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xml"/>
  <Override PartName="/xl/charts/chart3.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showInkAnnotation="0" codeName="ThisWorkbook" autoCompressPictures="0"/>
  <mc:AlternateContent xmlns:mc="http://schemas.openxmlformats.org/markup-compatibility/2006">
    <mc:Choice Requires="x15">
      <x15ac:absPath xmlns:x15ac="http://schemas.microsoft.com/office/spreadsheetml/2010/11/ac" url="R:\SOM RSCH\Rheostats\2024-26 RheoScale update\PLPro DMS ANALYSES\"/>
    </mc:Choice>
  </mc:AlternateContent>
  <xr:revisionPtr revIDLastSave="0" documentId="13_ncr:1_{890A004B-3469-4822-AB15-5DDACF2EA7F5}" xr6:coauthVersionLast="47" xr6:coauthVersionMax="47" xr10:uidLastSave="{00000000-0000-0000-0000-000000000000}"/>
  <bookViews>
    <workbookView xWindow="-28920" yWindow="-120" windowWidth="29040" windowHeight="15720" tabRatio="695" activeTab="2" xr2:uid="{00000000-000D-0000-FFFF-FFFF00000000}"/>
  </bookViews>
  <sheets>
    <sheet name="How to use this calculator" sheetId="1" r:id="rId1"/>
    <sheet name="Analysis notes" sheetId="7" r:id="rId2"/>
    <sheet name="Input and Summary Results" sheetId="2" r:id="rId3"/>
    <sheet name="Data Transformation" sheetId="4" r:id="rId4"/>
    <sheet name="Weighting" sheetId="5" r:id="rId5"/>
    <sheet name="Assignments" sheetId="3" r:id="rId6"/>
    <sheet name="Bin Analysis" sheetId="6" r:id="rId7"/>
  </sheets>
  <calcPr calcId="191029"/>
  <customWorkbookViews>
    <customWorkbookView name="David Liu - Personal View" guid="{3FABBB88-4ADF-4471-88BA-07085913E628}" mergeInterval="0" personalView="1" maximized="1" xWindow="-14" yWindow="-14" windowWidth="3868" windowHeight="2080" tabRatio="695" activeSheetId="1"/>
  </customWorkbookView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mx="http://schemas.microsoft.com/office/mac/excel/2008/main" uri="{7523E5D3-25F3-A5E0-1632-64F254C22452}">
      <mx:ArchID Flags="2"/>
    </ext>
  </extLst>
</workbook>
</file>

<file path=xl/calcChain.xml><?xml version="1.0" encoding="utf-8"?>
<calcChain xmlns="http://schemas.openxmlformats.org/spreadsheetml/2006/main">
  <c r="I20" i="2" l="1"/>
  <c r="R31" i="4" l="1"/>
  <c r="R30" i="4"/>
  <c r="R29" i="4"/>
  <c r="R28" i="4"/>
  <c r="C51" i="6" l="1"/>
  <c r="C75" i="6" s="1"/>
  <c r="C99" i="6" s="1"/>
  <c r="C123" i="6" s="1"/>
  <c r="C147" i="6" s="1"/>
  <c r="C171" i="6" s="1"/>
  <c r="C195" i="6" s="1"/>
  <c r="C219" i="6" s="1"/>
  <c r="C243" i="6" s="1"/>
  <c r="C267" i="6" s="1"/>
  <c r="C291" i="6" s="1"/>
  <c r="C315" i="6" s="1"/>
  <c r="C339" i="6" s="1"/>
  <c r="C363" i="6" s="1"/>
  <c r="C387" i="6" s="1"/>
  <c r="C411" i="6" s="1"/>
  <c r="C435" i="6" s="1"/>
  <c r="C459" i="6" s="1"/>
  <c r="C483" i="6" s="1"/>
  <c r="C507" i="6" s="1"/>
  <c r="C531" i="6" l="1"/>
  <c r="B425" i="4"/>
  <c r="B426" i="4"/>
  <c r="C426" i="4" s="1"/>
  <c r="E426" i="4" s="1"/>
  <c r="B427" i="4"/>
  <c r="C427" i="4" s="1"/>
  <c r="B428" i="4"/>
  <c r="B429" i="4"/>
  <c r="B430" i="4"/>
  <c r="C430" i="4" s="1"/>
  <c r="E430" i="4" s="1"/>
  <c r="B431" i="4"/>
  <c r="C431" i="4" s="1"/>
  <c r="E431" i="4" s="1"/>
  <c r="B432" i="4"/>
  <c r="C432" i="4" s="1"/>
  <c r="B433" i="4"/>
  <c r="C433" i="4" s="1"/>
  <c r="E433" i="4" s="1"/>
  <c r="B434" i="4"/>
  <c r="B435" i="4"/>
  <c r="C435" i="4" s="1"/>
  <c r="E435" i="4" s="1"/>
  <c r="B436" i="4"/>
  <c r="B437" i="4"/>
  <c r="C437" i="4" s="1"/>
  <c r="B438" i="4"/>
  <c r="D438" i="4" s="1"/>
  <c r="B439" i="4"/>
  <c r="C439" i="4" s="1"/>
  <c r="E439" i="4" s="1"/>
  <c r="B440" i="4"/>
  <c r="C440" i="4" s="1"/>
  <c r="E440" i="4" s="1"/>
  <c r="B441" i="4"/>
  <c r="C441" i="4" s="1"/>
  <c r="B442" i="4"/>
  <c r="C442" i="4" s="1"/>
  <c r="B443" i="4"/>
  <c r="C443" i="4" s="1"/>
  <c r="E443" i="4" s="1"/>
  <c r="B444" i="4"/>
  <c r="C444" i="4" s="1"/>
  <c r="E444" i="4" s="1"/>
  <c r="B445" i="4"/>
  <c r="C445" i="4" s="1"/>
  <c r="E445" i="4" s="1"/>
  <c r="B446" i="4"/>
  <c r="C446" i="4" s="1"/>
  <c r="B447" i="4"/>
  <c r="C447" i="4" s="1"/>
  <c r="E447" i="4" s="1"/>
  <c r="B448" i="4"/>
  <c r="C448" i="4" s="1"/>
  <c r="E448" i="4" s="1"/>
  <c r="B449" i="4"/>
  <c r="C449" i="4" s="1"/>
  <c r="E449" i="4" s="1"/>
  <c r="B450" i="4"/>
  <c r="D450" i="4" s="1"/>
  <c r="B451" i="4"/>
  <c r="C451" i="4" s="1"/>
  <c r="E451" i="4" s="1"/>
  <c r="B452" i="4"/>
  <c r="C452" i="4" s="1"/>
  <c r="E452" i="4" s="1"/>
  <c r="B453" i="4"/>
  <c r="C453" i="4" s="1"/>
  <c r="E453" i="4" s="1"/>
  <c r="B454" i="4"/>
  <c r="C454" i="4" s="1"/>
  <c r="E454" i="4" s="1"/>
  <c r="B455" i="4"/>
  <c r="B456" i="4"/>
  <c r="C456" i="4" s="1"/>
  <c r="E456" i="4" s="1"/>
  <c r="B457" i="4"/>
  <c r="C457" i="4" s="1"/>
  <c r="E457" i="4" s="1"/>
  <c r="B458" i="4"/>
  <c r="C458" i="4" s="1"/>
  <c r="E458" i="4" s="1"/>
  <c r="B459" i="4"/>
  <c r="C459" i="4" s="1"/>
  <c r="E459" i="4" s="1"/>
  <c r="B460" i="4"/>
  <c r="C460" i="4" s="1"/>
  <c r="E460" i="4" s="1"/>
  <c r="B461" i="4"/>
  <c r="C461" i="4" s="1"/>
  <c r="E461" i="4" s="1"/>
  <c r="B462" i="4"/>
  <c r="C462" i="4" s="1"/>
  <c r="E462" i="4" s="1"/>
  <c r="B463" i="4"/>
  <c r="C463" i="4" s="1"/>
  <c r="E463" i="4" s="1"/>
  <c r="B464" i="4"/>
  <c r="C464" i="4" s="1"/>
  <c r="E464" i="4" s="1"/>
  <c r="B465" i="4"/>
  <c r="C465" i="4" s="1"/>
  <c r="E465" i="4" s="1"/>
  <c r="B466" i="4"/>
  <c r="C466" i="4" s="1"/>
  <c r="E466" i="4" s="1"/>
  <c r="B467" i="4"/>
  <c r="C467" i="4" s="1"/>
  <c r="E467" i="4" s="1"/>
  <c r="B468" i="4"/>
  <c r="C468" i="4" s="1"/>
  <c r="E468" i="4" s="1"/>
  <c r="B469" i="4"/>
  <c r="C469" i="4" s="1"/>
  <c r="E469" i="4" s="1"/>
  <c r="B470" i="4"/>
  <c r="C470" i="4" s="1"/>
  <c r="E470" i="4" s="1"/>
  <c r="B471" i="4"/>
  <c r="C471" i="4" s="1"/>
  <c r="E471" i="4" s="1"/>
  <c r="B472" i="4"/>
  <c r="C472" i="4" s="1"/>
  <c r="E472" i="4" s="1"/>
  <c r="B473" i="4"/>
  <c r="C473" i="4" s="1"/>
  <c r="E473" i="4" s="1"/>
  <c r="B474" i="4"/>
  <c r="C474" i="4" s="1"/>
  <c r="E474" i="4" s="1"/>
  <c r="B475" i="4"/>
  <c r="C475" i="4" s="1"/>
  <c r="E475" i="4" s="1"/>
  <c r="B476" i="4"/>
  <c r="C476" i="4" s="1"/>
  <c r="E476" i="4" s="1"/>
  <c r="B477" i="4"/>
  <c r="C477" i="4" s="1"/>
  <c r="E477" i="4" s="1"/>
  <c r="B478" i="4"/>
  <c r="C478" i="4" s="1"/>
  <c r="E478" i="4" s="1"/>
  <c r="B479" i="4"/>
  <c r="C479" i="4" s="1"/>
  <c r="E479" i="4" s="1"/>
  <c r="B480" i="4"/>
  <c r="C480" i="4" s="1"/>
  <c r="E480" i="4" s="1"/>
  <c r="B481" i="4"/>
  <c r="C481" i="4" s="1"/>
  <c r="E481" i="4" s="1"/>
  <c r="B482" i="4"/>
  <c r="C482" i="4" s="1"/>
  <c r="E482" i="4" s="1"/>
  <c r="B483" i="4"/>
  <c r="C483" i="4" s="1"/>
  <c r="E483" i="4" s="1"/>
  <c r="B484" i="4"/>
  <c r="B485" i="4"/>
  <c r="C485" i="4" s="1"/>
  <c r="E485" i="4" s="1"/>
  <c r="B486" i="4"/>
  <c r="C486" i="4" s="1"/>
  <c r="E486" i="4" s="1"/>
  <c r="B487" i="4"/>
  <c r="C487" i="4" s="1"/>
  <c r="E487" i="4" s="1"/>
  <c r="B488" i="4"/>
  <c r="C488" i="4" s="1"/>
  <c r="E488" i="4" s="1"/>
  <c r="B489" i="4"/>
  <c r="C489" i="4" s="1"/>
  <c r="E489" i="4" s="1"/>
  <c r="B490" i="4"/>
  <c r="C490" i="4" s="1"/>
  <c r="E490" i="4" s="1"/>
  <c r="B491" i="4"/>
  <c r="C491" i="4" s="1"/>
  <c r="E491" i="4" s="1"/>
  <c r="B492" i="4"/>
  <c r="C492" i="4" s="1"/>
  <c r="B493" i="4"/>
  <c r="C493" i="4" s="1"/>
  <c r="E493" i="4" s="1"/>
  <c r="B494" i="4"/>
  <c r="C494" i="4" s="1"/>
  <c r="E494" i="4" s="1"/>
  <c r="B495" i="4"/>
  <c r="C495" i="4" s="1"/>
  <c r="E495" i="4" s="1"/>
  <c r="B496" i="4"/>
  <c r="C496" i="4" s="1"/>
  <c r="B497" i="4"/>
  <c r="C497" i="4" s="1"/>
  <c r="E497" i="4" s="1"/>
  <c r="B498" i="4"/>
  <c r="C498" i="4" s="1"/>
  <c r="E498" i="4" s="1"/>
  <c r="B499" i="4"/>
  <c r="C499" i="4" s="1"/>
  <c r="E499" i="4" s="1"/>
  <c r="B500" i="4"/>
  <c r="C500" i="4" s="1"/>
  <c r="E500" i="4" s="1"/>
  <c r="B501" i="4"/>
  <c r="C501" i="4" s="1"/>
  <c r="B502" i="4"/>
  <c r="C502" i="4" s="1"/>
  <c r="E502" i="4" s="1"/>
  <c r="B503" i="4"/>
  <c r="C503" i="4" s="1"/>
  <c r="E503" i="4" s="1"/>
  <c r="B504" i="4"/>
  <c r="C504" i="4" s="1"/>
  <c r="E504" i="4" s="1"/>
  <c r="B505" i="4"/>
  <c r="C505" i="4" s="1"/>
  <c r="E505" i="4" s="1"/>
  <c r="B506" i="4"/>
  <c r="C506" i="4" s="1"/>
  <c r="B507" i="4"/>
  <c r="C507" i="4" s="1"/>
  <c r="E507" i="4" s="1"/>
  <c r="B508" i="4"/>
  <c r="C508" i="4" s="1"/>
  <c r="E508" i="4" s="1"/>
  <c r="B509" i="4"/>
  <c r="C509" i="4" s="1"/>
  <c r="E509" i="4" s="1"/>
  <c r="B510" i="4"/>
  <c r="C510" i="4" s="1"/>
  <c r="B511" i="4"/>
  <c r="C511" i="4" s="1"/>
  <c r="E511" i="4" s="1"/>
  <c r="B512" i="4"/>
  <c r="C512" i="4" s="1"/>
  <c r="E512" i="4" s="1"/>
  <c r="B513" i="4"/>
  <c r="C513" i="4" s="1"/>
  <c r="E513" i="4" s="1"/>
  <c r="B514" i="4"/>
  <c r="C514" i="4" s="1"/>
  <c r="E514" i="4" s="1"/>
  <c r="B515" i="4"/>
  <c r="C515" i="4" s="1"/>
  <c r="E515" i="4" s="1"/>
  <c r="B516" i="4"/>
  <c r="B517" i="4"/>
  <c r="B518" i="4"/>
  <c r="C518" i="4" s="1"/>
  <c r="E518" i="4" s="1"/>
  <c r="B519" i="4"/>
  <c r="C519" i="4" s="1"/>
  <c r="E519" i="4" s="1"/>
  <c r="B520" i="4"/>
  <c r="C520" i="4" s="1"/>
  <c r="E520" i="4" s="1"/>
  <c r="B521" i="4"/>
  <c r="C521" i="4" s="1"/>
  <c r="E521" i="4" s="1"/>
  <c r="B522" i="4"/>
  <c r="C522" i="4" s="1"/>
  <c r="E522" i="4" s="1"/>
  <c r="B523" i="4"/>
  <c r="C523" i="4" s="1"/>
  <c r="E523" i="4" s="1"/>
  <c r="B524" i="4"/>
  <c r="C524" i="4" s="1"/>
  <c r="E524" i="4" s="1"/>
  <c r="B525" i="4"/>
  <c r="C525" i="4" s="1"/>
  <c r="E525" i="4" s="1"/>
  <c r="B526" i="4"/>
  <c r="C526" i="4" s="1"/>
  <c r="E526" i="4" s="1"/>
  <c r="B527" i="4"/>
  <c r="C527" i="4" s="1"/>
  <c r="E527" i="4" s="1"/>
  <c r="B528" i="4"/>
  <c r="C528" i="4" s="1"/>
  <c r="E528" i="4" s="1"/>
  <c r="B529" i="4"/>
  <c r="C529" i="4" s="1"/>
  <c r="B530" i="4"/>
  <c r="C530" i="4" s="1"/>
  <c r="B531" i="4"/>
  <c r="B532" i="4"/>
  <c r="B533" i="4"/>
  <c r="C533" i="4" s="1"/>
  <c r="E533" i="4" s="1"/>
  <c r="B534" i="4"/>
  <c r="C534" i="4" s="1"/>
  <c r="B535" i="4"/>
  <c r="C535" i="4" s="1"/>
  <c r="E535" i="4" s="1"/>
  <c r="B536" i="4"/>
  <c r="C536" i="4" s="1"/>
  <c r="E536" i="4" s="1"/>
  <c r="B537" i="4"/>
  <c r="C537" i="4" s="1"/>
  <c r="B538" i="4"/>
  <c r="C538" i="4" s="1"/>
  <c r="B539" i="4"/>
  <c r="C539" i="4" s="1"/>
  <c r="E539" i="4" s="1"/>
  <c r="B540" i="4"/>
  <c r="B541" i="4"/>
  <c r="B542" i="4"/>
  <c r="C542" i="4" s="1"/>
  <c r="B543" i="4"/>
  <c r="C543" i="4" s="1"/>
  <c r="B544" i="4"/>
  <c r="C544" i="4" s="1"/>
  <c r="E544" i="4" s="1"/>
  <c r="B545" i="4"/>
  <c r="C545" i="4" s="1"/>
  <c r="B546" i="4"/>
  <c r="C546" i="4" s="1"/>
  <c r="B547" i="4"/>
  <c r="C547" i="4" s="1"/>
  <c r="E547" i="4" s="1"/>
  <c r="B548" i="4"/>
  <c r="C548" i="4" s="1"/>
  <c r="B549" i="4"/>
  <c r="C549" i="4" s="1"/>
  <c r="E549" i="4" s="1"/>
  <c r="B550" i="4"/>
  <c r="B551" i="4"/>
  <c r="C551" i="4" s="1"/>
  <c r="B552" i="4"/>
  <c r="C552" i="4" s="1"/>
  <c r="E552" i="4" s="1"/>
  <c r="B553" i="4"/>
  <c r="C553" i="4" s="1"/>
  <c r="E553" i="4" s="1"/>
  <c r="B554" i="4"/>
  <c r="C554" i="4" s="1"/>
  <c r="B555" i="4"/>
  <c r="C555" i="4" s="1"/>
  <c r="B556" i="4"/>
  <c r="B557" i="4"/>
  <c r="C557" i="4" s="1"/>
  <c r="E557" i="4" s="1"/>
  <c r="B558" i="4"/>
  <c r="C558" i="4" s="1"/>
  <c r="B559" i="4"/>
  <c r="C559" i="4" s="1"/>
  <c r="E559" i="4" s="1"/>
  <c r="B560" i="4"/>
  <c r="C560" i="4" s="1"/>
  <c r="B561" i="4"/>
  <c r="B562" i="4"/>
  <c r="C562" i="4" s="1"/>
  <c r="B563" i="4"/>
  <c r="C563" i="4" s="1"/>
  <c r="B564" i="4"/>
  <c r="C564" i="4" s="1"/>
  <c r="E564" i="4" s="1"/>
  <c r="B565" i="4"/>
  <c r="C565" i="4" s="1"/>
  <c r="E565" i="4" s="1"/>
  <c r="B566" i="4"/>
  <c r="C566" i="4" s="1"/>
  <c r="B567" i="4"/>
  <c r="C567" i="4" s="1"/>
  <c r="B568" i="4"/>
  <c r="C568" i="4" s="1"/>
  <c r="B569" i="4"/>
  <c r="C569" i="4" s="1"/>
  <c r="B570" i="4"/>
  <c r="C570" i="4" s="1"/>
  <c r="E570" i="4" s="1"/>
  <c r="B571" i="4"/>
  <c r="C571" i="4" s="1"/>
  <c r="E571" i="4" s="1"/>
  <c r="B572" i="4"/>
  <c r="C572" i="4" s="1"/>
  <c r="E572" i="4" s="1"/>
  <c r="B573" i="4"/>
  <c r="C573" i="4" s="1"/>
  <c r="B574" i="4"/>
  <c r="B575" i="4"/>
  <c r="C575" i="4" s="1"/>
  <c r="E575" i="4" s="1"/>
  <c r="B576" i="4"/>
  <c r="C576" i="4" s="1"/>
  <c r="E576" i="4" s="1"/>
  <c r="B577" i="4"/>
  <c r="C577" i="4" s="1"/>
  <c r="B578" i="4"/>
  <c r="C578" i="4" s="1"/>
  <c r="B579" i="4"/>
  <c r="D579" i="4" s="1"/>
  <c r="B580" i="4"/>
  <c r="C580" i="4" s="1"/>
  <c r="B581" i="4"/>
  <c r="C581" i="4" s="1"/>
  <c r="B582" i="4"/>
  <c r="C582" i="4" s="1"/>
  <c r="B583" i="4"/>
  <c r="C583" i="4" s="1"/>
  <c r="B584" i="4"/>
  <c r="C584" i="4" s="1"/>
  <c r="B585" i="4"/>
  <c r="C585" i="4" s="1"/>
  <c r="B586" i="4"/>
  <c r="C586" i="4" s="1"/>
  <c r="E586" i="4" s="1"/>
  <c r="B587" i="4"/>
  <c r="C587" i="4" s="1"/>
  <c r="E587" i="4" s="1"/>
  <c r="B588" i="4"/>
  <c r="C588" i="4" s="1"/>
  <c r="B589" i="4"/>
  <c r="C589" i="4" s="1"/>
  <c r="B590" i="4"/>
  <c r="C590" i="4" s="1"/>
  <c r="E590" i="4" s="1"/>
  <c r="B591" i="4"/>
  <c r="C591" i="4" s="1"/>
  <c r="E591" i="4" s="1"/>
  <c r="B592" i="4"/>
  <c r="C592" i="4" s="1"/>
  <c r="B593" i="4"/>
  <c r="C593" i="4" s="1"/>
  <c r="E593" i="4" s="1"/>
  <c r="B594" i="4"/>
  <c r="C594" i="4" s="1"/>
  <c r="E594" i="4" s="1"/>
  <c r="B595" i="4"/>
  <c r="C595" i="4" s="1"/>
  <c r="B596" i="4"/>
  <c r="B597" i="4"/>
  <c r="C597" i="4" s="1"/>
  <c r="B598" i="4"/>
  <c r="C598" i="4" s="1"/>
  <c r="E598" i="4" s="1"/>
  <c r="B599" i="4"/>
  <c r="C599" i="4" s="1"/>
  <c r="B600" i="4"/>
  <c r="C600" i="4" s="1"/>
  <c r="E600" i="4" s="1"/>
  <c r="B601" i="4"/>
  <c r="C601" i="4" s="1"/>
  <c r="E601" i="4" s="1"/>
  <c r="B602" i="4"/>
  <c r="C602" i="4" s="1"/>
  <c r="E602" i="4" s="1"/>
  <c r="B603" i="4"/>
  <c r="C603" i="4" s="1"/>
  <c r="B604" i="4"/>
  <c r="C604" i="4" s="1"/>
  <c r="E604" i="4" s="1"/>
  <c r="B605" i="4"/>
  <c r="C605" i="4" s="1"/>
  <c r="E605" i="4" s="1"/>
  <c r="B606" i="4"/>
  <c r="C606" i="4" s="1"/>
  <c r="E606" i="4" s="1"/>
  <c r="B607" i="4"/>
  <c r="C607" i="4" s="1"/>
  <c r="B608" i="4"/>
  <c r="C608" i="4" s="1"/>
  <c r="B609" i="4"/>
  <c r="C609" i="4" s="1"/>
  <c r="B610" i="4"/>
  <c r="C610" i="4" s="1"/>
  <c r="E610" i="4" s="1"/>
  <c r="B611" i="4"/>
  <c r="C611" i="4" s="1"/>
  <c r="B612" i="4"/>
  <c r="B613" i="4"/>
  <c r="C613" i="4" s="1"/>
  <c r="B614" i="4"/>
  <c r="C614" i="4" s="1"/>
  <c r="E614" i="4" s="1"/>
  <c r="B615" i="4"/>
  <c r="C615" i="4" s="1"/>
  <c r="E615" i="4" s="1"/>
  <c r="B616" i="4"/>
  <c r="C616" i="4" s="1"/>
  <c r="B617" i="4"/>
  <c r="C617" i="4" s="1"/>
  <c r="B618" i="4"/>
  <c r="B619" i="4"/>
  <c r="C619" i="4" s="1"/>
  <c r="E619" i="4" s="1"/>
  <c r="B620" i="4"/>
  <c r="C620" i="4" s="1"/>
  <c r="E620" i="4" s="1"/>
  <c r="B621" i="4"/>
  <c r="C621" i="4" s="1"/>
  <c r="E621" i="4" s="1"/>
  <c r="B622" i="4"/>
  <c r="B623" i="4"/>
  <c r="C623" i="4" s="1"/>
  <c r="B624" i="4"/>
  <c r="C624" i="4" s="1"/>
  <c r="E624" i="4" s="1"/>
  <c r="B625" i="4"/>
  <c r="C625" i="4" s="1"/>
  <c r="E625" i="4" s="1"/>
  <c r="B626" i="4"/>
  <c r="C626" i="4" s="1"/>
  <c r="E626" i="4" s="1"/>
  <c r="B627" i="4"/>
  <c r="C627" i="4" s="1"/>
  <c r="B628" i="4"/>
  <c r="C628" i="4" s="1"/>
  <c r="B629" i="4"/>
  <c r="C629" i="4" s="1"/>
  <c r="B630" i="4"/>
  <c r="C630" i="4" s="1"/>
  <c r="B631" i="4"/>
  <c r="C631" i="4" s="1"/>
  <c r="B632" i="4"/>
  <c r="C632" i="4" s="1"/>
  <c r="E632" i="4" s="1"/>
  <c r="B633" i="4"/>
  <c r="C633" i="4" s="1"/>
  <c r="E633" i="4" s="1"/>
  <c r="B634" i="4"/>
  <c r="C634" i="4" s="1"/>
  <c r="E634" i="4" s="1"/>
  <c r="B635" i="4"/>
  <c r="C635" i="4" s="1"/>
  <c r="B636" i="4"/>
  <c r="C636" i="4" s="1"/>
  <c r="B637" i="4"/>
  <c r="B638" i="4"/>
  <c r="C638" i="4" s="1"/>
  <c r="B639" i="4"/>
  <c r="C639" i="4" s="1"/>
  <c r="B640" i="4"/>
  <c r="C640" i="4" s="1"/>
  <c r="B641" i="4"/>
  <c r="C641" i="4" s="1"/>
  <c r="B642" i="4"/>
  <c r="C642" i="4" s="1"/>
  <c r="B643" i="4"/>
  <c r="C643" i="4" s="1"/>
  <c r="B644" i="4"/>
  <c r="C644" i="4" s="1"/>
  <c r="E644" i="4" s="1"/>
  <c r="B645" i="4"/>
  <c r="B646" i="4"/>
  <c r="C646" i="4" s="1"/>
  <c r="B647" i="4"/>
  <c r="C647" i="4" s="1"/>
  <c r="B648" i="4"/>
  <c r="C648" i="4" s="1"/>
  <c r="E648" i="4" s="1"/>
  <c r="B649" i="4"/>
  <c r="C649" i="4" s="1"/>
  <c r="B650" i="4"/>
  <c r="C650" i="4" s="1"/>
  <c r="E650" i="4" s="1"/>
  <c r="B651" i="4"/>
  <c r="C651" i="4" s="1"/>
  <c r="B652" i="4"/>
  <c r="C652" i="4" s="1"/>
  <c r="B653" i="4"/>
  <c r="C653" i="4" s="1"/>
  <c r="B654" i="4"/>
  <c r="B655" i="4"/>
  <c r="C655" i="4" s="1"/>
  <c r="E655" i="4" s="1"/>
  <c r="B656" i="4"/>
  <c r="C656" i="4" s="1"/>
  <c r="B657" i="4"/>
  <c r="C657" i="4" s="1"/>
  <c r="B658" i="4"/>
  <c r="C658" i="4" s="1"/>
  <c r="E658" i="4" s="1"/>
  <c r="B659" i="4"/>
  <c r="C659" i="4" s="1"/>
  <c r="B660" i="4"/>
  <c r="C660" i="4" s="1"/>
  <c r="B661" i="4"/>
  <c r="C661" i="4" s="1"/>
  <c r="B662" i="4"/>
  <c r="B663" i="4"/>
  <c r="C663" i="4" s="1"/>
  <c r="E663" i="4" s="1"/>
  <c r="B664" i="4"/>
  <c r="C664" i="4" s="1"/>
  <c r="B665" i="4"/>
  <c r="C665" i="4" s="1"/>
  <c r="B666" i="4"/>
  <c r="C666" i="4" s="1"/>
  <c r="B667" i="4"/>
  <c r="C667" i="4" s="1"/>
  <c r="B668" i="4"/>
  <c r="C668" i="4" s="1"/>
  <c r="E668" i="4" s="1"/>
  <c r="B669" i="4"/>
  <c r="C669" i="4" s="1"/>
  <c r="B670" i="4"/>
  <c r="B671" i="4"/>
  <c r="C671" i="4" s="1"/>
  <c r="E671" i="4" s="1"/>
  <c r="B672" i="4"/>
  <c r="C672" i="4" s="1"/>
  <c r="B673" i="4"/>
  <c r="C673" i="4" s="1"/>
  <c r="E673" i="4" s="1"/>
  <c r="B674" i="4"/>
  <c r="C674" i="4" s="1"/>
  <c r="B675" i="4"/>
  <c r="C675" i="4" s="1"/>
  <c r="B676" i="4"/>
  <c r="C676" i="4" s="1"/>
  <c r="B677" i="4"/>
  <c r="C677" i="4" s="1"/>
  <c r="B678" i="4"/>
  <c r="B679" i="4"/>
  <c r="B680" i="4"/>
  <c r="C680" i="4" s="1"/>
  <c r="B681" i="4"/>
  <c r="C681" i="4" s="1"/>
  <c r="B682" i="4"/>
  <c r="B683" i="4"/>
  <c r="C683" i="4" s="1"/>
  <c r="E683" i="4" s="1"/>
  <c r="B684" i="4"/>
  <c r="C684" i="4" s="1"/>
  <c r="B685" i="4"/>
  <c r="C685" i="4" s="1"/>
  <c r="B686" i="4"/>
  <c r="C686" i="4" s="1"/>
  <c r="B687" i="4"/>
  <c r="C687" i="4" s="1"/>
  <c r="E687" i="4" s="1"/>
  <c r="B688" i="4"/>
  <c r="C688" i="4" s="1"/>
  <c r="B689" i="4"/>
  <c r="C689" i="4" s="1"/>
  <c r="E689" i="4" s="1"/>
  <c r="B690" i="4"/>
  <c r="C690" i="4" s="1"/>
  <c r="B691" i="4"/>
  <c r="C691" i="4" s="1"/>
  <c r="B692" i="4"/>
  <c r="C692" i="4" s="1"/>
  <c r="B693" i="4"/>
  <c r="C693" i="4" s="1"/>
  <c r="B694" i="4"/>
  <c r="B695" i="4"/>
  <c r="C695" i="4" s="1"/>
  <c r="E695" i="4" s="1"/>
  <c r="B696" i="4"/>
  <c r="C696" i="4" s="1"/>
  <c r="B697" i="4"/>
  <c r="C697" i="4" s="1"/>
  <c r="B698" i="4"/>
  <c r="C698" i="4" s="1"/>
  <c r="B699" i="4"/>
  <c r="C699" i="4" s="1"/>
  <c r="B700" i="4"/>
  <c r="C700" i="4" s="1"/>
  <c r="B701" i="4"/>
  <c r="C701" i="4" s="1"/>
  <c r="B702" i="4"/>
  <c r="C702" i="4" s="1"/>
  <c r="B703" i="4"/>
  <c r="C703" i="4" s="1"/>
  <c r="B704" i="4"/>
  <c r="C704" i="4" s="1"/>
  <c r="B705" i="4"/>
  <c r="C705" i="4" s="1"/>
  <c r="B706" i="4"/>
  <c r="C706" i="4" s="1"/>
  <c r="E706" i="4" s="1"/>
  <c r="B707" i="4"/>
  <c r="C707" i="4" s="1"/>
  <c r="B708" i="4"/>
  <c r="C708" i="4" s="1"/>
  <c r="B709" i="4"/>
  <c r="C709" i="4" s="1"/>
  <c r="B710" i="4"/>
  <c r="C710" i="4" s="1"/>
  <c r="B711" i="4"/>
  <c r="B712" i="4"/>
  <c r="C712" i="4" s="1"/>
  <c r="B713" i="4"/>
  <c r="C713" i="4" s="1"/>
  <c r="B714" i="4"/>
  <c r="C714" i="4" s="1"/>
  <c r="E714" i="4" s="1"/>
  <c r="B715" i="4"/>
  <c r="C715" i="4" s="1"/>
  <c r="B716" i="4"/>
  <c r="C716" i="4" s="1"/>
  <c r="B717" i="4"/>
  <c r="C717" i="4" s="1"/>
  <c r="E717" i="4" s="1"/>
  <c r="B718" i="4"/>
  <c r="C718" i="4" s="1"/>
  <c r="B719" i="4"/>
  <c r="C719" i="4" s="1"/>
  <c r="B720" i="4"/>
  <c r="C720" i="4" s="1"/>
  <c r="B721" i="4"/>
  <c r="C721" i="4" s="1"/>
  <c r="E721" i="4" s="1"/>
  <c r="B722" i="4"/>
  <c r="C722" i="4" s="1"/>
  <c r="B723" i="4"/>
  <c r="C723" i="4" s="1"/>
  <c r="B724" i="4"/>
  <c r="C724" i="4" s="1"/>
  <c r="B725" i="4"/>
  <c r="C725" i="4" s="1"/>
  <c r="B726" i="4"/>
  <c r="C726" i="4" s="1"/>
  <c r="B727" i="4"/>
  <c r="B728" i="4"/>
  <c r="C728" i="4" s="1"/>
  <c r="E728" i="4" s="1"/>
  <c r="B729" i="4"/>
  <c r="C729" i="4" s="1"/>
  <c r="E729" i="4" s="1"/>
  <c r="B730" i="4"/>
  <c r="C730" i="4" s="1"/>
  <c r="B731" i="4"/>
  <c r="C731" i="4" s="1"/>
  <c r="B732" i="4"/>
  <c r="B733" i="4"/>
  <c r="C733" i="4" s="1"/>
  <c r="B734" i="4"/>
  <c r="C734" i="4" s="1"/>
  <c r="B735" i="4"/>
  <c r="C735" i="4" s="1"/>
  <c r="B736" i="4"/>
  <c r="C736" i="4" s="1"/>
  <c r="B737" i="4"/>
  <c r="C737" i="4" s="1"/>
  <c r="B738" i="4"/>
  <c r="C738" i="4" s="1"/>
  <c r="E738" i="4" s="1"/>
  <c r="B739" i="4"/>
  <c r="C739" i="4" s="1"/>
  <c r="B740" i="4"/>
  <c r="C740" i="4" s="1"/>
  <c r="B741" i="4"/>
  <c r="C741" i="4" s="1"/>
  <c r="B742" i="4"/>
  <c r="B743" i="4"/>
  <c r="B744" i="4"/>
  <c r="C744" i="4" s="1"/>
  <c r="E744" i="4" s="1"/>
  <c r="B745" i="4"/>
  <c r="C745" i="4" s="1"/>
  <c r="B746" i="4"/>
  <c r="C746" i="4" s="1"/>
  <c r="B747" i="4"/>
  <c r="C747" i="4" s="1"/>
  <c r="B748" i="4"/>
  <c r="C748" i="4" s="1"/>
  <c r="B749" i="4"/>
  <c r="C749" i="4" s="1"/>
  <c r="B750" i="4"/>
  <c r="C750" i="4" s="1"/>
  <c r="B751" i="4"/>
  <c r="C751" i="4" s="1"/>
  <c r="B752" i="4"/>
  <c r="C752" i="4" s="1"/>
  <c r="B753" i="4"/>
  <c r="C753" i="4" s="1"/>
  <c r="E753" i="4" s="1"/>
  <c r="B754" i="4"/>
  <c r="C754" i="4" s="1"/>
  <c r="B755" i="4"/>
  <c r="C755" i="4" s="1"/>
  <c r="B756" i="4"/>
  <c r="C756" i="4" s="1"/>
  <c r="B757" i="4"/>
  <c r="B758" i="4"/>
  <c r="C758" i="4" s="1"/>
  <c r="B759" i="4"/>
  <c r="B760" i="4"/>
  <c r="C760" i="4" s="1"/>
  <c r="B761" i="4"/>
  <c r="C761" i="4" s="1"/>
  <c r="B762" i="4"/>
  <c r="C762" i="4" s="1"/>
  <c r="B763" i="4"/>
  <c r="C763" i="4" s="1"/>
  <c r="B764" i="4"/>
  <c r="C764" i="4" s="1"/>
  <c r="E764" i="4" s="1"/>
  <c r="B765" i="4"/>
  <c r="C765" i="4" s="1"/>
  <c r="E765" i="4" s="1"/>
  <c r="B766" i="4"/>
  <c r="C766" i="4" s="1"/>
  <c r="B767" i="4"/>
  <c r="C767" i="4" s="1"/>
  <c r="B768" i="4"/>
  <c r="C768" i="4" s="1"/>
  <c r="E768" i="4" s="1"/>
  <c r="B769" i="4"/>
  <c r="C769" i="4" s="1"/>
  <c r="B770" i="4"/>
  <c r="C770" i="4" s="1"/>
  <c r="B771" i="4"/>
  <c r="C771" i="4" s="1"/>
  <c r="B772" i="4"/>
  <c r="C772" i="4" s="1"/>
  <c r="B773" i="4"/>
  <c r="C773" i="4" s="1"/>
  <c r="B774" i="4"/>
  <c r="C774" i="4" s="1"/>
  <c r="B775" i="4"/>
  <c r="C775" i="4" s="1"/>
  <c r="B776" i="4"/>
  <c r="C776" i="4" s="1"/>
  <c r="B777" i="4"/>
  <c r="C777" i="4" s="1"/>
  <c r="B778" i="4"/>
  <c r="C778" i="4" s="1"/>
  <c r="B779" i="4"/>
  <c r="C779" i="4" s="1"/>
  <c r="B780" i="4"/>
  <c r="B781" i="4"/>
  <c r="B782" i="4"/>
  <c r="B783" i="4"/>
  <c r="B784" i="4"/>
  <c r="C784" i="4" s="1"/>
  <c r="E784" i="4" s="1"/>
  <c r="B785" i="4"/>
  <c r="C785" i="4" s="1"/>
  <c r="B786" i="4"/>
  <c r="C786" i="4" s="1"/>
  <c r="B787" i="4"/>
  <c r="C787" i="4" s="1"/>
  <c r="B788" i="4"/>
  <c r="C788" i="4" s="1"/>
  <c r="B789" i="4"/>
  <c r="B790" i="4"/>
  <c r="B791" i="4"/>
  <c r="B792" i="4"/>
  <c r="C792" i="4" s="1"/>
  <c r="E792" i="4" s="1"/>
  <c r="B793" i="4"/>
  <c r="C793" i="4" s="1"/>
  <c r="B794" i="4"/>
  <c r="C794" i="4" s="1"/>
  <c r="B795" i="4"/>
  <c r="C795" i="4" s="1"/>
  <c r="E795" i="4" s="1"/>
  <c r="B796" i="4"/>
  <c r="B797" i="4"/>
  <c r="C797" i="4" s="1"/>
  <c r="B798" i="4"/>
  <c r="C798" i="4" s="1"/>
  <c r="B799" i="4"/>
  <c r="C799" i="4" s="1"/>
  <c r="B800" i="4"/>
  <c r="C800" i="4" s="1"/>
  <c r="B801" i="4"/>
  <c r="C801" i="4" s="1"/>
  <c r="B802" i="4"/>
  <c r="C802" i="4" s="1"/>
  <c r="B803" i="4"/>
  <c r="C803" i="4" s="1"/>
  <c r="B804" i="4"/>
  <c r="B805" i="4"/>
  <c r="B806" i="4"/>
  <c r="C806" i="4" s="1"/>
  <c r="B807" i="4"/>
  <c r="B808" i="4"/>
  <c r="C808" i="4" s="1"/>
  <c r="B809" i="4"/>
  <c r="C809" i="4" s="1"/>
  <c r="B810" i="4"/>
  <c r="C810" i="4" s="1"/>
  <c r="B811" i="4"/>
  <c r="C811" i="4" s="1"/>
  <c r="B812" i="4"/>
  <c r="B813" i="4"/>
  <c r="C813" i="4" s="1"/>
  <c r="B814" i="4"/>
  <c r="C814" i="4" s="1"/>
  <c r="B815" i="4"/>
  <c r="C815" i="4" s="1"/>
  <c r="B816" i="4"/>
  <c r="C816" i="4" s="1"/>
  <c r="B817" i="4"/>
  <c r="C817" i="4" s="1"/>
  <c r="B818" i="4"/>
  <c r="C818" i="4" s="1"/>
  <c r="B819" i="4"/>
  <c r="C819" i="4" s="1"/>
  <c r="B820" i="4"/>
  <c r="B821" i="4"/>
  <c r="B822" i="4"/>
  <c r="C822" i="4" s="1"/>
  <c r="E822" i="4" s="1"/>
  <c r="B823" i="4"/>
  <c r="B824" i="4"/>
  <c r="C824" i="4" s="1"/>
  <c r="B825" i="4"/>
  <c r="C825" i="4" s="1"/>
  <c r="B826" i="4"/>
  <c r="C826" i="4" s="1"/>
  <c r="B827" i="4"/>
  <c r="C827" i="4" s="1"/>
  <c r="B828" i="4"/>
  <c r="C828" i="4" s="1"/>
  <c r="B829" i="4"/>
  <c r="C829" i="4" s="1"/>
  <c r="B830" i="4"/>
  <c r="B831" i="4"/>
  <c r="B832" i="4"/>
  <c r="C832" i="4" s="1"/>
  <c r="B833" i="4"/>
  <c r="C833" i="4" s="1"/>
  <c r="B834" i="4"/>
  <c r="C834" i="4" s="1"/>
  <c r="B835" i="4"/>
  <c r="C835" i="4" s="1"/>
  <c r="B836" i="4"/>
  <c r="C836" i="4" s="1"/>
  <c r="B837" i="4"/>
  <c r="C837" i="4" s="1"/>
  <c r="B838" i="4"/>
  <c r="C838" i="4" s="1"/>
  <c r="E838" i="4" s="1"/>
  <c r="B839" i="4"/>
  <c r="C839" i="4" s="1"/>
  <c r="B840" i="4"/>
  <c r="C840" i="4" s="1"/>
  <c r="B841" i="4"/>
  <c r="C841" i="4" s="1"/>
  <c r="E841" i="4" s="1"/>
  <c r="B842" i="4"/>
  <c r="C842" i="4" s="1"/>
  <c r="E842" i="4" s="1"/>
  <c r="B843" i="4"/>
  <c r="C843" i="4" s="1"/>
  <c r="B844" i="4"/>
  <c r="C844" i="4" s="1"/>
  <c r="B845" i="4"/>
  <c r="C845" i="4" s="1"/>
  <c r="B846" i="4"/>
  <c r="C846" i="4" s="1"/>
  <c r="B847" i="4"/>
  <c r="C847" i="4" s="1"/>
  <c r="E847" i="4" s="1"/>
  <c r="B848" i="4"/>
  <c r="C848" i="4" s="1"/>
  <c r="B849" i="4"/>
  <c r="C849" i="4" s="1"/>
  <c r="E849" i="4" s="1"/>
  <c r="B850" i="4"/>
  <c r="C850" i="4" s="1"/>
  <c r="B851" i="4"/>
  <c r="C851" i="4" s="1"/>
  <c r="B852" i="4"/>
  <c r="C852" i="4" s="1"/>
  <c r="B853" i="4"/>
  <c r="B854" i="4"/>
  <c r="C854" i="4" s="1"/>
  <c r="B855" i="4"/>
  <c r="C855" i="4" s="1"/>
  <c r="B856" i="4"/>
  <c r="C856" i="4" s="1"/>
  <c r="B857" i="4"/>
  <c r="C857" i="4" s="1"/>
  <c r="E857" i="4" s="1"/>
  <c r="B858" i="4"/>
  <c r="C858" i="4" s="1"/>
  <c r="E858" i="4" s="1"/>
  <c r="B859" i="4"/>
  <c r="C859" i="4" s="1"/>
  <c r="B860" i="4"/>
  <c r="B861" i="4"/>
  <c r="C861" i="4" s="1"/>
  <c r="B862" i="4"/>
  <c r="B863" i="4"/>
  <c r="C863" i="4" s="1"/>
  <c r="B864" i="4"/>
  <c r="C864" i="4" s="1"/>
  <c r="B865" i="4"/>
  <c r="C865" i="4" s="1"/>
  <c r="E865" i="4" s="1"/>
  <c r="B866" i="4"/>
  <c r="C866" i="4" s="1"/>
  <c r="E866" i="4" s="1"/>
  <c r="B867" i="4"/>
  <c r="C867" i="4" s="1"/>
  <c r="B868" i="4"/>
  <c r="B869" i="4"/>
  <c r="C869" i="4" s="1"/>
  <c r="B870" i="4"/>
  <c r="C870" i="4" s="1"/>
  <c r="B871" i="4"/>
  <c r="B872" i="4"/>
  <c r="C872" i="4" s="1"/>
  <c r="E872" i="4" s="1"/>
  <c r="B873" i="4"/>
  <c r="C873" i="4" s="1"/>
  <c r="E873" i="4" s="1"/>
  <c r="B874" i="4"/>
  <c r="C874" i="4" s="1"/>
  <c r="E874" i="4" s="1"/>
  <c r="B875" i="4"/>
  <c r="C875" i="4" s="1"/>
  <c r="B876" i="4"/>
  <c r="B877" i="4"/>
  <c r="C877" i="4" s="1"/>
  <c r="B878" i="4"/>
  <c r="B879" i="4"/>
  <c r="C879" i="4" s="1"/>
  <c r="B880" i="4"/>
  <c r="C880" i="4" s="1"/>
  <c r="B881" i="4"/>
  <c r="C881" i="4" s="1"/>
  <c r="E881" i="4" s="1"/>
  <c r="B882" i="4"/>
  <c r="C882" i="4" s="1"/>
  <c r="B883" i="4"/>
  <c r="C883" i="4" s="1"/>
  <c r="B884" i="4"/>
  <c r="B885" i="4"/>
  <c r="C885" i="4" s="1"/>
  <c r="E885" i="4" s="1"/>
  <c r="B886" i="4"/>
  <c r="C886" i="4" s="1"/>
  <c r="B887" i="4"/>
  <c r="B888" i="4"/>
  <c r="C888" i="4" s="1"/>
  <c r="E888" i="4" s="1"/>
  <c r="B889" i="4"/>
  <c r="C889" i="4" s="1"/>
  <c r="E889" i="4" s="1"/>
  <c r="B890" i="4"/>
  <c r="C890" i="4" s="1"/>
  <c r="E890" i="4" s="1"/>
  <c r="B891" i="4"/>
  <c r="C891" i="4" s="1"/>
  <c r="B892" i="4"/>
  <c r="C892" i="4" s="1"/>
  <c r="B893" i="4"/>
  <c r="C893" i="4" s="1"/>
  <c r="E893" i="4" s="1"/>
  <c r="B894" i="4"/>
  <c r="B895" i="4"/>
  <c r="B896" i="4"/>
  <c r="C896" i="4" s="1"/>
  <c r="B897" i="4"/>
  <c r="C897" i="4" s="1"/>
  <c r="B898" i="4"/>
  <c r="C898" i="4" s="1"/>
  <c r="B899" i="4"/>
  <c r="C899" i="4" s="1"/>
  <c r="B900" i="4"/>
  <c r="C900" i="4" s="1"/>
  <c r="B901" i="4"/>
  <c r="C901" i="4" s="1"/>
  <c r="E901" i="4" s="1"/>
  <c r="B902" i="4"/>
  <c r="C902" i="4" s="1"/>
  <c r="B903" i="4"/>
  <c r="B904" i="4"/>
  <c r="C904" i="4" s="1"/>
  <c r="E904" i="4" s="1"/>
  <c r="B905" i="4"/>
  <c r="C905" i="4" s="1"/>
  <c r="E905" i="4" s="1"/>
  <c r="B906" i="4"/>
  <c r="C906" i="4" s="1"/>
  <c r="E906" i="4" s="1"/>
  <c r="B907" i="4"/>
  <c r="C907" i="4" s="1"/>
  <c r="B908" i="4"/>
  <c r="C908" i="4" s="1"/>
  <c r="B909" i="4"/>
  <c r="C909" i="4" s="1"/>
  <c r="B910" i="4"/>
  <c r="C910" i="4" s="1"/>
  <c r="B911" i="4"/>
  <c r="C911" i="4" s="1"/>
  <c r="E911" i="4" s="1"/>
  <c r="B912" i="4"/>
  <c r="C912" i="4" s="1"/>
  <c r="E912" i="4" s="1"/>
  <c r="B913" i="4"/>
  <c r="C913" i="4" s="1"/>
  <c r="B914" i="4"/>
  <c r="C914" i="4" s="1"/>
  <c r="E914" i="4" s="1"/>
  <c r="B915" i="4"/>
  <c r="C915" i="4" s="1"/>
  <c r="B916" i="4"/>
  <c r="B917" i="4"/>
  <c r="C917" i="4" s="1"/>
  <c r="E917" i="4" s="1"/>
  <c r="B918" i="4"/>
  <c r="B919" i="4"/>
  <c r="C919" i="4" s="1"/>
  <c r="E919" i="4" s="1"/>
  <c r="B920" i="4"/>
  <c r="C920" i="4" s="1"/>
  <c r="B921" i="4"/>
  <c r="C921" i="4" s="1"/>
  <c r="E921" i="4" s="1"/>
  <c r="B922" i="4"/>
  <c r="C922" i="4" s="1"/>
  <c r="B923" i="4"/>
  <c r="C923" i="4" s="1"/>
  <c r="B924" i="4"/>
  <c r="C924" i="4" s="1"/>
  <c r="B925" i="4"/>
  <c r="C925" i="4" s="1"/>
  <c r="E925" i="4" s="1"/>
  <c r="B926" i="4"/>
  <c r="C926" i="4" s="1"/>
  <c r="B927" i="4"/>
  <c r="B928" i="4"/>
  <c r="C928" i="4" s="1"/>
  <c r="E928" i="4" s="1"/>
  <c r="B929" i="4"/>
  <c r="C929" i="4" s="1"/>
  <c r="E929" i="4" s="1"/>
  <c r="B930" i="4"/>
  <c r="C930" i="4" s="1"/>
  <c r="B931" i="4"/>
  <c r="C931" i="4" s="1"/>
  <c r="B932" i="4"/>
  <c r="C932" i="4" s="1"/>
  <c r="B933" i="4"/>
  <c r="C933" i="4" s="1"/>
  <c r="B934" i="4"/>
  <c r="C934" i="4" s="1"/>
  <c r="B935" i="4"/>
  <c r="C935" i="4" s="1"/>
  <c r="B936" i="4"/>
  <c r="C936" i="4" s="1"/>
  <c r="E936" i="4" s="1"/>
  <c r="B937" i="4"/>
  <c r="C937" i="4" s="1"/>
  <c r="E937" i="4" s="1"/>
  <c r="B938" i="4"/>
  <c r="C938" i="4" s="1"/>
  <c r="E938" i="4" s="1"/>
  <c r="B939" i="4"/>
  <c r="C939" i="4" s="1"/>
  <c r="B940" i="4"/>
  <c r="B941" i="4"/>
  <c r="C941" i="4" s="1"/>
  <c r="B942" i="4"/>
  <c r="C942" i="4" s="1"/>
  <c r="B943" i="4"/>
  <c r="C943" i="4" s="1"/>
  <c r="B944" i="4"/>
  <c r="C944" i="4" s="1"/>
  <c r="E944" i="4" s="1"/>
  <c r="B945" i="4"/>
  <c r="C945" i="4" s="1"/>
  <c r="E945" i="4" s="1"/>
  <c r="B946" i="4"/>
  <c r="C946" i="4" s="1"/>
  <c r="B947" i="4"/>
  <c r="C947" i="4" s="1"/>
  <c r="B948" i="4"/>
  <c r="B949" i="4"/>
  <c r="C949" i="4" s="1"/>
  <c r="B950" i="4"/>
  <c r="B951" i="4"/>
  <c r="B952" i="4"/>
  <c r="C952" i="4" s="1"/>
  <c r="E952" i="4" s="1"/>
  <c r="B953" i="4"/>
  <c r="C953" i="4" s="1"/>
  <c r="B954" i="4"/>
  <c r="C954" i="4" s="1"/>
  <c r="E954" i="4" s="1"/>
  <c r="B955" i="4"/>
  <c r="C955" i="4" s="1"/>
  <c r="E955" i="4" s="1"/>
  <c r="B956" i="4"/>
  <c r="B957" i="4"/>
  <c r="C957" i="4" s="1"/>
  <c r="B958" i="4"/>
  <c r="C958" i="4" s="1"/>
  <c r="B959" i="4"/>
  <c r="C959" i="4" s="1"/>
  <c r="B960" i="4"/>
  <c r="C960" i="4" s="1"/>
  <c r="E960" i="4" s="1"/>
  <c r="B961" i="4"/>
  <c r="C961" i="4" s="1"/>
  <c r="E961" i="4" s="1"/>
  <c r="B962" i="4"/>
  <c r="C962" i="4" s="1"/>
  <c r="E962" i="4" s="1"/>
  <c r="B963" i="4"/>
  <c r="C963" i="4" s="1"/>
  <c r="B964" i="4"/>
  <c r="B965" i="4"/>
  <c r="C965" i="4" s="1"/>
  <c r="E965" i="4" s="1"/>
  <c r="B966" i="4"/>
  <c r="B967" i="4"/>
  <c r="C967" i="4" s="1"/>
  <c r="B968" i="4"/>
  <c r="C968" i="4" s="1"/>
  <c r="E968" i="4" s="1"/>
  <c r="B969" i="4"/>
  <c r="C969" i="4" s="1"/>
  <c r="B970" i="4"/>
  <c r="C970" i="4" s="1"/>
  <c r="B971" i="4"/>
  <c r="C971" i="4" s="1"/>
  <c r="B972" i="4"/>
  <c r="B973" i="4"/>
  <c r="C973" i="4" s="1"/>
  <c r="E973" i="4" s="1"/>
  <c r="B974" i="4"/>
  <c r="B975" i="4"/>
  <c r="B976" i="4"/>
  <c r="C976" i="4" s="1"/>
  <c r="B977" i="4"/>
  <c r="C977" i="4" s="1"/>
  <c r="E977" i="4" s="1"/>
  <c r="B978" i="4"/>
  <c r="C978" i="4" s="1"/>
  <c r="B979" i="4"/>
  <c r="C979" i="4" s="1"/>
  <c r="B980" i="4"/>
  <c r="C980" i="4" s="1"/>
  <c r="B981" i="4"/>
  <c r="C981" i="4" s="1"/>
  <c r="B982" i="4"/>
  <c r="C982" i="4" s="1"/>
  <c r="B983" i="4"/>
  <c r="B984" i="4"/>
  <c r="C984" i="4" s="1"/>
  <c r="B985" i="4"/>
  <c r="C985" i="4" s="1"/>
  <c r="B986" i="4"/>
  <c r="C986" i="4" s="1"/>
  <c r="B987" i="4"/>
  <c r="C987" i="4" s="1"/>
  <c r="B988" i="4"/>
  <c r="C988" i="4" s="1"/>
  <c r="B989" i="4"/>
  <c r="C989" i="4" s="1"/>
  <c r="E989" i="4" s="1"/>
  <c r="B990" i="4"/>
  <c r="C990" i="4" s="1"/>
  <c r="B991" i="4"/>
  <c r="C991" i="4" s="1"/>
  <c r="B992" i="4"/>
  <c r="C992" i="4" s="1"/>
  <c r="B993" i="4"/>
  <c r="C993" i="4" s="1"/>
  <c r="B994" i="4"/>
  <c r="C994" i="4" s="1"/>
  <c r="B995" i="4"/>
  <c r="C995" i="4" s="1"/>
  <c r="B996" i="4"/>
  <c r="C996" i="4" s="1"/>
  <c r="B997" i="4"/>
  <c r="C997" i="4" s="1"/>
  <c r="B998" i="4"/>
  <c r="C998" i="4" s="1"/>
  <c r="B999" i="4"/>
  <c r="C999" i="4" s="1"/>
  <c r="B1000" i="4"/>
  <c r="C1000" i="4" s="1"/>
  <c r="B1001" i="4"/>
  <c r="C1001" i="4" s="1"/>
  <c r="B1002" i="4"/>
  <c r="C1002" i="4" s="1"/>
  <c r="B1003" i="4"/>
  <c r="C1003" i="4" s="1"/>
  <c r="B1004" i="4"/>
  <c r="C1004" i="4" s="1"/>
  <c r="B1005" i="4"/>
  <c r="C1005" i="4" s="1"/>
  <c r="E1005" i="4" s="1"/>
  <c r="B1006" i="4"/>
  <c r="C1006" i="4" s="1"/>
  <c r="B1007" i="4"/>
  <c r="C1007" i="4" s="1"/>
  <c r="B1008" i="4"/>
  <c r="C1008" i="4" s="1"/>
  <c r="B1009" i="4"/>
  <c r="C1009" i="4" s="1"/>
  <c r="B1010" i="4"/>
  <c r="C1010" i="4" s="1"/>
  <c r="B1011" i="4"/>
  <c r="C1011" i="4" s="1"/>
  <c r="B1012" i="4"/>
  <c r="B1013" i="4"/>
  <c r="C1013" i="4" s="1"/>
  <c r="B1014" i="4"/>
  <c r="C1014" i="4" s="1"/>
  <c r="B1015" i="4"/>
  <c r="C1015" i="4" s="1"/>
  <c r="B1016" i="4"/>
  <c r="C1016" i="4" s="1"/>
  <c r="B1017" i="4"/>
  <c r="C1017" i="4" s="1"/>
  <c r="B1018" i="4"/>
  <c r="C1018" i="4" s="1"/>
  <c r="B1019" i="4"/>
  <c r="C1019" i="4" s="1"/>
  <c r="B1020" i="4"/>
  <c r="B1021" i="4"/>
  <c r="C1021" i="4" s="1"/>
  <c r="B1022" i="4"/>
  <c r="B1023" i="4"/>
  <c r="B1024" i="4"/>
  <c r="C1024" i="4" s="1"/>
  <c r="E1024" i="4" s="1"/>
  <c r="B1025" i="4"/>
  <c r="C1025" i="4" s="1"/>
  <c r="B1026" i="4"/>
  <c r="C1026" i="4" s="1"/>
  <c r="B1027" i="4"/>
  <c r="C1027" i="4" s="1"/>
  <c r="B1028" i="4"/>
  <c r="B1029" i="4"/>
  <c r="C1029" i="4" s="1"/>
  <c r="E1029" i="4" s="1"/>
  <c r="B1030" i="4"/>
  <c r="C1030" i="4" s="1"/>
  <c r="E1030" i="4" s="1"/>
  <c r="B1031" i="4"/>
  <c r="C1031" i="4" s="1"/>
  <c r="B1032" i="4"/>
  <c r="C1032" i="4" s="1"/>
  <c r="E1032" i="4" s="1"/>
  <c r="B1033" i="4"/>
  <c r="C1033" i="4" s="1"/>
  <c r="E1033" i="4" s="1"/>
  <c r="B1034" i="4"/>
  <c r="C1034" i="4" s="1"/>
  <c r="E1034" i="4" s="1"/>
  <c r="B1035" i="4"/>
  <c r="C1035" i="4" s="1"/>
  <c r="B1036" i="4"/>
  <c r="C1036" i="4" s="1"/>
  <c r="B1037" i="4"/>
  <c r="C1037" i="4" s="1"/>
  <c r="E1037" i="4" s="1"/>
  <c r="B1038" i="4"/>
  <c r="C1038" i="4" s="1"/>
  <c r="B1039" i="4"/>
  <c r="B1040" i="4"/>
  <c r="C1040" i="4" s="1"/>
  <c r="E1040" i="4" s="1"/>
  <c r="B1041" i="4"/>
  <c r="C1041" i="4" s="1"/>
  <c r="E1041" i="4" s="1"/>
  <c r="B1042" i="4"/>
  <c r="C1042" i="4" s="1"/>
  <c r="B1043" i="4"/>
  <c r="C1043" i="4" s="1"/>
  <c r="E1043" i="4" s="1"/>
  <c r="B1044" i="4"/>
  <c r="B1045" i="4"/>
  <c r="C1045" i="4" s="1"/>
  <c r="E1045" i="4" s="1"/>
  <c r="B1046" i="4"/>
  <c r="C1046" i="4" s="1"/>
  <c r="B1047" i="4"/>
  <c r="B1048" i="4"/>
  <c r="C1048" i="4" s="1"/>
  <c r="E1048" i="4" s="1"/>
  <c r="B1049" i="4"/>
  <c r="C1049" i="4" s="1"/>
  <c r="B1050" i="4"/>
  <c r="C1050" i="4" s="1"/>
  <c r="E1050" i="4" s="1"/>
  <c r="B1051" i="4"/>
  <c r="C1051" i="4" s="1"/>
  <c r="B1052" i="4"/>
  <c r="C1052" i="4" s="1"/>
  <c r="B1053" i="4"/>
  <c r="C1053" i="4" s="1"/>
  <c r="E1053" i="4" s="1"/>
  <c r="B1054" i="4"/>
  <c r="C1054" i="4" s="1"/>
  <c r="B1055" i="4"/>
  <c r="C1055" i="4" s="1"/>
  <c r="B1056" i="4"/>
  <c r="C1056" i="4" s="1"/>
  <c r="B1057" i="4"/>
  <c r="B1058" i="4"/>
  <c r="C1058" i="4" s="1"/>
  <c r="E1058" i="4" s="1"/>
  <c r="B1059" i="4"/>
  <c r="C1059" i="4" s="1"/>
  <c r="B1060" i="4"/>
  <c r="B1061" i="4"/>
  <c r="C1061" i="4" s="1"/>
  <c r="B1062" i="4"/>
  <c r="C1062" i="4" s="1"/>
  <c r="B1063" i="4"/>
  <c r="B1064" i="4"/>
  <c r="C1064" i="4" s="1"/>
  <c r="B1065" i="4"/>
  <c r="C1065" i="4" s="1"/>
  <c r="B1066" i="4"/>
  <c r="C1066" i="4" s="1"/>
  <c r="B1067" i="4"/>
  <c r="C1067" i="4" s="1"/>
  <c r="B1068" i="4"/>
  <c r="C1068" i="4" s="1"/>
  <c r="B1069" i="4"/>
  <c r="B1070" i="4"/>
  <c r="C1070" i="4" s="1"/>
  <c r="E1070" i="4" s="1"/>
  <c r="B1071" i="4"/>
  <c r="B1072" i="4"/>
  <c r="C1072" i="4" s="1"/>
  <c r="B1073" i="4"/>
  <c r="C1073" i="4" s="1"/>
  <c r="B1074" i="4"/>
  <c r="C1074" i="4" s="1"/>
  <c r="E1074" i="4" s="1"/>
  <c r="B1075" i="4"/>
  <c r="C1075" i="4" s="1"/>
  <c r="B1076" i="4"/>
  <c r="C1076" i="4" s="1"/>
  <c r="B1077" i="4"/>
  <c r="C1077" i="4" s="1"/>
  <c r="B1078" i="4"/>
  <c r="C1078" i="4" s="1"/>
  <c r="B1079" i="4"/>
  <c r="C1079" i="4" s="1"/>
  <c r="B1080" i="4"/>
  <c r="C1080" i="4" s="1"/>
  <c r="E1080" i="4" s="1"/>
  <c r="B1081" i="4"/>
  <c r="C1081" i="4" s="1"/>
  <c r="B1082" i="4"/>
  <c r="C1082" i="4" s="1"/>
  <c r="E1082" i="4" s="1"/>
  <c r="B1083" i="4"/>
  <c r="C1083" i="4" s="1"/>
  <c r="B1084" i="4"/>
  <c r="C1084" i="4" s="1"/>
  <c r="B1085" i="4"/>
  <c r="C1085" i="4" s="1"/>
  <c r="B1086" i="4"/>
  <c r="C1086" i="4" s="1"/>
  <c r="B1087" i="4"/>
  <c r="C1087" i="4" s="1"/>
  <c r="B1088" i="4"/>
  <c r="C1088" i="4" s="1"/>
  <c r="B1089" i="4"/>
  <c r="C1089" i="4" s="1"/>
  <c r="B1090" i="4"/>
  <c r="C1090" i="4" s="1"/>
  <c r="E1090" i="4" s="1"/>
  <c r="B1091" i="4"/>
  <c r="C1091" i="4" s="1"/>
  <c r="E1091" i="4" s="1"/>
  <c r="B1092" i="4"/>
  <c r="B1093" i="4"/>
  <c r="C1093" i="4" s="1"/>
  <c r="B1094" i="4"/>
  <c r="C1094" i="4" s="1"/>
  <c r="E1094" i="4" s="1"/>
  <c r="B1095" i="4"/>
  <c r="B1096" i="4"/>
  <c r="C1096" i="4" s="1"/>
  <c r="B1097" i="4"/>
  <c r="C1097" i="4" s="1"/>
  <c r="B1098" i="4"/>
  <c r="C1098" i="4" s="1"/>
  <c r="B1099" i="4"/>
  <c r="B1100" i="4"/>
  <c r="C1100" i="4" s="1"/>
  <c r="B1101" i="4"/>
  <c r="C1101" i="4" s="1"/>
  <c r="B1102" i="4"/>
  <c r="C1102" i="4" s="1"/>
  <c r="B1103" i="4"/>
  <c r="B1104" i="4"/>
  <c r="C1104" i="4" s="1"/>
  <c r="E1104" i="4" s="1"/>
  <c r="B1105" i="4"/>
  <c r="C1105" i="4" s="1"/>
  <c r="B1106" i="4"/>
  <c r="C1106" i="4" s="1"/>
  <c r="B1107" i="4"/>
  <c r="C1107" i="4" s="1"/>
  <c r="B1108" i="4"/>
  <c r="B1109" i="4"/>
  <c r="C1109" i="4" s="1"/>
  <c r="B1110" i="4"/>
  <c r="C1110" i="4" s="1"/>
  <c r="B1111" i="4"/>
  <c r="B1112" i="4"/>
  <c r="C1112" i="4" s="1"/>
  <c r="E1112" i="4" s="1"/>
  <c r="B1113" i="4"/>
  <c r="C1113" i="4" s="1"/>
  <c r="B1114" i="4"/>
  <c r="B1115" i="4"/>
  <c r="C1115" i="4" s="1"/>
  <c r="B1116" i="4"/>
  <c r="B1117" i="4"/>
  <c r="C1117" i="4" s="1"/>
  <c r="B1118" i="4"/>
  <c r="B1119" i="4"/>
  <c r="C1119" i="4" s="1"/>
  <c r="B1120" i="4"/>
  <c r="C1120" i="4" s="1"/>
  <c r="B1121" i="4"/>
  <c r="C1121" i="4" s="1"/>
  <c r="B1122" i="4"/>
  <c r="C1122" i="4" s="1"/>
  <c r="E1122" i="4" s="1"/>
  <c r="B1123" i="4"/>
  <c r="C1123" i="4" s="1"/>
  <c r="B1124" i="4"/>
  <c r="C1124" i="4" s="1"/>
  <c r="E1124" i="4" s="1"/>
  <c r="B1125" i="4"/>
  <c r="C1125" i="4" s="1"/>
  <c r="B1126" i="4"/>
  <c r="B1127" i="4"/>
  <c r="B1128" i="4"/>
  <c r="C1128" i="4" s="1"/>
  <c r="E1128" i="4" s="1"/>
  <c r="B1129" i="4"/>
  <c r="C1129" i="4" s="1"/>
  <c r="B1130" i="4"/>
  <c r="B1131" i="4"/>
  <c r="C1131" i="4" s="1"/>
  <c r="E1131" i="4" s="1"/>
  <c r="B1132" i="4"/>
  <c r="C1132" i="4" s="1"/>
  <c r="B1133" i="4"/>
  <c r="C1133" i="4" s="1"/>
  <c r="B1134" i="4"/>
  <c r="C1134" i="4" s="1"/>
  <c r="B1135" i="4"/>
  <c r="C1135" i="4" s="1"/>
  <c r="B1136" i="4"/>
  <c r="C1136" i="4" s="1"/>
  <c r="E1136" i="4" s="1"/>
  <c r="B1137" i="4"/>
  <c r="C1137" i="4" s="1"/>
  <c r="B1138" i="4"/>
  <c r="C1138" i="4" s="1"/>
  <c r="B1139" i="4"/>
  <c r="C1139" i="4" s="1"/>
  <c r="B1140" i="4"/>
  <c r="C1140" i="4" s="1"/>
  <c r="B1141" i="4"/>
  <c r="C1141" i="4" s="1"/>
  <c r="B1142" i="4"/>
  <c r="B1143" i="4"/>
  <c r="C1143" i="4" s="1"/>
  <c r="B1144" i="4"/>
  <c r="C1144" i="4" s="1"/>
  <c r="E1144" i="4" s="1"/>
  <c r="B1145" i="4"/>
  <c r="C1145" i="4" s="1"/>
  <c r="B1146" i="4"/>
  <c r="C1146" i="4" s="1"/>
  <c r="E1146" i="4" s="1"/>
  <c r="B1147" i="4"/>
  <c r="C1147" i="4" s="1"/>
  <c r="E1147" i="4" s="1"/>
  <c r="B1148" i="4"/>
  <c r="C1148" i="4" s="1"/>
  <c r="B1149" i="4"/>
  <c r="C1149" i="4" s="1"/>
  <c r="B1150" i="4"/>
  <c r="B1151" i="4"/>
  <c r="B1152" i="4"/>
  <c r="C1152" i="4" s="1"/>
  <c r="E1152" i="4" s="1"/>
  <c r="B1153" i="4"/>
  <c r="C1153" i="4" s="1"/>
  <c r="B1154" i="4"/>
  <c r="C1154" i="4" s="1"/>
  <c r="E1154" i="4" s="1"/>
  <c r="B1155" i="4"/>
  <c r="C1155" i="4" s="1"/>
  <c r="B1156" i="4"/>
  <c r="C1156" i="4" s="1"/>
  <c r="E1156" i="4" s="1"/>
  <c r="B1157" i="4"/>
  <c r="C1157" i="4" s="1"/>
  <c r="B1158" i="4"/>
  <c r="C1158" i="4" s="1"/>
  <c r="B1159" i="4"/>
  <c r="C1159" i="4" s="1"/>
  <c r="B1160" i="4"/>
  <c r="C1160" i="4" s="1"/>
  <c r="E1160" i="4" s="1"/>
  <c r="B1161" i="4"/>
  <c r="C1161" i="4" s="1"/>
  <c r="B1162" i="4"/>
  <c r="C1162" i="4" s="1"/>
  <c r="E1162" i="4" s="1"/>
  <c r="B1163" i="4"/>
  <c r="C1163" i="4" s="1"/>
  <c r="B1164" i="4"/>
  <c r="C1164" i="4" s="1"/>
  <c r="B1165" i="4"/>
  <c r="C1165" i="4" s="1"/>
  <c r="B1166" i="4"/>
  <c r="C1166" i="4" s="1"/>
  <c r="E1166" i="4" s="1"/>
  <c r="B1167" i="4"/>
  <c r="C1167" i="4" s="1"/>
  <c r="B1168" i="4"/>
  <c r="C1168" i="4" s="1"/>
  <c r="E1168" i="4" s="1"/>
  <c r="B1169" i="4"/>
  <c r="C1169" i="4" s="1"/>
  <c r="B1170" i="4"/>
  <c r="C1170" i="4" s="1"/>
  <c r="B1171" i="4"/>
  <c r="C1171" i="4" s="1"/>
  <c r="B1172" i="4"/>
  <c r="C1172" i="4" s="1"/>
  <c r="B1173" i="4"/>
  <c r="C1173" i="4" s="1"/>
  <c r="B1174" i="4"/>
  <c r="B1175" i="4"/>
  <c r="B1176" i="4"/>
  <c r="C1176" i="4" s="1"/>
  <c r="E1176" i="4" s="1"/>
  <c r="B1177" i="4"/>
  <c r="C1177" i="4" s="1"/>
  <c r="B1178" i="4"/>
  <c r="C1178" i="4" s="1"/>
  <c r="E1178" i="4" s="1"/>
  <c r="B1179" i="4"/>
  <c r="C1179" i="4" s="1"/>
  <c r="B1180" i="4"/>
  <c r="C1180" i="4" s="1"/>
  <c r="E1180" i="4" s="1"/>
  <c r="B1181" i="4"/>
  <c r="C1181" i="4" s="1"/>
  <c r="B1182" i="4"/>
  <c r="C1182" i="4" s="1"/>
  <c r="B1183" i="4"/>
  <c r="B1184" i="4"/>
  <c r="C1184" i="4" s="1"/>
  <c r="B1185" i="4"/>
  <c r="C1185" i="4" s="1"/>
  <c r="B1186" i="4"/>
  <c r="C1186" i="4" s="1"/>
  <c r="E1186" i="4" s="1"/>
  <c r="B1187" i="4"/>
  <c r="C1187" i="4" s="1"/>
  <c r="B1188" i="4"/>
  <c r="C1188" i="4" s="1"/>
  <c r="B1189" i="4"/>
  <c r="C1189" i="4" s="1"/>
  <c r="B1190" i="4"/>
  <c r="B1191" i="4"/>
  <c r="C1191" i="4" s="1"/>
  <c r="B1192" i="4"/>
  <c r="C1192" i="4" s="1"/>
  <c r="E1192" i="4" s="1"/>
  <c r="B1193" i="4"/>
  <c r="C1193" i="4" s="1"/>
  <c r="B1194" i="4"/>
  <c r="C1194" i="4" s="1"/>
  <c r="E1194" i="4" s="1"/>
  <c r="B1195" i="4"/>
  <c r="C1195" i="4" s="1"/>
  <c r="B1196" i="4"/>
  <c r="C1196" i="4" s="1"/>
  <c r="B1197" i="4"/>
  <c r="B1198" i="4"/>
  <c r="B1199" i="4"/>
  <c r="B1200" i="4"/>
  <c r="C1200" i="4" s="1"/>
  <c r="B1201" i="4"/>
  <c r="C1201" i="4" s="1"/>
  <c r="B1202" i="4"/>
  <c r="C1202" i="4" s="1"/>
  <c r="B1203" i="4"/>
  <c r="C1203" i="4" s="1"/>
  <c r="B1204" i="4"/>
  <c r="C1204" i="4" s="1"/>
  <c r="B1205" i="4"/>
  <c r="C1205" i="4" s="1"/>
  <c r="B1206" i="4"/>
  <c r="C1206" i="4" s="1"/>
  <c r="B1207" i="4"/>
  <c r="C1207" i="4" s="1"/>
  <c r="B1208" i="4"/>
  <c r="C1208" i="4" s="1"/>
  <c r="E1208" i="4" s="1"/>
  <c r="B1209" i="4"/>
  <c r="C1209" i="4" s="1"/>
  <c r="B1210" i="4"/>
  <c r="C1210" i="4" s="1"/>
  <c r="B1211" i="4"/>
  <c r="C1211" i="4" s="1"/>
  <c r="B1212" i="4"/>
  <c r="C1212" i="4" s="1"/>
  <c r="E1212" i="4" s="1"/>
  <c r="B1213" i="4"/>
  <c r="C1213" i="4" s="1"/>
  <c r="B1214" i="4"/>
  <c r="B1215" i="4"/>
  <c r="B1216" i="4"/>
  <c r="C1216" i="4" s="1"/>
  <c r="B1217" i="4"/>
  <c r="B1218" i="4"/>
  <c r="C1218" i="4" s="1"/>
  <c r="E1218" i="4" s="1"/>
  <c r="B1219" i="4"/>
  <c r="C1219" i="4" s="1"/>
  <c r="B1220" i="4"/>
  <c r="C1220" i="4" s="1"/>
  <c r="B1221" i="4"/>
  <c r="C1221" i="4" s="1"/>
  <c r="B1222" i="4"/>
  <c r="B1223" i="4"/>
  <c r="B1224" i="4"/>
  <c r="C1224" i="4" s="1"/>
  <c r="E1224" i="4" s="1"/>
  <c r="B1225" i="4"/>
  <c r="C1225" i="4" s="1"/>
  <c r="B1226" i="4"/>
  <c r="C1226" i="4" s="1"/>
  <c r="E1226" i="4" s="1"/>
  <c r="B1227" i="4"/>
  <c r="C1227" i="4" s="1"/>
  <c r="B1228" i="4"/>
  <c r="C1228" i="4" s="1"/>
  <c r="B1229" i="4"/>
  <c r="C1229" i="4" s="1"/>
  <c r="B1230" i="4"/>
  <c r="C1230" i="4" s="1"/>
  <c r="B1231" i="4"/>
  <c r="C1231" i="4" s="1"/>
  <c r="B1232" i="4"/>
  <c r="C1232" i="4" s="1"/>
  <c r="E1232" i="4" s="1"/>
  <c r="B1233" i="4"/>
  <c r="C1233" i="4" s="1"/>
  <c r="B1234" i="4"/>
  <c r="B1235" i="4"/>
  <c r="C1235" i="4" s="1"/>
  <c r="B1236" i="4"/>
  <c r="C1236" i="4" s="1"/>
  <c r="B1237" i="4"/>
  <c r="C1237" i="4" s="1"/>
  <c r="B1238" i="4"/>
  <c r="C1238" i="4" s="1"/>
  <c r="B1239" i="4"/>
  <c r="C1239" i="4" s="1"/>
  <c r="B1240" i="4"/>
  <c r="C1240" i="4" s="1"/>
  <c r="E1240" i="4" s="1"/>
  <c r="B1241" i="4"/>
  <c r="C1241" i="4" s="1"/>
  <c r="B1242" i="4"/>
  <c r="C1242" i="4" s="1"/>
  <c r="E1242" i="4" s="1"/>
  <c r="B1243" i="4"/>
  <c r="C1243" i="4" s="1"/>
  <c r="B1244" i="4"/>
  <c r="C1244" i="4" s="1"/>
  <c r="B1245" i="4"/>
  <c r="C1245" i="4" s="1"/>
  <c r="B1246" i="4"/>
  <c r="B1247" i="4"/>
  <c r="B1248" i="4"/>
  <c r="C1248" i="4" s="1"/>
  <c r="B1249" i="4"/>
  <c r="C1249" i="4" s="1"/>
  <c r="B1250" i="4"/>
  <c r="C1250" i="4" s="1"/>
  <c r="B1251" i="4"/>
  <c r="C1251" i="4" s="1"/>
  <c r="B1252" i="4"/>
  <c r="C1252" i="4" s="1"/>
  <c r="E1252" i="4" s="1"/>
  <c r="B1253" i="4"/>
  <c r="C1253" i="4" s="1"/>
  <c r="B1254" i="4"/>
  <c r="C1254" i="4" s="1"/>
  <c r="B1255" i="4"/>
  <c r="C1255" i="4" s="1"/>
  <c r="B1256" i="4"/>
  <c r="C1256" i="4" s="1"/>
  <c r="B1257" i="4"/>
  <c r="C1257" i="4" s="1"/>
  <c r="B1258" i="4"/>
  <c r="C1258" i="4" s="1"/>
  <c r="E1258" i="4" s="1"/>
  <c r="B1259" i="4"/>
  <c r="C1259" i="4" s="1"/>
  <c r="B1260" i="4"/>
  <c r="C1260" i="4" s="1"/>
  <c r="B1261" i="4"/>
  <c r="C1261" i="4" s="1"/>
  <c r="B1262" i="4"/>
  <c r="C1262" i="4" s="1"/>
  <c r="B1263" i="4"/>
  <c r="C1263" i="4" s="1"/>
  <c r="B1264" i="4"/>
  <c r="C1264" i="4" s="1"/>
  <c r="B1265" i="4"/>
  <c r="C1265" i="4" s="1"/>
  <c r="B1266" i="4"/>
  <c r="C1266" i="4" s="1"/>
  <c r="B1267" i="4"/>
  <c r="C1267" i="4" s="1"/>
  <c r="B1268" i="4"/>
  <c r="B1269" i="4"/>
  <c r="C1269" i="4" s="1"/>
  <c r="B1270" i="4"/>
  <c r="C1270" i="4" s="1"/>
  <c r="B1271" i="4"/>
  <c r="C1271" i="4" s="1"/>
  <c r="B1272" i="4"/>
  <c r="C1272" i="4" s="1"/>
  <c r="B1273" i="4"/>
  <c r="C1273" i="4" s="1"/>
  <c r="B1274" i="4"/>
  <c r="C1274" i="4" s="1"/>
  <c r="E1274" i="4" s="1"/>
  <c r="B1275" i="4"/>
  <c r="C1275" i="4" s="1"/>
  <c r="E1275" i="4" s="1"/>
  <c r="B1276" i="4"/>
  <c r="B1277" i="4"/>
  <c r="C1277" i="4" s="1"/>
  <c r="B1278" i="4"/>
  <c r="B1279" i="4"/>
  <c r="B1280" i="4"/>
  <c r="C1280" i="4" s="1"/>
  <c r="E1280" i="4" s="1"/>
  <c r="B1281" i="4"/>
  <c r="C1281" i="4" s="1"/>
  <c r="B1282" i="4"/>
  <c r="C1282" i="4" s="1"/>
  <c r="E1282" i="4" s="1"/>
  <c r="B1283" i="4"/>
  <c r="C1283" i="4" s="1"/>
  <c r="B1284" i="4"/>
  <c r="B1285" i="4"/>
  <c r="C1285" i="4" s="1"/>
  <c r="B1286" i="4"/>
  <c r="B1287" i="4"/>
  <c r="C1287" i="4" s="1"/>
  <c r="B1288" i="4"/>
  <c r="C1288" i="4" s="1"/>
  <c r="E1288" i="4" s="1"/>
  <c r="B1289" i="4"/>
  <c r="C1289" i="4" s="1"/>
  <c r="B1290" i="4"/>
  <c r="C1290" i="4" s="1"/>
  <c r="B1291" i="4"/>
  <c r="B1292" i="4"/>
  <c r="B1293" i="4"/>
  <c r="C1293" i="4" s="1"/>
  <c r="B1294" i="4"/>
  <c r="C1294" i="4" s="1"/>
  <c r="B1295" i="4"/>
  <c r="B1296" i="4"/>
  <c r="C1296" i="4" s="1"/>
  <c r="E1296" i="4" s="1"/>
  <c r="B1297" i="4"/>
  <c r="C1297" i="4" s="1"/>
  <c r="B1298" i="4"/>
  <c r="C1298" i="4" s="1"/>
  <c r="E1298" i="4" s="1"/>
  <c r="B1299" i="4"/>
  <c r="C1299" i="4" s="1"/>
  <c r="B1300" i="4"/>
  <c r="C1300" i="4" s="1"/>
  <c r="B1301" i="4"/>
  <c r="C1301" i="4" s="1"/>
  <c r="B1302" i="4"/>
  <c r="B1303" i="4"/>
  <c r="B1304" i="4"/>
  <c r="C1304" i="4" s="1"/>
  <c r="E1304" i="4" s="1"/>
  <c r="B1305" i="4"/>
  <c r="C1305" i="4" s="1"/>
  <c r="B1306" i="4"/>
  <c r="C1306" i="4" s="1"/>
  <c r="B1307" i="4"/>
  <c r="C1307" i="4" s="1"/>
  <c r="B1308" i="4"/>
  <c r="C1308" i="4" s="1"/>
  <c r="B1309" i="4"/>
  <c r="C1309" i="4" s="1"/>
  <c r="B1310" i="4"/>
  <c r="C1310" i="4" s="1"/>
  <c r="B1311" i="4"/>
  <c r="C1311" i="4" s="1"/>
  <c r="B1312" i="4"/>
  <c r="C1312" i="4" s="1"/>
  <c r="E1312" i="4" s="1"/>
  <c r="B1313" i="4"/>
  <c r="C1313" i="4" s="1"/>
  <c r="B1314" i="4"/>
  <c r="C1314" i="4" s="1"/>
  <c r="B1315" i="4"/>
  <c r="C1315" i="4" s="1"/>
  <c r="B1316" i="4"/>
  <c r="B1317" i="4"/>
  <c r="C1317" i="4" s="1"/>
  <c r="B1318" i="4"/>
  <c r="B1319" i="4"/>
  <c r="C1319" i="4" s="1"/>
  <c r="B1320" i="4"/>
  <c r="C1320" i="4" s="1"/>
  <c r="E1320" i="4" s="1"/>
  <c r="B1321" i="4"/>
  <c r="C1321" i="4" s="1"/>
  <c r="B1322" i="4"/>
  <c r="C1322" i="4" s="1"/>
  <c r="B1323" i="4"/>
  <c r="C1323" i="4" s="1"/>
  <c r="B1324" i="4"/>
  <c r="B1325" i="4"/>
  <c r="C1325" i="4" s="1"/>
  <c r="B1326" i="4"/>
  <c r="B1327" i="4"/>
  <c r="B1328" i="4"/>
  <c r="C1328" i="4" s="1"/>
  <c r="E1328" i="4" s="1"/>
  <c r="B1329" i="4"/>
  <c r="C1329" i="4" s="1"/>
  <c r="B1330" i="4"/>
  <c r="C1330" i="4" s="1"/>
  <c r="B1331" i="4"/>
  <c r="C1331" i="4" s="1"/>
  <c r="B1332" i="4"/>
  <c r="B1333" i="4"/>
  <c r="C1333" i="4" s="1"/>
  <c r="B1334" i="4"/>
  <c r="B1335" i="4"/>
  <c r="B1336" i="4"/>
  <c r="C1336" i="4" s="1"/>
  <c r="E1336" i="4" s="1"/>
  <c r="B1337" i="4"/>
  <c r="C1337" i="4" s="1"/>
  <c r="B1338" i="4"/>
  <c r="C1338" i="4" s="1"/>
  <c r="B1339" i="4"/>
  <c r="C1339" i="4" s="1"/>
  <c r="B1340" i="4"/>
  <c r="B1341" i="4"/>
  <c r="C1341" i="4" s="1"/>
  <c r="B1342" i="4"/>
  <c r="B1343" i="4"/>
  <c r="B1344" i="4"/>
  <c r="C1344" i="4" s="1"/>
  <c r="E1344" i="4" s="1"/>
  <c r="B1345" i="4"/>
  <c r="C1345" i="4" s="1"/>
  <c r="B1346" i="4"/>
  <c r="C1346" i="4" s="1"/>
  <c r="B1347" i="4"/>
  <c r="C1347" i="4" s="1"/>
  <c r="B1348" i="4"/>
  <c r="C1348" i="4" s="1"/>
  <c r="B1349" i="4"/>
  <c r="C1349" i="4" s="1"/>
  <c r="B1350" i="4"/>
  <c r="B1351" i="4"/>
  <c r="B1352" i="4"/>
  <c r="C1352" i="4" s="1"/>
  <c r="E1352" i="4" s="1"/>
  <c r="B1353" i="4"/>
  <c r="C1353" i="4" s="1"/>
  <c r="B1354" i="4"/>
  <c r="C1354" i="4" s="1"/>
  <c r="B1355" i="4"/>
  <c r="C1355" i="4" s="1"/>
  <c r="B1356" i="4"/>
  <c r="C1356" i="4" s="1"/>
  <c r="B1357" i="4"/>
  <c r="C1357" i="4" s="1"/>
  <c r="B1358" i="4"/>
  <c r="C1358" i="4" s="1"/>
  <c r="B1359" i="4"/>
  <c r="C1359" i="4" s="1"/>
  <c r="B1360" i="4"/>
  <c r="C1360" i="4" s="1"/>
  <c r="B1361" i="4"/>
  <c r="C1361" i="4" s="1"/>
  <c r="B1362" i="4"/>
  <c r="C1362" i="4" s="1"/>
  <c r="B1363" i="4"/>
  <c r="C1363" i="4" s="1"/>
  <c r="B1364" i="4"/>
  <c r="B1365" i="4"/>
  <c r="C1365" i="4" s="1"/>
  <c r="B1366" i="4"/>
  <c r="B1367" i="4"/>
  <c r="C1367" i="4" s="1"/>
  <c r="B1368" i="4"/>
  <c r="C1368" i="4" s="1"/>
  <c r="E1368" i="4" s="1"/>
  <c r="B1369" i="4"/>
  <c r="C1369" i="4" s="1"/>
  <c r="B1370" i="4"/>
  <c r="C1370" i="4" s="1"/>
  <c r="E1370" i="4" s="1"/>
  <c r="B1371" i="4"/>
  <c r="C1371" i="4" s="1"/>
  <c r="B1372" i="4"/>
  <c r="C1372" i="4" s="1"/>
  <c r="B1373" i="4"/>
  <c r="C1373" i="4" s="1"/>
  <c r="B1374" i="4"/>
  <c r="B1375" i="4"/>
  <c r="B1376" i="4"/>
  <c r="C1376" i="4" s="1"/>
  <c r="B1377" i="4"/>
  <c r="C1377" i="4" s="1"/>
  <c r="B1378" i="4"/>
  <c r="C1378" i="4" s="1"/>
  <c r="B1379" i="4"/>
  <c r="C1379" i="4" s="1"/>
  <c r="B1380" i="4"/>
  <c r="C1380" i="4" s="1"/>
  <c r="B1381" i="4"/>
  <c r="C1381" i="4" s="1"/>
  <c r="B1382" i="4"/>
  <c r="C1382" i="4" s="1"/>
  <c r="B1383" i="4"/>
  <c r="C1383" i="4" s="1"/>
  <c r="B1384" i="4"/>
  <c r="C1384" i="4" s="1"/>
  <c r="B1385" i="4"/>
  <c r="C1385" i="4" s="1"/>
  <c r="B1386" i="4"/>
  <c r="C1386" i="4" s="1"/>
  <c r="B1387" i="4"/>
  <c r="C1387" i="4" s="1"/>
  <c r="B1388" i="4"/>
  <c r="B1389" i="4"/>
  <c r="C1389" i="4" s="1"/>
  <c r="B1390" i="4"/>
  <c r="B1391" i="4"/>
  <c r="C1391" i="4" s="1"/>
  <c r="B1392" i="4"/>
  <c r="C1392" i="4" s="1"/>
  <c r="B1393" i="4"/>
  <c r="C1393" i="4" s="1"/>
  <c r="B1394" i="4"/>
  <c r="B1395" i="4"/>
  <c r="C1395" i="4" s="1"/>
  <c r="B1396" i="4"/>
  <c r="C1396" i="4" s="1"/>
  <c r="E1396" i="4" s="1"/>
  <c r="B1397" i="4"/>
  <c r="C1397" i="4" s="1"/>
  <c r="B1398" i="4"/>
  <c r="B1399" i="4"/>
  <c r="B1400" i="4"/>
  <c r="C1400" i="4" s="1"/>
  <c r="B1401" i="4"/>
  <c r="C1401" i="4" s="1"/>
  <c r="B1402" i="4"/>
  <c r="C1402" i="4" s="1"/>
  <c r="E1402" i="4" s="1"/>
  <c r="B1403" i="4"/>
  <c r="C1403" i="4" s="1"/>
  <c r="B1404" i="4"/>
  <c r="B1405" i="4"/>
  <c r="B1406" i="4"/>
  <c r="C1406" i="4" s="1"/>
  <c r="B1407" i="4"/>
  <c r="C1407" i="4" s="1"/>
  <c r="B1408" i="4"/>
  <c r="C1408" i="4" s="1"/>
  <c r="B1409" i="4"/>
  <c r="C1409" i="4" s="1"/>
  <c r="B1410" i="4"/>
  <c r="C1410" i="4" s="1"/>
  <c r="E1410" i="4" s="1"/>
  <c r="B1411" i="4"/>
  <c r="C1411" i="4" s="1"/>
  <c r="E1411" i="4" s="1"/>
  <c r="B1412" i="4"/>
  <c r="B1413" i="4"/>
  <c r="B1414" i="4"/>
  <c r="B1415" i="4"/>
  <c r="C1415" i="4" s="1"/>
  <c r="B1416" i="4"/>
  <c r="C1416" i="4" s="1"/>
  <c r="E1416" i="4" s="1"/>
  <c r="B1417" i="4"/>
  <c r="C1417" i="4" s="1"/>
  <c r="B1418" i="4"/>
  <c r="B1419" i="4"/>
  <c r="C1419" i="4" s="1"/>
  <c r="B1420" i="4"/>
  <c r="C1420" i="4" s="1"/>
  <c r="B1421" i="4"/>
  <c r="B1422" i="4"/>
  <c r="B1423" i="4"/>
  <c r="C1423" i="4" s="1"/>
  <c r="B1424" i="4"/>
  <c r="C1424" i="4" s="1"/>
  <c r="B1425" i="4"/>
  <c r="C1425" i="4" s="1"/>
  <c r="B1426" i="4"/>
  <c r="C1426" i="4" s="1"/>
  <c r="B1427" i="4"/>
  <c r="C1427" i="4" s="1"/>
  <c r="E1427" i="4" s="1"/>
  <c r="B1428" i="4"/>
  <c r="C1428" i="4" s="1"/>
  <c r="B1429" i="4"/>
  <c r="C1429" i="4" s="1"/>
  <c r="B1430" i="4"/>
  <c r="C1430" i="4" s="1"/>
  <c r="B1431" i="4"/>
  <c r="C1431" i="4" s="1"/>
  <c r="B1432" i="4"/>
  <c r="C1432" i="4" s="1"/>
  <c r="B1433" i="4"/>
  <c r="C1433" i="4" s="1"/>
  <c r="B1434" i="4"/>
  <c r="C1434" i="4" s="1"/>
  <c r="E1434" i="4" s="1"/>
  <c r="B1435" i="4"/>
  <c r="C1435" i="4" s="1"/>
  <c r="E1435" i="4" s="1"/>
  <c r="B1436" i="4"/>
  <c r="B1437" i="4"/>
  <c r="B1438" i="4"/>
  <c r="C1438" i="4" s="1"/>
  <c r="B1439" i="4"/>
  <c r="C1439" i="4" s="1"/>
  <c r="B1440" i="4"/>
  <c r="C1440" i="4" s="1"/>
  <c r="B1441" i="4"/>
  <c r="C1441" i="4" s="1"/>
  <c r="B1442" i="4"/>
  <c r="C1442" i="4" s="1"/>
  <c r="B1443" i="4"/>
  <c r="C1443" i="4" s="1"/>
  <c r="E1443" i="4" s="1"/>
  <c r="B1444" i="4"/>
  <c r="C1444" i="4" s="1"/>
  <c r="B1445" i="4"/>
  <c r="C1445" i="4" s="1"/>
  <c r="B1446" i="4"/>
  <c r="C1446" i="4" s="1"/>
  <c r="B1447" i="4"/>
  <c r="C1447" i="4" s="1"/>
  <c r="B1448" i="4"/>
  <c r="C1448" i="4" s="1"/>
  <c r="B1449" i="4"/>
  <c r="C1449" i="4" s="1"/>
  <c r="B1450" i="4"/>
  <c r="C1450" i="4" s="1"/>
  <c r="E1450" i="4" s="1"/>
  <c r="B1451" i="4"/>
  <c r="C1451" i="4" s="1"/>
  <c r="E1451" i="4" s="1"/>
  <c r="B1452" i="4"/>
  <c r="B1453" i="4"/>
  <c r="C1453" i="4" s="1"/>
  <c r="B1454" i="4"/>
  <c r="C1454" i="4" s="1"/>
  <c r="B1455" i="4"/>
  <c r="C1455" i="4" s="1"/>
  <c r="B1456" i="4"/>
  <c r="C1456" i="4" s="1"/>
  <c r="E1456" i="4" s="1"/>
  <c r="B1457" i="4"/>
  <c r="C1457" i="4" s="1"/>
  <c r="B1458" i="4"/>
  <c r="B1459" i="4"/>
  <c r="C1459" i="4" s="1"/>
  <c r="E1459" i="4" s="1"/>
  <c r="B1460" i="4"/>
  <c r="C1460" i="4" s="1"/>
  <c r="B1461" i="4"/>
  <c r="C1461" i="4" s="1"/>
  <c r="B1462" i="4"/>
  <c r="C1462" i="4" s="1"/>
  <c r="B1463" i="4"/>
  <c r="C1463" i="4" s="1"/>
  <c r="B1464" i="4"/>
  <c r="C1464" i="4" s="1"/>
  <c r="B1465" i="4"/>
  <c r="C1465" i="4" s="1"/>
  <c r="B1466" i="4"/>
  <c r="C1466" i="4" s="1"/>
  <c r="E1466" i="4" s="1"/>
  <c r="B1467" i="4"/>
  <c r="C1467" i="4" s="1"/>
  <c r="B1468" i="4"/>
  <c r="B1469" i="4"/>
  <c r="C1469" i="4" s="1"/>
  <c r="B1470" i="4"/>
  <c r="C1470" i="4" s="1"/>
  <c r="B1471" i="4"/>
  <c r="C1471" i="4" s="1"/>
  <c r="B1472" i="4"/>
  <c r="C1472" i="4" s="1"/>
  <c r="B1473" i="4"/>
  <c r="C1473" i="4" s="1"/>
  <c r="B1474" i="4"/>
  <c r="C1474" i="4" s="1"/>
  <c r="B1475" i="4"/>
  <c r="C1475" i="4" s="1"/>
  <c r="E1475" i="4" s="1"/>
  <c r="B1476" i="4"/>
  <c r="C1476" i="4" s="1"/>
  <c r="B1477" i="4"/>
  <c r="C1477" i="4" s="1"/>
  <c r="B1478" i="4"/>
  <c r="C1478" i="4" s="1"/>
  <c r="B1479" i="4"/>
  <c r="C1479" i="4" s="1"/>
  <c r="B1480" i="4"/>
  <c r="C1480" i="4" s="1"/>
  <c r="E1480" i="4" s="1"/>
  <c r="B1481" i="4"/>
  <c r="B1482" i="4"/>
  <c r="C1482" i="4" s="1"/>
  <c r="E1482" i="4" s="1"/>
  <c r="B1483" i="4"/>
  <c r="C1483" i="4" s="1"/>
  <c r="E1483" i="4" s="1"/>
  <c r="B1484" i="4"/>
  <c r="B1485" i="4"/>
  <c r="C1485" i="4" s="1"/>
  <c r="B1486" i="4"/>
  <c r="C1486" i="4" s="1"/>
  <c r="B1487" i="4"/>
  <c r="C1487" i="4" s="1"/>
  <c r="B1488" i="4"/>
  <c r="C1488" i="4" s="1"/>
  <c r="B1489" i="4"/>
  <c r="C1489" i="4" s="1"/>
  <c r="B1490" i="4"/>
  <c r="C1490" i="4" s="1"/>
  <c r="E1490" i="4" s="1"/>
  <c r="B1491" i="4"/>
  <c r="C1491" i="4" s="1"/>
  <c r="B1492" i="4"/>
  <c r="C1492" i="4" s="1"/>
  <c r="B1493" i="4"/>
  <c r="C1493" i="4" s="1"/>
  <c r="B1494" i="4"/>
  <c r="C1494" i="4" s="1"/>
  <c r="B1495" i="4"/>
  <c r="C1495" i="4" s="1"/>
  <c r="B1496" i="4"/>
  <c r="C1496" i="4" s="1"/>
  <c r="E1496" i="4" s="1"/>
  <c r="B1497" i="4"/>
  <c r="C1497" i="4" s="1"/>
  <c r="B1498" i="4"/>
  <c r="D1498" i="4" s="1"/>
  <c r="B1499" i="4"/>
  <c r="C1499" i="4" s="1"/>
  <c r="B1500" i="4"/>
  <c r="C1500" i="4" s="1"/>
  <c r="B1501" i="4"/>
  <c r="C1501" i="4" s="1"/>
  <c r="B1502" i="4"/>
  <c r="C1502" i="4" s="1"/>
  <c r="B1503" i="4"/>
  <c r="C1503" i="4" s="1"/>
  <c r="B1504" i="4"/>
  <c r="C1504" i="4" s="1"/>
  <c r="B1505" i="4"/>
  <c r="C1505" i="4" s="1"/>
  <c r="B1506" i="4"/>
  <c r="C1506" i="4" s="1"/>
  <c r="B1507" i="4"/>
  <c r="B1508" i="4"/>
  <c r="C1508" i="4" s="1"/>
  <c r="B1509" i="4"/>
  <c r="C1509" i="4" s="1"/>
  <c r="B1510" i="4"/>
  <c r="C1510" i="4" s="1"/>
  <c r="B1511" i="4"/>
  <c r="B1512" i="4"/>
  <c r="C1512" i="4" s="1"/>
  <c r="E1512" i="4" s="1"/>
  <c r="B1513" i="4"/>
  <c r="C1513" i="4" s="1"/>
  <c r="B1514" i="4"/>
  <c r="C1514" i="4" s="1"/>
  <c r="E1514" i="4" s="1"/>
  <c r="B1515" i="4"/>
  <c r="B1516" i="4"/>
  <c r="C1516" i="4" s="1"/>
  <c r="B1517" i="4"/>
  <c r="C1517" i="4" s="1"/>
  <c r="B1518" i="4"/>
  <c r="C1518" i="4" s="1"/>
  <c r="E1518" i="4" s="1"/>
  <c r="B1519" i="4"/>
  <c r="B1520" i="4"/>
  <c r="C1520" i="4" s="1"/>
  <c r="E1520" i="4" s="1"/>
  <c r="B1521" i="4"/>
  <c r="C1521" i="4" s="1"/>
  <c r="B1522" i="4"/>
  <c r="C1522" i="4" s="1"/>
  <c r="B1523" i="4"/>
  <c r="B1524" i="4"/>
  <c r="C1524" i="4" s="1"/>
  <c r="B1525" i="4"/>
  <c r="C1525" i="4" s="1"/>
  <c r="B1526" i="4"/>
  <c r="C1526" i="4" s="1"/>
  <c r="B1527" i="4"/>
  <c r="C1527" i="4" s="1"/>
  <c r="E1527" i="4" s="1"/>
  <c r="B1528" i="4"/>
  <c r="C1528" i="4" s="1"/>
  <c r="E1528" i="4" s="1"/>
  <c r="B1529" i="4"/>
  <c r="C1529" i="4" s="1"/>
  <c r="B1530" i="4"/>
  <c r="C1530" i="4" s="1"/>
  <c r="E1530" i="4" s="1"/>
  <c r="B1531" i="4"/>
  <c r="B1532" i="4"/>
  <c r="C1532" i="4" s="1"/>
  <c r="B1533" i="4"/>
  <c r="C1533" i="4" s="1"/>
  <c r="B1534" i="4"/>
  <c r="C1534" i="4" s="1"/>
  <c r="B1535" i="4"/>
  <c r="C1535" i="4" s="1"/>
  <c r="B1536" i="4"/>
  <c r="B1537" i="4"/>
  <c r="C1537" i="4" s="1"/>
  <c r="B1538" i="4"/>
  <c r="C1538" i="4" s="1"/>
  <c r="E1538" i="4" s="1"/>
  <c r="B1539" i="4"/>
  <c r="C1539" i="4" s="1"/>
  <c r="B1540" i="4"/>
  <c r="C1540" i="4" s="1"/>
  <c r="B1541" i="4"/>
  <c r="C1541" i="4" s="1"/>
  <c r="B1542" i="4"/>
  <c r="B1543" i="4"/>
  <c r="B1544" i="4"/>
  <c r="C1544" i="4" s="1"/>
  <c r="B1545" i="4"/>
  <c r="C1545" i="4" s="1"/>
  <c r="B1546" i="4"/>
  <c r="C1546" i="4" s="1"/>
  <c r="E1546" i="4" s="1"/>
  <c r="B1547" i="4"/>
  <c r="C1547" i="4" s="1"/>
  <c r="B1548" i="4"/>
  <c r="C1548" i="4" s="1"/>
  <c r="E1548" i="4" s="1"/>
  <c r="B1549" i="4"/>
  <c r="C1549" i="4" s="1"/>
  <c r="B1550" i="4"/>
  <c r="B1551" i="4"/>
  <c r="C1551" i="4" s="1"/>
  <c r="B1552" i="4"/>
  <c r="C1552" i="4" s="1"/>
  <c r="E1552" i="4" s="1"/>
  <c r="B1553" i="4"/>
  <c r="C1553" i="4" s="1"/>
  <c r="B1554" i="4"/>
  <c r="C1554" i="4" s="1"/>
  <c r="E1554" i="4" s="1"/>
  <c r="B1555" i="4"/>
  <c r="B1556" i="4"/>
  <c r="C1556" i="4" s="1"/>
  <c r="B1557" i="4"/>
  <c r="C1557" i="4" s="1"/>
  <c r="B1558" i="4"/>
  <c r="B1559" i="4"/>
  <c r="B1560" i="4"/>
  <c r="C1560" i="4" s="1"/>
  <c r="B1561" i="4"/>
  <c r="C1561" i="4" s="1"/>
  <c r="B1562" i="4"/>
  <c r="C1562" i="4" s="1"/>
  <c r="B1563" i="4"/>
  <c r="B1564" i="4"/>
  <c r="C1564" i="4" s="1"/>
  <c r="B1565" i="4"/>
  <c r="C1565" i="4" s="1"/>
  <c r="B1566" i="4"/>
  <c r="C1566" i="4" s="1"/>
  <c r="B1567" i="4"/>
  <c r="B1568" i="4"/>
  <c r="C1568" i="4" s="1"/>
  <c r="B1569" i="4"/>
  <c r="C1569" i="4" s="1"/>
  <c r="B1570" i="4"/>
  <c r="C1570" i="4" s="1"/>
  <c r="E1570" i="4" s="1"/>
  <c r="B1571" i="4"/>
  <c r="B1572" i="4"/>
  <c r="C1572" i="4" s="1"/>
  <c r="B1573" i="4"/>
  <c r="C1573" i="4" s="1"/>
  <c r="B1574" i="4"/>
  <c r="B1575" i="4"/>
  <c r="B1576" i="4"/>
  <c r="C1576" i="4" s="1"/>
  <c r="E1576" i="4" s="1"/>
  <c r="B1577" i="4"/>
  <c r="B1578" i="4"/>
  <c r="C1578" i="4" s="1"/>
  <c r="B1579" i="4"/>
  <c r="C1579" i="4" s="1"/>
  <c r="B1580" i="4"/>
  <c r="C1580" i="4" s="1"/>
  <c r="B1581" i="4"/>
  <c r="C1581" i="4" s="1"/>
  <c r="B1582" i="4"/>
  <c r="C1582" i="4" s="1"/>
  <c r="B1583" i="4"/>
  <c r="B1584" i="4"/>
  <c r="C1584" i="4" s="1"/>
  <c r="E1584" i="4" s="1"/>
  <c r="B1585" i="4"/>
  <c r="C1585" i="4" s="1"/>
  <c r="B1586" i="4"/>
  <c r="C1586" i="4" s="1"/>
  <c r="B1587" i="4"/>
  <c r="B1588" i="4"/>
  <c r="C1588" i="4" s="1"/>
  <c r="B1589" i="4"/>
  <c r="C1589" i="4" s="1"/>
  <c r="B1590" i="4"/>
  <c r="C1590" i="4" s="1"/>
  <c r="B1591" i="4"/>
  <c r="C1591" i="4" s="1"/>
  <c r="B1592" i="4"/>
  <c r="C1592" i="4" s="1"/>
  <c r="E1592" i="4" s="1"/>
  <c r="B1593" i="4"/>
  <c r="C1593" i="4" s="1"/>
  <c r="B1594" i="4"/>
  <c r="C1594" i="4" s="1"/>
  <c r="E1594" i="4" s="1"/>
  <c r="B1595" i="4"/>
  <c r="C1595" i="4" s="1"/>
  <c r="B1596" i="4"/>
  <c r="C1596" i="4" s="1"/>
  <c r="B1597" i="4"/>
  <c r="C1597" i="4" s="1"/>
  <c r="B1598" i="4"/>
  <c r="B1599" i="4"/>
  <c r="B1600" i="4"/>
  <c r="C1600" i="4" s="1"/>
  <c r="B1601" i="4"/>
  <c r="C1601" i="4" s="1"/>
  <c r="B1602" i="4"/>
  <c r="C1602" i="4" s="1"/>
  <c r="E1602" i="4" s="1"/>
  <c r="B1603" i="4"/>
  <c r="C1603" i="4" s="1"/>
  <c r="B1604" i="4"/>
  <c r="C1604" i="4" s="1"/>
  <c r="B1605" i="4"/>
  <c r="C1605" i="4" s="1"/>
  <c r="B1606" i="4"/>
  <c r="C1606" i="4" s="1"/>
  <c r="B1607" i="4"/>
  <c r="B1608" i="4"/>
  <c r="C1608" i="4" s="1"/>
  <c r="E1608" i="4" s="1"/>
  <c r="B1609" i="4"/>
  <c r="C1609" i="4" s="1"/>
  <c r="B1610" i="4"/>
  <c r="C1610" i="4" s="1"/>
  <c r="B1611" i="4"/>
  <c r="B1612" i="4"/>
  <c r="C1612" i="4" s="1"/>
  <c r="B1613" i="4"/>
  <c r="C1613" i="4" s="1"/>
  <c r="B1614" i="4"/>
  <c r="C1614" i="4" s="1"/>
  <c r="B1615" i="4"/>
  <c r="B1616" i="4"/>
  <c r="C1616" i="4" s="1"/>
  <c r="B1617" i="4"/>
  <c r="C1617" i="4" s="1"/>
  <c r="B1618" i="4"/>
  <c r="C1618" i="4" s="1"/>
  <c r="B1619" i="4"/>
  <c r="B1620" i="4"/>
  <c r="B1621" i="4"/>
  <c r="B1622" i="4"/>
  <c r="B1623" i="4"/>
  <c r="B1624" i="4"/>
  <c r="C1624" i="4" s="1"/>
  <c r="B1625" i="4"/>
  <c r="C1625" i="4" s="1"/>
  <c r="B1626" i="4"/>
  <c r="C1626" i="4" s="1"/>
  <c r="B1627" i="4"/>
  <c r="B1628" i="4"/>
  <c r="B1629" i="4"/>
  <c r="C1629" i="4" s="1"/>
  <c r="B1630" i="4"/>
  <c r="B1631" i="4"/>
  <c r="B1632" i="4"/>
  <c r="C1632" i="4" s="1"/>
  <c r="E1632" i="4" s="1"/>
  <c r="B1633" i="4"/>
  <c r="C1633" i="4" s="1"/>
  <c r="B1634" i="4"/>
  <c r="C1634" i="4" s="1"/>
  <c r="E1634" i="4" s="1"/>
  <c r="B1635" i="4"/>
  <c r="C1635" i="4" s="1"/>
  <c r="B1636" i="4"/>
  <c r="B1637" i="4"/>
  <c r="B1638" i="4"/>
  <c r="C1638" i="4" s="1"/>
  <c r="B1639" i="4"/>
  <c r="B1640" i="4"/>
  <c r="B1641" i="4"/>
  <c r="C1641" i="4" s="1"/>
  <c r="B1642" i="4"/>
  <c r="C1642" i="4" s="1"/>
  <c r="B1643" i="4"/>
  <c r="B1644" i="4"/>
  <c r="B1645" i="4"/>
  <c r="C1645" i="4" s="1"/>
  <c r="B1646" i="4"/>
  <c r="C1646" i="4" s="1"/>
  <c r="B1647" i="4"/>
  <c r="B1648" i="4"/>
  <c r="C1648" i="4" s="1"/>
  <c r="B1649" i="4"/>
  <c r="C1649" i="4" s="1"/>
  <c r="B1650" i="4"/>
  <c r="C1650" i="4" s="1"/>
  <c r="B1651" i="4"/>
  <c r="B1652" i="4"/>
  <c r="B1653" i="4"/>
  <c r="B1654" i="4"/>
  <c r="B1655" i="4"/>
  <c r="B1656" i="4"/>
  <c r="C1656" i="4" s="1"/>
  <c r="E1656" i="4" s="1"/>
  <c r="B1657" i="4"/>
  <c r="D1657" i="4" s="1"/>
  <c r="B1658" i="4"/>
  <c r="C1658" i="4" s="1"/>
  <c r="B1659" i="4"/>
  <c r="B1660" i="4"/>
  <c r="B1661" i="4"/>
  <c r="C1661" i="4" s="1"/>
  <c r="B1662" i="4"/>
  <c r="C1662" i="4" s="1"/>
  <c r="E1662" i="4" s="1"/>
  <c r="B1663" i="4"/>
  <c r="B1664" i="4"/>
  <c r="C1664" i="4" s="1"/>
  <c r="B1665" i="4"/>
  <c r="C1665" i="4" s="1"/>
  <c r="B1666" i="4"/>
  <c r="C1666" i="4" s="1"/>
  <c r="B1667" i="4"/>
  <c r="C1667" i="4" s="1"/>
  <c r="B1668" i="4"/>
  <c r="B1669" i="4"/>
  <c r="B1670" i="4"/>
  <c r="C1670" i="4" s="1"/>
  <c r="E1670" i="4" s="1"/>
  <c r="B1671" i="4"/>
  <c r="B1672" i="4"/>
  <c r="C1672" i="4" s="1"/>
  <c r="B1673" i="4"/>
  <c r="C1673" i="4" s="1"/>
  <c r="B1674" i="4"/>
  <c r="B1675" i="4"/>
  <c r="B1676" i="4"/>
  <c r="B1677" i="4"/>
  <c r="B1678" i="4"/>
  <c r="C1678" i="4" s="1"/>
  <c r="E1678" i="4" s="1"/>
  <c r="B1679" i="4"/>
  <c r="B1680" i="4"/>
  <c r="C1680" i="4" s="1"/>
  <c r="B1681" i="4"/>
  <c r="C1681" i="4" s="1"/>
  <c r="B1682" i="4"/>
  <c r="C1682" i="4" s="1"/>
  <c r="B1683" i="4"/>
  <c r="C1683" i="4" s="1"/>
  <c r="B1684" i="4"/>
  <c r="B1685" i="4"/>
  <c r="B1686" i="4"/>
  <c r="C1686" i="4" s="1"/>
  <c r="E1686" i="4" s="1"/>
  <c r="B1687" i="4"/>
  <c r="B1688" i="4"/>
  <c r="C1688" i="4" s="1"/>
  <c r="B1689" i="4"/>
  <c r="C1689" i="4" s="1"/>
  <c r="B1690" i="4"/>
  <c r="C1690" i="4" s="1"/>
  <c r="B1691" i="4"/>
  <c r="C1691" i="4" s="1"/>
  <c r="B1692" i="4"/>
  <c r="C1692" i="4" s="1"/>
  <c r="B1693" i="4"/>
  <c r="B1694" i="4"/>
  <c r="C1694" i="4" s="1"/>
  <c r="E1694" i="4" s="1"/>
  <c r="B1695" i="4"/>
  <c r="B1696" i="4"/>
  <c r="C1696" i="4" s="1"/>
  <c r="B1697" i="4"/>
  <c r="C1697" i="4" s="1"/>
  <c r="B1698" i="4"/>
  <c r="C1698" i="4" s="1"/>
  <c r="B1699" i="4"/>
  <c r="B1700" i="4"/>
  <c r="B1701" i="4"/>
  <c r="C1701" i="4" s="1"/>
  <c r="B1702" i="4"/>
  <c r="C1702" i="4" s="1"/>
  <c r="E1702" i="4" s="1"/>
  <c r="B1703" i="4"/>
  <c r="B1704" i="4"/>
  <c r="C1704" i="4" s="1"/>
  <c r="B1705" i="4"/>
  <c r="C1705" i="4" s="1"/>
  <c r="B1706" i="4"/>
  <c r="B1707" i="4"/>
  <c r="B1708" i="4"/>
  <c r="C1708" i="4" s="1"/>
  <c r="E1708" i="4" s="1"/>
  <c r="B1709" i="4"/>
  <c r="C1709" i="4" s="1"/>
  <c r="B1710" i="4"/>
  <c r="C1710" i="4" s="1"/>
  <c r="E1710" i="4" s="1"/>
  <c r="B1711" i="4"/>
  <c r="B1712" i="4"/>
  <c r="C1712" i="4" s="1"/>
  <c r="B1713" i="4"/>
  <c r="C1713" i="4" s="1"/>
  <c r="B1714" i="4"/>
  <c r="B1715" i="4"/>
  <c r="B1716" i="4"/>
  <c r="B1717" i="4"/>
  <c r="B1718" i="4"/>
  <c r="C1718" i="4" s="1"/>
  <c r="E1718" i="4" s="1"/>
  <c r="B1719" i="4"/>
  <c r="B1720" i="4"/>
  <c r="C1720" i="4" s="1"/>
  <c r="B1721" i="4"/>
  <c r="C1721" i="4" s="1"/>
  <c r="B1722" i="4"/>
  <c r="C1722" i="4" s="1"/>
  <c r="B1723" i="4"/>
  <c r="B1724" i="4"/>
  <c r="B1725" i="4"/>
  <c r="C1725" i="4" s="1"/>
  <c r="B1726" i="4"/>
  <c r="C1726" i="4" s="1"/>
  <c r="B1727" i="4"/>
  <c r="C1727" i="4" s="1"/>
  <c r="B1728" i="4"/>
  <c r="C1728" i="4" s="1"/>
  <c r="B1729" i="4"/>
  <c r="C1729" i="4" s="1"/>
  <c r="B1730" i="4"/>
  <c r="B1731" i="4"/>
  <c r="C1731" i="4" s="1"/>
  <c r="B1732" i="4"/>
  <c r="B1733" i="4"/>
  <c r="B1734" i="4"/>
  <c r="C1734" i="4" s="1"/>
  <c r="B1735" i="4"/>
  <c r="B1736" i="4"/>
  <c r="C1736" i="4" s="1"/>
  <c r="E1736" i="4" s="1"/>
  <c r="B1737" i="4"/>
  <c r="C1737" i="4" s="1"/>
  <c r="B1738" i="4"/>
  <c r="C1738" i="4" s="1"/>
  <c r="B1739" i="4"/>
  <c r="B1740" i="4"/>
  <c r="B1741" i="4"/>
  <c r="B1742" i="4"/>
  <c r="C1742" i="4" s="1"/>
  <c r="B1743" i="4"/>
  <c r="B1744" i="4"/>
  <c r="C1744" i="4" s="1"/>
  <c r="E1744" i="4" s="1"/>
  <c r="B1745" i="4"/>
  <c r="C1745" i="4" s="1"/>
  <c r="B1746" i="4"/>
  <c r="C1746" i="4" s="1"/>
  <c r="B1747" i="4"/>
  <c r="C1747" i="4" s="1"/>
  <c r="B1748" i="4"/>
  <c r="C1748" i="4" s="1"/>
  <c r="B1749" i="4"/>
  <c r="B1750" i="4"/>
  <c r="C1750" i="4" s="1"/>
  <c r="B1751" i="4"/>
  <c r="B1752" i="4"/>
  <c r="C1752" i="4" s="1"/>
  <c r="E1752" i="4" s="1"/>
  <c r="B1753" i="4"/>
  <c r="C1753" i="4" s="1"/>
  <c r="B1754" i="4"/>
  <c r="C1754" i="4" s="1"/>
  <c r="B1755" i="4"/>
  <c r="C1755" i="4" s="1"/>
  <c r="E1755" i="4" s="1"/>
  <c r="B1756" i="4"/>
  <c r="C1756" i="4" s="1"/>
  <c r="B1757" i="4"/>
  <c r="C1757" i="4" s="1"/>
  <c r="B1758" i="4"/>
  <c r="C1758" i="4" s="1"/>
  <c r="B1759" i="4"/>
  <c r="B1760" i="4"/>
  <c r="C1760" i="4" s="1"/>
  <c r="E1760" i="4" s="1"/>
  <c r="B1761" i="4"/>
  <c r="C1761" i="4" s="1"/>
  <c r="B1762" i="4"/>
  <c r="B1763" i="4"/>
  <c r="C1763" i="4" s="1"/>
  <c r="B1764" i="4"/>
  <c r="C1764" i="4" s="1"/>
  <c r="B1765" i="4"/>
  <c r="C1765" i="4" s="1"/>
  <c r="B1766" i="4"/>
  <c r="C1766" i="4" s="1"/>
  <c r="B1767" i="4"/>
  <c r="B1768" i="4"/>
  <c r="C1768" i="4" s="1"/>
  <c r="E1768" i="4" s="1"/>
  <c r="B1769" i="4"/>
  <c r="C1769" i="4" s="1"/>
  <c r="B1770" i="4"/>
  <c r="B1771" i="4"/>
  <c r="B1772" i="4"/>
  <c r="B1773" i="4"/>
  <c r="B1774" i="4"/>
  <c r="C1774" i="4" s="1"/>
  <c r="E1774" i="4" s="1"/>
  <c r="B1775" i="4"/>
  <c r="C1775" i="4" s="1"/>
  <c r="B1776" i="4"/>
  <c r="C1776" i="4" s="1"/>
  <c r="B1777" i="4"/>
  <c r="C1777" i="4" s="1"/>
  <c r="B1778" i="4"/>
  <c r="B1779" i="4"/>
  <c r="B1780" i="4"/>
  <c r="C1780" i="4" s="1"/>
  <c r="B1781" i="4"/>
  <c r="B1782" i="4"/>
  <c r="C1782" i="4" s="1"/>
  <c r="B1783" i="4"/>
  <c r="B1784" i="4"/>
  <c r="C1784" i="4" s="1"/>
  <c r="E1784" i="4" s="1"/>
  <c r="B1785" i="4"/>
  <c r="C1785" i="4" s="1"/>
  <c r="B1786" i="4"/>
  <c r="B1787" i="4"/>
  <c r="B1788" i="4"/>
  <c r="B1789" i="4"/>
  <c r="C1789" i="4" s="1"/>
  <c r="B1790" i="4"/>
  <c r="C1790" i="4" s="1"/>
  <c r="B1791" i="4"/>
  <c r="B1792" i="4"/>
  <c r="C1792" i="4" s="1"/>
  <c r="E1792" i="4" s="1"/>
  <c r="B1793" i="4"/>
  <c r="C1793" i="4" s="1"/>
  <c r="B1794" i="4"/>
  <c r="B1795" i="4"/>
  <c r="B1796" i="4"/>
  <c r="B1797" i="4"/>
  <c r="B1798" i="4"/>
  <c r="C1798" i="4" s="1"/>
  <c r="B1799" i="4"/>
  <c r="C1799" i="4" s="1"/>
  <c r="B1800" i="4"/>
  <c r="C1800" i="4" s="1"/>
  <c r="E1800" i="4" s="1"/>
  <c r="B1801" i="4"/>
  <c r="C1801" i="4" s="1"/>
  <c r="B1802" i="4"/>
  <c r="C1802" i="4" s="1"/>
  <c r="B1803" i="4"/>
  <c r="B1804" i="4"/>
  <c r="B1805" i="4"/>
  <c r="B1806" i="4"/>
  <c r="C1806" i="4" s="1"/>
  <c r="B1807" i="4"/>
  <c r="B1808" i="4"/>
  <c r="C1808" i="4" s="1"/>
  <c r="E1808" i="4" s="1"/>
  <c r="B1809" i="4"/>
  <c r="C1809" i="4" s="1"/>
  <c r="B1810" i="4"/>
  <c r="C1810" i="4" s="1"/>
  <c r="B1811" i="4"/>
  <c r="C1811" i="4" s="1"/>
  <c r="B1812" i="4"/>
  <c r="B1813" i="4"/>
  <c r="B1814" i="4"/>
  <c r="C1814" i="4" s="1"/>
  <c r="E1814" i="4" s="1"/>
  <c r="B1815" i="4"/>
  <c r="B1816" i="4"/>
  <c r="C1816" i="4" s="1"/>
  <c r="E1816" i="4" s="1"/>
  <c r="B1817" i="4"/>
  <c r="C1817" i="4" s="1"/>
  <c r="B1818" i="4"/>
  <c r="B1819" i="4"/>
  <c r="C1819" i="4" s="1"/>
  <c r="B1820" i="4"/>
  <c r="B1821" i="4"/>
  <c r="B1822" i="4"/>
  <c r="C1822" i="4" s="1"/>
  <c r="E1822" i="4" s="1"/>
  <c r="B1823" i="4"/>
  <c r="B1824" i="4"/>
  <c r="B1825" i="4"/>
  <c r="C1825" i="4" s="1"/>
  <c r="B1826" i="4"/>
  <c r="B1827" i="4"/>
  <c r="B1828" i="4"/>
  <c r="B1829" i="4"/>
  <c r="B1830" i="4"/>
  <c r="C1830" i="4" s="1"/>
  <c r="E1830" i="4" s="1"/>
  <c r="B1831" i="4"/>
  <c r="B1832" i="4"/>
  <c r="C1832" i="4" s="1"/>
  <c r="E1832" i="4" s="1"/>
  <c r="B1833" i="4"/>
  <c r="C1833" i="4" s="1"/>
  <c r="B1834" i="4"/>
  <c r="C1834" i="4" s="1"/>
  <c r="B1835" i="4"/>
  <c r="B1836" i="4"/>
  <c r="B1837" i="4"/>
  <c r="B1838" i="4"/>
  <c r="C1838" i="4" s="1"/>
  <c r="E1838" i="4" s="1"/>
  <c r="B1839" i="4"/>
  <c r="C1839" i="4" s="1"/>
  <c r="B1840" i="4"/>
  <c r="C1840" i="4" s="1"/>
  <c r="B1841" i="4"/>
  <c r="C1841" i="4" s="1"/>
  <c r="B1842" i="4"/>
  <c r="C1842" i="4" s="1"/>
  <c r="B1843" i="4"/>
  <c r="C1843" i="4" s="1"/>
  <c r="B1844" i="4"/>
  <c r="B1845" i="4"/>
  <c r="B1846" i="4"/>
  <c r="C1846" i="4" s="1"/>
  <c r="E1846" i="4" s="1"/>
  <c r="B1847" i="4"/>
  <c r="B1848" i="4"/>
  <c r="C1848" i="4" s="1"/>
  <c r="E1848" i="4" s="1"/>
  <c r="B1849" i="4"/>
  <c r="C1849" i="4" s="1"/>
  <c r="B1850" i="4"/>
  <c r="B1851" i="4"/>
  <c r="B1852" i="4"/>
  <c r="B1853" i="4"/>
  <c r="B1854" i="4"/>
  <c r="C1854" i="4" s="1"/>
  <c r="B1855" i="4"/>
  <c r="B1856" i="4"/>
  <c r="C1856" i="4" s="1"/>
  <c r="E1856" i="4" s="1"/>
  <c r="B1857" i="4"/>
  <c r="C1857" i="4" s="1"/>
  <c r="B1858" i="4"/>
  <c r="B1859" i="4"/>
  <c r="B1860" i="4"/>
  <c r="B1861" i="4"/>
  <c r="B1862" i="4"/>
  <c r="C1862" i="4" s="1"/>
  <c r="E1862" i="4" s="1"/>
  <c r="B1863" i="4"/>
  <c r="B1864" i="4"/>
  <c r="C1864" i="4" s="1"/>
  <c r="E1864" i="4" s="1"/>
  <c r="B1865" i="4"/>
  <c r="B1866" i="4"/>
  <c r="C1866" i="4" s="1"/>
  <c r="B1867" i="4"/>
  <c r="B1868" i="4"/>
  <c r="B1869" i="4"/>
  <c r="B1870" i="4"/>
  <c r="C1870" i="4" s="1"/>
  <c r="B1871" i="4"/>
  <c r="B1872" i="4"/>
  <c r="C1872" i="4" s="1"/>
  <c r="B1873" i="4"/>
  <c r="C1873" i="4" s="1"/>
  <c r="B1874" i="4"/>
  <c r="C1874" i="4" s="1"/>
  <c r="B1875" i="4"/>
  <c r="C1875" i="4" s="1"/>
  <c r="B1876" i="4"/>
  <c r="C1876" i="4" s="1"/>
  <c r="B1877" i="4"/>
  <c r="B1878" i="4"/>
  <c r="C1878" i="4" s="1"/>
  <c r="B1879" i="4"/>
  <c r="B1880" i="4"/>
  <c r="C1880" i="4" s="1"/>
  <c r="B1881" i="4"/>
  <c r="C1881" i="4" s="1"/>
  <c r="B1882" i="4"/>
  <c r="B1883" i="4"/>
  <c r="B1884" i="4"/>
  <c r="C1884" i="4" s="1"/>
  <c r="B1885" i="4"/>
  <c r="C1885" i="4" s="1"/>
  <c r="B1886" i="4"/>
  <c r="C1886" i="4" s="1"/>
  <c r="E1886" i="4" s="1"/>
  <c r="B1887" i="4"/>
  <c r="C1887" i="4" s="1"/>
  <c r="B1888" i="4"/>
  <c r="C1888" i="4" s="1"/>
  <c r="E1888" i="4" s="1"/>
  <c r="B1889" i="4"/>
  <c r="C1889" i="4" s="1"/>
  <c r="B1890" i="4"/>
  <c r="B1891" i="4"/>
  <c r="B1892" i="4"/>
  <c r="B1893" i="4"/>
  <c r="B1894" i="4"/>
  <c r="C1894" i="4" s="1"/>
  <c r="E1894" i="4" s="1"/>
  <c r="B1895" i="4"/>
  <c r="B1896" i="4"/>
  <c r="C1896" i="4" s="1"/>
  <c r="B1897" i="4"/>
  <c r="C1897" i="4" s="1"/>
  <c r="B1898" i="4"/>
  <c r="C1898" i="4" s="1"/>
  <c r="B1899" i="4"/>
  <c r="B1900" i="4"/>
  <c r="B1901" i="4"/>
  <c r="C1901" i="4" s="1"/>
  <c r="B1902" i="4"/>
  <c r="C1902" i="4" s="1"/>
  <c r="B1903" i="4"/>
  <c r="B1904" i="4"/>
  <c r="C1904" i="4" s="1"/>
  <c r="B1905" i="4"/>
  <c r="C1905" i="4" s="1"/>
  <c r="B1906" i="4"/>
  <c r="B1907" i="4"/>
  <c r="C1907" i="4" s="1"/>
  <c r="B1908" i="4"/>
  <c r="B1909" i="4"/>
  <c r="B1910" i="4"/>
  <c r="C1910" i="4" s="1"/>
  <c r="B1911" i="4"/>
  <c r="B1912" i="4"/>
  <c r="C1912" i="4" s="1"/>
  <c r="B1913" i="4"/>
  <c r="C1913" i="4" s="1"/>
  <c r="B1914" i="4"/>
  <c r="B1915" i="4"/>
  <c r="B1916" i="4"/>
  <c r="B1917" i="4"/>
  <c r="B1918" i="4"/>
  <c r="C1918" i="4" s="1"/>
  <c r="E1918" i="4" s="1"/>
  <c r="B1919" i="4"/>
  <c r="B1920" i="4"/>
  <c r="C1920" i="4" s="1"/>
  <c r="E1920" i="4" s="1"/>
  <c r="B1921" i="4"/>
  <c r="C1921" i="4" s="1"/>
  <c r="B1922" i="4"/>
  <c r="C1922" i="4" s="1"/>
  <c r="B1923" i="4"/>
  <c r="C1923" i="4" s="1"/>
  <c r="B1924" i="4"/>
  <c r="B1925" i="4"/>
  <c r="B1926" i="4"/>
  <c r="C1926" i="4" s="1"/>
  <c r="B1927" i="4"/>
  <c r="C1927" i="4" s="1"/>
  <c r="B1928" i="4"/>
  <c r="C1928" i="4" s="1"/>
  <c r="B1929" i="4"/>
  <c r="C1929" i="4" s="1"/>
  <c r="B1930" i="4"/>
  <c r="C1930" i="4" s="1"/>
  <c r="B1931" i="4"/>
  <c r="B1932" i="4"/>
  <c r="C1932" i="4" s="1"/>
  <c r="B1933" i="4"/>
  <c r="B1934" i="4"/>
  <c r="C1934" i="4" s="1"/>
  <c r="E1934" i="4" s="1"/>
  <c r="B1935" i="4"/>
  <c r="B1936" i="4"/>
  <c r="C1936" i="4" s="1"/>
  <c r="B1937" i="4"/>
  <c r="C1937" i="4" s="1"/>
  <c r="B1938" i="4"/>
  <c r="B1939" i="4"/>
  <c r="C1939" i="4" s="1"/>
  <c r="B1940" i="4"/>
  <c r="C1940" i="4" s="1"/>
  <c r="B1941" i="4"/>
  <c r="C1941" i="4" s="1"/>
  <c r="B1942" i="4"/>
  <c r="C1942" i="4" s="1"/>
  <c r="B1943" i="4"/>
  <c r="B1944" i="4"/>
  <c r="C1944" i="4" s="1"/>
  <c r="E1944" i="4" s="1"/>
  <c r="B1945" i="4"/>
  <c r="C1945" i="4" s="1"/>
  <c r="B1946" i="4"/>
  <c r="B1947" i="4"/>
  <c r="B1948" i="4"/>
  <c r="B1949" i="4"/>
  <c r="B1950" i="4"/>
  <c r="C1950" i="4" s="1"/>
  <c r="E1950" i="4" s="1"/>
  <c r="B1951" i="4"/>
  <c r="B1952" i="4"/>
  <c r="C1952" i="4" s="1"/>
  <c r="B1953" i="4"/>
  <c r="C1953" i="4" s="1"/>
  <c r="B1954" i="4"/>
  <c r="B1955" i="4"/>
  <c r="B1956" i="4"/>
  <c r="C1956" i="4" s="1"/>
  <c r="B1957" i="4"/>
  <c r="B1958" i="4"/>
  <c r="C1958" i="4" s="1"/>
  <c r="B1959" i="4"/>
  <c r="B1960" i="4"/>
  <c r="C1960" i="4" s="1"/>
  <c r="B1961" i="4"/>
  <c r="C1961" i="4" s="1"/>
  <c r="B1962" i="4"/>
  <c r="C1962" i="4" s="1"/>
  <c r="B1963" i="4"/>
  <c r="B1964" i="4"/>
  <c r="B1965" i="4"/>
  <c r="C1965" i="4" s="1"/>
  <c r="B1966" i="4"/>
  <c r="C1966" i="4" s="1"/>
  <c r="B1967" i="4"/>
  <c r="B1968" i="4"/>
  <c r="C1968" i="4" s="1"/>
  <c r="B1969" i="4"/>
  <c r="C1969" i="4" s="1"/>
  <c r="B1970" i="4"/>
  <c r="B1971" i="4"/>
  <c r="B1972" i="4"/>
  <c r="B1973" i="4"/>
  <c r="B1974" i="4"/>
  <c r="C1974" i="4" s="1"/>
  <c r="B1975" i="4"/>
  <c r="B1976" i="4"/>
  <c r="C1976" i="4" s="1"/>
  <c r="E1976" i="4" s="1"/>
  <c r="B1977" i="4"/>
  <c r="C1977" i="4" s="1"/>
  <c r="B1978" i="4"/>
  <c r="C1978" i="4" s="1"/>
  <c r="B1979" i="4"/>
  <c r="C1979" i="4" s="1"/>
  <c r="B1980" i="4"/>
  <c r="B1981" i="4"/>
  <c r="B1982" i="4"/>
  <c r="C1982" i="4" s="1"/>
  <c r="B1983" i="4"/>
  <c r="B1984" i="4"/>
  <c r="C1984" i="4" s="1"/>
  <c r="E1984" i="4" s="1"/>
  <c r="B1985" i="4"/>
  <c r="B1986" i="4"/>
  <c r="C1986" i="4" s="1"/>
  <c r="B1987" i="4"/>
  <c r="B1988" i="4"/>
  <c r="C1988" i="4" s="1"/>
  <c r="B1989" i="4"/>
  <c r="B1990" i="4"/>
  <c r="C1990" i="4" s="1"/>
  <c r="B1991" i="4"/>
  <c r="C1991" i="4" s="1"/>
  <c r="B1992" i="4"/>
  <c r="C1992" i="4" s="1"/>
  <c r="B1993" i="4"/>
  <c r="B1994" i="4"/>
  <c r="B1995" i="4"/>
  <c r="C1995" i="4" s="1"/>
  <c r="B1996" i="4"/>
  <c r="C1996" i="4" s="1"/>
  <c r="B1997" i="4"/>
  <c r="C1997" i="4" s="1"/>
  <c r="B1998" i="4"/>
  <c r="C1998" i="4" s="1"/>
  <c r="E1998" i="4" s="1"/>
  <c r="B1999" i="4"/>
  <c r="C1999" i="4" s="1"/>
  <c r="E1999" i="4" s="1"/>
  <c r="B2000" i="4"/>
  <c r="C2000" i="4" s="1"/>
  <c r="E2000" i="4" s="1"/>
  <c r="B2001" i="4"/>
  <c r="B2002" i="4"/>
  <c r="B2003" i="4"/>
  <c r="B2004" i="4"/>
  <c r="C2004" i="4" s="1"/>
  <c r="B2005" i="4"/>
  <c r="B2006" i="4"/>
  <c r="C2006" i="4" s="1"/>
  <c r="B2007" i="4"/>
  <c r="C2007" i="4" s="1"/>
  <c r="E2007" i="4" s="1"/>
  <c r="B2008" i="4"/>
  <c r="C2008" i="4" s="1"/>
  <c r="B2009" i="4"/>
  <c r="B2010" i="4"/>
  <c r="B2011" i="4"/>
  <c r="B2012" i="4"/>
  <c r="B2013" i="4"/>
  <c r="B2014" i="4"/>
  <c r="C2014" i="4" s="1"/>
  <c r="B2015" i="4"/>
  <c r="C2015" i="4" s="1"/>
  <c r="B2016" i="4"/>
  <c r="B2017" i="4"/>
  <c r="C2017" i="4" s="1"/>
  <c r="B2018" i="4"/>
  <c r="B2019" i="4"/>
  <c r="B2020" i="4"/>
  <c r="B2021" i="4"/>
  <c r="C2021" i="4" s="1"/>
  <c r="B2022" i="4"/>
  <c r="C2022" i="4" s="1"/>
  <c r="B2023" i="4"/>
  <c r="C2023" i="4" s="1"/>
  <c r="E2023" i="4" s="1"/>
  <c r="B2024" i="4"/>
  <c r="C2024" i="4" s="1"/>
  <c r="B2025" i="4"/>
  <c r="C2025" i="4" s="1"/>
  <c r="B2026" i="4"/>
  <c r="C2026" i="4" s="1"/>
  <c r="B2027" i="4"/>
  <c r="B2028" i="4"/>
  <c r="B2029" i="4"/>
  <c r="B2030" i="4"/>
  <c r="C2030" i="4" s="1"/>
  <c r="E2030" i="4" s="1"/>
  <c r="B2031" i="4"/>
  <c r="C2031" i="4" s="1"/>
  <c r="E2031" i="4" s="1"/>
  <c r="B2032" i="4"/>
  <c r="C2032" i="4" s="1"/>
  <c r="B2033" i="4"/>
  <c r="C2033" i="4" s="1"/>
  <c r="B2034" i="4"/>
  <c r="C2034" i="4" s="1"/>
  <c r="B2035" i="4"/>
  <c r="C2035" i="4" s="1"/>
  <c r="B2036" i="4"/>
  <c r="B2037" i="4"/>
  <c r="B2038" i="4"/>
  <c r="C2038" i="4" s="1"/>
  <c r="E2038" i="4" s="1"/>
  <c r="B2039" i="4"/>
  <c r="C2039" i="4" s="1"/>
  <c r="B2040" i="4"/>
  <c r="B2041" i="4"/>
  <c r="C2041" i="4" s="1"/>
  <c r="B2042" i="4"/>
  <c r="C2042" i="4" s="1"/>
  <c r="B2043" i="4"/>
  <c r="C2043" i="4" s="1"/>
  <c r="B2044" i="4"/>
  <c r="C2044" i="4" s="1"/>
  <c r="B2045" i="4"/>
  <c r="B2046" i="4"/>
  <c r="C2046" i="4" s="1"/>
  <c r="B2047" i="4"/>
  <c r="C2047" i="4" s="1"/>
  <c r="E2047" i="4" s="1"/>
  <c r="B2048" i="4"/>
  <c r="C2048" i="4" s="1"/>
  <c r="B2049" i="4"/>
  <c r="B2050" i="4"/>
  <c r="C2050" i="4" s="1"/>
  <c r="B2051" i="4"/>
  <c r="C2051" i="4" s="1"/>
  <c r="B2052" i="4"/>
  <c r="C2052" i="4" s="1"/>
  <c r="B2053" i="4"/>
  <c r="B2054" i="4"/>
  <c r="C2054" i="4" s="1"/>
  <c r="B2055" i="4"/>
  <c r="C2055" i="4" s="1"/>
  <c r="E2055" i="4" s="1"/>
  <c r="B2056" i="4"/>
  <c r="C2056" i="4" s="1"/>
  <c r="B2057" i="4"/>
  <c r="B2058" i="4"/>
  <c r="B2059" i="4"/>
  <c r="C2059" i="4" s="1"/>
  <c r="B2060" i="4"/>
  <c r="C2060" i="4" s="1"/>
  <c r="B2061" i="4"/>
  <c r="B2062" i="4"/>
  <c r="C2062" i="4" s="1"/>
  <c r="B2063" i="4"/>
  <c r="C2063" i="4" s="1"/>
  <c r="E2063" i="4" s="1"/>
  <c r="B2064" i="4"/>
  <c r="C2064" i="4" s="1"/>
  <c r="B2065" i="4"/>
  <c r="B2066" i="4"/>
  <c r="B2067" i="4"/>
  <c r="B2068" i="4"/>
  <c r="C2068" i="4" s="1"/>
  <c r="B2069" i="4"/>
  <c r="B2070" i="4"/>
  <c r="C2070" i="4" s="1"/>
  <c r="E2070" i="4" s="1"/>
  <c r="B2071" i="4"/>
  <c r="C2071" i="4" s="1"/>
  <c r="E2071" i="4" s="1"/>
  <c r="B2072" i="4"/>
  <c r="B2073" i="4"/>
  <c r="B2074" i="4"/>
  <c r="B2075" i="4"/>
  <c r="B2076" i="4"/>
  <c r="B2077" i="4"/>
  <c r="B2078" i="4"/>
  <c r="C2078" i="4" s="1"/>
  <c r="B2079" i="4"/>
  <c r="C2079" i="4" s="1"/>
  <c r="E2079" i="4" s="1"/>
  <c r="B2080" i="4"/>
  <c r="C2080" i="4" s="1"/>
  <c r="B2081" i="4"/>
  <c r="C2081" i="4" s="1"/>
  <c r="B2082" i="4"/>
  <c r="B2083" i="4"/>
  <c r="B2084" i="4"/>
  <c r="B2085" i="4"/>
  <c r="B2086" i="4"/>
  <c r="C2086" i="4" s="1"/>
  <c r="B2087" i="4"/>
  <c r="C2087" i="4" s="1"/>
  <c r="E2087" i="4" s="1"/>
  <c r="B2088" i="4"/>
  <c r="C2088" i="4" s="1"/>
  <c r="B2089" i="4"/>
  <c r="C2089" i="4" s="1"/>
  <c r="B2090" i="4"/>
  <c r="C2090" i="4" s="1"/>
  <c r="B2091" i="4"/>
  <c r="B2092" i="4"/>
  <c r="B2093" i="4"/>
  <c r="B2094" i="4"/>
  <c r="C2094" i="4" s="1"/>
  <c r="E2094" i="4" s="1"/>
  <c r="B2095" i="4"/>
  <c r="C2095" i="4" s="1"/>
  <c r="E2095" i="4" s="1"/>
  <c r="B2096" i="4"/>
  <c r="C2096" i="4" s="1"/>
  <c r="B2097" i="4"/>
  <c r="C2097" i="4" s="1"/>
  <c r="B2098" i="4"/>
  <c r="C2098" i="4" s="1"/>
  <c r="B2099" i="4"/>
  <c r="C2099" i="4" s="1"/>
  <c r="B2100" i="4"/>
  <c r="B2101" i="4"/>
  <c r="B2102" i="4"/>
  <c r="C2102" i="4" s="1"/>
  <c r="B2103" i="4"/>
  <c r="C2103" i="4" s="1"/>
  <c r="B2104" i="4"/>
  <c r="B2105" i="4"/>
  <c r="C2105" i="4" s="1"/>
  <c r="B2106" i="4"/>
  <c r="C2106" i="4" s="1"/>
  <c r="B2107" i="4"/>
  <c r="C2107" i="4" s="1"/>
  <c r="B2108" i="4"/>
  <c r="C2108" i="4" s="1"/>
  <c r="B2109" i="4"/>
  <c r="B2110" i="4"/>
  <c r="C2110" i="4" s="1"/>
  <c r="E2110" i="4" s="1"/>
  <c r="B2111" i="4"/>
  <c r="C2111" i="4" s="1"/>
  <c r="E2111" i="4" s="1"/>
  <c r="B2112" i="4"/>
  <c r="C2112" i="4" s="1"/>
  <c r="E2112" i="4" s="1"/>
  <c r="B2113" i="4"/>
  <c r="B2114" i="4"/>
  <c r="C2114" i="4" s="1"/>
  <c r="B2115" i="4"/>
  <c r="B2116" i="4"/>
  <c r="C2116" i="4" s="1"/>
  <c r="B2117" i="4"/>
  <c r="B2118" i="4"/>
  <c r="C2118" i="4" s="1"/>
  <c r="E2118" i="4" s="1"/>
  <c r="B2119" i="4"/>
  <c r="C2119" i="4" s="1"/>
  <c r="B2120" i="4"/>
  <c r="C2120" i="4" s="1"/>
  <c r="E2120" i="4" s="1"/>
  <c r="B2121" i="4"/>
  <c r="B2122" i="4"/>
  <c r="B2123" i="4"/>
  <c r="C2123" i="4" s="1"/>
  <c r="B2124" i="4"/>
  <c r="C2124" i="4" s="1"/>
  <c r="B2125" i="4"/>
  <c r="B2126" i="4"/>
  <c r="C2126" i="4" s="1"/>
  <c r="E2126" i="4" s="1"/>
  <c r="B2127" i="4"/>
  <c r="C2127" i="4" s="1"/>
  <c r="E2127" i="4" s="1"/>
  <c r="B2128" i="4"/>
  <c r="B2129" i="4"/>
  <c r="B2130" i="4"/>
  <c r="B2131" i="4"/>
  <c r="B2132" i="4"/>
  <c r="C2132" i="4" s="1"/>
  <c r="B2133" i="4"/>
  <c r="B2134" i="4"/>
  <c r="C2134" i="4" s="1"/>
  <c r="E2134" i="4" s="1"/>
  <c r="B2135" i="4"/>
  <c r="C2135" i="4" s="1"/>
  <c r="B2136" i="4"/>
  <c r="C2136" i="4" s="1"/>
  <c r="B2137" i="4"/>
  <c r="B2138" i="4"/>
  <c r="B2139" i="4"/>
  <c r="B2140" i="4"/>
  <c r="B2141" i="4"/>
  <c r="B2142" i="4"/>
  <c r="C2142" i="4" s="1"/>
  <c r="E2142" i="4" s="1"/>
  <c r="B2143" i="4"/>
  <c r="C2143" i="4" s="1"/>
  <c r="E2143" i="4" s="1"/>
  <c r="B2144" i="4"/>
  <c r="C2144" i="4" s="1"/>
  <c r="B2145" i="4"/>
  <c r="C2145" i="4" s="1"/>
  <c r="B2146" i="4"/>
  <c r="B2147" i="4"/>
  <c r="B2148" i="4"/>
  <c r="B2149" i="4"/>
  <c r="B2150" i="4"/>
  <c r="C2150" i="4" s="1"/>
  <c r="E2150" i="4" s="1"/>
  <c r="B2151" i="4"/>
  <c r="C2151" i="4" s="1"/>
  <c r="E2151" i="4" s="1"/>
  <c r="B2152" i="4"/>
  <c r="C2152" i="4" s="1"/>
  <c r="E2152" i="4" s="1"/>
  <c r="B2153" i="4"/>
  <c r="C2153" i="4" s="1"/>
  <c r="B2154" i="4"/>
  <c r="C2154" i="4" s="1"/>
  <c r="B2155" i="4"/>
  <c r="B2156" i="4"/>
  <c r="B2157" i="4"/>
  <c r="C2157" i="4" s="1"/>
  <c r="B2158" i="4"/>
  <c r="C2158" i="4" s="1"/>
  <c r="B2159" i="4"/>
  <c r="C2159" i="4" s="1"/>
  <c r="B2160" i="4"/>
  <c r="C2160" i="4" s="1"/>
  <c r="B2161" i="4"/>
  <c r="C2161" i="4" s="1"/>
  <c r="B2162" i="4"/>
  <c r="C2162" i="4" s="1"/>
  <c r="B2163" i="4"/>
  <c r="C2163" i="4" s="1"/>
  <c r="B2164" i="4"/>
  <c r="B2165" i="4"/>
  <c r="B2166" i="4"/>
  <c r="C2166" i="4" s="1"/>
  <c r="E2166" i="4" s="1"/>
  <c r="B2167" i="4"/>
  <c r="C2167" i="4" s="1"/>
  <c r="B2168" i="4"/>
  <c r="C2168" i="4" s="1"/>
  <c r="B2169" i="4"/>
  <c r="C2169" i="4" s="1"/>
  <c r="B2170" i="4"/>
  <c r="C2170" i="4" s="1"/>
  <c r="B2171" i="4"/>
  <c r="C2171" i="4" s="1"/>
  <c r="B2172" i="4"/>
  <c r="C2172" i="4" s="1"/>
  <c r="B2173" i="4"/>
  <c r="C2173" i="4" s="1"/>
  <c r="B2174" i="4"/>
  <c r="C2174" i="4" s="1"/>
  <c r="E2174" i="4" s="1"/>
  <c r="B2175" i="4"/>
  <c r="C2175" i="4" s="1"/>
  <c r="E2175" i="4" s="1"/>
  <c r="B2176" i="4"/>
  <c r="C2176" i="4" s="1"/>
  <c r="E2176" i="4" s="1"/>
  <c r="B2177" i="4"/>
  <c r="B2178" i="4"/>
  <c r="C2178" i="4" s="1"/>
  <c r="B2179" i="4"/>
  <c r="B2180" i="4"/>
  <c r="C2180" i="4" s="1"/>
  <c r="B2181" i="4"/>
  <c r="B2182" i="4"/>
  <c r="C2182" i="4" s="1"/>
  <c r="E2182" i="4" s="1"/>
  <c r="B2183" i="4"/>
  <c r="C2183" i="4" s="1"/>
  <c r="B2184" i="4"/>
  <c r="C2184" i="4" s="1"/>
  <c r="B2185" i="4"/>
  <c r="B2186" i="4"/>
  <c r="B2187" i="4"/>
  <c r="C2187" i="4" s="1"/>
  <c r="B2188" i="4"/>
  <c r="C2188" i="4" s="1"/>
  <c r="B2189" i="4"/>
  <c r="B2190" i="4"/>
  <c r="C2190" i="4" s="1"/>
  <c r="B2191" i="4"/>
  <c r="C2191" i="4" s="1"/>
  <c r="B2192" i="4"/>
  <c r="C2192" i="4" s="1"/>
  <c r="B2193" i="4"/>
  <c r="B2194" i="4"/>
  <c r="B2195" i="4"/>
  <c r="B2196" i="4"/>
  <c r="C2196" i="4" s="1"/>
  <c r="B2197" i="4"/>
  <c r="C2197" i="4" s="1"/>
  <c r="B2198" i="4"/>
  <c r="C2198" i="4" s="1"/>
  <c r="E2198" i="4" s="1"/>
  <c r="B2199" i="4"/>
  <c r="C2199" i="4" s="1"/>
  <c r="E2199" i="4" s="1"/>
  <c r="B2200" i="4"/>
  <c r="C2200" i="4" s="1"/>
  <c r="E2200" i="4" s="1"/>
  <c r="B2201" i="4"/>
  <c r="B2202" i="4"/>
  <c r="B2203" i="4"/>
  <c r="B2204" i="4"/>
  <c r="B2205" i="4"/>
  <c r="B2206" i="4"/>
  <c r="C2206" i="4" s="1"/>
  <c r="E2206" i="4" s="1"/>
  <c r="B2207" i="4"/>
  <c r="C2207" i="4" s="1"/>
  <c r="B2208" i="4"/>
  <c r="B2209" i="4"/>
  <c r="C2209" i="4" s="1"/>
  <c r="B2210" i="4"/>
  <c r="B2211" i="4"/>
  <c r="B2212" i="4"/>
  <c r="B2213" i="4"/>
  <c r="B2214" i="4"/>
  <c r="C2214" i="4" s="1"/>
  <c r="E2214" i="4" s="1"/>
  <c r="B2215" i="4"/>
  <c r="C2215" i="4" s="1"/>
  <c r="E2215" i="4" s="1"/>
  <c r="B2216" i="4"/>
  <c r="C2216" i="4" s="1"/>
  <c r="B2217" i="4"/>
  <c r="C2217" i="4" s="1"/>
  <c r="B2218" i="4"/>
  <c r="C2218" i="4" s="1"/>
  <c r="B2219" i="4"/>
  <c r="B2220" i="4"/>
  <c r="B2221" i="4"/>
  <c r="B2222" i="4"/>
  <c r="C2222" i="4" s="1"/>
  <c r="E2222" i="4" s="1"/>
  <c r="B2223" i="4"/>
  <c r="C2223" i="4" s="1"/>
  <c r="E2223" i="4" s="1"/>
  <c r="B2224" i="4"/>
  <c r="C2224" i="4" s="1"/>
  <c r="B2225" i="4"/>
  <c r="C2225" i="4" s="1"/>
  <c r="B2226" i="4"/>
  <c r="C2226" i="4" s="1"/>
  <c r="B2227" i="4"/>
  <c r="C2227" i="4" s="1"/>
  <c r="B2228" i="4"/>
  <c r="B2229" i="4"/>
  <c r="B2230" i="4"/>
  <c r="C2230" i="4" s="1"/>
  <c r="B2231" i="4"/>
  <c r="C2231" i="4" s="1"/>
  <c r="E2231" i="4" s="1"/>
  <c r="B2232" i="4"/>
  <c r="B2233" i="4"/>
  <c r="C2233" i="4" s="1"/>
  <c r="B2234" i="4"/>
  <c r="C2234" i="4" s="1"/>
  <c r="B2235" i="4"/>
  <c r="C2235" i="4" s="1"/>
  <c r="B2236" i="4"/>
  <c r="C2236" i="4" s="1"/>
  <c r="B2237" i="4"/>
  <c r="B2238" i="4"/>
  <c r="C2238" i="4" s="1"/>
  <c r="B2239" i="4"/>
  <c r="C2239" i="4" s="1"/>
  <c r="B2240" i="4"/>
  <c r="C2240" i="4" s="1"/>
  <c r="E2240" i="4" s="1"/>
  <c r="B2241" i="4"/>
  <c r="B2242" i="4"/>
  <c r="C2242" i="4" s="1"/>
  <c r="B2243" i="4"/>
  <c r="C2243" i="4" s="1"/>
  <c r="B2244" i="4"/>
  <c r="C2244" i="4" s="1"/>
  <c r="B2245" i="4"/>
  <c r="B2246" i="4"/>
  <c r="C2246" i="4" s="1"/>
  <c r="E2246" i="4" s="1"/>
  <c r="B2247" i="4"/>
  <c r="C2247" i="4" s="1"/>
  <c r="E2247" i="4" s="1"/>
  <c r="B2248" i="4"/>
  <c r="C2248" i="4" s="1"/>
  <c r="B2249" i="4"/>
  <c r="B2250" i="4"/>
  <c r="B2251" i="4"/>
  <c r="C2251" i="4" s="1"/>
  <c r="B2252" i="4"/>
  <c r="C2252" i="4" s="1"/>
  <c r="B2253" i="4"/>
  <c r="B2254" i="4"/>
  <c r="C2254" i="4" s="1"/>
  <c r="E2254" i="4" s="1"/>
  <c r="B2255" i="4"/>
  <c r="C2255" i="4" s="1"/>
  <c r="E2255" i="4" s="1"/>
  <c r="B2256" i="4"/>
  <c r="B2257" i="4"/>
  <c r="B2258" i="4"/>
  <c r="B2259" i="4"/>
  <c r="C2259" i="4" s="1"/>
  <c r="B2260" i="4"/>
  <c r="C2260" i="4" s="1"/>
  <c r="B2261" i="4"/>
  <c r="C2261" i="4" s="1"/>
  <c r="B2262" i="4"/>
  <c r="C2262" i="4" s="1"/>
  <c r="E2262" i="4" s="1"/>
  <c r="B2263" i="4"/>
  <c r="C2263" i="4" s="1"/>
  <c r="E2263" i="4" s="1"/>
  <c r="B2264" i="4"/>
  <c r="C2264" i="4" s="1"/>
  <c r="B2265" i="4"/>
  <c r="B2266" i="4"/>
  <c r="B2267" i="4"/>
  <c r="B2268" i="4"/>
  <c r="B2269" i="4"/>
  <c r="B2270" i="4"/>
  <c r="C2270" i="4" s="1"/>
  <c r="E2270" i="4" s="1"/>
  <c r="B2271" i="4"/>
  <c r="C2271" i="4" s="1"/>
  <c r="E2271" i="4" s="1"/>
  <c r="B2272" i="4"/>
  <c r="C2272" i="4" s="1"/>
  <c r="B2273" i="4"/>
  <c r="B2274" i="4"/>
  <c r="B2275" i="4"/>
  <c r="B2276" i="4"/>
  <c r="C2276" i="4" s="1"/>
  <c r="B2277" i="4"/>
  <c r="B2278" i="4"/>
  <c r="C2278" i="4" s="1"/>
  <c r="E2278" i="4" s="1"/>
  <c r="B2279" i="4"/>
  <c r="C2279" i="4" s="1"/>
  <c r="E2279" i="4" s="1"/>
  <c r="B2280" i="4"/>
  <c r="C2280" i="4" s="1"/>
  <c r="E2280" i="4" s="1"/>
  <c r="B2281" i="4"/>
  <c r="B2282" i="4"/>
  <c r="B2283" i="4"/>
  <c r="B2284" i="4"/>
  <c r="B2285" i="4"/>
  <c r="B2286" i="4"/>
  <c r="C2286" i="4" s="1"/>
  <c r="E2286" i="4" s="1"/>
  <c r="B2287" i="4"/>
  <c r="C2287" i="4" s="1"/>
  <c r="B2288" i="4"/>
  <c r="C2288" i="4" s="1"/>
  <c r="B2289" i="4"/>
  <c r="B2290" i="4"/>
  <c r="B2291" i="4"/>
  <c r="B2292" i="4"/>
  <c r="B2293" i="4"/>
  <c r="B2294" i="4"/>
  <c r="C2294" i="4" s="1"/>
  <c r="E2294" i="4" s="1"/>
  <c r="B2295" i="4"/>
  <c r="C2295" i="4" s="1"/>
  <c r="E2295" i="4" s="1"/>
  <c r="B2296" i="4"/>
  <c r="C2296" i="4" s="1"/>
  <c r="B2297" i="4"/>
  <c r="C2297" i="4" s="1"/>
  <c r="B2298" i="4"/>
  <c r="C2298" i="4" s="1"/>
  <c r="B2299" i="4"/>
  <c r="C2299" i="4" s="1"/>
  <c r="B2300" i="4"/>
  <c r="B2301" i="4"/>
  <c r="B2302" i="4"/>
  <c r="C2302" i="4" s="1"/>
  <c r="E2302" i="4" s="1"/>
  <c r="B2303" i="4"/>
  <c r="C2303" i="4" s="1"/>
  <c r="E2303" i="4" s="1"/>
  <c r="B2304" i="4"/>
  <c r="C2304" i="4" s="1"/>
  <c r="B2305" i="4"/>
  <c r="B2306" i="4"/>
  <c r="C2306" i="4" s="1"/>
  <c r="B2307" i="4"/>
  <c r="C2307" i="4" s="1"/>
  <c r="B2308" i="4"/>
  <c r="C2308" i="4" s="1"/>
  <c r="B2309" i="4"/>
  <c r="C2309" i="4" s="1"/>
  <c r="B2310" i="4"/>
  <c r="C2310" i="4" s="1"/>
  <c r="E2310" i="4" s="1"/>
  <c r="B2311" i="4"/>
  <c r="C2311" i="4" s="1"/>
  <c r="E2311" i="4" s="1"/>
  <c r="B2312" i="4"/>
  <c r="C2312" i="4" s="1"/>
  <c r="E2312" i="4" s="1"/>
  <c r="B2313" i="4"/>
  <c r="B2314" i="4"/>
  <c r="B2315" i="4"/>
  <c r="B2316" i="4"/>
  <c r="B2317" i="4"/>
  <c r="B2318" i="4"/>
  <c r="C2318" i="4" s="1"/>
  <c r="E2318" i="4" s="1"/>
  <c r="B2319" i="4"/>
  <c r="C2319" i="4" s="1"/>
  <c r="E2319" i="4" s="1"/>
  <c r="B2320" i="4"/>
  <c r="B2321" i="4"/>
  <c r="C2321" i="4" s="1"/>
  <c r="B2322" i="4"/>
  <c r="B2323" i="4"/>
  <c r="B2324" i="4"/>
  <c r="C2324" i="4" s="1"/>
  <c r="B2325" i="4"/>
  <c r="B2326" i="4"/>
  <c r="C2326" i="4" s="1"/>
  <c r="E2326" i="4" s="1"/>
  <c r="B2327" i="4"/>
  <c r="C2327" i="4" s="1"/>
  <c r="B2328" i="4"/>
  <c r="B2329" i="4"/>
  <c r="B2330" i="4"/>
  <c r="B2331" i="4"/>
  <c r="C2331" i="4" s="1"/>
  <c r="B2332" i="4"/>
  <c r="B2333" i="4"/>
  <c r="B2334" i="4"/>
  <c r="C2334" i="4" s="1"/>
  <c r="E2334" i="4" s="1"/>
  <c r="B2335" i="4"/>
  <c r="C2335" i="4" s="1"/>
  <c r="E2335" i="4" s="1"/>
  <c r="B2336" i="4"/>
  <c r="C2336" i="4" s="1"/>
  <c r="B2337" i="4"/>
  <c r="B2338" i="4"/>
  <c r="B2339" i="4"/>
  <c r="B2340" i="4"/>
  <c r="B2341" i="4"/>
  <c r="B2342" i="4"/>
  <c r="C2342" i="4" s="1"/>
  <c r="E2342" i="4" s="1"/>
  <c r="B2343" i="4"/>
  <c r="C2343" i="4" s="1"/>
  <c r="E2343" i="4" s="1"/>
  <c r="B2344" i="4"/>
  <c r="C2344" i="4" s="1"/>
  <c r="B2345" i="4"/>
  <c r="C2345" i="4" s="1"/>
  <c r="B2346" i="4"/>
  <c r="C2346" i="4" s="1"/>
  <c r="B2347" i="4"/>
  <c r="B2348" i="4"/>
  <c r="C2348" i="4" s="1"/>
  <c r="B2349" i="4"/>
  <c r="B2350" i="4"/>
  <c r="C2350" i="4" s="1"/>
  <c r="E2350" i="4" s="1"/>
  <c r="B2351" i="4"/>
  <c r="C2351" i="4" s="1"/>
  <c r="B2352" i="4"/>
  <c r="C2352" i="4" s="1"/>
  <c r="B2353" i="4"/>
  <c r="B2354" i="4"/>
  <c r="B2355" i="4"/>
  <c r="B2356" i="4"/>
  <c r="B2357" i="4"/>
  <c r="B2358" i="4"/>
  <c r="C2358" i="4" s="1"/>
  <c r="E2358" i="4" s="1"/>
  <c r="B2359" i="4"/>
  <c r="C2359" i="4" s="1"/>
  <c r="B2360" i="4"/>
  <c r="C2360" i="4" s="1"/>
  <c r="B2361" i="4"/>
  <c r="C2361" i="4" s="1"/>
  <c r="B2362" i="4"/>
  <c r="B2363" i="4"/>
  <c r="B2364" i="4"/>
  <c r="B2365" i="4"/>
  <c r="B2366" i="4"/>
  <c r="C2366" i="4" s="1"/>
  <c r="E2366" i="4" s="1"/>
  <c r="B2367" i="4"/>
  <c r="B2368" i="4"/>
  <c r="C2368" i="4" s="1"/>
  <c r="B2369" i="4"/>
  <c r="C2369" i="4" s="1"/>
  <c r="B2370" i="4"/>
  <c r="C2370" i="4" s="1"/>
  <c r="B2371" i="4"/>
  <c r="C2371" i="4" s="1"/>
  <c r="B2372" i="4"/>
  <c r="B2373" i="4"/>
  <c r="B2374" i="4"/>
  <c r="C2374" i="4" s="1"/>
  <c r="E2374" i="4" s="1"/>
  <c r="B2375" i="4"/>
  <c r="B2376" i="4"/>
  <c r="C2376" i="4" s="1"/>
  <c r="B2377" i="4"/>
  <c r="B2378" i="4"/>
  <c r="B2379" i="4"/>
  <c r="B2380" i="4"/>
  <c r="C2380" i="4" s="1"/>
  <c r="B2381" i="4"/>
  <c r="B2382" i="4"/>
  <c r="C2382" i="4" s="1"/>
  <c r="B2383" i="4"/>
  <c r="B2384" i="4"/>
  <c r="B2385" i="4"/>
  <c r="B2386" i="4"/>
  <c r="C2386" i="4" s="1"/>
  <c r="B2387" i="4"/>
  <c r="B2388" i="4"/>
  <c r="B2389" i="4"/>
  <c r="B2390" i="4"/>
  <c r="C2390" i="4" s="1"/>
  <c r="E2390" i="4" s="1"/>
  <c r="B2391" i="4"/>
  <c r="B2392" i="4"/>
  <c r="C2392" i="4" s="1"/>
  <c r="B2393" i="4"/>
  <c r="B2394" i="4"/>
  <c r="B2395" i="4"/>
  <c r="B2396" i="4"/>
  <c r="C2396" i="4" s="1"/>
  <c r="B2397" i="4"/>
  <c r="B2398" i="4"/>
  <c r="C2398" i="4" s="1"/>
  <c r="B2399" i="4"/>
  <c r="B2400" i="4"/>
  <c r="C2400" i="4" s="1"/>
  <c r="B2401" i="4"/>
  <c r="B2402" i="4"/>
  <c r="B2403" i="4"/>
  <c r="B2404" i="4"/>
  <c r="B2405" i="4"/>
  <c r="B2406" i="4"/>
  <c r="C2406" i="4" s="1"/>
  <c r="B2407" i="4"/>
  <c r="B2408" i="4"/>
  <c r="C2408" i="4" s="1"/>
  <c r="B2409" i="4"/>
  <c r="C2409" i="4" s="1"/>
  <c r="B2410" i="4"/>
  <c r="C2410" i="4" s="1"/>
  <c r="B2411" i="4"/>
  <c r="B2412" i="4"/>
  <c r="B2413" i="4"/>
  <c r="B2414" i="4"/>
  <c r="C2414" i="4" s="1"/>
  <c r="B2415" i="4"/>
  <c r="B2416" i="4"/>
  <c r="C2416" i="4" s="1"/>
  <c r="B2417" i="4"/>
  <c r="B2418" i="4"/>
  <c r="C2418" i="4" s="1"/>
  <c r="B2419" i="4"/>
  <c r="B2420" i="4"/>
  <c r="B2421" i="4"/>
  <c r="B2422" i="4"/>
  <c r="C2422" i="4" s="1"/>
  <c r="B2423" i="4"/>
  <c r="B2424" i="4"/>
  <c r="C2424" i="4" s="1"/>
  <c r="B2425" i="4"/>
  <c r="B2426" i="4"/>
  <c r="B2427" i="4"/>
  <c r="B2428" i="4"/>
  <c r="B2429" i="4"/>
  <c r="B2430" i="4"/>
  <c r="C2430" i="4" s="1"/>
  <c r="E2430" i="4" s="1"/>
  <c r="B2431" i="4"/>
  <c r="B2432" i="4"/>
  <c r="C2432" i="4" s="1"/>
  <c r="B2433" i="4"/>
  <c r="C2433" i="4" s="1"/>
  <c r="B2434" i="4"/>
  <c r="B2435" i="4"/>
  <c r="B2436" i="4"/>
  <c r="C2436" i="4" s="1"/>
  <c r="B2437" i="4"/>
  <c r="B2438" i="4"/>
  <c r="C2438" i="4" s="1"/>
  <c r="B2439" i="4"/>
  <c r="B2440" i="4"/>
  <c r="C2440" i="4" s="1"/>
  <c r="B2441" i="4"/>
  <c r="B2442" i="4"/>
  <c r="B2443" i="4"/>
  <c r="C2443" i="4" s="1"/>
  <c r="B2444" i="4"/>
  <c r="B2445" i="4"/>
  <c r="C2445" i="4" s="1"/>
  <c r="B2446" i="4"/>
  <c r="C2446" i="4" s="1"/>
  <c r="B2447" i="4"/>
  <c r="C2447" i="4" s="1"/>
  <c r="B2448" i="4"/>
  <c r="C2448" i="4" s="1"/>
  <c r="B2449" i="4"/>
  <c r="B2450" i="4"/>
  <c r="C2450" i="4" s="1"/>
  <c r="B2451" i="4"/>
  <c r="C2451" i="4" s="1"/>
  <c r="B2452" i="4"/>
  <c r="B2453" i="4"/>
  <c r="B2454" i="4"/>
  <c r="C2454" i="4" s="1"/>
  <c r="B2455" i="4"/>
  <c r="B2456" i="4"/>
  <c r="C2456" i="4" s="1"/>
  <c r="B2457" i="4"/>
  <c r="B2458" i="4"/>
  <c r="B2459" i="4"/>
  <c r="B2460" i="4"/>
  <c r="C2460" i="4" s="1"/>
  <c r="B2461" i="4"/>
  <c r="B2462" i="4"/>
  <c r="C2462" i="4" s="1"/>
  <c r="E2462" i="4" s="1"/>
  <c r="B2463" i="4"/>
  <c r="C2463" i="4" s="1"/>
  <c r="B2464" i="4"/>
  <c r="C2464" i="4" s="1"/>
  <c r="B2465" i="4"/>
  <c r="B2466" i="4"/>
  <c r="B2467" i="4"/>
  <c r="B2468" i="4"/>
  <c r="B2469" i="4"/>
  <c r="B2470" i="4"/>
  <c r="C2470" i="4" s="1"/>
  <c r="B2471" i="4"/>
  <c r="B2472" i="4"/>
  <c r="C2472" i="4" s="1"/>
  <c r="B2473" i="4"/>
  <c r="C2473" i="4" s="1"/>
  <c r="B2474" i="4"/>
  <c r="C2474" i="4" s="1"/>
  <c r="B2475" i="4"/>
  <c r="C2475" i="4" s="1"/>
  <c r="B2476" i="4"/>
  <c r="B2477" i="4"/>
  <c r="C2477" i="4" s="1"/>
  <c r="B2478" i="4"/>
  <c r="C2478" i="4" s="1"/>
  <c r="B2479" i="4"/>
  <c r="C2479" i="4" s="1"/>
  <c r="B2480" i="4"/>
  <c r="C2480" i="4" s="1"/>
  <c r="B2481" i="4"/>
  <c r="B2482" i="4"/>
  <c r="B2483" i="4"/>
  <c r="B2484" i="4"/>
  <c r="C2484" i="4" s="1"/>
  <c r="B2485" i="4"/>
  <c r="B2486" i="4"/>
  <c r="C2486" i="4" s="1"/>
  <c r="E2486" i="4" s="1"/>
  <c r="B2487" i="4"/>
  <c r="B2488" i="4"/>
  <c r="C2488" i="4" s="1"/>
  <c r="B2489" i="4"/>
  <c r="C2489" i="4" s="1"/>
  <c r="B2490" i="4"/>
  <c r="B2491" i="4"/>
  <c r="B2492" i="4"/>
  <c r="B2493" i="4"/>
  <c r="B2494" i="4"/>
  <c r="C2494" i="4" s="1"/>
  <c r="B2495" i="4"/>
  <c r="B2496" i="4"/>
  <c r="C2496" i="4" s="1"/>
  <c r="B2497" i="4"/>
  <c r="B2498" i="4"/>
  <c r="B2499" i="4"/>
  <c r="C2499" i="4" s="1"/>
  <c r="B2500" i="4"/>
  <c r="C2500" i="4" s="1"/>
  <c r="B2501" i="4"/>
  <c r="B2502" i="4"/>
  <c r="C2502" i="4" s="1"/>
  <c r="B2503" i="4"/>
  <c r="B2504" i="4"/>
  <c r="B2505" i="4"/>
  <c r="B2506" i="4"/>
  <c r="B2507" i="4"/>
  <c r="B2508" i="4"/>
  <c r="B2509" i="4"/>
  <c r="C2509" i="4" s="1"/>
  <c r="B2510" i="4"/>
  <c r="C2510" i="4" s="1"/>
  <c r="B2511" i="4"/>
  <c r="C2511" i="4" s="1"/>
  <c r="B2512" i="4"/>
  <c r="B2513" i="4"/>
  <c r="B2514" i="4"/>
  <c r="C2514" i="4" s="1"/>
  <c r="B2515" i="4"/>
  <c r="C2515" i="4" s="1"/>
  <c r="B2516" i="4"/>
  <c r="B2517" i="4"/>
  <c r="B2518" i="4"/>
  <c r="C2518" i="4" s="1"/>
  <c r="E2518" i="4" s="1"/>
  <c r="B2519" i="4"/>
  <c r="C2519" i="4" s="1"/>
  <c r="B2520" i="4"/>
  <c r="C2520" i="4" s="1"/>
  <c r="E2520" i="4" s="1"/>
  <c r="B2521" i="4"/>
  <c r="B2522" i="4"/>
  <c r="B2523" i="4"/>
  <c r="C2523" i="4" s="1"/>
  <c r="B2524" i="4"/>
  <c r="C2524" i="4" s="1"/>
  <c r="B2525" i="4"/>
  <c r="B2526" i="4"/>
  <c r="C2526" i="4" s="1"/>
  <c r="B2527" i="4"/>
  <c r="B2528" i="4"/>
  <c r="C2528" i="4" s="1"/>
  <c r="B2529" i="4"/>
  <c r="B2530" i="4"/>
  <c r="B2531" i="4"/>
  <c r="B2532" i="4"/>
  <c r="B2533" i="4"/>
  <c r="B2534" i="4"/>
  <c r="C2534" i="4" s="1"/>
  <c r="B2535" i="4"/>
  <c r="B2536" i="4"/>
  <c r="C2536" i="4" s="1"/>
  <c r="B2537" i="4"/>
  <c r="C2537" i="4" s="1"/>
  <c r="B2538" i="4"/>
  <c r="B2539" i="4"/>
  <c r="B2540" i="4"/>
  <c r="B2541" i="4"/>
  <c r="B2542" i="4"/>
  <c r="C2542" i="4" s="1"/>
  <c r="B2543" i="4"/>
  <c r="B2544" i="4"/>
  <c r="C2544" i="4" s="1"/>
  <c r="E2544" i="4" s="1"/>
  <c r="B2545" i="4"/>
  <c r="B2546" i="4"/>
  <c r="B2547" i="4"/>
  <c r="B2548" i="4"/>
  <c r="B2549" i="4"/>
  <c r="B2550" i="4"/>
  <c r="C2550" i="4" s="1"/>
  <c r="B2551" i="4"/>
  <c r="B2552" i="4"/>
  <c r="B2553" i="4"/>
  <c r="C2553" i="4" s="1"/>
  <c r="B2554" i="4"/>
  <c r="B2555" i="4"/>
  <c r="C2555" i="4" s="1"/>
  <c r="E2555" i="4" s="1"/>
  <c r="B2556" i="4"/>
  <c r="B2557" i="4"/>
  <c r="B2558" i="4"/>
  <c r="C2558" i="4" s="1"/>
  <c r="B2559" i="4"/>
  <c r="C2559" i="4" s="1"/>
  <c r="B2560" i="4"/>
  <c r="B2561" i="4"/>
  <c r="B2562" i="4"/>
  <c r="C2562" i="4" s="1"/>
  <c r="B2563" i="4"/>
  <c r="B2564" i="4"/>
  <c r="C2564" i="4" s="1"/>
  <c r="B2565" i="4"/>
  <c r="B2566" i="4"/>
  <c r="C2566" i="4" s="1"/>
  <c r="E2566" i="4" s="1"/>
  <c r="B2567" i="4"/>
  <c r="C2567" i="4" s="1"/>
  <c r="B2568" i="4"/>
  <c r="C2568" i="4" s="1"/>
  <c r="B2569" i="4"/>
  <c r="B2570" i="4"/>
  <c r="B2571" i="4"/>
  <c r="B2572" i="4"/>
  <c r="B2573" i="4"/>
  <c r="C2573" i="4" s="1"/>
  <c r="B2574" i="4"/>
  <c r="C2574" i="4" s="1"/>
  <c r="B2575" i="4"/>
  <c r="B2576" i="4"/>
  <c r="C2576" i="4" s="1"/>
  <c r="B2577" i="4"/>
  <c r="C2577" i="4" s="1"/>
  <c r="B2578" i="4"/>
  <c r="B2579" i="4"/>
  <c r="C2579" i="4" s="1"/>
  <c r="B2580" i="4"/>
  <c r="B2581" i="4"/>
  <c r="B2582" i="4"/>
  <c r="C2582" i="4" s="1"/>
  <c r="B2583" i="4"/>
  <c r="B2584" i="4"/>
  <c r="B2585" i="4"/>
  <c r="B2586" i="4"/>
  <c r="C2586" i="4" s="1"/>
  <c r="B2587" i="4"/>
  <c r="B2588" i="4"/>
  <c r="C2588" i="4" s="1"/>
  <c r="B2589" i="4"/>
  <c r="B2590" i="4"/>
  <c r="C2590" i="4" s="1"/>
  <c r="B2591" i="4"/>
  <c r="B2592" i="4"/>
  <c r="C2592" i="4" s="1"/>
  <c r="B2593" i="4"/>
  <c r="B2594" i="4"/>
  <c r="B2595" i="4"/>
  <c r="B2596" i="4"/>
  <c r="B2597" i="4"/>
  <c r="C2597" i="4" s="1"/>
  <c r="B2598" i="4"/>
  <c r="C2598" i="4" s="1"/>
  <c r="E2598" i="4" s="1"/>
  <c r="B2599" i="4"/>
  <c r="B2600" i="4"/>
  <c r="C2600" i="4" s="1"/>
  <c r="B2601" i="4"/>
  <c r="B2602" i="4"/>
  <c r="C2602" i="4" s="1"/>
  <c r="B2603" i="4"/>
  <c r="C2603" i="4" s="1"/>
  <c r="B2604" i="4"/>
  <c r="C2604" i="4" s="1"/>
  <c r="B2605" i="4"/>
  <c r="B2606" i="4"/>
  <c r="C2606" i="4" s="1"/>
  <c r="B2607" i="4"/>
  <c r="B2608" i="4"/>
  <c r="C2608" i="4" s="1"/>
  <c r="B2609" i="4"/>
  <c r="B2610" i="4"/>
  <c r="B2611" i="4"/>
  <c r="C2611" i="4" s="1"/>
  <c r="B2612" i="4"/>
  <c r="B2613" i="4"/>
  <c r="B2614" i="4"/>
  <c r="C2614" i="4" s="1"/>
  <c r="B2615" i="4"/>
  <c r="B2616" i="4"/>
  <c r="B2617" i="4"/>
  <c r="C2617" i="4" s="1"/>
  <c r="B2618" i="4"/>
  <c r="C2618" i="4" s="1"/>
  <c r="B2619" i="4"/>
  <c r="C2619" i="4" s="1"/>
  <c r="B2620" i="4"/>
  <c r="B2621" i="4"/>
  <c r="B2622" i="4"/>
  <c r="C2622" i="4" s="1"/>
  <c r="E2622" i="4" s="1"/>
  <c r="B2623" i="4"/>
  <c r="B2624" i="4"/>
  <c r="C2624" i="4" s="1"/>
  <c r="B2625" i="4"/>
  <c r="B2626" i="4"/>
  <c r="B2627" i="4"/>
  <c r="C2627" i="4" s="1"/>
  <c r="B2628" i="4"/>
  <c r="C2628" i="4" s="1"/>
  <c r="B2629" i="4"/>
  <c r="B2630" i="4"/>
  <c r="C2630" i="4" s="1"/>
  <c r="B2631" i="4"/>
  <c r="B2632" i="4"/>
  <c r="C2632" i="4" s="1"/>
  <c r="E2632" i="4" s="1"/>
  <c r="B2633" i="4"/>
  <c r="B2634" i="4"/>
  <c r="B2635" i="4"/>
  <c r="C2635" i="4" s="1"/>
  <c r="B2636" i="4"/>
  <c r="B2637" i="4"/>
  <c r="B2638" i="4"/>
  <c r="C2638" i="4" s="1"/>
  <c r="B2639" i="4"/>
  <c r="B2640" i="4"/>
  <c r="C2640" i="4" s="1"/>
  <c r="B2641" i="4"/>
  <c r="C2641" i="4" s="1"/>
  <c r="B2642" i="4"/>
  <c r="C2642" i="4" s="1"/>
  <c r="B2643" i="4"/>
  <c r="C2643" i="4" s="1"/>
  <c r="E2643" i="4" s="1"/>
  <c r="B2644" i="4"/>
  <c r="C2644" i="4" s="1"/>
  <c r="B2645" i="4"/>
  <c r="B2646" i="4"/>
  <c r="C2646" i="4" s="1"/>
  <c r="B2647" i="4"/>
  <c r="B2648" i="4"/>
  <c r="C2648" i="4" s="1"/>
  <c r="B2649" i="4"/>
  <c r="B2650" i="4"/>
  <c r="B2651" i="4"/>
  <c r="B2652" i="4"/>
  <c r="B2653" i="4"/>
  <c r="B2654" i="4"/>
  <c r="C2654" i="4" s="1"/>
  <c r="B2655" i="4"/>
  <c r="B2656" i="4"/>
  <c r="B2657" i="4"/>
  <c r="B2658" i="4"/>
  <c r="C2658" i="4" s="1"/>
  <c r="B2659" i="4"/>
  <c r="B2660" i="4"/>
  <c r="C2660" i="4" s="1"/>
  <c r="B2661" i="4"/>
  <c r="C2661" i="4" s="1"/>
  <c r="B2662" i="4"/>
  <c r="C2662" i="4" s="1"/>
  <c r="B2663" i="4"/>
  <c r="B2664" i="4"/>
  <c r="B2665" i="4"/>
  <c r="B2666" i="4"/>
  <c r="C2666" i="4" s="1"/>
  <c r="B2667" i="4"/>
  <c r="B2668" i="4"/>
  <c r="B2669" i="4"/>
  <c r="B2670" i="4"/>
  <c r="C2670" i="4" s="1"/>
  <c r="E2670" i="4" s="1"/>
  <c r="B2671" i="4"/>
  <c r="C2671" i="4" s="1"/>
  <c r="E2671" i="4" s="1"/>
  <c r="B2672" i="4"/>
  <c r="C2672" i="4" s="1"/>
  <c r="E2672" i="4" s="1"/>
  <c r="B2673" i="4"/>
  <c r="C2673" i="4" s="1"/>
  <c r="B2674" i="4"/>
  <c r="C2674" i="4" s="1"/>
  <c r="E2674" i="4" s="1"/>
  <c r="B2675" i="4"/>
  <c r="C2675" i="4" s="1"/>
  <c r="B2676" i="4"/>
  <c r="B2677" i="4"/>
  <c r="B2678" i="4"/>
  <c r="C2678" i="4" s="1"/>
  <c r="B2679" i="4"/>
  <c r="B2680" i="4"/>
  <c r="C2680" i="4" s="1"/>
  <c r="B2681" i="4"/>
  <c r="B2682" i="4"/>
  <c r="C2682" i="4" s="1"/>
  <c r="B2683" i="4"/>
  <c r="B2684" i="4"/>
  <c r="C2684" i="4" s="1"/>
  <c r="B2685" i="4"/>
  <c r="B2686" i="4"/>
  <c r="C2686" i="4" s="1"/>
  <c r="B2687" i="4"/>
  <c r="C2687" i="4" s="1"/>
  <c r="B2688" i="4"/>
  <c r="B2689" i="4"/>
  <c r="C2689" i="4" s="1"/>
  <c r="B2690" i="4"/>
  <c r="C2690" i="4" s="1"/>
  <c r="B2691" i="4"/>
  <c r="B2692" i="4"/>
  <c r="B2693" i="4"/>
  <c r="C2693" i="4" s="1"/>
  <c r="B2694" i="4"/>
  <c r="C2694" i="4" s="1"/>
  <c r="B2695" i="4"/>
  <c r="B2696" i="4"/>
  <c r="C2696" i="4" s="1"/>
  <c r="E2696" i="4" s="1"/>
  <c r="B2697" i="4"/>
  <c r="C2697" i="4" s="1"/>
  <c r="B2698" i="4"/>
  <c r="C2698" i="4" s="1"/>
  <c r="B2699" i="4"/>
  <c r="B2700" i="4"/>
  <c r="B2701" i="4"/>
  <c r="C2701" i="4" s="1"/>
  <c r="B2702" i="4"/>
  <c r="C2702" i="4" s="1"/>
  <c r="E2702" i="4" s="1"/>
  <c r="B2703" i="4"/>
  <c r="B2704" i="4"/>
  <c r="C2704" i="4" s="1"/>
  <c r="B2705" i="4"/>
  <c r="C2705" i="4" s="1"/>
  <c r="B2706" i="4"/>
  <c r="C2706" i="4" s="1"/>
  <c r="B2707" i="4"/>
  <c r="C2707" i="4" s="1"/>
  <c r="B2708" i="4"/>
  <c r="B2709" i="4"/>
  <c r="B2710" i="4"/>
  <c r="C2710" i="4" s="1"/>
  <c r="E2710" i="4" s="1"/>
  <c r="B2711" i="4"/>
  <c r="C2711" i="4" s="1"/>
  <c r="B2712" i="4"/>
  <c r="C2712" i="4" s="1"/>
  <c r="B2713" i="4"/>
  <c r="B2714" i="4"/>
  <c r="C2714" i="4" s="1"/>
  <c r="B2715" i="4"/>
  <c r="B2716" i="4"/>
  <c r="B2717" i="4"/>
  <c r="B2718" i="4"/>
  <c r="C2718" i="4" s="1"/>
  <c r="E2718" i="4" s="1"/>
  <c r="B2719" i="4"/>
  <c r="B2720" i="4"/>
  <c r="C2720" i="4" s="1"/>
  <c r="B2721" i="4"/>
  <c r="C2721" i="4" s="1"/>
  <c r="B2722" i="4"/>
  <c r="C2722" i="4" s="1"/>
  <c r="B2723" i="4"/>
  <c r="B2724" i="4"/>
  <c r="B2725" i="4"/>
  <c r="B2726" i="4"/>
  <c r="C2726" i="4" s="1"/>
  <c r="E2726" i="4" s="1"/>
  <c r="B2727" i="4"/>
  <c r="B2728" i="4"/>
  <c r="B2729" i="4"/>
  <c r="B2730" i="4"/>
  <c r="C2730" i="4" s="1"/>
  <c r="B2731" i="4"/>
  <c r="B2732" i="4"/>
  <c r="B2733" i="4"/>
  <c r="B2734" i="4"/>
  <c r="C2734" i="4" s="1"/>
  <c r="E2734" i="4" s="1"/>
  <c r="B2735" i="4"/>
  <c r="B2736" i="4"/>
  <c r="C2736" i="4" s="1"/>
  <c r="B2737" i="4"/>
  <c r="C2737" i="4" s="1"/>
  <c r="B2738" i="4"/>
  <c r="B2739" i="4"/>
  <c r="B2740" i="4"/>
  <c r="B2741" i="4"/>
  <c r="B2742" i="4"/>
  <c r="C2742" i="4" s="1"/>
  <c r="B2743" i="4"/>
  <c r="B2744" i="4"/>
  <c r="B2745" i="4"/>
  <c r="C2745" i="4" s="1"/>
  <c r="B2746" i="4"/>
  <c r="B2747" i="4"/>
  <c r="B2748" i="4"/>
  <c r="B2749" i="4"/>
  <c r="B2750" i="4"/>
  <c r="C2750" i="4" s="1"/>
  <c r="E2750" i="4" s="1"/>
  <c r="B2751" i="4"/>
  <c r="B2752" i="4"/>
  <c r="B2753" i="4"/>
  <c r="B2754" i="4"/>
  <c r="B2755" i="4"/>
  <c r="C2755" i="4" s="1"/>
  <c r="B2756" i="4"/>
  <c r="C2756" i="4" s="1"/>
  <c r="B2757" i="4"/>
  <c r="B2758" i="4"/>
  <c r="C2758" i="4" s="1"/>
  <c r="E2758" i="4" s="1"/>
  <c r="B2759" i="4"/>
  <c r="B2760" i="4"/>
  <c r="C2760" i="4" s="1"/>
  <c r="B2761" i="4"/>
  <c r="C2761" i="4" s="1"/>
  <c r="B2762" i="4"/>
  <c r="B2763" i="4"/>
  <c r="B2764" i="4"/>
  <c r="B2765" i="4"/>
  <c r="B2766" i="4"/>
  <c r="C2766" i="4" s="1"/>
  <c r="B2767" i="4"/>
  <c r="C2767" i="4" s="1"/>
  <c r="B2768" i="4"/>
  <c r="C2768" i="4" s="1"/>
  <c r="B2769" i="4"/>
  <c r="C2769" i="4" s="1"/>
  <c r="B2770" i="4"/>
  <c r="C2770" i="4" s="1"/>
  <c r="B2771" i="4"/>
  <c r="B2772" i="4"/>
  <c r="B2773" i="4"/>
  <c r="B2774" i="4"/>
  <c r="C2774" i="4" s="1"/>
  <c r="B2775" i="4"/>
  <c r="B2776" i="4"/>
  <c r="C2776" i="4" s="1"/>
  <c r="E2776" i="4" s="1"/>
  <c r="B2777" i="4"/>
  <c r="C2777" i="4" s="1"/>
  <c r="B2778" i="4"/>
  <c r="B2779" i="4"/>
  <c r="C2779" i="4" s="1"/>
  <c r="B2780" i="4"/>
  <c r="C2780" i="4" s="1"/>
  <c r="B2781" i="4"/>
  <c r="B2782" i="4"/>
  <c r="C2782" i="4" s="1"/>
  <c r="E2782" i="4" s="1"/>
  <c r="B2783" i="4"/>
  <c r="B2784" i="4"/>
  <c r="C2784" i="4" s="1"/>
  <c r="B2785" i="4"/>
  <c r="B2786" i="4"/>
  <c r="B2787" i="4"/>
  <c r="B2788" i="4"/>
  <c r="B2789" i="4"/>
  <c r="C2789" i="4" s="1"/>
  <c r="B2790" i="4"/>
  <c r="C2790" i="4" s="1"/>
  <c r="E2790" i="4" s="1"/>
  <c r="B2791" i="4"/>
  <c r="B2792" i="4"/>
  <c r="C2792" i="4" s="1"/>
  <c r="B2793" i="4"/>
  <c r="B2794" i="4"/>
  <c r="B2795" i="4"/>
  <c r="C2795" i="4" s="1"/>
  <c r="B2796" i="4"/>
  <c r="C2796" i="4" s="1"/>
  <c r="B2797" i="4"/>
  <c r="C2797" i="4" s="1"/>
  <c r="B2798" i="4"/>
  <c r="C2798" i="4" s="1"/>
  <c r="E2798" i="4" s="1"/>
  <c r="B2799" i="4"/>
  <c r="B2800" i="4"/>
  <c r="C2800" i="4" s="1"/>
  <c r="B2801" i="4"/>
  <c r="B2802" i="4"/>
  <c r="B2803" i="4"/>
  <c r="B2804" i="4"/>
  <c r="B2805" i="4"/>
  <c r="C2805" i="4" s="1"/>
  <c r="B2806" i="4"/>
  <c r="C2806" i="4" s="1"/>
  <c r="E2806" i="4" s="1"/>
  <c r="B2807" i="4"/>
  <c r="C2807" i="4" s="1"/>
  <c r="B2808" i="4"/>
  <c r="C2808" i="4" s="1"/>
  <c r="E2808" i="4" s="1"/>
  <c r="B2809" i="4"/>
  <c r="B2810" i="4"/>
  <c r="C2810" i="4" s="1"/>
  <c r="B2811" i="4"/>
  <c r="C2811" i="4" s="1"/>
  <c r="B2812" i="4"/>
  <c r="B2813" i="4"/>
  <c r="B2814" i="4"/>
  <c r="C2814" i="4" s="1"/>
  <c r="B2815" i="4"/>
  <c r="C2815" i="4" s="1"/>
  <c r="B2816" i="4"/>
  <c r="C2816" i="4" s="1"/>
  <c r="B2817" i="4"/>
  <c r="B2818" i="4"/>
  <c r="B2819" i="4"/>
  <c r="B2820" i="4"/>
  <c r="B2821" i="4"/>
  <c r="C2821" i="4" s="1"/>
  <c r="B2822" i="4"/>
  <c r="C2822" i="4" s="1"/>
  <c r="B2823" i="4"/>
  <c r="B2824" i="4"/>
  <c r="C2824" i="4" s="1"/>
  <c r="B2825" i="4"/>
  <c r="C2825" i="4" s="1"/>
  <c r="B2826" i="4"/>
  <c r="B2827" i="4"/>
  <c r="B2828" i="4"/>
  <c r="B2829" i="4"/>
  <c r="C2829" i="4" s="1"/>
  <c r="B2830" i="4"/>
  <c r="C2830" i="4" s="1"/>
  <c r="B2831" i="4"/>
  <c r="B2832" i="4"/>
  <c r="C2832" i="4" s="1"/>
  <c r="B2833" i="4"/>
  <c r="C2833" i="4" s="1"/>
  <c r="B2834" i="4"/>
  <c r="B2835" i="4"/>
  <c r="B2836" i="4"/>
  <c r="B2837" i="4"/>
  <c r="C2837" i="4" s="1"/>
  <c r="B2838" i="4"/>
  <c r="C2838" i="4" s="1"/>
  <c r="E2838" i="4" s="1"/>
  <c r="B2839" i="4"/>
  <c r="B2840" i="4"/>
  <c r="C2840" i="4" s="1"/>
  <c r="B2841" i="4"/>
  <c r="B2842" i="4"/>
  <c r="C2842" i="4" s="1"/>
  <c r="B2843" i="4"/>
  <c r="C2843" i="4" s="1"/>
  <c r="B2844" i="4"/>
  <c r="C2844" i="4" s="1"/>
  <c r="E2844" i="4" s="1"/>
  <c r="B2845" i="4"/>
  <c r="C2845" i="4" s="1"/>
  <c r="B2846" i="4"/>
  <c r="C2846" i="4" s="1"/>
  <c r="E2846" i="4" s="1"/>
  <c r="B2847" i="4"/>
  <c r="B2848" i="4"/>
  <c r="C2848" i="4" s="1"/>
  <c r="B2849" i="4"/>
  <c r="B2850" i="4"/>
  <c r="B2851" i="4"/>
  <c r="B2852" i="4"/>
  <c r="B2853" i="4"/>
  <c r="C2853" i="4" s="1"/>
  <c r="B2854" i="4"/>
  <c r="C2854" i="4" s="1"/>
  <c r="B2855" i="4"/>
  <c r="C2855" i="4" s="1"/>
  <c r="B2856" i="4"/>
  <c r="C2856" i="4" s="1"/>
  <c r="E2856" i="4" s="1"/>
  <c r="B2857" i="4"/>
  <c r="B2858" i="4"/>
  <c r="C2858" i="4" s="1"/>
  <c r="B2859" i="4"/>
  <c r="C2859" i="4" s="1"/>
  <c r="B2860" i="4"/>
  <c r="B2861" i="4"/>
  <c r="C2861" i="4" s="1"/>
  <c r="B2862" i="4"/>
  <c r="C2862" i="4" s="1"/>
  <c r="B2863" i="4"/>
  <c r="B2864" i="4"/>
  <c r="C2864" i="4" s="1"/>
  <c r="B2865" i="4"/>
  <c r="B2866" i="4"/>
  <c r="B2867" i="4"/>
  <c r="B2868" i="4"/>
  <c r="B2869" i="4"/>
  <c r="C2869" i="4" s="1"/>
  <c r="B2870" i="4"/>
  <c r="C2870" i="4" s="1"/>
  <c r="E2870" i="4" s="1"/>
  <c r="B2871" i="4"/>
  <c r="B2872" i="4"/>
  <c r="C2872" i="4" s="1"/>
  <c r="B2873" i="4"/>
  <c r="C2873" i="4" s="1"/>
  <c r="B2874" i="4"/>
  <c r="B2875" i="4"/>
  <c r="B2876" i="4"/>
  <c r="C2876" i="4" s="1"/>
  <c r="B2877" i="4"/>
  <c r="C2877" i="4" s="1"/>
  <c r="B2878" i="4"/>
  <c r="C2878" i="4" s="1"/>
  <c r="E2878" i="4" s="1"/>
  <c r="B2879" i="4"/>
  <c r="B2880" i="4"/>
  <c r="B2881" i="4"/>
  <c r="B2882" i="4"/>
  <c r="B2883" i="4"/>
  <c r="C2883" i="4" s="1"/>
  <c r="B2884" i="4"/>
  <c r="B2885" i="4"/>
  <c r="C2885" i="4" s="1"/>
  <c r="B2886" i="4"/>
  <c r="C2886" i="4" s="1"/>
  <c r="B2887" i="4"/>
  <c r="B2888" i="4"/>
  <c r="C2888" i="4" s="1"/>
  <c r="B2889" i="4"/>
  <c r="B2890" i="4"/>
  <c r="B2891" i="4"/>
  <c r="B2892" i="4"/>
  <c r="B2893" i="4"/>
  <c r="C2893" i="4" s="1"/>
  <c r="B2894" i="4"/>
  <c r="C2894" i="4" s="1"/>
  <c r="B2895" i="4"/>
  <c r="B2896" i="4"/>
  <c r="C2896" i="4" s="1"/>
  <c r="B2897" i="4"/>
  <c r="C2897" i="4" s="1"/>
  <c r="B2898" i="4"/>
  <c r="B2899" i="4"/>
  <c r="C2899" i="4" s="1"/>
  <c r="B2900" i="4"/>
  <c r="C2900" i="4" s="1"/>
  <c r="B2901" i="4"/>
  <c r="C2901" i="4" s="1"/>
  <c r="B2902" i="4"/>
  <c r="C2902" i="4" s="1"/>
  <c r="E2902" i="4" s="1"/>
  <c r="B2903" i="4"/>
  <c r="B2904" i="4"/>
  <c r="C2904" i="4" s="1"/>
  <c r="E2904" i="4" s="1"/>
  <c r="B2905" i="4"/>
  <c r="B2906" i="4"/>
  <c r="B2907" i="4"/>
  <c r="B2908" i="4"/>
  <c r="B2909" i="4"/>
  <c r="C2909" i="4" s="1"/>
  <c r="B2910" i="4"/>
  <c r="C2910" i="4" s="1"/>
  <c r="E2910" i="4" s="1"/>
  <c r="B2911" i="4"/>
  <c r="B2912" i="4"/>
  <c r="C2912" i="4" s="1"/>
  <c r="B2913" i="4"/>
  <c r="C2913" i="4" s="1"/>
  <c r="B2914" i="4"/>
  <c r="B2915" i="4"/>
  <c r="B2916" i="4"/>
  <c r="B2917" i="4"/>
  <c r="C2917" i="4" s="1"/>
  <c r="B2918" i="4"/>
  <c r="C2918" i="4" s="1"/>
  <c r="E2918" i="4" s="1"/>
  <c r="B2919" i="4"/>
  <c r="B2920" i="4"/>
  <c r="C2920" i="4" s="1"/>
  <c r="B2921" i="4"/>
  <c r="C2921" i="4" s="1"/>
  <c r="B2922" i="4"/>
  <c r="C2922" i="4" s="1"/>
  <c r="B2923" i="4"/>
  <c r="C2923" i="4" s="1"/>
  <c r="B2924" i="4"/>
  <c r="C2924" i="4" s="1"/>
  <c r="B2925" i="4"/>
  <c r="C2925" i="4" s="1"/>
  <c r="B2926" i="4"/>
  <c r="C2926" i="4" s="1"/>
  <c r="B2927" i="4"/>
  <c r="C2927" i="4" s="1"/>
  <c r="B2928" i="4"/>
  <c r="B2929" i="4"/>
  <c r="B2930" i="4"/>
  <c r="B2931" i="4"/>
  <c r="C2931" i="4" s="1"/>
  <c r="B2932" i="4"/>
  <c r="C2932" i="4" s="1"/>
  <c r="B2933" i="4"/>
  <c r="C2933" i="4" s="1"/>
  <c r="B2934" i="4"/>
  <c r="C2934" i="4" s="1"/>
  <c r="E2934" i="4" s="1"/>
  <c r="B2935" i="4"/>
  <c r="B2936" i="4"/>
  <c r="C2936" i="4" s="1"/>
  <c r="B2937" i="4"/>
  <c r="B2938" i="4"/>
  <c r="C2938" i="4" s="1"/>
  <c r="B2939" i="4"/>
  <c r="B2940" i="4"/>
  <c r="B2941" i="4"/>
  <c r="C2941" i="4" s="1"/>
  <c r="B2942" i="4"/>
  <c r="C2942" i="4" s="1"/>
  <c r="B2943" i="4"/>
  <c r="C2943" i="4" s="1"/>
  <c r="B2944" i="4"/>
  <c r="B2945" i="4"/>
  <c r="C2945" i="4" s="1"/>
  <c r="B2946" i="4"/>
  <c r="B2947" i="4"/>
  <c r="B2948" i="4"/>
  <c r="C2948" i="4" s="1"/>
  <c r="B2949" i="4"/>
  <c r="C2949" i="4" s="1"/>
  <c r="B2950" i="4"/>
  <c r="C2950" i="4" s="1"/>
  <c r="E2950" i="4" s="1"/>
  <c r="B2951" i="4"/>
  <c r="B2952" i="4"/>
  <c r="C2952" i="4" s="1"/>
  <c r="B2953" i="4"/>
  <c r="B2954" i="4"/>
  <c r="B2955" i="4"/>
  <c r="B2956" i="4"/>
  <c r="B2957" i="4"/>
  <c r="C2957" i="4" s="1"/>
  <c r="B2958" i="4"/>
  <c r="C2958" i="4" s="1"/>
  <c r="E2958" i="4" s="1"/>
  <c r="B2959" i="4"/>
  <c r="B2960" i="4"/>
  <c r="C2960" i="4" s="1"/>
  <c r="B2961" i="4"/>
  <c r="C2961" i="4" s="1"/>
  <c r="B2962" i="4"/>
  <c r="B2963" i="4"/>
  <c r="C2963" i="4" s="1"/>
  <c r="B2964" i="4"/>
  <c r="B2965" i="4"/>
  <c r="C2965" i="4" s="1"/>
  <c r="B2966" i="4"/>
  <c r="C2966" i="4" s="1"/>
  <c r="B2967" i="4"/>
  <c r="B2968" i="4"/>
  <c r="C2968" i="4" s="1"/>
  <c r="B2969" i="4"/>
  <c r="B2970" i="4"/>
  <c r="B2971" i="4"/>
  <c r="C2971" i="4" s="1"/>
  <c r="B2972" i="4"/>
  <c r="B2973" i="4"/>
  <c r="C2973" i="4" s="1"/>
  <c r="B2974" i="4"/>
  <c r="C2974" i="4" s="1"/>
  <c r="E2974" i="4" s="1"/>
  <c r="B2975" i="4"/>
  <c r="B2976" i="4"/>
  <c r="C2976" i="4" s="1"/>
  <c r="B2977" i="4"/>
  <c r="C2977" i="4" s="1"/>
  <c r="B2978" i="4"/>
  <c r="B2979" i="4"/>
  <c r="B2980" i="4"/>
  <c r="B2981" i="4"/>
  <c r="C2981" i="4" s="1"/>
  <c r="B2982" i="4"/>
  <c r="C2982" i="4" s="1"/>
  <c r="E2982" i="4" s="1"/>
  <c r="B2983" i="4"/>
  <c r="B2984" i="4"/>
  <c r="B2985" i="4"/>
  <c r="B2986" i="4"/>
  <c r="C2986" i="4" s="1"/>
  <c r="B2987" i="4"/>
  <c r="C2987" i="4" s="1"/>
  <c r="B2988" i="4"/>
  <c r="B2989" i="4"/>
  <c r="C2989" i="4" s="1"/>
  <c r="B2990" i="4"/>
  <c r="C2990" i="4" s="1"/>
  <c r="E2990" i="4" s="1"/>
  <c r="B2991" i="4"/>
  <c r="C2991" i="4" s="1"/>
  <c r="B2992" i="4"/>
  <c r="B2993" i="4"/>
  <c r="B2994" i="4"/>
  <c r="B2995" i="4"/>
  <c r="B2996" i="4"/>
  <c r="B2997" i="4"/>
  <c r="C2997" i="4" s="1"/>
  <c r="B2998" i="4"/>
  <c r="C2998" i="4" s="1"/>
  <c r="B2999" i="4"/>
  <c r="B3000" i="4"/>
  <c r="C3000" i="4" s="1"/>
  <c r="B3001" i="4"/>
  <c r="B3002" i="4"/>
  <c r="B3003" i="4"/>
  <c r="C3003" i="4" s="1"/>
  <c r="B3004" i="4"/>
  <c r="C3004" i="4" s="1"/>
  <c r="B3005" i="4"/>
  <c r="C3005" i="4" s="1"/>
  <c r="B3006" i="4"/>
  <c r="C3006" i="4" s="1"/>
  <c r="B3007" i="4"/>
  <c r="C3007" i="4" s="1"/>
  <c r="E3007" i="4" s="1"/>
  <c r="B3008" i="4"/>
  <c r="C3008" i="4" s="1"/>
  <c r="B3009" i="4"/>
  <c r="B3010" i="4"/>
  <c r="B3011" i="4"/>
  <c r="B3012" i="4"/>
  <c r="B3013" i="4"/>
  <c r="C3013" i="4" s="1"/>
  <c r="B3014" i="4"/>
  <c r="C3014" i="4" s="1"/>
  <c r="B3015" i="4"/>
  <c r="C3015" i="4" s="1"/>
  <c r="B3016" i="4"/>
  <c r="B3017" i="4"/>
  <c r="C3017" i="4" s="1"/>
  <c r="B3018" i="4"/>
  <c r="C3018" i="4" s="1"/>
  <c r="E3018" i="4" s="1"/>
  <c r="B3019" i="4"/>
  <c r="B3020" i="4"/>
  <c r="B3021" i="4"/>
  <c r="C3021" i="4" s="1"/>
  <c r="B3022" i="4"/>
  <c r="C3022" i="4" s="1"/>
  <c r="E3022" i="4" s="1"/>
  <c r="B3023" i="4"/>
  <c r="C3023" i="4" s="1"/>
  <c r="B3024" i="4"/>
  <c r="C3024" i="4" s="1"/>
  <c r="B3025" i="4"/>
  <c r="B3026" i="4"/>
  <c r="B3027" i="4"/>
  <c r="B3028" i="4"/>
  <c r="C3028" i="4" s="1"/>
  <c r="B3029" i="4"/>
  <c r="C3029" i="4" s="1"/>
  <c r="B3030" i="4"/>
  <c r="C3030" i="4" s="1"/>
  <c r="E3030" i="4" s="1"/>
  <c r="B3031" i="4"/>
  <c r="C3031" i="4" s="1"/>
  <c r="E3031" i="4" s="1"/>
  <c r="B3032" i="4"/>
  <c r="B3033" i="4"/>
  <c r="C3033" i="4" s="1"/>
  <c r="B3034" i="4"/>
  <c r="C3034" i="4" s="1"/>
  <c r="B3035" i="4"/>
  <c r="B3036" i="4"/>
  <c r="B3037" i="4"/>
  <c r="B3038" i="4"/>
  <c r="C3038" i="4" s="1"/>
  <c r="E3038" i="4" s="1"/>
  <c r="B3039" i="4"/>
  <c r="C3039" i="4" s="1"/>
  <c r="B3040" i="4"/>
  <c r="C3040" i="4" s="1"/>
  <c r="B3041" i="4"/>
  <c r="B3042" i="4"/>
  <c r="B3043" i="4"/>
  <c r="B3044" i="4"/>
  <c r="C3044" i="4" s="1"/>
  <c r="B3045" i="4"/>
  <c r="C3045" i="4" s="1"/>
  <c r="B3046" i="4"/>
  <c r="C3046" i="4" s="1"/>
  <c r="E3046" i="4" s="1"/>
  <c r="B3047" i="4"/>
  <c r="C3047" i="4" s="1"/>
  <c r="B3048" i="4"/>
  <c r="C3048" i="4" s="1"/>
  <c r="B3049" i="4"/>
  <c r="B3050" i="4"/>
  <c r="C3050" i="4" s="1"/>
  <c r="B3051" i="4"/>
  <c r="B3052" i="4"/>
  <c r="B3053" i="4"/>
  <c r="C3053" i="4" s="1"/>
  <c r="B3054" i="4"/>
  <c r="C3054" i="4" s="1"/>
  <c r="E3054" i="4" s="1"/>
  <c r="B3055" i="4"/>
  <c r="B3056" i="4"/>
  <c r="C3056" i="4" s="1"/>
  <c r="B3057" i="4"/>
  <c r="B3058" i="4"/>
  <c r="B3059" i="4"/>
  <c r="B3060" i="4"/>
  <c r="C3060" i="4" s="1"/>
  <c r="B3061" i="4"/>
  <c r="C3061" i="4" s="1"/>
  <c r="B3062" i="4"/>
  <c r="C3062" i="4" s="1"/>
  <c r="B3063" i="4"/>
  <c r="B3064" i="4"/>
  <c r="C3064" i="4" s="1"/>
  <c r="B3065" i="4"/>
  <c r="B3066" i="4"/>
  <c r="B3067" i="4"/>
  <c r="B3068" i="4"/>
  <c r="B3069" i="4"/>
  <c r="C3069" i="4" s="1"/>
  <c r="B3070" i="4"/>
  <c r="C3070" i="4" s="1"/>
  <c r="B3071" i="4"/>
  <c r="B3072" i="4"/>
  <c r="B3073" i="4"/>
  <c r="C3073" i="4" s="1"/>
  <c r="B3074" i="4"/>
  <c r="C3074" i="4" s="1"/>
  <c r="B3075" i="4"/>
  <c r="C3075" i="4" s="1"/>
  <c r="B3076" i="4"/>
  <c r="B3077" i="4"/>
  <c r="B3078" i="4"/>
  <c r="B3079" i="4"/>
  <c r="C3079" i="4" s="1"/>
  <c r="B3080" i="4"/>
  <c r="B3081" i="4"/>
  <c r="B3082" i="4"/>
  <c r="B3083" i="4"/>
  <c r="D3083" i="4" s="1"/>
  <c r="B3084" i="4"/>
  <c r="C3084" i="4" s="1"/>
  <c r="B3085" i="4"/>
  <c r="C3085" i="4" s="1"/>
  <c r="B3086" i="4"/>
  <c r="B3087" i="4"/>
  <c r="C3087" i="4" s="1"/>
  <c r="B3088" i="4"/>
  <c r="B3089" i="4"/>
  <c r="B3090" i="4"/>
  <c r="B3091" i="4"/>
  <c r="C3091" i="4" s="1"/>
  <c r="B3092" i="4"/>
  <c r="C3092" i="4" s="1"/>
  <c r="B3093" i="4"/>
  <c r="C3093" i="4" s="1"/>
  <c r="B3094" i="4"/>
  <c r="B3095" i="4"/>
  <c r="C3095" i="4" s="1"/>
  <c r="B3096" i="4"/>
  <c r="B3097" i="4"/>
  <c r="B3098" i="4"/>
  <c r="B3099" i="4"/>
  <c r="B3100" i="4"/>
  <c r="C3100" i="4" s="1"/>
  <c r="B3101" i="4"/>
  <c r="C3101" i="4" s="1"/>
  <c r="B3102" i="4"/>
  <c r="B3103" i="4"/>
  <c r="C3103" i="4" s="1"/>
  <c r="E3103" i="4" s="1"/>
  <c r="B3104" i="4"/>
  <c r="C3104" i="4" s="1"/>
  <c r="B3105" i="4"/>
  <c r="B3106" i="4"/>
  <c r="B3107" i="4"/>
  <c r="B3108" i="4"/>
  <c r="C3108" i="4" s="1"/>
  <c r="E3108" i="4" s="1"/>
  <c r="B3109" i="4"/>
  <c r="C3109" i="4" s="1"/>
  <c r="B3110" i="4"/>
  <c r="C3110" i="4" s="1"/>
  <c r="B3111" i="4"/>
  <c r="C3111" i="4" s="1"/>
  <c r="B3112" i="4"/>
  <c r="C3112" i="4" s="1"/>
  <c r="B3113" i="4"/>
  <c r="C3113" i="4" s="1"/>
  <c r="B3114" i="4"/>
  <c r="C3114" i="4" s="1"/>
  <c r="E3114" i="4" s="1"/>
  <c r="B3115" i="4"/>
  <c r="C3115" i="4" s="1"/>
  <c r="B3116" i="4"/>
  <c r="C3116" i="4" s="1"/>
  <c r="B3117" i="4"/>
  <c r="C3117" i="4" s="1"/>
  <c r="B3118" i="4"/>
  <c r="C3118" i="4" s="1"/>
  <c r="B3119" i="4"/>
  <c r="C3119" i="4" s="1"/>
  <c r="B3120" i="4"/>
  <c r="B3121" i="4"/>
  <c r="B3122" i="4"/>
  <c r="B3123" i="4"/>
  <c r="C3123" i="4" s="1"/>
  <c r="B3124" i="4"/>
  <c r="C3124" i="4" s="1"/>
  <c r="B3125" i="4"/>
  <c r="C3125" i="4" s="1"/>
  <c r="B3126" i="4"/>
  <c r="B3127" i="4"/>
  <c r="C3127" i="4" s="1"/>
  <c r="B3128" i="4"/>
  <c r="C3128" i="4" s="1"/>
  <c r="B3129" i="4"/>
  <c r="B3130" i="4"/>
  <c r="B3131" i="4"/>
  <c r="B3132" i="4"/>
  <c r="C3132" i="4" s="1"/>
  <c r="B3133" i="4"/>
  <c r="C3133" i="4" s="1"/>
  <c r="B3134" i="4"/>
  <c r="B3135" i="4"/>
  <c r="B3136" i="4"/>
  <c r="B3137" i="4"/>
  <c r="C3137" i="4" s="1"/>
  <c r="B3138" i="4"/>
  <c r="C3138" i="4" s="1"/>
  <c r="B3139" i="4"/>
  <c r="B3140" i="4"/>
  <c r="C3140" i="4" s="1"/>
  <c r="B3141" i="4"/>
  <c r="C3141" i="4" s="1"/>
  <c r="B3142" i="4"/>
  <c r="C3142" i="4" s="1"/>
  <c r="B3143" i="4"/>
  <c r="C3143" i="4" s="1"/>
  <c r="B3144" i="4"/>
  <c r="B3145" i="4"/>
  <c r="B3146" i="4"/>
  <c r="B3147" i="4"/>
  <c r="B3148" i="4"/>
  <c r="C3148" i="4" s="1"/>
  <c r="B3149" i="4"/>
  <c r="C3149" i="4" s="1"/>
  <c r="B3150" i="4"/>
  <c r="B3151" i="4"/>
  <c r="C3151" i="4" s="1"/>
  <c r="B3152" i="4"/>
  <c r="C3152" i="4" s="1"/>
  <c r="B3153" i="4"/>
  <c r="B3154" i="4"/>
  <c r="C3154" i="4" s="1"/>
  <c r="B3155" i="4"/>
  <c r="C3155" i="4" s="1"/>
  <c r="E3155" i="4" s="1"/>
  <c r="B3156" i="4"/>
  <c r="C3156" i="4" s="1"/>
  <c r="E3156" i="4" s="1"/>
  <c r="B3157" i="4"/>
  <c r="C3157" i="4" s="1"/>
  <c r="B3158" i="4"/>
  <c r="B3159" i="4"/>
  <c r="C3159" i="4" s="1"/>
  <c r="B3160" i="4"/>
  <c r="B3161" i="4"/>
  <c r="C3161" i="4" s="1"/>
  <c r="B3162" i="4"/>
  <c r="C3162" i="4" s="1"/>
  <c r="B3163" i="4"/>
  <c r="B3164" i="4"/>
  <c r="B3165" i="4"/>
  <c r="C3165" i="4" s="1"/>
  <c r="B3166" i="4"/>
  <c r="B3167" i="4"/>
  <c r="C3167" i="4" s="1"/>
  <c r="B3168" i="4"/>
  <c r="C3168" i="4" s="1"/>
  <c r="E3168" i="4" s="1"/>
  <c r="B3169" i="4"/>
  <c r="B3170" i="4"/>
  <c r="C3170" i="4" s="1"/>
  <c r="B3171" i="4"/>
  <c r="B3172" i="4"/>
  <c r="C3172" i="4" s="1"/>
  <c r="B3173" i="4"/>
  <c r="C3173" i="4" s="1"/>
  <c r="B3174" i="4"/>
  <c r="C3174" i="4" s="1"/>
  <c r="E3174" i="4" s="1"/>
  <c r="B3175" i="4"/>
  <c r="C3175" i="4" s="1"/>
  <c r="B3176" i="4"/>
  <c r="B3177" i="4"/>
  <c r="B3178" i="4"/>
  <c r="C3178" i="4" s="1"/>
  <c r="E3178" i="4" s="1"/>
  <c r="B3179" i="4"/>
  <c r="C3179" i="4" s="1"/>
  <c r="B3180" i="4"/>
  <c r="C3180" i="4" s="1"/>
  <c r="B3181" i="4"/>
  <c r="C3181" i="4" s="1"/>
  <c r="B3182" i="4"/>
  <c r="C3182" i="4" s="1"/>
  <c r="E3182" i="4" s="1"/>
  <c r="B3183" i="4"/>
  <c r="C3183" i="4" s="1"/>
  <c r="B3184" i="4"/>
  <c r="B3185" i="4"/>
  <c r="B3186" i="4"/>
  <c r="C3186" i="4" s="1"/>
  <c r="B3187" i="4"/>
  <c r="B3188" i="4"/>
  <c r="C3188" i="4" s="1"/>
  <c r="B3189" i="4"/>
  <c r="C3189" i="4" s="1"/>
  <c r="B3190" i="4"/>
  <c r="C3190" i="4" s="1"/>
  <c r="B3191" i="4"/>
  <c r="C3191" i="4" s="1"/>
  <c r="B3192" i="4"/>
  <c r="C3192" i="4" s="1"/>
  <c r="B3193" i="4"/>
  <c r="C3193" i="4" s="1"/>
  <c r="B3194" i="4"/>
  <c r="C3194" i="4" s="1"/>
  <c r="B3195" i="4"/>
  <c r="C3195" i="4" s="1"/>
  <c r="B3196" i="4"/>
  <c r="C3196" i="4" s="1"/>
  <c r="B3197" i="4"/>
  <c r="C3197" i="4" s="1"/>
  <c r="B3198" i="4"/>
  <c r="B3199" i="4"/>
  <c r="C3199" i="4" s="1"/>
  <c r="E3199" i="4" s="1"/>
  <c r="B3200" i="4"/>
  <c r="B3201" i="4"/>
  <c r="B3202" i="4"/>
  <c r="C3202" i="4" s="1"/>
  <c r="B3203" i="4"/>
  <c r="B3204" i="4"/>
  <c r="C3204" i="4" s="1"/>
  <c r="E3204" i="4" s="1"/>
  <c r="B3205" i="4"/>
  <c r="C3205" i="4" s="1"/>
  <c r="B3206" i="4"/>
  <c r="B3207" i="4"/>
  <c r="C3207" i="4" s="1"/>
  <c r="B3208" i="4"/>
  <c r="B3209" i="4"/>
  <c r="C3209" i="4" s="1"/>
  <c r="B3210" i="4"/>
  <c r="C3210" i="4" s="1"/>
  <c r="B3211" i="4"/>
  <c r="C3211" i="4" s="1"/>
  <c r="B3212" i="4"/>
  <c r="C3212" i="4" s="1"/>
  <c r="B3213" i="4"/>
  <c r="C3213" i="4" s="1"/>
  <c r="B3214" i="4"/>
  <c r="C3214" i="4" s="1"/>
  <c r="B3215" i="4"/>
  <c r="C3215" i="4" s="1"/>
  <c r="B3216" i="4"/>
  <c r="B3217" i="4"/>
  <c r="C3217" i="4" s="1"/>
  <c r="B3218" i="4"/>
  <c r="B3219" i="4"/>
  <c r="B3220" i="4"/>
  <c r="C3220" i="4" s="1"/>
  <c r="B3221" i="4"/>
  <c r="C3221" i="4" s="1"/>
  <c r="B3222" i="4"/>
  <c r="B3223" i="4"/>
  <c r="C3223" i="4" s="1"/>
  <c r="B3224" i="4"/>
  <c r="C3224" i="4" s="1"/>
  <c r="E3224" i="4" s="1"/>
  <c r="B3225" i="4"/>
  <c r="B3226" i="4"/>
  <c r="B3227" i="4"/>
  <c r="C3227" i="4" s="1"/>
  <c r="B3228" i="4"/>
  <c r="B3229" i="4"/>
  <c r="C3229" i="4" s="1"/>
  <c r="B3230" i="4"/>
  <c r="B3231" i="4"/>
  <c r="C3231" i="4" s="1"/>
  <c r="B3232" i="4"/>
  <c r="C3232" i="4" s="1"/>
  <c r="E3232" i="4" s="1"/>
  <c r="B3233" i="4"/>
  <c r="B3234" i="4"/>
  <c r="B3235" i="4"/>
  <c r="B3236" i="4"/>
  <c r="C3236" i="4" s="1"/>
  <c r="E3236" i="4" s="1"/>
  <c r="B3237" i="4"/>
  <c r="C3237" i="4" s="1"/>
  <c r="B3238" i="4"/>
  <c r="C3238" i="4" s="1"/>
  <c r="B3239" i="4"/>
  <c r="B3240" i="4"/>
  <c r="C3240" i="4" s="1"/>
  <c r="B3241" i="4"/>
  <c r="C3241" i="4" s="1"/>
  <c r="B3242" i="4"/>
  <c r="C3242" i="4" s="1"/>
  <c r="B3243" i="4"/>
  <c r="B3244" i="4"/>
  <c r="C3244" i="4" s="1"/>
  <c r="B3245" i="4"/>
  <c r="C3245" i="4" s="1"/>
  <c r="B3246" i="4"/>
  <c r="C3246" i="4" s="1"/>
  <c r="B3247" i="4"/>
  <c r="C3247" i="4" s="1"/>
  <c r="B3248" i="4"/>
  <c r="C3248" i="4" s="1"/>
  <c r="B3249" i="4"/>
  <c r="B3250" i="4"/>
  <c r="B3251" i="4"/>
  <c r="C3251" i="4" s="1"/>
  <c r="B3252" i="4"/>
  <c r="C3252" i="4" s="1"/>
  <c r="E3252" i="4" s="1"/>
  <c r="B3253" i="4"/>
  <c r="C3253" i="4" s="1"/>
  <c r="B3254" i="4"/>
  <c r="C3254" i="4" s="1"/>
  <c r="B3255" i="4"/>
  <c r="B3256" i="4"/>
  <c r="B3257" i="4"/>
  <c r="B3258" i="4"/>
  <c r="B3259" i="4"/>
  <c r="B3260" i="4"/>
  <c r="C3260" i="4" s="1"/>
  <c r="B3261" i="4"/>
  <c r="C3261" i="4" s="1"/>
  <c r="B3262" i="4"/>
  <c r="B3263" i="4"/>
  <c r="C3263" i="4" s="1"/>
  <c r="B3264" i="4"/>
  <c r="C3264" i="4" s="1"/>
  <c r="B3265" i="4"/>
  <c r="C3265" i="4" s="1"/>
  <c r="B3266" i="4"/>
  <c r="C3266" i="4" s="1"/>
  <c r="E3266" i="4" s="1"/>
  <c r="B3267" i="4"/>
  <c r="B3268" i="4"/>
  <c r="C3268" i="4" s="1"/>
  <c r="B3269" i="4"/>
  <c r="C3269" i="4" s="1"/>
  <c r="B3270" i="4"/>
  <c r="C3270" i="4" s="1"/>
  <c r="E3270" i="4" s="1"/>
  <c r="B3271" i="4"/>
  <c r="C3271" i="4" s="1"/>
  <c r="E3271" i="4" s="1"/>
  <c r="B3272" i="4"/>
  <c r="B3273" i="4"/>
  <c r="B3274" i="4"/>
  <c r="C3274" i="4" s="1"/>
  <c r="B3275" i="4"/>
  <c r="C3275" i="4" s="1"/>
  <c r="B3276" i="4"/>
  <c r="C3276" i="4" s="1"/>
  <c r="B3277" i="4"/>
  <c r="C3277" i="4" s="1"/>
  <c r="B3278" i="4"/>
  <c r="B3279" i="4"/>
  <c r="C3279" i="4" s="1"/>
  <c r="E3279" i="4" s="1"/>
  <c r="B3280" i="4"/>
  <c r="C3280" i="4" s="1"/>
  <c r="B3281" i="4"/>
  <c r="B3282" i="4"/>
  <c r="B3283" i="4"/>
  <c r="B3284" i="4"/>
  <c r="C3284" i="4" s="1"/>
  <c r="E3284" i="4" s="1"/>
  <c r="B3285" i="4"/>
  <c r="C3285" i="4" s="1"/>
  <c r="B3286" i="4"/>
  <c r="B3287" i="4"/>
  <c r="B3288" i="4"/>
  <c r="B3289" i="4"/>
  <c r="B3290" i="4"/>
  <c r="C3290" i="4" s="1"/>
  <c r="B3291" i="4"/>
  <c r="C3291" i="4" s="1"/>
  <c r="B3292" i="4"/>
  <c r="C3292" i="4" s="1"/>
  <c r="E3292" i="4" s="1"/>
  <c r="B3293" i="4"/>
  <c r="C3293" i="4" s="1"/>
  <c r="B3294" i="4"/>
  <c r="C3294" i="4" s="1"/>
  <c r="B3295" i="4"/>
  <c r="C3295" i="4" s="1"/>
  <c r="B3296" i="4"/>
  <c r="B3297" i="4"/>
  <c r="B3298" i="4"/>
  <c r="B3299" i="4"/>
  <c r="B3300" i="4"/>
  <c r="C3300" i="4" s="1"/>
  <c r="E3300" i="4" s="1"/>
  <c r="B3301" i="4"/>
  <c r="C3301" i="4" s="1"/>
  <c r="B3302" i="4"/>
  <c r="C3302" i="4" s="1"/>
  <c r="B3303" i="4"/>
  <c r="B3304" i="4"/>
  <c r="C3304" i="4" s="1"/>
  <c r="B3305" i="4"/>
  <c r="B3306" i="4"/>
  <c r="C3306" i="4" s="1"/>
  <c r="B3307" i="4"/>
  <c r="B3308" i="4"/>
  <c r="C3308" i="4" s="1"/>
  <c r="B3309" i="4"/>
  <c r="C3309" i="4" s="1"/>
  <c r="B3310" i="4"/>
  <c r="C3310" i="4" s="1"/>
  <c r="B3311" i="4"/>
  <c r="C3311" i="4" s="1"/>
  <c r="B3312" i="4"/>
  <c r="B3313" i="4"/>
  <c r="C3313" i="4" s="1"/>
  <c r="B3314" i="4"/>
  <c r="B3315" i="4"/>
  <c r="C3315" i="4" s="1"/>
  <c r="B3316" i="4"/>
  <c r="C3316" i="4" s="1"/>
  <c r="E3316" i="4" s="1"/>
  <c r="B3317" i="4"/>
  <c r="C3317" i="4" s="1"/>
  <c r="B3318" i="4"/>
  <c r="C3318" i="4" s="1"/>
  <c r="B3319" i="4"/>
  <c r="C3319" i="4" s="1"/>
  <c r="B3320" i="4"/>
  <c r="B3321" i="4"/>
  <c r="B3322" i="4"/>
  <c r="B3323" i="4"/>
  <c r="B3324" i="4"/>
  <c r="C3324" i="4" s="1"/>
  <c r="E3324" i="4" s="1"/>
  <c r="B3325" i="4"/>
  <c r="C3325" i="4" s="1"/>
  <c r="B3326" i="4"/>
  <c r="B3327" i="4"/>
  <c r="C3327" i="4" s="1"/>
  <c r="B3328" i="4"/>
  <c r="C3328" i="4" s="1"/>
  <c r="B3329" i="4"/>
  <c r="B3330" i="4"/>
  <c r="B3331" i="4"/>
  <c r="C3331" i="4" s="1"/>
  <c r="B3332" i="4"/>
  <c r="C3332" i="4" s="1"/>
  <c r="B3333" i="4"/>
  <c r="C3333" i="4" s="1"/>
  <c r="B3334" i="4"/>
  <c r="B3335" i="4"/>
  <c r="C3335" i="4" s="1"/>
  <c r="E3335" i="4" s="1"/>
  <c r="B3336" i="4"/>
  <c r="B3337" i="4"/>
  <c r="B3338" i="4"/>
  <c r="B3339" i="4"/>
  <c r="B3340" i="4"/>
  <c r="C3340" i="4" s="1"/>
  <c r="B3341" i="4"/>
  <c r="C3341" i="4" s="1"/>
  <c r="B3342" i="4"/>
  <c r="B3343" i="4"/>
  <c r="C3343" i="4" s="1"/>
  <c r="B3344" i="4"/>
  <c r="B3345" i="4"/>
  <c r="C3345" i="4" s="1"/>
  <c r="B3346" i="4"/>
  <c r="C3346" i="4" s="1"/>
  <c r="B3347" i="4"/>
  <c r="B3348" i="4"/>
  <c r="C3348" i="4" s="1"/>
  <c r="E3348" i="4" s="1"/>
  <c r="B3349" i="4"/>
  <c r="C3349" i="4" s="1"/>
  <c r="B3350" i="4"/>
  <c r="C3350" i="4" s="1"/>
  <c r="B3351" i="4"/>
  <c r="C3351" i="4" s="1"/>
  <c r="B3352" i="4"/>
  <c r="B3353" i="4"/>
  <c r="B3354" i="4"/>
  <c r="B3355" i="4"/>
  <c r="B3356" i="4"/>
  <c r="C3356" i="4" s="1"/>
  <c r="B3357" i="4"/>
  <c r="C3357" i="4" s="1"/>
  <c r="B3358" i="4"/>
  <c r="B3359" i="4"/>
  <c r="C3359" i="4" s="1"/>
  <c r="E3359" i="4" s="1"/>
  <c r="B3360" i="4"/>
  <c r="C3360" i="4" s="1"/>
  <c r="B3361" i="4"/>
  <c r="C3361" i="4" s="1"/>
  <c r="B3362" i="4"/>
  <c r="B3363" i="4"/>
  <c r="B3364" i="4"/>
  <c r="C3364" i="4" s="1"/>
  <c r="E3364" i="4" s="1"/>
  <c r="B3365" i="4"/>
  <c r="C3365" i="4" s="1"/>
  <c r="B3366" i="4"/>
  <c r="C3366" i="4" s="1"/>
  <c r="E3366" i="4" s="1"/>
  <c r="B3367" i="4"/>
  <c r="C3367" i="4" s="1"/>
  <c r="B3368" i="4"/>
  <c r="C3368" i="4" s="1"/>
  <c r="B3369" i="4"/>
  <c r="C3369" i="4" s="1"/>
  <c r="B3370" i="4"/>
  <c r="C3370" i="4" s="1"/>
  <c r="B3371" i="4"/>
  <c r="C3371" i="4" s="1"/>
  <c r="B3372" i="4"/>
  <c r="B3373" i="4"/>
  <c r="C3373" i="4" s="1"/>
  <c r="B3374" i="4"/>
  <c r="B3375" i="4"/>
  <c r="C3375" i="4" s="1"/>
  <c r="B3376" i="4"/>
  <c r="B3377" i="4"/>
  <c r="B3378" i="4"/>
  <c r="B3379" i="4"/>
  <c r="C3379" i="4" s="1"/>
  <c r="E3379" i="4" s="1"/>
  <c r="B3380" i="4"/>
  <c r="B3381" i="4"/>
  <c r="C3381" i="4" s="1"/>
  <c r="B3382" i="4"/>
  <c r="C3382" i="4" s="1"/>
  <c r="E3382" i="4" s="1"/>
  <c r="B3383" i="4"/>
  <c r="B3384" i="4"/>
  <c r="B3385" i="4"/>
  <c r="B3386" i="4"/>
  <c r="C3386" i="4" s="1"/>
  <c r="B3387" i="4"/>
  <c r="C3387" i="4" s="1"/>
  <c r="B3388" i="4"/>
  <c r="C3388" i="4" s="1"/>
  <c r="B3389" i="4"/>
  <c r="C3389" i="4" s="1"/>
  <c r="B3390" i="4"/>
  <c r="B3391" i="4"/>
  <c r="C3391" i="4" s="1"/>
  <c r="B3392" i="4"/>
  <c r="B3393" i="4"/>
  <c r="C3393" i="4" s="1"/>
  <c r="B3394" i="4"/>
  <c r="B3395" i="4"/>
  <c r="C3395" i="4" s="1"/>
  <c r="E3395" i="4" s="1"/>
  <c r="B3396" i="4"/>
  <c r="B3397" i="4"/>
  <c r="C3397" i="4" s="1"/>
  <c r="B3398" i="4"/>
  <c r="C3398" i="4" s="1"/>
  <c r="B3399" i="4"/>
  <c r="C3399" i="4" s="1"/>
  <c r="B3400" i="4"/>
  <c r="B3401" i="4"/>
  <c r="B3402" i="4"/>
  <c r="B3403" i="4"/>
  <c r="C3403" i="4" s="1"/>
  <c r="E3403" i="4" s="1"/>
  <c r="B3404" i="4"/>
  <c r="C3404" i="4" s="1"/>
  <c r="B3405" i="4"/>
  <c r="C3405" i="4" s="1"/>
  <c r="B3406" i="4"/>
  <c r="C3406" i="4" s="1"/>
  <c r="B3407" i="4"/>
  <c r="B3408" i="4"/>
  <c r="C3408" i="4" s="1"/>
  <c r="B3409" i="4"/>
  <c r="C3409" i="4" s="1"/>
  <c r="B3410" i="4"/>
  <c r="B3411" i="4"/>
  <c r="C3411" i="4" s="1"/>
  <c r="E3411" i="4" s="1"/>
  <c r="B3412" i="4"/>
  <c r="B3413" i="4"/>
  <c r="C3413" i="4" s="1"/>
  <c r="B3414" i="4"/>
  <c r="B3415" i="4"/>
  <c r="C3415" i="4" s="1"/>
  <c r="B3416" i="4"/>
  <c r="B3417" i="4"/>
  <c r="B3418" i="4"/>
  <c r="B3419" i="4"/>
  <c r="B3420" i="4"/>
  <c r="B3421" i="4"/>
  <c r="C3421" i="4" s="1"/>
  <c r="B3422" i="4"/>
  <c r="B3423" i="4"/>
  <c r="B3424" i="4"/>
  <c r="B3425" i="4"/>
  <c r="B3426" i="4"/>
  <c r="B3427" i="4"/>
  <c r="B3428" i="4"/>
  <c r="C3428" i="4" s="1"/>
  <c r="B3429" i="4"/>
  <c r="C3429" i="4" s="1"/>
  <c r="B3430" i="4"/>
  <c r="C3430" i="4" s="1"/>
  <c r="E3430" i="4" s="1"/>
  <c r="B3431" i="4"/>
  <c r="C3431" i="4" s="1"/>
  <c r="B3432" i="4"/>
  <c r="C3432" i="4" s="1"/>
  <c r="B3433" i="4"/>
  <c r="C3433" i="4" s="1"/>
  <c r="B3434" i="4"/>
  <c r="C3434" i="4" s="1"/>
  <c r="B3435" i="4"/>
  <c r="B3436" i="4"/>
  <c r="B3437" i="4"/>
  <c r="C3437" i="4" s="1"/>
  <c r="B3438" i="4"/>
  <c r="B3439" i="4"/>
  <c r="B3440" i="4"/>
  <c r="B3441" i="4"/>
  <c r="B3442" i="4"/>
  <c r="B3443" i="4"/>
  <c r="B3444" i="4"/>
  <c r="B3445" i="4"/>
  <c r="C3445" i="4" s="1"/>
  <c r="B3446" i="4"/>
  <c r="C3446" i="4" s="1"/>
  <c r="E3446" i="4" s="1"/>
  <c r="B3447" i="4"/>
  <c r="C3447" i="4" s="1"/>
  <c r="B3448" i="4"/>
  <c r="B3449" i="4"/>
  <c r="B3450" i="4"/>
  <c r="C3450" i="4" s="1"/>
  <c r="B3451" i="4"/>
  <c r="B3452" i="4"/>
  <c r="B3453" i="4"/>
  <c r="C3453" i="4" s="1"/>
  <c r="B3454" i="4"/>
  <c r="B3455" i="4"/>
  <c r="B3456" i="4"/>
  <c r="B3457" i="4"/>
  <c r="B3458" i="4"/>
  <c r="C3458" i="4" s="1"/>
  <c r="B3459" i="4"/>
  <c r="C3459" i="4" s="1"/>
  <c r="B3460" i="4"/>
  <c r="B3461" i="4"/>
  <c r="C3461" i="4" s="1"/>
  <c r="B3462" i="4"/>
  <c r="C3462" i="4" s="1"/>
  <c r="E3462" i="4" s="1"/>
  <c r="B3463" i="4"/>
  <c r="C3463" i="4" s="1"/>
  <c r="B3464" i="4"/>
  <c r="B3465" i="4"/>
  <c r="B3466" i="4"/>
  <c r="B3467" i="4"/>
  <c r="B3468" i="4"/>
  <c r="B3469" i="4"/>
  <c r="C3469" i="4" s="1"/>
  <c r="B3470" i="4"/>
  <c r="C3470" i="4" s="1"/>
  <c r="B3471" i="4"/>
  <c r="C3471" i="4" s="1"/>
  <c r="E3471" i="4" s="1"/>
  <c r="B3472" i="4"/>
  <c r="C3472" i="4" s="1"/>
  <c r="B3473" i="4"/>
  <c r="B3474" i="4"/>
  <c r="B3475" i="4"/>
  <c r="B3476" i="4"/>
  <c r="B3477" i="4"/>
  <c r="B3478" i="4"/>
  <c r="B3479" i="4"/>
  <c r="C3479" i="4" s="1"/>
  <c r="B3480" i="4"/>
  <c r="B3481" i="4"/>
  <c r="C3481" i="4" s="1"/>
  <c r="B3482" i="4"/>
  <c r="C3482" i="4" s="1"/>
  <c r="B3483" i="4"/>
  <c r="B3484" i="4"/>
  <c r="B3485" i="4"/>
  <c r="C3485" i="4" s="1"/>
  <c r="B3486" i="4"/>
  <c r="B3487" i="4"/>
  <c r="B3488" i="4"/>
  <c r="B3489" i="4"/>
  <c r="B3490" i="4"/>
  <c r="C3490" i="4" s="1"/>
  <c r="E3490" i="4" s="1"/>
  <c r="B3491" i="4"/>
  <c r="B3492" i="4"/>
  <c r="C3492" i="4" s="1"/>
  <c r="B3493" i="4"/>
  <c r="C3493" i="4" s="1"/>
  <c r="B3494" i="4"/>
  <c r="B3495" i="4"/>
  <c r="B3496" i="4"/>
  <c r="B3497" i="4"/>
  <c r="B3498" i="4"/>
  <c r="C3498" i="4" s="1"/>
  <c r="E3498" i="4" s="1"/>
  <c r="B3499" i="4"/>
  <c r="C3499" i="4" s="1"/>
  <c r="B3500" i="4"/>
  <c r="B3501" i="4"/>
  <c r="C3501" i="4" s="1"/>
  <c r="B3502" i="4"/>
  <c r="B3503" i="4"/>
  <c r="C3503" i="4" s="1"/>
  <c r="B3504" i="4"/>
  <c r="C3504" i="4" s="1"/>
  <c r="B3505" i="4"/>
  <c r="B3506" i="4"/>
  <c r="C3506" i="4" s="1"/>
  <c r="B3507" i="4"/>
  <c r="C3507" i="4" s="1"/>
  <c r="B3508" i="4"/>
  <c r="B3509" i="4"/>
  <c r="C3509" i="4" s="1"/>
  <c r="B3510" i="4"/>
  <c r="C3510" i="4" s="1"/>
  <c r="B3511" i="4"/>
  <c r="B3512" i="4"/>
  <c r="B3513" i="4"/>
  <c r="B3514" i="4"/>
  <c r="B3515" i="4"/>
  <c r="C3515" i="4" s="1"/>
  <c r="B3516" i="4"/>
  <c r="B3517" i="4"/>
  <c r="C3517" i="4" s="1"/>
  <c r="B3518" i="4"/>
  <c r="B3519" i="4"/>
  <c r="C3519" i="4" s="1"/>
  <c r="B3520" i="4"/>
  <c r="B3521" i="4"/>
  <c r="B3522" i="4"/>
  <c r="B3523" i="4"/>
  <c r="B3524" i="4"/>
  <c r="B3525" i="4"/>
  <c r="C3525" i="4" s="1"/>
  <c r="B3526" i="4"/>
  <c r="C3526" i="4" s="1"/>
  <c r="E3526" i="4" s="1"/>
  <c r="B3527" i="4"/>
  <c r="C3527" i="4" s="1"/>
  <c r="E3527" i="4" s="1"/>
  <c r="B3528" i="4"/>
  <c r="B3529" i="4"/>
  <c r="B3530" i="4"/>
  <c r="C3530" i="4" s="1"/>
  <c r="E3530" i="4" s="1"/>
  <c r="B3531" i="4"/>
  <c r="C3531" i="4" s="1"/>
  <c r="B3532" i="4"/>
  <c r="B3533" i="4"/>
  <c r="C3533" i="4" s="1"/>
  <c r="B3534" i="4"/>
  <c r="C3534" i="4" s="1"/>
  <c r="B3535" i="4"/>
  <c r="C3535" i="4" s="1"/>
  <c r="B3536" i="4"/>
  <c r="B3537" i="4"/>
  <c r="B3538" i="4"/>
  <c r="B3539" i="4"/>
  <c r="C3539" i="4" s="1"/>
  <c r="B3540" i="4"/>
  <c r="B3541" i="4"/>
  <c r="C3541" i="4" s="1"/>
  <c r="B3542" i="4"/>
  <c r="C3542" i="4" s="1"/>
  <c r="B3543" i="4"/>
  <c r="B3544" i="4"/>
  <c r="B3545" i="4"/>
  <c r="B3546" i="4"/>
  <c r="B3547" i="4"/>
  <c r="B3548" i="4"/>
  <c r="B3549" i="4"/>
  <c r="C3549" i="4" s="1"/>
  <c r="B3550" i="4"/>
  <c r="B3551" i="4"/>
  <c r="C3551" i="4" s="1"/>
  <c r="B3552" i="4"/>
  <c r="C3552" i="4" s="1"/>
  <c r="B3553" i="4"/>
  <c r="B3554" i="4"/>
  <c r="C3554" i="4" s="1"/>
  <c r="E3554" i="4" s="1"/>
  <c r="B3555" i="4"/>
  <c r="B3556" i="4"/>
  <c r="B3557" i="4"/>
  <c r="C3557" i="4" s="1"/>
  <c r="B3558" i="4"/>
  <c r="B3559" i="4"/>
  <c r="B3560" i="4"/>
  <c r="B3561" i="4"/>
  <c r="B3562" i="4"/>
  <c r="B3563" i="4"/>
  <c r="C3563" i="4" s="1"/>
  <c r="B3564" i="4"/>
  <c r="B3565" i="4"/>
  <c r="C3565" i="4" s="1"/>
  <c r="B3566" i="4"/>
  <c r="C3566" i="4" s="1"/>
  <c r="B3567" i="4"/>
  <c r="B3568" i="4"/>
  <c r="B3569" i="4"/>
  <c r="B3570" i="4"/>
  <c r="C3570" i="4" s="1"/>
  <c r="E3570" i="4" s="1"/>
  <c r="B3571" i="4"/>
  <c r="C3571" i="4" s="1"/>
  <c r="B3572" i="4"/>
  <c r="B3573" i="4"/>
  <c r="C3573" i="4" s="1"/>
  <c r="B3574" i="4"/>
  <c r="C3574" i="4" s="1"/>
  <c r="B3575" i="4"/>
  <c r="C3575" i="4" s="1"/>
  <c r="E3575" i="4" s="1"/>
  <c r="B3576" i="4"/>
  <c r="B3577" i="4"/>
  <c r="B3578" i="4"/>
  <c r="C3578" i="4" s="1"/>
  <c r="E3578" i="4" s="1"/>
  <c r="B3579" i="4"/>
  <c r="B3580" i="4"/>
  <c r="C3580" i="4" s="1"/>
  <c r="B3581" i="4"/>
  <c r="C3581" i="4" s="1"/>
  <c r="B3582" i="4"/>
  <c r="C3582" i="4" s="1"/>
  <c r="B3583" i="4"/>
  <c r="C3583" i="4" s="1"/>
  <c r="E3583" i="4" s="1"/>
  <c r="B3584" i="4"/>
  <c r="B3585" i="4"/>
  <c r="B3586" i="4"/>
  <c r="C3586" i="4" s="1"/>
  <c r="B3587" i="4"/>
  <c r="C3587" i="4" s="1"/>
  <c r="B3588" i="4"/>
  <c r="B3589" i="4"/>
  <c r="C3589" i="4" s="1"/>
  <c r="B3590" i="4"/>
  <c r="B3591" i="4"/>
  <c r="B3592" i="4"/>
  <c r="B3593" i="4"/>
  <c r="B3594" i="4"/>
  <c r="C3594" i="4" s="1"/>
  <c r="B3595" i="4"/>
  <c r="B3596" i="4"/>
  <c r="B3597" i="4"/>
  <c r="C3597" i="4" s="1"/>
  <c r="B3598" i="4"/>
  <c r="C3598" i="4" s="1"/>
  <c r="B3599" i="4"/>
  <c r="C3599" i="4" s="1"/>
  <c r="B3600" i="4"/>
  <c r="B3601" i="4"/>
  <c r="C3601" i="4" s="1"/>
  <c r="B3602" i="4"/>
  <c r="C3602" i="4" s="1"/>
  <c r="E3602" i="4" s="1"/>
  <c r="B3603" i="4"/>
  <c r="B3604" i="4"/>
  <c r="B3605" i="4"/>
  <c r="C3605" i="4" s="1"/>
  <c r="B3606" i="4"/>
  <c r="B3607" i="4"/>
  <c r="B3608" i="4"/>
  <c r="B3609" i="4"/>
  <c r="C3609" i="4" s="1"/>
  <c r="B3610" i="4"/>
  <c r="C3610" i="4" s="1"/>
  <c r="B3611" i="4"/>
  <c r="C3611" i="4" s="1"/>
  <c r="B3612" i="4"/>
  <c r="B3613" i="4"/>
  <c r="C3613" i="4" s="1"/>
  <c r="B3614" i="4"/>
  <c r="B3615" i="4"/>
  <c r="C3615" i="4" s="1"/>
  <c r="E3615" i="4" s="1"/>
  <c r="B3616" i="4"/>
  <c r="B3617" i="4"/>
  <c r="B3618" i="4"/>
  <c r="C3618" i="4" s="1"/>
  <c r="B3619" i="4"/>
  <c r="B3620" i="4"/>
  <c r="B3621" i="4"/>
  <c r="C3621" i="4" s="1"/>
  <c r="B3622" i="4"/>
  <c r="B3623" i="4"/>
  <c r="B3624" i="4"/>
  <c r="C3624" i="4" s="1"/>
  <c r="E3624" i="4" s="1"/>
  <c r="B3625" i="4"/>
  <c r="B3626" i="4"/>
  <c r="C3626" i="4" s="1"/>
  <c r="E3626" i="4" s="1"/>
  <c r="B3627" i="4"/>
  <c r="B3628" i="4"/>
  <c r="B3629" i="4"/>
  <c r="C3629" i="4" s="1"/>
  <c r="B3630" i="4"/>
  <c r="B3631" i="4"/>
  <c r="C3631" i="4" s="1"/>
  <c r="B3632" i="4"/>
  <c r="C3632" i="4" s="1"/>
  <c r="B3633" i="4"/>
  <c r="B3634" i="4"/>
  <c r="C3634" i="4" s="1"/>
  <c r="B3635" i="4"/>
  <c r="C3635" i="4" s="1"/>
  <c r="B3636" i="4"/>
  <c r="B3637" i="4"/>
  <c r="C3637" i="4" s="1"/>
  <c r="B3638" i="4"/>
  <c r="C3638" i="4" s="1"/>
  <c r="B3639" i="4"/>
  <c r="C3639" i="4" s="1"/>
  <c r="B3640" i="4"/>
  <c r="C3640" i="4" s="1"/>
  <c r="B3641" i="4"/>
  <c r="B3642" i="4"/>
  <c r="C3642" i="4" s="1"/>
  <c r="E3642" i="4" s="1"/>
  <c r="B3643" i="4"/>
  <c r="B3644" i="4"/>
  <c r="B3645" i="4"/>
  <c r="C3645" i="4" s="1"/>
  <c r="B3646" i="4"/>
  <c r="C3646" i="4" s="1"/>
  <c r="B3647" i="4"/>
  <c r="B3648" i="4"/>
  <c r="B3649" i="4"/>
  <c r="B3650" i="4"/>
  <c r="B3651" i="4"/>
  <c r="C3651" i="4" s="1"/>
  <c r="B3652" i="4"/>
  <c r="B3653" i="4"/>
  <c r="D3653" i="4" s="1"/>
  <c r="B3654" i="4"/>
  <c r="C3654" i="4" s="1"/>
  <c r="E3654" i="4" s="1"/>
  <c r="B3655" i="4"/>
  <c r="B3656" i="4"/>
  <c r="B3657" i="4"/>
  <c r="B3658" i="4"/>
  <c r="C3658" i="4" s="1"/>
  <c r="E3658" i="4" s="1"/>
  <c r="B3659" i="4"/>
  <c r="B3660" i="4"/>
  <c r="C3660" i="4" s="1"/>
  <c r="B3661" i="4"/>
  <c r="D3661" i="4" s="1"/>
  <c r="B3662" i="4"/>
  <c r="C3662" i="4" s="1"/>
  <c r="B3663" i="4"/>
  <c r="C3663" i="4" s="1"/>
  <c r="B3664" i="4"/>
  <c r="C3664" i="4" s="1"/>
  <c r="B3665" i="4"/>
  <c r="C3665" i="4" s="1"/>
  <c r="B3666" i="4"/>
  <c r="C3666" i="4" s="1"/>
  <c r="E3666" i="4" s="1"/>
  <c r="B3667" i="4"/>
  <c r="C3667" i="4" s="1"/>
  <c r="B3668" i="4"/>
  <c r="C3668" i="4" s="1"/>
  <c r="E3668" i="4" s="1"/>
  <c r="B3669" i="4"/>
  <c r="C3669" i="4" s="1"/>
  <c r="B3670" i="4"/>
  <c r="B3671" i="4"/>
  <c r="B3672" i="4"/>
  <c r="B3673" i="4"/>
  <c r="C3673" i="4" s="1"/>
  <c r="B3674" i="4"/>
  <c r="C3674" i="4" s="1"/>
  <c r="B3675" i="4"/>
  <c r="C3675" i="4" s="1"/>
  <c r="B3676" i="4"/>
  <c r="C3676" i="4" s="1"/>
  <c r="B3677" i="4"/>
  <c r="C3677" i="4" s="1"/>
  <c r="B3678" i="4"/>
  <c r="C3678" i="4" s="1"/>
  <c r="B3679" i="4"/>
  <c r="C3679" i="4" s="1"/>
  <c r="E3679" i="4" s="1"/>
  <c r="B3680" i="4"/>
  <c r="B3681" i="4"/>
  <c r="C3681" i="4" s="1"/>
  <c r="B3682" i="4"/>
  <c r="C3682" i="4" s="1"/>
  <c r="E3682" i="4" s="1"/>
  <c r="B3683" i="4"/>
  <c r="B3684" i="4"/>
  <c r="B3685" i="4"/>
  <c r="C3685" i="4" s="1"/>
  <c r="B3686" i="4"/>
  <c r="B3687" i="4"/>
  <c r="C3687" i="4" s="1"/>
  <c r="E3687" i="4" s="1"/>
  <c r="B3688" i="4"/>
  <c r="C3688" i="4" s="1"/>
  <c r="E3688" i="4" s="1"/>
  <c r="B3689" i="4"/>
  <c r="C3689" i="4" s="1"/>
  <c r="B3690" i="4"/>
  <c r="B3691" i="4"/>
  <c r="B3692" i="4"/>
  <c r="C3692" i="4" s="1"/>
  <c r="B3693" i="4"/>
  <c r="C3693" i="4" s="1"/>
  <c r="B3694" i="4"/>
  <c r="B3695" i="4"/>
  <c r="C3695" i="4" s="1"/>
  <c r="B3696" i="4"/>
  <c r="B3697" i="4"/>
  <c r="C3697" i="4" s="1"/>
  <c r="B3698" i="4"/>
  <c r="B3699" i="4"/>
  <c r="C3699" i="4" s="1"/>
  <c r="B3700" i="4"/>
  <c r="B3701" i="4"/>
  <c r="C3701" i="4" s="1"/>
  <c r="B3702" i="4"/>
  <c r="B3703" i="4"/>
  <c r="C3703" i="4" s="1"/>
  <c r="E3703" i="4" s="1"/>
  <c r="B3704" i="4"/>
  <c r="C3704" i="4" s="1"/>
  <c r="E3704" i="4" s="1"/>
  <c r="B3705" i="4"/>
  <c r="B3706" i="4"/>
  <c r="B3707" i="4"/>
  <c r="B3708" i="4"/>
  <c r="B3709" i="4"/>
  <c r="C3709" i="4" s="1"/>
  <c r="B3710" i="4"/>
  <c r="C3710" i="4" s="1"/>
  <c r="B3711" i="4"/>
  <c r="C3711" i="4" s="1"/>
  <c r="E3711" i="4" s="1"/>
  <c r="B3712" i="4"/>
  <c r="C3712" i="4" s="1"/>
  <c r="B3713" i="4"/>
  <c r="B3714" i="4"/>
  <c r="B3715" i="4"/>
  <c r="B3716" i="4"/>
  <c r="B3717" i="4"/>
  <c r="C3717" i="4" s="1"/>
  <c r="B3718" i="4"/>
  <c r="B3719" i="4"/>
  <c r="C3719" i="4" s="1"/>
  <c r="E3719" i="4" s="1"/>
  <c r="B3720" i="4"/>
  <c r="B3721" i="4"/>
  <c r="B3722" i="4"/>
  <c r="B3723" i="4"/>
  <c r="B3724" i="4"/>
  <c r="B3725" i="4"/>
  <c r="C3725" i="4" s="1"/>
  <c r="B3726" i="4"/>
  <c r="B3727" i="4"/>
  <c r="C3727" i="4" s="1"/>
  <c r="E3727" i="4" s="1"/>
  <c r="B3728" i="4"/>
  <c r="C3728" i="4" s="1"/>
  <c r="B3729" i="4"/>
  <c r="B3730" i="4"/>
  <c r="C3730" i="4" s="1"/>
  <c r="B3731" i="4"/>
  <c r="B3732" i="4"/>
  <c r="B3733" i="4"/>
  <c r="C3733" i="4" s="1"/>
  <c r="B3734" i="4"/>
  <c r="B3735" i="4"/>
  <c r="C3735" i="4" s="1"/>
  <c r="B3736" i="4"/>
  <c r="B3737" i="4"/>
  <c r="B3738" i="4"/>
  <c r="B3739" i="4"/>
  <c r="B3740" i="4"/>
  <c r="B3741" i="4"/>
  <c r="C3741" i="4" s="1"/>
  <c r="B3742" i="4"/>
  <c r="C3742" i="4" s="1"/>
  <c r="B3743" i="4"/>
  <c r="C3743" i="4" s="1"/>
  <c r="E3743" i="4" s="1"/>
  <c r="B3744" i="4"/>
  <c r="B3745" i="4"/>
  <c r="B3746" i="4"/>
  <c r="B3747" i="4"/>
  <c r="C3747" i="4" s="1"/>
  <c r="B3748" i="4"/>
  <c r="C3748" i="4" s="1"/>
  <c r="B3749" i="4"/>
  <c r="C3749" i="4" s="1"/>
  <c r="B3750" i="4"/>
  <c r="C3750" i="4" s="1"/>
  <c r="E3750" i="4" s="1"/>
  <c r="B3751" i="4"/>
  <c r="B3752" i="4"/>
  <c r="C3752" i="4" s="1"/>
  <c r="B3753" i="4"/>
  <c r="B3754" i="4"/>
  <c r="B3755" i="4"/>
  <c r="B3756" i="4"/>
  <c r="B3757" i="4"/>
  <c r="C3757" i="4" s="1"/>
  <c r="B3758" i="4"/>
  <c r="B3759" i="4"/>
  <c r="C3759" i="4" s="1"/>
  <c r="E3759" i="4" s="1"/>
  <c r="B3760" i="4"/>
  <c r="B3761" i="4"/>
  <c r="B3762" i="4"/>
  <c r="B3763" i="4"/>
  <c r="B3764" i="4"/>
  <c r="B3765" i="4"/>
  <c r="C3765" i="4" s="1"/>
  <c r="B3766" i="4"/>
  <c r="C3766" i="4" s="1"/>
  <c r="B3767" i="4"/>
  <c r="B3768" i="4"/>
  <c r="C3768" i="4" s="1"/>
  <c r="B3769" i="4"/>
  <c r="B3770" i="4"/>
  <c r="B3771" i="4"/>
  <c r="B3772" i="4"/>
  <c r="B3773" i="4"/>
  <c r="C3773" i="4" s="1"/>
  <c r="B3774" i="4"/>
  <c r="B3775" i="4"/>
  <c r="C3775" i="4" s="1"/>
  <c r="B3776" i="4"/>
  <c r="C3776" i="4" s="1"/>
  <c r="B3777" i="4"/>
  <c r="B3778" i="4"/>
  <c r="C3778" i="4" s="1"/>
  <c r="B3779" i="4"/>
  <c r="B3780" i="4"/>
  <c r="B3781" i="4"/>
  <c r="C3781" i="4" s="1"/>
  <c r="B3782" i="4"/>
  <c r="C3782" i="4" s="1"/>
  <c r="E3782" i="4" s="1"/>
  <c r="B3783" i="4"/>
  <c r="B3784" i="4"/>
  <c r="B3785" i="4"/>
  <c r="B3786" i="4"/>
  <c r="B3787" i="4"/>
  <c r="C3787" i="4" s="1"/>
  <c r="B3788" i="4"/>
  <c r="B3789" i="4"/>
  <c r="C3789" i="4" s="1"/>
  <c r="B3790" i="4"/>
  <c r="B3791" i="4"/>
  <c r="C3791" i="4" s="1"/>
  <c r="E3791" i="4" s="1"/>
  <c r="B3792" i="4"/>
  <c r="B3793" i="4"/>
  <c r="B3794" i="4"/>
  <c r="B3795" i="4"/>
  <c r="B3796" i="4"/>
  <c r="C3796" i="4" s="1"/>
  <c r="B3797" i="4"/>
  <c r="C3797" i="4" s="1"/>
  <c r="B3798" i="4"/>
  <c r="B3799" i="4"/>
  <c r="C3799" i="4" s="1"/>
  <c r="E3799" i="4" s="1"/>
  <c r="B3800" i="4"/>
  <c r="C3800" i="4" s="1"/>
  <c r="B3801" i="4"/>
  <c r="C3801" i="4" s="1"/>
  <c r="B3802" i="4"/>
  <c r="B3803" i="4"/>
  <c r="C3803" i="4" s="1"/>
  <c r="B3804" i="4"/>
  <c r="B3805" i="4"/>
  <c r="C3805" i="4" s="1"/>
  <c r="B3806" i="4"/>
  <c r="C3806" i="4" s="1"/>
  <c r="B3807" i="4"/>
  <c r="C3807" i="4" s="1"/>
  <c r="E3807" i="4" s="1"/>
  <c r="B3808" i="4"/>
  <c r="B3809" i="4"/>
  <c r="B3810" i="4"/>
  <c r="B3811" i="4"/>
  <c r="C3811" i="4" s="1"/>
  <c r="B3812" i="4"/>
  <c r="B3813" i="4"/>
  <c r="C3813" i="4" s="1"/>
  <c r="B3814" i="4"/>
  <c r="C3814" i="4" s="1"/>
  <c r="E3814" i="4" s="1"/>
  <c r="B3815" i="4"/>
  <c r="B3816" i="4"/>
  <c r="C3816" i="4" s="1"/>
  <c r="B3817" i="4"/>
  <c r="C3817" i="4" s="1"/>
  <c r="B3818" i="4"/>
  <c r="B3819" i="4"/>
  <c r="B3820" i="4"/>
  <c r="B3821" i="4"/>
  <c r="C3821" i="4" s="1"/>
  <c r="B3822" i="4"/>
  <c r="C3822" i="4" s="1"/>
  <c r="B3823" i="4"/>
  <c r="B3824" i="4"/>
  <c r="B3825" i="4"/>
  <c r="B3826" i="4"/>
  <c r="C3826" i="4" s="1"/>
  <c r="B3827" i="4"/>
  <c r="B3828" i="4"/>
  <c r="C3828" i="4" s="1"/>
  <c r="B3829" i="4"/>
  <c r="C3829" i="4" s="1"/>
  <c r="B3830" i="4"/>
  <c r="B3831" i="4"/>
  <c r="B3832" i="4"/>
  <c r="B3833" i="4"/>
  <c r="B3834" i="4"/>
  <c r="B3835" i="4"/>
  <c r="C3835" i="4" s="1"/>
  <c r="B3836" i="4"/>
  <c r="B3837" i="4"/>
  <c r="C3837" i="4" s="1"/>
  <c r="B3838" i="4"/>
  <c r="C3838" i="4" s="1"/>
  <c r="B3839" i="4"/>
  <c r="C3839" i="4" s="1"/>
  <c r="B3840" i="4"/>
  <c r="B3841" i="4"/>
  <c r="B3842" i="4"/>
  <c r="B3843" i="4"/>
  <c r="B3844" i="4"/>
  <c r="B3845" i="4"/>
  <c r="C3845" i="4" s="1"/>
  <c r="B3846" i="4"/>
  <c r="C3846" i="4" s="1"/>
  <c r="B3847" i="4"/>
  <c r="B3848" i="4"/>
  <c r="B3849" i="4"/>
  <c r="B3850" i="4"/>
  <c r="C3850" i="4" s="1"/>
  <c r="B3851" i="4"/>
  <c r="C3851" i="4" s="1"/>
  <c r="B3852" i="4"/>
  <c r="B3853" i="4"/>
  <c r="C3853" i="4" s="1"/>
  <c r="B3854" i="4"/>
  <c r="B3855" i="4"/>
  <c r="B3856" i="4"/>
  <c r="B3857" i="4"/>
  <c r="C3857" i="4" s="1"/>
  <c r="B3858" i="4"/>
  <c r="B3859" i="4"/>
  <c r="B3860" i="4"/>
  <c r="B3861" i="4"/>
  <c r="C3861" i="4" s="1"/>
  <c r="B3862" i="4"/>
  <c r="B3863" i="4"/>
  <c r="B3864" i="4"/>
  <c r="B3865" i="4"/>
  <c r="B3866" i="4"/>
  <c r="B3867" i="4"/>
  <c r="C3867" i="4" s="1"/>
  <c r="E3867" i="4" s="1"/>
  <c r="B3868" i="4"/>
  <c r="B3869" i="4"/>
  <c r="C3869" i="4" s="1"/>
  <c r="B3870" i="4"/>
  <c r="C3870" i="4" s="1"/>
  <c r="B3871" i="4"/>
  <c r="C3871" i="4" s="1"/>
  <c r="B3872" i="4"/>
  <c r="B3873" i="4"/>
  <c r="C3873" i="4" s="1"/>
  <c r="B3874" i="4"/>
  <c r="B3875" i="4"/>
  <c r="C3875" i="4" s="1"/>
  <c r="E3875" i="4" s="1"/>
  <c r="B3876" i="4"/>
  <c r="B3877" i="4"/>
  <c r="C3877" i="4" s="1"/>
  <c r="B3878" i="4"/>
  <c r="C3878" i="4" s="1"/>
  <c r="E3878" i="4" s="1"/>
  <c r="B3879" i="4"/>
  <c r="B3880" i="4"/>
  <c r="B3881" i="4"/>
  <c r="B3882" i="4"/>
  <c r="C3882" i="4" s="1"/>
  <c r="B3883" i="4"/>
  <c r="B3884" i="4"/>
  <c r="B3885" i="4"/>
  <c r="C3885" i="4" s="1"/>
  <c r="B3886" i="4"/>
  <c r="C3886" i="4" s="1"/>
  <c r="B3887" i="4"/>
  <c r="B3888" i="4"/>
  <c r="B3889" i="4"/>
  <c r="B3890" i="4"/>
  <c r="B3891" i="4"/>
  <c r="C3891" i="4" s="1"/>
  <c r="B3892" i="4"/>
  <c r="B3893" i="4"/>
  <c r="C3893" i="4" s="1"/>
  <c r="B3894" i="4"/>
  <c r="B3895" i="4"/>
  <c r="B3896" i="4"/>
  <c r="B3897" i="4"/>
  <c r="B3898" i="4"/>
  <c r="B3899" i="4"/>
  <c r="B3900" i="4"/>
  <c r="B3901" i="4"/>
  <c r="C3901" i="4" s="1"/>
  <c r="B3902" i="4"/>
  <c r="C3902" i="4" s="1"/>
  <c r="B3903" i="4"/>
  <c r="B3904" i="4"/>
  <c r="B3905" i="4"/>
  <c r="B3906" i="4"/>
  <c r="B3907" i="4"/>
  <c r="C3907" i="4" s="1"/>
  <c r="B3908" i="4"/>
  <c r="B3909" i="4"/>
  <c r="C3909" i="4" s="1"/>
  <c r="B3910" i="4"/>
  <c r="B3911" i="4"/>
  <c r="B3912" i="4"/>
  <c r="B3913" i="4"/>
  <c r="B3914" i="4"/>
  <c r="B3915" i="4"/>
  <c r="C3915" i="4" s="1"/>
  <c r="B3916" i="4"/>
  <c r="B3917" i="4"/>
  <c r="C3917" i="4" s="1"/>
  <c r="B3918" i="4"/>
  <c r="B3919" i="4"/>
  <c r="C3919" i="4" s="1"/>
  <c r="B3920" i="4"/>
  <c r="B3921" i="4"/>
  <c r="B3922" i="4"/>
  <c r="B3923" i="4"/>
  <c r="B3924" i="4"/>
  <c r="C3924" i="4" s="1"/>
  <c r="B3925" i="4"/>
  <c r="C3925" i="4" s="1"/>
  <c r="B3926" i="4"/>
  <c r="C3926" i="4" s="1"/>
  <c r="B3927" i="4"/>
  <c r="C3927" i="4" s="1"/>
  <c r="B3928" i="4"/>
  <c r="B3929" i="4"/>
  <c r="C3929" i="4" s="1"/>
  <c r="B3930" i="4"/>
  <c r="C3930" i="4" s="1"/>
  <c r="B3931" i="4"/>
  <c r="C3931" i="4" s="1"/>
  <c r="B3932" i="4"/>
  <c r="B3933" i="4"/>
  <c r="C3933" i="4" s="1"/>
  <c r="B3934" i="4"/>
  <c r="C3934" i="4" s="1"/>
  <c r="E3934" i="4" s="1"/>
  <c r="B3935" i="4"/>
  <c r="B3936" i="4"/>
  <c r="B3937" i="4"/>
  <c r="B3938" i="4"/>
  <c r="C3938" i="4" s="1"/>
  <c r="B3939" i="4"/>
  <c r="B3940" i="4"/>
  <c r="B3941" i="4"/>
  <c r="C3941" i="4" s="1"/>
  <c r="B3942" i="4"/>
  <c r="C3942" i="4" s="1"/>
  <c r="E3942" i="4" s="1"/>
  <c r="B3943" i="4"/>
  <c r="B3944" i="4"/>
  <c r="B3945" i="4"/>
  <c r="B3946" i="4"/>
  <c r="B3947" i="4"/>
  <c r="B3948" i="4"/>
  <c r="B3949" i="4"/>
  <c r="C3949" i="4" s="1"/>
  <c r="B3950" i="4"/>
  <c r="B3951" i="4"/>
  <c r="B3952" i="4"/>
  <c r="B3953" i="4"/>
  <c r="B3954" i="4"/>
  <c r="C3954" i="4" s="1"/>
  <c r="B3955" i="4"/>
  <c r="C3955" i="4" s="1"/>
  <c r="B3956" i="4"/>
  <c r="B3957" i="4"/>
  <c r="C3957" i="4" s="1"/>
  <c r="B3958" i="4"/>
  <c r="B3959" i="4"/>
  <c r="B3960" i="4"/>
  <c r="B3961" i="4"/>
  <c r="B3962" i="4"/>
  <c r="B3963" i="4"/>
  <c r="B3964" i="4"/>
  <c r="B3965" i="4"/>
  <c r="C3965" i="4" s="1"/>
  <c r="B3966" i="4"/>
  <c r="C3966" i="4" s="1"/>
  <c r="B3967" i="4"/>
  <c r="C3967" i="4" s="1"/>
  <c r="E3967" i="4" s="1"/>
  <c r="B3968" i="4"/>
  <c r="B3969" i="4"/>
  <c r="B3970" i="4"/>
  <c r="B3971" i="4"/>
  <c r="B3972" i="4"/>
  <c r="B3973" i="4"/>
  <c r="C3973" i="4" s="1"/>
  <c r="B3974" i="4"/>
  <c r="B3975" i="4"/>
  <c r="B3976" i="4"/>
  <c r="B3977" i="4"/>
  <c r="C3977" i="4" s="1"/>
  <c r="B3978" i="4"/>
  <c r="B3979" i="4"/>
  <c r="B3980" i="4"/>
  <c r="B3981" i="4"/>
  <c r="C3981" i="4" s="1"/>
  <c r="B3982" i="4"/>
  <c r="C3982" i="4" s="1"/>
  <c r="E3982" i="4" s="1"/>
  <c r="B3983" i="4"/>
  <c r="B3984" i="4"/>
  <c r="B3985" i="4"/>
  <c r="B3986" i="4"/>
  <c r="C3986" i="4" s="1"/>
  <c r="B3987" i="4"/>
  <c r="B3988" i="4"/>
  <c r="C3988" i="4" s="1"/>
  <c r="B3989" i="4"/>
  <c r="C3989" i="4" s="1"/>
  <c r="B3990" i="4"/>
  <c r="C3990" i="4" s="1"/>
  <c r="E3990" i="4" s="1"/>
  <c r="B3991" i="4"/>
  <c r="B3992" i="4"/>
  <c r="B3993" i="4"/>
  <c r="B3994" i="4"/>
  <c r="B3995" i="4"/>
  <c r="B3996" i="4"/>
  <c r="C3996" i="4" s="1"/>
  <c r="B3997" i="4"/>
  <c r="C3997" i="4" s="1"/>
  <c r="B3998" i="4"/>
  <c r="C3998" i="4" s="1"/>
  <c r="E3998" i="4" s="1"/>
  <c r="B3999" i="4"/>
  <c r="B4000" i="4"/>
  <c r="C4000" i="4" s="1"/>
  <c r="B4001" i="4"/>
  <c r="B4002" i="4"/>
  <c r="B4003" i="4"/>
  <c r="B4004" i="4"/>
  <c r="B4005" i="4"/>
  <c r="C4005" i="4" s="1"/>
  <c r="B4006" i="4"/>
  <c r="C4006" i="4" s="1"/>
  <c r="E4006" i="4" s="1"/>
  <c r="B4007" i="4"/>
  <c r="B4008" i="4"/>
  <c r="B4009" i="4"/>
  <c r="B4010" i="4"/>
  <c r="B4011" i="4"/>
  <c r="B4012" i="4"/>
  <c r="B4013" i="4"/>
  <c r="C4013" i="4" s="1"/>
  <c r="B4014" i="4"/>
  <c r="C4014" i="4" s="1"/>
  <c r="B4015" i="4"/>
  <c r="B4016" i="4"/>
  <c r="C4016" i="4" s="1"/>
  <c r="B4017" i="4"/>
  <c r="C4017" i="4" s="1"/>
  <c r="B4018" i="4"/>
  <c r="B4019" i="4"/>
  <c r="C4019" i="4" s="1"/>
  <c r="B4020" i="4"/>
  <c r="B4021" i="4"/>
  <c r="C4021" i="4" s="1"/>
  <c r="B4022" i="4"/>
  <c r="C4022" i="4" s="1"/>
  <c r="B4023" i="4"/>
  <c r="B4024" i="4"/>
  <c r="B4025" i="4"/>
  <c r="B4026" i="4"/>
  <c r="C4026" i="4" s="1"/>
  <c r="B4027" i="4"/>
  <c r="B4028" i="4"/>
  <c r="B4029" i="4"/>
  <c r="C4029" i="4" s="1"/>
  <c r="B4030" i="4"/>
  <c r="B4031" i="4"/>
  <c r="B4032" i="4"/>
  <c r="B4033" i="4"/>
  <c r="B4034" i="4"/>
  <c r="B4035" i="4"/>
  <c r="B4036" i="4"/>
  <c r="B4037" i="4"/>
  <c r="C4037" i="4" s="1"/>
  <c r="B4038" i="4"/>
  <c r="B4039" i="4"/>
  <c r="B4040" i="4"/>
  <c r="C4040" i="4" s="1"/>
  <c r="B4041" i="4"/>
  <c r="C4041" i="4" s="1"/>
  <c r="B4042" i="4"/>
  <c r="C4042" i="4" s="1"/>
  <c r="B4043" i="4"/>
  <c r="C4043" i="4" s="1"/>
  <c r="B4044" i="4"/>
  <c r="B4045" i="4"/>
  <c r="C4045" i="4" s="1"/>
  <c r="B4046" i="4"/>
  <c r="B4047" i="4"/>
  <c r="B4048" i="4"/>
  <c r="C4048" i="4" s="1"/>
  <c r="B4049" i="4"/>
  <c r="B4050" i="4"/>
  <c r="B4051" i="4"/>
  <c r="C4051" i="4" s="1"/>
  <c r="B4052" i="4"/>
  <c r="B4053" i="4"/>
  <c r="C4053" i="4" s="1"/>
  <c r="B4054" i="4"/>
  <c r="B4055" i="4"/>
  <c r="C4055" i="4" s="1"/>
  <c r="B4056" i="4"/>
  <c r="B4057" i="4"/>
  <c r="B4058" i="4"/>
  <c r="B4059" i="4"/>
  <c r="B4060" i="4"/>
  <c r="B4061" i="4"/>
  <c r="C4061" i="4" s="1"/>
  <c r="B4062" i="4"/>
  <c r="C4062" i="4" s="1"/>
  <c r="B4063" i="4"/>
  <c r="B4064" i="4"/>
  <c r="B4065" i="4"/>
  <c r="B4066" i="4"/>
  <c r="C4066" i="4" s="1"/>
  <c r="E4066" i="4" s="1"/>
  <c r="B4067" i="4"/>
  <c r="C4067" i="4" s="1"/>
  <c r="B4068" i="4"/>
  <c r="C4068" i="4" s="1"/>
  <c r="E4068" i="4" s="1"/>
  <c r="B4069" i="4"/>
  <c r="C4069" i="4" s="1"/>
  <c r="B4070" i="4"/>
  <c r="C4070" i="4" s="1"/>
  <c r="B4071" i="4"/>
  <c r="B4072" i="4"/>
  <c r="B4073" i="4"/>
  <c r="B4074" i="4"/>
  <c r="B4075" i="4"/>
  <c r="B4076" i="4"/>
  <c r="C4076" i="4" s="1"/>
  <c r="E4076" i="4" s="1"/>
  <c r="B4077" i="4"/>
  <c r="C4077" i="4" s="1"/>
  <c r="B4078" i="4"/>
  <c r="C4078" i="4" s="1"/>
  <c r="B4079" i="4"/>
  <c r="B4080" i="4"/>
  <c r="B4081" i="4"/>
  <c r="C4081" i="4" s="1"/>
  <c r="B4082" i="4"/>
  <c r="C4082" i="4" s="1"/>
  <c r="B4083" i="4"/>
  <c r="B4084" i="4"/>
  <c r="C4084" i="4" s="1"/>
  <c r="B4085" i="4"/>
  <c r="C4085" i="4" s="1"/>
  <c r="B4086" i="4"/>
  <c r="C4086" i="4" s="1"/>
  <c r="B4087" i="4"/>
  <c r="B4088" i="4"/>
  <c r="B4089" i="4"/>
  <c r="B4090" i="4"/>
  <c r="B4091" i="4"/>
  <c r="B4092" i="4"/>
  <c r="B4093" i="4"/>
  <c r="C4093" i="4" s="1"/>
  <c r="B4094" i="4"/>
  <c r="B4095" i="4"/>
  <c r="C4095" i="4" s="1"/>
  <c r="B4096" i="4"/>
  <c r="C4096" i="4" s="1"/>
  <c r="B4097" i="4"/>
  <c r="B4098" i="4"/>
  <c r="B4099" i="4"/>
  <c r="C4099" i="4" s="1"/>
  <c r="B4100" i="4"/>
  <c r="B4101" i="4"/>
  <c r="C4101" i="4" s="1"/>
  <c r="B4102" i="4"/>
  <c r="B4103" i="4"/>
  <c r="B4104" i="4"/>
  <c r="B4105" i="4"/>
  <c r="C4105" i="4" s="1"/>
  <c r="B4106" i="4"/>
  <c r="C4106" i="4" s="1"/>
  <c r="B4107" i="4"/>
  <c r="B4108" i="4"/>
  <c r="B4109" i="4"/>
  <c r="C4109" i="4" s="1"/>
  <c r="B4110" i="4"/>
  <c r="C4110" i="4" s="1"/>
  <c r="B4111" i="4"/>
  <c r="B4112" i="4"/>
  <c r="B4113" i="4"/>
  <c r="C4113" i="4" s="1"/>
  <c r="B4114" i="4"/>
  <c r="B4115" i="4"/>
  <c r="B4116" i="4"/>
  <c r="B4117" i="4"/>
  <c r="C4117" i="4" s="1"/>
  <c r="B4118" i="4"/>
  <c r="B4119" i="4"/>
  <c r="C4119" i="4" s="1"/>
  <c r="E4119" i="4" s="1"/>
  <c r="B4120" i="4"/>
  <c r="C4120" i="4" s="1"/>
  <c r="B4121" i="4"/>
  <c r="C4121" i="4" s="1"/>
  <c r="B4122" i="4"/>
  <c r="C4122" i="4" s="1"/>
  <c r="B4123" i="4"/>
  <c r="C4123" i="4" s="1"/>
  <c r="B4124" i="4"/>
  <c r="B4125" i="4"/>
  <c r="C4125" i="4" s="1"/>
  <c r="B4126" i="4"/>
  <c r="B4127" i="4"/>
  <c r="C4127" i="4" s="1"/>
  <c r="B4128" i="4"/>
  <c r="C4128" i="4" s="1"/>
  <c r="E4128" i="4" s="1"/>
  <c r="B4129" i="4"/>
  <c r="B4130" i="4"/>
  <c r="B4131" i="4"/>
  <c r="B4132" i="4"/>
  <c r="B4133" i="4"/>
  <c r="C4133" i="4" s="1"/>
  <c r="B4134" i="4"/>
  <c r="B4135" i="4"/>
  <c r="B4136" i="4"/>
  <c r="B4137" i="4"/>
  <c r="B4138" i="4"/>
  <c r="B4139" i="4"/>
  <c r="B4140" i="4"/>
  <c r="C4140" i="4" s="1"/>
  <c r="B4141" i="4"/>
  <c r="C4141" i="4" s="1"/>
  <c r="B4142" i="4"/>
  <c r="C4142" i="4" s="1"/>
  <c r="B4143" i="4"/>
  <c r="B4144" i="4"/>
  <c r="C4144" i="4" s="1"/>
  <c r="B4145" i="4"/>
  <c r="B4146" i="4"/>
  <c r="B4147" i="4"/>
  <c r="C4147" i="4" s="1"/>
  <c r="B4148" i="4"/>
  <c r="B4149" i="4"/>
  <c r="C4149" i="4" s="1"/>
  <c r="B4150" i="4"/>
  <c r="C4150" i="4" s="1"/>
  <c r="B4151" i="4"/>
  <c r="B4152" i="4"/>
  <c r="C4152" i="4" s="1"/>
  <c r="B4153" i="4"/>
  <c r="C4153" i="4" s="1"/>
  <c r="B4154" i="4"/>
  <c r="B4155" i="4"/>
  <c r="B4156" i="4"/>
  <c r="B4157" i="4"/>
  <c r="C4157" i="4" s="1"/>
  <c r="B4158" i="4"/>
  <c r="C4158" i="4" s="1"/>
  <c r="E4158" i="4" s="1"/>
  <c r="B4159" i="4"/>
  <c r="B4160" i="4"/>
  <c r="B4161" i="4"/>
  <c r="B4162" i="4"/>
  <c r="B4163" i="4"/>
  <c r="B4164" i="4"/>
  <c r="B4165" i="4"/>
  <c r="C4165" i="4" s="1"/>
  <c r="B4166" i="4"/>
  <c r="C4166" i="4" s="1"/>
  <c r="E4166" i="4" s="1"/>
  <c r="B4167" i="4"/>
  <c r="B4168" i="4"/>
  <c r="B4169" i="4"/>
  <c r="C4169" i="4" s="1"/>
  <c r="B4170" i="4"/>
  <c r="C4170" i="4" s="1"/>
  <c r="B4171" i="4"/>
  <c r="B4172" i="4"/>
  <c r="B4173" i="4"/>
  <c r="C4173" i="4" s="1"/>
  <c r="B4174" i="4"/>
  <c r="B4175" i="4"/>
  <c r="B4176" i="4"/>
  <c r="B4177" i="4"/>
  <c r="B4178" i="4"/>
  <c r="B4179" i="4"/>
  <c r="C4179" i="4" s="1"/>
  <c r="B4180" i="4"/>
  <c r="B4181" i="4"/>
  <c r="C4181" i="4" s="1"/>
  <c r="B4182" i="4"/>
  <c r="B4183" i="4"/>
  <c r="B4184" i="4"/>
  <c r="C4184" i="4" s="1"/>
  <c r="B4185" i="4"/>
  <c r="B4186" i="4"/>
  <c r="B4187" i="4"/>
  <c r="B4188" i="4"/>
  <c r="C4188" i="4" s="1"/>
  <c r="B4189" i="4"/>
  <c r="C4189" i="4" s="1"/>
  <c r="B4190" i="4"/>
  <c r="B4191" i="4"/>
  <c r="B4192" i="4"/>
  <c r="B4193" i="4"/>
  <c r="C4193" i="4" s="1"/>
  <c r="B4194" i="4"/>
  <c r="C4194" i="4" s="1"/>
  <c r="B4195" i="4"/>
  <c r="B4196" i="4"/>
  <c r="B4197" i="4"/>
  <c r="C4197" i="4" s="1"/>
  <c r="B4198" i="4"/>
  <c r="C4198" i="4" s="1"/>
  <c r="B4199" i="4"/>
  <c r="B4200" i="4"/>
  <c r="B4201" i="4"/>
  <c r="B4202" i="4"/>
  <c r="B4203" i="4"/>
  <c r="C4203" i="4" s="1"/>
  <c r="B4204" i="4"/>
  <c r="B4205" i="4"/>
  <c r="C4205" i="4" s="1"/>
  <c r="B4206" i="4"/>
  <c r="B4207" i="4"/>
  <c r="B4208" i="4"/>
  <c r="C4208" i="4" s="1"/>
  <c r="B4209" i="4"/>
  <c r="B4210" i="4"/>
  <c r="B4211" i="4"/>
  <c r="C4211" i="4" s="1"/>
  <c r="B4212" i="4"/>
  <c r="B4213" i="4"/>
  <c r="C4213" i="4" s="1"/>
  <c r="B4214" i="4"/>
  <c r="B4215" i="4"/>
  <c r="B4216" i="4"/>
  <c r="B4217" i="4"/>
  <c r="B4218" i="4"/>
  <c r="B4219" i="4"/>
  <c r="B4220" i="4"/>
  <c r="B4221" i="4"/>
  <c r="C4221" i="4" s="1"/>
  <c r="B4222" i="4"/>
  <c r="B4223" i="4"/>
  <c r="C4223" i="4" s="1"/>
  <c r="B4224" i="4"/>
  <c r="B4225" i="4"/>
  <c r="B4226" i="4"/>
  <c r="B4227" i="4"/>
  <c r="B4228" i="4"/>
  <c r="B4229" i="4"/>
  <c r="C4229" i="4" s="1"/>
  <c r="B4230" i="4"/>
  <c r="B4231" i="4"/>
  <c r="C4231" i="4" s="1"/>
  <c r="B4232" i="4"/>
  <c r="C4232" i="4" s="1"/>
  <c r="B4233" i="4"/>
  <c r="C4233" i="4" s="1"/>
  <c r="B4234" i="4"/>
  <c r="B4235" i="4"/>
  <c r="C4235" i="4" s="1"/>
  <c r="B4236" i="4"/>
  <c r="C4236" i="4" s="1"/>
  <c r="B4237" i="4"/>
  <c r="C4237" i="4" s="1"/>
  <c r="B4238" i="4"/>
  <c r="C4238" i="4" s="1"/>
  <c r="B4239" i="4"/>
  <c r="B4240" i="4"/>
  <c r="B4241" i="4"/>
  <c r="B4242" i="4"/>
  <c r="B4243" i="4"/>
  <c r="C4243" i="4" s="1"/>
  <c r="B4244" i="4"/>
  <c r="B4245" i="4"/>
  <c r="C4245" i="4" s="1"/>
  <c r="B4246" i="4"/>
  <c r="B4247" i="4"/>
  <c r="B4248" i="4"/>
  <c r="C4248" i="4" s="1"/>
  <c r="B4249" i="4"/>
  <c r="B4250" i="4"/>
  <c r="B4251" i="4"/>
  <c r="B4252" i="4"/>
  <c r="B4253" i="4"/>
  <c r="C4253" i="4" s="1"/>
  <c r="B4254" i="4"/>
  <c r="C4254" i="4" s="1"/>
  <c r="B4255" i="4"/>
  <c r="B4256" i="4"/>
  <c r="C4256" i="4" s="1"/>
  <c r="B4257" i="4"/>
  <c r="C4257" i="4" s="1"/>
  <c r="B4258" i="4"/>
  <c r="B4259" i="4"/>
  <c r="C4259" i="4" s="1"/>
  <c r="B4260" i="4"/>
  <c r="B4261" i="4"/>
  <c r="C4261" i="4" s="1"/>
  <c r="B4262" i="4"/>
  <c r="C4262" i="4" s="1"/>
  <c r="E4262" i="4" s="1"/>
  <c r="B4263" i="4"/>
  <c r="B4264" i="4"/>
  <c r="B4265" i="4"/>
  <c r="B4266" i="4"/>
  <c r="B4267" i="4"/>
  <c r="B4268" i="4"/>
  <c r="B4269" i="4"/>
  <c r="C4269" i="4" s="1"/>
  <c r="B4270" i="4"/>
  <c r="C4270" i="4" s="1"/>
  <c r="B4271" i="4"/>
  <c r="B4272" i="4"/>
  <c r="C4272" i="4" s="1"/>
  <c r="B4273" i="4"/>
  <c r="C4273" i="4" s="1"/>
  <c r="B4274" i="4"/>
  <c r="C4274" i="4" s="1"/>
  <c r="B4275" i="4"/>
  <c r="B4276" i="4"/>
  <c r="B4277" i="4"/>
  <c r="C4277" i="4" s="1"/>
  <c r="B4278" i="4"/>
  <c r="C4278" i="4" s="1"/>
  <c r="B4279" i="4"/>
  <c r="B4280" i="4"/>
  <c r="B4281" i="4"/>
  <c r="B4282" i="4"/>
  <c r="C4282" i="4" s="1"/>
  <c r="B4283" i="4"/>
  <c r="C4283" i="4" s="1"/>
  <c r="E4283" i="4" s="1"/>
  <c r="B4284" i="4"/>
  <c r="B4285" i="4"/>
  <c r="C4285" i="4" s="1"/>
  <c r="B4286" i="4"/>
  <c r="B4287" i="4"/>
  <c r="B4288" i="4"/>
  <c r="B4289" i="4"/>
  <c r="B4290" i="4"/>
  <c r="B4291" i="4"/>
  <c r="C4291" i="4" s="1"/>
  <c r="B4292" i="4"/>
  <c r="B4293" i="4"/>
  <c r="C4293" i="4" s="1"/>
  <c r="B4294" i="4"/>
  <c r="B4295" i="4"/>
  <c r="B4296" i="4"/>
  <c r="B4297" i="4"/>
  <c r="B4298" i="4"/>
  <c r="C4298" i="4" s="1"/>
  <c r="B4299" i="4"/>
  <c r="B4300" i="4"/>
  <c r="B4301" i="4"/>
  <c r="C4301" i="4" s="1"/>
  <c r="B4302" i="4"/>
  <c r="C4302" i="4" s="1"/>
  <c r="B4303" i="4"/>
  <c r="B4304" i="4"/>
  <c r="B4305" i="4"/>
  <c r="B4306" i="4"/>
  <c r="B4307" i="4"/>
  <c r="B4308" i="4"/>
  <c r="B4309" i="4"/>
  <c r="C4309" i="4" s="1"/>
  <c r="B4310" i="4"/>
  <c r="C4310" i="4" s="1"/>
  <c r="B4311" i="4"/>
  <c r="B4312" i="4"/>
  <c r="B4313" i="4"/>
  <c r="B4314" i="4"/>
  <c r="B4315" i="4"/>
  <c r="C4315" i="4" s="1"/>
  <c r="B4316" i="4"/>
  <c r="C4316" i="4" s="1"/>
  <c r="B4317" i="4"/>
  <c r="C4317" i="4" s="1"/>
  <c r="B4318" i="4"/>
  <c r="B4319" i="4"/>
  <c r="B4320" i="4"/>
  <c r="B4321" i="4"/>
  <c r="B4322" i="4"/>
  <c r="B4323" i="4"/>
  <c r="C4323" i="4" s="1"/>
  <c r="B4324" i="4"/>
  <c r="B4325" i="4"/>
  <c r="C4325" i="4" s="1"/>
  <c r="B4326" i="4"/>
  <c r="B4327" i="4"/>
  <c r="B4328" i="4"/>
  <c r="B4329" i="4"/>
  <c r="C4329" i="4" s="1"/>
  <c r="B4330" i="4"/>
  <c r="B4331" i="4"/>
  <c r="B4332" i="4"/>
  <c r="B4333" i="4"/>
  <c r="C4333" i="4" s="1"/>
  <c r="B4334" i="4"/>
  <c r="B4335" i="4"/>
  <c r="B4336" i="4"/>
  <c r="B4337" i="4"/>
  <c r="B4338" i="4"/>
  <c r="B4339" i="4"/>
  <c r="B4340" i="4"/>
  <c r="B4341" i="4"/>
  <c r="C4341" i="4" s="1"/>
  <c r="B4342" i="4"/>
  <c r="C4342" i="4" s="1"/>
  <c r="B4343" i="4"/>
  <c r="C4343" i="4" s="1"/>
  <c r="B4344" i="4"/>
  <c r="C4344" i="4" s="1"/>
  <c r="B4345" i="4"/>
  <c r="B4346" i="4"/>
  <c r="B4347" i="4"/>
  <c r="C4347" i="4" s="1"/>
  <c r="B4348" i="4"/>
  <c r="B4349" i="4"/>
  <c r="C4349" i="4" s="1"/>
  <c r="B4350" i="4"/>
  <c r="B4351" i="4"/>
  <c r="B4352" i="4"/>
  <c r="B4353" i="4"/>
  <c r="B4354" i="4"/>
  <c r="B4355" i="4"/>
  <c r="C4355" i="4" s="1"/>
  <c r="B4356" i="4"/>
  <c r="B4357" i="4"/>
  <c r="C4357" i="4" s="1"/>
  <c r="B4358" i="4"/>
  <c r="B4359" i="4"/>
  <c r="B4360" i="4"/>
  <c r="B4361" i="4"/>
  <c r="B4362" i="4"/>
  <c r="B4363" i="4"/>
  <c r="B4364" i="4"/>
  <c r="B4365" i="4"/>
  <c r="C4365" i="4" s="1"/>
  <c r="B4366" i="4"/>
  <c r="B4367" i="4"/>
  <c r="B4368" i="4"/>
  <c r="B4369" i="4"/>
  <c r="B4370" i="4"/>
  <c r="B4371" i="4"/>
  <c r="B4372" i="4"/>
  <c r="C4372" i="4" s="1"/>
  <c r="B4373" i="4"/>
  <c r="C4373" i="4" s="1"/>
  <c r="B4374" i="4"/>
  <c r="B4375" i="4"/>
  <c r="B4376" i="4"/>
  <c r="B4377" i="4"/>
  <c r="C4377" i="4" s="1"/>
  <c r="B4378" i="4"/>
  <c r="B4379" i="4"/>
  <c r="C4379" i="4" s="1"/>
  <c r="B4380" i="4"/>
  <c r="B4381" i="4"/>
  <c r="C4381" i="4" s="1"/>
  <c r="B4382" i="4"/>
  <c r="B4383" i="4"/>
  <c r="B4384" i="4"/>
  <c r="B4385" i="4"/>
  <c r="B4386" i="4"/>
  <c r="B4387" i="4"/>
  <c r="B4388" i="4"/>
  <c r="B4389" i="4"/>
  <c r="C4389" i="4" s="1"/>
  <c r="B4390" i="4"/>
  <c r="C4390" i="4" s="1"/>
  <c r="B4391" i="4"/>
  <c r="C4391" i="4" s="1"/>
  <c r="B4392" i="4"/>
  <c r="C4392" i="4" s="1"/>
  <c r="B4393" i="4"/>
  <c r="B4394" i="4"/>
  <c r="B4395" i="4"/>
  <c r="C4395" i="4" s="1"/>
  <c r="B4396" i="4"/>
  <c r="C4396" i="4" s="1"/>
  <c r="B4397" i="4"/>
  <c r="C4397" i="4" s="1"/>
  <c r="B4398" i="4"/>
  <c r="C4398" i="4" s="1"/>
  <c r="E4398" i="4" s="1"/>
  <c r="B4399" i="4"/>
  <c r="B4400" i="4"/>
  <c r="B4401" i="4"/>
  <c r="C4401" i="4" s="1"/>
  <c r="B4402" i="4"/>
  <c r="C4402" i="4" s="1"/>
  <c r="B4403" i="4"/>
  <c r="B4404" i="4"/>
  <c r="B4405" i="4"/>
  <c r="C4405" i="4" s="1"/>
  <c r="B4406" i="4"/>
  <c r="C4406" i="4" s="1"/>
  <c r="B4407" i="4"/>
  <c r="B4408" i="4"/>
  <c r="B4409" i="4"/>
  <c r="B4410" i="4"/>
  <c r="B4411" i="4"/>
  <c r="B4412" i="4"/>
  <c r="B4413" i="4"/>
  <c r="C4413" i="4" s="1"/>
  <c r="B4414" i="4"/>
  <c r="B4415" i="4"/>
  <c r="B4416" i="4"/>
  <c r="B4417" i="4"/>
  <c r="B4418" i="4"/>
  <c r="B4419" i="4"/>
  <c r="C4419" i="4" s="1"/>
  <c r="E4419" i="4" s="1"/>
  <c r="B4420" i="4"/>
  <c r="B4421" i="4"/>
  <c r="C4421" i="4" s="1"/>
  <c r="B4422" i="4"/>
  <c r="B4423" i="4"/>
  <c r="B4424" i="4"/>
  <c r="B4425" i="4"/>
  <c r="B4426" i="4"/>
  <c r="B4427" i="4"/>
  <c r="B4428" i="4"/>
  <c r="B4429" i="4"/>
  <c r="C4429" i="4" s="1"/>
  <c r="B4430" i="4"/>
  <c r="B4431" i="4"/>
  <c r="B4432" i="4"/>
  <c r="B4433" i="4"/>
  <c r="B4434" i="4"/>
  <c r="B4435" i="4"/>
  <c r="C4435" i="4" s="1"/>
  <c r="B4436" i="4"/>
  <c r="B4437" i="4"/>
  <c r="C4437" i="4" s="1"/>
  <c r="B4438" i="4"/>
  <c r="C4438" i="4" s="1"/>
  <c r="B4439" i="4"/>
  <c r="B4440" i="4"/>
  <c r="B4441" i="4"/>
  <c r="B4442" i="4"/>
  <c r="C4442" i="4" s="1"/>
  <c r="B4443" i="4"/>
  <c r="B4444" i="4"/>
  <c r="B4445" i="4"/>
  <c r="C4445" i="4" s="1"/>
  <c r="B4446" i="4"/>
  <c r="B4447" i="4"/>
  <c r="B4448" i="4"/>
  <c r="B4449" i="4"/>
  <c r="B4450" i="4"/>
  <c r="B4451" i="4"/>
  <c r="B4452" i="4"/>
  <c r="B4453" i="4"/>
  <c r="C4453" i="4" s="1"/>
  <c r="B4454" i="4"/>
  <c r="C4454" i="4" s="1"/>
  <c r="B4455" i="4"/>
  <c r="C4455" i="4" s="1"/>
  <c r="B4456" i="4"/>
  <c r="B4457" i="4"/>
  <c r="C4457" i="4" s="1"/>
  <c r="B4458" i="4"/>
  <c r="B4459" i="4"/>
  <c r="B4460" i="4"/>
  <c r="B4461" i="4"/>
  <c r="C4461" i="4" s="1"/>
  <c r="B4462" i="4"/>
  <c r="C4462" i="4" s="1"/>
  <c r="B4463" i="4"/>
  <c r="B4464" i="4"/>
  <c r="B4465" i="4"/>
  <c r="B4466" i="4"/>
  <c r="C4466" i="4" s="1"/>
  <c r="B4467" i="4"/>
  <c r="B4468" i="4"/>
  <c r="B4469" i="4"/>
  <c r="C4469" i="4" s="1"/>
  <c r="B4470" i="4"/>
  <c r="C4470" i="4" s="1"/>
  <c r="B4471" i="4"/>
  <c r="B4472" i="4"/>
  <c r="B4473" i="4"/>
  <c r="B4474" i="4"/>
  <c r="B4475" i="4"/>
  <c r="C4475" i="4" s="1"/>
  <c r="B4476" i="4"/>
  <c r="B4477" i="4"/>
  <c r="C4477" i="4" s="1"/>
  <c r="B4478" i="4"/>
  <c r="B4479" i="4"/>
  <c r="B4480" i="4"/>
  <c r="B4481" i="4"/>
  <c r="B4482" i="4"/>
  <c r="B4483" i="4"/>
  <c r="C4483" i="4" s="1"/>
  <c r="B4484" i="4"/>
  <c r="B4485" i="4"/>
  <c r="C4485" i="4" s="1"/>
  <c r="B4486" i="4"/>
  <c r="C4486" i="4" s="1"/>
  <c r="B4487" i="4"/>
  <c r="B4488" i="4"/>
  <c r="B4489" i="4"/>
  <c r="B4490" i="4"/>
  <c r="B4491" i="4"/>
  <c r="B4492" i="4"/>
  <c r="B4493" i="4"/>
  <c r="C4493" i="4" s="1"/>
  <c r="B4494" i="4"/>
  <c r="B4495" i="4"/>
  <c r="B4496" i="4"/>
  <c r="B4497" i="4"/>
  <c r="B4498" i="4"/>
  <c r="B4499" i="4"/>
  <c r="B4500" i="4"/>
  <c r="B4501" i="4"/>
  <c r="C4501" i="4" s="1"/>
  <c r="B4502" i="4"/>
  <c r="B4503" i="4"/>
  <c r="B4504" i="4"/>
  <c r="B4505" i="4"/>
  <c r="B4506" i="4"/>
  <c r="B4507" i="4"/>
  <c r="B4508" i="4"/>
  <c r="B4509" i="4"/>
  <c r="C4509" i="4" s="1"/>
  <c r="B4510" i="4"/>
  <c r="B4511" i="4"/>
  <c r="B4512" i="4"/>
  <c r="B4513" i="4"/>
  <c r="B4514" i="4"/>
  <c r="B4515" i="4"/>
  <c r="C4515" i="4" s="1"/>
  <c r="B4516" i="4"/>
  <c r="B4517" i="4"/>
  <c r="C4517" i="4" s="1"/>
  <c r="B4518" i="4"/>
  <c r="C4518" i="4" s="1"/>
  <c r="B4519" i="4"/>
  <c r="C4519" i="4" s="1"/>
  <c r="B4520" i="4"/>
  <c r="B4521" i="4"/>
  <c r="C4521" i="4" s="1"/>
  <c r="B4522" i="4"/>
  <c r="C4522" i="4" s="1"/>
  <c r="B4523" i="4"/>
  <c r="C4523" i="4" s="1"/>
  <c r="B4524" i="4"/>
  <c r="B4525" i="4"/>
  <c r="C4525" i="4" s="1"/>
  <c r="B4526" i="4"/>
  <c r="C4526" i="4" s="1"/>
  <c r="B4527" i="4"/>
  <c r="B4528" i="4"/>
  <c r="B4529" i="4"/>
  <c r="B4530" i="4"/>
  <c r="C4530" i="4" s="1"/>
  <c r="E4530" i="4" s="1"/>
  <c r="B4531" i="4"/>
  <c r="B4532" i="4"/>
  <c r="B4533" i="4"/>
  <c r="C4533" i="4" s="1"/>
  <c r="B4534" i="4"/>
  <c r="C4534" i="4" s="1"/>
  <c r="B4535" i="4"/>
  <c r="B4536" i="4"/>
  <c r="B4537" i="4"/>
  <c r="B4538" i="4"/>
  <c r="B4539" i="4"/>
  <c r="B4540" i="4"/>
  <c r="B4541" i="4"/>
  <c r="C4541" i="4" s="1"/>
  <c r="B4542" i="4"/>
  <c r="B4543" i="4"/>
  <c r="B4544" i="4"/>
  <c r="B4545" i="4"/>
  <c r="B4546" i="4"/>
  <c r="C4546" i="4" s="1"/>
  <c r="B4547" i="4"/>
  <c r="C4547" i="4" s="1"/>
  <c r="B4548" i="4"/>
  <c r="B4549" i="4"/>
  <c r="C4549" i="4" s="1"/>
  <c r="B4550" i="4"/>
  <c r="B4551" i="4"/>
  <c r="B4552" i="4"/>
  <c r="B4553" i="4"/>
  <c r="B4554" i="4"/>
  <c r="B4555" i="4"/>
  <c r="B4556" i="4"/>
  <c r="B4557" i="4"/>
  <c r="C4557" i="4" s="1"/>
  <c r="B4558" i="4"/>
  <c r="B4559" i="4"/>
  <c r="B4560" i="4"/>
  <c r="B4561" i="4"/>
  <c r="B4562" i="4"/>
  <c r="B4563" i="4"/>
  <c r="C4563" i="4" s="1"/>
  <c r="B4564" i="4"/>
  <c r="B4565" i="4"/>
  <c r="C4565" i="4" s="1"/>
  <c r="B4566" i="4"/>
  <c r="B4567" i="4"/>
  <c r="B4568" i="4"/>
  <c r="B4569" i="4"/>
  <c r="B4570" i="4"/>
  <c r="B4571" i="4"/>
  <c r="B4572" i="4"/>
  <c r="B4573" i="4"/>
  <c r="C4573" i="4" s="1"/>
  <c r="B4574" i="4"/>
  <c r="B4575" i="4"/>
  <c r="C4575" i="4" s="1"/>
  <c r="B4576" i="4"/>
  <c r="B4577" i="4"/>
  <c r="B4578" i="4"/>
  <c r="B4579" i="4"/>
  <c r="C4579" i="4" s="1"/>
  <c r="B4580" i="4"/>
  <c r="B4581" i="4"/>
  <c r="C4581" i="4" s="1"/>
  <c r="B4582" i="4"/>
  <c r="B4583" i="4"/>
  <c r="B4584" i="4"/>
  <c r="B4585" i="4"/>
  <c r="C4585" i="4" s="1"/>
  <c r="B4586" i="4"/>
  <c r="C4586" i="4" s="1"/>
  <c r="B4587" i="4"/>
  <c r="C4587" i="4" s="1"/>
  <c r="E4587" i="4" s="1"/>
  <c r="B4588" i="4"/>
  <c r="B4589" i="4"/>
  <c r="C4589" i="4" s="1"/>
  <c r="B4590" i="4"/>
  <c r="C4590" i="4" s="1"/>
  <c r="B4591" i="4"/>
  <c r="B4592" i="4"/>
  <c r="B4593" i="4"/>
  <c r="B4594" i="4"/>
  <c r="B4595" i="4"/>
  <c r="B4596" i="4"/>
  <c r="B4597" i="4"/>
  <c r="C4597" i="4" s="1"/>
  <c r="B4598" i="4"/>
  <c r="C4598" i="4" s="1"/>
  <c r="B4599" i="4"/>
  <c r="B4600" i="4"/>
  <c r="B4601" i="4"/>
  <c r="B4602" i="4"/>
  <c r="B4603" i="4"/>
  <c r="B4604" i="4"/>
  <c r="C4604" i="4" s="1"/>
  <c r="B4605" i="4"/>
  <c r="C4605" i="4" s="1"/>
  <c r="B4606" i="4"/>
  <c r="C4606" i="4" s="1"/>
  <c r="B4607" i="4"/>
  <c r="B4608" i="4"/>
  <c r="B4609" i="4"/>
  <c r="B4610" i="4"/>
  <c r="B4611" i="4"/>
  <c r="C4611" i="4" s="1"/>
  <c r="B4612" i="4"/>
  <c r="B4613" i="4"/>
  <c r="C4613" i="4" s="1"/>
  <c r="B4614" i="4"/>
  <c r="B4615" i="4"/>
  <c r="B4616" i="4"/>
  <c r="B4617" i="4"/>
  <c r="B4618" i="4"/>
  <c r="B4619" i="4"/>
  <c r="B4620" i="4"/>
  <c r="B4621" i="4"/>
  <c r="C4621" i="4" s="1"/>
  <c r="B4622" i="4"/>
  <c r="C4622" i="4" s="1"/>
  <c r="B4623" i="4"/>
  <c r="B4624" i="4"/>
  <c r="B4625" i="4"/>
  <c r="B4626" i="4"/>
  <c r="B4627" i="4"/>
  <c r="C4627" i="4" s="1"/>
  <c r="B4628" i="4"/>
  <c r="C4628" i="4" s="1"/>
  <c r="B4629" i="4"/>
  <c r="C4629" i="4" s="1"/>
  <c r="B4630" i="4"/>
  <c r="B4631" i="4"/>
  <c r="B4632" i="4"/>
  <c r="B4633" i="4"/>
  <c r="B4634" i="4"/>
  <c r="B4635" i="4"/>
  <c r="B4636" i="4"/>
  <c r="B4637" i="4"/>
  <c r="C4637" i="4" s="1"/>
  <c r="B4638" i="4"/>
  <c r="B4639" i="4"/>
  <c r="C4639" i="4" s="1"/>
  <c r="B4640" i="4"/>
  <c r="B4641" i="4"/>
  <c r="B4642" i="4"/>
  <c r="B4643" i="4"/>
  <c r="B4644" i="4"/>
  <c r="B4645" i="4"/>
  <c r="C4645" i="4" s="1"/>
  <c r="B4646" i="4"/>
  <c r="B4647" i="4"/>
  <c r="B4648" i="4"/>
  <c r="B4649" i="4"/>
  <c r="C4649" i="4" s="1"/>
  <c r="B4650" i="4"/>
  <c r="C4650" i="4" s="1"/>
  <c r="B4651" i="4"/>
  <c r="C4651" i="4" s="1"/>
  <c r="B4652" i="4"/>
  <c r="B4653" i="4"/>
  <c r="C4653" i="4" s="1"/>
  <c r="B4654" i="4"/>
  <c r="C4654" i="4" s="1"/>
  <c r="B4655" i="4"/>
  <c r="B4656" i="4"/>
  <c r="B4657" i="4"/>
  <c r="B4658" i="4"/>
  <c r="B4659" i="4"/>
  <c r="B4660" i="4"/>
  <c r="B4661" i="4"/>
  <c r="C4661" i="4" s="1"/>
  <c r="B4662" i="4"/>
  <c r="C4662" i="4" s="1"/>
  <c r="B4663" i="4"/>
  <c r="B4664" i="4"/>
  <c r="B4665" i="4"/>
  <c r="C4665" i="4" s="1"/>
  <c r="B4666" i="4"/>
  <c r="B4667" i="4"/>
  <c r="B4668" i="4"/>
  <c r="B4669" i="4"/>
  <c r="C4669" i="4" s="1"/>
  <c r="B4670" i="4"/>
  <c r="B4671" i="4"/>
  <c r="B4672" i="4"/>
  <c r="B4673" i="4"/>
  <c r="B4674" i="4"/>
  <c r="B4675" i="4"/>
  <c r="B4676" i="4"/>
  <c r="B4677" i="4"/>
  <c r="C4677" i="4" s="1"/>
  <c r="B4678" i="4"/>
  <c r="C4678" i="4" s="1"/>
  <c r="B4679" i="4"/>
  <c r="B4680" i="4"/>
  <c r="B4681" i="4"/>
  <c r="B4682" i="4"/>
  <c r="B4683" i="4"/>
  <c r="C4683" i="4" s="1"/>
  <c r="E4683" i="4" s="1"/>
  <c r="B4684" i="4"/>
  <c r="B4685" i="4"/>
  <c r="C4685" i="4" s="1"/>
  <c r="B4686" i="4"/>
  <c r="B4687" i="4"/>
  <c r="B4688" i="4"/>
  <c r="B4689" i="4"/>
  <c r="B4690" i="4"/>
  <c r="B4691" i="4"/>
  <c r="B4692" i="4"/>
  <c r="B4693" i="4"/>
  <c r="C4693" i="4" s="1"/>
  <c r="B4694" i="4"/>
  <c r="C4694" i="4" s="1"/>
  <c r="B4695" i="4"/>
  <c r="C4695" i="4" s="1"/>
  <c r="B4696" i="4"/>
  <c r="C4696" i="4" s="1"/>
  <c r="B4697" i="4"/>
  <c r="B4698" i="4"/>
  <c r="B4699" i="4"/>
  <c r="B4700" i="4"/>
  <c r="B4701" i="4"/>
  <c r="C4701" i="4" s="1"/>
  <c r="B4702" i="4"/>
  <c r="C4702" i="4" s="1"/>
  <c r="B4703" i="4"/>
  <c r="B4704" i="4"/>
  <c r="B4705" i="4"/>
  <c r="C4705" i="4" s="1"/>
  <c r="B4706" i="4"/>
  <c r="C4706" i="4" s="1"/>
  <c r="B4707" i="4"/>
  <c r="B4708" i="4"/>
  <c r="B4709" i="4"/>
  <c r="C4709" i="4" s="1"/>
  <c r="B4710" i="4"/>
  <c r="B4711" i="4"/>
  <c r="B4712" i="4"/>
  <c r="B4713" i="4"/>
  <c r="B4714" i="4"/>
  <c r="B4715" i="4"/>
  <c r="C4715" i="4" s="1"/>
  <c r="B4716" i="4"/>
  <c r="B4717" i="4"/>
  <c r="C4717" i="4" s="1"/>
  <c r="B4718" i="4"/>
  <c r="B4719" i="4"/>
  <c r="B4720" i="4"/>
  <c r="B4721" i="4"/>
  <c r="B4722" i="4"/>
  <c r="B4723" i="4"/>
  <c r="C4723" i="4" s="1"/>
  <c r="B4724" i="4"/>
  <c r="B4725" i="4"/>
  <c r="C4725" i="4" s="1"/>
  <c r="B4726" i="4"/>
  <c r="B4727" i="4"/>
  <c r="B4728" i="4"/>
  <c r="B4729" i="4"/>
  <c r="B4730" i="4"/>
  <c r="B4731" i="4"/>
  <c r="C4731" i="4" s="1"/>
  <c r="B4732" i="4"/>
  <c r="B4733" i="4"/>
  <c r="C4733" i="4" s="1"/>
  <c r="B4734" i="4"/>
  <c r="C4734" i="4" s="1"/>
  <c r="B4735" i="4"/>
  <c r="C4735" i="4" s="1"/>
  <c r="B4736" i="4"/>
  <c r="B4737" i="4"/>
  <c r="B4738" i="4"/>
  <c r="B4739" i="4"/>
  <c r="B4740" i="4"/>
  <c r="B4741" i="4"/>
  <c r="C4741" i="4" s="1"/>
  <c r="B4742" i="4"/>
  <c r="C4742" i="4" s="1"/>
  <c r="B4743" i="4"/>
  <c r="B4744" i="4"/>
  <c r="B4745" i="4"/>
  <c r="B4746" i="4"/>
  <c r="B4747" i="4"/>
  <c r="B4748" i="4"/>
  <c r="B4749" i="4"/>
  <c r="C4749" i="4" s="1"/>
  <c r="B4750" i="4"/>
  <c r="C4750" i="4" s="1"/>
  <c r="B4751" i="4"/>
  <c r="B4752" i="4"/>
  <c r="B4753" i="4"/>
  <c r="B4754" i="4"/>
  <c r="B4755" i="4"/>
  <c r="C4755" i="4" s="1"/>
  <c r="B4756" i="4"/>
  <c r="B4757" i="4"/>
  <c r="C4757" i="4" s="1"/>
  <c r="B4758" i="4"/>
  <c r="B4759" i="4"/>
  <c r="B4760" i="4"/>
  <c r="B4761" i="4"/>
  <c r="B4762" i="4"/>
  <c r="B4763" i="4"/>
  <c r="B4764" i="4"/>
  <c r="B4765" i="4"/>
  <c r="C4765" i="4" s="1"/>
  <c r="B4766" i="4"/>
  <c r="B4767" i="4"/>
  <c r="C4767" i="4" s="1"/>
  <c r="B4768" i="4"/>
  <c r="C4768" i="4" s="1"/>
  <c r="B4769" i="4"/>
  <c r="C4769" i="4" s="1"/>
  <c r="B4770" i="4"/>
  <c r="B4771" i="4"/>
  <c r="B4772" i="4"/>
  <c r="C4772" i="4" s="1"/>
  <c r="B4773" i="4"/>
  <c r="C4773" i="4" s="1"/>
  <c r="B4774" i="4"/>
  <c r="B4775" i="4"/>
  <c r="B4776" i="4"/>
  <c r="C4776" i="4" s="1"/>
  <c r="B4777" i="4"/>
  <c r="C4777" i="4" s="1"/>
  <c r="B4778" i="4"/>
  <c r="C4778" i="4" s="1"/>
  <c r="B4779" i="4"/>
  <c r="C4779" i="4" s="1"/>
  <c r="B4780" i="4"/>
  <c r="B4781" i="4"/>
  <c r="C4781" i="4" s="1"/>
  <c r="B4782" i="4"/>
  <c r="C4782" i="4" s="1"/>
  <c r="E4782" i="4" s="1"/>
  <c r="B4783" i="4"/>
  <c r="B4784" i="4"/>
  <c r="B4785" i="4"/>
  <c r="B4786" i="4"/>
  <c r="B4787" i="4"/>
  <c r="B4788" i="4"/>
  <c r="B4789" i="4"/>
  <c r="C4789" i="4" s="1"/>
  <c r="B4790" i="4"/>
  <c r="C4790" i="4" s="1"/>
  <c r="B4791" i="4"/>
  <c r="C4791" i="4" s="1"/>
  <c r="B4792" i="4"/>
  <c r="B4793" i="4"/>
  <c r="B4794" i="4"/>
  <c r="B4795" i="4"/>
  <c r="B4796" i="4"/>
  <c r="B4797" i="4"/>
  <c r="C4797" i="4" s="1"/>
  <c r="B4798" i="4"/>
  <c r="B4799" i="4"/>
  <c r="B4800" i="4"/>
  <c r="B4801" i="4"/>
  <c r="B4802" i="4"/>
  <c r="B4803" i="4"/>
  <c r="B4804" i="4"/>
  <c r="B4805" i="4"/>
  <c r="C4805" i="4" s="1"/>
  <c r="B4806" i="4"/>
  <c r="B4807" i="4"/>
  <c r="B4808" i="4"/>
  <c r="B4809" i="4"/>
  <c r="B4810" i="4"/>
  <c r="B4811" i="4"/>
  <c r="C4811" i="4" s="1"/>
  <c r="B4812" i="4"/>
  <c r="C4812" i="4" s="1"/>
  <c r="B4813" i="4"/>
  <c r="C4813" i="4" s="1"/>
  <c r="B4814" i="4"/>
  <c r="B4815" i="4"/>
  <c r="B4816" i="4"/>
  <c r="B4817" i="4"/>
  <c r="B4818" i="4"/>
  <c r="B4819" i="4"/>
  <c r="B4820" i="4"/>
  <c r="B4821" i="4"/>
  <c r="C4821" i="4" s="1"/>
  <c r="B4822" i="4"/>
  <c r="C4822" i="4" s="1"/>
  <c r="B4823" i="4"/>
  <c r="C4823" i="4" s="1"/>
  <c r="B4824" i="4"/>
  <c r="C4824" i="4" s="1"/>
  <c r="B4825" i="4"/>
  <c r="B4826" i="4"/>
  <c r="B4827" i="4"/>
  <c r="B4828" i="4"/>
  <c r="B4829" i="4"/>
  <c r="C4829" i="4" s="1"/>
  <c r="B4830" i="4"/>
  <c r="C4830" i="4" s="1"/>
  <c r="B4831" i="4"/>
  <c r="B4832" i="4"/>
  <c r="B4833" i="4"/>
  <c r="B4834" i="4"/>
  <c r="B4835" i="4"/>
  <c r="C4835" i="4" s="1"/>
  <c r="B4836" i="4"/>
  <c r="B4837" i="4"/>
  <c r="C4837" i="4" s="1"/>
  <c r="B4838" i="4"/>
  <c r="C4838" i="4" s="1"/>
  <c r="B4839" i="4"/>
  <c r="C4839" i="4" s="1"/>
  <c r="B4840" i="4"/>
  <c r="B4841" i="4"/>
  <c r="B4842" i="4"/>
  <c r="C4842" i="4" s="1"/>
  <c r="B4843" i="4"/>
  <c r="B4844" i="4"/>
  <c r="B4845" i="4"/>
  <c r="C4845" i="4" s="1"/>
  <c r="B4846" i="4"/>
  <c r="B4847" i="4"/>
  <c r="B4848" i="4"/>
  <c r="B4849" i="4"/>
  <c r="B4850" i="4"/>
  <c r="B4851" i="4"/>
  <c r="B4852" i="4"/>
  <c r="B4853" i="4"/>
  <c r="C4853" i="4" s="1"/>
  <c r="B4854" i="4"/>
  <c r="C4854" i="4" s="1"/>
  <c r="E4854" i="4" s="1"/>
  <c r="B4855" i="4"/>
  <c r="B4856" i="4"/>
  <c r="B4857" i="4"/>
  <c r="B4858" i="4"/>
  <c r="B4859" i="4"/>
  <c r="B4860" i="4"/>
  <c r="B4861" i="4"/>
  <c r="C4861" i="4" s="1"/>
  <c r="B4862" i="4"/>
  <c r="B4863" i="4"/>
  <c r="B4864" i="4"/>
  <c r="B4865" i="4"/>
  <c r="B4866" i="4"/>
  <c r="B4867" i="4"/>
  <c r="B4868" i="4"/>
  <c r="B4869" i="4"/>
  <c r="C4869" i="4" s="1"/>
  <c r="B4870" i="4"/>
  <c r="C4870" i="4" s="1"/>
  <c r="B4871" i="4"/>
  <c r="B4872" i="4"/>
  <c r="B4873" i="4"/>
  <c r="C4873" i="4" s="1"/>
  <c r="B4874" i="4"/>
  <c r="B4875" i="4"/>
  <c r="C4875" i="4" s="1"/>
  <c r="B4876" i="4"/>
  <c r="B4877" i="4"/>
  <c r="C4877" i="4" s="1"/>
  <c r="B4878" i="4"/>
  <c r="C4878" i="4" s="1"/>
  <c r="E4878" i="4" s="1"/>
  <c r="B4879" i="4"/>
  <c r="B4880" i="4"/>
  <c r="B4881" i="4"/>
  <c r="B4882" i="4"/>
  <c r="B4883" i="4"/>
  <c r="B4884" i="4"/>
  <c r="B4885" i="4"/>
  <c r="C4885" i="4" s="1"/>
  <c r="B4886" i="4"/>
  <c r="B4887" i="4"/>
  <c r="C4887" i="4" s="1"/>
  <c r="B4888" i="4"/>
  <c r="B4889" i="4"/>
  <c r="B4890" i="4"/>
  <c r="B4891" i="4"/>
  <c r="B4892" i="4"/>
  <c r="B4893" i="4"/>
  <c r="C4893" i="4" s="1"/>
  <c r="B4894" i="4"/>
  <c r="B4895" i="4"/>
  <c r="B4896" i="4"/>
  <c r="C4896" i="4" s="1"/>
  <c r="B4897" i="4"/>
  <c r="C4897" i="4" s="1"/>
  <c r="B4898" i="4"/>
  <c r="B4899" i="4"/>
  <c r="C4899" i="4" s="1"/>
  <c r="B4900" i="4"/>
  <c r="C4900" i="4" s="1"/>
  <c r="B4901" i="4"/>
  <c r="C4901" i="4" s="1"/>
  <c r="B4902" i="4"/>
  <c r="C4902" i="4" s="1"/>
  <c r="B4903" i="4"/>
  <c r="B4904" i="4"/>
  <c r="B4905" i="4"/>
  <c r="B4906" i="4"/>
  <c r="B4907" i="4"/>
  <c r="C4907" i="4" s="1"/>
  <c r="B4908" i="4"/>
  <c r="B4909" i="4"/>
  <c r="C4909" i="4" s="1"/>
  <c r="B4910" i="4"/>
  <c r="C4910" i="4" s="1"/>
  <c r="B4911" i="4"/>
  <c r="B4912" i="4"/>
  <c r="B4913" i="4"/>
  <c r="C4913" i="4" s="1"/>
  <c r="B4914" i="4"/>
  <c r="C4914" i="4" s="1"/>
  <c r="E4914" i="4" s="1"/>
  <c r="B4915" i="4"/>
  <c r="B4916" i="4"/>
  <c r="B4917" i="4"/>
  <c r="C4917" i="4" s="1"/>
  <c r="B4918" i="4"/>
  <c r="B4919" i="4"/>
  <c r="B4920" i="4"/>
  <c r="B4921" i="4"/>
  <c r="B4922" i="4"/>
  <c r="B4923" i="4"/>
  <c r="B4924" i="4"/>
  <c r="B4925" i="4"/>
  <c r="C4925" i="4" s="1"/>
  <c r="B4926" i="4"/>
  <c r="B4927" i="4"/>
  <c r="C4927" i="4" s="1"/>
  <c r="B4928" i="4"/>
  <c r="B4929" i="4"/>
  <c r="B4930" i="4"/>
  <c r="B4931" i="4"/>
  <c r="C4931" i="4" s="1"/>
  <c r="B4932" i="4"/>
  <c r="B4933" i="4"/>
  <c r="C4933" i="4" s="1"/>
  <c r="B4934" i="4"/>
  <c r="C4934" i="4" s="1"/>
  <c r="E4934" i="4" s="1"/>
  <c r="B4935" i="4"/>
  <c r="B4936" i="4"/>
  <c r="B4937" i="4"/>
  <c r="B4938" i="4"/>
  <c r="B4939" i="4"/>
  <c r="C4939" i="4" s="1"/>
  <c r="B4940" i="4"/>
  <c r="B4941" i="4"/>
  <c r="C4941" i="4" s="1"/>
  <c r="B4942" i="4"/>
  <c r="B4943" i="4"/>
  <c r="B4944" i="4"/>
  <c r="B4945" i="4"/>
  <c r="C4945" i="4" s="1"/>
  <c r="B4946" i="4"/>
  <c r="B4947" i="4"/>
  <c r="B4948" i="4"/>
  <c r="B4949" i="4"/>
  <c r="C4949" i="4" s="1"/>
  <c r="B4950" i="4"/>
  <c r="C4950" i="4" s="1"/>
  <c r="B4951" i="4"/>
  <c r="B4952" i="4"/>
  <c r="B4953" i="4"/>
  <c r="B4954" i="4"/>
  <c r="B4955" i="4"/>
  <c r="B4956" i="4"/>
  <c r="B4957" i="4"/>
  <c r="C4957" i="4" s="1"/>
  <c r="B4958" i="4"/>
  <c r="B4959" i="4"/>
  <c r="B4960" i="4"/>
  <c r="B4961" i="4"/>
  <c r="B4962" i="4"/>
  <c r="B4963" i="4"/>
  <c r="C4963" i="4" s="1"/>
  <c r="B4964" i="4"/>
  <c r="C4964" i="4" s="1"/>
  <c r="B4965" i="4"/>
  <c r="C4965" i="4" s="1"/>
  <c r="B4966" i="4"/>
  <c r="B4967" i="4"/>
  <c r="B4968" i="4"/>
  <c r="B4969" i="4"/>
  <c r="B4970" i="4"/>
  <c r="B4971" i="4"/>
  <c r="B4972" i="4"/>
  <c r="B4973" i="4"/>
  <c r="C4973" i="4" s="1"/>
  <c r="B4974" i="4"/>
  <c r="B4975" i="4"/>
  <c r="C4975" i="4" s="1"/>
  <c r="E4975" i="4" s="1"/>
  <c r="B4976" i="4"/>
  <c r="C4976" i="4" s="1"/>
  <c r="B4977" i="4"/>
  <c r="B4978" i="4"/>
  <c r="B4979" i="4"/>
  <c r="B4980" i="4"/>
  <c r="B4981" i="4"/>
  <c r="C4981" i="4" s="1"/>
  <c r="B4982" i="4"/>
  <c r="B4983" i="4"/>
  <c r="B4984" i="4"/>
  <c r="C4984" i="4" s="1"/>
  <c r="B4985" i="4"/>
  <c r="C4985" i="4" s="1"/>
  <c r="B4986" i="4"/>
  <c r="B4987" i="4"/>
  <c r="C4987" i="4" s="1"/>
  <c r="B4988" i="4"/>
  <c r="B4989" i="4"/>
  <c r="C4989" i="4" s="1"/>
  <c r="B4990" i="4"/>
  <c r="B4991" i="4"/>
  <c r="B4992" i="4"/>
  <c r="B4993" i="4"/>
  <c r="B4994" i="4"/>
  <c r="B4995" i="4"/>
  <c r="B4996" i="4"/>
  <c r="B4997" i="4"/>
  <c r="C4997" i="4" s="1"/>
  <c r="B4998" i="4"/>
  <c r="C4998" i="4" s="1"/>
  <c r="B4999" i="4"/>
  <c r="B5000" i="4"/>
  <c r="B5001" i="4"/>
  <c r="B5002" i="4"/>
  <c r="B5003" i="4"/>
  <c r="B5004" i="4"/>
  <c r="B5005" i="4"/>
  <c r="C5005" i="4" s="1"/>
  <c r="B5006" i="4"/>
  <c r="B5007" i="4"/>
  <c r="B5008" i="4"/>
  <c r="B5009" i="4"/>
  <c r="B5010" i="4"/>
  <c r="B5011" i="4"/>
  <c r="B5012" i="4"/>
  <c r="B5013" i="4"/>
  <c r="C5013" i="4" s="1"/>
  <c r="B5014" i="4"/>
  <c r="C5014" i="4" s="1"/>
  <c r="B5015" i="4"/>
  <c r="B5016" i="4"/>
  <c r="B5017" i="4"/>
  <c r="B5018" i="4"/>
  <c r="C5018" i="4" s="1"/>
  <c r="B5019" i="4"/>
  <c r="C5019" i="4" s="1"/>
  <c r="B5020" i="4"/>
  <c r="B5021" i="4"/>
  <c r="C5021" i="4" s="1"/>
  <c r="B5022" i="4"/>
  <c r="C5022" i="4" s="1"/>
  <c r="B5023" i="4"/>
  <c r="B5024" i="4"/>
  <c r="B5025" i="4"/>
  <c r="B5026" i="4"/>
  <c r="B5027" i="4"/>
  <c r="C5027" i="4" s="1"/>
  <c r="B5028" i="4"/>
  <c r="B5029" i="4"/>
  <c r="C5029" i="4" s="1"/>
  <c r="B5030" i="4"/>
  <c r="C5030" i="4" s="1"/>
  <c r="B5031" i="4"/>
  <c r="B5032" i="4"/>
  <c r="B5033" i="4"/>
  <c r="C5033" i="4" s="1"/>
  <c r="B5034" i="4"/>
  <c r="C5034" i="4" s="1"/>
  <c r="B5035" i="4"/>
  <c r="B5036" i="4"/>
  <c r="B5037" i="4"/>
  <c r="C5037" i="4" s="1"/>
  <c r="B5038" i="4"/>
  <c r="B5039" i="4"/>
  <c r="B5040" i="4"/>
  <c r="B5041" i="4"/>
  <c r="B5042" i="4"/>
  <c r="B5043" i="4"/>
  <c r="B5044" i="4"/>
  <c r="B5045" i="4"/>
  <c r="C5045" i="4" s="1"/>
  <c r="B5046" i="4"/>
  <c r="B5047" i="4"/>
  <c r="C5047" i="4" s="1"/>
  <c r="B5048" i="4"/>
  <c r="B5049" i="4"/>
  <c r="B5050" i="4"/>
  <c r="B5051" i="4"/>
  <c r="B5052" i="4"/>
  <c r="C5052" i="4" s="1"/>
  <c r="B5053" i="4"/>
  <c r="C5053" i="4" s="1"/>
  <c r="B5054" i="4"/>
  <c r="B5055" i="4"/>
  <c r="B5056" i="4"/>
  <c r="B5057" i="4"/>
  <c r="B5058" i="4"/>
  <c r="C5058" i="4" s="1"/>
  <c r="B5059" i="4"/>
  <c r="C5059" i="4" s="1"/>
  <c r="B5060" i="4"/>
  <c r="B5061" i="4"/>
  <c r="C5061" i="4" s="1"/>
  <c r="B5062" i="4"/>
  <c r="C5062" i="4" s="1"/>
  <c r="B5063" i="4"/>
  <c r="B5064" i="4"/>
  <c r="B5065" i="4"/>
  <c r="B5066" i="4"/>
  <c r="B5067" i="4"/>
  <c r="B5068" i="4"/>
  <c r="B5069" i="4"/>
  <c r="C5069" i="4" s="1"/>
  <c r="B5070" i="4"/>
  <c r="B5071" i="4"/>
  <c r="B5072" i="4"/>
  <c r="B5073" i="4"/>
  <c r="B5074" i="4"/>
  <c r="B5075" i="4"/>
  <c r="B5076" i="4"/>
  <c r="B5077" i="4"/>
  <c r="C5077" i="4" s="1"/>
  <c r="B5078" i="4"/>
  <c r="B5079" i="4"/>
  <c r="B5080" i="4"/>
  <c r="B5081" i="4"/>
  <c r="B5082" i="4"/>
  <c r="B5083" i="4"/>
  <c r="B5084" i="4"/>
  <c r="B5085" i="4"/>
  <c r="C5085" i="4" s="1"/>
  <c r="B5086" i="4"/>
  <c r="C5086" i="4" s="1"/>
  <c r="B5087" i="4"/>
  <c r="B5088" i="4"/>
  <c r="B5089" i="4"/>
  <c r="B5090" i="4"/>
  <c r="B5091" i="4"/>
  <c r="B5092" i="4"/>
  <c r="B5093" i="4"/>
  <c r="C5093" i="4" s="1"/>
  <c r="B5094" i="4"/>
  <c r="B5095" i="4"/>
  <c r="B5096" i="4"/>
  <c r="B5097" i="4"/>
  <c r="B5098" i="4"/>
  <c r="C5098" i="4" s="1"/>
  <c r="B5099" i="4"/>
  <c r="C5099" i="4" s="1"/>
  <c r="B5100" i="4"/>
  <c r="B5101" i="4"/>
  <c r="C5101" i="4" s="1"/>
  <c r="B5102" i="4"/>
  <c r="C5102" i="4" s="1"/>
  <c r="B5103" i="4"/>
  <c r="B5104" i="4"/>
  <c r="B5105" i="4"/>
  <c r="B5106" i="4"/>
  <c r="B5107" i="4"/>
  <c r="B5108" i="4"/>
  <c r="B5109" i="4"/>
  <c r="C5109" i="4" s="1"/>
  <c r="B5110" i="4"/>
  <c r="B5111" i="4"/>
  <c r="C5111" i="4" s="1"/>
  <c r="B5112" i="4"/>
  <c r="B5113" i="4"/>
  <c r="B5114" i="4"/>
  <c r="C5114" i="4" s="1"/>
  <c r="E5114" i="4" s="1"/>
  <c r="B5115" i="4"/>
  <c r="B5116" i="4"/>
  <c r="B5117" i="4"/>
  <c r="C5117" i="4" s="1"/>
  <c r="B5118" i="4"/>
  <c r="B5119" i="4"/>
  <c r="B5120" i="4"/>
  <c r="B5121" i="4"/>
  <c r="B5122" i="4"/>
  <c r="B5123" i="4"/>
  <c r="B5124" i="4"/>
  <c r="C5124" i="4" s="1"/>
  <c r="B5125" i="4"/>
  <c r="C5125" i="4" s="1"/>
  <c r="B5126" i="4"/>
  <c r="C5126" i="4" s="1"/>
  <c r="B5127" i="4"/>
  <c r="B5128" i="4"/>
  <c r="B5129" i="4"/>
  <c r="B5130" i="4"/>
  <c r="B5131" i="4"/>
  <c r="C5131" i="4" s="1"/>
  <c r="B5132" i="4"/>
  <c r="B5133" i="4"/>
  <c r="C5133" i="4" s="1"/>
  <c r="B5134" i="4"/>
  <c r="B5135" i="4"/>
  <c r="B5136" i="4"/>
  <c r="B5137" i="4"/>
  <c r="B5138" i="4"/>
  <c r="B5139" i="4"/>
  <c r="B5140" i="4"/>
  <c r="B5141" i="4"/>
  <c r="C5141" i="4" s="1"/>
  <c r="B5142" i="4"/>
  <c r="C5142" i="4" s="1"/>
  <c r="E5142" i="4" s="1"/>
  <c r="B5143" i="4"/>
  <c r="C5143" i="4" s="1"/>
  <c r="B5144" i="4"/>
  <c r="C5144" i="4" s="1"/>
  <c r="B5145" i="4"/>
  <c r="B5146" i="4"/>
  <c r="B5147" i="4"/>
  <c r="B5148" i="4"/>
  <c r="B5149" i="4"/>
  <c r="C5149" i="4" s="1"/>
  <c r="B5150" i="4"/>
  <c r="B5151" i="4"/>
  <c r="B5152" i="4"/>
  <c r="B5153" i="4"/>
  <c r="B5154" i="4"/>
  <c r="B5155" i="4"/>
  <c r="B5156" i="4"/>
  <c r="B5157" i="4"/>
  <c r="C5157" i="4" s="1"/>
  <c r="B5158" i="4"/>
  <c r="B5159" i="4"/>
  <c r="C5159" i="4" s="1"/>
  <c r="B5160" i="4"/>
  <c r="B5161" i="4"/>
  <c r="B5162" i="4"/>
  <c r="B5163" i="4"/>
  <c r="C5163" i="4" s="1"/>
  <c r="B5164" i="4"/>
  <c r="B5165" i="4"/>
  <c r="C5165" i="4" s="1"/>
  <c r="B5166" i="4"/>
  <c r="B5167" i="4"/>
  <c r="B5168" i="4"/>
  <c r="B5169" i="4"/>
  <c r="B5170" i="4"/>
  <c r="B5171" i="4"/>
  <c r="B5172" i="4"/>
  <c r="C5172" i="4" s="1"/>
  <c r="B5173" i="4"/>
  <c r="C5173" i="4" s="1"/>
  <c r="B5174" i="4"/>
  <c r="B5175" i="4"/>
  <c r="B5176" i="4"/>
  <c r="C5176" i="4" s="1"/>
  <c r="B5177" i="4"/>
  <c r="B5178" i="4"/>
  <c r="B5179" i="4"/>
  <c r="B5180" i="4"/>
  <c r="B5181" i="4"/>
  <c r="C5181" i="4" s="1"/>
  <c r="B5182" i="4"/>
  <c r="B5183" i="4"/>
  <c r="B5184" i="4"/>
  <c r="B5185" i="4"/>
  <c r="B5186" i="4"/>
  <c r="B5187" i="4"/>
  <c r="B5188" i="4"/>
  <c r="B5189" i="4"/>
  <c r="C5189" i="4" s="1"/>
  <c r="B5190" i="4"/>
  <c r="B5191" i="4"/>
  <c r="B5192" i="4"/>
  <c r="B5193" i="4"/>
  <c r="C5193" i="4" s="1"/>
  <c r="B5194" i="4"/>
  <c r="B5195" i="4"/>
  <c r="B5196" i="4"/>
  <c r="B5197" i="4"/>
  <c r="C5197" i="4" s="1"/>
  <c r="B5198" i="4"/>
  <c r="C5198" i="4" s="1"/>
  <c r="B5199" i="4"/>
  <c r="B5200" i="4"/>
  <c r="B5201" i="4"/>
  <c r="B5202" i="4"/>
  <c r="C5202" i="4" s="1"/>
  <c r="E5202" i="4" s="1"/>
  <c r="B5203" i="4"/>
  <c r="B5204" i="4"/>
  <c r="B5205" i="4"/>
  <c r="C5205" i="4" s="1"/>
  <c r="B5206" i="4"/>
  <c r="C5206" i="4" s="1"/>
  <c r="B5207" i="4"/>
  <c r="B5208" i="4"/>
  <c r="B5209" i="4"/>
  <c r="B5210" i="4"/>
  <c r="C5210" i="4" s="1"/>
  <c r="B5211" i="4"/>
  <c r="B5212" i="4"/>
  <c r="B5213" i="4"/>
  <c r="C5213" i="4" s="1"/>
  <c r="B5214" i="4"/>
  <c r="C5214" i="4" s="1"/>
  <c r="B5215" i="4"/>
  <c r="B5216" i="4"/>
  <c r="B5217" i="4"/>
  <c r="B5218" i="4"/>
  <c r="B5219" i="4"/>
  <c r="B5220" i="4"/>
  <c r="B5221" i="4"/>
  <c r="C5221" i="4" s="1"/>
  <c r="B5222" i="4"/>
  <c r="C5222" i="4" s="1"/>
  <c r="B5223" i="4"/>
  <c r="B5224" i="4"/>
  <c r="B5225" i="4"/>
  <c r="B5226" i="4"/>
  <c r="B5227" i="4"/>
  <c r="C5227" i="4" s="1"/>
  <c r="B5228" i="4"/>
  <c r="B5229" i="4"/>
  <c r="C5229" i="4" s="1"/>
  <c r="B5230" i="4"/>
  <c r="C5230" i="4" s="1"/>
  <c r="E5230" i="4" s="1"/>
  <c r="B5231" i="4"/>
  <c r="B5232" i="4"/>
  <c r="B5233" i="4"/>
  <c r="B5234" i="4"/>
  <c r="C5234" i="4" s="1"/>
  <c r="E5234" i="4" s="1"/>
  <c r="B5235" i="4"/>
  <c r="C5235" i="4" s="1"/>
  <c r="B5236" i="4"/>
  <c r="B5237" i="4"/>
  <c r="C5237" i="4" s="1"/>
  <c r="B5238" i="4"/>
  <c r="C5238" i="4" s="1"/>
  <c r="B5239" i="4"/>
  <c r="B5240" i="4"/>
  <c r="B5241" i="4"/>
  <c r="B5242" i="4"/>
  <c r="B5243" i="4"/>
  <c r="B5244" i="4"/>
  <c r="B5245" i="4"/>
  <c r="C5245" i="4" s="1"/>
  <c r="B5246" i="4"/>
  <c r="B5247" i="4"/>
  <c r="B5248" i="4"/>
  <c r="B5249" i="4"/>
  <c r="B5250" i="4"/>
  <c r="B5251" i="4"/>
  <c r="B5252" i="4"/>
  <c r="B5253" i="4"/>
  <c r="C5253" i="4" s="1"/>
  <c r="B5254" i="4"/>
  <c r="B5255" i="4"/>
  <c r="B5256" i="4"/>
  <c r="B5257" i="4"/>
  <c r="C5257" i="4" s="1"/>
  <c r="B5258" i="4"/>
  <c r="B5259" i="4"/>
  <c r="B5260" i="4"/>
  <c r="B5261" i="4"/>
  <c r="C5261" i="4" s="1"/>
  <c r="B5262" i="4"/>
  <c r="C5262" i="4" s="1"/>
  <c r="B5263" i="4"/>
  <c r="B5264" i="4"/>
  <c r="B5265" i="4"/>
  <c r="B5266" i="4"/>
  <c r="B5267" i="4"/>
  <c r="C5267" i="4" s="1"/>
  <c r="B5268" i="4"/>
  <c r="B5269" i="4"/>
  <c r="C5269" i="4" s="1"/>
  <c r="B5270" i="4"/>
  <c r="B5271" i="4"/>
  <c r="B5272" i="4"/>
  <c r="B5273" i="4"/>
  <c r="B5274" i="4"/>
  <c r="B5275" i="4"/>
  <c r="B5276" i="4"/>
  <c r="B5277" i="4"/>
  <c r="C5277" i="4" s="1"/>
  <c r="B5278" i="4"/>
  <c r="B5279" i="4"/>
  <c r="B5280" i="4"/>
  <c r="B5281" i="4"/>
  <c r="B5282" i="4"/>
  <c r="B5283" i="4"/>
  <c r="B5284" i="4"/>
  <c r="B5285" i="4"/>
  <c r="C5285" i="4" s="1"/>
  <c r="B5286" i="4"/>
  <c r="C5286" i="4" s="1"/>
  <c r="E5286" i="4" s="1"/>
  <c r="B5287" i="4"/>
  <c r="B5288" i="4"/>
  <c r="C5288" i="4" s="1"/>
  <c r="B5289" i="4"/>
  <c r="C5289" i="4" s="1"/>
  <c r="B5290" i="4"/>
  <c r="B5291" i="4"/>
  <c r="B5292" i="4"/>
  <c r="B5293" i="4"/>
  <c r="C5293" i="4" s="1"/>
  <c r="B5294" i="4"/>
  <c r="B5295" i="4"/>
  <c r="B5296" i="4"/>
  <c r="B5297" i="4"/>
  <c r="B5298" i="4"/>
  <c r="B5299" i="4"/>
  <c r="C5299" i="4" s="1"/>
  <c r="B5300" i="4"/>
  <c r="B5301" i="4"/>
  <c r="C5301" i="4" s="1"/>
  <c r="B5302" i="4"/>
  <c r="C5302" i="4" s="1"/>
  <c r="E5302" i="4" s="1"/>
  <c r="B5303" i="4"/>
  <c r="C5303" i="4" s="1"/>
  <c r="B5304" i="4"/>
  <c r="B5305" i="4"/>
  <c r="B5306" i="4"/>
  <c r="B5307" i="4"/>
  <c r="B5308" i="4"/>
  <c r="B5309" i="4"/>
  <c r="C5309" i="4" s="1"/>
  <c r="B5310" i="4"/>
  <c r="B5311" i="4"/>
  <c r="B5312" i="4"/>
  <c r="B5313" i="4"/>
  <c r="B5314" i="4"/>
  <c r="B5315" i="4"/>
  <c r="B5316" i="4"/>
  <c r="B5317" i="4"/>
  <c r="C5317" i="4" s="1"/>
  <c r="B5318" i="4"/>
  <c r="B5319" i="4"/>
  <c r="B5320" i="4"/>
  <c r="B5321" i="4"/>
  <c r="B5322" i="4"/>
  <c r="B5323" i="4"/>
  <c r="C5323" i="4" s="1"/>
  <c r="B5324" i="4"/>
  <c r="C5324" i="4" s="1"/>
  <c r="B5325" i="4"/>
  <c r="C5325" i="4" s="1"/>
  <c r="B5326" i="4"/>
  <c r="B5327" i="4"/>
  <c r="B5328" i="4"/>
  <c r="B5329" i="4"/>
  <c r="B5330" i="4"/>
  <c r="B5331" i="4"/>
  <c r="B5332" i="4"/>
  <c r="B5333" i="4"/>
  <c r="C5333" i="4" s="1"/>
  <c r="B5334" i="4"/>
  <c r="B5335" i="4"/>
  <c r="B5336" i="4"/>
  <c r="B5337" i="4"/>
  <c r="B5338" i="4"/>
  <c r="B5339" i="4"/>
  <c r="B5340" i="4"/>
  <c r="B5341" i="4"/>
  <c r="C5341" i="4" s="1"/>
  <c r="B5342" i="4"/>
  <c r="C5342" i="4" s="1"/>
  <c r="E5342" i="4" s="1"/>
  <c r="B5343" i="4"/>
  <c r="C5343" i="4" s="1"/>
  <c r="B5344" i="4"/>
  <c r="C5344" i="4" s="1"/>
  <c r="B5345" i="4"/>
  <c r="B5346" i="4"/>
  <c r="B5347" i="4"/>
  <c r="B5348" i="4"/>
  <c r="B5349" i="4"/>
  <c r="C5349" i="4" s="1"/>
  <c r="B5350" i="4"/>
  <c r="B5351" i="4"/>
  <c r="B5352" i="4"/>
  <c r="B5353" i="4"/>
  <c r="B5354" i="4"/>
  <c r="B5355" i="4"/>
  <c r="C5355" i="4" s="1"/>
  <c r="B5356" i="4"/>
  <c r="B5357" i="4"/>
  <c r="C5357" i="4" s="1"/>
  <c r="B5358" i="4"/>
  <c r="B5359" i="4"/>
  <c r="C5359" i="4" s="1"/>
  <c r="B5360" i="4"/>
  <c r="C5360" i="4" s="1"/>
  <c r="B5361" i="4"/>
  <c r="B5362" i="4"/>
  <c r="B5363" i="4"/>
  <c r="C5363" i="4" s="1"/>
  <c r="B5364" i="4"/>
  <c r="B5365" i="4"/>
  <c r="C5365" i="4" s="1"/>
  <c r="B5366" i="4"/>
  <c r="B5367" i="4"/>
  <c r="B5368" i="4"/>
  <c r="C5368" i="4" s="1"/>
  <c r="B5369" i="4"/>
  <c r="C5369" i="4" s="1"/>
  <c r="B5370" i="4"/>
  <c r="C5370" i="4" s="1"/>
  <c r="B5371" i="4"/>
  <c r="B5372" i="4"/>
  <c r="B5373" i="4"/>
  <c r="C5373" i="4" s="1"/>
  <c r="B5374" i="4"/>
  <c r="B5375" i="4"/>
  <c r="B5376" i="4"/>
  <c r="B5377" i="4"/>
  <c r="B5378" i="4"/>
  <c r="B5379" i="4"/>
  <c r="B5380" i="4"/>
  <c r="B5381" i="4"/>
  <c r="C5381" i="4" s="1"/>
  <c r="B5382" i="4"/>
  <c r="B5383" i="4"/>
  <c r="B5384" i="4"/>
  <c r="B5385" i="4"/>
  <c r="B5386" i="4"/>
  <c r="B5387" i="4"/>
  <c r="C5387" i="4" s="1"/>
  <c r="B5388" i="4"/>
  <c r="B5389" i="4"/>
  <c r="C5389" i="4" s="1"/>
  <c r="B5390" i="4"/>
  <c r="B5391" i="4"/>
  <c r="B5392" i="4"/>
  <c r="B5393" i="4"/>
  <c r="B5394" i="4"/>
  <c r="B5395" i="4"/>
  <c r="B5396" i="4"/>
  <c r="C5396" i="4" s="1"/>
  <c r="B5397" i="4"/>
  <c r="C5397" i="4" s="1"/>
  <c r="B5398" i="4"/>
  <c r="B5399" i="4"/>
  <c r="B5400" i="4"/>
  <c r="B5401" i="4"/>
  <c r="B5402" i="4"/>
  <c r="B5403" i="4"/>
  <c r="B5404" i="4"/>
  <c r="B5405" i="4"/>
  <c r="C5405" i="4" s="1"/>
  <c r="B5406" i="4"/>
  <c r="C5406" i="4" s="1"/>
  <c r="E5406" i="4" s="1"/>
  <c r="B5407" i="4"/>
  <c r="B5408" i="4"/>
  <c r="B5409" i="4"/>
  <c r="B5410" i="4"/>
  <c r="B5411" i="4"/>
  <c r="B5412" i="4"/>
  <c r="B5413" i="4"/>
  <c r="C5413" i="4" s="1"/>
  <c r="B5414" i="4"/>
  <c r="C5414" i="4" s="1"/>
  <c r="B5415" i="4"/>
  <c r="C5415" i="4" s="1"/>
  <c r="B5416" i="4"/>
  <c r="B5417" i="4"/>
  <c r="B5418" i="4"/>
  <c r="B5419" i="4"/>
  <c r="B5420" i="4"/>
  <c r="B5421" i="4"/>
  <c r="C5421" i="4" s="1"/>
  <c r="B5422" i="4"/>
  <c r="B5423" i="4"/>
  <c r="B5424" i="4"/>
  <c r="B5425" i="4"/>
  <c r="B5426" i="4"/>
  <c r="B5427" i="4"/>
  <c r="B5428" i="4"/>
  <c r="B5429" i="4"/>
  <c r="C5429" i="4" s="1"/>
  <c r="B5430" i="4"/>
  <c r="C5430" i="4" s="1"/>
  <c r="B5431" i="4"/>
  <c r="C5431" i="4" s="1"/>
  <c r="B5432" i="4"/>
  <c r="B5433" i="4"/>
  <c r="B5434" i="4"/>
  <c r="C5434" i="4" s="1"/>
  <c r="B5435" i="4"/>
  <c r="B5436" i="4"/>
  <c r="B5437" i="4"/>
  <c r="C5437" i="4" s="1"/>
  <c r="B5438" i="4"/>
  <c r="C5438" i="4" s="1"/>
  <c r="B5439" i="4"/>
  <c r="B5440" i="4"/>
  <c r="B5441" i="4"/>
  <c r="B5442" i="4"/>
  <c r="B5443" i="4"/>
  <c r="B5444" i="4"/>
  <c r="B5445" i="4"/>
  <c r="C5445" i="4" s="1"/>
  <c r="B5446" i="4"/>
  <c r="B5447" i="4"/>
  <c r="C5447" i="4" s="1"/>
  <c r="B5448" i="4"/>
  <c r="B5449" i="4"/>
  <c r="B5450" i="4"/>
  <c r="B5451" i="4"/>
  <c r="B5452" i="4"/>
  <c r="B5453" i="4"/>
  <c r="C5453" i="4" s="1"/>
  <c r="B5454" i="4"/>
  <c r="C5454" i="4" s="1"/>
  <c r="B5455" i="4"/>
  <c r="C5455" i="4" s="1"/>
  <c r="B5456" i="4"/>
  <c r="B5457" i="4"/>
  <c r="B5458" i="4"/>
  <c r="C5458" i="4" s="1"/>
  <c r="B5459" i="4"/>
  <c r="B5460" i="4"/>
  <c r="B5461" i="4"/>
  <c r="C5461" i="4" s="1"/>
  <c r="B5462" i="4"/>
  <c r="C5462" i="4" s="1"/>
  <c r="B5463" i="4"/>
  <c r="B5464" i="4"/>
  <c r="B5465" i="4"/>
  <c r="B5466" i="4"/>
  <c r="B5467" i="4"/>
  <c r="C5467" i="4" s="1"/>
  <c r="B5468" i="4"/>
  <c r="C5468" i="4" s="1"/>
  <c r="B5469" i="4"/>
  <c r="C5469" i="4" s="1"/>
  <c r="B5470" i="4"/>
  <c r="C5470" i="4" s="1"/>
  <c r="E5470" i="4" s="1"/>
  <c r="B5471" i="4"/>
  <c r="B5472" i="4"/>
  <c r="B5473" i="4"/>
  <c r="B5474" i="4"/>
  <c r="B5475" i="4"/>
  <c r="B5476" i="4"/>
  <c r="B5477" i="4"/>
  <c r="C5477" i="4" s="1"/>
  <c r="B5478" i="4"/>
  <c r="C5478" i="4" s="1"/>
  <c r="B5479" i="4"/>
  <c r="B5480" i="4"/>
  <c r="B5481" i="4"/>
  <c r="B5482" i="4"/>
  <c r="C5482" i="4" s="1"/>
  <c r="E5482" i="4" s="1"/>
  <c r="B5483" i="4"/>
  <c r="B5484" i="4"/>
  <c r="B5485" i="4"/>
  <c r="C5485" i="4" s="1"/>
  <c r="B5486" i="4"/>
  <c r="B5487" i="4"/>
  <c r="B5488" i="4"/>
  <c r="B5489" i="4"/>
  <c r="B5490" i="4"/>
  <c r="B5491" i="4"/>
  <c r="B5492" i="4"/>
  <c r="B5493" i="4"/>
  <c r="C5493" i="4" s="1"/>
  <c r="B5494" i="4"/>
  <c r="C5494" i="4" s="1"/>
  <c r="B5495" i="4"/>
  <c r="B5496" i="4"/>
  <c r="B5497" i="4"/>
  <c r="B5498" i="4"/>
  <c r="B5499" i="4"/>
  <c r="B5500" i="4"/>
  <c r="B5501" i="4"/>
  <c r="C5501" i="4" s="1"/>
  <c r="B5502" i="4"/>
  <c r="B5503" i="4"/>
  <c r="B5504" i="4"/>
  <c r="B5505" i="4"/>
  <c r="B5506" i="4"/>
  <c r="B5507" i="4"/>
  <c r="B5508" i="4"/>
  <c r="B5509" i="4"/>
  <c r="C5509" i="4" s="1"/>
  <c r="B5510" i="4"/>
  <c r="C5510" i="4" s="1"/>
  <c r="B5511" i="4"/>
  <c r="B5512" i="4"/>
  <c r="B5513" i="4"/>
  <c r="C5513" i="4" s="1"/>
  <c r="B5514" i="4"/>
  <c r="B5515" i="4"/>
  <c r="B5516" i="4"/>
  <c r="B5517" i="4"/>
  <c r="C5517" i="4" s="1"/>
  <c r="B5518" i="4"/>
  <c r="B5519" i="4"/>
  <c r="B5520" i="4"/>
  <c r="B5521" i="4"/>
  <c r="B5522" i="4"/>
  <c r="B5523" i="4"/>
  <c r="B5524" i="4"/>
  <c r="B5525" i="4"/>
  <c r="C5525" i="4" s="1"/>
  <c r="B5526" i="4"/>
  <c r="B5527" i="4"/>
  <c r="B5528" i="4"/>
  <c r="B5529" i="4"/>
  <c r="C5529" i="4" s="1"/>
  <c r="B5530" i="4"/>
  <c r="B5531" i="4"/>
  <c r="B5532" i="4"/>
  <c r="B5533" i="4"/>
  <c r="C5533" i="4" s="1"/>
  <c r="B5534" i="4"/>
  <c r="B5535" i="4"/>
  <c r="B5536" i="4"/>
  <c r="B5537" i="4"/>
  <c r="B5538" i="4"/>
  <c r="B5539" i="4"/>
  <c r="B5540" i="4"/>
  <c r="B5541" i="4"/>
  <c r="C5541" i="4" s="1"/>
  <c r="B5542" i="4"/>
  <c r="B5543" i="4"/>
  <c r="B5544" i="4"/>
  <c r="B5545" i="4"/>
  <c r="B5546" i="4"/>
  <c r="B5547" i="4"/>
  <c r="B5548" i="4"/>
  <c r="B5549" i="4"/>
  <c r="C5549" i="4" s="1"/>
  <c r="B5550" i="4"/>
  <c r="B5551" i="4"/>
  <c r="B5552" i="4"/>
  <c r="B5553" i="4"/>
  <c r="B5554" i="4"/>
  <c r="C5554" i="4" s="1"/>
  <c r="B5555" i="4"/>
  <c r="B5556" i="4"/>
  <c r="B5557" i="4"/>
  <c r="C5557" i="4" s="1"/>
  <c r="B5558" i="4"/>
  <c r="C5558" i="4" s="1"/>
  <c r="B5559" i="4"/>
  <c r="B5560" i="4"/>
  <c r="B5561" i="4"/>
  <c r="B5562" i="4"/>
  <c r="B5563" i="4"/>
  <c r="B5564" i="4"/>
  <c r="B5565" i="4"/>
  <c r="C5565" i="4" s="1"/>
  <c r="B5566" i="4"/>
  <c r="B5567" i="4"/>
  <c r="B5568" i="4"/>
  <c r="B5569" i="4"/>
  <c r="C5569" i="4" s="1"/>
  <c r="B5570" i="4"/>
  <c r="B5571" i="4"/>
  <c r="B5572" i="4"/>
  <c r="B5573" i="4"/>
  <c r="C5573" i="4" s="1"/>
  <c r="B5574" i="4"/>
  <c r="B5575" i="4"/>
  <c r="B5576" i="4"/>
  <c r="B5577" i="4"/>
  <c r="B5578" i="4"/>
  <c r="B5579" i="4"/>
  <c r="B5580" i="4"/>
  <c r="B5581" i="4"/>
  <c r="C5581" i="4" s="1"/>
  <c r="B5582" i="4"/>
  <c r="B5583" i="4"/>
  <c r="C5583" i="4" s="1"/>
  <c r="B5584" i="4"/>
  <c r="B5585" i="4"/>
  <c r="B5586" i="4"/>
  <c r="B5587" i="4"/>
  <c r="B5588" i="4"/>
  <c r="B5589" i="4"/>
  <c r="C5589" i="4" s="1"/>
  <c r="B5590" i="4"/>
  <c r="C5590" i="4" s="1"/>
  <c r="B5591" i="4"/>
  <c r="B5592" i="4"/>
  <c r="B5593" i="4"/>
  <c r="B5594" i="4"/>
  <c r="B5595" i="4"/>
  <c r="B5596" i="4"/>
  <c r="B5597" i="4"/>
  <c r="C5597" i="4" s="1"/>
  <c r="B5598" i="4"/>
  <c r="B5599" i="4"/>
  <c r="C5599" i="4" s="1"/>
  <c r="B5600" i="4"/>
  <c r="C5600" i="4" s="1"/>
  <c r="B5601" i="4"/>
  <c r="B5602" i="4"/>
  <c r="C5602" i="4" s="1"/>
  <c r="E5602" i="4" s="1"/>
  <c r="B5603" i="4"/>
  <c r="B5604" i="4"/>
  <c r="B5605" i="4"/>
  <c r="C5605" i="4" s="1"/>
  <c r="B5606" i="4"/>
  <c r="C5606" i="4" s="1"/>
  <c r="B5607" i="4"/>
  <c r="B5608" i="4"/>
  <c r="B5609" i="4"/>
  <c r="C5609" i="4" s="1"/>
  <c r="B5610" i="4"/>
  <c r="C5610" i="4" s="1"/>
  <c r="E5610" i="4" s="1"/>
  <c r="B5611" i="4"/>
  <c r="B5612" i="4"/>
  <c r="B5613" i="4"/>
  <c r="C5613" i="4" s="1"/>
  <c r="B5614" i="4"/>
  <c r="B5615" i="4"/>
  <c r="B5616" i="4"/>
  <c r="B5617" i="4"/>
  <c r="B5618" i="4"/>
  <c r="B5619" i="4"/>
  <c r="B5620" i="4"/>
  <c r="B5621" i="4"/>
  <c r="C5621" i="4" s="1"/>
  <c r="B5622" i="4"/>
  <c r="C5622" i="4" s="1"/>
  <c r="B5623" i="4"/>
  <c r="B5624" i="4"/>
  <c r="B5625" i="4"/>
  <c r="B5626" i="4"/>
  <c r="C5626" i="4" s="1"/>
  <c r="B5627" i="4"/>
  <c r="B5628" i="4"/>
  <c r="B5629" i="4"/>
  <c r="C5629" i="4" s="1"/>
  <c r="B5630" i="4"/>
  <c r="C5630" i="4" s="1"/>
  <c r="B5631" i="4"/>
  <c r="C5631" i="4" s="1"/>
  <c r="B5632" i="4"/>
  <c r="B5633" i="4"/>
  <c r="B5634" i="4"/>
  <c r="B5635" i="4"/>
  <c r="C5635" i="4" s="1"/>
  <c r="B5636" i="4"/>
  <c r="C5636" i="4" s="1"/>
  <c r="B5637" i="4"/>
  <c r="C5637" i="4" s="1"/>
  <c r="B5638" i="4"/>
  <c r="B5639" i="4"/>
  <c r="B5640" i="4"/>
  <c r="B5641" i="4"/>
  <c r="B5642" i="4"/>
  <c r="B5643" i="4"/>
  <c r="B5644" i="4"/>
  <c r="B5645" i="4"/>
  <c r="C5645" i="4" s="1"/>
  <c r="B5646" i="4"/>
  <c r="B5647" i="4"/>
  <c r="C5647" i="4" s="1"/>
  <c r="B5648" i="4"/>
  <c r="B5649" i="4"/>
  <c r="B5650" i="4"/>
  <c r="B5651" i="4"/>
  <c r="B5652" i="4"/>
  <c r="B5653" i="4"/>
  <c r="C5653" i="4" s="1"/>
  <c r="B5654" i="4"/>
  <c r="B5655" i="4"/>
  <c r="B5656" i="4"/>
  <c r="B5657" i="4"/>
  <c r="B5658" i="4"/>
  <c r="B5659" i="4"/>
  <c r="B5660" i="4"/>
  <c r="B5661" i="4"/>
  <c r="C5661" i="4" s="1"/>
  <c r="B5662" i="4"/>
  <c r="B5663" i="4"/>
  <c r="B5664" i="4"/>
  <c r="B5665" i="4"/>
  <c r="B5666" i="4"/>
  <c r="B5667" i="4"/>
  <c r="B5668" i="4"/>
  <c r="B5669" i="4"/>
  <c r="C5669" i="4" s="1"/>
  <c r="B5670" i="4"/>
  <c r="B5671" i="4"/>
  <c r="B5672" i="4"/>
  <c r="B5673" i="4"/>
  <c r="B5674" i="4"/>
  <c r="B5675" i="4"/>
  <c r="B5676" i="4"/>
  <c r="B5677" i="4"/>
  <c r="C5677" i="4" s="1"/>
  <c r="B5678" i="4"/>
  <c r="C5678" i="4" s="1"/>
  <c r="E5678" i="4" s="1"/>
  <c r="B5679" i="4"/>
  <c r="B5680" i="4"/>
  <c r="B5681" i="4"/>
  <c r="B5682" i="4"/>
  <c r="B5683" i="4"/>
  <c r="B5684" i="4"/>
  <c r="B5685" i="4"/>
  <c r="C5685" i="4" s="1"/>
  <c r="B5686" i="4"/>
  <c r="B5687" i="4"/>
  <c r="B5688" i="4"/>
  <c r="B5689" i="4"/>
  <c r="B5690" i="4"/>
  <c r="B5691" i="4"/>
  <c r="B5692" i="4"/>
  <c r="B5693" i="4"/>
  <c r="C5693" i="4" s="1"/>
  <c r="B5694" i="4"/>
  <c r="B5695" i="4"/>
  <c r="B5696" i="4"/>
  <c r="B5697" i="4"/>
  <c r="B5698" i="4"/>
  <c r="B5699" i="4"/>
  <c r="B5700" i="4"/>
  <c r="B5701" i="4"/>
  <c r="C5701" i="4" s="1"/>
  <c r="B5702" i="4"/>
  <c r="C5702" i="4" s="1"/>
  <c r="B5703" i="4"/>
  <c r="B5704" i="4"/>
  <c r="B5705" i="4"/>
  <c r="B5706" i="4"/>
  <c r="B5707" i="4"/>
  <c r="B5708" i="4"/>
  <c r="B5709" i="4"/>
  <c r="C5709" i="4" s="1"/>
  <c r="B5710" i="4"/>
  <c r="C5710" i="4" s="1"/>
  <c r="E5710" i="4" s="1"/>
  <c r="B5711" i="4"/>
  <c r="B5712" i="4"/>
  <c r="B5713" i="4"/>
  <c r="B5714" i="4"/>
  <c r="B5715" i="4"/>
  <c r="C5715" i="4" s="1"/>
  <c r="B5716" i="4"/>
  <c r="B5717" i="4"/>
  <c r="C5717" i="4" s="1"/>
  <c r="B5718" i="4"/>
  <c r="B5719" i="4"/>
  <c r="B5720" i="4"/>
  <c r="C5720" i="4" s="1"/>
  <c r="B5721" i="4"/>
  <c r="B5722" i="4"/>
  <c r="B5723" i="4"/>
  <c r="C5723" i="4" s="1"/>
  <c r="B5724" i="4"/>
  <c r="B5725" i="4"/>
  <c r="C5725" i="4" s="1"/>
  <c r="B5726" i="4"/>
  <c r="C5726" i="4" s="1"/>
  <c r="B5727" i="4"/>
  <c r="C5727" i="4" s="1"/>
  <c r="B5728" i="4"/>
  <c r="B5729" i="4"/>
  <c r="B5730" i="4"/>
  <c r="B5731" i="4"/>
  <c r="B5732" i="4"/>
  <c r="B5733" i="4"/>
  <c r="C5733" i="4" s="1"/>
  <c r="B5734" i="4"/>
  <c r="B5735" i="4"/>
  <c r="B5736" i="4"/>
  <c r="B5737" i="4"/>
  <c r="B5738" i="4"/>
  <c r="B5739" i="4"/>
  <c r="B5740" i="4"/>
  <c r="B5741" i="4"/>
  <c r="C5741" i="4" s="1"/>
  <c r="B5742" i="4"/>
  <c r="B5743" i="4"/>
  <c r="B5744" i="4"/>
  <c r="B5745" i="4"/>
  <c r="B5746" i="4"/>
  <c r="B5747" i="4"/>
  <c r="B5748" i="4"/>
  <c r="B5749" i="4"/>
  <c r="C5749" i="4" s="1"/>
  <c r="B5750" i="4"/>
  <c r="C5750" i="4" s="1"/>
  <c r="B5751" i="4"/>
  <c r="B5752" i="4"/>
  <c r="B5753" i="4"/>
  <c r="B5754" i="4"/>
  <c r="B5755" i="4"/>
  <c r="B5756" i="4"/>
  <c r="B5757" i="4"/>
  <c r="C5757" i="4" s="1"/>
  <c r="B5758" i="4"/>
  <c r="B5759" i="4"/>
  <c r="C5759" i="4" s="1"/>
  <c r="B5760" i="4"/>
  <c r="B5761" i="4"/>
  <c r="B5762" i="4"/>
  <c r="B5763" i="4"/>
  <c r="B5764" i="4"/>
  <c r="B5765" i="4"/>
  <c r="C5765" i="4" s="1"/>
  <c r="B5766" i="4"/>
  <c r="B5767" i="4"/>
  <c r="B5768" i="4"/>
  <c r="B5769" i="4"/>
  <c r="B5770" i="4"/>
  <c r="B5771" i="4"/>
  <c r="B5772" i="4"/>
  <c r="B5773" i="4"/>
  <c r="C5773" i="4" s="1"/>
  <c r="B5774" i="4"/>
  <c r="C5774" i="4" s="1"/>
  <c r="B5775" i="4"/>
  <c r="B5776" i="4"/>
  <c r="B5777" i="4"/>
  <c r="C5777" i="4" s="1"/>
  <c r="B5778" i="4"/>
  <c r="C5778" i="4" s="1"/>
  <c r="B5779" i="4"/>
  <c r="B5780" i="4"/>
  <c r="B5781" i="4"/>
  <c r="C5781" i="4" s="1"/>
  <c r="B5782" i="4"/>
  <c r="B5783" i="4"/>
  <c r="B5784" i="4"/>
  <c r="B5785" i="4"/>
  <c r="B5786" i="4"/>
  <c r="B5787" i="4"/>
  <c r="B5788" i="4"/>
  <c r="C5788" i="4" s="1"/>
  <c r="B5789" i="4"/>
  <c r="C5789" i="4" s="1"/>
  <c r="B5790" i="4"/>
  <c r="B5791" i="4"/>
  <c r="C5791" i="4" s="1"/>
  <c r="B5792" i="4"/>
  <c r="B5793" i="4"/>
  <c r="B5794" i="4"/>
  <c r="B5795" i="4"/>
  <c r="B5796" i="4"/>
  <c r="B5797" i="4"/>
  <c r="C5797" i="4" s="1"/>
  <c r="B5798" i="4"/>
  <c r="B5799" i="4"/>
  <c r="B5800" i="4"/>
  <c r="B5801" i="4"/>
  <c r="B5802" i="4"/>
  <c r="B5803" i="4"/>
  <c r="B5804" i="4"/>
  <c r="B5805" i="4"/>
  <c r="C5805" i="4" s="1"/>
  <c r="B5806" i="4"/>
  <c r="B5807" i="4"/>
  <c r="B5808" i="4"/>
  <c r="B5809" i="4"/>
  <c r="B5810" i="4"/>
  <c r="B5811" i="4"/>
  <c r="B5812" i="4"/>
  <c r="B5813" i="4"/>
  <c r="C5813" i="4" s="1"/>
  <c r="B5814" i="4"/>
  <c r="B5815" i="4"/>
  <c r="B5816" i="4"/>
  <c r="B5817" i="4"/>
  <c r="C5817" i="4" s="1"/>
  <c r="B5818" i="4"/>
  <c r="B5819" i="4"/>
  <c r="B5820" i="4"/>
  <c r="B5821" i="4"/>
  <c r="C5821" i="4" s="1"/>
  <c r="B5822" i="4"/>
  <c r="C5822" i="4" s="1"/>
  <c r="B5823" i="4"/>
  <c r="B5824" i="4"/>
  <c r="B5825" i="4"/>
  <c r="B5826" i="4"/>
  <c r="B5827" i="4"/>
  <c r="B5828" i="4"/>
  <c r="B5829" i="4"/>
  <c r="C5829" i="4" s="1"/>
  <c r="B5830" i="4"/>
  <c r="B5831" i="4"/>
  <c r="C5831" i="4" s="1"/>
  <c r="B5832" i="4"/>
  <c r="B5833" i="4"/>
  <c r="B5834" i="4"/>
  <c r="B5835" i="4"/>
  <c r="B5836" i="4"/>
  <c r="B5837" i="4"/>
  <c r="C5837" i="4" s="1"/>
  <c r="B5838" i="4"/>
  <c r="B5839" i="4"/>
  <c r="B5840" i="4"/>
  <c r="B5841" i="4"/>
  <c r="B5842" i="4"/>
  <c r="B5843" i="4"/>
  <c r="C5843" i="4" s="1"/>
  <c r="B5844" i="4"/>
  <c r="B5845" i="4"/>
  <c r="C5845" i="4" s="1"/>
  <c r="B5846" i="4"/>
  <c r="C5846" i="4" s="1"/>
  <c r="E5846" i="4" s="1"/>
  <c r="B5847" i="4"/>
  <c r="B5848" i="4"/>
  <c r="C5848" i="4" s="1"/>
  <c r="B5849" i="4"/>
  <c r="C5849" i="4" s="1"/>
  <c r="B5850" i="4"/>
  <c r="B5851" i="4"/>
  <c r="B5852" i="4"/>
  <c r="B5853" i="4"/>
  <c r="C5853" i="4" s="1"/>
  <c r="B5854" i="4"/>
  <c r="B5855" i="4"/>
  <c r="B5856" i="4"/>
  <c r="B5857" i="4"/>
  <c r="B5858" i="4"/>
  <c r="B5859" i="4"/>
  <c r="B5860" i="4"/>
  <c r="B5861" i="4"/>
  <c r="C5861" i="4" s="1"/>
  <c r="B5862" i="4"/>
  <c r="B5863" i="4"/>
  <c r="B5864" i="4"/>
  <c r="B5865" i="4"/>
  <c r="C5865" i="4" s="1"/>
  <c r="B5866" i="4"/>
  <c r="B5867" i="4"/>
  <c r="B5868" i="4"/>
  <c r="B5869" i="4"/>
  <c r="C5869" i="4" s="1"/>
  <c r="B5870" i="4"/>
  <c r="C5870" i="4" s="1"/>
  <c r="B5871" i="4"/>
  <c r="B5872" i="4"/>
  <c r="B5873" i="4"/>
  <c r="B5874" i="4"/>
  <c r="B5875" i="4"/>
  <c r="B5876" i="4"/>
  <c r="B5877" i="4"/>
  <c r="C5877" i="4" s="1"/>
  <c r="B5878" i="4"/>
  <c r="B5879" i="4"/>
  <c r="B5880" i="4"/>
  <c r="B5881" i="4"/>
  <c r="B5882" i="4"/>
  <c r="B5883" i="4"/>
  <c r="B5884" i="4"/>
  <c r="B5885" i="4"/>
  <c r="C5885" i="4" s="1"/>
  <c r="B5886" i="4"/>
  <c r="C5886" i="4" s="1"/>
  <c r="B5887" i="4"/>
  <c r="B5888" i="4"/>
  <c r="B5889" i="4"/>
  <c r="B5890" i="4"/>
  <c r="B5891" i="4"/>
  <c r="B5892" i="4"/>
  <c r="B5893" i="4"/>
  <c r="C5893" i="4" s="1"/>
  <c r="B5894" i="4"/>
  <c r="B5895" i="4"/>
  <c r="B5896" i="4"/>
  <c r="B5897" i="4"/>
  <c r="B5898" i="4"/>
  <c r="B5899" i="4"/>
  <c r="B5900" i="4"/>
  <c r="B5901" i="4"/>
  <c r="C5901" i="4" s="1"/>
  <c r="B5902" i="4"/>
  <c r="B5903" i="4"/>
  <c r="B5904" i="4"/>
  <c r="B5905" i="4"/>
  <c r="B5906" i="4"/>
  <c r="B5907" i="4"/>
  <c r="B5908" i="4"/>
  <c r="C5908" i="4" s="1"/>
  <c r="B5909" i="4"/>
  <c r="C5909" i="4" s="1"/>
  <c r="B5910" i="4"/>
  <c r="C5910" i="4" s="1"/>
  <c r="B5911" i="4"/>
  <c r="B5912" i="4"/>
  <c r="B5913" i="4"/>
  <c r="B5914" i="4"/>
  <c r="B5915" i="4"/>
  <c r="C5915" i="4" s="1"/>
  <c r="B5916" i="4"/>
  <c r="B5917" i="4"/>
  <c r="C5917" i="4" s="1"/>
  <c r="B5918" i="4"/>
  <c r="B5919" i="4"/>
  <c r="B5920" i="4"/>
  <c r="B5921" i="4"/>
  <c r="B5922" i="4"/>
  <c r="B5923" i="4"/>
  <c r="B5924" i="4"/>
  <c r="B5925" i="4"/>
  <c r="C5925" i="4" s="1"/>
  <c r="B5926" i="4"/>
  <c r="B5927" i="4"/>
  <c r="B5928" i="4"/>
  <c r="C5928" i="4" s="1"/>
  <c r="B5929" i="4"/>
  <c r="B5930" i="4"/>
  <c r="B5931" i="4"/>
  <c r="B5932" i="4"/>
  <c r="B5933" i="4"/>
  <c r="C5933" i="4" s="1"/>
  <c r="B5934" i="4"/>
  <c r="B5935" i="4"/>
  <c r="C5935" i="4" s="1"/>
  <c r="B5936" i="4"/>
  <c r="B5937" i="4"/>
  <c r="B5938" i="4"/>
  <c r="B5939" i="4"/>
  <c r="B5940" i="4"/>
  <c r="B5941" i="4"/>
  <c r="C5941" i="4" s="1"/>
  <c r="B5942" i="4"/>
  <c r="B5943" i="4"/>
  <c r="B5944" i="4"/>
  <c r="B5945" i="4"/>
  <c r="C5945" i="4" s="1"/>
  <c r="B5946" i="4"/>
  <c r="C5946" i="4" s="1"/>
  <c r="B5947" i="4"/>
  <c r="B5948" i="4"/>
  <c r="B5949" i="4"/>
  <c r="C5949" i="4" s="1"/>
  <c r="B5950" i="4"/>
  <c r="B5951" i="4"/>
  <c r="B5952" i="4"/>
  <c r="B5953" i="4"/>
  <c r="B5954" i="4"/>
  <c r="B5955" i="4"/>
  <c r="B5956" i="4"/>
  <c r="B5957" i="4"/>
  <c r="C5957" i="4" s="1"/>
  <c r="B5958" i="4"/>
  <c r="B5959" i="4"/>
  <c r="B5960" i="4"/>
  <c r="B5961" i="4"/>
  <c r="B5962" i="4"/>
  <c r="B5963" i="4"/>
  <c r="B5964" i="4"/>
  <c r="B5965" i="4"/>
  <c r="C5965" i="4" s="1"/>
  <c r="B5966" i="4"/>
  <c r="C5966" i="4" s="1"/>
  <c r="B5967" i="4"/>
  <c r="B5968" i="4"/>
  <c r="B5969" i="4"/>
  <c r="B5970" i="4"/>
  <c r="B5971" i="4"/>
  <c r="B5972" i="4"/>
  <c r="B5973" i="4"/>
  <c r="C5973" i="4" s="1"/>
  <c r="B5974" i="4"/>
  <c r="B5975" i="4"/>
  <c r="B5976" i="4"/>
  <c r="B5977" i="4"/>
  <c r="B5978" i="4"/>
  <c r="B5979" i="4"/>
  <c r="B5980" i="4"/>
  <c r="B5981" i="4"/>
  <c r="C5981" i="4" s="1"/>
  <c r="B5982" i="4"/>
  <c r="B5983" i="4"/>
  <c r="B5984" i="4"/>
  <c r="B5985" i="4"/>
  <c r="B5986" i="4"/>
  <c r="B5987" i="4"/>
  <c r="B5988" i="4"/>
  <c r="B5989" i="4"/>
  <c r="C5989" i="4" s="1"/>
  <c r="B5990" i="4"/>
  <c r="C5990" i="4" s="1"/>
  <c r="B5991" i="4"/>
  <c r="B5992" i="4"/>
  <c r="B5993" i="4"/>
  <c r="B5994" i="4"/>
  <c r="B5995" i="4"/>
  <c r="B5996" i="4"/>
  <c r="B5997" i="4"/>
  <c r="C5997" i="4" s="1"/>
  <c r="B5998" i="4"/>
  <c r="C5998" i="4" s="1"/>
  <c r="B5999" i="4"/>
  <c r="B6000" i="4"/>
  <c r="B6001" i="4"/>
  <c r="B6002" i="4"/>
  <c r="B6003" i="4"/>
  <c r="C6003" i="4" s="1"/>
  <c r="B6004" i="4"/>
  <c r="B6005" i="4"/>
  <c r="C6005" i="4" s="1"/>
  <c r="B6006" i="4"/>
  <c r="B6007" i="4"/>
  <c r="B6008" i="4"/>
  <c r="B6009" i="4"/>
  <c r="B6010" i="4"/>
  <c r="B6011" i="4"/>
  <c r="B6012" i="4"/>
  <c r="B6013" i="4"/>
  <c r="C6013" i="4" s="1"/>
  <c r="B6014" i="4"/>
  <c r="C6014" i="4" s="1"/>
  <c r="E6014" i="4" s="1"/>
  <c r="B6015" i="4"/>
  <c r="B6016" i="4"/>
  <c r="B6017" i="4"/>
  <c r="B6018" i="4"/>
  <c r="C6018" i="4" s="1"/>
  <c r="E6018" i="4" s="1"/>
  <c r="B6019" i="4"/>
  <c r="B6020" i="4"/>
  <c r="B6021" i="4"/>
  <c r="C6021" i="4" s="1"/>
  <c r="B6022" i="4"/>
  <c r="B6023" i="4"/>
  <c r="B6024" i="4"/>
  <c r="B6025" i="4"/>
  <c r="B6026" i="4"/>
  <c r="B6027" i="4"/>
  <c r="B6028" i="4"/>
  <c r="B6029" i="4"/>
  <c r="C6029" i="4" s="1"/>
  <c r="B6030" i="4"/>
  <c r="B6031" i="4"/>
  <c r="B6032" i="4"/>
  <c r="B6033" i="4"/>
  <c r="B6034" i="4"/>
  <c r="B6035" i="4"/>
  <c r="B6036" i="4"/>
  <c r="B6037" i="4"/>
  <c r="C6037" i="4" s="1"/>
  <c r="B6038" i="4"/>
  <c r="C6038" i="4" s="1"/>
  <c r="B6039" i="4"/>
  <c r="B6040" i="4"/>
  <c r="B6041" i="4"/>
  <c r="B6042" i="4"/>
  <c r="B6043" i="4"/>
  <c r="B6044" i="4"/>
  <c r="B6045" i="4"/>
  <c r="C6045" i="4" s="1"/>
  <c r="B6046" i="4"/>
  <c r="B6047" i="4"/>
  <c r="B6048" i="4"/>
  <c r="B6049" i="4"/>
  <c r="B6050" i="4"/>
  <c r="B6051" i="4"/>
  <c r="B6052" i="4"/>
  <c r="B6053" i="4"/>
  <c r="C6053" i="4" s="1"/>
  <c r="B6054" i="4"/>
  <c r="B6055" i="4"/>
  <c r="B6056" i="4"/>
  <c r="B6057" i="4"/>
  <c r="B6058" i="4"/>
  <c r="B6059" i="4"/>
  <c r="B6060" i="4"/>
  <c r="B6061" i="4"/>
  <c r="C6061" i="4" s="1"/>
  <c r="B6062" i="4"/>
  <c r="C6062" i="4" s="1"/>
  <c r="E6062" i="4" s="1"/>
  <c r="B6063" i="4"/>
  <c r="B6064" i="4"/>
  <c r="B6065" i="4"/>
  <c r="C6065" i="4" s="1"/>
  <c r="B6066" i="4"/>
  <c r="C6066" i="4" s="1"/>
  <c r="B6067" i="4"/>
  <c r="B6068" i="4"/>
  <c r="B6069" i="4"/>
  <c r="C6069" i="4" s="1"/>
  <c r="B6070" i="4"/>
  <c r="C6070" i="4" s="1"/>
  <c r="B6071" i="4"/>
  <c r="B6072" i="4"/>
  <c r="B6073" i="4"/>
  <c r="B6074" i="4"/>
  <c r="B6075" i="4"/>
  <c r="B6076" i="4"/>
  <c r="B6077" i="4"/>
  <c r="C6077" i="4" s="1"/>
  <c r="B6078" i="4"/>
  <c r="B6079" i="4"/>
  <c r="B6080" i="4"/>
  <c r="B6081" i="4"/>
  <c r="B6082" i="4"/>
  <c r="B6083" i="4"/>
  <c r="B6084" i="4"/>
  <c r="B6085" i="4"/>
  <c r="C6085" i="4" s="1"/>
  <c r="B6086" i="4"/>
  <c r="B6087" i="4"/>
  <c r="B6088" i="4"/>
  <c r="B6089" i="4"/>
  <c r="B6090" i="4"/>
  <c r="B6091" i="4"/>
  <c r="B6092" i="4"/>
  <c r="B6093" i="4"/>
  <c r="C6093" i="4" s="1"/>
  <c r="B6094" i="4"/>
  <c r="C6094" i="4" s="1"/>
  <c r="B6095" i="4"/>
  <c r="B6096" i="4"/>
  <c r="B6097" i="4"/>
  <c r="B6098" i="4"/>
  <c r="B6099" i="4"/>
  <c r="C6099" i="4" s="1"/>
  <c r="B6100" i="4"/>
  <c r="B6101" i="4"/>
  <c r="C6101" i="4" s="1"/>
  <c r="B6102" i="4"/>
  <c r="B6103" i="4"/>
  <c r="B6104" i="4"/>
  <c r="B6105" i="4"/>
  <c r="B6106" i="4"/>
  <c r="B6107" i="4"/>
  <c r="B6108" i="4"/>
  <c r="B6109" i="4"/>
  <c r="C6109" i="4" s="1"/>
  <c r="B6110" i="4"/>
  <c r="C6110" i="4" s="1"/>
  <c r="B6111" i="4"/>
  <c r="B6112" i="4"/>
  <c r="B6113" i="4"/>
  <c r="B6114" i="4"/>
  <c r="B6115" i="4"/>
  <c r="B6116" i="4"/>
  <c r="B6117" i="4"/>
  <c r="C6117" i="4" s="1"/>
  <c r="B6118" i="4"/>
  <c r="C6118" i="4" s="1"/>
  <c r="E6118" i="4" s="1"/>
  <c r="B6119" i="4"/>
  <c r="B6120" i="4"/>
  <c r="B6121" i="4"/>
  <c r="B6122" i="4"/>
  <c r="B6123" i="4"/>
  <c r="B6124" i="4"/>
  <c r="B6125" i="4"/>
  <c r="C6125" i="4" s="1"/>
  <c r="B6126" i="4"/>
  <c r="B6127" i="4"/>
  <c r="B6128" i="4"/>
  <c r="B6129" i="4"/>
  <c r="B6130" i="4"/>
  <c r="C6130" i="4" s="1"/>
  <c r="B6131" i="4"/>
  <c r="B6132" i="4"/>
  <c r="B6133" i="4"/>
  <c r="C6133" i="4" s="1"/>
  <c r="B6134" i="4"/>
  <c r="B6135" i="4"/>
  <c r="B6136" i="4"/>
  <c r="B6137" i="4"/>
  <c r="B6138" i="4"/>
  <c r="B6139" i="4"/>
  <c r="B6140" i="4"/>
  <c r="B6141" i="4"/>
  <c r="C6141" i="4" s="1"/>
  <c r="B6142" i="4"/>
  <c r="B6143" i="4"/>
  <c r="B6144" i="4"/>
  <c r="C6144" i="4" s="1"/>
  <c r="B6145" i="4"/>
  <c r="B6146" i="4"/>
  <c r="B6147" i="4"/>
  <c r="B6148" i="4"/>
  <c r="B6149" i="4"/>
  <c r="C6149" i="4" s="1"/>
  <c r="B6150" i="4"/>
  <c r="B6151" i="4"/>
  <c r="B6152" i="4"/>
  <c r="B6153" i="4"/>
  <c r="B6154" i="4"/>
  <c r="B6155" i="4"/>
  <c r="B6156" i="4"/>
  <c r="B6157" i="4"/>
  <c r="C6157" i="4" s="1"/>
  <c r="B6158" i="4"/>
  <c r="C6158" i="4" s="1"/>
  <c r="B6159" i="4"/>
  <c r="B6160" i="4"/>
  <c r="B6161" i="4"/>
  <c r="B6162" i="4"/>
  <c r="B6163" i="4"/>
  <c r="B6164" i="4"/>
  <c r="B6165" i="4"/>
  <c r="C6165" i="4" s="1"/>
  <c r="B6166" i="4"/>
  <c r="C6166" i="4" s="1"/>
  <c r="E6166" i="4" s="1"/>
  <c r="B6167" i="4"/>
  <c r="C6167" i="4" s="1"/>
  <c r="E6167" i="4" s="1"/>
  <c r="B6168" i="4"/>
  <c r="B6169" i="4"/>
  <c r="C6169" i="4" s="1"/>
  <c r="B6170" i="4"/>
  <c r="B6171" i="4"/>
  <c r="B6172" i="4"/>
  <c r="B6173" i="4"/>
  <c r="C6173" i="4" s="1"/>
  <c r="B6174" i="4"/>
  <c r="B6175" i="4"/>
  <c r="B6176" i="4"/>
  <c r="B6177" i="4"/>
  <c r="B6178" i="4"/>
  <c r="B6179" i="4"/>
  <c r="B6180" i="4"/>
  <c r="B6181" i="4"/>
  <c r="C6181" i="4" s="1"/>
  <c r="B6182" i="4"/>
  <c r="C6182" i="4" s="1"/>
  <c r="E6182" i="4" s="1"/>
  <c r="B6183" i="4"/>
  <c r="B6184" i="4"/>
  <c r="B6185" i="4"/>
  <c r="B6186" i="4"/>
  <c r="B6187" i="4"/>
  <c r="B6188" i="4"/>
  <c r="B6189" i="4"/>
  <c r="C6189" i="4" s="1"/>
  <c r="B6190" i="4"/>
  <c r="C6190" i="4" s="1"/>
  <c r="B6191" i="4"/>
  <c r="B6192" i="4"/>
  <c r="B6193" i="4"/>
  <c r="B6194" i="4"/>
  <c r="B6195" i="4"/>
  <c r="B6196" i="4"/>
  <c r="B6197" i="4"/>
  <c r="C6197" i="4" s="1"/>
  <c r="B6198" i="4"/>
  <c r="C6198" i="4" s="1"/>
  <c r="B6199" i="4"/>
  <c r="C6199" i="4" s="1"/>
  <c r="B6200" i="4"/>
  <c r="C6200" i="4" s="1"/>
  <c r="B6201" i="4"/>
  <c r="B6202" i="4"/>
  <c r="B6203" i="4"/>
  <c r="B6204" i="4"/>
  <c r="B6205" i="4"/>
  <c r="C6205" i="4" s="1"/>
  <c r="B6206" i="4"/>
  <c r="B6207" i="4"/>
  <c r="B6208" i="4"/>
  <c r="B6209" i="4"/>
  <c r="B6210" i="4"/>
  <c r="B6211" i="4"/>
  <c r="B6212" i="4"/>
  <c r="B6213" i="4"/>
  <c r="C6213" i="4" s="1"/>
  <c r="B6214" i="4"/>
  <c r="B6215" i="4"/>
  <c r="B6216" i="4"/>
  <c r="C6216" i="4" s="1"/>
  <c r="B6217" i="4"/>
  <c r="B6218" i="4"/>
  <c r="B6219" i="4"/>
  <c r="B6220" i="4"/>
  <c r="B6221" i="4"/>
  <c r="C6221" i="4" s="1"/>
  <c r="B6222" i="4"/>
  <c r="B6223" i="4"/>
  <c r="B6224" i="4"/>
  <c r="B6225" i="4"/>
  <c r="B6226" i="4"/>
  <c r="B6227" i="4"/>
  <c r="B6228" i="4"/>
  <c r="B6229" i="4"/>
  <c r="C6229" i="4" s="1"/>
  <c r="B6230" i="4"/>
  <c r="C6230" i="4" s="1"/>
  <c r="G6230" i="4" s="1"/>
  <c r="I6230" i="4" s="1"/>
  <c r="B6231" i="4"/>
  <c r="B6232" i="4"/>
  <c r="B6233" i="4"/>
  <c r="B6234" i="4"/>
  <c r="B6235" i="4"/>
  <c r="B6236" i="4"/>
  <c r="B6237" i="4"/>
  <c r="C6237" i="4" s="1"/>
  <c r="B6238" i="4"/>
  <c r="B6239" i="4"/>
  <c r="C6239" i="4" s="1"/>
  <c r="B6240" i="4"/>
  <c r="B6241" i="4"/>
  <c r="B6242" i="4"/>
  <c r="B6243" i="4"/>
  <c r="B6244" i="4"/>
  <c r="B6245" i="4"/>
  <c r="C6245" i="4" s="1"/>
  <c r="B6246" i="4"/>
  <c r="B6247" i="4"/>
  <c r="B6248" i="4"/>
  <c r="B6249" i="4"/>
  <c r="B6250" i="4"/>
  <c r="B6251" i="4"/>
  <c r="B6252" i="4"/>
  <c r="B6253" i="4"/>
  <c r="C6253" i="4" s="1"/>
  <c r="B6254" i="4"/>
  <c r="B6255" i="4"/>
  <c r="B6256" i="4"/>
  <c r="B6257" i="4"/>
  <c r="B6258" i="4"/>
  <c r="B6259" i="4"/>
  <c r="B6260" i="4"/>
  <c r="B6261" i="4"/>
  <c r="C6261" i="4" s="1"/>
  <c r="B6262" i="4"/>
  <c r="C6262" i="4" s="1"/>
  <c r="B6263" i="4"/>
  <c r="B6264" i="4"/>
  <c r="B6265" i="4"/>
  <c r="C6265" i="4" s="1"/>
  <c r="B6266" i="4"/>
  <c r="C6266" i="4" s="1"/>
  <c r="B6267" i="4"/>
  <c r="B6268" i="4"/>
  <c r="C6268" i="4" s="1"/>
  <c r="B6269" i="4"/>
  <c r="C6269" i="4" s="1"/>
  <c r="B6270" i="4"/>
  <c r="C6270" i="4" s="1"/>
  <c r="B6271" i="4"/>
  <c r="B6272" i="4"/>
  <c r="B6273" i="4"/>
  <c r="B6274" i="4"/>
  <c r="B6275" i="4"/>
  <c r="C6275" i="4" s="1"/>
  <c r="B6276" i="4"/>
  <c r="B6277" i="4"/>
  <c r="C6277" i="4" s="1"/>
  <c r="B6278" i="4"/>
  <c r="B6279" i="4"/>
  <c r="B6280" i="4"/>
  <c r="C6280" i="4" s="1"/>
  <c r="B6281" i="4"/>
  <c r="B6282" i="4"/>
  <c r="B6283" i="4"/>
  <c r="B6284" i="4"/>
  <c r="B6285" i="4"/>
  <c r="C6285" i="4" s="1"/>
  <c r="B6286" i="4"/>
  <c r="C6286" i="4" s="1"/>
  <c r="B6287" i="4"/>
  <c r="C6287" i="4" s="1"/>
  <c r="B6288" i="4"/>
  <c r="B6289" i="4"/>
  <c r="B6290" i="4"/>
  <c r="B6291" i="4"/>
  <c r="B6292" i="4"/>
  <c r="B6293" i="4"/>
  <c r="C6293" i="4" s="1"/>
  <c r="B6294" i="4"/>
  <c r="B6295" i="4"/>
  <c r="B6296" i="4"/>
  <c r="B6297" i="4"/>
  <c r="B6298" i="4"/>
  <c r="B6299" i="4"/>
  <c r="B6300" i="4"/>
  <c r="B6301" i="4"/>
  <c r="C6301" i="4" s="1"/>
  <c r="B6302" i="4"/>
  <c r="B6303" i="4"/>
  <c r="C6303" i="4" s="1"/>
  <c r="B6304" i="4"/>
  <c r="B6305" i="4"/>
  <c r="B6306" i="4"/>
  <c r="B6307" i="4"/>
  <c r="B6308" i="4"/>
  <c r="B6309" i="4"/>
  <c r="C6309" i="4" s="1"/>
  <c r="B6310" i="4"/>
  <c r="B6311" i="4"/>
  <c r="B6312" i="4"/>
  <c r="B6313" i="4"/>
  <c r="B6314" i="4"/>
  <c r="B6315" i="4"/>
  <c r="B6316" i="4"/>
  <c r="B6317" i="4"/>
  <c r="C6317" i="4" s="1"/>
  <c r="B6318" i="4"/>
  <c r="B6319" i="4"/>
  <c r="B6320" i="4"/>
  <c r="B6321" i="4"/>
  <c r="B6322" i="4"/>
  <c r="B6323" i="4"/>
  <c r="B6324" i="4"/>
  <c r="C6324" i="4" s="1"/>
  <c r="B6325" i="4"/>
  <c r="C6325" i="4" s="1"/>
  <c r="B6326" i="4"/>
  <c r="C6326" i="4" s="1"/>
  <c r="B6327" i="4"/>
  <c r="B6328" i="4"/>
  <c r="B6329" i="4"/>
  <c r="C6329" i="4" s="1"/>
  <c r="B6330" i="4"/>
  <c r="B6331" i="4"/>
  <c r="B6332" i="4"/>
  <c r="B6333" i="4"/>
  <c r="C6333" i="4" s="1"/>
  <c r="B6334" i="4"/>
  <c r="B6335" i="4"/>
  <c r="B6336" i="4"/>
  <c r="B6337" i="4"/>
  <c r="B6338" i="4"/>
  <c r="B6339" i="4"/>
  <c r="B6340" i="4"/>
  <c r="C6340" i="4" s="1"/>
  <c r="E6340" i="4" s="1"/>
  <c r="B6341" i="4"/>
  <c r="B6342" i="4"/>
  <c r="C6342" i="4" s="1"/>
  <c r="B6343" i="4"/>
  <c r="B6344" i="4"/>
  <c r="B6345" i="4"/>
  <c r="B6346" i="4"/>
  <c r="B6347" i="4"/>
  <c r="B6348" i="4"/>
  <c r="C6348" i="4" s="1"/>
  <c r="E6348" i="4" s="1"/>
  <c r="B6349" i="4"/>
  <c r="B6350" i="4"/>
  <c r="B6351" i="4"/>
  <c r="B6352" i="4"/>
  <c r="B6353" i="4"/>
  <c r="B6354" i="4"/>
  <c r="B6355" i="4"/>
  <c r="B6356" i="4"/>
  <c r="C6356" i="4" s="1"/>
  <c r="E6356" i="4" s="1"/>
  <c r="B6357" i="4"/>
  <c r="C6357" i="4" s="1"/>
  <c r="B6358" i="4"/>
  <c r="B6359" i="4"/>
  <c r="B6360" i="4"/>
  <c r="B6361" i="4"/>
  <c r="B6362" i="4"/>
  <c r="B6363" i="4"/>
  <c r="B6364" i="4"/>
  <c r="C6364" i="4" s="1"/>
  <c r="E6364" i="4" s="1"/>
  <c r="B6365" i="4"/>
  <c r="B6366" i="4"/>
  <c r="D6366" i="4" s="1"/>
  <c r="F6366" i="4" s="1"/>
  <c r="H6366" i="4" s="1"/>
  <c r="B6367" i="4"/>
  <c r="B6368" i="4"/>
  <c r="B6369" i="4"/>
  <c r="B6370" i="4"/>
  <c r="B6371" i="4"/>
  <c r="C6371" i="4" s="1"/>
  <c r="G6371" i="4" s="1"/>
  <c r="I6371" i="4" s="1"/>
  <c r="B6372" i="4"/>
  <c r="B6373" i="4"/>
  <c r="B6374" i="4"/>
  <c r="B6375" i="4"/>
  <c r="B6376" i="4"/>
  <c r="B6377" i="4"/>
  <c r="B6378" i="4"/>
  <c r="B6379" i="4"/>
  <c r="C6379" i="4" s="1"/>
  <c r="B6380" i="4"/>
  <c r="C6380" i="4" s="1"/>
  <c r="B6381" i="4"/>
  <c r="B6382" i="4"/>
  <c r="B6383" i="4"/>
  <c r="B6384" i="4"/>
  <c r="C6384" i="4" s="1"/>
  <c r="B6385" i="4"/>
  <c r="C6385" i="4" s="1"/>
  <c r="B6386" i="4"/>
  <c r="B6387" i="4"/>
  <c r="B6388" i="4"/>
  <c r="C6388" i="4" s="1"/>
  <c r="E6388" i="4" s="1"/>
  <c r="B6389" i="4"/>
  <c r="B6390" i="4"/>
  <c r="B6391" i="4"/>
  <c r="B6392" i="4"/>
  <c r="B6393" i="4"/>
  <c r="B6394" i="4"/>
  <c r="C6394" i="4" s="1"/>
  <c r="B6395" i="4"/>
  <c r="B6396" i="4"/>
  <c r="C6396" i="4" s="1"/>
  <c r="E6396" i="4" s="1"/>
  <c r="B6397" i="4"/>
  <c r="B6398" i="4"/>
  <c r="B6399" i="4"/>
  <c r="B6400" i="4"/>
  <c r="B6401" i="4"/>
  <c r="B6402" i="4"/>
  <c r="B6403" i="4"/>
  <c r="B6404" i="4"/>
  <c r="C6404" i="4" s="1"/>
  <c r="G6404" i="4" s="1"/>
  <c r="I6404" i="4" s="1"/>
  <c r="B6405" i="4"/>
  <c r="B6406" i="4"/>
  <c r="B6407" i="4"/>
  <c r="B6408" i="4"/>
  <c r="D6408" i="4" s="1"/>
  <c r="F6408" i="4" s="1"/>
  <c r="H6408" i="4" s="1"/>
  <c r="B6409" i="4"/>
  <c r="B6410" i="4"/>
  <c r="B6411" i="4"/>
  <c r="C6411" i="4" s="1"/>
  <c r="G6411" i="4" s="1"/>
  <c r="I6411" i="4" s="1"/>
  <c r="B6412" i="4"/>
  <c r="C6412" i="4" s="1"/>
  <c r="E6412" i="4" s="1"/>
  <c r="B6413" i="4"/>
  <c r="B6414" i="4"/>
  <c r="D6414" i="4" s="1"/>
  <c r="F6414" i="4" s="1"/>
  <c r="H6414" i="4" s="1"/>
  <c r="B6415" i="4"/>
  <c r="B6416" i="4"/>
  <c r="C6416" i="4" s="1"/>
  <c r="B6417" i="4"/>
  <c r="C6417" i="4" s="1"/>
  <c r="B6418" i="4"/>
  <c r="B6419" i="4"/>
  <c r="C6419" i="4" s="1"/>
  <c r="B6420" i="4"/>
  <c r="C6420" i="4" s="1"/>
  <c r="E6420" i="4" s="1"/>
  <c r="B6421" i="4"/>
  <c r="B6422" i="4"/>
  <c r="B6423" i="4"/>
  <c r="B6424" i="4"/>
  <c r="E496" i="4"/>
  <c r="E568" i="4"/>
  <c r="E584" i="4"/>
  <c r="E608" i="4"/>
  <c r="E609" i="4"/>
  <c r="E616" i="4"/>
  <c r="E640" i="4"/>
  <c r="E656" i="4"/>
  <c r="E657" i="4"/>
  <c r="E665" i="4"/>
  <c r="E672" i="4"/>
  <c r="E680" i="4"/>
  <c r="E681" i="4"/>
  <c r="E688" i="4"/>
  <c r="E704" i="4"/>
  <c r="E712" i="4"/>
  <c r="E736" i="4"/>
  <c r="E856" i="4"/>
  <c r="E896" i="4"/>
  <c r="E1001" i="4"/>
  <c r="E1072" i="4"/>
  <c r="E1096" i="4"/>
  <c r="E1184" i="4"/>
  <c r="E1200" i="4"/>
  <c r="E1216" i="4"/>
  <c r="E1248" i="4"/>
  <c r="E1256" i="4"/>
  <c r="E1264" i="4"/>
  <c r="E1272" i="4"/>
  <c r="E1408" i="4"/>
  <c r="E1432" i="4"/>
  <c r="E1472" i="4"/>
  <c r="E1504" i="4"/>
  <c r="E1544" i="4"/>
  <c r="E1568" i="4"/>
  <c r="E1600" i="4"/>
  <c r="E1624" i="4"/>
  <c r="M4" i="4"/>
  <c r="D3" i="4"/>
  <c r="C3" i="4"/>
  <c r="U15" i="4" s="1"/>
  <c r="L7" i="4"/>
  <c r="L8" i="4" s="1"/>
  <c r="L9" i="4" s="1"/>
  <c r="L10" i="4" s="1"/>
  <c r="L11" i="4" s="1"/>
  <c r="L12" i="4" s="1"/>
  <c r="L13" i="4" s="1"/>
  <c r="L14" i="4" s="1"/>
  <c r="L15" i="4" s="1"/>
  <c r="L16" i="4" s="1"/>
  <c r="L17" i="4" s="1"/>
  <c r="L18" i="4" s="1"/>
  <c r="L19" i="4" s="1"/>
  <c r="L20" i="4" s="1"/>
  <c r="L21" i="4" s="1"/>
  <c r="L22" i="4" s="1"/>
  <c r="L23" i="4" s="1"/>
  <c r="L24" i="4" s="1"/>
  <c r="L25" i="4" s="1"/>
  <c r="L26" i="4" s="1"/>
  <c r="L27" i="4" s="1"/>
  <c r="L28" i="4" s="1"/>
  <c r="L29" i="4" s="1"/>
  <c r="L30" i="4" s="1"/>
  <c r="L31" i="4" s="1"/>
  <c r="L32" i="4" s="1"/>
  <c r="L33" i="4" s="1"/>
  <c r="L34" i="4" s="1"/>
  <c r="L35" i="4" s="1"/>
  <c r="L36" i="4" s="1"/>
  <c r="L37" i="4" s="1"/>
  <c r="L38" i="4" s="1"/>
  <c r="L39" i="4" s="1"/>
  <c r="L40" i="4" s="1"/>
  <c r="L41" i="4" s="1"/>
  <c r="L42" i="4" s="1"/>
  <c r="L43" i="4" s="1"/>
  <c r="L44" i="4" s="1"/>
  <c r="L45" i="4" s="1"/>
  <c r="L46" i="4" s="1"/>
  <c r="L47" i="4" s="1"/>
  <c r="L48" i="4" s="1"/>
  <c r="L49" i="4" s="1"/>
  <c r="L50" i="4" s="1"/>
  <c r="L51" i="4" s="1"/>
  <c r="L52" i="4" s="1"/>
  <c r="L53" i="4" s="1"/>
  <c r="L54" i="4" s="1"/>
  <c r="L55" i="4" s="1"/>
  <c r="L56" i="4" s="1"/>
  <c r="L57" i="4" s="1"/>
  <c r="L58" i="4" s="1"/>
  <c r="L59" i="4" s="1"/>
  <c r="L60" i="4" s="1"/>
  <c r="L61" i="4" s="1"/>
  <c r="L62" i="4" s="1"/>
  <c r="L63" i="4" s="1"/>
  <c r="L64" i="4" s="1"/>
  <c r="L65" i="4" s="1"/>
  <c r="L66" i="4" s="1"/>
  <c r="L67" i="4" s="1"/>
  <c r="L68" i="4" s="1"/>
  <c r="L69" i="4" s="1"/>
  <c r="L70" i="4" s="1"/>
  <c r="L71" i="4" s="1"/>
  <c r="L72" i="4" s="1"/>
  <c r="L73" i="4" s="1"/>
  <c r="L74" i="4" s="1"/>
  <c r="L75" i="4" s="1"/>
  <c r="L76" i="4" s="1"/>
  <c r="L77" i="4" s="1"/>
  <c r="L78" i="4" s="1"/>
  <c r="L79" i="4" s="1"/>
  <c r="L80" i="4" s="1"/>
  <c r="L81" i="4" s="1"/>
  <c r="L82" i="4" s="1"/>
  <c r="L83" i="4" s="1"/>
  <c r="L84" i="4" s="1"/>
  <c r="L85" i="4" s="1"/>
  <c r="L86" i="4" s="1"/>
  <c r="L87" i="4" s="1"/>
  <c r="L88" i="4" s="1"/>
  <c r="L89" i="4" s="1"/>
  <c r="L90" i="4" s="1"/>
  <c r="L91" i="4" s="1"/>
  <c r="L92" i="4" s="1"/>
  <c r="L93" i="4" s="1"/>
  <c r="L94" i="4" s="1"/>
  <c r="L95" i="4" s="1"/>
  <c r="L96" i="4" s="1"/>
  <c r="L97" i="4" s="1"/>
  <c r="L98" i="4" s="1"/>
  <c r="L99" i="4" s="1"/>
  <c r="L100" i="4" s="1"/>
  <c r="L101" i="4" s="1"/>
  <c r="L102" i="4" s="1"/>
  <c r="L103" i="4" s="1"/>
  <c r="L104" i="4" s="1"/>
  <c r="L105" i="4" s="1"/>
  <c r="L106" i="4" s="1"/>
  <c r="L107" i="4" s="1"/>
  <c r="L108" i="4" s="1"/>
  <c r="L109" i="4" s="1"/>
  <c r="L110" i="4" s="1"/>
  <c r="L111" i="4" s="1"/>
  <c r="L112" i="4" s="1"/>
  <c r="L113" i="4" s="1"/>
  <c r="L114" i="4" s="1"/>
  <c r="L115" i="4" s="1"/>
  <c r="L116" i="4" s="1"/>
  <c r="L117" i="4" s="1"/>
  <c r="L118" i="4" s="1"/>
  <c r="AE5" i="2"/>
  <c r="AD5" i="2"/>
  <c r="AC5" i="2"/>
  <c r="AB5" i="2"/>
  <c r="J14" i="2"/>
  <c r="J5" i="4"/>
  <c r="D5569" i="4"/>
  <c r="F5569" i="4" s="1"/>
  <c r="H5569" i="4" s="1"/>
  <c r="D2921" i="4"/>
  <c r="F2921" i="4" s="1"/>
  <c r="H2921" i="4" s="1"/>
  <c r="D2920" i="4"/>
  <c r="F2920" i="4" s="1"/>
  <c r="H2920" i="4" s="1"/>
  <c r="D2872" i="4"/>
  <c r="F2872" i="4" s="1"/>
  <c r="H2872" i="4" s="1"/>
  <c r="D2832" i="4"/>
  <c r="F2832" i="4" s="1"/>
  <c r="H2832" i="4" s="1"/>
  <c r="D2768" i="4"/>
  <c r="F2768" i="4" s="1"/>
  <c r="H2768" i="4" s="1"/>
  <c r="D2608" i="4"/>
  <c r="F2608" i="4" s="1"/>
  <c r="D2576" i="4"/>
  <c r="F2576" i="4" s="1"/>
  <c r="H2576" i="4" s="1"/>
  <c r="D2544" i="4"/>
  <c r="F2544" i="4" s="1"/>
  <c r="H2544" i="4" s="1"/>
  <c r="D2536" i="4"/>
  <c r="F2536" i="4" s="1"/>
  <c r="H2536" i="4" s="1"/>
  <c r="D2520" i="4"/>
  <c r="F2520" i="4" s="1"/>
  <c r="H2520" i="4" s="1"/>
  <c r="D2496" i="4"/>
  <c r="F2496" i="4" s="1"/>
  <c r="H2496" i="4" s="1"/>
  <c r="D2480" i="4"/>
  <c r="F2480" i="4" s="1"/>
  <c r="H2480" i="4" s="1"/>
  <c r="D2472" i="4"/>
  <c r="F2472" i="4" s="1"/>
  <c r="H2472" i="4" s="1"/>
  <c r="D2464" i="4"/>
  <c r="F2464" i="4" s="1"/>
  <c r="H2464" i="4" s="1"/>
  <c r="D2440" i="4"/>
  <c r="F2440" i="4" s="1"/>
  <c r="H2440" i="4" s="1"/>
  <c r="D2408" i="4"/>
  <c r="F2408" i="4" s="1"/>
  <c r="H2408" i="4" s="1"/>
  <c r="D2392" i="4"/>
  <c r="F2392" i="4" s="1"/>
  <c r="H2392" i="4" s="1"/>
  <c r="D2368" i="4"/>
  <c r="F2368" i="4" s="1"/>
  <c r="H2368" i="4" s="1"/>
  <c r="D2248" i="4"/>
  <c r="F2248" i="4" s="1"/>
  <c r="H2248" i="4" s="1"/>
  <c r="D2240" i="4"/>
  <c r="F2240" i="4" s="1"/>
  <c r="H2240" i="4" s="1"/>
  <c r="D2224" i="4"/>
  <c r="F2224" i="4" s="1"/>
  <c r="H2224" i="4" s="1"/>
  <c r="D2216" i="4"/>
  <c r="F2216" i="4" s="1"/>
  <c r="H2216" i="4" s="1"/>
  <c r="D2192" i="4"/>
  <c r="F2192" i="4" s="1"/>
  <c r="H2192" i="4" s="1"/>
  <c r="D2184" i="4"/>
  <c r="F2184" i="4" s="1"/>
  <c r="H2184" i="4" s="1"/>
  <c r="D2176" i="4"/>
  <c r="F2176" i="4" s="1"/>
  <c r="H2176" i="4" s="1"/>
  <c r="D2168" i="4"/>
  <c r="F2168" i="4" s="1"/>
  <c r="H2168" i="4" s="1"/>
  <c r="D2152" i="4"/>
  <c r="F2152" i="4" s="1"/>
  <c r="H2152" i="4" s="1"/>
  <c r="D2080" i="4"/>
  <c r="F2080" i="4" s="1"/>
  <c r="H2080" i="4" s="1"/>
  <c r="D2056" i="4"/>
  <c r="F2056" i="4" s="1"/>
  <c r="H2056" i="4" s="1"/>
  <c r="D2033" i="4"/>
  <c r="F2033" i="4" s="1"/>
  <c r="H2033" i="4" s="1"/>
  <c r="D2032" i="4"/>
  <c r="F2032" i="4" s="1"/>
  <c r="H2032" i="4" s="1"/>
  <c r="D2008" i="4"/>
  <c r="F2008" i="4" s="1"/>
  <c r="H2008" i="4" s="1"/>
  <c r="D1898" i="4"/>
  <c r="F1898" i="4" s="1"/>
  <c r="H1898" i="4" s="1"/>
  <c r="D1841" i="4"/>
  <c r="F1841" i="4" s="1"/>
  <c r="H1841" i="4" s="1"/>
  <c r="D1832" i="4"/>
  <c r="F1832" i="4" s="1"/>
  <c r="H1832" i="4" s="1"/>
  <c r="D1808" i="4"/>
  <c r="F1808" i="4" s="1"/>
  <c r="H1808" i="4" s="1"/>
  <c r="D1800" i="4"/>
  <c r="F1800" i="4" s="1"/>
  <c r="H1800" i="4" s="1"/>
  <c r="D1728" i="4"/>
  <c r="F1728" i="4" s="1"/>
  <c r="H1728" i="4" s="1"/>
  <c r="D1712" i="4"/>
  <c r="F1712" i="4" s="1"/>
  <c r="H1712" i="4" s="1"/>
  <c r="D1704" i="4"/>
  <c r="F1704" i="4" s="1"/>
  <c r="H1704" i="4" s="1"/>
  <c r="D1649" i="4"/>
  <c r="F1649" i="4" s="1"/>
  <c r="H1649" i="4" s="1"/>
  <c r="D1648" i="4"/>
  <c r="F1648" i="4" s="1"/>
  <c r="H1648" i="4" s="1"/>
  <c r="D1624" i="4"/>
  <c r="F1624" i="4" s="1"/>
  <c r="H1624" i="4" s="1"/>
  <c r="D1616" i="4"/>
  <c r="F1616" i="4" s="1"/>
  <c r="H1616" i="4" s="1"/>
  <c r="D1608" i="4"/>
  <c r="F1608" i="4" s="1"/>
  <c r="H1608" i="4" s="1"/>
  <c r="D1601" i="4"/>
  <c r="F1601" i="4" s="1"/>
  <c r="H1601" i="4" s="1"/>
  <c r="D1600" i="4"/>
  <c r="F1600" i="4" s="1"/>
  <c r="H1600" i="4" s="1"/>
  <c r="D1576" i="4"/>
  <c r="F1576" i="4" s="1"/>
  <c r="H1576" i="4" s="1"/>
  <c r="D1553" i="4"/>
  <c r="F1553" i="4" s="1"/>
  <c r="H1553" i="4" s="1"/>
  <c r="D1552" i="4"/>
  <c r="F1552" i="4" s="1"/>
  <c r="H1552" i="4" s="1"/>
  <c r="D1544" i="4"/>
  <c r="F1544" i="4" s="1"/>
  <c r="H1544" i="4" s="1"/>
  <c r="D1529" i="4"/>
  <c r="F1529" i="4" s="1"/>
  <c r="H1529" i="4" s="1"/>
  <c r="D1528" i="4"/>
  <c r="F1528" i="4" s="1"/>
  <c r="H1528" i="4" s="1"/>
  <c r="D1520" i="4"/>
  <c r="F1520" i="4" s="1"/>
  <c r="H1520" i="4" s="1"/>
  <c r="D1505" i="4"/>
  <c r="F1505" i="4" s="1"/>
  <c r="H1505" i="4" s="1"/>
  <c r="D1504" i="4"/>
  <c r="F1504" i="4" s="1"/>
  <c r="D1480" i="4"/>
  <c r="F1480" i="4" s="1"/>
  <c r="H1480" i="4" s="1"/>
  <c r="D1474" i="4"/>
  <c r="F1474" i="4" s="1"/>
  <c r="H1474" i="4" s="1"/>
  <c r="D1473" i="4"/>
  <c r="F1473" i="4" s="1"/>
  <c r="H1473" i="4" s="1"/>
  <c r="D1456" i="4"/>
  <c r="F1456" i="4" s="1"/>
  <c r="H1456" i="4" s="1"/>
  <c r="D1433" i="4"/>
  <c r="F1433" i="4" s="1"/>
  <c r="H1433" i="4" s="1"/>
  <c r="D1432" i="4"/>
  <c r="F1432" i="4" s="1"/>
  <c r="D1425" i="4"/>
  <c r="F1425" i="4" s="1"/>
  <c r="H1425" i="4" s="1"/>
  <c r="D1424" i="4"/>
  <c r="F1424" i="4" s="1"/>
  <c r="H1424" i="4" s="1"/>
  <c r="D1417" i="4"/>
  <c r="F1417" i="4" s="1"/>
  <c r="H1417" i="4" s="1"/>
  <c r="D1416" i="4"/>
  <c r="F1416" i="4" s="1"/>
  <c r="H1416" i="4" s="1"/>
  <c r="D1409" i="4"/>
  <c r="F1409" i="4" s="1"/>
  <c r="H1409" i="4" s="1"/>
  <c r="D1408" i="4"/>
  <c r="F1408" i="4" s="1"/>
  <c r="D1384" i="4"/>
  <c r="F1384" i="4" s="1"/>
  <c r="H1384" i="4" s="1"/>
  <c r="D1376" i="4"/>
  <c r="F1376" i="4" s="1"/>
  <c r="H1376" i="4" s="1"/>
  <c r="D1360" i="4"/>
  <c r="F1360" i="4" s="1"/>
  <c r="H1360" i="4" s="1"/>
  <c r="D1353" i="4"/>
  <c r="F1353" i="4" s="1"/>
  <c r="H1353" i="4" s="1"/>
  <c r="D1347" i="4"/>
  <c r="F1347" i="4" s="1"/>
  <c r="H1347" i="4" s="1"/>
  <c r="D1337" i="4"/>
  <c r="F1337" i="4" s="1"/>
  <c r="H1337" i="4" s="1"/>
  <c r="D1336" i="4"/>
  <c r="F1336" i="4" s="1"/>
  <c r="H1336" i="4" s="1"/>
  <c r="D1328" i="4"/>
  <c r="F1328" i="4" s="1"/>
  <c r="H1328" i="4" s="1"/>
  <c r="D1320" i="4"/>
  <c r="F1320" i="4" s="1"/>
  <c r="H1320" i="4" s="1"/>
  <c r="D1313" i="4"/>
  <c r="F1313" i="4" s="1"/>
  <c r="H1313" i="4" s="1"/>
  <c r="D1312" i="4"/>
  <c r="F1312" i="4" s="1"/>
  <c r="H1312" i="4" s="1"/>
  <c r="D1305" i="4"/>
  <c r="F1305" i="4" s="1"/>
  <c r="H1305" i="4" s="1"/>
  <c r="D1304" i="4"/>
  <c r="F1304" i="4" s="1"/>
  <c r="H1304" i="4" s="1"/>
  <c r="D1297" i="4"/>
  <c r="F1297" i="4" s="1"/>
  <c r="H1297" i="4" s="1"/>
  <c r="D1289" i="4"/>
  <c r="F1289" i="4" s="1"/>
  <c r="H1289" i="4" s="1"/>
  <c r="D1288" i="4"/>
  <c r="F1288" i="4" s="1"/>
  <c r="H1288" i="4" s="1"/>
  <c r="D1265" i="4"/>
  <c r="F1265" i="4" s="1"/>
  <c r="H1265" i="4" s="1"/>
  <c r="D1264" i="4"/>
  <c r="F1264" i="4" s="1"/>
  <c r="D1257" i="4"/>
  <c r="F1257" i="4" s="1"/>
  <c r="H1257" i="4" s="1"/>
  <c r="D1241" i="4"/>
  <c r="F1241" i="4" s="1"/>
  <c r="H1241" i="4" s="1"/>
  <c r="D1240" i="4"/>
  <c r="F1240" i="4" s="1"/>
  <c r="H1240" i="4" s="1"/>
  <c r="D1232" i="4"/>
  <c r="F1232" i="4" s="1"/>
  <c r="H1232" i="4" s="1"/>
  <c r="D1224" i="4"/>
  <c r="F1224" i="4" s="1"/>
  <c r="H1224" i="4" s="1"/>
  <c r="D1216" i="4"/>
  <c r="F1216" i="4" s="1"/>
  <c r="H1216" i="4" s="1"/>
  <c r="D1209" i="4"/>
  <c r="F1209" i="4" s="1"/>
  <c r="H1209" i="4" s="1"/>
  <c r="D1208" i="4"/>
  <c r="F1208" i="4" s="1"/>
  <c r="D1200" i="4"/>
  <c r="F1200" i="4" s="1"/>
  <c r="H1200" i="4" s="1"/>
  <c r="D1193" i="4"/>
  <c r="F1193" i="4" s="1"/>
  <c r="H1193" i="4" s="1"/>
  <c r="D1192" i="4"/>
  <c r="F1192" i="4" s="1"/>
  <c r="H1192" i="4" s="1"/>
  <c r="D1179" i="4"/>
  <c r="F1179" i="4" s="1"/>
  <c r="H1179" i="4" s="1"/>
  <c r="D1168" i="4"/>
  <c r="F1168" i="4" s="1"/>
  <c r="H1168" i="4" s="1"/>
  <c r="D1160" i="4"/>
  <c r="F1160" i="4" s="1"/>
  <c r="H1160" i="4" s="1"/>
  <c r="D1152" i="4"/>
  <c r="F1152" i="4" s="1"/>
  <c r="H1152" i="4" s="1"/>
  <c r="D1145" i="4"/>
  <c r="F1145" i="4" s="1"/>
  <c r="H1145" i="4" s="1"/>
  <c r="D1144" i="4"/>
  <c r="F1144" i="4" s="1"/>
  <c r="H1144" i="4" s="1"/>
  <c r="D1121" i="4"/>
  <c r="F1121" i="4" s="1"/>
  <c r="H1121" i="4" s="1"/>
  <c r="D1120" i="4"/>
  <c r="F1120" i="4" s="1"/>
  <c r="H1120" i="4" s="1"/>
  <c r="D1112" i="4"/>
  <c r="F1112" i="4" s="1"/>
  <c r="H1112" i="4" s="1"/>
  <c r="D1104" i="4"/>
  <c r="F1104" i="4" s="1"/>
  <c r="H1104" i="4" s="1"/>
  <c r="D1096" i="4"/>
  <c r="F1096" i="4" s="1"/>
  <c r="H1096" i="4" s="1"/>
  <c r="D1089" i="4"/>
  <c r="F1089" i="4" s="1"/>
  <c r="H1089" i="4" s="1"/>
  <c r="D1088" i="4"/>
  <c r="F1088" i="4" s="1"/>
  <c r="H1088" i="4" s="1"/>
  <c r="D1082" i="4"/>
  <c r="F1082" i="4" s="1"/>
  <c r="H1082" i="4" s="1"/>
  <c r="D1073" i="4"/>
  <c r="F1073" i="4" s="1"/>
  <c r="H1073" i="4" s="1"/>
  <c r="D1072" i="4"/>
  <c r="F1072" i="4" s="1"/>
  <c r="H1072" i="4" s="1"/>
  <c r="D1058" i="4"/>
  <c r="F1058" i="4" s="1"/>
  <c r="H1058" i="4" s="1"/>
  <c r="D1048" i="4"/>
  <c r="F1048" i="4" s="1"/>
  <c r="H1048" i="4" s="1"/>
  <c r="D1041" i="4"/>
  <c r="F1041" i="4" s="1"/>
  <c r="H1041" i="4" s="1"/>
  <c r="D1026" i="4"/>
  <c r="F1026" i="4" s="1"/>
  <c r="H1026" i="4" s="1"/>
  <c r="D1025" i="4"/>
  <c r="F1025" i="4" s="1"/>
  <c r="H1025" i="4" s="1"/>
  <c r="D1024" i="4"/>
  <c r="F1024" i="4" s="1"/>
  <c r="D1016" i="4"/>
  <c r="F1016" i="4" s="1"/>
  <c r="H1016" i="4" s="1"/>
  <c r="D1008" i="4"/>
  <c r="F1008" i="4" s="1"/>
  <c r="H1008" i="4" s="1"/>
  <c r="D1003" i="4"/>
  <c r="F1003" i="4" s="1"/>
  <c r="H1003" i="4" s="1"/>
  <c r="D1001" i="4"/>
  <c r="F1001" i="4" s="1"/>
  <c r="H1001" i="4" s="1"/>
  <c r="D1000" i="4"/>
  <c r="F1000" i="4" s="1"/>
  <c r="H1000" i="4" s="1"/>
  <c r="D993" i="4"/>
  <c r="F993" i="4" s="1"/>
  <c r="H993" i="4" s="1"/>
  <c r="D978" i="4"/>
  <c r="F978" i="4" s="1"/>
  <c r="H978" i="4" s="1"/>
  <c r="D977" i="4"/>
  <c r="F977" i="4" s="1"/>
  <c r="H977" i="4" s="1"/>
  <c r="D976" i="4"/>
  <c r="F976" i="4" s="1"/>
  <c r="H976" i="4" s="1"/>
  <c r="D968" i="4"/>
  <c r="F968" i="4" s="1"/>
  <c r="H968" i="4" s="1"/>
  <c r="D960" i="4"/>
  <c r="F960" i="4" s="1"/>
  <c r="H960" i="4" s="1"/>
  <c r="D953" i="4"/>
  <c r="F953" i="4" s="1"/>
  <c r="H953" i="4" s="1"/>
  <c r="D952" i="4"/>
  <c r="F952" i="4" s="1"/>
  <c r="H952" i="4" s="1"/>
  <c r="D929" i="4"/>
  <c r="F929" i="4" s="1"/>
  <c r="H929" i="4" s="1"/>
  <c r="D928" i="4"/>
  <c r="F928" i="4" s="1"/>
  <c r="H928" i="4" s="1"/>
  <c r="D922" i="4"/>
  <c r="F922" i="4" s="1"/>
  <c r="H922" i="4" s="1"/>
  <c r="D912" i="4"/>
  <c r="F912" i="4" s="1"/>
  <c r="H912" i="4" s="1"/>
  <c r="D905" i="4"/>
  <c r="F905" i="4" s="1"/>
  <c r="H905" i="4" s="1"/>
  <c r="D904" i="4"/>
  <c r="F904" i="4" s="1"/>
  <c r="H904" i="4" s="1"/>
  <c r="D897" i="4"/>
  <c r="F897" i="4" s="1"/>
  <c r="H897" i="4" s="1"/>
  <c r="D891" i="4"/>
  <c r="F891" i="4" s="1"/>
  <c r="H891" i="4" s="1"/>
  <c r="D890" i="4"/>
  <c r="F890" i="4" s="1"/>
  <c r="H890" i="4" s="1"/>
  <c r="D881" i="4"/>
  <c r="F881" i="4" s="1"/>
  <c r="H881" i="4" s="1"/>
  <c r="D880" i="4"/>
  <c r="F880" i="4" s="1"/>
  <c r="H880" i="4" s="1"/>
  <c r="D873" i="4"/>
  <c r="F873" i="4" s="1"/>
  <c r="H873" i="4" s="1"/>
  <c r="D872" i="4"/>
  <c r="F872" i="4" s="1"/>
  <c r="H872" i="4" s="1"/>
  <c r="D866" i="4"/>
  <c r="F866" i="4" s="1"/>
  <c r="H866" i="4" s="1"/>
  <c r="D857" i="4"/>
  <c r="F857" i="4" s="1"/>
  <c r="H857" i="4" s="1"/>
  <c r="D856" i="4"/>
  <c r="F856" i="4" s="1"/>
  <c r="H856" i="4" s="1"/>
  <c r="D842" i="4"/>
  <c r="F842" i="4" s="1"/>
  <c r="H842" i="4" s="1"/>
  <c r="D833" i="4"/>
  <c r="F833" i="4" s="1"/>
  <c r="H833" i="4" s="1"/>
  <c r="D832" i="4"/>
  <c r="F832" i="4" s="1"/>
  <c r="H832" i="4" s="1"/>
  <c r="D825" i="4"/>
  <c r="F825" i="4" s="1"/>
  <c r="H825" i="4" s="1"/>
  <c r="D824" i="4"/>
  <c r="F824" i="4" s="1"/>
  <c r="H824" i="4" s="1"/>
  <c r="D817" i="4"/>
  <c r="F817" i="4" s="1"/>
  <c r="H817" i="4" s="1"/>
  <c r="D816" i="4"/>
  <c r="F816" i="4" s="1"/>
  <c r="H816" i="4" s="1"/>
  <c r="D809" i="4"/>
  <c r="F809" i="4" s="1"/>
  <c r="H809" i="4" s="1"/>
  <c r="D808" i="4"/>
  <c r="F808" i="4" s="1"/>
  <c r="H808" i="4" s="1"/>
  <c r="D786" i="4"/>
  <c r="F786" i="4" s="1"/>
  <c r="H786" i="4" s="1"/>
  <c r="D784" i="4"/>
  <c r="F784" i="4" s="1"/>
  <c r="H784" i="4" s="1"/>
  <c r="D777" i="4"/>
  <c r="F777" i="4" s="1"/>
  <c r="H777" i="4" s="1"/>
  <c r="D776" i="4"/>
  <c r="F776" i="4" s="1"/>
  <c r="H776" i="4" s="1"/>
  <c r="D760" i="4"/>
  <c r="F760" i="4" s="1"/>
  <c r="H760" i="4" s="1"/>
  <c r="D737" i="4"/>
  <c r="F737" i="4" s="1"/>
  <c r="H737" i="4" s="1"/>
  <c r="D736" i="4"/>
  <c r="F736" i="4" s="1"/>
  <c r="H736" i="4" s="1"/>
  <c r="D729" i="4"/>
  <c r="F729" i="4" s="1"/>
  <c r="H729" i="4" s="1"/>
  <c r="D728" i="4"/>
  <c r="F728" i="4" s="1"/>
  <c r="H728" i="4" s="1"/>
  <c r="D721" i="4"/>
  <c r="F721" i="4" s="1"/>
  <c r="H721" i="4" s="1"/>
  <c r="D720" i="4"/>
  <c r="F720" i="4" s="1"/>
  <c r="H720" i="4" s="1"/>
  <c r="D713" i="4"/>
  <c r="F713" i="4" s="1"/>
  <c r="H713" i="4" s="1"/>
  <c r="D712" i="4"/>
  <c r="F712" i="4" s="1"/>
  <c r="H712" i="4" s="1"/>
  <c r="D689" i="4"/>
  <c r="F689" i="4" s="1"/>
  <c r="H689" i="4" s="1"/>
  <c r="D688" i="4"/>
  <c r="F688" i="4" s="1"/>
  <c r="H688" i="4" s="1"/>
  <c r="D680" i="4"/>
  <c r="F680" i="4" s="1"/>
  <c r="H680" i="4" s="1"/>
  <c r="D672" i="4"/>
  <c r="F672" i="4" s="1"/>
  <c r="H672" i="4" s="1"/>
  <c r="D665" i="4"/>
  <c r="F665" i="4" s="1"/>
  <c r="H665" i="4" s="1"/>
  <c r="D664" i="4"/>
  <c r="F664" i="4" s="1"/>
  <c r="H664" i="4" s="1"/>
  <c r="D640" i="4"/>
  <c r="F640" i="4" s="1"/>
  <c r="H640" i="4" s="1"/>
  <c r="D632" i="4"/>
  <c r="F632" i="4" s="1"/>
  <c r="H632" i="4" s="1"/>
  <c r="D627" i="4"/>
  <c r="F627" i="4" s="1"/>
  <c r="H627" i="4" s="1"/>
  <c r="D624" i="4"/>
  <c r="F624" i="4" s="1"/>
  <c r="H624" i="4" s="1"/>
  <c r="D617" i="4"/>
  <c r="F617" i="4" s="1"/>
  <c r="H617" i="4" s="1"/>
  <c r="D616" i="4"/>
  <c r="F616" i="4" s="1"/>
  <c r="H616" i="4" s="1"/>
  <c r="D609" i="4"/>
  <c r="F609" i="4" s="1"/>
  <c r="H609" i="4" s="1"/>
  <c r="D608" i="4"/>
  <c r="F608" i="4" s="1"/>
  <c r="H608" i="4" s="1"/>
  <c r="D593" i="4"/>
  <c r="F593" i="4" s="1"/>
  <c r="H593" i="4" s="1"/>
  <c r="D592" i="4"/>
  <c r="F592" i="4" s="1"/>
  <c r="H592" i="4" s="1"/>
  <c r="D578" i="4"/>
  <c r="F578" i="4" s="1"/>
  <c r="H578" i="4" s="1"/>
  <c r="D576" i="4"/>
  <c r="F576" i="4" s="1"/>
  <c r="H576" i="4" s="1"/>
  <c r="D569" i="4"/>
  <c r="F569" i="4" s="1"/>
  <c r="H569" i="4" s="1"/>
  <c r="D568" i="4"/>
  <c r="F568" i="4" s="1"/>
  <c r="H568" i="4" s="1"/>
  <c r="D555" i="4"/>
  <c r="F555" i="4" s="1"/>
  <c r="H555" i="4" s="1"/>
  <c r="D544" i="4"/>
  <c r="F544" i="4" s="1"/>
  <c r="H544" i="4" s="1"/>
  <c r="D536" i="4"/>
  <c r="F536" i="4" s="1"/>
  <c r="H536" i="4" s="1"/>
  <c r="D528" i="4"/>
  <c r="F528" i="4" s="1"/>
  <c r="H528" i="4" s="1"/>
  <c r="D522" i="4"/>
  <c r="F522" i="4" s="1"/>
  <c r="H522" i="4" s="1"/>
  <c r="D521" i="4"/>
  <c r="F521" i="4" s="1"/>
  <c r="H521" i="4" s="1"/>
  <c r="D520" i="4"/>
  <c r="F520" i="4" s="1"/>
  <c r="H520" i="4" s="1"/>
  <c r="D513" i="4"/>
  <c r="F513" i="4" s="1"/>
  <c r="H513" i="4" s="1"/>
  <c r="D512" i="4"/>
  <c r="F512" i="4" s="1"/>
  <c r="H512" i="4" s="1"/>
  <c r="D497" i="4"/>
  <c r="F497" i="4" s="1"/>
  <c r="H497" i="4" s="1"/>
  <c r="D496" i="4"/>
  <c r="F496" i="4" s="1"/>
  <c r="H496" i="4" s="1"/>
  <c r="D473" i="4"/>
  <c r="F473" i="4" s="1"/>
  <c r="H473" i="4" s="1"/>
  <c r="D472" i="4"/>
  <c r="F472" i="4" s="1"/>
  <c r="H472" i="4" s="1"/>
  <c r="D448" i="4"/>
  <c r="F448" i="4" s="1"/>
  <c r="H448" i="4" s="1"/>
  <c r="O6" i="5"/>
  <c r="O32" i="5"/>
  <c r="D425" i="4"/>
  <c r="D1105" i="4" l="1"/>
  <c r="F1105" i="4" s="1"/>
  <c r="H1105" i="4" s="1"/>
  <c r="D432" i="4"/>
  <c r="F432" i="4" s="1"/>
  <c r="H432" i="4" s="1"/>
  <c r="D1225" i="4"/>
  <c r="F1225" i="4" s="1"/>
  <c r="H1225" i="4" s="1"/>
  <c r="D2233" i="4"/>
  <c r="F2233" i="4" s="1"/>
  <c r="H2233" i="4" s="1"/>
  <c r="D433" i="4"/>
  <c r="F433" i="4" s="1"/>
  <c r="H433" i="4" s="1"/>
  <c r="D1441" i="4"/>
  <c r="F1441" i="4" s="1"/>
  <c r="H1441" i="4" s="1"/>
  <c r="D1560" i="4"/>
  <c r="F1560" i="4" s="1"/>
  <c r="H1560" i="4" s="1"/>
  <c r="D1233" i="4"/>
  <c r="F1233" i="4" s="1"/>
  <c r="H1233" i="4" s="1"/>
  <c r="D441" i="4"/>
  <c r="D753" i="4"/>
  <c r="F753" i="4" s="1"/>
  <c r="H753" i="4" s="1"/>
  <c r="D1449" i="4"/>
  <c r="F1449" i="4" s="1"/>
  <c r="H1449" i="4" s="1"/>
  <c r="D2264" i="4"/>
  <c r="F2264" i="4" s="1"/>
  <c r="H2264" i="4" s="1"/>
  <c r="D553" i="4"/>
  <c r="F553" i="4" s="1"/>
  <c r="H553" i="4" s="1"/>
  <c r="D754" i="4"/>
  <c r="F754" i="4" s="1"/>
  <c r="H754" i="4" s="1"/>
  <c r="D944" i="4"/>
  <c r="F944" i="4" s="1"/>
  <c r="H944" i="4" s="1"/>
  <c r="D2000" i="4"/>
  <c r="F2000" i="4" s="1"/>
  <c r="H2000" i="4" s="1"/>
  <c r="D945" i="4"/>
  <c r="F945" i="4" s="1"/>
  <c r="H945" i="4" s="1"/>
  <c r="D1137" i="4"/>
  <c r="F1137" i="4" s="1"/>
  <c r="H1137" i="4" s="1"/>
  <c r="D1464" i="4"/>
  <c r="F1464" i="4" s="1"/>
  <c r="H1464" i="4" s="1"/>
  <c r="D464" i="4"/>
  <c r="F464" i="4" s="1"/>
  <c r="H464" i="4" s="1"/>
  <c r="D560" i="4"/>
  <c r="F560" i="4" s="1"/>
  <c r="H560" i="4" s="1"/>
  <c r="D658" i="4"/>
  <c r="F658" i="4" s="1"/>
  <c r="H658" i="4" s="1"/>
  <c r="D768" i="4"/>
  <c r="F768" i="4" s="1"/>
  <c r="H768" i="4" s="1"/>
  <c r="D1033" i="4"/>
  <c r="F1033" i="4" s="1"/>
  <c r="H1033" i="4" s="1"/>
  <c r="D1138" i="4"/>
  <c r="F1138" i="4" s="1"/>
  <c r="H1138" i="4" s="1"/>
  <c r="D1249" i="4"/>
  <c r="F1249" i="4" s="1"/>
  <c r="H1249" i="4" s="1"/>
  <c r="D1465" i="4"/>
  <c r="F1465" i="4" s="1"/>
  <c r="H1465" i="4" s="1"/>
  <c r="D2024" i="4"/>
  <c r="F2024" i="4" s="1"/>
  <c r="H2024" i="4" s="1"/>
  <c r="D2352" i="4"/>
  <c r="F2352" i="4" s="1"/>
  <c r="H2352" i="4" s="1"/>
  <c r="D2712" i="4"/>
  <c r="F2712" i="4" s="1"/>
  <c r="D1537" i="4"/>
  <c r="F1537" i="4" s="1"/>
  <c r="H1537" i="4" s="1"/>
  <c r="D913" i="4"/>
  <c r="F913" i="4" s="1"/>
  <c r="H913" i="4" s="1"/>
  <c r="D1801" i="4"/>
  <c r="F1801" i="4" s="1"/>
  <c r="H1801" i="4" s="1"/>
  <c r="D1009" i="4"/>
  <c r="F1009" i="4" s="1"/>
  <c r="H1009" i="4" s="1"/>
  <c r="D840" i="4"/>
  <c r="F840" i="4" s="1"/>
  <c r="H840" i="4" s="1"/>
  <c r="D1321" i="4"/>
  <c r="F1321" i="4" s="1"/>
  <c r="H1321" i="4" s="1"/>
  <c r="D1440" i="4"/>
  <c r="F1440" i="4" s="1"/>
  <c r="H1440" i="4" s="1"/>
  <c r="D2568" i="4"/>
  <c r="F2568" i="4" s="1"/>
  <c r="H2568" i="4" s="1"/>
  <c r="D537" i="4"/>
  <c r="F537" i="4" s="1"/>
  <c r="H537" i="4" s="1"/>
  <c r="D633" i="4"/>
  <c r="F633" i="4" s="1"/>
  <c r="H633" i="4" s="1"/>
  <c r="D744" i="4"/>
  <c r="F744" i="4" s="1"/>
  <c r="H744" i="4" s="1"/>
  <c r="D841" i="4"/>
  <c r="F841" i="4" s="1"/>
  <c r="H841" i="4" s="1"/>
  <c r="D1017" i="4"/>
  <c r="F1017" i="4" s="1"/>
  <c r="H1017" i="4" s="1"/>
  <c r="D440" i="4"/>
  <c r="F440" i="4" s="1"/>
  <c r="H440" i="4" s="1"/>
  <c r="D745" i="4"/>
  <c r="F745" i="4" s="1"/>
  <c r="H745" i="4" s="1"/>
  <c r="D936" i="4"/>
  <c r="F936" i="4" s="1"/>
  <c r="H936" i="4" s="1"/>
  <c r="D1128" i="4"/>
  <c r="F1128" i="4" s="1"/>
  <c r="H1128" i="4" s="1"/>
  <c r="D1329" i="4"/>
  <c r="F1329" i="4" s="1"/>
  <c r="H1329" i="4" s="1"/>
  <c r="D1448" i="4"/>
  <c r="F1448" i="4" s="1"/>
  <c r="H1448" i="4" s="1"/>
  <c r="D1561" i="4"/>
  <c r="F1561" i="4" s="1"/>
  <c r="H1561" i="4" s="1"/>
  <c r="D552" i="4"/>
  <c r="F552" i="4" s="1"/>
  <c r="H552" i="4" s="1"/>
  <c r="D648" i="4"/>
  <c r="F648" i="4" s="1"/>
  <c r="H648" i="4" s="1"/>
  <c r="D848" i="4"/>
  <c r="F848" i="4" s="1"/>
  <c r="H848" i="4" s="1"/>
  <c r="D937" i="4"/>
  <c r="F937" i="4" s="1"/>
  <c r="H937" i="4" s="1"/>
  <c r="D1129" i="4"/>
  <c r="F1129" i="4" s="1"/>
  <c r="H1129" i="4" s="1"/>
  <c r="D1992" i="4"/>
  <c r="F1992" i="4" s="1"/>
  <c r="H1992" i="4" s="1"/>
  <c r="D2640" i="4"/>
  <c r="F2640" i="4" s="1"/>
  <c r="H2640" i="4" s="1"/>
  <c r="D649" i="4"/>
  <c r="F649" i="4" s="1"/>
  <c r="H649" i="4" s="1"/>
  <c r="D849" i="4"/>
  <c r="F849" i="4" s="1"/>
  <c r="H849" i="4" s="1"/>
  <c r="D1136" i="4"/>
  <c r="F1136" i="4" s="1"/>
  <c r="D1584" i="4"/>
  <c r="F1584" i="4" s="1"/>
  <c r="H1584" i="4" s="1"/>
  <c r="D2280" i="4"/>
  <c r="F2280" i="4" s="1"/>
  <c r="H2280" i="4" s="1"/>
  <c r="D2672" i="4"/>
  <c r="F2672" i="4" s="1"/>
  <c r="D456" i="4"/>
  <c r="F456" i="4" s="1"/>
  <c r="H456" i="4" s="1"/>
  <c r="D656" i="4"/>
  <c r="F656" i="4" s="1"/>
  <c r="H656" i="4" s="1"/>
  <c r="D1032" i="4"/>
  <c r="F1032" i="4" s="1"/>
  <c r="H1032" i="4" s="1"/>
  <c r="D1248" i="4"/>
  <c r="F1248" i="4" s="1"/>
  <c r="H1248" i="4" s="1"/>
  <c r="D1344" i="4"/>
  <c r="F1344" i="4" s="1"/>
  <c r="H1344" i="4" s="1"/>
  <c r="D1585" i="4"/>
  <c r="F1585" i="4" s="1"/>
  <c r="H1585" i="4" s="1"/>
  <c r="D2288" i="4"/>
  <c r="F2288" i="4" s="1"/>
  <c r="H2288" i="4" s="1"/>
  <c r="D2696" i="4"/>
  <c r="F2696" i="4" s="1"/>
  <c r="H2696" i="4" s="1"/>
  <c r="D465" i="4"/>
  <c r="F465" i="4" s="1"/>
  <c r="H465" i="4" s="1"/>
  <c r="D769" i="4"/>
  <c r="F769" i="4" s="1"/>
  <c r="H769" i="4" s="1"/>
  <c r="D864" i="4"/>
  <c r="F864" i="4" s="1"/>
  <c r="H864" i="4" s="1"/>
  <c r="D1040" i="4"/>
  <c r="F1040" i="4" s="1"/>
  <c r="H1040" i="4" s="1"/>
  <c r="D1256" i="4"/>
  <c r="F1256" i="4" s="1"/>
  <c r="H1256" i="4" s="1"/>
  <c r="D1352" i="4"/>
  <c r="F1352" i="4" s="1"/>
  <c r="H1352" i="4" s="1"/>
  <c r="D1472" i="4"/>
  <c r="F1472" i="4" s="1"/>
  <c r="D2360" i="4"/>
  <c r="F2360" i="4" s="1"/>
  <c r="H2360" i="4" s="1"/>
  <c r="D2760" i="4"/>
  <c r="F2760" i="4" s="1"/>
  <c r="H2760" i="4" s="1"/>
  <c r="D480" i="4"/>
  <c r="F480" i="4" s="1"/>
  <c r="H480" i="4" s="1"/>
  <c r="D577" i="4"/>
  <c r="F577" i="4" s="1"/>
  <c r="H577" i="4" s="1"/>
  <c r="D1056" i="4"/>
  <c r="F1056" i="4" s="1"/>
  <c r="H1056" i="4" s="1"/>
  <c r="D2064" i="4"/>
  <c r="F2064" i="4" s="1"/>
  <c r="H2064" i="4" s="1"/>
  <c r="D2400" i="4"/>
  <c r="F2400" i="4" s="1"/>
  <c r="H2400" i="4" s="1"/>
  <c r="D481" i="4"/>
  <c r="F481" i="4" s="1"/>
  <c r="H481" i="4" s="1"/>
  <c r="D969" i="4"/>
  <c r="F969" i="4" s="1"/>
  <c r="H969" i="4" s="1"/>
  <c r="D1161" i="4"/>
  <c r="F1161" i="4" s="1"/>
  <c r="H1161" i="4" s="1"/>
  <c r="D1632" i="4"/>
  <c r="F1632" i="4" s="1"/>
  <c r="H1632" i="4" s="1"/>
  <c r="D488" i="4"/>
  <c r="F488" i="4" s="1"/>
  <c r="H488" i="4" s="1"/>
  <c r="D681" i="4"/>
  <c r="F681" i="4" s="1"/>
  <c r="H681" i="4" s="1"/>
  <c r="D2424" i="4"/>
  <c r="F2424" i="4" s="1"/>
  <c r="H2424" i="4" s="1"/>
  <c r="D2904" i="4"/>
  <c r="F2904" i="4" s="1"/>
  <c r="H2904" i="4" s="1"/>
  <c r="D1280" i="4"/>
  <c r="F1280" i="4" s="1"/>
  <c r="H1280" i="4" s="1"/>
  <c r="D2432" i="4"/>
  <c r="F2432" i="4" s="1"/>
  <c r="H2432" i="4" s="1"/>
  <c r="D889" i="4"/>
  <c r="F889" i="4" s="1"/>
  <c r="H889" i="4" s="1"/>
  <c r="D1281" i="4"/>
  <c r="F1281" i="4" s="1"/>
  <c r="H1281" i="4" s="1"/>
  <c r="D1393" i="4"/>
  <c r="F1393" i="4" s="1"/>
  <c r="H1393" i="4" s="1"/>
  <c r="D1497" i="4"/>
  <c r="F1497" i="4" s="1"/>
  <c r="H1497" i="4" s="1"/>
  <c r="D1656" i="4"/>
  <c r="F1656" i="4" s="1"/>
  <c r="H1656" i="4" s="1"/>
  <c r="D2136" i="4"/>
  <c r="F2136" i="4" s="1"/>
  <c r="H2136" i="4" s="1"/>
  <c r="D2433" i="4"/>
  <c r="F2433" i="4" s="1"/>
  <c r="H2433" i="4" s="1"/>
  <c r="D704" i="4"/>
  <c r="F704" i="4" s="1"/>
  <c r="H704" i="4" s="1"/>
  <c r="D1080" i="4"/>
  <c r="F1080" i="4" s="1"/>
  <c r="H1080" i="4" s="1"/>
  <c r="D1401" i="4"/>
  <c r="F1401" i="4" s="1"/>
  <c r="H1401" i="4" s="1"/>
  <c r="D2144" i="4"/>
  <c r="F2144" i="4" s="1"/>
  <c r="H2144" i="4" s="1"/>
  <c r="D2952" i="4"/>
  <c r="F2952" i="4" s="1"/>
  <c r="H2952" i="4" s="1"/>
  <c r="D504" i="4"/>
  <c r="F504" i="4" s="1"/>
  <c r="H504" i="4" s="1"/>
  <c r="D600" i="4"/>
  <c r="F600" i="4" s="1"/>
  <c r="H600" i="4" s="1"/>
  <c r="D705" i="4"/>
  <c r="F705" i="4" s="1"/>
  <c r="H705" i="4" s="1"/>
  <c r="D985" i="4"/>
  <c r="F985" i="4" s="1"/>
  <c r="H985" i="4" s="1"/>
  <c r="D1081" i="4"/>
  <c r="F1081" i="4" s="1"/>
  <c r="H1081" i="4" s="1"/>
  <c r="D1184" i="4"/>
  <c r="F1184" i="4" s="1"/>
  <c r="H1184" i="4" s="1"/>
  <c r="D1680" i="4"/>
  <c r="F1680" i="4" s="1"/>
  <c r="H1680" i="4" s="1"/>
  <c r="D2448" i="4"/>
  <c r="F2448" i="4" s="1"/>
  <c r="H2448" i="4" s="1"/>
  <c r="D2960" i="4"/>
  <c r="F2960" i="4" s="1"/>
  <c r="H2960" i="4" s="1"/>
  <c r="D961" i="4"/>
  <c r="F961" i="4" s="1"/>
  <c r="H961" i="4" s="1"/>
  <c r="D673" i="4"/>
  <c r="F673" i="4" s="1"/>
  <c r="H673" i="4" s="1"/>
  <c r="D1368" i="4"/>
  <c r="F1368" i="4" s="1"/>
  <c r="H1368" i="4" s="1"/>
  <c r="D2833" i="4"/>
  <c r="F2833" i="4" s="1"/>
  <c r="H2833" i="4" s="1"/>
  <c r="D1272" i="4"/>
  <c r="F1272" i="4" s="1"/>
  <c r="H1272" i="4" s="1"/>
  <c r="D1488" i="4"/>
  <c r="F1488" i="4" s="1"/>
  <c r="H1488" i="4" s="1"/>
  <c r="D584" i="4"/>
  <c r="F584" i="4" s="1"/>
  <c r="H584" i="4" s="1"/>
  <c r="D792" i="4"/>
  <c r="F792" i="4" s="1"/>
  <c r="H792" i="4" s="1"/>
  <c r="D1064" i="4"/>
  <c r="F1064" i="4" s="1"/>
  <c r="H1064" i="4" s="1"/>
  <c r="D1273" i="4"/>
  <c r="F1273" i="4" s="1"/>
  <c r="H1273" i="4" s="1"/>
  <c r="D1489" i="4"/>
  <c r="F1489" i="4" s="1"/>
  <c r="H1489" i="4" s="1"/>
  <c r="D2096" i="4"/>
  <c r="F2096" i="4" s="1"/>
  <c r="H2096" i="4" s="1"/>
  <c r="D490" i="4"/>
  <c r="F490" i="4" s="1"/>
  <c r="H490" i="4" s="1"/>
  <c r="D585" i="4"/>
  <c r="F585" i="4" s="1"/>
  <c r="H585" i="4" s="1"/>
  <c r="D793" i="4"/>
  <c r="F793" i="4" s="1"/>
  <c r="H793" i="4" s="1"/>
  <c r="D888" i="4"/>
  <c r="F888" i="4" s="1"/>
  <c r="D1176" i="4"/>
  <c r="F1176" i="4" s="1"/>
  <c r="H1176" i="4" s="1"/>
  <c r="D1392" i="4"/>
  <c r="F1392" i="4" s="1"/>
  <c r="H1392" i="4" s="1"/>
  <c r="D1496" i="4"/>
  <c r="F1496" i="4" s="1"/>
  <c r="H1496" i="4" s="1"/>
  <c r="D2120" i="4"/>
  <c r="F2120" i="4" s="1"/>
  <c r="H2120" i="4" s="1"/>
  <c r="D800" i="4"/>
  <c r="F800" i="4" s="1"/>
  <c r="H800" i="4" s="1"/>
  <c r="D1177" i="4"/>
  <c r="F1177" i="4" s="1"/>
  <c r="H1177" i="4" s="1"/>
  <c r="D801" i="4"/>
  <c r="F801" i="4" s="1"/>
  <c r="H801" i="4" s="1"/>
  <c r="D984" i="4"/>
  <c r="F984" i="4" s="1"/>
  <c r="H984" i="4" s="1"/>
  <c r="D1664" i="4"/>
  <c r="F1664" i="4" s="1"/>
  <c r="H1664" i="4" s="1"/>
  <c r="D505" i="4"/>
  <c r="F505" i="4" s="1"/>
  <c r="H505" i="4" s="1"/>
  <c r="D601" i="4"/>
  <c r="F601" i="4" s="1"/>
  <c r="H601" i="4" s="1"/>
  <c r="D896" i="4"/>
  <c r="F896" i="4" s="1"/>
  <c r="H896" i="4" s="1"/>
  <c r="D992" i="4"/>
  <c r="F992" i="4" s="1"/>
  <c r="D1296" i="4"/>
  <c r="F1296" i="4" s="1"/>
  <c r="H1296" i="4" s="1"/>
  <c r="D1512" i="4"/>
  <c r="F1512" i="4" s="1"/>
  <c r="H1512" i="4" s="1"/>
  <c r="D1688" i="4"/>
  <c r="F1688" i="4" s="1"/>
  <c r="H1688" i="4" s="1"/>
  <c r="D2160" i="4"/>
  <c r="F2160" i="4" s="1"/>
  <c r="H2160" i="4" s="1"/>
  <c r="D3056" i="4"/>
  <c r="F3056" i="4" s="1"/>
  <c r="H3056" i="4" s="1"/>
  <c r="D1083" i="4"/>
  <c r="F1083" i="4" s="1"/>
  <c r="H1083" i="4" s="1"/>
  <c r="D443" i="4"/>
  <c r="F443" i="4" s="1"/>
  <c r="H443" i="4" s="1"/>
  <c r="D3318" i="4"/>
  <c r="F3318" i="4" s="1"/>
  <c r="H3318" i="4" s="1"/>
  <c r="D3526" i="4"/>
  <c r="F3526" i="4" s="1"/>
  <c r="H3526" i="4" s="1"/>
  <c r="D6286" i="4"/>
  <c r="F6286" i="4" s="1"/>
  <c r="H6286" i="4" s="1"/>
  <c r="D6094" i="4"/>
  <c r="F6094" i="4" s="1"/>
  <c r="H6094" i="4" s="1"/>
  <c r="D6230" i="4"/>
  <c r="F6230" i="4" s="1"/>
  <c r="H6230" i="4" s="1"/>
  <c r="D530" i="4"/>
  <c r="F530" i="4" s="1"/>
  <c r="H530" i="4" s="1"/>
  <c r="D642" i="4"/>
  <c r="F642" i="4" s="1"/>
  <c r="H642" i="4" s="1"/>
  <c r="D666" i="4"/>
  <c r="F666" i="4" s="1"/>
  <c r="H666" i="4" s="1"/>
  <c r="D1122" i="4"/>
  <c r="F1122" i="4" s="1"/>
  <c r="H1122" i="4" s="1"/>
  <c r="D706" i="4"/>
  <c r="F706" i="4" s="1"/>
  <c r="H706" i="4" s="1"/>
  <c r="D794" i="4"/>
  <c r="F794" i="4" s="1"/>
  <c r="H794" i="4" s="1"/>
  <c r="D850" i="4"/>
  <c r="F850" i="4" s="1"/>
  <c r="H850" i="4" s="1"/>
  <c r="D1154" i="4"/>
  <c r="F1154" i="4" s="1"/>
  <c r="H1154" i="4" s="1"/>
  <c r="D930" i="4"/>
  <c r="F930" i="4" s="1"/>
  <c r="H930" i="4" s="1"/>
  <c r="D1266" i="4"/>
  <c r="F1266" i="4" s="1"/>
  <c r="H1266" i="4" s="1"/>
  <c r="D770" i="4"/>
  <c r="F770" i="4" s="1"/>
  <c r="H770" i="4" s="1"/>
  <c r="D994" i="4"/>
  <c r="F994" i="4" s="1"/>
  <c r="H994" i="4" s="1"/>
  <c r="D1018" i="4"/>
  <c r="F1018" i="4" s="1"/>
  <c r="H1018" i="4" s="1"/>
  <c r="D1042" i="4"/>
  <c r="F1042" i="4" s="1"/>
  <c r="H1042" i="4" s="1"/>
  <c r="D1074" i="4"/>
  <c r="F1074" i="4" s="1"/>
  <c r="H1074" i="4" s="1"/>
  <c r="D1330" i="4"/>
  <c r="F1330" i="4" s="1"/>
  <c r="H1330" i="4" s="1"/>
  <c r="D538" i="4"/>
  <c r="F538" i="4" s="1"/>
  <c r="H538" i="4" s="1"/>
  <c r="D1186" i="4"/>
  <c r="F1186" i="4" s="1"/>
  <c r="H1186" i="4" s="1"/>
  <c r="D570" i="4"/>
  <c r="F570" i="4" s="1"/>
  <c r="H570" i="4" s="1"/>
  <c r="D594" i="4"/>
  <c r="F594" i="4" s="1"/>
  <c r="H594" i="4" s="1"/>
  <c r="D626" i="4"/>
  <c r="F626" i="4" s="1"/>
  <c r="H626" i="4" s="1"/>
  <c r="D650" i="4"/>
  <c r="F650" i="4" s="1"/>
  <c r="H650" i="4" s="1"/>
  <c r="D1250" i="4"/>
  <c r="F1250" i="4" s="1"/>
  <c r="H1250" i="4" s="1"/>
  <c r="D1106" i="4"/>
  <c r="F1106" i="4" s="1"/>
  <c r="H1106" i="4" s="1"/>
  <c r="D1162" i="4"/>
  <c r="F1162" i="4" s="1"/>
  <c r="H1162" i="4" s="1"/>
  <c r="D1378" i="4"/>
  <c r="F1378" i="4" s="1"/>
  <c r="H1378" i="4" s="1"/>
  <c r="D1442" i="4"/>
  <c r="F1442" i="4" s="1"/>
  <c r="H1442" i="4" s="1"/>
  <c r="D1066" i="4"/>
  <c r="F1066" i="4" s="1"/>
  <c r="H1066" i="4" s="1"/>
  <c r="D1202" i="4"/>
  <c r="F1202" i="4" s="1"/>
  <c r="H1202" i="4" s="1"/>
  <c r="D1322" i="4"/>
  <c r="F1322" i="4" s="1"/>
  <c r="H1322" i="4" s="1"/>
  <c r="D1426" i="4"/>
  <c r="F1426" i="4" s="1"/>
  <c r="H1426" i="4" s="1"/>
  <c r="D1450" i="4"/>
  <c r="F1450" i="4" s="1"/>
  <c r="H1450" i="4" s="1"/>
  <c r="D2474" i="4"/>
  <c r="F2474" i="4" s="1"/>
  <c r="H2474" i="4" s="1"/>
  <c r="D730" i="4"/>
  <c r="F730" i="4" s="1"/>
  <c r="H730" i="4" s="1"/>
  <c r="D874" i="4"/>
  <c r="F874" i="4" s="1"/>
  <c r="H874" i="4" s="1"/>
  <c r="D1178" i="4"/>
  <c r="F1178" i="4" s="1"/>
  <c r="H1178" i="4" s="1"/>
  <c r="D3534" i="4"/>
  <c r="F3534" i="4" s="1"/>
  <c r="H3534" i="4" s="1"/>
  <c r="D3678" i="4"/>
  <c r="F3678" i="4" s="1"/>
  <c r="H3678" i="4" s="1"/>
  <c r="D3902" i="4"/>
  <c r="F3902" i="4" s="1"/>
  <c r="H3902" i="4" s="1"/>
  <c r="D4062" i="4"/>
  <c r="F4062" i="4" s="1"/>
  <c r="H4062" i="4" s="1"/>
  <c r="D3110" i="4"/>
  <c r="F3110" i="4" s="1"/>
  <c r="H3110" i="4" s="1"/>
  <c r="D4622" i="4"/>
  <c r="F4622" i="4" s="1"/>
  <c r="H4622" i="4" s="1"/>
  <c r="D3302" i="4"/>
  <c r="F3302" i="4" s="1"/>
  <c r="H3302" i="4" s="1"/>
  <c r="D4678" i="4"/>
  <c r="F4678" i="4" s="1"/>
  <c r="H4678" i="4" s="1"/>
  <c r="D6070" i="4"/>
  <c r="F6070" i="4" s="1"/>
  <c r="H6070" i="4" s="1"/>
  <c r="D3008" i="4"/>
  <c r="F3008" i="4" s="1"/>
  <c r="H3008" i="4" s="1"/>
  <c r="D3742" i="4"/>
  <c r="F3742" i="4" s="1"/>
  <c r="H3742" i="4" s="1"/>
  <c r="D3366" i="4"/>
  <c r="F3366" i="4" s="1"/>
  <c r="H3366" i="4" s="1"/>
  <c r="D4822" i="4"/>
  <c r="F4822" i="4" s="1"/>
  <c r="H4822" i="4" s="1"/>
  <c r="D3142" i="4"/>
  <c r="F3142" i="4" s="1"/>
  <c r="D3382" i="4"/>
  <c r="F3382" i="4" s="1"/>
  <c r="H3382" i="4" s="1"/>
  <c r="D3566" i="4"/>
  <c r="F3566" i="4" s="1"/>
  <c r="H3566" i="4" s="1"/>
  <c r="D3750" i="4"/>
  <c r="F3750" i="4" s="1"/>
  <c r="H3750" i="4" s="1"/>
  <c r="D4166" i="4"/>
  <c r="F4166" i="4" s="1"/>
  <c r="H4166" i="4" s="1"/>
  <c r="D4998" i="4"/>
  <c r="F4998" i="4" s="1"/>
  <c r="H4998" i="4" s="1"/>
  <c r="D3118" i="4"/>
  <c r="F3118" i="4" s="1"/>
  <c r="H3118" i="4" s="1"/>
  <c r="D3542" i="4"/>
  <c r="F3542" i="4" s="1"/>
  <c r="H3542" i="4" s="1"/>
  <c r="D4078" i="4"/>
  <c r="F4078" i="4" s="1"/>
  <c r="H4078" i="4" s="1"/>
  <c r="D3174" i="4"/>
  <c r="F3174" i="4" s="1"/>
  <c r="H3174" i="4" s="1"/>
  <c r="D3582" i="4"/>
  <c r="F3582" i="4" s="1"/>
  <c r="D5238" i="4"/>
  <c r="F5238" i="4" s="1"/>
  <c r="H5238" i="4" s="1"/>
  <c r="D3727" i="4"/>
  <c r="F3727" i="4" s="1"/>
  <c r="H3727" i="4" s="1"/>
  <c r="D3398" i="4"/>
  <c r="F3398" i="4" s="1"/>
  <c r="H3398" i="4" s="1"/>
  <c r="D4254" i="4"/>
  <c r="F4254" i="4" s="1"/>
  <c r="H4254" i="4" s="1"/>
  <c r="D3246" i="4"/>
  <c r="F3246" i="4" s="1"/>
  <c r="H3246" i="4" s="1"/>
  <c r="D3430" i="4"/>
  <c r="F3430" i="4" s="1"/>
  <c r="H3430" i="4" s="1"/>
  <c r="D3598" i="4"/>
  <c r="F3598" i="4" s="1"/>
  <c r="H3598" i="4" s="1"/>
  <c r="D3822" i="4"/>
  <c r="F3822" i="4" s="1"/>
  <c r="H3822" i="4" s="1"/>
  <c r="D4278" i="4"/>
  <c r="F4278" i="4" s="1"/>
  <c r="H4278" i="4" s="1"/>
  <c r="D5414" i="4"/>
  <c r="F5414" i="4" s="1"/>
  <c r="D3254" i="4"/>
  <c r="F3254" i="4" s="1"/>
  <c r="H3254" i="4" s="1"/>
  <c r="D3446" i="4"/>
  <c r="F3446" i="4" s="1"/>
  <c r="H3446" i="4" s="1"/>
  <c r="D3654" i="4"/>
  <c r="F3654" i="4" s="1"/>
  <c r="H3654" i="4" s="1"/>
  <c r="D3838" i="4"/>
  <c r="F3838" i="4" s="1"/>
  <c r="H3838" i="4" s="1"/>
  <c r="D4342" i="4"/>
  <c r="F4342" i="4" s="1"/>
  <c r="H4342" i="4" s="1"/>
  <c r="D5430" i="4"/>
  <c r="F5430" i="4" s="1"/>
  <c r="H5430" i="4" s="1"/>
  <c r="D3766" i="4"/>
  <c r="F3766" i="4" s="1"/>
  <c r="H3766" i="4" s="1"/>
  <c r="D3270" i="4"/>
  <c r="F3270" i="4" s="1"/>
  <c r="H3270" i="4" s="1"/>
  <c r="D3462" i="4"/>
  <c r="F3462" i="4" s="1"/>
  <c r="H3462" i="4" s="1"/>
  <c r="D3662" i="4"/>
  <c r="F3662" i="4" s="1"/>
  <c r="H3662" i="4" s="1"/>
  <c r="D3846" i="4"/>
  <c r="F3846" i="4" s="1"/>
  <c r="H3846" i="4" s="1"/>
  <c r="D4606" i="4"/>
  <c r="F4606" i="4" s="1"/>
  <c r="H4606" i="4" s="1"/>
  <c r="D3367" i="4"/>
  <c r="F3367" i="4" s="1"/>
  <c r="H3367" i="4" s="1"/>
  <c r="D3183" i="4"/>
  <c r="F3183" i="4" s="1"/>
  <c r="H3183" i="4" s="1"/>
  <c r="D4887" i="4"/>
  <c r="F4887" i="4" s="1"/>
  <c r="H4887" i="4" s="1"/>
  <c r="D3191" i="4"/>
  <c r="F3191" i="4" s="1"/>
  <c r="H3191" i="4" s="1"/>
  <c r="D3271" i="4"/>
  <c r="F3271" i="4" s="1"/>
  <c r="H3271" i="4" s="1"/>
  <c r="D3463" i="4"/>
  <c r="F3463" i="4" s="1"/>
  <c r="H3463" i="4" s="1"/>
  <c r="D4055" i="4"/>
  <c r="F4055" i="4" s="1"/>
  <c r="H4055" i="4" s="1"/>
  <c r="D4391" i="4"/>
  <c r="F4391" i="4" s="1"/>
  <c r="H4391" i="4" s="1"/>
  <c r="D4927" i="4"/>
  <c r="F4927" i="4" s="1"/>
  <c r="H4927" i="4" s="1"/>
  <c r="D3127" i="4"/>
  <c r="F3127" i="4" s="1"/>
  <c r="H3127" i="4" s="1"/>
  <c r="D3215" i="4"/>
  <c r="F3215" i="4" s="1"/>
  <c r="H3215" i="4" s="1"/>
  <c r="D3759" i="4"/>
  <c r="F3759" i="4" s="1"/>
  <c r="H3759" i="4" s="1"/>
  <c r="D3295" i="4"/>
  <c r="F3295" i="4" s="1"/>
  <c r="H3295" i="4" s="1"/>
  <c r="D3391" i="4"/>
  <c r="F3391" i="4" s="1"/>
  <c r="H3391" i="4" s="1"/>
  <c r="D3583" i="4"/>
  <c r="F3583" i="4" s="1"/>
  <c r="H3583" i="4" s="1"/>
  <c r="D4455" i="4"/>
  <c r="F4455" i="4" s="1"/>
  <c r="H4455" i="4" s="1"/>
  <c r="D3223" i="4"/>
  <c r="F3223" i="4" s="1"/>
  <c r="H3223" i="4" s="1"/>
  <c r="D3231" i="4"/>
  <c r="F3231" i="4" s="1"/>
  <c r="H3231" i="4" s="1"/>
  <c r="D3535" i="4"/>
  <c r="F3535" i="4" s="1"/>
  <c r="H3535" i="4" s="1"/>
  <c r="D3087" i="4"/>
  <c r="F3087" i="4" s="1"/>
  <c r="H3087" i="4" s="1"/>
  <c r="D3167" i="4"/>
  <c r="F3167" i="4" s="1"/>
  <c r="H3167" i="4" s="1"/>
  <c r="D3327" i="4"/>
  <c r="F3327" i="4" s="1"/>
  <c r="H3327" i="4" s="1"/>
  <c r="D3431" i="4"/>
  <c r="F3431" i="4" s="1"/>
  <c r="H3431" i="4" s="1"/>
  <c r="D4791" i="4"/>
  <c r="F4791" i="4" s="1"/>
  <c r="H4791" i="4" s="1"/>
  <c r="D2567" i="4"/>
  <c r="F2567" i="4" s="1"/>
  <c r="H2567" i="4" s="1"/>
  <c r="D3199" i="4"/>
  <c r="F3199" i="4" s="1"/>
  <c r="H3199" i="4" s="1"/>
  <c r="D3503" i="4"/>
  <c r="F3503" i="4" s="1"/>
  <c r="H3503" i="4" s="1"/>
  <c r="D3143" i="4"/>
  <c r="F3143" i="4" s="1"/>
  <c r="H3143" i="4" s="1"/>
  <c r="D3311" i="4"/>
  <c r="F3311" i="4" s="1"/>
  <c r="H3311" i="4" s="1"/>
  <c r="D3399" i="4"/>
  <c r="F3399" i="4" s="1"/>
  <c r="H3399" i="4" s="1"/>
  <c r="D3639" i="4"/>
  <c r="F3639" i="4" s="1"/>
  <c r="H3639" i="4" s="1"/>
  <c r="D3159" i="4"/>
  <c r="F3159" i="4" s="1"/>
  <c r="H3159" i="4" s="1"/>
  <c r="D4231" i="4"/>
  <c r="F4231" i="4" s="1"/>
  <c r="H4231" i="4" s="1"/>
  <c r="D3103" i="4"/>
  <c r="F3103" i="4" s="1"/>
  <c r="H3103" i="4" s="1"/>
  <c r="D3551" i="4"/>
  <c r="F3551" i="4" s="1"/>
  <c r="H3551" i="4" s="1"/>
  <c r="D5727" i="4"/>
  <c r="F5727" i="4" s="1"/>
  <c r="H5727" i="4" s="1"/>
  <c r="C2975" i="4"/>
  <c r="D2975" i="4"/>
  <c r="F2975" i="4" s="1"/>
  <c r="H2975" i="4" s="1"/>
  <c r="C2823" i="4"/>
  <c r="E2823" i="4" s="1"/>
  <c r="D2823" i="4"/>
  <c r="C2759" i="4"/>
  <c r="E2759" i="4" s="1"/>
  <c r="D2759" i="4"/>
  <c r="C2655" i="4"/>
  <c r="D2655" i="4"/>
  <c r="C2615" i="4"/>
  <c r="D2615" i="4"/>
  <c r="F2615" i="4" s="1"/>
  <c r="H2615" i="4" s="1"/>
  <c r="C2591" i="4"/>
  <c r="E2591" i="4" s="1"/>
  <c r="D2591" i="4"/>
  <c r="C2543" i="4"/>
  <c r="E2543" i="4" s="1"/>
  <c r="D2543" i="4"/>
  <c r="C2423" i="4"/>
  <c r="D2423" i="4"/>
  <c r="C1967" i="4"/>
  <c r="E1967" i="4" s="1"/>
  <c r="D1967" i="4"/>
  <c r="C1943" i="4"/>
  <c r="E1943" i="4" s="1"/>
  <c r="D1943" i="4"/>
  <c r="C1879" i="4"/>
  <c r="D1879" i="4"/>
  <c r="F1879" i="4" s="1"/>
  <c r="H1879" i="4" s="1"/>
  <c r="E1839" i="4"/>
  <c r="C1815" i="4"/>
  <c r="D1815" i="4"/>
  <c r="C1791" i="4"/>
  <c r="D1791" i="4"/>
  <c r="C1767" i="4"/>
  <c r="E1767" i="4" s="1"/>
  <c r="D1767" i="4"/>
  <c r="C1759" i="4"/>
  <c r="E1759" i="4" s="1"/>
  <c r="D1759" i="4"/>
  <c r="C1735" i="4"/>
  <c r="E1735" i="4" s="1"/>
  <c r="D1735" i="4"/>
  <c r="C1711" i="4"/>
  <c r="E1711" i="4" s="1"/>
  <c r="D1711" i="4"/>
  <c r="C1703" i="4"/>
  <c r="D1703" i="4"/>
  <c r="C1695" i="4"/>
  <c r="E1695" i="4" s="1"/>
  <c r="D1695" i="4"/>
  <c r="C1687" i="4"/>
  <c r="D1687" i="4"/>
  <c r="C1655" i="4"/>
  <c r="D1655" i="4"/>
  <c r="C1647" i="4"/>
  <c r="D1647" i="4"/>
  <c r="C1639" i="4"/>
  <c r="D1639" i="4"/>
  <c r="C1631" i="4"/>
  <c r="D1631" i="4"/>
  <c r="C1623" i="4"/>
  <c r="D1623" i="4"/>
  <c r="C1615" i="4"/>
  <c r="D1615" i="4"/>
  <c r="C1607" i="4"/>
  <c r="D1607" i="4"/>
  <c r="C1599" i="4"/>
  <c r="D1599" i="4"/>
  <c r="E1591" i="4"/>
  <c r="C1583" i="4"/>
  <c r="D1583" i="4"/>
  <c r="C1575" i="4"/>
  <c r="D1575" i="4"/>
  <c r="C1567" i="4"/>
  <c r="D1567" i="4"/>
  <c r="C1559" i="4"/>
  <c r="D1559" i="4"/>
  <c r="D1727" i="4"/>
  <c r="F1727" i="4" s="1"/>
  <c r="H1727" i="4" s="1"/>
  <c r="D1927" i="4"/>
  <c r="F1927" i="4" s="1"/>
  <c r="H1927" i="4" s="1"/>
  <c r="C3063" i="4"/>
  <c r="E3063" i="4" s="1"/>
  <c r="D3063" i="4"/>
  <c r="C2879" i="4"/>
  <c r="E2879" i="4" s="1"/>
  <c r="D2879" i="4"/>
  <c r="C2727" i="4"/>
  <c r="E2727" i="4" s="1"/>
  <c r="D2727" i="4"/>
  <c r="C2695" i="4"/>
  <c r="E2695" i="4" s="1"/>
  <c r="D2695" i="4"/>
  <c r="C2639" i="4"/>
  <c r="E2639" i="4" s="1"/>
  <c r="D2639" i="4"/>
  <c r="F2639" i="4" s="1"/>
  <c r="H2639" i="4" s="1"/>
  <c r="C2455" i="4"/>
  <c r="E2455" i="4" s="1"/>
  <c r="D2455" i="4"/>
  <c r="C2415" i="4"/>
  <c r="E2415" i="4" s="1"/>
  <c r="D2415" i="4"/>
  <c r="C2383" i="4"/>
  <c r="E2383" i="4" s="1"/>
  <c r="D2383" i="4"/>
  <c r="C2999" i="4"/>
  <c r="E2999" i="4" s="1"/>
  <c r="D2999" i="4"/>
  <c r="C2967" i="4"/>
  <c r="E2967" i="4" s="1"/>
  <c r="D2967" i="4"/>
  <c r="C2751" i="4"/>
  <c r="E2751" i="4" s="1"/>
  <c r="D2751" i="4"/>
  <c r="C2631" i="4"/>
  <c r="E2631" i="4" s="1"/>
  <c r="D2631" i="4"/>
  <c r="C2607" i="4"/>
  <c r="D2607" i="4"/>
  <c r="F2607" i="4" s="1"/>
  <c r="H2607" i="4" s="1"/>
  <c r="C2575" i="4"/>
  <c r="D2575" i="4"/>
  <c r="C2551" i="4"/>
  <c r="E2551" i="4" s="1"/>
  <c r="D2551" i="4"/>
  <c r="F2551" i="4" s="1"/>
  <c r="H2551" i="4" s="1"/>
  <c r="C2407" i="4"/>
  <c r="E2407" i="4" s="1"/>
  <c r="D2407" i="4"/>
  <c r="C1831" i="4"/>
  <c r="E1831" i="4" s="1"/>
  <c r="D1831" i="4"/>
  <c r="F1831" i="4" s="1"/>
  <c r="H1831" i="4" s="1"/>
  <c r="C2951" i="4"/>
  <c r="E2951" i="4" s="1"/>
  <c r="D2951" i="4"/>
  <c r="C2895" i="4"/>
  <c r="D2895" i="4"/>
  <c r="C2775" i="4"/>
  <c r="E2775" i="4" s="1"/>
  <c r="D2775" i="4"/>
  <c r="C2679" i="4"/>
  <c r="E2679" i="4" s="1"/>
  <c r="D2679" i="4"/>
  <c r="C2623" i="4"/>
  <c r="D2623" i="4"/>
  <c r="C2583" i="4"/>
  <c r="E2583" i="4" s="1"/>
  <c r="D2583" i="4"/>
  <c r="C2535" i="4"/>
  <c r="D2535" i="4"/>
  <c r="C2919" i="4"/>
  <c r="E2919" i="4" s="1"/>
  <c r="D2919" i="4"/>
  <c r="F2919" i="4" s="1"/>
  <c r="H2919" i="4" s="1"/>
  <c r="C2863" i="4"/>
  <c r="E2863" i="4" s="1"/>
  <c r="D2863" i="4"/>
  <c r="C2799" i="4"/>
  <c r="E2799" i="4" s="1"/>
  <c r="D2799" i="4"/>
  <c r="F2799" i="4" s="1"/>
  <c r="H2799" i="4" s="1"/>
  <c r="C2735" i="4"/>
  <c r="E2735" i="4" s="1"/>
  <c r="D2735" i="4"/>
  <c r="C2599" i="4"/>
  <c r="E2599" i="4" s="1"/>
  <c r="D2599" i="4"/>
  <c r="F2599" i="4" s="1"/>
  <c r="H2599" i="4" s="1"/>
  <c r="C2487" i="4"/>
  <c r="D2487" i="4"/>
  <c r="C2391" i="4"/>
  <c r="E2391" i="4" s="1"/>
  <c r="D2391" i="4"/>
  <c r="F2391" i="4" s="1"/>
  <c r="H2391" i="4" s="1"/>
  <c r="C1983" i="4"/>
  <c r="E1983" i="4" s="1"/>
  <c r="D1983" i="4"/>
  <c r="C1959" i="4"/>
  <c r="D1959" i="4"/>
  <c r="C1935" i="4"/>
  <c r="E1935" i="4" s="1"/>
  <c r="D1935" i="4"/>
  <c r="C1903" i="4"/>
  <c r="D1903" i="4"/>
  <c r="C1871" i="4"/>
  <c r="E1871" i="4" s="1"/>
  <c r="D1871" i="4"/>
  <c r="C1855" i="4"/>
  <c r="D1855" i="4"/>
  <c r="F1855" i="4" s="1"/>
  <c r="H1855" i="4" s="1"/>
  <c r="C1823" i="4"/>
  <c r="D1823" i="4"/>
  <c r="E1775" i="4"/>
  <c r="C1663" i="4"/>
  <c r="E1663" i="4" s="1"/>
  <c r="D1663" i="4"/>
  <c r="C3055" i="4"/>
  <c r="E3055" i="4" s="1"/>
  <c r="D3055" i="4"/>
  <c r="C2903" i="4"/>
  <c r="E2903" i="4" s="1"/>
  <c r="D2903" i="4"/>
  <c r="C2847" i="4"/>
  <c r="E2847" i="4" s="1"/>
  <c r="D2847" i="4"/>
  <c r="C2791" i="4"/>
  <c r="E2791" i="4" s="1"/>
  <c r="D2791" i="4"/>
  <c r="C2743" i="4"/>
  <c r="E2743" i="4" s="1"/>
  <c r="D2743" i="4"/>
  <c r="C2719" i="4"/>
  <c r="E2719" i="4" s="1"/>
  <c r="D2719" i="4"/>
  <c r="C2663" i="4"/>
  <c r="E2663" i="4" s="1"/>
  <c r="D2663" i="4"/>
  <c r="C2527" i="4"/>
  <c r="E2527" i="4" s="1"/>
  <c r="D2527" i="4"/>
  <c r="C2503" i="4"/>
  <c r="E2503" i="4" s="1"/>
  <c r="D2503" i="4"/>
  <c r="C1975" i="4"/>
  <c r="D1975" i="4"/>
  <c r="C1951" i="4"/>
  <c r="E1951" i="4" s="1"/>
  <c r="D1951" i="4"/>
  <c r="C1919" i="4"/>
  <c r="E1919" i="4" s="1"/>
  <c r="D1919" i="4"/>
  <c r="C1895" i="4"/>
  <c r="D1895" i="4"/>
  <c r="C1863" i="4"/>
  <c r="D1863" i="4"/>
  <c r="C1847" i="4"/>
  <c r="D1847" i="4"/>
  <c r="E1799" i="4"/>
  <c r="C1783" i="4"/>
  <c r="E1783" i="4" s="1"/>
  <c r="D1783" i="4"/>
  <c r="C1751" i="4"/>
  <c r="E1751" i="4" s="1"/>
  <c r="D1751" i="4"/>
  <c r="C1671" i="4"/>
  <c r="E1671" i="4" s="1"/>
  <c r="D1671" i="4"/>
  <c r="D1591" i="4"/>
  <c r="F1591" i="4" s="1"/>
  <c r="H1591" i="4" s="1"/>
  <c r="E1551" i="4"/>
  <c r="C1543" i="4"/>
  <c r="D1543" i="4"/>
  <c r="E1535" i="4"/>
  <c r="C1519" i="4"/>
  <c r="D1519" i="4"/>
  <c r="C1511" i="4"/>
  <c r="D1511" i="4"/>
  <c r="D1527" i="4"/>
  <c r="F1527" i="4" s="1"/>
  <c r="H1527" i="4" s="1"/>
  <c r="C5918" i="4"/>
  <c r="E5918" i="4" s="1"/>
  <c r="D5918" i="4"/>
  <c r="F5918" i="4" s="1"/>
  <c r="C5862" i="4"/>
  <c r="E5862" i="4" s="1"/>
  <c r="D5862" i="4"/>
  <c r="F5862" i="4" s="1"/>
  <c r="H5862" i="4" s="1"/>
  <c r="C5838" i="4"/>
  <c r="E5838" i="4" s="1"/>
  <c r="D5838" i="4"/>
  <c r="C5782" i="4"/>
  <c r="E5782" i="4" s="1"/>
  <c r="D5782" i="4"/>
  <c r="F5782" i="4" s="1"/>
  <c r="H5782" i="4" s="1"/>
  <c r="E5774" i="4"/>
  <c r="C5758" i="4"/>
  <c r="E5758" i="4" s="1"/>
  <c r="D5758" i="4"/>
  <c r="E5622" i="4"/>
  <c r="C5582" i="4"/>
  <c r="D5582" i="4"/>
  <c r="C5542" i="4"/>
  <c r="E5542" i="4" s="1"/>
  <c r="D5542" i="4"/>
  <c r="C5518" i="4"/>
  <c r="E5518" i="4" s="1"/>
  <c r="D5518" i="4"/>
  <c r="C5502" i="4"/>
  <c r="E5502" i="4" s="1"/>
  <c r="D5502" i="4"/>
  <c r="F5502" i="4" s="1"/>
  <c r="H5502" i="4" s="1"/>
  <c r="E5430" i="4"/>
  <c r="C5398" i="4"/>
  <c r="E5398" i="4" s="1"/>
  <c r="D5398" i="4"/>
  <c r="C5390" i="4"/>
  <c r="E5390" i="4" s="1"/>
  <c r="D5390" i="4"/>
  <c r="C5350" i="4"/>
  <c r="E5350" i="4" s="1"/>
  <c r="D5350" i="4"/>
  <c r="C5326" i="4"/>
  <c r="E5326" i="4" s="1"/>
  <c r="D5326" i="4"/>
  <c r="C5278" i="4"/>
  <c r="E5278" i="4" s="1"/>
  <c r="D5278" i="4"/>
  <c r="E5198" i="4"/>
  <c r="C5190" i="4"/>
  <c r="E5190" i="4" s="1"/>
  <c r="D5190" i="4"/>
  <c r="C5166" i="4"/>
  <c r="E5166" i="4" s="1"/>
  <c r="D5166" i="4"/>
  <c r="C5150" i="4"/>
  <c r="E5150" i="4" s="1"/>
  <c r="D5150" i="4"/>
  <c r="C5078" i="4"/>
  <c r="E5078" i="4" s="1"/>
  <c r="D5078" i="4"/>
  <c r="C4974" i="4"/>
  <c r="D4974" i="4"/>
  <c r="C4966" i="4"/>
  <c r="E4966" i="4" s="1"/>
  <c r="D4966" i="4"/>
  <c r="F4966" i="4" s="1"/>
  <c r="H4966" i="4" s="1"/>
  <c r="C4886" i="4"/>
  <c r="E4886" i="4" s="1"/>
  <c r="D4886" i="4"/>
  <c r="C4814" i="4"/>
  <c r="D4814" i="4"/>
  <c r="C4774" i="4"/>
  <c r="D4774" i="4"/>
  <c r="E4742" i="4"/>
  <c r="C4726" i="4"/>
  <c r="E4726" i="4" s="1"/>
  <c r="D4726" i="4"/>
  <c r="C4574" i="4"/>
  <c r="D4574" i="4"/>
  <c r="C4558" i="4"/>
  <c r="E4558" i="4" s="1"/>
  <c r="D4558" i="4"/>
  <c r="C4542" i="4"/>
  <c r="E4542" i="4" s="1"/>
  <c r="D4542" i="4"/>
  <c r="C4502" i="4"/>
  <c r="E4502" i="4" s="1"/>
  <c r="D4502" i="4"/>
  <c r="C4374" i="4"/>
  <c r="E4374" i="4" s="1"/>
  <c r="D4374" i="4"/>
  <c r="C4366" i="4"/>
  <c r="E4366" i="4" s="1"/>
  <c r="D4366" i="4"/>
  <c r="C4326" i="4"/>
  <c r="E4326" i="4" s="1"/>
  <c r="D4326" i="4"/>
  <c r="E4238" i="4"/>
  <c r="C4214" i="4"/>
  <c r="E4214" i="4" s="1"/>
  <c r="D4214" i="4"/>
  <c r="C4190" i="4"/>
  <c r="D4190" i="4"/>
  <c r="F4190" i="4" s="1"/>
  <c r="H4190" i="4" s="1"/>
  <c r="C4102" i="4"/>
  <c r="D4102" i="4"/>
  <c r="C3950" i="4"/>
  <c r="E3950" i="4" s="1"/>
  <c r="D3950" i="4"/>
  <c r="C3918" i="4"/>
  <c r="E3918" i="4" s="1"/>
  <c r="D3918" i="4"/>
  <c r="C3862" i="4"/>
  <c r="E3862" i="4" s="1"/>
  <c r="D3862" i="4"/>
  <c r="C3798" i="4"/>
  <c r="E3798" i="4" s="1"/>
  <c r="D3798" i="4"/>
  <c r="C3790" i="4"/>
  <c r="E3790" i="4" s="1"/>
  <c r="D3790" i="4"/>
  <c r="C3774" i="4"/>
  <c r="E3774" i="4" s="1"/>
  <c r="D3774" i="4"/>
  <c r="C3718" i="4"/>
  <c r="E3718" i="4" s="1"/>
  <c r="D3718" i="4"/>
  <c r="C3702" i="4"/>
  <c r="E3702" i="4" s="1"/>
  <c r="D3702" i="4"/>
  <c r="C3686" i="4"/>
  <c r="E3686" i="4" s="1"/>
  <c r="D3686" i="4"/>
  <c r="C3670" i="4"/>
  <c r="E3670" i="4" s="1"/>
  <c r="D3670" i="4"/>
  <c r="C3630" i="4"/>
  <c r="D3630" i="4"/>
  <c r="C3614" i="4"/>
  <c r="E3614" i="4" s="1"/>
  <c r="D3614" i="4"/>
  <c r="C3606" i="4"/>
  <c r="E3606" i="4" s="1"/>
  <c r="D3606" i="4"/>
  <c r="E3598" i="4"/>
  <c r="C3590" i="4"/>
  <c r="E3590" i="4" s="1"/>
  <c r="D3590" i="4"/>
  <c r="E3582" i="4"/>
  <c r="C3558" i="4"/>
  <c r="E3558" i="4" s="1"/>
  <c r="D3558" i="4"/>
  <c r="C3550" i="4"/>
  <c r="E3550" i="4" s="1"/>
  <c r="D3550" i="4"/>
  <c r="E3510" i="4"/>
  <c r="C3502" i="4"/>
  <c r="D3502" i="4"/>
  <c r="C3494" i="4"/>
  <c r="E3494" i="4" s="1"/>
  <c r="D3494" i="4"/>
  <c r="C3454" i="4"/>
  <c r="D3454" i="4"/>
  <c r="C3422" i="4"/>
  <c r="E3422" i="4" s="1"/>
  <c r="D3422" i="4"/>
  <c r="C3414" i="4"/>
  <c r="D3414" i="4"/>
  <c r="C3358" i="4"/>
  <c r="E3358" i="4" s="1"/>
  <c r="D3358" i="4"/>
  <c r="C3342" i="4"/>
  <c r="E3342" i="4" s="1"/>
  <c r="D3342" i="4"/>
  <c r="C3334" i="4"/>
  <c r="E3334" i="4" s="1"/>
  <c r="D3334" i="4"/>
  <c r="C3326" i="4"/>
  <c r="D3326" i="4"/>
  <c r="E3318" i="4"/>
  <c r="C3286" i="4"/>
  <c r="D3286" i="4"/>
  <c r="C3262" i="4"/>
  <c r="D3262" i="4"/>
  <c r="C3222" i="4"/>
  <c r="E3222" i="4" s="1"/>
  <c r="D3222" i="4"/>
  <c r="E3214" i="4"/>
  <c r="C3158" i="4"/>
  <c r="E3158" i="4" s="1"/>
  <c r="D3158" i="4"/>
  <c r="C3134" i="4"/>
  <c r="E3134" i="4" s="1"/>
  <c r="D3134" i="4"/>
  <c r="C3102" i="4"/>
  <c r="E3102" i="4" s="1"/>
  <c r="D3102" i="4"/>
  <c r="C3094" i="4"/>
  <c r="E3094" i="4" s="1"/>
  <c r="D3094" i="4"/>
  <c r="C3086" i="4"/>
  <c r="E3086" i="4" s="1"/>
  <c r="D3086" i="4"/>
  <c r="D4750" i="4"/>
  <c r="F4750" i="4" s="1"/>
  <c r="H4750" i="4" s="1"/>
  <c r="D5014" i="4"/>
  <c r="F5014" i="4" s="1"/>
  <c r="H5014" i="4" s="1"/>
  <c r="D5478" i="4"/>
  <c r="F5478" i="4" s="1"/>
  <c r="H5478" i="4" s="1"/>
  <c r="E1503" i="4"/>
  <c r="D1503" i="4"/>
  <c r="F1503" i="4" s="1"/>
  <c r="H1503" i="4" s="1"/>
  <c r="D1535" i="4"/>
  <c r="F1535" i="4" s="1"/>
  <c r="H1535" i="4" s="1"/>
  <c r="D4086" i="4"/>
  <c r="F4086" i="4" s="1"/>
  <c r="H4086" i="4" s="1"/>
  <c r="D4438" i="4"/>
  <c r="F4438" i="4" s="1"/>
  <c r="H4438" i="4" s="1"/>
  <c r="D5030" i="4"/>
  <c r="F5030" i="4" s="1"/>
  <c r="H5030" i="4" s="1"/>
  <c r="D5102" i="4"/>
  <c r="F5102" i="4" s="1"/>
  <c r="H5102" i="4" s="1"/>
  <c r="D5590" i="4"/>
  <c r="F5590" i="4" s="1"/>
  <c r="H5590" i="4" s="1"/>
  <c r="D4486" i="4"/>
  <c r="F4486" i="4" s="1"/>
  <c r="H4486" i="4" s="1"/>
  <c r="D4838" i="4"/>
  <c r="F4838" i="4" s="1"/>
  <c r="H4838" i="4" s="1"/>
  <c r="D5198" i="4"/>
  <c r="F5198" i="4" s="1"/>
  <c r="H5198" i="4" s="1"/>
  <c r="D5710" i="4"/>
  <c r="F5710" i="4" s="1"/>
  <c r="H5710" i="4" s="1"/>
  <c r="D1551" i="4"/>
  <c r="F1551" i="4" s="1"/>
  <c r="H1551" i="4" s="1"/>
  <c r="D4238" i="4"/>
  <c r="F4238" i="4" s="1"/>
  <c r="D4518" i="4"/>
  <c r="F4518" i="4" s="1"/>
  <c r="H4518" i="4" s="1"/>
  <c r="D4878" i="4"/>
  <c r="F4878" i="4" s="1"/>
  <c r="H4878" i="4" s="1"/>
  <c r="D5222" i="4"/>
  <c r="F5222" i="4" s="1"/>
  <c r="H5222" i="4" s="1"/>
  <c r="C3083" i="4"/>
  <c r="F3083" i="4" s="1"/>
  <c r="H3083" i="4" s="1"/>
  <c r="D449" i="4"/>
  <c r="F449" i="4" s="1"/>
  <c r="H449" i="4" s="1"/>
  <c r="D498" i="4"/>
  <c r="F498" i="4" s="1"/>
  <c r="H498" i="4" s="1"/>
  <c r="D1348" i="4"/>
  <c r="F1348" i="4" s="1"/>
  <c r="H1348" i="4" s="1"/>
  <c r="D6118" i="4"/>
  <c r="F6118" i="4" s="1"/>
  <c r="H6118" i="4" s="1"/>
  <c r="C1498" i="4"/>
  <c r="E1498" i="4" s="1"/>
  <c r="D6166" i="4"/>
  <c r="F6166" i="4" s="1"/>
  <c r="H6166" i="4" s="1"/>
  <c r="D6182" i="4"/>
  <c r="F6182" i="4" s="1"/>
  <c r="H6182" i="4" s="1"/>
  <c r="D426" i="4"/>
  <c r="F426" i="4" s="1"/>
  <c r="H426" i="4" s="1"/>
  <c r="D482" i="4"/>
  <c r="F482" i="4" s="1"/>
  <c r="H482" i="4" s="1"/>
  <c r="D506" i="4"/>
  <c r="F506" i="4" s="1"/>
  <c r="H506" i="4" s="1"/>
  <c r="D562" i="4"/>
  <c r="F562" i="4" s="1"/>
  <c r="H562" i="4" s="1"/>
  <c r="D610" i="4"/>
  <c r="F610" i="4" s="1"/>
  <c r="H610" i="4" s="1"/>
  <c r="D634" i="4"/>
  <c r="F634" i="4" s="1"/>
  <c r="H634" i="4" s="1"/>
  <c r="D962" i="4"/>
  <c r="F962" i="4" s="1"/>
  <c r="H962" i="4" s="1"/>
  <c r="D1170" i="4"/>
  <c r="F1170" i="4" s="1"/>
  <c r="H1170" i="4" s="1"/>
  <c r="D1282" i="4"/>
  <c r="F1282" i="4" s="1"/>
  <c r="H1282" i="4" s="1"/>
  <c r="D1370" i="4"/>
  <c r="F1370" i="4" s="1"/>
  <c r="H1370" i="4" s="1"/>
  <c r="D1402" i="4"/>
  <c r="F1402" i="4" s="1"/>
  <c r="H1402" i="4" s="1"/>
  <c r="D1115" i="4"/>
  <c r="F1115" i="4" s="1"/>
  <c r="H1115" i="4" s="1"/>
  <c r="D458" i="4"/>
  <c r="F458" i="4" s="1"/>
  <c r="H458" i="4" s="1"/>
  <c r="D698" i="4"/>
  <c r="F698" i="4" s="1"/>
  <c r="H698" i="4" s="1"/>
  <c r="D722" i="4"/>
  <c r="F722" i="4" s="1"/>
  <c r="H722" i="4" s="1"/>
  <c r="D746" i="4"/>
  <c r="F746" i="4" s="1"/>
  <c r="H746" i="4" s="1"/>
  <c r="D858" i="4"/>
  <c r="F858" i="4" s="1"/>
  <c r="H858" i="4" s="1"/>
  <c r="D906" i="4"/>
  <c r="F906" i="4" s="1"/>
  <c r="H906" i="4" s="1"/>
  <c r="D1090" i="4"/>
  <c r="F1090" i="4" s="1"/>
  <c r="H1090" i="4" s="1"/>
  <c r="D1371" i="4"/>
  <c r="F1371" i="4" s="1"/>
  <c r="H1371" i="4" s="1"/>
  <c r="D1490" i="4"/>
  <c r="F1490" i="4" s="1"/>
  <c r="H1490" i="4" s="1"/>
  <c r="D1569" i="4"/>
  <c r="F1569" i="4" s="1"/>
  <c r="H1569" i="4" s="1"/>
  <c r="D1625" i="4"/>
  <c r="F1625" i="4" s="1"/>
  <c r="H1625" i="4" s="1"/>
  <c r="D3557" i="4"/>
  <c r="F3557" i="4" s="1"/>
  <c r="H3557" i="4" s="1"/>
  <c r="D515" i="4"/>
  <c r="F515" i="4" s="1"/>
  <c r="H515" i="4" s="1"/>
  <c r="D939" i="4"/>
  <c r="F939" i="4" s="1"/>
  <c r="H939" i="4" s="1"/>
  <c r="D963" i="4"/>
  <c r="F963" i="4" s="1"/>
  <c r="H963" i="4" s="1"/>
  <c r="H1432" i="4"/>
  <c r="D5454" i="4"/>
  <c r="F5454" i="4" s="1"/>
  <c r="H5454" i="4" s="1"/>
  <c r="D5631" i="4"/>
  <c r="F5631" i="4" s="1"/>
  <c r="H5631" i="4" s="1"/>
  <c r="D5998" i="4"/>
  <c r="F5998" i="4" s="1"/>
  <c r="H5998" i="4" s="1"/>
  <c r="D6287" i="4"/>
  <c r="F6287" i="4" s="1"/>
  <c r="H6287" i="4" s="1"/>
  <c r="E1974" i="4"/>
  <c r="D4061" i="4"/>
  <c r="F4061" i="4" s="1"/>
  <c r="H4061" i="4" s="1"/>
  <c r="D1635" i="4"/>
  <c r="F1635" i="4" s="1"/>
  <c r="H1635" i="4" s="1"/>
  <c r="D3389" i="4"/>
  <c r="F3389" i="4" s="1"/>
  <c r="H3389" i="4" s="1"/>
  <c r="D1379" i="4"/>
  <c r="F1379" i="4" s="1"/>
  <c r="H1379" i="4" s="1"/>
  <c r="D466" i="4"/>
  <c r="F466" i="4" s="1"/>
  <c r="H466" i="4" s="1"/>
  <c r="D514" i="4"/>
  <c r="F514" i="4" s="1"/>
  <c r="H514" i="4" s="1"/>
  <c r="D690" i="4"/>
  <c r="F690" i="4" s="1"/>
  <c r="H690" i="4" s="1"/>
  <c r="D979" i="4"/>
  <c r="F979" i="4" s="1"/>
  <c r="H979" i="4" s="1"/>
  <c r="D1002" i="4"/>
  <c r="F1002" i="4" s="1"/>
  <c r="H1002" i="4" s="1"/>
  <c r="D1050" i="4"/>
  <c r="F1050" i="4" s="1"/>
  <c r="H1050" i="4" s="1"/>
  <c r="D1123" i="4"/>
  <c r="F1123" i="4" s="1"/>
  <c r="H1123" i="4" s="1"/>
  <c r="D1146" i="4"/>
  <c r="F1146" i="4" s="1"/>
  <c r="H1146" i="4" s="1"/>
  <c r="D1194" i="4"/>
  <c r="F1194" i="4" s="1"/>
  <c r="H1194" i="4" s="1"/>
  <c r="D1226" i="4"/>
  <c r="F1226" i="4" s="1"/>
  <c r="H1226" i="4" s="1"/>
  <c r="D1331" i="4"/>
  <c r="F1331" i="4" s="1"/>
  <c r="H1331" i="4" s="1"/>
  <c r="D1355" i="4"/>
  <c r="F1355" i="4" s="1"/>
  <c r="H1355" i="4" s="1"/>
  <c r="D1466" i="4"/>
  <c r="F1466" i="4" s="1"/>
  <c r="H1466" i="4" s="1"/>
  <c r="D1491" i="4"/>
  <c r="F1491" i="4" s="1"/>
  <c r="H1491" i="4" s="1"/>
  <c r="D1513" i="4"/>
  <c r="F1513" i="4" s="1"/>
  <c r="H1513" i="4" s="1"/>
  <c r="D1593" i="4"/>
  <c r="F1593" i="4" s="1"/>
  <c r="H1593" i="4" s="1"/>
  <c r="D1617" i="4"/>
  <c r="F1617" i="4" s="1"/>
  <c r="H1617" i="4" s="1"/>
  <c r="D1641" i="4"/>
  <c r="F1641" i="4" s="1"/>
  <c r="H1641" i="4" s="1"/>
  <c r="D1790" i="4"/>
  <c r="F1790" i="4" s="1"/>
  <c r="H1790" i="4" s="1"/>
  <c r="D1897" i="4"/>
  <c r="F1897" i="4" s="1"/>
  <c r="H1897" i="4" s="1"/>
  <c r="D2358" i="4"/>
  <c r="F2358" i="4" s="1"/>
  <c r="H2358" i="4" s="1"/>
  <c r="D1846" i="4"/>
  <c r="F1846" i="4" s="1"/>
  <c r="H1846" i="4" s="1"/>
  <c r="D2918" i="4"/>
  <c r="F2918" i="4" s="1"/>
  <c r="H2918" i="4" s="1"/>
  <c r="E2942" i="4"/>
  <c r="D1758" i="4"/>
  <c r="F1758" i="4" s="1"/>
  <c r="H1758" i="4" s="1"/>
  <c r="D3133" i="4"/>
  <c r="F3133" i="4" s="1"/>
  <c r="H3133" i="4" s="1"/>
  <c r="D851" i="4"/>
  <c r="F851" i="4" s="1"/>
  <c r="H851" i="4" s="1"/>
  <c r="D923" i="4"/>
  <c r="F923" i="4" s="1"/>
  <c r="H923" i="4" s="1"/>
  <c r="D1051" i="4"/>
  <c r="F1051" i="4" s="1"/>
  <c r="H1051" i="4" s="1"/>
  <c r="D1595" i="4"/>
  <c r="F1595" i="4" s="1"/>
  <c r="H1595" i="4" s="1"/>
  <c r="D3421" i="4"/>
  <c r="F3421" i="4" s="1"/>
  <c r="H3421" i="4" s="1"/>
  <c r="D3589" i="4"/>
  <c r="F3589" i="4" s="1"/>
  <c r="H3589" i="4" s="1"/>
  <c r="D3821" i="4"/>
  <c r="F3821" i="4" s="1"/>
  <c r="H3821" i="4" s="1"/>
  <c r="D4121" i="4"/>
  <c r="F4121" i="4" s="1"/>
  <c r="H4121" i="4" s="1"/>
  <c r="D595" i="4"/>
  <c r="F595" i="4" s="1"/>
  <c r="H595" i="4" s="1"/>
  <c r="D778" i="4"/>
  <c r="F778" i="4" s="1"/>
  <c r="H778" i="4" s="1"/>
  <c r="D835" i="4"/>
  <c r="F835" i="4" s="1"/>
  <c r="H835" i="4" s="1"/>
  <c r="D875" i="4"/>
  <c r="F875" i="4" s="1"/>
  <c r="H875" i="4" s="1"/>
  <c r="D946" i="4"/>
  <c r="F946" i="4" s="1"/>
  <c r="H946" i="4" s="1"/>
  <c r="D1010" i="4"/>
  <c r="F1010" i="4" s="1"/>
  <c r="H1010" i="4" s="1"/>
  <c r="D1052" i="4"/>
  <c r="F1052" i="4" s="1"/>
  <c r="H1052" i="4" s="1"/>
  <c r="D1098" i="4"/>
  <c r="F1098" i="4" s="1"/>
  <c r="H1098" i="4" s="1"/>
  <c r="D1187" i="4"/>
  <c r="F1187" i="4" s="1"/>
  <c r="H1187" i="4" s="1"/>
  <c r="D1210" i="4"/>
  <c r="F1210" i="4" s="1"/>
  <c r="H1210" i="4" s="1"/>
  <c r="D1338" i="4"/>
  <c r="F1338" i="4" s="1"/>
  <c r="H1338" i="4" s="1"/>
  <c r="D1777" i="4"/>
  <c r="F1777" i="4" s="1"/>
  <c r="H1777" i="4" s="1"/>
  <c r="D1866" i="4"/>
  <c r="F1866" i="4" s="1"/>
  <c r="H1866" i="4" s="1"/>
  <c r="D2158" i="4"/>
  <c r="F2158" i="4" s="1"/>
  <c r="H2158" i="4" s="1"/>
  <c r="D2306" i="4"/>
  <c r="F2306" i="4" s="1"/>
  <c r="H2306" i="4" s="1"/>
  <c r="D2922" i="4"/>
  <c r="F2922" i="4" s="1"/>
  <c r="H2922" i="4" s="1"/>
  <c r="D3325" i="4"/>
  <c r="F3325" i="4" s="1"/>
  <c r="H3325" i="4" s="1"/>
  <c r="D3973" i="4"/>
  <c r="F3973" i="4" s="1"/>
  <c r="H3973" i="4" s="1"/>
  <c r="D4142" i="4"/>
  <c r="F4142" i="4" s="1"/>
  <c r="H4142" i="4" s="1"/>
  <c r="D4302" i="4"/>
  <c r="F4302" i="4" s="1"/>
  <c r="H4302" i="4" s="1"/>
  <c r="D4573" i="4"/>
  <c r="F4573" i="4" s="1"/>
  <c r="H4573" i="4" s="1"/>
  <c r="D4934" i="4"/>
  <c r="F4934" i="4" s="1"/>
  <c r="H4934" i="4" s="1"/>
  <c r="D5126" i="4"/>
  <c r="F5126" i="4" s="1"/>
  <c r="H5126" i="4" s="1"/>
  <c r="D5302" i="4"/>
  <c r="F5302" i="4" s="1"/>
  <c r="H5302" i="4" s="1"/>
  <c r="D5470" i="4"/>
  <c r="F5470" i="4" s="1"/>
  <c r="H5470" i="4" s="1"/>
  <c r="D5606" i="4"/>
  <c r="F5606" i="4" s="1"/>
  <c r="H5606" i="4" s="1"/>
  <c r="D5886" i="4"/>
  <c r="F5886" i="4" s="1"/>
  <c r="H5886" i="4" s="1"/>
  <c r="D6190" i="4"/>
  <c r="F6190" i="4" s="1"/>
  <c r="H6190" i="4" s="1"/>
  <c r="E2190" i="4"/>
  <c r="D3293" i="4"/>
  <c r="F3293" i="4" s="1"/>
  <c r="H3293" i="4" s="1"/>
  <c r="D1702" i="4"/>
  <c r="F1702" i="4" s="1"/>
  <c r="H1702" i="4" s="1"/>
  <c r="D2846" i="4"/>
  <c r="F2846" i="4" s="1"/>
  <c r="H2846" i="4" s="1"/>
  <c r="D3453" i="4"/>
  <c r="F3453" i="4" s="1"/>
  <c r="H3453" i="4" s="1"/>
  <c r="D3533" i="4"/>
  <c r="F3533" i="4" s="1"/>
  <c r="H3533" i="4" s="1"/>
  <c r="D3621" i="4"/>
  <c r="F3621" i="4" s="1"/>
  <c r="H3621" i="4" s="1"/>
  <c r="E1910" i="4"/>
  <c r="D2190" i="4"/>
  <c r="F2190" i="4" s="1"/>
  <c r="H2190" i="4" s="1"/>
  <c r="D3357" i="4"/>
  <c r="F3357" i="4" s="1"/>
  <c r="H3357" i="4" s="1"/>
  <c r="D3917" i="4"/>
  <c r="F3917" i="4" s="1"/>
  <c r="H3917" i="4" s="1"/>
  <c r="D4525" i="4"/>
  <c r="F4525" i="4" s="1"/>
  <c r="H4525" i="4" s="1"/>
  <c r="D1902" i="4"/>
  <c r="F1902" i="4" s="1"/>
  <c r="H1902" i="4" s="1"/>
  <c r="D3261" i="4"/>
  <c r="F3261" i="4" s="1"/>
  <c r="H3261" i="4" s="1"/>
  <c r="D4421" i="4"/>
  <c r="F4421" i="4" s="1"/>
  <c r="H4421" i="4" s="1"/>
  <c r="D1036" i="4"/>
  <c r="F1036" i="4" s="1"/>
  <c r="H1036" i="4" s="1"/>
  <c r="D1100" i="4"/>
  <c r="F1100" i="4" s="1"/>
  <c r="H1100" i="4" s="1"/>
  <c r="D1211" i="4"/>
  <c r="F1211" i="4" s="1"/>
  <c r="H1211" i="4" s="1"/>
  <c r="D2078" i="4"/>
  <c r="F2078" i="4" s="1"/>
  <c r="H2078" i="4" s="1"/>
  <c r="D2230" i="4"/>
  <c r="F2230" i="4" s="1"/>
  <c r="D2950" i="4"/>
  <c r="F2950" i="4" s="1"/>
  <c r="H2950" i="4" s="1"/>
  <c r="D3022" i="4"/>
  <c r="F3022" i="4" s="1"/>
  <c r="H3022" i="4" s="1"/>
  <c r="D3669" i="4"/>
  <c r="F3669" i="4" s="1"/>
  <c r="H3669" i="4" s="1"/>
  <c r="D4477" i="4"/>
  <c r="F4477" i="4" s="1"/>
  <c r="H4477" i="4" s="1"/>
  <c r="D1974" i="4"/>
  <c r="F1974" i="4" s="1"/>
  <c r="H1974" i="4" s="1"/>
  <c r="D2006" i="4"/>
  <c r="F2006" i="4" s="1"/>
  <c r="H2006" i="4" s="1"/>
  <c r="D2038" i="4"/>
  <c r="F2038" i="4" s="1"/>
  <c r="H2038" i="4" s="1"/>
  <c r="D2126" i="4"/>
  <c r="F2126" i="4" s="1"/>
  <c r="H2126" i="4" s="1"/>
  <c r="D2310" i="4"/>
  <c r="F2310" i="4" s="1"/>
  <c r="H2310" i="4" s="1"/>
  <c r="D2798" i="4"/>
  <c r="F2798" i="4" s="1"/>
  <c r="H2798" i="4" s="1"/>
  <c r="D2982" i="4"/>
  <c r="F2982" i="4" s="1"/>
  <c r="D3030" i="4"/>
  <c r="F3030" i="4" s="1"/>
  <c r="H3030" i="4" s="1"/>
  <c r="D3070" i="4"/>
  <c r="F3070" i="4" s="1"/>
  <c r="H3070" i="4" s="1"/>
  <c r="D3165" i="4"/>
  <c r="F3165" i="4" s="1"/>
  <c r="H3165" i="4" s="1"/>
  <c r="D3501" i="4"/>
  <c r="F3501" i="4" s="1"/>
  <c r="H3501" i="4" s="1"/>
  <c r="D3629" i="4"/>
  <c r="F3629" i="4" s="1"/>
  <c r="H3629" i="4" s="1"/>
  <c r="D3709" i="4"/>
  <c r="F3709" i="4" s="1"/>
  <c r="H3709" i="4" s="1"/>
  <c r="D3869" i="4"/>
  <c r="F3869" i="4" s="1"/>
  <c r="H3869" i="4" s="1"/>
  <c r="D3981" i="4"/>
  <c r="F3981" i="4" s="1"/>
  <c r="H3981" i="4" s="1"/>
  <c r="D4485" i="4"/>
  <c r="F4485" i="4" s="1"/>
  <c r="H4485" i="4" s="1"/>
  <c r="D4533" i="4"/>
  <c r="F4533" i="4" s="1"/>
  <c r="H4533" i="4" s="1"/>
  <c r="D5421" i="4"/>
  <c r="F5421" i="4" s="1"/>
  <c r="H5421" i="4" s="1"/>
  <c r="E1902" i="4"/>
  <c r="D1734" i="4"/>
  <c r="F1734" i="4" s="1"/>
  <c r="D1798" i="4"/>
  <c r="D2046" i="4"/>
  <c r="F2046" i="4" s="1"/>
  <c r="H2046" i="4" s="1"/>
  <c r="D2134" i="4"/>
  <c r="F2134" i="4" s="1"/>
  <c r="H2134" i="4" s="1"/>
  <c r="D2238" i="4"/>
  <c r="F2238" i="4" s="1"/>
  <c r="H2238" i="4" s="1"/>
  <c r="D2318" i="4"/>
  <c r="F2318" i="4" s="1"/>
  <c r="H2318" i="4" s="1"/>
  <c r="D2630" i="4"/>
  <c r="F2630" i="4" s="1"/>
  <c r="H2630" i="4" s="1"/>
  <c r="D2990" i="4"/>
  <c r="F2990" i="4" s="1"/>
  <c r="H2990" i="4" s="1"/>
  <c r="D3269" i="4"/>
  <c r="F3269" i="4" s="1"/>
  <c r="H3269" i="4" s="1"/>
  <c r="D3365" i="4"/>
  <c r="F3365" i="4" s="1"/>
  <c r="H3365" i="4" s="1"/>
  <c r="D3677" i="4"/>
  <c r="F3677" i="4" s="1"/>
  <c r="H3677" i="4" s="1"/>
  <c r="D3717" i="4"/>
  <c r="F3717" i="4" s="1"/>
  <c r="H3717" i="4" s="1"/>
  <c r="D3789" i="4"/>
  <c r="F3789" i="4" s="1"/>
  <c r="D3877" i="4"/>
  <c r="F3877" i="4" s="1"/>
  <c r="H3877" i="4" s="1"/>
  <c r="D3997" i="4"/>
  <c r="F3997" i="4" s="1"/>
  <c r="D4437" i="4"/>
  <c r="F4437" i="4" s="1"/>
  <c r="H4437" i="4" s="1"/>
  <c r="E2862" i="4"/>
  <c r="E1958" i="4"/>
  <c r="D1950" i="4"/>
  <c r="F1950" i="4" s="1"/>
  <c r="H1950" i="4" s="1"/>
  <c r="D2014" i="4"/>
  <c r="F2014" i="4" s="1"/>
  <c r="H2014" i="4" s="1"/>
  <c r="D2326" i="4"/>
  <c r="F2326" i="4" s="1"/>
  <c r="H2326" i="4" s="1"/>
  <c r="D2958" i="4"/>
  <c r="F2958" i="4" s="1"/>
  <c r="H2958" i="4" s="1"/>
  <c r="D3173" i="4"/>
  <c r="F3173" i="4" s="1"/>
  <c r="H3173" i="4" s="1"/>
  <c r="D3637" i="4"/>
  <c r="F3637" i="4" s="1"/>
  <c r="H3637" i="4" s="1"/>
  <c r="D3941" i="4"/>
  <c r="F3941" i="4" s="1"/>
  <c r="H3941" i="4" s="1"/>
  <c r="D5437" i="4"/>
  <c r="F5437" i="4" s="1"/>
  <c r="H5437" i="4" s="1"/>
  <c r="E1806" i="4"/>
  <c r="E2238" i="4"/>
  <c r="E2078" i="4"/>
  <c r="E1942" i="4"/>
  <c r="E1878" i="4"/>
  <c r="E3014" i="4"/>
  <c r="E2742" i="4"/>
  <c r="E2230" i="4"/>
  <c r="E2062" i="4"/>
  <c r="E1870" i="4"/>
  <c r="D1678" i="4"/>
  <c r="F1678" i="4" s="1"/>
  <c r="H1678" i="4" s="1"/>
  <c r="D2270" i="4"/>
  <c r="F2270" i="4" s="1"/>
  <c r="H2270" i="4" s="1"/>
  <c r="D2886" i="4"/>
  <c r="F2886" i="4" s="1"/>
  <c r="D3229" i="4"/>
  <c r="F3229" i="4" s="1"/>
  <c r="H3229" i="4" s="1"/>
  <c r="D3749" i="4"/>
  <c r="F3749" i="4" s="1"/>
  <c r="H3749" i="4" s="1"/>
  <c r="D1766" i="4"/>
  <c r="F1766" i="4" s="1"/>
  <c r="H1766" i="4" s="1"/>
  <c r="D2198" i="4"/>
  <c r="F2198" i="4" s="1"/>
  <c r="H2198" i="4" s="1"/>
  <c r="D2894" i="4"/>
  <c r="F2894" i="4" s="1"/>
  <c r="H2894" i="4" s="1"/>
  <c r="D3085" i="4"/>
  <c r="F3085" i="4" s="1"/>
  <c r="H3085" i="4" s="1"/>
  <c r="D3565" i="4"/>
  <c r="F3565" i="4" s="1"/>
  <c r="H3565" i="4" s="1"/>
  <c r="D4589" i="4"/>
  <c r="F4589" i="4" s="1"/>
  <c r="H4589" i="4" s="1"/>
  <c r="D4637" i="4"/>
  <c r="F4637" i="4" s="1"/>
  <c r="H4637" i="4" s="1"/>
  <c r="D4964" i="4"/>
  <c r="F4964" i="4" s="1"/>
  <c r="H4964" i="4" s="1"/>
  <c r="D1918" i="4"/>
  <c r="F1918" i="4" s="1"/>
  <c r="H1918" i="4" s="1"/>
  <c r="D2094" i="4"/>
  <c r="F2094" i="4" s="1"/>
  <c r="H2094" i="4" s="1"/>
  <c r="D2862" i="4"/>
  <c r="F2862" i="4" s="1"/>
  <c r="H2862" i="4" s="1"/>
  <c r="D3333" i="4"/>
  <c r="F3333" i="4" s="1"/>
  <c r="H3333" i="4" s="1"/>
  <c r="D3541" i="4"/>
  <c r="F3541" i="4" s="1"/>
  <c r="H3541" i="4" s="1"/>
  <c r="D3837" i="4"/>
  <c r="F3837" i="4" s="1"/>
  <c r="H3837" i="4" s="1"/>
  <c r="D4005" i="4"/>
  <c r="F4005" i="4" s="1"/>
  <c r="H4005" i="4" s="1"/>
  <c r="D1694" i="4"/>
  <c r="F1694" i="4" s="1"/>
  <c r="H1694" i="4" s="1"/>
  <c r="D1718" i="4"/>
  <c r="F1718" i="4" s="1"/>
  <c r="H1718" i="4" s="1"/>
  <c r="D1782" i="4"/>
  <c r="F1782" i="4" s="1"/>
  <c r="H1782" i="4" s="1"/>
  <c r="D1838" i="4"/>
  <c r="F1838" i="4" s="1"/>
  <c r="H1838" i="4" s="1"/>
  <c r="D2030" i="4"/>
  <c r="F2030" i="4" s="1"/>
  <c r="H2030" i="4" s="1"/>
  <c r="D2110" i="4"/>
  <c r="F2110" i="4" s="1"/>
  <c r="H2110" i="4" s="1"/>
  <c r="D2150" i="4"/>
  <c r="F2150" i="4" s="1"/>
  <c r="H2150" i="4" s="1"/>
  <c r="D2182" i="4"/>
  <c r="F2182" i="4" s="1"/>
  <c r="H2182" i="4" s="1"/>
  <c r="D2222" i="4"/>
  <c r="F2222" i="4" s="1"/>
  <c r="H2222" i="4" s="1"/>
  <c r="D2254" i="4"/>
  <c r="F2254" i="4" s="1"/>
  <c r="H2254" i="4" s="1"/>
  <c r="D2294" i="4"/>
  <c r="F2294" i="4" s="1"/>
  <c r="H2294" i="4" s="1"/>
  <c r="D2350" i="4"/>
  <c r="F2350" i="4" s="1"/>
  <c r="H2350" i="4" s="1"/>
  <c r="D2934" i="4"/>
  <c r="F2934" i="4" s="1"/>
  <c r="H2934" i="4" s="1"/>
  <c r="D3125" i="4"/>
  <c r="F3125" i="4" s="1"/>
  <c r="H3125" i="4" s="1"/>
  <c r="D3157" i="4"/>
  <c r="F3157" i="4" s="1"/>
  <c r="H3157" i="4" s="1"/>
  <c r="D3221" i="4"/>
  <c r="F3221" i="4" s="1"/>
  <c r="H3221" i="4" s="1"/>
  <c r="D3253" i="4"/>
  <c r="F3253" i="4" s="1"/>
  <c r="H3253" i="4" s="1"/>
  <c r="D3285" i="4"/>
  <c r="F3285" i="4" s="1"/>
  <c r="H3285" i="4" s="1"/>
  <c r="D3317" i="4"/>
  <c r="F3317" i="4" s="1"/>
  <c r="H3317" i="4" s="1"/>
  <c r="D3381" i="4"/>
  <c r="F3381" i="4" s="1"/>
  <c r="H3381" i="4" s="1"/>
  <c r="D3413" i="4"/>
  <c r="F3413" i="4" s="1"/>
  <c r="H3413" i="4" s="1"/>
  <c r="D3445" i="4"/>
  <c r="D3485" i="4"/>
  <c r="F3485" i="4" s="1"/>
  <c r="H3485" i="4" s="1"/>
  <c r="D3525" i="4"/>
  <c r="F3525" i="4" s="1"/>
  <c r="H3525" i="4" s="1"/>
  <c r="D3613" i="4"/>
  <c r="F3613" i="4" s="1"/>
  <c r="H3613" i="4" s="1"/>
  <c r="D3693" i="4"/>
  <c r="F3693" i="4" s="1"/>
  <c r="H3693" i="4" s="1"/>
  <c r="D3733" i="4"/>
  <c r="F3733" i="4" s="1"/>
  <c r="H3733" i="4" s="1"/>
  <c r="D3805" i="4"/>
  <c r="F3805" i="4" s="1"/>
  <c r="D3957" i="4"/>
  <c r="F3957" i="4" s="1"/>
  <c r="H3957" i="4" s="1"/>
  <c r="D4053" i="4"/>
  <c r="F4053" i="4" s="1"/>
  <c r="H4053" i="4" s="1"/>
  <c r="D4133" i="4"/>
  <c r="F4133" i="4" s="1"/>
  <c r="H4133" i="4" s="1"/>
  <c r="D4405" i="4"/>
  <c r="F4405" i="4" s="1"/>
  <c r="H4405" i="4" s="1"/>
  <c r="D4461" i="4"/>
  <c r="F4461" i="4" s="1"/>
  <c r="H4461" i="4" s="1"/>
  <c r="D4509" i="4"/>
  <c r="F4509" i="4" s="1"/>
  <c r="H4509" i="4" s="1"/>
  <c r="D4613" i="4"/>
  <c r="F4613" i="4" s="1"/>
  <c r="H4613" i="4" s="1"/>
  <c r="D6357" i="4"/>
  <c r="F6357" i="4" s="1"/>
  <c r="H6357" i="4" s="1"/>
  <c r="E2998" i="4"/>
  <c r="E2654" i="4"/>
  <c r="E2054" i="4"/>
  <c r="E1926" i="4"/>
  <c r="D1822" i="4"/>
  <c r="F1822" i="4" s="1"/>
  <c r="H1822" i="4" s="1"/>
  <c r="D1878" i="4"/>
  <c r="F1878" i="4" s="1"/>
  <c r="H1878" i="4" s="1"/>
  <c r="D1942" i="4"/>
  <c r="F1942" i="4" s="1"/>
  <c r="H1942" i="4" s="1"/>
  <c r="D3197" i="4"/>
  <c r="F3197" i="4" s="1"/>
  <c r="H3197" i="4" s="1"/>
  <c r="D3781" i="4"/>
  <c r="F3781" i="4" s="1"/>
  <c r="H3781" i="4" s="1"/>
  <c r="D4429" i="4"/>
  <c r="F4429" i="4" s="1"/>
  <c r="H4429" i="4" s="1"/>
  <c r="D4629" i="4"/>
  <c r="F4629" i="4" s="1"/>
  <c r="H4629" i="4" s="1"/>
  <c r="E2886" i="4"/>
  <c r="D1854" i="4"/>
  <c r="F1854" i="4" s="1"/>
  <c r="H1854" i="4" s="1"/>
  <c r="D1910" i="4"/>
  <c r="F1910" i="4" s="1"/>
  <c r="H1910" i="4" s="1"/>
  <c r="D2086" i="4"/>
  <c r="F2086" i="4" s="1"/>
  <c r="H2086" i="4" s="1"/>
  <c r="D2166" i="4"/>
  <c r="F2166" i="4" s="1"/>
  <c r="H2166" i="4" s="1"/>
  <c r="D2278" i="4"/>
  <c r="F2278" i="4" s="1"/>
  <c r="H2278" i="4" s="1"/>
  <c r="D2854" i="4"/>
  <c r="F2854" i="4" s="1"/>
  <c r="H2854" i="4" s="1"/>
  <c r="D3038" i="4"/>
  <c r="F3038" i="4" s="1"/>
  <c r="D3109" i="4"/>
  <c r="F3109" i="4" s="1"/>
  <c r="H3109" i="4" s="1"/>
  <c r="D3141" i="4"/>
  <c r="F3141" i="4" s="1"/>
  <c r="H3141" i="4" s="1"/>
  <c r="D3301" i="4"/>
  <c r="F3301" i="4" s="1"/>
  <c r="H3301" i="4" s="1"/>
  <c r="D3397" i="4"/>
  <c r="F3397" i="4" s="1"/>
  <c r="H3397" i="4" s="1"/>
  <c r="D3429" i="4"/>
  <c r="F3429" i="4" s="1"/>
  <c r="H3429" i="4" s="1"/>
  <c r="D3461" i="4"/>
  <c r="F3461" i="4" s="1"/>
  <c r="H3461" i="4" s="1"/>
  <c r="D3597" i="4"/>
  <c r="F3597" i="4" s="1"/>
  <c r="H3597" i="4" s="1"/>
  <c r="D3829" i="4"/>
  <c r="F3829" i="4" s="1"/>
  <c r="H3829" i="4" s="1"/>
  <c r="D3933" i="4"/>
  <c r="F3933" i="4" s="1"/>
  <c r="H3933" i="4" s="1"/>
  <c r="D4541" i="4"/>
  <c r="F4541" i="4" s="1"/>
  <c r="H4541" i="4" s="1"/>
  <c r="D1686" i="4"/>
  <c r="F1686" i="4" s="1"/>
  <c r="H1686" i="4" s="1"/>
  <c r="D1710" i="4"/>
  <c r="F1710" i="4" s="1"/>
  <c r="H1710" i="4" s="1"/>
  <c r="D1830" i="4"/>
  <c r="F1830" i="4" s="1"/>
  <c r="H1830" i="4" s="1"/>
  <c r="D1886" i="4"/>
  <c r="F1886" i="4" s="1"/>
  <c r="H1886" i="4" s="1"/>
  <c r="D1982" i="4"/>
  <c r="F1982" i="4" s="1"/>
  <c r="H1982" i="4" s="1"/>
  <c r="D2054" i="4"/>
  <c r="F2054" i="4" s="1"/>
  <c r="H2054" i="4" s="1"/>
  <c r="D2206" i="4"/>
  <c r="F2206" i="4" s="1"/>
  <c r="H2206" i="4" s="1"/>
  <c r="D2806" i="4"/>
  <c r="F2806" i="4" s="1"/>
  <c r="H2806" i="4" s="1"/>
  <c r="D2998" i="4"/>
  <c r="F2998" i="4" s="1"/>
  <c r="H2998" i="4" s="1"/>
  <c r="D3046" i="4"/>
  <c r="F3046" i="4" s="1"/>
  <c r="H3046" i="4" s="1"/>
  <c r="D3205" i="4"/>
  <c r="F3205" i="4" s="1"/>
  <c r="H3205" i="4" s="1"/>
  <c r="D3237" i="4"/>
  <c r="F3237" i="4" s="1"/>
  <c r="H3237" i="4" s="1"/>
  <c r="D3757" i="4"/>
  <c r="F3757" i="4" s="1"/>
  <c r="H3757" i="4" s="1"/>
  <c r="D3885" i="4"/>
  <c r="F3885" i="4" s="1"/>
  <c r="H3885" i="4" s="1"/>
  <c r="D4493" i="4"/>
  <c r="F4493" i="4" s="1"/>
  <c r="H4493" i="4" s="1"/>
  <c r="D4597" i="4"/>
  <c r="F4597" i="4" s="1"/>
  <c r="H4597" i="4" s="1"/>
  <c r="D4653" i="4"/>
  <c r="F4653" i="4" s="1"/>
  <c r="H4653" i="4" s="1"/>
  <c r="D1662" i="4"/>
  <c r="F1662" i="4" s="1"/>
  <c r="H1662" i="4" s="1"/>
  <c r="D1742" i="4"/>
  <c r="F1742" i="4" s="1"/>
  <c r="H1742" i="4" s="1"/>
  <c r="D1774" i="4"/>
  <c r="F1774" i="4" s="1"/>
  <c r="H1774" i="4" s="1"/>
  <c r="D1862" i="4"/>
  <c r="F1862" i="4" s="1"/>
  <c r="H1862" i="4" s="1"/>
  <c r="D1894" i="4"/>
  <c r="F1894" i="4" s="1"/>
  <c r="D2022" i="4"/>
  <c r="F2022" i="4" s="1"/>
  <c r="H2022" i="4" s="1"/>
  <c r="D2142" i="4"/>
  <c r="F2142" i="4" s="1"/>
  <c r="H2142" i="4" s="1"/>
  <c r="D2174" i="4"/>
  <c r="F2174" i="4" s="1"/>
  <c r="H2174" i="4" s="1"/>
  <c r="D2214" i="4"/>
  <c r="F2214" i="4" s="1"/>
  <c r="H2214" i="4" s="1"/>
  <c r="D2246" i="4"/>
  <c r="F2246" i="4" s="1"/>
  <c r="H2246" i="4" s="1"/>
  <c r="D2286" i="4"/>
  <c r="F2286" i="4" s="1"/>
  <c r="H2286" i="4" s="1"/>
  <c r="D2334" i="4"/>
  <c r="F2334" i="4" s="1"/>
  <c r="H2334" i="4" s="1"/>
  <c r="D2766" i="4"/>
  <c r="F2766" i="4" s="1"/>
  <c r="H2766" i="4" s="1"/>
  <c r="D2902" i="4"/>
  <c r="F2902" i="4" s="1"/>
  <c r="H2902" i="4" s="1"/>
  <c r="D3054" i="4"/>
  <c r="F3054" i="4" s="1"/>
  <c r="H3054" i="4" s="1"/>
  <c r="D3117" i="4"/>
  <c r="F3117" i="4" s="1"/>
  <c r="H3117" i="4" s="1"/>
  <c r="D3213" i="4"/>
  <c r="F3213" i="4" s="1"/>
  <c r="H3213" i="4" s="1"/>
  <c r="D3245" i="4"/>
  <c r="F3245" i="4" s="1"/>
  <c r="H3245" i="4" s="1"/>
  <c r="D3309" i="4"/>
  <c r="F3309" i="4" s="1"/>
  <c r="H3309" i="4" s="1"/>
  <c r="D3509" i="4"/>
  <c r="F3509" i="4" s="1"/>
  <c r="H3509" i="4" s="1"/>
  <c r="D3573" i="4"/>
  <c r="F3573" i="4" s="1"/>
  <c r="H3573" i="4" s="1"/>
  <c r="D3605" i="4"/>
  <c r="F3605" i="4" s="1"/>
  <c r="H3605" i="4" s="1"/>
  <c r="D3685" i="4"/>
  <c r="F3685" i="4" s="1"/>
  <c r="H3685" i="4" s="1"/>
  <c r="D3725" i="4"/>
  <c r="F3725" i="4" s="1"/>
  <c r="H3725" i="4" s="1"/>
  <c r="D3797" i="4"/>
  <c r="F3797" i="4" s="1"/>
  <c r="H3797" i="4" s="1"/>
  <c r="D3893" i="4"/>
  <c r="F3893" i="4" s="1"/>
  <c r="H3893" i="4" s="1"/>
  <c r="D3949" i="4"/>
  <c r="F3949" i="4" s="1"/>
  <c r="H3949" i="4" s="1"/>
  <c r="D4013" i="4"/>
  <c r="F4013" i="4" s="1"/>
  <c r="H4013" i="4" s="1"/>
  <c r="D4445" i="4"/>
  <c r="F4445" i="4" s="1"/>
  <c r="H4445" i="4" s="1"/>
  <c r="D4501" i="4"/>
  <c r="F4501" i="4" s="1"/>
  <c r="H4501" i="4" s="1"/>
  <c r="D4549" i="4"/>
  <c r="F4549" i="4" s="1"/>
  <c r="H4549" i="4" s="1"/>
  <c r="D4605" i="4"/>
  <c r="F4605" i="4" s="1"/>
  <c r="H4605" i="4" s="1"/>
  <c r="D4661" i="4"/>
  <c r="F4661" i="4" s="1"/>
  <c r="H4661" i="4" s="1"/>
  <c r="D5445" i="4"/>
  <c r="F5445" i="4" s="1"/>
  <c r="H5445" i="4" s="1"/>
  <c r="D6309" i="4"/>
  <c r="F6309" i="4" s="1"/>
  <c r="H6309" i="4" s="1"/>
  <c r="D1750" i="4"/>
  <c r="F1750" i="4" s="1"/>
  <c r="H1750" i="4" s="1"/>
  <c r="D1806" i="4"/>
  <c r="F1806" i="4" s="1"/>
  <c r="H1806" i="4" s="1"/>
  <c r="D1926" i="4"/>
  <c r="F1926" i="4" s="1"/>
  <c r="H1926" i="4" s="1"/>
  <c r="D1958" i="4"/>
  <c r="F1958" i="4" s="1"/>
  <c r="H1958" i="4" s="1"/>
  <c r="D1990" i="4"/>
  <c r="D2062" i="4"/>
  <c r="F2062" i="4" s="1"/>
  <c r="H2062" i="4" s="1"/>
  <c r="D2102" i="4"/>
  <c r="F2102" i="4" s="1"/>
  <c r="H2102" i="4" s="1"/>
  <c r="D2342" i="4"/>
  <c r="F2342" i="4" s="1"/>
  <c r="H2342" i="4" s="1"/>
  <c r="D2870" i="4"/>
  <c r="F2870" i="4" s="1"/>
  <c r="H2870" i="4" s="1"/>
  <c r="D2926" i="4"/>
  <c r="F2926" i="4" s="1"/>
  <c r="H2926" i="4" s="1"/>
  <c r="D2966" i="4"/>
  <c r="F2966" i="4" s="1"/>
  <c r="H2966" i="4" s="1"/>
  <c r="D3006" i="4"/>
  <c r="F3006" i="4" s="1"/>
  <c r="H3006" i="4" s="1"/>
  <c r="D3093" i="4"/>
  <c r="F3093" i="4" s="1"/>
  <c r="H3093" i="4" s="1"/>
  <c r="D3149" i="4"/>
  <c r="F3149" i="4" s="1"/>
  <c r="H3149" i="4" s="1"/>
  <c r="D3181" i="4"/>
  <c r="F3181" i="4" s="1"/>
  <c r="H3181" i="4" s="1"/>
  <c r="D3277" i="4"/>
  <c r="F3277" i="4" s="1"/>
  <c r="H3277" i="4" s="1"/>
  <c r="D3341" i="4"/>
  <c r="F3341" i="4" s="1"/>
  <c r="H3341" i="4" s="1"/>
  <c r="D3373" i="4"/>
  <c r="F3373" i="4" s="1"/>
  <c r="H3373" i="4" s="1"/>
  <c r="D3405" i="4"/>
  <c r="F3405" i="4" s="1"/>
  <c r="H3405" i="4" s="1"/>
  <c r="D3437" i="4"/>
  <c r="F3437" i="4" s="1"/>
  <c r="H3437" i="4" s="1"/>
  <c r="D3469" i="4"/>
  <c r="F3469" i="4" s="1"/>
  <c r="H3469" i="4" s="1"/>
  <c r="D3517" i="4"/>
  <c r="F3517" i="4" s="1"/>
  <c r="H3517" i="4" s="1"/>
  <c r="D3549" i="4"/>
  <c r="F3549" i="4" s="1"/>
  <c r="H3549" i="4" s="1"/>
  <c r="D3581" i="4"/>
  <c r="F3581" i="4" s="1"/>
  <c r="H3581" i="4" s="1"/>
  <c r="D3645" i="4"/>
  <c r="F3645" i="4" s="1"/>
  <c r="H3645" i="4" s="1"/>
  <c r="D3765" i="4"/>
  <c r="F3765" i="4" s="1"/>
  <c r="H3765" i="4" s="1"/>
  <c r="D3845" i="4"/>
  <c r="F3845" i="4" s="1"/>
  <c r="H3845" i="4" s="1"/>
  <c r="D3901" i="4"/>
  <c r="F3901" i="4" s="1"/>
  <c r="H3901" i="4" s="1"/>
  <c r="D4021" i="4"/>
  <c r="F4021" i="4" s="1"/>
  <c r="H4021" i="4" s="1"/>
  <c r="D4397" i="4"/>
  <c r="F4397" i="4" s="1"/>
  <c r="H4397" i="4" s="1"/>
  <c r="D4557" i="4"/>
  <c r="F4557" i="4" s="1"/>
  <c r="H4557" i="4" s="1"/>
  <c r="D5453" i="4"/>
  <c r="F5453" i="4" s="1"/>
  <c r="H5453" i="4" s="1"/>
  <c r="D5821" i="4"/>
  <c r="F5821" i="4" s="1"/>
  <c r="H5821" i="4" s="1"/>
  <c r="D6333" i="4"/>
  <c r="F6333" i="4" s="1"/>
  <c r="H6333" i="4" s="1"/>
  <c r="D1670" i="4"/>
  <c r="F1670" i="4" s="1"/>
  <c r="H1670" i="4" s="1"/>
  <c r="D1726" i="4"/>
  <c r="F1726" i="4" s="1"/>
  <c r="H1726" i="4" s="1"/>
  <c r="D1755" i="4"/>
  <c r="F1755" i="4" s="1"/>
  <c r="H1755" i="4" s="1"/>
  <c r="D1814" i="4"/>
  <c r="F1814" i="4" s="1"/>
  <c r="H1814" i="4" s="1"/>
  <c r="D1870" i="4"/>
  <c r="F1870" i="4" s="1"/>
  <c r="H1870" i="4" s="1"/>
  <c r="D1934" i="4"/>
  <c r="F1934" i="4" s="1"/>
  <c r="H1934" i="4" s="1"/>
  <c r="D1966" i="4"/>
  <c r="F1966" i="4" s="1"/>
  <c r="H1966" i="4" s="1"/>
  <c r="D1998" i="4"/>
  <c r="F1998" i="4" s="1"/>
  <c r="H1998" i="4" s="1"/>
  <c r="D2070" i="4"/>
  <c r="F2070" i="4" s="1"/>
  <c r="H2070" i="4" s="1"/>
  <c r="D2118" i="4"/>
  <c r="F2118" i="4" s="1"/>
  <c r="H2118" i="4" s="1"/>
  <c r="D2262" i="4"/>
  <c r="F2262" i="4" s="1"/>
  <c r="H2262" i="4" s="1"/>
  <c r="D2302" i="4"/>
  <c r="F2302" i="4" s="1"/>
  <c r="H2302" i="4" s="1"/>
  <c r="D2790" i="4"/>
  <c r="F2790" i="4" s="1"/>
  <c r="H2790" i="4" s="1"/>
  <c r="D2838" i="4"/>
  <c r="F2838" i="4" s="1"/>
  <c r="H2838" i="4" s="1"/>
  <c r="D2878" i="4"/>
  <c r="F2878" i="4" s="1"/>
  <c r="H2878" i="4" s="1"/>
  <c r="D2910" i="4"/>
  <c r="F2910" i="4" s="1"/>
  <c r="H2910" i="4" s="1"/>
  <c r="D2942" i="4"/>
  <c r="F2942" i="4" s="1"/>
  <c r="D2974" i="4"/>
  <c r="F2974" i="4" s="1"/>
  <c r="H2974" i="4" s="1"/>
  <c r="D3014" i="4"/>
  <c r="F3014" i="4" s="1"/>
  <c r="H3014" i="4" s="1"/>
  <c r="D3062" i="4"/>
  <c r="F3062" i="4" s="1"/>
  <c r="H3062" i="4" s="1"/>
  <c r="D3101" i="4"/>
  <c r="F3101" i="4" s="1"/>
  <c r="H3101" i="4" s="1"/>
  <c r="D3189" i="4"/>
  <c r="F3189" i="4" s="1"/>
  <c r="H3189" i="4" s="1"/>
  <c r="D3349" i="4"/>
  <c r="F3349" i="4" s="1"/>
  <c r="H3349" i="4" s="1"/>
  <c r="D3493" i="4"/>
  <c r="F3493" i="4" s="1"/>
  <c r="H3493" i="4" s="1"/>
  <c r="D3701" i="4"/>
  <c r="F3701" i="4" s="1"/>
  <c r="H3701" i="4" s="1"/>
  <c r="D3741" i="4"/>
  <c r="F3741" i="4" s="1"/>
  <c r="H3741" i="4" s="1"/>
  <c r="D3773" i="4"/>
  <c r="D3813" i="4"/>
  <c r="F3813" i="4" s="1"/>
  <c r="H3813" i="4" s="1"/>
  <c r="D3853" i="4"/>
  <c r="F3853" i="4" s="1"/>
  <c r="H3853" i="4" s="1"/>
  <c r="D3909" i="4"/>
  <c r="F3909" i="4" s="1"/>
  <c r="H3909" i="4" s="1"/>
  <c r="D3965" i="4"/>
  <c r="F3965" i="4" s="1"/>
  <c r="H3965" i="4" s="1"/>
  <c r="D4413" i="4"/>
  <c r="F4413" i="4" s="1"/>
  <c r="H4413" i="4" s="1"/>
  <c r="D4469" i="4"/>
  <c r="F4469" i="4" s="1"/>
  <c r="H4469" i="4" s="1"/>
  <c r="D4565" i="4"/>
  <c r="F4565" i="4" s="1"/>
  <c r="H4565" i="4" s="1"/>
  <c r="D4621" i="4"/>
  <c r="F4621" i="4" s="1"/>
  <c r="H4621" i="4" s="1"/>
  <c r="D5413" i="4"/>
  <c r="F5413" i="4" s="1"/>
  <c r="H5413" i="4" s="1"/>
  <c r="D941" i="4"/>
  <c r="F941" i="4" s="1"/>
  <c r="H941" i="4" s="1"/>
  <c r="C1657" i="4"/>
  <c r="E1657" i="4" s="1"/>
  <c r="D902" i="4"/>
  <c r="F902" i="4" s="1"/>
  <c r="H902" i="4" s="1"/>
  <c r="D990" i="4"/>
  <c r="F990" i="4" s="1"/>
  <c r="H990" i="4" s="1"/>
  <c r="D5323" i="4"/>
  <c r="F5323" i="4" s="1"/>
  <c r="H5323" i="4" s="1"/>
  <c r="D605" i="4"/>
  <c r="F605" i="4" s="1"/>
  <c r="H605" i="4" s="1"/>
  <c r="D1262" i="4"/>
  <c r="F1262" i="4" s="1"/>
  <c r="H1262" i="4" s="1"/>
  <c r="D4875" i="4"/>
  <c r="F4875" i="4" s="1"/>
  <c r="H4875" i="4" s="1"/>
  <c r="D539" i="4"/>
  <c r="F539" i="4" s="1"/>
  <c r="H539" i="4" s="1"/>
  <c r="D683" i="4"/>
  <c r="F683" i="4" s="1"/>
  <c r="H683" i="4" s="1"/>
  <c r="H992" i="4"/>
  <c r="D1067" i="4"/>
  <c r="F1067" i="4" s="1"/>
  <c r="H1067" i="4" s="1"/>
  <c r="D1243" i="4"/>
  <c r="F1243" i="4" s="1"/>
  <c r="H1243" i="4" s="1"/>
  <c r="D1977" i="4"/>
  <c r="F1977" i="4" s="1"/>
  <c r="H1977" i="4" s="1"/>
  <c r="D2641" i="4"/>
  <c r="F2641" i="4" s="1"/>
  <c r="H2641" i="4" s="1"/>
  <c r="D3073" i="4"/>
  <c r="F3073" i="4" s="1"/>
  <c r="H3073" i="4" s="1"/>
  <c r="D819" i="4"/>
  <c r="F819" i="4" s="1"/>
  <c r="H819" i="4" s="1"/>
  <c r="D1785" i="4"/>
  <c r="F1785" i="4" s="1"/>
  <c r="H1785" i="4" s="1"/>
  <c r="D1921" i="4"/>
  <c r="F1921" i="4" s="1"/>
  <c r="H1921" i="4" s="1"/>
  <c r="D2161" i="4"/>
  <c r="F2161" i="4" s="1"/>
  <c r="H2161" i="4" s="1"/>
  <c r="D3104" i="4"/>
  <c r="F3104" i="4" s="1"/>
  <c r="H3104" i="4" s="1"/>
  <c r="D3776" i="4"/>
  <c r="F3776" i="4" s="1"/>
  <c r="H3776" i="4" s="1"/>
  <c r="D646" i="4"/>
  <c r="F646" i="4" s="1"/>
  <c r="H646" i="4" s="1"/>
  <c r="D1035" i="4"/>
  <c r="F1035" i="4" s="1"/>
  <c r="H1035" i="4" s="1"/>
  <c r="D1227" i="4"/>
  <c r="F1227" i="4" s="1"/>
  <c r="H1227" i="4" s="1"/>
  <c r="D5227" i="4"/>
  <c r="F5227" i="4" s="1"/>
  <c r="H5227" i="4" s="1"/>
  <c r="D1163" i="4"/>
  <c r="F1163" i="4" s="1"/>
  <c r="H1163" i="4" s="1"/>
  <c r="D2105" i="4"/>
  <c r="F2105" i="4" s="1"/>
  <c r="H2105" i="4" s="1"/>
  <c r="D2209" i="4"/>
  <c r="F2209" i="4" s="1"/>
  <c r="H2209" i="4" s="1"/>
  <c r="D2577" i="4"/>
  <c r="F2577" i="4" s="1"/>
  <c r="H2577" i="4" s="1"/>
  <c r="D1825" i="4"/>
  <c r="F1825" i="4" s="1"/>
  <c r="H1825" i="4" s="1"/>
  <c r="D1849" i="4"/>
  <c r="F1849" i="4" s="1"/>
  <c r="H1849" i="4" s="1"/>
  <c r="D2689" i="4"/>
  <c r="F2689" i="4" s="1"/>
  <c r="H2689" i="4" s="1"/>
  <c r="D2977" i="4"/>
  <c r="F2977" i="4" s="1"/>
  <c r="H2977" i="4" s="1"/>
  <c r="D3017" i="4"/>
  <c r="F3017" i="4" s="1"/>
  <c r="H3017" i="4" s="1"/>
  <c r="C4867" i="4"/>
  <c r="E4867" i="4" s="1"/>
  <c r="D4867" i="4"/>
  <c r="C1700" i="4"/>
  <c r="E1700" i="4" s="1"/>
  <c r="D1700" i="4"/>
  <c r="D5715" i="4"/>
  <c r="F5715" i="4" s="1"/>
  <c r="H5715" i="4" s="1"/>
  <c r="D5843" i="4"/>
  <c r="F5843" i="4" s="1"/>
  <c r="H5843" i="4" s="1"/>
  <c r="D4147" i="4"/>
  <c r="F4147" i="4" s="1"/>
  <c r="H4147" i="4" s="1"/>
  <c r="C5527" i="4"/>
  <c r="D5527" i="4"/>
  <c r="C3847" i="4"/>
  <c r="E3847" i="4" s="1"/>
  <c r="D3847" i="4"/>
  <c r="C3655" i="4"/>
  <c r="E3655" i="4" s="1"/>
  <c r="D3655" i="4"/>
  <c r="C3567" i="4"/>
  <c r="E3567" i="4" s="1"/>
  <c r="D3567" i="4"/>
  <c r="C3543" i="4"/>
  <c r="D3543" i="4"/>
  <c r="E3463" i="4"/>
  <c r="C3303" i="4"/>
  <c r="E3303" i="4" s="1"/>
  <c r="D3303" i="4"/>
  <c r="C2984" i="4"/>
  <c r="E2984" i="4" s="1"/>
  <c r="D2984" i="4"/>
  <c r="C2928" i="4"/>
  <c r="D2928" i="4"/>
  <c r="C2744" i="4"/>
  <c r="E2744" i="4" s="1"/>
  <c r="D2744" i="4"/>
  <c r="C2584" i="4"/>
  <c r="E2584" i="4" s="1"/>
  <c r="D2584" i="4"/>
  <c r="C2552" i="4"/>
  <c r="E2552" i="4" s="1"/>
  <c r="D2552" i="4"/>
  <c r="E2536" i="4"/>
  <c r="C2328" i="4"/>
  <c r="E2328" i="4" s="1"/>
  <c r="D2328" i="4"/>
  <c r="C2232" i="4"/>
  <c r="D2232" i="4"/>
  <c r="C2208" i="4"/>
  <c r="E2208" i="4" s="1"/>
  <c r="D2208" i="4"/>
  <c r="C2128" i="4"/>
  <c r="D2128" i="4"/>
  <c r="C2104" i="4"/>
  <c r="E2104" i="4" s="1"/>
  <c r="D2104" i="4"/>
  <c r="E1720" i="4"/>
  <c r="C1577" i="4"/>
  <c r="E1577" i="4" s="1"/>
  <c r="D1577" i="4"/>
  <c r="C1418" i="4"/>
  <c r="D1418" i="4"/>
  <c r="C1394" i="4"/>
  <c r="D1394" i="4"/>
  <c r="E1250" i="4"/>
  <c r="E1138" i="4"/>
  <c r="C1130" i="4"/>
  <c r="D1130" i="4"/>
  <c r="C1114" i="4"/>
  <c r="D1114" i="4"/>
  <c r="E794" i="4"/>
  <c r="E730" i="4"/>
  <c r="D427" i="4"/>
  <c r="F427" i="4" s="1"/>
  <c r="H427" i="4" s="1"/>
  <c r="D474" i="4"/>
  <c r="F474" i="4" s="1"/>
  <c r="H474" i="4" s="1"/>
  <c r="D493" i="4"/>
  <c r="F493" i="4" s="1"/>
  <c r="H493" i="4" s="1"/>
  <c r="D508" i="4"/>
  <c r="F508" i="4" s="1"/>
  <c r="H508" i="4" s="1"/>
  <c r="D546" i="4"/>
  <c r="F546" i="4" s="1"/>
  <c r="H546" i="4" s="1"/>
  <c r="D564" i="4"/>
  <c r="F564" i="4" s="1"/>
  <c r="H564" i="4" s="1"/>
  <c r="D602" i="4"/>
  <c r="F602" i="4" s="1"/>
  <c r="H602" i="4" s="1"/>
  <c r="D674" i="4"/>
  <c r="F674" i="4" s="1"/>
  <c r="H674" i="4" s="1"/>
  <c r="D714" i="4"/>
  <c r="F714" i="4" s="1"/>
  <c r="H714" i="4" s="1"/>
  <c r="D914" i="4"/>
  <c r="F914" i="4" s="1"/>
  <c r="H914" i="4" s="1"/>
  <c r="D986" i="4"/>
  <c r="F986" i="4" s="1"/>
  <c r="H986" i="4" s="1"/>
  <c r="D1011" i="4"/>
  <c r="F1011" i="4" s="1"/>
  <c r="H1011" i="4" s="1"/>
  <c r="D1299" i="4"/>
  <c r="F1299" i="4" s="1"/>
  <c r="H1299" i="4" s="1"/>
  <c r="D1386" i="4"/>
  <c r="F1386" i="4" s="1"/>
  <c r="H1386" i="4" s="1"/>
  <c r="D1410" i="4"/>
  <c r="F1410" i="4" s="1"/>
  <c r="H1410" i="4" s="1"/>
  <c r="D1499" i="4"/>
  <c r="F1499" i="4" s="1"/>
  <c r="H1499" i="4" s="1"/>
  <c r="D1857" i="4"/>
  <c r="F1857" i="4" s="1"/>
  <c r="H1857" i="4" s="1"/>
  <c r="D2017" i="4"/>
  <c r="F2017" i="4" s="1"/>
  <c r="H2017" i="4" s="1"/>
  <c r="D2048" i="4"/>
  <c r="F2048" i="4" s="1"/>
  <c r="H2048" i="4" s="1"/>
  <c r="D2112" i="4"/>
  <c r="F2112" i="4" s="1"/>
  <c r="H2112" i="4" s="1"/>
  <c r="D2145" i="4"/>
  <c r="F2145" i="4" s="1"/>
  <c r="H2145" i="4" s="1"/>
  <c r="D2170" i="4"/>
  <c r="F2170" i="4" s="1"/>
  <c r="H2170" i="4" s="1"/>
  <c r="D2225" i="4"/>
  <c r="F2225" i="4" s="1"/>
  <c r="H2225" i="4" s="1"/>
  <c r="D2370" i="4"/>
  <c r="F2370" i="4" s="1"/>
  <c r="H2370" i="4" s="1"/>
  <c r="D3064" i="4"/>
  <c r="F3064" i="4" s="1"/>
  <c r="H3064" i="4" s="1"/>
  <c r="D3207" i="4"/>
  <c r="F3207" i="4" s="1"/>
  <c r="H3207" i="4" s="1"/>
  <c r="D3839" i="4"/>
  <c r="F3839" i="4" s="1"/>
  <c r="H3839" i="4" s="1"/>
  <c r="D3919" i="4"/>
  <c r="F3919" i="4" s="1"/>
  <c r="H3919" i="4" s="1"/>
  <c r="D4731" i="4"/>
  <c r="F4731" i="4" s="1"/>
  <c r="H4731" i="4" s="1"/>
  <c r="C6046" i="4"/>
  <c r="D6046" i="4"/>
  <c r="F6046" i="4" s="1"/>
  <c r="H6046" i="4" s="1"/>
  <c r="E5606" i="4"/>
  <c r="C5038" i="4"/>
  <c r="E5038" i="4" s="1"/>
  <c r="D5038" i="4"/>
  <c r="C4958" i="4"/>
  <c r="E4958" i="4" s="1"/>
  <c r="D4958" i="4"/>
  <c r="C4766" i="4"/>
  <c r="D4766" i="4"/>
  <c r="C4422" i="4"/>
  <c r="D4422" i="4"/>
  <c r="C4046" i="4"/>
  <c r="E4046" i="4" s="1"/>
  <c r="D4046" i="4"/>
  <c r="C3758" i="4"/>
  <c r="D3758" i="4"/>
  <c r="C3726" i="4"/>
  <c r="D3726" i="4"/>
  <c r="C3622" i="4"/>
  <c r="E3622" i="4" s="1"/>
  <c r="D3622" i="4"/>
  <c r="C3390" i="4"/>
  <c r="E3390" i="4" s="1"/>
  <c r="D3390" i="4"/>
  <c r="C3230" i="4"/>
  <c r="E3230" i="4" s="1"/>
  <c r="D3230" i="4"/>
  <c r="E2855" i="4"/>
  <c r="C2831" i="4"/>
  <c r="D2831" i="4"/>
  <c r="D2693" i="4"/>
  <c r="F2693" i="4" s="1"/>
  <c r="H2693" i="4" s="1"/>
  <c r="E4395" i="4"/>
  <c r="C4267" i="4"/>
  <c r="E4267" i="4" s="1"/>
  <c r="D4267" i="4"/>
  <c r="C4187" i="4"/>
  <c r="E4187" i="4" s="1"/>
  <c r="D4187" i="4"/>
  <c r="D5235" i="4"/>
  <c r="F5235" i="4" s="1"/>
  <c r="H5235" i="4" s="1"/>
  <c r="C3051" i="4"/>
  <c r="E3051" i="4" s="1"/>
  <c r="D3051" i="4"/>
  <c r="D2243" i="4"/>
  <c r="F2243" i="4" s="1"/>
  <c r="H2243" i="4" s="1"/>
  <c r="D4515" i="4"/>
  <c r="F4515" i="4" s="1"/>
  <c r="H4515" i="4" s="1"/>
  <c r="D4812" i="4"/>
  <c r="F4812" i="4" s="1"/>
  <c r="H4812" i="4" s="1"/>
  <c r="D5723" i="4"/>
  <c r="F5723" i="4" s="1"/>
  <c r="H5723" i="4" s="1"/>
  <c r="C1786" i="4"/>
  <c r="D1786" i="4"/>
  <c r="C1515" i="4"/>
  <c r="E1515" i="4" s="1"/>
  <c r="D1515" i="4"/>
  <c r="C1332" i="4"/>
  <c r="D1332" i="4"/>
  <c r="D892" i="4"/>
  <c r="F892" i="4" s="1"/>
  <c r="H892" i="4" s="1"/>
  <c r="D1690" i="4"/>
  <c r="F1690" i="4" s="1"/>
  <c r="H1690" i="4" s="1"/>
  <c r="D1810" i="4"/>
  <c r="F1810" i="4" s="1"/>
  <c r="H1810" i="4" s="1"/>
  <c r="D1978" i="4"/>
  <c r="F1978" i="4" s="1"/>
  <c r="H1978" i="4" s="1"/>
  <c r="D2106" i="4"/>
  <c r="F2106" i="4" s="1"/>
  <c r="H2106" i="4" s="1"/>
  <c r="D3875" i="4"/>
  <c r="F3875" i="4" s="1"/>
  <c r="H3875" i="4" s="1"/>
  <c r="D3955" i="4"/>
  <c r="F3955" i="4" s="1"/>
  <c r="H3955" i="4" s="1"/>
  <c r="D4153" i="4"/>
  <c r="F4153" i="4" s="1"/>
  <c r="H4153" i="4" s="1"/>
  <c r="D4257" i="4"/>
  <c r="F4257" i="4" s="1"/>
  <c r="H4257" i="4" s="1"/>
  <c r="D4483" i="4"/>
  <c r="F4483" i="4" s="1"/>
  <c r="H4483" i="4" s="1"/>
  <c r="D4907" i="4"/>
  <c r="F4907" i="4" s="1"/>
  <c r="H4907" i="4" s="1"/>
  <c r="C4104" i="4"/>
  <c r="E4104" i="4" s="1"/>
  <c r="D4104" i="4"/>
  <c r="C2857" i="4"/>
  <c r="E2857" i="4" s="1"/>
  <c r="D2857" i="4"/>
  <c r="C2785" i="4"/>
  <c r="D2785" i="4"/>
  <c r="C2289" i="4"/>
  <c r="E2289" i="4" s="1"/>
  <c r="D2289" i="4"/>
  <c r="C1985" i="4"/>
  <c r="D1985" i="4"/>
  <c r="C1865" i="4"/>
  <c r="E1865" i="4" s="1"/>
  <c r="D1865" i="4"/>
  <c r="C1291" i="4"/>
  <c r="E1291" i="4" s="1"/>
  <c r="D1291" i="4"/>
  <c r="C1099" i="4"/>
  <c r="D1099" i="4"/>
  <c r="D491" i="4"/>
  <c r="F491" i="4" s="1"/>
  <c r="H491" i="4" s="1"/>
  <c r="D507" i="4"/>
  <c r="F507" i="4" s="1"/>
  <c r="H507" i="4" s="1"/>
  <c r="D563" i="4"/>
  <c r="F563" i="4" s="1"/>
  <c r="H563" i="4" s="1"/>
  <c r="D635" i="4"/>
  <c r="F635" i="4" s="1"/>
  <c r="H635" i="4" s="1"/>
  <c r="D651" i="4"/>
  <c r="F651" i="4" s="1"/>
  <c r="H651" i="4" s="1"/>
  <c r="D755" i="4"/>
  <c r="F755" i="4" s="1"/>
  <c r="H755" i="4" s="1"/>
  <c r="D995" i="4"/>
  <c r="F995" i="4" s="1"/>
  <c r="H995" i="4" s="1"/>
  <c r="D1043" i="4"/>
  <c r="F1043" i="4" s="1"/>
  <c r="H1043" i="4" s="1"/>
  <c r="D1059" i="4"/>
  <c r="F1059" i="4" s="1"/>
  <c r="H1059" i="4" s="1"/>
  <c r="D1075" i="4"/>
  <c r="F1075" i="4" s="1"/>
  <c r="H1075" i="4" s="1"/>
  <c r="D1107" i="4"/>
  <c r="F1107" i="4" s="1"/>
  <c r="H1107" i="4" s="1"/>
  <c r="D1147" i="4"/>
  <c r="F1147" i="4" s="1"/>
  <c r="H1147" i="4" s="1"/>
  <c r="D1166" i="4"/>
  <c r="F1166" i="4" s="1"/>
  <c r="H1166" i="4" s="1"/>
  <c r="D1182" i="4"/>
  <c r="F1182" i="4" s="1"/>
  <c r="H1182" i="4" s="1"/>
  <c r="D1195" i="4"/>
  <c r="F1195" i="4" s="1"/>
  <c r="H1195" i="4" s="1"/>
  <c r="D1745" i="4"/>
  <c r="F1745" i="4" s="1"/>
  <c r="H1745" i="4" s="1"/>
  <c r="D1961" i="4"/>
  <c r="F1961" i="4" s="1"/>
  <c r="H1961" i="4" s="1"/>
  <c r="D2197" i="4"/>
  <c r="F2197" i="4" s="1"/>
  <c r="H2197" i="4" s="1"/>
  <c r="D2369" i="4"/>
  <c r="F2369" i="4" s="1"/>
  <c r="H2369" i="4" s="1"/>
  <c r="D3033" i="4"/>
  <c r="F3033" i="4" s="1"/>
  <c r="H3033" i="4" s="1"/>
  <c r="D3369" i="4"/>
  <c r="F3369" i="4" s="1"/>
  <c r="H3369" i="4" s="1"/>
  <c r="D4392" i="4"/>
  <c r="F4392" i="4" s="1"/>
  <c r="H4392" i="4" s="1"/>
  <c r="D5289" i="4"/>
  <c r="F5289" i="4" s="1"/>
  <c r="H5289" i="4" s="1"/>
  <c r="D6384" i="4"/>
  <c r="F6384" i="4" s="1"/>
  <c r="H6384" i="4" s="1"/>
  <c r="C5175" i="4"/>
  <c r="D5175" i="4"/>
  <c r="C3255" i="4"/>
  <c r="D3255" i="4"/>
  <c r="C3072" i="4"/>
  <c r="E3072" i="4" s="1"/>
  <c r="D3072" i="4"/>
  <c r="C3016" i="4"/>
  <c r="D3016" i="4"/>
  <c r="C2664" i="4"/>
  <c r="D2664" i="4"/>
  <c r="C2512" i="4"/>
  <c r="D2512" i="4"/>
  <c r="C2256" i="4"/>
  <c r="D2256" i="4"/>
  <c r="E2224" i="4"/>
  <c r="C2072" i="4"/>
  <c r="E2072" i="4" s="1"/>
  <c r="D2072" i="4"/>
  <c r="C2040" i="4"/>
  <c r="D2040" i="4"/>
  <c r="C2016" i="4"/>
  <c r="E2016" i="4" s="1"/>
  <c r="D2016" i="4"/>
  <c r="C1824" i="4"/>
  <c r="D1824" i="4"/>
  <c r="C1458" i="4"/>
  <c r="D1458" i="4"/>
  <c r="E1442" i="4"/>
  <c r="C1234" i="4"/>
  <c r="E1234" i="4" s="1"/>
  <c r="D1234" i="4"/>
  <c r="E1210" i="4"/>
  <c r="E1098" i="4"/>
  <c r="E1042" i="4"/>
  <c r="E674" i="4"/>
  <c r="D691" i="4"/>
  <c r="F691" i="4" s="1"/>
  <c r="H691" i="4" s="1"/>
  <c r="D802" i="4"/>
  <c r="F802" i="4" s="1"/>
  <c r="H802" i="4" s="1"/>
  <c r="D827" i="4"/>
  <c r="F827" i="4" s="1"/>
  <c r="H827" i="4" s="1"/>
  <c r="D843" i="4"/>
  <c r="F843" i="4" s="1"/>
  <c r="H843" i="4" s="1"/>
  <c r="D970" i="4"/>
  <c r="F970" i="4" s="1"/>
  <c r="H970" i="4" s="1"/>
  <c r="D998" i="4"/>
  <c r="F998" i="4" s="1"/>
  <c r="H998" i="4" s="1"/>
  <c r="D1076" i="4"/>
  <c r="F1076" i="4" s="1"/>
  <c r="H1076" i="4" s="1"/>
  <c r="D1218" i="4"/>
  <c r="F1218" i="4" s="1"/>
  <c r="H1218" i="4" s="1"/>
  <c r="D1258" i="4"/>
  <c r="F1258" i="4" s="1"/>
  <c r="H1258" i="4" s="1"/>
  <c r="D1274" i="4"/>
  <c r="F1274" i="4" s="1"/>
  <c r="H1274" i="4" s="1"/>
  <c r="D1323" i="4"/>
  <c r="F1323" i="4" s="1"/>
  <c r="H1323" i="4" s="1"/>
  <c r="D1362" i="4"/>
  <c r="F1362" i="4" s="1"/>
  <c r="H1362" i="4" s="1"/>
  <c r="D1650" i="4"/>
  <c r="F1650" i="4" s="1"/>
  <c r="H1650" i="4" s="1"/>
  <c r="D1672" i="4"/>
  <c r="F1672" i="4" s="1"/>
  <c r="H1672" i="4" s="1"/>
  <c r="D1720" i="4"/>
  <c r="F1720" i="4" s="1"/>
  <c r="H1720" i="4" s="1"/>
  <c r="D1746" i="4"/>
  <c r="F1746" i="4" s="1"/>
  <c r="H1746" i="4" s="1"/>
  <c r="D1905" i="4"/>
  <c r="F1905" i="4" s="1"/>
  <c r="H1905" i="4" s="1"/>
  <c r="D1962" i="4"/>
  <c r="F1962" i="4" s="1"/>
  <c r="H1962" i="4" s="1"/>
  <c r="D2336" i="4"/>
  <c r="F2336" i="4" s="1"/>
  <c r="H2336" i="4" s="1"/>
  <c r="D2720" i="4"/>
  <c r="F2720" i="4" s="1"/>
  <c r="H2720" i="4" s="1"/>
  <c r="D2912" i="4"/>
  <c r="F2912" i="4" s="1"/>
  <c r="D3095" i="4"/>
  <c r="F3095" i="4" s="1"/>
  <c r="H3095" i="4" s="1"/>
  <c r="D3263" i="4"/>
  <c r="F3263" i="4" s="1"/>
  <c r="H3263" i="4" s="1"/>
  <c r="D3703" i="4"/>
  <c r="F3703" i="4" s="1"/>
  <c r="H3703" i="4" s="1"/>
  <c r="D4395" i="4"/>
  <c r="F4395" i="4" s="1"/>
  <c r="H4395" i="4" s="1"/>
  <c r="D5047" i="4"/>
  <c r="F5047" i="4" s="1"/>
  <c r="H5047" i="4" s="1"/>
  <c r="E875" i="4"/>
  <c r="C6238" i="4"/>
  <c r="E6238" i="4" s="1"/>
  <c r="D6238" i="4"/>
  <c r="F6238" i="4" s="1"/>
  <c r="H6238" i="4" s="1"/>
  <c r="C5686" i="4"/>
  <c r="D5686" i="4"/>
  <c r="E5558" i="4"/>
  <c r="E5478" i="4"/>
  <c r="C5366" i="4"/>
  <c r="D5366" i="4"/>
  <c r="C5270" i="4"/>
  <c r="D5270" i="4"/>
  <c r="E5126" i="4"/>
  <c r="C4638" i="4"/>
  <c r="D4638" i="4"/>
  <c r="C4382" i="4"/>
  <c r="D4382" i="4"/>
  <c r="E4302" i="4"/>
  <c r="E4278" i="4"/>
  <c r="E3542" i="4"/>
  <c r="C3518" i="4"/>
  <c r="D3518" i="4"/>
  <c r="C3486" i="4"/>
  <c r="D3486" i="4"/>
  <c r="E3238" i="4"/>
  <c r="C3206" i="4"/>
  <c r="E3206" i="4" s="1"/>
  <c r="D3206" i="4"/>
  <c r="C3150" i="4"/>
  <c r="D3150" i="4"/>
  <c r="F3150" i="4" s="1"/>
  <c r="H3150" i="4" s="1"/>
  <c r="C2959" i="4"/>
  <c r="D2959" i="4"/>
  <c r="C2911" i="4"/>
  <c r="E2911" i="4" s="1"/>
  <c r="D2911" i="4"/>
  <c r="C2887" i="4"/>
  <c r="D2887" i="4"/>
  <c r="E2711" i="4"/>
  <c r="C2703" i="4"/>
  <c r="D2703" i="4"/>
  <c r="E2559" i="4"/>
  <c r="C2471" i="4"/>
  <c r="E2471" i="4" s="1"/>
  <c r="D2471" i="4"/>
  <c r="C2431" i="4"/>
  <c r="D2431" i="4"/>
  <c r="C2399" i="4"/>
  <c r="E2399" i="4" s="1"/>
  <c r="D2399" i="4"/>
  <c r="C2367" i="4"/>
  <c r="D2367" i="4"/>
  <c r="C1911" i="4"/>
  <c r="D1911" i="4"/>
  <c r="C1807" i="4"/>
  <c r="D1807" i="4"/>
  <c r="C1743" i="4"/>
  <c r="D1743" i="4"/>
  <c r="C1719" i="4"/>
  <c r="D1719" i="4"/>
  <c r="C1679" i="4"/>
  <c r="D1679" i="4"/>
  <c r="C1640" i="4"/>
  <c r="D1640" i="4"/>
  <c r="C1536" i="4"/>
  <c r="D1536" i="4"/>
  <c r="C1481" i="4"/>
  <c r="E1481" i="4" s="1"/>
  <c r="D1481" i="4"/>
  <c r="C1217" i="4"/>
  <c r="E1217" i="4" s="1"/>
  <c r="D1217" i="4"/>
  <c r="E1049" i="4"/>
  <c r="E969" i="4"/>
  <c r="E953" i="4"/>
  <c r="E913" i="4"/>
  <c r="E897" i="4"/>
  <c r="E745" i="4"/>
  <c r="E713" i="4"/>
  <c r="E705" i="4"/>
  <c r="E649" i="4"/>
  <c r="E641" i="4"/>
  <c r="D457" i="4"/>
  <c r="F457" i="4" s="1"/>
  <c r="H457" i="4" s="1"/>
  <c r="D475" i="4"/>
  <c r="F475" i="4" s="1"/>
  <c r="H475" i="4" s="1"/>
  <c r="D529" i="4"/>
  <c r="F529" i="4" s="1"/>
  <c r="H529" i="4" s="1"/>
  <c r="D547" i="4"/>
  <c r="F547" i="4" s="1"/>
  <c r="H547" i="4" s="1"/>
  <c r="D586" i="4"/>
  <c r="F586" i="4" s="1"/>
  <c r="H586" i="4" s="1"/>
  <c r="D604" i="4"/>
  <c r="F604" i="4" s="1"/>
  <c r="H604" i="4" s="1"/>
  <c r="D625" i="4"/>
  <c r="F625" i="4" s="1"/>
  <c r="H625" i="4" s="1"/>
  <c r="D641" i="4"/>
  <c r="F641" i="4" s="1"/>
  <c r="H641" i="4" s="1"/>
  <c r="D657" i="4"/>
  <c r="F657" i="4" s="1"/>
  <c r="H657" i="4" s="1"/>
  <c r="D675" i="4"/>
  <c r="F675" i="4" s="1"/>
  <c r="H675" i="4" s="1"/>
  <c r="D697" i="4"/>
  <c r="F697" i="4" s="1"/>
  <c r="H697" i="4" s="1"/>
  <c r="D738" i="4"/>
  <c r="F738" i="4" s="1"/>
  <c r="H738" i="4" s="1"/>
  <c r="D761" i="4"/>
  <c r="F761" i="4" s="1"/>
  <c r="H761" i="4" s="1"/>
  <c r="D785" i="4"/>
  <c r="F785" i="4" s="1"/>
  <c r="H785" i="4" s="1"/>
  <c r="D828" i="4"/>
  <c r="F828" i="4" s="1"/>
  <c r="H828" i="4" s="1"/>
  <c r="D865" i="4"/>
  <c r="F865" i="4" s="1"/>
  <c r="H865" i="4" s="1"/>
  <c r="D882" i="4"/>
  <c r="F882" i="4" s="1"/>
  <c r="H882" i="4" s="1"/>
  <c r="D898" i="4"/>
  <c r="F898" i="4" s="1"/>
  <c r="H898" i="4" s="1"/>
  <c r="D921" i="4"/>
  <c r="F921" i="4" s="1"/>
  <c r="H921" i="4" s="1"/>
  <c r="D938" i="4"/>
  <c r="F938" i="4" s="1"/>
  <c r="H938" i="4" s="1"/>
  <c r="D954" i="4"/>
  <c r="F954" i="4" s="1"/>
  <c r="H954" i="4" s="1"/>
  <c r="D971" i="4"/>
  <c r="F971" i="4" s="1"/>
  <c r="H971" i="4" s="1"/>
  <c r="D987" i="4"/>
  <c r="F987" i="4" s="1"/>
  <c r="H987" i="4" s="1"/>
  <c r="D1034" i="4"/>
  <c r="F1034" i="4" s="1"/>
  <c r="H1034" i="4" s="1"/>
  <c r="D1049" i="4"/>
  <c r="F1049" i="4" s="1"/>
  <c r="H1049" i="4" s="1"/>
  <c r="D1065" i="4"/>
  <c r="F1065" i="4" s="1"/>
  <c r="H1065" i="4" s="1"/>
  <c r="D1097" i="4"/>
  <c r="F1097" i="4" s="1"/>
  <c r="H1097" i="4" s="1"/>
  <c r="D1113" i="4"/>
  <c r="F1113" i="4" s="1"/>
  <c r="H1113" i="4" s="1"/>
  <c r="D1153" i="4"/>
  <c r="F1153" i="4" s="1"/>
  <c r="H1153" i="4" s="1"/>
  <c r="D1169" i="4"/>
  <c r="F1169" i="4" s="1"/>
  <c r="H1169" i="4" s="1"/>
  <c r="D1185" i="4"/>
  <c r="F1185" i="4" s="1"/>
  <c r="H1185" i="4" s="1"/>
  <c r="D1201" i="4"/>
  <c r="F1201" i="4" s="1"/>
  <c r="H1201" i="4" s="1"/>
  <c r="D1242" i="4"/>
  <c r="F1242" i="4" s="1"/>
  <c r="H1242" i="4" s="1"/>
  <c r="D1259" i="4"/>
  <c r="F1259" i="4" s="1"/>
  <c r="H1259" i="4" s="1"/>
  <c r="D1345" i="4"/>
  <c r="F1345" i="4" s="1"/>
  <c r="H1345" i="4" s="1"/>
  <c r="D1387" i="4"/>
  <c r="F1387" i="4" s="1"/>
  <c r="H1387" i="4" s="1"/>
  <c r="D1434" i="4"/>
  <c r="F1434" i="4" s="1"/>
  <c r="H1434" i="4" s="1"/>
  <c r="D1457" i="4"/>
  <c r="F1457" i="4" s="1"/>
  <c r="H1457" i="4" s="1"/>
  <c r="D1482" i="4"/>
  <c r="F1482" i="4" s="1"/>
  <c r="H1482" i="4" s="1"/>
  <c r="D1521" i="4"/>
  <c r="F1521" i="4" s="1"/>
  <c r="H1521" i="4" s="1"/>
  <c r="D1545" i="4"/>
  <c r="F1545" i="4" s="1"/>
  <c r="H1545" i="4" s="1"/>
  <c r="D1568" i="4"/>
  <c r="F1568" i="4" s="1"/>
  <c r="H1568" i="4" s="1"/>
  <c r="D1592" i="4"/>
  <c r="F1592" i="4" s="1"/>
  <c r="H1592" i="4" s="1"/>
  <c r="D1633" i="4"/>
  <c r="F1633" i="4" s="1"/>
  <c r="H1633" i="4" s="1"/>
  <c r="D1775" i="4"/>
  <c r="F1775" i="4" s="1"/>
  <c r="H1775" i="4" s="1"/>
  <c r="D1799" i="4"/>
  <c r="F1799" i="4" s="1"/>
  <c r="H1799" i="4" s="1"/>
  <c r="D1816" i="4"/>
  <c r="F1816" i="4" s="1"/>
  <c r="H1816" i="4" s="1"/>
  <c r="D1839" i="4"/>
  <c r="F1839" i="4" s="1"/>
  <c r="H1839" i="4" s="1"/>
  <c r="D1887" i="4"/>
  <c r="F1887" i="4" s="1"/>
  <c r="H1887" i="4" s="1"/>
  <c r="D2088" i="4"/>
  <c r="F2088" i="4" s="1"/>
  <c r="H2088" i="4" s="1"/>
  <c r="D2200" i="4"/>
  <c r="F2200" i="4" s="1"/>
  <c r="H2200" i="4" s="1"/>
  <c r="D2296" i="4"/>
  <c r="F2296" i="4" s="1"/>
  <c r="H2296" i="4" s="1"/>
  <c r="D2376" i="4"/>
  <c r="F2376" i="4" s="1"/>
  <c r="H2376" i="4" s="1"/>
  <c r="D2418" i="4"/>
  <c r="F2418" i="4" s="1"/>
  <c r="H2418" i="4" s="1"/>
  <c r="D2463" i="4"/>
  <c r="F2463" i="4" s="1"/>
  <c r="H2463" i="4" s="1"/>
  <c r="D2511" i="4"/>
  <c r="F2511" i="4" s="1"/>
  <c r="H2511" i="4" s="1"/>
  <c r="D2559" i="4"/>
  <c r="F2559" i="4" s="1"/>
  <c r="H2559" i="4" s="1"/>
  <c r="D2632" i="4"/>
  <c r="F2632" i="4" s="1"/>
  <c r="H2632" i="4" s="1"/>
  <c r="D2687" i="4"/>
  <c r="F2687" i="4" s="1"/>
  <c r="H2687" i="4" s="1"/>
  <c r="D2721" i="4"/>
  <c r="F2721" i="4" s="1"/>
  <c r="H2721" i="4" s="1"/>
  <c r="D2767" i="4"/>
  <c r="F2767" i="4" s="1"/>
  <c r="H2767" i="4" s="1"/>
  <c r="D2815" i="4"/>
  <c r="F2815" i="4" s="1"/>
  <c r="H2815" i="4" s="1"/>
  <c r="D2855" i="4"/>
  <c r="F2855" i="4" s="1"/>
  <c r="H2855" i="4" s="1"/>
  <c r="D2888" i="4"/>
  <c r="F2888" i="4" s="1"/>
  <c r="H2888" i="4" s="1"/>
  <c r="D2943" i="4"/>
  <c r="F2943" i="4" s="1"/>
  <c r="H2943" i="4" s="1"/>
  <c r="D3007" i="4"/>
  <c r="F3007" i="4" s="1"/>
  <c r="H3007" i="4" s="1"/>
  <c r="D3040" i="4"/>
  <c r="F3040" i="4" s="1"/>
  <c r="H3040" i="4" s="1"/>
  <c r="D3182" i="4"/>
  <c r="F3182" i="4" s="1"/>
  <c r="H3182" i="4" s="1"/>
  <c r="D3238" i="4"/>
  <c r="F3238" i="4" s="1"/>
  <c r="H3238" i="4" s="1"/>
  <c r="D3265" i="4"/>
  <c r="F3265" i="4" s="1"/>
  <c r="H3265" i="4" s="1"/>
  <c r="D3294" i="4"/>
  <c r="F3294" i="4" s="1"/>
  <c r="H3294" i="4" s="1"/>
  <c r="D3350" i="4"/>
  <c r="F3350" i="4" s="1"/>
  <c r="H3350" i="4" s="1"/>
  <c r="D3471" i="4"/>
  <c r="F3471" i="4" s="1"/>
  <c r="H3471" i="4" s="1"/>
  <c r="D3574" i="4"/>
  <c r="F3574" i="4" s="1"/>
  <c r="H3574" i="4" s="1"/>
  <c r="D3599" i="4"/>
  <c r="F3599" i="4" s="1"/>
  <c r="H3599" i="4" s="1"/>
  <c r="D3631" i="4"/>
  <c r="F3631" i="4" s="1"/>
  <c r="H3631" i="4" s="1"/>
  <c r="D3775" i="4"/>
  <c r="F3775" i="4" s="1"/>
  <c r="H3775" i="4" s="1"/>
  <c r="D3806" i="4"/>
  <c r="F3806" i="4" s="1"/>
  <c r="H3806" i="4" s="1"/>
  <c r="D3886" i="4"/>
  <c r="F3886" i="4" s="1"/>
  <c r="H3886" i="4" s="1"/>
  <c r="D3926" i="4"/>
  <c r="F3926" i="4" s="1"/>
  <c r="H3926" i="4" s="1"/>
  <c r="D3966" i="4"/>
  <c r="F3966" i="4" s="1"/>
  <c r="H3966" i="4" s="1"/>
  <c r="D4043" i="4"/>
  <c r="F4043" i="4" s="1"/>
  <c r="H4043" i="4" s="1"/>
  <c r="D4110" i="4"/>
  <c r="F4110" i="4" s="1"/>
  <c r="H4110" i="4" s="1"/>
  <c r="D4208" i="4"/>
  <c r="F4208" i="4" s="1"/>
  <c r="H4208" i="4" s="1"/>
  <c r="D4323" i="4"/>
  <c r="F4323" i="4" s="1"/>
  <c r="H4323" i="4" s="1"/>
  <c r="D4454" i="4"/>
  <c r="F4454" i="4" s="1"/>
  <c r="H4454" i="4" s="1"/>
  <c r="D4585" i="4"/>
  <c r="F4585" i="4" s="1"/>
  <c r="H4585" i="4" s="1"/>
  <c r="D4627" i="4"/>
  <c r="F4627" i="4" s="1"/>
  <c r="H4627" i="4" s="1"/>
  <c r="D4734" i="4"/>
  <c r="F4734" i="4" s="1"/>
  <c r="H4734" i="4" s="1"/>
  <c r="D4854" i="4"/>
  <c r="F4854" i="4" s="1"/>
  <c r="H4854" i="4" s="1"/>
  <c r="D4963" i="4"/>
  <c r="F4963" i="4" s="1"/>
  <c r="H4963" i="4" s="1"/>
  <c r="D5052" i="4"/>
  <c r="F5052" i="4" s="1"/>
  <c r="H5052" i="4" s="1"/>
  <c r="D5214" i="4"/>
  <c r="F5214" i="4" s="1"/>
  <c r="H5214" i="4" s="1"/>
  <c r="D5303" i="4"/>
  <c r="F5303" i="4" s="1"/>
  <c r="H5303" i="4" s="1"/>
  <c r="D5494" i="4"/>
  <c r="F5494" i="4" s="1"/>
  <c r="H5494" i="4" s="1"/>
  <c r="D5622" i="4"/>
  <c r="F5622" i="4" s="1"/>
  <c r="H5622" i="4" s="1"/>
  <c r="D5791" i="4"/>
  <c r="F5791" i="4" s="1"/>
  <c r="H5791" i="4" s="1"/>
  <c r="D6003" i="4"/>
  <c r="F6003" i="4" s="1"/>
  <c r="H6003" i="4" s="1"/>
  <c r="D6262" i="4"/>
  <c r="F6262" i="4" s="1"/>
  <c r="H6262" i="4" s="1"/>
  <c r="E5062" i="4"/>
  <c r="E986" i="4"/>
  <c r="C6332" i="4"/>
  <c r="E6332" i="4" s="1"/>
  <c r="D6332" i="4"/>
  <c r="F6332" i="4" s="1"/>
  <c r="H6332" i="4" s="1"/>
  <c r="C6300" i="4"/>
  <c r="D6300" i="4"/>
  <c r="F6300" i="4" s="1"/>
  <c r="H6300" i="4" s="1"/>
  <c r="C6260" i="4"/>
  <c r="E6260" i="4" s="1"/>
  <c r="D6260" i="4"/>
  <c r="F6260" i="4" s="1"/>
  <c r="H6260" i="4" s="1"/>
  <c r="C6236" i="4"/>
  <c r="E6236" i="4" s="1"/>
  <c r="D6236" i="4"/>
  <c r="F6236" i="4" s="1"/>
  <c r="H6236" i="4" s="1"/>
  <c r="C6204" i="4"/>
  <c r="D6204" i="4"/>
  <c r="F6204" i="4" s="1"/>
  <c r="H6204" i="4" s="1"/>
  <c r="C6164" i="4"/>
  <c r="D6164" i="4"/>
  <c r="C6132" i="4"/>
  <c r="E6132" i="4" s="1"/>
  <c r="D6132" i="4"/>
  <c r="C6108" i="4"/>
  <c r="E6108" i="4" s="1"/>
  <c r="D6108" i="4"/>
  <c r="C6076" i="4"/>
  <c r="D6076" i="4"/>
  <c r="C6044" i="4"/>
  <c r="D6044" i="4"/>
  <c r="C6012" i="4"/>
  <c r="E6012" i="4" s="1"/>
  <c r="D6012" i="4"/>
  <c r="C5980" i="4"/>
  <c r="E5980" i="4" s="1"/>
  <c r="D5980" i="4"/>
  <c r="F5980" i="4" s="1"/>
  <c r="H5980" i="4" s="1"/>
  <c r="C5948" i="4"/>
  <c r="D5948" i="4"/>
  <c r="C5924" i="4"/>
  <c r="D5924" i="4"/>
  <c r="C5892" i="4"/>
  <c r="D5892" i="4"/>
  <c r="C5860" i="4"/>
  <c r="D5860" i="4"/>
  <c r="F5860" i="4" s="1"/>
  <c r="H5860" i="4" s="1"/>
  <c r="C5828" i="4"/>
  <c r="E5828" i="4" s="1"/>
  <c r="D5828" i="4"/>
  <c r="C5812" i="4"/>
  <c r="D5812" i="4"/>
  <c r="C5772" i="4"/>
  <c r="E5772" i="4" s="1"/>
  <c r="D5772" i="4"/>
  <c r="C5748" i="4"/>
  <c r="E5748" i="4" s="1"/>
  <c r="D5748" i="4"/>
  <c r="C5716" i="4"/>
  <c r="D5716" i="4"/>
  <c r="C5684" i="4"/>
  <c r="D5684" i="4"/>
  <c r="C5652" i="4"/>
  <c r="D5652" i="4"/>
  <c r="C5620" i="4"/>
  <c r="E5620" i="4" s="1"/>
  <c r="D5620" i="4"/>
  <c r="C5588" i="4"/>
  <c r="D5588" i="4"/>
  <c r="C5564" i="4"/>
  <c r="D5564" i="4"/>
  <c r="C5532" i="4"/>
  <c r="D5532" i="4"/>
  <c r="C5436" i="4"/>
  <c r="D5436" i="4"/>
  <c r="C5412" i="4"/>
  <c r="E5412" i="4" s="1"/>
  <c r="D5412" i="4"/>
  <c r="C5380" i="4"/>
  <c r="D5380" i="4"/>
  <c r="C5348" i="4"/>
  <c r="D5348" i="4"/>
  <c r="C5316" i="4"/>
  <c r="D5316" i="4"/>
  <c r="C5284" i="4"/>
  <c r="D5284" i="4"/>
  <c r="C5244" i="4"/>
  <c r="D5244" i="4"/>
  <c r="E5172" i="4"/>
  <c r="C5148" i="4"/>
  <c r="D5148" i="4"/>
  <c r="C5116" i="4"/>
  <c r="E5116" i="4" s="1"/>
  <c r="D5116" i="4"/>
  <c r="C5084" i="4"/>
  <c r="D5084" i="4"/>
  <c r="C5060" i="4"/>
  <c r="D5060" i="4"/>
  <c r="C4996" i="4"/>
  <c r="D4996" i="4"/>
  <c r="C4876" i="4"/>
  <c r="E4876" i="4" s="1"/>
  <c r="D4876" i="4"/>
  <c r="C4852" i="4"/>
  <c r="D4852" i="4"/>
  <c r="C4828" i="4"/>
  <c r="D4828" i="4"/>
  <c r="C4796" i="4"/>
  <c r="D4796" i="4"/>
  <c r="C4756" i="4"/>
  <c r="E4756" i="4" s="1"/>
  <c r="D4756" i="4"/>
  <c r="C4724" i="4"/>
  <c r="E4724" i="4" s="1"/>
  <c r="D4724" i="4"/>
  <c r="C4700" i="4"/>
  <c r="E4700" i="4" s="1"/>
  <c r="D4700" i="4"/>
  <c r="C4668" i="4"/>
  <c r="D4668" i="4"/>
  <c r="C4644" i="4"/>
  <c r="D4644" i="4"/>
  <c r="C4620" i="4"/>
  <c r="D4620" i="4"/>
  <c r="C4596" i="4"/>
  <c r="D4596" i="4"/>
  <c r="C4564" i="4"/>
  <c r="E4564" i="4" s="1"/>
  <c r="D4564" i="4"/>
  <c r="C4524" i="4"/>
  <c r="D4524" i="4"/>
  <c r="C4492" i="4"/>
  <c r="E4492" i="4" s="1"/>
  <c r="D4492" i="4"/>
  <c r="C4460" i="4"/>
  <c r="D4460" i="4"/>
  <c r="C4444" i="4"/>
  <c r="D4444" i="4"/>
  <c r="C4404" i="4"/>
  <c r="E4404" i="4" s="1"/>
  <c r="D4404" i="4"/>
  <c r="C4380" i="4"/>
  <c r="D4380" i="4"/>
  <c r="C4284" i="4"/>
  <c r="D4284" i="4"/>
  <c r="E4188" i="4"/>
  <c r="C4164" i="4"/>
  <c r="D4164" i="4"/>
  <c r="C4124" i="4"/>
  <c r="D4124" i="4"/>
  <c r="C4028" i="4"/>
  <c r="D4028" i="4"/>
  <c r="E3988" i="4"/>
  <c r="E3924" i="4"/>
  <c r="C3884" i="4"/>
  <c r="D3884" i="4"/>
  <c r="E3828" i="4"/>
  <c r="C3812" i="4"/>
  <c r="D3812" i="4"/>
  <c r="C3780" i="4"/>
  <c r="D3780" i="4"/>
  <c r="C3756" i="4"/>
  <c r="D3756" i="4"/>
  <c r="C3700" i="4"/>
  <c r="D3700" i="4"/>
  <c r="C3628" i="4"/>
  <c r="D3628" i="4"/>
  <c r="C3612" i="4"/>
  <c r="D3612" i="4"/>
  <c r="C3588" i="4"/>
  <c r="D3588" i="4"/>
  <c r="C3548" i="4"/>
  <c r="D3548" i="4"/>
  <c r="E3492" i="4"/>
  <c r="C3460" i="4"/>
  <c r="D3460" i="4"/>
  <c r="C3436" i="4"/>
  <c r="D3436" i="4"/>
  <c r="E3388" i="4"/>
  <c r="C3228" i="4"/>
  <c r="D3228" i="4"/>
  <c r="C2813" i="4"/>
  <c r="E2813" i="4" s="1"/>
  <c r="D2813" i="4"/>
  <c r="C2781" i="4"/>
  <c r="E2781" i="4" s="1"/>
  <c r="D2781" i="4"/>
  <c r="C2749" i="4"/>
  <c r="E2749" i="4" s="1"/>
  <c r="D2749" i="4"/>
  <c r="C2669" i="4"/>
  <c r="E2669" i="4" s="1"/>
  <c r="D2669" i="4"/>
  <c r="C2621" i="4"/>
  <c r="E2621" i="4" s="1"/>
  <c r="D2621" i="4"/>
  <c r="C2525" i="4"/>
  <c r="D2525" i="4"/>
  <c r="C2453" i="4"/>
  <c r="D2453" i="4"/>
  <c r="C2413" i="4"/>
  <c r="E2413" i="4" s="1"/>
  <c r="D2413" i="4"/>
  <c r="C2373" i="4"/>
  <c r="E2373" i="4" s="1"/>
  <c r="D2373" i="4"/>
  <c r="C2237" i="4"/>
  <c r="D2237" i="4"/>
  <c r="C2221" i="4"/>
  <c r="E2221" i="4" s="1"/>
  <c r="D2221" i="4"/>
  <c r="C2205" i="4"/>
  <c r="E2205" i="4" s="1"/>
  <c r="D2205" i="4"/>
  <c r="C2189" i="4"/>
  <c r="E2189" i="4" s="1"/>
  <c r="D2189" i="4"/>
  <c r="C2165" i="4"/>
  <c r="D2165" i="4"/>
  <c r="C2133" i="4"/>
  <c r="E2133" i="4" s="1"/>
  <c r="D2133" i="4"/>
  <c r="C2101" i="4"/>
  <c r="D2101" i="4"/>
  <c r="C2061" i="4"/>
  <c r="E2061" i="4" s="1"/>
  <c r="D2061" i="4"/>
  <c r="C2037" i="4"/>
  <c r="D2037" i="4"/>
  <c r="D3404" i="4"/>
  <c r="F3404" i="4" s="1"/>
  <c r="H3404" i="4" s="1"/>
  <c r="C6395" i="4"/>
  <c r="E6395" i="4" s="1"/>
  <c r="D6395" i="4"/>
  <c r="F6395" i="4" s="1"/>
  <c r="H6395" i="4" s="1"/>
  <c r="C6363" i="4"/>
  <c r="D6363" i="4"/>
  <c r="F6363" i="4" s="1"/>
  <c r="H6363" i="4" s="1"/>
  <c r="C6331" i="4"/>
  <c r="D6331" i="4"/>
  <c r="F6331" i="4" s="1"/>
  <c r="H6331" i="4" s="1"/>
  <c r="C6307" i="4"/>
  <c r="G6307" i="4" s="1"/>
  <c r="I6307" i="4" s="1"/>
  <c r="D6307" i="4"/>
  <c r="F6307" i="4" s="1"/>
  <c r="H6307" i="4" s="1"/>
  <c r="C6283" i="4"/>
  <c r="D6283" i="4"/>
  <c r="F6283" i="4" s="1"/>
  <c r="H6283" i="4" s="1"/>
  <c r="C6251" i="4"/>
  <c r="D6251" i="4"/>
  <c r="F6251" i="4" s="1"/>
  <c r="H6251" i="4" s="1"/>
  <c r="C6219" i="4"/>
  <c r="D6219" i="4"/>
  <c r="F6219" i="4" s="1"/>
  <c r="H6219" i="4" s="1"/>
  <c r="C6179" i="4"/>
  <c r="E6179" i="4" s="1"/>
  <c r="D6179" i="4"/>
  <c r="F6179" i="4" s="1"/>
  <c r="H6179" i="4" s="1"/>
  <c r="C6147" i="4"/>
  <c r="D6147" i="4"/>
  <c r="C6123" i="4"/>
  <c r="D6123" i="4"/>
  <c r="C6091" i="4"/>
  <c r="D6091" i="4"/>
  <c r="C6059" i="4"/>
  <c r="D6059" i="4"/>
  <c r="C6027" i="4"/>
  <c r="D6027" i="4"/>
  <c r="C5995" i="4"/>
  <c r="D5995" i="4"/>
  <c r="C5963" i="4"/>
  <c r="D5963" i="4"/>
  <c r="C5947" i="4"/>
  <c r="D5947" i="4"/>
  <c r="C5923" i="4"/>
  <c r="E5923" i="4" s="1"/>
  <c r="D5923" i="4"/>
  <c r="C5891" i="4"/>
  <c r="D5891" i="4"/>
  <c r="C5867" i="4"/>
  <c r="E5867" i="4" s="1"/>
  <c r="D5867" i="4"/>
  <c r="C5827" i="4"/>
  <c r="D5827" i="4"/>
  <c r="C5787" i="4"/>
  <c r="D5787" i="4"/>
  <c r="C5675" i="4"/>
  <c r="D5675" i="4"/>
  <c r="C5651" i="4"/>
  <c r="D5651" i="4"/>
  <c r="C5619" i="4"/>
  <c r="D5619" i="4"/>
  <c r="C5595" i="4"/>
  <c r="D5595" i="4"/>
  <c r="C5563" i="4"/>
  <c r="D5563" i="4"/>
  <c r="C5531" i="4"/>
  <c r="D5531" i="4"/>
  <c r="C5491" i="4"/>
  <c r="D5491" i="4"/>
  <c r="C5459" i="4"/>
  <c r="E5459" i="4" s="1"/>
  <c r="D5459" i="4"/>
  <c r="C5395" i="4"/>
  <c r="D5395" i="4"/>
  <c r="D4316" i="4"/>
  <c r="F4316" i="4" s="1"/>
  <c r="H4316" i="4" s="1"/>
  <c r="D4604" i="4"/>
  <c r="F4604" i="4" s="1"/>
  <c r="H4604" i="4" s="1"/>
  <c r="D4900" i="4"/>
  <c r="F4900" i="4" s="1"/>
  <c r="H4900" i="4" s="1"/>
  <c r="D1997" i="4"/>
  <c r="F1997" i="4" s="1"/>
  <c r="H1997" i="4" s="1"/>
  <c r="D2573" i="4"/>
  <c r="F2573" i="4" s="1"/>
  <c r="H2573" i="4" s="1"/>
  <c r="D5635" i="4"/>
  <c r="F5635" i="4" s="1"/>
  <c r="H5635" i="4" s="1"/>
  <c r="D5908" i="4"/>
  <c r="F5908" i="4" s="1"/>
  <c r="H5908" i="4" s="1"/>
  <c r="D6099" i="4"/>
  <c r="F6099" i="4" s="1"/>
  <c r="H6099" i="4" s="1"/>
  <c r="D6268" i="4"/>
  <c r="F6268" i="4" s="1"/>
  <c r="H6268" i="4" s="1"/>
  <c r="C6308" i="4"/>
  <c r="E6308" i="4" s="1"/>
  <c r="D6308" i="4"/>
  <c r="F6308" i="4" s="1"/>
  <c r="H6308" i="4" s="1"/>
  <c r="C6244" i="4"/>
  <c r="D6244" i="4"/>
  <c r="F6244" i="4" s="1"/>
  <c r="H6244" i="4" s="1"/>
  <c r="C6212" i="4"/>
  <c r="E6212" i="4" s="1"/>
  <c r="D6212" i="4"/>
  <c r="F6212" i="4" s="1"/>
  <c r="H6212" i="4" s="1"/>
  <c r="C6188" i="4"/>
  <c r="D6188" i="4"/>
  <c r="F6188" i="4" s="1"/>
  <c r="H6188" i="4" s="1"/>
  <c r="C6148" i="4"/>
  <c r="D6148" i="4"/>
  <c r="C6116" i="4"/>
  <c r="D6116" i="4"/>
  <c r="C6084" i="4"/>
  <c r="E6084" i="4" s="1"/>
  <c r="D6084" i="4"/>
  <c r="C6052" i="4"/>
  <c r="E6052" i="4" s="1"/>
  <c r="D6052" i="4"/>
  <c r="C6020" i="4"/>
  <c r="D6020" i="4"/>
  <c r="C5988" i="4"/>
  <c r="D5988" i="4"/>
  <c r="C5956" i="4"/>
  <c r="E5956" i="4" s="1"/>
  <c r="D5956" i="4"/>
  <c r="C5932" i="4"/>
  <c r="D5932" i="4"/>
  <c r="C5900" i="4"/>
  <c r="E5900" i="4" s="1"/>
  <c r="D5900" i="4"/>
  <c r="C5868" i="4"/>
  <c r="D5868" i="4"/>
  <c r="C5836" i="4"/>
  <c r="D5836" i="4"/>
  <c r="C5804" i="4"/>
  <c r="D5804" i="4"/>
  <c r="C5756" i="4"/>
  <c r="E5756" i="4" s="1"/>
  <c r="D5756" i="4"/>
  <c r="C5732" i="4"/>
  <c r="D5732" i="4"/>
  <c r="C5692" i="4"/>
  <c r="D5692" i="4"/>
  <c r="E5636" i="4"/>
  <c r="C5612" i="4"/>
  <c r="D5612" i="4"/>
  <c r="C5580" i="4"/>
  <c r="D5580" i="4"/>
  <c r="C5548" i="4"/>
  <c r="E5548" i="4" s="1"/>
  <c r="D5548" i="4"/>
  <c r="C5516" i="4"/>
  <c r="D5516" i="4"/>
  <c r="C5492" i="4"/>
  <c r="E5492" i="4" s="1"/>
  <c r="D5492" i="4"/>
  <c r="C5460" i="4"/>
  <c r="D5460" i="4"/>
  <c r="C5420" i="4"/>
  <c r="E5420" i="4" s="1"/>
  <c r="D5420" i="4"/>
  <c r="C5388" i="4"/>
  <c r="E5388" i="4" s="1"/>
  <c r="D5388" i="4"/>
  <c r="C5364" i="4"/>
  <c r="E5364" i="4" s="1"/>
  <c r="D5364" i="4"/>
  <c r="C5340" i="4"/>
  <c r="E5340" i="4" s="1"/>
  <c r="D5340" i="4"/>
  <c r="C5308" i="4"/>
  <c r="D5308" i="4"/>
  <c r="C5276" i="4"/>
  <c r="D5276" i="4"/>
  <c r="C5260" i="4"/>
  <c r="E5260" i="4" s="1"/>
  <c r="D5260" i="4"/>
  <c r="C5236" i="4"/>
  <c r="E5236" i="4" s="1"/>
  <c r="D5236" i="4"/>
  <c r="C5220" i="4"/>
  <c r="D5220" i="4"/>
  <c r="C5196" i="4"/>
  <c r="D5196" i="4"/>
  <c r="C5164" i="4"/>
  <c r="E5164" i="4" s="1"/>
  <c r="D5164" i="4"/>
  <c r="C5140" i="4"/>
  <c r="E5140" i="4" s="1"/>
  <c r="D5140" i="4"/>
  <c r="C5108" i="4"/>
  <c r="D5108" i="4"/>
  <c r="E5052" i="4"/>
  <c r="C5036" i="4"/>
  <c r="D5036" i="4"/>
  <c r="C5012" i="4"/>
  <c r="D5012" i="4"/>
  <c r="C4988" i="4"/>
  <c r="E4988" i="4" s="1"/>
  <c r="D4988" i="4"/>
  <c r="C4980" i="4"/>
  <c r="D4980" i="4"/>
  <c r="C4956" i="4"/>
  <c r="D4956" i="4"/>
  <c r="C4932" i="4"/>
  <c r="D4932" i="4"/>
  <c r="C4908" i="4"/>
  <c r="D4908" i="4"/>
  <c r="C4868" i="4"/>
  <c r="E4868" i="4" s="1"/>
  <c r="D4868" i="4"/>
  <c r="C4844" i="4"/>
  <c r="D4844" i="4"/>
  <c r="C4820" i="4"/>
  <c r="D4820" i="4"/>
  <c r="C4788" i="4"/>
  <c r="D4788" i="4"/>
  <c r="C4748" i="4"/>
  <c r="E4748" i="4" s="1"/>
  <c r="D4748" i="4"/>
  <c r="C4716" i="4"/>
  <c r="D4716" i="4"/>
  <c r="C4692" i="4"/>
  <c r="E4692" i="4" s="1"/>
  <c r="D4692" i="4"/>
  <c r="C4660" i="4"/>
  <c r="D4660" i="4"/>
  <c r="C4572" i="4"/>
  <c r="D4572" i="4"/>
  <c r="C4548" i="4"/>
  <c r="D4548" i="4"/>
  <c r="C4516" i="4"/>
  <c r="E4516" i="4" s="1"/>
  <c r="D4516" i="4"/>
  <c r="C4484" i="4"/>
  <c r="D4484" i="4"/>
  <c r="C4452" i="4"/>
  <c r="D4452" i="4"/>
  <c r="C4436" i="4"/>
  <c r="D4436" i="4"/>
  <c r="E4396" i="4"/>
  <c r="C4364" i="4"/>
  <c r="D4364" i="4"/>
  <c r="C4340" i="4"/>
  <c r="D4340" i="4"/>
  <c r="C4300" i="4"/>
  <c r="D4300" i="4"/>
  <c r="C4268" i="4"/>
  <c r="E4268" i="4" s="1"/>
  <c r="D4268" i="4"/>
  <c r="C4244" i="4"/>
  <c r="D4244" i="4"/>
  <c r="C4220" i="4"/>
  <c r="D4220" i="4"/>
  <c r="C4196" i="4"/>
  <c r="D4196" i="4"/>
  <c r="C4172" i="4"/>
  <c r="D4172" i="4"/>
  <c r="C4148" i="4"/>
  <c r="D4148" i="4"/>
  <c r="C4132" i="4"/>
  <c r="D4132" i="4"/>
  <c r="C4108" i="4"/>
  <c r="D4108" i="4"/>
  <c r="C4100" i="4"/>
  <c r="D4100" i="4"/>
  <c r="C4092" i="4"/>
  <c r="D4092" i="4"/>
  <c r="C4052" i="4"/>
  <c r="D4052" i="4"/>
  <c r="E3996" i="4"/>
  <c r="C3964" i="4"/>
  <c r="D3964" i="4"/>
  <c r="C3940" i="4"/>
  <c r="D3940" i="4"/>
  <c r="C3908" i="4"/>
  <c r="D3908" i="4"/>
  <c r="C3876" i="4"/>
  <c r="D3876" i="4"/>
  <c r="C3844" i="4"/>
  <c r="D3844" i="4"/>
  <c r="C3804" i="4"/>
  <c r="D3804" i="4"/>
  <c r="E3748" i="4"/>
  <c r="C3708" i="4"/>
  <c r="D3708" i="4"/>
  <c r="C3644" i="4"/>
  <c r="D3644" i="4"/>
  <c r="C3604" i="4"/>
  <c r="D3604" i="4"/>
  <c r="C3564" i="4"/>
  <c r="E3564" i="4" s="1"/>
  <c r="D3564" i="4"/>
  <c r="C3532" i="4"/>
  <c r="E3532" i="4" s="1"/>
  <c r="D3532" i="4"/>
  <c r="C3508" i="4"/>
  <c r="E3508" i="4" s="1"/>
  <c r="D3508" i="4"/>
  <c r="C3468" i="4"/>
  <c r="D3468" i="4"/>
  <c r="C3444" i="4"/>
  <c r="D3444" i="4"/>
  <c r="C3420" i="4"/>
  <c r="D3420" i="4"/>
  <c r="C3396" i="4"/>
  <c r="D3396" i="4"/>
  <c r="E3340" i="4"/>
  <c r="E3308" i="4"/>
  <c r="C3164" i="4"/>
  <c r="E3164" i="4" s="1"/>
  <c r="D3164" i="4"/>
  <c r="C3037" i="4"/>
  <c r="E3037" i="4" s="1"/>
  <c r="D3037" i="4"/>
  <c r="C2765" i="4"/>
  <c r="D2765" i="4"/>
  <c r="C2741" i="4"/>
  <c r="E2741" i="4" s="1"/>
  <c r="D2741" i="4"/>
  <c r="C2725" i="4"/>
  <c r="E2725" i="4" s="1"/>
  <c r="D2725" i="4"/>
  <c r="C2709" i="4"/>
  <c r="E2709" i="4" s="1"/>
  <c r="D2709" i="4"/>
  <c r="C2677" i="4"/>
  <c r="D2677" i="4"/>
  <c r="C2645" i="4"/>
  <c r="E2645" i="4" s="1"/>
  <c r="D2645" i="4"/>
  <c r="C2629" i="4"/>
  <c r="D2629" i="4"/>
  <c r="C2613" i="4"/>
  <c r="E2613" i="4" s="1"/>
  <c r="D2613" i="4"/>
  <c r="C2589" i="4"/>
  <c r="E2589" i="4" s="1"/>
  <c r="D2589" i="4"/>
  <c r="C2565" i="4"/>
  <c r="E2565" i="4" s="1"/>
  <c r="D2565" i="4"/>
  <c r="C2541" i="4"/>
  <c r="D2541" i="4"/>
  <c r="C2517" i="4"/>
  <c r="E2517" i="4" s="1"/>
  <c r="D2517" i="4"/>
  <c r="C2493" i="4"/>
  <c r="D2493" i="4"/>
  <c r="C2469" i="4"/>
  <c r="E2469" i="4" s="1"/>
  <c r="D2469" i="4"/>
  <c r="C2437" i="4"/>
  <c r="D2437" i="4"/>
  <c r="C2405" i="4"/>
  <c r="E2405" i="4" s="1"/>
  <c r="D2405" i="4"/>
  <c r="C2381" i="4"/>
  <c r="D2381" i="4"/>
  <c r="C2357" i="4"/>
  <c r="E2357" i="4" s="1"/>
  <c r="D2357" i="4"/>
  <c r="C2325" i="4"/>
  <c r="E2325" i="4" s="1"/>
  <c r="D2325" i="4"/>
  <c r="C2293" i="4"/>
  <c r="E2293" i="4" s="1"/>
  <c r="D2293" i="4"/>
  <c r="C2269" i="4"/>
  <c r="D2269" i="4"/>
  <c r="C2229" i="4"/>
  <c r="E2229" i="4" s="1"/>
  <c r="D2229" i="4"/>
  <c r="C2149" i="4"/>
  <c r="E2149" i="4" s="1"/>
  <c r="D2149" i="4"/>
  <c r="C2109" i="4"/>
  <c r="D2109" i="4"/>
  <c r="C2077" i="4"/>
  <c r="D2077" i="4"/>
  <c r="D2173" i="4"/>
  <c r="F2173" i="4" s="1"/>
  <c r="H2173" i="4" s="1"/>
  <c r="D6324" i="4"/>
  <c r="F6324" i="4" s="1"/>
  <c r="H6324" i="4" s="1"/>
  <c r="C6347" i="4"/>
  <c r="D6347" i="4"/>
  <c r="F6347" i="4" s="1"/>
  <c r="H6347" i="4" s="1"/>
  <c r="C6315" i="4"/>
  <c r="E6315" i="4" s="1"/>
  <c r="D6315" i="4"/>
  <c r="F6315" i="4" s="1"/>
  <c r="H6315" i="4" s="1"/>
  <c r="C6259" i="4"/>
  <c r="G6259" i="4" s="1"/>
  <c r="I6259" i="4" s="1"/>
  <c r="D6259" i="4"/>
  <c r="F6259" i="4" s="1"/>
  <c r="H6259" i="4" s="1"/>
  <c r="C6227" i="4"/>
  <c r="G6227" i="4" s="1"/>
  <c r="I6227" i="4" s="1"/>
  <c r="D6227" i="4"/>
  <c r="F6227" i="4" s="1"/>
  <c r="H6227" i="4" s="1"/>
  <c r="C6195" i="4"/>
  <c r="D6195" i="4"/>
  <c r="F6195" i="4" s="1"/>
  <c r="H6195" i="4" s="1"/>
  <c r="C6155" i="4"/>
  <c r="D6155" i="4"/>
  <c r="F6155" i="4" s="1"/>
  <c r="H6155" i="4" s="1"/>
  <c r="C6131" i="4"/>
  <c r="E6131" i="4" s="1"/>
  <c r="D6131" i="4"/>
  <c r="C6107" i="4"/>
  <c r="D6107" i="4"/>
  <c r="C6075" i="4"/>
  <c r="E6075" i="4" s="1"/>
  <c r="D6075" i="4"/>
  <c r="C6043" i="4"/>
  <c r="D6043" i="4"/>
  <c r="F6043" i="4" s="1"/>
  <c r="H6043" i="4" s="1"/>
  <c r="C6011" i="4"/>
  <c r="D6011" i="4"/>
  <c r="C5979" i="4"/>
  <c r="E5979" i="4" s="1"/>
  <c r="D5979" i="4"/>
  <c r="E5915" i="4"/>
  <c r="C5883" i="4"/>
  <c r="D5883" i="4"/>
  <c r="C5859" i="4"/>
  <c r="D5859" i="4"/>
  <c r="C5835" i="4"/>
  <c r="D5835" i="4"/>
  <c r="C5803" i="4"/>
  <c r="D5803" i="4"/>
  <c r="C5771" i="4"/>
  <c r="E5771" i="4" s="1"/>
  <c r="D5771" i="4"/>
  <c r="E5723" i="4"/>
  <c r="C5691" i="4"/>
  <c r="D5691" i="4"/>
  <c r="C5667" i="4"/>
  <c r="E5667" i="4" s="1"/>
  <c r="D5667" i="4"/>
  <c r="C5643" i="4"/>
  <c r="D5643" i="4"/>
  <c r="C5603" i="4"/>
  <c r="D5603" i="4"/>
  <c r="C5571" i="4"/>
  <c r="D5571" i="4"/>
  <c r="C5547" i="4"/>
  <c r="D5547" i="4"/>
  <c r="C5523" i="4"/>
  <c r="D5523" i="4"/>
  <c r="C5507" i="4"/>
  <c r="D5507" i="4"/>
  <c r="C5483" i="4"/>
  <c r="E5483" i="4" s="1"/>
  <c r="D5483" i="4"/>
  <c r="C5451" i="4"/>
  <c r="D5451" i="4"/>
  <c r="C5435" i="4"/>
  <c r="D5435" i="4"/>
  <c r="C5411" i="4"/>
  <c r="D5411" i="4"/>
  <c r="C5275" i="4"/>
  <c r="D5275" i="4"/>
  <c r="D2309" i="4"/>
  <c r="F2309" i="4" s="1"/>
  <c r="H2309" i="4" s="1"/>
  <c r="D3828" i="4"/>
  <c r="F3828" i="4" s="1"/>
  <c r="H3828" i="4" s="1"/>
  <c r="D5124" i="4"/>
  <c r="F5124" i="4" s="1"/>
  <c r="H5124" i="4" s="1"/>
  <c r="D2261" i="4"/>
  <c r="F2261" i="4" s="1"/>
  <c r="H2261" i="4" s="1"/>
  <c r="D3748" i="4"/>
  <c r="F3748" i="4" s="1"/>
  <c r="H3748" i="4" s="1"/>
  <c r="D3988" i="4"/>
  <c r="F3988" i="4" s="1"/>
  <c r="H3988" i="4" s="1"/>
  <c r="D4396" i="4"/>
  <c r="F4396" i="4" s="1"/>
  <c r="H4396" i="4" s="1"/>
  <c r="D4772" i="4"/>
  <c r="F4772" i="4" s="1"/>
  <c r="H4772" i="4" s="1"/>
  <c r="D5467" i="4"/>
  <c r="F5467" i="4" s="1"/>
  <c r="H5467" i="4" s="1"/>
  <c r="D5636" i="4"/>
  <c r="F5636" i="4" s="1"/>
  <c r="H5636" i="4" s="1"/>
  <c r="D5788" i="4"/>
  <c r="F5788" i="4" s="1"/>
  <c r="H5788" i="4" s="1"/>
  <c r="D5915" i="4"/>
  <c r="F5915" i="4" s="1"/>
  <c r="H5915" i="4" s="1"/>
  <c r="D6275" i="4"/>
  <c r="F6275" i="4" s="1"/>
  <c r="H6275" i="4" s="1"/>
  <c r="E6324" i="4"/>
  <c r="G6324" i="4"/>
  <c r="I6324" i="4" s="1"/>
  <c r="C6228" i="4"/>
  <c r="D6228" i="4"/>
  <c r="F6228" i="4" s="1"/>
  <c r="H6228" i="4" s="1"/>
  <c r="C6196" i="4"/>
  <c r="D6196" i="4"/>
  <c r="F6196" i="4" s="1"/>
  <c r="H6196" i="4" s="1"/>
  <c r="C6172" i="4"/>
  <c r="D6172" i="4"/>
  <c r="C6140" i="4"/>
  <c r="E6140" i="4" s="1"/>
  <c r="D6140" i="4"/>
  <c r="C6100" i="4"/>
  <c r="D6100" i="4"/>
  <c r="C6068" i="4"/>
  <c r="D6068" i="4"/>
  <c r="C6036" i="4"/>
  <c r="D6036" i="4"/>
  <c r="C6004" i="4"/>
  <c r="D6004" i="4"/>
  <c r="C5972" i="4"/>
  <c r="D5972" i="4"/>
  <c r="C5940" i="4"/>
  <c r="D5940" i="4"/>
  <c r="C5916" i="4"/>
  <c r="D5916" i="4"/>
  <c r="C5884" i="4"/>
  <c r="E5884" i="4" s="1"/>
  <c r="D5884" i="4"/>
  <c r="C5844" i="4"/>
  <c r="D5844" i="4"/>
  <c r="E5788" i="4"/>
  <c r="C5780" i="4"/>
  <c r="D5780" i="4"/>
  <c r="C5740" i="4"/>
  <c r="D5740" i="4"/>
  <c r="C5708" i="4"/>
  <c r="D5708" i="4"/>
  <c r="C5676" i="4"/>
  <c r="E5676" i="4" s="1"/>
  <c r="D5676" i="4"/>
  <c r="C5660" i="4"/>
  <c r="D5660" i="4"/>
  <c r="C5628" i="4"/>
  <c r="E5628" i="4" s="1"/>
  <c r="D5628" i="4"/>
  <c r="C5596" i="4"/>
  <c r="D5596" i="4"/>
  <c r="C5556" i="4"/>
  <c r="D5556" i="4"/>
  <c r="C5524" i="4"/>
  <c r="E5524" i="4" s="1"/>
  <c r="D5524" i="4"/>
  <c r="C5500" i="4"/>
  <c r="D5500" i="4"/>
  <c r="C5476" i="4"/>
  <c r="D5476" i="4"/>
  <c r="C5444" i="4"/>
  <c r="D5444" i="4"/>
  <c r="C5372" i="4"/>
  <c r="D5372" i="4"/>
  <c r="E5324" i="4"/>
  <c r="C5292" i="4"/>
  <c r="D5292" i="4"/>
  <c r="C5252" i="4"/>
  <c r="D5252" i="4"/>
  <c r="C5212" i="4"/>
  <c r="D5212" i="4"/>
  <c r="C5180" i="4"/>
  <c r="D5180" i="4"/>
  <c r="E5124" i="4"/>
  <c r="C5092" i="4"/>
  <c r="E5092" i="4" s="1"/>
  <c r="D5092" i="4"/>
  <c r="C5068" i="4"/>
  <c r="E5068" i="4" s="1"/>
  <c r="D5068" i="4"/>
  <c r="C5020" i="4"/>
  <c r="E5020" i="4" s="1"/>
  <c r="D5020" i="4"/>
  <c r="C4940" i="4"/>
  <c r="D4940" i="4"/>
  <c r="C4916" i="4"/>
  <c r="E4916" i="4" s="1"/>
  <c r="D4916" i="4"/>
  <c r="C4884" i="4"/>
  <c r="D4884" i="4"/>
  <c r="C4860" i="4"/>
  <c r="D4860" i="4"/>
  <c r="C4836" i="4"/>
  <c r="D4836" i="4"/>
  <c r="C4804" i="4"/>
  <c r="E4804" i="4" s="1"/>
  <c r="D4804" i="4"/>
  <c r="C4764" i="4"/>
  <c r="D4764" i="4"/>
  <c r="C4732" i="4"/>
  <c r="D4732" i="4"/>
  <c r="C4684" i="4"/>
  <c r="D4684" i="4"/>
  <c r="C4588" i="4"/>
  <c r="E4588" i="4" s="1"/>
  <c r="D4588" i="4"/>
  <c r="C4556" i="4"/>
  <c r="E4556" i="4" s="1"/>
  <c r="D4556" i="4"/>
  <c r="C4532" i="4"/>
  <c r="D4532" i="4"/>
  <c r="C4500" i="4"/>
  <c r="E4500" i="4" s="1"/>
  <c r="D4500" i="4"/>
  <c r="C4468" i="4"/>
  <c r="D4468" i="4"/>
  <c r="C4420" i="4"/>
  <c r="D4420" i="4"/>
  <c r="E4372" i="4"/>
  <c r="C4348" i="4"/>
  <c r="D4348" i="4"/>
  <c r="C4324" i="4"/>
  <c r="D4324" i="4"/>
  <c r="C4292" i="4"/>
  <c r="D4292" i="4"/>
  <c r="C4260" i="4"/>
  <c r="D4260" i="4"/>
  <c r="C4228" i="4"/>
  <c r="E4228" i="4" s="1"/>
  <c r="D4228" i="4"/>
  <c r="C4204" i="4"/>
  <c r="E4204" i="4" s="1"/>
  <c r="D4204" i="4"/>
  <c r="C4180" i="4"/>
  <c r="E4180" i="4" s="1"/>
  <c r="D4180" i="4"/>
  <c r="C4156" i="4"/>
  <c r="D4156" i="4"/>
  <c r="C4116" i="4"/>
  <c r="D4116" i="4"/>
  <c r="C4060" i="4"/>
  <c r="D4060" i="4"/>
  <c r="C4036" i="4"/>
  <c r="D4036" i="4"/>
  <c r="C4012" i="4"/>
  <c r="D4012" i="4"/>
  <c r="C3980" i="4"/>
  <c r="D3980" i="4"/>
  <c r="C3956" i="4"/>
  <c r="D3956" i="4"/>
  <c r="C3932" i="4"/>
  <c r="D3932" i="4"/>
  <c r="C3900" i="4"/>
  <c r="D3900" i="4"/>
  <c r="C3868" i="4"/>
  <c r="D3868" i="4"/>
  <c r="C3852" i="4"/>
  <c r="D3852" i="4"/>
  <c r="C3836" i="4"/>
  <c r="D3836" i="4"/>
  <c r="C3820" i="4"/>
  <c r="D3820" i="4"/>
  <c r="C3788" i="4"/>
  <c r="D3788" i="4"/>
  <c r="C3764" i="4"/>
  <c r="E3764" i="4" s="1"/>
  <c r="D3764" i="4"/>
  <c r="C3684" i="4"/>
  <c r="D3684" i="4"/>
  <c r="C3652" i="4"/>
  <c r="D3652" i="4"/>
  <c r="C3620" i="4"/>
  <c r="D3620" i="4"/>
  <c r="C3596" i="4"/>
  <c r="D3596" i="4"/>
  <c r="C3572" i="4"/>
  <c r="E3572" i="4" s="1"/>
  <c r="D3572" i="4"/>
  <c r="C3540" i="4"/>
  <c r="E3540" i="4" s="1"/>
  <c r="D3540" i="4"/>
  <c r="C3516" i="4"/>
  <c r="D3516" i="4"/>
  <c r="C3500" i="4"/>
  <c r="E3500" i="4" s="1"/>
  <c r="D3500" i="4"/>
  <c r="C3476" i="4"/>
  <c r="D3476" i="4"/>
  <c r="C3452" i="4"/>
  <c r="D3452" i="4"/>
  <c r="E3404" i="4"/>
  <c r="C3380" i="4"/>
  <c r="D3380" i="4"/>
  <c r="C3372" i="4"/>
  <c r="D3372" i="4"/>
  <c r="E3260" i="4"/>
  <c r="C2757" i="4"/>
  <c r="D2757" i="4"/>
  <c r="C2717" i="4"/>
  <c r="E2717" i="4" s="1"/>
  <c r="D2717" i="4"/>
  <c r="C2557" i="4"/>
  <c r="E2557" i="4" s="1"/>
  <c r="D2557" i="4"/>
  <c r="C2485" i="4"/>
  <c r="D2485" i="4"/>
  <c r="C2461" i="4"/>
  <c r="D2461" i="4"/>
  <c r="C2429" i="4"/>
  <c r="D2429" i="4"/>
  <c r="C2397" i="4"/>
  <c r="E2397" i="4" s="1"/>
  <c r="D2397" i="4"/>
  <c r="C2365" i="4"/>
  <c r="E2365" i="4" s="1"/>
  <c r="D2365" i="4"/>
  <c r="C2341" i="4"/>
  <c r="E2341" i="4" s="1"/>
  <c r="D2341" i="4"/>
  <c r="C2333" i="4"/>
  <c r="D2333" i="4"/>
  <c r="C2301" i="4"/>
  <c r="D2301" i="4"/>
  <c r="C2277" i="4"/>
  <c r="E2277" i="4" s="1"/>
  <c r="D2277" i="4"/>
  <c r="C2245" i="4"/>
  <c r="E2245" i="4" s="1"/>
  <c r="D2245" i="4"/>
  <c r="C2213" i="4"/>
  <c r="E2213" i="4" s="1"/>
  <c r="D2213" i="4"/>
  <c r="C2125" i="4"/>
  <c r="E2125" i="4" s="1"/>
  <c r="D2125" i="4"/>
  <c r="C2093" i="4"/>
  <c r="D2093" i="4"/>
  <c r="C2069" i="4"/>
  <c r="E2069" i="4" s="1"/>
  <c r="D2069" i="4"/>
  <c r="C2045" i="4"/>
  <c r="E2045" i="4" s="1"/>
  <c r="D2045" i="4"/>
  <c r="C2013" i="4"/>
  <c r="E2013" i="4" s="1"/>
  <c r="D2013" i="4"/>
  <c r="C1989" i="4"/>
  <c r="E1989" i="4" s="1"/>
  <c r="D1989" i="4"/>
  <c r="C1622" i="4"/>
  <c r="D1622" i="4"/>
  <c r="D3924" i="4"/>
  <c r="F3924" i="4" s="1"/>
  <c r="H3924" i="4" s="1"/>
  <c r="C6339" i="4"/>
  <c r="D6339" i="4"/>
  <c r="F6339" i="4" s="1"/>
  <c r="H6339" i="4" s="1"/>
  <c r="E6275" i="4"/>
  <c r="G6275" i="4"/>
  <c r="I6275" i="4" s="1"/>
  <c r="C6243" i="4"/>
  <c r="D6243" i="4"/>
  <c r="F6243" i="4" s="1"/>
  <c r="H6243" i="4" s="1"/>
  <c r="C6211" i="4"/>
  <c r="E6211" i="4" s="1"/>
  <c r="D6211" i="4"/>
  <c r="F6211" i="4" s="1"/>
  <c r="H6211" i="4" s="1"/>
  <c r="C6187" i="4"/>
  <c r="D6187" i="4"/>
  <c r="F6187" i="4" s="1"/>
  <c r="H6187" i="4" s="1"/>
  <c r="C6163" i="4"/>
  <c r="D6163" i="4"/>
  <c r="C6051" i="4"/>
  <c r="D6051" i="4"/>
  <c r="E6003" i="4"/>
  <c r="C5971" i="4"/>
  <c r="E5971" i="4" s="1"/>
  <c r="D5971" i="4"/>
  <c r="C5939" i="4"/>
  <c r="D5939" i="4"/>
  <c r="C5907" i="4"/>
  <c r="D5907" i="4"/>
  <c r="C5811" i="4"/>
  <c r="D5811" i="4"/>
  <c r="C5779" i="4"/>
  <c r="D5779" i="4"/>
  <c r="C5755" i="4"/>
  <c r="D5755" i="4"/>
  <c r="C5739" i="4"/>
  <c r="E5739" i="4" s="1"/>
  <c r="D5739" i="4"/>
  <c r="C5707" i="4"/>
  <c r="D5707" i="4"/>
  <c r="C5683" i="4"/>
  <c r="D5683" i="4"/>
  <c r="C5659" i="4"/>
  <c r="D5659" i="4"/>
  <c r="C5627" i="4"/>
  <c r="D5627" i="4"/>
  <c r="C5587" i="4"/>
  <c r="D5587" i="4"/>
  <c r="C5555" i="4"/>
  <c r="D5555" i="4"/>
  <c r="C5427" i="4"/>
  <c r="D5427" i="4"/>
  <c r="D2021" i="4"/>
  <c r="F2021" i="4" s="1"/>
  <c r="H2021" i="4" s="1"/>
  <c r="D2597" i="4"/>
  <c r="F2597" i="4" s="1"/>
  <c r="H2597" i="4" s="1"/>
  <c r="D4236" i="4"/>
  <c r="F4236" i="4" s="1"/>
  <c r="H4236" i="4" s="1"/>
  <c r="D5396" i="4"/>
  <c r="F5396" i="4" s="1"/>
  <c r="H5396" i="4" s="1"/>
  <c r="D2509" i="4"/>
  <c r="F2509" i="4" s="1"/>
  <c r="H2509" i="4" s="1"/>
  <c r="D3492" i="4"/>
  <c r="F3492" i="4" s="1"/>
  <c r="H3492" i="4" s="1"/>
  <c r="D3996" i="4"/>
  <c r="F3996" i="4" s="1"/>
  <c r="H3996" i="4" s="1"/>
  <c r="D4188" i="4"/>
  <c r="F4188" i="4" s="1"/>
  <c r="H4188" i="4" s="1"/>
  <c r="D5324" i="4"/>
  <c r="F5324" i="4" s="1"/>
  <c r="H5324" i="4" s="1"/>
  <c r="D5468" i="4"/>
  <c r="F5468" i="4" s="1"/>
  <c r="H5468" i="4" s="1"/>
  <c r="C6316" i="4"/>
  <c r="E6316" i="4" s="1"/>
  <c r="D6316" i="4"/>
  <c r="F6316" i="4" s="1"/>
  <c r="H6316" i="4" s="1"/>
  <c r="C6276" i="4"/>
  <c r="D6276" i="4"/>
  <c r="F6276" i="4" s="1"/>
  <c r="H6276" i="4" s="1"/>
  <c r="C6252" i="4"/>
  <c r="D6252" i="4"/>
  <c r="F6252" i="4" s="1"/>
  <c r="H6252" i="4" s="1"/>
  <c r="C6220" i="4"/>
  <c r="D6220" i="4"/>
  <c r="F6220" i="4" s="1"/>
  <c r="H6220" i="4" s="1"/>
  <c r="C6180" i="4"/>
  <c r="E6180" i="4" s="1"/>
  <c r="D6180" i="4"/>
  <c r="F6180" i="4" s="1"/>
  <c r="H6180" i="4" s="1"/>
  <c r="C6156" i="4"/>
  <c r="E6156" i="4" s="1"/>
  <c r="D6156" i="4"/>
  <c r="C6124" i="4"/>
  <c r="D6124" i="4"/>
  <c r="C6092" i="4"/>
  <c r="D6092" i="4"/>
  <c r="C6060" i="4"/>
  <c r="D6060" i="4"/>
  <c r="C6028" i="4"/>
  <c r="E6028" i="4" s="1"/>
  <c r="D6028" i="4"/>
  <c r="C5996" i="4"/>
  <c r="D5996" i="4"/>
  <c r="C5964" i="4"/>
  <c r="D5964" i="4"/>
  <c r="C5876" i="4"/>
  <c r="D5876" i="4"/>
  <c r="C5852" i="4"/>
  <c r="E5852" i="4" s="1"/>
  <c r="D5852" i="4"/>
  <c r="C5820" i="4"/>
  <c r="D5820" i="4"/>
  <c r="C5796" i="4"/>
  <c r="E5796" i="4" s="1"/>
  <c r="D5796" i="4"/>
  <c r="C5764" i="4"/>
  <c r="D5764" i="4"/>
  <c r="C5724" i="4"/>
  <c r="E5724" i="4" s="1"/>
  <c r="D5724" i="4"/>
  <c r="C5700" i="4"/>
  <c r="E5700" i="4" s="1"/>
  <c r="D5700" i="4"/>
  <c r="C5668" i="4"/>
  <c r="D5668" i="4"/>
  <c r="C5644" i="4"/>
  <c r="D5644" i="4"/>
  <c r="C5604" i="4"/>
  <c r="D5604" i="4"/>
  <c r="C5572" i="4"/>
  <c r="D5572" i="4"/>
  <c r="C5540" i="4"/>
  <c r="D5540" i="4"/>
  <c r="C5508" i="4"/>
  <c r="D5508" i="4"/>
  <c r="C5484" i="4"/>
  <c r="D5484" i="4"/>
  <c r="C5452" i="4"/>
  <c r="D5452" i="4"/>
  <c r="C5428" i="4"/>
  <c r="D5428" i="4"/>
  <c r="C5404" i="4"/>
  <c r="D5404" i="4"/>
  <c r="C5356" i="4"/>
  <c r="D5356" i="4"/>
  <c r="C5332" i="4"/>
  <c r="D5332" i="4"/>
  <c r="C5300" i="4"/>
  <c r="D5300" i="4"/>
  <c r="C5268" i="4"/>
  <c r="E5268" i="4" s="1"/>
  <c r="D5268" i="4"/>
  <c r="C5228" i="4"/>
  <c r="D5228" i="4"/>
  <c r="C5204" i="4"/>
  <c r="E5204" i="4" s="1"/>
  <c r="D5204" i="4"/>
  <c r="C5188" i="4"/>
  <c r="D5188" i="4"/>
  <c r="C5156" i="4"/>
  <c r="D5156" i="4"/>
  <c r="C5132" i="4"/>
  <c r="D5132" i="4"/>
  <c r="C5100" i="4"/>
  <c r="D5100" i="4"/>
  <c r="C5076" i="4"/>
  <c r="E5076" i="4" s="1"/>
  <c r="D5076" i="4"/>
  <c r="C5044" i="4"/>
  <c r="E5044" i="4" s="1"/>
  <c r="D5044" i="4"/>
  <c r="C5028" i="4"/>
  <c r="D5028" i="4"/>
  <c r="C5004" i="4"/>
  <c r="D5004" i="4"/>
  <c r="C4972" i="4"/>
  <c r="E4972" i="4" s="1"/>
  <c r="D4972" i="4"/>
  <c r="C4948" i="4"/>
  <c r="D4948" i="4"/>
  <c r="C4924" i="4"/>
  <c r="D4924" i="4"/>
  <c r="C4892" i="4"/>
  <c r="E4892" i="4" s="1"/>
  <c r="D4892" i="4"/>
  <c r="E4812" i="4"/>
  <c r="C4780" i="4"/>
  <c r="E4780" i="4" s="1"/>
  <c r="D4780" i="4"/>
  <c r="C4740" i="4"/>
  <c r="D4740" i="4"/>
  <c r="C4708" i="4"/>
  <c r="D4708" i="4"/>
  <c r="C4676" i="4"/>
  <c r="D4676" i="4"/>
  <c r="C4652" i="4"/>
  <c r="E4652" i="4" s="1"/>
  <c r="D4652" i="4"/>
  <c r="C4636" i="4"/>
  <c r="D4636" i="4"/>
  <c r="C4612" i="4"/>
  <c r="D4612" i="4"/>
  <c r="C4580" i="4"/>
  <c r="E4580" i="4" s="1"/>
  <c r="D4580" i="4"/>
  <c r="C4540" i="4"/>
  <c r="D4540" i="4"/>
  <c r="C4508" i="4"/>
  <c r="D4508" i="4"/>
  <c r="C4476" i="4"/>
  <c r="E4476" i="4" s="1"/>
  <c r="D4476" i="4"/>
  <c r="C4428" i="4"/>
  <c r="E4428" i="4" s="1"/>
  <c r="D4428" i="4"/>
  <c r="C4412" i="4"/>
  <c r="D4412" i="4"/>
  <c r="C4388" i="4"/>
  <c r="E4388" i="4" s="1"/>
  <c r="D4388" i="4"/>
  <c r="C4356" i="4"/>
  <c r="E4356" i="4" s="1"/>
  <c r="D4356" i="4"/>
  <c r="C4332" i="4"/>
  <c r="D4332" i="4"/>
  <c r="C4308" i="4"/>
  <c r="D4308" i="4"/>
  <c r="C4276" i="4"/>
  <c r="E4276" i="4" s="1"/>
  <c r="D4276" i="4"/>
  <c r="C4252" i="4"/>
  <c r="E4252" i="4" s="1"/>
  <c r="D4252" i="4"/>
  <c r="C4212" i="4"/>
  <c r="D4212" i="4"/>
  <c r="C4044" i="4"/>
  <c r="D4044" i="4"/>
  <c r="C4020" i="4"/>
  <c r="D4020" i="4"/>
  <c r="C4004" i="4"/>
  <c r="D4004" i="4"/>
  <c r="C3972" i="4"/>
  <c r="D3972" i="4"/>
  <c r="C3948" i="4"/>
  <c r="E3948" i="4" s="1"/>
  <c r="D3948" i="4"/>
  <c r="C3916" i="4"/>
  <c r="D3916" i="4"/>
  <c r="C3892" i="4"/>
  <c r="D3892" i="4"/>
  <c r="C3860" i="4"/>
  <c r="D3860" i="4"/>
  <c r="E3796" i="4"/>
  <c r="C3772" i="4"/>
  <c r="D3772" i="4"/>
  <c r="C3740" i="4"/>
  <c r="D3740" i="4"/>
  <c r="C3716" i="4"/>
  <c r="D3716" i="4"/>
  <c r="C3636" i="4"/>
  <c r="D3636" i="4"/>
  <c r="E3580" i="4"/>
  <c r="C3556" i="4"/>
  <c r="D3556" i="4"/>
  <c r="C3524" i="4"/>
  <c r="D3524" i="4"/>
  <c r="C3484" i="4"/>
  <c r="D3484" i="4"/>
  <c r="C3412" i="4"/>
  <c r="D3412" i="4"/>
  <c r="E3276" i="4"/>
  <c r="E3244" i="4"/>
  <c r="E3220" i="4"/>
  <c r="C2773" i="4"/>
  <c r="E2773" i="4" s="1"/>
  <c r="D2773" i="4"/>
  <c r="C2733" i="4"/>
  <c r="D2733" i="4"/>
  <c r="C2685" i="4"/>
  <c r="D2685" i="4"/>
  <c r="C2653" i="4"/>
  <c r="D2653" i="4"/>
  <c r="C2637" i="4"/>
  <c r="D2637" i="4"/>
  <c r="C2605" i="4"/>
  <c r="D2605" i="4"/>
  <c r="C2581" i="4"/>
  <c r="D2581" i="4"/>
  <c r="C2549" i="4"/>
  <c r="E2549" i="4" s="1"/>
  <c r="D2549" i="4"/>
  <c r="C2533" i="4"/>
  <c r="D2533" i="4"/>
  <c r="C2501" i="4"/>
  <c r="E2501" i="4" s="1"/>
  <c r="D2501" i="4"/>
  <c r="C2421" i="4"/>
  <c r="D2421" i="4"/>
  <c r="C2389" i="4"/>
  <c r="E2389" i="4" s="1"/>
  <c r="D2389" i="4"/>
  <c r="C2349" i="4"/>
  <c r="E2349" i="4" s="1"/>
  <c r="D2349" i="4"/>
  <c r="C2317" i="4"/>
  <c r="E2317" i="4" s="1"/>
  <c r="D2317" i="4"/>
  <c r="C2285" i="4"/>
  <c r="E2285" i="4" s="1"/>
  <c r="D2285" i="4"/>
  <c r="C2253" i="4"/>
  <c r="D2253" i="4"/>
  <c r="C2181" i="4"/>
  <c r="E2181" i="4" s="1"/>
  <c r="D2181" i="4"/>
  <c r="C2141" i="4"/>
  <c r="E2141" i="4" s="1"/>
  <c r="D2141" i="4"/>
  <c r="C2117" i="4"/>
  <c r="E2117" i="4" s="1"/>
  <c r="D2117" i="4"/>
  <c r="C2085" i="4"/>
  <c r="D2085" i="4"/>
  <c r="C2053" i="4"/>
  <c r="E2053" i="4" s="1"/>
  <c r="D2053" i="4"/>
  <c r="C2029" i="4"/>
  <c r="E2029" i="4" s="1"/>
  <c r="D2029" i="4"/>
  <c r="C2005" i="4"/>
  <c r="E2005" i="4" s="1"/>
  <c r="D2005" i="4"/>
  <c r="D2477" i="4"/>
  <c r="F2477" i="4" s="1"/>
  <c r="H2477" i="4" s="1"/>
  <c r="D2661" i="4"/>
  <c r="F2661" i="4" s="1"/>
  <c r="H2661" i="4" s="1"/>
  <c r="D3580" i="4"/>
  <c r="F3580" i="4" s="1"/>
  <c r="H3580" i="4" s="1"/>
  <c r="D4628" i="4"/>
  <c r="F4628" i="4" s="1"/>
  <c r="H4628" i="4" s="1"/>
  <c r="C6403" i="4"/>
  <c r="E6403" i="4" s="1"/>
  <c r="D6403" i="4"/>
  <c r="F6403" i="4" s="1"/>
  <c r="H6403" i="4" s="1"/>
  <c r="C6387" i="4"/>
  <c r="E6387" i="4" s="1"/>
  <c r="D6387" i="4"/>
  <c r="F6387" i="4" s="1"/>
  <c r="H6387" i="4" s="1"/>
  <c r="C6355" i="4"/>
  <c r="D6355" i="4"/>
  <c r="F6355" i="4" s="1"/>
  <c r="H6355" i="4" s="1"/>
  <c r="C6323" i="4"/>
  <c r="E6323" i="4" s="1"/>
  <c r="D6323" i="4"/>
  <c r="F6323" i="4" s="1"/>
  <c r="H6323" i="4" s="1"/>
  <c r="C6291" i="4"/>
  <c r="D6291" i="4"/>
  <c r="F6291" i="4" s="1"/>
  <c r="H6291" i="4" s="1"/>
  <c r="C6267" i="4"/>
  <c r="D6267" i="4"/>
  <c r="F6267" i="4" s="1"/>
  <c r="H6267" i="4" s="1"/>
  <c r="C6235" i="4"/>
  <c r="D6235" i="4"/>
  <c r="F6235" i="4" s="1"/>
  <c r="H6235" i="4" s="1"/>
  <c r="C6203" i="4"/>
  <c r="D6203" i="4"/>
  <c r="F6203" i="4" s="1"/>
  <c r="H6203" i="4" s="1"/>
  <c r="C6171" i="4"/>
  <c r="D6171" i="4"/>
  <c r="C6139" i="4"/>
  <c r="D6139" i="4"/>
  <c r="C6115" i="4"/>
  <c r="D6115" i="4"/>
  <c r="C6083" i="4"/>
  <c r="E6083" i="4" s="1"/>
  <c r="D6083" i="4"/>
  <c r="C6067" i="4"/>
  <c r="D6067" i="4"/>
  <c r="C6035" i="4"/>
  <c r="D6035" i="4"/>
  <c r="C6019" i="4"/>
  <c r="D6019" i="4"/>
  <c r="C5987" i="4"/>
  <c r="D5987" i="4"/>
  <c r="C5955" i="4"/>
  <c r="E5955" i="4" s="1"/>
  <c r="D5955" i="4"/>
  <c r="C5931" i="4"/>
  <c r="D5931" i="4"/>
  <c r="C5899" i="4"/>
  <c r="D5899" i="4"/>
  <c r="C5875" i="4"/>
  <c r="E5875" i="4" s="1"/>
  <c r="D5875" i="4"/>
  <c r="C5851" i="4"/>
  <c r="D5851" i="4"/>
  <c r="C5819" i="4"/>
  <c r="E5819" i="4" s="1"/>
  <c r="D5819" i="4"/>
  <c r="C5795" i="4"/>
  <c r="D5795" i="4"/>
  <c r="C5763" i="4"/>
  <c r="D5763" i="4"/>
  <c r="F5763" i="4" s="1"/>
  <c r="H5763" i="4" s="1"/>
  <c r="C5747" i="4"/>
  <c r="D5747" i="4"/>
  <c r="C5731" i="4"/>
  <c r="D5731" i="4"/>
  <c r="C5699" i="4"/>
  <c r="E5699" i="4" s="1"/>
  <c r="D5699" i="4"/>
  <c r="E5635" i="4"/>
  <c r="C5611" i="4"/>
  <c r="E5611" i="4" s="1"/>
  <c r="D5611" i="4"/>
  <c r="C5579" i="4"/>
  <c r="D5579" i="4"/>
  <c r="C5539" i="4"/>
  <c r="D5539" i="4"/>
  <c r="C5515" i="4"/>
  <c r="E5515" i="4" s="1"/>
  <c r="D5515" i="4"/>
  <c r="C5499" i="4"/>
  <c r="D5499" i="4"/>
  <c r="C5475" i="4"/>
  <c r="D5475" i="4"/>
  <c r="C5443" i="4"/>
  <c r="D5443" i="4"/>
  <c r="C5419" i="4"/>
  <c r="D5419" i="4"/>
  <c r="D2157" i="4"/>
  <c r="F2157" i="4" s="1"/>
  <c r="H2157" i="4" s="1"/>
  <c r="D3388" i="4"/>
  <c r="F3388" i="4" s="1"/>
  <c r="H3388" i="4" s="1"/>
  <c r="D3692" i="4"/>
  <c r="F3692" i="4" s="1"/>
  <c r="H3692" i="4" s="1"/>
  <c r="D4372" i="4"/>
  <c r="F4372" i="4" s="1"/>
  <c r="H4372" i="4" s="1"/>
  <c r="D5172" i="4"/>
  <c r="F5172" i="4" s="1"/>
  <c r="H5172" i="4" s="1"/>
  <c r="C5379" i="4"/>
  <c r="D5379" i="4"/>
  <c r="C5347" i="4"/>
  <c r="D5347" i="4"/>
  <c r="E5299" i="4"/>
  <c r="C5139" i="4"/>
  <c r="D5139" i="4"/>
  <c r="C5115" i="4"/>
  <c r="E5115" i="4" s="1"/>
  <c r="D5115" i="4"/>
  <c r="E5059" i="4"/>
  <c r="C4995" i="4"/>
  <c r="E4995" i="4" s="1"/>
  <c r="D4995" i="4"/>
  <c r="F4995" i="4" s="1"/>
  <c r="H4995" i="4" s="1"/>
  <c r="C4971" i="4"/>
  <c r="D4971" i="4"/>
  <c r="C4955" i="4"/>
  <c r="D4955" i="4"/>
  <c r="E4907" i="4"/>
  <c r="E4811" i="4"/>
  <c r="E4755" i="4"/>
  <c r="C4707" i="4"/>
  <c r="D4707" i="4"/>
  <c r="C4675" i="4"/>
  <c r="D4675" i="4"/>
  <c r="C4603" i="4"/>
  <c r="D4603" i="4"/>
  <c r="C4491" i="4"/>
  <c r="D4491" i="4"/>
  <c r="E4435" i="4"/>
  <c r="C4403" i="4"/>
  <c r="E4403" i="4" s="1"/>
  <c r="D4403" i="4"/>
  <c r="C4307" i="4"/>
  <c r="D4307" i="4"/>
  <c r="C4251" i="4"/>
  <c r="E4251" i="4" s="1"/>
  <c r="D4251" i="4"/>
  <c r="E4203" i="4"/>
  <c r="E4147" i="4"/>
  <c r="C4115" i="4"/>
  <c r="D4115" i="4"/>
  <c r="E4067" i="4"/>
  <c r="C3995" i="4"/>
  <c r="D3995" i="4"/>
  <c r="C3963" i="4"/>
  <c r="D3963" i="4"/>
  <c r="E3931" i="4"/>
  <c r="C3899" i="4"/>
  <c r="D3899" i="4"/>
  <c r="C3883" i="4"/>
  <c r="D3883" i="4"/>
  <c r="D4067" i="4"/>
  <c r="F4067" i="4" s="1"/>
  <c r="H4067" i="4" s="1"/>
  <c r="C6410" i="4"/>
  <c r="D6410" i="4"/>
  <c r="F6410" i="4" s="1"/>
  <c r="H6410" i="4" s="1"/>
  <c r="C6378" i="4"/>
  <c r="D6378" i="4"/>
  <c r="F6378" i="4" s="1"/>
  <c r="H6378" i="4" s="1"/>
  <c r="C6354" i="4"/>
  <c r="D6354" i="4"/>
  <c r="F6354" i="4" s="1"/>
  <c r="H6354" i="4" s="1"/>
  <c r="C5586" i="4"/>
  <c r="E5586" i="4" s="1"/>
  <c r="D5586" i="4"/>
  <c r="C1987" i="4"/>
  <c r="D1987" i="4"/>
  <c r="D1500" i="4"/>
  <c r="F1500" i="4" s="1"/>
  <c r="H1500" i="4" s="1"/>
  <c r="D1764" i="4"/>
  <c r="F1764" i="4" s="1"/>
  <c r="H1764" i="4" s="1"/>
  <c r="D1884" i="4"/>
  <c r="F1884" i="4" s="1"/>
  <c r="H1884" i="4" s="1"/>
  <c r="D3851" i="4"/>
  <c r="F3851" i="4" s="1"/>
  <c r="H3851" i="4" s="1"/>
  <c r="D4243" i="4"/>
  <c r="F4243" i="4" s="1"/>
  <c r="H4243" i="4" s="1"/>
  <c r="D2051" i="4"/>
  <c r="F2051" i="4" s="1"/>
  <c r="H2051" i="4" s="1"/>
  <c r="D4051" i="4"/>
  <c r="F4051" i="4" s="1"/>
  <c r="H4051" i="4" s="1"/>
  <c r="D4291" i="4"/>
  <c r="F4291" i="4" s="1"/>
  <c r="H4291" i="4" s="1"/>
  <c r="D4611" i="4"/>
  <c r="F4611" i="4" s="1"/>
  <c r="H4611" i="4" s="1"/>
  <c r="D4683" i="4"/>
  <c r="F4683" i="4" s="1"/>
  <c r="H4683" i="4" s="1"/>
  <c r="D5027" i="4"/>
  <c r="F5027" i="4" s="1"/>
  <c r="H5027" i="4" s="1"/>
  <c r="D5267" i="4"/>
  <c r="F5267" i="4" s="1"/>
  <c r="H5267" i="4" s="1"/>
  <c r="D5355" i="4"/>
  <c r="F5355" i="4" s="1"/>
  <c r="H5355" i="4" s="1"/>
  <c r="E4051" i="4"/>
  <c r="C5371" i="4"/>
  <c r="D5371" i="4"/>
  <c r="C5339" i="4"/>
  <c r="E5339" i="4" s="1"/>
  <c r="D5339" i="4"/>
  <c r="C5315" i="4"/>
  <c r="E5315" i="4" s="1"/>
  <c r="D5315" i="4"/>
  <c r="E5267" i="4"/>
  <c r="C5243" i="4"/>
  <c r="D5243" i="4"/>
  <c r="C5211" i="4"/>
  <c r="D5211" i="4"/>
  <c r="C5195" i="4"/>
  <c r="D5195" i="4"/>
  <c r="C5171" i="4"/>
  <c r="D5171" i="4"/>
  <c r="C5147" i="4"/>
  <c r="D5147" i="4"/>
  <c r="C5123" i="4"/>
  <c r="D5123" i="4"/>
  <c r="C5091" i="4"/>
  <c r="E5091" i="4" s="1"/>
  <c r="D5091" i="4"/>
  <c r="C5067" i="4"/>
  <c r="D5067" i="4"/>
  <c r="C5043" i="4"/>
  <c r="E5043" i="4" s="1"/>
  <c r="D5043" i="4"/>
  <c r="E4931" i="4"/>
  <c r="C4923" i="4"/>
  <c r="D4923" i="4"/>
  <c r="E4875" i="4"/>
  <c r="C4851" i="4"/>
  <c r="D4851" i="4"/>
  <c r="C4843" i="4"/>
  <c r="D4843" i="4"/>
  <c r="C4819" i="4"/>
  <c r="E4819" i="4" s="1"/>
  <c r="D4819" i="4"/>
  <c r="F4819" i="4" s="1"/>
  <c r="H4819" i="4" s="1"/>
  <c r="C4795" i="4"/>
  <c r="D4795" i="4"/>
  <c r="C4771" i="4"/>
  <c r="E4771" i="4" s="1"/>
  <c r="D4771" i="4"/>
  <c r="E4731" i="4"/>
  <c r="C4699" i="4"/>
  <c r="D4699" i="4"/>
  <c r="C4667" i="4"/>
  <c r="D4667" i="4"/>
  <c r="E4611" i="4"/>
  <c r="C4555" i="4"/>
  <c r="D4555" i="4"/>
  <c r="C4539" i="4"/>
  <c r="E4539" i="4" s="1"/>
  <c r="D4539" i="4"/>
  <c r="E4483" i="4"/>
  <c r="C4459" i="4"/>
  <c r="D4459" i="4"/>
  <c r="C4411" i="4"/>
  <c r="D4411" i="4"/>
  <c r="C4387" i="4"/>
  <c r="D4387" i="4"/>
  <c r="C4331" i="4"/>
  <c r="E4331" i="4" s="1"/>
  <c r="D4331" i="4"/>
  <c r="E4291" i="4"/>
  <c r="E4259" i="4"/>
  <c r="E4211" i="4"/>
  <c r="C4195" i="4"/>
  <c r="D4195" i="4"/>
  <c r="C4163" i="4"/>
  <c r="D4163" i="4"/>
  <c r="C4139" i="4"/>
  <c r="D4139" i="4"/>
  <c r="E4099" i="4"/>
  <c r="C4075" i="4"/>
  <c r="D4075" i="4"/>
  <c r="C4003" i="4"/>
  <c r="D4003" i="4"/>
  <c r="E3955" i="4"/>
  <c r="E3915" i="4"/>
  <c r="C3859" i="4"/>
  <c r="D3859" i="4"/>
  <c r="C3843" i="4"/>
  <c r="D3843" i="4"/>
  <c r="C3827" i="4"/>
  <c r="D3827" i="4"/>
  <c r="C3819" i="4"/>
  <c r="D3819" i="4"/>
  <c r="C2988" i="4"/>
  <c r="E2988" i="4" s="1"/>
  <c r="D2988" i="4"/>
  <c r="D4283" i="4"/>
  <c r="F4283" i="4" s="1"/>
  <c r="H4283" i="4" s="1"/>
  <c r="D4435" i="4"/>
  <c r="F4435" i="4" s="1"/>
  <c r="H4435" i="4" s="1"/>
  <c r="D4547" i="4"/>
  <c r="F4547" i="4" s="1"/>
  <c r="H4547" i="4" s="1"/>
  <c r="D5131" i="4"/>
  <c r="F5131" i="4" s="1"/>
  <c r="H5131" i="4" s="1"/>
  <c r="C6362" i="4"/>
  <c r="D6362" i="4"/>
  <c r="F6362" i="4" s="1"/>
  <c r="H6362" i="4" s="1"/>
  <c r="C2179" i="4"/>
  <c r="E2179" i="4" s="1"/>
  <c r="D2179" i="4"/>
  <c r="D3835" i="4"/>
  <c r="F3835" i="4" s="1"/>
  <c r="H3835" i="4" s="1"/>
  <c r="D4931" i="4"/>
  <c r="F4931" i="4" s="1"/>
  <c r="H4931" i="4" s="1"/>
  <c r="D3370" i="4"/>
  <c r="F3370" i="4" s="1"/>
  <c r="H3370" i="4" s="1"/>
  <c r="D3891" i="4"/>
  <c r="F3891" i="4" s="1"/>
  <c r="H3891" i="4" s="1"/>
  <c r="D3915" i="4"/>
  <c r="F3915" i="4" s="1"/>
  <c r="H3915" i="4" s="1"/>
  <c r="D4123" i="4"/>
  <c r="F4123" i="4" s="1"/>
  <c r="H4123" i="4" s="1"/>
  <c r="D4211" i="4"/>
  <c r="F4211" i="4" s="1"/>
  <c r="H4211" i="4" s="1"/>
  <c r="D4347" i="4"/>
  <c r="F4347" i="4" s="1"/>
  <c r="H4347" i="4" s="1"/>
  <c r="D4419" i="4"/>
  <c r="F4419" i="4" s="1"/>
  <c r="H4419" i="4" s="1"/>
  <c r="D4475" i="4"/>
  <c r="F4475" i="4" s="1"/>
  <c r="H4475" i="4" s="1"/>
  <c r="D4755" i="4"/>
  <c r="F4755" i="4" s="1"/>
  <c r="H4755" i="4" s="1"/>
  <c r="D4987" i="4"/>
  <c r="F4987" i="4" s="1"/>
  <c r="H4987" i="4" s="1"/>
  <c r="D5163" i="4"/>
  <c r="F5163" i="4" s="1"/>
  <c r="H5163" i="4" s="1"/>
  <c r="D5363" i="4"/>
  <c r="F5363" i="4" s="1"/>
  <c r="H5363" i="4" s="1"/>
  <c r="D6394" i="4"/>
  <c r="F6394" i="4" s="1"/>
  <c r="H6394" i="4" s="1"/>
  <c r="E5363" i="4"/>
  <c r="E5323" i="4"/>
  <c r="C5307" i="4"/>
  <c r="E5307" i="4" s="1"/>
  <c r="D5307" i="4"/>
  <c r="C5283" i="4"/>
  <c r="E5283" i="4" s="1"/>
  <c r="D5283" i="4"/>
  <c r="C5259" i="4"/>
  <c r="D5259" i="4"/>
  <c r="C5251" i="4"/>
  <c r="D5251" i="4"/>
  <c r="C5219" i="4"/>
  <c r="D5219" i="4"/>
  <c r="C5203" i="4"/>
  <c r="E5203" i="4" s="1"/>
  <c r="D5203" i="4"/>
  <c r="C5179" i="4"/>
  <c r="E5179" i="4" s="1"/>
  <c r="D5179" i="4"/>
  <c r="C5155" i="4"/>
  <c r="D5155" i="4"/>
  <c r="E5099" i="4"/>
  <c r="C5075" i="4"/>
  <c r="D5075" i="4"/>
  <c r="C5051" i="4"/>
  <c r="D5051" i="4"/>
  <c r="C5035" i="4"/>
  <c r="D5035" i="4"/>
  <c r="C5011" i="4"/>
  <c r="E5011" i="4" s="1"/>
  <c r="D5011" i="4"/>
  <c r="C4979" i="4"/>
  <c r="D4979" i="4"/>
  <c r="C4915" i="4"/>
  <c r="D4915" i="4"/>
  <c r="C4891" i="4"/>
  <c r="E4891" i="4" s="1"/>
  <c r="D4891" i="4"/>
  <c r="E4835" i="4"/>
  <c r="C4803" i="4"/>
  <c r="E4803" i="4" s="1"/>
  <c r="D4803" i="4"/>
  <c r="C4787" i="4"/>
  <c r="D4787" i="4"/>
  <c r="C4763" i="4"/>
  <c r="D4763" i="4"/>
  <c r="E4723" i="4"/>
  <c r="C4691" i="4"/>
  <c r="E4691" i="4" s="1"/>
  <c r="D4691" i="4"/>
  <c r="E4651" i="4"/>
  <c r="C4635" i="4"/>
  <c r="D4635" i="4"/>
  <c r="C4571" i="4"/>
  <c r="D4571" i="4"/>
  <c r="E4523" i="4"/>
  <c r="C4507" i="4"/>
  <c r="D4507" i="4"/>
  <c r="C4499" i="4"/>
  <c r="D4499" i="4"/>
  <c r="C4467" i="4"/>
  <c r="D4467" i="4"/>
  <c r="C4451" i="4"/>
  <c r="D4451" i="4"/>
  <c r="C4427" i="4"/>
  <c r="D4427" i="4"/>
  <c r="E4379" i="4"/>
  <c r="E4347" i="4"/>
  <c r="C4299" i="4"/>
  <c r="D4299" i="4"/>
  <c r="C4275" i="4"/>
  <c r="D4275" i="4"/>
  <c r="C4219" i="4"/>
  <c r="D4219" i="4"/>
  <c r="E4179" i="4"/>
  <c r="E4123" i="4"/>
  <c r="C4107" i="4"/>
  <c r="D4107" i="4"/>
  <c r="C4091" i="4"/>
  <c r="D4091" i="4"/>
  <c r="C4083" i="4"/>
  <c r="D4083" i="4"/>
  <c r="C4059" i="4"/>
  <c r="D4059" i="4"/>
  <c r="C4035" i="4"/>
  <c r="D4035" i="4"/>
  <c r="C4011" i="4"/>
  <c r="D4011" i="4"/>
  <c r="C3987" i="4"/>
  <c r="D3987" i="4"/>
  <c r="C3971" i="4"/>
  <c r="D3971" i="4"/>
  <c r="C3947" i="4"/>
  <c r="D3947" i="4"/>
  <c r="C3939" i="4"/>
  <c r="D3939" i="4"/>
  <c r="C3923" i="4"/>
  <c r="D3923" i="4"/>
  <c r="E3891" i="4"/>
  <c r="E3851" i="4"/>
  <c r="D4779" i="4"/>
  <c r="F4779" i="4" s="1"/>
  <c r="H4779" i="4" s="1"/>
  <c r="D5059" i="4"/>
  <c r="F5059" i="4" s="1"/>
  <c r="H5059" i="4" s="1"/>
  <c r="C6402" i="4"/>
  <c r="D6402" i="4"/>
  <c r="F6402" i="4" s="1"/>
  <c r="H6402" i="4" s="1"/>
  <c r="C6370" i="4"/>
  <c r="D6370" i="4"/>
  <c r="F6370" i="4" s="1"/>
  <c r="C6338" i="4"/>
  <c r="D6338" i="4"/>
  <c r="F6338" i="4" s="1"/>
  <c r="H6338" i="4" s="1"/>
  <c r="C2419" i="4"/>
  <c r="E2419" i="4" s="1"/>
  <c r="D2419" i="4"/>
  <c r="C1931" i="4"/>
  <c r="E1931" i="4" s="1"/>
  <c r="D1931" i="4"/>
  <c r="C1699" i="4"/>
  <c r="E1699" i="4" s="1"/>
  <c r="D1699" i="4"/>
  <c r="D4379" i="4"/>
  <c r="F4379" i="4" s="1"/>
  <c r="H4379" i="4" s="1"/>
  <c r="D4579" i="4"/>
  <c r="F4579" i="4" s="1"/>
  <c r="H4579" i="4" s="1"/>
  <c r="D3507" i="4"/>
  <c r="F3507" i="4" s="1"/>
  <c r="H3507" i="4" s="1"/>
  <c r="D3867" i="4"/>
  <c r="F3867" i="4" s="1"/>
  <c r="H3867" i="4" s="1"/>
  <c r="D4019" i="4"/>
  <c r="F4019" i="4" s="1"/>
  <c r="H4019" i="4" s="1"/>
  <c r="D4099" i="4"/>
  <c r="F4099" i="4" s="1"/>
  <c r="H4099" i="4" s="1"/>
  <c r="D4259" i="4"/>
  <c r="F4259" i="4" s="1"/>
  <c r="H4259" i="4" s="1"/>
  <c r="D4563" i="4"/>
  <c r="F4563" i="4" s="1"/>
  <c r="H4563" i="4" s="1"/>
  <c r="D4587" i="4"/>
  <c r="F4587" i="4" s="1"/>
  <c r="H4587" i="4" s="1"/>
  <c r="D4651" i="4"/>
  <c r="F4651" i="4" s="1"/>
  <c r="H4651" i="4" s="1"/>
  <c r="D4715" i="4"/>
  <c r="F4715" i="4" s="1"/>
  <c r="H4715" i="4" s="1"/>
  <c r="D4939" i="4"/>
  <c r="F4939" i="4" s="1"/>
  <c r="H4939" i="4" s="1"/>
  <c r="D5099" i="4"/>
  <c r="F5099" i="4" s="1"/>
  <c r="H5099" i="4" s="1"/>
  <c r="C5403" i="4"/>
  <c r="D5403" i="4"/>
  <c r="C5331" i="4"/>
  <c r="E5331" i="4" s="1"/>
  <c r="D5331" i="4"/>
  <c r="C5291" i="4"/>
  <c r="D5291" i="4"/>
  <c r="C5187" i="4"/>
  <c r="E5187" i="4" s="1"/>
  <c r="D5187" i="4"/>
  <c r="C5107" i="4"/>
  <c r="D5107" i="4"/>
  <c r="C5083" i="4"/>
  <c r="D5083" i="4"/>
  <c r="E5027" i="4"/>
  <c r="C5003" i="4"/>
  <c r="D5003" i="4"/>
  <c r="C4947" i="4"/>
  <c r="D4947" i="4"/>
  <c r="E4899" i="4"/>
  <c r="C4883" i="4"/>
  <c r="D4883" i="4"/>
  <c r="C4859" i="4"/>
  <c r="D4859" i="4"/>
  <c r="C4827" i="4"/>
  <c r="D4827" i="4"/>
  <c r="E4779" i="4"/>
  <c r="C4747" i="4"/>
  <c r="E4747" i="4" s="1"/>
  <c r="D4747" i="4"/>
  <c r="C4739" i="4"/>
  <c r="D4739" i="4"/>
  <c r="C4659" i="4"/>
  <c r="D4659" i="4"/>
  <c r="C4643" i="4"/>
  <c r="E4643" i="4" s="1"/>
  <c r="D4643" i="4"/>
  <c r="C4619" i="4"/>
  <c r="D4619" i="4"/>
  <c r="C4595" i="4"/>
  <c r="D4595" i="4"/>
  <c r="E4547" i="4"/>
  <c r="C4531" i="4"/>
  <c r="D4531" i="4"/>
  <c r="C4443" i="4"/>
  <c r="E4443" i="4" s="1"/>
  <c r="D4443" i="4"/>
  <c r="C4371" i="4"/>
  <c r="D4371" i="4"/>
  <c r="C4363" i="4"/>
  <c r="D4363" i="4"/>
  <c r="C4339" i="4"/>
  <c r="D4339" i="4"/>
  <c r="E4243" i="4"/>
  <c r="C4227" i="4"/>
  <c r="D4227" i="4"/>
  <c r="C4171" i="4"/>
  <c r="D4171" i="4"/>
  <c r="C4155" i="4"/>
  <c r="D4155" i="4"/>
  <c r="C4131" i="4"/>
  <c r="D4131" i="4"/>
  <c r="C4027" i="4"/>
  <c r="D4027" i="4"/>
  <c r="C3979" i="4"/>
  <c r="D3979" i="4"/>
  <c r="E3835" i="4"/>
  <c r="C1852" i="4"/>
  <c r="E1852" i="4" s="1"/>
  <c r="D1852" i="4"/>
  <c r="D3907" i="4"/>
  <c r="F3907" i="4" s="1"/>
  <c r="H3907" i="4" s="1"/>
  <c r="D5019" i="4"/>
  <c r="F5019" i="4" s="1"/>
  <c r="H5019" i="4" s="1"/>
  <c r="E4323" i="4"/>
  <c r="C6418" i="4"/>
  <c r="D6418" i="4"/>
  <c r="F6418" i="4" s="1"/>
  <c r="H6418" i="4" s="1"/>
  <c r="C6386" i="4"/>
  <c r="D6386" i="4"/>
  <c r="F6386" i="4" s="1"/>
  <c r="H6386" i="4" s="1"/>
  <c r="C6346" i="4"/>
  <c r="D6346" i="4"/>
  <c r="F6346" i="4" s="1"/>
  <c r="H6346" i="4" s="1"/>
  <c r="C3418" i="4"/>
  <c r="E3418" i="4" s="1"/>
  <c r="D3418" i="4"/>
  <c r="C2563" i="4"/>
  <c r="D2563" i="4"/>
  <c r="C2275" i="4"/>
  <c r="D2275" i="4"/>
  <c r="C2115" i="4"/>
  <c r="E2115" i="4" s="1"/>
  <c r="D2115" i="4"/>
  <c r="C1421" i="4"/>
  <c r="D1421" i="4"/>
  <c r="D2971" i="4"/>
  <c r="F2971" i="4" s="1"/>
  <c r="H2971" i="4" s="1"/>
  <c r="D3931" i="4"/>
  <c r="F3931" i="4" s="1"/>
  <c r="H3931" i="4" s="1"/>
  <c r="D4203" i="4"/>
  <c r="F4203" i="4" s="1"/>
  <c r="H4203" i="4" s="1"/>
  <c r="D4523" i="4"/>
  <c r="F4523" i="4" s="1"/>
  <c r="H4523" i="4" s="1"/>
  <c r="D4835" i="4"/>
  <c r="F4835" i="4" s="1"/>
  <c r="H4835" i="4" s="1"/>
  <c r="D5299" i="4"/>
  <c r="F5299" i="4" s="1"/>
  <c r="H5299" i="4" s="1"/>
  <c r="D1612" i="4"/>
  <c r="F1612" i="4" s="1"/>
  <c r="H1612" i="4" s="1"/>
  <c r="D1811" i="4"/>
  <c r="F1811" i="4" s="1"/>
  <c r="H1811" i="4" s="1"/>
  <c r="D4179" i="4"/>
  <c r="F4179" i="4" s="1"/>
  <c r="H4179" i="4" s="1"/>
  <c r="D4315" i="4"/>
  <c r="F4315" i="4" s="1"/>
  <c r="H4315" i="4" s="1"/>
  <c r="D4355" i="4"/>
  <c r="F4355" i="4" s="1"/>
  <c r="H4355" i="4" s="1"/>
  <c r="D4723" i="4"/>
  <c r="F4723" i="4" s="1"/>
  <c r="H4723" i="4" s="1"/>
  <c r="D4811" i="4"/>
  <c r="F4811" i="4" s="1"/>
  <c r="H4811" i="4" s="1"/>
  <c r="D4899" i="4"/>
  <c r="F4899" i="4" s="1"/>
  <c r="H4899" i="4" s="1"/>
  <c r="D5387" i="4"/>
  <c r="F5387" i="4" s="1"/>
  <c r="H5387" i="4" s="1"/>
  <c r="E3907" i="4"/>
  <c r="E1358" i="4"/>
  <c r="E2042" i="4"/>
  <c r="C5961" i="4"/>
  <c r="D5961" i="4"/>
  <c r="D5033" i="4"/>
  <c r="F5033" i="4" s="1"/>
  <c r="H5033" i="4" s="1"/>
  <c r="C5016" i="4"/>
  <c r="D5016" i="4"/>
  <c r="D3034" i="4"/>
  <c r="F3034" i="4" s="1"/>
  <c r="H3034" i="4" s="1"/>
  <c r="C6008" i="4"/>
  <c r="D6008" i="4"/>
  <c r="C5304" i="4"/>
  <c r="E5304" i="4" s="1"/>
  <c r="D5304" i="4"/>
  <c r="E3432" i="4"/>
  <c r="E1395" i="4"/>
  <c r="E1339" i="4"/>
  <c r="E1155" i="4"/>
  <c r="E1107" i="4"/>
  <c r="E1075" i="4"/>
  <c r="E1019" i="4"/>
  <c r="E891" i="4"/>
  <c r="E819" i="4"/>
  <c r="D459" i="4"/>
  <c r="F459" i="4" s="1"/>
  <c r="H459" i="4" s="1"/>
  <c r="D747" i="4"/>
  <c r="F747" i="4" s="1"/>
  <c r="H747" i="4" s="1"/>
  <c r="D813" i="4"/>
  <c r="F813" i="4" s="1"/>
  <c r="H813" i="4" s="1"/>
  <c r="D829" i="4"/>
  <c r="F829" i="4" s="1"/>
  <c r="H829" i="4" s="1"/>
  <c r="D931" i="4"/>
  <c r="F931" i="4" s="1"/>
  <c r="H931" i="4" s="1"/>
  <c r="D980" i="4"/>
  <c r="F980" i="4" s="1"/>
  <c r="H980" i="4" s="1"/>
  <c r="D1339" i="4"/>
  <c r="F1339" i="4" s="1"/>
  <c r="H1339" i="4" s="1"/>
  <c r="D1380" i="4"/>
  <c r="F1380" i="4" s="1"/>
  <c r="H1380" i="4" s="1"/>
  <c r="D1547" i="4"/>
  <c r="F1547" i="4" s="1"/>
  <c r="H1547" i="4" s="1"/>
  <c r="D1602" i="4"/>
  <c r="F1602" i="4" s="1"/>
  <c r="H1602" i="4" s="1"/>
  <c r="D1817" i="4"/>
  <c r="F1817" i="4" s="1"/>
  <c r="H1817" i="4" s="1"/>
  <c r="D1833" i="4"/>
  <c r="F1833" i="4" s="1"/>
  <c r="H1833" i="4" s="1"/>
  <c r="D1889" i="4"/>
  <c r="F1889" i="4" s="1"/>
  <c r="H1889" i="4" s="1"/>
  <c r="D1929" i="4"/>
  <c r="F1929" i="4" s="1"/>
  <c r="H1929" i="4" s="1"/>
  <c r="D1969" i="4"/>
  <c r="F1969" i="4" s="1"/>
  <c r="H1969" i="4" s="1"/>
  <c r="D2041" i="4"/>
  <c r="F2041" i="4" s="1"/>
  <c r="H2041" i="4" s="1"/>
  <c r="D2234" i="4"/>
  <c r="F2234" i="4" s="1"/>
  <c r="H2234" i="4" s="1"/>
  <c r="D2489" i="4"/>
  <c r="F2489" i="4" s="1"/>
  <c r="H2489" i="4" s="1"/>
  <c r="D3280" i="4"/>
  <c r="F3280" i="4" s="1"/>
  <c r="H3280" i="4" s="1"/>
  <c r="D3432" i="4"/>
  <c r="F3432" i="4" s="1"/>
  <c r="H3432" i="4" s="1"/>
  <c r="D4193" i="4"/>
  <c r="F4193" i="4" s="1"/>
  <c r="H4193" i="4" s="1"/>
  <c r="D4976" i="4"/>
  <c r="F4976" i="4" s="1"/>
  <c r="H4976" i="4" s="1"/>
  <c r="D5777" i="4"/>
  <c r="F5777" i="4" s="1"/>
  <c r="H5777" i="4" s="1"/>
  <c r="D5817" i="4"/>
  <c r="F5817" i="4" s="1"/>
  <c r="H5817" i="4" s="1"/>
  <c r="C6409" i="4"/>
  <c r="G6409" i="4" s="1"/>
  <c r="I6409" i="4" s="1"/>
  <c r="D6409" i="4"/>
  <c r="F6409" i="4" s="1"/>
  <c r="H6409" i="4" s="1"/>
  <c r="D2562" i="4"/>
  <c r="F2562" i="4" s="1"/>
  <c r="H2562" i="4" s="1"/>
  <c r="D2642" i="4"/>
  <c r="F2642" i="4" s="1"/>
  <c r="H2642" i="4" s="1"/>
  <c r="E1403" i="4"/>
  <c r="E1267" i="4"/>
  <c r="E1059" i="4"/>
  <c r="D587" i="4"/>
  <c r="F587" i="4" s="1"/>
  <c r="H587" i="4" s="1"/>
  <c r="D603" i="4"/>
  <c r="F603" i="4" s="1"/>
  <c r="H603" i="4" s="1"/>
  <c r="D619" i="4"/>
  <c r="F619" i="4" s="1"/>
  <c r="H619" i="4" s="1"/>
  <c r="D899" i="4"/>
  <c r="F899" i="4" s="1"/>
  <c r="H899" i="4" s="1"/>
  <c r="D1155" i="4"/>
  <c r="F1155" i="4" s="1"/>
  <c r="H1155" i="4" s="1"/>
  <c r="D1219" i="4"/>
  <c r="F1219" i="4" s="1"/>
  <c r="H1219" i="4" s="1"/>
  <c r="D1238" i="4"/>
  <c r="F1238" i="4" s="1"/>
  <c r="H1238" i="4" s="1"/>
  <c r="D1251" i="4"/>
  <c r="F1251" i="4" s="1"/>
  <c r="H1251" i="4" s="1"/>
  <c r="D1308" i="4"/>
  <c r="F1308" i="4" s="1"/>
  <c r="H1308" i="4" s="1"/>
  <c r="D1403" i="4"/>
  <c r="F1403" i="4" s="1"/>
  <c r="H1403" i="4" s="1"/>
  <c r="D1420" i="4"/>
  <c r="F1420" i="4" s="1"/>
  <c r="H1420" i="4" s="1"/>
  <c r="D1753" i="4"/>
  <c r="F1753" i="4" s="1"/>
  <c r="H1753" i="4" s="1"/>
  <c r="D1834" i="4"/>
  <c r="F1834" i="4" s="1"/>
  <c r="H1834" i="4" s="1"/>
  <c r="D1930" i="4"/>
  <c r="F1930" i="4" s="1"/>
  <c r="H1930" i="4" s="1"/>
  <c r="D1953" i="4"/>
  <c r="F1953" i="4" s="1"/>
  <c r="H1953" i="4" s="1"/>
  <c r="D2042" i="4"/>
  <c r="F2042" i="4" s="1"/>
  <c r="H2042" i="4" s="1"/>
  <c r="D2097" i="4"/>
  <c r="F2097" i="4" s="1"/>
  <c r="H2097" i="4" s="1"/>
  <c r="D2705" i="4"/>
  <c r="F2705" i="4" s="1"/>
  <c r="H2705" i="4" s="1"/>
  <c r="D2810" i="4"/>
  <c r="F2810" i="4" s="1"/>
  <c r="H2810" i="4" s="1"/>
  <c r="D2938" i="4"/>
  <c r="F2938" i="4" s="1"/>
  <c r="H2938" i="4" s="1"/>
  <c r="D3304" i="4"/>
  <c r="F3304" i="4" s="1"/>
  <c r="H3304" i="4" s="1"/>
  <c r="D3360" i="4"/>
  <c r="F3360" i="4" s="1"/>
  <c r="D3433" i="4"/>
  <c r="F3433" i="4" s="1"/>
  <c r="H3433" i="4" s="1"/>
  <c r="D3552" i="4"/>
  <c r="F3552" i="4" s="1"/>
  <c r="H3552" i="4" s="1"/>
  <c r="D3728" i="4"/>
  <c r="F3728" i="4" s="1"/>
  <c r="H3728" i="4" s="1"/>
  <c r="D6417" i="4"/>
  <c r="F6417" i="4" s="1"/>
  <c r="H6417" i="4" s="1"/>
  <c r="D573" i="4"/>
  <c r="F573" i="4" s="1"/>
  <c r="H573" i="4" s="1"/>
  <c r="D621" i="4"/>
  <c r="F621" i="4" s="1"/>
  <c r="H621" i="4" s="1"/>
  <c r="D797" i="4"/>
  <c r="F797" i="4" s="1"/>
  <c r="H797" i="4" s="1"/>
  <c r="D900" i="4"/>
  <c r="F900" i="4" s="1"/>
  <c r="H900" i="4" s="1"/>
  <c r="D1267" i="4"/>
  <c r="F1267" i="4" s="1"/>
  <c r="H1267" i="4" s="1"/>
  <c r="D1406" i="4"/>
  <c r="F1406" i="4" s="1"/>
  <c r="H1406" i="4" s="1"/>
  <c r="D1570" i="4"/>
  <c r="F1570" i="4" s="1"/>
  <c r="H1570" i="4" s="1"/>
  <c r="D1642" i="4"/>
  <c r="F1642" i="4" s="1"/>
  <c r="H1642" i="4" s="1"/>
  <c r="D1658" i="4"/>
  <c r="F1658" i="4" s="1"/>
  <c r="H1658" i="4" s="1"/>
  <c r="D1737" i="4"/>
  <c r="F1737" i="4" s="1"/>
  <c r="H1737" i="4" s="1"/>
  <c r="D1754" i="4"/>
  <c r="F1754" i="4" s="1"/>
  <c r="H1754" i="4" s="1"/>
  <c r="D1793" i="4"/>
  <c r="F1793" i="4" s="1"/>
  <c r="H1793" i="4" s="1"/>
  <c r="D1809" i="4"/>
  <c r="F1809" i="4" s="1"/>
  <c r="H1809" i="4" s="1"/>
  <c r="D1874" i="4"/>
  <c r="F1874" i="4" s="1"/>
  <c r="H1874" i="4" s="1"/>
  <c r="D1913" i="4"/>
  <c r="F1913" i="4" s="1"/>
  <c r="H1913" i="4" s="1"/>
  <c r="D2081" i="4"/>
  <c r="F2081" i="4" s="1"/>
  <c r="H2081" i="4" s="1"/>
  <c r="D2169" i="4"/>
  <c r="F2169" i="4" s="1"/>
  <c r="H2169" i="4" s="1"/>
  <c r="D2321" i="4"/>
  <c r="F2321" i="4" s="1"/>
  <c r="H2321" i="4" s="1"/>
  <c r="D2386" i="4"/>
  <c r="F2386" i="4" s="1"/>
  <c r="H2386" i="4" s="1"/>
  <c r="D2473" i="4"/>
  <c r="F2473" i="4" s="1"/>
  <c r="H2473" i="4" s="1"/>
  <c r="D2873" i="4"/>
  <c r="F2873" i="4" s="1"/>
  <c r="H2873" i="4" s="1"/>
  <c r="D2897" i="4"/>
  <c r="F2897" i="4" s="1"/>
  <c r="H2897" i="4" s="1"/>
  <c r="D3112" i="4"/>
  <c r="F3112" i="4" s="1"/>
  <c r="H3112" i="4" s="1"/>
  <c r="D4040" i="4"/>
  <c r="F4040" i="4" s="1"/>
  <c r="H4040" i="4" s="1"/>
  <c r="D5288" i="4"/>
  <c r="F5288" i="4" s="1"/>
  <c r="H5288" i="4" s="1"/>
  <c r="E3167" i="4"/>
  <c r="E3159" i="4"/>
  <c r="E2624" i="4"/>
  <c r="E1474" i="4"/>
  <c r="E1426" i="4"/>
  <c r="E1362" i="4"/>
  <c r="E1266" i="4"/>
  <c r="E1202" i="4"/>
  <c r="E1170" i="4"/>
  <c r="E1066" i="4"/>
  <c r="E970" i="4"/>
  <c r="E946" i="4"/>
  <c r="E922" i="4"/>
  <c r="E898" i="4"/>
  <c r="E882" i="4"/>
  <c r="E850" i="4"/>
  <c r="E690" i="4"/>
  <c r="E666" i="4"/>
  <c r="E642" i="4"/>
  <c r="D1319" i="4"/>
  <c r="F1319" i="4" s="1"/>
  <c r="H1319" i="4" s="1"/>
  <c r="C4826" i="4"/>
  <c r="E4826" i="4" s="1"/>
  <c r="D4826" i="4"/>
  <c r="C3714" i="4"/>
  <c r="D3714" i="4"/>
  <c r="C3698" i="4"/>
  <c r="D3698" i="4"/>
  <c r="C3562" i="4"/>
  <c r="E3562" i="4" s="1"/>
  <c r="D3562" i="4"/>
  <c r="C6408" i="4"/>
  <c r="E6408" i="4" s="1"/>
  <c r="C6249" i="4"/>
  <c r="E6249" i="4" s="1"/>
  <c r="D6249" i="4"/>
  <c r="F6249" i="4" s="1"/>
  <c r="H6249" i="4" s="1"/>
  <c r="C5601" i="4"/>
  <c r="D5601" i="4"/>
  <c r="C5113" i="4"/>
  <c r="D5113" i="4"/>
  <c r="C4497" i="4"/>
  <c r="D4497" i="4"/>
  <c r="C4465" i="4"/>
  <c r="E4465" i="4" s="1"/>
  <c r="D4465" i="4"/>
  <c r="C4065" i="4"/>
  <c r="D4065" i="4"/>
  <c r="C3921" i="4"/>
  <c r="D3921" i="4"/>
  <c r="C3729" i="4"/>
  <c r="E3729" i="4" s="1"/>
  <c r="D3729" i="4"/>
  <c r="C3497" i="4"/>
  <c r="E3497" i="4" s="1"/>
  <c r="D3497" i="4"/>
  <c r="C3483" i="4"/>
  <c r="D3483" i="4"/>
  <c r="D1007" i="4"/>
  <c r="F1007" i="4" s="1"/>
  <c r="H1007" i="4" s="1"/>
  <c r="E6200" i="4"/>
  <c r="G6200" i="4"/>
  <c r="I6200" i="4" s="1"/>
  <c r="C5880" i="4"/>
  <c r="D5880" i="4"/>
  <c r="C5528" i="4"/>
  <c r="E5528" i="4" s="1"/>
  <c r="D5528" i="4"/>
  <c r="C5512" i="4"/>
  <c r="E5512" i="4" s="1"/>
  <c r="D5512" i="4"/>
  <c r="C5248" i="4"/>
  <c r="D5248" i="4"/>
  <c r="C5112" i="4"/>
  <c r="D5112" i="4"/>
  <c r="C4872" i="4"/>
  <c r="E4872" i="4" s="1"/>
  <c r="D4872" i="4"/>
  <c r="C4744" i="4"/>
  <c r="E4744" i="4" s="1"/>
  <c r="D4744" i="4"/>
  <c r="C4720" i="4"/>
  <c r="E4720" i="4" s="1"/>
  <c r="D4720" i="4"/>
  <c r="C4376" i="4"/>
  <c r="D4376" i="4"/>
  <c r="C3992" i="4"/>
  <c r="E3992" i="4" s="1"/>
  <c r="D3992" i="4"/>
  <c r="C3608" i="4"/>
  <c r="E3608" i="4" s="1"/>
  <c r="D3608" i="4"/>
  <c r="C3560" i="4"/>
  <c r="E3560" i="4" s="1"/>
  <c r="D3560" i="4"/>
  <c r="D1534" i="4"/>
  <c r="F1534" i="4" s="1"/>
  <c r="H1534" i="4" s="1"/>
  <c r="D2628" i="4"/>
  <c r="F2628" i="4" s="1"/>
  <c r="H2628" i="4" s="1"/>
  <c r="D3195" i="4"/>
  <c r="F3195" i="4" s="1"/>
  <c r="H3195" i="4" s="1"/>
  <c r="D1646" i="4"/>
  <c r="F1646" i="4" s="1"/>
  <c r="H1646" i="4" s="1"/>
  <c r="C6151" i="4"/>
  <c r="E6151" i="4" s="1"/>
  <c r="D6151" i="4"/>
  <c r="C6079" i="4"/>
  <c r="D6079" i="4"/>
  <c r="C6007" i="4"/>
  <c r="E6007" i="4" s="1"/>
  <c r="D6007" i="4"/>
  <c r="C5879" i="4"/>
  <c r="D5879" i="4"/>
  <c r="E5631" i="4"/>
  <c r="C5271" i="4"/>
  <c r="E5271" i="4" s="1"/>
  <c r="D5271" i="4"/>
  <c r="C5223" i="4"/>
  <c r="E5223" i="4" s="1"/>
  <c r="D5223" i="4"/>
  <c r="C4959" i="4"/>
  <c r="D4959" i="4"/>
  <c r="C4647" i="4"/>
  <c r="E4647" i="4" s="1"/>
  <c r="D4647" i="4"/>
  <c r="C4583" i="4"/>
  <c r="E4583" i="4" s="1"/>
  <c r="D4583" i="4"/>
  <c r="C4247" i="4"/>
  <c r="D4247" i="4"/>
  <c r="C4135" i="4"/>
  <c r="D4135" i="4"/>
  <c r="C4063" i="4"/>
  <c r="E4063" i="4" s="1"/>
  <c r="D4063" i="4"/>
  <c r="C3975" i="4"/>
  <c r="E3975" i="4" s="1"/>
  <c r="D3975" i="4"/>
  <c r="C3895" i="4"/>
  <c r="E3895" i="4" s="1"/>
  <c r="D3895" i="4"/>
  <c r="C3783" i="4"/>
  <c r="D3783" i="4"/>
  <c r="C3767" i="4"/>
  <c r="E3767" i="4" s="1"/>
  <c r="D3767" i="4"/>
  <c r="C3751" i="4"/>
  <c r="E3751" i="4" s="1"/>
  <c r="D3751" i="4"/>
  <c r="C3647" i="4"/>
  <c r="D3647" i="4"/>
  <c r="C3623" i="4"/>
  <c r="D3623" i="4"/>
  <c r="E3599" i="4"/>
  <c r="C3591" i="4"/>
  <c r="E3591" i="4" s="1"/>
  <c r="D3591" i="4"/>
  <c r="C3559" i="4"/>
  <c r="D3559" i="4"/>
  <c r="E3551" i="4"/>
  <c r="C3511" i="4"/>
  <c r="D3511" i="4"/>
  <c r="C3495" i="4"/>
  <c r="E3495" i="4" s="1"/>
  <c r="D3495" i="4"/>
  <c r="C3455" i="4"/>
  <c r="D3455" i="4"/>
  <c r="C3439" i="4"/>
  <c r="D3439" i="4"/>
  <c r="C3423" i="4"/>
  <c r="E3423" i="4" s="1"/>
  <c r="D3423" i="4"/>
  <c r="C3407" i="4"/>
  <c r="E3407" i="4" s="1"/>
  <c r="D3407" i="4"/>
  <c r="E3391" i="4"/>
  <c r="E3215" i="4"/>
  <c r="E3040" i="4"/>
  <c r="E2712" i="4"/>
  <c r="E2600" i="4"/>
  <c r="E2592" i="4"/>
  <c r="E2576" i="4"/>
  <c r="E2248" i="4"/>
  <c r="E2048" i="4"/>
  <c r="E1235" i="4"/>
  <c r="E1211" i="4"/>
  <c r="E1179" i="4"/>
  <c r="E1051" i="4"/>
  <c r="E1035" i="4"/>
  <c r="E923" i="4"/>
  <c r="E899" i="4"/>
  <c r="D967" i="4"/>
  <c r="F967" i="4" s="1"/>
  <c r="H967" i="4" s="1"/>
  <c r="D719" i="4"/>
  <c r="F719" i="4" s="1"/>
  <c r="H719" i="4" s="1"/>
  <c r="D1087" i="4"/>
  <c r="F1087" i="4" s="1"/>
  <c r="H1087" i="4" s="1"/>
  <c r="D2524" i="4"/>
  <c r="F2524" i="4" s="1"/>
  <c r="H2524" i="4" s="1"/>
  <c r="D3179" i="4"/>
  <c r="F3179" i="4" s="1"/>
  <c r="H3179" i="4" s="1"/>
  <c r="D3651" i="4"/>
  <c r="F3651" i="4" s="1"/>
  <c r="H3651" i="4" s="1"/>
  <c r="D6266" i="4"/>
  <c r="F6266" i="4" s="1"/>
  <c r="H6266" i="4" s="1"/>
  <c r="E6326" i="4"/>
  <c r="G6326" i="4"/>
  <c r="I6326" i="4" s="1"/>
  <c r="C6318" i="4"/>
  <c r="E6318" i="4" s="1"/>
  <c r="D6318" i="4"/>
  <c r="F6318" i="4" s="1"/>
  <c r="H6318" i="4" s="1"/>
  <c r="C6302" i="4"/>
  <c r="D6302" i="4"/>
  <c r="F6302" i="4" s="1"/>
  <c r="H6302" i="4" s="1"/>
  <c r="C6294" i="4"/>
  <c r="E6294" i="4" s="1"/>
  <c r="D6294" i="4"/>
  <c r="F6294" i="4" s="1"/>
  <c r="H6294" i="4" s="1"/>
  <c r="C6222" i="4"/>
  <c r="D6222" i="4"/>
  <c r="F6222" i="4" s="1"/>
  <c r="H6222" i="4" s="1"/>
  <c r="C6126" i="4"/>
  <c r="D6126" i="4"/>
  <c r="C6078" i="4"/>
  <c r="D6078" i="4"/>
  <c r="C6030" i="4"/>
  <c r="E6030" i="4" s="1"/>
  <c r="D6030" i="4"/>
  <c r="C6006" i="4"/>
  <c r="D6006" i="4"/>
  <c r="E5966" i="4"/>
  <c r="C5958" i="4"/>
  <c r="D5958" i="4"/>
  <c r="C5926" i="4"/>
  <c r="D5926" i="4"/>
  <c r="C5902" i="4"/>
  <c r="D5902" i="4"/>
  <c r="C5830" i="4"/>
  <c r="D5830" i="4"/>
  <c r="C5806" i="4"/>
  <c r="D5806" i="4"/>
  <c r="C5790" i="4"/>
  <c r="D5790" i="4"/>
  <c r="C5742" i="4"/>
  <c r="E5742" i="4" s="1"/>
  <c r="D5742" i="4"/>
  <c r="C5718" i="4"/>
  <c r="E5718" i="4" s="1"/>
  <c r="D5718" i="4"/>
  <c r="C5662" i="4"/>
  <c r="D5662" i="4"/>
  <c r="C5638" i="4"/>
  <c r="D5638" i="4"/>
  <c r="C5574" i="4"/>
  <c r="D5574" i="4"/>
  <c r="C5550" i="4"/>
  <c r="D5550" i="4"/>
  <c r="E5454" i="4"/>
  <c r="C5446" i="4"/>
  <c r="E5446" i="4" s="1"/>
  <c r="D5446" i="4"/>
  <c r="C5422" i="4"/>
  <c r="E5422" i="4" s="1"/>
  <c r="D5422" i="4"/>
  <c r="C5358" i="4"/>
  <c r="D5358" i="4"/>
  <c r="C5334" i="4"/>
  <c r="E5334" i="4" s="1"/>
  <c r="D5334" i="4"/>
  <c r="C5294" i="4"/>
  <c r="E5294" i="4" s="1"/>
  <c r="D5294" i="4"/>
  <c r="E5214" i="4"/>
  <c r="C5158" i="4"/>
  <c r="D5158" i="4"/>
  <c r="F5158" i="4" s="1"/>
  <c r="H5158" i="4" s="1"/>
  <c r="C5134" i="4"/>
  <c r="E5134" i="4" s="1"/>
  <c r="D5134" i="4"/>
  <c r="C5094" i="4"/>
  <c r="E5094" i="4" s="1"/>
  <c r="D5094" i="4"/>
  <c r="E5086" i="4"/>
  <c r="C5070" i="4"/>
  <c r="E5070" i="4" s="1"/>
  <c r="D5070" i="4"/>
  <c r="C5046" i="4"/>
  <c r="D5046" i="4"/>
  <c r="E5014" i="4"/>
  <c r="C5006" i="4"/>
  <c r="E5006" i="4" s="1"/>
  <c r="D5006" i="4"/>
  <c r="E4998" i="4"/>
  <c r="C4982" i="4"/>
  <c r="D4982" i="4"/>
  <c r="E4950" i="4"/>
  <c r="C4942" i="4"/>
  <c r="D4942" i="4"/>
  <c r="C4918" i="4"/>
  <c r="D4918" i="4"/>
  <c r="C4894" i="4"/>
  <c r="D4894" i="4"/>
  <c r="C4846" i="4"/>
  <c r="D4846" i="4"/>
  <c r="F4846" i="4" s="1"/>
  <c r="H4846" i="4" s="1"/>
  <c r="C4806" i="4"/>
  <c r="E4806" i="4" s="1"/>
  <c r="D4806" i="4"/>
  <c r="C4758" i="4"/>
  <c r="D4758" i="4"/>
  <c r="C4686" i="4"/>
  <c r="D4686" i="4"/>
  <c r="C4670" i="4"/>
  <c r="E4670" i="4" s="1"/>
  <c r="D4670" i="4"/>
  <c r="F4670" i="4" s="1"/>
  <c r="H4670" i="4" s="1"/>
  <c r="E4662" i="4"/>
  <c r="C4646" i="4"/>
  <c r="E4646" i="4" s="1"/>
  <c r="D4646" i="4"/>
  <c r="C4630" i="4"/>
  <c r="E4630" i="4" s="1"/>
  <c r="D4630" i="4"/>
  <c r="C4614" i="4"/>
  <c r="D4614" i="4"/>
  <c r="E4590" i="4"/>
  <c r="C4582" i="4"/>
  <c r="E4582" i="4" s="1"/>
  <c r="D4582" i="4"/>
  <c r="C4566" i="4"/>
  <c r="E4566" i="4" s="1"/>
  <c r="D4566" i="4"/>
  <c r="C4550" i="4"/>
  <c r="E4550" i="4" s="1"/>
  <c r="D4550" i="4"/>
  <c r="C4510" i="4"/>
  <c r="D4510" i="4"/>
  <c r="C4494" i="4"/>
  <c r="D4494" i="4"/>
  <c r="C4478" i="4"/>
  <c r="E4478" i="4" s="1"/>
  <c r="D4478" i="4"/>
  <c r="C4446" i="4"/>
  <c r="D4446" i="4"/>
  <c r="C4430" i="4"/>
  <c r="D4430" i="4"/>
  <c r="C4414" i="4"/>
  <c r="D4414" i="4"/>
  <c r="C4358" i="4"/>
  <c r="D4358" i="4"/>
  <c r="E4342" i="4"/>
  <c r="C4334" i="4"/>
  <c r="D4334" i="4"/>
  <c r="C4318" i="4"/>
  <c r="D4318" i="4"/>
  <c r="C4294" i="4"/>
  <c r="D4294" i="4"/>
  <c r="E4270" i="4"/>
  <c r="C4246" i="4"/>
  <c r="D4246" i="4"/>
  <c r="C4222" i="4"/>
  <c r="D4222" i="4"/>
  <c r="F4222" i="4" s="1"/>
  <c r="H4222" i="4" s="1"/>
  <c r="C4206" i="4"/>
  <c r="D4206" i="4"/>
  <c r="E4198" i="4"/>
  <c r="C4182" i="4"/>
  <c r="E4182" i="4" s="1"/>
  <c r="D4182" i="4"/>
  <c r="E4142" i="4"/>
  <c r="C4134" i="4"/>
  <c r="E4134" i="4" s="1"/>
  <c r="D4134" i="4"/>
  <c r="F4134" i="4" s="1"/>
  <c r="H4134" i="4" s="1"/>
  <c r="C4118" i="4"/>
  <c r="D4118" i="4"/>
  <c r="E4086" i="4"/>
  <c r="E4078" i="4"/>
  <c r="C4054" i="4"/>
  <c r="D4054" i="4"/>
  <c r="C4030" i="4"/>
  <c r="E4030" i="4" s="1"/>
  <c r="D4030" i="4"/>
  <c r="F4030" i="4" s="1"/>
  <c r="H4030" i="4" s="1"/>
  <c r="C3974" i="4"/>
  <c r="D3974" i="4"/>
  <c r="C3958" i="4"/>
  <c r="D3958" i="4"/>
  <c r="C3910" i="4"/>
  <c r="D3910" i="4"/>
  <c r="C3894" i="4"/>
  <c r="E3894" i="4" s="1"/>
  <c r="D3894" i="4"/>
  <c r="F3894" i="4" s="1"/>
  <c r="H3894" i="4" s="1"/>
  <c r="C3854" i="4"/>
  <c r="E3854" i="4" s="1"/>
  <c r="D3854" i="4"/>
  <c r="C3830" i="4"/>
  <c r="D3830" i="4"/>
  <c r="D767" i="4"/>
  <c r="F767" i="4" s="1"/>
  <c r="H767" i="4" s="1"/>
  <c r="D1359" i="4"/>
  <c r="F1359" i="4" s="1"/>
  <c r="H1359" i="4" s="1"/>
  <c r="D1582" i="4"/>
  <c r="F1582" i="4" s="1"/>
  <c r="H1582" i="4" s="1"/>
  <c r="D3251" i="4"/>
  <c r="F3251" i="4" s="1"/>
  <c r="H3251" i="4" s="1"/>
  <c r="D3266" i="4"/>
  <c r="F3266" i="4" s="1"/>
  <c r="H3266" i="4" s="1"/>
  <c r="D5759" i="4"/>
  <c r="F5759" i="4" s="1"/>
  <c r="H5759" i="4" s="1"/>
  <c r="C6405" i="4"/>
  <c r="G6405" i="4" s="1"/>
  <c r="I6405" i="4" s="1"/>
  <c r="D6405" i="4"/>
  <c r="F6405" i="4" s="1"/>
  <c r="H6405" i="4" s="1"/>
  <c r="C6365" i="4"/>
  <c r="E6365" i="4" s="1"/>
  <c r="D6365" i="4"/>
  <c r="F6365" i="4" s="1"/>
  <c r="H6365" i="4" s="1"/>
  <c r="C6341" i="4"/>
  <c r="E6341" i="4" s="1"/>
  <c r="D6341" i="4"/>
  <c r="F6341" i="4" s="1"/>
  <c r="H6341" i="4" s="1"/>
  <c r="D1271" i="4"/>
  <c r="F1271" i="4" s="1"/>
  <c r="H1271" i="4" s="1"/>
  <c r="D1941" i="4"/>
  <c r="F1941" i="4" s="1"/>
  <c r="H1941" i="4" s="1"/>
  <c r="D2684" i="4"/>
  <c r="F2684" i="4" s="1"/>
  <c r="H2684" i="4" s="1"/>
  <c r="D3138" i="4"/>
  <c r="F3138" i="4" s="1"/>
  <c r="H3138" i="4" s="1"/>
  <c r="D3315" i="4"/>
  <c r="F3315" i="4" s="1"/>
  <c r="H3315" i="4" s="1"/>
  <c r="D6144" i="4"/>
  <c r="F6144" i="4" s="1"/>
  <c r="H6144" i="4" s="1"/>
  <c r="D6167" i="4"/>
  <c r="F6167" i="4" s="1"/>
  <c r="H6167" i="4" s="1"/>
  <c r="E3447" i="4"/>
  <c r="E2920" i="4"/>
  <c r="C6424" i="4"/>
  <c r="D6424" i="4"/>
  <c r="F6424" i="4" s="1"/>
  <c r="H6424" i="4" s="1"/>
  <c r="C6369" i="4"/>
  <c r="E6369" i="4" s="1"/>
  <c r="D6369" i="4"/>
  <c r="F6369" i="4" s="1"/>
  <c r="H6369" i="4" s="1"/>
  <c r="C6353" i="4"/>
  <c r="E6353" i="4" s="1"/>
  <c r="D6353" i="4"/>
  <c r="F6353" i="4" s="1"/>
  <c r="H6353" i="4" s="1"/>
  <c r="C6330" i="4"/>
  <c r="D6330" i="4"/>
  <c r="F6330" i="4" s="1"/>
  <c r="H6330" i="4" s="1"/>
  <c r="C6290" i="4"/>
  <c r="D6290" i="4"/>
  <c r="F6290" i="4" s="1"/>
  <c r="H6290" i="4" s="1"/>
  <c r="C6282" i="4"/>
  <c r="E6282" i="4" s="1"/>
  <c r="D6282" i="4"/>
  <c r="F6282" i="4" s="1"/>
  <c r="C6250" i="4"/>
  <c r="E6250" i="4" s="1"/>
  <c r="D6250" i="4"/>
  <c r="C6226" i="4"/>
  <c r="D6226" i="4"/>
  <c r="F6226" i="4" s="1"/>
  <c r="H6226" i="4" s="1"/>
  <c r="C6202" i="4"/>
  <c r="D6202" i="4"/>
  <c r="F6202" i="4" s="1"/>
  <c r="H6202" i="4" s="1"/>
  <c r="C6170" i="4"/>
  <c r="D6170" i="4"/>
  <c r="C6106" i="4"/>
  <c r="D6106" i="4"/>
  <c r="C6090" i="4"/>
  <c r="D6090" i="4"/>
  <c r="C6074" i="4"/>
  <c r="D6074" i="4"/>
  <c r="F6074" i="4" s="1"/>
  <c r="H6074" i="4" s="1"/>
  <c r="C6042" i="4"/>
  <c r="D6042" i="4"/>
  <c r="C6026" i="4"/>
  <c r="D6026" i="4"/>
  <c r="C6002" i="4"/>
  <c r="D6002" i="4"/>
  <c r="C5978" i="4"/>
  <c r="D5978" i="4"/>
  <c r="C5962" i="4"/>
  <c r="E5962" i="4" s="1"/>
  <c r="D5962" i="4"/>
  <c r="C5938" i="4"/>
  <c r="D5938" i="4"/>
  <c r="C5914" i="4"/>
  <c r="D5914" i="4"/>
  <c r="C5890" i="4"/>
  <c r="D5890" i="4"/>
  <c r="F5890" i="4" s="1"/>
  <c r="H5890" i="4" s="1"/>
  <c r="C5866" i="4"/>
  <c r="E5866" i="4" s="1"/>
  <c r="D5866" i="4"/>
  <c r="C5842" i="4"/>
  <c r="E5842" i="4" s="1"/>
  <c r="D5842" i="4"/>
  <c r="C5818" i="4"/>
  <c r="E5818" i="4" s="1"/>
  <c r="D5818" i="4"/>
  <c r="C5802" i="4"/>
  <c r="E5802" i="4" s="1"/>
  <c r="D5802" i="4"/>
  <c r="F5802" i="4" s="1"/>
  <c r="H5802" i="4" s="1"/>
  <c r="C5786" i="4"/>
  <c r="D5786" i="4"/>
  <c r="C5762" i="4"/>
  <c r="D5762" i="4"/>
  <c r="C5738" i="4"/>
  <c r="D5738" i="4"/>
  <c r="C5714" i="4"/>
  <c r="D5714" i="4"/>
  <c r="C5690" i="4"/>
  <c r="E5690" i="4" s="1"/>
  <c r="D5690" i="4"/>
  <c r="C5666" i="4"/>
  <c r="E5666" i="4" s="1"/>
  <c r="D5666" i="4"/>
  <c r="E5626" i="4"/>
  <c r="C5618" i="4"/>
  <c r="D5618" i="4"/>
  <c r="C5570" i="4"/>
  <c r="E5570" i="4" s="1"/>
  <c r="D5570" i="4"/>
  <c r="C5562" i="4"/>
  <c r="E5562" i="4" s="1"/>
  <c r="D5562" i="4"/>
  <c r="C5538" i="4"/>
  <c r="D5538" i="4"/>
  <c r="C5522" i="4"/>
  <c r="D5522" i="4"/>
  <c r="C5506" i="4"/>
  <c r="E5506" i="4" s="1"/>
  <c r="D5506" i="4"/>
  <c r="C5498" i="4"/>
  <c r="D5498" i="4"/>
  <c r="C5474" i="4"/>
  <c r="D5474" i="4"/>
  <c r="C5418" i="4"/>
  <c r="D5418" i="4"/>
  <c r="C5394" i="4"/>
  <c r="D5394" i="4"/>
  <c r="C5386" i="4"/>
  <c r="E5386" i="4" s="1"/>
  <c r="D5386" i="4"/>
  <c r="C5362" i="4"/>
  <c r="E5362" i="4" s="1"/>
  <c r="D5362" i="4"/>
  <c r="C5338" i="4"/>
  <c r="D5338" i="4"/>
  <c r="C5314" i="4"/>
  <c r="D5314" i="4"/>
  <c r="C5282" i="4"/>
  <c r="E5282" i="4" s="1"/>
  <c r="D5282" i="4"/>
  <c r="C5226" i="4"/>
  <c r="E5226" i="4" s="1"/>
  <c r="D5226" i="4"/>
  <c r="C5218" i="4"/>
  <c r="D5218" i="4"/>
  <c r="C5194" i="4"/>
  <c r="D5194" i="4"/>
  <c r="C5170" i="4"/>
  <c r="E5170" i="4" s="1"/>
  <c r="D5170" i="4"/>
  <c r="C5146" i="4"/>
  <c r="D5146" i="4"/>
  <c r="C5130" i="4"/>
  <c r="E5130" i="4" s="1"/>
  <c r="D5130" i="4"/>
  <c r="C5106" i="4"/>
  <c r="E5106" i="4" s="1"/>
  <c r="D5106" i="4"/>
  <c r="C5010" i="4"/>
  <c r="E5010" i="4" s="1"/>
  <c r="D5010" i="4"/>
  <c r="C4986" i="4"/>
  <c r="E4986" i="4" s="1"/>
  <c r="D4986" i="4"/>
  <c r="C4970" i="4"/>
  <c r="D4970" i="4"/>
  <c r="C4946" i="4"/>
  <c r="E4946" i="4" s="1"/>
  <c r="D4946" i="4"/>
  <c r="C4922" i="4"/>
  <c r="E4922" i="4" s="1"/>
  <c r="D4922" i="4"/>
  <c r="C4890" i="4"/>
  <c r="D4890" i="4"/>
  <c r="C4818" i="4"/>
  <c r="D4818" i="4"/>
  <c r="E4778" i="4"/>
  <c r="C4770" i="4"/>
  <c r="D4770" i="4"/>
  <c r="C4746" i="4"/>
  <c r="E4746" i="4" s="1"/>
  <c r="D4746" i="4"/>
  <c r="C4730" i="4"/>
  <c r="D4730" i="4"/>
  <c r="C4722" i="4"/>
  <c r="E4722" i="4" s="1"/>
  <c r="D4722" i="4"/>
  <c r="C4698" i="4"/>
  <c r="D4698" i="4"/>
  <c r="C4682" i="4"/>
  <c r="E4682" i="4" s="1"/>
  <c r="D4682" i="4"/>
  <c r="C4666" i="4"/>
  <c r="E4666" i="4" s="1"/>
  <c r="D4666" i="4"/>
  <c r="C4642" i="4"/>
  <c r="E4642" i="4" s="1"/>
  <c r="D4642" i="4"/>
  <c r="C4618" i="4"/>
  <c r="D4618" i="4"/>
  <c r="C4610" i="4"/>
  <c r="D4610" i="4"/>
  <c r="C4594" i="4"/>
  <c r="E4594" i="4" s="1"/>
  <c r="D4594" i="4"/>
  <c r="C4562" i="4"/>
  <c r="D4562" i="4"/>
  <c r="E4546" i="4"/>
  <c r="C4538" i="4"/>
  <c r="E4538" i="4" s="1"/>
  <c r="D4538" i="4"/>
  <c r="C4514" i="4"/>
  <c r="E4514" i="4" s="1"/>
  <c r="D4514" i="4"/>
  <c r="F4514" i="4" s="1"/>
  <c r="H4514" i="4" s="1"/>
  <c r="C4490" i="4"/>
  <c r="D4490" i="4"/>
  <c r="C4474" i="4"/>
  <c r="E4474" i="4" s="1"/>
  <c r="D4474" i="4"/>
  <c r="C4450" i="4"/>
  <c r="D4450" i="4"/>
  <c r="C4386" i="4"/>
  <c r="D4386" i="4"/>
  <c r="C4362" i="4"/>
  <c r="D4362" i="4"/>
  <c r="C4330" i="4"/>
  <c r="E4330" i="4" s="1"/>
  <c r="D4330" i="4"/>
  <c r="C4314" i="4"/>
  <c r="E4314" i="4" s="1"/>
  <c r="D4314" i="4"/>
  <c r="C4306" i="4"/>
  <c r="D4306" i="4"/>
  <c r="F4306" i="4" s="1"/>
  <c r="H4306" i="4" s="1"/>
  <c r="C4258" i="4"/>
  <c r="D4258" i="4"/>
  <c r="C4242" i="4"/>
  <c r="D4242" i="4"/>
  <c r="C4218" i="4"/>
  <c r="D4218" i="4"/>
  <c r="C4202" i="4"/>
  <c r="D4202" i="4"/>
  <c r="F4202" i="4" s="1"/>
  <c r="H4202" i="4" s="1"/>
  <c r="C4186" i="4"/>
  <c r="D4186" i="4"/>
  <c r="C4154" i="4"/>
  <c r="D4154" i="4"/>
  <c r="E4122" i="4"/>
  <c r="E4026" i="4"/>
  <c r="C4010" i="4"/>
  <c r="D4010" i="4"/>
  <c r="F4010" i="4" s="1"/>
  <c r="H4010" i="4" s="1"/>
  <c r="C3994" i="4"/>
  <c r="D3994" i="4"/>
  <c r="C3970" i="4"/>
  <c r="D3970" i="4"/>
  <c r="C3906" i="4"/>
  <c r="D3906" i="4"/>
  <c r="C3890" i="4"/>
  <c r="D3890" i="4"/>
  <c r="F3890" i="4" s="1"/>
  <c r="H3890" i="4" s="1"/>
  <c r="E3850" i="4"/>
  <c r="C3834" i="4"/>
  <c r="D3834" i="4"/>
  <c r="C3818" i="4"/>
  <c r="D3818" i="4"/>
  <c r="E3787" i="4"/>
  <c r="C3771" i="4"/>
  <c r="D3771" i="4"/>
  <c r="C3755" i="4"/>
  <c r="D3755" i="4"/>
  <c r="C3731" i="4"/>
  <c r="D3731" i="4"/>
  <c r="C3691" i="4"/>
  <c r="D3691" i="4"/>
  <c r="C3683" i="4"/>
  <c r="D3683" i="4"/>
  <c r="E3651" i="4"/>
  <c r="E3611" i="4"/>
  <c r="C3579" i="4"/>
  <c r="D3579" i="4"/>
  <c r="C3555" i="4"/>
  <c r="D3555" i="4"/>
  <c r="C3547" i="4"/>
  <c r="D3547" i="4"/>
  <c r="C3523" i="4"/>
  <c r="D3523" i="4"/>
  <c r="E3499" i="4"/>
  <c r="E3459" i="4"/>
  <c r="E3387" i="4"/>
  <c r="E3291" i="4"/>
  <c r="E3123" i="4"/>
  <c r="C3107" i="4"/>
  <c r="D3107" i="4"/>
  <c r="C3068" i="4"/>
  <c r="D3068" i="4"/>
  <c r="E3028" i="4"/>
  <c r="C3012" i="4"/>
  <c r="D3012" i="4"/>
  <c r="C2996" i="4"/>
  <c r="D2996" i="4"/>
  <c r="C2980" i="4"/>
  <c r="D2980" i="4"/>
  <c r="C2956" i="4"/>
  <c r="D2956" i="4"/>
  <c r="E2924" i="4"/>
  <c r="C2908" i="4"/>
  <c r="D2908" i="4"/>
  <c r="C2892" i="4"/>
  <c r="D2892" i="4"/>
  <c r="C2868" i="4"/>
  <c r="D2868" i="4"/>
  <c r="C2852" i="4"/>
  <c r="D2852" i="4"/>
  <c r="C2836" i="4"/>
  <c r="D2836" i="4"/>
  <c r="C2812" i="4"/>
  <c r="E2812" i="4" s="1"/>
  <c r="D2812" i="4"/>
  <c r="E2780" i="4"/>
  <c r="C2764" i="4"/>
  <c r="D2764" i="4"/>
  <c r="C2740" i="4"/>
  <c r="D2740" i="4"/>
  <c r="C2716" i="4"/>
  <c r="D2716" i="4"/>
  <c r="C2612" i="4"/>
  <c r="D2612" i="4"/>
  <c r="C2596" i="4"/>
  <c r="E2596" i="4" s="1"/>
  <c r="D2596" i="4"/>
  <c r="C2580" i="4"/>
  <c r="D2580" i="4"/>
  <c r="E2524" i="4"/>
  <c r="E2484" i="4"/>
  <c r="C2468" i="4"/>
  <c r="D2468" i="4"/>
  <c r="C2452" i="4"/>
  <c r="D2452" i="4"/>
  <c r="C2428" i="4"/>
  <c r="D2428" i="4"/>
  <c r="E2380" i="4"/>
  <c r="C2364" i="4"/>
  <c r="D2364" i="4"/>
  <c r="C2340" i="4"/>
  <c r="D2340" i="4"/>
  <c r="C2332" i="4"/>
  <c r="D2332" i="4"/>
  <c r="C2316" i="4"/>
  <c r="D2316" i="4"/>
  <c r="E2276" i="4"/>
  <c r="C2268" i="4"/>
  <c r="D2268" i="4"/>
  <c r="E2244" i="4"/>
  <c r="C2228" i="4"/>
  <c r="D2228" i="4"/>
  <c r="C2204" i="4"/>
  <c r="D2204" i="4"/>
  <c r="E2180" i="4"/>
  <c r="E2116" i="4"/>
  <c r="C2092" i="4"/>
  <c r="D2092" i="4"/>
  <c r="C2076" i="4"/>
  <c r="E2076" i="4" s="1"/>
  <c r="D2076" i="4"/>
  <c r="E2052" i="4"/>
  <c r="C2028" i="4"/>
  <c r="D2028" i="4"/>
  <c r="C1957" i="4"/>
  <c r="D1957" i="4"/>
  <c r="C1933" i="4"/>
  <c r="D1933" i="4"/>
  <c r="C1917" i="4"/>
  <c r="D1917" i="4"/>
  <c r="C1861" i="4"/>
  <c r="E1861" i="4" s="1"/>
  <c r="D1861" i="4"/>
  <c r="F1861" i="4" s="1"/>
  <c r="H1861" i="4" s="1"/>
  <c r="C1837" i="4"/>
  <c r="E1837" i="4" s="1"/>
  <c r="D1837" i="4"/>
  <c r="C1717" i="4"/>
  <c r="E1717" i="4" s="1"/>
  <c r="D1717" i="4"/>
  <c r="C1693" i="4"/>
  <c r="D1693" i="4"/>
  <c r="C1669" i="4"/>
  <c r="D1669" i="4"/>
  <c r="F1669" i="4" s="1"/>
  <c r="H1669" i="4" s="1"/>
  <c r="E1646" i="4"/>
  <c r="E1614" i="4"/>
  <c r="E1590" i="4"/>
  <c r="C1574" i="4"/>
  <c r="D1574" i="4"/>
  <c r="C1558" i="4"/>
  <c r="D1558" i="4"/>
  <c r="E1471" i="4"/>
  <c r="E1455" i="4"/>
  <c r="C1399" i="4"/>
  <c r="D1399" i="4"/>
  <c r="E1367" i="4"/>
  <c r="C1343" i="4"/>
  <c r="D1343" i="4"/>
  <c r="C1327" i="4"/>
  <c r="D1327" i="4"/>
  <c r="F1327" i="4" s="1"/>
  <c r="H1327" i="4" s="1"/>
  <c r="E1287" i="4"/>
  <c r="E1255" i="4"/>
  <c r="E1231" i="4"/>
  <c r="C1215" i="4"/>
  <c r="E1215" i="4" s="1"/>
  <c r="D1215" i="4"/>
  <c r="C1199" i="4"/>
  <c r="D1199" i="4"/>
  <c r="C1183" i="4"/>
  <c r="D1183" i="4"/>
  <c r="C1175" i="4"/>
  <c r="E1175" i="4" s="1"/>
  <c r="D1175" i="4"/>
  <c r="C1151" i="4"/>
  <c r="E1151" i="4" s="1"/>
  <c r="D1151" i="4"/>
  <c r="E1007" i="4"/>
  <c r="C983" i="4"/>
  <c r="E983" i="4" s="1"/>
  <c r="D983" i="4"/>
  <c r="E959" i="4"/>
  <c r="C927" i="4"/>
  <c r="D927" i="4"/>
  <c r="C903" i="4"/>
  <c r="D903" i="4"/>
  <c r="C887" i="4"/>
  <c r="D887" i="4"/>
  <c r="C871" i="4"/>
  <c r="E871" i="4" s="1"/>
  <c r="D871" i="4"/>
  <c r="C791" i="4"/>
  <c r="D791" i="4"/>
  <c r="C783" i="4"/>
  <c r="D783" i="4"/>
  <c r="E751" i="4"/>
  <c r="E719" i="4"/>
  <c r="C679" i="4"/>
  <c r="E679" i="4" s="1"/>
  <c r="D679" i="4"/>
  <c r="D703" i="4"/>
  <c r="F703" i="4" s="1"/>
  <c r="H703" i="4" s="1"/>
  <c r="D815" i="4"/>
  <c r="F815" i="4" s="1"/>
  <c r="H815" i="4" s="1"/>
  <c r="D999" i="4"/>
  <c r="F999" i="4" s="1"/>
  <c r="H999" i="4" s="1"/>
  <c r="D1143" i="4"/>
  <c r="F1143" i="4" s="1"/>
  <c r="H1143" i="4" s="1"/>
  <c r="D1167" i="4"/>
  <c r="F1167" i="4" s="1"/>
  <c r="H1167" i="4" s="1"/>
  <c r="D1901" i="4"/>
  <c r="F1901" i="4" s="1"/>
  <c r="H1901" i="4" s="1"/>
  <c r="D2052" i="4"/>
  <c r="F2052" i="4" s="1"/>
  <c r="H2052" i="4" s="1"/>
  <c r="D2180" i="4"/>
  <c r="F2180" i="4" s="1"/>
  <c r="H2180" i="4" s="1"/>
  <c r="D2244" i="4"/>
  <c r="F2244" i="4" s="1"/>
  <c r="H2244" i="4" s="1"/>
  <c r="D2436" i="4"/>
  <c r="F2436" i="4" s="1"/>
  <c r="H2436" i="4" s="1"/>
  <c r="D3499" i="4"/>
  <c r="F3499" i="4" s="1"/>
  <c r="H3499" i="4" s="1"/>
  <c r="D4466" i="4"/>
  <c r="F4466" i="4" s="1"/>
  <c r="H4466" i="4" s="1"/>
  <c r="D5034" i="4"/>
  <c r="F5034" i="4" s="1"/>
  <c r="H5034" i="4" s="1"/>
  <c r="D5098" i="4"/>
  <c r="F5098" i="4" s="1"/>
  <c r="H5098" i="4" s="1"/>
  <c r="D5778" i="4"/>
  <c r="C6415" i="4"/>
  <c r="E6415" i="4" s="1"/>
  <c r="D6415" i="4"/>
  <c r="F6415" i="4" s="1"/>
  <c r="H6415" i="4" s="1"/>
  <c r="C6400" i="4"/>
  <c r="D6400" i="4"/>
  <c r="F6400" i="4" s="1"/>
  <c r="H6400" i="4" s="1"/>
  <c r="C6392" i="4"/>
  <c r="G6392" i="4" s="1"/>
  <c r="I6392" i="4" s="1"/>
  <c r="D6392" i="4"/>
  <c r="F6392" i="4" s="1"/>
  <c r="H6392" i="4" s="1"/>
  <c r="C6368" i="4"/>
  <c r="D6368" i="4"/>
  <c r="C6352" i="4"/>
  <c r="G6352" i="4" s="1"/>
  <c r="I6352" i="4" s="1"/>
  <c r="D6352" i="4"/>
  <c r="F6352" i="4" s="1"/>
  <c r="H6352" i="4" s="1"/>
  <c r="C6336" i="4"/>
  <c r="D6336" i="4"/>
  <c r="F6336" i="4" s="1"/>
  <c r="H6336" i="4" s="1"/>
  <c r="C6297" i="4"/>
  <c r="G6297" i="4" s="1"/>
  <c r="I6297" i="4" s="1"/>
  <c r="D6297" i="4"/>
  <c r="F6297" i="4" s="1"/>
  <c r="H6297" i="4" s="1"/>
  <c r="C6241" i="4"/>
  <c r="D6241" i="4"/>
  <c r="F6241" i="4" s="1"/>
  <c r="H6241" i="4" s="1"/>
  <c r="C6225" i="4"/>
  <c r="E6225" i="4" s="1"/>
  <c r="D6225" i="4"/>
  <c r="F6225" i="4" s="1"/>
  <c r="H6225" i="4" s="1"/>
  <c r="C6201" i="4"/>
  <c r="D6201" i="4"/>
  <c r="F6201" i="4" s="1"/>
  <c r="H6201" i="4" s="1"/>
  <c r="C6185" i="4"/>
  <c r="G6185" i="4" s="1"/>
  <c r="I6185" i="4" s="1"/>
  <c r="D6185" i="4"/>
  <c r="F6185" i="4" s="1"/>
  <c r="H6185" i="4" s="1"/>
  <c r="C6161" i="4"/>
  <c r="D6161" i="4"/>
  <c r="F6161" i="4" s="1"/>
  <c r="H6161" i="4" s="1"/>
  <c r="C6137" i="4"/>
  <c r="E6137" i="4" s="1"/>
  <c r="D6137" i="4"/>
  <c r="C6113" i="4"/>
  <c r="D6113" i="4"/>
  <c r="C6081" i="4"/>
  <c r="E6081" i="4" s="1"/>
  <c r="D6081" i="4"/>
  <c r="C6057" i="4"/>
  <c r="D6057" i="4"/>
  <c r="F6057" i="4" s="1"/>
  <c r="H6057" i="4" s="1"/>
  <c r="C6033" i="4"/>
  <c r="E6033" i="4" s="1"/>
  <c r="D6033" i="4"/>
  <c r="C6009" i="4"/>
  <c r="E6009" i="4" s="1"/>
  <c r="D6009" i="4"/>
  <c r="C5985" i="4"/>
  <c r="E5985" i="4" s="1"/>
  <c r="D5985" i="4"/>
  <c r="C5921" i="4"/>
  <c r="D5921" i="4"/>
  <c r="F5921" i="4" s="1"/>
  <c r="H5921" i="4" s="1"/>
  <c r="C5897" i="4"/>
  <c r="D5897" i="4"/>
  <c r="C5841" i="4"/>
  <c r="D5841" i="4"/>
  <c r="C5833" i="4"/>
  <c r="D5833" i="4"/>
  <c r="C5809" i="4"/>
  <c r="D5809" i="4"/>
  <c r="F5809" i="4" s="1"/>
  <c r="H5809" i="4" s="1"/>
  <c r="C5793" i="4"/>
  <c r="D5793" i="4"/>
  <c r="C5769" i="4"/>
  <c r="D5769" i="4"/>
  <c r="C5753" i="4"/>
  <c r="E5753" i="4" s="1"/>
  <c r="D5753" i="4"/>
  <c r="C5729" i="4"/>
  <c r="D5729" i="4"/>
  <c r="F5729" i="4" s="1"/>
  <c r="H5729" i="4" s="1"/>
  <c r="C5705" i="4"/>
  <c r="E5705" i="4" s="1"/>
  <c r="D5705" i="4"/>
  <c r="C5681" i="4"/>
  <c r="D5681" i="4"/>
  <c r="C5657" i="4"/>
  <c r="E5657" i="4" s="1"/>
  <c r="D5657" i="4"/>
  <c r="C5633" i="4"/>
  <c r="D5633" i="4"/>
  <c r="F5633" i="4" s="1"/>
  <c r="H5633" i="4" s="1"/>
  <c r="C5553" i="4"/>
  <c r="D5553" i="4"/>
  <c r="C5537" i="4"/>
  <c r="D5537" i="4"/>
  <c r="C5521" i="4"/>
  <c r="D5521" i="4"/>
  <c r="C5505" i="4"/>
  <c r="D5505" i="4"/>
  <c r="F5505" i="4" s="1"/>
  <c r="H5505" i="4" s="1"/>
  <c r="C5481" i="4"/>
  <c r="E5481" i="4" s="1"/>
  <c r="D5481" i="4"/>
  <c r="C5457" i="4"/>
  <c r="D5457" i="4"/>
  <c r="C5433" i="4"/>
  <c r="E5433" i="4" s="1"/>
  <c r="D5433" i="4"/>
  <c r="C5409" i="4"/>
  <c r="E5409" i="4" s="1"/>
  <c r="D5409" i="4"/>
  <c r="F5409" i="4" s="1"/>
  <c r="C5345" i="4"/>
  <c r="E5345" i="4" s="1"/>
  <c r="D5345" i="4"/>
  <c r="C5321" i="4"/>
  <c r="D5321" i="4"/>
  <c r="C5273" i="4"/>
  <c r="E5273" i="4" s="1"/>
  <c r="D5273" i="4"/>
  <c r="C5249" i="4"/>
  <c r="E5249" i="4" s="1"/>
  <c r="D5249" i="4"/>
  <c r="F5249" i="4" s="1"/>
  <c r="H5249" i="4" s="1"/>
  <c r="C5225" i="4"/>
  <c r="E5225" i="4" s="1"/>
  <c r="D5225" i="4"/>
  <c r="C5201" i="4"/>
  <c r="E5201" i="4" s="1"/>
  <c r="D5201" i="4"/>
  <c r="C5177" i="4"/>
  <c r="E5177" i="4" s="1"/>
  <c r="D5177" i="4"/>
  <c r="C5153" i="4"/>
  <c r="D5153" i="4"/>
  <c r="F5153" i="4" s="1"/>
  <c r="H5153" i="4" s="1"/>
  <c r="C5137" i="4"/>
  <c r="E5137" i="4" s="1"/>
  <c r="D5137" i="4"/>
  <c r="C5121" i="4"/>
  <c r="D5121" i="4"/>
  <c r="C5081" i="4"/>
  <c r="E5081" i="4" s="1"/>
  <c r="D5081" i="4"/>
  <c r="C4849" i="4"/>
  <c r="D4849" i="4"/>
  <c r="F4849" i="4" s="1"/>
  <c r="H4849" i="4" s="1"/>
  <c r="C4825" i="4"/>
  <c r="D4825" i="4"/>
  <c r="C4793" i="4"/>
  <c r="D4793" i="4"/>
  <c r="C4745" i="4"/>
  <c r="E4745" i="4" s="1"/>
  <c r="D4745" i="4"/>
  <c r="C4681" i="4"/>
  <c r="D4681" i="4"/>
  <c r="F4681" i="4" s="1"/>
  <c r="H4681" i="4" s="1"/>
  <c r="C4625" i="4"/>
  <c r="D4625" i="4"/>
  <c r="C4609" i="4"/>
  <c r="D4609" i="4"/>
  <c r="C4593" i="4"/>
  <c r="E4593" i="4" s="1"/>
  <c r="D4593" i="4"/>
  <c r="C4569" i="4"/>
  <c r="D4569" i="4"/>
  <c r="F4569" i="4" s="1"/>
  <c r="H4569" i="4" s="1"/>
  <c r="C4545" i="4"/>
  <c r="D4545" i="4"/>
  <c r="C4529" i="4"/>
  <c r="E4529" i="4" s="1"/>
  <c r="D4529" i="4"/>
  <c r="C4505" i="4"/>
  <c r="E4505" i="4" s="1"/>
  <c r="D4505" i="4"/>
  <c r="C4441" i="4"/>
  <c r="D4441" i="4"/>
  <c r="F4441" i="4" s="1"/>
  <c r="H4441" i="4" s="1"/>
  <c r="C4417" i="4"/>
  <c r="E4417" i="4" s="1"/>
  <c r="D4417" i="4"/>
  <c r="C4297" i="4"/>
  <c r="D4297" i="4"/>
  <c r="C4241" i="4"/>
  <c r="E4241" i="4" s="1"/>
  <c r="D4241" i="4"/>
  <c r="C4217" i="4"/>
  <c r="D4217" i="4"/>
  <c r="F4217" i="4" s="1"/>
  <c r="H4217" i="4" s="1"/>
  <c r="C4201" i="4"/>
  <c r="E4201" i="4" s="1"/>
  <c r="D4201" i="4"/>
  <c r="C4145" i="4"/>
  <c r="E4145" i="4" s="1"/>
  <c r="D4145" i="4"/>
  <c r="C4129" i="4"/>
  <c r="E4129" i="4" s="1"/>
  <c r="D4129" i="4"/>
  <c r="C4089" i="4"/>
  <c r="D4089" i="4"/>
  <c r="F4089" i="4" s="1"/>
  <c r="H4089" i="4" s="1"/>
  <c r="C4073" i="4"/>
  <c r="D4073" i="4"/>
  <c r="C4057" i="4"/>
  <c r="D4057" i="4"/>
  <c r="C4001" i="4"/>
  <c r="E4001" i="4" s="1"/>
  <c r="D4001" i="4"/>
  <c r="C3985" i="4"/>
  <c r="E3985" i="4" s="1"/>
  <c r="D3985" i="4"/>
  <c r="F3985" i="4" s="1"/>
  <c r="H3985" i="4" s="1"/>
  <c r="C3969" i="4"/>
  <c r="E3969" i="4" s="1"/>
  <c r="D3969" i="4"/>
  <c r="C3953" i="4"/>
  <c r="D3953" i="4"/>
  <c r="C3945" i="4"/>
  <c r="D3945" i="4"/>
  <c r="C3937" i="4"/>
  <c r="D3937" i="4"/>
  <c r="F3937" i="4" s="1"/>
  <c r="H3937" i="4" s="1"/>
  <c r="C3913" i="4"/>
  <c r="D3913" i="4"/>
  <c r="C3897" i="4"/>
  <c r="D3897" i="4"/>
  <c r="C3881" i="4"/>
  <c r="E3881" i="4" s="1"/>
  <c r="D3881" i="4"/>
  <c r="C3865" i="4"/>
  <c r="D3865" i="4"/>
  <c r="F3865" i="4" s="1"/>
  <c r="H3865" i="4" s="1"/>
  <c r="C3802" i="4"/>
  <c r="D3802" i="4"/>
  <c r="C3794" i="4"/>
  <c r="D3794" i="4"/>
  <c r="C3770" i="4"/>
  <c r="D3770" i="4"/>
  <c r="C3746" i="4"/>
  <c r="D3746" i="4"/>
  <c r="F3746" i="4" s="1"/>
  <c r="H3746" i="4" s="1"/>
  <c r="C3514" i="4"/>
  <c r="E3514" i="4" s="1"/>
  <c r="D3514" i="4"/>
  <c r="C3474" i="4"/>
  <c r="E3474" i="4" s="1"/>
  <c r="D3474" i="4"/>
  <c r="C3466" i="4"/>
  <c r="D3466" i="4"/>
  <c r="C3410" i="4"/>
  <c r="D3410" i="4"/>
  <c r="F3410" i="4" s="1"/>
  <c r="H3410" i="4" s="1"/>
  <c r="E3370" i="4"/>
  <c r="C3362" i="4"/>
  <c r="D3362" i="4"/>
  <c r="C3338" i="4"/>
  <c r="D3338" i="4"/>
  <c r="C3330" i="4"/>
  <c r="D3330" i="4"/>
  <c r="C3314" i="4"/>
  <c r="D3314" i="4"/>
  <c r="C3298" i="4"/>
  <c r="D3298" i="4"/>
  <c r="C3250" i="4"/>
  <c r="D3250" i="4"/>
  <c r="C3234" i="4"/>
  <c r="D3234" i="4"/>
  <c r="C3218" i="4"/>
  <c r="E3218" i="4" s="1"/>
  <c r="D3218" i="4"/>
  <c r="C3106" i="4"/>
  <c r="D3106" i="4"/>
  <c r="C3090" i="4"/>
  <c r="D3090" i="4"/>
  <c r="C3027" i="4"/>
  <c r="D3027" i="4"/>
  <c r="E2987" i="4"/>
  <c r="C2979" i="4"/>
  <c r="D2979" i="4"/>
  <c r="E2899" i="4"/>
  <c r="C2875" i="4"/>
  <c r="D2875" i="4"/>
  <c r="E2843" i="4"/>
  <c r="C2827" i="4"/>
  <c r="D2827" i="4"/>
  <c r="F2827" i="4" s="1"/>
  <c r="H2827" i="4" s="1"/>
  <c r="E2795" i="4"/>
  <c r="C2691" i="4"/>
  <c r="E2691" i="4" s="1"/>
  <c r="D2691" i="4"/>
  <c r="C2571" i="4"/>
  <c r="D2571" i="4"/>
  <c r="C2547" i="4"/>
  <c r="D2547" i="4"/>
  <c r="E2515" i="4"/>
  <c r="C2483" i="4"/>
  <c r="D2483" i="4"/>
  <c r="E2451" i="4"/>
  <c r="C2435" i="4"/>
  <c r="D2435" i="4"/>
  <c r="C2403" i="4"/>
  <c r="D2403" i="4"/>
  <c r="E2371" i="4"/>
  <c r="C2355" i="4"/>
  <c r="D2355" i="4"/>
  <c r="C2339" i="4"/>
  <c r="E2339" i="4" s="1"/>
  <c r="D2339" i="4"/>
  <c r="C2291" i="4"/>
  <c r="D2291" i="4"/>
  <c r="E2259" i="4"/>
  <c r="E2243" i="4"/>
  <c r="C2219" i="4"/>
  <c r="D2219" i="4"/>
  <c r="C2147" i="4"/>
  <c r="D2147" i="4"/>
  <c r="C2131" i="4"/>
  <c r="D2131" i="4"/>
  <c r="E2107" i="4"/>
  <c r="E2059" i="4"/>
  <c r="E1956" i="4"/>
  <c r="C1948" i="4"/>
  <c r="D1948" i="4"/>
  <c r="C1924" i="4"/>
  <c r="D1924" i="4"/>
  <c r="C1900" i="4"/>
  <c r="D1900" i="4"/>
  <c r="E1876" i="4"/>
  <c r="C1860" i="4"/>
  <c r="D1860" i="4"/>
  <c r="C1828" i="4"/>
  <c r="D1828" i="4"/>
  <c r="C1732" i="4"/>
  <c r="D1732" i="4"/>
  <c r="C1716" i="4"/>
  <c r="D1716" i="4"/>
  <c r="E1692" i="4"/>
  <c r="C1668" i="4"/>
  <c r="D1668" i="4"/>
  <c r="C1653" i="4"/>
  <c r="E1653" i="4" s="1"/>
  <c r="D1653" i="4"/>
  <c r="C1637" i="4"/>
  <c r="D1637" i="4"/>
  <c r="C1422" i="4"/>
  <c r="E1422" i="4" s="1"/>
  <c r="D1422" i="4"/>
  <c r="E1382" i="4"/>
  <c r="C1366" i="4"/>
  <c r="D1366" i="4"/>
  <c r="C1350" i="4"/>
  <c r="D1350" i="4"/>
  <c r="C1326" i="4"/>
  <c r="D1326" i="4"/>
  <c r="F1326" i="4" s="1"/>
  <c r="H1326" i="4" s="1"/>
  <c r="C1318" i="4"/>
  <c r="D1318" i="4"/>
  <c r="C1302" i="4"/>
  <c r="D1302" i="4"/>
  <c r="C1190" i="4"/>
  <c r="D1190" i="4"/>
  <c r="C1174" i="4"/>
  <c r="E1174" i="4" s="1"/>
  <c r="D1174" i="4"/>
  <c r="F1174" i="4" s="1"/>
  <c r="H1174" i="4" s="1"/>
  <c r="E1134" i="4"/>
  <c r="C1118" i="4"/>
  <c r="E1118" i="4" s="1"/>
  <c r="D1118" i="4"/>
  <c r="C1022" i="4"/>
  <c r="D1022" i="4"/>
  <c r="E998" i="4"/>
  <c r="E958" i="4"/>
  <c r="C950" i="4"/>
  <c r="D950" i="4"/>
  <c r="E910" i="4"/>
  <c r="C894" i="4"/>
  <c r="D894" i="4"/>
  <c r="D799" i="4"/>
  <c r="F799" i="4" s="1"/>
  <c r="H799" i="4" s="1"/>
  <c r="D982" i="4"/>
  <c r="F982" i="4" s="1"/>
  <c r="H982" i="4" s="1"/>
  <c r="D1263" i="4"/>
  <c r="F1263" i="4" s="1"/>
  <c r="H1263" i="4" s="1"/>
  <c r="D1638" i="4"/>
  <c r="D1701" i="4"/>
  <c r="F1701" i="4" s="1"/>
  <c r="H1701" i="4" s="1"/>
  <c r="D2043" i="4"/>
  <c r="F2043" i="4" s="1"/>
  <c r="H2043" i="4" s="1"/>
  <c r="D2132" i="4"/>
  <c r="F2132" i="4" s="1"/>
  <c r="H2132" i="4" s="1"/>
  <c r="D2196" i="4"/>
  <c r="F2196" i="4" s="1"/>
  <c r="H2196" i="4" s="1"/>
  <c r="D2235" i="4"/>
  <c r="F2235" i="4" s="1"/>
  <c r="H2235" i="4" s="1"/>
  <c r="D2707" i="4"/>
  <c r="F2707" i="4" s="1"/>
  <c r="H2707" i="4" s="1"/>
  <c r="D2811" i="4"/>
  <c r="F2811" i="4" s="1"/>
  <c r="H2811" i="4" s="1"/>
  <c r="D3826" i="4"/>
  <c r="F3826" i="4" s="1"/>
  <c r="H3826" i="4" s="1"/>
  <c r="D3977" i="4"/>
  <c r="F3977" i="4" s="1"/>
  <c r="H3977" i="4" s="1"/>
  <c r="D4122" i="4"/>
  <c r="F4122" i="4" s="1"/>
  <c r="H4122" i="4" s="1"/>
  <c r="D4194" i="4"/>
  <c r="F4194" i="4" s="1"/>
  <c r="H4194" i="4" s="1"/>
  <c r="D5018" i="4"/>
  <c r="F5018" i="4" s="1"/>
  <c r="H5018" i="4" s="1"/>
  <c r="D5114" i="4"/>
  <c r="F5114" i="4" s="1"/>
  <c r="H5114" i="4" s="1"/>
  <c r="D5193" i="4"/>
  <c r="F5193" i="4" s="1"/>
  <c r="H5193" i="4" s="1"/>
  <c r="D5945" i="4"/>
  <c r="F5945" i="4" s="1"/>
  <c r="H5945" i="4" s="1"/>
  <c r="D6169" i="4"/>
  <c r="F6169" i="4" s="1"/>
  <c r="H6169" i="4" s="1"/>
  <c r="C6422" i="4"/>
  <c r="G6422" i="4" s="1"/>
  <c r="I6422" i="4" s="1"/>
  <c r="D6422" i="4"/>
  <c r="F6422" i="4" s="1"/>
  <c r="H6422" i="4" s="1"/>
  <c r="C6367" i="4"/>
  <c r="D6367" i="4"/>
  <c r="F6367" i="4" s="1"/>
  <c r="H6367" i="4" s="1"/>
  <c r="C6343" i="4"/>
  <c r="D6343" i="4"/>
  <c r="F6343" i="4" s="1"/>
  <c r="H6343" i="4" s="1"/>
  <c r="C6320" i="4"/>
  <c r="D6320" i="4"/>
  <c r="F6320" i="4" s="1"/>
  <c r="H6320" i="4" s="1"/>
  <c r="C6296" i="4"/>
  <c r="D6296" i="4"/>
  <c r="F6296" i="4" s="1"/>
  <c r="C6264" i="4"/>
  <c r="D6264" i="4"/>
  <c r="F6264" i="4" s="1"/>
  <c r="H6264" i="4" s="1"/>
  <c r="C6240" i="4"/>
  <c r="D6240" i="4"/>
  <c r="F6240" i="4" s="1"/>
  <c r="H6240" i="4" s="1"/>
  <c r="C6232" i="4"/>
  <c r="D6232" i="4"/>
  <c r="F6232" i="4" s="1"/>
  <c r="H6232" i="4" s="1"/>
  <c r="C6224" i="4"/>
  <c r="D6224" i="4"/>
  <c r="F6224" i="4" s="1"/>
  <c r="H6224" i="4" s="1"/>
  <c r="C6208" i="4"/>
  <c r="D6208" i="4"/>
  <c r="F6208" i="4" s="1"/>
  <c r="H6208" i="4" s="1"/>
  <c r="C6184" i="4"/>
  <c r="D6184" i="4"/>
  <c r="F6184" i="4" s="1"/>
  <c r="H6184" i="4" s="1"/>
  <c r="C6168" i="4"/>
  <c r="D6168" i="4"/>
  <c r="C6160" i="4"/>
  <c r="D6160" i="4"/>
  <c r="C6136" i="4"/>
  <c r="D6136" i="4"/>
  <c r="C6120" i="4"/>
  <c r="D6120" i="4"/>
  <c r="C6096" i="4"/>
  <c r="D6096" i="4"/>
  <c r="C6080" i="4"/>
  <c r="D6080" i="4"/>
  <c r="C6056" i="4"/>
  <c r="D6056" i="4"/>
  <c r="C6040" i="4"/>
  <c r="D6040" i="4"/>
  <c r="C6024" i="4"/>
  <c r="D6024" i="4"/>
  <c r="C6000" i="4"/>
  <c r="D6000" i="4"/>
  <c r="C5976" i="4"/>
  <c r="D5976" i="4"/>
  <c r="C5960" i="4"/>
  <c r="D5960" i="4"/>
  <c r="C5944" i="4"/>
  <c r="D5944" i="4"/>
  <c r="C5936" i="4"/>
  <c r="D5936" i="4"/>
  <c r="C5912" i="4"/>
  <c r="D5912" i="4"/>
  <c r="C5888" i="4"/>
  <c r="D5888" i="4"/>
  <c r="E5848" i="4"/>
  <c r="C5824" i="4"/>
  <c r="D5824" i="4"/>
  <c r="C5808" i="4"/>
  <c r="D5808" i="4"/>
  <c r="C5784" i="4"/>
  <c r="D5784" i="4"/>
  <c r="C5768" i="4"/>
  <c r="D5768" i="4"/>
  <c r="C5744" i="4"/>
  <c r="D5744" i="4"/>
  <c r="C5728" i="4"/>
  <c r="D5728" i="4"/>
  <c r="C5704" i="4"/>
  <c r="D5704" i="4"/>
  <c r="C5688" i="4"/>
  <c r="D5688" i="4"/>
  <c r="C5664" i="4"/>
  <c r="D5664" i="4"/>
  <c r="C5640" i="4"/>
  <c r="D5640" i="4"/>
  <c r="C5624" i="4"/>
  <c r="D5624" i="4"/>
  <c r="C5608" i="4"/>
  <c r="D5608" i="4"/>
  <c r="C5584" i="4"/>
  <c r="D5584" i="4"/>
  <c r="C5568" i="4"/>
  <c r="D5568" i="4"/>
  <c r="C5544" i="4"/>
  <c r="D5544" i="4"/>
  <c r="C5536" i="4"/>
  <c r="D5536" i="4"/>
  <c r="C5520" i="4"/>
  <c r="D5520" i="4"/>
  <c r="C5496" i="4"/>
  <c r="D5496" i="4"/>
  <c r="C5464" i="4"/>
  <c r="D5464" i="4"/>
  <c r="C5440" i="4"/>
  <c r="D5440" i="4"/>
  <c r="C5416" i="4"/>
  <c r="D5416" i="4"/>
  <c r="C5392" i="4"/>
  <c r="D5392" i="4"/>
  <c r="E5368" i="4"/>
  <c r="C5352" i="4"/>
  <c r="D5352" i="4"/>
  <c r="C5320" i="4"/>
  <c r="D5320" i="4"/>
  <c r="F5320" i="4" s="1"/>
  <c r="H5320" i="4" s="1"/>
  <c r="C5280" i="4"/>
  <c r="D5280" i="4"/>
  <c r="C5264" i="4"/>
  <c r="D5264" i="4"/>
  <c r="C5240" i="4"/>
  <c r="D5240" i="4"/>
  <c r="C5216" i="4"/>
  <c r="D5216" i="4"/>
  <c r="F5216" i="4" s="1"/>
  <c r="H5216" i="4" s="1"/>
  <c r="C5192" i="4"/>
  <c r="D5192" i="4"/>
  <c r="E5144" i="4"/>
  <c r="C5128" i="4"/>
  <c r="D5128" i="4"/>
  <c r="C5104" i="4"/>
  <c r="D5104" i="4"/>
  <c r="C5080" i="4"/>
  <c r="D5080" i="4"/>
  <c r="C5056" i="4"/>
  <c r="D5056" i="4"/>
  <c r="C5040" i="4"/>
  <c r="D5040" i="4"/>
  <c r="C5032" i="4"/>
  <c r="D5032" i="4"/>
  <c r="C5008" i="4"/>
  <c r="D5008" i="4"/>
  <c r="C5000" i="4"/>
  <c r="D5000" i="4"/>
  <c r="C4992" i="4"/>
  <c r="D4992" i="4"/>
  <c r="C4968" i="4"/>
  <c r="D4968" i="4"/>
  <c r="C4944" i="4"/>
  <c r="D4944" i="4"/>
  <c r="C4928" i="4"/>
  <c r="D4928" i="4"/>
  <c r="C4904" i="4"/>
  <c r="D4904" i="4"/>
  <c r="C4880" i="4"/>
  <c r="D4880" i="4"/>
  <c r="C4848" i="4"/>
  <c r="D4848" i="4"/>
  <c r="C4832" i="4"/>
  <c r="D4832" i="4"/>
  <c r="C4808" i="4"/>
  <c r="D4808" i="4"/>
  <c r="E4776" i="4"/>
  <c r="C4752" i="4"/>
  <c r="D4752" i="4"/>
  <c r="F4752" i="4" s="1"/>
  <c r="H4752" i="4" s="1"/>
  <c r="C4736" i="4"/>
  <c r="D4736" i="4"/>
  <c r="E4696" i="4"/>
  <c r="C4672" i="4"/>
  <c r="D4672" i="4"/>
  <c r="C4648" i="4"/>
  <c r="D4648" i="4"/>
  <c r="C4632" i="4"/>
  <c r="D4632" i="4"/>
  <c r="C4600" i="4"/>
  <c r="D4600" i="4"/>
  <c r="C4576" i="4"/>
  <c r="D4576" i="4"/>
  <c r="C4552" i="4"/>
  <c r="D4552" i="4"/>
  <c r="C4528" i="4"/>
  <c r="D4528" i="4"/>
  <c r="C4504" i="4"/>
  <c r="D4504" i="4"/>
  <c r="C4480" i="4"/>
  <c r="D4480" i="4"/>
  <c r="C4448" i="4"/>
  <c r="D4448" i="4"/>
  <c r="C4424" i="4"/>
  <c r="D4424" i="4"/>
  <c r="E4392" i="4"/>
  <c r="C4368" i="4"/>
  <c r="D4368" i="4"/>
  <c r="C4352" i="4"/>
  <c r="D4352" i="4"/>
  <c r="C4328" i="4"/>
  <c r="D4328" i="4"/>
  <c r="F4328" i="4" s="1"/>
  <c r="H4328" i="4" s="1"/>
  <c r="C4312" i="4"/>
  <c r="D4312" i="4"/>
  <c r="C4296" i="4"/>
  <c r="D4296" i="4"/>
  <c r="C4280" i="4"/>
  <c r="D4280" i="4"/>
  <c r="E4256" i="4"/>
  <c r="C4240" i="4"/>
  <c r="D4240" i="4"/>
  <c r="C4224" i="4"/>
  <c r="D4224" i="4"/>
  <c r="E4184" i="4"/>
  <c r="C4168" i="4"/>
  <c r="D4168" i="4"/>
  <c r="E4144" i="4"/>
  <c r="C4136" i="4"/>
  <c r="D4136" i="4"/>
  <c r="C4080" i="4"/>
  <c r="D4080" i="4"/>
  <c r="E4040" i="4"/>
  <c r="C4024" i="4"/>
  <c r="E4024" i="4" s="1"/>
  <c r="D4024" i="4"/>
  <c r="C3968" i="4"/>
  <c r="D3968" i="4"/>
  <c r="F3968" i="4" s="1"/>
  <c r="H3968" i="4" s="1"/>
  <c r="C3944" i="4"/>
  <c r="D3944" i="4"/>
  <c r="C3920" i="4"/>
  <c r="D3920" i="4"/>
  <c r="C3896" i="4"/>
  <c r="D3896" i="4"/>
  <c r="C3872" i="4"/>
  <c r="D3872" i="4"/>
  <c r="F3872" i="4" s="1"/>
  <c r="H3872" i="4" s="1"/>
  <c r="C3848" i="4"/>
  <c r="D3848" i="4"/>
  <c r="C3793" i="4"/>
  <c r="E3793" i="4" s="1"/>
  <c r="D3793" i="4"/>
  <c r="C3777" i="4"/>
  <c r="D3777" i="4"/>
  <c r="C3753" i="4"/>
  <c r="D3753" i="4"/>
  <c r="F3753" i="4" s="1"/>
  <c r="H3753" i="4" s="1"/>
  <c r="C3737" i="4"/>
  <c r="D3737" i="4"/>
  <c r="C3713" i="4"/>
  <c r="E3713" i="4" s="1"/>
  <c r="D3713" i="4"/>
  <c r="C3641" i="4"/>
  <c r="E3641" i="4" s="1"/>
  <c r="D3641" i="4"/>
  <c r="C3585" i="4"/>
  <c r="E3585" i="4" s="1"/>
  <c r="D3585" i="4"/>
  <c r="F3585" i="4" s="1"/>
  <c r="H3585" i="4" s="1"/>
  <c r="C3569" i="4"/>
  <c r="D3569" i="4"/>
  <c r="C3545" i="4"/>
  <c r="E3545" i="4" s="1"/>
  <c r="D3545" i="4"/>
  <c r="C3513" i="4"/>
  <c r="D3513" i="4"/>
  <c r="C3457" i="4"/>
  <c r="D3457" i="4"/>
  <c r="F3457" i="4" s="1"/>
  <c r="H3457" i="4" s="1"/>
  <c r="C3441" i="4"/>
  <c r="D3441" i="4"/>
  <c r="C3425" i="4"/>
  <c r="E3425" i="4" s="1"/>
  <c r="D3425" i="4"/>
  <c r="C3417" i="4"/>
  <c r="E3417" i="4" s="1"/>
  <c r="D3417" i="4"/>
  <c r="C3401" i="4"/>
  <c r="D3401" i="4"/>
  <c r="F3401" i="4" s="1"/>
  <c r="H3401" i="4" s="1"/>
  <c r="C3353" i="4"/>
  <c r="E3353" i="4" s="1"/>
  <c r="D3353" i="4"/>
  <c r="C3289" i="4"/>
  <c r="D3289" i="4"/>
  <c r="C3273" i="4"/>
  <c r="D3273" i="4"/>
  <c r="C3257" i="4"/>
  <c r="D3257" i="4"/>
  <c r="F3257" i="4" s="1"/>
  <c r="H3257" i="4" s="1"/>
  <c r="C3233" i="4"/>
  <c r="D3233" i="4"/>
  <c r="C3225" i="4"/>
  <c r="D3225" i="4"/>
  <c r="C3177" i="4"/>
  <c r="E3177" i="4" s="1"/>
  <c r="D3177" i="4"/>
  <c r="C3145" i="4"/>
  <c r="E3145" i="4" s="1"/>
  <c r="D3145" i="4"/>
  <c r="F3145" i="4" s="1"/>
  <c r="H3145" i="4" s="1"/>
  <c r="E3074" i="4"/>
  <c r="C3058" i="4"/>
  <c r="D3058" i="4"/>
  <c r="C3042" i="4"/>
  <c r="D3042" i="4"/>
  <c r="C3002" i="4"/>
  <c r="D3002" i="4"/>
  <c r="C2978" i="4"/>
  <c r="D2978" i="4"/>
  <c r="E2938" i="4"/>
  <c r="C2914" i="4"/>
  <c r="D2914" i="4"/>
  <c r="C2890" i="4"/>
  <c r="D2890" i="4"/>
  <c r="C2874" i="4"/>
  <c r="D2874" i="4"/>
  <c r="F2874" i="4" s="1"/>
  <c r="H2874" i="4" s="1"/>
  <c r="C2866" i="4"/>
  <c r="D2866" i="4"/>
  <c r="C2850" i="4"/>
  <c r="D2850" i="4"/>
  <c r="C2834" i="4"/>
  <c r="D2834" i="4"/>
  <c r="C2818" i="4"/>
  <c r="D2818" i="4"/>
  <c r="F2818" i="4" s="1"/>
  <c r="H2818" i="4" s="1"/>
  <c r="C2786" i="4"/>
  <c r="D2786" i="4"/>
  <c r="C2762" i="4"/>
  <c r="D2762" i="4"/>
  <c r="E2642" i="4"/>
  <c r="C2626" i="4"/>
  <c r="D2626" i="4"/>
  <c r="E2586" i="4"/>
  <c r="C2570" i="4"/>
  <c r="D2570" i="4"/>
  <c r="C2546" i="4"/>
  <c r="D2546" i="4"/>
  <c r="C2530" i="4"/>
  <c r="D2530" i="4"/>
  <c r="C2506" i="4"/>
  <c r="D2506" i="4"/>
  <c r="F2506" i="4" s="1"/>
  <c r="H2506" i="4" s="1"/>
  <c r="C2490" i="4"/>
  <c r="D2490" i="4"/>
  <c r="E2450" i="4"/>
  <c r="E2410" i="4"/>
  <c r="C2394" i="4"/>
  <c r="D2394" i="4"/>
  <c r="C2378" i="4"/>
  <c r="D2378" i="4"/>
  <c r="F2378" i="4" s="1"/>
  <c r="H2378" i="4" s="1"/>
  <c r="C2362" i="4"/>
  <c r="D2362" i="4"/>
  <c r="C2290" i="4"/>
  <c r="D2290" i="4"/>
  <c r="C2266" i="4"/>
  <c r="D2266" i="4"/>
  <c r="C2250" i="4"/>
  <c r="D2250" i="4"/>
  <c r="F2250" i="4" s="1"/>
  <c r="H2250" i="4" s="1"/>
  <c r="C2202" i="4"/>
  <c r="D2202" i="4"/>
  <c r="C2186" i="4"/>
  <c r="D2186" i="4"/>
  <c r="E2162" i="4"/>
  <c r="E2114" i="4"/>
  <c r="E2090" i="4"/>
  <c r="C2074" i="4"/>
  <c r="D2074" i="4"/>
  <c r="C2058" i="4"/>
  <c r="D2058" i="4"/>
  <c r="E2026" i="4"/>
  <c r="E1979" i="4"/>
  <c r="C1955" i="4"/>
  <c r="D1955" i="4"/>
  <c r="C1915" i="4"/>
  <c r="D1915" i="4"/>
  <c r="C1899" i="4"/>
  <c r="D1899" i="4"/>
  <c r="C1883" i="4"/>
  <c r="D1883" i="4"/>
  <c r="C1859" i="4"/>
  <c r="D1859" i="4"/>
  <c r="E1811" i="4"/>
  <c r="C1779" i="4"/>
  <c r="D1779" i="4"/>
  <c r="C1739" i="4"/>
  <c r="D1739" i="4"/>
  <c r="C1707" i="4"/>
  <c r="D1707" i="4"/>
  <c r="E1683" i="4"/>
  <c r="C1659" i="4"/>
  <c r="D1659" i="4"/>
  <c r="C1644" i="4"/>
  <c r="D1644" i="4"/>
  <c r="E1612" i="4"/>
  <c r="E1516" i="4"/>
  <c r="C1437" i="4"/>
  <c r="E1437" i="4" s="1"/>
  <c r="D1437" i="4"/>
  <c r="C1413" i="4"/>
  <c r="E1413" i="4" s="1"/>
  <c r="D1413" i="4"/>
  <c r="C1069" i="4"/>
  <c r="D1069" i="4"/>
  <c r="E1013" i="4"/>
  <c r="E837" i="4"/>
  <c r="C821" i="4"/>
  <c r="D821" i="4"/>
  <c r="C805" i="4"/>
  <c r="D805" i="4"/>
  <c r="C781" i="4"/>
  <c r="D781" i="4"/>
  <c r="D919" i="4"/>
  <c r="F919" i="4" s="1"/>
  <c r="H919" i="4" s="1"/>
  <c r="D959" i="4"/>
  <c r="F959" i="4" s="1"/>
  <c r="H959" i="4" s="1"/>
  <c r="D1613" i="4"/>
  <c r="F1613" i="4" s="1"/>
  <c r="H1613" i="4" s="1"/>
  <c r="D1979" i="4"/>
  <c r="F1979" i="4" s="1"/>
  <c r="H1979" i="4" s="1"/>
  <c r="D2108" i="4"/>
  <c r="F2108" i="4" s="1"/>
  <c r="H2108" i="4" s="1"/>
  <c r="D2162" i="4"/>
  <c r="F2162" i="4" s="1"/>
  <c r="H2162" i="4" s="1"/>
  <c r="D2236" i="4"/>
  <c r="F2236" i="4" s="1"/>
  <c r="H2236" i="4" s="1"/>
  <c r="D2307" i="4"/>
  <c r="F2307" i="4" s="1"/>
  <c r="H2307" i="4" s="1"/>
  <c r="D2475" i="4"/>
  <c r="F2475" i="4" s="1"/>
  <c r="H2475" i="4" s="1"/>
  <c r="D2770" i="4"/>
  <c r="F2770" i="4" s="1"/>
  <c r="H2770" i="4" s="1"/>
  <c r="D2842" i="4"/>
  <c r="F2842" i="4" s="1"/>
  <c r="H2842" i="4" s="1"/>
  <c r="D2924" i="4"/>
  <c r="F2924" i="4" s="1"/>
  <c r="H2924" i="4" s="1"/>
  <c r="D3530" i="4"/>
  <c r="F3530" i="4" s="1"/>
  <c r="H3530" i="4" s="1"/>
  <c r="D3554" i="4"/>
  <c r="F3554" i="4" s="1"/>
  <c r="H3554" i="4" s="1"/>
  <c r="D4232" i="4"/>
  <c r="F4232" i="4" s="1"/>
  <c r="H4232" i="4" s="1"/>
  <c r="D4377" i="4"/>
  <c r="F4377" i="4" s="1"/>
  <c r="H4377" i="4" s="1"/>
  <c r="D4546" i="4"/>
  <c r="F4546" i="4" s="1"/>
  <c r="H4546" i="4" s="1"/>
  <c r="D4650" i="4"/>
  <c r="F4650" i="4" s="1"/>
  <c r="H4650" i="4" s="1"/>
  <c r="D4706" i="4"/>
  <c r="F4706" i="4" s="1"/>
  <c r="H4706" i="4" s="1"/>
  <c r="D4776" i="4"/>
  <c r="F4776" i="4" s="1"/>
  <c r="H4776" i="4" s="1"/>
  <c r="D4873" i="4"/>
  <c r="F4873" i="4" s="1"/>
  <c r="H4873" i="4" s="1"/>
  <c r="D6416" i="4"/>
  <c r="F6416" i="4" s="1"/>
  <c r="H6416" i="4" s="1"/>
  <c r="C6413" i="4"/>
  <c r="E6413" i="4" s="1"/>
  <c r="D6413" i="4"/>
  <c r="F6413" i="4" s="1"/>
  <c r="H6413" i="4" s="1"/>
  <c r="C6406" i="4"/>
  <c r="E6406" i="4" s="1"/>
  <c r="D6406" i="4"/>
  <c r="F6406" i="4" s="1"/>
  <c r="H6406" i="4" s="1"/>
  <c r="C6390" i="4"/>
  <c r="D6390" i="4"/>
  <c r="F6390" i="4" s="1"/>
  <c r="H6390" i="4" s="1"/>
  <c r="C6374" i="4"/>
  <c r="D6374" i="4"/>
  <c r="F6374" i="4" s="1"/>
  <c r="H6374" i="4" s="1"/>
  <c r="C6319" i="4"/>
  <c r="E6319" i="4" s="1"/>
  <c r="D6319" i="4"/>
  <c r="F6319" i="4" s="1"/>
  <c r="H6319" i="4" s="1"/>
  <c r="C6311" i="4"/>
  <c r="D6311" i="4"/>
  <c r="F6311" i="4" s="1"/>
  <c r="H6311" i="4" s="1"/>
  <c r="C6279" i="4"/>
  <c r="D6279" i="4"/>
  <c r="F6279" i="4" s="1"/>
  <c r="H6279" i="4" s="1"/>
  <c r="C6263" i="4"/>
  <c r="D6263" i="4"/>
  <c r="F6263" i="4" s="1"/>
  <c r="H6263" i="4" s="1"/>
  <c r="C6247" i="4"/>
  <c r="D6247" i="4"/>
  <c r="F6247" i="4" s="1"/>
  <c r="H6247" i="4" s="1"/>
  <c r="C6223" i="4"/>
  <c r="D6223" i="4"/>
  <c r="F6223" i="4" s="1"/>
  <c r="H6223" i="4" s="1"/>
  <c r="C6207" i="4"/>
  <c r="D6207" i="4"/>
  <c r="F6207" i="4" s="1"/>
  <c r="H6207" i="4" s="1"/>
  <c r="C6191" i="4"/>
  <c r="D6191" i="4"/>
  <c r="F6191" i="4" s="1"/>
  <c r="H6191" i="4" s="1"/>
  <c r="C6127" i="4"/>
  <c r="D6127" i="4"/>
  <c r="C6111" i="4"/>
  <c r="D6111" i="4"/>
  <c r="C6103" i="4"/>
  <c r="D6103" i="4"/>
  <c r="C6087" i="4"/>
  <c r="D6087" i="4"/>
  <c r="C6071" i="4"/>
  <c r="D6071" i="4"/>
  <c r="C6047" i="4"/>
  <c r="D6047" i="4"/>
  <c r="C6031" i="4"/>
  <c r="D6031" i="4"/>
  <c r="C6023" i="4"/>
  <c r="D6023" i="4"/>
  <c r="C5999" i="4"/>
  <c r="D5999" i="4"/>
  <c r="C5975" i="4"/>
  <c r="D5975" i="4"/>
  <c r="C5959" i="4"/>
  <c r="D5959" i="4"/>
  <c r="C5943" i="4"/>
  <c r="D5943" i="4"/>
  <c r="C5911" i="4"/>
  <c r="D5911" i="4"/>
  <c r="C5855" i="4"/>
  <c r="D5855" i="4"/>
  <c r="C5839" i="4"/>
  <c r="D5839" i="4"/>
  <c r="C5815" i="4"/>
  <c r="D5815" i="4"/>
  <c r="C5799" i="4"/>
  <c r="D5799" i="4"/>
  <c r="C5783" i="4"/>
  <c r="D5783" i="4"/>
  <c r="C5767" i="4"/>
  <c r="D5767" i="4"/>
  <c r="C5751" i="4"/>
  <c r="D5751" i="4"/>
  <c r="C5735" i="4"/>
  <c r="D5735" i="4"/>
  <c r="C5719" i="4"/>
  <c r="D5719" i="4"/>
  <c r="C5703" i="4"/>
  <c r="D5703" i="4"/>
  <c r="C5679" i="4"/>
  <c r="D5679" i="4"/>
  <c r="E5647" i="4"/>
  <c r="C5559" i="4"/>
  <c r="D5559" i="4"/>
  <c r="C5543" i="4"/>
  <c r="D5543" i="4"/>
  <c r="C5519" i="4"/>
  <c r="D5519" i="4"/>
  <c r="C5495" i="4"/>
  <c r="D5495" i="4"/>
  <c r="C5471" i="4"/>
  <c r="D5471" i="4"/>
  <c r="C5463" i="4"/>
  <c r="D5463" i="4"/>
  <c r="E5431" i="4"/>
  <c r="C5407" i="4"/>
  <c r="D5407" i="4"/>
  <c r="C5383" i="4"/>
  <c r="D5383" i="4"/>
  <c r="C5367" i="4"/>
  <c r="D5367" i="4"/>
  <c r="C5351" i="4"/>
  <c r="D5351" i="4"/>
  <c r="C5327" i="4"/>
  <c r="D5327" i="4"/>
  <c r="C5311" i="4"/>
  <c r="D5311" i="4"/>
  <c r="C5247" i="4"/>
  <c r="D5247" i="4"/>
  <c r="C5231" i="4"/>
  <c r="D5231" i="4"/>
  <c r="C5207" i="4"/>
  <c r="D5207" i="4"/>
  <c r="C5191" i="4"/>
  <c r="D5191" i="4"/>
  <c r="C5183" i="4"/>
  <c r="D5183" i="4"/>
  <c r="E5159" i="4"/>
  <c r="C5135" i="4"/>
  <c r="D5135" i="4"/>
  <c r="F5135" i="4" s="1"/>
  <c r="H5135" i="4" s="1"/>
  <c r="C5127" i="4"/>
  <c r="D5127" i="4"/>
  <c r="C5119" i="4"/>
  <c r="D5119" i="4"/>
  <c r="C5103" i="4"/>
  <c r="D5103" i="4"/>
  <c r="C5087" i="4"/>
  <c r="D5087" i="4"/>
  <c r="F5087" i="4" s="1"/>
  <c r="H5087" i="4" s="1"/>
  <c r="C5071" i="4"/>
  <c r="D5071" i="4"/>
  <c r="C5055" i="4"/>
  <c r="D5055" i="4"/>
  <c r="C5039" i="4"/>
  <c r="D5039" i="4"/>
  <c r="C5023" i="4"/>
  <c r="D5023" i="4"/>
  <c r="F5023" i="4" s="1"/>
  <c r="H5023" i="4" s="1"/>
  <c r="C5007" i="4"/>
  <c r="D5007" i="4"/>
  <c r="C4991" i="4"/>
  <c r="D4991" i="4"/>
  <c r="C4983" i="4"/>
  <c r="D4983" i="4"/>
  <c r="C4943" i="4"/>
  <c r="D4943" i="4"/>
  <c r="F4943" i="4" s="1"/>
  <c r="H4943" i="4" s="1"/>
  <c r="C4935" i="4"/>
  <c r="D4935" i="4"/>
  <c r="C4919" i="4"/>
  <c r="D4919" i="4"/>
  <c r="C4903" i="4"/>
  <c r="D4903" i="4"/>
  <c r="C4871" i="4"/>
  <c r="D4871" i="4"/>
  <c r="F4871" i="4" s="1"/>
  <c r="E4839" i="4"/>
  <c r="C4815" i="4"/>
  <c r="D4815" i="4"/>
  <c r="C4799" i="4"/>
  <c r="D4799" i="4"/>
  <c r="E4767" i="4"/>
  <c r="C4751" i="4"/>
  <c r="D4751" i="4"/>
  <c r="F4751" i="4" s="1"/>
  <c r="H4751" i="4" s="1"/>
  <c r="C4727" i="4"/>
  <c r="D4727" i="4"/>
  <c r="E4695" i="4"/>
  <c r="C4671" i="4"/>
  <c r="D4671" i="4"/>
  <c r="C4631" i="4"/>
  <c r="D4631" i="4"/>
  <c r="C4607" i="4"/>
  <c r="D4607" i="4"/>
  <c r="E4575" i="4"/>
  <c r="C4551" i="4"/>
  <c r="D4551" i="4"/>
  <c r="C4535" i="4"/>
  <c r="D4535" i="4"/>
  <c r="C4527" i="4"/>
  <c r="D4527" i="4"/>
  <c r="F4527" i="4" s="1"/>
  <c r="H4527" i="4" s="1"/>
  <c r="C4503" i="4"/>
  <c r="D4503" i="4"/>
  <c r="C4479" i="4"/>
  <c r="D4479" i="4"/>
  <c r="C4463" i="4"/>
  <c r="D4463" i="4"/>
  <c r="C4439" i="4"/>
  <c r="D4439" i="4"/>
  <c r="F4439" i="4" s="1"/>
  <c r="H4439" i="4" s="1"/>
  <c r="E4391" i="4"/>
  <c r="C4367" i="4"/>
  <c r="D4367" i="4"/>
  <c r="C4351" i="4"/>
  <c r="D4351" i="4"/>
  <c r="C4335" i="4"/>
  <c r="D4335" i="4"/>
  <c r="C4311" i="4"/>
  <c r="D4311" i="4"/>
  <c r="C4287" i="4"/>
  <c r="D4287" i="4"/>
  <c r="C4239" i="4"/>
  <c r="D4239" i="4"/>
  <c r="C4215" i="4"/>
  <c r="D4215" i="4"/>
  <c r="C4183" i="4"/>
  <c r="D4183" i="4"/>
  <c r="C4159" i="4"/>
  <c r="D4159" i="4"/>
  <c r="E4127" i="4"/>
  <c r="C4111" i="4"/>
  <c r="D4111" i="4"/>
  <c r="C4047" i="4"/>
  <c r="D4047" i="4"/>
  <c r="C4015" i="4"/>
  <c r="E4015" i="4" s="1"/>
  <c r="D4015" i="4"/>
  <c r="E3927" i="4"/>
  <c r="C3911" i="4"/>
  <c r="D3911" i="4"/>
  <c r="E3871" i="4"/>
  <c r="C3823" i="4"/>
  <c r="D3823" i="4"/>
  <c r="F3823" i="4" s="1"/>
  <c r="H3823" i="4" s="1"/>
  <c r="C3808" i="4"/>
  <c r="D3808" i="4"/>
  <c r="C3792" i="4"/>
  <c r="D3792" i="4"/>
  <c r="C3784" i="4"/>
  <c r="D3784" i="4"/>
  <c r="E3752" i="4"/>
  <c r="C3736" i="4"/>
  <c r="D3736" i="4"/>
  <c r="C3720" i="4"/>
  <c r="D3720" i="4"/>
  <c r="C3672" i="4"/>
  <c r="D3672" i="4"/>
  <c r="C3584" i="4"/>
  <c r="D3584" i="4"/>
  <c r="E3552" i="4"/>
  <c r="C3528" i="4"/>
  <c r="D3528" i="4"/>
  <c r="C3512" i="4"/>
  <c r="D3512" i="4"/>
  <c r="C3488" i="4"/>
  <c r="D3488" i="4"/>
  <c r="C3416" i="4"/>
  <c r="D3416" i="4"/>
  <c r="C3400" i="4"/>
  <c r="D3400" i="4"/>
  <c r="C3384" i="4"/>
  <c r="D3384" i="4"/>
  <c r="C3376" i="4"/>
  <c r="D3376" i="4"/>
  <c r="C3352" i="4"/>
  <c r="E3352" i="4" s="1"/>
  <c r="D3352" i="4"/>
  <c r="C3336" i="4"/>
  <c r="D3336" i="4"/>
  <c r="C3312" i="4"/>
  <c r="D3312" i="4"/>
  <c r="E3280" i="4"/>
  <c r="C3256" i="4"/>
  <c r="D3256" i="4"/>
  <c r="C3216" i="4"/>
  <c r="D3216" i="4"/>
  <c r="E3128" i="4"/>
  <c r="E3112" i="4"/>
  <c r="C3049" i="4"/>
  <c r="D3049" i="4"/>
  <c r="C2993" i="4"/>
  <c r="D2993" i="4"/>
  <c r="C2937" i="4"/>
  <c r="E2937" i="4" s="1"/>
  <c r="D2937" i="4"/>
  <c r="C2889" i="4"/>
  <c r="E2889" i="4" s="1"/>
  <c r="D2889" i="4"/>
  <c r="C2881" i="4"/>
  <c r="E2881" i="4" s="1"/>
  <c r="D2881" i="4"/>
  <c r="C2865" i="4"/>
  <c r="D2865" i="4"/>
  <c r="C2849" i="4"/>
  <c r="E2849" i="4" s="1"/>
  <c r="D2849" i="4"/>
  <c r="C2841" i="4"/>
  <c r="E2841" i="4" s="1"/>
  <c r="D2841" i="4"/>
  <c r="C2817" i="4"/>
  <c r="E2817" i="4" s="1"/>
  <c r="D2817" i="4"/>
  <c r="C2801" i="4"/>
  <c r="E2801" i="4" s="1"/>
  <c r="D2801" i="4"/>
  <c r="C2713" i="4"/>
  <c r="E2713" i="4" s="1"/>
  <c r="D2713" i="4"/>
  <c r="C2681" i="4"/>
  <c r="E2681" i="4" s="1"/>
  <c r="D2681" i="4"/>
  <c r="C2625" i="4"/>
  <c r="D2625" i="4"/>
  <c r="C2601" i="4"/>
  <c r="D2601" i="4"/>
  <c r="C2585" i="4"/>
  <c r="E2585" i="4" s="1"/>
  <c r="D2585" i="4"/>
  <c r="C2529" i="4"/>
  <c r="E2529" i="4" s="1"/>
  <c r="D2529" i="4"/>
  <c r="C2505" i="4"/>
  <c r="E2505" i="4" s="1"/>
  <c r="D2505" i="4"/>
  <c r="C2457" i="4"/>
  <c r="D2457" i="4"/>
  <c r="C2441" i="4"/>
  <c r="E2441" i="4" s="1"/>
  <c r="D2441" i="4"/>
  <c r="C2425" i="4"/>
  <c r="D2425" i="4"/>
  <c r="C2401" i="4"/>
  <c r="E2401" i="4" s="1"/>
  <c r="D2401" i="4"/>
  <c r="C2353" i="4"/>
  <c r="E2353" i="4" s="1"/>
  <c r="D2353" i="4"/>
  <c r="C2329" i="4"/>
  <c r="E2329" i="4" s="1"/>
  <c r="D2329" i="4"/>
  <c r="C2281" i="4"/>
  <c r="E2281" i="4" s="1"/>
  <c r="D2281" i="4"/>
  <c r="C2257" i="4"/>
  <c r="E2257" i="4" s="1"/>
  <c r="D2257" i="4"/>
  <c r="C2241" i="4"/>
  <c r="E2241" i="4" s="1"/>
  <c r="D2241" i="4"/>
  <c r="C2193" i="4"/>
  <c r="E2193" i="4" s="1"/>
  <c r="D2193" i="4"/>
  <c r="C2185" i="4"/>
  <c r="E2185" i="4" s="1"/>
  <c r="D2185" i="4"/>
  <c r="C2137" i="4"/>
  <c r="E2137" i="4" s="1"/>
  <c r="D2137" i="4"/>
  <c r="C2121" i="4"/>
  <c r="E2121" i="4" s="1"/>
  <c r="D2121" i="4"/>
  <c r="C2065" i="4"/>
  <c r="D2065" i="4"/>
  <c r="C2009" i="4"/>
  <c r="D2009" i="4"/>
  <c r="E1978" i="4"/>
  <c r="C1946" i="4"/>
  <c r="D1946" i="4"/>
  <c r="E1922" i="4"/>
  <c r="C1914" i="4"/>
  <c r="D1914" i="4"/>
  <c r="C1890" i="4"/>
  <c r="D1890" i="4"/>
  <c r="C1882" i="4"/>
  <c r="D1882" i="4"/>
  <c r="C1826" i="4"/>
  <c r="D1826" i="4"/>
  <c r="C1770" i="4"/>
  <c r="D1770" i="4"/>
  <c r="E1754" i="4"/>
  <c r="E1722" i="4"/>
  <c r="E1690" i="4"/>
  <c r="E1658" i="4"/>
  <c r="C1643" i="4"/>
  <c r="D1643" i="4"/>
  <c r="C1627" i="4"/>
  <c r="D1627" i="4"/>
  <c r="C1611" i="4"/>
  <c r="E1611" i="4" s="1"/>
  <c r="D1611" i="4"/>
  <c r="C1563" i="4"/>
  <c r="D1563" i="4"/>
  <c r="C1555" i="4"/>
  <c r="E1555" i="4" s="1"/>
  <c r="D1555" i="4"/>
  <c r="C1507" i="4"/>
  <c r="E1507" i="4" s="1"/>
  <c r="D1507" i="4"/>
  <c r="E1476" i="4"/>
  <c r="C1452" i="4"/>
  <c r="D1452" i="4"/>
  <c r="C1436" i="4"/>
  <c r="D1436" i="4"/>
  <c r="C1388" i="4"/>
  <c r="D1388" i="4"/>
  <c r="F1388" i="4" s="1"/>
  <c r="H1388" i="4" s="1"/>
  <c r="C1364" i="4"/>
  <c r="D1364" i="4"/>
  <c r="C1276" i="4"/>
  <c r="E1276" i="4" s="1"/>
  <c r="D1276" i="4"/>
  <c r="E1140" i="4"/>
  <c r="E1100" i="4"/>
  <c r="E1084" i="4"/>
  <c r="C1028" i="4"/>
  <c r="D1028" i="4"/>
  <c r="E996" i="4"/>
  <c r="C972" i="4"/>
  <c r="D972" i="4"/>
  <c r="C948" i="4"/>
  <c r="D948" i="4"/>
  <c r="E900" i="4"/>
  <c r="C876" i="4"/>
  <c r="E876" i="4" s="1"/>
  <c r="D876" i="4"/>
  <c r="C860" i="4"/>
  <c r="D860" i="4"/>
  <c r="E828" i="4"/>
  <c r="E788" i="4"/>
  <c r="C780" i="4"/>
  <c r="E780" i="4" s="1"/>
  <c r="D780" i="4"/>
  <c r="C436" i="4"/>
  <c r="E436" i="4" s="1"/>
  <c r="D436" i="4"/>
  <c r="D638" i="4"/>
  <c r="F638" i="4" s="1"/>
  <c r="H638" i="4" s="1"/>
  <c r="D932" i="4"/>
  <c r="F932" i="4" s="1"/>
  <c r="H932" i="4" s="1"/>
  <c r="D1068" i="4"/>
  <c r="F1068" i="4" s="1"/>
  <c r="H1068" i="4" s="1"/>
  <c r="D1230" i="4"/>
  <c r="F1230" i="4" s="1"/>
  <c r="H1230" i="4" s="1"/>
  <c r="D1255" i="4"/>
  <c r="F1255" i="4" s="1"/>
  <c r="H1255" i="4" s="1"/>
  <c r="D1382" i="4"/>
  <c r="F1382" i="4" s="1"/>
  <c r="H1382" i="4" s="1"/>
  <c r="D1539" i="4"/>
  <c r="F1539" i="4" s="1"/>
  <c r="H1539" i="4" s="1"/>
  <c r="D1590" i="4"/>
  <c r="F1590" i="4" s="1"/>
  <c r="D1629" i="4"/>
  <c r="F1629" i="4" s="1"/>
  <c r="H1629" i="4" s="1"/>
  <c r="D1802" i="4"/>
  <c r="F1802" i="4" s="1"/>
  <c r="H1802" i="4" s="1"/>
  <c r="D1842" i="4"/>
  <c r="F1842" i="4" s="1"/>
  <c r="H1842" i="4" s="1"/>
  <c r="D1875" i="4"/>
  <c r="F1875" i="4" s="1"/>
  <c r="H1875" i="4" s="1"/>
  <c r="D2443" i="4"/>
  <c r="F2443" i="4" s="1"/>
  <c r="H2443" i="4" s="1"/>
  <c r="D2795" i="4"/>
  <c r="F2795" i="4" s="1"/>
  <c r="H2795" i="4" s="1"/>
  <c r="D2843" i="4"/>
  <c r="F2843" i="4" s="1"/>
  <c r="H2843" i="4" s="1"/>
  <c r="D2899" i="4"/>
  <c r="F2899" i="4" s="1"/>
  <c r="H2899" i="4" s="1"/>
  <c r="D2945" i="4"/>
  <c r="F2945" i="4" s="1"/>
  <c r="H2945" i="4" s="1"/>
  <c r="D3003" i="4"/>
  <c r="F3003" i="4" s="1"/>
  <c r="H3003" i="4" s="1"/>
  <c r="D3060" i="4"/>
  <c r="F3060" i="4" s="1"/>
  <c r="H3060" i="4" s="1"/>
  <c r="D3128" i="4"/>
  <c r="F3128" i="4" s="1"/>
  <c r="H3128" i="4" s="1"/>
  <c r="D3306" i="4"/>
  <c r="F3306" i="4" s="1"/>
  <c r="H3306" i="4" s="1"/>
  <c r="D3345" i="4"/>
  <c r="F3345" i="4" s="1"/>
  <c r="H3345" i="4" s="1"/>
  <c r="D3611" i="4"/>
  <c r="F3611" i="4" s="1"/>
  <c r="H3611" i="4" s="1"/>
  <c r="D3624" i="4"/>
  <c r="F3624" i="4" s="1"/>
  <c r="H3624" i="4" s="1"/>
  <c r="D3967" i="4"/>
  <c r="F3967" i="4" s="1"/>
  <c r="H3967" i="4" s="1"/>
  <c r="D4144" i="4"/>
  <c r="F4144" i="4" s="1"/>
  <c r="H4144" i="4" s="1"/>
  <c r="D4777" i="4"/>
  <c r="F4777" i="4" s="1"/>
  <c r="H4777" i="4" s="1"/>
  <c r="D4913" i="4"/>
  <c r="F4913" i="4" s="1"/>
  <c r="H4913" i="4" s="1"/>
  <c r="D5176" i="4"/>
  <c r="F5176" i="4" s="1"/>
  <c r="H5176" i="4" s="1"/>
  <c r="D5257" i="4"/>
  <c r="F5257" i="4" s="1"/>
  <c r="H5257" i="4" s="1"/>
  <c r="D5455" i="4"/>
  <c r="F5455" i="4" s="1"/>
  <c r="H5455" i="4" s="1"/>
  <c r="D6018" i="4"/>
  <c r="F6018" i="4" s="1"/>
  <c r="H6018" i="4" s="1"/>
  <c r="D6066" i="4"/>
  <c r="F6066" i="4" s="1"/>
  <c r="H6066" i="4" s="1"/>
  <c r="D613" i="4"/>
  <c r="F613" i="4" s="1"/>
  <c r="H613" i="4" s="1"/>
  <c r="D653" i="4"/>
  <c r="F653" i="4" s="1"/>
  <c r="H653" i="4" s="1"/>
  <c r="D764" i="4"/>
  <c r="F764" i="4" s="1"/>
  <c r="H764" i="4" s="1"/>
  <c r="D773" i="4"/>
  <c r="F773" i="4" s="1"/>
  <c r="H773" i="4" s="1"/>
  <c r="D788" i="4"/>
  <c r="F788" i="4" s="1"/>
  <c r="H788" i="4" s="1"/>
  <c r="D836" i="4"/>
  <c r="F836" i="4" s="1"/>
  <c r="H836" i="4" s="1"/>
  <c r="D845" i="4"/>
  <c r="F845" i="4" s="1"/>
  <c r="H845" i="4" s="1"/>
  <c r="D854" i="4"/>
  <c r="F854" i="4" s="1"/>
  <c r="H854" i="4" s="1"/>
  <c r="D908" i="4"/>
  <c r="F908" i="4" s="1"/>
  <c r="H908" i="4" s="1"/>
  <c r="D935" i="4"/>
  <c r="F935" i="4" s="1"/>
  <c r="H935" i="4" s="1"/>
  <c r="D1014" i="4"/>
  <c r="F1014" i="4" s="1"/>
  <c r="H1014" i="4" s="1"/>
  <c r="D1031" i="4"/>
  <c r="F1031" i="4" s="1"/>
  <c r="H1031" i="4" s="1"/>
  <c r="D1110" i="4"/>
  <c r="F1110" i="4" s="1"/>
  <c r="H1110" i="4" s="1"/>
  <c r="D1135" i="4"/>
  <c r="F1135" i="4" s="1"/>
  <c r="H1135" i="4" s="1"/>
  <c r="D1231" i="4"/>
  <c r="F1231" i="4" s="1"/>
  <c r="H1231" i="4" s="1"/>
  <c r="D1311" i="4"/>
  <c r="F1311" i="4" s="1"/>
  <c r="H1311" i="4" s="1"/>
  <c r="D1383" i="4"/>
  <c r="F1383" i="4" s="1"/>
  <c r="H1383" i="4" s="1"/>
  <c r="D1397" i="4"/>
  <c r="F1397" i="4" s="1"/>
  <c r="H1397" i="4" s="1"/>
  <c r="D1476" i="4"/>
  <c r="F1476" i="4" s="1"/>
  <c r="H1476" i="4" s="1"/>
  <c r="D1492" i="4"/>
  <c r="F1492" i="4" s="1"/>
  <c r="H1492" i="4" s="1"/>
  <c r="D1603" i="4"/>
  <c r="F1603" i="4" s="1"/>
  <c r="H1603" i="4" s="1"/>
  <c r="D1666" i="4"/>
  <c r="F1666" i="4" s="1"/>
  <c r="H1666" i="4" s="1"/>
  <c r="D1682" i="4"/>
  <c r="F1682" i="4" s="1"/>
  <c r="H1682" i="4" s="1"/>
  <c r="D1748" i="4"/>
  <c r="F1748" i="4" s="1"/>
  <c r="H1748" i="4" s="1"/>
  <c r="D1843" i="4"/>
  <c r="F1843" i="4" s="1"/>
  <c r="H1843" i="4" s="1"/>
  <c r="D1876" i="4"/>
  <c r="F1876" i="4" s="1"/>
  <c r="H1876" i="4" s="1"/>
  <c r="D1907" i="4"/>
  <c r="F1907" i="4" s="1"/>
  <c r="H1907" i="4" s="1"/>
  <c r="D1923" i="4"/>
  <c r="F1923" i="4" s="1"/>
  <c r="H1923" i="4" s="1"/>
  <c r="D1995" i="4"/>
  <c r="F1995" i="4" s="1"/>
  <c r="H1995" i="4" s="1"/>
  <c r="D2025" i="4"/>
  <c r="F2025" i="4" s="1"/>
  <c r="H2025" i="4" s="1"/>
  <c r="D2059" i="4"/>
  <c r="F2059" i="4" s="1"/>
  <c r="H2059" i="4" s="1"/>
  <c r="D2089" i="4"/>
  <c r="F2089" i="4" s="1"/>
  <c r="H2089" i="4" s="1"/>
  <c r="D2123" i="4"/>
  <c r="F2123" i="4" s="1"/>
  <c r="H2123" i="4" s="1"/>
  <c r="D2153" i="4"/>
  <c r="F2153" i="4" s="1"/>
  <c r="H2153" i="4" s="1"/>
  <c r="D2187" i="4"/>
  <c r="F2187" i="4" s="1"/>
  <c r="H2187" i="4" s="1"/>
  <c r="D2217" i="4"/>
  <c r="F2217" i="4" s="1"/>
  <c r="H2217" i="4" s="1"/>
  <c r="D2251" i="4"/>
  <c r="F2251" i="4" s="1"/>
  <c r="H2251" i="4" s="1"/>
  <c r="D2297" i="4"/>
  <c r="F2297" i="4" s="1"/>
  <c r="H2297" i="4" s="1"/>
  <c r="D2346" i="4"/>
  <c r="F2346" i="4" s="1"/>
  <c r="H2346" i="4" s="1"/>
  <c r="D2361" i="4"/>
  <c r="F2361" i="4" s="1"/>
  <c r="H2361" i="4" s="1"/>
  <c r="D2396" i="4"/>
  <c r="F2396" i="4" s="1"/>
  <c r="H2396" i="4" s="1"/>
  <c r="D2410" i="4"/>
  <c r="F2410" i="4" s="1"/>
  <c r="H2410" i="4" s="1"/>
  <c r="D2500" i="4"/>
  <c r="F2500" i="4" s="1"/>
  <c r="H2500" i="4" s="1"/>
  <c r="D2553" i="4"/>
  <c r="F2553" i="4" s="1"/>
  <c r="H2553" i="4" s="1"/>
  <c r="D2602" i="4"/>
  <c r="F2602" i="4" s="1"/>
  <c r="H2602" i="4" s="1"/>
  <c r="D2618" i="4"/>
  <c r="F2618" i="4" s="1"/>
  <c r="H2618" i="4" s="1"/>
  <c r="D2675" i="4"/>
  <c r="F2675" i="4" s="1"/>
  <c r="H2675" i="4" s="1"/>
  <c r="D2796" i="4"/>
  <c r="F2796" i="4" s="1"/>
  <c r="H2796" i="4" s="1"/>
  <c r="D2844" i="4"/>
  <c r="F2844" i="4" s="1"/>
  <c r="H2844" i="4" s="1"/>
  <c r="D2883" i="4"/>
  <c r="F2883" i="4" s="1"/>
  <c r="H2883" i="4" s="1"/>
  <c r="D2900" i="4"/>
  <c r="F2900" i="4" s="1"/>
  <c r="H2900" i="4" s="1"/>
  <c r="D2948" i="4"/>
  <c r="F2948" i="4" s="1"/>
  <c r="H2948" i="4" s="1"/>
  <c r="D2963" i="4"/>
  <c r="F2963" i="4" s="1"/>
  <c r="H2963" i="4" s="1"/>
  <c r="D3004" i="4"/>
  <c r="F3004" i="4" s="1"/>
  <c r="H3004" i="4" s="1"/>
  <c r="D3044" i="4"/>
  <c r="F3044" i="4" s="1"/>
  <c r="H3044" i="4" s="1"/>
  <c r="D3075" i="4"/>
  <c r="F3075" i="4" s="1"/>
  <c r="H3075" i="4" s="1"/>
  <c r="D3114" i="4"/>
  <c r="F3114" i="4" s="1"/>
  <c r="H3114" i="4" s="1"/>
  <c r="D3168" i="4"/>
  <c r="F3168" i="4" s="1"/>
  <c r="H3168" i="4" s="1"/>
  <c r="D3227" i="4"/>
  <c r="F3227" i="4" s="1"/>
  <c r="H3227" i="4" s="1"/>
  <c r="D3242" i="4"/>
  <c r="F3242" i="4" s="1"/>
  <c r="H3242" i="4" s="1"/>
  <c r="D3274" i="4"/>
  <c r="F3274" i="4" s="1"/>
  <c r="H3274" i="4" s="1"/>
  <c r="D3346" i="4"/>
  <c r="F3346" i="4" s="1"/>
  <c r="H3346" i="4" s="1"/>
  <c r="D3409" i="4"/>
  <c r="F3409" i="4" s="1"/>
  <c r="H3409" i="4" s="1"/>
  <c r="D3459" i="4"/>
  <c r="F3459" i="4" s="1"/>
  <c r="H3459" i="4" s="1"/>
  <c r="D3472" i="4"/>
  <c r="F3472" i="4" s="1"/>
  <c r="H3472" i="4" s="1"/>
  <c r="D3664" i="4"/>
  <c r="F3664" i="4" s="1"/>
  <c r="H3664" i="4" s="1"/>
  <c r="D3768" i="4"/>
  <c r="F3768" i="4" s="1"/>
  <c r="H3768" i="4" s="1"/>
  <c r="D3800" i="4"/>
  <c r="F3800" i="4" s="1"/>
  <c r="H3800" i="4" s="1"/>
  <c r="D3817" i="4"/>
  <c r="F3817" i="4" s="1"/>
  <c r="H3817" i="4" s="1"/>
  <c r="D3871" i="4"/>
  <c r="F3871" i="4" s="1"/>
  <c r="H3871" i="4" s="1"/>
  <c r="D3927" i="4"/>
  <c r="F3927" i="4" s="1"/>
  <c r="H3927" i="4" s="1"/>
  <c r="D4096" i="4"/>
  <c r="F4096" i="4" s="1"/>
  <c r="H4096" i="4" s="1"/>
  <c r="D4184" i="4"/>
  <c r="F4184" i="4" s="1"/>
  <c r="H4184" i="4" s="1"/>
  <c r="D4272" i="4"/>
  <c r="F4272" i="4" s="1"/>
  <c r="H4272" i="4" s="1"/>
  <c r="D4329" i="4"/>
  <c r="F4329" i="4" s="1"/>
  <c r="H4329" i="4" s="1"/>
  <c r="D4344" i="4"/>
  <c r="F4344" i="4" s="1"/>
  <c r="H4344" i="4" s="1"/>
  <c r="D4519" i="4"/>
  <c r="F4519" i="4" s="1"/>
  <c r="D4639" i="4"/>
  <c r="F4639" i="4" s="1"/>
  <c r="H4639" i="4" s="1"/>
  <c r="D4767" i="4"/>
  <c r="F4767" i="4" s="1"/>
  <c r="H4767" i="4" s="1"/>
  <c r="D4778" i="4"/>
  <c r="F4778" i="4" s="1"/>
  <c r="H4778" i="4" s="1"/>
  <c r="D4914" i="4"/>
  <c r="F4914" i="4" s="1"/>
  <c r="H4914" i="4" s="1"/>
  <c r="D4985" i="4"/>
  <c r="F4985" i="4" s="1"/>
  <c r="H4985" i="4" s="1"/>
  <c r="D5143" i="4"/>
  <c r="F5143" i="4" s="1"/>
  <c r="H5143" i="4" s="1"/>
  <c r="D5159" i="4"/>
  <c r="F5159" i="4" s="1"/>
  <c r="H5159" i="4" s="1"/>
  <c r="D5370" i="4"/>
  <c r="F5370" i="4" s="1"/>
  <c r="H5370" i="4" s="1"/>
  <c r="D5458" i="4"/>
  <c r="F5458" i="4" s="1"/>
  <c r="H5458" i="4" s="1"/>
  <c r="D5609" i="4"/>
  <c r="F5609" i="4" s="1"/>
  <c r="H5609" i="4" s="1"/>
  <c r="D5626" i="4"/>
  <c r="F5626" i="4" s="1"/>
  <c r="H5626" i="4" s="1"/>
  <c r="D5720" i="4"/>
  <c r="F5720" i="4" s="1"/>
  <c r="H5720" i="4" s="1"/>
  <c r="D5848" i="4"/>
  <c r="F5848" i="4" s="1"/>
  <c r="H5848" i="4" s="1"/>
  <c r="D6199" i="4"/>
  <c r="F6199" i="4" s="1"/>
  <c r="H6199" i="4" s="1"/>
  <c r="D6239" i="4"/>
  <c r="F6239" i="4" s="1"/>
  <c r="H6239" i="4" s="1"/>
  <c r="D6280" i="4"/>
  <c r="F6280" i="4" s="1"/>
  <c r="H6280" i="4" s="1"/>
  <c r="E5583" i="4"/>
  <c r="C6401" i="4"/>
  <c r="E6401" i="4" s="1"/>
  <c r="D6401" i="4"/>
  <c r="F6401" i="4" s="1"/>
  <c r="H6401" i="4" s="1"/>
  <c r="C6322" i="4"/>
  <c r="D6322" i="4"/>
  <c r="F6322" i="4" s="1"/>
  <c r="H6322" i="4" s="1"/>
  <c r="C6274" i="4"/>
  <c r="E6274" i="4" s="1"/>
  <c r="D6274" i="4"/>
  <c r="F6274" i="4" s="1"/>
  <c r="H6274" i="4" s="1"/>
  <c r="C6242" i="4"/>
  <c r="E6242" i="4" s="1"/>
  <c r="D6242" i="4"/>
  <c r="F6242" i="4" s="1"/>
  <c r="H6242" i="4" s="1"/>
  <c r="C6218" i="4"/>
  <c r="E6218" i="4" s="1"/>
  <c r="D6218" i="4"/>
  <c r="C6186" i="4"/>
  <c r="E6186" i="4" s="1"/>
  <c r="D6186" i="4"/>
  <c r="F6186" i="4" s="1"/>
  <c r="H6186" i="4" s="1"/>
  <c r="C6162" i="4"/>
  <c r="D6162" i="4"/>
  <c r="C6146" i="4"/>
  <c r="E6146" i="4" s="1"/>
  <c r="D6146" i="4"/>
  <c r="F6146" i="4" s="1"/>
  <c r="H6146" i="4" s="1"/>
  <c r="C6122" i="4"/>
  <c r="E6122" i="4" s="1"/>
  <c r="D6122" i="4"/>
  <c r="C6098" i="4"/>
  <c r="D6098" i="4"/>
  <c r="E6066" i="4"/>
  <c r="C6050" i="4"/>
  <c r="D6050" i="4"/>
  <c r="C6034" i="4"/>
  <c r="D6034" i="4"/>
  <c r="C6010" i="4"/>
  <c r="D6010" i="4"/>
  <c r="C5986" i="4"/>
  <c r="E5986" i="4" s="1"/>
  <c r="D5986" i="4"/>
  <c r="C5922" i="4"/>
  <c r="E5922" i="4" s="1"/>
  <c r="D5922" i="4"/>
  <c r="C5898" i="4"/>
  <c r="E5898" i="4" s="1"/>
  <c r="D5898" i="4"/>
  <c r="C5874" i="4"/>
  <c r="D5874" i="4"/>
  <c r="C5850" i="4"/>
  <c r="D5850" i="4"/>
  <c r="C5826" i="4"/>
  <c r="E5826" i="4" s="1"/>
  <c r="D5826" i="4"/>
  <c r="E5778" i="4"/>
  <c r="C5754" i="4"/>
  <c r="D5754" i="4"/>
  <c r="C5730" i="4"/>
  <c r="D5730" i="4"/>
  <c r="C5706" i="4"/>
  <c r="E5706" i="4" s="1"/>
  <c r="D5706" i="4"/>
  <c r="C5682" i="4"/>
  <c r="D5682" i="4"/>
  <c r="C5658" i="4"/>
  <c r="D5658" i="4"/>
  <c r="C5642" i="4"/>
  <c r="E5642" i="4" s="1"/>
  <c r="D5642" i="4"/>
  <c r="C5594" i="4"/>
  <c r="E5594" i="4" s="1"/>
  <c r="D5594" i="4"/>
  <c r="E5554" i="4"/>
  <c r="C5530" i="4"/>
  <c r="D5530" i="4"/>
  <c r="C5514" i="4"/>
  <c r="E5514" i="4" s="1"/>
  <c r="D5514" i="4"/>
  <c r="C5490" i="4"/>
  <c r="D5490" i="4"/>
  <c r="C5442" i="4"/>
  <c r="E5442" i="4" s="1"/>
  <c r="D5442" i="4"/>
  <c r="C5426" i="4"/>
  <c r="D5426" i="4"/>
  <c r="C5402" i="4"/>
  <c r="D5402" i="4"/>
  <c r="C5378" i="4"/>
  <c r="D5378" i="4"/>
  <c r="C5354" i="4"/>
  <c r="E5354" i="4" s="1"/>
  <c r="D5354" i="4"/>
  <c r="C5330" i="4"/>
  <c r="E5330" i="4" s="1"/>
  <c r="D5330" i="4"/>
  <c r="C5306" i="4"/>
  <c r="E5306" i="4" s="1"/>
  <c r="D5306" i="4"/>
  <c r="C5290" i="4"/>
  <c r="D5290" i="4"/>
  <c r="C5266" i="4"/>
  <c r="D5266" i="4"/>
  <c r="C5250" i="4"/>
  <c r="E5250" i="4" s="1"/>
  <c r="D5250" i="4"/>
  <c r="E5210" i="4"/>
  <c r="C5186" i="4"/>
  <c r="D5186" i="4"/>
  <c r="C5162" i="4"/>
  <c r="D5162" i="4"/>
  <c r="C5138" i="4"/>
  <c r="E5138" i="4" s="1"/>
  <c r="D5138" i="4"/>
  <c r="C5122" i="4"/>
  <c r="E5122" i="4" s="1"/>
  <c r="D5122" i="4"/>
  <c r="C5082" i="4"/>
  <c r="E5082" i="4" s="1"/>
  <c r="D5082" i="4"/>
  <c r="C5074" i="4"/>
  <c r="D5074" i="4"/>
  <c r="C5066" i="4"/>
  <c r="E5066" i="4" s="1"/>
  <c r="D5066" i="4"/>
  <c r="C5050" i="4"/>
  <c r="D5050" i="4"/>
  <c r="C5042" i="4"/>
  <c r="E5042" i="4" s="1"/>
  <c r="D5042" i="4"/>
  <c r="C5026" i="4"/>
  <c r="E5026" i="4" s="1"/>
  <c r="D5026" i="4"/>
  <c r="C5002" i="4"/>
  <c r="E5002" i="4" s="1"/>
  <c r="D5002" i="4"/>
  <c r="C4978" i="4"/>
  <c r="E4978" i="4" s="1"/>
  <c r="D4978" i="4"/>
  <c r="C4962" i="4"/>
  <c r="D4962" i="4"/>
  <c r="C4938" i="4"/>
  <c r="D4938" i="4"/>
  <c r="C4930" i="4"/>
  <c r="D4930" i="4"/>
  <c r="C4898" i="4"/>
  <c r="D4898" i="4"/>
  <c r="C4866" i="4"/>
  <c r="E4866" i="4" s="1"/>
  <c r="D4866" i="4"/>
  <c r="C4802" i="4"/>
  <c r="D4802" i="4"/>
  <c r="C4786" i="4"/>
  <c r="D4786" i="4"/>
  <c r="C4762" i="4"/>
  <c r="D4762" i="4"/>
  <c r="C4738" i="4"/>
  <c r="E4738" i="4" s="1"/>
  <c r="D4738" i="4"/>
  <c r="C4714" i="4"/>
  <c r="E4714" i="4" s="1"/>
  <c r="D4714" i="4"/>
  <c r="C4690" i="4"/>
  <c r="E4690" i="4" s="1"/>
  <c r="D4690" i="4"/>
  <c r="E4650" i="4"/>
  <c r="C4634" i="4"/>
  <c r="E4634" i="4" s="1"/>
  <c r="D4634" i="4"/>
  <c r="C4602" i="4"/>
  <c r="D4602" i="4"/>
  <c r="C4578" i="4"/>
  <c r="E4578" i="4" s="1"/>
  <c r="D4578" i="4"/>
  <c r="C4506" i="4"/>
  <c r="E4506" i="4" s="1"/>
  <c r="D4506" i="4"/>
  <c r="C4482" i="4"/>
  <c r="E4482" i="4" s="1"/>
  <c r="D4482" i="4"/>
  <c r="C4426" i="4"/>
  <c r="E4426" i="4" s="1"/>
  <c r="D4426" i="4"/>
  <c r="C4410" i="4"/>
  <c r="E4410" i="4" s="1"/>
  <c r="D4410" i="4"/>
  <c r="C4378" i="4"/>
  <c r="E4378" i="4" s="1"/>
  <c r="D4378" i="4"/>
  <c r="C4346" i="4"/>
  <c r="D4346" i="4"/>
  <c r="C4250" i="4"/>
  <c r="D4250" i="4"/>
  <c r="C4234" i="4"/>
  <c r="D4234" i="4"/>
  <c r="C4210" i="4"/>
  <c r="D4210" i="4"/>
  <c r="E4170" i="4"/>
  <c r="C4146" i="4"/>
  <c r="D4146" i="4"/>
  <c r="C4130" i="4"/>
  <c r="E4130" i="4" s="1"/>
  <c r="D4130" i="4"/>
  <c r="C4114" i="4"/>
  <c r="D4114" i="4"/>
  <c r="E4082" i="4"/>
  <c r="E4042" i="4"/>
  <c r="E3986" i="4"/>
  <c r="C3962" i="4"/>
  <c r="D3962" i="4"/>
  <c r="E3930" i="4"/>
  <c r="C3914" i="4"/>
  <c r="D3914" i="4"/>
  <c r="C3898" i="4"/>
  <c r="D3898" i="4"/>
  <c r="C3874" i="4"/>
  <c r="D3874" i="4"/>
  <c r="C3866" i="4"/>
  <c r="D3866" i="4"/>
  <c r="C3842" i="4"/>
  <c r="D3842" i="4"/>
  <c r="E3747" i="4"/>
  <c r="C3723" i="4"/>
  <c r="D3723" i="4"/>
  <c r="C3707" i="4"/>
  <c r="D3707" i="4"/>
  <c r="C3659" i="4"/>
  <c r="E3659" i="4" s="1"/>
  <c r="D3659" i="4"/>
  <c r="C3643" i="4"/>
  <c r="D3643" i="4"/>
  <c r="C3627" i="4"/>
  <c r="D3627" i="4"/>
  <c r="C3603" i="4"/>
  <c r="D3603" i="4"/>
  <c r="E3571" i="4"/>
  <c r="E3531" i="4"/>
  <c r="E3507" i="4"/>
  <c r="C3491" i="4"/>
  <c r="D3491" i="4"/>
  <c r="C3475" i="4"/>
  <c r="D3475" i="4"/>
  <c r="C3451" i="4"/>
  <c r="D3451" i="4"/>
  <c r="C3427" i="4"/>
  <c r="D3427" i="4"/>
  <c r="E3371" i="4"/>
  <c r="C3339" i="4"/>
  <c r="D3339" i="4"/>
  <c r="C3323" i="4"/>
  <c r="D3323" i="4"/>
  <c r="C3307" i="4"/>
  <c r="D3307" i="4"/>
  <c r="E3275" i="4"/>
  <c r="C3259" i="4"/>
  <c r="D3259" i="4"/>
  <c r="C3243" i="4"/>
  <c r="D3243" i="4"/>
  <c r="C3235" i="4"/>
  <c r="D3235" i="4"/>
  <c r="C3219" i="4"/>
  <c r="D3219" i="4"/>
  <c r="C3203" i="4"/>
  <c r="D3203" i="4"/>
  <c r="C3187" i="4"/>
  <c r="D3187" i="4"/>
  <c r="C3171" i="4"/>
  <c r="E3171" i="4" s="1"/>
  <c r="D3171" i="4"/>
  <c r="C3147" i="4"/>
  <c r="D3147" i="4"/>
  <c r="E3115" i="4"/>
  <c r="C3099" i="4"/>
  <c r="E3099" i="4" s="1"/>
  <c r="D3099" i="4"/>
  <c r="E3060" i="4"/>
  <c r="C3052" i="4"/>
  <c r="D3052" i="4"/>
  <c r="C3036" i="4"/>
  <c r="D3036" i="4"/>
  <c r="C2964" i="4"/>
  <c r="D2964" i="4"/>
  <c r="E2932" i="4"/>
  <c r="E2900" i="4"/>
  <c r="C2884" i="4"/>
  <c r="D2884" i="4"/>
  <c r="C2820" i="4"/>
  <c r="D2820" i="4"/>
  <c r="C2804" i="4"/>
  <c r="D2804" i="4"/>
  <c r="E2756" i="4"/>
  <c r="C2724" i="4"/>
  <c r="D2724" i="4"/>
  <c r="C2668" i="4"/>
  <c r="E2668" i="4" s="1"/>
  <c r="D2668" i="4"/>
  <c r="C2652" i="4"/>
  <c r="D2652" i="4"/>
  <c r="C2636" i="4"/>
  <c r="D2636" i="4"/>
  <c r="E2604" i="4"/>
  <c r="E2564" i="4"/>
  <c r="C2540" i="4"/>
  <c r="E2540" i="4" s="1"/>
  <c r="D2540" i="4"/>
  <c r="E2500" i="4"/>
  <c r="E2460" i="4"/>
  <c r="C2444" i="4"/>
  <c r="D2444" i="4"/>
  <c r="E2396" i="4"/>
  <c r="E2348" i="4"/>
  <c r="E2308" i="4"/>
  <c r="C2292" i="4"/>
  <c r="E2292" i="4" s="1"/>
  <c r="D2292" i="4"/>
  <c r="E2236" i="4"/>
  <c r="C2212" i="4"/>
  <c r="D2212" i="4"/>
  <c r="C2164" i="4"/>
  <c r="E2164" i="4" s="1"/>
  <c r="D2164" i="4"/>
  <c r="C2148" i="4"/>
  <c r="D2148" i="4"/>
  <c r="C2084" i="4"/>
  <c r="D2084" i="4"/>
  <c r="C2036" i="4"/>
  <c r="D2036" i="4"/>
  <c r="C1981" i="4"/>
  <c r="E1981" i="4" s="1"/>
  <c r="D1981" i="4"/>
  <c r="C1925" i="4"/>
  <c r="E1925" i="4" s="1"/>
  <c r="D1925" i="4"/>
  <c r="C1909" i="4"/>
  <c r="E1909" i="4" s="1"/>
  <c r="D1909" i="4"/>
  <c r="C1893" i="4"/>
  <c r="E1893" i="4" s="1"/>
  <c r="D1893" i="4"/>
  <c r="C1869" i="4"/>
  <c r="E1869" i="4" s="1"/>
  <c r="D1869" i="4"/>
  <c r="C1845" i="4"/>
  <c r="E1845" i="4" s="1"/>
  <c r="D1845" i="4"/>
  <c r="C1821" i="4"/>
  <c r="E1821" i="4" s="1"/>
  <c r="D1821" i="4"/>
  <c r="C1805" i="4"/>
  <c r="E1805" i="4" s="1"/>
  <c r="D1805" i="4"/>
  <c r="C1781" i="4"/>
  <c r="E1781" i="4" s="1"/>
  <c r="D1781" i="4"/>
  <c r="C1773" i="4"/>
  <c r="D1773" i="4"/>
  <c r="C1749" i="4"/>
  <c r="E1749" i="4" s="1"/>
  <c r="D1749" i="4"/>
  <c r="C1733" i="4"/>
  <c r="E1733" i="4" s="1"/>
  <c r="D1733" i="4"/>
  <c r="C1677" i="4"/>
  <c r="E1677" i="4" s="1"/>
  <c r="D1677" i="4"/>
  <c r="E1638" i="4"/>
  <c r="E1606" i="4"/>
  <c r="E1582" i="4"/>
  <c r="C1550" i="4"/>
  <c r="E1550" i="4" s="1"/>
  <c r="D1550" i="4"/>
  <c r="E1391" i="4"/>
  <c r="C1375" i="4"/>
  <c r="D1375" i="4"/>
  <c r="C1351" i="4"/>
  <c r="D1351" i="4"/>
  <c r="E1311" i="4"/>
  <c r="C1295" i="4"/>
  <c r="D1295" i="4"/>
  <c r="E1263" i="4"/>
  <c r="C1247" i="4"/>
  <c r="E1247" i="4" s="1"/>
  <c r="D1247" i="4"/>
  <c r="E1167" i="4"/>
  <c r="C1127" i="4"/>
  <c r="D1127" i="4"/>
  <c r="C1111" i="4"/>
  <c r="E1111" i="4" s="1"/>
  <c r="D1111" i="4"/>
  <c r="C1095" i="4"/>
  <c r="D1095" i="4"/>
  <c r="C1039" i="4"/>
  <c r="D1039" i="4"/>
  <c r="C1023" i="4"/>
  <c r="D1023" i="4"/>
  <c r="C975" i="4"/>
  <c r="D975" i="4"/>
  <c r="E943" i="4"/>
  <c r="C895" i="4"/>
  <c r="D895" i="4"/>
  <c r="C823" i="4"/>
  <c r="D823" i="4"/>
  <c r="C807" i="4"/>
  <c r="E807" i="4" s="1"/>
  <c r="D807" i="4"/>
  <c r="E767" i="4"/>
  <c r="C759" i="4"/>
  <c r="D759" i="4"/>
  <c r="C743" i="4"/>
  <c r="D743" i="4"/>
  <c r="C727" i="4"/>
  <c r="D727" i="4"/>
  <c r="C711" i="4"/>
  <c r="D711" i="4"/>
  <c r="D1661" i="4"/>
  <c r="F1661" i="4" s="1"/>
  <c r="H1661" i="4" s="1"/>
  <c r="D1765" i="4"/>
  <c r="F1765" i="4" s="1"/>
  <c r="H1765" i="4" s="1"/>
  <c r="D1885" i="4"/>
  <c r="F1885" i="4" s="1"/>
  <c r="H1885" i="4" s="1"/>
  <c r="D1988" i="4"/>
  <c r="F1988" i="4" s="1"/>
  <c r="H1988" i="4" s="1"/>
  <c r="D3091" i="4"/>
  <c r="F3091" i="4" s="1"/>
  <c r="H3091" i="4" s="1"/>
  <c r="D3539" i="4"/>
  <c r="F3539" i="4" s="1"/>
  <c r="H3539" i="4" s="1"/>
  <c r="D3635" i="4"/>
  <c r="F3635" i="4" s="1"/>
  <c r="H3635" i="4" s="1"/>
  <c r="D5210" i="4"/>
  <c r="F5210" i="4" s="1"/>
  <c r="H5210" i="4" s="1"/>
  <c r="C6423" i="4"/>
  <c r="D6423" i="4"/>
  <c r="F6423" i="4" s="1"/>
  <c r="E6384" i="4"/>
  <c r="G6384" i="4"/>
  <c r="I6384" i="4" s="1"/>
  <c r="C6344" i="4"/>
  <c r="D6344" i="4"/>
  <c r="F6344" i="4" s="1"/>
  <c r="H6344" i="4" s="1"/>
  <c r="C6281" i="4"/>
  <c r="G6281" i="4" s="1"/>
  <c r="I6281" i="4" s="1"/>
  <c r="D6281" i="4"/>
  <c r="F6281" i="4" s="1"/>
  <c r="H6281" i="4" s="1"/>
  <c r="C6273" i="4"/>
  <c r="E6273" i="4" s="1"/>
  <c r="D6273" i="4"/>
  <c r="F6273" i="4" s="1"/>
  <c r="H6273" i="4" s="1"/>
  <c r="C6257" i="4"/>
  <c r="E6257" i="4" s="1"/>
  <c r="D6257" i="4"/>
  <c r="F6257" i="4" s="1"/>
  <c r="H6257" i="4" s="1"/>
  <c r="C6233" i="4"/>
  <c r="E6233" i="4" s="1"/>
  <c r="D6233" i="4"/>
  <c r="F6233" i="4" s="1"/>
  <c r="H6233" i="4" s="1"/>
  <c r="C6217" i="4"/>
  <c r="E6217" i="4" s="1"/>
  <c r="D6217" i="4"/>
  <c r="F6217" i="4" s="1"/>
  <c r="H6217" i="4" s="1"/>
  <c r="C6193" i="4"/>
  <c r="E6193" i="4" s="1"/>
  <c r="D6193" i="4"/>
  <c r="F6193" i="4" s="1"/>
  <c r="H6193" i="4" s="1"/>
  <c r="C6177" i="4"/>
  <c r="G6177" i="4" s="1"/>
  <c r="I6177" i="4" s="1"/>
  <c r="D6177" i="4"/>
  <c r="F6177" i="4" s="1"/>
  <c r="H6177" i="4" s="1"/>
  <c r="C6153" i="4"/>
  <c r="E6153" i="4" s="1"/>
  <c r="D6153" i="4"/>
  <c r="C6129" i="4"/>
  <c r="E6129" i="4" s="1"/>
  <c r="D6129" i="4"/>
  <c r="C6097" i="4"/>
  <c r="D6097" i="4"/>
  <c r="C6041" i="4"/>
  <c r="E6041" i="4" s="1"/>
  <c r="D6041" i="4"/>
  <c r="C6017" i="4"/>
  <c r="D6017" i="4"/>
  <c r="C6001" i="4"/>
  <c r="E6001" i="4" s="1"/>
  <c r="D6001" i="4"/>
  <c r="C5977" i="4"/>
  <c r="E5977" i="4" s="1"/>
  <c r="D5977" i="4"/>
  <c r="C5969" i="4"/>
  <c r="E5969" i="4" s="1"/>
  <c r="D5969" i="4"/>
  <c r="C5953" i="4"/>
  <c r="E5953" i="4" s="1"/>
  <c r="D5953" i="4"/>
  <c r="C5929" i="4"/>
  <c r="E5929" i="4" s="1"/>
  <c r="D5929" i="4"/>
  <c r="C5905" i="4"/>
  <c r="D5905" i="4"/>
  <c r="C5881" i="4"/>
  <c r="E5881" i="4" s="1"/>
  <c r="D5881" i="4"/>
  <c r="C5873" i="4"/>
  <c r="E5873" i="4" s="1"/>
  <c r="D5873" i="4"/>
  <c r="C5857" i="4"/>
  <c r="E5857" i="4" s="1"/>
  <c r="D5857" i="4"/>
  <c r="C5801" i="4"/>
  <c r="E5801" i="4" s="1"/>
  <c r="D5801" i="4"/>
  <c r="C5785" i="4"/>
  <c r="E5785" i="4" s="1"/>
  <c r="D5785" i="4"/>
  <c r="C5761" i="4"/>
  <c r="E5761" i="4" s="1"/>
  <c r="D5761" i="4"/>
  <c r="C5737" i="4"/>
  <c r="D5737" i="4"/>
  <c r="C5713" i="4"/>
  <c r="E5713" i="4" s="1"/>
  <c r="D5713" i="4"/>
  <c r="C5689" i="4"/>
  <c r="E5689" i="4" s="1"/>
  <c r="D5689" i="4"/>
  <c r="C5665" i="4"/>
  <c r="E5665" i="4" s="1"/>
  <c r="D5665" i="4"/>
  <c r="C5649" i="4"/>
  <c r="D5649" i="4"/>
  <c r="C5625" i="4"/>
  <c r="E5625" i="4" s="1"/>
  <c r="D5625" i="4"/>
  <c r="C5617" i="4"/>
  <c r="E5617" i="4" s="1"/>
  <c r="D5617" i="4"/>
  <c r="C5593" i="4"/>
  <c r="D5593" i="4"/>
  <c r="C5585" i="4"/>
  <c r="D5585" i="4"/>
  <c r="C5561" i="4"/>
  <c r="E5561" i="4" s="1"/>
  <c r="D5561" i="4"/>
  <c r="C5545" i="4"/>
  <c r="E5545" i="4" s="1"/>
  <c r="D5545" i="4"/>
  <c r="C5497" i="4"/>
  <c r="D5497" i="4"/>
  <c r="C5473" i="4"/>
  <c r="E5473" i="4" s="1"/>
  <c r="D5473" i="4"/>
  <c r="C5449" i="4"/>
  <c r="E5449" i="4" s="1"/>
  <c r="D5449" i="4"/>
  <c r="C5425" i="4"/>
  <c r="E5425" i="4" s="1"/>
  <c r="D5425" i="4"/>
  <c r="C5401" i="4"/>
  <c r="E5401" i="4" s="1"/>
  <c r="D5401" i="4"/>
  <c r="C5385" i="4"/>
  <c r="E5385" i="4" s="1"/>
  <c r="D5385" i="4"/>
  <c r="C5361" i="4"/>
  <c r="E5361" i="4" s="1"/>
  <c r="D5361" i="4"/>
  <c r="C5337" i="4"/>
  <c r="E5337" i="4" s="1"/>
  <c r="D5337" i="4"/>
  <c r="C5313" i="4"/>
  <c r="E5313" i="4" s="1"/>
  <c r="D5313" i="4"/>
  <c r="C5297" i="4"/>
  <c r="D5297" i="4"/>
  <c r="C5241" i="4"/>
  <c r="E5241" i="4" s="1"/>
  <c r="D5241" i="4"/>
  <c r="C5217" i="4"/>
  <c r="E5217" i="4" s="1"/>
  <c r="D5217" i="4"/>
  <c r="C5209" i="4"/>
  <c r="E5209" i="4" s="1"/>
  <c r="D5209" i="4"/>
  <c r="C5185" i="4"/>
  <c r="D5185" i="4"/>
  <c r="C5161" i="4"/>
  <c r="D5161" i="4"/>
  <c r="C5097" i="4"/>
  <c r="E5097" i="4" s="1"/>
  <c r="D5097" i="4"/>
  <c r="C5065" i="4"/>
  <c r="E5065" i="4" s="1"/>
  <c r="D5065" i="4"/>
  <c r="C5049" i="4"/>
  <c r="E5049" i="4" s="1"/>
  <c r="D5049" i="4"/>
  <c r="C5025" i="4"/>
  <c r="E5025" i="4" s="1"/>
  <c r="D5025" i="4"/>
  <c r="C5009" i="4"/>
  <c r="E5009" i="4" s="1"/>
  <c r="D5009" i="4"/>
  <c r="C4993" i="4"/>
  <c r="E4993" i="4" s="1"/>
  <c r="D4993" i="4"/>
  <c r="C4969" i="4"/>
  <c r="E4969" i="4" s="1"/>
  <c r="D4969" i="4"/>
  <c r="C4953" i="4"/>
  <c r="D4953" i="4"/>
  <c r="C4937" i="4"/>
  <c r="E4937" i="4" s="1"/>
  <c r="D4937" i="4"/>
  <c r="C4921" i="4"/>
  <c r="E4921" i="4" s="1"/>
  <c r="D4921" i="4"/>
  <c r="C4905" i="4"/>
  <c r="D4905" i="4"/>
  <c r="C4889" i="4"/>
  <c r="D4889" i="4"/>
  <c r="C4865" i="4"/>
  <c r="E4865" i="4" s="1"/>
  <c r="D4865" i="4"/>
  <c r="C4841" i="4"/>
  <c r="E4841" i="4" s="1"/>
  <c r="D4841" i="4"/>
  <c r="C4817" i="4"/>
  <c r="D4817" i="4"/>
  <c r="C4801" i="4"/>
  <c r="D4801" i="4"/>
  <c r="C4785" i="4"/>
  <c r="E4785" i="4" s="1"/>
  <c r="D4785" i="4"/>
  <c r="C4761" i="4"/>
  <c r="E4761" i="4" s="1"/>
  <c r="D4761" i="4"/>
  <c r="C4729" i="4"/>
  <c r="D4729" i="4"/>
  <c r="C4713" i="4"/>
  <c r="E4713" i="4" s="1"/>
  <c r="D4713" i="4"/>
  <c r="C4689" i="4"/>
  <c r="E4689" i="4" s="1"/>
  <c r="D4689" i="4"/>
  <c r="C4673" i="4"/>
  <c r="E4673" i="4" s="1"/>
  <c r="D4673" i="4"/>
  <c r="C4657" i="4"/>
  <c r="E4657" i="4" s="1"/>
  <c r="D4657" i="4"/>
  <c r="C4641" i="4"/>
  <c r="E4641" i="4" s="1"/>
  <c r="D4641" i="4"/>
  <c r="C4617" i="4"/>
  <c r="E4617" i="4" s="1"/>
  <c r="D4617" i="4"/>
  <c r="C4601" i="4"/>
  <c r="D4601" i="4"/>
  <c r="C4577" i="4"/>
  <c r="E4577" i="4" s="1"/>
  <c r="D4577" i="4"/>
  <c r="C4561" i="4"/>
  <c r="E4561" i="4" s="1"/>
  <c r="D4561" i="4"/>
  <c r="C4537" i="4"/>
  <c r="E4537" i="4" s="1"/>
  <c r="D4537" i="4"/>
  <c r="C4481" i="4"/>
  <c r="D4481" i="4"/>
  <c r="C4473" i="4"/>
  <c r="D4473" i="4"/>
  <c r="C4449" i="4"/>
  <c r="E4449" i="4" s="1"/>
  <c r="D4449" i="4"/>
  <c r="C4385" i="4"/>
  <c r="E4385" i="4" s="1"/>
  <c r="D4385" i="4"/>
  <c r="C4361" i="4"/>
  <c r="D4361" i="4"/>
  <c r="C4345" i="4"/>
  <c r="E4345" i="4" s="1"/>
  <c r="D4345" i="4"/>
  <c r="C4313" i="4"/>
  <c r="E4313" i="4" s="1"/>
  <c r="D4313" i="4"/>
  <c r="C4177" i="4"/>
  <c r="E4177" i="4" s="1"/>
  <c r="D4177" i="4"/>
  <c r="C4161" i="4"/>
  <c r="E4161" i="4" s="1"/>
  <c r="D4161" i="4"/>
  <c r="C4137" i="4"/>
  <c r="E4137" i="4" s="1"/>
  <c r="D4137" i="4"/>
  <c r="C4025" i="4"/>
  <c r="E4025" i="4" s="1"/>
  <c r="D4025" i="4"/>
  <c r="C3905" i="4"/>
  <c r="E3905" i="4" s="1"/>
  <c r="D3905" i="4"/>
  <c r="C3849" i="4"/>
  <c r="E3849" i="4" s="1"/>
  <c r="D3849" i="4"/>
  <c r="C3825" i="4"/>
  <c r="E3825" i="4" s="1"/>
  <c r="D3825" i="4"/>
  <c r="E3778" i="4"/>
  <c r="C3762" i="4"/>
  <c r="D3762" i="4"/>
  <c r="C3738" i="4"/>
  <c r="D3738" i="4"/>
  <c r="C3546" i="4"/>
  <c r="D3546" i="4"/>
  <c r="C3538" i="4"/>
  <c r="E3538" i="4" s="1"/>
  <c r="D3538" i="4"/>
  <c r="C3522" i="4"/>
  <c r="D3522" i="4"/>
  <c r="C3402" i="4"/>
  <c r="D3402" i="4"/>
  <c r="C3394" i="4"/>
  <c r="D3394" i="4"/>
  <c r="C3378" i="4"/>
  <c r="D3378" i="4"/>
  <c r="C3354" i="4"/>
  <c r="D3354" i="4"/>
  <c r="E3306" i="4"/>
  <c r="E3274" i="4"/>
  <c r="E3242" i="4"/>
  <c r="C3226" i="4"/>
  <c r="D3226" i="4"/>
  <c r="E3138" i="4"/>
  <c r="C3130" i="4"/>
  <c r="D3130" i="4"/>
  <c r="C3067" i="4"/>
  <c r="D3067" i="4"/>
  <c r="C3059" i="4"/>
  <c r="D3059" i="4"/>
  <c r="C3035" i="4"/>
  <c r="D3035" i="4"/>
  <c r="C3019" i="4"/>
  <c r="D3019" i="4"/>
  <c r="C3011" i="4"/>
  <c r="E3011" i="4" s="1"/>
  <c r="D3011" i="4"/>
  <c r="C2995" i="4"/>
  <c r="D2995" i="4"/>
  <c r="E2963" i="4"/>
  <c r="C2947" i="4"/>
  <c r="D2947" i="4"/>
  <c r="F2947" i="4" s="1"/>
  <c r="H2947" i="4" s="1"/>
  <c r="E2923" i="4"/>
  <c r="C2907" i="4"/>
  <c r="D2907" i="4"/>
  <c r="C2891" i="4"/>
  <c r="E2891" i="4" s="1"/>
  <c r="D2891" i="4"/>
  <c r="E2859" i="4"/>
  <c r="C2835" i="4"/>
  <c r="D2835" i="4"/>
  <c r="C2819" i="4"/>
  <c r="D2819" i="4"/>
  <c r="C2803" i="4"/>
  <c r="D2803" i="4"/>
  <c r="C2787" i="4"/>
  <c r="D2787" i="4"/>
  <c r="C2771" i="4"/>
  <c r="E2771" i="4" s="1"/>
  <c r="D2771" i="4"/>
  <c r="C2747" i="4"/>
  <c r="D2747" i="4"/>
  <c r="C2731" i="4"/>
  <c r="D2731" i="4"/>
  <c r="C2699" i="4"/>
  <c r="D2699" i="4"/>
  <c r="C2683" i="4"/>
  <c r="D2683" i="4"/>
  <c r="F2683" i="4" s="1"/>
  <c r="H2683" i="4" s="1"/>
  <c r="C2659" i="4"/>
  <c r="D2659" i="4"/>
  <c r="E2523" i="4"/>
  <c r="E2499" i="4"/>
  <c r="C2491" i="4"/>
  <c r="D2491" i="4"/>
  <c r="C2467" i="4"/>
  <c r="D2467" i="4"/>
  <c r="C2459" i="4"/>
  <c r="E2459" i="4" s="1"/>
  <c r="D2459" i="4"/>
  <c r="C2387" i="4"/>
  <c r="D2387" i="4"/>
  <c r="E2331" i="4"/>
  <c r="E2299" i="4"/>
  <c r="C2283" i="4"/>
  <c r="D2283" i="4"/>
  <c r="C2267" i="4"/>
  <c r="E2267" i="4" s="1"/>
  <c r="D2267" i="4"/>
  <c r="C2203" i="4"/>
  <c r="D2203" i="4"/>
  <c r="C2083" i="4"/>
  <c r="D2083" i="4"/>
  <c r="C2067" i="4"/>
  <c r="E2067" i="4" s="1"/>
  <c r="D2067" i="4"/>
  <c r="C2027" i="4"/>
  <c r="D2027" i="4"/>
  <c r="C2011" i="4"/>
  <c r="D2011" i="4"/>
  <c r="C2003" i="4"/>
  <c r="D2003" i="4"/>
  <c r="C1980" i="4"/>
  <c r="D1980" i="4"/>
  <c r="C1964" i="4"/>
  <c r="D1964" i="4"/>
  <c r="E1932" i="4"/>
  <c r="C1908" i="4"/>
  <c r="D1908" i="4"/>
  <c r="E1884" i="4"/>
  <c r="C1868" i="4"/>
  <c r="D1868" i="4"/>
  <c r="C1844" i="4"/>
  <c r="D1844" i="4"/>
  <c r="C1820" i="4"/>
  <c r="D1820" i="4"/>
  <c r="C1804" i="4"/>
  <c r="D1804" i="4"/>
  <c r="C1788" i="4"/>
  <c r="D1788" i="4"/>
  <c r="F1788" i="4" s="1"/>
  <c r="H1788" i="4" s="1"/>
  <c r="C1772" i="4"/>
  <c r="D1772" i="4"/>
  <c r="C1724" i="4"/>
  <c r="D1724" i="4"/>
  <c r="C1676" i="4"/>
  <c r="D1676" i="4"/>
  <c r="E1406" i="4"/>
  <c r="C1334" i="4"/>
  <c r="D1334" i="4"/>
  <c r="E1294" i="4"/>
  <c r="C1278" i="4"/>
  <c r="D1278" i="4"/>
  <c r="E1254" i="4"/>
  <c r="C1246" i="4"/>
  <c r="D1246" i="4"/>
  <c r="C1222" i="4"/>
  <c r="D1222" i="4"/>
  <c r="E1158" i="4"/>
  <c r="C1142" i="4"/>
  <c r="D1142" i="4"/>
  <c r="E1014" i="4"/>
  <c r="E990" i="4"/>
  <c r="E846" i="4"/>
  <c r="E798" i="4"/>
  <c r="C782" i="4"/>
  <c r="D782" i="4"/>
  <c r="D958" i="4"/>
  <c r="F958" i="4" s="1"/>
  <c r="H958" i="4" s="1"/>
  <c r="D1079" i="4"/>
  <c r="F1079" i="4" s="1"/>
  <c r="H1079" i="4" s="1"/>
  <c r="D1158" i="4"/>
  <c r="F1158" i="4" s="1"/>
  <c r="H1158" i="4" s="1"/>
  <c r="D2004" i="4"/>
  <c r="F2004" i="4" s="1"/>
  <c r="H2004" i="4" s="1"/>
  <c r="D2068" i="4"/>
  <c r="F2068" i="4" s="1"/>
  <c r="H2068" i="4" s="1"/>
  <c r="D2107" i="4"/>
  <c r="F2107" i="4" s="1"/>
  <c r="H2107" i="4" s="1"/>
  <c r="D2171" i="4"/>
  <c r="F2171" i="4" s="1"/>
  <c r="H2171" i="4" s="1"/>
  <c r="D2259" i="4"/>
  <c r="F2259" i="4" s="1"/>
  <c r="H2259" i="4" s="1"/>
  <c r="D2276" i="4"/>
  <c r="F2276" i="4" s="1"/>
  <c r="H2276" i="4" s="1"/>
  <c r="D2324" i="4"/>
  <c r="F2324" i="4" s="1"/>
  <c r="H2324" i="4" s="1"/>
  <c r="D2564" i="4"/>
  <c r="F2564" i="4" s="1"/>
  <c r="H2564" i="4" s="1"/>
  <c r="D3699" i="4"/>
  <c r="F3699" i="4" s="1"/>
  <c r="H3699" i="4" s="1"/>
  <c r="D3811" i="4"/>
  <c r="F3811" i="4" s="1"/>
  <c r="H3811" i="4" s="1"/>
  <c r="D4066" i="4"/>
  <c r="F4066" i="4" s="1"/>
  <c r="H4066" i="4" s="1"/>
  <c r="D4586" i="4"/>
  <c r="F4586" i="4" s="1"/>
  <c r="H4586" i="4" s="1"/>
  <c r="D4665" i="4"/>
  <c r="F4665" i="4" s="1"/>
  <c r="H4665" i="4" s="1"/>
  <c r="D4945" i="4"/>
  <c r="F4945" i="4" s="1"/>
  <c r="H4945" i="4" s="1"/>
  <c r="D5529" i="4"/>
  <c r="F5529" i="4" s="1"/>
  <c r="H5529" i="4" s="1"/>
  <c r="C6391" i="4"/>
  <c r="D6391" i="4"/>
  <c r="F6391" i="4" s="1"/>
  <c r="H6391" i="4" s="1"/>
  <c r="C6375" i="4"/>
  <c r="D6375" i="4"/>
  <c r="F6375" i="4" s="1"/>
  <c r="H6375" i="4" s="1"/>
  <c r="C6351" i="4"/>
  <c r="G6351" i="4" s="1"/>
  <c r="I6351" i="4" s="1"/>
  <c r="D6351" i="4"/>
  <c r="F6351" i="4" s="1"/>
  <c r="H6351" i="4" s="1"/>
  <c r="C6328" i="4"/>
  <c r="E6328" i="4" s="1"/>
  <c r="D6328" i="4"/>
  <c r="F6328" i="4" s="1"/>
  <c r="H6328" i="4" s="1"/>
  <c r="C6304" i="4"/>
  <c r="D6304" i="4"/>
  <c r="F6304" i="4" s="1"/>
  <c r="H6304" i="4" s="1"/>
  <c r="E6280" i="4"/>
  <c r="G6280" i="4"/>
  <c r="I6280" i="4" s="1"/>
  <c r="C6272" i="4"/>
  <c r="D6272" i="4"/>
  <c r="F6272" i="4" s="1"/>
  <c r="H6272" i="4" s="1"/>
  <c r="C6248" i="4"/>
  <c r="D6248" i="4"/>
  <c r="F6248" i="4" s="1"/>
  <c r="H6248" i="4" s="1"/>
  <c r="E6216" i="4"/>
  <c r="G6216" i="4"/>
  <c r="I6216" i="4" s="1"/>
  <c r="C6192" i="4"/>
  <c r="D6192" i="4"/>
  <c r="F6192" i="4" s="1"/>
  <c r="H6192" i="4" s="1"/>
  <c r="C6176" i="4"/>
  <c r="D6176" i="4"/>
  <c r="F6176" i="4" s="1"/>
  <c r="H6176" i="4" s="1"/>
  <c r="C6152" i="4"/>
  <c r="D6152" i="4"/>
  <c r="C6128" i="4"/>
  <c r="D6128" i="4"/>
  <c r="C6112" i="4"/>
  <c r="D6112" i="4"/>
  <c r="F6112" i="4" s="1"/>
  <c r="H6112" i="4" s="1"/>
  <c r="C6088" i="4"/>
  <c r="D6088" i="4"/>
  <c r="C6072" i="4"/>
  <c r="D6072" i="4"/>
  <c r="C6048" i="4"/>
  <c r="D6048" i="4"/>
  <c r="C6032" i="4"/>
  <c r="D6032" i="4"/>
  <c r="F6032" i="4" s="1"/>
  <c r="H6032" i="4" s="1"/>
  <c r="C6016" i="4"/>
  <c r="D6016" i="4"/>
  <c r="F6016" i="4" s="1"/>
  <c r="H6016" i="4" s="1"/>
  <c r="C5992" i="4"/>
  <c r="D5992" i="4"/>
  <c r="C5968" i="4"/>
  <c r="D5968" i="4"/>
  <c r="E5928" i="4"/>
  <c r="C5904" i="4"/>
  <c r="D5904" i="4"/>
  <c r="C5896" i="4"/>
  <c r="D5896" i="4"/>
  <c r="C5872" i="4"/>
  <c r="D5872" i="4"/>
  <c r="C5856" i="4"/>
  <c r="D5856" i="4"/>
  <c r="C5840" i="4"/>
  <c r="D5840" i="4"/>
  <c r="C5816" i="4"/>
  <c r="D5816" i="4"/>
  <c r="C5800" i="4"/>
  <c r="D5800" i="4"/>
  <c r="C5776" i="4"/>
  <c r="D5776" i="4"/>
  <c r="C5752" i="4"/>
  <c r="D5752" i="4"/>
  <c r="C5736" i="4"/>
  <c r="D5736" i="4"/>
  <c r="C5712" i="4"/>
  <c r="D5712" i="4"/>
  <c r="C5680" i="4"/>
  <c r="D5680" i="4"/>
  <c r="C5656" i="4"/>
  <c r="D5656" i="4"/>
  <c r="C5632" i="4"/>
  <c r="D5632" i="4"/>
  <c r="E5600" i="4"/>
  <c r="C5576" i="4"/>
  <c r="D5576" i="4"/>
  <c r="C5552" i="4"/>
  <c r="D5552" i="4"/>
  <c r="F5552" i="4" s="1"/>
  <c r="H5552" i="4" s="1"/>
  <c r="C5488" i="4"/>
  <c r="D5488" i="4"/>
  <c r="C5472" i="4"/>
  <c r="D5472" i="4"/>
  <c r="C5448" i="4"/>
  <c r="D5448" i="4"/>
  <c r="C5424" i="4"/>
  <c r="D5424" i="4"/>
  <c r="F5424" i="4" s="1"/>
  <c r="H5424" i="4" s="1"/>
  <c r="C5400" i="4"/>
  <c r="D5400" i="4"/>
  <c r="C5376" i="4"/>
  <c r="D5376" i="4"/>
  <c r="E5344" i="4"/>
  <c r="C5328" i="4"/>
  <c r="D5328" i="4"/>
  <c r="C5312" i="4"/>
  <c r="D5312" i="4"/>
  <c r="C5296" i="4"/>
  <c r="D5296" i="4"/>
  <c r="C5272" i="4"/>
  <c r="D5272" i="4"/>
  <c r="C5256" i="4"/>
  <c r="D5256" i="4"/>
  <c r="C5232" i="4"/>
  <c r="D5232" i="4"/>
  <c r="C5208" i="4"/>
  <c r="D5208" i="4"/>
  <c r="E5176" i="4"/>
  <c r="C5168" i="4"/>
  <c r="D5168" i="4"/>
  <c r="C5152" i="4"/>
  <c r="D5152" i="4"/>
  <c r="C5136" i="4"/>
  <c r="D5136" i="4"/>
  <c r="C5120" i="4"/>
  <c r="D5120" i="4"/>
  <c r="F5120" i="4" s="1"/>
  <c r="H5120" i="4" s="1"/>
  <c r="C5096" i="4"/>
  <c r="D5096" i="4"/>
  <c r="C5064" i="4"/>
  <c r="D5064" i="4"/>
  <c r="E4976" i="4"/>
  <c r="C4960" i="4"/>
  <c r="D4960" i="4"/>
  <c r="C4936" i="4"/>
  <c r="D4936" i="4"/>
  <c r="C4912" i="4"/>
  <c r="D4912" i="4"/>
  <c r="E4824" i="4"/>
  <c r="C4800" i="4"/>
  <c r="D4800" i="4"/>
  <c r="E4768" i="4"/>
  <c r="C4760" i="4"/>
  <c r="D4760" i="4"/>
  <c r="C4704" i="4"/>
  <c r="D4704" i="4"/>
  <c r="C4680" i="4"/>
  <c r="D4680" i="4"/>
  <c r="C4664" i="4"/>
  <c r="D4664" i="4"/>
  <c r="C4640" i="4"/>
  <c r="D4640" i="4"/>
  <c r="C4616" i="4"/>
  <c r="D4616" i="4"/>
  <c r="C4592" i="4"/>
  <c r="D4592" i="4"/>
  <c r="C4560" i="4"/>
  <c r="D4560" i="4"/>
  <c r="C4536" i="4"/>
  <c r="D4536" i="4"/>
  <c r="C4512" i="4"/>
  <c r="D4512" i="4"/>
  <c r="C4488" i="4"/>
  <c r="D4488" i="4"/>
  <c r="C4472" i="4"/>
  <c r="D4472" i="4"/>
  <c r="C4456" i="4"/>
  <c r="D4456" i="4"/>
  <c r="C4432" i="4"/>
  <c r="D4432" i="4"/>
  <c r="C4416" i="4"/>
  <c r="D4416" i="4"/>
  <c r="C4400" i="4"/>
  <c r="D4400" i="4"/>
  <c r="C4384" i="4"/>
  <c r="D4384" i="4"/>
  <c r="E4344" i="4"/>
  <c r="C4320" i="4"/>
  <c r="D4320" i="4"/>
  <c r="E4272" i="4"/>
  <c r="C4264" i="4"/>
  <c r="D4264" i="4"/>
  <c r="E4232" i="4"/>
  <c r="C4216" i="4"/>
  <c r="D4216" i="4"/>
  <c r="C4200" i="4"/>
  <c r="D4200" i="4"/>
  <c r="E4152" i="4"/>
  <c r="C4112" i="4"/>
  <c r="D4112" i="4"/>
  <c r="C4088" i="4"/>
  <c r="D4088" i="4"/>
  <c r="C4032" i="4"/>
  <c r="D4032" i="4"/>
  <c r="E4000" i="4"/>
  <c r="C3976" i="4"/>
  <c r="D3976" i="4"/>
  <c r="C3952" i="4"/>
  <c r="D3952" i="4"/>
  <c r="C3928" i="4"/>
  <c r="D3928" i="4"/>
  <c r="C3904" i="4"/>
  <c r="D3904" i="4"/>
  <c r="C3880" i="4"/>
  <c r="D3880" i="4"/>
  <c r="C3856" i="4"/>
  <c r="D3856" i="4"/>
  <c r="C3840" i="4"/>
  <c r="D3840" i="4"/>
  <c r="C3824" i="4"/>
  <c r="D3824" i="4"/>
  <c r="F3824" i="4" s="1"/>
  <c r="H3824" i="4" s="1"/>
  <c r="C3809" i="4"/>
  <c r="E3809" i="4" s="1"/>
  <c r="D3809" i="4"/>
  <c r="C3785" i="4"/>
  <c r="E3785" i="4" s="1"/>
  <c r="D3785" i="4"/>
  <c r="C3761" i="4"/>
  <c r="E3761" i="4" s="1"/>
  <c r="D3761" i="4"/>
  <c r="C3745" i="4"/>
  <c r="D3745" i="4"/>
  <c r="C3657" i="4"/>
  <c r="E3657" i="4" s="1"/>
  <c r="D3657" i="4"/>
  <c r="C3633" i="4"/>
  <c r="D3633" i="4"/>
  <c r="C3577" i="4"/>
  <c r="E3577" i="4" s="1"/>
  <c r="D3577" i="4"/>
  <c r="C3553" i="4"/>
  <c r="D3553" i="4"/>
  <c r="C3537" i="4"/>
  <c r="E3537" i="4" s="1"/>
  <c r="D3537" i="4"/>
  <c r="C3521" i="4"/>
  <c r="E3521" i="4" s="1"/>
  <c r="D3521" i="4"/>
  <c r="C3505" i="4"/>
  <c r="E3505" i="4" s="1"/>
  <c r="D3505" i="4"/>
  <c r="C3489" i="4"/>
  <c r="D3489" i="4"/>
  <c r="F3489" i="4" s="1"/>
  <c r="H3489" i="4" s="1"/>
  <c r="C3465" i="4"/>
  <c r="E3465" i="4" s="1"/>
  <c r="D3465" i="4"/>
  <c r="C3337" i="4"/>
  <c r="E3337" i="4" s="1"/>
  <c r="D3337" i="4"/>
  <c r="C3321" i="4"/>
  <c r="E3321" i="4" s="1"/>
  <c r="D3321" i="4"/>
  <c r="C3297" i="4"/>
  <c r="E3297" i="4" s="1"/>
  <c r="D3297" i="4"/>
  <c r="C3249" i="4"/>
  <c r="E3249" i="4" s="1"/>
  <c r="D3249" i="4"/>
  <c r="C3201" i="4"/>
  <c r="E3201" i="4" s="1"/>
  <c r="D3201" i="4"/>
  <c r="C3185" i="4"/>
  <c r="D3185" i="4"/>
  <c r="C3169" i="4"/>
  <c r="D3169" i="4"/>
  <c r="C3153" i="4"/>
  <c r="E3153" i="4" s="1"/>
  <c r="D3153" i="4"/>
  <c r="C3129" i="4"/>
  <c r="E3129" i="4" s="1"/>
  <c r="D3129" i="4"/>
  <c r="C3105" i="4"/>
  <c r="E3105" i="4" s="1"/>
  <c r="D3105" i="4"/>
  <c r="C3097" i="4"/>
  <c r="E3097" i="4" s="1"/>
  <c r="D3097" i="4"/>
  <c r="F3097" i="4" s="1"/>
  <c r="H3097" i="4" s="1"/>
  <c r="C3082" i="4"/>
  <c r="D3082" i="4"/>
  <c r="C3066" i="4"/>
  <c r="D3066" i="4"/>
  <c r="E3034" i="4"/>
  <c r="C3010" i="4"/>
  <c r="D3010" i="4"/>
  <c r="C2994" i="4"/>
  <c r="D2994" i="4"/>
  <c r="C2970" i="4"/>
  <c r="D2970" i="4"/>
  <c r="C2954" i="4"/>
  <c r="E2954" i="4" s="1"/>
  <c r="D2954" i="4"/>
  <c r="C2906" i="4"/>
  <c r="D2906" i="4"/>
  <c r="C2882" i="4"/>
  <c r="D2882" i="4"/>
  <c r="E2842" i="4"/>
  <c r="C2826" i="4"/>
  <c r="D2826" i="4"/>
  <c r="C2802" i="4"/>
  <c r="D2802" i="4"/>
  <c r="C2650" i="4"/>
  <c r="E2650" i="4" s="1"/>
  <c r="D2650" i="4"/>
  <c r="F2650" i="4" s="1"/>
  <c r="H2650" i="4" s="1"/>
  <c r="E2618" i="4"/>
  <c r="C2610" i="4"/>
  <c r="D2610" i="4"/>
  <c r="C2594" i="4"/>
  <c r="D2594" i="4"/>
  <c r="C2578" i="4"/>
  <c r="D2578" i="4"/>
  <c r="C2554" i="4"/>
  <c r="D2554" i="4"/>
  <c r="C2538" i="4"/>
  <c r="D2538" i="4"/>
  <c r="C2522" i="4"/>
  <c r="D2522" i="4"/>
  <c r="E2474" i="4"/>
  <c r="C2458" i="4"/>
  <c r="D2458" i="4"/>
  <c r="E2418" i="4"/>
  <c r="E2386" i="4"/>
  <c r="E2346" i="4"/>
  <c r="C2330" i="4"/>
  <c r="D2330" i="4"/>
  <c r="C2314" i="4"/>
  <c r="D2314" i="4"/>
  <c r="C2282" i="4"/>
  <c r="D2282" i="4"/>
  <c r="E2242" i="4"/>
  <c r="C2210" i="4"/>
  <c r="D2210" i="4"/>
  <c r="C2194" i="4"/>
  <c r="D2194" i="4"/>
  <c r="C2138" i="4"/>
  <c r="D2138" i="4"/>
  <c r="C2122" i="4"/>
  <c r="E2122" i="4" s="1"/>
  <c r="D2122" i="4"/>
  <c r="E2098" i="4"/>
  <c r="E2050" i="4"/>
  <c r="E2034" i="4"/>
  <c r="C2010" i="4"/>
  <c r="D2010" i="4"/>
  <c r="C2002" i="4"/>
  <c r="D2002" i="4"/>
  <c r="C1994" i="4"/>
  <c r="D1994" i="4"/>
  <c r="C1971" i="4"/>
  <c r="D1971" i="4"/>
  <c r="E1939" i="4"/>
  <c r="E1907" i="4"/>
  <c r="C1891" i="4"/>
  <c r="D1891" i="4"/>
  <c r="C1867" i="4"/>
  <c r="D1867" i="4"/>
  <c r="C1851" i="4"/>
  <c r="E1851" i="4" s="1"/>
  <c r="D1851" i="4"/>
  <c r="C1803" i="4"/>
  <c r="D1803" i="4"/>
  <c r="C1787" i="4"/>
  <c r="E1787" i="4" s="1"/>
  <c r="D1787" i="4"/>
  <c r="C1771" i="4"/>
  <c r="D1771" i="4"/>
  <c r="E1747" i="4"/>
  <c r="C1723" i="4"/>
  <c r="D1723" i="4"/>
  <c r="C1715" i="4"/>
  <c r="D1715" i="4"/>
  <c r="E1691" i="4"/>
  <c r="C1675" i="4"/>
  <c r="D1675" i="4"/>
  <c r="C1636" i="4"/>
  <c r="D1636" i="4"/>
  <c r="E1604" i="4"/>
  <c r="E1556" i="4"/>
  <c r="C1405" i="4"/>
  <c r="E1405" i="4" s="1"/>
  <c r="D1405" i="4"/>
  <c r="C1197" i="4"/>
  <c r="D1197" i="4"/>
  <c r="E981" i="4"/>
  <c r="E813" i="4"/>
  <c r="C789" i="4"/>
  <c r="D789" i="4"/>
  <c r="C757" i="4"/>
  <c r="E757" i="4" s="1"/>
  <c r="D757" i="4"/>
  <c r="D565" i="4"/>
  <c r="F565" i="4" s="1"/>
  <c r="H565" i="4" s="1"/>
  <c r="D879" i="4"/>
  <c r="F879" i="4" s="1"/>
  <c r="H879" i="4" s="1"/>
  <c r="D943" i="4"/>
  <c r="F943" i="4" s="1"/>
  <c r="H943" i="4" s="1"/>
  <c r="D1133" i="4"/>
  <c r="F1133" i="4" s="1"/>
  <c r="H1133" i="4" s="1"/>
  <c r="D1159" i="4"/>
  <c r="F1159" i="4" s="1"/>
  <c r="H1159" i="4" s="1"/>
  <c r="D1254" i="4"/>
  <c r="F1254" i="4" s="1"/>
  <c r="D1294" i="4"/>
  <c r="F1294" i="4" s="1"/>
  <c r="H1294" i="4" s="1"/>
  <c r="D1309" i="4"/>
  <c r="F1309" i="4" s="1"/>
  <c r="H1309" i="4" s="1"/>
  <c r="D1731" i="4"/>
  <c r="F1731" i="4" s="1"/>
  <c r="H1731" i="4" s="1"/>
  <c r="D1932" i="4"/>
  <c r="F1932" i="4" s="1"/>
  <c r="H1932" i="4" s="1"/>
  <c r="D2034" i="4"/>
  <c r="F2034" i="4" s="1"/>
  <c r="H2034" i="4" s="1"/>
  <c r="D2260" i="4"/>
  <c r="F2260" i="4" s="1"/>
  <c r="H2260" i="4" s="1"/>
  <c r="D2371" i="4"/>
  <c r="F2371" i="4" s="1"/>
  <c r="H2371" i="4" s="1"/>
  <c r="D2756" i="4"/>
  <c r="F2756" i="4" s="1"/>
  <c r="H2756" i="4" s="1"/>
  <c r="D2858" i="4"/>
  <c r="F2858" i="4" s="1"/>
  <c r="H2858" i="4" s="1"/>
  <c r="D3290" i="4"/>
  <c r="F3290" i="4" s="1"/>
  <c r="H3290" i="4" s="1"/>
  <c r="D3938" i="4"/>
  <c r="F3938" i="4" s="1"/>
  <c r="H3938" i="4" s="1"/>
  <c r="D4042" i="4"/>
  <c r="F4042" i="4" s="1"/>
  <c r="H4042" i="4" s="1"/>
  <c r="D4248" i="4"/>
  <c r="F4248" i="4" s="1"/>
  <c r="H4248" i="4" s="1"/>
  <c r="D4442" i="4"/>
  <c r="F4442" i="4" s="1"/>
  <c r="H4442" i="4" s="1"/>
  <c r="D4530" i="4"/>
  <c r="F4530" i="4" s="1"/>
  <c r="H4530" i="4" s="1"/>
  <c r="D5234" i="4"/>
  <c r="F5234" i="4" s="1"/>
  <c r="H5234" i="4" s="1"/>
  <c r="D5554" i="4"/>
  <c r="F5554" i="4" s="1"/>
  <c r="H5554" i="4" s="1"/>
  <c r="D5946" i="4"/>
  <c r="F5946" i="4" s="1"/>
  <c r="H5946" i="4" s="1"/>
  <c r="D6065" i="4"/>
  <c r="F6065" i="4" s="1"/>
  <c r="H6065" i="4" s="1"/>
  <c r="C6350" i="4"/>
  <c r="D6350" i="4"/>
  <c r="F6350" i="4" s="1"/>
  <c r="H6350" i="4" s="1"/>
  <c r="C6334" i="4"/>
  <c r="D6334" i="4"/>
  <c r="F6334" i="4" s="1"/>
  <c r="H6334" i="4" s="1"/>
  <c r="E6303" i="4"/>
  <c r="G6303" i="4"/>
  <c r="I6303" i="4" s="1"/>
  <c r="C6295" i="4"/>
  <c r="D6295" i="4"/>
  <c r="C6271" i="4"/>
  <c r="D6271" i="4"/>
  <c r="F6271" i="4" s="1"/>
  <c r="H6271" i="4" s="1"/>
  <c r="C6255" i="4"/>
  <c r="D6255" i="4"/>
  <c r="F6255" i="4" s="1"/>
  <c r="H6255" i="4" s="1"/>
  <c r="C6231" i="4"/>
  <c r="D6231" i="4"/>
  <c r="F6231" i="4" s="1"/>
  <c r="H6231" i="4" s="1"/>
  <c r="C6215" i="4"/>
  <c r="D6215" i="4"/>
  <c r="F6215" i="4" s="1"/>
  <c r="H6215" i="4" s="1"/>
  <c r="C6143" i="4"/>
  <c r="D6143" i="4"/>
  <c r="C6063" i="4"/>
  <c r="D6063" i="4"/>
  <c r="C6039" i="4"/>
  <c r="D6039" i="4"/>
  <c r="C6015" i="4"/>
  <c r="D6015" i="4"/>
  <c r="C5991" i="4"/>
  <c r="D5991" i="4"/>
  <c r="F5991" i="4" s="1"/>
  <c r="H5991" i="4" s="1"/>
  <c r="E5935" i="4"/>
  <c r="C5919" i="4"/>
  <c r="D5919" i="4"/>
  <c r="C5895" i="4"/>
  <c r="D5895" i="4"/>
  <c r="C5871" i="4"/>
  <c r="D5871" i="4"/>
  <c r="E5831" i="4"/>
  <c r="E5791" i="4"/>
  <c r="E5759" i="4"/>
  <c r="E5727" i="4"/>
  <c r="C5711" i="4"/>
  <c r="D5711" i="4"/>
  <c r="C5687" i="4"/>
  <c r="D5687" i="4"/>
  <c r="C5671" i="4"/>
  <c r="D5671" i="4"/>
  <c r="C5663" i="4"/>
  <c r="D5663" i="4"/>
  <c r="C5655" i="4"/>
  <c r="D5655" i="4"/>
  <c r="C5639" i="4"/>
  <c r="D5639" i="4"/>
  <c r="C5623" i="4"/>
  <c r="D5623" i="4"/>
  <c r="C5607" i="4"/>
  <c r="D5607" i="4"/>
  <c r="C5591" i="4"/>
  <c r="D5591" i="4"/>
  <c r="C5567" i="4"/>
  <c r="D5567" i="4"/>
  <c r="C5503" i="4"/>
  <c r="D5503" i="4"/>
  <c r="C5479" i="4"/>
  <c r="D5479" i="4"/>
  <c r="E5447" i="4"/>
  <c r="E5415" i="4"/>
  <c r="C5391" i="4"/>
  <c r="D5391" i="4"/>
  <c r="C5375" i="4"/>
  <c r="D5375" i="4"/>
  <c r="E5343" i="4"/>
  <c r="C5319" i="4"/>
  <c r="D5319" i="4"/>
  <c r="C5295" i="4"/>
  <c r="D5295" i="4"/>
  <c r="C5279" i="4"/>
  <c r="D5279" i="4"/>
  <c r="F5279" i="4" s="1"/>
  <c r="H5279" i="4" s="1"/>
  <c r="C5255" i="4"/>
  <c r="D5255" i="4"/>
  <c r="C5215" i="4"/>
  <c r="D5215" i="4"/>
  <c r="C5167" i="4"/>
  <c r="D5167" i="4"/>
  <c r="C5151" i="4"/>
  <c r="D5151" i="4"/>
  <c r="E5111" i="4"/>
  <c r="C5095" i="4"/>
  <c r="D5095" i="4"/>
  <c r="C5079" i="4"/>
  <c r="D5079" i="4"/>
  <c r="E5047" i="4"/>
  <c r="C5031" i="4"/>
  <c r="D5031" i="4"/>
  <c r="C5015" i="4"/>
  <c r="D5015" i="4"/>
  <c r="C4999" i="4"/>
  <c r="D4999" i="4"/>
  <c r="C4967" i="4"/>
  <c r="D4967" i="4"/>
  <c r="C4951" i="4"/>
  <c r="D4951" i="4"/>
  <c r="E4927" i="4"/>
  <c r="C4911" i="4"/>
  <c r="D4911" i="4"/>
  <c r="F4911" i="4" s="1"/>
  <c r="H4911" i="4" s="1"/>
  <c r="C4895" i="4"/>
  <c r="D4895" i="4"/>
  <c r="C4863" i="4"/>
  <c r="D4863" i="4"/>
  <c r="F4863" i="4" s="1"/>
  <c r="H4863" i="4" s="1"/>
  <c r="E4823" i="4"/>
  <c r="E4791" i="4"/>
  <c r="C4775" i="4"/>
  <c r="D4775" i="4"/>
  <c r="C4759" i="4"/>
  <c r="D4759" i="4"/>
  <c r="C4743" i="4"/>
  <c r="D4743" i="4"/>
  <c r="F4743" i="4" s="1"/>
  <c r="H4743" i="4" s="1"/>
  <c r="C4719" i="4"/>
  <c r="D4719" i="4"/>
  <c r="C4703" i="4"/>
  <c r="D4703" i="4"/>
  <c r="C4679" i="4"/>
  <c r="D4679" i="4"/>
  <c r="C4663" i="4"/>
  <c r="D4663" i="4"/>
  <c r="C4655" i="4"/>
  <c r="D4655" i="4"/>
  <c r="C4559" i="4"/>
  <c r="D4559" i="4"/>
  <c r="E4519" i="4"/>
  <c r="C4495" i="4"/>
  <c r="D4495" i="4"/>
  <c r="E4455" i="4"/>
  <c r="C4431" i="4"/>
  <c r="D4431" i="4"/>
  <c r="C4415" i="4"/>
  <c r="D4415" i="4"/>
  <c r="C4399" i="4"/>
  <c r="D4399" i="4"/>
  <c r="C4375" i="4"/>
  <c r="D4375" i="4"/>
  <c r="C4359" i="4"/>
  <c r="D4359" i="4"/>
  <c r="C4327" i="4"/>
  <c r="D4327" i="4"/>
  <c r="F4327" i="4" s="1"/>
  <c r="H4327" i="4" s="1"/>
  <c r="C4303" i="4"/>
  <c r="D4303" i="4"/>
  <c r="C4279" i="4"/>
  <c r="D4279" i="4"/>
  <c r="F4279" i="4" s="1"/>
  <c r="H4279" i="4" s="1"/>
  <c r="C4263" i="4"/>
  <c r="D4263" i="4"/>
  <c r="E4231" i="4"/>
  <c r="C4199" i="4"/>
  <c r="D4199" i="4"/>
  <c r="C4175" i="4"/>
  <c r="D4175" i="4"/>
  <c r="C4151" i="4"/>
  <c r="D4151" i="4"/>
  <c r="E4095" i="4"/>
  <c r="C4079" i="4"/>
  <c r="D4079" i="4"/>
  <c r="F4079" i="4" s="1"/>
  <c r="H4079" i="4" s="1"/>
  <c r="C4071" i="4"/>
  <c r="D4071" i="4"/>
  <c r="C4039" i="4"/>
  <c r="D4039" i="4"/>
  <c r="C4007" i="4"/>
  <c r="D4007" i="4"/>
  <c r="C3959" i="4"/>
  <c r="D3959" i="4"/>
  <c r="F3959" i="4" s="1"/>
  <c r="H3959" i="4" s="1"/>
  <c r="C3943" i="4"/>
  <c r="D3943" i="4"/>
  <c r="C3935" i="4"/>
  <c r="D3935" i="4"/>
  <c r="C3879" i="4"/>
  <c r="D3879" i="4"/>
  <c r="C3863" i="4"/>
  <c r="D3863" i="4"/>
  <c r="F3863" i="4" s="1"/>
  <c r="H3863" i="4" s="1"/>
  <c r="C3855" i="4"/>
  <c r="D3855" i="4"/>
  <c r="C3831" i="4"/>
  <c r="D3831" i="4"/>
  <c r="C3815" i="4"/>
  <c r="D3815" i="4"/>
  <c r="E3776" i="4"/>
  <c r="C3760" i="4"/>
  <c r="D3760" i="4"/>
  <c r="E3728" i="4"/>
  <c r="C3680" i="4"/>
  <c r="D3680" i="4"/>
  <c r="C3656" i="4"/>
  <c r="D3656" i="4"/>
  <c r="E3632" i="4"/>
  <c r="C3616" i="4"/>
  <c r="D3616" i="4"/>
  <c r="C3600" i="4"/>
  <c r="D3600" i="4"/>
  <c r="C3576" i="4"/>
  <c r="D3576" i="4"/>
  <c r="C3568" i="4"/>
  <c r="D3568" i="4"/>
  <c r="C3544" i="4"/>
  <c r="D3544" i="4"/>
  <c r="E3504" i="4"/>
  <c r="E3472" i="4"/>
  <c r="C3424" i="4"/>
  <c r="D3424" i="4"/>
  <c r="C3392" i="4"/>
  <c r="D3392" i="4"/>
  <c r="C3320" i="4"/>
  <c r="D3320" i="4"/>
  <c r="C3296" i="4"/>
  <c r="D3296" i="4"/>
  <c r="E3264" i="4"/>
  <c r="E3192" i="4"/>
  <c r="E3104" i="4"/>
  <c r="C3088" i="4"/>
  <c r="D3088" i="4"/>
  <c r="F3088" i="4" s="1"/>
  <c r="H3088" i="4" s="1"/>
  <c r="C3065" i="4"/>
  <c r="E3065" i="4" s="1"/>
  <c r="D3065" i="4"/>
  <c r="C3009" i="4"/>
  <c r="E3009" i="4" s="1"/>
  <c r="D3009" i="4"/>
  <c r="C3001" i="4"/>
  <c r="E3001" i="4" s="1"/>
  <c r="D3001" i="4"/>
  <c r="C2985" i="4"/>
  <c r="D2985" i="4"/>
  <c r="F2985" i="4" s="1"/>
  <c r="H2985" i="4" s="1"/>
  <c r="C2969" i="4"/>
  <c r="D2969" i="4"/>
  <c r="C2953" i="4"/>
  <c r="E2953" i="4" s="1"/>
  <c r="D2953" i="4"/>
  <c r="C2905" i="4"/>
  <c r="E2905" i="4" s="1"/>
  <c r="D2905" i="4"/>
  <c r="C2665" i="4"/>
  <c r="D2665" i="4"/>
  <c r="F2665" i="4" s="1"/>
  <c r="H2665" i="4" s="1"/>
  <c r="C2561" i="4"/>
  <c r="E2561" i="4" s="1"/>
  <c r="D2561" i="4"/>
  <c r="C2545" i="4"/>
  <c r="E2545" i="4" s="1"/>
  <c r="D2545" i="4"/>
  <c r="C2521" i="4"/>
  <c r="D2521" i="4"/>
  <c r="C2465" i="4"/>
  <c r="E2465" i="4" s="1"/>
  <c r="D2465" i="4"/>
  <c r="F2465" i="4" s="1"/>
  <c r="H2465" i="4" s="1"/>
  <c r="C2449" i="4"/>
  <c r="E2449" i="4" s="1"/>
  <c r="D2449" i="4"/>
  <c r="C2385" i="4"/>
  <c r="E2385" i="4" s="1"/>
  <c r="D2385" i="4"/>
  <c r="C2337" i="4"/>
  <c r="E2337" i="4" s="1"/>
  <c r="D2337" i="4"/>
  <c r="C2313" i="4"/>
  <c r="D2313" i="4"/>
  <c r="F2313" i="4" s="1"/>
  <c r="H2313" i="4" s="1"/>
  <c r="C2265" i="4"/>
  <c r="E2265" i="4" s="1"/>
  <c r="D2265" i="4"/>
  <c r="C2249" i="4"/>
  <c r="E2249" i="4" s="1"/>
  <c r="D2249" i="4"/>
  <c r="C2201" i="4"/>
  <c r="E2201" i="4" s="1"/>
  <c r="D2201" i="4"/>
  <c r="C2177" i="4"/>
  <c r="D2177" i="4"/>
  <c r="F2177" i="4" s="1"/>
  <c r="H2177" i="4" s="1"/>
  <c r="C2129" i="4"/>
  <c r="E2129" i="4" s="1"/>
  <c r="D2129" i="4"/>
  <c r="C2113" i="4"/>
  <c r="E2113" i="4" s="1"/>
  <c r="D2113" i="4"/>
  <c r="C2057" i="4"/>
  <c r="D2057" i="4"/>
  <c r="C2049" i="4"/>
  <c r="E2049" i="4" s="1"/>
  <c r="D2049" i="4"/>
  <c r="F2049" i="4" s="1"/>
  <c r="H2049" i="4" s="1"/>
  <c r="C2001" i="4"/>
  <c r="E2001" i="4" s="1"/>
  <c r="D2001" i="4"/>
  <c r="E1962" i="4"/>
  <c r="C1906" i="4"/>
  <c r="D1906" i="4"/>
  <c r="E1874" i="4"/>
  <c r="C1858" i="4"/>
  <c r="D1858" i="4"/>
  <c r="F1858" i="4" s="1"/>
  <c r="H1858" i="4" s="1"/>
  <c r="C1850" i="4"/>
  <c r="D1850" i="4"/>
  <c r="E1810" i="4"/>
  <c r="C1794" i="4"/>
  <c r="D1794" i="4"/>
  <c r="C1778" i="4"/>
  <c r="D1778" i="4"/>
  <c r="E1738" i="4"/>
  <c r="C1714" i="4"/>
  <c r="E1714" i="4" s="1"/>
  <c r="D1714" i="4"/>
  <c r="C1651" i="4"/>
  <c r="D1651" i="4"/>
  <c r="C1619" i="4"/>
  <c r="E1619" i="4" s="1"/>
  <c r="D1619" i="4"/>
  <c r="E1595" i="4"/>
  <c r="C1571" i="4"/>
  <c r="D1571" i="4"/>
  <c r="C1531" i="4"/>
  <c r="D1531" i="4"/>
  <c r="E1499" i="4"/>
  <c r="C1484" i="4"/>
  <c r="D1484" i="4"/>
  <c r="C1468" i="4"/>
  <c r="D1468" i="4"/>
  <c r="F1468" i="4" s="1"/>
  <c r="H1468" i="4" s="1"/>
  <c r="E1428" i="4"/>
  <c r="C1412" i="4"/>
  <c r="D1412" i="4"/>
  <c r="E1380" i="4"/>
  <c r="E1348" i="4"/>
  <c r="E1308" i="4"/>
  <c r="C1108" i="4"/>
  <c r="D1108" i="4"/>
  <c r="E1068" i="4"/>
  <c r="C1020" i="4"/>
  <c r="D1020" i="4"/>
  <c r="C1012" i="4"/>
  <c r="D1012" i="4"/>
  <c r="E988" i="4"/>
  <c r="C964" i="4"/>
  <c r="D964" i="4"/>
  <c r="C940" i="4"/>
  <c r="E940" i="4" s="1"/>
  <c r="D940" i="4"/>
  <c r="E892" i="4"/>
  <c r="C884" i="4"/>
  <c r="E884" i="4" s="1"/>
  <c r="D884" i="4"/>
  <c r="E852" i="4"/>
  <c r="E836" i="4"/>
  <c r="C804" i="4"/>
  <c r="D804" i="4"/>
  <c r="E772" i="4"/>
  <c r="D772" i="4"/>
  <c r="F772" i="4" s="1"/>
  <c r="H772" i="4" s="1"/>
  <c r="D844" i="4"/>
  <c r="F844" i="4" s="1"/>
  <c r="H844" i="4" s="1"/>
  <c r="D1055" i="4"/>
  <c r="F1055" i="4" s="1"/>
  <c r="H1055" i="4" s="1"/>
  <c r="D1692" i="4"/>
  <c r="F1692" i="4" s="1"/>
  <c r="H1692" i="4" s="1"/>
  <c r="D1757" i="4"/>
  <c r="F1757" i="4" s="1"/>
  <c r="H1757" i="4" s="1"/>
  <c r="D1789" i="4"/>
  <c r="F1789" i="4" s="1"/>
  <c r="H1789" i="4" s="1"/>
  <c r="D1922" i="4"/>
  <c r="F1922" i="4" s="1"/>
  <c r="H1922" i="4" s="1"/>
  <c r="D2035" i="4"/>
  <c r="F2035" i="4" s="1"/>
  <c r="H2035" i="4" s="1"/>
  <c r="D2099" i="4"/>
  <c r="F2099" i="4" s="1"/>
  <c r="H2099" i="4" s="1"/>
  <c r="D2163" i="4"/>
  <c r="F2163" i="4" s="1"/>
  <c r="H2163" i="4" s="1"/>
  <c r="D2308" i="4"/>
  <c r="F2308" i="4" s="1"/>
  <c r="H2308" i="4" s="1"/>
  <c r="D2345" i="4"/>
  <c r="F2345" i="4" s="1"/>
  <c r="H2345" i="4" s="1"/>
  <c r="D2409" i="4"/>
  <c r="F2409" i="4" s="1"/>
  <c r="H2409" i="4" s="1"/>
  <c r="D2515" i="4"/>
  <c r="F2515" i="4" s="1"/>
  <c r="H2515" i="4" s="1"/>
  <c r="D2617" i="4"/>
  <c r="F2617" i="4" s="1"/>
  <c r="H2617" i="4" s="1"/>
  <c r="D2859" i="4"/>
  <c r="F2859" i="4" s="1"/>
  <c r="H2859" i="4" s="1"/>
  <c r="D2913" i="4"/>
  <c r="F2913" i="4" s="1"/>
  <c r="H2913" i="4" s="1"/>
  <c r="D2961" i="4"/>
  <c r="F2961" i="4" s="1"/>
  <c r="H2961" i="4" s="1"/>
  <c r="D3018" i="4"/>
  <c r="F3018" i="4" s="1"/>
  <c r="H3018" i="4" s="1"/>
  <c r="D3074" i="4"/>
  <c r="F3074" i="4" s="1"/>
  <c r="H3074" i="4" s="1"/>
  <c r="D3113" i="4"/>
  <c r="F3113" i="4" s="1"/>
  <c r="H3113" i="4" s="1"/>
  <c r="D3241" i="4"/>
  <c r="F3241" i="4" s="1"/>
  <c r="H3241" i="4" s="1"/>
  <c r="D3291" i="4"/>
  <c r="F3291" i="4" s="1"/>
  <c r="H3291" i="4" s="1"/>
  <c r="D3408" i="4"/>
  <c r="F3408" i="4" s="1"/>
  <c r="H3408" i="4" s="1"/>
  <c r="D3515" i="4"/>
  <c r="F3515" i="4" s="1"/>
  <c r="H3515" i="4" s="1"/>
  <c r="D3752" i="4"/>
  <c r="F3752" i="4" s="1"/>
  <c r="H3752" i="4" s="1"/>
  <c r="D4095" i="4"/>
  <c r="F4095" i="4" s="1"/>
  <c r="H4095" i="4" s="1"/>
  <c r="D4233" i="4"/>
  <c r="F4233" i="4" s="1"/>
  <c r="H4233" i="4" s="1"/>
  <c r="D4343" i="4"/>
  <c r="F4343" i="4" s="1"/>
  <c r="H4343" i="4" s="1"/>
  <c r="D4457" i="4"/>
  <c r="F4457" i="4" s="1"/>
  <c r="H4457" i="4" s="1"/>
  <c r="D4575" i="4"/>
  <c r="F4575" i="4" s="1"/>
  <c r="H4575" i="4" s="1"/>
  <c r="D4984" i="4"/>
  <c r="F4984" i="4" s="1"/>
  <c r="H4984" i="4" s="1"/>
  <c r="D5369" i="4"/>
  <c r="F5369" i="4" s="1"/>
  <c r="H5369" i="4" s="1"/>
  <c r="D5865" i="4"/>
  <c r="F5865" i="4" s="1"/>
  <c r="H5865" i="4" s="1"/>
  <c r="D5928" i="4"/>
  <c r="F5928" i="4" s="1"/>
  <c r="H5928" i="4" s="1"/>
  <c r="D629" i="4"/>
  <c r="F629" i="4" s="1"/>
  <c r="H629" i="4" s="1"/>
  <c r="D775" i="4"/>
  <c r="F775" i="4" s="1"/>
  <c r="H775" i="4" s="1"/>
  <c r="D837" i="4"/>
  <c r="F837" i="4" s="1"/>
  <c r="H837" i="4" s="1"/>
  <c r="D846" i="4"/>
  <c r="F846" i="4" s="1"/>
  <c r="H846" i="4" s="1"/>
  <c r="D855" i="4"/>
  <c r="F855" i="4" s="1"/>
  <c r="H855" i="4" s="1"/>
  <c r="D870" i="4"/>
  <c r="F870" i="4" s="1"/>
  <c r="H870" i="4" s="1"/>
  <c r="D910" i="4"/>
  <c r="F910" i="4" s="1"/>
  <c r="H910" i="4" s="1"/>
  <c r="D1004" i="4"/>
  <c r="F1004" i="4" s="1"/>
  <c r="H1004" i="4" s="1"/>
  <c r="D1015" i="4"/>
  <c r="F1015" i="4" s="1"/>
  <c r="H1015" i="4" s="1"/>
  <c r="D1191" i="4"/>
  <c r="F1191" i="4" s="1"/>
  <c r="H1191" i="4" s="1"/>
  <c r="D1206" i="4"/>
  <c r="F1206" i="4" s="1"/>
  <c r="H1206" i="4" s="1"/>
  <c r="D1356" i="4"/>
  <c r="F1356" i="4" s="1"/>
  <c r="H1356" i="4" s="1"/>
  <c r="D1428" i="4"/>
  <c r="F1428" i="4" s="1"/>
  <c r="H1428" i="4" s="1"/>
  <c r="D1460" i="4"/>
  <c r="F1460" i="4" s="1"/>
  <c r="H1460" i="4" s="1"/>
  <c r="D1605" i="4"/>
  <c r="F1605" i="4" s="1"/>
  <c r="H1605" i="4" s="1"/>
  <c r="D1667" i="4"/>
  <c r="F1667" i="4" s="1"/>
  <c r="H1667" i="4" s="1"/>
  <c r="D1683" i="4"/>
  <c r="F1683" i="4" s="1"/>
  <c r="H1683" i="4" s="1"/>
  <c r="D1708" i="4"/>
  <c r="F1708" i="4" s="1"/>
  <c r="H1708" i="4" s="1"/>
  <c r="D1722" i="4"/>
  <c r="F1722" i="4" s="1"/>
  <c r="H1722" i="4" s="1"/>
  <c r="D1939" i="4"/>
  <c r="F1939" i="4" s="1"/>
  <c r="H1939" i="4" s="1"/>
  <c r="D1956" i="4"/>
  <c r="F1956" i="4" s="1"/>
  <c r="H1956" i="4" s="1"/>
  <c r="D1996" i="4"/>
  <c r="F1996" i="4" s="1"/>
  <c r="H1996" i="4" s="1"/>
  <c r="D2026" i="4"/>
  <c r="F2026" i="4" s="1"/>
  <c r="H2026" i="4" s="1"/>
  <c r="D2060" i="4"/>
  <c r="F2060" i="4" s="1"/>
  <c r="H2060" i="4" s="1"/>
  <c r="D2090" i="4"/>
  <c r="F2090" i="4" s="1"/>
  <c r="H2090" i="4" s="1"/>
  <c r="D2124" i="4"/>
  <c r="F2124" i="4" s="1"/>
  <c r="H2124" i="4" s="1"/>
  <c r="D2154" i="4"/>
  <c r="F2154" i="4" s="1"/>
  <c r="H2154" i="4" s="1"/>
  <c r="D2188" i="4"/>
  <c r="F2188" i="4" s="1"/>
  <c r="H2188" i="4" s="1"/>
  <c r="D2218" i="4"/>
  <c r="F2218" i="4" s="1"/>
  <c r="H2218" i="4" s="1"/>
  <c r="D2252" i="4"/>
  <c r="F2252" i="4" s="1"/>
  <c r="H2252" i="4" s="1"/>
  <c r="D2298" i="4"/>
  <c r="F2298" i="4" s="1"/>
  <c r="H2298" i="4" s="1"/>
  <c r="D2331" i="4"/>
  <c r="F2331" i="4" s="1"/>
  <c r="H2331" i="4" s="1"/>
  <c r="D2348" i="4"/>
  <c r="F2348" i="4" s="1"/>
  <c r="H2348" i="4" s="1"/>
  <c r="D2380" i="4"/>
  <c r="F2380" i="4" s="1"/>
  <c r="H2380" i="4" s="1"/>
  <c r="D2450" i="4"/>
  <c r="F2450" i="4" s="1"/>
  <c r="H2450" i="4" s="1"/>
  <c r="D2484" i="4"/>
  <c r="F2484" i="4" s="1"/>
  <c r="H2484" i="4" s="1"/>
  <c r="D2537" i="4"/>
  <c r="F2537" i="4" s="1"/>
  <c r="H2537" i="4" s="1"/>
  <c r="D2586" i="4"/>
  <c r="F2586" i="4" s="1"/>
  <c r="H2586" i="4" s="1"/>
  <c r="D2604" i="4"/>
  <c r="F2604" i="4" s="1"/>
  <c r="H2604" i="4" s="1"/>
  <c r="D2660" i="4"/>
  <c r="F2660" i="4" s="1"/>
  <c r="H2660" i="4" s="1"/>
  <c r="D2779" i="4"/>
  <c r="F2779" i="4" s="1"/>
  <c r="H2779" i="4" s="1"/>
  <c r="D2825" i="4"/>
  <c r="F2825" i="4" s="1"/>
  <c r="H2825" i="4" s="1"/>
  <c r="D2931" i="4"/>
  <c r="F2931" i="4" s="1"/>
  <c r="H2931" i="4" s="1"/>
  <c r="D2986" i="4"/>
  <c r="F2986" i="4" s="1"/>
  <c r="H2986" i="4" s="1"/>
  <c r="D3028" i="4"/>
  <c r="F3028" i="4" s="1"/>
  <c r="H3028" i="4" s="1"/>
  <c r="D3115" i="4"/>
  <c r="F3115" i="4" s="1"/>
  <c r="H3115" i="4" s="1"/>
  <c r="D3152" i="4"/>
  <c r="F3152" i="4" s="1"/>
  <c r="H3152" i="4" s="1"/>
  <c r="D3192" i="4"/>
  <c r="F3192" i="4" s="1"/>
  <c r="H3192" i="4" s="1"/>
  <c r="D3209" i="4"/>
  <c r="F3209" i="4" s="1"/>
  <c r="H3209" i="4" s="1"/>
  <c r="D3275" i="4"/>
  <c r="F3275" i="4" s="1"/>
  <c r="H3275" i="4" s="1"/>
  <c r="D3328" i="4"/>
  <c r="F3328" i="4" s="1"/>
  <c r="D3504" i="4"/>
  <c r="F3504" i="4" s="1"/>
  <c r="H3504" i="4" s="1"/>
  <c r="D3665" i="4"/>
  <c r="F3665" i="4" s="1"/>
  <c r="H3665" i="4" s="1"/>
  <c r="D3801" i="4"/>
  <c r="F3801" i="4" s="1"/>
  <c r="D3857" i="4"/>
  <c r="F3857" i="4" s="1"/>
  <c r="H3857" i="4" s="1"/>
  <c r="D3873" i="4"/>
  <c r="F3873" i="4" s="1"/>
  <c r="H3873" i="4" s="1"/>
  <c r="D3929" i="4"/>
  <c r="F3929" i="4" s="1"/>
  <c r="H3929" i="4" s="1"/>
  <c r="D4016" i="4"/>
  <c r="F4016" i="4" s="1"/>
  <c r="H4016" i="4" s="1"/>
  <c r="D4081" i="4"/>
  <c r="F4081" i="4" s="1"/>
  <c r="H4081" i="4" s="1"/>
  <c r="D4169" i="4"/>
  <c r="F4169" i="4" s="1"/>
  <c r="H4169" i="4" s="1"/>
  <c r="D4273" i="4"/>
  <c r="F4273" i="4" s="1"/>
  <c r="H4273" i="4" s="1"/>
  <c r="D4401" i="4"/>
  <c r="F4401" i="4" s="1"/>
  <c r="H4401" i="4" s="1"/>
  <c r="D4521" i="4"/>
  <c r="F4521" i="4" s="1"/>
  <c r="H4521" i="4" s="1"/>
  <c r="D4695" i="4"/>
  <c r="F4695" i="4" s="1"/>
  <c r="H4695" i="4" s="1"/>
  <c r="D4768" i="4"/>
  <c r="F4768" i="4" s="1"/>
  <c r="H4768" i="4" s="1"/>
  <c r="D4823" i="4"/>
  <c r="F4823" i="4" s="1"/>
  <c r="H4823" i="4" s="1"/>
  <c r="D4839" i="4"/>
  <c r="F4839" i="4" s="1"/>
  <c r="H4839" i="4" s="1"/>
  <c r="D4896" i="4"/>
  <c r="F4896" i="4" s="1"/>
  <c r="H4896" i="4" s="1"/>
  <c r="D5144" i="4"/>
  <c r="F5144" i="4" s="1"/>
  <c r="H5144" i="4" s="1"/>
  <c r="D5202" i="4"/>
  <c r="F5202" i="4" s="1"/>
  <c r="H5202" i="4" s="1"/>
  <c r="D5343" i="4"/>
  <c r="F5343" i="4" s="1"/>
  <c r="H5343" i="4" s="1"/>
  <c r="D5359" i="4"/>
  <c r="F5359" i="4" s="1"/>
  <c r="H5359" i="4" s="1"/>
  <c r="D5415" i="4"/>
  <c r="F5415" i="4" s="1"/>
  <c r="H5415" i="4" s="1"/>
  <c r="D5431" i="4"/>
  <c r="F5431" i="4" s="1"/>
  <c r="H5431" i="4" s="1"/>
  <c r="D5482" i="4"/>
  <c r="F5482" i="4" s="1"/>
  <c r="D5599" i="4"/>
  <c r="F5599" i="4" s="1"/>
  <c r="H5599" i="4" s="1"/>
  <c r="D5610" i="4"/>
  <c r="F5610" i="4" s="1"/>
  <c r="H5610" i="4" s="1"/>
  <c r="D5647" i="4"/>
  <c r="F5647" i="4" s="1"/>
  <c r="H5647" i="4" s="1"/>
  <c r="D5849" i="4"/>
  <c r="F5849" i="4" s="1"/>
  <c r="H5849" i="4" s="1"/>
  <c r="D6200" i="4"/>
  <c r="F6200" i="4" s="1"/>
  <c r="H6200" i="4" s="1"/>
  <c r="D6303" i="4"/>
  <c r="D6342" i="4"/>
  <c r="F6342" i="4" s="1"/>
  <c r="H6342" i="4" s="1"/>
  <c r="E4639" i="4"/>
  <c r="E6416" i="4"/>
  <c r="G6416" i="4"/>
  <c r="I6416" i="4" s="1"/>
  <c r="C6393" i="4"/>
  <c r="G6393" i="4" s="1"/>
  <c r="I6393" i="4" s="1"/>
  <c r="D6393" i="4"/>
  <c r="F6393" i="4" s="1"/>
  <c r="H6393" i="4" s="1"/>
  <c r="C6361" i="4"/>
  <c r="E6361" i="4" s="1"/>
  <c r="D6361" i="4"/>
  <c r="F6361" i="4" s="1"/>
  <c r="H6361" i="4" s="1"/>
  <c r="C6337" i="4"/>
  <c r="E6337" i="4" s="1"/>
  <c r="D6337" i="4"/>
  <c r="F6337" i="4" s="1"/>
  <c r="H6337" i="4" s="1"/>
  <c r="E6266" i="4"/>
  <c r="G6266" i="4"/>
  <c r="I6266" i="4" s="1"/>
  <c r="C6258" i="4"/>
  <c r="E6258" i="4" s="1"/>
  <c r="D6258" i="4"/>
  <c r="F6258" i="4" s="1"/>
  <c r="H6258" i="4" s="1"/>
  <c r="C6234" i="4"/>
  <c r="E6234" i="4" s="1"/>
  <c r="D6234" i="4"/>
  <c r="F6234" i="4" s="1"/>
  <c r="H6234" i="4" s="1"/>
  <c r="C6210" i="4"/>
  <c r="E6210" i="4" s="1"/>
  <c r="D6210" i="4"/>
  <c r="F6210" i="4" s="1"/>
  <c r="H6210" i="4" s="1"/>
  <c r="C6194" i="4"/>
  <c r="D6194" i="4"/>
  <c r="F6194" i="4" s="1"/>
  <c r="H6194" i="4" s="1"/>
  <c r="C6154" i="4"/>
  <c r="E6154" i="4" s="1"/>
  <c r="D6154" i="4"/>
  <c r="C6138" i="4"/>
  <c r="D6138" i="4"/>
  <c r="C6114" i="4"/>
  <c r="E6114" i="4" s="1"/>
  <c r="D6114" i="4"/>
  <c r="C6082" i="4"/>
  <c r="E6082" i="4" s="1"/>
  <c r="D6082" i="4"/>
  <c r="C6058" i="4"/>
  <c r="D6058" i="4"/>
  <c r="C5994" i="4"/>
  <c r="E5994" i="4" s="1"/>
  <c r="D5994" i="4"/>
  <c r="C5970" i="4"/>
  <c r="E5970" i="4" s="1"/>
  <c r="D5970" i="4"/>
  <c r="C5954" i="4"/>
  <c r="E5954" i="4" s="1"/>
  <c r="D5954" i="4"/>
  <c r="C5930" i="4"/>
  <c r="D5930" i="4"/>
  <c r="C5906" i="4"/>
  <c r="D5906" i="4"/>
  <c r="C5882" i="4"/>
  <c r="D5882" i="4"/>
  <c r="C5858" i="4"/>
  <c r="D5858" i="4"/>
  <c r="C5834" i="4"/>
  <c r="E5834" i="4" s="1"/>
  <c r="D5834" i="4"/>
  <c r="C5810" i="4"/>
  <c r="D5810" i="4"/>
  <c r="C5794" i="4"/>
  <c r="E5794" i="4" s="1"/>
  <c r="D5794" i="4"/>
  <c r="C5770" i="4"/>
  <c r="E5770" i="4" s="1"/>
  <c r="D5770" i="4"/>
  <c r="C5746" i="4"/>
  <c r="E5746" i="4" s="1"/>
  <c r="D5746" i="4"/>
  <c r="C5722" i="4"/>
  <c r="E5722" i="4" s="1"/>
  <c r="D5722" i="4"/>
  <c r="C5698" i="4"/>
  <c r="D5698" i="4"/>
  <c r="C5674" i="4"/>
  <c r="E5674" i="4" s="1"/>
  <c r="D5674" i="4"/>
  <c r="C5650" i="4"/>
  <c r="D5650" i="4"/>
  <c r="C5634" i="4"/>
  <c r="D5634" i="4"/>
  <c r="C5578" i="4"/>
  <c r="D5578" i="4"/>
  <c r="C5546" i="4"/>
  <c r="D5546" i="4"/>
  <c r="C5466" i="4"/>
  <c r="E5466" i="4" s="1"/>
  <c r="D5466" i="4"/>
  <c r="C5450" i="4"/>
  <c r="E5450" i="4" s="1"/>
  <c r="D5450" i="4"/>
  <c r="C5410" i="4"/>
  <c r="E5410" i="4" s="1"/>
  <c r="D5410" i="4"/>
  <c r="E5370" i="4"/>
  <c r="C5346" i="4"/>
  <c r="E5346" i="4" s="1"/>
  <c r="D5346" i="4"/>
  <c r="F5346" i="4" s="1"/>
  <c r="H5346" i="4" s="1"/>
  <c r="C5322" i="4"/>
  <c r="D5322" i="4"/>
  <c r="C5298" i="4"/>
  <c r="D5298" i="4"/>
  <c r="C5274" i="4"/>
  <c r="D5274" i="4"/>
  <c r="C5258" i="4"/>
  <c r="D5258" i="4"/>
  <c r="F5258" i="4" s="1"/>
  <c r="H5258" i="4" s="1"/>
  <c r="C5242" i="4"/>
  <c r="D5242" i="4"/>
  <c r="F5242" i="4" s="1"/>
  <c r="H5242" i="4" s="1"/>
  <c r="C5178" i="4"/>
  <c r="E5178" i="4" s="1"/>
  <c r="D5178" i="4"/>
  <c r="C5154" i="4"/>
  <c r="E5154" i="4" s="1"/>
  <c r="D5154" i="4"/>
  <c r="C5090" i="4"/>
  <c r="E5090" i="4" s="1"/>
  <c r="D5090" i="4"/>
  <c r="F5090" i="4" s="1"/>
  <c r="H5090" i="4" s="1"/>
  <c r="C4994" i="4"/>
  <c r="D4994" i="4"/>
  <c r="F4994" i="4" s="1"/>
  <c r="H4994" i="4" s="1"/>
  <c r="C4954" i="4"/>
  <c r="D4954" i="4"/>
  <c r="C4906" i="4"/>
  <c r="D4906" i="4"/>
  <c r="C4882" i="4"/>
  <c r="E4882" i="4" s="1"/>
  <c r="D4882" i="4"/>
  <c r="F4882" i="4" s="1"/>
  <c r="H4882" i="4" s="1"/>
  <c r="C4874" i="4"/>
  <c r="E4874" i="4" s="1"/>
  <c r="D4874" i="4"/>
  <c r="F4874" i="4" s="1"/>
  <c r="H4874" i="4" s="1"/>
  <c r="C4858" i="4"/>
  <c r="E4858" i="4" s="1"/>
  <c r="D4858" i="4"/>
  <c r="C4850" i="4"/>
  <c r="D4850" i="4"/>
  <c r="C4834" i="4"/>
  <c r="D4834" i="4"/>
  <c r="F4834" i="4" s="1"/>
  <c r="H4834" i="4" s="1"/>
  <c r="C4810" i="4"/>
  <c r="D4810" i="4"/>
  <c r="F4810" i="4" s="1"/>
  <c r="H4810" i="4" s="1"/>
  <c r="C4794" i="4"/>
  <c r="E4794" i="4" s="1"/>
  <c r="D4794" i="4"/>
  <c r="C4754" i="4"/>
  <c r="D4754" i="4"/>
  <c r="E4706" i="4"/>
  <c r="C4674" i="4"/>
  <c r="E4674" i="4" s="1"/>
  <c r="D4674" i="4"/>
  <c r="C4658" i="4"/>
  <c r="D4658" i="4"/>
  <c r="C4626" i="4"/>
  <c r="D4626" i="4"/>
  <c r="C4570" i="4"/>
  <c r="E4570" i="4" s="1"/>
  <c r="D4570" i="4"/>
  <c r="C4554" i="4"/>
  <c r="E4554" i="4" s="1"/>
  <c r="D4554" i="4"/>
  <c r="C4498" i="4"/>
  <c r="E4498" i="4" s="1"/>
  <c r="D4498" i="4"/>
  <c r="C4458" i="4"/>
  <c r="E4458" i="4" s="1"/>
  <c r="D4458" i="4"/>
  <c r="C4434" i="4"/>
  <c r="E4434" i="4" s="1"/>
  <c r="D4434" i="4"/>
  <c r="C4418" i="4"/>
  <c r="D4418" i="4"/>
  <c r="C4394" i="4"/>
  <c r="D4394" i="4"/>
  <c r="C4370" i="4"/>
  <c r="D4370" i="4"/>
  <c r="C4354" i="4"/>
  <c r="E4354" i="4" s="1"/>
  <c r="D4354" i="4"/>
  <c r="C4338" i="4"/>
  <c r="E4338" i="4" s="1"/>
  <c r="D4338" i="4"/>
  <c r="C4322" i="4"/>
  <c r="D4322" i="4"/>
  <c r="C4290" i="4"/>
  <c r="D4290" i="4"/>
  <c r="C4266" i="4"/>
  <c r="D4266" i="4"/>
  <c r="C4226" i="4"/>
  <c r="D4226" i="4"/>
  <c r="E4194" i="4"/>
  <c r="C4178" i="4"/>
  <c r="D4178" i="4"/>
  <c r="C4162" i="4"/>
  <c r="D4162" i="4"/>
  <c r="C4138" i="4"/>
  <c r="D4138" i="4"/>
  <c r="F4138" i="4" s="1"/>
  <c r="H4138" i="4" s="1"/>
  <c r="C4098" i="4"/>
  <c r="D4098" i="4"/>
  <c r="C4090" i="4"/>
  <c r="D4090" i="4"/>
  <c r="C4074" i="4"/>
  <c r="D4074" i="4"/>
  <c r="C4058" i="4"/>
  <c r="D4058" i="4"/>
  <c r="F4058" i="4" s="1"/>
  <c r="H4058" i="4" s="1"/>
  <c r="C4050" i="4"/>
  <c r="D4050" i="4"/>
  <c r="C4034" i="4"/>
  <c r="D4034" i="4"/>
  <c r="C4018" i="4"/>
  <c r="D4018" i="4"/>
  <c r="C4002" i="4"/>
  <c r="D4002" i="4"/>
  <c r="F4002" i="4" s="1"/>
  <c r="H4002" i="4" s="1"/>
  <c r="C3978" i="4"/>
  <c r="D3978" i="4"/>
  <c r="E3954" i="4"/>
  <c r="C3946" i="4"/>
  <c r="D3946" i="4"/>
  <c r="C3922" i="4"/>
  <c r="D3922" i="4"/>
  <c r="E3882" i="4"/>
  <c r="C3858" i="4"/>
  <c r="D3858" i="4"/>
  <c r="E3826" i="4"/>
  <c r="C3795" i="4"/>
  <c r="D3795" i="4"/>
  <c r="C3779" i="4"/>
  <c r="D3779" i="4"/>
  <c r="C3763" i="4"/>
  <c r="D3763" i="4"/>
  <c r="C3715" i="4"/>
  <c r="D3715" i="4"/>
  <c r="E3635" i="4"/>
  <c r="C3619" i="4"/>
  <c r="D3619" i="4"/>
  <c r="C3595" i="4"/>
  <c r="D3595" i="4"/>
  <c r="F3595" i="4" s="1"/>
  <c r="H3595" i="4" s="1"/>
  <c r="E3539" i="4"/>
  <c r="E3515" i="4"/>
  <c r="C3467" i="4"/>
  <c r="D3467" i="4"/>
  <c r="C3443" i="4"/>
  <c r="D3443" i="4"/>
  <c r="C3419" i="4"/>
  <c r="D3419" i="4"/>
  <c r="F3419" i="4" s="1"/>
  <c r="H3419" i="4" s="1"/>
  <c r="C3363" i="4"/>
  <c r="D3363" i="4"/>
  <c r="F3363" i="4" s="1"/>
  <c r="H3363" i="4" s="1"/>
  <c r="C3355" i="4"/>
  <c r="D3355" i="4"/>
  <c r="C3347" i="4"/>
  <c r="D3347" i="4"/>
  <c r="C3299" i="4"/>
  <c r="E3299" i="4" s="1"/>
  <c r="D3299" i="4"/>
  <c r="F3299" i="4" s="1"/>
  <c r="H3299" i="4" s="1"/>
  <c r="C3283" i="4"/>
  <c r="D3283" i="4"/>
  <c r="F3283" i="4" s="1"/>
  <c r="H3283" i="4" s="1"/>
  <c r="C3267" i="4"/>
  <c r="D3267" i="4"/>
  <c r="E3195" i="4"/>
  <c r="C3163" i="4"/>
  <c r="D3163" i="4"/>
  <c r="C3139" i="4"/>
  <c r="D3139" i="4"/>
  <c r="C3131" i="4"/>
  <c r="D3131" i="4"/>
  <c r="E3091" i="4"/>
  <c r="C3076" i="4"/>
  <c r="D3076" i="4"/>
  <c r="E3044" i="4"/>
  <c r="C3020" i="4"/>
  <c r="D3020" i="4"/>
  <c r="E3004" i="4"/>
  <c r="C2972" i="4"/>
  <c r="D2972" i="4"/>
  <c r="C2940" i="4"/>
  <c r="E2940" i="4" s="1"/>
  <c r="D2940" i="4"/>
  <c r="C2916" i="4"/>
  <c r="D2916" i="4"/>
  <c r="F2916" i="4" s="1"/>
  <c r="H2916" i="4" s="1"/>
  <c r="E2876" i="4"/>
  <c r="C2860" i="4"/>
  <c r="D2860" i="4"/>
  <c r="C2828" i="4"/>
  <c r="D2828" i="4"/>
  <c r="E2796" i="4"/>
  <c r="C2788" i="4"/>
  <c r="D2788" i="4"/>
  <c r="F2788" i="4" s="1"/>
  <c r="H2788" i="4" s="1"/>
  <c r="C2772" i="4"/>
  <c r="D2772" i="4"/>
  <c r="C2748" i="4"/>
  <c r="D2748" i="4"/>
  <c r="C2732" i="4"/>
  <c r="D2732" i="4"/>
  <c r="C2692" i="4"/>
  <c r="D2692" i="4"/>
  <c r="F2692" i="4" s="1"/>
  <c r="H2692" i="4" s="1"/>
  <c r="C2676" i="4"/>
  <c r="E2676" i="4" s="1"/>
  <c r="D2676" i="4"/>
  <c r="C2620" i="4"/>
  <c r="E2620" i="4" s="1"/>
  <c r="D2620" i="4"/>
  <c r="C2572" i="4"/>
  <c r="D2572" i="4"/>
  <c r="C2556" i="4"/>
  <c r="D2556" i="4"/>
  <c r="F2556" i="4" s="1"/>
  <c r="H2556" i="4" s="1"/>
  <c r="C2548" i="4"/>
  <c r="D2548" i="4"/>
  <c r="F2548" i="4" s="1"/>
  <c r="H2548" i="4" s="1"/>
  <c r="C2532" i="4"/>
  <c r="D2532" i="4"/>
  <c r="C2516" i="4"/>
  <c r="D2516" i="4"/>
  <c r="C2508" i="4"/>
  <c r="D2508" i="4"/>
  <c r="F2508" i="4" s="1"/>
  <c r="H2508" i="4" s="1"/>
  <c r="C2492" i="4"/>
  <c r="D2492" i="4"/>
  <c r="F2492" i="4" s="1"/>
  <c r="H2492" i="4" s="1"/>
  <c r="C2476" i="4"/>
  <c r="D2476" i="4"/>
  <c r="E2436" i="4"/>
  <c r="C2420" i="4"/>
  <c r="D2420" i="4"/>
  <c r="C2412" i="4"/>
  <c r="D2412" i="4"/>
  <c r="C2404" i="4"/>
  <c r="D2404" i="4"/>
  <c r="C2388" i="4"/>
  <c r="D2388" i="4"/>
  <c r="C2372" i="4"/>
  <c r="D2372" i="4"/>
  <c r="C2356" i="4"/>
  <c r="D2356" i="4"/>
  <c r="E2324" i="4"/>
  <c r="C2300" i="4"/>
  <c r="D2300" i="4"/>
  <c r="C2284" i="4"/>
  <c r="E2284" i="4" s="1"/>
  <c r="D2284" i="4"/>
  <c r="C2220" i="4"/>
  <c r="D2220" i="4"/>
  <c r="F2220" i="4" s="1"/>
  <c r="H2220" i="4" s="1"/>
  <c r="E2172" i="4"/>
  <c r="C2156" i="4"/>
  <c r="D2156" i="4"/>
  <c r="C2140" i="4"/>
  <c r="E2140" i="4" s="1"/>
  <c r="D2140" i="4"/>
  <c r="C2100" i="4"/>
  <c r="E2100" i="4" s="1"/>
  <c r="D2100" i="4"/>
  <c r="C2020" i="4"/>
  <c r="D2020" i="4"/>
  <c r="C2012" i="4"/>
  <c r="E2012" i="4" s="1"/>
  <c r="D2012" i="4"/>
  <c r="E1988" i="4"/>
  <c r="C1973" i="4"/>
  <c r="E1973" i="4" s="1"/>
  <c r="D1973" i="4"/>
  <c r="C1949" i="4"/>
  <c r="D1949" i="4"/>
  <c r="F1949" i="4" s="1"/>
  <c r="H1949" i="4" s="1"/>
  <c r="C1877" i="4"/>
  <c r="D1877" i="4"/>
  <c r="F1877" i="4" s="1"/>
  <c r="H1877" i="4" s="1"/>
  <c r="C1853" i="4"/>
  <c r="D1853" i="4"/>
  <c r="C1829" i="4"/>
  <c r="E1829" i="4" s="1"/>
  <c r="D1829" i="4"/>
  <c r="C1813" i="4"/>
  <c r="E1813" i="4" s="1"/>
  <c r="D1813" i="4"/>
  <c r="F1813" i="4" s="1"/>
  <c r="H1813" i="4" s="1"/>
  <c r="C1797" i="4"/>
  <c r="D1797" i="4"/>
  <c r="C1741" i="4"/>
  <c r="D1741" i="4"/>
  <c r="C1685" i="4"/>
  <c r="D1685" i="4"/>
  <c r="C1654" i="4"/>
  <c r="D1654" i="4"/>
  <c r="F1654" i="4" s="1"/>
  <c r="H1654" i="4" s="1"/>
  <c r="C1630" i="4"/>
  <c r="D1630" i="4"/>
  <c r="C1598" i="4"/>
  <c r="D1598" i="4"/>
  <c r="C1542" i="4"/>
  <c r="E1542" i="4" s="1"/>
  <c r="D1542" i="4"/>
  <c r="E1383" i="4"/>
  <c r="E1359" i="4"/>
  <c r="C1335" i="4"/>
  <c r="D1335" i="4"/>
  <c r="E1319" i="4"/>
  <c r="C1303" i="4"/>
  <c r="D1303" i="4"/>
  <c r="C1279" i="4"/>
  <c r="D1279" i="4"/>
  <c r="C1223" i="4"/>
  <c r="D1223" i="4"/>
  <c r="E1191" i="4"/>
  <c r="E1159" i="4"/>
  <c r="E1135" i="4"/>
  <c r="C1103" i="4"/>
  <c r="D1103" i="4"/>
  <c r="C1071" i="4"/>
  <c r="D1071" i="4"/>
  <c r="C1063" i="4"/>
  <c r="D1063" i="4"/>
  <c r="F1063" i="4" s="1"/>
  <c r="H1063" i="4" s="1"/>
  <c r="C1047" i="4"/>
  <c r="D1047" i="4"/>
  <c r="E1015" i="4"/>
  <c r="E967" i="4"/>
  <c r="C951" i="4"/>
  <c r="D951" i="4"/>
  <c r="C831" i="4"/>
  <c r="D831" i="4"/>
  <c r="F831" i="4" s="1"/>
  <c r="H831" i="4" s="1"/>
  <c r="E799" i="4"/>
  <c r="E775" i="4"/>
  <c r="E735" i="4"/>
  <c r="E703" i="4"/>
  <c r="D991" i="4"/>
  <c r="F991" i="4" s="1"/>
  <c r="H991" i="4" s="1"/>
  <c r="D1391" i="4"/>
  <c r="F1391" i="4" s="1"/>
  <c r="H1391" i="4" s="1"/>
  <c r="D2116" i="4"/>
  <c r="F2116" i="4" s="1"/>
  <c r="H2116" i="4" s="1"/>
  <c r="D3123" i="4"/>
  <c r="F3123" i="4" s="1"/>
  <c r="H3123" i="4" s="1"/>
  <c r="D3850" i="4"/>
  <c r="F3850" i="4" s="1"/>
  <c r="H3850" i="4" s="1"/>
  <c r="D4298" i="4"/>
  <c r="F4298" i="4" s="1"/>
  <c r="H4298" i="4" s="1"/>
  <c r="D5602" i="4"/>
  <c r="F5602" i="4" s="1"/>
  <c r="H5602" i="4" s="1"/>
  <c r="C6376" i="4"/>
  <c r="D6376" i="4"/>
  <c r="F6376" i="4" s="1"/>
  <c r="H6376" i="4" s="1"/>
  <c r="C6289" i="4"/>
  <c r="G6289" i="4" s="1"/>
  <c r="I6289" i="4" s="1"/>
  <c r="D6289" i="4"/>
  <c r="F6289" i="4" s="1"/>
  <c r="H6289" i="4" s="1"/>
  <c r="C6209" i="4"/>
  <c r="E6209" i="4" s="1"/>
  <c r="D6209" i="4"/>
  <c r="F6209" i="4" s="1"/>
  <c r="H6209" i="4" s="1"/>
  <c r="C6145" i="4"/>
  <c r="E6145" i="4" s="1"/>
  <c r="D6145" i="4"/>
  <c r="C6121" i="4"/>
  <c r="D6121" i="4"/>
  <c r="C6105" i="4"/>
  <c r="D6105" i="4"/>
  <c r="C6089" i="4"/>
  <c r="E6089" i="4" s="1"/>
  <c r="D6089" i="4"/>
  <c r="C6073" i="4"/>
  <c r="E6073" i="4" s="1"/>
  <c r="D6073" i="4"/>
  <c r="C6049" i="4"/>
  <c r="D6049" i="4"/>
  <c r="C6025" i="4"/>
  <c r="D6025" i="4"/>
  <c r="C5993" i="4"/>
  <c r="E5993" i="4" s="1"/>
  <c r="D5993" i="4"/>
  <c r="C5937" i="4"/>
  <c r="E5937" i="4" s="1"/>
  <c r="D5937" i="4"/>
  <c r="C5913" i="4"/>
  <c r="D5913" i="4"/>
  <c r="C5889" i="4"/>
  <c r="D5889" i="4"/>
  <c r="C5825" i="4"/>
  <c r="E5825" i="4" s="1"/>
  <c r="D5825" i="4"/>
  <c r="C5745" i="4"/>
  <c r="D5745" i="4"/>
  <c r="C5721" i="4"/>
  <c r="D5721" i="4"/>
  <c r="C5697" i="4"/>
  <c r="D5697" i="4"/>
  <c r="C5673" i="4"/>
  <c r="D5673" i="4"/>
  <c r="C5641" i="4"/>
  <c r="E5641" i="4" s="1"/>
  <c r="D5641" i="4"/>
  <c r="C5577" i="4"/>
  <c r="E5577" i="4" s="1"/>
  <c r="D5577" i="4"/>
  <c r="C5489" i="4"/>
  <c r="E5489" i="4" s="1"/>
  <c r="D5489" i="4"/>
  <c r="C5465" i="4"/>
  <c r="E5465" i="4" s="1"/>
  <c r="D5465" i="4"/>
  <c r="C5441" i="4"/>
  <c r="E5441" i="4" s="1"/>
  <c r="D5441" i="4"/>
  <c r="C5417" i="4"/>
  <c r="D5417" i="4"/>
  <c r="C5393" i="4"/>
  <c r="E5393" i="4" s="1"/>
  <c r="D5393" i="4"/>
  <c r="C5377" i="4"/>
  <c r="E5377" i="4" s="1"/>
  <c r="D5377" i="4"/>
  <c r="C5353" i="4"/>
  <c r="E5353" i="4" s="1"/>
  <c r="D5353" i="4"/>
  <c r="C5329" i="4"/>
  <c r="D5329" i="4"/>
  <c r="C5305" i="4"/>
  <c r="E5305" i="4" s="1"/>
  <c r="D5305" i="4"/>
  <c r="C5281" i="4"/>
  <c r="E5281" i="4" s="1"/>
  <c r="D5281" i="4"/>
  <c r="C5265" i="4"/>
  <c r="E5265" i="4" s="1"/>
  <c r="D5265" i="4"/>
  <c r="C5233" i="4"/>
  <c r="E5233" i="4" s="1"/>
  <c r="D5233" i="4"/>
  <c r="C5169" i="4"/>
  <c r="E5169" i="4" s="1"/>
  <c r="D5169" i="4"/>
  <c r="C5145" i="4"/>
  <c r="E5145" i="4" s="1"/>
  <c r="D5145" i="4"/>
  <c r="C5129" i="4"/>
  <c r="E5129" i="4" s="1"/>
  <c r="D5129" i="4"/>
  <c r="C5105" i="4"/>
  <c r="D5105" i="4"/>
  <c r="C5089" i="4"/>
  <c r="E5089" i="4" s="1"/>
  <c r="D5089" i="4"/>
  <c r="C5073" i="4"/>
  <c r="E5073" i="4" s="1"/>
  <c r="D5073" i="4"/>
  <c r="C5057" i="4"/>
  <c r="D5057" i="4"/>
  <c r="C5041" i="4"/>
  <c r="D5041" i="4"/>
  <c r="C5017" i="4"/>
  <c r="E5017" i="4" s="1"/>
  <c r="D5017" i="4"/>
  <c r="C5001" i="4"/>
  <c r="E5001" i="4" s="1"/>
  <c r="D5001" i="4"/>
  <c r="C4977" i="4"/>
  <c r="E4977" i="4" s="1"/>
  <c r="D4977" i="4"/>
  <c r="C4961" i="4"/>
  <c r="D4961" i="4"/>
  <c r="C4929" i="4"/>
  <c r="E4929" i="4" s="1"/>
  <c r="D4929" i="4"/>
  <c r="C4881" i="4"/>
  <c r="D4881" i="4"/>
  <c r="C4857" i="4"/>
  <c r="E4857" i="4" s="1"/>
  <c r="D4857" i="4"/>
  <c r="C4833" i="4"/>
  <c r="E4833" i="4" s="1"/>
  <c r="D4833" i="4"/>
  <c r="C4809" i="4"/>
  <c r="E4809" i="4" s="1"/>
  <c r="D4809" i="4"/>
  <c r="C4753" i="4"/>
  <c r="E4753" i="4" s="1"/>
  <c r="D4753" i="4"/>
  <c r="C4737" i="4"/>
  <c r="D4737" i="4"/>
  <c r="C4721" i="4"/>
  <c r="E4721" i="4" s="1"/>
  <c r="D4721" i="4"/>
  <c r="C4697" i="4"/>
  <c r="E4697" i="4" s="1"/>
  <c r="D4697" i="4"/>
  <c r="C4633" i="4"/>
  <c r="E4633" i="4" s="1"/>
  <c r="D4633" i="4"/>
  <c r="C4553" i="4"/>
  <c r="E4553" i="4" s="1"/>
  <c r="D4553" i="4"/>
  <c r="C4513" i="4"/>
  <c r="D4513" i="4"/>
  <c r="C4489" i="4"/>
  <c r="E4489" i="4" s="1"/>
  <c r="D4489" i="4"/>
  <c r="C4433" i="4"/>
  <c r="E4433" i="4" s="1"/>
  <c r="D4433" i="4"/>
  <c r="C4425" i="4"/>
  <c r="E4425" i="4" s="1"/>
  <c r="D4425" i="4"/>
  <c r="C4409" i="4"/>
  <c r="E4409" i="4" s="1"/>
  <c r="D4409" i="4"/>
  <c r="C4393" i="4"/>
  <c r="E4393" i="4" s="1"/>
  <c r="D4393" i="4"/>
  <c r="C4369" i="4"/>
  <c r="E4369" i="4" s="1"/>
  <c r="D4369" i="4"/>
  <c r="C4353" i="4"/>
  <c r="E4353" i="4" s="1"/>
  <c r="D4353" i="4"/>
  <c r="C4337" i="4"/>
  <c r="D4337" i="4"/>
  <c r="C4321" i="4"/>
  <c r="E4321" i="4" s="1"/>
  <c r="D4321" i="4"/>
  <c r="C4305" i="4"/>
  <c r="E4305" i="4" s="1"/>
  <c r="D4305" i="4"/>
  <c r="C4289" i="4"/>
  <c r="E4289" i="4" s="1"/>
  <c r="D4289" i="4"/>
  <c r="C4281" i="4"/>
  <c r="E4281" i="4" s="1"/>
  <c r="D4281" i="4"/>
  <c r="C4265" i="4"/>
  <c r="E4265" i="4" s="1"/>
  <c r="D4265" i="4"/>
  <c r="C4249" i="4"/>
  <c r="E4249" i="4" s="1"/>
  <c r="D4249" i="4"/>
  <c r="C4225" i="4"/>
  <c r="E4225" i="4" s="1"/>
  <c r="D4225" i="4"/>
  <c r="C4209" i="4"/>
  <c r="D4209" i="4"/>
  <c r="C4185" i="4"/>
  <c r="E4185" i="4" s="1"/>
  <c r="D4185" i="4"/>
  <c r="C4097" i="4"/>
  <c r="E4097" i="4" s="1"/>
  <c r="D4097" i="4"/>
  <c r="C4049" i="4"/>
  <c r="E4049" i="4" s="1"/>
  <c r="D4049" i="4"/>
  <c r="C4033" i="4"/>
  <c r="D4033" i="4"/>
  <c r="C4009" i="4"/>
  <c r="E4009" i="4" s="1"/>
  <c r="D4009" i="4"/>
  <c r="C3993" i="4"/>
  <c r="D3993" i="4"/>
  <c r="C3961" i="4"/>
  <c r="E3961" i="4" s="1"/>
  <c r="D3961" i="4"/>
  <c r="C3889" i="4"/>
  <c r="D3889" i="4"/>
  <c r="C3841" i="4"/>
  <c r="E3841" i="4" s="1"/>
  <c r="D3841" i="4"/>
  <c r="C3833" i="4"/>
  <c r="D3833" i="4"/>
  <c r="C3810" i="4"/>
  <c r="D3810" i="4"/>
  <c r="C3786" i="4"/>
  <c r="D3786" i="4"/>
  <c r="C3754" i="4"/>
  <c r="D3754" i="4"/>
  <c r="E3730" i="4"/>
  <c r="C3722" i="4"/>
  <c r="D3722" i="4"/>
  <c r="C3706" i="4"/>
  <c r="D3706" i="4"/>
  <c r="C3690" i="4"/>
  <c r="D3690" i="4"/>
  <c r="C3650" i="4"/>
  <c r="E3650" i="4" s="1"/>
  <c r="D3650" i="4"/>
  <c r="E3482" i="4"/>
  <c r="C3426" i="4"/>
  <c r="E3426" i="4" s="1"/>
  <c r="D3426" i="4"/>
  <c r="E3386" i="4"/>
  <c r="E3346" i="4"/>
  <c r="C3322" i="4"/>
  <c r="D3322" i="4"/>
  <c r="E3290" i="4"/>
  <c r="C3282" i="4"/>
  <c r="D3282" i="4"/>
  <c r="C3258" i="4"/>
  <c r="D3258" i="4"/>
  <c r="C3146" i="4"/>
  <c r="D3146" i="4"/>
  <c r="C3122" i="4"/>
  <c r="D3122" i="4"/>
  <c r="C3098" i="4"/>
  <c r="D3098" i="4"/>
  <c r="E3075" i="4"/>
  <c r="E3003" i="4"/>
  <c r="E2971" i="4"/>
  <c r="C2955" i="4"/>
  <c r="E2955" i="4" s="1"/>
  <c r="D2955" i="4"/>
  <c r="C2939" i="4"/>
  <c r="D2939" i="4"/>
  <c r="C2915" i="4"/>
  <c r="D2915" i="4"/>
  <c r="E2883" i="4"/>
  <c r="C2867" i="4"/>
  <c r="D2867" i="4"/>
  <c r="C2851" i="4"/>
  <c r="D2851" i="4"/>
  <c r="E2811" i="4"/>
  <c r="C2763" i="4"/>
  <c r="D2763" i="4"/>
  <c r="C2739" i="4"/>
  <c r="E2739" i="4" s="1"/>
  <c r="D2739" i="4"/>
  <c r="C2667" i="4"/>
  <c r="E2667" i="4" s="1"/>
  <c r="D2667" i="4"/>
  <c r="C2651" i="4"/>
  <c r="D2651" i="4"/>
  <c r="E2611" i="4"/>
  <c r="C2595" i="4"/>
  <c r="E2595" i="4" s="1"/>
  <c r="D2595" i="4"/>
  <c r="C2587" i="4"/>
  <c r="D2587" i="4"/>
  <c r="C2539" i="4"/>
  <c r="D2539" i="4"/>
  <c r="C2531" i="4"/>
  <c r="D2531" i="4"/>
  <c r="C2507" i="4"/>
  <c r="D2507" i="4"/>
  <c r="E2475" i="4"/>
  <c r="E2443" i="4"/>
  <c r="C2427" i="4"/>
  <c r="D2427" i="4"/>
  <c r="C2411" i="4"/>
  <c r="D2411" i="4"/>
  <c r="C2395" i="4"/>
  <c r="D2395" i="4"/>
  <c r="C2379" i="4"/>
  <c r="D2379" i="4"/>
  <c r="C2363" i="4"/>
  <c r="D2363" i="4"/>
  <c r="C2347" i="4"/>
  <c r="D2347" i="4"/>
  <c r="C2323" i="4"/>
  <c r="E2323" i="4" s="1"/>
  <c r="D2323" i="4"/>
  <c r="C2315" i="4"/>
  <c r="D2315" i="4"/>
  <c r="E2227" i="4"/>
  <c r="C2211" i="4"/>
  <c r="D2211" i="4"/>
  <c r="C2195" i="4"/>
  <c r="D2195" i="4"/>
  <c r="E2171" i="4"/>
  <c r="C2155" i="4"/>
  <c r="D2155" i="4"/>
  <c r="C2139" i="4"/>
  <c r="E2139" i="4" s="1"/>
  <c r="D2139" i="4"/>
  <c r="C2091" i="4"/>
  <c r="D2091" i="4"/>
  <c r="C2075" i="4"/>
  <c r="D2075" i="4"/>
  <c r="C2019" i="4"/>
  <c r="D2019" i="4"/>
  <c r="E1995" i="4"/>
  <c r="C1972" i="4"/>
  <c r="D1972" i="4"/>
  <c r="E1940" i="4"/>
  <c r="C1916" i="4"/>
  <c r="D1916" i="4"/>
  <c r="C1892" i="4"/>
  <c r="D1892" i="4"/>
  <c r="C1836" i="4"/>
  <c r="D1836" i="4"/>
  <c r="C1812" i="4"/>
  <c r="D1812" i="4"/>
  <c r="C1796" i="4"/>
  <c r="D1796" i="4"/>
  <c r="E1764" i="4"/>
  <c r="C1740" i="4"/>
  <c r="D1740" i="4"/>
  <c r="C1684" i="4"/>
  <c r="D1684" i="4"/>
  <c r="C1660" i="4"/>
  <c r="D1660" i="4"/>
  <c r="C1621" i="4"/>
  <c r="E1621" i="4" s="1"/>
  <c r="D1621" i="4"/>
  <c r="C1414" i="4"/>
  <c r="E1414" i="4" s="1"/>
  <c r="D1414" i="4"/>
  <c r="C1398" i="4"/>
  <c r="D1398" i="4"/>
  <c r="C1390" i="4"/>
  <c r="D1390" i="4"/>
  <c r="C1374" i="4"/>
  <c r="D1374" i="4"/>
  <c r="C1342" i="4"/>
  <c r="D1342" i="4"/>
  <c r="E1310" i="4"/>
  <c r="C1286" i="4"/>
  <c r="D1286" i="4"/>
  <c r="E1262" i="4"/>
  <c r="E1230" i="4"/>
  <c r="C1214" i="4"/>
  <c r="D1214" i="4"/>
  <c r="C1198" i="4"/>
  <c r="D1198" i="4"/>
  <c r="C1150" i="4"/>
  <c r="E1150" i="4" s="1"/>
  <c r="D1150" i="4"/>
  <c r="C1126" i="4"/>
  <c r="D1126" i="4"/>
  <c r="E1006" i="4"/>
  <c r="E982" i="4"/>
  <c r="C974" i="4"/>
  <c r="D974" i="4"/>
  <c r="C966" i="4"/>
  <c r="D966" i="4"/>
  <c r="C918" i="4"/>
  <c r="D918" i="4"/>
  <c r="C878" i="4"/>
  <c r="E878" i="4" s="1"/>
  <c r="D878" i="4"/>
  <c r="C862" i="4"/>
  <c r="E862" i="4" s="1"/>
  <c r="D862" i="4"/>
  <c r="C830" i="4"/>
  <c r="D830" i="4"/>
  <c r="E814" i="4"/>
  <c r="C694" i="4"/>
  <c r="D694" i="4"/>
  <c r="C678" i="4"/>
  <c r="D678" i="4"/>
  <c r="C670" i="4"/>
  <c r="D670" i="4"/>
  <c r="C662" i="4"/>
  <c r="E662" i="4" s="1"/>
  <c r="D662" i="4"/>
  <c r="C654" i="4"/>
  <c r="D654" i="4"/>
  <c r="C622" i="4"/>
  <c r="E622" i="4" s="1"/>
  <c r="D622" i="4"/>
  <c r="D863" i="4"/>
  <c r="F863" i="4" s="1"/>
  <c r="H863" i="4" s="1"/>
  <c r="D1239" i="4"/>
  <c r="F1239" i="4" s="1"/>
  <c r="H1239" i="4" s="1"/>
  <c r="D1407" i="4"/>
  <c r="F1407" i="4" s="1"/>
  <c r="H1407" i="4" s="1"/>
  <c r="D2460" i="4"/>
  <c r="F2460" i="4" s="1"/>
  <c r="H2460" i="4" s="1"/>
  <c r="D2579" i="4"/>
  <c r="F2579" i="4" s="1"/>
  <c r="H2579" i="4" s="1"/>
  <c r="D2644" i="4"/>
  <c r="F2644" i="4" s="1"/>
  <c r="H2644" i="4" s="1"/>
  <c r="D2755" i="4"/>
  <c r="F2755" i="4" s="1"/>
  <c r="H2755" i="4" s="1"/>
  <c r="D2876" i="4"/>
  <c r="F2876" i="4" s="1"/>
  <c r="H2876" i="4" s="1"/>
  <c r="D2923" i="4"/>
  <c r="F2923" i="4" s="1"/>
  <c r="H2923" i="4" s="1"/>
  <c r="D3563" i="4"/>
  <c r="F3563" i="4" s="1"/>
  <c r="H3563" i="4" s="1"/>
  <c r="D3730" i="4"/>
  <c r="F3730" i="4" s="1"/>
  <c r="H3730" i="4" s="1"/>
  <c r="D3882" i="4"/>
  <c r="F3882" i="4" s="1"/>
  <c r="H3882" i="4" s="1"/>
  <c r="D4041" i="4"/>
  <c r="D4106" i="4"/>
  <c r="F4106" i="4" s="1"/>
  <c r="H4106" i="4" s="1"/>
  <c r="D4649" i="4"/>
  <c r="F4649" i="4" s="1"/>
  <c r="H4649" i="4" s="1"/>
  <c r="D4705" i="4"/>
  <c r="F4705" i="4" s="1"/>
  <c r="H4705" i="4" s="1"/>
  <c r="D5513" i="4"/>
  <c r="F5513" i="4" s="1"/>
  <c r="H5513" i="4" s="1"/>
  <c r="C6359" i="4"/>
  <c r="E6359" i="4" s="1"/>
  <c r="D6359" i="4"/>
  <c r="F6359" i="4" s="1"/>
  <c r="H6359" i="4" s="1"/>
  <c r="C6335" i="4"/>
  <c r="D6335" i="4"/>
  <c r="F6335" i="4" s="1"/>
  <c r="H6335" i="4" s="1"/>
  <c r="C6312" i="4"/>
  <c r="D6312" i="4"/>
  <c r="F6312" i="4" s="1"/>
  <c r="H6312" i="4" s="1"/>
  <c r="C6288" i="4"/>
  <c r="D6288" i="4"/>
  <c r="F6288" i="4" s="1"/>
  <c r="H6288" i="4" s="1"/>
  <c r="C6256" i="4"/>
  <c r="D6256" i="4"/>
  <c r="F6256" i="4" s="1"/>
  <c r="H6256" i="4" s="1"/>
  <c r="E6144" i="4"/>
  <c r="C6104" i="4"/>
  <c r="D6104" i="4"/>
  <c r="C6064" i="4"/>
  <c r="D6064" i="4"/>
  <c r="C5984" i="4"/>
  <c r="D5984" i="4"/>
  <c r="C5952" i="4"/>
  <c r="D5952" i="4"/>
  <c r="C5920" i="4"/>
  <c r="D5920" i="4"/>
  <c r="C5864" i="4"/>
  <c r="D5864" i="4"/>
  <c r="C5832" i="4"/>
  <c r="D5832" i="4"/>
  <c r="C5792" i="4"/>
  <c r="D5792" i="4"/>
  <c r="C5760" i="4"/>
  <c r="D5760" i="4"/>
  <c r="E5720" i="4"/>
  <c r="C5696" i="4"/>
  <c r="D5696" i="4"/>
  <c r="C5672" i="4"/>
  <c r="D5672" i="4"/>
  <c r="C5648" i="4"/>
  <c r="D5648" i="4"/>
  <c r="C5616" i="4"/>
  <c r="D5616" i="4"/>
  <c r="C5592" i="4"/>
  <c r="D5592" i="4"/>
  <c r="F5592" i="4" s="1"/>
  <c r="H5592" i="4" s="1"/>
  <c r="C5560" i="4"/>
  <c r="D5560" i="4"/>
  <c r="C5504" i="4"/>
  <c r="D5504" i="4"/>
  <c r="C5480" i="4"/>
  <c r="D5480" i="4"/>
  <c r="C5456" i="4"/>
  <c r="D5456" i="4"/>
  <c r="F5456" i="4" s="1"/>
  <c r="H5456" i="4" s="1"/>
  <c r="C5432" i="4"/>
  <c r="D5432" i="4"/>
  <c r="C5408" i="4"/>
  <c r="D5408" i="4"/>
  <c r="C5384" i="4"/>
  <c r="D5384" i="4"/>
  <c r="F5384" i="4" s="1"/>
  <c r="H5384" i="4" s="1"/>
  <c r="E5360" i="4"/>
  <c r="C5336" i="4"/>
  <c r="D5336" i="4"/>
  <c r="E5288" i="4"/>
  <c r="C5224" i="4"/>
  <c r="D5224" i="4"/>
  <c r="C5200" i="4"/>
  <c r="D5200" i="4"/>
  <c r="F5200" i="4" s="1"/>
  <c r="H5200" i="4" s="1"/>
  <c r="C5184" i="4"/>
  <c r="D5184" i="4"/>
  <c r="C5160" i="4"/>
  <c r="D5160" i="4"/>
  <c r="C5088" i="4"/>
  <c r="D5088" i="4"/>
  <c r="C5072" i="4"/>
  <c r="D5072" i="4"/>
  <c r="F5072" i="4" s="1"/>
  <c r="H5072" i="4" s="1"/>
  <c r="C5048" i="4"/>
  <c r="D5048" i="4"/>
  <c r="C5024" i="4"/>
  <c r="D5024" i="4"/>
  <c r="E4984" i="4"/>
  <c r="C4952" i="4"/>
  <c r="D4952" i="4"/>
  <c r="C4920" i="4"/>
  <c r="D4920" i="4"/>
  <c r="E4896" i="4"/>
  <c r="C4888" i="4"/>
  <c r="D4888" i="4"/>
  <c r="C4864" i="4"/>
  <c r="D4864" i="4"/>
  <c r="C4856" i="4"/>
  <c r="D4856" i="4"/>
  <c r="F4856" i="4" s="1"/>
  <c r="H4856" i="4" s="1"/>
  <c r="C4840" i="4"/>
  <c r="D4840" i="4"/>
  <c r="C4816" i="4"/>
  <c r="D4816" i="4"/>
  <c r="C4792" i="4"/>
  <c r="D4792" i="4"/>
  <c r="C4784" i="4"/>
  <c r="D4784" i="4"/>
  <c r="F4784" i="4" s="1"/>
  <c r="H4784" i="4" s="1"/>
  <c r="C4728" i="4"/>
  <c r="D4728" i="4"/>
  <c r="C4712" i="4"/>
  <c r="D4712" i="4"/>
  <c r="C4688" i="4"/>
  <c r="D4688" i="4"/>
  <c r="C4656" i="4"/>
  <c r="D4656" i="4"/>
  <c r="F4656" i="4" s="1"/>
  <c r="H4656" i="4" s="1"/>
  <c r="C4624" i="4"/>
  <c r="D4624" i="4"/>
  <c r="C4608" i="4"/>
  <c r="D4608" i="4"/>
  <c r="C4584" i="4"/>
  <c r="D4584" i="4"/>
  <c r="C4568" i="4"/>
  <c r="D4568" i="4"/>
  <c r="F4568" i="4" s="1"/>
  <c r="H4568" i="4" s="1"/>
  <c r="C4544" i="4"/>
  <c r="D4544" i="4"/>
  <c r="C4520" i="4"/>
  <c r="D4520" i="4"/>
  <c r="C4496" i="4"/>
  <c r="D4496" i="4"/>
  <c r="C4464" i="4"/>
  <c r="D4464" i="4"/>
  <c r="F4464" i="4" s="1"/>
  <c r="H4464" i="4" s="1"/>
  <c r="C4440" i="4"/>
  <c r="D4440" i="4"/>
  <c r="C4408" i="4"/>
  <c r="D4408" i="4"/>
  <c r="C4360" i="4"/>
  <c r="D4360" i="4"/>
  <c r="C4336" i="4"/>
  <c r="D4336" i="4"/>
  <c r="F4336" i="4" s="1"/>
  <c r="H4336" i="4" s="1"/>
  <c r="C4304" i="4"/>
  <c r="D4304" i="4"/>
  <c r="C4288" i="4"/>
  <c r="D4288" i="4"/>
  <c r="E4248" i="4"/>
  <c r="E4208" i="4"/>
  <c r="C4192" i="4"/>
  <c r="D4192" i="4"/>
  <c r="F4192" i="4" s="1"/>
  <c r="H4192" i="4" s="1"/>
  <c r="C4176" i="4"/>
  <c r="D4176" i="4"/>
  <c r="F4176" i="4" s="1"/>
  <c r="H4176" i="4" s="1"/>
  <c r="C4160" i="4"/>
  <c r="D4160" i="4"/>
  <c r="E4096" i="4"/>
  <c r="C4072" i="4"/>
  <c r="D4072" i="4"/>
  <c r="C4064" i="4"/>
  <c r="D4064" i="4"/>
  <c r="C4056" i="4"/>
  <c r="D4056" i="4"/>
  <c r="E4016" i="4"/>
  <c r="C4008" i="4"/>
  <c r="D4008" i="4"/>
  <c r="C3984" i="4"/>
  <c r="D3984" i="4"/>
  <c r="F3984" i="4" s="1"/>
  <c r="H3984" i="4" s="1"/>
  <c r="C3960" i="4"/>
  <c r="D3960" i="4"/>
  <c r="F3960" i="4" s="1"/>
  <c r="H3960" i="4" s="1"/>
  <c r="C3936" i="4"/>
  <c r="D3936" i="4"/>
  <c r="C3912" i="4"/>
  <c r="D3912" i="4"/>
  <c r="C3888" i="4"/>
  <c r="D3888" i="4"/>
  <c r="F3888" i="4" s="1"/>
  <c r="H3888" i="4" s="1"/>
  <c r="C3864" i="4"/>
  <c r="D3864" i="4"/>
  <c r="F3864" i="4" s="1"/>
  <c r="H3864" i="4" s="1"/>
  <c r="C3832" i="4"/>
  <c r="D3832" i="4"/>
  <c r="C3769" i="4"/>
  <c r="D3769" i="4"/>
  <c r="C3721" i="4"/>
  <c r="E3721" i="4" s="1"/>
  <c r="D3721" i="4"/>
  <c r="F3721" i="4" s="1"/>
  <c r="H3721" i="4" s="1"/>
  <c r="C3705" i="4"/>
  <c r="E3705" i="4" s="1"/>
  <c r="D3705" i="4"/>
  <c r="F3705" i="4" s="1"/>
  <c r="H3705" i="4" s="1"/>
  <c r="C3649" i="4"/>
  <c r="D3649" i="4"/>
  <c r="C3625" i="4"/>
  <c r="E3625" i="4" s="1"/>
  <c r="D3625" i="4"/>
  <c r="C3617" i="4"/>
  <c r="E3617" i="4" s="1"/>
  <c r="D3617" i="4"/>
  <c r="F3617" i="4" s="1"/>
  <c r="H3617" i="4" s="1"/>
  <c r="C3593" i="4"/>
  <c r="D3593" i="4"/>
  <c r="C3561" i="4"/>
  <c r="E3561" i="4" s="1"/>
  <c r="D3561" i="4"/>
  <c r="C3529" i="4"/>
  <c r="E3529" i="4" s="1"/>
  <c r="D3529" i="4"/>
  <c r="C3473" i="4"/>
  <c r="D3473" i="4"/>
  <c r="F3473" i="4" s="1"/>
  <c r="H3473" i="4" s="1"/>
  <c r="C3449" i="4"/>
  <c r="E3449" i="4" s="1"/>
  <c r="D3449" i="4"/>
  <c r="F3449" i="4" s="1"/>
  <c r="H3449" i="4" s="1"/>
  <c r="C3385" i="4"/>
  <c r="D3385" i="4"/>
  <c r="C3377" i="4"/>
  <c r="E3377" i="4" s="1"/>
  <c r="D3377" i="4"/>
  <c r="C3329" i="4"/>
  <c r="E3329" i="4" s="1"/>
  <c r="D3329" i="4"/>
  <c r="F3329" i="4" s="1"/>
  <c r="H3329" i="4" s="1"/>
  <c r="C3305" i="4"/>
  <c r="D3305" i="4"/>
  <c r="F3305" i="4" s="1"/>
  <c r="H3305" i="4" s="1"/>
  <c r="C3281" i="4"/>
  <c r="E3281" i="4" s="1"/>
  <c r="D3281" i="4"/>
  <c r="C3121" i="4"/>
  <c r="E3121" i="4" s="1"/>
  <c r="D3121" i="4"/>
  <c r="C3089" i="4"/>
  <c r="E3089" i="4" s="1"/>
  <c r="D3089" i="4"/>
  <c r="F3089" i="4" s="1"/>
  <c r="H3089" i="4" s="1"/>
  <c r="C3026" i="4"/>
  <c r="D3026" i="4"/>
  <c r="F3026" i="4" s="1"/>
  <c r="H3026" i="4" s="1"/>
  <c r="E2986" i="4"/>
  <c r="C2962" i="4"/>
  <c r="D2962" i="4"/>
  <c r="C2946" i="4"/>
  <c r="D2946" i="4"/>
  <c r="C2930" i="4"/>
  <c r="E2930" i="4" s="1"/>
  <c r="D2930" i="4"/>
  <c r="C2898" i="4"/>
  <c r="D2898" i="4"/>
  <c r="E2858" i="4"/>
  <c r="E2810" i="4"/>
  <c r="C2794" i="4"/>
  <c r="E2794" i="4" s="1"/>
  <c r="D2794" i="4"/>
  <c r="C2778" i="4"/>
  <c r="D2778" i="4"/>
  <c r="C2754" i="4"/>
  <c r="D2754" i="4"/>
  <c r="E2690" i="4"/>
  <c r="C2634" i="4"/>
  <c r="D2634" i="4"/>
  <c r="E2602" i="4"/>
  <c r="E2562" i="4"/>
  <c r="E2514" i="4"/>
  <c r="C2498" i="4"/>
  <c r="D2498" i="4"/>
  <c r="C2482" i="4"/>
  <c r="D2482" i="4"/>
  <c r="C2466" i="4"/>
  <c r="D2466" i="4"/>
  <c r="C2442" i="4"/>
  <c r="D2442" i="4"/>
  <c r="C2434" i="4"/>
  <c r="D2434" i="4"/>
  <c r="C2426" i="4"/>
  <c r="D2426" i="4"/>
  <c r="C2402" i="4"/>
  <c r="D2402" i="4"/>
  <c r="C2354" i="4"/>
  <c r="D2354" i="4"/>
  <c r="C2338" i="4"/>
  <c r="E2338" i="4" s="1"/>
  <c r="D2338" i="4"/>
  <c r="C2322" i="4"/>
  <c r="D2322" i="4"/>
  <c r="E2298" i="4"/>
  <c r="C2274" i="4"/>
  <c r="D2274" i="4"/>
  <c r="F2274" i="4" s="1"/>
  <c r="H2274" i="4" s="1"/>
  <c r="C2258" i="4"/>
  <c r="D2258" i="4"/>
  <c r="F2258" i="4" s="1"/>
  <c r="H2258" i="4" s="1"/>
  <c r="E2170" i="4"/>
  <c r="C2146" i="4"/>
  <c r="D2146" i="4"/>
  <c r="C2130" i="4"/>
  <c r="D2130" i="4"/>
  <c r="E2106" i="4"/>
  <c r="C2082" i="4"/>
  <c r="D2082" i="4"/>
  <c r="C2066" i="4"/>
  <c r="D2066" i="4"/>
  <c r="C2018" i="4"/>
  <c r="D2018" i="4"/>
  <c r="E1986" i="4"/>
  <c r="C1963" i="4"/>
  <c r="D1963" i="4"/>
  <c r="C1947" i="4"/>
  <c r="D1947" i="4"/>
  <c r="E1923" i="4"/>
  <c r="E1875" i="4"/>
  <c r="C1835" i="4"/>
  <c r="D1835" i="4"/>
  <c r="C1827" i="4"/>
  <c r="D1827" i="4"/>
  <c r="C1795" i="4"/>
  <c r="D1795" i="4"/>
  <c r="E1763" i="4"/>
  <c r="E1731" i="4"/>
  <c r="E1667" i="4"/>
  <c r="C1652" i="4"/>
  <c r="D1652" i="4"/>
  <c r="F1652" i="4" s="1"/>
  <c r="H1652" i="4" s="1"/>
  <c r="C1628" i="4"/>
  <c r="D1628" i="4"/>
  <c r="F1628" i="4" s="1"/>
  <c r="H1628" i="4" s="1"/>
  <c r="C1620" i="4"/>
  <c r="D1620" i="4"/>
  <c r="E1572" i="4"/>
  <c r="E997" i="4"/>
  <c r="E829" i="4"/>
  <c r="C645" i="4"/>
  <c r="E645" i="4" s="1"/>
  <c r="D645" i="4"/>
  <c r="C637" i="4"/>
  <c r="D637" i="4"/>
  <c r="C541" i="4"/>
  <c r="E541" i="4" s="1"/>
  <c r="D541" i="4"/>
  <c r="C517" i="4"/>
  <c r="E517" i="4" s="1"/>
  <c r="D517" i="4"/>
  <c r="D1119" i="4"/>
  <c r="F1119" i="4" s="1"/>
  <c r="H1119" i="4" s="1"/>
  <c r="D1367" i="4"/>
  <c r="F1367" i="4" s="1"/>
  <c r="H1367" i="4" s="1"/>
  <c r="D1691" i="4"/>
  <c r="F1691" i="4" s="1"/>
  <c r="H1691" i="4" s="1"/>
  <c r="D1756" i="4"/>
  <c r="F1756" i="4" s="1"/>
  <c r="H1756" i="4" s="1"/>
  <c r="D1965" i="4"/>
  <c r="F1965" i="4" s="1"/>
  <c r="H1965" i="4" s="1"/>
  <c r="D2044" i="4"/>
  <c r="F2044" i="4" s="1"/>
  <c r="H2044" i="4" s="1"/>
  <c r="D2098" i="4"/>
  <c r="F2098" i="4" s="1"/>
  <c r="H2098" i="4" s="1"/>
  <c r="D2172" i="4"/>
  <c r="F2172" i="4" s="1"/>
  <c r="H2172" i="4" s="1"/>
  <c r="D2226" i="4"/>
  <c r="F2226" i="4" s="1"/>
  <c r="H2226" i="4" s="1"/>
  <c r="D2514" i="4"/>
  <c r="F2514" i="4" s="1"/>
  <c r="H2514" i="4" s="1"/>
  <c r="D3361" i="4"/>
  <c r="F3361" i="4" s="1"/>
  <c r="H3361" i="4" s="1"/>
  <c r="D3778" i="4"/>
  <c r="F3778" i="4" s="1"/>
  <c r="H3778" i="4" s="1"/>
  <c r="D3954" i="4"/>
  <c r="F3954" i="4" s="1"/>
  <c r="H3954" i="4" s="1"/>
  <c r="D4026" i="4"/>
  <c r="F4026" i="4" s="1"/>
  <c r="H4026" i="4" s="1"/>
  <c r="D4282" i="4"/>
  <c r="F4282" i="4" s="1"/>
  <c r="H4282" i="4" s="1"/>
  <c r="D5058" i="4"/>
  <c r="F5058" i="4" s="1"/>
  <c r="H5058" i="4" s="1"/>
  <c r="D5368" i="4"/>
  <c r="F5368" i="4" s="1"/>
  <c r="H5368" i="4" s="1"/>
  <c r="D6130" i="4"/>
  <c r="F6130" i="4" s="1"/>
  <c r="H6130" i="4" s="1"/>
  <c r="D6216" i="4"/>
  <c r="F6216" i="4" s="1"/>
  <c r="H6216" i="4" s="1"/>
  <c r="C6398" i="4"/>
  <c r="D6398" i="4"/>
  <c r="F6398" i="4" s="1"/>
  <c r="H6398" i="4" s="1"/>
  <c r="C6382" i="4"/>
  <c r="D6382" i="4"/>
  <c r="F6382" i="4" s="1"/>
  <c r="H6382" i="4" s="1"/>
  <c r="C6358" i="4"/>
  <c r="E6358" i="4" s="1"/>
  <c r="D6358" i="4"/>
  <c r="F6358" i="4" s="1"/>
  <c r="H6358" i="4" s="1"/>
  <c r="C6327" i="4"/>
  <c r="D6327" i="4"/>
  <c r="F6327" i="4" s="1"/>
  <c r="H6327" i="4" s="1"/>
  <c r="G6287" i="4"/>
  <c r="I6287" i="4" s="1"/>
  <c r="E6287" i="4"/>
  <c r="G6239" i="4"/>
  <c r="I6239" i="4" s="1"/>
  <c r="E6239" i="4"/>
  <c r="E6199" i="4"/>
  <c r="G6199" i="4"/>
  <c r="I6199" i="4" s="1"/>
  <c r="C6183" i="4"/>
  <c r="D6183" i="4"/>
  <c r="F6183" i="4" s="1"/>
  <c r="H6183" i="4" s="1"/>
  <c r="C6175" i="4"/>
  <c r="D6175" i="4"/>
  <c r="F6175" i="4" s="1"/>
  <c r="H6175" i="4" s="1"/>
  <c r="C6159" i="4"/>
  <c r="D6159" i="4"/>
  <c r="C6135" i="4"/>
  <c r="D6135" i="4"/>
  <c r="F6135" i="4" s="1"/>
  <c r="H6135" i="4" s="1"/>
  <c r="C6119" i="4"/>
  <c r="D6119" i="4"/>
  <c r="C6095" i="4"/>
  <c r="D6095" i="4"/>
  <c r="C6055" i="4"/>
  <c r="D6055" i="4"/>
  <c r="C5983" i="4"/>
  <c r="D5983" i="4"/>
  <c r="F5983" i="4" s="1"/>
  <c r="H5983" i="4" s="1"/>
  <c r="C5967" i="4"/>
  <c r="D5967" i="4"/>
  <c r="C5951" i="4"/>
  <c r="D5951" i="4"/>
  <c r="C5927" i="4"/>
  <c r="D5927" i="4"/>
  <c r="C5903" i="4"/>
  <c r="D5903" i="4"/>
  <c r="F5903" i="4" s="1"/>
  <c r="H5903" i="4" s="1"/>
  <c r="C5887" i="4"/>
  <c r="D5887" i="4"/>
  <c r="C5863" i="4"/>
  <c r="D5863" i="4"/>
  <c r="C5847" i="4"/>
  <c r="D5847" i="4"/>
  <c r="C5823" i="4"/>
  <c r="D5823" i="4"/>
  <c r="F5823" i="4" s="1"/>
  <c r="H5823" i="4" s="1"/>
  <c r="C5807" i="4"/>
  <c r="D5807" i="4"/>
  <c r="C5775" i="4"/>
  <c r="D5775" i="4"/>
  <c r="C5743" i="4"/>
  <c r="D5743" i="4"/>
  <c r="C5695" i="4"/>
  <c r="D5695" i="4"/>
  <c r="F5695" i="4" s="1"/>
  <c r="H5695" i="4" s="1"/>
  <c r="C5615" i="4"/>
  <c r="D5615" i="4"/>
  <c r="E5599" i="4"/>
  <c r="C5575" i="4"/>
  <c r="D5575" i="4"/>
  <c r="C5551" i="4"/>
  <c r="D5551" i="4"/>
  <c r="C5535" i="4"/>
  <c r="D5535" i="4"/>
  <c r="C5511" i="4"/>
  <c r="D5511" i="4"/>
  <c r="C5487" i="4"/>
  <c r="D5487" i="4"/>
  <c r="E5455" i="4"/>
  <c r="C5439" i="4"/>
  <c r="D5439" i="4"/>
  <c r="C5423" i="4"/>
  <c r="D5423" i="4"/>
  <c r="C5399" i="4"/>
  <c r="D5399" i="4"/>
  <c r="E5359" i="4"/>
  <c r="C5335" i="4"/>
  <c r="D5335" i="4"/>
  <c r="E5303" i="4"/>
  <c r="C5287" i="4"/>
  <c r="D5287" i="4"/>
  <c r="C5263" i="4"/>
  <c r="D5263" i="4"/>
  <c r="C5239" i="4"/>
  <c r="D5239" i="4"/>
  <c r="C5199" i="4"/>
  <c r="D5199" i="4"/>
  <c r="E5143" i="4"/>
  <c r="C5063" i="4"/>
  <c r="D5063" i="4"/>
  <c r="E4887" i="4"/>
  <c r="C4879" i="4"/>
  <c r="D4879" i="4"/>
  <c r="C4855" i="4"/>
  <c r="D4855" i="4"/>
  <c r="C4847" i="4"/>
  <c r="D4847" i="4"/>
  <c r="F4847" i="4" s="1"/>
  <c r="H4847" i="4" s="1"/>
  <c r="C4831" i="4"/>
  <c r="D4831" i="4"/>
  <c r="C4807" i="4"/>
  <c r="D4807" i="4"/>
  <c r="C4783" i="4"/>
  <c r="D4783" i="4"/>
  <c r="E4735" i="4"/>
  <c r="C4711" i="4"/>
  <c r="D4711" i="4"/>
  <c r="C4687" i="4"/>
  <c r="D4687" i="4"/>
  <c r="C4623" i="4"/>
  <c r="D4623" i="4"/>
  <c r="C4615" i="4"/>
  <c r="D4615" i="4"/>
  <c r="C4599" i="4"/>
  <c r="D4599" i="4"/>
  <c r="C4591" i="4"/>
  <c r="D4591" i="4"/>
  <c r="C4567" i="4"/>
  <c r="D4567" i="4"/>
  <c r="C4543" i="4"/>
  <c r="D4543" i="4"/>
  <c r="C4511" i="4"/>
  <c r="D4511" i="4"/>
  <c r="C4487" i="4"/>
  <c r="D4487" i="4"/>
  <c r="C4471" i="4"/>
  <c r="D4471" i="4"/>
  <c r="C4447" i="4"/>
  <c r="D4447" i="4"/>
  <c r="C4423" i="4"/>
  <c r="D4423" i="4"/>
  <c r="C4407" i="4"/>
  <c r="D4407" i="4"/>
  <c r="C4383" i="4"/>
  <c r="D4383" i="4"/>
  <c r="E4343" i="4"/>
  <c r="C4319" i="4"/>
  <c r="D4319" i="4"/>
  <c r="C4295" i="4"/>
  <c r="D4295" i="4"/>
  <c r="C4271" i="4"/>
  <c r="D4271" i="4"/>
  <c r="C4255" i="4"/>
  <c r="D4255" i="4"/>
  <c r="F4255" i="4" s="1"/>
  <c r="H4255" i="4" s="1"/>
  <c r="E4223" i="4"/>
  <c r="C4191" i="4"/>
  <c r="D4191" i="4"/>
  <c r="C4167" i="4"/>
  <c r="D4167" i="4"/>
  <c r="C4143" i="4"/>
  <c r="D4143" i="4"/>
  <c r="C4103" i="4"/>
  <c r="D4103" i="4"/>
  <c r="C4087" i="4"/>
  <c r="D4087" i="4"/>
  <c r="E4055" i="4"/>
  <c r="C4031" i="4"/>
  <c r="D4031" i="4"/>
  <c r="C4023" i="4"/>
  <c r="E4023" i="4" s="1"/>
  <c r="D4023" i="4"/>
  <c r="C3999" i="4"/>
  <c r="D3999" i="4"/>
  <c r="C3991" i="4"/>
  <c r="E3991" i="4" s="1"/>
  <c r="D3991" i="4"/>
  <c r="C3983" i="4"/>
  <c r="D3983" i="4"/>
  <c r="C3951" i="4"/>
  <c r="E3951" i="4" s="1"/>
  <c r="D3951" i="4"/>
  <c r="C3903" i="4"/>
  <c r="D3903" i="4"/>
  <c r="C3887" i="4"/>
  <c r="D3887" i="4"/>
  <c r="E3839" i="4"/>
  <c r="E3800" i="4"/>
  <c r="C3744" i="4"/>
  <c r="D3744" i="4"/>
  <c r="E3712" i="4"/>
  <c r="C3696" i="4"/>
  <c r="D3696" i="4"/>
  <c r="E3664" i="4"/>
  <c r="C3648" i="4"/>
  <c r="D3648" i="4"/>
  <c r="C3592" i="4"/>
  <c r="D3592" i="4"/>
  <c r="C3536" i="4"/>
  <c r="D3536" i="4"/>
  <c r="C3520" i="4"/>
  <c r="D3520" i="4"/>
  <c r="C3496" i="4"/>
  <c r="D3496" i="4"/>
  <c r="C3480" i="4"/>
  <c r="D3480" i="4"/>
  <c r="F3480" i="4" s="1"/>
  <c r="H3480" i="4" s="1"/>
  <c r="E3408" i="4"/>
  <c r="E3368" i="4"/>
  <c r="C3344" i="4"/>
  <c r="D3344" i="4"/>
  <c r="F3344" i="4" s="1"/>
  <c r="H3344" i="4" s="1"/>
  <c r="E3304" i="4"/>
  <c r="C3288" i="4"/>
  <c r="D3288" i="4"/>
  <c r="C3272" i="4"/>
  <c r="E3272" i="4" s="1"/>
  <c r="D3272" i="4"/>
  <c r="C3208" i="4"/>
  <c r="D3208" i="4"/>
  <c r="C3200" i="4"/>
  <c r="D3200" i="4"/>
  <c r="C3184" i="4"/>
  <c r="D3184" i="4"/>
  <c r="C3176" i="4"/>
  <c r="D3176" i="4"/>
  <c r="C3160" i="4"/>
  <c r="D3160" i="4"/>
  <c r="C3144" i="4"/>
  <c r="D3144" i="4"/>
  <c r="C3136" i="4"/>
  <c r="D3136" i="4"/>
  <c r="C3120" i="4"/>
  <c r="D3120" i="4"/>
  <c r="C3096" i="4"/>
  <c r="D3096" i="4"/>
  <c r="C3081" i="4"/>
  <c r="D3081" i="4"/>
  <c r="C3057" i="4"/>
  <c r="E3057" i="4" s="1"/>
  <c r="D3057" i="4"/>
  <c r="C3041" i="4"/>
  <c r="D3041" i="4"/>
  <c r="C3025" i="4"/>
  <c r="E3025" i="4" s="1"/>
  <c r="D3025" i="4"/>
  <c r="C2929" i="4"/>
  <c r="D2929" i="4"/>
  <c r="C2809" i="4"/>
  <c r="E2809" i="4" s="1"/>
  <c r="D2809" i="4"/>
  <c r="C2793" i="4"/>
  <c r="E2793" i="4" s="1"/>
  <c r="D2793" i="4"/>
  <c r="C2729" i="4"/>
  <c r="E2729" i="4" s="1"/>
  <c r="D2729" i="4"/>
  <c r="C2657" i="4"/>
  <c r="D2657" i="4"/>
  <c r="C2649" i="4"/>
  <c r="D2649" i="4"/>
  <c r="C2633" i="4"/>
  <c r="E2633" i="4" s="1"/>
  <c r="D2633" i="4"/>
  <c r="C2609" i="4"/>
  <c r="E2609" i="4" s="1"/>
  <c r="D2609" i="4"/>
  <c r="C2593" i="4"/>
  <c r="E2593" i="4" s="1"/>
  <c r="D2593" i="4"/>
  <c r="C2569" i="4"/>
  <c r="D2569" i="4"/>
  <c r="C2513" i="4"/>
  <c r="E2513" i="4" s="1"/>
  <c r="D2513" i="4"/>
  <c r="C2497" i="4"/>
  <c r="E2497" i="4" s="1"/>
  <c r="D2497" i="4"/>
  <c r="C2481" i="4"/>
  <c r="E2481" i="4" s="1"/>
  <c r="D2481" i="4"/>
  <c r="C2417" i="4"/>
  <c r="D2417" i="4"/>
  <c r="C2393" i="4"/>
  <c r="E2393" i="4" s="1"/>
  <c r="D2393" i="4"/>
  <c r="C2377" i="4"/>
  <c r="E2377" i="4" s="1"/>
  <c r="D2377" i="4"/>
  <c r="C2305" i="4"/>
  <c r="E2305" i="4" s="1"/>
  <c r="D2305" i="4"/>
  <c r="C2273" i="4"/>
  <c r="D2273" i="4"/>
  <c r="C2073" i="4"/>
  <c r="E2073" i="4" s="1"/>
  <c r="D2073" i="4"/>
  <c r="C1993" i="4"/>
  <c r="E1993" i="4" s="1"/>
  <c r="D1993" i="4"/>
  <c r="C1970" i="4"/>
  <c r="D1970" i="4"/>
  <c r="C1954" i="4"/>
  <c r="D1954" i="4"/>
  <c r="C1938" i="4"/>
  <c r="E1938" i="4" s="1"/>
  <c r="D1938" i="4"/>
  <c r="E1898" i="4"/>
  <c r="E1834" i="4"/>
  <c r="C1818" i="4"/>
  <c r="D1818" i="4"/>
  <c r="C1762" i="4"/>
  <c r="D1762" i="4"/>
  <c r="E1746" i="4"/>
  <c r="C1730" i="4"/>
  <c r="D1730" i="4"/>
  <c r="C1706" i="4"/>
  <c r="D1706" i="4"/>
  <c r="C1674" i="4"/>
  <c r="E1674" i="4" s="1"/>
  <c r="D1674" i="4"/>
  <c r="E1603" i="4"/>
  <c r="C1587" i="4"/>
  <c r="D1587" i="4"/>
  <c r="E1547" i="4"/>
  <c r="C1523" i="4"/>
  <c r="E1523" i="4" s="1"/>
  <c r="D1523" i="4"/>
  <c r="E1492" i="4"/>
  <c r="E1460" i="4"/>
  <c r="E1444" i="4"/>
  <c r="E1420" i="4"/>
  <c r="C1404" i="4"/>
  <c r="D1404" i="4"/>
  <c r="E1372" i="4"/>
  <c r="E1356" i="4"/>
  <c r="C1340" i="4"/>
  <c r="D1340" i="4"/>
  <c r="C1324" i="4"/>
  <c r="D1324" i="4"/>
  <c r="F1324" i="4" s="1"/>
  <c r="H1324" i="4" s="1"/>
  <c r="C1316" i="4"/>
  <c r="D1316" i="4"/>
  <c r="C1292" i="4"/>
  <c r="D1292" i="4"/>
  <c r="C1284" i="4"/>
  <c r="D1284" i="4"/>
  <c r="C1268" i="4"/>
  <c r="D1268" i="4"/>
  <c r="F1268" i="4" s="1"/>
  <c r="H1268" i="4" s="1"/>
  <c r="C1116" i="4"/>
  <c r="D1116" i="4"/>
  <c r="F1116" i="4" s="1"/>
  <c r="H1116" i="4" s="1"/>
  <c r="C1092" i="4"/>
  <c r="D1092" i="4"/>
  <c r="E1076" i="4"/>
  <c r="C1060" i="4"/>
  <c r="D1060" i="4"/>
  <c r="C1044" i="4"/>
  <c r="D1044" i="4"/>
  <c r="C956" i="4"/>
  <c r="D956" i="4"/>
  <c r="E932" i="4"/>
  <c r="C916" i="4"/>
  <c r="D916" i="4"/>
  <c r="C868" i="4"/>
  <c r="D868" i="4"/>
  <c r="F868" i="4" s="1"/>
  <c r="H868" i="4" s="1"/>
  <c r="E844" i="4"/>
  <c r="C820" i="4"/>
  <c r="D820" i="4"/>
  <c r="C812" i="4"/>
  <c r="D812" i="4"/>
  <c r="C796" i="4"/>
  <c r="D796" i="4"/>
  <c r="E652" i="4"/>
  <c r="C612" i="4"/>
  <c r="E612" i="4" s="1"/>
  <c r="D612" i="4"/>
  <c r="C596" i="4"/>
  <c r="E596" i="4" s="1"/>
  <c r="D596" i="4"/>
  <c r="F596" i="4" s="1"/>
  <c r="H596" i="4" s="1"/>
  <c r="C556" i="4"/>
  <c r="E556" i="4" s="1"/>
  <c r="D556" i="4"/>
  <c r="C540" i="4"/>
  <c r="E540" i="4" s="1"/>
  <c r="D540" i="4"/>
  <c r="C532" i="4"/>
  <c r="E532" i="4" s="1"/>
  <c r="D532" i="4"/>
  <c r="F532" i="4" s="1"/>
  <c r="H532" i="4" s="1"/>
  <c r="C516" i="4"/>
  <c r="E516" i="4" s="1"/>
  <c r="D516" i="4"/>
  <c r="F516" i="4" s="1"/>
  <c r="H516" i="4" s="1"/>
  <c r="C484" i="4"/>
  <c r="E484" i="4" s="1"/>
  <c r="D484" i="4"/>
  <c r="D852" i="4"/>
  <c r="F852" i="4" s="1"/>
  <c r="H852" i="4" s="1"/>
  <c r="D1134" i="4"/>
  <c r="F1134" i="4" s="1"/>
  <c r="H1134" i="4" s="1"/>
  <c r="D1310" i="4"/>
  <c r="F1310" i="4" s="1"/>
  <c r="H1310" i="4" s="1"/>
  <c r="D1614" i="4"/>
  <c r="F1614" i="4" s="1"/>
  <c r="H1614" i="4" s="1"/>
  <c r="D1747" i="4"/>
  <c r="F1747" i="4" s="1"/>
  <c r="H1747" i="4" s="1"/>
  <c r="D2227" i="4"/>
  <c r="F2227" i="4" s="1"/>
  <c r="H2227" i="4" s="1"/>
  <c r="D2499" i="4"/>
  <c r="F2499" i="4" s="1"/>
  <c r="H2499" i="4" s="1"/>
  <c r="D2673" i="4"/>
  <c r="F2673" i="4" s="1"/>
  <c r="H2673" i="4" s="1"/>
  <c r="D3393" i="4"/>
  <c r="F3393" i="4" s="1"/>
  <c r="H3393" i="4" s="1"/>
  <c r="D3531" i="4"/>
  <c r="F3531" i="4" s="1"/>
  <c r="H3531" i="4" s="1"/>
  <c r="D445" i="4"/>
  <c r="F445" i="4" s="1"/>
  <c r="H445" i="4" s="1"/>
  <c r="D446" i="4"/>
  <c r="F446" i="4" s="1"/>
  <c r="H446" i="4" s="1"/>
  <c r="D765" i="4"/>
  <c r="F765" i="4" s="1"/>
  <c r="H765" i="4" s="1"/>
  <c r="D572" i="4"/>
  <c r="F572" i="4" s="1"/>
  <c r="H572" i="4" s="1"/>
  <c r="D630" i="4"/>
  <c r="F630" i="4" s="1"/>
  <c r="H630" i="4" s="1"/>
  <c r="D735" i="4"/>
  <c r="F735" i="4" s="1"/>
  <c r="H735" i="4" s="1"/>
  <c r="D751" i="4"/>
  <c r="F751" i="4" s="1"/>
  <c r="H751" i="4" s="1"/>
  <c r="D766" i="4"/>
  <c r="F766" i="4" s="1"/>
  <c r="H766" i="4" s="1"/>
  <c r="D839" i="4"/>
  <c r="F839" i="4" s="1"/>
  <c r="H839" i="4" s="1"/>
  <c r="D847" i="4"/>
  <c r="F847" i="4" s="1"/>
  <c r="H847" i="4" s="1"/>
  <c r="D911" i="4"/>
  <c r="F911" i="4" s="1"/>
  <c r="H911" i="4" s="1"/>
  <c r="D924" i="4"/>
  <c r="F924" i="4" s="1"/>
  <c r="H924" i="4" s="1"/>
  <c r="D988" i="4"/>
  <c r="F988" i="4" s="1"/>
  <c r="H988" i="4" s="1"/>
  <c r="D996" i="4"/>
  <c r="F996" i="4" s="1"/>
  <c r="H996" i="4" s="1"/>
  <c r="D1006" i="4"/>
  <c r="F1006" i="4" s="1"/>
  <c r="H1006" i="4" s="1"/>
  <c r="D1084" i="4"/>
  <c r="F1084" i="4" s="1"/>
  <c r="H1084" i="4" s="1"/>
  <c r="D1207" i="4"/>
  <c r="F1207" i="4" s="1"/>
  <c r="H1207" i="4" s="1"/>
  <c r="D1270" i="4"/>
  <c r="F1270" i="4" s="1"/>
  <c r="H1270" i="4" s="1"/>
  <c r="D1287" i="4"/>
  <c r="F1287" i="4" s="1"/>
  <c r="H1287" i="4" s="1"/>
  <c r="D1300" i="4"/>
  <c r="F1300" i="4" s="1"/>
  <c r="H1300" i="4" s="1"/>
  <c r="D1358" i="4"/>
  <c r="F1358" i="4" s="1"/>
  <c r="H1358" i="4" s="1"/>
  <c r="D1372" i="4"/>
  <c r="F1372" i="4" s="1"/>
  <c r="H1372" i="4" s="1"/>
  <c r="D1429" i="4"/>
  <c r="F1429" i="4" s="1"/>
  <c r="H1429" i="4" s="1"/>
  <c r="D1444" i="4"/>
  <c r="F1444" i="4" s="1"/>
  <c r="H1444" i="4" s="1"/>
  <c r="D1566" i="4"/>
  <c r="F1566" i="4" s="1"/>
  <c r="D1579" i="4"/>
  <c r="F1579" i="4" s="1"/>
  <c r="H1579" i="4" s="1"/>
  <c r="D1606" i="4"/>
  <c r="F1606" i="4" s="1"/>
  <c r="H1606" i="4" s="1"/>
  <c r="D1645" i="4"/>
  <c r="F1645" i="4" s="1"/>
  <c r="H1645" i="4" s="1"/>
  <c r="D1698" i="4"/>
  <c r="F1698" i="4" s="1"/>
  <c r="H1698" i="4" s="1"/>
  <c r="D1709" i="4"/>
  <c r="F1709" i="4" s="1"/>
  <c r="H1709" i="4" s="1"/>
  <c r="D1725" i="4"/>
  <c r="F1725" i="4" s="1"/>
  <c r="H1725" i="4" s="1"/>
  <c r="D1738" i="4"/>
  <c r="F1738" i="4" s="1"/>
  <c r="H1738" i="4" s="1"/>
  <c r="D1763" i="4"/>
  <c r="F1763" i="4" s="1"/>
  <c r="H1763" i="4" s="1"/>
  <c r="D1780" i="4"/>
  <c r="F1780" i="4" s="1"/>
  <c r="H1780" i="4" s="1"/>
  <c r="D1819" i="4"/>
  <c r="F1819" i="4" s="1"/>
  <c r="H1819" i="4" s="1"/>
  <c r="D1940" i="4"/>
  <c r="F1940" i="4" s="1"/>
  <c r="H1940" i="4" s="1"/>
  <c r="D1986" i="4"/>
  <c r="F1986" i="4" s="1"/>
  <c r="H1986" i="4" s="1"/>
  <c r="D2050" i="4"/>
  <c r="F2050" i="4" s="1"/>
  <c r="H2050" i="4" s="1"/>
  <c r="D2114" i="4"/>
  <c r="F2114" i="4" s="1"/>
  <c r="H2114" i="4" s="1"/>
  <c r="D2178" i="4"/>
  <c r="F2178" i="4" s="1"/>
  <c r="H2178" i="4" s="1"/>
  <c r="D2242" i="4"/>
  <c r="F2242" i="4" s="1"/>
  <c r="H2242" i="4" s="1"/>
  <c r="D2299" i="4"/>
  <c r="F2299" i="4" s="1"/>
  <c r="H2299" i="4" s="1"/>
  <c r="D2451" i="4"/>
  <c r="F2451" i="4" s="1"/>
  <c r="H2451" i="4" s="1"/>
  <c r="D2523" i="4"/>
  <c r="F2523" i="4" s="1"/>
  <c r="H2523" i="4" s="1"/>
  <c r="D2588" i="4"/>
  <c r="F2588" i="4" s="1"/>
  <c r="H2588" i="4" s="1"/>
  <c r="D2697" i="4"/>
  <c r="F2697" i="4" s="1"/>
  <c r="H2697" i="4" s="1"/>
  <c r="D2780" i="4"/>
  <c r="F2780" i="4" s="1"/>
  <c r="H2780" i="4" s="1"/>
  <c r="D2932" i="4"/>
  <c r="F2932" i="4" s="1"/>
  <c r="H2932" i="4" s="1"/>
  <c r="D2987" i="4"/>
  <c r="F2987" i="4" s="1"/>
  <c r="H2987" i="4" s="1"/>
  <c r="D3050" i="4"/>
  <c r="F3050" i="4" s="1"/>
  <c r="H3050" i="4" s="1"/>
  <c r="D3137" i="4"/>
  <c r="F3137" i="4" s="1"/>
  <c r="H3137" i="4" s="1"/>
  <c r="D3193" i="4"/>
  <c r="F3193" i="4" s="1"/>
  <c r="H3193" i="4" s="1"/>
  <c r="D3211" i="4"/>
  <c r="F3211" i="4" s="1"/>
  <c r="H3211" i="4" s="1"/>
  <c r="D3264" i="4"/>
  <c r="F3264" i="4" s="1"/>
  <c r="H3264" i="4" s="1"/>
  <c r="D3313" i="4"/>
  <c r="F3313" i="4" s="1"/>
  <c r="H3313" i="4" s="1"/>
  <c r="D3331" i="4"/>
  <c r="F3331" i="4" s="1"/>
  <c r="H3331" i="4" s="1"/>
  <c r="D3368" i="4"/>
  <c r="F3368" i="4" s="1"/>
  <c r="H3368" i="4" s="1"/>
  <c r="D3386" i="4"/>
  <c r="F3386" i="4" s="1"/>
  <c r="H3386" i="4" s="1"/>
  <c r="D3481" i="4"/>
  <c r="F3481" i="4" s="1"/>
  <c r="H3481" i="4" s="1"/>
  <c r="D3506" i="4"/>
  <c r="F3506" i="4" s="1"/>
  <c r="H3506" i="4" s="1"/>
  <c r="D3571" i="4"/>
  <c r="F3571" i="4" s="1"/>
  <c r="H3571" i="4" s="1"/>
  <c r="D3587" i="4"/>
  <c r="F3587" i="4" s="1"/>
  <c r="H3587" i="4" s="1"/>
  <c r="D3747" i="4"/>
  <c r="F3747" i="4" s="1"/>
  <c r="H3747" i="4" s="1"/>
  <c r="D3787" i="4"/>
  <c r="F3787" i="4" s="1"/>
  <c r="H3787" i="4" s="1"/>
  <c r="D3930" i="4"/>
  <c r="F3930" i="4" s="1"/>
  <c r="D3986" i="4"/>
  <c r="F3986" i="4" s="1"/>
  <c r="H3986" i="4" s="1"/>
  <c r="D4000" i="4"/>
  <c r="F4000" i="4" s="1"/>
  <c r="H4000" i="4" s="1"/>
  <c r="D4017" i="4"/>
  <c r="F4017" i="4" s="1"/>
  <c r="H4017" i="4" s="1"/>
  <c r="D4082" i="4"/>
  <c r="F4082" i="4" s="1"/>
  <c r="H4082" i="4" s="1"/>
  <c r="D4152" i="4"/>
  <c r="F4152" i="4" s="1"/>
  <c r="H4152" i="4" s="1"/>
  <c r="D4170" i="4"/>
  <c r="F4170" i="4" s="1"/>
  <c r="H4170" i="4" s="1"/>
  <c r="D4223" i="4"/>
  <c r="F4223" i="4" s="1"/>
  <c r="H4223" i="4" s="1"/>
  <c r="D4256" i="4"/>
  <c r="F4256" i="4" s="1"/>
  <c r="H4256" i="4" s="1"/>
  <c r="D4274" i="4"/>
  <c r="F4274" i="4" s="1"/>
  <c r="H4274" i="4" s="1"/>
  <c r="D4402" i="4"/>
  <c r="F4402" i="4" s="1"/>
  <c r="H4402" i="4" s="1"/>
  <c r="D4522" i="4"/>
  <c r="F4522" i="4" s="1"/>
  <c r="H4522" i="4" s="1"/>
  <c r="D4696" i="4"/>
  <c r="F4696" i="4" s="1"/>
  <c r="H4696" i="4" s="1"/>
  <c r="D4735" i="4"/>
  <c r="F4735" i="4" s="1"/>
  <c r="H4735" i="4" s="1"/>
  <c r="D4769" i="4"/>
  <c r="F4769" i="4" s="1"/>
  <c r="H4769" i="4" s="1"/>
  <c r="D4824" i="4"/>
  <c r="F4824" i="4" s="1"/>
  <c r="H4824" i="4" s="1"/>
  <c r="D4842" i="4"/>
  <c r="F4842" i="4" s="1"/>
  <c r="H4842" i="4" s="1"/>
  <c r="D4897" i="4"/>
  <c r="F4897" i="4" s="1"/>
  <c r="H4897" i="4" s="1"/>
  <c r="D4975" i="4"/>
  <c r="F4975" i="4" s="1"/>
  <c r="H4975" i="4" s="1"/>
  <c r="D5111" i="4"/>
  <c r="F5111" i="4" s="1"/>
  <c r="H5111" i="4" s="1"/>
  <c r="D5344" i="4"/>
  <c r="F5344" i="4" s="1"/>
  <c r="H5344" i="4" s="1"/>
  <c r="D5360" i="4"/>
  <c r="F5360" i="4" s="1"/>
  <c r="H5360" i="4" s="1"/>
  <c r="D5434" i="4"/>
  <c r="F5434" i="4" s="1"/>
  <c r="H5434" i="4" s="1"/>
  <c r="D5447" i="4"/>
  <c r="F5447" i="4" s="1"/>
  <c r="H5447" i="4" s="1"/>
  <c r="D5583" i="4"/>
  <c r="F5583" i="4" s="1"/>
  <c r="H5583" i="4" s="1"/>
  <c r="D5600" i="4"/>
  <c r="F5600" i="4" s="1"/>
  <c r="H5600" i="4" s="1"/>
  <c r="D5831" i="4"/>
  <c r="F5831" i="4" s="1"/>
  <c r="H5831" i="4" s="1"/>
  <c r="D5935" i="4"/>
  <c r="F5935" i="4" s="1"/>
  <c r="H5935" i="4" s="1"/>
  <c r="D6265" i="4"/>
  <c r="F6265" i="4" s="1"/>
  <c r="H6265" i="4" s="1"/>
  <c r="D6329" i="4"/>
  <c r="F6329" i="4" s="1"/>
  <c r="H6329" i="4" s="1"/>
  <c r="C6397" i="4"/>
  <c r="E6397" i="4" s="1"/>
  <c r="D6397" i="4"/>
  <c r="F6397" i="4" s="1"/>
  <c r="H6397" i="4" s="1"/>
  <c r="C6310" i="4"/>
  <c r="D6310" i="4"/>
  <c r="F6310" i="4" s="1"/>
  <c r="H6310" i="4" s="1"/>
  <c r="E6270" i="4"/>
  <c r="G6270" i="4"/>
  <c r="I6270" i="4" s="1"/>
  <c r="C6254" i="4"/>
  <c r="D6254" i="4"/>
  <c r="F6254" i="4" s="1"/>
  <c r="H6254" i="4" s="1"/>
  <c r="E6198" i="4"/>
  <c r="G6198" i="4"/>
  <c r="I6198" i="4" s="1"/>
  <c r="C6142" i="4"/>
  <c r="D6142" i="4"/>
  <c r="E6094" i="4"/>
  <c r="C6086" i="4"/>
  <c r="D6086" i="4"/>
  <c r="E6070" i="4"/>
  <c r="E5998" i="4"/>
  <c r="C5950" i="4"/>
  <c r="D5950" i="4"/>
  <c r="E5910" i="4"/>
  <c r="C5894" i="4"/>
  <c r="D5894" i="4"/>
  <c r="E5870" i="4"/>
  <c r="C5798" i="4"/>
  <c r="D5798" i="4"/>
  <c r="C5766" i="4"/>
  <c r="D5766" i="4"/>
  <c r="E5750" i="4"/>
  <c r="C5734" i="4"/>
  <c r="D5734" i="4"/>
  <c r="C5670" i="4"/>
  <c r="D5670" i="4"/>
  <c r="C5614" i="4"/>
  <c r="D5614" i="4"/>
  <c r="C5598" i="4"/>
  <c r="D5598" i="4"/>
  <c r="E5590" i="4"/>
  <c r="C5566" i="4"/>
  <c r="D5566" i="4"/>
  <c r="C5534" i="4"/>
  <c r="D5534" i="4"/>
  <c r="C5486" i="4"/>
  <c r="D5486" i="4"/>
  <c r="E5462" i="4"/>
  <c r="E5414" i="4"/>
  <c r="C5174" i="4"/>
  <c r="D5174" i="4"/>
  <c r="E5102" i="4"/>
  <c r="E5022" i="4"/>
  <c r="C4990" i="4"/>
  <c r="D4990" i="4"/>
  <c r="E4902" i="4"/>
  <c r="E4838" i="4"/>
  <c r="E4814" i="4"/>
  <c r="E4790" i="4"/>
  <c r="C4718" i="4"/>
  <c r="D4718" i="4"/>
  <c r="C4710" i="4"/>
  <c r="D4710" i="4"/>
  <c r="E4694" i="4"/>
  <c r="E4678" i="4"/>
  <c r="E4598" i="4"/>
  <c r="E4534" i="4"/>
  <c r="E4518" i="4"/>
  <c r="E4486" i="4"/>
  <c r="E4470" i="4"/>
  <c r="E4454" i="4"/>
  <c r="E4438" i="4"/>
  <c r="E4406" i="4"/>
  <c r="E4390" i="4"/>
  <c r="C4286" i="4"/>
  <c r="D4286" i="4"/>
  <c r="E4254" i="4"/>
  <c r="C4094" i="4"/>
  <c r="D4094" i="4"/>
  <c r="E4070" i="4"/>
  <c r="C4038" i="4"/>
  <c r="D4038" i="4"/>
  <c r="E3966" i="4"/>
  <c r="E3775" i="4"/>
  <c r="C3671" i="4"/>
  <c r="D3671" i="4"/>
  <c r="E3535" i="4"/>
  <c r="E3415" i="4"/>
  <c r="E3247" i="4"/>
  <c r="C3239" i="4"/>
  <c r="D3239" i="4"/>
  <c r="E3223" i="4"/>
  <c r="E3207" i="4"/>
  <c r="E3183" i="4"/>
  <c r="E3143" i="4"/>
  <c r="E3119" i="4"/>
  <c r="E3087" i="4"/>
  <c r="C3080" i="4"/>
  <c r="D3080" i="4"/>
  <c r="E3064" i="4"/>
  <c r="E3008" i="4"/>
  <c r="C2992" i="4"/>
  <c r="D2992" i="4"/>
  <c r="E2960" i="4"/>
  <c r="E2936" i="4"/>
  <c r="E2912" i="4"/>
  <c r="C2880" i="4"/>
  <c r="D2880" i="4"/>
  <c r="E2720" i="4"/>
  <c r="C2688" i="4"/>
  <c r="D2688" i="4"/>
  <c r="E2648" i="4"/>
  <c r="E2608" i="4"/>
  <c r="C2560" i="4"/>
  <c r="D2560" i="4"/>
  <c r="E2528" i="4"/>
  <c r="E2440" i="4"/>
  <c r="C2384" i="4"/>
  <c r="D2384" i="4"/>
  <c r="E2344" i="4"/>
  <c r="C2320" i="4"/>
  <c r="D2320" i="4"/>
  <c r="E2296" i="4"/>
  <c r="E2264" i="4"/>
  <c r="E2216" i="4"/>
  <c r="E2184" i="4"/>
  <c r="E2168" i="4"/>
  <c r="E2144" i="4"/>
  <c r="E2088" i="4"/>
  <c r="E2056" i="4"/>
  <c r="E2032" i="4"/>
  <c r="E2008" i="4"/>
  <c r="E1992" i="4"/>
  <c r="E1379" i="4"/>
  <c r="E1283" i="4"/>
  <c r="E1251" i="4"/>
  <c r="E1219" i="4"/>
  <c r="E1195" i="4"/>
  <c r="E1115" i="4"/>
  <c r="E1083" i="4"/>
  <c r="E1067" i="4"/>
  <c r="E1003" i="4"/>
  <c r="C6389" i="4"/>
  <c r="G6389" i="4" s="1"/>
  <c r="I6389" i="4" s="1"/>
  <c r="D6389" i="4"/>
  <c r="F6389" i="4" s="1"/>
  <c r="H6389" i="4" s="1"/>
  <c r="C6349" i="4"/>
  <c r="G6349" i="4" s="1"/>
  <c r="I6349" i="4" s="1"/>
  <c r="D6349" i="4"/>
  <c r="F6349" i="4" s="1"/>
  <c r="H6349" i="4" s="1"/>
  <c r="G6286" i="4"/>
  <c r="I6286" i="4" s="1"/>
  <c r="E6286" i="4"/>
  <c r="C6278" i="4"/>
  <c r="D6278" i="4"/>
  <c r="F6278" i="4" s="1"/>
  <c r="H6278" i="4" s="1"/>
  <c r="E6262" i="4"/>
  <c r="G6262" i="4"/>
  <c r="I6262" i="4" s="1"/>
  <c r="C6246" i="4"/>
  <c r="D6246" i="4"/>
  <c r="F6246" i="4" s="1"/>
  <c r="H6246" i="4" s="1"/>
  <c r="C6214" i="4"/>
  <c r="D6214" i="4"/>
  <c r="F6214" i="4" s="1"/>
  <c r="H6214" i="4" s="1"/>
  <c r="C6206" i="4"/>
  <c r="D6206" i="4"/>
  <c r="F6206" i="4" s="1"/>
  <c r="H6206" i="4" s="1"/>
  <c r="E6190" i="4"/>
  <c r="G6190" i="4"/>
  <c r="I6190" i="4" s="1"/>
  <c r="C6174" i="4"/>
  <c r="D6174" i="4"/>
  <c r="F6174" i="4" s="1"/>
  <c r="H6174" i="4" s="1"/>
  <c r="C6150" i="4"/>
  <c r="D6150" i="4"/>
  <c r="C6134" i="4"/>
  <c r="D6134" i="4"/>
  <c r="E6110" i="4"/>
  <c r="C6102" i="4"/>
  <c r="D6102" i="4"/>
  <c r="C6054" i="4"/>
  <c r="D6054" i="4"/>
  <c r="C6022" i="4"/>
  <c r="D6022" i="4"/>
  <c r="E5990" i="4"/>
  <c r="C5982" i="4"/>
  <c r="D5982" i="4"/>
  <c r="F5982" i="4" s="1"/>
  <c r="H5982" i="4" s="1"/>
  <c r="C5974" i="4"/>
  <c r="D5974" i="4"/>
  <c r="C5942" i="4"/>
  <c r="D5942" i="4"/>
  <c r="C5934" i="4"/>
  <c r="D5934" i="4"/>
  <c r="E5886" i="4"/>
  <c r="C5878" i="4"/>
  <c r="D5878" i="4"/>
  <c r="C5854" i="4"/>
  <c r="D5854" i="4"/>
  <c r="E5822" i="4"/>
  <c r="C5814" i="4"/>
  <c r="D5814" i="4"/>
  <c r="E5726" i="4"/>
  <c r="C5694" i="4"/>
  <c r="D5694" i="4"/>
  <c r="C5654" i="4"/>
  <c r="D5654" i="4"/>
  <c r="C5646" i="4"/>
  <c r="D5646" i="4"/>
  <c r="E5630" i="4"/>
  <c r="C5526" i="4"/>
  <c r="D5526" i="4"/>
  <c r="E5494" i="4"/>
  <c r="E5438" i="4"/>
  <c r="C5382" i="4"/>
  <c r="D5382" i="4"/>
  <c r="F5382" i="4" s="1"/>
  <c r="H5382" i="4" s="1"/>
  <c r="C5374" i="4"/>
  <c r="D5374" i="4"/>
  <c r="C5318" i="4"/>
  <c r="D5318" i="4"/>
  <c r="C5310" i="4"/>
  <c r="D5310" i="4"/>
  <c r="E5262" i="4"/>
  <c r="C5254" i="4"/>
  <c r="D5254" i="4"/>
  <c r="C5246" i="4"/>
  <c r="D5246" i="4"/>
  <c r="E5222" i="4"/>
  <c r="E5206" i="4"/>
  <c r="C5182" i="4"/>
  <c r="D5182" i="4"/>
  <c r="C5118" i="4"/>
  <c r="D5118" i="4"/>
  <c r="C5110" i="4"/>
  <c r="D5110" i="4"/>
  <c r="C5054" i="4"/>
  <c r="D5054" i="4"/>
  <c r="E5030" i="4"/>
  <c r="C4926" i="4"/>
  <c r="D4926" i="4"/>
  <c r="E4910" i="4"/>
  <c r="C4862" i="4"/>
  <c r="D4862" i="4"/>
  <c r="E4830" i="4"/>
  <c r="E4822" i="4"/>
  <c r="C4798" i="4"/>
  <c r="D4798" i="4"/>
  <c r="E4750" i="4"/>
  <c r="E4734" i="4"/>
  <c r="E4654" i="4"/>
  <c r="E4622" i="4"/>
  <c r="E4606" i="4"/>
  <c r="E4526" i="4"/>
  <c r="E4462" i="4"/>
  <c r="C4350" i="4"/>
  <c r="D4350" i="4"/>
  <c r="E4310" i="4"/>
  <c r="C4230" i="4"/>
  <c r="E4230" i="4" s="1"/>
  <c r="D4230" i="4"/>
  <c r="C4174" i="4"/>
  <c r="D4174" i="4"/>
  <c r="F4174" i="4" s="1"/>
  <c r="H4174" i="4" s="1"/>
  <c r="E4150" i="4"/>
  <c r="C4126" i="4"/>
  <c r="D4126" i="4"/>
  <c r="E4110" i="4"/>
  <c r="E4062" i="4"/>
  <c r="E3886" i="4"/>
  <c r="E3663" i="4"/>
  <c r="E3631" i="4"/>
  <c r="C3607" i="4"/>
  <c r="D3607" i="4"/>
  <c r="F3607" i="4" s="1"/>
  <c r="H3607" i="4" s="1"/>
  <c r="E3519" i="4"/>
  <c r="E3503" i="4"/>
  <c r="C3487" i="4"/>
  <c r="D3487" i="4"/>
  <c r="E3479" i="4"/>
  <c r="E3399" i="4"/>
  <c r="C3383" i="4"/>
  <c r="D3383" i="4"/>
  <c r="C3287" i="4"/>
  <c r="D3287" i="4"/>
  <c r="E3231" i="4"/>
  <c r="E3191" i="4"/>
  <c r="E3175" i="4"/>
  <c r="E3151" i="4"/>
  <c r="C3135" i="4"/>
  <c r="D3135" i="4"/>
  <c r="E3127" i="4"/>
  <c r="E3111" i="4"/>
  <c r="E3095" i="4"/>
  <c r="E3056" i="4"/>
  <c r="C3032" i="4"/>
  <c r="D3032" i="4"/>
  <c r="C2944" i="4"/>
  <c r="D2944" i="4"/>
  <c r="E2896" i="4"/>
  <c r="C2752" i="4"/>
  <c r="D2752" i="4"/>
  <c r="C2728" i="4"/>
  <c r="D2728" i="4"/>
  <c r="E2680" i="4"/>
  <c r="C2656" i="4"/>
  <c r="D2656" i="4"/>
  <c r="E2640" i="4"/>
  <c r="C2616" i="4"/>
  <c r="D2616" i="4"/>
  <c r="E2568" i="4"/>
  <c r="C2504" i="4"/>
  <c r="D2504" i="4"/>
  <c r="E2472" i="4"/>
  <c r="E2416" i="4"/>
  <c r="E2376" i="4"/>
  <c r="E2368" i="4"/>
  <c r="E2304" i="4"/>
  <c r="E2288" i="4"/>
  <c r="E2272" i="4"/>
  <c r="E2192" i="4"/>
  <c r="E2160" i="4"/>
  <c r="E2136" i="4"/>
  <c r="E2080" i="4"/>
  <c r="E2064" i="4"/>
  <c r="E1562" i="4"/>
  <c r="E1522" i="4"/>
  <c r="E1506" i="4"/>
  <c r="E1419" i="4"/>
  <c r="E1371" i="4"/>
  <c r="E1347" i="4"/>
  <c r="E1315" i="4"/>
  <c r="E1307" i="4"/>
  <c r="E1259" i="4"/>
  <c r="E1243" i="4"/>
  <c r="E1227" i="4"/>
  <c r="E1203" i="4"/>
  <c r="E1187" i="4"/>
  <c r="E1171" i="4"/>
  <c r="E1163" i="4"/>
  <c r="E1139" i="4"/>
  <c r="E1123" i="4"/>
  <c r="E1011" i="4"/>
  <c r="E995" i="4"/>
  <c r="E987" i="4"/>
  <c r="E979" i="4"/>
  <c r="E971" i="4"/>
  <c r="E931" i="4"/>
  <c r="E915" i="4"/>
  <c r="E867" i="4"/>
  <c r="E851" i="4"/>
  <c r="E843" i="4"/>
  <c r="E835" i="4"/>
  <c r="E827" i="4"/>
  <c r="E811" i="4"/>
  <c r="E667" i="4"/>
  <c r="E643" i="4"/>
  <c r="E635" i="4"/>
  <c r="E627" i="4"/>
  <c r="D435" i="4"/>
  <c r="F435" i="4" s="1"/>
  <c r="H435" i="4" s="1"/>
  <c r="D483" i="4"/>
  <c r="F483" i="4" s="1"/>
  <c r="H483" i="4" s="1"/>
  <c r="D643" i="4"/>
  <c r="F643" i="4" s="1"/>
  <c r="H643" i="4" s="1"/>
  <c r="D667" i="4"/>
  <c r="F667" i="4" s="1"/>
  <c r="H667" i="4" s="1"/>
  <c r="D811" i="4"/>
  <c r="F811" i="4" s="1"/>
  <c r="H811" i="4" s="1"/>
  <c r="D867" i="4"/>
  <c r="F867" i="4" s="1"/>
  <c r="H867" i="4" s="1"/>
  <c r="D915" i="4"/>
  <c r="F915" i="4" s="1"/>
  <c r="H915" i="4" s="1"/>
  <c r="D955" i="4"/>
  <c r="F955" i="4" s="1"/>
  <c r="H955" i="4" s="1"/>
  <c r="D1027" i="4"/>
  <c r="F1027" i="4" s="1"/>
  <c r="H1027" i="4" s="1"/>
  <c r="D1091" i="4"/>
  <c r="F1091" i="4" s="1"/>
  <c r="H1091" i="4" s="1"/>
  <c r="D1139" i="4"/>
  <c r="F1139" i="4" s="1"/>
  <c r="H1139" i="4" s="1"/>
  <c r="D1171" i="4"/>
  <c r="F1171" i="4" s="1"/>
  <c r="H1171" i="4" s="1"/>
  <c r="D1315" i="4"/>
  <c r="F1315" i="4" s="1"/>
  <c r="H1315" i="4" s="1"/>
  <c r="D1363" i="4"/>
  <c r="F1363" i="4" s="1"/>
  <c r="H1363" i="4" s="1"/>
  <c r="D1769" i="4"/>
  <c r="F1769" i="4" s="1"/>
  <c r="H1769" i="4" s="1"/>
  <c r="D1881" i="4"/>
  <c r="F1881" i="4" s="1"/>
  <c r="H1881" i="4" s="1"/>
  <c r="D1945" i="4"/>
  <c r="F1945" i="4" s="1"/>
  <c r="H1945" i="4" s="1"/>
  <c r="D2272" i="4"/>
  <c r="F2272" i="4" s="1"/>
  <c r="H2272" i="4" s="1"/>
  <c r="D2312" i="4"/>
  <c r="F2312" i="4" s="1"/>
  <c r="H2312" i="4" s="1"/>
  <c r="D2456" i="4"/>
  <c r="F2456" i="4" s="1"/>
  <c r="H2456" i="4" s="1"/>
  <c r="D2528" i="4"/>
  <c r="F2528" i="4" s="1"/>
  <c r="H2528" i="4" s="1"/>
  <c r="D2600" i="4"/>
  <c r="F2600" i="4" s="1"/>
  <c r="H2600" i="4" s="1"/>
  <c r="D2680" i="4"/>
  <c r="F2680" i="4" s="1"/>
  <c r="H2680" i="4" s="1"/>
  <c r="D2736" i="4"/>
  <c r="F2736" i="4" s="1"/>
  <c r="H2736" i="4" s="1"/>
  <c r="D2936" i="4"/>
  <c r="F2936" i="4" s="1"/>
  <c r="H2936" i="4" s="1"/>
  <c r="D3000" i="4"/>
  <c r="F3000" i="4" s="1"/>
  <c r="H3000" i="4" s="1"/>
  <c r="D3024" i="4"/>
  <c r="F3024" i="4" s="1"/>
  <c r="H3024" i="4" s="1"/>
  <c r="D3048" i="4"/>
  <c r="F3048" i="4" s="1"/>
  <c r="H3048" i="4" s="1"/>
  <c r="D3119" i="4"/>
  <c r="F3119" i="4" s="1"/>
  <c r="H3119" i="4" s="1"/>
  <c r="D3175" i="4"/>
  <c r="F3175" i="4" s="1"/>
  <c r="H3175" i="4" s="1"/>
  <c r="D3319" i="4"/>
  <c r="F3319" i="4" s="1"/>
  <c r="H3319" i="4" s="1"/>
  <c r="D3415" i="4"/>
  <c r="F3415" i="4" s="1"/>
  <c r="H3415" i="4" s="1"/>
  <c r="D3447" i="4"/>
  <c r="F3447" i="4" s="1"/>
  <c r="H3447" i="4" s="1"/>
  <c r="D3479" i="4"/>
  <c r="F3479" i="4" s="1"/>
  <c r="H3479" i="4" s="1"/>
  <c r="D3527" i="4"/>
  <c r="F3527" i="4" s="1"/>
  <c r="H3527" i="4" s="1"/>
  <c r="D3615" i="4"/>
  <c r="F3615" i="4" s="1"/>
  <c r="H3615" i="4" s="1"/>
  <c r="D3687" i="4"/>
  <c r="F3687" i="4" s="1"/>
  <c r="H3687" i="4" s="1"/>
  <c r="D3711" i="4"/>
  <c r="F3711" i="4" s="1"/>
  <c r="H3711" i="4" s="1"/>
  <c r="D3878" i="4"/>
  <c r="F3878" i="4" s="1"/>
  <c r="H3878" i="4" s="1"/>
  <c r="D3942" i="4"/>
  <c r="F3942" i="4" s="1"/>
  <c r="H3942" i="4" s="1"/>
  <c r="D4158" i="4"/>
  <c r="F4158" i="4" s="1"/>
  <c r="H4158" i="4" s="1"/>
  <c r="D4198" i="4"/>
  <c r="F4198" i="4" s="1"/>
  <c r="H4198" i="4" s="1"/>
  <c r="D4270" i="4"/>
  <c r="F4270" i="4" s="1"/>
  <c r="H4270" i="4" s="1"/>
  <c r="D4310" i="4"/>
  <c r="F4310" i="4" s="1"/>
  <c r="H4310" i="4" s="1"/>
  <c r="D4406" i="4"/>
  <c r="F4406" i="4" s="1"/>
  <c r="H4406" i="4" s="1"/>
  <c r="D4470" i="4"/>
  <c r="F4470" i="4" s="1"/>
  <c r="H4470" i="4" s="1"/>
  <c r="D4534" i="4"/>
  <c r="F4534" i="4" s="1"/>
  <c r="H4534" i="4" s="1"/>
  <c r="D4598" i="4"/>
  <c r="F4598" i="4" s="1"/>
  <c r="H4598" i="4" s="1"/>
  <c r="D4662" i="4"/>
  <c r="F4662" i="4" s="1"/>
  <c r="H4662" i="4" s="1"/>
  <c r="D4702" i="4"/>
  <c r="F4702" i="4" s="1"/>
  <c r="H4702" i="4" s="1"/>
  <c r="D4742" i="4"/>
  <c r="F4742" i="4" s="1"/>
  <c r="H4742" i="4" s="1"/>
  <c r="D4830" i="4"/>
  <c r="F4830" i="4" s="1"/>
  <c r="H4830" i="4" s="1"/>
  <c r="D4910" i="4"/>
  <c r="F4910" i="4" s="1"/>
  <c r="H4910" i="4" s="1"/>
  <c r="D4950" i="4"/>
  <c r="F4950" i="4" s="1"/>
  <c r="H4950" i="4" s="1"/>
  <c r="D5086" i="4"/>
  <c r="F5086" i="4" s="1"/>
  <c r="H5086" i="4" s="1"/>
  <c r="D5206" i="4"/>
  <c r="F5206" i="4" s="1"/>
  <c r="H5206" i="4" s="1"/>
  <c r="D5230" i="4"/>
  <c r="F5230" i="4" s="1"/>
  <c r="H5230" i="4" s="1"/>
  <c r="D5286" i="4"/>
  <c r="F5286" i="4" s="1"/>
  <c r="H5286" i="4" s="1"/>
  <c r="D5406" i="4"/>
  <c r="F5406" i="4" s="1"/>
  <c r="H5406" i="4" s="1"/>
  <c r="D5438" i="4"/>
  <c r="F5438" i="4" s="1"/>
  <c r="H5438" i="4" s="1"/>
  <c r="D5510" i="4"/>
  <c r="F5510" i="4" s="1"/>
  <c r="H5510" i="4" s="1"/>
  <c r="D5678" i="4"/>
  <c r="F5678" i="4" s="1"/>
  <c r="H5678" i="4" s="1"/>
  <c r="D5702" i="4"/>
  <c r="D5846" i="4"/>
  <c r="F5846" i="4" s="1"/>
  <c r="H5846" i="4" s="1"/>
  <c r="D5870" i="4"/>
  <c r="F5870" i="4" s="1"/>
  <c r="H5870" i="4" s="1"/>
  <c r="D5966" i="4"/>
  <c r="F5966" i="4" s="1"/>
  <c r="H5966" i="4" s="1"/>
  <c r="D5990" i="4"/>
  <c r="F5990" i="4" s="1"/>
  <c r="H5990" i="4" s="1"/>
  <c r="D6110" i="4"/>
  <c r="F6110" i="4" s="1"/>
  <c r="H6110" i="4" s="1"/>
  <c r="D6158" i="4"/>
  <c r="F6158" i="4" s="1"/>
  <c r="H6158" i="4" s="1"/>
  <c r="D6326" i="4"/>
  <c r="F6326" i="4" s="1"/>
  <c r="H6326" i="4" s="1"/>
  <c r="E6158" i="4"/>
  <c r="E6038" i="4"/>
  <c r="E859" i="4"/>
  <c r="E3766" i="4"/>
  <c r="E3742" i="4"/>
  <c r="C3734" i="4"/>
  <c r="D3734" i="4"/>
  <c r="C3694" i="4"/>
  <c r="D3694" i="4"/>
  <c r="E3678" i="4"/>
  <c r="E3662" i="4"/>
  <c r="E3646" i="4"/>
  <c r="E3638" i="4"/>
  <c r="E3574" i="4"/>
  <c r="E3566" i="4"/>
  <c r="E3534" i="4"/>
  <c r="C3478" i="4"/>
  <c r="D3478" i="4"/>
  <c r="C3438" i="4"/>
  <c r="D3438" i="4"/>
  <c r="E3414" i="4"/>
  <c r="C3374" i="4"/>
  <c r="D3374" i="4"/>
  <c r="E3350" i="4"/>
  <c r="E3310" i="4"/>
  <c r="E3302" i="4"/>
  <c r="C3278" i="4"/>
  <c r="D3278" i="4"/>
  <c r="E3254" i="4"/>
  <c r="E3246" i="4"/>
  <c r="C3198" i="4"/>
  <c r="D3198" i="4"/>
  <c r="E3190" i="4"/>
  <c r="C3166" i="4"/>
  <c r="D3166" i="4"/>
  <c r="C3126" i="4"/>
  <c r="D3126" i="4"/>
  <c r="E3110" i="4"/>
  <c r="E3079" i="4"/>
  <c r="C3071" i="4"/>
  <c r="E3071" i="4" s="1"/>
  <c r="D3071" i="4"/>
  <c r="F3071" i="4" s="1"/>
  <c r="H3071" i="4" s="1"/>
  <c r="C2983" i="4"/>
  <c r="D2983" i="4"/>
  <c r="E2943" i="4"/>
  <c r="C2935" i="4"/>
  <c r="D2935" i="4"/>
  <c r="E2927" i="4"/>
  <c r="C2871" i="4"/>
  <c r="D2871" i="4"/>
  <c r="C2839" i="4"/>
  <c r="D2839" i="4"/>
  <c r="E2815" i="4"/>
  <c r="C2783" i="4"/>
  <c r="D2783" i="4"/>
  <c r="E2767" i="4"/>
  <c r="E2687" i="4"/>
  <c r="E2655" i="4"/>
  <c r="C2647" i="4"/>
  <c r="D2647" i="4"/>
  <c r="E2567" i="4"/>
  <c r="C2495" i="4"/>
  <c r="E2495" i="4" s="1"/>
  <c r="D2495" i="4"/>
  <c r="E2463" i="4"/>
  <c r="C2439" i="4"/>
  <c r="E2439" i="4" s="1"/>
  <c r="D2439" i="4"/>
  <c r="C2375" i="4"/>
  <c r="D2375" i="4"/>
  <c r="E2327" i="4"/>
  <c r="E2183" i="4"/>
  <c r="E2135" i="4"/>
  <c r="E2103" i="4"/>
  <c r="E1840" i="4"/>
  <c r="E1728" i="4"/>
  <c r="E1696" i="4"/>
  <c r="E1688" i="4"/>
  <c r="E1672" i="4"/>
  <c r="E1664" i="4"/>
  <c r="D451" i="4"/>
  <c r="F451" i="4" s="1"/>
  <c r="H451" i="4" s="1"/>
  <c r="D499" i="4"/>
  <c r="F499" i="4" s="1"/>
  <c r="H499" i="4" s="1"/>
  <c r="D571" i="4"/>
  <c r="F571" i="4" s="1"/>
  <c r="H571" i="4" s="1"/>
  <c r="D611" i="4"/>
  <c r="F611" i="4" s="1"/>
  <c r="H611" i="4" s="1"/>
  <c r="D859" i="4"/>
  <c r="F859" i="4" s="1"/>
  <c r="H859" i="4" s="1"/>
  <c r="D907" i="4"/>
  <c r="F907" i="4" s="1"/>
  <c r="H907" i="4" s="1"/>
  <c r="D947" i="4"/>
  <c r="F947" i="4" s="1"/>
  <c r="H947" i="4" s="1"/>
  <c r="D1019" i="4"/>
  <c r="F1019" i="4" s="1"/>
  <c r="H1019" i="4" s="1"/>
  <c r="D1131" i="4"/>
  <c r="F1131" i="4" s="1"/>
  <c r="H1131" i="4" s="1"/>
  <c r="D1203" i="4"/>
  <c r="F1203" i="4" s="1"/>
  <c r="H1203" i="4" s="1"/>
  <c r="D1235" i="4"/>
  <c r="F1235" i="4" s="1"/>
  <c r="H1235" i="4" s="1"/>
  <c r="D1275" i="4"/>
  <c r="F1275" i="4" s="1"/>
  <c r="H1275" i="4" s="1"/>
  <c r="D1307" i="4"/>
  <c r="F1307" i="4" s="1"/>
  <c r="H1307" i="4" s="1"/>
  <c r="D1395" i="4"/>
  <c r="F1395" i="4" s="1"/>
  <c r="H1395" i="4" s="1"/>
  <c r="D1538" i="4"/>
  <c r="F1538" i="4" s="1"/>
  <c r="H1538" i="4" s="1"/>
  <c r="D1609" i="4"/>
  <c r="F1609" i="4" s="1"/>
  <c r="H1609" i="4" s="1"/>
  <c r="D1696" i="4"/>
  <c r="F1696" i="4" s="1"/>
  <c r="H1696" i="4" s="1"/>
  <c r="D1761" i="4"/>
  <c r="F1761" i="4" s="1"/>
  <c r="H1761" i="4" s="1"/>
  <c r="D1873" i="4"/>
  <c r="F1873" i="4" s="1"/>
  <c r="H1873" i="4" s="1"/>
  <c r="D1937" i="4"/>
  <c r="F1937" i="4" s="1"/>
  <c r="H1937" i="4" s="1"/>
  <c r="D1991" i="4"/>
  <c r="F1991" i="4" s="1"/>
  <c r="H1991" i="4" s="1"/>
  <c r="D1999" i="4"/>
  <c r="F1999" i="4" s="1"/>
  <c r="H1999" i="4" s="1"/>
  <c r="D2007" i="4"/>
  <c r="F2007" i="4" s="1"/>
  <c r="H2007" i="4" s="1"/>
  <c r="D2015" i="4"/>
  <c r="F2015" i="4" s="1"/>
  <c r="H2015" i="4" s="1"/>
  <c r="D2023" i="4"/>
  <c r="F2023" i="4" s="1"/>
  <c r="H2023" i="4" s="1"/>
  <c r="D2031" i="4"/>
  <c r="F2031" i="4" s="1"/>
  <c r="H2031" i="4" s="1"/>
  <c r="D2039" i="4"/>
  <c r="F2039" i="4" s="1"/>
  <c r="H2039" i="4" s="1"/>
  <c r="D2047" i="4"/>
  <c r="F2047" i="4" s="1"/>
  <c r="H2047" i="4" s="1"/>
  <c r="D2055" i="4"/>
  <c r="F2055" i="4" s="1"/>
  <c r="H2055" i="4" s="1"/>
  <c r="D2063" i="4"/>
  <c r="F2063" i="4" s="1"/>
  <c r="H2063" i="4" s="1"/>
  <c r="D2071" i="4"/>
  <c r="F2071" i="4" s="1"/>
  <c r="H2071" i="4" s="1"/>
  <c r="D2079" i="4"/>
  <c r="F2079" i="4" s="1"/>
  <c r="H2079" i="4" s="1"/>
  <c r="D2087" i="4"/>
  <c r="F2087" i="4" s="1"/>
  <c r="H2087" i="4" s="1"/>
  <c r="D2095" i="4"/>
  <c r="F2095" i="4" s="1"/>
  <c r="H2095" i="4" s="1"/>
  <c r="D2103" i="4"/>
  <c r="F2103" i="4" s="1"/>
  <c r="H2103" i="4" s="1"/>
  <c r="D2111" i="4"/>
  <c r="F2111" i="4" s="1"/>
  <c r="H2111" i="4" s="1"/>
  <c r="D2119" i="4"/>
  <c r="F2119" i="4" s="1"/>
  <c r="H2119" i="4" s="1"/>
  <c r="D2127" i="4"/>
  <c r="F2127" i="4" s="1"/>
  <c r="H2127" i="4" s="1"/>
  <c r="D2135" i="4"/>
  <c r="F2135" i="4" s="1"/>
  <c r="H2135" i="4" s="1"/>
  <c r="D2143" i="4"/>
  <c r="F2143" i="4" s="1"/>
  <c r="H2143" i="4" s="1"/>
  <c r="D2151" i="4"/>
  <c r="F2151" i="4" s="1"/>
  <c r="H2151" i="4" s="1"/>
  <c r="D2159" i="4"/>
  <c r="F2159" i="4" s="1"/>
  <c r="H2159" i="4" s="1"/>
  <c r="D2167" i="4"/>
  <c r="F2167" i="4" s="1"/>
  <c r="H2167" i="4" s="1"/>
  <c r="D2175" i="4"/>
  <c r="F2175" i="4" s="1"/>
  <c r="H2175" i="4" s="1"/>
  <c r="D2183" i="4"/>
  <c r="F2183" i="4" s="1"/>
  <c r="H2183" i="4" s="1"/>
  <c r="D2191" i="4"/>
  <c r="F2191" i="4" s="1"/>
  <c r="H2191" i="4" s="1"/>
  <c r="D2199" i="4"/>
  <c r="F2199" i="4" s="1"/>
  <c r="H2199" i="4" s="1"/>
  <c r="D2207" i="4"/>
  <c r="F2207" i="4" s="1"/>
  <c r="H2207" i="4" s="1"/>
  <c r="D2215" i="4"/>
  <c r="F2215" i="4" s="1"/>
  <c r="H2215" i="4" s="1"/>
  <c r="D2223" i="4"/>
  <c r="F2223" i="4" s="1"/>
  <c r="H2223" i="4" s="1"/>
  <c r="D2231" i="4"/>
  <c r="F2231" i="4" s="1"/>
  <c r="H2231" i="4" s="1"/>
  <c r="D2239" i="4"/>
  <c r="F2239" i="4" s="1"/>
  <c r="H2239" i="4" s="1"/>
  <c r="D2247" i="4"/>
  <c r="F2247" i="4" s="1"/>
  <c r="H2247" i="4" s="1"/>
  <c r="D2255" i="4"/>
  <c r="F2255" i="4" s="1"/>
  <c r="H2255" i="4" s="1"/>
  <c r="D2304" i="4"/>
  <c r="F2304" i="4" s="1"/>
  <c r="D2344" i="4"/>
  <c r="F2344" i="4" s="1"/>
  <c r="H2344" i="4" s="1"/>
  <c r="D2416" i="4"/>
  <c r="F2416" i="4" s="1"/>
  <c r="H2416" i="4" s="1"/>
  <c r="D2447" i="4"/>
  <c r="F2447" i="4" s="1"/>
  <c r="H2447" i="4" s="1"/>
  <c r="D2479" i="4"/>
  <c r="F2479" i="4" s="1"/>
  <c r="H2479" i="4" s="1"/>
  <c r="D2488" i="4"/>
  <c r="F2488" i="4" s="1"/>
  <c r="H2488" i="4" s="1"/>
  <c r="D2519" i="4"/>
  <c r="F2519" i="4" s="1"/>
  <c r="H2519" i="4" s="1"/>
  <c r="D2592" i="4"/>
  <c r="F2592" i="4" s="1"/>
  <c r="H2592" i="4" s="1"/>
  <c r="D2624" i="4"/>
  <c r="F2624" i="4" s="1"/>
  <c r="H2624" i="4" s="1"/>
  <c r="D2648" i="4"/>
  <c r="F2648" i="4" s="1"/>
  <c r="H2648" i="4" s="1"/>
  <c r="D2671" i="4"/>
  <c r="F2671" i="4" s="1"/>
  <c r="H2671" i="4" s="1"/>
  <c r="D2711" i="4"/>
  <c r="F2711" i="4" s="1"/>
  <c r="H2711" i="4" s="1"/>
  <c r="D2776" i="4"/>
  <c r="F2776" i="4" s="1"/>
  <c r="H2776" i="4" s="1"/>
  <c r="D2896" i="4"/>
  <c r="F2896" i="4" s="1"/>
  <c r="H2896" i="4" s="1"/>
  <c r="D2927" i="4"/>
  <c r="F2927" i="4" s="1"/>
  <c r="H2927" i="4" s="1"/>
  <c r="D2991" i="4"/>
  <c r="F2991" i="4" s="1"/>
  <c r="H2991" i="4" s="1"/>
  <c r="D3079" i="4"/>
  <c r="F3079" i="4" s="1"/>
  <c r="H3079" i="4" s="1"/>
  <c r="D3111" i="4"/>
  <c r="F3111" i="4" s="1"/>
  <c r="H3111" i="4" s="1"/>
  <c r="D3151" i="4"/>
  <c r="F3151" i="4" s="1"/>
  <c r="H3151" i="4" s="1"/>
  <c r="D3190" i="4"/>
  <c r="F3190" i="4" s="1"/>
  <c r="H3190" i="4" s="1"/>
  <c r="D3214" i="4"/>
  <c r="F3214" i="4" s="1"/>
  <c r="H3214" i="4" s="1"/>
  <c r="D3247" i="4"/>
  <c r="F3247" i="4" s="1"/>
  <c r="H3247" i="4" s="1"/>
  <c r="D3279" i="4"/>
  <c r="F3279" i="4" s="1"/>
  <c r="H3279" i="4" s="1"/>
  <c r="D3310" i="4"/>
  <c r="F3310" i="4" s="1"/>
  <c r="H3310" i="4" s="1"/>
  <c r="D3375" i="4"/>
  <c r="F3375" i="4" s="1"/>
  <c r="H3375" i="4" s="1"/>
  <c r="D3406" i="4"/>
  <c r="F3406" i="4" s="1"/>
  <c r="H3406" i="4" s="1"/>
  <c r="D3470" i="4"/>
  <c r="F3470" i="4" s="1"/>
  <c r="H3470" i="4" s="1"/>
  <c r="D3510" i="4"/>
  <c r="F3510" i="4" s="1"/>
  <c r="H3510" i="4" s="1"/>
  <c r="D3519" i="4"/>
  <c r="F3519" i="4" s="1"/>
  <c r="H3519" i="4" s="1"/>
  <c r="D3575" i="4"/>
  <c r="F3575" i="4" s="1"/>
  <c r="H3575" i="4" s="1"/>
  <c r="D3638" i="4"/>
  <c r="F3638" i="4" s="1"/>
  <c r="H3638" i="4" s="1"/>
  <c r="D3663" i="4"/>
  <c r="F3663" i="4" s="1"/>
  <c r="H3663" i="4" s="1"/>
  <c r="D3679" i="4"/>
  <c r="F3679" i="4" s="1"/>
  <c r="H3679" i="4" s="1"/>
  <c r="D3782" i="4"/>
  <c r="F3782" i="4" s="1"/>
  <c r="H3782" i="4" s="1"/>
  <c r="D3861" i="4"/>
  <c r="F3861" i="4" s="1"/>
  <c r="H3861" i="4" s="1"/>
  <c r="D3870" i="4"/>
  <c r="F3870" i="4" s="1"/>
  <c r="H3870" i="4" s="1"/>
  <c r="D3925" i="4"/>
  <c r="F3925" i="4" s="1"/>
  <c r="H3925" i="4" s="1"/>
  <c r="D3934" i="4"/>
  <c r="F3934" i="4" s="1"/>
  <c r="H3934" i="4" s="1"/>
  <c r="D3989" i="4"/>
  <c r="F3989" i="4" s="1"/>
  <c r="H3989" i="4" s="1"/>
  <c r="D4070" i="4"/>
  <c r="F4070" i="4" s="1"/>
  <c r="H4070" i="4" s="1"/>
  <c r="D4150" i="4"/>
  <c r="F4150" i="4" s="1"/>
  <c r="H4150" i="4" s="1"/>
  <c r="D4262" i="4"/>
  <c r="F4262" i="4" s="1"/>
  <c r="H4262" i="4" s="1"/>
  <c r="D4390" i="4"/>
  <c r="F4390" i="4" s="1"/>
  <c r="H4390" i="4" s="1"/>
  <c r="D4398" i="4"/>
  <c r="F4398" i="4" s="1"/>
  <c r="H4398" i="4" s="1"/>
  <c r="D4453" i="4"/>
  <c r="F4453" i="4" s="1"/>
  <c r="H4453" i="4" s="1"/>
  <c r="D4462" i="4"/>
  <c r="F4462" i="4" s="1"/>
  <c r="H4462" i="4" s="1"/>
  <c r="D4517" i="4"/>
  <c r="F4517" i="4" s="1"/>
  <c r="H4517" i="4" s="1"/>
  <c r="D4526" i="4"/>
  <c r="F4526" i="4" s="1"/>
  <c r="H4526" i="4" s="1"/>
  <c r="D4581" i="4"/>
  <c r="F4581" i="4" s="1"/>
  <c r="H4581" i="4" s="1"/>
  <c r="D4590" i="4"/>
  <c r="D4645" i="4"/>
  <c r="F4645" i="4" s="1"/>
  <c r="H4645" i="4" s="1"/>
  <c r="D4654" i="4"/>
  <c r="F4654" i="4" s="1"/>
  <c r="H4654" i="4" s="1"/>
  <c r="D4694" i="4"/>
  <c r="F4694" i="4" s="1"/>
  <c r="H4694" i="4" s="1"/>
  <c r="D4782" i="4"/>
  <c r="F4782" i="4" s="1"/>
  <c r="H4782" i="4" s="1"/>
  <c r="D4790" i="4"/>
  <c r="F4790" i="4" s="1"/>
  <c r="H4790" i="4" s="1"/>
  <c r="D4870" i="4"/>
  <c r="F4870" i="4" s="1"/>
  <c r="H4870" i="4" s="1"/>
  <c r="D4902" i="4"/>
  <c r="F4902" i="4" s="1"/>
  <c r="H4902" i="4" s="1"/>
  <c r="D5022" i="4"/>
  <c r="F5022" i="4" s="1"/>
  <c r="H5022" i="4" s="1"/>
  <c r="D5062" i="4"/>
  <c r="F5062" i="4" s="1"/>
  <c r="H5062" i="4" s="1"/>
  <c r="D5142" i="4"/>
  <c r="F5142" i="4" s="1"/>
  <c r="H5142" i="4" s="1"/>
  <c r="D5262" i="4"/>
  <c r="F5262" i="4" s="1"/>
  <c r="H5262" i="4" s="1"/>
  <c r="D5342" i="4"/>
  <c r="F5342" i="4" s="1"/>
  <c r="H5342" i="4" s="1"/>
  <c r="D5429" i="4"/>
  <c r="F5429" i="4" s="1"/>
  <c r="H5429" i="4" s="1"/>
  <c r="D5462" i="4"/>
  <c r="F5462" i="4" s="1"/>
  <c r="H5462" i="4" s="1"/>
  <c r="D5558" i="4"/>
  <c r="F5558" i="4" s="1"/>
  <c r="H5558" i="4" s="1"/>
  <c r="D5630" i="4"/>
  <c r="F5630" i="4" s="1"/>
  <c r="H5630" i="4" s="1"/>
  <c r="D5726" i="4"/>
  <c r="F5726" i="4" s="1"/>
  <c r="H5726" i="4" s="1"/>
  <c r="D5750" i="4"/>
  <c r="F5750" i="4" s="1"/>
  <c r="H5750" i="4" s="1"/>
  <c r="D5774" i="4"/>
  <c r="F5774" i="4" s="1"/>
  <c r="H5774" i="4" s="1"/>
  <c r="D5822" i="4"/>
  <c r="F5822" i="4" s="1"/>
  <c r="H5822" i="4" s="1"/>
  <c r="D5910" i="4"/>
  <c r="F5910" i="4" s="1"/>
  <c r="H5910" i="4" s="1"/>
  <c r="D6014" i="4"/>
  <c r="F6014" i="4" s="1"/>
  <c r="H6014" i="4" s="1"/>
  <c r="D6038" i="4"/>
  <c r="F6038" i="4" s="1"/>
  <c r="H6038" i="4" s="1"/>
  <c r="D6062" i="4"/>
  <c r="F6062" i="4" s="1"/>
  <c r="H6062" i="4" s="1"/>
  <c r="D6198" i="4"/>
  <c r="F6198" i="4" s="1"/>
  <c r="H6198" i="4" s="1"/>
  <c r="D6270" i="4"/>
  <c r="F6270" i="4" s="1"/>
  <c r="H6270" i="4" s="1"/>
  <c r="G6182" i="4"/>
  <c r="I6182" i="4" s="1"/>
  <c r="E5702" i="4"/>
  <c r="E4702" i="4"/>
  <c r="E6230" i="4"/>
  <c r="E5510" i="4"/>
  <c r="E5238" i="4"/>
  <c r="E4870" i="4"/>
  <c r="E2488" i="4"/>
  <c r="E2024" i="4"/>
  <c r="E3699" i="4"/>
  <c r="E4022" i="4"/>
  <c r="E697" i="4"/>
  <c r="D774" i="4"/>
  <c r="F774" i="4" s="1"/>
  <c r="H774" i="4" s="1"/>
  <c r="D838" i="4"/>
  <c r="F838" i="4" s="1"/>
  <c r="H838" i="4" s="1"/>
  <c r="D1061" i="4"/>
  <c r="F1061" i="4" s="1"/>
  <c r="H1061" i="4" s="1"/>
  <c r="D1125" i="4"/>
  <c r="F1125" i="4" s="1"/>
  <c r="H1125" i="4" s="1"/>
  <c r="D1189" i="4"/>
  <c r="F1189" i="4" s="1"/>
  <c r="H1189" i="4" s="1"/>
  <c r="D1301" i="4"/>
  <c r="F1301" i="4" s="1"/>
  <c r="H1301" i="4" s="1"/>
  <c r="D1396" i="4"/>
  <c r="F1396" i="4" s="1"/>
  <c r="H1396" i="4" s="1"/>
  <c r="D1467" i="4"/>
  <c r="F1467" i="4" s="1"/>
  <c r="H1467" i="4" s="1"/>
  <c r="D1840" i="4"/>
  <c r="F1840" i="4" s="1"/>
  <c r="H1840" i="4" s="1"/>
  <c r="D1848" i="4"/>
  <c r="F1848" i="4" s="1"/>
  <c r="H1848" i="4" s="1"/>
  <c r="D1856" i="4"/>
  <c r="F1856" i="4" s="1"/>
  <c r="H1856" i="4" s="1"/>
  <c r="D1864" i="4"/>
  <c r="F1864" i="4" s="1"/>
  <c r="H1864" i="4" s="1"/>
  <c r="D1872" i="4"/>
  <c r="F1872" i="4" s="1"/>
  <c r="H1872" i="4" s="1"/>
  <c r="D1880" i="4"/>
  <c r="F1880" i="4" s="1"/>
  <c r="H1880" i="4" s="1"/>
  <c r="D1888" i="4"/>
  <c r="F1888" i="4" s="1"/>
  <c r="D1896" i="4"/>
  <c r="F1896" i="4" s="1"/>
  <c r="H1896" i="4" s="1"/>
  <c r="D1904" i="4"/>
  <c r="F1904" i="4" s="1"/>
  <c r="H1904" i="4" s="1"/>
  <c r="D1912" i="4"/>
  <c r="F1912" i="4" s="1"/>
  <c r="H1912" i="4" s="1"/>
  <c r="D1920" i="4"/>
  <c r="F1920" i="4" s="1"/>
  <c r="H1920" i="4" s="1"/>
  <c r="D1928" i="4"/>
  <c r="F1928" i="4" s="1"/>
  <c r="H1928" i="4" s="1"/>
  <c r="D1936" i="4"/>
  <c r="F1936" i="4" s="1"/>
  <c r="H1936" i="4" s="1"/>
  <c r="D1944" i="4"/>
  <c r="F1944" i="4" s="1"/>
  <c r="H1944" i="4" s="1"/>
  <c r="D1952" i="4"/>
  <c r="F1952" i="4" s="1"/>
  <c r="H1952" i="4" s="1"/>
  <c r="D1960" i="4"/>
  <c r="F1960" i="4" s="1"/>
  <c r="H1960" i="4" s="1"/>
  <c r="D1968" i="4"/>
  <c r="F1968" i="4" s="1"/>
  <c r="H1968" i="4" s="1"/>
  <c r="D1976" i="4"/>
  <c r="D1984" i="4"/>
  <c r="F1984" i="4" s="1"/>
  <c r="H1984" i="4" s="1"/>
  <c r="D2263" i="4"/>
  <c r="F2263" i="4" s="1"/>
  <c r="H2263" i="4" s="1"/>
  <c r="D2271" i="4"/>
  <c r="F2271" i="4" s="1"/>
  <c r="H2271" i="4" s="1"/>
  <c r="D2279" i="4"/>
  <c r="F2279" i="4" s="1"/>
  <c r="H2279" i="4" s="1"/>
  <c r="D2287" i="4"/>
  <c r="F2287" i="4" s="1"/>
  <c r="H2287" i="4" s="1"/>
  <c r="D2295" i="4"/>
  <c r="F2295" i="4" s="1"/>
  <c r="H2295" i="4" s="1"/>
  <c r="D2303" i="4"/>
  <c r="F2303" i="4" s="1"/>
  <c r="H2303" i="4" s="1"/>
  <c r="D2311" i="4"/>
  <c r="F2311" i="4" s="1"/>
  <c r="H2311" i="4" s="1"/>
  <c r="D2319" i="4"/>
  <c r="F2319" i="4" s="1"/>
  <c r="H2319" i="4" s="1"/>
  <c r="D2327" i="4"/>
  <c r="F2327" i="4" s="1"/>
  <c r="H2327" i="4" s="1"/>
  <c r="D2335" i="4"/>
  <c r="F2335" i="4" s="1"/>
  <c r="H2335" i="4" s="1"/>
  <c r="D2343" i="4"/>
  <c r="F2343" i="4" s="1"/>
  <c r="H2343" i="4" s="1"/>
  <c r="D2366" i="4"/>
  <c r="F2366" i="4" s="1"/>
  <c r="H2366" i="4" s="1"/>
  <c r="D2374" i="4"/>
  <c r="F2374" i="4" s="1"/>
  <c r="H2374" i="4" s="1"/>
  <c r="D2382" i="4"/>
  <c r="F2382" i="4" s="1"/>
  <c r="H2382" i="4" s="1"/>
  <c r="D2390" i="4"/>
  <c r="D2398" i="4"/>
  <c r="F2398" i="4" s="1"/>
  <c r="D2446" i="4"/>
  <c r="F2446" i="4" s="1"/>
  <c r="H2446" i="4" s="1"/>
  <c r="D2454" i="4"/>
  <c r="F2454" i="4" s="1"/>
  <c r="H2454" i="4" s="1"/>
  <c r="D2462" i="4"/>
  <c r="F2462" i="4" s="1"/>
  <c r="H2462" i="4" s="1"/>
  <c r="D2470" i="4"/>
  <c r="F2470" i="4" s="1"/>
  <c r="H2470" i="4" s="1"/>
  <c r="D2478" i="4"/>
  <c r="F2478" i="4" s="1"/>
  <c r="H2478" i="4" s="1"/>
  <c r="D2486" i="4"/>
  <c r="F2486" i="4" s="1"/>
  <c r="H2486" i="4" s="1"/>
  <c r="D2622" i="4"/>
  <c r="F2622" i="4" s="1"/>
  <c r="H2622" i="4" s="1"/>
  <c r="D2694" i="4"/>
  <c r="D2718" i="4"/>
  <c r="F2718" i="4" s="1"/>
  <c r="H2718" i="4" s="1"/>
  <c r="D2758" i="4"/>
  <c r="F2758" i="4" s="1"/>
  <c r="H2758" i="4" s="1"/>
  <c r="D3029" i="4"/>
  <c r="F3029" i="4" s="1"/>
  <c r="H3029" i="4" s="1"/>
  <c r="D3220" i="4"/>
  <c r="F3220" i="4" s="1"/>
  <c r="H3220" i="4" s="1"/>
  <c r="D3371" i="4"/>
  <c r="F3371" i="4" s="1"/>
  <c r="H3371" i="4" s="1"/>
  <c r="D3379" i="4"/>
  <c r="F3379" i="4" s="1"/>
  <c r="H3379" i="4" s="1"/>
  <c r="D3387" i="4"/>
  <c r="F3387" i="4" s="1"/>
  <c r="H3387" i="4" s="1"/>
  <c r="D3395" i="4"/>
  <c r="F3395" i="4" s="1"/>
  <c r="H3395" i="4" s="1"/>
  <c r="D3403" i="4"/>
  <c r="F3403" i="4" s="1"/>
  <c r="H3403" i="4" s="1"/>
  <c r="D3411" i="4"/>
  <c r="F3411" i="4" s="1"/>
  <c r="H3411" i="4" s="1"/>
  <c r="D3642" i="4"/>
  <c r="F3642" i="4" s="1"/>
  <c r="H3642" i="4" s="1"/>
  <c r="D3719" i="4"/>
  <c r="F3719" i="4" s="1"/>
  <c r="H3719" i="4" s="1"/>
  <c r="D3799" i="4"/>
  <c r="F3799" i="4" s="1"/>
  <c r="H3799" i="4" s="1"/>
  <c r="D3807" i="4"/>
  <c r="F3807" i="4" s="1"/>
  <c r="H3807" i="4" s="1"/>
  <c r="D3814" i="4"/>
  <c r="F3814" i="4" s="1"/>
  <c r="H3814" i="4" s="1"/>
  <c r="D3982" i="4"/>
  <c r="F3982" i="4" s="1"/>
  <c r="H3982" i="4" s="1"/>
  <c r="D3990" i="4"/>
  <c r="F3990" i="4" s="1"/>
  <c r="H3990" i="4" s="1"/>
  <c r="D4029" i="4"/>
  <c r="F4029" i="4" s="1"/>
  <c r="H4029" i="4" s="1"/>
  <c r="D4037" i="4"/>
  <c r="F4037" i="4" s="1"/>
  <c r="H4037" i="4" s="1"/>
  <c r="D4045" i="4"/>
  <c r="F4045" i="4" s="1"/>
  <c r="H4045" i="4" s="1"/>
  <c r="D4669" i="4"/>
  <c r="F4669" i="4" s="1"/>
  <c r="H4669" i="4" s="1"/>
  <c r="D4677" i="4"/>
  <c r="F4677" i="4" s="1"/>
  <c r="H4677" i="4" s="1"/>
  <c r="D4685" i="4"/>
  <c r="F4685" i="4" s="1"/>
  <c r="H4685" i="4" s="1"/>
  <c r="D4693" i="4"/>
  <c r="F4693" i="4" s="1"/>
  <c r="H4693" i="4" s="1"/>
  <c r="D4701" i="4"/>
  <c r="F4701" i="4" s="1"/>
  <c r="H4701" i="4" s="1"/>
  <c r="D4709" i="4"/>
  <c r="F4709" i="4" s="1"/>
  <c r="H4709" i="4" s="1"/>
  <c r="D5461" i="4"/>
  <c r="F5461" i="4" s="1"/>
  <c r="H5461" i="4" s="1"/>
  <c r="D5469" i="4"/>
  <c r="F5469" i="4" s="1"/>
  <c r="H5469" i="4" s="1"/>
  <c r="D5477" i="4"/>
  <c r="F5477" i="4" s="1"/>
  <c r="H5477" i="4" s="1"/>
  <c r="D5485" i="4"/>
  <c r="F5485" i="4" s="1"/>
  <c r="H5485" i="4" s="1"/>
  <c r="D5493" i="4"/>
  <c r="F5493" i="4" s="1"/>
  <c r="H5493" i="4" s="1"/>
  <c r="D5501" i="4"/>
  <c r="F5501" i="4" s="1"/>
  <c r="H5501" i="4" s="1"/>
  <c r="D5509" i="4"/>
  <c r="F5509" i="4" s="1"/>
  <c r="H5509" i="4" s="1"/>
  <c r="D5517" i="4"/>
  <c r="F5517" i="4" s="1"/>
  <c r="H5517" i="4" s="1"/>
  <c r="D5525" i="4"/>
  <c r="F5525" i="4" s="1"/>
  <c r="H5525" i="4" s="1"/>
  <c r="D5533" i="4"/>
  <c r="F5533" i="4" s="1"/>
  <c r="H5533" i="4" s="1"/>
  <c r="D5541" i="4"/>
  <c r="F5541" i="4" s="1"/>
  <c r="H5541" i="4" s="1"/>
  <c r="D5549" i="4"/>
  <c r="F5549" i="4" s="1"/>
  <c r="H5549" i="4" s="1"/>
  <c r="D5557" i="4"/>
  <c r="F5557" i="4" s="1"/>
  <c r="H5557" i="4" s="1"/>
  <c r="D6301" i="4"/>
  <c r="F6301" i="4" s="1"/>
  <c r="H6301" i="4" s="1"/>
  <c r="G6396" i="4"/>
  <c r="I6396" i="4" s="1"/>
  <c r="E3332" i="4"/>
  <c r="E2382" i="4"/>
  <c r="E2167" i="4"/>
  <c r="E909" i="4"/>
  <c r="E774" i="4"/>
  <c r="E4014" i="4"/>
  <c r="E3634" i="4"/>
  <c r="E3268" i="4"/>
  <c r="E2766" i="4"/>
  <c r="E2694" i="4"/>
  <c r="E2351" i="4"/>
  <c r="E2287" i="4"/>
  <c r="E2239" i="4"/>
  <c r="E2207" i="4"/>
  <c r="E1776" i="4"/>
  <c r="E1491" i="4"/>
  <c r="E1467" i="4"/>
  <c r="E1021" i="4"/>
  <c r="E806" i="4"/>
  <c r="D1389" i="4"/>
  <c r="F1389" i="4" s="1"/>
  <c r="H1389" i="4" s="1"/>
  <c r="D1530" i="4"/>
  <c r="F1530" i="4" s="1"/>
  <c r="H1530" i="4" s="1"/>
  <c r="D2406" i="4"/>
  <c r="F2406" i="4" s="1"/>
  <c r="H2406" i="4" s="1"/>
  <c r="D3021" i="4"/>
  <c r="F3021" i="4" s="1"/>
  <c r="H3021" i="4" s="1"/>
  <c r="D3618" i="4"/>
  <c r="F3618" i="4" s="1"/>
  <c r="H3618" i="4" s="1"/>
  <c r="D3634" i="4"/>
  <c r="F3634" i="4" s="1"/>
  <c r="H3634" i="4" s="1"/>
  <c r="D4725" i="4"/>
  <c r="F4725" i="4" s="1"/>
  <c r="H4725" i="4" s="1"/>
  <c r="D4741" i="4"/>
  <c r="F4741" i="4" s="1"/>
  <c r="H4741" i="4" s="1"/>
  <c r="D4757" i="4"/>
  <c r="F4757" i="4" s="1"/>
  <c r="H4757" i="4" s="1"/>
  <c r="D5837" i="4"/>
  <c r="F5837" i="4" s="1"/>
  <c r="H5837" i="4" s="1"/>
  <c r="D5869" i="4"/>
  <c r="F5869" i="4" s="1"/>
  <c r="H5869" i="4" s="1"/>
  <c r="D5893" i="4"/>
  <c r="F5893" i="4" s="1"/>
  <c r="H5893" i="4" s="1"/>
  <c r="D6348" i="4"/>
  <c r="F6348" i="4" s="1"/>
  <c r="H6348" i="4" s="1"/>
  <c r="D6419" i="4"/>
  <c r="F6419" i="4" s="1"/>
  <c r="H6419" i="4" s="1"/>
  <c r="D822" i="4"/>
  <c r="F822" i="4" s="1"/>
  <c r="H822" i="4" s="1"/>
  <c r="D933" i="4"/>
  <c r="F933" i="4" s="1"/>
  <c r="H933" i="4" s="1"/>
  <c r="D1053" i="4"/>
  <c r="F1053" i="4" s="1"/>
  <c r="H1053" i="4" s="1"/>
  <c r="D1173" i="4"/>
  <c r="F1173" i="4" s="1"/>
  <c r="H1173" i="4" s="1"/>
  <c r="D1237" i="4"/>
  <c r="F1237" i="4" s="1"/>
  <c r="H1237" i="4" s="1"/>
  <c r="D1245" i="4"/>
  <c r="F1245" i="4" s="1"/>
  <c r="H1245" i="4" s="1"/>
  <c r="D1261" i="4"/>
  <c r="F1261" i="4" s="1"/>
  <c r="H1261" i="4" s="1"/>
  <c r="D1269" i="4"/>
  <c r="F1269" i="4" s="1"/>
  <c r="H1269" i="4" s="1"/>
  <c r="D1277" i="4"/>
  <c r="F1277" i="4" s="1"/>
  <c r="H1277" i="4" s="1"/>
  <c r="D1285" i="4"/>
  <c r="F1285" i="4" s="1"/>
  <c r="H1285" i="4" s="1"/>
  <c r="D1381" i="4"/>
  <c r="F1381" i="4" s="1"/>
  <c r="H1381" i="4" s="1"/>
  <c r="D1483" i="4"/>
  <c r="F1483" i="4" s="1"/>
  <c r="H1483" i="4" s="1"/>
  <c r="D2510" i="4"/>
  <c r="F2510" i="4" s="1"/>
  <c r="H2510" i="4" s="1"/>
  <c r="D2558" i="4"/>
  <c r="F2558" i="4" s="1"/>
  <c r="H2558" i="4" s="1"/>
  <c r="D2566" i="4"/>
  <c r="F2566" i="4" s="1"/>
  <c r="H2566" i="4" s="1"/>
  <c r="D2574" i="4"/>
  <c r="F2574" i="4" s="1"/>
  <c r="H2574" i="4" s="1"/>
  <c r="D2582" i="4"/>
  <c r="F2582" i="4" s="1"/>
  <c r="H2582" i="4" s="1"/>
  <c r="D2590" i="4"/>
  <c r="F2590" i="4" s="1"/>
  <c r="H2590" i="4" s="1"/>
  <c r="D2598" i="4"/>
  <c r="F2598" i="4" s="1"/>
  <c r="H2598" i="4" s="1"/>
  <c r="D2606" i="4"/>
  <c r="F2606" i="4" s="1"/>
  <c r="H2606" i="4" s="1"/>
  <c r="D2678" i="4"/>
  <c r="F2678" i="4" s="1"/>
  <c r="H2678" i="4" s="1"/>
  <c r="D2710" i="4"/>
  <c r="F2710" i="4" s="1"/>
  <c r="H2710" i="4" s="1"/>
  <c r="D2797" i="4"/>
  <c r="F2797" i="4" s="1"/>
  <c r="H2797" i="4" s="1"/>
  <c r="D2981" i="4"/>
  <c r="F2981" i="4" s="1"/>
  <c r="H2981" i="4" s="1"/>
  <c r="D2989" i="4"/>
  <c r="F2989" i="4" s="1"/>
  <c r="H2989" i="4" s="1"/>
  <c r="D2997" i="4"/>
  <c r="F2997" i="4" s="1"/>
  <c r="H2997" i="4" s="1"/>
  <c r="D3005" i="4"/>
  <c r="F3005" i="4" s="1"/>
  <c r="H3005" i="4" s="1"/>
  <c r="D3013" i="4"/>
  <c r="F3013" i="4" s="1"/>
  <c r="H3013" i="4" s="1"/>
  <c r="D3204" i="4"/>
  <c r="F3204" i="4" s="1"/>
  <c r="H3204" i="4" s="1"/>
  <c r="D3356" i="4"/>
  <c r="F3356" i="4" s="1"/>
  <c r="H3356" i="4" s="1"/>
  <c r="D3602" i="4"/>
  <c r="F3602" i="4" s="1"/>
  <c r="H3602" i="4" s="1"/>
  <c r="D3626" i="4"/>
  <c r="F3626" i="4" s="1"/>
  <c r="H3626" i="4" s="1"/>
  <c r="D3704" i="4"/>
  <c r="F3704" i="4" s="1"/>
  <c r="H3704" i="4" s="1"/>
  <c r="D5925" i="4"/>
  <c r="F5925" i="4" s="1"/>
  <c r="H5925" i="4" s="1"/>
  <c r="D5933" i="4"/>
  <c r="F5933" i="4" s="1"/>
  <c r="H5933" i="4" s="1"/>
  <c r="D5941" i="4"/>
  <c r="F5941" i="4" s="1"/>
  <c r="H5941" i="4" s="1"/>
  <c r="D5949" i="4"/>
  <c r="F5949" i="4" s="1"/>
  <c r="H5949" i="4" s="1"/>
  <c r="D5957" i="4"/>
  <c r="F5957" i="4" s="1"/>
  <c r="H5957" i="4" s="1"/>
  <c r="D5965" i="4"/>
  <c r="F5965" i="4" s="1"/>
  <c r="H5965" i="4" s="1"/>
  <c r="D5973" i="4"/>
  <c r="F5973" i="4" s="1"/>
  <c r="H5973" i="4" s="1"/>
  <c r="D6181" i="4"/>
  <c r="F6181" i="4" s="1"/>
  <c r="H6181" i="4" s="1"/>
  <c r="D6189" i="4"/>
  <c r="F6189" i="4" s="1"/>
  <c r="H6189" i="4" s="1"/>
  <c r="D6197" i="4"/>
  <c r="F6197" i="4" s="1"/>
  <c r="H6197" i="4" s="1"/>
  <c r="D6205" i="4"/>
  <c r="F6205" i="4" s="1"/>
  <c r="H6205" i="4" s="1"/>
  <c r="D6213" i="4"/>
  <c r="F6213" i="4" s="1"/>
  <c r="H6213" i="4" s="1"/>
  <c r="D6221" i="4"/>
  <c r="F6221" i="4" s="1"/>
  <c r="H6221" i="4" s="1"/>
  <c r="D6229" i="4"/>
  <c r="F6229" i="4" s="1"/>
  <c r="H6229" i="4" s="1"/>
  <c r="D6237" i="4"/>
  <c r="F6237" i="4" s="1"/>
  <c r="H6237" i="4" s="1"/>
  <c r="D6245" i="4"/>
  <c r="F6245" i="4" s="1"/>
  <c r="H6245" i="4" s="1"/>
  <c r="D6285" i="4"/>
  <c r="F6285" i="4" s="1"/>
  <c r="H6285" i="4" s="1"/>
  <c r="E6411" i="4"/>
  <c r="E3926" i="4"/>
  <c r="E3870" i="4"/>
  <c r="E3822" i="4"/>
  <c r="E2406" i="4"/>
  <c r="E2119" i="4"/>
  <c r="E2039" i="4"/>
  <c r="E933" i="4"/>
  <c r="D1443" i="4"/>
  <c r="F1443" i="4" s="1"/>
  <c r="H1443" i="4" s="1"/>
  <c r="D2422" i="4"/>
  <c r="F2422" i="4" s="1"/>
  <c r="H2422" i="4" s="1"/>
  <c r="D3212" i="4"/>
  <c r="F3212" i="4" s="1"/>
  <c r="H3212" i="4" s="1"/>
  <c r="D3364" i="4"/>
  <c r="F3364" i="4" s="1"/>
  <c r="H3364" i="4" s="1"/>
  <c r="D4006" i="4"/>
  <c r="F4006" i="4" s="1"/>
  <c r="H4006" i="4" s="1"/>
  <c r="D5829" i="4"/>
  <c r="F5829" i="4" s="1"/>
  <c r="H5829" i="4" s="1"/>
  <c r="D5877" i="4"/>
  <c r="F5877" i="4" s="1"/>
  <c r="H5877" i="4" s="1"/>
  <c r="D5909" i="4"/>
  <c r="F5909" i="4" s="1"/>
  <c r="H5909" i="4" s="1"/>
  <c r="D758" i="4"/>
  <c r="F758" i="4" s="1"/>
  <c r="H758" i="4" s="1"/>
  <c r="D814" i="4"/>
  <c r="F814" i="4" s="1"/>
  <c r="H814" i="4" s="1"/>
  <c r="D925" i="4"/>
  <c r="F925" i="4" s="1"/>
  <c r="H925" i="4" s="1"/>
  <c r="D1045" i="4"/>
  <c r="F1045" i="4" s="1"/>
  <c r="H1045" i="4" s="1"/>
  <c r="D1101" i="4"/>
  <c r="F1101" i="4" s="1"/>
  <c r="H1101" i="4" s="1"/>
  <c r="D1165" i="4"/>
  <c r="F1165" i="4" s="1"/>
  <c r="H1165" i="4" s="1"/>
  <c r="D1229" i="4"/>
  <c r="F1229" i="4" s="1"/>
  <c r="H1229" i="4" s="1"/>
  <c r="D1373" i="4"/>
  <c r="F1373" i="4" s="1"/>
  <c r="H1373" i="4" s="1"/>
  <c r="D1435" i="4"/>
  <c r="F1435" i="4" s="1"/>
  <c r="H1435" i="4" s="1"/>
  <c r="D1459" i="4"/>
  <c r="F1459" i="4" s="1"/>
  <c r="H1459" i="4" s="1"/>
  <c r="D1554" i="4"/>
  <c r="F1554" i="4" s="1"/>
  <c r="H1554" i="4" s="1"/>
  <c r="D1586" i="4"/>
  <c r="F1586" i="4" s="1"/>
  <c r="H1586" i="4" s="1"/>
  <c r="D2518" i="4"/>
  <c r="F2518" i="4" s="1"/>
  <c r="H2518" i="4" s="1"/>
  <c r="D2526" i="4"/>
  <c r="F2526" i="4" s="1"/>
  <c r="H2526" i="4" s="1"/>
  <c r="D2534" i="4"/>
  <c r="F2534" i="4" s="1"/>
  <c r="H2534" i="4" s="1"/>
  <c r="D2542" i="4"/>
  <c r="F2542" i="4" s="1"/>
  <c r="H2542" i="4" s="1"/>
  <c r="D2550" i="4"/>
  <c r="F2550" i="4" s="1"/>
  <c r="D2670" i="4"/>
  <c r="F2670" i="4" s="1"/>
  <c r="H2670" i="4" s="1"/>
  <c r="D2742" i="4"/>
  <c r="F2742" i="4" s="1"/>
  <c r="H2742" i="4" s="1"/>
  <c r="D2789" i="4"/>
  <c r="F2789" i="4" s="1"/>
  <c r="H2789" i="4" s="1"/>
  <c r="D2829" i="4"/>
  <c r="F2829" i="4" s="1"/>
  <c r="H2829" i="4" s="1"/>
  <c r="D2973" i="4"/>
  <c r="F2973" i="4" s="1"/>
  <c r="H2973" i="4" s="1"/>
  <c r="D3196" i="4"/>
  <c r="F3196" i="4" s="1"/>
  <c r="H3196" i="4" s="1"/>
  <c r="D3348" i="4"/>
  <c r="F3348" i="4" s="1"/>
  <c r="H3348" i="4" s="1"/>
  <c r="D3697" i="4"/>
  <c r="F3697" i="4" s="1"/>
  <c r="H3697" i="4" s="1"/>
  <c r="D4117" i="4"/>
  <c r="F4117" i="4" s="1"/>
  <c r="H4117" i="4" s="1"/>
  <c r="D4765" i="4"/>
  <c r="F4765" i="4" s="1"/>
  <c r="H4765" i="4" s="1"/>
  <c r="D4773" i="4"/>
  <c r="F4773" i="4" s="1"/>
  <c r="H4773" i="4" s="1"/>
  <c r="D4781" i="4"/>
  <c r="F4781" i="4" s="1"/>
  <c r="H4781" i="4" s="1"/>
  <c r="D5573" i="4"/>
  <c r="F5573" i="4" s="1"/>
  <c r="H5573" i="4" s="1"/>
  <c r="D5581" i="4"/>
  <c r="F5581" i="4" s="1"/>
  <c r="H5581" i="4" s="1"/>
  <c r="D5589" i="4"/>
  <c r="F5589" i="4" s="1"/>
  <c r="H5589" i="4" s="1"/>
  <c r="D5597" i="4"/>
  <c r="F5597" i="4" s="1"/>
  <c r="H5597" i="4" s="1"/>
  <c r="D5605" i="4"/>
  <c r="F5605" i="4" s="1"/>
  <c r="H5605" i="4" s="1"/>
  <c r="D5613" i="4"/>
  <c r="F5613" i="4" s="1"/>
  <c r="H5613" i="4" s="1"/>
  <c r="D5981" i="4"/>
  <c r="F5981" i="4" s="1"/>
  <c r="H5981" i="4" s="1"/>
  <c r="D5989" i="4"/>
  <c r="F5989" i="4" s="1"/>
  <c r="H5989" i="4" s="1"/>
  <c r="D5997" i="4"/>
  <c r="F5997" i="4" s="1"/>
  <c r="H5997" i="4" s="1"/>
  <c r="D6005" i="4"/>
  <c r="F6005" i="4" s="1"/>
  <c r="H6005" i="4" s="1"/>
  <c r="D6013" i="4"/>
  <c r="F6013" i="4" s="1"/>
  <c r="H6013" i="4" s="1"/>
  <c r="D6021" i="4"/>
  <c r="F6021" i="4" s="1"/>
  <c r="H6021" i="4" s="1"/>
  <c r="D6029" i="4"/>
  <c r="F6029" i="4" s="1"/>
  <c r="H6029" i="4" s="1"/>
  <c r="D6037" i="4"/>
  <c r="F6037" i="4" s="1"/>
  <c r="H6037" i="4" s="1"/>
  <c r="D6045" i="4"/>
  <c r="F6045" i="4" s="1"/>
  <c r="H6045" i="4" s="1"/>
  <c r="D6053" i="4"/>
  <c r="F6053" i="4" s="1"/>
  <c r="H6053" i="4" s="1"/>
  <c r="D6061" i="4"/>
  <c r="F6061" i="4" s="1"/>
  <c r="H6061" i="4" s="1"/>
  <c r="D6069" i="4"/>
  <c r="F6069" i="4" s="1"/>
  <c r="H6069" i="4" s="1"/>
  <c r="D6077" i="4"/>
  <c r="F6077" i="4" s="1"/>
  <c r="H6077" i="4" s="1"/>
  <c r="D6085" i="4"/>
  <c r="F6085" i="4" s="1"/>
  <c r="H6085" i="4" s="1"/>
  <c r="D6093" i="4"/>
  <c r="F6093" i="4" s="1"/>
  <c r="H6093" i="4" s="1"/>
  <c r="D6101" i="4"/>
  <c r="F6101" i="4" s="1"/>
  <c r="H6101" i="4" s="1"/>
  <c r="D6109" i="4"/>
  <c r="F6109" i="4" s="1"/>
  <c r="H6109" i="4" s="1"/>
  <c r="D6117" i="4"/>
  <c r="F6117" i="4" s="1"/>
  <c r="H6117" i="4" s="1"/>
  <c r="D6125" i="4"/>
  <c r="F6125" i="4" s="1"/>
  <c r="H6125" i="4" s="1"/>
  <c r="D6133" i="4"/>
  <c r="F6133" i="4" s="1"/>
  <c r="H6133" i="4" s="1"/>
  <c r="D6141" i="4"/>
  <c r="F6141" i="4" s="1"/>
  <c r="H6141" i="4" s="1"/>
  <c r="D6149" i="4"/>
  <c r="F6149" i="4" s="1"/>
  <c r="H6149" i="4" s="1"/>
  <c r="D6157" i="4"/>
  <c r="F6157" i="4" s="1"/>
  <c r="H6157" i="4" s="1"/>
  <c r="D6165" i="4"/>
  <c r="F6165" i="4" s="1"/>
  <c r="H6165" i="4" s="1"/>
  <c r="D6173" i="4"/>
  <c r="F6173" i="4" s="1"/>
  <c r="H6173" i="4" s="1"/>
  <c r="D6253" i="4"/>
  <c r="F6253" i="4" s="1"/>
  <c r="H6253" i="4" s="1"/>
  <c r="D6261" i="4"/>
  <c r="F6261" i="4" s="1"/>
  <c r="H6261" i="4" s="1"/>
  <c r="D6269" i="4"/>
  <c r="F6269" i="4" s="1"/>
  <c r="H6269" i="4" s="1"/>
  <c r="D6277" i="4"/>
  <c r="F6277" i="4" s="1"/>
  <c r="H6277" i="4" s="1"/>
  <c r="D6411" i="4"/>
  <c r="F6411" i="4" s="1"/>
  <c r="H6411" i="4" s="1"/>
  <c r="G6388" i="4"/>
  <c r="I6388" i="4" s="1"/>
  <c r="E2606" i="4"/>
  <c r="D1181" i="4"/>
  <c r="F1181" i="4" s="1"/>
  <c r="H1181" i="4" s="1"/>
  <c r="D1506" i="4"/>
  <c r="F1506" i="4" s="1"/>
  <c r="H1506" i="4" s="1"/>
  <c r="D2614" i="4"/>
  <c r="F2614" i="4" s="1"/>
  <c r="H2614" i="4" s="1"/>
  <c r="D2750" i="4"/>
  <c r="F2750" i="4" s="1"/>
  <c r="H2750" i="4" s="1"/>
  <c r="D3673" i="4"/>
  <c r="F3673" i="4" s="1"/>
  <c r="H3673" i="4" s="1"/>
  <c r="D3998" i="4"/>
  <c r="F3998" i="4" s="1"/>
  <c r="D5853" i="4"/>
  <c r="F5853" i="4" s="1"/>
  <c r="H5853" i="4" s="1"/>
  <c r="D6293" i="4"/>
  <c r="F6293" i="4" s="1"/>
  <c r="H6293" i="4" s="1"/>
  <c r="D6356" i="4"/>
  <c r="F6356" i="4" s="1"/>
  <c r="H6356" i="4" s="1"/>
  <c r="D647" i="4"/>
  <c r="F647" i="4" s="1"/>
  <c r="H647" i="4" s="1"/>
  <c r="D734" i="4"/>
  <c r="F734" i="4" s="1"/>
  <c r="H734" i="4" s="1"/>
  <c r="D798" i="4"/>
  <c r="F798" i="4" s="1"/>
  <c r="H798" i="4" s="1"/>
  <c r="D806" i="4"/>
  <c r="D893" i="4"/>
  <c r="F893" i="4" s="1"/>
  <c r="H893" i="4" s="1"/>
  <c r="D901" i="4"/>
  <c r="F901" i="4" s="1"/>
  <c r="H901" i="4" s="1"/>
  <c r="D909" i="4"/>
  <c r="F909" i="4" s="1"/>
  <c r="H909" i="4" s="1"/>
  <c r="D917" i="4"/>
  <c r="F917" i="4" s="1"/>
  <c r="H917" i="4" s="1"/>
  <c r="D981" i="4"/>
  <c r="F981" i="4" s="1"/>
  <c r="H981" i="4" s="1"/>
  <c r="D989" i="4"/>
  <c r="F989" i="4" s="1"/>
  <c r="H989" i="4" s="1"/>
  <c r="D1037" i="4"/>
  <c r="F1037" i="4" s="1"/>
  <c r="H1037" i="4" s="1"/>
  <c r="D1093" i="4"/>
  <c r="F1093" i="4" s="1"/>
  <c r="H1093" i="4" s="1"/>
  <c r="D1157" i="4"/>
  <c r="F1157" i="4" s="1"/>
  <c r="H1157" i="4" s="1"/>
  <c r="D1221" i="4"/>
  <c r="F1221" i="4" s="1"/>
  <c r="H1221" i="4" s="1"/>
  <c r="D1365" i="4"/>
  <c r="F1365" i="4" s="1"/>
  <c r="H1365" i="4" s="1"/>
  <c r="D1427" i="4"/>
  <c r="F1427" i="4" s="1"/>
  <c r="H1427" i="4" s="1"/>
  <c r="D1522" i="4"/>
  <c r="F1522" i="4" s="1"/>
  <c r="H1522" i="4" s="1"/>
  <c r="D2662" i="4"/>
  <c r="F2662" i="4" s="1"/>
  <c r="H2662" i="4" s="1"/>
  <c r="D2869" i="4"/>
  <c r="F2869" i="4" s="1"/>
  <c r="H2869" i="4" s="1"/>
  <c r="D2877" i="4"/>
  <c r="F2877" i="4" s="1"/>
  <c r="H2877" i="4" s="1"/>
  <c r="D2885" i="4"/>
  <c r="F2885" i="4" s="1"/>
  <c r="H2885" i="4" s="1"/>
  <c r="D2893" i="4"/>
  <c r="F2893" i="4" s="1"/>
  <c r="H2893" i="4" s="1"/>
  <c r="D2901" i="4"/>
  <c r="F2901" i="4" s="1"/>
  <c r="H2901" i="4" s="1"/>
  <c r="D2909" i="4"/>
  <c r="F2909" i="4" s="1"/>
  <c r="H2909" i="4" s="1"/>
  <c r="D2917" i="4"/>
  <c r="F2917" i="4" s="1"/>
  <c r="H2917" i="4" s="1"/>
  <c r="D2925" i="4"/>
  <c r="F2925" i="4" s="1"/>
  <c r="H2925" i="4" s="1"/>
  <c r="D2933" i="4"/>
  <c r="F2933" i="4" s="1"/>
  <c r="H2933" i="4" s="1"/>
  <c r="D2941" i="4"/>
  <c r="F2941" i="4" s="1"/>
  <c r="H2941" i="4" s="1"/>
  <c r="D2949" i="4"/>
  <c r="F2949" i="4" s="1"/>
  <c r="H2949" i="4" s="1"/>
  <c r="D2957" i="4"/>
  <c r="F2957" i="4" s="1"/>
  <c r="H2957" i="4" s="1"/>
  <c r="D2965" i="4"/>
  <c r="F2965" i="4" s="1"/>
  <c r="H2965" i="4" s="1"/>
  <c r="D3053" i="4"/>
  <c r="F3053" i="4" s="1"/>
  <c r="H3053" i="4" s="1"/>
  <c r="D3061" i="4"/>
  <c r="F3061" i="4" s="1"/>
  <c r="H3061" i="4" s="1"/>
  <c r="D3069" i="4"/>
  <c r="F3069" i="4" s="1"/>
  <c r="H3069" i="4" s="1"/>
  <c r="D3188" i="4"/>
  <c r="F3188" i="4" s="1"/>
  <c r="H3188" i="4" s="1"/>
  <c r="D3252" i="4"/>
  <c r="F3252" i="4" s="1"/>
  <c r="H3252" i="4" s="1"/>
  <c r="D3260" i="4"/>
  <c r="F3260" i="4" s="1"/>
  <c r="H3260" i="4" s="1"/>
  <c r="D3268" i="4"/>
  <c r="F3268" i="4" s="1"/>
  <c r="H3268" i="4" s="1"/>
  <c r="D3276" i="4"/>
  <c r="F3276" i="4" s="1"/>
  <c r="H3276" i="4" s="1"/>
  <c r="D3284" i="4"/>
  <c r="F3284" i="4" s="1"/>
  <c r="H3284" i="4" s="1"/>
  <c r="D3292" i="4"/>
  <c r="F3292" i="4" s="1"/>
  <c r="H3292" i="4" s="1"/>
  <c r="D3300" i="4"/>
  <c r="F3300" i="4" s="1"/>
  <c r="H3300" i="4" s="1"/>
  <c r="D3308" i="4"/>
  <c r="F3308" i="4" s="1"/>
  <c r="H3308" i="4" s="1"/>
  <c r="D3316" i="4"/>
  <c r="F3316" i="4" s="1"/>
  <c r="H3316" i="4" s="1"/>
  <c r="D3324" i="4"/>
  <c r="F3324" i="4" s="1"/>
  <c r="H3324" i="4" s="1"/>
  <c r="D3340" i="4"/>
  <c r="F3340" i="4" s="1"/>
  <c r="H3340" i="4" s="1"/>
  <c r="D3666" i="4"/>
  <c r="F3666" i="4" s="1"/>
  <c r="H3666" i="4" s="1"/>
  <c r="D3689" i="4"/>
  <c r="F3689" i="4" s="1"/>
  <c r="H3689" i="4" s="1"/>
  <c r="D4109" i="4"/>
  <c r="F4109" i="4" s="1"/>
  <c r="H4109" i="4" s="1"/>
  <c r="D4237" i="4"/>
  <c r="F4237" i="4" s="1"/>
  <c r="D4245" i="4"/>
  <c r="F4245" i="4" s="1"/>
  <c r="H4245" i="4" s="1"/>
  <c r="D4253" i="4"/>
  <c r="D4261" i="4"/>
  <c r="F4261" i="4" s="1"/>
  <c r="H4261" i="4" s="1"/>
  <c r="D4269" i="4"/>
  <c r="F4269" i="4" s="1"/>
  <c r="H4269" i="4" s="1"/>
  <c r="D4277" i="4"/>
  <c r="F4277" i="4" s="1"/>
  <c r="H4277" i="4" s="1"/>
  <c r="D4285" i="4"/>
  <c r="F4285" i="4" s="1"/>
  <c r="H4285" i="4" s="1"/>
  <c r="D4293" i="4"/>
  <c r="F4293" i="4" s="1"/>
  <c r="H4293" i="4" s="1"/>
  <c r="D4301" i="4"/>
  <c r="F4301" i="4" s="1"/>
  <c r="H4301" i="4" s="1"/>
  <c r="D4309" i="4"/>
  <c r="F4309" i="4" s="1"/>
  <c r="H4309" i="4" s="1"/>
  <c r="D4317" i="4"/>
  <c r="F4317" i="4" s="1"/>
  <c r="H4317" i="4" s="1"/>
  <c r="D4325" i="4"/>
  <c r="F4325" i="4" s="1"/>
  <c r="H4325" i="4" s="1"/>
  <c r="D4333" i="4"/>
  <c r="F4333" i="4" s="1"/>
  <c r="H4333" i="4" s="1"/>
  <c r="D4341" i="4"/>
  <c r="F4341" i="4" s="1"/>
  <c r="H4341" i="4" s="1"/>
  <c r="D4349" i="4"/>
  <c r="F4349" i="4" s="1"/>
  <c r="H4349" i="4" s="1"/>
  <c r="D4357" i="4"/>
  <c r="F4357" i="4" s="1"/>
  <c r="H4357" i="4" s="1"/>
  <c r="D4789" i="4"/>
  <c r="F4789" i="4" s="1"/>
  <c r="H4789" i="4" s="1"/>
  <c r="D4797" i="4"/>
  <c r="F4797" i="4" s="1"/>
  <c r="H4797" i="4" s="1"/>
  <c r="D4805" i="4"/>
  <c r="F4805" i="4" s="1"/>
  <c r="H4805" i="4" s="1"/>
  <c r="D4813" i="4"/>
  <c r="F4813" i="4" s="1"/>
  <c r="H4813" i="4" s="1"/>
  <c r="D4821" i="4"/>
  <c r="F4821" i="4" s="1"/>
  <c r="H4821" i="4" s="1"/>
  <c r="D4829" i="4"/>
  <c r="F4829" i="4" s="1"/>
  <c r="H4829" i="4" s="1"/>
  <c r="D4837" i="4"/>
  <c r="F4837" i="4" s="1"/>
  <c r="H4837" i="4" s="1"/>
  <c r="D4845" i="4"/>
  <c r="F4845" i="4" s="1"/>
  <c r="H4845" i="4" s="1"/>
  <c r="D4853" i="4"/>
  <c r="F4853" i="4" s="1"/>
  <c r="H4853" i="4" s="1"/>
  <c r="D4861" i="4"/>
  <c r="F4861" i="4" s="1"/>
  <c r="H4861" i="4" s="1"/>
  <c r="D4869" i="4"/>
  <c r="F4869" i="4" s="1"/>
  <c r="H4869" i="4" s="1"/>
  <c r="D4877" i="4"/>
  <c r="F4877" i="4" s="1"/>
  <c r="H4877" i="4" s="1"/>
  <c r="D4885" i="4"/>
  <c r="F4885" i="4" s="1"/>
  <c r="H4885" i="4" s="1"/>
  <c r="D4893" i="4"/>
  <c r="F4893" i="4" s="1"/>
  <c r="D4901" i="4"/>
  <c r="F4901" i="4" s="1"/>
  <c r="H4901" i="4" s="1"/>
  <c r="D4909" i="4"/>
  <c r="F4909" i="4" s="1"/>
  <c r="H4909" i="4" s="1"/>
  <c r="D4917" i="4"/>
  <c r="F4917" i="4" s="1"/>
  <c r="H4917" i="4" s="1"/>
  <c r="D4925" i="4"/>
  <c r="F4925" i="4" s="1"/>
  <c r="H4925" i="4" s="1"/>
  <c r="D4933" i="4"/>
  <c r="F4933" i="4" s="1"/>
  <c r="H4933" i="4" s="1"/>
  <c r="D4941" i="4"/>
  <c r="F4941" i="4" s="1"/>
  <c r="H4941" i="4" s="1"/>
  <c r="D4949" i="4"/>
  <c r="F4949" i="4" s="1"/>
  <c r="H4949" i="4" s="1"/>
  <c r="D4957" i="4"/>
  <c r="F4957" i="4" s="1"/>
  <c r="H4957" i="4" s="1"/>
  <c r="D4965" i="4"/>
  <c r="F4965" i="4" s="1"/>
  <c r="H4965" i="4" s="1"/>
  <c r="D4973" i="4"/>
  <c r="F4973" i="4" s="1"/>
  <c r="H4973" i="4" s="1"/>
  <c r="D4981" i="4"/>
  <c r="F4981" i="4" s="1"/>
  <c r="H4981" i="4" s="1"/>
  <c r="D4989" i="4"/>
  <c r="F4989" i="4" s="1"/>
  <c r="H4989" i="4" s="1"/>
  <c r="D4997" i="4"/>
  <c r="F4997" i="4" s="1"/>
  <c r="H4997" i="4" s="1"/>
  <c r="D5005" i="4"/>
  <c r="F5005" i="4" s="1"/>
  <c r="H5005" i="4" s="1"/>
  <c r="D5013" i="4"/>
  <c r="F5013" i="4" s="1"/>
  <c r="H5013" i="4" s="1"/>
  <c r="D5021" i="4"/>
  <c r="F5021" i="4" s="1"/>
  <c r="H5021" i="4" s="1"/>
  <c r="D5029" i="4"/>
  <c r="F5029" i="4" s="1"/>
  <c r="H5029" i="4" s="1"/>
  <c r="D5037" i="4"/>
  <c r="F5037" i="4" s="1"/>
  <c r="H5037" i="4" s="1"/>
  <c r="D5045" i="4"/>
  <c r="F5045" i="4" s="1"/>
  <c r="H5045" i="4" s="1"/>
  <c r="D5053" i="4"/>
  <c r="F5053" i="4" s="1"/>
  <c r="H5053" i="4" s="1"/>
  <c r="D5061" i="4"/>
  <c r="F5061" i="4" s="1"/>
  <c r="H5061" i="4" s="1"/>
  <c r="D5069" i="4"/>
  <c r="F5069" i="4" s="1"/>
  <c r="H5069" i="4" s="1"/>
  <c r="D5077" i="4"/>
  <c r="F5077" i="4" s="1"/>
  <c r="H5077" i="4" s="1"/>
  <c r="D5085" i="4"/>
  <c r="F5085" i="4" s="1"/>
  <c r="H5085" i="4" s="1"/>
  <c r="D5093" i="4"/>
  <c r="F5093" i="4" s="1"/>
  <c r="H5093" i="4" s="1"/>
  <c r="D5101" i="4"/>
  <c r="F5101" i="4" s="1"/>
  <c r="H5101" i="4" s="1"/>
  <c r="D5109" i="4"/>
  <c r="F5109" i="4" s="1"/>
  <c r="H5109" i="4" s="1"/>
  <c r="D5117" i="4"/>
  <c r="F5117" i="4" s="1"/>
  <c r="H5117" i="4" s="1"/>
  <c r="D5125" i="4"/>
  <c r="F5125" i="4" s="1"/>
  <c r="H5125" i="4" s="1"/>
  <c r="D5133" i="4"/>
  <c r="F5133" i="4" s="1"/>
  <c r="H5133" i="4" s="1"/>
  <c r="D5141" i="4"/>
  <c r="F5141" i="4" s="1"/>
  <c r="H5141" i="4" s="1"/>
  <c r="D5149" i="4"/>
  <c r="F5149" i="4" s="1"/>
  <c r="H5149" i="4" s="1"/>
  <c r="D5157" i="4"/>
  <c r="F5157" i="4" s="1"/>
  <c r="H5157" i="4" s="1"/>
  <c r="D5165" i="4"/>
  <c r="F5165" i="4" s="1"/>
  <c r="H5165" i="4" s="1"/>
  <c r="D5173" i="4"/>
  <c r="F5173" i="4" s="1"/>
  <c r="H5173" i="4" s="1"/>
  <c r="D5181" i="4"/>
  <c r="F5181" i="4" s="1"/>
  <c r="H5181" i="4" s="1"/>
  <c r="D5189" i="4"/>
  <c r="F5189" i="4" s="1"/>
  <c r="H5189" i="4" s="1"/>
  <c r="D5621" i="4"/>
  <c r="F5621" i="4" s="1"/>
  <c r="H5621" i="4" s="1"/>
  <c r="D5629" i="4"/>
  <c r="F5629" i="4" s="1"/>
  <c r="H5629" i="4" s="1"/>
  <c r="D5637" i="4"/>
  <c r="F5637" i="4" s="1"/>
  <c r="H5637" i="4" s="1"/>
  <c r="D5645" i="4"/>
  <c r="F5645" i="4" s="1"/>
  <c r="H5645" i="4" s="1"/>
  <c r="D5653" i="4"/>
  <c r="F5653" i="4" s="1"/>
  <c r="H5653" i="4" s="1"/>
  <c r="D5661" i="4"/>
  <c r="F5661" i="4" s="1"/>
  <c r="H5661" i="4" s="1"/>
  <c r="D5669" i="4"/>
  <c r="F5669" i="4" s="1"/>
  <c r="H5669" i="4" s="1"/>
  <c r="D5677" i="4"/>
  <c r="F5677" i="4" s="1"/>
  <c r="H5677" i="4" s="1"/>
  <c r="D5685" i="4"/>
  <c r="F5685" i="4" s="1"/>
  <c r="H5685" i="4" s="1"/>
  <c r="D5693" i="4"/>
  <c r="F5693" i="4" s="1"/>
  <c r="H5693" i="4" s="1"/>
  <c r="D5701" i="4"/>
  <c r="F5701" i="4" s="1"/>
  <c r="H5701" i="4" s="1"/>
  <c r="D6325" i="4"/>
  <c r="F6325" i="4" s="1"/>
  <c r="H6325" i="4" s="1"/>
  <c r="E6404" i="4"/>
  <c r="E2638" i="4"/>
  <c r="E2191" i="4"/>
  <c r="E2159" i="4"/>
  <c r="D1293" i="4"/>
  <c r="F1293" i="4" s="1"/>
  <c r="H1293" i="4" s="1"/>
  <c r="D1562" i="4"/>
  <c r="F1562" i="4" s="1"/>
  <c r="H1562" i="4" s="1"/>
  <c r="D2359" i="4"/>
  <c r="F2359" i="4" s="1"/>
  <c r="H2359" i="4" s="1"/>
  <c r="D2414" i="4"/>
  <c r="F2414" i="4" s="1"/>
  <c r="H2414" i="4" s="1"/>
  <c r="D2438" i="4"/>
  <c r="F2438" i="4" s="1"/>
  <c r="H2438" i="4" s="1"/>
  <c r="D2494" i="4"/>
  <c r="F2494" i="4" s="1"/>
  <c r="H2494" i="4" s="1"/>
  <c r="D3156" i="4"/>
  <c r="F3156" i="4" s="1"/>
  <c r="H3156" i="4" s="1"/>
  <c r="D3712" i="4"/>
  <c r="F3712" i="4" s="1"/>
  <c r="H3712" i="4" s="1"/>
  <c r="D3791" i="4"/>
  <c r="F3791" i="4" s="1"/>
  <c r="H3791" i="4" s="1"/>
  <c r="D5845" i="4"/>
  <c r="F5845" i="4" s="1"/>
  <c r="H5845" i="4" s="1"/>
  <c r="D885" i="4"/>
  <c r="F885" i="4" s="1"/>
  <c r="H885" i="4" s="1"/>
  <c r="D997" i="4"/>
  <c r="F997" i="4" s="1"/>
  <c r="H997" i="4" s="1"/>
  <c r="D1005" i="4"/>
  <c r="F1005" i="4" s="1"/>
  <c r="H1005" i="4" s="1"/>
  <c r="D1013" i="4"/>
  <c r="F1013" i="4" s="1"/>
  <c r="H1013" i="4" s="1"/>
  <c r="D1021" i="4"/>
  <c r="F1021" i="4" s="1"/>
  <c r="H1021" i="4" s="1"/>
  <c r="D1029" i="4"/>
  <c r="F1029" i="4" s="1"/>
  <c r="H1029" i="4" s="1"/>
  <c r="D1085" i="4"/>
  <c r="F1085" i="4" s="1"/>
  <c r="H1085" i="4" s="1"/>
  <c r="D1149" i="4"/>
  <c r="F1149" i="4" s="1"/>
  <c r="H1149" i="4" s="1"/>
  <c r="D1213" i="4"/>
  <c r="F1213" i="4" s="1"/>
  <c r="H1213" i="4" s="1"/>
  <c r="D1357" i="4"/>
  <c r="F1357" i="4" s="1"/>
  <c r="H1357" i="4" s="1"/>
  <c r="D1419" i="4"/>
  <c r="F1419" i="4" s="1"/>
  <c r="H1419" i="4" s="1"/>
  <c r="D1475" i="4"/>
  <c r="F1475" i="4" s="1"/>
  <c r="H1475" i="4" s="1"/>
  <c r="D1546" i="4"/>
  <c r="F1546" i="4" s="1"/>
  <c r="H1546" i="4" s="1"/>
  <c r="D1578" i="4"/>
  <c r="F1578" i="4" s="1"/>
  <c r="H1578" i="4" s="1"/>
  <c r="D1736" i="4"/>
  <c r="F1736" i="4" s="1"/>
  <c r="H1736" i="4" s="1"/>
  <c r="D1744" i="4"/>
  <c r="F1744" i="4" s="1"/>
  <c r="H1744" i="4" s="1"/>
  <c r="D1752" i="4"/>
  <c r="F1752" i="4" s="1"/>
  <c r="H1752" i="4" s="1"/>
  <c r="D2646" i="4"/>
  <c r="F2646" i="4" s="1"/>
  <c r="H2646" i="4" s="1"/>
  <c r="D2654" i="4"/>
  <c r="F2654" i="4" s="1"/>
  <c r="H2654" i="4" s="1"/>
  <c r="D2702" i="4"/>
  <c r="F2702" i="4" s="1"/>
  <c r="H2702" i="4" s="1"/>
  <c r="D2734" i="4"/>
  <c r="F2734" i="4" s="1"/>
  <c r="H2734" i="4" s="1"/>
  <c r="D2782" i="4"/>
  <c r="F2782" i="4" s="1"/>
  <c r="H2782" i="4" s="1"/>
  <c r="D2821" i="4"/>
  <c r="F2821" i="4" s="1"/>
  <c r="H2821" i="4" s="1"/>
  <c r="D2861" i="4"/>
  <c r="F2861" i="4" s="1"/>
  <c r="H2861" i="4" s="1"/>
  <c r="D3045" i="4"/>
  <c r="F3045" i="4" s="1"/>
  <c r="H3045" i="4" s="1"/>
  <c r="H3142" i="4"/>
  <c r="D3180" i="4"/>
  <c r="F3180" i="4" s="1"/>
  <c r="H3180" i="4" s="1"/>
  <c r="D3244" i="4"/>
  <c r="F3244" i="4" s="1"/>
  <c r="H3244" i="4" s="1"/>
  <c r="D3332" i="4"/>
  <c r="F3332" i="4" s="1"/>
  <c r="H3332" i="4" s="1"/>
  <c r="D3743" i="4"/>
  <c r="D4085" i="4"/>
  <c r="F4085" i="4" s="1"/>
  <c r="H4085" i="4" s="1"/>
  <c r="D4093" i="4"/>
  <c r="F4093" i="4" s="1"/>
  <c r="H4093" i="4" s="1"/>
  <c r="D4101" i="4"/>
  <c r="F4101" i="4" s="1"/>
  <c r="H4101" i="4" s="1"/>
  <c r="D4213" i="4"/>
  <c r="F4213" i="4" s="1"/>
  <c r="H4213" i="4" s="1"/>
  <c r="D4221" i="4"/>
  <c r="F4221" i="4" s="1"/>
  <c r="H4221" i="4" s="1"/>
  <c r="D4229" i="4"/>
  <c r="F4229" i="4" s="1"/>
  <c r="H4229" i="4" s="1"/>
  <c r="D4365" i="4"/>
  <c r="F4365" i="4" s="1"/>
  <c r="H4365" i="4" s="1"/>
  <c r="D5197" i="4"/>
  <c r="F5197" i="4" s="1"/>
  <c r="H5197" i="4" s="1"/>
  <c r="D5205" i="4"/>
  <c r="F5205" i="4" s="1"/>
  <c r="H5205" i="4" s="1"/>
  <c r="D5213" i="4"/>
  <c r="F5213" i="4" s="1"/>
  <c r="H5213" i="4" s="1"/>
  <c r="D5221" i="4"/>
  <c r="F5221" i="4" s="1"/>
  <c r="H5221" i="4" s="1"/>
  <c r="D5229" i="4"/>
  <c r="F5229" i="4" s="1"/>
  <c r="H5229" i="4" s="1"/>
  <c r="D5237" i="4"/>
  <c r="F5237" i="4" s="1"/>
  <c r="H5237" i="4" s="1"/>
  <c r="D5245" i="4"/>
  <c r="F5245" i="4" s="1"/>
  <c r="H5245" i="4" s="1"/>
  <c r="D5253" i="4"/>
  <c r="F5253" i="4" s="1"/>
  <c r="H5253" i="4" s="1"/>
  <c r="D5261" i="4"/>
  <c r="F5261" i="4" s="1"/>
  <c r="H5261" i="4" s="1"/>
  <c r="D5269" i="4"/>
  <c r="F5269" i="4" s="1"/>
  <c r="H5269" i="4" s="1"/>
  <c r="D5277" i="4"/>
  <c r="F5277" i="4" s="1"/>
  <c r="H5277" i="4" s="1"/>
  <c r="D5285" i="4"/>
  <c r="F5285" i="4" s="1"/>
  <c r="H5285" i="4" s="1"/>
  <c r="D5293" i="4"/>
  <c r="F5293" i="4" s="1"/>
  <c r="H5293" i="4" s="1"/>
  <c r="D5301" i="4"/>
  <c r="F5301" i="4" s="1"/>
  <c r="H5301" i="4" s="1"/>
  <c r="D5309" i="4"/>
  <c r="F5309" i="4" s="1"/>
  <c r="H5309" i="4" s="1"/>
  <c r="D5317" i="4"/>
  <c r="F5317" i="4" s="1"/>
  <c r="H5317" i="4" s="1"/>
  <c r="D5325" i="4"/>
  <c r="F5325" i="4" s="1"/>
  <c r="H5325" i="4" s="1"/>
  <c r="D5333" i="4"/>
  <c r="F5333" i="4" s="1"/>
  <c r="H5333" i="4" s="1"/>
  <c r="D5341" i="4"/>
  <c r="F5341" i="4" s="1"/>
  <c r="H5341" i="4" s="1"/>
  <c r="D5349" i="4"/>
  <c r="F5349" i="4" s="1"/>
  <c r="H5349" i="4" s="1"/>
  <c r="D5357" i="4"/>
  <c r="F5357" i="4" s="1"/>
  <c r="H5357" i="4" s="1"/>
  <c r="D5365" i="4"/>
  <c r="F5365" i="4" s="1"/>
  <c r="H5365" i="4" s="1"/>
  <c r="D5373" i="4"/>
  <c r="F5373" i="4" s="1"/>
  <c r="H5373" i="4" s="1"/>
  <c r="D5381" i="4"/>
  <c r="F5381" i="4" s="1"/>
  <c r="H5381" i="4" s="1"/>
  <c r="D5389" i="4"/>
  <c r="F5389" i="4" s="1"/>
  <c r="H5389" i="4" s="1"/>
  <c r="D5709" i="4"/>
  <c r="F5709" i="4" s="1"/>
  <c r="H5709" i="4" s="1"/>
  <c r="D5717" i="4"/>
  <c r="F5717" i="4" s="1"/>
  <c r="H5717" i="4" s="1"/>
  <c r="D5725" i="4"/>
  <c r="F5725" i="4" s="1"/>
  <c r="H5725" i="4" s="1"/>
  <c r="D5733" i="4"/>
  <c r="F5733" i="4" s="1"/>
  <c r="H5733" i="4" s="1"/>
  <c r="D5741" i="4"/>
  <c r="F5741" i="4" s="1"/>
  <c r="H5741" i="4" s="1"/>
  <c r="D5749" i="4"/>
  <c r="F5749" i="4" s="1"/>
  <c r="H5749" i="4" s="1"/>
  <c r="D6317" i="4"/>
  <c r="F6317" i="4" s="1"/>
  <c r="H6317" i="4" s="1"/>
  <c r="D6404" i="4"/>
  <c r="F6404" i="4" s="1"/>
  <c r="H6404" i="4" s="1"/>
  <c r="E3506" i="4"/>
  <c r="E3356" i="4"/>
  <c r="E2662" i="4"/>
  <c r="C425" i="4"/>
  <c r="E425" i="4" s="1"/>
  <c r="D1253" i="4"/>
  <c r="F1253" i="4" s="1"/>
  <c r="H1253" i="4" s="1"/>
  <c r="D1594" i="4"/>
  <c r="F1594" i="4" s="1"/>
  <c r="H1594" i="4" s="1"/>
  <c r="D2351" i="4"/>
  <c r="F2351" i="4" s="1"/>
  <c r="H2351" i="4" s="1"/>
  <c r="D2430" i="4"/>
  <c r="F2430" i="4" s="1"/>
  <c r="H2430" i="4" s="1"/>
  <c r="D2502" i="4"/>
  <c r="F2502" i="4" s="1"/>
  <c r="H2502" i="4" s="1"/>
  <c r="D2686" i="4"/>
  <c r="F2686" i="4" s="1"/>
  <c r="H2686" i="4" s="1"/>
  <c r="D2805" i="4"/>
  <c r="F2805" i="4" s="1"/>
  <c r="H2805" i="4" s="1"/>
  <c r="D3610" i="4"/>
  <c r="F3610" i="4" s="1"/>
  <c r="H3610" i="4" s="1"/>
  <c r="D4014" i="4"/>
  <c r="F4014" i="4" s="1"/>
  <c r="H4014" i="4" s="1"/>
  <c r="D4022" i="4"/>
  <c r="F4022" i="4" s="1"/>
  <c r="H4022" i="4" s="1"/>
  <c r="D4125" i="4"/>
  <c r="F4125" i="4" s="1"/>
  <c r="H4125" i="4" s="1"/>
  <c r="D4717" i="4"/>
  <c r="F4717" i="4" s="1"/>
  <c r="H4717" i="4" s="1"/>
  <c r="D4733" i="4"/>
  <c r="F4733" i="4" s="1"/>
  <c r="H4733" i="4" s="1"/>
  <c r="D4749" i="4"/>
  <c r="F4749" i="4" s="1"/>
  <c r="H4749" i="4" s="1"/>
  <c r="D5565" i="4"/>
  <c r="F5565" i="4" s="1"/>
  <c r="H5565" i="4" s="1"/>
  <c r="D5861" i="4"/>
  <c r="F5861" i="4" s="1"/>
  <c r="H5861" i="4" s="1"/>
  <c r="D5885" i="4"/>
  <c r="F5885" i="4" s="1"/>
  <c r="H5885" i="4" s="1"/>
  <c r="D5901" i="4"/>
  <c r="F5901" i="4" s="1"/>
  <c r="H5901" i="4" s="1"/>
  <c r="D5917" i="4"/>
  <c r="F5917" i="4" s="1"/>
  <c r="H5917" i="4" s="1"/>
  <c r="D861" i="4"/>
  <c r="F861" i="4" s="1"/>
  <c r="H861" i="4" s="1"/>
  <c r="D869" i="4"/>
  <c r="F869" i="4" s="1"/>
  <c r="H869" i="4" s="1"/>
  <c r="D877" i="4"/>
  <c r="F877" i="4" s="1"/>
  <c r="H877" i="4" s="1"/>
  <c r="D1077" i="4"/>
  <c r="F1077" i="4" s="1"/>
  <c r="H1077" i="4" s="1"/>
  <c r="D1141" i="4"/>
  <c r="F1141" i="4" s="1"/>
  <c r="H1141" i="4" s="1"/>
  <c r="D1205" i="4"/>
  <c r="F1205" i="4" s="1"/>
  <c r="H1205" i="4" s="1"/>
  <c r="D1317" i="4"/>
  <c r="F1317" i="4" s="1"/>
  <c r="H1317" i="4" s="1"/>
  <c r="D1325" i="4"/>
  <c r="F1325" i="4" s="1"/>
  <c r="H1325" i="4" s="1"/>
  <c r="D1333" i="4"/>
  <c r="F1333" i="4" s="1"/>
  <c r="H1333" i="4" s="1"/>
  <c r="D1341" i="4"/>
  <c r="F1341" i="4" s="1"/>
  <c r="H1341" i="4" s="1"/>
  <c r="D1349" i="4"/>
  <c r="F1349" i="4" s="1"/>
  <c r="H1349" i="4" s="1"/>
  <c r="D1411" i="4"/>
  <c r="F1411" i="4" s="1"/>
  <c r="H1411" i="4" s="1"/>
  <c r="D1451" i="4"/>
  <c r="F1451" i="4" s="1"/>
  <c r="H1451" i="4" s="1"/>
  <c r="D1514" i="4"/>
  <c r="F1514" i="4" s="1"/>
  <c r="H1514" i="4" s="1"/>
  <c r="D1610" i="4"/>
  <c r="F1610" i="4" s="1"/>
  <c r="H1610" i="4" s="1"/>
  <c r="D1618" i="4"/>
  <c r="F1618" i="4" s="1"/>
  <c r="H1618" i="4" s="1"/>
  <c r="D1626" i="4"/>
  <c r="F1626" i="4" s="1"/>
  <c r="H1626" i="4" s="1"/>
  <c r="D1634" i="4"/>
  <c r="F1634" i="4" s="1"/>
  <c r="H1634" i="4" s="1"/>
  <c r="D1665" i="4"/>
  <c r="F1665" i="4" s="1"/>
  <c r="H1665" i="4" s="1"/>
  <c r="D1673" i="4"/>
  <c r="F1673" i="4" s="1"/>
  <c r="H1673" i="4" s="1"/>
  <c r="D1681" i="4"/>
  <c r="F1681" i="4" s="1"/>
  <c r="H1681" i="4" s="1"/>
  <c r="D1689" i="4"/>
  <c r="F1689" i="4" s="1"/>
  <c r="H1689" i="4" s="1"/>
  <c r="D1697" i="4"/>
  <c r="F1697" i="4" s="1"/>
  <c r="H1697" i="4" s="1"/>
  <c r="D1705" i="4"/>
  <c r="F1705" i="4" s="1"/>
  <c r="H1705" i="4" s="1"/>
  <c r="D1713" i="4"/>
  <c r="F1713" i="4" s="1"/>
  <c r="H1713" i="4" s="1"/>
  <c r="D1721" i="4"/>
  <c r="F1721" i="4" s="1"/>
  <c r="H1721" i="4" s="1"/>
  <c r="D1729" i="4"/>
  <c r="F1729" i="4" s="1"/>
  <c r="H1729" i="4" s="1"/>
  <c r="D1760" i="4"/>
  <c r="F1760" i="4" s="1"/>
  <c r="H1760" i="4" s="1"/>
  <c r="D1768" i="4"/>
  <c r="F1768" i="4" s="1"/>
  <c r="H1768" i="4" s="1"/>
  <c r="D1776" i="4"/>
  <c r="F1776" i="4" s="1"/>
  <c r="H1776" i="4" s="1"/>
  <c r="D1784" i="4"/>
  <c r="F1784" i="4" s="1"/>
  <c r="H1784" i="4" s="1"/>
  <c r="D1792" i="4"/>
  <c r="F1792" i="4" s="1"/>
  <c r="H1792" i="4" s="1"/>
  <c r="D2638" i="4"/>
  <c r="F2638" i="4" s="1"/>
  <c r="H2638" i="4" s="1"/>
  <c r="D2726" i="4"/>
  <c r="F2726" i="4" s="1"/>
  <c r="H2726" i="4" s="1"/>
  <c r="D2774" i="4"/>
  <c r="F2774" i="4" s="1"/>
  <c r="H2774" i="4" s="1"/>
  <c r="D2853" i="4"/>
  <c r="F2853" i="4" s="1"/>
  <c r="H2853" i="4" s="1"/>
  <c r="D3172" i="4"/>
  <c r="F3172" i="4" s="1"/>
  <c r="H3172" i="4" s="1"/>
  <c r="D3236" i="4"/>
  <c r="F3236" i="4" s="1"/>
  <c r="H3236" i="4" s="1"/>
  <c r="D3434" i="4"/>
  <c r="F3434" i="4" s="1"/>
  <c r="H3434" i="4" s="1"/>
  <c r="D3482" i="4"/>
  <c r="F3482" i="4" s="1"/>
  <c r="H3482" i="4" s="1"/>
  <c r="D3490" i="4"/>
  <c r="F3490" i="4" s="1"/>
  <c r="H3490" i="4" s="1"/>
  <c r="D3498" i="4"/>
  <c r="F3498" i="4" s="1"/>
  <c r="H3498" i="4" s="1"/>
  <c r="D3658" i="4"/>
  <c r="F3658" i="4" s="1"/>
  <c r="H3658" i="4" s="1"/>
  <c r="D3735" i="4"/>
  <c r="F3735" i="4" s="1"/>
  <c r="H3735" i="4" s="1"/>
  <c r="D4069" i="4"/>
  <c r="F4069" i="4" s="1"/>
  <c r="H4069" i="4" s="1"/>
  <c r="D4077" i="4"/>
  <c r="F4077" i="4" s="1"/>
  <c r="H4077" i="4" s="1"/>
  <c r="D4141" i="4"/>
  <c r="F4141" i="4" s="1"/>
  <c r="H4141" i="4" s="1"/>
  <c r="D4149" i="4"/>
  <c r="F4149" i="4" s="1"/>
  <c r="H4149" i="4" s="1"/>
  <c r="D4157" i="4"/>
  <c r="F4157" i="4" s="1"/>
  <c r="H4157" i="4" s="1"/>
  <c r="D4165" i="4"/>
  <c r="F4165" i="4" s="1"/>
  <c r="H4165" i="4" s="1"/>
  <c r="D4173" i="4"/>
  <c r="F4173" i="4" s="1"/>
  <c r="H4173" i="4" s="1"/>
  <c r="D4181" i="4"/>
  <c r="F4181" i="4" s="1"/>
  <c r="H4181" i="4" s="1"/>
  <c r="D4189" i="4"/>
  <c r="F4189" i="4" s="1"/>
  <c r="H4189" i="4" s="1"/>
  <c r="D4197" i="4"/>
  <c r="F4197" i="4" s="1"/>
  <c r="H4197" i="4" s="1"/>
  <c r="D4205" i="4"/>
  <c r="F4205" i="4" s="1"/>
  <c r="D4373" i="4"/>
  <c r="F4373" i="4" s="1"/>
  <c r="H4373" i="4" s="1"/>
  <c r="D4381" i="4"/>
  <c r="F4381" i="4" s="1"/>
  <c r="H4381" i="4" s="1"/>
  <c r="D4389" i="4"/>
  <c r="F4389" i="4" s="1"/>
  <c r="H4389" i="4" s="1"/>
  <c r="D5397" i="4"/>
  <c r="F5397" i="4" s="1"/>
  <c r="H5397" i="4" s="1"/>
  <c r="D5405" i="4"/>
  <c r="F5405" i="4" s="1"/>
  <c r="H5405" i="4" s="1"/>
  <c r="D5757" i="4"/>
  <c r="F5757" i="4" s="1"/>
  <c r="H5757" i="4" s="1"/>
  <c r="D5765" i="4"/>
  <c r="F5765" i="4" s="1"/>
  <c r="H5765" i="4" s="1"/>
  <c r="D5773" i="4"/>
  <c r="F5773" i="4" s="1"/>
  <c r="H5773" i="4" s="1"/>
  <c r="D5781" i="4"/>
  <c r="F5781" i="4" s="1"/>
  <c r="H5781" i="4" s="1"/>
  <c r="D5789" i="4"/>
  <c r="F5789" i="4" s="1"/>
  <c r="H5789" i="4" s="1"/>
  <c r="D5797" i="4"/>
  <c r="F5797" i="4" s="1"/>
  <c r="H5797" i="4" s="1"/>
  <c r="D5805" i="4"/>
  <c r="F5805" i="4" s="1"/>
  <c r="H5805" i="4" s="1"/>
  <c r="D5813" i="4"/>
  <c r="F5813" i="4" s="1"/>
  <c r="H5813" i="4" s="1"/>
  <c r="D6388" i="4"/>
  <c r="F6388" i="4" s="1"/>
  <c r="H6388" i="4" s="1"/>
  <c r="D6396" i="4"/>
  <c r="F6396" i="4" s="1"/>
  <c r="H6396" i="4" s="1"/>
  <c r="E2454" i="4"/>
  <c r="D710" i="4"/>
  <c r="F710" i="4" s="1"/>
  <c r="H710" i="4" s="1"/>
  <c r="D6340" i="4"/>
  <c r="F6340" i="4" s="1"/>
  <c r="H6340" i="4" s="1"/>
  <c r="D6364" i="4"/>
  <c r="F6364" i="4" s="1"/>
  <c r="H6364" i="4" s="1"/>
  <c r="E3331" i="4"/>
  <c r="E3315" i="4"/>
  <c r="E3227" i="4"/>
  <c r="E3179" i="4"/>
  <c r="E3083" i="4"/>
  <c r="E2948" i="4"/>
  <c r="D695" i="4"/>
  <c r="F695" i="4" s="1"/>
  <c r="H695" i="4" s="1"/>
  <c r="D750" i="4"/>
  <c r="F750" i="4" s="1"/>
  <c r="H750" i="4" s="1"/>
  <c r="G6348" i="4"/>
  <c r="I6348" i="4" s="1"/>
  <c r="D663" i="4"/>
  <c r="F663" i="4" s="1"/>
  <c r="H663" i="4" s="1"/>
  <c r="G6364" i="4"/>
  <c r="I6364" i="4" s="1"/>
  <c r="E750" i="4"/>
  <c r="E734" i="4"/>
  <c r="E726" i="4"/>
  <c r="E718" i="4"/>
  <c r="E710" i="4"/>
  <c r="E702" i="4"/>
  <c r="E647" i="4"/>
  <c r="D671" i="4"/>
  <c r="F671" i="4" s="1"/>
  <c r="H671" i="4" s="1"/>
  <c r="D726" i="4"/>
  <c r="F726" i="4" s="1"/>
  <c r="H726" i="4" s="1"/>
  <c r="D702" i="4"/>
  <c r="F702" i="4" s="1"/>
  <c r="H702" i="4" s="1"/>
  <c r="D6380" i="4"/>
  <c r="F6380" i="4" s="1"/>
  <c r="H6380" i="4" s="1"/>
  <c r="D687" i="4"/>
  <c r="F687" i="4" s="1"/>
  <c r="H687" i="4" s="1"/>
  <c r="D655" i="4"/>
  <c r="F655" i="4" s="1"/>
  <c r="H655" i="4" s="1"/>
  <c r="D718" i="4"/>
  <c r="F718" i="4" s="1"/>
  <c r="H718" i="4" s="1"/>
  <c r="G6340" i="4"/>
  <c r="I6340" i="4" s="1"/>
  <c r="G6356" i="4"/>
  <c r="I6356" i="4" s="1"/>
  <c r="E3811" i="4"/>
  <c r="E2123" i="4"/>
  <c r="E2760" i="4"/>
  <c r="E1271" i="4"/>
  <c r="E840" i="4"/>
  <c r="E3070" i="4"/>
  <c r="E2359" i="4"/>
  <c r="E2574" i="4"/>
  <c r="E2422" i="4"/>
  <c r="C3653" i="4"/>
  <c r="G6420" i="4"/>
  <c r="I6420" i="4" s="1"/>
  <c r="E1106" i="4"/>
  <c r="H2712" i="4"/>
  <c r="G6412" i="4"/>
  <c r="I6412" i="4" s="1"/>
  <c r="D6412" i="4"/>
  <c r="F6412" i="4" s="1"/>
  <c r="H6412" i="4" s="1"/>
  <c r="D6420" i="4"/>
  <c r="F6420" i="4" s="1"/>
  <c r="H6420" i="4" s="1"/>
  <c r="E741" i="4"/>
  <c r="E1488" i="4"/>
  <c r="E1440" i="4"/>
  <c r="E1323" i="4"/>
  <c r="E4900" i="4"/>
  <c r="E2370" i="4"/>
  <c r="E1756" i="4"/>
  <c r="E1392" i="4"/>
  <c r="E1338" i="4"/>
  <c r="C3661" i="4"/>
  <c r="E3172" i="4"/>
  <c r="E3100" i="4"/>
  <c r="E1843" i="4"/>
  <c r="E870" i="4"/>
  <c r="E854" i="4"/>
  <c r="E776" i="4"/>
  <c r="E1802" i="4"/>
  <c r="E1010" i="4"/>
  <c r="E1120" i="4"/>
  <c r="E1642" i="4"/>
  <c r="E2976" i="4"/>
  <c r="E3211" i="4"/>
  <c r="E3047" i="4"/>
  <c r="E3610" i="4"/>
  <c r="E2108" i="4"/>
  <c r="E1148" i="4"/>
  <c r="E2840" i="4"/>
  <c r="E1244" i="4"/>
  <c r="E934" i="4"/>
  <c r="C6360" i="4"/>
  <c r="D6360" i="4"/>
  <c r="F6360" i="4" s="1"/>
  <c r="H6360" i="4" s="1"/>
  <c r="C6345" i="4"/>
  <c r="E6345" i="4" s="1"/>
  <c r="D6345" i="4"/>
  <c r="F6345" i="4" s="1"/>
  <c r="H6345" i="4" s="1"/>
  <c r="C6292" i="4"/>
  <c r="D6292" i="4"/>
  <c r="F6292" i="4" s="1"/>
  <c r="H6292" i="4" s="1"/>
  <c r="C6284" i="4"/>
  <c r="D6284" i="4"/>
  <c r="F6284" i="4" s="1"/>
  <c r="H6284" i="4" s="1"/>
  <c r="E6268" i="4"/>
  <c r="G6268" i="4"/>
  <c r="I6268" i="4" s="1"/>
  <c r="E5908" i="4"/>
  <c r="E5572" i="4"/>
  <c r="E5468" i="4"/>
  <c r="E5396" i="4"/>
  <c r="E4964" i="4"/>
  <c r="E4772" i="4"/>
  <c r="E4628" i="4"/>
  <c r="E4604" i="4"/>
  <c r="E4316" i="4"/>
  <c r="E1960" i="4"/>
  <c r="E1952" i="4"/>
  <c r="E1936" i="4"/>
  <c r="E1928" i="4"/>
  <c r="E1912" i="4"/>
  <c r="E1904" i="4"/>
  <c r="E1896" i="4"/>
  <c r="E1880" i="4"/>
  <c r="E1872" i="4"/>
  <c r="E1698" i="4"/>
  <c r="E1682" i="4"/>
  <c r="E1666" i="4"/>
  <c r="E1635" i="4"/>
  <c r="E1579" i="4"/>
  <c r="E1539" i="4"/>
  <c r="E3351" i="4"/>
  <c r="E3343" i="4"/>
  <c r="E3311" i="4"/>
  <c r="E3295" i="4"/>
  <c r="E3263" i="4"/>
  <c r="E3248" i="4"/>
  <c r="E3186" i="4"/>
  <c r="E3148" i="4"/>
  <c r="E3092" i="4"/>
  <c r="E3062" i="4"/>
  <c r="E3039" i="4"/>
  <c r="E3023" i="4"/>
  <c r="E3015" i="4"/>
  <c r="E2991" i="4"/>
  <c r="E2968" i="4"/>
  <c r="E2864" i="4"/>
  <c r="E2848" i="4"/>
  <c r="E2832" i="4"/>
  <c r="E2816" i="4"/>
  <c r="E2800" i="4"/>
  <c r="E2792" i="4"/>
  <c r="E2784" i="4"/>
  <c r="E2706" i="4"/>
  <c r="E2658" i="4"/>
  <c r="E2635" i="4"/>
  <c r="E2627" i="4"/>
  <c r="E2579" i="4"/>
  <c r="E1260" i="4"/>
  <c r="E1236" i="4"/>
  <c r="E1228" i="4"/>
  <c r="E1220" i="4"/>
  <c r="E1204" i="4"/>
  <c r="E1196" i="4"/>
  <c r="E1188" i="4"/>
  <c r="E1132" i="4"/>
  <c r="E1102" i="4"/>
  <c r="E1086" i="4"/>
  <c r="E1078" i="4"/>
  <c r="E1062" i="4"/>
  <c r="E1054" i="4"/>
  <c r="E1046" i="4"/>
  <c r="E1038" i="4"/>
  <c r="D2603" i="4"/>
  <c r="F2603" i="4" s="1"/>
  <c r="H2603" i="4" s="1"/>
  <c r="D2666" i="4"/>
  <c r="F2666" i="4" s="1"/>
  <c r="H2666" i="4" s="1"/>
  <c r="D2761" i="4"/>
  <c r="F2761" i="4" s="1"/>
  <c r="H2761" i="4" s="1"/>
  <c r="D2784" i="4"/>
  <c r="F2784" i="4" s="1"/>
  <c r="H2784" i="4" s="1"/>
  <c r="D2792" i="4"/>
  <c r="F2792" i="4" s="1"/>
  <c r="H2792" i="4" s="1"/>
  <c r="D2800" i="4"/>
  <c r="F2800" i="4" s="1"/>
  <c r="H2800" i="4" s="1"/>
  <c r="D2808" i="4"/>
  <c r="F2808" i="4" s="1"/>
  <c r="H2808" i="4" s="1"/>
  <c r="D2824" i="4"/>
  <c r="F2824" i="4" s="1"/>
  <c r="H2824" i="4" s="1"/>
  <c r="D2968" i="4"/>
  <c r="F2968" i="4" s="1"/>
  <c r="H2968" i="4" s="1"/>
  <c r="D2976" i="4"/>
  <c r="F2976" i="4" s="1"/>
  <c r="H2976" i="4" s="1"/>
  <c r="D3047" i="4"/>
  <c r="F3047" i="4" s="1"/>
  <c r="H3047" i="4" s="1"/>
  <c r="D3232" i="4"/>
  <c r="F3232" i="4" s="1"/>
  <c r="H3232" i="4" s="1"/>
  <c r="D3240" i="4"/>
  <c r="F3240" i="4" s="1"/>
  <c r="H3240" i="4" s="1"/>
  <c r="D3248" i="4"/>
  <c r="F3248" i="4" s="1"/>
  <c r="H3248" i="4" s="1"/>
  <c r="D3335" i="4"/>
  <c r="F3335" i="4" s="1"/>
  <c r="H3335" i="4" s="1"/>
  <c r="D3343" i="4"/>
  <c r="F3343" i="4" s="1"/>
  <c r="H3343" i="4" s="1"/>
  <c r="D3359" i="4"/>
  <c r="F3359" i="4" s="1"/>
  <c r="H3359" i="4" s="1"/>
  <c r="D3570" i="4"/>
  <c r="F3570" i="4" s="1"/>
  <c r="H3570" i="4" s="1"/>
  <c r="D3578" i="4"/>
  <c r="F3578" i="4" s="1"/>
  <c r="H3578" i="4" s="1"/>
  <c r="D3601" i="4"/>
  <c r="F3601" i="4" s="1"/>
  <c r="H3601" i="4" s="1"/>
  <c r="D3609" i="4"/>
  <c r="F3609" i="4" s="1"/>
  <c r="H3609" i="4" s="1"/>
  <c r="D3632" i="4"/>
  <c r="F3632" i="4" s="1"/>
  <c r="H3632" i="4" s="1"/>
  <c r="E3327" i="4"/>
  <c r="E1526" i="4"/>
  <c r="E1510" i="4"/>
  <c r="E1463" i="4"/>
  <c r="E1439" i="4"/>
  <c r="E1354" i="4"/>
  <c r="E1346" i="4"/>
  <c r="E1330" i="4"/>
  <c r="E1314" i="4"/>
  <c r="E1306" i="4"/>
  <c r="E834" i="4"/>
  <c r="E818" i="4"/>
  <c r="E810" i="4"/>
  <c r="E803" i="4"/>
  <c r="E787" i="4"/>
  <c r="E771" i="4"/>
  <c r="E763" i="4"/>
  <c r="E756" i="4"/>
  <c r="E749" i="4"/>
  <c r="E733" i="4"/>
  <c r="E701" i="4"/>
  <c r="D795" i="4"/>
  <c r="F795" i="4" s="1"/>
  <c r="H795" i="4" s="1"/>
  <c r="D2611" i="4"/>
  <c r="F2611" i="4" s="1"/>
  <c r="H2611" i="4" s="1"/>
  <c r="D2643" i="4"/>
  <c r="F2643" i="4" s="1"/>
  <c r="H2643" i="4" s="1"/>
  <c r="D2777" i="4"/>
  <c r="F2777" i="4" s="1"/>
  <c r="H2777" i="4" s="1"/>
  <c r="D3015" i="4"/>
  <c r="F3015" i="4" s="1"/>
  <c r="H3015" i="4" s="1"/>
  <c r="D3039" i="4"/>
  <c r="F3039" i="4" s="1"/>
  <c r="H3039" i="4" s="1"/>
  <c r="E3660" i="4"/>
  <c r="E1866" i="4"/>
  <c r="E1494" i="4"/>
  <c r="E880" i="4"/>
  <c r="E864" i="4"/>
  <c r="E833" i="4"/>
  <c r="E825" i="4"/>
  <c r="E817" i="4"/>
  <c r="E809" i="4"/>
  <c r="E802" i="4"/>
  <c r="E786" i="4"/>
  <c r="E778" i="4"/>
  <c r="E629" i="4"/>
  <c r="D485" i="4"/>
  <c r="F485" i="4" s="1"/>
  <c r="H485" i="4" s="1"/>
  <c r="D566" i="4"/>
  <c r="F566" i="4" s="1"/>
  <c r="H566" i="4" s="1"/>
  <c r="D597" i="4"/>
  <c r="F597" i="4" s="1"/>
  <c r="H597" i="4" s="1"/>
  <c r="D771" i="4"/>
  <c r="F771" i="4" s="1"/>
  <c r="H771" i="4" s="1"/>
  <c r="D826" i="4"/>
  <c r="F826" i="4" s="1"/>
  <c r="H826" i="4" s="1"/>
  <c r="D834" i="4"/>
  <c r="F834" i="4" s="1"/>
  <c r="H834" i="4" s="1"/>
  <c r="D1140" i="4"/>
  <c r="F1140" i="4" s="1"/>
  <c r="H1140" i="4" s="1"/>
  <c r="D1172" i="4"/>
  <c r="F1172" i="4" s="1"/>
  <c r="H1172" i="4" s="1"/>
  <c r="D2745" i="4"/>
  <c r="F2745" i="4" s="1"/>
  <c r="H2745" i="4" s="1"/>
  <c r="D3170" i="4"/>
  <c r="F3170" i="4" s="1"/>
  <c r="H3170" i="4" s="1"/>
  <c r="D3816" i="4"/>
  <c r="F3816" i="4" s="1"/>
  <c r="H3816" i="4" s="1"/>
  <c r="D6385" i="4"/>
  <c r="F6385" i="4" s="1"/>
  <c r="H6385" i="4" s="1"/>
  <c r="E1596" i="4"/>
  <c r="E1580" i="4"/>
  <c r="E1564" i="4"/>
  <c r="E1540" i="4"/>
  <c r="E1532" i="4"/>
  <c r="E1524" i="4"/>
  <c r="E1508" i="4"/>
  <c r="E1500" i="4"/>
  <c r="E1027" i="4"/>
  <c r="E980" i="4"/>
  <c r="E957" i="4"/>
  <c r="E949" i="4"/>
  <c r="E942" i="4"/>
  <c r="E926" i="4"/>
  <c r="E902" i="4"/>
  <c r="E886" i="4"/>
  <c r="E879" i="4"/>
  <c r="E863" i="4"/>
  <c r="E855" i="4"/>
  <c r="E839" i="4"/>
  <c r="E832" i="4"/>
  <c r="E824" i="4"/>
  <c r="E816" i="4"/>
  <c r="E692" i="4"/>
  <c r="E684" i="4"/>
  <c r="E676" i="4"/>
  <c r="E636" i="4"/>
  <c r="D557" i="4"/>
  <c r="F557" i="4" s="1"/>
  <c r="H557" i="4" s="1"/>
  <c r="D699" i="4"/>
  <c r="F699" i="4" s="1"/>
  <c r="H699" i="4" s="1"/>
  <c r="D707" i="4"/>
  <c r="F707" i="4" s="1"/>
  <c r="H707" i="4" s="1"/>
  <c r="D723" i="4"/>
  <c r="F723" i="4" s="1"/>
  <c r="H723" i="4" s="1"/>
  <c r="D739" i="4"/>
  <c r="F739" i="4" s="1"/>
  <c r="H739" i="4" s="1"/>
  <c r="D748" i="4"/>
  <c r="F748" i="4" s="1"/>
  <c r="H748" i="4" s="1"/>
  <c r="D1078" i="4"/>
  <c r="F1078" i="4" s="1"/>
  <c r="H1078" i="4" s="1"/>
  <c r="D1102" i="4"/>
  <c r="F1102" i="4" s="1"/>
  <c r="H1102" i="4" s="1"/>
  <c r="D1188" i="4"/>
  <c r="F1188" i="4" s="1"/>
  <c r="H1188" i="4" s="1"/>
  <c r="D1453" i="4"/>
  <c r="F1453" i="4" s="1"/>
  <c r="H1453" i="4" s="1"/>
  <c r="D3803" i="4"/>
  <c r="F3803" i="4" s="1"/>
  <c r="H3803" i="4" s="1"/>
  <c r="D453" i="4"/>
  <c r="F453" i="4" s="1"/>
  <c r="H453" i="4" s="1"/>
  <c r="D558" i="4"/>
  <c r="F558" i="4" s="1"/>
  <c r="H558" i="4" s="1"/>
  <c r="D731" i="4"/>
  <c r="F731" i="4" s="1"/>
  <c r="H731" i="4" s="1"/>
  <c r="D1236" i="4"/>
  <c r="F1236" i="4" s="1"/>
  <c r="H1236" i="4" s="1"/>
  <c r="D1446" i="4"/>
  <c r="F1446" i="4" s="1"/>
  <c r="H1446" i="4" s="1"/>
  <c r="D3084" i="4"/>
  <c r="F3084" i="4" s="1"/>
  <c r="H3084" i="4" s="1"/>
  <c r="D3148" i="4"/>
  <c r="F3148" i="4" s="1"/>
  <c r="H3148" i="4" s="1"/>
  <c r="D3667" i="4"/>
  <c r="F3667" i="4" s="1"/>
  <c r="H3667" i="4" s="1"/>
  <c r="D3675" i="4"/>
  <c r="F3675" i="4" s="1"/>
  <c r="H3675" i="4" s="1"/>
  <c r="D4119" i="4"/>
  <c r="F4119" i="4" s="1"/>
  <c r="H4119" i="4" s="1"/>
  <c r="D4127" i="4"/>
  <c r="F4127" i="4" s="1"/>
  <c r="H4127" i="4" s="1"/>
  <c r="E3846" i="4"/>
  <c r="E3803" i="4"/>
  <c r="E2824" i="4"/>
  <c r="E826" i="4"/>
  <c r="E628" i="4"/>
  <c r="C6381" i="4"/>
  <c r="E6381" i="4" s="1"/>
  <c r="D6381" i="4"/>
  <c r="F6381" i="4" s="1"/>
  <c r="H6381" i="4" s="1"/>
  <c r="C6366" i="4"/>
  <c r="C6299" i="4"/>
  <c r="D6299" i="4"/>
  <c r="F6299" i="4" s="1"/>
  <c r="H6299" i="4" s="1"/>
  <c r="E6259" i="4"/>
  <c r="E6099" i="4"/>
  <c r="E5843" i="4"/>
  <c r="E5715" i="4"/>
  <c r="E5467" i="4"/>
  <c r="E5387" i="4"/>
  <c r="E5355" i="4"/>
  <c r="E5235" i="4"/>
  <c r="E5227" i="4"/>
  <c r="E5163" i="4"/>
  <c r="E5131" i="4"/>
  <c r="E5019" i="4"/>
  <c r="E4987" i="4"/>
  <c r="E4963" i="4"/>
  <c r="E4939" i="4"/>
  <c r="E4715" i="4"/>
  <c r="E4627" i="4"/>
  <c r="E4579" i="4"/>
  <c r="E4563" i="4"/>
  <c r="E4531" i="4"/>
  <c r="E4515" i="4"/>
  <c r="E4475" i="4"/>
  <c r="E4355" i="4"/>
  <c r="E4315" i="4"/>
  <c r="E2931" i="4"/>
  <c r="E2646" i="4"/>
  <c r="E2630" i="4"/>
  <c r="E2614" i="4"/>
  <c r="E2590" i="4"/>
  <c r="E2582" i="4"/>
  <c r="E2558" i="4"/>
  <c r="E2480" i="4"/>
  <c r="E2464" i="4"/>
  <c r="E2456" i="4"/>
  <c r="E2448" i="4"/>
  <c r="E2432" i="4"/>
  <c r="E2424" i="4"/>
  <c r="E2408" i="4"/>
  <c r="E2400" i="4"/>
  <c r="E2307" i="4"/>
  <c r="E2251" i="4"/>
  <c r="E2235" i="4"/>
  <c r="E2187" i="4"/>
  <c r="E2132" i="4"/>
  <c r="E2124" i="4"/>
  <c r="E2014" i="4"/>
  <c r="E2006" i="4"/>
  <c r="E1990" i="4"/>
  <c r="E1927" i="4"/>
  <c r="E1887" i="4"/>
  <c r="E1650" i="4"/>
  <c r="E1626" i="4"/>
  <c r="E1618" i="4"/>
  <c r="E1610" i="4"/>
  <c r="E3586" i="4"/>
  <c r="E3398" i="4"/>
  <c r="E3319" i="4"/>
  <c r="E3240" i="4"/>
  <c r="E3210" i="4"/>
  <c r="E3170" i="4"/>
  <c r="D2658" i="4"/>
  <c r="F2658" i="4" s="1"/>
  <c r="H2658" i="4" s="1"/>
  <c r="D2674" i="4"/>
  <c r="F2674" i="4" s="1"/>
  <c r="H2674" i="4" s="1"/>
  <c r="D2682" i="4"/>
  <c r="F2682" i="4" s="1"/>
  <c r="H2682" i="4" s="1"/>
  <c r="D2690" i="4"/>
  <c r="F2690" i="4" s="1"/>
  <c r="H2690" i="4" s="1"/>
  <c r="D3224" i="4"/>
  <c r="F3224" i="4" s="1"/>
  <c r="H3224" i="4" s="1"/>
  <c r="D3351" i="4"/>
  <c r="F3351" i="4" s="1"/>
  <c r="H3351" i="4" s="1"/>
  <c r="D3640" i="4"/>
  <c r="F3640" i="4" s="1"/>
  <c r="H3640" i="4" s="1"/>
  <c r="E1172" i="4"/>
  <c r="E3675" i="4"/>
  <c r="E3639" i="4"/>
  <c r="E3428" i="4"/>
  <c r="E1566" i="4"/>
  <c r="E1534" i="4"/>
  <c r="E1502" i="4"/>
  <c r="E1495" i="4"/>
  <c r="E1479" i="4"/>
  <c r="D614" i="4"/>
  <c r="F614" i="4" s="1"/>
  <c r="H614" i="4" s="1"/>
  <c r="D631" i="4"/>
  <c r="F631" i="4" s="1"/>
  <c r="H631" i="4" s="1"/>
  <c r="D1346" i="4"/>
  <c r="F1346" i="4" s="1"/>
  <c r="H1346" i="4" s="1"/>
  <c r="D1361" i="4"/>
  <c r="F1361" i="4" s="1"/>
  <c r="H1361" i="4" s="1"/>
  <c r="D1377" i="4"/>
  <c r="F1377" i="4" s="1"/>
  <c r="H1377" i="4" s="1"/>
  <c r="D2627" i="4"/>
  <c r="F2627" i="4" s="1"/>
  <c r="H2627" i="4" s="1"/>
  <c r="D2635" i="4"/>
  <c r="F2635" i="4" s="1"/>
  <c r="H2635" i="4" s="1"/>
  <c r="D2816" i="4"/>
  <c r="D3023" i="4"/>
  <c r="F3023" i="4" s="1"/>
  <c r="H3023" i="4" s="1"/>
  <c r="D3586" i="4"/>
  <c r="F3586" i="4" s="1"/>
  <c r="H3586" i="4" s="1"/>
  <c r="D6371" i="4"/>
  <c r="F6371" i="4" s="1"/>
  <c r="H6371" i="4" s="1"/>
  <c r="E3194" i="4"/>
  <c r="E1487" i="4"/>
  <c r="E4120" i="4"/>
  <c r="E3902" i="4"/>
  <c r="E3816" i="4"/>
  <c r="E3695" i="4"/>
  <c r="E3674" i="4"/>
  <c r="E1376" i="4"/>
  <c r="E1360" i="4"/>
  <c r="D607" i="4"/>
  <c r="F607" i="4" s="1"/>
  <c r="H607" i="4" s="1"/>
  <c r="D615" i="4"/>
  <c r="F615" i="4" s="1"/>
  <c r="H615" i="4" s="1"/>
  <c r="D779" i="4"/>
  <c r="F779" i="4" s="1"/>
  <c r="H779" i="4" s="1"/>
  <c r="D787" i="4"/>
  <c r="F787" i="4" s="1"/>
  <c r="H787" i="4" s="1"/>
  <c r="D810" i="4"/>
  <c r="F810" i="4" s="1"/>
  <c r="H810" i="4" s="1"/>
  <c r="D1132" i="4"/>
  <c r="F1132" i="4" s="1"/>
  <c r="H1132" i="4" s="1"/>
  <c r="D1156" i="4"/>
  <c r="F1156" i="4" s="1"/>
  <c r="H1156" i="4" s="1"/>
  <c r="D1354" i="4"/>
  <c r="F1354" i="4" s="1"/>
  <c r="H1354" i="4" s="1"/>
  <c r="D3162" i="4"/>
  <c r="F3162" i="4" s="1"/>
  <c r="H3162" i="4" s="1"/>
  <c r="D3178" i="4"/>
  <c r="F3178" i="4" s="1"/>
  <c r="H3178" i="4" s="1"/>
  <c r="D3194" i="4"/>
  <c r="F3194" i="4" s="1"/>
  <c r="H3194" i="4" s="1"/>
  <c r="D3202" i="4"/>
  <c r="F3202" i="4" s="1"/>
  <c r="H3202" i="4" s="1"/>
  <c r="D3210" i="4"/>
  <c r="F3210" i="4" s="1"/>
  <c r="H3210" i="4" s="1"/>
  <c r="E1431" i="4"/>
  <c r="E1164" i="4"/>
  <c r="E3838" i="4"/>
  <c r="E1588" i="4"/>
  <c r="D1046" i="4"/>
  <c r="F1046" i="4" s="1"/>
  <c r="H1046" i="4" s="1"/>
  <c r="D1062" i="4"/>
  <c r="F1062" i="4" s="1"/>
  <c r="H1062" i="4" s="1"/>
  <c r="D1086" i="4"/>
  <c r="F1086" i="4" s="1"/>
  <c r="H1086" i="4" s="1"/>
  <c r="D1117" i="4"/>
  <c r="F1117" i="4" s="1"/>
  <c r="H1117" i="4" s="1"/>
  <c r="D1431" i="4"/>
  <c r="F1431" i="4" s="1"/>
  <c r="H1431" i="4" s="1"/>
  <c r="D1445" i="4"/>
  <c r="F1445" i="4" s="1"/>
  <c r="H1445" i="4" s="1"/>
  <c r="D1469" i="4"/>
  <c r="F1469" i="4" s="1"/>
  <c r="H1469" i="4" s="1"/>
  <c r="D1485" i="4"/>
  <c r="F1485" i="4" s="1"/>
  <c r="H1485" i="4" s="1"/>
  <c r="D1501" i="4"/>
  <c r="F1501" i="4" s="1"/>
  <c r="H1501" i="4" s="1"/>
  <c r="D1516" i="4"/>
  <c r="F1516" i="4" s="1"/>
  <c r="H1516" i="4" s="1"/>
  <c r="D3155" i="4"/>
  <c r="F3155" i="4" s="1"/>
  <c r="H3155" i="4" s="1"/>
  <c r="D3674" i="4"/>
  <c r="F3674" i="4" s="1"/>
  <c r="H3674" i="4" s="1"/>
  <c r="D708" i="4"/>
  <c r="F708" i="4" s="1"/>
  <c r="H708" i="4" s="1"/>
  <c r="D1054" i="4"/>
  <c r="F1054" i="4" s="1"/>
  <c r="H1054" i="4" s="1"/>
  <c r="D1212" i="4"/>
  <c r="F1212" i="4" s="1"/>
  <c r="H1212" i="4" s="1"/>
  <c r="D1220" i="4"/>
  <c r="F1220" i="4" s="1"/>
  <c r="H1220" i="4" s="1"/>
  <c r="D1228" i="4"/>
  <c r="F1228" i="4" s="1"/>
  <c r="H1228" i="4" s="1"/>
  <c r="D1244" i="4"/>
  <c r="F1244" i="4" s="1"/>
  <c r="H1244" i="4" s="1"/>
  <c r="D1454" i="4"/>
  <c r="F1454" i="4" s="1"/>
  <c r="H1454" i="4" s="1"/>
  <c r="D1470" i="4"/>
  <c r="F1470" i="4" s="1"/>
  <c r="H1470" i="4" s="1"/>
  <c r="D1486" i="4"/>
  <c r="F1486" i="4" s="1"/>
  <c r="H1486" i="4" s="1"/>
  <c r="D1494" i="4"/>
  <c r="F1494" i="4" s="1"/>
  <c r="H1494" i="4" s="1"/>
  <c r="D1517" i="4"/>
  <c r="F1517" i="4" s="1"/>
  <c r="H1517" i="4" s="1"/>
  <c r="D454" i="4"/>
  <c r="F454" i="4" s="1"/>
  <c r="H454" i="4" s="1"/>
  <c r="D524" i="4"/>
  <c r="F524" i="4" s="1"/>
  <c r="H524" i="4" s="1"/>
  <c r="D548" i="4"/>
  <c r="F548" i="4" s="1"/>
  <c r="H548" i="4" s="1"/>
  <c r="D668" i="4"/>
  <c r="F668" i="4" s="1"/>
  <c r="H668" i="4" s="1"/>
  <c r="D685" i="4"/>
  <c r="F685" i="4" s="1"/>
  <c r="H685" i="4" s="1"/>
  <c r="D701" i="4"/>
  <c r="F701" i="4" s="1"/>
  <c r="H701" i="4" s="1"/>
  <c r="D717" i="4"/>
  <c r="F717" i="4" s="1"/>
  <c r="H717" i="4" s="1"/>
  <c r="D733" i="4"/>
  <c r="F733" i="4" s="1"/>
  <c r="H733" i="4" s="1"/>
  <c r="D741" i="4"/>
  <c r="F741" i="4" s="1"/>
  <c r="H741" i="4" s="1"/>
  <c r="D965" i="4"/>
  <c r="F965" i="4" s="1"/>
  <c r="H965" i="4" s="1"/>
  <c r="D1447" i="4"/>
  <c r="F1447" i="4" s="1"/>
  <c r="H1447" i="4" s="1"/>
  <c r="D1463" i="4"/>
  <c r="F1463" i="4" s="1"/>
  <c r="H1463" i="4" s="1"/>
  <c r="D1479" i="4"/>
  <c r="F1479" i="4" s="1"/>
  <c r="H1479" i="4" s="1"/>
  <c r="D1487" i="4"/>
  <c r="F1487" i="4" s="1"/>
  <c r="H1487" i="4" s="1"/>
  <c r="D1495" i="4"/>
  <c r="F1495" i="4" s="1"/>
  <c r="H1495" i="4" s="1"/>
  <c r="D1510" i="4"/>
  <c r="F1510" i="4" s="1"/>
  <c r="H1510" i="4" s="1"/>
  <c r="D1525" i="4"/>
  <c r="F1525" i="4" s="1"/>
  <c r="H1525" i="4" s="1"/>
  <c r="D1540" i="4"/>
  <c r="F1540" i="4" s="1"/>
  <c r="H1540" i="4" s="1"/>
  <c r="D1548" i="4"/>
  <c r="F1548" i="4" s="1"/>
  <c r="H1548" i="4" s="1"/>
  <c r="D1564" i="4"/>
  <c r="F1564" i="4" s="1"/>
  <c r="H1564" i="4" s="1"/>
  <c r="D1580" i="4"/>
  <c r="F1580" i="4" s="1"/>
  <c r="H1580" i="4" s="1"/>
  <c r="D1596" i="4"/>
  <c r="F1596" i="4" s="1"/>
  <c r="H1596" i="4" s="1"/>
  <c r="D1604" i="4"/>
  <c r="F1604" i="4" s="1"/>
  <c r="H1604" i="4" s="1"/>
  <c r="D2722" i="4"/>
  <c r="F2722" i="4" s="1"/>
  <c r="H2722" i="4" s="1"/>
  <c r="D2848" i="4"/>
  <c r="F2848" i="4" s="1"/>
  <c r="H2848" i="4" s="1"/>
  <c r="D2856" i="4"/>
  <c r="F2856" i="4" s="1"/>
  <c r="H2856" i="4" s="1"/>
  <c r="D3092" i="4"/>
  <c r="F3092" i="4" s="1"/>
  <c r="H3092" i="4" s="1"/>
  <c r="D3100" i="4"/>
  <c r="F3100" i="4" s="1"/>
  <c r="H3100" i="4" s="1"/>
  <c r="D3108" i="4"/>
  <c r="F3108" i="4" s="1"/>
  <c r="H3108" i="4" s="1"/>
  <c r="D3660" i="4"/>
  <c r="F3660" i="4" s="1"/>
  <c r="H3660" i="4" s="1"/>
  <c r="D3668" i="4"/>
  <c r="F3668" i="4" s="1"/>
  <c r="H3668" i="4" s="1"/>
  <c r="D3676" i="4"/>
  <c r="F3676" i="4" s="1"/>
  <c r="H3676" i="4" s="1"/>
  <c r="D4068" i="4"/>
  <c r="F4068" i="4" s="1"/>
  <c r="H4068" i="4" s="1"/>
  <c r="D4120" i="4"/>
  <c r="F4120" i="4" s="1"/>
  <c r="H4120" i="4" s="1"/>
  <c r="D4128" i="4"/>
  <c r="F4128" i="4" s="1"/>
  <c r="H4128" i="4" s="1"/>
  <c r="E3667" i="4"/>
  <c r="E1322" i="4"/>
  <c r="E709" i="4"/>
  <c r="E660" i="4"/>
  <c r="E6394" i="4"/>
  <c r="G6394" i="4"/>
  <c r="I6394" i="4" s="1"/>
  <c r="E6380" i="4"/>
  <c r="G6380" i="4"/>
  <c r="I6380" i="4" s="1"/>
  <c r="C6373" i="4"/>
  <c r="E6373" i="4" s="1"/>
  <c r="D6373" i="4"/>
  <c r="F6373" i="4" s="1"/>
  <c r="H6373" i="4" s="1"/>
  <c r="C6321" i="4"/>
  <c r="G6321" i="4" s="1"/>
  <c r="I6321" i="4" s="1"/>
  <c r="D6321" i="4"/>
  <c r="F6321" i="4" s="1"/>
  <c r="H6321" i="4" s="1"/>
  <c r="C6314" i="4"/>
  <c r="D6314" i="4"/>
  <c r="F6314" i="4" s="1"/>
  <c r="H6314" i="4" s="1"/>
  <c r="C6306" i="4"/>
  <c r="D6306" i="4"/>
  <c r="F6306" i="4" s="1"/>
  <c r="H6306" i="4" s="1"/>
  <c r="C6298" i="4"/>
  <c r="D6298" i="4"/>
  <c r="F6298" i="4" s="1"/>
  <c r="H6298" i="4" s="1"/>
  <c r="C6178" i="4"/>
  <c r="E6178" i="4" s="1"/>
  <c r="D6178" i="4"/>
  <c r="F6178" i="4" s="1"/>
  <c r="H6178" i="4" s="1"/>
  <c r="E6130" i="4"/>
  <c r="E5946" i="4"/>
  <c r="E5458" i="4"/>
  <c r="E5434" i="4"/>
  <c r="E5058" i="4"/>
  <c r="E5018" i="4"/>
  <c r="E4466" i="4"/>
  <c r="E4402" i="4"/>
  <c r="E3431" i="4"/>
  <c r="E3196" i="4"/>
  <c r="E3180" i="4"/>
  <c r="E3118" i="4"/>
  <c r="E3048" i="4"/>
  <c r="E2779" i="4"/>
  <c r="E2755" i="4"/>
  <c r="E2684" i="4"/>
  <c r="E2660" i="4"/>
  <c r="E2510" i="4"/>
  <c r="E2479" i="4"/>
  <c r="E2447" i="4"/>
  <c r="E2423" i="4"/>
  <c r="E2392" i="4"/>
  <c r="E2360" i="4"/>
  <c r="E2306" i="4"/>
  <c r="E2234" i="4"/>
  <c r="E2226" i="4"/>
  <c r="E2218" i="4"/>
  <c r="E2178" i="4"/>
  <c r="E2163" i="4"/>
  <c r="E2068" i="4"/>
  <c r="E2060" i="4"/>
  <c r="E2044" i="4"/>
  <c r="E1982" i="4"/>
  <c r="E1966" i="4"/>
  <c r="E1854" i="4"/>
  <c r="E1798" i="4"/>
  <c r="E1790" i="4"/>
  <c r="E1782" i="4"/>
  <c r="E1766" i="4"/>
  <c r="E1758" i="4"/>
  <c r="E1750" i="4"/>
  <c r="E1742" i="4"/>
  <c r="E1734" i="4"/>
  <c r="C6421" i="4"/>
  <c r="E6421" i="4" s="1"/>
  <c r="D6421" i="4"/>
  <c r="F6421" i="4" s="1"/>
  <c r="H6421" i="4" s="1"/>
  <c r="C6407" i="4"/>
  <c r="D6407" i="4"/>
  <c r="F6407" i="4" s="1"/>
  <c r="H6407" i="4" s="1"/>
  <c r="C6399" i="4"/>
  <c r="D6399" i="4"/>
  <c r="F6399" i="4" s="1"/>
  <c r="H6399" i="4" s="1"/>
  <c r="E6379" i="4"/>
  <c r="G6379" i="4"/>
  <c r="I6379" i="4" s="1"/>
  <c r="E3676" i="4"/>
  <c r="E3640" i="4"/>
  <c r="E3594" i="4"/>
  <c r="E3406" i="4"/>
  <c r="D575" i="4"/>
  <c r="F575" i="4" s="1"/>
  <c r="H575" i="4" s="1"/>
  <c r="D606" i="4"/>
  <c r="F606" i="4" s="1"/>
  <c r="H606" i="4" s="1"/>
  <c r="D623" i="4"/>
  <c r="F623" i="4" s="1"/>
  <c r="H623" i="4" s="1"/>
  <c r="D639" i="4"/>
  <c r="F639" i="4" s="1"/>
  <c r="H639" i="4" s="1"/>
  <c r="D763" i="4"/>
  <c r="F763" i="4" s="1"/>
  <c r="H763" i="4" s="1"/>
  <c r="D803" i="4"/>
  <c r="F803" i="4" s="1"/>
  <c r="H803" i="4" s="1"/>
  <c r="D1369" i="4"/>
  <c r="F1369" i="4" s="1"/>
  <c r="H1369" i="4" s="1"/>
  <c r="D1385" i="4"/>
  <c r="F1385" i="4" s="1"/>
  <c r="H1385" i="4" s="1"/>
  <c r="D1400" i="4"/>
  <c r="D2619" i="4"/>
  <c r="F2619" i="4" s="1"/>
  <c r="H2619" i="4" s="1"/>
  <c r="D2698" i="4"/>
  <c r="F2698" i="4" s="1"/>
  <c r="H2698" i="4" s="1"/>
  <c r="D2769" i="4"/>
  <c r="F2769" i="4" s="1"/>
  <c r="H2769" i="4" s="1"/>
  <c r="D3031" i="4"/>
  <c r="F3031" i="4" s="1"/>
  <c r="H3031" i="4" s="1"/>
  <c r="D3217" i="4"/>
  <c r="F3217" i="4" s="1"/>
  <c r="H3217" i="4" s="1"/>
  <c r="D3594" i="4"/>
  <c r="F3594" i="4" s="1"/>
  <c r="H3594" i="4" s="1"/>
  <c r="E3162" i="4"/>
  <c r="E3710" i="4"/>
  <c r="E1384" i="4"/>
  <c r="D756" i="4"/>
  <c r="F756" i="4" s="1"/>
  <c r="H756" i="4" s="1"/>
  <c r="D818" i="4"/>
  <c r="F818" i="4" s="1"/>
  <c r="H818" i="4" s="1"/>
  <c r="D1030" i="4"/>
  <c r="F1030" i="4" s="1"/>
  <c r="H1030" i="4" s="1"/>
  <c r="D1109" i="4"/>
  <c r="F1109" i="4" s="1"/>
  <c r="H1109" i="4" s="1"/>
  <c r="D1124" i="4"/>
  <c r="F1124" i="4" s="1"/>
  <c r="H1124" i="4" s="1"/>
  <c r="D1148" i="4"/>
  <c r="F1148" i="4" s="1"/>
  <c r="H1148" i="4" s="1"/>
  <c r="D1164" i="4"/>
  <c r="F1164" i="4" s="1"/>
  <c r="H1164" i="4" s="1"/>
  <c r="D1180" i="4"/>
  <c r="F1180" i="4" s="1"/>
  <c r="H1180" i="4" s="1"/>
  <c r="D1415" i="4"/>
  <c r="F1415" i="4" s="1"/>
  <c r="H1415" i="4" s="1"/>
  <c r="D1423" i="4"/>
  <c r="F1423" i="4" s="1"/>
  <c r="H1423" i="4" s="1"/>
  <c r="D1430" i="4"/>
  <c r="F1430" i="4" s="1"/>
  <c r="H1430" i="4" s="1"/>
  <c r="D3186" i="4"/>
  <c r="F3186" i="4" s="1"/>
  <c r="H3186" i="4" s="1"/>
  <c r="D3681" i="4"/>
  <c r="F3681" i="4" s="1"/>
  <c r="H3681" i="4" s="1"/>
  <c r="D3688" i="4"/>
  <c r="F3688" i="4" s="1"/>
  <c r="H3688" i="4" s="1"/>
  <c r="D3695" i="4"/>
  <c r="F3695" i="4" s="1"/>
  <c r="H3695" i="4" s="1"/>
  <c r="D3710" i="4"/>
  <c r="F3710" i="4" s="1"/>
  <c r="H3710" i="4" s="1"/>
  <c r="E6371" i="4"/>
  <c r="E2666" i="4"/>
  <c r="E1447" i="4"/>
  <c r="D477" i="4"/>
  <c r="F477" i="4" s="1"/>
  <c r="H477" i="4" s="1"/>
  <c r="D486" i="4"/>
  <c r="F486" i="4" s="1"/>
  <c r="H486" i="4" s="1"/>
  <c r="D509" i="4"/>
  <c r="F509" i="4" s="1"/>
  <c r="H509" i="4" s="1"/>
  <c r="D533" i="4"/>
  <c r="F533" i="4" s="1"/>
  <c r="H533" i="4" s="1"/>
  <c r="D588" i="4"/>
  <c r="F588" i="4" s="1"/>
  <c r="H588" i="4" s="1"/>
  <c r="D715" i="4"/>
  <c r="F715" i="4" s="1"/>
  <c r="H715" i="4" s="1"/>
  <c r="D1038" i="4"/>
  <c r="F1038" i="4" s="1"/>
  <c r="H1038" i="4" s="1"/>
  <c r="D1070" i="4"/>
  <c r="F1070" i="4" s="1"/>
  <c r="H1070" i="4" s="1"/>
  <c r="D1094" i="4"/>
  <c r="F1094" i="4" s="1"/>
  <c r="H1094" i="4" s="1"/>
  <c r="D1196" i="4"/>
  <c r="F1196" i="4" s="1"/>
  <c r="H1196" i="4" s="1"/>
  <c r="D1204" i="4"/>
  <c r="F1204" i="4" s="1"/>
  <c r="H1204" i="4" s="1"/>
  <c r="D1438" i="4"/>
  <c r="F1438" i="4" s="1"/>
  <c r="H1438" i="4" s="1"/>
  <c r="D1461" i="4"/>
  <c r="F1461" i="4" s="1"/>
  <c r="H1461" i="4" s="1"/>
  <c r="D1477" i="4"/>
  <c r="F1477" i="4" s="1"/>
  <c r="H1477" i="4" s="1"/>
  <c r="D1493" i="4"/>
  <c r="F1493" i="4" s="1"/>
  <c r="H1493" i="4" s="1"/>
  <c r="D1508" i="4"/>
  <c r="F1508" i="4" s="1"/>
  <c r="H1508" i="4" s="1"/>
  <c r="D2737" i="4"/>
  <c r="F2737" i="4" s="1"/>
  <c r="H2737" i="4" s="1"/>
  <c r="D3682" i="4"/>
  <c r="F3682" i="4" s="1"/>
  <c r="H3682" i="4" s="1"/>
  <c r="D3796" i="4"/>
  <c r="F3796" i="4" s="1"/>
  <c r="H3796" i="4" s="1"/>
  <c r="D478" i="4"/>
  <c r="F478" i="4" s="1"/>
  <c r="H478" i="4" s="1"/>
  <c r="D500" i="4"/>
  <c r="F500" i="4" s="1"/>
  <c r="H500" i="4" s="1"/>
  <c r="D589" i="4"/>
  <c r="F589" i="4" s="1"/>
  <c r="H589" i="4" s="1"/>
  <c r="D684" i="4"/>
  <c r="F684" i="4" s="1"/>
  <c r="H684" i="4" s="1"/>
  <c r="D700" i="4"/>
  <c r="F700" i="4" s="1"/>
  <c r="H700" i="4" s="1"/>
  <c r="D716" i="4"/>
  <c r="F716" i="4" s="1"/>
  <c r="H716" i="4" s="1"/>
  <c r="D724" i="4"/>
  <c r="F724" i="4" s="1"/>
  <c r="H724" i="4" s="1"/>
  <c r="D740" i="4"/>
  <c r="F740" i="4" s="1"/>
  <c r="H740" i="4" s="1"/>
  <c r="D749" i="4"/>
  <c r="F749" i="4" s="1"/>
  <c r="H749" i="4" s="1"/>
  <c r="D1462" i="4"/>
  <c r="F1462" i="4" s="1"/>
  <c r="H1462" i="4" s="1"/>
  <c r="D1478" i="4"/>
  <c r="F1478" i="4" s="1"/>
  <c r="H1478" i="4" s="1"/>
  <c r="D1502" i="4"/>
  <c r="F1502" i="4" s="1"/>
  <c r="H1502" i="4" s="1"/>
  <c r="D1509" i="4"/>
  <c r="F1509" i="4" s="1"/>
  <c r="H1509" i="4" s="1"/>
  <c r="D1524" i="4"/>
  <c r="F1524" i="4" s="1"/>
  <c r="H1524" i="4" s="1"/>
  <c r="D2730" i="4"/>
  <c r="F2730" i="4" s="1"/>
  <c r="H2730" i="4" s="1"/>
  <c r="D468" i="4"/>
  <c r="F468" i="4" s="1"/>
  <c r="H468" i="4" s="1"/>
  <c r="D501" i="4"/>
  <c r="F501" i="4" s="1"/>
  <c r="H501" i="4" s="1"/>
  <c r="D580" i="4"/>
  <c r="F580" i="4" s="1"/>
  <c r="H580" i="4" s="1"/>
  <c r="D660" i="4"/>
  <c r="F660" i="4" s="1"/>
  <c r="H660" i="4" s="1"/>
  <c r="D676" i="4"/>
  <c r="F676" i="4" s="1"/>
  <c r="H676" i="4" s="1"/>
  <c r="D692" i="4"/>
  <c r="F692" i="4" s="1"/>
  <c r="H692" i="4" s="1"/>
  <c r="D709" i="4"/>
  <c r="F709" i="4" s="1"/>
  <c r="H709" i="4" s="1"/>
  <c r="D949" i="4"/>
  <c r="F949" i="4" s="1"/>
  <c r="H949" i="4" s="1"/>
  <c r="D957" i="4"/>
  <c r="F957" i="4" s="1"/>
  <c r="H957" i="4" s="1"/>
  <c r="D973" i="4"/>
  <c r="F973" i="4" s="1"/>
  <c r="H973" i="4" s="1"/>
  <c r="D1252" i="4"/>
  <c r="F1252" i="4" s="1"/>
  <c r="H1252" i="4" s="1"/>
  <c r="D1439" i="4"/>
  <c r="F1439" i="4" s="1"/>
  <c r="H1439" i="4" s="1"/>
  <c r="D1455" i="4"/>
  <c r="F1455" i="4" s="1"/>
  <c r="H1455" i="4" s="1"/>
  <c r="D1471" i="4"/>
  <c r="F1471" i="4" s="1"/>
  <c r="H1471" i="4" s="1"/>
  <c r="D1518" i="4"/>
  <c r="F1518" i="4" s="1"/>
  <c r="H1518" i="4" s="1"/>
  <c r="D1532" i="4"/>
  <c r="F1532" i="4" s="1"/>
  <c r="H1532" i="4" s="1"/>
  <c r="D1556" i="4"/>
  <c r="F1556" i="4" s="1"/>
  <c r="H1556" i="4" s="1"/>
  <c r="D1572" i="4"/>
  <c r="F1572" i="4" s="1"/>
  <c r="H1572" i="4" s="1"/>
  <c r="D1588" i="4"/>
  <c r="F1588" i="4" s="1"/>
  <c r="H1588" i="4" s="1"/>
  <c r="D444" i="4"/>
  <c r="F444" i="4" s="1"/>
  <c r="H444" i="4" s="1"/>
  <c r="D469" i="4"/>
  <c r="F469" i="4" s="1"/>
  <c r="H469" i="4" s="1"/>
  <c r="D525" i="4"/>
  <c r="F525" i="4" s="1"/>
  <c r="H525" i="4" s="1"/>
  <c r="D549" i="4"/>
  <c r="F549" i="4" s="1"/>
  <c r="H549" i="4" s="1"/>
  <c r="D581" i="4"/>
  <c r="F581" i="4" s="1"/>
  <c r="H581" i="4" s="1"/>
  <c r="D620" i="4"/>
  <c r="F620" i="4" s="1"/>
  <c r="H620" i="4" s="1"/>
  <c r="D628" i="4"/>
  <c r="F628" i="4" s="1"/>
  <c r="H628" i="4" s="1"/>
  <c r="D636" i="4"/>
  <c r="F636" i="4" s="1"/>
  <c r="H636" i="4" s="1"/>
  <c r="D644" i="4"/>
  <c r="F644" i="4" s="1"/>
  <c r="H644" i="4" s="1"/>
  <c r="D652" i="4"/>
  <c r="F652" i="4" s="1"/>
  <c r="H652" i="4" s="1"/>
  <c r="D661" i="4"/>
  <c r="F661" i="4" s="1"/>
  <c r="H661" i="4" s="1"/>
  <c r="D669" i="4"/>
  <c r="F669" i="4" s="1"/>
  <c r="H669" i="4" s="1"/>
  <c r="D677" i="4"/>
  <c r="F677" i="4" s="1"/>
  <c r="H677" i="4" s="1"/>
  <c r="D686" i="4"/>
  <c r="F686" i="4" s="1"/>
  <c r="H686" i="4" s="1"/>
  <c r="D693" i="4"/>
  <c r="F693" i="4" s="1"/>
  <c r="H693" i="4" s="1"/>
  <c r="D725" i="4"/>
  <c r="F725" i="4" s="1"/>
  <c r="H725" i="4" s="1"/>
  <c r="D886" i="4"/>
  <c r="F886" i="4" s="1"/>
  <c r="H886" i="4" s="1"/>
  <c r="D926" i="4"/>
  <c r="F926" i="4" s="1"/>
  <c r="H926" i="4" s="1"/>
  <c r="D934" i="4"/>
  <c r="F934" i="4" s="1"/>
  <c r="H934" i="4" s="1"/>
  <c r="D942" i="4"/>
  <c r="F942" i="4" s="1"/>
  <c r="H942" i="4" s="1"/>
  <c r="D1260" i="4"/>
  <c r="F1260" i="4" s="1"/>
  <c r="H1260" i="4" s="1"/>
  <c r="D1283" i="4"/>
  <c r="F1283" i="4" s="1"/>
  <c r="H1283" i="4" s="1"/>
  <c r="D1290" i="4"/>
  <c r="F1290" i="4" s="1"/>
  <c r="H1290" i="4" s="1"/>
  <c r="D1298" i="4"/>
  <c r="F1298" i="4" s="1"/>
  <c r="H1298" i="4" s="1"/>
  <c r="D1306" i="4"/>
  <c r="F1306" i="4" s="1"/>
  <c r="H1306" i="4" s="1"/>
  <c r="D1314" i="4"/>
  <c r="F1314" i="4" s="1"/>
  <c r="H1314" i="4" s="1"/>
  <c r="D1526" i="4"/>
  <c r="F1526" i="4" s="1"/>
  <c r="H1526" i="4" s="1"/>
  <c r="D1533" i="4"/>
  <c r="F1533" i="4" s="1"/>
  <c r="H1533" i="4" s="1"/>
  <c r="D1541" i="4"/>
  <c r="F1541" i="4" s="1"/>
  <c r="H1541" i="4" s="1"/>
  <c r="D1549" i="4"/>
  <c r="F1549" i="4" s="1"/>
  <c r="H1549" i="4" s="1"/>
  <c r="D1557" i="4"/>
  <c r="F1557" i="4" s="1"/>
  <c r="H1557" i="4" s="1"/>
  <c r="D1565" i="4"/>
  <c r="F1565" i="4" s="1"/>
  <c r="H1565" i="4" s="1"/>
  <c r="D1573" i="4"/>
  <c r="F1573" i="4" s="1"/>
  <c r="H1573" i="4" s="1"/>
  <c r="D1581" i="4"/>
  <c r="F1581" i="4" s="1"/>
  <c r="H1581" i="4" s="1"/>
  <c r="D1589" i="4"/>
  <c r="F1589" i="4" s="1"/>
  <c r="H1589" i="4" s="1"/>
  <c r="D1597" i="4"/>
  <c r="F1597" i="4" s="1"/>
  <c r="H1597" i="4" s="1"/>
  <c r="D2555" i="4"/>
  <c r="F2555" i="4" s="1"/>
  <c r="H2555" i="4" s="1"/>
  <c r="D2706" i="4"/>
  <c r="F2706" i="4" s="1"/>
  <c r="H2706" i="4" s="1"/>
  <c r="D2840" i="4"/>
  <c r="F2840" i="4" s="1"/>
  <c r="H2840" i="4" s="1"/>
  <c r="D2864" i="4"/>
  <c r="F2864" i="4" s="1"/>
  <c r="H2864" i="4" s="1"/>
  <c r="D3428" i="4"/>
  <c r="F3428" i="4" s="1"/>
  <c r="H3428" i="4" s="1"/>
  <c r="D3646" i="4"/>
  <c r="F3646" i="4" s="1"/>
  <c r="H3646" i="4" s="1"/>
  <c r="D4076" i="4"/>
  <c r="F4076" i="4" s="1"/>
  <c r="H4076" i="4" s="1"/>
  <c r="D4084" i="4"/>
  <c r="F4084" i="4" s="1"/>
  <c r="H4084" i="4" s="1"/>
  <c r="D4105" i="4"/>
  <c r="F4105" i="4" s="1"/>
  <c r="H4105" i="4" s="1"/>
  <c r="D4113" i="4"/>
  <c r="F4113" i="4" s="1"/>
  <c r="H4113" i="4" s="1"/>
  <c r="D6379" i="4"/>
  <c r="F6379" i="4" s="1"/>
  <c r="H6379" i="4" s="1"/>
  <c r="E3084" i="4"/>
  <c r="E2888" i="4"/>
  <c r="E2872" i="4"/>
  <c r="E2619" i="4"/>
  <c r="E2603" i="4"/>
  <c r="E1290" i="4"/>
  <c r="E725" i="4"/>
  <c r="C6414" i="4"/>
  <c r="C6372" i="4"/>
  <c r="D6372" i="4"/>
  <c r="F6372" i="4" s="1"/>
  <c r="H6372" i="4" s="1"/>
  <c r="E6342" i="4"/>
  <c r="G6342" i="4"/>
  <c r="I6342" i="4" s="1"/>
  <c r="C6313" i="4"/>
  <c r="E6313" i="4" s="1"/>
  <c r="D6313" i="4"/>
  <c r="F6313" i="4" s="1"/>
  <c r="H6313" i="4" s="1"/>
  <c r="C6305" i="4"/>
  <c r="E6305" i="4" s="1"/>
  <c r="D6305" i="4"/>
  <c r="F6305" i="4" s="1"/>
  <c r="H6305" i="4" s="1"/>
  <c r="E3587" i="4"/>
  <c r="E3563" i="4"/>
  <c r="E3375" i="4"/>
  <c r="E3360" i="4"/>
  <c r="E3328" i="4"/>
  <c r="E3024" i="4"/>
  <c r="E3000" i="4"/>
  <c r="E2770" i="4"/>
  <c r="E2675" i="4"/>
  <c r="E2644" i="4"/>
  <c r="E2628" i="4"/>
  <c r="E2588" i="4"/>
  <c r="E2502" i="4"/>
  <c r="E2494" i="4"/>
  <c r="E2478" i="4"/>
  <c r="E2470" i="4"/>
  <c r="E2446" i="4"/>
  <c r="E2438" i="4"/>
  <c r="E2414" i="4"/>
  <c r="E2352" i="4"/>
  <c r="E2336" i="4"/>
  <c r="E2154" i="4"/>
  <c r="E2099" i="4"/>
  <c r="E2051" i="4"/>
  <c r="E2043" i="4"/>
  <c r="E2035" i="4"/>
  <c r="E2004" i="4"/>
  <c r="E1996" i="4"/>
  <c r="E2768" i="4"/>
  <c r="E2736" i="4"/>
  <c r="E1727" i="4"/>
  <c r="E1712" i="4"/>
  <c r="E1704" i="4"/>
  <c r="E1680" i="4"/>
  <c r="E1586" i="4"/>
  <c r="E1578" i="4"/>
  <c r="E1018" i="4"/>
  <c r="E1002" i="4"/>
  <c r="E994" i="4"/>
  <c r="E941" i="4"/>
  <c r="E815" i="4"/>
  <c r="E800" i="4"/>
  <c r="E760" i="4"/>
  <c r="E746" i="4"/>
  <c r="E722" i="4"/>
  <c r="E698" i="4"/>
  <c r="E651" i="4"/>
  <c r="E2926" i="4"/>
  <c r="E2894" i="4"/>
  <c r="E2854" i="4"/>
  <c r="E1780" i="4"/>
  <c r="E1748" i="4"/>
  <c r="E1726" i="4"/>
  <c r="E1648" i="4"/>
  <c r="E1616" i="4"/>
  <c r="E1239" i="4"/>
  <c r="E1207" i="4"/>
  <c r="E1143" i="4"/>
  <c r="E1025" i="4"/>
  <c r="E1017" i="4"/>
  <c r="E1009" i="4"/>
  <c r="E993" i="4"/>
  <c r="E924" i="4"/>
  <c r="E877" i="4"/>
  <c r="E869" i="4"/>
  <c r="E861" i="4"/>
  <c r="E1930" i="4"/>
  <c r="E1819" i="4"/>
  <c r="E1387" i="4"/>
  <c r="E1363" i="4"/>
  <c r="E1300" i="4"/>
  <c r="E1270" i="4"/>
  <c r="E1238" i="4"/>
  <c r="E1206" i="4"/>
  <c r="E1182" i="4"/>
  <c r="E1119" i="4"/>
  <c r="E1088" i="4"/>
  <c r="E1064" i="4"/>
  <c r="E1056" i="4"/>
  <c r="E1016" i="4"/>
  <c r="E1008" i="4"/>
  <c r="E1000" i="4"/>
  <c r="E992" i="4"/>
  <c r="E985" i="4"/>
  <c r="E978" i="4"/>
  <c r="E939" i="4"/>
  <c r="E5605" i="4"/>
  <c r="E2260" i="4"/>
  <c r="E2252" i="4"/>
  <c r="E2196" i="4"/>
  <c r="E2188" i="4"/>
  <c r="E2102" i="4"/>
  <c r="E2086" i="4"/>
  <c r="E2046" i="4"/>
  <c r="E2022" i="4"/>
  <c r="E2015" i="4"/>
  <c r="E1991" i="4"/>
  <c r="E1968" i="4"/>
  <c r="E1842" i="4"/>
  <c r="E1464" i="4"/>
  <c r="E1448" i="4"/>
  <c r="E1424" i="4"/>
  <c r="E1386" i="4"/>
  <c r="E1378" i="4"/>
  <c r="E1355" i="4"/>
  <c r="E1331" i="4"/>
  <c r="E1299" i="4"/>
  <c r="E1110" i="4"/>
  <c r="E1087" i="4"/>
  <c r="E1079" i="4"/>
  <c r="E999" i="4"/>
  <c r="E991" i="4"/>
  <c r="E984" i="4"/>
  <c r="E693" i="4"/>
  <c r="C3732" i="4"/>
  <c r="D3732" i="4"/>
  <c r="C3724" i="4"/>
  <c r="D3724" i="4"/>
  <c r="E3618" i="4"/>
  <c r="E3434" i="4"/>
  <c r="C2746" i="4"/>
  <c r="D2746" i="4"/>
  <c r="C2738" i="4"/>
  <c r="D2738" i="4"/>
  <c r="C2723" i="4"/>
  <c r="D2723" i="4"/>
  <c r="C2715" i="4"/>
  <c r="D2715" i="4"/>
  <c r="C2708" i="4"/>
  <c r="D2708" i="4"/>
  <c r="C2700" i="4"/>
  <c r="D2700" i="4"/>
  <c r="E2550" i="4"/>
  <c r="E2542" i="4"/>
  <c r="E2534" i="4"/>
  <c r="E2526" i="4"/>
  <c r="E2519" i="4"/>
  <c r="E2511" i="4"/>
  <c r="E2496" i="4"/>
  <c r="E755" i="4"/>
  <c r="E748" i="4"/>
  <c r="E740" i="4"/>
  <c r="E724" i="4"/>
  <c r="E716" i="4"/>
  <c r="E708" i="4"/>
  <c r="E700" i="4"/>
  <c r="E646" i="4"/>
  <c r="E639" i="4"/>
  <c r="E623" i="4"/>
  <c r="H1136" i="4"/>
  <c r="C3739" i="4"/>
  <c r="D3739" i="4"/>
  <c r="C3464" i="4"/>
  <c r="D3464" i="4"/>
  <c r="F3464" i="4" s="1"/>
  <c r="H3464" i="4" s="1"/>
  <c r="C3456" i="4"/>
  <c r="D3456" i="4"/>
  <c r="C3448" i="4"/>
  <c r="D3448" i="4"/>
  <c r="C3440" i="4"/>
  <c r="D3440" i="4"/>
  <c r="C3077" i="4"/>
  <c r="E3077" i="4" s="1"/>
  <c r="D3077" i="4"/>
  <c r="F3077" i="4" s="1"/>
  <c r="H3077" i="4" s="1"/>
  <c r="C2753" i="4"/>
  <c r="E2753" i="4" s="1"/>
  <c r="D2753" i="4"/>
  <c r="E2730" i="4"/>
  <c r="E2722" i="4"/>
  <c r="E2707" i="4"/>
  <c r="E1486" i="4"/>
  <c r="E1478" i="4"/>
  <c r="E1470" i="4"/>
  <c r="E1462" i="4"/>
  <c r="E1454" i="4"/>
  <c r="E1446" i="4"/>
  <c r="E1438" i="4"/>
  <c r="E1430" i="4"/>
  <c r="E1423" i="4"/>
  <c r="E1415" i="4"/>
  <c r="E1407" i="4"/>
  <c r="E1400" i="4"/>
  <c r="E963" i="4"/>
  <c r="E808" i="4"/>
  <c r="E801" i="4"/>
  <c r="E793" i="4"/>
  <c r="E777" i="4"/>
  <c r="E769" i="4"/>
  <c r="E754" i="4"/>
  <c r="E739" i="4"/>
  <c r="E731" i="4"/>
  <c r="E723" i="4"/>
  <c r="E715" i="4"/>
  <c r="E707" i="4"/>
  <c r="E699" i="4"/>
  <c r="E685" i="4"/>
  <c r="E677" i="4"/>
  <c r="E661" i="4"/>
  <c r="E653" i="4"/>
  <c r="E630" i="4"/>
  <c r="H1024" i="4"/>
  <c r="H1472" i="4"/>
  <c r="H1504" i="4"/>
  <c r="H1208" i="4"/>
  <c r="H1408" i="4"/>
  <c r="H888" i="4"/>
  <c r="H1264" i="4"/>
  <c r="H2608" i="4"/>
  <c r="E5098" i="4"/>
  <c r="E4842" i="4"/>
  <c r="E4586" i="4"/>
  <c r="E4442" i="4"/>
  <c r="E4298" i="4"/>
  <c r="E4282" i="4"/>
  <c r="E4236" i="4"/>
  <c r="E4084" i="4"/>
  <c r="E4274" i="4"/>
  <c r="E5034" i="4"/>
  <c r="E4522" i="4"/>
  <c r="E4019" i="4"/>
  <c r="D447" i="4"/>
  <c r="F447" i="4" s="1"/>
  <c r="H447" i="4" s="1"/>
  <c r="D470" i="4"/>
  <c r="F470" i="4" s="1"/>
  <c r="H470" i="4" s="1"/>
  <c r="D439" i="4"/>
  <c r="F439" i="4" s="1"/>
  <c r="H439" i="4" s="1"/>
  <c r="D471" i="4"/>
  <c r="F471" i="4" s="1"/>
  <c r="H471" i="4" s="1"/>
  <c r="D551" i="4"/>
  <c r="F551" i="4" s="1"/>
  <c r="H551" i="4" s="1"/>
  <c r="D463" i="4"/>
  <c r="F463" i="4" s="1"/>
  <c r="H463" i="4" s="1"/>
  <c r="D526" i="4"/>
  <c r="F526" i="4" s="1"/>
  <c r="H526" i="4" s="1"/>
  <c r="D535" i="4"/>
  <c r="F535" i="4" s="1"/>
  <c r="H535" i="4" s="1"/>
  <c r="D543" i="4"/>
  <c r="F543" i="4" s="1"/>
  <c r="H543" i="4" s="1"/>
  <c r="D479" i="4"/>
  <c r="F479" i="4" s="1"/>
  <c r="H479" i="4" s="1"/>
  <c r="D559" i="4"/>
  <c r="F559" i="4" s="1"/>
  <c r="H559" i="4" s="1"/>
  <c r="D534" i="4"/>
  <c r="F534" i="4" s="1"/>
  <c r="H534" i="4" s="1"/>
  <c r="D542" i="4"/>
  <c r="F542" i="4" s="1"/>
  <c r="H542" i="4" s="1"/>
  <c r="D430" i="4"/>
  <c r="F430" i="4" s="1"/>
  <c r="H430" i="4" s="1"/>
  <c r="D431" i="4"/>
  <c r="F431" i="4" s="1"/>
  <c r="H431" i="4" s="1"/>
  <c r="D494" i="4"/>
  <c r="F494" i="4" s="1"/>
  <c r="H494" i="4" s="1"/>
  <c r="D502" i="4"/>
  <c r="F502" i="4" s="1"/>
  <c r="H502" i="4" s="1"/>
  <c r="D510" i="4"/>
  <c r="F510" i="4" s="1"/>
  <c r="H510" i="4" s="1"/>
  <c r="D518" i="4"/>
  <c r="F518" i="4" s="1"/>
  <c r="H518" i="4" s="1"/>
  <c r="D527" i="4"/>
  <c r="F527" i="4" s="1"/>
  <c r="H527" i="4" s="1"/>
  <c r="D582" i="4"/>
  <c r="F582" i="4" s="1"/>
  <c r="H582" i="4" s="1"/>
  <c r="D590" i="4"/>
  <c r="F590" i="4" s="1"/>
  <c r="H590" i="4" s="1"/>
  <c r="D598" i="4"/>
  <c r="F598" i="4" s="1"/>
  <c r="H598" i="4" s="1"/>
  <c r="D567" i="4"/>
  <c r="F567" i="4" s="1"/>
  <c r="H567" i="4" s="1"/>
  <c r="D495" i="4"/>
  <c r="F495" i="4" s="1"/>
  <c r="H495" i="4" s="1"/>
  <c r="D503" i="4"/>
  <c r="F503" i="4" s="1"/>
  <c r="H503" i="4" s="1"/>
  <c r="D511" i="4"/>
  <c r="F511" i="4" s="1"/>
  <c r="H511" i="4" s="1"/>
  <c r="D519" i="4"/>
  <c r="F519" i="4" s="1"/>
  <c r="H519" i="4" s="1"/>
  <c r="D583" i="4"/>
  <c r="F583" i="4" s="1"/>
  <c r="H583" i="4" s="1"/>
  <c r="D591" i="4"/>
  <c r="F591" i="4" s="1"/>
  <c r="H591" i="4" s="1"/>
  <c r="D599" i="4"/>
  <c r="F599" i="4" s="1"/>
  <c r="H599" i="4" s="1"/>
  <c r="C3477" i="4"/>
  <c r="D3477" i="4"/>
  <c r="F3477" i="4" s="1"/>
  <c r="H3477" i="4" s="1"/>
  <c r="E3470" i="4"/>
  <c r="E3450" i="4"/>
  <c r="C3442" i="4"/>
  <c r="D3442" i="4"/>
  <c r="C3435" i="4"/>
  <c r="D3435" i="4"/>
  <c r="F3435" i="4" s="1"/>
  <c r="H3435" i="4" s="1"/>
  <c r="E3154" i="4"/>
  <c r="E3140" i="4"/>
  <c r="E3132" i="4"/>
  <c r="E3124" i="4"/>
  <c r="E3116" i="4"/>
  <c r="C3078" i="4"/>
  <c r="D3078" i="4"/>
  <c r="E3050" i="4"/>
  <c r="C3043" i="4"/>
  <c r="D3043" i="4"/>
  <c r="F3043" i="4" s="1"/>
  <c r="H3043" i="4" s="1"/>
  <c r="E2952" i="4"/>
  <c r="E2922" i="4"/>
  <c r="E2830" i="4"/>
  <c r="E2822" i="4"/>
  <c r="E2814" i="4"/>
  <c r="E2807" i="4"/>
  <c r="E2686" i="4"/>
  <c r="E2398" i="4"/>
  <c r="D2445" i="4"/>
  <c r="F2445" i="4" s="1"/>
  <c r="H2445" i="4" s="1"/>
  <c r="D2701" i="4"/>
  <c r="F2701" i="4" s="1"/>
  <c r="H2701" i="4" s="1"/>
  <c r="D2807" i="4"/>
  <c r="F2807" i="4" s="1"/>
  <c r="H2807" i="4" s="1"/>
  <c r="D2814" i="4"/>
  <c r="F2814" i="4" s="1"/>
  <c r="H2814" i="4" s="1"/>
  <c r="D3450" i="4"/>
  <c r="F3450" i="4" s="1"/>
  <c r="H3450" i="4" s="1"/>
  <c r="D3458" i="4"/>
  <c r="F3458" i="4" s="1"/>
  <c r="H3458" i="4" s="1"/>
  <c r="D2822" i="4"/>
  <c r="F2822" i="4" s="1"/>
  <c r="H2822" i="4" s="1"/>
  <c r="D2830" i="4"/>
  <c r="F2830" i="4" s="1"/>
  <c r="H2830" i="4" s="1"/>
  <c r="D2837" i="4"/>
  <c r="F2837" i="4" s="1"/>
  <c r="H2837" i="4" s="1"/>
  <c r="D2845" i="4"/>
  <c r="F2845" i="4" s="1"/>
  <c r="H2845" i="4" s="1"/>
  <c r="D3116" i="4"/>
  <c r="F3116" i="4" s="1"/>
  <c r="H3116" i="4" s="1"/>
  <c r="D3124" i="4"/>
  <c r="F3124" i="4" s="1"/>
  <c r="H3124" i="4" s="1"/>
  <c r="D3132" i="4"/>
  <c r="F3132" i="4" s="1"/>
  <c r="H3132" i="4" s="1"/>
  <c r="C6383" i="4"/>
  <c r="D6383" i="4"/>
  <c r="F6383" i="4" s="1"/>
  <c r="H6383" i="4" s="1"/>
  <c r="C6377" i="4"/>
  <c r="E6377" i="4" s="1"/>
  <c r="D6377" i="4"/>
  <c r="F6377" i="4" s="1"/>
  <c r="H6377" i="4" s="1"/>
  <c r="C4207" i="4"/>
  <c r="D4207" i="4"/>
  <c r="D3140" i="4"/>
  <c r="F3140" i="4" s="1"/>
  <c r="H3140" i="4" s="1"/>
  <c r="D3154" i="4"/>
  <c r="F3154" i="4" s="1"/>
  <c r="H3154" i="4" s="1"/>
  <c r="D3161" i="4"/>
  <c r="F3161" i="4" s="1"/>
  <c r="H3161" i="4" s="1"/>
  <c r="C555" i="6"/>
  <c r="E3" i="4"/>
  <c r="G3" i="4" s="1"/>
  <c r="R5" i="4" s="1"/>
  <c r="E611" i="4"/>
  <c r="E607" i="4"/>
  <c r="E603" i="4"/>
  <c r="E599" i="4"/>
  <c r="E595" i="4"/>
  <c r="E592" i="4"/>
  <c r="E589" i="4"/>
  <c r="E581" i="4"/>
  <c r="E577" i="4"/>
  <c r="E566" i="4"/>
  <c r="E562" i="4"/>
  <c r="E542" i="4"/>
  <c r="E538" i="4"/>
  <c r="E534" i="4"/>
  <c r="E617" i="4"/>
  <c r="E613" i="4"/>
  <c r="C438" i="4"/>
  <c r="E438" i="4" s="1"/>
  <c r="D437" i="4"/>
  <c r="F437" i="4" s="1"/>
  <c r="H437" i="4" s="1"/>
  <c r="E4235" i="4"/>
  <c r="E4043" i="4"/>
  <c r="E773" i="4"/>
  <c r="D4235" i="4"/>
  <c r="F4235" i="4" s="1"/>
  <c r="H4235" i="4" s="1"/>
  <c r="E4140" i="4"/>
  <c r="E2678" i="4"/>
  <c r="E797" i="4"/>
  <c r="E779" i="4"/>
  <c r="D455" i="4"/>
  <c r="C455" i="4"/>
  <c r="E455" i="4" s="1"/>
  <c r="E2714" i="4"/>
  <c r="E2698" i="4"/>
  <c r="D2704" i="4"/>
  <c r="F2704" i="4" s="1"/>
  <c r="H2704" i="4" s="1"/>
  <c r="D883" i="4"/>
  <c r="F883" i="4" s="1"/>
  <c r="H883" i="4" s="1"/>
  <c r="E2704" i="4"/>
  <c r="E2682" i="4"/>
  <c r="D659" i="4"/>
  <c r="F659" i="4" s="1"/>
  <c r="H659" i="4" s="1"/>
  <c r="D523" i="4"/>
  <c r="F523" i="4" s="1"/>
  <c r="H523" i="4" s="1"/>
  <c r="D4140" i="4"/>
  <c r="F4140" i="4" s="1"/>
  <c r="H4140" i="4" s="1"/>
  <c r="E4106" i="4"/>
  <c r="E4048" i="4"/>
  <c r="E883" i="4"/>
  <c r="E845" i="4"/>
  <c r="E659" i="4"/>
  <c r="E530" i="4"/>
  <c r="D2714" i="4"/>
  <c r="F2714" i="4" s="1"/>
  <c r="H2714" i="4" s="1"/>
  <c r="D489" i="4"/>
  <c r="F489" i="4" s="1"/>
  <c r="H489" i="4" s="1"/>
  <c r="D4048" i="4"/>
  <c r="F4048" i="4" s="1"/>
  <c r="H4048" i="4" s="1"/>
  <c r="E3367" i="4"/>
  <c r="E3251" i="4"/>
  <c r="E3212" i="4"/>
  <c r="E3202" i="4"/>
  <c r="E3188" i="4"/>
  <c r="E3006" i="4"/>
  <c r="E2966" i="4"/>
  <c r="E2774" i="4"/>
  <c r="E720" i="4"/>
  <c r="E675" i="4"/>
  <c r="E669" i="4"/>
  <c r="E664" i="4"/>
  <c r="E3735" i="4"/>
  <c r="E3692" i="4"/>
  <c r="E3458" i="4"/>
  <c r="E3294" i="4"/>
  <c r="E2158" i="4"/>
  <c r="E2096" i="4"/>
  <c r="E1560" i="4"/>
  <c r="E1055" i="4"/>
  <c r="E947" i="4"/>
  <c r="E907" i="4"/>
  <c r="E758" i="4"/>
  <c r="E737" i="4"/>
  <c r="E3938" i="4"/>
  <c r="E3919" i="4"/>
  <c r="E6419" i="4"/>
  <c r="G6419" i="4"/>
  <c r="I6419" i="4" s="1"/>
  <c r="G6339" i="4"/>
  <c r="I6339" i="4" s="1"/>
  <c r="E6339" i="4"/>
  <c r="G6323" i="4"/>
  <c r="I6323" i="4" s="1"/>
  <c r="E3806" i="4"/>
  <c r="E3768" i="4"/>
  <c r="E3152" i="4"/>
  <c r="E3142" i="4"/>
  <c r="D429" i="4"/>
  <c r="C429" i="4"/>
  <c r="E429" i="4" s="1"/>
  <c r="E585" i="4"/>
  <c r="C579" i="4"/>
  <c r="F579" i="4" s="1"/>
  <c r="H579" i="4" s="1"/>
  <c r="E573" i="4"/>
  <c r="C561" i="4"/>
  <c r="D561" i="4"/>
  <c r="C531" i="4"/>
  <c r="D531" i="4"/>
  <c r="C450" i="4"/>
  <c r="E450" i="4" s="1"/>
  <c r="J6" i="4"/>
  <c r="K6" i="4" s="1"/>
  <c r="D460" i="4"/>
  <c r="F460" i="4" s="1"/>
  <c r="H460" i="4" s="1"/>
  <c r="K5" i="4"/>
  <c r="D461" i="4"/>
  <c r="F461" i="4" s="1"/>
  <c r="H461" i="4" s="1"/>
  <c r="D467" i="4"/>
  <c r="F467" i="4" s="1"/>
  <c r="H467" i="4" s="1"/>
  <c r="C434" i="4"/>
  <c r="E434" i="4" s="1"/>
  <c r="D434" i="4"/>
  <c r="D462" i="4"/>
  <c r="F462" i="4" s="1"/>
  <c r="H462" i="4" s="1"/>
  <c r="D476" i="4"/>
  <c r="F476" i="4" s="1"/>
  <c r="H476" i="4" s="1"/>
  <c r="E563" i="4"/>
  <c r="D487" i="4"/>
  <c r="F487" i="4" s="1"/>
  <c r="H487" i="4" s="1"/>
  <c r="D545" i="4"/>
  <c r="F545" i="4" s="1"/>
  <c r="H545" i="4" s="1"/>
  <c r="D452" i="4"/>
  <c r="F452" i="4" s="1"/>
  <c r="H452" i="4" s="1"/>
  <c r="E558" i="4"/>
  <c r="E546" i="4"/>
  <c r="E580" i="4"/>
  <c r="E567" i="4"/>
  <c r="E543" i="4"/>
  <c r="E548" i="4"/>
  <c r="E551" i="4"/>
  <c r="E529" i="4"/>
  <c r="E582" i="4"/>
  <c r="E537" i="4"/>
  <c r="L119" i="4"/>
  <c r="D574" i="4"/>
  <c r="C574" i="4"/>
  <c r="E442" i="4"/>
  <c r="E437" i="4"/>
  <c r="C428" i="4"/>
  <c r="D428" i="4"/>
  <c r="E1036" i="4"/>
  <c r="E908" i="4"/>
  <c r="E762" i="4"/>
  <c r="E747" i="4"/>
  <c r="C742" i="4"/>
  <c r="D742" i="4"/>
  <c r="C732" i="4"/>
  <c r="D732" i="4"/>
  <c r="C682" i="4"/>
  <c r="D682" i="4"/>
  <c r="F682" i="4" s="1"/>
  <c r="H682" i="4" s="1"/>
  <c r="C618" i="4"/>
  <c r="D618" i="4"/>
  <c r="E583" i="4"/>
  <c r="E578" i="4"/>
  <c r="D762" i="4"/>
  <c r="F762" i="4" s="1"/>
  <c r="H762" i="4" s="1"/>
  <c r="E6417" i="4"/>
  <c r="G6417" i="4"/>
  <c r="I6417" i="4" s="1"/>
  <c r="E6385" i="4"/>
  <c r="G6385" i="4"/>
  <c r="I6385" i="4" s="1"/>
  <c r="E6357" i="4"/>
  <c r="G6357" i="4"/>
  <c r="I6357" i="4" s="1"/>
  <c r="E6333" i="4"/>
  <c r="G6333" i="4"/>
  <c r="I6333" i="4" s="1"/>
  <c r="E6329" i="4"/>
  <c r="G6329" i="4"/>
  <c r="I6329" i="4" s="1"/>
  <c r="E6325" i="4"/>
  <c r="G6325" i="4"/>
  <c r="I6325" i="4" s="1"/>
  <c r="E6317" i="4"/>
  <c r="G6317" i="4"/>
  <c r="I6317" i="4" s="1"/>
  <c r="E6309" i="4"/>
  <c r="G6309" i="4"/>
  <c r="I6309" i="4" s="1"/>
  <c r="E6301" i="4"/>
  <c r="G6301" i="4"/>
  <c r="I6301" i="4" s="1"/>
  <c r="E6293" i="4"/>
  <c r="G6293" i="4"/>
  <c r="I6293" i="4" s="1"/>
  <c r="E6289" i="4"/>
  <c r="E6285" i="4"/>
  <c r="G6285" i="4"/>
  <c r="I6285" i="4" s="1"/>
  <c r="E6277" i="4"/>
  <c r="G6277" i="4"/>
  <c r="I6277" i="4" s="1"/>
  <c r="E6269" i="4"/>
  <c r="G6269" i="4"/>
  <c r="I6269" i="4" s="1"/>
  <c r="E6265" i="4"/>
  <c r="G6265" i="4"/>
  <c r="I6265" i="4" s="1"/>
  <c r="E6261" i="4"/>
  <c r="G6261" i="4"/>
  <c r="I6261" i="4" s="1"/>
  <c r="E6253" i="4"/>
  <c r="G6253" i="4"/>
  <c r="I6253" i="4" s="1"/>
  <c r="E6245" i="4"/>
  <c r="G6245" i="4"/>
  <c r="I6245" i="4" s="1"/>
  <c r="E6237" i="4"/>
  <c r="G6237" i="4"/>
  <c r="I6237" i="4" s="1"/>
  <c r="E6229" i="4"/>
  <c r="G6229" i="4"/>
  <c r="I6229" i="4" s="1"/>
  <c r="G6221" i="4"/>
  <c r="I6221" i="4" s="1"/>
  <c r="E6221" i="4"/>
  <c r="E6213" i="4"/>
  <c r="G6213" i="4"/>
  <c r="I6213" i="4" s="1"/>
  <c r="E6205" i="4"/>
  <c r="G6205" i="4"/>
  <c r="I6205" i="4" s="1"/>
  <c r="E6197" i="4"/>
  <c r="G6197" i="4"/>
  <c r="I6197" i="4" s="1"/>
  <c r="E6189" i="4"/>
  <c r="G6189" i="4"/>
  <c r="I6189" i="4" s="1"/>
  <c r="G6181" i="4"/>
  <c r="I6181" i="4" s="1"/>
  <c r="E6181" i="4"/>
  <c r="E6173" i="4"/>
  <c r="G6173" i="4"/>
  <c r="I6173" i="4" s="1"/>
  <c r="E6169" i="4"/>
  <c r="E6165" i="4"/>
  <c r="E6157" i="4"/>
  <c r="E6149" i="4"/>
  <c r="E6141" i="4"/>
  <c r="E6133" i="4"/>
  <c r="E6125" i="4"/>
  <c r="E6117" i="4"/>
  <c r="E6109" i="4"/>
  <c r="E6101" i="4"/>
  <c r="E6093" i="4"/>
  <c r="E6085" i="4"/>
  <c r="E6077" i="4"/>
  <c r="E6069" i="4"/>
  <c r="E6065" i="4"/>
  <c r="E6061" i="4"/>
  <c r="E6053" i="4"/>
  <c r="E6045" i="4"/>
  <c r="E6037" i="4"/>
  <c r="E6029" i="4"/>
  <c r="E6021" i="4"/>
  <c r="E6013" i="4"/>
  <c r="E6005" i="4"/>
  <c r="E5997" i="4"/>
  <c r="E5989" i="4"/>
  <c r="E5981" i="4"/>
  <c r="E5973" i="4"/>
  <c r="E5965" i="4"/>
  <c r="E5961" i="4"/>
  <c r="E5957" i="4"/>
  <c r="E5949" i="4"/>
  <c r="E5945" i="4"/>
  <c r="E5941" i="4"/>
  <c r="E5933" i="4"/>
  <c r="E5925" i="4"/>
  <c r="E5917" i="4"/>
  <c r="E5909" i="4"/>
  <c r="E5901" i="4"/>
  <c r="E5893" i="4"/>
  <c r="E5885" i="4"/>
  <c r="E5877" i="4"/>
  <c r="E5869" i="4"/>
  <c r="E5865" i="4"/>
  <c r="E5861" i="4"/>
  <c r="E5853" i="4"/>
  <c r="E5849" i="4"/>
  <c r="E5845" i="4"/>
  <c r="E5837" i="4"/>
  <c r="E5829" i="4"/>
  <c r="E5821" i="4"/>
  <c r="E5817" i="4"/>
  <c r="E5813" i="4"/>
  <c r="E5805" i="4"/>
  <c r="E5797" i="4"/>
  <c r="E5789" i="4"/>
  <c r="E5781" i="4"/>
  <c r="E5777" i="4"/>
  <c r="E5773" i="4"/>
  <c r="E5765" i="4"/>
  <c r="E5757" i="4"/>
  <c r="E5749" i="4"/>
  <c r="E5741" i="4"/>
  <c r="E5733" i="4"/>
  <c r="E5725" i="4"/>
  <c r="E5717" i="4"/>
  <c r="E5709" i="4"/>
  <c r="E5701" i="4"/>
  <c r="E5693" i="4"/>
  <c r="E5685" i="4"/>
  <c r="E5677" i="4"/>
  <c r="E5669" i="4"/>
  <c r="E5661" i="4"/>
  <c r="E5653" i="4"/>
  <c r="E5645" i="4"/>
  <c r="E5637" i="4"/>
  <c r="E5629" i="4"/>
  <c r="E5621" i="4"/>
  <c r="E5613" i="4"/>
  <c r="E5609" i="4"/>
  <c r="E5597" i="4"/>
  <c r="E5589" i="4"/>
  <c r="E5581" i="4"/>
  <c r="E5573" i="4"/>
  <c r="E5569" i="4"/>
  <c r="E5565" i="4"/>
  <c r="E5557" i="4"/>
  <c r="E5549" i="4"/>
  <c r="E5541" i="4"/>
  <c r="E5533" i="4"/>
  <c r="E5529" i="4"/>
  <c r="E5525" i="4"/>
  <c r="E5517" i="4"/>
  <c r="E5513" i="4"/>
  <c r="E5509" i="4"/>
  <c r="E5501" i="4"/>
  <c r="E5493" i="4"/>
  <c r="E5485" i="4"/>
  <c r="E5477" i="4"/>
  <c r="E5469" i="4"/>
  <c r="E5461" i="4"/>
  <c r="E5453" i="4"/>
  <c r="E5445" i="4"/>
  <c r="E5437" i="4"/>
  <c r="E5429" i="4"/>
  <c r="E5421" i="4"/>
  <c r="E5413" i="4"/>
  <c r="E5405" i="4"/>
  <c r="E5397" i="4"/>
  <c r="E5389" i="4"/>
  <c r="E5381" i="4"/>
  <c r="E5373" i="4"/>
  <c r="E5369" i="4"/>
  <c r="E5365" i="4"/>
  <c r="E5357" i="4"/>
  <c r="E5349" i="4"/>
  <c r="E5341" i="4"/>
  <c r="E5333" i="4"/>
  <c r="E5325" i="4"/>
  <c r="E5317" i="4"/>
  <c r="E5309" i="4"/>
  <c r="E5301" i="4"/>
  <c r="E5293" i="4"/>
  <c r="E5289" i="4"/>
  <c r="E5285" i="4"/>
  <c r="E5277" i="4"/>
  <c r="E5269" i="4"/>
  <c r="E5261" i="4"/>
  <c r="E5257" i="4"/>
  <c r="E5253" i="4"/>
  <c r="E5245" i="4"/>
  <c r="E5237" i="4"/>
  <c r="E5229" i="4"/>
  <c r="E5221" i="4"/>
  <c r="E5213" i="4"/>
  <c r="E5205" i="4"/>
  <c r="E5197" i="4"/>
  <c r="E5193" i="4"/>
  <c r="E5189" i="4"/>
  <c r="E5181" i="4"/>
  <c r="E5173" i="4"/>
  <c r="E5165" i="4"/>
  <c r="E5157" i="4"/>
  <c r="E5149" i="4"/>
  <c r="E5141" i="4"/>
  <c r="E5133" i="4"/>
  <c r="E5125" i="4"/>
  <c r="E5117" i="4"/>
  <c r="E5109" i="4"/>
  <c r="E5101" i="4"/>
  <c r="E5093" i="4"/>
  <c r="E5085" i="4"/>
  <c r="E5077" i="4"/>
  <c r="E5069" i="4"/>
  <c r="E5061" i="4"/>
  <c r="E5053" i="4"/>
  <c r="E5045" i="4"/>
  <c r="E5037" i="4"/>
  <c r="E5033" i="4"/>
  <c r="E5029" i="4"/>
  <c r="E5021" i="4"/>
  <c r="E5013" i="4"/>
  <c r="E5005" i="4"/>
  <c r="E4997" i="4"/>
  <c r="E4989" i="4"/>
  <c r="E4985" i="4"/>
  <c r="E4981" i="4"/>
  <c r="E4973" i="4"/>
  <c r="E4965" i="4"/>
  <c r="E4957" i="4"/>
  <c r="E4949" i="4"/>
  <c r="E4945" i="4"/>
  <c r="E4941" i="4"/>
  <c r="E4933" i="4"/>
  <c r="E4925" i="4"/>
  <c r="E4917" i="4"/>
  <c r="E4913" i="4"/>
  <c r="E4909" i="4"/>
  <c r="E4901" i="4"/>
  <c r="E4897" i="4"/>
  <c r="E4893" i="4"/>
  <c r="E4885" i="4"/>
  <c r="E4877" i="4"/>
  <c r="E4873" i="4"/>
  <c r="E4869" i="4"/>
  <c r="E4861" i="4"/>
  <c r="E4853" i="4"/>
  <c r="E4845" i="4"/>
  <c r="E4837" i="4"/>
  <c r="E4829" i="4"/>
  <c r="E4821" i="4"/>
  <c r="E4813" i="4"/>
  <c r="E4805" i="4"/>
  <c r="E4797" i="4"/>
  <c r="E4789" i="4"/>
  <c r="E4781" i="4"/>
  <c r="E4777" i="4"/>
  <c r="E4773" i="4"/>
  <c r="E4769" i="4"/>
  <c r="E4765" i="4"/>
  <c r="E4757" i="4"/>
  <c r="E4749" i="4"/>
  <c r="E4741" i="4"/>
  <c r="E4733" i="4"/>
  <c r="E4725" i="4"/>
  <c r="E4717" i="4"/>
  <c r="E4709" i="4"/>
  <c r="E4705" i="4"/>
  <c r="E4701" i="4"/>
  <c r="E4693" i="4"/>
  <c r="E4685" i="4"/>
  <c r="E4677" i="4"/>
  <c r="E4669" i="4"/>
  <c r="E4665" i="4"/>
  <c r="E4661" i="4"/>
  <c r="E4653" i="4"/>
  <c r="E4649" i="4"/>
  <c r="E4645" i="4"/>
  <c r="E4637" i="4"/>
  <c r="E4629" i="4"/>
  <c r="E4621" i="4"/>
  <c r="E4613" i="4"/>
  <c r="E4605" i="4"/>
  <c r="E4597" i="4"/>
  <c r="E4589" i="4"/>
  <c r="E4585" i="4"/>
  <c r="E4581" i="4"/>
  <c r="E4573" i="4"/>
  <c r="E4565" i="4"/>
  <c r="E4557" i="4"/>
  <c r="E4549" i="4"/>
  <c r="E4541" i="4"/>
  <c r="E4533" i="4"/>
  <c r="E4525" i="4"/>
  <c r="E4521" i="4"/>
  <c r="E4517" i="4"/>
  <c r="E4509" i="4"/>
  <c r="E4501" i="4"/>
  <c r="E4493" i="4"/>
  <c r="E4485" i="4"/>
  <c r="E4477" i="4"/>
  <c r="E4469" i="4"/>
  <c r="E4461" i="4"/>
  <c r="E4457" i="4"/>
  <c r="E4453" i="4"/>
  <c r="E4445" i="4"/>
  <c r="E4437" i="4"/>
  <c r="E4429" i="4"/>
  <c r="E4421" i="4"/>
  <c r="E4413" i="4"/>
  <c r="E4405" i="4"/>
  <c r="E4401" i="4"/>
  <c r="E4397" i="4"/>
  <c r="E4389" i="4"/>
  <c r="E4381" i="4"/>
  <c r="E4377" i="4"/>
  <c r="E4373" i="4"/>
  <c r="E4365" i="4"/>
  <c r="E4357" i="4"/>
  <c r="E4349" i="4"/>
  <c r="E4341" i="4"/>
  <c r="E4333" i="4"/>
  <c r="E4329" i="4"/>
  <c r="E4325" i="4"/>
  <c r="E4317" i="4"/>
  <c r="E4309" i="4"/>
  <c r="E4301" i="4"/>
  <c r="E4293" i="4"/>
  <c r="E4285" i="4"/>
  <c r="E4277" i="4"/>
  <c r="E4273" i="4"/>
  <c r="E4269" i="4"/>
  <c r="E4261" i="4"/>
  <c r="E4257" i="4"/>
  <c r="E4253" i="4"/>
  <c r="E4245" i="4"/>
  <c r="E4237" i="4"/>
  <c r="E4233" i="4"/>
  <c r="E4229" i="4"/>
  <c r="E4221" i="4"/>
  <c r="E4213" i="4"/>
  <c r="E4205" i="4"/>
  <c r="E4197" i="4"/>
  <c r="E4193" i="4"/>
  <c r="E4189" i="4"/>
  <c r="E4181" i="4"/>
  <c r="E4173" i="4"/>
  <c r="E4169" i="4"/>
  <c r="E4165" i="4"/>
  <c r="E4157" i="4"/>
  <c r="E4153" i="4"/>
  <c r="E4149" i="4"/>
  <c r="E4141" i="4"/>
  <c r="E4133" i="4"/>
  <c r="E4125" i="4"/>
  <c r="E4121" i="4"/>
  <c r="E4117" i="4"/>
  <c r="E4113" i="4"/>
  <c r="E4109" i="4"/>
  <c r="E4105" i="4"/>
  <c r="E4101" i="4"/>
  <c r="E4093" i="4"/>
  <c r="E4085" i="4"/>
  <c r="E4081" i="4"/>
  <c r="E4077" i="4"/>
  <c r="E4069" i="4"/>
  <c r="E4061" i="4"/>
  <c r="E4053" i="4"/>
  <c r="E4045" i="4"/>
  <c r="E4041" i="4"/>
  <c r="E4037" i="4"/>
  <c r="E4029" i="4"/>
  <c r="E4021" i="4"/>
  <c r="E4017" i="4"/>
  <c r="E4013" i="4"/>
  <c r="E4005" i="4"/>
  <c r="E3997" i="4"/>
  <c r="E3989" i="4"/>
  <c r="E3981" i="4"/>
  <c r="E3977" i="4"/>
  <c r="E3973" i="4"/>
  <c r="E3965" i="4"/>
  <c r="E3957" i="4"/>
  <c r="E3949" i="4"/>
  <c r="E3941" i="4"/>
  <c r="E3933" i="4"/>
  <c r="E3929" i="4"/>
  <c r="E3925" i="4"/>
  <c r="E3917" i="4"/>
  <c r="E3909" i="4"/>
  <c r="E3901" i="4"/>
  <c r="E3893" i="4"/>
  <c r="E3885" i="4"/>
  <c r="E3877" i="4"/>
  <c r="E3873" i="4"/>
  <c r="E3869" i="4"/>
  <c r="E3861" i="4"/>
  <c r="E3857" i="4"/>
  <c r="E3853" i="4"/>
  <c r="E3845" i="4"/>
  <c r="E3837" i="4"/>
  <c r="E3829" i="4"/>
  <c r="E3821" i="4"/>
  <c r="E3817" i="4"/>
  <c r="E3813" i="4"/>
  <c r="E3805" i="4"/>
  <c r="E3801" i="4"/>
  <c r="E3797" i="4"/>
  <c r="E3789" i="4"/>
  <c r="E3781" i="4"/>
  <c r="E3773" i="4"/>
  <c r="E3765" i="4"/>
  <c r="E3757" i="4"/>
  <c r="E3749" i="4"/>
  <c r="E3741" i="4"/>
  <c r="E3733" i="4"/>
  <c r="E3725" i="4"/>
  <c r="E3717" i="4"/>
  <c r="E3709" i="4"/>
  <c r="E3701" i="4"/>
  <c r="E3697" i="4"/>
  <c r="E3693" i="4"/>
  <c r="E3689" i="4"/>
  <c r="E3685" i="4"/>
  <c r="E3681" i="4"/>
  <c r="E3677" i="4"/>
  <c r="E3673" i="4"/>
  <c r="E3669" i="4"/>
  <c r="E3665" i="4"/>
  <c r="E3645" i="4"/>
  <c r="E3637" i="4"/>
  <c r="E3629" i="4"/>
  <c r="E3621" i="4"/>
  <c r="E3613" i="4"/>
  <c r="E3609" i="4"/>
  <c r="E3605" i="4"/>
  <c r="E3601" i="4"/>
  <c r="E3597" i="4"/>
  <c r="E3589" i="4"/>
  <c r="E3581" i="4"/>
  <c r="E3573" i="4"/>
  <c r="E3565" i="4"/>
  <c r="E3557" i="4"/>
  <c r="E3549" i="4"/>
  <c r="E3541" i="4"/>
  <c r="E3533" i="4"/>
  <c r="E3525" i="4"/>
  <c r="E3517" i="4"/>
  <c r="E3509" i="4"/>
  <c r="E3501" i="4"/>
  <c r="E3493" i="4"/>
  <c r="E3485" i="4"/>
  <c r="E3481" i="4"/>
  <c r="E3469" i="4"/>
  <c r="E3461" i="4"/>
  <c r="E3453" i="4"/>
  <c r="E3445" i="4"/>
  <c r="E3437" i="4"/>
  <c r="E3433" i="4"/>
  <c r="E3429" i="4"/>
  <c r="E3421" i="4"/>
  <c r="E3413" i="4"/>
  <c r="E3409" i="4"/>
  <c r="E3405" i="4"/>
  <c r="E3397" i="4"/>
  <c r="E3393" i="4"/>
  <c r="E3389" i="4"/>
  <c r="E3381" i="4"/>
  <c r="E3373" i="4"/>
  <c r="E3369" i="4"/>
  <c r="E3365" i="4"/>
  <c r="E3361" i="4"/>
  <c r="E3357" i="4"/>
  <c r="E3349" i="4"/>
  <c r="E3345" i="4"/>
  <c r="E3341" i="4"/>
  <c r="E3333" i="4"/>
  <c r="E3325" i="4"/>
  <c r="E3317" i="4"/>
  <c r="E3313" i="4"/>
  <c r="E3309" i="4"/>
  <c r="E3301" i="4"/>
  <c r="E3293" i="4"/>
  <c r="E3285" i="4"/>
  <c r="E3277" i="4"/>
  <c r="E3269" i="4"/>
  <c r="E3265" i="4"/>
  <c r="E3261" i="4"/>
  <c r="E3253" i="4"/>
  <c r="E3245" i="4"/>
  <c r="E3241" i="4"/>
  <c r="E3237" i="4"/>
  <c r="E3229" i="4"/>
  <c r="E3221" i="4"/>
  <c r="E3217" i="4"/>
  <c r="E3213" i="4"/>
  <c r="E3209" i="4"/>
  <c r="E3205" i="4"/>
  <c r="E3197" i="4"/>
  <c r="E3193" i="4"/>
  <c r="E3189" i="4"/>
  <c r="E3181" i="4"/>
  <c r="E3173" i="4"/>
  <c r="E3165" i="4"/>
  <c r="E3161" i="4"/>
  <c r="E3157" i="4"/>
  <c r="E3149" i="4"/>
  <c r="E3141" i="4"/>
  <c r="E3137" i="4"/>
  <c r="E3133" i="4"/>
  <c r="E3125" i="4"/>
  <c r="E3117" i="4"/>
  <c r="E3113" i="4"/>
  <c r="E3109" i="4"/>
  <c r="E3101" i="4"/>
  <c r="E3093" i="4"/>
  <c r="E3085" i="4"/>
  <c r="E3073" i="4"/>
  <c r="E3069" i="4"/>
  <c r="E3061" i="4"/>
  <c r="E3053" i="4"/>
  <c r="E3045" i="4"/>
  <c r="E3033" i="4"/>
  <c r="E3029" i="4"/>
  <c r="E3021" i="4"/>
  <c r="E3017" i="4"/>
  <c r="E3013" i="4"/>
  <c r="E3005" i="4"/>
  <c r="E2997" i="4"/>
  <c r="E2989" i="4"/>
  <c r="E2981" i="4"/>
  <c r="E2977" i="4"/>
  <c r="E2973" i="4"/>
  <c r="E2965" i="4"/>
  <c r="E2961" i="4"/>
  <c r="E2957" i="4"/>
  <c r="E2949" i="4"/>
  <c r="E2945" i="4"/>
  <c r="E2941" i="4"/>
  <c r="E2933" i="4"/>
  <c r="E2925" i="4"/>
  <c r="E2921" i="4"/>
  <c r="E2917" i="4"/>
  <c r="E2913" i="4"/>
  <c r="E2909" i="4"/>
  <c r="E2901" i="4"/>
  <c r="E2897" i="4"/>
  <c r="E2893" i="4"/>
  <c r="E2885" i="4"/>
  <c r="E2877" i="4"/>
  <c r="E2873" i="4"/>
  <c r="E2869" i="4"/>
  <c r="E2861" i="4"/>
  <c r="E2853" i="4"/>
  <c r="E2845" i="4"/>
  <c r="E2837" i="4"/>
  <c r="E2833" i="4"/>
  <c r="E2829" i="4"/>
  <c r="E2825" i="4"/>
  <c r="E2821" i="4"/>
  <c r="E2805" i="4"/>
  <c r="E2797" i="4"/>
  <c r="E2789" i="4"/>
  <c r="E2777" i="4"/>
  <c r="E2769" i="4"/>
  <c r="E2761" i="4"/>
  <c r="E2745" i="4"/>
  <c r="E2737" i="4"/>
  <c r="E2721" i="4"/>
  <c r="E2705" i="4"/>
  <c r="E2701" i="4"/>
  <c r="E2697" i="4"/>
  <c r="E2693" i="4"/>
  <c r="E2689" i="4"/>
  <c r="E2673" i="4"/>
  <c r="E2661" i="4"/>
  <c r="E2641" i="4"/>
  <c r="E2637" i="4"/>
  <c r="E2617" i="4"/>
  <c r="E2597" i="4"/>
  <c r="E2577" i="4"/>
  <c r="E2573" i="4"/>
  <c r="E2553" i="4"/>
  <c r="E2537" i="4"/>
  <c r="E2533" i="4"/>
  <c r="E2509" i="4"/>
  <c r="E2489" i="4"/>
  <c r="E2477" i="4"/>
  <c r="E2473" i="4"/>
  <c r="E2445" i="4"/>
  <c r="E2433" i="4"/>
  <c r="E2409" i="4"/>
  <c r="E2369" i="4"/>
  <c r="E2361" i="4"/>
  <c r="E2345" i="4"/>
  <c r="E2321" i="4"/>
  <c r="E2309" i="4"/>
  <c r="E2297" i="4"/>
  <c r="E2261" i="4"/>
  <c r="E2233" i="4"/>
  <c r="E2225" i="4"/>
  <c r="E2217" i="4"/>
  <c r="E2209" i="4"/>
  <c r="E2197" i="4"/>
  <c r="E2173" i="4"/>
  <c r="E2169" i="4"/>
  <c r="E2161" i="4"/>
  <c r="E2157" i="4"/>
  <c r="E2153" i="4"/>
  <c r="E2145" i="4"/>
  <c r="E2109" i="4"/>
  <c r="E2105" i="4"/>
  <c r="E2097" i="4"/>
  <c r="E2089" i="4"/>
  <c r="E2081" i="4"/>
  <c r="E2041" i="4"/>
  <c r="E2033" i="4"/>
  <c r="E2025" i="4"/>
  <c r="E2021" i="4"/>
  <c r="E2017" i="4"/>
  <c r="E1997" i="4"/>
  <c r="E1977" i="4"/>
  <c r="E1969" i="4"/>
  <c r="E1965" i="4"/>
  <c r="E1961" i="4"/>
  <c r="E1953" i="4"/>
  <c r="E1945" i="4"/>
  <c r="E1941" i="4"/>
  <c r="E1937" i="4"/>
  <c r="E1929" i="4"/>
  <c r="E1921" i="4"/>
  <c r="E1913" i="4"/>
  <c r="E1905" i="4"/>
  <c r="E1901" i="4"/>
  <c r="E1897" i="4"/>
  <c r="E1889" i="4"/>
  <c r="E1885" i="4"/>
  <c r="E1881" i="4"/>
  <c r="E1873" i="4"/>
  <c r="E1857" i="4"/>
  <c r="E1849" i="4"/>
  <c r="E1841" i="4"/>
  <c r="E1833" i="4"/>
  <c r="E1825" i="4"/>
  <c r="E1817" i="4"/>
  <c r="E1809" i="4"/>
  <c r="E1801" i="4"/>
  <c r="E1793" i="4"/>
  <c r="E1789" i="4"/>
  <c r="E1785" i="4"/>
  <c r="E1777" i="4"/>
  <c r="E1769" i="4"/>
  <c r="E1765" i="4"/>
  <c r="E1761" i="4"/>
  <c r="E1757" i="4"/>
  <c r="E1753" i="4"/>
  <c r="E1745" i="4"/>
  <c r="E1737" i="4"/>
  <c r="E1729" i="4"/>
  <c r="E1725" i="4"/>
  <c r="E1721" i="4"/>
  <c r="E1713" i="4"/>
  <c r="E1709" i="4"/>
  <c r="E1705" i="4"/>
  <c r="E1701" i="4"/>
  <c r="E1697" i="4"/>
  <c r="E1689" i="4"/>
  <c r="E1681" i="4"/>
  <c r="E1673" i="4"/>
  <c r="E1665" i="4"/>
  <c r="E1661" i="4"/>
  <c r="E1649" i="4"/>
  <c r="E1645" i="4"/>
  <c r="E1641" i="4"/>
  <c r="E1633" i="4"/>
  <c r="E1629" i="4"/>
  <c r="E1625" i="4"/>
  <c r="E1617" i="4"/>
  <c r="E1613" i="4"/>
  <c r="E1609" i="4"/>
  <c r="E1605" i="4"/>
  <c r="E1601" i="4"/>
  <c r="E1597" i="4"/>
  <c r="E1593" i="4"/>
  <c r="E1589" i="4"/>
  <c r="E1585" i="4"/>
  <c r="E1581" i="4"/>
  <c r="E1573" i="4"/>
  <c r="E1569" i="4"/>
  <c r="E1565" i="4"/>
  <c r="E1561" i="4"/>
  <c r="E1557" i="4"/>
  <c r="E1553" i="4"/>
  <c r="E1549" i="4"/>
  <c r="E1545" i="4"/>
  <c r="E1541" i="4"/>
  <c r="E1537" i="4"/>
  <c r="E1533" i="4"/>
  <c r="E1529" i="4"/>
  <c r="E1525" i="4"/>
  <c r="E1521" i="4"/>
  <c r="E1517" i="4"/>
  <c r="E1513" i="4"/>
  <c r="E1509" i="4"/>
  <c r="E1505" i="4"/>
  <c r="E1501" i="4"/>
  <c r="E1497" i="4"/>
  <c r="E1493" i="4"/>
  <c r="E1489" i="4"/>
  <c r="E1485" i="4"/>
  <c r="E1477" i="4"/>
  <c r="E1473" i="4"/>
  <c r="E1469" i="4"/>
  <c r="E1465" i="4"/>
  <c r="E1461" i="4"/>
  <c r="E1457" i="4"/>
  <c r="E1453" i="4"/>
  <c r="E1449" i="4"/>
  <c r="E1445" i="4"/>
  <c r="E1441" i="4"/>
  <c r="E1433" i="4"/>
  <c r="E1429" i="4"/>
  <c r="E1425" i="4"/>
  <c r="E1417" i="4"/>
  <c r="E1409" i="4"/>
  <c r="E1401" i="4"/>
  <c r="E1397" i="4"/>
  <c r="E1393" i="4"/>
  <c r="E1389" i="4"/>
  <c r="E1385" i="4"/>
  <c r="E1381" i="4"/>
  <c r="E1377" i="4"/>
  <c r="E1373" i="4"/>
  <c r="E1369" i="4"/>
  <c r="E1365" i="4"/>
  <c r="E1361" i="4"/>
  <c r="E1357" i="4"/>
  <c r="E1353" i="4"/>
  <c r="E1349" i="4"/>
  <c r="E1345" i="4"/>
  <c r="E1341" i="4"/>
  <c r="E1337" i="4"/>
  <c r="E1333" i="4"/>
  <c r="E1329" i="4"/>
  <c r="E1325" i="4"/>
  <c r="E1321" i="4"/>
  <c r="E1317" i="4"/>
  <c r="E1313" i="4"/>
  <c r="E1309" i="4"/>
  <c r="E1305" i="4"/>
  <c r="E1301" i="4"/>
  <c r="E1297" i="4"/>
  <c r="E1293" i="4"/>
  <c r="E1289" i="4"/>
  <c r="E1285" i="4"/>
  <c r="E1281" i="4"/>
  <c r="E1277" i="4"/>
  <c r="E1273" i="4"/>
  <c r="E1269" i="4"/>
  <c r="E1265" i="4"/>
  <c r="E1261" i="4"/>
  <c r="E1257" i="4"/>
  <c r="E1253" i="4"/>
  <c r="E1249" i="4"/>
  <c r="E1245" i="4"/>
  <c r="E1241" i="4"/>
  <c r="E1237" i="4"/>
  <c r="E1233" i="4"/>
  <c r="E1229" i="4"/>
  <c r="E1225" i="4"/>
  <c r="E1221" i="4"/>
  <c r="E1213" i="4"/>
  <c r="E1209" i="4"/>
  <c r="E1205" i="4"/>
  <c r="E1201" i="4"/>
  <c r="E1193" i="4"/>
  <c r="E1189" i="4"/>
  <c r="E1185" i="4"/>
  <c r="E1181" i="4"/>
  <c r="E1177" i="4"/>
  <c r="E1173" i="4"/>
  <c r="E1169" i="4"/>
  <c r="E1165" i="4"/>
  <c r="E1161" i="4"/>
  <c r="E1157" i="4"/>
  <c r="E1153" i="4"/>
  <c r="E1149" i="4"/>
  <c r="E1145" i="4"/>
  <c r="E1141" i="4"/>
  <c r="E1137" i="4"/>
  <c r="E1133" i="4"/>
  <c r="E1129" i="4"/>
  <c r="E1125" i="4"/>
  <c r="E1121" i="4"/>
  <c r="E1117" i="4"/>
  <c r="E1113" i="4"/>
  <c r="E1109" i="4"/>
  <c r="E1105" i="4"/>
  <c r="E1101" i="4"/>
  <c r="E1097" i="4"/>
  <c r="E1093" i="4"/>
  <c r="E1089" i="4"/>
  <c r="E1085" i="4"/>
  <c r="E1081" i="4"/>
  <c r="E1077" i="4"/>
  <c r="E1073" i="4"/>
  <c r="E1065" i="4"/>
  <c r="E1061" i="4"/>
  <c r="C1057" i="4"/>
  <c r="D1057" i="4"/>
  <c r="D442" i="4"/>
  <c r="F442" i="4" s="1"/>
  <c r="H442" i="4" s="1"/>
  <c r="E1052" i="4"/>
  <c r="E1031" i="4"/>
  <c r="E1026" i="4"/>
  <c r="E1004" i="4"/>
  <c r="E935" i="4"/>
  <c r="E930" i="4"/>
  <c r="E920" i="4"/>
  <c r="E638" i="4"/>
  <c r="E569" i="4"/>
  <c r="E560" i="4"/>
  <c r="E555" i="4"/>
  <c r="C550" i="4"/>
  <c r="D550" i="4"/>
  <c r="E545" i="4"/>
  <c r="E506" i="4"/>
  <c r="E501" i="4"/>
  <c r="E492" i="4"/>
  <c r="E976" i="4"/>
  <c r="C853" i="4"/>
  <c r="D853" i="4"/>
  <c r="E848" i="4"/>
  <c r="C790" i="4"/>
  <c r="D790" i="4"/>
  <c r="E785" i="4"/>
  <c r="E770" i="4"/>
  <c r="E766" i="4"/>
  <c r="E761" i="4"/>
  <c r="E752" i="4"/>
  <c r="E696" i="4"/>
  <c r="E691" i="4"/>
  <c r="E686" i="4"/>
  <c r="E631" i="4"/>
  <c r="E597" i="4"/>
  <c r="E588" i="4"/>
  <c r="E554" i="4"/>
  <c r="E510" i="4"/>
  <c r="E446" i="4"/>
  <c r="E441" i="4"/>
  <c r="E432" i="4"/>
  <c r="E427" i="4"/>
  <c r="D752" i="4"/>
  <c r="F752" i="4" s="1"/>
  <c r="H752" i="4" s="1"/>
  <c r="D920" i="4"/>
  <c r="F920" i="4" s="1"/>
  <c r="H920" i="4" s="1"/>
  <c r="F441" i="4"/>
  <c r="H441" i="4" s="1"/>
  <c r="D492" i="4"/>
  <c r="F492" i="4" s="1"/>
  <c r="H492" i="4" s="1"/>
  <c r="D554" i="4"/>
  <c r="F554" i="4" s="1"/>
  <c r="H554" i="4" s="1"/>
  <c r="D696" i="4"/>
  <c r="F696" i="4" s="1"/>
  <c r="H696" i="4" s="1"/>
  <c r="H2672" i="4" l="1"/>
  <c r="F3169" i="4"/>
  <c r="H3169" i="4" s="1"/>
  <c r="F3553" i="4"/>
  <c r="H3553" i="4" s="1"/>
  <c r="F3904" i="4"/>
  <c r="H3904" i="4" s="1"/>
  <c r="F5064" i="4"/>
  <c r="H5064" i="4" s="1"/>
  <c r="F1868" i="4"/>
  <c r="H1868" i="4" s="1"/>
  <c r="F2771" i="4"/>
  <c r="H2771" i="4" s="1"/>
  <c r="F5347" i="4"/>
  <c r="H5347" i="4" s="1"/>
  <c r="F1903" i="4"/>
  <c r="H1903" i="4" s="1"/>
  <c r="F2751" i="4"/>
  <c r="H2751" i="4" s="1"/>
  <c r="F1967" i="4"/>
  <c r="H1967" i="4" s="1"/>
  <c r="F3724" i="4"/>
  <c r="H3724" i="4" s="1"/>
  <c r="F3297" i="4"/>
  <c r="H3297" i="4" s="1"/>
  <c r="F3745" i="4"/>
  <c r="H3745" i="4" s="1"/>
  <c r="F2835" i="4"/>
  <c r="H2835" i="4" s="1"/>
  <c r="F1959" i="4"/>
  <c r="H1959" i="4" s="1"/>
  <c r="F2679" i="4"/>
  <c r="H2679" i="4" s="1"/>
  <c r="F2999" i="4"/>
  <c r="H2999" i="4" s="1"/>
  <c r="F1575" i="4"/>
  <c r="H1575" i="4" s="1"/>
  <c r="E6177" i="4"/>
  <c r="E6185" i="4"/>
  <c r="G6186" i="4"/>
  <c r="I6186" i="4" s="1"/>
  <c r="G6257" i="4"/>
  <c r="I6257" i="4" s="1"/>
  <c r="H5414" i="4"/>
  <c r="F2935" i="4"/>
  <c r="H2935" i="4" s="1"/>
  <c r="F3520" i="4"/>
  <c r="H3520" i="4" s="1"/>
  <c r="F3385" i="4"/>
  <c r="H3385" i="4" s="1"/>
  <c r="F3561" i="4"/>
  <c r="H3561" i="4" s="1"/>
  <c r="F3649" i="4"/>
  <c r="H3649" i="4" s="1"/>
  <c r="F3832" i="4"/>
  <c r="H3832" i="4" s="1"/>
  <c r="F3936" i="4"/>
  <c r="H3936" i="4" s="1"/>
  <c r="F4160" i="4"/>
  <c r="H4160" i="4" s="1"/>
  <c r="F4288" i="4"/>
  <c r="H4288" i="4" s="1"/>
  <c r="F4408" i="4"/>
  <c r="H4408" i="4" s="1"/>
  <c r="F4520" i="4"/>
  <c r="H4520" i="4" s="1"/>
  <c r="F4608" i="4"/>
  <c r="H4608" i="4" s="1"/>
  <c r="F4712" i="4"/>
  <c r="H4712" i="4" s="1"/>
  <c r="F4816" i="4"/>
  <c r="H4816" i="4" s="1"/>
  <c r="F4888" i="4"/>
  <c r="H4888" i="4" s="1"/>
  <c r="F5024" i="4"/>
  <c r="H5024" i="4" s="1"/>
  <c r="F5160" i="4"/>
  <c r="H5160" i="4" s="1"/>
  <c r="F1047" i="4"/>
  <c r="H1047" i="4" s="1"/>
  <c r="F1598" i="4"/>
  <c r="H1598" i="4" s="1"/>
  <c r="F1741" i="4"/>
  <c r="H1741" i="4" s="1"/>
  <c r="F1853" i="4"/>
  <c r="H1853" i="4" s="1"/>
  <c r="F2300" i="4"/>
  <c r="H2300" i="4" s="1"/>
  <c r="F2476" i="4"/>
  <c r="H2476" i="4" s="1"/>
  <c r="F2532" i="4"/>
  <c r="H2532" i="4" s="1"/>
  <c r="F2620" i="4"/>
  <c r="H2620" i="4" s="1"/>
  <c r="F2748" i="4"/>
  <c r="H2748" i="4" s="1"/>
  <c r="F2972" i="4"/>
  <c r="H2972" i="4" s="1"/>
  <c r="F3267" i="4"/>
  <c r="H3267" i="4" s="1"/>
  <c r="F3355" i="4"/>
  <c r="H3355" i="4" s="1"/>
  <c r="F3467" i="4"/>
  <c r="H3467" i="4" s="1"/>
  <c r="F4034" i="4"/>
  <c r="H4034" i="4" s="1"/>
  <c r="F4090" i="4"/>
  <c r="H4090" i="4" s="1"/>
  <c r="F4794" i="4"/>
  <c r="H4794" i="4" s="1"/>
  <c r="F4858" i="4"/>
  <c r="H4858" i="4" s="1"/>
  <c r="F4954" i="4"/>
  <c r="H4954" i="4" s="1"/>
  <c r="F5178" i="4"/>
  <c r="H5178" i="4" s="1"/>
  <c r="F5298" i="4"/>
  <c r="H5298" i="4" s="1"/>
  <c r="F1778" i="4"/>
  <c r="H1778" i="4" s="1"/>
  <c r="F5663" i="4"/>
  <c r="H5663" i="4" s="1"/>
  <c r="F789" i="4"/>
  <c r="H789" i="4" s="1"/>
  <c r="F2010" i="4"/>
  <c r="H2010" i="4" s="1"/>
  <c r="F2578" i="4"/>
  <c r="H2578" i="4" s="1"/>
  <c r="F2906" i="4"/>
  <c r="H2906" i="4" s="1"/>
  <c r="F3010" i="4"/>
  <c r="H3010" i="4" s="1"/>
  <c r="F3362" i="4"/>
  <c r="H3362" i="4" s="1"/>
  <c r="F791" i="4"/>
  <c r="H791" i="4" s="1"/>
  <c r="F927" i="4"/>
  <c r="H927" i="4" s="1"/>
  <c r="F1175" i="4"/>
  <c r="H1175" i="4" s="1"/>
  <c r="F1399" i="4"/>
  <c r="H1399" i="4" s="1"/>
  <c r="F3068" i="4"/>
  <c r="H3068" i="4" s="1"/>
  <c r="F3834" i="4"/>
  <c r="H3834" i="4" s="1"/>
  <c r="F4562" i="4"/>
  <c r="H4562" i="4" s="1"/>
  <c r="F4642" i="4"/>
  <c r="H4642" i="4" s="1"/>
  <c r="F4722" i="4"/>
  <c r="H4722" i="4" s="1"/>
  <c r="F5714" i="4"/>
  <c r="H5714" i="4" s="1"/>
  <c r="F4294" i="4"/>
  <c r="H4294" i="4" s="1"/>
  <c r="F5304" i="4"/>
  <c r="H5304" i="4" s="1"/>
  <c r="F2275" i="4"/>
  <c r="H2275" i="4" s="1"/>
  <c r="F3947" i="4"/>
  <c r="H3947" i="4" s="1"/>
  <c r="F4035" i="4"/>
  <c r="H4035" i="4" s="1"/>
  <c r="F4107" i="4"/>
  <c r="H4107" i="4" s="1"/>
  <c r="F4299" i="4"/>
  <c r="H4299" i="4" s="1"/>
  <c r="F4467" i="4"/>
  <c r="H4467" i="4" s="1"/>
  <c r="F4500" i="4"/>
  <c r="H4500" i="4" s="1"/>
  <c r="F4684" i="4"/>
  <c r="H4684" i="4" s="1"/>
  <c r="F4940" i="4"/>
  <c r="H4940" i="4" s="1"/>
  <c r="F2109" i="4"/>
  <c r="H2109" i="4" s="1"/>
  <c r="F2293" i="4"/>
  <c r="H2293" i="4" s="1"/>
  <c r="F2405" i="4"/>
  <c r="H2405" i="4" s="1"/>
  <c r="F2517" i="4"/>
  <c r="H2517" i="4" s="1"/>
  <c r="F2709" i="4"/>
  <c r="H2709" i="4" s="1"/>
  <c r="F3420" i="4"/>
  <c r="H3420" i="4" s="1"/>
  <c r="F3532" i="4"/>
  <c r="H3532" i="4" s="1"/>
  <c r="F5220" i="4"/>
  <c r="H5220" i="4" s="1"/>
  <c r="F3884" i="4"/>
  <c r="H3884" i="4" s="1"/>
  <c r="F4164" i="4"/>
  <c r="H4164" i="4" s="1"/>
  <c r="F5748" i="4"/>
  <c r="H5748" i="4" s="1"/>
  <c r="F4374" i="4"/>
  <c r="H4374" i="4" s="1"/>
  <c r="F5278" i="4"/>
  <c r="H5278" i="4" s="1"/>
  <c r="F1511" i="4"/>
  <c r="H1511" i="4" s="1"/>
  <c r="F2663" i="4"/>
  <c r="H2663" i="4" s="1"/>
  <c r="F2847" i="4"/>
  <c r="H2847" i="4" s="1"/>
  <c r="F1599" i="4"/>
  <c r="H1599" i="4" s="1"/>
  <c r="F1631" i="4"/>
  <c r="H1631" i="4" s="1"/>
  <c r="F1687" i="4"/>
  <c r="H1687" i="4" s="1"/>
  <c r="F4375" i="4"/>
  <c r="H4375" i="4" s="1"/>
  <c r="F940" i="4"/>
  <c r="H940" i="4" s="1"/>
  <c r="F1714" i="4"/>
  <c r="H1714" i="4" s="1"/>
  <c r="F2001" i="4"/>
  <c r="H2001" i="4" s="1"/>
  <c r="F2129" i="4"/>
  <c r="H2129" i="4" s="1"/>
  <c r="F3855" i="4"/>
  <c r="H3855" i="4" s="1"/>
  <c r="F3943" i="4"/>
  <c r="H3943" i="4" s="1"/>
  <c r="F4071" i="4"/>
  <c r="H4071" i="4" s="1"/>
  <c r="F4303" i="4"/>
  <c r="H4303" i="4" s="1"/>
  <c r="F4399" i="4"/>
  <c r="H4399" i="4" s="1"/>
  <c r="F4679" i="4"/>
  <c r="H4679" i="4" s="1"/>
  <c r="F4759" i="4"/>
  <c r="H4759" i="4" s="1"/>
  <c r="F5295" i="4"/>
  <c r="H5295" i="4" s="1"/>
  <c r="F3082" i="4"/>
  <c r="H3082" i="4" s="1"/>
  <c r="F3153" i="4"/>
  <c r="H3153" i="4" s="1"/>
  <c r="F3249" i="4"/>
  <c r="H3249" i="4" s="1"/>
  <c r="F3465" i="4"/>
  <c r="H3465" i="4" s="1"/>
  <c r="F3537" i="4"/>
  <c r="H3537" i="4" s="1"/>
  <c r="F3657" i="4"/>
  <c r="H3657" i="4" s="1"/>
  <c r="F4800" i="4"/>
  <c r="H4800" i="4" s="1"/>
  <c r="F5400" i="4"/>
  <c r="H5400" i="4" s="1"/>
  <c r="F5488" i="4"/>
  <c r="H5488" i="4" s="1"/>
  <c r="F782" i="4"/>
  <c r="H782" i="4" s="1"/>
  <c r="F1772" i="4"/>
  <c r="H1772" i="4" s="1"/>
  <c r="F1844" i="4"/>
  <c r="H1844" i="4" s="1"/>
  <c r="F1964" i="4"/>
  <c r="H1964" i="4" s="1"/>
  <c r="F2027" i="4"/>
  <c r="H2027" i="4" s="1"/>
  <c r="F1039" i="4"/>
  <c r="H1039" i="4" s="1"/>
  <c r="F4102" i="4"/>
  <c r="H4102" i="4" s="1"/>
  <c r="F4974" i="4"/>
  <c r="H4974" i="4" s="1"/>
  <c r="F1543" i="4"/>
  <c r="H1543" i="4" s="1"/>
  <c r="F1871" i="4"/>
  <c r="H1871" i="4" s="1"/>
  <c r="F1983" i="4"/>
  <c r="H1983" i="4" s="1"/>
  <c r="F2735" i="4"/>
  <c r="H2735" i="4" s="1"/>
  <c r="F2407" i="4"/>
  <c r="H2407" i="4" s="1"/>
  <c r="F2631" i="4"/>
  <c r="H2631" i="4" s="1"/>
  <c r="F2383" i="4"/>
  <c r="H2383" i="4" s="1"/>
  <c r="F2695" i="4"/>
  <c r="H2695" i="4" s="1"/>
  <c r="F1943" i="4"/>
  <c r="H1943" i="4" s="1"/>
  <c r="F2591" i="4"/>
  <c r="H2591" i="4" s="1"/>
  <c r="G6218" i="4"/>
  <c r="I6218" i="4" s="1"/>
  <c r="F2449" i="4"/>
  <c r="H2449" i="4" s="1"/>
  <c r="F2561" i="4"/>
  <c r="H2561" i="4" s="1"/>
  <c r="F2969" i="4"/>
  <c r="H2969" i="4" s="1"/>
  <c r="F6015" i="4"/>
  <c r="H6015" i="4" s="1"/>
  <c r="F2122" i="4"/>
  <c r="H2122" i="4" s="1"/>
  <c r="F3809" i="4"/>
  <c r="H3809" i="4" s="1"/>
  <c r="F2267" i="4"/>
  <c r="H2267" i="4" s="1"/>
  <c r="F1108" i="4"/>
  <c r="H1108" i="4" s="1"/>
  <c r="F4415" i="4"/>
  <c r="H4415" i="4" s="1"/>
  <c r="F2138" i="4"/>
  <c r="H2138" i="4" s="1"/>
  <c r="F5152" i="4"/>
  <c r="H5152" i="4" s="1"/>
  <c r="F2727" i="4"/>
  <c r="H2727" i="4" s="1"/>
  <c r="F4912" i="4"/>
  <c r="H4912" i="4" s="1"/>
  <c r="F5256" i="4"/>
  <c r="H5256" i="4" s="1"/>
  <c r="F5328" i="4"/>
  <c r="H5328" i="4" s="1"/>
  <c r="F5680" i="4"/>
  <c r="H5680" i="4" s="1"/>
  <c r="F5776" i="4"/>
  <c r="H5776" i="4" s="1"/>
  <c r="F5856" i="4"/>
  <c r="H5856" i="4" s="1"/>
  <c r="F1246" i="4"/>
  <c r="H1246" i="4" s="1"/>
  <c r="F3378" i="4"/>
  <c r="H3378" i="4" s="1"/>
  <c r="F1733" i="4"/>
  <c r="H1733" i="4" s="1"/>
  <c r="F1805" i="4"/>
  <c r="H1805" i="4" s="1"/>
  <c r="F1893" i="4"/>
  <c r="H1893" i="4" s="1"/>
  <c r="F2036" i="4"/>
  <c r="H2036" i="4" s="1"/>
  <c r="F2212" i="4"/>
  <c r="H2212" i="4" s="1"/>
  <c r="F2636" i="4"/>
  <c r="H2636" i="4" s="1"/>
  <c r="F3339" i="4"/>
  <c r="H3339" i="4" s="1"/>
  <c r="F3723" i="4"/>
  <c r="H3723" i="4" s="1"/>
  <c r="F4346" i="4"/>
  <c r="H4346" i="4" s="1"/>
  <c r="F4482" i="4"/>
  <c r="H4482" i="4" s="1"/>
  <c r="F4634" i="4"/>
  <c r="H4634" i="4" s="1"/>
  <c r="F5874" i="4"/>
  <c r="H5874" i="4" s="1"/>
  <c r="F860" i="4"/>
  <c r="H860" i="4" s="1"/>
  <c r="F1611" i="4"/>
  <c r="H1611" i="4" s="1"/>
  <c r="F2185" i="4"/>
  <c r="H2185" i="4" s="1"/>
  <c r="F2281" i="4"/>
  <c r="H2281" i="4" s="1"/>
  <c r="F2529" i="4"/>
  <c r="H2529" i="4" s="1"/>
  <c r="F2681" i="4"/>
  <c r="H2681" i="4" s="1"/>
  <c r="F2841" i="4"/>
  <c r="H2841" i="4" s="1"/>
  <c r="F2889" i="4"/>
  <c r="H2889" i="4" s="1"/>
  <c r="F3720" i="4"/>
  <c r="H3720" i="4" s="1"/>
  <c r="F4159" i="4"/>
  <c r="H4159" i="4" s="1"/>
  <c r="F4287" i="4"/>
  <c r="H4287" i="4" s="1"/>
  <c r="F4367" i="4"/>
  <c r="H4367" i="4" s="1"/>
  <c r="F4815" i="4"/>
  <c r="H4815" i="4" s="1"/>
  <c r="F5735" i="4"/>
  <c r="H5735" i="4" s="1"/>
  <c r="F5799" i="4"/>
  <c r="H5799" i="4" s="1"/>
  <c r="F5911" i="4"/>
  <c r="H5911" i="4" s="1"/>
  <c r="F5999" i="4"/>
  <c r="H5999" i="4" s="1"/>
  <c r="F6071" i="4"/>
  <c r="H6071" i="4" s="1"/>
  <c r="F6127" i="4"/>
  <c r="H6127" i="4" s="1"/>
  <c r="F781" i="4"/>
  <c r="H781" i="4" s="1"/>
  <c r="F1069" i="4"/>
  <c r="H1069" i="4" s="1"/>
  <c r="F1644" i="4"/>
  <c r="H1644" i="4" s="1"/>
  <c r="F1899" i="4"/>
  <c r="H1899" i="4" s="1"/>
  <c r="F3058" i="4"/>
  <c r="H3058" i="4" s="1"/>
  <c r="F4080" i="4"/>
  <c r="H4080" i="4" s="1"/>
  <c r="F4832" i="4"/>
  <c r="H4832" i="4" s="1"/>
  <c r="F4928" i="4"/>
  <c r="H4928" i="4" s="1"/>
  <c r="F5000" i="4"/>
  <c r="H5000" i="4" s="1"/>
  <c r="F5056" i="4"/>
  <c r="H5056" i="4" s="1"/>
  <c r="F5392" i="4"/>
  <c r="H5392" i="4" s="1"/>
  <c r="F5496" i="4"/>
  <c r="H5496" i="4" s="1"/>
  <c r="F5728" i="4"/>
  <c r="H5728" i="4" s="1"/>
  <c r="F5808" i="4"/>
  <c r="H5808" i="4" s="1"/>
  <c r="F1118" i="4"/>
  <c r="H1118" i="4" s="1"/>
  <c r="F1948" i="4"/>
  <c r="H1948" i="4" s="1"/>
  <c r="F2691" i="4"/>
  <c r="H2691" i="4" s="1"/>
  <c r="F3106" i="4"/>
  <c r="H3106" i="4" s="1"/>
  <c r="F3298" i="4"/>
  <c r="H3298" i="4" s="1"/>
  <c r="F4659" i="4"/>
  <c r="H4659" i="4" s="1"/>
  <c r="F3819" i="4"/>
  <c r="H3819" i="4" s="1"/>
  <c r="F3524" i="4"/>
  <c r="H3524" i="4" s="1"/>
  <c r="F5628" i="4"/>
  <c r="H5628" i="4" s="1"/>
  <c r="F2613" i="4"/>
  <c r="H2613" i="4" s="1"/>
  <c r="F3708" i="4"/>
  <c r="H3708" i="4" s="1"/>
  <c r="F5420" i="4"/>
  <c r="H5420" i="4" s="1"/>
  <c r="F6108" i="4"/>
  <c r="H6108" i="4" s="1"/>
  <c r="F4574" i="4"/>
  <c r="H4574" i="4" s="1"/>
  <c r="F5398" i="4"/>
  <c r="H5398" i="4" s="1"/>
  <c r="F1735" i="4"/>
  <c r="H1735" i="4" s="1"/>
  <c r="F3166" i="4"/>
  <c r="H3166" i="4" s="1"/>
  <c r="F1993" i="4"/>
  <c r="H1993" i="4" s="1"/>
  <c r="F2377" i="4"/>
  <c r="H2377" i="4" s="1"/>
  <c r="F2497" i="4"/>
  <c r="H2497" i="4" s="1"/>
  <c r="F2609" i="4"/>
  <c r="H2609" i="4" s="1"/>
  <c r="F2729" i="4"/>
  <c r="H2729" i="4" s="1"/>
  <c r="F3025" i="4"/>
  <c r="H3025" i="4" s="1"/>
  <c r="F3096" i="4"/>
  <c r="H3096" i="4" s="1"/>
  <c r="F3160" i="4"/>
  <c r="H3160" i="4" s="1"/>
  <c r="F3208" i="4"/>
  <c r="H3208" i="4" s="1"/>
  <c r="F3696" i="4"/>
  <c r="H3696" i="4" s="1"/>
  <c r="F5063" i="4"/>
  <c r="H5063" i="4" s="1"/>
  <c r="F637" i="4"/>
  <c r="H637" i="4" s="1"/>
  <c r="F1795" i="4"/>
  <c r="H1795" i="4" s="1"/>
  <c r="F2338" i="4"/>
  <c r="H2338" i="4" s="1"/>
  <c r="F2434" i="4"/>
  <c r="H2434" i="4" s="1"/>
  <c r="F2498" i="4"/>
  <c r="H2498" i="4" s="1"/>
  <c r="F2754" i="4"/>
  <c r="H2754" i="4" s="1"/>
  <c r="F2012" i="4"/>
  <c r="H2012" i="4" s="1"/>
  <c r="F2156" i="4"/>
  <c r="H2156" i="4" s="1"/>
  <c r="F2404" i="4"/>
  <c r="H2404" i="4" s="1"/>
  <c r="F2860" i="4"/>
  <c r="H2860" i="4" s="1"/>
  <c r="F3131" i="4"/>
  <c r="H3131" i="4" s="1"/>
  <c r="F4322" i="4"/>
  <c r="H4322" i="4" s="1"/>
  <c r="F4394" i="4"/>
  <c r="H4394" i="4" s="1"/>
  <c r="F4498" i="4"/>
  <c r="H4498" i="4" s="1"/>
  <c r="F4658" i="4"/>
  <c r="H4658" i="4" s="1"/>
  <c r="F5450" i="4"/>
  <c r="H5450" i="4" s="1"/>
  <c r="F5634" i="4"/>
  <c r="H5634" i="4" s="1"/>
  <c r="F5722" i="4"/>
  <c r="H5722" i="4" s="1"/>
  <c r="F5810" i="4"/>
  <c r="H5810" i="4" s="1"/>
  <c r="F5906" i="4"/>
  <c r="H5906" i="4" s="1"/>
  <c r="F5994" i="4"/>
  <c r="H5994" i="4" s="1"/>
  <c r="F6138" i="4"/>
  <c r="H6138" i="4" s="1"/>
  <c r="F1619" i="4"/>
  <c r="H1619" i="4" s="1"/>
  <c r="F2201" i="4"/>
  <c r="H2201" i="4" s="1"/>
  <c r="F2337" i="4"/>
  <c r="H2337" i="4" s="1"/>
  <c r="F2521" i="4"/>
  <c r="H2521" i="4" s="1"/>
  <c r="F2905" i="4"/>
  <c r="H2905" i="4" s="1"/>
  <c r="F3001" i="4"/>
  <c r="H3001" i="4" s="1"/>
  <c r="F3656" i="4"/>
  <c r="H3656" i="4" s="1"/>
  <c r="F3815" i="4"/>
  <c r="H3815" i="4" s="1"/>
  <c r="F3879" i="4"/>
  <c r="H3879" i="4" s="1"/>
  <c r="F4655" i="4"/>
  <c r="H4655" i="4" s="1"/>
  <c r="F6063" i="4"/>
  <c r="H6063" i="4" s="1"/>
  <c r="F2802" i="4"/>
  <c r="H2802" i="4" s="1"/>
  <c r="F5448" i="4"/>
  <c r="H5448" i="4" s="1"/>
  <c r="F5576" i="4"/>
  <c r="H5576" i="4" s="1"/>
  <c r="F6126" i="4"/>
  <c r="H6126" i="4" s="1"/>
  <c r="F6172" i="4"/>
  <c r="H6172" i="4" s="1"/>
  <c r="F4214" i="4"/>
  <c r="H4214" i="4" s="1"/>
  <c r="F4886" i="4"/>
  <c r="H4886" i="4" s="1"/>
  <c r="F1823" i="4"/>
  <c r="H1823" i="4" s="1"/>
  <c r="F1935" i="4"/>
  <c r="H1935" i="4" s="1"/>
  <c r="F2423" i="4"/>
  <c r="H2423" i="4" s="1"/>
  <c r="H3789" i="4"/>
  <c r="F1523" i="4"/>
  <c r="H1523" i="4" s="1"/>
  <c r="F5263" i="4"/>
  <c r="H5263" i="4" s="1"/>
  <c r="F2066" i="4"/>
  <c r="H2066" i="4" s="1"/>
  <c r="F4178" i="4"/>
  <c r="H4178" i="4" s="1"/>
  <c r="F4646" i="4"/>
  <c r="H4646" i="4" s="1"/>
  <c r="F5334" i="4"/>
  <c r="H5334" i="4" s="1"/>
  <c r="F5662" i="4"/>
  <c r="H5662" i="4" s="1"/>
  <c r="F3729" i="4"/>
  <c r="H3729" i="4" s="1"/>
  <c r="F4497" i="4"/>
  <c r="H4497" i="4" s="1"/>
  <c r="F5515" i="4"/>
  <c r="H5515" i="4" s="1"/>
  <c r="F5500" i="4"/>
  <c r="H5500" i="4" s="1"/>
  <c r="F5740" i="4"/>
  <c r="H5740" i="4" s="1"/>
  <c r="F3037" i="4"/>
  <c r="H3037" i="4" s="1"/>
  <c r="F5548" i="4"/>
  <c r="H5548" i="4" s="1"/>
  <c r="F5854" i="4"/>
  <c r="H5854" i="4" s="1"/>
  <c r="F4007" i="4"/>
  <c r="H4007" i="4" s="1"/>
  <c r="F3918" i="4"/>
  <c r="H3918" i="4" s="1"/>
  <c r="F2487" i="4"/>
  <c r="H2487" i="4" s="1"/>
  <c r="F2575" i="4"/>
  <c r="H2575" i="4" s="1"/>
  <c r="F2967" i="4"/>
  <c r="H2967" i="4" s="1"/>
  <c r="F2455" i="4"/>
  <c r="H2455" i="4" s="1"/>
  <c r="F2655" i="4"/>
  <c r="H2655" i="4" s="1"/>
  <c r="F3593" i="4"/>
  <c r="H3593" i="4" s="1"/>
  <c r="F4304" i="4"/>
  <c r="H4304" i="4" s="1"/>
  <c r="F4440" i="4"/>
  <c r="H4440" i="4" s="1"/>
  <c r="F4728" i="4"/>
  <c r="H4728" i="4" s="1"/>
  <c r="F4840" i="4"/>
  <c r="H4840" i="4" s="1"/>
  <c r="F5696" i="4"/>
  <c r="H5696" i="4" s="1"/>
  <c r="F1335" i="4"/>
  <c r="H1335" i="4" s="1"/>
  <c r="F1630" i="4"/>
  <c r="H1630" i="4" s="1"/>
  <c r="F1797" i="4"/>
  <c r="H1797" i="4" s="1"/>
  <c r="F2676" i="4"/>
  <c r="H2676" i="4" s="1"/>
  <c r="F2772" i="4"/>
  <c r="H2772" i="4" s="1"/>
  <c r="F3858" i="4"/>
  <c r="H3858" i="4" s="1"/>
  <c r="F3978" i="4"/>
  <c r="H3978" i="4" s="1"/>
  <c r="F4050" i="4"/>
  <c r="H4050" i="4" s="1"/>
  <c r="F4098" i="4"/>
  <c r="H4098" i="4" s="1"/>
  <c r="F5322" i="4"/>
  <c r="H5322" i="4" s="1"/>
  <c r="F3442" i="4"/>
  <c r="H3442" i="4" s="1"/>
  <c r="F3680" i="4"/>
  <c r="H3680" i="4" s="1"/>
  <c r="F2543" i="4"/>
  <c r="H2543" i="4" s="1"/>
  <c r="F5480" i="4"/>
  <c r="H5480" i="4" s="1"/>
  <c r="F951" i="4"/>
  <c r="H951" i="4" s="1"/>
  <c r="F1071" i="4"/>
  <c r="H1071" i="4" s="1"/>
  <c r="F3065" i="4"/>
  <c r="H3065" i="4" s="1"/>
  <c r="F3880" i="4"/>
  <c r="H3880" i="4" s="1"/>
  <c r="F6088" i="4"/>
  <c r="H6088" i="4" s="1"/>
  <c r="F1583" i="4"/>
  <c r="H1583" i="4" s="1"/>
  <c r="F2384" i="4"/>
  <c r="H2384" i="4" s="1"/>
  <c r="F484" i="4"/>
  <c r="H484" i="4" s="1"/>
  <c r="F556" i="4"/>
  <c r="H556" i="4" s="1"/>
  <c r="F916" i="4"/>
  <c r="H916" i="4" s="1"/>
  <c r="F1284" i="4"/>
  <c r="H1284" i="4" s="1"/>
  <c r="F1340" i="4"/>
  <c r="H1340" i="4" s="1"/>
  <c r="F1674" i="4"/>
  <c r="H1674" i="4" s="1"/>
  <c r="F3496" i="4"/>
  <c r="H3496" i="4" s="1"/>
  <c r="F3983" i="4"/>
  <c r="H3983" i="4" s="1"/>
  <c r="F4031" i="4"/>
  <c r="H4031" i="4" s="1"/>
  <c r="F2018" i="4"/>
  <c r="H2018" i="4" s="1"/>
  <c r="F2634" i="4"/>
  <c r="H2634" i="4" s="1"/>
  <c r="F3121" i="4"/>
  <c r="H3121" i="4" s="1"/>
  <c r="F3377" i="4"/>
  <c r="H3377" i="4" s="1"/>
  <c r="F3529" i="4"/>
  <c r="H3529" i="4" s="1"/>
  <c r="F3625" i="4"/>
  <c r="H3625" i="4" s="1"/>
  <c r="F3769" i="4"/>
  <c r="H3769" i="4" s="1"/>
  <c r="F3912" i="4"/>
  <c r="H3912" i="4" s="1"/>
  <c r="F4008" i="4"/>
  <c r="H4008" i="4" s="1"/>
  <c r="F4360" i="4"/>
  <c r="H4360" i="4" s="1"/>
  <c r="F4496" i="4"/>
  <c r="H4496" i="4" s="1"/>
  <c r="F4584" i="4"/>
  <c r="H4584" i="4" s="1"/>
  <c r="F4688" i="4"/>
  <c r="H4688" i="4" s="1"/>
  <c r="F4792" i="4"/>
  <c r="H4792" i="4" s="1"/>
  <c r="F4864" i="4"/>
  <c r="H4864" i="4" s="1"/>
  <c r="F5088" i="4"/>
  <c r="H5088" i="4" s="1"/>
  <c r="F5224" i="4"/>
  <c r="H5224" i="4" s="1"/>
  <c r="F5408" i="4"/>
  <c r="H5408" i="4" s="1"/>
  <c r="F5504" i="4"/>
  <c r="H5504" i="4" s="1"/>
  <c r="F5648" i="4"/>
  <c r="H5648" i="4" s="1"/>
  <c r="F918" i="4"/>
  <c r="H918" i="4" s="1"/>
  <c r="F1103" i="4"/>
  <c r="H1103" i="4" s="1"/>
  <c r="F1542" i="4"/>
  <c r="H1542" i="4" s="1"/>
  <c r="F1685" i="4"/>
  <c r="H1685" i="4" s="1"/>
  <c r="F1829" i="4"/>
  <c r="H1829" i="4" s="1"/>
  <c r="F1973" i="4"/>
  <c r="H1973" i="4" s="1"/>
  <c r="F2284" i="4"/>
  <c r="H2284" i="4" s="1"/>
  <c r="F2516" i="4"/>
  <c r="H2516" i="4" s="1"/>
  <c r="F2572" i="4"/>
  <c r="H2572" i="4" s="1"/>
  <c r="F2732" i="4"/>
  <c r="H2732" i="4" s="1"/>
  <c r="F2940" i="4"/>
  <c r="H2940" i="4" s="1"/>
  <c r="F3076" i="4"/>
  <c r="H3076" i="4" s="1"/>
  <c r="F3347" i="4"/>
  <c r="H3347" i="4" s="1"/>
  <c r="F3443" i="4"/>
  <c r="H3443" i="4" s="1"/>
  <c r="F3619" i="4"/>
  <c r="H3619" i="4" s="1"/>
  <c r="F4018" i="4"/>
  <c r="H4018" i="4" s="1"/>
  <c r="F4074" i="4"/>
  <c r="H4074" i="4" s="1"/>
  <c r="F4162" i="4"/>
  <c r="H4162" i="4" s="1"/>
  <c r="F4754" i="4"/>
  <c r="H4754" i="4" s="1"/>
  <c r="F4850" i="4"/>
  <c r="H4850" i="4" s="1"/>
  <c r="F4906" i="4"/>
  <c r="H4906" i="4" s="1"/>
  <c r="F5154" i="4"/>
  <c r="H5154" i="4" s="1"/>
  <c r="F5274" i="4"/>
  <c r="H5274" i="4" s="1"/>
  <c r="F2040" i="4"/>
  <c r="H2040" i="4" s="1"/>
  <c r="H5918" i="4"/>
  <c r="F2884" i="4"/>
  <c r="H2884" i="4" s="1"/>
  <c r="F3052" i="4"/>
  <c r="H3052" i="4" s="1"/>
  <c r="F3866" i="4"/>
  <c r="H3866" i="4" s="1"/>
  <c r="F4130" i="4"/>
  <c r="H4130" i="4" s="1"/>
  <c r="F4714" i="4"/>
  <c r="H4714" i="4" s="1"/>
  <c r="F4802" i="4"/>
  <c r="H4802" i="4" s="1"/>
  <c r="F4938" i="4"/>
  <c r="H4938" i="4" s="1"/>
  <c r="F5026" i="4"/>
  <c r="H5026" i="4" s="1"/>
  <c r="F5074" i="4"/>
  <c r="H5074" i="4" s="1"/>
  <c r="F5162" i="4"/>
  <c r="H5162" i="4" s="1"/>
  <c r="F5594" i="4"/>
  <c r="H5594" i="4" s="1"/>
  <c r="F5706" i="4"/>
  <c r="H5706" i="4" s="1"/>
  <c r="F948" i="4"/>
  <c r="H948" i="4" s="1"/>
  <c r="F1946" i="4"/>
  <c r="H1946" i="4" s="1"/>
  <c r="F4111" i="4"/>
  <c r="H4111" i="4" s="1"/>
  <c r="F4463" i="4"/>
  <c r="H4463" i="4" s="1"/>
  <c r="F4535" i="4"/>
  <c r="H4535" i="4" s="1"/>
  <c r="F5463" i="4"/>
  <c r="H5463" i="4" s="1"/>
  <c r="F5543" i="4"/>
  <c r="H5543" i="4" s="1"/>
  <c r="F1707" i="4"/>
  <c r="H1707" i="4" s="1"/>
  <c r="F2266" i="4"/>
  <c r="H2266" i="4" s="1"/>
  <c r="F2394" i="4"/>
  <c r="H2394" i="4" s="1"/>
  <c r="F2530" i="4"/>
  <c r="H2530" i="4" s="1"/>
  <c r="F2834" i="4"/>
  <c r="H2834" i="4" s="1"/>
  <c r="F2890" i="4"/>
  <c r="H2890" i="4" s="1"/>
  <c r="F3177" i="4"/>
  <c r="H3177" i="4" s="1"/>
  <c r="F4168" i="4"/>
  <c r="H4168" i="4" s="1"/>
  <c r="F4280" i="4"/>
  <c r="H4280" i="4" s="1"/>
  <c r="F4352" i="4"/>
  <c r="H4352" i="4" s="1"/>
  <c r="F5888" i="4"/>
  <c r="H5888" i="4" s="1"/>
  <c r="F5960" i="4"/>
  <c r="H5960" i="4" s="1"/>
  <c r="H2230" i="4"/>
  <c r="H3582" i="4"/>
  <c r="F6040" i="4"/>
  <c r="H6040" i="4" s="1"/>
  <c r="F6120" i="4"/>
  <c r="H6120" i="4" s="1"/>
  <c r="F1732" i="4"/>
  <c r="H1732" i="4" s="1"/>
  <c r="F2131" i="4"/>
  <c r="H2131" i="4" s="1"/>
  <c r="F1343" i="4"/>
  <c r="H1343" i="4" s="1"/>
  <c r="F1693" i="4"/>
  <c r="H1693" i="4" s="1"/>
  <c r="F1917" i="4"/>
  <c r="H1917" i="4" s="1"/>
  <c r="F3012" i="4"/>
  <c r="H3012" i="4" s="1"/>
  <c r="F3691" i="4"/>
  <c r="H3691" i="4" s="1"/>
  <c r="F3906" i="4"/>
  <c r="H3906" i="4" s="1"/>
  <c r="F4218" i="4"/>
  <c r="H4218" i="4" s="1"/>
  <c r="F4314" i="4"/>
  <c r="H4314" i="4" s="1"/>
  <c r="F4450" i="4"/>
  <c r="H4450" i="4" s="1"/>
  <c r="F4538" i="4"/>
  <c r="H4538" i="4" s="1"/>
  <c r="F3910" i="4"/>
  <c r="H3910" i="4" s="1"/>
  <c r="F4054" i="4"/>
  <c r="H4054" i="4" s="1"/>
  <c r="F4446" i="4"/>
  <c r="H4446" i="4" s="1"/>
  <c r="F4550" i="4"/>
  <c r="H4550" i="4" s="1"/>
  <c r="F4686" i="4"/>
  <c r="H4686" i="4" s="1"/>
  <c r="F4894" i="4"/>
  <c r="H4894" i="4" s="1"/>
  <c r="F6030" i="4"/>
  <c r="H6030" i="4" s="1"/>
  <c r="F5879" i="4"/>
  <c r="H5879" i="4" s="1"/>
  <c r="F3992" i="4"/>
  <c r="H3992" i="4" s="1"/>
  <c r="F4872" i="4"/>
  <c r="H4872" i="4" s="1"/>
  <c r="F5528" i="4"/>
  <c r="H5528" i="4" s="1"/>
  <c r="F3714" i="4"/>
  <c r="H3714" i="4" s="1"/>
  <c r="F5016" i="4"/>
  <c r="H5016" i="4" s="1"/>
  <c r="F4443" i="4"/>
  <c r="H4443" i="4" s="1"/>
  <c r="F5107" i="4"/>
  <c r="H5107" i="4" s="1"/>
  <c r="F5403" i="4"/>
  <c r="H5403" i="4" s="1"/>
  <c r="F4795" i="4"/>
  <c r="H4795" i="4" s="1"/>
  <c r="F5091" i="4"/>
  <c r="H5091" i="4" s="1"/>
  <c r="F5195" i="4"/>
  <c r="H5195" i="4" s="1"/>
  <c r="F4115" i="4"/>
  <c r="H4115" i="4" s="1"/>
  <c r="F4403" i="4"/>
  <c r="H4403" i="4" s="1"/>
  <c r="F3636" i="4"/>
  <c r="H3636" i="4" s="1"/>
  <c r="F5076" i="4"/>
  <c r="H5076" i="4" s="1"/>
  <c r="F5188" i="4"/>
  <c r="H5188" i="4" s="1"/>
  <c r="F5300" i="4"/>
  <c r="H5300" i="4" s="1"/>
  <c r="F5428" i="4"/>
  <c r="H5428" i="4" s="1"/>
  <c r="F5540" i="4"/>
  <c r="H5540" i="4" s="1"/>
  <c r="F5668" i="4"/>
  <c r="H5668" i="4" s="1"/>
  <c r="F5796" i="4"/>
  <c r="H5796" i="4" s="1"/>
  <c r="F5964" i="4"/>
  <c r="H5964" i="4" s="1"/>
  <c r="F6092" i="4"/>
  <c r="H6092" i="4" s="1"/>
  <c r="F5627" i="4"/>
  <c r="H5627" i="4" s="1"/>
  <c r="F5739" i="4"/>
  <c r="H5739" i="4" s="1"/>
  <c r="F5907" i="4"/>
  <c r="H5907" i="4" s="1"/>
  <c r="F1989" i="4"/>
  <c r="H1989" i="4" s="1"/>
  <c r="F2093" i="4"/>
  <c r="H2093" i="4" s="1"/>
  <c r="F2277" i="4"/>
  <c r="H2277" i="4" s="1"/>
  <c r="F2365" i="4"/>
  <c r="H2365" i="4" s="1"/>
  <c r="F2485" i="4"/>
  <c r="H2485" i="4" s="1"/>
  <c r="F3476" i="4"/>
  <c r="H3476" i="4" s="1"/>
  <c r="F3572" i="4"/>
  <c r="H3572" i="4" s="1"/>
  <c r="F3684" i="4"/>
  <c r="H3684" i="4" s="1"/>
  <c r="F3836" i="4"/>
  <c r="H3836" i="4" s="1"/>
  <c r="F3932" i="4"/>
  <c r="H3932" i="4" s="1"/>
  <c r="F4036" i="4"/>
  <c r="H4036" i="4" s="1"/>
  <c r="F4180" i="4"/>
  <c r="H4180" i="4" s="1"/>
  <c r="F4292" i="4"/>
  <c r="H4292" i="4" s="1"/>
  <c r="F5844" i="4"/>
  <c r="H5844" i="4" s="1"/>
  <c r="F5972" i="4"/>
  <c r="H5972" i="4" s="1"/>
  <c r="F6100" i="4"/>
  <c r="H6100" i="4" s="1"/>
  <c r="F3844" i="4"/>
  <c r="H3844" i="4" s="1"/>
  <c r="F3964" i="4"/>
  <c r="H3964" i="4" s="1"/>
  <c r="F4436" i="4"/>
  <c r="H4436" i="4" s="1"/>
  <c r="F4548" i="4"/>
  <c r="H4548" i="4" s="1"/>
  <c r="F4716" i="4"/>
  <c r="H4716" i="4" s="1"/>
  <c r="F4844" i="4"/>
  <c r="H4844" i="4" s="1"/>
  <c r="F4956" i="4"/>
  <c r="H4956" i="4" s="1"/>
  <c r="F2061" i="4"/>
  <c r="H2061" i="4" s="1"/>
  <c r="F2189" i="4"/>
  <c r="H2189" i="4" s="1"/>
  <c r="F2373" i="4"/>
  <c r="H2373" i="4" s="1"/>
  <c r="F2621" i="4"/>
  <c r="H2621" i="4" s="1"/>
  <c r="F2813" i="4"/>
  <c r="H2813" i="4" s="1"/>
  <c r="F3628" i="4"/>
  <c r="H3628" i="4" s="1"/>
  <c r="F3812" i="4"/>
  <c r="H3812" i="4" s="1"/>
  <c r="F4380" i="4"/>
  <c r="H4380" i="4" s="1"/>
  <c r="F4492" i="4"/>
  <c r="H4492" i="4" s="1"/>
  <c r="F4620" i="4"/>
  <c r="H4620" i="4" s="1"/>
  <c r="F4724" i="4"/>
  <c r="H4724" i="4" s="1"/>
  <c r="F4852" i="4"/>
  <c r="H4852" i="4" s="1"/>
  <c r="F5084" i="4"/>
  <c r="H5084" i="4" s="1"/>
  <c r="F1807" i="4"/>
  <c r="H1807" i="4" s="1"/>
  <c r="F820" i="4"/>
  <c r="H820" i="4" s="1"/>
  <c r="F2992" i="4"/>
  <c r="H2992" i="4" s="1"/>
  <c r="F612" i="4"/>
  <c r="H612" i="4" s="1"/>
  <c r="F1316" i="4"/>
  <c r="H1316" i="4" s="1"/>
  <c r="F1404" i="4"/>
  <c r="H1404" i="4" s="1"/>
  <c r="F1730" i="4"/>
  <c r="H1730" i="4" s="1"/>
  <c r="F1044" i="4"/>
  <c r="H1044" i="4" s="1"/>
  <c r="F1587" i="4"/>
  <c r="H1587" i="4" s="1"/>
  <c r="F1938" i="4"/>
  <c r="H1938" i="4" s="1"/>
  <c r="F2073" i="4"/>
  <c r="H2073" i="4" s="1"/>
  <c r="F2393" i="4"/>
  <c r="H2393" i="4" s="1"/>
  <c r="F2513" i="4"/>
  <c r="H2513" i="4" s="1"/>
  <c r="F2633" i="4"/>
  <c r="H2633" i="4" s="1"/>
  <c r="F2793" i="4"/>
  <c r="H2793" i="4" s="1"/>
  <c r="F3041" i="4"/>
  <c r="H3041" i="4" s="1"/>
  <c r="F3120" i="4"/>
  <c r="H3120" i="4" s="1"/>
  <c r="F1947" i="4"/>
  <c r="H1947" i="4" s="1"/>
  <c r="F4056" i="4"/>
  <c r="H4056" i="4" s="1"/>
  <c r="F5832" i="4"/>
  <c r="H5832" i="4" s="1"/>
  <c r="F5984" i="4"/>
  <c r="H5984" i="4" s="1"/>
  <c r="F3715" i="4"/>
  <c r="H3715" i="4" s="1"/>
  <c r="F3568" i="4"/>
  <c r="H3568" i="4" s="1"/>
  <c r="F5479" i="4"/>
  <c r="H5479" i="4" s="1"/>
  <c r="F5607" i="4"/>
  <c r="H5607" i="4" s="1"/>
  <c r="F3538" i="4"/>
  <c r="H3538" i="4" s="1"/>
  <c r="F2009" i="4"/>
  <c r="H2009" i="4" s="1"/>
  <c r="F2425" i="4"/>
  <c r="H2425" i="4" s="1"/>
  <c r="F5191" i="4"/>
  <c r="H5191" i="4" s="1"/>
  <c r="F2058" i="4"/>
  <c r="H2058" i="4" s="1"/>
  <c r="F4224" i="4"/>
  <c r="H4224" i="4" s="1"/>
  <c r="F5568" i="4"/>
  <c r="H5568" i="4" s="1"/>
  <c r="F5640" i="4"/>
  <c r="H5640" i="4" s="1"/>
  <c r="F2868" i="4"/>
  <c r="H2868" i="4" s="1"/>
  <c r="F4915" i="4"/>
  <c r="H4915" i="4" s="1"/>
  <c r="F5051" i="4"/>
  <c r="H5051" i="4" s="1"/>
  <c r="F4331" i="4"/>
  <c r="H4331" i="4" s="1"/>
  <c r="F4699" i="4"/>
  <c r="H4699" i="4" s="1"/>
  <c r="F5371" i="4"/>
  <c r="H5371" i="4" s="1"/>
  <c r="F3963" i="4"/>
  <c r="H3963" i="4" s="1"/>
  <c r="F4836" i="4"/>
  <c r="H4836" i="4" s="1"/>
  <c r="F5308" i="4"/>
  <c r="H5308" i="4" s="1"/>
  <c r="F5436" i="4"/>
  <c r="H5436" i="4" s="1"/>
  <c r="F4544" i="4"/>
  <c r="H4544" i="4" s="1"/>
  <c r="F4624" i="4"/>
  <c r="H4624" i="4" s="1"/>
  <c r="F2057" i="4"/>
  <c r="H2057" i="4" s="1"/>
  <c r="F5096" i="4"/>
  <c r="H5096" i="4" s="1"/>
  <c r="F5168" i="4"/>
  <c r="H5168" i="4" s="1"/>
  <c r="F2415" i="4"/>
  <c r="H2415" i="4" s="1"/>
  <c r="F4447" i="4"/>
  <c r="H4447" i="4" s="1"/>
  <c r="F5864" i="4"/>
  <c r="H5864" i="4" s="1"/>
  <c r="F6064" i="4"/>
  <c r="H6064" i="4" s="1"/>
  <c r="F884" i="4"/>
  <c r="H884" i="4" s="1"/>
  <c r="F1012" i="4"/>
  <c r="H1012" i="4" s="1"/>
  <c r="F1794" i="4"/>
  <c r="H1794" i="4" s="1"/>
  <c r="F3424" i="4"/>
  <c r="H3424" i="4" s="1"/>
  <c r="F4951" i="4"/>
  <c r="H4951" i="4" s="1"/>
  <c r="F5375" i="4"/>
  <c r="H5375" i="4" s="1"/>
  <c r="F5503" i="4"/>
  <c r="H5503" i="4" s="1"/>
  <c r="F5623" i="4"/>
  <c r="H5623" i="4" s="1"/>
  <c r="F5671" i="4"/>
  <c r="H5671" i="4" s="1"/>
  <c r="F1851" i="4"/>
  <c r="H1851" i="4" s="1"/>
  <c r="F1971" i="4"/>
  <c r="H1971" i="4" s="1"/>
  <c r="F2522" i="4"/>
  <c r="H2522" i="4" s="1"/>
  <c r="F2594" i="4"/>
  <c r="H2594" i="4" s="1"/>
  <c r="F4384" i="4"/>
  <c r="H4384" i="4" s="1"/>
  <c r="F4456" i="4"/>
  <c r="H4456" i="4" s="1"/>
  <c r="F4536" i="4"/>
  <c r="H4536" i="4" s="1"/>
  <c r="F4640" i="4"/>
  <c r="H4640" i="4" s="1"/>
  <c r="F4760" i="4"/>
  <c r="H4760" i="4" s="1"/>
  <c r="F4936" i="4"/>
  <c r="H4936" i="4" s="1"/>
  <c r="F5272" i="4"/>
  <c r="H5272" i="4" s="1"/>
  <c r="F1908" i="4"/>
  <c r="H1908" i="4" s="1"/>
  <c r="F3394" i="4"/>
  <c r="H3394" i="4" s="1"/>
  <c r="F3546" i="4"/>
  <c r="H3546" i="4" s="1"/>
  <c r="F5250" i="4"/>
  <c r="H5250" i="4" s="1"/>
  <c r="F5330" i="4"/>
  <c r="H5330" i="4" s="1"/>
  <c r="F5426" i="4"/>
  <c r="H5426" i="4" s="1"/>
  <c r="F5530" i="4"/>
  <c r="H5530" i="4" s="1"/>
  <c r="F4136" i="4"/>
  <c r="H4136" i="4" s="1"/>
  <c r="F4424" i="4"/>
  <c r="H4424" i="4" s="1"/>
  <c r="F4528" i="4"/>
  <c r="H4528" i="4" s="1"/>
  <c r="F4632" i="4"/>
  <c r="H4632" i="4" s="1"/>
  <c r="F4848" i="4"/>
  <c r="H4848" i="4" s="1"/>
  <c r="F4944" i="4"/>
  <c r="H4944" i="4" s="1"/>
  <c r="F5008" i="4"/>
  <c r="H5008" i="4" s="1"/>
  <c r="F5080" i="4"/>
  <c r="H5080" i="4" s="1"/>
  <c r="F5416" i="4"/>
  <c r="H5416" i="4" s="1"/>
  <c r="F5520" i="4"/>
  <c r="H5520" i="4" s="1"/>
  <c r="F5584" i="4"/>
  <c r="H5584" i="4" s="1"/>
  <c r="F5664" i="4"/>
  <c r="H5664" i="4" s="1"/>
  <c r="F5744" i="4"/>
  <c r="H5744" i="4" s="1"/>
  <c r="F5824" i="4"/>
  <c r="H5824" i="4" s="1"/>
  <c r="F679" i="4"/>
  <c r="H679" i="4" s="1"/>
  <c r="F2364" i="4"/>
  <c r="H2364" i="4" s="1"/>
  <c r="F4730" i="4"/>
  <c r="H4730" i="4" s="1"/>
  <c r="F3751" i="4"/>
  <c r="H3751" i="4" s="1"/>
  <c r="F3975" i="4"/>
  <c r="H3975" i="4" s="1"/>
  <c r="F4583" i="4"/>
  <c r="H4583" i="4" s="1"/>
  <c r="F5271" i="4"/>
  <c r="H5271" i="4" s="1"/>
  <c r="F3921" i="4"/>
  <c r="H3921" i="4" s="1"/>
  <c r="F5113" i="4"/>
  <c r="H5113" i="4" s="1"/>
  <c r="F6008" i="4"/>
  <c r="H6008" i="4" s="1"/>
  <c r="F2563" i="4"/>
  <c r="H2563" i="4" s="1"/>
  <c r="F5586" i="4"/>
  <c r="H5586" i="4" s="1"/>
  <c r="F3995" i="4"/>
  <c r="H3995" i="4" s="1"/>
  <c r="F5443" i="4"/>
  <c r="H5443" i="4" s="1"/>
  <c r="F3916" i="4"/>
  <c r="H3916" i="4" s="1"/>
  <c r="F4276" i="4"/>
  <c r="H4276" i="4" s="1"/>
  <c r="F4388" i="4"/>
  <c r="H4388" i="4" s="1"/>
  <c r="F4508" i="4"/>
  <c r="H4508" i="4" s="1"/>
  <c r="F4636" i="4"/>
  <c r="H4636" i="4" s="1"/>
  <c r="F4740" i="4"/>
  <c r="H4740" i="4" s="1"/>
  <c r="F4532" i="4"/>
  <c r="H4532" i="4" s="1"/>
  <c r="F4732" i="4"/>
  <c r="H4732" i="4" s="1"/>
  <c r="F4860" i="4"/>
  <c r="H4860" i="4" s="1"/>
  <c r="F5020" i="4"/>
  <c r="H5020" i="4" s="1"/>
  <c r="F5372" i="4"/>
  <c r="H5372" i="4" s="1"/>
  <c r="F5524" i="4"/>
  <c r="H5524" i="4" s="1"/>
  <c r="F5660" i="4"/>
  <c r="H5660" i="4" s="1"/>
  <c r="F6075" i="4"/>
  <c r="H6075" i="4" s="1"/>
  <c r="F2149" i="4"/>
  <c r="H2149" i="4" s="1"/>
  <c r="F2325" i="4"/>
  <c r="H2325" i="4" s="1"/>
  <c r="F2437" i="4"/>
  <c r="H2437" i="4" s="1"/>
  <c r="F2541" i="4"/>
  <c r="H2541" i="4" s="1"/>
  <c r="F2629" i="4"/>
  <c r="H2629" i="4" s="1"/>
  <c r="F2725" i="4"/>
  <c r="H2725" i="4" s="1"/>
  <c r="F3164" i="4"/>
  <c r="H3164" i="4" s="1"/>
  <c r="F5140" i="4"/>
  <c r="H5140" i="4" s="1"/>
  <c r="F5236" i="4"/>
  <c r="H5236" i="4" s="1"/>
  <c r="F5340" i="4"/>
  <c r="H5340" i="4" s="1"/>
  <c r="F5460" i="4"/>
  <c r="H5460" i="4" s="1"/>
  <c r="F1786" i="4"/>
  <c r="H1786" i="4" s="1"/>
  <c r="F5526" i="4"/>
  <c r="H5526" i="4" s="1"/>
  <c r="F3130" i="4"/>
  <c r="H3130" i="4" s="1"/>
  <c r="F895" i="4"/>
  <c r="H895" i="4" s="1"/>
  <c r="F1247" i="4"/>
  <c r="H1247" i="4" s="1"/>
  <c r="F1677" i="4"/>
  <c r="H1677" i="4" s="1"/>
  <c r="F1781" i="4"/>
  <c r="H1781" i="4" s="1"/>
  <c r="F1869" i="4"/>
  <c r="H1869" i="4" s="1"/>
  <c r="F1981" i="4"/>
  <c r="H1981" i="4" s="1"/>
  <c r="F2164" i="4"/>
  <c r="H2164" i="4" s="1"/>
  <c r="F2724" i="4"/>
  <c r="H2724" i="4" s="1"/>
  <c r="F3603" i="4"/>
  <c r="H3603" i="4" s="1"/>
  <c r="F3707" i="4"/>
  <c r="H3707" i="4" s="1"/>
  <c r="F4250" i="4"/>
  <c r="H4250" i="4" s="1"/>
  <c r="F4426" i="4"/>
  <c r="H4426" i="4" s="1"/>
  <c r="F4602" i="4"/>
  <c r="H4602" i="4" s="1"/>
  <c r="F5290" i="4"/>
  <c r="H5290" i="4" s="1"/>
  <c r="F5378" i="4"/>
  <c r="H5378" i="4" s="1"/>
  <c r="F5490" i="4"/>
  <c r="H5490" i="4" s="1"/>
  <c r="F4719" i="4"/>
  <c r="H4719" i="4" s="1"/>
  <c r="F5255" i="4"/>
  <c r="H5255" i="4" s="1"/>
  <c r="F2003" i="4"/>
  <c r="H2003" i="4" s="1"/>
  <c r="F2491" i="4"/>
  <c r="H2491" i="4" s="1"/>
  <c r="F2699" i="4"/>
  <c r="H2699" i="4" s="1"/>
  <c r="F2787" i="4"/>
  <c r="H2787" i="4" s="1"/>
  <c r="F3825" i="4"/>
  <c r="H3825" i="4" s="1"/>
  <c r="F4137" i="4"/>
  <c r="H4137" i="4" s="1"/>
  <c r="F3287" i="4"/>
  <c r="H3287" i="4" s="1"/>
  <c r="F3176" i="4"/>
  <c r="H3176" i="4" s="1"/>
  <c r="F3272" i="4"/>
  <c r="H3272" i="4" s="1"/>
  <c r="F4543" i="4"/>
  <c r="H4543" i="4" s="1"/>
  <c r="F4615" i="4"/>
  <c r="H4615" i="4" s="1"/>
  <c r="F1827" i="4"/>
  <c r="H1827" i="4" s="1"/>
  <c r="F2354" i="4"/>
  <c r="H2354" i="4" s="1"/>
  <c r="F2442" i="4"/>
  <c r="H2442" i="4" s="1"/>
  <c r="F2930" i="4"/>
  <c r="H2930" i="4" s="1"/>
  <c r="F4064" i="4"/>
  <c r="H4064" i="4" s="1"/>
  <c r="F4920" i="4"/>
  <c r="H4920" i="4" s="1"/>
  <c r="F1223" i="4"/>
  <c r="H1223" i="4" s="1"/>
  <c r="F2020" i="4"/>
  <c r="H2020" i="4" s="1"/>
  <c r="F2356" i="4"/>
  <c r="H2356" i="4" s="1"/>
  <c r="F2412" i="4"/>
  <c r="H2412" i="4" s="1"/>
  <c r="F3020" i="4"/>
  <c r="H3020" i="4" s="1"/>
  <c r="F3139" i="4"/>
  <c r="H3139" i="4" s="1"/>
  <c r="F3763" i="4"/>
  <c r="H3763" i="4" s="1"/>
  <c r="F4226" i="4"/>
  <c r="H4226" i="4" s="1"/>
  <c r="F4338" i="4"/>
  <c r="H4338" i="4" s="1"/>
  <c r="F4418" i="4"/>
  <c r="H4418" i="4" s="1"/>
  <c r="F4554" i="4"/>
  <c r="H4554" i="4" s="1"/>
  <c r="F4674" i="4"/>
  <c r="H4674" i="4" s="1"/>
  <c r="F5466" i="4"/>
  <c r="H5466" i="4" s="1"/>
  <c r="F5650" i="4"/>
  <c r="H5650" i="4" s="1"/>
  <c r="F5746" i="4"/>
  <c r="H5746" i="4" s="1"/>
  <c r="F5834" i="4"/>
  <c r="H5834" i="4" s="1"/>
  <c r="F5930" i="4"/>
  <c r="H5930" i="4" s="1"/>
  <c r="F6058" i="4"/>
  <c r="H6058" i="4" s="1"/>
  <c r="F6154" i="4"/>
  <c r="H6154" i="4" s="1"/>
  <c r="F3576" i="4"/>
  <c r="H3576" i="4" s="1"/>
  <c r="F790" i="4"/>
  <c r="H790" i="4" s="1"/>
  <c r="F1057" i="4"/>
  <c r="H1057" i="4" s="1"/>
  <c r="F5616" i="4"/>
  <c r="H5616" i="4" s="1"/>
  <c r="F1651" i="4"/>
  <c r="H1651" i="4" s="1"/>
  <c r="F6143" i="4"/>
  <c r="H6143" i="4" s="1"/>
  <c r="F5992" i="4"/>
  <c r="H5992" i="4" s="1"/>
  <c r="F6072" i="4"/>
  <c r="H6072" i="4" s="1"/>
  <c r="F6152" i="4"/>
  <c r="H6152" i="4" s="1"/>
  <c r="F1142" i="4"/>
  <c r="H1142" i="4" s="1"/>
  <c r="F1820" i="4"/>
  <c r="H1820" i="4" s="1"/>
  <c r="F2011" i="4"/>
  <c r="H2011" i="4" s="1"/>
  <c r="F2203" i="4"/>
  <c r="H2203" i="4" s="1"/>
  <c r="F2387" i="4"/>
  <c r="H2387" i="4" s="1"/>
  <c r="F3036" i="4"/>
  <c r="H3036" i="4" s="1"/>
  <c r="F3147" i="4"/>
  <c r="H3147" i="4" s="1"/>
  <c r="F3219" i="4"/>
  <c r="H3219" i="4" s="1"/>
  <c r="F3842" i="4"/>
  <c r="H3842" i="4" s="1"/>
  <c r="F3914" i="4"/>
  <c r="H3914" i="4" s="1"/>
  <c r="F4690" i="4"/>
  <c r="H4690" i="4" s="1"/>
  <c r="F4930" i="4"/>
  <c r="H4930" i="4" s="1"/>
  <c r="F5002" i="4"/>
  <c r="H5002" i="4" s="1"/>
  <c r="F5066" i="4"/>
  <c r="H5066" i="4" s="1"/>
  <c r="F5138" i="4"/>
  <c r="H5138" i="4" s="1"/>
  <c r="F5682" i="4"/>
  <c r="H5682" i="4" s="1"/>
  <c r="F3278" i="4"/>
  <c r="H3278" i="4" s="1"/>
  <c r="F2656" i="4"/>
  <c r="H2656" i="4" s="1"/>
  <c r="F2880" i="4"/>
  <c r="H2880" i="4" s="1"/>
  <c r="F5986" i="4"/>
  <c r="H5986" i="4" s="1"/>
  <c r="F1563" i="4"/>
  <c r="H1563" i="4" s="1"/>
  <c r="F1882" i="4"/>
  <c r="H1882" i="4" s="1"/>
  <c r="F2137" i="4"/>
  <c r="H2137" i="4" s="1"/>
  <c r="F2257" i="4"/>
  <c r="H2257" i="4" s="1"/>
  <c r="F2505" i="4"/>
  <c r="H2505" i="4" s="1"/>
  <c r="F3911" i="4"/>
  <c r="H3911" i="4" s="1"/>
  <c r="F4239" i="4"/>
  <c r="H4239" i="4" s="1"/>
  <c r="F4351" i="4"/>
  <c r="H4351" i="4" s="1"/>
  <c r="F4671" i="4"/>
  <c r="H4671" i="4" s="1"/>
  <c r="F5183" i="4"/>
  <c r="H5183" i="4" s="1"/>
  <c r="F5247" i="4"/>
  <c r="H5247" i="4" s="1"/>
  <c r="F5367" i="4"/>
  <c r="H5367" i="4" s="1"/>
  <c r="F1883" i="4"/>
  <c r="H1883" i="4" s="1"/>
  <c r="F3042" i="4"/>
  <c r="H3042" i="4" s="1"/>
  <c r="F4480" i="4"/>
  <c r="H4480" i="4" s="1"/>
  <c r="F4576" i="4"/>
  <c r="H4576" i="4" s="1"/>
  <c r="F4672" i="4"/>
  <c r="H4672" i="4" s="1"/>
  <c r="F5464" i="4"/>
  <c r="H5464" i="4" s="1"/>
  <c r="F5544" i="4"/>
  <c r="H5544" i="4" s="1"/>
  <c r="F5624" i="4"/>
  <c r="H5624" i="4" s="1"/>
  <c r="F5704" i="4"/>
  <c r="H5704" i="4" s="1"/>
  <c r="F5784" i="4"/>
  <c r="H5784" i="4" s="1"/>
  <c r="F1653" i="4"/>
  <c r="H1653" i="4" s="1"/>
  <c r="F2435" i="4"/>
  <c r="H2435" i="4" s="1"/>
  <c r="F2875" i="4"/>
  <c r="H2875" i="4" s="1"/>
  <c r="F783" i="4"/>
  <c r="H783" i="4" s="1"/>
  <c r="F903" i="4"/>
  <c r="H903" i="4" s="1"/>
  <c r="F1151" i="4"/>
  <c r="H1151" i="4" s="1"/>
  <c r="F1215" i="4"/>
  <c r="H1215" i="4" s="1"/>
  <c r="F1574" i="4"/>
  <c r="H1574" i="4" s="1"/>
  <c r="F2076" i="4"/>
  <c r="H2076" i="4" s="1"/>
  <c r="F2332" i="4"/>
  <c r="H2332" i="4" s="1"/>
  <c r="F2852" i="4"/>
  <c r="H2852" i="4" s="1"/>
  <c r="F3818" i="4"/>
  <c r="H3818" i="4" s="1"/>
  <c r="F5690" i="4"/>
  <c r="H5690" i="4" s="1"/>
  <c r="F5786" i="4"/>
  <c r="H5786" i="4" s="1"/>
  <c r="F5866" i="4"/>
  <c r="H5866" i="4" s="1"/>
  <c r="F5962" i="4"/>
  <c r="H5962" i="4" s="1"/>
  <c r="F6042" i="4"/>
  <c r="H6042" i="4" s="1"/>
  <c r="F6170" i="4"/>
  <c r="H6170" i="4" s="1"/>
  <c r="F4630" i="4"/>
  <c r="H4630" i="4" s="1"/>
  <c r="F5294" i="4"/>
  <c r="H5294" i="4" s="1"/>
  <c r="F5446" i="4"/>
  <c r="H5446" i="4" s="1"/>
  <c r="F5638" i="4"/>
  <c r="H5638" i="4" s="1"/>
  <c r="F3783" i="4"/>
  <c r="H3783" i="4" s="1"/>
  <c r="F4135" i="4"/>
  <c r="H4135" i="4" s="1"/>
  <c r="F4959" i="4"/>
  <c r="H4959" i="4" s="1"/>
  <c r="F3497" i="4"/>
  <c r="H3497" i="4" s="1"/>
  <c r="F4465" i="4"/>
  <c r="H4465" i="4" s="1"/>
  <c r="F2988" i="4"/>
  <c r="H2988" i="4" s="1"/>
  <c r="F3859" i="4"/>
  <c r="H3859" i="4" s="1"/>
  <c r="F4459" i="4"/>
  <c r="H4459" i="4" s="1"/>
  <c r="F4667" i="4"/>
  <c r="H4667" i="4" s="1"/>
  <c r="F4923" i="4"/>
  <c r="H4923" i="4" s="1"/>
  <c r="F3484" i="4"/>
  <c r="H3484" i="4" s="1"/>
  <c r="F3860" i="4"/>
  <c r="H3860" i="4" s="1"/>
  <c r="F3972" i="4"/>
  <c r="H3972" i="4" s="1"/>
  <c r="F4212" i="4"/>
  <c r="H4212" i="4" s="1"/>
  <c r="F4332" i="4"/>
  <c r="H4332" i="4" s="1"/>
  <c r="F4428" i="4"/>
  <c r="H4428" i="4" s="1"/>
  <c r="F4580" i="4"/>
  <c r="H4580" i="4" s="1"/>
  <c r="F3372" i="4"/>
  <c r="H3372" i="4" s="1"/>
  <c r="F3396" i="4"/>
  <c r="H3396" i="4" s="1"/>
  <c r="F3508" i="4"/>
  <c r="H3508" i="4" s="1"/>
  <c r="F3644" i="4"/>
  <c r="H3644" i="4" s="1"/>
  <c r="F4108" i="4"/>
  <c r="H4108" i="4" s="1"/>
  <c r="F4196" i="4"/>
  <c r="H4196" i="4" s="1"/>
  <c r="F4300" i="4"/>
  <c r="H4300" i="4" s="1"/>
  <c r="F5395" i="4"/>
  <c r="H5395" i="4" s="1"/>
  <c r="F5563" i="4"/>
  <c r="H5563" i="4" s="1"/>
  <c r="F5675" i="4"/>
  <c r="H5675" i="4" s="1"/>
  <c r="F5891" i="4"/>
  <c r="H5891" i="4" s="1"/>
  <c r="F5995" i="4"/>
  <c r="H5995" i="4" s="1"/>
  <c r="F6123" i="4"/>
  <c r="H6123" i="4" s="1"/>
  <c r="F4124" i="4"/>
  <c r="H4124" i="4" s="1"/>
  <c r="F5284" i="4"/>
  <c r="H5284" i="4" s="1"/>
  <c r="F5412" i="4"/>
  <c r="H5412" i="4" s="1"/>
  <c r="F5588" i="4"/>
  <c r="H5588" i="4" s="1"/>
  <c r="F5716" i="4"/>
  <c r="H5716" i="4" s="1"/>
  <c r="F5828" i="4"/>
  <c r="H5828" i="4" s="1"/>
  <c r="F5948" i="4"/>
  <c r="H5948" i="4" s="1"/>
  <c r="F6076" i="4"/>
  <c r="H6076" i="4" s="1"/>
  <c r="F2016" i="4"/>
  <c r="H2016" i="4" s="1"/>
  <c r="F1332" i="4"/>
  <c r="H1332" i="4" s="1"/>
  <c r="F1559" i="4"/>
  <c r="H1559" i="4" s="1"/>
  <c r="F6034" i="4"/>
  <c r="H6034" i="4" s="1"/>
  <c r="F436" i="4"/>
  <c r="H436" i="4" s="1"/>
  <c r="F1028" i="4"/>
  <c r="H1028" i="4" s="1"/>
  <c r="F1507" i="4"/>
  <c r="H1507" i="4" s="1"/>
  <c r="F1627" i="4"/>
  <c r="H1627" i="4" s="1"/>
  <c r="F1770" i="4"/>
  <c r="H1770" i="4" s="1"/>
  <c r="F1914" i="4"/>
  <c r="H1914" i="4" s="1"/>
  <c r="F2065" i="4"/>
  <c r="H2065" i="4" s="1"/>
  <c r="F2193" i="4"/>
  <c r="H2193" i="4" s="1"/>
  <c r="F2329" i="4"/>
  <c r="H2329" i="4" s="1"/>
  <c r="F2441" i="4"/>
  <c r="H2441" i="4" s="1"/>
  <c r="F2585" i="4"/>
  <c r="H2585" i="4" s="1"/>
  <c r="F2713" i="4"/>
  <c r="H2713" i="4" s="1"/>
  <c r="F2849" i="4"/>
  <c r="H2849" i="4" s="1"/>
  <c r="F2937" i="4"/>
  <c r="H2937" i="4" s="1"/>
  <c r="F3736" i="4"/>
  <c r="H3736" i="4" s="1"/>
  <c r="F4607" i="4"/>
  <c r="H4607" i="4" s="1"/>
  <c r="F5207" i="4"/>
  <c r="H5207" i="4" s="1"/>
  <c r="F5327" i="4"/>
  <c r="H5327" i="4" s="1"/>
  <c r="F5407" i="4"/>
  <c r="H5407" i="4" s="1"/>
  <c r="F805" i="4"/>
  <c r="H805" i="4" s="1"/>
  <c r="F1413" i="4"/>
  <c r="H1413" i="4" s="1"/>
  <c r="F1659" i="4"/>
  <c r="H1659" i="4" s="1"/>
  <c r="F1915" i="4"/>
  <c r="H1915" i="4" s="1"/>
  <c r="F2074" i="4"/>
  <c r="H2074" i="4" s="1"/>
  <c r="F2978" i="4"/>
  <c r="H2978" i="4" s="1"/>
  <c r="F950" i="4"/>
  <c r="H950" i="4" s="1"/>
  <c r="F1422" i="4"/>
  <c r="H1422" i="4" s="1"/>
  <c r="F871" i="4"/>
  <c r="H871" i="4" s="1"/>
  <c r="F2812" i="4"/>
  <c r="H2812" i="4" s="1"/>
  <c r="F2892" i="4"/>
  <c r="H2892" i="4" s="1"/>
  <c r="F4318" i="4"/>
  <c r="H4318" i="4" s="1"/>
  <c r="F5046" i="4"/>
  <c r="H5046" i="4" s="1"/>
  <c r="F5358" i="4"/>
  <c r="H5358" i="4" s="1"/>
  <c r="F5830" i="4"/>
  <c r="H5830" i="4" s="1"/>
  <c r="F3979" i="4"/>
  <c r="H3979" i="4" s="1"/>
  <c r="F4171" i="4"/>
  <c r="H4171" i="4" s="1"/>
  <c r="F4739" i="4"/>
  <c r="H4739" i="4" s="1"/>
  <c r="F3971" i="4"/>
  <c r="H3971" i="4" s="1"/>
  <c r="F4059" i="4"/>
  <c r="H4059" i="4" s="1"/>
  <c r="F4979" i="4"/>
  <c r="H4979" i="4" s="1"/>
  <c r="F5075" i="4"/>
  <c r="H5075" i="4" s="1"/>
  <c r="F4003" i="4"/>
  <c r="H4003" i="4" s="1"/>
  <c r="F4387" i="4"/>
  <c r="H4387" i="4" s="1"/>
  <c r="F4603" i="4"/>
  <c r="H4603" i="4" s="1"/>
  <c r="F5115" i="4"/>
  <c r="H5115" i="4" s="1"/>
  <c r="F5780" i="4"/>
  <c r="H5780" i="4" s="1"/>
  <c r="F5580" i="4"/>
  <c r="H5580" i="4" s="1"/>
  <c r="F3436" i="4"/>
  <c r="H3436" i="4" s="1"/>
  <c r="F2367" i="4"/>
  <c r="H2367" i="4" s="1"/>
  <c r="F1815" i="4"/>
  <c r="H1815" i="4" s="1"/>
  <c r="F2028" i="4"/>
  <c r="H2028" i="4" s="1"/>
  <c r="F3016" i="4"/>
  <c r="H3016" i="4" s="1"/>
  <c r="F2863" i="4"/>
  <c r="H2863" i="4" s="1"/>
  <c r="F2879" i="4"/>
  <c r="H2879" i="4" s="1"/>
  <c r="F5902" i="4"/>
  <c r="H5902" i="4" s="1"/>
  <c r="F3407" i="4"/>
  <c r="H3407" i="4" s="1"/>
  <c r="F3495" i="4"/>
  <c r="H3495" i="4" s="1"/>
  <c r="F1421" i="4"/>
  <c r="H1421" i="4" s="1"/>
  <c r="F4027" i="4"/>
  <c r="H4027" i="4" s="1"/>
  <c r="F1699" i="4"/>
  <c r="H1699" i="4" s="1"/>
  <c r="F3923" i="4"/>
  <c r="H3923" i="4" s="1"/>
  <c r="F3987" i="4"/>
  <c r="H3987" i="4" s="1"/>
  <c r="F4427" i="4"/>
  <c r="H4427" i="4" s="1"/>
  <c r="F4507" i="4"/>
  <c r="H4507" i="4" s="1"/>
  <c r="F4691" i="4"/>
  <c r="H4691" i="4" s="1"/>
  <c r="F5011" i="4"/>
  <c r="H5011" i="4" s="1"/>
  <c r="F3843" i="4"/>
  <c r="H3843" i="4" s="1"/>
  <c r="F4075" i="4"/>
  <c r="H4075" i="4" s="1"/>
  <c r="F5315" i="4"/>
  <c r="H5315" i="4" s="1"/>
  <c r="F4675" i="4"/>
  <c r="H4675" i="4" s="1"/>
  <c r="F3412" i="4"/>
  <c r="H3412" i="4" s="1"/>
  <c r="F3948" i="4"/>
  <c r="H3948" i="4" s="1"/>
  <c r="F4044" i="4"/>
  <c r="H4044" i="4" s="1"/>
  <c r="F6051" i="4"/>
  <c r="H6051" i="4" s="1"/>
  <c r="F4420" i="4"/>
  <c r="H4420" i="4" s="1"/>
  <c r="F4556" i="4"/>
  <c r="H4556" i="4" s="1"/>
  <c r="F4764" i="4"/>
  <c r="H4764" i="4" s="1"/>
  <c r="F4884" i="4"/>
  <c r="H4884" i="4" s="1"/>
  <c r="F5068" i="4"/>
  <c r="H5068" i="4" s="1"/>
  <c r="F5451" i="4"/>
  <c r="H5451" i="4" s="1"/>
  <c r="F5547" i="4"/>
  <c r="H5547" i="4" s="1"/>
  <c r="F5667" i="4"/>
  <c r="H5667" i="4" s="1"/>
  <c r="F4100" i="4"/>
  <c r="H4100" i="4" s="1"/>
  <c r="F4172" i="4"/>
  <c r="H4172" i="4" s="1"/>
  <c r="F4268" i="4"/>
  <c r="H4268" i="4" s="1"/>
  <c r="F3460" i="4"/>
  <c r="H3460" i="4" s="1"/>
  <c r="F5244" i="4"/>
  <c r="H5244" i="4" s="1"/>
  <c r="F5380" i="4"/>
  <c r="H5380" i="4" s="1"/>
  <c r="F5564" i="4"/>
  <c r="H5564" i="4" s="1"/>
  <c r="F5684" i="4"/>
  <c r="H5684" i="4" s="1"/>
  <c r="F5812" i="4"/>
  <c r="H5812" i="4" s="1"/>
  <c r="F5924" i="4"/>
  <c r="H5924" i="4" s="1"/>
  <c r="F6044" i="4"/>
  <c r="H6044" i="4" s="1"/>
  <c r="F6164" i="4"/>
  <c r="H6164" i="4" s="1"/>
  <c r="F1519" i="4"/>
  <c r="H1519" i="4" s="1"/>
  <c r="F1607" i="4"/>
  <c r="H1607" i="4" s="1"/>
  <c r="F1639" i="4"/>
  <c r="H1639" i="4" s="1"/>
  <c r="H4238" i="4"/>
  <c r="H2886" i="4"/>
  <c r="F434" i="4"/>
  <c r="H434" i="4" s="1"/>
  <c r="F531" i="4"/>
  <c r="H531" i="4" s="1"/>
  <c r="F2700" i="4"/>
  <c r="H2700" i="4" s="1"/>
  <c r="F2738" i="4"/>
  <c r="H2738" i="4" s="1"/>
  <c r="F3732" i="4"/>
  <c r="H3732" i="4" s="1"/>
  <c r="F3438" i="4"/>
  <c r="H3438" i="4" s="1"/>
  <c r="F2504" i="4"/>
  <c r="H2504" i="4" s="1"/>
  <c r="F5110" i="4"/>
  <c r="H5110" i="4" s="1"/>
  <c r="F5694" i="4"/>
  <c r="H5694" i="4" s="1"/>
  <c r="F796" i="4"/>
  <c r="H796" i="4" s="1"/>
  <c r="F1060" i="4"/>
  <c r="H1060" i="4" s="1"/>
  <c r="F1762" i="4"/>
  <c r="H1762" i="4" s="1"/>
  <c r="F4143" i="4"/>
  <c r="H4143" i="4" s="1"/>
  <c r="F5551" i="4"/>
  <c r="H5551" i="4" s="1"/>
  <c r="F517" i="4"/>
  <c r="H517" i="4" s="1"/>
  <c r="F2130" i="4"/>
  <c r="H2130" i="4" s="1"/>
  <c r="F2402" i="4"/>
  <c r="H2402" i="4" s="1"/>
  <c r="F2466" i="4"/>
  <c r="H2466" i="4" s="1"/>
  <c r="F2794" i="4"/>
  <c r="H2794" i="4" s="1"/>
  <c r="F2946" i="4"/>
  <c r="H2946" i="4" s="1"/>
  <c r="F4072" i="4"/>
  <c r="H4072" i="4" s="1"/>
  <c r="F4952" i="4"/>
  <c r="H4952" i="4" s="1"/>
  <c r="F5760" i="4"/>
  <c r="H5760" i="4" s="1"/>
  <c r="F5920" i="4"/>
  <c r="H5920" i="4" s="1"/>
  <c r="F6104" i="4"/>
  <c r="H6104" i="4" s="1"/>
  <c r="F1279" i="4"/>
  <c r="H1279" i="4" s="1"/>
  <c r="F2100" i="4"/>
  <c r="H2100" i="4" s="1"/>
  <c r="F2372" i="4"/>
  <c r="H2372" i="4" s="1"/>
  <c r="F2420" i="4"/>
  <c r="H2420" i="4" s="1"/>
  <c r="F3163" i="4"/>
  <c r="H3163" i="4" s="1"/>
  <c r="F3779" i="4"/>
  <c r="H3779" i="4" s="1"/>
  <c r="F3922" i="4"/>
  <c r="H3922" i="4" s="1"/>
  <c r="F4266" i="4"/>
  <c r="H4266" i="4" s="1"/>
  <c r="F4354" i="4"/>
  <c r="H4354" i="4" s="1"/>
  <c r="F4434" i="4"/>
  <c r="H4434" i="4" s="1"/>
  <c r="F4570" i="4"/>
  <c r="H4570" i="4" s="1"/>
  <c r="F5546" i="4"/>
  <c r="H5546" i="4" s="1"/>
  <c r="F5674" i="4"/>
  <c r="H5674" i="4" s="1"/>
  <c r="F5770" i="4"/>
  <c r="H5770" i="4" s="1"/>
  <c r="F5858" i="4"/>
  <c r="H5858" i="4" s="1"/>
  <c r="F5954" i="4"/>
  <c r="H5954" i="4" s="1"/>
  <c r="F6082" i="4"/>
  <c r="H6082" i="4" s="1"/>
  <c r="F1020" i="4"/>
  <c r="H1020" i="4" s="1"/>
  <c r="F1412" i="4"/>
  <c r="H1412" i="4" s="1"/>
  <c r="F1531" i="4"/>
  <c r="H1531" i="4" s="1"/>
  <c r="F3296" i="4"/>
  <c r="H3296" i="4" s="1"/>
  <c r="F3600" i="4"/>
  <c r="H3600" i="4" s="1"/>
  <c r="F4175" i="4"/>
  <c r="H4175" i="4" s="1"/>
  <c r="F4495" i="4"/>
  <c r="H4495" i="4" s="1"/>
  <c r="F5391" i="4"/>
  <c r="H5391" i="4" s="1"/>
  <c r="F5871" i="4"/>
  <c r="H5871" i="4" s="1"/>
  <c r="F1675" i="4"/>
  <c r="H1675" i="4" s="1"/>
  <c r="F1771" i="4"/>
  <c r="H1771" i="4" s="1"/>
  <c r="F1867" i="4"/>
  <c r="H1867" i="4" s="1"/>
  <c r="F4264" i="4"/>
  <c r="H4264" i="4" s="1"/>
  <c r="F4960" i="4"/>
  <c r="H4960" i="4" s="1"/>
  <c r="F5632" i="4"/>
  <c r="H5632" i="4" s="1"/>
  <c r="F5736" i="4"/>
  <c r="H5736" i="4" s="1"/>
  <c r="F5816" i="4"/>
  <c r="H5816" i="4" s="1"/>
  <c r="F5896" i="4"/>
  <c r="H5896" i="4" s="1"/>
  <c r="F3011" i="4"/>
  <c r="H3011" i="4" s="1"/>
  <c r="F3067" i="4"/>
  <c r="H3067" i="4" s="1"/>
  <c r="F2708" i="4"/>
  <c r="H2708" i="4" s="1"/>
  <c r="F2746" i="4"/>
  <c r="H2746" i="4" s="1"/>
  <c r="F3734" i="4"/>
  <c r="H3734" i="4" s="1"/>
  <c r="F3487" i="4"/>
  <c r="H3487" i="4" s="1"/>
  <c r="F6102" i="4"/>
  <c r="H6102" i="4" s="1"/>
  <c r="F812" i="4"/>
  <c r="H812" i="4" s="1"/>
  <c r="F1970" i="4"/>
  <c r="H1970" i="4" s="1"/>
  <c r="F2305" i="4"/>
  <c r="H2305" i="4" s="1"/>
  <c r="F2481" i="4"/>
  <c r="H2481" i="4" s="1"/>
  <c r="F2593" i="4"/>
  <c r="H2593" i="4" s="1"/>
  <c r="F2657" i="4"/>
  <c r="H2657" i="4" s="1"/>
  <c r="F2929" i="4"/>
  <c r="H2929" i="4" s="1"/>
  <c r="F3081" i="4"/>
  <c r="H3081" i="4" s="1"/>
  <c r="F3144" i="4"/>
  <c r="H3144" i="4" s="1"/>
  <c r="F3200" i="4"/>
  <c r="H3200" i="4" s="1"/>
  <c r="F541" i="4"/>
  <c r="H541" i="4" s="1"/>
  <c r="F2146" i="4"/>
  <c r="H2146" i="4" s="1"/>
  <c r="F2962" i="4"/>
  <c r="H2962" i="4" s="1"/>
  <c r="F662" i="4"/>
  <c r="H662" i="4" s="1"/>
  <c r="F1303" i="4"/>
  <c r="H1303" i="4" s="1"/>
  <c r="F2140" i="4"/>
  <c r="H2140" i="4" s="1"/>
  <c r="F2388" i="4"/>
  <c r="H2388" i="4" s="1"/>
  <c r="F2828" i="4"/>
  <c r="H2828" i="4" s="1"/>
  <c r="F3795" i="4"/>
  <c r="H3795" i="4" s="1"/>
  <c r="F3946" i="4"/>
  <c r="H3946" i="4" s="1"/>
  <c r="F4290" i="4"/>
  <c r="H4290" i="4" s="1"/>
  <c r="F4370" i="4"/>
  <c r="H4370" i="4" s="1"/>
  <c r="F4458" i="4"/>
  <c r="H4458" i="4" s="1"/>
  <c r="F4626" i="4"/>
  <c r="H4626" i="4" s="1"/>
  <c r="F5410" i="4"/>
  <c r="H5410" i="4" s="1"/>
  <c r="F5578" i="4"/>
  <c r="H5578" i="4" s="1"/>
  <c r="F5698" i="4"/>
  <c r="H5698" i="4" s="1"/>
  <c r="F5794" i="4"/>
  <c r="H5794" i="4" s="1"/>
  <c r="F5882" i="4"/>
  <c r="H5882" i="4" s="1"/>
  <c r="F5970" i="4"/>
  <c r="H5970" i="4" s="1"/>
  <c r="F6114" i="4"/>
  <c r="H6114" i="4" s="1"/>
  <c r="F804" i="4"/>
  <c r="H804" i="4" s="1"/>
  <c r="F1571" i="4"/>
  <c r="H1571" i="4" s="1"/>
  <c r="F3320" i="4"/>
  <c r="H3320" i="4" s="1"/>
  <c r="F3760" i="4"/>
  <c r="H3760" i="4" s="1"/>
  <c r="F4199" i="4"/>
  <c r="H4199" i="4" s="1"/>
  <c r="F5591" i="4"/>
  <c r="F5655" i="4"/>
  <c r="H5655" i="4" s="1"/>
  <c r="F5711" i="4"/>
  <c r="H5711" i="4" s="1"/>
  <c r="F5895" i="4"/>
  <c r="H5895" i="4" s="1"/>
  <c r="F1405" i="4"/>
  <c r="H1405" i="4" s="1"/>
  <c r="F2282" i="4"/>
  <c r="H2282" i="4" s="1"/>
  <c r="F2882" i="4"/>
  <c r="H2882" i="4" s="1"/>
  <c r="F2994" i="4"/>
  <c r="H2994" i="4" s="1"/>
  <c r="F5232" i="4"/>
  <c r="H5232" i="4" s="1"/>
  <c r="F5312" i="4"/>
  <c r="H5312" i="4" s="1"/>
  <c r="F5656" i="4"/>
  <c r="H5656" i="4" s="1"/>
  <c r="F5752" i="4"/>
  <c r="H5752" i="4" s="1"/>
  <c r="F5840" i="4"/>
  <c r="H5840" i="4" s="1"/>
  <c r="F5904" i="4"/>
  <c r="H5904" i="4" s="1"/>
  <c r="F1334" i="4"/>
  <c r="H1334" i="4" s="1"/>
  <c r="F3019" i="4"/>
  <c r="H3019" i="4" s="1"/>
  <c r="F4345" i="4"/>
  <c r="H4345" i="4" s="1"/>
  <c r="F4473" i="4"/>
  <c r="H4473" i="4" s="1"/>
  <c r="F4577" i="4"/>
  <c r="H4577" i="4" s="1"/>
  <c r="F4657" i="4"/>
  <c r="H4657" i="4" s="1"/>
  <c r="F4729" i="4"/>
  <c r="H4729" i="4" s="1"/>
  <c r="F4817" i="4"/>
  <c r="H4817" i="4" s="1"/>
  <c r="F4905" i="4"/>
  <c r="H4905" i="4" s="1"/>
  <c r="F4969" i="4"/>
  <c r="H4969" i="4" s="1"/>
  <c r="F5049" i="4"/>
  <c r="H5049" i="4" s="1"/>
  <c r="F5185" i="4"/>
  <c r="H5185" i="4" s="1"/>
  <c r="F5297" i="4"/>
  <c r="H5297" i="4" s="1"/>
  <c r="F5385" i="4"/>
  <c r="H5385" i="4" s="1"/>
  <c r="F5473" i="4"/>
  <c r="H5473" i="4" s="1"/>
  <c r="F5585" i="4"/>
  <c r="H5585" i="4" s="1"/>
  <c r="F5649" i="4"/>
  <c r="H5649" i="4" s="1"/>
  <c r="F5737" i="4"/>
  <c r="H5737" i="4" s="1"/>
  <c r="F5857" i="4"/>
  <c r="H5857" i="4" s="1"/>
  <c r="F5929" i="4"/>
  <c r="H5929" i="4" s="1"/>
  <c r="F6001" i="4"/>
  <c r="H6001" i="4" s="1"/>
  <c r="F6129" i="4"/>
  <c r="H6129" i="4" s="1"/>
  <c r="F711" i="4"/>
  <c r="H711" i="4" s="1"/>
  <c r="F1550" i="4"/>
  <c r="H1550" i="4" s="1"/>
  <c r="F3203" i="4"/>
  <c r="H3203" i="4" s="1"/>
  <c r="F3259" i="4"/>
  <c r="H3259" i="4" s="1"/>
  <c r="F3491" i="4"/>
  <c r="H3491" i="4" s="1"/>
  <c r="F3898" i="4"/>
  <c r="H3898" i="4" s="1"/>
  <c r="F4762" i="4"/>
  <c r="H4762" i="4" s="1"/>
  <c r="F5122" i="4"/>
  <c r="H5122" i="4" s="1"/>
  <c r="F5658" i="4"/>
  <c r="H5658" i="4" s="1"/>
  <c r="F5754" i="4"/>
  <c r="H5754" i="4" s="1"/>
  <c r="F6122" i="4"/>
  <c r="H6122" i="4" s="1"/>
  <c r="F1364" i="4"/>
  <c r="H1364" i="4" s="1"/>
  <c r="F3336" i="4"/>
  <c r="H3336" i="4" s="1"/>
  <c r="F3400" i="4"/>
  <c r="H3400" i="4" s="1"/>
  <c r="F3528" i="4"/>
  <c r="H3528" i="4" s="1"/>
  <c r="F3808" i="4"/>
  <c r="H3808" i="4" s="1"/>
  <c r="F4015" i="4"/>
  <c r="H4015" i="4" s="1"/>
  <c r="F4727" i="4"/>
  <c r="H4727" i="4" s="1"/>
  <c r="F4935" i="4"/>
  <c r="H4935" i="4" s="1"/>
  <c r="F5007" i="4"/>
  <c r="H5007" i="4" s="1"/>
  <c r="F5071" i="4"/>
  <c r="H5071" i="4" s="1"/>
  <c r="F5127" i="4"/>
  <c r="H5127" i="4" s="1"/>
  <c r="F5495" i="4"/>
  <c r="H5495" i="4" s="1"/>
  <c r="F1779" i="4"/>
  <c r="H1779" i="4" s="1"/>
  <c r="F2202" i="4"/>
  <c r="H2202" i="4" s="1"/>
  <c r="F2362" i="4"/>
  <c r="H2362" i="4" s="1"/>
  <c r="F2490" i="4"/>
  <c r="H2490" i="4" s="1"/>
  <c r="F2570" i="4"/>
  <c r="H2570" i="4" s="1"/>
  <c r="F2786" i="4"/>
  <c r="H2786" i="4" s="1"/>
  <c r="F2866" i="4"/>
  <c r="H2866" i="4" s="1"/>
  <c r="F3233" i="4"/>
  <c r="H3233" i="4" s="1"/>
  <c r="F3353" i="4"/>
  <c r="H3353" i="4" s="1"/>
  <c r="F3441" i="4"/>
  <c r="H3441" i="4" s="1"/>
  <c r="F3569" i="4"/>
  <c r="H3569" i="4" s="1"/>
  <c r="F3737" i="4"/>
  <c r="H3737" i="4" s="1"/>
  <c r="F3848" i="4"/>
  <c r="H3848" i="4" s="1"/>
  <c r="F3944" i="4"/>
  <c r="H3944" i="4" s="1"/>
  <c r="F4736" i="4"/>
  <c r="H4736" i="4" s="1"/>
  <c r="F5192" i="4"/>
  <c r="H5192" i="4" s="1"/>
  <c r="F5280" i="4"/>
  <c r="H5280" i="4" s="1"/>
  <c r="F5936" i="4"/>
  <c r="H5936" i="4" s="1"/>
  <c r="F6000" i="4"/>
  <c r="H6000" i="4" s="1"/>
  <c r="F6080" i="4"/>
  <c r="H6080" i="4" s="1"/>
  <c r="F6160" i="4"/>
  <c r="H6160" i="4" s="1"/>
  <c r="F1860" i="4"/>
  <c r="H1860" i="4" s="1"/>
  <c r="F2219" i="4"/>
  <c r="H2219" i="4" s="1"/>
  <c r="F2483" i="4"/>
  <c r="H2483" i="4" s="1"/>
  <c r="F2979" i="4"/>
  <c r="H2979" i="4" s="1"/>
  <c r="F2468" i="4"/>
  <c r="H2468" i="4" s="1"/>
  <c r="F2612" i="4"/>
  <c r="H2612" i="4" s="1"/>
  <c r="F2980" i="4"/>
  <c r="H2980" i="4" s="1"/>
  <c r="F3755" i="4"/>
  <c r="H3755" i="4" s="1"/>
  <c r="F4186" i="4"/>
  <c r="H4186" i="4" s="1"/>
  <c r="F4258" i="4"/>
  <c r="H4258" i="4" s="1"/>
  <c r="F4362" i="4"/>
  <c r="H4362" i="4" s="1"/>
  <c r="F4490" i="4"/>
  <c r="H4490" i="4" s="1"/>
  <c r="F5130" i="4"/>
  <c r="H5130" i="4" s="1"/>
  <c r="F5338" i="4"/>
  <c r="H5338" i="4" s="1"/>
  <c r="F5522" i="4"/>
  <c r="H5522" i="4" s="1"/>
  <c r="F4118" i="4"/>
  <c r="H4118" i="4" s="1"/>
  <c r="F4206" i="4"/>
  <c r="H4206" i="4" s="1"/>
  <c r="F4414" i="4"/>
  <c r="H4414" i="4" s="1"/>
  <c r="F4494" i="4"/>
  <c r="H4494" i="4" s="1"/>
  <c r="F4582" i="4"/>
  <c r="H4582" i="4" s="1"/>
  <c r="F5134" i="4"/>
  <c r="H5134" i="4" s="1"/>
  <c r="F1351" i="4"/>
  <c r="H1351" i="4" s="1"/>
  <c r="F3659" i="4"/>
  <c r="H3659" i="4" s="1"/>
  <c r="F4234" i="4"/>
  <c r="H4234" i="4" s="1"/>
  <c r="F4410" i="4"/>
  <c r="H4410" i="4" s="1"/>
  <c r="F4578" i="4"/>
  <c r="H4578" i="4" s="1"/>
  <c r="F5266" i="4"/>
  <c r="H5266" i="4" s="1"/>
  <c r="F5354" i="4"/>
  <c r="H5354" i="4" s="1"/>
  <c r="F5442" i="4"/>
  <c r="H5442" i="4" s="1"/>
  <c r="F5826" i="4"/>
  <c r="H5826" i="4" s="1"/>
  <c r="F5922" i="4"/>
  <c r="H5922" i="4" s="1"/>
  <c r="F6050" i="4"/>
  <c r="H6050" i="4" s="1"/>
  <c r="F780" i="4"/>
  <c r="H780" i="4" s="1"/>
  <c r="F1555" i="4"/>
  <c r="H1555" i="4" s="1"/>
  <c r="F1643" i="4"/>
  <c r="H1643" i="4" s="1"/>
  <c r="F1826" i="4"/>
  <c r="H1826" i="4" s="1"/>
  <c r="F2121" i="4"/>
  <c r="H2121" i="4" s="1"/>
  <c r="F2241" i="4"/>
  <c r="H2241" i="4" s="1"/>
  <c r="F2353" i="4"/>
  <c r="H2353" i="4" s="1"/>
  <c r="F2457" i="4"/>
  <c r="H2457" i="4" s="1"/>
  <c r="F2601" i="4"/>
  <c r="H2601" i="4" s="1"/>
  <c r="F2801" i="4"/>
  <c r="H2801" i="4" s="1"/>
  <c r="F2865" i="4"/>
  <c r="H2865" i="4" s="1"/>
  <c r="F2993" i="4"/>
  <c r="H2993" i="4" s="1"/>
  <c r="F4215" i="4"/>
  <c r="H4215" i="4" s="1"/>
  <c r="F4335" i="4"/>
  <c r="H4335" i="4" s="1"/>
  <c r="F4631" i="4"/>
  <c r="H4631" i="4" s="1"/>
  <c r="F5703" i="4"/>
  <c r="H5703" i="4" s="1"/>
  <c r="F5767" i="4"/>
  <c r="H5767" i="4" s="1"/>
  <c r="F5839" i="4"/>
  <c r="H5839" i="4" s="1"/>
  <c r="F5959" i="4"/>
  <c r="H5959" i="4" s="1"/>
  <c r="F6031" i="4"/>
  <c r="H6031" i="4" s="1"/>
  <c r="F6103" i="4"/>
  <c r="H6103" i="4" s="1"/>
  <c r="F821" i="4"/>
  <c r="H821" i="4" s="1"/>
  <c r="F1437" i="4"/>
  <c r="H1437" i="4" s="1"/>
  <c r="F1859" i="4"/>
  <c r="H1859" i="4" s="1"/>
  <c r="F1955" i="4"/>
  <c r="H1955" i="4" s="1"/>
  <c r="F2626" i="4"/>
  <c r="H2626" i="4" s="1"/>
  <c r="F3002" i="4"/>
  <c r="H3002" i="4" s="1"/>
  <c r="F4448" i="4"/>
  <c r="H4448" i="4" s="1"/>
  <c r="F4552" i="4"/>
  <c r="H4552" i="4" s="1"/>
  <c r="F4648" i="4"/>
  <c r="H4648" i="4" s="1"/>
  <c r="F4880" i="4"/>
  <c r="H4880" i="4" s="1"/>
  <c r="F4968" i="4"/>
  <c r="H4968" i="4" s="1"/>
  <c r="F5032" i="4"/>
  <c r="H5032" i="4" s="1"/>
  <c r="F5104" i="4"/>
  <c r="H5104" i="4" s="1"/>
  <c r="F1900" i="4"/>
  <c r="H1900" i="4" s="1"/>
  <c r="F2547" i="4"/>
  <c r="H2547" i="4" s="1"/>
  <c r="F3027" i="4"/>
  <c r="H3027" i="4" s="1"/>
  <c r="F3234" i="4"/>
  <c r="H3234" i="4" s="1"/>
  <c r="F3330" i="4"/>
  <c r="H3330" i="4" s="1"/>
  <c r="F1199" i="4"/>
  <c r="H1199" i="4" s="1"/>
  <c r="F2204" i="4"/>
  <c r="H2204" i="4" s="1"/>
  <c r="F2316" i="4"/>
  <c r="H2316" i="4" s="1"/>
  <c r="F4610" i="4"/>
  <c r="H4610" i="4" s="1"/>
  <c r="F4682" i="4"/>
  <c r="H4682" i="4" s="1"/>
  <c r="F4746" i="4"/>
  <c r="H4746" i="4" s="1"/>
  <c r="F4614" i="4"/>
  <c r="H4614" i="4" s="1"/>
  <c r="F4982" i="4"/>
  <c r="H4982" i="4" s="1"/>
  <c r="F5070" i="4"/>
  <c r="H5070" i="4" s="1"/>
  <c r="F5574" i="4"/>
  <c r="H5574" i="4" s="1"/>
  <c r="F5742" i="4"/>
  <c r="H5742" i="4" s="1"/>
  <c r="F6006" i="4"/>
  <c r="H6006" i="4" s="1"/>
  <c r="F3591" i="4"/>
  <c r="H3591" i="4" s="1"/>
  <c r="F4025" i="4"/>
  <c r="H4025" i="4" s="1"/>
  <c r="F4313" i="4"/>
  <c r="H4313" i="4" s="1"/>
  <c r="F4449" i="4"/>
  <c r="F4561" i="4"/>
  <c r="H4561" i="4" s="1"/>
  <c r="F4641" i="4"/>
  <c r="H4641" i="4" s="1"/>
  <c r="F4713" i="4"/>
  <c r="H4713" i="4" s="1"/>
  <c r="F4801" i="4"/>
  <c r="H4801" i="4" s="1"/>
  <c r="F4889" i="4"/>
  <c r="H4889" i="4" s="1"/>
  <c r="F4953" i="4"/>
  <c r="H4953" i="4" s="1"/>
  <c r="F5025" i="4"/>
  <c r="H5025" i="4" s="1"/>
  <c r="F5161" i="4"/>
  <c r="H5161" i="4" s="1"/>
  <c r="F5241" i="4"/>
  <c r="H5241" i="4" s="1"/>
  <c r="F5361" i="4"/>
  <c r="H5361" i="4" s="1"/>
  <c r="F5449" i="4"/>
  <c r="H5449" i="4" s="1"/>
  <c r="F5561" i="4"/>
  <c r="H5561" i="4" s="1"/>
  <c r="F5625" i="4"/>
  <c r="H5625" i="4" s="1"/>
  <c r="F5713" i="4"/>
  <c r="H5713" i="4" s="1"/>
  <c r="F5801" i="4"/>
  <c r="H5801" i="4" s="1"/>
  <c r="F5905" i="4"/>
  <c r="H5905" i="4" s="1"/>
  <c r="F5977" i="4"/>
  <c r="H5977" i="4" s="1"/>
  <c r="F6097" i="4"/>
  <c r="H6097" i="4" s="1"/>
  <c r="F759" i="4"/>
  <c r="H759" i="4" s="1"/>
  <c r="F1095" i="4"/>
  <c r="H1095" i="4" s="1"/>
  <c r="F3475" i="4"/>
  <c r="H3475" i="4" s="1"/>
  <c r="F3874" i="4"/>
  <c r="H3874" i="4" s="1"/>
  <c r="F4146" i="4"/>
  <c r="H4146" i="4" s="1"/>
  <c r="F4738" i="4"/>
  <c r="H4738" i="4" s="1"/>
  <c r="F4866" i="4"/>
  <c r="H4866" i="4" s="1"/>
  <c r="F4962" i="4"/>
  <c r="H4962" i="4" s="1"/>
  <c r="F5042" i="4"/>
  <c r="H5042" i="4" s="1"/>
  <c r="F5082" i="4"/>
  <c r="H5082" i="4" s="1"/>
  <c r="F5186" i="4"/>
  <c r="H5186" i="4" s="1"/>
  <c r="F972" i="4"/>
  <c r="H972" i="4" s="1"/>
  <c r="F1276" i="4"/>
  <c r="H1276" i="4" s="1"/>
  <c r="F1452" i="4"/>
  <c r="H1452" i="4" s="1"/>
  <c r="F3312" i="4"/>
  <c r="H3312" i="4" s="1"/>
  <c r="F3384" i="4"/>
  <c r="H3384" i="4" s="1"/>
  <c r="F3792" i="4"/>
  <c r="H3792" i="4" s="1"/>
  <c r="F4479" i="4"/>
  <c r="H4479" i="4" s="1"/>
  <c r="F4551" i="4"/>
  <c r="H4551" i="4" s="1"/>
  <c r="F4919" i="4"/>
  <c r="H4919" i="4" s="1"/>
  <c r="F4991" i="4"/>
  <c r="H4991" i="4" s="1"/>
  <c r="F5055" i="4"/>
  <c r="H5055" i="4" s="1"/>
  <c r="F5119" i="4"/>
  <c r="H5119" i="4" s="1"/>
  <c r="F1739" i="4"/>
  <c r="H1739" i="4" s="1"/>
  <c r="F2186" i="4"/>
  <c r="H2186" i="4" s="1"/>
  <c r="F2290" i="4"/>
  <c r="H2290" i="4" s="1"/>
  <c r="F2546" i="4"/>
  <c r="H2546" i="4" s="1"/>
  <c r="F2762" i="4"/>
  <c r="H2762" i="4" s="1"/>
  <c r="F2850" i="4"/>
  <c r="H2850" i="4" s="1"/>
  <c r="F2914" i="4"/>
  <c r="H2914" i="4" s="1"/>
  <c r="F3225" i="4"/>
  <c r="H3225" i="4" s="1"/>
  <c r="F3289" i="4"/>
  <c r="H3289" i="4" s="1"/>
  <c r="F3425" i="4"/>
  <c r="H3425" i="4" s="1"/>
  <c r="F3545" i="4"/>
  <c r="H3545" i="4" s="1"/>
  <c r="F3713" i="4"/>
  <c r="H3713" i="4" s="1"/>
  <c r="F3793" i="4"/>
  <c r="H3793" i="4" s="1"/>
  <c r="F3920" i="4"/>
  <c r="H3920" i="4" s="1"/>
  <c r="F4296" i="4"/>
  <c r="H4296" i="4" s="1"/>
  <c r="F4368" i="4"/>
  <c r="H4368" i="4" s="1"/>
  <c r="F5264" i="4"/>
  <c r="H5264" i="4" s="1"/>
  <c r="F5912" i="4"/>
  <c r="H5912" i="4" s="1"/>
  <c r="F5976" i="4"/>
  <c r="H5976" i="4" s="1"/>
  <c r="F6056" i="4"/>
  <c r="H6056" i="4" s="1"/>
  <c r="F6136" i="4"/>
  <c r="H6136" i="4" s="1"/>
  <c r="F894" i="4"/>
  <c r="H894" i="4" s="1"/>
  <c r="F1302" i="4"/>
  <c r="H1302" i="4" s="1"/>
  <c r="F1366" i="4"/>
  <c r="H1366" i="4" s="1"/>
  <c r="F2339" i="4"/>
  <c r="H2339" i="4" s="1"/>
  <c r="F3474" i="4"/>
  <c r="H3474" i="4" s="1"/>
  <c r="F3794" i="4"/>
  <c r="H3794" i="4" s="1"/>
  <c r="F3897" i="4"/>
  <c r="H3897" i="4" s="1"/>
  <c r="F3953" i="4"/>
  <c r="H3953" i="4" s="1"/>
  <c r="F4057" i="4"/>
  <c r="H4057" i="4" s="1"/>
  <c r="F4145" i="4"/>
  <c r="H4145" i="4" s="1"/>
  <c r="F4297" i="4"/>
  <c r="H4297" i="4" s="1"/>
  <c r="F4529" i="4"/>
  <c r="H4529" i="4" s="1"/>
  <c r="F4609" i="4"/>
  <c r="H4609" i="4" s="1"/>
  <c r="F4793" i="4"/>
  <c r="H4793" i="4" s="1"/>
  <c r="F5121" i="4"/>
  <c r="H5121" i="4" s="1"/>
  <c r="F5201" i="4"/>
  <c r="H5201" i="4" s="1"/>
  <c r="F5321" i="4"/>
  <c r="H5321" i="4" s="1"/>
  <c r="F5457" i="4"/>
  <c r="H5457" i="4" s="1"/>
  <c r="F5537" i="4"/>
  <c r="H5537" i="4" s="1"/>
  <c r="F5681" i="4"/>
  <c r="H5681" i="4" s="1"/>
  <c r="F5769" i="4"/>
  <c r="H5769" i="4" s="1"/>
  <c r="F5841" i="4"/>
  <c r="H5841" i="4" s="1"/>
  <c r="F6009" i="4"/>
  <c r="H6009" i="4" s="1"/>
  <c r="F6113" i="4"/>
  <c r="H6113" i="4" s="1"/>
  <c r="F1717" i="4"/>
  <c r="H1717" i="4" s="1"/>
  <c r="F1933" i="4"/>
  <c r="H1933" i="4" s="1"/>
  <c r="F2596" i="4"/>
  <c r="H2596" i="4" s="1"/>
  <c r="F2764" i="4"/>
  <c r="H2764" i="4" s="1"/>
  <c r="F3579" i="4"/>
  <c r="H3579" i="4" s="1"/>
  <c r="F3731" i="4"/>
  <c r="H3731" i="4" s="1"/>
  <c r="F3970" i="4"/>
  <c r="H3970" i="4" s="1"/>
  <c r="F4946" i="4"/>
  <c r="H4946" i="4" s="1"/>
  <c r="F5106" i="4"/>
  <c r="H5106" i="4" s="1"/>
  <c r="F5194" i="4"/>
  <c r="H5194" i="4" s="1"/>
  <c r="F5314" i="4"/>
  <c r="H5314" i="4" s="1"/>
  <c r="F5394" i="4"/>
  <c r="H5394" i="4" s="1"/>
  <c r="F5506" i="4"/>
  <c r="H5506" i="4" s="1"/>
  <c r="F5570" i="4"/>
  <c r="H5570" i="4" s="1"/>
  <c r="F3830" i="4"/>
  <c r="H3830" i="4" s="1"/>
  <c r="F3958" i="4"/>
  <c r="H3958" i="4" s="1"/>
  <c r="F4358" i="4"/>
  <c r="H4358" i="4" s="1"/>
  <c r="F4478" i="4"/>
  <c r="H4478" i="4" s="1"/>
  <c r="F4566" i="4"/>
  <c r="H4566" i="4" s="1"/>
  <c r="F4758" i="4"/>
  <c r="H4758" i="4" s="1"/>
  <c r="F4918" i="4"/>
  <c r="H4918" i="4" s="1"/>
  <c r="F5094" i="4"/>
  <c r="H5094" i="4" s="1"/>
  <c r="F5790" i="4"/>
  <c r="H5790" i="4" s="1"/>
  <c r="F5926" i="4"/>
  <c r="H5926" i="4" s="1"/>
  <c r="F3623" i="4"/>
  <c r="H3623" i="4" s="1"/>
  <c r="F6151" i="4"/>
  <c r="H6151" i="4" s="1"/>
  <c r="F3608" i="4"/>
  <c r="H3608" i="4" s="1"/>
  <c r="F4744" i="4"/>
  <c r="H4744" i="4" s="1"/>
  <c r="F5512" i="4"/>
  <c r="H5512" i="4" s="1"/>
  <c r="F3698" i="4"/>
  <c r="H3698" i="4" s="1"/>
  <c r="F4883" i="4"/>
  <c r="H4883" i="4" s="1"/>
  <c r="F4803" i="4"/>
  <c r="H4803" i="4" s="1"/>
  <c r="F5219" i="4"/>
  <c r="H5219" i="4" s="1"/>
  <c r="F4195" i="4"/>
  <c r="H4195" i="4" s="1"/>
  <c r="F4771" i="4"/>
  <c r="H4771" i="4" s="1"/>
  <c r="F4851" i="4"/>
  <c r="H4851" i="4" s="1"/>
  <c r="F5067" i="4"/>
  <c r="H5067" i="4" s="1"/>
  <c r="F5171" i="4"/>
  <c r="H5171" i="4" s="1"/>
  <c r="F3883" i="4"/>
  <c r="H3883" i="4" s="1"/>
  <c r="F4307" i="4"/>
  <c r="H4307" i="4" s="1"/>
  <c r="F4955" i="4"/>
  <c r="H4955" i="4" s="1"/>
  <c r="F3772" i="4"/>
  <c r="H3772" i="4" s="1"/>
  <c r="F5268" i="4"/>
  <c r="H5268" i="4" s="1"/>
  <c r="F5644" i="4"/>
  <c r="H5644" i="4" s="1"/>
  <c r="F5764" i="4"/>
  <c r="H5764" i="4" s="1"/>
  <c r="F6060" i="4"/>
  <c r="H6060" i="4" s="1"/>
  <c r="F5587" i="4"/>
  <c r="H5587" i="4" s="1"/>
  <c r="F5707" i="4"/>
  <c r="H5707" i="4" s="1"/>
  <c r="F5811" i="4"/>
  <c r="H5811" i="4" s="1"/>
  <c r="F2069" i="4"/>
  <c r="H2069" i="4" s="1"/>
  <c r="F2245" i="4"/>
  <c r="H2245" i="4" s="1"/>
  <c r="F2341" i="4"/>
  <c r="H2341" i="4" s="1"/>
  <c r="F2461" i="4"/>
  <c r="H2461" i="4" s="1"/>
  <c r="F2757" i="4"/>
  <c r="H2757" i="4" s="1"/>
  <c r="F3452" i="4"/>
  <c r="H3452" i="4" s="1"/>
  <c r="F3540" i="4"/>
  <c r="H3540" i="4" s="1"/>
  <c r="F3652" i="4"/>
  <c r="H3652" i="4" s="1"/>
  <c r="F3820" i="4"/>
  <c r="H3820" i="4" s="1"/>
  <c r="F3900" i="4"/>
  <c r="H3900" i="4" s="1"/>
  <c r="F4156" i="4"/>
  <c r="H4156" i="4" s="1"/>
  <c r="F4260" i="4"/>
  <c r="H4260" i="4" s="1"/>
  <c r="F5212" i="4"/>
  <c r="H5212" i="4" s="1"/>
  <c r="F5803" i="4"/>
  <c r="H5803" i="4" s="1"/>
  <c r="F4516" i="4"/>
  <c r="H4516" i="4" s="1"/>
  <c r="F4692" i="4"/>
  <c r="H4692" i="4" s="1"/>
  <c r="F4820" i="4"/>
  <c r="H4820" i="4" s="1"/>
  <c r="F4932" i="4"/>
  <c r="H4932" i="4" s="1"/>
  <c r="F5012" i="4"/>
  <c r="H5012" i="4" s="1"/>
  <c r="F2037" i="4"/>
  <c r="H2037" i="4" s="1"/>
  <c r="F2165" i="4"/>
  <c r="H2165" i="4" s="1"/>
  <c r="F2237" i="4"/>
  <c r="H2237" i="4" s="1"/>
  <c r="F2525" i="4"/>
  <c r="H2525" i="4" s="1"/>
  <c r="F2781" i="4"/>
  <c r="H2781" i="4" s="1"/>
  <c r="F3612" i="4"/>
  <c r="H3612" i="4" s="1"/>
  <c r="F3780" i="4"/>
  <c r="H3780" i="4" s="1"/>
  <c r="F2831" i="4"/>
  <c r="H2831" i="4" s="1"/>
  <c r="F3622" i="4"/>
  <c r="H3622" i="4" s="1"/>
  <c r="F4422" i="4"/>
  <c r="H4422" i="4" s="1"/>
  <c r="F4366" i="4"/>
  <c r="H4366" i="4" s="1"/>
  <c r="F4558" i="4"/>
  <c r="H4558" i="4" s="1"/>
  <c r="F5390" i="4"/>
  <c r="H5390" i="4" s="1"/>
  <c r="F2527" i="4"/>
  <c r="H2527" i="4" s="1"/>
  <c r="F2791" i="4"/>
  <c r="H2791" i="4" s="1"/>
  <c r="F1663" i="4"/>
  <c r="H1663" i="4" s="1"/>
  <c r="F1623" i="4"/>
  <c r="H1623" i="4" s="1"/>
  <c r="F1655" i="4"/>
  <c r="H1655" i="4" s="1"/>
  <c r="F1711" i="4"/>
  <c r="H1711" i="4" s="1"/>
  <c r="F1791" i="4"/>
  <c r="H1791" i="4" s="1"/>
  <c r="F4131" i="4"/>
  <c r="H4131" i="4" s="1"/>
  <c r="F4947" i="4"/>
  <c r="H4947" i="4" s="1"/>
  <c r="F4275" i="4"/>
  <c r="H4275" i="4" s="1"/>
  <c r="F4451" i="4"/>
  <c r="H4451" i="4" s="1"/>
  <c r="F4707" i="4"/>
  <c r="H4707" i="4" s="1"/>
  <c r="F5476" i="4"/>
  <c r="H5476" i="4" s="1"/>
  <c r="F5596" i="4"/>
  <c r="H5596" i="4" s="1"/>
  <c r="F5708" i="4"/>
  <c r="H5708" i="4" s="1"/>
  <c r="F3230" i="4"/>
  <c r="H3230" i="4" s="1"/>
  <c r="F5838" i="4"/>
  <c r="H5838" i="4" s="1"/>
  <c r="F1567" i="4"/>
  <c r="H1567" i="4" s="1"/>
  <c r="F4827" i="4"/>
  <c r="H4827" i="4" s="1"/>
  <c r="F4571" i="4"/>
  <c r="H4571" i="4" s="1"/>
  <c r="F5179" i="4"/>
  <c r="H5179" i="4" s="1"/>
  <c r="F5259" i="4"/>
  <c r="H5259" i="4" s="1"/>
  <c r="F5875" i="4"/>
  <c r="H5875" i="4" s="1"/>
  <c r="F5987" i="4"/>
  <c r="H5987" i="4" s="1"/>
  <c r="F6083" i="4"/>
  <c r="H6083" i="4" s="1"/>
  <c r="F2053" i="4"/>
  <c r="H2053" i="4" s="1"/>
  <c r="F2181" i="4"/>
  <c r="H2181" i="4" s="1"/>
  <c r="F2349" i="4"/>
  <c r="H2349" i="4" s="1"/>
  <c r="F2533" i="4"/>
  <c r="H2533" i="4" s="1"/>
  <c r="F2773" i="4"/>
  <c r="H2773" i="4" s="1"/>
  <c r="F3716" i="4"/>
  <c r="H3716" i="4" s="1"/>
  <c r="F2013" i="4"/>
  <c r="H2013" i="4" s="1"/>
  <c r="F2125" i="4"/>
  <c r="H2125" i="4" s="1"/>
  <c r="F2301" i="4"/>
  <c r="H2301" i="4" s="1"/>
  <c r="F2397" i="4"/>
  <c r="H2397" i="4" s="1"/>
  <c r="F2557" i="4"/>
  <c r="H2557" i="4" s="1"/>
  <c r="F5292" i="4"/>
  <c r="H5292" i="4" s="1"/>
  <c r="F5884" i="4"/>
  <c r="H5884" i="4" s="1"/>
  <c r="F6004" i="4"/>
  <c r="H6004" i="4" s="1"/>
  <c r="F6140" i="4"/>
  <c r="H6140" i="4" s="1"/>
  <c r="F3876" i="4"/>
  <c r="H3876" i="4" s="1"/>
  <c r="F5692" i="4"/>
  <c r="H5692" i="4" s="1"/>
  <c r="F5836" i="4"/>
  <c r="H5836" i="4" s="1"/>
  <c r="F5956" i="4"/>
  <c r="H5956" i="4" s="1"/>
  <c r="F6084" i="4"/>
  <c r="H6084" i="4" s="1"/>
  <c r="F2101" i="4"/>
  <c r="H2101" i="4" s="1"/>
  <c r="F2205" i="4"/>
  <c r="H2205" i="4" s="1"/>
  <c r="F2413" i="4"/>
  <c r="H2413" i="4" s="1"/>
  <c r="F2669" i="4"/>
  <c r="H2669" i="4" s="1"/>
  <c r="F3228" i="4"/>
  <c r="H3228" i="4" s="1"/>
  <c r="F4404" i="4"/>
  <c r="H4404" i="4" s="1"/>
  <c r="F4524" i="4"/>
  <c r="H4524" i="4" s="1"/>
  <c r="F4644" i="4"/>
  <c r="H4644" i="4" s="1"/>
  <c r="F4756" i="4"/>
  <c r="H4756" i="4" s="1"/>
  <c r="F4876" i="4"/>
  <c r="H4876" i="4" s="1"/>
  <c r="F5116" i="4"/>
  <c r="H5116" i="4" s="1"/>
  <c r="F1217" i="4"/>
  <c r="H1217" i="4" s="1"/>
  <c r="F2256" i="4"/>
  <c r="H2256" i="4" s="1"/>
  <c r="F3072" i="4"/>
  <c r="H3072" i="4" s="1"/>
  <c r="F3758" i="4"/>
  <c r="H3758" i="4" s="1"/>
  <c r="F4958" i="4"/>
  <c r="H4958" i="4" s="1"/>
  <c r="F1700" i="4"/>
  <c r="H1700" i="4" s="1"/>
  <c r="F4502" i="4"/>
  <c r="H4502" i="4" s="1"/>
  <c r="F5326" i="4"/>
  <c r="H5326" i="4" s="1"/>
  <c r="F2719" i="4"/>
  <c r="H2719" i="4" s="1"/>
  <c r="F2903" i="4"/>
  <c r="H2903" i="4" s="1"/>
  <c r="F1695" i="4"/>
  <c r="H1695" i="4" s="1"/>
  <c r="F1759" i="4"/>
  <c r="H1759" i="4" s="1"/>
  <c r="F3063" i="4"/>
  <c r="H3063" i="4" s="1"/>
  <c r="F2759" i="4"/>
  <c r="H2759" i="4" s="1"/>
  <c r="F6079" i="4"/>
  <c r="H6079" i="4" s="1"/>
  <c r="F3560" i="4"/>
  <c r="H3560" i="4" s="1"/>
  <c r="F4720" i="4"/>
  <c r="H4720" i="4" s="1"/>
  <c r="F5248" i="4"/>
  <c r="H5248" i="4" s="1"/>
  <c r="F3562" i="4"/>
  <c r="H3562" i="4" s="1"/>
  <c r="F4363" i="4"/>
  <c r="H4363" i="4" s="1"/>
  <c r="F4787" i="4"/>
  <c r="H4787" i="4" s="1"/>
  <c r="F5203" i="4"/>
  <c r="H5203" i="4" s="1"/>
  <c r="F5283" i="4"/>
  <c r="H5283" i="4" s="1"/>
  <c r="F4163" i="4"/>
  <c r="H4163" i="4" s="1"/>
  <c r="F4539" i="4"/>
  <c r="H4539" i="4" s="1"/>
  <c r="F5043" i="4"/>
  <c r="H5043" i="4" s="1"/>
  <c r="F5147" i="4"/>
  <c r="H5147" i="4" s="1"/>
  <c r="F5243" i="4"/>
  <c r="H5243" i="4" s="1"/>
  <c r="F5379" i="4"/>
  <c r="H5379" i="4" s="1"/>
  <c r="F5899" i="4"/>
  <c r="H5899" i="4" s="1"/>
  <c r="F6019" i="4"/>
  <c r="H6019" i="4" s="1"/>
  <c r="F6115" i="4"/>
  <c r="H6115" i="4" s="1"/>
  <c r="F2085" i="4"/>
  <c r="H2085" i="4" s="1"/>
  <c r="F2253" i="4"/>
  <c r="H2253" i="4" s="1"/>
  <c r="F2389" i="4"/>
  <c r="H2389" i="4" s="1"/>
  <c r="F2653" i="4"/>
  <c r="H2653" i="4" s="1"/>
  <c r="F4924" i="4"/>
  <c r="H4924" i="4" s="1"/>
  <c r="F5028" i="4"/>
  <c r="H5028" i="4" s="1"/>
  <c r="F5132" i="4"/>
  <c r="H5132" i="4" s="1"/>
  <c r="F5228" i="4"/>
  <c r="H5228" i="4" s="1"/>
  <c r="F5356" i="4"/>
  <c r="H5356" i="4" s="1"/>
  <c r="F5484" i="4"/>
  <c r="H5484" i="4" s="1"/>
  <c r="F5604" i="4"/>
  <c r="H5604" i="4" s="1"/>
  <c r="F5724" i="4"/>
  <c r="H5724" i="4" s="1"/>
  <c r="F5852" i="4"/>
  <c r="H5852" i="4" s="1"/>
  <c r="F6028" i="4"/>
  <c r="H6028" i="4" s="1"/>
  <c r="F6156" i="4"/>
  <c r="H6156" i="4" s="1"/>
  <c r="F5555" i="4"/>
  <c r="H5555" i="4" s="1"/>
  <c r="F5683" i="4"/>
  <c r="H5683" i="4" s="1"/>
  <c r="F5779" i="4"/>
  <c r="H5779" i="4" s="1"/>
  <c r="F5971" i="4"/>
  <c r="H5971" i="4" s="1"/>
  <c r="F2045" i="4"/>
  <c r="H2045" i="4" s="1"/>
  <c r="F2213" i="4"/>
  <c r="H2213" i="4" s="1"/>
  <c r="F2333" i="4"/>
  <c r="H2333" i="4" s="1"/>
  <c r="F2429" i="4"/>
  <c r="H2429" i="4" s="1"/>
  <c r="F2717" i="4"/>
  <c r="H2717" i="4" s="1"/>
  <c r="F3516" i="4"/>
  <c r="H3516" i="4" s="1"/>
  <c r="F3620" i="4"/>
  <c r="H3620" i="4" s="1"/>
  <c r="F3788" i="4"/>
  <c r="H3788" i="4" s="1"/>
  <c r="F3868" i="4"/>
  <c r="H3868" i="4" s="1"/>
  <c r="F3980" i="4"/>
  <c r="H3980" i="4" s="1"/>
  <c r="F4116" i="4"/>
  <c r="H4116" i="4" s="1"/>
  <c r="F4228" i="4"/>
  <c r="H4228" i="4" s="1"/>
  <c r="F4348" i="4"/>
  <c r="H4348" i="4" s="1"/>
  <c r="F5180" i="4"/>
  <c r="H5180" i="4" s="1"/>
  <c r="F5916" i="4"/>
  <c r="H5916" i="4" s="1"/>
  <c r="F6036" i="4"/>
  <c r="H6036" i="4" s="1"/>
  <c r="F5883" i="4"/>
  <c r="H5883" i="4" s="1"/>
  <c r="F5732" i="4"/>
  <c r="H5732" i="4" s="1"/>
  <c r="F2133" i="4"/>
  <c r="H2133" i="4" s="1"/>
  <c r="F2221" i="4"/>
  <c r="H2221" i="4" s="1"/>
  <c r="F2453" i="4"/>
  <c r="H2453" i="4" s="1"/>
  <c r="F2749" i="4"/>
  <c r="H2749" i="4" s="1"/>
  <c r="F3588" i="4"/>
  <c r="H3588" i="4" s="1"/>
  <c r="F3756" i="4"/>
  <c r="H3756" i="4" s="1"/>
  <c r="F4444" i="4"/>
  <c r="H4444" i="4" s="1"/>
  <c r="F4564" i="4"/>
  <c r="H4564" i="4" s="1"/>
  <c r="F4668" i="4"/>
  <c r="H4668" i="4" s="1"/>
  <c r="F4796" i="4"/>
  <c r="H4796" i="4" s="1"/>
  <c r="F4996" i="4"/>
  <c r="H4996" i="4" s="1"/>
  <c r="F5148" i="4"/>
  <c r="H5148" i="4" s="1"/>
  <c r="F1234" i="4"/>
  <c r="H1234" i="4" s="1"/>
  <c r="F2512" i="4"/>
  <c r="H2512" i="4" s="1"/>
  <c r="F3255" i="4"/>
  <c r="H3255" i="4" s="1"/>
  <c r="F3390" i="4"/>
  <c r="H3390" i="4" s="1"/>
  <c r="F4046" i="4"/>
  <c r="H4046" i="4" s="1"/>
  <c r="F5038" i="4"/>
  <c r="H5038" i="4" s="1"/>
  <c r="F4867" i="4"/>
  <c r="H4867" i="4" s="1"/>
  <c r="F4326" i="4"/>
  <c r="H4326" i="4" s="1"/>
  <c r="F4542" i="4"/>
  <c r="H4542" i="4" s="1"/>
  <c r="F5350" i="4"/>
  <c r="H5350" i="4" s="1"/>
  <c r="F5758" i="4"/>
  <c r="H5758" i="4" s="1"/>
  <c r="F2503" i="4"/>
  <c r="H2503" i="4" s="1"/>
  <c r="F2743" i="4"/>
  <c r="H2743" i="4" s="1"/>
  <c r="F3055" i="4"/>
  <c r="H3055" i="4" s="1"/>
  <c r="F1615" i="4"/>
  <c r="H1615" i="4" s="1"/>
  <c r="F1647" i="4"/>
  <c r="H1647" i="4" s="1"/>
  <c r="F1703" i="4"/>
  <c r="H1703" i="4" s="1"/>
  <c r="F1767" i="4"/>
  <c r="H1767" i="4" s="1"/>
  <c r="H2398" i="4"/>
  <c r="F3661" i="4"/>
  <c r="H3661" i="4" s="1"/>
  <c r="F853" i="4"/>
  <c r="H853" i="4" s="1"/>
  <c r="F550" i="4"/>
  <c r="H550" i="4" s="1"/>
  <c r="F4207" i="4"/>
  <c r="H4207" i="4" s="1"/>
  <c r="F2753" i="4"/>
  <c r="H2753" i="4" s="1"/>
  <c r="F3456" i="4"/>
  <c r="H3456" i="4" s="1"/>
  <c r="F3078" i="4"/>
  <c r="H3078" i="4" s="1"/>
  <c r="F2715" i="4"/>
  <c r="H2715" i="4" s="1"/>
  <c r="F732" i="4"/>
  <c r="H732" i="4" s="1"/>
  <c r="F2723" i="4"/>
  <c r="H2723" i="4" s="1"/>
  <c r="E3653" i="4"/>
  <c r="F3653" i="4"/>
  <c r="H3653" i="4" s="1"/>
  <c r="F742" i="4"/>
  <c r="H742" i="4" s="1"/>
  <c r="F3739" i="4"/>
  <c r="H3739" i="4" s="1"/>
  <c r="F618" i="4"/>
  <c r="H618" i="4" s="1"/>
  <c r="F428" i="4"/>
  <c r="H428" i="4" s="1"/>
  <c r="F3448" i="4"/>
  <c r="H3448" i="4" s="1"/>
  <c r="F2783" i="4"/>
  <c r="H2783" i="4" s="1"/>
  <c r="F2983" i="4"/>
  <c r="H2983" i="4" s="1"/>
  <c r="F3126" i="4"/>
  <c r="H3126" i="4" s="1"/>
  <c r="F3135" i="4"/>
  <c r="H3135" i="4" s="1"/>
  <c r="F4926" i="4"/>
  <c r="H4926" i="4" s="1"/>
  <c r="F5182" i="4"/>
  <c r="F5254" i="4"/>
  <c r="H5254" i="4" s="1"/>
  <c r="F5374" i="4"/>
  <c r="H5374" i="4" s="1"/>
  <c r="F5654" i="4"/>
  <c r="H5654" i="4" s="1"/>
  <c r="F5974" i="4"/>
  <c r="H5974" i="4" s="1"/>
  <c r="F6054" i="4"/>
  <c r="H6054" i="4" s="1"/>
  <c r="F6150" i="4"/>
  <c r="H6150" i="4" s="1"/>
  <c r="F2560" i="4"/>
  <c r="H2560" i="4" s="1"/>
  <c r="F3080" i="4"/>
  <c r="H3080" i="4" s="1"/>
  <c r="F3671" i="4"/>
  <c r="H3671" i="4" s="1"/>
  <c r="F4710" i="4"/>
  <c r="H4710" i="4" s="1"/>
  <c r="F4990" i="4"/>
  <c r="H4990" i="4" s="1"/>
  <c r="F5174" i="4"/>
  <c r="H5174" i="4" s="1"/>
  <c r="F5566" i="4"/>
  <c r="H5566" i="4" s="1"/>
  <c r="F5670" i="4"/>
  <c r="H5670" i="4" s="1"/>
  <c r="F6086" i="4"/>
  <c r="H6086" i="4" s="1"/>
  <c r="F3951" i="4"/>
  <c r="H3951" i="4" s="1"/>
  <c r="F4023" i="4"/>
  <c r="H4023" i="4" s="1"/>
  <c r="F4103" i="4"/>
  <c r="H4103" i="4" s="1"/>
  <c r="F4319" i="4"/>
  <c r="H4319" i="4" s="1"/>
  <c r="F4423" i="4"/>
  <c r="H4423" i="4" s="1"/>
  <c r="F4511" i="4"/>
  <c r="H4511" i="4" s="1"/>
  <c r="F4599" i="4"/>
  <c r="H4599" i="4" s="1"/>
  <c r="F4711" i="4"/>
  <c r="F4831" i="4"/>
  <c r="H4831" i="4" s="1"/>
  <c r="F5239" i="4"/>
  <c r="H5239" i="4" s="1"/>
  <c r="F5335" i="4"/>
  <c r="H5335" i="4" s="1"/>
  <c r="F5439" i="4"/>
  <c r="H5439" i="4" s="1"/>
  <c r="F5535" i="4"/>
  <c r="H5535" i="4" s="1"/>
  <c r="F5615" i="4"/>
  <c r="H5615" i="4" s="1"/>
  <c r="F5807" i="4"/>
  <c r="H5807" i="4" s="1"/>
  <c r="F5887" i="4"/>
  <c r="H5887" i="4" s="1"/>
  <c r="F5967" i="4"/>
  <c r="H5967" i="4" s="1"/>
  <c r="F6119" i="4"/>
  <c r="H6119" i="4" s="1"/>
  <c r="F3374" i="4"/>
  <c r="H3374" i="4" s="1"/>
  <c r="F3478" i="4"/>
  <c r="H3478" i="4" s="1"/>
  <c r="F3694" i="4"/>
  <c r="H3694" i="4" s="1"/>
  <c r="F540" i="4"/>
  <c r="H540" i="4" s="1"/>
  <c r="F956" i="4"/>
  <c r="H956" i="4" s="1"/>
  <c r="F1092" i="4"/>
  <c r="H1092" i="4" s="1"/>
  <c r="F1292" i="4"/>
  <c r="H1292" i="4" s="1"/>
  <c r="F1706" i="4"/>
  <c r="H1706" i="4" s="1"/>
  <c r="F1818" i="4"/>
  <c r="H1818" i="4" s="1"/>
  <c r="F1954" i="4"/>
  <c r="H1954" i="4" s="1"/>
  <c r="F2273" i="4"/>
  <c r="H2273" i="4" s="1"/>
  <c r="F2417" i="4"/>
  <c r="H2417" i="4" s="1"/>
  <c r="F2569" i="4"/>
  <c r="H2569" i="4" s="1"/>
  <c r="F2649" i="4"/>
  <c r="H2649" i="4" s="1"/>
  <c r="F2809" i="4"/>
  <c r="H2809" i="4" s="1"/>
  <c r="F3057" i="4"/>
  <c r="H3057" i="4" s="1"/>
  <c r="F3136" i="4"/>
  <c r="H3136" i="4" s="1"/>
  <c r="F3184" i="4"/>
  <c r="H3184" i="4" s="1"/>
  <c r="F3288" i="4"/>
  <c r="H3288" i="4" s="1"/>
  <c r="F3536" i="4"/>
  <c r="H3536" i="4" s="1"/>
  <c r="F645" i="4"/>
  <c r="H645" i="4" s="1"/>
  <c r="F1620" i="4"/>
  <c r="H1620" i="4" s="1"/>
  <c r="F1835" i="4"/>
  <c r="H1835" i="4" s="1"/>
  <c r="F1963" i="4"/>
  <c r="H1963" i="4" s="1"/>
  <c r="F2082" i="4"/>
  <c r="H2082" i="4" s="1"/>
  <c r="F2322" i="4"/>
  <c r="H2322" i="4" s="1"/>
  <c r="F2426" i="4"/>
  <c r="H2426" i="4" s="1"/>
  <c r="F2482" i="4"/>
  <c r="H2482" i="4" s="1"/>
  <c r="F2778" i="4"/>
  <c r="H2778" i="4" s="1"/>
  <c r="F2898" i="4"/>
  <c r="H2898" i="4" s="1"/>
  <c r="F3281" i="4"/>
  <c r="H3281" i="4" s="1"/>
  <c r="F4094" i="4"/>
  <c r="H4094" i="4" s="1"/>
  <c r="F4718" i="4"/>
  <c r="H4718" i="4" s="1"/>
  <c r="F5734" i="4"/>
  <c r="H5734" i="4" s="1"/>
  <c r="F5798" i="4"/>
  <c r="H5798" i="4" s="1"/>
  <c r="F5950" i="4"/>
  <c r="H5950" i="4" s="1"/>
  <c r="F2375" i="4"/>
  <c r="H2375" i="4" s="1"/>
  <c r="F2495" i="4"/>
  <c r="H2495" i="4" s="1"/>
  <c r="F2647" i="4"/>
  <c r="H2647" i="4" s="1"/>
  <c r="F2871" i="4"/>
  <c r="H2871" i="4" s="1"/>
  <c r="F2944" i="4"/>
  <c r="H2944" i="4" s="1"/>
  <c r="F3383" i="4"/>
  <c r="H3383" i="4" s="1"/>
  <c r="F4350" i="4"/>
  <c r="H4350" i="4" s="1"/>
  <c r="F4862" i="4"/>
  <c r="H4862" i="4" s="1"/>
  <c r="F5310" i="4"/>
  <c r="H5310" i="4" s="1"/>
  <c r="F5934" i="4"/>
  <c r="H5934" i="4" s="1"/>
  <c r="F5486" i="4"/>
  <c r="H5486" i="4" s="1"/>
  <c r="F5598" i="4"/>
  <c r="H5598" i="4" s="1"/>
  <c r="F6142" i="4"/>
  <c r="H6142" i="4" s="1"/>
  <c r="F3592" i="4"/>
  <c r="H3592" i="4" s="1"/>
  <c r="F3887" i="4"/>
  <c r="H3887" i="4" s="1"/>
  <c r="F3991" i="4"/>
  <c r="H3991" i="4" s="1"/>
  <c r="F4167" i="4"/>
  <c r="H4167" i="4" s="1"/>
  <c r="F4271" i="4"/>
  <c r="H4271" i="4" s="1"/>
  <c r="F4383" i="4"/>
  <c r="H4383" i="4" s="1"/>
  <c r="F4471" i="4"/>
  <c r="H4471" i="4" s="1"/>
  <c r="F4567" i="4"/>
  <c r="H4567" i="4" s="1"/>
  <c r="F4623" i="4"/>
  <c r="H4623" i="4" s="1"/>
  <c r="F4783" i="4"/>
  <c r="H4783" i="4" s="1"/>
  <c r="F4855" i="4"/>
  <c r="H4855" i="4" s="1"/>
  <c r="F5287" i="4"/>
  <c r="H5287" i="4" s="1"/>
  <c r="F5399" i="4"/>
  <c r="H5399" i="4" s="1"/>
  <c r="F5487" i="4"/>
  <c r="H5487" i="4" s="1"/>
  <c r="F5575" i="4"/>
  <c r="H5575" i="4" s="1"/>
  <c r="F5743" i="4"/>
  <c r="H5743" i="4" s="1"/>
  <c r="F5847" i="4"/>
  <c r="H5847" i="4" s="1"/>
  <c r="F5927" i="4"/>
  <c r="H5927" i="4" s="1"/>
  <c r="F6055" i="4"/>
  <c r="H6055" i="4" s="1"/>
  <c r="F6159" i="4"/>
  <c r="H6159" i="4" s="1"/>
  <c r="F2439" i="4"/>
  <c r="H2439" i="4" s="1"/>
  <c r="F2839" i="4"/>
  <c r="H2839" i="4" s="1"/>
  <c r="F3198" i="4"/>
  <c r="H3198" i="4" s="1"/>
  <c r="F2616" i="4"/>
  <c r="H2616" i="4" s="1"/>
  <c r="F2728" i="4"/>
  <c r="H2728" i="4" s="1"/>
  <c r="F3032" i="4"/>
  <c r="H3032" i="4" s="1"/>
  <c r="F4126" i="4"/>
  <c r="H4126" i="4" s="1"/>
  <c r="F4230" i="4"/>
  <c r="H4230" i="4" s="1"/>
  <c r="F4798" i="4"/>
  <c r="H4798" i="4" s="1"/>
  <c r="F5054" i="4"/>
  <c r="H5054" i="4" s="1"/>
  <c r="F5246" i="4"/>
  <c r="H5246" i="4" s="1"/>
  <c r="F5318" i="4"/>
  <c r="H5318" i="4" s="1"/>
  <c r="F5646" i="4"/>
  <c r="H5646" i="4" s="1"/>
  <c r="F5814" i="4"/>
  <c r="H5814" i="4" s="1"/>
  <c r="F5878" i="4"/>
  <c r="H5878" i="4" s="1"/>
  <c r="F5942" i="4"/>
  <c r="H5942" i="4" s="1"/>
  <c r="F6022" i="4"/>
  <c r="H6022" i="4" s="1"/>
  <c r="F6134" i="4"/>
  <c r="H6134" i="4" s="1"/>
  <c r="F2320" i="4"/>
  <c r="H2320" i="4" s="1"/>
  <c r="F2688" i="4"/>
  <c r="H2688" i="4" s="1"/>
  <c r="F3239" i="4"/>
  <c r="H3239" i="4" s="1"/>
  <c r="F4038" i="4"/>
  <c r="H4038" i="4" s="1"/>
  <c r="F4286" i="4"/>
  <c r="H4286" i="4" s="1"/>
  <c r="F5534" i="4"/>
  <c r="H5534" i="4" s="1"/>
  <c r="F5614" i="4"/>
  <c r="H5614" i="4" s="1"/>
  <c r="F5766" i="4"/>
  <c r="H5766" i="4" s="1"/>
  <c r="F5894" i="4"/>
  <c r="H5894" i="4" s="1"/>
  <c r="F3648" i="4"/>
  <c r="H3648" i="4" s="1"/>
  <c r="F3744" i="4"/>
  <c r="H3744" i="4" s="1"/>
  <c r="F3903" i="4"/>
  <c r="H3903" i="4" s="1"/>
  <c r="F3999" i="4"/>
  <c r="H3999" i="4" s="1"/>
  <c r="F4087" i="4"/>
  <c r="H4087" i="4" s="1"/>
  <c r="F4191" i="4"/>
  <c r="H4191" i="4" s="1"/>
  <c r="F4295" i="4"/>
  <c r="H4295" i="4" s="1"/>
  <c r="F4407" i="4"/>
  <c r="H4407" i="4" s="1"/>
  <c r="F4487" i="4"/>
  <c r="H4487" i="4" s="1"/>
  <c r="F4591" i="4"/>
  <c r="F4687" i="4"/>
  <c r="H4687" i="4" s="1"/>
  <c r="F4807" i="4"/>
  <c r="H4807" i="4" s="1"/>
  <c r="F4879" i="4"/>
  <c r="H4879" i="4" s="1"/>
  <c r="F5199" i="4"/>
  <c r="H5199" i="4" s="1"/>
  <c r="F5423" i="4"/>
  <c r="H5423" i="4" s="1"/>
  <c r="F5511" i="4"/>
  <c r="H5511" i="4" s="1"/>
  <c r="F5775" i="4"/>
  <c r="H5775" i="4" s="1"/>
  <c r="F5863" i="4"/>
  <c r="H5863" i="4" s="1"/>
  <c r="F5951" i="4"/>
  <c r="H5951" i="4" s="1"/>
  <c r="F6095" i="4"/>
  <c r="H6095" i="4" s="1"/>
  <c r="F622" i="4"/>
  <c r="H622" i="4" s="1"/>
  <c r="F678" i="4"/>
  <c r="H678" i="4" s="1"/>
  <c r="F862" i="4"/>
  <c r="H862" i="4" s="1"/>
  <c r="F974" i="4"/>
  <c r="H974" i="4" s="1"/>
  <c r="F1150" i="4"/>
  <c r="H1150" i="4" s="1"/>
  <c r="F1374" i="4"/>
  <c r="H1374" i="4" s="1"/>
  <c r="F1621" i="4"/>
  <c r="H1621" i="4" s="1"/>
  <c r="F1892" i="4"/>
  <c r="H1892" i="4" s="1"/>
  <c r="F2139" i="4"/>
  <c r="H2139" i="4" s="1"/>
  <c r="F2211" i="4"/>
  <c r="H2211" i="4" s="1"/>
  <c r="F2347" i="4"/>
  <c r="H2347" i="4" s="1"/>
  <c r="F2411" i="4"/>
  <c r="H2411" i="4" s="1"/>
  <c r="F2507" i="4"/>
  <c r="H2507" i="4" s="1"/>
  <c r="F2595" i="4"/>
  <c r="H2595" i="4" s="1"/>
  <c r="F2739" i="4"/>
  <c r="H2739" i="4" s="1"/>
  <c r="F2867" i="4"/>
  <c r="H2867" i="4" s="1"/>
  <c r="F2955" i="4"/>
  <c r="H2955" i="4" s="1"/>
  <c r="F3098" i="4"/>
  <c r="H3098" i="4" s="1"/>
  <c r="F3282" i="4"/>
  <c r="H3282" i="4" s="1"/>
  <c r="F3690" i="4"/>
  <c r="H3690" i="4" s="1"/>
  <c r="F3754" i="4"/>
  <c r="H3754" i="4" s="1"/>
  <c r="F3841" i="4"/>
  <c r="H3841" i="4" s="1"/>
  <c r="F4009" i="4"/>
  <c r="H4009" i="4" s="1"/>
  <c r="F4185" i="4"/>
  <c r="H4185" i="4" s="1"/>
  <c r="F4265" i="4"/>
  <c r="H4265" i="4" s="1"/>
  <c r="F4321" i="4"/>
  <c r="H4321" i="4" s="1"/>
  <c r="F4393" i="4"/>
  <c r="H4393" i="4" s="1"/>
  <c r="F4489" i="4"/>
  <c r="H4489" i="4" s="1"/>
  <c r="F4697" i="4"/>
  <c r="H4697" i="4" s="1"/>
  <c r="F4809" i="4"/>
  <c r="H4809" i="4" s="1"/>
  <c r="F4929" i="4"/>
  <c r="H4929" i="4" s="1"/>
  <c r="F5017" i="4"/>
  <c r="H5017" i="4" s="1"/>
  <c r="F5089" i="4"/>
  <c r="H5089" i="4" s="1"/>
  <c r="F5169" i="4"/>
  <c r="H5169" i="4" s="1"/>
  <c r="F5305" i="4"/>
  <c r="H5305" i="4" s="1"/>
  <c r="F5393" i="4"/>
  <c r="H5393" i="4" s="1"/>
  <c r="F5489" i="4"/>
  <c r="H5489" i="4" s="1"/>
  <c r="F5697" i="4"/>
  <c r="H5697" i="4" s="1"/>
  <c r="F5889" i="4"/>
  <c r="H5889" i="4" s="1"/>
  <c r="F6025" i="4"/>
  <c r="H6025" i="4" s="1"/>
  <c r="F6105" i="4"/>
  <c r="H6105" i="4" s="1"/>
  <c r="F2265" i="4"/>
  <c r="H2265" i="4" s="1"/>
  <c r="F4999" i="4"/>
  <c r="H4999" i="4" s="1"/>
  <c r="F5079" i="4"/>
  <c r="H5079" i="4" s="1"/>
  <c r="F5167" i="4"/>
  <c r="H5167" i="4" s="1"/>
  <c r="F1222" i="4"/>
  <c r="H1222" i="4" s="1"/>
  <c r="F1724" i="4"/>
  <c r="H1724" i="4" s="1"/>
  <c r="F2083" i="4"/>
  <c r="H2083" i="4" s="1"/>
  <c r="F2467" i="4"/>
  <c r="H2467" i="4" s="1"/>
  <c r="F2659" i="4"/>
  <c r="H2659" i="4" s="1"/>
  <c r="F2747" i="4"/>
  <c r="H2747" i="4" s="1"/>
  <c r="F2819" i="4"/>
  <c r="H2819" i="4" s="1"/>
  <c r="F2907" i="4"/>
  <c r="H2907" i="4" s="1"/>
  <c r="F2995" i="4"/>
  <c r="H2995" i="4" s="1"/>
  <c r="F3059" i="4"/>
  <c r="H3059" i="4" s="1"/>
  <c r="F3226" i="4"/>
  <c r="H3226" i="4" s="1"/>
  <c r="F3354" i="4"/>
  <c r="H3354" i="4" s="1"/>
  <c r="F3522" i="4"/>
  <c r="H3522" i="4" s="1"/>
  <c r="F3762" i="4"/>
  <c r="H3762" i="4" s="1"/>
  <c r="F3905" i="4"/>
  <c r="H3905" i="4" s="1"/>
  <c r="F4177" i="4"/>
  <c r="H4177" i="4" s="1"/>
  <c r="F4385" i="4"/>
  <c r="H4385" i="4" s="1"/>
  <c r="F4537" i="4"/>
  <c r="H4537" i="4" s="1"/>
  <c r="F4617" i="4"/>
  <c r="H4617" i="4" s="1"/>
  <c r="F4689" i="4"/>
  <c r="H4689" i="4" s="1"/>
  <c r="F4865" i="4"/>
  <c r="H4865" i="4" s="1"/>
  <c r="F4937" i="4"/>
  <c r="H4937" i="4" s="1"/>
  <c r="F5009" i="4"/>
  <c r="H5009" i="4" s="1"/>
  <c r="F5097" i="4"/>
  <c r="H5097" i="4" s="1"/>
  <c r="F5217" i="4"/>
  <c r="H5217" i="4" s="1"/>
  <c r="F5337" i="4"/>
  <c r="H5337" i="4" s="1"/>
  <c r="F5425" i="4"/>
  <c r="H5425" i="4" s="1"/>
  <c r="F5545" i="4"/>
  <c r="H5545" i="4" s="1"/>
  <c r="F5617" i="4"/>
  <c r="H5617" i="4" s="1"/>
  <c r="F5689" i="4"/>
  <c r="H5689" i="4" s="1"/>
  <c r="F5785" i="4"/>
  <c r="H5785" i="4" s="1"/>
  <c r="F5881" i="4"/>
  <c r="H5881" i="4" s="1"/>
  <c r="F5969" i="4"/>
  <c r="H5969" i="4" s="1"/>
  <c r="F6041" i="4"/>
  <c r="H6041" i="4" s="1"/>
  <c r="F743" i="4"/>
  <c r="H743" i="4" s="1"/>
  <c r="F823" i="4"/>
  <c r="H823" i="4" s="1"/>
  <c r="F1023" i="4"/>
  <c r="H1023" i="4" s="1"/>
  <c r="F1127" i="4"/>
  <c r="H1127" i="4" s="1"/>
  <c r="F1295" i="4"/>
  <c r="H1295" i="4" s="1"/>
  <c r="F1773" i="4"/>
  <c r="H1773" i="4" s="1"/>
  <c r="F1845" i="4"/>
  <c r="H1845" i="4" s="1"/>
  <c r="F1925" i="4"/>
  <c r="H1925" i="4" s="1"/>
  <c r="F2148" i="4"/>
  <c r="H2148" i="4" s="1"/>
  <c r="F2292" i="4"/>
  <c r="H2292" i="4" s="1"/>
  <c r="F2444" i="4"/>
  <c r="H2444" i="4" s="1"/>
  <c r="F2668" i="4"/>
  <c r="H2668" i="4" s="1"/>
  <c r="F2820" i="4"/>
  <c r="H2820" i="4" s="1"/>
  <c r="F2964" i="4"/>
  <c r="H2964" i="4" s="1"/>
  <c r="F3099" i="4"/>
  <c r="H3099" i="4" s="1"/>
  <c r="F3187" i="4"/>
  <c r="H3187" i="4" s="1"/>
  <c r="F3243" i="4"/>
  <c r="H3243" i="4" s="1"/>
  <c r="F3323" i="4"/>
  <c r="H3323" i="4" s="1"/>
  <c r="F3451" i="4"/>
  <c r="H3451" i="4" s="1"/>
  <c r="F3643" i="4"/>
  <c r="H3643" i="4" s="1"/>
  <c r="F1715" i="4"/>
  <c r="H1715" i="4" s="1"/>
  <c r="F1787" i="4"/>
  <c r="H1787" i="4" s="1"/>
  <c r="F1891" i="4"/>
  <c r="H1891" i="4" s="1"/>
  <c r="F1994" i="4"/>
  <c r="H1994" i="4" s="1"/>
  <c r="F2194" i="4"/>
  <c r="H2194" i="4" s="1"/>
  <c r="F2314" i="4"/>
  <c r="H2314" i="4" s="1"/>
  <c r="F2538" i="4"/>
  <c r="H2538" i="4" s="1"/>
  <c r="F2610" i="4"/>
  <c r="H2610" i="4" s="1"/>
  <c r="F2826" i="4"/>
  <c r="H2826" i="4" s="1"/>
  <c r="F2954" i="4"/>
  <c r="H2954" i="4" s="1"/>
  <c r="F3105" i="4"/>
  <c r="H3105" i="4" s="1"/>
  <c r="F3185" i="4"/>
  <c r="H3185" i="4" s="1"/>
  <c r="F3321" i="4"/>
  <c r="H3321" i="4" s="1"/>
  <c r="F3505" i="4"/>
  <c r="H3505" i="4" s="1"/>
  <c r="F3577" i="4"/>
  <c r="H3577" i="4" s="1"/>
  <c r="F3761" i="4"/>
  <c r="H3761" i="4" s="1"/>
  <c r="F3840" i="4"/>
  <c r="H3840" i="4" s="1"/>
  <c r="F3928" i="4"/>
  <c r="H3928" i="4" s="1"/>
  <c r="F4032" i="4"/>
  <c r="H4032" i="4" s="1"/>
  <c r="F4200" i="4"/>
  <c r="H4200" i="4" s="1"/>
  <c r="F4400" i="4"/>
  <c r="H4400" i="4" s="1"/>
  <c r="F4472" i="4"/>
  <c r="H4472" i="4" s="1"/>
  <c r="F4560" i="4"/>
  <c r="H4560" i="4" s="1"/>
  <c r="F4664" i="4"/>
  <c r="H4664" i="4" s="1"/>
  <c r="F654" i="4"/>
  <c r="H654" i="4" s="1"/>
  <c r="F694" i="4"/>
  <c r="H694" i="4" s="1"/>
  <c r="F878" i="4"/>
  <c r="H878" i="4" s="1"/>
  <c r="F1198" i="4"/>
  <c r="H1198" i="4" s="1"/>
  <c r="F1286" i="4"/>
  <c r="H1286" i="4" s="1"/>
  <c r="F1390" i="4"/>
  <c r="H1390" i="4" s="1"/>
  <c r="F1660" i="4"/>
  <c r="H1660" i="4" s="1"/>
  <c r="F1796" i="4"/>
  <c r="H1796" i="4" s="1"/>
  <c r="F1916" i="4"/>
  <c r="H1916" i="4" s="1"/>
  <c r="F2019" i="4"/>
  <c r="H2019" i="4" s="1"/>
  <c r="F2155" i="4"/>
  <c r="H2155" i="4" s="1"/>
  <c r="F2363" i="4"/>
  <c r="H2363" i="4" s="1"/>
  <c r="F2427" i="4"/>
  <c r="H2427" i="4" s="1"/>
  <c r="F2531" i="4"/>
  <c r="H2531" i="4" s="1"/>
  <c r="F2763" i="4"/>
  <c r="H2763" i="4" s="1"/>
  <c r="F3122" i="4"/>
  <c r="H3122" i="4" s="1"/>
  <c r="F3426" i="4"/>
  <c r="H3426" i="4" s="1"/>
  <c r="F3706" i="4"/>
  <c r="H3706" i="4" s="1"/>
  <c r="F3786" i="4"/>
  <c r="H3786" i="4" s="1"/>
  <c r="F3889" i="4"/>
  <c r="H3889" i="4" s="1"/>
  <c r="F4033" i="4"/>
  <c r="H4033" i="4" s="1"/>
  <c r="F4209" i="4"/>
  <c r="H4209" i="4" s="1"/>
  <c r="F4281" i="4"/>
  <c r="H4281" i="4" s="1"/>
  <c r="F4337" i="4"/>
  <c r="H4337" i="4" s="1"/>
  <c r="F4409" i="4"/>
  <c r="H4409" i="4" s="1"/>
  <c r="F4513" i="4"/>
  <c r="H4513" i="4" s="1"/>
  <c r="F4721" i="4"/>
  <c r="H4721" i="4" s="1"/>
  <c r="F4833" i="4"/>
  <c r="H4833" i="4" s="1"/>
  <c r="F4961" i="4"/>
  <c r="H4961" i="4" s="1"/>
  <c r="F5041" i="4"/>
  <c r="H5041" i="4" s="1"/>
  <c r="F5105" i="4"/>
  <c r="H5105" i="4" s="1"/>
  <c r="F5233" i="4"/>
  <c r="H5233" i="4" s="1"/>
  <c r="F5329" i="4"/>
  <c r="H5329" i="4" s="1"/>
  <c r="F5417" i="4"/>
  <c r="H5417" i="4" s="1"/>
  <c r="F5577" i="4"/>
  <c r="H5577" i="4" s="1"/>
  <c r="F5721" i="4"/>
  <c r="H5721" i="4" s="1"/>
  <c r="F5913" i="4"/>
  <c r="H5913" i="4" s="1"/>
  <c r="F6049" i="4"/>
  <c r="H6049" i="4" s="1"/>
  <c r="F6121" i="4"/>
  <c r="H6121" i="4" s="1"/>
  <c r="F4663" i="4"/>
  <c r="H4663" i="4" s="1"/>
  <c r="F5015" i="4"/>
  <c r="H5015" i="4" s="1"/>
  <c r="F5095" i="4"/>
  <c r="H5095" i="4" s="1"/>
  <c r="F5215" i="4"/>
  <c r="H5215" i="4" s="1"/>
  <c r="F5048" i="4"/>
  <c r="H5048" i="4" s="1"/>
  <c r="F5184" i="4"/>
  <c r="H5184" i="4" s="1"/>
  <c r="F5336" i="4"/>
  <c r="H5336" i="4" s="1"/>
  <c r="F5432" i="4"/>
  <c r="H5432" i="4" s="1"/>
  <c r="F5560" i="4"/>
  <c r="H5560" i="4" s="1"/>
  <c r="F5672" i="4"/>
  <c r="H5672" i="4" s="1"/>
  <c r="F5792" i="4"/>
  <c r="H5792" i="4" s="1"/>
  <c r="F5952" i="4"/>
  <c r="H5952" i="4" s="1"/>
  <c r="F5319" i="4"/>
  <c r="H5319" i="4" s="1"/>
  <c r="F5567" i="4"/>
  <c r="H5567" i="4" s="1"/>
  <c r="F5639" i="4"/>
  <c r="H5639" i="4" s="1"/>
  <c r="F5687" i="4"/>
  <c r="H5687" i="4" s="1"/>
  <c r="F5919" i="4"/>
  <c r="H5919" i="4" s="1"/>
  <c r="F6039" i="4"/>
  <c r="H6039" i="4" s="1"/>
  <c r="F757" i="4"/>
  <c r="H757" i="4" s="1"/>
  <c r="F1197" i="4"/>
  <c r="H1197" i="4" s="1"/>
  <c r="F1636" i="4"/>
  <c r="H1636" i="4" s="1"/>
  <c r="F1723" i="4"/>
  <c r="H1723" i="4" s="1"/>
  <c r="F1803" i="4"/>
  <c r="H1803" i="4" s="1"/>
  <c r="F2002" i="4"/>
  <c r="H2002" i="4" s="1"/>
  <c r="F2210" i="4"/>
  <c r="H2210" i="4" s="1"/>
  <c r="F2330" i="4"/>
  <c r="H2330" i="4" s="1"/>
  <c r="F2458" i="4"/>
  <c r="H2458" i="4" s="1"/>
  <c r="F2554" i="4"/>
  <c r="H2554" i="4" s="1"/>
  <c r="F2970" i="4"/>
  <c r="H2970" i="4" s="1"/>
  <c r="F3066" i="4"/>
  <c r="H3066" i="4" s="1"/>
  <c r="F3129" i="4"/>
  <c r="H3129" i="4" s="1"/>
  <c r="F3201" i="4"/>
  <c r="H3201" i="4" s="1"/>
  <c r="F3337" i="4"/>
  <c r="H3337" i="4" s="1"/>
  <c r="F3521" i="4"/>
  <c r="H3521" i="4" s="1"/>
  <c r="F3633" i="4"/>
  <c r="H3633" i="4" s="1"/>
  <c r="F3785" i="4"/>
  <c r="H3785" i="4" s="1"/>
  <c r="F3856" i="4"/>
  <c r="H3856" i="4" s="1"/>
  <c r="F3952" i="4"/>
  <c r="H3952" i="4" s="1"/>
  <c r="F4088" i="4"/>
  <c r="H4088" i="4" s="1"/>
  <c r="F4216" i="4"/>
  <c r="H4216" i="4" s="1"/>
  <c r="F4320" i="4"/>
  <c r="H4320" i="4" s="1"/>
  <c r="F4416" i="4"/>
  <c r="H4416" i="4" s="1"/>
  <c r="F4488" i="4"/>
  <c r="H4488" i="4" s="1"/>
  <c r="F4592" i="4"/>
  <c r="H4592" i="4" s="1"/>
  <c r="F4680" i="4"/>
  <c r="H4680" i="4" s="1"/>
  <c r="F1214" i="4"/>
  <c r="H1214" i="4" s="1"/>
  <c r="F1398" i="4"/>
  <c r="H1398" i="4" s="1"/>
  <c r="F1684" i="4"/>
  <c r="H1684" i="4" s="1"/>
  <c r="F1812" i="4"/>
  <c r="H1812" i="4" s="1"/>
  <c r="F2075" i="4"/>
  <c r="H2075" i="4" s="1"/>
  <c r="F2315" i="4"/>
  <c r="H2315" i="4" s="1"/>
  <c r="F2379" i="4"/>
  <c r="H2379" i="4" s="1"/>
  <c r="F2539" i="4"/>
  <c r="H2539" i="4" s="1"/>
  <c r="F2651" i="4"/>
  <c r="H2651" i="4" s="1"/>
  <c r="F2915" i="4"/>
  <c r="H2915" i="4" s="1"/>
  <c r="F3146" i="4"/>
  <c r="H3146" i="4" s="1"/>
  <c r="F3322" i="4"/>
  <c r="H3322" i="4" s="1"/>
  <c r="F3722" i="4"/>
  <c r="H3722" i="4" s="1"/>
  <c r="F3810" i="4"/>
  <c r="H3810" i="4" s="1"/>
  <c r="F3961" i="4"/>
  <c r="H3961" i="4" s="1"/>
  <c r="F4049" i="4"/>
  <c r="H4049" i="4" s="1"/>
  <c r="F4225" i="4"/>
  <c r="H4225" i="4" s="1"/>
  <c r="F4289" i="4"/>
  <c r="H4289" i="4" s="1"/>
  <c r="F4353" i="4"/>
  <c r="H4353" i="4" s="1"/>
  <c r="F4425" i="4"/>
  <c r="H4425" i="4" s="1"/>
  <c r="F4553" i="4"/>
  <c r="H4553" i="4" s="1"/>
  <c r="F4737" i="4"/>
  <c r="H4737" i="4" s="1"/>
  <c r="F4857" i="4"/>
  <c r="H4857" i="4" s="1"/>
  <c r="F4977" i="4"/>
  <c r="H4977" i="4" s="1"/>
  <c r="F5057" i="4"/>
  <c r="H5057" i="4" s="1"/>
  <c r="F5129" i="4"/>
  <c r="H5129" i="4" s="1"/>
  <c r="F5265" i="4"/>
  <c r="H5265" i="4" s="1"/>
  <c r="F5353" i="4"/>
  <c r="H5353" i="4" s="1"/>
  <c r="F5441" i="4"/>
  <c r="H5441" i="4" s="1"/>
  <c r="F5641" i="4"/>
  <c r="H5641" i="4" s="1"/>
  <c r="F5745" i="4"/>
  <c r="H5745" i="4" s="1"/>
  <c r="F5937" i="4"/>
  <c r="H5937" i="4" s="1"/>
  <c r="F6073" i="4"/>
  <c r="H6073" i="4" s="1"/>
  <c r="F6145" i="4"/>
  <c r="H6145" i="4" s="1"/>
  <c r="F1906" i="4"/>
  <c r="H1906" i="4" s="1"/>
  <c r="F5031" i="4"/>
  <c r="H5031" i="4" s="1"/>
  <c r="F3976" i="4"/>
  <c r="H3976" i="4" s="1"/>
  <c r="F4112" i="4"/>
  <c r="H4112" i="4" s="1"/>
  <c r="F4432" i="4"/>
  <c r="H4432" i="4" s="1"/>
  <c r="F4512" i="4"/>
  <c r="H4512" i="4" s="1"/>
  <c r="F4616" i="4"/>
  <c r="H4616" i="4" s="1"/>
  <c r="F4704" i="4"/>
  <c r="H4704" i="4" s="1"/>
  <c r="F670" i="4"/>
  <c r="H670" i="4" s="1"/>
  <c r="F830" i="4"/>
  <c r="H830" i="4" s="1"/>
  <c r="F966" i="4"/>
  <c r="H966" i="4" s="1"/>
  <c r="F1126" i="4"/>
  <c r="H1126" i="4" s="1"/>
  <c r="F1414" i="4"/>
  <c r="H1414" i="4" s="1"/>
  <c r="F1740" i="4"/>
  <c r="H1740" i="4" s="1"/>
  <c r="F1836" i="4"/>
  <c r="H1836" i="4" s="1"/>
  <c r="F1972" i="4"/>
  <c r="H1972" i="4" s="1"/>
  <c r="F2091" i="4"/>
  <c r="H2091" i="4" s="1"/>
  <c r="F2195" i="4"/>
  <c r="H2195" i="4" s="1"/>
  <c r="F2323" i="4"/>
  <c r="H2323" i="4" s="1"/>
  <c r="F2395" i="4"/>
  <c r="H2395" i="4" s="1"/>
  <c r="F2587" i="4"/>
  <c r="H2587" i="4" s="1"/>
  <c r="F2667" i="4"/>
  <c r="H2667" i="4" s="1"/>
  <c r="F2851" i="4"/>
  <c r="H2851" i="4" s="1"/>
  <c r="F2939" i="4"/>
  <c r="H2939" i="4" s="1"/>
  <c r="F3258" i="4"/>
  <c r="H3258" i="4" s="1"/>
  <c r="F3650" i="4"/>
  <c r="H3650" i="4" s="1"/>
  <c r="F3833" i="4"/>
  <c r="H3833" i="4" s="1"/>
  <c r="F3993" i="4"/>
  <c r="H3993" i="4" s="1"/>
  <c r="F4097" i="4"/>
  <c r="H4097" i="4" s="1"/>
  <c r="F4249" i="4"/>
  <c r="H4249" i="4" s="1"/>
  <c r="F4305" i="4"/>
  <c r="H4305" i="4" s="1"/>
  <c r="F4369" i="4"/>
  <c r="H4369" i="4" s="1"/>
  <c r="F4433" i="4"/>
  <c r="H4433" i="4" s="1"/>
  <c r="F4633" i="4"/>
  <c r="H4633" i="4" s="1"/>
  <c r="F4753" i="4"/>
  <c r="H4753" i="4" s="1"/>
  <c r="F4881" i="4"/>
  <c r="H4881" i="4" s="1"/>
  <c r="F5001" i="4"/>
  <c r="H5001" i="4" s="1"/>
  <c r="F5073" i="4"/>
  <c r="H5073" i="4" s="1"/>
  <c r="F5145" i="4"/>
  <c r="H5145" i="4" s="1"/>
  <c r="F5281" i="4"/>
  <c r="H5281" i="4" s="1"/>
  <c r="F5377" i="4"/>
  <c r="H5377" i="4" s="1"/>
  <c r="F5465" i="4"/>
  <c r="H5465" i="4" s="1"/>
  <c r="F5673" i="4"/>
  <c r="H5673" i="4" s="1"/>
  <c r="F5825" i="4"/>
  <c r="H5825" i="4" s="1"/>
  <c r="F5993" i="4"/>
  <c r="H5993" i="4" s="1"/>
  <c r="F6089" i="4"/>
  <c r="H6089" i="4" s="1"/>
  <c r="F964" i="4"/>
  <c r="H964" i="4" s="1"/>
  <c r="F1484" i="4"/>
  <c r="H1484" i="4" s="1"/>
  <c r="F1850" i="4"/>
  <c r="H1850" i="4" s="1"/>
  <c r="F2113" i="4"/>
  <c r="H2113" i="4" s="1"/>
  <c r="F2249" i="4"/>
  <c r="H2249" i="4" s="1"/>
  <c r="F2385" i="4"/>
  <c r="H2385" i="4" s="1"/>
  <c r="F2545" i="4"/>
  <c r="H2545" i="4" s="1"/>
  <c r="F2953" i="4"/>
  <c r="H2953" i="4" s="1"/>
  <c r="F3009" i="4"/>
  <c r="H3009" i="4" s="1"/>
  <c r="F3392" i="4"/>
  <c r="H3392" i="4" s="1"/>
  <c r="F3544" i="4"/>
  <c r="H3544" i="4" s="1"/>
  <c r="F3616" i="4"/>
  <c r="H3616" i="4" s="1"/>
  <c r="F3831" i="4"/>
  <c r="H3831" i="4" s="1"/>
  <c r="F3935" i="4"/>
  <c r="H3935" i="4" s="1"/>
  <c r="F4039" i="4"/>
  <c r="H4039" i="4" s="1"/>
  <c r="F4151" i="4"/>
  <c r="H4151" i="4" s="1"/>
  <c r="F4263" i="4"/>
  <c r="H4263" i="4" s="1"/>
  <c r="F4359" i="4"/>
  <c r="H4359" i="4" s="1"/>
  <c r="F4431" i="4"/>
  <c r="H4431" i="4" s="1"/>
  <c r="F4559" i="4"/>
  <c r="H4559" i="4" s="1"/>
  <c r="F4703" i="4"/>
  <c r="H4703" i="4" s="1"/>
  <c r="F4775" i="4"/>
  <c r="H4775" i="4" s="1"/>
  <c r="F4895" i="4"/>
  <c r="H4895" i="4" s="1"/>
  <c r="F4967" i="4"/>
  <c r="H4967" i="4" s="1"/>
  <c r="F5151" i="4"/>
  <c r="H5151" i="4" s="1"/>
  <c r="F5136" i="4"/>
  <c r="H5136" i="4" s="1"/>
  <c r="F5208" i="4"/>
  <c r="H5208" i="4" s="1"/>
  <c r="F5296" i="4"/>
  <c r="H5296" i="4" s="1"/>
  <c r="F5376" i="4"/>
  <c r="H5376" i="4" s="1"/>
  <c r="F5472" i="4"/>
  <c r="H5472" i="4" s="1"/>
  <c r="F5712" i="4"/>
  <c r="H5712" i="4" s="1"/>
  <c r="F5800" i="4"/>
  <c r="H5800" i="4" s="1"/>
  <c r="F5872" i="4"/>
  <c r="H5872" i="4" s="1"/>
  <c r="F5968" i="4"/>
  <c r="H5968" i="4" s="1"/>
  <c r="F6048" i="4"/>
  <c r="H6048" i="4" s="1"/>
  <c r="F6128" i="4"/>
  <c r="H6128" i="4" s="1"/>
  <c r="F1278" i="4"/>
  <c r="H1278" i="4" s="1"/>
  <c r="F1676" i="4"/>
  <c r="H1676" i="4" s="1"/>
  <c r="F1804" i="4"/>
  <c r="H1804" i="4" s="1"/>
  <c r="F1980" i="4"/>
  <c r="H1980" i="4" s="1"/>
  <c r="F2067" i="4"/>
  <c r="H2067" i="4" s="1"/>
  <c r="F2283" i="4"/>
  <c r="H2283" i="4" s="1"/>
  <c r="F2459" i="4"/>
  <c r="H2459" i="4" s="1"/>
  <c r="F2731" i="4"/>
  <c r="H2731" i="4" s="1"/>
  <c r="F2803" i="4"/>
  <c r="H2803" i="4" s="1"/>
  <c r="F2891" i="4"/>
  <c r="H2891" i="4" s="1"/>
  <c r="F3035" i="4"/>
  <c r="H3035" i="4" s="1"/>
  <c r="F3402" i="4"/>
  <c r="H3402" i="4" s="1"/>
  <c r="F3738" i="4"/>
  <c r="H3738" i="4" s="1"/>
  <c r="F3849" i="4"/>
  <c r="H3849" i="4" s="1"/>
  <c r="F4161" i="4"/>
  <c r="H4161" i="4" s="1"/>
  <c r="F4361" i="4"/>
  <c r="H4361" i="4" s="1"/>
  <c r="F4481" i="4"/>
  <c r="H4481" i="4" s="1"/>
  <c r="F4601" i="4"/>
  <c r="H4601" i="4" s="1"/>
  <c r="F4673" i="4"/>
  <c r="H4673" i="4" s="1"/>
  <c r="F4761" i="4"/>
  <c r="H4761" i="4" s="1"/>
  <c r="F4841" i="4"/>
  <c r="H4841" i="4" s="1"/>
  <c r="F4921" i="4"/>
  <c r="H4921" i="4" s="1"/>
  <c r="F4993" i="4"/>
  <c r="H4993" i="4" s="1"/>
  <c r="F5065" i="4"/>
  <c r="H5065" i="4" s="1"/>
  <c r="F5209" i="4"/>
  <c r="H5209" i="4" s="1"/>
  <c r="F5313" i="4"/>
  <c r="H5313" i="4" s="1"/>
  <c r="F5401" i="4"/>
  <c r="H5401" i="4" s="1"/>
  <c r="F5497" i="4"/>
  <c r="H5497" i="4" s="1"/>
  <c r="F5593" i="4"/>
  <c r="H5593" i="4" s="1"/>
  <c r="F5665" i="4"/>
  <c r="H5665" i="4" s="1"/>
  <c r="F5761" i="4"/>
  <c r="H5761" i="4" s="1"/>
  <c r="F5873" i="4"/>
  <c r="H5873" i="4" s="1"/>
  <c r="F5953" i="4"/>
  <c r="H5953" i="4" s="1"/>
  <c r="F6017" i="4"/>
  <c r="H6017" i="4" s="1"/>
  <c r="F6153" i="4"/>
  <c r="H6153" i="4" s="1"/>
  <c r="F727" i="4"/>
  <c r="H727" i="4" s="1"/>
  <c r="F807" i="4"/>
  <c r="H807" i="4" s="1"/>
  <c r="F975" i="4"/>
  <c r="H975" i="4" s="1"/>
  <c r="F1375" i="4"/>
  <c r="H1375" i="4" s="1"/>
  <c r="F1749" i="4"/>
  <c r="H1749" i="4" s="1"/>
  <c r="F1821" i="4"/>
  <c r="H1821" i="4" s="1"/>
  <c r="F1909" i="4"/>
  <c r="H1909" i="4" s="1"/>
  <c r="F2084" i="4"/>
  <c r="H2084" i="4" s="1"/>
  <c r="F2540" i="4"/>
  <c r="H2540" i="4" s="1"/>
  <c r="F2652" i="4"/>
  <c r="H2652" i="4" s="1"/>
  <c r="F2804" i="4"/>
  <c r="H2804" i="4" s="1"/>
  <c r="F3171" i="4"/>
  <c r="H3171" i="4" s="1"/>
  <c r="F3235" i="4"/>
  <c r="H3235" i="4" s="1"/>
  <c r="F3307" i="4"/>
  <c r="H3307" i="4" s="1"/>
  <c r="F3427" i="4"/>
  <c r="H3427" i="4" s="1"/>
  <c r="F3627" i="4"/>
  <c r="H3627" i="4" s="1"/>
  <c r="F3962" i="4"/>
  <c r="H3962" i="4" s="1"/>
  <c r="F4114" i="4"/>
  <c r="H4114" i="4" s="1"/>
  <c r="F4210" i="4"/>
  <c r="H4210" i="4" s="1"/>
  <c r="F4378" i="4"/>
  <c r="H4378" i="4" s="1"/>
  <c r="F4506" i="4"/>
  <c r="H4506" i="4" s="1"/>
  <c r="F4898" i="4"/>
  <c r="H4898" i="4" s="1"/>
  <c r="F4978" i="4"/>
  <c r="H4978" i="4" s="1"/>
  <c r="F5050" i="4"/>
  <c r="H5050" i="4" s="1"/>
  <c r="F5306" i="4"/>
  <c r="H5306" i="4" s="1"/>
  <c r="F5402" i="4"/>
  <c r="H5402" i="4" s="1"/>
  <c r="F5514" i="4"/>
  <c r="H5514" i="4" s="1"/>
  <c r="F5642" i="4"/>
  <c r="F5730" i="4"/>
  <c r="H5730" i="4" s="1"/>
  <c r="F5850" i="4"/>
  <c r="H5850" i="4" s="1"/>
  <c r="F6162" i="4"/>
  <c r="H6162" i="4" s="1"/>
  <c r="F876" i="4"/>
  <c r="H876" i="4" s="1"/>
  <c r="F1436" i="4"/>
  <c r="H1436" i="4" s="1"/>
  <c r="F1890" i="4"/>
  <c r="H1890" i="4" s="1"/>
  <c r="F2401" i="4"/>
  <c r="H2401" i="4" s="1"/>
  <c r="F2625" i="4"/>
  <c r="H2625" i="4" s="1"/>
  <c r="F2817" i="4"/>
  <c r="H2817" i="4" s="1"/>
  <c r="F2881" i="4"/>
  <c r="H2881" i="4" s="1"/>
  <c r="F3049" i="4"/>
  <c r="H3049" i="4" s="1"/>
  <c r="F3256" i="4"/>
  <c r="H3256" i="4" s="1"/>
  <c r="F3352" i="4"/>
  <c r="H3352" i="4" s="1"/>
  <c r="F5311" i="4"/>
  <c r="H5311" i="4" s="1"/>
  <c r="F5471" i="4"/>
  <c r="H5471" i="4" s="1"/>
  <c r="F5559" i="4"/>
  <c r="H5559" i="4" s="1"/>
  <c r="F5719" i="4"/>
  <c r="H5719" i="4" s="1"/>
  <c r="F5783" i="4"/>
  <c r="H5783" i="4" s="1"/>
  <c r="F5855" i="4"/>
  <c r="H5855" i="4" s="1"/>
  <c r="F5975" i="4"/>
  <c r="H5975" i="4" s="1"/>
  <c r="F6047" i="4"/>
  <c r="H6047" i="4" s="1"/>
  <c r="F6111" i="4"/>
  <c r="H6111" i="4" s="1"/>
  <c r="F1022" i="4"/>
  <c r="H1022" i="4" s="1"/>
  <c r="F1190" i="4"/>
  <c r="H1190" i="4" s="1"/>
  <c r="F1350" i="4"/>
  <c r="F1637" i="4"/>
  <c r="H1637" i="4" s="1"/>
  <c r="F1716" i="4"/>
  <c r="H1716" i="4" s="1"/>
  <c r="F2147" i="4"/>
  <c r="H2147" i="4" s="1"/>
  <c r="F2291" i="4"/>
  <c r="H2291" i="4" s="1"/>
  <c r="F2403" i="4"/>
  <c r="H2403" i="4" s="1"/>
  <c r="F3090" i="4"/>
  <c r="H3090" i="4" s="1"/>
  <c r="F3250" i="4"/>
  <c r="H3250" i="4" s="1"/>
  <c r="F3338" i="4"/>
  <c r="H3338" i="4" s="1"/>
  <c r="F3466" i="4"/>
  <c r="H3466" i="4" s="1"/>
  <c r="F3770" i="4"/>
  <c r="H3770" i="4" s="1"/>
  <c r="F3881" i="4"/>
  <c r="H3881" i="4" s="1"/>
  <c r="F3945" i="4"/>
  <c r="H3945" i="4" s="1"/>
  <c r="F4001" i="4"/>
  <c r="H4001" i="4" s="1"/>
  <c r="F4129" i="4"/>
  <c r="H4129" i="4" s="1"/>
  <c r="F4241" i="4"/>
  <c r="H4241" i="4" s="1"/>
  <c r="F4505" i="4"/>
  <c r="H4505" i="4" s="1"/>
  <c r="F4593" i="4"/>
  <c r="H4593" i="4" s="1"/>
  <c r="F4745" i="4"/>
  <c r="H4745" i="4" s="1"/>
  <c r="F5081" i="4"/>
  <c r="H5081" i="4" s="1"/>
  <c r="F5177" i="4"/>
  <c r="H5177" i="4" s="1"/>
  <c r="F5273" i="4"/>
  <c r="H5273" i="4" s="1"/>
  <c r="F5433" i="4"/>
  <c r="H5433" i="4" s="1"/>
  <c r="F5521" i="4"/>
  <c r="H5521" i="4" s="1"/>
  <c r="F5657" i="4"/>
  <c r="H5657" i="4" s="1"/>
  <c r="F5753" i="4"/>
  <c r="H5753" i="4" s="1"/>
  <c r="F5833" i="4"/>
  <c r="H5833" i="4" s="1"/>
  <c r="F5985" i="4"/>
  <c r="H5985" i="4" s="1"/>
  <c r="F6081" i="4"/>
  <c r="H6081" i="4" s="1"/>
  <c r="F2716" i="4"/>
  <c r="H2716" i="4" s="1"/>
  <c r="F5291" i="4"/>
  <c r="H5291" i="4" s="1"/>
  <c r="F4786" i="4"/>
  <c r="H4786" i="4" s="1"/>
  <c r="F6010" i="4"/>
  <c r="H6010" i="4" s="1"/>
  <c r="F6098" i="4"/>
  <c r="H6098" i="4" s="1"/>
  <c r="F3376" i="4"/>
  <c r="H3376" i="4" s="1"/>
  <c r="F3488" i="4"/>
  <c r="H3488" i="4" s="1"/>
  <c r="F3584" i="4"/>
  <c r="H3584" i="4" s="1"/>
  <c r="F3273" i="4"/>
  <c r="H3273" i="4" s="1"/>
  <c r="F3417" i="4"/>
  <c r="H3417" i="4" s="1"/>
  <c r="F3513" i="4"/>
  <c r="H3513" i="4" s="1"/>
  <c r="F3641" i="4"/>
  <c r="H3641" i="4" s="1"/>
  <c r="F3777" i="4"/>
  <c r="H3777" i="4" s="1"/>
  <c r="F3896" i="4"/>
  <c r="H3896" i="4" s="1"/>
  <c r="F4024" i="4"/>
  <c r="H4024" i="4" s="1"/>
  <c r="F4240" i="4"/>
  <c r="H4240" i="4" s="1"/>
  <c r="F4312" i="4"/>
  <c r="H4312" i="4" s="1"/>
  <c r="F4504" i="4"/>
  <c r="H4504" i="4" s="1"/>
  <c r="F4600" i="4"/>
  <c r="H4600" i="4" s="1"/>
  <c r="F4808" i="4"/>
  <c r="H4808" i="4" s="1"/>
  <c r="F4904" i="4"/>
  <c r="H4904" i="4" s="1"/>
  <c r="F4992" i="4"/>
  <c r="H4992" i="4" s="1"/>
  <c r="F5040" i="4"/>
  <c r="H5040" i="4" s="1"/>
  <c r="F5128" i="4"/>
  <c r="H5128" i="4" s="1"/>
  <c r="F5240" i="4"/>
  <c r="H5240" i="4" s="1"/>
  <c r="F5352" i="4"/>
  <c r="H5352" i="4" s="1"/>
  <c r="F5440" i="4"/>
  <c r="H5440" i="4" s="1"/>
  <c r="F5536" i="4"/>
  <c r="H5536" i="4" s="1"/>
  <c r="F5608" i="4"/>
  <c r="H5608" i="4" s="1"/>
  <c r="F5688" i="4"/>
  <c r="H5688" i="4" s="1"/>
  <c r="F5768" i="4"/>
  <c r="H5768" i="4" s="1"/>
  <c r="F5944" i="4"/>
  <c r="H5944" i="4" s="1"/>
  <c r="F6024" i="4"/>
  <c r="H6024" i="4" s="1"/>
  <c r="F6096" i="4"/>
  <c r="H6096" i="4" s="1"/>
  <c r="F6168" i="4"/>
  <c r="H6168" i="4" s="1"/>
  <c r="F887" i="4"/>
  <c r="H887" i="4" s="1"/>
  <c r="F983" i="4"/>
  <c r="H983" i="4" s="1"/>
  <c r="F1183" i="4"/>
  <c r="H1183" i="4" s="1"/>
  <c r="F1558" i="4"/>
  <c r="H1558" i="4" s="1"/>
  <c r="F1837" i="4"/>
  <c r="H1837" i="4" s="1"/>
  <c r="F1957" i="4"/>
  <c r="H1957" i="4" s="1"/>
  <c r="F2092" i="4"/>
  <c r="H2092" i="4" s="1"/>
  <c r="F2428" i="4"/>
  <c r="H2428" i="4" s="1"/>
  <c r="F4890" i="4"/>
  <c r="H4890" i="4" s="1"/>
  <c r="F4986" i="4"/>
  <c r="H4986" i="4" s="1"/>
  <c r="F5146" i="4"/>
  <c r="H5146" i="4" s="1"/>
  <c r="F5226" i="4"/>
  <c r="H5226" i="4" s="1"/>
  <c r="F5362" i="4"/>
  <c r="H5362" i="4" s="1"/>
  <c r="F5474" i="4"/>
  <c r="H5474" i="4" s="1"/>
  <c r="F5538" i="4"/>
  <c r="H5538" i="4" s="1"/>
  <c r="F5738" i="4"/>
  <c r="H5738" i="4" s="1"/>
  <c r="F5818" i="4"/>
  <c r="H5818" i="4" s="1"/>
  <c r="F5914" i="4"/>
  <c r="H5914" i="4" s="1"/>
  <c r="F6002" i="4"/>
  <c r="H6002" i="4" s="1"/>
  <c r="F6090" i="4"/>
  <c r="H6090" i="4" s="1"/>
  <c r="F4619" i="4"/>
  <c r="H4619" i="4" s="1"/>
  <c r="F4747" i="4"/>
  <c r="H4747" i="4" s="1"/>
  <c r="F3512" i="4"/>
  <c r="H3512" i="4" s="1"/>
  <c r="F3672" i="4"/>
  <c r="H3672" i="4" s="1"/>
  <c r="F3784" i="4"/>
  <c r="H3784" i="4" s="1"/>
  <c r="F4047" i="4"/>
  <c r="H4047" i="4" s="1"/>
  <c r="F4183" i="4"/>
  <c r="H4183" i="4" s="1"/>
  <c r="F4311" i="4"/>
  <c r="H4311" i="4" s="1"/>
  <c r="F4503" i="4"/>
  <c r="H4503" i="4" s="1"/>
  <c r="F4799" i="4"/>
  <c r="H4799" i="4" s="1"/>
  <c r="F4903" i="4"/>
  <c r="H4903" i="4" s="1"/>
  <c r="F4983" i="4"/>
  <c r="H4983" i="4" s="1"/>
  <c r="F5039" i="4"/>
  <c r="H5039" i="4" s="1"/>
  <c r="F5103" i="4"/>
  <c r="H5103" i="4" s="1"/>
  <c r="F5231" i="4"/>
  <c r="H5231" i="4" s="1"/>
  <c r="F5351" i="4"/>
  <c r="H5351" i="4" s="1"/>
  <c r="F5519" i="4"/>
  <c r="H5519" i="4" s="1"/>
  <c r="F5679" i="4"/>
  <c r="H5679" i="4" s="1"/>
  <c r="F5751" i="4"/>
  <c r="H5751" i="4" s="1"/>
  <c r="F5815" i="4"/>
  <c r="H5815" i="4" s="1"/>
  <c r="F5943" i="4"/>
  <c r="H5943" i="4" s="1"/>
  <c r="F6023" i="4"/>
  <c r="H6023" i="4" s="1"/>
  <c r="F6087" i="4"/>
  <c r="H6087" i="4" s="1"/>
  <c r="F1318" i="4"/>
  <c r="H1318" i="4" s="1"/>
  <c r="F1668" i="4"/>
  <c r="H1668" i="4" s="1"/>
  <c r="F1828" i="4"/>
  <c r="H1828" i="4" s="1"/>
  <c r="F1924" i="4"/>
  <c r="H1924" i="4" s="1"/>
  <c r="F2355" i="4"/>
  <c r="H2355" i="4" s="1"/>
  <c r="F2571" i="4"/>
  <c r="H2571" i="4" s="1"/>
  <c r="F3218" i="4"/>
  <c r="H3218" i="4" s="1"/>
  <c r="F3314" i="4"/>
  <c r="H3314" i="4" s="1"/>
  <c r="F3514" i="4"/>
  <c r="H3514" i="4" s="1"/>
  <c r="F3802" i="4"/>
  <c r="H3802" i="4" s="1"/>
  <c r="F3913" i="4"/>
  <c r="H3913" i="4" s="1"/>
  <c r="F3969" i="4"/>
  <c r="H3969" i="4" s="1"/>
  <c r="F4073" i="4"/>
  <c r="H4073" i="4" s="1"/>
  <c r="F4201" i="4"/>
  <c r="H4201" i="4" s="1"/>
  <c r="F4417" i="4"/>
  <c r="H4417" i="4" s="1"/>
  <c r="F4545" i="4"/>
  <c r="H4545" i="4" s="1"/>
  <c r="F4625" i="4"/>
  <c r="H4625" i="4" s="1"/>
  <c r="F4825" i="4"/>
  <c r="H4825" i="4" s="1"/>
  <c r="F5137" i="4"/>
  <c r="H5137" i="4" s="1"/>
  <c r="F5225" i="4"/>
  <c r="H5225" i="4" s="1"/>
  <c r="F5345" i="4"/>
  <c r="H5345" i="4" s="1"/>
  <c r="F5481" i="4"/>
  <c r="H5481" i="4" s="1"/>
  <c r="F5553" i="4"/>
  <c r="H5553" i="4" s="1"/>
  <c r="F5705" i="4"/>
  <c r="H5705" i="4" s="1"/>
  <c r="F5793" i="4"/>
  <c r="H5793" i="4" s="1"/>
  <c r="F5897" i="4"/>
  <c r="H5897" i="4" s="1"/>
  <c r="F6033" i="4"/>
  <c r="H6033" i="4" s="1"/>
  <c r="F6137" i="4"/>
  <c r="H6137" i="4" s="1"/>
  <c r="F3547" i="4"/>
  <c r="H3547" i="4" s="1"/>
  <c r="F3439" i="4"/>
  <c r="H3439" i="4" s="1"/>
  <c r="F1852" i="4"/>
  <c r="H1852" i="4" s="1"/>
  <c r="F5961" i="4"/>
  <c r="H5961" i="4" s="1"/>
  <c r="F5419" i="4"/>
  <c r="H5419" i="4" s="1"/>
  <c r="F2637" i="4"/>
  <c r="H2637" i="4" s="1"/>
  <c r="F4020" i="4"/>
  <c r="H4020" i="4" s="1"/>
  <c r="F5435" i="4"/>
  <c r="H5435" i="4" s="1"/>
  <c r="F5523" i="4"/>
  <c r="H5523" i="4" s="1"/>
  <c r="F5643" i="4"/>
  <c r="H5643" i="4" s="1"/>
  <c r="F5771" i="4"/>
  <c r="H5771" i="4" s="1"/>
  <c r="F3418" i="4"/>
  <c r="H3418" i="4" s="1"/>
  <c r="F1931" i="4"/>
  <c r="H1931" i="4" s="1"/>
  <c r="F4083" i="4"/>
  <c r="H4083" i="4" s="1"/>
  <c r="F5307" i="4"/>
  <c r="H5307" i="4" s="1"/>
  <c r="F3380" i="4"/>
  <c r="H3380" i="4" s="1"/>
  <c r="F3500" i="4"/>
  <c r="H3500" i="4" s="1"/>
  <c r="F3596" i="4"/>
  <c r="H3596" i="4" s="1"/>
  <c r="F3764" i="4"/>
  <c r="H3764" i="4" s="1"/>
  <c r="F3852" i="4"/>
  <c r="H3852" i="4" s="1"/>
  <c r="F3956" i="4"/>
  <c r="H3956" i="4" s="1"/>
  <c r="F4060" i="4"/>
  <c r="H4060" i="4" s="1"/>
  <c r="F4204" i="4"/>
  <c r="H4204" i="4" s="1"/>
  <c r="F4324" i="4"/>
  <c r="H4324" i="4" s="1"/>
  <c r="F4468" i="4"/>
  <c r="H4468" i="4" s="1"/>
  <c r="F4588" i="4"/>
  <c r="H4588" i="4" s="1"/>
  <c r="F4804" i="4"/>
  <c r="H4804" i="4" s="1"/>
  <c r="F4916" i="4"/>
  <c r="H4916" i="4" s="1"/>
  <c r="F5092" i="4"/>
  <c r="H5092" i="4" s="1"/>
  <c r="F5252" i="4"/>
  <c r="H5252" i="4" s="1"/>
  <c r="F5444" i="4"/>
  <c r="H5444" i="4" s="1"/>
  <c r="F5556" i="4"/>
  <c r="H5556" i="4" s="1"/>
  <c r="F5676" i="4"/>
  <c r="H5676" i="4" s="1"/>
  <c r="F5940" i="4"/>
  <c r="H5940" i="4" s="1"/>
  <c r="F6068" i="4"/>
  <c r="H6068" i="4" s="1"/>
  <c r="E1895" i="4"/>
  <c r="F2228" i="4"/>
  <c r="H2228" i="4" s="1"/>
  <c r="F2956" i="4"/>
  <c r="H2956" i="4" s="1"/>
  <c r="F3523" i="4"/>
  <c r="H3523" i="4" s="1"/>
  <c r="F4386" i="4"/>
  <c r="H4386" i="4" s="1"/>
  <c r="F4594" i="4"/>
  <c r="H4594" i="4" s="1"/>
  <c r="F4666" i="4"/>
  <c r="H4666" i="4" s="1"/>
  <c r="F4818" i="4"/>
  <c r="H4818" i="4" s="1"/>
  <c r="F4970" i="4"/>
  <c r="H4970" i="4" s="1"/>
  <c r="F5218" i="4"/>
  <c r="H5218" i="4" s="1"/>
  <c r="F5418" i="4"/>
  <c r="H5418" i="4" s="1"/>
  <c r="F5618" i="4"/>
  <c r="H5618" i="4" s="1"/>
  <c r="F3423" i="4"/>
  <c r="H3423" i="4" s="1"/>
  <c r="F3511" i="4"/>
  <c r="H3511" i="4" s="1"/>
  <c r="F3767" i="4"/>
  <c r="H3767" i="4" s="1"/>
  <c r="F4063" i="4"/>
  <c r="H4063" i="4" s="1"/>
  <c r="F4647" i="4"/>
  <c r="H4647" i="4" s="1"/>
  <c r="F4227" i="4"/>
  <c r="H4227" i="4" s="1"/>
  <c r="F4371" i="4"/>
  <c r="H4371" i="4" s="1"/>
  <c r="F4595" i="4"/>
  <c r="H4595" i="4" s="1"/>
  <c r="F4859" i="4"/>
  <c r="H4859" i="4" s="1"/>
  <c r="F5003" i="4"/>
  <c r="H5003" i="4" s="1"/>
  <c r="F5187" i="4"/>
  <c r="H5187" i="4" s="1"/>
  <c r="F5539" i="4"/>
  <c r="H5539" i="4" s="1"/>
  <c r="F5699" i="4"/>
  <c r="H5699" i="4" s="1"/>
  <c r="F5795" i="4"/>
  <c r="H5795" i="4" s="1"/>
  <c r="F2549" i="4"/>
  <c r="H2549" i="4" s="1"/>
  <c r="F4308" i="4"/>
  <c r="H4308" i="4" s="1"/>
  <c r="F4412" i="4"/>
  <c r="H4412" i="4" s="1"/>
  <c r="F4540" i="4"/>
  <c r="H4540" i="4" s="1"/>
  <c r="F4652" i="4"/>
  <c r="H4652" i="4" s="1"/>
  <c r="F4780" i="4"/>
  <c r="H4780" i="4" s="1"/>
  <c r="F4948" i="4"/>
  <c r="H4948" i="4" s="1"/>
  <c r="F5044" i="4"/>
  <c r="H5044" i="4" s="1"/>
  <c r="F5156" i="4"/>
  <c r="H5156" i="4" s="1"/>
  <c r="F5404" i="4"/>
  <c r="H5404" i="4" s="1"/>
  <c r="F5508" i="4"/>
  <c r="H5508" i="4" s="1"/>
  <c r="F5876" i="4"/>
  <c r="H5876" i="4" s="1"/>
  <c r="F5036" i="4"/>
  <c r="H5036" i="4" s="1"/>
  <c r="E3262" i="4"/>
  <c r="E2535" i="4"/>
  <c r="F3854" i="4"/>
  <c r="H3854" i="4" s="1"/>
  <c r="F3974" i="4"/>
  <c r="H3974" i="4" s="1"/>
  <c r="F4182" i="4"/>
  <c r="H4182" i="4" s="1"/>
  <c r="F4246" i="4"/>
  <c r="H4246" i="4" s="1"/>
  <c r="F4334" i="4"/>
  <c r="H4334" i="4" s="1"/>
  <c r="F4430" i="4"/>
  <c r="H4430" i="4" s="1"/>
  <c r="F4510" i="4"/>
  <c r="H4510" i="4" s="1"/>
  <c r="F4806" i="4"/>
  <c r="H4806" i="4" s="1"/>
  <c r="F4942" i="4"/>
  <c r="H4942" i="4" s="1"/>
  <c r="F5006" i="4"/>
  <c r="H5006" i="4" s="1"/>
  <c r="F5422" i="4"/>
  <c r="H5422" i="4" s="1"/>
  <c r="F5550" i="4"/>
  <c r="H5550" i="4" s="1"/>
  <c r="F5718" i="4"/>
  <c r="H5718" i="4" s="1"/>
  <c r="F5806" i="4"/>
  <c r="H5806" i="4" s="1"/>
  <c r="F5958" i="4"/>
  <c r="H5958" i="4" s="1"/>
  <c r="F6078" i="4"/>
  <c r="H6078" i="4" s="1"/>
  <c r="F3483" i="4"/>
  <c r="H3483" i="4" s="1"/>
  <c r="F4065" i="4"/>
  <c r="H4065" i="4" s="1"/>
  <c r="F5601" i="4"/>
  <c r="H5601" i="4" s="1"/>
  <c r="F2115" i="4"/>
  <c r="H2115" i="4" s="1"/>
  <c r="F2419" i="4"/>
  <c r="H2419" i="4" s="1"/>
  <c r="F3939" i="4"/>
  <c r="H3939" i="4" s="1"/>
  <c r="F4011" i="4"/>
  <c r="H4011" i="4" s="1"/>
  <c r="F4091" i="4"/>
  <c r="H4091" i="4" s="1"/>
  <c r="F4219" i="4"/>
  <c r="H4219" i="4" s="1"/>
  <c r="F4499" i="4"/>
  <c r="H4499" i="4" s="1"/>
  <c r="F4635" i="4"/>
  <c r="H4635" i="4" s="1"/>
  <c r="F4763" i="4"/>
  <c r="H4763" i="4" s="1"/>
  <c r="F4891" i="4"/>
  <c r="H4891" i="4" s="1"/>
  <c r="F5035" i="4"/>
  <c r="H5035" i="4" s="1"/>
  <c r="F5155" i="4"/>
  <c r="H5155" i="4" s="1"/>
  <c r="F5251" i="4"/>
  <c r="H5251" i="4" s="1"/>
  <c r="F3827" i="4"/>
  <c r="H3827" i="4" s="1"/>
  <c r="F4139" i="4"/>
  <c r="H4139" i="4" s="1"/>
  <c r="F4411" i="4"/>
  <c r="H4411" i="4" s="1"/>
  <c r="F4555" i="4"/>
  <c r="H4555" i="4" s="1"/>
  <c r="F4843" i="4"/>
  <c r="H4843" i="4" s="1"/>
  <c r="F5123" i="4"/>
  <c r="H5123" i="4" s="1"/>
  <c r="F5211" i="4"/>
  <c r="H5211" i="4" s="1"/>
  <c r="F5339" i="4"/>
  <c r="H5339" i="4" s="1"/>
  <c r="F3899" i="4"/>
  <c r="H3899" i="4" s="1"/>
  <c r="F4251" i="4"/>
  <c r="H4251" i="4" s="1"/>
  <c r="F4491" i="4"/>
  <c r="H4491" i="4" s="1"/>
  <c r="F4971" i="4"/>
  <c r="H4971" i="4" s="1"/>
  <c r="F5139" i="4"/>
  <c r="H5139" i="4" s="1"/>
  <c r="F1622" i="4"/>
  <c r="H1622" i="4" s="1"/>
  <c r="F5475" i="4"/>
  <c r="H5475" i="4" s="1"/>
  <c r="F5579" i="4"/>
  <c r="H5579" i="4" s="1"/>
  <c r="F5731" i="4"/>
  <c r="H5731" i="4" s="1"/>
  <c r="F5819" i="4"/>
  <c r="H5819" i="4" s="1"/>
  <c r="F5931" i="4"/>
  <c r="H5931" i="4" s="1"/>
  <c r="F6035" i="4"/>
  <c r="H6035" i="4" s="1"/>
  <c r="F6139" i="4"/>
  <c r="H6139" i="4" s="1"/>
  <c r="F2005" i="4"/>
  <c r="H2005" i="4" s="1"/>
  <c r="F2117" i="4"/>
  <c r="H2117" i="4" s="1"/>
  <c r="F2285" i="4"/>
  <c r="H2285" i="4" s="1"/>
  <c r="F2421" i="4"/>
  <c r="H2421" i="4" s="1"/>
  <c r="F2581" i="4"/>
  <c r="H2581" i="4" s="1"/>
  <c r="F2685" i="4"/>
  <c r="H2685" i="4" s="1"/>
  <c r="F4676" i="4"/>
  <c r="H4676" i="4" s="1"/>
  <c r="F4972" i="4"/>
  <c r="H4972" i="4" s="1"/>
  <c r="F5275" i="4"/>
  <c r="H5275" i="4" s="1"/>
  <c r="F5483" i="4"/>
  <c r="H5483" i="4" s="1"/>
  <c r="F5571" i="4"/>
  <c r="H5571" i="4" s="1"/>
  <c r="F5691" i="4"/>
  <c r="H5691" i="4" s="1"/>
  <c r="F5835" i="4"/>
  <c r="H5835" i="4" s="1"/>
  <c r="F5979" i="4"/>
  <c r="H5979" i="4" s="1"/>
  <c r="F6107" i="4"/>
  <c r="H6107" i="4" s="1"/>
  <c r="F2229" i="4"/>
  <c r="H2229" i="4" s="1"/>
  <c r="F2357" i="4"/>
  <c r="H2357" i="4" s="1"/>
  <c r="F2469" i="4"/>
  <c r="H2469" i="4" s="1"/>
  <c r="F2565" i="4"/>
  <c r="H2565" i="4" s="1"/>
  <c r="F2645" i="4"/>
  <c r="H2645" i="4" s="1"/>
  <c r="F2741" i="4"/>
  <c r="H2741" i="4" s="1"/>
  <c r="F3444" i="4"/>
  <c r="H3444" i="4" s="1"/>
  <c r="F3564" i="4"/>
  <c r="H3564" i="4" s="1"/>
  <c r="F3908" i="4"/>
  <c r="H3908" i="4" s="1"/>
  <c r="F4052" i="4"/>
  <c r="H4052" i="4" s="1"/>
  <c r="F4132" i="4"/>
  <c r="H4132" i="4" s="1"/>
  <c r="F4220" i="4"/>
  <c r="H4220" i="4" s="1"/>
  <c r="F4340" i="4"/>
  <c r="H4340" i="4" s="1"/>
  <c r="E5582" i="4"/>
  <c r="F4012" i="4"/>
  <c r="H4012" i="4" s="1"/>
  <c r="F2268" i="4"/>
  <c r="H2268" i="4" s="1"/>
  <c r="F2340" i="4"/>
  <c r="H2340" i="4" s="1"/>
  <c r="F2452" i="4"/>
  <c r="H2452" i="4" s="1"/>
  <c r="F2580" i="4"/>
  <c r="H2580" i="4" s="1"/>
  <c r="F2740" i="4"/>
  <c r="H2740" i="4" s="1"/>
  <c r="F2836" i="4"/>
  <c r="H2836" i="4" s="1"/>
  <c r="F2908" i="4"/>
  <c r="H2908" i="4" s="1"/>
  <c r="F2996" i="4"/>
  <c r="H2996" i="4" s="1"/>
  <c r="F3107" i="4"/>
  <c r="H3107" i="4" s="1"/>
  <c r="F3555" i="4"/>
  <c r="H3555" i="4" s="1"/>
  <c r="F3683" i="4"/>
  <c r="H3683" i="4" s="1"/>
  <c r="F3771" i="4"/>
  <c r="H3771" i="4" s="1"/>
  <c r="F3994" i="4"/>
  <c r="H3994" i="4" s="1"/>
  <c r="F4154" i="4"/>
  <c r="H4154" i="4" s="1"/>
  <c r="F4242" i="4"/>
  <c r="H4242" i="4" s="1"/>
  <c r="F4330" i="4"/>
  <c r="H4330" i="4" s="1"/>
  <c r="F4474" i="4"/>
  <c r="H4474" i="4" s="1"/>
  <c r="F4618" i="4"/>
  <c r="H4618" i="4" s="1"/>
  <c r="F4698" i="4"/>
  <c r="H4698" i="4" s="1"/>
  <c r="F4770" i="4"/>
  <c r="H4770" i="4" s="1"/>
  <c r="F4922" i="4"/>
  <c r="H4922" i="4" s="1"/>
  <c r="F5010" i="4"/>
  <c r="H5010" i="4" s="1"/>
  <c r="F5170" i="4"/>
  <c r="H5170" i="4" s="1"/>
  <c r="F5282" i="4"/>
  <c r="H5282" i="4" s="1"/>
  <c r="F5386" i="4"/>
  <c r="H5386" i="4" s="1"/>
  <c r="F5498" i="4"/>
  <c r="H5498" i="4" s="1"/>
  <c r="F5562" i="4"/>
  <c r="H5562" i="4" s="1"/>
  <c r="F5666" i="4"/>
  <c r="H5666" i="4" s="1"/>
  <c r="F5762" i="4"/>
  <c r="H5762" i="4" s="1"/>
  <c r="F5842" i="4"/>
  <c r="H5842" i="4" s="1"/>
  <c r="F5938" i="4"/>
  <c r="H5938" i="4" s="1"/>
  <c r="F6026" i="4"/>
  <c r="H6026" i="4" s="1"/>
  <c r="F6106" i="4"/>
  <c r="H6106" i="4" s="1"/>
  <c r="F3455" i="4"/>
  <c r="H3455" i="4" s="1"/>
  <c r="F3559" i="4"/>
  <c r="H3559" i="4" s="1"/>
  <c r="F3647" i="4"/>
  <c r="H3647" i="4" s="1"/>
  <c r="F3895" i="4"/>
  <c r="H3895" i="4" s="1"/>
  <c r="F4247" i="4"/>
  <c r="H4247" i="4" s="1"/>
  <c r="F5223" i="4"/>
  <c r="H5223" i="4" s="1"/>
  <c r="F6007" i="4"/>
  <c r="H6007" i="4" s="1"/>
  <c r="F4376" i="4"/>
  <c r="H4376" i="4" s="1"/>
  <c r="F5112" i="4"/>
  <c r="H5112" i="4" s="1"/>
  <c r="F5880" i="4"/>
  <c r="H5880" i="4" s="1"/>
  <c r="F4826" i="4"/>
  <c r="H4826" i="4" s="1"/>
  <c r="F4155" i="4"/>
  <c r="H4155" i="4" s="1"/>
  <c r="F4339" i="4"/>
  <c r="H4339" i="4" s="1"/>
  <c r="F4531" i="4"/>
  <c r="H4531" i="4" s="1"/>
  <c r="F4643" i="4"/>
  <c r="H4643" i="4" s="1"/>
  <c r="F5083" i="4"/>
  <c r="H5083" i="4" s="1"/>
  <c r="F5331" i="4"/>
  <c r="H5331" i="4" s="1"/>
  <c r="F2179" i="4"/>
  <c r="H2179" i="4" s="1"/>
  <c r="F1987" i="4"/>
  <c r="H1987" i="4" s="1"/>
  <c r="F5499" i="4"/>
  <c r="H5499" i="4" s="1"/>
  <c r="F5611" i="4"/>
  <c r="H5611" i="4" s="1"/>
  <c r="F5747" i="4"/>
  <c r="H5747" i="4" s="1"/>
  <c r="F5851" i="4"/>
  <c r="H5851" i="4" s="1"/>
  <c r="F5955" i="4"/>
  <c r="H5955" i="4" s="1"/>
  <c r="F6067" i="4"/>
  <c r="H6067" i="4" s="1"/>
  <c r="F6171" i="4"/>
  <c r="H6171" i="4" s="1"/>
  <c r="F2029" i="4"/>
  <c r="H2029" i="4" s="1"/>
  <c r="F2141" i="4"/>
  <c r="H2141" i="4" s="1"/>
  <c r="F2317" i="4"/>
  <c r="H2317" i="4" s="1"/>
  <c r="F2501" i="4"/>
  <c r="H2501" i="4" s="1"/>
  <c r="F2605" i="4"/>
  <c r="H2605" i="4" s="1"/>
  <c r="F2733" i="4"/>
  <c r="H2733" i="4" s="1"/>
  <c r="F3556" i="4"/>
  <c r="H3556" i="4" s="1"/>
  <c r="F3740" i="4"/>
  <c r="H3740" i="4" s="1"/>
  <c r="F3892" i="4"/>
  <c r="H3892" i="4" s="1"/>
  <c r="F4004" i="4"/>
  <c r="H4004" i="4" s="1"/>
  <c r="F4252" i="4"/>
  <c r="H4252" i="4" s="1"/>
  <c r="F4356" i="4"/>
  <c r="H4356" i="4" s="1"/>
  <c r="F4476" i="4"/>
  <c r="H4476" i="4" s="1"/>
  <c r="F4612" i="4"/>
  <c r="H4612" i="4" s="1"/>
  <c r="F4708" i="4"/>
  <c r="H4708" i="4" s="1"/>
  <c r="F4892" i="4"/>
  <c r="H4892" i="4" s="1"/>
  <c r="F5004" i="4"/>
  <c r="H5004" i="4" s="1"/>
  <c r="F5100" i="4"/>
  <c r="H5100" i="4" s="1"/>
  <c r="F5204" i="4"/>
  <c r="H5204" i="4" s="1"/>
  <c r="F5332" i="4"/>
  <c r="H5332" i="4" s="1"/>
  <c r="F5452" i="4"/>
  <c r="H5452" i="4" s="1"/>
  <c r="F5572" i="4"/>
  <c r="H5572" i="4" s="1"/>
  <c r="F5700" i="4"/>
  <c r="H5700" i="4" s="1"/>
  <c r="F5820" i="4"/>
  <c r="H5820" i="4" s="1"/>
  <c r="F5996" i="4"/>
  <c r="H5996" i="4" s="1"/>
  <c r="F6124" i="4"/>
  <c r="H6124" i="4" s="1"/>
  <c r="F5427" i="4"/>
  <c r="H5427" i="4" s="1"/>
  <c r="F5659" i="4"/>
  <c r="H5659" i="4" s="1"/>
  <c r="F5755" i="4"/>
  <c r="H5755" i="4" s="1"/>
  <c r="F5939" i="4"/>
  <c r="H5939" i="4" s="1"/>
  <c r="F6163" i="4"/>
  <c r="H6163" i="4" s="1"/>
  <c r="F5411" i="4"/>
  <c r="H5411" i="4" s="1"/>
  <c r="F5507" i="4"/>
  <c r="H5507" i="4" s="1"/>
  <c r="F5603" i="4"/>
  <c r="H5603" i="4" s="1"/>
  <c r="F5859" i="4"/>
  <c r="H5859" i="4" s="1"/>
  <c r="F6011" i="4"/>
  <c r="H6011" i="4" s="1"/>
  <c r="F6131" i="4"/>
  <c r="H6131" i="4" s="1"/>
  <c r="F2077" i="4"/>
  <c r="H2077" i="4" s="1"/>
  <c r="F2269" i="4"/>
  <c r="H2269" i="4" s="1"/>
  <c r="F2381" i="4"/>
  <c r="H2381" i="4" s="1"/>
  <c r="F2493" i="4"/>
  <c r="H2493" i="4" s="1"/>
  <c r="F2589" i="4"/>
  <c r="H2589" i="4" s="1"/>
  <c r="F2677" i="4"/>
  <c r="H2677" i="4" s="1"/>
  <c r="F2765" i="4"/>
  <c r="H2765" i="4" s="1"/>
  <c r="F3468" i="4"/>
  <c r="H3468" i="4" s="1"/>
  <c r="F3604" i="4"/>
  <c r="H3604" i="4" s="1"/>
  <c r="F3804" i="4"/>
  <c r="H3804" i="4" s="1"/>
  <c r="F3940" i="4"/>
  <c r="H3940" i="4" s="1"/>
  <c r="F4092" i="4"/>
  <c r="H4092" i="4" s="1"/>
  <c r="F4148" i="4"/>
  <c r="H4148" i="4" s="1"/>
  <c r="F4244" i="4"/>
  <c r="H4244" i="4" s="1"/>
  <c r="F4364" i="4"/>
  <c r="H4364" i="4" s="1"/>
  <c r="F4484" i="4"/>
  <c r="H4484" i="4" s="1"/>
  <c r="F4660" i="4"/>
  <c r="H4660" i="4" s="1"/>
  <c r="F4788" i="4"/>
  <c r="H4788" i="4" s="1"/>
  <c r="F4908" i="4"/>
  <c r="H4908" i="4" s="1"/>
  <c r="F4988" i="4"/>
  <c r="H4988" i="4" s="1"/>
  <c r="F5108" i="4"/>
  <c r="H5108" i="4" s="1"/>
  <c r="E3630" i="4"/>
  <c r="F1640" i="4"/>
  <c r="H1640" i="4" s="1"/>
  <c r="F1743" i="4"/>
  <c r="H1743" i="4" s="1"/>
  <c r="F2471" i="4"/>
  <c r="H2471" i="4" s="1"/>
  <c r="F2959" i="4"/>
  <c r="H2959" i="4" s="1"/>
  <c r="F1291" i="4"/>
  <c r="H1291" i="4" s="1"/>
  <c r="F2785" i="4"/>
  <c r="H2785" i="4" s="1"/>
  <c r="F4267" i="4"/>
  <c r="H4267" i="4" s="1"/>
  <c r="F1114" i="4"/>
  <c r="H1114" i="4" s="1"/>
  <c r="F1394" i="4"/>
  <c r="H1394" i="4" s="1"/>
  <c r="F2104" i="4"/>
  <c r="H2104" i="4" s="1"/>
  <c r="F2328" i="4"/>
  <c r="H2328" i="4" s="1"/>
  <c r="F2744" i="4"/>
  <c r="H2744" i="4" s="1"/>
  <c r="F3847" i="4"/>
  <c r="H3847" i="4" s="1"/>
  <c r="F3086" i="4"/>
  <c r="H3086" i="4" s="1"/>
  <c r="F3158" i="4"/>
  <c r="H3158" i="4" s="1"/>
  <c r="F3286" i="4"/>
  <c r="H3286" i="4" s="1"/>
  <c r="F3342" i="4"/>
  <c r="H3342" i="4" s="1"/>
  <c r="F3454" i="4"/>
  <c r="H3454" i="4" s="1"/>
  <c r="F3550" i="4"/>
  <c r="H3550" i="4" s="1"/>
  <c r="F3670" i="4"/>
  <c r="H3670" i="4" s="1"/>
  <c r="F3774" i="4"/>
  <c r="H3774" i="4" s="1"/>
  <c r="F3862" i="4"/>
  <c r="H3862" i="4" s="1"/>
  <c r="F4726" i="4"/>
  <c r="H4726" i="4" s="1"/>
  <c r="F5078" i="4"/>
  <c r="H5078" i="4" s="1"/>
  <c r="E1511" i="4"/>
  <c r="F1919" i="4"/>
  <c r="H1919" i="4" s="1"/>
  <c r="E1855" i="4"/>
  <c r="E1959" i="4"/>
  <c r="E2487" i="4"/>
  <c r="F2583" i="4"/>
  <c r="H2583" i="4" s="1"/>
  <c r="F2895" i="4"/>
  <c r="H2895" i="4" s="1"/>
  <c r="E1575" i="4"/>
  <c r="E1607" i="4"/>
  <c r="E1639" i="4"/>
  <c r="E3286" i="4"/>
  <c r="E3454" i="4"/>
  <c r="E2895" i="4"/>
  <c r="F5868" i="4"/>
  <c r="H5868" i="4" s="1"/>
  <c r="F5988" i="4"/>
  <c r="H5988" i="4" s="1"/>
  <c r="F6116" i="4"/>
  <c r="H6116" i="4" s="1"/>
  <c r="F5459" i="4"/>
  <c r="H5459" i="4" s="1"/>
  <c r="F5595" i="4"/>
  <c r="H5595" i="4" s="1"/>
  <c r="F5787" i="4"/>
  <c r="H5787" i="4" s="1"/>
  <c r="F5923" i="4"/>
  <c r="H5923" i="4" s="1"/>
  <c r="F6027" i="4"/>
  <c r="H6027" i="4" s="1"/>
  <c r="F6147" i="4"/>
  <c r="H6147" i="4" s="1"/>
  <c r="F2887" i="4"/>
  <c r="H2887" i="4" s="1"/>
  <c r="F3486" i="4"/>
  <c r="H3486" i="4" s="1"/>
  <c r="F5270" i="4"/>
  <c r="H5270" i="4" s="1"/>
  <c r="F5686" i="4"/>
  <c r="H5686" i="4" s="1"/>
  <c r="F1865" i="4"/>
  <c r="H1865" i="4" s="1"/>
  <c r="F2857" i="4"/>
  <c r="H2857" i="4" s="1"/>
  <c r="F1130" i="4"/>
  <c r="H1130" i="4" s="1"/>
  <c r="F1418" i="4"/>
  <c r="H1418" i="4" s="1"/>
  <c r="F2128" i="4"/>
  <c r="H2128" i="4" s="1"/>
  <c r="F2928" i="4"/>
  <c r="H2928" i="4" s="1"/>
  <c r="F3543" i="4"/>
  <c r="H3543" i="4" s="1"/>
  <c r="F5527" i="4"/>
  <c r="H5527" i="4" s="1"/>
  <c r="F1657" i="4"/>
  <c r="H1657" i="4" s="1"/>
  <c r="F1498" i="4"/>
  <c r="H1498" i="4" s="1"/>
  <c r="F3094" i="4"/>
  <c r="H3094" i="4" s="1"/>
  <c r="F3358" i="4"/>
  <c r="H3358" i="4" s="1"/>
  <c r="F3494" i="4"/>
  <c r="H3494" i="4" s="1"/>
  <c r="F3558" i="4"/>
  <c r="H3558" i="4" s="1"/>
  <c r="F3606" i="4"/>
  <c r="H3606" i="4" s="1"/>
  <c r="F3686" i="4"/>
  <c r="H3686" i="4" s="1"/>
  <c r="F3790" i="4"/>
  <c r="H3790" i="4" s="1"/>
  <c r="E4102" i="4"/>
  <c r="F5150" i="4"/>
  <c r="H5150" i="4" s="1"/>
  <c r="F5518" i="4"/>
  <c r="H5518" i="4" s="1"/>
  <c r="E1519" i="4"/>
  <c r="F1671" i="4"/>
  <c r="H1671" i="4" s="1"/>
  <c r="F1847" i="4"/>
  <c r="H1847" i="4" s="1"/>
  <c r="F1951" i="4"/>
  <c r="H1951" i="4" s="1"/>
  <c r="F2623" i="4"/>
  <c r="H2623" i="4" s="1"/>
  <c r="F2951" i="4"/>
  <c r="H2951" i="4" s="1"/>
  <c r="E1583" i="4"/>
  <c r="E1615" i="4"/>
  <c r="E1647" i="4"/>
  <c r="E1703" i="4"/>
  <c r="E1879" i="4"/>
  <c r="F3548" i="4"/>
  <c r="H3548" i="4" s="1"/>
  <c r="F3700" i="4"/>
  <c r="H3700" i="4" s="1"/>
  <c r="F4028" i="4"/>
  <c r="H4028" i="4" s="1"/>
  <c r="F4284" i="4"/>
  <c r="H4284" i="4" s="1"/>
  <c r="F4460" i="4"/>
  <c r="H4460" i="4" s="1"/>
  <c r="F4596" i="4"/>
  <c r="H4596" i="4" s="1"/>
  <c r="F4700" i="4"/>
  <c r="H4700" i="4" s="1"/>
  <c r="F4828" i="4"/>
  <c r="H4828" i="4" s="1"/>
  <c r="F5060" i="4"/>
  <c r="H5060" i="4" s="1"/>
  <c r="F5348" i="4"/>
  <c r="H5348" i="4" s="1"/>
  <c r="F5532" i="4"/>
  <c r="H5532" i="4" s="1"/>
  <c r="F5652" i="4"/>
  <c r="H5652" i="4" s="1"/>
  <c r="F5772" i="4"/>
  <c r="H5772" i="4" s="1"/>
  <c r="F5892" i="4"/>
  <c r="H5892" i="4" s="1"/>
  <c r="F6012" i="4"/>
  <c r="H6012" i="4" s="1"/>
  <c r="F6132" i="4"/>
  <c r="H6132" i="4" s="1"/>
  <c r="F1458" i="4"/>
  <c r="H1458" i="4" s="1"/>
  <c r="F2072" i="4"/>
  <c r="H2072" i="4" s="1"/>
  <c r="F2664" i="4"/>
  <c r="H2664" i="4" s="1"/>
  <c r="F5175" i="4"/>
  <c r="H5175" i="4" s="1"/>
  <c r="F1515" i="4"/>
  <c r="H1515" i="4" s="1"/>
  <c r="F3051" i="4"/>
  <c r="H3051" i="4" s="1"/>
  <c r="F3726" i="4"/>
  <c r="H3726" i="4" s="1"/>
  <c r="F4766" i="4"/>
  <c r="H4766" i="4" s="1"/>
  <c r="E1847" i="4"/>
  <c r="E2623" i="4"/>
  <c r="F2823" i="4"/>
  <c r="H2823" i="4" s="1"/>
  <c r="F5164" i="4"/>
  <c r="H5164" i="4" s="1"/>
  <c r="F5260" i="4"/>
  <c r="H5260" i="4" s="1"/>
  <c r="F5364" i="4"/>
  <c r="H5364" i="4" s="1"/>
  <c r="F5492" i="4"/>
  <c r="H5492" i="4" s="1"/>
  <c r="F5612" i="4"/>
  <c r="H5612" i="4" s="1"/>
  <c r="F5756" i="4"/>
  <c r="H5756" i="4" s="1"/>
  <c r="F5900" i="4"/>
  <c r="H5900" i="4" s="1"/>
  <c r="F6020" i="4"/>
  <c r="H6020" i="4" s="1"/>
  <c r="F6148" i="4"/>
  <c r="H6148" i="4" s="1"/>
  <c r="F5491" i="4"/>
  <c r="H5491" i="4" s="1"/>
  <c r="F5619" i="4"/>
  <c r="H5619" i="4" s="1"/>
  <c r="F5827" i="4"/>
  <c r="H5827" i="4" s="1"/>
  <c r="F5947" i="4"/>
  <c r="H5947" i="4" s="1"/>
  <c r="F6059" i="4"/>
  <c r="H6059" i="4" s="1"/>
  <c r="F1481" i="4"/>
  <c r="H1481" i="4" s="1"/>
  <c r="F1679" i="4"/>
  <c r="H1679" i="4" s="1"/>
  <c r="F2399" i="4"/>
  <c r="H2399" i="4" s="1"/>
  <c r="F2703" i="4"/>
  <c r="H2703" i="4" s="1"/>
  <c r="F2911" i="4"/>
  <c r="H2911" i="4" s="1"/>
  <c r="F3518" i="4"/>
  <c r="H3518" i="4" s="1"/>
  <c r="F4382" i="4"/>
  <c r="H4382" i="4" s="1"/>
  <c r="F5366" i="4"/>
  <c r="H5366" i="4" s="1"/>
  <c r="F1985" i="4"/>
  <c r="H1985" i="4" s="1"/>
  <c r="F4104" i="4"/>
  <c r="H4104" i="4" s="1"/>
  <c r="F1577" i="4"/>
  <c r="H1577" i="4" s="1"/>
  <c r="F2208" i="4"/>
  <c r="H2208" i="4" s="1"/>
  <c r="F2552" i="4"/>
  <c r="H2552" i="4" s="1"/>
  <c r="F2984" i="4"/>
  <c r="H2984" i="4" s="1"/>
  <c r="F3567" i="4"/>
  <c r="H3567" i="4" s="1"/>
  <c r="F3102" i="4"/>
  <c r="H3102" i="4" s="1"/>
  <c r="F3222" i="4"/>
  <c r="H3222" i="4" s="1"/>
  <c r="F3326" i="4"/>
  <c r="H3326" i="4" s="1"/>
  <c r="F3414" i="4"/>
  <c r="H3414" i="4" s="1"/>
  <c r="F3502" i="4"/>
  <c r="H3502" i="4" s="1"/>
  <c r="F3614" i="4"/>
  <c r="H3614" i="4" s="1"/>
  <c r="F3702" i="4"/>
  <c r="H3702" i="4" s="1"/>
  <c r="F3798" i="4"/>
  <c r="H3798" i="4" s="1"/>
  <c r="E4190" i="4"/>
  <c r="F4774" i="4"/>
  <c r="H4774" i="4" s="1"/>
  <c r="F5166" i="4"/>
  <c r="H5166" i="4" s="1"/>
  <c r="F5542" i="4"/>
  <c r="H5542" i="4" s="1"/>
  <c r="F1751" i="4"/>
  <c r="H1751" i="4" s="1"/>
  <c r="F1863" i="4"/>
  <c r="H1863" i="4" s="1"/>
  <c r="F1975" i="4"/>
  <c r="H1975" i="4" s="1"/>
  <c r="E1903" i="4"/>
  <c r="E2575" i="4"/>
  <c r="E1559" i="4"/>
  <c r="E1623" i="4"/>
  <c r="E1655" i="4"/>
  <c r="E1791" i="4"/>
  <c r="E3326" i="4"/>
  <c r="E3502" i="4"/>
  <c r="E4774" i="4"/>
  <c r="E1863" i="4"/>
  <c r="E1975" i="4"/>
  <c r="F4452" i="4"/>
  <c r="H4452" i="4" s="1"/>
  <c r="F4572" i="4"/>
  <c r="H4572" i="4" s="1"/>
  <c r="F4748" i="4"/>
  <c r="H4748" i="4" s="1"/>
  <c r="F4980" i="4"/>
  <c r="H4980" i="4" s="1"/>
  <c r="F5196" i="4"/>
  <c r="H5196" i="4" s="1"/>
  <c r="F5276" i="4"/>
  <c r="H5276" i="4" s="1"/>
  <c r="F5388" i="4"/>
  <c r="H5388" i="4" s="1"/>
  <c r="F5516" i="4"/>
  <c r="H5516" i="4" s="1"/>
  <c r="F5804" i="4"/>
  <c r="H5804" i="4" s="1"/>
  <c r="F5932" i="4"/>
  <c r="H5932" i="4" s="1"/>
  <c r="F6052" i="4"/>
  <c r="H6052" i="4" s="1"/>
  <c r="F5531" i="4"/>
  <c r="H5531" i="4" s="1"/>
  <c r="F5651" i="4"/>
  <c r="H5651" i="4" s="1"/>
  <c r="F5867" i="4"/>
  <c r="H5867" i="4" s="1"/>
  <c r="F5963" i="4"/>
  <c r="H5963" i="4" s="1"/>
  <c r="F6091" i="4"/>
  <c r="H6091" i="4" s="1"/>
  <c r="F1536" i="4"/>
  <c r="H1536" i="4" s="1"/>
  <c r="F1719" i="4"/>
  <c r="H1719" i="4" s="1"/>
  <c r="F1911" i="4"/>
  <c r="H1911" i="4" s="1"/>
  <c r="F2431" i="4"/>
  <c r="H2431" i="4" s="1"/>
  <c r="F3206" i="4"/>
  <c r="H3206" i="4" s="1"/>
  <c r="F4638" i="4"/>
  <c r="H4638" i="4" s="1"/>
  <c r="F1099" i="4"/>
  <c r="H1099" i="4" s="1"/>
  <c r="F2289" i="4"/>
  <c r="H2289" i="4" s="1"/>
  <c r="F4187" i="4"/>
  <c r="H4187" i="4" s="1"/>
  <c r="F2232" i="4"/>
  <c r="H2232" i="4" s="1"/>
  <c r="F2584" i="4"/>
  <c r="H2584" i="4" s="1"/>
  <c r="F3303" i="4"/>
  <c r="H3303" i="4" s="1"/>
  <c r="F3134" i="4"/>
  <c r="H3134" i="4" s="1"/>
  <c r="F3262" i="4"/>
  <c r="H3262" i="4" s="1"/>
  <c r="F3334" i="4"/>
  <c r="H3334" i="4" s="1"/>
  <c r="F3422" i="4"/>
  <c r="H3422" i="4" s="1"/>
  <c r="F3590" i="4"/>
  <c r="H3590" i="4" s="1"/>
  <c r="F3630" i="4"/>
  <c r="H3630" i="4" s="1"/>
  <c r="F3718" i="4"/>
  <c r="H3718" i="4" s="1"/>
  <c r="F3950" i="4"/>
  <c r="H3950" i="4" s="1"/>
  <c r="E4574" i="4"/>
  <c r="F4814" i="4"/>
  <c r="H4814" i="4" s="1"/>
  <c r="E4974" i="4"/>
  <c r="F5190" i="4"/>
  <c r="H5190" i="4" s="1"/>
  <c r="F5582" i="4"/>
  <c r="H5582" i="4" s="1"/>
  <c r="E1543" i="4"/>
  <c r="F1783" i="4"/>
  <c r="H1783" i="4" s="1"/>
  <c r="F1895" i="4"/>
  <c r="H1895" i="4" s="1"/>
  <c r="E1823" i="4"/>
  <c r="F2535" i="4"/>
  <c r="H2535" i="4" s="1"/>
  <c r="F2775" i="4"/>
  <c r="H2775" i="4" s="1"/>
  <c r="E2607" i="4"/>
  <c r="E1567" i="4"/>
  <c r="E1599" i="4"/>
  <c r="E1631" i="4"/>
  <c r="E1687" i="4"/>
  <c r="E1815" i="4"/>
  <c r="E2615" i="4"/>
  <c r="E2975" i="4"/>
  <c r="F425" i="4"/>
  <c r="H425" i="4" s="1"/>
  <c r="G6260" i="4"/>
  <c r="I6260" i="4" s="1"/>
  <c r="E2333" i="4"/>
  <c r="E2429" i="4"/>
  <c r="E2453" i="4"/>
  <c r="E6297" i="4"/>
  <c r="E2871" i="4"/>
  <c r="E4467" i="4"/>
  <c r="E4699" i="4"/>
  <c r="G6359" i="4"/>
  <c r="I6359" i="4" s="1"/>
  <c r="E4828" i="4"/>
  <c r="E1949" i="4"/>
  <c r="E3993" i="4"/>
  <c r="E2219" i="4"/>
  <c r="E5652" i="4"/>
  <c r="E6351" i="4"/>
  <c r="H1254" i="4"/>
  <c r="E1421" i="4"/>
  <c r="E2065" i="4"/>
  <c r="E3945" i="4"/>
  <c r="E5521" i="4"/>
  <c r="E5833" i="4"/>
  <c r="E6389" i="4"/>
  <c r="E5827" i="4"/>
  <c r="E6392" i="4"/>
  <c r="E3593" i="4"/>
  <c r="E3305" i="4"/>
  <c r="E5161" i="4"/>
  <c r="G6413" i="4"/>
  <c r="I6413" i="4" s="1"/>
  <c r="E2786" i="4"/>
  <c r="H6423" i="4"/>
  <c r="E5673" i="4"/>
  <c r="G6319" i="4"/>
  <c r="I6319" i="4" s="1"/>
  <c r="H4449" i="4"/>
  <c r="E6025" i="4"/>
  <c r="G6242" i="4"/>
  <c r="I6242" i="4" s="1"/>
  <c r="E903" i="4"/>
  <c r="E4340" i="4"/>
  <c r="E2347" i="4"/>
  <c r="E4065" i="4"/>
  <c r="E5697" i="4"/>
  <c r="E678" i="4"/>
  <c r="E4451" i="4"/>
  <c r="E5540" i="4"/>
  <c r="H1734" i="4"/>
  <c r="E2165" i="4"/>
  <c r="H1566" i="4"/>
  <c r="E2186" i="4"/>
  <c r="E1911" i="4"/>
  <c r="E3233" i="4"/>
  <c r="E5889" i="4"/>
  <c r="E6105" i="4"/>
  <c r="E3755" i="4"/>
  <c r="H3930" i="4"/>
  <c r="H4591" i="4"/>
  <c r="E2232" i="4"/>
  <c r="E2461" i="4"/>
  <c r="E2301" i="4"/>
  <c r="E6164" i="4"/>
  <c r="E2605" i="4"/>
  <c r="E2733" i="4"/>
  <c r="E4339" i="4"/>
  <c r="E5411" i="4"/>
  <c r="E5780" i="4"/>
  <c r="E2275" i="4"/>
  <c r="E6036" i="4"/>
  <c r="E4894" i="4"/>
  <c r="E4206" i="4"/>
  <c r="E2077" i="4"/>
  <c r="E2677" i="4"/>
  <c r="H3038" i="4"/>
  <c r="E5372" i="4"/>
  <c r="E4244" i="4"/>
  <c r="E3049" i="4"/>
  <c r="E4849" i="4"/>
  <c r="E2765" i="4"/>
  <c r="G6249" i="4"/>
  <c r="I6249" i="4" s="1"/>
  <c r="E3780" i="4"/>
  <c r="E4292" i="4"/>
  <c r="H6282" i="4"/>
  <c r="E6352" i="4"/>
  <c r="E2625" i="4"/>
  <c r="E5153" i="4"/>
  <c r="E4427" i="4"/>
  <c r="E5284" i="4"/>
  <c r="E2256" i="4"/>
  <c r="E5443" i="4"/>
  <c r="G6355" i="4"/>
  <c r="I6355" i="4" s="1"/>
  <c r="E6355" i="4"/>
  <c r="F1824" i="4"/>
  <c r="H1824" i="4" s="1"/>
  <c r="E5681" i="4"/>
  <c r="E2983" i="4"/>
  <c r="E2273" i="4"/>
  <c r="F4041" i="4"/>
  <c r="H4041" i="4"/>
  <c r="E694" i="4"/>
  <c r="E3889" i="4"/>
  <c r="E4209" i="4"/>
  <c r="E2177" i="4"/>
  <c r="E2865" i="4"/>
  <c r="E1069" i="4"/>
  <c r="E2978" i="4"/>
  <c r="E3441" i="4"/>
  <c r="E3569" i="4"/>
  <c r="E3737" i="4"/>
  <c r="E1399" i="4"/>
  <c r="E1669" i="4"/>
  <c r="E2892" i="4"/>
  <c r="E3068" i="4"/>
  <c r="E3970" i="4"/>
  <c r="E4450" i="4"/>
  <c r="E4610" i="4"/>
  <c r="E4890" i="4"/>
  <c r="E5146" i="4"/>
  <c r="E5474" i="4"/>
  <c r="E5538" i="4"/>
  <c r="E5738" i="4"/>
  <c r="E6002" i="4"/>
  <c r="E6090" i="4"/>
  <c r="G6226" i="4"/>
  <c r="I6226" i="4" s="1"/>
  <c r="E6226" i="4"/>
  <c r="E3439" i="4"/>
  <c r="E4540" i="4"/>
  <c r="E5947" i="4"/>
  <c r="E5491" i="4"/>
  <c r="F4590" i="4"/>
  <c r="H4590" i="4"/>
  <c r="E3897" i="4"/>
  <c r="E4297" i="4"/>
  <c r="E6113" i="4"/>
  <c r="E6400" i="4"/>
  <c r="G6400" i="4"/>
  <c r="I6400" i="4" s="1"/>
  <c r="G6302" i="4"/>
  <c r="I6302" i="4" s="1"/>
  <c r="E6302" i="4"/>
  <c r="E5924" i="4"/>
  <c r="E3016" i="4"/>
  <c r="F3445" i="4"/>
  <c r="H3445" i="4"/>
  <c r="F1798" i="4"/>
  <c r="H1798" i="4"/>
  <c r="E2417" i="4"/>
  <c r="E2649" i="4"/>
  <c r="E654" i="4"/>
  <c r="E2019" i="4"/>
  <c r="E2155" i="4"/>
  <c r="E5041" i="4"/>
  <c r="E5105" i="4"/>
  <c r="E2314" i="4"/>
  <c r="E4905" i="4"/>
  <c r="E5185" i="4"/>
  <c r="E5297" i="4"/>
  <c r="E5290" i="4"/>
  <c r="E5378" i="4"/>
  <c r="E5490" i="4"/>
  <c r="E711" i="4"/>
  <c r="E5601" i="4"/>
  <c r="E5649" i="4"/>
  <c r="E6307" i="4"/>
  <c r="E5121" i="4"/>
  <c r="E5457" i="4"/>
  <c r="E5841" i="4"/>
  <c r="G6201" i="4"/>
  <c r="I6201" i="4" s="1"/>
  <c r="E6201" i="4"/>
  <c r="E5958" i="4"/>
  <c r="E4940" i="4"/>
  <c r="E2237" i="4"/>
  <c r="E4852" i="4"/>
  <c r="E1786" i="4"/>
  <c r="F3773" i="4"/>
  <c r="H3773" i="4"/>
  <c r="E5769" i="4"/>
  <c r="E2569" i="4"/>
  <c r="E3794" i="4"/>
  <c r="E5292" i="4"/>
  <c r="E5537" i="4"/>
  <c r="H2304" i="4"/>
  <c r="F2390" i="4"/>
  <c r="H2390" i="4"/>
  <c r="E5539" i="4"/>
  <c r="G6235" i="4"/>
  <c r="I6235" i="4" s="1"/>
  <c r="E6235" i="4"/>
  <c r="E5619" i="4"/>
  <c r="E2571" i="4"/>
  <c r="E3953" i="4"/>
  <c r="E4609" i="4"/>
  <c r="E5321" i="4"/>
  <c r="E5596" i="4"/>
  <c r="F4868" i="4"/>
  <c r="H4868" i="4" s="1"/>
  <c r="E2525" i="4"/>
  <c r="F1990" i="4"/>
  <c r="H1990" i="4" s="1"/>
  <c r="G6179" i="4"/>
  <c r="I6179" i="4" s="1"/>
  <c r="E2653" i="4"/>
  <c r="E5876" i="4"/>
  <c r="E3769" i="4"/>
  <c r="E4057" i="4"/>
  <c r="E4793" i="4"/>
  <c r="E5550" i="4"/>
  <c r="E5155" i="4"/>
  <c r="E2037" i="4"/>
  <c r="E1824" i="4"/>
  <c r="F3655" i="4"/>
  <c r="H3655" i="4"/>
  <c r="E3256" i="4"/>
  <c r="G6318" i="4"/>
  <c r="I6318" i="4" s="1"/>
  <c r="E4073" i="4"/>
  <c r="H2942" i="4"/>
  <c r="E5516" i="4"/>
  <c r="E5593" i="4"/>
  <c r="E4851" i="4"/>
  <c r="E4614" i="4"/>
  <c r="E4446" i="4"/>
  <c r="E6126" i="4"/>
  <c r="E5804" i="4"/>
  <c r="E4625" i="4"/>
  <c r="E3401" i="4"/>
  <c r="H5642" i="4"/>
  <c r="H4205" i="4"/>
  <c r="E6422" i="4"/>
  <c r="G6328" i="4"/>
  <c r="I6328" i="4" s="1"/>
  <c r="G6332" i="4"/>
  <c r="I6332" i="4" s="1"/>
  <c r="E2093" i="4"/>
  <c r="E4545" i="4"/>
  <c r="H5591" i="4"/>
  <c r="E5932" i="4"/>
  <c r="E4481" i="4"/>
  <c r="E4881" i="4"/>
  <c r="E2993" i="4"/>
  <c r="E4361" i="4"/>
  <c r="E6017" i="4"/>
  <c r="E6227" i="4"/>
  <c r="E4962" i="4"/>
  <c r="E3833" i="4"/>
  <c r="E3163" i="4"/>
  <c r="E2636" i="4"/>
  <c r="E1933" i="4"/>
  <c r="E4601" i="4"/>
  <c r="E6393" i="4"/>
  <c r="E3147" i="4"/>
  <c r="E4346" i="4"/>
  <c r="E5258" i="4"/>
  <c r="H4519" i="4"/>
  <c r="E1685" i="4"/>
  <c r="E5497" i="4"/>
  <c r="G6209" i="4"/>
  <c r="I6209" i="4" s="1"/>
  <c r="G6233" i="4"/>
  <c r="I6233" i="4" s="1"/>
  <c r="E6050" i="4"/>
  <c r="H1894" i="4"/>
  <c r="G6258" i="4"/>
  <c r="I6258" i="4" s="1"/>
  <c r="E1820" i="4"/>
  <c r="G6365" i="4"/>
  <c r="I6365" i="4" s="1"/>
  <c r="E2220" i="4"/>
  <c r="G6234" i="4"/>
  <c r="I6234" i="4" s="1"/>
  <c r="E2683" i="4"/>
  <c r="E4676" i="4"/>
  <c r="E5188" i="4"/>
  <c r="E3553" i="4"/>
  <c r="E4362" i="4"/>
  <c r="H3805" i="4"/>
  <c r="E2685" i="4"/>
  <c r="E4825" i="4"/>
  <c r="E5897" i="4"/>
  <c r="E3913" i="4"/>
  <c r="E4418" i="4"/>
  <c r="E2131" i="4"/>
  <c r="E2421" i="4"/>
  <c r="E2485" i="4"/>
  <c r="E2969" i="4"/>
  <c r="E3041" i="4"/>
  <c r="E3185" i="4"/>
  <c r="E3257" i="4"/>
  <c r="E4889" i="4"/>
  <c r="E5553" i="4"/>
  <c r="E5793" i="4"/>
  <c r="E6321" i="4"/>
  <c r="G6415" i="4"/>
  <c r="I6415" i="4" s="1"/>
  <c r="E5314" i="4"/>
  <c r="E1278" i="4"/>
  <c r="E4930" i="4"/>
  <c r="E4212" i="4"/>
  <c r="E2587" i="4"/>
  <c r="E5668" i="4"/>
  <c r="H5482" i="4"/>
  <c r="E1730" i="4"/>
  <c r="G6193" i="4"/>
  <c r="I6193" i="4" s="1"/>
  <c r="E3489" i="4"/>
  <c r="G6282" i="4"/>
  <c r="I6282" i="4" s="1"/>
  <c r="E2581" i="4"/>
  <c r="E4497" i="4"/>
  <c r="E4953" i="4"/>
  <c r="F6218" i="4"/>
  <c r="H6218" i="4" s="1"/>
  <c r="G6408" i="4"/>
  <c r="I6408" i="4" s="1"/>
  <c r="E5905" i="4"/>
  <c r="G6225" i="4"/>
  <c r="I6225" i="4" s="1"/>
  <c r="G6361" i="4"/>
  <c r="I6361" i="4" s="1"/>
  <c r="E4490" i="4"/>
  <c r="E2250" i="4"/>
  <c r="E5634" i="4"/>
  <c r="E5874" i="4"/>
  <c r="G6395" i="4"/>
  <c r="I6395" i="4" s="1"/>
  <c r="E4156" i="4"/>
  <c r="E5500" i="4"/>
  <c r="E4942" i="4"/>
  <c r="G6294" i="4"/>
  <c r="I6294" i="4" s="1"/>
  <c r="H3997" i="4"/>
  <c r="E4801" i="4"/>
  <c r="H4711" i="4"/>
  <c r="H3328" i="4"/>
  <c r="G6369" i="4"/>
  <c r="I6369" i="4" s="1"/>
  <c r="E2629" i="4"/>
  <c r="G6403" i="4"/>
  <c r="I6403" i="4" s="1"/>
  <c r="E4810" i="4"/>
  <c r="E5930" i="4"/>
  <c r="H2982" i="4"/>
  <c r="E5194" i="4"/>
  <c r="H3998" i="4"/>
  <c r="E2194" i="4"/>
  <c r="E1587" i="4"/>
  <c r="E4996" i="4"/>
  <c r="E5180" i="4"/>
  <c r="E2085" i="4"/>
  <c r="E2757" i="4"/>
  <c r="E1637" i="4"/>
  <c r="E1957" i="4"/>
  <c r="E2057" i="4"/>
  <c r="E2253" i="4"/>
  <c r="E2269" i="4"/>
  <c r="E2493" i="4"/>
  <c r="E3289" i="4"/>
  <c r="E3921" i="4"/>
  <c r="E3937" i="4"/>
  <c r="E5113" i="4"/>
  <c r="E5585" i="4"/>
  <c r="E5737" i="4"/>
  <c r="E6057" i="4"/>
  <c r="E6281" i="4"/>
  <c r="E6409" i="4"/>
  <c r="E3980" i="4"/>
  <c r="E4135" i="4"/>
  <c r="E4394" i="4"/>
  <c r="F6368" i="4"/>
  <c r="H6368" i="4" s="1"/>
  <c r="E1183" i="4"/>
  <c r="E6155" i="4"/>
  <c r="E3788" i="4"/>
  <c r="E5644" i="4"/>
  <c r="E6060" i="4"/>
  <c r="G6316" i="4"/>
  <c r="I6316" i="4" s="1"/>
  <c r="H6370" i="4"/>
  <c r="E3974" i="4"/>
  <c r="E1622" i="4"/>
  <c r="E4959" i="4"/>
  <c r="E2381" i="4"/>
  <c r="E3385" i="4"/>
  <c r="E3649" i="4"/>
  <c r="E4473" i="4"/>
  <c r="E4729" i="4"/>
  <c r="E4817" i="4"/>
  <c r="E5745" i="4"/>
  <c r="G6217" i="4"/>
  <c r="I6217" i="4" s="1"/>
  <c r="G6387" i="4"/>
  <c r="I6387" i="4" s="1"/>
  <c r="E4970" i="4"/>
  <c r="E3320" i="4"/>
  <c r="E4148" i="4"/>
  <c r="E4491" i="4"/>
  <c r="E4555" i="4"/>
  <c r="E4843" i="4"/>
  <c r="E5259" i="4"/>
  <c r="E5643" i="4"/>
  <c r="G6211" i="4"/>
  <c r="I6211" i="4" s="1"/>
  <c r="E895" i="4"/>
  <c r="E2724" i="4"/>
  <c r="E5505" i="4"/>
  <c r="E2266" i="4"/>
  <c r="E4412" i="4"/>
  <c r="G6180" i="4"/>
  <c r="I6180" i="4" s="1"/>
  <c r="E5890" i="4"/>
  <c r="E1020" i="4"/>
  <c r="G6401" i="4"/>
  <c r="I6401" i="4" s="1"/>
  <c r="E2699" i="4"/>
  <c r="E3623" i="4"/>
  <c r="E4422" i="4"/>
  <c r="E1985" i="4"/>
  <c r="E6405" i="4"/>
  <c r="E3468" i="4"/>
  <c r="E2228" i="4"/>
  <c r="G6315" i="4"/>
  <c r="I6315" i="4" s="1"/>
  <c r="G6212" i="4"/>
  <c r="I6212" i="4" s="1"/>
  <c r="H6296" i="4"/>
  <c r="E4430" i="4"/>
  <c r="E5112" i="4"/>
  <c r="G6337" i="4"/>
  <c r="I6337" i="4" s="1"/>
  <c r="E2283" i="4"/>
  <c r="E5879" i="4"/>
  <c r="E2009" i="4"/>
  <c r="E1197" i="4"/>
  <c r="E1693" i="4"/>
  <c r="E1797" i="4"/>
  <c r="E1917" i="4"/>
  <c r="E2425" i="4"/>
  <c r="E3633" i="4"/>
  <c r="E5057" i="4"/>
  <c r="G6250" i="4"/>
  <c r="I6250" i="4" s="1"/>
  <c r="H3360" i="4"/>
  <c r="E2541" i="4"/>
  <c r="G6341" i="4"/>
  <c r="I6341" i="4" s="1"/>
  <c r="E2210" i="4"/>
  <c r="E4667" i="4"/>
  <c r="E5762" i="4"/>
  <c r="G6210" i="4"/>
  <c r="I6210" i="4" s="1"/>
  <c r="E4322" i="4"/>
  <c r="H1888" i="4"/>
  <c r="E4954" i="4"/>
  <c r="E1987" i="4"/>
  <c r="E1877" i="4"/>
  <c r="E4737" i="4"/>
  <c r="E6349" i="4"/>
  <c r="E4795" i="4"/>
  <c r="E2437" i="4"/>
  <c r="E2785" i="4"/>
  <c r="G6353" i="4"/>
  <c r="I6353" i="4" s="1"/>
  <c r="E2996" i="4"/>
  <c r="E4618" i="4"/>
  <c r="H4237" i="4"/>
  <c r="E2831" i="4"/>
  <c r="E6106" i="4"/>
  <c r="E894" i="4"/>
  <c r="E1563" i="4"/>
  <c r="E3273" i="4"/>
  <c r="E2657" i="4"/>
  <c r="E3081" i="4"/>
  <c r="E5563" i="4"/>
  <c r="E5995" i="4"/>
  <c r="G6251" i="4"/>
  <c r="I6251" i="4" s="1"/>
  <c r="E6251" i="4"/>
  <c r="F5316" i="4"/>
  <c r="H5316" i="4" s="1"/>
  <c r="F5620" i="4"/>
  <c r="H5620" i="4" s="1"/>
  <c r="E1807" i="4"/>
  <c r="E2367" i="4"/>
  <c r="E2887" i="4"/>
  <c r="E3150" i="4"/>
  <c r="E3486" i="4"/>
  <c r="E5270" i="4"/>
  <c r="E5686" i="4"/>
  <c r="E2040" i="4"/>
  <c r="E2512" i="4"/>
  <c r="E3255" i="4"/>
  <c r="E1099" i="4"/>
  <c r="E1332" i="4"/>
  <c r="E3726" i="4"/>
  <c r="E4766" i="4"/>
  <c r="E1130" i="4"/>
  <c r="E1418" i="4"/>
  <c r="E2128" i="4"/>
  <c r="E2928" i="4"/>
  <c r="E3543" i="4"/>
  <c r="E3513" i="4"/>
  <c r="E3777" i="4"/>
  <c r="E1268" i="4"/>
  <c r="E2929" i="4"/>
  <c r="E6123" i="4"/>
  <c r="H2912" i="4"/>
  <c r="E5527" i="4"/>
  <c r="E2138" i="4"/>
  <c r="E2282" i="4"/>
  <c r="E2802" i="4"/>
  <c r="E3169" i="4"/>
  <c r="E3745" i="4"/>
  <c r="E1214" i="4"/>
  <c r="E1812" i="4"/>
  <c r="E2075" i="4"/>
  <c r="E4033" i="4"/>
  <c r="E4337" i="4"/>
  <c r="E4513" i="4"/>
  <c r="E4961" i="4"/>
  <c r="E5329" i="4"/>
  <c r="E5417" i="4"/>
  <c r="E5721" i="4"/>
  <c r="E5913" i="4"/>
  <c r="E6049" i="4"/>
  <c r="E6121" i="4"/>
  <c r="E1047" i="4"/>
  <c r="E1741" i="4"/>
  <c r="E1853" i="4"/>
  <c r="E2692" i="4"/>
  <c r="E4906" i="4"/>
  <c r="E2563" i="4"/>
  <c r="E2315" i="4"/>
  <c r="E4675" i="4"/>
  <c r="F2694" i="4"/>
  <c r="H2694" i="4" s="1"/>
  <c r="E3616" i="4"/>
  <c r="E6008" i="4"/>
  <c r="E5016" i="4"/>
  <c r="E4111" i="4"/>
  <c r="G6274" i="4"/>
  <c r="I6274" i="4" s="1"/>
  <c r="F1976" i="4"/>
  <c r="H1976" i="4" s="1"/>
  <c r="E6046" i="4"/>
  <c r="E2884" i="4"/>
  <c r="E3187" i="4"/>
  <c r="E3898" i="4"/>
  <c r="F3216" i="4"/>
  <c r="H3216" i="4"/>
  <c r="E3910" i="4"/>
  <c r="E4294" i="4"/>
  <c r="E5902" i="4"/>
  <c r="E6006" i="4"/>
  <c r="E3783" i="4"/>
  <c r="E5880" i="4"/>
  <c r="E4452" i="4"/>
  <c r="E1571" i="4"/>
  <c r="E1679" i="4"/>
  <c r="E2703" i="4"/>
  <c r="E3518" i="4"/>
  <c r="E4382" i="4"/>
  <c r="E5366" i="4"/>
  <c r="E1458" i="4"/>
  <c r="E2664" i="4"/>
  <c r="E5175" i="4"/>
  <c r="E3758" i="4"/>
  <c r="E6097" i="4"/>
  <c r="G6273" i="4"/>
  <c r="I6273" i="4" s="1"/>
  <c r="G6345" i="4"/>
  <c r="I6345" i="4" s="1"/>
  <c r="G6406" i="4"/>
  <c r="I6406" i="4" s="1"/>
  <c r="E5850" i="4"/>
  <c r="E6107" i="4"/>
  <c r="E5418" i="4"/>
  <c r="G6238" i="4"/>
  <c r="I6238" i="4" s="1"/>
  <c r="E3228" i="4"/>
  <c r="E2101" i="4"/>
  <c r="E2521" i="4"/>
  <c r="G6397" i="4"/>
  <c r="I6397" i="4" s="1"/>
  <c r="E5578" i="4"/>
  <c r="E6027" i="4"/>
  <c r="G6236" i="4"/>
  <c r="I6236" i="4" s="1"/>
  <c r="E5698" i="4"/>
  <c r="E1773" i="4"/>
  <c r="E5595" i="4"/>
  <c r="G6308" i="4"/>
  <c r="I6308" i="4" s="1"/>
  <c r="H3801" i="4"/>
  <c r="F6295" i="4"/>
  <c r="H6295" i="4" s="1"/>
  <c r="E1536" i="4"/>
  <c r="E1719" i="4"/>
  <c r="E2431" i="4"/>
  <c r="E4638" i="4"/>
  <c r="E1640" i="4"/>
  <c r="E1743" i="4"/>
  <c r="E2959" i="4"/>
  <c r="E1114" i="4"/>
  <c r="E1394" i="4"/>
  <c r="E6386" i="4"/>
  <c r="G6386" i="4"/>
  <c r="I6386" i="4" s="1"/>
  <c r="E3843" i="4"/>
  <c r="E4003" i="4"/>
  <c r="E4163" i="4"/>
  <c r="E4459" i="4"/>
  <c r="E5147" i="4"/>
  <c r="E5243" i="4"/>
  <c r="E5371" i="4"/>
  <c r="E4115" i="4"/>
  <c r="E4307" i="4"/>
  <c r="E4603" i="4"/>
  <c r="E5627" i="4"/>
  <c r="E5907" i="4"/>
  <c r="E6051" i="4"/>
  <c r="E6243" i="4"/>
  <c r="G6243" i="4"/>
  <c r="I6243" i="4" s="1"/>
  <c r="E5451" i="4"/>
  <c r="E5547" i="4"/>
  <c r="E5803" i="4"/>
  <c r="E6195" i="4"/>
  <c r="G6195" i="4"/>
  <c r="I6195" i="4" s="1"/>
  <c r="G6347" i="4"/>
  <c r="I6347" i="4" s="1"/>
  <c r="E6347" i="4"/>
  <c r="E3396" i="4"/>
  <c r="E3644" i="4"/>
  <c r="E3844" i="4"/>
  <c r="E3964" i="4"/>
  <c r="E4100" i="4"/>
  <c r="E4172" i="4"/>
  <c r="E4820" i="4"/>
  <c r="E4932" i="4"/>
  <c r="E5012" i="4"/>
  <c r="E5460" i="4"/>
  <c r="E5580" i="4"/>
  <c r="E5732" i="4"/>
  <c r="E5868" i="4"/>
  <c r="E5988" i="4"/>
  <c r="E6116" i="4"/>
  <c r="E6244" i="4"/>
  <c r="G6244" i="4"/>
  <c r="I6244" i="4" s="1"/>
  <c r="E5531" i="4"/>
  <c r="E5651" i="4"/>
  <c r="E5963" i="4"/>
  <c r="E6091" i="4"/>
  <c r="E6219" i="4"/>
  <c r="G6219" i="4"/>
  <c r="I6219" i="4" s="1"/>
  <c r="E6331" i="4"/>
  <c r="G6331" i="4"/>
  <c r="I6331" i="4" s="1"/>
  <c r="E4131" i="4"/>
  <c r="E4619" i="4"/>
  <c r="E4883" i="4"/>
  <c r="E5291" i="4"/>
  <c r="E6402" i="4"/>
  <c r="G6402" i="4"/>
  <c r="I6402" i="4" s="1"/>
  <c r="E3971" i="4"/>
  <c r="E4059" i="4"/>
  <c r="E4299" i="4"/>
  <c r="E4979" i="4"/>
  <c r="E5075" i="4"/>
  <c r="E6362" i="4"/>
  <c r="G6362" i="4"/>
  <c r="I6362" i="4" s="1"/>
  <c r="E6378" i="4"/>
  <c r="G6378" i="4"/>
  <c r="I6378" i="4" s="1"/>
  <c r="E5499" i="4"/>
  <c r="E5747" i="4"/>
  <c r="E5851" i="4"/>
  <c r="E6067" i="4"/>
  <c r="E6171" i="4"/>
  <c r="E6291" i="4"/>
  <c r="G6291" i="4"/>
  <c r="I6291" i="4" s="1"/>
  <c r="E3524" i="4"/>
  <c r="E3716" i="4"/>
  <c r="E3860" i="4"/>
  <c r="E3972" i="4"/>
  <c r="E4332" i="4"/>
  <c r="E5300" i="4"/>
  <c r="E5428" i="4"/>
  <c r="E5964" i="4"/>
  <c r="E6092" i="4"/>
  <c r="E6220" i="4"/>
  <c r="G6220" i="4"/>
  <c r="I6220" i="4" s="1"/>
  <c r="E3452" i="4"/>
  <c r="E3652" i="4"/>
  <c r="E3820" i="4"/>
  <c r="E3900" i="4"/>
  <c r="E4012" i="4"/>
  <c r="E4260" i="4"/>
  <c r="E4532" i="4"/>
  <c r="E4732" i="4"/>
  <c r="E4860" i="4"/>
  <c r="E5740" i="4"/>
  <c r="E6004" i="4"/>
  <c r="E3460" i="4"/>
  <c r="E3612" i="4"/>
  <c r="E4164" i="4"/>
  <c r="E4524" i="4"/>
  <c r="E4644" i="4"/>
  <c r="E5588" i="4"/>
  <c r="E5716" i="4"/>
  <c r="E5948" i="4"/>
  <c r="E6076" i="4"/>
  <c r="E6204" i="4"/>
  <c r="G6204" i="4"/>
  <c r="I6204" i="4" s="1"/>
  <c r="E6418" i="4"/>
  <c r="G6418" i="4"/>
  <c r="I6418" i="4" s="1"/>
  <c r="E3859" i="4"/>
  <c r="E4075" i="4"/>
  <c r="E4195" i="4"/>
  <c r="E5067" i="4"/>
  <c r="E5171" i="4"/>
  <c r="E3963" i="4"/>
  <c r="E5347" i="4"/>
  <c r="E5427" i="4"/>
  <c r="E5659" i="4"/>
  <c r="E5755" i="4"/>
  <c r="E5939" i="4"/>
  <c r="E6163" i="4"/>
  <c r="E5275" i="4"/>
  <c r="E5571" i="4"/>
  <c r="E5691" i="4"/>
  <c r="E5835" i="4"/>
  <c r="E3420" i="4"/>
  <c r="E3708" i="4"/>
  <c r="E3876" i="4"/>
  <c r="E4108" i="4"/>
  <c r="E4196" i="4"/>
  <c r="E4300" i="4"/>
  <c r="E4436" i="4"/>
  <c r="E4548" i="4"/>
  <c r="E4716" i="4"/>
  <c r="E4844" i="4"/>
  <c r="E4956" i="4"/>
  <c r="E5036" i="4"/>
  <c r="E5612" i="4"/>
  <c r="E6020" i="4"/>
  <c r="E6148" i="4"/>
  <c r="E5395" i="4"/>
  <c r="E5675" i="4"/>
  <c r="E5891" i="4"/>
  <c r="E6363" i="4"/>
  <c r="G6363" i="4"/>
  <c r="I6363" i="4" s="1"/>
  <c r="E4155" i="4"/>
  <c r="E5083" i="4"/>
  <c r="E3923" i="4"/>
  <c r="E3987" i="4"/>
  <c r="E4083" i="4"/>
  <c r="E4571" i="4"/>
  <c r="E5219" i="4"/>
  <c r="E6410" i="4"/>
  <c r="G6410" i="4"/>
  <c r="I6410" i="4" s="1"/>
  <c r="E5419" i="4"/>
  <c r="E5763" i="4"/>
  <c r="E5987" i="4"/>
  <c r="G6203" i="4"/>
  <c r="I6203" i="4" s="1"/>
  <c r="E6203" i="4"/>
  <c r="E3556" i="4"/>
  <c r="E3740" i="4"/>
  <c r="E3892" i="4"/>
  <c r="E4004" i="4"/>
  <c r="E4612" i="4"/>
  <c r="E4708" i="4"/>
  <c r="E5004" i="4"/>
  <c r="E5100" i="4"/>
  <c r="E5332" i="4"/>
  <c r="E5452" i="4"/>
  <c r="E5820" i="4"/>
  <c r="E5996" i="4"/>
  <c r="E6124" i="4"/>
  <c r="E6252" i="4"/>
  <c r="G6252" i="4"/>
  <c r="I6252" i="4" s="1"/>
  <c r="E3372" i="4"/>
  <c r="E3476" i="4"/>
  <c r="E3684" i="4"/>
  <c r="E3836" i="4"/>
  <c r="E3932" i="4"/>
  <c r="E4036" i="4"/>
  <c r="E4420" i="4"/>
  <c r="E4764" i="4"/>
  <c r="E4884" i="4"/>
  <c r="E5212" i="4"/>
  <c r="E5660" i="4"/>
  <c r="E5916" i="4"/>
  <c r="E6172" i="4"/>
  <c r="E3628" i="4"/>
  <c r="E3812" i="4"/>
  <c r="E4444" i="4"/>
  <c r="E4668" i="4"/>
  <c r="E4796" i="4"/>
  <c r="E5148" i="4"/>
  <c r="E5316" i="4"/>
  <c r="E5436" i="4"/>
  <c r="E5860" i="4"/>
  <c r="E3473" i="4"/>
  <c r="E3661" i="4"/>
  <c r="E637" i="4"/>
  <c r="E3819" i="4"/>
  <c r="E4387" i="4"/>
  <c r="E4923" i="4"/>
  <c r="E5195" i="4"/>
  <c r="E3883" i="4"/>
  <c r="E3995" i="4"/>
  <c r="E4707" i="4"/>
  <c r="E4955" i="4"/>
  <c r="E5379" i="4"/>
  <c r="E5555" i="4"/>
  <c r="E5683" i="4"/>
  <c r="E5779" i="4"/>
  <c r="E6187" i="4"/>
  <c r="G6187" i="4"/>
  <c r="I6187" i="4" s="1"/>
  <c r="E5507" i="4"/>
  <c r="E5603" i="4"/>
  <c r="E5859" i="4"/>
  <c r="E6011" i="4"/>
  <c r="E3444" i="4"/>
  <c r="E3908" i="4"/>
  <c r="E4052" i="4"/>
  <c r="E4132" i="4"/>
  <c r="E4220" i="4"/>
  <c r="E4572" i="4"/>
  <c r="E4980" i="4"/>
  <c r="E5196" i="4"/>
  <c r="E5276" i="4"/>
  <c r="G6188" i="4"/>
  <c r="I6188" i="4" s="1"/>
  <c r="E6188" i="4"/>
  <c r="E5787" i="4"/>
  <c r="E6147" i="4"/>
  <c r="G6283" i="4"/>
  <c r="I6283" i="4" s="1"/>
  <c r="E6283" i="4"/>
  <c r="E3979" i="4"/>
  <c r="E4171" i="4"/>
  <c r="E4363" i="4"/>
  <c r="E4659" i="4"/>
  <c r="E4827" i="4"/>
  <c r="E4947" i="4"/>
  <c r="E5107" i="4"/>
  <c r="E5403" i="4"/>
  <c r="E6338" i="4"/>
  <c r="G6338" i="4"/>
  <c r="I6338" i="4" s="1"/>
  <c r="E3939" i="4"/>
  <c r="E4011" i="4"/>
  <c r="E4091" i="4"/>
  <c r="E4219" i="4"/>
  <c r="E4499" i="4"/>
  <c r="E4635" i="4"/>
  <c r="E4763" i="4"/>
  <c r="E5035" i="4"/>
  <c r="E5251" i="4"/>
  <c r="E5795" i="4"/>
  <c r="E5899" i="4"/>
  <c r="E6019" i="4"/>
  <c r="E6115" i="4"/>
  <c r="E3412" i="4"/>
  <c r="E3772" i="4"/>
  <c r="E3916" i="4"/>
  <c r="E4020" i="4"/>
  <c r="E4508" i="4"/>
  <c r="E4636" i="4"/>
  <c r="E4740" i="4"/>
  <c r="E4924" i="4"/>
  <c r="E5028" i="4"/>
  <c r="E5132" i="4"/>
  <c r="E5228" i="4"/>
  <c r="E5356" i="4"/>
  <c r="E5484" i="4"/>
  <c r="E5604" i="4"/>
  <c r="E6276" i="4"/>
  <c r="G6276" i="4"/>
  <c r="I6276" i="4" s="1"/>
  <c r="E3380" i="4"/>
  <c r="E3596" i="4"/>
  <c r="E3852" i="4"/>
  <c r="E3956" i="4"/>
  <c r="E4060" i="4"/>
  <c r="E4324" i="4"/>
  <c r="E4468" i="4"/>
  <c r="E5252" i="4"/>
  <c r="E5444" i="4"/>
  <c r="E5556" i="4"/>
  <c r="E5940" i="4"/>
  <c r="E6068" i="4"/>
  <c r="E6196" i="4"/>
  <c r="G6196" i="4"/>
  <c r="I6196" i="4" s="1"/>
  <c r="E3548" i="4"/>
  <c r="E3700" i="4"/>
  <c r="E4028" i="4"/>
  <c r="E4284" i="4"/>
  <c r="E4460" i="4"/>
  <c r="E4596" i="4"/>
  <c r="E5060" i="4"/>
  <c r="E5348" i="4"/>
  <c r="E5532" i="4"/>
  <c r="E5892" i="4"/>
  <c r="G6358" i="4"/>
  <c r="I6358" i="4" s="1"/>
  <c r="E6346" i="4"/>
  <c r="G6346" i="4"/>
  <c r="I6346" i="4" s="1"/>
  <c r="E3827" i="4"/>
  <c r="E4139" i="4"/>
  <c r="E4411" i="4"/>
  <c r="E5123" i="4"/>
  <c r="E5211" i="4"/>
  <c r="E3899" i="4"/>
  <c r="E4971" i="4"/>
  <c r="E5139" i="4"/>
  <c r="E5587" i="4"/>
  <c r="E5707" i="4"/>
  <c r="E5811" i="4"/>
  <c r="E5435" i="4"/>
  <c r="E5523" i="4"/>
  <c r="E5883" i="4"/>
  <c r="E6043" i="4"/>
  <c r="E3604" i="4"/>
  <c r="E3804" i="4"/>
  <c r="E3940" i="4"/>
  <c r="E4092" i="4"/>
  <c r="E4364" i="4"/>
  <c r="E4484" i="4"/>
  <c r="E4660" i="4"/>
  <c r="E4788" i="4"/>
  <c r="E4908" i="4"/>
  <c r="E5108" i="4"/>
  <c r="E5220" i="4"/>
  <c r="E5308" i="4"/>
  <c r="E5692" i="4"/>
  <c r="E5836" i="4"/>
  <c r="E6059" i="4"/>
  <c r="H5182" i="4"/>
  <c r="H2550" i="4"/>
  <c r="E4027" i="4"/>
  <c r="E4227" i="4"/>
  <c r="E4371" i="4"/>
  <c r="E4595" i="4"/>
  <c r="E4739" i="4"/>
  <c r="E4859" i="4"/>
  <c r="E5003" i="4"/>
  <c r="E6370" i="4"/>
  <c r="G6370" i="4"/>
  <c r="I6370" i="4" s="1"/>
  <c r="E3947" i="4"/>
  <c r="E4035" i="4"/>
  <c r="E4107" i="4"/>
  <c r="E4275" i="4"/>
  <c r="E4507" i="4"/>
  <c r="E4787" i="4"/>
  <c r="E4915" i="4"/>
  <c r="E5051" i="4"/>
  <c r="G6354" i="4"/>
  <c r="I6354" i="4" s="1"/>
  <c r="E6354" i="4"/>
  <c r="E5475" i="4"/>
  <c r="E5579" i="4"/>
  <c r="E5731" i="4"/>
  <c r="E5931" i="4"/>
  <c r="E6035" i="4"/>
  <c r="E6139" i="4"/>
  <c r="E6267" i="4"/>
  <c r="G6267" i="4"/>
  <c r="I6267" i="4" s="1"/>
  <c r="E3484" i="4"/>
  <c r="E3636" i="4"/>
  <c r="E4044" i="4"/>
  <c r="E4308" i="4"/>
  <c r="E4948" i="4"/>
  <c r="E5156" i="4"/>
  <c r="E5404" i="4"/>
  <c r="E5508" i="4"/>
  <c r="E5764" i="4"/>
  <c r="E3516" i="4"/>
  <c r="E3620" i="4"/>
  <c r="E3868" i="4"/>
  <c r="E4116" i="4"/>
  <c r="E4348" i="4"/>
  <c r="E4684" i="4"/>
  <c r="E4836" i="4"/>
  <c r="E5476" i="4"/>
  <c r="E5708" i="4"/>
  <c r="E5844" i="4"/>
  <c r="E5972" i="4"/>
  <c r="E6100" i="4"/>
  <c r="E6228" i="4"/>
  <c r="G6228" i="4"/>
  <c r="I6228" i="4" s="1"/>
  <c r="E3436" i="4"/>
  <c r="E3588" i="4"/>
  <c r="E3756" i="4"/>
  <c r="E3884" i="4"/>
  <c r="E4124" i="4"/>
  <c r="E4380" i="4"/>
  <c r="E4620" i="4"/>
  <c r="E5084" i="4"/>
  <c r="E5244" i="4"/>
  <c r="E5380" i="4"/>
  <c r="E5564" i="4"/>
  <c r="E5684" i="4"/>
  <c r="E5812" i="4"/>
  <c r="E6044" i="4"/>
  <c r="E6300" i="4"/>
  <c r="G6300" i="4"/>
  <c r="I6300" i="4" s="1"/>
  <c r="E3647" i="4"/>
  <c r="E4834" i="4"/>
  <c r="E6058" i="4"/>
  <c r="E3830" i="4"/>
  <c r="E3958" i="4"/>
  <c r="E4222" i="4"/>
  <c r="E4318" i="4"/>
  <c r="E4414" i="4"/>
  <c r="E4494" i="4"/>
  <c r="E4758" i="4"/>
  <c r="E4918" i="4"/>
  <c r="E5158" i="4"/>
  <c r="E5358" i="4"/>
  <c r="E5662" i="4"/>
  <c r="E5790" i="4"/>
  <c r="E5926" i="4"/>
  <c r="E3455" i="4"/>
  <c r="E3559" i="4"/>
  <c r="E4247" i="4"/>
  <c r="E5248" i="4"/>
  <c r="E3483" i="4"/>
  <c r="F5778" i="4"/>
  <c r="H5778" i="4" s="1"/>
  <c r="E4770" i="4"/>
  <c r="F5702" i="4"/>
  <c r="H5702" i="4" s="1"/>
  <c r="E6376" i="4"/>
  <c r="G6376" i="4"/>
  <c r="I6376" i="4" s="1"/>
  <c r="F5383" i="4"/>
  <c r="H5383" i="4" s="1"/>
  <c r="E3032" i="4"/>
  <c r="E3307" i="4"/>
  <c r="E5730" i="4"/>
  <c r="E2852" i="4"/>
  <c r="H1590" i="4"/>
  <c r="H4871" i="4"/>
  <c r="E2130" i="4"/>
  <c r="E2754" i="4"/>
  <c r="E2274" i="4"/>
  <c r="E6026" i="4"/>
  <c r="E3714" i="4"/>
  <c r="E3546" i="4"/>
  <c r="H1350" i="4"/>
  <c r="H5409" i="4"/>
  <c r="F4253" i="4"/>
  <c r="H4253" i="4" s="1"/>
  <c r="E5322" i="4"/>
  <c r="E3698" i="4"/>
  <c r="F3743" i="4"/>
  <c r="H3743" i="4" s="1"/>
  <c r="H4893" i="4"/>
  <c r="E4246" i="4"/>
  <c r="E4334" i="4"/>
  <c r="E4510" i="4"/>
  <c r="E5806" i="4"/>
  <c r="E6078" i="4"/>
  <c r="E6079" i="4"/>
  <c r="E4118" i="4"/>
  <c r="E4846" i="4"/>
  <c r="E5574" i="4"/>
  <c r="E5830" i="4"/>
  <c r="E3511" i="4"/>
  <c r="E4054" i="4"/>
  <c r="E4358" i="4"/>
  <c r="E4686" i="4"/>
  <c r="E4982" i="4"/>
  <c r="E5046" i="4"/>
  <c r="E5638" i="4"/>
  <c r="E6222" i="4"/>
  <c r="G6222" i="4"/>
  <c r="I6222" i="4" s="1"/>
  <c r="E4376" i="4"/>
  <c r="E2504" i="4"/>
  <c r="E2728" i="4"/>
  <c r="E4862" i="4"/>
  <c r="E2384" i="4"/>
  <c r="E2992" i="4"/>
  <c r="E4718" i="4"/>
  <c r="E5174" i="4"/>
  <c r="E6142" i="4"/>
  <c r="F1342" i="4"/>
  <c r="H1342" i="4" s="1"/>
  <c r="F6303" i="4"/>
  <c r="H6303" i="4" s="1"/>
  <c r="E804" i="4"/>
  <c r="E1012" i="4"/>
  <c r="E1531" i="4"/>
  <c r="E1651" i="4"/>
  <c r="E1794" i="4"/>
  <c r="E2313" i="4"/>
  <c r="E2665" i="4"/>
  <c r="E2985" i="4"/>
  <c r="E3088" i="4"/>
  <c r="E3296" i="4"/>
  <c r="E3576" i="4"/>
  <c r="E3656" i="4"/>
  <c r="E3863" i="4"/>
  <c r="E3959" i="4"/>
  <c r="E4079" i="4"/>
  <c r="E4199" i="4"/>
  <c r="E4303" i="4"/>
  <c r="E4399" i="4"/>
  <c r="E4495" i="4"/>
  <c r="E4663" i="4"/>
  <c r="E4743" i="4"/>
  <c r="E5015" i="4"/>
  <c r="E5095" i="4"/>
  <c r="E5279" i="4"/>
  <c r="E5375" i="4"/>
  <c r="E5479" i="4"/>
  <c r="E5591" i="4"/>
  <c r="E5655" i="4"/>
  <c r="E5711" i="4"/>
  <c r="E6063" i="4"/>
  <c r="E6255" i="4"/>
  <c r="G6255" i="4"/>
  <c r="I6255" i="4" s="1"/>
  <c r="G6334" i="4"/>
  <c r="I6334" i="4" s="1"/>
  <c r="E6334" i="4"/>
  <c r="F5898" i="4"/>
  <c r="H5898" i="4"/>
  <c r="E1436" i="4"/>
  <c r="E1627" i="4"/>
  <c r="E1882" i="4"/>
  <c r="E1946" i="4"/>
  <c r="E2457" i="4"/>
  <c r="E2601" i="4"/>
  <c r="E3216" i="4"/>
  <c r="E3336" i="4"/>
  <c r="E3400" i="4"/>
  <c r="E3528" i="4"/>
  <c r="E3672" i="4"/>
  <c r="E3784" i="4"/>
  <c r="E4239" i="4"/>
  <c r="E4335" i="4"/>
  <c r="E4439" i="4"/>
  <c r="E4527" i="4"/>
  <c r="E4607" i="4"/>
  <c r="E4799" i="4"/>
  <c r="E4903" i="4"/>
  <c r="E5023" i="4"/>
  <c r="E5087" i="4"/>
  <c r="E5135" i="4"/>
  <c r="E5207" i="4"/>
  <c r="E5327" i="4"/>
  <c r="E5407" i="4"/>
  <c r="E5495" i="4"/>
  <c r="E5735" i="4"/>
  <c r="E5799" i="4"/>
  <c r="E5975" i="4"/>
  <c r="E6047" i="4"/>
  <c r="E6111" i="4"/>
  <c r="E6207" i="4"/>
  <c r="G6207" i="4"/>
  <c r="I6207" i="4" s="1"/>
  <c r="E6279" i="4"/>
  <c r="G6279" i="4"/>
  <c r="I6279" i="4" s="1"/>
  <c r="E6390" i="4"/>
  <c r="G6390" i="4"/>
  <c r="I6390" i="4" s="1"/>
  <c r="E821" i="4"/>
  <c r="E1644" i="4"/>
  <c r="E1739" i="4"/>
  <c r="E1883" i="4"/>
  <c r="E2202" i="4"/>
  <c r="E2362" i="4"/>
  <c r="E2546" i="4"/>
  <c r="E2834" i="4"/>
  <c r="E2890" i="4"/>
  <c r="E3002" i="4"/>
  <c r="E3457" i="4"/>
  <c r="E3753" i="4"/>
  <c r="E3872" i="4"/>
  <c r="E3968" i="4"/>
  <c r="E4080" i="4"/>
  <c r="E4168" i="4"/>
  <c r="E4328" i="4"/>
  <c r="E4424" i="4"/>
  <c r="E4528" i="4"/>
  <c r="E4632" i="4"/>
  <c r="E4736" i="4"/>
  <c r="E4832" i="4"/>
  <c r="E4928" i="4"/>
  <c r="E5000" i="4"/>
  <c r="E5056" i="4"/>
  <c r="E5264" i="4"/>
  <c r="E5352" i="4"/>
  <c r="E5440" i="4"/>
  <c r="E5536" i="4"/>
  <c r="E5608" i="4"/>
  <c r="E5688" i="4"/>
  <c r="E5768" i="4"/>
  <c r="E5944" i="4"/>
  <c r="E6024" i="4"/>
  <c r="E6096" i="4"/>
  <c r="E6168" i="4"/>
  <c r="E6232" i="4"/>
  <c r="G6232" i="4"/>
  <c r="I6232" i="4" s="1"/>
  <c r="G6320" i="4"/>
  <c r="I6320" i="4" s="1"/>
  <c r="E6320" i="4"/>
  <c r="E950" i="4"/>
  <c r="E1302" i="4"/>
  <c r="E1366" i="4"/>
  <c r="E1732" i="4"/>
  <c r="E1900" i="4"/>
  <c r="E2147" i="4"/>
  <c r="E2291" i="4"/>
  <c r="E2403" i="4"/>
  <c r="E3234" i="4"/>
  <c r="E3330" i="4"/>
  <c r="E3410" i="4"/>
  <c r="E3746" i="4"/>
  <c r="E3865" i="4"/>
  <c r="E4089" i="4"/>
  <c r="E4217" i="4"/>
  <c r="E4441" i="4"/>
  <c r="E4569" i="4"/>
  <c r="E4681" i="4"/>
  <c r="E5633" i="4"/>
  <c r="E5729" i="4"/>
  <c r="E5809" i="4"/>
  <c r="E5921" i="4"/>
  <c r="E6161" i="4"/>
  <c r="E6241" i="4"/>
  <c r="G6241" i="4"/>
  <c r="I6241" i="4" s="1"/>
  <c r="G6368" i="4"/>
  <c r="I6368" i="4" s="1"/>
  <c r="E6368" i="4"/>
  <c r="F5978" i="4"/>
  <c r="H5978" i="4" s="1"/>
  <c r="E2616" i="4"/>
  <c r="E2944" i="4"/>
  <c r="E3287" i="4"/>
  <c r="E4798" i="4"/>
  <c r="E5110" i="4"/>
  <c r="E5318" i="4"/>
  <c r="E5942" i="4"/>
  <c r="E2880" i="4"/>
  <c r="E5614" i="4"/>
  <c r="E2783" i="4"/>
  <c r="E3374" i="4"/>
  <c r="E3478" i="4"/>
  <c r="E3734" i="4"/>
  <c r="F2752" i="4"/>
  <c r="H2752" i="4" s="1"/>
  <c r="F5118" i="4"/>
  <c r="H5118" i="4" s="1"/>
  <c r="E956" i="4"/>
  <c r="E1092" i="4"/>
  <c r="E1706" i="4"/>
  <c r="E3120" i="4"/>
  <c r="E3176" i="4"/>
  <c r="E3520" i="4"/>
  <c r="E3648" i="4"/>
  <c r="E3744" i="4"/>
  <c r="E3903" i="4"/>
  <c r="E3999" i="4"/>
  <c r="E4087" i="4"/>
  <c r="E4191" i="4"/>
  <c r="E4295" i="4"/>
  <c r="E4407" i="4"/>
  <c r="E4487" i="4"/>
  <c r="E4591" i="4"/>
  <c r="E4687" i="4"/>
  <c r="E4807" i="4"/>
  <c r="E4879" i="4"/>
  <c r="E5199" i="4"/>
  <c r="E5423" i="4"/>
  <c r="E5511" i="4"/>
  <c r="E5775" i="4"/>
  <c r="E5863" i="4"/>
  <c r="E5951" i="4"/>
  <c r="E6055" i="4"/>
  <c r="E6159" i="4"/>
  <c r="E6382" i="4"/>
  <c r="G6382" i="4"/>
  <c r="I6382" i="4" s="1"/>
  <c r="E1628" i="4"/>
  <c r="E1835" i="4"/>
  <c r="E1963" i="4"/>
  <c r="E2082" i="4"/>
  <c r="E2322" i="4"/>
  <c r="E2426" i="4"/>
  <c r="E2482" i="4"/>
  <c r="E2778" i="4"/>
  <c r="E2898" i="4"/>
  <c r="E3832" i="4"/>
  <c r="E3936" i="4"/>
  <c r="E4336" i="4"/>
  <c r="E4464" i="4"/>
  <c r="E4568" i="4"/>
  <c r="E4656" i="4"/>
  <c r="E4784" i="4"/>
  <c r="E4856" i="4"/>
  <c r="E4920" i="4"/>
  <c r="E5048" i="4"/>
  <c r="E5160" i="4"/>
  <c r="E5384" i="4"/>
  <c r="E5480" i="4"/>
  <c r="E5592" i="4"/>
  <c r="E5696" i="4"/>
  <c r="E5832" i="4"/>
  <c r="E5952" i="4"/>
  <c r="E6104" i="4"/>
  <c r="E6312" i="4"/>
  <c r="G6312" i="4"/>
  <c r="I6312" i="4" s="1"/>
  <c r="E670" i="4"/>
  <c r="E830" i="4"/>
  <c r="E966" i="4"/>
  <c r="E1126" i="4"/>
  <c r="E1342" i="4"/>
  <c r="E1740" i="4"/>
  <c r="E1836" i="4"/>
  <c r="E1972" i="4"/>
  <c r="E2379" i="4"/>
  <c r="E2539" i="4"/>
  <c r="E2651" i="4"/>
  <c r="E2915" i="4"/>
  <c r="E3146" i="4"/>
  <c r="E3322" i="4"/>
  <c r="E3722" i="4"/>
  <c r="E3810" i="4"/>
  <c r="E951" i="4"/>
  <c r="E1063" i="4"/>
  <c r="E1303" i="4"/>
  <c r="E1630" i="4"/>
  <c r="E2156" i="4"/>
  <c r="E2300" i="4"/>
  <c r="E2388" i="4"/>
  <c r="E2516" i="4"/>
  <c r="E2572" i="4"/>
  <c r="E2732" i="4"/>
  <c r="E2916" i="4"/>
  <c r="E3131" i="4"/>
  <c r="E3267" i="4"/>
  <c r="E3355" i="4"/>
  <c r="E3467" i="4"/>
  <c r="E3595" i="4"/>
  <c r="E3763" i="4"/>
  <c r="E3858" i="4"/>
  <c r="E4034" i="4"/>
  <c r="E4090" i="4"/>
  <c r="E4178" i="4"/>
  <c r="E4370" i="4"/>
  <c r="E4626" i="4"/>
  <c r="E4754" i="4"/>
  <c r="E4850" i="4"/>
  <c r="E5274" i="4"/>
  <c r="E5546" i="4"/>
  <c r="E5858" i="4"/>
  <c r="E6194" i="4"/>
  <c r="G6194" i="4"/>
  <c r="I6194" i="4" s="1"/>
  <c r="E1636" i="4"/>
  <c r="E1723" i="4"/>
  <c r="E1803" i="4"/>
  <c r="E2002" i="4"/>
  <c r="E2330" i="4"/>
  <c r="E2458" i="4"/>
  <c r="E2970" i="4"/>
  <c r="E3066" i="4"/>
  <c r="E3856" i="4"/>
  <c r="E3952" i="4"/>
  <c r="E4088" i="4"/>
  <c r="E4216" i="4"/>
  <c r="E4320" i="4"/>
  <c r="E4416" i="4"/>
  <c r="E4488" i="4"/>
  <c r="E4592" i="4"/>
  <c r="E4680" i="4"/>
  <c r="E4912" i="4"/>
  <c r="E5136" i="4"/>
  <c r="E5208" i="4"/>
  <c r="E5296" i="4"/>
  <c r="E5376" i="4"/>
  <c r="E5472" i="4"/>
  <c r="E5576" i="4"/>
  <c r="E5680" i="4"/>
  <c r="E5776" i="4"/>
  <c r="E5856" i="4"/>
  <c r="E6032" i="4"/>
  <c r="E6112" i="4"/>
  <c r="E6192" i="4"/>
  <c r="G6192" i="4"/>
  <c r="I6192" i="4" s="1"/>
  <c r="E6375" i="4"/>
  <c r="G6375" i="4"/>
  <c r="I6375" i="4" s="1"/>
  <c r="E1142" i="4"/>
  <c r="E1772" i="4"/>
  <c r="E2011" i="4"/>
  <c r="E2203" i="4"/>
  <c r="E2467" i="4"/>
  <c r="E2659" i="4"/>
  <c r="E2819" i="4"/>
  <c r="E2907" i="4"/>
  <c r="E2995" i="4"/>
  <c r="E3059" i="4"/>
  <c r="E3226" i="4"/>
  <c r="E3354" i="4"/>
  <c r="E3738" i="4"/>
  <c r="E6344" i="4"/>
  <c r="G6344" i="4"/>
  <c r="I6344" i="4" s="1"/>
  <c r="E1095" i="4"/>
  <c r="E1351" i="4"/>
  <c r="E2036" i="4"/>
  <c r="E2212" i="4"/>
  <c r="E3036" i="4"/>
  <c r="E3203" i="4"/>
  <c r="E3259" i="4"/>
  <c r="E3339" i="4"/>
  <c r="E3475" i="4"/>
  <c r="E3842" i="4"/>
  <c r="E3914" i="4"/>
  <c r="E4146" i="4"/>
  <c r="E4250" i="4"/>
  <c r="E4602" i="4"/>
  <c r="E4802" i="4"/>
  <c r="E4938" i="4"/>
  <c r="E5074" i="4"/>
  <c r="E5266" i="4"/>
  <c r="E5682" i="4"/>
  <c r="E6034" i="4"/>
  <c r="F3416" i="4"/>
  <c r="H3416" i="4" s="1"/>
  <c r="E887" i="4"/>
  <c r="E1558" i="4"/>
  <c r="E2092" i="4"/>
  <c r="E2316" i="4"/>
  <c r="E2612" i="4"/>
  <c r="E2868" i="4"/>
  <c r="E2956" i="4"/>
  <c r="E3523" i="4"/>
  <c r="E3731" i="4"/>
  <c r="E3818" i="4"/>
  <c r="E3906" i="4"/>
  <c r="E4202" i="4"/>
  <c r="E4306" i="4"/>
  <c r="E4386" i="4"/>
  <c r="E4730" i="4"/>
  <c r="E4818" i="4"/>
  <c r="E5218" i="4"/>
  <c r="E5338" i="4"/>
  <c r="E5522" i="4"/>
  <c r="E5618" i="4"/>
  <c r="E5714" i="4"/>
  <c r="E5978" i="4"/>
  <c r="E6074" i="4"/>
  <c r="G6202" i="4"/>
  <c r="I6202" i="4" s="1"/>
  <c r="E6202" i="4"/>
  <c r="E6290" i="4"/>
  <c r="G6290" i="4"/>
  <c r="I6290" i="4" s="1"/>
  <c r="E6424" i="4"/>
  <c r="G6424" i="4"/>
  <c r="I6424" i="4" s="1"/>
  <c r="E3522" i="4"/>
  <c r="E1292" i="4"/>
  <c r="E1844" i="4"/>
  <c r="E3020" i="4"/>
  <c r="E3477" i="4"/>
  <c r="E4290" i="4"/>
  <c r="E2554" i="4"/>
  <c r="E5162" i="4"/>
  <c r="E2091" i="4"/>
  <c r="E2747" i="4"/>
  <c r="E2752" i="4"/>
  <c r="E3383" i="4"/>
  <c r="E3487" i="4"/>
  <c r="E4174" i="4"/>
  <c r="E5118" i="4"/>
  <c r="E5646" i="4"/>
  <c r="E5854" i="4"/>
  <c r="E6054" i="4"/>
  <c r="E6134" i="4"/>
  <c r="G6206" i="4"/>
  <c r="I6206" i="4" s="1"/>
  <c r="E6206" i="4"/>
  <c r="E6278" i="4"/>
  <c r="G6278" i="4"/>
  <c r="I6278" i="4" s="1"/>
  <c r="E2320" i="4"/>
  <c r="E4038" i="4"/>
  <c r="E5566" i="4"/>
  <c r="E5670" i="4"/>
  <c r="E5766" i="4"/>
  <c r="E5894" i="4"/>
  <c r="E6310" i="4"/>
  <c r="G6310" i="4"/>
  <c r="I6310" i="4" s="1"/>
  <c r="E1468" i="4"/>
  <c r="E1906" i="4"/>
  <c r="E3600" i="4"/>
  <c r="E3680" i="4"/>
  <c r="E3815" i="4"/>
  <c r="E3879" i="4"/>
  <c r="E4007" i="4"/>
  <c r="E4327" i="4"/>
  <c r="E4415" i="4"/>
  <c r="E4679" i="4"/>
  <c r="E4759" i="4"/>
  <c r="E4863" i="4"/>
  <c r="E4951" i="4"/>
  <c r="E5031" i="4"/>
  <c r="E5215" i="4"/>
  <c r="E5295" i="4"/>
  <c r="E5391" i="4"/>
  <c r="E5503" i="4"/>
  <c r="E5607" i="4"/>
  <c r="E5663" i="4"/>
  <c r="E5871" i="4"/>
  <c r="E5991" i="4"/>
  <c r="E6143" i="4"/>
  <c r="E6271" i="4"/>
  <c r="G6271" i="4"/>
  <c r="I6271" i="4" s="1"/>
  <c r="E6350" i="4"/>
  <c r="G6350" i="4"/>
  <c r="I6350" i="4" s="1"/>
  <c r="F4785" i="4"/>
  <c r="H4785" i="4"/>
  <c r="F1111" i="4"/>
  <c r="H1111" i="4" s="1"/>
  <c r="E1028" i="4"/>
  <c r="E1452" i="4"/>
  <c r="E1643" i="4"/>
  <c r="E1890" i="4"/>
  <c r="E3416" i="4"/>
  <c r="E3720" i="4"/>
  <c r="E3792" i="4"/>
  <c r="E4047" i="4"/>
  <c r="E4159" i="4"/>
  <c r="E4351" i="4"/>
  <c r="E4463" i="4"/>
  <c r="E4535" i="4"/>
  <c r="E4631" i="4"/>
  <c r="E4727" i="4"/>
  <c r="E4815" i="4"/>
  <c r="E4919" i="4"/>
  <c r="E4983" i="4"/>
  <c r="E5039" i="4"/>
  <c r="E5103" i="4"/>
  <c r="E5231" i="4"/>
  <c r="E5351" i="4"/>
  <c r="E5519" i="4"/>
  <c r="E5679" i="4"/>
  <c r="E5751" i="4"/>
  <c r="E5815" i="4"/>
  <c r="E5911" i="4"/>
  <c r="E5999" i="4"/>
  <c r="E6071" i="4"/>
  <c r="E6127" i="4"/>
  <c r="E6223" i="4"/>
  <c r="G6223" i="4"/>
  <c r="I6223" i="4" s="1"/>
  <c r="E6311" i="4"/>
  <c r="G6311" i="4"/>
  <c r="I6311" i="4" s="1"/>
  <c r="E1659" i="4"/>
  <c r="E1779" i="4"/>
  <c r="E1899" i="4"/>
  <c r="E2378" i="4"/>
  <c r="E2490" i="4"/>
  <c r="E2570" i="4"/>
  <c r="E2762" i="4"/>
  <c r="E2850" i="4"/>
  <c r="E2914" i="4"/>
  <c r="E3042" i="4"/>
  <c r="E3896" i="4"/>
  <c r="E4280" i="4"/>
  <c r="E4352" i="4"/>
  <c r="E4448" i="4"/>
  <c r="E4552" i="4"/>
  <c r="E4648" i="4"/>
  <c r="E4752" i="4"/>
  <c r="E4848" i="4"/>
  <c r="E4944" i="4"/>
  <c r="E5008" i="4"/>
  <c r="E5080" i="4"/>
  <c r="E5192" i="4"/>
  <c r="E5280" i="4"/>
  <c r="E5464" i="4"/>
  <c r="E5544" i="4"/>
  <c r="E5624" i="4"/>
  <c r="E5704" i="4"/>
  <c r="E5784" i="4"/>
  <c r="E5888" i="4"/>
  <c r="E5960" i="4"/>
  <c r="E6040" i="4"/>
  <c r="E6120" i="4"/>
  <c r="E6184" i="4"/>
  <c r="G6184" i="4"/>
  <c r="I6184" i="4" s="1"/>
  <c r="E6240" i="4"/>
  <c r="G6240" i="4"/>
  <c r="I6240" i="4" s="1"/>
  <c r="E6343" i="4"/>
  <c r="G6343" i="4"/>
  <c r="I6343" i="4" s="1"/>
  <c r="E1318" i="4"/>
  <c r="E1668" i="4"/>
  <c r="E1828" i="4"/>
  <c r="E1924" i="4"/>
  <c r="E2435" i="4"/>
  <c r="E2547" i="4"/>
  <c r="E2827" i="4"/>
  <c r="E2979" i="4"/>
  <c r="E3090" i="4"/>
  <c r="E3250" i="4"/>
  <c r="E3338" i="4"/>
  <c r="E3466" i="4"/>
  <c r="E3770" i="4"/>
  <c r="E2647" i="4"/>
  <c r="E3126" i="4"/>
  <c r="E3198" i="4"/>
  <c r="E796" i="4"/>
  <c r="E868" i="4"/>
  <c r="E1044" i="4"/>
  <c r="E1116" i="4"/>
  <c r="E1316" i="4"/>
  <c r="E1818" i="4"/>
  <c r="E1954" i="4"/>
  <c r="E3136" i="4"/>
  <c r="E3184" i="4"/>
  <c r="E3288" i="4"/>
  <c r="E3536" i="4"/>
  <c r="E4103" i="4"/>
  <c r="E4319" i="4"/>
  <c r="E4423" i="4"/>
  <c r="E4511" i="4"/>
  <c r="E4599" i="4"/>
  <c r="E4711" i="4"/>
  <c r="E4831" i="4"/>
  <c r="E5239" i="4"/>
  <c r="E5335" i="4"/>
  <c r="E5439" i="4"/>
  <c r="E5535" i="4"/>
  <c r="E5615" i="4"/>
  <c r="E5807" i="4"/>
  <c r="E5887" i="4"/>
  <c r="E5967" i="4"/>
  <c r="E6095" i="4"/>
  <c r="E6175" i="4"/>
  <c r="G6175" i="4"/>
  <c r="I6175" i="4" s="1"/>
  <c r="E6398" i="4"/>
  <c r="G6398" i="4"/>
  <c r="I6398" i="4" s="1"/>
  <c r="E1652" i="4"/>
  <c r="E2258" i="4"/>
  <c r="E2434" i="4"/>
  <c r="E2498" i="4"/>
  <c r="E2634" i="4"/>
  <c r="E3026" i="4"/>
  <c r="E3864" i="4"/>
  <c r="E3960" i="4"/>
  <c r="E4056" i="4"/>
  <c r="E4160" i="4"/>
  <c r="E4360" i="4"/>
  <c r="E4496" i="4"/>
  <c r="E4584" i="4"/>
  <c r="E4688" i="4"/>
  <c r="E4792" i="4"/>
  <c r="E4864" i="4"/>
  <c r="E4952" i="4"/>
  <c r="E5072" i="4"/>
  <c r="E5184" i="4"/>
  <c r="E5408" i="4"/>
  <c r="E5504" i="4"/>
  <c r="E5616" i="4"/>
  <c r="E5864" i="4"/>
  <c r="E5984" i="4"/>
  <c r="E6335" i="4"/>
  <c r="G6335" i="4"/>
  <c r="I6335" i="4" s="1"/>
  <c r="E974" i="4"/>
  <c r="E1374" i="4"/>
  <c r="E1892" i="4"/>
  <c r="E2195" i="4"/>
  <c r="E2395" i="4"/>
  <c r="E2851" i="4"/>
  <c r="E2939" i="4"/>
  <c r="E3258" i="4"/>
  <c r="E1071" i="4"/>
  <c r="E1654" i="4"/>
  <c r="E2020" i="4"/>
  <c r="E2404" i="4"/>
  <c r="E2476" i="4"/>
  <c r="E2532" i="4"/>
  <c r="E2748" i="4"/>
  <c r="E2828" i="4"/>
  <c r="E3139" i="4"/>
  <c r="E3283" i="4"/>
  <c r="E3363" i="4"/>
  <c r="E3619" i="4"/>
  <c r="E3779" i="4"/>
  <c r="E3978" i="4"/>
  <c r="E4050" i="4"/>
  <c r="E4098" i="4"/>
  <c r="E4658" i="4"/>
  <c r="E5298" i="4"/>
  <c r="E5882" i="4"/>
  <c r="E789" i="4"/>
  <c r="E1675" i="4"/>
  <c r="E2010" i="4"/>
  <c r="E2578" i="4"/>
  <c r="E2882" i="4"/>
  <c r="E2994" i="4"/>
  <c r="E3082" i="4"/>
  <c r="E3880" i="4"/>
  <c r="E3976" i="4"/>
  <c r="E4112" i="4"/>
  <c r="E4432" i="4"/>
  <c r="E4512" i="4"/>
  <c r="E4616" i="4"/>
  <c r="E4704" i="4"/>
  <c r="E4800" i="4"/>
  <c r="E4936" i="4"/>
  <c r="E5064" i="4"/>
  <c r="E5152" i="4"/>
  <c r="E5232" i="4"/>
  <c r="E5312" i="4"/>
  <c r="E5400" i="4"/>
  <c r="E5488" i="4"/>
  <c r="E5712" i="4"/>
  <c r="E5800" i="4"/>
  <c r="E5872" i="4"/>
  <c r="E5968" i="4"/>
  <c r="E6048" i="4"/>
  <c r="E6128" i="4"/>
  <c r="E6304" i="4"/>
  <c r="G6304" i="4"/>
  <c r="I6304" i="4" s="1"/>
  <c r="E6391" i="4"/>
  <c r="G6391" i="4"/>
  <c r="I6391" i="4" s="1"/>
  <c r="E1676" i="4"/>
  <c r="E1788" i="4"/>
  <c r="E1868" i="4"/>
  <c r="E1964" i="4"/>
  <c r="E2027" i="4"/>
  <c r="E2387" i="4"/>
  <c r="E2491" i="4"/>
  <c r="E2835" i="4"/>
  <c r="E3067" i="4"/>
  <c r="E3378" i="4"/>
  <c r="E3762" i="4"/>
  <c r="E727" i="4"/>
  <c r="L5" i="3" s="1" a="1"/>
  <c r="L5" i="3" s="1"/>
  <c r="U6" i="2" s="1"/>
  <c r="E975" i="4"/>
  <c r="E1375" i="4"/>
  <c r="E2084" i="4"/>
  <c r="E2652" i="4"/>
  <c r="E2804" i="4"/>
  <c r="E3052" i="4"/>
  <c r="E3219" i="4"/>
  <c r="E3491" i="4"/>
  <c r="E3603" i="4"/>
  <c r="E3707" i="4"/>
  <c r="E3866" i="4"/>
  <c r="E5186" i="4"/>
  <c r="E783" i="4"/>
  <c r="E1199" i="4"/>
  <c r="E1574" i="4"/>
  <c r="E2028" i="4"/>
  <c r="E2332" i="4"/>
  <c r="E2428" i="4"/>
  <c r="E2716" i="4"/>
  <c r="E2980" i="4"/>
  <c r="E3547" i="4"/>
  <c r="E3834" i="4"/>
  <c r="E4218" i="4"/>
  <c r="E5914" i="4"/>
  <c r="G6330" i="4"/>
  <c r="I6330" i="4" s="1"/>
  <c r="E6330" i="4"/>
  <c r="E2656" i="4"/>
  <c r="E4350" i="4"/>
  <c r="E5054" i="4"/>
  <c r="E5246" i="4"/>
  <c r="E5374" i="4"/>
  <c r="E5654" i="4"/>
  <c r="E5974" i="4"/>
  <c r="E6022" i="4"/>
  <c r="E6102" i="4"/>
  <c r="E6150" i="4"/>
  <c r="G6214" i="4"/>
  <c r="I6214" i="4" s="1"/>
  <c r="E6214" i="4"/>
  <c r="E2688" i="4"/>
  <c r="E3239" i="4"/>
  <c r="E3671" i="4"/>
  <c r="E4286" i="4"/>
  <c r="E5486" i="4"/>
  <c r="E6086" i="4"/>
  <c r="E6254" i="4"/>
  <c r="G6254" i="4"/>
  <c r="I6254" i="4" s="1"/>
  <c r="E964" i="4"/>
  <c r="E1484" i="4"/>
  <c r="E1850" i="4"/>
  <c r="E3392" i="4"/>
  <c r="E3544" i="4"/>
  <c r="E3831" i="4"/>
  <c r="E3935" i="4"/>
  <c r="E4039" i="4"/>
  <c r="E4151" i="4"/>
  <c r="E4263" i="4"/>
  <c r="E4359" i="4"/>
  <c r="E4431" i="4"/>
  <c r="E4559" i="4"/>
  <c r="E4703" i="4"/>
  <c r="E4775" i="4"/>
  <c r="E4895" i="4"/>
  <c r="E4967" i="4"/>
  <c r="E5151" i="4"/>
  <c r="E5319" i="4"/>
  <c r="E5623" i="4"/>
  <c r="E5671" i="4"/>
  <c r="E5895" i="4"/>
  <c r="E6015" i="4"/>
  <c r="E6215" i="4"/>
  <c r="G6215" i="4"/>
  <c r="I6215" i="4" s="1"/>
  <c r="E6295" i="4"/>
  <c r="G6295" i="4"/>
  <c r="I6295" i="4" s="1"/>
  <c r="E948" i="4"/>
  <c r="E1364" i="4"/>
  <c r="E1770" i="4"/>
  <c r="E1914" i="4"/>
  <c r="E3376" i="4"/>
  <c r="E3488" i="4"/>
  <c r="E3584" i="4"/>
  <c r="E3736" i="4"/>
  <c r="E3808" i="4"/>
  <c r="E3911" i="4"/>
  <c r="E4183" i="4"/>
  <c r="E4287" i="4"/>
  <c r="E4367" i="4"/>
  <c r="E4479" i="4"/>
  <c r="E4551" i="4"/>
  <c r="E4751" i="4"/>
  <c r="E4935" i="4"/>
  <c r="E4991" i="4"/>
  <c r="E5055" i="4"/>
  <c r="E5119" i="4"/>
  <c r="E5183" i="4"/>
  <c r="E5247" i="4"/>
  <c r="E5367" i="4"/>
  <c r="E5463" i="4"/>
  <c r="E5543" i="4"/>
  <c r="E5703" i="4"/>
  <c r="E5767" i="4"/>
  <c r="E5839" i="4"/>
  <c r="E5943" i="4"/>
  <c r="E6023" i="4"/>
  <c r="E6087" i="4"/>
  <c r="E6247" i="4"/>
  <c r="G6247" i="4"/>
  <c r="I6247" i="4" s="1"/>
  <c r="E781" i="4"/>
  <c r="E1915" i="4"/>
  <c r="E2058" i="4"/>
  <c r="E2394" i="4"/>
  <c r="E2506" i="4"/>
  <c r="E2866" i="4"/>
  <c r="E3058" i="4"/>
  <c r="E3225" i="4"/>
  <c r="E3920" i="4"/>
  <c r="E4136" i="4"/>
  <c r="E4224" i="4"/>
  <c r="E4296" i="4"/>
  <c r="E4368" i="4"/>
  <c r="E4480" i="4"/>
  <c r="E4576" i="4"/>
  <c r="E4672" i="4"/>
  <c r="E4880" i="4"/>
  <c r="E4968" i="4"/>
  <c r="E5032" i="4"/>
  <c r="E5104" i="4"/>
  <c r="E5216" i="4"/>
  <c r="E5392" i="4"/>
  <c r="E5496" i="4"/>
  <c r="E5568" i="4"/>
  <c r="E5640" i="4"/>
  <c r="E5728" i="4"/>
  <c r="E5808" i="4"/>
  <c r="E5912" i="4"/>
  <c r="E5976" i="4"/>
  <c r="E6056" i="4"/>
  <c r="E6136" i="4"/>
  <c r="E6208" i="4"/>
  <c r="G6208" i="4"/>
  <c r="I6208" i="4" s="1"/>
  <c r="E6264" i="4"/>
  <c r="G6264" i="4"/>
  <c r="I6264" i="4" s="1"/>
  <c r="E6367" i="4"/>
  <c r="G6367" i="4"/>
  <c r="I6367" i="4" s="1"/>
  <c r="E1326" i="4"/>
  <c r="E1860" i="4"/>
  <c r="E1948" i="4"/>
  <c r="E2355" i="4"/>
  <c r="E3106" i="4"/>
  <c r="E3298" i="4"/>
  <c r="E3362" i="4"/>
  <c r="E6336" i="4"/>
  <c r="G6336" i="4"/>
  <c r="I6336" i="4" s="1"/>
  <c r="F6250" i="4"/>
  <c r="H6250" i="4"/>
  <c r="E2935" i="4"/>
  <c r="E3694" i="4"/>
  <c r="E812" i="4"/>
  <c r="E916" i="4"/>
  <c r="E1060" i="4"/>
  <c r="E1324" i="4"/>
  <c r="E1404" i="4"/>
  <c r="E1970" i="4"/>
  <c r="E3144" i="4"/>
  <c r="E3200" i="4"/>
  <c r="E3480" i="4"/>
  <c r="E3696" i="4"/>
  <c r="E3983" i="4"/>
  <c r="E4031" i="4"/>
  <c r="E4143" i="4"/>
  <c r="E4255" i="4"/>
  <c r="E4447" i="4"/>
  <c r="E4543" i="4"/>
  <c r="E4615" i="4"/>
  <c r="E4847" i="4"/>
  <c r="E5063" i="4"/>
  <c r="E5263" i="4"/>
  <c r="E5551" i="4"/>
  <c r="E5695" i="4"/>
  <c r="E5823" i="4"/>
  <c r="E5903" i="4"/>
  <c r="E5983" i="4"/>
  <c r="E6119" i="4"/>
  <c r="E6183" i="4"/>
  <c r="G6183" i="4"/>
  <c r="I6183" i="4" s="1"/>
  <c r="E6327" i="4"/>
  <c r="G6327" i="4"/>
  <c r="I6327" i="4" s="1"/>
  <c r="E1795" i="4"/>
  <c r="E2018" i="4"/>
  <c r="E2354" i="4"/>
  <c r="E2442" i="4"/>
  <c r="E2946" i="4"/>
  <c r="E3888" i="4"/>
  <c r="E3984" i="4"/>
  <c r="E4064" i="4"/>
  <c r="E4176" i="4"/>
  <c r="E4288" i="4"/>
  <c r="E4408" i="4"/>
  <c r="E4520" i="4"/>
  <c r="E4608" i="4"/>
  <c r="E4712" i="4"/>
  <c r="E4816" i="4"/>
  <c r="E4888" i="4"/>
  <c r="E5088" i="4"/>
  <c r="E5200" i="4"/>
  <c r="E5336" i="4"/>
  <c r="E5432" i="4"/>
  <c r="E5648" i="4"/>
  <c r="E5760" i="4"/>
  <c r="E6256" i="4"/>
  <c r="G6256" i="4"/>
  <c r="I6256" i="4" s="1"/>
  <c r="E1198" i="4"/>
  <c r="E1286" i="4"/>
  <c r="E1390" i="4"/>
  <c r="E1660" i="4"/>
  <c r="E1796" i="4"/>
  <c r="E1916" i="4"/>
  <c r="E2211" i="4"/>
  <c r="E2411" i="4"/>
  <c r="E2507" i="4"/>
  <c r="E2867" i="4"/>
  <c r="E3098" i="4"/>
  <c r="E3282" i="4"/>
  <c r="E3690" i="4"/>
  <c r="E3754" i="4"/>
  <c r="E1103" i="4"/>
  <c r="E1223" i="4"/>
  <c r="E1335" i="4"/>
  <c r="E1598" i="4"/>
  <c r="E2356" i="4"/>
  <c r="E2412" i="4"/>
  <c r="E2492" i="4"/>
  <c r="E2548" i="4"/>
  <c r="E2772" i="4"/>
  <c r="E2860" i="4"/>
  <c r="E2972" i="4"/>
  <c r="E3076" i="4"/>
  <c r="E3419" i="4"/>
  <c r="E3795" i="4"/>
  <c r="E3922" i="4"/>
  <c r="E4002" i="4"/>
  <c r="E4058" i="4"/>
  <c r="E4138" i="4"/>
  <c r="E4226" i="4"/>
  <c r="E4994" i="4"/>
  <c r="E5242" i="4"/>
  <c r="E5810" i="4"/>
  <c r="E5906" i="4"/>
  <c r="E6138" i="4"/>
  <c r="E1771" i="4"/>
  <c r="E1867" i="4"/>
  <c r="E1971" i="4"/>
  <c r="E2522" i="4"/>
  <c r="E2594" i="4"/>
  <c r="E2906" i="4"/>
  <c r="E3010" i="4"/>
  <c r="E3824" i="4"/>
  <c r="E3904" i="4"/>
  <c r="E4264" i="4"/>
  <c r="E4384" i="4"/>
  <c r="E4456" i="4"/>
  <c r="E4536" i="4"/>
  <c r="E4640" i="4"/>
  <c r="E4960" i="4"/>
  <c r="E5096" i="4"/>
  <c r="E5168" i="4"/>
  <c r="E5256" i="4"/>
  <c r="E5328" i="4"/>
  <c r="E5424" i="4"/>
  <c r="E5632" i="4"/>
  <c r="E5736" i="4"/>
  <c r="E5816" i="4"/>
  <c r="E5896" i="4"/>
  <c r="E5992" i="4"/>
  <c r="E6072" i="4"/>
  <c r="E6152" i="4"/>
  <c r="E6248" i="4"/>
  <c r="G6248" i="4"/>
  <c r="I6248" i="4" s="1"/>
  <c r="E1222" i="4"/>
  <c r="E1804" i="4"/>
  <c r="E1980" i="4"/>
  <c r="E2787" i="4"/>
  <c r="E2947" i="4"/>
  <c r="E3019" i="4"/>
  <c r="E3130" i="4"/>
  <c r="E3394" i="4"/>
  <c r="E6423" i="4"/>
  <c r="G6423" i="4"/>
  <c r="I6423" i="4" s="1"/>
  <c r="E743" i="4"/>
  <c r="E823" i="4"/>
  <c r="E1023" i="4"/>
  <c r="E1127" i="4"/>
  <c r="E1295" i="4"/>
  <c r="E2148" i="4"/>
  <c r="E2444" i="4"/>
  <c r="E2820" i="4"/>
  <c r="E2964" i="4"/>
  <c r="E3235" i="4"/>
  <c r="E3427" i="4"/>
  <c r="E3627" i="4"/>
  <c r="E3723" i="4"/>
  <c r="E3874" i="4"/>
  <c r="E3962" i="4"/>
  <c r="E4114" i="4"/>
  <c r="E4210" i="4"/>
  <c r="E4762" i="4"/>
  <c r="E4898" i="4"/>
  <c r="E5050" i="4"/>
  <c r="E5402" i="4"/>
  <c r="E6162" i="4"/>
  <c r="E791" i="4"/>
  <c r="E927" i="4"/>
  <c r="E1327" i="4"/>
  <c r="E2268" i="4"/>
  <c r="E2340" i="4"/>
  <c r="E2452" i="4"/>
  <c r="E2580" i="4"/>
  <c r="E2740" i="4"/>
  <c r="E2836" i="4"/>
  <c r="E2908" i="4"/>
  <c r="E3107" i="4"/>
  <c r="E3555" i="4"/>
  <c r="E3683" i="4"/>
  <c r="E3771" i="4"/>
  <c r="E3994" i="4"/>
  <c r="E4154" i="4"/>
  <c r="E4242" i="4"/>
  <c r="E4698" i="4"/>
  <c r="E5498" i="4"/>
  <c r="E5938" i="4"/>
  <c r="E3135" i="4"/>
  <c r="E3607" i="4"/>
  <c r="E4126" i="4"/>
  <c r="E4926" i="4"/>
  <c r="E5182" i="4"/>
  <c r="E5254" i="4"/>
  <c r="E5310" i="4"/>
  <c r="E5382" i="4"/>
  <c r="E5526" i="4"/>
  <c r="E5694" i="4"/>
  <c r="E5814" i="4"/>
  <c r="E5878" i="4"/>
  <c r="E5934" i="4"/>
  <c r="E5982" i="4"/>
  <c r="E6174" i="4"/>
  <c r="G6174" i="4"/>
  <c r="I6174" i="4" s="1"/>
  <c r="E6246" i="4"/>
  <c r="G6246" i="4"/>
  <c r="I6246" i="4" s="1"/>
  <c r="E2560" i="4"/>
  <c r="E3080" i="4"/>
  <c r="E4094" i="4"/>
  <c r="E4710" i="4"/>
  <c r="E4990" i="4"/>
  <c r="E5534" i="4"/>
  <c r="E5598" i="4"/>
  <c r="E5734" i="4"/>
  <c r="E5798" i="4"/>
  <c r="E5950" i="4"/>
  <c r="E1108" i="4"/>
  <c r="E1412" i="4"/>
  <c r="E1778" i="4"/>
  <c r="E1858" i="4"/>
  <c r="E3424" i="4"/>
  <c r="E3568" i="4"/>
  <c r="E3760" i="4"/>
  <c r="E3855" i="4"/>
  <c r="E3943" i="4"/>
  <c r="E4071" i="4"/>
  <c r="E4175" i="4"/>
  <c r="E4279" i="4"/>
  <c r="E4375" i="4"/>
  <c r="E4655" i="4"/>
  <c r="E4719" i="4"/>
  <c r="E4911" i="4"/>
  <c r="E4999" i="4"/>
  <c r="E5079" i="4"/>
  <c r="E5167" i="4"/>
  <c r="E5255" i="4"/>
  <c r="E5567" i="4"/>
  <c r="E5639" i="4"/>
  <c r="E5687" i="4"/>
  <c r="E5919" i="4"/>
  <c r="E6039" i="4"/>
  <c r="E6231" i="4"/>
  <c r="G6231" i="4"/>
  <c r="I6231" i="4" s="1"/>
  <c r="E860" i="4"/>
  <c r="E972" i="4"/>
  <c r="E1388" i="4"/>
  <c r="E1826" i="4"/>
  <c r="E3312" i="4"/>
  <c r="E3384" i="4"/>
  <c r="E3512" i="4"/>
  <c r="E3823" i="4"/>
  <c r="E4215" i="4"/>
  <c r="E4311" i="4"/>
  <c r="E4503" i="4"/>
  <c r="E4671" i="4"/>
  <c r="E4871" i="4"/>
  <c r="E4943" i="4"/>
  <c r="E5007" i="4"/>
  <c r="E5071" i="4"/>
  <c r="E5127" i="4"/>
  <c r="E5191" i="4"/>
  <c r="E5311" i="4"/>
  <c r="E5383" i="4"/>
  <c r="E5471" i="4"/>
  <c r="E5559" i="4"/>
  <c r="E5719" i="4"/>
  <c r="E5783" i="4"/>
  <c r="E5855" i="4"/>
  <c r="E5959" i="4"/>
  <c r="E6031" i="4"/>
  <c r="E6103" i="4"/>
  <c r="E6191" i="4"/>
  <c r="G6191" i="4"/>
  <c r="I6191" i="4" s="1"/>
  <c r="E6263" i="4"/>
  <c r="G6263" i="4"/>
  <c r="I6263" i="4" s="1"/>
  <c r="E6374" i="4"/>
  <c r="G6374" i="4"/>
  <c r="I6374" i="4" s="1"/>
  <c r="E805" i="4"/>
  <c r="E1707" i="4"/>
  <c r="E1859" i="4"/>
  <c r="E1955" i="4"/>
  <c r="E2074" i="4"/>
  <c r="E2290" i="4"/>
  <c r="E2530" i="4"/>
  <c r="E2626" i="4"/>
  <c r="E2818" i="4"/>
  <c r="E2874" i="4"/>
  <c r="E3848" i="4"/>
  <c r="E3944" i="4"/>
  <c r="E4240" i="4"/>
  <c r="E4312" i="4"/>
  <c r="E4504" i="4"/>
  <c r="E4600" i="4"/>
  <c r="E4808" i="4"/>
  <c r="E4904" i="4"/>
  <c r="E4992" i="4"/>
  <c r="E5040" i="4"/>
  <c r="E5128" i="4"/>
  <c r="E5240" i="4"/>
  <c r="E5320" i="4"/>
  <c r="E5416" i="4"/>
  <c r="E5520" i="4"/>
  <c r="E5584" i="4"/>
  <c r="E5664" i="4"/>
  <c r="E5744" i="4"/>
  <c r="E5824" i="4"/>
  <c r="E5936" i="4"/>
  <c r="E6000" i="4"/>
  <c r="E6080" i="4"/>
  <c r="E6160" i="4"/>
  <c r="E6224" i="4"/>
  <c r="G6224" i="4"/>
  <c r="I6224" i="4" s="1"/>
  <c r="E6296" i="4"/>
  <c r="G6296" i="4"/>
  <c r="I6296" i="4" s="1"/>
  <c r="E1022" i="4"/>
  <c r="E1190" i="4"/>
  <c r="E1350" i="4"/>
  <c r="E1716" i="4"/>
  <c r="E2483" i="4"/>
  <c r="E2875" i="4"/>
  <c r="E3027" i="4"/>
  <c r="E3314" i="4"/>
  <c r="E3802" i="4"/>
  <c r="E2375" i="4"/>
  <c r="E2839" i="4"/>
  <c r="E3166" i="4"/>
  <c r="E3278" i="4"/>
  <c r="E3438" i="4"/>
  <c r="E820" i="4"/>
  <c r="E1284" i="4"/>
  <c r="E1340" i="4"/>
  <c r="E1762" i="4"/>
  <c r="E3096" i="4"/>
  <c r="E3160" i="4"/>
  <c r="E3208" i="4"/>
  <c r="E3344" i="4"/>
  <c r="E3496" i="4"/>
  <c r="E3592" i="4"/>
  <c r="E3887" i="4"/>
  <c r="E4167" i="4"/>
  <c r="E4271" i="4"/>
  <c r="E4383" i="4"/>
  <c r="E4471" i="4"/>
  <c r="E4567" i="4"/>
  <c r="E4623" i="4"/>
  <c r="E4783" i="4"/>
  <c r="E4855" i="4"/>
  <c r="E5287" i="4"/>
  <c r="E5399" i="4"/>
  <c r="E5487" i="4"/>
  <c r="E5575" i="4"/>
  <c r="E5743" i="4"/>
  <c r="E5847" i="4"/>
  <c r="E5927" i="4"/>
  <c r="E6135" i="4"/>
  <c r="E1620" i="4"/>
  <c r="E1827" i="4"/>
  <c r="E1947" i="4"/>
  <c r="E2066" i="4"/>
  <c r="E2146" i="4"/>
  <c r="E2402" i="4"/>
  <c r="E2466" i="4"/>
  <c r="E2962" i="4"/>
  <c r="E3912" i="4"/>
  <c r="E4008" i="4"/>
  <c r="E4072" i="4"/>
  <c r="E4192" i="4"/>
  <c r="E4304" i="4"/>
  <c r="E4440" i="4"/>
  <c r="E4544" i="4"/>
  <c r="E4624" i="4"/>
  <c r="E4728" i="4"/>
  <c r="E4840" i="4"/>
  <c r="E5024" i="4"/>
  <c r="E5224" i="4"/>
  <c r="E5456" i="4"/>
  <c r="E5560" i="4"/>
  <c r="E5672" i="4"/>
  <c r="E5792" i="4"/>
  <c r="E5920" i="4"/>
  <c r="E6064" i="4"/>
  <c r="E6288" i="4"/>
  <c r="G6288" i="4"/>
  <c r="I6288" i="4" s="1"/>
  <c r="E918" i="4"/>
  <c r="E1398" i="4"/>
  <c r="E1684" i="4"/>
  <c r="E2363" i="4"/>
  <c r="E2427" i="4"/>
  <c r="E2531" i="4"/>
  <c r="E2763" i="4"/>
  <c r="E3122" i="4"/>
  <c r="E3706" i="4"/>
  <c r="E3786" i="4"/>
  <c r="E831" i="4"/>
  <c r="E1279" i="4"/>
  <c r="E2372" i="4"/>
  <c r="E2420" i="4"/>
  <c r="E2508" i="4"/>
  <c r="E2556" i="4"/>
  <c r="E2788" i="4"/>
  <c r="E3347" i="4"/>
  <c r="E3443" i="4"/>
  <c r="E3715" i="4"/>
  <c r="E3946" i="4"/>
  <c r="E4018" i="4"/>
  <c r="E4074" i="4"/>
  <c r="E4162" i="4"/>
  <c r="E4266" i="4"/>
  <c r="E5650" i="4"/>
  <c r="E1715" i="4"/>
  <c r="E1891" i="4"/>
  <c r="E1994" i="4"/>
  <c r="E2538" i="4"/>
  <c r="E2610" i="4"/>
  <c r="E2826" i="4"/>
  <c r="E3840" i="4"/>
  <c r="E3928" i="4"/>
  <c r="E4032" i="4"/>
  <c r="E4200" i="4"/>
  <c r="E4400" i="4"/>
  <c r="E4472" i="4"/>
  <c r="E4560" i="4"/>
  <c r="E4664" i="4"/>
  <c r="E4760" i="4"/>
  <c r="E5120" i="4"/>
  <c r="E5272" i="4"/>
  <c r="E5448" i="4"/>
  <c r="E5552" i="4"/>
  <c r="E5656" i="4"/>
  <c r="E5752" i="4"/>
  <c r="E5840" i="4"/>
  <c r="E5904" i="4"/>
  <c r="E6016" i="4"/>
  <c r="E6088" i="4"/>
  <c r="E6176" i="4"/>
  <c r="G6176" i="4"/>
  <c r="I6176" i="4" s="1"/>
  <c r="E6272" i="4"/>
  <c r="G6272" i="4"/>
  <c r="I6272" i="4" s="1"/>
  <c r="E782" i="4"/>
  <c r="E1246" i="4"/>
  <c r="E1334" i="4"/>
  <c r="E1724" i="4"/>
  <c r="E1908" i="4"/>
  <c r="E2003" i="4"/>
  <c r="E2083" i="4"/>
  <c r="E2731" i="4"/>
  <c r="E2803" i="4"/>
  <c r="E3035" i="4"/>
  <c r="E3402" i="4"/>
  <c r="E759" i="4"/>
  <c r="E1039" i="4"/>
  <c r="E3243" i="4"/>
  <c r="E3323" i="4"/>
  <c r="E3451" i="4"/>
  <c r="E3643" i="4"/>
  <c r="E4234" i="4"/>
  <c r="E4786" i="4"/>
  <c r="E5426" i="4"/>
  <c r="E5530" i="4"/>
  <c r="E5658" i="4"/>
  <c r="E5754" i="4"/>
  <c r="E6010" i="4"/>
  <c r="E6098" i="4"/>
  <c r="E6322" i="4"/>
  <c r="G6322" i="4"/>
  <c r="I6322" i="4" s="1"/>
  <c r="F1638" i="4"/>
  <c r="H1638" i="4" s="1"/>
  <c r="E1343" i="4"/>
  <c r="E2204" i="4"/>
  <c r="E2364" i="4"/>
  <c r="E2468" i="4"/>
  <c r="E2764" i="4"/>
  <c r="E3012" i="4"/>
  <c r="E3579" i="4"/>
  <c r="E3691" i="4"/>
  <c r="E3890" i="4"/>
  <c r="E4010" i="4"/>
  <c r="E4186" i="4"/>
  <c r="E4258" i="4"/>
  <c r="E4562" i="4"/>
  <c r="E5394" i="4"/>
  <c r="E5786" i="4"/>
  <c r="E6042" i="4"/>
  <c r="E6170" i="4"/>
  <c r="F806" i="4"/>
  <c r="H806" i="4" s="1"/>
  <c r="G6373" i="4"/>
  <c r="I6373" i="4" s="1"/>
  <c r="G6377" i="4"/>
  <c r="I6377" i="4" s="1"/>
  <c r="E2746" i="4"/>
  <c r="G6381" i="4"/>
  <c r="I6381" i="4" s="1"/>
  <c r="G6313" i="4"/>
  <c r="I6313" i="4" s="1"/>
  <c r="E6414" i="4"/>
  <c r="G6414" i="4"/>
  <c r="I6414" i="4" s="1"/>
  <c r="E6306" i="4"/>
  <c r="G6306" i="4"/>
  <c r="I6306" i="4" s="1"/>
  <c r="E6292" i="4"/>
  <c r="G6292" i="4"/>
  <c r="I6292" i="4" s="1"/>
  <c r="E6360" i="4"/>
  <c r="G6360" i="4"/>
  <c r="I6360" i="4" s="1"/>
  <c r="E3043" i="4"/>
  <c r="G6305" i="4"/>
  <c r="I6305" i="4" s="1"/>
  <c r="E6399" i="4"/>
  <c r="G6399" i="4"/>
  <c r="I6399" i="4" s="1"/>
  <c r="E6314" i="4"/>
  <c r="G6314" i="4"/>
  <c r="I6314" i="4" s="1"/>
  <c r="G6178" i="4"/>
  <c r="I6178" i="4" s="1"/>
  <c r="E6372" i="4"/>
  <c r="G6372" i="4"/>
  <c r="I6372" i="4" s="1"/>
  <c r="F1400" i="4"/>
  <c r="H1400" i="4" s="1"/>
  <c r="E6298" i="4"/>
  <c r="G6298" i="4"/>
  <c r="I6298" i="4" s="1"/>
  <c r="G6284" i="4"/>
  <c r="I6284" i="4" s="1"/>
  <c r="E6284" i="4"/>
  <c r="G6421" i="4"/>
  <c r="I6421" i="4" s="1"/>
  <c r="E6407" i="4"/>
  <c r="G6407" i="4"/>
  <c r="I6407" i="4" s="1"/>
  <c r="F2816" i="4"/>
  <c r="H2816" i="4" s="1"/>
  <c r="G6366" i="4"/>
  <c r="I6366" i="4" s="1"/>
  <c r="E6366" i="4"/>
  <c r="E6299" i="4"/>
  <c r="G6299" i="4"/>
  <c r="I6299" i="4" s="1"/>
  <c r="F3440" i="4"/>
  <c r="H3440" i="4" s="1"/>
  <c r="E3440" i="4"/>
  <c r="E3739" i="4"/>
  <c r="E2708" i="4"/>
  <c r="E3732" i="4"/>
  <c r="E3448" i="4"/>
  <c r="E2715" i="4"/>
  <c r="E3456" i="4"/>
  <c r="E2723" i="4"/>
  <c r="E3464" i="4"/>
  <c r="E2700" i="4"/>
  <c r="E2738" i="4"/>
  <c r="E3724" i="4"/>
  <c r="E3078" i="4"/>
  <c r="E3442" i="4"/>
  <c r="G6383" i="4"/>
  <c r="I6383" i="4" s="1"/>
  <c r="E6383" i="4"/>
  <c r="E4207" i="4"/>
  <c r="E3435" i="4"/>
  <c r="C579" i="6"/>
  <c r="F429" i="4"/>
  <c r="H429" i="4" s="1"/>
  <c r="F574" i="4"/>
  <c r="H574" i="4" s="1"/>
  <c r="F450" i="4"/>
  <c r="H450" i="4" s="1"/>
  <c r="F438" i="4"/>
  <c r="H438" i="4" s="1"/>
  <c r="F561" i="4"/>
  <c r="H561" i="4" s="1"/>
  <c r="F455" i="4"/>
  <c r="H455" i="4" s="1"/>
  <c r="E579" i="4"/>
  <c r="E531" i="4"/>
  <c r="E561" i="4"/>
  <c r="J7" i="4"/>
  <c r="K7" i="4" s="1"/>
  <c r="E742" i="4"/>
  <c r="E550" i="4"/>
  <c r="E853" i="4"/>
  <c r="E1057" i="4"/>
  <c r="E618" i="4"/>
  <c r="E682" i="4"/>
  <c r="E574" i="4"/>
  <c r="E790" i="4"/>
  <c r="E732" i="4"/>
  <c r="E428" i="4"/>
  <c r="K5" i="3" s="1"/>
  <c r="T6" i="2" s="1"/>
  <c r="L120" i="4"/>
  <c r="C603" i="6" l="1"/>
  <c r="J8" i="4"/>
  <c r="K8" i="4" s="1"/>
  <c r="L121" i="4"/>
  <c r="R4" i="4"/>
  <c r="C627" i="6" l="1"/>
  <c r="J9" i="4"/>
  <c r="K9" i="4" s="1"/>
  <c r="R10" i="4"/>
  <c r="J8" i="2"/>
  <c r="L122" i="4"/>
  <c r="G6172" i="4" l="1"/>
  <c r="I6172" i="4" s="1"/>
  <c r="G640" i="4"/>
  <c r="I640" i="4" s="1"/>
  <c r="G680" i="4"/>
  <c r="I680" i="4" s="1"/>
  <c r="G736" i="4"/>
  <c r="I736" i="4" s="1"/>
  <c r="G842" i="4"/>
  <c r="I842" i="4" s="1"/>
  <c r="G881" i="4"/>
  <c r="I881" i="4" s="1"/>
  <c r="G921" i="4"/>
  <c r="I921" i="4" s="1"/>
  <c r="G960" i="4"/>
  <c r="I960" i="4" s="1"/>
  <c r="G1040" i="4"/>
  <c r="I1040" i="4" s="1"/>
  <c r="G1122" i="4"/>
  <c r="I1122" i="4" s="1"/>
  <c r="G1168" i="4"/>
  <c r="I1168" i="4" s="1"/>
  <c r="G1224" i="4"/>
  <c r="I1224" i="4" s="1"/>
  <c r="G1272" i="4"/>
  <c r="I1272" i="4" s="1"/>
  <c r="G1336" i="4"/>
  <c r="I1336" i="4" s="1"/>
  <c r="G1480" i="4"/>
  <c r="I1480" i="4" s="1"/>
  <c r="G1528" i="4"/>
  <c r="I1528" i="4" s="1"/>
  <c r="G1576" i="4"/>
  <c r="I1576" i="4" s="1"/>
  <c r="G2520" i="4"/>
  <c r="I2520" i="4" s="1"/>
  <c r="G648" i="4"/>
  <c r="I648" i="4" s="1"/>
  <c r="G681" i="4"/>
  <c r="I681" i="4" s="1"/>
  <c r="G738" i="4"/>
  <c r="I738" i="4" s="1"/>
  <c r="G849" i="4"/>
  <c r="I849" i="4" s="1"/>
  <c r="G888" i="4"/>
  <c r="I888" i="4" s="1"/>
  <c r="G928" i="4"/>
  <c r="I928" i="4" s="1"/>
  <c r="G961" i="4"/>
  <c r="I961" i="4" s="1"/>
  <c r="G1041" i="4"/>
  <c r="I1041" i="4" s="1"/>
  <c r="G1128" i="4"/>
  <c r="I1128" i="4" s="1"/>
  <c r="G1176" i="4"/>
  <c r="I1176" i="4" s="1"/>
  <c r="G1226" i="4"/>
  <c r="I1226" i="4" s="1"/>
  <c r="G1280" i="4"/>
  <c r="I1280" i="4" s="1"/>
  <c r="G1344" i="4"/>
  <c r="I1344" i="4" s="1"/>
  <c r="G1496" i="4"/>
  <c r="I1496" i="4" s="1"/>
  <c r="G3575" i="4"/>
  <c r="I3575" i="4" s="1"/>
  <c r="G656" i="4"/>
  <c r="I656" i="4" s="1"/>
  <c r="G688" i="4"/>
  <c r="I688" i="4" s="1"/>
  <c r="G744" i="4"/>
  <c r="I744" i="4" s="1"/>
  <c r="G856" i="4"/>
  <c r="I856" i="4" s="1"/>
  <c r="G889" i="4"/>
  <c r="I889" i="4" s="1"/>
  <c r="G936" i="4"/>
  <c r="I936" i="4" s="1"/>
  <c r="G962" i="4"/>
  <c r="I962" i="4" s="1"/>
  <c r="G1048" i="4"/>
  <c r="I1048" i="4" s="1"/>
  <c r="G1136" i="4"/>
  <c r="I1136" i="4" s="1"/>
  <c r="G1184" i="4"/>
  <c r="I1184" i="4" s="1"/>
  <c r="G1232" i="4"/>
  <c r="I1232" i="4" s="1"/>
  <c r="G1288" i="4"/>
  <c r="I1288" i="4" s="1"/>
  <c r="G1352" i="4"/>
  <c r="I1352" i="4" s="1"/>
  <c r="G1632" i="4"/>
  <c r="I1632" i="4" s="1"/>
  <c r="G2544" i="4"/>
  <c r="I2544" i="4" s="1"/>
  <c r="G624" i="4"/>
  <c r="I624" i="4" s="1"/>
  <c r="G657" i="4"/>
  <c r="I657" i="4" s="1"/>
  <c r="G689" i="4"/>
  <c r="I689" i="4" s="1"/>
  <c r="G753" i="4"/>
  <c r="I753" i="4" s="1"/>
  <c r="G857" i="4"/>
  <c r="I857" i="4" s="1"/>
  <c r="G896" i="4"/>
  <c r="I896" i="4" s="1"/>
  <c r="G937" i="4"/>
  <c r="I937" i="4" s="1"/>
  <c r="G968" i="4"/>
  <c r="I968" i="4" s="1"/>
  <c r="G1072" i="4"/>
  <c r="I1072" i="4" s="1"/>
  <c r="G1144" i="4"/>
  <c r="I1144" i="4" s="1"/>
  <c r="G1186" i="4"/>
  <c r="I1186" i="4" s="1"/>
  <c r="G1240" i="4"/>
  <c r="I1240" i="4" s="1"/>
  <c r="G1296" i="4"/>
  <c r="I1296" i="4" s="1"/>
  <c r="G1416" i="4"/>
  <c r="I1416" i="4" s="1"/>
  <c r="G1504" i="4"/>
  <c r="I1504" i="4" s="1"/>
  <c r="G1592" i="4"/>
  <c r="I1592" i="4" s="1"/>
  <c r="G2000" i="4"/>
  <c r="I2000" i="4" s="1"/>
  <c r="G3583" i="4"/>
  <c r="I3583" i="4" s="1"/>
  <c r="G625" i="4"/>
  <c r="I625" i="4" s="1"/>
  <c r="G658" i="4"/>
  <c r="I658" i="4" s="1"/>
  <c r="G704" i="4"/>
  <c r="I704" i="4" s="1"/>
  <c r="G768" i="4"/>
  <c r="I768" i="4" s="1"/>
  <c r="G865" i="4"/>
  <c r="I865" i="4" s="1"/>
  <c r="G904" i="4"/>
  <c r="I904" i="4" s="1"/>
  <c r="G944" i="4"/>
  <c r="I944" i="4" s="1"/>
  <c r="G977" i="4"/>
  <c r="I977" i="4" s="1"/>
  <c r="G1074" i="4"/>
  <c r="I1074" i="4" s="1"/>
  <c r="G1146" i="4"/>
  <c r="I1146" i="4" s="1"/>
  <c r="G1192" i="4"/>
  <c r="I1192" i="4" s="1"/>
  <c r="G1248" i="4"/>
  <c r="I1248" i="4" s="1"/>
  <c r="G1304" i="4"/>
  <c r="I1304" i="4" s="1"/>
  <c r="G1432" i="4"/>
  <c r="I1432" i="4" s="1"/>
  <c r="G1552" i="4"/>
  <c r="I1552" i="4" s="1"/>
  <c r="G2112" i="4"/>
  <c r="I2112" i="4" s="1"/>
  <c r="G712" i="4"/>
  <c r="I712" i="4" s="1"/>
  <c r="G874" i="4"/>
  <c r="I874" i="4" s="1"/>
  <c r="G1032" i="4"/>
  <c r="I1032" i="4" s="1"/>
  <c r="G1200" i="4"/>
  <c r="I1200" i="4" s="1"/>
  <c r="G1328" i="4"/>
  <c r="I1328" i="4" s="1"/>
  <c r="G665" i="4"/>
  <c r="I665" i="4" s="1"/>
  <c r="G1264" i="4"/>
  <c r="I1264" i="4" s="1"/>
  <c r="G728" i="4"/>
  <c r="I728" i="4" s="1"/>
  <c r="G905" i="4"/>
  <c r="I905" i="4" s="1"/>
  <c r="G1033" i="4"/>
  <c r="I1033" i="4" s="1"/>
  <c r="G1208" i="4"/>
  <c r="I1208" i="4" s="1"/>
  <c r="G1434" i="4"/>
  <c r="I1434" i="4" s="1"/>
  <c r="G3430" i="4"/>
  <c r="I3430" i="4" s="1"/>
  <c r="G952" i="4"/>
  <c r="I952" i="4" s="1"/>
  <c r="G626" i="4"/>
  <c r="I626" i="4" s="1"/>
  <c r="G729" i="4"/>
  <c r="I729" i="4" s="1"/>
  <c r="G912" i="4"/>
  <c r="I912" i="4" s="1"/>
  <c r="G1080" i="4"/>
  <c r="I1080" i="4" s="1"/>
  <c r="G1216" i="4"/>
  <c r="I1216" i="4" s="1"/>
  <c r="G1456" i="4"/>
  <c r="I1456" i="4" s="1"/>
  <c r="G1520" i="4"/>
  <c r="I1520" i="4" s="1"/>
  <c r="G632" i="4"/>
  <c r="I632" i="4" s="1"/>
  <c r="G784" i="4"/>
  <c r="I784" i="4" s="1"/>
  <c r="G914" i="4"/>
  <c r="I914" i="4" s="1"/>
  <c r="G1104" i="4"/>
  <c r="I1104" i="4" s="1"/>
  <c r="G1256" i="4"/>
  <c r="I1256" i="4" s="1"/>
  <c r="G1472" i="4"/>
  <c r="I1472" i="4" s="1"/>
  <c r="G1608" i="4"/>
  <c r="I1608" i="4" s="1"/>
  <c r="G2176" i="4"/>
  <c r="I2176" i="4" s="1"/>
  <c r="G841" i="4"/>
  <c r="I841" i="4" s="1"/>
  <c r="G2280" i="4"/>
  <c r="I2280" i="4" s="1"/>
  <c r="G633" i="4"/>
  <c r="I633" i="4" s="1"/>
  <c r="G792" i="4"/>
  <c r="I792" i="4" s="1"/>
  <c r="G945" i="4"/>
  <c r="I945" i="4" s="1"/>
  <c r="G1112" i="4"/>
  <c r="I1112" i="4" s="1"/>
  <c r="G1258" i="4"/>
  <c r="I1258" i="4" s="1"/>
  <c r="G2240" i="4"/>
  <c r="I2240" i="4" s="1"/>
  <c r="G1152" i="4"/>
  <c r="I1152" i="4" s="1"/>
  <c r="G4166" i="4"/>
  <c r="I4166" i="4" s="1"/>
  <c r="G672" i="4"/>
  <c r="I672" i="4" s="1"/>
  <c r="G872" i="4"/>
  <c r="I872" i="4" s="1"/>
  <c r="G954" i="4"/>
  <c r="I954" i="4" s="1"/>
  <c r="G1160" i="4"/>
  <c r="I1160" i="4" s="1"/>
  <c r="G1312" i="4"/>
  <c r="I1312" i="4" s="1"/>
  <c r="G1656" i="4"/>
  <c r="I1656" i="4" s="1"/>
  <c r="G2632" i="4"/>
  <c r="I2632" i="4" s="1"/>
  <c r="G1024" i="4"/>
  <c r="I1024" i="4" s="1"/>
  <c r="G1320" i="4"/>
  <c r="I1320" i="4" s="1"/>
  <c r="G673" i="4"/>
  <c r="I673" i="4" s="1"/>
  <c r="G5230" i="4"/>
  <c r="I5230" i="4" s="1"/>
  <c r="G873" i="4"/>
  <c r="I873" i="4" s="1"/>
  <c r="G1162" i="4"/>
  <c r="I1162" i="4" s="1"/>
  <c r="G2191" i="4"/>
  <c r="I2191" i="4" s="1"/>
  <c r="G2039" i="4"/>
  <c r="I2039" i="4" s="1"/>
  <c r="G1503" i="4"/>
  <c r="I1503" i="4" s="1"/>
  <c r="G5430" i="4"/>
  <c r="I5430" i="4" s="1"/>
  <c r="G3822" i="4"/>
  <c r="I3822" i="4" s="1"/>
  <c r="G3510" i="4"/>
  <c r="I3510" i="4" s="1"/>
  <c r="G2998" i="4"/>
  <c r="I2998" i="4" s="1"/>
  <c r="G2654" i="4"/>
  <c r="I2654" i="4" s="1"/>
  <c r="G2190" i="4"/>
  <c r="I2190" i="4" s="1"/>
  <c r="G933" i="4"/>
  <c r="I933" i="4" s="1"/>
  <c r="G1942" i="4"/>
  <c r="I1942" i="4" s="1"/>
  <c r="G806" i="4"/>
  <c r="I806" i="4" s="1"/>
  <c r="G1244" i="4"/>
  <c r="I1244" i="4" s="1"/>
  <c r="G3634" i="4"/>
  <c r="I3634" i="4" s="1"/>
  <c r="G1467" i="4"/>
  <c r="I1467" i="4" s="1"/>
  <c r="G1090" i="4"/>
  <c r="I1090" i="4" s="1"/>
  <c r="G4639" i="4"/>
  <c r="I4639" i="4" s="1"/>
  <c r="G2488" i="4"/>
  <c r="I2488" i="4" s="1"/>
  <c r="G1096" i="4"/>
  <c r="I1096" i="4" s="1"/>
  <c r="G5518" i="4"/>
  <c r="I5518" i="4" s="1"/>
  <c r="G706" i="4"/>
  <c r="I706" i="4" s="1"/>
  <c r="G2918" i="4"/>
  <c r="I2918" i="4" s="1"/>
  <c r="G5710" i="4"/>
  <c r="I5710" i="4" s="1"/>
  <c r="G2278" i="4"/>
  <c r="I2278" i="4" s="1"/>
  <c r="G2902" i="4"/>
  <c r="I2902" i="4" s="1"/>
  <c r="G2974" i="4"/>
  <c r="I2974" i="4" s="1"/>
  <c r="G2750" i="4"/>
  <c r="I2750" i="4" s="1"/>
  <c r="G2318" i="4"/>
  <c r="I2318" i="4" s="1"/>
  <c r="G2254" i="4"/>
  <c r="I2254" i="4" s="1"/>
  <c r="G2350" i="4"/>
  <c r="I2350" i="4" s="1"/>
  <c r="G2134" i="4"/>
  <c r="I2134" i="4" s="1"/>
  <c r="G2870" i="4"/>
  <c r="I2870" i="4" s="1"/>
  <c r="G1662" i="4"/>
  <c r="I1662" i="4" s="1"/>
  <c r="G1720" i="4"/>
  <c r="I1720" i="4" s="1"/>
  <c r="G1250" i="4"/>
  <c r="I1250" i="4" s="1"/>
  <c r="G3542" i="4"/>
  <c r="I3542" i="4" s="1"/>
  <c r="G2919" i="4"/>
  <c r="I2919" i="4" s="1"/>
  <c r="G2711" i="4"/>
  <c r="I2711" i="4" s="1"/>
  <c r="G969" i="4"/>
  <c r="I969" i="4" s="1"/>
  <c r="G745" i="4"/>
  <c r="I745" i="4" s="1"/>
  <c r="G641" i="4"/>
  <c r="I641" i="4" s="1"/>
  <c r="G3462" i="4"/>
  <c r="I3462" i="4" s="1"/>
  <c r="G1034" i="4"/>
  <c r="I1034" i="4" s="1"/>
  <c r="G3324" i="4"/>
  <c r="I3324" i="4" s="1"/>
  <c r="G5636" i="4"/>
  <c r="I5636" i="4" s="1"/>
  <c r="G2351" i="4"/>
  <c r="I2351" i="4" s="1"/>
  <c r="G1487" i="4"/>
  <c r="I1487" i="4" s="1"/>
  <c r="G5774" i="4"/>
  <c r="I5774" i="4" s="1"/>
  <c r="G3926" i="4"/>
  <c r="I3926" i="4" s="1"/>
  <c r="G2942" i="4"/>
  <c r="I2942" i="4" s="1"/>
  <c r="G2638" i="4"/>
  <c r="I2638" i="4" s="1"/>
  <c r="G2078" i="4"/>
  <c r="I2078" i="4" s="1"/>
  <c r="G4900" i="4"/>
  <c r="I4900" i="4" s="1"/>
  <c r="G709" i="4"/>
  <c r="I709" i="4" s="1"/>
  <c r="G909" i="4"/>
  <c r="I909" i="4" s="1"/>
  <c r="G1926" i="4"/>
  <c r="I1926" i="4" s="1"/>
  <c r="G774" i="4"/>
  <c r="I774" i="4" s="1"/>
  <c r="G1172" i="4"/>
  <c r="I1172" i="4" s="1"/>
  <c r="G3506" i="4"/>
  <c r="I3506" i="4" s="1"/>
  <c r="G875" i="4"/>
  <c r="I875" i="4" s="1"/>
  <c r="G986" i="4"/>
  <c r="I986" i="4" s="1"/>
  <c r="G3447" i="4"/>
  <c r="I3447" i="4" s="1"/>
  <c r="G2024" i="4"/>
  <c r="I2024" i="4" s="1"/>
  <c r="G1822" i="4"/>
  <c r="I1822" i="4" s="1"/>
  <c r="G1862" i="4"/>
  <c r="I1862" i="4" s="1"/>
  <c r="G4878" i="4"/>
  <c r="I4878" i="4" s="1"/>
  <c r="G2790" i="4"/>
  <c r="I2790" i="4" s="1"/>
  <c r="G2198" i="4"/>
  <c r="I2198" i="4" s="1"/>
  <c r="G2430" i="4"/>
  <c r="I2430" i="4" s="1"/>
  <c r="G1886" i="4"/>
  <c r="I1886" i="4" s="1"/>
  <c r="G2286" i="4"/>
  <c r="I2286" i="4" s="1"/>
  <c r="G2206" i="4"/>
  <c r="I2206" i="4" s="1"/>
  <c r="G2710" i="4"/>
  <c r="I2710" i="4" s="1"/>
  <c r="G1138" i="4"/>
  <c r="I1138" i="4" s="1"/>
  <c r="G3875" i="4"/>
  <c r="I3875" i="4" s="1"/>
  <c r="G2224" i="4"/>
  <c r="I2224" i="4" s="1"/>
  <c r="G1210" i="4"/>
  <c r="I1210" i="4" s="1"/>
  <c r="G3174" i="4"/>
  <c r="I3174" i="4" s="1"/>
  <c r="G929" i="4"/>
  <c r="I929" i="4" s="1"/>
  <c r="G2287" i="4"/>
  <c r="I2287" i="4" s="1"/>
  <c r="G2167" i="4"/>
  <c r="I2167" i="4" s="1"/>
  <c r="G1447" i="4"/>
  <c r="I1447" i="4" s="1"/>
  <c r="G3582" i="4"/>
  <c r="I3582" i="4" s="1"/>
  <c r="G2886" i="4"/>
  <c r="I2886" i="4" s="1"/>
  <c r="G2606" i="4"/>
  <c r="I2606" i="4" s="1"/>
  <c r="G2062" i="4"/>
  <c r="I2062" i="4" s="1"/>
  <c r="G3356" i="4"/>
  <c r="I3356" i="4" s="1"/>
  <c r="G725" i="4"/>
  <c r="I725" i="4" s="1"/>
  <c r="G1910" i="4"/>
  <c r="I1910" i="4" s="1"/>
  <c r="G4323" i="4"/>
  <c r="I4323" i="4" s="1"/>
  <c r="G1164" i="4"/>
  <c r="I1164" i="4" s="1"/>
  <c r="G3194" i="4"/>
  <c r="I3194" i="4" s="1"/>
  <c r="G859" i="4"/>
  <c r="I859" i="4" s="1"/>
  <c r="G906" i="4"/>
  <c r="I906" i="4" s="1"/>
  <c r="G3327" i="4"/>
  <c r="I3327" i="4" s="1"/>
  <c r="G1776" i="4"/>
  <c r="I1776" i="4" s="1"/>
  <c r="G2094" i="4"/>
  <c r="I2094" i="4" s="1"/>
  <c r="G2806" i="4"/>
  <c r="I2806" i="4" s="1"/>
  <c r="G2262" i="4"/>
  <c r="I2262" i="4" s="1"/>
  <c r="G2038" i="4"/>
  <c r="I2038" i="4" s="1"/>
  <c r="G2302" i="4"/>
  <c r="I2302" i="4" s="1"/>
  <c r="G1838" i="4"/>
  <c r="I1838" i="4" s="1"/>
  <c r="G1998" i="4"/>
  <c r="I1998" i="4" s="1"/>
  <c r="G2910" i="4"/>
  <c r="I2910" i="4" s="1"/>
  <c r="G1894" i="4"/>
  <c r="I1894" i="4" s="1"/>
  <c r="G2358" i="4"/>
  <c r="I2358" i="4" s="1"/>
  <c r="G2934" i="4"/>
  <c r="I2934" i="4" s="1"/>
  <c r="G730" i="4"/>
  <c r="I730" i="4" s="1"/>
  <c r="G5838" i="4"/>
  <c r="I5838" i="4" s="1"/>
  <c r="G3703" i="4"/>
  <c r="I3703" i="4" s="1"/>
  <c r="G3158" i="4"/>
  <c r="I3158" i="4" s="1"/>
  <c r="G1831" i="4"/>
  <c r="I1831" i="4" s="1"/>
  <c r="G953" i="4"/>
  <c r="I953" i="4" s="1"/>
  <c r="G713" i="4"/>
  <c r="I713" i="4" s="1"/>
  <c r="G2679" i="4"/>
  <c r="I2679" i="4" s="1"/>
  <c r="G866" i="4"/>
  <c r="I866" i="4" s="1"/>
  <c r="G1591" i="4"/>
  <c r="I1591" i="4" s="1"/>
  <c r="G2239" i="4"/>
  <c r="I2239" i="4" s="1"/>
  <c r="G2119" i="4"/>
  <c r="I2119" i="4" s="1"/>
  <c r="G1775" i="4"/>
  <c r="I1775" i="4" s="1"/>
  <c r="G1535" i="4"/>
  <c r="I1535" i="4" s="1"/>
  <c r="G1431" i="4"/>
  <c r="I1431" i="4" s="1"/>
  <c r="G2862" i="4"/>
  <c r="I2862" i="4" s="1"/>
  <c r="G2454" i="4"/>
  <c r="I2454" i="4" s="1"/>
  <c r="G2054" i="4"/>
  <c r="I2054" i="4" s="1"/>
  <c r="G3332" i="4"/>
  <c r="I3332" i="4" s="1"/>
  <c r="G1902" i="4"/>
  <c r="I1902" i="4" s="1"/>
  <c r="G4051" i="4"/>
  <c r="I4051" i="4" s="1"/>
  <c r="G660" i="4"/>
  <c r="I660" i="4" s="1"/>
  <c r="G3162" i="4"/>
  <c r="I3162" i="4" s="1"/>
  <c r="G2666" i="4"/>
  <c r="I2666" i="4" s="1"/>
  <c r="G826" i="4"/>
  <c r="I826" i="4" s="1"/>
  <c r="G2920" i="4"/>
  <c r="I2920" i="4" s="1"/>
  <c r="G1624" i="4"/>
  <c r="I1624" i="4" s="1"/>
  <c r="G1218" i="4"/>
  <c r="I1218" i="4" s="1"/>
  <c r="G1410" i="4"/>
  <c r="I1410" i="4" s="1"/>
  <c r="G1710" i="4"/>
  <c r="I1710" i="4" s="1"/>
  <c r="G1282" i="4"/>
  <c r="I1282" i="4" s="1"/>
  <c r="G2982" i="4"/>
  <c r="I2982" i="4" s="1"/>
  <c r="G2142" i="4"/>
  <c r="I2142" i="4" s="1"/>
  <c r="G1846" i="4"/>
  <c r="I1846" i="4" s="1"/>
  <c r="G2246" i="4"/>
  <c r="I2246" i="4" s="1"/>
  <c r="G1918" i="4"/>
  <c r="I1918" i="4" s="1"/>
  <c r="G2798" i="4"/>
  <c r="I2798" i="4" s="1"/>
  <c r="G1694" i="4"/>
  <c r="I1694" i="4" s="1"/>
  <c r="G2294" i="4"/>
  <c r="I2294" i="4" s="1"/>
  <c r="G2838" i="4"/>
  <c r="I2838" i="4" s="1"/>
  <c r="G3358" i="4"/>
  <c r="I3358" i="4" s="1"/>
  <c r="G1098" i="4"/>
  <c r="I1098" i="4" s="1"/>
  <c r="G2696" i="4"/>
  <c r="I2696" i="4" s="1"/>
  <c r="G1671" i="4"/>
  <c r="I1671" i="4" s="1"/>
  <c r="G1711" i="4"/>
  <c r="I1711" i="4" s="1"/>
  <c r="G5172" i="4"/>
  <c r="I5172" i="4" s="1"/>
  <c r="G3828" i="4"/>
  <c r="I3828" i="4" s="1"/>
  <c r="G3388" i="4"/>
  <c r="I3388" i="4" s="1"/>
  <c r="G5702" i="4"/>
  <c r="I5702" i="4" s="1"/>
  <c r="G5238" i="4"/>
  <c r="I5238" i="4" s="1"/>
  <c r="G4742" i="4"/>
  <c r="I4742" i="4" s="1"/>
  <c r="G3870" i="4"/>
  <c r="I3870" i="4" s="1"/>
  <c r="G3318" i="4"/>
  <c r="I3318" i="4" s="1"/>
  <c r="G3214" i="4"/>
  <c r="I3214" i="4" s="1"/>
  <c r="G2766" i="4"/>
  <c r="I2766" i="4" s="1"/>
  <c r="G2406" i="4"/>
  <c r="I2406" i="4" s="1"/>
  <c r="G1974" i="4"/>
  <c r="I1974" i="4" s="1"/>
  <c r="G3268" i="4"/>
  <c r="I3268" i="4" s="1"/>
  <c r="G1878" i="4"/>
  <c r="I1878" i="4" s="1"/>
  <c r="G3907" i="4"/>
  <c r="I3907" i="4" s="1"/>
  <c r="G628" i="4"/>
  <c r="I628" i="4" s="1"/>
  <c r="G2888" i="4"/>
  <c r="I2888" i="4" s="1"/>
  <c r="G1600" i="4"/>
  <c r="I1600" i="4" s="1"/>
  <c r="G1178" i="4"/>
  <c r="I1178" i="4" s="1"/>
  <c r="G1050" i="4"/>
  <c r="I1050" i="4" s="1"/>
  <c r="G1242" i="4"/>
  <c r="I1242" i="4" s="1"/>
  <c r="G1194" i="4"/>
  <c r="I1194" i="4" s="1"/>
  <c r="G2214" i="4"/>
  <c r="I2214" i="4" s="1"/>
  <c r="G1950" i="4"/>
  <c r="I1950" i="4" s="1"/>
  <c r="G2126" i="4"/>
  <c r="I2126" i="4" s="1"/>
  <c r="G1678" i="4"/>
  <c r="I1678" i="4" s="1"/>
  <c r="G1830" i="4"/>
  <c r="I1830" i="4" s="1"/>
  <c r="G2270" i="4"/>
  <c r="I2270" i="4" s="1"/>
  <c r="G2182" i="4"/>
  <c r="I2182" i="4" s="1"/>
  <c r="G2342" i="4"/>
  <c r="I2342" i="4" s="1"/>
  <c r="G2536" i="4"/>
  <c r="I2536" i="4" s="1"/>
  <c r="G4395" i="4"/>
  <c r="I4395" i="4" s="1"/>
  <c r="G1370" i="4"/>
  <c r="I1370" i="4" s="1"/>
  <c r="G4302" i="4"/>
  <c r="I4302" i="4" s="1"/>
  <c r="G2559" i="4"/>
  <c r="I2559" i="4" s="1"/>
  <c r="G913" i="4"/>
  <c r="I913" i="4" s="1"/>
  <c r="G705" i="4"/>
  <c r="I705" i="4" s="1"/>
  <c r="G6062" i="4"/>
  <c r="I6062" i="4" s="1"/>
  <c r="G1584" i="4"/>
  <c r="I1584" i="4" s="1"/>
  <c r="G1799" i="4"/>
  <c r="I1799" i="4" s="1"/>
  <c r="G1527" i="4"/>
  <c r="I1527" i="4" s="1"/>
  <c r="G5510" i="4"/>
  <c r="I5510" i="4" s="1"/>
  <c r="G2742" i="4"/>
  <c r="I2742" i="4" s="1"/>
  <c r="G2382" i="4"/>
  <c r="I2382" i="4" s="1"/>
  <c r="G3084" i="4"/>
  <c r="I3084" i="4" s="1"/>
  <c r="G1870" i="4"/>
  <c r="I1870" i="4" s="1"/>
  <c r="G3803" i="4"/>
  <c r="I3803" i="4" s="1"/>
  <c r="G5034" i="4"/>
  <c r="I5034" i="4" s="1"/>
  <c r="G2619" i="4"/>
  <c r="I2619" i="4" s="1"/>
  <c r="G1450" i="4"/>
  <c r="I1450" i="4" s="1"/>
  <c r="G1001" i="4"/>
  <c r="I1001" i="4" s="1"/>
  <c r="G2872" i="4"/>
  <c r="I2872" i="4" s="1"/>
  <c r="G1568" i="4"/>
  <c r="I1568" i="4" s="1"/>
  <c r="G6118" i="4"/>
  <c r="I6118" i="4" s="1"/>
  <c r="G1058" i="4"/>
  <c r="I1058" i="4" s="1"/>
  <c r="G938" i="4"/>
  <c r="I938" i="4" s="1"/>
  <c r="G1482" i="4"/>
  <c r="I1482" i="4" s="1"/>
  <c r="G2990" i="4"/>
  <c r="I2990" i="4" s="1"/>
  <c r="G2070" i="4"/>
  <c r="I2070" i="4" s="1"/>
  <c r="G1814" i="4"/>
  <c r="I1814" i="4" s="1"/>
  <c r="G3030" i="4"/>
  <c r="I3030" i="4" s="1"/>
  <c r="G2030" i="4"/>
  <c r="I2030" i="4" s="1"/>
  <c r="G1774" i="4"/>
  <c r="I1774" i="4" s="1"/>
  <c r="G2150" i="4"/>
  <c r="I2150" i="4" s="1"/>
  <c r="G3038" i="4"/>
  <c r="I3038" i="4" s="1"/>
  <c r="G2118" i="4"/>
  <c r="I2118" i="4" s="1"/>
  <c r="G2174" i="4"/>
  <c r="I2174" i="4" s="1"/>
  <c r="G5606" i="4"/>
  <c r="I5606" i="4" s="1"/>
  <c r="G1442" i="4"/>
  <c r="I1442" i="4" s="1"/>
  <c r="G1042" i="4"/>
  <c r="I1042" i="4" s="1"/>
  <c r="G1298" i="4"/>
  <c r="I1298" i="4" s="1"/>
  <c r="G4278" i="4"/>
  <c r="I4278" i="4" s="1"/>
  <c r="G5302" i="4"/>
  <c r="I5302" i="4" s="1"/>
  <c r="G1512" i="4"/>
  <c r="I1512" i="4" s="1"/>
  <c r="G4188" i="4"/>
  <c r="I4188" i="4" s="1"/>
  <c r="G3988" i="4"/>
  <c r="I3988" i="4" s="1"/>
  <c r="G3492" i="4"/>
  <c r="I3492" i="4" s="1"/>
  <c r="G2207" i="4"/>
  <c r="I2207" i="4" s="1"/>
  <c r="G6158" i="4"/>
  <c r="I6158" i="4" s="1"/>
  <c r="G5622" i="4"/>
  <c r="I5622" i="4" s="1"/>
  <c r="G5198" i="4"/>
  <c r="I5198" i="4" s="1"/>
  <c r="G4870" i="4"/>
  <c r="I4870" i="4" s="1"/>
  <c r="G4014" i="4"/>
  <c r="I4014" i="4" s="1"/>
  <c r="G3598" i="4"/>
  <c r="I3598" i="4" s="1"/>
  <c r="G2694" i="4"/>
  <c r="I2694" i="4" s="1"/>
  <c r="G2238" i="4"/>
  <c r="I2238" i="4" s="1"/>
  <c r="G5406" i="4"/>
  <c r="I5406" i="4" s="1"/>
  <c r="G1806" i="4"/>
  <c r="I1806" i="4" s="1"/>
  <c r="G3667" i="4"/>
  <c r="I3667" i="4" s="1"/>
  <c r="G4522" i="4"/>
  <c r="I4522" i="4" s="1"/>
  <c r="G2603" i="4"/>
  <c r="I2603" i="4" s="1"/>
  <c r="G1322" i="4"/>
  <c r="I1322" i="4" s="1"/>
  <c r="G721" i="4"/>
  <c r="I721" i="4" s="1"/>
  <c r="G2840" i="4"/>
  <c r="I2840" i="4" s="1"/>
  <c r="G1544" i="4"/>
  <c r="I1544" i="4" s="1"/>
  <c r="G634" i="4"/>
  <c r="I634" i="4" s="1"/>
  <c r="G714" i="4"/>
  <c r="I714" i="4" s="1"/>
  <c r="G1154" i="4"/>
  <c r="I1154" i="4" s="1"/>
  <c r="G2334" i="4"/>
  <c r="I2334" i="4" s="1"/>
  <c r="G2958" i="4"/>
  <c r="I2958" i="4" s="1"/>
  <c r="G1934" i="4"/>
  <c r="I1934" i="4" s="1"/>
  <c r="G1670" i="4"/>
  <c r="I1670" i="4" s="1"/>
  <c r="G1702" i="4"/>
  <c r="I1702" i="4" s="1"/>
  <c r="G2782" i="4"/>
  <c r="I2782" i="4" s="1"/>
  <c r="G3022" i="4"/>
  <c r="I3022" i="4" s="1"/>
  <c r="G2110" i="4"/>
  <c r="I2110" i="4" s="1"/>
  <c r="G3463" i="4"/>
  <c r="I3463" i="4" s="1"/>
  <c r="G1082" i="4"/>
  <c r="I1082" i="4" s="1"/>
  <c r="G5558" i="4"/>
  <c r="I5558" i="4" s="1"/>
  <c r="G5126" i="4"/>
  <c r="I5126" i="4" s="1"/>
  <c r="G3238" i="4"/>
  <c r="I3238" i="4" s="1"/>
  <c r="G2743" i="4"/>
  <c r="I2743" i="4" s="1"/>
  <c r="G1935" i="4"/>
  <c r="I1935" i="4" s="1"/>
  <c r="G1049" i="4"/>
  <c r="I1049" i="4" s="1"/>
  <c r="G897" i="4"/>
  <c r="I897" i="4" s="1"/>
  <c r="G649" i="4"/>
  <c r="I649" i="4" s="1"/>
  <c r="G4542" i="4"/>
  <c r="I4542" i="4" s="1"/>
  <c r="G1466" i="4"/>
  <c r="I1466" i="4" s="1"/>
  <c r="G1491" i="4"/>
  <c r="I1491" i="4" s="1"/>
  <c r="G3340" i="4"/>
  <c r="I3340" i="4" s="1"/>
  <c r="G3276" i="4"/>
  <c r="I3276" i="4" s="1"/>
  <c r="G5299" i="4"/>
  <c r="I5299" i="4" s="1"/>
  <c r="G4291" i="4"/>
  <c r="I4291" i="4" s="1"/>
  <c r="G5363" i="4"/>
  <c r="I5363" i="4" s="1"/>
  <c r="G4651" i="4"/>
  <c r="I4651" i="4" s="1"/>
  <c r="G4899" i="4"/>
  <c r="I4899" i="4" s="1"/>
  <c r="G4779" i="4"/>
  <c r="I4779" i="4" s="1"/>
  <c r="G3835" i="4"/>
  <c r="I3835" i="4" s="1"/>
  <c r="G3432" i="4"/>
  <c r="I3432" i="4" s="1"/>
  <c r="G1107" i="4"/>
  <c r="I1107" i="4" s="1"/>
  <c r="G819" i="4"/>
  <c r="I819" i="4" s="1"/>
  <c r="G3391" i="4"/>
  <c r="I3391" i="4" s="1"/>
  <c r="G2048" i="4"/>
  <c r="I2048" i="4" s="1"/>
  <c r="G1051" i="4"/>
  <c r="I1051" i="4" s="1"/>
  <c r="G5014" i="4"/>
  <c r="I5014" i="4" s="1"/>
  <c r="G4342" i="4"/>
  <c r="I4342" i="4" s="1"/>
  <c r="G4198" i="4"/>
  <c r="I4198" i="4" s="1"/>
  <c r="G3459" i="4"/>
  <c r="I3459" i="4" s="1"/>
  <c r="G2180" i="4"/>
  <c r="I2180" i="4" s="1"/>
  <c r="G3846" i="4"/>
  <c r="I3846" i="4" s="1"/>
  <c r="G1290" i="4"/>
  <c r="I1290" i="4" s="1"/>
  <c r="G2878" i="4"/>
  <c r="I2878" i="4" s="1"/>
  <c r="G2326" i="4"/>
  <c r="I2326" i="4" s="1"/>
  <c r="G794" i="4"/>
  <c r="I794" i="4" s="1"/>
  <c r="G5052" i="4"/>
  <c r="I5052" i="4" s="1"/>
  <c r="G5324" i="4"/>
  <c r="I5324" i="4" s="1"/>
  <c r="G4372" i="4"/>
  <c r="I4372" i="4" s="1"/>
  <c r="G3260" i="4"/>
  <c r="I3260" i="4" s="1"/>
  <c r="G4811" i="4"/>
  <c r="I4811" i="4" s="1"/>
  <c r="G3931" i="4"/>
  <c r="I3931" i="4" s="1"/>
  <c r="G4611" i="4"/>
  <c r="I4611" i="4" s="1"/>
  <c r="G1021" i="4"/>
  <c r="I1021" i="4" s="1"/>
  <c r="G5583" i="4"/>
  <c r="I5583" i="4" s="1"/>
  <c r="G1686" i="4"/>
  <c r="I1686" i="4" s="1"/>
  <c r="G2950" i="4"/>
  <c r="I2950" i="4" s="1"/>
  <c r="G3748" i="4"/>
  <c r="I3748" i="4" s="1"/>
  <c r="G3308" i="4"/>
  <c r="I3308" i="4" s="1"/>
  <c r="G3404" i="4"/>
  <c r="I3404" i="4" s="1"/>
  <c r="G4812" i="4"/>
  <c r="I4812" i="4" s="1"/>
  <c r="G3244" i="4"/>
  <c r="I3244" i="4" s="1"/>
  <c r="G4379" i="4"/>
  <c r="I4379" i="4" s="1"/>
  <c r="G3014" i="4"/>
  <c r="I3014" i="4" s="1"/>
  <c r="G2824" i="4"/>
  <c r="I2824" i="4" s="1"/>
  <c r="G2222" i="4"/>
  <c r="I2222" i="4" s="1"/>
  <c r="G2855" i="4"/>
  <c r="I2855" i="4" s="1"/>
  <c r="G5124" i="4"/>
  <c r="I5124" i="4" s="1"/>
  <c r="G6003" i="4"/>
  <c r="I6003" i="4" s="1"/>
  <c r="G3220" i="4"/>
  <c r="I3220" i="4" s="1"/>
  <c r="G4755" i="4"/>
  <c r="I4755" i="4" s="1"/>
  <c r="G4067" i="4"/>
  <c r="I4067" i="4" s="1"/>
  <c r="G4931" i="4"/>
  <c r="I4931" i="4" s="1"/>
  <c r="G4731" i="4"/>
  <c r="I4731" i="4" s="1"/>
  <c r="G4259" i="4"/>
  <c r="I4259" i="4" s="1"/>
  <c r="G3955" i="4"/>
  <c r="I3955" i="4" s="1"/>
  <c r="G5323" i="4"/>
  <c r="I5323" i="4" s="1"/>
  <c r="G2624" i="4"/>
  <c r="I2624" i="4" s="1"/>
  <c r="G1266" i="4"/>
  <c r="I1266" i="4" s="1"/>
  <c r="G970" i="4"/>
  <c r="I970" i="4" s="1"/>
  <c r="G882" i="4"/>
  <c r="I882" i="4" s="1"/>
  <c r="G642" i="4"/>
  <c r="I642" i="4" s="1"/>
  <c r="G5631" i="4"/>
  <c r="I5631" i="4" s="1"/>
  <c r="G4662" i="4"/>
  <c r="I4662" i="4" s="1"/>
  <c r="G4086" i="4"/>
  <c r="I4086" i="4" s="1"/>
  <c r="G1551" i="4"/>
  <c r="I1551" i="4" s="1"/>
  <c r="G4702" i="4"/>
  <c r="I4702" i="4" s="1"/>
  <c r="G4238" i="4"/>
  <c r="I4238" i="4" s="1"/>
  <c r="G2662" i="4"/>
  <c r="I2662" i="4" s="1"/>
  <c r="G1958" i="4"/>
  <c r="I1958" i="4" s="1"/>
  <c r="G1408" i="4"/>
  <c r="I1408" i="4" s="1"/>
  <c r="G2166" i="4"/>
  <c r="I2166" i="4" s="1"/>
  <c r="G2310" i="4"/>
  <c r="I2310" i="4" s="1"/>
  <c r="G674" i="4"/>
  <c r="I674" i="4" s="1"/>
  <c r="G3670" i="4"/>
  <c r="I3670" i="4" s="1"/>
  <c r="G3996" i="4"/>
  <c r="I3996" i="4" s="1"/>
  <c r="G5915" i="4"/>
  <c r="I5915" i="4" s="1"/>
  <c r="G3796" i="4"/>
  <c r="I3796" i="4" s="1"/>
  <c r="G4203" i="4"/>
  <c r="I4203" i="4" s="1"/>
  <c r="G4211" i="4"/>
  <c r="I4211" i="4" s="1"/>
  <c r="G4587" i="4"/>
  <c r="I4587" i="4" s="1"/>
  <c r="G4723" i="4"/>
  <c r="I4723" i="4" s="1"/>
  <c r="G3867" i="4"/>
  <c r="I3867" i="4" s="1"/>
  <c r="G2042" i="4"/>
  <c r="I2042" i="4" s="1"/>
  <c r="G1339" i="4"/>
  <c r="I1339" i="4" s="1"/>
  <c r="G1019" i="4"/>
  <c r="I1019" i="4" s="1"/>
  <c r="G3967" i="4"/>
  <c r="I3967" i="4" s="1"/>
  <c r="G3599" i="4"/>
  <c r="I3599" i="4" s="1"/>
  <c r="G3040" i="4"/>
  <c r="I3040" i="4" s="1"/>
  <c r="G2576" i="4"/>
  <c r="I2576" i="4" s="1"/>
  <c r="G1211" i="4"/>
  <c r="I1211" i="4" s="1"/>
  <c r="G923" i="4"/>
  <c r="I923" i="4" s="1"/>
  <c r="G4026" i="4"/>
  <c r="I4026" i="4" s="1"/>
  <c r="G3611" i="4"/>
  <c r="I3611" i="4" s="1"/>
  <c r="G3291" i="4"/>
  <c r="I3291" i="4" s="1"/>
  <c r="G3028" i="4"/>
  <c r="I3028" i="4" s="1"/>
  <c r="G2780" i="4"/>
  <c r="I2780" i="4" s="1"/>
  <c r="G2484" i="4"/>
  <c r="I2484" i="4" s="1"/>
  <c r="G2380" i="4"/>
  <c r="I2380" i="4" s="1"/>
  <c r="G2159" i="4"/>
  <c r="I2159" i="4" s="1"/>
  <c r="G6038" i="4"/>
  <c r="I6038" i="4" s="1"/>
  <c r="G2230" i="4"/>
  <c r="I2230" i="4" s="1"/>
  <c r="G934" i="4"/>
  <c r="I934" i="4" s="1"/>
  <c r="G3046" i="4"/>
  <c r="I3046" i="4" s="1"/>
  <c r="G2846" i="4"/>
  <c r="I2846" i="4" s="1"/>
  <c r="G1131" i="4"/>
  <c r="I1131" i="4" s="1"/>
  <c r="G5788" i="4"/>
  <c r="I5788" i="4" s="1"/>
  <c r="G5635" i="4"/>
  <c r="I5635" i="4" s="1"/>
  <c r="G4435" i="4"/>
  <c r="I4435" i="4" s="1"/>
  <c r="G4099" i="4"/>
  <c r="I4099" i="4" s="1"/>
  <c r="G3915" i="4"/>
  <c r="I3915" i="4" s="1"/>
  <c r="G5099" i="4"/>
  <c r="I5099" i="4" s="1"/>
  <c r="G4835" i="4"/>
  <c r="I4835" i="4" s="1"/>
  <c r="G4347" i="4"/>
  <c r="I4347" i="4" s="1"/>
  <c r="G4179" i="4"/>
  <c r="I4179" i="4" s="1"/>
  <c r="G1155" i="4"/>
  <c r="I1155" i="4" s="1"/>
  <c r="G1474" i="4"/>
  <c r="I1474" i="4" s="1"/>
  <c r="G1202" i="4"/>
  <c r="I1202" i="4" s="1"/>
  <c r="G946" i="4"/>
  <c r="I946" i="4" s="1"/>
  <c r="G850" i="4"/>
  <c r="I850" i="4" s="1"/>
  <c r="G3679" i="4"/>
  <c r="I3679" i="4" s="1"/>
  <c r="G5542" i="4"/>
  <c r="I5542" i="4" s="1"/>
  <c r="G4998" i="4"/>
  <c r="I4998" i="4" s="1"/>
  <c r="G4142" i="4"/>
  <c r="I4142" i="4" s="1"/>
  <c r="G4078" i="4"/>
  <c r="I4078" i="4" s="1"/>
  <c r="G4778" i="4"/>
  <c r="I4778" i="4" s="1"/>
  <c r="G5062" i="4"/>
  <c r="I5062" i="4" s="1"/>
  <c r="G5470" i="4"/>
  <c r="I5470" i="4" s="1"/>
  <c r="G890" i="4"/>
  <c r="I890" i="4" s="1"/>
  <c r="G5478" i="4"/>
  <c r="I5478" i="4" s="1"/>
  <c r="G3924" i="4"/>
  <c r="I3924" i="4" s="1"/>
  <c r="G4396" i="4"/>
  <c r="I4396" i="4" s="1"/>
  <c r="G3580" i="4"/>
  <c r="I3580" i="4" s="1"/>
  <c r="G4283" i="4"/>
  <c r="I4283" i="4" s="1"/>
  <c r="G5267" i="4"/>
  <c r="I5267" i="4" s="1"/>
  <c r="G4123" i="4"/>
  <c r="I4123" i="4" s="1"/>
  <c r="G4547" i="4"/>
  <c r="I4547" i="4" s="1"/>
  <c r="G4683" i="4"/>
  <c r="I4683" i="4" s="1"/>
  <c r="G891" i="4"/>
  <c r="I891" i="4" s="1"/>
  <c r="G1403" i="4"/>
  <c r="I1403" i="4" s="1"/>
  <c r="G2712" i="4"/>
  <c r="I2712" i="4" s="1"/>
  <c r="G2248" i="4"/>
  <c r="I2248" i="4" s="1"/>
  <c r="G1179" i="4"/>
  <c r="I1179" i="4" s="1"/>
  <c r="G899" i="4"/>
  <c r="I899" i="4" s="1"/>
  <c r="G5454" i="4"/>
  <c r="I5454" i="4" s="1"/>
  <c r="G1426" i="4"/>
  <c r="I1426" i="4" s="1"/>
  <c r="G1066" i="4"/>
  <c r="I1066" i="4" s="1"/>
  <c r="G4950" i="4"/>
  <c r="I4950" i="4" s="1"/>
  <c r="G4590" i="4"/>
  <c r="I4590" i="4" s="1"/>
  <c r="G3370" i="4"/>
  <c r="I3370" i="4" s="1"/>
  <c r="G2987" i="4"/>
  <c r="I2987" i="4" s="1"/>
  <c r="G2451" i="4"/>
  <c r="I2451" i="4" s="1"/>
  <c r="G1382" i="4"/>
  <c r="I1382" i="4" s="1"/>
  <c r="G1134" i="4"/>
  <c r="I1134" i="4" s="1"/>
  <c r="G958" i="4"/>
  <c r="I958" i="4" s="1"/>
  <c r="G2938" i="4"/>
  <c r="I2938" i="4" s="1"/>
  <c r="G2586" i="4"/>
  <c r="I2586" i="4" s="1"/>
  <c r="G2162" i="4"/>
  <c r="I2162" i="4" s="1"/>
  <c r="G1811" i="4"/>
  <c r="I1811" i="4" s="1"/>
  <c r="G3018" i="4"/>
  <c r="I3018" i="4" s="1"/>
  <c r="G4695" i="4"/>
  <c r="I4695" i="4" s="1"/>
  <c r="G4575" i="4"/>
  <c r="I4575" i="4" s="1"/>
  <c r="G4391" i="4"/>
  <c r="I4391" i="4" s="1"/>
  <c r="G3871" i="4"/>
  <c r="I3871" i="4" s="1"/>
  <c r="G3128" i="4"/>
  <c r="I3128" i="4" s="1"/>
  <c r="G4274" i="4"/>
  <c r="I4274" i="4" s="1"/>
  <c r="G4147" i="4"/>
  <c r="I4147" i="4" s="1"/>
  <c r="G3891" i="4"/>
  <c r="I3891" i="4" s="1"/>
  <c r="G4243" i="4"/>
  <c r="I4243" i="4" s="1"/>
  <c r="G1075" i="4"/>
  <c r="I1075" i="4" s="1"/>
  <c r="G3651" i="4"/>
  <c r="I3651" i="4" s="1"/>
  <c r="G2924" i="4"/>
  <c r="I2924" i="4" s="1"/>
  <c r="G2116" i="4"/>
  <c r="I2116" i="4" s="1"/>
  <c r="G1287" i="4"/>
  <c r="I1287" i="4" s="1"/>
  <c r="G1007" i="4"/>
  <c r="I1007" i="4" s="1"/>
  <c r="G5368" i="4"/>
  <c r="I5368" i="4" s="1"/>
  <c r="G5144" i="4"/>
  <c r="I5144" i="4" s="1"/>
  <c r="G4256" i="4"/>
  <c r="I4256" i="4" s="1"/>
  <c r="G4040" i="4"/>
  <c r="I4040" i="4" s="1"/>
  <c r="G1683" i="4"/>
  <c r="I1683" i="4" s="1"/>
  <c r="G1516" i="4"/>
  <c r="I1516" i="4" s="1"/>
  <c r="G1013" i="4"/>
  <c r="I1013" i="4" s="1"/>
  <c r="G3608" i="4"/>
  <c r="I3608" i="4" s="1"/>
  <c r="G1922" i="4"/>
  <c r="I1922" i="4" s="1"/>
  <c r="G1690" i="4"/>
  <c r="I1690" i="4" s="1"/>
  <c r="G1476" i="4"/>
  <c r="I1476" i="4" s="1"/>
  <c r="G1084" i="4"/>
  <c r="I1084" i="4" s="1"/>
  <c r="G828" i="4"/>
  <c r="I828" i="4" s="1"/>
  <c r="G5778" i="4"/>
  <c r="I5778" i="4" s="1"/>
  <c r="G5554" i="4"/>
  <c r="I5554" i="4" s="1"/>
  <c r="G4042" i="4"/>
  <c r="I4042" i="4" s="1"/>
  <c r="G1718" i="4"/>
  <c r="I1718" i="4" s="1"/>
  <c r="G4483" i="4"/>
  <c r="I4483" i="4" s="1"/>
  <c r="G1267" i="4"/>
  <c r="I1267" i="4" s="1"/>
  <c r="G3167" i="4"/>
  <c r="I3167" i="4" s="1"/>
  <c r="G1362" i="4"/>
  <c r="I1362" i="4" s="1"/>
  <c r="G690" i="4"/>
  <c r="I690" i="4" s="1"/>
  <c r="G2600" i="4"/>
  <c r="I2600" i="4" s="1"/>
  <c r="G1235" i="4"/>
  <c r="I1235" i="4" s="1"/>
  <c r="G5758" i="4"/>
  <c r="I5758" i="4" s="1"/>
  <c r="G4122" i="4"/>
  <c r="I4122" i="4" s="1"/>
  <c r="G3123" i="4"/>
  <c r="I3123" i="4" s="1"/>
  <c r="G2244" i="4"/>
  <c r="I2244" i="4" s="1"/>
  <c r="G751" i="4"/>
  <c r="I751" i="4" s="1"/>
  <c r="G2059" i="4"/>
  <c r="I2059" i="4" s="1"/>
  <c r="G5647" i="4"/>
  <c r="I5647" i="4" s="1"/>
  <c r="G4767" i="4"/>
  <c r="I4767" i="4" s="1"/>
  <c r="G3752" i="4"/>
  <c r="I3752" i="4" s="1"/>
  <c r="G3851" i="4"/>
  <c r="I3851" i="4" s="1"/>
  <c r="G4419" i="4"/>
  <c r="I4419" i="4" s="1"/>
  <c r="G5214" i="4"/>
  <c r="I5214" i="4" s="1"/>
  <c r="G5086" i="4"/>
  <c r="I5086" i="4" s="1"/>
  <c r="G5626" i="4"/>
  <c r="I5626" i="4" s="1"/>
  <c r="G2524" i="4"/>
  <c r="I2524" i="4" s="1"/>
  <c r="G1646" i="4"/>
  <c r="I1646" i="4" s="1"/>
  <c r="G1367" i="4"/>
  <c r="I1367" i="4" s="1"/>
  <c r="G1255" i="4"/>
  <c r="I1255" i="4" s="1"/>
  <c r="G2795" i="4"/>
  <c r="I2795" i="4" s="1"/>
  <c r="G2844" i="4"/>
  <c r="I2844" i="4" s="1"/>
  <c r="G5848" i="4"/>
  <c r="I5848" i="4" s="1"/>
  <c r="G4696" i="4"/>
  <c r="I4696" i="4" s="1"/>
  <c r="G4392" i="4"/>
  <c r="I4392" i="4" s="1"/>
  <c r="G4144" i="4"/>
  <c r="I4144" i="4" s="1"/>
  <c r="G2114" i="4"/>
  <c r="I2114" i="4" s="1"/>
  <c r="G2026" i="4"/>
  <c r="I2026" i="4" s="1"/>
  <c r="G837" i="4"/>
  <c r="I837" i="4" s="1"/>
  <c r="G4839" i="4"/>
  <c r="I4839" i="4" s="1"/>
  <c r="G3280" i="4"/>
  <c r="I3280" i="4" s="1"/>
  <c r="G3112" i="4"/>
  <c r="I3112" i="4" s="1"/>
  <c r="G1658" i="4"/>
  <c r="I1658" i="4" s="1"/>
  <c r="G900" i="4"/>
  <c r="I900" i="4" s="1"/>
  <c r="G788" i="4"/>
  <c r="I788" i="4" s="1"/>
  <c r="G3986" i="4"/>
  <c r="I3986" i="4" s="1"/>
  <c r="G5723" i="4"/>
  <c r="I5723" i="4" s="1"/>
  <c r="G4875" i="4"/>
  <c r="I4875" i="4" s="1"/>
  <c r="G5027" i="4"/>
  <c r="I5027" i="4" s="1"/>
  <c r="G1395" i="4"/>
  <c r="I1395" i="4" s="1"/>
  <c r="G3159" i="4"/>
  <c r="I3159" i="4" s="1"/>
  <c r="G922" i="4"/>
  <c r="I922" i="4" s="1"/>
  <c r="G666" i="4"/>
  <c r="I666" i="4" s="1"/>
  <c r="G5966" i="4"/>
  <c r="I5966" i="4" s="1"/>
  <c r="G3499" i="4"/>
  <c r="I3499" i="4" s="1"/>
  <c r="G2899" i="4"/>
  <c r="I2899" i="4" s="1"/>
  <c r="G2515" i="4"/>
  <c r="I2515" i="4" s="1"/>
  <c r="G1956" i="4"/>
  <c r="I1956" i="4" s="1"/>
  <c r="G1876" i="4"/>
  <c r="I1876" i="4" s="1"/>
  <c r="G910" i="4"/>
  <c r="I910" i="4" s="1"/>
  <c r="G4127" i="4"/>
  <c r="I4127" i="4" s="1"/>
  <c r="G3927" i="4"/>
  <c r="I3927" i="4" s="1"/>
  <c r="G1754" i="4"/>
  <c r="I1754" i="4" s="1"/>
  <c r="G1140" i="4"/>
  <c r="I1140" i="4" s="1"/>
  <c r="G996" i="4"/>
  <c r="I996" i="4" s="1"/>
  <c r="G4650" i="4"/>
  <c r="I4650" i="4" s="1"/>
  <c r="G5059" i="4"/>
  <c r="I5059" i="4" s="1"/>
  <c r="G4907" i="4"/>
  <c r="I4907" i="4" s="1"/>
  <c r="G4523" i="4"/>
  <c r="I4523" i="4" s="1"/>
  <c r="G1059" i="4"/>
  <c r="I1059" i="4" s="1"/>
  <c r="G2592" i="4"/>
  <c r="I2592" i="4" s="1"/>
  <c r="G3787" i="4"/>
  <c r="I3787" i="4" s="1"/>
  <c r="G1614" i="4"/>
  <c r="I1614" i="4" s="1"/>
  <c r="G1471" i="4"/>
  <c r="I1471" i="4" s="1"/>
  <c r="G1231" i="4"/>
  <c r="I1231" i="4" s="1"/>
  <c r="G959" i="4"/>
  <c r="I959" i="4" s="1"/>
  <c r="G719" i="4"/>
  <c r="I719" i="4" s="1"/>
  <c r="G4776" i="4"/>
  <c r="I4776" i="4" s="1"/>
  <c r="G2642" i="4"/>
  <c r="I2642" i="4" s="1"/>
  <c r="G2450" i="4"/>
  <c r="I2450" i="4" s="1"/>
  <c r="G2090" i="4"/>
  <c r="I2090" i="4" s="1"/>
  <c r="G1979" i="4"/>
  <c r="I1979" i="4" s="1"/>
  <c r="G3552" i="4"/>
  <c r="I3552" i="4" s="1"/>
  <c r="G1978" i="4"/>
  <c r="I1978" i="4" s="1"/>
  <c r="G6066" i="4"/>
  <c r="I6066" i="4" s="1"/>
  <c r="G5210" i="4"/>
  <c r="I5210" i="4" s="1"/>
  <c r="G1358" i="4"/>
  <c r="I1358" i="4" s="1"/>
  <c r="G1170" i="4"/>
  <c r="I1170" i="4" s="1"/>
  <c r="G898" i="4"/>
  <c r="I898" i="4" s="1"/>
  <c r="G4270" i="4"/>
  <c r="I4270" i="4" s="1"/>
  <c r="G3850" i="4"/>
  <c r="I3850" i="4" s="1"/>
  <c r="G2276" i="4"/>
  <c r="I2276" i="4" s="1"/>
  <c r="G2052" i="4"/>
  <c r="I2052" i="4" s="1"/>
  <c r="G2371" i="4"/>
  <c r="I2371" i="4" s="1"/>
  <c r="G2259" i="4"/>
  <c r="I2259" i="4" s="1"/>
  <c r="G1692" i="4"/>
  <c r="I1692" i="4" s="1"/>
  <c r="G998" i="4"/>
  <c r="I998" i="4" s="1"/>
  <c r="G1722" i="4"/>
  <c r="I1722" i="4" s="1"/>
  <c r="G764" i="4"/>
  <c r="I764" i="4" s="1"/>
  <c r="G1455" i="4"/>
  <c r="I1455" i="4" s="1"/>
  <c r="G2243" i="4"/>
  <c r="I2243" i="4" s="1"/>
  <c r="G2107" i="4"/>
  <c r="I2107" i="4" s="1"/>
  <c r="G3060" i="4"/>
  <c r="I3060" i="4" s="1"/>
  <c r="G2932" i="4"/>
  <c r="I2932" i="4" s="1"/>
  <c r="G2236" i="4"/>
  <c r="I2236" i="4" s="1"/>
  <c r="G1606" i="4"/>
  <c r="I1606" i="4" s="1"/>
  <c r="G1263" i="4"/>
  <c r="I1263" i="4" s="1"/>
  <c r="G3306" i="4"/>
  <c r="I3306" i="4" s="1"/>
  <c r="G3138" i="4"/>
  <c r="I3138" i="4" s="1"/>
  <c r="G2963" i="4"/>
  <c r="I2963" i="4" s="1"/>
  <c r="G1884" i="4"/>
  <c r="I1884" i="4" s="1"/>
  <c r="G1158" i="4"/>
  <c r="I1158" i="4" s="1"/>
  <c r="G846" i="4"/>
  <c r="I846" i="4" s="1"/>
  <c r="G2346" i="4"/>
  <c r="I2346" i="4" s="1"/>
  <c r="G2242" i="4"/>
  <c r="I2242" i="4" s="1"/>
  <c r="G5447" i="4"/>
  <c r="I5447" i="4" s="1"/>
  <c r="G5047" i="4"/>
  <c r="I5047" i="4" s="1"/>
  <c r="G1962" i="4"/>
  <c r="I1962" i="4" s="1"/>
  <c r="G1738" i="4"/>
  <c r="I1738" i="4" s="1"/>
  <c r="G1068" i="4"/>
  <c r="I1068" i="4" s="1"/>
  <c r="G852" i="4"/>
  <c r="I852" i="4" s="1"/>
  <c r="G1708" i="4"/>
  <c r="I1708" i="4" s="1"/>
  <c r="G3515" i="4"/>
  <c r="I3515" i="4" s="1"/>
  <c r="G2324" i="4"/>
  <c r="I2324" i="4" s="1"/>
  <c r="G3730" i="4"/>
  <c r="I3730" i="4" s="1"/>
  <c r="G3075" i="4"/>
  <c r="I3075" i="4" s="1"/>
  <c r="G2475" i="4"/>
  <c r="I2475" i="4" s="1"/>
  <c r="G1230" i="4"/>
  <c r="I1230" i="4" s="1"/>
  <c r="G5360" i="4"/>
  <c r="I5360" i="4" s="1"/>
  <c r="G1590" i="4"/>
  <c r="I1590" i="4" s="1"/>
  <c r="G2410" i="4"/>
  <c r="I2410" i="4" s="1"/>
  <c r="G2500" i="4"/>
  <c r="I2500" i="4" s="1"/>
  <c r="G2859" i="4"/>
  <c r="I2859" i="4" s="1"/>
  <c r="G4344" i="4"/>
  <c r="I4344" i="4" s="1"/>
  <c r="G4232" i="4"/>
  <c r="I4232" i="4" s="1"/>
  <c r="G2474" i="4"/>
  <c r="I2474" i="4" s="1"/>
  <c r="G1939" i="4"/>
  <c r="I1939" i="4" s="1"/>
  <c r="G1747" i="4"/>
  <c r="I1747" i="4" s="1"/>
  <c r="G5935" i="4"/>
  <c r="I5935" i="4" s="1"/>
  <c r="G5831" i="4"/>
  <c r="I5831" i="4" s="1"/>
  <c r="G5343" i="4"/>
  <c r="I5343" i="4" s="1"/>
  <c r="G4095" i="4"/>
  <c r="I4095" i="4" s="1"/>
  <c r="G1810" i="4"/>
  <c r="I1810" i="4" s="1"/>
  <c r="G1166" i="4"/>
  <c r="I1166" i="4" s="1"/>
  <c r="G3635" i="4"/>
  <c r="I3635" i="4" s="1"/>
  <c r="G3044" i="4"/>
  <c r="I3044" i="4" s="1"/>
  <c r="G2172" i="4"/>
  <c r="I2172" i="4" s="1"/>
  <c r="G1383" i="4"/>
  <c r="I1383" i="4" s="1"/>
  <c r="G1159" i="4"/>
  <c r="I1159" i="4" s="1"/>
  <c r="G735" i="4"/>
  <c r="I735" i="4" s="1"/>
  <c r="G2443" i="4"/>
  <c r="I2443" i="4" s="1"/>
  <c r="G4248" i="4"/>
  <c r="I4248" i="4" s="1"/>
  <c r="G3551" i="4"/>
  <c r="I3551" i="4" s="1"/>
  <c r="G3215" i="4"/>
  <c r="I3215" i="4" s="1"/>
  <c r="G3387" i="4"/>
  <c r="I3387" i="4" s="1"/>
  <c r="G1612" i="4"/>
  <c r="I1612" i="4" s="1"/>
  <c r="G3930" i="4"/>
  <c r="I3930" i="4" s="1"/>
  <c r="G3371" i="4"/>
  <c r="I3371" i="4" s="1"/>
  <c r="G3275" i="4"/>
  <c r="I3275" i="4" s="1"/>
  <c r="G2900" i="4"/>
  <c r="I2900" i="4" s="1"/>
  <c r="G2756" i="4"/>
  <c r="I2756" i="4" s="1"/>
  <c r="G2348" i="4"/>
  <c r="I2348" i="4" s="1"/>
  <c r="G1582" i="4"/>
  <c r="I1582" i="4" s="1"/>
  <c r="G943" i="4"/>
  <c r="I943" i="4" s="1"/>
  <c r="G767" i="4"/>
  <c r="I767" i="4" s="1"/>
  <c r="G3274" i="4"/>
  <c r="I3274" i="4" s="1"/>
  <c r="G2499" i="4"/>
  <c r="I2499" i="4" s="1"/>
  <c r="G1406" i="4"/>
  <c r="I1406" i="4" s="1"/>
  <c r="G1254" i="4"/>
  <c r="I1254" i="4" s="1"/>
  <c r="G798" i="4"/>
  <c r="I798" i="4" s="1"/>
  <c r="G5928" i="4"/>
  <c r="I5928" i="4" s="1"/>
  <c r="G5344" i="4"/>
  <c r="I5344" i="4" s="1"/>
  <c r="G5176" i="4"/>
  <c r="I5176" i="4" s="1"/>
  <c r="G5111" i="4"/>
  <c r="I5111" i="4" s="1"/>
  <c r="G4519" i="4"/>
  <c r="I4519" i="4" s="1"/>
  <c r="G4231" i="4"/>
  <c r="I4231" i="4" s="1"/>
  <c r="G3504" i="4"/>
  <c r="I3504" i="4" s="1"/>
  <c r="G3104" i="4"/>
  <c r="I3104" i="4" s="1"/>
  <c r="G1348" i="4"/>
  <c r="I1348" i="4" s="1"/>
  <c r="G836" i="4"/>
  <c r="I836" i="4" s="1"/>
  <c r="G765" i="4"/>
  <c r="I765" i="4" s="1"/>
  <c r="G703" i="4"/>
  <c r="I703" i="4" s="1"/>
  <c r="G3482" i="4"/>
  <c r="I3482" i="4" s="1"/>
  <c r="G3003" i="4"/>
  <c r="I3003" i="4" s="1"/>
  <c r="G2811" i="4"/>
  <c r="I2811" i="4" s="1"/>
  <c r="G2171" i="4"/>
  <c r="I2171" i="4" s="1"/>
  <c r="G1940" i="4"/>
  <c r="I1940" i="4" s="1"/>
  <c r="G1310" i="4"/>
  <c r="I1310" i="4" s="1"/>
  <c r="G1006" i="4"/>
  <c r="I1006" i="4" s="1"/>
  <c r="G814" i="4"/>
  <c r="I814" i="4" s="1"/>
  <c r="G4096" i="4"/>
  <c r="I4096" i="4" s="1"/>
  <c r="G4016" i="4"/>
  <c r="I4016" i="4" s="1"/>
  <c r="G4170" i="4"/>
  <c r="I4170" i="4" s="1"/>
  <c r="G2604" i="4"/>
  <c r="I2604" i="4" s="1"/>
  <c r="G2460" i="4"/>
  <c r="I2460" i="4" s="1"/>
  <c r="G2308" i="4"/>
  <c r="I2308" i="4" s="1"/>
  <c r="G1932" i="4"/>
  <c r="I1932" i="4" s="1"/>
  <c r="G2842" i="4"/>
  <c r="I2842" i="4" s="1"/>
  <c r="G2618" i="4"/>
  <c r="I2618" i="4" s="1"/>
  <c r="G2098" i="4"/>
  <c r="I2098" i="4" s="1"/>
  <c r="G1907" i="4"/>
  <c r="I1907" i="4" s="1"/>
  <c r="G5791" i="4"/>
  <c r="I5791" i="4" s="1"/>
  <c r="G5415" i="4"/>
  <c r="I5415" i="4" s="1"/>
  <c r="G1874" i="4"/>
  <c r="I1874" i="4" s="1"/>
  <c r="G4194" i="4"/>
  <c r="I4194" i="4" s="1"/>
  <c r="G3882" i="4"/>
  <c r="I3882" i="4" s="1"/>
  <c r="G2796" i="4"/>
  <c r="I2796" i="4" s="1"/>
  <c r="G2436" i="4"/>
  <c r="I2436" i="4" s="1"/>
  <c r="G1359" i="4"/>
  <c r="I1359" i="4" s="1"/>
  <c r="G1135" i="4"/>
  <c r="I1135" i="4" s="1"/>
  <c r="G6144" i="4"/>
  <c r="I6144" i="4" s="1"/>
  <c r="G4208" i="4"/>
  <c r="I4208" i="4" s="1"/>
  <c r="G4082" i="4"/>
  <c r="I4082" i="4" s="1"/>
  <c r="G3571" i="4"/>
  <c r="I3571" i="4" s="1"/>
  <c r="G3115" i="4"/>
  <c r="I3115" i="4" s="1"/>
  <c r="G1311" i="4"/>
  <c r="I1311" i="4" s="1"/>
  <c r="G1167" i="4"/>
  <c r="I1167" i="4" s="1"/>
  <c r="G3778" i="4"/>
  <c r="I3778" i="4" s="1"/>
  <c r="G3242" i="4"/>
  <c r="I3242" i="4" s="1"/>
  <c r="G2923" i="4"/>
  <c r="I2923" i="4" s="1"/>
  <c r="G2331" i="4"/>
  <c r="I2331" i="4" s="1"/>
  <c r="G1014" i="4"/>
  <c r="I1014" i="4" s="1"/>
  <c r="G4768" i="4"/>
  <c r="I4768" i="4" s="1"/>
  <c r="G4927" i="4"/>
  <c r="I4927" i="4" s="1"/>
  <c r="G4823" i="4"/>
  <c r="I4823" i="4" s="1"/>
  <c r="G3776" i="4"/>
  <c r="I3776" i="4" s="1"/>
  <c r="G3472" i="4"/>
  <c r="I3472" i="4" s="1"/>
  <c r="G1428" i="4"/>
  <c r="I1428" i="4" s="1"/>
  <c r="G1308" i="4"/>
  <c r="I1308" i="4" s="1"/>
  <c r="G892" i="4"/>
  <c r="I892" i="4" s="1"/>
  <c r="G3195" i="4"/>
  <c r="I3195" i="4" s="1"/>
  <c r="G3290" i="4"/>
  <c r="I3290" i="4" s="1"/>
  <c r="G2971" i="4"/>
  <c r="I2971" i="4" s="1"/>
  <c r="G2883" i="4"/>
  <c r="I2883" i="4" s="1"/>
  <c r="G2611" i="4"/>
  <c r="I2611" i="4" s="1"/>
  <c r="G2227" i="4"/>
  <c r="I2227" i="4" s="1"/>
  <c r="G982" i="4"/>
  <c r="I982" i="4" s="1"/>
  <c r="G650" i="4"/>
  <c r="I650" i="4" s="1"/>
  <c r="G2843" i="4"/>
  <c r="I2843" i="4" s="1"/>
  <c r="G3074" i="4"/>
  <c r="I3074" i="4" s="1"/>
  <c r="G5431" i="4"/>
  <c r="I5431" i="4" s="1"/>
  <c r="G5159" i="4"/>
  <c r="I5159" i="4" s="1"/>
  <c r="G2564" i="4"/>
  <c r="I2564" i="4" s="1"/>
  <c r="G2299" i="4"/>
  <c r="I2299" i="4" s="1"/>
  <c r="G4272" i="4"/>
  <c r="I4272" i="4" s="1"/>
  <c r="G3034" i="4"/>
  <c r="I3034" i="4" s="1"/>
  <c r="G2418" i="4"/>
  <c r="I2418" i="4" s="1"/>
  <c r="G2050" i="4"/>
  <c r="I2050" i="4" s="1"/>
  <c r="G1604" i="4"/>
  <c r="I1604" i="4" s="1"/>
  <c r="G981" i="4"/>
  <c r="I981" i="4" s="1"/>
  <c r="G3114" i="4"/>
  <c r="I3114" i="4" s="1"/>
  <c r="G5759" i="4"/>
  <c r="I5759" i="4" s="1"/>
  <c r="G3264" i="4"/>
  <c r="I3264" i="4" s="1"/>
  <c r="G6167" i="4"/>
  <c r="I6167" i="4" s="1"/>
  <c r="G5370" i="4"/>
  <c r="I5370" i="4" s="1"/>
  <c r="G3954" i="4"/>
  <c r="I3954" i="4" s="1"/>
  <c r="G3091" i="4"/>
  <c r="I3091" i="4" s="1"/>
  <c r="G3004" i="4"/>
  <c r="I3004" i="4" s="1"/>
  <c r="G2876" i="4"/>
  <c r="I2876" i="4" s="1"/>
  <c r="G1988" i="4"/>
  <c r="I1988" i="4" s="1"/>
  <c r="G1015" i="4"/>
  <c r="I1015" i="4" s="1"/>
  <c r="G799" i="4"/>
  <c r="I799" i="4" s="1"/>
  <c r="G5288" i="4"/>
  <c r="I5288" i="4" s="1"/>
  <c r="G4896" i="4"/>
  <c r="I4896" i="4" s="1"/>
  <c r="G3747" i="4"/>
  <c r="I3747" i="4" s="1"/>
  <c r="G3531" i="4"/>
  <c r="I3531" i="4" s="1"/>
  <c r="G1638" i="4"/>
  <c r="I1638" i="4" s="1"/>
  <c r="G1391" i="4"/>
  <c r="I1391" i="4" s="1"/>
  <c r="G1294" i="4"/>
  <c r="I1294" i="4" s="1"/>
  <c r="G990" i="4"/>
  <c r="I990" i="4" s="1"/>
  <c r="G4791" i="4"/>
  <c r="I4791" i="4" s="1"/>
  <c r="G4455" i="4"/>
  <c r="I4455" i="4" s="1"/>
  <c r="G3632" i="4"/>
  <c r="I3632" i="4" s="1"/>
  <c r="G1499" i="4"/>
  <c r="I1499" i="4" s="1"/>
  <c r="G988" i="4"/>
  <c r="I988" i="4" s="1"/>
  <c r="G772" i="4"/>
  <c r="I772" i="4" s="1"/>
  <c r="G3266" i="4"/>
  <c r="I3266" i="4" s="1"/>
  <c r="G3386" i="4"/>
  <c r="I3386" i="4" s="1"/>
  <c r="G1995" i="4"/>
  <c r="I1995" i="4" s="1"/>
  <c r="G1764" i="4"/>
  <c r="I1764" i="4" s="1"/>
  <c r="G1262" i="4"/>
  <c r="I1262" i="4" s="1"/>
  <c r="G2396" i="4"/>
  <c r="I2396" i="4" s="1"/>
  <c r="G4152" i="4"/>
  <c r="I4152" i="4" s="1"/>
  <c r="G4000" i="4"/>
  <c r="I4000" i="4" s="1"/>
  <c r="G3728" i="4"/>
  <c r="I3728" i="4" s="1"/>
  <c r="G5720" i="4"/>
  <c r="I5720" i="4" s="1"/>
  <c r="G5599" i="4"/>
  <c r="I5599" i="4" s="1"/>
  <c r="G5303" i="4"/>
  <c r="I5303" i="4" s="1"/>
  <c r="G1898" i="4"/>
  <c r="I1898" i="4" s="1"/>
  <c r="G1492" i="4"/>
  <c r="I1492" i="4" s="1"/>
  <c r="G6070" i="4"/>
  <c r="I6070" i="4" s="1"/>
  <c r="G5390" i="4"/>
  <c r="I5390" i="4" s="1"/>
  <c r="G5150" i="4"/>
  <c r="I5150" i="4" s="1"/>
  <c r="G4790" i="4"/>
  <c r="I4790" i="4" s="1"/>
  <c r="G4694" i="4"/>
  <c r="I4694" i="4" s="1"/>
  <c r="G4518" i="4"/>
  <c r="I4518" i="4" s="1"/>
  <c r="G4454" i="4"/>
  <c r="I4454" i="4" s="1"/>
  <c r="G3535" i="4"/>
  <c r="I3535" i="4" s="1"/>
  <c r="G3143" i="4"/>
  <c r="I3143" i="4" s="1"/>
  <c r="G3064" i="4"/>
  <c r="I3064" i="4" s="1"/>
  <c r="G2936" i="4"/>
  <c r="I2936" i="4" s="1"/>
  <c r="G2528" i="4"/>
  <c r="I2528" i="4" s="1"/>
  <c r="G2056" i="4"/>
  <c r="I2056" i="4" s="1"/>
  <c r="G1195" i="4"/>
  <c r="I1195" i="4" s="1"/>
  <c r="G1003" i="4"/>
  <c r="I1003" i="4" s="1"/>
  <c r="G5438" i="4"/>
  <c r="I5438" i="4" s="1"/>
  <c r="G5166" i="4"/>
  <c r="I5166" i="4" s="1"/>
  <c r="G4910" i="4"/>
  <c r="I4910" i="4" s="1"/>
  <c r="G4622" i="4"/>
  <c r="I4622" i="4" s="1"/>
  <c r="G4374" i="4"/>
  <c r="I4374" i="4" s="1"/>
  <c r="G3663" i="4"/>
  <c r="I3663" i="4" s="1"/>
  <c r="G3519" i="4"/>
  <c r="I3519" i="4" s="1"/>
  <c r="G3399" i="4"/>
  <c r="I3399" i="4" s="1"/>
  <c r="G3191" i="4"/>
  <c r="I3191" i="4" s="1"/>
  <c r="G3127" i="4"/>
  <c r="I3127" i="4" s="1"/>
  <c r="G2416" i="4"/>
  <c r="I2416" i="4" s="1"/>
  <c r="G2288" i="4"/>
  <c r="I2288" i="4" s="1"/>
  <c r="G2136" i="4"/>
  <c r="I2136" i="4" s="1"/>
  <c r="G1522" i="4"/>
  <c r="I1522" i="4" s="1"/>
  <c r="G1347" i="4"/>
  <c r="I1347" i="4" s="1"/>
  <c r="G1243" i="4"/>
  <c r="I1243" i="4" s="1"/>
  <c r="G1171" i="4"/>
  <c r="I1171" i="4" s="1"/>
  <c r="G1011" i="4"/>
  <c r="I1011" i="4" s="1"/>
  <c r="G971" i="4"/>
  <c r="I971" i="4" s="1"/>
  <c r="G811" i="4"/>
  <c r="I811" i="4" s="1"/>
  <c r="G627" i="4"/>
  <c r="I627" i="4" s="1"/>
  <c r="G5846" i="4"/>
  <c r="I5846" i="4" s="1"/>
  <c r="G2200" i="4"/>
  <c r="I2200" i="4" s="1"/>
  <c r="G3110" i="4"/>
  <c r="I3110" i="4" s="1"/>
  <c r="G2967" i="4"/>
  <c r="I2967" i="4" s="1"/>
  <c r="G2879" i="4"/>
  <c r="I2879" i="4" s="1"/>
  <c r="G2775" i="4"/>
  <c r="I2775" i="4" s="1"/>
  <c r="G2719" i="4"/>
  <c r="I2719" i="4" s="1"/>
  <c r="G2655" i="4"/>
  <c r="I2655" i="4" s="1"/>
  <c r="G2591" i="4"/>
  <c r="I2591" i="4" s="1"/>
  <c r="G2135" i="4"/>
  <c r="I2135" i="4" s="1"/>
  <c r="G1696" i="4"/>
  <c r="I1696" i="4" s="1"/>
  <c r="G3750" i="4"/>
  <c r="I3750" i="4" s="1"/>
  <c r="G3270" i="4"/>
  <c r="I3270" i="4" s="1"/>
  <c r="G4366" i="4"/>
  <c r="I4366" i="4" s="1"/>
  <c r="G2903" i="4"/>
  <c r="I2903" i="4" s="1"/>
  <c r="G1274" i="4"/>
  <c r="I1274" i="4" s="1"/>
  <c r="G2726" i="4"/>
  <c r="I2726" i="4" s="1"/>
  <c r="G1816" i="4"/>
  <c r="I1816" i="4" s="1"/>
  <c r="G2702" i="4"/>
  <c r="I2702" i="4" s="1"/>
  <c r="G2095" i="4"/>
  <c r="I2095" i="4" s="1"/>
  <c r="G1483" i="4"/>
  <c r="I1483" i="4" s="1"/>
  <c r="G3942" i="4"/>
  <c r="I3942" i="4" s="1"/>
  <c r="G3348" i="4"/>
  <c r="I3348" i="4" s="1"/>
  <c r="G1554" i="4"/>
  <c r="I1554" i="4" s="1"/>
  <c r="G3498" i="4"/>
  <c r="I3498" i="4" s="1"/>
  <c r="G2111" i="4"/>
  <c r="I2111" i="4" s="1"/>
  <c r="G917" i="4"/>
  <c r="I917" i="4" s="1"/>
  <c r="G3236" i="4"/>
  <c r="I3236" i="4" s="1"/>
  <c r="G2007" i="4"/>
  <c r="I2007" i="4" s="1"/>
  <c r="G973" i="4"/>
  <c r="I973" i="4" s="1"/>
  <c r="G3950" i="4"/>
  <c r="I3950" i="4" s="1"/>
  <c r="G2223" i="4"/>
  <c r="I2223" i="4" s="1"/>
  <c r="G1475" i="4"/>
  <c r="I1475" i="4" s="1"/>
  <c r="G2366" i="4"/>
  <c r="I2366" i="4" s="1"/>
  <c r="G1029" i="4"/>
  <c r="I1029" i="4" s="1"/>
  <c r="G3331" i="4"/>
  <c r="I3331" i="4" s="1"/>
  <c r="G3083" i="4"/>
  <c r="I3083" i="4" s="1"/>
  <c r="G695" i="4"/>
  <c r="I695" i="4" s="1"/>
  <c r="G726" i="4"/>
  <c r="I726" i="4" s="1"/>
  <c r="G647" i="4"/>
  <c r="I647" i="4" s="1"/>
  <c r="G1100" i="4"/>
  <c r="I1100" i="4" s="1"/>
  <c r="G2810" i="4"/>
  <c r="I2810" i="4" s="1"/>
  <c r="G2690" i="4"/>
  <c r="I2690" i="4" s="1"/>
  <c r="G2514" i="4"/>
  <c r="I2514" i="4" s="1"/>
  <c r="G1923" i="4"/>
  <c r="I1923" i="4" s="1"/>
  <c r="G997" i="4"/>
  <c r="I997" i="4" s="1"/>
  <c r="G1746" i="4"/>
  <c r="I1746" i="4" s="1"/>
  <c r="G1603" i="4"/>
  <c r="I1603" i="4" s="1"/>
  <c r="G4886" i="4"/>
  <c r="I4886" i="4" s="1"/>
  <c r="G3966" i="4"/>
  <c r="I3966" i="4" s="1"/>
  <c r="G6110" i="4"/>
  <c r="I6110" i="4" s="1"/>
  <c r="G5726" i="4"/>
  <c r="I5726" i="4" s="1"/>
  <c r="G843" i="4"/>
  <c r="I843" i="4" s="1"/>
  <c r="G4854" i="4"/>
  <c r="I4854" i="4" s="1"/>
  <c r="G2120" i="4"/>
  <c r="I2120" i="4" s="1"/>
  <c r="G3790" i="4"/>
  <c r="I3790" i="4" s="1"/>
  <c r="G3662" i="4"/>
  <c r="I3662" i="4" s="1"/>
  <c r="G3590" i="4"/>
  <c r="I3590" i="4" s="1"/>
  <c r="G3534" i="4"/>
  <c r="I3534" i="4" s="1"/>
  <c r="G3422" i="4"/>
  <c r="I3422" i="4" s="1"/>
  <c r="G3334" i="4"/>
  <c r="I3334" i="4" s="1"/>
  <c r="G3254" i="4"/>
  <c r="I3254" i="4" s="1"/>
  <c r="G2767" i="4"/>
  <c r="I2767" i="4" s="1"/>
  <c r="G3686" i="4"/>
  <c r="I3686" i="4" s="1"/>
  <c r="G3103" i="4"/>
  <c r="I3103" i="4" s="1"/>
  <c r="G6014" i="4"/>
  <c r="I6014" i="4" s="1"/>
  <c r="G4158" i="4"/>
  <c r="I4158" i="4" s="1"/>
  <c r="G2776" i="4"/>
  <c r="I2776" i="4" s="1"/>
  <c r="G1490" i="4"/>
  <c r="I1490" i="4" s="1"/>
  <c r="G2566" i="4"/>
  <c r="I2566" i="4" s="1"/>
  <c r="G1800" i="4"/>
  <c r="I1800" i="4" s="1"/>
  <c r="G2462" i="4"/>
  <c r="I2462" i="4" s="1"/>
  <c r="G2063" i="4"/>
  <c r="I2063" i="4" s="1"/>
  <c r="G1037" i="4"/>
  <c r="I1037" i="4" s="1"/>
  <c r="G3918" i="4"/>
  <c r="I3918" i="4" s="1"/>
  <c r="G3284" i="4"/>
  <c r="I3284" i="4" s="1"/>
  <c r="G1451" i="4"/>
  <c r="I1451" i="4" s="1"/>
  <c r="G3379" i="4"/>
  <c r="I3379" i="4" s="1"/>
  <c r="G1856" i="4"/>
  <c r="I1856" i="4" s="1"/>
  <c r="G2734" i="4"/>
  <c r="I2734" i="4" s="1"/>
  <c r="G1976" i="4"/>
  <c r="I1976" i="4" s="1"/>
  <c r="G965" i="4"/>
  <c r="I965" i="4" s="1"/>
  <c r="G3878" i="4"/>
  <c r="I3878" i="4" s="1"/>
  <c r="G2087" i="4"/>
  <c r="I2087" i="4" s="1"/>
  <c r="G1459" i="4"/>
  <c r="I1459" i="4" s="1"/>
  <c r="G813" i="4"/>
  <c r="I813" i="4" s="1"/>
  <c r="G3168" i="4"/>
  <c r="I3168" i="4" s="1"/>
  <c r="G775" i="4"/>
  <c r="I775" i="4" s="1"/>
  <c r="G2106" i="4"/>
  <c r="I2106" i="4" s="1"/>
  <c r="G1875" i="4"/>
  <c r="I1875" i="4" s="1"/>
  <c r="G5143" i="4"/>
  <c r="I5143" i="4" s="1"/>
  <c r="G4055" i="4"/>
  <c r="I4055" i="4" s="1"/>
  <c r="G3712" i="4"/>
  <c r="I3712" i="4" s="1"/>
  <c r="G1834" i="4"/>
  <c r="I1834" i="4" s="1"/>
  <c r="G5998" i="4"/>
  <c r="I5998" i="4" s="1"/>
  <c r="G5870" i="4"/>
  <c r="I5870" i="4" s="1"/>
  <c r="G5750" i="4"/>
  <c r="I5750" i="4" s="1"/>
  <c r="G5350" i="4"/>
  <c r="I5350" i="4" s="1"/>
  <c r="G5102" i="4"/>
  <c r="I5102" i="4" s="1"/>
  <c r="G4726" i="4"/>
  <c r="I4726" i="4" s="1"/>
  <c r="G4678" i="4"/>
  <c r="I4678" i="4" s="1"/>
  <c r="G4502" i="4"/>
  <c r="I4502" i="4" s="1"/>
  <c r="G4438" i="4"/>
  <c r="I4438" i="4" s="1"/>
  <c r="G4254" i="4"/>
  <c r="I4254" i="4" s="1"/>
  <c r="G3495" i="4"/>
  <c r="I3495" i="4" s="1"/>
  <c r="G3223" i="4"/>
  <c r="I3223" i="4" s="1"/>
  <c r="G3119" i="4"/>
  <c r="I3119" i="4" s="1"/>
  <c r="G3008" i="4"/>
  <c r="I3008" i="4" s="1"/>
  <c r="G2912" i="4"/>
  <c r="I2912" i="4" s="1"/>
  <c r="G2648" i="4"/>
  <c r="I2648" i="4" s="1"/>
  <c r="G2440" i="4"/>
  <c r="I2440" i="4" s="1"/>
  <c r="G2296" i="4"/>
  <c r="I2296" i="4" s="1"/>
  <c r="G2168" i="4"/>
  <c r="I2168" i="4" s="1"/>
  <c r="G2032" i="4"/>
  <c r="I2032" i="4" s="1"/>
  <c r="G1283" i="4"/>
  <c r="I1283" i="4" s="1"/>
  <c r="G1115" i="4"/>
  <c r="I1115" i="4" s="1"/>
  <c r="G5990" i="4"/>
  <c r="I5990" i="4" s="1"/>
  <c r="G5862" i="4"/>
  <c r="I5862" i="4" s="1"/>
  <c r="G5630" i="4"/>
  <c r="I5630" i="4" s="1"/>
  <c r="G5398" i="4"/>
  <c r="I5398" i="4" s="1"/>
  <c r="G5222" i="4"/>
  <c r="I5222" i="4" s="1"/>
  <c r="G5030" i="4"/>
  <c r="I5030" i="4" s="1"/>
  <c r="G4750" i="4"/>
  <c r="I4750" i="4" s="1"/>
  <c r="G4606" i="4"/>
  <c r="I4606" i="4" s="1"/>
  <c r="G4214" i="4"/>
  <c r="I4214" i="4" s="1"/>
  <c r="G4110" i="4"/>
  <c r="I4110" i="4" s="1"/>
  <c r="G3631" i="4"/>
  <c r="I3631" i="4" s="1"/>
  <c r="G3503" i="4"/>
  <c r="I3503" i="4" s="1"/>
  <c r="G3175" i="4"/>
  <c r="I3175" i="4" s="1"/>
  <c r="G3111" i="4"/>
  <c r="I3111" i="4" s="1"/>
  <c r="G2680" i="4"/>
  <c r="I2680" i="4" s="1"/>
  <c r="G2568" i="4"/>
  <c r="I2568" i="4" s="1"/>
  <c r="G2376" i="4"/>
  <c r="I2376" i="4" s="1"/>
  <c r="G2272" i="4"/>
  <c r="I2272" i="4" s="1"/>
  <c r="G2080" i="4"/>
  <c r="I2080" i="4" s="1"/>
  <c r="G1506" i="4"/>
  <c r="I1506" i="4" s="1"/>
  <c r="G1315" i="4"/>
  <c r="I1315" i="4" s="1"/>
  <c r="G1227" i="4"/>
  <c r="I1227" i="4" s="1"/>
  <c r="G1163" i="4"/>
  <c r="I1163" i="4" s="1"/>
  <c r="G995" i="4"/>
  <c r="I995" i="4" s="1"/>
  <c r="G931" i="4"/>
  <c r="I931" i="4" s="1"/>
  <c r="G667" i="4"/>
  <c r="I667" i="4" s="1"/>
  <c r="G4398" i="4"/>
  <c r="I4398" i="4" s="1"/>
  <c r="G1275" i="4"/>
  <c r="I1275" i="4" s="1"/>
  <c r="G3190" i="4"/>
  <c r="I3190" i="4" s="1"/>
  <c r="G3079" i="4"/>
  <c r="I3079" i="4" s="1"/>
  <c r="G2943" i="4"/>
  <c r="I2943" i="4" s="1"/>
  <c r="G2823" i="4"/>
  <c r="I2823" i="4" s="1"/>
  <c r="G2695" i="4"/>
  <c r="I2695" i="4" s="1"/>
  <c r="G2583" i="4"/>
  <c r="I2583" i="4" s="1"/>
  <c r="G2103" i="4"/>
  <c r="I2103" i="4" s="1"/>
  <c r="G1688" i="4"/>
  <c r="I1688" i="4" s="1"/>
  <c r="G5678" i="4"/>
  <c r="I5678" i="4" s="1"/>
  <c r="G3614" i="4"/>
  <c r="I3614" i="4" s="1"/>
  <c r="G2904" i="4"/>
  <c r="I2904" i="4" s="1"/>
  <c r="G5502" i="4"/>
  <c r="I5502" i="4" s="1"/>
  <c r="G3711" i="4"/>
  <c r="I3711" i="4" s="1"/>
  <c r="G2727" i="4"/>
  <c r="I2727" i="4" s="1"/>
  <c r="G2311" i="4"/>
  <c r="I2311" i="4" s="1"/>
  <c r="G1784" i="4"/>
  <c r="I1784" i="4" s="1"/>
  <c r="G2390" i="4"/>
  <c r="I2390" i="4" s="1"/>
  <c r="G2047" i="4"/>
  <c r="I2047" i="4" s="1"/>
  <c r="G3719" i="4"/>
  <c r="I3719" i="4" s="1"/>
  <c r="G3156" i="4"/>
  <c r="I3156" i="4" s="1"/>
  <c r="G1396" i="4"/>
  <c r="I1396" i="4" s="1"/>
  <c r="G3316" i="4"/>
  <c r="I3316" i="4" s="1"/>
  <c r="G1808" i="4"/>
  <c r="I1808" i="4" s="1"/>
  <c r="G2670" i="4"/>
  <c r="I2670" i="4" s="1"/>
  <c r="G1634" i="4"/>
  <c r="I1634" i="4" s="1"/>
  <c r="G893" i="4"/>
  <c r="I893" i="4" s="1"/>
  <c r="G3791" i="4"/>
  <c r="I3791" i="4" s="1"/>
  <c r="G2071" i="4"/>
  <c r="I2071" i="4" s="1"/>
  <c r="G1443" i="4"/>
  <c r="I1443" i="4" s="1"/>
  <c r="G3751" i="4"/>
  <c r="I3751" i="4" s="1"/>
  <c r="G2055" i="4"/>
  <c r="I2055" i="4" s="1"/>
  <c r="G901" i="4"/>
  <c r="I901" i="4" s="1"/>
  <c r="G3315" i="4"/>
  <c r="I3315" i="4" s="1"/>
  <c r="G718" i="4"/>
  <c r="I718" i="4" s="1"/>
  <c r="G687" i="4"/>
  <c r="I687" i="4" s="1"/>
  <c r="G741" i="4"/>
  <c r="I741" i="4" s="1"/>
  <c r="G870" i="4"/>
  <c r="I870" i="4" s="1"/>
  <c r="G1010" i="4"/>
  <c r="I1010" i="4" s="1"/>
  <c r="G3211" i="4"/>
  <c r="I3211" i="4" s="1"/>
  <c r="G5468" i="4"/>
  <c r="I5468" i="4" s="1"/>
  <c r="G4516" i="4"/>
  <c r="I4516" i="4" s="1"/>
  <c r="G1896" i="4"/>
  <c r="I1896" i="4" s="1"/>
  <c r="G3507" i="4"/>
  <c r="I3507" i="4" s="1"/>
  <c r="G4720" i="4"/>
  <c r="I4720" i="4" s="1"/>
  <c r="G2386" i="4"/>
  <c r="I2386" i="4" s="1"/>
  <c r="G1556" i="4"/>
  <c r="I1556" i="4" s="1"/>
  <c r="G3539" i="4"/>
  <c r="I3539" i="4" s="1"/>
  <c r="G967" i="4"/>
  <c r="I967" i="4" s="1"/>
  <c r="G1986" i="4"/>
  <c r="I1986" i="4" s="1"/>
  <c r="G1763" i="4"/>
  <c r="I1763" i="4" s="1"/>
  <c r="G829" i="4"/>
  <c r="I829" i="4" s="1"/>
  <c r="G4343" i="4"/>
  <c r="I4343" i="4" s="1"/>
  <c r="G3560" i="4"/>
  <c r="I3560" i="4" s="1"/>
  <c r="G3304" i="4"/>
  <c r="I3304" i="4" s="1"/>
  <c r="G1460" i="4"/>
  <c r="I1460" i="4" s="1"/>
  <c r="G1372" i="4"/>
  <c r="I1372" i="4" s="1"/>
  <c r="G6094" i="4"/>
  <c r="I6094" i="4" s="1"/>
  <c r="G4734" i="4"/>
  <c r="I4734" i="4" s="1"/>
  <c r="G4526" i="4"/>
  <c r="I4526" i="4" s="1"/>
  <c r="G4062" i="4"/>
  <c r="I4062" i="4" s="1"/>
  <c r="G2368" i="4"/>
  <c r="I2368" i="4" s="1"/>
  <c r="G4262" i="4"/>
  <c r="I4262" i="4" s="1"/>
  <c r="G3774" i="4"/>
  <c r="I3774" i="4" s="1"/>
  <c r="G3718" i="4"/>
  <c r="I3718" i="4" s="1"/>
  <c r="G3646" i="4"/>
  <c r="I3646" i="4" s="1"/>
  <c r="G3574" i="4"/>
  <c r="I3574" i="4" s="1"/>
  <c r="G3494" i="4"/>
  <c r="I3494" i="4" s="1"/>
  <c r="G3414" i="4"/>
  <c r="I3414" i="4" s="1"/>
  <c r="G3310" i="4"/>
  <c r="I3310" i="4" s="1"/>
  <c r="G3246" i="4"/>
  <c r="I3246" i="4" s="1"/>
  <c r="G2863" i="4"/>
  <c r="I2863" i="4" s="1"/>
  <c r="G2815" i="4"/>
  <c r="I2815" i="4" s="1"/>
  <c r="G2327" i="4"/>
  <c r="I2327" i="4" s="1"/>
  <c r="G1840" i="4"/>
  <c r="I1840" i="4" s="1"/>
  <c r="G1672" i="4"/>
  <c r="I1672" i="4" s="1"/>
  <c r="G5342" i="4"/>
  <c r="I5342" i="4" s="1"/>
  <c r="G3558" i="4"/>
  <c r="I3558" i="4" s="1"/>
  <c r="G2671" i="4"/>
  <c r="I2671" i="4" s="1"/>
  <c r="G5334" i="4"/>
  <c r="I5334" i="4" s="1"/>
  <c r="G3526" i="4"/>
  <c r="I3526" i="4" s="1"/>
  <c r="G2599" i="4"/>
  <c r="I2599" i="4" s="1"/>
  <c r="G3699" i="4"/>
  <c r="I3699" i="4" s="1"/>
  <c r="G2215" i="4"/>
  <c r="I2215" i="4" s="1"/>
  <c r="G1752" i="4"/>
  <c r="I1752" i="4" s="1"/>
  <c r="G3982" i="4"/>
  <c r="I3982" i="4" s="1"/>
  <c r="G2343" i="4"/>
  <c r="I2343" i="4" s="1"/>
  <c r="G1920" i="4"/>
  <c r="I1920" i="4" s="1"/>
  <c r="G3642" i="4"/>
  <c r="I3642" i="4" s="1"/>
  <c r="G2598" i="4"/>
  <c r="I2598" i="4" s="1"/>
  <c r="G885" i="4"/>
  <c r="I885" i="4" s="1"/>
  <c r="G3300" i="4"/>
  <c r="I3300" i="4" s="1"/>
  <c r="G1744" i="4"/>
  <c r="I1744" i="4" s="1"/>
  <c r="G3807" i="4"/>
  <c r="I3807" i="4" s="1"/>
  <c r="G2486" i="4"/>
  <c r="I2486" i="4" s="1"/>
  <c r="G1570" i="4"/>
  <c r="I1570" i="4" s="1"/>
  <c r="G822" i="4"/>
  <c r="I822" i="4" s="1"/>
  <c r="G3727" i="4"/>
  <c r="I3727" i="4" s="1"/>
  <c r="G1944" i="4"/>
  <c r="I1944" i="4" s="1"/>
  <c r="G1035" i="4"/>
  <c r="I1035" i="4" s="1"/>
  <c r="G4546" i="4"/>
  <c r="I4546" i="4" s="1"/>
  <c r="G2523" i="4"/>
  <c r="I2523" i="4" s="1"/>
  <c r="G4976" i="4"/>
  <c r="I4976" i="4" s="1"/>
  <c r="G4824" i="4"/>
  <c r="I4824" i="4" s="1"/>
  <c r="G1691" i="4"/>
  <c r="I1691" i="4" s="1"/>
  <c r="G3192" i="4"/>
  <c r="I3192" i="4" s="1"/>
  <c r="G3826" i="4"/>
  <c r="I3826" i="4" s="1"/>
  <c r="G5455" i="4"/>
  <c r="I5455" i="4" s="1"/>
  <c r="G5359" i="4"/>
  <c r="I5359" i="4" s="1"/>
  <c r="G4735" i="4"/>
  <c r="I4735" i="4" s="1"/>
  <c r="G3839" i="4"/>
  <c r="I3839" i="4" s="1"/>
  <c r="G1444" i="4"/>
  <c r="I1444" i="4" s="1"/>
  <c r="G1356" i="4"/>
  <c r="I1356" i="4" s="1"/>
  <c r="G5590" i="4"/>
  <c r="I5590" i="4" s="1"/>
  <c r="G5462" i="4"/>
  <c r="I5462" i="4" s="1"/>
  <c r="G5190" i="4"/>
  <c r="I5190" i="4" s="1"/>
  <c r="G5022" i="4"/>
  <c r="I5022" i="4" s="1"/>
  <c r="G4838" i="4"/>
  <c r="I4838" i="4" s="1"/>
  <c r="G4598" i="4"/>
  <c r="I4598" i="4" s="1"/>
  <c r="G4486" i="4"/>
  <c r="I4486" i="4" s="1"/>
  <c r="G4406" i="4"/>
  <c r="I4406" i="4" s="1"/>
  <c r="G3775" i="4"/>
  <c r="I3775" i="4" s="1"/>
  <c r="G3415" i="4"/>
  <c r="I3415" i="4" s="1"/>
  <c r="G3207" i="4"/>
  <c r="I3207" i="4" s="1"/>
  <c r="G3087" i="4"/>
  <c r="I3087" i="4" s="1"/>
  <c r="G2608" i="4"/>
  <c r="I2608" i="4" s="1"/>
  <c r="G2264" i="4"/>
  <c r="I2264" i="4" s="1"/>
  <c r="G2144" i="4"/>
  <c r="I2144" i="4" s="1"/>
  <c r="G2008" i="4"/>
  <c r="I2008" i="4" s="1"/>
  <c r="G1251" i="4"/>
  <c r="I1251" i="4" s="1"/>
  <c r="G1083" i="4"/>
  <c r="I1083" i="4" s="1"/>
  <c r="G5918" i="4"/>
  <c r="I5918" i="4" s="1"/>
  <c r="G5262" i="4"/>
  <c r="I5262" i="4" s="1"/>
  <c r="G5206" i="4"/>
  <c r="I5206" i="4" s="1"/>
  <c r="G4966" i="4"/>
  <c r="I4966" i="4" s="1"/>
  <c r="G4830" i="4"/>
  <c r="I4830" i="4" s="1"/>
  <c r="G4326" i="4"/>
  <c r="I4326" i="4" s="1"/>
  <c r="G3151" i="4"/>
  <c r="I3151" i="4" s="1"/>
  <c r="G3095" i="4"/>
  <c r="I3095" i="4" s="1"/>
  <c r="G2896" i="4"/>
  <c r="I2896" i="4" s="1"/>
  <c r="G2192" i="4"/>
  <c r="I2192" i="4" s="1"/>
  <c r="G2064" i="4"/>
  <c r="I2064" i="4" s="1"/>
  <c r="G1419" i="4"/>
  <c r="I1419" i="4" s="1"/>
  <c r="G1307" i="4"/>
  <c r="I1307" i="4" s="1"/>
  <c r="G1203" i="4"/>
  <c r="I1203" i="4" s="1"/>
  <c r="G1139" i="4"/>
  <c r="I1139" i="4" s="1"/>
  <c r="G987" i="4"/>
  <c r="I987" i="4" s="1"/>
  <c r="G915" i="4"/>
  <c r="I915" i="4" s="1"/>
  <c r="G835" i="4"/>
  <c r="I835" i="4" s="1"/>
  <c r="G643" i="4"/>
  <c r="I643" i="4" s="1"/>
  <c r="G3687" i="4"/>
  <c r="I3687" i="4" s="1"/>
  <c r="G2759" i="4"/>
  <c r="I2759" i="4" s="1"/>
  <c r="G2687" i="4"/>
  <c r="I2687" i="4" s="1"/>
  <c r="G2639" i="4"/>
  <c r="I2639" i="4" s="1"/>
  <c r="G2567" i="4"/>
  <c r="I2567" i="4" s="1"/>
  <c r="G2463" i="4"/>
  <c r="I2463" i="4" s="1"/>
  <c r="G5286" i="4"/>
  <c r="I5286" i="4" s="1"/>
  <c r="G3527" i="4"/>
  <c r="I3527" i="4" s="1"/>
  <c r="G2312" i="4"/>
  <c r="I2312" i="4" s="1"/>
  <c r="G5278" i="4"/>
  <c r="I5278" i="4" s="1"/>
  <c r="G3182" i="4"/>
  <c r="I3182" i="4" s="1"/>
  <c r="G2152" i="4"/>
  <c r="I2152" i="4" s="1"/>
  <c r="G4006" i="4"/>
  <c r="I4006" i="4" s="1"/>
  <c r="G2151" i="4"/>
  <c r="I2151" i="4" s="1"/>
  <c r="G1736" i="4"/>
  <c r="I1736" i="4" s="1"/>
  <c r="G3862" i="4"/>
  <c r="I3862" i="4" s="1"/>
  <c r="G2279" i="4"/>
  <c r="I2279" i="4" s="1"/>
  <c r="G1888" i="4"/>
  <c r="I1888" i="4" s="1"/>
  <c r="G3602" i="4"/>
  <c r="I3602" i="4" s="1"/>
  <c r="G2295" i="4"/>
  <c r="I2295" i="4" s="1"/>
  <c r="G838" i="4"/>
  <c r="I838" i="4" s="1"/>
  <c r="G3252" i="4"/>
  <c r="I3252" i="4" s="1"/>
  <c r="G1498" i="4"/>
  <c r="I1498" i="4" s="1"/>
  <c r="G3743" i="4"/>
  <c r="I3743" i="4" s="1"/>
  <c r="G2335" i="4"/>
  <c r="I2335" i="4" s="1"/>
  <c r="G1530" i="4"/>
  <c r="I1530" i="4" s="1"/>
  <c r="G3403" i="4"/>
  <c r="I3403" i="4" s="1"/>
  <c r="G1864" i="4"/>
  <c r="I1864" i="4" s="1"/>
  <c r="G3530" i="4"/>
  <c r="I3530" i="4" s="1"/>
  <c r="G1848" i="4"/>
  <c r="I1848" i="4" s="1"/>
  <c r="G3227" i="4"/>
  <c r="I3227" i="4" s="1"/>
  <c r="G750" i="4"/>
  <c r="I750" i="4" s="1"/>
  <c r="G710" i="4"/>
  <c r="I710" i="4" s="1"/>
  <c r="G655" i="4"/>
  <c r="I655" i="4" s="1"/>
  <c r="G5727" i="4"/>
  <c r="I5727" i="4" s="1"/>
  <c r="G1380" i="4"/>
  <c r="I1380" i="4" s="1"/>
  <c r="G3346" i="4"/>
  <c r="I3346" i="4" s="1"/>
  <c r="G2986" i="4"/>
  <c r="I2986" i="4" s="1"/>
  <c r="G2602" i="4"/>
  <c r="I2602" i="4" s="1"/>
  <c r="G2170" i="4"/>
  <c r="I2170" i="4" s="1"/>
  <c r="G1731" i="4"/>
  <c r="I1731" i="4" s="1"/>
  <c r="G4223" i="4"/>
  <c r="I4223" i="4" s="1"/>
  <c r="G3800" i="4"/>
  <c r="I3800" i="4" s="1"/>
  <c r="G3408" i="4"/>
  <c r="I3408" i="4" s="1"/>
  <c r="G1547" i="4"/>
  <c r="I1547" i="4" s="1"/>
  <c r="G844" i="4"/>
  <c r="I844" i="4" s="1"/>
  <c r="G652" i="4"/>
  <c r="I652" i="4" s="1"/>
  <c r="G4975" i="4"/>
  <c r="I4975" i="4" s="1"/>
  <c r="G4390" i="4"/>
  <c r="I4390" i="4" s="1"/>
  <c r="G3183" i="4"/>
  <c r="I3183" i="4" s="1"/>
  <c r="G2720" i="4"/>
  <c r="I2720" i="4" s="1"/>
  <c r="G3615" i="4"/>
  <c r="I3615" i="4" s="1"/>
  <c r="G3766" i="4"/>
  <c r="I3766" i="4" s="1"/>
  <c r="G3638" i="4"/>
  <c r="I3638" i="4" s="1"/>
  <c r="G3566" i="4"/>
  <c r="I3566" i="4" s="1"/>
  <c r="G3302" i="4"/>
  <c r="I3302" i="4" s="1"/>
  <c r="G3222" i="4"/>
  <c r="I3222" i="4" s="1"/>
  <c r="G2455" i="4"/>
  <c r="I2455" i="4" s="1"/>
  <c r="G2183" i="4"/>
  <c r="I2183" i="4" s="1"/>
  <c r="G1728" i="4"/>
  <c r="I1728" i="4" s="1"/>
  <c r="G4558" i="4"/>
  <c r="I4558" i="4" s="1"/>
  <c r="G3471" i="4"/>
  <c r="I3471" i="4" s="1"/>
  <c r="G1043" i="4"/>
  <c r="I1043" i="4" s="1"/>
  <c r="G5142" i="4"/>
  <c r="I5142" i="4" s="1"/>
  <c r="G3102" i="4"/>
  <c r="I3102" i="4" s="1"/>
  <c r="G1147" i="4"/>
  <c r="I1147" i="4" s="1"/>
  <c r="G4022" i="4"/>
  <c r="I4022" i="4" s="1"/>
  <c r="G3814" i="4"/>
  <c r="I3814" i="4" s="1"/>
  <c r="G2031" i="4"/>
  <c r="I2031" i="4" s="1"/>
  <c r="G1435" i="4"/>
  <c r="I1435" i="4" s="1"/>
  <c r="G3759" i="4"/>
  <c r="I3759" i="4" s="1"/>
  <c r="G2263" i="4"/>
  <c r="I2263" i="4" s="1"/>
  <c r="G1768" i="4"/>
  <c r="I1768" i="4" s="1"/>
  <c r="G3411" i="4"/>
  <c r="I3411" i="4" s="1"/>
  <c r="G2199" i="4"/>
  <c r="I2199" i="4" s="1"/>
  <c r="G2758" i="4"/>
  <c r="I2758" i="4" s="1"/>
  <c r="G1411" i="4"/>
  <c r="I1411" i="4" s="1"/>
  <c r="G3704" i="4"/>
  <c r="I3704" i="4" s="1"/>
  <c r="G2303" i="4"/>
  <c r="I2303" i="4" s="1"/>
  <c r="G1514" i="4"/>
  <c r="I1514" i="4" s="1"/>
  <c r="G3292" i="4"/>
  <c r="I3292" i="4" s="1"/>
  <c r="G1792" i="4"/>
  <c r="I1792" i="4" s="1"/>
  <c r="G3204" i="4"/>
  <c r="I3204" i="4" s="1"/>
  <c r="G1832" i="4"/>
  <c r="I1832" i="4" s="1"/>
  <c r="G3811" i="4"/>
  <c r="I3811" i="4" s="1"/>
  <c r="G1271" i="4"/>
  <c r="I1271" i="4" s="1"/>
  <c r="G2359" i="4"/>
  <c r="I2359" i="4" s="1"/>
  <c r="G4184" i="4"/>
  <c r="I4184" i="4" s="1"/>
  <c r="G5600" i="4"/>
  <c r="I5600" i="4" s="1"/>
  <c r="G1319" i="4"/>
  <c r="I1319" i="4" s="1"/>
  <c r="G1191" i="4"/>
  <c r="I1191" i="4" s="1"/>
  <c r="G4984" i="4"/>
  <c r="I4984" i="4" s="1"/>
  <c r="G2562" i="4"/>
  <c r="I2562" i="4" s="1"/>
  <c r="G2298" i="4"/>
  <c r="I2298" i="4" s="1"/>
  <c r="G4887" i="4"/>
  <c r="I4887" i="4" s="1"/>
  <c r="G3664" i="4"/>
  <c r="I3664" i="4" s="1"/>
  <c r="G932" i="4"/>
  <c r="I932" i="4" s="1"/>
  <c r="G1755" i="4"/>
  <c r="I1755" i="4" s="1"/>
  <c r="G5910" i="4"/>
  <c r="I5910" i="4" s="1"/>
  <c r="G5782" i="4"/>
  <c r="I5782" i="4" s="1"/>
  <c r="G5414" i="4"/>
  <c r="I5414" i="4" s="1"/>
  <c r="G4814" i="4"/>
  <c r="I4814" i="4" s="1"/>
  <c r="G4534" i="4"/>
  <c r="I4534" i="4" s="1"/>
  <c r="G4470" i="4"/>
  <c r="I4470" i="4" s="1"/>
  <c r="G4070" i="4"/>
  <c r="I4070" i="4" s="1"/>
  <c r="G3247" i="4"/>
  <c r="I3247" i="4" s="1"/>
  <c r="G2960" i="4"/>
  <c r="I2960" i="4" s="1"/>
  <c r="G2344" i="4"/>
  <c r="I2344" i="4" s="1"/>
  <c r="G2216" i="4"/>
  <c r="I2216" i="4" s="1"/>
  <c r="G2088" i="4"/>
  <c r="I2088" i="4" s="1"/>
  <c r="G1992" i="4"/>
  <c r="I1992" i="4" s="1"/>
  <c r="G1219" i="4"/>
  <c r="I1219" i="4" s="1"/>
  <c r="G1067" i="4"/>
  <c r="I1067" i="4" s="1"/>
  <c r="G5886" i="4"/>
  <c r="I5886" i="4" s="1"/>
  <c r="G5822" i="4"/>
  <c r="I5822" i="4" s="1"/>
  <c r="G5494" i="4"/>
  <c r="I5494" i="4" s="1"/>
  <c r="G5078" i="4"/>
  <c r="I5078" i="4" s="1"/>
  <c r="G4822" i="4"/>
  <c r="I4822" i="4" s="1"/>
  <c r="G4654" i="4"/>
  <c r="I4654" i="4" s="1"/>
  <c r="G4462" i="4"/>
  <c r="I4462" i="4" s="1"/>
  <c r="G4310" i="4"/>
  <c r="I4310" i="4" s="1"/>
  <c r="G4150" i="4"/>
  <c r="I4150" i="4" s="1"/>
  <c r="G3886" i="4"/>
  <c r="I3886" i="4" s="1"/>
  <c r="G3591" i="4"/>
  <c r="I3591" i="4" s="1"/>
  <c r="G3479" i="4"/>
  <c r="I3479" i="4" s="1"/>
  <c r="G3231" i="4"/>
  <c r="I3231" i="4" s="1"/>
  <c r="G3056" i="4"/>
  <c r="I3056" i="4" s="1"/>
  <c r="G2640" i="4"/>
  <c r="I2640" i="4" s="1"/>
  <c r="G2472" i="4"/>
  <c r="I2472" i="4" s="1"/>
  <c r="G2304" i="4"/>
  <c r="I2304" i="4" s="1"/>
  <c r="G2160" i="4"/>
  <c r="I2160" i="4" s="1"/>
  <c r="G1562" i="4"/>
  <c r="I1562" i="4" s="1"/>
  <c r="G1371" i="4"/>
  <c r="I1371" i="4" s="1"/>
  <c r="G1259" i="4"/>
  <c r="I1259" i="4" s="1"/>
  <c r="G1187" i="4"/>
  <c r="I1187" i="4" s="1"/>
  <c r="G1123" i="4"/>
  <c r="I1123" i="4" s="1"/>
  <c r="G979" i="4"/>
  <c r="I979" i="4" s="1"/>
  <c r="G867" i="4"/>
  <c r="I867" i="4" s="1"/>
  <c r="G827" i="4"/>
  <c r="I827" i="4" s="1"/>
  <c r="G635" i="4"/>
  <c r="I635" i="4" s="1"/>
  <c r="G3199" i="4"/>
  <c r="I3199" i="4" s="1"/>
  <c r="G2927" i="4"/>
  <c r="I2927" i="4" s="1"/>
  <c r="G2847" i="4"/>
  <c r="I2847" i="4" s="1"/>
  <c r="G2751" i="4"/>
  <c r="I2751" i="4" s="1"/>
  <c r="G2663" i="4"/>
  <c r="I2663" i="4" s="1"/>
  <c r="G2631" i="4"/>
  <c r="I2631" i="4" s="1"/>
  <c r="G2543" i="4"/>
  <c r="I2543" i="4" s="1"/>
  <c r="G1664" i="4"/>
  <c r="I1664" i="4" s="1"/>
  <c r="G3934" i="4"/>
  <c r="I3934" i="4" s="1"/>
  <c r="G3446" i="4"/>
  <c r="I3446" i="4" s="1"/>
  <c r="G955" i="4"/>
  <c r="I955" i="4" s="1"/>
  <c r="G4934" i="4"/>
  <c r="I4934" i="4" s="1"/>
  <c r="G3055" i="4"/>
  <c r="I3055" i="4" s="1"/>
  <c r="G1091" i="4"/>
  <c r="I1091" i="4" s="1"/>
  <c r="G3799" i="4"/>
  <c r="I3799" i="4" s="1"/>
  <c r="G1999" i="4"/>
  <c r="I1999" i="4" s="1"/>
  <c r="G3658" i="4"/>
  <c r="I3658" i="4" s="1"/>
  <c r="G2247" i="4"/>
  <c r="I2247" i="4" s="1"/>
  <c r="G1594" i="4"/>
  <c r="I1594" i="4" s="1"/>
  <c r="G3395" i="4"/>
  <c r="I3395" i="4" s="1"/>
  <c r="G2127" i="4"/>
  <c r="I2127" i="4" s="1"/>
  <c r="G2718" i="4"/>
  <c r="I2718" i="4" s="1"/>
  <c r="G1045" i="4"/>
  <c r="I1045" i="4" s="1"/>
  <c r="G3626" i="4"/>
  <c r="I3626" i="4" s="1"/>
  <c r="G2175" i="4"/>
  <c r="I2175" i="4" s="1"/>
  <c r="G1427" i="4"/>
  <c r="I1427" i="4" s="1"/>
  <c r="G2319" i="4"/>
  <c r="I2319" i="4" s="1"/>
  <c r="G1760" i="4"/>
  <c r="I1760" i="4" s="1"/>
  <c r="G2622" i="4"/>
  <c r="I2622" i="4" s="1"/>
  <c r="G1546" i="4"/>
  <c r="I1546" i="4" s="1"/>
  <c r="G3179" i="4"/>
  <c r="I3179" i="4" s="1"/>
  <c r="G734" i="4"/>
  <c r="I734" i="4" s="1"/>
  <c r="G702" i="4"/>
  <c r="I702" i="4" s="1"/>
  <c r="G1106" i="4"/>
  <c r="I1106" i="4" s="1"/>
  <c r="G1919" i="4"/>
  <c r="I1919" i="4" s="1"/>
  <c r="G1440" i="4"/>
  <c r="I1440" i="4" s="1"/>
  <c r="G3100" i="4"/>
  <c r="I3100" i="4" s="1"/>
  <c r="G776" i="4"/>
  <c r="I776" i="4" s="1"/>
  <c r="G1642" i="4"/>
  <c r="I1642" i="4" s="1"/>
  <c r="G3271" i="4"/>
  <c r="I3271" i="4" s="1"/>
  <c r="G5724" i="4"/>
  <c r="I5724" i="4" s="1"/>
  <c r="G5340" i="4"/>
  <c r="I5340" i="4" s="1"/>
  <c r="G4964" i="4"/>
  <c r="I4964" i="4" s="1"/>
  <c r="G1960" i="4"/>
  <c r="I1960" i="4" s="1"/>
  <c r="G1872" i="4"/>
  <c r="I1872" i="4" s="1"/>
  <c r="G1666" i="4"/>
  <c r="I1666" i="4" s="1"/>
  <c r="G3368" i="4"/>
  <c r="I3368" i="4" s="1"/>
  <c r="G4902" i="4"/>
  <c r="I4902" i="4" s="1"/>
  <c r="G851" i="4"/>
  <c r="I851" i="4" s="1"/>
  <c r="G6166" i="4"/>
  <c r="I6166" i="4" s="1"/>
  <c r="G3350" i="4"/>
  <c r="I3350" i="4" s="1"/>
  <c r="G2503" i="4"/>
  <c r="I2503" i="4" s="1"/>
  <c r="G3342" i="4"/>
  <c r="I3342" i="4" s="1"/>
  <c r="G2143" i="4"/>
  <c r="I2143" i="4" s="1"/>
  <c r="G2518" i="4"/>
  <c r="I2518" i="4" s="1"/>
  <c r="G840" i="4"/>
  <c r="I840" i="4" s="1"/>
  <c r="G3172" i="4"/>
  <c r="I3172" i="4" s="1"/>
  <c r="G5908" i="4"/>
  <c r="I5908" i="4" s="1"/>
  <c r="G4604" i="4"/>
  <c r="I4604" i="4" s="1"/>
  <c r="G1952" i="4"/>
  <c r="I1952" i="4" s="1"/>
  <c r="G1682" i="4"/>
  <c r="I1682" i="4" s="1"/>
  <c r="G3311" i="4"/>
  <c r="I3311" i="4" s="1"/>
  <c r="G3186" i="4"/>
  <c r="I3186" i="4" s="1"/>
  <c r="G3039" i="4"/>
  <c r="I3039" i="4" s="1"/>
  <c r="G2968" i="4"/>
  <c r="I2968" i="4" s="1"/>
  <c r="G2706" i="4"/>
  <c r="I2706" i="4" s="1"/>
  <c r="G2579" i="4"/>
  <c r="I2579" i="4" s="1"/>
  <c r="G1220" i="4"/>
  <c r="I1220" i="4" s="1"/>
  <c r="G1132" i="4"/>
  <c r="I1132" i="4" s="1"/>
  <c r="G1062" i="4"/>
  <c r="I1062" i="4" s="1"/>
  <c r="G1526" i="4"/>
  <c r="I1526" i="4" s="1"/>
  <c r="G1306" i="4"/>
  <c r="I1306" i="4" s="1"/>
  <c r="G803" i="4"/>
  <c r="I803" i="4" s="1"/>
  <c r="G756" i="4"/>
  <c r="I756" i="4" s="1"/>
  <c r="G3660" i="4"/>
  <c r="I3660" i="4" s="1"/>
  <c r="G864" i="4"/>
  <c r="I864" i="4" s="1"/>
  <c r="G809" i="4"/>
  <c r="I809" i="4" s="1"/>
  <c r="G629" i="4"/>
  <c r="I629" i="4" s="1"/>
  <c r="G1580" i="4"/>
  <c r="I1580" i="4" s="1"/>
  <c r="G1524" i="4"/>
  <c r="I1524" i="4" s="1"/>
  <c r="G980" i="4"/>
  <c r="I980" i="4" s="1"/>
  <c r="G926" i="4"/>
  <c r="I926" i="4" s="1"/>
  <c r="G863" i="4"/>
  <c r="I863" i="4" s="1"/>
  <c r="G5971" i="4"/>
  <c r="I5971" i="4" s="1"/>
  <c r="G5131" i="4"/>
  <c r="I5131" i="4" s="1"/>
  <c r="G4627" i="4"/>
  <c r="I4627" i="4" s="1"/>
  <c r="G4515" i="4"/>
  <c r="I4515" i="4" s="1"/>
  <c r="G2931" i="4"/>
  <c r="I2931" i="4" s="1"/>
  <c r="G2590" i="4"/>
  <c r="I2590" i="4" s="1"/>
  <c r="G2424" i="4"/>
  <c r="I2424" i="4" s="1"/>
  <c r="G2124" i="4"/>
  <c r="I2124" i="4" s="1"/>
  <c r="G1983" i="4"/>
  <c r="I1983" i="4" s="1"/>
  <c r="G1767" i="4"/>
  <c r="I1767" i="4" s="1"/>
  <c r="G1626" i="4"/>
  <c r="I1626" i="4" s="1"/>
  <c r="G3398" i="4"/>
  <c r="I3398" i="4" s="1"/>
  <c r="G3170" i="4"/>
  <c r="I3170" i="4" s="1"/>
  <c r="G3639" i="4"/>
  <c r="I3639" i="4" s="1"/>
  <c r="G1502" i="4"/>
  <c r="I1502" i="4" s="1"/>
  <c r="G3668" i="4"/>
  <c r="I3668" i="4" s="1"/>
  <c r="G4120" i="4"/>
  <c r="I4120" i="4" s="1"/>
  <c r="G3674" i="4"/>
  <c r="I3674" i="4" s="1"/>
  <c r="G3335" i="4"/>
  <c r="I3335" i="4" s="1"/>
  <c r="G5586" i="4"/>
  <c r="I5586" i="4" s="1"/>
  <c r="G2510" i="4"/>
  <c r="I2510" i="4" s="1"/>
  <c r="G2306" i="4"/>
  <c r="I2306" i="4" s="1"/>
  <c r="G1854" i="4"/>
  <c r="I1854" i="4" s="1"/>
  <c r="G1766" i="4"/>
  <c r="I1766" i="4" s="1"/>
  <c r="G1734" i="4"/>
  <c r="I1734" i="4" s="1"/>
  <c r="G3406" i="4"/>
  <c r="I3406" i="4" s="1"/>
  <c r="G2555" i="4"/>
  <c r="I2555" i="4" s="1"/>
  <c r="G3366" i="4"/>
  <c r="I3366" i="4" s="1"/>
  <c r="G2808" i="4"/>
  <c r="I2808" i="4" s="1"/>
  <c r="G3563" i="4"/>
  <c r="I3563" i="4" s="1"/>
  <c r="G3328" i="4"/>
  <c r="I3328" i="4" s="1"/>
  <c r="G2770" i="4"/>
  <c r="I2770" i="4" s="1"/>
  <c r="G2588" i="4"/>
  <c r="I2588" i="4" s="1"/>
  <c r="G2391" i="4"/>
  <c r="I2391" i="4" s="1"/>
  <c r="G2043" i="4"/>
  <c r="I2043" i="4" s="1"/>
  <c r="G2791" i="4"/>
  <c r="I2791" i="4" s="1"/>
  <c r="G1712" i="4"/>
  <c r="I1712" i="4" s="1"/>
  <c r="G1578" i="4"/>
  <c r="I1578" i="4" s="1"/>
  <c r="G746" i="4"/>
  <c r="I746" i="4" s="1"/>
  <c r="G1648" i="4"/>
  <c r="I1648" i="4" s="1"/>
  <c r="G1387" i="4"/>
  <c r="I1387" i="4" s="1"/>
  <c r="G1238" i="4"/>
  <c r="I1238" i="4" s="1"/>
  <c r="G1088" i="4"/>
  <c r="I1088" i="4" s="1"/>
  <c r="G978" i="4"/>
  <c r="I978" i="4" s="1"/>
  <c r="G2730" i="4"/>
  <c r="I2730" i="4" s="1"/>
  <c r="G1478" i="4"/>
  <c r="I1478" i="4" s="1"/>
  <c r="G1446" i="4"/>
  <c r="I1446" i="4" s="1"/>
  <c r="G1415" i="4"/>
  <c r="I1415" i="4" s="1"/>
  <c r="G808" i="4"/>
  <c r="I808" i="4" s="1"/>
  <c r="G769" i="4"/>
  <c r="I769" i="4" s="1"/>
  <c r="G723" i="4"/>
  <c r="I723" i="4" s="1"/>
  <c r="G685" i="4"/>
  <c r="I685" i="4" s="1"/>
  <c r="G630" i="4"/>
  <c r="I630" i="4" s="1"/>
  <c r="G4282" i="4"/>
  <c r="I4282" i="4" s="1"/>
  <c r="G6018" i="4"/>
  <c r="I6018" i="4" s="1"/>
  <c r="G4019" i="4"/>
  <c r="I4019" i="4" s="1"/>
  <c r="G4235" i="4"/>
  <c r="I4235" i="4" s="1"/>
  <c r="G4106" i="4"/>
  <c r="I4106" i="4" s="1"/>
  <c r="G659" i="4"/>
  <c r="I659" i="4" s="1"/>
  <c r="G3367" i="4"/>
  <c r="I3367" i="4" s="1"/>
  <c r="G3188" i="4"/>
  <c r="I3188" i="4" s="1"/>
  <c r="G720" i="4"/>
  <c r="I720" i="4" s="1"/>
  <c r="G3735" i="4"/>
  <c r="I3735" i="4" s="1"/>
  <c r="G2158" i="4"/>
  <c r="I2158" i="4" s="1"/>
  <c r="G947" i="4"/>
  <c r="I947" i="4" s="1"/>
  <c r="G3938" i="4"/>
  <c r="I3938" i="4" s="1"/>
  <c r="G3142" i="4"/>
  <c r="I3142" i="4" s="1"/>
  <c r="G747" i="4"/>
  <c r="I747" i="4" s="1"/>
  <c r="G6077" i="4"/>
  <c r="I6077" i="4" s="1"/>
  <c r="G6053" i="4"/>
  <c r="I6053" i="4" s="1"/>
  <c r="G6029" i="4"/>
  <c r="I6029" i="4" s="1"/>
  <c r="G5997" i="4"/>
  <c r="I5997" i="4" s="1"/>
  <c r="G5825" i="4"/>
  <c r="I5825" i="4" s="1"/>
  <c r="G5805" i="4"/>
  <c r="I5805" i="4" s="1"/>
  <c r="G2034" i="4"/>
  <c r="I2034" i="4" s="1"/>
  <c r="G4706" i="4"/>
  <c r="I4706" i="4" s="1"/>
  <c r="G2672" i="4"/>
  <c r="I2672" i="4" s="1"/>
  <c r="G697" i="4"/>
  <c r="I697" i="4" s="1"/>
  <c r="G1005" i="4"/>
  <c r="I1005" i="4" s="1"/>
  <c r="G2255" i="4"/>
  <c r="I2255" i="4" s="1"/>
  <c r="G2123" i="4"/>
  <c r="I2123" i="4" s="1"/>
  <c r="G2422" i="4"/>
  <c r="I2422" i="4" s="1"/>
  <c r="G1488" i="4"/>
  <c r="I1488" i="4" s="1"/>
  <c r="G1756" i="4"/>
  <c r="I1756" i="4" s="1"/>
  <c r="G1802" i="4"/>
  <c r="I1802" i="4" s="1"/>
  <c r="G1148" i="4"/>
  <c r="I1148" i="4" s="1"/>
  <c r="G4772" i="4"/>
  <c r="I4772" i="4" s="1"/>
  <c r="G4588" i="4"/>
  <c r="I4588" i="4" s="1"/>
  <c r="G4276" i="4"/>
  <c r="I4276" i="4" s="1"/>
  <c r="G1539" i="4"/>
  <c r="I1539" i="4" s="1"/>
  <c r="G2864" i="4"/>
  <c r="I2864" i="4" s="1"/>
  <c r="G2800" i="4"/>
  <c r="I2800" i="4" s="1"/>
  <c r="G1204" i="4"/>
  <c r="I1204" i="4" s="1"/>
  <c r="G1054" i="4"/>
  <c r="I1054" i="4" s="1"/>
  <c r="G787" i="4"/>
  <c r="I787" i="4" s="1"/>
  <c r="G749" i="4"/>
  <c r="I749" i="4" s="1"/>
  <c r="G1564" i="4"/>
  <c r="I1564" i="4" s="1"/>
  <c r="G1508" i="4"/>
  <c r="I1508" i="4" s="1"/>
  <c r="G957" i="4"/>
  <c r="I957" i="4" s="1"/>
  <c r="G902" i="4"/>
  <c r="I902" i="4" s="1"/>
  <c r="G816" i="4"/>
  <c r="I816" i="4" s="1"/>
  <c r="G4119" i="4"/>
  <c r="I4119" i="4" s="1"/>
  <c r="G4939" i="4"/>
  <c r="I4939" i="4" s="1"/>
  <c r="G2646" i="4"/>
  <c r="I2646" i="4" s="1"/>
  <c r="G2582" i="4"/>
  <c r="I2582" i="4" s="1"/>
  <c r="G2014" i="4"/>
  <c r="I2014" i="4" s="1"/>
  <c r="G1887" i="4"/>
  <c r="I1887" i="4" s="1"/>
  <c r="G2999" i="4"/>
  <c r="I2999" i="4" s="1"/>
  <c r="G3224" i="4"/>
  <c r="I3224" i="4" s="1"/>
  <c r="G1376" i="4"/>
  <c r="I1376" i="4" s="1"/>
  <c r="G3838" i="4"/>
  <c r="I3838" i="4" s="1"/>
  <c r="G3108" i="4"/>
  <c r="I3108" i="4" s="1"/>
  <c r="G5018" i="4"/>
  <c r="I5018" i="4" s="1"/>
  <c r="G3431" i="4"/>
  <c r="I3431" i="4" s="1"/>
  <c r="G3118" i="4"/>
  <c r="I3118" i="4" s="1"/>
  <c r="G2779" i="4"/>
  <c r="I2779" i="4" s="1"/>
  <c r="G2415" i="4"/>
  <c r="I2415" i="4" s="1"/>
  <c r="G2178" i="4"/>
  <c r="I2178" i="4" s="1"/>
  <c r="G1798" i="4"/>
  <c r="I1798" i="4" s="1"/>
  <c r="G1518" i="4"/>
  <c r="I1518" i="4" s="1"/>
  <c r="G4128" i="4"/>
  <c r="I4128" i="4" s="1"/>
  <c r="G919" i="4"/>
  <c r="I919" i="4" s="1"/>
  <c r="G2675" i="4"/>
  <c r="I2675" i="4" s="1"/>
  <c r="G2470" i="4"/>
  <c r="I2470" i="4" s="1"/>
  <c r="G2154" i="4"/>
  <c r="I2154" i="4" s="1"/>
  <c r="G2926" i="4"/>
  <c r="I2926" i="4" s="1"/>
  <c r="G1748" i="4"/>
  <c r="I1748" i="4" s="1"/>
  <c r="G1143" i="4"/>
  <c r="I1143" i="4" s="1"/>
  <c r="G993" i="4"/>
  <c r="I993" i="4" s="1"/>
  <c r="G861" i="4"/>
  <c r="I861" i="4" s="1"/>
  <c r="G1363" i="4"/>
  <c r="I1363" i="4" s="1"/>
  <c r="G1064" i="4"/>
  <c r="I1064" i="4" s="1"/>
  <c r="G2260" i="4"/>
  <c r="I2260" i="4" s="1"/>
  <c r="G2102" i="4"/>
  <c r="I2102" i="4" s="1"/>
  <c r="G2015" i="4"/>
  <c r="I2015" i="4" s="1"/>
  <c r="G1464" i="4"/>
  <c r="I1464" i="4" s="1"/>
  <c r="G1378" i="4"/>
  <c r="I1378" i="4" s="1"/>
  <c r="G1110" i="4"/>
  <c r="I1110" i="4" s="1"/>
  <c r="G991" i="4"/>
  <c r="I991" i="4" s="1"/>
  <c r="G2526" i="4"/>
  <c r="I2526" i="4" s="1"/>
  <c r="G755" i="4"/>
  <c r="I755" i="4" s="1"/>
  <c r="G716" i="4"/>
  <c r="I716" i="4" s="1"/>
  <c r="G639" i="4"/>
  <c r="I639" i="4" s="1"/>
  <c r="G1407" i="4"/>
  <c r="I1407" i="4" s="1"/>
  <c r="G5602" i="4"/>
  <c r="I5602" i="4" s="1"/>
  <c r="G3124" i="4"/>
  <c r="I3124" i="4" s="1"/>
  <c r="G2822" i="4"/>
  <c r="I2822" i="4" s="1"/>
  <c r="G2686" i="4"/>
  <c r="I2686" i="4" s="1"/>
  <c r="G2704" i="4"/>
  <c r="I2704" i="4" s="1"/>
  <c r="G6165" i="4"/>
  <c r="I6165" i="4" s="1"/>
  <c r="G6133" i="4"/>
  <c r="I6133" i="4" s="1"/>
  <c r="G6101" i="4"/>
  <c r="I6101" i="4" s="1"/>
  <c r="G5969" i="4"/>
  <c r="I5969" i="4" s="1"/>
  <c r="G5949" i="4"/>
  <c r="I5949" i="4" s="1"/>
  <c r="G5925" i="4"/>
  <c r="I5925" i="4" s="1"/>
  <c r="G5893" i="4"/>
  <c r="I5893" i="4" s="1"/>
  <c r="G5869" i="4"/>
  <c r="I5869" i="4" s="1"/>
  <c r="G5849" i="4"/>
  <c r="I5849" i="4" s="1"/>
  <c r="G1667" i="4"/>
  <c r="I1667" i="4" s="1"/>
  <c r="G1572" i="4"/>
  <c r="I1572" i="4" s="1"/>
  <c r="G3678" i="4"/>
  <c r="I3678" i="4" s="1"/>
  <c r="G3990" i="4"/>
  <c r="I3990" i="4" s="1"/>
  <c r="G2023" i="4"/>
  <c r="I2023" i="4" s="1"/>
  <c r="G3070" i="4"/>
  <c r="I3070" i="4" s="1"/>
  <c r="G2735" i="4"/>
  <c r="I2735" i="4" s="1"/>
  <c r="G3682" i="4"/>
  <c r="I3682" i="4" s="1"/>
  <c r="G5852" i="4"/>
  <c r="I5852" i="4" s="1"/>
  <c r="G5236" i="4"/>
  <c r="I5236" i="4" s="1"/>
  <c r="G4700" i="4"/>
  <c r="I4700" i="4" s="1"/>
  <c r="G1936" i="4"/>
  <c r="I1936" i="4" s="1"/>
  <c r="G3295" i="4"/>
  <c r="I3295" i="4" s="1"/>
  <c r="G3148" i="4"/>
  <c r="I3148" i="4" s="1"/>
  <c r="G3023" i="4"/>
  <c r="I3023" i="4" s="1"/>
  <c r="G2658" i="4"/>
  <c r="I2658" i="4" s="1"/>
  <c r="G1260" i="4"/>
  <c r="I1260" i="4" s="1"/>
  <c r="G1102" i="4"/>
  <c r="I1102" i="4" s="1"/>
  <c r="G1510" i="4"/>
  <c r="I1510" i="4" s="1"/>
  <c r="G1346" i="4"/>
  <c r="I1346" i="4" s="1"/>
  <c r="G834" i="4"/>
  <c r="I834" i="4" s="1"/>
  <c r="G1866" i="4"/>
  <c r="I1866" i="4" s="1"/>
  <c r="G833" i="4"/>
  <c r="I833" i="4" s="1"/>
  <c r="G802" i="4"/>
  <c r="I802" i="4" s="1"/>
  <c r="G855" i="4"/>
  <c r="I855" i="4" s="1"/>
  <c r="G636" i="4"/>
  <c r="I636" i="4" s="1"/>
  <c r="G2674" i="4"/>
  <c r="I2674" i="4" s="1"/>
  <c r="G5875" i="4"/>
  <c r="I5875" i="4" s="1"/>
  <c r="G5467" i="4"/>
  <c r="I5467" i="4" s="1"/>
  <c r="G5235" i="4"/>
  <c r="I5235" i="4" s="1"/>
  <c r="G5019" i="4"/>
  <c r="I5019" i="4" s="1"/>
  <c r="G4579" i="4"/>
  <c r="I4579" i="4" s="1"/>
  <c r="G4475" i="4"/>
  <c r="I4475" i="4" s="1"/>
  <c r="G2456" i="4"/>
  <c r="I2456" i="4" s="1"/>
  <c r="G2408" i="4"/>
  <c r="I2408" i="4" s="1"/>
  <c r="G2235" i="4"/>
  <c r="I2235" i="4" s="1"/>
  <c r="G1967" i="4"/>
  <c r="I1967" i="4" s="1"/>
  <c r="G1751" i="4"/>
  <c r="I1751" i="4" s="1"/>
  <c r="G1618" i="4"/>
  <c r="I1618" i="4" s="1"/>
  <c r="G3319" i="4"/>
  <c r="I3319" i="4" s="1"/>
  <c r="G3031" i="4"/>
  <c r="I3031" i="4" s="1"/>
  <c r="G3428" i="4"/>
  <c r="I3428" i="4" s="1"/>
  <c r="G1495" i="4"/>
  <c r="I1495" i="4" s="1"/>
  <c r="G1070" i="4"/>
  <c r="I1070" i="4" s="1"/>
  <c r="G3902" i="4"/>
  <c r="I3902" i="4" s="1"/>
  <c r="G3654" i="4"/>
  <c r="I3654" i="4" s="1"/>
  <c r="G1588" i="4"/>
  <c r="I1588" i="4" s="1"/>
  <c r="G3054" i="4"/>
  <c r="I3054" i="4" s="1"/>
  <c r="G5458" i="4"/>
  <c r="I5458" i="4" s="1"/>
  <c r="G2044" i="4"/>
  <c r="I2044" i="4" s="1"/>
  <c r="G1758" i="4"/>
  <c r="I1758" i="4" s="1"/>
  <c r="G3676" i="4"/>
  <c r="I3676" i="4" s="1"/>
  <c r="G4066" i="4"/>
  <c r="I4066" i="4" s="1"/>
  <c r="G911" i="4"/>
  <c r="I911" i="4" s="1"/>
  <c r="G3407" i="4"/>
  <c r="I3407" i="4" s="1"/>
  <c r="G3063" i="4"/>
  <c r="I3063" i="4" s="1"/>
  <c r="G2502" i="4"/>
  <c r="I2502" i="4" s="1"/>
  <c r="G2122" i="4"/>
  <c r="I2122" i="4" s="1"/>
  <c r="G2035" i="4"/>
  <c r="I2035" i="4" s="1"/>
  <c r="G2768" i="4"/>
  <c r="I2768" i="4" s="1"/>
  <c r="G1704" i="4"/>
  <c r="I1704" i="4" s="1"/>
  <c r="G1018" i="4"/>
  <c r="I1018" i="4" s="1"/>
  <c r="G815" i="4"/>
  <c r="I815" i="4" s="1"/>
  <c r="G2894" i="4"/>
  <c r="I2894" i="4" s="1"/>
  <c r="G1616" i="4"/>
  <c r="I1616" i="4" s="1"/>
  <c r="G1206" i="4"/>
  <c r="I1206" i="4" s="1"/>
  <c r="G1000" i="4"/>
  <c r="I1000" i="4" s="1"/>
  <c r="G939" i="4"/>
  <c r="I939" i="4" s="1"/>
  <c r="G2252" i="4"/>
  <c r="I2252" i="4" s="1"/>
  <c r="G2086" i="4"/>
  <c r="I2086" i="4" s="1"/>
  <c r="G984" i="4"/>
  <c r="I984" i="4" s="1"/>
  <c r="G2722" i="4"/>
  <c r="I2722" i="4" s="1"/>
  <c r="G1470" i="4"/>
  <c r="I1470" i="4" s="1"/>
  <c r="G1438" i="4"/>
  <c r="I1438" i="4" s="1"/>
  <c r="G801" i="4"/>
  <c r="I801" i="4" s="1"/>
  <c r="G754" i="4"/>
  <c r="I754" i="4" s="1"/>
  <c r="G715" i="4"/>
  <c r="I715" i="4" s="1"/>
  <c r="G677" i="4"/>
  <c r="I677" i="4" s="1"/>
  <c r="G4586" i="4"/>
  <c r="I4586" i="4" s="1"/>
  <c r="G4236" i="4"/>
  <c r="I4236" i="4" s="1"/>
  <c r="G5114" i="4"/>
  <c r="I5114" i="4" s="1"/>
  <c r="G4043" i="4"/>
  <c r="I4043" i="4" s="1"/>
  <c r="G2678" i="4"/>
  <c r="I2678" i="4" s="1"/>
  <c r="G2714" i="4"/>
  <c r="I2714" i="4" s="1"/>
  <c r="G4048" i="4"/>
  <c r="I4048" i="4" s="1"/>
  <c r="G3251" i="4"/>
  <c r="I3251" i="4" s="1"/>
  <c r="G3006" i="4"/>
  <c r="I3006" i="4" s="1"/>
  <c r="G675" i="4"/>
  <c r="I675" i="4" s="1"/>
  <c r="G3692" i="4"/>
  <c r="I3692" i="4" s="1"/>
  <c r="G2096" i="4"/>
  <c r="I2096" i="4" s="1"/>
  <c r="G907" i="4"/>
  <c r="I907" i="4" s="1"/>
  <c r="G3919" i="4"/>
  <c r="I3919" i="4" s="1"/>
  <c r="G3806" i="4"/>
  <c r="I3806" i="4" s="1"/>
  <c r="G1036" i="4"/>
  <c r="I1036" i="4" s="1"/>
  <c r="G6069" i="4"/>
  <c r="I6069" i="4" s="1"/>
  <c r="G6045" i="4"/>
  <c r="I6045" i="4" s="1"/>
  <c r="G6021" i="4"/>
  <c r="I6021" i="4" s="1"/>
  <c r="G5989" i="4"/>
  <c r="I5989" i="4" s="1"/>
  <c r="G5821" i="4"/>
  <c r="I5821" i="4" s="1"/>
  <c r="G1595" i="4"/>
  <c r="I1595" i="4" s="1"/>
  <c r="G2184" i="4"/>
  <c r="I2184" i="4" s="1"/>
  <c r="G3742" i="4"/>
  <c r="I3742" i="4" s="1"/>
  <c r="G4782" i="4"/>
  <c r="I4782" i="4" s="1"/>
  <c r="G2374" i="4"/>
  <c r="I2374" i="4" s="1"/>
  <c r="G1053" i="4"/>
  <c r="I1053" i="4" s="1"/>
  <c r="G3508" i="4"/>
  <c r="I3508" i="4" s="1"/>
  <c r="G1392" i="4"/>
  <c r="I1392" i="4" s="1"/>
  <c r="G1843" i="4"/>
  <c r="I1843" i="4" s="1"/>
  <c r="G3047" i="4"/>
  <c r="I3047" i="4" s="1"/>
  <c r="G3666" i="4"/>
  <c r="I3666" i="4" s="1"/>
  <c r="G5676" i="4"/>
  <c r="I5676" i="4" s="1"/>
  <c r="G4268" i="4"/>
  <c r="I4268" i="4" s="1"/>
  <c r="G1880" i="4"/>
  <c r="I1880" i="4" s="1"/>
  <c r="G2848" i="4"/>
  <c r="I2848" i="4" s="1"/>
  <c r="G2635" i="4"/>
  <c r="I2635" i="4" s="1"/>
  <c r="G818" i="4"/>
  <c r="I818" i="4" s="1"/>
  <c r="G733" i="4"/>
  <c r="I733" i="4" s="1"/>
  <c r="G786" i="4"/>
  <c r="I786" i="4" s="1"/>
  <c r="G1540" i="4"/>
  <c r="I1540" i="4" s="1"/>
  <c r="G1212" i="4"/>
  <c r="I1212" i="4" s="1"/>
  <c r="G2630" i="4"/>
  <c r="I2630" i="4" s="1"/>
  <c r="G2400" i="4"/>
  <c r="I2400" i="4" s="1"/>
  <c r="G1735" i="4"/>
  <c r="I1735" i="4" s="1"/>
  <c r="G1610" i="4"/>
  <c r="I1610" i="4" s="1"/>
  <c r="G2643" i="4"/>
  <c r="I2643" i="4" s="1"/>
  <c r="G1030" i="4"/>
  <c r="I1030" i="4" s="1"/>
  <c r="G3232" i="4"/>
  <c r="I3232" i="4" s="1"/>
  <c r="G3007" i="4"/>
  <c r="I3007" i="4" s="1"/>
  <c r="G6130" i="4"/>
  <c r="I6130" i="4" s="1"/>
  <c r="G3196" i="4"/>
  <c r="I3196" i="4" s="1"/>
  <c r="G3094" i="4"/>
  <c r="I3094" i="4" s="1"/>
  <c r="G2755" i="4"/>
  <c r="I2755" i="4" s="1"/>
  <c r="G2479" i="4"/>
  <c r="I2479" i="4" s="1"/>
  <c r="G2407" i="4"/>
  <c r="I2407" i="4" s="1"/>
  <c r="G2234" i="4"/>
  <c r="I2234" i="4" s="1"/>
  <c r="G2163" i="4"/>
  <c r="I2163" i="4" s="1"/>
  <c r="G1982" i="4"/>
  <c r="I1982" i="4" s="1"/>
  <c r="G1790" i="4"/>
  <c r="I1790" i="4" s="1"/>
  <c r="G3702" i="4"/>
  <c r="I3702" i="4" s="1"/>
  <c r="G717" i="4"/>
  <c r="I717" i="4" s="1"/>
  <c r="G2446" i="4"/>
  <c r="I2446" i="4" s="1"/>
  <c r="G2383" i="4"/>
  <c r="I2383" i="4" s="1"/>
  <c r="G1680" i="4"/>
  <c r="I1680" i="4" s="1"/>
  <c r="G807" i="4"/>
  <c r="I807" i="4" s="1"/>
  <c r="G722" i="4"/>
  <c r="I722" i="4" s="1"/>
  <c r="G1726" i="4"/>
  <c r="I1726" i="4" s="1"/>
  <c r="G1025" i="4"/>
  <c r="I1025" i="4" s="1"/>
  <c r="G924" i="4"/>
  <c r="I924" i="4" s="1"/>
  <c r="G1930" i="4"/>
  <c r="I1930" i="4" s="1"/>
  <c r="G1300" i="4"/>
  <c r="I1300" i="4" s="1"/>
  <c r="G1182" i="4"/>
  <c r="I1182" i="4" s="1"/>
  <c r="G5605" i="4"/>
  <c r="I5605" i="4" s="1"/>
  <c r="G1991" i="4"/>
  <c r="I1991" i="4" s="1"/>
  <c r="G1448" i="4"/>
  <c r="I1448" i="4" s="1"/>
  <c r="G1355" i="4"/>
  <c r="I1355" i="4" s="1"/>
  <c r="G1087" i="4"/>
  <c r="I1087" i="4" s="1"/>
  <c r="G3618" i="4"/>
  <c r="I3618" i="4" s="1"/>
  <c r="G2550" i="4"/>
  <c r="I2550" i="4" s="1"/>
  <c r="G2519" i="4"/>
  <c r="I2519" i="4" s="1"/>
  <c r="G748" i="4"/>
  <c r="I748" i="4" s="1"/>
  <c r="G708" i="4"/>
  <c r="I708" i="4" s="1"/>
  <c r="G623" i="4"/>
  <c r="I623" i="4" s="1"/>
  <c r="G4914" i="4"/>
  <c r="I4914" i="4" s="1"/>
  <c r="G5610" i="4"/>
  <c r="I5610" i="4" s="1"/>
  <c r="G3470" i="4"/>
  <c r="I3470" i="4" s="1"/>
  <c r="G3154" i="4"/>
  <c r="I3154" i="4" s="1"/>
  <c r="G3116" i="4"/>
  <c r="I3116" i="4" s="1"/>
  <c r="G2952" i="4"/>
  <c r="I2952" i="4" s="1"/>
  <c r="G2814" i="4"/>
  <c r="I2814" i="4" s="1"/>
  <c r="G2398" i="4"/>
  <c r="I2398" i="4" s="1"/>
  <c r="G2682" i="4"/>
  <c r="I2682" i="4" s="1"/>
  <c r="G3458" i="4"/>
  <c r="I3458" i="4" s="1"/>
  <c r="G758" i="4"/>
  <c r="I758" i="4" s="1"/>
  <c r="G1379" i="4"/>
  <c r="I1379" i="4" s="1"/>
  <c r="G3550" i="4"/>
  <c r="I3550" i="4" s="1"/>
  <c r="G2951" i="4"/>
  <c r="I2951" i="4" s="1"/>
  <c r="G989" i="4"/>
  <c r="I989" i="4" s="1"/>
  <c r="G925" i="4"/>
  <c r="I925" i="4" s="1"/>
  <c r="G2551" i="4"/>
  <c r="I2551" i="4" s="1"/>
  <c r="G1323" i="4"/>
  <c r="I1323" i="4" s="1"/>
  <c r="G1120" i="4"/>
  <c r="I1120" i="4" s="1"/>
  <c r="G1548" i="4"/>
  <c r="I1548" i="4" s="1"/>
  <c r="G6156" i="4"/>
  <c r="I6156" i="4" s="1"/>
  <c r="G4692" i="4"/>
  <c r="I4692" i="4" s="1"/>
  <c r="G4388" i="4"/>
  <c r="I4388" i="4" s="1"/>
  <c r="G1928" i="4"/>
  <c r="I1928" i="4" s="1"/>
  <c r="G1635" i="4"/>
  <c r="I1635" i="4" s="1"/>
  <c r="G3351" i="4"/>
  <c r="I3351" i="4" s="1"/>
  <c r="G3263" i="4"/>
  <c r="I3263" i="4" s="1"/>
  <c r="G3092" i="4"/>
  <c r="I3092" i="4" s="1"/>
  <c r="G3015" i="4"/>
  <c r="I3015" i="4" s="1"/>
  <c r="G2792" i="4"/>
  <c r="I2792" i="4" s="1"/>
  <c r="G1236" i="4"/>
  <c r="I1236" i="4" s="1"/>
  <c r="G1196" i="4"/>
  <c r="I1196" i="4" s="1"/>
  <c r="G1086" i="4"/>
  <c r="I1086" i="4" s="1"/>
  <c r="G1046" i="4"/>
  <c r="I1046" i="4" s="1"/>
  <c r="G1463" i="4"/>
  <c r="I1463" i="4" s="1"/>
  <c r="G1330" i="4"/>
  <c r="I1330" i="4" s="1"/>
  <c r="G771" i="4"/>
  <c r="I771" i="4" s="1"/>
  <c r="G1494" i="4"/>
  <c r="I1494" i="4" s="1"/>
  <c r="G825" i="4"/>
  <c r="I825" i="4" s="1"/>
  <c r="G1500" i="4"/>
  <c r="I1500" i="4" s="1"/>
  <c r="G949" i="4"/>
  <c r="I949" i="4" s="1"/>
  <c r="G886" i="4"/>
  <c r="I886" i="4" s="1"/>
  <c r="G839" i="4"/>
  <c r="I839" i="4" s="1"/>
  <c r="G692" i="4"/>
  <c r="I692" i="4" s="1"/>
  <c r="G1124" i="4"/>
  <c r="I1124" i="4" s="1"/>
  <c r="G6099" i="4"/>
  <c r="I6099" i="4" s="1"/>
  <c r="G5843" i="4"/>
  <c r="I5843" i="4" s="1"/>
  <c r="G5387" i="4"/>
  <c r="I5387" i="4" s="1"/>
  <c r="G5227" i="4"/>
  <c r="I5227" i="4" s="1"/>
  <c r="G4563" i="4"/>
  <c r="I4563" i="4" s="1"/>
  <c r="G4355" i="4"/>
  <c r="I4355" i="4" s="1"/>
  <c r="G2558" i="4"/>
  <c r="I2558" i="4" s="1"/>
  <c r="G2448" i="4"/>
  <c r="I2448" i="4" s="1"/>
  <c r="G2187" i="4"/>
  <c r="I2187" i="4" s="1"/>
  <c r="G2006" i="4"/>
  <c r="I2006" i="4" s="1"/>
  <c r="G1951" i="4"/>
  <c r="I1951" i="4" s="1"/>
  <c r="G1871" i="4"/>
  <c r="I1871" i="4" s="1"/>
  <c r="G3240" i="4"/>
  <c r="I3240" i="4" s="1"/>
  <c r="G1566" i="4"/>
  <c r="I1566" i="4" s="1"/>
  <c r="G1479" i="4"/>
  <c r="I1479" i="4" s="1"/>
  <c r="G795" i="4"/>
  <c r="I795" i="4" s="1"/>
  <c r="G3816" i="4"/>
  <c r="I3816" i="4" s="1"/>
  <c r="G1360" i="4"/>
  <c r="I1360" i="4" s="1"/>
  <c r="G1368" i="4"/>
  <c r="I1368" i="4" s="1"/>
  <c r="G2856" i="4"/>
  <c r="I2856" i="4" s="1"/>
  <c r="G5434" i="4"/>
  <c r="I5434" i="4" s="1"/>
  <c r="G4466" i="4"/>
  <c r="I4466" i="4" s="1"/>
  <c r="G2392" i="4"/>
  <c r="I2392" i="4" s="1"/>
  <c r="G1750" i="4"/>
  <c r="I1750" i="4" s="1"/>
  <c r="G3640" i="4"/>
  <c r="I3640" i="4" s="1"/>
  <c r="G3710" i="4"/>
  <c r="I3710" i="4" s="1"/>
  <c r="G3688" i="4"/>
  <c r="I3688" i="4" s="1"/>
  <c r="G668" i="4"/>
  <c r="I668" i="4" s="1"/>
  <c r="G3375" i="4"/>
  <c r="I3375" i="4" s="1"/>
  <c r="G3024" i="4"/>
  <c r="I3024" i="4" s="1"/>
  <c r="G2644" i="4"/>
  <c r="I2644" i="4" s="1"/>
  <c r="G2099" i="4"/>
  <c r="I2099" i="4" s="1"/>
  <c r="G2004" i="4"/>
  <c r="I2004" i="4" s="1"/>
  <c r="G2736" i="4"/>
  <c r="I2736" i="4" s="1"/>
  <c r="G1002" i="4"/>
  <c r="I1002" i="4" s="1"/>
  <c r="G877" i="4"/>
  <c r="I877" i="4" s="1"/>
  <c r="G1851" i="4"/>
  <c r="I1851" i="4" s="1"/>
  <c r="G1056" i="4"/>
  <c r="I1056" i="4" s="1"/>
  <c r="G992" i="4"/>
  <c r="I992" i="4" s="1"/>
  <c r="G1331" i="4"/>
  <c r="I1331" i="4" s="1"/>
  <c r="G3434" i="4"/>
  <c r="I3434" i="4" s="1"/>
  <c r="G2542" i="4"/>
  <c r="I2542" i="4" s="1"/>
  <c r="G2707" i="4"/>
  <c r="I2707" i="4" s="1"/>
  <c r="G1462" i="4"/>
  <c r="I1462" i="4" s="1"/>
  <c r="G1430" i="4"/>
  <c r="I1430" i="4" s="1"/>
  <c r="G1400" i="4"/>
  <c r="I1400" i="4" s="1"/>
  <c r="G793" i="4"/>
  <c r="I793" i="4" s="1"/>
  <c r="G739" i="4"/>
  <c r="I739" i="4" s="1"/>
  <c r="G707" i="4"/>
  <c r="I707" i="4" s="1"/>
  <c r="G661" i="4"/>
  <c r="I661" i="4" s="1"/>
  <c r="G4442" i="4"/>
  <c r="I4442" i="4" s="1"/>
  <c r="G4084" i="4"/>
  <c r="I4084" i="4" s="1"/>
  <c r="G5482" i="4"/>
  <c r="I5482" i="4" s="1"/>
  <c r="G3140" i="4"/>
  <c r="I3140" i="4" s="1"/>
  <c r="G2922" i="4"/>
  <c r="I2922" i="4" s="1"/>
  <c r="G773" i="4"/>
  <c r="I773" i="4" s="1"/>
  <c r="G797" i="4"/>
  <c r="I797" i="4" s="1"/>
  <c r="G2698" i="4"/>
  <c r="I2698" i="4" s="1"/>
  <c r="G883" i="4"/>
  <c r="I883" i="4" s="1"/>
  <c r="G3212" i="4"/>
  <c r="I3212" i="4" s="1"/>
  <c r="G2966" i="4"/>
  <c r="I2966" i="4" s="1"/>
  <c r="G669" i="4"/>
  <c r="I669" i="4" s="1"/>
  <c r="G1560" i="4"/>
  <c r="I1560" i="4" s="1"/>
  <c r="G3768" i="4"/>
  <c r="I3768" i="4" s="1"/>
  <c r="G908" i="4"/>
  <c r="I908" i="4" s="1"/>
  <c r="G6117" i="4"/>
  <c r="I6117" i="4" s="1"/>
  <c r="G6065" i="4"/>
  <c r="I6065" i="4" s="1"/>
  <c r="G6041" i="4"/>
  <c r="I6041" i="4" s="1"/>
  <c r="G6013" i="4"/>
  <c r="I6013" i="4" s="1"/>
  <c r="G1076" i="4"/>
  <c r="I1076" i="4" s="1"/>
  <c r="G683" i="4"/>
  <c r="I683" i="4" s="1"/>
  <c r="G1402" i="4"/>
  <c r="I1402" i="4" s="1"/>
  <c r="G3490" i="4"/>
  <c r="I3490" i="4" s="1"/>
  <c r="G663" i="4"/>
  <c r="I663" i="4" s="1"/>
  <c r="G2760" i="4"/>
  <c r="I2760" i="4" s="1"/>
  <c r="G1338" i="4"/>
  <c r="I1338" i="4" s="1"/>
  <c r="G3610" i="4"/>
  <c r="I3610" i="4" s="1"/>
  <c r="G1156" i="4"/>
  <c r="I1156" i="4" s="1"/>
  <c r="G6052" i="4"/>
  <c r="I6052" i="4" s="1"/>
  <c r="G5140" i="4"/>
  <c r="I5140" i="4" s="1"/>
  <c r="G4356" i="4"/>
  <c r="I4356" i="4" s="1"/>
  <c r="G4252" i="4"/>
  <c r="I4252" i="4" s="1"/>
  <c r="G3062" i="4"/>
  <c r="I3062" i="4" s="1"/>
  <c r="G2627" i="4"/>
  <c r="I2627" i="4" s="1"/>
  <c r="G1188" i="4"/>
  <c r="I1188" i="4" s="1"/>
  <c r="G1038" i="4"/>
  <c r="I1038" i="4" s="1"/>
  <c r="G1252" i="4"/>
  <c r="I1252" i="4" s="1"/>
  <c r="G1439" i="4"/>
  <c r="I1439" i="4" s="1"/>
  <c r="G763" i="4"/>
  <c r="I763" i="4" s="1"/>
  <c r="G3382" i="4"/>
  <c r="I3382" i="4" s="1"/>
  <c r="G880" i="4"/>
  <c r="I880" i="4" s="1"/>
  <c r="G778" i="4"/>
  <c r="I778" i="4" s="1"/>
  <c r="G1532" i="4"/>
  <c r="I1532" i="4" s="1"/>
  <c r="G942" i="4"/>
  <c r="I942" i="4" s="1"/>
  <c r="G879" i="4"/>
  <c r="I879" i="4" s="1"/>
  <c r="G832" i="4"/>
  <c r="I832" i="4" s="1"/>
  <c r="G684" i="4"/>
  <c r="I684" i="4" s="1"/>
  <c r="G1094" i="4"/>
  <c r="I1094" i="4" s="1"/>
  <c r="G4987" i="4"/>
  <c r="I4987" i="4" s="1"/>
  <c r="G4715" i="4"/>
  <c r="I4715" i="4" s="1"/>
  <c r="G4539" i="4"/>
  <c r="I4539" i="4" s="1"/>
  <c r="G2614" i="4"/>
  <c r="I2614" i="4" s="1"/>
  <c r="G2432" i="4"/>
  <c r="I2432" i="4" s="1"/>
  <c r="G2307" i="4"/>
  <c r="I2307" i="4" s="1"/>
  <c r="G2132" i="4"/>
  <c r="I2132" i="4" s="1"/>
  <c r="G1180" i="4"/>
  <c r="I1180" i="4" s="1"/>
  <c r="G5946" i="4"/>
  <c r="I5946" i="4" s="1"/>
  <c r="G3180" i="4"/>
  <c r="I3180" i="4" s="1"/>
  <c r="G3086" i="4"/>
  <c r="I3086" i="4" s="1"/>
  <c r="G2684" i="4"/>
  <c r="I2684" i="4" s="1"/>
  <c r="G2447" i="4"/>
  <c r="I2447" i="4" s="1"/>
  <c r="G2226" i="4"/>
  <c r="I2226" i="4" s="1"/>
  <c r="G1384" i="4"/>
  <c r="I1384" i="4" s="1"/>
  <c r="G3359" i="4"/>
  <c r="I3359" i="4" s="1"/>
  <c r="G3000" i="4"/>
  <c r="I3000" i="4" s="1"/>
  <c r="G2628" i="4"/>
  <c r="I2628" i="4" s="1"/>
  <c r="G2494" i="4"/>
  <c r="I2494" i="4" s="1"/>
  <c r="G2438" i="4"/>
  <c r="I2438" i="4" s="1"/>
  <c r="G2352" i="4"/>
  <c r="I2352" i="4" s="1"/>
  <c r="G2051" i="4"/>
  <c r="I2051" i="4" s="1"/>
  <c r="G800" i="4"/>
  <c r="I800" i="4" s="1"/>
  <c r="G698" i="4"/>
  <c r="I698" i="4" s="1"/>
  <c r="G2854" i="4"/>
  <c r="I2854" i="4" s="1"/>
  <c r="G1695" i="4"/>
  <c r="I1695" i="4" s="1"/>
  <c r="G1239" i="4"/>
  <c r="I1239" i="4" s="1"/>
  <c r="G1017" i="4"/>
  <c r="I1017" i="4" s="1"/>
  <c r="G1819" i="4"/>
  <c r="I1819" i="4" s="1"/>
  <c r="G2196" i="4"/>
  <c r="I2196" i="4" s="1"/>
  <c r="G2046" i="4"/>
  <c r="I2046" i="4" s="1"/>
  <c r="G1968" i="4"/>
  <c r="I1968" i="4" s="1"/>
  <c r="G1424" i="4"/>
  <c r="I1424" i="4" s="1"/>
  <c r="G1079" i="4"/>
  <c r="I1079" i="4" s="1"/>
  <c r="G693" i="4"/>
  <c r="I693" i="4" s="1"/>
  <c r="G2511" i="4"/>
  <c r="I2511" i="4" s="1"/>
  <c r="G740" i="4"/>
  <c r="I740" i="4" s="1"/>
  <c r="G700" i="4"/>
  <c r="I700" i="4" s="1"/>
  <c r="G5098" i="4"/>
  <c r="I5098" i="4" s="1"/>
  <c r="G4298" i="4"/>
  <c r="I4298" i="4" s="1"/>
  <c r="G5202" i="4"/>
  <c r="I5202" i="4" s="1"/>
  <c r="G5234" i="4"/>
  <c r="I5234" i="4" s="1"/>
  <c r="G3450" i="4"/>
  <c r="I3450" i="4" s="1"/>
  <c r="G2807" i="4"/>
  <c r="I2807" i="4" s="1"/>
  <c r="G779" i="4"/>
  <c r="I779" i="4" s="1"/>
  <c r="G6149" i="4"/>
  <c r="I6149" i="4" s="1"/>
  <c r="G5981" i="4"/>
  <c r="I5981" i="4" s="1"/>
  <c r="G5961" i="4"/>
  <c r="I5961" i="4" s="1"/>
  <c r="G5941" i="4"/>
  <c r="I5941" i="4" s="1"/>
  <c r="G5909" i="4"/>
  <c r="I5909" i="4" s="1"/>
  <c r="G5881" i="4"/>
  <c r="I5881" i="4" s="1"/>
  <c r="G5861" i="4"/>
  <c r="I5861" i="4" s="1"/>
  <c r="G5837" i="4"/>
  <c r="I5837" i="4" s="1"/>
  <c r="G3798" i="4"/>
  <c r="I3798" i="4" s="1"/>
  <c r="G3562" i="4"/>
  <c r="I3562" i="4" s="1"/>
  <c r="G2231" i="4"/>
  <c r="I2231" i="4" s="1"/>
  <c r="G3364" i="4"/>
  <c r="I3364" i="4" s="1"/>
  <c r="G2271" i="4"/>
  <c r="I2271" i="4" s="1"/>
  <c r="G3998" i="4"/>
  <c r="I3998" i="4" s="1"/>
  <c r="G2948" i="4"/>
  <c r="I2948" i="4" s="1"/>
  <c r="G1759" i="4"/>
  <c r="I1759" i="4" s="1"/>
  <c r="G854" i="4"/>
  <c r="I854" i="4" s="1"/>
  <c r="G2108" i="4"/>
  <c r="I2108" i="4" s="1"/>
  <c r="G6028" i="4"/>
  <c r="I6028" i="4" s="1"/>
  <c r="G4628" i="4"/>
  <c r="I4628" i="4" s="1"/>
  <c r="G1912" i="4"/>
  <c r="I1912" i="4" s="1"/>
  <c r="G1698" i="4"/>
  <c r="I1698" i="4" s="1"/>
  <c r="G3343" i="4"/>
  <c r="I3343" i="4" s="1"/>
  <c r="G3248" i="4"/>
  <c r="I3248" i="4" s="1"/>
  <c r="G2991" i="4"/>
  <c r="I2991" i="4" s="1"/>
  <c r="G2832" i="4"/>
  <c r="I2832" i="4" s="1"/>
  <c r="G2784" i="4"/>
  <c r="I2784" i="4" s="1"/>
  <c r="G1228" i="4"/>
  <c r="I1228" i="4" s="1"/>
  <c r="G1078" i="4"/>
  <c r="I1078" i="4" s="1"/>
  <c r="G1314" i="4"/>
  <c r="I1314" i="4" s="1"/>
  <c r="G810" i="4"/>
  <c r="I810" i="4" s="1"/>
  <c r="G701" i="4"/>
  <c r="I701" i="4" s="1"/>
  <c r="G3178" i="4"/>
  <c r="I3178" i="4" s="1"/>
  <c r="G817" i="4"/>
  <c r="I817" i="4" s="1"/>
  <c r="G1596" i="4"/>
  <c r="I1596" i="4" s="1"/>
  <c r="G1027" i="4"/>
  <c r="I1027" i="4" s="1"/>
  <c r="G847" i="4"/>
  <c r="I847" i="4" s="1"/>
  <c r="G6083" i="4"/>
  <c r="I6083" i="4" s="1"/>
  <c r="G5715" i="4"/>
  <c r="I5715" i="4" s="1"/>
  <c r="G5355" i="4"/>
  <c r="I5355" i="4" s="1"/>
  <c r="G5163" i="4"/>
  <c r="I5163" i="4" s="1"/>
  <c r="G4643" i="4"/>
  <c r="I4643" i="4" s="1"/>
  <c r="G4315" i="4"/>
  <c r="I4315" i="4" s="1"/>
  <c r="G2480" i="4"/>
  <c r="I2480" i="4" s="1"/>
  <c r="G1990" i="4"/>
  <c r="I1990" i="4" s="1"/>
  <c r="G1943" i="4"/>
  <c r="I1943" i="4" s="1"/>
  <c r="G1783" i="4"/>
  <c r="I1783" i="4" s="1"/>
  <c r="G1650" i="4"/>
  <c r="I1650" i="4" s="1"/>
  <c r="G3586" i="4"/>
  <c r="I3586" i="4" s="1"/>
  <c r="G3210" i="4"/>
  <c r="I3210" i="4" s="1"/>
  <c r="G3675" i="4"/>
  <c r="I3675" i="4" s="1"/>
  <c r="G1534" i="4"/>
  <c r="I1534" i="4" s="1"/>
  <c r="G3695" i="4"/>
  <c r="I3695" i="4" s="1"/>
  <c r="G3764" i="4"/>
  <c r="I3764" i="4" s="1"/>
  <c r="G5722" i="4"/>
  <c r="I5722" i="4" s="1"/>
  <c r="G5058" i="4"/>
  <c r="I5058" i="4" s="1"/>
  <c r="G4402" i="4"/>
  <c r="I4402" i="4" s="1"/>
  <c r="G2218" i="4"/>
  <c r="I2218" i="4" s="1"/>
  <c r="G2068" i="4"/>
  <c r="I2068" i="4" s="1"/>
  <c r="G1966" i="4"/>
  <c r="I1966" i="4" s="1"/>
  <c r="G1782" i="4"/>
  <c r="I1782" i="4" s="1"/>
  <c r="G1742" i="4"/>
  <c r="I1742" i="4" s="1"/>
  <c r="G3594" i="4"/>
  <c r="I3594" i="4" s="1"/>
  <c r="G3279" i="4"/>
  <c r="I3279" i="4" s="1"/>
  <c r="G3587" i="4"/>
  <c r="I3587" i="4" s="1"/>
  <c r="G3360" i="4"/>
  <c r="I3360" i="4" s="1"/>
  <c r="G2478" i="4"/>
  <c r="I2478" i="4" s="1"/>
  <c r="G2414" i="4"/>
  <c r="I2414" i="4" s="1"/>
  <c r="G2336" i="4"/>
  <c r="I2336" i="4" s="1"/>
  <c r="G1996" i="4"/>
  <c r="I1996" i="4" s="1"/>
  <c r="G1727" i="4"/>
  <c r="I1727" i="4" s="1"/>
  <c r="G1586" i="4"/>
  <c r="I1586" i="4" s="1"/>
  <c r="G994" i="4"/>
  <c r="I994" i="4" s="1"/>
  <c r="G1270" i="4"/>
  <c r="I1270" i="4" s="1"/>
  <c r="G1119" i="4"/>
  <c r="I1119" i="4" s="1"/>
  <c r="G1016" i="4"/>
  <c r="I1016" i="4" s="1"/>
  <c r="G985" i="4"/>
  <c r="I985" i="4" s="1"/>
  <c r="G2527" i="4"/>
  <c r="I2527" i="4" s="1"/>
  <c r="G1842" i="4"/>
  <c r="I1842" i="4" s="1"/>
  <c r="G1299" i="4"/>
  <c r="I1299" i="4" s="1"/>
  <c r="G1486" i="4"/>
  <c r="I1486" i="4" s="1"/>
  <c r="G1454" i="4"/>
  <c r="I1454" i="4" s="1"/>
  <c r="G1423" i="4"/>
  <c r="I1423" i="4" s="1"/>
  <c r="G963" i="4"/>
  <c r="I963" i="4" s="1"/>
  <c r="G777" i="4"/>
  <c r="I777" i="4" s="1"/>
  <c r="G731" i="4"/>
  <c r="I731" i="4" s="1"/>
  <c r="G699" i="4"/>
  <c r="I699" i="4" s="1"/>
  <c r="G653" i="4"/>
  <c r="I653" i="4" s="1"/>
  <c r="G4068" i="4"/>
  <c r="I4068" i="4" s="1"/>
  <c r="G4076" i="4"/>
  <c r="I4076" i="4" s="1"/>
  <c r="G4530" i="4"/>
  <c r="I4530" i="4" s="1"/>
  <c r="G845" i="4"/>
  <c r="I845" i="4" s="1"/>
  <c r="G3975" i="4"/>
  <c r="I3975" i="4" s="1"/>
  <c r="G3202" i="4"/>
  <c r="I3202" i="4" s="1"/>
  <c r="G2774" i="4"/>
  <c r="I2774" i="4" s="1"/>
  <c r="G664" i="4"/>
  <c r="I664" i="4" s="1"/>
  <c r="G3294" i="4"/>
  <c r="I3294" i="4" s="1"/>
  <c r="G1055" i="4"/>
  <c r="I1055" i="4" s="1"/>
  <c r="G737" i="4"/>
  <c r="I737" i="4" s="1"/>
  <c r="G3152" i="4"/>
  <c r="I3152" i="4" s="1"/>
  <c r="G762" i="4"/>
  <c r="I762" i="4" s="1"/>
  <c r="G6085" i="4"/>
  <c r="I6085" i="4" s="1"/>
  <c r="G6061" i="4"/>
  <c r="I6061" i="4" s="1"/>
  <c r="G6037" i="4"/>
  <c r="I6037" i="4" s="1"/>
  <c r="G6005" i="4"/>
  <c r="I6005" i="4" s="1"/>
  <c r="G5813" i="4"/>
  <c r="I5813" i="4" s="1"/>
  <c r="G2464" i="4"/>
  <c r="I2464" i="4" s="1"/>
  <c r="G2660" i="4"/>
  <c r="I2660" i="4" s="1"/>
  <c r="G3155" i="4"/>
  <c r="I3155" i="4" s="1"/>
  <c r="G651" i="4"/>
  <c r="I651" i="4" s="1"/>
  <c r="G2830" i="4"/>
  <c r="I2830" i="4" s="1"/>
  <c r="G4140" i="4"/>
  <c r="I4140" i="4" s="1"/>
  <c r="G6093" i="4"/>
  <c r="I6093" i="4" s="1"/>
  <c r="G5933" i="4"/>
  <c r="I5933" i="4" s="1"/>
  <c r="G5829" i="4"/>
  <c r="I5829" i="4" s="1"/>
  <c r="G5797" i="4"/>
  <c r="I5797" i="4" s="1"/>
  <c r="G5777" i="4"/>
  <c r="I5777" i="4" s="1"/>
  <c r="G5749" i="4"/>
  <c r="I5749" i="4" s="1"/>
  <c r="G5717" i="4"/>
  <c r="I5717" i="4" s="1"/>
  <c r="G5689" i="4"/>
  <c r="I5689" i="4" s="1"/>
  <c r="G5661" i="4"/>
  <c r="I5661" i="4" s="1"/>
  <c r="G5629" i="4"/>
  <c r="I5629" i="4" s="1"/>
  <c r="G5369" i="4"/>
  <c r="I5369" i="4" s="1"/>
  <c r="G5341" i="4"/>
  <c r="I5341" i="4" s="1"/>
  <c r="G5317" i="4"/>
  <c r="I5317" i="4" s="1"/>
  <c r="G5293" i="4"/>
  <c r="I5293" i="4" s="1"/>
  <c r="G5269" i="4"/>
  <c r="I5269" i="4" s="1"/>
  <c r="G5245" i="4"/>
  <c r="I5245" i="4" s="1"/>
  <c r="G5217" i="4"/>
  <c r="I5217" i="4" s="1"/>
  <c r="G5193" i="4"/>
  <c r="I5193" i="4" s="1"/>
  <c r="G5169" i="4"/>
  <c r="I5169" i="4" s="1"/>
  <c r="G5141" i="4"/>
  <c r="I5141" i="4" s="1"/>
  <c r="G5109" i="4"/>
  <c r="I5109" i="4" s="1"/>
  <c r="G5061" i="4"/>
  <c r="I5061" i="4" s="1"/>
  <c r="G5033" i="4"/>
  <c r="I5033" i="4" s="1"/>
  <c r="G5009" i="4"/>
  <c r="I5009" i="4" s="1"/>
  <c r="G4985" i="4"/>
  <c r="I4985" i="4" s="1"/>
  <c r="G4957" i="4"/>
  <c r="I4957" i="4" s="1"/>
  <c r="G4937" i="4"/>
  <c r="I4937" i="4" s="1"/>
  <c r="G4913" i="4"/>
  <c r="I4913" i="4" s="1"/>
  <c r="G4893" i="4"/>
  <c r="I4893" i="4" s="1"/>
  <c r="G4869" i="4"/>
  <c r="I4869" i="4" s="1"/>
  <c r="G4845" i="4"/>
  <c r="I4845" i="4" s="1"/>
  <c r="G4813" i="4"/>
  <c r="I4813" i="4" s="1"/>
  <c r="G4785" i="4"/>
  <c r="I4785" i="4" s="1"/>
  <c r="G4769" i="4"/>
  <c r="I4769" i="4" s="1"/>
  <c r="G4645" i="4"/>
  <c r="I4645" i="4" s="1"/>
  <c r="G4365" i="4"/>
  <c r="I4365" i="4" s="1"/>
  <c r="G4333" i="4"/>
  <c r="I4333" i="4" s="1"/>
  <c r="G4309" i="4"/>
  <c r="I4309" i="4" s="1"/>
  <c r="G4277" i="4"/>
  <c r="I4277" i="4" s="1"/>
  <c r="G4237" i="4"/>
  <c r="I4237" i="4" s="1"/>
  <c r="G4213" i="4"/>
  <c r="I4213" i="4" s="1"/>
  <c r="G4189" i="4"/>
  <c r="I4189" i="4" s="1"/>
  <c r="G4169" i="4"/>
  <c r="I4169" i="4" s="1"/>
  <c r="G3809" i="4"/>
  <c r="I3809" i="4" s="1"/>
  <c r="G3789" i="4"/>
  <c r="I3789" i="4" s="1"/>
  <c r="G3757" i="4"/>
  <c r="I3757" i="4" s="1"/>
  <c r="G3725" i="4"/>
  <c r="I3725" i="4" s="1"/>
  <c r="G3697" i="4"/>
  <c r="I3697" i="4" s="1"/>
  <c r="G3681" i="4"/>
  <c r="I3681" i="4" s="1"/>
  <c r="G3665" i="4"/>
  <c r="I3665" i="4" s="1"/>
  <c r="G3629" i="4"/>
  <c r="I3629" i="4" s="1"/>
  <c r="G3437" i="4"/>
  <c r="I3437" i="4" s="1"/>
  <c r="G3413" i="4"/>
  <c r="I3413" i="4" s="1"/>
  <c r="G3393" i="4"/>
  <c r="I3393" i="4" s="1"/>
  <c r="G3369" i="4"/>
  <c r="I3369" i="4" s="1"/>
  <c r="G3301" i="4"/>
  <c r="I3301" i="4" s="1"/>
  <c r="G3249" i="4"/>
  <c r="I3249" i="4" s="1"/>
  <c r="G3229" i="4"/>
  <c r="I3229" i="4" s="1"/>
  <c r="G3209" i="4"/>
  <c r="I3209" i="4" s="1"/>
  <c r="G3189" i="4"/>
  <c r="I3189" i="4" s="1"/>
  <c r="G3161" i="4"/>
  <c r="I3161" i="4" s="1"/>
  <c r="G3141" i="4"/>
  <c r="I3141" i="4" s="1"/>
  <c r="G3093" i="4"/>
  <c r="I3093" i="4" s="1"/>
  <c r="G3061" i="4"/>
  <c r="I3061" i="4" s="1"/>
  <c r="G3033" i="4"/>
  <c r="I3033" i="4" s="1"/>
  <c r="G2705" i="4"/>
  <c r="I2705" i="4" s="1"/>
  <c r="G2689" i="4"/>
  <c r="I2689" i="4" s="1"/>
  <c r="G2597" i="4"/>
  <c r="I2597" i="4" s="1"/>
  <c r="G2545" i="4"/>
  <c r="I2545" i="4" s="1"/>
  <c r="G2509" i="4"/>
  <c r="I2509" i="4" s="1"/>
  <c r="G2473" i="4"/>
  <c r="I2473" i="4" s="1"/>
  <c r="G2405" i="4"/>
  <c r="I2405" i="4" s="1"/>
  <c r="G2309" i="4"/>
  <c r="I2309" i="4" s="1"/>
  <c r="G2209" i="4"/>
  <c r="I2209" i="4" s="1"/>
  <c r="G2169" i="4"/>
  <c r="I2169" i="4" s="1"/>
  <c r="G2145" i="4"/>
  <c r="I2145" i="4" s="1"/>
  <c r="G2045" i="4"/>
  <c r="I2045" i="4" s="1"/>
  <c r="G2021" i="4"/>
  <c r="I2021" i="4" s="1"/>
  <c r="G1969" i="4"/>
  <c r="I1969" i="4" s="1"/>
  <c r="G1945" i="4"/>
  <c r="I1945" i="4" s="1"/>
  <c r="G1921" i="4"/>
  <c r="I1921" i="4" s="1"/>
  <c r="G1897" i="4"/>
  <c r="I1897" i="4" s="1"/>
  <c r="G1873" i="4"/>
  <c r="I1873" i="4" s="1"/>
  <c r="G1713" i="4"/>
  <c r="I1713" i="4" s="1"/>
  <c r="G1553" i="4"/>
  <c r="I1553" i="4" s="1"/>
  <c r="G1521" i="4"/>
  <c r="I1521" i="4" s="1"/>
  <c r="G1417" i="4"/>
  <c r="I1417" i="4" s="1"/>
  <c r="G1377" i="4"/>
  <c r="I1377" i="4" s="1"/>
  <c r="G1361" i="4"/>
  <c r="I1361" i="4" s="1"/>
  <c r="G1345" i="4"/>
  <c r="I1345" i="4" s="1"/>
  <c r="G1329" i="4"/>
  <c r="I1329" i="4" s="1"/>
  <c r="G1313" i="4"/>
  <c r="I1313" i="4" s="1"/>
  <c r="G1297" i="4"/>
  <c r="I1297" i="4" s="1"/>
  <c r="G1281" i="4"/>
  <c r="I1281" i="4" s="1"/>
  <c r="G1265" i="4"/>
  <c r="I1265" i="4" s="1"/>
  <c r="G1249" i="4"/>
  <c r="I1249" i="4" s="1"/>
  <c r="G1233" i="4"/>
  <c r="I1233" i="4" s="1"/>
  <c r="G1213" i="4"/>
  <c r="I1213" i="4" s="1"/>
  <c r="G1193" i="4"/>
  <c r="I1193" i="4" s="1"/>
  <c r="G1177" i="4"/>
  <c r="I1177" i="4" s="1"/>
  <c r="G1161" i="4"/>
  <c r="I1161" i="4" s="1"/>
  <c r="G1145" i="4"/>
  <c r="I1145" i="4" s="1"/>
  <c r="G1129" i="4"/>
  <c r="I1129" i="4" s="1"/>
  <c r="G1113" i="4"/>
  <c r="I1113" i="4" s="1"/>
  <c r="G1097" i="4"/>
  <c r="I1097" i="4" s="1"/>
  <c r="G1081" i="4"/>
  <c r="I1081" i="4" s="1"/>
  <c r="G1061" i="4"/>
  <c r="I1061" i="4" s="1"/>
  <c r="G770" i="4"/>
  <c r="I770" i="4" s="1"/>
  <c r="G696" i="4"/>
  <c r="I696" i="4" s="1"/>
  <c r="G4357" i="4"/>
  <c r="I4357" i="4" s="1"/>
  <c r="G4301" i="4"/>
  <c r="I4301" i="4" s="1"/>
  <c r="G4233" i="4"/>
  <c r="I4233" i="4" s="1"/>
  <c r="G4181" i="4"/>
  <c r="I4181" i="4" s="1"/>
  <c r="G3805" i="4"/>
  <c r="I3805" i="4" s="1"/>
  <c r="G3749" i="4"/>
  <c r="I3749" i="4" s="1"/>
  <c r="G3677" i="4"/>
  <c r="I3677" i="4" s="1"/>
  <c r="G3621" i="4"/>
  <c r="I3621" i="4" s="1"/>
  <c r="G3573" i="4"/>
  <c r="I3573" i="4" s="1"/>
  <c r="G3461" i="4"/>
  <c r="I3461" i="4" s="1"/>
  <c r="G3409" i="4"/>
  <c r="I3409" i="4" s="1"/>
  <c r="G3389" i="4"/>
  <c r="I3389" i="4" s="1"/>
  <c r="G3221" i="4"/>
  <c r="I3221" i="4" s="1"/>
  <c r="G3181" i="4"/>
  <c r="I3181" i="4" s="1"/>
  <c r="G3157" i="4"/>
  <c r="I3157" i="4" s="1"/>
  <c r="G3113" i="4"/>
  <c r="I3113" i="4" s="1"/>
  <c r="G3053" i="4"/>
  <c r="I3053" i="4" s="1"/>
  <c r="G3029" i="4"/>
  <c r="I3029" i="4" s="1"/>
  <c r="G2897" i="4"/>
  <c r="I2897" i="4" s="1"/>
  <c r="G2673" i="4"/>
  <c r="I2673" i="4" s="1"/>
  <c r="G2577" i="4"/>
  <c r="I2577" i="4" s="1"/>
  <c r="G2501" i="4"/>
  <c r="I2501" i="4" s="1"/>
  <c r="G2329" i="4"/>
  <c r="I2329" i="4" s="1"/>
  <c r="G2161" i="4"/>
  <c r="I2161" i="4" s="1"/>
  <c r="G2041" i="4"/>
  <c r="I2041" i="4" s="1"/>
  <c r="G1941" i="4"/>
  <c r="I1941" i="4" s="1"/>
  <c r="G1889" i="4"/>
  <c r="I1889" i="4" s="1"/>
  <c r="G1865" i="4"/>
  <c r="I1865" i="4" s="1"/>
  <c r="G1409" i="4"/>
  <c r="I1409" i="4" s="1"/>
  <c r="G1373" i="4"/>
  <c r="I1373" i="4" s="1"/>
  <c r="G1341" i="4"/>
  <c r="I1341" i="4" s="1"/>
  <c r="G1309" i="4"/>
  <c r="I1309" i="4" s="1"/>
  <c r="G1277" i="4"/>
  <c r="I1277" i="4" s="1"/>
  <c r="G1261" i="4"/>
  <c r="I1261" i="4" s="1"/>
  <c r="G1229" i="4"/>
  <c r="I1229" i="4" s="1"/>
  <c r="G1189" i="4"/>
  <c r="I1189" i="4" s="1"/>
  <c r="G1157" i="4"/>
  <c r="I1157" i="4" s="1"/>
  <c r="G1125" i="4"/>
  <c r="I1125" i="4" s="1"/>
  <c r="G1093" i="4"/>
  <c r="I1093" i="4" s="1"/>
  <c r="G766" i="4"/>
  <c r="I766" i="4" s="1"/>
  <c r="G1381" i="4"/>
  <c r="I1381" i="4" s="1"/>
  <c r="G1301" i="4"/>
  <c r="I1301" i="4" s="1"/>
  <c r="G1237" i="4"/>
  <c r="I1237" i="4" s="1"/>
  <c r="G1181" i="4"/>
  <c r="I1181" i="4" s="1"/>
  <c r="G1117" i="4"/>
  <c r="I1117" i="4" s="1"/>
  <c r="G1101" i="4"/>
  <c r="I1101" i="4" s="1"/>
  <c r="G785" i="4"/>
  <c r="I785" i="4" s="1"/>
  <c r="G3606" i="4"/>
  <c r="I3606" i="4" s="1"/>
  <c r="G1207" i="4"/>
  <c r="I1207" i="4" s="1"/>
  <c r="G6141" i="4"/>
  <c r="I6141" i="4" s="1"/>
  <c r="G5965" i="4"/>
  <c r="I5965" i="4" s="1"/>
  <c r="G5613" i="4"/>
  <c r="I5613" i="4" s="1"/>
  <c r="G5533" i="4"/>
  <c r="I5533" i="4" s="1"/>
  <c r="G5453" i="4"/>
  <c r="I5453" i="4" s="1"/>
  <c r="G4693" i="4"/>
  <c r="I4693" i="4" s="1"/>
  <c r="G4621" i="4"/>
  <c r="I4621" i="4" s="1"/>
  <c r="G4573" i="4"/>
  <c r="I4573" i="4" s="1"/>
  <c r="G4493" i="4"/>
  <c r="I4493" i="4" s="1"/>
  <c r="G1420" i="4"/>
  <c r="I1420" i="4" s="1"/>
  <c r="G2370" i="4"/>
  <c r="I2370" i="4" s="1"/>
  <c r="G2976" i="4"/>
  <c r="I2976" i="4" s="1"/>
  <c r="G4316" i="4"/>
  <c r="I4316" i="4" s="1"/>
  <c r="G676" i="4"/>
  <c r="I676" i="4" s="1"/>
  <c r="G2251" i="4"/>
  <c r="I2251" i="4" s="1"/>
  <c r="G3624" i="4"/>
  <c r="I3624" i="4" s="1"/>
  <c r="G3564" i="4"/>
  <c r="I3564" i="4" s="1"/>
  <c r="G869" i="4"/>
  <c r="I869" i="4" s="1"/>
  <c r="G1008" i="4"/>
  <c r="I1008" i="4" s="1"/>
  <c r="G724" i="4"/>
  <c r="I724" i="4" s="1"/>
  <c r="G6169" i="4"/>
  <c r="I6169" i="4" s="1"/>
  <c r="G5985" i="4"/>
  <c r="I5985" i="4" s="1"/>
  <c r="G5885" i="4"/>
  <c r="I5885" i="4" s="1"/>
  <c r="G5709" i="4"/>
  <c r="I5709" i="4" s="1"/>
  <c r="G5609" i="4"/>
  <c r="I5609" i="4" s="1"/>
  <c r="G5573" i="4"/>
  <c r="I5573" i="4" s="1"/>
  <c r="G5549" i="4"/>
  <c r="I5549" i="4" s="1"/>
  <c r="G5529" i="4"/>
  <c r="I5529" i="4" s="1"/>
  <c r="G5509" i="4"/>
  <c r="I5509" i="4" s="1"/>
  <c r="G5477" i="4"/>
  <c r="I5477" i="4" s="1"/>
  <c r="G5445" i="4"/>
  <c r="I5445" i="4" s="1"/>
  <c r="G5421" i="4"/>
  <c r="I5421" i="4" s="1"/>
  <c r="G5389" i="4"/>
  <c r="I5389" i="4" s="1"/>
  <c r="G5313" i="4"/>
  <c r="I5313" i="4" s="1"/>
  <c r="G5085" i="4"/>
  <c r="I5085" i="4" s="1"/>
  <c r="G4741" i="4"/>
  <c r="I4741" i="4" s="1"/>
  <c r="G4709" i="4"/>
  <c r="I4709" i="4" s="1"/>
  <c r="G4689" i="4"/>
  <c r="I4689" i="4" s="1"/>
  <c r="G4665" i="4"/>
  <c r="I4665" i="4" s="1"/>
  <c r="G4617" i="4"/>
  <c r="I4617" i="4" s="1"/>
  <c r="G4589" i="4"/>
  <c r="I4589" i="4" s="1"/>
  <c r="G4565" i="4"/>
  <c r="I4565" i="4" s="1"/>
  <c r="G4537" i="4"/>
  <c r="I4537" i="4" s="1"/>
  <c r="G4517" i="4"/>
  <c r="I4517" i="4" s="1"/>
  <c r="G4485" i="4"/>
  <c r="I4485" i="4" s="1"/>
  <c r="G4457" i="4"/>
  <c r="I4457" i="4" s="1"/>
  <c r="G4429" i="4"/>
  <c r="I4429" i="4" s="1"/>
  <c r="G4401" i="4"/>
  <c r="I4401" i="4" s="1"/>
  <c r="G4381" i="4"/>
  <c r="I4381" i="4" s="1"/>
  <c r="G4257" i="4"/>
  <c r="I4257" i="4" s="1"/>
  <c r="G4149" i="4"/>
  <c r="I4149" i="4" s="1"/>
  <c r="G4121" i="4"/>
  <c r="I4121" i="4" s="1"/>
  <c r="G4105" i="4"/>
  <c r="I4105" i="4" s="1"/>
  <c r="G4081" i="4"/>
  <c r="I4081" i="4" s="1"/>
  <c r="G4053" i="4"/>
  <c r="I4053" i="4" s="1"/>
  <c r="G4029" i="4"/>
  <c r="I4029" i="4" s="1"/>
  <c r="G3981" i="4"/>
  <c r="I3981" i="4" s="1"/>
  <c r="G3957" i="4"/>
  <c r="I3957" i="4" s="1"/>
  <c r="G3929" i="4"/>
  <c r="I3929" i="4" s="1"/>
  <c r="G3905" i="4"/>
  <c r="I3905" i="4" s="1"/>
  <c r="G3877" i="4"/>
  <c r="I3877" i="4" s="1"/>
  <c r="G3857" i="4"/>
  <c r="I3857" i="4" s="1"/>
  <c r="G3829" i="4"/>
  <c r="I3829" i="4" s="1"/>
  <c r="G3693" i="4"/>
  <c r="I3693" i="4" s="1"/>
  <c r="G3605" i="4"/>
  <c r="I3605" i="4" s="1"/>
  <c r="G3581" i="4"/>
  <c r="I3581" i="4" s="1"/>
  <c r="G3549" i="4"/>
  <c r="I3549" i="4" s="1"/>
  <c r="G3493" i="4"/>
  <c r="I3493" i="4" s="1"/>
  <c r="G3349" i="4"/>
  <c r="I3349" i="4" s="1"/>
  <c r="G3325" i="4"/>
  <c r="I3325" i="4" s="1"/>
  <c r="G3269" i="4"/>
  <c r="I3269" i="4" s="1"/>
  <c r="G3013" i="4"/>
  <c r="I3013" i="4" s="1"/>
  <c r="G2989" i="4"/>
  <c r="I2989" i="4" s="1"/>
  <c r="G2965" i="4"/>
  <c r="I2965" i="4" s="1"/>
  <c r="G2945" i="4"/>
  <c r="I2945" i="4" s="1"/>
  <c r="G2921" i="4"/>
  <c r="I2921" i="4" s="1"/>
  <c r="G2901" i="4"/>
  <c r="I2901" i="4" s="1"/>
  <c r="G2877" i="4"/>
  <c r="I2877" i="4" s="1"/>
  <c r="G2857" i="4"/>
  <c r="I2857" i="4" s="1"/>
  <c r="G2833" i="4"/>
  <c r="I2833" i="4" s="1"/>
  <c r="G2805" i="4"/>
  <c r="I2805" i="4" s="1"/>
  <c r="G2773" i="4"/>
  <c r="I2773" i="4" s="1"/>
  <c r="G2737" i="4"/>
  <c r="I2737" i="4" s="1"/>
  <c r="G2637" i="4"/>
  <c r="I2637" i="4" s="1"/>
  <c r="G2385" i="4"/>
  <c r="I2385" i="4" s="1"/>
  <c r="G2345" i="4"/>
  <c r="I2345" i="4" s="1"/>
  <c r="G2233" i="4"/>
  <c r="I2233" i="4" s="1"/>
  <c r="G2097" i="4"/>
  <c r="I2097" i="4" s="1"/>
  <c r="G1841" i="4"/>
  <c r="I1841" i="4" s="1"/>
  <c r="G1809" i="4"/>
  <c r="I1809" i="4" s="1"/>
  <c r="G1785" i="4"/>
  <c r="I1785" i="4" s="1"/>
  <c r="G1761" i="4"/>
  <c r="I1761" i="4" s="1"/>
  <c r="G1737" i="4"/>
  <c r="I1737" i="4" s="1"/>
  <c r="G1697" i="4"/>
  <c r="I1697" i="4" s="1"/>
  <c r="G1665" i="4"/>
  <c r="I1665" i="4" s="1"/>
  <c r="G1645" i="4"/>
  <c r="I1645" i="4" s="1"/>
  <c r="G1625" i="4"/>
  <c r="I1625" i="4" s="1"/>
  <c r="G1605" i="4"/>
  <c r="I1605" i="4" s="1"/>
  <c r="G1589" i="4"/>
  <c r="I1589" i="4" s="1"/>
  <c r="G1569" i="4"/>
  <c r="I1569" i="4" s="1"/>
  <c r="G1537" i="4"/>
  <c r="I1537" i="4" s="1"/>
  <c r="G1505" i="4"/>
  <c r="I1505" i="4" s="1"/>
  <c r="G1489" i="4"/>
  <c r="I1489" i="4" s="1"/>
  <c r="G1469" i="4"/>
  <c r="I1469" i="4" s="1"/>
  <c r="G1453" i="4"/>
  <c r="I1453" i="4" s="1"/>
  <c r="G1026" i="4"/>
  <c r="I1026" i="4" s="1"/>
  <c r="G920" i="4"/>
  <c r="I920" i="4" s="1"/>
  <c r="G4329" i="4"/>
  <c r="I4329" i="4" s="1"/>
  <c r="G4273" i="4"/>
  <c r="I4273" i="4" s="1"/>
  <c r="G4205" i="4"/>
  <c r="I4205" i="4" s="1"/>
  <c r="G4165" i="4"/>
  <c r="I4165" i="4" s="1"/>
  <c r="G4005" i="4"/>
  <c r="I4005" i="4" s="1"/>
  <c r="G3781" i="4"/>
  <c r="I3781" i="4" s="1"/>
  <c r="G3717" i="4"/>
  <c r="I3717" i="4" s="1"/>
  <c r="G3657" i="4"/>
  <c r="I3657" i="4" s="1"/>
  <c r="G3517" i="4"/>
  <c r="I3517" i="4" s="1"/>
  <c r="G3433" i="4"/>
  <c r="I3433" i="4" s="1"/>
  <c r="G3365" i="4"/>
  <c r="I3365" i="4" s="1"/>
  <c r="G3245" i="4"/>
  <c r="I3245" i="4" s="1"/>
  <c r="G3205" i="4"/>
  <c r="I3205" i="4" s="1"/>
  <c r="G3137" i="4"/>
  <c r="I3137" i="4" s="1"/>
  <c r="G3085" i="4"/>
  <c r="I3085" i="4" s="1"/>
  <c r="G3009" i="4"/>
  <c r="I3009" i="4" s="1"/>
  <c r="G2701" i="4"/>
  <c r="I2701" i="4" s="1"/>
  <c r="G2537" i="4"/>
  <c r="I2537" i="4" s="1"/>
  <c r="G2445" i="4"/>
  <c r="I2445" i="4" s="1"/>
  <c r="G2297" i="4"/>
  <c r="I2297" i="4" s="1"/>
  <c r="G2197" i="4"/>
  <c r="I2197" i="4" s="1"/>
  <c r="G2017" i="4"/>
  <c r="I2017" i="4" s="1"/>
  <c r="G1965" i="4"/>
  <c r="I1965" i="4" s="1"/>
  <c r="G1913" i="4"/>
  <c r="I1913" i="4" s="1"/>
  <c r="G1433" i="4"/>
  <c r="I1433" i="4" s="1"/>
  <c r="G1389" i="4"/>
  <c r="I1389" i="4" s="1"/>
  <c r="G1357" i="4"/>
  <c r="I1357" i="4" s="1"/>
  <c r="G1325" i="4"/>
  <c r="I1325" i="4" s="1"/>
  <c r="G1293" i="4"/>
  <c r="I1293" i="4" s="1"/>
  <c r="G1245" i="4"/>
  <c r="I1245" i="4" s="1"/>
  <c r="G1209" i="4"/>
  <c r="I1209" i="4" s="1"/>
  <c r="G1173" i="4"/>
  <c r="I1173" i="4" s="1"/>
  <c r="G1141" i="4"/>
  <c r="I1141" i="4" s="1"/>
  <c r="G1109" i="4"/>
  <c r="I1109" i="4" s="1"/>
  <c r="G1077" i="4"/>
  <c r="I1077" i="4" s="1"/>
  <c r="G848" i="4"/>
  <c r="I848" i="4" s="1"/>
  <c r="G691" i="4"/>
  <c r="I691" i="4" s="1"/>
  <c r="G941" i="4"/>
  <c r="I941" i="4" s="1"/>
  <c r="G999" i="4"/>
  <c r="I999" i="4" s="1"/>
  <c r="G5725" i="4"/>
  <c r="I5725" i="4" s="1"/>
  <c r="G5637" i="4"/>
  <c r="I5637" i="4" s="1"/>
  <c r="G5349" i="4"/>
  <c r="I5349" i="4" s="1"/>
  <c r="G5277" i="4"/>
  <c r="I5277" i="4" s="1"/>
  <c r="G5197" i="4"/>
  <c r="I5197" i="4" s="1"/>
  <c r="G5117" i="4"/>
  <c r="I5117" i="4" s="1"/>
  <c r="G5037" i="4"/>
  <c r="I5037" i="4" s="1"/>
  <c r="G4917" i="4"/>
  <c r="I4917" i="4" s="1"/>
  <c r="G4853" i="4"/>
  <c r="I4853" i="4" s="1"/>
  <c r="G4773" i="4"/>
  <c r="I4773" i="4" s="1"/>
  <c r="G4341" i="4"/>
  <c r="I4341" i="4" s="1"/>
  <c r="G2409" i="4"/>
  <c r="I2409" i="4" s="1"/>
  <c r="G1349" i="4"/>
  <c r="I1349" i="4" s="1"/>
  <c r="G1165" i="4"/>
  <c r="I1165" i="4" s="1"/>
  <c r="G631" i="4"/>
  <c r="I631" i="4" s="1"/>
  <c r="G2079" i="4"/>
  <c r="I2079" i="4" s="1"/>
  <c r="G1904" i="4"/>
  <c r="I1904" i="4" s="1"/>
  <c r="G644" i="4"/>
  <c r="I644" i="4" s="1"/>
  <c r="G2360" i="4"/>
  <c r="I2360" i="4" s="1"/>
  <c r="G1663" i="4"/>
  <c r="I1663" i="4" s="1"/>
  <c r="G2339" i="4"/>
  <c r="I2339" i="4" s="1"/>
  <c r="G4842" i="4"/>
  <c r="I4842" i="4" s="1"/>
  <c r="G3050" i="4"/>
  <c r="I3050" i="4" s="1"/>
  <c r="G6125" i="4"/>
  <c r="I6125" i="4" s="1"/>
  <c r="G5957" i="4"/>
  <c r="I5957" i="4" s="1"/>
  <c r="G5853" i="4"/>
  <c r="I5853" i="4" s="1"/>
  <c r="G5789" i="4"/>
  <c r="I5789" i="4" s="1"/>
  <c r="G5773" i="4"/>
  <c r="I5773" i="4" s="1"/>
  <c r="G5741" i="4"/>
  <c r="I5741" i="4" s="1"/>
  <c r="G5685" i="4"/>
  <c r="I5685" i="4" s="1"/>
  <c r="G5653" i="4"/>
  <c r="I5653" i="4" s="1"/>
  <c r="G5365" i="4"/>
  <c r="I5365" i="4" s="1"/>
  <c r="G5337" i="4"/>
  <c r="I5337" i="4" s="1"/>
  <c r="G5289" i="4"/>
  <c r="I5289" i="4" s="1"/>
  <c r="G5261" i="4"/>
  <c r="I5261" i="4" s="1"/>
  <c r="G5237" i="4"/>
  <c r="I5237" i="4" s="1"/>
  <c r="G5213" i="4"/>
  <c r="I5213" i="4" s="1"/>
  <c r="G5189" i="4"/>
  <c r="I5189" i="4" s="1"/>
  <c r="G5165" i="4"/>
  <c r="I5165" i="4" s="1"/>
  <c r="G5133" i="4"/>
  <c r="I5133" i="4" s="1"/>
  <c r="G5101" i="4"/>
  <c r="I5101" i="4" s="1"/>
  <c r="G5053" i="4"/>
  <c r="I5053" i="4" s="1"/>
  <c r="G5029" i="4"/>
  <c r="I5029" i="4" s="1"/>
  <c r="G5005" i="4"/>
  <c r="I5005" i="4" s="1"/>
  <c r="G4981" i="4"/>
  <c r="I4981" i="4" s="1"/>
  <c r="G4949" i="4"/>
  <c r="I4949" i="4" s="1"/>
  <c r="G4933" i="4"/>
  <c r="I4933" i="4" s="1"/>
  <c r="G4909" i="4"/>
  <c r="I4909" i="4" s="1"/>
  <c r="G4885" i="4"/>
  <c r="I4885" i="4" s="1"/>
  <c r="G4865" i="4"/>
  <c r="I4865" i="4" s="1"/>
  <c r="G4837" i="4"/>
  <c r="I4837" i="4" s="1"/>
  <c r="G4805" i="4"/>
  <c r="I4805" i="4" s="1"/>
  <c r="G4781" i="4"/>
  <c r="I4781" i="4" s="1"/>
  <c r="G4765" i="4"/>
  <c r="I4765" i="4" s="1"/>
  <c r="G1538" i="4"/>
  <c r="I1538" i="4" s="1"/>
  <c r="G3554" i="4"/>
  <c r="I3554" i="4" s="1"/>
  <c r="G5396" i="4"/>
  <c r="I5396" i="4" s="1"/>
  <c r="G2816" i="4"/>
  <c r="I2816" i="4" s="1"/>
  <c r="G4963" i="4"/>
  <c r="I4963" i="4" s="1"/>
  <c r="G3048" i="4"/>
  <c r="I3048" i="4" s="1"/>
  <c r="G2060" i="4"/>
  <c r="I2060" i="4" s="1"/>
  <c r="G760" i="4"/>
  <c r="I760" i="4" s="1"/>
  <c r="G858" i="4"/>
  <c r="I858" i="4" s="1"/>
  <c r="G5917" i="4"/>
  <c r="I5917" i="4" s="1"/>
  <c r="G5817" i="4"/>
  <c r="I5817" i="4" s="1"/>
  <c r="G5621" i="4"/>
  <c r="I5621" i="4" s="1"/>
  <c r="G5597" i="4"/>
  <c r="I5597" i="4" s="1"/>
  <c r="G5569" i="4"/>
  <c r="I5569" i="4" s="1"/>
  <c r="G5545" i="4"/>
  <c r="I5545" i="4" s="1"/>
  <c r="G5525" i="4"/>
  <c r="I5525" i="4" s="1"/>
  <c r="G5501" i="4"/>
  <c r="I5501" i="4" s="1"/>
  <c r="G5469" i="4"/>
  <c r="I5469" i="4" s="1"/>
  <c r="G5437" i="4"/>
  <c r="I5437" i="4" s="1"/>
  <c r="G5413" i="4"/>
  <c r="I5413" i="4" s="1"/>
  <c r="G5381" i="4"/>
  <c r="I5381" i="4" s="1"/>
  <c r="G5309" i="4"/>
  <c r="I5309" i="4" s="1"/>
  <c r="G5157" i="4"/>
  <c r="I5157" i="4" s="1"/>
  <c r="G5077" i="4"/>
  <c r="I5077" i="4" s="1"/>
  <c r="G4733" i="4"/>
  <c r="I4733" i="4" s="1"/>
  <c r="G4705" i="4"/>
  <c r="I4705" i="4" s="1"/>
  <c r="G4661" i="4"/>
  <c r="I4661" i="4" s="1"/>
  <c r="G4637" i="4"/>
  <c r="I4637" i="4" s="1"/>
  <c r="G4613" i="4"/>
  <c r="I4613" i="4" s="1"/>
  <c r="G4585" i="4"/>
  <c r="I4585" i="4" s="1"/>
  <c r="G4557" i="4"/>
  <c r="I4557" i="4" s="1"/>
  <c r="G4533" i="4"/>
  <c r="I4533" i="4" s="1"/>
  <c r="G4509" i="4"/>
  <c r="I4509" i="4" s="1"/>
  <c r="G4477" i="4"/>
  <c r="I4477" i="4" s="1"/>
  <c r="G4453" i="4"/>
  <c r="I4453" i="4" s="1"/>
  <c r="G4421" i="4"/>
  <c r="I4421" i="4" s="1"/>
  <c r="G4397" i="4"/>
  <c r="I4397" i="4" s="1"/>
  <c r="G4377" i="4"/>
  <c r="I4377" i="4" s="1"/>
  <c r="G4253" i="4"/>
  <c r="I4253" i="4" s="1"/>
  <c r="G4141" i="4"/>
  <c r="I4141" i="4" s="1"/>
  <c r="G4117" i="4"/>
  <c r="I4117" i="4" s="1"/>
  <c r="G4101" i="4"/>
  <c r="I4101" i="4" s="1"/>
  <c r="G4077" i="4"/>
  <c r="I4077" i="4" s="1"/>
  <c r="G4045" i="4"/>
  <c r="I4045" i="4" s="1"/>
  <c r="G4021" i="4"/>
  <c r="I4021" i="4" s="1"/>
  <c r="G3977" i="4"/>
  <c r="I3977" i="4" s="1"/>
  <c r="G3949" i="4"/>
  <c r="I3949" i="4" s="1"/>
  <c r="G3925" i="4"/>
  <c r="I3925" i="4" s="1"/>
  <c r="G3901" i="4"/>
  <c r="I3901" i="4" s="1"/>
  <c r="G3873" i="4"/>
  <c r="I3873" i="4" s="1"/>
  <c r="G3853" i="4"/>
  <c r="I3853" i="4" s="1"/>
  <c r="G3821" i="4"/>
  <c r="I3821" i="4" s="1"/>
  <c r="G3617" i="4"/>
  <c r="I3617" i="4" s="1"/>
  <c r="G3601" i="4"/>
  <c r="I3601" i="4" s="1"/>
  <c r="G3541" i="4"/>
  <c r="I3541" i="4" s="1"/>
  <c r="G3485" i="4"/>
  <c r="I3485" i="4" s="1"/>
  <c r="G3345" i="4"/>
  <c r="I3345" i="4" s="1"/>
  <c r="G3317" i="4"/>
  <c r="I3317" i="4" s="1"/>
  <c r="G3293" i="4"/>
  <c r="I3293" i="4" s="1"/>
  <c r="G3265" i="4"/>
  <c r="I3265" i="4" s="1"/>
  <c r="G2981" i="4"/>
  <c r="I2981" i="4" s="1"/>
  <c r="G2961" i="4"/>
  <c r="I2961" i="4" s="1"/>
  <c r="G2941" i="4"/>
  <c r="I2941" i="4" s="1"/>
  <c r="G2917" i="4"/>
  <c r="I2917" i="4" s="1"/>
  <c r="G2873" i="4"/>
  <c r="I2873" i="4" s="1"/>
  <c r="G2853" i="4"/>
  <c r="I2853" i="4" s="1"/>
  <c r="G2829" i="4"/>
  <c r="I2829" i="4" s="1"/>
  <c r="G2797" i="4"/>
  <c r="I2797" i="4" s="1"/>
  <c r="G2769" i="4"/>
  <c r="I2769" i="4" s="1"/>
  <c r="G2721" i="4"/>
  <c r="I2721" i="4" s="1"/>
  <c r="G2617" i="4"/>
  <c r="I2617" i="4" s="1"/>
  <c r="G2369" i="4"/>
  <c r="I2369" i="4" s="1"/>
  <c r="G2225" i="4"/>
  <c r="I2225" i="4" s="1"/>
  <c r="G2113" i="4"/>
  <c r="I2113" i="4" s="1"/>
  <c r="G2089" i="4"/>
  <c r="I2089" i="4" s="1"/>
  <c r="G1861" i="4"/>
  <c r="I1861" i="4" s="1"/>
  <c r="G1833" i="4"/>
  <c r="I1833" i="4" s="1"/>
  <c r="G1801" i="4"/>
  <c r="I1801" i="4" s="1"/>
  <c r="G1777" i="4"/>
  <c r="I1777" i="4" s="1"/>
  <c r="G1757" i="4"/>
  <c r="I1757" i="4" s="1"/>
  <c r="G1729" i="4"/>
  <c r="I1729" i="4" s="1"/>
  <c r="G1709" i="4"/>
  <c r="I1709" i="4" s="1"/>
  <c r="G1689" i="4"/>
  <c r="I1689" i="4" s="1"/>
  <c r="G1661" i="4"/>
  <c r="I1661" i="4" s="1"/>
  <c r="G1641" i="4"/>
  <c r="I1641" i="4" s="1"/>
  <c r="G1617" i="4"/>
  <c r="I1617" i="4" s="1"/>
  <c r="G1601" i="4"/>
  <c r="I1601" i="4" s="1"/>
  <c r="G1585" i="4"/>
  <c r="I1585" i="4" s="1"/>
  <c r="G1565" i="4"/>
  <c r="I1565" i="4" s="1"/>
  <c r="G1549" i="4"/>
  <c r="I1549" i="4" s="1"/>
  <c r="G1533" i="4"/>
  <c r="I1533" i="4" s="1"/>
  <c r="G1517" i="4"/>
  <c r="I1517" i="4" s="1"/>
  <c r="G1501" i="4"/>
  <c r="I1501" i="4" s="1"/>
  <c r="G1485" i="4"/>
  <c r="I1485" i="4" s="1"/>
  <c r="G1465" i="4"/>
  <c r="I1465" i="4" s="1"/>
  <c r="G1449" i="4"/>
  <c r="I1449" i="4" s="1"/>
  <c r="G1273" i="4"/>
  <c r="I1273" i="4" s="1"/>
  <c r="G1004" i="4"/>
  <c r="I1004" i="4" s="1"/>
  <c r="G638" i="4"/>
  <c r="I638" i="4" s="1"/>
  <c r="G1579" i="4"/>
  <c r="I1579" i="4" s="1"/>
  <c r="G2858" i="4"/>
  <c r="I2858" i="4" s="1"/>
  <c r="G3782" i="4"/>
  <c r="I3782" i="4" s="1"/>
  <c r="G1602" i="4"/>
  <c r="I1602" i="4" s="1"/>
  <c r="G671" i="4"/>
  <c r="I671" i="4" s="1"/>
  <c r="G824" i="4"/>
  <c r="I824" i="4" s="1"/>
  <c r="G5515" i="4"/>
  <c r="I5515" i="4" s="1"/>
  <c r="G1009" i="4"/>
  <c r="I1009" i="4" s="1"/>
  <c r="G2022" i="4"/>
  <c r="I2022" i="4" s="1"/>
  <c r="G2496" i="4"/>
  <c r="I2496" i="4" s="1"/>
  <c r="G3132" i="4"/>
  <c r="I3132" i="4" s="1"/>
  <c r="G6157" i="4"/>
  <c r="I6157" i="4" s="1"/>
  <c r="G5973" i="4"/>
  <c r="I5973" i="4" s="1"/>
  <c r="G5877" i="4"/>
  <c r="I5877" i="4" s="1"/>
  <c r="G5785" i="4"/>
  <c r="I5785" i="4" s="1"/>
  <c r="G5765" i="4"/>
  <c r="I5765" i="4" s="1"/>
  <c r="G5733" i="4"/>
  <c r="I5733" i="4" s="1"/>
  <c r="G5701" i="4"/>
  <c r="I5701" i="4" s="1"/>
  <c r="G5677" i="4"/>
  <c r="I5677" i="4" s="1"/>
  <c r="G5645" i="4"/>
  <c r="I5645" i="4" s="1"/>
  <c r="G5357" i="4"/>
  <c r="I5357" i="4" s="1"/>
  <c r="G5333" i="4"/>
  <c r="I5333" i="4" s="1"/>
  <c r="G5305" i="4"/>
  <c r="I5305" i="4" s="1"/>
  <c r="G5285" i="4"/>
  <c r="I5285" i="4" s="1"/>
  <c r="G5257" i="4"/>
  <c r="I5257" i="4" s="1"/>
  <c r="G5229" i="4"/>
  <c r="I5229" i="4" s="1"/>
  <c r="G5205" i="4"/>
  <c r="I5205" i="4" s="1"/>
  <c r="G5181" i="4"/>
  <c r="I5181" i="4" s="1"/>
  <c r="G5125" i="4"/>
  <c r="I5125" i="4" s="1"/>
  <c r="G5097" i="4"/>
  <c r="I5097" i="4" s="1"/>
  <c r="G5073" i="4"/>
  <c r="I5073" i="4" s="1"/>
  <c r="G5045" i="4"/>
  <c r="I5045" i="4" s="1"/>
  <c r="G5021" i="4"/>
  <c r="I5021" i="4" s="1"/>
  <c r="G4997" i="4"/>
  <c r="I4997" i="4" s="1"/>
  <c r="G4973" i="4"/>
  <c r="I4973" i="4" s="1"/>
  <c r="G4945" i="4"/>
  <c r="I4945" i="4" s="1"/>
  <c r="G4925" i="4"/>
  <c r="I4925" i="4" s="1"/>
  <c r="G4901" i="4"/>
  <c r="I4901" i="4" s="1"/>
  <c r="G4877" i="4"/>
  <c r="I4877" i="4" s="1"/>
  <c r="G4861" i="4"/>
  <c r="I4861" i="4" s="1"/>
  <c r="G4829" i="4"/>
  <c r="I4829" i="4" s="1"/>
  <c r="G4797" i="4"/>
  <c r="I4797" i="4" s="1"/>
  <c r="G4777" i="4"/>
  <c r="I4777" i="4" s="1"/>
  <c r="G4757" i="4"/>
  <c r="I4757" i="4" s="1"/>
  <c r="G4581" i="4"/>
  <c r="I4581" i="4" s="1"/>
  <c r="G4349" i="4"/>
  <c r="I4349" i="4" s="1"/>
  <c r="G4325" i="4"/>
  <c r="I4325" i="4" s="1"/>
  <c r="G4293" i="4"/>
  <c r="I4293" i="4" s="1"/>
  <c r="G4269" i="4"/>
  <c r="I4269" i="4" s="1"/>
  <c r="G4229" i="4"/>
  <c r="I4229" i="4" s="1"/>
  <c r="G4197" i="4"/>
  <c r="I4197" i="4" s="1"/>
  <c r="G4177" i="4"/>
  <c r="I4177" i="4" s="1"/>
  <c r="G4133" i="4"/>
  <c r="I4133" i="4" s="1"/>
  <c r="G4069" i="4"/>
  <c r="I4069" i="4" s="1"/>
  <c r="G3801" i="4"/>
  <c r="I3801" i="4" s="1"/>
  <c r="G3773" i="4"/>
  <c r="I3773" i="4" s="1"/>
  <c r="G3741" i="4"/>
  <c r="I3741" i="4" s="1"/>
  <c r="G3709" i="4"/>
  <c r="I3709" i="4" s="1"/>
  <c r="G3689" i="4"/>
  <c r="I3689" i="4" s="1"/>
  <c r="G3673" i="4"/>
  <c r="I3673" i="4" s="1"/>
  <c r="G3645" i="4"/>
  <c r="I3645" i="4" s="1"/>
  <c r="G3537" i="4"/>
  <c r="I3537" i="4" s="1"/>
  <c r="G3509" i="4"/>
  <c r="I3509" i="4" s="1"/>
  <c r="G3453" i="4"/>
  <c r="I3453" i="4" s="1"/>
  <c r="G3429" i="4"/>
  <c r="I3429" i="4" s="1"/>
  <c r="G3405" i="4"/>
  <c r="I3405" i="4" s="1"/>
  <c r="G3381" i="4"/>
  <c r="I3381" i="4" s="1"/>
  <c r="G3361" i="4"/>
  <c r="I3361" i="4" s="1"/>
  <c r="G3241" i="4"/>
  <c r="I3241" i="4" s="1"/>
  <c r="G3217" i="4"/>
  <c r="I3217" i="4" s="1"/>
  <c r="G3197" i="4"/>
  <c r="I3197" i="4" s="1"/>
  <c r="G3173" i="4"/>
  <c r="I3173" i="4" s="1"/>
  <c r="G3153" i="4"/>
  <c r="I3153" i="4" s="1"/>
  <c r="G3133" i="4"/>
  <c r="I3133" i="4" s="1"/>
  <c r="G3109" i="4"/>
  <c r="I3109" i="4" s="1"/>
  <c r="G3073" i="4"/>
  <c r="I3073" i="4" s="1"/>
  <c r="G3045" i="4"/>
  <c r="I3045" i="4" s="1"/>
  <c r="G2713" i="4"/>
  <c r="I2713" i="4" s="1"/>
  <c r="G2697" i="4"/>
  <c r="I2697" i="4" s="1"/>
  <c r="G2661" i="4"/>
  <c r="I2661" i="4" s="1"/>
  <c r="G2573" i="4"/>
  <c r="I2573" i="4" s="1"/>
  <c r="G2533" i="4"/>
  <c r="I2533" i="4" s="1"/>
  <c r="G2489" i="4"/>
  <c r="I2489" i="4" s="1"/>
  <c r="G2433" i="4"/>
  <c r="I2433" i="4" s="1"/>
  <c r="G2321" i="4"/>
  <c r="I2321" i="4" s="1"/>
  <c r="G2293" i="4"/>
  <c r="I2293" i="4" s="1"/>
  <c r="G2181" i="4"/>
  <c r="I2181" i="4" s="1"/>
  <c r="G2157" i="4"/>
  <c r="I2157" i="4" s="1"/>
  <c r="G2033" i="4"/>
  <c r="I2033" i="4" s="1"/>
  <c r="G1997" i="4"/>
  <c r="I1997" i="4" s="1"/>
  <c r="G1961" i="4"/>
  <c r="I1961" i="4" s="1"/>
  <c r="G1937" i="4"/>
  <c r="I1937" i="4" s="1"/>
  <c r="G1905" i="4"/>
  <c r="I1905" i="4" s="1"/>
  <c r="G1885" i="4"/>
  <c r="I1885" i="4" s="1"/>
  <c r="G1657" i="4"/>
  <c r="I1657" i="4" s="1"/>
  <c r="G1429" i="4"/>
  <c r="I1429" i="4" s="1"/>
  <c r="G1401" i="4"/>
  <c r="I1401" i="4" s="1"/>
  <c r="G1385" i="4"/>
  <c r="I1385" i="4" s="1"/>
  <c r="G1369" i="4"/>
  <c r="I1369" i="4" s="1"/>
  <c r="G1353" i="4"/>
  <c r="I1353" i="4" s="1"/>
  <c r="G1337" i="4"/>
  <c r="I1337" i="4" s="1"/>
  <c r="G1321" i="4"/>
  <c r="I1321" i="4" s="1"/>
  <c r="G1305" i="4"/>
  <c r="I1305" i="4" s="1"/>
  <c r="G1289" i="4"/>
  <c r="I1289" i="4" s="1"/>
  <c r="G1257" i="4"/>
  <c r="I1257" i="4" s="1"/>
  <c r="G1241" i="4"/>
  <c r="I1241" i="4" s="1"/>
  <c r="G1225" i="4"/>
  <c r="I1225" i="4" s="1"/>
  <c r="G1205" i="4"/>
  <c r="I1205" i="4" s="1"/>
  <c r="G1185" i="4"/>
  <c r="I1185" i="4" s="1"/>
  <c r="G1169" i="4"/>
  <c r="I1169" i="4" s="1"/>
  <c r="G1153" i="4"/>
  <c r="I1153" i="4" s="1"/>
  <c r="G1137" i="4"/>
  <c r="I1137" i="4" s="1"/>
  <c r="G1121" i="4"/>
  <c r="I1121" i="4" s="1"/>
  <c r="G1105" i="4"/>
  <c r="I1105" i="4" s="1"/>
  <c r="G1089" i="4"/>
  <c r="I1089" i="4" s="1"/>
  <c r="G1073" i="4"/>
  <c r="I1073" i="4" s="1"/>
  <c r="G761" i="4"/>
  <c r="I761" i="4" s="1"/>
  <c r="G686" i="4"/>
  <c r="I686" i="4" s="1"/>
  <c r="G646" i="4"/>
  <c r="I646" i="4" s="1"/>
  <c r="G5781" i="4"/>
  <c r="I5781" i="4" s="1"/>
  <c r="G5693" i="4"/>
  <c r="I5693" i="4" s="1"/>
  <c r="G5373" i="4"/>
  <c r="I5373" i="4" s="1"/>
  <c r="G5301" i="4"/>
  <c r="I5301" i="4" s="1"/>
  <c r="G5221" i="4"/>
  <c r="I5221" i="4" s="1"/>
  <c r="G5149" i="4"/>
  <c r="I5149" i="4" s="1"/>
  <c r="G5069" i="4"/>
  <c r="I5069" i="4" s="1"/>
  <c r="G5013" i="4"/>
  <c r="I5013" i="4" s="1"/>
  <c r="G4965" i="4"/>
  <c r="I4965" i="4" s="1"/>
  <c r="G4897" i="4"/>
  <c r="I4897" i="4" s="1"/>
  <c r="G4821" i="4"/>
  <c r="I4821" i="4" s="1"/>
  <c r="G4317" i="4"/>
  <c r="I4317" i="4" s="1"/>
  <c r="G4221" i="4"/>
  <c r="I4221" i="4" s="1"/>
  <c r="G3765" i="4"/>
  <c r="I3765" i="4" s="1"/>
  <c r="G3701" i="4"/>
  <c r="I3701" i="4" s="1"/>
  <c r="G3669" i="4"/>
  <c r="I3669" i="4" s="1"/>
  <c r="G3421" i="4"/>
  <c r="I3421" i="4" s="1"/>
  <c r="G3373" i="4"/>
  <c r="I3373" i="4" s="1"/>
  <c r="G3237" i="4"/>
  <c r="I3237" i="4" s="1"/>
  <c r="G3193" i="4"/>
  <c r="I3193" i="4" s="1"/>
  <c r="G3149" i="4"/>
  <c r="I3149" i="4" s="1"/>
  <c r="G3101" i="4"/>
  <c r="I3101" i="4" s="1"/>
  <c r="G3037" i="4"/>
  <c r="I3037" i="4" s="1"/>
  <c r="G2745" i="4"/>
  <c r="I2745" i="4" s="1"/>
  <c r="G2517" i="4"/>
  <c r="I2517" i="4" s="1"/>
  <c r="G2261" i="4"/>
  <c r="I2261" i="4" s="1"/>
  <c r="G2173" i="4"/>
  <c r="I2173" i="4" s="1"/>
  <c r="G2025" i="4"/>
  <c r="I2025" i="4" s="1"/>
  <c r="G1953" i="4"/>
  <c r="I1953" i="4" s="1"/>
  <c r="G1901" i="4"/>
  <c r="I1901" i="4" s="1"/>
  <c r="G1649" i="4"/>
  <c r="I1649" i="4" s="1"/>
  <c r="G1541" i="4"/>
  <c r="I1541" i="4" s="1"/>
  <c r="G1473" i="4"/>
  <c r="I1473" i="4" s="1"/>
  <c r="G1425" i="4"/>
  <c r="I1425" i="4" s="1"/>
  <c r="G1365" i="4"/>
  <c r="I1365" i="4" s="1"/>
  <c r="G1317" i="4"/>
  <c r="I1317" i="4" s="1"/>
  <c r="G1269" i="4"/>
  <c r="I1269" i="4" s="1"/>
  <c r="G1221" i="4"/>
  <c r="I1221" i="4" s="1"/>
  <c r="G1149" i="4"/>
  <c r="I1149" i="4" s="1"/>
  <c r="G1065" i="4"/>
  <c r="I1065" i="4" s="1"/>
  <c r="G976" i="4"/>
  <c r="I976" i="4" s="1"/>
  <c r="G3570" i="4"/>
  <c r="I3570" i="4" s="1"/>
  <c r="G3578" i="4"/>
  <c r="I3578" i="4" s="1"/>
  <c r="G2534" i="4"/>
  <c r="I2534" i="4" s="1"/>
  <c r="G5865" i="4"/>
  <c r="I5865" i="4" s="1"/>
  <c r="G5557" i="4"/>
  <c r="I5557" i="4" s="1"/>
  <c r="G5485" i="4"/>
  <c r="I5485" i="4" s="1"/>
  <c r="G5397" i="4"/>
  <c r="I5397" i="4" s="1"/>
  <c r="G4717" i="4"/>
  <c r="I4717" i="4" s="1"/>
  <c r="G4669" i="4"/>
  <c r="I4669" i="4" s="1"/>
  <c r="G4597" i="4"/>
  <c r="I4597" i="4" s="1"/>
  <c r="G4521" i="4"/>
  <c r="I4521" i="4" s="1"/>
  <c r="G1984" i="4"/>
  <c r="I1984" i="4" s="1"/>
  <c r="G2423" i="4"/>
  <c r="I2423" i="4" s="1"/>
  <c r="G1780" i="4"/>
  <c r="I1780" i="4" s="1"/>
  <c r="G1386" i="4"/>
  <c r="I1386" i="4" s="1"/>
  <c r="G2799" i="4"/>
  <c r="I2799" i="4" s="1"/>
  <c r="G6109" i="4"/>
  <c r="I6109" i="4" s="1"/>
  <c r="G5945" i="4"/>
  <c r="I5945" i="4" s="1"/>
  <c r="G5845" i="4"/>
  <c r="I5845" i="4" s="1"/>
  <c r="G5669" i="4"/>
  <c r="I5669" i="4" s="1"/>
  <c r="G5617" i="4"/>
  <c r="I5617" i="4" s="1"/>
  <c r="G5589" i="4"/>
  <c r="I5589" i="4" s="1"/>
  <c r="G5565" i="4"/>
  <c r="I5565" i="4" s="1"/>
  <c r="G5541" i="4"/>
  <c r="I5541" i="4" s="1"/>
  <c r="G5517" i="4"/>
  <c r="I5517" i="4" s="1"/>
  <c r="G5493" i="4"/>
  <c r="I5493" i="4" s="1"/>
  <c r="G5461" i="4"/>
  <c r="I5461" i="4" s="1"/>
  <c r="G5429" i="4"/>
  <c r="I5429" i="4" s="1"/>
  <c r="G5405" i="4"/>
  <c r="I5405" i="4" s="1"/>
  <c r="G4725" i="4"/>
  <c r="I4725" i="4" s="1"/>
  <c r="G4701" i="4"/>
  <c r="I4701" i="4" s="1"/>
  <c r="G4677" i="4"/>
  <c r="I4677" i="4" s="1"/>
  <c r="G4653" i="4"/>
  <c r="I4653" i="4" s="1"/>
  <c r="G4629" i="4"/>
  <c r="I4629" i="4" s="1"/>
  <c r="G4605" i="4"/>
  <c r="I4605" i="4" s="1"/>
  <c r="G4549" i="4"/>
  <c r="I4549" i="4" s="1"/>
  <c r="G4525" i="4"/>
  <c r="I4525" i="4" s="1"/>
  <c r="G4501" i="4"/>
  <c r="I4501" i="4" s="1"/>
  <c r="G4469" i="4"/>
  <c r="I4469" i="4" s="1"/>
  <c r="G4445" i="4"/>
  <c r="I4445" i="4" s="1"/>
  <c r="G4413" i="4"/>
  <c r="I4413" i="4" s="1"/>
  <c r="G4389" i="4"/>
  <c r="I4389" i="4" s="1"/>
  <c r="G4373" i="4"/>
  <c r="I4373" i="4" s="1"/>
  <c r="G4265" i="4"/>
  <c r="I4265" i="4" s="1"/>
  <c r="G4245" i="4"/>
  <c r="I4245" i="4" s="1"/>
  <c r="G4173" i="4"/>
  <c r="I4173" i="4" s="1"/>
  <c r="G4157" i="4"/>
  <c r="I4157" i="4" s="1"/>
  <c r="G4113" i="4"/>
  <c r="I4113" i="4" s="1"/>
  <c r="G4093" i="4"/>
  <c r="I4093" i="4" s="1"/>
  <c r="G4041" i="4"/>
  <c r="I4041" i="4" s="1"/>
  <c r="G4017" i="4"/>
  <c r="I4017" i="4" s="1"/>
  <c r="G3997" i="4"/>
  <c r="I3997" i="4" s="1"/>
  <c r="G3973" i="4"/>
  <c r="I3973" i="4" s="1"/>
  <c r="G3941" i="4"/>
  <c r="I3941" i="4" s="1"/>
  <c r="G3917" i="4"/>
  <c r="I3917" i="4" s="1"/>
  <c r="G3893" i="4"/>
  <c r="I3893" i="4" s="1"/>
  <c r="G3869" i="4"/>
  <c r="I3869" i="4" s="1"/>
  <c r="G3845" i="4"/>
  <c r="I3845" i="4" s="1"/>
  <c r="G3817" i="4"/>
  <c r="I3817" i="4" s="1"/>
  <c r="G3613" i="4"/>
  <c r="I3613" i="4" s="1"/>
  <c r="G3597" i="4"/>
  <c r="I3597" i="4" s="1"/>
  <c r="G3565" i="4"/>
  <c r="I3565" i="4" s="1"/>
  <c r="G3501" i="4"/>
  <c r="I3501" i="4" s="1"/>
  <c r="G3481" i="4"/>
  <c r="I3481" i="4" s="1"/>
  <c r="G3341" i="4"/>
  <c r="I3341" i="4" s="1"/>
  <c r="G3313" i="4"/>
  <c r="I3313" i="4" s="1"/>
  <c r="G3285" i="4"/>
  <c r="I3285" i="4" s="1"/>
  <c r="G3261" i="4"/>
  <c r="I3261" i="4" s="1"/>
  <c r="G3021" i="4"/>
  <c r="I3021" i="4" s="1"/>
  <c r="G3005" i="4"/>
  <c r="I3005" i="4" s="1"/>
  <c r="G2977" i="4"/>
  <c r="I2977" i="4" s="1"/>
  <c r="G2957" i="4"/>
  <c r="I2957" i="4" s="1"/>
  <c r="G2933" i="4"/>
  <c r="I2933" i="4" s="1"/>
  <c r="G2913" i="4"/>
  <c r="I2913" i="4" s="1"/>
  <c r="G2893" i="4"/>
  <c r="I2893" i="4" s="1"/>
  <c r="G2869" i="4"/>
  <c r="I2869" i="4" s="1"/>
  <c r="G2845" i="4"/>
  <c r="I2845" i="4" s="1"/>
  <c r="G2825" i="4"/>
  <c r="I2825" i="4" s="1"/>
  <c r="G2789" i="4"/>
  <c r="I2789" i="4" s="1"/>
  <c r="G2761" i="4"/>
  <c r="I2761" i="4" s="1"/>
  <c r="G2645" i="4"/>
  <c r="I2645" i="4" s="1"/>
  <c r="G2613" i="4"/>
  <c r="I2613" i="4" s="1"/>
  <c r="G2361" i="4"/>
  <c r="I2361" i="4" s="1"/>
  <c r="G2217" i="4"/>
  <c r="I2217" i="4" s="1"/>
  <c r="G2109" i="4"/>
  <c r="I2109" i="4" s="1"/>
  <c r="G2081" i="4"/>
  <c r="I2081" i="4" s="1"/>
  <c r="G1857" i="4"/>
  <c r="I1857" i="4" s="1"/>
  <c r="G1825" i="4"/>
  <c r="I1825" i="4" s="1"/>
  <c r="G1793" i="4"/>
  <c r="I1793" i="4" s="1"/>
  <c r="G1769" i="4"/>
  <c r="I1769" i="4" s="1"/>
  <c r="G1753" i="4"/>
  <c r="I1753" i="4" s="1"/>
  <c r="G1725" i="4"/>
  <c r="I1725" i="4" s="1"/>
  <c r="G1705" i="4"/>
  <c r="I1705" i="4" s="1"/>
  <c r="G1681" i="4"/>
  <c r="I1681" i="4" s="1"/>
  <c r="G1633" i="4"/>
  <c r="I1633" i="4" s="1"/>
  <c r="G1613" i="4"/>
  <c r="I1613" i="4" s="1"/>
  <c r="G1597" i="4"/>
  <c r="I1597" i="4" s="1"/>
  <c r="G1581" i="4"/>
  <c r="I1581" i="4" s="1"/>
  <c r="G1561" i="4"/>
  <c r="I1561" i="4" s="1"/>
  <c r="G1545" i="4"/>
  <c r="I1545" i="4" s="1"/>
  <c r="G1529" i="4"/>
  <c r="I1529" i="4" s="1"/>
  <c r="G1513" i="4"/>
  <c r="I1513" i="4" s="1"/>
  <c r="G1497" i="4"/>
  <c r="I1497" i="4" s="1"/>
  <c r="G1477" i="4"/>
  <c r="I1477" i="4" s="1"/>
  <c r="G1461" i="4"/>
  <c r="I1461" i="4" s="1"/>
  <c r="G1445" i="4"/>
  <c r="I1445" i="4" s="1"/>
  <c r="G1333" i="4"/>
  <c r="I1333" i="4" s="1"/>
  <c r="G1052" i="4"/>
  <c r="I1052" i="4" s="1"/>
  <c r="G935" i="4"/>
  <c r="I935" i="4" s="1"/>
  <c r="G2574" i="4"/>
  <c r="I2574" i="4" s="1"/>
  <c r="G1927" i="4"/>
  <c r="I1927" i="4" s="1"/>
  <c r="G3134" i="4"/>
  <c r="I3134" i="4" s="1"/>
  <c r="G5901" i="4"/>
  <c r="I5901" i="4" s="1"/>
  <c r="G5757" i="4"/>
  <c r="I5757" i="4" s="1"/>
  <c r="G5325" i="4"/>
  <c r="I5325" i="4" s="1"/>
  <c r="G5253" i="4"/>
  <c r="I5253" i="4" s="1"/>
  <c r="G5173" i="4"/>
  <c r="I5173" i="4" s="1"/>
  <c r="G5093" i="4"/>
  <c r="I5093" i="4" s="1"/>
  <c r="G4989" i="4"/>
  <c r="I4989" i="4" s="1"/>
  <c r="G4941" i="4"/>
  <c r="I4941" i="4" s="1"/>
  <c r="G4873" i="4"/>
  <c r="I4873" i="4" s="1"/>
  <c r="G4789" i="4"/>
  <c r="I4789" i="4" s="1"/>
  <c r="G4369" i="4"/>
  <c r="I4369" i="4" s="1"/>
  <c r="G4285" i="4"/>
  <c r="I4285" i="4" s="1"/>
  <c r="G4193" i="4"/>
  <c r="I4193" i="4" s="1"/>
  <c r="G3797" i="4"/>
  <c r="I3797" i="4" s="1"/>
  <c r="G3733" i="4"/>
  <c r="I3733" i="4" s="1"/>
  <c r="G3685" i="4"/>
  <c r="I3685" i="4" s="1"/>
  <c r="G3637" i="4"/>
  <c r="I3637" i="4" s="1"/>
  <c r="G3533" i="4"/>
  <c r="I3533" i="4" s="1"/>
  <c r="G3445" i="4"/>
  <c r="I3445" i="4" s="1"/>
  <c r="G3397" i="4"/>
  <c r="I3397" i="4" s="1"/>
  <c r="G3357" i="4"/>
  <c r="I3357" i="4" s="1"/>
  <c r="G3213" i="4"/>
  <c r="I3213" i="4" s="1"/>
  <c r="G3165" i="4"/>
  <c r="I3165" i="4" s="1"/>
  <c r="G3125" i="4"/>
  <c r="I3125" i="4" s="1"/>
  <c r="G3069" i="4"/>
  <c r="I3069" i="4" s="1"/>
  <c r="G2709" i="4"/>
  <c r="I2709" i="4" s="1"/>
  <c r="G2693" i="4"/>
  <c r="I2693" i="4" s="1"/>
  <c r="G2477" i="4"/>
  <c r="I2477" i="4" s="1"/>
  <c r="G2317" i="4"/>
  <c r="I2317" i="4" s="1"/>
  <c r="G2213" i="4"/>
  <c r="I2213" i="4" s="1"/>
  <c r="G2153" i="4"/>
  <c r="I2153" i="4" s="1"/>
  <c r="G1977" i="4"/>
  <c r="I1977" i="4" s="1"/>
  <c r="G1929" i="4"/>
  <c r="I1929" i="4" s="1"/>
  <c r="G1881" i="4"/>
  <c r="I1881" i="4" s="1"/>
  <c r="G1397" i="4"/>
  <c r="I1397" i="4" s="1"/>
  <c r="G1285" i="4"/>
  <c r="I1285" i="4" s="1"/>
  <c r="G1253" i="4"/>
  <c r="I1253" i="4" s="1"/>
  <c r="G1201" i="4"/>
  <c r="I1201" i="4" s="1"/>
  <c r="G1133" i="4"/>
  <c r="I1133" i="4" s="1"/>
  <c r="G1085" i="4"/>
  <c r="I1085" i="4" s="1"/>
  <c r="G752" i="4"/>
  <c r="I752" i="4" s="1"/>
  <c r="G1839" i="4"/>
  <c r="I1839" i="4" s="1"/>
  <c r="G1354" i="4"/>
  <c r="I1354" i="4" s="1"/>
  <c r="G2188" i="4"/>
  <c r="I2188" i="4" s="1"/>
  <c r="G5581" i="4"/>
  <c r="I5581" i="4" s="1"/>
  <c r="G5513" i="4"/>
  <c r="I5513" i="4" s="1"/>
  <c r="G5425" i="4"/>
  <c r="I5425" i="4" s="1"/>
  <c r="G4749" i="4"/>
  <c r="I4749" i="4" s="1"/>
  <c r="G4649" i="4"/>
  <c r="I4649" i="4" s="1"/>
  <c r="G4541" i="4"/>
  <c r="I4541" i="4" s="1"/>
  <c r="G4461" i="4"/>
  <c r="I4461" i="4" s="1"/>
  <c r="G4685" i="4"/>
  <c r="I4685" i="4" s="1"/>
  <c r="G4437" i="4"/>
  <c r="I4437" i="4" s="1"/>
  <c r="G4061" i="4"/>
  <c r="I4061" i="4" s="1"/>
  <c r="G3989" i="4"/>
  <c r="I3989" i="4" s="1"/>
  <c r="G3589" i="4"/>
  <c r="I3589" i="4" s="1"/>
  <c r="G3353" i="4"/>
  <c r="I3353" i="4" s="1"/>
  <c r="G2973" i="4"/>
  <c r="I2973" i="4" s="1"/>
  <c r="G2777" i="4"/>
  <c r="I2777" i="4" s="1"/>
  <c r="G2641" i="4"/>
  <c r="I2641" i="4" s="1"/>
  <c r="G2053" i="4"/>
  <c r="I2053" i="4" s="1"/>
  <c r="G1745" i="4"/>
  <c r="I1745" i="4" s="1"/>
  <c r="G1629" i="4"/>
  <c r="I1629" i="4" s="1"/>
  <c r="G1457" i="4"/>
  <c r="I1457" i="4" s="1"/>
  <c r="G4125" i="4"/>
  <c r="I4125" i="4" s="1"/>
  <c r="G3861" i="4"/>
  <c r="I3861" i="4" s="1"/>
  <c r="G3525" i="4"/>
  <c r="I3525" i="4" s="1"/>
  <c r="G2861" i="4"/>
  <c r="I2861" i="4" s="1"/>
  <c r="G1817" i="4"/>
  <c r="I1817" i="4" s="1"/>
  <c r="G4013" i="4"/>
  <c r="I4013" i="4" s="1"/>
  <c r="G3933" i="4"/>
  <c r="I3933" i="4" s="1"/>
  <c r="G3309" i="4"/>
  <c r="I3309" i="4" s="1"/>
  <c r="G2553" i="4"/>
  <c r="I2553" i="4" s="1"/>
  <c r="G1701" i="4"/>
  <c r="I1701" i="4" s="1"/>
  <c r="G1593" i="4"/>
  <c r="I1593" i="4" s="1"/>
  <c r="G1509" i="4"/>
  <c r="I1509" i="4" s="1"/>
  <c r="G4405" i="4"/>
  <c r="I4405" i="4" s="1"/>
  <c r="G3965" i="4"/>
  <c r="I3965" i="4" s="1"/>
  <c r="G3333" i="4"/>
  <c r="I3333" i="4" s="1"/>
  <c r="G1721" i="4"/>
  <c r="I1721" i="4" s="1"/>
  <c r="G1525" i="4"/>
  <c r="I1525" i="4" s="1"/>
  <c r="G1031" i="4"/>
  <c r="I1031" i="4" s="1"/>
  <c r="G4385" i="4"/>
  <c r="I4385" i="4" s="1"/>
  <c r="G2925" i="4"/>
  <c r="I2925" i="4" s="1"/>
  <c r="G2349" i="4"/>
  <c r="I2349" i="4" s="1"/>
  <c r="G930" i="4"/>
  <c r="I930" i="4" s="1"/>
  <c r="G1673" i="4"/>
  <c r="I1673" i="4" s="1"/>
  <c r="G1493" i="4"/>
  <c r="I1493" i="4" s="1"/>
  <c r="G4085" i="4"/>
  <c r="I4085" i="4" s="1"/>
  <c r="G3813" i="4"/>
  <c r="I3813" i="4" s="1"/>
  <c r="G3609" i="4"/>
  <c r="I3609" i="4" s="1"/>
  <c r="G3469" i="4"/>
  <c r="I3469" i="4" s="1"/>
  <c r="G2997" i="4"/>
  <c r="I2997" i="4" s="1"/>
  <c r="G2821" i="4"/>
  <c r="I2821" i="4" s="1"/>
  <c r="G2105" i="4"/>
  <c r="I2105" i="4" s="1"/>
  <c r="G1765" i="4"/>
  <c r="I1765" i="4" s="1"/>
  <c r="G4153" i="4"/>
  <c r="I4153" i="4" s="1"/>
  <c r="G3885" i="4"/>
  <c r="I3885" i="4" s="1"/>
  <c r="G3253" i="4"/>
  <c r="I3253" i="4" s="1"/>
  <c r="G3117" i="4"/>
  <c r="I3117" i="4" s="1"/>
  <c r="G2885" i="4"/>
  <c r="I2885" i="4" s="1"/>
  <c r="G1849" i="4"/>
  <c r="I1849" i="4" s="1"/>
  <c r="G1557" i="4"/>
  <c r="I1557" i="4" s="1"/>
  <c r="G4037" i="4"/>
  <c r="I4037" i="4" s="1"/>
  <c r="G3557" i="4"/>
  <c r="I3557" i="4" s="1"/>
  <c r="G2949" i="4"/>
  <c r="I2949" i="4" s="1"/>
  <c r="G1609" i="4"/>
  <c r="I1609" i="4" s="1"/>
  <c r="G1441" i="4"/>
  <c r="I1441" i="4" s="1"/>
  <c r="G4261" i="4"/>
  <c r="I4261" i="4" s="1"/>
  <c r="G4109" i="4"/>
  <c r="I4109" i="4" s="1"/>
  <c r="G3837" i="4"/>
  <c r="I3837" i="4" s="1"/>
  <c r="G3497" i="4"/>
  <c r="I3497" i="4" s="1"/>
  <c r="G3017" i="4"/>
  <c r="I3017" i="4" s="1"/>
  <c r="G2837" i="4"/>
  <c r="I2837" i="4" s="1"/>
  <c r="G1789" i="4"/>
  <c r="I1789" i="4" s="1"/>
  <c r="G1393" i="4"/>
  <c r="I1393" i="4" s="1"/>
  <c r="G3909" i="4"/>
  <c r="I3909" i="4" s="1"/>
  <c r="G3277" i="4"/>
  <c r="I3277" i="4" s="1"/>
  <c r="G2909" i="4"/>
  <c r="I2909" i="4" s="1"/>
  <c r="G1573" i="4"/>
  <c r="I1573" i="4" s="1"/>
  <c r="G3661" i="4"/>
  <c r="I3661" i="4" s="1"/>
  <c r="G3032" i="4"/>
  <c r="I3032" i="4" s="1"/>
  <c r="G637" i="4"/>
  <c r="I637" i="4" s="1"/>
  <c r="G1292" i="4"/>
  <c r="I1292" i="4" s="1"/>
  <c r="G6017" i="4"/>
  <c r="I6017" i="4" s="1"/>
  <c r="G1587" i="4"/>
  <c r="I1587" i="4" s="1"/>
  <c r="G2540" i="4"/>
  <c r="I2540" i="4" s="1"/>
  <c r="G3025" i="4"/>
  <c r="I3025" i="4" s="1"/>
  <c r="G3833" i="4"/>
  <c r="I3833" i="4" s="1"/>
  <c r="G1685" i="4"/>
  <c r="I1685" i="4" s="1"/>
  <c r="G5889" i="4"/>
  <c r="I5889" i="4" s="1"/>
  <c r="G3468" i="4"/>
  <c r="I3468" i="4" s="1"/>
  <c r="G4290" i="4"/>
  <c r="I4290" i="4" s="1"/>
  <c r="G2733" i="4"/>
  <c r="I2733" i="4" s="1"/>
  <c r="G5625" i="4"/>
  <c r="I5625" i="4" s="1"/>
  <c r="G4737" i="4"/>
  <c r="I4737" i="4" s="1"/>
  <c r="G4817" i="4"/>
  <c r="I4817" i="4" s="1"/>
  <c r="G3593" i="4"/>
  <c r="I3593" i="4" s="1"/>
  <c r="G4418" i="4"/>
  <c r="I4418" i="4" s="1"/>
  <c r="G4825" i="4"/>
  <c r="I4825" i="4" s="1"/>
  <c r="G2186" i="4"/>
  <c r="I2186" i="4" s="1"/>
  <c r="G6057" i="4"/>
  <c r="I6057" i="4" s="1"/>
  <c r="G2765" i="4"/>
  <c r="I2765" i="4" s="1"/>
  <c r="G4241" i="4"/>
  <c r="I4241" i="4" s="1"/>
  <c r="G4130" i="4"/>
  <c r="I4130" i="4" s="1"/>
  <c r="G2250" i="4"/>
  <c r="I2250" i="4" s="1"/>
  <c r="G4746" i="4"/>
  <c r="I4746" i="4" s="1"/>
  <c r="G2065" i="4"/>
  <c r="I2065" i="4" s="1"/>
  <c r="G6026" i="4"/>
  <c r="I6026" i="4" s="1"/>
  <c r="G4206" i="4"/>
  <c r="I4206" i="4" s="1"/>
  <c r="G4675" i="4"/>
  <c r="I4675" i="4" s="1"/>
  <c r="G5780" i="4"/>
  <c r="I5780" i="4" s="1"/>
  <c r="G5194" i="4"/>
  <c r="I5194" i="4" s="1"/>
  <c r="G5113" i="4"/>
  <c r="I5113" i="4" s="1"/>
  <c r="G4467" i="4"/>
  <c r="I4467" i="4" s="1"/>
  <c r="G2232" i="4"/>
  <c r="I2232" i="4" s="1"/>
  <c r="G4412" i="4"/>
  <c r="I4412" i="4" s="1"/>
  <c r="G4555" i="4"/>
  <c r="I4555" i="4" s="1"/>
  <c r="G2421" i="4"/>
  <c r="I2421" i="4" s="1"/>
  <c r="G4614" i="4"/>
  <c r="I4614" i="4" s="1"/>
  <c r="G4851" i="4"/>
  <c r="I4851" i="4" s="1"/>
  <c r="G2093" i="4"/>
  <c r="I2093" i="4" s="1"/>
  <c r="G2256" i="4"/>
  <c r="I2256" i="4" s="1"/>
  <c r="G3286" i="4"/>
  <c r="I3286" i="4" s="1"/>
  <c r="G1559" i="4"/>
  <c r="I1559" i="4" s="1"/>
  <c r="G5827" i="4"/>
  <c r="I5827" i="4" s="1"/>
  <c r="G6046" i="4"/>
  <c r="I6046" i="4" s="1"/>
  <c r="G4974" i="4"/>
  <c r="I4974" i="4" s="1"/>
  <c r="G1599" i="4"/>
  <c r="I1599" i="4" s="1"/>
  <c r="G2615" i="4"/>
  <c r="I2615" i="4" s="1"/>
  <c r="G6012" i="4"/>
  <c r="I6012" i="4" s="1"/>
  <c r="G2749" i="4"/>
  <c r="I2749" i="4" s="1"/>
  <c r="G2338" i="4"/>
  <c r="I2338" i="4" s="1"/>
  <c r="G5273" i="4"/>
  <c r="I5273" i="4" s="1"/>
  <c r="G4744" i="4"/>
  <c r="I4744" i="4" s="1"/>
  <c r="G4129" i="4"/>
  <c r="I4129" i="4" s="1"/>
  <c r="G5512" i="4"/>
  <c r="I5512" i="4" s="1"/>
  <c r="G4874" i="4"/>
  <c r="I4874" i="4" s="1"/>
  <c r="G1993" i="4"/>
  <c r="I1993" i="4" s="1"/>
  <c r="G2739" i="4"/>
  <c r="I2739" i="4" s="1"/>
  <c r="G2357" i="4"/>
  <c r="I2357" i="4" s="1"/>
  <c r="G2561" i="4"/>
  <c r="I2561" i="4" s="1"/>
  <c r="G5226" i="4"/>
  <c r="I5226" i="4" s="1"/>
  <c r="G4724" i="4"/>
  <c r="I4724" i="4" s="1"/>
  <c r="G4867" i="4"/>
  <c r="I4867" i="4" s="1"/>
  <c r="G4892" i="4"/>
  <c r="I4892" i="4" s="1"/>
  <c r="G6084" i="4"/>
  <c r="I6084" i="4" s="1"/>
  <c r="G4478" i="4"/>
  <c r="I4478" i="4" s="1"/>
  <c r="G2013" i="4"/>
  <c r="I2013" i="4" s="1"/>
  <c r="G3572" i="4"/>
  <c r="I3572" i="4" s="1"/>
  <c r="G5681" i="4"/>
  <c r="I5681" i="4" s="1"/>
  <c r="G2865" i="4"/>
  <c r="I2865" i="4" s="1"/>
  <c r="G3569" i="4"/>
  <c r="I3569" i="4" s="1"/>
  <c r="G2892" i="4"/>
  <c r="I2892" i="4" s="1"/>
  <c r="G4610" i="4"/>
  <c r="I4610" i="4" s="1"/>
  <c r="G5538" i="4"/>
  <c r="I5538" i="4" s="1"/>
  <c r="G5041" i="4"/>
  <c r="I5041" i="4" s="1"/>
  <c r="G5185" i="4"/>
  <c r="I5185" i="4" s="1"/>
  <c r="G5490" i="4"/>
  <c r="I5490" i="4" s="1"/>
  <c r="G2801" i="4"/>
  <c r="I2801" i="4" s="1"/>
  <c r="G4609" i="4"/>
  <c r="I4609" i="4" s="1"/>
  <c r="G2525" i="4"/>
  <c r="I2525" i="4" s="1"/>
  <c r="G2653" i="4"/>
  <c r="I2653" i="4" s="1"/>
  <c r="G4793" i="4"/>
  <c r="I4793" i="4" s="1"/>
  <c r="G3585" i="4"/>
  <c r="I3585" i="4" s="1"/>
  <c r="G780" i="4"/>
  <c r="I780" i="4" s="1"/>
  <c r="G3894" i="4"/>
  <c r="I3894" i="4" s="1"/>
  <c r="G2691" i="4"/>
  <c r="I2691" i="4" s="1"/>
  <c r="G2794" i="4"/>
  <c r="I2794" i="4" s="1"/>
  <c r="G2061" i="4"/>
  <c r="I2061" i="4" s="1"/>
  <c r="G5094" i="4"/>
  <c r="I5094" i="4" s="1"/>
  <c r="G5922" i="4"/>
  <c r="I5922" i="4" s="1"/>
  <c r="G1542" i="4"/>
  <c r="I1542" i="4" s="1"/>
  <c r="G4570" i="4"/>
  <c r="I4570" i="4" s="1"/>
  <c r="G3650" i="4"/>
  <c r="I3650" i="4" s="1"/>
  <c r="G4097" i="4"/>
  <c r="I4097" i="4" s="1"/>
  <c r="G1805" i="4"/>
  <c r="I1805" i="4" s="1"/>
  <c r="G4482" i="4"/>
  <c r="I4482" i="4" s="1"/>
  <c r="G5145" i="4"/>
  <c r="I5145" i="4" s="1"/>
  <c r="G5481" i="4"/>
  <c r="I5481" i="4" s="1"/>
  <c r="G3529" i="4"/>
  <c r="I3529" i="4" s="1"/>
  <c r="G1717" i="4"/>
  <c r="I1717" i="4" s="1"/>
  <c r="G4642" i="4"/>
  <c r="I4642" i="4" s="1"/>
  <c r="G2954" i="4"/>
  <c r="I2954" i="4" s="1"/>
  <c r="G5628" i="4"/>
  <c r="I5628" i="4" s="1"/>
  <c r="G1931" i="4"/>
  <c r="I1931" i="4" s="1"/>
  <c r="G5705" i="4"/>
  <c r="I5705" i="4" s="1"/>
  <c r="G1813" i="4"/>
  <c r="I1813" i="4" s="1"/>
  <c r="G3377" i="4"/>
  <c r="I3377" i="4" s="1"/>
  <c r="G5977" i="4"/>
  <c r="I5977" i="4" s="1"/>
  <c r="G2633" i="4"/>
  <c r="I2633" i="4" s="1"/>
  <c r="G5898" i="4"/>
  <c r="I5898" i="4" s="1"/>
  <c r="G2245" i="4"/>
  <c r="I2245" i="4" s="1"/>
  <c r="G5442" i="4"/>
  <c r="I5442" i="4" s="1"/>
  <c r="G2471" i="4"/>
  <c r="I2471" i="4" s="1"/>
  <c r="G4500" i="4"/>
  <c r="I4500" i="4" s="1"/>
  <c r="G5339" i="4"/>
  <c r="I5339" i="4" s="1"/>
  <c r="G3230" i="4"/>
  <c r="I3230" i="4" s="1"/>
  <c r="G2373" i="4"/>
  <c r="I2373" i="4" s="1"/>
  <c r="G5268" i="4"/>
  <c r="I5268" i="4" s="1"/>
  <c r="G1234" i="4"/>
  <c r="I1234" i="4" s="1"/>
  <c r="G2529" i="4"/>
  <c r="I2529" i="4" s="1"/>
  <c r="G2681" i="4"/>
  <c r="I2681" i="4" s="1"/>
  <c r="G5923" i="4"/>
  <c r="I5923" i="4" s="1"/>
  <c r="G2367" i="4"/>
  <c r="I2367" i="4" s="1"/>
  <c r="G3777" i="4"/>
  <c r="I3777" i="4" s="1"/>
  <c r="G2075" i="4"/>
  <c r="I2075" i="4" s="1"/>
  <c r="G5913" i="4"/>
  <c r="I5913" i="4" s="1"/>
  <c r="G1741" i="4"/>
  <c r="I1741" i="4" s="1"/>
  <c r="G3616" i="4"/>
  <c r="I3616" i="4" s="1"/>
  <c r="G5794" i="4"/>
  <c r="I5794" i="4" s="1"/>
  <c r="G5748" i="4"/>
  <c r="I5748" i="4" s="1"/>
  <c r="G3898" i="4"/>
  <c r="I3898" i="4" s="1"/>
  <c r="G4294" i="4"/>
  <c r="I4294" i="4" s="1"/>
  <c r="G5880" i="4"/>
  <c r="I5880" i="4" s="1"/>
  <c r="G2703" i="4"/>
  <c r="I2703" i="4" s="1"/>
  <c r="G1458" i="4"/>
  <c r="I1458" i="4" s="1"/>
  <c r="G5122" i="4"/>
  <c r="I5122" i="4" s="1"/>
  <c r="G3011" i="4"/>
  <c r="I3011" i="4" s="1"/>
  <c r="G3567" i="4"/>
  <c r="I3567" i="4" s="1"/>
  <c r="G4289" i="4"/>
  <c r="I4289" i="4" s="1"/>
  <c r="G2669" i="4"/>
  <c r="I2669" i="4" s="1"/>
  <c r="G5756" i="4"/>
  <c r="I5756" i="4" s="1"/>
  <c r="G6051" i="4"/>
  <c r="I6051" i="4" s="1"/>
  <c r="G3644" i="4"/>
  <c r="I3644" i="4" s="1"/>
  <c r="G3460" i="4"/>
  <c r="I3460" i="4" s="1"/>
  <c r="G5571" i="4"/>
  <c r="I5571" i="4" s="1"/>
  <c r="G4844" i="4"/>
  <c r="I4844" i="4" s="1"/>
  <c r="G4409" i="4"/>
  <c r="I4409" i="4" s="1"/>
  <c r="G4387" i="4"/>
  <c r="I4387" i="4" s="1"/>
  <c r="G3995" i="4"/>
  <c r="I3995" i="4" s="1"/>
  <c r="G5555" i="4"/>
  <c r="I5555" i="4" s="1"/>
  <c r="G5507" i="4"/>
  <c r="I5507" i="4" s="1"/>
  <c r="G2754" i="4"/>
  <c r="I2754" i="4" s="1"/>
  <c r="G3385" i="4"/>
  <c r="I3385" i="4" s="1"/>
  <c r="G4618" i="4"/>
  <c r="I4618" i="4" s="1"/>
  <c r="G1730" i="4"/>
  <c r="I1730" i="4" s="1"/>
  <c r="G3307" i="4"/>
  <c r="I3307" i="4" s="1"/>
  <c r="G3993" i="4"/>
  <c r="I3993" i="4" s="1"/>
  <c r="G2100" i="4"/>
  <c r="I2100" i="4" s="1"/>
  <c r="G6025" i="4"/>
  <c r="I6025" i="4" s="1"/>
  <c r="G5801" i="4"/>
  <c r="I5801" i="4" s="1"/>
  <c r="G1797" i="4"/>
  <c r="I1797" i="4" s="1"/>
  <c r="G5057" i="4"/>
  <c r="I5057" i="4" s="1"/>
  <c r="G5585" i="4"/>
  <c r="I5585" i="4" s="1"/>
  <c r="G4810" i="4"/>
  <c r="I4810" i="4" s="1"/>
  <c r="G5553" i="4"/>
  <c r="I5553" i="4" s="1"/>
  <c r="G3233" i="4"/>
  <c r="I3233" i="4" s="1"/>
  <c r="G4111" i="4"/>
  <c r="I4111" i="4" s="1"/>
  <c r="G5204" i="4"/>
  <c r="I5204" i="4" s="1"/>
  <c r="G5850" i="4"/>
  <c r="I5850" i="4" s="1"/>
  <c r="G2812" i="4"/>
  <c r="I2812" i="4" s="1"/>
  <c r="G5521" i="4"/>
  <c r="I5521" i="4" s="1"/>
  <c r="G4930" i="4"/>
  <c r="I4930" i="4" s="1"/>
  <c r="G1183" i="4"/>
  <c r="I1183" i="4" s="1"/>
  <c r="G4988" i="4"/>
  <c r="I4988" i="4" s="1"/>
  <c r="G4942" i="4"/>
  <c r="I4942" i="4" s="1"/>
  <c r="G6106" i="4"/>
  <c r="I6106" i="4" s="1"/>
  <c r="G4894" i="4"/>
  <c r="I4894" i="4" s="1"/>
  <c r="G6036" i="4"/>
  <c r="I6036" i="4" s="1"/>
  <c r="G5314" i="4"/>
  <c r="I5314" i="4" s="1"/>
  <c r="G1421" i="4"/>
  <c r="I1421" i="4" s="1"/>
  <c r="G5011" i="4"/>
  <c r="I5011" i="4" s="1"/>
  <c r="G5644" i="4"/>
  <c r="I5644" i="4" s="1"/>
  <c r="G4843" i="4"/>
  <c r="I4843" i="4" s="1"/>
  <c r="G2581" i="4"/>
  <c r="I2581" i="4" s="1"/>
  <c r="G6107" i="4"/>
  <c r="I6107" i="4" s="1"/>
  <c r="G6126" i="4"/>
  <c r="I6126" i="4" s="1"/>
  <c r="G2485" i="4"/>
  <c r="I2485" i="4" s="1"/>
  <c r="G3630" i="4"/>
  <c r="I3630" i="4" s="1"/>
  <c r="G1855" i="4"/>
  <c r="I1855" i="4" s="1"/>
  <c r="G1575" i="4"/>
  <c r="I1575" i="4" s="1"/>
  <c r="G2623" i="4"/>
  <c r="I2623" i="4" s="1"/>
  <c r="G2453" i="4"/>
  <c r="I2453" i="4" s="1"/>
  <c r="G1985" i="4"/>
  <c r="I1985" i="4" s="1"/>
  <c r="G1863" i="4"/>
  <c r="I1863" i="4" s="1"/>
  <c r="G1823" i="4"/>
  <c r="I1823" i="4" s="1"/>
  <c r="G4505" i="4"/>
  <c r="I4505" i="4" s="1"/>
  <c r="G5091" i="4"/>
  <c r="I5091" i="4" s="1"/>
  <c r="G4204" i="4"/>
  <c r="I4204" i="4" s="1"/>
  <c r="G1781" i="4"/>
  <c r="I1781" i="4" s="1"/>
  <c r="G3051" i="4"/>
  <c r="I3051" i="4" s="1"/>
  <c r="G1118" i="4"/>
  <c r="I1118" i="4" s="1"/>
  <c r="G4434" i="4"/>
  <c r="I4434" i="4" s="1"/>
  <c r="G2377" i="4"/>
  <c r="I2377" i="4" s="1"/>
  <c r="G2741" i="4"/>
  <c r="I2741" i="4" s="1"/>
  <c r="G862" i="4"/>
  <c r="I862" i="4" s="1"/>
  <c r="G4995" i="4"/>
  <c r="I4995" i="4" s="1"/>
  <c r="G1909" i="4"/>
  <c r="I1909" i="4" s="1"/>
  <c r="G5524" i="4"/>
  <c r="I5524" i="4" s="1"/>
  <c r="G6007" i="4"/>
  <c r="I6007" i="4" s="1"/>
  <c r="G4630" i="4"/>
  <c r="I4630" i="4" s="1"/>
  <c r="G2029" i="4"/>
  <c r="I2029" i="4" s="1"/>
  <c r="G5010" i="4"/>
  <c r="I5010" i="4" s="1"/>
  <c r="G1069" i="4"/>
  <c r="I1069" i="4" s="1"/>
  <c r="G5738" i="4"/>
  <c r="I5738" i="4" s="1"/>
  <c r="G654" i="4"/>
  <c r="I654" i="4" s="1"/>
  <c r="G5457" i="4"/>
  <c r="I5457" i="4" s="1"/>
  <c r="G4940" i="4"/>
  <c r="I4940" i="4" s="1"/>
  <c r="G5876" i="4"/>
  <c r="I5876" i="4" s="1"/>
  <c r="G5550" i="4"/>
  <c r="I5550" i="4" s="1"/>
  <c r="G3895" i="4"/>
  <c r="I3895" i="4" s="1"/>
  <c r="G2505" i="4"/>
  <c r="I2505" i="4" s="1"/>
  <c r="G2104" i="4"/>
  <c r="I2104" i="4" s="1"/>
  <c r="G2676" i="4"/>
  <c r="I2676" i="4" s="1"/>
  <c r="G4872" i="4"/>
  <c r="I4872" i="4" s="1"/>
  <c r="G5528" i="4"/>
  <c r="I5528" i="4" s="1"/>
  <c r="G4761" i="4"/>
  <c r="I4761" i="4" s="1"/>
  <c r="G6153" i="4"/>
  <c r="I6153" i="4" s="1"/>
  <c r="G2117" i="4"/>
  <c r="I2117" i="4" s="1"/>
  <c r="G3540" i="4"/>
  <c r="I3540" i="4" s="1"/>
  <c r="G6108" i="4"/>
  <c r="I6108" i="4" s="1"/>
  <c r="G3297" i="4"/>
  <c r="I3297" i="4" s="1"/>
  <c r="G5137" i="4"/>
  <c r="I5137" i="4" s="1"/>
  <c r="G1989" i="4"/>
  <c r="I1989" i="4" s="1"/>
  <c r="G5884" i="4"/>
  <c r="I5884" i="4" s="1"/>
  <c r="G4063" i="4"/>
  <c r="I4063" i="4" s="1"/>
  <c r="G5250" i="4"/>
  <c r="I5250" i="4" s="1"/>
  <c r="G1829" i="4"/>
  <c r="I1829" i="4" s="1"/>
  <c r="G5449" i="4"/>
  <c r="I5449" i="4" s="1"/>
  <c r="G4410" i="4"/>
  <c r="I4410" i="4" s="1"/>
  <c r="G5466" i="4"/>
  <c r="I5466" i="4" s="1"/>
  <c r="G3417" i="4"/>
  <c r="I3417" i="4" s="1"/>
  <c r="G4657" i="4"/>
  <c r="I4657" i="4" s="1"/>
  <c r="G4426" i="4"/>
  <c r="I4426" i="4" s="1"/>
  <c r="G4806" i="4"/>
  <c r="I4806" i="4" s="1"/>
  <c r="G5929" i="4"/>
  <c r="I5929" i="4" s="1"/>
  <c r="G5116" i="4"/>
  <c r="I5116" i="4" s="1"/>
  <c r="G3425" i="4"/>
  <c r="I3425" i="4" s="1"/>
  <c r="G2164" i="4"/>
  <c r="I2164" i="4" s="1"/>
  <c r="G3854" i="4"/>
  <c r="I3854" i="4" s="1"/>
  <c r="G2389" i="4"/>
  <c r="I2389" i="4" s="1"/>
  <c r="G4251" i="4"/>
  <c r="I4251" i="4" s="1"/>
  <c r="G5548" i="4"/>
  <c r="I5548" i="4" s="1"/>
  <c r="G3281" i="4"/>
  <c r="I3281" i="4" s="1"/>
  <c r="G6145" i="4"/>
  <c r="I6145" i="4" s="1"/>
  <c r="G3337" i="4"/>
  <c r="I3337" i="4" s="1"/>
  <c r="G3521" i="4"/>
  <c r="I3521" i="4" s="1"/>
  <c r="G6073" i="4"/>
  <c r="I6073" i="4" s="1"/>
  <c r="G2841" i="4"/>
  <c r="I2841" i="4" s="1"/>
  <c r="G2657" i="4"/>
  <c r="I2657" i="4" s="1"/>
  <c r="G5270" i="4"/>
  <c r="I5270" i="4" s="1"/>
  <c r="G3255" i="4"/>
  <c r="I3255" i="4" s="1"/>
  <c r="G4766" i="4"/>
  <c r="I4766" i="4" s="1"/>
  <c r="G2928" i="4"/>
  <c r="I2928" i="4" s="1"/>
  <c r="G1217" i="4"/>
  <c r="I1217" i="4" s="1"/>
  <c r="G3169" i="4"/>
  <c r="I3169" i="4" s="1"/>
  <c r="G4961" i="4"/>
  <c r="I4961" i="4" s="1"/>
  <c r="G2988" i="4"/>
  <c r="I2988" i="4" s="1"/>
  <c r="G4452" i="4"/>
  <c r="I4452" i="4" s="1"/>
  <c r="G2149" i="4"/>
  <c r="I2149" i="4" s="1"/>
  <c r="G1577" i="4"/>
  <c r="I1577" i="4" s="1"/>
  <c r="G4225" i="4"/>
  <c r="I4225" i="4" s="1"/>
  <c r="G2771" i="4"/>
  <c r="I2771" i="4" s="1"/>
  <c r="G5900" i="4"/>
  <c r="I5900" i="4" s="1"/>
  <c r="G5241" i="4"/>
  <c r="I5241" i="4" s="1"/>
  <c r="G2431" i="4"/>
  <c r="I2431" i="4" s="1"/>
  <c r="G2959" i="4"/>
  <c r="I2959" i="4" s="1"/>
  <c r="G3843" i="4"/>
  <c r="I3843" i="4" s="1"/>
  <c r="G5147" i="4"/>
  <c r="I5147" i="4" s="1"/>
  <c r="G4307" i="4"/>
  <c r="I4307" i="4" s="1"/>
  <c r="G5803" i="4"/>
  <c r="I5803" i="4" s="1"/>
  <c r="G4172" i="4"/>
  <c r="I4172" i="4" s="1"/>
  <c r="G5460" i="4"/>
  <c r="I5460" i="4" s="1"/>
  <c r="G5988" i="4"/>
  <c r="I5988" i="4" s="1"/>
  <c r="G5651" i="4"/>
  <c r="I5651" i="4" s="1"/>
  <c r="G5291" i="4"/>
  <c r="I5291" i="4" s="1"/>
  <c r="G4299" i="4"/>
  <c r="I4299" i="4" s="1"/>
  <c r="G6067" i="4"/>
  <c r="I6067" i="4" s="1"/>
  <c r="G3716" i="4"/>
  <c r="I3716" i="4" s="1"/>
  <c r="G5300" i="4"/>
  <c r="I5300" i="4" s="1"/>
  <c r="G3900" i="4"/>
  <c r="I3900" i="4" s="1"/>
  <c r="G4732" i="4"/>
  <c r="I4732" i="4" s="1"/>
  <c r="G4644" i="4"/>
  <c r="I4644" i="4" s="1"/>
  <c r="G6076" i="4"/>
  <c r="I6076" i="4" s="1"/>
  <c r="G4075" i="4"/>
  <c r="I4075" i="4" s="1"/>
  <c r="G3963" i="4"/>
  <c r="I3963" i="4" s="1"/>
  <c r="G5755" i="4"/>
  <c r="I5755" i="4" s="1"/>
  <c r="G3708" i="4"/>
  <c r="I3708" i="4" s="1"/>
  <c r="G4300" i="4"/>
  <c r="I4300" i="4" s="1"/>
  <c r="G6020" i="4"/>
  <c r="I6020" i="4" s="1"/>
  <c r="G5891" i="4"/>
  <c r="I5891" i="4" s="1"/>
  <c r="G3923" i="4"/>
  <c r="I3923" i="4" s="1"/>
  <c r="G5219" i="4"/>
  <c r="I5219" i="4" s="1"/>
  <c r="G5987" i="4"/>
  <c r="I5987" i="4" s="1"/>
  <c r="G3892" i="4"/>
  <c r="I3892" i="4" s="1"/>
  <c r="G5004" i="4"/>
  <c r="I5004" i="4" s="1"/>
  <c r="G5820" i="4"/>
  <c r="I5820" i="4" s="1"/>
  <c r="G3372" i="4"/>
  <c r="I3372" i="4" s="1"/>
  <c r="G3932" i="4"/>
  <c r="I3932" i="4" s="1"/>
  <c r="G4884" i="4"/>
  <c r="I4884" i="4" s="1"/>
  <c r="G4668" i="4"/>
  <c r="I4668" i="4" s="1"/>
  <c r="G5436" i="4"/>
  <c r="I5436" i="4" s="1"/>
  <c r="G5178" i="4"/>
  <c r="I5178" i="4" s="1"/>
  <c r="G4707" i="4"/>
  <c r="I4707" i="4" s="1"/>
  <c r="G3908" i="4"/>
  <c r="I3908" i="4" s="1"/>
  <c r="G2587" i="4"/>
  <c r="I2587" i="4" s="1"/>
  <c r="G1278" i="4"/>
  <c r="I1278" i="4" s="1"/>
  <c r="G4161" i="4"/>
  <c r="I4161" i="4" s="1"/>
  <c r="G2249" i="4"/>
  <c r="I2249" i="4" s="1"/>
  <c r="G2871" i="4"/>
  <c r="I2871" i="4" s="1"/>
  <c r="G4753" i="4"/>
  <c r="I4753" i="4" s="1"/>
  <c r="G2220" i="4"/>
  <c r="I2220" i="4" s="1"/>
  <c r="G3489" i="4"/>
  <c r="I3489" i="4" s="1"/>
  <c r="G678" i="4"/>
  <c r="I678" i="4" s="1"/>
  <c r="G6105" i="4"/>
  <c r="I6105" i="4" s="1"/>
  <c r="G1844" i="4"/>
  <c r="I1844" i="4" s="1"/>
  <c r="G5905" i="4"/>
  <c r="I5905" i="4" s="1"/>
  <c r="G1877" i="4"/>
  <c r="I1877" i="4" s="1"/>
  <c r="G1197" i="4"/>
  <c r="I1197" i="4" s="1"/>
  <c r="G5745" i="4"/>
  <c r="I5745" i="4" s="1"/>
  <c r="G5649" i="4"/>
  <c r="I5649" i="4" s="1"/>
  <c r="G5634" i="4"/>
  <c r="I5634" i="4" s="1"/>
  <c r="G5793" i="4"/>
  <c r="I5793" i="4" s="1"/>
  <c r="G1693" i="4"/>
  <c r="I1693" i="4" s="1"/>
  <c r="G894" i="4"/>
  <c r="I894" i="4" s="1"/>
  <c r="G5572" i="4"/>
  <c r="I5572" i="4" s="1"/>
  <c r="G2625" i="4"/>
  <c r="I2625" i="4" s="1"/>
  <c r="G5833" i="4"/>
  <c r="I5833" i="4" s="1"/>
  <c r="G5330" i="4"/>
  <c r="I5330" i="4" s="1"/>
  <c r="G1957" i="4"/>
  <c r="I1957" i="4" s="1"/>
  <c r="G5879" i="4"/>
  <c r="I5879" i="4" s="1"/>
  <c r="G4430" i="4"/>
  <c r="I4430" i="4" s="1"/>
  <c r="G4497" i="4"/>
  <c r="I4497" i="4" s="1"/>
  <c r="G4583" i="4"/>
  <c r="I4583" i="4" s="1"/>
  <c r="G5307" i="4"/>
  <c r="I5307" i="4" s="1"/>
  <c r="G3262" i="4"/>
  <c r="I3262" i="4" s="1"/>
  <c r="G6060" i="4"/>
  <c r="I6060" i="4" s="1"/>
  <c r="G4491" i="4"/>
  <c r="I4491" i="4" s="1"/>
  <c r="G1622" i="4"/>
  <c r="I1622" i="4" s="1"/>
  <c r="G2685" i="4"/>
  <c r="I2685" i="4" s="1"/>
  <c r="G2565" i="4"/>
  <c r="I2565" i="4" s="1"/>
  <c r="G3043" i="4"/>
  <c r="I3043" i="4" s="1"/>
  <c r="G1523" i="4"/>
  <c r="I1523" i="4" s="1"/>
  <c r="G4361" i="4"/>
  <c r="I4361" i="4" s="1"/>
  <c r="G2283" i="4"/>
  <c r="I2283" i="4" s="1"/>
  <c r="G4881" i="4"/>
  <c r="I4881" i="4" s="1"/>
  <c r="G3163" i="4"/>
  <c r="I3163" i="4" s="1"/>
  <c r="G3553" i="4"/>
  <c r="I3553" i="4" s="1"/>
  <c r="G2347" i="4"/>
  <c r="I2347" i="4" s="1"/>
  <c r="G2969" i="4"/>
  <c r="I2969" i="4" s="1"/>
  <c r="G2683" i="4"/>
  <c r="I2683" i="4" s="1"/>
  <c r="G6097" i="4"/>
  <c r="I6097" i="4" s="1"/>
  <c r="G3020" i="4"/>
  <c r="I3020" i="4" s="1"/>
  <c r="G2210" i="4"/>
  <c r="I2210" i="4" s="1"/>
  <c r="G1020" i="4"/>
  <c r="I1020" i="4" s="1"/>
  <c r="G5737" i="4"/>
  <c r="I5737" i="4" s="1"/>
  <c r="G5897" i="4"/>
  <c r="I5897" i="4" s="1"/>
  <c r="G1917" i="4"/>
  <c r="I1917" i="4" s="1"/>
  <c r="G2131" i="4"/>
  <c r="I2131" i="4" s="1"/>
  <c r="G2077" i="4"/>
  <c r="I2077" i="4" s="1"/>
  <c r="G3049" i="4"/>
  <c r="I3049" i="4" s="1"/>
  <c r="G5411" i="4"/>
  <c r="I5411" i="4" s="1"/>
  <c r="G5874" i="4"/>
  <c r="I5874" i="4" s="1"/>
  <c r="G2996" i="4"/>
  <c r="I2996" i="4" s="1"/>
  <c r="G1653" i="4"/>
  <c r="I1653" i="4" s="1"/>
  <c r="G3714" i="4"/>
  <c r="I3714" i="4" s="1"/>
  <c r="G5643" i="4"/>
  <c r="I5643" i="4" s="1"/>
  <c r="G4699" i="4"/>
  <c r="I4699" i="4" s="1"/>
  <c r="G3698" i="4"/>
  <c r="I3698" i="4" s="1"/>
  <c r="G2461" i="4"/>
  <c r="I2461" i="4" s="1"/>
  <c r="G4212" i="4"/>
  <c r="I4212" i="4" s="1"/>
  <c r="G4340" i="4"/>
  <c r="I4340" i="4" s="1"/>
  <c r="G5180" i="4"/>
  <c r="I5180" i="4" s="1"/>
  <c r="G5284" i="4"/>
  <c r="I5284" i="4" s="1"/>
  <c r="G1607" i="4"/>
  <c r="I1607" i="4" s="1"/>
  <c r="G1519" i="4"/>
  <c r="I1519" i="4" s="1"/>
  <c r="G5595" i="4"/>
  <c r="I5595" i="4" s="1"/>
  <c r="G5652" i="4"/>
  <c r="I5652" i="4" s="1"/>
  <c r="G3326" i="4"/>
  <c r="I3326" i="4" s="1"/>
  <c r="G1631" i="4"/>
  <c r="I1631" i="4" s="1"/>
  <c r="G2975" i="4"/>
  <c r="I2975" i="4" s="1"/>
  <c r="G2193" i="4"/>
  <c r="I2193" i="4" s="1"/>
  <c r="G5092" i="4"/>
  <c r="I5092" i="4" s="1"/>
  <c r="G2221" i="4"/>
  <c r="I2221" i="4" s="1"/>
  <c r="G6081" i="4"/>
  <c r="I6081" i="4" s="1"/>
  <c r="G1869" i="4"/>
  <c r="I1869" i="4" s="1"/>
  <c r="G2729" i="4"/>
  <c r="I2729" i="4" s="1"/>
  <c r="G4538" i="4"/>
  <c r="I4538" i="4" s="1"/>
  <c r="G4185" i="4"/>
  <c r="I4185" i="4" s="1"/>
  <c r="G1700" i="4"/>
  <c r="I1700" i="4" s="1"/>
  <c r="G3721" i="4"/>
  <c r="I3721" i="4" s="1"/>
  <c r="G5017" i="4"/>
  <c r="I5017" i="4" s="1"/>
  <c r="G5362" i="4"/>
  <c r="I5362" i="4" s="1"/>
  <c r="G4393" i="4"/>
  <c r="I4393" i="4" s="1"/>
  <c r="G5179" i="4"/>
  <c r="I5179" i="4" s="1"/>
  <c r="G5642" i="4"/>
  <c r="I5642" i="4" s="1"/>
  <c r="G2817" i="4"/>
  <c r="I2817" i="4" s="1"/>
  <c r="G4566" i="4"/>
  <c r="I4566" i="4" s="1"/>
  <c r="G2465" i="4"/>
  <c r="I2465" i="4" s="1"/>
  <c r="G878" i="4"/>
  <c r="I878" i="4" s="1"/>
  <c r="G2589" i="4"/>
  <c r="I2589" i="4" s="1"/>
  <c r="G2978" i="4"/>
  <c r="I2978" i="4" s="1"/>
  <c r="G4540" i="4"/>
  <c r="I4540" i="4" s="1"/>
  <c r="G3897" i="4"/>
  <c r="I3897" i="4" s="1"/>
  <c r="G5297" i="4"/>
  <c r="I5297" i="4" s="1"/>
  <c r="G2237" i="4"/>
  <c r="I2237" i="4" s="1"/>
  <c r="G5699" i="4"/>
  <c r="I5699" i="4" s="1"/>
  <c r="G5619" i="4"/>
  <c r="I5619" i="4" s="1"/>
  <c r="G5321" i="4"/>
  <c r="I5321" i="4" s="1"/>
  <c r="G5155" i="4"/>
  <c r="I5155" i="4" s="1"/>
  <c r="G4529" i="4"/>
  <c r="I4529" i="4" s="1"/>
  <c r="G2584" i="4"/>
  <c r="I2584" i="4" s="1"/>
  <c r="G3218" i="4"/>
  <c r="I3218" i="4" s="1"/>
  <c r="G5739" i="4"/>
  <c r="I5739" i="4" s="1"/>
  <c r="G6137" i="4"/>
  <c r="I6137" i="4" s="1"/>
  <c r="G1555" i="4"/>
  <c r="I1555" i="4" s="1"/>
  <c r="G4673" i="4"/>
  <c r="I4673" i="4" s="1"/>
  <c r="G3849" i="4"/>
  <c r="I3849" i="4" s="1"/>
  <c r="G2513" i="4"/>
  <c r="I2513" i="4" s="1"/>
  <c r="G3505" i="4"/>
  <c r="I3505" i="4" s="1"/>
  <c r="G5281" i="4"/>
  <c r="I5281" i="4" s="1"/>
  <c r="G3071" i="4"/>
  <c r="I3071" i="4" s="1"/>
  <c r="G5665" i="4"/>
  <c r="I5665" i="4" s="1"/>
  <c r="G5594" i="4"/>
  <c r="I5594" i="4" s="1"/>
  <c r="G4634" i="4"/>
  <c r="I4634" i="4" s="1"/>
  <c r="G4674" i="4"/>
  <c r="I4674" i="4" s="1"/>
  <c r="G3423" i="4"/>
  <c r="I3423" i="4" s="1"/>
  <c r="G3761" i="4"/>
  <c r="I3761" i="4" s="1"/>
  <c r="G4690" i="4"/>
  <c r="I4690" i="4" s="1"/>
  <c r="G4691" i="4"/>
  <c r="I4691" i="4" s="1"/>
  <c r="G2285" i="4"/>
  <c r="I2285" i="4" s="1"/>
  <c r="G4249" i="4"/>
  <c r="I4249" i="4" s="1"/>
  <c r="G4443" i="4"/>
  <c r="I4443" i="4" s="1"/>
  <c r="G4338" i="4"/>
  <c r="I4338" i="4" s="1"/>
  <c r="G2205" i="4"/>
  <c r="I2205" i="4" s="1"/>
  <c r="G6033" i="4"/>
  <c r="I6033" i="4" s="1"/>
  <c r="G6154" i="4"/>
  <c r="I6154" i="4" s="1"/>
  <c r="G3001" i="4"/>
  <c r="I3001" i="4" s="1"/>
  <c r="G2115" i="4"/>
  <c r="I2115" i="4" s="1"/>
  <c r="G4228" i="4"/>
  <c r="I4228" i="4" s="1"/>
  <c r="G5828" i="4"/>
  <c r="I5828" i="4" s="1"/>
  <c r="G3985" i="4"/>
  <c r="I3985" i="4" s="1"/>
  <c r="G4514" i="4"/>
  <c r="I4514" i="4" s="1"/>
  <c r="G4652" i="4"/>
  <c r="I4652" i="4" s="1"/>
  <c r="G3659" i="4"/>
  <c r="I3659" i="4" s="1"/>
  <c r="G3713" i="4"/>
  <c r="I3713" i="4" s="1"/>
  <c r="G4594" i="4"/>
  <c r="I4594" i="4" s="1"/>
  <c r="G5026" i="4"/>
  <c r="I5026" i="4" s="1"/>
  <c r="G1291" i="4"/>
  <c r="I1291" i="4" s="1"/>
  <c r="G4330" i="4"/>
  <c r="I4330" i="4" s="1"/>
  <c r="G3129" i="4"/>
  <c r="I3129" i="4" s="1"/>
  <c r="G5459" i="4"/>
  <c r="I5459" i="4" s="1"/>
  <c r="G3081" i="4"/>
  <c r="I3081" i="4" s="1"/>
  <c r="G2887" i="4"/>
  <c r="I2887" i="4" s="1"/>
  <c r="G1099" i="4"/>
  <c r="I1099" i="4" s="1"/>
  <c r="G1130" i="4"/>
  <c r="I1130" i="4" s="1"/>
  <c r="G2138" i="4"/>
  <c r="I2138" i="4" s="1"/>
  <c r="G3745" i="4"/>
  <c r="I3745" i="4" s="1"/>
  <c r="G4033" i="4"/>
  <c r="I4033" i="4" s="1"/>
  <c r="G6008" i="4"/>
  <c r="I6008" i="4" s="1"/>
  <c r="G2668" i="4"/>
  <c r="I2668" i="4" s="1"/>
  <c r="G4641" i="4"/>
  <c r="I4641" i="4" s="1"/>
  <c r="G1925" i="4"/>
  <c r="I1925" i="4" s="1"/>
  <c r="G5361" i="4"/>
  <c r="I5361" i="4" s="1"/>
  <c r="G3477" i="4"/>
  <c r="I3477" i="4" s="1"/>
  <c r="G1674" i="4"/>
  <c r="I1674" i="4" s="1"/>
  <c r="G4481" i="4"/>
  <c r="I4481" i="4" s="1"/>
  <c r="G5377" i="4"/>
  <c r="I5377" i="4" s="1"/>
  <c r="G5258" i="4"/>
  <c r="I5258" i="4" s="1"/>
  <c r="G2595" i="4"/>
  <c r="I2595" i="4" s="1"/>
  <c r="G1820" i="4"/>
  <c r="I1820" i="4" s="1"/>
  <c r="G4801" i="4"/>
  <c r="I4801" i="4" s="1"/>
  <c r="G895" i="4"/>
  <c r="I895" i="4" s="1"/>
  <c r="G4322" i="4"/>
  <c r="I4322" i="4" s="1"/>
  <c r="G2554" i="4"/>
  <c r="I2554" i="4" s="1"/>
  <c r="G2057" i="4"/>
  <c r="I2057" i="4" s="1"/>
  <c r="G711" i="4"/>
  <c r="I711" i="4" s="1"/>
  <c r="G2650" i="4"/>
  <c r="I2650" i="4" s="1"/>
  <c r="G3913" i="4"/>
  <c r="I3913" i="4" s="1"/>
  <c r="G4346" i="4"/>
  <c r="I4346" i="4" s="1"/>
  <c r="G3647" i="4"/>
  <c r="I3647" i="4" s="1"/>
  <c r="G3937" i="4"/>
  <c r="I3937" i="4" s="1"/>
  <c r="G2269" i="4"/>
  <c r="I2269" i="4" s="1"/>
  <c r="G3256" i="4"/>
  <c r="I3256" i="4" s="1"/>
  <c r="G1563" i="4"/>
  <c r="I1563" i="4" s="1"/>
  <c r="G4986" i="4"/>
  <c r="I4986" i="4" s="1"/>
  <c r="G2219" i="4"/>
  <c r="I2219" i="4" s="1"/>
  <c r="G4148" i="4"/>
  <c r="I4148" i="4" s="1"/>
  <c r="G903" i="4"/>
  <c r="I903" i="4" s="1"/>
  <c r="G3623" i="4"/>
  <c r="I3623" i="4" s="1"/>
  <c r="G2563" i="4"/>
  <c r="I2563" i="4" s="1"/>
  <c r="G2125" i="4"/>
  <c r="I2125" i="4" s="1"/>
  <c r="G6155" i="4"/>
  <c r="I6155" i="4" s="1"/>
  <c r="G4819" i="4"/>
  <c r="I4819" i="4" s="1"/>
  <c r="G2535" i="4"/>
  <c r="I2535" i="4" s="1"/>
  <c r="G2437" i="4"/>
  <c r="I2437" i="4" s="1"/>
  <c r="G2757" i="4"/>
  <c r="I2757" i="4" s="1"/>
  <c r="G5804" i="4"/>
  <c r="I5804" i="4" s="1"/>
  <c r="G4676" i="4"/>
  <c r="I4676" i="4" s="1"/>
  <c r="G5516" i="4"/>
  <c r="I5516" i="4" s="1"/>
  <c r="G4427" i="4"/>
  <c r="I4427" i="4" s="1"/>
  <c r="G5500" i="4"/>
  <c r="I5500" i="4" s="1"/>
  <c r="G2487" i="4"/>
  <c r="I2487" i="4" s="1"/>
  <c r="G2895" i="4"/>
  <c r="I2895" i="4" s="1"/>
  <c r="G1615" i="4"/>
  <c r="I1615" i="4" s="1"/>
  <c r="G6027" i="4"/>
  <c r="I6027" i="4" s="1"/>
  <c r="G4190" i="4"/>
  <c r="I4190" i="4" s="1"/>
  <c r="G1903" i="4"/>
  <c r="I1903" i="4" s="1"/>
  <c r="G1655" i="4"/>
  <c r="I1655" i="4" s="1"/>
  <c r="G2165" i="4"/>
  <c r="I2165" i="4" s="1"/>
  <c r="G2607" i="4"/>
  <c r="I2607" i="4" s="1"/>
  <c r="G4714" i="4"/>
  <c r="I4714" i="4" s="1"/>
  <c r="G3449" i="4"/>
  <c r="I3449" i="4" s="1"/>
  <c r="G2953" i="4"/>
  <c r="I2953" i="4" s="1"/>
  <c r="G4015" i="4"/>
  <c r="I4015" i="4" s="1"/>
  <c r="G1405" i="4"/>
  <c r="I1405" i="4" s="1"/>
  <c r="G4633" i="4"/>
  <c r="I4633" i="4" s="1"/>
  <c r="G2229" i="4"/>
  <c r="I2229" i="4" s="1"/>
  <c r="G4321" i="4"/>
  <c r="I4321" i="4" s="1"/>
  <c r="G4489" i="4"/>
  <c r="I4489" i="4" s="1"/>
  <c r="G4697" i="4"/>
  <c r="I4697" i="4" s="1"/>
  <c r="G5068" i="4"/>
  <c r="I5068" i="4" s="1"/>
  <c r="G5818" i="4"/>
  <c r="I5818" i="4" s="1"/>
  <c r="G4809" i="4"/>
  <c r="I4809" i="4" s="1"/>
  <c r="G3622" i="4"/>
  <c r="I3622" i="4" s="1"/>
  <c r="G4267" i="4"/>
  <c r="I4267" i="4" s="1"/>
  <c r="G4556" i="4"/>
  <c r="I4556" i="4" s="1"/>
  <c r="G4180" i="4"/>
  <c r="I4180" i="4" s="1"/>
  <c r="G2557" i="4"/>
  <c r="I2557" i="4" s="1"/>
  <c r="G3969" i="4"/>
  <c r="I3969" i="4" s="1"/>
  <c r="G2273" i="4"/>
  <c r="I2273" i="4" s="1"/>
  <c r="G4209" i="4"/>
  <c r="I4209" i="4" s="1"/>
  <c r="G1399" i="4"/>
  <c r="I1399" i="4" s="1"/>
  <c r="G3970" i="4"/>
  <c r="I3970" i="4" s="1"/>
  <c r="G5146" i="4"/>
  <c r="I5146" i="4" s="1"/>
  <c r="G6002" i="4"/>
  <c r="I6002" i="4" s="1"/>
  <c r="G5924" i="4"/>
  <c r="I5924" i="4" s="1"/>
  <c r="G5201" i="4"/>
  <c r="I5201" i="4" s="1"/>
  <c r="G2019" i="4"/>
  <c r="I2019" i="4" s="1"/>
  <c r="G2314" i="4"/>
  <c r="I2314" i="4" s="1"/>
  <c r="G4852" i="4"/>
  <c r="I4852" i="4" s="1"/>
  <c r="G2569" i="4"/>
  <c r="I2569" i="4" s="1"/>
  <c r="G5667" i="4"/>
  <c r="I5667" i="4" s="1"/>
  <c r="G3769" i="4"/>
  <c r="I3769" i="4" s="1"/>
  <c r="G4145" i="4"/>
  <c r="I4145" i="4" s="1"/>
  <c r="G4046" i="4"/>
  <c r="I4046" i="4" s="1"/>
  <c r="G2401" i="4"/>
  <c r="I2401" i="4" s="1"/>
  <c r="G4404" i="4"/>
  <c r="I4404" i="4" s="1"/>
  <c r="G876" i="4"/>
  <c r="I876" i="4" s="1"/>
  <c r="G5020" i="4"/>
  <c r="I5020" i="4" s="1"/>
  <c r="G5761" i="4"/>
  <c r="I5761" i="4" s="1"/>
  <c r="G1733" i="4"/>
  <c r="I1733" i="4" s="1"/>
  <c r="G4305" i="4"/>
  <c r="I4305" i="4" s="1"/>
  <c r="G1893" i="4"/>
  <c r="I1893" i="4" s="1"/>
  <c r="G5993" i="4"/>
  <c r="I5993" i="4" s="1"/>
  <c r="G4738" i="4"/>
  <c r="I4738" i="4" s="1"/>
  <c r="G1507" i="4"/>
  <c r="I1507" i="4" s="1"/>
  <c r="G4747" i="4"/>
  <c r="I4747" i="4" s="1"/>
  <c r="G5955" i="4"/>
  <c r="I5955" i="4" s="1"/>
  <c r="G4647" i="4"/>
  <c r="I4647" i="4" s="1"/>
  <c r="G1852" i="4"/>
  <c r="I1852" i="4" s="1"/>
  <c r="G5506" i="4"/>
  <c r="I5506" i="4" s="1"/>
  <c r="G1845" i="4"/>
  <c r="I1845" i="4" s="1"/>
  <c r="G5994" i="4"/>
  <c r="I5994" i="4" s="1"/>
  <c r="G2067" i="4"/>
  <c r="I2067" i="4" s="1"/>
  <c r="G4803" i="4"/>
  <c r="I4803" i="4" s="1"/>
  <c r="G5138" i="4"/>
  <c r="I5138" i="4" s="1"/>
  <c r="G4025" i="4"/>
  <c r="I4025" i="4" s="1"/>
  <c r="G5066" i="4"/>
  <c r="I5066" i="4" s="1"/>
  <c r="G2449" i="4"/>
  <c r="I2449" i="4" s="1"/>
  <c r="G1150" i="4"/>
  <c r="I1150" i="4" s="1"/>
  <c r="G5283" i="4"/>
  <c r="I5283" i="4" s="1"/>
  <c r="G6151" i="4"/>
  <c r="I6151" i="4" s="1"/>
  <c r="G2905" i="4"/>
  <c r="I2905" i="4" s="1"/>
  <c r="G5249" i="4"/>
  <c r="I5249" i="4" s="1"/>
  <c r="G1550" i="4"/>
  <c r="I1550" i="4" s="1"/>
  <c r="G3847" i="4"/>
  <c r="I3847" i="4" s="1"/>
  <c r="G4577" i="4"/>
  <c r="I4577" i="4" s="1"/>
  <c r="G4666" i="4"/>
  <c r="I4666" i="4" s="1"/>
  <c r="G4780" i="4"/>
  <c r="I4780" i="4" s="1"/>
  <c r="G2069" i="4"/>
  <c r="I2069" i="4" s="1"/>
  <c r="G4969" i="4"/>
  <c r="I4969" i="4" s="1"/>
  <c r="G1151" i="4"/>
  <c r="I1151" i="4" s="1"/>
  <c r="G6114" i="4"/>
  <c r="I6114" i="4" s="1"/>
  <c r="G5970" i="4"/>
  <c r="I5970" i="4" s="1"/>
  <c r="G3201" i="4"/>
  <c r="I3201" i="4" s="1"/>
  <c r="G4353" i="4"/>
  <c r="I4353" i="4" s="1"/>
  <c r="G3273" i="4"/>
  <c r="I3273" i="4" s="1"/>
  <c r="G2305" i="4"/>
  <c r="I2305" i="4" s="1"/>
  <c r="G1214" i="4"/>
  <c r="I1214" i="4" s="1"/>
  <c r="G6121" i="4"/>
  <c r="I6121" i="4" s="1"/>
  <c r="G2267" i="4"/>
  <c r="I2267" i="4" s="1"/>
  <c r="G2884" i="4"/>
  <c r="I2884" i="4" s="1"/>
  <c r="G6006" i="4"/>
  <c r="I6006" i="4" s="1"/>
  <c r="G1571" i="4"/>
  <c r="I1571" i="4" s="1"/>
  <c r="G4382" i="4"/>
  <c r="I4382" i="4" s="1"/>
  <c r="G5175" i="4"/>
  <c r="I5175" i="4" s="1"/>
  <c r="G1481" i="4"/>
  <c r="I1481" i="4" s="1"/>
  <c r="G5483" i="4"/>
  <c r="I5483" i="4" s="1"/>
  <c r="G5561" i="4"/>
  <c r="I5561" i="4" s="1"/>
  <c r="G1714" i="4"/>
  <c r="I1714" i="4" s="1"/>
  <c r="G3164" i="4"/>
  <c r="I3164" i="4" s="1"/>
  <c r="G3991" i="4"/>
  <c r="I3991" i="4" s="1"/>
  <c r="G1640" i="4"/>
  <c r="I1640" i="4" s="1"/>
  <c r="G4163" i="4"/>
  <c r="I4163" i="4" s="1"/>
  <c r="G4619" i="4"/>
  <c r="I4619" i="4" s="1"/>
  <c r="G3971" i="4"/>
  <c r="I3971" i="4" s="1"/>
  <c r="G5747" i="4"/>
  <c r="I5747" i="4" s="1"/>
  <c r="G3652" i="4"/>
  <c r="I3652" i="4" s="1"/>
  <c r="G5067" i="4"/>
  <c r="I5067" i="4" s="1"/>
  <c r="G5419" i="4"/>
  <c r="I5419" i="4" s="1"/>
  <c r="G3684" i="4"/>
  <c r="I3684" i="4" s="1"/>
  <c r="G3812" i="4"/>
  <c r="I3812" i="4" s="1"/>
  <c r="G2809" i="4"/>
  <c r="I2809" i="4" s="1"/>
  <c r="G5195" i="4"/>
  <c r="I5195" i="4" s="1"/>
  <c r="G4955" i="4"/>
  <c r="I4955" i="4" s="1"/>
  <c r="G5779" i="4"/>
  <c r="I5779" i="4" s="1"/>
  <c r="G5859" i="4"/>
  <c r="I5859" i="4" s="1"/>
  <c r="G4980" i="4"/>
  <c r="I4980" i="4" s="1"/>
  <c r="G3041" i="4"/>
  <c r="I3041" i="4" s="1"/>
  <c r="G4601" i="4"/>
  <c r="I4601" i="4" s="1"/>
  <c r="G2130" i="4"/>
  <c r="I2130" i="4" s="1"/>
  <c r="G5673" i="4"/>
  <c r="I5673" i="4" s="1"/>
  <c r="G5930" i="4"/>
  <c r="I5930" i="4" s="1"/>
  <c r="G4009" i="4"/>
  <c r="I4009" i="4" s="1"/>
  <c r="G2747" i="4"/>
  <c r="I2747" i="4" s="1"/>
  <c r="G2194" i="4"/>
  <c r="I2194" i="4" s="1"/>
  <c r="G4889" i="4"/>
  <c r="I4889" i="4" s="1"/>
  <c r="G2724" i="4"/>
  <c r="I2724" i="4" s="1"/>
  <c r="G4394" i="4"/>
  <c r="I4394" i="4" s="1"/>
  <c r="G3633" i="4"/>
  <c r="I3633" i="4" s="1"/>
  <c r="G2521" i="4"/>
  <c r="I2521" i="4" s="1"/>
  <c r="G2699" i="4"/>
  <c r="I2699" i="4" s="1"/>
  <c r="G2636" i="4"/>
  <c r="I2636" i="4" s="1"/>
  <c r="G3465" i="4"/>
  <c r="I3465" i="4" s="1"/>
  <c r="G4073" i="4"/>
  <c r="I4073" i="4" s="1"/>
  <c r="G4962" i="4"/>
  <c r="I4962" i="4" s="1"/>
  <c r="G5223" i="4"/>
  <c r="I5223" i="4" s="1"/>
  <c r="G4849" i="4"/>
  <c r="I4849" i="4" s="1"/>
  <c r="G2381" i="4"/>
  <c r="I2381" i="4" s="1"/>
  <c r="G1637" i="4"/>
  <c r="I1637" i="4" s="1"/>
  <c r="G2009" i="4"/>
  <c r="I2009" i="4" s="1"/>
  <c r="G4065" i="4"/>
  <c r="I4065" i="4" s="1"/>
  <c r="G3794" i="4"/>
  <c r="I3794" i="4" s="1"/>
  <c r="G4244" i="4"/>
  <c r="I4244" i="4" s="1"/>
  <c r="G2266" i="4"/>
  <c r="I2266" i="4" s="1"/>
  <c r="G4135" i="4"/>
  <c r="I4135" i="4" s="1"/>
  <c r="G4451" i="4"/>
  <c r="I4451" i="4" s="1"/>
  <c r="G2301" i="4"/>
  <c r="I2301" i="4" s="1"/>
  <c r="G1895" i="4"/>
  <c r="I1895" i="4" s="1"/>
  <c r="G5315" i="4"/>
  <c r="I5315" i="4" s="1"/>
  <c r="G2333" i="4"/>
  <c r="I2333" i="4" s="1"/>
  <c r="G2228" i="4"/>
  <c r="I2228" i="4" s="1"/>
  <c r="G2541" i="4"/>
  <c r="I2541" i="4" s="1"/>
  <c r="G3788" i="4"/>
  <c r="I3788" i="4" s="1"/>
  <c r="G5932" i="4"/>
  <c r="I5932" i="4" s="1"/>
  <c r="G5188" i="4"/>
  <c r="I5188" i="4" s="1"/>
  <c r="G3206" i="4"/>
  <c r="I3206" i="4" s="1"/>
  <c r="G2275" i="4"/>
  <c r="I2275" i="4" s="1"/>
  <c r="G5259" i="4"/>
  <c r="I5259" i="4" s="1"/>
  <c r="G1511" i="4"/>
  <c r="I1511" i="4" s="1"/>
  <c r="G1639" i="4"/>
  <c r="I1639" i="4" s="1"/>
  <c r="G5527" i="4"/>
  <c r="I5527" i="4" s="1"/>
  <c r="G3502" i="4"/>
  <c r="I3502" i="4" s="1"/>
  <c r="G6164" i="4"/>
  <c r="I6164" i="4" s="1"/>
  <c r="G4574" i="4"/>
  <c r="I4574" i="4" s="1"/>
  <c r="G1543" i="4"/>
  <c r="I1543" i="4" s="1"/>
  <c r="G1687" i="4"/>
  <c r="I1687" i="4" s="1"/>
  <c r="G5657" i="4"/>
  <c r="I5657" i="4" s="1"/>
  <c r="G4745" i="4"/>
  <c r="I4745" i="4" s="1"/>
  <c r="G5115" i="4"/>
  <c r="I5115" i="4" s="1"/>
  <c r="G2930" i="4"/>
  <c r="I2930" i="4" s="1"/>
  <c r="G2265" i="4"/>
  <c r="I2265" i="4" s="1"/>
  <c r="G5489" i="4"/>
  <c r="I5489" i="4" s="1"/>
  <c r="G5834" i="4"/>
  <c r="I5834" i="4" s="1"/>
  <c r="G5393" i="4"/>
  <c r="I5393" i="4" s="1"/>
  <c r="G2955" i="4"/>
  <c r="I2955" i="4" s="1"/>
  <c r="G4492" i="4"/>
  <c r="I4492" i="4" s="1"/>
  <c r="G1749" i="4"/>
  <c r="I1749" i="4" s="1"/>
  <c r="G4378" i="4"/>
  <c r="I4378" i="4" s="1"/>
  <c r="G5700" i="4"/>
  <c r="I5700" i="4" s="1"/>
  <c r="G1111" i="4"/>
  <c r="I1111" i="4" s="1"/>
  <c r="G6131" i="4"/>
  <c r="I6131" i="4" s="1"/>
  <c r="G2189" i="4"/>
  <c r="I2189" i="4" s="1"/>
  <c r="G4297" i="4"/>
  <c r="I4297" i="4" s="1"/>
  <c r="G2417" i="4"/>
  <c r="I2417" i="4" s="1"/>
  <c r="G2155" i="4"/>
  <c r="I2155" i="4" s="1"/>
  <c r="G2419" i="4"/>
  <c r="I2419" i="4" s="1"/>
  <c r="G5290" i="4"/>
  <c r="I5290" i="4" s="1"/>
  <c r="G4458" i="4"/>
  <c r="I4458" i="4" s="1"/>
  <c r="G2571" i="4"/>
  <c r="I2571" i="4" s="1"/>
  <c r="G5596" i="4"/>
  <c r="I5596" i="4" s="1"/>
  <c r="G4891" i="4"/>
  <c r="I4891" i="4" s="1"/>
  <c r="G6075" i="4"/>
  <c r="I6075" i="4" s="1"/>
  <c r="G5209" i="4"/>
  <c r="I5209" i="4" s="1"/>
  <c r="G4756" i="4"/>
  <c r="I4756" i="4" s="1"/>
  <c r="G1413" i="4"/>
  <c r="I1413" i="4" s="1"/>
  <c r="G3299" i="4"/>
  <c r="I3299" i="4" s="1"/>
  <c r="G4433" i="4"/>
  <c r="I4433" i="4" s="1"/>
  <c r="G2323" i="4"/>
  <c r="I2323" i="4" s="1"/>
  <c r="G4921" i="4"/>
  <c r="I4921" i="4" s="1"/>
  <c r="G3099" i="4"/>
  <c r="I3099" i="4" s="1"/>
  <c r="G1619" i="4"/>
  <c r="I1619" i="4" s="1"/>
  <c r="G3992" i="4"/>
  <c r="I3992" i="4" s="1"/>
  <c r="G2001" i="4"/>
  <c r="I2001" i="4" s="1"/>
  <c r="G2585" i="4"/>
  <c r="I2585" i="4" s="1"/>
  <c r="G4972" i="4"/>
  <c r="I4972" i="4" s="1"/>
  <c r="G5225" i="4"/>
  <c r="I5225" i="4" s="1"/>
  <c r="G5090" i="4"/>
  <c r="I5090" i="4" s="1"/>
  <c r="G2596" i="4"/>
  <c r="I2596" i="4" s="1"/>
  <c r="G5611" i="4"/>
  <c r="I5611" i="4" s="1"/>
  <c r="G3418" i="4"/>
  <c r="I3418" i="4" s="1"/>
  <c r="G2849" i="4"/>
  <c r="I2849" i="4" s="1"/>
  <c r="G1787" i="4"/>
  <c r="I1787" i="4" s="1"/>
  <c r="G5346" i="4"/>
  <c r="I5346" i="4" s="1"/>
  <c r="G1677" i="4"/>
  <c r="I1677" i="4" s="1"/>
  <c r="G3793" i="4"/>
  <c r="I3793" i="4" s="1"/>
  <c r="G2179" i="4"/>
  <c r="I2179" i="4" s="1"/>
  <c r="G5130" i="4"/>
  <c r="I5130" i="4" s="1"/>
  <c r="G5771" i="4"/>
  <c r="I5771" i="4" s="1"/>
  <c r="G4182" i="4"/>
  <c r="I4182" i="4" s="1"/>
  <c r="G5473" i="4"/>
  <c r="I5473" i="4" s="1"/>
  <c r="G4876" i="4"/>
  <c r="I4876" i="4" s="1"/>
  <c r="G2549" i="4"/>
  <c r="I2549" i="4" s="1"/>
  <c r="G5385" i="4"/>
  <c r="I5385" i="4" s="1"/>
  <c r="G5819" i="4"/>
  <c r="I5819" i="4" s="1"/>
  <c r="G1699" i="4"/>
  <c r="I1699" i="4" s="1"/>
  <c r="G2281" i="4"/>
  <c r="I2281" i="4" s="1"/>
  <c r="G2552" i="4"/>
  <c r="I2552" i="4" s="1"/>
  <c r="G3785" i="4"/>
  <c r="I3785" i="4" s="1"/>
  <c r="G4958" i="4"/>
  <c r="I4958" i="4" s="1"/>
  <c r="G5265" i="4"/>
  <c r="I5265" i="4" s="1"/>
  <c r="G5353" i="4"/>
  <c r="I5353" i="4" s="1"/>
  <c r="G2289" i="4"/>
  <c r="I2289" i="4" s="1"/>
  <c r="G5563" i="4"/>
  <c r="I5563" i="4" s="1"/>
  <c r="G3150" i="4"/>
  <c r="I3150" i="4" s="1"/>
  <c r="G2040" i="4"/>
  <c r="I2040" i="4" s="1"/>
  <c r="G1332" i="4"/>
  <c r="I1332" i="4" s="1"/>
  <c r="G1418" i="4"/>
  <c r="I1418" i="4" s="1"/>
  <c r="G2929" i="4"/>
  <c r="I2929" i="4" s="1"/>
  <c r="G2282" i="4"/>
  <c r="I2282" i="4" s="1"/>
  <c r="G4337" i="4"/>
  <c r="I4337" i="4" s="1"/>
  <c r="G5417" i="4"/>
  <c r="I5417" i="4" s="1"/>
  <c r="G2692" i="4"/>
  <c r="I2692" i="4" s="1"/>
  <c r="G2911" i="4"/>
  <c r="I2911" i="4" s="1"/>
  <c r="G5016" i="4"/>
  <c r="I5016" i="4" s="1"/>
  <c r="G4403" i="4"/>
  <c r="I4403" i="4" s="1"/>
  <c r="G3783" i="4"/>
  <c r="I3783" i="4" s="1"/>
  <c r="G3758" i="4"/>
  <c r="I3758" i="4" s="1"/>
  <c r="G3228" i="4"/>
  <c r="I3228" i="4" s="1"/>
  <c r="G2201" i="4"/>
  <c r="I2201" i="4" s="1"/>
  <c r="G5641" i="4"/>
  <c r="I5641" i="4" s="1"/>
  <c r="G5164" i="4"/>
  <c r="I5164" i="4" s="1"/>
  <c r="G2984" i="4"/>
  <c r="I2984" i="4" s="1"/>
  <c r="G4498" i="4"/>
  <c r="I4498" i="4" s="1"/>
  <c r="G1536" i="4"/>
  <c r="I1536" i="4" s="1"/>
  <c r="G1394" i="4"/>
  <c r="I1394" i="4" s="1"/>
  <c r="G5371" i="4"/>
  <c r="I5371" i="4" s="1"/>
  <c r="G5627" i="4"/>
  <c r="I5627" i="4" s="1"/>
  <c r="G5451" i="4"/>
  <c r="I5451" i="4" s="1"/>
  <c r="G3964" i="4"/>
  <c r="I3964" i="4" s="1"/>
  <c r="G4932" i="4"/>
  <c r="I4932" i="4" s="1"/>
  <c r="G5732" i="4"/>
  <c r="I5732" i="4" s="1"/>
  <c r="G6091" i="4"/>
  <c r="I6091" i="4" s="1"/>
  <c r="G5075" i="4"/>
  <c r="I5075" i="4" s="1"/>
  <c r="G3972" i="4"/>
  <c r="I3972" i="4" s="1"/>
  <c r="G5964" i="4"/>
  <c r="I5964" i="4" s="1"/>
  <c r="G4260" i="4"/>
  <c r="I4260" i="4" s="1"/>
  <c r="G5740" i="4"/>
  <c r="I5740" i="4" s="1"/>
  <c r="G4164" i="4"/>
  <c r="I4164" i="4" s="1"/>
  <c r="G5716" i="4"/>
  <c r="I5716" i="4" s="1"/>
  <c r="G5427" i="4"/>
  <c r="I5427" i="4" s="1"/>
  <c r="G6163" i="4"/>
  <c r="I6163" i="4" s="1"/>
  <c r="G5835" i="4"/>
  <c r="I5835" i="4" s="1"/>
  <c r="G4108" i="4"/>
  <c r="I4108" i="4" s="1"/>
  <c r="G4548" i="4"/>
  <c r="I4548" i="4" s="1"/>
  <c r="G5036" i="4"/>
  <c r="I5036" i="4" s="1"/>
  <c r="G5395" i="4"/>
  <c r="I5395" i="4" s="1"/>
  <c r="G4155" i="4"/>
  <c r="I4155" i="4" s="1"/>
  <c r="G4083" i="4"/>
  <c r="I4083" i="4" s="1"/>
  <c r="G3556" i="4"/>
  <c r="I3556" i="4" s="1"/>
  <c r="G4612" i="4"/>
  <c r="I4612" i="4" s="1"/>
  <c r="G5332" i="4"/>
  <c r="I5332" i="4" s="1"/>
  <c r="G6124" i="4"/>
  <c r="I6124" i="4" s="1"/>
  <c r="G4420" i="4"/>
  <c r="I4420" i="4" s="1"/>
  <c r="G5660" i="4"/>
  <c r="I5660" i="4" s="1"/>
  <c r="G5148" i="4"/>
  <c r="I5148" i="4" s="1"/>
  <c r="G3089" i="4"/>
  <c r="I3089" i="4" s="1"/>
  <c r="G5196" i="4"/>
  <c r="I5196" i="4" s="1"/>
  <c r="G5497" i="4"/>
  <c r="I5497" i="4" s="1"/>
  <c r="G3305" i="4"/>
  <c r="I3305" i="4" s="1"/>
  <c r="G2274" i="4"/>
  <c r="I2274" i="4" s="1"/>
  <c r="G6089" i="4"/>
  <c r="I6089" i="4" s="1"/>
  <c r="G5089" i="4"/>
  <c r="I5089" i="4" s="1"/>
  <c r="G3522" i="4"/>
  <c r="I3522" i="4" s="1"/>
  <c r="G3185" i="4"/>
  <c r="I3185" i="4" s="1"/>
  <c r="G4953" i="4"/>
  <c r="I4953" i="4" s="1"/>
  <c r="G3649" i="4"/>
  <c r="I3649" i="4" s="1"/>
  <c r="G4954" i="4"/>
  <c r="I4954" i="4" s="1"/>
  <c r="G5112" i="4"/>
  <c r="I5112" i="4" s="1"/>
  <c r="G3320" i="4"/>
  <c r="I3320" i="4" s="1"/>
  <c r="G4473" i="4"/>
  <c r="I4473" i="4" s="1"/>
  <c r="G3147" i="4"/>
  <c r="I3147" i="4" s="1"/>
  <c r="G4545" i="4"/>
  <c r="I4545" i="4" s="1"/>
  <c r="G6050" i="4"/>
  <c r="I6050" i="4" s="1"/>
  <c r="G4339" i="4"/>
  <c r="I4339" i="4" s="1"/>
  <c r="G5153" i="4"/>
  <c r="I5153" i="4" s="1"/>
  <c r="G2493" i="4"/>
  <c r="I2493" i="4" s="1"/>
  <c r="G3257" i="4"/>
  <c r="I3257" i="4" s="1"/>
  <c r="G3945" i="4"/>
  <c r="I3945" i="4" s="1"/>
  <c r="G2425" i="4"/>
  <c r="I2425" i="4" s="1"/>
  <c r="G5601" i="4"/>
  <c r="I5601" i="4" s="1"/>
  <c r="G5537" i="4"/>
  <c r="I5537" i="4" s="1"/>
  <c r="G5162" i="4"/>
  <c r="I5162" i="4" s="1"/>
  <c r="G2786" i="4"/>
  <c r="I2786" i="4" s="1"/>
  <c r="G3755" i="4"/>
  <c r="I3755" i="4" s="1"/>
  <c r="G4959" i="4"/>
  <c r="I4959" i="4" s="1"/>
  <c r="G4667" i="4"/>
  <c r="I4667" i="4" s="1"/>
  <c r="G4292" i="4"/>
  <c r="I4292" i="4" s="1"/>
  <c r="G4362" i="4"/>
  <c r="I4362" i="4" s="1"/>
  <c r="G2429" i="4"/>
  <c r="I2429" i="4" s="1"/>
  <c r="G4970" i="4"/>
  <c r="I4970" i="4" s="1"/>
  <c r="G2085" i="4"/>
  <c r="I2085" i="4" s="1"/>
  <c r="G2629" i="4"/>
  <c r="I2629" i="4" s="1"/>
  <c r="G3980" i="4"/>
  <c r="I3980" i="4" s="1"/>
  <c r="G5582" i="4"/>
  <c r="I5582" i="4" s="1"/>
  <c r="G5540" i="4"/>
  <c r="I5540" i="4" s="1"/>
  <c r="G2785" i="4"/>
  <c r="I2785" i="4" s="1"/>
  <c r="G2101" i="4"/>
  <c r="I2101" i="4" s="1"/>
  <c r="G4422" i="4"/>
  <c r="I4422" i="4" s="1"/>
  <c r="G1647" i="4"/>
  <c r="I1647" i="4" s="1"/>
  <c r="G2575" i="4"/>
  <c r="I2575" i="4" s="1"/>
  <c r="G1791" i="4"/>
  <c r="I1791" i="4" s="1"/>
  <c r="G4774" i="4"/>
  <c r="I4774" i="4" s="1"/>
  <c r="G4593" i="4"/>
  <c r="I4593" i="4" s="1"/>
  <c r="G3500" i="4"/>
  <c r="I3500" i="4" s="1"/>
  <c r="G5081" i="4"/>
  <c r="I5081" i="4" s="1"/>
  <c r="G3705" i="4"/>
  <c r="I3705" i="4" s="1"/>
  <c r="G2781" i="4"/>
  <c r="I2781" i="4" s="1"/>
  <c r="G6009" i="4"/>
  <c r="I6009" i="4" s="1"/>
  <c r="G1621" i="4"/>
  <c r="I1621" i="4" s="1"/>
  <c r="G4314" i="4"/>
  <c r="I4314" i="4" s="1"/>
  <c r="G2397" i="4"/>
  <c r="I2397" i="4" s="1"/>
  <c r="G2137" i="4"/>
  <c r="I2137" i="4" s="1"/>
  <c r="G3352" i="4"/>
  <c r="I3352" i="4" s="1"/>
  <c r="G5331" i="4"/>
  <c r="I5331" i="4" s="1"/>
  <c r="G5412" i="4"/>
  <c r="I5412" i="4" s="1"/>
  <c r="G4476" i="4"/>
  <c r="I4476" i="4" s="1"/>
  <c r="G4465" i="4"/>
  <c r="I4465" i="4" s="1"/>
  <c r="G4030" i="4"/>
  <c r="I4030" i="4" s="1"/>
  <c r="G2177" i="4"/>
  <c r="I2177" i="4" s="1"/>
  <c r="G3441" i="4"/>
  <c r="I3441" i="4" s="1"/>
  <c r="G1669" i="4"/>
  <c r="I1669" i="4" s="1"/>
  <c r="G4450" i="4"/>
  <c r="I4450" i="4" s="1"/>
  <c r="G5474" i="4"/>
  <c r="I5474" i="4" s="1"/>
  <c r="G6090" i="4"/>
  <c r="I6090" i="4" s="1"/>
  <c r="G5947" i="4"/>
  <c r="I5947" i="4" s="1"/>
  <c r="G6113" i="4"/>
  <c r="I6113" i="4" s="1"/>
  <c r="G4057" i="4"/>
  <c r="I4057" i="4" s="1"/>
  <c r="G2037" i="4"/>
  <c r="I2037" i="4" s="1"/>
  <c r="G4748" i="4"/>
  <c r="I4748" i="4" s="1"/>
  <c r="G3655" i="4"/>
  <c r="I3655" i="4" s="1"/>
  <c r="G4868" i="4"/>
  <c r="I4868" i="4" s="1"/>
  <c r="G5038" i="4"/>
  <c r="I5038" i="4" s="1"/>
  <c r="G3303" i="4"/>
  <c r="I3303" i="4" s="1"/>
  <c r="G5873" i="4"/>
  <c r="I5873" i="4" s="1"/>
  <c r="G5746" i="4"/>
  <c r="I5746" i="4" s="1"/>
  <c r="G5706" i="4"/>
  <c r="I5706" i="4" s="1"/>
  <c r="G5401" i="4"/>
  <c r="I5401" i="4" s="1"/>
  <c r="G1973" i="4"/>
  <c r="I1973" i="4" s="1"/>
  <c r="G2891" i="4"/>
  <c r="I2891" i="4" s="1"/>
  <c r="G5001" i="4"/>
  <c r="I5001" i="4" s="1"/>
  <c r="G3105" i="4"/>
  <c r="I3105" i="4" s="1"/>
  <c r="G3951" i="4"/>
  <c r="I3951" i="4" s="1"/>
  <c r="G4580" i="4"/>
  <c r="I4580" i="4" s="1"/>
  <c r="G5304" i="4"/>
  <c r="I5304" i="4" s="1"/>
  <c r="G2365" i="4"/>
  <c r="I2365" i="4" s="1"/>
  <c r="G3145" i="4"/>
  <c r="I3145" i="4" s="1"/>
  <c r="G5620" i="4"/>
  <c r="I5620" i="4" s="1"/>
  <c r="G2937" i="4"/>
  <c r="I2937" i="4" s="1"/>
  <c r="G5345" i="4"/>
  <c r="I5345" i="4" s="1"/>
  <c r="G2667" i="4"/>
  <c r="I2667" i="4" s="1"/>
  <c r="G5979" i="4"/>
  <c r="I5979" i="4" s="1"/>
  <c r="G3625" i="4"/>
  <c r="I3625" i="4" s="1"/>
  <c r="G884" i="4"/>
  <c r="I884" i="4" s="1"/>
  <c r="G3065" i="4"/>
  <c r="I3065" i="4" s="1"/>
  <c r="G4023" i="4"/>
  <c r="I4023" i="4" s="1"/>
  <c r="G2620" i="4"/>
  <c r="I2620" i="4" s="1"/>
  <c r="G4428" i="4"/>
  <c r="I4428" i="4" s="1"/>
  <c r="G2393" i="4"/>
  <c r="I2393" i="4" s="1"/>
  <c r="G4882" i="4"/>
  <c r="I4882" i="4" s="1"/>
  <c r="G1837" i="4"/>
  <c r="I1837" i="4" s="1"/>
  <c r="G3825" i="4"/>
  <c r="I3825" i="4" s="1"/>
  <c r="G5867" i="4"/>
  <c r="I5867" i="4" s="1"/>
  <c r="G5006" i="4"/>
  <c r="I5006" i="4" s="1"/>
  <c r="G5857" i="4"/>
  <c r="I5857" i="4" s="1"/>
  <c r="G5044" i="4"/>
  <c r="I5044" i="4" s="1"/>
  <c r="G2325" i="4"/>
  <c r="I2325" i="4" s="1"/>
  <c r="G5562" i="4"/>
  <c r="I5562" i="4" s="1"/>
  <c r="G5271" i="4"/>
  <c r="I5271" i="4" s="1"/>
  <c r="G3177" i="4"/>
  <c r="I3177" i="4" s="1"/>
  <c r="G2512" i="4"/>
  <c r="I2512" i="4" s="1"/>
  <c r="G3513" i="4"/>
  <c r="I3513" i="4" s="1"/>
  <c r="G2802" i="4"/>
  <c r="I2802" i="4" s="1"/>
  <c r="G1812" i="4"/>
  <c r="I1812" i="4" s="1"/>
  <c r="G5721" i="4"/>
  <c r="I5721" i="4" s="1"/>
  <c r="G3473" i="4"/>
  <c r="I3473" i="4" s="1"/>
  <c r="G4729" i="4"/>
  <c r="I4729" i="4" s="1"/>
  <c r="G1949" i="4"/>
  <c r="I1949" i="4" s="1"/>
  <c r="G4625" i="4"/>
  <c r="I4625" i="4" s="1"/>
  <c r="G3974" i="4"/>
  <c r="I3974" i="4" s="1"/>
  <c r="G3921" i="4"/>
  <c r="I3921" i="4" s="1"/>
  <c r="G3454" i="4"/>
  <c r="I3454" i="4" s="1"/>
  <c r="G1623" i="4"/>
  <c r="I1623" i="4" s="1"/>
  <c r="G1975" i="4"/>
  <c r="I1975" i="4" s="1"/>
  <c r="G2133" i="4"/>
  <c r="I2133" i="4" s="1"/>
  <c r="G4929" i="4"/>
  <c r="I4929" i="4" s="1"/>
  <c r="G2049" i="4"/>
  <c r="I2049" i="4" s="1"/>
  <c r="G4890" i="4"/>
  <c r="I4890" i="4" s="1"/>
  <c r="G5043" i="4"/>
  <c r="I5043" i="4" s="1"/>
  <c r="G3729" i="4"/>
  <c r="I3729" i="4" s="1"/>
  <c r="G5042" i="4"/>
  <c r="I5042" i="4" s="1"/>
  <c r="G2005" i="4"/>
  <c r="I2005" i="4" s="1"/>
  <c r="G5465" i="4"/>
  <c r="I5465" i="4" s="1"/>
  <c r="G2292" i="4"/>
  <c r="I2292" i="4" s="1"/>
  <c r="G2277" i="4"/>
  <c r="I2277" i="4" s="1"/>
  <c r="G3514" i="4"/>
  <c r="I3514" i="4" s="1"/>
  <c r="G5796" i="4"/>
  <c r="I5796" i="4" s="1"/>
  <c r="G4826" i="4"/>
  <c r="I4826" i="4" s="1"/>
  <c r="G3486" i="4"/>
  <c r="I3486" i="4" s="1"/>
  <c r="G3518" i="4"/>
  <c r="I3518" i="4" s="1"/>
  <c r="G5851" i="4"/>
  <c r="I5851" i="4" s="1"/>
  <c r="G3452" i="4"/>
  <c r="I3452" i="4" s="1"/>
  <c r="G5588" i="4"/>
  <c r="I5588" i="4" s="1"/>
  <c r="G5171" i="4"/>
  <c r="I5171" i="4" s="1"/>
  <c r="G4196" i="4"/>
  <c r="I4196" i="4" s="1"/>
  <c r="G4708" i="4"/>
  <c r="I4708" i="4" s="1"/>
  <c r="G4764" i="4"/>
  <c r="I4764" i="4" s="1"/>
  <c r="G4796" i="4"/>
  <c r="I4796" i="4" s="1"/>
  <c r="G4923" i="4"/>
  <c r="I4923" i="4" s="1"/>
  <c r="G5379" i="4"/>
  <c r="I5379" i="4" s="1"/>
  <c r="G4052" i="4"/>
  <c r="I4052" i="4" s="1"/>
  <c r="G4171" i="4"/>
  <c r="I4171" i="4" s="1"/>
  <c r="G4020" i="4"/>
  <c r="I4020" i="4" s="1"/>
  <c r="G5444" i="4"/>
  <c r="I5444" i="4" s="1"/>
  <c r="G3329" i="4"/>
  <c r="I3329" i="4" s="1"/>
  <c r="G5211" i="4"/>
  <c r="I5211" i="4" s="1"/>
  <c r="G5587" i="4"/>
  <c r="I5587" i="4" s="1"/>
  <c r="G4484" i="4"/>
  <c r="I4484" i="4" s="1"/>
  <c r="G4371" i="4"/>
  <c r="I4371" i="4" s="1"/>
  <c r="G5003" i="4"/>
  <c r="I5003" i="4" s="1"/>
  <c r="G4107" i="4"/>
  <c r="I4107" i="4" s="1"/>
  <c r="G5579" i="4"/>
  <c r="I5579" i="4" s="1"/>
  <c r="G6139" i="4"/>
  <c r="I6139" i="4" s="1"/>
  <c r="G4044" i="4"/>
  <c r="I4044" i="4" s="1"/>
  <c r="G5404" i="4"/>
  <c r="I5404" i="4" s="1"/>
  <c r="G3620" i="4"/>
  <c r="I3620" i="4" s="1"/>
  <c r="G4684" i="4"/>
  <c r="I4684" i="4" s="1"/>
  <c r="G5844" i="4"/>
  <c r="I5844" i="4" s="1"/>
  <c r="G3436" i="4"/>
  <c r="I3436" i="4" s="1"/>
  <c r="G5244" i="4"/>
  <c r="I5244" i="4" s="1"/>
  <c r="G5812" i="4"/>
  <c r="I5812" i="4" s="1"/>
  <c r="G4222" i="4"/>
  <c r="I4222" i="4" s="1"/>
  <c r="G5282" i="4"/>
  <c r="I5282" i="4" s="1"/>
  <c r="G871" i="4"/>
  <c r="I871" i="4" s="1"/>
  <c r="G4246" i="4"/>
  <c r="I4246" i="4" s="1"/>
  <c r="G4358" i="4"/>
  <c r="I4358" i="4" s="1"/>
  <c r="G5638" i="4"/>
  <c r="I5638" i="4" s="1"/>
  <c r="G2728" i="4"/>
  <c r="I2728" i="4" s="1"/>
  <c r="G4718" i="4"/>
  <c r="I4718" i="4" s="1"/>
  <c r="G1651" i="4"/>
  <c r="I1651" i="4" s="1"/>
  <c r="G2985" i="4"/>
  <c r="I2985" i="4" s="1"/>
  <c r="G3656" i="4"/>
  <c r="I3656" i="4" s="1"/>
  <c r="G4199" i="4"/>
  <c r="I4199" i="4" s="1"/>
  <c r="G4663" i="4"/>
  <c r="I4663" i="4" s="1"/>
  <c r="G5279" i="4"/>
  <c r="I5279" i="4" s="1"/>
  <c r="G5655" i="4"/>
  <c r="I5655" i="4" s="1"/>
  <c r="G1882" i="4"/>
  <c r="I1882" i="4" s="1"/>
  <c r="G3216" i="4"/>
  <c r="I3216" i="4" s="1"/>
  <c r="G4439" i="4"/>
  <c r="I4439" i="4" s="1"/>
  <c r="G5207" i="4"/>
  <c r="I5207" i="4" s="1"/>
  <c r="G5735" i="4"/>
  <c r="I5735" i="4" s="1"/>
  <c r="G6111" i="4"/>
  <c r="I6111" i="4" s="1"/>
  <c r="G821" i="4"/>
  <c r="I821" i="4" s="1"/>
  <c r="G2202" i="4"/>
  <c r="I2202" i="4" s="1"/>
  <c r="G2890" i="4"/>
  <c r="I2890" i="4" s="1"/>
  <c r="G3872" i="4"/>
  <c r="I3872" i="4" s="1"/>
  <c r="G4328" i="4"/>
  <c r="I4328" i="4" s="1"/>
  <c r="G4736" i="4"/>
  <c r="I4736" i="4" s="1"/>
  <c r="G5944" i="4"/>
  <c r="I5944" i="4" s="1"/>
  <c r="G1366" i="4"/>
  <c r="I1366" i="4" s="1"/>
  <c r="G2291" i="4"/>
  <c r="I2291" i="4" s="1"/>
  <c r="G4217" i="4"/>
  <c r="I4217" i="4" s="1"/>
  <c r="G5633" i="4"/>
  <c r="I5633" i="4" s="1"/>
  <c r="G6161" i="4"/>
  <c r="I6161" i="4" s="1"/>
  <c r="G2616" i="4"/>
  <c r="I2616" i="4" s="1"/>
  <c r="G5110" i="4"/>
  <c r="I5110" i="4" s="1"/>
  <c r="G5614" i="4"/>
  <c r="I5614" i="4" s="1"/>
  <c r="G1092" i="4"/>
  <c r="I1092" i="4" s="1"/>
  <c r="G3520" i="4"/>
  <c r="I3520" i="4" s="1"/>
  <c r="G3999" i="4"/>
  <c r="I3999" i="4" s="1"/>
  <c r="G4407" i="4"/>
  <c r="I4407" i="4" s="1"/>
  <c r="G4807" i="4"/>
  <c r="I4807" i="4" s="1"/>
  <c r="G5511" i="4"/>
  <c r="I5511" i="4" s="1"/>
  <c r="G6055" i="4"/>
  <c r="I6055" i="4" s="1"/>
  <c r="G1835" i="4"/>
  <c r="I1835" i="4" s="1"/>
  <c r="G2426" i="4"/>
  <c r="I2426" i="4" s="1"/>
  <c r="G3832" i="4"/>
  <c r="I3832" i="4" s="1"/>
  <c r="G4568" i="4"/>
  <c r="I4568" i="4" s="1"/>
  <c r="G4920" i="4"/>
  <c r="I4920" i="4" s="1"/>
  <c r="G5480" i="4"/>
  <c r="I5480" i="4" s="1"/>
  <c r="G5952" i="4"/>
  <c r="I5952" i="4" s="1"/>
  <c r="G830" i="4"/>
  <c r="I830" i="4" s="1"/>
  <c r="G1740" i="4"/>
  <c r="I1740" i="4" s="1"/>
  <c r="G3322" i="4"/>
  <c r="I3322" i="4" s="1"/>
  <c r="G1063" i="4"/>
  <c r="I1063" i="4" s="1"/>
  <c r="G2300" i="4"/>
  <c r="I2300" i="4" s="1"/>
  <c r="G3355" i="4"/>
  <c r="I3355" i="4" s="1"/>
  <c r="G3858" i="4"/>
  <c r="I3858" i="4" s="1"/>
  <c r="G4370" i="4"/>
  <c r="I4370" i="4" s="1"/>
  <c r="G5274" i="4"/>
  <c r="I5274" i="4" s="1"/>
  <c r="G1636" i="4"/>
  <c r="I1636" i="4" s="1"/>
  <c r="G2330" i="4"/>
  <c r="I2330" i="4" s="1"/>
  <c r="G3856" i="4"/>
  <c r="I3856" i="4" s="1"/>
  <c r="G4320" i="4"/>
  <c r="I4320" i="4" s="1"/>
  <c r="G4680" i="4"/>
  <c r="I4680" i="4" s="1"/>
  <c r="G5680" i="4"/>
  <c r="I5680" i="4" s="1"/>
  <c r="G1772" i="4"/>
  <c r="I1772" i="4" s="1"/>
  <c r="G2659" i="4"/>
  <c r="I2659" i="4" s="1"/>
  <c r="G2212" i="4"/>
  <c r="I2212" i="4" s="1"/>
  <c r="G3339" i="4"/>
  <c r="I3339" i="4" s="1"/>
  <c r="G4146" i="4"/>
  <c r="I4146" i="4" s="1"/>
  <c r="G6034" i="4"/>
  <c r="I6034" i="4" s="1"/>
  <c r="G2956" i="4"/>
  <c r="I2956" i="4" s="1"/>
  <c r="G3906" i="4"/>
  <c r="I3906" i="4" s="1"/>
  <c r="G4730" i="4"/>
  <c r="I4730" i="4" s="1"/>
  <c r="G5522" i="4"/>
  <c r="I5522" i="4" s="1"/>
  <c r="G6074" i="4"/>
  <c r="I6074" i="4" s="1"/>
  <c r="G4553" i="4"/>
  <c r="I4553" i="4" s="1"/>
  <c r="G5894" i="4"/>
  <c r="I5894" i="4" s="1"/>
  <c r="G5215" i="4"/>
  <c r="I5215" i="4" s="1"/>
  <c r="G5607" i="4"/>
  <c r="I5607" i="4" s="1"/>
  <c r="G4919" i="4"/>
  <c r="I4919" i="4" s="1"/>
  <c r="G5751" i="4"/>
  <c r="I5751" i="4" s="1"/>
  <c r="G2195" i="4"/>
  <c r="I2195" i="4" s="1"/>
  <c r="G4431" i="4"/>
  <c r="I4431" i="4" s="1"/>
  <c r="G4183" i="4"/>
  <c r="I4183" i="4" s="1"/>
  <c r="G3058" i="4"/>
  <c r="I3058" i="4" s="1"/>
  <c r="G2605" i="4"/>
  <c r="I2605" i="4" s="1"/>
  <c r="G2315" i="4"/>
  <c r="I2315" i="4" s="1"/>
  <c r="G1987" i="4"/>
  <c r="I1987" i="4" s="1"/>
  <c r="G2993" i="4"/>
  <c r="I2993" i="4" s="1"/>
  <c r="G1437" i="4"/>
  <c r="I1437" i="4" s="1"/>
  <c r="G5762" i="4"/>
  <c r="I5762" i="4" s="1"/>
  <c r="G5372" i="4"/>
  <c r="I5372" i="4" s="1"/>
  <c r="G5890" i="4"/>
  <c r="I5890" i="4" s="1"/>
  <c r="G1911" i="4"/>
  <c r="I1911" i="4" s="1"/>
  <c r="G5292" i="4"/>
  <c r="I5292" i="4" s="1"/>
  <c r="G5753" i="4"/>
  <c r="I5753" i="4" s="1"/>
  <c r="G622" i="4"/>
  <c r="I622" i="4" s="1"/>
  <c r="G3097" i="4"/>
  <c r="I3097" i="4" s="1"/>
  <c r="G2141" i="4"/>
  <c r="I2141" i="4" s="1"/>
  <c r="G2459" i="4"/>
  <c r="I2459" i="4" s="1"/>
  <c r="G3016" i="4"/>
  <c r="I3016" i="4" s="1"/>
  <c r="G4905" i="4"/>
  <c r="I4905" i="4" s="1"/>
  <c r="G1786" i="4"/>
  <c r="I1786" i="4" s="1"/>
  <c r="G1821" i="4"/>
  <c r="I1821" i="4" s="1"/>
  <c r="G5065" i="4"/>
  <c r="I5065" i="4" s="1"/>
  <c r="G5002" i="4"/>
  <c r="I5002" i="4" s="1"/>
  <c r="G5076" i="4"/>
  <c r="I5076" i="4" s="1"/>
  <c r="G4722" i="4"/>
  <c r="I4722" i="4" s="1"/>
  <c r="G2129" i="4"/>
  <c r="I2129" i="4" s="1"/>
  <c r="G2621" i="4"/>
  <c r="I2621" i="4" s="1"/>
  <c r="G5422" i="4"/>
  <c r="I5422" i="4" s="1"/>
  <c r="G5420" i="4"/>
  <c r="I5420" i="4" s="1"/>
  <c r="G2341" i="4"/>
  <c r="I2341" i="4" s="1"/>
  <c r="G983" i="4"/>
  <c r="I983" i="4" s="1"/>
  <c r="G2725" i="4"/>
  <c r="I2725" i="4" s="1"/>
  <c r="G5842" i="4"/>
  <c r="I5842" i="4" s="1"/>
  <c r="G3543" i="4"/>
  <c r="I3543" i="4" s="1"/>
  <c r="G6123" i="4"/>
  <c r="I6123" i="4" s="1"/>
  <c r="G5329" i="4"/>
  <c r="I5329" i="4" s="1"/>
  <c r="G2413" i="4"/>
  <c r="I2413" i="4" s="1"/>
  <c r="G4049" i="4"/>
  <c r="I4049" i="4" s="1"/>
  <c r="G5698" i="4"/>
  <c r="I5698" i="4" s="1"/>
  <c r="G5547" i="4"/>
  <c r="I5547" i="4" s="1"/>
  <c r="G4820" i="4"/>
  <c r="I4820" i="4" s="1"/>
  <c r="G5531" i="4"/>
  <c r="I5531" i="4" s="1"/>
  <c r="G5428" i="4"/>
  <c r="I5428" i="4" s="1"/>
  <c r="G4532" i="4"/>
  <c r="I4532" i="4" s="1"/>
  <c r="G5939" i="4"/>
  <c r="I5939" i="4" s="1"/>
  <c r="G4956" i="4"/>
  <c r="I4956" i="4" s="1"/>
  <c r="G5996" i="4"/>
  <c r="I5996" i="4" s="1"/>
  <c r="G5770" i="4"/>
  <c r="I5770" i="4" s="1"/>
  <c r="G5603" i="4"/>
  <c r="I5603" i="4" s="1"/>
  <c r="G6147" i="4"/>
  <c r="I6147" i="4" s="1"/>
  <c r="G4947" i="4"/>
  <c r="I4947" i="4" s="1"/>
  <c r="G3939" i="4"/>
  <c r="I3939" i="4" s="1"/>
  <c r="G4499" i="4"/>
  <c r="I4499" i="4" s="1"/>
  <c r="G5251" i="4"/>
  <c r="I5251" i="4" s="1"/>
  <c r="G6115" i="4"/>
  <c r="I6115" i="4" s="1"/>
  <c r="G4924" i="4"/>
  <c r="I4924" i="4" s="1"/>
  <c r="G5356" i="4"/>
  <c r="I5356" i="4" s="1"/>
  <c r="G3380" i="4"/>
  <c r="I3380" i="4" s="1"/>
  <c r="G4060" i="4"/>
  <c r="I4060" i="4" s="1"/>
  <c r="G4284" i="4"/>
  <c r="I4284" i="4" s="1"/>
  <c r="G5348" i="4"/>
  <c r="I5348" i="4" s="1"/>
  <c r="G4833" i="4"/>
  <c r="I4833" i="4" s="1"/>
  <c r="G3827" i="4"/>
  <c r="I3827" i="4" s="1"/>
  <c r="G5523" i="4"/>
  <c r="I5523" i="4" s="1"/>
  <c r="G3804" i="4"/>
  <c r="I3804" i="4" s="1"/>
  <c r="G5108" i="4"/>
  <c r="I5108" i="4" s="1"/>
  <c r="G5836" i="4"/>
  <c r="I5836" i="4" s="1"/>
  <c r="G662" i="4"/>
  <c r="I662" i="4" s="1"/>
  <c r="G4380" i="4"/>
  <c r="I4380" i="4" s="1"/>
  <c r="G4834" i="4"/>
  <c r="I4834" i="4" s="1"/>
  <c r="G4758" i="4"/>
  <c r="I4758" i="4" s="1"/>
  <c r="G5662" i="4"/>
  <c r="I5662" i="4" s="1"/>
  <c r="G3559" i="4"/>
  <c r="I3559" i="4" s="1"/>
  <c r="G4506" i="4"/>
  <c r="I4506" i="4" s="1"/>
  <c r="G5730" i="4"/>
  <c r="I5730" i="4" s="1"/>
  <c r="G2284" i="4"/>
  <c r="I2284" i="4" s="1"/>
  <c r="G4978" i="4"/>
  <c r="I4978" i="4" s="1"/>
  <c r="G6079" i="4"/>
  <c r="I6079" i="4" s="1"/>
  <c r="G5375" i="4"/>
  <c r="I5375" i="4" s="1"/>
  <c r="G4527" i="4"/>
  <c r="I4527" i="4" s="1"/>
  <c r="G5023" i="4"/>
  <c r="I5023" i="4" s="1"/>
  <c r="G5327" i="4"/>
  <c r="I5327" i="4" s="1"/>
  <c r="G3002" i="4"/>
  <c r="I3002" i="4" s="1"/>
  <c r="G5264" i="4"/>
  <c r="I5264" i="4" s="1"/>
  <c r="G2403" i="4"/>
  <c r="I2403" i="4" s="1"/>
  <c r="G2944" i="4"/>
  <c r="I2944" i="4" s="1"/>
  <c r="G1706" i="4"/>
  <c r="I1706" i="4" s="1"/>
  <c r="G3648" i="4"/>
  <c r="I3648" i="4" s="1"/>
  <c r="G1963" i="4"/>
  <c r="I1963" i="4" s="1"/>
  <c r="G3936" i="4"/>
  <c r="I3936" i="4" s="1"/>
  <c r="G2651" i="4"/>
  <c r="I2651" i="4" s="1"/>
  <c r="G3036" i="4"/>
  <c r="I3036" i="4" s="1"/>
  <c r="G3523" i="4"/>
  <c r="I3523" i="4" s="1"/>
  <c r="G4857" i="4"/>
  <c r="I4857" i="4" s="1"/>
  <c r="G1247" i="4"/>
  <c r="I1247" i="4" s="1"/>
  <c r="G2752" i="4"/>
  <c r="I2752" i="4" s="1"/>
  <c r="G5118" i="4"/>
  <c r="I5118" i="4" s="1"/>
  <c r="G6134" i="4"/>
  <c r="I6134" i="4" s="1"/>
  <c r="G4038" i="4"/>
  <c r="I4038" i="4" s="1"/>
  <c r="G3600" i="4"/>
  <c r="I3600" i="4" s="1"/>
  <c r="G4007" i="4"/>
  <c r="I4007" i="4" s="1"/>
  <c r="G4759" i="4"/>
  <c r="I4759" i="4" s="1"/>
  <c r="G6143" i="4"/>
  <c r="I6143" i="4" s="1"/>
  <c r="G1890" i="4"/>
  <c r="I1890" i="4" s="1"/>
  <c r="G4047" i="4"/>
  <c r="I4047" i="4" s="1"/>
  <c r="G4535" i="4"/>
  <c r="I4535" i="4" s="1"/>
  <c r="G5231" i="4"/>
  <c r="I5231" i="4" s="1"/>
  <c r="G6071" i="4"/>
  <c r="I6071" i="4" s="1"/>
  <c r="G1659" i="4"/>
  <c r="I1659" i="4" s="1"/>
  <c r="G2490" i="4"/>
  <c r="I2490" i="4" s="1"/>
  <c r="G2914" i="4"/>
  <c r="I2914" i="4" s="1"/>
  <c r="G4352" i="4"/>
  <c r="I4352" i="4" s="1"/>
  <c r="G4752" i="4"/>
  <c r="I4752" i="4" s="1"/>
  <c r="G5080" i="4"/>
  <c r="I5080" i="4" s="1"/>
  <c r="G5544" i="4"/>
  <c r="I5544" i="4" s="1"/>
  <c r="G5888" i="4"/>
  <c r="I5888" i="4" s="1"/>
  <c r="G1668" i="4"/>
  <c r="I1668" i="4" s="1"/>
  <c r="G2547" i="4"/>
  <c r="I2547" i="4" s="1"/>
  <c r="G3250" i="4"/>
  <c r="I3250" i="4" s="1"/>
  <c r="G2647" i="4"/>
  <c r="I2647" i="4" s="1"/>
  <c r="G868" i="4"/>
  <c r="I868" i="4" s="1"/>
  <c r="G1818" i="4"/>
  <c r="I1818" i="4" s="1"/>
  <c r="G3288" i="4"/>
  <c r="I3288" i="4" s="1"/>
  <c r="G4423" i="4"/>
  <c r="I4423" i="4" s="1"/>
  <c r="G4831" i="4"/>
  <c r="I4831" i="4" s="1"/>
  <c r="G5535" i="4"/>
  <c r="I5535" i="4" s="1"/>
  <c r="G5967" i="4"/>
  <c r="I5967" i="4" s="1"/>
  <c r="G1652" i="4"/>
  <c r="I1652" i="4" s="1"/>
  <c r="G2634" i="4"/>
  <c r="I2634" i="4" s="1"/>
  <c r="G4056" i="4"/>
  <c r="I4056" i="4" s="1"/>
  <c r="G4584" i="4"/>
  <c r="I4584" i="4" s="1"/>
  <c r="G4952" i="4"/>
  <c r="I4952" i="4" s="1"/>
  <c r="G5504" i="4"/>
  <c r="I5504" i="4" s="1"/>
  <c r="G3258" i="4"/>
  <c r="I3258" i="4" s="1"/>
  <c r="G2404" i="4"/>
  <c r="I2404" i="4" s="1"/>
  <c r="G2828" i="4"/>
  <c r="I2828" i="4" s="1"/>
  <c r="G3619" i="4"/>
  <c r="I3619" i="4" s="1"/>
  <c r="G4098" i="4"/>
  <c r="I4098" i="4" s="1"/>
  <c r="G789" i="4"/>
  <c r="I789" i="4" s="1"/>
  <c r="G2882" i="4"/>
  <c r="I2882" i="4" s="1"/>
  <c r="G3976" i="4"/>
  <c r="I3976" i="4" s="1"/>
  <c r="G4616" i="4"/>
  <c r="I4616" i="4" s="1"/>
  <c r="G5064" i="4"/>
  <c r="I5064" i="4" s="1"/>
  <c r="G5400" i="4"/>
  <c r="I5400" i="4" s="1"/>
  <c r="G5872" i="4"/>
  <c r="I5872" i="4" s="1"/>
  <c r="G1868" i="4"/>
  <c r="I1868" i="4" s="1"/>
  <c r="G2491" i="4"/>
  <c r="I2491" i="4" s="1"/>
  <c r="G3762" i="4"/>
  <c r="I3762" i="4" s="1"/>
  <c r="G2084" i="4"/>
  <c r="I2084" i="4" s="1"/>
  <c r="G3219" i="4"/>
  <c r="I3219" i="4" s="1"/>
  <c r="G3866" i="4"/>
  <c r="I3866" i="4" s="1"/>
  <c r="G1574" i="4"/>
  <c r="I1574" i="4" s="1"/>
  <c r="G2716" i="4"/>
  <c r="I2716" i="4" s="1"/>
  <c r="G4218" i="4"/>
  <c r="I4218" i="4" s="1"/>
  <c r="G4350" i="4"/>
  <c r="I4350" i="4" s="1"/>
  <c r="G5654" i="4"/>
  <c r="I5654" i="4" s="1"/>
  <c r="G6150" i="4"/>
  <c r="I6150" i="4" s="1"/>
  <c r="G3671" i="4"/>
  <c r="I3671" i="4" s="1"/>
  <c r="G3392" i="4"/>
  <c r="I3392" i="4" s="1"/>
  <c r="G4039" i="4"/>
  <c r="I4039" i="4" s="1"/>
  <c r="G4895" i="4"/>
  <c r="I4895" i="4" s="1"/>
  <c r="G5623" i="4"/>
  <c r="I5623" i="4" s="1"/>
  <c r="G1770" i="4"/>
  <c r="I1770" i="4" s="1"/>
  <c r="G3584" i="4"/>
  <c r="I3584" i="4" s="1"/>
  <c r="G4551" i="4"/>
  <c r="I4551" i="4" s="1"/>
  <c r="G5055" i="4"/>
  <c r="I5055" i="4" s="1"/>
  <c r="G5367" i="4"/>
  <c r="I5367" i="4" s="1"/>
  <c r="G5767" i="4"/>
  <c r="I5767" i="4" s="1"/>
  <c r="G6087" i="4"/>
  <c r="I6087" i="4" s="1"/>
  <c r="G2058" i="4"/>
  <c r="I2058" i="4" s="1"/>
  <c r="G4224" i="4"/>
  <c r="I4224" i="4" s="1"/>
  <c r="G4576" i="4"/>
  <c r="I4576" i="4" s="1"/>
  <c r="G4531" i="4"/>
  <c r="I4531" i="4" s="1"/>
  <c r="G4446" i="4"/>
  <c r="I4446" i="4" s="1"/>
  <c r="G3780" i="4"/>
  <c r="I3780" i="4" s="1"/>
  <c r="G4102" i="4"/>
  <c r="I4102" i="4" s="1"/>
  <c r="G1879" i="4"/>
  <c r="I1879" i="4" s="1"/>
  <c r="G1815" i="4"/>
  <c r="I1815" i="4" s="1"/>
  <c r="G4916" i="4"/>
  <c r="I4916" i="4" s="1"/>
  <c r="G4230" i="4"/>
  <c r="I4230" i="4" s="1"/>
  <c r="G2753" i="4"/>
  <c r="I2753" i="4" s="1"/>
  <c r="G694" i="4"/>
  <c r="I694" i="4" s="1"/>
  <c r="G3439" i="4"/>
  <c r="I3439" i="4" s="1"/>
  <c r="G5953" i="4"/>
  <c r="I5953" i="4" s="1"/>
  <c r="G4993" i="4"/>
  <c r="I4993" i="4" s="1"/>
  <c r="G5294" i="4"/>
  <c r="I5294" i="4" s="1"/>
  <c r="G6146" i="4"/>
  <c r="I6146" i="4" s="1"/>
  <c r="G4841" i="4"/>
  <c r="I4841" i="4" s="1"/>
  <c r="G5826" i="4"/>
  <c r="I5826" i="4" s="1"/>
  <c r="G3577" i="4"/>
  <c r="I3577" i="4" s="1"/>
  <c r="G2439" i="4"/>
  <c r="I2439" i="4" s="1"/>
  <c r="G5718" i="4"/>
  <c r="I5718" i="4" s="1"/>
  <c r="G3321" i="4"/>
  <c r="I3321" i="4" s="1"/>
  <c r="G1175" i="4"/>
  <c r="I1175" i="4" s="1"/>
  <c r="G1981" i="4"/>
  <c r="I1981" i="4" s="1"/>
  <c r="G2328" i="4"/>
  <c r="I2328" i="4" s="1"/>
  <c r="G3545" i="4"/>
  <c r="I3545" i="4" s="1"/>
  <c r="G2889" i="4"/>
  <c r="I2889" i="4" s="1"/>
  <c r="G5686" i="4"/>
  <c r="I5686" i="4" s="1"/>
  <c r="G3726" i="4"/>
  <c r="I3726" i="4" s="1"/>
  <c r="G1047" i="4"/>
  <c r="I1047" i="4" s="1"/>
  <c r="G940" i="4"/>
  <c r="I940" i="4" s="1"/>
  <c r="G4449" i="4"/>
  <c r="I4449" i="4" s="1"/>
  <c r="G2072" i="4"/>
  <c r="I2072" i="4" s="1"/>
  <c r="G5441" i="4"/>
  <c r="I5441" i="4" s="1"/>
  <c r="G4331" i="4"/>
  <c r="I4331" i="4" s="1"/>
  <c r="G5243" i="4"/>
  <c r="I5243" i="4" s="1"/>
  <c r="G5868" i="4"/>
  <c r="I5868" i="4" s="1"/>
  <c r="G3612" i="4"/>
  <c r="I3612" i="4" s="1"/>
  <c r="G3859" i="4"/>
  <c r="I3859" i="4" s="1"/>
  <c r="G3420" i="4"/>
  <c r="I3420" i="4" s="1"/>
  <c r="G5675" i="4"/>
  <c r="I5675" i="4" s="1"/>
  <c r="G3740" i="4"/>
  <c r="I3740" i="4" s="1"/>
  <c r="G3836" i="4"/>
  <c r="I3836" i="4" s="1"/>
  <c r="G5212" i="4"/>
  <c r="I5212" i="4" s="1"/>
  <c r="G3628" i="4"/>
  <c r="I3628" i="4" s="1"/>
  <c r="G5316" i="4"/>
  <c r="I5316" i="4" s="1"/>
  <c r="G5410" i="4"/>
  <c r="I5410" i="4" s="1"/>
  <c r="G4363" i="4"/>
  <c r="I4363" i="4" s="1"/>
  <c r="G4635" i="4"/>
  <c r="I4635" i="4" s="1"/>
  <c r="G5795" i="4"/>
  <c r="I5795" i="4" s="1"/>
  <c r="G5532" i="4"/>
  <c r="I5532" i="4" s="1"/>
  <c r="G5577" i="4"/>
  <c r="I5577" i="4" s="1"/>
  <c r="G5707" i="4"/>
  <c r="I5707" i="4" s="1"/>
  <c r="G2012" i="4"/>
  <c r="I2012" i="4" s="1"/>
  <c r="G4595" i="4"/>
  <c r="I4595" i="4" s="1"/>
  <c r="G4275" i="4"/>
  <c r="I4275" i="4" s="1"/>
  <c r="G5051" i="4"/>
  <c r="I5051" i="4" s="1"/>
  <c r="G5731" i="4"/>
  <c r="I5731" i="4" s="1"/>
  <c r="G4308" i="4"/>
  <c r="I4308" i="4" s="1"/>
  <c r="G5508" i="4"/>
  <c r="I5508" i="4" s="1"/>
  <c r="G3868" i="4"/>
  <c r="I3868" i="4" s="1"/>
  <c r="G4836" i="4"/>
  <c r="I4836" i="4" s="1"/>
  <c r="G5972" i="4"/>
  <c r="I5972" i="4" s="1"/>
  <c r="G3588" i="4"/>
  <c r="I3588" i="4" s="1"/>
  <c r="G5380" i="4"/>
  <c r="I5380" i="4" s="1"/>
  <c r="G6044" i="4"/>
  <c r="I6044" i="4" s="1"/>
  <c r="G4918" i="4"/>
  <c r="I4918" i="4" s="1"/>
  <c r="G5233" i="4"/>
  <c r="I5233" i="4" s="1"/>
  <c r="G2076" i="4"/>
  <c r="I2076" i="4" s="1"/>
  <c r="G1174" i="4"/>
  <c r="I1174" i="4" s="1"/>
  <c r="G4582" i="4"/>
  <c r="I4582" i="4" s="1"/>
  <c r="G5306" i="4"/>
  <c r="I5306" i="4" s="1"/>
  <c r="G5514" i="4"/>
  <c r="I5514" i="4" s="1"/>
  <c r="G4334" i="4"/>
  <c r="I4334" i="4" s="1"/>
  <c r="G5830" i="4"/>
  <c r="I5830" i="4" s="1"/>
  <c r="G4686" i="4"/>
  <c r="I4686" i="4" s="1"/>
  <c r="G4862" i="4"/>
  <c r="I4862" i="4" s="1"/>
  <c r="G5174" i="4"/>
  <c r="I5174" i="4" s="1"/>
  <c r="G804" i="4"/>
  <c r="I804" i="4" s="1"/>
  <c r="G1794" i="4"/>
  <c r="I1794" i="4" s="1"/>
  <c r="G3088" i="4"/>
  <c r="I3088" i="4" s="1"/>
  <c r="G3863" i="4"/>
  <c r="I3863" i="4" s="1"/>
  <c r="G4303" i="4"/>
  <c r="I4303" i="4" s="1"/>
  <c r="G4743" i="4"/>
  <c r="I4743" i="4" s="1"/>
  <c r="G5711" i="4"/>
  <c r="I5711" i="4" s="1"/>
  <c r="G1946" i="4"/>
  <c r="I1946" i="4" s="1"/>
  <c r="G3336" i="4"/>
  <c r="I3336" i="4" s="1"/>
  <c r="G3784" i="4"/>
  <c r="I3784" i="4" s="1"/>
  <c r="G5799" i="4"/>
  <c r="I5799" i="4" s="1"/>
  <c r="G1644" i="4"/>
  <c r="I1644" i="4" s="1"/>
  <c r="G2362" i="4"/>
  <c r="I2362" i="4" s="1"/>
  <c r="G3968" i="4"/>
  <c r="I3968" i="4" s="1"/>
  <c r="G4424" i="4"/>
  <c r="I4424" i="4" s="1"/>
  <c r="G4832" i="4"/>
  <c r="I4832" i="4" s="1"/>
  <c r="G5608" i="4"/>
  <c r="I5608" i="4" s="1"/>
  <c r="G6024" i="4"/>
  <c r="I6024" i="4" s="1"/>
  <c r="G1732" i="4"/>
  <c r="I1732" i="4" s="1"/>
  <c r="G3746" i="4"/>
  <c r="I3746" i="4" s="1"/>
  <c r="G4441" i="4"/>
  <c r="I4441" i="4" s="1"/>
  <c r="G5729" i="4"/>
  <c r="I5729" i="4" s="1"/>
  <c r="G5318" i="4"/>
  <c r="I5318" i="4" s="1"/>
  <c r="G2783" i="4"/>
  <c r="I2783" i="4" s="1"/>
  <c r="G4087" i="4"/>
  <c r="I4087" i="4" s="1"/>
  <c r="G4487" i="4"/>
  <c r="I4487" i="4" s="1"/>
  <c r="G4879" i="4"/>
  <c r="I4879" i="4" s="1"/>
  <c r="G5775" i="4"/>
  <c r="I5775" i="4" s="1"/>
  <c r="G6159" i="4"/>
  <c r="I6159" i="4" s="1"/>
  <c r="G2482" i="4"/>
  <c r="I2482" i="4" s="1"/>
  <c r="G4656" i="4"/>
  <c r="I4656" i="4" s="1"/>
  <c r="G5048" i="4"/>
  <c r="I5048" i="4" s="1"/>
  <c r="G5592" i="4"/>
  <c r="I5592" i="4" s="1"/>
  <c r="G6104" i="4"/>
  <c r="I6104" i="4" s="1"/>
  <c r="G966" i="4"/>
  <c r="I966" i="4" s="1"/>
  <c r="G1836" i="4"/>
  <c r="I1836" i="4" s="1"/>
  <c r="G3722" i="4"/>
  <c r="I3722" i="4" s="1"/>
  <c r="G1303" i="4"/>
  <c r="I1303" i="4" s="1"/>
  <c r="G2388" i="4"/>
  <c r="I2388" i="4" s="1"/>
  <c r="G2916" i="4"/>
  <c r="I2916" i="4" s="1"/>
  <c r="G3467" i="4"/>
  <c r="I3467" i="4" s="1"/>
  <c r="G4034" i="4"/>
  <c r="I4034" i="4" s="1"/>
  <c r="G4626" i="4"/>
  <c r="I4626" i="4" s="1"/>
  <c r="G5546" i="4"/>
  <c r="I5546" i="4" s="1"/>
  <c r="G1723" i="4"/>
  <c r="I1723" i="4" s="1"/>
  <c r="G2458" i="4"/>
  <c r="I2458" i="4" s="1"/>
  <c r="G3952" i="4"/>
  <c r="I3952" i="4" s="1"/>
  <c r="G4416" i="4"/>
  <c r="I4416" i="4" s="1"/>
  <c r="G4912" i="4"/>
  <c r="I4912" i="4" s="1"/>
  <c r="G5376" i="4"/>
  <c r="I5376" i="4" s="1"/>
  <c r="G5776" i="4"/>
  <c r="I5776" i="4" s="1"/>
  <c r="G2011" i="4"/>
  <c r="I2011" i="4" s="1"/>
  <c r="G2819" i="4"/>
  <c r="I2819" i="4" s="1"/>
  <c r="G3226" i="4"/>
  <c r="I3226" i="4" s="1"/>
  <c r="G1095" i="4"/>
  <c r="I1095" i="4" s="1"/>
  <c r="G3475" i="4"/>
  <c r="I3475" i="4" s="1"/>
  <c r="G4250" i="4"/>
  <c r="I4250" i="4" s="1"/>
  <c r="G5074" i="4"/>
  <c r="I5074" i="4" s="1"/>
  <c r="G2316" i="4"/>
  <c r="I2316" i="4" s="1"/>
  <c r="G4202" i="4"/>
  <c r="I4202" i="4" s="1"/>
  <c r="G4818" i="4"/>
  <c r="I4818" i="4" s="1"/>
  <c r="G5618" i="4"/>
  <c r="I5618" i="4" s="1"/>
  <c r="G3272" i="4"/>
  <c r="I3272" i="4" s="1"/>
  <c r="G5129" i="4"/>
  <c r="I5129" i="4" s="1"/>
  <c r="G3383" i="4"/>
  <c r="I3383" i="4" s="1"/>
  <c r="G5646" i="4"/>
  <c r="I5646" i="4" s="1"/>
  <c r="G5663" i="4"/>
  <c r="I5663" i="4" s="1"/>
  <c r="G3416" i="4"/>
  <c r="I3416" i="4" s="1"/>
  <c r="G5815" i="4"/>
  <c r="I5815" i="4" s="1"/>
  <c r="G4688" i="4"/>
  <c r="I4688" i="4" s="1"/>
  <c r="G1964" i="4"/>
  <c r="I1964" i="4" s="1"/>
  <c r="G5974" i="4"/>
  <c r="I5974" i="4" s="1"/>
  <c r="G4559" i="4"/>
  <c r="I4559" i="4" s="1"/>
  <c r="G3736" i="4"/>
  <c r="I3736" i="4" s="1"/>
  <c r="G2609" i="4"/>
  <c r="I2609" i="4" s="1"/>
  <c r="G5161" i="4"/>
  <c r="I5161" i="4" s="1"/>
  <c r="G4001" i="4"/>
  <c r="I4001" i="4" s="1"/>
  <c r="G3289" i="4"/>
  <c r="I3289" i="4" s="1"/>
  <c r="G4996" i="4"/>
  <c r="I4996" i="4" s="1"/>
  <c r="G5491" i="4"/>
  <c r="I5491" i="4" s="1"/>
  <c r="G2831" i="4"/>
  <c r="I2831" i="4" s="1"/>
  <c r="G5326" i="4"/>
  <c r="I5326" i="4" s="1"/>
  <c r="G4804" i="4"/>
  <c r="I4804" i="4" s="1"/>
  <c r="G3841" i="4"/>
  <c r="I3841" i="4" s="1"/>
  <c r="G4682" i="4"/>
  <c r="I4682" i="4" s="1"/>
  <c r="G2469" i="4"/>
  <c r="I2469" i="4" s="1"/>
  <c r="G4564" i="4"/>
  <c r="I4564" i="4" s="1"/>
  <c r="G3068" i="4"/>
  <c r="I3068" i="4" s="1"/>
  <c r="G3953" i="4"/>
  <c r="I3953" i="4" s="1"/>
  <c r="G4670" i="4"/>
  <c r="I4670" i="4" s="1"/>
  <c r="G2495" i="4"/>
  <c r="I2495" i="4" s="1"/>
  <c r="G2793" i="4"/>
  <c r="I2793" i="4" s="1"/>
  <c r="G2073" i="4"/>
  <c r="I2073" i="4" s="1"/>
  <c r="G5713" i="4"/>
  <c r="I5713" i="4" s="1"/>
  <c r="G2139" i="4"/>
  <c r="I2139" i="4" s="1"/>
  <c r="G2744" i="4"/>
  <c r="I2744" i="4" s="1"/>
  <c r="G4187" i="4"/>
  <c r="I4187" i="4" s="1"/>
  <c r="G5995" i="4"/>
  <c r="I5995" i="4" s="1"/>
  <c r="G1807" i="4"/>
  <c r="I1807" i="4" s="1"/>
  <c r="G3910" i="4"/>
  <c r="I3910" i="4" s="1"/>
  <c r="G5366" i="4"/>
  <c r="I5366" i="4" s="1"/>
  <c r="G2399" i="4"/>
  <c r="I2399" i="4" s="1"/>
  <c r="G4313" i="4"/>
  <c r="I4313" i="4" s="1"/>
  <c r="G1743" i="4"/>
  <c r="I1743" i="4" s="1"/>
  <c r="G5907" i="4"/>
  <c r="I5907" i="4" s="1"/>
  <c r="G3844" i="4"/>
  <c r="I3844" i="4" s="1"/>
  <c r="G4131" i="4"/>
  <c r="I4131" i="4" s="1"/>
  <c r="G3860" i="4"/>
  <c r="I3860" i="4" s="1"/>
  <c r="G3820" i="4"/>
  <c r="I3820" i="4" s="1"/>
  <c r="G5948" i="4"/>
  <c r="I5948" i="4" s="1"/>
  <c r="G5347" i="4"/>
  <c r="I5347" i="4" s="1"/>
  <c r="G4436" i="4"/>
  <c r="I4436" i="4" s="1"/>
  <c r="G3987" i="4"/>
  <c r="I3987" i="4" s="1"/>
  <c r="G5763" i="4"/>
  <c r="I5763" i="4" s="1"/>
  <c r="G5100" i="4"/>
  <c r="I5100" i="4" s="1"/>
  <c r="G3883" i="4"/>
  <c r="I3883" i="4" s="1"/>
  <c r="G5683" i="4"/>
  <c r="I5683" i="4" s="1"/>
  <c r="G4132" i="4"/>
  <c r="I4132" i="4" s="1"/>
  <c r="G5276" i="4"/>
  <c r="I5276" i="4" s="1"/>
  <c r="G5107" i="4"/>
  <c r="I5107" i="4" s="1"/>
  <c r="G4011" i="4"/>
  <c r="I4011" i="4" s="1"/>
  <c r="G3412" i="4"/>
  <c r="I3412" i="4" s="1"/>
  <c r="G4508" i="4"/>
  <c r="I4508" i="4" s="1"/>
  <c r="G5028" i="4"/>
  <c r="I5028" i="4" s="1"/>
  <c r="G5484" i="4"/>
  <c r="I5484" i="4" s="1"/>
  <c r="G3596" i="4"/>
  <c r="I3596" i="4" s="1"/>
  <c r="G4324" i="4"/>
  <c r="I4324" i="4" s="1"/>
  <c r="G5556" i="4"/>
  <c r="I5556" i="4" s="1"/>
  <c r="G3548" i="4"/>
  <c r="I3548" i="4" s="1"/>
  <c r="G4460" i="4"/>
  <c r="I4460" i="4" s="1"/>
  <c r="G5954" i="4"/>
  <c r="I5954" i="4" s="1"/>
  <c r="G4139" i="4"/>
  <c r="I4139" i="4" s="1"/>
  <c r="G3899" i="4"/>
  <c r="I3899" i="4" s="1"/>
  <c r="G5883" i="4"/>
  <c r="I5883" i="4" s="1"/>
  <c r="G3940" i="4"/>
  <c r="I3940" i="4" s="1"/>
  <c r="G4660" i="4"/>
  <c r="I4660" i="4" s="1"/>
  <c r="G5220" i="4"/>
  <c r="I5220" i="4" s="1"/>
  <c r="G6059" i="4"/>
  <c r="I6059" i="4" s="1"/>
  <c r="G4739" i="4"/>
  <c r="I4739" i="4" s="1"/>
  <c r="G4620" i="4"/>
  <c r="I4620" i="4" s="1"/>
  <c r="G6058" i="4"/>
  <c r="I6058" i="4" s="1"/>
  <c r="G4318" i="4"/>
  <c r="I4318" i="4" s="1"/>
  <c r="G5790" i="4"/>
  <c r="I5790" i="4" s="1"/>
  <c r="G4247" i="4"/>
  <c r="I4247" i="4" s="1"/>
  <c r="G4770" i="4"/>
  <c r="I4770" i="4" s="1"/>
  <c r="G5690" i="4"/>
  <c r="I5690" i="4" s="1"/>
  <c r="G2852" i="4"/>
  <c r="I2852" i="4" s="1"/>
  <c r="G3426" i="4"/>
  <c r="I3426" i="4" s="1"/>
  <c r="G4982" i="4"/>
  <c r="I4982" i="4" s="1"/>
  <c r="G6142" i="4"/>
  <c r="I6142" i="4" s="1"/>
  <c r="G5479" i="4"/>
  <c r="I5479" i="4" s="1"/>
  <c r="G2457" i="4"/>
  <c r="I2457" i="4" s="1"/>
  <c r="G5975" i="4"/>
  <c r="I5975" i="4" s="1"/>
  <c r="G4928" i="4"/>
  <c r="I4928" i="4" s="1"/>
  <c r="G950" i="4"/>
  <c r="I950" i="4" s="1"/>
  <c r="G5199" i="4"/>
  <c r="I5199" i="4" s="1"/>
  <c r="G4090" i="4"/>
  <c r="I4090" i="4" s="1"/>
  <c r="G1938" i="4"/>
  <c r="I1938" i="4" s="1"/>
  <c r="G757" i="4"/>
  <c r="I757" i="4" s="1"/>
  <c r="G5566" i="4"/>
  <c r="I5566" i="4" s="1"/>
  <c r="G3680" i="4"/>
  <c r="I3680" i="4" s="1"/>
  <c r="G4327" i="4"/>
  <c r="I4327" i="4" s="1"/>
  <c r="G4863" i="4"/>
  <c r="I4863" i="4" s="1"/>
  <c r="G5295" i="4"/>
  <c r="I5295" i="4" s="1"/>
  <c r="G1028" i="4"/>
  <c r="I1028" i="4" s="1"/>
  <c r="G4159" i="4"/>
  <c r="I4159" i="4" s="1"/>
  <c r="G4631" i="4"/>
  <c r="I4631" i="4" s="1"/>
  <c r="G4983" i="4"/>
  <c r="I4983" i="4" s="1"/>
  <c r="G5351" i="4"/>
  <c r="I5351" i="4" s="1"/>
  <c r="G6127" i="4"/>
  <c r="I6127" i="4" s="1"/>
  <c r="G1779" i="4"/>
  <c r="I1779" i="4" s="1"/>
  <c r="G2570" i="4"/>
  <c r="I2570" i="4" s="1"/>
  <c r="G3042" i="4"/>
  <c r="I3042" i="4" s="1"/>
  <c r="G4448" i="4"/>
  <c r="I4448" i="4" s="1"/>
  <c r="G4848" i="4"/>
  <c r="I4848" i="4" s="1"/>
  <c r="G5192" i="4"/>
  <c r="I5192" i="4" s="1"/>
  <c r="G5624" i="4"/>
  <c r="I5624" i="4" s="1"/>
  <c r="G5960" i="4"/>
  <c r="I5960" i="4" s="1"/>
  <c r="G1828" i="4"/>
  <c r="I1828" i="4" s="1"/>
  <c r="G2827" i="4"/>
  <c r="I2827" i="4" s="1"/>
  <c r="G3338" i="4"/>
  <c r="I3338" i="4" s="1"/>
  <c r="G3126" i="4"/>
  <c r="I3126" i="4" s="1"/>
  <c r="G1044" i="4"/>
  <c r="I1044" i="4" s="1"/>
  <c r="G1954" i="4"/>
  <c r="I1954" i="4" s="1"/>
  <c r="G3536" i="4"/>
  <c r="I3536" i="4" s="1"/>
  <c r="G4511" i="4"/>
  <c r="I4511" i="4" s="1"/>
  <c r="G5239" i="4"/>
  <c r="I5239" i="4" s="1"/>
  <c r="G5615" i="4"/>
  <c r="I5615" i="4" s="1"/>
  <c r="G6095" i="4"/>
  <c r="I6095" i="4" s="1"/>
  <c r="G2258" i="4"/>
  <c r="I2258" i="4" s="1"/>
  <c r="G3026" i="4"/>
  <c r="I3026" i="4" s="1"/>
  <c r="G4160" i="4"/>
  <c r="I4160" i="4" s="1"/>
  <c r="G5072" i="4"/>
  <c r="I5072" i="4" s="1"/>
  <c r="G5616" i="4"/>
  <c r="I5616" i="4" s="1"/>
  <c r="G974" i="4"/>
  <c r="I974" i="4" s="1"/>
  <c r="G2395" i="4"/>
  <c r="I2395" i="4" s="1"/>
  <c r="G1071" i="4"/>
  <c r="I1071" i="4" s="1"/>
  <c r="G2476" i="4"/>
  <c r="I2476" i="4" s="1"/>
  <c r="G3139" i="4"/>
  <c r="I3139" i="4" s="1"/>
  <c r="G3779" i="4"/>
  <c r="I3779" i="4" s="1"/>
  <c r="G4658" i="4"/>
  <c r="I4658" i="4" s="1"/>
  <c r="G1675" i="4"/>
  <c r="I1675" i="4" s="1"/>
  <c r="G2994" i="4"/>
  <c r="I2994" i="4" s="1"/>
  <c r="G4112" i="4"/>
  <c r="I4112" i="4" s="1"/>
  <c r="G4704" i="4"/>
  <c r="I4704" i="4" s="1"/>
  <c r="G5152" i="4"/>
  <c r="I5152" i="4" s="1"/>
  <c r="G5488" i="4"/>
  <c r="I5488" i="4" s="1"/>
  <c r="G5968" i="4"/>
  <c r="I5968" i="4" s="1"/>
  <c r="G2835" i="4"/>
  <c r="I2835" i="4" s="1"/>
  <c r="G727" i="4"/>
  <c r="I727" i="4" s="1"/>
  <c r="G2652" i="4"/>
  <c r="I2652" i="4" s="1"/>
  <c r="G3491" i="4"/>
  <c r="I3491" i="4" s="1"/>
  <c r="G5186" i="4"/>
  <c r="I5186" i="4" s="1"/>
  <c r="G2028" i="4"/>
  <c r="I2028" i="4" s="1"/>
  <c r="G2980" i="4"/>
  <c r="I2980" i="4" s="1"/>
  <c r="G5914" i="4"/>
  <c r="I5914" i="4" s="1"/>
  <c r="G5054" i="4"/>
  <c r="I5054" i="4" s="1"/>
  <c r="G4286" i="4"/>
  <c r="I4286" i="4" s="1"/>
  <c r="G964" i="4"/>
  <c r="I964" i="4" s="1"/>
  <c r="G3544" i="4"/>
  <c r="I3544" i="4" s="1"/>
  <c r="G4151" i="4"/>
  <c r="I4151" i="4" s="1"/>
  <c r="G4967" i="4"/>
  <c r="I4967" i="4" s="1"/>
  <c r="G5671" i="4"/>
  <c r="I5671" i="4" s="1"/>
  <c r="G1914" i="4"/>
  <c r="I1914" i="4" s="1"/>
  <c r="G4287" i="4"/>
  <c r="I4287" i="4" s="1"/>
  <c r="G4751" i="4"/>
  <c r="I4751" i="4" s="1"/>
  <c r="G5119" i="4"/>
  <c r="I5119" i="4" s="1"/>
  <c r="G5463" i="4"/>
  <c r="I5463" i="4" s="1"/>
  <c r="G5839" i="4"/>
  <c r="I5839" i="4" s="1"/>
  <c r="G2394" i="4"/>
  <c r="I2394" i="4" s="1"/>
  <c r="G3225" i="4"/>
  <c r="I3225" i="4" s="1"/>
  <c r="G4296" i="4"/>
  <c r="I4296" i="4" s="1"/>
  <c r="G4672" i="4"/>
  <c r="I4672" i="4" s="1"/>
  <c r="G5697" i="4"/>
  <c r="I5697" i="4" s="1"/>
  <c r="G5505" i="4"/>
  <c r="I5505" i="4" s="1"/>
  <c r="G1583" i="4"/>
  <c r="I1583" i="4" s="1"/>
  <c r="G1847" i="4"/>
  <c r="I1847" i="4" s="1"/>
  <c r="G2717" i="4"/>
  <c r="I2717" i="4" s="1"/>
  <c r="G6132" i="4"/>
  <c r="I6132" i="4" s="1"/>
  <c r="G5203" i="4"/>
  <c r="I5203" i="4" s="1"/>
  <c r="G5956" i="4"/>
  <c r="I5956" i="4" s="1"/>
  <c r="G5742" i="4"/>
  <c r="I5742" i="4" s="1"/>
  <c r="G5958" i="4"/>
  <c r="I5958" i="4" s="1"/>
  <c r="G5388" i="4"/>
  <c r="I5388" i="4" s="1"/>
  <c r="G2881" i="4"/>
  <c r="I2881" i="4" s="1"/>
  <c r="G2121" i="4"/>
  <c r="I2121" i="4" s="1"/>
  <c r="G4201" i="4"/>
  <c r="I4201" i="4" s="1"/>
  <c r="G5962" i="4"/>
  <c r="I5962" i="4" s="1"/>
  <c r="G4554" i="4"/>
  <c r="I4554" i="4" s="1"/>
  <c r="G5802" i="4"/>
  <c r="I5802" i="4" s="1"/>
  <c r="G2813" i="4"/>
  <c r="I2813" i="4" s="1"/>
  <c r="G5187" i="4"/>
  <c r="I5187" i="4" s="1"/>
  <c r="G4345" i="4"/>
  <c r="I4345" i="4" s="1"/>
  <c r="G1276" i="4"/>
  <c r="I1276" i="4" s="1"/>
  <c r="G3948" i="4"/>
  <c r="I3948" i="4" s="1"/>
  <c r="G2185" i="4"/>
  <c r="I2185" i="4" s="1"/>
  <c r="G1853" i="4"/>
  <c r="I1853" i="4" s="1"/>
  <c r="G3187" i="4"/>
  <c r="I3187" i="4" s="1"/>
  <c r="G2337" i="4"/>
  <c r="I2337" i="4" s="1"/>
  <c r="G5260" i="4"/>
  <c r="I5260" i="4" s="1"/>
  <c r="G4561" i="4"/>
  <c r="I4561" i="4" s="1"/>
  <c r="G4003" i="4"/>
  <c r="I4003" i="4" s="1"/>
  <c r="G5012" i="4"/>
  <c r="I5012" i="4" s="1"/>
  <c r="G5963" i="4"/>
  <c r="I5963" i="4" s="1"/>
  <c r="G4059" i="4"/>
  <c r="I4059" i="4" s="1"/>
  <c r="G6171" i="4"/>
  <c r="I6171" i="4" s="1"/>
  <c r="G6092" i="4"/>
  <c r="I6092" i="4" s="1"/>
  <c r="G4860" i="4"/>
  <c r="I4860" i="4" s="1"/>
  <c r="G5275" i="4"/>
  <c r="I5275" i="4" s="1"/>
  <c r="G3876" i="4"/>
  <c r="I3876" i="4" s="1"/>
  <c r="G5612" i="4"/>
  <c r="I5612" i="4" s="1"/>
  <c r="G4036" i="4"/>
  <c r="I4036" i="4" s="1"/>
  <c r="G6011" i="4"/>
  <c r="I6011" i="4" s="1"/>
  <c r="G4220" i="4"/>
  <c r="I4220" i="4" s="1"/>
  <c r="G4763" i="4"/>
  <c r="I4763" i="4" s="1"/>
  <c r="G5899" i="4"/>
  <c r="I5899" i="4" s="1"/>
  <c r="G4092" i="4"/>
  <c r="I4092" i="4" s="1"/>
  <c r="G2593" i="4"/>
  <c r="I2593" i="4" s="1"/>
  <c r="G4027" i="4"/>
  <c r="I4027" i="4" s="1"/>
  <c r="G3947" i="4"/>
  <c r="I3947" i="4" s="1"/>
  <c r="G4507" i="4"/>
  <c r="I4507" i="4" s="1"/>
  <c r="G5931" i="4"/>
  <c r="I5931" i="4" s="1"/>
  <c r="G3484" i="4"/>
  <c r="I3484" i="4" s="1"/>
  <c r="G4948" i="4"/>
  <c r="I4948" i="4" s="1"/>
  <c r="G5764" i="4"/>
  <c r="I5764" i="4" s="1"/>
  <c r="G4116" i="4"/>
  <c r="I4116" i="4" s="1"/>
  <c r="G5476" i="4"/>
  <c r="I5476" i="4" s="1"/>
  <c r="G6100" i="4"/>
  <c r="I6100" i="4" s="1"/>
  <c r="G3756" i="4"/>
  <c r="I3756" i="4" s="1"/>
  <c r="G5564" i="4"/>
  <c r="I5564" i="4" s="1"/>
  <c r="G5386" i="4"/>
  <c r="I5386" i="4" s="1"/>
  <c r="G679" i="4"/>
  <c r="I679" i="4" s="1"/>
  <c r="G3171" i="4"/>
  <c r="I3171" i="4" s="1"/>
  <c r="G3546" i="4"/>
  <c r="I3546" i="4" s="1"/>
  <c r="G4510" i="4"/>
  <c r="I4510" i="4" s="1"/>
  <c r="G4118" i="4"/>
  <c r="I4118" i="4" s="1"/>
  <c r="G3511" i="4"/>
  <c r="I3511" i="4" s="1"/>
  <c r="G4376" i="4"/>
  <c r="I4376" i="4" s="1"/>
  <c r="G2384" i="4"/>
  <c r="I2384" i="4" s="1"/>
  <c r="G1012" i="4"/>
  <c r="I1012" i="4" s="1"/>
  <c r="G2313" i="4"/>
  <c r="I2313" i="4" s="1"/>
  <c r="G3296" i="4"/>
  <c r="I3296" i="4" s="1"/>
  <c r="G3959" i="4"/>
  <c r="I3959" i="4" s="1"/>
  <c r="G4399" i="4"/>
  <c r="I4399" i="4" s="1"/>
  <c r="G5015" i="4"/>
  <c r="I5015" i="4" s="1"/>
  <c r="G6063" i="4"/>
  <c r="I6063" i="4" s="1"/>
  <c r="G1436" i="4"/>
  <c r="I1436" i="4" s="1"/>
  <c r="G3400" i="4"/>
  <c r="I3400" i="4" s="1"/>
  <c r="G4239" i="4"/>
  <c r="I4239" i="4" s="1"/>
  <c r="G4607" i="4"/>
  <c r="I4607" i="4" s="1"/>
  <c r="G5087" i="4"/>
  <c r="I5087" i="4" s="1"/>
  <c r="G5407" i="4"/>
  <c r="I5407" i="4" s="1"/>
  <c r="G1739" i="4"/>
  <c r="I1739" i="4" s="1"/>
  <c r="G2546" i="4"/>
  <c r="I2546" i="4" s="1"/>
  <c r="G3457" i="4"/>
  <c r="I3457" i="4" s="1"/>
  <c r="G4080" i="4"/>
  <c r="I4080" i="4" s="1"/>
  <c r="G4528" i="4"/>
  <c r="I4528" i="4" s="1"/>
  <c r="G5352" i="4"/>
  <c r="I5352" i="4" s="1"/>
  <c r="G5688" i="4"/>
  <c r="I5688" i="4" s="1"/>
  <c r="G6096" i="4"/>
  <c r="I6096" i="4" s="1"/>
  <c r="G1900" i="4"/>
  <c r="I1900" i="4" s="1"/>
  <c r="G3234" i="4"/>
  <c r="I3234" i="4" s="1"/>
  <c r="G3865" i="4"/>
  <c r="I3865" i="4" s="1"/>
  <c r="G4569" i="4"/>
  <c r="I4569" i="4" s="1"/>
  <c r="G5809" i="4"/>
  <c r="I5809" i="4" s="1"/>
  <c r="G3287" i="4"/>
  <c r="I3287" i="4" s="1"/>
  <c r="G5942" i="4"/>
  <c r="I5942" i="4" s="1"/>
  <c r="G3374" i="4"/>
  <c r="I3374" i="4" s="1"/>
  <c r="G3120" i="4"/>
  <c r="I3120" i="4" s="1"/>
  <c r="G3744" i="4"/>
  <c r="I3744" i="4" s="1"/>
  <c r="G4191" i="4"/>
  <c r="I4191" i="4" s="1"/>
  <c r="G4591" i="4"/>
  <c r="I4591" i="4" s="1"/>
  <c r="G5863" i="4"/>
  <c r="I5863" i="4" s="1"/>
  <c r="G2082" i="4"/>
  <c r="I2082" i="4" s="1"/>
  <c r="G2778" i="4"/>
  <c r="I2778" i="4" s="1"/>
  <c r="G4336" i="4"/>
  <c r="I4336" i="4" s="1"/>
  <c r="G4784" i="4"/>
  <c r="I4784" i="4" s="1"/>
  <c r="G5160" i="4"/>
  <c r="I5160" i="4" s="1"/>
  <c r="G5696" i="4"/>
  <c r="I5696" i="4" s="1"/>
  <c r="G1126" i="4"/>
  <c r="I1126" i="4" s="1"/>
  <c r="G1972" i="4"/>
  <c r="I1972" i="4" s="1"/>
  <c r="G2915" i="4"/>
  <c r="I2915" i="4" s="1"/>
  <c r="G3810" i="4"/>
  <c r="I3810" i="4" s="1"/>
  <c r="G1630" i="4"/>
  <c r="I1630" i="4" s="1"/>
  <c r="G2516" i="4"/>
  <c r="I2516" i="4" s="1"/>
  <c r="G3131" i="4"/>
  <c r="I3131" i="4" s="1"/>
  <c r="G3595" i="4"/>
  <c r="I3595" i="4" s="1"/>
  <c r="G4754" i="4"/>
  <c r="I4754" i="4" s="1"/>
  <c r="G5858" i="4"/>
  <c r="I5858" i="4" s="1"/>
  <c r="G1803" i="4"/>
  <c r="I1803" i="4" s="1"/>
  <c r="G2970" i="4"/>
  <c r="I2970" i="4" s="1"/>
  <c r="G4088" i="4"/>
  <c r="I4088" i="4" s="1"/>
  <c r="G4488" i="4"/>
  <c r="I4488" i="4" s="1"/>
  <c r="G5136" i="4"/>
  <c r="I5136" i="4" s="1"/>
  <c r="G5472" i="4"/>
  <c r="I5472" i="4" s="1"/>
  <c r="G5856" i="4"/>
  <c r="I5856" i="4" s="1"/>
  <c r="G2203" i="4"/>
  <c r="I2203" i="4" s="1"/>
  <c r="G2907" i="4"/>
  <c r="I2907" i="4" s="1"/>
  <c r="G3354" i="4"/>
  <c r="I3354" i="4" s="1"/>
  <c r="G1351" i="4"/>
  <c r="I1351" i="4" s="1"/>
  <c r="G3203" i="4"/>
  <c r="I3203" i="4" s="1"/>
  <c r="G3842" i="4"/>
  <c r="I3842" i="4" s="1"/>
  <c r="G4602" i="4"/>
  <c r="I4602" i="4" s="1"/>
  <c r="G5266" i="4"/>
  <c r="I5266" i="4" s="1"/>
  <c r="G887" i="4"/>
  <c r="I887" i="4" s="1"/>
  <c r="G2612" i="4"/>
  <c r="I2612" i="4" s="1"/>
  <c r="G3731" i="4"/>
  <c r="I3731" i="4" s="1"/>
  <c r="G4306" i="4"/>
  <c r="I4306" i="4" s="1"/>
  <c r="G5218" i="4"/>
  <c r="I5218" i="4" s="1"/>
  <c r="G5714" i="4"/>
  <c r="I5714" i="4" s="1"/>
  <c r="G5154" i="4"/>
  <c r="I5154" i="4" s="1"/>
  <c r="G5593" i="4"/>
  <c r="I5593" i="4" s="1"/>
  <c r="G1773" i="4"/>
  <c r="I1773" i="4" s="1"/>
  <c r="G2677" i="4"/>
  <c r="I2677" i="4" s="1"/>
  <c r="G5769" i="4"/>
  <c r="I5769" i="4" s="1"/>
  <c r="G4795" i="4"/>
  <c r="I4795" i="4" s="1"/>
  <c r="G4771" i="4"/>
  <c r="I4771" i="4" s="1"/>
  <c r="G4156" i="4"/>
  <c r="I4156" i="4" s="1"/>
  <c r="G4828" i="4"/>
  <c r="I4828" i="4" s="1"/>
  <c r="G1567" i="4"/>
  <c r="I1567" i="4" s="1"/>
  <c r="G5025" i="4"/>
  <c r="I5025" i="4" s="1"/>
  <c r="G4134" i="4"/>
  <c r="I4134" i="4" s="1"/>
  <c r="G3889" i="4"/>
  <c r="I3889" i="4" s="1"/>
  <c r="G5121" i="4"/>
  <c r="I5121" i="4" s="1"/>
  <c r="G5539" i="4"/>
  <c r="I5539" i="4" s="1"/>
  <c r="G1824" i="4"/>
  <c r="I1824" i="4" s="1"/>
  <c r="G5446" i="4"/>
  <c r="I5446" i="4" s="1"/>
  <c r="G2353" i="4"/>
  <c r="I2353" i="4" s="1"/>
  <c r="G4866" i="4"/>
  <c r="I4866" i="4" s="1"/>
  <c r="G5409" i="4"/>
  <c r="I5409" i="4" s="1"/>
  <c r="G3561" i="4"/>
  <c r="I3561" i="4" s="1"/>
  <c r="G2016" i="4"/>
  <c r="I2016" i="4" s="1"/>
  <c r="G1268" i="4"/>
  <c r="I1268" i="4" s="1"/>
  <c r="G3532" i="4"/>
  <c r="I3532" i="4" s="1"/>
  <c r="G1679" i="4"/>
  <c r="I1679" i="4" s="1"/>
  <c r="G5418" i="4"/>
  <c r="I5418" i="4" s="1"/>
  <c r="G5364" i="4"/>
  <c r="I5364" i="4" s="1"/>
  <c r="G4794" i="4"/>
  <c r="I4794" i="4" s="1"/>
  <c r="G1719" i="4"/>
  <c r="I1719" i="4" s="1"/>
  <c r="G4115" i="4"/>
  <c r="I4115" i="4" s="1"/>
  <c r="G6116" i="4"/>
  <c r="I6116" i="4" s="1"/>
  <c r="G4524" i="4"/>
  <c r="I4524" i="4" s="1"/>
  <c r="G4195" i="4"/>
  <c r="I4195" i="4" s="1"/>
  <c r="G4004" i="4"/>
  <c r="I4004" i="4" s="1"/>
  <c r="G4444" i="4"/>
  <c r="I4444" i="4" s="1"/>
  <c r="G3819" i="4"/>
  <c r="I3819" i="4" s="1"/>
  <c r="G3538" i="4"/>
  <c r="I3538" i="4" s="1"/>
  <c r="G4659" i="4"/>
  <c r="I4659" i="4" s="1"/>
  <c r="G5403" i="4"/>
  <c r="I5403" i="4" s="1"/>
  <c r="G4091" i="4"/>
  <c r="I4091" i="4" s="1"/>
  <c r="G3772" i="4"/>
  <c r="I3772" i="4" s="1"/>
  <c r="G4636" i="4"/>
  <c r="I4636" i="4" s="1"/>
  <c r="G5132" i="4"/>
  <c r="I5132" i="4" s="1"/>
  <c r="G5604" i="4"/>
  <c r="I5604" i="4" s="1"/>
  <c r="G3852" i="4"/>
  <c r="I3852" i="4" s="1"/>
  <c r="G4468" i="4"/>
  <c r="I4468" i="4" s="1"/>
  <c r="G5940" i="4"/>
  <c r="I5940" i="4" s="1"/>
  <c r="G3700" i="4"/>
  <c r="I3700" i="4" s="1"/>
  <c r="G4596" i="4"/>
  <c r="I4596" i="4" s="1"/>
  <c r="G5892" i="4"/>
  <c r="I5892" i="4" s="1"/>
  <c r="G645" i="4"/>
  <c r="I645" i="4" s="1"/>
  <c r="G4411" i="4"/>
  <c r="I4411" i="4" s="1"/>
  <c r="G4971" i="4"/>
  <c r="I4971" i="4" s="1"/>
  <c r="G5811" i="4"/>
  <c r="I5811" i="4" s="1"/>
  <c r="G6043" i="4"/>
  <c r="I6043" i="4" s="1"/>
  <c r="G4788" i="4"/>
  <c r="I4788" i="4" s="1"/>
  <c r="G5308" i="4"/>
  <c r="I5308" i="4" s="1"/>
  <c r="G4281" i="4"/>
  <c r="I4281" i="4" s="1"/>
  <c r="G4859" i="4"/>
  <c r="I4859" i="4" s="1"/>
  <c r="G4035" i="4"/>
  <c r="I4035" i="4" s="1"/>
  <c r="G2140" i="4"/>
  <c r="I2140" i="4" s="1"/>
  <c r="G3830" i="4"/>
  <c r="I3830" i="4" s="1"/>
  <c r="G4414" i="4"/>
  <c r="I4414" i="4" s="1"/>
  <c r="G5158" i="4"/>
  <c r="I5158" i="4" s="1"/>
  <c r="G5926" i="4"/>
  <c r="I5926" i="4" s="1"/>
  <c r="G5248" i="4"/>
  <c r="I5248" i="4" s="1"/>
  <c r="G5170" i="4"/>
  <c r="I5170" i="4" s="1"/>
  <c r="G5666" i="4"/>
  <c r="I5666" i="4" s="1"/>
  <c r="G4024" i="4"/>
  <c r="I4024" i="4" s="1"/>
  <c r="G5070" i="4"/>
  <c r="I5070" i="4" s="1"/>
  <c r="G4846" i="4"/>
  <c r="I4846" i="4" s="1"/>
  <c r="G2665" i="4"/>
  <c r="I2665" i="4" s="1"/>
  <c r="G2601" i="4"/>
  <c r="I2601" i="4" s="1"/>
  <c r="G4335" i="4"/>
  <c r="I4335" i="4" s="1"/>
  <c r="G6168" i="4"/>
  <c r="I6168" i="4" s="1"/>
  <c r="G2147" i="4"/>
  <c r="I2147" i="4" s="1"/>
  <c r="G4798" i="4"/>
  <c r="I4798" i="4" s="1"/>
  <c r="G5951" i="4"/>
  <c r="I5951" i="4" s="1"/>
  <c r="G2572" i="4"/>
  <c r="I2572" i="4" s="1"/>
  <c r="G1142" i="4"/>
  <c r="I1142" i="4" s="1"/>
  <c r="G2036" i="4"/>
  <c r="I2036" i="4" s="1"/>
  <c r="G4802" i="4"/>
  <c r="I4802" i="4" s="1"/>
  <c r="G6082" i="4"/>
  <c r="I6082" i="4" s="1"/>
  <c r="G3487" i="4"/>
  <c r="I3487" i="4" s="1"/>
  <c r="G5854" i="4"/>
  <c r="I5854" i="4" s="1"/>
  <c r="G5670" i="4"/>
  <c r="I5670" i="4" s="1"/>
  <c r="G1468" i="4"/>
  <c r="I1468" i="4" s="1"/>
  <c r="G3815" i="4"/>
  <c r="I3815" i="4" s="1"/>
  <c r="G4415" i="4"/>
  <c r="I4415" i="4" s="1"/>
  <c r="G4951" i="4"/>
  <c r="I4951" i="4" s="1"/>
  <c r="G5391" i="4"/>
  <c r="I5391" i="4" s="1"/>
  <c r="G1452" i="4"/>
  <c r="I1452" i="4" s="1"/>
  <c r="G3720" i="4"/>
  <c r="I3720" i="4" s="1"/>
  <c r="G4351" i="4"/>
  <c r="I4351" i="4" s="1"/>
  <c r="G4727" i="4"/>
  <c r="I4727" i="4" s="1"/>
  <c r="G5039" i="4"/>
  <c r="I5039" i="4" s="1"/>
  <c r="G5519" i="4"/>
  <c r="I5519" i="4" s="1"/>
  <c r="G1899" i="4"/>
  <c r="I1899" i="4" s="1"/>
  <c r="G2762" i="4"/>
  <c r="I2762" i="4" s="1"/>
  <c r="G3896" i="4"/>
  <c r="I3896" i="4" s="1"/>
  <c r="G4552" i="4"/>
  <c r="I4552" i="4" s="1"/>
  <c r="G4944" i="4"/>
  <c r="I4944" i="4" s="1"/>
  <c r="G5280" i="4"/>
  <c r="I5280" i="4" s="1"/>
  <c r="G5704" i="4"/>
  <c r="I5704" i="4" s="1"/>
  <c r="G6040" i="4"/>
  <c r="I6040" i="4" s="1"/>
  <c r="G1924" i="4"/>
  <c r="I1924" i="4" s="1"/>
  <c r="G2979" i="4"/>
  <c r="I2979" i="4" s="1"/>
  <c r="G3466" i="4"/>
  <c r="I3466" i="4" s="1"/>
  <c r="G3198" i="4"/>
  <c r="I3198" i="4" s="1"/>
  <c r="G1116" i="4"/>
  <c r="I1116" i="4" s="1"/>
  <c r="G4103" i="4"/>
  <c r="I4103" i="4" s="1"/>
  <c r="G4599" i="4"/>
  <c r="I4599" i="4" s="1"/>
  <c r="G5335" i="4"/>
  <c r="I5335" i="4" s="1"/>
  <c r="G5807" i="4"/>
  <c r="I5807" i="4" s="1"/>
  <c r="G2434" i="4"/>
  <c r="I2434" i="4" s="1"/>
  <c r="G3864" i="4"/>
  <c r="I3864" i="4" s="1"/>
  <c r="G4360" i="4"/>
  <c r="I4360" i="4" s="1"/>
  <c r="G4792" i="4"/>
  <c r="I4792" i="4" s="1"/>
  <c r="G5184" i="4"/>
  <c r="I5184" i="4" s="1"/>
  <c r="G5864" i="4"/>
  <c r="I5864" i="4" s="1"/>
  <c r="G1374" i="4"/>
  <c r="I1374" i="4" s="1"/>
  <c r="G2851" i="4"/>
  <c r="I2851" i="4" s="1"/>
  <c r="G1654" i="4"/>
  <c r="I1654" i="4" s="1"/>
  <c r="G2532" i="4"/>
  <c r="I2532" i="4" s="1"/>
  <c r="G3283" i="4"/>
  <c r="I3283" i="4" s="1"/>
  <c r="G3978" i="4"/>
  <c r="I3978" i="4" s="1"/>
  <c r="G5298" i="4"/>
  <c r="I5298" i="4" s="1"/>
  <c r="G2010" i="4"/>
  <c r="I2010" i="4" s="1"/>
  <c r="G3082" i="4"/>
  <c r="I3082" i="4" s="1"/>
  <c r="G4432" i="4"/>
  <c r="I4432" i="4" s="1"/>
  <c r="G4800" i="4"/>
  <c r="I4800" i="4" s="1"/>
  <c r="G5232" i="4"/>
  <c r="I5232" i="4" s="1"/>
  <c r="G5712" i="4"/>
  <c r="I5712" i="4" s="1"/>
  <c r="G6048" i="4"/>
  <c r="I6048" i="4" s="1"/>
  <c r="G1676" i="4"/>
  <c r="I1676" i="4" s="1"/>
  <c r="G2027" i="4"/>
  <c r="I2027" i="4" s="1"/>
  <c r="G3067" i="4"/>
  <c r="I3067" i="4" s="1"/>
  <c r="G975" i="4"/>
  <c r="I975" i="4" s="1"/>
  <c r="G2804" i="4"/>
  <c r="I2804" i="4" s="1"/>
  <c r="G3603" i="4"/>
  <c r="I3603" i="4" s="1"/>
  <c r="G783" i="4"/>
  <c r="I783" i="4" s="1"/>
  <c r="G2332" i="4"/>
  <c r="I2332" i="4" s="1"/>
  <c r="G3547" i="4"/>
  <c r="I3547" i="4" s="1"/>
  <c r="G5246" i="4"/>
  <c r="I5246" i="4" s="1"/>
  <c r="G6022" i="4"/>
  <c r="I6022" i="4" s="1"/>
  <c r="G5486" i="4"/>
  <c r="I5486" i="4" s="1"/>
  <c r="G1484" i="4"/>
  <c r="I1484" i="4" s="1"/>
  <c r="G3831" i="4"/>
  <c r="I3831" i="4" s="1"/>
  <c r="G4263" i="4"/>
  <c r="I4263" i="4" s="1"/>
  <c r="G4703" i="4"/>
  <c r="I4703" i="4" s="1"/>
  <c r="G5895" i="4"/>
  <c r="I5895" i="4" s="1"/>
  <c r="G948" i="4"/>
  <c r="I948" i="4" s="1"/>
  <c r="G3376" i="4"/>
  <c r="I3376" i="4" s="1"/>
  <c r="G3808" i="4"/>
  <c r="I3808" i="4" s="1"/>
  <c r="G4367" i="4"/>
  <c r="I4367" i="4" s="1"/>
  <c r="G4935" i="4"/>
  <c r="I4935" i="4" s="1"/>
  <c r="G5183" i="4"/>
  <c r="I5183" i="4" s="1"/>
  <c r="G5543" i="4"/>
  <c r="I5543" i="4" s="1"/>
  <c r="G5943" i="4"/>
  <c r="I5943" i="4" s="1"/>
  <c r="G781" i="4"/>
  <c r="I781" i="4" s="1"/>
  <c r="G2506" i="4"/>
  <c r="I2506" i="4" s="1"/>
  <c r="G3920" i="4"/>
  <c r="I3920" i="4" s="1"/>
  <c r="G4880" i="4"/>
  <c r="I4880" i="4" s="1"/>
  <c r="G2746" i="4"/>
  <c r="I2746" i="4" s="1"/>
  <c r="G5578" i="4"/>
  <c r="I5578" i="4" s="1"/>
  <c r="G1611" i="4"/>
  <c r="I1611" i="4" s="1"/>
  <c r="G4490" i="4"/>
  <c r="I4490" i="4" s="1"/>
  <c r="G1959" i="4"/>
  <c r="I1959" i="4" s="1"/>
  <c r="G5433" i="4"/>
  <c r="I5433" i="4" s="1"/>
  <c r="G5177" i="4"/>
  <c r="I5177" i="4" s="1"/>
  <c r="G2441" i="4"/>
  <c r="I2441" i="4" s="1"/>
  <c r="G2497" i="4"/>
  <c r="I2497" i="4" s="1"/>
  <c r="G5134" i="4"/>
  <c r="I5134" i="4" s="1"/>
  <c r="G4721" i="4"/>
  <c r="I4721" i="4" s="1"/>
  <c r="G2983" i="4"/>
  <c r="I2983" i="4" s="1"/>
  <c r="G3737" i="4"/>
  <c r="I3737" i="4" s="1"/>
  <c r="G5105" i="4"/>
  <c r="I5105" i="4" s="1"/>
  <c r="G5378" i="4"/>
  <c r="I5378" i="4" s="1"/>
  <c r="G2241" i="4"/>
  <c r="I2241" i="4" s="1"/>
  <c r="G4354" i="4"/>
  <c r="I4354" i="4" s="1"/>
  <c r="G2940" i="4"/>
  <c r="I2940" i="4" s="1"/>
  <c r="G3121" i="4"/>
  <c r="I3121" i="4" s="1"/>
  <c r="G4578" i="4"/>
  <c r="I4578" i="4" s="1"/>
  <c r="G6140" i="4"/>
  <c r="I6140" i="4" s="1"/>
  <c r="G4417" i="4"/>
  <c r="I4417" i="4" s="1"/>
  <c r="G4946" i="4"/>
  <c r="I4946" i="4" s="1"/>
  <c r="G6129" i="4"/>
  <c r="I6129" i="4" s="1"/>
  <c r="G6001" i="4"/>
  <c r="I6001" i="4" s="1"/>
  <c r="G6122" i="4"/>
  <c r="I6122" i="4" s="1"/>
  <c r="G4104" i="4"/>
  <c r="I4104" i="4" s="1"/>
  <c r="G3641" i="4"/>
  <c r="I3641" i="4" s="1"/>
  <c r="G6049" i="4"/>
  <c r="I6049" i="4" s="1"/>
  <c r="G2208" i="4"/>
  <c r="I2208" i="4" s="1"/>
  <c r="G3390" i="4"/>
  <c r="I3390" i="4" s="1"/>
  <c r="G5902" i="4"/>
  <c r="I5902" i="4" s="1"/>
  <c r="G2664" i="4"/>
  <c r="I2664" i="4" s="1"/>
  <c r="G4713" i="4"/>
  <c r="I4713" i="4" s="1"/>
  <c r="G5980" i="4"/>
  <c r="I5980" i="4" s="1"/>
  <c r="G1114" i="4"/>
  <c r="I1114" i="4" s="1"/>
  <c r="G4100" i="4"/>
  <c r="I4100" i="4" s="1"/>
  <c r="G4883" i="4"/>
  <c r="I4883" i="4" s="1"/>
  <c r="G4979" i="4"/>
  <c r="I4979" i="4" s="1"/>
  <c r="G5499" i="4"/>
  <c r="I5499" i="4" s="1"/>
  <c r="G4332" i="4"/>
  <c r="I4332" i="4" s="1"/>
  <c r="G4012" i="4"/>
  <c r="I4012" i="4" s="1"/>
  <c r="G6004" i="4"/>
  <c r="I6004" i="4" s="1"/>
  <c r="G5659" i="4"/>
  <c r="I5659" i="4" s="1"/>
  <c r="G5691" i="4"/>
  <c r="I5691" i="4" s="1"/>
  <c r="G4716" i="4"/>
  <c r="I4716" i="4" s="1"/>
  <c r="G4571" i="4"/>
  <c r="I4571" i="4" s="1"/>
  <c r="G5452" i="4"/>
  <c r="I5452" i="4" s="1"/>
  <c r="G3476" i="4"/>
  <c r="I3476" i="4" s="1"/>
  <c r="G5916" i="4"/>
  <c r="I5916" i="4" s="1"/>
  <c r="G5860" i="4"/>
  <c r="I5860" i="4" s="1"/>
  <c r="G3444" i="4"/>
  <c r="I3444" i="4" s="1"/>
  <c r="G4827" i="4"/>
  <c r="I4827" i="4" s="1"/>
  <c r="G5035" i="4"/>
  <c r="I5035" i="4" s="1"/>
  <c r="G2481" i="4"/>
  <c r="I2481" i="4" s="1"/>
  <c r="G5139" i="4"/>
  <c r="I5139" i="4" s="1"/>
  <c r="G5435" i="4"/>
  <c r="I5435" i="4" s="1"/>
  <c r="G4364" i="4"/>
  <c r="I4364" i="4" s="1"/>
  <c r="G4858" i="4"/>
  <c r="I4858" i="4" s="1"/>
  <c r="G4227" i="4"/>
  <c r="I4227" i="4" s="1"/>
  <c r="G4787" i="4"/>
  <c r="I4787" i="4" s="1"/>
  <c r="G5475" i="4"/>
  <c r="I5475" i="4" s="1"/>
  <c r="G6035" i="4"/>
  <c r="I6035" i="4" s="1"/>
  <c r="G3636" i="4"/>
  <c r="I3636" i="4" s="1"/>
  <c r="G5156" i="4"/>
  <c r="I5156" i="4" s="1"/>
  <c r="G3516" i="4"/>
  <c r="I3516" i="4" s="1"/>
  <c r="G4348" i="4"/>
  <c r="I4348" i="4" s="1"/>
  <c r="G5708" i="4"/>
  <c r="I5708" i="4" s="1"/>
  <c r="G3884" i="4"/>
  <c r="I3884" i="4" s="1"/>
  <c r="G5084" i="4"/>
  <c r="I5084" i="4" s="1"/>
  <c r="G5684" i="4"/>
  <c r="I5684" i="4" s="1"/>
  <c r="G3483" i="4"/>
  <c r="I3483" i="4" s="1"/>
  <c r="G5570" i="4"/>
  <c r="I5570" i="4" s="1"/>
  <c r="G3474" i="4"/>
  <c r="I3474" i="4" s="1"/>
  <c r="G4474" i="4"/>
  <c r="I4474" i="4" s="1"/>
  <c r="G4922" i="4"/>
  <c r="I4922" i="4" s="1"/>
  <c r="G5806" i="4"/>
  <c r="I5806" i="4" s="1"/>
  <c r="G4054" i="4"/>
  <c r="I4054" i="4" s="1"/>
  <c r="G5046" i="4"/>
  <c r="I5046" i="4" s="1"/>
  <c r="G2504" i="4"/>
  <c r="I2504" i="4" s="1"/>
  <c r="G2992" i="4"/>
  <c r="I2992" i="4" s="1"/>
  <c r="G1531" i="4"/>
  <c r="I1531" i="4" s="1"/>
  <c r="G3576" i="4"/>
  <c r="I3576" i="4" s="1"/>
  <c r="G4079" i="4"/>
  <c r="I4079" i="4" s="1"/>
  <c r="G4495" i="4"/>
  <c r="I4495" i="4" s="1"/>
  <c r="G5095" i="4"/>
  <c r="I5095" i="4" s="1"/>
  <c r="G5591" i="4"/>
  <c r="I5591" i="4" s="1"/>
  <c r="G1627" i="4"/>
  <c r="I1627" i="4" s="1"/>
  <c r="G3528" i="4"/>
  <c r="I3528" i="4" s="1"/>
  <c r="G4799" i="4"/>
  <c r="I4799" i="4" s="1"/>
  <c r="G5135" i="4"/>
  <c r="I5135" i="4" s="1"/>
  <c r="G5495" i="4"/>
  <c r="I5495" i="4" s="1"/>
  <c r="G6047" i="4"/>
  <c r="I6047" i="4" s="1"/>
  <c r="G1883" i="4"/>
  <c r="I1883" i="4" s="1"/>
  <c r="G2834" i="4"/>
  <c r="I2834" i="4" s="1"/>
  <c r="G3753" i="4"/>
  <c r="I3753" i="4" s="1"/>
  <c r="G4168" i="4"/>
  <c r="I4168" i="4" s="1"/>
  <c r="G4632" i="4"/>
  <c r="I4632" i="4" s="1"/>
  <c r="G5000" i="4"/>
  <c r="I5000" i="4" s="1"/>
  <c r="G5440" i="4"/>
  <c r="I5440" i="4" s="1"/>
  <c r="G5768" i="4"/>
  <c r="I5768" i="4" s="1"/>
  <c r="G1302" i="4"/>
  <c r="I1302" i="4" s="1"/>
  <c r="G3330" i="4"/>
  <c r="I3330" i="4" s="1"/>
  <c r="G4089" i="4"/>
  <c r="I4089" i="4" s="1"/>
  <c r="G4681" i="4"/>
  <c r="I4681" i="4" s="1"/>
  <c r="G5921" i="4"/>
  <c r="I5921" i="4" s="1"/>
  <c r="G2880" i="4"/>
  <c r="I2880" i="4" s="1"/>
  <c r="G3478" i="4"/>
  <c r="I3478" i="4" s="1"/>
  <c r="G956" i="4"/>
  <c r="I956" i="4" s="1"/>
  <c r="G3176" i="4"/>
  <c r="I3176" i="4" s="1"/>
  <c r="G3903" i="4"/>
  <c r="I3903" i="4" s="1"/>
  <c r="G4295" i="4"/>
  <c r="I4295" i="4" s="1"/>
  <c r="G4687" i="4"/>
  <c r="I4687" i="4" s="1"/>
  <c r="G5423" i="4"/>
  <c r="I5423" i="4" s="1"/>
  <c r="G1628" i="4"/>
  <c r="I1628" i="4" s="1"/>
  <c r="G2322" i="4"/>
  <c r="I2322" i="4" s="1"/>
  <c r="G2898" i="4"/>
  <c r="I2898" i="4" s="1"/>
  <c r="G4464" i="4"/>
  <c r="I4464" i="4" s="1"/>
  <c r="G4856" i="4"/>
  <c r="I4856" i="4" s="1"/>
  <c r="G5384" i="4"/>
  <c r="I5384" i="4" s="1"/>
  <c r="G5832" i="4"/>
  <c r="I5832" i="4" s="1"/>
  <c r="G670" i="4"/>
  <c r="I670" i="4" s="1"/>
  <c r="G1342" i="4"/>
  <c r="I1342" i="4" s="1"/>
  <c r="G2379" i="4"/>
  <c r="I2379" i="4" s="1"/>
  <c r="G3146" i="4"/>
  <c r="I3146" i="4" s="1"/>
  <c r="G951" i="4"/>
  <c r="I951" i="4" s="1"/>
  <c r="G2156" i="4"/>
  <c r="I2156" i="4" s="1"/>
  <c r="G3267" i="4"/>
  <c r="I3267" i="4" s="1"/>
  <c r="G3763" i="4"/>
  <c r="I3763" i="4" s="1"/>
  <c r="G4178" i="4"/>
  <c r="I4178" i="4" s="1"/>
  <c r="G4850" i="4"/>
  <c r="I4850" i="4" s="1"/>
  <c r="G2002" i="4"/>
  <c r="I2002" i="4" s="1"/>
  <c r="G3066" i="4"/>
  <c r="I3066" i="4" s="1"/>
  <c r="G4216" i="4"/>
  <c r="I4216" i="4" s="1"/>
  <c r="G4592" i="4"/>
  <c r="I4592" i="4" s="1"/>
  <c r="G5208" i="4"/>
  <c r="I5208" i="4" s="1"/>
  <c r="G5576" i="4"/>
  <c r="I5576" i="4" s="1"/>
  <c r="G6032" i="4"/>
  <c r="I6032" i="4" s="1"/>
  <c r="G2467" i="4"/>
  <c r="I2467" i="4" s="1"/>
  <c r="G2995" i="4"/>
  <c r="I2995" i="4" s="1"/>
  <c r="G5772" i="4"/>
  <c r="I5772" i="4" s="1"/>
  <c r="G2257" i="4"/>
  <c r="I2257" i="4" s="1"/>
  <c r="G3767" i="4"/>
  <c r="I3767" i="4" s="1"/>
  <c r="G5450" i="4"/>
  <c r="I5450" i="4" s="1"/>
  <c r="G4137" i="4"/>
  <c r="I4137" i="4" s="1"/>
  <c r="G4513" i="4"/>
  <c r="I4513" i="4" s="1"/>
  <c r="G5492" i="4"/>
  <c r="I5492" i="4" s="1"/>
  <c r="G5937" i="4"/>
  <c r="I5937" i="4" s="1"/>
  <c r="G3396" i="4"/>
  <c r="I3396" i="4" s="1"/>
  <c r="G4740" i="4"/>
  <c r="I4740" i="4" s="1"/>
  <c r="G3057" i="4"/>
  <c r="I3057" i="4" s="1"/>
  <c r="G5123" i="4"/>
  <c r="I5123" i="4" s="1"/>
  <c r="G5986" i="4"/>
  <c r="I5986" i="4" s="1"/>
  <c r="G2868" i="4"/>
  <c r="I2868" i="4" s="1"/>
  <c r="G3961" i="4"/>
  <c r="I3961" i="4" s="1"/>
  <c r="G4174" i="4"/>
  <c r="I4174" i="4" s="1"/>
  <c r="G4463" i="4"/>
  <c r="I4463" i="4" s="1"/>
  <c r="G2435" i="4"/>
  <c r="I2435" i="4" s="1"/>
  <c r="G1892" i="4"/>
  <c r="I1892" i="4" s="1"/>
  <c r="G3880" i="4"/>
  <c r="I3880" i="4" s="1"/>
  <c r="G3834" i="4"/>
  <c r="I3834" i="4" s="1"/>
  <c r="G6102" i="4"/>
  <c r="I6102" i="4" s="1"/>
  <c r="G5392" i="4"/>
  <c r="I5392" i="4" s="1"/>
  <c r="G1404" i="4"/>
  <c r="I1404" i="4" s="1"/>
  <c r="G2548" i="4"/>
  <c r="I2548" i="4" s="1"/>
  <c r="G2444" i="4"/>
  <c r="I2444" i="4" s="1"/>
  <c r="G791" i="4"/>
  <c r="I791" i="4" s="1"/>
  <c r="G2340" i="4"/>
  <c r="I2340" i="4" s="1"/>
  <c r="G2560" i="4"/>
  <c r="I2560" i="4" s="1"/>
  <c r="G3760" i="4"/>
  <c r="I3760" i="4" s="1"/>
  <c r="G5687" i="4"/>
  <c r="I5687" i="4" s="1"/>
  <c r="G4871" i="4"/>
  <c r="I4871" i="4" s="1"/>
  <c r="G5240" i="4"/>
  <c r="I5240" i="4" s="1"/>
  <c r="G2839" i="4"/>
  <c r="I2839" i="4" s="1"/>
  <c r="G820" i="4"/>
  <c r="I820" i="4" s="1"/>
  <c r="G3096" i="4"/>
  <c r="I3096" i="4" s="1"/>
  <c r="G2402" i="4"/>
  <c r="I2402" i="4" s="1"/>
  <c r="G6064" i="4"/>
  <c r="I6064" i="4" s="1"/>
  <c r="G3443" i="4"/>
  <c r="I3443" i="4" s="1"/>
  <c r="G4560" i="4"/>
  <c r="I4560" i="4" s="1"/>
  <c r="G1246" i="4"/>
  <c r="I1246" i="4" s="1"/>
  <c r="G4186" i="4"/>
  <c r="I4186" i="4" s="1"/>
  <c r="G3077" i="4"/>
  <c r="I3077" i="4" s="1"/>
  <c r="G3732" i="4"/>
  <c r="I3732" i="4" s="1"/>
  <c r="G742" i="4"/>
  <c r="I742" i="4" s="1"/>
  <c r="G682" i="4"/>
  <c r="I682" i="4" s="1"/>
  <c r="G4638" i="4"/>
  <c r="I4638" i="4" s="1"/>
  <c r="G4028" i="4"/>
  <c r="I4028" i="4" s="1"/>
  <c r="G4938" i="4"/>
  <c r="I4938" i="4" s="1"/>
  <c r="G5679" i="4"/>
  <c r="I5679" i="4" s="1"/>
  <c r="G796" i="4"/>
  <c r="I796" i="4" s="1"/>
  <c r="G4864" i="4"/>
  <c r="I4864" i="4" s="1"/>
  <c r="G1375" i="4"/>
  <c r="I1375" i="4" s="1"/>
  <c r="G5640" i="4"/>
  <c r="I5640" i="4" s="1"/>
  <c r="G1948" i="4"/>
  <c r="I1948" i="4" s="1"/>
  <c r="G5903" i="4"/>
  <c r="I5903" i="4" s="1"/>
  <c r="G4888" i="4"/>
  <c r="I4888" i="4" s="1"/>
  <c r="G2507" i="4"/>
  <c r="I2507" i="4" s="1"/>
  <c r="G4226" i="4"/>
  <c r="I4226" i="4" s="1"/>
  <c r="G4960" i="4"/>
  <c r="I4960" i="4" s="1"/>
  <c r="G3130" i="4"/>
  <c r="I3130" i="4" s="1"/>
  <c r="G3874" i="4"/>
  <c r="I3874" i="4" s="1"/>
  <c r="G3555" i="4"/>
  <c r="I3555" i="4" s="1"/>
  <c r="G5878" i="4"/>
  <c r="I5878" i="4" s="1"/>
  <c r="G3568" i="4"/>
  <c r="I3568" i="4" s="1"/>
  <c r="G5639" i="4"/>
  <c r="I5639" i="4" s="1"/>
  <c r="G5383" i="4"/>
  <c r="I5383" i="4" s="1"/>
  <c r="G5520" i="4"/>
  <c r="I5520" i="4" s="1"/>
  <c r="G2875" i="4"/>
  <c r="I2875" i="4" s="1"/>
  <c r="G5743" i="4"/>
  <c r="I5743" i="4" s="1"/>
  <c r="G4728" i="4"/>
  <c r="I4728" i="4" s="1"/>
  <c r="G2420" i="4"/>
  <c r="I2420" i="4" s="1"/>
  <c r="G3928" i="4"/>
  <c r="I3928" i="4" s="1"/>
  <c r="G782" i="4"/>
  <c r="I782" i="4" s="1"/>
  <c r="G3643" i="4"/>
  <c r="I3643" i="4" s="1"/>
  <c r="G4010" i="4"/>
  <c r="I4010" i="4" s="1"/>
  <c r="G2708" i="4"/>
  <c r="I2708" i="4" s="1"/>
  <c r="G2253" i="4"/>
  <c r="I2253" i="4" s="1"/>
  <c r="G3524" i="4"/>
  <c r="I3524" i="4" s="1"/>
  <c r="G5787" i="4"/>
  <c r="I5787" i="4" s="1"/>
  <c r="G6068" i="4"/>
  <c r="I6068" i="4" s="1"/>
  <c r="G3455" i="4"/>
  <c r="I3455" i="4" s="1"/>
  <c r="G3672" i="4"/>
  <c r="I3672" i="4" s="1"/>
  <c r="G4425" i="4"/>
  <c r="I4425" i="4" s="1"/>
  <c r="G5766" i="4"/>
  <c r="I5766" i="4" s="1"/>
  <c r="G4679" i="4"/>
  <c r="I4679" i="4" s="1"/>
  <c r="G5991" i="4"/>
  <c r="I5991" i="4" s="1"/>
  <c r="G4280" i="4"/>
  <c r="I4280" i="4" s="1"/>
  <c r="G5464" i="4"/>
  <c r="I5464" i="4" s="1"/>
  <c r="G5439" i="4"/>
  <c r="I5439" i="4" s="1"/>
  <c r="G2498" i="4"/>
  <c r="I2498" i="4" s="1"/>
  <c r="G2020" i="4"/>
  <c r="I2020" i="4" s="1"/>
  <c r="G4050" i="4"/>
  <c r="I4050" i="4" s="1"/>
  <c r="G6128" i="4"/>
  <c r="I6128" i="4" s="1"/>
  <c r="G3707" i="4"/>
  <c r="I3707" i="4" s="1"/>
  <c r="G4775" i="4"/>
  <c r="I4775" i="4" s="1"/>
  <c r="G4479" i="4"/>
  <c r="I4479" i="4" s="1"/>
  <c r="G5703" i="4"/>
  <c r="I5703" i="4" s="1"/>
  <c r="G2866" i="4"/>
  <c r="I2866" i="4" s="1"/>
  <c r="G4368" i="4"/>
  <c r="I4368" i="4" s="1"/>
  <c r="G4968" i="4"/>
  <c r="I4968" i="4" s="1"/>
  <c r="G5728" i="4"/>
  <c r="I5728" i="4" s="1"/>
  <c r="G6056" i="4"/>
  <c r="I6056" i="4" s="1"/>
  <c r="G2355" i="4"/>
  <c r="I2355" i="4" s="1"/>
  <c r="G812" i="4"/>
  <c r="I812" i="4" s="1"/>
  <c r="G3480" i="4"/>
  <c r="I3480" i="4" s="1"/>
  <c r="G4143" i="4"/>
  <c r="I4143" i="4" s="1"/>
  <c r="G4615" i="4"/>
  <c r="I4615" i="4" s="1"/>
  <c r="G5551" i="4"/>
  <c r="I5551" i="4" s="1"/>
  <c r="G5983" i="4"/>
  <c r="I5983" i="4" s="1"/>
  <c r="G1795" i="4"/>
  <c r="I1795" i="4" s="1"/>
  <c r="G2946" i="4"/>
  <c r="I2946" i="4" s="1"/>
  <c r="G4176" i="4"/>
  <c r="I4176" i="4" s="1"/>
  <c r="G4608" i="4"/>
  <c r="I4608" i="4" s="1"/>
  <c r="G5088" i="4"/>
  <c r="I5088" i="4" s="1"/>
  <c r="G5648" i="4"/>
  <c r="I5648" i="4" s="1"/>
  <c r="G1286" i="4"/>
  <c r="I1286" i="4" s="1"/>
  <c r="G1916" i="4"/>
  <c r="I1916" i="4" s="1"/>
  <c r="G2867" i="4"/>
  <c r="I2867" i="4" s="1"/>
  <c r="G3754" i="4"/>
  <c r="I3754" i="4" s="1"/>
  <c r="G1598" i="4"/>
  <c r="I1598" i="4" s="1"/>
  <c r="G3076" i="4"/>
  <c r="I3076" i="4" s="1"/>
  <c r="G4002" i="4"/>
  <c r="I4002" i="4" s="1"/>
  <c r="G4994" i="4"/>
  <c r="I4994" i="4" s="1"/>
  <c r="G6138" i="4"/>
  <c r="I6138" i="4" s="1"/>
  <c r="G2522" i="4"/>
  <c r="I2522" i="4" s="1"/>
  <c r="G3824" i="4"/>
  <c r="I3824" i="4" s="1"/>
  <c r="G4456" i="4"/>
  <c r="I4456" i="4" s="1"/>
  <c r="G5096" i="4"/>
  <c r="I5096" i="4" s="1"/>
  <c r="G5424" i="4"/>
  <c r="I5424" i="4" s="1"/>
  <c r="G5896" i="4"/>
  <c r="I5896" i="4" s="1"/>
  <c r="G2787" i="4"/>
  <c r="I2787" i="4" s="1"/>
  <c r="G3394" i="4"/>
  <c r="I3394" i="4" s="1"/>
  <c r="G1023" i="4"/>
  <c r="I1023" i="4" s="1"/>
  <c r="G3427" i="4"/>
  <c r="I3427" i="4" s="1"/>
  <c r="G3962" i="4"/>
  <c r="I3962" i="4" s="1"/>
  <c r="G4898" i="4"/>
  <c r="I4898" i="4" s="1"/>
  <c r="G2836" i="4"/>
  <c r="I2836" i="4" s="1"/>
  <c r="G3683" i="4"/>
  <c r="I3683" i="4" s="1"/>
  <c r="G4242" i="4"/>
  <c r="I4242" i="4" s="1"/>
  <c r="G3135" i="4"/>
  <c r="I3135" i="4" s="1"/>
  <c r="G5182" i="4"/>
  <c r="I5182" i="4" s="1"/>
  <c r="G5526" i="4"/>
  <c r="I5526" i="4" s="1"/>
  <c r="G5934" i="4"/>
  <c r="I5934" i="4" s="1"/>
  <c r="G4990" i="4"/>
  <c r="I4990" i="4" s="1"/>
  <c r="G5798" i="4"/>
  <c r="I5798" i="4" s="1"/>
  <c r="G1778" i="4"/>
  <c r="I1778" i="4" s="1"/>
  <c r="G4175" i="4"/>
  <c r="I4175" i="4" s="1"/>
  <c r="G4719" i="4"/>
  <c r="I4719" i="4" s="1"/>
  <c r="G5167" i="4"/>
  <c r="I5167" i="4" s="1"/>
  <c r="G860" i="4"/>
  <c r="I860" i="4" s="1"/>
  <c r="G3312" i="4"/>
  <c r="I3312" i="4" s="1"/>
  <c r="G4215" i="4"/>
  <c r="I4215" i="4" s="1"/>
  <c r="G5127" i="4"/>
  <c r="I5127" i="4" s="1"/>
  <c r="G5471" i="4"/>
  <c r="I5471" i="4" s="1"/>
  <c r="G5855" i="4"/>
  <c r="I5855" i="4" s="1"/>
  <c r="G1707" i="4"/>
  <c r="I1707" i="4" s="1"/>
  <c r="G2290" i="4"/>
  <c r="I2290" i="4" s="1"/>
  <c r="G2874" i="4"/>
  <c r="I2874" i="4" s="1"/>
  <c r="G4312" i="4"/>
  <c r="I4312" i="4" s="1"/>
  <c r="G4904" i="4"/>
  <c r="I4904" i="4" s="1"/>
  <c r="G5584" i="4"/>
  <c r="I5584" i="4" s="1"/>
  <c r="G5936" i="4"/>
  <c r="I5936" i="4" s="1"/>
  <c r="G1350" i="4"/>
  <c r="I1350" i="4" s="1"/>
  <c r="G3027" i="4"/>
  <c r="I3027" i="4" s="1"/>
  <c r="G3496" i="4"/>
  <c r="I3496" i="4" s="1"/>
  <c r="G4271" i="4"/>
  <c r="I4271" i="4" s="1"/>
  <c r="G4623" i="4"/>
  <c r="I4623" i="4" s="1"/>
  <c r="G5399" i="4"/>
  <c r="I5399" i="4" s="1"/>
  <c r="G5847" i="4"/>
  <c r="I5847" i="4" s="1"/>
  <c r="G1827" i="4"/>
  <c r="I1827" i="4" s="1"/>
  <c r="G4008" i="4"/>
  <c r="I4008" i="4" s="1"/>
  <c r="G4440" i="4"/>
  <c r="I4440" i="4" s="1"/>
  <c r="G4840" i="4"/>
  <c r="I4840" i="4" s="1"/>
  <c r="G5560" i="4"/>
  <c r="I5560" i="4" s="1"/>
  <c r="G1684" i="4"/>
  <c r="I1684" i="4" s="1"/>
  <c r="G2763" i="4"/>
  <c r="I2763" i="4" s="1"/>
  <c r="G831" i="4"/>
  <c r="I831" i="4" s="1"/>
  <c r="G2508" i="4"/>
  <c r="I2508" i="4" s="1"/>
  <c r="G4074" i="4"/>
  <c r="I4074" i="4" s="1"/>
  <c r="G1715" i="4"/>
  <c r="I1715" i="4" s="1"/>
  <c r="G2610" i="4"/>
  <c r="I2610" i="4" s="1"/>
  <c r="G4032" i="4"/>
  <c r="I4032" i="4" s="1"/>
  <c r="G5272" i="4"/>
  <c r="I5272" i="4" s="1"/>
  <c r="G5752" i="4"/>
  <c r="I5752" i="4" s="1"/>
  <c r="G6088" i="4"/>
  <c r="I6088" i="4" s="1"/>
  <c r="G2003" i="4"/>
  <c r="I2003" i="4" s="1"/>
  <c r="G3035" i="4"/>
  <c r="I3035" i="4" s="1"/>
  <c r="G3243" i="4"/>
  <c r="I3243" i="4" s="1"/>
  <c r="G4234" i="4"/>
  <c r="I4234" i="4" s="1"/>
  <c r="G5658" i="4"/>
  <c r="I5658" i="4" s="1"/>
  <c r="G2364" i="4"/>
  <c r="I2364" i="4" s="1"/>
  <c r="G3579" i="4"/>
  <c r="I3579" i="4" s="1"/>
  <c r="G5786" i="4"/>
  <c r="I5786" i="4" s="1"/>
  <c r="G2723" i="4"/>
  <c r="I2723" i="4" s="1"/>
  <c r="G3724" i="4"/>
  <c r="I3724" i="4" s="1"/>
  <c r="G4207" i="4"/>
  <c r="I4207" i="4" s="1"/>
  <c r="G1039" i="4"/>
  <c r="I1039" i="4" s="1"/>
  <c r="G5106" i="4"/>
  <c r="I5106" i="4" s="1"/>
  <c r="G3072" i="4"/>
  <c r="I3072" i="4" s="1"/>
  <c r="G1215" i="4"/>
  <c r="I1215" i="4" s="1"/>
  <c r="G4603" i="4"/>
  <c r="I4603" i="4" s="1"/>
  <c r="G4572" i="4"/>
  <c r="I4572" i="4" s="1"/>
  <c r="G3958" i="4"/>
  <c r="I3958" i="4" s="1"/>
  <c r="G4646" i="4"/>
  <c r="I4646" i="4" s="1"/>
  <c r="G5574" i="4"/>
  <c r="I5574" i="4" s="1"/>
  <c r="G4903" i="4"/>
  <c r="I4903" i="4" s="1"/>
  <c r="G3410" i="4"/>
  <c r="I3410" i="4" s="1"/>
  <c r="G3734" i="4"/>
  <c r="I3734" i="4" s="1"/>
  <c r="G3914" i="4"/>
  <c r="I3914" i="4" s="1"/>
  <c r="G1558" i="4"/>
  <c r="I1558" i="4" s="1"/>
  <c r="G4386" i="4"/>
  <c r="I4386" i="4" s="1"/>
  <c r="G5503" i="4"/>
  <c r="I5503" i="4" s="1"/>
  <c r="G5103" i="4"/>
  <c r="I5103" i="4" s="1"/>
  <c r="G5911" i="4"/>
  <c r="I5911" i="4" s="1"/>
  <c r="G3770" i="4"/>
  <c r="I3770" i="4" s="1"/>
  <c r="G3184" i="4"/>
  <c r="I3184" i="4" s="1"/>
  <c r="G5984" i="4"/>
  <c r="I5984" i="4" s="1"/>
  <c r="G4936" i="4"/>
  <c r="I4936" i="4" s="1"/>
  <c r="G3378" i="4"/>
  <c r="I3378" i="4" s="1"/>
  <c r="G1850" i="4"/>
  <c r="I1850" i="4" s="1"/>
  <c r="G5808" i="4"/>
  <c r="I5808" i="4" s="1"/>
  <c r="G2211" i="4"/>
  <c r="I2211" i="4" s="1"/>
  <c r="G2356" i="4"/>
  <c r="I2356" i="4" s="1"/>
  <c r="G4058" i="4"/>
  <c r="I4058" i="4" s="1"/>
  <c r="G2820" i="4"/>
  <c r="I2820" i="4" s="1"/>
  <c r="G4279" i="4"/>
  <c r="I4279" i="4" s="1"/>
  <c r="G5919" i="4"/>
  <c r="I5919" i="4" s="1"/>
  <c r="G3384" i="4"/>
  <c r="I3384" i="4" s="1"/>
  <c r="G4943" i="4"/>
  <c r="I4943" i="4" s="1"/>
  <c r="G5191" i="4"/>
  <c r="I5191" i="4" s="1"/>
  <c r="G4992" i="4"/>
  <c r="I4992" i="4" s="1"/>
  <c r="G3314" i="4"/>
  <c r="I3314" i="4" s="1"/>
  <c r="G3592" i="4"/>
  <c r="I3592" i="4" s="1"/>
  <c r="G5024" i="4"/>
  <c r="I5024" i="4" s="1"/>
  <c r="G3078" i="4"/>
  <c r="I3078" i="4" s="1"/>
  <c r="G5841" i="4"/>
  <c r="I5841" i="4" s="1"/>
  <c r="G2128" i="4"/>
  <c r="I2128" i="4" s="1"/>
  <c r="G5083" i="4"/>
  <c r="I5083" i="4" s="1"/>
  <c r="G3916" i="4"/>
  <c r="I3916" i="4" s="1"/>
  <c r="G5692" i="4"/>
  <c r="I5692" i="4" s="1"/>
  <c r="G1422" i="4"/>
  <c r="I1422" i="4" s="1"/>
  <c r="G5536" i="4"/>
  <c r="I5536" i="4" s="1"/>
  <c r="G2539" i="4"/>
  <c r="I2539" i="4" s="1"/>
  <c r="G3738" i="4"/>
  <c r="I3738" i="4" s="1"/>
  <c r="G2092" i="4"/>
  <c r="I2092" i="4" s="1"/>
  <c r="G3792" i="4"/>
  <c r="I3792" i="4" s="1"/>
  <c r="G5008" i="4"/>
  <c r="I5008" i="4" s="1"/>
  <c r="G6120" i="4"/>
  <c r="I6120" i="4" s="1"/>
  <c r="G1318" i="4"/>
  <c r="I1318" i="4" s="1"/>
  <c r="G4496" i="4"/>
  <c r="I4496" i="4" s="1"/>
  <c r="G2578" i="4"/>
  <c r="I2578" i="4" s="1"/>
  <c r="G2428" i="4"/>
  <c r="I2428" i="4" s="1"/>
  <c r="G5374" i="4"/>
  <c r="I5374" i="4" s="1"/>
  <c r="G4359" i="4"/>
  <c r="I4359" i="4" s="1"/>
  <c r="G6015" i="4"/>
  <c r="I6015" i="4" s="1"/>
  <c r="G1364" i="4"/>
  <c r="I1364" i="4" s="1"/>
  <c r="G5032" i="4"/>
  <c r="I5032" i="4" s="1"/>
  <c r="G5496" i="4"/>
  <c r="I5496" i="4" s="1"/>
  <c r="G6136" i="4"/>
  <c r="I6136" i="4" s="1"/>
  <c r="G1326" i="4"/>
  <c r="I1326" i="4" s="1"/>
  <c r="G3106" i="4"/>
  <c r="I3106" i="4" s="1"/>
  <c r="G916" i="4"/>
  <c r="I916" i="4" s="1"/>
  <c r="G1970" i="4"/>
  <c r="I1970" i="4" s="1"/>
  <c r="G3696" i="4"/>
  <c r="I3696" i="4" s="1"/>
  <c r="G4255" i="4"/>
  <c r="I4255" i="4" s="1"/>
  <c r="G4847" i="4"/>
  <c r="I4847" i="4" s="1"/>
  <c r="G5695" i="4"/>
  <c r="I5695" i="4" s="1"/>
  <c r="G6119" i="4"/>
  <c r="I6119" i="4" s="1"/>
  <c r="G2018" i="4"/>
  <c r="I2018" i="4" s="1"/>
  <c r="G3888" i="4"/>
  <c r="I3888" i="4" s="1"/>
  <c r="G4288" i="4"/>
  <c r="I4288" i="4" s="1"/>
  <c r="G4712" i="4"/>
  <c r="I4712" i="4" s="1"/>
  <c r="G5200" i="4"/>
  <c r="I5200" i="4" s="1"/>
  <c r="G5760" i="4"/>
  <c r="I5760" i="4" s="1"/>
  <c r="G1390" i="4"/>
  <c r="I1390" i="4" s="1"/>
  <c r="G3098" i="4"/>
  <c r="I3098" i="4" s="1"/>
  <c r="G1103" i="4"/>
  <c r="I1103" i="4" s="1"/>
  <c r="G2772" i="4"/>
  <c r="I2772" i="4" s="1"/>
  <c r="G3419" i="4"/>
  <c r="I3419" i="4" s="1"/>
  <c r="G5242" i="4"/>
  <c r="I5242" i="4" s="1"/>
  <c r="G1771" i="4"/>
  <c r="I1771" i="4" s="1"/>
  <c r="G2594" i="4"/>
  <c r="I2594" i="4" s="1"/>
  <c r="G3904" i="4"/>
  <c r="I3904" i="4" s="1"/>
  <c r="G4536" i="4"/>
  <c r="I4536" i="4" s="1"/>
  <c r="G5168" i="4"/>
  <c r="I5168" i="4" s="1"/>
  <c r="G5632" i="4"/>
  <c r="I5632" i="4" s="1"/>
  <c r="G5992" i="4"/>
  <c r="I5992" i="4" s="1"/>
  <c r="G1222" i="4"/>
  <c r="I1222" i="4" s="1"/>
  <c r="G2947" i="4"/>
  <c r="I2947" i="4" s="1"/>
  <c r="G1127" i="4"/>
  <c r="I1127" i="4" s="1"/>
  <c r="G3627" i="4"/>
  <c r="I3627" i="4" s="1"/>
  <c r="G4114" i="4"/>
  <c r="I4114" i="4" s="1"/>
  <c r="G5050" i="4"/>
  <c r="I5050" i="4" s="1"/>
  <c r="G927" i="4"/>
  <c r="I927" i="4" s="1"/>
  <c r="G2452" i="4"/>
  <c r="I2452" i="4" s="1"/>
  <c r="G2908" i="4"/>
  <c r="I2908" i="4" s="1"/>
  <c r="G3771" i="4"/>
  <c r="I3771" i="4" s="1"/>
  <c r="G4698" i="4"/>
  <c r="I4698" i="4" s="1"/>
  <c r="G3607" i="4"/>
  <c r="I3607" i="4" s="1"/>
  <c r="G5254" i="4"/>
  <c r="I5254" i="4" s="1"/>
  <c r="G5694" i="4"/>
  <c r="I5694" i="4" s="1"/>
  <c r="G5982" i="4"/>
  <c r="I5982" i="4" s="1"/>
  <c r="G3080" i="4"/>
  <c r="I3080" i="4" s="1"/>
  <c r="G5534" i="4"/>
  <c r="I5534" i="4" s="1"/>
  <c r="G5950" i="4"/>
  <c r="I5950" i="4" s="1"/>
  <c r="G1858" i="4"/>
  <c r="I1858" i="4" s="1"/>
  <c r="G3855" i="4"/>
  <c r="I3855" i="4" s="1"/>
  <c r="G4911" i="4"/>
  <c r="I4911" i="4" s="1"/>
  <c r="G5255" i="4"/>
  <c r="I5255" i="4" s="1"/>
  <c r="G972" i="4"/>
  <c r="I972" i="4" s="1"/>
  <c r="G4311" i="4"/>
  <c r="I4311" i="4" s="1"/>
  <c r="G5559" i="4"/>
  <c r="I5559" i="4" s="1"/>
  <c r="G5959" i="4"/>
  <c r="I5959" i="4" s="1"/>
  <c r="G1859" i="4"/>
  <c r="I1859" i="4" s="1"/>
  <c r="G2530" i="4"/>
  <c r="I2530" i="4" s="1"/>
  <c r="G3848" i="4"/>
  <c r="I3848" i="4" s="1"/>
  <c r="G4504" i="4"/>
  <c r="I4504" i="4" s="1"/>
  <c r="G5320" i="4"/>
  <c r="I5320" i="4" s="1"/>
  <c r="G5664" i="4"/>
  <c r="I5664" i="4" s="1"/>
  <c r="G6000" i="4"/>
  <c r="I6000" i="4" s="1"/>
  <c r="G1716" i="4"/>
  <c r="I1716" i="4" s="1"/>
  <c r="G3166" i="4"/>
  <c r="I3166" i="4" s="1"/>
  <c r="G1284" i="4"/>
  <c r="I1284" i="4" s="1"/>
  <c r="G3160" i="4"/>
  <c r="I3160" i="4" s="1"/>
  <c r="G4383" i="4"/>
  <c r="I4383" i="4" s="1"/>
  <c r="G4783" i="4"/>
  <c r="I4783" i="4" s="1"/>
  <c r="G5487" i="4"/>
  <c r="I5487" i="4" s="1"/>
  <c r="G5927" i="4"/>
  <c r="I5927" i="4" s="1"/>
  <c r="G1947" i="4"/>
  <c r="I1947" i="4" s="1"/>
  <c r="G2466" i="4"/>
  <c r="I2466" i="4" s="1"/>
  <c r="G4072" i="4"/>
  <c r="I4072" i="4" s="1"/>
  <c r="G4544" i="4"/>
  <c r="I4544" i="4" s="1"/>
  <c r="G5672" i="4"/>
  <c r="I5672" i="4" s="1"/>
  <c r="G2363" i="4"/>
  <c r="I2363" i="4" s="1"/>
  <c r="G3122" i="4"/>
  <c r="I3122" i="4" s="1"/>
  <c r="G1279" i="4"/>
  <c r="I1279" i="4" s="1"/>
  <c r="G2556" i="4"/>
  <c r="I2556" i="4" s="1"/>
  <c r="G3715" i="4"/>
  <c r="I3715" i="4" s="1"/>
  <c r="G4162" i="4"/>
  <c r="I4162" i="4" s="1"/>
  <c r="G1891" i="4"/>
  <c r="I1891" i="4" s="1"/>
  <c r="G2826" i="4"/>
  <c r="I2826" i="4" s="1"/>
  <c r="G4200" i="4"/>
  <c r="I4200" i="4" s="1"/>
  <c r="G4664" i="4"/>
  <c r="I4664" i="4" s="1"/>
  <c r="G5448" i="4"/>
  <c r="I5448" i="4" s="1"/>
  <c r="G5840" i="4"/>
  <c r="I5840" i="4" s="1"/>
  <c r="G1334" i="4"/>
  <c r="I1334" i="4" s="1"/>
  <c r="G2083" i="4"/>
  <c r="I2083" i="4" s="1"/>
  <c r="G3402" i="4"/>
  <c r="I3402" i="4" s="1"/>
  <c r="G3323" i="4"/>
  <c r="I3323" i="4" s="1"/>
  <c r="G4786" i="4"/>
  <c r="I4786" i="4" s="1"/>
  <c r="G5754" i="4"/>
  <c r="I5754" i="4" s="1"/>
  <c r="G2468" i="4"/>
  <c r="I2468" i="4" s="1"/>
  <c r="G3691" i="4"/>
  <c r="I3691" i="4" s="1"/>
  <c r="G4258" i="4"/>
  <c r="I4258" i="4" s="1"/>
  <c r="G6042" i="4"/>
  <c r="I6042" i="4" s="1"/>
  <c r="G3440" i="4"/>
  <c r="I3440" i="4" s="1"/>
  <c r="G3448" i="4"/>
  <c r="I3448" i="4" s="1"/>
  <c r="G3464" i="4"/>
  <c r="I3464" i="4" s="1"/>
  <c r="G3435" i="4"/>
  <c r="I3435" i="4" s="1"/>
  <c r="G853" i="4"/>
  <c r="I853" i="4" s="1"/>
  <c r="G790" i="4"/>
  <c r="I790" i="4" s="1"/>
  <c r="G6098" i="4"/>
  <c r="I6098" i="4" s="1"/>
  <c r="G4915" i="4"/>
  <c r="I4915" i="4" s="1"/>
  <c r="G4648" i="4"/>
  <c r="I4648" i="4" s="1"/>
  <c r="G4319" i="4"/>
  <c r="I4319" i="4" s="1"/>
  <c r="G2748" i="4"/>
  <c r="I2748" i="4" s="1"/>
  <c r="G3239" i="4"/>
  <c r="I3239" i="4" s="1"/>
  <c r="G5216" i="4"/>
  <c r="I5216" i="4" s="1"/>
  <c r="G3362" i="4"/>
  <c r="I3362" i="4" s="1"/>
  <c r="G4543" i="4"/>
  <c r="I4543" i="4" s="1"/>
  <c r="G2442" i="4"/>
  <c r="I2442" i="4" s="1"/>
  <c r="G1198" i="4"/>
  <c r="I1198" i="4" s="1"/>
  <c r="G3922" i="4"/>
  <c r="I3922" i="4" s="1"/>
  <c r="G3010" i="4"/>
  <c r="I3010" i="4" s="1"/>
  <c r="G6152" i="4"/>
  <c r="I6152" i="4" s="1"/>
  <c r="G2268" i="4"/>
  <c r="I2268" i="4" s="1"/>
  <c r="G4926" i="4"/>
  <c r="I4926" i="4" s="1"/>
  <c r="G4071" i="4"/>
  <c r="I4071" i="4" s="1"/>
  <c r="G1826" i="4"/>
  <c r="I1826" i="4" s="1"/>
  <c r="G5071" i="4"/>
  <c r="I5071" i="4" s="1"/>
  <c r="G5128" i="4"/>
  <c r="I5128" i="4" s="1"/>
  <c r="G2375" i="4"/>
  <c r="I2375" i="4" s="1"/>
  <c r="G5287" i="4"/>
  <c r="I5287" i="4" s="1"/>
  <c r="G5456" i="4"/>
  <c r="I5456" i="4" s="1"/>
  <c r="G4018" i="4"/>
  <c r="I4018" i="4" s="1"/>
  <c r="G2803" i="4"/>
  <c r="I2803" i="4" s="1"/>
  <c r="G3012" i="4"/>
  <c r="I3012" i="4" s="1"/>
  <c r="G5082" i="4"/>
  <c r="I5082" i="4" s="1"/>
  <c r="G5049" i="4"/>
  <c r="I5049" i="4" s="1"/>
  <c r="G4906" i="4"/>
  <c r="I4906" i="4" s="1"/>
  <c r="G4459" i="4"/>
  <c r="I4459" i="4" s="1"/>
  <c r="G5580" i="4"/>
  <c r="I5580" i="4" s="1"/>
  <c r="G6148" i="4"/>
  <c r="I6148" i="4" s="1"/>
  <c r="G5252" i="4"/>
  <c r="I5252" i="4" s="1"/>
  <c r="G5060" i="4"/>
  <c r="I5060" i="4" s="1"/>
  <c r="G5358" i="4"/>
  <c r="I5358" i="4" s="1"/>
  <c r="G5322" i="4"/>
  <c r="I5322" i="4" s="1"/>
  <c r="G2732" i="4"/>
  <c r="I2732" i="4" s="1"/>
  <c r="G5682" i="4"/>
  <c r="I5682" i="4" s="1"/>
  <c r="G5978" i="4"/>
  <c r="I5978" i="4" s="1"/>
  <c r="G1414" i="4"/>
  <c r="I1414" i="4" s="1"/>
  <c r="G5354" i="4"/>
  <c r="I5354" i="4" s="1"/>
  <c r="G2320" i="4"/>
  <c r="I2320" i="4" s="1"/>
  <c r="G3879" i="4"/>
  <c r="I3879" i="4" s="1"/>
  <c r="G1316" i="4"/>
  <c r="I1316" i="4" s="1"/>
  <c r="G4711" i="4"/>
  <c r="I4711" i="4" s="1"/>
  <c r="G2939" i="4"/>
  <c r="I2939" i="4" s="1"/>
  <c r="G3363" i="4"/>
  <c r="I3363" i="4" s="1"/>
  <c r="G5800" i="4"/>
  <c r="I5800" i="4" s="1"/>
  <c r="G3052" i="4"/>
  <c r="I3052" i="4" s="1"/>
  <c r="G2688" i="4"/>
  <c r="I2688" i="4" s="1"/>
  <c r="G6086" i="4"/>
  <c r="I6086" i="4" s="1"/>
  <c r="G5151" i="4"/>
  <c r="I5151" i="4" s="1"/>
  <c r="G5247" i="4"/>
  <c r="I5247" i="4" s="1"/>
  <c r="G1915" i="4"/>
  <c r="I1915" i="4" s="1"/>
  <c r="G4480" i="4"/>
  <c r="I4480" i="4" s="1"/>
  <c r="G2354" i="4"/>
  <c r="I2354" i="4" s="1"/>
  <c r="G5310" i="4"/>
  <c r="I5310" i="4" s="1"/>
  <c r="G5567" i="4"/>
  <c r="I5567" i="4" s="1"/>
  <c r="G5007" i="4"/>
  <c r="I5007" i="4" s="1"/>
  <c r="G5311" i="4"/>
  <c r="I5311" i="4" s="1"/>
  <c r="G5575" i="4"/>
  <c r="I5575" i="4" s="1"/>
  <c r="G4400" i="4"/>
  <c r="I4400" i="4" s="1"/>
  <c r="G4760" i="4"/>
  <c r="I4760" i="4" s="1"/>
  <c r="G1724" i="4"/>
  <c r="I1724" i="4" s="1"/>
  <c r="G2764" i="4"/>
  <c r="I2764" i="4" s="1"/>
  <c r="G3739" i="4"/>
  <c r="I3739" i="4" s="1"/>
  <c r="G2715" i="4"/>
  <c r="I2715" i="4" s="1"/>
  <c r="G2700" i="4"/>
  <c r="I2700" i="4" s="1"/>
  <c r="G1515" i="4"/>
  <c r="I1515" i="4" s="1"/>
  <c r="G3956" i="4"/>
  <c r="I3956" i="4" s="1"/>
  <c r="G4494" i="4"/>
  <c r="I4494" i="4" s="1"/>
  <c r="G6112" i="4"/>
  <c r="I6112" i="4" s="1"/>
  <c r="G3136" i="4"/>
  <c r="I3136" i="4" s="1"/>
  <c r="G5312" i="4"/>
  <c r="I5312" i="4" s="1"/>
  <c r="G5319" i="4"/>
  <c r="I5319" i="4" s="1"/>
  <c r="G5976" i="4"/>
  <c r="I5976" i="4" s="1"/>
  <c r="G3694" i="4"/>
  <c r="I3694" i="4" s="1"/>
  <c r="G3200" i="4"/>
  <c r="I3200" i="4" s="1"/>
  <c r="G3690" i="4"/>
  <c r="I3690" i="4" s="1"/>
  <c r="G5906" i="4"/>
  <c r="I5906" i="4" s="1"/>
  <c r="G5328" i="4"/>
  <c r="I5328" i="4" s="1"/>
  <c r="G823" i="4"/>
  <c r="I823" i="4" s="1"/>
  <c r="G6162" i="4"/>
  <c r="I6162" i="4" s="1"/>
  <c r="G4154" i="4"/>
  <c r="I4154" i="4" s="1"/>
  <c r="G4655" i="4"/>
  <c r="I4655" i="4" s="1"/>
  <c r="G3823" i="4"/>
  <c r="I3823" i="4" s="1"/>
  <c r="G5783" i="4"/>
  <c r="I5783" i="4" s="1"/>
  <c r="G4240" i="4"/>
  <c r="I4240" i="4" s="1"/>
  <c r="G6160" i="4"/>
  <c r="I6160" i="4" s="1"/>
  <c r="G3438" i="4"/>
  <c r="I3438" i="4" s="1"/>
  <c r="G4567" i="4"/>
  <c r="I4567" i="4" s="1"/>
  <c r="G2146" i="4"/>
  <c r="I2146" i="4" s="1"/>
  <c r="G5920" i="4"/>
  <c r="I5920" i="4" s="1"/>
  <c r="G3786" i="4"/>
  <c r="I3786" i="4" s="1"/>
  <c r="G2538" i="4"/>
  <c r="I2538" i="4" s="1"/>
  <c r="G6016" i="4"/>
  <c r="I6016" i="4" s="1"/>
  <c r="G5530" i="4"/>
  <c r="I5530" i="4" s="1"/>
  <c r="G5394" i="4"/>
  <c r="I5394" i="4" s="1"/>
  <c r="G3456" i="4"/>
  <c r="I3456" i="4" s="1"/>
  <c r="G2091" i="4"/>
  <c r="I2091" i="4" s="1"/>
  <c r="G3401" i="4"/>
  <c r="I3401" i="4" s="1"/>
  <c r="G1933" i="4"/>
  <c r="I1933" i="4" s="1"/>
  <c r="G4977" i="4"/>
  <c r="I4977" i="4" s="1"/>
  <c r="G4219" i="4"/>
  <c r="I4219" i="4" s="1"/>
  <c r="G5228" i="4"/>
  <c r="I5228" i="4" s="1"/>
  <c r="G3604" i="4"/>
  <c r="I3604" i="4" s="1"/>
  <c r="G6030" i="4"/>
  <c r="I6030" i="4" s="1"/>
  <c r="G6078" i="4"/>
  <c r="I6078" i="4" s="1"/>
  <c r="G3259" i="4"/>
  <c r="I3259" i="4" s="1"/>
  <c r="G3818" i="4"/>
  <c r="I3818" i="4" s="1"/>
  <c r="G5674" i="4"/>
  <c r="I5674" i="4" s="1"/>
  <c r="G6054" i="4"/>
  <c r="I6054" i="4" s="1"/>
  <c r="G4815" i="4"/>
  <c r="I4815" i="4" s="1"/>
  <c r="G5999" i="4"/>
  <c r="I5999" i="4" s="1"/>
  <c r="G2850" i="4"/>
  <c r="I2850" i="4" s="1"/>
  <c r="G3090" i="4"/>
  <c r="I3090" i="4" s="1"/>
  <c r="G5887" i="4"/>
  <c r="I5887" i="4" s="1"/>
  <c r="G5408" i="4"/>
  <c r="I5408" i="4" s="1"/>
  <c r="G4512" i="4"/>
  <c r="I4512" i="4" s="1"/>
  <c r="G2387" i="4"/>
  <c r="I2387" i="4" s="1"/>
  <c r="G3911" i="4"/>
  <c r="I3911" i="4" s="1"/>
  <c r="G5104" i="4"/>
  <c r="I5104" i="4" s="1"/>
  <c r="G5568" i="4"/>
  <c r="I5568" i="4" s="1"/>
  <c r="G5912" i="4"/>
  <c r="I5912" i="4" s="1"/>
  <c r="G1860" i="4"/>
  <c r="I1860" i="4" s="1"/>
  <c r="G3298" i="4"/>
  <c r="I3298" i="4" s="1"/>
  <c r="G2935" i="4"/>
  <c r="I2935" i="4" s="1"/>
  <c r="G1060" i="4"/>
  <c r="I1060" i="4" s="1"/>
  <c r="G3144" i="4"/>
  <c r="I3144" i="4" s="1"/>
  <c r="G3983" i="4"/>
  <c r="I3983" i="4" s="1"/>
  <c r="G4447" i="4"/>
  <c r="I4447" i="4" s="1"/>
  <c r="G5063" i="4"/>
  <c r="I5063" i="4" s="1"/>
  <c r="G5823" i="4"/>
  <c r="I5823" i="4" s="1"/>
  <c r="G3984" i="4"/>
  <c r="I3984" i="4" s="1"/>
  <c r="G4408" i="4"/>
  <c r="I4408" i="4" s="1"/>
  <c r="G4816" i="4"/>
  <c r="I4816" i="4" s="1"/>
  <c r="G5336" i="4"/>
  <c r="I5336" i="4" s="1"/>
  <c r="G1660" i="4"/>
  <c r="I1660" i="4" s="1"/>
  <c r="G2411" i="4"/>
  <c r="I2411" i="4" s="1"/>
  <c r="G3282" i="4"/>
  <c r="I3282" i="4" s="1"/>
  <c r="G1223" i="4"/>
  <c r="I1223" i="4" s="1"/>
  <c r="G2412" i="4"/>
  <c r="I2412" i="4" s="1"/>
  <c r="G2860" i="4"/>
  <c r="I2860" i="4" s="1"/>
  <c r="G3795" i="4"/>
  <c r="I3795" i="4" s="1"/>
  <c r="G4138" i="4"/>
  <c r="I4138" i="4" s="1"/>
  <c r="G5810" i="4"/>
  <c r="I5810" i="4" s="1"/>
  <c r="G1867" i="4"/>
  <c r="I1867" i="4" s="1"/>
  <c r="G2906" i="4"/>
  <c r="I2906" i="4" s="1"/>
  <c r="G4264" i="4"/>
  <c r="I4264" i="4" s="1"/>
  <c r="G4640" i="4"/>
  <c r="I4640" i="4" s="1"/>
  <c r="G5256" i="4"/>
  <c r="I5256" i="4" s="1"/>
  <c r="G5736" i="4"/>
  <c r="I5736" i="4" s="1"/>
  <c r="G6072" i="4"/>
  <c r="I6072" i="4" s="1"/>
  <c r="G1804" i="4"/>
  <c r="I1804" i="4" s="1"/>
  <c r="G3019" i="4"/>
  <c r="I3019" i="4" s="1"/>
  <c r="G743" i="4"/>
  <c r="I743" i="4" s="1"/>
  <c r="G1295" i="4"/>
  <c r="I1295" i="4" s="1"/>
  <c r="G2964" i="4"/>
  <c r="I2964" i="4" s="1"/>
  <c r="G3723" i="4"/>
  <c r="I3723" i="4" s="1"/>
  <c r="G4210" i="4"/>
  <c r="I4210" i="4" s="1"/>
  <c r="G5402" i="4"/>
  <c r="I5402" i="4" s="1"/>
  <c r="G1327" i="4"/>
  <c r="I1327" i="4" s="1"/>
  <c r="G2580" i="4"/>
  <c r="I2580" i="4" s="1"/>
  <c r="G3107" i="4"/>
  <c r="I3107" i="4" s="1"/>
  <c r="G3994" i="4"/>
  <c r="I3994" i="4" s="1"/>
  <c r="G5498" i="4"/>
  <c r="I5498" i="4" s="1"/>
  <c r="G4126" i="4"/>
  <c r="I4126" i="4" s="1"/>
  <c r="G5814" i="4"/>
  <c r="I5814" i="4" s="1"/>
  <c r="G4094" i="4"/>
  <c r="I4094" i="4" s="1"/>
  <c r="G5598" i="4"/>
  <c r="I5598" i="4" s="1"/>
  <c r="G1108" i="4"/>
  <c r="I1108" i="4" s="1"/>
  <c r="G3424" i="4"/>
  <c r="I3424" i="4" s="1"/>
  <c r="G3943" i="4"/>
  <c r="I3943" i="4" s="1"/>
  <c r="G4375" i="4"/>
  <c r="I4375" i="4" s="1"/>
  <c r="G4999" i="4"/>
  <c r="I4999" i="4" s="1"/>
  <c r="G6039" i="4"/>
  <c r="I6039" i="4" s="1"/>
  <c r="G1388" i="4"/>
  <c r="I1388" i="4" s="1"/>
  <c r="G3512" i="4"/>
  <c r="I3512" i="4" s="1"/>
  <c r="G4503" i="4"/>
  <c r="I4503" i="4" s="1"/>
  <c r="G5719" i="4"/>
  <c r="I5719" i="4" s="1"/>
  <c r="G6031" i="4"/>
  <c r="I6031" i="4" s="1"/>
  <c r="G1955" i="4"/>
  <c r="I1955" i="4" s="1"/>
  <c r="G2626" i="4"/>
  <c r="I2626" i="4" s="1"/>
  <c r="G3944" i="4"/>
  <c r="I3944" i="4" s="1"/>
  <c r="G4600" i="4"/>
  <c r="I4600" i="4" s="1"/>
  <c r="G5040" i="4"/>
  <c r="I5040" i="4" s="1"/>
  <c r="G5416" i="4"/>
  <c r="I5416" i="4" s="1"/>
  <c r="G5744" i="4"/>
  <c r="I5744" i="4" s="1"/>
  <c r="G6080" i="4"/>
  <c r="I6080" i="4" s="1"/>
  <c r="G1022" i="4"/>
  <c r="I1022" i="4" s="1"/>
  <c r="G2483" i="4"/>
  <c r="I2483" i="4" s="1"/>
  <c r="G3802" i="4"/>
  <c r="I3802" i="4" s="1"/>
  <c r="G3278" i="4"/>
  <c r="I3278" i="4" s="1"/>
  <c r="G1340" i="4"/>
  <c r="I1340" i="4" s="1"/>
  <c r="G3208" i="4"/>
  <c r="I3208" i="4" s="1"/>
  <c r="G3887" i="4"/>
  <c r="I3887" i="4" s="1"/>
  <c r="G4471" i="4"/>
  <c r="I4471" i="4" s="1"/>
  <c r="G4855" i="4"/>
  <c r="I4855" i="4" s="1"/>
  <c r="G6135" i="4"/>
  <c r="I6135" i="4" s="1"/>
  <c r="G2066" i="4"/>
  <c r="I2066" i="4" s="1"/>
  <c r="G2962" i="4"/>
  <c r="I2962" i="4" s="1"/>
  <c r="G4192" i="4"/>
  <c r="I4192" i="4" s="1"/>
  <c r="G4624" i="4"/>
  <c r="I4624" i="4" s="1"/>
  <c r="G5224" i="4"/>
  <c r="I5224" i="4" s="1"/>
  <c r="G5792" i="4"/>
  <c r="I5792" i="4" s="1"/>
  <c r="G918" i="4"/>
  <c r="I918" i="4" s="1"/>
  <c r="G2427" i="4"/>
  <c r="I2427" i="4" s="1"/>
  <c r="G3706" i="4"/>
  <c r="I3706" i="4" s="1"/>
  <c r="G2372" i="4"/>
  <c r="I2372" i="4" s="1"/>
  <c r="G2788" i="4"/>
  <c r="I2788" i="4" s="1"/>
  <c r="G3946" i="4"/>
  <c r="I3946" i="4" s="1"/>
  <c r="G4266" i="4"/>
  <c r="I4266" i="4" s="1"/>
  <c r="G1994" i="4"/>
  <c r="I1994" i="4" s="1"/>
  <c r="G3840" i="4"/>
  <c r="I3840" i="4" s="1"/>
  <c r="G5552" i="4"/>
  <c r="I5552" i="4" s="1"/>
  <c r="G5904" i="4"/>
  <c r="I5904" i="4" s="1"/>
  <c r="G2731" i="4"/>
  <c r="I2731" i="4" s="1"/>
  <c r="G759" i="4"/>
  <c r="I759" i="4" s="1"/>
  <c r="G3451" i="4"/>
  <c r="I3451" i="4" s="1"/>
  <c r="G5426" i="4"/>
  <c r="I5426" i="4" s="1"/>
  <c r="G6010" i="4"/>
  <c r="I6010" i="4" s="1"/>
  <c r="G1343" i="4"/>
  <c r="I1343" i="4" s="1"/>
  <c r="G3890" i="4"/>
  <c r="I3890" i="4" s="1"/>
  <c r="G4562" i="4"/>
  <c r="I4562" i="4" s="1"/>
  <c r="G6170" i="4"/>
  <c r="I6170" i="4" s="1"/>
  <c r="G3442" i="4"/>
  <c r="I3442" i="4" s="1"/>
  <c r="G1057" i="4"/>
  <c r="I1057" i="4" s="1"/>
  <c r="G732" i="4"/>
  <c r="I732" i="4" s="1"/>
  <c r="G5120" i="4"/>
  <c r="I5120" i="4" s="1"/>
  <c r="G3488" i="4"/>
  <c r="I3488" i="4" s="1"/>
  <c r="G5263" i="4"/>
  <c r="I5263" i="4" s="1"/>
  <c r="G5432" i="4"/>
  <c r="I5432" i="4" s="1"/>
  <c r="G2492" i="4"/>
  <c r="I2492" i="4" s="1"/>
  <c r="G1971" i="4"/>
  <c r="I1971" i="4" s="1"/>
  <c r="G5816" i="4"/>
  <c r="I5816" i="4" s="1"/>
  <c r="G3235" i="4"/>
  <c r="I3235" i="4" s="1"/>
  <c r="G5382" i="4"/>
  <c r="I5382" i="4" s="1"/>
  <c r="G1412" i="4"/>
  <c r="I1412" i="4" s="1"/>
  <c r="G6103" i="4"/>
  <c r="I6103" i="4" s="1"/>
  <c r="G5824" i="4"/>
  <c r="I5824" i="4" s="1"/>
  <c r="G1762" i="4"/>
  <c r="I1762" i="4" s="1"/>
  <c r="G1398" i="4"/>
  <c r="I1398" i="4" s="1"/>
  <c r="G3347" i="4"/>
  <c r="I3347" i="4" s="1"/>
  <c r="G4472" i="4"/>
  <c r="I4472" i="4" s="1"/>
  <c r="G1908" i="4"/>
  <c r="I1908" i="4" s="1"/>
  <c r="G3653" i="4"/>
  <c r="I3653" i="4" s="1"/>
  <c r="G2738" i="4"/>
  <c r="I2738" i="4" s="1"/>
  <c r="G1703" i="4"/>
  <c r="I1703" i="4" s="1"/>
  <c r="G3881" i="4"/>
  <c r="I3881" i="4" s="1"/>
  <c r="G4550" i="4"/>
  <c r="I4550" i="4" s="1"/>
  <c r="G6019" i="4"/>
  <c r="I6019" i="4" s="1"/>
  <c r="G4908" i="4"/>
  <c r="I4908" i="4" s="1"/>
  <c r="G5866" i="4"/>
  <c r="I5866" i="4" s="1"/>
  <c r="G5056" i="4"/>
  <c r="I5056" i="4" s="1"/>
  <c r="G5296" i="4"/>
  <c r="I5296" i="4" s="1"/>
  <c r="G3059" i="4"/>
  <c r="I3059" i="4" s="1"/>
  <c r="G1906" i="4"/>
  <c r="I1906" i="4" s="1"/>
  <c r="G5031" i="4"/>
  <c r="I5031" i="4" s="1"/>
  <c r="G5871" i="4"/>
  <c r="I5871" i="4" s="1"/>
  <c r="G1643" i="4"/>
  <c r="I1643" i="4" s="1"/>
  <c r="G5784" i="4"/>
  <c r="I5784" i="4" s="1"/>
  <c r="G3960" i="4"/>
  <c r="I3960" i="4" s="1"/>
  <c r="G5882" i="4"/>
  <c r="I5882" i="4" s="1"/>
  <c r="G1199" i="4"/>
  <c r="I1199" i="4" s="1"/>
  <c r="G2656" i="4"/>
  <c r="I2656" i="4" s="1"/>
  <c r="G6023" i="4"/>
  <c r="I6023" i="4" s="1"/>
  <c r="G4136" i="4"/>
  <c r="I4136" i="4" s="1"/>
  <c r="G1324" i="4"/>
  <c r="I1324" i="4" s="1"/>
  <c r="G4064" i="4"/>
  <c r="I4064" i="4" s="1"/>
  <c r="G1335" i="4"/>
  <c r="I1335" i="4" s="1"/>
  <c r="G2148" i="4"/>
  <c r="I2148" i="4" s="1"/>
  <c r="G2740" i="4"/>
  <c r="I2740" i="4" s="1"/>
  <c r="G5734" i="4"/>
  <c r="I5734" i="4" s="1"/>
  <c r="G805" i="4"/>
  <c r="I805" i="4" s="1"/>
  <c r="G2074" i="4"/>
  <c r="I2074" i="4" s="1"/>
  <c r="G2818" i="4"/>
  <c r="I2818" i="4" s="1"/>
  <c r="G3344" i="4"/>
  <c r="I3344" i="4" s="1"/>
  <c r="G1620" i="4"/>
  <c r="I1620" i="4" s="1"/>
  <c r="G4304" i="4"/>
  <c r="I4304" i="4" s="1"/>
  <c r="G5668" i="4"/>
  <c r="I5668" i="4" s="1"/>
  <c r="G5443" i="4"/>
  <c r="I5443" i="4" s="1"/>
  <c r="G2649" i="4"/>
  <c r="I2649" i="4" s="1"/>
  <c r="G3979" i="4"/>
  <c r="I3979" i="4" s="1"/>
  <c r="G4124" i="4"/>
  <c r="I4124" i="4" s="1"/>
  <c r="G5338" i="4"/>
  <c r="I5338" i="4" s="1"/>
  <c r="G2378" i="4"/>
  <c r="I2378" i="4" s="1"/>
  <c r="G1788" i="4"/>
  <c r="I1788" i="4" s="1"/>
  <c r="G3935" i="4"/>
  <c r="I3935" i="4" s="1"/>
  <c r="G4991" i="4"/>
  <c r="I4991" i="4" s="1"/>
  <c r="G4031" i="4"/>
  <c r="I4031" i="4" s="1"/>
  <c r="G4520" i="4"/>
  <c r="I4520" i="4" s="1"/>
  <c r="G1796" i="4"/>
  <c r="I1796" i="4" s="1"/>
  <c r="G2972" i="4"/>
  <c r="I2972" i="4" s="1"/>
  <c r="G4384" i="4"/>
  <c r="I4384" i="4" s="1"/>
  <c r="G1980" i="4"/>
  <c r="I1980" i="4" s="1"/>
  <c r="G4762" i="4"/>
  <c r="I4762" i="4" s="1"/>
  <c r="G5938" i="4"/>
  <c r="I5938" i="4" s="1"/>
  <c r="G4710" i="4"/>
  <c r="I4710" i="4" s="1"/>
  <c r="G5079" i="4"/>
  <c r="I5079" i="4" s="1"/>
  <c r="G4671" i="4"/>
  <c r="I4671" i="4" s="1"/>
  <c r="G4808" i="4"/>
  <c r="I4808" i="4" s="1"/>
  <c r="G1190" i="4"/>
  <c r="I1190" i="4" s="1"/>
  <c r="G4167" i="4"/>
  <c r="I4167" i="4" s="1"/>
  <c r="G3912" i="4"/>
  <c r="I3912" i="4" s="1"/>
  <c r="G2531" i="4"/>
  <c r="I2531" i="4" s="1"/>
  <c r="G5650" i="4"/>
  <c r="I5650" i="4" s="1"/>
  <c r="G5656" i="4"/>
  <c r="I5656" i="4" s="1"/>
  <c r="G2204" i="4"/>
  <c r="I2204" i="4" s="1"/>
  <c r="C651" i="6"/>
  <c r="G532" i="4"/>
  <c r="I532" i="4" s="1"/>
  <c r="G539" i="4"/>
  <c r="I539" i="4" s="1"/>
  <c r="G547" i="4"/>
  <c r="I547" i="4" s="1"/>
  <c r="G557" i="4"/>
  <c r="I557" i="4" s="1"/>
  <c r="G575" i="4"/>
  <c r="I575" i="4" s="1"/>
  <c r="G584" i="4"/>
  <c r="I584" i="4" s="1"/>
  <c r="G590" i="4"/>
  <c r="I590" i="4" s="1"/>
  <c r="G594" i="4"/>
  <c r="I594" i="4" s="1"/>
  <c r="G604" i="4"/>
  <c r="I604" i="4" s="1"/>
  <c r="G608" i="4"/>
  <c r="I608" i="4" s="1"/>
  <c r="G612" i="4"/>
  <c r="I612" i="4" s="1"/>
  <c r="G616" i="4"/>
  <c r="I616" i="4" s="1"/>
  <c r="G535" i="4"/>
  <c r="I535" i="4" s="1"/>
  <c r="G549" i="4"/>
  <c r="I549" i="4" s="1"/>
  <c r="G559" i="4"/>
  <c r="I559" i="4" s="1"/>
  <c r="G568" i="4"/>
  <c r="I568" i="4" s="1"/>
  <c r="G586" i="4"/>
  <c r="I586" i="4" s="1"/>
  <c r="G591" i="4"/>
  <c r="I591" i="4" s="1"/>
  <c r="G600" i="4"/>
  <c r="I600" i="4" s="1"/>
  <c r="G605" i="4"/>
  <c r="I605" i="4" s="1"/>
  <c r="G609" i="4"/>
  <c r="I609" i="4" s="1"/>
  <c r="G528" i="4"/>
  <c r="I528" i="4" s="1"/>
  <c r="G544" i="4"/>
  <c r="I544" i="4" s="1"/>
  <c r="G556" i="4"/>
  <c r="I556" i="4" s="1"/>
  <c r="G565" i="4"/>
  <c r="I565" i="4" s="1"/>
  <c r="G571" i="4"/>
  <c r="I571" i="4" s="1"/>
  <c r="G593" i="4"/>
  <c r="I593" i="4" s="1"/>
  <c r="G615" i="4"/>
  <c r="I615" i="4" s="1"/>
  <c r="G620" i="4"/>
  <c r="I620" i="4" s="1"/>
  <c r="G587" i="4"/>
  <c r="I587" i="4" s="1"/>
  <c r="G606" i="4"/>
  <c r="I606" i="4" s="1"/>
  <c r="G564" i="4"/>
  <c r="I564" i="4" s="1"/>
  <c r="G610" i="4"/>
  <c r="I610" i="4" s="1"/>
  <c r="G601" i="4"/>
  <c r="I601" i="4" s="1"/>
  <c r="G619" i="4"/>
  <c r="I619" i="4" s="1"/>
  <c r="G536" i="4"/>
  <c r="I536" i="4" s="1"/>
  <c r="G570" i="4"/>
  <c r="I570" i="4" s="1"/>
  <c r="G596" i="4"/>
  <c r="I596" i="4" s="1"/>
  <c r="G614" i="4"/>
  <c r="I614" i="4" s="1"/>
  <c r="G552" i="4"/>
  <c r="I552" i="4" s="1"/>
  <c r="G576" i="4"/>
  <c r="I576" i="4" s="1"/>
  <c r="G533" i="4"/>
  <c r="I533" i="4" s="1"/>
  <c r="G621" i="4"/>
  <c r="I621" i="4" s="1"/>
  <c r="G613" i="4"/>
  <c r="I613" i="4" s="1"/>
  <c r="G530" i="4"/>
  <c r="I530" i="4" s="1"/>
  <c r="G553" i="4"/>
  <c r="I553" i="4" s="1"/>
  <c r="G611" i="4"/>
  <c r="I611" i="4" s="1"/>
  <c r="G603" i="4"/>
  <c r="I603" i="4" s="1"/>
  <c r="G595" i="4"/>
  <c r="I595" i="4" s="1"/>
  <c r="G589" i="4"/>
  <c r="I589" i="4" s="1"/>
  <c r="G577" i="4"/>
  <c r="I577" i="4" s="1"/>
  <c r="G538" i="4"/>
  <c r="I538" i="4" s="1"/>
  <c r="G598" i="4"/>
  <c r="I598" i="4" s="1"/>
  <c r="G602" i="4"/>
  <c r="I602" i="4" s="1"/>
  <c r="G573" i="4"/>
  <c r="I573" i="4" s="1"/>
  <c r="G546" i="4"/>
  <c r="I546" i="4" s="1"/>
  <c r="G548" i="4"/>
  <c r="I548" i="4" s="1"/>
  <c r="G551" i="4"/>
  <c r="I551" i="4" s="1"/>
  <c r="G582" i="4"/>
  <c r="I582" i="4" s="1"/>
  <c r="G569" i="4"/>
  <c r="I569" i="4" s="1"/>
  <c r="G555" i="4"/>
  <c r="I555" i="4" s="1"/>
  <c r="G545" i="4"/>
  <c r="I545" i="4" s="1"/>
  <c r="G597" i="4"/>
  <c r="I597" i="4" s="1"/>
  <c r="G554" i="4"/>
  <c r="I554" i="4" s="1"/>
  <c r="G599" i="4"/>
  <c r="I599" i="4" s="1"/>
  <c r="G592" i="4"/>
  <c r="I592" i="4" s="1"/>
  <c r="G566" i="4"/>
  <c r="I566" i="4" s="1"/>
  <c r="G534" i="4"/>
  <c r="I534" i="4" s="1"/>
  <c r="G540" i="4"/>
  <c r="I540" i="4" s="1"/>
  <c r="G617" i="4"/>
  <c r="I617" i="4" s="1"/>
  <c r="G572" i="4"/>
  <c r="I572" i="4" s="1"/>
  <c r="G567" i="4"/>
  <c r="I567" i="4" s="1"/>
  <c r="G583" i="4"/>
  <c r="I583" i="4" s="1"/>
  <c r="G560" i="4"/>
  <c r="I560" i="4" s="1"/>
  <c r="G558" i="4"/>
  <c r="I558" i="4" s="1"/>
  <c r="G529" i="4"/>
  <c r="I529" i="4" s="1"/>
  <c r="G537" i="4"/>
  <c r="I537" i="4" s="1"/>
  <c r="G578" i="4"/>
  <c r="I578" i="4" s="1"/>
  <c r="G588" i="4"/>
  <c r="I588" i="4" s="1"/>
  <c r="G585" i="4"/>
  <c r="I585" i="4" s="1"/>
  <c r="G581" i="4"/>
  <c r="I581" i="4" s="1"/>
  <c r="G607" i="4"/>
  <c r="I607" i="4" s="1"/>
  <c r="G531" i="4"/>
  <c r="I531" i="4" s="1"/>
  <c r="G543" i="4"/>
  <c r="I543" i="4" s="1"/>
  <c r="G562" i="4"/>
  <c r="I562" i="4" s="1"/>
  <c r="G618" i="4"/>
  <c r="I618" i="4" s="1"/>
  <c r="G574" i="4"/>
  <c r="I574" i="4" s="1"/>
  <c r="G542" i="4"/>
  <c r="I542" i="4" s="1"/>
  <c r="G580" i="4"/>
  <c r="I580" i="4" s="1"/>
  <c r="G561" i="4"/>
  <c r="I561" i="4" s="1"/>
  <c r="G550" i="4"/>
  <c r="I550" i="4" s="1"/>
  <c r="G563" i="4"/>
  <c r="I563" i="4" s="1"/>
  <c r="G541" i="4"/>
  <c r="I541" i="4" s="1"/>
  <c r="G579" i="4"/>
  <c r="I579" i="4" s="1"/>
  <c r="J10" i="4"/>
  <c r="K10" i="4" s="1"/>
  <c r="L123" i="4"/>
  <c r="G431" i="4"/>
  <c r="I431" i="4" s="1"/>
  <c r="G439" i="4"/>
  <c r="I439" i="4" s="1"/>
  <c r="G447" i="4"/>
  <c r="I447" i="4" s="1"/>
  <c r="G455" i="4"/>
  <c r="I455" i="4" s="1"/>
  <c r="G463" i="4"/>
  <c r="I463" i="4" s="1"/>
  <c r="G471" i="4"/>
  <c r="I471" i="4" s="1"/>
  <c r="G479" i="4"/>
  <c r="I479" i="4" s="1"/>
  <c r="G487" i="4"/>
  <c r="I487" i="4" s="1"/>
  <c r="G495" i="4"/>
  <c r="I495" i="4" s="1"/>
  <c r="G429" i="4"/>
  <c r="I429" i="4" s="1"/>
  <c r="G445" i="4"/>
  <c r="I445" i="4" s="1"/>
  <c r="G453" i="4"/>
  <c r="I453" i="4" s="1"/>
  <c r="G461" i="4"/>
  <c r="I461" i="4" s="1"/>
  <c r="G469" i="4"/>
  <c r="I469" i="4" s="1"/>
  <c r="G477" i="4"/>
  <c r="I477" i="4" s="1"/>
  <c r="G485" i="4"/>
  <c r="I485" i="4" s="1"/>
  <c r="G493" i="4"/>
  <c r="I493" i="4" s="1"/>
  <c r="G509" i="4"/>
  <c r="I509" i="4" s="1"/>
  <c r="G517" i="4"/>
  <c r="I517" i="4" s="1"/>
  <c r="G525" i="4"/>
  <c r="I525" i="4" s="1"/>
  <c r="G433" i="4"/>
  <c r="I433" i="4" s="1"/>
  <c r="G443" i="4"/>
  <c r="I443" i="4" s="1"/>
  <c r="G454" i="4"/>
  <c r="I454" i="4" s="1"/>
  <c r="G465" i="4"/>
  <c r="I465" i="4" s="1"/>
  <c r="G475" i="4"/>
  <c r="I475" i="4" s="1"/>
  <c r="G486" i="4"/>
  <c r="I486" i="4" s="1"/>
  <c r="G497" i="4"/>
  <c r="I497" i="4" s="1"/>
  <c r="G515" i="4"/>
  <c r="I515" i="4" s="1"/>
  <c r="G524" i="4"/>
  <c r="I524" i="4" s="1"/>
  <c r="G444" i="4"/>
  <c r="I444" i="4" s="1"/>
  <c r="G456" i="4"/>
  <c r="I456" i="4" s="1"/>
  <c r="G466" i="4"/>
  <c r="I466" i="4" s="1"/>
  <c r="G476" i="4"/>
  <c r="I476" i="4" s="1"/>
  <c r="G488" i="4"/>
  <c r="I488" i="4" s="1"/>
  <c r="G498" i="4"/>
  <c r="I498" i="4" s="1"/>
  <c r="G507" i="4"/>
  <c r="I507" i="4" s="1"/>
  <c r="G516" i="4"/>
  <c r="I516" i="4" s="1"/>
  <c r="G526" i="4"/>
  <c r="I526" i="4" s="1"/>
  <c r="G425" i="4"/>
  <c r="I425" i="4" s="1"/>
  <c r="G435" i="4"/>
  <c r="I435" i="4" s="1"/>
  <c r="G457" i="4"/>
  <c r="I457" i="4" s="1"/>
  <c r="G467" i="4"/>
  <c r="I467" i="4" s="1"/>
  <c r="G478" i="4"/>
  <c r="I478" i="4" s="1"/>
  <c r="G489" i="4"/>
  <c r="I489" i="4" s="1"/>
  <c r="G499" i="4"/>
  <c r="I499" i="4" s="1"/>
  <c r="G508" i="4"/>
  <c r="I508" i="4" s="1"/>
  <c r="G518" i="4"/>
  <c r="I518" i="4" s="1"/>
  <c r="G527" i="4"/>
  <c r="I527" i="4" s="1"/>
  <c r="G452" i="4"/>
  <c r="I452" i="4" s="1"/>
  <c r="G464" i="4"/>
  <c r="I464" i="4" s="1"/>
  <c r="G484" i="4"/>
  <c r="I484" i="4" s="1"/>
  <c r="G496" i="4"/>
  <c r="I496" i="4" s="1"/>
  <c r="G505" i="4"/>
  <c r="I505" i="4" s="1"/>
  <c r="G514" i="4"/>
  <c r="I514" i="4" s="1"/>
  <c r="G523" i="4"/>
  <c r="I523" i="4" s="1"/>
  <c r="G426" i="4"/>
  <c r="I426" i="4" s="1"/>
  <c r="G448" i="4"/>
  <c r="I448" i="4" s="1"/>
  <c r="G468" i="4"/>
  <c r="I468" i="4" s="1"/>
  <c r="G490" i="4"/>
  <c r="I490" i="4" s="1"/>
  <c r="G449" i="4"/>
  <c r="I449" i="4" s="1"/>
  <c r="G470" i="4"/>
  <c r="I470" i="4" s="1"/>
  <c r="G511" i="4"/>
  <c r="I511" i="4" s="1"/>
  <c r="G430" i="4"/>
  <c r="I430" i="4" s="1"/>
  <c r="G451" i="4"/>
  <c r="I451" i="4" s="1"/>
  <c r="G473" i="4"/>
  <c r="I473" i="4" s="1"/>
  <c r="G494" i="4"/>
  <c r="I494" i="4" s="1"/>
  <c r="G513" i="4"/>
  <c r="I513" i="4" s="1"/>
  <c r="G462" i="4"/>
  <c r="I462" i="4" s="1"/>
  <c r="G483" i="4"/>
  <c r="I483" i="4" s="1"/>
  <c r="G504" i="4"/>
  <c r="I504" i="4" s="1"/>
  <c r="G522" i="4"/>
  <c r="I522" i="4" s="1"/>
  <c r="G436" i="4"/>
  <c r="I436" i="4" s="1"/>
  <c r="G480" i="4"/>
  <c r="I480" i="4" s="1"/>
  <c r="G519" i="4"/>
  <c r="I519" i="4" s="1"/>
  <c r="G438" i="4"/>
  <c r="I438" i="4" s="1"/>
  <c r="G481" i="4"/>
  <c r="I481" i="4" s="1"/>
  <c r="G520" i="4"/>
  <c r="I520" i="4" s="1"/>
  <c r="G440" i="4"/>
  <c r="I440" i="4" s="1"/>
  <c r="G521" i="4"/>
  <c r="I521" i="4" s="1"/>
  <c r="G472" i="4"/>
  <c r="I472" i="4" s="1"/>
  <c r="G512" i="4"/>
  <c r="I512" i="4" s="1"/>
  <c r="G450" i="4"/>
  <c r="I450" i="4" s="1"/>
  <c r="G458" i="4"/>
  <c r="I458" i="4" s="1"/>
  <c r="G460" i="4"/>
  <c r="I460" i="4" s="1"/>
  <c r="G503" i="4"/>
  <c r="I503" i="4" s="1"/>
  <c r="G502" i="4"/>
  <c r="I502" i="4" s="1"/>
  <c r="G500" i="4"/>
  <c r="I500" i="4" s="1"/>
  <c r="G459" i="4"/>
  <c r="I459" i="4" s="1"/>
  <c r="U9" i="4"/>
  <c r="G491" i="4"/>
  <c r="I491" i="4" s="1"/>
  <c r="G510" i="4"/>
  <c r="I510" i="4" s="1"/>
  <c r="G474" i="4"/>
  <c r="I474" i="4" s="1"/>
  <c r="G427" i="4"/>
  <c r="I427" i="4" s="1"/>
  <c r="G434" i="4"/>
  <c r="I434" i="4" s="1"/>
  <c r="G442" i="4"/>
  <c r="I442" i="4" s="1"/>
  <c r="G441" i="4"/>
  <c r="I441" i="4" s="1"/>
  <c r="G432" i="4"/>
  <c r="I432" i="4" s="1"/>
  <c r="G437" i="4"/>
  <c r="I437" i="4" s="1"/>
  <c r="G482" i="4"/>
  <c r="I482" i="4" s="1"/>
  <c r="G501" i="4"/>
  <c r="I501" i="4" s="1"/>
  <c r="G506" i="4"/>
  <c r="I506" i="4" s="1"/>
  <c r="G446" i="4"/>
  <c r="I446" i="4" s="1"/>
  <c r="G492" i="4"/>
  <c r="I492" i="4" s="1"/>
  <c r="G428" i="4"/>
  <c r="I428" i="4" s="1"/>
  <c r="C675" i="6" l="1"/>
  <c r="J11" i="4"/>
  <c r="K11" i="4" s="1"/>
  <c r="L124" i="4"/>
  <c r="N4" i="4"/>
  <c r="O4" i="4" s="1"/>
  <c r="M3" i="6" s="1"/>
  <c r="C699" i="6" l="1"/>
  <c r="J12" i="4"/>
  <c r="K12" i="4" s="1"/>
  <c r="M6" i="2"/>
  <c r="L125" i="4"/>
  <c r="C723" i="6" l="1"/>
  <c r="J13" i="4"/>
  <c r="K13" i="4" s="1"/>
  <c r="L126" i="4"/>
  <c r="C747" i="6" l="1"/>
  <c r="J14" i="4"/>
  <c r="K14" i="4" s="1"/>
  <c r="L127" i="4"/>
  <c r="C771" i="6" l="1"/>
  <c r="J15" i="4"/>
  <c r="K15" i="4" s="1"/>
  <c r="L128" i="4"/>
  <c r="C795" i="6" l="1"/>
  <c r="J16" i="4"/>
  <c r="K16" i="4" s="1"/>
  <c r="L129" i="4"/>
  <c r="C819" i="6" l="1"/>
  <c r="J17" i="4"/>
  <c r="K17" i="4" s="1"/>
  <c r="L130" i="4"/>
  <c r="C843" i="6" l="1"/>
  <c r="C867" i="6" s="1"/>
  <c r="C891" i="6" s="1"/>
  <c r="C915" i="6" s="1"/>
  <c r="C939" i="6" s="1"/>
  <c r="C963" i="6" s="1"/>
  <c r="C987" i="6" s="1"/>
  <c r="C1011" i="6" s="1"/>
  <c r="C1035" i="6" s="1"/>
  <c r="C1059" i="6" s="1"/>
  <c r="C1083" i="6" s="1"/>
  <c r="C1107" i="6" s="1"/>
  <c r="C1131" i="6" s="1"/>
  <c r="C1155" i="6" s="1"/>
  <c r="C1179" i="6" s="1"/>
  <c r="C1203" i="6" s="1"/>
  <c r="C1227" i="6" s="1"/>
  <c r="C1251" i="6" s="1"/>
  <c r="J18" i="4"/>
  <c r="K18" i="4" s="1"/>
  <c r="L131" i="4"/>
  <c r="C1275" i="6" l="1"/>
  <c r="J19" i="4"/>
  <c r="K19" i="4" s="1"/>
  <c r="L132" i="4"/>
  <c r="C1299" i="6" l="1"/>
  <c r="J20" i="4"/>
  <c r="K20" i="4" s="1"/>
  <c r="L133" i="4"/>
  <c r="C1323" i="6" l="1"/>
  <c r="J21" i="4"/>
  <c r="K21" i="4" s="1"/>
  <c r="L134" i="4"/>
  <c r="C1347" i="6" l="1"/>
  <c r="J22" i="4"/>
  <c r="K22" i="4" s="1"/>
  <c r="L135" i="4"/>
  <c r="C1371" i="6" l="1"/>
  <c r="J23" i="4"/>
  <c r="K23" i="4" s="1"/>
  <c r="L136" i="4"/>
  <c r="C1395" i="6" l="1"/>
  <c r="J24" i="4"/>
  <c r="K24" i="4" s="1"/>
  <c r="L137" i="4"/>
  <c r="C1419" i="6" l="1"/>
  <c r="J25" i="4"/>
  <c r="K25" i="4" s="1"/>
  <c r="L138" i="4"/>
  <c r="C1443" i="6" l="1"/>
  <c r="J26" i="4"/>
  <c r="K26" i="4" s="1"/>
  <c r="L139" i="4"/>
  <c r="C1467" i="6" l="1"/>
  <c r="J27" i="4"/>
  <c r="K27" i="4" s="1"/>
  <c r="L140" i="4"/>
  <c r="C1491" i="6" l="1"/>
  <c r="J28" i="4"/>
  <c r="K28" i="4" s="1"/>
  <c r="L141" i="4"/>
  <c r="C1515" i="6" l="1"/>
  <c r="J29" i="4"/>
  <c r="K29" i="4" s="1"/>
  <c r="L142" i="4"/>
  <c r="C1539" i="6" l="1"/>
  <c r="J30" i="4"/>
  <c r="K30" i="4" s="1"/>
  <c r="L143" i="4"/>
  <c r="C1563" i="6" l="1"/>
  <c r="J31" i="4"/>
  <c r="K31" i="4" s="1"/>
  <c r="L144" i="4"/>
  <c r="C1587" i="6" l="1"/>
  <c r="J32" i="4"/>
  <c r="K32" i="4" s="1"/>
  <c r="L145" i="4"/>
  <c r="C1611" i="6" l="1"/>
  <c r="J33" i="4"/>
  <c r="K33" i="4" s="1"/>
  <c r="L146" i="4"/>
  <c r="C1635" i="6" l="1"/>
  <c r="J34" i="4"/>
  <c r="K34" i="4" s="1"/>
  <c r="L147" i="4"/>
  <c r="C1659" i="6" l="1"/>
  <c r="C1683" i="6" s="1"/>
  <c r="C1707" i="6" s="1"/>
  <c r="C1731" i="6" s="1"/>
  <c r="C1755" i="6" s="1"/>
  <c r="C1779" i="6" s="1"/>
  <c r="C1803" i="6" s="1"/>
  <c r="C1827" i="6" s="1"/>
  <c r="C1851" i="6" s="1"/>
  <c r="C1875" i="6" s="1"/>
  <c r="C1899" i="6" s="1"/>
  <c r="C1923" i="6" s="1"/>
  <c r="C1947" i="6" s="1"/>
  <c r="C1971" i="6" s="1"/>
  <c r="C1995" i="6" s="1"/>
  <c r="C2019" i="6" s="1"/>
  <c r="C2043" i="6" s="1"/>
  <c r="C2067" i="6" s="1"/>
  <c r="C2091" i="6" s="1"/>
  <c r="C2115" i="6" s="1"/>
  <c r="C2139" i="6" s="1"/>
  <c r="C2163" i="6" s="1"/>
  <c r="C2187" i="6" s="1"/>
  <c r="C2211" i="6" s="1"/>
  <c r="C2235" i="6" s="1"/>
  <c r="C2259" i="6" s="1"/>
  <c r="C2283" i="6" s="1"/>
  <c r="C2307" i="6" s="1"/>
  <c r="C2331" i="6" s="1"/>
  <c r="C2355" i="6" s="1"/>
  <c r="C2379" i="6" s="1"/>
  <c r="C2403" i="6" s="1"/>
  <c r="C2427" i="6" s="1"/>
  <c r="C2451" i="6" s="1"/>
  <c r="C2475" i="6" s="1"/>
  <c r="J35" i="4"/>
  <c r="K35" i="4" s="1"/>
  <c r="L148" i="4"/>
  <c r="C2499" i="6" l="1"/>
  <c r="J36" i="4"/>
  <c r="K36" i="4" s="1"/>
  <c r="L149" i="4"/>
  <c r="C2523" i="6" l="1"/>
  <c r="J37" i="4"/>
  <c r="K37" i="4" s="1"/>
  <c r="L150" i="4"/>
  <c r="C2547" i="6" l="1"/>
  <c r="J38" i="4"/>
  <c r="K38" i="4" s="1"/>
  <c r="L151" i="4"/>
  <c r="C2571" i="6" l="1"/>
  <c r="J39" i="4"/>
  <c r="K39" i="4" s="1"/>
  <c r="L152" i="4"/>
  <c r="C2595" i="6" l="1"/>
  <c r="J40" i="4"/>
  <c r="K40" i="4" s="1"/>
  <c r="L153" i="4"/>
  <c r="C2619" i="6" l="1"/>
  <c r="J41" i="4"/>
  <c r="K41" i="4" s="1"/>
  <c r="L154" i="4"/>
  <c r="C2643" i="6" l="1"/>
  <c r="J42" i="4"/>
  <c r="K42" i="4" s="1"/>
  <c r="L155" i="4"/>
  <c r="C2667" i="6" l="1"/>
  <c r="J43" i="4"/>
  <c r="K43" i="4" s="1"/>
  <c r="L156" i="4"/>
  <c r="C2691" i="6" l="1"/>
  <c r="J44" i="4"/>
  <c r="K44" i="4" s="1"/>
  <c r="L157" i="4"/>
  <c r="C2715" i="6" l="1"/>
  <c r="J45" i="4"/>
  <c r="K45" i="4" s="1"/>
  <c r="L158" i="4"/>
  <c r="C2739" i="6" l="1"/>
  <c r="J46" i="4"/>
  <c r="K46" i="4" s="1"/>
  <c r="L159" i="4"/>
  <c r="C2763" i="6" l="1"/>
  <c r="J47" i="4"/>
  <c r="K47" i="4" s="1"/>
  <c r="L160" i="4"/>
  <c r="C2787" i="6" l="1"/>
  <c r="J48" i="4"/>
  <c r="K48" i="4" s="1"/>
  <c r="L161" i="4"/>
  <c r="C2811" i="6" l="1"/>
  <c r="J49" i="4"/>
  <c r="K49" i="4" s="1"/>
  <c r="L162" i="4"/>
  <c r="C2835" i="6" l="1"/>
  <c r="J50" i="4"/>
  <c r="K50" i="4" s="1"/>
  <c r="L163" i="4"/>
  <c r="C2859" i="6" l="1"/>
  <c r="J51" i="4"/>
  <c r="K51" i="4" s="1"/>
  <c r="L164" i="4"/>
  <c r="C2883" i="6" l="1"/>
  <c r="J52" i="4"/>
  <c r="K52" i="4" s="1"/>
  <c r="L165" i="4"/>
  <c r="C2907" i="6" l="1"/>
  <c r="J53" i="4"/>
  <c r="K53" i="4" s="1"/>
  <c r="L166" i="4"/>
  <c r="C2931" i="6" l="1"/>
  <c r="J54" i="4"/>
  <c r="K54" i="4" s="1"/>
  <c r="L167" i="4"/>
  <c r="C2955" i="6" l="1"/>
  <c r="J55" i="4"/>
  <c r="K55" i="4" s="1"/>
  <c r="L168" i="4"/>
  <c r="C2979" i="6" l="1"/>
  <c r="J56" i="4"/>
  <c r="K56" i="4" s="1"/>
  <c r="L169" i="4"/>
  <c r="C3003" i="6" l="1"/>
  <c r="J57" i="4"/>
  <c r="K57" i="4" s="1"/>
  <c r="L170" i="4"/>
  <c r="C3027" i="6" l="1"/>
  <c r="J58" i="4"/>
  <c r="K58" i="4" s="1"/>
  <c r="L171" i="4"/>
  <c r="C3051" i="6" l="1"/>
  <c r="J59" i="4"/>
  <c r="K59" i="4" s="1"/>
  <c r="L172" i="4"/>
  <c r="C3075" i="6" l="1"/>
  <c r="J60" i="4"/>
  <c r="K60" i="4" s="1"/>
  <c r="L173" i="4"/>
  <c r="C3099" i="6" l="1"/>
  <c r="J61" i="4"/>
  <c r="K61" i="4" s="1"/>
  <c r="L174" i="4"/>
  <c r="C3123" i="6" l="1"/>
  <c r="J62" i="4"/>
  <c r="K62" i="4" s="1"/>
  <c r="L175" i="4"/>
  <c r="C3147" i="6" l="1"/>
  <c r="J63" i="4"/>
  <c r="K63" i="4" s="1"/>
  <c r="L176" i="4"/>
  <c r="C3171" i="6" l="1"/>
  <c r="J64" i="4"/>
  <c r="K64" i="4" s="1"/>
  <c r="L177" i="4"/>
  <c r="C3195" i="6" l="1"/>
  <c r="J65" i="4"/>
  <c r="K65" i="4" s="1"/>
  <c r="L178" i="4"/>
  <c r="C3219" i="6" l="1"/>
  <c r="J66" i="4"/>
  <c r="K66" i="4" s="1"/>
  <c r="L179" i="4"/>
  <c r="C3243" i="6" l="1"/>
  <c r="J67" i="4"/>
  <c r="K67" i="4" s="1"/>
  <c r="L180" i="4"/>
  <c r="C3267" i="6" l="1"/>
  <c r="J68" i="4"/>
  <c r="K68" i="4" s="1"/>
  <c r="L181" i="4"/>
  <c r="C3291" i="6" l="1"/>
  <c r="C3315" i="6" s="1"/>
  <c r="C3339" i="6" s="1"/>
  <c r="C3363" i="6" s="1"/>
  <c r="C3387" i="6" s="1"/>
  <c r="C3411" i="6" s="1"/>
  <c r="C3435" i="6" s="1"/>
  <c r="C3459" i="6" s="1"/>
  <c r="C3483" i="6" s="1"/>
  <c r="C3507" i="6" s="1"/>
  <c r="C3531" i="6" s="1"/>
  <c r="C3555" i="6" s="1"/>
  <c r="C3579" i="6" s="1"/>
  <c r="C3603" i="6" s="1"/>
  <c r="C3627" i="6" s="1"/>
  <c r="C3651" i="6" s="1"/>
  <c r="C3675" i="6" s="1"/>
  <c r="C3699" i="6" s="1"/>
  <c r="C3723" i="6" s="1"/>
  <c r="C3747" i="6" s="1"/>
  <c r="C3771" i="6" s="1"/>
  <c r="C3795" i="6" s="1"/>
  <c r="C3819" i="6" s="1"/>
  <c r="C3843" i="6" s="1"/>
  <c r="C3867" i="6" s="1"/>
  <c r="C3891" i="6" s="1"/>
  <c r="C3915" i="6" s="1"/>
  <c r="C3939" i="6" s="1"/>
  <c r="C3963" i="6" s="1"/>
  <c r="C3987" i="6" s="1"/>
  <c r="C4011" i="6" s="1"/>
  <c r="C4035" i="6" s="1"/>
  <c r="C4059" i="6" s="1"/>
  <c r="C4083" i="6" s="1"/>
  <c r="C4107" i="6" s="1"/>
  <c r="C4131" i="6" s="1"/>
  <c r="C4155" i="6" s="1"/>
  <c r="C4179" i="6" s="1"/>
  <c r="C4203" i="6" s="1"/>
  <c r="C4227" i="6" s="1"/>
  <c r="C4251" i="6" s="1"/>
  <c r="C4275" i="6" s="1"/>
  <c r="C4299" i="6" s="1"/>
  <c r="C4323" i="6" s="1"/>
  <c r="C4347" i="6" s="1"/>
  <c r="C4371" i="6" s="1"/>
  <c r="C4395" i="6" s="1"/>
  <c r="C4419" i="6" s="1"/>
  <c r="C4443" i="6" s="1"/>
  <c r="C4467" i="6" s="1"/>
  <c r="C4491" i="6" s="1"/>
  <c r="C4515" i="6" s="1"/>
  <c r="C4539" i="6" s="1"/>
  <c r="C4563" i="6" s="1"/>
  <c r="C4587" i="6" s="1"/>
  <c r="C4611" i="6" s="1"/>
  <c r="C4635" i="6" s="1"/>
  <c r="C4659" i="6" s="1"/>
  <c r="C4683" i="6" s="1"/>
  <c r="C4707" i="6" s="1"/>
  <c r="C4731" i="6" s="1"/>
  <c r="C4755" i="6" s="1"/>
  <c r="C4779" i="6" s="1"/>
  <c r="C4803" i="6" s="1"/>
  <c r="C4827" i="6" s="1"/>
  <c r="C4851" i="6" s="1"/>
  <c r="C4875" i="6" s="1"/>
  <c r="C4899" i="6" s="1"/>
  <c r="C4923" i="6" s="1"/>
  <c r="J69" i="4"/>
  <c r="K69" i="4" s="1"/>
  <c r="L182" i="4"/>
  <c r="C4947" i="6" l="1"/>
  <c r="J70" i="4"/>
  <c r="K70" i="4" s="1"/>
  <c r="L183" i="4"/>
  <c r="C4971" i="6" l="1"/>
  <c r="J71" i="4"/>
  <c r="K71" i="4" s="1"/>
  <c r="L184" i="4"/>
  <c r="C4995" i="6" l="1"/>
  <c r="J72" i="4"/>
  <c r="K72" i="4" s="1"/>
  <c r="L185" i="4"/>
  <c r="C5019" i="6" l="1"/>
  <c r="J73" i="4"/>
  <c r="K73" i="4" s="1"/>
  <c r="L186" i="4"/>
  <c r="C5043" i="6" l="1"/>
  <c r="J74" i="4"/>
  <c r="K74" i="4" s="1"/>
  <c r="L187" i="4"/>
  <c r="C5067" i="6" l="1"/>
  <c r="J75" i="4"/>
  <c r="K75" i="4" s="1"/>
  <c r="L188" i="4"/>
  <c r="C5091" i="6" l="1"/>
  <c r="J76" i="4"/>
  <c r="K76" i="4" s="1"/>
  <c r="L189" i="4"/>
  <c r="C5115" i="6" l="1"/>
  <c r="J77" i="4"/>
  <c r="K77" i="4" s="1"/>
  <c r="L190" i="4"/>
  <c r="C5139" i="6" l="1"/>
  <c r="J78" i="4"/>
  <c r="K78" i="4" s="1"/>
  <c r="L191" i="4"/>
  <c r="C5163" i="6" l="1"/>
  <c r="J79" i="4"/>
  <c r="K79" i="4" s="1"/>
  <c r="L192" i="4"/>
  <c r="C5187" i="6" l="1"/>
  <c r="J80" i="4"/>
  <c r="K80" i="4" s="1"/>
  <c r="L193" i="4"/>
  <c r="C5211" i="6" l="1"/>
  <c r="J81" i="4"/>
  <c r="K81" i="4" s="1"/>
  <c r="L194" i="4"/>
  <c r="C5235" i="6" l="1"/>
  <c r="J82" i="4"/>
  <c r="K82" i="4" s="1"/>
  <c r="L195" i="4"/>
  <c r="C5259" i="6" l="1"/>
  <c r="J83" i="4"/>
  <c r="K83" i="4" s="1"/>
  <c r="L196" i="4"/>
  <c r="C5283" i="6" l="1"/>
  <c r="J84" i="4"/>
  <c r="K84" i="4" s="1"/>
  <c r="L197" i="4"/>
  <c r="C5307" i="6" l="1"/>
  <c r="J85" i="4"/>
  <c r="K85" i="4" s="1"/>
  <c r="L198" i="4"/>
  <c r="C5331" i="6" l="1"/>
  <c r="J86" i="4"/>
  <c r="K86" i="4" s="1"/>
  <c r="L199" i="4"/>
  <c r="C5355" i="6" l="1"/>
  <c r="J87" i="4"/>
  <c r="K87" i="4" s="1"/>
  <c r="L200" i="4"/>
  <c r="C5379" i="6" l="1"/>
  <c r="J88" i="4"/>
  <c r="K88" i="4" s="1"/>
  <c r="L201" i="4"/>
  <c r="C5403" i="6" l="1"/>
  <c r="J89" i="4"/>
  <c r="K89" i="4" s="1"/>
  <c r="L202" i="4"/>
  <c r="C5427" i="6" l="1"/>
  <c r="J90" i="4"/>
  <c r="K90" i="4" s="1"/>
  <c r="L203" i="4"/>
  <c r="C5451" i="6" l="1"/>
  <c r="J91" i="4"/>
  <c r="K91" i="4" s="1"/>
  <c r="L204" i="4"/>
  <c r="C5475" i="6" l="1"/>
  <c r="J92" i="4"/>
  <c r="K92" i="4" s="1"/>
  <c r="L205" i="4"/>
  <c r="C5499" i="6" l="1"/>
  <c r="J93" i="4"/>
  <c r="K93" i="4" s="1"/>
  <c r="L206" i="4"/>
  <c r="C5523" i="6" l="1"/>
  <c r="J94" i="4"/>
  <c r="K94" i="4" s="1"/>
  <c r="L207" i="4"/>
  <c r="C5547" i="6" l="1"/>
  <c r="J95" i="4"/>
  <c r="K95" i="4" s="1"/>
  <c r="L208" i="4"/>
  <c r="C5571" i="6" l="1"/>
  <c r="J96" i="4"/>
  <c r="K96" i="4" s="1"/>
  <c r="L209" i="4"/>
  <c r="C5595" i="6" l="1"/>
  <c r="J97" i="4"/>
  <c r="K97" i="4" s="1"/>
  <c r="L210" i="4"/>
  <c r="C5619" i="6" l="1"/>
  <c r="J98" i="4"/>
  <c r="K98" i="4" s="1"/>
  <c r="L211" i="4"/>
  <c r="C5643" i="6" l="1"/>
  <c r="J99" i="4"/>
  <c r="K99" i="4" s="1"/>
  <c r="L212" i="4"/>
  <c r="C5667" i="6" l="1"/>
  <c r="J100" i="4"/>
  <c r="K100" i="4" s="1"/>
  <c r="L213" i="4"/>
  <c r="C5691" i="6" l="1"/>
  <c r="J101" i="4"/>
  <c r="K101" i="4" s="1"/>
  <c r="L214" i="4"/>
  <c r="C5715" i="6" l="1"/>
  <c r="J102" i="4"/>
  <c r="K102" i="4" s="1"/>
  <c r="L215" i="4"/>
  <c r="C5739" i="6" l="1"/>
  <c r="J103" i="4"/>
  <c r="K103" i="4" s="1"/>
  <c r="L216" i="4"/>
  <c r="C5763" i="6" l="1"/>
  <c r="J104" i="4"/>
  <c r="K104" i="4" s="1"/>
  <c r="L217" i="4"/>
  <c r="C5787" i="6" l="1"/>
  <c r="J105" i="4"/>
  <c r="K105" i="4" s="1"/>
  <c r="L218" i="4"/>
  <c r="C5811" i="6" l="1"/>
  <c r="J106" i="4"/>
  <c r="K106" i="4" s="1"/>
  <c r="L219" i="4"/>
  <c r="C5835" i="6" l="1"/>
  <c r="J107" i="4"/>
  <c r="K107" i="4" s="1"/>
  <c r="L220" i="4"/>
  <c r="C5859" i="6" l="1"/>
  <c r="J108" i="4"/>
  <c r="K108" i="4" s="1"/>
  <c r="L221" i="4"/>
  <c r="C5883" i="6" l="1"/>
  <c r="J109" i="4"/>
  <c r="K109" i="4" s="1"/>
  <c r="L222" i="4"/>
  <c r="C5907" i="6" l="1"/>
  <c r="J110" i="4"/>
  <c r="K110" i="4" s="1"/>
  <c r="L223" i="4"/>
  <c r="C5931" i="6" l="1"/>
  <c r="J111" i="4"/>
  <c r="K111" i="4" s="1"/>
  <c r="L224" i="4"/>
  <c r="C5955" i="6" l="1"/>
  <c r="J112" i="4"/>
  <c r="K112" i="4" s="1"/>
  <c r="L225" i="4"/>
  <c r="C5979" i="6" l="1"/>
  <c r="J113" i="4"/>
  <c r="K113" i="4" s="1"/>
  <c r="L226" i="4"/>
  <c r="C6003" i="6" l="1"/>
  <c r="J114" i="4"/>
  <c r="K114" i="4" s="1"/>
  <c r="L227" i="4"/>
  <c r="C6027" i="6" l="1"/>
  <c r="J115" i="4"/>
  <c r="K115" i="4" s="1"/>
  <c r="L228" i="4"/>
  <c r="C6051" i="6" l="1"/>
  <c r="J116" i="4"/>
  <c r="K116" i="4" s="1"/>
  <c r="L229" i="4"/>
  <c r="C6075" i="6" l="1"/>
  <c r="J117" i="4"/>
  <c r="K117" i="4" s="1"/>
  <c r="L230" i="4"/>
  <c r="C6099" i="6" l="1"/>
  <c r="J118" i="4"/>
  <c r="K118" i="4" s="1"/>
  <c r="L231" i="4"/>
  <c r="C6123" i="6" l="1"/>
  <c r="J119" i="4"/>
  <c r="K119" i="4" s="1"/>
  <c r="L232" i="4"/>
  <c r="C6147" i="6" l="1"/>
  <c r="J120" i="4"/>
  <c r="K120" i="4" s="1"/>
  <c r="L233" i="4"/>
  <c r="C6171" i="6" l="1"/>
  <c r="J121" i="4"/>
  <c r="K121" i="4" s="1"/>
  <c r="L234" i="4"/>
  <c r="C6195" i="6" l="1"/>
  <c r="J122" i="4"/>
  <c r="K122" i="4" s="1"/>
  <c r="L235" i="4"/>
  <c r="C6219" i="6" l="1"/>
  <c r="J123" i="4"/>
  <c r="K123" i="4" s="1"/>
  <c r="L236" i="4"/>
  <c r="C6243" i="6" l="1"/>
  <c r="J124" i="4"/>
  <c r="K124" i="4" s="1"/>
  <c r="L237" i="4"/>
  <c r="C6267" i="6" l="1"/>
  <c r="J125" i="4"/>
  <c r="K125" i="4" s="1"/>
  <c r="L238" i="4"/>
  <c r="C6291" i="6" l="1"/>
  <c r="J126" i="4"/>
  <c r="K126" i="4" s="1"/>
  <c r="L239" i="4"/>
  <c r="C6315" i="6" l="1"/>
  <c r="J127" i="4"/>
  <c r="K127" i="4" s="1"/>
  <c r="L240" i="4"/>
  <c r="C6339" i="6" l="1"/>
  <c r="J128" i="4"/>
  <c r="K128" i="4" s="1"/>
  <c r="L241" i="4"/>
  <c r="C6363" i="6" l="1"/>
  <c r="J129" i="4"/>
  <c r="K129" i="4" s="1"/>
  <c r="L242" i="4"/>
  <c r="C6387" i="6" l="1"/>
  <c r="J130" i="4"/>
  <c r="K130" i="4" s="1"/>
  <c r="L243" i="4"/>
  <c r="C6411" i="6" l="1"/>
  <c r="J131" i="4"/>
  <c r="K131" i="4" s="1"/>
  <c r="L244" i="4"/>
  <c r="C6435" i="6" l="1"/>
  <c r="J132" i="4"/>
  <c r="K132" i="4" s="1"/>
  <c r="L245" i="4"/>
  <c r="C6459" i="6" l="1"/>
  <c r="J133" i="4"/>
  <c r="K133" i="4" s="1"/>
  <c r="L246" i="4"/>
  <c r="C6483" i="6" l="1"/>
  <c r="J134" i="4"/>
  <c r="K134" i="4" s="1"/>
  <c r="L247" i="4"/>
  <c r="C6507" i="6" l="1"/>
  <c r="J135" i="4"/>
  <c r="K135" i="4" s="1"/>
  <c r="L248" i="4"/>
  <c r="C6531" i="6" l="1"/>
  <c r="J136" i="4"/>
  <c r="K136" i="4" s="1"/>
  <c r="L249" i="4"/>
  <c r="C6555" i="6" l="1"/>
  <c r="C6579" i="6" s="1"/>
  <c r="C6603" i="6" s="1"/>
  <c r="C6627" i="6" s="1"/>
  <c r="C6651" i="6" s="1"/>
  <c r="C6675" i="6" s="1"/>
  <c r="C6699" i="6" s="1"/>
  <c r="C6723" i="6" s="1"/>
  <c r="C6747" i="6" s="1"/>
  <c r="C6771" i="6" s="1"/>
  <c r="C6795" i="6" s="1"/>
  <c r="C6819" i="6" s="1"/>
  <c r="C6843" i="6" s="1"/>
  <c r="C6867" i="6" s="1"/>
  <c r="C6891" i="6" s="1"/>
  <c r="C6915" i="6" s="1"/>
  <c r="C6939" i="6" s="1"/>
  <c r="C6963" i="6" s="1"/>
  <c r="C6987" i="6" s="1"/>
  <c r="C7011" i="6" s="1"/>
  <c r="C7035" i="6" s="1"/>
  <c r="C7059" i="6" s="1"/>
  <c r="C7083" i="6" s="1"/>
  <c r="C7107" i="6" s="1"/>
  <c r="C7131" i="6" s="1"/>
  <c r="C7155" i="6" s="1"/>
  <c r="C7179" i="6" s="1"/>
  <c r="C7203" i="6" s="1"/>
  <c r="C7227" i="6" s="1"/>
  <c r="C7251" i="6" s="1"/>
  <c r="C7275" i="6" s="1"/>
  <c r="C7299" i="6" s="1"/>
  <c r="C7323" i="6" s="1"/>
  <c r="C7347" i="6" s="1"/>
  <c r="C7371" i="6" s="1"/>
  <c r="C7395" i="6" s="1"/>
  <c r="C7419" i="6" s="1"/>
  <c r="C7443" i="6" s="1"/>
  <c r="C7467" i="6" s="1"/>
  <c r="C7491" i="6" s="1"/>
  <c r="C7515" i="6" s="1"/>
  <c r="C7539" i="6" s="1"/>
  <c r="C7563" i="6" s="1"/>
  <c r="C7587" i="6" s="1"/>
  <c r="C7611" i="6" s="1"/>
  <c r="C7635" i="6" s="1"/>
  <c r="C7659" i="6" s="1"/>
  <c r="C7683" i="6" s="1"/>
  <c r="C7707" i="6" s="1"/>
  <c r="C7731" i="6" s="1"/>
  <c r="C7755" i="6" s="1"/>
  <c r="C7779" i="6" s="1"/>
  <c r="C7803" i="6" s="1"/>
  <c r="C7827" i="6" s="1"/>
  <c r="C7851" i="6" s="1"/>
  <c r="C7875" i="6" s="1"/>
  <c r="C7899" i="6" s="1"/>
  <c r="C7923" i="6" s="1"/>
  <c r="C7947" i="6" s="1"/>
  <c r="C7971" i="6" s="1"/>
  <c r="C7995" i="6" s="1"/>
  <c r="C8019" i="6" s="1"/>
  <c r="C8043" i="6" s="1"/>
  <c r="C8067" i="6" s="1"/>
  <c r="C8091" i="6" s="1"/>
  <c r="C8115" i="6" s="1"/>
  <c r="C8139" i="6" s="1"/>
  <c r="C8163" i="6" s="1"/>
  <c r="C8187" i="6" s="1"/>
  <c r="C8211" i="6" s="1"/>
  <c r="C8235" i="6" s="1"/>
  <c r="C8259" i="6" s="1"/>
  <c r="C8283" i="6" s="1"/>
  <c r="C8307" i="6" s="1"/>
  <c r="C8331" i="6" s="1"/>
  <c r="C8355" i="6" s="1"/>
  <c r="C8379" i="6" s="1"/>
  <c r="C8403" i="6" s="1"/>
  <c r="J137" i="4"/>
  <c r="K137" i="4" s="1"/>
  <c r="L250" i="4"/>
  <c r="J138" i="4" l="1"/>
  <c r="K138" i="4" s="1"/>
  <c r="L251" i="4"/>
  <c r="J139" i="4" l="1"/>
  <c r="K139" i="4" s="1"/>
  <c r="L252" i="4"/>
  <c r="J140" i="4" l="1"/>
  <c r="K140" i="4" s="1"/>
  <c r="L253" i="4"/>
  <c r="J141" i="4" l="1"/>
  <c r="K141" i="4" s="1"/>
  <c r="L254" i="4"/>
  <c r="J142" i="4" l="1"/>
  <c r="K142" i="4" s="1"/>
  <c r="L255" i="4"/>
  <c r="J143" i="4" l="1"/>
  <c r="K143" i="4" s="1"/>
  <c r="L256" i="4"/>
  <c r="J144" i="4" l="1"/>
  <c r="K144" i="4" s="1"/>
  <c r="L257" i="4"/>
  <c r="J145" i="4" l="1"/>
  <c r="K145" i="4" s="1"/>
  <c r="L258" i="4"/>
  <c r="J146" i="4" l="1"/>
  <c r="K146" i="4" s="1"/>
  <c r="L259" i="4"/>
  <c r="J147" i="4" l="1"/>
  <c r="K147" i="4" s="1"/>
  <c r="L260" i="4"/>
  <c r="J148" i="4" l="1"/>
  <c r="K148" i="4" s="1"/>
  <c r="L261" i="4"/>
  <c r="J149" i="4" l="1"/>
  <c r="K149" i="4" s="1"/>
  <c r="L262" i="4"/>
  <c r="J150" i="4" l="1"/>
  <c r="K150" i="4" s="1"/>
  <c r="L263" i="4"/>
  <c r="J151" i="4" l="1"/>
  <c r="K151" i="4" s="1"/>
  <c r="L264" i="4"/>
  <c r="J152" i="4" l="1"/>
  <c r="K152" i="4" s="1"/>
  <c r="L265" i="4"/>
  <c r="J153" i="4" l="1"/>
  <c r="K153" i="4" s="1"/>
  <c r="L266" i="4"/>
  <c r="J154" i="4" l="1"/>
  <c r="K154" i="4" s="1"/>
  <c r="L267" i="4"/>
  <c r="J155" i="4" l="1"/>
  <c r="K155" i="4" s="1"/>
  <c r="L268" i="4"/>
  <c r="J156" i="4" l="1"/>
  <c r="K156" i="4" s="1"/>
  <c r="L269" i="4"/>
  <c r="J157" i="4" l="1"/>
  <c r="K157" i="4" s="1"/>
  <c r="L270" i="4"/>
  <c r="J158" i="4" l="1"/>
  <c r="K158" i="4" s="1"/>
  <c r="L271" i="4"/>
  <c r="J159" i="4" l="1"/>
  <c r="K159" i="4" s="1"/>
  <c r="L272" i="4"/>
  <c r="J160" i="4" l="1"/>
  <c r="K160" i="4" s="1"/>
  <c r="L273" i="4"/>
  <c r="J161" i="4" l="1"/>
  <c r="K161" i="4" s="1"/>
  <c r="L274" i="4"/>
  <c r="J162" i="4" l="1"/>
  <c r="K162" i="4" s="1"/>
  <c r="L275" i="4"/>
  <c r="J163" i="4" l="1"/>
  <c r="K163" i="4" s="1"/>
  <c r="L276" i="4"/>
  <c r="J164" i="4" l="1"/>
  <c r="K164" i="4" s="1"/>
  <c r="L277" i="4"/>
  <c r="J165" i="4" l="1"/>
  <c r="K165" i="4" s="1"/>
  <c r="L278" i="4"/>
  <c r="J166" i="4" l="1"/>
  <c r="K166" i="4" s="1"/>
  <c r="L279" i="4"/>
  <c r="J167" i="4" l="1"/>
  <c r="K167" i="4" s="1"/>
  <c r="L280" i="4"/>
  <c r="J168" i="4" l="1"/>
  <c r="K168" i="4" s="1"/>
  <c r="L281" i="4"/>
  <c r="J169" i="4" l="1"/>
  <c r="K169" i="4" s="1"/>
  <c r="L282" i="4"/>
  <c r="J170" i="4" l="1"/>
  <c r="K170" i="4" s="1"/>
  <c r="L283" i="4"/>
  <c r="J171" i="4" l="1"/>
  <c r="K171" i="4" s="1"/>
  <c r="L284" i="4"/>
  <c r="J172" i="4" l="1"/>
  <c r="K172" i="4" s="1"/>
  <c r="L285" i="4"/>
  <c r="J173" i="4" l="1"/>
  <c r="K173" i="4" s="1"/>
  <c r="L286" i="4"/>
  <c r="J174" i="4" l="1"/>
  <c r="K174" i="4" s="1"/>
  <c r="L287" i="4"/>
  <c r="J175" i="4" l="1"/>
  <c r="K175" i="4" s="1"/>
  <c r="L288" i="4"/>
  <c r="J176" i="4" l="1"/>
  <c r="K176" i="4" s="1"/>
  <c r="L289" i="4"/>
  <c r="J177" i="4" l="1"/>
  <c r="K177" i="4" s="1"/>
  <c r="L290" i="4"/>
  <c r="J178" i="4" l="1"/>
  <c r="K178" i="4" s="1"/>
  <c r="L291" i="4"/>
  <c r="J179" i="4" l="1"/>
  <c r="K179" i="4" s="1"/>
  <c r="L292" i="4"/>
  <c r="J180" i="4" l="1"/>
  <c r="K180" i="4" s="1"/>
  <c r="L293" i="4"/>
  <c r="J181" i="4" l="1"/>
  <c r="K181" i="4" s="1"/>
  <c r="L294" i="4"/>
  <c r="J182" i="4" l="1"/>
  <c r="K182" i="4" s="1"/>
  <c r="L295" i="4"/>
  <c r="J183" i="4" l="1"/>
  <c r="K183" i="4" s="1"/>
  <c r="L296" i="4"/>
  <c r="J184" i="4" l="1"/>
  <c r="K184" i="4" s="1"/>
  <c r="L297" i="4"/>
  <c r="J185" i="4" l="1"/>
  <c r="K185" i="4" s="1"/>
  <c r="L298" i="4"/>
  <c r="J186" i="4" l="1"/>
  <c r="K186" i="4" s="1"/>
  <c r="L299" i="4"/>
  <c r="J187" i="4" l="1"/>
  <c r="K187" i="4" s="1"/>
  <c r="L300" i="4"/>
  <c r="J188" i="4" l="1"/>
  <c r="K188" i="4" s="1"/>
  <c r="L301" i="4"/>
  <c r="J189" i="4" l="1"/>
  <c r="K189" i="4" s="1"/>
  <c r="L302" i="4"/>
  <c r="J190" i="4" l="1"/>
  <c r="K190" i="4" s="1"/>
  <c r="L303" i="4"/>
  <c r="J191" i="4" l="1"/>
  <c r="K191" i="4" s="1"/>
  <c r="L304" i="4"/>
  <c r="J192" i="4" l="1"/>
  <c r="K192" i="4" s="1"/>
  <c r="L305" i="4"/>
  <c r="J193" i="4" l="1"/>
  <c r="K193" i="4" s="1"/>
  <c r="L306" i="4"/>
  <c r="J194" i="4" l="1"/>
  <c r="K194" i="4" s="1"/>
  <c r="L307" i="4"/>
  <c r="J195" i="4" l="1"/>
  <c r="K195" i="4" s="1"/>
  <c r="L308" i="4"/>
  <c r="J196" i="4" l="1"/>
  <c r="K196" i="4" s="1"/>
  <c r="L309" i="4"/>
  <c r="J197" i="4" l="1"/>
  <c r="K197" i="4" s="1"/>
  <c r="L310" i="4"/>
  <c r="J198" i="4" l="1"/>
  <c r="K198" i="4" s="1"/>
  <c r="L311" i="4"/>
  <c r="J199" i="4" l="1"/>
  <c r="K199" i="4" s="1"/>
  <c r="L312" i="4"/>
  <c r="J200" i="4" l="1"/>
  <c r="K200" i="4" s="1"/>
  <c r="L313" i="4"/>
  <c r="J201" i="4" l="1"/>
  <c r="K201" i="4" s="1"/>
  <c r="L314" i="4"/>
  <c r="J202" i="4" l="1"/>
  <c r="K202" i="4" s="1"/>
  <c r="L315" i="4"/>
  <c r="J203" i="4" l="1"/>
  <c r="K203" i="4" s="1"/>
  <c r="L316" i="4"/>
  <c r="J204" i="4" l="1"/>
  <c r="K204" i="4" s="1"/>
  <c r="L317" i="4"/>
  <c r="J205" i="4" l="1"/>
  <c r="K205" i="4" s="1"/>
  <c r="L318" i="4"/>
  <c r="J206" i="4" l="1"/>
  <c r="K206" i="4" s="1"/>
  <c r="L319" i="4"/>
  <c r="J207" i="4" l="1"/>
  <c r="K207" i="4" s="1"/>
  <c r="L320" i="4"/>
  <c r="J208" i="4" l="1"/>
  <c r="K208" i="4" s="1"/>
  <c r="L321" i="4"/>
  <c r="J209" i="4" l="1"/>
  <c r="K209" i="4" s="1"/>
  <c r="L322" i="4"/>
  <c r="J210" i="4" l="1"/>
  <c r="K210" i="4" s="1"/>
  <c r="L323" i="4"/>
  <c r="J211" i="4" l="1"/>
  <c r="K211" i="4" s="1"/>
  <c r="L324" i="4"/>
  <c r="J212" i="4" l="1"/>
  <c r="K212" i="4" s="1"/>
  <c r="L325" i="4"/>
  <c r="J213" i="4" l="1"/>
  <c r="K213" i="4" s="1"/>
  <c r="L326" i="4"/>
  <c r="J214" i="4" l="1"/>
  <c r="K214" i="4" s="1"/>
  <c r="L327" i="4"/>
  <c r="J215" i="4" l="1"/>
  <c r="K215" i="4" s="1"/>
  <c r="L328" i="4"/>
  <c r="J216" i="4" l="1"/>
  <c r="K216" i="4" s="1"/>
  <c r="L329" i="4"/>
  <c r="J217" i="4" l="1"/>
  <c r="K217" i="4" s="1"/>
  <c r="L330" i="4"/>
  <c r="J218" i="4" l="1"/>
  <c r="K218" i="4" s="1"/>
  <c r="L331" i="4"/>
  <c r="J219" i="4" l="1"/>
  <c r="K219" i="4" s="1"/>
  <c r="L332" i="4"/>
  <c r="J220" i="4" l="1"/>
  <c r="K220" i="4" s="1"/>
  <c r="L333" i="4"/>
  <c r="J221" i="4" l="1"/>
  <c r="K221" i="4" s="1"/>
  <c r="L334" i="4"/>
  <c r="J222" i="4" l="1"/>
  <c r="K222" i="4" s="1"/>
  <c r="L335" i="4"/>
  <c r="J223" i="4" l="1"/>
  <c r="K223" i="4" s="1"/>
  <c r="L336" i="4"/>
  <c r="J224" i="4" l="1"/>
  <c r="K224" i="4" s="1"/>
  <c r="L337" i="4"/>
  <c r="J225" i="4" l="1"/>
  <c r="K225" i="4" s="1"/>
  <c r="L338" i="4"/>
  <c r="J226" i="4" l="1"/>
  <c r="K226" i="4" s="1"/>
  <c r="L339" i="4"/>
  <c r="J227" i="4" l="1"/>
  <c r="K227" i="4" s="1"/>
  <c r="L340" i="4"/>
  <c r="J228" i="4" l="1"/>
  <c r="K228" i="4" s="1"/>
  <c r="L341" i="4"/>
  <c r="J229" i="4" l="1"/>
  <c r="K229" i="4" s="1"/>
  <c r="L342" i="4"/>
  <c r="J230" i="4" l="1"/>
  <c r="K230" i="4" s="1"/>
  <c r="L343" i="4"/>
  <c r="J231" i="4" l="1"/>
  <c r="K231" i="4" s="1"/>
  <c r="L344" i="4"/>
  <c r="J232" i="4" l="1"/>
  <c r="K232" i="4" s="1"/>
  <c r="L345" i="4"/>
  <c r="J233" i="4" l="1"/>
  <c r="K233" i="4" s="1"/>
  <c r="L346" i="4"/>
  <c r="J234" i="4" l="1"/>
  <c r="K234" i="4" s="1"/>
  <c r="L347" i="4"/>
  <c r="J235" i="4" l="1"/>
  <c r="K235" i="4" s="1"/>
  <c r="L348" i="4"/>
  <c r="J236" i="4" l="1"/>
  <c r="K236" i="4" s="1"/>
  <c r="L349" i="4"/>
  <c r="J237" i="4" l="1"/>
  <c r="K237" i="4" s="1"/>
  <c r="L350" i="4"/>
  <c r="J238" i="4" l="1"/>
  <c r="K238" i="4" s="1"/>
  <c r="L351" i="4"/>
  <c r="J239" i="4" l="1"/>
  <c r="K239" i="4" s="1"/>
  <c r="L352" i="4"/>
  <c r="J240" i="4" l="1"/>
  <c r="K240" i="4" s="1"/>
  <c r="L353" i="4"/>
  <c r="J241" i="4" l="1"/>
  <c r="K241" i="4" s="1"/>
  <c r="L354" i="4"/>
  <c r="J242" i="4" l="1"/>
  <c r="K242" i="4" s="1"/>
  <c r="L355" i="4"/>
  <c r="J243" i="4" l="1"/>
  <c r="K243" i="4" s="1"/>
  <c r="J244" i="4" l="1"/>
  <c r="K244" i="4" s="1"/>
  <c r="J245" i="4" l="1"/>
  <c r="K245" i="4" s="1"/>
  <c r="J246" i="4" l="1"/>
  <c r="K246" i="4" s="1"/>
  <c r="J247" i="4" l="1"/>
  <c r="K247" i="4" s="1"/>
  <c r="J248" i="4" l="1"/>
  <c r="K248" i="4" s="1"/>
  <c r="J249" i="4" l="1"/>
  <c r="K249" i="4" s="1"/>
  <c r="J250" i="4" l="1"/>
  <c r="K250" i="4" s="1"/>
  <c r="J251" i="4" l="1"/>
  <c r="K251" i="4" s="1"/>
  <c r="J252" i="4" l="1"/>
  <c r="K252" i="4" s="1"/>
  <c r="J253" i="4" l="1"/>
  <c r="K253" i="4" s="1"/>
  <c r="J254" i="4" l="1"/>
  <c r="K254" i="4" s="1"/>
  <c r="J255" i="4" l="1"/>
  <c r="K255" i="4" s="1"/>
  <c r="J256" i="4" l="1"/>
  <c r="K256" i="4" s="1"/>
  <c r="J257" i="4" l="1"/>
  <c r="K257" i="4" s="1"/>
  <c r="J258" i="4" l="1"/>
  <c r="K258" i="4" s="1"/>
  <c r="J259" i="4" l="1"/>
  <c r="K259" i="4" s="1"/>
  <c r="J260" i="4" l="1"/>
  <c r="K260" i="4" s="1"/>
  <c r="J261" i="4" l="1"/>
  <c r="K261" i="4" s="1"/>
  <c r="J262" i="4" l="1"/>
  <c r="K262" i="4" s="1"/>
  <c r="J263" i="4" l="1"/>
  <c r="K263" i="4" s="1"/>
  <c r="J264" i="4" l="1"/>
  <c r="K264" i="4" s="1"/>
  <c r="J265" i="4" l="1"/>
  <c r="K265" i="4" s="1"/>
  <c r="J266" i="4" l="1"/>
  <c r="K266" i="4" s="1"/>
  <c r="J267" i="4" l="1"/>
  <c r="K267" i="4" s="1"/>
  <c r="J268" i="4" l="1"/>
  <c r="K268" i="4" s="1"/>
  <c r="J269" i="4" l="1"/>
  <c r="K269" i="4" s="1"/>
  <c r="J270" i="4" l="1"/>
  <c r="K270" i="4" s="1"/>
  <c r="J271" i="4" l="1"/>
  <c r="K271" i="4" s="1"/>
  <c r="J272" i="4" l="1"/>
  <c r="K272" i="4" s="1"/>
  <c r="J273" i="4" l="1"/>
  <c r="K273" i="4" s="1"/>
  <c r="J274" i="4" l="1"/>
  <c r="K274" i="4" s="1"/>
  <c r="J275" i="4" l="1"/>
  <c r="K275" i="4" s="1"/>
  <c r="J276" i="4" l="1"/>
  <c r="K276" i="4" s="1"/>
  <c r="J277" i="4" l="1"/>
  <c r="K277" i="4" s="1"/>
  <c r="J278" i="4" l="1"/>
  <c r="K278" i="4" s="1"/>
  <c r="J279" i="4" l="1"/>
  <c r="K279" i="4" s="1"/>
  <c r="J280" i="4" l="1"/>
  <c r="K280" i="4" s="1"/>
  <c r="J281" i="4" l="1"/>
  <c r="K281" i="4" s="1"/>
  <c r="J282" i="4" l="1"/>
  <c r="K282" i="4" s="1"/>
  <c r="J283" i="4" l="1"/>
  <c r="K283" i="4" s="1"/>
  <c r="J284" i="4" l="1"/>
  <c r="K284" i="4" s="1"/>
  <c r="J285" i="4" l="1"/>
  <c r="K285" i="4" s="1"/>
  <c r="J286" i="4" l="1"/>
  <c r="K286" i="4" s="1"/>
  <c r="J287" i="4" l="1"/>
  <c r="K287" i="4" s="1"/>
  <c r="J288" i="4" l="1"/>
  <c r="K288" i="4" s="1"/>
  <c r="J289" i="4" l="1"/>
  <c r="K289" i="4" s="1"/>
  <c r="J290" i="4" l="1"/>
  <c r="K290" i="4" s="1"/>
  <c r="J291" i="4" l="1"/>
  <c r="K291" i="4" s="1"/>
  <c r="J292" i="4" l="1"/>
  <c r="K292" i="4" s="1"/>
  <c r="J293" i="4" l="1"/>
  <c r="K293" i="4" s="1"/>
  <c r="J294" i="4" l="1"/>
  <c r="K294" i="4" s="1"/>
  <c r="J295" i="4" l="1"/>
  <c r="K295" i="4" s="1"/>
  <c r="J296" i="4" l="1"/>
  <c r="K296" i="4" s="1"/>
  <c r="J297" i="4" l="1"/>
  <c r="K297" i="4" s="1"/>
  <c r="J298" i="4" l="1"/>
  <c r="K298" i="4" s="1"/>
  <c r="J299" i="4" l="1"/>
  <c r="K299" i="4" s="1"/>
  <c r="J300" i="4" l="1"/>
  <c r="K300" i="4" s="1"/>
  <c r="J301" i="4" l="1"/>
  <c r="K301" i="4" s="1"/>
  <c r="J302" i="4" l="1"/>
  <c r="K302" i="4" s="1"/>
  <c r="J303" i="4" l="1"/>
  <c r="K303" i="4" s="1"/>
  <c r="J304" i="4" l="1"/>
  <c r="K304" i="4" s="1"/>
  <c r="J305" i="4" l="1"/>
  <c r="K305" i="4" s="1"/>
  <c r="J306" i="4" l="1"/>
  <c r="K306" i="4" s="1"/>
  <c r="J307" i="4" l="1"/>
  <c r="K307" i="4" s="1"/>
  <c r="J308" i="4" l="1"/>
  <c r="K308" i="4" s="1"/>
  <c r="J309" i="4" l="1"/>
  <c r="K309" i="4" s="1"/>
  <c r="J310" i="4" l="1"/>
  <c r="K310" i="4" s="1"/>
  <c r="J311" i="4" l="1"/>
  <c r="K311" i="4" s="1"/>
  <c r="J312" i="4" l="1"/>
  <c r="K312" i="4" s="1"/>
  <c r="J313" i="4" l="1"/>
  <c r="K313" i="4" s="1"/>
  <c r="J314" i="4" l="1"/>
  <c r="K314" i="4" s="1"/>
  <c r="J315" i="4" l="1"/>
  <c r="K315" i="4" s="1"/>
  <c r="J316" i="4" l="1"/>
  <c r="K316" i="4" s="1"/>
  <c r="J317" i="4" l="1"/>
  <c r="K317" i="4" s="1"/>
  <c r="J318" i="4" l="1"/>
  <c r="K318" i="4" s="1"/>
  <c r="J319" i="4" l="1"/>
  <c r="K319" i="4" s="1"/>
  <c r="J320" i="4" l="1"/>
  <c r="K320" i="4" s="1"/>
  <c r="J321" i="4" l="1"/>
  <c r="K321" i="4" s="1"/>
  <c r="J322" i="4" l="1"/>
  <c r="K322" i="4" s="1"/>
  <c r="J323" i="4" l="1"/>
  <c r="K323" i="4" s="1"/>
  <c r="J324" i="4" l="1"/>
  <c r="K324" i="4" s="1"/>
  <c r="J325" i="4" l="1"/>
  <c r="K325" i="4" s="1"/>
  <c r="J326" i="4" l="1"/>
  <c r="K326" i="4" s="1"/>
  <c r="J327" i="4" l="1"/>
  <c r="K327" i="4" s="1"/>
  <c r="J328" i="4" l="1"/>
  <c r="K328" i="4" s="1"/>
  <c r="J329" i="4" l="1"/>
  <c r="K329" i="4" s="1"/>
  <c r="J330" i="4" l="1"/>
  <c r="K330" i="4" s="1"/>
  <c r="J331" i="4" l="1"/>
  <c r="K331" i="4" s="1"/>
  <c r="J332" i="4" l="1"/>
  <c r="K332" i="4" s="1"/>
  <c r="J333" i="4" l="1"/>
  <c r="K333" i="4" s="1"/>
  <c r="J334" i="4" l="1"/>
  <c r="K334" i="4" s="1"/>
  <c r="J335" i="4" l="1"/>
  <c r="K335" i="4" s="1"/>
  <c r="J336" i="4" l="1"/>
  <c r="K336" i="4" s="1"/>
  <c r="J337" i="4" l="1"/>
  <c r="K337" i="4" s="1"/>
  <c r="J338" i="4" l="1"/>
  <c r="K338" i="4" s="1"/>
  <c r="J339" i="4" l="1"/>
  <c r="K339" i="4" s="1"/>
  <c r="J340" i="4" l="1"/>
  <c r="K340" i="4" s="1"/>
  <c r="J341" i="4" l="1"/>
  <c r="K341" i="4" s="1"/>
  <c r="J342" i="4" l="1"/>
  <c r="K342" i="4" s="1"/>
  <c r="J343" i="4" l="1"/>
  <c r="K343" i="4" s="1"/>
  <c r="J344" i="4" l="1"/>
  <c r="K344" i="4" s="1"/>
  <c r="J345" i="4" l="1"/>
  <c r="K345" i="4" s="1"/>
  <c r="J346" i="4" l="1"/>
  <c r="K346" i="4" s="1"/>
  <c r="J347" i="4" l="1"/>
  <c r="K347" i="4" s="1"/>
  <c r="J348" i="4" l="1"/>
  <c r="K348" i="4" s="1"/>
  <c r="J349" i="4" l="1"/>
  <c r="K349" i="4" s="1"/>
  <c r="J350" i="4" l="1"/>
  <c r="K350" i="4" s="1"/>
  <c r="J351" i="4" l="1"/>
  <c r="K351" i="4" s="1"/>
  <c r="J352" i="4" l="1"/>
  <c r="K352" i="4" s="1"/>
  <c r="J353" i="4" l="1"/>
  <c r="K353" i="4" s="1"/>
  <c r="J354" i="4" l="1"/>
  <c r="K354" i="4" s="1"/>
  <c r="J355" i="4" l="1"/>
  <c r="K355" i="4" s="1"/>
  <c r="M9" i="4" l="1"/>
  <c r="B99" i="6" s="1"/>
  <c r="L99" i="6" s="1"/>
  <c r="M34" i="4"/>
  <c r="B699" i="6" s="1"/>
  <c r="L699" i="6" s="1"/>
  <c r="M24" i="4"/>
  <c r="B459" i="6" s="1"/>
  <c r="L459" i="6" s="1"/>
  <c r="M61" i="4"/>
  <c r="B1347" i="6" s="1"/>
  <c r="L1347" i="6" s="1"/>
  <c r="M80" i="4"/>
  <c r="B1803" i="6" s="1"/>
  <c r="L1803" i="6" s="1"/>
  <c r="M6" i="4"/>
  <c r="M38" i="4"/>
  <c r="B795" i="6" s="1"/>
  <c r="L795" i="6" s="1"/>
  <c r="M75" i="4"/>
  <c r="B1683" i="6" s="1"/>
  <c r="L1683" i="6" s="1"/>
  <c r="M65" i="4"/>
  <c r="B1443" i="6" s="1"/>
  <c r="L1443" i="6" s="1"/>
  <c r="M136" i="4"/>
  <c r="B3147" i="6" s="1"/>
  <c r="L3147" i="6" s="1"/>
  <c r="M152" i="4"/>
  <c r="B3531" i="6" s="1"/>
  <c r="L3531" i="6" s="1"/>
  <c r="M169" i="4"/>
  <c r="B3939" i="6" s="1"/>
  <c r="L3939" i="6" s="1"/>
  <c r="M182" i="4"/>
  <c r="B4251" i="6" s="1"/>
  <c r="L4251" i="6" s="1"/>
  <c r="M200" i="4"/>
  <c r="B4683" i="6" s="1"/>
  <c r="L4683" i="6" s="1"/>
  <c r="M214" i="4"/>
  <c r="B5019" i="6" s="1"/>
  <c r="L5019" i="6" s="1"/>
  <c r="M232" i="4"/>
  <c r="B5451" i="6" s="1"/>
  <c r="L5451" i="6" s="1"/>
  <c r="M251" i="4"/>
  <c r="B5907" i="6" s="1"/>
  <c r="L5907" i="6" s="1"/>
  <c r="M264" i="4"/>
  <c r="B6219" i="6" s="1"/>
  <c r="L6219" i="6" s="1"/>
  <c r="M276" i="4"/>
  <c r="B6507" i="6" s="1"/>
  <c r="L6507" i="6" s="1"/>
  <c r="M289" i="4"/>
  <c r="B6819" i="6" s="1"/>
  <c r="L6819" i="6" s="1"/>
  <c r="M303" i="4"/>
  <c r="B7155" i="6" s="1"/>
  <c r="L7155" i="6" s="1"/>
  <c r="M317" i="4"/>
  <c r="B7491" i="6" s="1"/>
  <c r="L7491" i="6" s="1"/>
  <c r="M328" i="4"/>
  <c r="B7755" i="6" s="1"/>
  <c r="L7755" i="6" s="1"/>
  <c r="M340" i="4"/>
  <c r="B8043" i="6" s="1"/>
  <c r="L8043" i="6" s="1"/>
  <c r="M208" i="4"/>
  <c r="B4875" i="6" s="1"/>
  <c r="L4875" i="6" s="1"/>
  <c r="M255" i="4"/>
  <c r="B6003" i="6" s="1"/>
  <c r="L6003" i="6" s="1"/>
  <c r="M324" i="4"/>
  <c r="B7659" i="6" s="1"/>
  <c r="L7659" i="6" s="1"/>
  <c r="M117" i="4"/>
  <c r="B2691" i="6" s="1"/>
  <c r="L2691" i="6" s="1"/>
  <c r="M32" i="4"/>
  <c r="B651" i="6" s="1"/>
  <c r="L651" i="6" s="1"/>
  <c r="M52" i="4"/>
  <c r="B1131" i="6" s="1"/>
  <c r="L1131" i="6" s="1"/>
  <c r="M107" i="4"/>
  <c r="B2451" i="6" s="1"/>
  <c r="L2451" i="6" s="1"/>
  <c r="M116" i="4"/>
  <c r="B2667" i="6" s="1"/>
  <c r="L2667" i="6" s="1"/>
  <c r="M12" i="4"/>
  <c r="B171" i="6" s="1"/>
  <c r="L171" i="6" s="1"/>
  <c r="M103" i="4"/>
  <c r="B2355" i="6" s="1"/>
  <c r="L2355" i="6" s="1"/>
  <c r="M108" i="4"/>
  <c r="B2475" i="6" s="1"/>
  <c r="L2475" i="6" s="1"/>
  <c r="M138" i="4"/>
  <c r="B3195" i="6" s="1"/>
  <c r="L3195" i="6" s="1"/>
  <c r="M155" i="4"/>
  <c r="B3603" i="6" s="1"/>
  <c r="L3603" i="6" s="1"/>
  <c r="M171" i="4"/>
  <c r="B3987" i="6" s="1"/>
  <c r="L3987" i="6" s="1"/>
  <c r="M186" i="4"/>
  <c r="B4347" i="6" s="1"/>
  <c r="L4347" i="6" s="1"/>
  <c r="M203" i="4"/>
  <c r="B4755" i="6" s="1"/>
  <c r="L4755" i="6" s="1"/>
  <c r="M221" i="4"/>
  <c r="B5187" i="6" s="1"/>
  <c r="L5187" i="6" s="1"/>
  <c r="M235" i="4"/>
  <c r="B5523" i="6" s="1"/>
  <c r="L5523" i="6" s="1"/>
  <c r="M250" i="4"/>
  <c r="B5883" i="6" s="1"/>
  <c r="L5883" i="6" s="1"/>
  <c r="M267" i="4"/>
  <c r="B6291" i="6" s="1"/>
  <c r="L6291" i="6" s="1"/>
  <c r="M278" i="4"/>
  <c r="B6555" i="6" s="1"/>
  <c r="L6555" i="6" s="1"/>
  <c r="M291" i="4"/>
  <c r="B6867" i="6" s="1"/>
  <c r="L6867" i="6" s="1"/>
  <c r="M302" i="4"/>
  <c r="B7131" i="6" s="1"/>
  <c r="L7131" i="6" s="1"/>
  <c r="M316" i="4"/>
  <c r="B7467" i="6" s="1"/>
  <c r="L7467" i="6" s="1"/>
  <c r="M330" i="4"/>
  <c r="B7803" i="6" s="1"/>
  <c r="L7803" i="6" s="1"/>
  <c r="M341" i="4"/>
  <c r="B8067" i="6" s="1"/>
  <c r="L8067" i="6" s="1"/>
  <c r="M354" i="4"/>
  <c r="B8379" i="6" s="1"/>
  <c r="L8379" i="6" s="1"/>
  <c r="M70" i="4"/>
  <c r="B1563" i="6" s="1"/>
  <c r="L1563" i="6" s="1"/>
  <c r="M69" i="4"/>
  <c r="B1539" i="6" s="1"/>
  <c r="L1539" i="6" s="1"/>
  <c r="M92" i="4"/>
  <c r="B2091" i="6" s="1"/>
  <c r="L2091" i="6" s="1"/>
  <c r="M144" i="4"/>
  <c r="B3339" i="6" s="1"/>
  <c r="L3339" i="6" s="1"/>
  <c r="M173" i="4"/>
  <c r="B4035" i="6" s="1"/>
  <c r="L4035" i="6" s="1"/>
  <c r="M241" i="4"/>
  <c r="B5667" i="6" s="1"/>
  <c r="L5667" i="6" s="1"/>
  <c r="M281" i="4"/>
  <c r="B6627" i="6" s="1"/>
  <c r="L6627" i="6" s="1"/>
  <c r="M308" i="4"/>
  <c r="B7275" i="6" s="1"/>
  <c r="L7275" i="6" s="1"/>
  <c r="M25" i="4"/>
  <c r="B483" i="6" s="1"/>
  <c r="L483" i="6" s="1"/>
  <c r="M21" i="4"/>
  <c r="B387" i="6" s="1"/>
  <c r="L387" i="6" s="1"/>
  <c r="M45" i="4"/>
  <c r="B963" i="6" s="1"/>
  <c r="L963" i="6" s="1"/>
  <c r="M95" i="4"/>
  <c r="B2163" i="6" s="1"/>
  <c r="L2163" i="6" s="1"/>
  <c r="M94" i="4"/>
  <c r="B2139" i="6" s="1"/>
  <c r="L2139" i="6" s="1"/>
  <c r="M98" i="4"/>
  <c r="B2235" i="6" s="1"/>
  <c r="L2235" i="6" s="1"/>
  <c r="M31" i="4"/>
  <c r="B627" i="6" s="1"/>
  <c r="L627" i="6" s="1"/>
  <c r="M124" i="4"/>
  <c r="B2859" i="6" s="1"/>
  <c r="L2859" i="6" s="1"/>
  <c r="M140" i="4"/>
  <c r="B3243" i="6" s="1"/>
  <c r="L3243" i="6" s="1"/>
  <c r="M157" i="4"/>
  <c r="B3651" i="6" s="1"/>
  <c r="L3651" i="6" s="1"/>
  <c r="M172" i="4"/>
  <c r="B4011" i="6" s="1"/>
  <c r="L4011" i="6" s="1"/>
  <c r="M185" i="4"/>
  <c r="B4323" i="6" s="1"/>
  <c r="L4323" i="6" s="1"/>
  <c r="M206" i="4"/>
  <c r="B4827" i="6" s="1"/>
  <c r="L4827" i="6" s="1"/>
  <c r="M220" i="4"/>
  <c r="B5163" i="6" s="1"/>
  <c r="L5163" i="6" s="1"/>
  <c r="M236" i="4"/>
  <c r="B5547" i="6" s="1"/>
  <c r="L5547" i="6" s="1"/>
  <c r="M252" i="4"/>
  <c r="B5931" i="6" s="1"/>
  <c r="L5931" i="6" s="1"/>
  <c r="M266" i="4"/>
  <c r="B6267" i="6" s="1"/>
  <c r="L6267" i="6" s="1"/>
  <c r="M280" i="4"/>
  <c r="B6603" i="6" s="1"/>
  <c r="L6603" i="6" s="1"/>
  <c r="M292" i="4"/>
  <c r="B6891" i="6" s="1"/>
  <c r="L6891" i="6" s="1"/>
  <c r="M306" i="4"/>
  <c r="B7227" i="6" s="1"/>
  <c r="L7227" i="6" s="1"/>
  <c r="M315" i="4"/>
  <c r="B7443" i="6" s="1"/>
  <c r="L7443" i="6" s="1"/>
  <c r="M332" i="4"/>
  <c r="B7851" i="6" s="1"/>
  <c r="L7851" i="6" s="1"/>
  <c r="M344" i="4"/>
  <c r="B8139" i="6" s="1"/>
  <c r="L8139" i="6" s="1"/>
  <c r="M30" i="4"/>
  <c r="B603" i="6" s="1"/>
  <c r="L603" i="6" s="1"/>
  <c r="M14" i="4"/>
  <c r="B219" i="6" s="1"/>
  <c r="L219" i="6" s="1"/>
  <c r="M127" i="4"/>
  <c r="B2931" i="6" s="1"/>
  <c r="L2931" i="6" s="1"/>
  <c r="M191" i="4"/>
  <c r="B4467" i="6" s="1"/>
  <c r="L4467" i="6" s="1"/>
  <c r="M268" i="4"/>
  <c r="B6315" i="6" s="1"/>
  <c r="L6315" i="6" s="1"/>
  <c r="M333" i="4"/>
  <c r="B7875" i="6" s="1"/>
  <c r="L7875" i="6" s="1"/>
  <c r="M64" i="4"/>
  <c r="B1419" i="6" s="1"/>
  <c r="L1419" i="6" s="1"/>
  <c r="M66" i="4"/>
  <c r="B1467" i="6" s="1"/>
  <c r="L1467" i="6" s="1"/>
  <c r="M106" i="4"/>
  <c r="B2427" i="6" s="1"/>
  <c r="L2427" i="6" s="1"/>
  <c r="M43" i="4"/>
  <c r="B915" i="6" s="1"/>
  <c r="L915" i="6" s="1"/>
  <c r="M85" i="4"/>
  <c r="B1923" i="6" s="1"/>
  <c r="L1923" i="6" s="1"/>
  <c r="M90" i="4"/>
  <c r="B2043" i="6" s="1"/>
  <c r="L2043" i="6" s="1"/>
  <c r="M83" i="4"/>
  <c r="B1875" i="6" s="1"/>
  <c r="L1875" i="6" s="1"/>
  <c r="M123" i="4"/>
  <c r="B2835" i="6" s="1"/>
  <c r="L2835" i="6" s="1"/>
  <c r="M143" i="4"/>
  <c r="B3315" i="6" s="1"/>
  <c r="L3315" i="6" s="1"/>
  <c r="M156" i="4"/>
  <c r="B3627" i="6" s="1"/>
  <c r="L3627" i="6" s="1"/>
  <c r="M174" i="4"/>
  <c r="B4059" i="6" s="1"/>
  <c r="L4059" i="6" s="1"/>
  <c r="M190" i="4"/>
  <c r="B4443" i="6" s="1"/>
  <c r="L4443" i="6" s="1"/>
  <c r="M204" i="4"/>
  <c r="B4779" i="6" s="1"/>
  <c r="L4779" i="6" s="1"/>
  <c r="M219" i="4"/>
  <c r="B5139" i="6" s="1"/>
  <c r="L5139" i="6" s="1"/>
  <c r="M237" i="4"/>
  <c r="B5571" i="6" s="1"/>
  <c r="L5571" i="6" s="1"/>
  <c r="M253" i="4"/>
  <c r="B5955" i="6" s="1"/>
  <c r="L5955" i="6" s="1"/>
  <c r="M270" i="4"/>
  <c r="B6363" i="6" s="1"/>
  <c r="L6363" i="6" s="1"/>
  <c r="M284" i="4"/>
  <c r="B6699" i="6" s="1"/>
  <c r="L6699" i="6" s="1"/>
  <c r="M294" i="4"/>
  <c r="B6939" i="6" s="1"/>
  <c r="L6939" i="6" s="1"/>
  <c r="M307" i="4"/>
  <c r="B7251" i="6" s="1"/>
  <c r="L7251" i="6" s="1"/>
  <c r="M320" i="4"/>
  <c r="B7563" i="6" s="1"/>
  <c r="L7563" i="6" s="1"/>
  <c r="M331" i="4"/>
  <c r="B7827" i="6" s="1"/>
  <c r="L7827" i="6" s="1"/>
  <c r="M345" i="4"/>
  <c r="B8163" i="6" s="1"/>
  <c r="L8163" i="6" s="1"/>
  <c r="M355" i="4"/>
  <c r="B8403" i="6" s="1"/>
  <c r="L8403" i="6" s="1"/>
  <c r="M73" i="4"/>
  <c r="B1635" i="6" s="1"/>
  <c r="L1635" i="6" s="1"/>
  <c r="M78" i="4"/>
  <c r="B1755" i="6" s="1"/>
  <c r="L1755" i="6" s="1"/>
  <c r="M161" i="4"/>
  <c r="B3747" i="6" s="1"/>
  <c r="L3747" i="6" s="1"/>
  <c r="M224" i="4"/>
  <c r="B5259" i="6" s="1"/>
  <c r="L5259" i="6" s="1"/>
  <c r="M297" i="4"/>
  <c r="B7011" i="6" s="1"/>
  <c r="L7011" i="6" s="1"/>
  <c r="M347" i="4"/>
  <c r="B8211" i="6" s="1"/>
  <c r="L8211" i="6" s="1"/>
  <c r="M114" i="4"/>
  <c r="B2619" i="6" s="1"/>
  <c r="L2619" i="6" s="1"/>
  <c r="M27" i="4"/>
  <c r="B531" i="6" s="1"/>
  <c r="L531" i="6" s="1"/>
  <c r="M86" i="4"/>
  <c r="B1947" i="6" s="1"/>
  <c r="L1947" i="6" s="1"/>
  <c r="M50" i="4"/>
  <c r="B1083" i="6" s="1"/>
  <c r="L1083" i="6" s="1"/>
  <c r="M112" i="4"/>
  <c r="B2571" i="6" s="1"/>
  <c r="L2571" i="6" s="1"/>
  <c r="M15" i="4"/>
  <c r="B243" i="6" s="1"/>
  <c r="L243" i="6" s="1"/>
  <c r="M68" i="4"/>
  <c r="B1515" i="6" s="1"/>
  <c r="L1515" i="6" s="1"/>
  <c r="M129" i="4"/>
  <c r="B2979" i="6" s="1"/>
  <c r="L2979" i="6" s="1"/>
  <c r="M146" i="4"/>
  <c r="B3387" i="6" s="1"/>
  <c r="L3387" i="6" s="1"/>
  <c r="M163" i="4"/>
  <c r="B3795" i="6" s="1"/>
  <c r="L3795" i="6" s="1"/>
  <c r="M179" i="4"/>
  <c r="B4179" i="6" s="1"/>
  <c r="L4179" i="6" s="1"/>
  <c r="M195" i="4"/>
  <c r="B4563" i="6" s="1"/>
  <c r="L4563" i="6" s="1"/>
  <c r="M209" i="4"/>
  <c r="B4899" i="6" s="1"/>
  <c r="L4899" i="6" s="1"/>
  <c r="M226" i="4"/>
  <c r="B5307" i="6" s="1"/>
  <c r="L5307" i="6" s="1"/>
  <c r="M242" i="4"/>
  <c r="B5691" i="6" s="1"/>
  <c r="L5691" i="6" s="1"/>
  <c r="M260" i="4"/>
  <c r="B6123" i="6" s="1"/>
  <c r="L6123" i="6" s="1"/>
  <c r="M272" i="4"/>
  <c r="B6411" i="6" s="1"/>
  <c r="L6411" i="6" s="1"/>
  <c r="M283" i="4"/>
  <c r="B6675" i="6" s="1"/>
  <c r="L6675" i="6" s="1"/>
  <c r="M296" i="4"/>
  <c r="B6987" i="6" s="1"/>
  <c r="L6987" i="6" s="1"/>
  <c r="M310" i="4"/>
  <c r="B7323" i="6" s="1"/>
  <c r="L7323" i="6" s="1"/>
  <c r="M325" i="4"/>
  <c r="B7683" i="6" s="1"/>
  <c r="L7683" i="6" s="1"/>
  <c r="M339" i="4"/>
  <c r="B8019" i="6" s="1"/>
  <c r="L8019" i="6" s="1"/>
  <c r="M348" i="4"/>
  <c r="B8235" i="6" s="1"/>
  <c r="L8235" i="6" s="1"/>
  <c r="M323" i="4"/>
  <c r="B7635" i="6" s="1"/>
  <c r="L7635" i="6" s="1"/>
  <c r="M336" i="4"/>
  <c r="B7947" i="6" s="1"/>
  <c r="L7947" i="6" s="1"/>
  <c r="M37" i="4"/>
  <c r="B771" i="6" s="1"/>
  <c r="L771" i="6" s="1"/>
  <c r="M56" i="4"/>
  <c r="B1227" i="6" s="1"/>
  <c r="L1227" i="6" s="1"/>
  <c r="M23" i="4"/>
  <c r="B435" i="6" s="1"/>
  <c r="L435" i="6" s="1"/>
  <c r="M55" i="4"/>
  <c r="B1203" i="6" s="1"/>
  <c r="L1203" i="6" s="1"/>
  <c r="M148" i="4"/>
  <c r="B3435" i="6" s="1"/>
  <c r="L3435" i="6" s="1"/>
  <c r="M167" i="4"/>
  <c r="B3891" i="6" s="1"/>
  <c r="L3891" i="6" s="1"/>
  <c r="M196" i="4"/>
  <c r="B4587" i="6" s="1"/>
  <c r="L4587" i="6" s="1"/>
  <c r="M228" i="4"/>
  <c r="B5355" i="6" s="1"/>
  <c r="L5355" i="6" s="1"/>
  <c r="M247" i="4"/>
  <c r="B5811" i="6" s="1"/>
  <c r="L5811" i="6" s="1"/>
  <c r="M275" i="4"/>
  <c r="B6483" i="6" s="1"/>
  <c r="L6483" i="6" s="1"/>
  <c r="M300" i="4"/>
  <c r="B7083" i="6" s="1"/>
  <c r="L7083" i="6" s="1"/>
  <c r="M312" i="4"/>
  <c r="B7371" i="6" s="1"/>
  <c r="L7371" i="6" s="1"/>
  <c r="M337" i="4"/>
  <c r="B7971" i="6" s="1"/>
  <c r="L7971" i="6" s="1"/>
  <c r="M353" i="4"/>
  <c r="B8355" i="6" s="1"/>
  <c r="L8355" i="6" s="1"/>
  <c r="M60" i="4"/>
  <c r="B1323" i="6" s="1"/>
  <c r="L1323" i="6" s="1"/>
  <c r="M17" i="4"/>
  <c r="B291" i="6" s="1"/>
  <c r="L291" i="6" s="1"/>
  <c r="M48" i="4"/>
  <c r="B1035" i="6" s="1"/>
  <c r="L1035" i="6" s="1"/>
  <c r="M20" i="4"/>
  <c r="B363" i="6" s="1"/>
  <c r="L363" i="6" s="1"/>
  <c r="M41" i="4"/>
  <c r="B867" i="6" s="1"/>
  <c r="L867" i="6" s="1"/>
  <c r="M115" i="4"/>
  <c r="B2643" i="6" s="1"/>
  <c r="L2643" i="6" s="1"/>
  <c r="M110" i="4"/>
  <c r="B2523" i="6" s="1"/>
  <c r="L2523" i="6" s="1"/>
  <c r="M132" i="4"/>
  <c r="B3051" i="6" s="1"/>
  <c r="L3051" i="6" s="1"/>
  <c r="M149" i="4"/>
  <c r="B3459" i="6" s="1"/>
  <c r="L3459" i="6" s="1"/>
  <c r="M164" i="4"/>
  <c r="B3819" i="6" s="1"/>
  <c r="L3819" i="6" s="1"/>
  <c r="M180" i="4"/>
  <c r="B4203" i="6" s="1"/>
  <c r="L4203" i="6" s="1"/>
  <c r="M197" i="4"/>
  <c r="B4611" i="6" s="1"/>
  <c r="L4611" i="6" s="1"/>
  <c r="M212" i="4"/>
  <c r="B4971" i="6" s="1"/>
  <c r="L4971" i="6" s="1"/>
  <c r="M229" i="4"/>
  <c r="B5379" i="6" s="1"/>
  <c r="L5379" i="6" s="1"/>
  <c r="M245" i="4"/>
  <c r="B5763" i="6" s="1"/>
  <c r="L5763" i="6" s="1"/>
  <c r="M263" i="4"/>
  <c r="B6195" i="6" s="1"/>
  <c r="L6195" i="6" s="1"/>
  <c r="M274" i="4"/>
  <c r="B6459" i="6" s="1"/>
  <c r="L6459" i="6" s="1"/>
  <c r="M285" i="4"/>
  <c r="B6723" i="6" s="1"/>
  <c r="L6723" i="6" s="1"/>
  <c r="M298" i="4"/>
  <c r="B7035" i="6" s="1"/>
  <c r="L7035" i="6" s="1"/>
  <c r="M314" i="4"/>
  <c r="B7419" i="6" s="1"/>
  <c r="L7419" i="6" s="1"/>
  <c r="M351" i="4"/>
  <c r="B8307" i="6" s="1"/>
  <c r="L8307" i="6" s="1"/>
  <c r="M105" i="4"/>
  <c r="B2403" i="6" s="1"/>
  <c r="L2403" i="6" s="1"/>
  <c r="M93" i="4"/>
  <c r="B2115" i="6" s="1"/>
  <c r="L2115" i="6" s="1"/>
  <c r="M134" i="4"/>
  <c r="B3099" i="6" s="1"/>
  <c r="L3099" i="6" s="1"/>
  <c r="M181" i="4"/>
  <c r="B4227" i="6" s="1"/>
  <c r="L4227" i="6" s="1"/>
  <c r="M215" i="4"/>
  <c r="B5043" i="6" s="1"/>
  <c r="L5043" i="6" s="1"/>
  <c r="M259" i="4"/>
  <c r="B6099" i="6" s="1"/>
  <c r="L6099" i="6" s="1"/>
  <c r="M288" i="4"/>
  <c r="B6795" i="6" s="1"/>
  <c r="L6795" i="6" s="1"/>
  <c r="M321" i="4"/>
  <c r="B7587" i="6" s="1"/>
  <c r="L7587" i="6" s="1"/>
  <c r="M119" i="4"/>
  <c r="B2739" i="6" s="1"/>
  <c r="L2739" i="6" s="1"/>
  <c r="M79" i="4"/>
  <c r="B1779" i="6" s="1"/>
  <c r="L1779" i="6" s="1"/>
  <c r="M135" i="4"/>
  <c r="B3123" i="6" s="1"/>
  <c r="L3123" i="6" s="1"/>
  <c r="M198" i="4"/>
  <c r="B4635" i="6" s="1"/>
  <c r="L4635" i="6" s="1"/>
  <c r="M262" i="4"/>
  <c r="B6171" i="6" s="1"/>
  <c r="L6171" i="6" s="1"/>
  <c r="M326" i="4"/>
  <c r="B7707" i="6" s="1"/>
  <c r="L7707" i="6" s="1"/>
  <c r="M11" i="4"/>
  <c r="B147" i="6" s="1"/>
  <c r="L147" i="6" s="1"/>
  <c r="M72" i="4"/>
  <c r="B1611" i="6" s="1"/>
  <c r="L1611" i="6" s="1"/>
  <c r="M159" i="4"/>
  <c r="B3699" i="6" s="1"/>
  <c r="L3699" i="6" s="1"/>
  <c r="M222" i="4"/>
  <c r="B5211" i="6" s="1"/>
  <c r="L5211" i="6" s="1"/>
  <c r="M287" i="4"/>
  <c r="B6771" i="6" s="1"/>
  <c r="L6771" i="6" s="1"/>
  <c r="M350" i="4"/>
  <c r="B8283" i="6" s="1"/>
  <c r="L8283" i="6" s="1"/>
  <c r="M36" i="4"/>
  <c r="B747" i="6" s="1"/>
  <c r="L747" i="6" s="1"/>
  <c r="M111" i="4"/>
  <c r="B2547" i="6" s="1"/>
  <c r="L2547" i="6" s="1"/>
  <c r="M187" i="4"/>
  <c r="B4371" i="6" s="1"/>
  <c r="L4371" i="6" s="1"/>
  <c r="M248" i="4"/>
  <c r="B5835" i="6" s="1"/>
  <c r="L5835" i="6" s="1"/>
  <c r="M313" i="4"/>
  <c r="B7395" i="6" s="1"/>
  <c r="L7395" i="6" s="1"/>
  <c r="M54" i="4"/>
  <c r="B1179" i="6" s="1"/>
  <c r="L1179" i="6" s="1"/>
  <c r="M74" i="4"/>
  <c r="B1659" i="6" s="1"/>
  <c r="L1659" i="6" s="1"/>
  <c r="M147" i="4"/>
  <c r="B3411" i="6" s="1"/>
  <c r="L3411" i="6" s="1"/>
  <c r="M211" i="4"/>
  <c r="B4947" i="6" s="1"/>
  <c r="L4947" i="6" s="1"/>
  <c r="M57" i="4"/>
  <c r="B1251" i="6" s="1"/>
  <c r="L1251" i="6" s="1"/>
  <c r="M26" i="4"/>
  <c r="B507" i="6" s="1"/>
  <c r="L507" i="6" s="1"/>
  <c r="M141" i="4"/>
  <c r="B3267" i="6" s="1"/>
  <c r="L3267" i="6" s="1"/>
  <c r="M207" i="4"/>
  <c r="B4851" i="6" s="1"/>
  <c r="L4851" i="6" s="1"/>
  <c r="M269" i="4"/>
  <c r="B6339" i="6" s="1"/>
  <c r="L6339" i="6" s="1"/>
  <c r="M335" i="4"/>
  <c r="B7923" i="6" s="1"/>
  <c r="L7923" i="6" s="1"/>
  <c r="M8" i="4"/>
  <c r="B75" i="6" s="1"/>
  <c r="L75" i="6" s="1"/>
  <c r="M33" i="4"/>
  <c r="B675" i="6" s="1"/>
  <c r="L675" i="6" s="1"/>
  <c r="M166" i="4"/>
  <c r="B3867" i="6" s="1"/>
  <c r="L3867" i="6" s="1"/>
  <c r="M231" i="4"/>
  <c r="B5427" i="6" s="1"/>
  <c r="L5427" i="6" s="1"/>
  <c r="M295" i="4"/>
  <c r="B6963" i="6" s="1"/>
  <c r="L6963" i="6" s="1"/>
  <c r="M109" i="4"/>
  <c r="B2499" i="6" s="1"/>
  <c r="L2499" i="6" s="1"/>
  <c r="M131" i="4"/>
  <c r="B3027" i="6" s="1"/>
  <c r="L3027" i="6" s="1"/>
  <c r="M193" i="4"/>
  <c r="B4515" i="6" s="1"/>
  <c r="L4515" i="6" s="1"/>
  <c r="M258" i="4"/>
  <c r="B6075" i="6" s="1"/>
  <c r="L6075" i="6" s="1"/>
  <c r="M322" i="4"/>
  <c r="B7611" i="6" s="1"/>
  <c r="L7611" i="6" s="1"/>
  <c r="M44" i="4"/>
  <c r="B939" i="6" s="1"/>
  <c r="L939" i="6" s="1"/>
  <c r="M35" i="4"/>
  <c r="B723" i="6" s="1"/>
  <c r="L723" i="6" s="1"/>
  <c r="M153" i="4"/>
  <c r="B3555" i="6" s="1"/>
  <c r="L3555" i="6" s="1"/>
  <c r="M218" i="4"/>
  <c r="B5115" i="6" s="1"/>
  <c r="L5115" i="6" s="1"/>
  <c r="M81" i="4"/>
  <c r="B1827" i="6" s="1"/>
  <c r="L1827" i="6" s="1"/>
  <c r="M62" i="4"/>
  <c r="B1371" i="6" s="1"/>
  <c r="L1371" i="6" s="1"/>
  <c r="M151" i="4"/>
  <c r="B3507" i="6" s="1"/>
  <c r="L3507" i="6" s="1"/>
  <c r="M216" i="4"/>
  <c r="B5067" i="6" s="1"/>
  <c r="L5067" i="6" s="1"/>
  <c r="M277" i="4"/>
  <c r="B6531" i="6" s="1"/>
  <c r="L6531" i="6" s="1"/>
  <c r="M342" i="4"/>
  <c r="B8091" i="6" s="1"/>
  <c r="L8091" i="6" s="1"/>
  <c r="M51" i="4"/>
  <c r="B1107" i="6" s="1"/>
  <c r="L1107" i="6" s="1"/>
  <c r="M99" i="4"/>
  <c r="B2259" i="6" s="1"/>
  <c r="L2259" i="6" s="1"/>
  <c r="M177" i="4"/>
  <c r="B4131" i="6" s="1"/>
  <c r="L4131" i="6" s="1"/>
  <c r="M238" i="4"/>
  <c r="B5595" i="6" s="1"/>
  <c r="L5595" i="6" s="1"/>
  <c r="M304" i="4"/>
  <c r="B7179" i="6" s="1"/>
  <c r="L7179" i="6" s="1"/>
  <c r="M42" i="4"/>
  <c r="B891" i="6" s="1"/>
  <c r="L891" i="6" s="1"/>
  <c r="M100" i="4"/>
  <c r="B2283" i="6" s="1"/>
  <c r="L2283" i="6" s="1"/>
  <c r="M137" i="4"/>
  <c r="B3171" i="6" s="1"/>
  <c r="L3171" i="6" s="1"/>
  <c r="M201" i="4"/>
  <c r="B4707" i="6" s="1"/>
  <c r="L4707" i="6" s="1"/>
  <c r="M265" i="4"/>
  <c r="B6243" i="6" s="1"/>
  <c r="L6243" i="6" s="1"/>
  <c r="M329" i="4"/>
  <c r="B7779" i="6" s="1"/>
  <c r="L7779" i="6" s="1"/>
  <c r="M97" i="4"/>
  <c r="B2211" i="6" s="1"/>
  <c r="L2211" i="6" s="1"/>
  <c r="M89" i="4"/>
  <c r="B2019" i="6" s="1"/>
  <c r="L2019" i="6" s="1"/>
  <c r="M162" i="4"/>
  <c r="B3771" i="6" s="1"/>
  <c r="L3771" i="6" s="1"/>
  <c r="M227" i="4"/>
  <c r="B5331" i="6" s="1"/>
  <c r="L5331" i="6" s="1"/>
  <c r="M71" i="4"/>
  <c r="B1587" i="6" s="1"/>
  <c r="L1587" i="6" s="1"/>
  <c r="M63" i="4"/>
  <c r="B1395" i="6" s="1"/>
  <c r="L1395" i="6" s="1"/>
  <c r="M158" i="4"/>
  <c r="B3675" i="6" s="1"/>
  <c r="L3675" i="6" s="1"/>
  <c r="M223" i="4"/>
  <c r="B5235" i="6" s="1"/>
  <c r="L5235" i="6" s="1"/>
  <c r="M286" i="4"/>
  <c r="B6747" i="6" s="1"/>
  <c r="L6747" i="6" s="1"/>
  <c r="M349" i="4"/>
  <c r="B8259" i="6" s="1"/>
  <c r="L8259" i="6" s="1"/>
  <c r="M22" i="4"/>
  <c r="B411" i="6" s="1"/>
  <c r="L411" i="6" s="1"/>
  <c r="M91" i="4"/>
  <c r="B2067" i="6" s="1"/>
  <c r="L2067" i="6" s="1"/>
  <c r="M184" i="4"/>
  <c r="B4299" i="6" s="1"/>
  <c r="L4299" i="6" s="1"/>
  <c r="M244" i="4"/>
  <c r="B5739" i="6" s="1"/>
  <c r="L5739" i="6" s="1"/>
  <c r="M311" i="4"/>
  <c r="B7347" i="6" s="1"/>
  <c r="L7347" i="6" s="1"/>
  <c r="M47" i="4"/>
  <c r="B1011" i="6" s="1"/>
  <c r="L1011" i="6" s="1"/>
  <c r="M53" i="4"/>
  <c r="B1155" i="6" s="1"/>
  <c r="L1155" i="6" s="1"/>
  <c r="M145" i="4"/>
  <c r="B3363" i="6" s="1"/>
  <c r="L3363" i="6" s="1"/>
  <c r="M210" i="4"/>
  <c r="B4923" i="6" s="1"/>
  <c r="L4923" i="6" s="1"/>
  <c r="M273" i="4"/>
  <c r="B6435" i="6" s="1"/>
  <c r="L6435" i="6" s="1"/>
  <c r="M338" i="4"/>
  <c r="B7995" i="6" s="1"/>
  <c r="L7995" i="6" s="1"/>
  <c r="M7" i="4"/>
  <c r="B51" i="6" s="1"/>
  <c r="L51" i="6" s="1"/>
  <c r="M49" i="4"/>
  <c r="B1059" i="6" s="1"/>
  <c r="L1059" i="6" s="1"/>
  <c r="M170" i="4"/>
  <c r="B3963" i="6" s="1"/>
  <c r="L3963" i="6" s="1"/>
  <c r="M234" i="4"/>
  <c r="B5499" i="6" s="1"/>
  <c r="L5499" i="6" s="1"/>
  <c r="M120" i="4"/>
  <c r="B2763" i="6" s="1"/>
  <c r="L2763" i="6" s="1"/>
  <c r="M10" i="4"/>
  <c r="B123" i="6" s="1"/>
  <c r="L123" i="6" s="1"/>
  <c r="M165" i="4"/>
  <c r="B3843" i="6" s="1"/>
  <c r="L3843" i="6" s="1"/>
  <c r="M230" i="4"/>
  <c r="B5403" i="6" s="1"/>
  <c r="L5403" i="6" s="1"/>
  <c r="M293" i="4"/>
  <c r="B6915" i="6" s="1"/>
  <c r="L6915" i="6" s="1"/>
  <c r="M67" i="4"/>
  <c r="B1491" i="6" s="1"/>
  <c r="L1491" i="6" s="1"/>
  <c r="M128" i="4"/>
  <c r="B2955" i="6" s="1"/>
  <c r="L2955" i="6" s="1"/>
  <c r="M189" i="4"/>
  <c r="B4419" i="6" s="1"/>
  <c r="L4419" i="6" s="1"/>
  <c r="M256" i="4"/>
  <c r="B6027" i="6" s="1"/>
  <c r="L6027" i="6" s="1"/>
  <c r="M318" i="4"/>
  <c r="B7515" i="6" s="1"/>
  <c r="L7515" i="6" s="1"/>
  <c r="M29" i="4"/>
  <c r="B579" i="6" s="1"/>
  <c r="L579" i="6" s="1"/>
  <c r="M58" i="4"/>
  <c r="B1275" i="6" s="1"/>
  <c r="L1275" i="6" s="1"/>
  <c r="M154" i="4"/>
  <c r="B3579" i="6" s="1"/>
  <c r="L3579" i="6" s="1"/>
  <c r="M217" i="4"/>
  <c r="B5091" i="6" s="1"/>
  <c r="L5091" i="6" s="1"/>
  <c r="M282" i="4"/>
  <c r="B6651" i="6" s="1"/>
  <c r="L6651" i="6" s="1"/>
  <c r="M346" i="4"/>
  <c r="B8187" i="6" s="1"/>
  <c r="L8187" i="6" s="1"/>
  <c r="M113" i="4"/>
  <c r="B2595" i="6" s="1"/>
  <c r="L2595" i="6" s="1"/>
  <c r="M101" i="4"/>
  <c r="B2307" i="6" s="1"/>
  <c r="L2307" i="6" s="1"/>
  <c r="M178" i="4"/>
  <c r="B4155" i="6" s="1"/>
  <c r="L4155" i="6" s="1"/>
  <c r="M240" i="4"/>
  <c r="B5643" i="6" s="1"/>
  <c r="L5643" i="6" s="1"/>
  <c r="M84" i="4"/>
  <c r="B1899" i="6" s="1"/>
  <c r="L1899" i="6" s="1"/>
  <c r="M13" i="4"/>
  <c r="B195" i="6" s="1"/>
  <c r="L195" i="6" s="1"/>
  <c r="M183" i="4"/>
  <c r="B4275" i="6" s="1"/>
  <c r="L4275" i="6" s="1"/>
  <c r="M246" i="4"/>
  <c r="B5787" i="6" s="1"/>
  <c r="L5787" i="6" s="1"/>
  <c r="M309" i="4"/>
  <c r="B7299" i="6" s="1"/>
  <c r="L7299" i="6" s="1"/>
  <c r="M46" i="4"/>
  <c r="B987" i="6" s="1"/>
  <c r="L987" i="6" s="1"/>
  <c r="M40" i="4"/>
  <c r="B843" i="6" s="1"/>
  <c r="L843" i="6" s="1"/>
  <c r="M142" i="4"/>
  <c r="B3291" i="6" s="1"/>
  <c r="L3291" i="6" s="1"/>
  <c r="M205" i="4"/>
  <c r="B4803" i="6" s="1"/>
  <c r="L4803" i="6" s="1"/>
  <c r="M271" i="4"/>
  <c r="B6387" i="6" s="1"/>
  <c r="L6387" i="6" s="1"/>
  <c r="M334" i="4"/>
  <c r="B7899" i="6" s="1"/>
  <c r="L7899" i="6" s="1"/>
  <c r="M102" i="4"/>
  <c r="B2331" i="6" s="1"/>
  <c r="L2331" i="6" s="1"/>
  <c r="M77" i="4"/>
  <c r="B1731" i="6" s="1"/>
  <c r="L1731" i="6" s="1"/>
  <c r="M168" i="4"/>
  <c r="B3915" i="6" s="1"/>
  <c r="L3915" i="6" s="1"/>
  <c r="M233" i="4"/>
  <c r="B5475" i="6" s="1"/>
  <c r="L5475" i="6" s="1"/>
  <c r="M299" i="4"/>
  <c r="B7059" i="6" s="1"/>
  <c r="L7059" i="6" s="1"/>
  <c r="M82" i="4"/>
  <c r="B1851" i="6" s="1"/>
  <c r="L1851" i="6" s="1"/>
  <c r="M130" i="4"/>
  <c r="B3003" i="6" s="1"/>
  <c r="L3003" i="6" s="1"/>
  <c r="M194" i="4"/>
  <c r="B4539" i="6" s="1"/>
  <c r="L4539" i="6" s="1"/>
  <c r="M257" i="4"/>
  <c r="B6051" i="6" s="1"/>
  <c r="L6051" i="6" s="1"/>
  <c r="M88" i="4"/>
  <c r="B1995" i="6" s="1"/>
  <c r="L1995" i="6" s="1"/>
  <c r="M301" i="4"/>
  <c r="B7107" i="6" s="1"/>
  <c r="L7107" i="6" s="1"/>
  <c r="M133" i="4"/>
  <c r="B3075" i="6" s="1"/>
  <c r="L3075" i="6" s="1"/>
  <c r="M225" i="4"/>
  <c r="B5283" i="6" s="1"/>
  <c r="L5283" i="6" s="1"/>
  <c r="M76" i="4"/>
  <c r="B1707" i="6" s="1"/>
  <c r="L1707" i="6" s="1"/>
  <c r="M96" i="4"/>
  <c r="B2187" i="6" s="1"/>
  <c r="L2187" i="6" s="1"/>
  <c r="M319" i="4"/>
  <c r="B7539" i="6" s="1"/>
  <c r="L7539" i="6" s="1"/>
  <c r="M150" i="4"/>
  <c r="B3483" i="6" s="1"/>
  <c r="L3483" i="6" s="1"/>
  <c r="M243" i="4"/>
  <c r="B5715" i="6" s="1"/>
  <c r="L5715" i="6" s="1"/>
  <c r="M122" i="4"/>
  <c r="B2811" i="6" s="1"/>
  <c r="L2811" i="6" s="1"/>
  <c r="M16" i="4"/>
  <c r="B267" i="6" s="1"/>
  <c r="L267" i="6" s="1"/>
  <c r="M199" i="4"/>
  <c r="B4659" i="6" s="1"/>
  <c r="L4659" i="6" s="1"/>
  <c r="M87" i="4"/>
  <c r="B1971" i="6" s="1"/>
  <c r="L1971" i="6" s="1"/>
  <c r="M290" i="4"/>
  <c r="B6843" i="6" s="1"/>
  <c r="L6843" i="6" s="1"/>
  <c r="M19" i="4"/>
  <c r="B339" i="6" s="1"/>
  <c r="L339" i="6" s="1"/>
  <c r="M126" i="4"/>
  <c r="B2907" i="6" s="1"/>
  <c r="L2907" i="6" s="1"/>
  <c r="M213" i="4"/>
  <c r="B4995" i="6" s="1"/>
  <c r="L4995" i="6" s="1"/>
  <c r="M39" i="4"/>
  <c r="B819" i="6" s="1"/>
  <c r="L819" i="6" s="1"/>
  <c r="M305" i="4"/>
  <c r="B7203" i="6" s="1"/>
  <c r="L7203" i="6" s="1"/>
  <c r="M139" i="4"/>
  <c r="B3219" i="6" s="1"/>
  <c r="L3219" i="6" s="1"/>
  <c r="M175" i="4"/>
  <c r="B4083" i="6" s="1"/>
  <c r="L4083" i="6" s="1"/>
  <c r="M352" i="4"/>
  <c r="B8331" i="6" s="1"/>
  <c r="L8331" i="6" s="1"/>
  <c r="M188" i="4"/>
  <c r="B4395" i="6" s="1"/>
  <c r="L4395" i="6" s="1"/>
  <c r="M192" i="4"/>
  <c r="B4491" i="6" s="1"/>
  <c r="L4491" i="6" s="1"/>
  <c r="M279" i="4"/>
  <c r="B6579" i="6" s="1"/>
  <c r="L6579" i="6" s="1"/>
  <c r="M160" i="4"/>
  <c r="B3723" i="6" s="1"/>
  <c r="L3723" i="6" s="1"/>
  <c r="M239" i="4"/>
  <c r="B5619" i="6" s="1"/>
  <c r="L5619" i="6" s="1"/>
  <c r="M327" i="4"/>
  <c r="B7731" i="6" s="1"/>
  <c r="L7731" i="6" s="1"/>
  <c r="M125" i="4"/>
  <c r="B2883" i="6" s="1"/>
  <c r="L2883" i="6" s="1"/>
  <c r="M59" i="4"/>
  <c r="B1299" i="6" s="1"/>
  <c r="L1299" i="6" s="1"/>
  <c r="M121" i="4"/>
  <c r="B2787" i="6" s="1"/>
  <c r="L2787" i="6" s="1"/>
  <c r="M254" i="4"/>
  <c r="B5979" i="6" s="1"/>
  <c r="L5979" i="6" s="1"/>
  <c r="M343" i="4"/>
  <c r="B8115" i="6" s="1"/>
  <c r="L8115" i="6" s="1"/>
  <c r="M202" i="4"/>
  <c r="B4731" i="6" s="1"/>
  <c r="L4731" i="6" s="1"/>
  <c r="M176" i="4"/>
  <c r="B4107" i="6" s="1"/>
  <c r="L4107" i="6" s="1"/>
  <c r="M118" i="4"/>
  <c r="B2715" i="6" s="1"/>
  <c r="L2715" i="6" s="1"/>
  <c r="M28" i="4"/>
  <c r="B555" i="6" s="1"/>
  <c r="L555" i="6" s="1"/>
  <c r="M249" i="4"/>
  <c r="B5859" i="6" s="1"/>
  <c r="L5859" i="6" s="1"/>
  <c r="M104" i="4"/>
  <c r="B2379" i="6" s="1"/>
  <c r="L2379" i="6" s="1"/>
  <c r="M18" i="4"/>
  <c r="B315" i="6" s="1"/>
  <c r="L315" i="6" s="1"/>
  <c r="M261" i="4"/>
  <c r="B6147" i="6" s="1"/>
  <c r="L6147" i="6" s="1"/>
  <c r="M8187" i="6" l="1"/>
  <c r="M7995" i="6"/>
  <c r="M7779" i="6"/>
  <c r="M7611" i="6"/>
  <c r="M7971" i="6"/>
  <c r="M7947" i="6"/>
  <c r="M8235" i="6"/>
  <c r="M8211" i="6"/>
  <c r="M8403" i="6"/>
  <c r="M8067" i="6"/>
  <c r="M7659" i="6"/>
  <c r="M8115" i="6"/>
  <c r="M8331" i="6"/>
  <c r="M8259" i="6"/>
  <c r="M8091" i="6"/>
  <c r="M7923" i="6"/>
  <c r="M7707" i="6"/>
  <c r="M7587" i="6"/>
  <c r="M7635" i="6"/>
  <c r="M8019" i="6"/>
  <c r="M8163" i="6"/>
  <c r="M7875" i="6"/>
  <c r="M7803" i="6"/>
  <c r="M8043" i="6"/>
  <c r="M7731" i="6"/>
  <c r="M8283" i="6"/>
  <c r="M7683" i="6"/>
  <c r="M7827" i="6"/>
  <c r="M8139" i="6"/>
  <c r="M7755" i="6"/>
  <c r="M7899" i="6"/>
  <c r="M8307" i="6"/>
  <c r="M8355" i="6"/>
  <c r="M7851" i="6"/>
  <c r="M8379" i="6"/>
  <c r="G127" i="2"/>
  <c r="G303" i="2"/>
  <c r="G284" i="2"/>
  <c r="G65" i="2"/>
  <c r="G260" i="2"/>
  <c r="G161" i="2"/>
  <c r="G182" i="2"/>
  <c r="G325" i="2"/>
  <c r="G299" i="2"/>
  <c r="G85" i="2"/>
  <c r="G223" i="2"/>
  <c r="G234" i="2"/>
  <c r="G329" i="2"/>
  <c r="G235" i="2"/>
  <c r="G130" i="2"/>
  <c r="G73" i="2"/>
  <c r="G195" i="2"/>
  <c r="G74" i="2"/>
  <c r="G166" i="2"/>
  <c r="G327" i="2"/>
  <c r="G333" i="2"/>
  <c r="G346" i="2"/>
  <c r="G71" i="2"/>
  <c r="G118" i="2"/>
  <c r="G210" i="2"/>
  <c r="G141" i="2"/>
  <c r="G170" i="2"/>
  <c r="G156" i="2"/>
  <c r="G24" i="2"/>
  <c r="G220" i="2"/>
  <c r="G113" i="2"/>
  <c r="G276" i="2"/>
  <c r="G58" i="2"/>
  <c r="G52" i="2"/>
  <c r="G206" i="2"/>
  <c r="G100" i="2"/>
  <c r="G188" i="2"/>
  <c r="B27" i="6"/>
  <c r="L27" i="6" s="1"/>
  <c r="G8" i="2"/>
  <c r="G204" i="2"/>
  <c r="G98" i="2"/>
  <c r="G60" i="2"/>
  <c r="G155" i="2"/>
  <c r="G38" i="2"/>
  <c r="G265" i="2"/>
  <c r="G39" i="2"/>
  <c r="G88" i="2"/>
  <c r="G45" i="2"/>
  <c r="G208" i="2"/>
  <c r="G293" i="2"/>
  <c r="G54" i="2"/>
  <c r="G82" i="2"/>
  <c r="G354" i="2"/>
  <c r="G301" i="2"/>
  <c r="G191" i="2"/>
  <c r="G186" i="2"/>
  <c r="G64" i="2"/>
  <c r="G250" i="2"/>
  <c r="G300" i="2"/>
  <c r="G57" i="2"/>
  <c r="G228" i="2"/>
  <c r="G239" i="2"/>
  <c r="G254" i="2"/>
  <c r="G332" i="2"/>
  <c r="G77" i="2"/>
  <c r="G177" i="2"/>
  <c r="G90" i="2"/>
  <c r="G219" i="2"/>
  <c r="G93" i="2"/>
  <c r="G83" i="2"/>
  <c r="G189" i="2"/>
  <c r="G287" i="2"/>
  <c r="G25" i="2"/>
  <c r="G114" i="2"/>
  <c r="G270" i="2"/>
  <c r="G33" i="2"/>
  <c r="G318" i="2"/>
  <c r="G40" i="2"/>
  <c r="G241" i="2"/>
  <c r="G259" i="2"/>
  <c r="G69" i="2"/>
  <c r="G229" i="2"/>
  <c r="G133" i="2"/>
  <c r="G13" i="2"/>
  <c r="G151" i="2"/>
  <c r="G163" i="2"/>
  <c r="G334" i="2"/>
  <c r="G72" i="2"/>
  <c r="G109" i="2"/>
  <c r="G202" i="2"/>
  <c r="G201" i="2"/>
  <c r="G48" i="2"/>
  <c r="G172" i="2"/>
  <c r="G102" i="2"/>
  <c r="G298" i="2"/>
  <c r="G80" i="2"/>
  <c r="G129" i="2"/>
  <c r="G310" i="2"/>
  <c r="G305" i="2"/>
  <c r="G21" i="2"/>
  <c r="G207" i="2"/>
  <c r="G12" i="2"/>
  <c r="G267" i="2"/>
  <c r="G168" i="2"/>
  <c r="G81" i="2"/>
  <c r="G50" i="2"/>
  <c r="G341" i="2"/>
  <c r="G347" i="2"/>
  <c r="G126" i="2"/>
  <c r="G257" i="2"/>
  <c r="G292" i="2"/>
  <c r="G144" i="2"/>
  <c r="G122" i="2"/>
  <c r="G203" i="2"/>
  <c r="G35" i="2"/>
  <c r="G121" i="2"/>
  <c r="G19" i="2"/>
  <c r="G226" i="2"/>
  <c r="G221" i="2"/>
  <c r="G238" i="2"/>
  <c r="G330" i="2"/>
  <c r="G89" i="2"/>
  <c r="G42" i="2"/>
  <c r="G236" i="2"/>
  <c r="G139" i="2"/>
  <c r="G10" i="2"/>
  <c r="G62" i="2"/>
  <c r="G312" i="2"/>
  <c r="G322" i="2"/>
  <c r="G87" i="2"/>
  <c r="G222" i="2"/>
  <c r="G319" i="2"/>
  <c r="G162" i="2"/>
  <c r="G196" i="2"/>
  <c r="G180" i="2"/>
  <c r="G55" i="2"/>
  <c r="G149" i="2"/>
  <c r="G107" i="2"/>
  <c r="G249" i="2"/>
  <c r="G181" i="2"/>
  <c r="G192" i="2"/>
  <c r="G317" i="2"/>
  <c r="G96" i="2"/>
  <c r="G184" i="2"/>
  <c r="G30" i="2"/>
  <c r="G15" i="2"/>
  <c r="G275" i="2"/>
  <c r="G179" i="2"/>
  <c r="G28" i="2"/>
  <c r="G183" i="2"/>
  <c r="G314" i="2"/>
  <c r="G17" i="2"/>
  <c r="G335" i="2"/>
  <c r="G94" i="2"/>
  <c r="G14" i="2"/>
  <c r="G342" i="2"/>
  <c r="G120" i="2"/>
  <c r="G152" i="2"/>
  <c r="G86" i="2"/>
  <c r="G212" i="2"/>
  <c r="G101" i="2"/>
  <c r="G59" i="2"/>
  <c r="G136" i="2"/>
  <c r="G302" i="2"/>
  <c r="G211" i="2"/>
  <c r="G92" i="2"/>
  <c r="G205" i="2"/>
  <c r="G216" i="2"/>
  <c r="G178" i="2"/>
  <c r="G321" i="2"/>
  <c r="G242" i="2"/>
  <c r="G147" i="2"/>
  <c r="G53" i="2"/>
  <c r="G213" i="2"/>
  <c r="G95" i="2"/>
  <c r="G277" i="2"/>
  <c r="G197" i="2"/>
  <c r="G193" i="2"/>
  <c r="G304" i="2"/>
  <c r="G307" i="2"/>
  <c r="G79" i="2"/>
  <c r="G164" i="2"/>
  <c r="G111" i="2"/>
  <c r="G134" i="2"/>
  <c r="G309" i="2"/>
  <c r="G173" i="2"/>
  <c r="G263" i="2"/>
  <c r="G345" i="2"/>
  <c r="G41" i="2"/>
  <c r="G78" i="2"/>
  <c r="G132" i="2"/>
  <c r="G104" i="2"/>
  <c r="G103" i="2"/>
  <c r="G31" i="2"/>
  <c r="G51" i="2"/>
  <c r="G49" i="2"/>
  <c r="G351" i="2"/>
  <c r="G91" i="2"/>
  <c r="G44" i="2"/>
  <c r="G344" i="2"/>
  <c r="G37" i="2"/>
  <c r="G337" i="2"/>
  <c r="G76" i="2"/>
  <c r="G328" i="2"/>
  <c r="G323" i="2"/>
  <c r="G247" i="2"/>
  <c r="G112" i="2"/>
  <c r="G230" i="2"/>
  <c r="G285" i="2"/>
  <c r="G165" i="2"/>
  <c r="G29" i="2"/>
  <c r="G75" i="2"/>
  <c r="G296" i="2"/>
  <c r="G176" i="2"/>
  <c r="G108" i="2"/>
  <c r="G16" i="2"/>
  <c r="G308" i="2"/>
  <c r="G187" i="2"/>
  <c r="G97" i="2"/>
  <c r="G283" i="2"/>
  <c r="G280" i="2"/>
  <c r="G157" i="2"/>
  <c r="G34" i="2"/>
  <c r="G291" i="2"/>
  <c r="G171" i="2"/>
  <c r="G63" i="2"/>
  <c r="G20" i="2"/>
  <c r="G256" i="2"/>
  <c r="G281" i="2"/>
  <c r="G215" i="2"/>
  <c r="G18" i="2"/>
  <c r="G227" i="2"/>
  <c r="G84" i="2"/>
  <c r="G311" i="2"/>
  <c r="G115" i="2"/>
  <c r="G295" i="2"/>
  <c r="G9" i="2"/>
  <c r="G288" i="2"/>
  <c r="G99" i="2"/>
  <c r="G279" i="2"/>
  <c r="G46" i="2"/>
  <c r="G271" i="2"/>
  <c r="G56" i="2"/>
  <c r="G352" i="2"/>
  <c r="G264" i="2"/>
  <c r="G290" i="2"/>
  <c r="G231" i="2"/>
  <c r="G117" i="2"/>
  <c r="G198" i="2"/>
  <c r="G274" i="2"/>
  <c r="G148" i="2"/>
  <c r="G116" i="2"/>
  <c r="G286" i="2"/>
  <c r="G158" i="2"/>
  <c r="G68" i="2"/>
  <c r="G32" i="2"/>
  <c r="G294" i="2"/>
  <c r="G174" i="2"/>
  <c r="G47" i="2"/>
  <c r="G243" i="2"/>
  <c r="G269" i="2"/>
  <c r="G140" i="2"/>
  <c r="G119" i="2"/>
  <c r="G278" i="2"/>
  <c r="G154" i="2"/>
  <c r="G26" i="2"/>
  <c r="G106" i="2"/>
  <c r="G123" i="2"/>
  <c r="G194" i="2"/>
  <c r="G124" i="2"/>
  <c r="G336" i="2"/>
  <c r="G248" i="2"/>
  <c r="G320" i="2"/>
  <c r="G232" i="2"/>
  <c r="G313" i="2"/>
  <c r="G225" i="2"/>
  <c r="G306" i="2"/>
  <c r="G218" i="2"/>
  <c r="G297" i="2"/>
  <c r="G209" i="2"/>
  <c r="G289" i="2"/>
  <c r="G200" i="2"/>
  <c r="G261" i="2"/>
  <c r="G353" i="2"/>
  <c r="G214" i="2"/>
  <c r="G43" i="2"/>
  <c r="G355" i="2"/>
  <c r="G169" i="2"/>
  <c r="G262" i="2"/>
  <c r="G131" i="2"/>
  <c r="G272" i="2"/>
  <c r="G145" i="2"/>
  <c r="G66" i="2"/>
  <c r="G282" i="2"/>
  <c r="G159" i="2"/>
  <c r="G23" i="2"/>
  <c r="G175" i="2"/>
  <c r="G356" i="2"/>
  <c r="G252" i="2"/>
  <c r="G110" i="2"/>
  <c r="G266" i="2"/>
  <c r="G138" i="2"/>
  <c r="G36" i="2"/>
  <c r="G251" i="2"/>
  <c r="G61" i="2"/>
  <c r="G190" i="2"/>
  <c r="G128" i="2"/>
  <c r="G245" i="2"/>
  <c r="G135" i="2"/>
  <c r="G273" i="2"/>
  <c r="G185" i="2"/>
  <c r="G348" i="2"/>
  <c r="G258" i="2"/>
  <c r="G167" i="2"/>
  <c r="G340" i="2"/>
  <c r="G246" i="2"/>
  <c r="G160" i="2"/>
  <c r="G331" i="2"/>
  <c r="G240" i="2"/>
  <c r="G153" i="2"/>
  <c r="G324" i="2"/>
  <c r="G233" i="2"/>
  <c r="G143" i="2"/>
  <c r="G315" i="2"/>
  <c r="G224" i="2"/>
  <c r="G137" i="2"/>
  <c r="G217" i="2"/>
  <c r="G316" i="2"/>
  <c r="G199" i="2"/>
  <c r="G22" i="2"/>
  <c r="G339" i="2"/>
  <c r="G150" i="2"/>
  <c r="G338" i="2"/>
  <c r="G350" i="2"/>
  <c r="G244" i="2"/>
  <c r="G70" i="2"/>
  <c r="G349" i="2"/>
  <c r="G357" i="2"/>
  <c r="G255" i="2"/>
  <c r="G125" i="2"/>
  <c r="G268" i="2"/>
  <c r="G142" i="2"/>
  <c r="G27" i="2"/>
  <c r="G146" i="2"/>
  <c r="G343" i="2"/>
  <c r="G237" i="2"/>
  <c r="G105" i="2"/>
  <c r="G326" i="2"/>
  <c r="G253" i="2"/>
  <c r="G67" i="2"/>
  <c r="G11" i="2"/>
  <c r="Q7851" i="6" l="1"/>
  <c r="R7851" i="6"/>
  <c r="P7851" i="6"/>
  <c r="S7851" i="6"/>
  <c r="O7851" i="6"/>
  <c r="Q8307" i="6"/>
  <c r="R8307" i="6"/>
  <c r="P8307" i="6"/>
  <c r="S8307" i="6"/>
  <c r="O8307" i="6"/>
  <c r="Q7899" i="6"/>
  <c r="R7899" i="6"/>
  <c r="P7899" i="6"/>
  <c r="S7899" i="6"/>
  <c r="O7899" i="6"/>
  <c r="Q7635" i="6"/>
  <c r="R7635" i="6"/>
  <c r="P7635" i="6"/>
  <c r="S7635" i="6"/>
  <c r="O7635" i="6"/>
  <c r="P7923" i="6"/>
  <c r="S7923" i="6"/>
  <c r="O7923" i="6"/>
  <c r="Q7923" i="6"/>
  <c r="R7923" i="6"/>
  <c r="P7947" i="6"/>
  <c r="S7947" i="6"/>
  <c r="O7947" i="6"/>
  <c r="Q7947" i="6"/>
  <c r="R7947" i="6"/>
  <c r="O7971" i="6"/>
  <c r="Q7971" i="6"/>
  <c r="R7971" i="6"/>
  <c r="P7971" i="6"/>
  <c r="S7971" i="6"/>
  <c r="P7611" i="6"/>
  <c r="S7611" i="6"/>
  <c r="O7611" i="6"/>
  <c r="Q7611" i="6"/>
  <c r="R7611" i="6"/>
  <c r="P7779" i="6"/>
  <c r="S7779" i="6"/>
  <c r="O7779" i="6"/>
  <c r="Q7779" i="6"/>
  <c r="R7779" i="6"/>
  <c r="P8283" i="6"/>
  <c r="S8283" i="6"/>
  <c r="O8283" i="6"/>
  <c r="Q8283" i="6"/>
  <c r="R8283" i="6"/>
  <c r="P8043" i="6"/>
  <c r="S8043" i="6"/>
  <c r="O8043" i="6"/>
  <c r="Q8043" i="6"/>
  <c r="R8043" i="6"/>
  <c r="O7587" i="6"/>
  <c r="R7587" i="6"/>
  <c r="Q7587" i="6"/>
  <c r="S7587" i="6"/>
  <c r="P7587" i="6"/>
  <c r="P8331" i="6"/>
  <c r="S8331" i="6"/>
  <c r="O8331" i="6"/>
  <c r="Q8331" i="6"/>
  <c r="R8331" i="6"/>
  <c r="Q8115" i="6"/>
  <c r="R8115" i="6"/>
  <c r="P8115" i="6"/>
  <c r="S8115" i="6"/>
  <c r="O8115" i="6"/>
  <c r="P8235" i="6"/>
  <c r="S8235" i="6"/>
  <c r="O8235" i="6"/>
  <c r="Q8235" i="6"/>
  <c r="R8235" i="6"/>
  <c r="Q8379" i="6"/>
  <c r="R8379" i="6"/>
  <c r="P8379" i="6"/>
  <c r="S8379" i="6"/>
  <c r="O8379" i="6"/>
  <c r="S8355" i="6"/>
  <c r="O8355" i="6"/>
  <c r="Q8355" i="6"/>
  <c r="R8355" i="6"/>
  <c r="P8355" i="6"/>
  <c r="P7755" i="6"/>
  <c r="S7755" i="6"/>
  <c r="O7755" i="6"/>
  <c r="Q7755" i="6"/>
  <c r="R7755" i="6"/>
  <c r="O8139" i="6"/>
  <c r="Q8139" i="6"/>
  <c r="R8139" i="6"/>
  <c r="P8139" i="6"/>
  <c r="S8139" i="6"/>
  <c r="Q7827" i="6"/>
  <c r="R7827" i="6"/>
  <c r="P7827" i="6"/>
  <c r="S7827" i="6"/>
  <c r="O7827" i="6"/>
  <c r="Q7683" i="6"/>
  <c r="R7683" i="6"/>
  <c r="P7683" i="6"/>
  <c r="S7683" i="6"/>
  <c r="O7683" i="6"/>
  <c r="Q7731" i="6"/>
  <c r="R7731" i="6"/>
  <c r="P7731" i="6"/>
  <c r="S7731" i="6"/>
  <c r="O7731" i="6"/>
  <c r="P7803" i="6"/>
  <c r="S7803" i="6"/>
  <c r="O7803" i="6"/>
  <c r="Q7803" i="6"/>
  <c r="R7803" i="6"/>
  <c r="S7707" i="6"/>
  <c r="O7707" i="6"/>
  <c r="Q7707" i="6"/>
  <c r="R7707" i="6"/>
  <c r="P7707" i="6"/>
  <c r="Q8091" i="6"/>
  <c r="R8091" i="6"/>
  <c r="P8091" i="6"/>
  <c r="S8091" i="6"/>
  <c r="O8091" i="6"/>
  <c r="P8259" i="6"/>
  <c r="S8259" i="6"/>
  <c r="O8259" i="6"/>
  <c r="Q8259" i="6"/>
  <c r="R8259" i="6"/>
  <c r="P7659" i="6"/>
  <c r="S7659" i="6"/>
  <c r="O7659" i="6"/>
  <c r="Q7659" i="6"/>
  <c r="R7659" i="6"/>
  <c r="O8067" i="6"/>
  <c r="Q8067" i="6"/>
  <c r="R8067" i="6"/>
  <c r="P8067" i="6"/>
  <c r="S8067" i="6"/>
  <c r="P8403" i="6"/>
  <c r="S8403" i="6"/>
  <c r="O8403" i="6"/>
  <c r="Q8403" i="6"/>
  <c r="R8403" i="6"/>
  <c r="Q8187" i="6"/>
  <c r="R8187" i="6"/>
  <c r="P8187" i="6"/>
  <c r="S8187" i="6"/>
  <c r="O8187" i="6"/>
  <c r="P7875" i="6"/>
  <c r="S7875" i="6"/>
  <c r="O7875" i="6"/>
  <c r="Q7875" i="6"/>
  <c r="R7875" i="6"/>
  <c r="P8163" i="6"/>
  <c r="S8163" i="6"/>
  <c r="O8163" i="6"/>
  <c r="Q8163" i="6"/>
  <c r="R8163" i="6"/>
  <c r="Q8019" i="6"/>
  <c r="R8019" i="6"/>
  <c r="P8019" i="6"/>
  <c r="S8019" i="6"/>
  <c r="O8019" i="6"/>
  <c r="O8211" i="6"/>
  <c r="Q8211" i="6"/>
  <c r="R8211" i="6"/>
  <c r="P8211" i="6"/>
  <c r="S8211" i="6"/>
  <c r="O7995" i="6"/>
  <c r="R7995" i="6"/>
  <c r="P7995" i="6"/>
  <c r="Q7995" i="6"/>
  <c r="S7995" i="6"/>
  <c r="L35" i="2"/>
  <c r="B32" i="4"/>
  <c r="L247" i="2"/>
  <c r="B244" i="4"/>
  <c r="L123" i="2"/>
  <c r="B120" i="4"/>
  <c r="B102" i="4"/>
  <c r="L105" i="2"/>
  <c r="L278" i="2"/>
  <c r="B275" i="4"/>
  <c r="L279" i="2"/>
  <c r="B276" i="4"/>
  <c r="L222" i="2"/>
  <c r="B219" i="4"/>
  <c r="L145" i="2"/>
  <c r="B142" i="4"/>
  <c r="L356" i="2"/>
  <c r="N356" i="2" s="1"/>
  <c r="L349" i="2"/>
  <c r="N349" i="2" s="1"/>
  <c r="B346" i="4"/>
  <c r="B18" i="4"/>
  <c r="L21" i="2"/>
  <c r="L232" i="2"/>
  <c r="B229" i="4"/>
  <c r="L271" i="2"/>
  <c r="B268" i="4"/>
  <c r="L261" i="2"/>
  <c r="B258" i="4"/>
  <c r="B257" i="4"/>
  <c r="L260" i="2"/>
  <c r="B205" i="4"/>
  <c r="L208" i="2"/>
  <c r="B302" i="4"/>
  <c r="L305" i="2"/>
  <c r="L147" i="2"/>
  <c r="B144" i="4"/>
  <c r="L183" i="2"/>
  <c r="B180" i="4"/>
  <c r="B83" i="4"/>
  <c r="L86" i="2"/>
  <c r="B263" i="4"/>
  <c r="L266" i="2"/>
  <c r="B294" i="4"/>
  <c r="L297" i="2"/>
  <c r="B98" i="4"/>
  <c r="L101" i="2"/>
  <c r="L333" i="2"/>
  <c r="N333" i="2" s="1"/>
  <c r="B330" i="4"/>
  <c r="B255" i="4"/>
  <c r="L258" i="2"/>
  <c r="B29" i="4"/>
  <c r="L32" i="2"/>
  <c r="B283" i="4"/>
  <c r="L286" i="2"/>
  <c r="B215" i="4"/>
  <c r="L218" i="2"/>
  <c r="B328" i="4"/>
  <c r="L331" i="2"/>
  <c r="N331" i="2" s="1"/>
  <c r="B53" i="4"/>
  <c r="L56" i="2"/>
  <c r="L185" i="2"/>
  <c r="B182" i="4"/>
  <c r="L169" i="2"/>
  <c r="B166" i="4"/>
  <c r="B67" i="4"/>
  <c r="L70" i="2"/>
  <c r="L165" i="2"/>
  <c r="B162" i="4"/>
  <c r="B186" i="4"/>
  <c r="L189" i="2"/>
  <c r="L231" i="2"/>
  <c r="B228" i="4"/>
  <c r="L285" i="2"/>
  <c r="B282" i="4"/>
  <c r="L273" i="2"/>
  <c r="B270" i="4"/>
  <c r="L289" i="2"/>
  <c r="B286" i="4"/>
  <c r="L164" i="2"/>
  <c r="B161" i="4"/>
  <c r="B226" i="4"/>
  <c r="L229" i="2"/>
  <c r="B72" i="4"/>
  <c r="L75" i="2"/>
  <c r="L240" i="2"/>
  <c r="B237" i="4"/>
  <c r="B4" i="4"/>
  <c r="L7" i="2"/>
  <c r="L199" i="2"/>
  <c r="B196" i="4"/>
  <c r="L296" i="2"/>
  <c r="B293" i="4"/>
  <c r="B16" i="4"/>
  <c r="L19" i="2"/>
  <c r="L186" i="2"/>
  <c r="B183" i="4"/>
  <c r="B45" i="4"/>
  <c r="L48" i="2"/>
  <c r="B140" i="4"/>
  <c r="L143" i="2"/>
  <c r="L125" i="2"/>
  <c r="B122" i="4"/>
  <c r="B86" i="4"/>
  <c r="L89" i="2"/>
  <c r="L253" i="2"/>
  <c r="B250" i="4"/>
  <c r="B187" i="4"/>
  <c r="L190" i="2"/>
  <c r="L38" i="2"/>
  <c r="B35" i="4"/>
  <c r="L51" i="2"/>
  <c r="B48" i="4"/>
  <c r="L219" i="2"/>
  <c r="B216" i="4"/>
  <c r="B231" i="4"/>
  <c r="L234" i="2"/>
  <c r="L152" i="2"/>
  <c r="B149" i="4"/>
  <c r="L65" i="2"/>
  <c r="B62" i="4"/>
  <c r="L224" i="2"/>
  <c r="B221" i="4"/>
  <c r="L319" i="2"/>
  <c r="B316" i="4"/>
  <c r="L242" i="2"/>
  <c r="B239" i="4"/>
  <c r="B291" i="4"/>
  <c r="L294" i="2"/>
  <c r="B259" i="4"/>
  <c r="L262" i="2"/>
  <c r="B130" i="4"/>
  <c r="L133" i="2"/>
  <c r="L146" i="2"/>
  <c r="B143" i="4"/>
  <c r="L119" i="2"/>
  <c r="B116" i="4"/>
  <c r="L316" i="2"/>
  <c r="B313" i="4"/>
  <c r="L106" i="2"/>
  <c r="B103" i="4"/>
  <c r="L329" i="2"/>
  <c r="N329" i="2" s="1"/>
  <c r="B326" i="4"/>
  <c r="B31" i="4"/>
  <c r="L34" i="2"/>
  <c r="L80" i="2"/>
  <c r="B77" i="4"/>
  <c r="B36" i="4"/>
  <c r="L39" i="2"/>
  <c r="B50" i="4"/>
  <c r="L53" i="2"/>
  <c r="L264" i="2"/>
  <c r="B261" i="4"/>
  <c r="L59" i="2"/>
  <c r="B56" i="4"/>
  <c r="B20" i="4"/>
  <c r="L23" i="2"/>
  <c r="L194" i="2"/>
  <c r="B191" i="4"/>
  <c r="L328" i="2"/>
  <c r="N328" i="2" s="1"/>
  <c r="B325" i="4"/>
  <c r="B81" i="4"/>
  <c r="L84" i="2"/>
  <c r="L160" i="2"/>
  <c r="B157" i="4"/>
  <c r="L302" i="2"/>
  <c r="B299" i="4"/>
  <c r="B163" i="4"/>
  <c r="L166" i="2"/>
  <c r="L281" i="2"/>
  <c r="B278" i="4"/>
  <c r="B337" i="4"/>
  <c r="L340" i="2"/>
  <c r="N340" i="2" s="1"/>
  <c r="L304" i="2"/>
  <c r="B301" i="4"/>
  <c r="L330" i="2"/>
  <c r="N330" i="2" s="1"/>
  <c r="B327" i="4"/>
  <c r="B154" i="4"/>
  <c r="L157" i="2"/>
  <c r="L197" i="2"/>
  <c r="B194" i="4"/>
  <c r="B52" i="4"/>
  <c r="L55" i="2"/>
  <c r="B111" i="4"/>
  <c r="L114" i="2"/>
  <c r="B223" i="4"/>
  <c r="L226" i="2"/>
  <c r="B252" i="4"/>
  <c r="L255" i="2"/>
  <c r="L290" i="2"/>
  <c r="B287" i="4"/>
  <c r="B104" i="4"/>
  <c r="L107" i="2"/>
  <c r="B27" i="4"/>
  <c r="L30" i="2"/>
  <c r="L131" i="2"/>
  <c r="B128" i="4"/>
  <c r="B305" i="4"/>
  <c r="L308" i="2"/>
  <c r="B107" i="4"/>
  <c r="L110" i="2"/>
  <c r="L306" i="2"/>
  <c r="B303" i="4"/>
  <c r="L192" i="2"/>
  <c r="B189" i="4"/>
  <c r="B209" i="4"/>
  <c r="L212" i="2"/>
  <c r="L320" i="2"/>
  <c r="B317" i="4"/>
  <c r="L135" i="2"/>
  <c r="B132" i="4"/>
  <c r="B82" i="4"/>
  <c r="L85" i="2"/>
  <c r="B10" i="4"/>
  <c r="L13" i="2"/>
  <c r="L274" i="2"/>
  <c r="B271" i="4"/>
  <c r="L12" i="2"/>
  <c r="B9" i="4"/>
  <c r="B84" i="4"/>
  <c r="L87" i="2"/>
  <c r="B151" i="4"/>
  <c r="L154" i="2"/>
  <c r="L203" i="2"/>
  <c r="B200" i="4"/>
  <c r="L205" i="2"/>
  <c r="B202" i="4"/>
  <c r="B156" i="4"/>
  <c r="L159" i="2"/>
  <c r="L17" i="2"/>
  <c r="B14" i="4"/>
  <c r="B74" i="4"/>
  <c r="L77" i="2"/>
  <c r="L344" i="2"/>
  <c r="N344" i="2" s="1"/>
  <c r="B341" i="4"/>
  <c r="L120" i="2"/>
  <c r="B117" i="4"/>
  <c r="B185" i="4"/>
  <c r="L188" i="2"/>
  <c r="L257" i="2"/>
  <c r="B254" i="4"/>
  <c r="B134" i="4"/>
  <c r="L137" i="2"/>
  <c r="B106" i="4"/>
  <c r="L109" i="2"/>
  <c r="B171" i="4"/>
  <c r="L174" i="2"/>
  <c r="B290" i="4"/>
  <c r="L293" i="2"/>
  <c r="B5" i="4"/>
  <c r="L8" i="2"/>
  <c r="L343" i="2"/>
  <c r="N343" i="2" s="1"/>
  <c r="B340" i="4"/>
  <c r="L163" i="2"/>
  <c r="B160" i="4"/>
  <c r="L196" i="2"/>
  <c r="B193" i="4"/>
  <c r="L177" i="2"/>
  <c r="B174" i="4"/>
  <c r="L91" i="2"/>
  <c r="B88" i="4"/>
  <c r="B90" i="4"/>
  <c r="L93" i="2"/>
  <c r="L95" i="2"/>
  <c r="B92" i="4"/>
  <c r="B315" i="4"/>
  <c r="L318" i="2"/>
  <c r="L220" i="2"/>
  <c r="B217" i="4"/>
  <c r="L171" i="2"/>
  <c r="B168" i="4"/>
  <c r="L162" i="2"/>
  <c r="B159" i="4"/>
  <c r="L269" i="2"/>
  <c r="B266" i="4"/>
  <c r="L134" i="2"/>
  <c r="B131" i="4"/>
  <c r="B57" i="4"/>
  <c r="L60" i="2"/>
  <c r="L263" i="2"/>
  <c r="B260" i="4"/>
  <c r="L214" i="2"/>
  <c r="B211" i="4"/>
  <c r="L62" i="2"/>
  <c r="B59" i="4"/>
  <c r="L342" i="2"/>
  <c r="N342" i="2" s="1"/>
  <c r="B339" i="4"/>
  <c r="L141" i="2"/>
  <c r="B138" i="4"/>
  <c r="L124" i="2"/>
  <c r="B121" i="4"/>
  <c r="L69" i="2"/>
  <c r="B66" i="4"/>
  <c r="B312" i="4"/>
  <c r="L315" i="2"/>
  <c r="L314" i="2"/>
  <c r="B311" i="4"/>
  <c r="L245" i="2"/>
  <c r="B242" i="4"/>
  <c r="L347" i="2"/>
  <c r="N347" i="2" s="1"/>
  <c r="B344" i="4"/>
  <c r="L265" i="2"/>
  <c r="B262" i="4"/>
  <c r="B248" i="4"/>
  <c r="L251" i="2"/>
  <c r="L22" i="2"/>
  <c r="B19" i="4"/>
  <c r="L213" i="2"/>
  <c r="B210" i="4"/>
  <c r="L288" i="2"/>
  <c r="B285" i="4"/>
  <c r="L193" i="2"/>
  <c r="B190" i="4"/>
  <c r="L153" i="2"/>
  <c r="B150" i="4"/>
  <c r="L139" i="2"/>
  <c r="B136" i="4"/>
  <c r="B28" i="4"/>
  <c r="L31" i="2"/>
  <c r="L116" i="2"/>
  <c r="B113" i="4"/>
  <c r="B95" i="4"/>
  <c r="L98" i="2"/>
  <c r="L33" i="2"/>
  <c r="B30" i="4"/>
  <c r="B304" i="4"/>
  <c r="L307" i="2"/>
  <c r="B292" i="4"/>
  <c r="L295" i="2"/>
  <c r="B281" i="4"/>
  <c r="L284" i="2"/>
  <c r="L322" i="2"/>
  <c r="N322" i="2" s="1"/>
  <c r="B319" i="4"/>
  <c r="B333" i="4"/>
  <c r="L336" i="2"/>
  <c r="N336" i="2" s="1"/>
  <c r="L43" i="2"/>
  <c r="B40" i="4"/>
  <c r="B47" i="4"/>
  <c r="L50" i="2"/>
  <c r="L303" i="2"/>
  <c r="B300" i="4"/>
  <c r="B273" i="4"/>
  <c r="L276" i="2"/>
  <c r="B212" i="4"/>
  <c r="L215" i="2"/>
  <c r="L210" i="2"/>
  <c r="B207" i="4"/>
  <c r="L100" i="2"/>
  <c r="B97" i="4"/>
  <c r="L334" i="2"/>
  <c r="N334" i="2" s="1"/>
  <c r="B331" i="4"/>
  <c r="B24" i="4"/>
  <c r="L27" i="2"/>
  <c r="B176" i="4"/>
  <c r="L179" i="2"/>
  <c r="B308" i="4"/>
  <c r="L311" i="2"/>
  <c r="B135" i="4"/>
  <c r="L138" i="2"/>
  <c r="L225" i="2"/>
  <c r="B222" i="4"/>
  <c r="L291" i="2"/>
  <c r="B288" i="4"/>
  <c r="B203" i="4"/>
  <c r="L206" i="2"/>
  <c r="L128" i="2"/>
  <c r="B125" i="4"/>
  <c r="B44" i="4"/>
  <c r="L47" i="2"/>
  <c r="L108" i="2"/>
  <c r="B105" i="4"/>
  <c r="L228" i="2"/>
  <c r="B225" i="4"/>
  <c r="L113" i="2"/>
  <c r="B110" i="4"/>
  <c r="B79" i="4"/>
  <c r="L82" i="2"/>
  <c r="L176" i="2"/>
  <c r="B173" i="4"/>
  <c r="L238" i="2"/>
  <c r="B235" i="4"/>
  <c r="B246" i="4"/>
  <c r="L249" i="2"/>
  <c r="B297" i="4"/>
  <c r="L300" i="2"/>
  <c r="B204" i="4"/>
  <c r="L207" i="2"/>
  <c r="B184" i="4"/>
  <c r="L187" i="2"/>
  <c r="B54" i="4"/>
  <c r="L57" i="2"/>
  <c r="L209" i="2"/>
  <c r="B206" i="4"/>
  <c r="B329" i="4"/>
  <c r="L332" i="2"/>
  <c r="N332" i="2" s="1"/>
  <c r="B63" i="4"/>
  <c r="L66" i="2"/>
  <c r="L136" i="2"/>
  <c r="B133" i="4"/>
  <c r="B243" i="4"/>
  <c r="L246" i="2"/>
  <c r="B310" i="4"/>
  <c r="L313" i="2"/>
  <c r="B126" i="4"/>
  <c r="L129" i="2"/>
  <c r="L354" i="2"/>
  <c r="N354" i="2" s="1"/>
  <c r="B351" i="4"/>
  <c r="B33" i="4"/>
  <c r="L36" i="2"/>
  <c r="B158" i="4"/>
  <c r="L161" i="2"/>
  <c r="L41" i="2"/>
  <c r="B38" i="4"/>
  <c r="B234" i="4"/>
  <c r="L237" i="2"/>
  <c r="L18" i="2"/>
  <c r="B15" i="4"/>
  <c r="L324" i="2"/>
  <c r="N324" i="2" s="1"/>
  <c r="B321" i="4"/>
  <c r="L25" i="2"/>
  <c r="B22" i="4"/>
  <c r="B99" i="4"/>
  <c r="L102" i="2"/>
  <c r="L151" i="2"/>
  <c r="B148" i="4"/>
  <c r="B46" i="4"/>
  <c r="L49" i="2"/>
  <c r="B8" i="4"/>
  <c r="L11" i="2"/>
  <c r="B306" i="4"/>
  <c r="L309" i="2"/>
  <c r="L270" i="2"/>
  <c r="B267" i="4"/>
  <c r="B179" i="4"/>
  <c r="L182" i="2"/>
  <c r="B245" i="4"/>
  <c r="L248" i="2"/>
  <c r="L321" i="2"/>
  <c r="B318" i="4"/>
  <c r="B198" i="4"/>
  <c r="L201" i="2"/>
  <c r="B129" i="4"/>
  <c r="L132" i="2"/>
  <c r="L299" i="2"/>
  <c r="B296" i="4"/>
  <c r="L10" i="2"/>
  <c r="B7" i="4"/>
  <c r="L339" i="2"/>
  <c r="N339" i="2" s="1"/>
  <c r="B336" i="4"/>
  <c r="L184" i="2"/>
  <c r="B181" i="4"/>
  <c r="L355" i="2"/>
  <c r="N355" i="2" s="1"/>
  <c r="B352" i="4"/>
  <c r="L312" i="2"/>
  <c r="B309" i="4"/>
  <c r="B119" i="4"/>
  <c r="L122" i="2"/>
  <c r="B348" i="4"/>
  <c r="L351" i="2"/>
  <c r="N351" i="2" s="1"/>
  <c r="B42" i="4"/>
  <c r="L45" i="2"/>
  <c r="B284" i="4"/>
  <c r="L287" i="2"/>
  <c r="B108" i="4"/>
  <c r="L111" i="2"/>
  <c r="L191" i="2"/>
  <c r="B188" i="4"/>
  <c r="B58" i="4"/>
  <c r="L61" i="2"/>
  <c r="B232" i="4"/>
  <c r="L235" i="2"/>
  <c r="L68" i="2"/>
  <c r="B65" i="4"/>
  <c r="B89" i="4"/>
  <c r="L92" i="2"/>
  <c r="L76" i="2"/>
  <c r="B73" i="4"/>
  <c r="B224" i="4"/>
  <c r="L227" i="2"/>
  <c r="L44" i="2"/>
  <c r="B41" i="4"/>
  <c r="L37" i="2"/>
  <c r="B34" i="4"/>
  <c r="B114" i="4"/>
  <c r="L117" i="2"/>
  <c r="L233" i="2"/>
  <c r="B230" i="4"/>
  <c r="B101" i="4"/>
  <c r="L104" i="2"/>
  <c r="L173" i="2"/>
  <c r="B170" i="4"/>
  <c r="L350" i="2"/>
  <c r="N350" i="2" s="1"/>
  <c r="B347" i="4"/>
  <c r="L180" i="2"/>
  <c r="B177" i="4"/>
  <c r="L121" i="2"/>
  <c r="B118" i="4"/>
  <c r="L81" i="2"/>
  <c r="B78" i="4"/>
  <c r="B109" i="4"/>
  <c r="L112" i="2"/>
  <c r="B61" i="4"/>
  <c r="L64" i="2"/>
  <c r="B269" i="4"/>
  <c r="L272" i="2"/>
  <c r="L127" i="2"/>
  <c r="B124" i="4"/>
  <c r="B93" i="4"/>
  <c r="L96" i="2"/>
  <c r="B25" i="4"/>
  <c r="L28" i="2"/>
  <c r="L348" i="2"/>
  <c r="N348" i="2" s="1"/>
  <c r="B345" i="4"/>
  <c r="L337" i="2"/>
  <c r="N337" i="2" s="1"/>
  <c r="B334" i="4"/>
  <c r="B195" i="4"/>
  <c r="L198" i="2"/>
  <c r="B220" i="4"/>
  <c r="L223" i="2"/>
  <c r="L42" i="2"/>
  <c r="B39" i="4"/>
  <c r="L118" i="2"/>
  <c r="B115" i="4"/>
  <c r="B172" i="4"/>
  <c r="L175" i="2"/>
  <c r="B6" i="4"/>
  <c r="L9" i="2"/>
  <c r="L140" i="2"/>
  <c r="B137" i="4"/>
  <c r="L345" i="2"/>
  <c r="N345" i="2" s="1"/>
  <c r="B342" i="4"/>
  <c r="L283" i="2"/>
  <c r="B280" i="4"/>
  <c r="L252" i="2"/>
  <c r="B249" i="4"/>
  <c r="L236" i="2"/>
  <c r="B233" i="4"/>
  <c r="B23" i="4"/>
  <c r="L26" i="2"/>
  <c r="B320" i="4"/>
  <c r="L323" i="2"/>
  <c r="N323" i="2" s="1"/>
  <c r="B332" i="4"/>
  <c r="L335" i="2"/>
  <c r="N335" i="2" s="1"/>
  <c r="B307" i="4"/>
  <c r="L310" i="2"/>
  <c r="B49" i="4"/>
  <c r="L52" i="2"/>
  <c r="L58" i="2"/>
  <c r="B55" i="4"/>
  <c r="B11" i="4"/>
  <c r="L14" i="2"/>
  <c r="B51" i="4"/>
  <c r="L54" i="2"/>
  <c r="B85" i="4"/>
  <c r="L88" i="2"/>
  <c r="B70" i="4"/>
  <c r="L73" i="2"/>
  <c r="L181" i="2"/>
  <c r="B178" i="4"/>
  <c r="B146" i="4"/>
  <c r="L149" i="2"/>
  <c r="L83" i="2"/>
  <c r="B80" i="4"/>
  <c r="L280" i="2"/>
  <c r="B277" i="4"/>
  <c r="L170" i="2"/>
  <c r="B167" i="4"/>
  <c r="L74" i="2"/>
  <c r="B71" i="4"/>
  <c r="B322" i="4"/>
  <c r="L325" i="2"/>
  <c r="N325" i="2" s="1"/>
  <c r="B264" i="4"/>
  <c r="L267" i="2"/>
  <c r="L254" i="2"/>
  <c r="B251" i="4"/>
  <c r="L243" i="2"/>
  <c r="B240" i="4"/>
  <c r="B335" i="4"/>
  <c r="L338" i="2"/>
  <c r="N338" i="2" s="1"/>
  <c r="B213" i="4"/>
  <c r="L216" i="2"/>
  <c r="L142" i="2"/>
  <c r="B139" i="4"/>
  <c r="B236" i="4"/>
  <c r="L239" i="2"/>
  <c r="B241" i="4"/>
  <c r="L244" i="2"/>
  <c r="B247" i="4"/>
  <c r="L250" i="2"/>
  <c r="B155" i="4"/>
  <c r="L158" i="2"/>
  <c r="B141" i="4"/>
  <c r="L144" i="2"/>
  <c r="L130" i="2"/>
  <c r="B127" i="4"/>
  <c r="L168" i="2"/>
  <c r="B165" i="4"/>
  <c r="L352" i="2"/>
  <c r="N352" i="2" s="1"/>
  <c r="B349" i="4"/>
  <c r="L217" i="2"/>
  <c r="B214" i="4"/>
  <c r="B274" i="4"/>
  <c r="L277" i="2"/>
  <c r="B265" i="4"/>
  <c r="L268" i="2"/>
  <c r="B43" i="4"/>
  <c r="L46" i="2"/>
  <c r="B64" i="4"/>
  <c r="L67" i="2"/>
  <c r="B112" i="4"/>
  <c r="L115" i="2"/>
  <c r="B227" i="4"/>
  <c r="L230" i="2"/>
  <c r="B153" i="4"/>
  <c r="L156" i="2"/>
  <c r="B279" i="4"/>
  <c r="L282" i="2"/>
  <c r="B12" i="4"/>
  <c r="L15" i="2"/>
  <c r="L327" i="2"/>
  <c r="N327" i="2" s="1"/>
  <c r="B324" i="4"/>
  <c r="L90" i="2"/>
  <c r="B87" i="4"/>
  <c r="B100" i="4"/>
  <c r="L103" i="2"/>
  <c r="B37" i="4"/>
  <c r="L40" i="2"/>
  <c r="B169" i="4"/>
  <c r="L172" i="2"/>
  <c r="L78" i="2"/>
  <c r="B75" i="4"/>
  <c r="B91" i="4"/>
  <c r="L94" i="2"/>
  <c r="B238" i="4"/>
  <c r="L241" i="2"/>
  <c r="L204" i="2"/>
  <c r="B201" i="4"/>
  <c r="B298" i="4"/>
  <c r="L301" i="2"/>
  <c r="L211" i="2"/>
  <c r="B208" i="4"/>
  <c r="L341" i="2"/>
  <c r="N341" i="2" s="1"/>
  <c r="B338" i="4"/>
  <c r="B13" i="4"/>
  <c r="L16" i="2"/>
  <c r="B175" i="4"/>
  <c r="L178" i="2"/>
  <c r="B26" i="4"/>
  <c r="L29" i="2"/>
  <c r="B145" i="4"/>
  <c r="L148" i="2"/>
  <c r="B192" i="4"/>
  <c r="L195" i="2"/>
  <c r="L221" i="2"/>
  <c r="B218" i="4"/>
  <c r="L202" i="2"/>
  <c r="B199" i="4"/>
  <c r="L256" i="2"/>
  <c r="B253" i="4"/>
  <c r="L346" i="2"/>
  <c r="N346" i="2" s="1"/>
  <c r="B343" i="4"/>
  <c r="L167" i="2"/>
  <c r="B164" i="4"/>
  <c r="L20" i="2"/>
  <c r="B17" i="4"/>
  <c r="L79" i="2"/>
  <c r="B76" i="4"/>
  <c r="B197" i="4"/>
  <c r="L200" i="2"/>
  <c r="B68" i="4"/>
  <c r="L71" i="2"/>
  <c r="L150" i="2"/>
  <c r="B147" i="4"/>
  <c r="B314" i="4"/>
  <c r="L317" i="2"/>
  <c r="B21" i="4"/>
  <c r="L24" i="2"/>
  <c r="B60" i="4"/>
  <c r="L63" i="2"/>
  <c r="L353" i="2"/>
  <c r="N353" i="2" s="1"/>
  <c r="B350" i="4"/>
  <c r="B289" i="4"/>
  <c r="L292" i="2"/>
  <c r="B94" i="4"/>
  <c r="L97" i="2"/>
  <c r="B96" i="4"/>
  <c r="L99" i="2"/>
  <c r="L275" i="2"/>
  <c r="B272" i="4"/>
  <c r="L155" i="2"/>
  <c r="B152" i="4"/>
  <c r="L326" i="2"/>
  <c r="N326" i="2" s="1"/>
  <c r="B323" i="4"/>
  <c r="L72" i="2"/>
  <c r="B69" i="4"/>
  <c r="L298" i="2"/>
  <c r="B295" i="4"/>
  <c r="L259" i="2"/>
  <c r="B256" i="4"/>
  <c r="L126" i="2"/>
  <c r="B123" i="4"/>
  <c r="O324" i="2" l="1"/>
  <c r="Q324" i="2"/>
  <c r="P324" i="2"/>
  <c r="M324" i="2"/>
  <c r="S324" i="2"/>
  <c r="R324" i="2"/>
  <c r="O328" i="2"/>
  <c r="S328" i="2"/>
  <c r="R328" i="2"/>
  <c r="Q328" i="2"/>
  <c r="P328" i="2"/>
  <c r="M328" i="2"/>
  <c r="Q329" i="2"/>
  <c r="M329" i="2"/>
  <c r="S329" i="2"/>
  <c r="R329" i="2"/>
  <c r="P329" i="2"/>
  <c r="O329" i="2"/>
  <c r="S343" i="2"/>
  <c r="R343" i="2"/>
  <c r="Q343" i="2"/>
  <c r="P343" i="2"/>
  <c r="O343" i="2"/>
  <c r="M343" i="2"/>
  <c r="O344" i="2"/>
  <c r="P344" i="2"/>
  <c r="M344" i="2"/>
  <c r="S344" i="2"/>
  <c r="R344" i="2"/>
  <c r="Q344" i="2"/>
  <c r="Q349" i="2"/>
  <c r="S349" i="2"/>
  <c r="P349" i="2"/>
  <c r="R349" i="2"/>
  <c r="O349" i="2"/>
  <c r="M349" i="2"/>
  <c r="Q325" i="2"/>
  <c r="S325" i="2"/>
  <c r="R325" i="2"/>
  <c r="P325" i="2"/>
  <c r="M325" i="2"/>
  <c r="O325" i="2"/>
  <c r="S331" i="2"/>
  <c r="R331" i="2"/>
  <c r="Q331" i="2"/>
  <c r="O331" i="2"/>
  <c r="P331" i="2"/>
  <c r="M331" i="2"/>
  <c r="Q327" i="2"/>
  <c r="P327" i="2"/>
  <c r="O327" i="2"/>
  <c r="M327" i="2"/>
  <c r="S327" i="2"/>
  <c r="R327" i="2"/>
  <c r="O352" i="2"/>
  <c r="S352" i="2"/>
  <c r="R352" i="2"/>
  <c r="Q352" i="2"/>
  <c r="P352" i="2"/>
  <c r="M352" i="2"/>
  <c r="O348" i="2"/>
  <c r="S348" i="2"/>
  <c r="R348" i="2"/>
  <c r="Q348" i="2"/>
  <c r="P348" i="2"/>
  <c r="M348" i="2"/>
  <c r="S350" i="2"/>
  <c r="P350" i="2"/>
  <c r="O350" i="2"/>
  <c r="M350" i="2"/>
  <c r="R350" i="2"/>
  <c r="Q350" i="2"/>
  <c r="P347" i="2"/>
  <c r="O347" i="2"/>
  <c r="M347" i="2"/>
  <c r="S347" i="2"/>
  <c r="R347" i="2"/>
  <c r="Q347" i="2"/>
  <c r="O340" i="2"/>
  <c r="S340" i="2"/>
  <c r="R340" i="2"/>
  <c r="Q340" i="2"/>
  <c r="P340" i="2"/>
  <c r="M340" i="2"/>
  <c r="Q353" i="2"/>
  <c r="P353" i="2"/>
  <c r="O353" i="2"/>
  <c r="M353" i="2"/>
  <c r="S353" i="2"/>
  <c r="R353" i="2"/>
  <c r="M355" i="2"/>
  <c r="S355" i="2"/>
  <c r="R355" i="2"/>
  <c r="Q355" i="2"/>
  <c r="P355" i="2"/>
  <c r="O355" i="2"/>
  <c r="Q341" i="2"/>
  <c r="O341" i="2"/>
  <c r="M341" i="2"/>
  <c r="S341" i="2"/>
  <c r="R341" i="2"/>
  <c r="P341" i="2"/>
  <c r="S338" i="2"/>
  <c r="O338" i="2"/>
  <c r="M338" i="2"/>
  <c r="R338" i="2"/>
  <c r="Q338" i="2"/>
  <c r="P338" i="2"/>
  <c r="O335" i="2"/>
  <c r="M335" i="2"/>
  <c r="S335" i="2"/>
  <c r="R335" i="2"/>
  <c r="Q335" i="2"/>
  <c r="P335" i="2"/>
  <c r="O332" i="2"/>
  <c r="M332" i="2"/>
  <c r="S332" i="2"/>
  <c r="R332" i="2"/>
  <c r="Q332" i="2"/>
  <c r="P332" i="2"/>
  <c r="O336" i="2"/>
  <c r="R336" i="2"/>
  <c r="Q336" i="2"/>
  <c r="P336" i="2"/>
  <c r="M336" i="2"/>
  <c r="S336" i="2"/>
  <c r="S354" i="2"/>
  <c r="R354" i="2"/>
  <c r="Q354" i="2"/>
  <c r="P354" i="2"/>
  <c r="O354" i="2"/>
  <c r="M354" i="2"/>
  <c r="S322" i="2"/>
  <c r="R322" i="2"/>
  <c r="Q322" i="2"/>
  <c r="P322" i="2"/>
  <c r="O322" i="2"/>
  <c r="M322" i="2"/>
  <c r="M323" i="2"/>
  <c r="S323" i="2"/>
  <c r="R323" i="2"/>
  <c r="Q323" i="2"/>
  <c r="P323" i="2"/>
  <c r="O323" i="2"/>
  <c r="S334" i="2"/>
  <c r="R334" i="2"/>
  <c r="Q334" i="2"/>
  <c r="P334" i="2"/>
  <c r="O334" i="2"/>
  <c r="M334" i="2"/>
  <c r="Q333" i="2"/>
  <c r="R333" i="2"/>
  <c r="P333" i="2"/>
  <c r="O333" i="2"/>
  <c r="M333" i="2"/>
  <c r="S333" i="2"/>
  <c r="S351" i="2"/>
  <c r="R351" i="2"/>
  <c r="Q351" i="2"/>
  <c r="P351" i="2"/>
  <c r="O351" i="2"/>
  <c r="M351" i="2"/>
  <c r="S326" i="2"/>
  <c r="M326" i="2"/>
  <c r="R326" i="2"/>
  <c r="Q326" i="2"/>
  <c r="P326" i="2"/>
  <c r="O326" i="2"/>
  <c r="S346" i="2"/>
  <c r="R346" i="2"/>
  <c r="Q346" i="2"/>
  <c r="P346" i="2"/>
  <c r="O346" i="2"/>
  <c r="M346" i="2"/>
  <c r="Q345" i="2"/>
  <c r="S345" i="2"/>
  <c r="R345" i="2"/>
  <c r="P345" i="2"/>
  <c r="O345" i="2"/>
  <c r="M345" i="2"/>
  <c r="Q337" i="2"/>
  <c r="S337" i="2"/>
  <c r="R337" i="2"/>
  <c r="P337" i="2"/>
  <c r="O337" i="2"/>
  <c r="M337" i="2"/>
  <c r="R339" i="2"/>
  <c r="Q339" i="2"/>
  <c r="P339" i="2"/>
  <c r="O339" i="2"/>
  <c r="M339" i="2"/>
  <c r="S339" i="2"/>
  <c r="S342" i="2"/>
  <c r="R342" i="2"/>
  <c r="Q342" i="2"/>
  <c r="P342" i="2"/>
  <c r="O342" i="2"/>
  <c r="M342" i="2"/>
  <c r="S330" i="2"/>
  <c r="Q330" i="2"/>
  <c r="P330" i="2"/>
  <c r="O330" i="2"/>
  <c r="M330" i="2"/>
  <c r="R330" i="2"/>
  <c r="O356" i="2"/>
  <c r="Q356" i="2"/>
  <c r="P356" i="2"/>
  <c r="M356" i="2"/>
  <c r="S356" i="2"/>
  <c r="R356" i="2"/>
  <c r="C87" i="4"/>
  <c r="E87" i="4" s="1"/>
  <c r="D87" i="4"/>
  <c r="H87" i="4" s="1"/>
  <c r="D49" i="4"/>
  <c r="H49" i="4" s="1"/>
  <c r="C49" i="4"/>
  <c r="E49" i="4" s="1"/>
  <c r="I358" i="4"/>
  <c r="C25" i="4"/>
  <c r="E25" i="4" s="1"/>
  <c r="D25" i="4"/>
  <c r="H25" i="4" s="1"/>
  <c r="C89" i="4"/>
  <c r="E89" i="4" s="1"/>
  <c r="D89" i="4"/>
  <c r="H89" i="4" s="1"/>
  <c r="I415" i="4"/>
  <c r="C243" i="4"/>
  <c r="E243" i="4" s="1"/>
  <c r="D243" i="4"/>
  <c r="H243" i="4" s="1"/>
  <c r="D308" i="4"/>
  <c r="H308" i="4"/>
  <c r="C308" i="4"/>
  <c r="E308" i="4" s="1"/>
  <c r="D113" i="4"/>
  <c r="H113" i="4" s="1"/>
  <c r="C113" i="4"/>
  <c r="E113" i="4" s="1"/>
  <c r="I359" i="4"/>
  <c r="C271" i="4"/>
  <c r="E271" i="4" s="1"/>
  <c r="D271" i="4"/>
  <c r="H271" i="4" s="1"/>
  <c r="G337" i="4"/>
  <c r="I337" i="4" s="1"/>
  <c r="C337" i="4"/>
  <c r="E337" i="4" s="1"/>
  <c r="D337" i="4"/>
  <c r="H337" i="4"/>
  <c r="C299" i="4"/>
  <c r="E299" i="4" s="1"/>
  <c r="D299" i="4"/>
  <c r="H299" i="4" s="1"/>
  <c r="D221" i="4"/>
  <c r="H221" i="4" s="1"/>
  <c r="C221" i="4"/>
  <c r="E221" i="4" s="1"/>
  <c r="C237" i="4"/>
  <c r="D237" i="4"/>
  <c r="H237" i="4" s="1"/>
  <c r="C123" i="4"/>
  <c r="E123" i="4" s="1"/>
  <c r="D123" i="4"/>
  <c r="H123" i="4" s="1"/>
  <c r="G350" i="4"/>
  <c r="I350" i="4" s="1"/>
  <c r="C350" i="4"/>
  <c r="E350" i="4" s="1"/>
  <c r="H350" i="4"/>
  <c r="D350" i="4"/>
  <c r="C75" i="4"/>
  <c r="E75" i="4" s="1"/>
  <c r="D75" i="4"/>
  <c r="H75" i="4" s="1"/>
  <c r="C227" i="4"/>
  <c r="E227" i="4" s="1"/>
  <c r="D227" i="4"/>
  <c r="H227" i="4" s="1"/>
  <c r="H335" i="4"/>
  <c r="C335" i="4"/>
  <c r="E335" i="4" s="1"/>
  <c r="G335" i="4"/>
  <c r="I335" i="4" s="1"/>
  <c r="D335" i="4"/>
  <c r="D178" i="4"/>
  <c r="H178" i="4" s="1"/>
  <c r="C178" i="4"/>
  <c r="E178" i="4" s="1"/>
  <c r="D296" i="4"/>
  <c r="H296" i="4" s="1"/>
  <c r="C296" i="4"/>
  <c r="E296" i="4" s="1"/>
  <c r="C273" i="4"/>
  <c r="D273" i="4"/>
  <c r="H273" i="4" s="1"/>
  <c r="I382" i="4"/>
  <c r="C171" i="4"/>
  <c r="E171" i="4" s="1"/>
  <c r="D171" i="4"/>
  <c r="H171" i="4" s="1"/>
  <c r="C313" i="4"/>
  <c r="E313" i="4" s="1"/>
  <c r="D313" i="4"/>
  <c r="H313" i="4" s="1"/>
  <c r="C120" i="4"/>
  <c r="E120" i="4" s="1"/>
  <c r="D120" i="4"/>
  <c r="H120" i="4" s="1"/>
  <c r="D199" i="4"/>
  <c r="H199" i="4" s="1"/>
  <c r="C199" i="4"/>
  <c r="E199" i="4" s="1"/>
  <c r="C100" i="4"/>
  <c r="E100" i="4" s="1"/>
  <c r="D100" i="4"/>
  <c r="H100" i="4" s="1"/>
  <c r="I386" i="4"/>
  <c r="C141" i="4"/>
  <c r="E141" i="4" s="1"/>
  <c r="D141" i="4"/>
  <c r="H141" i="4" s="1"/>
  <c r="C220" i="4"/>
  <c r="E220" i="4" s="1"/>
  <c r="D220" i="4"/>
  <c r="H220" i="4" s="1"/>
  <c r="C297" i="4"/>
  <c r="E297" i="4" s="1"/>
  <c r="D297" i="4"/>
  <c r="H297" i="4" s="1"/>
  <c r="C212" i="4"/>
  <c r="D212" i="4"/>
  <c r="H212" i="4" s="1"/>
  <c r="C281" i="4"/>
  <c r="E281" i="4" s="1"/>
  <c r="D281" i="4"/>
  <c r="H281" i="4" s="1"/>
  <c r="D154" i="4"/>
  <c r="H154" i="4" s="1"/>
  <c r="C154" i="4"/>
  <c r="E154" i="4" s="1"/>
  <c r="D261" i="4"/>
  <c r="H261" i="4" s="1"/>
  <c r="C261" i="4"/>
  <c r="E261" i="4" s="1"/>
  <c r="D130" i="4"/>
  <c r="H130" i="4" s="1"/>
  <c r="C130" i="4"/>
  <c r="E130" i="4" s="1"/>
  <c r="D98" i="4"/>
  <c r="H98" i="4" s="1"/>
  <c r="C98" i="4"/>
  <c r="E98" i="4" s="1"/>
  <c r="C302" i="4"/>
  <c r="E302" i="4" s="1"/>
  <c r="D302" i="4"/>
  <c r="H302" i="4" s="1"/>
  <c r="C265" i="4"/>
  <c r="E265" i="4" s="1"/>
  <c r="D265" i="4"/>
  <c r="H265" i="4" s="1"/>
  <c r="C236" i="4"/>
  <c r="E236" i="4" s="1"/>
  <c r="D236" i="4"/>
  <c r="H236" i="4" s="1"/>
  <c r="C146" i="4"/>
  <c r="E146" i="4" s="1"/>
  <c r="D146" i="4"/>
  <c r="H146" i="4" s="1"/>
  <c r="I354" i="4"/>
  <c r="D267" i="4"/>
  <c r="H267" i="4" s="1"/>
  <c r="C267" i="4"/>
  <c r="E267" i="4" s="1"/>
  <c r="C204" i="4"/>
  <c r="E204" i="4" s="1"/>
  <c r="D204" i="4"/>
  <c r="H204" i="4" s="1"/>
  <c r="I370" i="4"/>
  <c r="C260" i="4"/>
  <c r="E260" i="4" s="1"/>
  <c r="D260" i="4"/>
  <c r="H260" i="4" s="1"/>
  <c r="C168" i="4"/>
  <c r="E168" i="4" s="1"/>
  <c r="D168" i="4"/>
  <c r="H168" i="4" s="1"/>
  <c r="D14" i="4"/>
  <c r="C14" i="4"/>
  <c r="E14" i="4" s="1"/>
  <c r="G14" i="4" s="1"/>
  <c r="I14" i="4" s="1"/>
  <c r="C305" i="4"/>
  <c r="E305" i="4" s="1"/>
  <c r="D305" i="4"/>
  <c r="H305" i="4" s="1"/>
  <c r="I383" i="4"/>
  <c r="D35" i="4"/>
  <c r="H35" i="4" s="1"/>
  <c r="C35" i="4"/>
  <c r="E35" i="4" s="1"/>
  <c r="C45" i="4"/>
  <c r="E45" i="4" s="1"/>
  <c r="D45" i="4"/>
  <c r="H45" i="4" s="1"/>
  <c r="I392" i="4"/>
  <c r="D226" i="4"/>
  <c r="H226" i="4" s="1"/>
  <c r="C226" i="4"/>
  <c r="E226" i="4" s="1"/>
  <c r="I377" i="4"/>
  <c r="I375" i="4"/>
  <c r="C219" i="4"/>
  <c r="E219" i="4" s="1"/>
  <c r="D219" i="4"/>
  <c r="H219" i="4" s="1"/>
  <c r="C275" i="4"/>
  <c r="E275" i="4" s="1"/>
  <c r="D275" i="4"/>
  <c r="H275" i="4" s="1"/>
  <c r="C244" i="4"/>
  <c r="D244" i="4"/>
  <c r="H244" i="4" s="1"/>
  <c r="C69" i="4"/>
  <c r="E69" i="4" s="1"/>
  <c r="D69" i="4"/>
  <c r="H69" i="4" s="1"/>
  <c r="D94" i="4"/>
  <c r="H94" i="4" s="1"/>
  <c r="C94" i="4"/>
  <c r="D60" i="4"/>
  <c r="H60" i="4" s="1"/>
  <c r="C60" i="4"/>
  <c r="E60" i="4" s="1"/>
  <c r="D164" i="4"/>
  <c r="H164" i="4" s="1"/>
  <c r="C164" i="4"/>
  <c r="E164" i="4" s="1"/>
  <c r="D238" i="4"/>
  <c r="H238" i="4" s="1"/>
  <c r="C238" i="4"/>
  <c r="E238" i="4" s="1"/>
  <c r="H324" i="4"/>
  <c r="G324" i="4"/>
  <c r="I324" i="4" s="1"/>
  <c r="D324" i="4"/>
  <c r="C324" i="4"/>
  <c r="E324" i="4" s="1"/>
  <c r="I388" i="4"/>
  <c r="D214" i="4"/>
  <c r="H214" i="4" s="1"/>
  <c r="C214" i="4"/>
  <c r="E214" i="4" s="1"/>
  <c r="D155" i="4"/>
  <c r="H155" i="4" s="1"/>
  <c r="C155" i="4"/>
  <c r="E155" i="4" s="1"/>
  <c r="C139" i="4"/>
  <c r="E139" i="4" s="1"/>
  <c r="D139" i="4"/>
  <c r="H139" i="4" s="1"/>
  <c r="C251" i="4"/>
  <c r="E251" i="4" s="1"/>
  <c r="D251" i="4"/>
  <c r="H251" i="4" s="1"/>
  <c r="D167" i="4"/>
  <c r="H167" i="4" s="1"/>
  <c r="C167" i="4"/>
  <c r="E167" i="4" s="1"/>
  <c r="I376" i="4"/>
  <c r="D70" i="4"/>
  <c r="H70" i="4" s="1"/>
  <c r="C70" i="4"/>
  <c r="E70" i="4" s="1"/>
  <c r="D11" i="4"/>
  <c r="C11" i="4"/>
  <c r="E11" i="4" s="1"/>
  <c r="G11" i="4" s="1"/>
  <c r="I11" i="4" s="1"/>
  <c r="C233" i="4"/>
  <c r="E233" i="4" s="1"/>
  <c r="D233" i="4"/>
  <c r="H233" i="4" s="1"/>
  <c r="C195" i="4"/>
  <c r="E195" i="4" s="1"/>
  <c r="D195" i="4"/>
  <c r="H195" i="4" s="1"/>
  <c r="D78" i="4"/>
  <c r="H78" i="4" s="1"/>
  <c r="C78" i="4"/>
  <c r="E78" i="4" s="1"/>
  <c r="G347" i="4"/>
  <c r="I347" i="4" s="1"/>
  <c r="H347" i="4"/>
  <c r="C347" i="4"/>
  <c r="E347" i="4" s="1"/>
  <c r="D347" i="4"/>
  <c r="C224" i="4"/>
  <c r="E224" i="4" s="1"/>
  <c r="D224" i="4"/>
  <c r="H224" i="4" s="1"/>
  <c r="C129" i="4"/>
  <c r="E129" i="4" s="1"/>
  <c r="D129" i="4"/>
  <c r="H129" i="4" s="1"/>
  <c r="D99" i="4"/>
  <c r="H99" i="4" s="1"/>
  <c r="C99" i="4"/>
  <c r="D22" i="4"/>
  <c r="H22" i="4" s="1"/>
  <c r="C22" i="4"/>
  <c r="E22" i="4" s="1"/>
  <c r="C234" i="4"/>
  <c r="E234" i="4" s="1"/>
  <c r="D234" i="4"/>
  <c r="H234" i="4" s="1"/>
  <c r="I400" i="4"/>
  <c r="C133" i="4"/>
  <c r="E133" i="4" s="1"/>
  <c r="D133" i="4"/>
  <c r="H133" i="4" s="1"/>
  <c r="C329" i="4"/>
  <c r="E329" i="4" s="1"/>
  <c r="D329" i="4"/>
  <c r="H329" i="4"/>
  <c r="G329" i="4"/>
  <c r="I329" i="4" s="1"/>
  <c r="C246" i="4"/>
  <c r="E246" i="4" s="1"/>
  <c r="D246" i="4"/>
  <c r="H246" i="4" s="1"/>
  <c r="I408" i="4"/>
  <c r="C125" i="4"/>
  <c r="E125" i="4" s="1"/>
  <c r="D125" i="4"/>
  <c r="H125" i="4" s="1"/>
  <c r="C176" i="4"/>
  <c r="E176" i="4" s="1"/>
  <c r="D176" i="4"/>
  <c r="H176" i="4" s="1"/>
  <c r="G333" i="4"/>
  <c r="I333" i="4" s="1"/>
  <c r="H333" i="4"/>
  <c r="C333" i="4"/>
  <c r="E333" i="4" s="1"/>
  <c r="D333" i="4"/>
  <c r="D292" i="4"/>
  <c r="H292" i="4" s="1"/>
  <c r="C292" i="4"/>
  <c r="E292" i="4" s="1"/>
  <c r="D30" i="4"/>
  <c r="H30" i="4" s="1"/>
  <c r="C30" i="4"/>
  <c r="I409" i="4"/>
  <c r="C285" i="4"/>
  <c r="E285" i="4" s="1"/>
  <c r="D285" i="4"/>
  <c r="H285" i="4" s="1"/>
  <c r="C248" i="4"/>
  <c r="E248" i="4" s="1"/>
  <c r="D248" i="4"/>
  <c r="H248" i="4" s="1"/>
  <c r="C211" i="4"/>
  <c r="E211" i="4" s="1"/>
  <c r="D211" i="4"/>
  <c r="H211" i="4" s="1"/>
  <c r="C174" i="4"/>
  <c r="E174" i="4" s="1"/>
  <c r="D174" i="4"/>
  <c r="H174" i="4" s="1"/>
  <c r="I360" i="4"/>
  <c r="I398" i="4"/>
  <c r="D200" i="4"/>
  <c r="H200" i="4" s="1"/>
  <c r="C200" i="4"/>
  <c r="E200" i="4" s="1"/>
  <c r="C189" i="4"/>
  <c r="E189" i="4" s="1"/>
  <c r="D189" i="4"/>
  <c r="H189" i="4" s="1"/>
  <c r="I414" i="4"/>
  <c r="C252" i="4"/>
  <c r="E252" i="4" s="1"/>
  <c r="D252" i="4"/>
  <c r="H252" i="4" s="1"/>
  <c r="D52" i="4"/>
  <c r="H52" i="4" s="1"/>
  <c r="C52" i="4"/>
  <c r="E52" i="4" s="1"/>
  <c r="I404" i="4"/>
  <c r="C259" i="4"/>
  <c r="D259" i="4"/>
  <c r="H259" i="4" s="1"/>
  <c r="D231" i="4"/>
  <c r="H231" i="4" s="1"/>
  <c r="C231" i="4"/>
  <c r="E231" i="4" s="1"/>
  <c r="D122" i="4"/>
  <c r="H122" i="4" s="1"/>
  <c r="C122" i="4"/>
  <c r="E122" i="4" s="1"/>
  <c r="I378" i="4"/>
  <c r="C293" i="4"/>
  <c r="D293" i="4"/>
  <c r="H293" i="4" s="1"/>
  <c r="D161" i="4"/>
  <c r="H161" i="4" s="1"/>
  <c r="C161" i="4"/>
  <c r="E161" i="4" s="1"/>
  <c r="C270" i="4"/>
  <c r="E270" i="4" s="1"/>
  <c r="D270" i="4"/>
  <c r="H270" i="4" s="1"/>
  <c r="I366" i="4"/>
  <c r="C186" i="4"/>
  <c r="E186" i="4" s="1"/>
  <c r="D186" i="4"/>
  <c r="H186" i="4" s="1"/>
  <c r="C162" i="4"/>
  <c r="E162" i="4" s="1"/>
  <c r="D162" i="4"/>
  <c r="H162" i="4" s="1"/>
  <c r="G328" i="4"/>
  <c r="I328" i="4" s="1"/>
  <c r="H328" i="4"/>
  <c r="C328" i="4"/>
  <c r="E328" i="4" s="1"/>
  <c r="D328" i="4"/>
  <c r="C255" i="4"/>
  <c r="E255" i="4" s="1"/>
  <c r="D255" i="4"/>
  <c r="H255" i="4" s="1"/>
  <c r="C294" i="4"/>
  <c r="E294" i="4" s="1"/>
  <c r="D294" i="4"/>
  <c r="H294" i="4" s="1"/>
  <c r="C205" i="4"/>
  <c r="D205" i="4"/>
  <c r="H205" i="4" s="1"/>
  <c r="I393" i="4"/>
  <c r="D229" i="4"/>
  <c r="H229" i="4" s="1"/>
  <c r="C229" i="4"/>
  <c r="E229" i="4" s="1"/>
  <c r="C142" i="4"/>
  <c r="E142" i="4" s="1"/>
  <c r="D142" i="4"/>
  <c r="H142" i="4" s="1"/>
  <c r="C276" i="4"/>
  <c r="E276" i="4" s="1"/>
  <c r="D276" i="4"/>
  <c r="H276" i="4" s="1"/>
  <c r="C253" i="4"/>
  <c r="D253" i="4"/>
  <c r="H253" i="4" s="1"/>
  <c r="D175" i="4"/>
  <c r="H175" i="4" s="1"/>
  <c r="C175" i="4"/>
  <c r="E175" i="4" s="1"/>
  <c r="C37" i="4"/>
  <c r="E37" i="4" s="1"/>
  <c r="D37" i="4"/>
  <c r="H37" i="4" s="1"/>
  <c r="C85" i="4"/>
  <c r="E85" i="4" s="1"/>
  <c r="D85" i="4"/>
  <c r="H85" i="4" s="1"/>
  <c r="D34" i="4"/>
  <c r="H34" i="4" s="1"/>
  <c r="C34" i="4"/>
  <c r="E34" i="4" s="1"/>
  <c r="C119" i="4"/>
  <c r="E119" i="4" s="1"/>
  <c r="D119" i="4"/>
  <c r="H119" i="4" s="1"/>
  <c r="G336" i="4"/>
  <c r="I336" i="4" s="1"/>
  <c r="C336" i="4"/>
  <c r="E336" i="4" s="1"/>
  <c r="D336" i="4"/>
  <c r="H336" i="4"/>
  <c r="D47" i="4"/>
  <c r="H47" i="4" s="1"/>
  <c r="C47" i="4"/>
  <c r="E47" i="4" s="1"/>
  <c r="D317" i="4"/>
  <c r="H317" i="4"/>
  <c r="C317" i="4"/>
  <c r="E317" i="4" s="1"/>
  <c r="D191" i="4"/>
  <c r="H191" i="4" s="1"/>
  <c r="C191" i="4"/>
  <c r="E191" i="4" s="1"/>
  <c r="C143" i="4"/>
  <c r="E143" i="4" s="1"/>
  <c r="D143" i="4"/>
  <c r="H143" i="4" s="1"/>
  <c r="D16" i="4"/>
  <c r="C16" i="4"/>
  <c r="E16" i="4" s="1"/>
  <c r="G16" i="4" s="1"/>
  <c r="I16" i="4" s="1"/>
  <c r="C166" i="4"/>
  <c r="E166" i="4" s="1"/>
  <c r="D166" i="4"/>
  <c r="H166" i="4" s="1"/>
  <c r="H346" i="4"/>
  <c r="G346" i="4"/>
  <c r="I346" i="4" s="1"/>
  <c r="C346" i="4"/>
  <c r="E346" i="4" s="1"/>
  <c r="D346" i="4"/>
  <c r="D201" i="4"/>
  <c r="H201" i="4" s="1"/>
  <c r="C201" i="4"/>
  <c r="E201" i="4" s="1"/>
  <c r="I355" i="4"/>
  <c r="G332" i="4"/>
  <c r="I332" i="4" s="1"/>
  <c r="C332" i="4"/>
  <c r="E332" i="4" s="1"/>
  <c r="H332" i="4"/>
  <c r="D332" i="4"/>
  <c r="C188" i="4"/>
  <c r="E188" i="4" s="1"/>
  <c r="D188" i="4"/>
  <c r="H188" i="4" s="1"/>
  <c r="C33" i="4"/>
  <c r="E33" i="4" s="1"/>
  <c r="D33" i="4"/>
  <c r="H33" i="4" s="1"/>
  <c r="D63" i="4"/>
  <c r="H63" i="4" s="1"/>
  <c r="C63" i="4"/>
  <c r="E63" i="4" s="1"/>
  <c r="I405" i="4"/>
  <c r="C84" i="4"/>
  <c r="E84" i="4" s="1"/>
  <c r="D84" i="4"/>
  <c r="H84" i="4" s="1"/>
  <c r="D107" i="4"/>
  <c r="H107" i="4" s="1"/>
  <c r="C107" i="4"/>
  <c r="E107" i="4" s="1"/>
  <c r="C183" i="4"/>
  <c r="E183" i="4" s="1"/>
  <c r="D183" i="4"/>
  <c r="H183" i="4" s="1"/>
  <c r="I402" i="4"/>
  <c r="C268" i="4"/>
  <c r="E268" i="4" s="1"/>
  <c r="D268" i="4"/>
  <c r="H268" i="4" s="1"/>
  <c r="D17" i="4"/>
  <c r="C17" i="4"/>
  <c r="E17" i="4" s="1"/>
  <c r="G17" i="4" s="1"/>
  <c r="I17" i="4" s="1"/>
  <c r="C13" i="4"/>
  <c r="E13" i="4" s="1"/>
  <c r="G13" i="4" s="1"/>
  <c r="I13" i="4" s="1"/>
  <c r="D13" i="4"/>
  <c r="I421" i="4"/>
  <c r="D51" i="4"/>
  <c r="H51" i="4" s="1"/>
  <c r="C51" i="4"/>
  <c r="E51" i="4" s="1"/>
  <c r="C93" i="4"/>
  <c r="E93" i="4" s="1"/>
  <c r="D93" i="4"/>
  <c r="H93" i="4" s="1"/>
  <c r="C41" i="4"/>
  <c r="E41" i="4" s="1"/>
  <c r="D41" i="4"/>
  <c r="H41" i="4" s="1"/>
  <c r="H348" i="4"/>
  <c r="D348" i="4"/>
  <c r="G348" i="4"/>
  <c r="I348" i="4" s="1"/>
  <c r="C348" i="4"/>
  <c r="E348" i="4" s="1"/>
  <c r="D310" i="4"/>
  <c r="H310" i="4" s="1"/>
  <c r="G310" i="4"/>
  <c r="I310" i="4" s="1"/>
  <c r="C310" i="4"/>
  <c r="E310" i="4" s="1"/>
  <c r="C79" i="4"/>
  <c r="E79" i="4" s="1"/>
  <c r="D79" i="4"/>
  <c r="H79" i="4" s="1"/>
  <c r="D300" i="4"/>
  <c r="H300" i="4" s="1"/>
  <c r="C300" i="4"/>
  <c r="E300" i="4" s="1"/>
  <c r="D185" i="4"/>
  <c r="H185" i="4" s="1"/>
  <c r="C185" i="4"/>
  <c r="E185" i="4" s="1"/>
  <c r="C156" i="4"/>
  <c r="E156" i="4" s="1"/>
  <c r="D156" i="4"/>
  <c r="H156" i="4" s="1"/>
  <c r="I412" i="4"/>
  <c r="C157" i="4"/>
  <c r="E157" i="4" s="1"/>
  <c r="D157" i="4"/>
  <c r="H157" i="4" s="1"/>
  <c r="D36" i="4"/>
  <c r="H36" i="4" s="1"/>
  <c r="C36" i="4"/>
  <c r="E36" i="4" s="1"/>
  <c r="C239" i="4"/>
  <c r="E239" i="4" s="1"/>
  <c r="D239" i="4"/>
  <c r="H239" i="4" s="1"/>
  <c r="C29" i="4"/>
  <c r="E29" i="4" s="1"/>
  <c r="D29" i="4"/>
  <c r="H29" i="4" s="1"/>
  <c r="C338" i="4"/>
  <c r="E338" i="4" s="1"/>
  <c r="D338" i="4"/>
  <c r="H338" i="4"/>
  <c r="G338" i="4"/>
  <c r="I338" i="4" s="1"/>
  <c r="H349" i="4"/>
  <c r="G349" i="4"/>
  <c r="I349" i="4" s="1"/>
  <c r="C349" i="4"/>
  <c r="E349" i="4" s="1"/>
  <c r="D349" i="4"/>
  <c r="D23" i="4"/>
  <c r="H23" i="4" s="1"/>
  <c r="C23" i="4"/>
  <c r="E23" i="4" s="1"/>
  <c r="C172" i="4"/>
  <c r="E172" i="4" s="1"/>
  <c r="D172" i="4"/>
  <c r="H172" i="4" s="1"/>
  <c r="D114" i="4"/>
  <c r="H114" i="4" s="1"/>
  <c r="C114" i="4"/>
  <c r="E114" i="4" s="1"/>
  <c r="D65" i="4"/>
  <c r="H65" i="4" s="1"/>
  <c r="C65" i="4"/>
  <c r="E65" i="4" s="1"/>
  <c r="D306" i="4"/>
  <c r="H306" i="4" s="1"/>
  <c r="C306" i="4"/>
  <c r="D110" i="4"/>
  <c r="H110" i="4" s="1"/>
  <c r="C110" i="4"/>
  <c r="E110" i="4" s="1"/>
  <c r="I422" i="4"/>
  <c r="I410" i="4"/>
  <c r="C242" i="4"/>
  <c r="E242" i="4" s="1"/>
  <c r="D242" i="4"/>
  <c r="H242" i="4" s="1"/>
  <c r="D106" i="4"/>
  <c r="H106" i="4" s="1"/>
  <c r="C106" i="4"/>
  <c r="E106" i="4" s="1"/>
  <c r="C209" i="4"/>
  <c r="E209" i="4" s="1"/>
  <c r="D209" i="4"/>
  <c r="H209" i="4" s="1"/>
  <c r="D31" i="4"/>
  <c r="H31" i="4" s="1"/>
  <c r="C31" i="4"/>
  <c r="E31" i="4" s="1"/>
  <c r="C152" i="4"/>
  <c r="D152" i="4"/>
  <c r="H152" i="4" s="1"/>
  <c r="C21" i="4"/>
  <c r="E21" i="4" s="1"/>
  <c r="D21" i="4"/>
  <c r="H21" i="4" s="1"/>
  <c r="C192" i="4"/>
  <c r="E192" i="4" s="1"/>
  <c r="D192" i="4"/>
  <c r="H192" i="4" s="1"/>
  <c r="C279" i="4"/>
  <c r="E279" i="4" s="1"/>
  <c r="D279" i="4"/>
  <c r="H279" i="4" s="1"/>
  <c r="C112" i="4"/>
  <c r="E112" i="4" s="1"/>
  <c r="D112" i="4"/>
  <c r="H112" i="4" s="1"/>
  <c r="C247" i="4"/>
  <c r="E247" i="4" s="1"/>
  <c r="D247" i="4"/>
  <c r="H247" i="4" s="1"/>
  <c r="C71" i="4"/>
  <c r="D71" i="4"/>
  <c r="H71" i="4" s="1"/>
  <c r="D6" i="4"/>
  <c r="C6" i="4"/>
  <c r="E6" i="4" s="1"/>
  <c r="G6" i="4" s="1"/>
  <c r="I6" i="4" s="1"/>
  <c r="D39" i="4"/>
  <c r="H39" i="4" s="1"/>
  <c r="C39" i="4"/>
  <c r="G334" i="4"/>
  <c r="I334" i="4" s="1"/>
  <c r="C334" i="4"/>
  <c r="E334" i="4" s="1"/>
  <c r="H334" i="4"/>
  <c r="D334" i="4"/>
  <c r="I399" i="4"/>
  <c r="C124" i="4"/>
  <c r="E124" i="4" s="1"/>
  <c r="D124" i="4"/>
  <c r="H124" i="4" s="1"/>
  <c r="C118" i="4"/>
  <c r="E118" i="4" s="1"/>
  <c r="D118" i="4"/>
  <c r="H118" i="4" s="1"/>
  <c r="D73" i="4"/>
  <c r="H73" i="4" s="1"/>
  <c r="C73" i="4"/>
  <c r="E73" i="4" s="1"/>
  <c r="I396" i="4"/>
  <c r="C8" i="4"/>
  <c r="E8" i="4" s="1"/>
  <c r="G8" i="4" s="1"/>
  <c r="I8" i="4" s="1"/>
  <c r="D8" i="4"/>
  <c r="D38" i="4"/>
  <c r="H38" i="4" s="1"/>
  <c r="C38" i="4"/>
  <c r="E38" i="4" s="1"/>
  <c r="I406" i="4"/>
  <c r="C126" i="4"/>
  <c r="E126" i="4" s="1"/>
  <c r="D126" i="4"/>
  <c r="H126" i="4" s="1"/>
  <c r="C206" i="4"/>
  <c r="E206" i="4" s="1"/>
  <c r="D206" i="4"/>
  <c r="H206" i="4" s="1"/>
  <c r="D54" i="4"/>
  <c r="H54" i="4" s="1"/>
  <c r="C54" i="4"/>
  <c r="E54" i="4" s="1"/>
  <c r="C235" i="4"/>
  <c r="E235" i="4" s="1"/>
  <c r="D235" i="4"/>
  <c r="H235" i="4" s="1"/>
  <c r="I379" i="4"/>
  <c r="C24" i="4"/>
  <c r="E24" i="4" s="1"/>
  <c r="D24" i="4"/>
  <c r="H24" i="4" s="1"/>
  <c r="C97" i="4"/>
  <c r="E97" i="4" s="1"/>
  <c r="D97" i="4"/>
  <c r="H97" i="4" s="1"/>
  <c r="I420" i="4"/>
  <c r="I374" i="4"/>
  <c r="C319" i="4"/>
  <c r="E319" i="4" s="1"/>
  <c r="G319" i="4"/>
  <c r="I319" i="4" s="1"/>
  <c r="H319" i="4"/>
  <c r="D319" i="4"/>
  <c r="D136" i="4"/>
  <c r="H136" i="4" s="1"/>
  <c r="C136" i="4"/>
  <c r="E136" i="4" s="1"/>
  <c r="C262" i="4"/>
  <c r="E262" i="4" s="1"/>
  <c r="D262" i="4"/>
  <c r="H262" i="4" s="1"/>
  <c r="C312" i="4"/>
  <c r="E312" i="4" s="1"/>
  <c r="D312" i="4"/>
  <c r="H312" i="4"/>
  <c r="C121" i="4"/>
  <c r="E121" i="4" s="1"/>
  <c r="D121" i="4"/>
  <c r="H121" i="4" s="1"/>
  <c r="C315" i="4"/>
  <c r="E315" i="4" s="1"/>
  <c r="D315" i="4"/>
  <c r="H315" i="4" s="1"/>
  <c r="C134" i="4"/>
  <c r="E134" i="4" s="1"/>
  <c r="D134" i="4"/>
  <c r="H134" i="4" s="1"/>
  <c r="C117" i="4"/>
  <c r="E117" i="4" s="1"/>
  <c r="D117" i="4"/>
  <c r="H117" i="4" s="1"/>
  <c r="C341" i="4"/>
  <c r="E341" i="4" s="1"/>
  <c r="G341" i="4"/>
  <c r="I341" i="4" s="1"/>
  <c r="H341" i="4"/>
  <c r="D341" i="4"/>
  <c r="D82" i="4"/>
  <c r="H82" i="4" s="1"/>
  <c r="C82" i="4"/>
  <c r="E82" i="4" s="1"/>
  <c r="I373" i="4"/>
  <c r="H327" i="4"/>
  <c r="C327" i="4"/>
  <c r="E327" i="4" s="1"/>
  <c r="G327" i="4"/>
  <c r="I327" i="4" s="1"/>
  <c r="D327" i="4"/>
  <c r="C301" i="4"/>
  <c r="E301" i="4" s="1"/>
  <c r="D301" i="4"/>
  <c r="H301" i="4" s="1"/>
  <c r="C278" i="4"/>
  <c r="D278" i="4"/>
  <c r="H278" i="4" s="1"/>
  <c r="D163" i="4"/>
  <c r="H163" i="4" s="1"/>
  <c r="C163" i="4"/>
  <c r="E163" i="4" s="1"/>
  <c r="D81" i="4"/>
  <c r="H81" i="4" s="1"/>
  <c r="C81" i="4"/>
  <c r="E81" i="4" s="1"/>
  <c r="D20" i="4"/>
  <c r="C20" i="4"/>
  <c r="E20" i="4" s="1"/>
  <c r="D216" i="4"/>
  <c r="H216" i="4" s="1"/>
  <c r="C216" i="4"/>
  <c r="E216" i="4" s="1"/>
  <c r="I418" i="4"/>
  <c r="I389" i="4"/>
  <c r="D4" i="4"/>
  <c r="C4" i="4"/>
  <c r="E4" i="4" s="1"/>
  <c r="G4" i="4" s="1"/>
  <c r="C228" i="4"/>
  <c r="E228" i="4" s="1"/>
  <c r="D228" i="4"/>
  <c r="H228" i="4" s="1"/>
  <c r="C330" i="4"/>
  <c r="E330" i="4" s="1"/>
  <c r="D330" i="4"/>
  <c r="H330" i="4"/>
  <c r="G330" i="4"/>
  <c r="I330" i="4" s="1"/>
  <c r="I394" i="4"/>
  <c r="D76" i="4"/>
  <c r="H76" i="4" s="1"/>
  <c r="C76" i="4"/>
  <c r="E76" i="4" s="1"/>
  <c r="I361" i="4"/>
  <c r="I411" i="4"/>
  <c r="C280" i="4"/>
  <c r="E280" i="4" s="1"/>
  <c r="D280" i="4"/>
  <c r="H280" i="4" s="1"/>
  <c r="D269" i="4"/>
  <c r="H269" i="4" s="1"/>
  <c r="C269" i="4"/>
  <c r="E269" i="4" s="1"/>
  <c r="I397" i="4"/>
  <c r="D160" i="4"/>
  <c r="H160" i="4" s="1"/>
  <c r="C160" i="4"/>
  <c r="E160" i="4" s="1"/>
  <c r="D111" i="4"/>
  <c r="H111" i="4" s="1"/>
  <c r="C111" i="4"/>
  <c r="E111" i="4" s="1"/>
  <c r="I380" i="4"/>
  <c r="C286" i="4"/>
  <c r="E286" i="4" s="1"/>
  <c r="D286" i="4"/>
  <c r="H286" i="4" s="1"/>
  <c r="I368" i="4"/>
  <c r="I367" i="4"/>
  <c r="D102" i="4"/>
  <c r="H102" i="4" s="1"/>
  <c r="C102" i="4"/>
  <c r="E102" i="4" s="1"/>
  <c r="I364" i="4"/>
  <c r="I385" i="4"/>
  <c r="D58" i="4"/>
  <c r="H58" i="4" s="1"/>
  <c r="C58" i="4"/>
  <c r="E58" i="4" s="1"/>
  <c r="C15" i="4"/>
  <c r="E15" i="4" s="1"/>
  <c r="G15" i="4" s="1"/>
  <c r="I15" i="4" s="1"/>
  <c r="D15" i="4"/>
  <c r="D44" i="4"/>
  <c r="H44" i="4" s="1"/>
  <c r="C44" i="4"/>
  <c r="E44" i="4" s="1"/>
  <c r="C190" i="4"/>
  <c r="E190" i="4" s="1"/>
  <c r="D190" i="4"/>
  <c r="H190" i="4" s="1"/>
  <c r="D19" i="4"/>
  <c r="C19" i="4"/>
  <c r="E19" i="4" s="1"/>
  <c r="G19" i="4" s="1"/>
  <c r="I19" i="4" s="1"/>
  <c r="H339" i="4"/>
  <c r="G339" i="4"/>
  <c r="I339" i="4" s="1"/>
  <c r="C339" i="4"/>
  <c r="E339" i="4" s="1"/>
  <c r="D339" i="4"/>
  <c r="D90" i="4"/>
  <c r="H90" i="4" s="1"/>
  <c r="C90" i="4"/>
  <c r="E90" i="4" s="1"/>
  <c r="D287" i="4"/>
  <c r="H287" i="4" s="1"/>
  <c r="C287" i="4"/>
  <c r="E287" i="4" s="1"/>
  <c r="I369" i="4"/>
  <c r="D72" i="4"/>
  <c r="H72" i="4" s="1"/>
  <c r="C72" i="4"/>
  <c r="E72" i="4" s="1"/>
  <c r="D197" i="4"/>
  <c r="H197" i="4" s="1"/>
  <c r="C197" i="4"/>
  <c r="E197" i="4" s="1"/>
  <c r="D240" i="4"/>
  <c r="H240" i="4" s="1"/>
  <c r="C240" i="4"/>
  <c r="E240" i="4" s="1"/>
  <c r="I416" i="4"/>
  <c r="G320" i="4"/>
  <c r="I320" i="4" s="1"/>
  <c r="D320" i="4"/>
  <c r="H320" i="4"/>
  <c r="C320" i="4"/>
  <c r="E320" i="4" s="1"/>
  <c r="D108" i="4"/>
  <c r="H108" i="4" s="1"/>
  <c r="C108" i="4"/>
  <c r="E108" i="4" s="1"/>
  <c r="C225" i="4"/>
  <c r="E225" i="4" s="1"/>
  <c r="D225" i="4"/>
  <c r="H225" i="4" s="1"/>
  <c r="C311" i="4"/>
  <c r="E311" i="4" s="1"/>
  <c r="G311" i="4"/>
  <c r="I311" i="4" s="1"/>
  <c r="D311" i="4"/>
  <c r="H311" i="4" s="1"/>
  <c r="D88" i="4"/>
  <c r="H88" i="4" s="1"/>
  <c r="C88" i="4"/>
  <c r="E88" i="4" s="1"/>
  <c r="D202" i="4"/>
  <c r="H202" i="4" s="1"/>
  <c r="C202" i="4"/>
  <c r="E202" i="4" s="1"/>
  <c r="D50" i="4"/>
  <c r="H50" i="4" s="1"/>
  <c r="C50" i="4"/>
  <c r="E50" i="4" s="1"/>
  <c r="C291" i="4"/>
  <c r="E291" i="4" s="1"/>
  <c r="D291" i="4"/>
  <c r="H291" i="4" s="1"/>
  <c r="I413" i="4"/>
  <c r="I353" i="4"/>
  <c r="C256" i="4"/>
  <c r="E256" i="4" s="1"/>
  <c r="D256" i="4"/>
  <c r="H256" i="4" s="1"/>
  <c r="I384" i="4"/>
  <c r="I363" i="4"/>
  <c r="G322" i="4"/>
  <c r="I322" i="4" s="1"/>
  <c r="C322" i="4"/>
  <c r="E322" i="4" s="1"/>
  <c r="H322" i="4"/>
  <c r="D322" i="4"/>
  <c r="D7" i="4"/>
  <c r="C7" i="4"/>
  <c r="E7" i="4" s="1"/>
  <c r="G7" i="4" s="1"/>
  <c r="I7" i="4" s="1"/>
  <c r="D179" i="4"/>
  <c r="H179" i="4" s="1"/>
  <c r="C179" i="4"/>
  <c r="E179" i="4" s="1"/>
  <c r="D66" i="4"/>
  <c r="H66" i="4" s="1"/>
  <c r="C66" i="4"/>
  <c r="E66" i="4" s="1"/>
  <c r="I391" i="4"/>
  <c r="C10" i="4"/>
  <c r="E10" i="4" s="1"/>
  <c r="G10" i="4" s="1"/>
  <c r="I10" i="4" s="1"/>
  <c r="D10" i="4"/>
  <c r="C250" i="4"/>
  <c r="E250" i="4" s="1"/>
  <c r="D250" i="4"/>
  <c r="H250" i="4" s="1"/>
  <c r="C295" i="4"/>
  <c r="E295" i="4" s="1"/>
  <c r="D295" i="4"/>
  <c r="H295" i="4" s="1"/>
  <c r="C147" i="4"/>
  <c r="E147" i="4" s="1"/>
  <c r="D147" i="4"/>
  <c r="H147" i="4" s="1"/>
  <c r="I423" i="4"/>
  <c r="D208" i="4"/>
  <c r="H208" i="4" s="1"/>
  <c r="C208" i="4"/>
  <c r="E208" i="4" s="1"/>
  <c r="D274" i="4"/>
  <c r="H274" i="4" s="1"/>
  <c r="C274" i="4"/>
  <c r="E274" i="4" s="1"/>
  <c r="C165" i="4"/>
  <c r="E165" i="4" s="1"/>
  <c r="D165" i="4"/>
  <c r="H165" i="4" s="1"/>
  <c r="D55" i="4"/>
  <c r="H55" i="4" s="1"/>
  <c r="C55" i="4"/>
  <c r="E55" i="4" s="1"/>
  <c r="H323" i="4"/>
  <c r="G323" i="4"/>
  <c r="I323" i="4" s="1"/>
  <c r="C323" i="4"/>
  <c r="E323" i="4" s="1"/>
  <c r="D323" i="4"/>
  <c r="G343" i="4"/>
  <c r="I343" i="4" s="1"/>
  <c r="C343" i="4"/>
  <c r="E343" i="4" s="1"/>
  <c r="D343" i="4"/>
  <c r="H343" i="4"/>
  <c r="D26" i="4"/>
  <c r="H26" i="4" s="1"/>
  <c r="C26" i="4"/>
  <c r="E26" i="4" s="1"/>
  <c r="D91" i="4"/>
  <c r="H91" i="4" s="1"/>
  <c r="C91" i="4"/>
  <c r="E91" i="4" s="1"/>
  <c r="C169" i="4"/>
  <c r="E169" i="4" s="1"/>
  <c r="D169" i="4"/>
  <c r="H169" i="4" s="1"/>
  <c r="I407" i="4"/>
  <c r="C277" i="4"/>
  <c r="E277" i="4" s="1"/>
  <c r="D277" i="4"/>
  <c r="H277" i="4" s="1"/>
  <c r="I417" i="4"/>
  <c r="C249" i="4"/>
  <c r="E249" i="4" s="1"/>
  <c r="D249" i="4"/>
  <c r="H249" i="4" s="1"/>
  <c r="D115" i="4"/>
  <c r="H115" i="4" s="1"/>
  <c r="C115" i="4"/>
  <c r="E115" i="4" s="1"/>
  <c r="D109" i="4"/>
  <c r="H109" i="4" s="1"/>
  <c r="C109" i="4"/>
  <c r="E109" i="4" s="1"/>
  <c r="D101" i="4"/>
  <c r="H101" i="4" s="1"/>
  <c r="C101" i="4"/>
  <c r="E101" i="4" s="1"/>
  <c r="C230" i="4"/>
  <c r="E230" i="4" s="1"/>
  <c r="D230" i="4"/>
  <c r="H230" i="4" s="1"/>
  <c r="C284" i="4"/>
  <c r="E284" i="4" s="1"/>
  <c r="D284" i="4"/>
  <c r="H284" i="4" s="1"/>
  <c r="C309" i="4"/>
  <c r="E309" i="4" s="1"/>
  <c r="D309" i="4"/>
  <c r="H309" i="4" s="1"/>
  <c r="D181" i="4"/>
  <c r="H181" i="4" s="1"/>
  <c r="C181" i="4"/>
  <c r="E181" i="4" s="1"/>
  <c r="C198" i="4"/>
  <c r="E198" i="4" s="1"/>
  <c r="D198" i="4"/>
  <c r="H198" i="4" s="1"/>
  <c r="D318" i="4"/>
  <c r="H318" i="4" s="1"/>
  <c r="C318" i="4"/>
  <c r="E318" i="4" s="1"/>
  <c r="H351" i="4"/>
  <c r="C351" i="4"/>
  <c r="E351" i="4" s="1"/>
  <c r="D351" i="4"/>
  <c r="G351" i="4"/>
  <c r="I351" i="4" s="1"/>
  <c r="D105" i="4"/>
  <c r="H105" i="4" s="1"/>
  <c r="C105" i="4"/>
  <c r="E105" i="4" s="1"/>
  <c r="C222" i="4"/>
  <c r="E222" i="4" s="1"/>
  <c r="D222" i="4"/>
  <c r="H222" i="4" s="1"/>
  <c r="D135" i="4"/>
  <c r="H135" i="4" s="1"/>
  <c r="C135" i="4"/>
  <c r="E135" i="4" s="1"/>
  <c r="G331" i="4"/>
  <c r="I331" i="4" s="1"/>
  <c r="H331" i="4"/>
  <c r="C331" i="4"/>
  <c r="E331" i="4" s="1"/>
  <c r="D331" i="4"/>
  <c r="C304" i="4"/>
  <c r="E304" i="4" s="1"/>
  <c r="D304" i="4"/>
  <c r="H304" i="4" s="1"/>
  <c r="C210" i="4"/>
  <c r="E210" i="4" s="1"/>
  <c r="D210" i="4"/>
  <c r="H210" i="4" s="1"/>
  <c r="D57" i="4"/>
  <c r="H57" i="4" s="1"/>
  <c r="C57" i="4"/>
  <c r="E57" i="4" s="1"/>
  <c r="D92" i="4"/>
  <c r="H92" i="4" s="1"/>
  <c r="C92" i="4"/>
  <c r="E92" i="4" s="1"/>
  <c r="C193" i="4"/>
  <c r="E193" i="4" s="1"/>
  <c r="D193" i="4"/>
  <c r="H193" i="4" s="1"/>
  <c r="D290" i="4"/>
  <c r="H290" i="4" s="1"/>
  <c r="C290" i="4"/>
  <c r="E290" i="4" s="1"/>
  <c r="C254" i="4"/>
  <c r="E254" i="4" s="1"/>
  <c r="D254" i="4"/>
  <c r="H254" i="4" s="1"/>
  <c r="C132" i="4"/>
  <c r="E132" i="4" s="1"/>
  <c r="D132" i="4"/>
  <c r="H132" i="4" s="1"/>
  <c r="D303" i="4"/>
  <c r="H303" i="4" s="1"/>
  <c r="C303" i="4"/>
  <c r="E303" i="4" s="1"/>
  <c r="D128" i="4"/>
  <c r="H128" i="4" s="1"/>
  <c r="C128" i="4"/>
  <c r="E128" i="4" s="1"/>
  <c r="C223" i="4"/>
  <c r="E223" i="4" s="1"/>
  <c r="D223" i="4"/>
  <c r="H223" i="4" s="1"/>
  <c r="H325" i="4"/>
  <c r="G325" i="4"/>
  <c r="I325" i="4" s="1"/>
  <c r="D325" i="4"/>
  <c r="C325" i="4"/>
  <c r="E325" i="4" s="1"/>
  <c r="D77" i="4"/>
  <c r="H77" i="4" s="1"/>
  <c r="C77" i="4"/>
  <c r="E77" i="4" s="1"/>
  <c r="I365" i="4"/>
  <c r="C316" i="4"/>
  <c r="E316" i="4" s="1"/>
  <c r="D316" i="4"/>
  <c r="H316" i="4" s="1"/>
  <c r="G316" i="4"/>
  <c r="I316" i="4" s="1"/>
  <c r="D62" i="4"/>
  <c r="H62" i="4" s="1"/>
  <c r="C62" i="4"/>
  <c r="E62" i="4" s="1"/>
  <c r="D86" i="4"/>
  <c r="H86" i="4" s="1"/>
  <c r="C86" i="4"/>
  <c r="E86" i="4" s="1"/>
  <c r="C196" i="4"/>
  <c r="E196" i="4" s="1"/>
  <c r="D196" i="4"/>
  <c r="H196" i="4" s="1"/>
  <c r="C282" i="4"/>
  <c r="E282" i="4" s="1"/>
  <c r="D282" i="4"/>
  <c r="H282" i="4" s="1"/>
  <c r="C215" i="4"/>
  <c r="E215" i="4" s="1"/>
  <c r="D215" i="4"/>
  <c r="H215" i="4" s="1"/>
  <c r="D263" i="4"/>
  <c r="H263" i="4" s="1"/>
  <c r="C263" i="4"/>
  <c r="E263" i="4" s="1"/>
  <c r="D144" i="4"/>
  <c r="H144" i="4" s="1"/>
  <c r="C144" i="4"/>
  <c r="E144" i="4" s="1"/>
  <c r="C257" i="4"/>
  <c r="E257" i="4" s="1"/>
  <c r="D257" i="4"/>
  <c r="H257" i="4" s="1"/>
  <c r="C289" i="4"/>
  <c r="E289" i="4" s="1"/>
  <c r="D289" i="4"/>
  <c r="H289" i="4" s="1"/>
  <c r="D68" i="4"/>
  <c r="H68" i="4" s="1"/>
  <c r="C68" i="4"/>
  <c r="E68" i="4" s="1"/>
  <c r="D298" i="4"/>
  <c r="H298" i="4" s="1"/>
  <c r="C298" i="4"/>
  <c r="E298" i="4" s="1"/>
  <c r="D80" i="4"/>
  <c r="H80" i="4" s="1"/>
  <c r="C80" i="4"/>
  <c r="E80" i="4" s="1"/>
  <c r="D307" i="4"/>
  <c r="H307" i="4" s="1"/>
  <c r="C307" i="4"/>
  <c r="E307" i="4" s="1"/>
  <c r="G307" i="4"/>
  <c r="I307" i="4" s="1"/>
  <c r="I371" i="4"/>
  <c r="D42" i="4"/>
  <c r="H42" i="4" s="1"/>
  <c r="C42" i="4"/>
  <c r="E42" i="4" s="1"/>
  <c r="I387" i="4"/>
  <c r="D95" i="4"/>
  <c r="H95" i="4" s="1"/>
  <c r="C95" i="4"/>
  <c r="E95" i="4" s="1"/>
  <c r="I424" i="4"/>
  <c r="C74" i="4"/>
  <c r="E74" i="4" s="1"/>
  <c r="D74" i="4"/>
  <c r="H74" i="4" s="1"/>
  <c r="D104" i="4"/>
  <c r="H104" i="4" s="1"/>
  <c r="C104" i="4"/>
  <c r="E104" i="4" s="1"/>
  <c r="D56" i="4"/>
  <c r="H56" i="4" s="1"/>
  <c r="C56" i="4"/>
  <c r="E56" i="4" s="1"/>
  <c r="C283" i="4"/>
  <c r="E283" i="4" s="1"/>
  <c r="D283" i="4"/>
  <c r="H283" i="4" s="1"/>
  <c r="D43" i="4"/>
  <c r="H43" i="4" s="1"/>
  <c r="C43" i="4"/>
  <c r="E43" i="4" s="1"/>
  <c r="C137" i="4"/>
  <c r="E137" i="4" s="1"/>
  <c r="D137" i="4"/>
  <c r="H137" i="4" s="1"/>
  <c r="C177" i="4"/>
  <c r="E177" i="4" s="1"/>
  <c r="D177" i="4"/>
  <c r="H177" i="4" s="1"/>
  <c r="D245" i="4"/>
  <c r="H245" i="4" s="1"/>
  <c r="C245" i="4"/>
  <c r="E245" i="4" s="1"/>
  <c r="D40" i="4"/>
  <c r="H40" i="4" s="1"/>
  <c r="C40" i="4"/>
  <c r="E40" i="4" s="1"/>
  <c r="I357" i="4"/>
  <c r="G344" i="4"/>
  <c r="I344" i="4" s="1"/>
  <c r="D344" i="4"/>
  <c r="H344" i="4"/>
  <c r="C344" i="4"/>
  <c r="E344" i="4" s="1"/>
  <c r="D159" i="4"/>
  <c r="H159" i="4" s="1"/>
  <c r="C159" i="4"/>
  <c r="E159" i="4" s="1"/>
  <c r="C9" i="4"/>
  <c r="E9" i="4" s="1"/>
  <c r="G9" i="4" s="1"/>
  <c r="I9" i="4" s="1"/>
  <c r="D9" i="4"/>
  <c r="D27" i="4"/>
  <c r="H27" i="4" s="1"/>
  <c r="C27" i="4"/>
  <c r="E27" i="4" s="1"/>
  <c r="G326" i="4"/>
  <c r="I326" i="4" s="1"/>
  <c r="D326" i="4"/>
  <c r="H326" i="4"/>
  <c r="C326" i="4"/>
  <c r="E326" i="4" s="1"/>
  <c r="D96" i="4"/>
  <c r="H96" i="4" s="1"/>
  <c r="C96" i="4"/>
  <c r="E96" i="4" s="1"/>
  <c r="D218" i="4"/>
  <c r="H218" i="4" s="1"/>
  <c r="C218" i="4"/>
  <c r="E218" i="4" s="1"/>
  <c r="D170" i="4"/>
  <c r="H170" i="4" s="1"/>
  <c r="C170" i="4"/>
  <c r="E170" i="4" s="1"/>
  <c r="C158" i="4"/>
  <c r="E158" i="4" s="1"/>
  <c r="D158" i="4"/>
  <c r="H158" i="4" s="1"/>
  <c r="I362" i="4"/>
  <c r="D59" i="4"/>
  <c r="H59" i="4" s="1"/>
  <c r="C59" i="4"/>
  <c r="E59" i="4" s="1"/>
  <c r="D217" i="4"/>
  <c r="H217" i="4" s="1"/>
  <c r="C217" i="4"/>
  <c r="E217" i="4" s="1"/>
  <c r="I372" i="4"/>
  <c r="C187" i="4"/>
  <c r="E187" i="4" s="1"/>
  <c r="D187" i="4"/>
  <c r="H187" i="4" s="1"/>
  <c r="C53" i="4"/>
  <c r="E53" i="4" s="1"/>
  <c r="D53" i="4"/>
  <c r="H53" i="4" s="1"/>
  <c r="C180" i="4"/>
  <c r="E180" i="4" s="1"/>
  <c r="D180" i="4"/>
  <c r="H180" i="4" s="1"/>
  <c r="I390" i="4"/>
  <c r="C12" i="4"/>
  <c r="E12" i="4" s="1"/>
  <c r="D12" i="4"/>
  <c r="D272" i="4"/>
  <c r="H272" i="4" s="1"/>
  <c r="C272" i="4"/>
  <c r="E272" i="4" s="1"/>
  <c r="C314" i="4"/>
  <c r="E314" i="4" s="1"/>
  <c r="D314" i="4"/>
  <c r="H314" i="4" s="1"/>
  <c r="I419" i="4"/>
  <c r="D145" i="4"/>
  <c r="H145" i="4" s="1"/>
  <c r="C145" i="4"/>
  <c r="E145" i="4" s="1"/>
  <c r="C153" i="4"/>
  <c r="E153" i="4" s="1"/>
  <c r="D153" i="4"/>
  <c r="H153" i="4" s="1"/>
  <c r="I381" i="4"/>
  <c r="D64" i="4"/>
  <c r="H64" i="4" s="1"/>
  <c r="C64" i="4"/>
  <c r="E64" i="4" s="1"/>
  <c r="C127" i="4"/>
  <c r="E127" i="4" s="1"/>
  <c r="D127" i="4"/>
  <c r="H127" i="4" s="1"/>
  <c r="D241" i="4"/>
  <c r="H241" i="4" s="1"/>
  <c r="C241" i="4"/>
  <c r="E241" i="4" s="1"/>
  <c r="C213" i="4"/>
  <c r="E213" i="4" s="1"/>
  <c r="D213" i="4"/>
  <c r="H213" i="4" s="1"/>
  <c r="C264" i="4"/>
  <c r="E264" i="4" s="1"/>
  <c r="D264" i="4"/>
  <c r="H264" i="4" s="1"/>
  <c r="H342" i="4"/>
  <c r="G342" i="4"/>
  <c r="I342" i="4" s="1"/>
  <c r="C342" i="4"/>
  <c r="E342" i="4" s="1"/>
  <c r="D342" i="4"/>
  <c r="G345" i="4"/>
  <c r="I345" i="4" s="1"/>
  <c r="H345" i="4"/>
  <c r="C345" i="4"/>
  <c r="E345" i="4" s="1"/>
  <c r="D345" i="4"/>
  <c r="C61" i="4"/>
  <c r="E61" i="4" s="1"/>
  <c r="D61" i="4"/>
  <c r="H61" i="4" s="1"/>
  <c r="C232" i="4"/>
  <c r="E232" i="4" s="1"/>
  <c r="D232" i="4"/>
  <c r="H232" i="4" s="1"/>
  <c r="G352" i="4"/>
  <c r="I352" i="4" s="1"/>
  <c r="H352" i="4"/>
  <c r="D352" i="4"/>
  <c r="C352" i="4"/>
  <c r="E352" i="4" s="1"/>
  <c r="C46" i="4"/>
  <c r="E46" i="4" s="1"/>
  <c r="D46" i="4"/>
  <c r="H46" i="4" s="1"/>
  <c r="C148" i="4"/>
  <c r="E148" i="4" s="1"/>
  <c r="D148" i="4"/>
  <c r="H148" i="4" s="1"/>
  <c r="C321" i="4"/>
  <c r="E321" i="4" s="1"/>
  <c r="D321" i="4"/>
  <c r="G321" i="4"/>
  <c r="I321" i="4" s="1"/>
  <c r="H321" i="4"/>
  <c r="D184" i="4"/>
  <c r="H184" i="4" s="1"/>
  <c r="C184" i="4"/>
  <c r="E184" i="4" s="1"/>
  <c r="D173" i="4"/>
  <c r="H173" i="4" s="1"/>
  <c r="C173" i="4"/>
  <c r="E173" i="4" s="1"/>
  <c r="C203" i="4"/>
  <c r="E203" i="4" s="1"/>
  <c r="D203" i="4"/>
  <c r="H203" i="4" s="1"/>
  <c r="D288" i="4"/>
  <c r="H288" i="4" s="1"/>
  <c r="C288" i="4"/>
  <c r="E288" i="4" s="1"/>
  <c r="D207" i="4"/>
  <c r="H207" i="4" s="1"/>
  <c r="C207" i="4"/>
  <c r="E207" i="4" s="1"/>
  <c r="I401" i="4"/>
  <c r="C28" i="4"/>
  <c r="E28" i="4" s="1"/>
  <c r="G28" i="4"/>
  <c r="I28" i="4" s="1"/>
  <c r="D28" i="4"/>
  <c r="H28" i="4" s="1"/>
  <c r="C150" i="4"/>
  <c r="E150" i="4" s="1"/>
  <c r="D150" i="4"/>
  <c r="H150" i="4" s="1"/>
  <c r="D138" i="4"/>
  <c r="H138" i="4" s="1"/>
  <c r="C138" i="4"/>
  <c r="E138" i="4" s="1"/>
  <c r="C131" i="4"/>
  <c r="E131" i="4" s="1"/>
  <c r="D131" i="4"/>
  <c r="H131" i="4" s="1"/>
  <c r="C266" i="4"/>
  <c r="E266" i="4" s="1"/>
  <c r="D266" i="4"/>
  <c r="H266" i="4" s="1"/>
  <c r="G340" i="4"/>
  <c r="I340" i="4" s="1"/>
  <c r="H340" i="4"/>
  <c r="C340" i="4"/>
  <c r="E340" i="4" s="1"/>
  <c r="D340" i="4"/>
  <c r="C5" i="4"/>
  <c r="E5" i="4" s="1"/>
  <c r="G5" i="4" s="1"/>
  <c r="I5" i="4" s="1"/>
  <c r="D5" i="4"/>
  <c r="I395" i="4"/>
  <c r="C151" i="4"/>
  <c r="E151" i="4" s="1"/>
  <c r="D151" i="4"/>
  <c r="H151" i="4" s="1"/>
  <c r="C194" i="4"/>
  <c r="E194" i="4" s="1"/>
  <c r="D194" i="4"/>
  <c r="H194" i="4" s="1"/>
  <c r="C103" i="4"/>
  <c r="E103" i="4" s="1"/>
  <c r="D103" i="4"/>
  <c r="H103" i="4" s="1"/>
  <c r="C116" i="4"/>
  <c r="E116" i="4" s="1"/>
  <c r="D116" i="4"/>
  <c r="H116" i="4" s="1"/>
  <c r="C149" i="4"/>
  <c r="E149" i="4" s="1"/>
  <c r="D149" i="4"/>
  <c r="H149" i="4" s="1"/>
  <c r="D48" i="4"/>
  <c r="H48" i="4" s="1"/>
  <c r="C48" i="4"/>
  <c r="E48" i="4" s="1"/>
  <c r="I403" i="4"/>
  <c r="D140" i="4"/>
  <c r="H140" i="4" s="1"/>
  <c r="C140" i="4"/>
  <c r="E140" i="4" s="1"/>
  <c r="D67" i="4"/>
  <c r="H67" i="4" s="1"/>
  <c r="C67" i="4"/>
  <c r="E67" i="4" s="1"/>
  <c r="C182" i="4"/>
  <c r="E182" i="4" s="1"/>
  <c r="D182" i="4"/>
  <c r="H182" i="4" s="1"/>
  <c r="I356" i="4"/>
  <c r="D83" i="4"/>
  <c r="H83" i="4" s="1"/>
  <c r="C83" i="4"/>
  <c r="E83" i="4" s="1"/>
  <c r="D258" i="4"/>
  <c r="H258" i="4" s="1"/>
  <c r="C258" i="4"/>
  <c r="E258" i="4" s="1"/>
  <c r="D18" i="4"/>
  <c r="C18" i="4"/>
  <c r="E18" i="4" s="1"/>
  <c r="D32" i="4"/>
  <c r="H32" i="4" s="1"/>
  <c r="C32" i="4"/>
  <c r="E32" i="4" s="1"/>
  <c r="G318" i="4" l="1"/>
  <c r="I318" i="4" s="1"/>
  <c r="G313" i="4"/>
  <c r="I313" i="4" s="1"/>
  <c r="G314" i="4"/>
  <c r="I314" i="4" s="1"/>
  <c r="G315" i="4"/>
  <c r="I315" i="4" s="1"/>
  <c r="G88" i="4"/>
  <c r="I88" i="4" s="1"/>
  <c r="G308" i="4"/>
  <c r="I308" i="4" s="1"/>
  <c r="G309" i="4"/>
  <c r="I309" i="4" s="1"/>
  <c r="G317" i="4"/>
  <c r="I317" i="4" s="1"/>
  <c r="G312" i="4"/>
  <c r="I312" i="4" s="1"/>
  <c r="G36" i="4"/>
  <c r="I36" i="4" s="1"/>
  <c r="G101" i="4"/>
  <c r="I101" i="4" s="1"/>
  <c r="G162" i="4"/>
  <c r="I162" i="4" s="1"/>
  <c r="G54" i="4"/>
  <c r="I54" i="4" s="1"/>
  <c r="G77" i="4"/>
  <c r="I77" i="4" s="1"/>
  <c r="G255" i="4"/>
  <c r="I255" i="4" s="1"/>
  <c r="G224" i="4"/>
  <c r="I224" i="4" s="1"/>
  <c r="G163" i="4"/>
  <c r="I163" i="4" s="1"/>
  <c r="G281" i="4"/>
  <c r="I281" i="4" s="1"/>
  <c r="G303" i="4"/>
  <c r="I303" i="4" s="1"/>
  <c r="G112" i="4"/>
  <c r="I112" i="4" s="1"/>
  <c r="G133" i="4"/>
  <c r="I133" i="4" s="1"/>
  <c r="G141" i="4"/>
  <c r="I141" i="4" s="1"/>
  <c r="G129" i="4"/>
  <c r="I129" i="4" s="1"/>
  <c r="G236" i="4"/>
  <c r="I236" i="4" s="1"/>
  <c r="G83" i="4"/>
  <c r="I83" i="4" s="1"/>
  <c r="G125" i="4"/>
  <c r="I125" i="4" s="1"/>
  <c r="G234" i="4"/>
  <c r="I234" i="4" s="1"/>
  <c r="G144" i="4"/>
  <c r="I144" i="4" s="1"/>
  <c r="G103" i="4"/>
  <c r="I103" i="4" s="1"/>
  <c r="G219" i="4"/>
  <c r="I219" i="4" s="1"/>
  <c r="G34" i="4"/>
  <c r="I34" i="4" s="1"/>
  <c r="G76" i="4"/>
  <c r="I76" i="4" s="1"/>
  <c r="G123" i="4"/>
  <c r="I123" i="4" s="1"/>
  <c r="G148" i="4"/>
  <c r="I148" i="4" s="1"/>
  <c r="G199" i="4"/>
  <c r="I199" i="4" s="1"/>
  <c r="G126" i="4"/>
  <c r="I126" i="4" s="1"/>
  <c r="G149" i="4"/>
  <c r="I149" i="4" s="1"/>
  <c r="G194" i="4"/>
  <c r="I194" i="4" s="1"/>
  <c r="G92" i="4"/>
  <c r="I92" i="4" s="1"/>
  <c r="G115" i="4"/>
  <c r="I115" i="4" s="1"/>
  <c r="G250" i="4"/>
  <c r="I250" i="4" s="1"/>
  <c r="G108" i="4"/>
  <c r="I108" i="4" s="1"/>
  <c r="G22" i="4"/>
  <c r="I22" i="4" s="1"/>
  <c r="G296" i="4"/>
  <c r="I296" i="4" s="1"/>
  <c r="G135" i="4"/>
  <c r="I135" i="4" s="1"/>
  <c r="G157" i="4"/>
  <c r="I157" i="4" s="1"/>
  <c r="G230" i="4"/>
  <c r="I230" i="4" s="1"/>
  <c r="G166" i="4"/>
  <c r="I166" i="4" s="1"/>
  <c r="G35" i="4"/>
  <c r="I35" i="4" s="1"/>
  <c r="G198" i="4"/>
  <c r="I198" i="4" s="1"/>
  <c r="G298" i="4"/>
  <c r="I298" i="4" s="1"/>
  <c r="G102" i="4"/>
  <c r="I102" i="4" s="1"/>
  <c r="G262" i="4"/>
  <c r="I262" i="4" s="1"/>
  <c r="G150" i="4"/>
  <c r="I150" i="4" s="1"/>
  <c r="G232" i="4"/>
  <c r="I232" i="4" s="1"/>
  <c r="G59" i="4"/>
  <c r="I59" i="4" s="1"/>
  <c r="G282" i="4"/>
  <c r="I282" i="4" s="1"/>
  <c r="G66" i="4"/>
  <c r="I66" i="4" s="1"/>
  <c r="G188" i="4"/>
  <c r="I188" i="4" s="1"/>
  <c r="G260" i="4"/>
  <c r="I260" i="4" s="1"/>
  <c r="G271" i="4"/>
  <c r="I271" i="4" s="1"/>
  <c r="G187" i="4"/>
  <c r="I187" i="4" s="1"/>
  <c r="G218" i="4"/>
  <c r="I218" i="4" s="1"/>
  <c r="G140" i="4"/>
  <c r="I140" i="4" s="1"/>
  <c r="G46" i="4"/>
  <c r="I46" i="4" s="1"/>
  <c r="G290" i="4"/>
  <c r="I290" i="4" s="1"/>
  <c r="G222" i="4"/>
  <c r="I222" i="4" s="1"/>
  <c r="G239" i="4"/>
  <c r="I239" i="4" s="1"/>
  <c r="G268" i="4"/>
  <c r="I268" i="4" s="1"/>
  <c r="G201" i="4"/>
  <c r="I201" i="4" s="1"/>
  <c r="G142" i="4"/>
  <c r="I142" i="4" s="1"/>
  <c r="G186" i="4"/>
  <c r="I186" i="4" s="1"/>
  <c r="G267" i="4"/>
  <c r="I267" i="4" s="1"/>
  <c r="G130" i="4"/>
  <c r="I130" i="4" s="1"/>
  <c r="G171" i="4"/>
  <c r="I171" i="4" s="1"/>
  <c r="G299" i="4"/>
  <c r="I299" i="4" s="1"/>
  <c r="G269" i="4"/>
  <c r="I269" i="4" s="1"/>
  <c r="G167" i="4"/>
  <c r="I167" i="4" s="1"/>
  <c r="G120" i="4"/>
  <c r="I120" i="4" s="1"/>
  <c r="G217" i="4"/>
  <c r="I217" i="4" s="1"/>
  <c r="G283" i="4"/>
  <c r="I283" i="4" s="1"/>
  <c r="G67" i="4"/>
  <c r="I67" i="4" s="1"/>
  <c r="G48" i="4"/>
  <c r="I48" i="4" s="1"/>
  <c r="G151" i="4"/>
  <c r="I151" i="4" s="1"/>
  <c r="G264" i="4"/>
  <c r="I264" i="4" s="1"/>
  <c r="G86" i="4"/>
  <c r="I86" i="4" s="1"/>
  <c r="G91" i="4"/>
  <c r="I91" i="4" s="1"/>
  <c r="G256" i="4"/>
  <c r="I256" i="4" s="1"/>
  <c r="G301" i="4"/>
  <c r="I301" i="4" s="1"/>
  <c r="G192" i="4"/>
  <c r="I192" i="4" s="1"/>
  <c r="G65" i="4"/>
  <c r="I65" i="4" s="1"/>
  <c r="G29" i="4"/>
  <c r="I29" i="4" s="1"/>
  <c r="G63" i="4"/>
  <c r="I63" i="4" s="1"/>
  <c r="G261" i="4"/>
  <c r="I261" i="4" s="1"/>
  <c r="G176" i="4"/>
  <c r="I176" i="4" s="1"/>
  <c r="G245" i="4"/>
  <c r="I245" i="4" s="1"/>
  <c r="G254" i="4"/>
  <c r="I254" i="4" s="1"/>
  <c r="G304" i="4"/>
  <c r="I304" i="4" s="1"/>
  <c r="G202" i="4"/>
  <c r="I202" i="4" s="1"/>
  <c r="G286" i="4"/>
  <c r="I286" i="4" s="1"/>
  <c r="G124" i="4"/>
  <c r="I124" i="4" s="1"/>
  <c r="G161" i="4"/>
  <c r="I161" i="4" s="1"/>
  <c r="G292" i="4"/>
  <c r="I292" i="4" s="1"/>
  <c r="G226" i="4"/>
  <c r="I226" i="4" s="1"/>
  <c r="G204" i="4"/>
  <c r="I204" i="4" s="1"/>
  <c r="G154" i="4"/>
  <c r="I154" i="4" s="1"/>
  <c r="G272" i="4"/>
  <c r="I272" i="4" s="1"/>
  <c r="G240" i="4"/>
  <c r="I240" i="4" s="1"/>
  <c r="G134" i="4"/>
  <c r="I134" i="4" s="1"/>
  <c r="G206" i="4"/>
  <c r="I206" i="4" s="1"/>
  <c r="G118" i="4"/>
  <c r="I118" i="4" s="1"/>
  <c r="G172" i="4"/>
  <c r="I172" i="4" s="1"/>
  <c r="G185" i="4"/>
  <c r="I185" i="4" s="1"/>
  <c r="G119" i="4"/>
  <c r="I119" i="4" s="1"/>
  <c r="G85" i="4"/>
  <c r="I85" i="4" s="1"/>
  <c r="G70" i="4"/>
  <c r="I70" i="4" s="1"/>
  <c r="G43" i="4"/>
  <c r="I43" i="4" s="1"/>
  <c r="G179" i="4"/>
  <c r="I179" i="4" s="1"/>
  <c r="G242" i="4"/>
  <c r="I242" i="4" s="1"/>
  <c r="G122" i="4"/>
  <c r="I122" i="4" s="1"/>
  <c r="G251" i="4"/>
  <c r="I251" i="4" s="1"/>
  <c r="G53" i="4"/>
  <c r="I53" i="4" s="1"/>
  <c r="G177" i="4"/>
  <c r="I177" i="4" s="1"/>
  <c r="G56" i="4"/>
  <c r="I56" i="4" s="1"/>
  <c r="G289" i="4"/>
  <c r="I289" i="4" s="1"/>
  <c r="G208" i="4"/>
  <c r="I208" i="4" s="1"/>
  <c r="G24" i="4"/>
  <c r="I24" i="4" s="1"/>
  <c r="G235" i="4"/>
  <c r="I235" i="4" s="1"/>
  <c r="G300" i="4"/>
  <c r="I300" i="4" s="1"/>
  <c r="G233" i="4"/>
  <c r="I233" i="4" s="1"/>
  <c r="G214" i="4"/>
  <c r="I214" i="4" s="1"/>
  <c r="G275" i="4"/>
  <c r="I275" i="4" s="1"/>
  <c r="G98" i="4"/>
  <c r="I98" i="4" s="1"/>
  <c r="G49" i="4"/>
  <c r="I49" i="4" s="1"/>
  <c r="G184" i="4"/>
  <c r="I184" i="4" s="1"/>
  <c r="G127" i="4"/>
  <c r="I127" i="4" s="1"/>
  <c r="G223" i="4"/>
  <c r="I223" i="4" s="1"/>
  <c r="G197" i="4"/>
  <c r="I197" i="4" s="1"/>
  <c r="G174" i="4"/>
  <c r="I174" i="4" s="1"/>
  <c r="G78" i="4"/>
  <c r="I78" i="4" s="1"/>
  <c r="G18" i="4"/>
  <c r="I18" i="4" s="1"/>
  <c r="G40" i="4"/>
  <c r="I40" i="4" s="1"/>
  <c r="G196" i="4"/>
  <c r="I196" i="4" s="1"/>
  <c r="G111" i="4"/>
  <c r="I111" i="4" s="1"/>
  <c r="G229" i="4"/>
  <c r="I229" i="4" s="1"/>
  <c r="G238" i="4"/>
  <c r="I238" i="4" s="1"/>
  <c r="G227" i="4"/>
  <c r="I227" i="4" s="1"/>
  <c r="G89" i="4"/>
  <c r="I89" i="4" s="1"/>
  <c r="G181" i="4"/>
  <c r="I181" i="4" s="1"/>
  <c r="G109" i="4"/>
  <c r="I109" i="4" s="1"/>
  <c r="G249" i="4"/>
  <c r="I249" i="4" s="1"/>
  <c r="G52" i="4"/>
  <c r="I52" i="4" s="1"/>
  <c r="G178" i="4"/>
  <c r="I178" i="4" s="1"/>
  <c r="G258" i="4"/>
  <c r="I258" i="4" s="1"/>
  <c r="G104" i="4"/>
  <c r="I104" i="4" s="1"/>
  <c r="G128" i="4"/>
  <c r="I128" i="4" s="1"/>
  <c r="G280" i="4"/>
  <c r="I280" i="4" s="1"/>
  <c r="G156" i="4"/>
  <c r="I156" i="4" s="1"/>
  <c r="G107" i="4"/>
  <c r="I107" i="4" s="1"/>
  <c r="G276" i="4"/>
  <c r="I276" i="4" s="1"/>
  <c r="G231" i="4"/>
  <c r="I231" i="4" s="1"/>
  <c r="G155" i="4"/>
  <c r="I155" i="4" s="1"/>
  <c r="G168" i="4"/>
  <c r="I168" i="4" s="1"/>
  <c r="G297" i="4"/>
  <c r="I297" i="4" s="1"/>
  <c r="G145" i="4"/>
  <c r="I145" i="4" s="1"/>
  <c r="G180" i="4"/>
  <c r="I180" i="4" s="1"/>
  <c r="G68" i="4"/>
  <c r="I68" i="4" s="1"/>
  <c r="G44" i="4"/>
  <c r="I44" i="4" s="1"/>
  <c r="G121" i="4"/>
  <c r="I121" i="4" s="1"/>
  <c r="G38" i="4"/>
  <c r="I38" i="4" s="1"/>
  <c r="G114" i="4"/>
  <c r="I114" i="4" s="1"/>
  <c r="G143" i="4"/>
  <c r="I143" i="4" s="1"/>
  <c r="G164" i="4"/>
  <c r="I164" i="4" s="1"/>
  <c r="G69" i="4"/>
  <c r="I69" i="4" s="1"/>
  <c r="G182" i="4"/>
  <c r="I182" i="4" s="1"/>
  <c r="G207" i="4"/>
  <c r="I207" i="4" s="1"/>
  <c r="G274" i="4"/>
  <c r="I274" i="4" s="1"/>
  <c r="E152" i="4"/>
  <c r="G152" i="4"/>
  <c r="I152" i="4" s="1"/>
  <c r="G138" i="4"/>
  <c r="I138" i="4" s="1"/>
  <c r="G203" i="4"/>
  <c r="I203" i="4" s="1"/>
  <c r="G213" i="4"/>
  <c r="I213" i="4" s="1"/>
  <c r="G95" i="4"/>
  <c r="I95" i="4" s="1"/>
  <c r="G42" i="4"/>
  <c r="I42" i="4" s="1"/>
  <c r="G80" i="4"/>
  <c r="I80" i="4" s="1"/>
  <c r="G263" i="4"/>
  <c r="I263" i="4" s="1"/>
  <c r="G132" i="4"/>
  <c r="I132" i="4" s="1"/>
  <c r="G55" i="4"/>
  <c r="I55" i="4" s="1"/>
  <c r="G225" i="4"/>
  <c r="I225" i="4" s="1"/>
  <c r="G90" i="4"/>
  <c r="I90" i="4" s="1"/>
  <c r="G31" i="4"/>
  <c r="I31" i="4" s="1"/>
  <c r="G110" i="4"/>
  <c r="I110" i="4" s="1"/>
  <c r="G41" i="4"/>
  <c r="I41" i="4" s="1"/>
  <c r="G175" i="4"/>
  <c r="I175" i="4" s="1"/>
  <c r="G252" i="4"/>
  <c r="I252" i="4" s="1"/>
  <c r="G302" i="4"/>
  <c r="I302" i="4" s="1"/>
  <c r="E212" i="4"/>
  <c r="G212" i="4"/>
  <c r="I212" i="4" s="1"/>
  <c r="G220" i="4"/>
  <c r="I220" i="4" s="1"/>
  <c r="G100" i="4"/>
  <c r="I100" i="4" s="1"/>
  <c r="G113" i="4"/>
  <c r="I113" i="4" s="1"/>
  <c r="G243" i="4"/>
  <c r="I243" i="4" s="1"/>
  <c r="G25" i="4"/>
  <c r="I25" i="4" s="1"/>
  <c r="G87" i="4"/>
  <c r="I87" i="4" s="1"/>
  <c r="G210" i="4"/>
  <c r="I210" i="4" s="1"/>
  <c r="G26" i="4"/>
  <c r="I26" i="4" s="1"/>
  <c r="G160" i="4"/>
  <c r="I160" i="4" s="1"/>
  <c r="G216" i="4"/>
  <c r="I216" i="4" s="1"/>
  <c r="E71" i="4"/>
  <c r="G71" i="4"/>
  <c r="I71" i="4" s="1"/>
  <c r="G51" i="4"/>
  <c r="I51" i="4" s="1"/>
  <c r="G266" i="4"/>
  <c r="I266" i="4" s="1"/>
  <c r="G295" i="4"/>
  <c r="I295" i="4" s="1"/>
  <c r="G190" i="4"/>
  <c r="I190" i="4" s="1"/>
  <c r="G136" i="4"/>
  <c r="I136" i="4" s="1"/>
  <c r="G191" i="4"/>
  <c r="I191" i="4" s="1"/>
  <c r="E259" i="4"/>
  <c r="G259" i="4"/>
  <c r="I259" i="4" s="1"/>
  <c r="G246" i="4"/>
  <c r="I246" i="4" s="1"/>
  <c r="G241" i="4"/>
  <c r="I241" i="4" s="1"/>
  <c r="G158" i="4"/>
  <c r="I158" i="4" s="1"/>
  <c r="G116" i="4"/>
  <c r="I116" i="4" s="1"/>
  <c r="G288" i="4"/>
  <c r="I288" i="4" s="1"/>
  <c r="G173" i="4"/>
  <c r="I173" i="4" s="1"/>
  <c r="G64" i="4"/>
  <c r="I64" i="4" s="1"/>
  <c r="G62" i="4"/>
  <c r="I62" i="4" s="1"/>
  <c r="G105" i="4"/>
  <c r="I105" i="4" s="1"/>
  <c r="G284" i="4"/>
  <c r="I284" i="4" s="1"/>
  <c r="G169" i="4"/>
  <c r="I169" i="4" s="1"/>
  <c r="G165" i="4"/>
  <c r="I165" i="4" s="1"/>
  <c r="G20" i="4"/>
  <c r="I20" i="4" s="1"/>
  <c r="G117" i="4"/>
  <c r="I117" i="4" s="1"/>
  <c r="G73" i="4"/>
  <c r="I73" i="4" s="1"/>
  <c r="E39" i="4"/>
  <c r="G39" i="4"/>
  <c r="I39" i="4" s="1"/>
  <c r="G247" i="4"/>
  <c r="I247" i="4" s="1"/>
  <c r="G279" i="4"/>
  <c r="I279" i="4" s="1"/>
  <c r="G21" i="4"/>
  <c r="I21" i="4" s="1"/>
  <c r="G93" i="4"/>
  <c r="I93" i="4" s="1"/>
  <c r="G84" i="4"/>
  <c r="I84" i="4" s="1"/>
  <c r="G200" i="4"/>
  <c r="I200" i="4" s="1"/>
  <c r="G285" i="4"/>
  <c r="I285" i="4" s="1"/>
  <c r="G139" i="4"/>
  <c r="I139" i="4" s="1"/>
  <c r="G60" i="4"/>
  <c r="I60" i="4" s="1"/>
  <c r="G265" i="4"/>
  <c r="I265" i="4" s="1"/>
  <c r="E237" i="4"/>
  <c r="G237" i="4"/>
  <c r="I237" i="4" s="1"/>
  <c r="G215" i="4"/>
  <c r="I215" i="4" s="1"/>
  <c r="G131" i="4"/>
  <c r="I131" i="4" s="1"/>
  <c r="G159" i="4"/>
  <c r="I159" i="4" s="1"/>
  <c r="G193" i="4"/>
  <c r="I193" i="4" s="1"/>
  <c r="G57" i="4"/>
  <c r="I57" i="4" s="1"/>
  <c r="G291" i="4"/>
  <c r="I291" i="4" s="1"/>
  <c r="G287" i="4"/>
  <c r="I287" i="4" s="1"/>
  <c r="G58" i="4"/>
  <c r="I58" i="4" s="1"/>
  <c r="G82" i="4"/>
  <c r="I82" i="4" s="1"/>
  <c r="G97" i="4"/>
  <c r="I97" i="4" s="1"/>
  <c r="E306" i="4"/>
  <c r="G306" i="4"/>
  <c r="I306" i="4" s="1"/>
  <c r="G23" i="4"/>
  <c r="I23" i="4" s="1"/>
  <c r="G79" i="4"/>
  <c r="I79" i="4" s="1"/>
  <c r="G183" i="4"/>
  <c r="I183" i="4" s="1"/>
  <c r="G33" i="4"/>
  <c r="I33" i="4" s="1"/>
  <c r="G47" i="4"/>
  <c r="I47" i="4" s="1"/>
  <c r="G211" i="4"/>
  <c r="I211" i="4" s="1"/>
  <c r="G195" i="4"/>
  <c r="I195" i="4" s="1"/>
  <c r="G146" i="4"/>
  <c r="I146" i="4" s="1"/>
  <c r="E253" i="4"/>
  <c r="G253" i="4"/>
  <c r="I253" i="4" s="1"/>
  <c r="E293" i="4"/>
  <c r="G293" i="4"/>
  <c r="I293" i="4" s="1"/>
  <c r="E94" i="4"/>
  <c r="G94" i="4"/>
  <c r="I94" i="4" s="1"/>
  <c r="E244" i="4"/>
  <c r="G244" i="4"/>
  <c r="I244" i="4" s="1"/>
  <c r="E273" i="4"/>
  <c r="G273" i="4"/>
  <c r="I273" i="4" s="1"/>
  <c r="E278" i="4"/>
  <c r="G278" i="4"/>
  <c r="I278" i="4" s="1"/>
  <c r="G209" i="4"/>
  <c r="I209" i="4" s="1"/>
  <c r="E205" i="4"/>
  <c r="G205" i="4"/>
  <c r="I205" i="4" s="1"/>
  <c r="E30" i="4"/>
  <c r="G30" i="4"/>
  <c r="I30" i="4" s="1"/>
  <c r="G74" i="4"/>
  <c r="I74" i="4" s="1"/>
  <c r="G32" i="4"/>
  <c r="I32" i="4" s="1"/>
  <c r="G61" i="4"/>
  <c r="I61" i="4" s="1"/>
  <c r="G153" i="4"/>
  <c r="I153" i="4" s="1"/>
  <c r="G170" i="4"/>
  <c r="I170" i="4" s="1"/>
  <c r="G96" i="4"/>
  <c r="I96" i="4" s="1"/>
  <c r="G27" i="4"/>
  <c r="I27" i="4" s="1"/>
  <c r="G137" i="4"/>
  <c r="I137" i="4" s="1"/>
  <c r="G257" i="4"/>
  <c r="I257" i="4" s="1"/>
  <c r="G277" i="4"/>
  <c r="I277" i="4" s="1"/>
  <c r="G147" i="4"/>
  <c r="I147" i="4" s="1"/>
  <c r="G50" i="4"/>
  <c r="I50" i="4" s="1"/>
  <c r="G72" i="4"/>
  <c r="I72" i="4" s="1"/>
  <c r="G228" i="4"/>
  <c r="I228" i="4" s="1"/>
  <c r="G81" i="4"/>
  <c r="I81" i="4" s="1"/>
  <c r="G106" i="4"/>
  <c r="I106" i="4" s="1"/>
  <c r="G37" i="4"/>
  <c r="I37" i="4" s="1"/>
  <c r="G294" i="4"/>
  <c r="I294" i="4" s="1"/>
  <c r="G270" i="4"/>
  <c r="I270" i="4" s="1"/>
  <c r="G189" i="4"/>
  <c r="I189" i="4" s="1"/>
  <c r="G248" i="4"/>
  <c r="I248" i="4" s="1"/>
  <c r="E99" i="4"/>
  <c r="G99" i="4"/>
  <c r="I99" i="4" s="1"/>
  <c r="G45" i="4"/>
  <c r="I45" i="4" s="1"/>
  <c r="G305" i="4"/>
  <c r="I305" i="4" s="1"/>
  <c r="G75" i="4"/>
  <c r="I75" i="4" s="1"/>
  <c r="G221" i="4"/>
  <c r="I221" i="4" s="1"/>
  <c r="F271" i="4"/>
  <c r="F335" i="4"/>
  <c r="F258" i="4"/>
  <c r="F319" i="4"/>
  <c r="F41" i="4"/>
  <c r="F37" i="4"/>
  <c r="F253" i="4"/>
  <c r="F244" i="4"/>
  <c r="F45" i="4"/>
  <c r="F204" i="4"/>
  <c r="F146" i="4"/>
  <c r="F281" i="4"/>
  <c r="F297" i="4"/>
  <c r="F196" i="4"/>
  <c r="F132" i="4"/>
  <c r="F284" i="4"/>
  <c r="F277" i="4"/>
  <c r="F165" i="4"/>
  <c r="F291" i="4"/>
  <c r="F311" i="4"/>
  <c r="F225" i="4"/>
  <c r="F267" i="4"/>
  <c r="F199" i="4"/>
  <c r="F315" i="4"/>
  <c r="F121" i="4"/>
  <c r="F346" i="4"/>
  <c r="F174" i="4"/>
  <c r="F285" i="4"/>
  <c r="F148" i="4"/>
  <c r="F153" i="4"/>
  <c r="G12" i="4"/>
  <c r="I12" i="4" s="1"/>
  <c r="F183" i="4"/>
  <c r="F140" i="4"/>
  <c r="F131" i="4"/>
  <c r="F207" i="4"/>
  <c r="F12" i="4"/>
  <c r="H12" i="4" s="1"/>
  <c r="F330" i="4"/>
  <c r="F299" i="4"/>
  <c r="F138" i="4"/>
  <c r="F170" i="4"/>
  <c r="F307" i="4"/>
  <c r="F286" i="4"/>
  <c r="F39" i="4"/>
  <c r="F205" i="4"/>
  <c r="F99" i="4"/>
  <c r="F60" i="4"/>
  <c r="F232" i="4"/>
  <c r="F137" i="4"/>
  <c r="F124" i="4"/>
  <c r="F334" i="4"/>
  <c r="F71" i="4"/>
  <c r="F172" i="4"/>
  <c r="F338" i="4"/>
  <c r="F29" i="4"/>
  <c r="F33" i="4"/>
  <c r="F175" i="4"/>
  <c r="F259" i="4"/>
  <c r="F35" i="4"/>
  <c r="F306" i="4"/>
  <c r="F176" i="4"/>
  <c r="F151" i="4"/>
  <c r="F283" i="4"/>
  <c r="F74" i="4"/>
  <c r="F298" i="4"/>
  <c r="F257" i="4"/>
  <c r="F215" i="4"/>
  <c r="F316" i="4"/>
  <c r="F303" i="4"/>
  <c r="F254" i="4"/>
  <c r="F193" i="4"/>
  <c r="F230" i="4"/>
  <c r="F109" i="4"/>
  <c r="F323" i="4"/>
  <c r="F250" i="4"/>
  <c r="F322" i="4"/>
  <c r="F256" i="4"/>
  <c r="F339" i="4"/>
  <c r="F15" i="4"/>
  <c r="H15" i="4" s="1"/>
  <c r="F160" i="4"/>
  <c r="F278" i="4"/>
  <c r="F327" i="4"/>
  <c r="F117" i="4"/>
  <c r="F312" i="4"/>
  <c r="F191" i="4"/>
  <c r="F47" i="4"/>
  <c r="F119" i="4"/>
  <c r="F255" i="4"/>
  <c r="F162" i="4"/>
  <c r="F270" i="4"/>
  <c r="F252" i="4"/>
  <c r="F211" i="4"/>
  <c r="F333" i="4"/>
  <c r="F133" i="4"/>
  <c r="F129" i="4"/>
  <c r="F224" i="4"/>
  <c r="F233" i="4"/>
  <c r="F139" i="4"/>
  <c r="F238" i="4"/>
  <c r="F219" i="4"/>
  <c r="F305" i="4"/>
  <c r="F265" i="4"/>
  <c r="F302" i="4"/>
  <c r="F141" i="4"/>
  <c r="F100" i="4"/>
  <c r="F120" i="4"/>
  <c r="F171" i="4"/>
  <c r="F178" i="4"/>
  <c r="F75" i="4"/>
  <c r="F350" i="4"/>
  <c r="F123" i="4"/>
  <c r="F221" i="4"/>
  <c r="F89" i="4"/>
  <c r="F87" i="4"/>
  <c r="F203" i="4"/>
  <c r="F61" i="4"/>
  <c r="F345" i="4"/>
  <c r="F314" i="4"/>
  <c r="F77" i="4"/>
  <c r="F351" i="4"/>
  <c r="F88" i="4"/>
  <c r="F190" i="4"/>
  <c r="F118" i="4"/>
  <c r="F279" i="4"/>
  <c r="F152" i="4"/>
  <c r="F220" i="4"/>
  <c r="F313" i="4"/>
  <c r="F149" i="4"/>
  <c r="F116" i="4"/>
  <c r="F5" i="4"/>
  <c r="H5" i="4" s="1"/>
  <c r="F28" i="4"/>
  <c r="F342" i="4"/>
  <c r="F264" i="4"/>
  <c r="F180" i="4"/>
  <c r="F343" i="4"/>
  <c r="F274" i="4"/>
  <c r="F202" i="4"/>
  <c r="F197" i="4"/>
  <c r="F20" i="4"/>
  <c r="H20" i="4" s="1"/>
  <c r="F262" i="4"/>
  <c r="F24" i="4"/>
  <c r="F247" i="4"/>
  <c r="F188" i="4"/>
  <c r="F143" i="4"/>
  <c r="F336" i="4"/>
  <c r="F276" i="4"/>
  <c r="F122" i="4"/>
  <c r="F231" i="4"/>
  <c r="F292" i="4"/>
  <c r="F226" i="4"/>
  <c r="F301" i="4"/>
  <c r="F332" i="4"/>
  <c r="F142" i="4"/>
  <c r="F182" i="4"/>
  <c r="F194" i="4"/>
  <c r="F340" i="4"/>
  <c r="F266" i="4"/>
  <c r="F213" i="4"/>
  <c r="F263" i="4"/>
  <c r="F90" i="4"/>
  <c r="F19" i="4"/>
  <c r="H19" i="4" s="1"/>
  <c r="F111" i="4"/>
  <c r="F235" i="4"/>
  <c r="F192" i="4"/>
  <c r="F21" i="4"/>
  <c r="F31" i="4"/>
  <c r="F209" i="4"/>
  <c r="F242" i="4"/>
  <c r="F349" i="4"/>
  <c r="F157" i="4"/>
  <c r="F156" i="4"/>
  <c r="F13" i="4"/>
  <c r="H13" i="4" s="1"/>
  <c r="F34" i="4"/>
  <c r="F293" i="4"/>
  <c r="F214" i="4"/>
  <c r="F324" i="4"/>
  <c r="F164" i="4"/>
  <c r="F94" i="4"/>
  <c r="F275" i="4"/>
  <c r="F14" i="4"/>
  <c r="H14" i="4" s="1"/>
  <c r="F49" i="4"/>
  <c r="F159" i="4"/>
  <c r="F104" i="4"/>
  <c r="F105" i="4"/>
  <c r="F208" i="4"/>
  <c r="F72" i="4"/>
  <c r="F106" i="4"/>
  <c r="F110" i="4"/>
  <c r="F63" i="4"/>
  <c r="F161" i="4"/>
  <c r="F30" i="4"/>
  <c r="F78" i="4"/>
  <c r="F65" i="4"/>
  <c r="F98" i="4"/>
  <c r="F217" i="4"/>
  <c r="F325" i="4"/>
  <c r="F318" i="4"/>
  <c r="F229" i="4"/>
  <c r="F18" i="4"/>
  <c r="H18" i="4" s="1"/>
  <c r="F67" i="4"/>
  <c r="F352" i="4"/>
  <c r="F272" i="4"/>
  <c r="F344" i="4"/>
  <c r="F40" i="4"/>
  <c r="F245" i="4"/>
  <c r="F177" i="4"/>
  <c r="F144" i="4"/>
  <c r="F86" i="4"/>
  <c r="F128" i="4"/>
  <c r="F92" i="4"/>
  <c r="F331" i="4"/>
  <c r="F222" i="4"/>
  <c r="F198" i="4"/>
  <c r="F309" i="4"/>
  <c r="F249" i="4"/>
  <c r="F169" i="4"/>
  <c r="F26" i="4"/>
  <c r="F147" i="4"/>
  <c r="F10" i="4"/>
  <c r="H10" i="4" s="1"/>
  <c r="F50" i="4"/>
  <c r="F320" i="4"/>
  <c r="F280" i="4"/>
  <c r="F216" i="4"/>
  <c r="F341" i="4"/>
  <c r="F134" i="4"/>
  <c r="F206" i="4"/>
  <c r="F23" i="4"/>
  <c r="F36" i="4"/>
  <c r="F185" i="4"/>
  <c r="F268" i="4"/>
  <c r="F166" i="4"/>
  <c r="F85" i="4"/>
  <c r="F328" i="4"/>
  <c r="F186" i="4"/>
  <c r="F246" i="4"/>
  <c r="F347" i="4"/>
  <c r="F195" i="4"/>
  <c r="F251" i="4"/>
  <c r="F260" i="4"/>
  <c r="F236" i="4"/>
  <c r="F130" i="4"/>
  <c r="F273" i="4"/>
  <c r="F227" i="4"/>
  <c r="F237" i="4"/>
  <c r="F113" i="4"/>
  <c r="F308" i="4"/>
  <c r="F243" i="4"/>
  <c r="F25" i="4"/>
  <c r="F70" i="4"/>
  <c r="F184" i="4"/>
  <c r="F218" i="4"/>
  <c r="F326" i="4"/>
  <c r="F83" i="4"/>
  <c r="F135" i="4"/>
  <c r="F181" i="4"/>
  <c r="F55" i="4"/>
  <c r="F269" i="4"/>
  <c r="F82" i="4"/>
  <c r="F52" i="4"/>
  <c r="F22" i="4"/>
  <c r="F62" i="4"/>
  <c r="F290" i="4"/>
  <c r="F240" i="4"/>
  <c r="F114" i="4"/>
  <c r="F93" i="4"/>
  <c r="F201" i="4"/>
  <c r="F155" i="4"/>
  <c r="F81" i="4"/>
  <c r="F16" i="4"/>
  <c r="H16" i="4" s="1"/>
  <c r="F200" i="4"/>
  <c r="F64" i="4"/>
  <c r="F115" i="4"/>
  <c r="F66" i="4"/>
  <c r="F58" i="4"/>
  <c r="F54" i="4"/>
  <c r="F6" i="4"/>
  <c r="H6" i="4" s="1"/>
  <c r="F17" i="4"/>
  <c r="H17" i="4" s="1"/>
  <c r="F317" i="4"/>
  <c r="F167" i="4"/>
  <c r="F241" i="4"/>
  <c r="F43" i="4"/>
  <c r="F56" i="4"/>
  <c r="F80" i="4"/>
  <c r="F91" i="4"/>
  <c r="F46" i="4"/>
  <c r="F288" i="4"/>
  <c r="F173" i="4"/>
  <c r="F53" i="4"/>
  <c r="F187" i="4"/>
  <c r="F59" i="4"/>
  <c r="F158" i="4"/>
  <c r="F96" i="4"/>
  <c r="F9" i="4"/>
  <c r="H9" i="4" s="1"/>
  <c r="F289" i="4"/>
  <c r="F282" i="4"/>
  <c r="F223" i="4"/>
  <c r="F304" i="4"/>
  <c r="F101" i="4"/>
  <c r="F295" i="4"/>
  <c r="F179" i="4"/>
  <c r="F287" i="4"/>
  <c r="F44" i="4"/>
  <c r="F102" i="4"/>
  <c r="F76" i="4"/>
  <c r="F228" i="4"/>
  <c r="I4" i="4"/>
  <c r="F136" i="4"/>
  <c r="F97" i="4"/>
  <c r="F126" i="4"/>
  <c r="F38" i="4"/>
  <c r="F8" i="4"/>
  <c r="H8" i="4" s="1"/>
  <c r="F112" i="4"/>
  <c r="F300" i="4"/>
  <c r="F310" i="4"/>
  <c r="F84" i="4"/>
  <c r="F294" i="4"/>
  <c r="F189" i="4"/>
  <c r="F248" i="4"/>
  <c r="F125" i="4"/>
  <c r="F329" i="4"/>
  <c r="F234" i="4"/>
  <c r="F69" i="4"/>
  <c r="F168" i="4"/>
  <c r="F261" i="4"/>
  <c r="F296" i="4"/>
  <c r="F48" i="4"/>
  <c r="F95" i="4"/>
  <c r="F42" i="4"/>
  <c r="F57" i="4"/>
  <c r="F7" i="4"/>
  <c r="H7" i="4" s="1"/>
  <c r="F154" i="4"/>
  <c r="F51" i="4"/>
  <c r="F32" i="4"/>
  <c r="F27" i="4"/>
  <c r="F68" i="4"/>
  <c r="F108" i="4"/>
  <c r="F73" i="4"/>
  <c r="F107" i="4"/>
  <c r="F103" i="4"/>
  <c r="F150" i="4"/>
  <c r="F321" i="4"/>
  <c r="F127" i="4"/>
  <c r="F145" i="4"/>
  <c r="F210" i="4"/>
  <c r="F3" i="4"/>
  <c r="H3" i="4" s="1"/>
  <c r="F4" i="4"/>
  <c r="H4" i="4" s="1"/>
  <c r="R15" i="4" s="1"/>
  <c r="F163" i="4"/>
  <c r="F239" i="4"/>
  <c r="F79" i="4"/>
  <c r="F348" i="4"/>
  <c r="F11" i="4"/>
  <c r="H11" i="4" s="1"/>
  <c r="F212" i="4"/>
  <c r="F337" i="4"/>
  <c r="R16" i="4" l="1"/>
  <c r="R3" i="4"/>
  <c r="J7" i="2" s="1"/>
  <c r="N257" i="4"/>
  <c r="O257" i="4" s="1"/>
  <c r="M6051" i="6" s="1"/>
  <c r="N64" i="4"/>
  <c r="O64" i="4" s="1"/>
  <c r="M1419" i="6" s="1"/>
  <c r="N355" i="4"/>
  <c r="O355" i="4" s="1"/>
  <c r="N203" i="4"/>
  <c r="O203" i="4" s="1"/>
  <c r="M4755" i="6" s="1"/>
  <c r="N346" i="4"/>
  <c r="O346" i="4" s="1"/>
  <c r="N22" i="4"/>
  <c r="O22" i="4" s="1"/>
  <c r="M411" i="6" s="1"/>
  <c r="N19" i="4"/>
  <c r="O19" i="4" s="1"/>
  <c r="M339" i="6" s="1"/>
  <c r="N140" i="4"/>
  <c r="O140" i="4" s="1"/>
  <c r="M3243" i="6" s="1"/>
  <c r="N52" i="4"/>
  <c r="O52" i="4" s="1"/>
  <c r="M1131" i="6" s="1"/>
  <c r="N87" i="4"/>
  <c r="O87" i="4" s="1"/>
  <c r="M1971" i="6" s="1"/>
  <c r="N91" i="4"/>
  <c r="O91" i="4" s="1"/>
  <c r="M2067" i="6" s="1"/>
  <c r="N223" i="4"/>
  <c r="O223" i="4" s="1"/>
  <c r="M5235" i="6" s="1"/>
  <c r="N20" i="4"/>
  <c r="O20" i="4" s="1"/>
  <c r="M363" i="6" s="1"/>
  <c r="N148" i="4"/>
  <c r="O148" i="4" s="1"/>
  <c r="M3435" i="6" s="1"/>
  <c r="N195" i="4"/>
  <c r="O195" i="4" s="1"/>
  <c r="M4563" i="6" s="1"/>
  <c r="N176" i="4"/>
  <c r="O176" i="4" s="1"/>
  <c r="M4107" i="6" s="1"/>
  <c r="N142" i="4"/>
  <c r="O142" i="4" s="1"/>
  <c r="M3291" i="6" s="1"/>
  <c r="N264" i="4"/>
  <c r="O264" i="4" s="1"/>
  <c r="M6219" i="6" s="1"/>
  <c r="N263" i="4"/>
  <c r="O263" i="4" s="1"/>
  <c r="M6195" i="6" s="1"/>
  <c r="N114" i="4"/>
  <c r="O114" i="4" s="1"/>
  <c r="M2619" i="6" s="1"/>
  <c r="N312" i="4"/>
  <c r="O312" i="4" s="1"/>
  <c r="M7371" i="6" s="1"/>
  <c r="N271" i="4"/>
  <c r="O271" i="4" s="1"/>
  <c r="M6387" i="6" s="1"/>
  <c r="N277" i="4"/>
  <c r="O277" i="4" s="1"/>
  <c r="M6531" i="6" s="1"/>
  <c r="N303" i="4"/>
  <c r="O303" i="4" s="1"/>
  <c r="M7155" i="6" s="1"/>
  <c r="N130" i="4"/>
  <c r="O130" i="4" s="1"/>
  <c r="M3003" i="6" s="1"/>
  <c r="N281" i="4"/>
  <c r="O281" i="4" s="1"/>
  <c r="M6627" i="6" s="1"/>
  <c r="N29" i="4"/>
  <c r="O29" i="4" s="1"/>
  <c r="M579" i="6" s="1"/>
  <c r="N119" i="4"/>
  <c r="O119" i="4" s="1"/>
  <c r="M2739" i="6" s="1"/>
  <c r="N227" i="4"/>
  <c r="O227" i="4" s="1"/>
  <c r="M5331" i="6" s="1"/>
  <c r="N27" i="4"/>
  <c r="O27" i="4" s="1"/>
  <c r="M531" i="6" s="1"/>
  <c r="N314" i="4"/>
  <c r="O314" i="4" s="1"/>
  <c r="M7419" i="6" s="1"/>
  <c r="N166" i="4"/>
  <c r="O166" i="4" s="1"/>
  <c r="M3867" i="6" s="1"/>
  <c r="N207" i="4"/>
  <c r="O207" i="4" s="1"/>
  <c r="M4851" i="6" s="1"/>
  <c r="N241" i="4"/>
  <c r="O241" i="4" s="1"/>
  <c r="M5667" i="6" s="1"/>
  <c r="N63" i="4"/>
  <c r="O63" i="4" s="1"/>
  <c r="M1395" i="6" s="1"/>
  <c r="N115" i="4"/>
  <c r="O115" i="4" s="1"/>
  <c r="M2643" i="6" s="1"/>
  <c r="N146" i="4"/>
  <c r="O146" i="4" s="1"/>
  <c r="M3387" i="6" s="1"/>
  <c r="N258" i="4"/>
  <c r="O258" i="4" s="1"/>
  <c r="M6075" i="6" s="1"/>
  <c r="N75" i="4"/>
  <c r="O75" i="4" s="1"/>
  <c r="M1683" i="6" s="1"/>
  <c r="N262" i="4"/>
  <c r="O262" i="4" s="1"/>
  <c r="M6171" i="6" s="1"/>
  <c r="N90" i="4"/>
  <c r="O90" i="4" s="1"/>
  <c r="M2043" i="6" s="1"/>
  <c r="N180" i="4"/>
  <c r="O180" i="4" s="1"/>
  <c r="M4203" i="6" s="1"/>
  <c r="N235" i="4"/>
  <c r="O235" i="4" s="1"/>
  <c r="M5523" i="6" s="1"/>
  <c r="N350" i="4"/>
  <c r="O350" i="4" s="1"/>
  <c r="N135" i="4"/>
  <c r="O135" i="4" s="1"/>
  <c r="M3123" i="6" s="1"/>
  <c r="N10" i="4"/>
  <c r="O10" i="4" s="1"/>
  <c r="M123" i="6" s="1"/>
  <c r="M11" i="2" s="1"/>
  <c r="N74" i="4"/>
  <c r="O74" i="4" s="1"/>
  <c r="M1659" i="6" s="1"/>
  <c r="N123" i="4"/>
  <c r="O123" i="4" s="1"/>
  <c r="M2835" i="6" s="1"/>
  <c r="N255" i="4"/>
  <c r="O255" i="4" s="1"/>
  <c r="M6003" i="6" s="1"/>
  <c r="N59" i="4"/>
  <c r="O59" i="4" s="1"/>
  <c r="M1299" i="6" s="1"/>
  <c r="N108" i="4"/>
  <c r="O108" i="4" s="1"/>
  <c r="M2475" i="6" s="1"/>
  <c r="N283" i="4"/>
  <c r="O283" i="4" s="1"/>
  <c r="M6675" i="6" s="1"/>
  <c r="N285" i="4"/>
  <c r="O285" i="4" s="1"/>
  <c r="M6723" i="6" s="1"/>
  <c r="N77" i="4"/>
  <c r="O77" i="4" s="1"/>
  <c r="M1731" i="6" s="1"/>
  <c r="N340" i="4"/>
  <c r="O340" i="4" s="1"/>
  <c r="N332" i="4"/>
  <c r="O332" i="4" s="1"/>
  <c r="N96" i="4"/>
  <c r="O96" i="4" s="1"/>
  <c r="M2187" i="6" s="1"/>
  <c r="N173" i="4"/>
  <c r="O173" i="4" s="1"/>
  <c r="M4035" i="6" s="1"/>
  <c r="N66" i="4"/>
  <c r="O66" i="4" s="1"/>
  <c r="M1467" i="6" s="1"/>
  <c r="N144" i="4"/>
  <c r="O144" i="4" s="1"/>
  <c r="M3339" i="6" s="1"/>
  <c r="N347" i="4"/>
  <c r="O347" i="4" s="1"/>
  <c r="N124" i="4"/>
  <c r="O124" i="4" s="1"/>
  <c r="M2859" i="6" s="1"/>
  <c r="N136" i="4"/>
  <c r="O136" i="4" s="1"/>
  <c r="M3147" i="6" s="1"/>
  <c r="N230" i="4"/>
  <c r="O230" i="4" s="1"/>
  <c r="M5403" i="6" s="1"/>
  <c r="N337" i="4"/>
  <c r="O337" i="4" s="1"/>
  <c r="N296" i="4"/>
  <c r="O296" i="4" s="1"/>
  <c r="M6987" i="6" s="1"/>
  <c r="N298" i="4"/>
  <c r="O298" i="4" s="1"/>
  <c r="M7035" i="6" s="1"/>
  <c r="N120" i="4"/>
  <c r="O120" i="4" s="1"/>
  <c r="M2763" i="6" s="1"/>
  <c r="N70" i="4"/>
  <c r="O70" i="4" s="1"/>
  <c r="M1563" i="6" s="1"/>
  <c r="N6" i="4"/>
  <c r="N221" i="4"/>
  <c r="O221" i="4" s="1"/>
  <c r="M5187" i="6" s="1"/>
  <c r="N201" i="4"/>
  <c r="O201" i="4" s="1"/>
  <c r="M4707" i="6" s="1"/>
  <c r="N274" i="4"/>
  <c r="O274" i="4" s="1"/>
  <c r="M6459" i="6" s="1"/>
  <c r="N62" i="4"/>
  <c r="O62" i="4" s="1"/>
  <c r="M1371" i="6" s="1"/>
  <c r="N242" i="4"/>
  <c r="O242" i="4" s="1"/>
  <c r="M5691" i="6" s="1"/>
  <c r="N153" i="4"/>
  <c r="O153" i="4" s="1"/>
  <c r="M3555" i="6" s="1"/>
  <c r="N206" i="4"/>
  <c r="O206" i="4" s="1"/>
  <c r="M4827" i="6" s="1"/>
  <c r="N254" i="4"/>
  <c r="O254" i="4" s="1"/>
  <c r="M5979" i="6" s="1"/>
  <c r="N226" i="4"/>
  <c r="O226" i="4" s="1"/>
  <c r="M5307" i="6" s="1"/>
  <c r="N292" i="4"/>
  <c r="O292" i="4" s="1"/>
  <c r="M6891" i="6" s="1"/>
  <c r="N304" i="4"/>
  <c r="O304" i="4" s="1"/>
  <c r="M7179" i="6" s="1"/>
  <c r="N317" i="4"/>
  <c r="O317" i="4" s="1"/>
  <c r="M7491" i="6" s="1"/>
  <c r="N9" i="4"/>
  <c r="O9" i="4" s="1"/>
  <c r="M99" i="6" s="1"/>
  <c r="M10" i="2" s="1"/>
  <c r="N231" i="4"/>
  <c r="O231" i="4" s="1"/>
  <c r="M5427" i="6" s="1"/>
  <c r="N141" i="4"/>
  <c r="O141" i="4" s="1"/>
  <c r="M3267" i="6" s="1"/>
  <c r="N290" i="4"/>
  <c r="O290" i="4" s="1"/>
  <c r="M6843" i="6" s="1"/>
  <c r="N320" i="4"/>
  <c r="O320" i="4" s="1"/>
  <c r="M7563" i="6" s="1"/>
  <c r="N331" i="4"/>
  <c r="O331" i="4" s="1"/>
  <c r="N294" i="4"/>
  <c r="O294" i="4" s="1"/>
  <c r="M6939" i="6" s="1"/>
  <c r="N171" i="4"/>
  <c r="O171" i="4" s="1"/>
  <c r="M3987" i="6" s="1"/>
  <c r="N313" i="4"/>
  <c r="O313" i="4" s="1"/>
  <c r="M7395" i="6" s="1"/>
  <c r="N280" i="4"/>
  <c r="O280" i="4" s="1"/>
  <c r="M6603" i="6" s="1"/>
  <c r="N46" i="4"/>
  <c r="O46" i="4" s="1"/>
  <c r="M987" i="6" s="1"/>
  <c r="N98" i="4"/>
  <c r="O98" i="4" s="1"/>
  <c r="M2235" i="6" s="1"/>
  <c r="N42" i="4"/>
  <c r="O42" i="4" s="1"/>
  <c r="M891" i="6" s="1"/>
  <c r="N11" i="4"/>
  <c r="O11" i="4" s="1"/>
  <c r="M147" i="6" s="1"/>
  <c r="M12" i="2" s="1"/>
  <c r="N192" i="4"/>
  <c r="O192" i="4" s="1"/>
  <c r="M4491" i="6" s="1"/>
  <c r="N315" i="4"/>
  <c r="O315" i="4" s="1"/>
  <c r="M7443" i="6" s="1"/>
  <c r="N163" i="4"/>
  <c r="O163" i="4" s="1"/>
  <c r="M3795" i="6" s="1"/>
  <c r="N145" i="4"/>
  <c r="O145" i="4" s="1"/>
  <c r="M3363" i="6" s="1"/>
  <c r="N72" i="4"/>
  <c r="O72" i="4" s="1"/>
  <c r="M1611" i="6" s="1"/>
  <c r="N197" i="4"/>
  <c r="O197" i="4" s="1"/>
  <c r="M4611" i="6" s="1"/>
  <c r="N321" i="4"/>
  <c r="O321" i="4" s="1"/>
  <c r="N345" i="4"/>
  <c r="O345" i="4" s="1"/>
  <c r="N170" i="4"/>
  <c r="O170" i="4" s="1"/>
  <c r="M3963" i="6" s="1"/>
  <c r="N238" i="4"/>
  <c r="O238" i="4" s="1"/>
  <c r="M5595" i="6" s="1"/>
  <c r="N246" i="4"/>
  <c r="O246" i="4" s="1"/>
  <c r="M5787" i="6" s="1"/>
  <c r="N237" i="4"/>
  <c r="O237" i="4" s="1"/>
  <c r="M5571" i="6" s="1"/>
  <c r="N302" i="4"/>
  <c r="O302" i="4" s="1"/>
  <c r="M7131" i="6" s="1"/>
  <c r="N250" i="4"/>
  <c r="O250" i="4" s="1"/>
  <c r="M5883" i="6" s="1"/>
  <c r="N147" i="4"/>
  <c r="O147" i="4" s="1"/>
  <c r="M3411" i="6" s="1"/>
  <c r="N324" i="4"/>
  <c r="O324" i="4" s="1"/>
  <c r="N247" i="4"/>
  <c r="O247" i="4" s="1"/>
  <c r="M5811" i="6" s="1"/>
  <c r="N69" i="4"/>
  <c r="O69" i="4" s="1"/>
  <c r="M1539" i="6" s="1"/>
  <c r="N133" i="4"/>
  <c r="O133" i="4" s="1"/>
  <c r="M3075" i="6" s="1"/>
  <c r="N175" i="4"/>
  <c r="O175" i="4" s="1"/>
  <c r="M4083" i="6" s="1"/>
  <c r="N318" i="4"/>
  <c r="O318" i="4" s="1"/>
  <c r="M7515" i="6" s="1"/>
  <c r="N84" i="4"/>
  <c r="O84" i="4" s="1"/>
  <c r="M1899" i="6" s="1"/>
  <c r="N71" i="4"/>
  <c r="O71" i="4" s="1"/>
  <c r="M1587" i="6" s="1"/>
  <c r="N94" i="4"/>
  <c r="O94" i="4" s="1"/>
  <c r="M2139" i="6" s="1"/>
  <c r="N310" i="4"/>
  <c r="O310" i="4" s="1"/>
  <c r="M7323" i="6" s="1"/>
  <c r="N68" i="4"/>
  <c r="O68" i="4" s="1"/>
  <c r="M1515" i="6" s="1"/>
  <c r="N225" i="4"/>
  <c r="O225" i="4" s="1"/>
  <c r="M5283" i="6" s="1"/>
  <c r="N61" i="4"/>
  <c r="O61" i="4" s="1"/>
  <c r="M1347" i="6" s="1"/>
  <c r="N198" i="4"/>
  <c r="O198" i="4" s="1"/>
  <c r="M4635" i="6" s="1"/>
  <c r="N37" i="4"/>
  <c r="O37" i="4" s="1"/>
  <c r="M771" i="6" s="1"/>
  <c r="N149" i="4"/>
  <c r="O149" i="4" s="1"/>
  <c r="M3459" i="6" s="1"/>
  <c r="N86" i="4"/>
  <c r="O86" i="4" s="1"/>
  <c r="M1947" i="6" s="1"/>
  <c r="N287" i="4"/>
  <c r="O287" i="4" s="1"/>
  <c r="M6771" i="6" s="1"/>
  <c r="N99" i="4"/>
  <c r="O99" i="4" s="1"/>
  <c r="M2259" i="6" s="1"/>
  <c r="N236" i="4"/>
  <c r="O236" i="4" s="1"/>
  <c r="M5547" i="6" s="1"/>
  <c r="N228" i="4"/>
  <c r="O228" i="4" s="1"/>
  <c r="M5355" i="6" s="1"/>
  <c r="N138" i="4"/>
  <c r="O138" i="4" s="1"/>
  <c r="M3195" i="6" s="1"/>
  <c r="N282" i="4"/>
  <c r="O282" i="4" s="1"/>
  <c r="M6651" i="6" s="1"/>
  <c r="N336" i="4"/>
  <c r="O336" i="4" s="1"/>
  <c r="N105" i="4"/>
  <c r="O105" i="4" s="1"/>
  <c r="M2403" i="6" s="1"/>
  <c r="N21" i="4"/>
  <c r="O21" i="4" s="1"/>
  <c r="M387" i="6" s="1"/>
  <c r="N343" i="4"/>
  <c r="O343" i="4" s="1"/>
  <c r="N158" i="4"/>
  <c r="O158" i="4" s="1"/>
  <c r="M3675" i="6" s="1"/>
  <c r="N162" i="4"/>
  <c r="O162" i="4" s="1"/>
  <c r="M3771" i="6" s="1"/>
  <c r="N100" i="4"/>
  <c r="O100" i="4" s="1"/>
  <c r="M2283" i="6" s="1"/>
  <c r="N85" i="4"/>
  <c r="O85" i="4" s="1"/>
  <c r="M1923" i="6" s="1"/>
  <c r="N196" i="4"/>
  <c r="O196" i="4" s="1"/>
  <c r="M4587" i="6" s="1"/>
  <c r="N101" i="4"/>
  <c r="O101" i="4" s="1"/>
  <c r="M2307" i="6" s="1"/>
  <c r="N205" i="4"/>
  <c r="O205" i="4" s="1"/>
  <c r="M4803" i="6" s="1"/>
  <c r="N216" i="4"/>
  <c r="O216" i="4" s="1"/>
  <c r="M5067" i="6" s="1"/>
  <c r="N329" i="4"/>
  <c r="O329" i="4" s="1"/>
  <c r="N194" i="4"/>
  <c r="O194" i="4" s="1"/>
  <c r="M4539" i="6" s="1"/>
  <c r="N348" i="4"/>
  <c r="O348" i="4" s="1"/>
  <c r="N193" i="4"/>
  <c r="O193" i="4" s="1"/>
  <c r="M4515" i="6" s="1"/>
  <c r="N121" i="4"/>
  <c r="O121" i="4" s="1"/>
  <c r="M2787" i="6" s="1"/>
  <c r="N256" i="4"/>
  <c r="O256" i="4" s="1"/>
  <c r="M6027" i="6" s="1"/>
  <c r="N57" i="4"/>
  <c r="O57" i="4" s="1"/>
  <c r="M1251" i="6" s="1"/>
  <c r="N17" i="4"/>
  <c r="O17" i="4" s="1"/>
  <c r="M291" i="6" s="1"/>
  <c r="N117" i="4"/>
  <c r="O117" i="4" s="1"/>
  <c r="M2691" i="6" s="1"/>
  <c r="N160" i="4"/>
  <c r="O160" i="4" s="1"/>
  <c r="M3723" i="6" s="1"/>
  <c r="N165" i="4"/>
  <c r="O165" i="4" s="1"/>
  <c r="M3843" i="6" s="1"/>
  <c r="N110" i="4"/>
  <c r="O110" i="4" s="1"/>
  <c r="M2523" i="6" s="1"/>
  <c r="N222" i="4"/>
  <c r="O222" i="4" s="1"/>
  <c r="M5211" i="6" s="1"/>
  <c r="N50" i="4"/>
  <c r="O50" i="4" s="1"/>
  <c r="M1083" i="6" s="1"/>
  <c r="N82" i="4"/>
  <c r="O82" i="4" s="1"/>
  <c r="M1851" i="6" s="1"/>
  <c r="N349" i="4"/>
  <c r="O349" i="4" s="1"/>
  <c r="N325" i="4"/>
  <c r="O325" i="4" s="1"/>
  <c r="N31" i="4"/>
  <c r="O31" i="4" s="1"/>
  <c r="M627" i="6" s="1"/>
  <c r="N13" i="4"/>
  <c r="O13" i="4" s="1"/>
  <c r="M195" i="6" s="1"/>
  <c r="M14" i="2" s="1"/>
  <c r="N265" i="4"/>
  <c r="O265" i="4" s="1"/>
  <c r="M6243" i="6" s="1"/>
  <c r="N102" i="4"/>
  <c r="O102" i="4" s="1"/>
  <c r="M2331" i="6" s="1"/>
  <c r="N293" i="4"/>
  <c r="O293" i="4" s="1"/>
  <c r="M6915" i="6" s="1"/>
  <c r="N25" i="4"/>
  <c r="O25" i="4" s="1"/>
  <c r="M483" i="6" s="1"/>
  <c r="N32" i="4"/>
  <c r="O32" i="4" s="1"/>
  <c r="M651" i="6" s="1"/>
  <c r="N300" i="4"/>
  <c r="O300" i="4" s="1"/>
  <c r="M7083" i="6" s="1"/>
  <c r="N244" i="4"/>
  <c r="O244" i="4" s="1"/>
  <c r="M5739" i="6" s="1"/>
  <c r="N341" i="4"/>
  <c r="O341" i="4" s="1"/>
  <c r="N23" i="4"/>
  <c r="O23" i="4" s="1"/>
  <c r="M435" i="6" s="1"/>
  <c r="N156" i="4"/>
  <c r="O156" i="4" s="1"/>
  <c r="M3627" i="6" s="1"/>
  <c r="N295" i="4"/>
  <c r="O295" i="4" s="1"/>
  <c r="M6963" i="6" s="1"/>
  <c r="N191" i="4"/>
  <c r="O191" i="4" s="1"/>
  <c r="M4467" i="6" s="1"/>
  <c r="N352" i="4"/>
  <c r="O352" i="4" s="1"/>
  <c r="N308" i="4"/>
  <c r="O308" i="4" s="1"/>
  <c r="M7275" i="6" s="1"/>
  <c r="N204" i="4"/>
  <c r="O204" i="4" s="1"/>
  <c r="M4779" i="6" s="1"/>
  <c r="N154" i="4"/>
  <c r="O154" i="4" s="1"/>
  <c r="M3579" i="6" s="1"/>
  <c r="N243" i="4"/>
  <c r="O243" i="4" s="1"/>
  <c r="M5715" i="6" s="1"/>
  <c r="N305" i="4"/>
  <c r="O305" i="4" s="1"/>
  <c r="M7203" i="6" s="1"/>
  <c r="N342" i="4"/>
  <c r="O342" i="4" s="1"/>
  <c r="N289" i="4"/>
  <c r="O289" i="4" s="1"/>
  <c r="M6819" i="6" s="1"/>
  <c r="N157" i="4"/>
  <c r="O157" i="4" s="1"/>
  <c r="M3651" i="6" s="1"/>
  <c r="N36" i="4"/>
  <c r="O36" i="4" s="1"/>
  <c r="M747" i="6" s="1"/>
  <c r="N272" i="4"/>
  <c r="O272" i="4" s="1"/>
  <c r="M6411" i="6" s="1"/>
  <c r="N182" i="4"/>
  <c r="O182" i="4" s="1"/>
  <c r="M4251" i="6" s="1"/>
  <c r="N40" i="4"/>
  <c r="O40" i="4" s="1"/>
  <c r="M843" i="6" s="1"/>
  <c r="N28" i="4"/>
  <c r="O28" i="4" s="1"/>
  <c r="M555" i="6" s="1"/>
  <c r="N297" i="4"/>
  <c r="O297" i="4" s="1"/>
  <c r="M7011" i="6" s="1"/>
  <c r="N39" i="4"/>
  <c r="O39" i="4" s="1"/>
  <c r="M819" i="6" s="1"/>
  <c r="N60" i="4"/>
  <c r="O60" i="4" s="1"/>
  <c r="M1323" i="6" s="1"/>
  <c r="N199" i="4"/>
  <c r="O199" i="4" s="1"/>
  <c r="M4659" i="6" s="1"/>
  <c r="N113" i="4"/>
  <c r="O113" i="4" s="1"/>
  <c r="M2595" i="6" s="1"/>
  <c r="N81" i="4"/>
  <c r="O81" i="4" s="1"/>
  <c r="M1827" i="6" s="1"/>
  <c r="N209" i="4"/>
  <c r="O209" i="4" s="1"/>
  <c r="M4899" i="6" s="1"/>
  <c r="N76" i="4"/>
  <c r="O76" i="4" s="1"/>
  <c r="M1707" i="6" s="1"/>
  <c r="N326" i="4"/>
  <c r="O326" i="4" s="1"/>
  <c r="N200" i="4"/>
  <c r="O200" i="4" s="1"/>
  <c r="M4683" i="6" s="1"/>
  <c r="N152" i="4"/>
  <c r="O152" i="4" s="1"/>
  <c r="M3531" i="6" s="1"/>
  <c r="N178" i="4"/>
  <c r="O178" i="4" s="1"/>
  <c r="M4155" i="6" s="1"/>
  <c r="N288" i="4"/>
  <c r="O288" i="4" s="1"/>
  <c r="M6795" i="6" s="1"/>
  <c r="N253" i="4"/>
  <c r="O253" i="4" s="1"/>
  <c r="M5955" i="6" s="1"/>
  <c r="N103" i="4"/>
  <c r="O103" i="4" s="1"/>
  <c r="M2355" i="6" s="1"/>
  <c r="N284" i="4"/>
  <c r="O284" i="4" s="1"/>
  <c r="M6699" i="6" s="1"/>
  <c r="N164" i="4"/>
  <c r="O164" i="4" s="1"/>
  <c r="M3819" i="6" s="1"/>
  <c r="N92" i="4"/>
  <c r="O92" i="4" s="1"/>
  <c r="M2091" i="6" s="1"/>
  <c r="N174" i="4"/>
  <c r="O174" i="4" s="1"/>
  <c r="M4059" i="6" s="1"/>
  <c r="N186" i="4"/>
  <c r="O186" i="4" s="1"/>
  <c r="M4347" i="6" s="1"/>
  <c r="N344" i="4"/>
  <c r="O344" i="4" s="1"/>
  <c r="N79" i="4"/>
  <c r="O79" i="4" s="1"/>
  <c r="M1779" i="6" s="1"/>
  <c r="N232" i="4"/>
  <c r="O232" i="4" s="1"/>
  <c r="M5451" i="6" s="1"/>
  <c r="N181" i="4"/>
  <c r="O181" i="4" s="1"/>
  <c r="M4227" i="6" s="1"/>
  <c r="N47" i="4"/>
  <c r="O47" i="4" s="1"/>
  <c r="M1011" i="6" s="1"/>
  <c r="N202" i="4"/>
  <c r="O202" i="4" s="1"/>
  <c r="M4731" i="6" s="1"/>
  <c r="N217" i="4"/>
  <c r="O217" i="4" s="1"/>
  <c r="M5091" i="6" s="1"/>
  <c r="N279" i="4"/>
  <c r="O279" i="4" s="1"/>
  <c r="M6579" i="6" s="1"/>
  <c r="N214" i="4"/>
  <c r="O214" i="4" s="1"/>
  <c r="M5019" i="6" s="1"/>
  <c r="N151" i="4"/>
  <c r="O151" i="4" s="1"/>
  <c r="M3507" i="6" s="1"/>
  <c r="N137" i="4"/>
  <c r="O137" i="4" s="1"/>
  <c r="M3171" i="6" s="1"/>
  <c r="N220" i="4"/>
  <c r="O220" i="4" s="1"/>
  <c r="M5163" i="6" s="1"/>
  <c r="N169" i="4"/>
  <c r="O169" i="4" s="1"/>
  <c r="M3939" i="6" s="1"/>
  <c r="N275" i="4"/>
  <c r="O275" i="4" s="1"/>
  <c r="M6483" i="6" s="1"/>
  <c r="N54" i="4"/>
  <c r="O54" i="4" s="1"/>
  <c r="M1179" i="6" s="1"/>
  <c r="N89" i="4"/>
  <c r="O89" i="4" s="1"/>
  <c r="M2019" i="6" s="1"/>
  <c r="N128" i="4"/>
  <c r="O128" i="4" s="1"/>
  <c r="M2955" i="6" s="1"/>
  <c r="N249" i="4"/>
  <c r="O249" i="4" s="1"/>
  <c r="M5859" i="6" s="1"/>
  <c r="N268" i="4"/>
  <c r="O268" i="4" s="1"/>
  <c r="M6315" i="6" s="1"/>
  <c r="N187" i="4"/>
  <c r="O187" i="4" s="1"/>
  <c r="M4371" i="6" s="1"/>
  <c r="N319" i="4"/>
  <c r="O319" i="4" s="1"/>
  <c r="M7539" i="6" s="1"/>
  <c r="N291" i="4"/>
  <c r="O291" i="4" s="1"/>
  <c r="M6867" i="6" s="1"/>
  <c r="N45" i="4"/>
  <c r="O45" i="4" s="1"/>
  <c r="M963" i="6" s="1"/>
  <c r="N107" i="4"/>
  <c r="O107" i="4" s="1"/>
  <c r="M2451" i="6" s="1"/>
  <c r="N185" i="4"/>
  <c r="O185" i="4" s="1"/>
  <c r="M4323" i="6" s="1"/>
  <c r="N219" i="4"/>
  <c r="O219" i="4" s="1"/>
  <c r="M5139" i="6" s="1"/>
  <c r="N208" i="4"/>
  <c r="O208" i="4" s="1"/>
  <c r="M4875" i="6" s="1"/>
  <c r="N49" i="4"/>
  <c r="O49" i="4" s="1"/>
  <c r="M1059" i="6" s="1"/>
  <c r="N251" i="4"/>
  <c r="O251" i="4" s="1"/>
  <c r="M5907" i="6" s="1"/>
  <c r="N184" i="4"/>
  <c r="O184" i="4" s="1"/>
  <c r="M4299" i="6" s="1"/>
  <c r="N93" i="4"/>
  <c r="O93" i="4" s="1"/>
  <c r="M2115" i="6" s="1"/>
  <c r="N286" i="4"/>
  <c r="O286" i="4" s="1"/>
  <c r="M6747" i="6" s="1"/>
  <c r="N260" i="4"/>
  <c r="O260" i="4" s="1"/>
  <c r="M6123" i="6" s="1"/>
  <c r="N323" i="4"/>
  <c r="O323" i="4" s="1"/>
  <c r="N334" i="4"/>
  <c r="O334" i="4" s="1"/>
  <c r="N83" i="4"/>
  <c r="O83" i="4" s="1"/>
  <c r="M1875" i="6" s="1"/>
  <c r="N261" i="4"/>
  <c r="O261" i="4" s="1"/>
  <c r="M6147" i="6" s="1"/>
  <c r="N335" i="4"/>
  <c r="O335" i="4" s="1"/>
  <c r="N322" i="4"/>
  <c r="O322" i="4" s="1"/>
  <c r="N245" i="4"/>
  <c r="O245" i="4" s="1"/>
  <c r="M5763" i="6" s="1"/>
  <c r="N266" i="4"/>
  <c r="O266" i="4" s="1"/>
  <c r="M6267" i="6" s="1"/>
  <c r="N118" i="4"/>
  <c r="O118" i="4" s="1"/>
  <c r="M2715" i="6" s="1"/>
  <c r="N34" i="4"/>
  <c r="O34" i="4" s="1"/>
  <c r="M699" i="6" s="1"/>
  <c r="N229" i="4"/>
  <c r="O229" i="4" s="1"/>
  <c r="M5379" i="6" s="1"/>
  <c r="N210" i="4"/>
  <c r="O210" i="4" s="1"/>
  <c r="M4923" i="6" s="1"/>
  <c r="N267" i="4"/>
  <c r="O267" i="4" s="1"/>
  <c r="M6291" i="6" s="1"/>
  <c r="N168" i="4"/>
  <c r="O168" i="4" s="1"/>
  <c r="M3915" i="6" s="1"/>
  <c r="N116" i="4"/>
  <c r="O116" i="4" s="1"/>
  <c r="M2667" i="6" s="1"/>
  <c r="N30" i="4"/>
  <c r="O30" i="4" s="1"/>
  <c r="M603" i="6" s="1"/>
  <c r="N339" i="4"/>
  <c r="O339" i="4" s="1"/>
  <c r="N14" i="4"/>
  <c r="O14" i="4" s="1"/>
  <c r="M219" i="6" s="1"/>
  <c r="M15" i="2" s="1"/>
  <c r="N172" i="4"/>
  <c r="O172" i="4" s="1"/>
  <c r="M4011" i="6" s="1"/>
  <c r="N167" i="4"/>
  <c r="O167" i="4" s="1"/>
  <c r="M3891" i="6" s="1"/>
  <c r="N12" i="4"/>
  <c r="O12" i="4" s="1"/>
  <c r="M171" i="6" s="1"/>
  <c r="M13" i="2" s="1"/>
  <c r="N248" i="4"/>
  <c r="O248" i="4" s="1"/>
  <c r="M5835" i="6" s="1"/>
  <c r="N65" i="4"/>
  <c r="O65" i="4" s="1"/>
  <c r="M1443" i="6" s="1"/>
  <c r="N139" i="4"/>
  <c r="O139" i="4" s="1"/>
  <c r="M3219" i="6" s="1"/>
  <c r="N306" i="4"/>
  <c r="O306" i="4" s="1"/>
  <c r="M7227" i="6" s="1"/>
  <c r="N97" i="4"/>
  <c r="O97" i="4" s="1"/>
  <c r="M2211" i="6" s="1"/>
  <c r="N211" i="4"/>
  <c r="O211" i="4" s="1"/>
  <c r="M4947" i="6" s="1"/>
  <c r="N311" i="4"/>
  <c r="O311" i="4" s="1"/>
  <c r="M7347" i="6" s="1"/>
  <c r="N126" i="4"/>
  <c r="O126" i="4" s="1"/>
  <c r="M2907" i="6" s="1"/>
  <c r="N190" i="4"/>
  <c r="O190" i="4" s="1"/>
  <c r="M4443" i="6" s="1"/>
  <c r="N328" i="4"/>
  <c r="O328" i="4" s="1"/>
  <c r="N354" i="4"/>
  <c r="O354" i="4" s="1"/>
  <c r="N122" i="4"/>
  <c r="O122" i="4" s="1"/>
  <c r="M2811" i="6" s="1"/>
  <c r="N106" i="4"/>
  <c r="O106" i="4" s="1"/>
  <c r="M2427" i="6" s="1"/>
  <c r="N132" i="4"/>
  <c r="O132" i="4" s="1"/>
  <c r="M3051" i="6" s="1"/>
  <c r="N134" i="4"/>
  <c r="O134" i="4" s="1"/>
  <c r="M3099" i="6" s="1"/>
  <c r="N73" i="4"/>
  <c r="O73" i="4" s="1"/>
  <c r="M1635" i="6" s="1"/>
  <c r="N177" i="4"/>
  <c r="O177" i="4" s="1"/>
  <c r="M4131" i="6" s="1"/>
  <c r="N183" i="4"/>
  <c r="O183" i="4" s="1"/>
  <c r="M4275" i="6" s="1"/>
  <c r="N252" i="4"/>
  <c r="O252" i="4" s="1"/>
  <c r="M5931" i="6" s="1"/>
  <c r="N155" i="4"/>
  <c r="O155" i="4" s="1"/>
  <c r="M3603" i="6" s="1"/>
  <c r="N299" i="4"/>
  <c r="O299" i="4" s="1"/>
  <c r="M7059" i="6" s="1"/>
  <c r="N224" i="4"/>
  <c r="O224" i="4" s="1"/>
  <c r="M5259" i="6" s="1"/>
  <c r="N353" i="4"/>
  <c r="O353" i="4" s="1"/>
  <c r="N316" i="4"/>
  <c r="O316" i="4" s="1"/>
  <c r="M7467" i="6" s="1"/>
  <c r="N307" i="4"/>
  <c r="O307" i="4" s="1"/>
  <c r="M7251" i="6" s="1"/>
  <c r="N109" i="4"/>
  <c r="O109" i="4" s="1"/>
  <c r="M2499" i="6" s="1"/>
  <c r="N188" i="4"/>
  <c r="O188" i="4" s="1"/>
  <c r="M4395" i="6" s="1"/>
  <c r="N234" i="4"/>
  <c r="O234" i="4" s="1"/>
  <c r="M5499" i="6" s="1"/>
  <c r="N8" i="4"/>
  <c r="O8" i="4" s="1"/>
  <c r="M75" i="6" s="1"/>
  <c r="M9" i="2" s="1"/>
  <c r="N104" i="4"/>
  <c r="O104" i="4" s="1"/>
  <c r="M2379" i="6" s="1"/>
  <c r="N351" i="4"/>
  <c r="O351" i="4" s="1"/>
  <c r="N55" i="4"/>
  <c r="O55" i="4" s="1"/>
  <c r="M1203" i="6" s="1"/>
  <c r="N7" i="4"/>
  <c r="O7" i="4" s="1"/>
  <c r="M51" i="6" s="1"/>
  <c r="M8" i="2" s="1"/>
  <c r="N131" i="4"/>
  <c r="O131" i="4" s="1"/>
  <c r="M3027" i="6" s="1"/>
  <c r="N189" i="4"/>
  <c r="O189" i="4" s="1"/>
  <c r="M4419" i="6" s="1"/>
  <c r="N16" i="4"/>
  <c r="O16" i="4" s="1"/>
  <c r="M267" i="6" s="1"/>
  <c r="N48" i="4"/>
  <c r="O48" i="4" s="1"/>
  <c r="M1035" i="6" s="1"/>
  <c r="N159" i="4"/>
  <c r="O159" i="4" s="1"/>
  <c r="M3699" i="6" s="1"/>
  <c r="N239" i="4"/>
  <c r="O239" i="4" s="1"/>
  <c r="M5619" i="6" s="1"/>
  <c r="N333" i="4"/>
  <c r="O333" i="4" s="1"/>
  <c r="N78" i="4"/>
  <c r="O78" i="4" s="1"/>
  <c r="M1755" i="6" s="1"/>
  <c r="N125" i="4"/>
  <c r="O125" i="4" s="1"/>
  <c r="M2883" i="6" s="1"/>
  <c r="N26" i="4"/>
  <c r="O26" i="4" s="1"/>
  <c r="M507" i="6" s="1"/>
  <c r="N24" i="4"/>
  <c r="O24" i="4" s="1"/>
  <c r="M459" i="6" s="1"/>
  <c r="N259" i="4"/>
  <c r="O259" i="4" s="1"/>
  <c r="M6099" i="6" s="1"/>
  <c r="N327" i="4"/>
  <c r="O327" i="4" s="1"/>
  <c r="N240" i="4"/>
  <c r="O240" i="4" s="1"/>
  <c r="M5643" i="6" s="1"/>
  <c r="N88" i="4"/>
  <c r="O88" i="4" s="1"/>
  <c r="M1995" i="6" s="1"/>
  <c r="N33" i="4"/>
  <c r="O33" i="4" s="1"/>
  <c r="M675" i="6" s="1"/>
  <c r="N80" i="4"/>
  <c r="O80" i="4" s="1"/>
  <c r="M1803" i="6" s="1"/>
  <c r="N273" i="4"/>
  <c r="O273" i="4" s="1"/>
  <c r="M6435" i="6" s="1"/>
  <c r="N338" i="4"/>
  <c r="O338" i="4" s="1"/>
  <c r="N18" i="4"/>
  <c r="O18" i="4" s="1"/>
  <c r="M315" i="6" s="1"/>
  <c r="N35" i="4"/>
  <c r="O35" i="4" s="1"/>
  <c r="M723" i="6" s="1"/>
  <c r="N233" i="4"/>
  <c r="O233" i="4" s="1"/>
  <c r="M5475" i="6" s="1"/>
  <c r="N179" i="4"/>
  <c r="O179" i="4" s="1"/>
  <c r="M4179" i="6" s="1"/>
  <c r="N53" i="4"/>
  <c r="O53" i="4" s="1"/>
  <c r="M1155" i="6" s="1"/>
  <c r="N67" i="4"/>
  <c r="O67" i="4" s="1"/>
  <c r="M1491" i="6" s="1"/>
  <c r="N330" i="4"/>
  <c r="O330" i="4" s="1"/>
  <c r="N270" i="4"/>
  <c r="O270" i="4" s="1"/>
  <c r="M6363" i="6" s="1"/>
  <c r="N213" i="4"/>
  <c r="O213" i="4" s="1"/>
  <c r="M4995" i="6" s="1"/>
  <c r="N278" i="4"/>
  <c r="O278" i="4" s="1"/>
  <c r="M6555" i="6" s="1"/>
  <c r="N51" i="4"/>
  <c r="O51" i="4" s="1"/>
  <c r="M1107" i="6" s="1"/>
  <c r="N58" i="4"/>
  <c r="O58" i="4" s="1"/>
  <c r="M1275" i="6" s="1"/>
  <c r="N41" i="4"/>
  <c r="O41" i="4" s="1"/>
  <c r="M867" i="6" s="1"/>
  <c r="N38" i="4"/>
  <c r="O38" i="4" s="1"/>
  <c r="M795" i="6" s="1"/>
  <c r="N15" i="4"/>
  <c r="O15" i="4" s="1"/>
  <c r="M243" i="6" s="1"/>
  <c r="N301" i="4"/>
  <c r="O301" i="4" s="1"/>
  <c r="M7107" i="6" s="1"/>
  <c r="N56" i="4"/>
  <c r="O56" i="4" s="1"/>
  <c r="M1227" i="6" s="1"/>
  <c r="N161" i="4"/>
  <c r="O161" i="4" s="1"/>
  <c r="M3747" i="6" s="1"/>
  <c r="N43" i="4"/>
  <c r="O43" i="4" s="1"/>
  <c r="M915" i="6" s="1"/>
  <c r="N143" i="4"/>
  <c r="O143" i="4" s="1"/>
  <c r="M3315" i="6" s="1"/>
  <c r="N111" i="4"/>
  <c r="O111" i="4" s="1"/>
  <c r="M2547" i="6" s="1"/>
  <c r="N129" i="4"/>
  <c r="O129" i="4" s="1"/>
  <c r="M2979" i="6" s="1"/>
  <c r="N150" i="4"/>
  <c r="O150" i="4" s="1"/>
  <c r="M3483" i="6" s="1"/>
  <c r="N215" i="4"/>
  <c r="O215" i="4" s="1"/>
  <c r="M5043" i="6" s="1"/>
  <c r="N218" i="4"/>
  <c r="O218" i="4" s="1"/>
  <c r="M5115" i="6" s="1"/>
  <c r="N112" i="4"/>
  <c r="O112" i="4" s="1"/>
  <c r="M2571" i="6" s="1"/>
  <c r="N309" i="4"/>
  <c r="O309" i="4" s="1"/>
  <c r="M7299" i="6" s="1"/>
  <c r="N44" i="4"/>
  <c r="O44" i="4" s="1"/>
  <c r="M939" i="6" s="1"/>
  <c r="N95" i="4"/>
  <c r="O95" i="4" s="1"/>
  <c r="M2163" i="6" s="1"/>
  <c r="N269" i="4"/>
  <c r="O269" i="4" s="1"/>
  <c r="M6339" i="6" s="1"/>
  <c r="N276" i="4"/>
  <c r="O276" i="4" s="1"/>
  <c r="M6507" i="6" s="1"/>
  <c r="N127" i="4"/>
  <c r="O127" i="4" s="1"/>
  <c r="M2931" i="6" s="1"/>
  <c r="N212" i="4"/>
  <c r="O212" i="4" s="1"/>
  <c r="M4971" i="6" s="1"/>
  <c r="R9" i="4"/>
  <c r="X8" i="4" s="1"/>
  <c r="M319" i="2" l="1"/>
  <c r="M313" i="2"/>
  <c r="M314" i="2"/>
  <c r="M316" i="2"/>
  <c r="M318" i="2"/>
  <c r="M317" i="2"/>
  <c r="M311" i="2"/>
  <c r="M310" i="2"/>
  <c r="M312" i="2"/>
  <c r="M320" i="2"/>
  <c r="M321" i="2"/>
  <c r="M315" i="2"/>
  <c r="M151" i="2"/>
  <c r="M189" i="2"/>
  <c r="M113" i="2"/>
  <c r="M162" i="2"/>
  <c r="M279" i="2"/>
  <c r="M36" i="2"/>
  <c r="M160" i="2"/>
  <c r="M105" i="2"/>
  <c r="M225" i="2"/>
  <c r="M133" i="2"/>
  <c r="M212" i="2"/>
  <c r="M173" i="2"/>
  <c r="M230" i="2"/>
  <c r="M84" i="2"/>
  <c r="M50" i="2"/>
  <c r="M188" i="2"/>
  <c r="M221" i="2"/>
  <c r="M182" i="2"/>
  <c r="M285" i="2"/>
  <c r="M77" i="2"/>
  <c r="M29" i="2"/>
  <c r="M306" i="2"/>
  <c r="M157" i="2"/>
  <c r="M103" i="2"/>
  <c r="M223" i="2"/>
  <c r="M122" i="2"/>
  <c r="M197" i="2"/>
  <c r="M150" i="2"/>
  <c r="M72" i="2"/>
  <c r="M148" i="2"/>
  <c r="M43" i="2"/>
  <c r="M227" i="2"/>
  <c r="M222" i="2"/>
  <c r="M137" i="2"/>
  <c r="M75" i="2"/>
  <c r="M76" i="2"/>
  <c r="M278" i="2"/>
  <c r="M196" i="2"/>
  <c r="M20" i="2"/>
  <c r="M214" i="2"/>
  <c r="M19" i="2"/>
  <c r="M260" i="2"/>
  <c r="M49" i="2"/>
  <c r="M300" i="2"/>
  <c r="M107" i="2"/>
  <c r="M98" i="2"/>
  <c r="M35" i="2"/>
  <c r="M209" i="2"/>
  <c r="M269" i="2"/>
  <c r="M138" i="2"/>
  <c r="M233" i="2"/>
  <c r="M104" i="2"/>
  <c r="M210" i="2"/>
  <c r="M41" i="2"/>
  <c r="M244" i="2"/>
  <c r="M24" i="2"/>
  <c r="M266" i="2"/>
  <c r="M111" i="2"/>
  <c r="M194" i="2"/>
  <c r="M86" i="2"/>
  <c r="M283" i="2"/>
  <c r="M38" i="2"/>
  <c r="M85" i="2"/>
  <c r="M251" i="2"/>
  <c r="M198" i="2"/>
  <c r="M99" i="2"/>
  <c r="M291" i="2"/>
  <c r="M255" i="2"/>
  <c r="M125" i="2"/>
  <c r="M78" i="2"/>
  <c r="M259" i="2"/>
  <c r="M28" i="2"/>
  <c r="M272" i="2"/>
  <c r="M149" i="2"/>
  <c r="M23" i="2"/>
  <c r="M128" i="2"/>
  <c r="M216" i="2"/>
  <c r="M302" i="2"/>
  <c r="M271" i="2"/>
  <c r="M25" i="2"/>
  <c r="M235" i="2"/>
  <c r="M156" i="2"/>
  <c r="M123" i="2"/>
  <c r="M307" i="2"/>
  <c r="M119" i="2"/>
  <c r="M220" i="2"/>
  <c r="M250" i="2"/>
  <c r="M152" i="2"/>
  <c r="M80" i="2"/>
  <c r="M254" i="2"/>
  <c r="M82" i="2"/>
  <c r="M183" i="2"/>
  <c r="M155" i="2"/>
  <c r="M166" i="2"/>
  <c r="M101" i="2"/>
  <c r="M139" i="2"/>
  <c r="M199" i="2"/>
  <c r="M303" i="2"/>
  <c r="M73" i="2"/>
  <c r="M47" i="2"/>
  <c r="M142" i="2"/>
  <c r="M207" i="2"/>
  <c r="M71" i="2"/>
  <c r="M286" i="2"/>
  <c r="M136" i="2"/>
  <c r="M147" i="2"/>
  <c r="M228" i="2"/>
  <c r="M21" i="2"/>
  <c r="M253" i="2"/>
  <c r="M261" i="2"/>
  <c r="M215" i="2"/>
  <c r="M289" i="2"/>
  <c r="M114" i="2"/>
  <c r="M273" i="2"/>
  <c r="M205" i="2"/>
  <c r="M245" i="2"/>
  <c r="M32" i="2"/>
  <c r="M161" i="2"/>
  <c r="M195" i="2"/>
  <c r="M163" i="2"/>
  <c r="M229" i="2"/>
  <c r="M62" i="2"/>
  <c r="M176" i="2"/>
  <c r="M238" i="2"/>
  <c r="M146" i="2"/>
  <c r="M281" i="2"/>
  <c r="M232" i="2"/>
  <c r="M154" i="2"/>
  <c r="M121" i="2"/>
  <c r="M145" i="2"/>
  <c r="M284" i="2"/>
  <c r="M116" i="2"/>
  <c r="M120" i="2"/>
  <c r="M115" i="2"/>
  <c r="M224" i="2"/>
  <c r="M204" i="2"/>
  <c r="M219" i="2"/>
  <c r="M27" i="2"/>
  <c r="M186" i="2"/>
  <c r="M270" i="2"/>
  <c r="M130" i="2"/>
  <c r="M39" i="2"/>
  <c r="M68" i="2"/>
  <c r="M81" i="2"/>
  <c r="M126" i="2"/>
  <c r="M132" i="2"/>
  <c r="M110" i="2"/>
  <c r="M184" i="2"/>
  <c r="M66" i="2"/>
  <c r="M117" i="2"/>
  <c r="M246" i="2"/>
  <c r="M287" i="2"/>
  <c r="M108" i="2"/>
  <c r="M90" i="2"/>
  <c r="M280" i="2"/>
  <c r="M187" i="2"/>
  <c r="M179" i="2"/>
  <c r="M200" i="2"/>
  <c r="M37" i="2"/>
  <c r="M309" i="2"/>
  <c r="M301" i="2"/>
  <c r="M118" i="2"/>
  <c r="M159" i="2"/>
  <c r="M237" i="2"/>
  <c r="M226" i="2"/>
  <c r="M134" i="2"/>
  <c r="M247" i="2"/>
  <c r="M164" i="2"/>
  <c r="M243" i="2"/>
  <c r="M299" i="2"/>
  <c r="M67" i="2"/>
  <c r="M109" i="2"/>
  <c r="M236" i="2"/>
  <c r="M64" i="2"/>
  <c r="M30" i="2"/>
  <c r="M264" i="2"/>
  <c r="M92" i="2"/>
  <c r="M213" i="2"/>
  <c r="M274" i="2"/>
  <c r="M31" i="2"/>
  <c r="M96" i="2"/>
  <c r="M54" i="2"/>
  <c r="M34" i="2"/>
  <c r="M79" i="2"/>
  <c r="M308" i="2"/>
  <c r="M178" i="2"/>
  <c r="M191" i="2"/>
  <c r="M249" i="2"/>
  <c r="M169" i="2"/>
  <c r="M94" i="2"/>
  <c r="M46" i="2"/>
  <c r="M55" i="2"/>
  <c r="M218" i="2"/>
  <c r="M175" i="2"/>
  <c r="M153" i="2"/>
  <c r="M61" i="2"/>
  <c r="M158" i="2"/>
  <c r="M33" i="2"/>
  <c r="M217" i="2"/>
  <c r="M100" i="2"/>
  <c r="M69" i="2"/>
  <c r="M70" i="2"/>
  <c r="M239" i="2"/>
  <c r="M172" i="2"/>
  <c r="M63" i="2"/>
  <c r="M297" i="2"/>
  <c r="M174" i="2"/>
  <c r="M60" i="2"/>
  <c r="M181" i="2"/>
  <c r="M242" i="2"/>
  <c r="M282" i="2"/>
  <c r="M265" i="2"/>
  <c r="M88" i="2"/>
  <c r="M65" i="2"/>
  <c r="M277" i="2"/>
  <c r="M140" i="2"/>
  <c r="M129" i="2"/>
  <c r="M42" i="2"/>
  <c r="M144" i="2"/>
  <c r="M180" i="2"/>
  <c r="M89" i="2"/>
  <c r="M56" i="2"/>
  <c r="M74" i="2"/>
  <c r="M127" i="2"/>
  <c r="M268" i="2"/>
  <c r="M185" i="2"/>
  <c r="M292" i="2"/>
  <c r="M276" i="2"/>
  <c r="M203" i="2"/>
  <c r="M93" i="2"/>
  <c r="M201" i="2"/>
  <c r="M40" i="2"/>
  <c r="M290" i="2"/>
  <c r="M192" i="2"/>
  <c r="M26" i="2"/>
  <c r="M83" i="2"/>
  <c r="M58" i="2"/>
  <c r="M206" i="2"/>
  <c r="M22" i="2"/>
  <c r="M288" i="2"/>
  <c r="M248" i="2"/>
  <c r="M171" i="2"/>
  <c r="M193" i="2"/>
  <c r="M295" i="2"/>
  <c r="M305" i="2"/>
  <c r="M275" i="2"/>
  <c r="M97" i="2"/>
  <c r="M256" i="2"/>
  <c r="M91" i="2"/>
  <c r="M208" i="2"/>
  <c r="M131" i="2"/>
  <c r="M143" i="2"/>
  <c r="M53" i="2"/>
  <c r="M258" i="2"/>
  <c r="M57" i="2"/>
  <c r="M190" i="2"/>
  <c r="M267" i="2"/>
  <c r="M112" i="2"/>
  <c r="M45" i="2"/>
  <c r="M59" i="2"/>
  <c r="M44" i="2"/>
  <c r="M52" i="2"/>
  <c r="M234" i="2"/>
  <c r="M241" i="2"/>
  <c r="M240" i="2"/>
  <c r="M135" i="2"/>
  <c r="M168" i="2"/>
  <c r="M211" i="2"/>
  <c r="M262" i="2"/>
  <c r="M252" i="2"/>
  <c r="M170" i="2"/>
  <c r="M48" i="2"/>
  <c r="M165" i="2"/>
  <c r="M298" i="2"/>
  <c r="M296" i="2"/>
  <c r="M294" i="2"/>
  <c r="M51" i="2"/>
  <c r="M257" i="2"/>
  <c r="M102" i="2"/>
  <c r="M106" i="2"/>
  <c r="M87" i="2"/>
  <c r="M95" i="2"/>
  <c r="M293" i="2"/>
  <c r="M202" i="2"/>
  <c r="M231" i="2"/>
  <c r="M124" i="2"/>
  <c r="M263" i="2"/>
  <c r="M167" i="2"/>
  <c r="M304" i="2"/>
  <c r="M177" i="2"/>
  <c r="M141" i="2"/>
  <c r="M17" i="2"/>
  <c r="M16" i="2"/>
  <c r="M18" i="2"/>
  <c r="U8" i="4"/>
  <c r="J17" i="2" s="1"/>
  <c r="B5" i="5"/>
  <c r="R19" i="4"/>
  <c r="N5" i="4"/>
  <c r="O5" i="4" s="1"/>
  <c r="O6" i="4"/>
  <c r="M27" i="6" s="1"/>
  <c r="M7" i="2" s="1"/>
  <c r="B1" i="5" l="1"/>
  <c r="R6" i="4"/>
  <c r="R20" i="4"/>
  <c r="R21" i="4"/>
  <c r="R23" i="4" l="1"/>
  <c r="J22" i="2" s="1"/>
  <c r="R24" i="4" l="1"/>
  <c r="B30" i="5" s="1"/>
  <c r="R25" i="4" l="1"/>
  <c r="J25" i="2" s="1"/>
  <c r="B4" i="5"/>
  <c r="U26" i="4" l="1"/>
  <c r="W25" i="4" s="1"/>
  <c r="R26" i="4"/>
  <c r="B6" i="5"/>
  <c r="C5" i="5" s="1"/>
  <c r="B31" i="5" s="1"/>
  <c r="U25" i="4" l="1"/>
  <c r="U11" i="4" s="1"/>
  <c r="J28" i="2"/>
  <c r="B7" i="5"/>
  <c r="B8" i="5" s="1"/>
  <c r="B9" i="5" s="1"/>
  <c r="U12" i="4" l="1"/>
  <c r="X3075" i="6" a="1"/>
  <c r="X3075" i="6" s="1"/>
  <c r="X579" i="6" a="1"/>
  <c r="X579" i="6" s="1"/>
  <c r="X5331" i="6" a="1"/>
  <c r="X3867" i="6" a="1"/>
  <c r="X6099" i="6" a="1"/>
  <c r="X5811" i="6" a="1"/>
  <c r="X531" i="6" a="1"/>
  <c r="X531" i="6" s="1"/>
  <c r="X4035" i="6" a="1"/>
  <c r="X8043" i="6" a="1"/>
  <c r="X4731" i="6" a="1"/>
  <c r="X7515" i="6" a="1"/>
  <c r="X3771" i="6" a="1"/>
  <c r="X675" i="6" a="1"/>
  <c r="X675" i="6" s="1"/>
  <c r="X5043" i="6" a="1"/>
  <c r="X5355" i="6" a="1"/>
  <c r="X6315" i="6" a="1"/>
  <c r="X3339" i="6" a="1"/>
  <c r="X7755" i="6" a="1"/>
  <c r="X7299" i="6" a="1"/>
  <c r="X3363" i="6" a="1"/>
  <c r="X3507" i="6" a="1"/>
  <c r="X8283" i="6" a="1"/>
  <c r="X3459" i="6" a="1"/>
  <c r="X6123" i="6" a="1"/>
  <c r="X5139" i="6" a="1"/>
  <c r="X3987" i="6" a="1"/>
  <c r="X6051" i="6" a="1"/>
  <c r="X4419" i="6" a="1"/>
  <c r="X2211" i="6" a="1"/>
  <c r="X2211" i="6" s="1"/>
  <c r="X7923" i="6" a="1"/>
  <c r="X3099" i="6" a="1"/>
  <c r="X3099" i="6" s="1"/>
  <c r="X3891" i="6" a="1"/>
  <c r="X7011" i="6" a="1"/>
  <c r="X7011" i="6" s="1"/>
  <c r="X2931" i="6" a="1"/>
  <c r="X2931" i="6" s="1"/>
  <c r="X1539" i="6" a="1"/>
  <c r="X1539" i="6" s="1"/>
  <c r="X7155" i="6" a="1"/>
  <c r="X7155" i="6" s="1"/>
  <c r="X2379" i="6" a="1"/>
  <c r="X2379" i="6" s="1"/>
  <c r="X7539" i="6" a="1"/>
  <c r="X3027" i="6" a="1"/>
  <c r="X3027" i="6" s="1"/>
  <c r="X1779" i="6" a="1"/>
  <c r="X1779" i="6" s="1"/>
  <c r="X7971" i="6" a="1"/>
  <c r="X243" i="6" a="1"/>
  <c r="X243" i="6" s="1"/>
  <c r="X915" i="6" a="1"/>
  <c r="X915" i="6" s="1"/>
  <c r="X483" i="6" a="1"/>
  <c r="X483" i="6" s="1"/>
  <c r="X2691" i="6" a="1"/>
  <c r="X2691" i="6" s="1"/>
  <c r="X5859" i="6" a="1"/>
  <c r="X3003" i="6" a="1"/>
  <c r="X3003" i="6" s="1"/>
  <c r="X1491" i="6" a="1"/>
  <c r="X1491" i="6" s="1"/>
  <c r="X6243" i="6" a="1"/>
  <c r="X4851" i="6" a="1"/>
  <c r="X2403" i="6" a="1"/>
  <c r="X2403" i="6" s="1"/>
  <c r="X1203" i="6" a="1"/>
  <c r="X1203" i="6" s="1"/>
  <c r="X3747" i="6" a="1"/>
  <c r="X603" i="6" a="1"/>
  <c r="X603" i="6" s="1"/>
  <c r="X8379" i="6" a="1"/>
  <c r="X6507" i="6" a="1"/>
  <c r="X6507" i="6" s="1"/>
  <c r="X8331" i="6" a="1"/>
  <c r="X1971" i="6" a="1"/>
  <c r="X1971" i="6" s="1"/>
  <c r="X1899" i="6" a="1"/>
  <c r="X1899" i="6" s="1"/>
  <c r="X5739" i="6" a="1"/>
  <c r="X3555" i="6" a="1"/>
  <c r="X1611" i="6" a="1"/>
  <c r="X1611" i="6" s="1"/>
  <c r="X867" i="6" a="1"/>
  <c r="X867" i="6" s="1"/>
  <c r="X4563" i="6" a="1"/>
  <c r="X3627" i="6" a="1"/>
  <c r="X627" i="6" a="1"/>
  <c r="X627" i="6" s="1"/>
  <c r="X2355" i="6" a="1"/>
  <c r="X2355" i="6" s="1"/>
  <c r="X699" i="6" a="1"/>
  <c r="X699" i="6" s="1"/>
  <c r="X4659" i="6" a="1"/>
  <c r="X5643" i="6" a="1"/>
  <c r="X4299" i="6" a="1"/>
  <c r="X147" i="6" a="1"/>
  <c r="X147" i="6" s="1"/>
  <c r="X363" i="6" a="1"/>
  <c r="X363" i="6" s="1"/>
  <c r="X4179" i="6" a="1"/>
  <c r="X4107" i="6" a="1"/>
  <c r="X7875" i="6" a="1"/>
  <c r="X7107" i="6" a="1"/>
  <c r="X7107" i="6" s="1"/>
  <c r="X2619" i="6" a="1"/>
  <c r="X2619" i="6" s="1"/>
  <c r="X4995" i="6" a="1"/>
  <c r="X4011" i="6" a="1"/>
  <c r="X5979" i="6" a="1"/>
  <c r="X6651" i="6" a="1"/>
  <c r="X6651" i="6" s="1"/>
  <c r="X5235" i="6" a="1"/>
  <c r="X5619" i="6" a="1"/>
  <c r="X5475" i="6" a="1"/>
  <c r="X3843" i="6" a="1"/>
  <c r="X2283" i="6" a="1"/>
  <c r="X2283" i="6" s="1"/>
  <c r="X1251" i="6" a="1"/>
  <c r="X1251" i="6" s="1"/>
  <c r="X771" i="6" a="1"/>
  <c r="X771" i="6" s="1"/>
  <c r="X8403" i="6" a="1"/>
  <c r="X7443" i="6" a="1"/>
  <c r="X7467" i="6" a="1"/>
  <c r="X5451" i="6" a="1"/>
  <c r="X3723" i="6" a="1"/>
  <c r="X3915" i="6" a="1"/>
  <c r="X891" i="6" a="1"/>
  <c r="X891" i="6" s="1"/>
  <c r="X4947" i="6" a="1"/>
  <c r="X7947" i="6" a="1"/>
  <c r="X8163" i="6" a="1"/>
  <c r="X7227" i="6" a="1"/>
  <c r="X7227" i="6" s="1"/>
  <c r="X7131" i="6" a="1"/>
  <c r="X7131" i="6" s="1"/>
  <c r="X5019" i="6" a="1"/>
  <c r="X5715" i="6" a="1"/>
  <c r="X2595" i="6" a="1"/>
  <c r="X2595" i="6" s="1"/>
  <c r="X1323" i="6" a="1"/>
  <c r="X1323" i="6" s="1"/>
  <c r="X2979" i="6" a="1"/>
  <c r="X2979" i="6" s="1"/>
  <c r="X1131" i="6" a="1"/>
  <c r="X1131" i="6" s="1"/>
  <c r="X4491" i="6" a="1"/>
  <c r="X6195" i="6" a="1"/>
  <c r="X8235" i="6" a="1"/>
  <c r="X7563" i="6" a="1"/>
  <c r="X6603" i="6" a="1"/>
  <c r="X6603" i="6" s="1"/>
  <c r="X6555" i="6" a="1"/>
  <c r="X6555" i="6" s="1"/>
  <c r="X4251" i="6" a="1"/>
  <c r="X4539" i="6" a="1"/>
  <c r="X2955" i="6" a="1"/>
  <c r="X2955" i="6" s="1"/>
  <c r="X7779" i="6" a="1"/>
  <c r="X2115" i="6" a="1"/>
  <c r="X2115" i="6" s="1"/>
  <c r="X3435" i="6" a="1"/>
  <c r="X5259" i="6" a="1"/>
  <c r="X219" i="6" a="1"/>
  <c r="X219" i="6" s="1"/>
  <c r="X1563" i="6" a="1"/>
  <c r="X1563" i="6" s="1"/>
  <c r="X6819" i="6" a="1"/>
  <c r="X6819" i="6" s="1"/>
  <c r="X1299" i="6" a="1"/>
  <c r="X1299" i="6" s="1"/>
  <c r="X6387" i="6" a="1"/>
  <c r="X6387" i="6" s="1"/>
  <c r="X1059" i="6" a="1"/>
  <c r="X1059" i="6" s="1"/>
  <c r="X2259" i="6" a="1"/>
  <c r="X2259" i="6" s="1"/>
  <c r="X7395" i="6" a="1"/>
  <c r="X5379" i="6" a="1"/>
  <c r="X7683" i="6" a="1"/>
  <c r="X6939" i="6" a="1"/>
  <c r="X6939" i="6" s="1"/>
  <c r="X5931" i="6" a="1"/>
  <c r="X3531" i="6" a="1"/>
  <c r="X555" i="6" a="1"/>
  <c r="X555" i="6" s="1"/>
  <c r="X1707" i="6" a="1"/>
  <c r="X1707" i="6" s="1"/>
  <c r="X1395" i="6" a="1"/>
  <c r="X1395" i="6" s="1"/>
  <c r="X7035" i="6" a="1"/>
  <c r="X7035" i="6" s="1"/>
  <c r="X123" i="6" a="1"/>
  <c r="X123" i="6" s="1"/>
  <c r="X6723" i="6" a="1"/>
  <c r="X6723" i="6" s="1"/>
  <c r="X8259" i="6" a="1"/>
  <c r="X6075" i="6" a="1"/>
  <c r="X4635" i="6" a="1"/>
  <c r="X2043" i="6" a="1"/>
  <c r="X2043" i="6" s="1"/>
  <c r="X963" i="6" a="1"/>
  <c r="X963" i="6" s="1"/>
  <c r="X2331" i="6" a="1"/>
  <c r="X2331" i="6" s="1"/>
  <c r="X5499" i="6" a="1"/>
  <c r="X5595" i="6" a="1"/>
  <c r="X1659" i="6" a="1"/>
  <c r="X1659" i="6" s="1"/>
  <c r="X2787" i="6" a="1"/>
  <c r="X2787" i="6" s="1"/>
  <c r="X6339" i="6" a="1"/>
  <c r="X5883" i="6" a="1"/>
  <c r="X3579" i="6" a="1"/>
  <c r="X6963" i="6" a="1"/>
  <c r="X6963" i="6" s="1"/>
  <c r="X7203" i="6" a="1"/>
  <c r="X7203" i="6" s="1"/>
  <c r="X843" i="6" a="1"/>
  <c r="X843" i="6" s="1"/>
  <c r="X6435" i="6" a="1"/>
  <c r="X6435" i="6" s="1"/>
  <c r="X6531" i="6" a="1"/>
  <c r="X6531" i="6" s="1"/>
  <c r="X2547" i="6" a="1"/>
  <c r="X2547" i="6" s="1"/>
  <c r="X6675" i="6" a="1"/>
  <c r="X6675" i="6" s="1"/>
  <c r="X5955" i="6" a="1"/>
  <c r="X4827" i="6" a="1"/>
  <c r="X4755" i="6" a="1"/>
  <c r="X1683" i="6" a="1"/>
  <c r="X1683" i="6" s="1"/>
  <c r="X819" i="6" a="1"/>
  <c r="X819" i="6" s="1"/>
  <c r="X4923" i="6" a="1"/>
  <c r="X747" i="6" a="1"/>
  <c r="X747" i="6" s="1"/>
  <c r="X3819" i="6" a="1"/>
  <c r="X6411" i="6" a="1"/>
  <c r="X6411" i="6" s="1"/>
  <c r="X5571" i="6" a="1"/>
  <c r="X4323" i="6" a="1"/>
  <c r="X4347" i="6" a="1"/>
  <c r="X795" i="6" a="1"/>
  <c r="X795" i="6" s="1"/>
  <c r="X1995" i="6" a="1"/>
  <c r="X1995" i="6" s="1"/>
  <c r="X6027" i="6" a="1"/>
  <c r="X2019" i="6" a="1"/>
  <c r="X2019" i="6" s="1"/>
  <c r="X4227" i="6" a="1"/>
  <c r="X4587" i="6" a="1"/>
  <c r="X8211" i="6" a="1"/>
  <c r="X4467" i="6" a="1"/>
  <c r="X2091" i="6" a="1"/>
  <c r="X2091" i="6" s="1"/>
  <c r="X2907" i="6" a="1"/>
  <c r="X2907" i="6" s="1"/>
  <c r="X1155" i="6" a="1"/>
  <c r="X1155" i="6" s="1"/>
  <c r="X1371" i="6" a="1"/>
  <c r="X1371" i="6" s="1"/>
  <c r="X6771" i="6" a="1"/>
  <c r="X6771" i="6" s="1"/>
  <c r="X3051" i="6" a="1"/>
  <c r="X3051" i="6" s="1"/>
  <c r="X4779" i="6" a="1"/>
  <c r="X3651" i="6" a="1"/>
  <c r="X3603" i="6" a="1"/>
  <c r="X1803" i="6" a="1"/>
  <c r="X1803" i="6" s="1"/>
  <c r="X4395" i="6" a="1"/>
  <c r="X7899" i="6" a="1"/>
  <c r="X3963" i="6" a="1"/>
  <c r="X4131" i="6" a="1"/>
  <c r="X1179" i="6" a="1"/>
  <c r="X1179" i="6" s="1"/>
  <c r="X5763" i="6" a="1"/>
  <c r="X8019" i="6" a="1"/>
  <c r="X7251" i="6" a="1"/>
  <c r="X6291" i="6" a="1"/>
  <c r="X3939" i="6" a="1"/>
  <c r="X6843" i="6" a="1"/>
  <c r="X6843" i="6" s="1"/>
  <c r="X195" i="6" a="1"/>
  <c r="X195" i="6" s="1"/>
  <c r="X5115" i="6" a="1"/>
  <c r="X3699" i="6" a="1"/>
  <c r="X2643" i="6" a="1"/>
  <c r="X2643" i="6" s="1"/>
  <c r="X4059" i="6" a="1"/>
  <c r="X2859" i="6" a="1"/>
  <c r="X2859" i="6" s="1"/>
  <c r="X2475" i="6" a="1"/>
  <c r="X2475" i="6" s="1"/>
  <c r="X459" i="6" a="1"/>
  <c r="X459" i="6" s="1"/>
  <c r="X2883" i="6" a="1"/>
  <c r="X2883" i="6" s="1"/>
  <c r="X1851" i="6" a="1"/>
  <c r="X1851" i="6" s="1"/>
  <c r="X6915" i="6" a="1"/>
  <c r="X6915" i="6" s="1"/>
  <c r="X4707" i="6" a="1"/>
  <c r="X3267" i="6" a="1"/>
  <c r="X8307" i="6" a="1"/>
  <c r="X435" i="6" a="1"/>
  <c r="X435" i="6" s="1"/>
  <c r="X1755" i="6" a="1"/>
  <c r="X1755" i="6" s="1"/>
  <c r="X8139" i="6" a="1"/>
  <c r="X8067" i="6" a="1"/>
  <c r="X6219" i="6" a="1"/>
  <c r="X7059" i="6" a="1"/>
  <c r="X7059" i="6" s="1"/>
  <c r="X3171" i="6" a="1"/>
  <c r="X3171" i="6" s="1"/>
  <c r="X507" i="6" a="1"/>
  <c r="X507" i="6" s="1"/>
  <c r="X1227" i="6" a="1"/>
  <c r="X1227" i="6" s="1"/>
  <c r="X1635" i="6" a="1"/>
  <c r="X1635" i="6" s="1"/>
  <c r="X7851" i="6" a="1"/>
  <c r="X4203" i="6" a="1"/>
  <c r="X987" i="6" a="1"/>
  <c r="X987" i="6" s="1"/>
  <c r="X5067" i="6" a="1"/>
  <c r="X75" i="6" a="1"/>
  <c r="X75" i="6" s="1"/>
  <c r="X7491" i="6" a="1"/>
  <c r="X5787" i="6" a="1"/>
  <c r="X5691" i="6" a="1"/>
  <c r="X6267" i="6" a="1"/>
  <c r="X7347" i="6" a="1"/>
  <c r="X4899" i="6" a="1"/>
  <c r="X7731" i="6" a="1"/>
  <c r="X5403" i="6" a="1"/>
  <c r="X7419" i="6" a="1"/>
  <c r="X4155" i="6" a="1"/>
  <c r="X2067" i="6" a="1"/>
  <c r="X2067" i="6" s="1"/>
  <c r="X939" i="6" a="1"/>
  <c r="X939" i="6" s="1"/>
  <c r="X7707" i="6" a="1"/>
  <c r="X1035" i="6" a="1"/>
  <c r="X1035" i="6" s="1"/>
  <c r="X3795" i="6" a="1"/>
  <c r="X2835" i="6" a="1"/>
  <c r="X2835" i="6" s="1"/>
  <c r="X2667" i="6" a="1"/>
  <c r="X2667" i="6" s="1"/>
  <c r="X6147" i="6" a="1"/>
  <c r="X2811" i="6" a="1"/>
  <c r="X2811" i="6" s="1"/>
  <c r="X2307" i="6" a="1"/>
  <c r="X2307" i="6" s="1"/>
  <c r="X411" i="6" a="1"/>
  <c r="X411" i="6" s="1"/>
  <c r="X7611" i="6" a="1"/>
  <c r="X291" i="6" a="1"/>
  <c r="X291" i="6" s="1"/>
  <c r="X3387" i="6" a="1"/>
  <c r="X1875" i="6" a="1"/>
  <c r="X1875" i="6" s="1"/>
  <c r="X2163" i="6" a="1"/>
  <c r="X2163" i="6" s="1"/>
  <c r="X2451" i="6" a="1"/>
  <c r="X2451" i="6" s="1"/>
  <c r="X2763" i="6" a="1"/>
  <c r="X2763" i="6" s="1"/>
  <c r="X7179" i="6" a="1"/>
  <c r="X7179" i="6" s="1"/>
  <c r="X6459" i="6" a="1"/>
  <c r="X6459" i="6" s="1"/>
  <c r="X7635" i="6" a="1"/>
  <c r="X7827" i="6" a="1"/>
  <c r="X6891" i="6" a="1"/>
  <c r="X6891" i="6" s="1"/>
  <c r="X6867" i="6" a="1"/>
  <c r="X6867" i="6" s="1"/>
  <c r="X4683" i="6" a="1"/>
  <c r="X3483" i="6" a="1"/>
  <c r="X6747" i="6" a="1"/>
  <c r="X6747" i="6" s="1"/>
  <c r="X4515" i="6" a="1"/>
  <c r="X3123" i="6" a="1"/>
  <c r="X3123" i="6" s="1"/>
  <c r="X1515" i="6" a="1"/>
  <c r="X1515" i="6" s="1"/>
  <c r="X1923" i="6" a="1"/>
  <c r="X1923" i="6" s="1"/>
  <c r="X387" i="6" a="1"/>
  <c r="X387" i="6" s="1"/>
  <c r="X315" i="6" a="1"/>
  <c r="X315" i="6" s="1"/>
  <c r="X4275" i="6" a="1"/>
  <c r="X1827" i="6" a="1"/>
  <c r="X1827" i="6" s="1"/>
  <c r="X5211" i="6" a="1"/>
  <c r="X5307" i="6" a="1"/>
  <c r="X4443" i="6" a="1"/>
  <c r="X3243" i="6" a="1"/>
  <c r="X3195" i="6" a="1"/>
  <c r="X2187" i="6" a="1"/>
  <c r="X2187" i="6" s="1"/>
  <c r="X5091" i="6" a="1"/>
  <c r="X3675" i="6" a="1"/>
  <c r="X2499" i="6" a="1"/>
  <c r="X2499" i="6" s="1"/>
  <c r="X2739" i="6" a="1"/>
  <c r="X2739" i="6" s="1"/>
  <c r="X7371" i="6" a="1"/>
  <c r="X2571" i="6" a="1"/>
  <c r="X2571" i="6" s="1"/>
  <c r="X7275" i="6" a="1"/>
  <c r="X7659" i="6" a="1"/>
  <c r="X4083" i="6" a="1"/>
  <c r="X51" i="6" a="1"/>
  <c r="X51" i="6" s="1"/>
  <c r="X1107" i="6" a="1"/>
  <c r="X1107" i="6" s="1"/>
  <c r="X5835" i="6" a="1"/>
  <c r="X4971" i="6" a="1"/>
  <c r="X7323" i="6" a="1"/>
  <c r="X6699" i="6" a="1"/>
  <c r="X6699" i="6" s="1"/>
  <c r="X5547" i="6" a="1"/>
  <c r="X5523" i="6" a="1"/>
  <c r="X3147" i="6" a="1"/>
  <c r="X3147" i="6" s="1"/>
  <c r="X3219" i="6" a="1"/>
  <c r="X3291" i="6" a="1"/>
  <c r="X7995" i="6" a="1"/>
  <c r="X8091" i="6" a="1"/>
  <c r="X4611" i="6" a="1"/>
  <c r="X6987" i="6" a="1"/>
  <c r="X6987" i="6" s="1"/>
  <c r="X6363" i="6" a="1"/>
  <c r="X6363" i="6" s="1"/>
  <c r="X267" i="6" a="1"/>
  <c r="X267" i="6" s="1"/>
  <c r="X2139" i="6" a="1"/>
  <c r="X2139" i="6" s="1"/>
  <c r="X6171" i="6" a="1"/>
  <c r="X6579" i="6" a="1"/>
  <c r="X6579" i="6" s="1"/>
  <c r="X1731" i="6" a="1"/>
  <c r="X1731" i="6" s="1"/>
  <c r="X3411" i="6" a="1"/>
  <c r="X8187" i="6" a="1"/>
  <c r="X8355" i="6" a="1"/>
  <c r="X651" i="6" a="1"/>
  <c r="X651" i="6" s="1"/>
  <c r="X339" i="6" a="1"/>
  <c r="X339" i="6" s="1"/>
  <c r="X1011" i="6" a="1"/>
  <c r="X1011" i="6" s="1"/>
  <c r="X2523" i="6" a="1"/>
  <c r="X2523" i="6" s="1"/>
  <c r="X1347" i="6" a="1"/>
  <c r="X1347" i="6" s="1"/>
  <c r="X2427" i="6" a="1"/>
  <c r="X2427" i="6" s="1"/>
  <c r="X8115" i="6" a="1"/>
  <c r="X4803" i="6" a="1"/>
  <c r="X7587" i="6" a="1"/>
  <c r="X99" i="6" a="1"/>
  <c r="X99" i="6" s="1"/>
  <c r="X7083" i="6" a="1"/>
  <c r="X7083" i="6" s="1"/>
  <c r="X6003" i="6" a="1"/>
  <c r="X5667" i="6" a="1"/>
  <c r="X4875" i="6" a="1"/>
  <c r="X5187" i="6" a="1"/>
  <c r="X723" i="6" a="1"/>
  <c r="X723" i="6" s="1"/>
  <c r="X3315" i="6" a="1"/>
  <c r="X5907" i="6" a="1"/>
  <c r="X171" i="6" a="1"/>
  <c r="X171" i="6" s="1"/>
  <c r="X1083" i="6" a="1"/>
  <c r="X1083" i="6" s="1"/>
  <c r="X5427" i="6" a="1"/>
  <c r="X6483" i="6" a="1"/>
  <c r="X6483" i="6" s="1"/>
  <c r="X1419" i="6" a="1"/>
  <c r="X1419" i="6" s="1"/>
  <c r="X2715" i="6" a="1"/>
  <c r="X2715" i="6" s="1"/>
  <c r="X1275" i="6" a="1"/>
  <c r="X1275" i="6" s="1"/>
  <c r="X7803" i="6" a="1"/>
  <c r="X5163" i="6" a="1"/>
  <c r="X1467" i="6" a="1"/>
  <c r="X1467" i="6" s="1"/>
  <c r="X4371" i="6" a="1"/>
  <c r="X1443" i="6" a="1"/>
  <c r="X1443" i="6" s="1"/>
  <c r="X6627" i="6" a="1"/>
  <c r="X6627" i="6" s="1"/>
  <c r="X5283" i="6" a="1"/>
  <c r="X1587" i="6" a="1"/>
  <c r="X1587" i="6" s="1"/>
  <c r="X6795" i="6" a="1"/>
  <c r="X6795" i="6" s="1"/>
  <c r="X1947" i="6" a="1"/>
  <c r="X1947" i="6" s="1"/>
  <c r="X2235" i="6" a="1"/>
  <c r="X2235" i="6" s="1"/>
  <c r="X27" i="6" a="1"/>
  <c r="X27" i="6" s="1"/>
  <c r="C6" i="5"/>
  <c r="C7" i="5"/>
  <c r="C8" i="5"/>
  <c r="B10" i="5"/>
  <c r="X3" i="6" l="1" a="1"/>
  <c r="X3" i="6" s="1"/>
  <c r="D8" i="5"/>
  <c r="D7" i="5"/>
  <c r="X7323" i="6"/>
  <c r="X7419" i="6"/>
  <c r="X7491" i="6"/>
  <c r="X8307" i="6"/>
  <c r="X6291" i="6"/>
  <c r="X4395" i="6"/>
  <c r="X6027" i="6"/>
  <c r="X6339" i="6"/>
  <c r="X4635" i="6"/>
  <c r="X8235" i="6"/>
  <c r="X5019" i="6"/>
  <c r="X3723" i="6"/>
  <c r="X3843" i="6"/>
  <c r="X5643" i="6"/>
  <c r="X5859" i="6"/>
  <c r="X7539" i="6"/>
  <c r="X7923" i="6"/>
  <c r="X8283" i="6"/>
  <c r="X5043" i="6"/>
  <c r="X5811" i="6"/>
  <c r="X4875" i="6"/>
  <c r="X4371" i="6"/>
  <c r="X7995" i="6"/>
  <c r="X7827" i="6"/>
  <c r="X5403" i="6"/>
  <c r="X3267" i="6"/>
  <c r="X4059" i="6"/>
  <c r="X7251" i="6"/>
  <c r="X4923" i="6"/>
  <c r="X6075" i="6"/>
  <c r="X3531" i="6"/>
  <c r="X7779" i="6"/>
  <c r="X6195" i="6"/>
  <c r="X5451" i="6"/>
  <c r="X5475" i="6"/>
  <c r="X4659" i="6"/>
  <c r="X3555" i="6"/>
  <c r="X3747" i="6"/>
  <c r="X3507" i="6"/>
  <c r="X6099" i="6"/>
  <c r="X6003" i="6"/>
  <c r="X4443" i="6"/>
  <c r="X3387" i="6"/>
  <c r="X5163" i="6"/>
  <c r="X6171" i="6"/>
  <c r="X3291" i="6"/>
  <c r="X5835" i="6"/>
  <c r="X5307" i="6"/>
  <c r="X7635" i="6"/>
  <c r="X3795" i="6"/>
  <c r="X7731" i="6"/>
  <c r="X5067" i="6"/>
  <c r="X4707" i="6"/>
  <c r="X8019" i="6"/>
  <c r="X3603" i="6"/>
  <c r="X8259" i="6"/>
  <c r="X5931" i="6"/>
  <c r="X4491" i="6"/>
  <c r="X7467" i="6"/>
  <c r="X5619" i="6"/>
  <c r="X7875" i="6"/>
  <c r="X5739" i="6"/>
  <c r="X4419" i="6"/>
  <c r="X3363" i="6"/>
  <c r="X3771" i="6"/>
  <c r="X3867" i="6"/>
  <c r="X4611" i="6"/>
  <c r="X8091" i="6"/>
  <c r="X7803" i="6"/>
  <c r="X5907" i="6"/>
  <c r="X3219" i="6"/>
  <c r="X5211" i="6"/>
  <c r="X4515" i="6"/>
  <c r="X7611" i="6"/>
  <c r="X4899" i="6"/>
  <c r="X6219" i="6"/>
  <c r="X3699" i="6"/>
  <c r="X5763" i="6"/>
  <c r="X3651" i="6"/>
  <c r="X4467" i="6"/>
  <c r="X4347" i="6"/>
  <c r="X5595" i="6"/>
  <c r="X4539" i="6"/>
  <c r="X8163" i="6"/>
  <c r="X7443" i="6"/>
  <c r="X5235" i="6"/>
  <c r="X4107" i="6"/>
  <c r="X6051" i="6"/>
  <c r="X7299" i="6"/>
  <c r="X7515" i="6"/>
  <c r="X5331" i="6"/>
  <c r="X3411" i="6"/>
  <c r="X7587" i="6"/>
  <c r="X3675" i="6"/>
  <c r="X7707" i="6"/>
  <c r="X7347" i="6"/>
  <c r="X4203" i="6"/>
  <c r="X8067" i="6"/>
  <c r="X5115" i="6"/>
  <c r="X4779" i="6"/>
  <c r="X8211" i="6"/>
  <c r="X4323" i="6"/>
  <c r="X4755" i="6"/>
  <c r="X5499" i="6"/>
  <c r="X7683" i="6"/>
  <c r="X4251" i="6"/>
  <c r="X7947" i="6"/>
  <c r="X8403" i="6"/>
  <c r="X4179" i="6"/>
  <c r="X4851" i="6"/>
  <c r="X3987" i="6"/>
  <c r="X7755" i="6"/>
  <c r="X4731" i="6"/>
  <c r="X5427" i="6"/>
  <c r="X3243" i="6"/>
  <c r="X4971" i="6"/>
  <c r="X3315" i="6"/>
  <c r="X4803" i="6"/>
  <c r="X8355" i="6"/>
  <c r="X5523" i="6"/>
  <c r="X4083" i="6"/>
  <c r="X5091" i="6"/>
  <c r="X4275" i="6"/>
  <c r="X3483" i="6"/>
  <c r="X6267" i="6"/>
  <c r="X7851" i="6"/>
  <c r="X8139" i="6"/>
  <c r="X4131" i="6"/>
  <c r="X4587" i="6"/>
  <c r="X5571" i="6"/>
  <c r="X4827" i="6"/>
  <c r="X5379" i="6"/>
  <c r="X4947" i="6"/>
  <c r="X5979" i="6"/>
  <c r="X3627" i="6"/>
  <c r="X8331" i="6"/>
  <c r="X6243" i="6"/>
  <c r="X7971" i="6"/>
  <c r="X5139" i="6"/>
  <c r="X3339" i="6"/>
  <c r="X8043" i="6"/>
  <c r="X5667" i="6"/>
  <c r="X7371" i="6"/>
  <c r="X5283" i="6"/>
  <c r="X5187" i="6"/>
  <c r="X8115" i="6"/>
  <c r="X8187" i="6"/>
  <c r="X5547" i="6"/>
  <c r="X7659" i="6"/>
  <c r="X4683" i="6"/>
  <c r="X5691" i="6"/>
  <c r="X3963" i="6"/>
  <c r="X4227" i="6"/>
  <c r="X5955" i="6"/>
  <c r="X3579" i="6"/>
  <c r="X7395" i="6"/>
  <c r="X5259" i="6"/>
  <c r="X4011" i="6"/>
  <c r="X4563" i="6"/>
  <c r="X3891" i="6"/>
  <c r="X6123" i="6"/>
  <c r="X6315" i="6"/>
  <c r="X4035" i="6"/>
  <c r="X7275" i="6"/>
  <c r="X3195" i="6"/>
  <c r="X6147" i="6"/>
  <c r="X4155" i="6"/>
  <c r="X5787" i="6"/>
  <c r="X3939" i="6"/>
  <c r="X7899" i="6"/>
  <c r="X3819" i="6"/>
  <c r="X5883" i="6"/>
  <c r="X3435" i="6"/>
  <c r="X7563" i="6"/>
  <c r="X5715" i="6"/>
  <c r="X3915" i="6"/>
  <c r="X4995" i="6"/>
  <c r="X4299" i="6"/>
  <c r="X8379" i="6"/>
  <c r="X3459" i="6"/>
  <c r="X5355" i="6"/>
  <c r="Y3" i="6" a="1"/>
  <c r="Y3" i="6" s="1"/>
  <c r="Y4107" i="6" a="1"/>
  <c r="Y4107" i="6" s="1"/>
  <c r="N4107" i="6" s="1"/>
  <c r="N177" i="2" s="1"/>
  <c r="Y7875" i="6" a="1"/>
  <c r="Y7875" i="6" s="1"/>
  <c r="N7875" i="6" s="1"/>
  <c r="Y7107" i="6" a="1"/>
  <c r="Y7107" i="6" s="1"/>
  <c r="Y2619" i="6" a="1"/>
  <c r="Y2619" i="6" s="1"/>
  <c r="Y4995" i="6" a="1"/>
  <c r="Y4995" i="6" s="1"/>
  <c r="N4995" i="6" s="1"/>
  <c r="N214" i="2" s="1"/>
  <c r="Y4011" i="6" a="1"/>
  <c r="Y4011" i="6" s="1"/>
  <c r="N4011" i="6" s="1"/>
  <c r="N173" i="2" s="1"/>
  <c r="Y5979" i="6" a="1"/>
  <c r="Y5979" i="6" s="1"/>
  <c r="N5979" i="6" s="1"/>
  <c r="N255" i="2" s="1"/>
  <c r="Y6651" i="6" a="1"/>
  <c r="Y6651" i="6" s="1"/>
  <c r="Y5235" i="6" a="1"/>
  <c r="Y5235" i="6" s="1"/>
  <c r="N5235" i="6" s="1"/>
  <c r="N224" i="2" s="1"/>
  <c r="Y723" i="6" a="1"/>
  <c r="Y723" i="6" s="1"/>
  <c r="Y3315" i="6" a="1"/>
  <c r="Y3315" i="6" s="1"/>
  <c r="N3315" i="6" s="1"/>
  <c r="N144" i="2" s="1"/>
  <c r="Y3075" i="6" a="1"/>
  <c r="Y3075" i="6" s="1"/>
  <c r="Y579" i="6" a="1"/>
  <c r="Y579" i="6" s="1"/>
  <c r="Y5331" i="6" a="1"/>
  <c r="Y5331" i="6" s="1"/>
  <c r="N5331" i="6" s="1"/>
  <c r="N228" i="2" s="1"/>
  <c r="Y3867" i="6" a="1"/>
  <c r="Y3867" i="6" s="1"/>
  <c r="N3867" i="6" s="1"/>
  <c r="N167" i="2" s="1"/>
  <c r="Y6099" i="6" a="1"/>
  <c r="Y6099" i="6" s="1"/>
  <c r="N6099" i="6" s="1"/>
  <c r="N260" i="2" s="1"/>
  <c r="Y5811" i="6" a="1"/>
  <c r="Y5811" i="6" s="1"/>
  <c r="N5811" i="6" s="1"/>
  <c r="N248" i="2" s="1"/>
  <c r="Y531" i="6" a="1"/>
  <c r="Y531" i="6" s="1"/>
  <c r="Y4035" i="6" a="1"/>
  <c r="Y4035" i="6" s="1"/>
  <c r="N4035" i="6" s="1"/>
  <c r="N174" i="2" s="1"/>
  <c r="Y8043" i="6" a="1"/>
  <c r="Y8043" i="6" s="1"/>
  <c r="N8043" i="6" s="1"/>
  <c r="Y4731" i="6" a="1"/>
  <c r="Y4731" i="6" s="1"/>
  <c r="N4731" i="6" s="1"/>
  <c r="N203" i="2" s="1"/>
  <c r="Y7515" i="6" a="1"/>
  <c r="Y7515" i="6" s="1"/>
  <c r="N7515" i="6" s="1"/>
  <c r="N319" i="2" s="1"/>
  <c r="Y3771" i="6" a="1"/>
  <c r="Y3771" i="6" s="1"/>
  <c r="N3771" i="6" s="1"/>
  <c r="N163" i="2" s="1"/>
  <c r="Y675" i="6" a="1"/>
  <c r="Y675" i="6" s="1"/>
  <c r="Y5043" i="6" a="1"/>
  <c r="Y5043" i="6" s="1"/>
  <c r="N5043" i="6" s="1"/>
  <c r="N216" i="2" s="1"/>
  <c r="Y5355" i="6" a="1"/>
  <c r="Y5355" i="6" s="1"/>
  <c r="N5355" i="6" s="1"/>
  <c r="N229" i="2" s="1"/>
  <c r="Y6315" i="6" a="1"/>
  <c r="Y6315" i="6" s="1"/>
  <c r="N6315" i="6" s="1"/>
  <c r="N269" i="2" s="1"/>
  <c r="Y3339" i="6" a="1"/>
  <c r="Y3339" i="6" s="1"/>
  <c r="N3339" i="6" s="1"/>
  <c r="N145" i="2" s="1"/>
  <c r="Y7755" i="6" a="1"/>
  <c r="Y7755" i="6" s="1"/>
  <c r="N7755" i="6" s="1"/>
  <c r="Y7299" i="6" a="1"/>
  <c r="Y7299" i="6" s="1"/>
  <c r="N7299" i="6" s="1"/>
  <c r="N310" i="2" s="1"/>
  <c r="Y3363" i="6" a="1"/>
  <c r="Y3363" i="6" s="1"/>
  <c r="N3363" i="6" s="1"/>
  <c r="N146" i="2" s="1"/>
  <c r="Y3507" i="6" a="1"/>
  <c r="Y3507" i="6" s="1"/>
  <c r="N3507" i="6" s="1"/>
  <c r="N152" i="2" s="1"/>
  <c r="Y8283" i="6" a="1"/>
  <c r="Y8283" i="6" s="1"/>
  <c r="N8283" i="6" s="1"/>
  <c r="Y3459" i="6" a="1"/>
  <c r="Y3459" i="6" s="1"/>
  <c r="N3459" i="6" s="1"/>
  <c r="N150" i="2" s="1"/>
  <c r="Y6123" i="6" a="1"/>
  <c r="Y6123" i="6" s="1"/>
  <c r="N6123" i="6" s="1"/>
  <c r="N261" i="2" s="1"/>
  <c r="Y5139" i="6" a="1"/>
  <c r="Y5139" i="6" s="1"/>
  <c r="N5139" i="6" s="1"/>
  <c r="N220" i="2" s="1"/>
  <c r="Y3987" i="6" a="1"/>
  <c r="Y3987" i="6" s="1"/>
  <c r="N3987" i="6" s="1"/>
  <c r="N172" i="2" s="1"/>
  <c r="Y6051" i="6" a="1"/>
  <c r="Y6051" i="6" s="1"/>
  <c r="N6051" i="6" s="1"/>
  <c r="N258" i="2" s="1"/>
  <c r="Y4419" i="6" a="1"/>
  <c r="Y4419" i="6" s="1"/>
  <c r="N4419" i="6" s="1"/>
  <c r="N190" i="2" s="1"/>
  <c r="Y2211" i="6" a="1"/>
  <c r="Y2211" i="6" s="1"/>
  <c r="Y7923" i="6" a="1"/>
  <c r="Y7923" i="6" s="1"/>
  <c r="N7923" i="6" s="1"/>
  <c r="Y3099" i="6" a="1"/>
  <c r="Y3099" i="6" s="1"/>
  <c r="Y3891" i="6" a="1"/>
  <c r="Y3891" i="6" s="1"/>
  <c r="N3891" i="6" s="1"/>
  <c r="N168" i="2" s="1"/>
  <c r="Y7011" i="6" a="1"/>
  <c r="Y7011" i="6" s="1"/>
  <c r="Y2931" i="6" a="1"/>
  <c r="Y2931" i="6" s="1"/>
  <c r="Y1539" i="6" a="1"/>
  <c r="Y1539" i="6" s="1"/>
  <c r="Y7155" i="6" a="1"/>
  <c r="Y7155" i="6" s="1"/>
  <c r="Y2379" i="6" a="1"/>
  <c r="Y2379" i="6" s="1"/>
  <c r="Y7539" i="6" a="1"/>
  <c r="Y7539" i="6" s="1"/>
  <c r="N7539" i="6" s="1"/>
  <c r="N320" i="2" s="1"/>
  <c r="Y3027" i="6" a="1"/>
  <c r="Y3027" i="6" s="1"/>
  <c r="Y1779" i="6" a="1"/>
  <c r="Y1779" i="6" s="1"/>
  <c r="Y7971" i="6" a="1"/>
  <c r="Y7971" i="6" s="1"/>
  <c r="N7971" i="6" s="1"/>
  <c r="Y243" i="6" a="1"/>
  <c r="Y243" i="6" s="1"/>
  <c r="Y915" i="6" a="1"/>
  <c r="Y915" i="6" s="1"/>
  <c r="Y483" i="6" a="1"/>
  <c r="Y483" i="6" s="1"/>
  <c r="Y2691" i="6" a="1"/>
  <c r="Y2691" i="6" s="1"/>
  <c r="Y5859" i="6" a="1"/>
  <c r="Y5859" i="6" s="1"/>
  <c r="N5859" i="6" s="1"/>
  <c r="N250" i="2" s="1"/>
  <c r="Y3003" i="6" a="1"/>
  <c r="Y3003" i="6" s="1"/>
  <c r="Y1491" i="6" a="1"/>
  <c r="Y1491" i="6" s="1"/>
  <c r="Y6243" i="6" a="1"/>
  <c r="Y6243" i="6" s="1"/>
  <c r="N6243" i="6" s="1"/>
  <c r="N266" i="2" s="1"/>
  <c r="Y4851" i="6" a="1"/>
  <c r="Y4851" i="6" s="1"/>
  <c r="N4851" i="6" s="1"/>
  <c r="N208" i="2" s="1"/>
  <c r="Y2403" i="6" a="1"/>
  <c r="Y2403" i="6" s="1"/>
  <c r="Y1203" i="6" a="1"/>
  <c r="Y1203" i="6" s="1"/>
  <c r="Y3747" i="6" a="1"/>
  <c r="Y3747" i="6" s="1"/>
  <c r="N3747" i="6" s="1"/>
  <c r="N162" i="2" s="1"/>
  <c r="Y603" i="6" a="1"/>
  <c r="Y603" i="6" s="1"/>
  <c r="Y8379" i="6" a="1"/>
  <c r="Y8379" i="6" s="1"/>
  <c r="N8379" i="6" s="1"/>
  <c r="Y6507" i="6" a="1"/>
  <c r="Y6507" i="6" s="1"/>
  <c r="Y8331" i="6" a="1"/>
  <c r="Y8331" i="6" s="1"/>
  <c r="N8331" i="6" s="1"/>
  <c r="Y1971" i="6" a="1"/>
  <c r="Y1971" i="6" s="1"/>
  <c r="Y1899" i="6" a="1"/>
  <c r="Y1899" i="6" s="1"/>
  <c r="Y5739" i="6" a="1"/>
  <c r="Y5739" i="6" s="1"/>
  <c r="N5739" i="6" s="1"/>
  <c r="N245" i="2" s="1"/>
  <c r="Y3555" i="6" a="1"/>
  <c r="Y3555" i="6" s="1"/>
  <c r="N3555" i="6" s="1"/>
  <c r="N154" i="2" s="1"/>
  <c r="Y1611" i="6" a="1"/>
  <c r="Y1611" i="6" s="1"/>
  <c r="Y867" i="6" a="1"/>
  <c r="Y867" i="6" s="1"/>
  <c r="Y4563" i="6" a="1"/>
  <c r="Y4563" i="6" s="1"/>
  <c r="N4563" i="6" s="1"/>
  <c r="N196" i="2" s="1"/>
  <c r="Y3627" i="6" a="1"/>
  <c r="Y3627" i="6" s="1"/>
  <c r="N3627" i="6" s="1"/>
  <c r="N157" i="2" s="1"/>
  <c r="Y627" i="6" a="1"/>
  <c r="Y627" i="6" s="1"/>
  <c r="Y2355" i="6" a="1"/>
  <c r="Y2355" i="6" s="1"/>
  <c r="Y7035" i="6" a="1"/>
  <c r="Y7035" i="6" s="1"/>
  <c r="Y123" i="6" a="1"/>
  <c r="Y123" i="6" s="1"/>
  <c r="Y6723" i="6" a="1"/>
  <c r="Y6723" i="6" s="1"/>
  <c r="Y8259" i="6" a="1"/>
  <c r="Y8259" i="6" s="1"/>
  <c r="N8259" i="6" s="1"/>
  <c r="Y6075" i="6" a="1"/>
  <c r="Y6075" i="6" s="1"/>
  <c r="N6075" i="6" s="1"/>
  <c r="N259" i="2" s="1"/>
  <c r="Y4635" i="6" a="1"/>
  <c r="Y4635" i="6" s="1"/>
  <c r="N4635" i="6" s="1"/>
  <c r="N199" i="2" s="1"/>
  <c r="Y2043" i="6" a="1"/>
  <c r="Y2043" i="6" s="1"/>
  <c r="Y963" i="6" a="1"/>
  <c r="Y963" i="6" s="1"/>
  <c r="Y2331" i="6" a="1"/>
  <c r="Y2331" i="6" s="1"/>
  <c r="Y5499" i="6" a="1"/>
  <c r="Y5499" i="6" s="1"/>
  <c r="N5499" i="6" s="1"/>
  <c r="N235" i="2" s="1"/>
  <c r="Y5595" i="6" a="1"/>
  <c r="Y5595" i="6" s="1"/>
  <c r="N5595" i="6" s="1"/>
  <c r="N239" i="2" s="1"/>
  <c r="Y1659" i="6" a="1"/>
  <c r="Y1659" i="6" s="1"/>
  <c r="Y2787" i="6" a="1"/>
  <c r="Y2787" i="6" s="1"/>
  <c r="Y6339" i="6" a="1"/>
  <c r="Y6339" i="6" s="1"/>
  <c r="N6339" i="6" s="1"/>
  <c r="N270" i="2" s="1"/>
  <c r="Y5883" i="6" a="1"/>
  <c r="Y5883" i="6" s="1"/>
  <c r="N5883" i="6" s="1"/>
  <c r="N251" i="2" s="1"/>
  <c r="Y3579" i="6" a="1"/>
  <c r="Y3579" i="6" s="1"/>
  <c r="N3579" i="6" s="1"/>
  <c r="N155" i="2" s="1"/>
  <c r="Y6963" i="6" a="1"/>
  <c r="Y6963" i="6" s="1"/>
  <c r="Y5619" i="6" a="1"/>
  <c r="Y5619" i="6" s="1"/>
  <c r="N5619" i="6" s="1"/>
  <c r="N240" i="2" s="1"/>
  <c r="Y5475" i="6" a="1"/>
  <c r="Y5475" i="6" s="1"/>
  <c r="N5475" i="6" s="1"/>
  <c r="N234" i="2" s="1"/>
  <c r="Y3843" i="6" a="1"/>
  <c r="Y3843" i="6" s="1"/>
  <c r="N3843" i="6" s="1"/>
  <c r="N166" i="2" s="1"/>
  <c r="Y2283" i="6" a="1"/>
  <c r="Y2283" i="6" s="1"/>
  <c r="Y1251" i="6" a="1"/>
  <c r="Y1251" i="6" s="1"/>
  <c r="Y771" i="6" a="1"/>
  <c r="Y771" i="6" s="1"/>
  <c r="Y8403" i="6" a="1"/>
  <c r="Y8403" i="6" s="1"/>
  <c r="N8403" i="6" s="1"/>
  <c r="Y7443" i="6" a="1"/>
  <c r="Y7443" i="6" s="1"/>
  <c r="N7443" i="6" s="1"/>
  <c r="N316" i="2" s="1"/>
  <c r="Y7467" i="6" a="1"/>
  <c r="Y7467" i="6" s="1"/>
  <c r="N7467" i="6" s="1"/>
  <c r="N317" i="2" s="1"/>
  <c r="Y5451" i="6" a="1"/>
  <c r="Y5451" i="6" s="1"/>
  <c r="N5451" i="6" s="1"/>
  <c r="N233" i="2" s="1"/>
  <c r="Y3723" i="6" a="1"/>
  <c r="Y3723" i="6" s="1"/>
  <c r="N3723" i="6" s="1"/>
  <c r="N161" i="2" s="1"/>
  <c r="Y3915" i="6" a="1"/>
  <c r="Y3915" i="6" s="1"/>
  <c r="N3915" i="6" s="1"/>
  <c r="N169" i="2" s="1"/>
  <c r="Y891" i="6" a="1"/>
  <c r="Y891" i="6" s="1"/>
  <c r="Y4947" i="6" a="1"/>
  <c r="Y4947" i="6" s="1"/>
  <c r="N4947" i="6" s="1"/>
  <c r="N212" i="2" s="1"/>
  <c r="Y7947" i="6" a="1"/>
  <c r="Y7947" i="6" s="1"/>
  <c r="N7947" i="6" s="1"/>
  <c r="Y8163" i="6" a="1"/>
  <c r="Y8163" i="6" s="1"/>
  <c r="N8163" i="6" s="1"/>
  <c r="Y7227" i="6" a="1"/>
  <c r="Y7227" i="6" s="1"/>
  <c r="Y7131" i="6" a="1"/>
  <c r="Y7131" i="6" s="1"/>
  <c r="Y5019" i="6" a="1"/>
  <c r="Y5019" i="6" s="1"/>
  <c r="N5019" i="6" s="1"/>
  <c r="N215" i="2" s="1"/>
  <c r="Y5715" i="6" a="1"/>
  <c r="Y5715" i="6" s="1"/>
  <c r="N5715" i="6" s="1"/>
  <c r="N244" i="2" s="1"/>
  <c r="Y2595" i="6" a="1"/>
  <c r="Y2595" i="6" s="1"/>
  <c r="Y1323" i="6" a="1"/>
  <c r="Y1323" i="6" s="1"/>
  <c r="Y2979" i="6" a="1"/>
  <c r="Y2979" i="6" s="1"/>
  <c r="Y1131" i="6" a="1"/>
  <c r="Y1131" i="6" s="1"/>
  <c r="Y4491" i="6" a="1"/>
  <c r="Y4491" i="6" s="1"/>
  <c r="N4491" i="6" s="1"/>
  <c r="N193" i="2" s="1"/>
  <c r="Y6195" i="6" a="1"/>
  <c r="Y6195" i="6" s="1"/>
  <c r="N6195" i="6" s="1"/>
  <c r="N264" i="2" s="1"/>
  <c r="Y8235" i="6" a="1"/>
  <c r="Y8235" i="6" s="1"/>
  <c r="N8235" i="6" s="1"/>
  <c r="Y7563" i="6" a="1"/>
  <c r="Y7563" i="6" s="1"/>
  <c r="N7563" i="6" s="1"/>
  <c r="N321" i="2" s="1"/>
  <c r="Y6603" i="6" a="1"/>
  <c r="Y6603" i="6" s="1"/>
  <c r="Y6555" i="6" a="1"/>
  <c r="Y6555" i="6" s="1"/>
  <c r="Y4251" i="6" a="1"/>
  <c r="Y4251" i="6" s="1"/>
  <c r="N4251" i="6" s="1"/>
  <c r="N183" i="2" s="1"/>
  <c r="Y4539" i="6" a="1"/>
  <c r="Y4539" i="6" s="1"/>
  <c r="N4539" i="6" s="1"/>
  <c r="N195" i="2" s="1"/>
  <c r="Y2955" i="6" a="1"/>
  <c r="Y2955" i="6" s="1"/>
  <c r="Y7779" i="6" a="1"/>
  <c r="Y7779" i="6" s="1"/>
  <c r="N7779" i="6" s="1"/>
  <c r="Y2115" i="6" a="1"/>
  <c r="Y2115" i="6" s="1"/>
  <c r="Y3435" i="6" a="1"/>
  <c r="Y3435" i="6" s="1"/>
  <c r="N3435" i="6" s="1"/>
  <c r="N149" i="2" s="1"/>
  <c r="Y5259" i="6" a="1"/>
  <c r="Y5259" i="6" s="1"/>
  <c r="N5259" i="6" s="1"/>
  <c r="N225" i="2" s="1"/>
  <c r="Y219" i="6" a="1"/>
  <c r="Y219" i="6" s="1"/>
  <c r="Y1563" i="6" a="1"/>
  <c r="Y1563" i="6" s="1"/>
  <c r="Y6819" i="6" a="1"/>
  <c r="Y6819" i="6" s="1"/>
  <c r="N6819" i="6" s="1"/>
  <c r="N290" i="2" s="1"/>
  <c r="Y1299" i="6" a="1"/>
  <c r="Y1299" i="6" s="1"/>
  <c r="Y6387" i="6" a="1"/>
  <c r="Y6387" i="6" s="1"/>
  <c r="Y1059" i="6" a="1"/>
  <c r="Y1059" i="6" s="1"/>
  <c r="Y2259" i="6" a="1"/>
  <c r="Y2259" i="6" s="1"/>
  <c r="Y7395" i="6" a="1"/>
  <c r="Y7395" i="6" s="1"/>
  <c r="N7395" i="6" s="1"/>
  <c r="N314" i="2" s="1"/>
  <c r="Y5379" i="6" a="1"/>
  <c r="Y5379" i="6" s="1"/>
  <c r="N5379" i="6" s="1"/>
  <c r="N230" i="2" s="1"/>
  <c r="Y7683" i="6" a="1"/>
  <c r="Y7683" i="6" s="1"/>
  <c r="N7683" i="6" s="1"/>
  <c r="Y6939" i="6" a="1"/>
  <c r="Y6939" i="6" s="1"/>
  <c r="Y5931" i="6" a="1"/>
  <c r="Y5931" i="6" s="1"/>
  <c r="N5931" i="6" s="1"/>
  <c r="N253" i="2" s="1"/>
  <c r="Y3531" i="6" a="1"/>
  <c r="Y3531" i="6" s="1"/>
  <c r="N3531" i="6" s="1"/>
  <c r="N153" i="2" s="1"/>
  <c r="Y555" i="6" a="1"/>
  <c r="Y555" i="6" s="1"/>
  <c r="Y1707" i="6" a="1"/>
  <c r="Y1707" i="6" s="1"/>
  <c r="Y1395" i="6" a="1"/>
  <c r="Y1395" i="6" s="1"/>
  <c r="N1395" i="6" s="1"/>
  <c r="N64" i="2" s="1"/>
  <c r="Y7587" i="6" a="1"/>
  <c r="Y7587" i="6" s="1"/>
  <c r="N7587" i="6" s="1"/>
  <c r="Y7083" i="6" a="1"/>
  <c r="Y7083" i="6" s="1"/>
  <c r="Y1083" i="6" a="1"/>
  <c r="Y1083" i="6" s="1"/>
  <c r="Y1467" i="6" a="1"/>
  <c r="Y1467" i="6" s="1"/>
  <c r="Y6627" i="6" a="1"/>
  <c r="Y6627" i="6" s="1"/>
  <c r="Y6003" i="6" a="1"/>
  <c r="Y6003" i="6" s="1"/>
  <c r="N6003" i="6" s="1"/>
  <c r="N256" i="2" s="1"/>
  <c r="Y2715" i="6" a="1"/>
  <c r="Y2715" i="6" s="1"/>
  <c r="Y4203" i="6" a="1"/>
  <c r="Y4203" i="6" s="1"/>
  <c r="N4203" i="6" s="1"/>
  <c r="N181" i="2" s="1"/>
  <c r="Y987" i="6" a="1"/>
  <c r="Y987" i="6" s="1"/>
  <c r="Y5067" i="6" a="1"/>
  <c r="Y5067" i="6" s="1"/>
  <c r="N5067" i="6" s="1"/>
  <c r="N217" i="2" s="1"/>
  <c r="Y75" i="6" a="1"/>
  <c r="Y75" i="6" s="1"/>
  <c r="N75" i="6" s="1"/>
  <c r="N9" i="2" s="1"/>
  <c r="Y7491" i="6" a="1"/>
  <c r="Y7491" i="6" s="1"/>
  <c r="N7491" i="6" s="1"/>
  <c r="N318" i="2" s="1"/>
  <c r="Y5787" i="6" a="1"/>
  <c r="Y5787" i="6" s="1"/>
  <c r="N5787" i="6" s="1"/>
  <c r="N247" i="2" s="1"/>
  <c r="Y5691" i="6" a="1"/>
  <c r="Y5691" i="6" s="1"/>
  <c r="N5691" i="6" s="1"/>
  <c r="N243" i="2" s="1"/>
  <c r="Y6267" i="6" a="1"/>
  <c r="Y6267" i="6" s="1"/>
  <c r="N6267" i="6" s="1"/>
  <c r="N267" i="2" s="1"/>
  <c r="Y7347" i="6" a="1"/>
  <c r="Y7347" i="6" s="1"/>
  <c r="N7347" i="6" s="1"/>
  <c r="N312" i="2" s="1"/>
  <c r="Y4899" i="6" a="1"/>
  <c r="Y4899" i="6" s="1"/>
  <c r="N4899" i="6" s="1"/>
  <c r="N210" i="2" s="1"/>
  <c r="Y7731" i="6" a="1"/>
  <c r="Y7731" i="6" s="1"/>
  <c r="N7731" i="6" s="1"/>
  <c r="Y5403" i="6" a="1"/>
  <c r="Y5403" i="6" s="1"/>
  <c r="N5403" i="6" s="1"/>
  <c r="N231" i="2" s="1"/>
  <c r="Y7419" i="6" a="1"/>
  <c r="Y7419" i="6" s="1"/>
  <c r="N7419" i="6" s="1"/>
  <c r="N315" i="2" s="1"/>
  <c r="Y7203" i="6" a="1"/>
  <c r="Y7203" i="6" s="1"/>
  <c r="Y843" i="6" a="1"/>
  <c r="Y843" i="6" s="1"/>
  <c r="Y6435" i="6" a="1"/>
  <c r="Y6435" i="6" s="1"/>
  <c r="N6435" i="6" s="1"/>
  <c r="N274" i="2" s="1"/>
  <c r="Y6531" i="6" a="1"/>
  <c r="Y6531" i="6" s="1"/>
  <c r="N6531" i="6" s="1"/>
  <c r="N278" i="2" s="1"/>
  <c r="Y2547" i="6" a="1"/>
  <c r="Y2547" i="6" s="1"/>
  <c r="Y6675" i="6" a="1"/>
  <c r="Y6675" i="6" s="1"/>
  <c r="Y5955" i="6" a="1"/>
  <c r="Y5955" i="6" s="1"/>
  <c r="N5955" i="6" s="1"/>
  <c r="N254" i="2" s="1"/>
  <c r="Y4827" i="6" a="1"/>
  <c r="Y4827" i="6" s="1"/>
  <c r="N4827" i="6" s="1"/>
  <c r="N207" i="2" s="1"/>
  <c r="Y4755" i="6" a="1"/>
  <c r="Y4755" i="6" s="1"/>
  <c r="N4755" i="6" s="1"/>
  <c r="N204" i="2" s="1"/>
  <c r="Y1683" i="6" a="1"/>
  <c r="Y1683" i="6" s="1"/>
  <c r="Y819" i="6" a="1"/>
  <c r="Y819" i="6" s="1"/>
  <c r="N819" i="6" s="1"/>
  <c r="N40" i="2" s="1"/>
  <c r="Y4923" i="6" a="1"/>
  <c r="Y4923" i="6" s="1"/>
  <c r="N4923" i="6" s="1"/>
  <c r="N211" i="2" s="1"/>
  <c r="Y747" i="6" a="1"/>
  <c r="Y747" i="6" s="1"/>
  <c r="Y3819" i="6" a="1"/>
  <c r="Y3819" i="6" s="1"/>
  <c r="N3819" i="6" s="1"/>
  <c r="N165" i="2" s="1"/>
  <c r="Y6411" i="6" a="1"/>
  <c r="Y6411" i="6" s="1"/>
  <c r="N6411" i="6" s="1"/>
  <c r="N273" i="2" s="1"/>
  <c r="Y5571" i="6" a="1"/>
  <c r="Y5571" i="6" s="1"/>
  <c r="N5571" i="6" s="1"/>
  <c r="N238" i="2" s="1"/>
  <c r="Y4323" i="6" a="1"/>
  <c r="Y4323" i="6" s="1"/>
  <c r="N4323" i="6" s="1"/>
  <c r="N186" i="2" s="1"/>
  <c r="Y4347" i="6" a="1"/>
  <c r="Y4347" i="6" s="1"/>
  <c r="N4347" i="6" s="1"/>
  <c r="N187" i="2" s="1"/>
  <c r="Y795" i="6" a="1"/>
  <c r="Y795" i="6" s="1"/>
  <c r="N795" i="6" s="1"/>
  <c r="N39" i="2" s="1"/>
  <c r="Y1995" i="6" a="1"/>
  <c r="Y1995" i="6" s="1"/>
  <c r="N1995" i="6" s="1"/>
  <c r="N89" i="2" s="1"/>
  <c r="Y6027" i="6" a="1"/>
  <c r="Y6027" i="6" s="1"/>
  <c r="N6027" i="6" s="1"/>
  <c r="N257" i="2" s="1"/>
  <c r="Y2019" i="6" a="1"/>
  <c r="Y2019" i="6" s="1"/>
  <c r="Y4227" i="6" a="1"/>
  <c r="Y4227" i="6" s="1"/>
  <c r="N4227" i="6" s="1"/>
  <c r="N182" i="2" s="1"/>
  <c r="Y4587" i="6" a="1"/>
  <c r="Y4587" i="6" s="1"/>
  <c r="N4587" i="6" s="1"/>
  <c r="N197" i="2" s="1"/>
  <c r="Y8211" i="6" a="1"/>
  <c r="Y8211" i="6" s="1"/>
  <c r="N8211" i="6" s="1"/>
  <c r="Y4467" i="6" a="1"/>
  <c r="Y4467" i="6" s="1"/>
  <c r="N4467" i="6" s="1"/>
  <c r="N192" i="2" s="1"/>
  <c r="Y2091" i="6" a="1"/>
  <c r="Y2091" i="6" s="1"/>
  <c r="Y2907" i="6" a="1"/>
  <c r="Y2907" i="6" s="1"/>
  <c r="N2907" i="6" s="1"/>
  <c r="N127" i="2" s="1"/>
  <c r="Y1155" i="6" a="1"/>
  <c r="Y1155" i="6" s="1"/>
  <c r="Y1371" i="6" a="1"/>
  <c r="Y1371" i="6" s="1"/>
  <c r="Y6771" i="6" a="1"/>
  <c r="Y6771" i="6" s="1"/>
  <c r="N6771" i="6" s="1"/>
  <c r="N288" i="2" s="1"/>
  <c r="Y3051" i="6" a="1"/>
  <c r="Y3051" i="6" s="1"/>
  <c r="Y4779" i="6" a="1"/>
  <c r="Y4779" i="6" s="1"/>
  <c r="N4779" i="6" s="1"/>
  <c r="N205" i="2" s="1"/>
  <c r="Y3651" i="6" a="1"/>
  <c r="Y3651" i="6" s="1"/>
  <c r="N3651" i="6" s="1"/>
  <c r="N158" i="2" s="1"/>
  <c r="Y3603" i="6" a="1"/>
  <c r="Y3603" i="6" s="1"/>
  <c r="N3603" i="6" s="1"/>
  <c r="N156" i="2" s="1"/>
  <c r="Y1803" i="6" a="1"/>
  <c r="Y1803" i="6" s="1"/>
  <c r="N1803" i="6" s="1"/>
  <c r="N81" i="2" s="1"/>
  <c r="Y4395" i="6" a="1"/>
  <c r="Y4395" i="6" s="1"/>
  <c r="N4395" i="6" s="1"/>
  <c r="N189" i="2" s="1"/>
  <c r="Y7899" i="6" a="1"/>
  <c r="Y7899" i="6" s="1"/>
  <c r="N7899" i="6" s="1"/>
  <c r="Y3963" i="6" a="1"/>
  <c r="Y3963" i="6" s="1"/>
  <c r="N3963" i="6" s="1"/>
  <c r="N171" i="2" s="1"/>
  <c r="Y4131" i="6" a="1"/>
  <c r="Y4131" i="6" s="1"/>
  <c r="N4131" i="6" s="1"/>
  <c r="N178" i="2" s="1"/>
  <c r="Y1179" i="6" a="1"/>
  <c r="Y1179" i="6" s="1"/>
  <c r="Y5763" i="6" a="1"/>
  <c r="Y5763" i="6" s="1"/>
  <c r="N5763" i="6" s="1"/>
  <c r="N246" i="2" s="1"/>
  <c r="Y8019" i="6" a="1"/>
  <c r="Y8019" i="6" s="1"/>
  <c r="N8019" i="6" s="1"/>
  <c r="Y7251" i="6" a="1"/>
  <c r="Y7251" i="6" s="1"/>
  <c r="N7251" i="6" s="1"/>
  <c r="N308" i="2" s="1"/>
  <c r="Y6291" i="6" a="1"/>
  <c r="Y6291" i="6" s="1"/>
  <c r="N6291" i="6" s="1"/>
  <c r="N268" i="2" s="1"/>
  <c r="Y3939" i="6" a="1"/>
  <c r="Y3939" i="6" s="1"/>
  <c r="N3939" i="6" s="1"/>
  <c r="N170" i="2" s="1"/>
  <c r="Y6843" i="6" a="1"/>
  <c r="Y6843" i="6" s="1"/>
  <c r="N6843" i="6" s="1"/>
  <c r="N291" i="2" s="1"/>
  <c r="Y195" i="6" a="1"/>
  <c r="Y195" i="6" s="1"/>
  <c r="Y5115" i="6" a="1"/>
  <c r="Y5115" i="6" s="1"/>
  <c r="N5115" i="6" s="1"/>
  <c r="N219" i="2" s="1"/>
  <c r="Y3699" i="6" a="1"/>
  <c r="Y3699" i="6" s="1"/>
  <c r="N3699" i="6" s="1"/>
  <c r="N160" i="2" s="1"/>
  <c r="Y2643" i="6" a="1"/>
  <c r="Y2643" i="6" s="1"/>
  <c r="N2643" i="6" s="1"/>
  <c r="N116" i="2" s="1"/>
  <c r="Y4059" i="6" a="1"/>
  <c r="Y4059" i="6" s="1"/>
  <c r="N4059" i="6" s="1"/>
  <c r="N175" i="2" s="1"/>
  <c r="Y2859" i="6" a="1"/>
  <c r="Y2859" i="6" s="1"/>
  <c r="Y2475" i="6" a="1"/>
  <c r="Y2475" i="6" s="1"/>
  <c r="Y459" i="6" a="1"/>
  <c r="Y459" i="6" s="1"/>
  <c r="N459" i="6" s="1"/>
  <c r="N25" i="2" s="1"/>
  <c r="Y2883" i="6" a="1"/>
  <c r="Y2883" i="6" s="1"/>
  <c r="Y1851" i="6" a="1"/>
  <c r="Y1851" i="6" s="1"/>
  <c r="Y6915" i="6" a="1"/>
  <c r="Y6915" i="6" s="1"/>
  <c r="N6915" i="6" s="1"/>
  <c r="N294" i="2" s="1"/>
  <c r="Y4707" i="6" a="1"/>
  <c r="Y4707" i="6" s="1"/>
  <c r="N4707" i="6" s="1"/>
  <c r="N202" i="2" s="1"/>
  <c r="Y3267" i="6" a="1"/>
  <c r="Y3267" i="6" s="1"/>
  <c r="N3267" i="6" s="1"/>
  <c r="N142" i="2" s="1"/>
  <c r="Y8307" i="6" a="1"/>
  <c r="Y8307" i="6" s="1"/>
  <c r="N8307" i="6" s="1"/>
  <c r="Y435" i="6" a="1"/>
  <c r="Y435" i="6" s="1"/>
  <c r="Y1755" i="6" a="1"/>
  <c r="Y1755" i="6" s="1"/>
  <c r="N1755" i="6" s="1"/>
  <c r="N79" i="2" s="1"/>
  <c r="Y8139" i="6" a="1"/>
  <c r="Y8139" i="6" s="1"/>
  <c r="N8139" i="6" s="1"/>
  <c r="Y8067" i="6" a="1"/>
  <c r="Y8067" i="6" s="1"/>
  <c r="N8067" i="6" s="1"/>
  <c r="Y6219" i="6" a="1"/>
  <c r="Y6219" i="6" s="1"/>
  <c r="N6219" i="6" s="1"/>
  <c r="N265" i="2" s="1"/>
  <c r="Y7059" i="6" a="1"/>
  <c r="Y7059" i="6" s="1"/>
  <c r="N7059" i="6" s="1"/>
  <c r="N300" i="2" s="1"/>
  <c r="Y3171" i="6" a="1"/>
  <c r="Y3171" i="6" s="1"/>
  <c r="Y507" i="6" a="1"/>
  <c r="Y507" i="6" s="1"/>
  <c r="Y1227" i="6" a="1"/>
  <c r="Y1227" i="6" s="1"/>
  <c r="Y1635" i="6" a="1"/>
  <c r="Y1635" i="6" s="1"/>
  <c r="Y7851" i="6" a="1"/>
  <c r="Y7851" i="6" s="1"/>
  <c r="N7851" i="6" s="1"/>
  <c r="Y267" i="6" a="1"/>
  <c r="Y267" i="6" s="1"/>
  <c r="Y2139" i="6" a="1"/>
  <c r="Y2139" i="6" s="1"/>
  <c r="Y6171" i="6" a="1"/>
  <c r="Y6171" i="6" s="1"/>
  <c r="N6171" i="6" s="1"/>
  <c r="N263" i="2" s="1"/>
  <c r="Y6579" i="6" a="1"/>
  <c r="Y6579" i="6" s="1"/>
  <c r="Y1731" i="6" a="1"/>
  <c r="Y1731" i="6" s="1"/>
  <c r="N1731" i="6" s="1"/>
  <c r="N78" i="2" s="1"/>
  <c r="Y3411" i="6" a="1"/>
  <c r="Y3411" i="6" s="1"/>
  <c r="N3411" i="6" s="1"/>
  <c r="N148" i="2" s="1"/>
  <c r="Y8187" i="6" a="1"/>
  <c r="Y8187" i="6" s="1"/>
  <c r="N8187" i="6" s="1"/>
  <c r="Y8355" i="6" a="1"/>
  <c r="Y8355" i="6" s="1"/>
  <c r="N8355" i="6" s="1"/>
  <c r="Y651" i="6" a="1"/>
  <c r="Y651" i="6" s="1"/>
  <c r="Y339" i="6" a="1"/>
  <c r="Y339" i="6" s="1"/>
  <c r="N339" i="6" s="1"/>
  <c r="N20" i="2" s="1"/>
  <c r="Y1011" i="6" a="1"/>
  <c r="Y1011" i="6" s="1"/>
  <c r="N1011" i="6" s="1"/>
  <c r="N48" i="2" s="1"/>
  <c r="Y2523" i="6" a="1"/>
  <c r="Y2523" i="6" s="1"/>
  <c r="N2523" i="6" s="1"/>
  <c r="N111" i="2" s="1"/>
  <c r="Y1347" i="6" a="1"/>
  <c r="Y1347" i="6" s="1"/>
  <c r="Y2427" i="6" a="1"/>
  <c r="Y2427" i="6" s="1"/>
  <c r="Y8115" i="6" a="1"/>
  <c r="Y8115" i="6" s="1"/>
  <c r="N8115" i="6" s="1"/>
  <c r="Y4803" i="6" a="1"/>
  <c r="Y4803" i="6" s="1"/>
  <c r="N4803" i="6" s="1"/>
  <c r="N206" i="2" s="1"/>
  <c r="Y4371" i="6" a="1"/>
  <c r="Y4371" i="6" s="1"/>
  <c r="N4371" i="6" s="1"/>
  <c r="N188" i="2" s="1"/>
  <c r="Y4155" i="6" a="1"/>
  <c r="Y4155" i="6" s="1"/>
  <c r="N4155" i="6" s="1"/>
  <c r="N179" i="2" s="1"/>
  <c r="Y2067" i="6" a="1"/>
  <c r="Y2067" i="6" s="1"/>
  <c r="N2067" i="6" s="1"/>
  <c r="N92" i="2" s="1"/>
  <c r="Y939" i="6" a="1"/>
  <c r="Y939" i="6" s="1"/>
  <c r="N939" i="6" s="1"/>
  <c r="N45" i="2" s="1"/>
  <c r="Y7707" i="6" a="1"/>
  <c r="Y7707" i="6" s="1"/>
  <c r="N7707" i="6" s="1"/>
  <c r="Y1035" i="6" a="1"/>
  <c r="Y1035" i="6" s="1"/>
  <c r="Y3795" i="6" a="1"/>
  <c r="Y3795" i="6" s="1"/>
  <c r="N3795" i="6" s="1"/>
  <c r="N164" i="2" s="1"/>
  <c r="Y2835" i="6" a="1"/>
  <c r="Y2835" i="6" s="1"/>
  <c r="Y2667" i="6" a="1"/>
  <c r="Y2667" i="6" s="1"/>
  <c r="Y6147" i="6" a="1"/>
  <c r="Y6147" i="6" s="1"/>
  <c r="N6147" i="6" s="1"/>
  <c r="N262" i="2" s="1"/>
  <c r="Y2811" i="6" a="1"/>
  <c r="Y2811" i="6" s="1"/>
  <c r="N2811" i="6" s="1"/>
  <c r="N123" i="2" s="1"/>
  <c r="Y2307" i="6" a="1"/>
  <c r="Y2307" i="6" s="1"/>
  <c r="N2307" i="6" s="1"/>
  <c r="N102" i="2" s="1"/>
  <c r="Y411" i="6" a="1"/>
  <c r="Y411" i="6" s="1"/>
  <c r="Y7611" i="6" a="1"/>
  <c r="Y7611" i="6" s="1"/>
  <c r="N7611" i="6" s="1"/>
  <c r="Y291" i="6" a="1"/>
  <c r="Y291" i="6" s="1"/>
  <c r="N291" i="6" s="1"/>
  <c r="N18" i="2" s="1"/>
  <c r="Y3387" i="6" a="1"/>
  <c r="Y3387" i="6" s="1"/>
  <c r="N3387" i="6" s="1"/>
  <c r="N147" i="2" s="1"/>
  <c r="Y1875" i="6" a="1"/>
  <c r="Y1875" i="6" s="1"/>
  <c r="Y2163" i="6" a="1"/>
  <c r="Y2163" i="6" s="1"/>
  <c r="N2163" i="6" s="1"/>
  <c r="N96" i="2" s="1"/>
  <c r="Y2451" i="6" a="1"/>
  <c r="Y2451" i="6" s="1"/>
  <c r="N2451" i="6" s="1"/>
  <c r="N108" i="2" s="1"/>
  <c r="Y2763" i="6" a="1"/>
  <c r="Y2763" i="6" s="1"/>
  <c r="N2763" i="6" s="1"/>
  <c r="N121" i="2" s="1"/>
  <c r="Y7179" i="6" a="1"/>
  <c r="Y7179" i="6" s="1"/>
  <c r="Y6459" i="6" a="1"/>
  <c r="Y6459" i="6" s="1"/>
  <c r="Y7635" i="6" a="1"/>
  <c r="Y7635" i="6" s="1"/>
  <c r="N7635" i="6" s="1"/>
  <c r="Y7827" i="6" a="1"/>
  <c r="Y7827" i="6" s="1"/>
  <c r="N7827" i="6" s="1"/>
  <c r="Y6891" i="6" a="1"/>
  <c r="Y6891" i="6" s="1"/>
  <c r="Y6867" i="6" a="1"/>
  <c r="Y6867" i="6" s="1"/>
  <c r="N6867" i="6" s="1"/>
  <c r="N292" i="2" s="1"/>
  <c r="Y4683" i="6" a="1"/>
  <c r="Y4683" i="6" s="1"/>
  <c r="N4683" i="6" s="1"/>
  <c r="N201" i="2" s="1"/>
  <c r="Y3483" i="6" a="1"/>
  <c r="Y3483" i="6" s="1"/>
  <c r="N3483" i="6" s="1"/>
  <c r="N151" i="2" s="1"/>
  <c r="Y6747" i="6" a="1"/>
  <c r="Y6747" i="6" s="1"/>
  <c r="Y4515" i="6" a="1"/>
  <c r="Y4515" i="6" s="1"/>
  <c r="N4515" i="6" s="1"/>
  <c r="N194" i="2" s="1"/>
  <c r="Y3123" i="6" a="1"/>
  <c r="Y3123" i="6" s="1"/>
  <c r="N3123" i="6" s="1"/>
  <c r="N136" i="2" s="1"/>
  <c r="Y1515" i="6" a="1"/>
  <c r="Y1515" i="6" s="1"/>
  <c r="Y1923" i="6" a="1"/>
  <c r="Y1923" i="6" s="1"/>
  <c r="Y387" i="6" a="1"/>
  <c r="Y387" i="6" s="1"/>
  <c r="Y315" i="6" a="1"/>
  <c r="Y315" i="6" s="1"/>
  <c r="N315" i="6" s="1"/>
  <c r="N19" i="2" s="1"/>
  <c r="Y4275" i="6" a="1"/>
  <c r="Y4275" i="6" s="1"/>
  <c r="N4275" i="6" s="1"/>
  <c r="N184" i="2" s="1"/>
  <c r="Y1827" i="6" a="1"/>
  <c r="Y1827" i="6" s="1"/>
  <c r="Y5211" i="6" a="1"/>
  <c r="Y5211" i="6" s="1"/>
  <c r="N5211" i="6" s="1"/>
  <c r="N223" i="2" s="1"/>
  <c r="Y5307" i="6" a="1"/>
  <c r="Y5307" i="6" s="1"/>
  <c r="N5307" i="6" s="1"/>
  <c r="N227" i="2" s="1"/>
  <c r="Y4443" i="6" a="1"/>
  <c r="Y4443" i="6" s="1"/>
  <c r="N4443" i="6" s="1"/>
  <c r="N191" i="2" s="1"/>
  <c r="Y3243" i="6" a="1"/>
  <c r="Y3243" i="6" s="1"/>
  <c r="N3243" i="6" s="1"/>
  <c r="N141" i="2" s="1"/>
  <c r="Y3195" i="6" a="1"/>
  <c r="Y3195" i="6" s="1"/>
  <c r="N3195" i="6" s="1"/>
  <c r="N139" i="2" s="1"/>
  <c r="Y2187" i="6" a="1"/>
  <c r="Y2187" i="6" s="1"/>
  <c r="N2187" i="6" s="1"/>
  <c r="N97" i="2" s="1"/>
  <c r="Y5091" i="6" a="1"/>
  <c r="Y5091" i="6" s="1"/>
  <c r="N5091" i="6" s="1"/>
  <c r="N218" i="2" s="1"/>
  <c r="Y3675" i="6" a="1"/>
  <c r="Y3675" i="6" s="1"/>
  <c r="N3675" i="6" s="1"/>
  <c r="N159" i="2" s="1"/>
  <c r="Y2499" i="6" a="1"/>
  <c r="Y2499" i="6" s="1"/>
  <c r="Y2739" i="6" a="1"/>
  <c r="Y2739" i="6" s="1"/>
  <c r="N2739" i="6" s="1"/>
  <c r="N120" i="2" s="1"/>
  <c r="Y7371" i="6" a="1"/>
  <c r="Y7371" i="6" s="1"/>
  <c r="N7371" i="6" s="1"/>
  <c r="N313" i="2" s="1"/>
  <c r="Y2571" i="6" a="1"/>
  <c r="Y2571" i="6" s="1"/>
  <c r="Y7275" i="6" a="1"/>
  <c r="Y7275" i="6" s="1"/>
  <c r="N7275" i="6" s="1"/>
  <c r="N309" i="2" s="1"/>
  <c r="Y7659" i="6" a="1"/>
  <c r="Y7659" i="6" s="1"/>
  <c r="N7659" i="6" s="1"/>
  <c r="Y4083" i="6" a="1"/>
  <c r="Y4083" i="6" s="1"/>
  <c r="N4083" i="6" s="1"/>
  <c r="N176" i="2" s="1"/>
  <c r="Y51" i="6" a="1"/>
  <c r="Y51" i="6" s="1"/>
  <c r="Y1107" i="6" a="1"/>
  <c r="Y1107" i="6" s="1"/>
  <c r="Y5835" i="6" a="1"/>
  <c r="Y5835" i="6" s="1"/>
  <c r="N5835" i="6" s="1"/>
  <c r="N249" i="2" s="1"/>
  <c r="Y4971" i="6" a="1"/>
  <c r="Y4971" i="6" s="1"/>
  <c r="N4971" i="6" s="1"/>
  <c r="N213" i="2" s="1"/>
  <c r="Y5523" i="6" a="1"/>
  <c r="Y5523" i="6" s="1"/>
  <c r="N5523" i="6" s="1"/>
  <c r="N236" i="2" s="1"/>
  <c r="Y5283" i="6" a="1"/>
  <c r="Y5283" i="6" s="1"/>
  <c r="N5283" i="6" s="1"/>
  <c r="N226" i="2" s="1"/>
  <c r="Y1587" i="6" a="1"/>
  <c r="Y1587" i="6" s="1"/>
  <c r="N1587" i="6" s="1"/>
  <c r="N72" i="2" s="1"/>
  <c r="Y6795" i="6" a="1"/>
  <c r="Y6795" i="6" s="1"/>
  <c r="N6795" i="6" s="1"/>
  <c r="N289" i="2" s="1"/>
  <c r="Y1947" i="6" a="1"/>
  <c r="Y1947" i="6" s="1"/>
  <c r="N1947" i="6" s="1"/>
  <c r="N87" i="2" s="1"/>
  <c r="Y2235" i="6" a="1"/>
  <c r="Y2235" i="6" s="1"/>
  <c r="Y171" i="6" a="1"/>
  <c r="Y171" i="6" s="1"/>
  <c r="N171" i="6" s="1"/>
  <c r="N13" i="2" s="1"/>
  <c r="Y99" i="6" a="1"/>
  <c r="Y99" i="6" s="1"/>
  <c r="N99" i="6" s="1"/>
  <c r="N10" i="2" s="1"/>
  <c r="Y3291" i="6" a="1"/>
  <c r="Y3291" i="6" s="1"/>
  <c r="N3291" i="6" s="1"/>
  <c r="N143" i="2" s="1"/>
  <c r="Y8091" i="6" a="1"/>
  <c r="Y8091" i="6" s="1"/>
  <c r="N8091" i="6" s="1"/>
  <c r="Y4611" i="6" a="1"/>
  <c r="Y4611" i="6" s="1"/>
  <c r="N4611" i="6" s="1"/>
  <c r="N198" i="2" s="1"/>
  <c r="Y6363" i="6" a="1"/>
  <c r="Y6363" i="6" s="1"/>
  <c r="N6363" i="6" s="1"/>
  <c r="N271" i="2" s="1"/>
  <c r="Y7323" i="6" a="1"/>
  <c r="Y7323" i="6" s="1"/>
  <c r="N7323" i="6" s="1"/>
  <c r="N311" i="2" s="1"/>
  <c r="Y3147" i="6" a="1"/>
  <c r="Y3147" i="6" s="1"/>
  <c r="Y5643" i="6" a="1"/>
  <c r="Y5643" i="6" s="1"/>
  <c r="N5643" i="6" s="1"/>
  <c r="N241" i="2" s="1"/>
  <c r="Y363" i="6" a="1"/>
  <c r="Y363" i="6" s="1"/>
  <c r="N363" i="6" s="1"/>
  <c r="N21" i="2" s="1"/>
  <c r="Y5667" i="6" a="1"/>
  <c r="Y5667" i="6" s="1"/>
  <c r="N5667" i="6" s="1"/>
  <c r="N242" i="2" s="1"/>
  <c r="Y4875" i="6" a="1"/>
  <c r="Y4875" i="6" s="1"/>
  <c r="N4875" i="6" s="1"/>
  <c r="N209" i="2" s="1"/>
  <c r="Y699" i="6" a="1"/>
  <c r="Y699" i="6" s="1"/>
  <c r="N699" i="6" s="1"/>
  <c r="N35" i="2" s="1"/>
  <c r="Y1275" i="6" a="1"/>
  <c r="Y1275" i="6" s="1"/>
  <c r="N1275" i="6" s="1"/>
  <c r="N59" i="2" s="1"/>
  <c r="Y7803" i="6" a="1"/>
  <c r="Y7803" i="6" s="1"/>
  <c r="N7803" i="6" s="1"/>
  <c r="Y6699" i="6" a="1"/>
  <c r="Y6699" i="6" s="1"/>
  <c r="Y5427" i="6" a="1"/>
  <c r="Y5427" i="6" s="1"/>
  <c r="N5427" i="6" s="1"/>
  <c r="N232" i="2" s="1"/>
  <c r="Y6483" i="6" a="1"/>
  <c r="Y6483" i="6" s="1"/>
  <c r="N6483" i="6" s="1"/>
  <c r="N276" i="2" s="1"/>
  <c r="Y1419" i="6" a="1"/>
  <c r="Y1419" i="6" s="1"/>
  <c r="N1419" i="6" s="1"/>
  <c r="N65" i="2" s="1"/>
  <c r="Y5907" i="6" a="1"/>
  <c r="Y5907" i="6" s="1"/>
  <c r="N5907" i="6" s="1"/>
  <c r="N252" i="2" s="1"/>
  <c r="Y3219" i="6" a="1"/>
  <c r="Y3219" i="6" s="1"/>
  <c r="N3219" i="6" s="1"/>
  <c r="N140" i="2" s="1"/>
  <c r="Y7995" i="6" a="1"/>
  <c r="Y7995" i="6" s="1"/>
  <c r="N7995" i="6" s="1"/>
  <c r="Y6987" i="6" a="1"/>
  <c r="Y6987" i="6" s="1"/>
  <c r="N6987" i="6" s="1"/>
  <c r="N297" i="2" s="1"/>
  <c r="Y5547" i="6" a="1"/>
  <c r="Y5547" i="6" s="1"/>
  <c r="N5547" i="6" s="1"/>
  <c r="N237" i="2" s="1"/>
  <c r="Y4659" i="6" a="1"/>
  <c r="Y4659" i="6" s="1"/>
  <c r="N4659" i="6" s="1"/>
  <c r="N200" i="2" s="1"/>
  <c r="Y4299" i="6" a="1"/>
  <c r="Y4299" i="6" s="1"/>
  <c r="N4299" i="6" s="1"/>
  <c r="N185" i="2" s="1"/>
  <c r="Y147" i="6" a="1"/>
  <c r="Y147" i="6" s="1"/>
  <c r="N147" i="6" s="1"/>
  <c r="N12" i="2" s="1"/>
  <c r="Y4179" i="6" a="1"/>
  <c r="Y4179" i="6" s="1"/>
  <c r="N4179" i="6" s="1"/>
  <c r="N180" i="2" s="1"/>
  <c r="Y5163" i="6" a="1"/>
  <c r="Y5163" i="6" s="1"/>
  <c r="N5163" i="6" s="1"/>
  <c r="N221" i="2" s="1"/>
  <c r="Y5187" i="6" a="1"/>
  <c r="Y5187" i="6" s="1"/>
  <c r="N5187" i="6" s="1"/>
  <c r="N222" i="2" s="1"/>
  <c r="Y1443" i="6" a="1"/>
  <c r="Y1443" i="6" s="1"/>
  <c r="N1443" i="6" s="1"/>
  <c r="N66" i="2" s="1"/>
  <c r="Y27" i="6" a="1"/>
  <c r="Y27" i="6" s="1"/>
  <c r="N27" i="6" s="1"/>
  <c r="N7" i="2" s="1"/>
  <c r="N267" i="6"/>
  <c r="N17" i="2" s="1"/>
  <c r="N1707" i="6"/>
  <c r="N77" i="2" s="1"/>
  <c r="N3051" i="6"/>
  <c r="N133" i="2" s="1"/>
  <c r="N2667" i="6"/>
  <c r="N117" i="2" s="1"/>
  <c r="N1203" i="6"/>
  <c r="N56" i="2" s="1"/>
  <c r="N651" i="6"/>
  <c r="N33" i="2" s="1"/>
  <c r="N2787" i="6"/>
  <c r="N122" i="2" s="1"/>
  <c r="N1035" i="6"/>
  <c r="N49" i="2" s="1"/>
  <c r="N2835" i="6"/>
  <c r="N124" i="2" s="1"/>
  <c r="N1299" i="6"/>
  <c r="N60" i="2" s="1"/>
  <c r="N531" i="6"/>
  <c r="N28" i="2" s="1"/>
  <c r="N1059" i="6"/>
  <c r="N50" i="2" s="1"/>
  <c r="N7035" i="6"/>
  <c r="N299" i="2" s="1"/>
  <c r="N987" i="6"/>
  <c r="N47" i="2" s="1"/>
  <c r="N1611" i="6"/>
  <c r="N73" i="2" s="1"/>
  <c r="N3171" i="6"/>
  <c r="N138" i="2" s="1"/>
  <c r="N2979" i="6"/>
  <c r="N130" i="2" s="1"/>
  <c r="N6603" i="6"/>
  <c r="N281" i="2" s="1"/>
  <c r="N2283" i="6"/>
  <c r="N101" i="2" s="1"/>
  <c r="N1875" i="6"/>
  <c r="N84" i="2" s="1"/>
  <c r="N6651" i="6"/>
  <c r="N283" i="2" s="1"/>
  <c r="N2883" i="6"/>
  <c r="N126" i="2" s="1"/>
  <c r="N7227" i="6"/>
  <c r="N307" i="2" s="1"/>
  <c r="N627" i="6"/>
  <c r="N32" i="2" s="1"/>
  <c r="N963" i="6"/>
  <c r="N46" i="2" s="1"/>
  <c r="N1635" i="6"/>
  <c r="N74" i="2" s="1"/>
  <c r="N2403" i="6"/>
  <c r="N106" i="2" s="1"/>
  <c r="N123" i="6"/>
  <c r="N11" i="2" s="1"/>
  <c r="N723" i="6"/>
  <c r="N36" i="2" s="1"/>
  <c r="N6963" i="6"/>
  <c r="N296" i="2" s="1"/>
  <c r="N2043" i="6"/>
  <c r="N91" i="2" s="1"/>
  <c r="N555" i="6"/>
  <c r="N29" i="2" s="1"/>
  <c r="N771" i="6"/>
  <c r="N38" i="2" s="1"/>
  <c r="N6387" i="6"/>
  <c r="N272" i="2" s="1"/>
  <c r="N7011" i="6"/>
  <c r="N298" i="2" s="1"/>
  <c r="N2571" i="6"/>
  <c r="N113" i="2" s="1"/>
  <c r="N6507" i="6"/>
  <c r="N277" i="2" s="1"/>
  <c r="N2691" i="6"/>
  <c r="N118" i="2" s="1"/>
  <c r="N867" i="6"/>
  <c r="N42" i="2" s="1"/>
  <c r="N1827" i="6"/>
  <c r="N82" i="2" s="1"/>
  <c r="N2619" i="6"/>
  <c r="N115" i="2" s="1"/>
  <c r="N1659" i="6"/>
  <c r="N75" i="2" s="1"/>
  <c r="N1155" i="6"/>
  <c r="N54" i="2" s="1"/>
  <c r="N2355" i="6"/>
  <c r="N104" i="2" s="1"/>
  <c r="N2379" i="6"/>
  <c r="N105" i="2" s="1"/>
  <c r="N3003" i="6"/>
  <c r="N131" i="2" s="1"/>
  <c r="N3075" i="6"/>
  <c r="N134" i="2" s="1"/>
  <c r="N51" i="6"/>
  <c r="N8" i="2" s="1"/>
  <c r="N1899" i="6"/>
  <c r="N85" i="2" s="1"/>
  <c r="N6891" i="6"/>
  <c r="N293" i="2" s="1"/>
  <c r="N1923" i="6"/>
  <c r="N86" i="2" s="1"/>
  <c r="N1347" i="6"/>
  <c r="N62" i="2" s="1"/>
  <c r="N1179" i="6"/>
  <c r="N55" i="2" s="1"/>
  <c r="N6699" i="6"/>
  <c r="N285" i="2" s="1"/>
  <c r="N1083" i="6"/>
  <c r="N51" i="2" s="1"/>
  <c r="N2139" i="6"/>
  <c r="N95" i="2" s="1"/>
  <c r="N6747" i="6"/>
  <c r="N287" i="2" s="1"/>
  <c r="N2595" i="6"/>
  <c r="N114" i="2" s="1"/>
  <c r="N603" i="6"/>
  <c r="N31" i="2" s="1"/>
  <c r="N6459" i="6"/>
  <c r="N275" i="2" s="1"/>
  <c r="N3099" i="6"/>
  <c r="N135" i="2" s="1"/>
  <c r="N1779" i="6"/>
  <c r="N80" i="2" s="1"/>
  <c r="N2211" i="6"/>
  <c r="N98" i="2" s="1"/>
  <c r="N507" i="6"/>
  <c r="N27" i="2" s="1"/>
  <c r="N6627" i="6"/>
  <c r="N282" i="2" s="1"/>
  <c r="N1131" i="6"/>
  <c r="N53" i="2" s="1"/>
  <c r="N1107" i="6"/>
  <c r="N52" i="2" s="1"/>
  <c r="N675" i="6"/>
  <c r="N34" i="2" s="1"/>
  <c r="N1515" i="6"/>
  <c r="N69" i="2" s="1"/>
  <c r="N6939" i="6"/>
  <c r="N295" i="2" s="1"/>
  <c r="N7131" i="6"/>
  <c r="N303" i="2" s="1"/>
  <c r="N1539" i="6"/>
  <c r="N70" i="2" s="1"/>
  <c r="N6723" i="6"/>
  <c r="N286" i="2" s="1"/>
  <c r="N2547" i="6"/>
  <c r="N112" i="2" s="1"/>
  <c r="N2331" i="6"/>
  <c r="N103" i="2" s="1"/>
  <c r="N1563" i="6"/>
  <c r="N71" i="2" s="1"/>
  <c r="N3147" i="6"/>
  <c r="N137" i="2" s="1"/>
  <c r="N7155" i="6"/>
  <c r="N304" i="2" s="1"/>
  <c r="N1851" i="6"/>
  <c r="N83" i="2" s="1"/>
  <c r="N2931" i="6"/>
  <c r="N128" i="2" s="1"/>
  <c r="N387" i="6"/>
  <c r="N22" i="2" s="1"/>
  <c r="N2427" i="6"/>
  <c r="N107" i="2" s="1"/>
  <c r="N915" i="6"/>
  <c r="N44" i="2" s="1"/>
  <c r="N2955" i="6"/>
  <c r="N129" i="2" s="1"/>
  <c r="N2019" i="6"/>
  <c r="N90" i="2" s="1"/>
  <c r="N2115" i="6"/>
  <c r="N94" i="2" s="1"/>
  <c r="N411" i="6"/>
  <c r="N23" i="2" s="1"/>
  <c r="N243" i="6"/>
  <c r="N16" i="2" s="1"/>
  <c r="N7083" i="6"/>
  <c r="N301" i="2" s="1"/>
  <c r="N1323" i="6"/>
  <c r="N61" i="2" s="1"/>
  <c r="N1227" i="6"/>
  <c r="N57" i="2" s="1"/>
  <c r="N7107" i="6"/>
  <c r="N302" i="2" s="1"/>
  <c r="N747" i="6"/>
  <c r="N37" i="2" s="1"/>
  <c r="N1971" i="6"/>
  <c r="N88" i="2" s="1"/>
  <c r="N2091" i="6"/>
  <c r="N93" i="2" s="1"/>
  <c r="N579" i="6"/>
  <c r="N30" i="2" s="1"/>
  <c r="N7179" i="6"/>
  <c r="N305" i="2" s="1"/>
  <c r="N6675" i="6"/>
  <c r="N284" i="2" s="1"/>
  <c r="N2499" i="6"/>
  <c r="N110" i="2" s="1"/>
  <c r="N843" i="6"/>
  <c r="N41" i="2" s="1"/>
  <c r="N1491" i="6"/>
  <c r="N68" i="2" s="1"/>
  <c r="N6579" i="6"/>
  <c r="N280" i="2" s="1"/>
  <c r="N2259" i="6"/>
  <c r="N100" i="2" s="1"/>
  <c r="N2859" i="6"/>
  <c r="N125" i="2" s="1"/>
  <c r="N483" i="6"/>
  <c r="N26" i="2" s="1"/>
  <c r="N2235" i="6"/>
  <c r="N99" i="2" s="1"/>
  <c r="N1251" i="6"/>
  <c r="N58" i="2" s="1"/>
  <c r="N1683" i="6"/>
  <c r="N76" i="2" s="1"/>
  <c r="N1467" i="6"/>
  <c r="N67" i="2" s="1"/>
  <c r="N891" i="6"/>
  <c r="N43" i="2" s="1"/>
  <c r="N3027" i="6"/>
  <c r="N132" i="2" s="1"/>
  <c r="N435" i="6"/>
  <c r="N24" i="2" s="1"/>
  <c r="N1371" i="6"/>
  <c r="N63" i="2" s="1"/>
  <c r="N2715" i="6"/>
  <c r="N119" i="2" s="1"/>
  <c r="N195" i="6"/>
  <c r="N14" i="2" s="1"/>
  <c r="N6555" i="6"/>
  <c r="N279" i="2" s="1"/>
  <c r="N2475" i="6"/>
  <c r="N109" i="2" s="1"/>
  <c r="N219" i="6"/>
  <c r="N15" i="2" s="1"/>
  <c r="N7203" i="6"/>
  <c r="N306" i="2" s="1"/>
  <c r="B798" i="6"/>
  <c r="H798" i="6" s="1" a="1"/>
  <c r="H798" i="6" s="1"/>
  <c r="I798" i="6" s="1"/>
  <c r="J798" i="6" s="1"/>
  <c r="B1230" i="6"/>
  <c r="H1230" i="6" s="1" a="1"/>
  <c r="H1230" i="6" s="1"/>
  <c r="I1230" i="6" s="1"/>
  <c r="J1230" i="6" s="1"/>
  <c r="B462" i="6"/>
  <c r="H462" i="6" s="1" a="1"/>
  <c r="H462" i="6" s="1"/>
  <c r="I462" i="6" s="1"/>
  <c r="J462" i="6" s="1"/>
  <c r="B3799" i="6"/>
  <c r="M6" i="5"/>
  <c r="N6" i="5" s="1"/>
  <c r="O7" i="5" s="1"/>
  <c r="B2238" i="6"/>
  <c r="H2238" i="6" s="1" a="1"/>
  <c r="H2238" i="6" s="1"/>
  <c r="I2238" i="6" s="1"/>
  <c r="J2238" i="6" s="1"/>
  <c r="B5286" i="6"/>
  <c r="H5286" i="6" s="1" a="1"/>
  <c r="H5286" i="6" s="1"/>
  <c r="I5286" i="6" s="1"/>
  <c r="J5286" i="6" s="1"/>
  <c r="B6870" i="6"/>
  <c r="H6870" i="6" s="1" a="1"/>
  <c r="H6870" i="6" s="1"/>
  <c r="I6870" i="6" s="1"/>
  <c r="J6870" i="6" s="1"/>
  <c r="B4134" i="6"/>
  <c r="H4134" i="6" s="1" a="1"/>
  <c r="H4134" i="6" s="1"/>
  <c r="I4134" i="6" s="1"/>
  <c r="J4134" i="6" s="1"/>
  <c r="B631" i="6"/>
  <c r="H631" i="6" s="1" a="1"/>
  <c r="H631" i="6" s="1"/>
  <c r="B4950" i="6"/>
  <c r="H4950" i="6" s="1" a="1"/>
  <c r="H4950" i="6" s="1"/>
  <c r="I4950" i="6" s="1"/>
  <c r="J4950" i="6" s="1"/>
  <c r="B6054" i="6"/>
  <c r="H6054" i="6" s="1" a="1"/>
  <c r="H6054" i="6" s="1"/>
  <c r="I6054" i="6" s="1"/>
  <c r="J6054" i="6" s="1"/>
  <c r="B7086" i="6"/>
  <c r="H7086" i="6" s="1" a="1"/>
  <c r="H7086" i="6" s="1"/>
  <c r="I7086" i="6" s="1"/>
  <c r="J7086" i="6" s="1"/>
  <c r="B823" i="6"/>
  <c r="H823" i="6" s="1" a="1"/>
  <c r="H823" i="6" s="1"/>
  <c r="B4447" i="6"/>
  <c r="H4447" i="6" s="1" a="1"/>
  <c r="H4447" i="6" s="1"/>
  <c r="B2287" i="6"/>
  <c r="H2287" i="6" s="1" a="1"/>
  <c r="H2287" i="6" s="1"/>
  <c r="B4231" i="6"/>
  <c r="H4231" i="6" s="1" a="1"/>
  <c r="H4231" i="6" s="1"/>
  <c r="B2167" i="6"/>
  <c r="B5743" i="6"/>
  <c r="H5743" i="6" s="1" a="1"/>
  <c r="H5743" i="6" s="1"/>
  <c r="B2455" i="6"/>
  <c r="B6127" i="6"/>
  <c r="H6127" i="6" s="1" a="1"/>
  <c r="H6127" i="6" s="1"/>
  <c r="B2887" i="6"/>
  <c r="H2887" i="6" s="1" a="1"/>
  <c r="H2887" i="6" s="1"/>
  <c r="B6631" i="6"/>
  <c r="H6631" i="6" s="1" a="1"/>
  <c r="H6631" i="6" s="1"/>
  <c r="B415" i="6"/>
  <c r="H415" i="6" s="1" a="1"/>
  <c r="H415" i="6" s="1"/>
  <c r="B3319" i="6"/>
  <c r="H3319" i="6" s="1" a="1"/>
  <c r="H3319" i="6" s="1"/>
  <c r="B6919" i="6"/>
  <c r="H6919" i="6" s="1" a="1"/>
  <c r="H6919" i="6" s="1"/>
  <c r="B1806" i="6"/>
  <c r="H1806" i="6" s="1" a="1"/>
  <c r="H1806" i="6" s="1"/>
  <c r="I1806" i="6" s="1"/>
  <c r="J1806" i="6" s="1"/>
  <c r="B8238" i="6"/>
  <c r="B127" i="6"/>
  <c r="H127" i="6" s="1" a="1"/>
  <c r="H127" i="6" s="1"/>
  <c r="B3367" i="6"/>
  <c r="H3367" i="6" s="1" a="1"/>
  <c r="H3367" i="6" s="1"/>
  <c r="B8263" i="6"/>
  <c r="H8263" i="6" s="1" a="1"/>
  <c r="H8263" i="6" s="1"/>
  <c r="B3750" i="6"/>
  <c r="H3750" i="6" s="1" a="1"/>
  <c r="H3750" i="6" s="1"/>
  <c r="I3750" i="6" s="1"/>
  <c r="J3750" i="6" s="1"/>
  <c r="B151" i="6"/>
  <c r="H151" i="6" s="1" a="1"/>
  <c r="H151" i="6" s="1"/>
  <c r="B727" i="6"/>
  <c r="H727" i="6" s="1" a="1"/>
  <c r="H727" i="6" s="1"/>
  <c r="B2431" i="6"/>
  <c r="H2431" i="6" s="1" a="1"/>
  <c r="H2431" i="6" s="1"/>
  <c r="B3391" i="6"/>
  <c r="H3391" i="6" s="1" a="1"/>
  <c r="H3391" i="6" s="1"/>
  <c r="B4519" i="6"/>
  <c r="H4519" i="6" s="1" a="1"/>
  <c r="H4519" i="6" s="1"/>
  <c r="B6007" i="6"/>
  <c r="H6007" i="6" s="1" a="1"/>
  <c r="H6007" i="6" s="1"/>
  <c r="B7063" i="6"/>
  <c r="H7063" i="6" s="1" a="1"/>
  <c r="H7063" i="6" s="1"/>
  <c r="B822" i="6"/>
  <c r="H822" i="6" s="1" a="1"/>
  <c r="H822" i="6" s="1"/>
  <c r="I822" i="6" s="1"/>
  <c r="J822" i="6" s="1"/>
  <c r="B1350" i="6"/>
  <c r="H1350" i="6" s="1" a="1"/>
  <c r="H1350" i="6" s="1"/>
  <c r="I1350" i="6" s="1"/>
  <c r="J1350" i="6" s="1"/>
  <c r="B2262" i="6"/>
  <c r="H2262" i="6" s="1" a="1"/>
  <c r="H2262" i="6" s="1"/>
  <c r="I2262" i="6" s="1"/>
  <c r="J2262" i="6" s="1"/>
  <c r="B3102" i="6"/>
  <c r="H3102" i="6" s="1" a="1"/>
  <c r="H3102" i="6" s="1"/>
  <c r="I3102" i="6" s="1"/>
  <c r="J3102" i="6" s="1"/>
  <c r="B5430" i="6"/>
  <c r="B6198" i="6"/>
  <c r="B6918" i="6"/>
  <c r="B775" i="6"/>
  <c r="H775" i="6" s="1" a="1"/>
  <c r="H775" i="6" s="1"/>
  <c r="B3655" i="6"/>
  <c r="H3655" i="6" s="1" a="1"/>
  <c r="H3655" i="6" s="1"/>
  <c r="G6" i="5"/>
  <c r="H6" i="5" s="1"/>
  <c r="G8046" i="6" s="1"/>
  <c r="B31" i="6"/>
  <c r="H31" i="6" s="1" a="1"/>
  <c r="H31" i="6" s="1"/>
  <c r="B655" i="6"/>
  <c r="H655" i="6" s="1" a="1"/>
  <c r="H655" i="6" s="1"/>
  <c r="B511" i="6"/>
  <c r="H511" i="6" s="1" a="1"/>
  <c r="H511" i="6" s="1"/>
  <c r="B847" i="6"/>
  <c r="H847" i="6" s="1" a="1"/>
  <c r="H847" i="6" s="1"/>
  <c r="B1015" i="6"/>
  <c r="H1015" i="6" s="1" a="1"/>
  <c r="H1015" i="6" s="1"/>
  <c r="B2479" i="6"/>
  <c r="H2479" i="6" s="1" a="1"/>
  <c r="H2479" i="6" s="1"/>
  <c r="B3055" i="6"/>
  <c r="H3055" i="6" s="1" a="1"/>
  <c r="H3055" i="6" s="1"/>
  <c r="I3055" i="6" s="1"/>
  <c r="J3055" i="6" s="1"/>
  <c r="B3271" i="6"/>
  <c r="H3271" i="6" s="1" a="1"/>
  <c r="H3271" i="6" s="1"/>
  <c r="B3463" i="6"/>
  <c r="H3463" i="6" s="1" a="1"/>
  <c r="H3463" i="6" s="1"/>
  <c r="B3751" i="6"/>
  <c r="H3751" i="6" s="1" a="1"/>
  <c r="H3751" i="6" s="1"/>
  <c r="B3487" i="6"/>
  <c r="H3487" i="6" s="1" a="1"/>
  <c r="H3487" i="6" s="1"/>
  <c r="B3967" i="6"/>
  <c r="H3967" i="6" s="1" a="1"/>
  <c r="H3967" i="6" s="1"/>
  <c r="B4951" i="6"/>
  <c r="H4951" i="6" s="1" a="1"/>
  <c r="H4951" i="6" s="1"/>
  <c r="B5119" i="6"/>
  <c r="H5119" i="6" s="1" a="1"/>
  <c r="H5119" i="6" s="1"/>
  <c r="B5767" i="6"/>
  <c r="H5767" i="6" s="1" a="1"/>
  <c r="H5767" i="6" s="1"/>
  <c r="B6391" i="6"/>
  <c r="H6391" i="6" s="1" a="1"/>
  <c r="H6391" i="6" s="1"/>
  <c r="B7159" i="6"/>
  <c r="H7159" i="6" s="1" a="1"/>
  <c r="H7159" i="6" s="1"/>
  <c r="B8287" i="6"/>
  <c r="B222" i="6"/>
  <c r="B1038" i="6"/>
  <c r="B1878" i="6"/>
  <c r="H1878" i="6" s="1" a="1"/>
  <c r="H1878" i="6" s="1"/>
  <c r="I1878" i="6" s="1"/>
  <c r="J1878" i="6" s="1"/>
  <c r="B1542" i="6"/>
  <c r="H1542" i="6" s="1" a="1"/>
  <c r="H1542" i="6" s="1"/>
  <c r="I1542" i="6" s="1"/>
  <c r="J1542" i="6" s="1"/>
  <c r="B4014" i="6"/>
  <c r="H4014" i="6" s="1" a="1"/>
  <c r="H4014" i="6" s="1"/>
  <c r="I4014" i="6" s="1"/>
  <c r="J4014" i="6" s="1"/>
  <c r="B3582" i="6"/>
  <c r="H3582" i="6" s="1" a="1"/>
  <c r="H3582" i="6" s="1"/>
  <c r="I3582" i="6" s="1"/>
  <c r="J3582" i="6" s="1"/>
  <c r="B4878" i="6"/>
  <c r="H4878" i="6" s="1" a="1"/>
  <c r="H4878" i="6" s="1"/>
  <c r="I4878" i="6" s="1"/>
  <c r="J4878" i="6" s="1"/>
  <c r="B4230" i="6"/>
  <c r="H4230" i="6" s="1" a="1"/>
  <c r="H4230" i="6" s="1"/>
  <c r="I4230" i="6" s="1"/>
  <c r="J4230" i="6" s="1"/>
  <c r="B5742" i="6"/>
  <c r="H5742" i="6" s="1" a="1"/>
  <c r="H5742" i="6" s="1"/>
  <c r="I5742" i="6" s="1"/>
  <c r="J5742" i="6" s="1"/>
  <c r="B6078" i="6"/>
  <c r="H6078" i="6" s="1" a="1"/>
  <c r="H6078" i="6" s="1"/>
  <c r="I6078" i="6" s="1"/>
  <c r="J6078" i="6" s="1"/>
  <c r="B7062" i="6"/>
  <c r="H7062" i="6" s="1" a="1"/>
  <c r="H7062" i="6" s="1"/>
  <c r="I7062" i="6" s="1"/>
  <c r="J7062" i="6" s="1"/>
  <c r="B7902" i="6"/>
  <c r="H7902" i="6" s="1" a="1"/>
  <c r="H7902" i="6" s="1"/>
  <c r="I7902" i="6" s="1"/>
  <c r="J7902" i="6" s="1"/>
  <c r="B8118" i="6"/>
  <c r="H8118" i="6" s="1" a="1"/>
  <c r="H8118" i="6" s="1"/>
  <c r="B33" i="5"/>
  <c r="D33" i="5" s="1"/>
  <c r="B919" i="6"/>
  <c r="H919" i="6" s="1" a="1"/>
  <c r="H919" i="6" s="1"/>
  <c r="B2551" i="6"/>
  <c r="H2551" i="6" s="1" a="1"/>
  <c r="H2551" i="6" s="1"/>
  <c r="B3847" i="6"/>
  <c r="H3847" i="6" s="1" a="1"/>
  <c r="H3847" i="6" s="1"/>
  <c r="B6199" i="6"/>
  <c r="H6199" i="6" s="1" a="1"/>
  <c r="H6199" i="6" s="1"/>
  <c r="B7783" i="6"/>
  <c r="H7783" i="6" s="1" a="1"/>
  <c r="H7783" i="6" s="1"/>
  <c r="B1398" i="6"/>
  <c r="H1398" i="6" s="1" a="1"/>
  <c r="H1398" i="6" s="1"/>
  <c r="I1398" i="6" s="1"/>
  <c r="J1398" i="6" s="1"/>
  <c r="B2382" i="6"/>
  <c r="H2382" i="6" s="1" a="1"/>
  <c r="H2382" i="6" s="1"/>
  <c r="I2382" i="6" s="1"/>
  <c r="J2382" i="6" s="1"/>
  <c r="B4206" i="6"/>
  <c r="H4206" i="6" s="1" a="1"/>
  <c r="H4206" i="6" s="1"/>
  <c r="I4206" i="6" s="1"/>
  <c r="J4206" i="6" s="1"/>
  <c r="B6462" i="6"/>
  <c r="H6462" i="6" s="1" a="1"/>
  <c r="H6462" i="6" s="1"/>
  <c r="I6462" i="6" s="1"/>
  <c r="J6462" i="6" s="1"/>
  <c r="B8382" i="6"/>
  <c r="H8382" i="6" s="1" a="1"/>
  <c r="H8382" i="6" s="1"/>
  <c r="I8382" i="6" s="1"/>
  <c r="J8382" i="6" s="1"/>
  <c r="B559" i="6"/>
  <c r="H559" i="6" s="1" a="1"/>
  <c r="H559" i="6" s="1"/>
  <c r="B2623" i="6"/>
  <c r="H2623" i="6" s="1" a="1"/>
  <c r="H2623" i="6" s="1"/>
  <c r="B6247" i="6"/>
  <c r="H6247" i="6" s="1" a="1"/>
  <c r="H6247" i="6" s="1"/>
  <c r="B6486" i="6"/>
  <c r="H6486" i="6" s="1" a="1"/>
  <c r="H6486" i="6" s="1"/>
  <c r="I6486" i="6" s="1"/>
  <c r="J6486" i="6" s="1"/>
  <c r="E6" i="5"/>
  <c r="F6" i="5" s="1"/>
  <c r="I6" i="5" s="1"/>
  <c r="G7" i="5"/>
  <c r="B1279" i="6"/>
  <c r="H1279" i="6" s="1" a="1"/>
  <c r="H1279" i="6" s="1"/>
  <c r="B943" i="6"/>
  <c r="H943" i="6" s="1" a="1"/>
  <c r="H943" i="6" s="1"/>
  <c r="B295" i="6"/>
  <c r="H295" i="6" s="1" a="1"/>
  <c r="H295" i="6" s="1"/>
  <c r="B1759" i="6"/>
  <c r="H1759" i="6" s="1" a="1"/>
  <c r="H1759" i="6" s="1"/>
  <c r="B1543" i="6"/>
  <c r="H1543" i="6" s="1" a="1"/>
  <c r="H1543" i="6" s="1"/>
  <c r="B1639" i="6"/>
  <c r="H1639" i="6" s="1" a="1"/>
  <c r="H1639" i="6" s="1"/>
  <c r="B1735" i="6"/>
  <c r="H1735" i="6" s="1" a="1"/>
  <c r="H1735" i="6" s="1"/>
  <c r="B3919" i="6"/>
  <c r="H3919" i="6" s="1" a="1"/>
  <c r="H3919" i="6" s="1"/>
  <c r="B2791" i="6"/>
  <c r="H2791" i="6" s="1" a="1"/>
  <c r="H2791" i="6" s="1"/>
  <c r="I2791" i="6" s="1"/>
  <c r="J2791" i="6" s="1"/>
  <c r="B2695" i="6"/>
  <c r="H2695" i="6" s="1" a="1"/>
  <c r="H2695" i="6" s="1"/>
  <c r="B4687" i="6"/>
  <c r="H4687" i="6" s="1" a="1"/>
  <c r="H4687" i="6" s="1"/>
  <c r="I4687" i="6" s="1"/>
  <c r="J4687" i="6" s="1"/>
  <c r="B4471" i="6"/>
  <c r="H4471" i="6" s="1" a="1"/>
  <c r="H4471" i="6" s="1"/>
  <c r="B5215" i="6"/>
  <c r="H5215" i="6" s="1" a="1"/>
  <c r="H5215" i="6" s="1"/>
  <c r="B5911" i="6"/>
  <c r="H5911" i="6" s="1" a="1"/>
  <c r="H5911" i="6" s="1"/>
  <c r="B6679" i="6"/>
  <c r="H6679" i="6" s="1" a="1"/>
  <c r="H6679" i="6" s="1"/>
  <c r="B6991" i="6"/>
  <c r="H6991" i="6" s="1" a="1"/>
  <c r="H6991" i="6" s="1"/>
  <c r="B7591" i="6"/>
  <c r="H7591" i="6" s="1" a="1"/>
  <c r="H7591" i="6" s="1"/>
  <c r="B126" i="6"/>
  <c r="H126" i="6" s="1" a="1"/>
  <c r="H126" i="6" s="1"/>
  <c r="I126" i="6" s="1"/>
  <c r="J126" i="6" s="1"/>
  <c r="B1062" i="6"/>
  <c r="B2070" i="6"/>
  <c r="H2070" i="6" s="1" a="1"/>
  <c r="H2070" i="6" s="1"/>
  <c r="I2070" i="6" s="1"/>
  <c r="J2070" i="6" s="1"/>
  <c r="B1614" i="6"/>
  <c r="H1614" i="6" s="1" a="1"/>
  <c r="H1614" i="6" s="1"/>
  <c r="I1614" i="6" s="1"/>
  <c r="J1614" i="6" s="1"/>
  <c r="B2982" i="6"/>
  <c r="H2982" i="6" s="1" a="1"/>
  <c r="H2982" i="6" s="1"/>
  <c r="I2982" i="6" s="1"/>
  <c r="J2982" i="6" s="1"/>
  <c r="B3918" i="6"/>
  <c r="H3918" i="6" s="1" a="1"/>
  <c r="H3918" i="6" s="1"/>
  <c r="I3918" i="6" s="1"/>
  <c r="J3918" i="6" s="1"/>
  <c r="B5022" i="6"/>
  <c r="H5022" i="6" s="1" a="1"/>
  <c r="H5022" i="6" s="1"/>
  <c r="I5022" i="6" s="1"/>
  <c r="J5022" i="6" s="1"/>
  <c r="B4422" i="6"/>
  <c r="H4422" i="6" s="1" a="1"/>
  <c r="H4422" i="6" s="1"/>
  <c r="I4422" i="6" s="1"/>
  <c r="J4422" i="6" s="1"/>
  <c r="B5262" i="6"/>
  <c r="H5262" i="6" s="1" a="1"/>
  <c r="H5262" i="6" s="1"/>
  <c r="I5262" i="6" s="1"/>
  <c r="J5262" i="6" s="1"/>
  <c r="B6102" i="6"/>
  <c r="H6102" i="6" s="1" a="1"/>
  <c r="H6102" i="6" s="1"/>
  <c r="I6102" i="6" s="1"/>
  <c r="J6102" i="6" s="1"/>
  <c r="B7110" i="6"/>
  <c r="H7110" i="6" s="1" a="1"/>
  <c r="H7110" i="6" s="1"/>
  <c r="I7110" i="6" s="1"/>
  <c r="J7110" i="6" s="1"/>
  <c r="B7758" i="6"/>
  <c r="H7758" i="6" s="1" a="1"/>
  <c r="H7758" i="6" s="1"/>
  <c r="I7758" i="6" s="1"/>
  <c r="J7758" i="6" s="1"/>
  <c r="B8214" i="6"/>
  <c r="H8214" i="6" s="1" a="1"/>
  <c r="H8214" i="6" s="1"/>
  <c r="I8214" i="6" s="1"/>
  <c r="J8214" i="6" s="1"/>
  <c r="B439" i="6"/>
  <c r="H439" i="6" s="1" a="1"/>
  <c r="H439" i="6" s="1"/>
  <c r="B2311" i="6"/>
  <c r="H2311" i="6" s="1" a="1"/>
  <c r="H2311" i="6" s="1"/>
  <c r="B3559" i="6"/>
  <c r="H3559" i="6" s="1" a="1"/>
  <c r="H3559" i="6" s="1"/>
  <c r="B4423" i="6"/>
  <c r="H4423" i="6" s="1" a="1"/>
  <c r="H4423" i="6" s="1"/>
  <c r="B8311" i="6"/>
  <c r="H8311" i="6" s="1" a="1"/>
  <c r="H8311" i="6" s="1"/>
  <c r="B3870" i="6"/>
  <c r="H3870" i="6" s="1" a="1"/>
  <c r="H3870" i="6" s="1"/>
  <c r="I3870" i="6" s="1"/>
  <c r="J3870" i="6" s="1"/>
  <c r="M7" i="5"/>
  <c r="B991" i="6"/>
  <c r="H991" i="6" s="1" a="1"/>
  <c r="H991" i="6" s="1"/>
  <c r="B2719" i="6"/>
  <c r="H2719" i="6" s="1" a="1"/>
  <c r="H2719" i="6" s="1"/>
  <c r="B3415" i="6"/>
  <c r="H3415" i="6" s="1" a="1"/>
  <c r="H3415" i="6" s="1"/>
  <c r="B4903" i="6"/>
  <c r="H4903" i="6" s="1" a="1"/>
  <c r="H4903" i="6" s="1"/>
  <c r="B5575" i="6"/>
  <c r="H5575" i="6" s="1" a="1"/>
  <c r="H5575" i="6" s="1"/>
  <c r="B8239" i="6"/>
  <c r="H8239" i="6" s="1" a="1"/>
  <c r="H8239" i="6" s="1"/>
  <c r="B390" i="6"/>
  <c r="H390" i="6" s="1" a="1"/>
  <c r="H390" i="6" s="1"/>
  <c r="I390" i="6" s="1"/>
  <c r="J390" i="6" s="1"/>
  <c r="B2430" i="6"/>
  <c r="B4254" i="6"/>
  <c r="H4254" i="6" s="1" a="1"/>
  <c r="H4254" i="6" s="1"/>
  <c r="I4254" i="6" s="1"/>
  <c r="J4254" i="6" s="1"/>
  <c r="B5646" i="6"/>
  <c r="H5646" i="6" s="1" a="1"/>
  <c r="H5646" i="6" s="1"/>
  <c r="I5646" i="6" s="1"/>
  <c r="J5646" i="6" s="1"/>
  <c r="B8262" i="6"/>
  <c r="H8262" i="6" s="1" a="1"/>
  <c r="H8262" i="6" s="1"/>
  <c r="I8262" i="6" s="1"/>
  <c r="J8262" i="6" s="1"/>
  <c r="B1303" i="6"/>
  <c r="B1207" i="6"/>
  <c r="H1207" i="6" s="1" a="1"/>
  <c r="H1207" i="6" s="1"/>
  <c r="B79" i="6"/>
  <c r="B1879" i="6"/>
  <c r="H1879" i="6" s="1" a="1"/>
  <c r="H1879" i="6" s="1"/>
  <c r="B1663" i="6"/>
  <c r="H1663" i="6" s="1" a="1"/>
  <c r="H1663" i="6" s="1"/>
  <c r="B1711" i="6"/>
  <c r="H1711" i="6" s="1" a="1"/>
  <c r="H1711" i="6" s="1"/>
  <c r="B1831" i="6"/>
  <c r="H1831" i="6" s="1" a="1"/>
  <c r="H1831" i="6" s="1"/>
  <c r="B4063" i="6"/>
  <c r="H4063" i="6" s="1" a="1"/>
  <c r="H4063" i="6" s="1"/>
  <c r="B2815" i="6"/>
  <c r="H2815" i="6" s="1" a="1"/>
  <c r="H2815" i="6" s="1"/>
  <c r="B3079" i="6"/>
  <c r="H3079" i="6" s="1" a="1"/>
  <c r="H3079" i="6" s="1"/>
  <c r="B4783" i="6"/>
  <c r="H4783" i="6" s="1" a="1"/>
  <c r="H4783" i="6" s="1"/>
  <c r="B4567" i="6"/>
  <c r="H4567" i="6" s="1" a="1"/>
  <c r="H4567" i="6" s="1"/>
  <c r="B5335" i="6"/>
  <c r="H5335" i="6" s="1" a="1"/>
  <c r="H5335" i="6" s="1"/>
  <c r="B5815" i="6"/>
  <c r="H5815" i="6" s="1" a="1"/>
  <c r="H5815" i="6" s="1"/>
  <c r="B6463" i="6"/>
  <c r="H6463" i="6" s="1" a="1"/>
  <c r="H6463" i="6" s="1"/>
  <c r="B7087" i="6"/>
  <c r="H7087" i="6" s="1" a="1"/>
  <c r="H7087" i="6" s="1"/>
  <c r="B7999" i="6"/>
  <c r="H7999" i="6" s="1" a="1"/>
  <c r="H7999" i="6" s="1"/>
  <c r="B342" i="6"/>
  <c r="H342" i="6" s="1" a="1"/>
  <c r="H342" i="6" s="1"/>
  <c r="I342" i="6" s="1"/>
  <c r="J342" i="6" s="1"/>
  <c r="B1158" i="6"/>
  <c r="H1158" i="6" s="1" a="1"/>
  <c r="H1158" i="6" s="1"/>
  <c r="I1158" i="6" s="1"/>
  <c r="J1158" i="6" s="1"/>
  <c r="B1422" i="6"/>
  <c r="H1422" i="6" s="1" a="1"/>
  <c r="H1422" i="6" s="1"/>
  <c r="I1422" i="6" s="1"/>
  <c r="J1422" i="6" s="1"/>
  <c r="B2742" i="6"/>
  <c r="H2742" i="6" s="1" a="1"/>
  <c r="H2742" i="6" s="1"/>
  <c r="I2742" i="6" s="1"/>
  <c r="J2742" i="6" s="1"/>
  <c r="B3198" i="6"/>
  <c r="H3198" i="6" s="1" a="1"/>
  <c r="H3198" i="6" s="1"/>
  <c r="I3198" i="6" s="1"/>
  <c r="J3198" i="6" s="1"/>
  <c r="B2862" i="6"/>
  <c r="H2862" i="6" s="1" a="1"/>
  <c r="H2862" i="6" s="1"/>
  <c r="I2862" i="6" s="1"/>
  <c r="J2862" i="6" s="1"/>
  <c r="B4590" i="6"/>
  <c r="H4590" i="6" s="1" a="1"/>
  <c r="H4590" i="6" s="1"/>
  <c r="I4590" i="6" s="1"/>
  <c r="J4590" i="6" s="1"/>
  <c r="B4566" i="6"/>
  <c r="H4566" i="6" s="1" a="1"/>
  <c r="H4566" i="6" s="1"/>
  <c r="I4566" i="6" s="1"/>
  <c r="J4566" i="6" s="1"/>
  <c r="B5574" i="6"/>
  <c r="H5574" i="6" s="1" a="1"/>
  <c r="H5574" i="6" s="1"/>
  <c r="I5574" i="6" s="1"/>
  <c r="J5574" i="6" s="1"/>
  <c r="B6774" i="6"/>
  <c r="B7158" i="6"/>
  <c r="H7158" i="6" s="1" a="1"/>
  <c r="H7158" i="6" s="1"/>
  <c r="I7158" i="6" s="1"/>
  <c r="J7158" i="6" s="1"/>
  <c r="B7590" i="6"/>
  <c r="H7590" i="6" s="1" a="1"/>
  <c r="H7590" i="6" s="1"/>
  <c r="I7590" i="6" s="1"/>
  <c r="J7590" i="6" s="1"/>
  <c r="B8190" i="6"/>
  <c r="H8190" i="6" s="1" a="1"/>
  <c r="H8190" i="6" s="1"/>
  <c r="I8190" i="6" s="1"/>
  <c r="J8190" i="6" s="1"/>
  <c r="B1327" i="6"/>
  <c r="H1327" i="6" s="1" a="1"/>
  <c r="H1327" i="6" s="1"/>
  <c r="B1351" i="6"/>
  <c r="H1351" i="6" s="1" a="1"/>
  <c r="H1351" i="6" s="1"/>
  <c r="B199" i="6"/>
  <c r="H199" i="6" s="1" a="1"/>
  <c r="H199" i="6" s="1"/>
  <c r="B1975" i="6"/>
  <c r="H1975" i="6" s="1" a="1"/>
  <c r="H1975" i="6" s="1"/>
  <c r="B1687" i="6"/>
  <c r="H1687" i="6" s="1" a="1"/>
  <c r="H1687" i="6" s="1"/>
  <c r="B1807" i="6"/>
  <c r="H1807" i="6" s="1" a="1"/>
  <c r="H1807" i="6" s="1"/>
  <c r="B1951" i="6"/>
  <c r="H1951" i="6" s="1" a="1"/>
  <c r="H1951" i="6" s="1"/>
  <c r="B4135" i="6"/>
  <c r="H4135" i="6" s="1" a="1"/>
  <c r="H4135" i="6" s="1"/>
  <c r="B2839" i="6"/>
  <c r="H2839" i="6" s="1" a="1"/>
  <c r="H2839" i="6" s="1"/>
  <c r="B3127" i="6"/>
  <c r="H3127" i="6" s="1" a="1"/>
  <c r="H3127" i="6" s="1"/>
  <c r="B5023" i="6"/>
  <c r="H5023" i="6" s="1" a="1"/>
  <c r="H5023" i="6" s="1"/>
  <c r="I5023" i="6" s="1"/>
  <c r="J5023" i="6" s="1"/>
  <c r="B4615" i="6"/>
  <c r="B5383" i="6"/>
  <c r="H5383" i="6" s="1" a="1"/>
  <c r="H5383" i="6" s="1"/>
  <c r="B5839" i="6"/>
  <c r="B6487" i="6"/>
  <c r="H6487" i="6" s="1" a="1"/>
  <c r="H6487" i="6" s="1"/>
  <c r="B7135" i="6"/>
  <c r="H7135" i="6" s="1" a="1"/>
  <c r="H7135" i="6" s="1"/>
  <c r="B7495" i="6"/>
  <c r="H7495" i="6" s="1" a="1"/>
  <c r="H7495" i="6" s="1"/>
  <c r="B510" i="6"/>
  <c r="H510" i="6" s="1" a="1"/>
  <c r="H510" i="6" s="1"/>
  <c r="I510" i="6" s="1"/>
  <c r="J510" i="6" s="1"/>
  <c r="B246" i="6"/>
  <c r="H246" i="6" s="1" a="1"/>
  <c r="H246" i="6" s="1"/>
  <c r="I246" i="6" s="1"/>
  <c r="J246" i="6" s="1"/>
  <c r="B1470" i="6"/>
  <c r="H1470" i="6" s="1" a="1"/>
  <c r="H1470" i="6" s="1"/>
  <c r="I1470" i="6" s="1"/>
  <c r="J1470" i="6" s="1"/>
  <c r="B1518" i="6"/>
  <c r="H1518" i="6" s="1" a="1"/>
  <c r="H1518" i="6" s="1"/>
  <c r="I1518" i="6" s="1"/>
  <c r="J1518" i="6" s="1"/>
  <c r="B3270" i="6"/>
  <c r="H3270" i="6" s="1" a="1"/>
  <c r="H3270" i="6" s="1"/>
  <c r="I3270" i="6" s="1"/>
  <c r="J3270" i="6" s="1"/>
  <c r="B2886" i="6"/>
  <c r="H2886" i="6" s="1" a="1"/>
  <c r="H2886" i="6" s="1"/>
  <c r="I2886" i="6" s="1"/>
  <c r="J2886" i="6" s="1"/>
  <c r="B4638" i="6"/>
  <c r="H4638" i="6" s="1" a="1"/>
  <c r="H4638" i="6" s="1"/>
  <c r="I4638" i="6" s="1"/>
  <c r="J4638" i="6" s="1"/>
  <c r="B4710" i="6"/>
  <c r="H4710" i="6" s="1" a="1"/>
  <c r="H4710" i="6" s="1"/>
  <c r="I4710" i="6" s="1"/>
  <c r="J4710" i="6" s="1"/>
  <c r="B5766" i="6"/>
  <c r="H5766" i="6" s="1" a="1"/>
  <c r="H5766" i="6" s="1"/>
  <c r="I5766" i="6" s="1"/>
  <c r="J5766" i="6" s="1"/>
  <c r="B6558" i="6"/>
  <c r="H6558" i="6" s="1" a="1"/>
  <c r="H6558" i="6" s="1"/>
  <c r="I6558" i="6" s="1"/>
  <c r="J6558" i="6" s="1"/>
  <c r="B7302" i="6"/>
  <c r="H7302" i="6" s="1" a="1"/>
  <c r="H7302" i="6" s="1"/>
  <c r="I7302" i="6" s="1"/>
  <c r="J7302" i="6" s="1"/>
  <c r="B7614" i="6"/>
  <c r="H7614" i="6" s="1" a="1"/>
  <c r="H7614" i="6" s="1"/>
  <c r="I7614" i="6" s="1"/>
  <c r="J7614" i="6" s="1"/>
  <c r="B8334" i="6"/>
  <c r="H8334" i="6" s="1" a="1"/>
  <c r="H8334" i="6" s="1"/>
  <c r="I8334" i="6" s="1"/>
  <c r="J8334" i="6" s="1"/>
  <c r="B2935" i="6"/>
  <c r="H2935" i="6" s="1" a="1"/>
  <c r="H2935" i="6" s="1"/>
  <c r="B391" i="6"/>
  <c r="H391" i="6" s="1" a="1"/>
  <c r="H391" i="6" s="1"/>
  <c r="B2407" i="6"/>
  <c r="H2407" i="6" s="1" a="1"/>
  <c r="H2407" i="6" s="1"/>
  <c r="B3247" i="6"/>
  <c r="H3247" i="6" s="1" a="1"/>
  <c r="H3247" i="6" s="1"/>
  <c r="B4039" i="6"/>
  <c r="H4039" i="6" s="1" a="1"/>
  <c r="H4039" i="6" s="1"/>
  <c r="B4495" i="6"/>
  <c r="H4495" i="6" s="1" a="1"/>
  <c r="H4495" i="6" s="1"/>
  <c r="B7111" i="6"/>
  <c r="H7111" i="6" s="1" a="1"/>
  <c r="H7111" i="6" s="1"/>
  <c r="B1206" i="6"/>
  <c r="H1206" i="6" s="1" a="1"/>
  <c r="H1206" i="6" s="1"/>
  <c r="I1206" i="6" s="1"/>
  <c r="J1206" i="6" s="1"/>
  <c r="B1734" i="6"/>
  <c r="H1734" i="6" s="1" a="1"/>
  <c r="H1734" i="6" s="1"/>
  <c r="I1734" i="6" s="1"/>
  <c r="J1734" i="6" s="1"/>
  <c r="B2694" i="6"/>
  <c r="H2694" i="6" s="1" a="1"/>
  <c r="H2694" i="6" s="1"/>
  <c r="I2694" i="6" s="1"/>
  <c r="J2694" i="6" s="1"/>
  <c r="B3486" i="6"/>
  <c r="H3486" i="6" s="1" a="1"/>
  <c r="H3486" i="6" s="1"/>
  <c r="I3486" i="6" s="1"/>
  <c r="J3486" i="6" s="1"/>
  <c r="B4302" i="6"/>
  <c r="H4302" i="6" s="1" a="1"/>
  <c r="H4302" i="6" s="1"/>
  <c r="I4302" i="6" s="1"/>
  <c r="J4302" i="6" s="1"/>
  <c r="B6294" i="6"/>
  <c r="H6294" i="6" s="1" a="1"/>
  <c r="H6294" i="6" s="1"/>
  <c r="I6294" i="6" s="1"/>
  <c r="J6294" i="6" s="1"/>
  <c r="B7398" i="6"/>
  <c r="H7398" i="6" s="1" a="1"/>
  <c r="H7398" i="6" s="1"/>
  <c r="I7398" i="6" s="1"/>
  <c r="J7398" i="6" s="1"/>
  <c r="B30" i="6"/>
  <c r="H30" i="6" s="1" a="1"/>
  <c r="H30" i="6" s="1"/>
  <c r="I30" i="6" s="1"/>
  <c r="J30" i="6" s="1"/>
  <c r="B32" i="5"/>
  <c r="D32" i="5" s="1"/>
  <c r="B6" i="6"/>
  <c r="H6" i="6" s="1"/>
  <c r="B54" i="6"/>
  <c r="H54" i="6" s="1" a="1"/>
  <c r="H54" i="6" s="1"/>
  <c r="I54" i="6" s="1"/>
  <c r="J54" i="6" s="1"/>
  <c r="B1375" i="6"/>
  <c r="H1375" i="6" s="1" a="1"/>
  <c r="H1375" i="6" s="1"/>
  <c r="B1399" i="6"/>
  <c r="H1399" i="6" s="1" a="1"/>
  <c r="H1399" i="6" s="1"/>
  <c r="B271" i="6"/>
  <c r="H271" i="6" s="1" a="1"/>
  <c r="H271" i="6" s="1"/>
  <c r="B2071" i="6"/>
  <c r="H2071" i="6" s="1" a="1"/>
  <c r="H2071" i="6" s="1"/>
  <c r="I2071" i="6" s="1"/>
  <c r="J2071" i="6" s="1"/>
  <c r="B1783" i="6"/>
  <c r="H1783" i="6" s="1" a="1"/>
  <c r="H1783" i="6" s="1"/>
  <c r="B1927" i="6"/>
  <c r="H1927" i="6" s="1" a="1"/>
  <c r="H1927" i="6" s="1"/>
  <c r="B2047" i="6"/>
  <c r="H2047" i="6" s="1" a="1"/>
  <c r="H2047" i="6" s="1"/>
  <c r="B2911" i="6"/>
  <c r="H2911" i="6" s="1" a="1"/>
  <c r="H2911" i="6" s="1"/>
  <c r="B2863" i="6"/>
  <c r="H2863" i="6" s="1" a="1"/>
  <c r="H2863" i="6" s="1"/>
  <c r="B3151" i="6"/>
  <c r="H3151" i="6" s="1" a="1"/>
  <c r="H3151" i="6" s="1"/>
  <c r="B5191" i="6"/>
  <c r="H5191" i="6" s="1" a="1"/>
  <c r="H5191" i="6" s="1"/>
  <c r="B4711" i="6"/>
  <c r="H4711" i="6" s="1" a="1"/>
  <c r="H4711" i="6" s="1"/>
  <c r="B5431" i="6"/>
  <c r="H5431" i="6" s="1" a="1"/>
  <c r="H5431" i="6" s="1"/>
  <c r="B6103" i="6"/>
  <c r="H6103" i="6" s="1" a="1"/>
  <c r="H6103" i="6" s="1"/>
  <c r="B6535" i="6"/>
  <c r="B7975" i="6"/>
  <c r="H7975" i="6" s="1" a="1"/>
  <c r="H7975" i="6" s="1"/>
  <c r="B7567" i="6"/>
  <c r="H7567" i="6" s="1" a="1"/>
  <c r="H7567" i="6" s="1"/>
  <c r="B750" i="6"/>
  <c r="B1134" i="6"/>
  <c r="H1134" i="6" s="1" a="1"/>
  <c r="H1134" i="6" s="1"/>
  <c r="I1134" i="6" s="1"/>
  <c r="J1134" i="6" s="1"/>
  <c r="B318" i="6"/>
  <c r="H318" i="6" s="1" a="1"/>
  <c r="H318" i="6" s="1"/>
  <c r="I318" i="6" s="1"/>
  <c r="J318" i="6" s="1"/>
  <c r="B2190" i="6"/>
  <c r="H2190" i="6" s="1" a="1"/>
  <c r="H2190" i="6" s="1"/>
  <c r="I2190" i="6" s="1"/>
  <c r="J2190" i="6" s="1"/>
  <c r="B1566" i="6"/>
  <c r="B3654" i="6"/>
  <c r="H3654" i="6" s="1" a="1"/>
  <c r="H3654" i="6" s="1"/>
  <c r="I3654" i="6" s="1"/>
  <c r="J3654" i="6" s="1"/>
  <c r="B3942" i="6"/>
  <c r="H3942" i="6" s="1" a="1"/>
  <c r="H3942" i="6" s="1"/>
  <c r="I3942" i="6" s="1"/>
  <c r="J3942" i="6" s="1"/>
  <c r="B4734" i="6"/>
  <c r="H4734" i="6" s="1" a="1"/>
  <c r="H4734" i="6" s="1"/>
  <c r="I4734" i="6" s="1"/>
  <c r="J4734" i="6" s="1"/>
  <c r="B5214" i="6"/>
  <c r="H5214" i="6" s="1" a="1"/>
  <c r="H5214" i="6" s="1"/>
  <c r="I5214" i="6" s="1"/>
  <c r="J5214" i="6" s="1"/>
  <c r="B5910" i="6"/>
  <c r="H5910" i="6" s="1" a="1"/>
  <c r="H5910" i="6" s="1"/>
  <c r="I5910" i="6" s="1"/>
  <c r="J5910" i="6" s="1"/>
  <c r="B6654" i="6"/>
  <c r="H6654" i="6" s="1" a="1"/>
  <c r="H6654" i="6" s="1"/>
  <c r="I6654" i="6" s="1"/>
  <c r="J6654" i="6" s="1"/>
  <c r="B6990" i="6"/>
  <c r="H6990" i="6" s="1" a="1"/>
  <c r="H6990" i="6" s="1"/>
  <c r="I6990" i="6" s="1"/>
  <c r="J6990" i="6" s="1"/>
  <c r="B7662" i="6"/>
  <c r="H7662" i="6" s="1" a="1"/>
  <c r="H7662" i="6" s="1"/>
  <c r="I7662" i="6" s="1"/>
  <c r="J7662" i="6" s="1"/>
  <c r="B606" i="6"/>
  <c r="H606" i="6" s="1" a="1"/>
  <c r="H606" i="6" s="1"/>
  <c r="I606" i="6" s="1"/>
  <c r="J606" i="6" s="1"/>
  <c r="B1494" i="6"/>
  <c r="H1494" i="6" s="1" a="1"/>
  <c r="H1494" i="6" s="1"/>
  <c r="I1494" i="6" s="1"/>
  <c r="J1494" i="6" s="1"/>
  <c r="B1782" i="6"/>
  <c r="H1782" i="6" s="1" a="1"/>
  <c r="H1782" i="6" s="1"/>
  <c r="I1782" i="6" s="1"/>
  <c r="J1782" i="6" s="1"/>
  <c r="B2958" i="6"/>
  <c r="H2958" i="6" s="1" a="1"/>
  <c r="H2958" i="6" s="1"/>
  <c r="B3846" i="6"/>
  <c r="H3846" i="6" s="1" a="1"/>
  <c r="H3846" i="6" s="1"/>
  <c r="I3846" i="6" s="1"/>
  <c r="J3846" i="6" s="1"/>
  <c r="B3150" i="6"/>
  <c r="H3150" i="6" s="1" a="1"/>
  <c r="H3150" i="6" s="1"/>
  <c r="I3150" i="6" s="1"/>
  <c r="J3150" i="6" s="1"/>
  <c r="B5190" i="6"/>
  <c r="H5190" i="6" s="1" a="1"/>
  <c r="H5190" i="6" s="1"/>
  <c r="I5190" i="6" s="1"/>
  <c r="J5190" i="6" s="1"/>
  <c r="B4470" i="6"/>
  <c r="H4470" i="6" s="1" a="1"/>
  <c r="H4470" i="6" s="1"/>
  <c r="I4470" i="6" s="1"/>
  <c r="J4470" i="6" s="1"/>
  <c r="B5454" i="6"/>
  <c r="H5454" i="6" s="1" a="1"/>
  <c r="H5454" i="6" s="1"/>
  <c r="I5454" i="6" s="1"/>
  <c r="J5454" i="6" s="1"/>
  <c r="B5886" i="6"/>
  <c r="H5886" i="6" s="1" a="1"/>
  <c r="H5886" i="6" s="1"/>
  <c r="I5886" i="6" s="1"/>
  <c r="J5886" i="6" s="1"/>
  <c r="B6174" i="6"/>
  <c r="H6174" i="6" s="1" a="1"/>
  <c r="H6174" i="6" s="1"/>
  <c r="I6174" i="6" s="1"/>
  <c r="J6174" i="6" s="1"/>
  <c r="B6630" i="6"/>
  <c r="B7134" i="6"/>
  <c r="H7134" i="6" s="1" a="1"/>
  <c r="H7134" i="6" s="1"/>
  <c r="I7134" i="6" s="1"/>
  <c r="J7134" i="6" s="1"/>
  <c r="B7830" i="6"/>
  <c r="H7830" i="6" s="1" a="1"/>
  <c r="H7830" i="6" s="1"/>
  <c r="I7830" i="6" s="1"/>
  <c r="J7830" i="6" s="1"/>
  <c r="B8358" i="6"/>
  <c r="H8358" i="6" s="1" a="1"/>
  <c r="H8358" i="6" s="1"/>
  <c r="I8358" i="6" s="1"/>
  <c r="J8358" i="6" s="1"/>
  <c r="B774" i="6"/>
  <c r="B1758" i="6"/>
  <c r="H1758" i="6" s="1" a="1"/>
  <c r="H1758" i="6" s="1"/>
  <c r="I1758" i="6" s="1"/>
  <c r="J1758" i="6" s="1"/>
  <c r="B2022" i="6"/>
  <c r="H2022" i="6" s="1" a="1"/>
  <c r="H2022" i="6" s="1"/>
  <c r="I2022" i="6" s="1"/>
  <c r="J2022" i="6" s="1"/>
  <c r="B3462" i="6"/>
  <c r="H3462" i="6" s="1" a="1"/>
  <c r="H3462" i="6" s="1"/>
  <c r="I3462" i="6" s="1"/>
  <c r="J3462" i="6" s="1"/>
  <c r="B2646" i="6"/>
  <c r="H2646" i="6" s="1" a="1"/>
  <c r="H2646" i="6" s="1"/>
  <c r="I2646" i="6" s="1"/>
  <c r="J2646" i="6" s="1"/>
  <c r="B3294" i="6"/>
  <c r="H3294" i="6" s="1" a="1"/>
  <c r="H3294" i="6" s="1"/>
  <c r="I3294" i="6" s="1"/>
  <c r="J3294" i="6" s="1"/>
  <c r="B4182" i="6"/>
  <c r="H4182" i="6" s="1" a="1"/>
  <c r="H4182" i="6" s="1"/>
  <c r="I4182" i="6" s="1"/>
  <c r="J4182" i="6" s="1"/>
  <c r="B4902" i="6"/>
  <c r="H4902" i="6" s="1" a="1"/>
  <c r="H4902" i="6" s="1"/>
  <c r="I4902" i="6" s="1"/>
  <c r="J4902" i="6" s="1"/>
  <c r="B5550" i="6"/>
  <c r="H5550" i="6" s="1" a="1"/>
  <c r="H5550" i="6" s="1"/>
  <c r="I5550" i="6" s="1"/>
  <c r="J5550" i="6" s="1"/>
  <c r="B5406" i="6"/>
  <c r="H5406" i="6" s="1" a="1"/>
  <c r="H5406" i="6" s="1"/>
  <c r="I5406" i="6" s="1"/>
  <c r="J5406" i="6" s="1"/>
  <c r="B6366" i="6"/>
  <c r="H6366" i="6" s="1" a="1"/>
  <c r="H6366" i="6" s="1"/>
  <c r="I6366" i="6" s="1"/>
  <c r="J6366" i="6" s="1"/>
  <c r="B6822" i="6"/>
  <c r="H6822" i="6" s="1" a="1"/>
  <c r="H6822" i="6" s="1"/>
  <c r="I6822" i="6" s="1"/>
  <c r="J6822" i="6" s="1"/>
  <c r="B7278" i="6"/>
  <c r="H7278" i="6" s="1" a="1"/>
  <c r="H7278" i="6" s="1"/>
  <c r="I7278" i="6" s="1"/>
  <c r="J7278" i="6" s="1"/>
  <c r="B7446" i="6"/>
  <c r="H7446" i="6" s="1" a="1"/>
  <c r="H7446" i="6" s="1"/>
  <c r="I7446" i="6" s="1"/>
  <c r="J7446" i="6" s="1"/>
  <c r="B942" i="6"/>
  <c r="H942" i="6" s="1" a="1"/>
  <c r="H942" i="6" s="1"/>
  <c r="I942" i="6" s="1"/>
  <c r="J942" i="6" s="1"/>
  <c r="B366" i="6"/>
  <c r="H366" i="6" s="1" a="1"/>
  <c r="H366" i="6" s="1"/>
  <c r="I366" i="6" s="1"/>
  <c r="J366" i="6" s="1"/>
  <c r="B150" i="6"/>
  <c r="H150" i="6" s="1" a="1"/>
  <c r="H150" i="6" s="1"/>
  <c r="I150" i="6" s="1"/>
  <c r="J150" i="6" s="1"/>
  <c r="B102" i="6"/>
  <c r="H102" i="6" s="1" a="1"/>
  <c r="H102" i="6" s="1"/>
  <c r="I102" i="6" s="1"/>
  <c r="J102" i="6" s="1"/>
  <c r="B630" i="6"/>
  <c r="H630" i="6" s="1" a="1"/>
  <c r="H630" i="6" s="1"/>
  <c r="I630" i="6" s="1"/>
  <c r="J630" i="6" s="1"/>
  <c r="B1974" i="6"/>
  <c r="H1974" i="6" s="1" a="1"/>
  <c r="H1974" i="6" s="1"/>
  <c r="I1974" i="6" s="1"/>
  <c r="J1974" i="6" s="1"/>
  <c r="B1662" i="6"/>
  <c r="H1662" i="6" s="1" a="1"/>
  <c r="H1662" i="6" s="1"/>
  <c r="I1662" i="6" s="1"/>
  <c r="J1662" i="6" s="1"/>
  <c r="B2286" i="6"/>
  <c r="H2286" i="6" s="1" a="1"/>
  <c r="H2286" i="6" s="1"/>
  <c r="I2286" i="6" s="1"/>
  <c r="J2286" i="6" s="1"/>
  <c r="B1926" i="6"/>
  <c r="H1926" i="6" s="1" a="1"/>
  <c r="H1926" i="6" s="1"/>
  <c r="I1926" i="6" s="1"/>
  <c r="J1926" i="6" s="1"/>
  <c r="B1710" i="6"/>
  <c r="H1710" i="6" s="1" a="1"/>
  <c r="H1710" i="6" s="1"/>
  <c r="I1710" i="6" s="1"/>
  <c r="J1710" i="6" s="1"/>
  <c r="B3126" i="6"/>
  <c r="B3246" i="6"/>
  <c r="H3246" i="6" s="1" a="1"/>
  <c r="H3246" i="6" s="1"/>
  <c r="I3246" i="6" s="1"/>
  <c r="J3246" i="6" s="1"/>
  <c r="B2622" i="6"/>
  <c r="H2622" i="6" s="1" a="1"/>
  <c r="H2622" i="6" s="1"/>
  <c r="I2622" i="6" s="1"/>
  <c r="J2622" i="6" s="1"/>
  <c r="B3678" i="6"/>
  <c r="H3678" i="6" s="1" a="1"/>
  <c r="H3678" i="6" s="1"/>
  <c r="I3678" i="6" s="1"/>
  <c r="J3678" i="6" s="1"/>
  <c r="B3222" i="6"/>
  <c r="H3222" i="6" s="1" a="1"/>
  <c r="H3222" i="6" s="1"/>
  <c r="I3222" i="6" s="1"/>
  <c r="J3222" i="6" s="1"/>
  <c r="B4158" i="6"/>
  <c r="H4158" i="6" s="1" a="1"/>
  <c r="H4158" i="6" s="1"/>
  <c r="I4158" i="6" s="1"/>
  <c r="J4158" i="6" s="1"/>
  <c r="B3894" i="6"/>
  <c r="H3894" i="6" s="1" a="1"/>
  <c r="H3894" i="6" s="1"/>
  <c r="I3894" i="6" s="1"/>
  <c r="J3894" i="6" s="1"/>
  <c r="B4782" i="6"/>
  <c r="H4782" i="6" s="1" a="1"/>
  <c r="H4782" i="6" s="1"/>
  <c r="I4782" i="6" s="1"/>
  <c r="J4782" i="6" s="1"/>
  <c r="B4854" i="6"/>
  <c r="H4854" i="6" s="1" a="1"/>
  <c r="H4854" i="6" s="1"/>
  <c r="I4854" i="6" s="1"/>
  <c r="J4854" i="6" s="1"/>
  <c r="B4614" i="6"/>
  <c r="H4614" i="6" s="1" a="1"/>
  <c r="H4614" i="6" s="1"/>
  <c r="I4614" i="6" s="1"/>
  <c r="J4614" i="6" s="1"/>
  <c r="B5502" i="6"/>
  <c r="H5502" i="6" s="1" a="1"/>
  <c r="H5502" i="6" s="1"/>
  <c r="I5502" i="6" s="1"/>
  <c r="J5502" i="6" s="1"/>
  <c r="B5934" i="6"/>
  <c r="H5934" i="6" s="1" a="1"/>
  <c r="H5934" i="6" s="1"/>
  <c r="I5934" i="6" s="1"/>
  <c r="J5934" i="6" s="1"/>
  <c r="B5958" i="6"/>
  <c r="H5958" i="6" s="1" a="1"/>
  <c r="H5958" i="6" s="1"/>
  <c r="I5958" i="6" s="1"/>
  <c r="J5958" i="6" s="1"/>
  <c r="B6246" i="6"/>
  <c r="H6246" i="6" s="1" a="1"/>
  <c r="H6246" i="6" s="1"/>
  <c r="I6246" i="6" s="1"/>
  <c r="J6246" i="6" s="1"/>
  <c r="B6390" i="6"/>
  <c r="H6390" i="6" s="1" a="1"/>
  <c r="H6390" i="6" s="1"/>
  <c r="I6390" i="6" s="1"/>
  <c r="J6390" i="6" s="1"/>
  <c r="B6750" i="6"/>
  <c r="B6726" i="6"/>
  <c r="H6726" i="6" s="1" a="1"/>
  <c r="H6726" i="6" s="1"/>
  <c r="I6726" i="6" s="1"/>
  <c r="J6726" i="6" s="1"/>
  <c r="B7254" i="6"/>
  <c r="B7182" i="6"/>
  <c r="H7182" i="6" s="1" a="1"/>
  <c r="H7182" i="6" s="1"/>
  <c r="I7182" i="6" s="1"/>
  <c r="J7182" i="6" s="1"/>
  <c r="B7422" i="6"/>
  <c r="H7422" i="6" s="1" a="1"/>
  <c r="H7422" i="6" s="1"/>
  <c r="I7422" i="6" s="1"/>
  <c r="J7422" i="6" s="1"/>
  <c r="B7926" i="6"/>
  <c r="H7926" i="6" s="1" a="1"/>
  <c r="H7926" i="6" s="1"/>
  <c r="I7926" i="6" s="1"/>
  <c r="J7926" i="6" s="1"/>
  <c r="B8070" i="6"/>
  <c r="H8070" i="6" s="1" a="1"/>
  <c r="H8070" i="6" s="1"/>
  <c r="I8070" i="6" s="1"/>
  <c r="J8070" i="6" s="1"/>
  <c r="B8406" i="6"/>
  <c r="H8406" i="6" s="1" a="1"/>
  <c r="H8406" i="6" s="1"/>
  <c r="I8406" i="6" s="1"/>
  <c r="J8406" i="6" s="1"/>
  <c r="B1302" i="6"/>
  <c r="H1302" i="6" s="1" a="1"/>
  <c r="H1302" i="6" s="1"/>
  <c r="I1302" i="6" s="1"/>
  <c r="J1302" i="6" s="1"/>
  <c r="B534" i="6"/>
  <c r="H534" i="6" s="1" a="1"/>
  <c r="H534" i="6" s="1"/>
  <c r="B846" i="6"/>
  <c r="H846" i="6" s="1" a="1"/>
  <c r="H846" i="6" s="1"/>
  <c r="I846" i="6" s="1"/>
  <c r="J846" i="6" s="1"/>
  <c r="B270" i="6"/>
  <c r="H270" i="6" s="1" a="1"/>
  <c r="H270" i="6" s="1"/>
  <c r="I270" i="6" s="1"/>
  <c r="J270" i="6" s="1"/>
  <c r="B870" i="6"/>
  <c r="H870" i="6" s="1" a="1"/>
  <c r="H870" i="6" s="1"/>
  <c r="I870" i="6" s="1"/>
  <c r="J870" i="6" s="1"/>
  <c r="B2478" i="6"/>
  <c r="H2478" i="6" s="1" a="1"/>
  <c r="H2478" i="6" s="1"/>
  <c r="I2478" i="6" s="1"/>
  <c r="J2478" i="6" s="1"/>
  <c r="B1854" i="6"/>
  <c r="H1854" i="6" s="1" a="1"/>
  <c r="H1854" i="6" s="1"/>
  <c r="I1854" i="6" s="1"/>
  <c r="J1854" i="6" s="1"/>
  <c r="B2502" i="6"/>
  <c r="H2502" i="6" s="1" a="1"/>
  <c r="H2502" i="6" s="1"/>
  <c r="I2502" i="6" s="1"/>
  <c r="J2502" i="6" s="1"/>
  <c r="B2142" i="6"/>
  <c r="H2142" i="6" s="1" a="1"/>
  <c r="H2142" i="6" s="1"/>
  <c r="I2142" i="6" s="1"/>
  <c r="J2142" i="6" s="1"/>
  <c r="B1950" i="6"/>
  <c r="H1950" i="6" s="1" a="1"/>
  <c r="H1950" i="6" s="1"/>
  <c r="I1950" i="6" s="1"/>
  <c r="J1950" i="6" s="1"/>
  <c r="B3534" i="6"/>
  <c r="H3534" i="6" s="1" a="1"/>
  <c r="H3534" i="6" s="1"/>
  <c r="I3534" i="6" s="1"/>
  <c r="J3534" i="6" s="1"/>
  <c r="B3366" i="6"/>
  <c r="H3366" i="6" s="1" a="1"/>
  <c r="H3366" i="6" s="1"/>
  <c r="I3366" i="6" s="1"/>
  <c r="J3366" i="6" s="1"/>
  <c r="B2670" i="6"/>
  <c r="H2670" i="6" s="1" a="1"/>
  <c r="H2670" i="6" s="1"/>
  <c r="I2670" i="6" s="1"/>
  <c r="J2670" i="6" s="1"/>
  <c r="B4062" i="6"/>
  <c r="H4062" i="6" s="1" a="1"/>
  <c r="H4062" i="6" s="1"/>
  <c r="I4062" i="6" s="1"/>
  <c r="J4062" i="6" s="1"/>
  <c r="B3510" i="6"/>
  <c r="H3510" i="6" s="1" a="1"/>
  <c r="H3510" i="6" s="1"/>
  <c r="I3510" i="6" s="1"/>
  <c r="J3510" i="6" s="1"/>
  <c r="B4350" i="6"/>
  <c r="H4350" i="6" s="1" a="1"/>
  <c r="H4350" i="6" s="1"/>
  <c r="I4350" i="6" s="1"/>
  <c r="J4350" i="6" s="1"/>
  <c r="B4278" i="6"/>
  <c r="H4278" i="6" s="1" a="1"/>
  <c r="H4278" i="6" s="1"/>
  <c r="I4278" i="6" s="1"/>
  <c r="J4278" i="6" s="1"/>
  <c r="B5166" i="6"/>
  <c r="H5166" i="6" s="1" a="1"/>
  <c r="H5166" i="6" s="1"/>
  <c r="I5166" i="6" s="1"/>
  <c r="J5166" i="6" s="1"/>
  <c r="B4974" i="6"/>
  <c r="H4974" i="6" s="1" a="1"/>
  <c r="H4974" i="6" s="1"/>
  <c r="I4974" i="6" s="1"/>
  <c r="J4974" i="6" s="1"/>
  <c r="B4758" i="6"/>
  <c r="H4758" i="6" s="1" a="1"/>
  <c r="H4758" i="6" s="1"/>
  <c r="I4758" i="6" s="1"/>
  <c r="J4758" i="6" s="1"/>
  <c r="B5718" i="6"/>
  <c r="H5718" i="6" s="1" a="1"/>
  <c r="H5718" i="6" s="1"/>
  <c r="I5718" i="6" s="1"/>
  <c r="J5718" i="6" s="1"/>
  <c r="B5310" i="6"/>
  <c r="H5310" i="6" s="1" a="1"/>
  <c r="H5310" i="6" s="1"/>
  <c r="I5310" i="6" s="1"/>
  <c r="J5310" i="6" s="1"/>
  <c r="B5622" i="6"/>
  <c r="H5622" i="6" s="1" a="1"/>
  <c r="H5622" i="6" s="1"/>
  <c r="I5622" i="6" s="1"/>
  <c r="J5622" i="6" s="1"/>
  <c r="B6030" i="6"/>
  <c r="H6030" i="6" s="1" a="1"/>
  <c r="H6030" i="6" s="1"/>
  <c r="I6030" i="6" s="1"/>
  <c r="J6030" i="6" s="1"/>
  <c r="B6582" i="6"/>
  <c r="H6582" i="6" s="1" a="1"/>
  <c r="H6582" i="6" s="1"/>
  <c r="I6582" i="6" s="1"/>
  <c r="J6582" i="6" s="1"/>
  <c r="B7974" i="6"/>
  <c r="H7974" i="6" s="1" a="1"/>
  <c r="H7974" i="6" s="1"/>
  <c r="I7974" i="6" s="1"/>
  <c r="J7974" i="6" s="1"/>
  <c r="B6846" i="6"/>
  <c r="H6846" i="6" s="1" a="1"/>
  <c r="H6846" i="6" s="1"/>
  <c r="I6846" i="6" s="1"/>
  <c r="J6846" i="6" s="1"/>
  <c r="B7350" i="6"/>
  <c r="H7350" i="6" s="1" a="1"/>
  <c r="H7350" i="6" s="1"/>
  <c r="I7350" i="6" s="1"/>
  <c r="J7350" i="6" s="1"/>
  <c r="B7326" i="6"/>
  <c r="H7326" i="6" s="1" a="1"/>
  <c r="H7326" i="6" s="1"/>
  <c r="I7326" i="6" s="1"/>
  <c r="J7326" i="6" s="1"/>
  <c r="B7950" i="6"/>
  <c r="H7950" i="6" s="1" a="1"/>
  <c r="H7950" i="6" s="1"/>
  <c r="I7950" i="6" s="1"/>
  <c r="J7950" i="6" s="1"/>
  <c r="B7494" i="6"/>
  <c r="H7494" i="6" s="1" a="1"/>
  <c r="H7494" i="6" s="1"/>
  <c r="I7494" i="6" s="1"/>
  <c r="J7494" i="6" s="1"/>
  <c r="B8310" i="6"/>
  <c r="H8310" i="6" s="1" a="1"/>
  <c r="H8310" i="6" s="1"/>
  <c r="I8310" i="6" s="1"/>
  <c r="J8310" i="6" s="1"/>
  <c r="B1374" i="6"/>
  <c r="H1374" i="6" s="1" a="1"/>
  <c r="H1374" i="6" s="1"/>
  <c r="I1374" i="6" s="1"/>
  <c r="J1374" i="6" s="1"/>
  <c r="B582" i="6"/>
  <c r="H582" i="6" s="1" a="1"/>
  <c r="H582" i="6" s="1"/>
  <c r="I582" i="6" s="1"/>
  <c r="J582" i="6" s="1"/>
  <c r="B918" i="6"/>
  <c r="H918" i="6" s="1" a="1"/>
  <c r="H918" i="6" s="1"/>
  <c r="I918" i="6" s="1"/>
  <c r="J918" i="6" s="1"/>
  <c r="B174" i="6"/>
  <c r="H174" i="6" s="1" a="1"/>
  <c r="H174" i="6" s="1"/>
  <c r="I174" i="6" s="1"/>
  <c r="J174" i="6" s="1"/>
  <c r="B1086" i="6"/>
  <c r="H1086" i="6" s="1" a="1"/>
  <c r="H1086" i="6" s="1"/>
  <c r="I1086" i="6" s="1"/>
  <c r="J1086" i="6" s="1"/>
  <c r="B2718" i="6"/>
  <c r="H2718" i="6" s="1" a="1"/>
  <c r="H2718" i="6" s="1"/>
  <c r="I2718" i="6" s="1"/>
  <c r="J2718" i="6" s="1"/>
  <c r="B1998" i="6"/>
  <c r="H1998" i="6" s="1" a="1"/>
  <c r="H1998" i="6" s="1"/>
  <c r="I1998" i="6" s="1"/>
  <c r="J1998" i="6" s="1"/>
  <c r="B2526" i="6"/>
  <c r="H2526" i="6" s="1" a="1"/>
  <c r="H2526" i="6" s="1"/>
  <c r="I2526" i="6" s="1"/>
  <c r="J2526" i="6" s="1"/>
  <c r="B2166" i="6"/>
  <c r="H2166" i="6" s="1" a="1"/>
  <c r="H2166" i="6" s="1"/>
  <c r="I2166" i="6" s="1"/>
  <c r="J2166" i="6" s="1"/>
  <c r="B2334" i="6"/>
  <c r="H2334" i="6" s="1" a="1"/>
  <c r="H2334" i="6" s="1"/>
  <c r="I2334" i="6" s="1"/>
  <c r="J2334" i="6" s="1"/>
  <c r="B3630" i="6"/>
  <c r="H3630" i="6" s="1" a="1"/>
  <c r="H3630" i="6" s="1"/>
  <c r="I3630" i="6" s="1"/>
  <c r="J3630" i="6" s="1"/>
  <c r="B3390" i="6"/>
  <c r="H3390" i="6" s="1" a="1"/>
  <c r="H3390" i="6" s="1"/>
  <c r="I3390" i="6" s="1"/>
  <c r="J3390" i="6" s="1"/>
  <c r="B2814" i="6"/>
  <c r="H2814" i="6" s="1" a="1"/>
  <c r="H2814" i="6" s="1"/>
  <c r="I2814" i="6" s="1"/>
  <c r="J2814" i="6" s="1"/>
  <c r="B2574" i="6"/>
  <c r="B3606" i="6"/>
  <c r="H3606" i="6" s="1" a="1"/>
  <c r="H3606" i="6" s="1"/>
  <c r="I3606" i="6" s="1"/>
  <c r="J3606" i="6" s="1"/>
  <c r="B4542" i="6"/>
  <c r="H4542" i="6" s="1" a="1"/>
  <c r="H4542" i="6" s="1"/>
  <c r="I4542" i="6" s="1"/>
  <c r="J4542" i="6" s="1"/>
  <c r="B4374" i="6"/>
  <c r="H4374" i="6" s="1" a="1"/>
  <c r="H4374" i="6" s="1"/>
  <c r="I4374" i="6" s="1"/>
  <c r="J4374" i="6" s="1"/>
  <c r="B5238" i="6"/>
  <c r="H5238" i="6" s="1" a="1"/>
  <c r="H5238" i="6" s="1"/>
  <c r="I5238" i="6" s="1"/>
  <c r="J5238" i="6" s="1"/>
  <c r="B5118" i="6"/>
  <c r="H5118" i="6" s="1" a="1"/>
  <c r="H5118" i="6" s="1"/>
  <c r="I5118" i="6" s="1"/>
  <c r="J5118" i="6" s="1"/>
  <c r="B4806" i="6"/>
  <c r="H4806" i="6" s="1" a="1"/>
  <c r="H4806" i="6" s="1"/>
  <c r="I4806" i="6" s="1"/>
  <c r="J4806" i="6" s="1"/>
  <c r="B5838" i="6"/>
  <c r="H5838" i="6" s="1" a="1"/>
  <c r="H5838" i="6" s="1"/>
  <c r="I5838" i="6" s="1"/>
  <c r="J5838" i="6" s="1"/>
  <c r="B5478" i="6"/>
  <c r="H5478" i="6" s="1" a="1"/>
  <c r="H5478" i="6" s="1"/>
  <c r="I5478" i="6" s="1"/>
  <c r="J5478" i="6" s="1"/>
  <c r="B5694" i="6"/>
  <c r="H5694" i="6" s="1" a="1"/>
  <c r="H5694" i="6" s="1"/>
  <c r="I5694" i="6" s="1"/>
  <c r="J5694" i="6" s="1"/>
  <c r="B6342" i="6"/>
  <c r="H6342" i="6" s="1" a="1"/>
  <c r="H6342" i="6" s="1"/>
  <c r="I6342" i="6" s="1"/>
  <c r="J6342" i="6" s="1"/>
  <c r="B6678" i="6"/>
  <c r="H6678" i="6" s="1" a="1"/>
  <c r="H6678" i="6" s="1"/>
  <c r="I6678" i="6" s="1"/>
  <c r="J6678" i="6" s="1"/>
  <c r="B8046" i="6"/>
  <c r="H8046" i="6" s="1" a="1"/>
  <c r="H8046" i="6" s="1"/>
  <c r="I8046" i="6" s="1"/>
  <c r="J8046" i="6" s="1"/>
  <c r="B6942" i="6"/>
  <c r="H6942" i="6" s="1" a="1"/>
  <c r="H6942" i="6" s="1"/>
  <c r="I6942" i="6" s="1"/>
  <c r="J6942" i="6" s="1"/>
  <c r="B7686" i="6"/>
  <c r="H7686" i="6" s="1" a="1"/>
  <c r="H7686" i="6" s="1"/>
  <c r="I7686" i="6" s="1"/>
  <c r="J7686" i="6" s="1"/>
  <c r="B7374" i="6"/>
  <c r="H7374" i="6" s="1" a="1"/>
  <c r="H7374" i="6" s="1"/>
  <c r="I7374" i="6" s="1"/>
  <c r="J7374" i="6" s="1"/>
  <c r="B8142" i="6"/>
  <c r="H8142" i="6" s="1" a="1"/>
  <c r="H8142" i="6" s="1"/>
  <c r="I8142" i="6" s="1"/>
  <c r="J8142" i="6" s="1"/>
  <c r="B7542" i="6"/>
  <c r="B414" i="6"/>
  <c r="H414" i="6" s="1" a="1"/>
  <c r="H414" i="6" s="1"/>
  <c r="I414" i="6" s="1"/>
  <c r="J414" i="6" s="1"/>
  <c r="B198" i="6"/>
  <c r="B966" i="6"/>
  <c r="B990" i="6"/>
  <c r="H990" i="6" s="1" a="1"/>
  <c r="H990" i="6" s="1"/>
  <c r="I990" i="6" s="1"/>
  <c r="J990" i="6" s="1"/>
  <c r="B294" i="6"/>
  <c r="H294" i="6" s="1" a="1"/>
  <c r="H294" i="6" s="1"/>
  <c r="I294" i="6" s="1"/>
  <c r="J294" i="6" s="1"/>
  <c r="B1182" i="6"/>
  <c r="H1182" i="6" s="1" a="1"/>
  <c r="H1182" i="6" s="1"/>
  <c r="I1182" i="6" s="1"/>
  <c r="J1182" i="6" s="1"/>
  <c r="B3054" i="6"/>
  <c r="H3054" i="6" s="1" a="1"/>
  <c r="H3054" i="6" s="1"/>
  <c r="I3054" i="6" s="1"/>
  <c r="J3054" i="6" s="1"/>
  <c r="B2094" i="6"/>
  <c r="H2094" i="6" s="1" a="1"/>
  <c r="H2094" i="6" s="1"/>
  <c r="I2094" i="6" s="1"/>
  <c r="J2094" i="6" s="1"/>
  <c r="B1446" i="6"/>
  <c r="H1446" i="6" s="1" a="1"/>
  <c r="H1446" i="6" s="1"/>
  <c r="I1446" i="6" s="1"/>
  <c r="J1446" i="6" s="1"/>
  <c r="B2454" i="6"/>
  <c r="H2454" i="6" s="1" a="1"/>
  <c r="H2454" i="6" s="1"/>
  <c r="I2454" i="6" s="1"/>
  <c r="J2454" i="6" s="1"/>
  <c r="B2358" i="6"/>
  <c r="H2358" i="6" s="1" a="1"/>
  <c r="H2358" i="6" s="1"/>
  <c r="I2358" i="6" s="1"/>
  <c r="J2358" i="6" s="1"/>
  <c r="B3822" i="6"/>
  <c r="H3822" i="6" s="1" a="1"/>
  <c r="H3822" i="6" s="1"/>
  <c r="I3822" i="6" s="1"/>
  <c r="J3822" i="6" s="1"/>
  <c r="B3414" i="6"/>
  <c r="H3414" i="6" s="1" a="1"/>
  <c r="H3414" i="6" s="1"/>
  <c r="I3414" i="6" s="1"/>
  <c r="J3414" i="6" s="1"/>
  <c r="B3006" i="6"/>
  <c r="H3006" i="6" s="1" a="1"/>
  <c r="H3006" i="6" s="1"/>
  <c r="I3006" i="6" s="1"/>
  <c r="J3006" i="6" s="1"/>
  <c r="B2838" i="6"/>
  <c r="H2838" i="6" s="1" a="1"/>
  <c r="H2838" i="6" s="1"/>
  <c r="I2838" i="6" s="1"/>
  <c r="J2838" i="6" s="1"/>
  <c r="B3702" i="6"/>
  <c r="H3702" i="6" s="1" a="1"/>
  <c r="H3702" i="6" s="1"/>
  <c r="I3702" i="6" s="1"/>
  <c r="J3702" i="6" s="1"/>
  <c r="B4830" i="6"/>
  <c r="H4830" i="6" s="1" a="1"/>
  <c r="H4830" i="6" s="1"/>
  <c r="I4830" i="6" s="1"/>
  <c r="J4830" i="6" s="1"/>
  <c r="B4446" i="6"/>
  <c r="H4446" i="6" s="1" a="1"/>
  <c r="H4446" i="6" s="1"/>
  <c r="I4446" i="6" s="1"/>
  <c r="J4446" i="6" s="1"/>
  <c r="B4086" i="6"/>
  <c r="H4086" i="6" s="1" a="1"/>
  <c r="H4086" i="6" s="1"/>
  <c r="I4086" i="6" s="1"/>
  <c r="J4086" i="6" s="1"/>
  <c r="B5142" i="6"/>
  <c r="H5142" i="6" s="1" a="1"/>
  <c r="H5142" i="6" s="1"/>
  <c r="I5142" i="6" s="1"/>
  <c r="J5142" i="6" s="1"/>
  <c r="B5094" i="6"/>
  <c r="H5094" i="6" s="1" a="1"/>
  <c r="H5094" i="6" s="1"/>
  <c r="I5094" i="6" s="1"/>
  <c r="J5094" i="6" s="1"/>
  <c r="B6006" i="6"/>
  <c r="H6006" i="6" s="1" a="1"/>
  <c r="H6006" i="6" s="1"/>
  <c r="I6006" i="6" s="1"/>
  <c r="J6006" i="6" s="1"/>
  <c r="B5526" i="6"/>
  <c r="H5526" i="6" s="1" a="1"/>
  <c r="H5526" i="6" s="1"/>
  <c r="I5526" i="6" s="1"/>
  <c r="J5526" i="6" s="1"/>
  <c r="B5814" i="6"/>
  <c r="H5814" i="6" s="1" a="1"/>
  <c r="H5814" i="6" s="1"/>
  <c r="I5814" i="6" s="1"/>
  <c r="J5814" i="6" s="1"/>
  <c r="B6126" i="6"/>
  <c r="H6126" i="6" s="1" a="1"/>
  <c r="H6126" i="6" s="1"/>
  <c r="I6126" i="6" s="1"/>
  <c r="J6126" i="6" s="1"/>
  <c r="B6438" i="6"/>
  <c r="H6438" i="6" s="1" a="1"/>
  <c r="H6438" i="6" s="1"/>
  <c r="I6438" i="6" s="1"/>
  <c r="J6438" i="6" s="1"/>
  <c r="B6702" i="6"/>
  <c r="H6702" i="6" s="1" a="1"/>
  <c r="H6702" i="6" s="1"/>
  <c r="I6702" i="6" s="1"/>
  <c r="J6702" i="6" s="1"/>
  <c r="B6966" i="6"/>
  <c r="H6966" i="6" s="1" a="1"/>
  <c r="H6966" i="6" s="1"/>
  <c r="I6966" i="6" s="1"/>
  <c r="J6966" i="6" s="1"/>
  <c r="B6894" i="6"/>
  <c r="H6894" i="6" s="1" a="1"/>
  <c r="H6894" i="6" s="1"/>
  <c r="I6894" i="6" s="1"/>
  <c r="J6894" i="6" s="1"/>
  <c r="B7638" i="6"/>
  <c r="H7638" i="6" s="1" a="1"/>
  <c r="H7638" i="6" s="1"/>
  <c r="I7638" i="6" s="1"/>
  <c r="J7638" i="6" s="1"/>
  <c r="B8022" i="6"/>
  <c r="B7998" i="6"/>
  <c r="H7998" i="6" s="1" a="1"/>
  <c r="H7998" i="6" s="1"/>
  <c r="I7998" i="6" s="1"/>
  <c r="J7998" i="6" s="1"/>
  <c r="D6" i="5"/>
  <c r="B8359" i="6"/>
  <c r="H8359" i="6" s="1" a="1"/>
  <c r="H8359" i="6" s="1"/>
  <c r="B8167" i="6"/>
  <c r="H8167" i="6" s="1" a="1"/>
  <c r="H8167" i="6" s="1"/>
  <c r="B7855" i="6"/>
  <c r="H7855" i="6" s="1" a="1"/>
  <c r="H7855" i="6" s="1"/>
  <c r="B7807" i="6"/>
  <c r="H7807" i="6" s="1" a="1"/>
  <c r="H7807" i="6" s="1"/>
  <c r="B6895" i="6"/>
  <c r="H6895" i="6" s="1" a="1"/>
  <c r="H6895" i="6" s="1"/>
  <c r="B6967" i="6"/>
  <c r="H6967" i="6" s="1" a="1"/>
  <c r="H6967" i="6" s="1"/>
  <c r="B7687" i="6"/>
  <c r="H7687" i="6" s="1" a="1"/>
  <c r="H7687" i="6" s="1"/>
  <c r="B6583" i="6"/>
  <c r="H6583" i="6" s="1" a="1"/>
  <c r="H6583" i="6" s="1"/>
  <c r="B6343" i="6"/>
  <c r="H6343" i="6" s="1" a="1"/>
  <c r="H6343" i="6" s="1"/>
  <c r="B5791" i="6"/>
  <c r="H5791" i="6" s="1" a="1"/>
  <c r="H5791" i="6" s="1"/>
  <c r="B5527" i="6"/>
  <c r="H5527" i="6" s="1" a="1"/>
  <c r="H5527" i="6" s="1"/>
  <c r="B5863" i="6"/>
  <c r="H5863" i="6" s="1" a="1"/>
  <c r="H5863" i="6" s="1"/>
  <c r="B5095" i="6"/>
  <c r="H5095" i="6" s="1" a="1"/>
  <c r="H5095" i="6" s="1"/>
  <c r="B5239" i="6"/>
  <c r="H5239" i="6" s="1" a="1"/>
  <c r="H5239" i="6" s="1"/>
  <c r="B4207" i="6"/>
  <c r="B4399" i="6"/>
  <c r="H4399" i="6" s="1" a="1"/>
  <c r="H4399" i="6" s="1"/>
  <c r="B4639" i="6"/>
  <c r="H4639" i="6" s="1" a="1"/>
  <c r="H4639" i="6" s="1"/>
  <c r="B3607" i="6"/>
  <c r="H3607" i="6" s="1" a="1"/>
  <c r="H3607" i="6" s="1"/>
  <c r="B4015" i="6"/>
  <c r="H4015" i="6" s="1" a="1"/>
  <c r="H4015" i="6" s="1"/>
  <c r="B3343" i="6"/>
  <c r="H3343" i="6" s="1" a="1"/>
  <c r="H3343" i="6" s="1"/>
  <c r="B2671" i="6"/>
  <c r="H2671" i="6" s="1" a="1"/>
  <c r="H2671" i="6" s="1"/>
  <c r="B3103" i="6"/>
  <c r="H3103" i="6" s="1" a="1"/>
  <c r="H3103" i="6" s="1"/>
  <c r="B3823" i="6"/>
  <c r="H3823" i="6" s="1" a="1"/>
  <c r="H3823" i="6" s="1"/>
  <c r="B2743" i="6"/>
  <c r="H2743" i="6" s="1" a="1"/>
  <c r="H2743" i="6" s="1"/>
  <c r="I2743" i="6" s="1"/>
  <c r="J2743" i="6" s="1"/>
  <c r="B1615" i="6"/>
  <c r="H1615" i="6" s="1" a="1"/>
  <c r="H1615" i="6" s="1"/>
  <c r="B2359" i="6"/>
  <c r="H2359" i="6" s="1" a="1"/>
  <c r="H2359" i="6" s="1"/>
  <c r="B1495" i="6"/>
  <c r="H1495" i="6" s="1" a="1"/>
  <c r="H1495" i="6" s="1"/>
  <c r="B2095" i="6"/>
  <c r="H2095" i="6" s="1" a="1"/>
  <c r="H2095" i="6" s="1"/>
  <c r="B1423" i="6"/>
  <c r="H1423" i="6" s="1" a="1"/>
  <c r="H1423" i="6" s="1"/>
  <c r="I1423" i="6" s="1"/>
  <c r="J1423" i="6" s="1"/>
  <c r="B2263" i="6"/>
  <c r="H2263" i="6" s="1" a="1"/>
  <c r="H2263" i="6" s="1"/>
  <c r="B1255" i="6"/>
  <c r="H1255" i="6" s="1" a="1"/>
  <c r="H1255" i="6" s="1"/>
  <c r="B799" i="6"/>
  <c r="H799" i="6" s="1" a="1"/>
  <c r="H799" i="6" s="1"/>
  <c r="B175" i="6"/>
  <c r="H175" i="6" s="1" a="1"/>
  <c r="H175" i="6" s="1"/>
  <c r="B607" i="6"/>
  <c r="H607" i="6" s="1" a="1"/>
  <c r="H607" i="6" s="1"/>
  <c r="B895" i="6"/>
  <c r="H895" i="6" s="1" a="1"/>
  <c r="H895" i="6" s="1"/>
  <c r="B103" i="6"/>
  <c r="H103" i="6" s="1" a="1"/>
  <c r="H103" i="6" s="1"/>
  <c r="B1183" i="6"/>
  <c r="H1183" i="6" s="1" a="1"/>
  <c r="H1183" i="6" s="1"/>
  <c r="B55" i="6"/>
  <c r="H55" i="6" s="1" a="1"/>
  <c r="H55" i="6" s="1"/>
  <c r="B7" i="6"/>
  <c r="H7" i="6" s="1"/>
  <c r="B1903" i="6"/>
  <c r="H1903" i="6" s="1" a="1"/>
  <c r="H1903" i="6" s="1"/>
  <c r="B679" i="6"/>
  <c r="H679" i="6" s="1" a="1"/>
  <c r="H679" i="6" s="1"/>
  <c r="B343" i="6"/>
  <c r="H343" i="6" s="1" a="1"/>
  <c r="H343" i="6" s="1"/>
  <c r="B583" i="6"/>
  <c r="H583" i="6" s="1" a="1"/>
  <c r="H583" i="6" s="1"/>
  <c r="B1087" i="6"/>
  <c r="H1087" i="6" s="1" a="1"/>
  <c r="H1087" i="6" s="1"/>
  <c r="B8335" i="6"/>
  <c r="H8335" i="6" s="1" a="1"/>
  <c r="H8335" i="6" s="1"/>
  <c r="B7879" i="6"/>
  <c r="H7879" i="6" s="1" a="1"/>
  <c r="H7879" i="6" s="1"/>
  <c r="B7279" i="6"/>
  <c r="H7279" i="6" s="1" a="1"/>
  <c r="H7279" i="6" s="1"/>
  <c r="B7303" i="6"/>
  <c r="H7303" i="6" s="1" a="1"/>
  <c r="H7303" i="6" s="1"/>
  <c r="B6799" i="6"/>
  <c r="H6799" i="6" s="1" a="1"/>
  <c r="H6799" i="6" s="1"/>
  <c r="B6511" i="6"/>
  <c r="H6511" i="6" s="1" a="1"/>
  <c r="H6511" i="6" s="1"/>
  <c r="B6367" i="6"/>
  <c r="H6367" i="6" s="1" a="1"/>
  <c r="H6367" i="6" s="1"/>
  <c r="B6031" i="6"/>
  <c r="H6031" i="6" s="1" a="1"/>
  <c r="H6031" i="6" s="1"/>
  <c r="B5407" i="6"/>
  <c r="H5407" i="6" s="1" a="1"/>
  <c r="H5407" i="6" s="1"/>
  <c r="B5263" i="6"/>
  <c r="H5263" i="6" s="1" a="1"/>
  <c r="H5263" i="6" s="1"/>
  <c r="B4831" i="6"/>
  <c r="H4831" i="6" s="1" a="1"/>
  <c r="H4831" i="6" s="1"/>
  <c r="B4759" i="6"/>
  <c r="H4759" i="6" s="1" a="1"/>
  <c r="H4759" i="6" s="1"/>
  <c r="B3991" i="6"/>
  <c r="H3991" i="6" s="1" a="1"/>
  <c r="H3991" i="6" s="1"/>
  <c r="I3991" i="6" s="1"/>
  <c r="J3991" i="6" s="1"/>
  <c r="B3295" i="6"/>
  <c r="H3295" i="6" s="1" a="1"/>
  <c r="H3295" i="6" s="1"/>
  <c r="B3007" i="6"/>
  <c r="H3007" i="6" s="1" a="1"/>
  <c r="H3007" i="6" s="1"/>
  <c r="B2959" i="6"/>
  <c r="H2959" i="6" s="1" a="1"/>
  <c r="H2959" i="6" s="1"/>
  <c r="B2335" i="6"/>
  <c r="H2335" i="6" s="1" a="1"/>
  <c r="H2335" i="6" s="1"/>
  <c r="B2023" i="6"/>
  <c r="H2023" i="6" s="1" a="1"/>
  <c r="H2023" i="6" s="1"/>
  <c r="B1855" i="6"/>
  <c r="H1855" i="6" s="1" a="1"/>
  <c r="H1855" i="6" s="1"/>
  <c r="B2191" i="6"/>
  <c r="H2191" i="6" s="1" a="1"/>
  <c r="H2191" i="6" s="1"/>
  <c r="B463" i="6"/>
  <c r="B319" i="6"/>
  <c r="H319" i="6" s="1" a="1"/>
  <c r="H319" i="6" s="1"/>
  <c r="B223" i="6"/>
  <c r="H223" i="6" s="1" a="1"/>
  <c r="H223" i="6" s="1"/>
  <c r="B7183" i="6"/>
  <c r="H7183" i="6" s="1" a="1"/>
  <c r="H7183" i="6" s="1"/>
  <c r="B6655" i="6"/>
  <c r="H6655" i="6" s="1" a="1"/>
  <c r="H6655" i="6" s="1"/>
  <c r="B6175" i="6"/>
  <c r="H6175" i="6" s="1" a="1"/>
  <c r="H6175" i="6" s="1"/>
  <c r="B8215" i="6"/>
  <c r="H8215" i="6" s="1" a="1"/>
  <c r="H8215" i="6" s="1"/>
  <c r="B8407" i="6"/>
  <c r="H8407" i="6" s="1" a="1"/>
  <c r="H8407" i="6" s="1"/>
  <c r="B7759" i="6"/>
  <c r="H7759" i="6" s="1" a="1"/>
  <c r="H7759" i="6" s="1"/>
  <c r="B7375" i="6"/>
  <c r="H7375" i="6" s="1" a="1"/>
  <c r="H7375" i="6" s="1"/>
  <c r="B7903" i="6"/>
  <c r="H7903" i="6" s="1" a="1"/>
  <c r="H7903" i="6" s="1"/>
  <c r="B6943" i="6"/>
  <c r="H6943" i="6" s="1" a="1"/>
  <c r="H6943" i="6" s="1"/>
  <c r="B6703" i="6"/>
  <c r="H6703" i="6" s="1" a="1"/>
  <c r="H6703" i="6" s="1"/>
  <c r="B6871" i="6"/>
  <c r="H6871" i="6" s="1" a="1"/>
  <c r="H6871" i="6" s="1"/>
  <c r="B6271" i="6"/>
  <c r="H6271" i="6" s="1" a="1"/>
  <c r="H6271" i="6" s="1"/>
  <c r="B5623" i="6"/>
  <c r="H5623" i="6" s="1" a="1"/>
  <c r="H5623" i="6" s="1"/>
  <c r="B5479" i="6"/>
  <c r="H5479" i="6" s="1" a="1"/>
  <c r="H5479" i="6" s="1"/>
  <c r="B5719" i="6"/>
  <c r="H5719" i="6" s="1" a="1"/>
  <c r="H5719" i="6" s="1"/>
  <c r="B4927" i="6"/>
  <c r="H4927" i="6" s="1" a="1"/>
  <c r="H4927" i="6" s="1"/>
  <c r="B5143" i="6"/>
  <c r="H5143" i="6" s="1" a="1"/>
  <c r="H5143" i="6" s="1"/>
  <c r="B4111" i="6"/>
  <c r="H4111" i="6" s="1" a="1"/>
  <c r="H4111" i="6" s="1"/>
  <c r="B4279" i="6"/>
  <c r="H4279" i="6" s="1" a="1"/>
  <c r="H4279" i="6" s="1"/>
  <c r="I4279" i="6" s="1"/>
  <c r="J4279" i="6" s="1"/>
  <c r="B4591" i="6"/>
  <c r="B3511" i="6"/>
  <c r="H3511" i="6" s="1" a="1"/>
  <c r="H3511" i="6" s="1"/>
  <c r="B3775" i="6"/>
  <c r="H3775" i="6" s="1" a="1"/>
  <c r="H3775" i="6" s="1"/>
  <c r="B3223" i="6"/>
  <c r="H3223" i="6" s="1" a="1"/>
  <c r="H3223" i="6" s="1"/>
  <c r="B2647" i="6"/>
  <c r="H2647" i="6" s="1" a="1"/>
  <c r="H2647" i="6" s="1"/>
  <c r="B3031" i="6"/>
  <c r="H3031" i="6" s="1" a="1"/>
  <c r="H3031" i="6" s="1"/>
  <c r="B3727" i="6"/>
  <c r="H3727" i="6" s="1" a="1"/>
  <c r="H3727" i="6" s="1"/>
  <c r="B2599" i="6"/>
  <c r="H2599" i="6" s="1" a="1"/>
  <c r="H2599" i="6" s="1"/>
  <c r="B1591" i="6"/>
  <c r="H1591" i="6" s="1" a="1"/>
  <c r="H1591" i="6" s="1"/>
  <c r="B2143" i="6"/>
  <c r="H2143" i="6" s="1" a="1"/>
  <c r="H2143" i="6" s="1"/>
  <c r="B1471" i="6"/>
  <c r="H1471" i="6" s="1" a="1"/>
  <c r="H1471" i="6" s="1"/>
  <c r="B1999" i="6"/>
  <c r="H1999" i="6" s="1" a="1"/>
  <c r="H1999" i="6" s="1"/>
  <c r="B2767" i="6"/>
  <c r="H2767" i="6" s="1" a="1"/>
  <c r="H2767" i="6" s="1"/>
  <c r="B2239" i="6"/>
  <c r="H2239" i="6" s="1" a="1"/>
  <c r="H2239" i="6" s="1"/>
  <c r="B1159" i="6"/>
  <c r="H1159" i="6" s="1" a="1"/>
  <c r="H1159" i="6" s="1"/>
  <c r="I1159" i="6" s="1"/>
  <c r="J1159" i="6" s="1"/>
  <c r="B703" i="6"/>
  <c r="H703" i="6" s="1" a="1"/>
  <c r="H703" i="6" s="1"/>
  <c r="B1231" i="6"/>
  <c r="H1231" i="6" s="1" a="1"/>
  <c r="H1231" i="6" s="1"/>
  <c r="I1231" i="6" s="1"/>
  <c r="J1231" i="6" s="1"/>
  <c r="B367" i="6"/>
  <c r="H367" i="6" s="1" a="1"/>
  <c r="H367" i="6" s="1"/>
  <c r="B871" i="6"/>
  <c r="H871" i="6" s="1" a="1"/>
  <c r="H871" i="6" s="1"/>
  <c r="B487" i="6"/>
  <c r="H487" i="6" s="1" a="1"/>
  <c r="H487" i="6" s="1"/>
  <c r="B1111" i="6"/>
  <c r="H1111" i="6" s="1" a="1"/>
  <c r="H1111" i="6" s="1"/>
  <c r="E7" i="5"/>
  <c r="F7" i="5" s="1"/>
  <c r="B8119" i="6"/>
  <c r="H8119" i="6" s="1" a="1"/>
  <c r="H8119" i="6" s="1"/>
  <c r="B7927" i="6"/>
  <c r="H7927" i="6" s="1" a="1"/>
  <c r="H7927" i="6" s="1"/>
  <c r="B7543" i="6"/>
  <c r="H7543" i="6" s="1" a="1"/>
  <c r="H7543" i="6" s="1"/>
  <c r="B7327" i="6"/>
  <c r="H7327" i="6" s="1" a="1"/>
  <c r="H7327" i="6" s="1"/>
  <c r="B7351" i="6"/>
  <c r="H7351" i="6" s="1" a="1"/>
  <c r="H7351" i="6" s="1"/>
  <c r="B6847" i="6"/>
  <c r="H6847" i="6" s="1" a="1"/>
  <c r="H6847" i="6" s="1"/>
  <c r="B6607" i="6"/>
  <c r="H6607" i="6" s="1" a="1"/>
  <c r="H6607" i="6" s="1"/>
  <c r="B6439" i="6"/>
  <c r="H6439" i="6" s="1" a="1"/>
  <c r="H6439" i="6" s="1"/>
  <c r="I6439" i="6" s="1"/>
  <c r="J6439" i="6" s="1"/>
  <c r="B6223" i="6"/>
  <c r="H6223" i="6" s="1" a="1"/>
  <c r="H6223" i="6" s="1"/>
  <c r="B5455" i="6"/>
  <c r="H5455" i="6" s="1" a="1"/>
  <c r="H5455" i="6" s="1"/>
  <c r="B5311" i="6"/>
  <c r="H5311" i="6" s="1" a="1"/>
  <c r="H5311" i="6" s="1"/>
  <c r="B5647" i="6"/>
  <c r="H5647" i="6" s="1" a="1"/>
  <c r="H5647" i="6" s="1"/>
  <c r="B4879" i="6"/>
  <c r="H4879" i="6" s="1" a="1"/>
  <c r="H4879" i="6" s="1"/>
  <c r="B4975" i="6"/>
  <c r="B4087" i="6"/>
  <c r="H4087" i="6" s="1" a="1"/>
  <c r="H4087" i="6" s="1"/>
  <c r="B4183" i="6"/>
  <c r="H4183" i="6" s="1" a="1"/>
  <c r="H4183" i="6" s="1"/>
  <c r="B4255" i="6"/>
  <c r="H4255" i="6" s="1" a="1"/>
  <c r="H4255" i="6" s="1"/>
  <c r="B3439" i="6"/>
  <c r="H3439" i="6" s="1" a="1"/>
  <c r="H3439" i="6" s="1"/>
  <c r="I3439" i="6" s="1"/>
  <c r="J3439" i="6" s="1"/>
  <c r="B3679" i="6"/>
  <c r="H3679" i="6" s="1" a="1"/>
  <c r="H3679" i="6" s="1"/>
  <c r="B3175" i="6"/>
  <c r="H3175" i="6" s="1" a="1"/>
  <c r="H3175" i="6" s="1"/>
  <c r="B2575" i="6"/>
  <c r="H2575" i="6" s="1" a="1"/>
  <c r="H2575" i="6" s="1"/>
  <c r="B2983" i="6"/>
  <c r="H2983" i="6" s="1" a="1"/>
  <c r="H2983" i="6" s="1"/>
  <c r="I2983" i="6" s="1"/>
  <c r="J2983" i="6" s="1"/>
  <c r="B3631" i="6"/>
  <c r="H3631" i="6" s="1" a="1"/>
  <c r="H3631" i="6" s="1"/>
  <c r="I3631" i="6" s="1"/>
  <c r="J3631" i="6" s="1"/>
  <c r="B2383" i="6"/>
  <c r="H2383" i="6" s="1" a="1"/>
  <c r="H2383" i="6" s="1"/>
  <c r="B1567" i="6"/>
  <c r="H1567" i="6" s="1" a="1"/>
  <c r="H1567" i="6" s="1"/>
  <c r="B2119" i="6"/>
  <c r="H2119" i="6" s="1" a="1"/>
  <c r="H2119" i="6" s="1"/>
  <c r="B1447" i="6"/>
  <c r="H1447" i="6" s="1" a="1"/>
  <c r="H1447" i="6" s="1"/>
  <c r="B2527" i="6"/>
  <c r="H2527" i="6" s="1" a="1"/>
  <c r="H2527" i="6" s="1"/>
  <c r="B2215" i="6"/>
  <c r="B1063" i="6"/>
  <c r="H1063" i="6" s="1" a="1"/>
  <c r="H1063" i="6" s="1"/>
  <c r="B1135" i="6"/>
  <c r="H1135" i="6" s="1" a="1"/>
  <c r="H1135" i="6" s="1"/>
  <c r="B247" i="6"/>
  <c r="H247" i="6" s="1" a="1"/>
  <c r="H247" i="6" s="1"/>
  <c r="B7423" i="6"/>
  <c r="H7423" i="6" s="1" a="1"/>
  <c r="H7423" i="6" s="1"/>
  <c r="B5551" i="6"/>
  <c r="H5551" i="6" s="1" a="1"/>
  <c r="H5551" i="6" s="1"/>
  <c r="B5047" i="6"/>
  <c r="H5047" i="6" s="1" a="1"/>
  <c r="H5047" i="6" s="1"/>
  <c r="B4159" i="6"/>
  <c r="H4159" i="6" s="1" a="1"/>
  <c r="H4159" i="6" s="1"/>
  <c r="B3583" i="6"/>
  <c r="H3583" i="6" s="1" a="1"/>
  <c r="H3583" i="6" s="1"/>
  <c r="B3943" i="6"/>
  <c r="H3943" i="6" s="1" a="1"/>
  <c r="H3943" i="6" s="1"/>
  <c r="B3535" i="6"/>
  <c r="H3535" i="6" s="1" a="1"/>
  <c r="H3535" i="6" s="1"/>
  <c r="B1519" i="6"/>
  <c r="H1519" i="6" s="1" a="1"/>
  <c r="H1519" i="6" s="1"/>
  <c r="B3199" i="6"/>
  <c r="H3199" i="6" s="1" a="1"/>
  <c r="H3199" i="6" s="1"/>
  <c r="B2503" i="6"/>
  <c r="H2503" i="6" s="1" a="1"/>
  <c r="H2503" i="6" s="1"/>
  <c r="B1039" i="6"/>
  <c r="H1039" i="6" s="1" a="1"/>
  <c r="H1039" i="6" s="1"/>
  <c r="B967" i="6"/>
  <c r="H967" i="6" s="1" a="1"/>
  <c r="H967" i="6" s="1"/>
  <c r="B535" i="6"/>
  <c r="H535" i="6" s="1" a="1"/>
  <c r="H535" i="6" s="1"/>
  <c r="B751" i="6"/>
  <c r="H751" i="6" s="1" a="1"/>
  <c r="H751" i="6" s="1"/>
  <c r="B8191" i="6"/>
  <c r="H8191" i="6" s="1" a="1"/>
  <c r="H8191" i="6" s="1"/>
  <c r="B7663" i="6"/>
  <c r="H7663" i="6" s="1" a="1"/>
  <c r="H7663" i="6" s="1"/>
  <c r="B7831" i="6"/>
  <c r="H7831" i="6" s="1" a="1"/>
  <c r="H7831" i="6" s="1"/>
  <c r="B8143" i="6"/>
  <c r="H8143" i="6" s="1" a="1"/>
  <c r="H8143" i="6" s="1"/>
  <c r="B7255" i="6"/>
  <c r="H7255" i="6" s="1" a="1"/>
  <c r="H7255" i="6" s="1"/>
  <c r="B6727" i="6"/>
  <c r="H6727" i="6" s="1" a="1"/>
  <c r="H6727" i="6" s="1"/>
  <c r="B6319" i="6"/>
  <c r="B5959" i="6"/>
  <c r="H5959" i="6" s="1" a="1"/>
  <c r="H5959" i="6" s="1"/>
  <c r="B5503" i="6"/>
  <c r="H5503" i="6" s="1" a="1"/>
  <c r="H5503" i="6" s="1"/>
  <c r="B4543" i="6"/>
  <c r="H4543" i="6" s="1" a="1"/>
  <c r="H4543" i="6" s="1"/>
  <c r="B8095" i="6"/>
  <c r="H8095" i="6" s="1" a="1"/>
  <c r="H8095" i="6" s="1"/>
  <c r="B8023" i="6"/>
  <c r="H8023" i="6" s="1" a="1"/>
  <c r="H8023" i="6" s="1"/>
  <c r="B8071" i="6"/>
  <c r="H8071" i="6" s="1" a="1"/>
  <c r="H8071" i="6" s="1"/>
  <c r="B7447" i="6"/>
  <c r="H7447" i="6" s="1" a="1"/>
  <c r="H7447" i="6" s="1"/>
  <c r="B7639" i="6"/>
  <c r="H7639" i="6" s="1" a="1"/>
  <c r="H7639" i="6" s="1"/>
  <c r="B7519" i="6"/>
  <c r="H7519" i="6" s="1" a="1"/>
  <c r="H7519" i="6" s="1"/>
  <c r="B7399" i="6"/>
  <c r="H7399" i="6" s="1" a="1"/>
  <c r="H7399" i="6" s="1"/>
  <c r="B7039" i="6"/>
  <c r="H7039" i="6" s="1" a="1"/>
  <c r="H7039" i="6" s="1"/>
  <c r="B7207" i="6"/>
  <c r="H7207" i="6" s="1" a="1"/>
  <c r="H7207" i="6" s="1"/>
  <c r="B7471" i="6"/>
  <c r="H7471" i="6" s="1" a="1"/>
  <c r="H7471" i="6" s="1"/>
  <c r="B6823" i="6"/>
  <c r="H6823" i="6" s="1" a="1"/>
  <c r="H6823" i="6" s="1"/>
  <c r="B6415" i="6"/>
  <c r="H6415" i="6" s="1" a="1"/>
  <c r="H6415" i="6" s="1"/>
  <c r="B6295" i="6"/>
  <c r="H6295" i="6" s="1" a="1"/>
  <c r="H6295" i="6" s="1"/>
  <c r="B6151" i="6"/>
  <c r="H6151" i="6" s="1" a="1"/>
  <c r="H6151" i="6" s="1"/>
  <c r="B5695" i="6"/>
  <c r="H5695" i="6" s="1" a="1"/>
  <c r="H5695" i="6" s="1"/>
  <c r="B5671" i="6"/>
  <c r="H5671" i="6" s="1" a="1"/>
  <c r="H5671" i="6" s="1"/>
  <c r="B5887" i="6"/>
  <c r="H5887" i="6" s="1" a="1"/>
  <c r="H5887" i="6" s="1"/>
  <c r="B5599" i="6"/>
  <c r="H5599" i="6" s="1" a="1"/>
  <c r="H5599" i="6" s="1"/>
  <c r="B4999" i="6"/>
  <c r="H4999" i="6" s="1" a="1"/>
  <c r="H4999" i="6" s="1"/>
  <c r="B4327" i="6"/>
  <c r="H4327" i="6" s="1" a="1"/>
  <c r="H4327" i="6" s="1"/>
  <c r="B4663" i="6"/>
  <c r="B5167" i="6"/>
  <c r="H5167" i="6" s="1" a="1"/>
  <c r="H5167" i="6" s="1"/>
  <c r="B4375" i="6"/>
  <c r="H4375" i="6" s="1" a="1"/>
  <c r="H4375" i="6" s="1"/>
  <c r="B4735" i="6"/>
  <c r="H4735" i="6" s="1" a="1"/>
  <c r="H4735" i="6" s="1"/>
  <c r="B3871" i="6"/>
  <c r="H3871" i="6" s="1" a="1"/>
  <c r="H3871" i="6" s="1"/>
  <c r="B8383" i="6"/>
  <c r="B7711" i="6"/>
  <c r="H7711" i="6" s="1" a="1"/>
  <c r="H7711" i="6" s="1"/>
  <c r="B8047" i="6"/>
  <c r="H8047" i="6" s="1" a="1"/>
  <c r="H8047" i="6" s="1"/>
  <c r="B7951" i="6"/>
  <c r="H7951" i="6" s="1" a="1"/>
  <c r="H7951" i="6" s="1"/>
  <c r="B7615" i="6"/>
  <c r="H7615" i="6" s="1" a="1"/>
  <c r="H7615" i="6" s="1"/>
  <c r="B7231" i="6"/>
  <c r="H7231" i="6" s="1" a="1"/>
  <c r="H7231" i="6" s="1"/>
  <c r="B7735" i="6"/>
  <c r="H7735" i="6" s="1" a="1"/>
  <c r="H7735" i="6" s="1"/>
  <c r="B7015" i="6"/>
  <c r="H7015" i="6" s="1" a="1"/>
  <c r="H7015" i="6" s="1"/>
  <c r="B6559" i="6"/>
  <c r="H6559" i="6" s="1" a="1"/>
  <c r="H6559" i="6" s="1"/>
  <c r="B6751" i="6"/>
  <c r="H6751" i="6" s="1" a="1"/>
  <c r="H6751" i="6" s="1"/>
  <c r="B6775" i="6"/>
  <c r="H6775" i="6" s="1" a="1"/>
  <c r="H6775" i="6" s="1"/>
  <c r="B6079" i="6"/>
  <c r="H6079" i="6" s="1" a="1"/>
  <c r="H6079" i="6" s="1"/>
  <c r="B6055" i="6"/>
  <c r="H6055" i="6" s="1" a="1"/>
  <c r="H6055" i="6" s="1"/>
  <c r="B5983" i="6"/>
  <c r="H5983" i="6" s="1" a="1"/>
  <c r="H5983" i="6" s="1"/>
  <c r="B5359" i="6"/>
  <c r="H5359" i="6" s="1" a="1"/>
  <c r="H5359" i="6" s="1"/>
  <c r="B5935" i="6"/>
  <c r="H5935" i="6" s="1" a="1"/>
  <c r="H5935" i="6" s="1"/>
  <c r="B5287" i="6"/>
  <c r="H5287" i="6" s="1" a="1"/>
  <c r="H5287" i="6" s="1"/>
  <c r="B4807" i="6"/>
  <c r="H4807" i="6" s="1" a="1"/>
  <c r="H4807" i="6" s="1"/>
  <c r="B5071" i="6"/>
  <c r="H5071" i="6" s="1" a="1"/>
  <c r="H5071" i="6" s="1"/>
  <c r="B4303" i="6"/>
  <c r="B4855" i="6"/>
  <c r="H4855" i="6" s="1" a="1"/>
  <c r="H4855" i="6" s="1"/>
  <c r="B3895" i="6"/>
  <c r="H3895" i="6" s="1" a="1"/>
  <c r="H3895" i="6" s="1"/>
  <c r="B4351" i="6"/>
  <c r="H4351" i="6" s="1" a="1"/>
  <c r="H4351" i="6" s="1"/>
  <c r="B3703" i="6"/>
  <c r="H3703" i="6" s="1" a="1"/>
  <c r="H3703" i="6" s="1"/>
  <c r="B8094" i="6"/>
  <c r="H8094" i="6" s="1" a="1"/>
  <c r="H8094" i="6" s="1"/>
  <c r="I8094" i="6" s="1"/>
  <c r="J8094" i="6" s="1"/>
  <c r="B8286" i="6"/>
  <c r="H8286" i="6" s="1" a="1"/>
  <c r="H8286" i="6" s="1"/>
  <c r="I8286" i="6" s="1"/>
  <c r="J8286" i="6" s="1"/>
  <c r="B8166" i="6"/>
  <c r="H8166" i="6" s="1" a="1"/>
  <c r="H8166" i="6" s="1"/>
  <c r="I8166" i="6" s="1"/>
  <c r="J8166" i="6" s="1"/>
  <c r="B7518" i="6"/>
  <c r="H7518" i="6" s="1" a="1"/>
  <c r="H7518" i="6" s="1"/>
  <c r="I7518" i="6" s="1"/>
  <c r="J7518" i="6" s="1"/>
  <c r="B7566" i="6"/>
  <c r="H7566" i="6" s="1" a="1"/>
  <c r="H7566" i="6" s="1"/>
  <c r="I7566" i="6" s="1"/>
  <c r="J7566" i="6" s="1"/>
  <c r="B7734" i="6"/>
  <c r="H7734" i="6" s="1" a="1"/>
  <c r="H7734" i="6" s="1"/>
  <c r="I7734" i="6" s="1"/>
  <c r="J7734" i="6" s="1"/>
  <c r="B7230" i="6"/>
  <c r="H7230" i="6" s="1" a="1"/>
  <c r="H7230" i="6" s="1"/>
  <c r="I7230" i="6" s="1"/>
  <c r="J7230" i="6" s="1"/>
  <c r="B7470" i="6"/>
  <c r="H7470" i="6" s="1" a="1"/>
  <c r="H7470" i="6" s="1"/>
  <c r="I7470" i="6" s="1"/>
  <c r="J7470" i="6" s="1"/>
  <c r="B7014" i="6"/>
  <c r="H7014" i="6" s="1" a="1"/>
  <c r="H7014" i="6" s="1"/>
  <c r="I7014" i="6" s="1"/>
  <c r="J7014" i="6" s="1"/>
  <c r="B6510" i="6"/>
  <c r="H6510" i="6" s="1" a="1"/>
  <c r="H6510" i="6" s="1"/>
  <c r="I6510" i="6" s="1"/>
  <c r="J6510" i="6" s="1"/>
  <c r="B6798" i="6"/>
  <c r="H6798" i="6" s="1" a="1"/>
  <c r="H6798" i="6" s="1"/>
  <c r="I6798" i="6" s="1"/>
  <c r="J6798" i="6" s="1"/>
  <c r="B6414" i="6"/>
  <c r="H6414" i="6" s="1" a="1"/>
  <c r="H6414" i="6" s="1"/>
  <c r="I6414" i="6" s="1"/>
  <c r="J6414" i="6" s="1"/>
  <c r="B6270" i="6"/>
  <c r="H6270" i="6" s="1" a="1"/>
  <c r="H6270" i="6" s="1"/>
  <c r="I6270" i="6" s="1"/>
  <c r="J6270" i="6" s="1"/>
  <c r="B6150" i="6"/>
  <c r="H6150" i="6" s="1" a="1"/>
  <c r="H6150" i="6" s="1"/>
  <c r="I6150" i="6" s="1"/>
  <c r="J6150" i="6" s="1"/>
  <c r="B5982" i="6"/>
  <c r="H5982" i="6" s="1" a="1"/>
  <c r="H5982" i="6" s="1"/>
  <c r="I5982" i="6" s="1"/>
  <c r="J5982" i="6" s="1"/>
  <c r="B5358" i="6"/>
  <c r="H5358" i="6" s="1" a="1"/>
  <c r="H5358" i="6" s="1"/>
  <c r="I5358" i="6" s="1"/>
  <c r="J5358" i="6" s="1"/>
  <c r="B5382" i="6"/>
  <c r="H5382" i="6" s="1" a="1"/>
  <c r="H5382" i="6" s="1"/>
  <c r="I5382" i="6" s="1"/>
  <c r="J5382" i="6" s="1"/>
  <c r="B5334" i="6"/>
  <c r="H5334" i="6" s="1" a="1"/>
  <c r="H5334" i="6" s="1"/>
  <c r="I5334" i="6" s="1"/>
  <c r="J5334" i="6" s="1"/>
  <c r="B4662" i="6"/>
  <c r="H4662" i="6" s="1" a="1"/>
  <c r="H4662" i="6" s="1"/>
  <c r="I4662" i="6" s="1"/>
  <c r="J4662" i="6" s="1"/>
  <c r="B5070" i="6"/>
  <c r="H5070" i="6" s="1" a="1"/>
  <c r="H5070" i="6" s="1"/>
  <c r="I5070" i="6" s="1"/>
  <c r="J5070" i="6" s="1"/>
  <c r="B4110" i="6"/>
  <c r="H4110" i="6" s="1" a="1"/>
  <c r="H4110" i="6" s="1"/>
  <c r="I4110" i="6" s="1"/>
  <c r="J4110" i="6" s="1"/>
  <c r="B4686" i="6"/>
  <c r="H4686" i="6" s="1" a="1"/>
  <c r="H4686" i="6" s="1"/>
  <c r="I4686" i="6" s="1"/>
  <c r="J4686" i="6" s="1"/>
  <c r="B3990" i="6"/>
  <c r="H3990" i="6" s="1" a="1"/>
  <c r="H3990" i="6" s="1"/>
  <c r="I3990" i="6" s="1"/>
  <c r="J3990" i="6" s="1"/>
  <c r="B4494" i="6"/>
  <c r="H4494" i="6" s="1" a="1"/>
  <c r="H4494" i="6" s="1"/>
  <c r="I4494" i="6" s="1"/>
  <c r="J4494" i="6" s="1"/>
  <c r="B3798" i="6"/>
  <c r="H3798" i="6" s="1" a="1"/>
  <c r="H3798" i="6" s="1"/>
  <c r="I3798" i="6" s="1"/>
  <c r="J3798" i="6" s="1"/>
  <c r="B2934" i="6"/>
  <c r="H2934" i="6" s="1" a="1"/>
  <c r="H2934" i="6" s="1"/>
  <c r="I2934" i="6" s="1"/>
  <c r="J2934" i="6" s="1"/>
  <c r="B3774" i="6"/>
  <c r="H3774" i="6" s="1" a="1"/>
  <c r="H3774" i="6" s="1"/>
  <c r="I3774" i="6" s="1"/>
  <c r="J3774" i="6" s="1"/>
  <c r="B2766" i="6"/>
  <c r="H2766" i="6" s="1" a="1"/>
  <c r="H2766" i="6" s="1"/>
  <c r="I2766" i="6" s="1"/>
  <c r="J2766" i="6" s="1"/>
  <c r="B3558" i="6"/>
  <c r="H3558" i="6" s="1" a="1"/>
  <c r="H3558" i="6" s="1"/>
  <c r="I3558" i="6" s="1"/>
  <c r="J3558" i="6" s="1"/>
  <c r="B3030" i="6"/>
  <c r="H3030" i="6" s="1" a="1"/>
  <c r="H3030" i="6" s="1"/>
  <c r="I3030" i="6" s="1"/>
  <c r="J3030" i="6" s="1"/>
  <c r="B3318" i="6"/>
  <c r="H3318" i="6" s="1" a="1"/>
  <c r="H3318" i="6" s="1"/>
  <c r="I3318" i="6" s="1"/>
  <c r="J3318" i="6" s="1"/>
  <c r="B2046" i="6"/>
  <c r="H2046" i="6" s="1" a="1"/>
  <c r="H2046" i="6" s="1"/>
  <c r="I2046" i="6" s="1"/>
  <c r="J2046" i="6" s="1"/>
  <c r="B2598" i="6"/>
  <c r="H2598" i="6" s="1" a="1"/>
  <c r="H2598" i="6" s="1"/>
  <c r="I2598" i="6" s="1"/>
  <c r="J2598" i="6" s="1"/>
  <c r="B1686" i="6"/>
  <c r="H1686" i="6" s="1" a="1"/>
  <c r="H1686" i="6" s="1"/>
  <c r="I1686" i="6" s="1"/>
  <c r="J1686" i="6" s="1"/>
  <c r="B2310" i="6"/>
  <c r="H2310" i="6" s="1" a="1"/>
  <c r="H2310" i="6" s="1"/>
  <c r="I2310" i="6" s="1"/>
  <c r="J2310" i="6" s="1"/>
  <c r="B1902" i="6"/>
  <c r="H1902" i="6" s="1" a="1"/>
  <c r="H1902" i="6" s="1"/>
  <c r="I1902" i="6" s="1"/>
  <c r="J1902" i="6" s="1"/>
  <c r="B3078" i="6"/>
  <c r="H3078" i="6" s="1" a="1"/>
  <c r="H3078" i="6" s="1"/>
  <c r="I3078" i="6" s="1"/>
  <c r="J3078" i="6" s="1"/>
  <c r="B1830" i="6"/>
  <c r="H1830" i="6" s="1" a="1"/>
  <c r="H1830" i="6" s="1"/>
  <c r="I1830" i="6" s="1"/>
  <c r="J1830" i="6" s="1"/>
  <c r="B702" i="6"/>
  <c r="H702" i="6" s="1" a="1"/>
  <c r="H702" i="6" s="1"/>
  <c r="I702" i="6" s="1"/>
  <c r="J702" i="6" s="1"/>
  <c r="B78" i="6"/>
  <c r="H78" i="6" s="1" a="1"/>
  <c r="H78" i="6" s="1"/>
  <c r="I78" i="6" s="1"/>
  <c r="J78" i="6" s="1"/>
  <c r="B1014" i="6"/>
  <c r="H1014" i="6" s="1" a="1"/>
  <c r="H1014" i="6" s="1"/>
  <c r="I1014" i="6" s="1"/>
  <c r="J1014" i="6" s="1"/>
  <c r="B1278" i="6"/>
  <c r="H1278" i="6" s="1" a="1"/>
  <c r="H1278" i="6" s="1"/>
  <c r="I1278" i="6" s="1"/>
  <c r="J1278" i="6" s="1"/>
  <c r="B486" i="6"/>
  <c r="H486" i="6" s="1" a="1"/>
  <c r="H486" i="6" s="1"/>
  <c r="I486" i="6" s="1"/>
  <c r="J486" i="6" s="1"/>
  <c r="B1326" i="6"/>
  <c r="H1326" i="6" s="1" a="1"/>
  <c r="H1326" i="6" s="1"/>
  <c r="I1326" i="6" s="1"/>
  <c r="J1326" i="6" s="1"/>
  <c r="B654" i="6"/>
  <c r="H654" i="6" s="1" a="1"/>
  <c r="H654" i="6" s="1"/>
  <c r="I654" i="6" s="1"/>
  <c r="J654" i="6" s="1"/>
  <c r="B7710" i="6"/>
  <c r="H7710" i="6" s="1" a="1"/>
  <c r="H7710" i="6" s="1"/>
  <c r="I7710" i="6" s="1"/>
  <c r="J7710" i="6" s="1"/>
  <c r="B7878" i="6"/>
  <c r="H7878" i="6" s="1" a="1"/>
  <c r="H7878" i="6" s="1"/>
  <c r="I7878" i="6" s="1"/>
  <c r="J7878" i="6" s="1"/>
  <c r="B7854" i="6"/>
  <c r="H7854" i="6" s="1" a="1"/>
  <c r="H7854" i="6" s="1"/>
  <c r="I7854" i="6" s="1"/>
  <c r="J7854" i="6" s="1"/>
  <c r="B7782" i="6"/>
  <c r="H7782" i="6" s="1" a="1"/>
  <c r="H7782" i="6" s="1"/>
  <c r="I7782" i="6" s="1"/>
  <c r="J7782" i="6" s="1"/>
  <c r="B7038" i="6"/>
  <c r="H7038" i="6" s="1" a="1"/>
  <c r="H7038" i="6" s="1"/>
  <c r="I7038" i="6" s="1"/>
  <c r="J7038" i="6" s="1"/>
  <c r="B7206" i="6"/>
  <c r="H7206" i="6" s="1" a="1"/>
  <c r="H7206" i="6" s="1"/>
  <c r="I7206" i="6" s="1"/>
  <c r="J7206" i="6" s="1"/>
  <c r="B7806" i="6"/>
  <c r="H7806" i="6" s="1" a="1"/>
  <c r="H7806" i="6" s="1"/>
  <c r="I7806" i="6" s="1"/>
  <c r="J7806" i="6" s="1"/>
  <c r="B6606" i="6"/>
  <c r="B6534" i="6"/>
  <c r="H6534" i="6" s="1" a="1"/>
  <c r="H6534" i="6" s="1"/>
  <c r="I6534" i="6" s="1"/>
  <c r="J6534" i="6" s="1"/>
  <c r="B6222" i="6"/>
  <c r="H6222" i="6" s="1" a="1"/>
  <c r="H6222" i="6" s="1"/>
  <c r="I6222" i="6" s="1"/>
  <c r="J6222" i="6" s="1"/>
  <c r="B6318" i="6"/>
  <c r="H6318" i="6" s="1" a="1"/>
  <c r="H6318" i="6" s="1"/>
  <c r="I6318" i="6" s="1"/>
  <c r="J6318" i="6" s="1"/>
  <c r="B5790" i="6"/>
  <c r="H5790" i="6" s="1" a="1"/>
  <c r="H5790" i="6" s="1"/>
  <c r="I5790" i="6" s="1"/>
  <c r="J5790" i="6" s="1"/>
  <c r="B5670" i="6"/>
  <c r="H5670" i="6" s="1" a="1"/>
  <c r="H5670" i="6" s="1"/>
  <c r="I5670" i="6" s="1"/>
  <c r="J5670" i="6" s="1"/>
  <c r="B5862" i="6"/>
  <c r="H5862" i="6" s="1" a="1"/>
  <c r="H5862" i="6" s="1"/>
  <c r="I5862" i="6" s="1"/>
  <c r="J5862" i="6" s="1"/>
  <c r="B5598" i="6"/>
  <c r="H5598" i="6" s="1" a="1"/>
  <c r="H5598" i="6" s="1"/>
  <c r="I5598" i="6" s="1"/>
  <c r="J5598" i="6" s="1"/>
  <c r="B4998" i="6"/>
  <c r="H4998" i="6" s="1" a="1"/>
  <c r="H4998" i="6" s="1"/>
  <c r="I4998" i="6" s="1"/>
  <c r="J4998" i="6" s="1"/>
  <c r="B4326" i="6"/>
  <c r="H4326" i="6" s="1" a="1"/>
  <c r="H4326" i="6" s="1"/>
  <c r="I4326" i="6" s="1"/>
  <c r="J4326" i="6" s="1"/>
  <c r="B4518" i="6"/>
  <c r="H4518" i="6" s="1" a="1"/>
  <c r="H4518" i="6" s="1"/>
  <c r="I4518" i="6" s="1"/>
  <c r="J4518" i="6" s="1"/>
  <c r="B5046" i="6"/>
  <c r="H5046" i="6" s="1" a="1"/>
  <c r="H5046" i="6" s="1"/>
  <c r="I5046" i="6" s="1"/>
  <c r="J5046" i="6" s="1"/>
  <c r="B4398" i="6"/>
  <c r="H4398" i="6" s="1" a="1"/>
  <c r="H4398" i="6" s="1"/>
  <c r="I4398" i="6" s="1"/>
  <c r="J4398" i="6" s="1"/>
  <c r="B4926" i="6"/>
  <c r="H4926" i="6" s="1" a="1"/>
  <c r="H4926" i="6" s="1"/>
  <c r="I4926" i="6" s="1"/>
  <c r="J4926" i="6" s="1"/>
  <c r="B3966" i="6"/>
  <c r="H3966" i="6" s="1" a="1"/>
  <c r="H3966" i="6" s="1"/>
  <c r="I3966" i="6" s="1"/>
  <c r="J3966" i="6" s="1"/>
  <c r="B3438" i="6"/>
  <c r="H3438" i="6" s="1" a="1"/>
  <c r="H3438" i="6" s="1"/>
  <c r="I3438" i="6" s="1"/>
  <c r="J3438" i="6" s="1"/>
  <c r="B2790" i="6"/>
  <c r="H2790" i="6" s="1" a="1"/>
  <c r="H2790" i="6" s="1"/>
  <c r="I2790" i="6" s="1"/>
  <c r="J2790" i="6" s="1"/>
  <c r="B3174" i="6"/>
  <c r="H3174" i="6" s="1" a="1"/>
  <c r="H3174" i="6" s="1"/>
  <c r="I3174" i="6" s="1"/>
  <c r="J3174" i="6" s="1"/>
  <c r="B4038" i="6"/>
  <c r="H4038" i="6" s="1" a="1"/>
  <c r="H4038" i="6" s="1"/>
  <c r="I4038" i="6" s="1"/>
  <c r="J4038" i="6" s="1"/>
  <c r="B3342" i="6"/>
  <c r="H3342" i="6" s="1" a="1"/>
  <c r="H3342" i="6" s="1"/>
  <c r="I3342" i="6" s="1"/>
  <c r="J3342" i="6" s="1"/>
  <c r="B3726" i="6"/>
  <c r="H3726" i="6" s="1" a="1"/>
  <c r="H3726" i="6" s="1"/>
  <c r="I3726" i="6" s="1"/>
  <c r="J3726" i="6" s="1"/>
  <c r="B2550" i="6"/>
  <c r="H2550" i="6" s="1" a="1"/>
  <c r="H2550" i="6" s="1"/>
  <c r="I2550" i="6" s="1"/>
  <c r="J2550" i="6" s="1"/>
  <c r="B1590" i="6"/>
  <c r="H1590" i="6" s="1" a="1"/>
  <c r="H1590" i="6" s="1"/>
  <c r="I1590" i="6" s="1"/>
  <c r="J1590" i="6" s="1"/>
  <c r="B2118" i="6"/>
  <c r="H2118" i="6" s="1" a="1"/>
  <c r="H2118" i="6" s="1"/>
  <c r="I2118" i="6" s="1"/>
  <c r="J2118" i="6" s="1"/>
  <c r="B2910" i="6"/>
  <c r="H2910" i="6" s="1" a="1"/>
  <c r="H2910" i="6" s="1"/>
  <c r="I2910" i="6" s="1"/>
  <c r="J2910" i="6" s="1"/>
  <c r="B2214" i="6"/>
  <c r="H2214" i="6" s="1" a="1"/>
  <c r="H2214" i="6" s="1"/>
  <c r="I2214" i="6" s="1"/>
  <c r="J2214" i="6" s="1"/>
  <c r="B1638" i="6"/>
  <c r="H1638" i="6" s="1" a="1"/>
  <c r="H1638" i="6" s="1"/>
  <c r="I1638" i="6" s="1"/>
  <c r="J1638" i="6" s="1"/>
  <c r="B2406" i="6"/>
  <c r="H2406" i="6" s="1" a="1"/>
  <c r="H2406" i="6" s="1"/>
  <c r="I2406" i="6" s="1"/>
  <c r="J2406" i="6" s="1"/>
  <c r="B1110" i="6"/>
  <c r="H1110" i="6" s="1" a="1"/>
  <c r="H1110" i="6" s="1"/>
  <c r="I1110" i="6" s="1"/>
  <c r="J1110" i="6" s="1"/>
  <c r="B438" i="6"/>
  <c r="H438" i="6" s="1" a="1"/>
  <c r="H438" i="6" s="1"/>
  <c r="I438" i="6" s="1"/>
  <c r="J438" i="6" s="1"/>
  <c r="B1254" i="6"/>
  <c r="H1254" i="6" s="1" a="1"/>
  <c r="H1254" i="6" s="1"/>
  <c r="I1254" i="6" s="1"/>
  <c r="J1254" i="6" s="1"/>
  <c r="B678" i="6"/>
  <c r="H678" i="6" s="1" a="1"/>
  <c r="H678" i="6" s="1"/>
  <c r="I678" i="6" s="1"/>
  <c r="J678" i="6" s="1"/>
  <c r="B726" i="6"/>
  <c r="H726" i="6" s="1" a="1"/>
  <c r="H726" i="6" s="1"/>
  <c r="I726" i="6" s="1"/>
  <c r="J726" i="6" s="1"/>
  <c r="B558" i="6"/>
  <c r="H558" i="6" s="1" a="1"/>
  <c r="H558" i="6" s="1"/>
  <c r="I558" i="6" s="1"/>
  <c r="J558" i="6" s="1"/>
  <c r="B894" i="6"/>
  <c r="H894" i="6" s="1" a="1"/>
  <c r="H894" i="6" s="1"/>
  <c r="I894" i="6" s="1"/>
  <c r="J894" i="6" s="1"/>
  <c r="H1303" i="6" a="1"/>
  <c r="H1303" i="6" s="1"/>
  <c r="I1303" i="6" s="1"/>
  <c r="J1303" i="6" s="1"/>
  <c r="H8287" i="6" a="1"/>
  <c r="H8287" i="6" s="1"/>
  <c r="H198" i="6" a="1"/>
  <c r="H198" i="6" s="1"/>
  <c r="I198" i="6" s="1"/>
  <c r="J198" i="6" s="1"/>
  <c r="H1062" i="6" a="1"/>
  <c r="H1062" i="6" s="1"/>
  <c r="I1062" i="6" s="1"/>
  <c r="J1062" i="6" s="1"/>
  <c r="H6918" i="6" a="1"/>
  <c r="H6918" i="6" s="1"/>
  <c r="I6918" i="6" s="1"/>
  <c r="J6918" i="6" s="1"/>
  <c r="B8336" i="6"/>
  <c r="H8336" i="6" s="1" a="1"/>
  <c r="H8336" i="6" s="1"/>
  <c r="B8192" i="6"/>
  <c r="H8192" i="6" s="1" a="1"/>
  <c r="H8192" i="6" s="1"/>
  <c r="B8096" i="6"/>
  <c r="H8096" i="6" s="1" a="1"/>
  <c r="H8096" i="6" s="1"/>
  <c r="B8000" i="6"/>
  <c r="H8000" i="6" s="1" a="1"/>
  <c r="H8000" i="6" s="1"/>
  <c r="B8360" i="6"/>
  <c r="H8360" i="6" s="1" a="1"/>
  <c r="H8360" i="6" s="1"/>
  <c r="B8216" i="6"/>
  <c r="H8216" i="6" s="1" a="1"/>
  <c r="H8216" i="6" s="1"/>
  <c r="B8120" i="6"/>
  <c r="H8120" i="6" s="1" a="1"/>
  <c r="H8120" i="6" s="1"/>
  <c r="B8024" i="6"/>
  <c r="H8024" i="6" s="1" a="1"/>
  <c r="H8024" i="6" s="1"/>
  <c r="B8384" i="6"/>
  <c r="H8384" i="6" s="1" a="1"/>
  <c r="H8384" i="6" s="1"/>
  <c r="B8312" i="6"/>
  <c r="H8312" i="6" s="1" a="1"/>
  <c r="H8312" i="6" s="1"/>
  <c r="B8264" i="6"/>
  <c r="H8264" i="6" s="1" a="1"/>
  <c r="H8264" i="6" s="1"/>
  <c r="B8168" i="6"/>
  <c r="H8168" i="6" s="1" a="1"/>
  <c r="H8168" i="6" s="1"/>
  <c r="B8072" i="6"/>
  <c r="H8072" i="6" s="1" a="1"/>
  <c r="H8072" i="6" s="1"/>
  <c r="B8408" i="6"/>
  <c r="H8408" i="6" s="1" a="1"/>
  <c r="H8408" i="6" s="1"/>
  <c r="B8048" i="6"/>
  <c r="H8048" i="6" s="1" a="1"/>
  <c r="H8048" i="6" s="1"/>
  <c r="B7976" i="6"/>
  <c r="H7976" i="6" s="1" a="1"/>
  <c r="H7976" i="6" s="1"/>
  <c r="B7856" i="6"/>
  <c r="H7856" i="6" s="1" a="1"/>
  <c r="H7856" i="6" s="1"/>
  <c r="B7808" i="6"/>
  <c r="H7808" i="6" s="1" a="1"/>
  <c r="H7808" i="6" s="1"/>
  <c r="B7784" i="6"/>
  <c r="H7784" i="6" s="1" a="1"/>
  <c r="H7784" i="6" s="1"/>
  <c r="B7760" i="6"/>
  <c r="H7760" i="6" s="1" a="1"/>
  <c r="H7760" i="6" s="1"/>
  <c r="B7544" i="6"/>
  <c r="B7520" i="6"/>
  <c r="B7496" i="6"/>
  <c r="H7496" i="6" s="1" a="1"/>
  <c r="H7496" i="6" s="1"/>
  <c r="B7448" i="6"/>
  <c r="H7448" i="6" s="1" a="1"/>
  <c r="H7448" i="6" s="1"/>
  <c r="B8144" i="6"/>
  <c r="H8144" i="6" s="1" a="1"/>
  <c r="H8144" i="6" s="1"/>
  <c r="B7952" i="6"/>
  <c r="H7952" i="6" s="1" a="1"/>
  <c r="H7952" i="6" s="1"/>
  <c r="B7712" i="6"/>
  <c r="H7712" i="6" s="1" a="1"/>
  <c r="H7712" i="6" s="1"/>
  <c r="B7664" i="6"/>
  <c r="H7664" i="6" s="1" a="1"/>
  <c r="H7664" i="6" s="1"/>
  <c r="B7568" i="6"/>
  <c r="B7904" i="6"/>
  <c r="H7904" i="6" s="1" a="1"/>
  <c r="H7904" i="6" s="1"/>
  <c r="B7736" i="6"/>
  <c r="H7736" i="6" s="1" a="1"/>
  <c r="H7736" i="6" s="1"/>
  <c r="B7688" i="6"/>
  <c r="H7688" i="6" s="1" a="1"/>
  <c r="H7688" i="6" s="1"/>
  <c r="B7616" i="6"/>
  <c r="H7616" i="6" s="1" a="1"/>
  <c r="H7616" i="6" s="1"/>
  <c r="B7592" i="6"/>
  <c r="H7592" i="6" s="1" a="1"/>
  <c r="H7592" i="6" s="1"/>
  <c r="B7424" i="6"/>
  <c r="H7424" i="6" s="1" a="1"/>
  <c r="H7424" i="6" s="1"/>
  <c r="B7832" i="6"/>
  <c r="H7832" i="6" s="1" a="1"/>
  <c r="H7832" i="6" s="1"/>
  <c r="B6872" i="6"/>
  <c r="H6872" i="6" s="1" a="1"/>
  <c r="H6872" i="6" s="1"/>
  <c r="B7880" i="6"/>
  <c r="H7880" i="6" s="1" a="1"/>
  <c r="H7880" i="6" s="1"/>
  <c r="B7640" i="6"/>
  <c r="H7640" i="6" s="1" a="1"/>
  <c r="H7640" i="6" s="1"/>
  <c r="B7472" i="6"/>
  <c r="H7472" i="6" s="1" a="1"/>
  <c r="H7472" i="6" s="1"/>
  <c r="B7376" i="6"/>
  <c r="H7376" i="6" s="1" a="1"/>
  <c r="H7376" i="6" s="1"/>
  <c r="B7328" i="6"/>
  <c r="H7328" i="6" s="1" a="1"/>
  <c r="H7328" i="6" s="1"/>
  <c r="B7280" i="6"/>
  <c r="H7280" i="6" s="1" a="1"/>
  <c r="H7280" i="6" s="1"/>
  <c r="B7232" i="6"/>
  <c r="H7232" i="6" s="1" a="1"/>
  <c r="H7232" i="6" s="1"/>
  <c r="B7184" i="6"/>
  <c r="H7184" i="6" s="1" a="1"/>
  <c r="H7184" i="6" s="1"/>
  <c r="B7136" i="6"/>
  <c r="H7136" i="6" s="1" a="1"/>
  <c r="H7136" i="6" s="1"/>
  <c r="B7088" i="6"/>
  <c r="H7088" i="6" s="1" a="1"/>
  <c r="H7088" i="6" s="1"/>
  <c r="B7040" i="6"/>
  <c r="H7040" i="6" s="1" a="1"/>
  <c r="H7040" i="6" s="1"/>
  <c r="B6992" i="6"/>
  <c r="H6992" i="6" s="1" a="1"/>
  <c r="H6992" i="6" s="1"/>
  <c r="B6944" i="6"/>
  <c r="H6944" i="6" s="1" a="1"/>
  <c r="H6944" i="6" s="1"/>
  <c r="B6848" i="6"/>
  <c r="H6848" i="6" s="1" a="1"/>
  <c r="H6848" i="6" s="1"/>
  <c r="B8288" i="6"/>
  <c r="H8288" i="6" s="1" a="1"/>
  <c r="H8288" i="6" s="1"/>
  <c r="B7352" i="6"/>
  <c r="H7352" i="6" s="1" a="1"/>
  <c r="H7352" i="6" s="1"/>
  <c r="B7304" i="6"/>
  <c r="H7304" i="6" s="1" a="1"/>
  <c r="H7304" i="6" s="1"/>
  <c r="B7256" i="6"/>
  <c r="H7256" i="6" s="1" a="1"/>
  <c r="H7256" i="6" s="1"/>
  <c r="B7208" i="6"/>
  <c r="H7208" i="6" s="1" a="1"/>
  <c r="H7208" i="6" s="1"/>
  <c r="B7160" i="6"/>
  <c r="H7160" i="6" s="1" a="1"/>
  <c r="H7160" i="6" s="1"/>
  <c r="B7112" i="6"/>
  <c r="H7112" i="6" s="1" a="1"/>
  <c r="H7112" i="6" s="1"/>
  <c r="I7112" i="6" s="1"/>
  <c r="J7112" i="6" s="1"/>
  <c r="B7064" i="6"/>
  <c r="H7064" i="6" s="1" a="1"/>
  <c r="H7064" i="6" s="1"/>
  <c r="B7016" i="6"/>
  <c r="H7016" i="6" s="1" a="1"/>
  <c r="H7016" i="6" s="1"/>
  <c r="B6968" i="6"/>
  <c r="H6968" i="6" s="1" a="1"/>
  <c r="H6968" i="6" s="1"/>
  <c r="B6896" i="6"/>
  <c r="H6896" i="6" s="1" a="1"/>
  <c r="H6896" i="6" s="1"/>
  <c r="B6800" i="6"/>
  <c r="H6800" i="6" s="1" a="1"/>
  <c r="H6800" i="6" s="1"/>
  <c r="B6920" i="6"/>
  <c r="H6920" i="6" s="1" a="1"/>
  <c r="H6920" i="6" s="1"/>
  <c r="B6776" i="6"/>
  <c r="H6776" i="6" s="1" a="1"/>
  <c r="H6776" i="6" s="1"/>
  <c r="B6680" i="6"/>
  <c r="H6680" i="6" s="1" a="1"/>
  <c r="H6680" i="6" s="1"/>
  <c r="B6584" i="6"/>
  <c r="H6584" i="6" s="1" a="1"/>
  <c r="H6584" i="6" s="1"/>
  <c r="B6536" i="6"/>
  <c r="H6536" i="6" s="1" a="1"/>
  <c r="H6536" i="6" s="1"/>
  <c r="B6512" i="6"/>
  <c r="H6512" i="6" s="1" a="1"/>
  <c r="H6512" i="6" s="1"/>
  <c r="B6824" i="6"/>
  <c r="H6824" i="6" s="1" a="1"/>
  <c r="H6824" i="6" s="1"/>
  <c r="B6752" i="6"/>
  <c r="H6752" i="6" s="1" a="1"/>
  <c r="H6752" i="6" s="1"/>
  <c r="B6656" i="6"/>
  <c r="H6656" i="6" s="1" a="1"/>
  <c r="H6656" i="6" s="1"/>
  <c r="B6488" i="6"/>
  <c r="H6488" i="6" s="1" a="1"/>
  <c r="H6488" i="6" s="1"/>
  <c r="B7928" i="6"/>
  <c r="H7928" i="6" s="1" a="1"/>
  <c r="H7928" i="6" s="1"/>
  <c r="B7400" i="6"/>
  <c r="H7400" i="6" s="1" a="1"/>
  <c r="H7400" i="6" s="1"/>
  <c r="B8240" i="6"/>
  <c r="H8240" i="6" s="1" a="1"/>
  <c r="H8240" i="6" s="1"/>
  <c r="I8240" i="6" s="1"/>
  <c r="J8240" i="6" s="1"/>
  <c r="B6704" i="6"/>
  <c r="H6704" i="6" s="1" a="1"/>
  <c r="H6704" i="6" s="1"/>
  <c r="B6608" i="6"/>
  <c r="H6608" i="6" s="1" a="1"/>
  <c r="H6608" i="6" s="1"/>
  <c r="I6608" i="6" s="1"/>
  <c r="J6608" i="6" s="1"/>
  <c r="B6560" i="6"/>
  <c r="H6560" i="6" s="1" a="1"/>
  <c r="H6560" i="6" s="1"/>
  <c r="B6464" i="6"/>
  <c r="H6464" i="6" s="1" a="1"/>
  <c r="H6464" i="6" s="1"/>
  <c r="B6416" i="6"/>
  <c r="B6392" i="6"/>
  <c r="H6392" i="6" s="1" a="1"/>
  <c r="H6392" i="6" s="1"/>
  <c r="B6728" i="6"/>
  <c r="H6728" i="6" s="1" a="1"/>
  <c r="H6728" i="6" s="1"/>
  <c r="B6440" i="6"/>
  <c r="B6368" i="6"/>
  <c r="H6368" i="6" s="1" a="1"/>
  <c r="H6368" i="6" s="1"/>
  <c r="B6344" i="6"/>
  <c r="H6344" i="6" s="1" a="1"/>
  <c r="H6344" i="6" s="1"/>
  <c r="B6632" i="6"/>
  <c r="H6632" i="6" s="1" a="1"/>
  <c r="H6632" i="6" s="1"/>
  <c r="B6320" i="6"/>
  <c r="H6320" i="6" s="1" a="1"/>
  <c r="H6320" i="6" s="1"/>
  <c r="B6248" i="6"/>
  <c r="H6248" i="6" s="1" a="1"/>
  <c r="H6248" i="6" s="1"/>
  <c r="B6200" i="6"/>
  <c r="H6200" i="6" s="1" a="1"/>
  <c r="H6200" i="6" s="1"/>
  <c r="B6176" i="6"/>
  <c r="B6128" i="6"/>
  <c r="B6080" i="6"/>
  <c r="H6080" i="6" s="1" a="1"/>
  <c r="H6080" i="6" s="1"/>
  <c r="B6296" i="6"/>
  <c r="H6296" i="6" s="1" a="1"/>
  <c r="H6296" i="6" s="1"/>
  <c r="B6224" i="6"/>
  <c r="H6224" i="6" s="1" a="1"/>
  <c r="H6224" i="6" s="1"/>
  <c r="B6272" i="6"/>
  <c r="B6032" i="6"/>
  <c r="H6032" i="6" s="1" a="1"/>
  <c r="H6032" i="6" s="1"/>
  <c r="B6152" i="6"/>
  <c r="B6104" i="6"/>
  <c r="B6056" i="6"/>
  <c r="H6056" i="6" s="1" a="1"/>
  <c r="H6056" i="6" s="1"/>
  <c r="B5984" i="6"/>
  <c r="H5984" i="6" s="1" a="1"/>
  <c r="H5984" i="6" s="1"/>
  <c r="B6008" i="6"/>
  <c r="H6008" i="6" s="1" a="1"/>
  <c r="H6008" i="6" s="1"/>
  <c r="B5936" i="6"/>
  <c r="H5936" i="6" s="1" a="1"/>
  <c r="H5936" i="6" s="1"/>
  <c r="B5864" i="6"/>
  <c r="H5864" i="6" s="1" a="1"/>
  <c r="H5864" i="6" s="1"/>
  <c r="B5744" i="6"/>
  <c r="H5744" i="6" s="1" a="1"/>
  <c r="H5744" i="6" s="1"/>
  <c r="B5648" i="6"/>
  <c r="H5648" i="6" s="1" a="1"/>
  <c r="H5648" i="6" s="1"/>
  <c r="B5408" i="6"/>
  <c r="H5408" i="6" s="1" a="1"/>
  <c r="H5408" i="6" s="1"/>
  <c r="B5960" i="6"/>
  <c r="B5840" i="6"/>
  <c r="H5840" i="6" s="1" a="1"/>
  <c r="H5840" i="6" s="1"/>
  <c r="B5720" i="6"/>
  <c r="H5720" i="6" s="1" a="1"/>
  <c r="H5720" i="6" s="1"/>
  <c r="B5624" i="6"/>
  <c r="H5624" i="6" s="1" a="1"/>
  <c r="H5624" i="6" s="1"/>
  <c r="B5600" i="6"/>
  <c r="H5600" i="6" s="1" a="1"/>
  <c r="H5600" i="6" s="1"/>
  <c r="B5552" i="6"/>
  <c r="H5552" i="6" s="1" a="1"/>
  <c r="H5552" i="6" s="1"/>
  <c r="I5552" i="6" s="1"/>
  <c r="J5552" i="6" s="1"/>
  <c r="B5504" i="6"/>
  <c r="H5504" i="6" s="1" a="1"/>
  <c r="H5504" i="6" s="1"/>
  <c r="B5456" i="6"/>
  <c r="H5456" i="6" s="1" a="1"/>
  <c r="H5456" i="6" s="1"/>
  <c r="B5360" i="6"/>
  <c r="H5360" i="6" s="1" a="1"/>
  <c r="H5360" i="6" s="1"/>
  <c r="B5312" i="6"/>
  <c r="H5312" i="6" s="1" a="1"/>
  <c r="H5312" i="6" s="1"/>
  <c r="B5264" i="6"/>
  <c r="H5264" i="6" s="1" a="1"/>
  <c r="H5264" i="6" s="1"/>
  <c r="B5912" i="6"/>
  <c r="H5912" i="6" s="1" a="1"/>
  <c r="H5912" i="6" s="1"/>
  <c r="B5816" i="6"/>
  <c r="H5816" i="6" s="1" a="1"/>
  <c r="H5816" i="6" s="1"/>
  <c r="B5792" i="6"/>
  <c r="H5792" i="6" s="1" a="1"/>
  <c r="H5792" i="6" s="1"/>
  <c r="B5696" i="6"/>
  <c r="H5696" i="6" s="1" a="1"/>
  <c r="H5696" i="6" s="1"/>
  <c r="B5432" i="6"/>
  <c r="H5432" i="6" s="1" a="1"/>
  <c r="H5432" i="6" s="1"/>
  <c r="I5432" i="6" s="1"/>
  <c r="J5432" i="6" s="1"/>
  <c r="B5384" i="6"/>
  <c r="H5384" i="6" s="1" a="1"/>
  <c r="H5384" i="6" s="1"/>
  <c r="I5384" i="6" s="1"/>
  <c r="J5384" i="6" s="1"/>
  <c r="B5888" i="6"/>
  <c r="H5888" i="6" s="1" a="1"/>
  <c r="H5888" i="6" s="1"/>
  <c r="B5768" i="6"/>
  <c r="H5768" i="6" s="1" a="1"/>
  <c r="H5768" i="6" s="1"/>
  <c r="B5672" i="6"/>
  <c r="H5672" i="6" s="1" a="1"/>
  <c r="H5672" i="6" s="1"/>
  <c r="B5576" i="6"/>
  <c r="H5576" i="6" s="1" a="1"/>
  <c r="H5576" i="6" s="1"/>
  <c r="B5528" i="6"/>
  <c r="H5528" i="6" s="1" a="1"/>
  <c r="H5528" i="6" s="1"/>
  <c r="B5480" i="6"/>
  <c r="H5480" i="6" s="1" a="1"/>
  <c r="H5480" i="6" s="1"/>
  <c r="B5336" i="6"/>
  <c r="H5336" i="6" s="1" a="1"/>
  <c r="H5336" i="6" s="1"/>
  <c r="B5288" i="6"/>
  <c r="H5288" i="6" s="1" a="1"/>
  <c r="H5288" i="6" s="1"/>
  <c r="B5240" i="6"/>
  <c r="B5168" i="6"/>
  <c r="H5168" i="6" s="1" a="1"/>
  <c r="H5168" i="6" s="1"/>
  <c r="B5024" i="6"/>
  <c r="B4928" i="6"/>
  <c r="H4928" i="6" s="1" a="1"/>
  <c r="H4928" i="6" s="1"/>
  <c r="B4880" i="6"/>
  <c r="H4880" i="6" s="1" a="1"/>
  <c r="H4880" i="6" s="1"/>
  <c r="B4832" i="6"/>
  <c r="H4832" i="6" s="1" a="1"/>
  <c r="H4832" i="6" s="1"/>
  <c r="B4760" i="6"/>
  <c r="H4760" i="6" s="1" a="1"/>
  <c r="H4760" i="6" s="1"/>
  <c r="B4712" i="6"/>
  <c r="H4712" i="6" s="1" a="1"/>
  <c r="H4712" i="6" s="1"/>
  <c r="B4664" i="6"/>
  <c r="H4664" i="6" s="1" a="1"/>
  <c r="H4664" i="6" s="1"/>
  <c r="B4616" i="6"/>
  <c r="H4616" i="6" s="1" a="1"/>
  <c r="H4616" i="6" s="1"/>
  <c r="B4568" i="6"/>
  <c r="H4568" i="6" s="1" a="1"/>
  <c r="H4568" i="6" s="1"/>
  <c r="B4328" i="6"/>
  <c r="B4232" i="6"/>
  <c r="B5192" i="6"/>
  <c r="H5192" i="6" s="1" a="1"/>
  <c r="H5192" i="6" s="1"/>
  <c r="B5120" i="6"/>
  <c r="B5096" i="6"/>
  <c r="B5000" i="6"/>
  <c r="B4808" i="6"/>
  <c r="B4520" i="6"/>
  <c r="H4520" i="6" s="1" a="1"/>
  <c r="H4520" i="6" s="1"/>
  <c r="B4472" i="6"/>
  <c r="B4400" i="6"/>
  <c r="H4400" i="6" s="1" a="1"/>
  <c r="H4400" i="6" s="1"/>
  <c r="B4304" i="6"/>
  <c r="B4208" i="6"/>
  <c r="B4112" i="6"/>
  <c r="B4088" i="6"/>
  <c r="B5216" i="6"/>
  <c r="H5216" i="6" s="1" a="1"/>
  <c r="H5216" i="6" s="1"/>
  <c r="B5072" i="6"/>
  <c r="B4976" i="6"/>
  <c r="B4904" i="6"/>
  <c r="H4904" i="6" s="1" a="1"/>
  <c r="H4904" i="6" s="1"/>
  <c r="B4856" i="6"/>
  <c r="H4856" i="6" s="1" a="1"/>
  <c r="H4856" i="6" s="1"/>
  <c r="B4784" i="6"/>
  <c r="H4784" i="6" s="1" a="1"/>
  <c r="H4784" i="6" s="1"/>
  <c r="B4736" i="6"/>
  <c r="H4736" i="6" s="1" a="1"/>
  <c r="H4736" i="6" s="1"/>
  <c r="B4688" i="6"/>
  <c r="H4688" i="6" s="1" a="1"/>
  <c r="H4688" i="6" s="1"/>
  <c r="B4640" i="6"/>
  <c r="H4640" i="6" s="1" a="1"/>
  <c r="H4640" i="6" s="1"/>
  <c r="B4592" i="6"/>
  <c r="H4592" i="6" s="1" a="1"/>
  <c r="H4592" i="6" s="1"/>
  <c r="B4280" i="6"/>
  <c r="B4184" i="6"/>
  <c r="B4016" i="6"/>
  <c r="B3920" i="6"/>
  <c r="B5144" i="6"/>
  <c r="H5144" i="6" s="1" a="1"/>
  <c r="H5144" i="6" s="1"/>
  <c r="B5048" i="6"/>
  <c r="B4952" i="6"/>
  <c r="B4544" i="6"/>
  <c r="H4544" i="6" s="1" a="1"/>
  <c r="H4544" i="6" s="1"/>
  <c r="B4496" i="6"/>
  <c r="H4496" i="6" s="1" a="1"/>
  <c r="H4496" i="6" s="1"/>
  <c r="B4448" i="6"/>
  <c r="B4424" i="6"/>
  <c r="H4424" i="6" s="1" a="1"/>
  <c r="H4424" i="6" s="1"/>
  <c r="B4376" i="6"/>
  <c r="B4352" i="6"/>
  <c r="B4256" i="6"/>
  <c r="B4160" i="6"/>
  <c r="B3992" i="6"/>
  <c r="B3896" i="6"/>
  <c r="B3968" i="6"/>
  <c r="B3824" i="6"/>
  <c r="B3728" i="6"/>
  <c r="B3632" i="6"/>
  <c r="B3536" i="6"/>
  <c r="B3440" i="6"/>
  <c r="B3152" i="6"/>
  <c r="H3152" i="6" s="1" a="1"/>
  <c r="H3152" i="6" s="1"/>
  <c r="B3128" i="6"/>
  <c r="H3128" i="6" s="1" a="1"/>
  <c r="H3128" i="6" s="1"/>
  <c r="B3080" i="6"/>
  <c r="H3080" i="6" s="1" a="1"/>
  <c r="H3080" i="6" s="1"/>
  <c r="B2792" i="6"/>
  <c r="H2792" i="6" s="1" a="1"/>
  <c r="H2792" i="6" s="1"/>
  <c r="B2600" i="6"/>
  <c r="H2600" i="6" s="1" a="1"/>
  <c r="H2600" i="6" s="1"/>
  <c r="B4064" i="6"/>
  <c r="B3944" i="6"/>
  <c r="B3800" i="6"/>
  <c r="B3704" i="6"/>
  <c r="B3608" i="6"/>
  <c r="B3512" i="6"/>
  <c r="B3296" i="6"/>
  <c r="B3176" i="6"/>
  <c r="H3176" i="6" s="1" a="1"/>
  <c r="H3176" i="6" s="1"/>
  <c r="B3008" i="6"/>
  <c r="B2984" i="6"/>
  <c r="B2912" i="6"/>
  <c r="B2768" i="6"/>
  <c r="H2768" i="6" s="1" a="1"/>
  <c r="H2768" i="6" s="1"/>
  <c r="B2672" i="6"/>
  <c r="H2672" i="6" s="1" a="1"/>
  <c r="H2672" i="6" s="1"/>
  <c r="B4136" i="6"/>
  <c r="B3872" i="6"/>
  <c r="B3776" i="6"/>
  <c r="B3680" i="6"/>
  <c r="B3584" i="6"/>
  <c r="B3488" i="6"/>
  <c r="B3416" i="6"/>
  <c r="B3392" i="6"/>
  <c r="B3368" i="6"/>
  <c r="B3344" i="6"/>
  <c r="B3104" i="6"/>
  <c r="H3104" i="6" s="1" a="1"/>
  <c r="H3104" i="6" s="1"/>
  <c r="B2936" i="6"/>
  <c r="B2864" i="6"/>
  <c r="H2864" i="6" s="1" a="1"/>
  <c r="H2864" i="6" s="1"/>
  <c r="B2840" i="6"/>
  <c r="H2840" i="6" s="1" a="1"/>
  <c r="H2840" i="6" s="1"/>
  <c r="B4040" i="6"/>
  <c r="B3848" i="6"/>
  <c r="B3752" i="6"/>
  <c r="B3656" i="6"/>
  <c r="B3560" i="6"/>
  <c r="B3464" i="6"/>
  <c r="B3272" i="6"/>
  <c r="H3272" i="6" s="1" a="1"/>
  <c r="H3272" i="6" s="1"/>
  <c r="B3224" i="6"/>
  <c r="H3224" i="6" s="1" a="1"/>
  <c r="H3224" i="6" s="1"/>
  <c r="B3032" i="6"/>
  <c r="B2720" i="6"/>
  <c r="H2720" i="6" s="1" a="1"/>
  <c r="H2720" i="6" s="1"/>
  <c r="B2696" i="6"/>
  <c r="H2696" i="6" s="1" a="1"/>
  <c r="H2696" i="6" s="1"/>
  <c r="B2648" i="6"/>
  <c r="H2648" i="6" s="1" a="1"/>
  <c r="H2648" i="6" s="1"/>
  <c r="B2528" i="6"/>
  <c r="H2528" i="6" s="1" a="1"/>
  <c r="H2528" i="6" s="1"/>
  <c r="B2504" i="6"/>
  <c r="H2504" i="6" s="1" a="1"/>
  <c r="H2504" i="6" s="1"/>
  <c r="B2480" i="6"/>
  <c r="B2360" i="6"/>
  <c r="B2144" i="6"/>
  <c r="H2144" i="6" s="1" a="1"/>
  <c r="H2144" i="6" s="1"/>
  <c r="B2072" i="6"/>
  <c r="B1976" i="6"/>
  <c r="B1880" i="6"/>
  <c r="B1832" i="6"/>
  <c r="H1832" i="6" s="1" a="1"/>
  <c r="H1832" i="6" s="1"/>
  <c r="B1736" i="6"/>
  <c r="H1736" i="6" s="1" a="1"/>
  <c r="H1736" i="6" s="1"/>
  <c r="B1640" i="6"/>
  <c r="B1616" i="6"/>
  <c r="B1544" i="6"/>
  <c r="H1544" i="6" s="1" a="1"/>
  <c r="H1544" i="6" s="1"/>
  <c r="B1448" i="6"/>
  <c r="H1448" i="6" s="1" a="1"/>
  <c r="H1448" i="6" s="1"/>
  <c r="B3200" i="6"/>
  <c r="H3200" i="6" s="1" a="1"/>
  <c r="H3200" i="6" s="1"/>
  <c r="B3056" i="6"/>
  <c r="B2744" i="6"/>
  <c r="H2744" i="6" s="1" a="1"/>
  <c r="H2744" i="6" s="1"/>
  <c r="B2456" i="6"/>
  <c r="B2336" i="6"/>
  <c r="B2048" i="6"/>
  <c r="B1952" i="6"/>
  <c r="B1808" i="6"/>
  <c r="H1808" i="6" s="1" a="1"/>
  <c r="H1808" i="6" s="1"/>
  <c r="B1712" i="6"/>
  <c r="H1712" i="6" s="1" a="1"/>
  <c r="H1712" i="6" s="1"/>
  <c r="B1424" i="6"/>
  <c r="H1424" i="6" s="1" a="1"/>
  <c r="H1424" i="6" s="1"/>
  <c r="B3320" i="6"/>
  <c r="B2960" i="6"/>
  <c r="B2624" i="6"/>
  <c r="H2624" i="6" s="1" a="1"/>
  <c r="H2624" i="6" s="1"/>
  <c r="B2552" i="6"/>
  <c r="H2552" i="6" s="1" a="1"/>
  <c r="H2552" i="6" s="1"/>
  <c r="B2432" i="6"/>
  <c r="B2312" i="6"/>
  <c r="H2312" i="6" s="1" a="1"/>
  <c r="H2312" i="6" s="1"/>
  <c r="B2288" i="6"/>
  <c r="H2288" i="6" s="1" a="1"/>
  <c r="H2288" i="6" s="1"/>
  <c r="B2264" i="6"/>
  <c r="H2264" i="6" s="1" a="1"/>
  <c r="H2264" i="6" s="1"/>
  <c r="B2240" i="6"/>
  <c r="H2240" i="6" s="1" a="1"/>
  <c r="H2240" i="6" s="1"/>
  <c r="B2216" i="6"/>
  <c r="H2216" i="6" s="1" a="1"/>
  <c r="H2216" i="6" s="1"/>
  <c r="B2192" i="6"/>
  <c r="H2192" i="6" s="1" a="1"/>
  <c r="H2192" i="6" s="1"/>
  <c r="B2168" i="6"/>
  <c r="H2168" i="6" s="1" a="1"/>
  <c r="H2168" i="6" s="1"/>
  <c r="B2120" i="6"/>
  <c r="B2024" i="6"/>
  <c r="B1928" i="6"/>
  <c r="B1856" i="6"/>
  <c r="B1784" i="6"/>
  <c r="H1784" i="6" s="1" a="1"/>
  <c r="H1784" i="6" s="1"/>
  <c r="B1688" i="6"/>
  <c r="H1688" i="6" s="1" a="1"/>
  <c r="H1688" i="6" s="1"/>
  <c r="B1664" i="6"/>
  <c r="H1664" i="6" s="1" a="1"/>
  <c r="H1664" i="6" s="1"/>
  <c r="B1568" i="6"/>
  <c r="B1496" i="6"/>
  <c r="B1472" i="6"/>
  <c r="B3248" i="6"/>
  <c r="H3248" i="6" s="1" a="1"/>
  <c r="H3248" i="6" s="1"/>
  <c r="B2888" i="6"/>
  <c r="B2816" i="6"/>
  <c r="B2576" i="6"/>
  <c r="H2576" i="6" s="1" a="1"/>
  <c r="H2576" i="6" s="1"/>
  <c r="B2408" i="6"/>
  <c r="B2384" i="6"/>
  <c r="H2384" i="6" s="1" a="1"/>
  <c r="H2384" i="6" s="1"/>
  <c r="B2096" i="6"/>
  <c r="B2000" i="6"/>
  <c r="B1904" i="6"/>
  <c r="B1760" i="6"/>
  <c r="H1760" i="6" s="1" a="1"/>
  <c r="H1760" i="6" s="1"/>
  <c r="B1592" i="6"/>
  <c r="B1520" i="6"/>
  <c r="H1520" i="6" s="1" a="1"/>
  <c r="H1520" i="6" s="1"/>
  <c r="B1376" i="6"/>
  <c r="B1280" i="6"/>
  <c r="B1256" i="6"/>
  <c r="B1160" i="6"/>
  <c r="B1088" i="6"/>
  <c r="B968" i="6"/>
  <c r="B728" i="6"/>
  <c r="B704" i="6"/>
  <c r="B680" i="6"/>
  <c r="B584" i="6"/>
  <c r="H584" i="6" s="1" a="1"/>
  <c r="H584" i="6" s="1"/>
  <c r="B536" i="6"/>
  <c r="H536" i="6" s="1" a="1"/>
  <c r="H536" i="6" s="1"/>
  <c r="B512" i="6"/>
  <c r="H512" i="6" s="1" a="1"/>
  <c r="H512" i="6" s="1"/>
  <c r="B464" i="6"/>
  <c r="H464" i="6" s="1" a="1"/>
  <c r="H464" i="6" s="1"/>
  <c r="B440" i="6"/>
  <c r="B416" i="6"/>
  <c r="B320" i="6"/>
  <c r="B80" i="6"/>
  <c r="H80" i="6" s="1" a="1"/>
  <c r="H80" i="6" s="1"/>
  <c r="B296" i="6"/>
  <c r="B272" i="6"/>
  <c r="B200" i="6"/>
  <c r="B176" i="6"/>
  <c r="H176" i="6" s="1" a="1"/>
  <c r="H176" i="6" s="1"/>
  <c r="B152" i="6"/>
  <c r="B1232" i="6"/>
  <c r="B1136" i="6"/>
  <c r="B1064" i="6"/>
  <c r="B944" i="6"/>
  <c r="B920" i="6"/>
  <c r="B824" i="6"/>
  <c r="H824" i="6" s="1" a="1"/>
  <c r="H824" i="6" s="1"/>
  <c r="B800" i="6"/>
  <c r="H800" i="6" s="1" a="1"/>
  <c r="H800" i="6" s="1"/>
  <c r="B752" i="6"/>
  <c r="H752" i="6" s="1" a="1"/>
  <c r="H752" i="6" s="1"/>
  <c r="B560" i="6"/>
  <c r="H560" i="6" s="1" a="1"/>
  <c r="H560" i="6" s="1"/>
  <c r="I560" i="6" s="1"/>
  <c r="J560" i="6" s="1"/>
  <c r="B368" i="6"/>
  <c r="B1352" i="6"/>
  <c r="B1328" i="6"/>
  <c r="B1208" i="6"/>
  <c r="B848" i="6"/>
  <c r="B776" i="6"/>
  <c r="H776" i="6" s="1" a="1"/>
  <c r="H776" i="6" s="1"/>
  <c r="B632" i="6"/>
  <c r="H632" i="6" s="1" a="1"/>
  <c r="H632" i="6" s="1"/>
  <c r="B608" i="6"/>
  <c r="H608" i="6" s="1" a="1"/>
  <c r="H608" i="6" s="1"/>
  <c r="B488" i="6"/>
  <c r="H488" i="6" s="1" a="1"/>
  <c r="H488" i="6" s="1"/>
  <c r="B392" i="6"/>
  <c r="H392" i="6" s="1" a="1"/>
  <c r="H392" i="6" s="1"/>
  <c r="B344" i="6"/>
  <c r="B128" i="6"/>
  <c r="H128" i="6" s="1" a="1"/>
  <c r="H128" i="6" s="1"/>
  <c r="B104" i="6"/>
  <c r="B248" i="6"/>
  <c r="H248" i="6" s="1" a="1"/>
  <c r="H248" i="6" s="1"/>
  <c r="B224" i="6"/>
  <c r="H224" i="6" s="1" a="1"/>
  <c r="H224" i="6" s="1"/>
  <c r="B1400" i="6"/>
  <c r="H1400" i="6" s="1" a="1"/>
  <c r="H1400" i="6" s="1"/>
  <c r="B1304" i="6"/>
  <c r="B1184" i="6"/>
  <c r="B1112" i="6"/>
  <c r="B1040" i="6"/>
  <c r="B1016" i="6"/>
  <c r="B992" i="6"/>
  <c r="B896" i="6"/>
  <c r="B872" i="6"/>
  <c r="B656" i="6"/>
  <c r="H4207" i="6" a="1"/>
  <c r="H4207" i="6" s="1"/>
  <c r="H4615" i="6" a="1"/>
  <c r="H4615" i="6" s="1"/>
  <c r="H4975" i="6" a="1"/>
  <c r="H4975" i="6" s="1"/>
  <c r="H5839" i="6" a="1"/>
  <c r="H5839" i="6" s="1"/>
  <c r="H6535" i="6" a="1"/>
  <c r="H6535" i="6" s="1"/>
  <c r="H222" i="6" a="1"/>
  <c r="H222" i="6" s="1"/>
  <c r="I222" i="6" s="1"/>
  <c r="J222" i="6" s="1"/>
  <c r="H1566" i="6" a="1"/>
  <c r="H1566" i="6" s="1"/>
  <c r="I1566" i="6" s="1"/>
  <c r="J1566" i="6" s="1"/>
  <c r="H3126" i="6" a="1"/>
  <c r="H3126" i="6" s="1"/>
  <c r="I3126" i="6" s="1"/>
  <c r="J3126" i="6" s="1"/>
  <c r="H2574" i="6" a="1"/>
  <c r="H2574" i="6" s="1"/>
  <c r="I2574" i="6" s="1"/>
  <c r="J2574" i="6" s="1"/>
  <c r="H6774" i="6" a="1"/>
  <c r="H6774" i="6" s="1"/>
  <c r="I6774" i="6" s="1"/>
  <c r="J6774" i="6" s="1"/>
  <c r="H6750" i="6" a="1"/>
  <c r="H6750" i="6" s="1"/>
  <c r="I6750" i="6" s="1"/>
  <c r="J6750" i="6" s="1"/>
  <c r="H2167" i="6" a="1"/>
  <c r="H2167" i="6" s="1"/>
  <c r="H2455" i="6" a="1"/>
  <c r="H2455" i="6" s="1"/>
  <c r="H4303" i="6" a="1"/>
  <c r="H4303" i="6" s="1"/>
  <c r="H4663" i="6" a="1"/>
  <c r="H4663" i="6" s="1"/>
  <c r="H8383" i="6" a="1"/>
  <c r="H8383" i="6" s="1"/>
  <c r="H6606" i="6" a="1"/>
  <c r="H6606" i="6" s="1"/>
  <c r="I6606" i="6" s="1"/>
  <c r="J6606" i="6" s="1"/>
  <c r="H463" i="6" a="1"/>
  <c r="H463" i="6" s="1"/>
  <c r="G7782" i="6"/>
  <c r="G7542" i="6"/>
  <c r="G7398" i="6"/>
  <c r="G7638" i="6"/>
  <c r="G7134" i="6"/>
  <c r="G6582" i="6"/>
  <c r="G6822" i="6"/>
  <c r="G6630" i="6"/>
  <c r="G6246" i="6"/>
  <c r="G6222" i="6"/>
  <c r="G5382" i="6"/>
  <c r="G5286" i="6"/>
  <c r="G5982" i="6"/>
  <c r="G5310" i="6"/>
  <c r="G4398" i="6"/>
  <c r="G4830" i="6"/>
  <c r="G3078" i="6"/>
  <c r="G3582" i="6"/>
  <c r="G3654" i="6"/>
  <c r="G2262" i="6"/>
  <c r="G1662" i="6"/>
  <c r="G1830" i="6"/>
  <c r="G2358" i="6"/>
  <c r="G1566" i="6"/>
  <c r="G2094" i="6"/>
  <c r="G1494" i="6"/>
  <c r="G942" i="6"/>
  <c r="G294" i="6"/>
  <c r="G1182" i="6"/>
  <c r="G558" i="6"/>
  <c r="G918" i="6"/>
  <c r="G270" i="6"/>
  <c r="H79" i="6" a="1"/>
  <c r="H79" i="6" s="1"/>
  <c r="H2215" i="6" a="1"/>
  <c r="H2215" i="6" s="1"/>
  <c r="H3799" i="6" a="1"/>
  <c r="H3799" i="6" s="1"/>
  <c r="H4591" i="6" a="1"/>
  <c r="H4591" i="6" s="1"/>
  <c r="H6319" i="6" a="1"/>
  <c r="H6319" i="6" s="1"/>
  <c r="H750" i="6" a="1"/>
  <c r="H750" i="6" s="1"/>
  <c r="I750" i="6" s="1"/>
  <c r="J750" i="6" s="1"/>
  <c r="H966" i="6" a="1"/>
  <c r="H966" i="6" s="1"/>
  <c r="I966" i="6" s="1"/>
  <c r="J966" i="6" s="1"/>
  <c r="H1038" i="6" a="1"/>
  <c r="H1038" i="6" s="1"/>
  <c r="I1038" i="6" s="1"/>
  <c r="J1038" i="6" s="1"/>
  <c r="H774" i="6" a="1"/>
  <c r="H774" i="6" s="1"/>
  <c r="I774" i="6" s="1"/>
  <c r="J774" i="6" s="1"/>
  <c r="H2430" i="6" a="1"/>
  <c r="H2430" i="6" s="1"/>
  <c r="I2430" i="6" s="1"/>
  <c r="J2430" i="6" s="1"/>
  <c r="H5430" i="6" a="1"/>
  <c r="H5430" i="6" s="1"/>
  <c r="I5430" i="6" s="1"/>
  <c r="J5430" i="6" s="1"/>
  <c r="H6198" i="6" a="1"/>
  <c r="H6198" i="6" s="1"/>
  <c r="I6198" i="6" s="1"/>
  <c r="J6198" i="6" s="1"/>
  <c r="H6630" i="6" a="1"/>
  <c r="H6630" i="6" s="1"/>
  <c r="I6630" i="6" s="1"/>
  <c r="J6630" i="6" s="1"/>
  <c r="H7254" i="6" a="1"/>
  <c r="H7254" i="6" s="1"/>
  <c r="I7254" i="6" s="1"/>
  <c r="J7254" i="6" s="1"/>
  <c r="H7542" i="6" a="1"/>
  <c r="H7542" i="6" s="1"/>
  <c r="I7542" i="6" s="1"/>
  <c r="J7542" i="6" s="1"/>
  <c r="H8238" i="6" a="1"/>
  <c r="H8238" i="6" s="1"/>
  <c r="I8238" i="6" s="1"/>
  <c r="J8238" i="6" s="1"/>
  <c r="H8022" i="6" a="1"/>
  <c r="H8022" i="6" s="1"/>
  <c r="I8022" i="6" s="1"/>
  <c r="J8022" i="6" s="1"/>
  <c r="B56" i="6"/>
  <c r="H56" i="6" s="1" a="1"/>
  <c r="H56" i="6" s="1"/>
  <c r="H7" i="5"/>
  <c r="C9" i="5"/>
  <c r="D9" i="5" s="1"/>
  <c r="B11" i="5"/>
  <c r="C10" i="5" s="1"/>
  <c r="D10" i="5" s="1"/>
  <c r="B34" i="5"/>
  <c r="D34" i="5" s="1"/>
  <c r="B8" i="6"/>
  <c r="H8" i="6" s="1"/>
  <c r="E8" i="5"/>
  <c r="B32" i="6"/>
  <c r="H32" i="6" s="1" a="1"/>
  <c r="H32" i="6" s="1"/>
  <c r="M8" i="5"/>
  <c r="G8" i="5"/>
  <c r="I151" i="6" l="1"/>
  <c r="J151" i="6" s="1"/>
  <c r="I1448" i="6"/>
  <c r="J1448" i="6" s="1"/>
  <c r="I5071" i="6"/>
  <c r="J5071" i="6" s="1"/>
  <c r="M32" i="5"/>
  <c r="N32" i="5" s="1"/>
  <c r="O33" i="5" s="1"/>
  <c r="I3487" i="6"/>
  <c r="J3487" i="6" s="1"/>
  <c r="I2695" i="6"/>
  <c r="J2695" i="6" s="1"/>
  <c r="I3559" i="6"/>
  <c r="J3559" i="6" s="1"/>
  <c r="I1351" i="6"/>
  <c r="J1351" i="6" s="1"/>
  <c r="I3919" i="6"/>
  <c r="J3919" i="6" s="1"/>
  <c r="I128" i="6"/>
  <c r="J128" i="6" s="1"/>
  <c r="I7496" i="6"/>
  <c r="J7496" i="6" s="1"/>
  <c r="I2191" i="6"/>
  <c r="J2191" i="6" s="1"/>
  <c r="I4663" i="6"/>
  <c r="J4663" i="6" s="1"/>
  <c r="I7592" i="6"/>
  <c r="J7592" i="6" s="1"/>
  <c r="I4400" i="6"/>
  <c r="J4400" i="6" s="1"/>
  <c r="I5744" i="6"/>
  <c r="J5744" i="6" s="1"/>
  <c r="I7160" i="6"/>
  <c r="J7160" i="6" s="1"/>
  <c r="I3967" i="6"/>
  <c r="J3967" i="6" s="1"/>
  <c r="I8000" i="6"/>
  <c r="J8000" i="6" s="1"/>
  <c r="I2095" i="6"/>
  <c r="J2095" i="6" s="1"/>
  <c r="I5192" i="6"/>
  <c r="J5192" i="6" s="1"/>
  <c r="N3" i="6"/>
  <c r="N6" i="2" s="1"/>
  <c r="I4351" i="6"/>
  <c r="J4351" i="6" s="1"/>
  <c r="I5576" i="6"/>
  <c r="J5576" i="6" s="1"/>
  <c r="I2263" i="6"/>
  <c r="J2263" i="6" s="1"/>
  <c r="I7328" i="6"/>
  <c r="J7328" i="6" s="1"/>
  <c r="I4015" i="6"/>
  <c r="J4015" i="6" s="1"/>
  <c r="I4135" i="6"/>
  <c r="J4135" i="6" s="1"/>
  <c r="I3583" i="6"/>
  <c r="J3583" i="6" s="1"/>
  <c r="I6920" i="6"/>
  <c r="J6920" i="6" s="1"/>
  <c r="I7280" i="6"/>
  <c r="J7280" i="6" s="1"/>
  <c r="I2144" i="6"/>
  <c r="J2144" i="6" s="1"/>
  <c r="I7136" i="6"/>
  <c r="J7136" i="6" s="1"/>
  <c r="I6632" i="6"/>
  <c r="J6632" i="6" s="1"/>
  <c r="I2023" i="6"/>
  <c r="J2023" i="6" s="1"/>
  <c r="I5095" i="6"/>
  <c r="J5095" i="6" s="1"/>
  <c r="I2287" i="6"/>
  <c r="J2287" i="6" s="1"/>
  <c r="N7" i="5"/>
  <c r="O8" i="5" s="1"/>
  <c r="I4951" i="6"/>
  <c r="J4951" i="6" s="1"/>
  <c r="I7976" i="6"/>
  <c r="J7976" i="6" s="1"/>
  <c r="I7376" i="6"/>
  <c r="J7376" i="6" s="1"/>
  <c r="G32" i="5"/>
  <c r="E32" i="5"/>
  <c r="I2119" i="6"/>
  <c r="J2119" i="6" s="1"/>
  <c r="I4231" i="6"/>
  <c r="J4231" i="6" s="1"/>
  <c r="I6343" i="6"/>
  <c r="J6343" i="6" s="1"/>
  <c r="I7760" i="6"/>
  <c r="J7760" i="6" s="1"/>
  <c r="I2648" i="6"/>
  <c r="J2648" i="6" s="1"/>
  <c r="I5504" i="6"/>
  <c r="J5504" i="6" s="1"/>
  <c r="I6800" i="6"/>
  <c r="J6800" i="6" s="1"/>
  <c r="I3823" i="6"/>
  <c r="J3823" i="6" s="1"/>
  <c r="I1279" i="6"/>
  <c r="J1279" i="6" s="1"/>
  <c r="I4543" i="6"/>
  <c r="J4543" i="6" s="1"/>
  <c r="I3703" i="6"/>
  <c r="J3703" i="6" s="1"/>
  <c r="I4375" i="6"/>
  <c r="J4375" i="6" s="1"/>
  <c r="I31" i="6"/>
  <c r="J31" i="6" s="1"/>
  <c r="I512" i="6"/>
  <c r="J512" i="6" s="1"/>
  <c r="I3391" i="6"/>
  <c r="J3391" i="6" s="1"/>
  <c r="I2311" i="6"/>
  <c r="J2311" i="6" s="1"/>
  <c r="I6680" i="6"/>
  <c r="J6680" i="6" s="1"/>
  <c r="I2672" i="6"/>
  <c r="J2672" i="6" s="1"/>
  <c r="I776" i="6"/>
  <c r="J776" i="6" s="1"/>
  <c r="I6559" i="6"/>
  <c r="J6559" i="6" s="1"/>
  <c r="I4255" i="6"/>
  <c r="J4255" i="6" s="1"/>
  <c r="I4087" i="6"/>
  <c r="J4087" i="6" s="1"/>
  <c r="I1543" i="6"/>
  <c r="J1543" i="6" s="1"/>
  <c r="I8311" i="6"/>
  <c r="J8311" i="6" s="1"/>
  <c r="I4831" i="6"/>
  <c r="J4831" i="6" s="1"/>
  <c r="I584" i="6"/>
  <c r="J584" i="6" s="1"/>
  <c r="I1879" i="6"/>
  <c r="J1879" i="6" s="1"/>
  <c r="I1399" i="6"/>
  <c r="J1399" i="6" s="1"/>
  <c r="I3199" i="6"/>
  <c r="J3199" i="6" s="1"/>
  <c r="I655" i="6"/>
  <c r="J655" i="6" s="1"/>
  <c r="I6919" i="6"/>
  <c r="J6919" i="6" s="1"/>
  <c r="I4519" i="6"/>
  <c r="J4519" i="6" s="1"/>
  <c r="I4975" i="6"/>
  <c r="J4975" i="6" s="1"/>
  <c r="I3943" i="6"/>
  <c r="J3943" i="6" s="1"/>
  <c r="I5792" i="6"/>
  <c r="J5792" i="6" s="1"/>
  <c r="I6488" i="6"/>
  <c r="J6488" i="6" s="1"/>
  <c r="I6992" i="6"/>
  <c r="J6992" i="6" s="1"/>
  <c r="I5816" i="6"/>
  <c r="J5816" i="6" s="1"/>
  <c r="I56" i="6"/>
  <c r="J56" i="6" s="1"/>
  <c r="G2766" i="6"/>
  <c r="G7110" i="6"/>
  <c r="I536" i="6"/>
  <c r="J536" i="6" s="1"/>
  <c r="I4879" i="6"/>
  <c r="J4879" i="6" s="1"/>
  <c r="I3535" i="6"/>
  <c r="J3535" i="6" s="1"/>
  <c r="I6511" i="6"/>
  <c r="J6511" i="6" s="1"/>
  <c r="I4615" i="6"/>
  <c r="J4615" i="6" s="1"/>
  <c r="I7784" i="6"/>
  <c r="J7784" i="6" s="1"/>
  <c r="I7903" i="6"/>
  <c r="J7903" i="6" s="1"/>
  <c r="I3176" i="6"/>
  <c r="J3176" i="6" s="1"/>
  <c r="I5336" i="6"/>
  <c r="J5336" i="6" s="1"/>
  <c r="I7064" i="6"/>
  <c r="J7064" i="6" s="1"/>
  <c r="I8264" i="6"/>
  <c r="J8264" i="6" s="1"/>
  <c r="I7088" i="6"/>
  <c r="J7088" i="6" s="1"/>
  <c r="I4783" i="6"/>
  <c r="J4783" i="6" s="1"/>
  <c r="G33" i="5"/>
  <c r="I4807" i="6"/>
  <c r="J4807" i="6" s="1"/>
  <c r="I5216" i="6"/>
  <c r="J5216" i="6" s="1"/>
  <c r="I1664" i="6"/>
  <c r="J1664" i="6" s="1"/>
  <c r="I4303" i="6"/>
  <c r="J4303" i="6" s="1"/>
  <c r="I752" i="6"/>
  <c r="J752" i="6" s="1"/>
  <c r="I4424" i="6"/>
  <c r="J4424" i="6" s="1"/>
  <c r="I6392" i="6"/>
  <c r="J6392" i="6" s="1"/>
  <c r="I6415" i="6"/>
  <c r="J6415" i="6" s="1"/>
  <c r="I6584" i="6"/>
  <c r="J6584" i="6" s="1"/>
  <c r="I1375" i="6"/>
  <c r="J1375" i="6" s="1"/>
  <c r="I4327" i="6"/>
  <c r="J4327" i="6" s="1"/>
  <c r="G3198" i="6"/>
  <c r="G8142" i="6"/>
  <c r="G3822" i="6"/>
  <c r="I4855" i="6"/>
  <c r="J4855" i="6" s="1"/>
  <c r="I5528" i="6"/>
  <c r="J5528" i="6" s="1"/>
  <c r="I4207" i="6"/>
  <c r="J4207" i="6" s="1"/>
  <c r="I32" i="6"/>
  <c r="J32" i="6" s="1"/>
  <c r="G4518" i="6"/>
  <c r="I6464" i="6"/>
  <c r="J6464" i="6" s="1"/>
  <c r="I1063" i="6"/>
  <c r="J1063" i="6" s="1"/>
  <c r="M33" i="5"/>
  <c r="N33" i="5" s="1"/>
  <c r="O34" i="5" s="1"/>
  <c r="E33" i="5"/>
  <c r="I8168" i="6"/>
  <c r="J8168" i="6" s="1"/>
  <c r="N8" i="5"/>
  <c r="I3895" i="6"/>
  <c r="J3895" i="6" s="1"/>
  <c r="I3152" i="6"/>
  <c r="J3152" i="6" s="1"/>
  <c r="I4063" i="6"/>
  <c r="J4063" i="6" s="1"/>
  <c r="I4183" i="6"/>
  <c r="J4183" i="6" s="1"/>
  <c r="I5720" i="6"/>
  <c r="J5720" i="6" s="1"/>
  <c r="G3846" i="6"/>
  <c r="G8286" i="6"/>
  <c r="I4591" i="6"/>
  <c r="J4591" i="6" s="1"/>
  <c r="I343" i="6"/>
  <c r="J343" i="6" s="1"/>
  <c r="G4014" i="6"/>
  <c r="G4566" i="6"/>
  <c r="I4735" i="6"/>
  <c r="J4735" i="6" s="1"/>
  <c r="I5768" i="6"/>
  <c r="J5768" i="6" s="1"/>
  <c r="I8216" i="6"/>
  <c r="J8216" i="6" s="1"/>
  <c r="I3607" i="6"/>
  <c r="J3607" i="6" s="1"/>
  <c r="I4903" i="6"/>
  <c r="J4903" i="6" s="1"/>
  <c r="I463" i="6"/>
  <c r="J463" i="6" s="1"/>
  <c r="I3799" i="6"/>
  <c r="J3799" i="6" s="1"/>
  <c r="G390" i="6"/>
  <c r="G5214" i="6"/>
  <c r="I3871" i="6"/>
  <c r="J3871" i="6" s="1"/>
  <c r="I8118" i="6"/>
  <c r="J8118" i="6" s="1"/>
  <c r="I8119" i="6"/>
  <c r="J8119" i="6" s="1"/>
  <c r="I2503" i="6"/>
  <c r="J2503" i="6" s="1"/>
  <c r="I7831" i="6"/>
  <c r="J7831" i="6" s="1"/>
  <c r="I1183" i="6"/>
  <c r="J1183" i="6" s="1"/>
  <c r="I7856" i="6"/>
  <c r="J7856" i="6" s="1"/>
  <c r="I3679" i="6"/>
  <c r="J3679" i="6" s="1"/>
  <c r="I8407" i="6"/>
  <c r="J8407" i="6" s="1"/>
  <c r="I6535" i="6"/>
  <c r="J6535" i="6" s="1"/>
  <c r="I3751" i="6"/>
  <c r="J3751" i="6" s="1"/>
  <c r="I8312" i="6"/>
  <c r="J8312" i="6" s="1"/>
  <c r="I2239" i="6"/>
  <c r="J2239" i="6" s="1"/>
  <c r="I6103" i="6"/>
  <c r="J6103" i="6" s="1"/>
  <c r="I3007" i="6"/>
  <c r="J3007" i="6" s="1"/>
  <c r="I3463" i="6"/>
  <c r="J3463" i="6" s="1"/>
  <c r="I6655" i="6"/>
  <c r="J6655" i="6" s="1"/>
  <c r="I3655" i="6"/>
  <c r="J3655" i="6" s="1"/>
  <c r="I4711" i="6"/>
  <c r="J4711" i="6" s="1"/>
  <c r="I4471" i="6"/>
  <c r="J4471" i="6" s="1"/>
  <c r="I1903" i="6"/>
  <c r="J1903" i="6" s="1"/>
  <c r="I1927" i="6"/>
  <c r="J1927" i="6" s="1"/>
  <c r="I224" i="6"/>
  <c r="J224" i="6" s="1"/>
  <c r="I7928" i="6"/>
  <c r="J7928" i="6" s="1"/>
  <c r="I2215" i="6"/>
  <c r="J2215" i="6" s="1"/>
  <c r="I4999" i="6"/>
  <c r="J4999" i="6" s="1"/>
  <c r="I2167" i="6"/>
  <c r="J2167" i="6" s="1"/>
  <c r="I5264" i="6"/>
  <c r="J5264" i="6" s="1"/>
  <c r="I1855" i="6"/>
  <c r="J1855" i="6" s="1"/>
  <c r="I1447" i="6"/>
  <c r="J1447" i="6" s="1"/>
  <c r="I5839" i="6"/>
  <c r="J5839" i="6" s="1"/>
  <c r="I5312" i="6"/>
  <c r="J5312" i="6" s="1"/>
  <c r="I4639" i="6"/>
  <c r="J4639" i="6" s="1"/>
  <c r="I3847" i="6"/>
  <c r="J3847" i="6" s="1"/>
  <c r="I8360" i="6"/>
  <c r="J8360" i="6" s="1"/>
  <c r="G366" i="6"/>
  <c r="G1614" i="6"/>
  <c r="G5334" i="6"/>
  <c r="G8238" i="6"/>
  <c r="G462" i="6"/>
  <c r="G1278" i="6"/>
  <c r="G1878" i="6"/>
  <c r="G3774" i="6"/>
  <c r="G4902" i="6"/>
  <c r="G5478" i="6"/>
  <c r="G8094" i="6"/>
  <c r="G1134" i="6"/>
  <c r="G510" i="6"/>
  <c r="G3438" i="6"/>
  <c r="G6390" i="6"/>
  <c r="G2142" i="6"/>
  <c r="G1950" i="6"/>
  <c r="G3750" i="6"/>
  <c r="G4038" i="6"/>
  <c r="G4062" i="6"/>
  <c r="G4590" i="6"/>
  <c r="G6294" i="6"/>
  <c r="G7758" i="6"/>
  <c r="G1014" i="6"/>
  <c r="G1638" i="6"/>
  <c r="G2046" i="6"/>
  <c r="G3942" i="6"/>
  <c r="G3270" i="6"/>
  <c r="G4134" i="6"/>
  <c r="G4638" i="6"/>
  <c r="G5454" i="6"/>
  <c r="G6366" i="6"/>
  <c r="G6726" i="6"/>
  <c r="G6774" i="6"/>
  <c r="G7230" i="6"/>
  <c r="G7206" i="6"/>
  <c r="G7614" i="6"/>
  <c r="G8382" i="6"/>
  <c r="G606" i="6"/>
  <c r="G798" i="6"/>
  <c r="G1302" i="6"/>
  <c r="G1806" i="6"/>
  <c r="G1974" i="6"/>
  <c r="G2862" i="6"/>
  <c r="G3318" i="6"/>
  <c r="G4710" i="6"/>
  <c r="G4686" i="6"/>
  <c r="G5694" i="6"/>
  <c r="G6054" i="6"/>
  <c r="G7278" i="6"/>
  <c r="G7830" i="6"/>
  <c r="G8070" i="6"/>
  <c r="G1230" i="6"/>
  <c r="G630" i="6"/>
  <c r="G1062" i="6"/>
  <c r="G822" i="6"/>
  <c r="G246" i="6"/>
  <c r="G534" i="6"/>
  <c r="G1326" i="6"/>
  <c r="G1782" i="6"/>
  <c r="G2574" i="6"/>
  <c r="G1926" i="6"/>
  <c r="G2670" i="6"/>
  <c r="G2790" i="6"/>
  <c r="G2070" i="6"/>
  <c r="G2478" i="6"/>
  <c r="G3366" i="6"/>
  <c r="G3006" i="6"/>
  <c r="G4158" i="6"/>
  <c r="G3510" i="6"/>
  <c r="G2742" i="6"/>
  <c r="G3462" i="6"/>
  <c r="G4182" i="6"/>
  <c r="G5046" i="6"/>
  <c r="G4206" i="6"/>
  <c r="G4758" i="6"/>
  <c r="G4326" i="6"/>
  <c r="G5094" i="6"/>
  <c r="G4734" i="6"/>
  <c r="G5574" i="6"/>
  <c r="G5790" i="6"/>
  <c r="G5550" i="6"/>
  <c r="G5862" i="6"/>
  <c r="G6078" i="6"/>
  <c r="G6150" i="6"/>
  <c r="G6414" i="6"/>
  <c r="G6534" i="6"/>
  <c r="G6894" i="6"/>
  <c r="G7326" i="6"/>
  <c r="R7323" i="6" s="1"/>
  <c r="R311" i="2" s="1"/>
  <c r="G6942" i="6"/>
  <c r="G7302" i="6"/>
  <c r="R7299" i="6" s="1"/>
  <c r="R310" i="2" s="1"/>
  <c r="G7878" i="6"/>
  <c r="G7998" i="6"/>
  <c r="G8334" i="6"/>
  <c r="G8166" i="6"/>
  <c r="G726" i="6"/>
  <c r="G102" i="6"/>
  <c r="G1542" i="6"/>
  <c r="G1758" i="6"/>
  <c r="G3678" i="6"/>
  <c r="G3870" i="6"/>
  <c r="G5262" i="6"/>
  <c r="G5358" i="6"/>
  <c r="G6270" i="6"/>
  <c r="G6678" i="6"/>
  <c r="G7590" i="6"/>
  <c r="G198" i="6"/>
  <c r="G1710" i="6"/>
  <c r="G3174" i="6"/>
  <c r="G3894" i="6"/>
  <c r="G5646" i="6"/>
  <c r="G8406" i="6"/>
  <c r="G1038" i="6"/>
  <c r="G1686" i="6"/>
  <c r="G2622" i="6"/>
  <c r="G2406" i="6"/>
  <c r="G3966" i="6"/>
  <c r="G4950" i="6"/>
  <c r="G4230" i="6"/>
  <c r="G5526" i="6"/>
  <c r="G5742" i="6"/>
  <c r="G6462" i="6"/>
  <c r="G7254" i="6"/>
  <c r="G7974" i="6"/>
  <c r="G54" i="6"/>
  <c r="G1350" i="6"/>
  <c r="G678" i="6"/>
  <c r="G1158" i="6"/>
  <c r="G870" i="6"/>
  <c r="G318" i="6"/>
  <c r="G582" i="6"/>
  <c r="G1374" i="6"/>
  <c r="G1854" i="6"/>
  <c r="G2838" i="6"/>
  <c r="G2022" i="6"/>
  <c r="G1518" i="6"/>
  <c r="G2814" i="6"/>
  <c r="G2190" i="6"/>
  <c r="G2502" i="6"/>
  <c r="G3390" i="6"/>
  <c r="G3150" i="6"/>
  <c r="G2694" i="6"/>
  <c r="G3606" i="6"/>
  <c r="G2910" i="6"/>
  <c r="G3534" i="6"/>
  <c r="G4278" i="6"/>
  <c r="G5142" i="6"/>
  <c r="G4302" i="6"/>
  <c r="G4974" i="6"/>
  <c r="G4494" i="6"/>
  <c r="G5190" i="6"/>
  <c r="G4782" i="6"/>
  <c r="G5670" i="6"/>
  <c r="G5814" i="6"/>
  <c r="G5598" i="6"/>
  <c r="G5934" i="6"/>
  <c r="G6102" i="6"/>
  <c r="G6918" i="6"/>
  <c r="G6438" i="6"/>
  <c r="G6558" i="6"/>
  <c r="G6990" i="6"/>
  <c r="G7374" i="6"/>
  <c r="R7371" i="6" s="1"/>
  <c r="R313" i="2" s="1"/>
  <c r="G6966" i="6"/>
  <c r="G7350" i="6"/>
  <c r="R7347" i="6" s="1"/>
  <c r="R312" i="2" s="1"/>
  <c r="G7926" i="6"/>
  <c r="G7470" i="6"/>
  <c r="R7467" i="6" s="1"/>
  <c r="R317" i="2" s="1"/>
  <c r="G8022" i="6"/>
  <c r="G8262" i="6"/>
  <c r="G990" i="6"/>
  <c r="G414" i="6"/>
  <c r="G2454" i="6"/>
  <c r="G2982" i="6"/>
  <c r="G3246" i="6"/>
  <c r="G4614" i="6"/>
  <c r="G5406" i="6"/>
  <c r="G7494" i="6"/>
  <c r="R7491" i="6" s="1"/>
  <c r="R318" i="2" s="1"/>
  <c r="G8358" i="6"/>
  <c r="G750" i="6"/>
  <c r="G2166" i="6"/>
  <c r="G2310" i="6"/>
  <c r="G2598" i="6"/>
  <c r="G4086" i="6"/>
  <c r="G4926" i="6"/>
  <c r="G6318" i="6"/>
  <c r="G7854" i="6"/>
  <c r="G222" i="6"/>
  <c r="G2430" i="6"/>
  <c r="G2382" i="6"/>
  <c r="G3342" i="6"/>
  <c r="G2718" i="6"/>
  <c r="G4110" i="6"/>
  <c r="G4998" i="6"/>
  <c r="G5502" i="6"/>
  <c r="G6030" i="6"/>
  <c r="G6798" i="6"/>
  <c r="G6846" i="6"/>
  <c r="G7950" i="6"/>
  <c r="G78" i="6"/>
  <c r="G774" i="6"/>
  <c r="G1254" i="6"/>
  <c r="G1086" i="6"/>
  <c r="G126" i="6"/>
  <c r="G654" i="6"/>
  <c r="G1446" i="6"/>
  <c r="G1902" i="6"/>
  <c r="G3102" i="6"/>
  <c r="G2118" i="6"/>
  <c r="G1590" i="6"/>
  <c r="G3030" i="6"/>
  <c r="G2214" i="6"/>
  <c r="G2526" i="6"/>
  <c r="G3414" i="6"/>
  <c r="G3222" i="6"/>
  <c r="G2886" i="6"/>
  <c r="G3702" i="6"/>
  <c r="G2958" i="6"/>
  <c r="G3630" i="6"/>
  <c r="G4374" i="6"/>
  <c r="G5238" i="6"/>
  <c r="G4422" i="6"/>
  <c r="G5070" i="6"/>
  <c r="G4542" i="6"/>
  <c r="G4254" i="6"/>
  <c r="G5022" i="6"/>
  <c r="G5766" i="6"/>
  <c r="G5910" i="6"/>
  <c r="G5718" i="6"/>
  <c r="G6006" i="6"/>
  <c r="G6174" i="6"/>
  <c r="G6342" i="6"/>
  <c r="G6606" i="6"/>
  <c r="G6654" i="6"/>
  <c r="G7038" i="6"/>
  <c r="G7446" i="6"/>
  <c r="R7443" i="6" s="1"/>
  <c r="R316" i="2" s="1"/>
  <c r="G7014" i="6"/>
  <c r="G7422" i="6"/>
  <c r="R7419" i="6" s="1"/>
  <c r="R315" i="2" s="1"/>
  <c r="G8190" i="6"/>
  <c r="G7686" i="6"/>
  <c r="G8118" i="6"/>
  <c r="G8310" i="6"/>
  <c r="G702" i="6"/>
  <c r="G1206" i="6"/>
  <c r="G2286" i="6"/>
  <c r="G3126" i="6"/>
  <c r="G4854" i="6"/>
  <c r="G4878" i="6"/>
  <c r="G5430" i="6"/>
  <c r="G6486" i="6"/>
  <c r="G7182" i="6"/>
  <c r="G7710" i="6"/>
  <c r="G7158" i="6"/>
  <c r="G7806" i="6"/>
  <c r="G6" i="6"/>
  <c r="G966" i="6"/>
  <c r="G486" i="6"/>
  <c r="G2550" i="6"/>
  <c r="G3294" i="6"/>
  <c r="G4662" i="6"/>
  <c r="G5622" i="6"/>
  <c r="G7662" i="6"/>
  <c r="G7902" i="6"/>
  <c r="G30" i="6"/>
  <c r="G3990" i="6"/>
  <c r="H8" i="5"/>
  <c r="G7424" i="6" s="1"/>
  <c r="G342" i="6"/>
  <c r="G174" i="6"/>
  <c r="G846" i="6"/>
  <c r="G438" i="6"/>
  <c r="G1110" i="6"/>
  <c r="G150" i="6"/>
  <c r="G894" i="6"/>
  <c r="G1470" i="6"/>
  <c r="G1998" i="6"/>
  <c r="G1398" i="6"/>
  <c r="G2334" i="6"/>
  <c r="G1734" i="6"/>
  <c r="G1422" i="6"/>
  <c r="G2238" i="6"/>
  <c r="G2646" i="6"/>
  <c r="G3558" i="6"/>
  <c r="G3486" i="6"/>
  <c r="G2934" i="6"/>
  <c r="G3798" i="6"/>
  <c r="G3054" i="6"/>
  <c r="G3726" i="6"/>
  <c r="G4446" i="6"/>
  <c r="G3918" i="6"/>
  <c r="G4470" i="6"/>
  <c r="G5118" i="6"/>
  <c r="G4806" i="6"/>
  <c r="G4350" i="6"/>
  <c r="G5166" i="6"/>
  <c r="G5886" i="6"/>
  <c r="G5958" i="6"/>
  <c r="G5838" i="6"/>
  <c r="G6126" i="6"/>
  <c r="G6198" i="6"/>
  <c r="G6510" i="6"/>
  <c r="G6702" i="6"/>
  <c r="G6750" i="6"/>
  <c r="G7086" i="6"/>
  <c r="G7566" i="6"/>
  <c r="R7563" i="6" s="1"/>
  <c r="R321" i="2" s="1"/>
  <c r="G7062" i="6"/>
  <c r="G6870" i="6"/>
  <c r="G7518" i="6"/>
  <c r="R7515" i="6" s="1"/>
  <c r="R319" i="2" s="1"/>
  <c r="G7734" i="6"/>
  <c r="G8214" i="6"/>
  <c r="I7447" i="6"/>
  <c r="J7447" i="6" s="1"/>
  <c r="I7639" i="6"/>
  <c r="J7639" i="6" s="1"/>
  <c r="I7615" i="6"/>
  <c r="J7615" i="6" s="1"/>
  <c r="I6896" i="6"/>
  <c r="J6896" i="6" s="1"/>
  <c r="I5408" i="6"/>
  <c r="J5408" i="6" s="1"/>
  <c r="I79" i="6"/>
  <c r="J79" i="6" s="1"/>
  <c r="I1519" i="6"/>
  <c r="J1519" i="6" s="1"/>
  <c r="I1424" i="6"/>
  <c r="J1424" i="6" s="1"/>
  <c r="I5480" i="6"/>
  <c r="J5480" i="6" s="1"/>
  <c r="I7808" i="6"/>
  <c r="J7808" i="6" s="1"/>
  <c r="I1999" i="6"/>
  <c r="J1999" i="6" s="1"/>
  <c r="I6848" i="6"/>
  <c r="J6848" i="6" s="1"/>
  <c r="R7395" i="6"/>
  <c r="R314" i="2" s="1"/>
  <c r="R7539" i="6"/>
  <c r="R320" i="2" s="1"/>
  <c r="I534" i="6"/>
  <c r="J534" i="6" s="1"/>
  <c r="I535" i="6"/>
  <c r="J535" i="6" s="1"/>
  <c r="I1615" i="6"/>
  <c r="J1615" i="6" s="1"/>
  <c r="I1759" i="6"/>
  <c r="J1759" i="6" s="1"/>
  <c r="I607" i="6"/>
  <c r="J607" i="6" s="1"/>
  <c r="I5168" i="6"/>
  <c r="J5168" i="6" s="1"/>
  <c r="I1951" i="6"/>
  <c r="J1951" i="6" s="1"/>
  <c r="I5455" i="6"/>
  <c r="J5455" i="6" s="1"/>
  <c r="I248" i="6"/>
  <c r="J248" i="6" s="1"/>
  <c r="I6032" i="6"/>
  <c r="J6032" i="6" s="1"/>
  <c r="I6776" i="6"/>
  <c r="J6776" i="6" s="1"/>
  <c r="I1808" i="6"/>
  <c r="J1808" i="6" s="1"/>
  <c r="I4567" i="6"/>
  <c r="J4567" i="6" s="1"/>
  <c r="I4640" i="6"/>
  <c r="J4640" i="6" s="1"/>
  <c r="I7880" i="6"/>
  <c r="J7880" i="6" s="1"/>
  <c r="I5287" i="6"/>
  <c r="J5287" i="6" s="1"/>
  <c r="I392" i="6"/>
  <c r="J392" i="6" s="1"/>
  <c r="I5144" i="6"/>
  <c r="J5144" i="6" s="1"/>
  <c r="I5360" i="6"/>
  <c r="J5360" i="6" s="1"/>
  <c r="I6056" i="6"/>
  <c r="J6056" i="6" s="1"/>
  <c r="I2623" i="6"/>
  <c r="J2623" i="6" s="1"/>
  <c r="I5623" i="6"/>
  <c r="J5623" i="6" s="1"/>
  <c r="I7904" i="6"/>
  <c r="J7904" i="6" s="1"/>
  <c r="I6368" i="6"/>
  <c r="J6368" i="6" s="1"/>
  <c r="I2359" i="6"/>
  <c r="J2359" i="6" s="1"/>
  <c r="I7400" i="6"/>
  <c r="J7400" i="6" s="1"/>
  <c r="I4447" i="6"/>
  <c r="J4447" i="6" s="1"/>
  <c r="I1567" i="6"/>
  <c r="J1567" i="6" s="1"/>
  <c r="I7184" i="6"/>
  <c r="J7184" i="6" s="1"/>
  <c r="I4039" i="6"/>
  <c r="J4039" i="6" s="1"/>
  <c r="I5984" i="6"/>
  <c r="J5984" i="6" s="1"/>
  <c r="I5887" i="6"/>
  <c r="J5887" i="6" s="1"/>
  <c r="I2958" i="6"/>
  <c r="J2958" i="6" s="1"/>
  <c r="I2959" i="6"/>
  <c r="J2959" i="6" s="1"/>
  <c r="I5647" i="6"/>
  <c r="J5647" i="6" s="1"/>
  <c r="I8383" i="6"/>
  <c r="J8383" i="6" s="1"/>
  <c r="I2047" i="6"/>
  <c r="J2047" i="6" s="1"/>
  <c r="I6704" i="6"/>
  <c r="J6704" i="6" s="1"/>
  <c r="I6968" i="6"/>
  <c r="J6968" i="6" s="1"/>
  <c r="I6872" i="6"/>
  <c r="J6872" i="6" s="1"/>
  <c r="I5047" i="6"/>
  <c r="J5047" i="6" s="1"/>
  <c r="I1688" i="6"/>
  <c r="J1688" i="6" s="1"/>
  <c r="I5288" i="6"/>
  <c r="J5288" i="6" s="1"/>
  <c r="I8144" i="6"/>
  <c r="J8144" i="6" s="1"/>
  <c r="I8336" i="6"/>
  <c r="J8336" i="6" s="1"/>
  <c r="I2720" i="6"/>
  <c r="J2720" i="6" s="1"/>
  <c r="I6656" i="6"/>
  <c r="J6656" i="6" s="1"/>
  <c r="I7208" i="6"/>
  <c r="J7208" i="6" s="1"/>
  <c r="I1975" i="6"/>
  <c r="J1975" i="6" s="1"/>
  <c r="I2840" i="6"/>
  <c r="J2840" i="6" s="1"/>
  <c r="I4159" i="6"/>
  <c r="J4159" i="6" s="1"/>
  <c r="I5672" i="6"/>
  <c r="J5672" i="6" s="1"/>
  <c r="I7232" i="6"/>
  <c r="J7232" i="6" s="1"/>
  <c r="I7256" i="6"/>
  <c r="J7256" i="6" s="1"/>
  <c r="I6487" i="6"/>
  <c r="J6487" i="6" s="1"/>
  <c r="I6824" i="6"/>
  <c r="J6824" i="6" s="1"/>
  <c r="I7712" i="6"/>
  <c r="J7712" i="6" s="1"/>
  <c r="I2624" i="6"/>
  <c r="J2624" i="6" s="1"/>
  <c r="I5912" i="6"/>
  <c r="J5912" i="6" s="1"/>
  <c r="I8048" i="6"/>
  <c r="J8048" i="6" s="1"/>
  <c r="I6944" i="6"/>
  <c r="J6944" i="6" s="1"/>
  <c r="I7736" i="6"/>
  <c r="J7736" i="6" s="1"/>
  <c r="I2527" i="6"/>
  <c r="J2527" i="6" s="1"/>
  <c r="I5696" i="6"/>
  <c r="J5696" i="6" s="1"/>
  <c r="I8192" i="6"/>
  <c r="J8192" i="6" s="1"/>
  <c r="I8072" i="6"/>
  <c r="J8072" i="6" s="1"/>
  <c r="I8288" i="6"/>
  <c r="J8288" i="6" s="1"/>
  <c r="I367" i="6"/>
  <c r="J367" i="6" s="1"/>
  <c r="I2143" i="6"/>
  <c r="J2143" i="6" s="1"/>
  <c r="I7759" i="6"/>
  <c r="J7759" i="6" s="1"/>
  <c r="I2671" i="6"/>
  <c r="J2671" i="6" s="1"/>
  <c r="AA6" i="2"/>
  <c r="AA7" i="2" s="1"/>
  <c r="AA8" i="2" s="1"/>
  <c r="I3248" i="6"/>
  <c r="J3248" i="6" s="1"/>
  <c r="I871" i="6"/>
  <c r="J871" i="6" s="1"/>
  <c r="I7016" i="6"/>
  <c r="J7016" i="6" s="1"/>
  <c r="I7832" i="6"/>
  <c r="J7832" i="6" s="1"/>
  <c r="I247" i="6"/>
  <c r="J247" i="6" s="1"/>
  <c r="I7424" i="6"/>
  <c r="J7424" i="6" s="1"/>
  <c r="I8096" i="6"/>
  <c r="J8096" i="6" s="1"/>
  <c r="I1135" i="6"/>
  <c r="J1135" i="6" s="1"/>
  <c r="I5335" i="6"/>
  <c r="J5335" i="6" s="1"/>
  <c r="I3223" i="6"/>
  <c r="J3223" i="6" s="1"/>
  <c r="I7951" i="6"/>
  <c r="J7951" i="6" s="1"/>
  <c r="I8120" i="6"/>
  <c r="J8120" i="6" s="1"/>
  <c r="I2719" i="6"/>
  <c r="J2719" i="6" s="1"/>
  <c r="I6463" i="6"/>
  <c r="J6463" i="6" s="1"/>
  <c r="I415" i="6"/>
  <c r="J415" i="6" s="1"/>
  <c r="I823" i="6"/>
  <c r="J823" i="6" s="1"/>
  <c r="I6247" i="6"/>
  <c r="J6247" i="6" s="1"/>
  <c r="I3128" i="6"/>
  <c r="J3128" i="6" s="1"/>
  <c r="I4496" i="6"/>
  <c r="J4496" i="6" s="1"/>
  <c r="I5600" i="6"/>
  <c r="J5600" i="6" s="1"/>
  <c r="I7040" i="6"/>
  <c r="J7040" i="6" s="1"/>
  <c r="I7472" i="6"/>
  <c r="J7472" i="6" s="1"/>
  <c r="I8024" i="6"/>
  <c r="J8024" i="6" s="1"/>
  <c r="I3511" i="6"/>
  <c r="J3511" i="6" s="1"/>
  <c r="I103" i="6"/>
  <c r="J103" i="6" s="1"/>
  <c r="I1495" i="6"/>
  <c r="J1495" i="6" s="1"/>
  <c r="I4568" i="6"/>
  <c r="J4568" i="6" s="1"/>
  <c r="I3224" i="6"/>
  <c r="J3224" i="6" s="1"/>
  <c r="I5143" i="6"/>
  <c r="J5143" i="6" s="1"/>
  <c r="I1207" i="6"/>
  <c r="J1207" i="6" s="1"/>
  <c r="I2575" i="6"/>
  <c r="J2575" i="6" s="1"/>
  <c r="I3775" i="6"/>
  <c r="J3775" i="6" s="1"/>
  <c r="I7448" i="6"/>
  <c r="J7448" i="6" s="1"/>
  <c r="I943" i="6"/>
  <c r="J943" i="6" s="1"/>
  <c r="I4759" i="6"/>
  <c r="J4759" i="6" s="1"/>
  <c r="I2863" i="6"/>
  <c r="J2863" i="6" s="1"/>
  <c r="I799" i="6"/>
  <c r="J799" i="6" s="1"/>
  <c r="I2600" i="6"/>
  <c r="J2600" i="6" s="1"/>
  <c r="I5456" i="6"/>
  <c r="J5456" i="6" s="1"/>
  <c r="I6728" i="6"/>
  <c r="J6728" i="6" s="1"/>
  <c r="I632" i="6"/>
  <c r="J632" i="6" s="1"/>
  <c r="I511" i="6"/>
  <c r="J511" i="6" s="1"/>
  <c r="I4423" i="6"/>
  <c r="J4423" i="6" s="1"/>
  <c r="I2383" i="6"/>
  <c r="J2383" i="6" s="1"/>
  <c r="I6823" i="6"/>
  <c r="J6823" i="6" s="1"/>
  <c r="I5215" i="6"/>
  <c r="J5215" i="6" s="1"/>
  <c r="I6200" i="6"/>
  <c r="J6200" i="6" s="1"/>
  <c r="I7495" i="6"/>
  <c r="J7495" i="6" s="1"/>
  <c r="I6295" i="6"/>
  <c r="J6295" i="6" s="1"/>
  <c r="I5239" i="6"/>
  <c r="J5239" i="6" s="1"/>
  <c r="I2768" i="6"/>
  <c r="J2768" i="6" s="1"/>
  <c r="I5167" i="6"/>
  <c r="J5167" i="6" s="1"/>
  <c r="I2551" i="6"/>
  <c r="J2551" i="6" s="1"/>
  <c r="I6055" i="6"/>
  <c r="J6055" i="6" s="1"/>
  <c r="I7927" i="6"/>
  <c r="J7927" i="6" s="1"/>
  <c r="I7687" i="6"/>
  <c r="J7687" i="6" s="1"/>
  <c r="I7975" i="6"/>
  <c r="J7975" i="6" s="1"/>
  <c r="I5191" i="6"/>
  <c r="J5191" i="6" s="1"/>
  <c r="I271" i="6"/>
  <c r="J271" i="6" s="1"/>
  <c r="I3727" i="6"/>
  <c r="J3727" i="6" s="1"/>
  <c r="I4111" i="6"/>
  <c r="J4111" i="6" s="1"/>
  <c r="I3031" i="6"/>
  <c r="J3031" i="6" s="1"/>
  <c r="I295" i="6"/>
  <c r="J295" i="6" s="1"/>
  <c r="I5119" i="6"/>
  <c r="J5119" i="6" s="1"/>
  <c r="I919" i="6"/>
  <c r="J919" i="6" s="1"/>
  <c r="I6752" i="6"/>
  <c r="J6752" i="6" s="1"/>
  <c r="I8047" i="6"/>
  <c r="J8047" i="6" s="1"/>
  <c r="I3295" i="6"/>
  <c r="J3295" i="6" s="1"/>
  <c r="I6319" i="6"/>
  <c r="J6319" i="6" s="1"/>
  <c r="I8167" i="6"/>
  <c r="J8167" i="6" s="1"/>
  <c r="I1735" i="6"/>
  <c r="J1735" i="6" s="1"/>
  <c r="I703" i="6"/>
  <c r="J703" i="6" s="1"/>
  <c r="I7423" i="6"/>
  <c r="J7423" i="6" s="1"/>
  <c r="I7304" i="6"/>
  <c r="J7304" i="6" s="1"/>
  <c r="I488" i="6"/>
  <c r="J488" i="6" s="1"/>
  <c r="I7352" i="6"/>
  <c r="J7352" i="6" s="1"/>
  <c r="I6127" i="6"/>
  <c r="J6127" i="6" s="1"/>
  <c r="I2240" i="6"/>
  <c r="J2240" i="6" s="1"/>
  <c r="I4760" i="6"/>
  <c r="J4760" i="6" s="1"/>
  <c r="I4927" i="6"/>
  <c r="J4927" i="6" s="1"/>
  <c r="I7664" i="6"/>
  <c r="J7664" i="6" s="1"/>
  <c r="I4880" i="6"/>
  <c r="J4880" i="6" s="1"/>
  <c r="I5791" i="6"/>
  <c r="J5791" i="6" s="1"/>
  <c r="I3079" i="6"/>
  <c r="J3079" i="6" s="1"/>
  <c r="I7952" i="6"/>
  <c r="J7952" i="6" s="1"/>
  <c r="I6007" i="6"/>
  <c r="J6007" i="6" s="1"/>
  <c r="I2935" i="6"/>
  <c r="J2935" i="6" s="1"/>
  <c r="I5624" i="6"/>
  <c r="J5624" i="6" s="1"/>
  <c r="I7688" i="6"/>
  <c r="J7688" i="6" s="1"/>
  <c r="I6223" i="6"/>
  <c r="J6223" i="6" s="1"/>
  <c r="I4495" i="6"/>
  <c r="J4495" i="6" s="1"/>
  <c r="I6751" i="6"/>
  <c r="J6751" i="6" s="1"/>
  <c r="I800" i="6"/>
  <c r="J800" i="6" s="1"/>
  <c r="I5695" i="6"/>
  <c r="J5695" i="6" s="1"/>
  <c r="I727" i="6"/>
  <c r="J727" i="6" s="1"/>
  <c r="I5383" i="6"/>
  <c r="J5383" i="6" s="1"/>
  <c r="I2455" i="6"/>
  <c r="J2455" i="6" s="1"/>
  <c r="I2887" i="6"/>
  <c r="J2887" i="6" s="1"/>
  <c r="I487" i="6"/>
  <c r="J487" i="6" s="1"/>
  <c r="I1327" i="6"/>
  <c r="J1327" i="6" s="1"/>
  <c r="I2767" i="6"/>
  <c r="J2767" i="6" s="1"/>
  <c r="I7735" i="6"/>
  <c r="J7735" i="6" s="1"/>
  <c r="I7879" i="6"/>
  <c r="J7879" i="6" s="1"/>
  <c r="I7855" i="6"/>
  <c r="J7855" i="6" s="1"/>
  <c r="I7807" i="6"/>
  <c r="J7807" i="6" s="1"/>
  <c r="I7783" i="6"/>
  <c r="J7783" i="6" s="1"/>
  <c r="I4399" i="6"/>
  <c r="J4399" i="6" s="1"/>
  <c r="I1639" i="6"/>
  <c r="J1639" i="6" s="1"/>
  <c r="I1255" i="6"/>
  <c r="J1255" i="6" s="1"/>
  <c r="I6775" i="6"/>
  <c r="J6775" i="6" s="1"/>
  <c r="I895" i="6"/>
  <c r="J895" i="6" s="1"/>
  <c r="I7711" i="6"/>
  <c r="J7711" i="6" s="1"/>
  <c r="I1111" i="6"/>
  <c r="J1111" i="6" s="1"/>
  <c r="I679" i="6"/>
  <c r="J679" i="6" s="1"/>
  <c r="I3319" i="6"/>
  <c r="J3319" i="6" s="1"/>
  <c r="I8191" i="6"/>
  <c r="J8191" i="6" s="1"/>
  <c r="I7543" i="6"/>
  <c r="J7543" i="6" s="1"/>
  <c r="I7015" i="6"/>
  <c r="J7015" i="6" s="1"/>
  <c r="I5575" i="6"/>
  <c r="J5575" i="6" s="1"/>
  <c r="I2264" i="6"/>
  <c r="J2264" i="6" s="1"/>
  <c r="I4616" i="6"/>
  <c r="J4616" i="6" s="1"/>
  <c r="I6367" i="6"/>
  <c r="J6367" i="6" s="1"/>
  <c r="I7087" i="6"/>
  <c r="J7087" i="6" s="1"/>
  <c r="I6871" i="6"/>
  <c r="J6871" i="6" s="1"/>
  <c r="I7519" i="6"/>
  <c r="J7519" i="6" s="1"/>
  <c r="I5743" i="6"/>
  <c r="J5743" i="6" s="1"/>
  <c r="I7255" i="6"/>
  <c r="J7255" i="6" s="1"/>
  <c r="I5983" i="6"/>
  <c r="J5983" i="6" s="1"/>
  <c r="I4928" i="6"/>
  <c r="J4928" i="6" s="1"/>
  <c r="I6847" i="6"/>
  <c r="J6847" i="6" s="1"/>
  <c r="I5479" i="6"/>
  <c r="J5479" i="6" s="1"/>
  <c r="I7231" i="6"/>
  <c r="J7231" i="6" s="1"/>
  <c r="I5359" i="6"/>
  <c r="J5359" i="6" s="1"/>
  <c r="I5959" i="6"/>
  <c r="J5959" i="6" s="1"/>
  <c r="I5551" i="6"/>
  <c r="J5551" i="6" s="1"/>
  <c r="I1711" i="6"/>
  <c r="J1711" i="6" s="1"/>
  <c r="I8023" i="6"/>
  <c r="J8023" i="6" s="1"/>
  <c r="I3367" i="6"/>
  <c r="J3367" i="6" s="1"/>
  <c r="I1039" i="6"/>
  <c r="J1039" i="6" s="1"/>
  <c r="I751" i="6"/>
  <c r="J751" i="6" s="1"/>
  <c r="I7999" i="6"/>
  <c r="J7999" i="6" s="1"/>
  <c r="I6991" i="6"/>
  <c r="J6991" i="6" s="1"/>
  <c r="I6799" i="6"/>
  <c r="J6799" i="6" s="1"/>
  <c r="I6031" i="6"/>
  <c r="J6031" i="6" s="1"/>
  <c r="I3151" i="6"/>
  <c r="J3151" i="6" s="1"/>
  <c r="I1015" i="6"/>
  <c r="J1015" i="6" s="1"/>
  <c r="I175" i="6"/>
  <c r="J175" i="6" s="1"/>
  <c r="H656" i="6" a="1"/>
  <c r="H656" i="6" s="1"/>
  <c r="I656" i="6" s="1"/>
  <c r="J656" i="6" s="1"/>
  <c r="H1016" i="6" a="1"/>
  <c r="H1016" i="6" s="1"/>
  <c r="I1016" i="6" s="1"/>
  <c r="J1016" i="6" s="1"/>
  <c r="H1304" i="6" a="1"/>
  <c r="H1304" i="6" s="1"/>
  <c r="I1304" i="6" s="1"/>
  <c r="J1304" i="6" s="1"/>
  <c r="H104" i="6" a="1"/>
  <c r="H104" i="6" s="1"/>
  <c r="I104" i="6" s="1"/>
  <c r="J104" i="6" s="1"/>
  <c r="H848" i="6" a="1"/>
  <c r="H848" i="6" s="1"/>
  <c r="I848" i="6" s="1"/>
  <c r="J848" i="6" s="1"/>
  <c r="H368" i="6" a="1"/>
  <c r="H368" i="6" s="1"/>
  <c r="I368" i="6" s="1"/>
  <c r="J368" i="6" s="1"/>
  <c r="I824" i="6"/>
  <c r="J824" i="6" s="1"/>
  <c r="H1136" i="6" a="1"/>
  <c r="H1136" i="6" s="1"/>
  <c r="I1136" i="6" s="1"/>
  <c r="J1136" i="6" s="1"/>
  <c r="H200" i="6" a="1"/>
  <c r="H200" i="6" s="1"/>
  <c r="I200" i="6" s="1"/>
  <c r="J200" i="6" s="1"/>
  <c r="H320" i="6" a="1"/>
  <c r="H320" i="6" s="1"/>
  <c r="I320" i="6" s="1"/>
  <c r="J320" i="6" s="1"/>
  <c r="H704" i="6" a="1"/>
  <c r="H704" i="6" s="1"/>
  <c r="I704" i="6" s="1"/>
  <c r="J704" i="6" s="1"/>
  <c r="H1160" i="6" a="1"/>
  <c r="H1160" i="6" s="1"/>
  <c r="I1160" i="6" s="1"/>
  <c r="J1160" i="6" s="1"/>
  <c r="I1520" i="6"/>
  <c r="J1520" i="6" s="1"/>
  <c r="H2000" i="6" a="1"/>
  <c r="H2000" i="6" s="1"/>
  <c r="I2000" i="6" s="1"/>
  <c r="J2000" i="6" s="1"/>
  <c r="I2576" i="6"/>
  <c r="J2576" i="6" s="1"/>
  <c r="H1472" i="6" a="1"/>
  <c r="H1472" i="6" s="1"/>
  <c r="I1472" i="6" s="1"/>
  <c r="J1472" i="6" s="1"/>
  <c r="H2024" i="6" a="1"/>
  <c r="H2024" i="6" s="1"/>
  <c r="I2024" i="6" s="1"/>
  <c r="J2024" i="6" s="1"/>
  <c r="I2216" i="6"/>
  <c r="J2216" i="6" s="1"/>
  <c r="I2312" i="6"/>
  <c r="J2312" i="6" s="1"/>
  <c r="H2960" i="6" a="1"/>
  <c r="H2960" i="6" s="1"/>
  <c r="I2960" i="6" s="1"/>
  <c r="J2960" i="6" s="1"/>
  <c r="H2456" i="6" a="1"/>
  <c r="H2456" i="6" s="1"/>
  <c r="I2456" i="6" s="1"/>
  <c r="J2456" i="6" s="1"/>
  <c r="I1736" i="6"/>
  <c r="J1736" i="6" s="1"/>
  <c r="H2072" i="6" a="1"/>
  <c r="H2072" i="6" s="1"/>
  <c r="I2072" i="6" s="1"/>
  <c r="J2072" i="6" s="1"/>
  <c r="I2504" i="6"/>
  <c r="J2504" i="6" s="1"/>
  <c r="H3464" i="6" a="1"/>
  <c r="H3464" i="6" s="1"/>
  <c r="I3464" i="6" s="1"/>
  <c r="J3464" i="6" s="1"/>
  <c r="H3848" i="6" a="1"/>
  <c r="H3848" i="6" s="1"/>
  <c r="I3848" i="6" s="1"/>
  <c r="J3848" i="6" s="1"/>
  <c r="H2936" i="6" a="1"/>
  <c r="H2936" i="6" s="1"/>
  <c r="I2936" i="6" s="1"/>
  <c r="J2936" i="6" s="1"/>
  <c r="H3392" i="6" a="1"/>
  <c r="H3392" i="6" s="1"/>
  <c r="I3392" i="6" s="1"/>
  <c r="J3392" i="6" s="1"/>
  <c r="H3680" i="6" a="1"/>
  <c r="H3680" i="6" s="1"/>
  <c r="I3680" i="6" s="1"/>
  <c r="J3680" i="6" s="1"/>
  <c r="H3008" i="6" a="1"/>
  <c r="H3008" i="6" s="1"/>
  <c r="I3008" i="6" s="1"/>
  <c r="J3008" i="6" s="1"/>
  <c r="H3608" i="6" a="1"/>
  <c r="H3608" i="6" s="1"/>
  <c r="I3608" i="6" s="1"/>
  <c r="J3608" i="6" s="1"/>
  <c r="H4064" i="6" a="1"/>
  <c r="H4064" i="6" s="1"/>
  <c r="I4064" i="6" s="1"/>
  <c r="J4064" i="6" s="1"/>
  <c r="H3632" i="6" a="1"/>
  <c r="H3632" i="6" s="1"/>
  <c r="I3632" i="6" s="1"/>
  <c r="J3632" i="6" s="1"/>
  <c r="H3896" i="6" a="1"/>
  <c r="H3896" i="6" s="1"/>
  <c r="I3896" i="6" s="1"/>
  <c r="J3896" i="6" s="1"/>
  <c r="H4352" i="6" a="1"/>
  <c r="H4352" i="6" s="1"/>
  <c r="I4352" i="6" s="1"/>
  <c r="J4352" i="6" s="1"/>
  <c r="H4280" i="6" a="1"/>
  <c r="H4280" i="6" s="1"/>
  <c r="I4280" i="6" s="1"/>
  <c r="J4280" i="6" s="1"/>
  <c r="I4736" i="6"/>
  <c r="J4736" i="6" s="1"/>
  <c r="H4976" i="6" a="1"/>
  <c r="H4976" i="6" s="1"/>
  <c r="I4976" i="6" s="1"/>
  <c r="J4976" i="6" s="1"/>
  <c r="H4112" i="6" a="1"/>
  <c r="H4112" i="6" s="1"/>
  <c r="I4112" i="6" s="1"/>
  <c r="J4112" i="6" s="1"/>
  <c r="H4472" i="6" a="1"/>
  <c r="H4472" i="6" s="1"/>
  <c r="I4472" i="6" s="1"/>
  <c r="J4472" i="6" s="1"/>
  <c r="H5096" i="6" a="1"/>
  <c r="H5096" i="6" s="1"/>
  <c r="I5096" i="6" s="1"/>
  <c r="J5096" i="6" s="1"/>
  <c r="H4328" i="6" a="1"/>
  <c r="H4328" i="6" s="1"/>
  <c r="I4328" i="6" s="1"/>
  <c r="J4328" i="6" s="1"/>
  <c r="I4712" i="6"/>
  <c r="J4712" i="6" s="1"/>
  <c r="H5960" i="6" a="1"/>
  <c r="H5960" i="6" s="1"/>
  <c r="I5960" i="6" s="1"/>
  <c r="J5960" i="6" s="1"/>
  <c r="I5864" i="6"/>
  <c r="J5864" i="6" s="1"/>
  <c r="H6272" i="6" a="1"/>
  <c r="H6272" i="6" s="1"/>
  <c r="I6272" i="6" s="1"/>
  <c r="J6272" i="6" s="1"/>
  <c r="H6128" i="6" a="1"/>
  <c r="H6128" i="6" s="1"/>
  <c r="I6128" i="6" s="1"/>
  <c r="J6128" i="6" s="1"/>
  <c r="I6320" i="6"/>
  <c r="J6320" i="6" s="1"/>
  <c r="H6440" i="6" a="1"/>
  <c r="H6440" i="6" s="1"/>
  <c r="I6440" i="6" s="1"/>
  <c r="J6440" i="6" s="1"/>
  <c r="I6536" i="6"/>
  <c r="J6536" i="6" s="1"/>
  <c r="I7616" i="6"/>
  <c r="J7616" i="6" s="1"/>
  <c r="H7520" i="6" a="1"/>
  <c r="H7520" i="6" s="1"/>
  <c r="I7520" i="6" s="1"/>
  <c r="J7520" i="6" s="1"/>
  <c r="I8408" i="6"/>
  <c r="J8408" i="6" s="1"/>
  <c r="I1087" i="6"/>
  <c r="J1087" i="6" s="1"/>
  <c r="I223" i="6"/>
  <c r="J223" i="6" s="1"/>
  <c r="I8215" i="6"/>
  <c r="J8215" i="6" s="1"/>
  <c r="I7135" i="6"/>
  <c r="J7135" i="6" s="1"/>
  <c r="I6943" i="6"/>
  <c r="J6943" i="6" s="1"/>
  <c r="I5815" i="6"/>
  <c r="J5815" i="6" s="1"/>
  <c r="I5719" i="6"/>
  <c r="J5719" i="6" s="1"/>
  <c r="I3247" i="6"/>
  <c r="J3247" i="6" s="1"/>
  <c r="I199" i="6"/>
  <c r="J199" i="6" s="1"/>
  <c r="G8407" i="6"/>
  <c r="G8287" i="6"/>
  <c r="G8239" i="6"/>
  <c r="G8143" i="6"/>
  <c r="G8047" i="6"/>
  <c r="G8383" i="6"/>
  <c r="G8311" i="6"/>
  <c r="G8263" i="6"/>
  <c r="G8167" i="6"/>
  <c r="G8071" i="6"/>
  <c r="G8359" i="6"/>
  <c r="G8215" i="6"/>
  <c r="G8119" i="6"/>
  <c r="G8023" i="6"/>
  <c r="G7975" i="6"/>
  <c r="G7999" i="6"/>
  <c r="G7927" i="6"/>
  <c r="G7879" i="6"/>
  <c r="G7831" i="6"/>
  <c r="G7639" i="6"/>
  <c r="G7471" i="6"/>
  <c r="G8095" i="6"/>
  <c r="G7903" i="6"/>
  <c r="G7735" i="6"/>
  <c r="G7687" i="6"/>
  <c r="G7615" i="6"/>
  <c r="G7591" i="6"/>
  <c r="G7543" i="6"/>
  <c r="G7519" i="6"/>
  <c r="G8335" i="6"/>
  <c r="G7951" i="6"/>
  <c r="G7711" i="6"/>
  <c r="G7663" i="6"/>
  <c r="G7399" i="6"/>
  <c r="G7807" i="6"/>
  <c r="G6919" i="6"/>
  <c r="G8191" i="6"/>
  <c r="G7855" i="6"/>
  <c r="G7495" i="6"/>
  <c r="G7351" i="6"/>
  <c r="G7303" i="6"/>
  <c r="G7255" i="6"/>
  <c r="G7207" i="6"/>
  <c r="G7159" i="6"/>
  <c r="G7111" i="6"/>
  <c r="G7063" i="6"/>
  <c r="G7015" i="6"/>
  <c r="G6967" i="6"/>
  <c r="G6895" i="6"/>
  <c r="G7783" i="6"/>
  <c r="G7375" i="6"/>
  <c r="G7327" i="6"/>
  <c r="G7279" i="6"/>
  <c r="G7231" i="6"/>
  <c r="G7183" i="6"/>
  <c r="G7135" i="6"/>
  <c r="G7087" i="6"/>
  <c r="G7039" i="6"/>
  <c r="G6991" i="6"/>
  <c r="G6943" i="6"/>
  <c r="G6847" i="6"/>
  <c r="G6727" i="6"/>
  <c r="G6631" i="6"/>
  <c r="G6415" i="6"/>
  <c r="G7447" i="6"/>
  <c r="G6871" i="6"/>
  <c r="G6799" i="6"/>
  <c r="G6703" i="6"/>
  <c r="G6607" i="6"/>
  <c r="G6559" i="6"/>
  <c r="G6463" i="6"/>
  <c r="G7759" i="6"/>
  <c r="G7567" i="6"/>
  <c r="G7423" i="6"/>
  <c r="G6751" i="6"/>
  <c r="G6655" i="6"/>
  <c r="G6487" i="6"/>
  <c r="G6439" i="6"/>
  <c r="G6583" i="6"/>
  <c r="G6511" i="6"/>
  <c r="G6823" i="6"/>
  <c r="G6391" i="6"/>
  <c r="G6775" i="6"/>
  <c r="G6679" i="6"/>
  <c r="G6535" i="6"/>
  <c r="G6295" i="6"/>
  <c r="G6367" i="6"/>
  <c r="G6151" i="6"/>
  <c r="G6103" i="6"/>
  <c r="G6031" i="6"/>
  <c r="G6175" i="6"/>
  <c r="G6127" i="6"/>
  <c r="G6055" i="6"/>
  <c r="G6343" i="6"/>
  <c r="G6247" i="6"/>
  <c r="G6199" i="6"/>
  <c r="G6079" i="6"/>
  <c r="G6319" i="6"/>
  <c r="G6271" i="6"/>
  <c r="G6223" i="6"/>
  <c r="G6007" i="6"/>
  <c r="G5911" i="6"/>
  <c r="G5815" i="6"/>
  <c r="G5791" i="6"/>
  <c r="G5695" i="6"/>
  <c r="G5431" i="6"/>
  <c r="G5383" i="6"/>
  <c r="G5887" i="6"/>
  <c r="G5767" i="6"/>
  <c r="G5671" i="6"/>
  <c r="G5575" i="6"/>
  <c r="G5527" i="6"/>
  <c r="G5479" i="6"/>
  <c r="G5335" i="6"/>
  <c r="G5287" i="6"/>
  <c r="G5983" i="6"/>
  <c r="G5959" i="6"/>
  <c r="G5935" i="6"/>
  <c r="G5863" i="6"/>
  <c r="G5743" i="6"/>
  <c r="G5647" i="6"/>
  <c r="G5407" i="6"/>
  <c r="G5839" i="6"/>
  <c r="G5719" i="6"/>
  <c r="G5623" i="6"/>
  <c r="G5599" i="6"/>
  <c r="G5551" i="6"/>
  <c r="G5503" i="6"/>
  <c r="G5455" i="6"/>
  <c r="G5359" i="6"/>
  <c r="G5311" i="6"/>
  <c r="G5263" i="6"/>
  <c r="G5215" i="6"/>
  <c r="G5047" i="6"/>
  <c r="G4951" i="6"/>
  <c r="G4903" i="6"/>
  <c r="G4855" i="6"/>
  <c r="G4783" i="6"/>
  <c r="G4735" i="6"/>
  <c r="G4687" i="6"/>
  <c r="G4639" i="6"/>
  <c r="G4591" i="6"/>
  <c r="G4447" i="6"/>
  <c r="G4375" i="6"/>
  <c r="G4351" i="6"/>
  <c r="G4255" i="6"/>
  <c r="G5239" i="6"/>
  <c r="G5143" i="6"/>
  <c r="G5023" i="6"/>
  <c r="G4543" i="6"/>
  <c r="G4495" i="6"/>
  <c r="G4423" i="6"/>
  <c r="G4327" i="6"/>
  <c r="G4231" i="6"/>
  <c r="G4135" i="6"/>
  <c r="G5167" i="6"/>
  <c r="G5119" i="6"/>
  <c r="G5095" i="6"/>
  <c r="G4999" i="6"/>
  <c r="G4927" i="6"/>
  <c r="G4879" i="6"/>
  <c r="G4831" i="6"/>
  <c r="G4807" i="6"/>
  <c r="G4759" i="6"/>
  <c r="G4711" i="6"/>
  <c r="G4663" i="6"/>
  <c r="G4615" i="6"/>
  <c r="G4567" i="6"/>
  <c r="G4471" i="6"/>
  <c r="G4303" i="6"/>
  <c r="G4207" i="6"/>
  <c r="G4111" i="6"/>
  <c r="G4087" i="6"/>
  <c r="G4063" i="6"/>
  <c r="G4039" i="6"/>
  <c r="G3943" i="6"/>
  <c r="G3847" i="6"/>
  <c r="G5191" i="6"/>
  <c r="G5071" i="6"/>
  <c r="G4975" i="6"/>
  <c r="G4519" i="6"/>
  <c r="G4399" i="6"/>
  <c r="G4279" i="6"/>
  <c r="G4183" i="6"/>
  <c r="G4015" i="6"/>
  <c r="G3919" i="6"/>
  <c r="G3991" i="6"/>
  <c r="G3751" i="6"/>
  <c r="G3655" i="6"/>
  <c r="G3559" i="6"/>
  <c r="G3463" i="6"/>
  <c r="G3319" i="6"/>
  <c r="G3103" i="6"/>
  <c r="G3055" i="6"/>
  <c r="G3031" i="6"/>
  <c r="G2959" i="6"/>
  <c r="G2887" i="6"/>
  <c r="G2863" i="6"/>
  <c r="G2839" i="6"/>
  <c r="G2743" i="6"/>
  <c r="G2575" i="6"/>
  <c r="G4159" i="6"/>
  <c r="G3967" i="6"/>
  <c r="G3823" i="6"/>
  <c r="G3727" i="6"/>
  <c r="G3631" i="6"/>
  <c r="G3535" i="6"/>
  <c r="G3439" i="6"/>
  <c r="G3271" i="6"/>
  <c r="G3247" i="6"/>
  <c r="G3223" i="6"/>
  <c r="G3199" i="6"/>
  <c r="G2719" i="6"/>
  <c r="G2695" i="6"/>
  <c r="G2647" i="6"/>
  <c r="G2623" i="6"/>
  <c r="G3895" i="6"/>
  <c r="G3799" i="6"/>
  <c r="G3703" i="6"/>
  <c r="G3607" i="6"/>
  <c r="G3511" i="6"/>
  <c r="G3295" i="6"/>
  <c r="G3151" i="6"/>
  <c r="G3127" i="6"/>
  <c r="G3079" i="6"/>
  <c r="G3007" i="6"/>
  <c r="G2983" i="6"/>
  <c r="G2911" i="6"/>
  <c r="G3871" i="6"/>
  <c r="G3775" i="6"/>
  <c r="G3679" i="6"/>
  <c r="G3583" i="6"/>
  <c r="G3487" i="6"/>
  <c r="G3415" i="6"/>
  <c r="G3391" i="6"/>
  <c r="G3367" i="6"/>
  <c r="G3343" i="6"/>
  <c r="G2815" i="6"/>
  <c r="G2671" i="6"/>
  <c r="G2551" i="6"/>
  <c r="G2407" i="6"/>
  <c r="G2311" i="6"/>
  <c r="G2287" i="6"/>
  <c r="G2263" i="6"/>
  <c r="G2239" i="6"/>
  <c r="G2215" i="6"/>
  <c r="G2191" i="6"/>
  <c r="G2167" i="6"/>
  <c r="G2095" i="6"/>
  <c r="G1999" i="6"/>
  <c r="G1903" i="6"/>
  <c r="G1783" i="6"/>
  <c r="G1687" i="6"/>
  <c r="G1663" i="6"/>
  <c r="G1591" i="6"/>
  <c r="G2599" i="6"/>
  <c r="G2479" i="6"/>
  <c r="G2383" i="6"/>
  <c r="G2359" i="6"/>
  <c r="G2071" i="6"/>
  <c r="G1975" i="6"/>
  <c r="G1879" i="6"/>
  <c r="G1759" i="6"/>
  <c r="G1639" i="6"/>
  <c r="G1615" i="6"/>
  <c r="G1519" i="6"/>
  <c r="G2767" i="6"/>
  <c r="G2527" i="6"/>
  <c r="G2503" i="6"/>
  <c r="G2455" i="6"/>
  <c r="G2335" i="6"/>
  <c r="G2143" i="6"/>
  <c r="G2047" i="6"/>
  <c r="G1951" i="6"/>
  <c r="G1831" i="6"/>
  <c r="G1735" i="6"/>
  <c r="G1543" i="6"/>
  <c r="G1447" i="6"/>
  <c r="G1399" i="6"/>
  <c r="G3175" i="6"/>
  <c r="G2935" i="6"/>
  <c r="G2791" i="6"/>
  <c r="G2431" i="6"/>
  <c r="G2119" i="6"/>
  <c r="G2023" i="6"/>
  <c r="G1927" i="6"/>
  <c r="G1855" i="6"/>
  <c r="G1807" i="6"/>
  <c r="G1711" i="6"/>
  <c r="G1567" i="6"/>
  <c r="G1495" i="6"/>
  <c r="G1471" i="6"/>
  <c r="G1423" i="6"/>
  <c r="G1303" i="6"/>
  <c r="G1183" i="6"/>
  <c r="G1111" i="6"/>
  <c r="G1039" i="6"/>
  <c r="G1015" i="6"/>
  <c r="G991" i="6"/>
  <c r="G895" i="6"/>
  <c r="G871" i="6"/>
  <c r="G775" i="6"/>
  <c r="G655" i="6"/>
  <c r="G631" i="6"/>
  <c r="G607" i="6"/>
  <c r="G487" i="6"/>
  <c r="G391" i="6"/>
  <c r="G151" i="6"/>
  <c r="G127" i="6"/>
  <c r="G319" i="6"/>
  <c r="G247" i="6"/>
  <c r="G223" i="6"/>
  <c r="G1375" i="6"/>
  <c r="G1279" i="6"/>
  <c r="G1255" i="6"/>
  <c r="G1159" i="6"/>
  <c r="G1087" i="6"/>
  <c r="G967" i="6"/>
  <c r="G727" i="6"/>
  <c r="G703" i="6"/>
  <c r="G679" i="6"/>
  <c r="G439" i="6"/>
  <c r="G415" i="6"/>
  <c r="G103" i="6"/>
  <c r="G1231" i="6"/>
  <c r="G1135" i="6"/>
  <c r="G1063" i="6"/>
  <c r="G943" i="6"/>
  <c r="G919" i="6"/>
  <c r="G583" i="6"/>
  <c r="G535" i="6"/>
  <c r="G511" i="6"/>
  <c r="G463" i="6"/>
  <c r="G367" i="6"/>
  <c r="G295" i="6"/>
  <c r="G271" i="6"/>
  <c r="G199" i="6"/>
  <c r="G79" i="6"/>
  <c r="G175" i="6"/>
  <c r="G1351" i="6"/>
  <c r="G1327" i="6"/>
  <c r="G1207" i="6"/>
  <c r="G847" i="6"/>
  <c r="G823" i="6"/>
  <c r="G799" i="6"/>
  <c r="G751" i="6"/>
  <c r="G559" i="6"/>
  <c r="G343" i="6"/>
  <c r="I5407" i="6"/>
  <c r="J5407" i="6" s="1"/>
  <c r="B8410" i="6"/>
  <c r="B8290" i="6"/>
  <c r="B8218" i="6"/>
  <c r="B8122" i="6"/>
  <c r="B8026" i="6"/>
  <c r="B8386" i="6"/>
  <c r="B8266" i="6"/>
  <c r="B8242" i="6"/>
  <c r="B8146" i="6"/>
  <c r="B8050" i="6"/>
  <c r="B8362" i="6"/>
  <c r="B8338" i="6"/>
  <c r="B8194" i="6"/>
  <c r="B8098" i="6"/>
  <c r="B8002" i="6"/>
  <c r="B8074" i="6"/>
  <c r="B7906" i="6"/>
  <c r="H7906" i="6" s="1" a="1"/>
  <c r="H7906" i="6" s="1"/>
  <c r="B7738" i="6"/>
  <c r="H7738" i="6" s="1" a="1"/>
  <c r="H7738" i="6" s="1"/>
  <c r="B7690" i="6"/>
  <c r="H7690" i="6" s="1" a="1"/>
  <c r="H7690" i="6" s="1"/>
  <c r="B7546" i="6"/>
  <c r="B7522" i="6"/>
  <c r="B7498" i="6"/>
  <c r="B7450" i="6"/>
  <c r="B8170" i="6"/>
  <c r="B7858" i="6"/>
  <c r="H7858" i="6" s="1" a="1"/>
  <c r="H7858" i="6" s="1"/>
  <c r="B7810" i="6"/>
  <c r="H7810" i="6" s="1" a="1"/>
  <c r="H7810" i="6" s="1"/>
  <c r="B7786" i="6"/>
  <c r="H7786" i="6" s="1" a="1"/>
  <c r="H7786" i="6" s="1"/>
  <c r="B7762" i="6"/>
  <c r="H7762" i="6" s="1" a="1"/>
  <c r="H7762" i="6" s="1"/>
  <c r="B7642" i="6"/>
  <c r="B7570" i="6"/>
  <c r="B7978" i="6"/>
  <c r="H7978" i="6" s="1" a="1"/>
  <c r="H7978" i="6" s="1"/>
  <c r="B7930" i="6"/>
  <c r="H7930" i="6" s="1" a="1"/>
  <c r="H7930" i="6" s="1"/>
  <c r="B7882" i="6"/>
  <c r="H7882" i="6" s="1" a="1"/>
  <c r="H7882" i="6" s="1"/>
  <c r="B7834" i="6"/>
  <c r="H7834" i="6" s="1" a="1"/>
  <c r="H7834" i="6" s="1"/>
  <c r="B7594" i="6"/>
  <c r="B7618" i="6"/>
  <c r="B7402" i="6"/>
  <c r="B6898" i="6"/>
  <c r="B8314" i="6"/>
  <c r="B7954" i="6"/>
  <c r="H7954" i="6" s="1" a="1"/>
  <c r="H7954" i="6" s="1"/>
  <c r="B7378" i="6"/>
  <c r="B7330" i="6"/>
  <c r="B7282" i="6"/>
  <c r="B7234" i="6"/>
  <c r="B7186" i="6"/>
  <c r="B7138" i="6"/>
  <c r="B7090" i="6"/>
  <c r="B7042" i="6"/>
  <c r="B6994" i="6"/>
  <c r="B6874" i="6"/>
  <c r="B7714" i="6"/>
  <c r="H7714" i="6" s="1" a="1"/>
  <c r="H7714" i="6" s="1"/>
  <c r="B7474" i="6"/>
  <c r="B7354" i="6"/>
  <c r="B7306" i="6"/>
  <c r="B7258" i="6"/>
  <c r="B7210" i="6"/>
  <c r="B7162" i="6"/>
  <c r="B7114" i="6"/>
  <c r="B7066" i="6"/>
  <c r="B7018" i="6"/>
  <c r="B6970" i="6"/>
  <c r="B6922" i="6"/>
  <c r="B6826" i="6"/>
  <c r="B6946" i="6"/>
  <c r="B6706" i="6"/>
  <c r="B6610" i="6"/>
  <c r="B6538" i="6"/>
  <c r="H6538" i="6" s="1" a="1"/>
  <c r="H6538" i="6" s="1"/>
  <c r="B6442" i="6"/>
  <c r="H6442" i="6" s="1" a="1"/>
  <c r="H6442" i="6" s="1"/>
  <c r="B7426" i="6"/>
  <c r="B6850" i="6"/>
  <c r="B6778" i="6"/>
  <c r="B6682" i="6"/>
  <c r="B6586" i="6"/>
  <c r="B6418" i="6"/>
  <c r="H6418" i="6" s="1" a="1"/>
  <c r="H6418" i="6" s="1"/>
  <c r="B7666" i="6"/>
  <c r="H7666" i="6" s="1" a="1"/>
  <c r="H7666" i="6" s="1"/>
  <c r="B6730" i="6"/>
  <c r="B6634" i="6"/>
  <c r="B6562" i="6"/>
  <c r="H6562" i="6" s="1" a="1"/>
  <c r="H6562" i="6" s="1"/>
  <c r="B6514" i="6"/>
  <c r="H6514" i="6" s="1" a="1"/>
  <c r="H6514" i="6" s="1"/>
  <c r="B6802" i="6"/>
  <c r="B6490" i="6"/>
  <c r="H6490" i="6" s="1" a="1"/>
  <c r="H6490" i="6" s="1"/>
  <c r="B6754" i="6"/>
  <c r="B6394" i="6"/>
  <c r="B6658" i="6"/>
  <c r="B6466" i="6"/>
  <c r="H6466" i="6" s="1" a="1"/>
  <c r="H6466" i="6" s="1"/>
  <c r="B6298" i="6"/>
  <c r="B6346" i="6"/>
  <c r="B6178" i="6"/>
  <c r="B6370" i="6"/>
  <c r="B6034" i="6"/>
  <c r="B6322" i="6"/>
  <c r="B6274" i="6"/>
  <c r="B6250" i="6"/>
  <c r="B6202" i="6"/>
  <c r="B6106" i="6"/>
  <c r="B6058" i="6"/>
  <c r="B5986" i="6"/>
  <c r="B6226" i="6"/>
  <c r="B6154" i="6"/>
  <c r="B6130" i="6"/>
  <c r="B6082" i="6"/>
  <c r="B6010" i="6"/>
  <c r="B5842" i="6"/>
  <c r="B5818" i="6"/>
  <c r="B5770" i="6"/>
  <c r="B5674" i="6"/>
  <c r="B5626" i="6"/>
  <c r="B5410" i="6"/>
  <c r="B5962" i="6"/>
  <c r="B5914" i="6"/>
  <c r="B5746" i="6"/>
  <c r="B5602" i="6"/>
  <c r="B5554" i="6"/>
  <c r="B5506" i="6"/>
  <c r="B5458" i="6"/>
  <c r="B5362" i="6"/>
  <c r="B5314" i="6"/>
  <c r="B5266" i="6"/>
  <c r="B5890" i="6"/>
  <c r="B5722" i="6"/>
  <c r="B5434" i="6"/>
  <c r="B5386" i="6"/>
  <c r="B5938" i="6"/>
  <c r="B5866" i="6"/>
  <c r="B5794" i="6"/>
  <c r="B5698" i="6"/>
  <c r="B5650" i="6"/>
  <c r="B5578" i="6"/>
  <c r="B5530" i="6"/>
  <c r="B5482" i="6"/>
  <c r="B5338" i="6"/>
  <c r="B5290" i="6"/>
  <c r="B5146" i="6"/>
  <c r="H5146" i="6" s="1" a="1"/>
  <c r="H5146" i="6" s="1"/>
  <c r="B5074" i="6"/>
  <c r="H5074" i="6" s="1" a="1"/>
  <c r="H5074" i="6" s="1"/>
  <c r="B4978" i="6"/>
  <c r="H4978" i="6" s="1" a="1"/>
  <c r="H4978" i="6" s="1"/>
  <c r="B4738" i="6"/>
  <c r="H4738" i="6" s="1" a="1"/>
  <c r="H4738" i="6" s="1"/>
  <c r="B4690" i="6"/>
  <c r="H4690" i="6" s="1" a="1"/>
  <c r="H4690" i="6" s="1"/>
  <c r="B4642" i="6"/>
  <c r="H4642" i="6" s="1" a="1"/>
  <c r="H4642" i="6" s="1"/>
  <c r="B4594" i="6"/>
  <c r="H4594" i="6" s="1" a="1"/>
  <c r="H4594" i="6" s="1"/>
  <c r="B4426" i="6"/>
  <c r="H4426" i="6" s="1" a="1"/>
  <c r="H4426" i="6" s="1"/>
  <c r="B4282" i="6"/>
  <c r="H4282" i="6" s="1" a="1"/>
  <c r="H4282" i="6" s="1"/>
  <c r="B5242" i="6"/>
  <c r="H5242" i="6" s="1" a="1"/>
  <c r="H5242" i="6" s="1"/>
  <c r="B5170" i="6"/>
  <c r="H5170" i="6" s="1" a="1"/>
  <c r="H5170" i="6" s="1"/>
  <c r="B5050" i="6"/>
  <c r="H5050" i="6" s="1" a="1"/>
  <c r="H5050" i="6" s="1"/>
  <c r="B4954" i="6"/>
  <c r="H4954" i="6" s="1" a="1"/>
  <c r="H4954" i="6" s="1"/>
  <c r="B4906" i="6"/>
  <c r="H4906" i="6" s="1" a="1"/>
  <c r="H4906" i="6" s="1"/>
  <c r="B4858" i="6"/>
  <c r="H4858" i="6" s="1" a="1"/>
  <c r="H4858" i="6" s="1"/>
  <c r="B4546" i="6"/>
  <c r="H4546" i="6" s="1" a="1"/>
  <c r="H4546" i="6" s="1"/>
  <c r="B4498" i="6"/>
  <c r="H4498" i="6" s="1" a="1"/>
  <c r="H4498" i="6" s="1"/>
  <c r="B4450" i="6"/>
  <c r="H4450" i="6" s="1" a="1"/>
  <c r="H4450" i="6" s="1"/>
  <c r="B4378" i="6"/>
  <c r="H4378" i="6" s="1" a="1"/>
  <c r="H4378" i="6" s="1"/>
  <c r="B4354" i="6"/>
  <c r="H4354" i="6" s="1" a="1"/>
  <c r="H4354" i="6" s="1"/>
  <c r="B4258" i="6"/>
  <c r="H4258" i="6" s="1" a="1"/>
  <c r="H4258" i="6" s="1"/>
  <c r="B4162" i="6"/>
  <c r="H4162" i="6" s="1" a="1"/>
  <c r="H4162" i="6" s="1"/>
  <c r="B5194" i="6"/>
  <c r="H5194" i="6" s="1" a="1"/>
  <c r="H5194" i="6" s="1"/>
  <c r="B5122" i="6"/>
  <c r="H5122" i="6" s="1" a="1"/>
  <c r="H5122" i="6" s="1"/>
  <c r="B5026" i="6"/>
  <c r="H5026" i="6" s="1" a="1"/>
  <c r="H5026" i="6" s="1"/>
  <c r="B4930" i="6"/>
  <c r="H4930" i="6" s="1" a="1"/>
  <c r="H4930" i="6" s="1"/>
  <c r="B4786" i="6"/>
  <c r="H4786" i="6" s="1" a="1"/>
  <c r="H4786" i="6" s="1"/>
  <c r="B4762" i="6"/>
  <c r="H4762" i="6" s="1" a="1"/>
  <c r="H4762" i="6" s="1"/>
  <c r="B4714" i="6"/>
  <c r="H4714" i="6" s="1" a="1"/>
  <c r="H4714" i="6" s="1"/>
  <c r="B4666" i="6"/>
  <c r="H4666" i="6" s="1" a="1"/>
  <c r="H4666" i="6" s="1"/>
  <c r="B4618" i="6"/>
  <c r="H4618" i="6" s="1" a="1"/>
  <c r="H4618" i="6" s="1"/>
  <c r="B4570" i="6"/>
  <c r="H4570" i="6" s="1" a="1"/>
  <c r="H4570" i="6" s="1"/>
  <c r="B4402" i="6"/>
  <c r="H4402" i="6" s="1" a="1"/>
  <c r="H4402" i="6" s="1"/>
  <c r="B4330" i="6"/>
  <c r="H4330" i="6" s="1" a="1"/>
  <c r="H4330" i="6" s="1"/>
  <c r="B4234" i="6"/>
  <c r="H4234" i="6" s="1" a="1"/>
  <c r="H4234" i="6" s="1"/>
  <c r="B4138" i="6"/>
  <c r="H4138" i="6" s="1" a="1"/>
  <c r="H4138" i="6" s="1"/>
  <c r="B4090" i="6"/>
  <c r="H4090" i="6" s="1" a="1"/>
  <c r="H4090" i="6" s="1"/>
  <c r="B3970" i="6"/>
  <c r="H3970" i="6" s="1" a="1"/>
  <c r="H3970" i="6" s="1"/>
  <c r="B3874" i="6"/>
  <c r="H3874" i="6" s="1" a="1"/>
  <c r="H3874" i="6" s="1"/>
  <c r="B5218" i="6"/>
  <c r="H5218" i="6" s="1" a="1"/>
  <c r="H5218" i="6" s="1"/>
  <c r="B5098" i="6"/>
  <c r="H5098" i="6" s="1" a="1"/>
  <c r="H5098" i="6" s="1"/>
  <c r="B5002" i="6"/>
  <c r="H5002" i="6" s="1" a="1"/>
  <c r="H5002" i="6" s="1"/>
  <c r="B4882" i="6"/>
  <c r="H4882" i="6" s="1" a="1"/>
  <c r="H4882" i="6" s="1"/>
  <c r="B4834" i="6"/>
  <c r="H4834" i="6" s="1" a="1"/>
  <c r="H4834" i="6" s="1"/>
  <c r="B4810" i="6"/>
  <c r="H4810" i="6" s="1" a="1"/>
  <c r="H4810" i="6" s="1"/>
  <c r="B4522" i="6"/>
  <c r="H4522" i="6" s="1" a="1"/>
  <c r="H4522" i="6" s="1"/>
  <c r="B4474" i="6"/>
  <c r="H4474" i="6" s="1" a="1"/>
  <c r="H4474" i="6" s="1"/>
  <c r="B4306" i="6"/>
  <c r="H4306" i="6" s="1" a="1"/>
  <c r="H4306" i="6" s="1"/>
  <c r="B4210" i="6"/>
  <c r="H4210" i="6" s="1" a="1"/>
  <c r="H4210" i="6" s="1"/>
  <c r="B4114" i="6"/>
  <c r="H4114" i="6" s="1" a="1"/>
  <c r="H4114" i="6" s="1"/>
  <c r="B4042" i="6"/>
  <c r="H4042" i="6" s="1" a="1"/>
  <c r="H4042" i="6" s="1"/>
  <c r="B3946" i="6"/>
  <c r="H3946" i="6" s="1" a="1"/>
  <c r="H3946" i="6" s="1"/>
  <c r="B3850" i="6"/>
  <c r="H3850" i="6" s="1" a="1"/>
  <c r="H3850" i="6" s="1"/>
  <c r="B3922" i="6"/>
  <c r="H3922" i="6" s="1" a="1"/>
  <c r="H3922" i="6" s="1"/>
  <c r="B3778" i="6"/>
  <c r="H3778" i="6" s="1" a="1"/>
  <c r="H3778" i="6" s="1"/>
  <c r="B3682" i="6"/>
  <c r="H3682" i="6" s="1" a="1"/>
  <c r="H3682" i="6" s="1"/>
  <c r="B3586" i="6"/>
  <c r="H3586" i="6" s="1" a="1"/>
  <c r="H3586" i="6" s="1"/>
  <c r="B3490" i="6"/>
  <c r="H3490" i="6" s="1" a="1"/>
  <c r="H3490" i="6" s="1"/>
  <c r="B3442" i="6"/>
  <c r="H3442" i="6" s="1" a="1"/>
  <c r="H3442" i="6" s="1"/>
  <c r="B3250" i="6"/>
  <c r="B3178" i="6"/>
  <c r="B2890" i="6"/>
  <c r="B2794" i="6"/>
  <c r="H2794" i="6" s="1" a="1"/>
  <c r="H2794" i="6" s="1"/>
  <c r="B4186" i="6"/>
  <c r="H4186" i="6" s="1" a="1"/>
  <c r="H4186" i="6" s="1"/>
  <c r="B3898" i="6"/>
  <c r="H3898" i="6" s="1" a="1"/>
  <c r="H3898" i="6" s="1"/>
  <c r="B3754" i="6"/>
  <c r="H3754" i="6" s="1" a="1"/>
  <c r="H3754" i="6" s="1"/>
  <c r="B3658" i="6"/>
  <c r="H3658" i="6" s="1" a="1"/>
  <c r="H3658" i="6" s="1"/>
  <c r="B3562" i="6"/>
  <c r="H3562" i="6" s="1" a="1"/>
  <c r="H3562" i="6" s="1"/>
  <c r="B3466" i="6"/>
  <c r="H3466" i="6" s="1" a="1"/>
  <c r="H3466" i="6" s="1"/>
  <c r="B3298" i="6"/>
  <c r="B3274" i="6"/>
  <c r="B3130" i="6"/>
  <c r="B3082" i="6"/>
  <c r="B3058" i="6"/>
  <c r="H3058" i="6" s="1" a="1"/>
  <c r="H3058" i="6" s="1"/>
  <c r="B3034" i="6"/>
  <c r="H3034" i="6" s="1" a="1"/>
  <c r="H3034" i="6" s="1"/>
  <c r="B2986" i="6"/>
  <c r="H2986" i="6" s="1" a="1"/>
  <c r="H2986" i="6" s="1"/>
  <c r="B2866" i="6"/>
  <c r="B2842" i="6"/>
  <c r="B2770" i="6"/>
  <c r="H2770" i="6" s="1" a="1"/>
  <c r="H2770" i="6" s="1"/>
  <c r="B2746" i="6"/>
  <c r="H2746" i="6" s="1" a="1"/>
  <c r="H2746" i="6" s="1"/>
  <c r="B2650" i="6"/>
  <c r="B2578" i="6"/>
  <c r="B4066" i="6"/>
  <c r="H4066" i="6" s="1" a="1"/>
  <c r="H4066" i="6" s="1"/>
  <c r="B4018" i="6"/>
  <c r="H4018" i="6" s="1" a="1"/>
  <c r="H4018" i="6" s="1"/>
  <c r="B3826" i="6"/>
  <c r="H3826" i="6" s="1" a="1"/>
  <c r="H3826" i="6" s="1"/>
  <c r="B3730" i="6"/>
  <c r="H3730" i="6" s="1" a="1"/>
  <c r="H3730" i="6" s="1"/>
  <c r="B3634" i="6"/>
  <c r="H3634" i="6" s="1" a="1"/>
  <c r="H3634" i="6" s="1"/>
  <c r="B3538" i="6"/>
  <c r="H3538" i="6" s="1" a="1"/>
  <c r="H3538" i="6" s="1"/>
  <c r="B3418" i="6"/>
  <c r="B3394" i="6"/>
  <c r="B3370" i="6"/>
  <c r="B3346" i="6"/>
  <c r="B3322" i="6"/>
  <c r="B3202" i="6"/>
  <c r="H3202" i="6" s="1" a="1"/>
  <c r="H3202" i="6" s="1"/>
  <c r="B2938" i="6"/>
  <c r="B2914" i="6"/>
  <c r="B3994" i="6"/>
  <c r="H3994" i="6" s="1" a="1"/>
  <c r="H3994" i="6" s="1"/>
  <c r="B3802" i="6"/>
  <c r="H3802" i="6" s="1" a="1"/>
  <c r="H3802" i="6" s="1"/>
  <c r="B3706" i="6"/>
  <c r="H3706" i="6" s="1" a="1"/>
  <c r="H3706" i="6" s="1"/>
  <c r="B3610" i="6"/>
  <c r="H3610" i="6" s="1" a="1"/>
  <c r="H3610" i="6" s="1"/>
  <c r="B3514" i="6"/>
  <c r="H3514" i="6" s="1" a="1"/>
  <c r="H3514" i="6" s="1"/>
  <c r="B3010" i="6"/>
  <c r="H3010" i="6" s="1" a="1"/>
  <c r="H3010" i="6" s="1"/>
  <c r="B2962" i="6"/>
  <c r="B2722" i="6"/>
  <c r="H2722" i="6" s="1" a="1"/>
  <c r="H2722" i="6" s="1"/>
  <c r="B2602" i="6"/>
  <c r="B2506" i="6"/>
  <c r="B2482" i="6"/>
  <c r="B2122" i="6"/>
  <c r="H2122" i="6" s="1" a="1"/>
  <c r="H2122" i="6" s="1"/>
  <c r="B2026" i="6"/>
  <c r="H2026" i="6" s="1" a="1"/>
  <c r="H2026" i="6" s="1"/>
  <c r="B1930" i="6"/>
  <c r="H1930" i="6" s="1" a="1"/>
  <c r="H1930" i="6" s="1"/>
  <c r="B1786" i="6"/>
  <c r="B1690" i="6"/>
  <c r="B1594" i="6"/>
  <c r="B1450" i="6"/>
  <c r="H1450" i="6" s="1" a="1"/>
  <c r="H1450" i="6" s="1"/>
  <c r="B1426" i="6"/>
  <c r="H1426" i="6" s="1" a="1"/>
  <c r="H1426" i="6" s="1"/>
  <c r="B1402" i="6"/>
  <c r="H1402" i="6" s="1" a="1"/>
  <c r="H1402" i="6" s="1"/>
  <c r="B2818" i="6"/>
  <c r="B2554" i="6"/>
  <c r="B2362" i="6"/>
  <c r="B2338" i="6"/>
  <c r="B2170" i="6"/>
  <c r="H2170" i="6" s="1" a="1"/>
  <c r="H2170" i="6" s="1"/>
  <c r="B2146" i="6"/>
  <c r="H2146" i="6" s="1" a="1"/>
  <c r="H2146" i="6" s="1"/>
  <c r="B2098" i="6"/>
  <c r="H2098" i="6" s="1" a="1"/>
  <c r="H2098" i="6" s="1"/>
  <c r="B2002" i="6"/>
  <c r="H2002" i="6" s="1" a="1"/>
  <c r="H2002" i="6" s="1"/>
  <c r="B1906" i="6"/>
  <c r="H1906" i="6" s="1" a="1"/>
  <c r="H1906" i="6" s="1"/>
  <c r="B1762" i="6"/>
  <c r="B1642" i="6"/>
  <c r="H1642" i="6" s="1" a="1"/>
  <c r="H1642" i="6" s="1"/>
  <c r="B3226" i="6"/>
  <c r="B3154" i="6"/>
  <c r="B2626" i="6"/>
  <c r="H2626" i="6" s="1" a="1"/>
  <c r="H2626" i="6" s="1"/>
  <c r="B2434" i="6"/>
  <c r="B2386" i="6"/>
  <c r="B2314" i="6"/>
  <c r="H2314" i="6" s="1" a="1"/>
  <c r="H2314" i="6" s="1"/>
  <c r="B2290" i="6"/>
  <c r="H2290" i="6" s="1" a="1"/>
  <c r="H2290" i="6" s="1"/>
  <c r="B2266" i="6"/>
  <c r="H2266" i="6" s="1" a="1"/>
  <c r="H2266" i="6" s="1"/>
  <c r="B2242" i="6"/>
  <c r="H2242" i="6" s="1" a="1"/>
  <c r="H2242" i="6" s="1"/>
  <c r="B2218" i="6"/>
  <c r="H2218" i="6" s="1" a="1"/>
  <c r="H2218" i="6" s="1"/>
  <c r="B2194" i="6"/>
  <c r="H2194" i="6" s="1" a="1"/>
  <c r="H2194" i="6" s="1"/>
  <c r="B2074" i="6"/>
  <c r="H2074" i="6" s="1" a="1"/>
  <c r="H2074" i="6" s="1"/>
  <c r="B1978" i="6"/>
  <c r="H1978" i="6" s="1" a="1"/>
  <c r="H1978" i="6" s="1"/>
  <c r="B1882" i="6"/>
  <c r="H1882" i="6" s="1" a="1"/>
  <c r="H1882" i="6" s="1"/>
  <c r="B1858" i="6"/>
  <c r="H1858" i="6" s="1" a="1"/>
  <c r="H1858" i="6" s="1"/>
  <c r="B1834" i="6"/>
  <c r="B1738" i="6"/>
  <c r="B1666" i="6"/>
  <c r="B1618" i="6"/>
  <c r="B1546" i="6"/>
  <c r="B1522" i="6"/>
  <c r="B1498" i="6"/>
  <c r="H1498" i="6" s="1" a="1"/>
  <c r="H1498" i="6" s="1"/>
  <c r="B3106" i="6"/>
  <c r="B2698" i="6"/>
  <c r="H2698" i="6" s="1" a="1"/>
  <c r="H2698" i="6" s="1"/>
  <c r="B2674" i="6"/>
  <c r="H2674" i="6" s="1" a="1"/>
  <c r="H2674" i="6" s="1"/>
  <c r="B2530" i="6"/>
  <c r="B2458" i="6"/>
  <c r="B2410" i="6"/>
  <c r="B2050" i="6"/>
  <c r="H2050" i="6" s="1" a="1"/>
  <c r="H2050" i="6" s="1"/>
  <c r="B1954" i="6"/>
  <c r="H1954" i="6" s="1" a="1"/>
  <c r="H1954" i="6" s="1"/>
  <c r="B1810" i="6"/>
  <c r="B1714" i="6"/>
  <c r="B1570" i="6"/>
  <c r="B1474" i="6"/>
  <c r="H1474" i="6" s="1" a="1"/>
  <c r="H1474" i="6" s="1"/>
  <c r="B1354" i="6"/>
  <c r="H1354" i="6" s="1" a="1"/>
  <c r="H1354" i="6" s="1"/>
  <c r="B1186" i="6"/>
  <c r="H1186" i="6" s="1" a="1"/>
  <c r="H1186" i="6" s="1"/>
  <c r="B1090" i="6"/>
  <c r="B1042" i="6"/>
  <c r="B1018" i="6"/>
  <c r="B994" i="6"/>
  <c r="B826" i="6"/>
  <c r="B802" i="6"/>
  <c r="B730" i="6"/>
  <c r="B586" i="6"/>
  <c r="B514" i="6"/>
  <c r="B442" i="6"/>
  <c r="B418" i="6"/>
  <c r="B394" i="6"/>
  <c r="B274" i="6"/>
  <c r="B250" i="6"/>
  <c r="B202" i="6"/>
  <c r="B1258" i="6"/>
  <c r="H1258" i="6" s="1" a="1"/>
  <c r="H1258" i="6" s="1"/>
  <c r="B1234" i="6"/>
  <c r="B1162" i="6"/>
  <c r="H1162" i="6" s="1" a="1"/>
  <c r="H1162" i="6" s="1"/>
  <c r="B1066" i="6"/>
  <c r="B970" i="6"/>
  <c r="B922" i="6"/>
  <c r="H922" i="6" s="1" a="1"/>
  <c r="H922" i="6" s="1"/>
  <c r="B778" i="6"/>
  <c r="B706" i="6"/>
  <c r="H706" i="6" s="1" a="1"/>
  <c r="H706" i="6" s="1"/>
  <c r="B682" i="6"/>
  <c r="H682" i="6" s="1" a="1"/>
  <c r="H682" i="6" s="1"/>
  <c r="B634" i="6"/>
  <c r="B610" i="6"/>
  <c r="B538" i="6"/>
  <c r="B466" i="6"/>
  <c r="H466" i="6" s="1" a="1"/>
  <c r="H466" i="6" s="1"/>
  <c r="B106" i="6"/>
  <c r="H106" i="6" s="1" a="1"/>
  <c r="H106" i="6" s="1"/>
  <c r="B82" i="6"/>
  <c r="H82" i="6" s="1" a="1"/>
  <c r="H82" i="6" s="1"/>
  <c r="B1378" i="6"/>
  <c r="H1378" i="6" s="1" a="1"/>
  <c r="H1378" i="6" s="1"/>
  <c r="B1138" i="6"/>
  <c r="H1138" i="6" s="1" a="1"/>
  <c r="H1138" i="6" s="1"/>
  <c r="B946" i="6"/>
  <c r="B874" i="6"/>
  <c r="H874" i="6" s="1" a="1"/>
  <c r="H874" i="6" s="1"/>
  <c r="B850" i="6"/>
  <c r="B754" i="6"/>
  <c r="B562" i="6"/>
  <c r="B490" i="6"/>
  <c r="H490" i="6" s="1" a="1"/>
  <c r="H490" i="6" s="1"/>
  <c r="B346" i="6"/>
  <c r="B322" i="6"/>
  <c r="B298" i="6"/>
  <c r="H298" i="6" s="1" a="1"/>
  <c r="H298" i="6" s="1"/>
  <c r="B178" i="6"/>
  <c r="B154" i="6"/>
  <c r="B130" i="6"/>
  <c r="B226" i="6"/>
  <c r="B1330" i="6"/>
  <c r="H1330" i="6" s="1" a="1"/>
  <c r="H1330" i="6" s="1"/>
  <c r="B1306" i="6"/>
  <c r="H1306" i="6" s="1" a="1"/>
  <c r="H1306" i="6" s="1"/>
  <c r="B1282" i="6"/>
  <c r="H1282" i="6" s="1" a="1"/>
  <c r="H1282" i="6" s="1"/>
  <c r="B1210" i="6"/>
  <c r="H1210" i="6" s="1" a="1"/>
  <c r="H1210" i="6" s="1"/>
  <c r="B1114" i="6"/>
  <c r="H1114" i="6" s="1" a="1"/>
  <c r="H1114" i="6" s="1"/>
  <c r="B898" i="6"/>
  <c r="H898" i="6" s="1" a="1"/>
  <c r="H898" i="6" s="1"/>
  <c r="B658" i="6"/>
  <c r="H658" i="6" s="1" a="1"/>
  <c r="H658" i="6" s="1"/>
  <c r="B370" i="6"/>
  <c r="H370" i="6" s="1" a="1"/>
  <c r="H370" i="6" s="1"/>
  <c r="I8239" i="6"/>
  <c r="J8239" i="6" s="1"/>
  <c r="I7279" i="6"/>
  <c r="J7279" i="6" s="1"/>
  <c r="I7063" i="6"/>
  <c r="J7063" i="6" s="1"/>
  <c r="I5767" i="6"/>
  <c r="J5767" i="6" s="1"/>
  <c r="I3175" i="6"/>
  <c r="J3175" i="6" s="1"/>
  <c r="I1831" i="6"/>
  <c r="J1831" i="6" s="1"/>
  <c r="I8095" i="6"/>
  <c r="J8095" i="6" s="1"/>
  <c r="I7399" i="6"/>
  <c r="J7399" i="6" s="1"/>
  <c r="I7207" i="6"/>
  <c r="J7207" i="6" s="1"/>
  <c r="I6079" i="6"/>
  <c r="J6079" i="6" s="1"/>
  <c r="I5599" i="6"/>
  <c r="J5599" i="6" s="1"/>
  <c r="I8359" i="6"/>
  <c r="J8359" i="6" s="1"/>
  <c r="I7351" i="6"/>
  <c r="J7351" i="6" s="1"/>
  <c r="I6391" i="6"/>
  <c r="J6391" i="6" s="1"/>
  <c r="I5863" i="6"/>
  <c r="J5863" i="6" s="1"/>
  <c r="I3343" i="6"/>
  <c r="J3343" i="6" s="1"/>
  <c r="I2911" i="6"/>
  <c r="J2911" i="6" s="1"/>
  <c r="I2479" i="6"/>
  <c r="J2479" i="6" s="1"/>
  <c r="H872" i="6" a="1"/>
  <c r="H872" i="6" s="1"/>
  <c r="I872" i="6" s="1"/>
  <c r="J872" i="6" s="1"/>
  <c r="H1040" i="6" a="1"/>
  <c r="H1040" i="6" s="1"/>
  <c r="I1040" i="6" s="1"/>
  <c r="J1040" i="6" s="1"/>
  <c r="I1400" i="6"/>
  <c r="J1400" i="6" s="1"/>
  <c r="I608" i="6"/>
  <c r="J608" i="6" s="1"/>
  <c r="H1208" i="6" a="1"/>
  <c r="H1208" i="6" s="1"/>
  <c r="I1208" i="6" s="1"/>
  <c r="J1208" i="6" s="1"/>
  <c r="H920" i="6" a="1"/>
  <c r="H920" i="6" s="1"/>
  <c r="I920" i="6" s="1"/>
  <c r="J920" i="6" s="1"/>
  <c r="H1232" i="6" a="1"/>
  <c r="H1232" i="6" s="1"/>
  <c r="I1232" i="6" s="1"/>
  <c r="J1232" i="6" s="1"/>
  <c r="H272" i="6" a="1"/>
  <c r="H272" i="6" s="1"/>
  <c r="I272" i="6" s="1"/>
  <c r="J272" i="6" s="1"/>
  <c r="H416" i="6" a="1"/>
  <c r="H416" i="6" s="1"/>
  <c r="I416" i="6" s="1"/>
  <c r="J416" i="6" s="1"/>
  <c r="H728" i="6" a="1"/>
  <c r="H728" i="6" s="1"/>
  <c r="I728" i="6" s="1"/>
  <c r="J728" i="6" s="1"/>
  <c r="H1256" i="6" a="1"/>
  <c r="H1256" i="6" s="1"/>
  <c r="I1256" i="6" s="1"/>
  <c r="J1256" i="6" s="1"/>
  <c r="H1592" i="6" a="1"/>
  <c r="H1592" i="6" s="1"/>
  <c r="I1592" i="6" s="1"/>
  <c r="J1592" i="6" s="1"/>
  <c r="H2096" i="6" a="1"/>
  <c r="H2096" i="6" s="1"/>
  <c r="I2096" i="6" s="1"/>
  <c r="J2096" i="6" s="1"/>
  <c r="H2816" i="6" a="1"/>
  <c r="H2816" i="6" s="1"/>
  <c r="I2816" i="6" s="1"/>
  <c r="J2816" i="6" s="1"/>
  <c r="H1496" i="6" a="1"/>
  <c r="H1496" i="6" s="1"/>
  <c r="I1496" i="6" s="1"/>
  <c r="J1496" i="6" s="1"/>
  <c r="I1784" i="6"/>
  <c r="J1784" i="6" s="1"/>
  <c r="H2120" i="6" a="1"/>
  <c r="H2120" i="6" s="1"/>
  <c r="I2120" i="6" s="1"/>
  <c r="J2120" i="6" s="1"/>
  <c r="H2432" i="6" a="1"/>
  <c r="H2432" i="6" s="1"/>
  <c r="I2432" i="6" s="1"/>
  <c r="J2432" i="6" s="1"/>
  <c r="H3320" i="6" a="1"/>
  <c r="H3320" i="6" s="1"/>
  <c r="I3320" i="6" s="1"/>
  <c r="J3320" i="6" s="1"/>
  <c r="H1952" i="6" a="1"/>
  <c r="H1952" i="6" s="1"/>
  <c r="I1952" i="6" s="1"/>
  <c r="J1952" i="6" s="1"/>
  <c r="I2744" i="6"/>
  <c r="J2744" i="6" s="1"/>
  <c r="I1544" i="6"/>
  <c r="J1544" i="6" s="1"/>
  <c r="I1832" i="6"/>
  <c r="J1832" i="6" s="1"/>
  <c r="I2528" i="6"/>
  <c r="J2528" i="6" s="1"/>
  <c r="H3032" i="6" a="1"/>
  <c r="H3032" i="6" s="1"/>
  <c r="I3032" i="6" s="1"/>
  <c r="J3032" i="6" s="1"/>
  <c r="H3560" i="6" a="1"/>
  <c r="H3560" i="6" s="1"/>
  <c r="I3560" i="6" s="1"/>
  <c r="J3560" i="6" s="1"/>
  <c r="H4040" i="6" a="1"/>
  <c r="H4040" i="6" s="1"/>
  <c r="I4040" i="6" s="1"/>
  <c r="J4040" i="6" s="1"/>
  <c r="I3104" i="6"/>
  <c r="J3104" i="6" s="1"/>
  <c r="H3416" i="6" a="1"/>
  <c r="H3416" i="6" s="1"/>
  <c r="I3416" i="6" s="1"/>
  <c r="J3416" i="6" s="1"/>
  <c r="H3776" i="6" a="1"/>
  <c r="H3776" i="6" s="1"/>
  <c r="I3776" i="6" s="1"/>
  <c r="J3776" i="6" s="1"/>
  <c r="H3704" i="6" a="1"/>
  <c r="H3704" i="6" s="1"/>
  <c r="I3704" i="6" s="1"/>
  <c r="J3704" i="6" s="1"/>
  <c r="H3728" i="6" a="1"/>
  <c r="H3728" i="6" s="1"/>
  <c r="I3728" i="6" s="1"/>
  <c r="J3728" i="6" s="1"/>
  <c r="H3992" i="6" a="1"/>
  <c r="H3992" i="6" s="1"/>
  <c r="I3992" i="6" s="1"/>
  <c r="J3992" i="6" s="1"/>
  <c r="H4376" i="6" a="1"/>
  <c r="H4376" i="6" s="1"/>
  <c r="I4376" i="6" s="1"/>
  <c r="J4376" i="6" s="1"/>
  <c r="I4544" i="6"/>
  <c r="J4544" i="6" s="1"/>
  <c r="H3920" i="6" a="1"/>
  <c r="H3920" i="6" s="1"/>
  <c r="I3920" i="6" s="1"/>
  <c r="J3920" i="6" s="1"/>
  <c r="I4592" i="6"/>
  <c r="J4592" i="6" s="1"/>
  <c r="I4784" i="6"/>
  <c r="J4784" i="6" s="1"/>
  <c r="H5072" i="6" a="1"/>
  <c r="H5072" i="6" s="1"/>
  <c r="I5072" i="6" s="1"/>
  <c r="J5072" i="6" s="1"/>
  <c r="H4208" i="6" a="1"/>
  <c r="H4208" i="6" s="1"/>
  <c r="I4208" i="6" s="1"/>
  <c r="J4208" i="6" s="1"/>
  <c r="I4520" i="6"/>
  <c r="J4520" i="6" s="1"/>
  <c r="H5120" i="6" a="1"/>
  <c r="H5120" i="6" s="1"/>
  <c r="I5120" i="6" s="1"/>
  <c r="J5120" i="6" s="1"/>
  <c r="H5024" i="6" a="1"/>
  <c r="H5024" i="6" s="1"/>
  <c r="I5024" i="6" s="1"/>
  <c r="J5024" i="6" s="1"/>
  <c r="I5936" i="6"/>
  <c r="J5936" i="6" s="1"/>
  <c r="H6104" i="6" a="1"/>
  <c r="H6104" i="6" s="1"/>
  <c r="I6104" i="6" s="1"/>
  <c r="J6104" i="6" s="1"/>
  <c r="I6224" i="6"/>
  <c r="J6224" i="6" s="1"/>
  <c r="H6176" i="6" a="1"/>
  <c r="H6176" i="6" s="1"/>
  <c r="I6176" i="6" s="1"/>
  <c r="J6176" i="6" s="1"/>
  <c r="I6560" i="6"/>
  <c r="J6560" i="6" s="1"/>
  <c r="H7568" i="6" a="1"/>
  <c r="H7568" i="6" s="1"/>
  <c r="I7568" i="6" s="1"/>
  <c r="J7568" i="6" s="1"/>
  <c r="H7544" i="6" a="1"/>
  <c r="H7544" i="6" s="1"/>
  <c r="I7544" i="6" s="1"/>
  <c r="J7544" i="6" s="1"/>
  <c r="I8384" i="6"/>
  <c r="J8384" i="6" s="1"/>
  <c r="I631" i="6"/>
  <c r="J631" i="6" s="1"/>
  <c r="I8335" i="6"/>
  <c r="J8335" i="6" s="1"/>
  <c r="I8143" i="6"/>
  <c r="J8143" i="6" s="1"/>
  <c r="I6895" i="6"/>
  <c r="J6895" i="6" s="1"/>
  <c r="I6727" i="6"/>
  <c r="J6727" i="6" s="1"/>
  <c r="I6583" i="6"/>
  <c r="J6583" i="6" s="1"/>
  <c r="I6271" i="6"/>
  <c r="J6271" i="6" s="1"/>
  <c r="I5527" i="6"/>
  <c r="J5527" i="6" s="1"/>
  <c r="I5503" i="6"/>
  <c r="J5503" i="6" s="1"/>
  <c r="I2839" i="6"/>
  <c r="J2839" i="6" s="1"/>
  <c r="I1471" i="6"/>
  <c r="J1471" i="6" s="1"/>
  <c r="I991" i="6"/>
  <c r="J991" i="6" s="1"/>
  <c r="I559" i="6"/>
  <c r="J559" i="6" s="1"/>
  <c r="I439" i="6"/>
  <c r="J439" i="6" s="1"/>
  <c r="I2815" i="6"/>
  <c r="J2815" i="6" s="1"/>
  <c r="I2335" i="6"/>
  <c r="J2335" i="6" s="1"/>
  <c r="I7591" i="6"/>
  <c r="J7591" i="6" s="1"/>
  <c r="I7375" i="6"/>
  <c r="J7375" i="6" s="1"/>
  <c r="I7159" i="6"/>
  <c r="J7159" i="6" s="1"/>
  <c r="I1783" i="6"/>
  <c r="J1783" i="6" s="1"/>
  <c r="I847" i="6"/>
  <c r="J847" i="6" s="1"/>
  <c r="H896" i="6" a="1"/>
  <c r="H896" i="6" s="1"/>
  <c r="I896" i="6" s="1"/>
  <c r="J896" i="6" s="1"/>
  <c r="H1112" i="6" a="1"/>
  <c r="H1112" i="6" s="1"/>
  <c r="I1112" i="6" s="1"/>
  <c r="J1112" i="6" s="1"/>
  <c r="H344" i="6" a="1"/>
  <c r="H344" i="6" s="1"/>
  <c r="I344" i="6" s="1"/>
  <c r="J344" i="6" s="1"/>
  <c r="H1328" i="6" a="1"/>
  <c r="H1328" i="6" s="1"/>
  <c r="I1328" i="6" s="1"/>
  <c r="J1328" i="6" s="1"/>
  <c r="H944" i="6" a="1"/>
  <c r="H944" i="6" s="1"/>
  <c r="I944" i="6" s="1"/>
  <c r="J944" i="6" s="1"/>
  <c r="H152" i="6" a="1"/>
  <c r="H152" i="6" s="1"/>
  <c r="I152" i="6" s="1"/>
  <c r="J152" i="6" s="1"/>
  <c r="H296" i="6" a="1"/>
  <c r="H296" i="6" s="1"/>
  <c r="I296" i="6" s="1"/>
  <c r="J296" i="6" s="1"/>
  <c r="H440" i="6" a="1"/>
  <c r="H440" i="6" s="1"/>
  <c r="I440" i="6" s="1"/>
  <c r="J440" i="6" s="1"/>
  <c r="H968" i="6" a="1"/>
  <c r="H968" i="6" s="1"/>
  <c r="I968" i="6" s="1"/>
  <c r="J968" i="6" s="1"/>
  <c r="H1280" i="6" a="1"/>
  <c r="H1280" i="6" s="1"/>
  <c r="I1280" i="6" s="1"/>
  <c r="J1280" i="6" s="1"/>
  <c r="I1760" i="6"/>
  <c r="J1760" i="6" s="1"/>
  <c r="I2384" i="6"/>
  <c r="J2384" i="6" s="1"/>
  <c r="H2888" i="6" a="1"/>
  <c r="H2888" i="6" s="1"/>
  <c r="I2888" i="6" s="1"/>
  <c r="J2888" i="6" s="1"/>
  <c r="H1568" i="6" a="1"/>
  <c r="H1568" i="6" s="1"/>
  <c r="I1568" i="6" s="1"/>
  <c r="J1568" i="6" s="1"/>
  <c r="H1856" i="6" a="1"/>
  <c r="H1856" i="6" s="1"/>
  <c r="I1856" i="6" s="1"/>
  <c r="J1856" i="6" s="1"/>
  <c r="I2168" i="6"/>
  <c r="J2168" i="6" s="1"/>
  <c r="I2552" i="6"/>
  <c r="J2552" i="6" s="1"/>
  <c r="H2048" i="6" a="1"/>
  <c r="H2048" i="6" s="1"/>
  <c r="I2048" i="6" s="1"/>
  <c r="J2048" i="6" s="1"/>
  <c r="H3056" i="6" a="1"/>
  <c r="H3056" i="6" s="1"/>
  <c r="I3056" i="6" s="1"/>
  <c r="J3056" i="6" s="1"/>
  <c r="H1616" i="6" a="1"/>
  <c r="H1616" i="6" s="1"/>
  <c r="I1616" i="6" s="1"/>
  <c r="J1616" i="6" s="1"/>
  <c r="H1880" i="6" a="1"/>
  <c r="H1880" i="6" s="1"/>
  <c r="I1880" i="6" s="1"/>
  <c r="J1880" i="6" s="1"/>
  <c r="H2360" i="6" a="1"/>
  <c r="H2360" i="6" s="1"/>
  <c r="I2360" i="6" s="1"/>
  <c r="J2360" i="6" s="1"/>
  <c r="H3656" i="6" a="1"/>
  <c r="H3656" i="6" s="1"/>
  <c r="I3656" i="6" s="1"/>
  <c r="J3656" i="6" s="1"/>
  <c r="H3344" i="6" a="1"/>
  <c r="H3344" i="6" s="1"/>
  <c r="I3344" i="6" s="1"/>
  <c r="J3344" i="6" s="1"/>
  <c r="H3488" i="6" a="1"/>
  <c r="H3488" i="6" s="1"/>
  <c r="I3488" i="6" s="1"/>
  <c r="J3488" i="6" s="1"/>
  <c r="H3872" i="6" a="1"/>
  <c r="H3872" i="6" s="1"/>
  <c r="I3872" i="6" s="1"/>
  <c r="J3872" i="6" s="1"/>
  <c r="H2912" i="6" a="1"/>
  <c r="H2912" i="6" s="1"/>
  <c r="I2912" i="6" s="1"/>
  <c r="J2912" i="6" s="1"/>
  <c r="H3296" i="6" a="1"/>
  <c r="H3296" i="6" s="1"/>
  <c r="I3296" i="6" s="1"/>
  <c r="J3296" i="6" s="1"/>
  <c r="H3800" i="6" a="1"/>
  <c r="H3800" i="6" s="1"/>
  <c r="I3800" i="6" s="1"/>
  <c r="J3800" i="6" s="1"/>
  <c r="I2792" i="6"/>
  <c r="J2792" i="6" s="1"/>
  <c r="H3440" i="6" a="1"/>
  <c r="H3440" i="6" s="1"/>
  <c r="I3440" i="6" s="1"/>
  <c r="J3440" i="6" s="1"/>
  <c r="H3824" i="6" a="1"/>
  <c r="H3824" i="6" s="1"/>
  <c r="I3824" i="6" s="1"/>
  <c r="J3824" i="6" s="1"/>
  <c r="H4160" i="6" a="1"/>
  <c r="H4160" i="6" s="1"/>
  <c r="I4160" i="6" s="1"/>
  <c r="J4160" i="6" s="1"/>
  <c r="H4952" i="6" a="1"/>
  <c r="H4952" i="6" s="1"/>
  <c r="I4952" i="6" s="1"/>
  <c r="J4952" i="6" s="1"/>
  <c r="H4016" i="6" a="1"/>
  <c r="H4016" i="6" s="1"/>
  <c r="I4016" i="6" s="1"/>
  <c r="J4016" i="6" s="1"/>
  <c r="I4856" i="6"/>
  <c r="J4856" i="6" s="1"/>
  <c r="H4304" i="6" a="1"/>
  <c r="H4304" i="6" s="1"/>
  <c r="I4304" i="6" s="1"/>
  <c r="J4304" i="6" s="1"/>
  <c r="H4808" i="6" a="1"/>
  <c r="H4808" i="6" s="1"/>
  <c r="I4808" i="6" s="1"/>
  <c r="J4808" i="6" s="1"/>
  <c r="I4832" i="6"/>
  <c r="J4832" i="6" s="1"/>
  <c r="I5648" i="6"/>
  <c r="J5648" i="6" s="1"/>
  <c r="I6008" i="6"/>
  <c r="J6008" i="6" s="1"/>
  <c r="H6152" i="6" a="1"/>
  <c r="H6152" i="6" s="1"/>
  <c r="I6152" i="6" s="1"/>
  <c r="J6152" i="6" s="1"/>
  <c r="I6296" i="6"/>
  <c r="J6296" i="6" s="1"/>
  <c r="I6344" i="6"/>
  <c r="J6344" i="6" s="1"/>
  <c r="I7640" i="6"/>
  <c r="J7640" i="6" s="1"/>
  <c r="I7567" i="6"/>
  <c r="J7567" i="6" s="1"/>
  <c r="I8287" i="6"/>
  <c r="J8287" i="6" s="1"/>
  <c r="I7303" i="6"/>
  <c r="J7303" i="6" s="1"/>
  <c r="I5263" i="6"/>
  <c r="J5263" i="6" s="1"/>
  <c r="I3127" i="6"/>
  <c r="J3127" i="6" s="1"/>
  <c r="I3415" i="6"/>
  <c r="J3415" i="6" s="1"/>
  <c r="I2599" i="6"/>
  <c r="J2599" i="6" s="1"/>
  <c r="I1591" i="6"/>
  <c r="J1591" i="6" s="1"/>
  <c r="I1687" i="6"/>
  <c r="J1687" i="6" s="1"/>
  <c r="I2407" i="6"/>
  <c r="J2407" i="6" s="1"/>
  <c r="I391" i="6"/>
  <c r="J391" i="6" s="1"/>
  <c r="I583" i="6"/>
  <c r="J583" i="6" s="1"/>
  <c r="I967" i="6"/>
  <c r="J967" i="6" s="1"/>
  <c r="B8409" i="6"/>
  <c r="H8409" i="6" s="1" a="1"/>
  <c r="H8409" i="6" s="1"/>
  <c r="I8409" i="6" s="1"/>
  <c r="J8409" i="6" s="1"/>
  <c r="B8289" i="6"/>
  <c r="H8289" i="6" s="1" a="1"/>
  <c r="H8289" i="6" s="1"/>
  <c r="I8289" i="6" s="1"/>
  <c r="J8289" i="6" s="1"/>
  <c r="B8241" i="6"/>
  <c r="H8241" i="6" s="1" a="1"/>
  <c r="H8241" i="6" s="1"/>
  <c r="I8241" i="6" s="1"/>
  <c r="J8241" i="6" s="1"/>
  <c r="B8145" i="6"/>
  <c r="H8145" i="6" s="1" a="1"/>
  <c r="H8145" i="6" s="1"/>
  <c r="I8145" i="6" s="1"/>
  <c r="J8145" i="6" s="1"/>
  <c r="B8049" i="6"/>
  <c r="H8049" i="6" s="1" a="1"/>
  <c r="H8049" i="6" s="1"/>
  <c r="I8049" i="6" s="1"/>
  <c r="J8049" i="6" s="1"/>
  <c r="B8385" i="6"/>
  <c r="H8385" i="6" s="1" a="1"/>
  <c r="H8385" i="6" s="1"/>
  <c r="I8385" i="6" s="1"/>
  <c r="J8385" i="6" s="1"/>
  <c r="B8313" i="6"/>
  <c r="H8313" i="6" s="1" a="1"/>
  <c r="H8313" i="6" s="1"/>
  <c r="I8313" i="6" s="1"/>
  <c r="J8313" i="6" s="1"/>
  <c r="B8265" i="6"/>
  <c r="H8265" i="6" s="1" a="1"/>
  <c r="H8265" i="6" s="1"/>
  <c r="I8265" i="6" s="1"/>
  <c r="J8265" i="6" s="1"/>
  <c r="B8169" i="6"/>
  <c r="H8169" i="6" s="1" a="1"/>
  <c r="H8169" i="6" s="1"/>
  <c r="I8169" i="6" s="1"/>
  <c r="J8169" i="6" s="1"/>
  <c r="B8073" i="6"/>
  <c r="H8073" i="6" s="1" a="1"/>
  <c r="H8073" i="6" s="1"/>
  <c r="I8073" i="6" s="1"/>
  <c r="J8073" i="6" s="1"/>
  <c r="B8361" i="6"/>
  <c r="H8361" i="6" s="1" a="1"/>
  <c r="H8361" i="6" s="1"/>
  <c r="I8361" i="6" s="1"/>
  <c r="J8361" i="6" s="1"/>
  <c r="B8217" i="6"/>
  <c r="H8217" i="6" s="1" a="1"/>
  <c r="H8217" i="6" s="1"/>
  <c r="I8217" i="6" s="1"/>
  <c r="J8217" i="6" s="1"/>
  <c r="B8121" i="6"/>
  <c r="H8121" i="6" s="1" a="1"/>
  <c r="H8121" i="6" s="1"/>
  <c r="I8121" i="6" s="1"/>
  <c r="J8121" i="6" s="1"/>
  <c r="B8025" i="6"/>
  <c r="H8025" i="6" s="1" a="1"/>
  <c r="H8025" i="6" s="1"/>
  <c r="I8025" i="6" s="1"/>
  <c r="J8025" i="6" s="1"/>
  <c r="B8193" i="6"/>
  <c r="H8193" i="6" s="1" a="1"/>
  <c r="H8193" i="6" s="1"/>
  <c r="I8193" i="6" s="1"/>
  <c r="J8193" i="6" s="1"/>
  <c r="B7905" i="6"/>
  <c r="B7737" i="6"/>
  <c r="B7689" i="6"/>
  <c r="B7569" i="6"/>
  <c r="H7569" i="6" s="1" a="1"/>
  <c r="H7569" i="6" s="1"/>
  <c r="B8337" i="6"/>
  <c r="H8337" i="6" s="1" a="1"/>
  <c r="H8337" i="6" s="1"/>
  <c r="I8337" i="6" s="1"/>
  <c r="J8337" i="6" s="1"/>
  <c r="B7857" i="6"/>
  <c r="B7809" i="6"/>
  <c r="B7785" i="6"/>
  <c r="B7761" i="6"/>
  <c r="B7641" i="6"/>
  <c r="B7473" i="6"/>
  <c r="H7473" i="6" s="1" a="1"/>
  <c r="H7473" i="6" s="1"/>
  <c r="I7473" i="6" s="1"/>
  <c r="J7473" i="6" s="1"/>
  <c r="B8097" i="6"/>
  <c r="H8097" i="6" s="1" a="1"/>
  <c r="H8097" i="6" s="1"/>
  <c r="I8097" i="6" s="1"/>
  <c r="J8097" i="6" s="1"/>
  <c r="B7929" i="6"/>
  <c r="B7881" i="6"/>
  <c r="B7833" i="6"/>
  <c r="B7545" i="6"/>
  <c r="H7545" i="6" s="1" a="1"/>
  <c r="H7545" i="6" s="1"/>
  <c r="B7521" i="6"/>
  <c r="H7521" i="6" s="1" a="1"/>
  <c r="H7521" i="6" s="1"/>
  <c r="B7497" i="6"/>
  <c r="H7497" i="6" s="1" a="1"/>
  <c r="H7497" i="6" s="1"/>
  <c r="I7497" i="6" s="1"/>
  <c r="J7497" i="6" s="1"/>
  <c r="B7449" i="6"/>
  <c r="H7449" i="6" s="1" a="1"/>
  <c r="H7449" i="6" s="1"/>
  <c r="I7449" i="6" s="1"/>
  <c r="J7449" i="6" s="1"/>
  <c r="B8001" i="6"/>
  <c r="H8001" i="6" s="1" a="1"/>
  <c r="H8001" i="6" s="1"/>
  <c r="I8001" i="6" s="1"/>
  <c r="J8001" i="6" s="1"/>
  <c r="B7713" i="6"/>
  <c r="B7425" i="6"/>
  <c r="H7425" i="6" s="1" a="1"/>
  <c r="H7425" i="6" s="1"/>
  <c r="I7425" i="6" s="1"/>
  <c r="J7425" i="6" s="1"/>
  <c r="B7377" i="6"/>
  <c r="H7377" i="6" s="1" a="1"/>
  <c r="H7377" i="6" s="1"/>
  <c r="I7377" i="6" s="1"/>
  <c r="J7377" i="6" s="1"/>
  <c r="B7329" i="6"/>
  <c r="H7329" i="6" s="1" a="1"/>
  <c r="H7329" i="6" s="1"/>
  <c r="I7329" i="6" s="1"/>
  <c r="J7329" i="6" s="1"/>
  <c r="B7281" i="6"/>
  <c r="H7281" i="6" s="1" a="1"/>
  <c r="H7281" i="6" s="1"/>
  <c r="I7281" i="6" s="1"/>
  <c r="J7281" i="6" s="1"/>
  <c r="B7233" i="6"/>
  <c r="H7233" i="6" s="1" a="1"/>
  <c r="H7233" i="6" s="1"/>
  <c r="I7233" i="6" s="1"/>
  <c r="J7233" i="6" s="1"/>
  <c r="B7185" i="6"/>
  <c r="H7185" i="6" s="1" a="1"/>
  <c r="H7185" i="6" s="1"/>
  <c r="I7185" i="6" s="1"/>
  <c r="J7185" i="6" s="1"/>
  <c r="B7137" i="6"/>
  <c r="H7137" i="6" s="1" a="1"/>
  <c r="H7137" i="6" s="1"/>
  <c r="I7137" i="6" s="1"/>
  <c r="J7137" i="6" s="1"/>
  <c r="B7089" i="6"/>
  <c r="H7089" i="6" s="1" a="1"/>
  <c r="H7089" i="6" s="1"/>
  <c r="I7089" i="6" s="1"/>
  <c r="J7089" i="6" s="1"/>
  <c r="B7041" i="6"/>
  <c r="H7041" i="6" s="1" a="1"/>
  <c r="H7041" i="6" s="1"/>
  <c r="I7041" i="6" s="1"/>
  <c r="J7041" i="6" s="1"/>
  <c r="B6993" i="6"/>
  <c r="H6993" i="6" s="1" a="1"/>
  <c r="H6993" i="6" s="1"/>
  <c r="I6993" i="6" s="1"/>
  <c r="J6993" i="6" s="1"/>
  <c r="B6873" i="6"/>
  <c r="B7617" i="6"/>
  <c r="B6945" i="6"/>
  <c r="B6849" i="6"/>
  <c r="B7977" i="6"/>
  <c r="B7665" i="6"/>
  <c r="B6897" i="6"/>
  <c r="B6801" i="6"/>
  <c r="B7953" i="6"/>
  <c r="B7305" i="6"/>
  <c r="H7305" i="6" s="1" a="1"/>
  <c r="H7305" i="6" s="1"/>
  <c r="I7305" i="6" s="1"/>
  <c r="J7305" i="6" s="1"/>
  <c r="B7113" i="6"/>
  <c r="H7113" i="6" s="1" a="1"/>
  <c r="H7113" i="6" s="1"/>
  <c r="I7113" i="6" s="1"/>
  <c r="J7113" i="6" s="1"/>
  <c r="B6777" i="6"/>
  <c r="B6681" i="6"/>
  <c r="B6585" i="6"/>
  <c r="B6561" i="6"/>
  <c r="B6513" i="6"/>
  <c r="B6417" i="6"/>
  <c r="B7593" i="6"/>
  <c r="B7401" i="6"/>
  <c r="H7401" i="6" s="1" a="1"/>
  <c r="H7401" i="6" s="1"/>
  <c r="I7401" i="6" s="1"/>
  <c r="J7401" i="6" s="1"/>
  <c r="B7257" i="6"/>
  <c r="H7257" i="6" s="1" a="1"/>
  <c r="H7257" i="6" s="1"/>
  <c r="I7257" i="6" s="1"/>
  <c r="J7257" i="6" s="1"/>
  <c r="B7065" i="6"/>
  <c r="H7065" i="6" s="1" a="1"/>
  <c r="H7065" i="6" s="1"/>
  <c r="I7065" i="6" s="1"/>
  <c r="J7065" i="6" s="1"/>
  <c r="B6753" i="6"/>
  <c r="B6657" i="6"/>
  <c r="B6537" i="6"/>
  <c r="B7353" i="6"/>
  <c r="H7353" i="6" s="1" a="1"/>
  <c r="H7353" i="6" s="1"/>
  <c r="I7353" i="6" s="1"/>
  <c r="J7353" i="6" s="1"/>
  <c r="B7161" i="6"/>
  <c r="H7161" i="6" s="1" a="1"/>
  <c r="H7161" i="6" s="1"/>
  <c r="I7161" i="6" s="1"/>
  <c r="J7161" i="6" s="1"/>
  <c r="B6969" i="6"/>
  <c r="H6969" i="6" s="1" a="1"/>
  <c r="H6969" i="6" s="1"/>
  <c r="I6969" i="6" s="1"/>
  <c r="J6969" i="6" s="1"/>
  <c r="B6921" i="6"/>
  <c r="B6705" i="6"/>
  <c r="B6609" i="6"/>
  <c r="B6441" i="6"/>
  <c r="B6393" i="6"/>
  <c r="B7209" i="6"/>
  <c r="H7209" i="6" s="1" a="1"/>
  <c r="H7209" i="6" s="1"/>
  <c r="I7209" i="6" s="1"/>
  <c r="J7209" i="6" s="1"/>
  <c r="B6825" i="6"/>
  <c r="B6465" i="6"/>
  <c r="H6465" i="6" s="1" a="1"/>
  <c r="H6465" i="6" s="1"/>
  <c r="I6465" i="6" s="1"/>
  <c r="J6465" i="6" s="1"/>
  <c r="B7017" i="6"/>
  <c r="H7017" i="6" s="1" a="1"/>
  <c r="H7017" i="6" s="1"/>
  <c r="I7017" i="6" s="1"/>
  <c r="J7017" i="6" s="1"/>
  <c r="B6729" i="6"/>
  <c r="B6489" i="6"/>
  <c r="B6633" i="6"/>
  <c r="B6369" i="6"/>
  <c r="B6297" i="6"/>
  <c r="H6297" i="6" s="1" a="1"/>
  <c r="H6297" i="6" s="1"/>
  <c r="I6297" i="6" s="1"/>
  <c r="J6297" i="6" s="1"/>
  <c r="B6033" i="6"/>
  <c r="H6033" i="6" s="1" a="1"/>
  <c r="H6033" i="6" s="1"/>
  <c r="I6033" i="6" s="1"/>
  <c r="J6033" i="6" s="1"/>
  <c r="B6321" i="6"/>
  <c r="H6321" i="6" s="1" a="1"/>
  <c r="H6321" i="6" s="1"/>
  <c r="I6321" i="6" s="1"/>
  <c r="J6321" i="6" s="1"/>
  <c r="B6057" i="6"/>
  <c r="H6057" i="6" s="1" a="1"/>
  <c r="H6057" i="6" s="1"/>
  <c r="I6057" i="6" s="1"/>
  <c r="J6057" i="6" s="1"/>
  <c r="B6249" i="6"/>
  <c r="H6249" i="6" s="1" a="1"/>
  <c r="H6249" i="6" s="1"/>
  <c r="I6249" i="6" s="1"/>
  <c r="J6249" i="6" s="1"/>
  <c r="B6201" i="6"/>
  <c r="H6201" i="6" s="1" a="1"/>
  <c r="H6201" i="6" s="1"/>
  <c r="I6201" i="6" s="1"/>
  <c r="J6201" i="6" s="1"/>
  <c r="B6153" i="6"/>
  <c r="H6153" i="6" s="1" a="1"/>
  <c r="H6153" i="6" s="1"/>
  <c r="B6105" i="6"/>
  <c r="H6105" i="6" s="1" a="1"/>
  <c r="H6105" i="6" s="1"/>
  <c r="B5985" i="6"/>
  <c r="H5985" i="6" s="1" a="1"/>
  <c r="H5985" i="6" s="1"/>
  <c r="I5985" i="6" s="1"/>
  <c r="J5985" i="6" s="1"/>
  <c r="B6345" i="6"/>
  <c r="B6273" i="6"/>
  <c r="H6273" i="6" s="1" a="1"/>
  <c r="H6273" i="6" s="1"/>
  <c r="B6225" i="6"/>
  <c r="H6225" i="6" s="1" a="1"/>
  <c r="H6225" i="6" s="1"/>
  <c r="I6225" i="6" s="1"/>
  <c r="J6225" i="6" s="1"/>
  <c r="B6177" i="6"/>
  <c r="H6177" i="6" s="1" a="1"/>
  <c r="H6177" i="6" s="1"/>
  <c r="B6129" i="6"/>
  <c r="H6129" i="6" s="1" a="1"/>
  <c r="H6129" i="6" s="1"/>
  <c r="I6129" i="6" s="1"/>
  <c r="J6129" i="6" s="1"/>
  <c r="B6081" i="6"/>
  <c r="H6081" i="6" s="1" a="1"/>
  <c r="H6081" i="6" s="1"/>
  <c r="I6081" i="6" s="1"/>
  <c r="J6081" i="6" s="1"/>
  <c r="B6009" i="6"/>
  <c r="H6009" i="6" s="1" a="1"/>
  <c r="H6009" i="6" s="1"/>
  <c r="I6009" i="6" s="1"/>
  <c r="J6009" i="6" s="1"/>
  <c r="B5841" i="6"/>
  <c r="B5745" i="6"/>
  <c r="B5625" i="6"/>
  <c r="B5601" i="6"/>
  <c r="B5553" i="6"/>
  <c r="B5505" i="6"/>
  <c r="B5457" i="6"/>
  <c r="B5361" i="6"/>
  <c r="H5361" i="6" s="1" a="1"/>
  <c r="H5361" i="6" s="1"/>
  <c r="I5361" i="6" s="1"/>
  <c r="J5361" i="6" s="1"/>
  <c r="B5313" i="6"/>
  <c r="H5313" i="6" s="1" a="1"/>
  <c r="H5313" i="6" s="1"/>
  <c r="I5313" i="6" s="1"/>
  <c r="J5313" i="6" s="1"/>
  <c r="B5265" i="6"/>
  <c r="H5265" i="6" s="1" a="1"/>
  <c r="H5265" i="6" s="1"/>
  <c r="I5265" i="6" s="1"/>
  <c r="J5265" i="6" s="1"/>
  <c r="B5961" i="6"/>
  <c r="H5961" i="6" s="1" a="1"/>
  <c r="H5961" i="6" s="1"/>
  <c r="I5961" i="6" s="1"/>
  <c r="J5961" i="6" s="1"/>
  <c r="B5913" i="6"/>
  <c r="B5721" i="6"/>
  <c r="B5433" i="6"/>
  <c r="H5433" i="6" s="1" a="1"/>
  <c r="H5433" i="6" s="1"/>
  <c r="I5433" i="6" s="1"/>
  <c r="J5433" i="6" s="1"/>
  <c r="B5385" i="6"/>
  <c r="H5385" i="6" s="1" a="1"/>
  <c r="H5385" i="6" s="1"/>
  <c r="I5385" i="6" s="1"/>
  <c r="J5385" i="6" s="1"/>
  <c r="B5889" i="6"/>
  <c r="B5793" i="6"/>
  <c r="B5697" i="6"/>
  <c r="B5577" i="6"/>
  <c r="B5529" i="6"/>
  <c r="B5481" i="6"/>
  <c r="B5337" i="6"/>
  <c r="H5337" i="6" s="1" a="1"/>
  <c r="H5337" i="6" s="1"/>
  <c r="I5337" i="6" s="1"/>
  <c r="J5337" i="6" s="1"/>
  <c r="B5289" i="6"/>
  <c r="H5289" i="6" s="1" a="1"/>
  <c r="H5289" i="6" s="1"/>
  <c r="I5289" i="6" s="1"/>
  <c r="J5289" i="6" s="1"/>
  <c r="B5937" i="6"/>
  <c r="B5865" i="6"/>
  <c r="B5817" i="6"/>
  <c r="B5769" i="6"/>
  <c r="B5673" i="6"/>
  <c r="B5649" i="6"/>
  <c r="B5409" i="6"/>
  <c r="H5409" i="6" s="1" a="1"/>
  <c r="H5409" i="6" s="1"/>
  <c r="I5409" i="6" s="1"/>
  <c r="J5409" i="6" s="1"/>
  <c r="B5145" i="6"/>
  <c r="B5025" i="6"/>
  <c r="H5025" i="6" s="1" a="1"/>
  <c r="H5025" i="6" s="1"/>
  <c r="B4929" i="6"/>
  <c r="H4929" i="6" s="1" a="1"/>
  <c r="H4929" i="6" s="1"/>
  <c r="I4929" i="6" s="1"/>
  <c r="J4929" i="6" s="1"/>
  <c r="B4881" i="6"/>
  <c r="H4881" i="6" s="1" a="1"/>
  <c r="H4881" i="6" s="1"/>
  <c r="I4881" i="6" s="1"/>
  <c r="J4881" i="6" s="1"/>
  <c r="B4833" i="6"/>
  <c r="H4833" i="6" s="1" a="1"/>
  <c r="H4833" i="6" s="1"/>
  <c r="I4833" i="6" s="1"/>
  <c r="J4833" i="6" s="1"/>
  <c r="B4545" i="6"/>
  <c r="B4497" i="6"/>
  <c r="B4449" i="6"/>
  <c r="B4425" i="6"/>
  <c r="B4353" i="6"/>
  <c r="B4257" i="6"/>
  <c r="B5241" i="6"/>
  <c r="B5169" i="6"/>
  <c r="B5097" i="6"/>
  <c r="H5097" i="6" s="1" a="1"/>
  <c r="H5097" i="6" s="1"/>
  <c r="B5001" i="6"/>
  <c r="H5001" i="6" s="1" a="1"/>
  <c r="H5001" i="6" s="1"/>
  <c r="B4809" i="6"/>
  <c r="H4809" i="6" s="1" a="1"/>
  <c r="H4809" i="6" s="1"/>
  <c r="B4761" i="6"/>
  <c r="B4713" i="6"/>
  <c r="B4665" i="6"/>
  <c r="B4617" i="6"/>
  <c r="B4569" i="6"/>
  <c r="B4329" i="6"/>
  <c r="B4233" i="6"/>
  <c r="B4137" i="6"/>
  <c r="B4089" i="6"/>
  <c r="B5193" i="6"/>
  <c r="B5121" i="6"/>
  <c r="B5073" i="6"/>
  <c r="H5073" i="6" s="1" a="1"/>
  <c r="H5073" i="6" s="1"/>
  <c r="I5073" i="6" s="1"/>
  <c r="J5073" i="6" s="1"/>
  <c r="B4977" i="6"/>
  <c r="H4977" i="6" s="1" a="1"/>
  <c r="H4977" i="6" s="1"/>
  <c r="I4977" i="6" s="1"/>
  <c r="J4977" i="6" s="1"/>
  <c r="B4905" i="6"/>
  <c r="H4905" i="6" s="1" a="1"/>
  <c r="H4905" i="6" s="1"/>
  <c r="I4905" i="6" s="1"/>
  <c r="J4905" i="6" s="1"/>
  <c r="B4857" i="6"/>
  <c r="H4857" i="6" s="1" a="1"/>
  <c r="H4857" i="6" s="1"/>
  <c r="I4857" i="6" s="1"/>
  <c r="J4857" i="6" s="1"/>
  <c r="B4785" i="6"/>
  <c r="H4785" i="6" s="1" a="1"/>
  <c r="H4785" i="6" s="1"/>
  <c r="I4785" i="6" s="1"/>
  <c r="J4785" i="6" s="1"/>
  <c r="B4521" i="6"/>
  <c r="B4473" i="6"/>
  <c r="B4401" i="6"/>
  <c r="B4305" i="6"/>
  <c r="B4209" i="6"/>
  <c r="B4113" i="6"/>
  <c r="B4065" i="6"/>
  <c r="H4065" i="6" s="1" a="1"/>
  <c r="H4065" i="6" s="1"/>
  <c r="B4017" i="6"/>
  <c r="H4017" i="6" s="1" a="1"/>
  <c r="H4017" i="6" s="1"/>
  <c r="B3921" i="6"/>
  <c r="H3921" i="6" s="1" a="1"/>
  <c r="H3921" i="6" s="1"/>
  <c r="B5217" i="6"/>
  <c r="B5049" i="6"/>
  <c r="H5049" i="6" s="1" a="1"/>
  <c r="H5049" i="6" s="1"/>
  <c r="B4953" i="6"/>
  <c r="H4953" i="6" s="1" a="1"/>
  <c r="H4953" i="6" s="1"/>
  <c r="B4737" i="6"/>
  <c r="B4689" i="6"/>
  <c r="B4641" i="6"/>
  <c r="B4593" i="6"/>
  <c r="B4377" i="6"/>
  <c r="H4377" i="6" s="1" a="1"/>
  <c r="H4377" i="6" s="1"/>
  <c r="B4281" i="6"/>
  <c r="B4185" i="6"/>
  <c r="B3993" i="6"/>
  <c r="H3993" i="6" s="1" a="1"/>
  <c r="H3993" i="6" s="1"/>
  <c r="B3897" i="6"/>
  <c r="H3897" i="6" s="1" a="1"/>
  <c r="H3897" i="6" s="1"/>
  <c r="I3897" i="6" s="1"/>
  <c r="J3897" i="6" s="1"/>
  <c r="B4161" i="6"/>
  <c r="B3873" i="6"/>
  <c r="H3873" i="6" s="1" a="1"/>
  <c r="H3873" i="6" s="1"/>
  <c r="B3825" i="6"/>
  <c r="H3825" i="6" s="1" a="1"/>
  <c r="H3825" i="6" s="1"/>
  <c r="B3729" i="6"/>
  <c r="H3729" i="6" s="1" a="1"/>
  <c r="H3729" i="6" s="1"/>
  <c r="B3633" i="6"/>
  <c r="H3633" i="6" s="1" a="1"/>
  <c r="H3633" i="6" s="1"/>
  <c r="I3633" i="6" s="1"/>
  <c r="J3633" i="6" s="1"/>
  <c r="B3537" i="6"/>
  <c r="H3537" i="6" s="1" a="1"/>
  <c r="H3537" i="6" s="1"/>
  <c r="B3105" i="6"/>
  <c r="H3105" i="6" s="1" a="1"/>
  <c r="H3105" i="6" s="1"/>
  <c r="I3105" i="6" s="1"/>
  <c r="J3105" i="6" s="1"/>
  <c r="B2985" i="6"/>
  <c r="B2793" i="6"/>
  <c r="B2721" i="6"/>
  <c r="B4041" i="6"/>
  <c r="H4041" i="6" s="1" a="1"/>
  <c r="H4041" i="6" s="1"/>
  <c r="B3849" i="6"/>
  <c r="H3849" i="6" s="1" a="1"/>
  <c r="H3849" i="6" s="1"/>
  <c r="B3801" i="6"/>
  <c r="H3801" i="6" s="1" a="1"/>
  <c r="H3801" i="6" s="1"/>
  <c r="B3705" i="6"/>
  <c r="H3705" i="6" s="1" a="1"/>
  <c r="H3705" i="6" s="1"/>
  <c r="I3705" i="6" s="1"/>
  <c r="J3705" i="6" s="1"/>
  <c r="B3609" i="6"/>
  <c r="H3609" i="6" s="1" a="1"/>
  <c r="H3609" i="6" s="1"/>
  <c r="B3513" i="6"/>
  <c r="H3513" i="6" s="1" a="1"/>
  <c r="H3513" i="6" s="1"/>
  <c r="B3417" i="6"/>
  <c r="H3417" i="6" s="1" a="1"/>
  <c r="H3417" i="6" s="1"/>
  <c r="B3393" i="6"/>
  <c r="H3393" i="6" s="1" a="1"/>
  <c r="H3393" i="6" s="1"/>
  <c r="B3369" i="6"/>
  <c r="H3369" i="6" s="1" a="1"/>
  <c r="H3369" i="6" s="1"/>
  <c r="B3345" i="6"/>
  <c r="H3345" i="6" s="1" a="1"/>
  <c r="H3345" i="6" s="1"/>
  <c r="B3273" i="6"/>
  <c r="H3273" i="6" s="1" a="1"/>
  <c r="H3273" i="6" s="1"/>
  <c r="I3273" i="6" s="1"/>
  <c r="J3273" i="6" s="1"/>
  <c r="B3249" i="6"/>
  <c r="H3249" i="6" s="1" a="1"/>
  <c r="H3249" i="6" s="1"/>
  <c r="I3249" i="6" s="1"/>
  <c r="J3249" i="6" s="1"/>
  <c r="B3009" i="6"/>
  <c r="H3009" i="6" s="1" a="1"/>
  <c r="H3009" i="6" s="1"/>
  <c r="B2913" i="6"/>
  <c r="B2865" i="6"/>
  <c r="B2841" i="6"/>
  <c r="B2577" i="6"/>
  <c r="B3969" i="6"/>
  <c r="H3969" i="6" s="1" a="1"/>
  <c r="H3969" i="6" s="1"/>
  <c r="B3777" i="6"/>
  <c r="H3777" i="6" s="1" a="1"/>
  <c r="H3777" i="6" s="1"/>
  <c r="B3681" i="6"/>
  <c r="H3681" i="6" s="1" a="1"/>
  <c r="H3681" i="6" s="1"/>
  <c r="B3585" i="6"/>
  <c r="H3585" i="6" s="1" a="1"/>
  <c r="H3585" i="6" s="1"/>
  <c r="B3489" i="6"/>
  <c r="H3489" i="6" s="1" a="1"/>
  <c r="H3489" i="6" s="1"/>
  <c r="B3441" i="6"/>
  <c r="H3441" i="6" s="1" a="1"/>
  <c r="H3441" i="6" s="1"/>
  <c r="B3321" i="6"/>
  <c r="H3321" i="6" s="1" a="1"/>
  <c r="H3321" i="6" s="1"/>
  <c r="B3297" i="6"/>
  <c r="H3297" i="6" s="1" a="1"/>
  <c r="H3297" i="6" s="1"/>
  <c r="B3153" i="6"/>
  <c r="H3153" i="6" s="1" a="1"/>
  <c r="H3153" i="6" s="1"/>
  <c r="I3153" i="6" s="1"/>
  <c r="J3153" i="6" s="1"/>
  <c r="B3129" i="6"/>
  <c r="H3129" i="6" s="1" a="1"/>
  <c r="H3129" i="6" s="1"/>
  <c r="I3129" i="6" s="1"/>
  <c r="J3129" i="6" s="1"/>
  <c r="B3081" i="6"/>
  <c r="H3081" i="6" s="1" a="1"/>
  <c r="H3081" i="6" s="1"/>
  <c r="I3081" i="6" s="1"/>
  <c r="J3081" i="6" s="1"/>
  <c r="B2961" i="6"/>
  <c r="H2961" i="6" s="1" a="1"/>
  <c r="H2961" i="6" s="1"/>
  <c r="I2961" i="6" s="1"/>
  <c r="J2961" i="6" s="1"/>
  <c r="B2937" i="6"/>
  <c r="B3945" i="6"/>
  <c r="H3945" i="6" s="1" a="1"/>
  <c r="H3945" i="6" s="1"/>
  <c r="B3753" i="6"/>
  <c r="H3753" i="6" s="1" a="1"/>
  <c r="H3753" i="6" s="1"/>
  <c r="B3657" i="6"/>
  <c r="H3657" i="6" s="1" a="1"/>
  <c r="H3657" i="6" s="1"/>
  <c r="B3561" i="6"/>
  <c r="H3561" i="6" s="1" a="1"/>
  <c r="H3561" i="6" s="1"/>
  <c r="B3465" i="6"/>
  <c r="H3465" i="6" s="1" a="1"/>
  <c r="H3465" i="6" s="1"/>
  <c r="B3201" i="6"/>
  <c r="H3201" i="6" s="1" a="1"/>
  <c r="H3201" i="6" s="1"/>
  <c r="I3201" i="6" s="1"/>
  <c r="J3201" i="6" s="1"/>
  <c r="B3057" i="6"/>
  <c r="H3057" i="6" s="1" a="1"/>
  <c r="H3057" i="6" s="1"/>
  <c r="B2817" i="6"/>
  <c r="H2817" i="6" s="1" a="1"/>
  <c r="H2817" i="6" s="1"/>
  <c r="B2625" i="6"/>
  <c r="B2505" i="6"/>
  <c r="B2409" i="6"/>
  <c r="H2409" i="6" s="1" a="1"/>
  <c r="H2409" i="6" s="1"/>
  <c r="B2337" i="6"/>
  <c r="H2337" i="6" s="1" a="1"/>
  <c r="H2337" i="6" s="1"/>
  <c r="B2073" i="6"/>
  <c r="H2073" i="6" s="1" a="1"/>
  <c r="H2073" i="6" s="1"/>
  <c r="B1977" i="6"/>
  <c r="H1977" i="6" s="1" a="1"/>
  <c r="H1977" i="6" s="1"/>
  <c r="B1881" i="6"/>
  <c r="H1881" i="6" s="1" a="1"/>
  <c r="H1881" i="6" s="1"/>
  <c r="B1857" i="6"/>
  <c r="H1857" i="6" s="1" a="1"/>
  <c r="H1857" i="6" s="1"/>
  <c r="B1785" i="6"/>
  <c r="H1785" i="6" s="1" a="1"/>
  <c r="H1785" i="6" s="1"/>
  <c r="I1785" i="6" s="1"/>
  <c r="J1785" i="6" s="1"/>
  <c r="B1689" i="6"/>
  <c r="H1689" i="6" s="1" a="1"/>
  <c r="H1689" i="6" s="1"/>
  <c r="I1689" i="6" s="1"/>
  <c r="J1689" i="6" s="1"/>
  <c r="B1617" i="6"/>
  <c r="B1593" i="6"/>
  <c r="H1593" i="6" s="1" a="1"/>
  <c r="H1593" i="6" s="1"/>
  <c r="I1593" i="6" s="1"/>
  <c r="J1593" i="6" s="1"/>
  <c r="B1449" i="6"/>
  <c r="B1401" i="6"/>
  <c r="B3177" i="6"/>
  <c r="H3177" i="6" s="1" a="1"/>
  <c r="H3177" i="6" s="1"/>
  <c r="I3177" i="6" s="1"/>
  <c r="J3177" i="6" s="1"/>
  <c r="B2673" i="6"/>
  <c r="B2649" i="6"/>
  <c r="B2553" i="6"/>
  <c r="B2481" i="6"/>
  <c r="H2481" i="6" s="1" a="1"/>
  <c r="H2481" i="6" s="1"/>
  <c r="B2385" i="6"/>
  <c r="H2385" i="6" s="1" a="1"/>
  <c r="H2385" i="6" s="1"/>
  <c r="I2385" i="6" s="1"/>
  <c r="J2385" i="6" s="1"/>
  <c r="B2361" i="6"/>
  <c r="H2361" i="6" s="1" a="1"/>
  <c r="H2361" i="6" s="1"/>
  <c r="B2145" i="6"/>
  <c r="B2049" i="6"/>
  <c r="H2049" i="6" s="1" a="1"/>
  <c r="H2049" i="6" s="1"/>
  <c r="I2049" i="6" s="1"/>
  <c r="J2049" i="6" s="1"/>
  <c r="B1953" i="6"/>
  <c r="H1953" i="6" s="1" a="1"/>
  <c r="H1953" i="6" s="1"/>
  <c r="B1761" i="6"/>
  <c r="H1761" i="6" s="1" a="1"/>
  <c r="H1761" i="6" s="1"/>
  <c r="I1761" i="6" s="1"/>
  <c r="J1761" i="6" s="1"/>
  <c r="B1665" i="6"/>
  <c r="H1665" i="6" s="1" a="1"/>
  <c r="H1665" i="6" s="1"/>
  <c r="I1665" i="6" s="1"/>
  <c r="J1665" i="6" s="1"/>
  <c r="B1641" i="6"/>
  <c r="B2889" i="6"/>
  <c r="H2889" i="6" s="1" a="1"/>
  <c r="H2889" i="6" s="1"/>
  <c r="B2697" i="6"/>
  <c r="B2601" i="6"/>
  <c r="B2457" i="6"/>
  <c r="H2457" i="6" s="1" a="1"/>
  <c r="H2457" i="6" s="1"/>
  <c r="I2457" i="6" s="1"/>
  <c r="J2457" i="6" s="1"/>
  <c r="B2121" i="6"/>
  <c r="H2121" i="6" s="1" a="1"/>
  <c r="H2121" i="6" s="1"/>
  <c r="B2025" i="6"/>
  <c r="H2025" i="6" s="1" a="1"/>
  <c r="H2025" i="6" s="1"/>
  <c r="B1929" i="6"/>
  <c r="H1929" i="6" s="1" a="1"/>
  <c r="H1929" i="6" s="1"/>
  <c r="B1833" i="6"/>
  <c r="H1833" i="6" s="1" a="1"/>
  <c r="H1833" i="6" s="1"/>
  <c r="I1833" i="6" s="1"/>
  <c r="J1833" i="6" s="1"/>
  <c r="B1737" i="6"/>
  <c r="H1737" i="6" s="1" a="1"/>
  <c r="H1737" i="6" s="1"/>
  <c r="I1737" i="6" s="1"/>
  <c r="J1737" i="6" s="1"/>
  <c r="B1569" i="6"/>
  <c r="H1569" i="6" s="1" a="1"/>
  <c r="H1569" i="6" s="1"/>
  <c r="B1545" i="6"/>
  <c r="H1545" i="6" s="1" a="1"/>
  <c r="H1545" i="6" s="1"/>
  <c r="I1545" i="6" s="1"/>
  <c r="J1545" i="6" s="1"/>
  <c r="B1521" i="6"/>
  <c r="H1521" i="6" s="1" a="1"/>
  <c r="H1521" i="6" s="1"/>
  <c r="I1521" i="6" s="1"/>
  <c r="J1521" i="6" s="1"/>
  <c r="B1497" i="6"/>
  <c r="H1497" i="6" s="1" a="1"/>
  <c r="H1497" i="6" s="1"/>
  <c r="I1497" i="6" s="1"/>
  <c r="J1497" i="6" s="1"/>
  <c r="B1425" i="6"/>
  <c r="B3225" i="6"/>
  <c r="H3225" i="6" s="1" a="1"/>
  <c r="H3225" i="6" s="1"/>
  <c r="I3225" i="6" s="1"/>
  <c r="J3225" i="6" s="1"/>
  <c r="B3033" i="6"/>
  <c r="H3033" i="6" s="1" a="1"/>
  <c r="H3033" i="6" s="1"/>
  <c r="B2769" i="6"/>
  <c r="B2745" i="6"/>
  <c r="B2529" i="6"/>
  <c r="B2433" i="6"/>
  <c r="H2433" i="6" s="1" a="1"/>
  <c r="H2433" i="6" s="1"/>
  <c r="I2433" i="6" s="1"/>
  <c r="J2433" i="6" s="1"/>
  <c r="B2313" i="6"/>
  <c r="B2289" i="6"/>
  <c r="B2265" i="6"/>
  <c r="B2241" i="6"/>
  <c r="B2217" i="6"/>
  <c r="B2193" i="6"/>
  <c r="B2169" i="6"/>
  <c r="B2097" i="6"/>
  <c r="H2097" i="6" s="1" a="1"/>
  <c r="H2097" i="6" s="1"/>
  <c r="B2001" i="6"/>
  <c r="H2001" i="6" s="1" a="1"/>
  <c r="H2001" i="6" s="1"/>
  <c r="I2001" i="6" s="1"/>
  <c r="J2001" i="6" s="1"/>
  <c r="B1905" i="6"/>
  <c r="H1905" i="6" s="1" a="1"/>
  <c r="H1905" i="6" s="1"/>
  <c r="B1809" i="6"/>
  <c r="H1809" i="6" s="1" a="1"/>
  <c r="H1809" i="6" s="1"/>
  <c r="I1809" i="6" s="1"/>
  <c r="J1809" i="6" s="1"/>
  <c r="B1713" i="6"/>
  <c r="H1713" i="6" s="1" a="1"/>
  <c r="H1713" i="6" s="1"/>
  <c r="I1713" i="6" s="1"/>
  <c r="J1713" i="6" s="1"/>
  <c r="B1473" i="6"/>
  <c r="B1377" i="6"/>
  <c r="H1377" i="6" s="1" a="1"/>
  <c r="H1377" i="6" s="1"/>
  <c r="B1281" i="6"/>
  <c r="H1281" i="6" s="1" a="1"/>
  <c r="H1281" i="6" s="1"/>
  <c r="B1185" i="6"/>
  <c r="B1065" i="6"/>
  <c r="H1065" i="6" s="1" a="1"/>
  <c r="H1065" i="6" s="1"/>
  <c r="B969" i="6"/>
  <c r="B825" i="6"/>
  <c r="B801" i="6"/>
  <c r="B729" i="6"/>
  <c r="B705" i="6"/>
  <c r="B681" i="6"/>
  <c r="B585" i="6"/>
  <c r="B537" i="6"/>
  <c r="B513" i="6"/>
  <c r="B393" i="6"/>
  <c r="H393" i="6" s="1" a="1"/>
  <c r="H393" i="6" s="1"/>
  <c r="I393" i="6" s="1"/>
  <c r="J393" i="6" s="1"/>
  <c r="B273" i="6"/>
  <c r="H273" i="6" s="1" a="1"/>
  <c r="H273" i="6" s="1"/>
  <c r="B249" i="6"/>
  <c r="H249" i="6" s="1" a="1"/>
  <c r="H249" i="6" s="1"/>
  <c r="I249" i="6" s="1"/>
  <c r="J249" i="6" s="1"/>
  <c r="B153" i="6"/>
  <c r="H153" i="6" s="1" a="1"/>
  <c r="H153" i="6" s="1"/>
  <c r="I153" i="6" s="1"/>
  <c r="J153" i="6" s="1"/>
  <c r="B81" i="6"/>
  <c r="B129" i="6"/>
  <c r="H129" i="6" s="1" a="1"/>
  <c r="H129" i="6" s="1"/>
  <c r="I129" i="6" s="1"/>
  <c r="J129" i="6" s="1"/>
  <c r="B1305" i="6"/>
  <c r="H1305" i="6" s="1" a="1"/>
  <c r="H1305" i="6" s="1"/>
  <c r="B1257" i="6"/>
  <c r="B1233" i="6"/>
  <c r="B1161" i="6"/>
  <c r="B945" i="6"/>
  <c r="B921" i="6"/>
  <c r="H921" i="6" s="1" a="1"/>
  <c r="H921" i="6" s="1"/>
  <c r="I921" i="6" s="1"/>
  <c r="J921" i="6" s="1"/>
  <c r="B777" i="6"/>
  <c r="B753" i="6"/>
  <c r="B657" i="6"/>
  <c r="H657" i="6" s="1" a="1"/>
  <c r="H657" i="6" s="1"/>
  <c r="I657" i="6" s="1"/>
  <c r="J657" i="6" s="1"/>
  <c r="B633" i="6"/>
  <c r="B609" i="6"/>
  <c r="B561" i="6"/>
  <c r="B417" i="6"/>
  <c r="H417" i="6" s="1" a="1"/>
  <c r="H417" i="6" s="1"/>
  <c r="B345" i="6"/>
  <c r="H345" i="6" s="1" a="1"/>
  <c r="H345" i="6" s="1"/>
  <c r="B105" i="6"/>
  <c r="B1353" i="6"/>
  <c r="H1353" i="6" s="1" a="1"/>
  <c r="H1353" i="6" s="1"/>
  <c r="B1329" i="6"/>
  <c r="B1137" i="6"/>
  <c r="B369" i="6"/>
  <c r="B321" i="6"/>
  <c r="H321" i="6" s="1" a="1"/>
  <c r="H321" i="6" s="1"/>
  <c r="I321" i="6" s="1"/>
  <c r="J321" i="6" s="1"/>
  <c r="B297" i="6"/>
  <c r="B225" i="6"/>
  <c r="H225" i="6" s="1" a="1"/>
  <c r="H225" i="6" s="1"/>
  <c r="I225" i="6" s="1"/>
  <c r="J225" i="6" s="1"/>
  <c r="B201" i="6"/>
  <c r="H201" i="6" s="1" a="1"/>
  <c r="H201" i="6" s="1"/>
  <c r="I201" i="6" s="1"/>
  <c r="J201" i="6" s="1"/>
  <c r="B489" i="6"/>
  <c r="B177" i="6"/>
  <c r="H177" i="6" s="1" a="1"/>
  <c r="H177" i="6" s="1"/>
  <c r="I177" i="6" s="1"/>
  <c r="J177" i="6" s="1"/>
  <c r="B1209" i="6"/>
  <c r="B1113" i="6"/>
  <c r="B1089" i="6"/>
  <c r="H1089" i="6" s="1" a="1"/>
  <c r="H1089" i="6" s="1"/>
  <c r="B1041" i="6"/>
  <c r="B1017" i="6"/>
  <c r="B993" i="6"/>
  <c r="B897" i="6"/>
  <c r="H897" i="6" s="1" a="1"/>
  <c r="H897" i="6" s="1"/>
  <c r="I897" i="6" s="1"/>
  <c r="J897" i="6" s="1"/>
  <c r="B873" i="6"/>
  <c r="H873" i="6" s="1" a="1"/>
  <c r="H873" i="6" s="1"/>
  <c r="I873" i="6" s="1"/>
  <c r="J873" i="6" s="1"/>
  <c r="B849" i="6"/>
  <c r="H849" i="6" s="1" a="1"/>
  <c r="H849" i="6" s="1"/>
  <c r="B465" i="6"/>
  <c r="H465" i="6" s="1" a="1"/>
  <c r="H465" i="6" s="1"/>
  <c r="I465" i="6" s="1"/>
  <c r="J465" i="6" s="1"/>
  <c r="B441" i="6"/>
  <c r="H441" i="6" s="1" a="1"/>
  <c r="H441" i="6" s="1"/>
  <c r="C8406" i="6"/>
  <c r="C8358" i="6"/>
  <c r="C8286" i="6"/>
  <c r="C8214" i="6"/>
  <c r="C8118" i="6"/>
  <c r="C8022" i="6"/>
  <c r="C8382" i="6"/>
  <c r="C8238" i="6"/>
  <c r="C8142" i="6"/>
  <c r="C8046" i="6"/>
  <c r="C8334" i="6"/>
  <c r="C8190" i="6"/>
  <c r="C8094" i="6"/>
  <c r="C7998" i="6"/>
  <c r="C8070" i="6"/>
  <c r="C7926" i="6"/>
  <c r="C7878" i="6"/>
  <c r="C7830" i="6"/>
  <c r="C7614" i="6"/>
  <c r="C7590" i="6"/>
  <c r="C7566" i="6"/>
  <c r="C8166" i="6"/>
  <c r="C7974" i="6"/>
  <c r="C7902" i="6"/>
  <c r="C7806" i="6"/>
  <c r="C7782" i="6"/>
  <c r="C7734" i="6"/>
  <c r="C7686" i="6"/>
  <c r="C7470" i="6"/>
  <c r="C7710" i="6"/>
  <c r="C7662" i="6"/>
  <c r="C7638" i="6"/>
  <c r="C7542" i="6"/>
  <c r="C7518" i="6"/>
  <c r="C7494" i="6"/>
  <c r="C7446" i="6"/>
  <c r="C7758" i="6"/>
  <c r="C7374" i="6"/>
  <c r="C7326" i="6"/>
  <c r="C7278" i="6"/>
  <c r="C7230" i="6"/>
  <c r="C7182" i="6"/>
  <c r="C7134" i="6"/>
  <c r="C7086" i="6"/>
  <c r="C7038" i="6"/>
  <c r="C6990" i="6"/>
  <c r="C6894" i="6"/>
  <c r="C8262" i="6"/>
  <c r="C7950" i="6"/>
  <c r="C6870" i="6"/>
  <c r="C7854" i="6"/>
  <c r="C7398" i="6"/>
  <c r="C6918" i="6"/>
  <c r="C6822" i="6"/>
  <c r="C7422" i="6"/>
  <c r="C7254" i="6"/>
  <c r="C7062" i="6"/>
  <c r="C6942" i="6"/>
  <c r="C6702" i="6"/>
  <c r="C6606" i="6"/>
  <c r="C7206" i="6"/>
  <c r="C7014" i="6"/>
  <c r="C6846" i="6"/>
  <c r="C6774" i="6"/>
  <c r="C6678" i="6"/>
  <c r="C6582" i="6"/>
  <c r="C6438" i="6"/>
  <c r="C6414" i="6"/>
  <c r="C7350" i="6"/>
  <c r="C8310" i="6"/>
  <c r="C7302" i="6"/>
  <c r="C7110" i="6"/>
  <c r="C6726" i="6"/>
  <c r="C6630" i="6"/>
  <c r="C6510" i="6"/>
  <c r="C6486" i="6"/>
  <c r="C6462" i="6"/>
  <c r="C6966" i="6"/>
  <c r="C6558" i="6"/>
  <c r="C6534" i="6"/>
  <c r="C6750" i="6"/>
  <c r="C6390" i="6"/>
  <c r="C7158" i="6"/>
  <c r="C6798" i="6"/>
  <c r="C6654" i="6"/>
  <c r="C6342" i="6"/>
  <c r="C6270" i="6"/>
  <c r="C6126" i="6"/>
  <c r="C6030" i="6"/>
  <c r="C6318" i="6"/>
  <c r="C6294" i="6"/>
  <c r="C6246" i="6"/>
  <c r="C6198" i="6"/>
  <c r="C6150" i="6"/>
  <c r="C6054" i="6"/>
  <c r="C6366" i="6"/>
  <c r="C6222" i="6"/>
  <c r="C6174" i="6"/>
  <c r="C6102" i="6"/>
  <c r="C6078" i="6"/>
  <c r="C6006" i="6"/>
  <c r="C5982" i="6"/>
  <c r="C5958" i="6"/>
  <c r="C5886" i="6"/>
  <c r="C5766" i="6"/>
  <c r="C5670" i="6"/>
  <c r="C5574" i="6"/>
  <c r="C5526" i="6"/>
  <c r="C5478" i="6"/>
  <c r="C5358" i="6"/>
  <c r="C5310" i="6"/>
  <c r="C5262" i="6"/>
  <c r="C5934" i="6"/>
  <c r="C5862" i="6"/>
  <c r="C5742" i="6"/>
  <c r="C5646" i="6"/>
  <c r="C5430" i="6"/>
  <c r="C5382" i="6"/>
  <c r="C5838" i="6"/>
  <c r="C5718" i="6"/>
  <c r="C5598" i="6"/>
  <c r="C5550" i="6"/>
  <c r="C5502" i="6"/>
  <c r="C5454" i="6"/>
  <c r="C5334" i="6"/>
  <c r="C5286" i="6"/>
  <c r="C5910" i="6"/>
  <c r="C5814" i="6"/>
  <c r="C5790" i="6"/>
  <c r="C5694" i="6"/>
  <c r="C5622" i="6"/>
  <c r="C5406" i="6"/>
  <c r="C5142" i="6"/>
  <c r="C5118" i="6"/>
  <c r="C5070" i="6"/>
  <c r="C4974" i="6"/>
  <c r="C4902" i="6"/>
  <c r="C4854" i="6"/>
  <c r="C4518" i="6"/>
  <c r="C4470" i="6"/>
  <c r="C4302" i="6"/>
  <c r="C5238" i="6"/>
  <c r="C5166" i="6"/>
  <c r="C5046" i="6"/>
  <c r="C4950" i="6"/>
  <c r="C4782" i="6"/>
  <c r="C4734" i="6"/>
  <c r="C4686" i="6"/>
  <c r="C4638" i="6"/>
  <c r="C4590" i="6"/>
  <c r="C4446" i="6"/>
  <c r="C4398" i="6"/>
  <c r="C4374" i="6"/>
  <c r="C4278" i="6"/>
  <c r="C4182" i="6"/>
  <c r="C5190" i="6"/>
  <c r="C5022" i="6"/>
  <c r="C4926" i="6"/>
  <c r="C4878" i="6"/>
  <c r="C4830" i="6"/>
  <c r="C4542" i="6"/>
  <c r="C4494" i="6"/>
  <c r="C4350" i="6"/>
  <c r="C4254" i="6"/>
  <c r="C4158" i="6"/>
  <c r="C3966" i="6"/>
  <c r="C3870" i="6"/>
  <c r="C5214" i="6"/>
  <c r="C5094" i="6"/>
  <c r="C4998" i="6"/>
  <c r="C4806" i="6"/>
  <c r="C4758" i="6"/>
  <c r="C4710" i="6"/>
  <c r="C4662" i="6"/>
  <c r="C4614" i="6"/>
  <c r="C4566" i="6"/>
  <c r="C4422" i="6"/>
  <c r="C4326" i="6"/>
  <c r="C4230" i="6"/>
  <c r="C4134" i="6"/>
  <c r="C4038" i="6"/>
  <c r="C3942" i="6"/>
  <c r="C3846" i="6"/>
  <c r="C4206" i="6"/>
  <c r="C4062" i="6"/>
  <c r="C3918" i="6"/>
  <c r="C3774" i="6"/>
  <c r="C3678" i="6"/>
  <c r="C3582" i="6"/>
  <c r="C3486" i="6"/>
  <c r="C3174" i="6"/>
  <c r="C3102" i="6"/>
  <c r="C3006" i="6"/>
  <c r="C2814" i="6"/>
  <c r="C2766" i="6"/>
  <c r="C2670" i="6"/>
  <c r="C2646" i="6"/>
  <c r="C2622" i="6"/>
  <c r="C4110" i="6"/>
  <c r="C3894" i="6"/>
  <c r="C3750" i="6"/>
  <c r="C3654" i="6"/>
  <c r="C3558" i="6"/>
  <c r="C3414" i="6"/>
  <c r="C3390" i="6"/>
  <c r="C3366" i="6"/>
  <c r="C3342" i="6"/>
  <c r="C3270" i="6"/>
  <c r="C3246" i="6"/>
  <c r="C3198" i="6"/>
  <c r="C3030" i="6"/>
  <c r="C2982" i="6"/>
  <c r="C2742" i="6"/>
  <c r="C2718" i="6"/>
  <c r="C2598" i="6"/>
  <c r="C4014" i="6"/>
  <c r="C3822" i="6"/>
  <c r="C3726" i="6"/>
  <c r="C3630" i="6"/>
  <c r="C3534" i="6"/>
  <c r="C3462" i="6"/>
  <c r="C3318" i="6"/>
  <c r="C3126" i="6"/>
  <c r="C3078" i="6"/>
  <c r="C3054" i="6"/>
  <c r="C2958" i="6"/>
  <c r="C2910" i="6"/>
  <c r="C4086" i="6"/>
  <c r="C3990" i="6"/>
  <c r="C3798" i="6"/>
  <c r="C3702" i="6"/>
  <c r="C3606" i="6"/>
  <c r="C3510" i="6"/>
  <c r="C3438" i="6"/>
  <c r="C2838" i="6"/>
  <c r="C2574" i="6"/>
  <c r="C2454" i="6"/>
  <c r="C2166" i="6"/>
  <c r="C2142" i="6"/>
  <c r="C2118" i="6"/>
  <c r="C2022" i="6"/>
  <c r="C1926" i="6"/>
  <c r="C1782" i="6"/>
  <c r="C1686" i="6"/>
  <c r="C1614" i="6"/>
  <c r="C1542" i="6"/>
  <c r="C1446" i="6"/>
  <c r="C2934" i="6"/>
  <c r="C2886" i="6"/>
  <c r="C2862" i="6"/>
  <c r="C2526" i="6"/>
  <c r="C2502" i="6"/>
  <c r="C2430" i="6"/>
  <c r="C2310" i="6"/>
  <c r="C2286" i="6"/>
  <c r="C2262" i="6"/>
  <c r="C2238" i="6"/>
  <c r="C2214" i="6"/>
  <c r="C2190" i="6"/>
  <c r="C2094" i="6"/>
  <c r="C1998" i="6"/>
  <c r="C1902" i="6"/>
  <c r="C1854" i="6"/>
  <c r="C1758" i="6"/>
  <c r="C1662" i="6"/>
  <c r="C1638" i="6"/>
  <c r="C1494" i="6"/>
  <c r="C1470" i="6"/>
  <c r="C1422" i="6"/>
  <c r="C3294" i="6"/>
  <c r="C3222" i="6"/>
  <c r="C3150" i="6"/>
  <c r="C2790" i="6"/>
  <c r="C2478" i="6"/>
  <c r="C2406" i="6"/>
  <c r="C2070" i="6"/>
  <c r="C1974" i="6"/>
  <c r="C1878" i="6"/>
  <c r="C1830" i="6"/>
  <c r="C1734" i="6"/>
  <c r="C2694" i="6"/>
  <c r="C2550" i="6"/>
  <c r="C2382" i="6"/>
  <c r="C2358" i="6"/>
  <c r="C2334" i="6"/>
  <c r="C2046" i="6"/>
  <c r="C1950" i="6"/>
  <c r="C1806" i="6"/>
  <c r="C1710" i="6"/>
  <c r="C1590" i="6"/>
  <c r="C1566" i="6"/>
  <c r="C1518" i="6"/>
  <c r="C1254" i="6"/>
  <c r="C1158" i="6"/>
  <c r="C1062" i="6"/>
  <c r="C1038" i="6"/>
  <c r="C1014" i="6"/>
  <c r="C990" i="6"/>
  <c r="C918" i="6"/>
  <c r="C846" i="6"/>
  <c r="C678" i="6"/>
  <c r="C390" i="6"/>
  <c r="C270" i="6"/>
  <c r="C246" i="6"/>
  <c r="C102" i="6"/>
  <c r="C126" i="6"/>
  <c r="C1350" i="6"/>
  <c r="C1278" i="6"/>
  <c r="C1230" i="6"/>
  <c r="C1134" i="6"/>
  <c r="C966" i="6"/>
  <c r="C726" i="6"/>
  <c r="C582" i="6"/>
  <c r="C534" i="6"/>
  <c r="C510" i="6"/>
  <c r="C486" i="6"/>
  <c r="C366" i="6"/>
  <c r="C342" i="6"/>
  <c r="C318" i="6"/>
  <c r="C78" i="6"/>
  <c r="C1374" i="6"/>
  <c r="C1326" i="6"/>
  <c r="C1302" i="6"/>
  <c r="C1206" i="6"/>
  <c r="C942" i="6"/>
  <c r="C894" i="6"/>
  <c r="C822" i="6"/>
  <c r="C798" i="6"/>
  <c r="C750" i="6"/>
  <c r="C654" i="6"/>
  <c r="C558" i="6"/>
  <c r="C414" i="6"/>
  <c r="C222" i="6"/>
  <c r="C198" i="6"/>
  <c r="C150" i="6"/>
  <c r="C630" i="6"/>
  <c r="C606" i="6"/>
  <c r="C294" i="6"/>
  <c r="C174" i="6"/>
  <c r="C1398" i="6"/>
  <c r="C1182" i="6"/>
  <c r="C1110" i="6"/>
  <c r="C1086" i="6"/>
  <c r="C870" i="6"/>
  <c r="C774" i="6"/>
  <c r="C702" i="6"/>
  <c r="C462" i="6"/>
  <c r="C438" i="6"/>
  <c r="G8072" i="6"/>
  <c r="G7136" i="6"/>
  <c r="G6728" i="6"/>
  <c r="G6056" i="6"/>
  <c r="G4592" i="6"/>
  <c r="G4616" i="6"/>
  <c r="G3848" i="6"/>
  <c r="G3464" i="6"/>
  <c r="G3800" i="6"/>
  <c r="G1928" i="6"/>
  <c r="G3008" i="6"/>
  <c r="G1664" i="6"/>
  <c r="G800" i="6"/>
  <c r="G608" i="6"/>
  <c r="C8359" i="6"/>
  <c r="C8215" i="6"/>
  <c r="C8119" i="6"/>
  <c r="C8023" i="6"/>
  <c r="C8407" i="6"/>
  <c r="C8287" i="6"/>
  <c r="C8239" i="6"/>
  <c r="C8143" i="6"/>
  <c r="C8047" i="6"/>
  <c r="C8335" i="6"/>
  <c r="C8191" i="6"/>
  <c r="C8095" i="6"/>
  <c r="C7999" i="6"/>
  <c r="C8167" i="6"/>
  <c r="C7927" i="6"/>
  <c r="C7879" i="6"/>
  <c r="C7831" i="6"/>
  <c r="C7639" i="6"/>
  <c r="C7591" i="6"/>
  <c r="C8311" i="6"/>
  <c r="C8263" i="6"/>
  <c r="C7975" i="6"/>
  <c r="C7903" i="6"/>
  <c r="C7807" i="6"/>
  <c r="C7783" i="6"/>
  <c r="C7735" i="6"/>
  <c r="C7687" i="6"/>
  <c r="C7615" i="6"/>
  <c r="C7471" i="6"/>
  <c r="C8383" i="6"/>
  <c r="C8071" i="6"/>
  <c r="C7711" i="6"/>
  <c r="C7663" i="6"/>
  <c r="C7567" i="6"/>
  <c r="C7495" i="6"/>
  <c r="C7447" i="6"/>
  <c r="C7951" i="6"/>
  <c r="C7519" i="6"/>
  <c r="C7399" i="6"/>
  <c r="C7375" i="6"/>
  <c r="C7327" i="6"/>
  <c r="C7279" i="6"/>
  <c r="C7231" i="6"/>
  <c r="C7183" i="6"/>
  <c r="C7135" i="6"/>
  <c r="C7087" i="6"/>
  <c r="C7039" i="6"/>
  <c r="C6991" i="6"/>
  <c r="C6895" i="6"/>
  <c r="C6871" i="6"/>
  <c r="C7759" i="6"/>
  <c r="C7543" i="6"/>
  <c r="C7423" i="6"/>
  <c r="C6919" i="6"/>
  <c r="C6823" i="6"/>
  <c r="C7855" i="6"/>
  <c r="C7207" i="6"/>
  <c r="C7015" i="6"/>
  <c r="C6847" i="6"/>
  <c r="C6703" i="6"/>
  <c r="C6607" i="6"/>
  <c r="C6511" i="6"/>
  <c r="C7351" i="6"/>
  <c r="C7159" i="6"/>
  <c r="C6967" i="6"/>
  <c r="C6775" i="6"/>
  <c r="C6679" i="6"/>
  <c r="C6583" i="6"/>
  <c r="C6439" i="6"/>
  <c r="C6415" i="6"/>
  <c r="C7303" i="6"/>
  <c r="C7255" i="6"/>
  <c r="C7063" i="6"/>
  <c r="C6943" i="6"/>
  <c r="C6799" i="6"/>
  <c r="C6727" i="6"/>
  <c r="C6631" i="6"/>
  <c r="C6559" i="6"/>
  <c r="C6535" i="6"/>
  <c r="C6487" i="6"/>
  <c r="C7111" i="6"/>
  <c r="C6751" i="6"/>
  <c r="C6655" i="6"/>
  <c r="C6463" i="6"/>
  <c r="C6367" i="6"/>
  <c r="C6391" i="6"/>
  <c r="C6343" i="6"/>
  <c r="C6319" i="6"/>
  <c r="C6271" i="6"/>
  <c r="C6223" i="6"/>
  <c r="C6151" i="6"/>
  <c r="C6031" i="6"/>
  <c r="C6175" i="6"/>
  <c r="C6103" i="6"/>
  <c r="C6055" i="6"/>
  <c r="C6295" i="6"/>
  <c r="C6247" i="6"/>
  <c r="C6199" i="6"/>
  <c r="C6127" i="6"/>
  <c r="C6079" i="6"/>
  <c r="C5983" i="6"/>
  <c r="C5959" i="6"/>
  <c r="C5911" i="6"/>
  <c r="C5767" i="6"/>
  <c r="C5671" i="6"/>
  <c r="C5575" i="6"/>
  <c r="C5527" i="6"/>
  <c r="C5479" i="6"/>
  <c r="C5359" i="6"/>
  <c r="C5311" i="6"/>
  <c r="C5263" i="6"/>
  <c r="C6007" i="6"/>
  <c r="C5887" i="6"/>
  <c r="C5743" i="6"/>
  <c r="C5431" i="6"/>
  <c r="C5383" i="6"/>
  <c r="C5935" i="6"/>
  <c r="C5863" i="6"/>
  <c r="C5719" i="6"/>
  <c r="C5647" i="6"/>
  <c r="C5599" i="6"/>
  <c r="C5551" i="6"/>
  <c r="C5503" i="6"/>
  <c r="C5335" i="6"/>
  <c r="C5287" i="6"/>
  <c r="C5839" i="6"/>
  <c r="C5815" i="6"/>
  <c r="C5791" i="6"/>
  <c r="C5695" i="6"/>
  <c r="C5623" i="6"/>
  <c r="C5455" i="6"/>
  <c r="C5407" i="6"/>
  <c r="C5239" i="6"/>
  <c r="C5143" i="6"/>
  <c r="C5071" i="6"/>
  <c r="C4975" i="6"/>
  <c r="C4759" i="6"/>
  <c r="C4711" i="6"/>
  <c r="C4663" i="6"/>
  <c r="C4615" i="6"/>
  <c r="C4567" i="6"/>
  <c r="C4471" i="6"/>
  <c r="C4303" i="6"/>
  <c r="C5167" i="6"/>
  <c r="C5047" i="6"/>
  <c r="C4951" i="6"/>
  <c r="C4903" i="6"/>
  <c r="C4855" i="6"/>
  <c r="C4519" i="6"/>
  <c r="C4447" i="6"/>
  <c r="C4399" i="6"/>
  <c r="C4375" i="6"/>
  <c r="C4279" i="6"/>
  <c r="C4183" i="6"/>
  <c r="C5191" i="6"/>
  <c r="C5023" i="6"/>
  <c r="C4783" i="6"/>
  <c r="C4735" i="6"/>
  <c r="C4687" i="6"/>
  <c r="C4639" i="6"/>
  <c r="C4591" i="6"/>
  <c r="C4351" i="6"/>
  <c r="C4255" i="6"/>
  <c r="C4159" i="6"/>
  <c r="C3967" i="6"/>
  <c r="C3871" i="6"/>
  <c r="C5215" i="6"/>
  <c r="C5119" i="6"/>
  <c r="C5095" i="6"/>
  <c r="C4999" i="6"/>
  <c r="C4927" i="6"/>
  <c r="C4879" i="6"/>
  <c r="C4831" i="6"/>
  <c r="C4807" i="6"/>
  <c r="C4543" i="6"/>
  <c r="C4495" i="6"/>
  <c r="C4423" i="6"/>
  <c r="C4327" i="6"/>
  <c r="C4231" i="6"/>
  <c r="C4135" i="6"/>
  <c r="C4039" i="6"/>
  <c r="C3943" i="6"/>
  <c r="C3847" i="6"/>
  <c r="C4111" i="6"/>
  <c r="C4015" i="6"/>
  <c r="C3775" i="6"/>
  <c r="C3679" i="6"/>
  <c r="C3583" i="6"/>
  <c r="C3487" i="6"/>
  <c r="C3415" i="6"/>
  <c r="C3391" i="6"/>
  <c r="C3367" i="6"/>
  <c r="C3343" i="6"/>
  <c r="C3223" i="6"/>
  <c r="C3175" i="6"/>
  <c r="C3007" i="6"/>
  <c r="C2863" i="6"/>
  <c r="C2839" i="6"/>
  <c r="C2815" i="6"/>
  <c r="C2791" i="6"/>
  <c r="C2671" i="6"/>
  <c r="C2647" i="6"/>
  <c r="C2575" i="6"/>
  <c r="C3991" i="6"/>
  <c r="C3751" i="6"/>
  <c r="C3655" i="6"/>
  <c r="C3559" i="6"/>
  <c r="C3319" i="6"/>
  <c r="C3103" i="6"/>
  <c r="C3031" i="6"/>
  <c r="C2983" i="6"/>
  <c r="C2959" i="6"/>
  <c r="C2911" i="6"/>
  <c r="C2767" i="6"/>
  <c r="C2623" i="6"/>
  <c r="C4087" i="6"/>
  <c r="C4063" i="6"/>
  <c r="C3919" i="6"/>
  <c r="C3823" i="6"/>
  <c r="C3727" i="6"/>
  <c r="C3631" i="6"/>
  <c r="C3535" i="6"/>
  <c r="C3463" i="6"/>
  <c r="C3271" i="6"/>
  <c r="C3247" i="6"/>
  <c r="C3199" i="6"/>
  <c r="C3055" i="6"/>
  <c r="C2935" i="6"/>
  <c r="C2887" i="6"/>
  <c r="C4207" i="6"/>
  <c r="C3895" i="6"/>
  <c r="C3799" i="6"/>
  <c r="C3703" i="6"/>
  <c r="C3607" i="6"/>
  <c r="C3511" i="6"/>
  <c r="C3439" i="6"/>
  <c r="C2551" i="6"/>
  <c r="C2455" i="6"/>
  <c r="C2359" i="6"/>
  <c r="C2143" i="6"/>
  <c r="C2119" i="6"/>
  <c r="C2023" i="6"/>
  <c r="C1927" i="6"/>
  <c r="C1807" i="6"/>
  <c r="C1711" i="6"/>
  <c r="C1639" i="6"/>
  <c r="C1495" i="6"/>
  <c r="C1471" i="6"/>
  <c r="C1447" i="6"/>
  <c r="C3295" i="6"/>
  <c r="C3151" i="6"/>
  <c r="C2719" i="6"/>
  <c r="C2431" i="6"/>
  <c r="C2167" i="6"/>
  <c r="C2095" i="6"/>
  <c r="C1999" i="6"/>
  <c r="C1903" i="6"/>
  <c r="C1855" i="6"/>
  <c r="C1783" i="6"/>
  <c r="C1687" i="6"/>
  <c r="C1663" i="6"/>
  <c r="C1543" i="6"/>
  <c r="C1423" i="6"/>
  <c r="C3079" i="6"/>
  <c r="C2695" i="6"/>
  <c r="C2527" i="6"/>
  <c r="C2503" i="6"/>
  <c r="C2479" i="6"/>
  <c r="C2407" i="6"/>
  <c r="C2311" i="6"/>
  <c r="C2287" i="6"/>
  <c r="C2263" i="6"/>
  <c r="C2239" i="6"/>
  <c r="C2215" i="6"/>
  <c r="C2191" i="6"/>
  <c r="C2071" i="6"/>
  <c r="C1975" i="6"/>
  <c r="C1879" i="6"/>
  <c r="C1759" i="6"/>
  <c r="C3127" i="6"/>
  <c r="C2743" i="6"/>
  <c r="C2599" i="6"/>
  <c r="C2383" i="6"/>
  <c r="C2335" i="6"/>
  <c r="C2047" i="6"/>
  <c r="C1951" i="6"/>
  <c r="C1831" i="6"/>
  <c r="C1735" i="6"/>
  <c r="C1615" i="6"/>
  <c r="C1591" i="6"/>
  <c r="C1567" i="6"/>
  <c r="C1519" i="6"/>
  <c r="C1231" i="6"/>
  <c r="C1135" i="6"/>
  <c r="C967" i="6"/>
  <c r="C847" i="6"/>
  <c r="C775" i="6"/>
  <c r="C727" i="6"/>
  <c r="C631" i="6"/>
  <c r="C607" i="6"/>
  <c r="C367" i="6"/>
  <c r="C343" i="6"/>
  <c r="C295" i="6"/>
  <c r="C175" i="6"/>
  <c r="C151" i="6"/>
  <c r="C127" i="6"/>
  <c r="C103" i="6"/>
  <c r="C1399" i="6"/>
  <c r="C1351" i="6"/>
  <c r="C1207" i="6"/>
  <c r="C943" i="6"/>
  <c r="C895" i="6"/>
  <c r="C871" i="6"/>
  <c r="C583" i="6"/>
  <c r="C535" i="6"/>
  <c r="C511" i="6"/>
  <c r="C391" i="6"/>
  <c r="C79" i="6"/>
  <c r="C1375" i="6"/>
  <c r="C1327" i="6"/>
  <c r="C1303" i="6"/>
  <c r="C1279" i="6"/>
  <c r="C1183" i="6"/>
  <c r="C1111" i="6"/>
  <c r="C1087" i="6"/>
  <c r="C751" i="6"/>
  <c r="C655" i="6"/>
  <c r="C559" i="6"/>
  <c r="C487" i="6"/>
  <c r="C439" i="6"/>
  <c r="C415" i="6"/>
  <c r="C319" i="6"/>
  <c r="C247" i="6"/>
  <c r="C223" i="6"/>
  <c r="C271" i="6"/>
  <c r="C199" i="6"/>
  <c r="C1255" i="6"/>
  <c r="C1159" i="6"/>
  <c r="C1063" i="6"/>
  <c r="C1039" i="6"/>
  <c r="C1015" i="6"/>
  <c r="C991" i="6"/>
  <c r="C919" i="6"/>
  <c r="C823" i="6"/>
  <c r="C799" i="6"/>
  <c r="C703" i="6"/>
  <c r="C679" i="6"/>
  <c r="C463" i="6"/>
  <c r="I6631" i="6"/>
  <c r="J6631" i="6" s="1"/>
  <c r="I6679" i="6"/>
  <c r="J6679" i="6" s="1"/>
  <c r="I2431" i="6"/>
  <c r="J2431" i="6" s="1"/>
  <c r="I1663" i="6"/>
  <c r="J1663" i="6" s="1"/>
  <c r="I8071" i="6"/>
  <c r="J8071" i="6" s="1"/>
  <c r="I7039" i="6"/>
  <c r="J7039" i="6" s="1"/>
  <c r="I7471" i="6"/>
  <c r="J7471" i="6" s="1"/>
  <c r="I6151" i="6"/>
  <c r="J6151" i="6" s="1"/>
  <c r="I5671" i="6"/>
  <c r="J5671" i="6" s="1"/>
  <c r="I5935" i="6"/>
  <c r="J5935" i="6" s="1"/>
  <c r="I7663" i="6"/>
  <c r="J7663" i="6" s="1"/>
  <c r="I7183" i="6"/>
  <c r="J7183" i="6" s="1"/>
  <c r="I6967" i="6"/>
  <c r="J6967" i="6" s="1"/>
  <c r="I6703" i="6"/>
  <c r="J6703" i="6" s="1"/>
  <c r="I5311" i="6"/>
  <c r="J5311" i="6" s="1"/>
  <c r="I3103" i="6"/>
  <c r="J3103" i="6" s="1"/>
  <c r="I3271" i="6"/>
  <c r="J3271" i="6" s="1"/>
  <c r="H992" i="6" a="1"/>
  <c r="H992" i="6" s="1"/>
  <c r="I992" i="6" s="1"/>
  <c r="J992" i="6" s="1"/>
  <c r="H1184" i="6" a="1"/>
  <c r="H1184" i="6" s="1"/>
  <c r="I1184" i="6" s="1"/>
  <c r="J1184" i="6" s="1"/>
  <c r="H1352" i="6" a="1"/>
  <c r="H1352" i="6" s="1"/>
  <c r="I1352" i="6" s="1"/>
  <c r="J1352" i="6" s="1"/>
  <c r="H1064" i="6" a="1"/>
  <c r="H1064" i="6" s="1"/>
  <c r="I1064" i="6" s="1"/>
  <c r="J1064" i="6" s="1"/>
  <c r="I176" i="6"/>
  <c r="J176" i="6" s="1"/>
  <c r="I80" i="6"/>
  <c r="J80" i="6" s="1"/>
  <c r="I464" i="6"/>
  <c r="J464" i="6" s="1"/>
  <c r="H680" i="6" a="1"/>
  <c r="H680" i="6" s="1"/>
  <c r="I680" i="6" s="1"/>
  <c r="J680" i="6" s="1"/>
  <c r="H1088" i="6" a="1"/>
  <c r="H1088" i="6" s="1"/>
  <c r="I1088" i="6" s="1"/>
  <c r="J1088" i="6" s="1"/>
  <c r="H1376" i="6" a="1"/>
  <c r="H1376" i="6" s="1"/>
  <c r="I1376" i="6" s="1"/>
  <c r="J1376" i="6" s="1"/>
  <c r="H1904" i="6" a="1"/>
  <c r="H1904" i="6" s="1"/>
  <c r="I1904" i="6" s="1"/>
  <c r="J1904" i="6" s="1"/>
  <c r="H2408" i="6" a="1"/>
  <c r="H2408" i="6" s="1"/>
  <c r="I2408" i="6" s="1"/>
  <c r="J2408" i="6" s="1"/>
  <c r="H1928" i="6" a="1"/>
  <c r="H1928" i="6" s="1"/>
  <c r="I1928" i="6" s="1"/>
  <c r="J1928" i="6" s="1"/>
  <c r="I2192" i="6"/>
  <c r="J2192" i="6" s="1"/>
  <c r="I2288" i="6"/>
  <c r="J2288" i="6" s="1"/>
  <c r="I1712" i="6"/>
  <c r="J1712" i="6" s="1"/>
  <c r="H2336" i="6" a="1"/>
  <c r="H2336" i="6" s="1"/>
  <c r="I2336" i="6" s="1"/>
  <c r="J2336" i="6" s="1"/>
  <c r="I3200" i="6"/>
  <c r="J3200" i="6" s="1"/>
  <c r="H1640" i="6" a="1"/>
  <c r="H1640" i="6" s="1"/>
  <c r="I1640" i="6" s="1"/>
  <c r="J1640" i="6" s="1"/>
  <c r="H1976" i="6" a="1"/>
  <c r="H1976" i="6" s="1"/>
  <c r="I1976" i="6" s="1"/>
  <c r="J1976" i="6" s="1"/>
  <c r="H2480" i="6" a="1"/>
  <c r="H2480" i="6" s="1"/>
  <c r="I2480" i="6" s="1"/>
  <c r="J2480" i="6" s="1"/>
  <c r="I2696" i="6"/>
  <c r="J2696" i="6" s="1"/>
  <c r="I3272" i="6"/>
  <c r="J3272" i="6" s="1"/>
  <c r="H3752" i="6" a="1"/>
  <c r="H3752" i="6" s="1"/>
  <c r="I3752" i="6" s="1"/>
  <c r="J3752" i="6" s="1"/>
  <c r="I2864" i="6"/>
  <c r="J2864" i="6" s="1"/>
  <c r="H3368" i="6" a="1"/>
  <c r="H3368" i="6" s="1"/>
  <c r="I3368" i="6" s="1"/>
  <c r="J3368" i="6" s="1"/>
  <c r="H3584" i="6" a="1"/>
  <c r="H3584" i="6" s="1"/>
  <c r="I3584" i="6" s="1"/>
  <c r="J3584" i="6" s="1"/>
  <c r="H4136" i="6" a="1"/>
  <c r="H4136" i="6" s="1"/>
  <c r="I4136" i="6" s="1"/>
  <c r="J4136" i="6" s="1"/>
  <c r="H2984" i="6" a="1"/>
  <c r="H2984" i="6" s="1"/>
  <c r="I2984" i="6" s="1"/>
  <c r="J2984" i="6" s="1"/>
  <c r="H3512" i="6" a="1"/>
  <c r="H3512" i="6" s="1"/>
  <c r="I3512" i="6" s="1"/>
  <c r="J3512" i="6" s="1"/>
  <c r="H3944" i="6" a="1"/>
  <c r="H3944" i="6" s="1"/>
  <c r="I3944" i="6" s="1"/>
  <c r="J3944" i="6" s="1"/>
  <c r="I3080" i="6"/>
  <c r="J3080" i="6" s="1"/>
  <c r="H3536" i="6" a="1"/>
  <c r="H3536" i="6" s="1"/>
  <c r="I3536" i="6" s="1"/>
  <c r="J3536" i="6" s="1"/>
  <c r="H3968" i="6" a="1"/>
  <c r="H3968" i="6" s="1"/>
  <c r="I3968" i="6" s="1"/>
  <c r="J3968" i="6" s="1"/>
  <c r="H4256" i="6" a="1"/>
  <c r="H4256" i="6" s="1"/>
  <c r="I4256" i="6" s="1"/>
  <c r="J4256" i="6" s="1"/>
  <c r="H4448" i="6" a="1"/>
  <c r="H4448" i="6" s="1"/>
  <c r="I4448" i="6" s="1"/>
  <c r="J4448" i="6" s="1"/>
  <c r="H5048" i="6" a="1"/>
  <c r="H5048" i="6" s="1"/>
  <c r="I5048" i="6" s="1"/>
  <c r="J5048" i="6" s="1"/>
  <c r="H4184" i="6" a="1"/>
  <c r="H4184" i="6" s="1"/>
  <c r="I4184" i="6" s="1"/>
  <c r="J4184" i="6" s="1"/>
  <c r="I4688" i="6"/>
  <c r="J4688" i="6" s="1"/>
  <c r="I4904" i="6"/>
  <c r="J4904" i="6" s="1"/>
  <c r="H4088" i="6" a="1"/>
  <c r="H4088" i="6" s="1"/>
  <c r="I4088" i="6" s="1"/>
  <c r="J4088" i="6" s="1"/>
  <c r="H5000" i="6" a="1"/>
  <c r="H5000" i="6" s="1"/>
  <c r="I5000" i="6" s="1"/>
  <c r="J5000" i="6" s="1"/>
  <c r="H4232" i="6" a="1"/>
  <c r="H4232" i="6" s="1"/>
  <c r="I4232" i="6" s="1"/>
  <c r="J4232" i="6" s="1"/>
  <c r="I4664" i="6"/>
  <c r="J4664" i="6" s="1"/>
  <c r="H5240" i="6" a="1"/>
  <c r="H5240" i="6" s="1"/>
  <c r="I5240" i="6" s="1"/>
  <c r="J5240" i="6" s="1"/>
  <c r="I5888" i="6"/>
  <c r="J5888" i="6" s="1"/>
  <c r="I5840" i="6"/>
  <c r="J5840" i="6" s="1"/>
  <c r="I6080" i="6"/>
  <c r="J6080" i="6" s="1"/>
  <c r="I6248" i="6"/>
  <c r="J6248" i="6" s="1"/>
  <c r="H6416" i="6" a="1"/>
  <c r="H6416" i="6" s="1"/>
  <c r="I6416" i="6" s="1"/>
  <c r="J6416" i="6" s="1"/>
  <c r="I6512" i="6"/>
  <c r="J6512" i="6" s="1"/>
  <c r="I319" i="6"/>
  <c r="J319" i="6" s="1"/>
  <c r="I8263" i="6"/>
  <c r="J8263" i="6" s="1"/>
  <c r="I7327" i="6"/>
  <c r="J7327" i="6" s="1"/>
  <c r="I7111" i="6"/>
  <c r="J7111" i="6" s="1"/>
  <c r="I6607" i="6"/>
  <c r="J6607" i="6" s="1"/>
  <c r="I6199" i="6"/>
  <c r="J6199" i="6" s="1"/>
  <c r="I6175" i="6"/>
  <c r="J6175" i="6" s="1"/>
  <c r="I5911" i="6"/>
  <c r="J5911" i="6" s="1"/>
  <c r="I5431" i="6"/>
  <c r="J5431" i="6" s="1"/>
  <c r="I2647" i="6"/>
  <c r="J2647" i="6" s="1"/>
  <c r="I1807" i="6"/>
  <c r="J1807" i="6" s="1"/>
  <c r="I775" i="6"/>
  <c r="J775" i="6" s="1"/>
  <c r="I127" i="6"/>
  <c r="J127" i="6" s="1"/>
  <c r="I7" i="5"/>
  <c r="C55" i="6"/>
  <c r="B58" i="6"/>
  <c r="B57" i="6"/>
  <c r="C54" i="6"/>
  <c r="I55" i="6"/>
  <c r="J55" i="6" s="1"/>
  <c r="G55" i="6"/>
  <c r="H32" i="5"/>
  <c r="I32" i="5" s="1"/>
  <c r="C7" i="6"/>
  <c r="C31" i="6"/>
  <c r="F32" i="5"/>
  <c r="E10" i="5"/>
  <c r="M10" i="5"/>
  <c r="B10" i="6"/>
  <c r="H10" i="6" s="1"/>
  <c r="G10" i="5"/>
  <c r="B34" i="6"/>
  <c r="H34" i="6" s="1" a="1"/>
  <c r="H34" i="6" s="1"/>
  <c r="B36" i="5"/>
  <c r="D36" i="5" s="1"/>
  <c r="B12" i="5"/>
  <c r="B13" i="5" s="1"/>
  <c r="C12" i="5" s="1"/>
  <c r="F33" i="5"/>
  <c r="F8" i="5"/>
  <c r="E34" i="5"/>
  <c r="M34" i="5"/>
  <c r="G34" i="5"/>
  <c r="M9" i="5"/>
  <c r="N9" i="5" s="1"/>
  <c r="B35" i="5"/>
  <c r="D35" i="5" s="1"/>
  <c r="B9" i="6"/>
  <c r="H9" i="6" s="1"/>
  <c r="B33" i="6"/>
  <c r="H33" i="6" s="1" a="1"/>
  <c r="H33" i="6" s="1"/>
  <c r="I33" i="6" s="1"/>
  <c r="J33" i="6" s="1"/>
  <c r="G9" i="5"/>
  <c r="H9" i="5" s="1"/>
  <c r="E9" i="5"/>
  <c r="G7" i="6"/>
  <c r="G31" i="6"/>
  <c r="C6" i="6"/>
  <c r="C30" i="6"/>
  <c r="I3393" i="6" l="1"/>
  <c r="J3393" i="6" s="1"/>
  <c r="H33" i="5"/>
  <c r="O9" i="5"/>
  <c r="G5312" i="6"/>
  <c r="I4065" i="6"/>
  <c r="J4065" i="6" s="1"/>
  <c r="I2025" i="6"/>
  <c r="J2025" i="6" s="1"/>
  <c r="I5097" i="6"/>
  <c r="J5097" i="6" s="1"/>
  <c r="I3609" i="6"/>
  <c r="J3609" i="6" s="1"/>
  <c r="I1305" i="6"/>
  <c r="J1305" i="6" s="1"/>
  <c r="I2121" i="6"/>
  <c r="J2121" i="6" s="1"/>
  <c r="I1857" i="6"/>
  <c r="J1857" i="6" s="1"/>
  <c r="I849" i="6"/>
  <c r="J849" i="6" s="1"/>
  <c r="I7521" i="6"/>
  <c r="J7521" i="6" s="1"/>
  <c r="I3849" i="6"/>
  <c r="J3849" i="6" s="1"/>
  <c r="I2073" i="6"/>
  <c r="J2073" i="6" s="1"/>
  <c r="I3681" i="6"/>
  <c r="J3681" i="6" s="1"/>
  <c r="I1953" i="6"/>
  <c r="J1953" i="6" s="1"/>
  <c r="I2817" i="6"/>
  <c r="J2817" i="6" s="1"/>
  <c r="I3009" i="6"/>
  <c r="J3009" i="6" s="1"/>
  <c r="N34" i="5"/>
  <c r="O35" i="5" s="1"/>
  <c r="I3465" i="6"/>
  <c r="J3465" i="6" s="1"/>
  <c r="I6273" i="6"/>
  <c r="J6273" i="6" s="1"/>
  <c r="I2097" i="6"/>
  <c r="J2097" i="6" s="1"/>
  <c r="G8216" i="6"/>
  <c r="G7976" i="6"/>
  <c r="G7736" i="6"/>
  <c r="G7952" i="6"/>
  <c r="G7640" i="6"/>
  <c r="G7064" i="6"/>
  <c r="G6920" i="6"/>
  <c r="G7784" i="6"/>
  <c r="G6560" i="6"/>
  <c r="G6632" i="6"/>
  <c r="G6752" i="6"/>
  <c r="G6176" i="6"/>
  <c r="G5864" i="6"/>
  <c r="G5744" i="6"/>
  <c r="G5912" i="6"/>
  <c r="G5696" i="6"/>
  <c r="G4976" i="6"/>
  <c r="G4280" i="6"/>
  <c r="G4424" i="6"/>
  <c r="G4928" i="6"/>
  <c r="G4328" i="6"/>
  <c r="G5096" i="6"/>
  <c r="G4112" i="6"/>
  <c r="G3488" i="6"/>
  <c r="G2696" i="6"/>
  <c r="G3224" i="6"/>
  <c r="G2792" i="6"/>
  <c r="G3104" i="6"/>
  <c r="G3608" i="6"/>
  <c r="G2528" i="6"/>
  <c r="G2168" i="6"/>
  <c r="G1520" i="6"/>
  <c r="G1904" i="6"/>
  <c r="G2936" i="6"/>
  <c r="G1976" i="6"/>
  <c r="G2480" i="6"/>
  <c r="G1352" i="6"/>
  <c r="G224" i="6"/>
  <c r="G872" i="6"/>
  <c r="G536" i="6"/>
  <c r="G1232" i="6"/>
  <c r="G560" i="6"/>
  <c r="G1304" i="6"/>
  <c r="G32" i="6"/>
  <c r="G8120" i="6"/>
  <c r="G8144" i="6"/>
  <c r="G7688" i="6"/>
  <c r="G7712" i="6"/>
  <c r="G7400" i="6"/>
  <c r="G7016" i="6"/>
  <c r="G6824" i="6"/>
  <c r="G7280" i="6"/>
  <c r="G6512" i="6"/>
  <c r="G6488" i="6"/>
  <c r="G6320" i="6"/>
  <c r="G6128" i="6"/>
  <c r="G5816" i="6"/>
  <c r="G5624" i="6"/>
  <c r="G5720" i="6"/>
  <c r="G5576" i="6"/>
  <c r="G4904" i="6"/>
  <c r="G5264" i="6"/>
  <c r="G4376" i="6"/>
  <c r="G4880" i="6"/>
  <c r="G4232" i="6"/>
  <c r="G5000" i="6"/>
  <c r="G4040" i="6"/>
  <c r="G3440" i="6"/>
  <c r="G2624" i="6"/>
  <c r="G3200" i="6"/>
  <c r="G2720" i="6"/>
  <c r="G2912" i="6"/>
  <c r="G3512" i="6"/>
  <c r="G2456" i="6"/>
  <c r="G2120" i="6"/>
  <c r="G1496" i="6"/>
  <c r="G1808" i="6"/>
  <c r="G2672" i="6"/>
  <c r="G1880" i="6"/>
  <c r="G2384" i="6"/>
  <c r="G1208" i="6"/>
  <c r="G200" i="6"/>
  <c r="G848" i="6"/>
  <c r="G512" i="6"/>
  <c r="G1160" i="6"/>
  <c r="G8" i="6"/>
  <c r="G8024" i="6"/>
  <c r="G7928" i="6"/>
  <c r="G7544" i="6"/>
  <c r="G7664" i="6"/>
  <c r="G7352" i="6"/>
  <c r="G6968" i="6"/>
  <c r="G7328" i="6"/>
  <c r="G7088" i="6"/>
  <c r="G6416" i="6"/>
  <c r="G7040" i="6"/>
  <c r="G6248" i="6"/>
  <c r="G6080" i="6"/>
  <c r="G5768" i="6"/>
  <c r="G5600" i="6"/>
  <c r="G5360" i="6"/>
  <c r="G5528" i="6"/>
  <c r="G4856" i="6"/>
  <c r="G5144" i="6"/>
  <c r="G4352" i="6"/>
  <c r="G4832" i="6"/>
  <c r="G4136" i="6"/>
  <c r="G4808" i="6"/>
  <c r="G3944" i="6"/>
  <c r="G3320" i="6"/>
  <c r="G2600" i="6"/>
  <c r="G3176" i="6"/>
  <c r="G4064" i="6"/>
  <c r="G2864" i="6"/>
  <c r="G3416" i="6"/>
  <c r="G2312" i="6"/>
  <c r="G2024" i="6"/>
  <c r="G1472" i="6"/>
  <c r="G1712" i="6"/>
  <c r="G2648" i="6"/>
  <c r="G1856" i="6"/>
  <c r="G2360" i="6"/>
  <c r="G1112" i="6"/>
  <c r="G104" i="6"/>
  <c r="G824" i="6"/>
  <c r="G440" i="6"/>
  <c r="G1064" i="6"/>
  <c r="G392" i="6"/>
  <c r="G920" i="6"/>
  <c r="G8192" i="6"/>
  <c r="G8312" i="6"/>
  <c r="G7832" i="6"/>
  <c r="G7496" i="6"/>
  <c r="G7592" i="6"/>
  <c r="G7256" i="6"/>
  <c r="G7760" i="6"/>
  <c r="G6704" i="6"/>
  <c r="G6800" i="6"/>
  <c r="G7376" i="6"/>
  <c r="G6392" i="6"/>
  <c r="G6152" i="6"/>
  <c r="G6296" i="6"/>
  <c r="G5648" i="6"/>
  <c r="G5504" i="6"/>
  <c r="G5984" i="6"/>
  <c r="G5432" i="6"/>
  <c r="G4736" i="6"/>
  <c r="G4952" i="6"/>
  <c r="G4160" i="6"/>
  <c r="G4712" i="6"/>
  <c r="G3968" i="6"/>
  <c r="G4472" i="6"/>
  <c r="G3920" i="6"/>
  <c r="G3152" i="6"/>
  <c r="G3752" i="6"/>
  <c r="G3032" i="6"/>
  <c r="G3824" i="6"/>
  <c r="G4184" i="6"/>
  <c r="G3368" i="6"/>
  <c r="G2264" i="6"/>
  <c r="G1832" i="6"/>
  <c r="G2504" i="6"/>
  <c r="G1448" i="6"/>
  <c r="G2408" i="6"/>
  <c r="G1688" i="6"/>
  <c r="G1952" i="6"/>
  <c r="G1016" i="6"/>
  <c r="G1184" i="6"/>
  <c r="G728" i="6"/>
  <c r="G128" i="6"/>
  <c r="G776" i="6"/>
  <c r="G248" i="6"/>
  <c r="G416" i="6"/>
  <c r="G56" i="6"/>
  <c r="G8096" i="6"/>
  <c r="G8264" i="6"/>
  <c r="G8288" i="6"/>
  <c r="G7448" i="6"/>
  <c r="G7472" i="6"/>
  <c r="G7208" i="6"/>
  <c r="G7568" i="6"/>
  <c r="G6608" i="6"/>
  <c r="G6776" i="6"/>
  <c r="G7184" i="6"/>
  <c r="G6536" i="6"/>
  <c r="G6104" i="6"/>
  <c r="G6032" i="6"/>
  <c r="G5336" i="6"/>
  <c r="G5456" i="6"/>
  <c r="G5960" i="6"/>
  <c r="G5384" i="6"/>
  <c r="G4688" i="6"/>
  <c r="G4544" i="6"/>
  <c r="G5240" i="6"/>
  <c r="G4664" i="6"/>
  <c r="G3872" i="6"/>
  <c r="G4400" i="6"/>
  <c r="G3776" i="6"/>
  <c r="G3128" i="6"/>
  <c r="G3656" i="6"/>
  <c r="G2984" i="6"/>
  <c r="G3728" i="6"/>
  <c r="G3992" i="6"/>
  <c r="G3344" i="6"/>
  <c r="G2240" i="6"/>
  <c r="G1736" i="6"/>
  <c r="G2432" i="6"/>
  <c r="G1400" i="6"/>
  <c r="G2336" i="6"/>
  <c r="G1640" i="6"/>
  <c r="G1760" i="6"/>
  <c r="G992" i="6"/>
  <c r="G1088" i="6"/>
  <c r="G704" i="6"/>
  <c r="G1376" i="6"/>
  <c r="G752" i="6"/>
  <c r="G152" i="6"/>
  <c r="G368" i="6"/>
  <c r="G632" i="6"/>
  <c r="G2048" i="6"/>
  <c r="G2840" i="6"/>
  <c r="G4208" i="6"/>
  <c r="G4640" i="6"/>
  <c r="G6368" i="6"/>
  <c r="G7808" i="6"/>
  <c r="G8168" i="6"/>
  <c r="G656" i="6"/>
  <c r="G944" i="6"/>
  <c r="G968" i="6"/>
  <c r="G3272" i="6"/>
  <c r="G1616" i="6"/>
  <c r="G2216" i="6"/>
  <c r="G3536" i="6"/>
  <c r="G3896" i="6"/>
  <c r="G4304" i="6"/>
  <c r="G5024" i="6"/>
  <c r="G4784" i="6"/>
  <c r="G5408" i="6"/>
  <c r="G6224" i="6"/>
  <c r="G7232" i="6"/>
  <c r="G6872" i="6"/>
  <c r="G8048" i="6"/>
  <c r="G8384" i="6"/>
  <c r="G344" i="6"/>
  <c r="G896" i="6"/>
  <c r="G3248" i="6"/>
  <c r="G2192" i="6"/>
  <c r="G3560" i="6"/>
  <c r="G4760" i="6"/>
  <c r="G6008" i="6"/>
  <c r="G6992" i="6"/>
  <c r="G7616" i="6"/>
  <c r="G1136" i="6"/>
  <c r="G1256" i="6"/>
  <c r="G176" i="6"/>
  <c r="G1592" i="6"/>
  <c r="G2000" i="6"/>
  <c r="G2288" i="6"/>
  <c r="G3632" i="6"/>
  <c r="G2960" i="6"/>
  <c r="G4520" i="6"/>
  <c r="G5168" i="6"/>
  <c r="G5072" i="6"/>
  <c r="G5552" i="6"/>
  <c r="G6272" i="6"/>
  <c r="G6584" i="6"/>
  <c r="G6896" i="6"/>
  <c r="G8408" i="6"/>
  <c r="G8360" i="6"/>
  <c r="G1328" i="6"/>
  <c r="G320" i="6"/>
  <c r="G2096" i="6"/>
  <c r="G4016" i="6"/>
  <c r="G5120" i="6"/>
  <c r="G5216" i="6"/>
  <c r="G6200" i="6"/>
  <c r="G7520" i="6"/>
  <c r="G80" i="6"/>
  <c r="G296" i="6"/>
  <c r="G488" i="6"/>
  <c r="G2072" i="6"/>
  <c r="G2576" i="6"/>
  <c r="G2816" i="6"/>
  <c r="G3296" i="6"/>
  <c r="G5192" i="6"/>
  <c r="G4448" i="6"/>
  <c r="G5480" i="6"/>
  <c r="G5288" i="6"/>
  <c r="G6848" i="6"/>
  <c r="G6944" i="6"/>
  <c r="G7160" i="6"/>
  <c r="G7904" i="6"/>
  <c r="G8336" i="6"/>
  <c r="G272" i="6"/>
  <c r="G584" i="6"/>
  <c r="G1040" i="6"/>
  <c r="G2144" i="6"/>
  <c r="G1544" i="6"/>
  <c r="G3392" i="6"/>
  <c r="G2888" i="6"/>
  <c r="G3584" i="6"/>
  <c r="G4088" i="6"/>
  <c r="G4496" i="6"/>
  <c r="G5792" i="6"/>
  <c r="G5672" i="6"/>
  <c r="G6344" i="6"/>
  <c r="G6440" i="6"/>
  <c r="G7304" i="6"/>
  <c r="G8240" i="6"/>
  <c r="G1280" i="6"/>
  <c r="G1784" i="6"/>
  <c r="G2744" i="6"/>
  <c r="G3080" i="6"/>
  <c r="G4256" i="6"/>
  <c r="G5840" i="6"/>
  <c r="G6680" i="6"/>
  <c r="G7112" i="6"/>
  <c r="G8000" i="6"/>
  <c r="G2768" i="6"/>
  <c r="G464" i="6"/>
  <c r="G680" i="6"/>
  <c r="G1424" i="6"/>
  <c r="G2552" i="6"/>
  <c r="G1568" i="6"/>
  <c r="G3704" i="6"/>
  <c r="G3056" i="6"/>
  <c r="G3680" i="6"/>
  <c r="G4568" i="6"/>
  <c r="G5048" i="6"/>
  <c r="G5888" i="6"/>
  <c r="G5936" i="6"/>
  <c r="G6656" i="6"/>
  <c r="G6464" i="6"/>
  <c r="G7856" i="6"/>
  <c r="G7880" i="6"/>
  <c r="I1281" i="6"/>
  <c r="J1281" i="6" s="1"/>
  <c r="I3921" i="6"/>
  <c r="J3921" i="6" s="1"/>
  <c r="I3561" i="6"/>
  <c r="J3561" i="6" s="1"/>
  <c r="I3657" i="6"/>
  <c r="J3657" i="6" s="1"/>
  <c r="I3297" i="6"/>
  <c r="J3297" i="6" s="1"/>
  <c r="I1881" i="6"/>
  <c r="J1881" i="6" s="1"/>
  <c r="I1569" i="6"/>
  <c r="J1569" i="6" s="1"/>
  <c r="I2361" i="6"/>
  <c r="J2361" i="6" s="1"/>
  <c r="I3777" i="6"/>
  <c r="J3777" i="6" s="1"/>
  <c r="I3801" i="6"/>
  <c r="J3801" i="6" s="1"/>
  <c r="I2889" i="6"/>
  <c r="J2889" i="6" s="1"/>
  <c r="I4377" i="6"/>
  <c r="J4377" i="6" s="1"/>
  <c r="I7545" i="6"/>
  <c r="J7545" i="6" s="1"/>
  <c r="I6177" i="6"/>
  <c r="J6177" i="6" s="1"/>
  <c r="I3441" i="6"/>
  <c r="J3441" i="6" s="1"/>
  <c r="I6105" i="6"/>
  <c r="J6105" i="6" s="1"/>
  <c r="I3417" i="6"/>
  <c r="J3417" i="6" s="1"/>
  <c r="I3345" i="6"/>
  <c r="J3345" i="6" s="1"/>
  <c r="I3729" i="6"/>
  <c r="J3729" i="6" s="1"/>
  <c r="I441" i="6"/>
  <c r="J441" i="6" s="1"/>
  <c r="I273" i="6"/>
  <c r="J273" i="6" s="1"/>
  <c r="AA9" i="2"/>
  <c r="AA10" i="2" s="1"/>
  <c r="AA11" i="2" s="1"/>
  <c r="AA12" i="2" s="1"/>
  <c r="I3489" i="6"/>
  <c r="J3489" i="6" s="1"/>
  <c r="I3993" i="6"/>
  <c r="J3993" i="6" s="1"/>
  <c r="I417" i="6"/>
  <c r="J417" i="6" s="1"/>
  <c r="I3033" i="6"/>
  <c r="J3033" i="6" s="1"/>
  <c r="I3057" i="6"/>
  <c r="J3057" i="6" s="1"/>
  <c r="I3321" i="6"/>
  <c r="J3321" i="6" s="1"/>
  <c r="I345" i="6"/>
  <c r="J345" i="6" s="1"/>
  <c r="I6153" i="6"/>
  <c r="J6153" i="6" s="1"/>
  <c r="I3825" i="6"/>
  <c r="J3825" i="6" s="1"/>
  <c r="I5025" i="6"/>
  <c r="J5025" i="6" s="1"/>
  <c r="I4041" i="6"/>
  <c r="J4041" i="6" s="1"/>
  <c r="I4017" i="6"/>
  <c r="J4017" i="6" s="1"/>
  <c r="I33" i="5"/>
  <c r="I4809" i="6"/>
  <c r="J4809" i="6" s="1"/>
  <c r="G12" i="5"/>
  <c r="D12" i="5"/>
  <c r="I3873" i="6"/>
  <c r="J3873" i="6" s="1"/>
  <c r="I4953" i="6"/>
  <c r="J4953" i="6" s="1"/>
  <c r="I7569" i="6"/>
  <c r="J7569" i="6" s="1"/>
  <c r="O10" i="5"/>
  <c r="I1353" i="6"/>
  <c r="J1353" i="6" s="1"/>
  <c r="I2481" i="6"/>
  <c r="J2481" i="6" s="1"/>
  <c r="I2409" i="6"/>
  <c r="J2409" i="6" s="1"/>
  <c r="H2241" i="6" a="1"/>
  <c r="H2241" i="6" s="1"/>
  <c r="I2241" i="6" s="1"/>
  <c r="J2241" i="6" s="1"/>
  <c r="H1641" i="6" a="1"/>
  <c r="H1641" i="6" s="1"/>
  <c r="I1641" i="6" s="1"/>
  <c r="J1641" i="6" s="1"/>
  <c r="G33" i="6"/>
  <c r="G8361" i="6"/>
  <c r="G8337" i="6"/>
  <c r="G8193" i="6"/>
  <c r="G8097" i="6"/>
  <c r="G8001" i="6"/>
  <c r="G8409" i="6"/>
  <c r="G8289" i="6"/>
  <c r="G8217" i="6"/>
  <c r="G8121" i="6"/>
  <c r="G8025" i="6"/>
  <c r="G8313" i="6"/>
  <c r="G8169" i="6"/>
  <c r="G8073" i="6"/>
  <c r="G8385" i="6"/>
  <c r="G8241" i="6"/>
  <c r="G7977" i="6"/>
  <c r="G7953" i="6"/>
  <c r="G7713" i="6"/>
  <c r="G7665" i="6"/>
  <c r="G7593" i="6"/>
  <c r="G7929" i="6"/>
  <c r="G7881" i="6"/>
  <c r="G7833" i="6"/>
  <c r="G7545" i="6"/>
  <c r="G7521" i="6"/>
  <c r="G7497" i="6"/>
  <c r="G7449" i="6"/>
  <c r="G8145" i="6"/>
  <c r="G7857" i="6"/>
  <c r="G7809" i="6"/>
  <c r="G7785" i="6"/>
  <c r="G7761" i="6"/>
  <c r="G7617" i="6"/>
  <c r="G7473" i="6"/>
  <c r="G7425" i="6"/>
  <c r="G8265" i="6"/>
  <c r="G7905" i="6"/>
  <c r="G7737" i="6"/>
  <c r="G7569" i="6"/>
  <c r="G7353" i="6"/>
  <c r="G7305" i="6"/>
  <c r="G7257" i="6"/>
  <c r="G7209" i="6"/>
  <c r="G7161" i="6"/>
  <c r="G7113" i="6"/>
  <c r="G7065" i="6"/>
  <c r="G7017" i="6"/>
  <c r="G6969" i="6"/>
  <c r="G6921" i="6"/>
  <c r="G8049" i="6"/>
  <c r="G7401" i="6"/>
  <c r="G6897" i="6"/>
  <c r="G7689" i="6"/>
  <c r="G7641" i="6"/>
  <c r="G6945" i="6"/>
  <c r="G6849" i="6"/>
  <c r="G7281" i="6"/>
  <c r="G7089" i="6"/>
  <c r="G6825" i="6"/>
  <c r="G6729" i="6"/>
  <c r="G6633" i="6"/>
  <c r="G6489" i="6"/>
  <c r="G6465" i="6"/>
  <c r="G7233" i="6"/>
  <c r="G7041" i="6"/>
  <c r="G6705" i="6"/>
  <c r="G6609" i="6"/>
  <c r="G6561" i="6"/>
  <c r="G6513" i="6"/>
  <c r="G7377" i="6"/>
  <c r="G7329" i="6"/>
  <c r="G7137" i="6"/>
  <c r="G6873" i="6"/>
  <c r="G6801" i="6"/>
  <c r="G6753" i="6"/>
  <c r="G6657" i="6"/>
  <c r="G6417" i="6"/>
  <c r="G6777" i="6"/>
  <c r="G6441" i="6"/>
  <c r="G7185" i="6"/>
  <c r="G6681" i="6"/>
  <c r="G6537" i="6"/>
  <c r="G6993" i="6"/>
  <c r="G6585" i="6"/>
  <c r="G6369" i="6"/>
  <c r="G6393" i="6"/>
  <c r="G6225" i="6"/>
  <c r="G6153" i="6"/>
  <c r="G6129" i="6"/>
  <c r="G6081" i="6"/>
  <c r="G6345" i="6"/>
  <c r="G6177" i="6"/>
  <c r="G6297" i="6"/>
  <c r="G6033" i="6"/>
  <c r="G6321" i="6"/>
  <c r="G6273" i="6"/>
  <c r="G6249" i="6"/>
  <c r="G6201" i="6"/>
  <c r="G6105" i="6"/>
  <c r="G6057" i="6"/>
  <c r="G5985" i="6"/>
  <c r="G5937" i="6"/>
  <c r="G5865" i="6"/>
  <c r="G5793" i="6"/>
  <c r="G5697" i="6"/>
  <c r="G5649" i="6"/>
  <c r="G5577" i="6"/>
  <c r="G5529" i="6"/>
  <c r="G5481" i="6"/>
  <c r="G5337" i="6"/>
  <c r="G5289" i="6"/>
  <c r="G5841" i="6"/>
  <c r="G5817" i="6"/>
  <c r="G5769" i="6"/>
  <c r="G5673" i="6"/>
  <c r="G5625" i="6"/>
  <c r="G5409" i="6"/>
  <c r="G5961" i="6"/>
  <c r="G5913" i="6"/>
  <c r="G5745" i="6"/>
  <c r="G5601" i="6"/>
  <c r="G5553" i="6"/>
  <c r="G5505" i="6"/>
  <c r="G5457" i="6"/>
  <c r="G5361" i="6"/>
  <c r="G5313" i="6"/>
  <c r="G6009" i="6"/>
  <c r="G5889" i="6"/>
  <c r="G5721" i="6"/>
  <c r="G5433" i="6"/>
  <c r="G5385" i="6"/>
  <c r="G5193" i="6"/>
  <c r="G5121" i="6"/>
  <c r="G5025" i="6"/>
  <c r="G4929" i="6"/>
  <c r="G4785" i="6"/>
  <c r="G4761" i="6"/>
  <c r="G4713" i="6"/>
  <c r="G4665" i="6"/>
  <c r="G4617" i="6"/>
  <c r="G4569" i="6"/>
  <c r="G4401" i="6"/>
  <c r="G4329" i="6"/>
  <c r="G4233" i="6"/>
  <c r="G5217" i="6"/>
  <c r="G5097" i="6"/>
  <c r="G5001" i="6"/>
  <c r="G4881" i="6"/>
  <c r="G4833" i="6"/>
  <c r="G4809" i="6"/>
  <c r="G4521" i="6"/>
  <c r="G4473" i="6"/>
  <c r="G4305" i="6"/>
  <c r="G4209" i="6"/>
  <c r="G4113" i="6"/>
  <c r="G5145" i="6"/>
  <c r="G5073" i="6"/>
  <c r="G4977" i="6"/>
  <c r="G4737" i="6"/>
  <c r="G4689" i="6"/>
  <c r="G4641" i="6"/>
  <c r="G4593" i="6"/>
  <c r="G4425" i="6"/>
  <c r="G4281" i="6"/>
  <c r="G4185" i="6"/>
  <c r="G4065" i="6"/>
  <c r="G4017" i="6"/>
  <c r="G3921" i="6"/>
  <c r="G5265" i="6"/>
  <c r="G5241" i="6"/>
  <c r="G5169" i="6"/>
  <c r="G5049" i="6"/>
  <c r="G4953" i="6"/>
  <c r="G4905" i="6"/>
  <c r="G4857" i="6"/>
  <c r="G4545" i="6"/>
  <c r="G4497" i="6"/>
  <c r="G4449" i="6"/>
  <c r="G4377" i="6"/>
  <c r="G4353" i="6"/>
  <c r="G4257" i="6"/>
  <c r="G4161" i="6"/>
  <c r="G3993" i="6"/>
  <c r="G3897" i="6"/>
  <c r="G4137" i="6"/>
  <c r="G3969" i="6"/>
  <c r="G3825" i="6"/>
  <c r="G3729" i="6"/>
  <c r="G3633" i="6"/>
  <c r="G3537" i="6"/>
  <c r="G3321" i="6"/>
  <c r="G3225" i="6"/>
  <c r="G3201" i="6"/>
  <c r="G3153" i="6"/>
  <c r="G3105" i="6"/>
  <c r="G2961" i="6"/>
  <c r="G2697" i="6"/>
  <c r="G2673" i="6"/>
  <c r="G2601" i="6"/>
  <c r="G3945" i="6"/>
  <c r="G3801" i="6"/>
  <c r="G3705" i="6"/>
  <c r="G3609" i="6"/>
  <c r="G3513" i="6"/>
  <c r="G3249" i="6"/>
  <c r="G3177" i="6"/>
  <c r="G3009" i="6"/>
  <c r="G2889" i="6"/>
  <c r="G2721" i="6"/>
  <c r="G2625" i="6"/>
  <c r="G3873" i="6"/>
  <c r="G3777" i="6"/>
  <c r="G3681" i="6"/>
  <c r="G3585" i="6"/>
  <c r="G3489" i="6"/>
  <c r="G3441" i="6"/>
  <c r="G3297" i="6"/>
  <c r="G3273" i="6"/>
  <c r="G3129" i="6"/>
  <c r="G3081" i="6"/>
  <c r="G2865" i="6"/>
  <c r="G2841" i="6"/>
  <c r="G4089" i="6"/>
  <c r="G4041" i="6"/>
  <c r="G3849" i="6"/>
  <c r="G3753" i="6"/>
  <c r="G3657" i="6"/>
  <c r="G3561" i="6"/>
  <c r="G3465" i="6"/>
  <c r="G3417" i="6"/>
  <c r="G3393" i="6"/>
  <c r="G3369" i="6"/>
  <c r="G3345" i="6"/>
  <c r="G2985" i="6"/>
  <c r="G2529" i="6"/>
  <c r="G2457" i="6"/>
  <c r="G2409" i="6"/>
  <c r="G2313" i="6"/>
  <c r="G2289" i="6"/>
  <c r="G2265" i="6"/>
  <c r="G2241" i="6"/>
  <c r="G2217" i="6"/>
  <c r="G2193" i="6"/>
  <c r="G2073" i="6"/>
  <c r="G1977" i="6"/>
  <c r="G1881" i="6"/>
  <c r="G1857" i="6"/>
  <c r="G1809" i="6"/>
  <c r="G1713" i="6"/>
  <c r="G1569" i="6"/>
  <c r="G1497" i="6"/>
  <c r="G2937" i="6"/>
  <c r="G2505" i="6"/>
  <c r="G2481" i="6"/>
  <c r="G2049" i="6"/>
  <c r="G1953" i="6"/>
  <c r="G1785" i="6"/>
  <c r="G1689" i="6"/>
  <c r="G1593" i="6"/>
  <c r="G1473" i="6"/>
  <c r="G3033" i="6"/>
  <c r="G2913" i="6"/>
  <c r="G2817" i="6"/>
  <c r="G2769" i="6"/>
  <c r="G2745" i="6"/>
  <c r="G2553" i="6"/>
  <c r="G2361" i="6"/>
  <c r="G2337" i="6"/>
  <c r="G2121" i="6"/>
  <c r="G2025" i="6"/>
  <c r="G1929" i="6"/>
  <c r="G1761" i="6"/>
  <c r="G1449" i="6"/>
  <c r="G1425" i="6"/>
  <c r="G1401" i="6"/>
  <c r="G3057" i="6"/>
  <c r="G2793" i="6"/>
  <c r="G2649" i="6"/>
  <c r="G2577" i="6"/>
  <c r="G2433" i="6"/>
  <c r="G2385" i="6"/>
  <c r="G2169" i="6"/>
  <c r="G2145" i="6"/>
  <c r="G2097" i="6"/>
  <c r="G2001" i="6"/>
  <c r="G1905" i="6"/>
  <c r="G1833" i="6"/>
  <c r="G1737" i="6"/>
  <c r="G1665" i="6"/>
  <c r="G1641" i="6"/>
  <c r="G1617" i="6"/>
  <c r="G1545" i="6"/>
  <c r="G1521" i="6"/>
  <c r="G1377" i="6"/>
  <c r="G1137" i="6"/>
  <c r="G489" i="6"/>
  <c r="G465" i="6"/>
  <c r="G321" i="6"/>
  <c r="G297" i="6"/>
  <c r="G225" i="6"/>
  <c r="G153" i="6"/>
  <c r="G105" i="6"/>
  <c r="G81" i="6"/>
  <c r="G1329" i="6"/>
  <c r="G1305" i="6"/>
  <c r="G1281" i="6"/>
  <c r="G1209" i="6"/>
  <c r="G1113" i="6"/>
  <c r="G1089" i="6"/>
  <c r="G1041" i="6"/>
  <c r="G1017" i="6"/>
  <c r="G993" i="6"/>
  <c r="G897" i="6"/>
  <c r="G873" i="6"/>
  <c r="G825" i="6"/>
  <c r="G801" i="6"/>
  <c r="G729" i="6"/>
  <c r="G657" i="6"/>
  <c r="G585" i="6"/>
  <c r="G513" i="6"/>
  <c r="G441" i="6"/>
  <c r="G417" i="6"/>
  <c r="G393" i="6"/>
  <c r="G369" i="6"/>
  <c r="G129" i="6"/>
  <c r="G1353" i="6"/>
  <c r="G1233" i="6"/>
  <c r="G1185" i="6"/>
  <c r="G1065" i="6"/>
  <c r="G969" i="6"/>
  <c r="G777" i="6"/>
  <c r="G633" i="6"/>
  <c r="G609" i="6"/>
  <c r="G537" i="6"/>
  <c r="G273" i="6"/>
  <c r="G249" i="6"/>
  <c r="G201" i="6"/>
  <c r="G177" i="6"/>
  <c r="G1257" i="6"/>
  <c r="G1161" i="6"/>
  <c r="G945" i="6"/>
  <c r="G921" i="6"/>
  <c r="G849" i="6"/>
  <c r="G753" i="6"/>
  <c r="G705" i="6"/>
  <c r="G681" i="6"/>
  <c r="G561" i="6"/>
  <c r="G345" i="6"/>
  <c r="C8360" i="6"/>
  <c r="C8216" i="6"/>
  <c r="C8120" i="6"/>
  <c r="D8119" i="6" s="1"/>
  <c r="D8118" i="6" s="1"/>
  <c r="E8118" i="6" s="1" a="1"/>
  <c r="E8118" i="6" s="1"/>
  <c r="C8024" i="6"/>
  <c r="C8408" i="6"/>
  <c r="C8288" i="6"/>
  <c r="D8287" i="6" s="1"/>
  <c r="D8286" i="6" s="1"/>
  <c r="E8286" i="6" s="1" a="1"/>
  <c r="E8286" i="6" s="1"/>
  <c r="C8240" i="6"/>
  <c r="C8144" i="6"/>
  <c r="C8048" i="6"/>
  <c r="C8336" i="6"/>
  <c r="C8192" i="6"/>
  <c r="C8096" i="6"/>
  <c r="C8000" i="6"/>
  <c r="C8312" i="6"/>
  <c r="C8264" i="6"/>
  <c r="C7952" i="6"/>
  <c r="D7951" i="6" s="1"/>
  <c r="D7950" i="6" s="1"/>
  <c r="D7949" i="6" s="1"/>
  <c r="E7949" i="6" s="1" a="1"/>
  <c r="E7949" i="6" s="1"/>
  <c r="F7949" i="6" s="1"/>
  <c r="C7712" i="6"/>
  <c r="D7711" i="6" s="1"/>
  <c r="D7710" i="6" s="1"/>
  <c r="D7709" i="6" s="1"/>
  <c r="C7664" i="6"/>
  <c r="C7568" i="6"/>
  <c r="C7928" i="6"/>
  <c r="D7927" i="6" s="1"/>
  <c r="D7926" i="6" s="1"/>
  <c r="E7926" i="6" s="1" a="1"/>
  <c r="E7926" i="6" s="1"/>
  <c r="C7880" i="6"/>
  <c r="D7879" i="6" s="1"/>
  <c r="D7878" i="6" s="1"/>
  <c r="E7878" i="6" s="1" a="1"/>
  <c r="E7878" i="6" s="1"/>
  <c r="C7832" i="6"/>
  <c r="C7640" i="6"/>
  <c r="D7639" i="6" s="1"/>
  <c r="D7638" i="6" s="1"/>
  <c r="D7637" i="6" s="1"/>
  <c r="E7637" i="6" s="1" a="1"/>
  <c r="E7637" i="6" s="1"/>
  <c r="F7637" i="6" s="1"/>
  <c r="C7472" i="6"/>
  <c r="C8168" i="6"/>
  <c r="D8167" i="6" s="1"/>
  <c r="D8166" i="6" s="1"/>
  <c r="E8166" i="6" s="1" a="1"/>
  <c r="E8166" i="6" s="1"/>
  <c r="C7976" i="6"/>
  <c r="D7975" i="6" s="1"/>
  <c r="D7974" i="6" s="1"/>
  <c r="D7973" i="6" s="1"/>
  <c r="E7973" i="6" s="1" a="1"/>
  <c r="E7973" i="6" s="1"/>
  <c r="F7973" i="6" s="1"/>
  <c r="C7856" i="6"/>
  <c r="C7808" i="6"/>
  <c r="C7784" i="6"/>
  <c r="D7783" i="6" s="1"/>
  <c r="D7782" i="6" s="1"/>
  <c r="D7781" i="6" s="1"/>
  <c r="E7781" i="6" s="1" a="1"/>
  <c r="E7781" i="6" s="1"/>
  <c r="F7781" i="6" s="1"/>
  <c r="C7760" i="6"/>
  <c r="C7544" i="6"/>
  <c r="C7520" i="6"/>
  <c r="D7519" i="6" s="1"/>
  <c r="D7518" i="6" s="1"/>
  <c r="E7518" i="6" s="1" a="1"/>
  <c r="E7518" i="6" s="1"/>
  <c r="C7496" i="6"/>
  <c r="D7495" i="6" s="1"/>
  <c r="D7494" i="6" s="1"/>
  <c r="E7494" i="6" s="1" a="1"/>
  <c r="E7494" i="6" s="1"/>
  <c r="C7448" i="6"/>
  <c r="D7447" i="6" s="1"/>
  <c r="D7446" i="6" s="1"/>
  <c r="E7446" i="6" s="1" a="1"/>
  <c r="E7446" i="6" s="1"/>
  <c r="C8072" i="6"/>
  <c r="D8071" i="6" s="1"/>
  <c r="D8070" i="6" s="1"/>
  <c r="D8069" i="6" s="1"/>
  <c r="E8069" i="6" s="1" a="1"/>
  <c r="E8069" i="6" s="1"/>
  <c r="F8069" i="6" s="1"/>
  <c r="C7688" i="6"/>
  <c r="D7687" i="6" s="1"/>
  <c r="D7686" i="6" s="1"/>
  <c r="E7686" i="6" s="1" a="1"/>
  <c r="E7686" i="6" s="1"/>
  <c r="C7424" i="6"/>
  <c r="C7376" i="6"/>
  <c r="C7328" i="6"/>
  <c r="C7280" i="6"/>
  <c r="D7279" i="6" s="1"/>
  <c r="D7278" i="6" s="1"/>
  <c r="E7278" i="6" s="1" a="1"/>
  <c r="E7278" i="6" s="1"/>
  <c r="C7232" i="6"/>
  <c r="D7231" i="6" s="1"/>
  <c r="D7230" i="6" s="1"/>
  <c r="E7230" i="6" s="1" a="1"/>
  <c r="E7230" i="6" s="1"/>
  <c r="C7184" i="6"/>
  <c r="C7136" i="6"/>
  <c r="D7135" i="6" s="1"/>
  <c r="D7134" i="6" s="1"/>
  <c r="E7134" i="6" s="1" a="1"/>
  <c r="E7134" i="6" s="1"/>
  <c r="C7088" i="6"/>
  <c r="C7040" i="6"/>
  <c r="C6992" i="6"/>
  <c r="C6944" i="6"/>
  <c r="C6848" i="6"/>
  <c r="D6847" i="6" s="1"/>
  <c r="D6846" i="6" s="1"/>
  <c r="E6846" i="6" s="1" a="1"/>
  <c r="E6846" i="6" s="1"/>
  <c r="C8384" i="6"/>
  <c r="D8383" i="6" s="1"/>
  <c r="D8382" i="6" s="1"/>
  <c r="D8381" i="6" s="1"/>
  <c r="E8381" i="6" s="1" a="1"/>
  <c r="E8381" i="6" s="1"/>
  <c r="F8381" i="6" s="1"/>
  <c r="C7904" i="6"/>
  <c r="D7903" i="6" s="1"/>
  <c r="D7902" i="6" s="1"/>
  <c r="D7901" i="6" s="1"/>
  <c r="E7901" i="6" s="1" a="1"/>
  <c r="E7901" i="6" s="1"/>
  <c r="F7901" i="6" s="1"/>
  <c r="C7736" i="6"/>
  <c r="D7735" i="6" s="1"/>
  <c r="D7734" i="6" s="1"/>
  <c r="E7734" i="6" s="1" a="1"/>
  <c r="E7734" i="6" s="1"/>
  <c r="C7400" i="6"/>
  <c r="C6920" i="6"/>
  <c r="D6919" i="6" s="1"/>
  <c r="D6918" i="6" s="1"/>
  <c r="E6918" i="6" s="1" a="1"/>
  <c r="E6918" i="6" s="1"/>
  <c r="C7592" i="6"/>
  <c r="C6872" i="6"/>
  <c r="C7352" i="6"/>
  <c r="D7351" i="6" s="1"/>
  <c r="D7350" i="6" s="1"/>
  <c r="E7350" i="6" s="1" a="1"/>
  <c r="E7350" i="6" s="1"/>
  <c r="C7160" i="6"/>
  <c r="C6968" i="6"/>
  <c r="D6967" i="6" s="1"/>
  <c r="D6966" i="6" s="1"/>
  <c r="D6965" i="6" s="1"/>
  <c r="C6824" i="6"/>
  <c r="D6823" i="6" s="1"/>
  <c r="D6822" i="6" s="1"/>
  <c r="E6822" i="6" s="1" a="1"/>
  <c r="E6822" i="6" s="1"/>
  <c r="C6752" i="6"/>
  <c r="D6751" i="6" s="1"/>
  <c r="D6750" i="6" s="1"/>
  <c r="E6750" i="6" s="1" a="1"/>
  <c r="E6750" i="6" s="1"/>
  <c r="C6656" i="6"/>
  <c r="C6488" i="6"/>
  <c r="D6487" i="6" s="1"/>
  <c r="D6486" i="6" s="1"/>
  <c r="D6485" i="6" s="1"/>
  <c r="E6485" i="6" s="1" a="1"/>
  <c r="E6485" i="6" s="1"/>
  <c r="F6485" i="6" s="1"/>
  <c r="C7304" i="6"/>
  <c r="C7112" i="6"/>
  <c r="D7111" i="6" s="1"/>
  <c r="D7110" i="6" s="1"/>
  <c r="E7110" i="6" s="1" a="1"/>
  <c r="E7110" i="6" s="1"/>
  <c r="C6728" i="6"/>
  <c r="D6727" i="6" s="1"/>
  <c r="D6726" i="6" s="1"/>
  <c r="E6726" i="6" s="1" a="1"/>
  <c r="E6726" i="6" s="1"/>
  <c r="C6632" i="6"/>
  <c r="D6631" i="6" s="1"/>
  <c r="D6630" i="6" s="1"/>
  <c r="E6630" i="6" s="1" a="1"/>
  <c r="E6630" i="6" s="1"/>
  <c r="C6440" i="6"/>
  <c r="C7256" i="6"/>
  <c r="C7616" i="6"/>
  <c r="C7208" i="6"/>
  <c r="C7016" i="6"/>
  <c r="C6800" i="6"/>
  <c r="D6799" i="6" s="1"/>
  <c r="D6798" i="6" s="1"/>
  <c r="E6798" i="6" s="1" a="1"/>
  <c r="E6798" i="6" s="1"/>
  <c r="C6776" i="6"/>
  <c r="C6680" i="6"/>
  <c r="D6679" i="6" s="1"/>
  <c r="D6678" i="6" s="1"/>
  <c r="E6678" i="6" s="1" a="1"/>
  <c r="E6678" i="6" s="1"/>
  <c r="C6584" i="6"/>
  <c r="C6536" i="6"/>
  <c r="C6512" i="6"/>
  <c r="D6511" i="6" s="1"/>
  <c r="D6510" i="6" s="1"/>
  <c r="E6510" i="6" s="1" a="1"/>
  <c r="E6510" i="6" s="1"/>
  <c r="C6368" i="6"/>
  <c r="C6896" i="6"/>
  <c r="C6704" i="6"/>
  <c r="D6703" i="6" s="1"/>
  <c r="D6702" i="6" s="1"/>
  <c r="E6702" i="6" s="1" a="1"/>
  <c r="E6702" i="6" s="1"/>
  <c r="C6608" i="6"/>
  <c r="C6464" i="6"/>
  <c r="C6560" i="6"/>
  <c r="C7064" i="6"/>
  <c r="D7063" i="6" s="1"/>
  <c r="D7062" i="6" s="1"/>
  <c r="E7062" i="6" s="1" a="1"/>
  <c r="E7062" i="6" s="1"/>
  <c r="C6416" i="6"/>
  <c r="D6415" i="6" s="1"/>
  <c r="D6414" i="6" s="1"/>
  <c r="E6414" i="6" s="1" a="1"/>
  <c r="E6414" i="6" s="1"/>
  <c r="C6392" i="6"/>
  <c r="C6296" i="6"/>
  <c r="C6224" i="6"/>
  <c r="D6223" i="6" s="1"/>
  <c r="D6222" i="6" s="1"/>
  <c r="E6222" i="6" s="1" a="1"/>
  <c r="E6222" i="6" s="1"/>
  <c r="C6344" i="6"/>
  <c r="C6320" i="6"/>
  <c r="D6319" i="6" s="1"/>
  <c r="D6318" i="6" s="1"/>
  <c r="E6318" i="6" s="1" a="1"/>
  <c r="E6318" i="6" s="1"/>
  <c r="C6272" i="6"/>
  <c r="D6271" i="6" s="1"/>
  <c r="D6270" i="6" s="1"/>
  <c r="D6269" i="6" s="1"/>
  <c r="E6269" i="6" s="1" a="1"/>
  <c r="E6269" i="6" s="1"/>
  <c r="F6269" i="6" s="1"/>
  <c r="C6032" i="6"/>
  <c r="C6152" i="6"/>
  <c r="D6151" i="6" s="1"/>
  <c r="D6150" i="6" s="1"/>
  <c r="E6150" i="6" s="1" a="1"/>
  <c r="E6150" i="6" s="1"/>
  <c r="C6104" i="6"/>
  <c r="C6056" i="6"/>
  <c r="C5984" i="6"/>
  <c r="D5983" i="6" s="1"/>
  <c r="D5982" i="6" s="1"/>
  <c r="E5982" i="6" s="1" a="1"/>
  <c r="E5982" i="6" s="1"/>
  <c r="C6248" i="6"/>
  <c r="D6247" i="6" s="1"/>
  <c r="D6246" i="6" s="1"/>
  <c r="E6246" i="6" s="1" a="1"/>
  <c r="E6246" i="6" s="1"/>
  <c r="C6200" i="6"/>
  <c r="D6199" i="6" s="1"/>
  <c r="D6198" i="6" s="1"/>
  <c r="E6198" i="6" s="1" a="1"/>
  <c r="E6198" i="6" s="1"/>
  <c r="C6176" i="6"/>
  <c r="D6175" i="6" s="1"/>
  <c r="D6174" i="6" s="1"/>
  <c r="D6173" i="6" s="1"/>
  <c r="C6128" i="6"/>
  <c r="D6127" i="6" s="1"/>
  <c r="D6126" i="6" s="1"/>
  <c r="E6126" i="6" s="1" a="1"/>
  <c r="E6126" i="6" s="1"/>
  <c r="C6080" i="6"/>
  <c r="D6079" i="6" s="1"/>
  <c r="D6078" i="6" s="1"/>
  <c r="D6077" i="6" s="1"/>
  <c r="E6077" i="6" s="1" a="1"/>
  <c r="E6077" i="6" s="1"/>
  <c r="F6077" i="6" s="1"/>
  <c r="C5960" i="6"/>
  <c r="C5840" i="6"/>
  <c r="C5720" i="6"/>
  <c r="D5719" i="6" s="1"/>
  <c r="D5718" i="6" s="1"/>
  <c r="D5717" i="6" s="1"/>
  <c r="E5717" i="6" s="1" a="1"/>
  <c r="E5717" i="6" s="1"/>
  <c r="F5717" i="6" s="1"/>
  <c r="C5624" i="6"/>
  <c r="C5600" i="6"/>
  <c r="C5552" i="6"/>
  <c r="C5504" i="6"/>
  <c r="D5503" i="6" s="1"/>
  <c r="D5502" i="6" s="1"/>
  <c r="E5502" i="6" s="1" a="1"/>
  <c r="E5502" i="6" s="1"/>
  <c r="C5456" i="6"/>
  <c r="C5360" i="6"/>
  <c r="C5312" i="6"/>
  <c r="C5264" i="6"/>
  <c r="D5263" i="6" s="1"/>
  <c r="D5262" i="6" s="1"/>
  <c r="D5261" i="6" s="1"/>
  <c r="E5261" i="6" s="1" a="1"/>
  <c r="E5261" i="6" s="1"/>
  <c r="F5261" i="6" s="1"/>
  <c r="C5912" i="6"/>
  <c r="D5911" i="6" s="1"/>
  <c r="D5910" i="6" s="1"/>
  <c r="E5910" i="6" s="1" a="1"/>
  <c r="E5910" i="6" s="1"/>
  <c r="C5816" i="6"/>
  <c r="D5815" i="6" s="1"/>
  <c r="D5814" i="6" s="1"/>
  <c r="E5814" i="6" s="1" a="1"/>
  <c r="E5814" i="6" s="1"/>
  <c r="C5792" i="6"/>
  <c r="C5696" i="6"/>
  <c r="D5695" i="6" s="1"/>
  <c r="D5694" i="6" s="1"/>
  <c r="D5693" i="6" s="1"/>
  <c r="E5693" i="6" s="1" a="1"/>
  <c r="E5693" i="6" s="1"/>
  <c r="F5693" i="6" s="1"/>
  <c r="C5432" i="6"/>
  <c r="C5384" i="6"/>
  <c r="C5888" i="6"/>
  <c r="C5768" i="6"/>
  <c r="D5767" i="6" s="1"/>
  <c r="D5766" i="6" s="1"/>
  <c r="D5765" i="6" s="1"/>
  <c r="E5765" i="6" s="1" a="1"/>
  <c r="E5765" i="6" s="1"/>
  <c r="F5765" i="6" s="1"/>
  <c r="C5672" i="6"/>
  <c r="D5671" i="6" s="1"/>
  <c r="D5670" i="6" s="1"/>
  <c r="D5669" i="6" s="1"/>
  <c r="E5669" i="6" s="1" a="1"/>
  <c r="E5669" i="6" s="1"/>
  <c r="F5669" i="6" s="1"/>
  <c r="C5576" i="6"/>
  <c r="D5575" i="6" s="1"/>
  <c r="D5574" i="6" s="1"/>
  <c r="E5574" i="6" s="1" a="1"/>
  <c r="E5574" i="6" s="1"/>
  <c r="C5528" i="6"/>
  <c r="D5527" i="6" s="1"/>
  <c r="D5526" i="6" s="1"/>
  <c r="E5526" i="6" s="1" a="1"/>
  <c r="E5526" i="6" s="1"/>
  <c r="C5480" i="6"/>
  <c r="D5479" i="6" s="1"/>
  <c r="D5478" i="6" s="1"/>
  <c r="E5478" i="6" s="1" a="1"/>
  <c r="E5478" i="6" s="1"/>
  <c r="C5336" i="6"/>
  <c r="C5288" i="6"/>
  <c r="C6008" i="6"/>
  <c r="C5936" i="6"/>
  <c r="D5935" i="6" s="1"/>
  <c r="D5934" i="6" s="1"/>
  <c r="E5934" i="6" s="1" a="1"/>
  <c r="E5934" i="6" s="1"/>
  <c r="C5864" i="6"/>
  <c r="D5863" i="6" s="1"/>
  <c r="D5862" i="6" s="1"/>
  <c r="E5862" i="6" s="1" a="1"/>
  <c r="E5862" i="6" s="1"/>
  <c r="C5744" i="6"/>
  <c r="D5743" i="6" s="1"/>
  <c r="D5742" i="6" s="1"/>
  <c r="D5741" i="6" s="1"/>
  <c r="E5741" i="6" s="1" a="1"/>
  <c r="E5741" i="6" s="1"/>
  <c r="F5741" i="6" s="1"/>
  <c r="C5648" i="6"/>
  <c r="C5408" i="6"/>
  <c r="C5192" i="6"/>
  <c r="C5120" i="6"/>
  <c r="C5096" i="6"/>
  <c r="C5000" i="6"/>
  <c r="D4999" i="6" s="1"/>
  <c r="D4998" i="6" s="1"/>
  <c r="E4998" i="6" s="1" a="1"/>
  <c r="E4998" i="6" s="1"/>
  <c r="C4808" i="6"/>
  <c r="D4807" i="6" s="1"/>
  <c r="D4806" i="6" s="1"/>
  <c r="D4805" i="6" s="1"/>
  <c r="E4805" i="6" s="1" a="1"/>
  <c r="E4805" i="6" s="1"/>
  <c r="F4805" i="6" s="1"/>
  <c r="C4520" i="6"/>
  <c r="D4519" i="6" s="1"/>
  <c r="D4518" i="6" s="1"/>
  <c r="D4517" i="6" s="1"/>
  <c r="E4517" i="6" s="1" a="1"/>
  <c r="E4517" i="6" s="1"/>
  <c r="F4517" i="6" s="1"/>
  <c r="C4472" i="6"/>
  <c r="D4471" i="6" s="1"/>
  <c r="D4470" i="6" s="1"/>
  <c r="D4469" i="6" s="1"/>
  <c r="E4469" i="6" s="1" a="1"/>
  <c r="E4469" i="6" s="1"/>
  <c r="F4469" i="6" s="1"/>
  <c r="C4400" i="6"/>
  <c r="C4304" i="6"/>
  <c r="C5216" i="6"/>
  <c r="C5072" i="6"/>
  <c r="C4976" i="6"/>
  <c r="C4904" i="6"/>
  <c r="D4903" i="6" s="1"/>
  <c r="D4902" i="6" s="1"/>
  <c r="E4902" i="6" s="1" a="1"/>
  <c r="E4902" i="6" s="1"/>
  <c r="C4856" i="6"/>
  <c r="C4784" i="6"/>
  <c r="D4783" i="6" s="1"/>
  <c r="D4782" i="6" s="1"/>
  <c r="E4782" i="6" s="1" a="1"/>
  <c r="E4782" i="6" s="1"/>
  <c r="C4736" i="6"/>
  <c r="C4688" i="6"/>
  <c r="D4687" i="6" s="1"/>
  <c r="D4686" i="6" s="1"/>
  <c r="D4685" i="6" s="1"/>
  <c r="E4685" i="6" s="1" a="1"/>
  <c r="E4685" i="6" s="1"/>
  <c r="F4685" i="6" s="1"/>
  <c r="C4640" i="6"/>
  <c r="C4592" i="6"/>
  <c r="C4280" i="6"/>
  <c r="D4279" i="6" s="1"/>
  <c r="D4278" i="6" s="1"/>
  <c r="D4277" i="6" s="1"/>
  <c r="E4277" i="6" s="1" a="1"/>
  <c r="E4277" i="6" s="1"/>
  <c r="F4277" i="6" s="1"/>
  <c r="C4184" i="6"/>
  <c r="D4183" i="6" s="1"/>
  <c r="D4182" i="6" s="1"/>
  <c r="D4181" i="6" s="1"/>
  <c r="E4181" i="6" s="1" a="1"/>
  <c r="E4181" i="6" s="1"/>
  <c r="F4181" i="6" s="1"/>
  <c r="C5144" i="6"/>
  <c r="D5143" i="6" s="1"/>
  <c r="D5142" i="6" s="1"/>
  <c r="D5141" i="6" s="1"/>
  <c r="E5141" i="6" s="1" a="1"/>
  <c r="E5141" i="6" s="1"/>
  <c r="F5141" i="6" s="1"/>
  <c r="C5048" i="6"/>
  <c r="D5047" i="6" s="1"/>
  <c r="D5046" i="6" s="1"/>
  <c r="E5046" i="6" s="1" a="1"/>
  <c r="E5046" i="6" s="1"/>
  <c r="C4952" i="6"/>
  <c r="D4951" i="6" s="1"/>
  <c r="D4950" i="6" s="1"/>
  <c r="D4949" i="6" s="1"/>
  <c r="C4544" i="6"/>
  <c r="C4496" i="6"/>
  <c r="C4448" i="6"/>
  <c r="C4424" i="6"/>
  <c r="D4423" i="6" s="1"/>
  <c r="D4422" i="6" s="1"/>
  <c r="D4421" i="6" s="1"/>
  <c r="E4421" i="6" s="1" a="1"/>
  <c r="E4421" i="6" s="1"/>
  <c r="F4421" i="6" s="1"/>
  <c r="C4376" i="6"/>
  <c r="D4375" i="6" s="1"/>
  <c r="D4374" i="6" s="1"/>
  <c r="D4373" i="6" s="1"/>
  <c r="E4373" i="6" s="1" a="1"/>
  <c r="E4373" i="6" s="1"/>
  <c r="F4373" i="6" s="1"/>
  <c r="C4352" i="6"/>
  <c r="D4351" i="6" s="1"/>
  <c r="D4350" i="6" s="1"/>
  <c r="D4349" i="6" s="1"/>
  <c r="E4349" i="6" s="1" a="1"/>
  <c r="E4349" i="6" s="1"/>
  <c r="F4349" i="6" s="1"/>
  <c r="C4256" i="6"/>
  <c r="C4160" i="6"/>
  <c r="D4159" i="6" s="1"/>
  <c r="D4158" i="6" s="1"/>
  <c r="D4157" i="6" s="1"/>
  <c r="E4157" i="6" s="1" a="1"/>
  <c r="E4157" i="6" s="1"/>
  <c r="F4157" i="6" s="1"/>
  <c r="C3992" i="6"/>
  <c r="C3896" i="6"/>
  <c r="C5240" i="6"/>
  <c r="C5168" i="6"/>
  <c r="D5167" i="6" s="1"/>
  <c r="D5166" i="6" s="1"/>
  <c r="D5165" i="6" s="1"/>
  <c r="E5165" i="6" s="1" a="1"/>
  <c r="E5165" i="6" s="1"/>
  <c r="F5165" i="6" s="1"/>
  <c r="C5024" i="6"/>
  <c r="C4928" i="6"/>
  <c r="D4927" i="6" s="1"/>
  <c r="D4926" i="6" s="1"/>
  <c r="D4925" i="6" s="1"/>
  <c r="E4925" i="6" s="1" a="1"/>
  <c r="E4925" i="6" s="1"/>
  <c r="F4925" i="6" s="1"/>
  <c r="C4880" i="6"/>
  <c r="D4879" i="6" s="1"/>
  <c r="D4878" i="6" s="1"/>
  <c r="E4878" i="6" s="1" a="1"/>
  <c r="E4878" i="6" s="1"/>
  <c r="C4832" i="6"/>
  <c r="C4760" i="6"/>
  <c r="D4759" i="6" s="1"/>
  <c r="D4758" i="6" s="1"/>
  <c r="D4757" i="6" s="1"/>
  <c r="E4757" i="6" s="1" a="1"/>
  <c r="E4757" i="6" s="1"/>
  <c r="F4757" i="6" s="1"/>
  <c r="C4712" i="6"/>
  <c r="C4664" i="6"/>
  <c r="C4616" i="6"/>
  <c r="D4615" i="6" s="1"/>
  <c r="D4614" i="6" s="1"/>
  <c r="D4613" i="6" s="1"/>
  <c r="E4613" i="6" s="1" a="1"/>
  <c r="E4613" i="6" s="1"/>
  <c r="F4613" i="6" s="1"/>
  <c r="C4568" i="6"/>
  <c r="D4567" i="6" s="1"/>
  <c r="D4566" i="6" s="1"/>
  <c r="D4565" i="6" s="1"/>
  <c r="E4565" i="6" s="1" a="1"/>
  <c r="E4565" i="6" s="1"/>
  <c r="F4565" i="6" s="1"/>
  <c r="C4328" i="6"/>
  <c r="D4327" i="6" s="1"/>
  <c r="D4326" i="6" s="1"/>
  <c r="D4325" i="6" s="1"/>
  <c r="E4325" i="6" s="1" a="1"/>
  <c r="E4325" i="6" s="1"/>
  <c r="F4325" i="6" s="1"/>
  <c r="C4232" i="6"/>
  <c r="C4136" i="6"/>
  <c r="D4135" i="6" s="1"/>
  <c r="D4134" i="6" s="1"/>
  <c r="D4133" i="6" s="1"/>
  <c r="E4133" i="6" s="1" a="1"/>
  <c r="E4133" i="6" s="1"/>
  <c r="F4133" i="6" s="1"/>
  <c r="C3968" i="6"/>
  <c r="C3872" i="6"/>
  <c r="D3871" i="6" s="1"/>
  <c r="D3870" i="6" s="1"/>
  <c r="D3869" i="6" s="1"/>
  <c r="E3869" i="6" s="1" a="1"/>
  <c r="E3869" i="6" s="1"/>
  <c r="F3869" i="6" s="1"/>
  <c r="C4064" i="6"/>
  <c r="C3944" i="6"/>
  <c r="D3943" i="6" s="1"/>
  <c r="D3942" i="6" s="1"/>
  <c r="D3941" i="6" s="1"/>
  <c r="E3941" i="6" s="1" a="1"/>
  <c r="E3941" i="6" s="1"/>
  <c r="F3941" i="6" s="1"/>
  <c r="C3800" i="6"/>
  <c r="D3799" i="6" s="1"/>
  <c r="D3798" i="6" s="1"/>
  <c r="D3797" i="6" s="1"/>
  <c r="E3797" i="6" s="1" a="1"/>
  <c r="E3797" i="6" s="1"/>
  <c r="F3797" i="6" s="1"/>
  <c r="C3704" i="6"/>
  <c r="C3608" i="6"/>
  <c r="D3607" i="6" s="1"/>
  <c r="D3606" i="6" s="1"/>
  <c r="D3605" i="6" s="1"/>
  <c r="E3605" i="6" s="1" a="1"/>
  <c r="E3605" i="6" s="1"/>
  <c r="F3605" i="6" s="1"/>
  <c r="C3512" i="6"/>
  <c r="C3296" i="6"/>
  <c r="C3176" i="6"/>
  <c r="C3008" i="6"/>
  <c r="C2984" i="6"/>
  <c r="D2983" i="6" s="1"/>
  <c r="D2982" i="6" s="1"/>
  <c r="D2981" i="6" s="1"/>
  <c r="E2981" i="6" s="1" a="1"/>
  <c r="E2981" i="6" s="1"/>
  <c r="F2981" i="6" s="1"/>
  <c r="C2912" i="6"/>
  <c r="D2911" i="6" s="1"/>
  <c r="D2910" i="6" s="1"/>
  <c r="E2910" i="6" s="1" a="1"/>
  <c r="E2910" i="6" s="1"/>
  <c r="C2768" i="6"/>
  <c r="D2767" i="6" s="1"/>
  <c r="D2766" i="6" s="1"/>
  <c r="D2765" i="6" s="1"/>
  <c r="E2765" i="6" s="1" a="1"/>
  <c r="E2765" i="6" s="1"/>
  <c r="F2765" i="6" s="1"/>
  <c r="C2672" i="6"/>
  <c r="D2671" i="6" s="1"/>
  <c r="D2670" i="6" s="1"/>
  <c r="D2669" i="6" s="1"/>
  <c r="E2669" i="6" s="1" a="1"/>
  <c r="E2669" i="6" s="1"/>
  <c r="F2669" i="6" s="1"/>
  <c r="C4088" i="6"/>
  <c r="D4087" i="6" s="1"/>
  <c r="D4086" i="6" s="1"/>
  <c r="D4085" i="6" s="1"/>
  <c r="E4085" i="6" s="1" a="1"/>
  <c r="E4085" i="6" s="1"/>
  <c r="F4085" i="6" s="1"/>
  <c r="C3920" i="6"/>
  <c r="D3919" i="6" s="1"/>
  <c r="D3918" i="6" s="1"/>
  <c r="D3917" i="6" s="1"/>
  <c r="E3917" i="6" s="1" a="1"/>
  <c r="E3917" i="6" s="1"/>
  <c r="F3917" i="6" s="1"/>
  <c r="C3776" i="6"/>
  <c r="C3680" i="6"/>
  <c r="C3584" i="6"/>
  <c r="D3583" i="6" s="1"/>
  <c r="D3582" i="6" s="1"/>
  <c r="D3581" i="6" s="1"/>
  <c r="E3581" i="6" s="1" a="1"/>
  <c r="E3581" i="6" s="1"/>
  <c r="F3581" i="6" s="1"/>
  <c r="C3488" i="6"/>
  <c r="C3416" i="6"/>
  <c r="D3415" i="6" s="1"/>
  <c r="D3414" i="6" s="1"/>
  <c r="D3413" i="6" s="1"/>
  <c r="E3413" i="6" s="1" a="1"/>
  <c r="E3413" i="6" s="1"/>
  <c r="F3413" i="6" s="1"/>
  <c r="C3392" i="6"/>
  <c r="C3368" i="6"/>
  <c r="C3344" i="6"/>
  <c r="D3343" i="6" s="1"/>
  <c r="D3342" i="6" s="1"/>
  <c r="E3342" i="6" s="1" a="1"/>
  <c r="E3342" i="6" s="1"/>
  <c r="C3104" i="6"/>
  <c r="C2936" i="6"/>
  <c r="C2864" i="6"/>
  <c r="C2840" i="6"/>
  <c r="C2816" i="6"/>
  <c r="C2744" i="6"/>
  <c r="D2743" i="6" s="1"/>
  <c r="D2742" i="6" s="1"/>
  <c r="E2742" i="6" s="1" a="1"/>
  <c r="E2742" i="6" s="1"/>
  <c r="C2576" i="6"/>
  <c r="C4208" i="6"/>
  <c r="C4040" i="6"/>
  <c r="C3848" i="6"/>
  <c r="C3752" i="6"/>
  <c r="D3751" i="6" s="1"/>
  <c r="D3750" i="6" s="1"/>
  <c r="D3749" i="6" s="1"/>
  <c r="E3749" i="6" s="1" a="1"/>
  <c r="E3749" i="6" s="1"/>
  <c r="F3749" i="6" s="1"/>
  <c r="C3656" i="6"/>
  <c r="D3655" i="6" s="1"/>
  <c r="D3654" i="6" s="1"/>
  <c r="D3653" i="6" s="1"/>
  <c r="E3653" i="6" s="1" a="1"/>
  <c r="E3653" i="6" s="1"/>
  <c r="F3653" i="6" s="1"/>
  <c r="C3560" i="6"/>
  <c r="C3464" i="6"/>
  <c r="D3463" i="6" s="1"/>
  <c r="D3462" i="6" s="1"/>
  <c r="E3462" i="6" s="1" a="1"/>
  <c r="E3462" i="6" s="1"/>
  <c r="C3320" i="6"/>
  <c r="D3319" i="6" s="1"/>
  <c r="D3318" i="6" s="1"/>
  <c r="E3318" i="6" s="1" a="1"/>
  <c r="E3318" i="6" s="1"/>
  <c r="C3272" i="6"/>
  <c r="C3248" i="6"/>
  <c r="C3224" i="6"/>
  <c r="C3200" i="6"/>
  <c r="D3199" i="6" s="1"/>
  <c r="D3198" i="6" s="1"/>
  <c r="E3198" i="6" s="1" a="1"/>
  <c r="E3198" i="6" s="1"/>
  <c r="C3056" i="6"/>
  <c r="D3055" i="6" s="1"/>
  <c r="D3054" i="6" s="1"/>
  <c r="E3054" i="6" s="1" a="1"/>
  <c r="E3054" i="6" s="1"/>
  <c r="C3032" i="6"/>
  <c r="D3031" i="6" s="1"/>
  <c r="D3030" i="6" s="1"/>
  <c r="D3029" i="6" s="1"/>
  <c r="E3029" i="6" s="1" a="1"/>
  <c r="E3029" i="6" s="1"/>
  <c r="F3029" i="6" s="1"/>
  <c r="C2960" i="6"/>
  <c r="C2888" i="6"/>
  <c r="C4112" i="6"/>
  <c r="C4016" i="6"/>
  <c r="C3824" i="6"/>
  <c r="C3728" i="6"/>
  <c r="C3632" i="6"/>
  <c r="D3631" i="6" s="1"/>
  <c r="D3630" i="6" s="1"/>
  <c r="D3629" i="6" s="1"/>
  <c r="E3629" i="6" s="1" a="1"/>
  <c r="E3629" i="6" s="1"/>
  <c r="F3629" i="6" s="1"/>
  <c r="C3536" i="6"/>
  <c r="C3440" i="6"/>
  <c r="D3439" i="6" s="1"/>
  <c r="D3438" i="6" s="1"/>
  <c r="D3437" i="6" s="1"/>
  <c r="E3437" i="6" s="1" a="1"/>
  <c r="E3437" i="6" s="1"/>
  <c r="F3437" i="6" s="1"/>
  <c r="C3152" i="6"/>
  <c r="D3151" i="6" s="1"/>
  <c r="D3150" i="6" s="1"/>
  <c r="E3150" i="6" s="1" a="1"/>
  <c r="E3150" i="6" s="1"/>
  <c r="C2600" i="6"/>
  <c r="D2599" i="6" s="1"/>
  <c r="D2598" i="6" s="1"/>
  <c r="E2598" i="6" s="1" a="1"/>
  <c r="E2598" i="6" s="1"/>
  <c r="C2456" i="6"/>
  <c r="D2455" i="6" s="1"/>
  <c r="D2454" i="6" s="1"/>
  <c r="E2454" i="6" s="1" a="1"/>
  <c r="E2454" i="6" s="1"/>
  <c r="C2336" i="6"/>
  <c r="C2048" i="6"/>
  <c r="D2047" i="6" s="1"/>
  <c r="D2046" i="6" s="1"/>
  <c r="E2046" i="6" s="1" a="1"/>
  <c r="E2046" i="6" s="1"/>
  <c r="C1952" i="6"/>
  <c r="C1808" i="6"/>
  <c r="D1807" i="6" s="1"/>
  <c r="D1806" i="6" s="1"/>
  <c r="E1806" i="6" s="1" a="1"/>
  <c r="E1806" i="6" s="1"/>
  <c r="C1712" i="6"/>
  <c r="C1424" i="6"/>
  <c r="C3080" i="6"/>
  <c r="C2624" i="6"/>
  <c r="C2552" i="6"/>
  <c r="C2432" i="6"/>
  <c r="D2431" i="6" s="1"/>
  <c r="D2430" i="6" s="1"/>
  <c r="D2429" i="6" s="1"/>
  <c r="C2312" i="6"/>
  <c r="C2288" i="6"/>
  <c r="C2264" i="6"/>
  <c r="D2263" i="6" s="1"/>
  <c r="D2262" i="6" s="1"/>
  <c r="E2262" i="6" s="1" a="1"/>
  <c r="E2262" i="6" s="1"/>
  <c r="C2240" i="6"/>
  <c r="D2239" i="6" s="1"/>
  <c r="D2238" i="6" s="1"/>
  <c r="E2238" i="6" s="1" a="1"/>
  <c r="E2238" i="6" s="1"/>
  <c r="C2216" i="6"/>
  <c r="D2215" i="6" s="1"/>
  <c r="D2214" i="6" s="1"/>
  <c r="D2213" i="6" s="1"/>
  <c r="E2213" i="6" s="1" a="1"/>
  <c r="E2213" i="6" s="1"/>
  <c r="F2213" i="6" s="1"/>
  <c r="C2192" i="6"/>
  <c r="C2168" i="6"/>
  <c r="C2120" i="6"/>
  <c r="D2119" i="6" s="1"/>
  <c r="D2118" i="6" s="1"/>
  <c r="E2118" i="6" s="1" a="1"/>
  <c r="E2118" i="6" s="1"/>
  <c r="C2024" i="6"/>
  <c r="D2023" i="6" s="1"/>
  <c r="D2022" i="6" s="1"/>
  <c r="E2022" i="6" s="1" a="1"/>
  <c r="E2022" i="6" s="1"/>
  <c r="C1928" i="6"/>
  <c r="C1856" i="6"/>
  <c r="C1784" i="6"/>
  <c r="D1783" i="6" s="1"/>
  <c r="D1782" i="6" s="1"/>
  <c r="E1782" i="6" s="1" a="1"/>
  <c r="E1782" i="6" s="1"/>
  <c r="C1688" i="6"/>
  <c r="C1664" i="6"/>
  <c r="C1568" i="6"/>
  <c r="C1496" i="6"/>
  <c r="D1495" i="6" s="1"/>
  <c r="D1494" i="6" s="1"/>
  <c r="E1494" i="6" s="1" a="1"/>
  <c r="E1494" i="6" s="1"/>
  <c r="C1472" i="6"/>
  <c r="D1471" i="6" s="1"/>
  <c r="D1470" i="6" s="1"/>
  <c r="E1470" i="6" s="1" a="1"/>
  <c r="E1470" i="6" s="1"/>
  <c r="C3128" i="6"/>
  <c r="D3127" i="6" s="1"/>
  <c r="D3126" i="6" s="1"/>
  <c r="E3126" i="6" s="1" a="1"/>
  <c r="E3126" i="6" s="1"/>
  <c r="C2792" i="6"/>
  <c r="C2408" i="6"/>
  <c r="D2407" i="6" s="1"/>
  <c r="D2406" i="6" s="1"/>
  <c r="E2406" i="6" s="1" a="1"/>
  <c r="E2406" i="6" s="1"/>
  <c r="C2384" i="6"/>
  <c r="D2383" i="6" s="1"/>
  <c r="D2382" i="6" s="1"/>
  <c r="E2382" i="6" s="1" a="1"/>
  <c r="E2382" i="6" s="1"/>
  <c r="C2096" i="6"/>
  <c r="C2000" i="6"/>
  <c r="C1904" i="6"/>
  <c r="D1903" i="6" s="1"/>
  <c r="D1902" i="6" s="1"/>
  <c r="E1902" i="6" s="1" a="1"/>
  <c r="E1902" i="6" s="1"/>
  <c r="C1760" i="6"/>
  <c r="C1592" i="6"/>
  <c r="D1591" i="6" s="1"/>
  <c r="D1590" i="6" s="1"/>
  <c r="E1590" i="6" s="1" a="1"/>
  <c r="E1590" i="6" s="1"/>
  <c r="C1520" i="6"/>
  <c r="D1519" i="6" s="1"/>
  <c r="D1518" i="6" s="1"/>
  <c r="D1517" i="6" s="1"/>
  <c r="E1517" i="6" s="1" a="1"/>
  <c r="E1517" i="6" s="1"/>
  <c r="F1517" i="6" s="1"/>
  <c r="C2720" i="6"/>
  <c r="C2696" i="6"/>
  <c r="D2695" i="6" s="1"/>
  <c r="D2694" i="6" s="1"/>
  <c r="D2693" i="6" s="1"/>
  <c r="E2693" i="6" s="1" a="1"/>
  <c r="E2693" i="6" s="1"/>
  <c r="F2693" i="6" s="1"/>
  <c r="C2648" i="6"/>
  <c r="C2528" i="6"/>
  <c r="C2504" i="6"/>
  <c r="D2503" i="6" s="1"/>
  <c r="D2502" i="6" s="1"/>
  <c r="E2502" i="6" s="1" a="1"/>
  <c r="E2502" i="6" s="1"/>
  <c r="C2480" i="6"/>
  <c r="D2479" i="6" s="1"/>
  <c r="D2478" i="6" s="1"/>
  <c r="D2477" i="6" s="1"/>
  <c r="C2360" i="6"/>
  <c r="D2359" i="6" s="1"/>
  <c r="D2358" i="6" s="1"/>
  <c r="E2358" i="6" s="1" a="1"/>
  <c r="E2358" i="6" s="1"/>
  <c r="C2144" i="6"/>
  <c r="C2072" i="6"/>
  <c r="C1976" i="6"/>
  <c r="D1975" i="6" s="1"/>
  <c r="D1974" i="6" s="1"/>
  <c r="E1974" i="6" s="1" a="1"/>
  <c r="E1974" i="6" s="1"/>
  <c r="C1880" i="6"/>
  <c r="C1832" i="6"/>
  <c r="C1736" i="6"/>
  <c r="D1735" i="6" s="1"/>
  <c r="D1734" i="6" s="1"/>
  <c r="E1734" i="6" s="1" a="1"/>
  <c r="E1734" i="6" s="1"/>
  <c r="C1640" i="6"/>
  <c r="C1616" i="6"/>
  <c r="D1615" i="6" s="1"/>
  <c r="D1614" i="6" s="1"/>
  <c r="D1613" i="6" s="1"/>
  <c r="E1613" i="6" s="1" a="1"/>
  <c r="E1613" i="6" s="1"/>
  <c r="F1613" i="6" s="1"/>
  <c r="C1544" i="6"/>
  <c r="D1543" i="6" s="1"/>
  <c r="D1542" i="6" s="1"/>
  <c r="D1541" i="6" s="1"/>
  <c r="E1541" i="6" s="1" a="1"/>
  <c r="E1541" i="6" s="1"/>
  <c r="F1541" i="6" s="1"/>
  <c r="C1448" i="6"/>
  <c r="C1400" i="6"/>
  <c r="C1232" i="6"/>
  <c r="C1136" i="6"/>
  <c r="C1064" i="6"/>
  <c r="D1063" i="6" s="1"/>
  <c r="D1062" i="6" s="1"/>
  <c r="E1062" i="6" s="1" a="1"/>
  <c r="E1062" i="6" s="1"/>
  <c r="C944" i="6"/>
  <c r="D943" i="6" s="1"/>
  <c r="D942" i="6" s="1"/>
  <c r="D941" i="6" s="1"/>
  <c r="E941" i="6" s="1" a="1"/>
  <c r="E941" i="6" s="1"/>
  <c r="F941" i="6" s="1"/>
  <c r="C920" i="6"/>
  <c r="C824" i="6"/>
  <c r="D823" i="6" s="1"/>
  <c r="D822" i="6" s="1"/>
  <c r="E822" i="6" s="1" a="1"/>
  <c r="E822" i="6" s="1"/>
  <c r="C800" i="6"/>
  <c r="C752" i="6"/>
  <c r="D751" i="6" s="1"/>
  <c r="D750" i="6" s="1"/>
  <c r="E750" i="6" s="1" a="1"/>
  <c r="E750" i="6" s="1"/>
  <c r="C560" i="6"/>
  <c r="C368" i="6"/>
  <c r="C296" i="6"/>
  <c r="D295" i="6" s="1"/>
  <c r="D294" i="6" s="1"/>
  <c r="E294" i="6" s="1" a="1"/>
  <c r="E294" i="6" s="1"/>
  <c r="C272" i="6"/>
  <c r="C200" i="6"/>
  <c r="D199" i="6" s="1"/>
  <c r="D198" i="6" s="1"/>
  <c r="D197" i="6" s="1"/>
  <c r="C176" i="6"/>
  <c r="C128" i="6"/>
  <c r="C104" i="6"/>
  <c r="C1352" i="6"/>
  <c r="C1328" i="6"/>
  <c r="C1208" i="6"/>
  <c r="D1207" i="6" s="1"/>
  <c r="D1206" i="6" s="1"/>
  <c r="D1205" i="6" s="1"/>
  <c r="E1205" i="6" s="1" a="1"/>
  <c r="E1205" i="6" s="1"/>
  <c r="F1205" i="6" s="1"/>
  <c r="C848" i="6"/>
  <c r="D847" i="6" s="1"/>
  <c r="D846" i="6" s="1"/>
  <c r="E846" i="6" s="1" a="1"/>
  <c r="E846" i="6" s="1"/>
  <c r="C776" i="6"/>
  <c r="C632" i="6"/>
  <c r="D631" i="6" s="1"/>
  <c r="D630" i="6" s="1"/>
  <c r="E630" i="6" s="1" a="1"/>
  <c r="E630" i="6" s="1"/>
  <c r="C608" i="6"/>
  <c r="D607" i="6" s="1"/>
  <c r="D606" i="6" s="1"/>
  <c r="E606" i="6" s="1" a="1"/>
  <c r="E606" i="6" s="1"/>
  <c r="C488" i="6"/>
  <c r="D487" i="6" s="1"/>
  <c r="D486" i="6" s="1"/>
  <c r="E486" i="6" s="1" a="1"/>
  <c r="E486" i="6" s="1"/>
  <c r="C392" i="6"/>
  <c r="C344" i="6"/>
  <c r="C320" i="6"/>
  <c r="D319" i="6" s="1"/>
  <c r="D318" i="6" s="1"/>
  <c r="E318" i="6" s="1" a="1"/>
  <c r="E318" i="6" s="1"/>
  <c r="C80" i="6"/>
  <c r="D79" i="6" s="1"/>
  <c r="D78" i="6" s="1"/>
  <c r="E78" i="6" s="1" a="1"/>
  <c r="E78" i="6" s="1"/>
  <c r="C1304" i="6"/>
  <c r="D1303" i="6" s="1"/>
  <c r="D1302" i="6" s="1"/>
  <c r="D1301" i="6" s="1"/>
  <c r="E1301" i="6" s="1" a="1"/>
  <c r="E1301" i="6" s="1"/>
  <c r="F1301" i="6" s="1"/>
  <c r="C1184" i="6"/>
  <c r="C1112" i="6"/>
  <c r="C1040" i="6"/>
  <c r="C1016" i="6"/>
  <c r="C992" i="6"/>
  <c r="C896" i="6"/>
  <c r="D895" i="6" s="1"/>
  <c r="D894" i="6" s="1"/>
  <c r="E894" i="6" s="1" a="1"/>
  <c r="E894" i="6" s="1"/>
  <c r="C872" i="6"/>
  <c r="C656" i="6"/>
  <c r="C248" i="6"/>
  <c r="D247" i="6" s="1"/>
  <c r="D246" i="6" s="1"/>
  <c r="D245" i="6" s="1"/>
  <c r="E245" i="6" s="1" a="1"/>
  <c r="E245" i="6" s="1"/>
  <c r="F245" i="6" s="1"/>
  <c r="C224" i="6"/>
  <c r="D223" i="6" s="1"/>
  <c r="D222" i="6" s="1"/>
  <c r="E222" i="6" s="1" a="1"/>
  <c r="E222" i="6" s="1"/>
  <c r="C152" i="6"/>
  <c r="C512" i="6"/>
  <c r="C1376" i="6"/>
  <c r="C1280" i="6"/>
  <c r="D1279" i="6" s="1"/>
  <c r="D1278" i="6" s="1"/>
  <c r="E1278" i="6" s="1" a="1"/>
  <c r="E1278" i="6" s="1"/>
  <c r="C1256" i="6"/>
  <c r="D1255" i="6" s="1"/>
  <c r="D1254" i="6" s="1"/>
  <c r="D1253" i="6" s="1"/>
  <c r="E1253" i="6" s="1" a="1"/>
  <c r="E1253" i="6" s="1"/>
  <c r="F1253" i="6" s="1"/>
  <c r="C1160" i="6"/>
  <c r="D1159" i="6" s="1"/>
  <c r="D1158" i="6" s="1"/>
  <c r="D1157" i="6" s="1"/>
  <c r="E1157" i="6" s="1" a="1"/>
  <c r="E1157" i="6" s="1"/>
  <c r="F1157" i="6" s="1"/>
  <c r="C1088" i="6"/>
  <c r="C968" i="6"/>
  <c r="D967" i="6" s="1"/>
  <c r="D966" i="6" s="1"/>
  <c r="E966" i="6" s="1" a="1"/>
  <c r="E966" i="6" s="1"/>
  <c r="C728" i="6"/>
  <c r="C704" i="6"/>
  <c r="C680" i="6"/>
  <c r="C584" i="6"/>
  <c r="D583" i="6" s="1"/>
  <c r="D582" i="6" s="1"/>
  <c r="D581" i="6" s="1"/>
  <c r="E581" i="6" s="1" a="1"/>
  <c r="E581" i="6" s="1"/>
  <c r="F581" i="6" s="1"/>
  <c r="C536" i="6"/>
  <c r="D535" i="6" s="1"/>
  <c r="D534" i="6" s="1"/>
  <c r="E534" i="6" s="1" a="1"/>
  <c r="E534" i="6" s="1"/>
  <c r="C464" i="6"/>
  <c r="C440" i="6"/>
  <c r="C416" i="6"/>
  <c r="H993" i="6" a="1"/>
  <c r="H993" i="6" s="1"/>
  <c r="I993" i="6" s="1"/>
  <c r="J993" i="6" s="1"/>
  <c r="H1113" i="6" a="1"/>
  <c r="H1113" i="6" s="1"/>
  <c r="I1113" i="6" s="1"/>
  <c r="J1113" i="6" s="1"/>
  <c r="H369" i="6" a="1"/>
  <c r="H369" i="6" s="1"/>
  <c r="I369" i="6" s="1"/>
  <c r="J369" i="6" s="1"/>
  <c r="H105" i="6" a="1"/>
  <c r="H105" i="6" s="1"/>
  <c r="I105" i="6" s="1"/>
  <c r="J105" i="6" s="1"/>
  <c r="H609" i="6" a="1"/>
  <c r="H609" i="6" s="1"/>
  <c r="I609" i="6" s="1"/>
  <c r="J609" i="6" s="1"/>
  <c r="H777" i="6" a="1"/>
  <c r="H777" i="6" s="1"/>
  <c r="I777" i="6" s="1"/>
  <c r="J777" i="6" s="1"/>
  <c r="H1233" i="6" a="1"/>
  <c r="H1233" i="6" s="1"/>
  <c r="I1233" i="6" s="1"/>
  <c r="J1233" i="6" s="1"/>
  <c r="H81" i="6" a="1"/>
  <c r="H81" i="6" s="1"/>
  <c r="I81" i="6" s="1"/>
  <c r="J81" i="6" s="1"/>
  <c r="H681" i="6" a="1"/>
  <c r="H681" i="6" s="1"/>
  <c r="I681" i="6" s="1"/>
  <c r="J681" i="6" s="1"/>
  <c r="H825" i="6" a="1"/>
  <c r="H825" i="6" s="1"/>
  <c r="I825" i="6" s="1"/>
  <c r="J825" i="6" s="1"/>
  <c r="H2169" i="6" a="1"/>
  <c r="H2169" i="6" s="1"/>
  <c r="I2169" i="6" s="1"/>
  <c r="J2169" i="6" s="1"/>
  <c r="H2265" i="6" a="1"/>
  <c r="H2265" i="6" s="1"/>
  <c r="I2265" i="6" s="1"/>
  <c r="J2265" i="6" s="1"/>
  <c r="H2529" i="6" a="1"/>
  <c r="H2529" i="6" s="1"/>
  <c r="I2529" i="6" s="1"/>
  <c r="J2529" i="6" s="1"/>
  <c r="I1929" i="6"/>
  <c r="J1929" i="6" s="1"/>
  <c r="H2601" i="6" a="1"/>
  <c r="H2601" i="6" s="1"/>
  <c r="I2601" i="6" s="1"/>
  <c r="J2601" i="6" s="1"/>
  <c r="H2145" i="6" a="1"/>
  <c r="H2145" i="6" s="1"/>
  <c r="I2145" i="6" s="1"/>
  <c r="J2145" i="6" s="1"/>
  <c r="H2553" i="6" a="1"/>
  <c r="H2553" i="6" s="1"/>
  <c r="I2553" i="6" s="1"/>
  <c r="J2553" i="6" s="1"/>
  <c r="H1401" i="6" a="1"/>
  <c r="H1401" i="6" s="1"/>
  <c r="I1401" i="6" s="1"/>
  <c r="J1401" i="6" s="1"/>
  <c r="I1977" i="6"/>
  <c r="J1977" i="6" s="1"/>
  <c r="H2505" i="6" a="1"/>
  <c r="H2505" i="6" s="1"/>
  <c r="I2505" i="6" s="1"/>
  <c r="J2505" i="6" s="1"/>
  <c r="I3753" i="6"/>
  <c r="J3753" i="6" s="1"/>
  <c r="H2841" i="6" a="1"/>
  <c r="H2841" i="6" s="1"/>
  <c r="I2841" i="6" s="1"/>
  <c r="J2841" i="6" s="1"/>
  <c r="H2721" i="6" a="1"/>
  <c r="H2721" i="6" s="1"/>
  <c r="I2721" i="6" s="1"/>
  <c r="J2721" i="6" s="1"/>
  <c r="I3537" i="6"/>
  <c r="J3537" i="6" s="1"/>
  <c r="H4185" i="6" a="1"/>
  <c r="H4185" i="6" s="1"/>
  <c r="I4185" i="6" s="1"/>
  <c r="J4185" i="6" s="1"/>
  <c r="H4641" i="6" a="1"/>
  <c r="H4641" i="6" s="1"/>
  <c r="I4641" i="6" s="1"/>
  <c r="J4641" i="6" s="1"/>
  <c r="I5049" i="6"/>
  <c r="J5049" i="6" s="1"/>
  <c r="H4401" i="6" a="1"/>
  <c r="H4401" i="6" s="1"/>
  <c r="I4401" i="6" s="1"/>
  <c r="J4401" i="6" s="1"/>
  <c r="H5121" i="6" a="1"/>
  <c r="H5121" i="6" s="1"/>
  <c r="I5121" i="6" s="1"/>
  <c r="J5121" i="6" s="1"/>
  <c r="H4233" i="6" a="1"/>
  <c r="H4233" i="6" s="1"/>
  <c r="I4233" i="6" s="1"/>
  <c r="J4233" i="6" s="1"/>
  <c r="H4665" i="6" a="1"/>
  <c r="H4665" i="6" s="1"/>
  <c r="I4665" i="6" s="1"/>
  <c r="J4665" i="6" s="1"/>
  <c r="I5001" i="6"/>
  <c r="J5001" i="6" s="1"/>
  <c r="H4257" i="6" a="1"/>
  <c r="H4257" i="6" s="1"/>
  <c r="I4257" i="6" s="1"/>
  <c r="J4257" i="6" s="1"/>
  <c r="H4497" i="6" a="1"/>
  <c r="H4497" i="6" s="1"/>
  <c r="I4497" i="6" s="1"/>
  <c r="J4497" i="6" s="1"/>
  <c r="H5649" i="6" a="1"/>
  <c r="H5649" i="6" s="1"/>
  <c r="I5649" i="6" s="1"/>
  <c r="J5649" i="6" s="1"/>
  <c r="H5865" i="6" a="1"/>
  <c r="H5865" i="6" s="1"/>
  <c r="I5865" i="6" s="1"/>
  <c r="J5865" i="6" s="1"/>
  <c r="H5481" i="6" a="1"/>
  <c r="H5481" i="6" s="1"/>
  <c r="I5481" i="6" s="1"/>
  <c r="J5481" i="6" s="1"/>
  <c r="H5793" i="6" a="1"/>
  <c r="H5793" i="6" s="1"/>
  <c r="I5793" i="6" s="1"/>
  <c r="J5793" i="6" s="1"/>
  <c r="H5721" i="6" a="1"/>
  <c r="H5721" i="6" s="1"/>
  <c r="I5721" i="6" s="1"/>
  <c r="J5721" i="6" s="1"/>
  <c r="H5553" i="6" a="1"/>
  <c r="H5553" i="6" s="1"/>
  <c r="I5553" i="6" s="1"/>
  <c r="J5553" i="6" s="1"/>
  <c r="H5841" i="6" a="1"/>
  <c r="H5841" i="6" s="1"/>
  <c r="I5841" i="6" s="1"/>
  <c r="J5841" i="6" s="1"/>
  <c r="H6729" i="6" a="1"/>
  <c r="H6729" i="6" s="1"/>
  <c r="I6729" i="6" s="1"/>
  <c r="J6729" i="6" s="1"/>
  <c r="H6705" i="6" a="1"/>
  <c r="H6705" i="6" s="1"/>
  <c r="I6705" i="6" s="1"/>
  <c r="J6705" i="6" s="1"/>
  <c r="H6417" i="6" a="1"/>
  <c r="H6417" i="6" s="1"/>
  <c r="I6417" i="6" s="1"/>
  <c r="J6417" i="6" s="1"/>
  <c r="H6681" i="6" a="1"/>
  <c r="H6681" i="6" s="1"/>
  <c r="I6681" i="6" s="1"/>
  <c r="J6681" i="6" s="1"/>
  <c r="H7953" i="6" a="1"/>
  <c r="H7953" i="6" s="1"/>
  <c r="I7953" i="6" s="1"/>
  <c r="J7953" i="6" s="1"/>
  <c r="H7977" i="6" a="1"/>
  <c r="H7977" i="6" s="1"/>
  <c r="I7977" i="6" s="1"/>
  <c r="J7977" i="6" s="1"/>
  <c r="H7713" i="6" a="1"/>
  <c r="H7713" i="6" s="1"/>
  <c r="I7713" i="6" s="1"/>
  <c r="J7713" i="6" s="1"/>
  <c r="H7881" i="6" a="1"/>
  <c r="H7881" i="6" s="1"/>
  <c r="I7881" i="6" s="1"/>
  <c r="J7881" i="6" s="1"/>
  <c r="H7641" i="6" a="1"/>
  <c r="H7641" i="6" s="1"/>
  <c r="I7641" i="6" s="1"/>
  <c r="J7641" i="6" s="1"/>
  <c r="H7857" i="6" a="1"/>
  <c r="H7857" i="6" s="1"/>
  <c r="I7857" i="6" s="1"/>
  <c r="J7857" i="6" s="1"/>
  <c r="H7689" i="6" a="1"/>
  <c r="H7689" i="6" s="1"/>
  <c r="I7689" i="6" s="1"/>
  <c r="J7689" i="6" s="1"/>
  <c r="I898" i="6"/>
  <c r="J898" i="6" s="1"/>
  <c r="I1306" i="6"/>
  <c r="J1306" i="6" s="1"/>
  <c r="H154" i="6" a="1"/>
  <c r="H154" i="6" s="1"/>
  <c r="I154" i="6" s="1"/>
  <c r="J154" i="6" s="1"/>
  <c r="H346" i="6" a="1"/>
  <c r="H346" i="6" s="1"/>
  <c r="I346" i="6" s="1"/>
  <c r="J346" i="6" s="1"/>
  <c r="H850" i="6" a="1"/>
  <c r="H850" i="6" s="1"/>
  <c r="I850" i="6" s="1"/>
  <c r="J850" i="6" s="1"/>
  <c r="I1378" i="6"/>
  <c r="J1378" i="6" s="1"/>
  <c r="H538" i="6" a="1"/>
  <c r="H538" i="6" s="1"/>
  <c r="H1066" i="6" a="1"/>
  <c r="H1066" i="6" s="1"/>
  <c r="I1066" i="6" s="1"/>
  <c r="J1066" i="6" s="1"/>
  <c r="H202" i="6" a="1"/>
  <c r="H202" i="6" s="1"/>
  <c r="I202" i="6" s="1"/>
  <c r="J202" i="6" s="1"/>
  <c r="H418" i="6" a="1"/>
  <c r="H418" i="6" s="1"/>
  <c r="I418" i="6" s="1"/>
  <c r="J418" i="6" s="1"/>
  <c r="H730" i="6" a="1"/>
  <c r="H730" i="6" s="1"/>
  <c r="H1018" i="6" a="1"/>
  <c r="H1018" i="6" s="1"/>
  <c r="I1354" i="6"/>
  <c r="J1354" i="6" s="1"/>
  <c r="H1810" i="6" a="1"/>
  <c r="H1810" i="6" s="1"/>
  <c r="I1810" i="6" s="1"/>
  <c r="J1810" i="6" s="1"/>
  <c r="H2458" i="6" a="1"/>
  <c r="H2458" i="6" s="1"/>
  <c r="I2458" i="6" s="1"/>
  <c r="J2458" i="6" s="1"/>
  <c r="H3106" i="6" a="1"/>
  <c r="H3106" i="6" s="1"/>
  <c r="I3106" i="6" s="1"/>
  <c r="J3106" i="6" s="1"/>
  <c r="H1618" i="6" a="1"/>
  <c r="H1618" i="6" s="1"/>
  <c r="I1858" i="6"/>
  <c r="J1858" i="6" s="1"/>
  <c r="H1762" i="6" a="1"/>
  <c r="H1762" i="6" s="1"/>
  <c r="I1762" i="6" s="1"/>
  <c r="J1762" i="6" s="1"/>
  <c r="H2554" i="6" a="1"/>
  <c r="H2554" i="6" s="1"/>
  <c r="I1930" i="6"/>
  <c r="J1930" i="6" s="1"/>
  <c r="H2506" i="6" a="1"/>
  <c r="H2506" i="6" s="1"/>
  <c r="I3010" i="6"/>
  <c r="J3010" i="6" s="1"/>
  <c r="I3802" i="6"/>
  <c r="J3802" i="6" s="1"/>
  <c r="I3202" i="6"/>
  <c r="J3202" i="6" s="1"/>
  <c r="H3394" i="6" a="1"/>
  <c r="H3394" i="6" s="1"/>
  <c r="I3394" i="6" s="1"/>
  <c r="J3394" i="6" s="1"/>
  <c r="I3730" i="6"/>
  <c r="J3730" i="6" s="1"/>
  <c r="H2578" i="6" a="1"/>
  <c r="H2578" i="6" s="1"/>
  <c r="H2842" i="6" a="1"/>
  <c r="H2842" i="6" s="1"/>
  <c r="I3058" i="6"/>
  <c r="J3058" i="6" s="1"/>
  <c r="H3298" i="6" a="1"/>
  <c r="H3298" i="6" s="1"/>
  <c r="I3298" i="6" s="1"/>
  <c r="J3298" i="6" s="1"/>
  <c r="I3754" i="6"/>
  <c r="J3754" i="6" s="1"/>
  <c r="H2890" i="6" a="1"/>
  <c r="H2890" i="6" s="1"/>
  <c r="I2890" i="6" s="1"/>
  <c r="J2890" i="6" s="1"/>
  <c r="I3490" i="6"/>
  <c r="J3490" i="6" s="1"/>
  <c r="I3922" i="6"/>
  <c r="J3922" i="6" s="1"/>
  <c r="I5002" i="6"/>
  <c r="J5002" i="6" s="1"/>
  <c r="I3970" i="6"/>
  <c r="J3970" i="6" s="1"/>
  <c r="I4930" i="6"/>
  <c r="J4930" i="6" s="1"/>
  <c r="I4906" i="6"/>
  <c r="J4906" i="6" s="1"/>
  <c r="I5074" i="6"/>
  <c r="J5074" i="6" s="1"/>
  <c r="H5482" i="6" a="1"/>
  <c r="H5482" i="6" s="1"/>
  <c r="H5698" i="6" a="1"/>
  <c r="H5698" i="6" s="1"/>
  <c r="H5386" i="6" a="1"/>
  <c r="H5386" i="6" s="1"/>
  <c r="I5386" i="6" s="1"/>
  <c r="J5386" i="6" s="1"/>
  <c r="H5266" i="6" a="1"/>
  <c r="H5266" i="6" s="1"/>
  <c r="I5266" i="6" s="1"/>
  <c r="J5266" i="6" s="1"/>
  <c r="H5506" i="6" a="1"/>
  <c r="H5506" i="6" s="1"/>
  <c r="H5914" i="6" a="1"/>
  <c r="H5914" i="6" s="1"/>
  <c r="H5674" i="6" a="1"/>
  <c r="H5674" i="6" s="1"/>
  <c r="H6010" i="6" a="1"/>
  <c r="H6010" i="6" s="1"/>
  <c r="I6010" i="6" s="1"/>
  <c r="J6010" i="6" s="1"/>
  <c r="H6226" i="6" a="1"/>
  <c r="H6226" i="6" s="1"/>
  <c r="I6226" i="6" s="1"/>
  <c r="J6226" i="6" s="1"/>
  <c r="H6202" i="6" a="1"/>
  <c r="H6202" i="6" s="1"/>
  <c r="I6202" i="6" s="1"/>
  <c r="J6202" i="6" s="1"/>
  <c r="H6034" i="6" a="1"/>
  <c r="H6034" i="6" s="1"/>
  <c r="I6034" i="6" s="1"/>
  <c r="J6034" i="6" s="1"/>
  <c r="H6298" i="6" a="1"/>
  <c r="H6298" i="6" s="1"/>
  <c r="I6298" i="6" s="1"/>
  <c r="J6298" i="6" s="1"/>
  <c r="H6754" i="6" a="1"/>
  <c r="H6754" i="6" s="1"/>
  <c r="H6850" i="6" a="1"/>
  <c r="H6850" i="6" s="1"/>
  <c r="H6826" i="6" a="1"/>
  <c r="H6826" i="6" s="1"/>
  <c r="H7066" i="6" a="1"/>
  <c r="H7066" i="6" s="1"/>
  <c r="I7066" i="6" s="1"/>
  <c r="J7066" i="6" s="1"/>
  <c r="H7258" i="6" a="1"/>
  <c r="H7258" i="6" s="1"/>
  <c r="I7258" i="6" s="1"/>
  <c r="J7258" i="6" s="1"/>
  <c r="H7090" i="6" a="1"/>
  <c r="H7090" i="6" s="1"/>
  <c r="I7090" i="6" s="1"/>
  <c r="J7090" i="6" s="1"/>
  <c r="H7282" i="6" a="1"/>
  <c r="H7282" i="6" s="1"/>
  <c r="I7282" i="6" s="1"/>
  <c r="J7282" i="6" s="1"/>
  <c r="H8314" i="6" a="1"/>
  <c r="H8314" i="6" s="1"/>
  <c r="I8314" i="6" s="1"/>
  <c r="J8314" i="6" s="1"/>
  <c r="H7594" i="6" a="1"/>
  <c r="H7594" i="6" s="1"/>
  <c r="H7546" i="6" a="1"/>
  <c r="H7546" i="6" s="1"/>
  <c r="I7546" i="6" s="1"/>
  <c r="J7546" i="6" s="1"/>
  <c r="H8074" i="6" a="1"/>
  <c r="H8074" i="6" s="1"/>
  <c r="I8074" i="6" s="1"/>
  <c r="J8074" i="6" s="1"/>
  <c r="H8098" i="6" a="1"/>
  <c r="H8098" i="6" s="1"/>
  <c r="I8098" i="6" s="1"/>
  <c r="J8098" i="6" s="1"/>
  <c r="H8146" i="6" a="1"/>
  <c r="H8146" i="6" s="1"/>
  <c r="I8146" i="6" s="1"/>
  <c r="J8146" i="6" s="1"/>
  <c r="H8122" i="6" a="1"/>
  <c r="H8122" i="6" s="1"/>
  <c r="I8122" i="6" s="1"/>
  <c r="J8122" i="6" s="1"/>
  <c r="H1017" i="6" a="1"/>
  <c r="H1017" i="6" s="1"/>
  <c r="I1017" i="6" s="1"/>
  <c r="J1017" i="6" s="1"/>
  <c r="H1209" i="6" a="1"/>
  <c r="H1209" i="6" s="1"/>
  <c r="I1209" i="6" s="1"/>
  <c r="J1209" i="6" s="1"/>
  <c r="H633" i="6" a="1"/>
  <c r="H633" i="6" s="1"/>
  <c r="I633" i="6" s="1"/>
  <c r="J633" i="6" s="1"/>
  <c r="H1257" i="6" a="1"/>
  <c r="H1257" i="6" s="1"/>
  <c r="I1257" i="6" s="1"/>
  <c r="J1257" i="6" s="1"/>
  <c r="H513" i="6" a="1"/>
  <c r="H513" i="6" s="1"/>
  <c r="I513" i="6" s="1"/>
  <c r="J513" i="6" s="1"/>
  <c r="H705" i="6" a="1"/>
  <c r="H705" i="6" s="1"/>
  <c r="I705" i="6" s="1"/>
  <c r="J705" i="6" s="1"/>
  <c r="H969" i="6" a="1"/>
  <c r="H969" i="6" s="1"/>
  <c r="I969" i="6" s="1"/>
  <c r="J969" i="6" s="1"/>
  <c r="I1377" i="6"/>
  <c r="J1377" i="6" s="1"/>
  <c r="I1905" i="6"/>
  <c r="J1905" i="6" s="1"/>
  <c r="H2193" i="6" a="1"/>
  <c r="H2193" i="6" s="1"/>
  <c r="I2193" i="6" s="1"/>
  <c r="J2193" i="6" s="1"/>
  <c r="H2289" i="6" a="1"/>
  <c r="H2289" i="6" s="1"/>
  <c r="I2289" i="6" s="1"/>
  <c r="J2289" i="6" s="1"/>
  <c r="H2745" i="6" a="1"/>
  <c r="H2745" i="6" s="1"/>
  <c r="I2745" i="6" s="1"/>
  <c r="J2745" i="6" s="1"/>
  <c r="H1425" i="6" a="1"/>
  <c r="H1425" i="6" s="1"/>
  <c r="I1425" i="6" s="1"/>
  <c r="J1425" i="6" s="1"/>
  <c r="H2697" i="6" a="1"/>
  <c r="H2697" i="6" s="1"/>
  <c r="I2697" i="6" s="1"/>
  <c r="J2697" i="6" s="1"/>
  <c r="H2649" i="6" a="1"/>
  <c r="H2649" i="6" s="1"/>
  <c r="I2649" i="6" s="1"/>
  <c r="J2649" i="6" s="1"/>
  <c r="H1449" i="6" a="1"/>
  <c r="H1449" i="6" s="1"/>
  <c r="I1449" i="6" s="1"/>
  <c r="J1449" i="6" s="1"/>
  <c r="H2625" i="6" a="1"/>
  <c r="H2625" i="6" s="1"/>
  <c r="I2625" i="6" s="1"/>
  <c r="J2625" i="6" s="1"/>
  <c r="I3945" i="6"/>
  <c r="J3945" i="6" s="1"/>
  <c r="H2865" i="6" a="1"/>
  <c r="H2865" i="6" s="1"/>
  <c r="I2865" i="6" s="1"/>
  <c r="J2865" i="6" s="1"/>
  <c r="H2793" i="6" a="1"/>
  <c r="H2793" i="6" s="1"/>
  <c r="I2793" i="6" s="1"/>
  <c r="J2793" i="6" s="1"/>
  <c r="H4161" i="6" a="1"/>
  <c r="H4161" i="6" s="1"/>
  <c r="I4161" i="6" s="1"/>
  <c r="J4161" i="6" s="1"/>
  <c r="H4281" i="6" a="1"/>
  <c r="H4281" i="6" s="1"/>
  <c r="I4281" i="6" s="1"/>
  <c r="J4281" i="6" s="1"/>
  <c r="H4689" i="6" a="1"/>
  <c r="H4689" i="6" s="1"/>
  <c r="I4689" i="6" s="1"/>
  <c r="J4689" i="6" s="1"/>
  <c r="H5217" i="6" a="1"/>
  <c r="H5217" i="6" s="1"/>
  <c r="I5217" i="6" s="1"/>
  <c r="J5217" i="6" s="1"/>
  <c r="H4113" i="6" a="1"/>
  <c r="H4113" i="6" s="1"/>
  <c r="I4113" i="6" s="1"/>
  <c r="J4113" i="6" s="1"/>
  <c r="H4473" i="6" a="1"/>
  <c r="H4473" i="6" s="1"/>
  <c r="I4473" i="6" s="1"/>
  <c r="J4473" i="6" s="1"/>
  <c r="H5193" i="6" a="1"/>
  <c r="H5193" i="6" s="1"/>
  <c r="I5193" i="6" s="1"/>
  <c r="J5193" i="6" s="1"/>
  <c r="H4329" i="6" a="1"/>
  <c r="H4329" i="6" s="1"/>
  <c r="I4329" i="6" s="1"/>
  <c r="J4329" i="6" s="1"/>
  <c r="H4713" i="6" a="1"/>
  <c r="H4713" i="6" s="1"/>
  <c r="I4713" i="6" s="1"/>
  <c r="J4713" i="6" s="1"/>
  <c r="H4353" i="6" a="1"/>
  <c r="H4353" i="6" s="1"/>
  <c r="I4353" i="6" s="1"/>
  <c r="J4353" i="6" s="1"/>
  <c r="H4545" i="6" a="1"/>
  <c r="H4545" i="6" s="1"/>
  <c r="I4545" i="6" s="1"/>
  <c r="J4545" i="6" s="1"/>
  <c r="H5673" i="6" a="1"/>
  <c r="H5673" i="6" s="1"/>
  <c r="I5673" i="6" s="1"/>
  <c r="J5673" i="6" s="1"/>
  <c r="H5937" i="6" a="1"/>
  <c r="H5937" i="6" s="1"/>
  <c r="I5937" i="6" s="1"/>
  <c r="J5937" i="6" s="1"/>
  <c r="H5529" i="6" a="1"/>
  <c r="H5529" i="6" s="1"/>
  <c r="I5529" i="6" s="1"/>
  <c r="J5529" i="6" s="1"/>
  <c r="H5889" i="6" a="1"/>
  <c r="H5889" i="6" s="1"/>
  <c r="I5889" i="6" s="1"/>
  <c r="J5889" i="6" s="1"/>
  <c r="H5913" i="6" a="1"/>
  <c r="H5913" i="6" s="1"/>
  <c r="I5913" i="6" s="1"/>
  <c r="J5913" i="6" s="1"/>
  <c r="H5601" i="6" a="1"/>
  <c r="H5601" i="6" s="1"/>
  <c r="I5601" i="6" s="1"/>
  <c r="J5601" i="6" s="1"/>
  <c r="H6369" i="6" a="1"/>
  <c r="H6369" i="6" s="1"/>
  <c r="I6369" i="6" s="1"/>
  <c r="J6369" i="6" s="1"/>
  <c r="H6393" i="6" a="1"/>
  <c r="H6393" i="6" s="1"/>
  <c r="I6393" i="6" s="1"/>
  <c r="J6393" i="6" s="1"/>
  <c r="H6921" i="6" a="1"/>
  <c r="H6921" i="6" s="1"/>
  <c r="I6921" i="6" s="1"/>
  <c r="J6921" i="6" s="1"/>
  <c r="H6537" i="6" a="1"/>
  <c r="H6537" i="6" s="1"/>
  <c r="I6537" i="6" s="1"/>
  <c r="J6537" i="6" s="1"/>
  <c r="H6513" i="6" a="1"/>
  <c r="H6513" i="6" s="1"/>
  <c r="I6513" i="6" s="1"/>
  <c r="J6513" i="6" s="1"/>
  <c r="H6777" i="6" a="1"/>
  <c r="H6777" i="6" s="1"/>
  <c r="I6777" i="6" s="1"/>
  <c r="J6777" i="6" s="1"/>
  <c r="H6801" i="6" a="1"/>
  <c r="H6801" i="6" s="1"/>
  <c r="I6801" i="6" s="1"/>
  <c r="J6801" i="6" s="1"/>
  <c r="H6849" i="6" a="1"/>
  <c r="H6849" i="6" s="1"/>
  <c r="I6849" i="6" s="1"/>
  <c r="J6849" i="6" s="1"/>
  <c r="H6873" i="6" a="1"/>
  <c r="H6873" i="6" s="1"/>
  <c r="I6873" i="6" s="1"/>
  <c r="J6873" i="6" s="1"/>
  <c r="H7929" i="6" a="1"/>
  <c r="H7929" i="6" s="1"/>
  <c r="I7929" i="6" s="1"/>
  <c r="J7929" i="6" s="1"/>
  <c r="H7761" i="6" a="1"/>
  <c r="H7761" i="6" s="1"/>
  <c r="I7761" i="6" s="1"/>
  <c r="J7761" i="6" s="1"/>
  <c r="H7737" i="6" a="1"/>
  <c r="H7737" i="6" s="1"/>
  <c r="I7737" i="6" s="1"/>
  <c r="J7737" i="6" s="1"/>
  <c r="H178" i="6" a="1"/>
  <c r="H178" i="6" s="1"/>
  <c r="I178" i="6" s="1"/>
  <c r="J178" i="6" s="1"/>
  <c r="I874" i="6"/>
  <c r="J874" i="6" s="1"/>
  <c r="H610" i="6" a="1"/>
  <c r="H610" i="6" s="1"/>
  <c r="H778" i="6" a="1"/>
  <c r="H778" i="6" s="1"/>
  <c r="H250" i="6" a="1"/>
  <c r="H250" i="6" s="1"/>
  <c r="I250" i="6" s="1"/>
  <c r="J250" i="6" s="1"/>
  <c r="H442" i="6" a="1"/>
  <c r="H442" i="6" s="1"/>
  <c r="I442" i="6" s="1"/>
  <c r="J442" i="6" s="1"/>
  <c r="H802" i="6" a="1"/>
  <c r="H802" i="6" s="1"/>
  <c r="H1042" i="6" a="1"/>
  <c r="H1042" i="6" s="1"/>
  <c r="I1954" i="6"/>
  <c r="J1954" i="6" s="1"/>
  <c r="H2530" i="6" a="1"/>
  <c r="H2530" i="6" s="1"/>
  <c r="I1498" i="6"/>
  <c r="J1498" i="6" s="1"/>
  <c r="H1666" i="6" a="1"/>
  <c r="H1666" i="6" s="1"/>
  <c r="I1666" i="6" s="1"/>
  <c r="J1666" i="6" s="1"/>
  <c r="I1882" i="6"/>
  <c r="J1882" i="6" s="1"/>
  <c r="H3154" i="6" a="1"/>
  <c r="H3154" i="6" s="1"/>
  <c r="I3154" i="6" s="1"/>
  <c r="J3154" i="6" s="1"/>
  <c r="I1906" i="6"/>
  <c r="J1906" i="6" s="1"/>
  <c r="I2170" i="6"/>
  <c r="J2170" i="6" s="1"/>
  <c r="H2818" i="6" a="1"/>
  <c r="H2818" i="6" s="1"/>
  <c r="I2818" i="6" s="1"/>
  <c r="J2818" i="6" s="1"/>
  <c r="H1594" i="6" a="1"/>
  <c r="H1594" i="6" s="1"/>
  <c r="I1594" i="6" s="1"/>
  <c r="J1594" i="6" s="1"/>
  <c r="I2026" i="6"/>
  <c r="J2026" i="6" s="1"/>
  <c r="H2602" i="6" a="1"/>
  <c r="H2602" i="6" s="1"/>
  <c r="I3514" i="6"/>
  <c r="J3514" i="6" s="1"/>
  <c r="I3994" i="6"/>
  <c r="J3994" i="6" s="1"/>
  <c r="H3322" i="6" a="1"/>
  <c r="H3322" i="6" s="1"/>
  <c r="I3322" i="6" s="1"/>
  <c r="J3322" i="6" s="1"/>
  <c r="H3418" i="6" a="1"/>
  <c r="H3418" i="6" s="1"/>
  <c r="I3418" i="6" s="1"/>
  <c r="J3418" i="6" s="1"/>
  <c r="I3826" i="6"/>
  <c r="J3826" i="6" s="1"/>
  <c r="H2650" i="6" a="1"/>
  <c r="H2650" i="6" s="1"/>
  <c r="H2866" i="6" a="1"/>
  <c r="H2866" i="6" s="1"/>
  <c r="H3082" i="6" a="1"/>
  <c r="H3082" i="6" s="1"/>
  <c r="I3082" i="6" s="1"/>
  <c r="J3082" i="6" s="1"/>
  <c r="I3466" i="6"/>
  <c r="J3466" i="6" s="1"/>
  <c r="I3898" i="6"/>
  <c r="J3898" i="6" s="1"/>
  <c r="H3178" i="6" a="1"/>
  <c r="H3178" i="6" s="1"/>
  <c r="I3178" i="6" s="1"/>
  <c r="J3178" i="6" s="1"/>
  <c r="I3586" i="6"/>
  <c r="J3586" i="6" s="1"/>
  <c r="I3850" i="6"/>
  <c r="J3850" i="6" s="1"/>
  <c r="I4810" i="6"/>
  <c r="J4810" i="6" s="1"/>
  <c r="I5098" i="6"/>
  <c r="J5098" i="6" s="1"/>
  <c r="I5026" i="6"/>
  <c r="J5026" i="6" s="1"/>
  <c r="I4954" i="6"/>
  <c r="J4954" i="6" s="1"/>
  <c r="H5530" i="6" a="1"/>
  <c r="H5530" i="6" s="1"/>
  <c r="H5794" i="6" a="1"/>
  <c r="H5794" i="6" s="1"/>
  <c r="H5434" i="6" a="1"/>
  <c r="H5434" i="6" s="1"/>
  <c r="I5434" i="6" s="1"/>
  <c r="J5434" i="6" s="1"/>
  <c r="H5314" i="6" a="1"/>
  <c r="H5314" i="6" s="1"/>
  <c r="I5314" i="6" s="1"/>
  <c r="J5314" i="6" s="1"/>
  <c r="H5554" i="6" a="1"/>
  <c r="H5554" i="6" s="1"/>
  <c r="H5962" i="6" a="1"/>
  <c r="H5962" i="6" s="1"/>
  <c r="I5962" i="6" s="1"/>
  <c r="J5962" i="6" s="1"/>
  <c r="H5770" i="6" a="1"/>
  <c r="H5770" i="6" s="1"/>
  <c r="H6082" i="6" a="1"/>
  <c r="H6082" i="6" s="1"/>
  <c r="I6082" i="6" s="1"/>
  <c r="J6082" i="6" s="1"/>
  <c r="H5986" i="6" a="1"/>
  <c r="H5986" i="6" s="1"/>
  <c r="I5986" i="6" s="1"/>
  <c r="J5986" i="6" s="1"/>
  <c r="H6250" i="6" a="1"/>
  <c r="H6250" i="6" s="1"/>
  <c r="I6250" i="6" s="1"/>
  <c r="J6250" i="6" s="1"/>
  <c r="H6370" i="6" a="1"/>
  <c r="H6370" i="6" s="1"/>
  <c r="I6466" i="6"/>
  <c r="J6466" i="6" s="1"/>
  <c r="H6634" i="6" a="1"/>
  <c r="H6634" i="6" s="1"/>
  <c r="H6586" i="6" a="1"/>
  <c r="H6586" i="6" s="1"/>
  <c r="H7426" i="6" a="1"/>
  <c r="H7426" i="6" s="1"/>
  <c r="I7426" i="6" s="1"/>
  <c r="J7426" i="6" s="1"/>
  <c r="H6610" i="6" a="1"/>
  <c r="H6610" i="6" s="1"/>
  <c r="H6922" i="6" a="1"/>
  <c r="H6922" i="6" s="1"/>
  <c r="H7114" i="6" a="1"/>
  <c r="H7114" i="6" s="1"/>
  <c r="I7114" i="6" s="1"/>
  <c r="J7114" i="6" s="1"/>
  <c r="H7306" i="6" a="1"/>
  <c r="H7306" i="6" s="1"/>
  <c r="I7306" i="6" s="1"/>
  <c r="J7306" i="6" s="1"/>
  <c r="H6874" i="6" a="1"/>
  <c r="H6874" i="6" s="1"/>
  <c r="H7138" i="6" a="1"/>
  <c r="H7138" i="6" s="1"/>
  <c r="I7138" i="6" s="1"/>
  <c r="J7138" i="6" s="1"/>
  <c r="H7330" i="6" a="1"/>
  <c r="H7330" i="6" s="1"/>
  <c r="I7330" i="6" s="1"/>
  <c r="J7330" i="6" s="1"/>
  <c r="H6898" i="6" a="1"/>
  <c r="H6898" i="6" s="1"/>
  <c r="H7570" i="6" a="1"/>
  <c r="H7570" i="6" s="1"/>
  <c r="I7570" i="6" s="1"/>
  <c r="J7570" i="6" s="1"/>
  <c r="H7450" i="6" a="1"/>
  <c r="H7450" i="6" s="1"/>
  <c r="I7450" i="6" s="1"/>
  <c r="J7450" i="6" s="1"/>
  <c r="H8194" i="6" a="1"/>
  <c r="H8194" i="6" s="1"/>
  <c r="I8194" i="6" s="1"/>
  <c r="J8194" i="6" s="1"/>
  <c r="H8242" i="6" a="1"/>
  <c r="H8242" i="6" s="1"/>
  <c r="I8242" i="6" s="1"/>
  <c r="J8242" i="6" s="1"/>
  <c r="H8218" i="6" a="1"/>
  <c r="H8218" i="6" s="1"/>
  <c r="I8218" i="6" s="1"/>
  <c r="J8218" i="6" s="1"/>
  <c r="I1089" i="6"/>
  <c r="J1089" i="6" s="1"/>
  <c r="H489" i="6" a="1"/>
  <c r="H489" i="6" s="1"/>
  <c r="I489" i="6" s="1"/>
  <c r="J489" i="6" s="1"/>
  <c r="H585" i="6" a="1"/>
  <c r="H585" i="6" s="1"/>
  <c r="I585" i="6" s="1"/>
  <c r="J585" i="6" s="1"/>
  <c r="H801" i="6" a="1"/>
  <c r="H801" i="6" s="1"/>
  <c r="I801" i="6" s="1"/>
  <c r="J801" i="6" s="1"/>
  <c r="H1185" i="6" a="1"/>
  <c r="H1185" i="6" s="1"/>
  <c r="I1185" i="6" s="1"/>
  <c r="J1185" i="6" s="1"/>
  <c r="H1137" i="6" a="1"/>
  <c r="H1137" i="6" s="1"/>
  <c r="I1137" i="6" s="1"/>
  <c r="J1137" i="6" s="1"/>
  <c r="B38" i="5"/>
  <c r="D38" i="5" s="1"/>
  <c r="B8364" i="6"/>
  <c r="H8364" i="6" s="1" a="1"/>
  <c r="H8364" i="6" s="1"/>
  <c r="B8220" i="6"/>
  <c r="H8220" i="6" s="1" a="1"/>
  <c r="H8220" i="6" s="1"/>
  <c r="B8124" i="6"/>
  <c r="H8124" i="6" s="1" a="1"/>
  <c r="H8124" i="6" s="1"/>
  <c r="B8028" i="6"/>
  <c r="H8028" i="6" s="1" a="1"/>
  <c r="H8028" i="6" s="1"/>
  <c r="B8412" i="6"/>
  <c r="H8412" i="6" s="1" a="1"/>
  <c r="H8412" i="6" s="1"/>
  <c r="B8292" i="6"/>
  <c r="H8292" i="6" s="1" a="1"/>
  <c r="H8292" i="6" s="1"/>
  <c r="B8244" i="6"/>
  <c r="H8244" i="6" s="1" a="1"/>
  <c r="H8244" i="6" s="1"/>
  <c r="B8148" i="6"/>
  <c r="H8148" i="6" s="1" a="1"/>
  <c r="H8148" i="6" s="1"/>
  <c r="B8052" i="6"/>
  <c r="H8052" i="6" s="1" a="1"/>
  <c r="H8052" i="6" s="1"/>
  <c r="B8340" i="6"/>
  <c r="H8340" i="6" s="1" a="1"/>
  <c r="H8340" i="6" s="1"/>
  <c r="B8196" i="6"/>
  <c r="H8196" i="6" s="1" a="1"/>
  <c r="H8196" i="6" s="1"/>
  <c r="B8100" i="6"/>
  <c r="H8100" i="6" s="1" a="1"/>
  <c r="H8100" i="6" s="1"/>
  <c r="B8004" i="6"/>
  <c r="H8004" i="6" s="1" a="1"/>
  <c r="H8004" i="6" s="1"/>
  <c r="B7980" i="6"/>
  <c r="H7980" i="6" s="1" a="1"/>
  <c r="H7980" i="6" s="1"/>
  <c r="B8316" i="6"/>
  <c r="H8316" i="6" s="1" a="1"/>
  <c r="H8316" i="6" s="1"/>
  <c r="B8268" i="6"/>
  <c r="H8268" i="6" s="1" a="1"/>
  <c r="H8268" i="6" s="1"/>
  <c r="B7932" i="6"/>
  <c r="H7932" i="6" s="1" a="1"/>
  <c r="H7932" i="6" s="1"/>
  <c r="B7884" i="6"/>
  <c r="H7884" i="6" s="1" a="1"/>
  <c r="H7884" i="6" s="1"/>
  <c r="B7836" i="6"/>
  <c r="H7836" i="6" s="1" a="1"/>
  <c r="H7836" i="6" s="1"/>
  <c r="B7620" i="6"/>
  <c r="H7620" i="6" s="1" a="1"/>
  <c r="H7620" i="6" s="1"/>
  <c r="B7548" i="6"/>
  <c r="B7524" i="6"/>
  <c r="B7500" i="6"/>
  <c r="H7500" i="6" s="1" a="1"/>
  <c r="H7500" i="6" s="1"/>
  <c r="B7452" i="6"/>
  <c r="H7452" i="6" s="1" a="1"/>
  <c r="H7452" i="6" s="1"/>
  <c r="B7740" i="6"/>
  <c r="H7740" i="6" s="1" a="1"/>
  <c r="H7740" i="6" s="1"/>
  <c r="B7692" i="6"/>
  <c r="H7692" i="6" s="1" a="1"/>
  <c r="H7692" i="6" s="1"/>
  <c r="B7596" i="6"/>
  <c r="H7596" i="6" s="1" a="1"/>
  <c r="H7596" i="6" s="1"/>
  <c r="B7572" i="6"/>
  <c r="B8172" i="6"/>
  <c r="H8172" i="6" s="1" a="1"/>
  <c r="H8172" i="6" s="1"/>
  <c r="B7956" i="6"/>
  <c r="H7956" i="6" s="1" a="1"/>
  <c r="H7956" i="6" s="1"/>
  <c r="B7716" i="6"/>
  <c r="H7716" i="6" s="1" a="1"/>
  <c r="H7716" i="6" s="1"/>
  <c r="B7668" i="6"/>
  <c r="H7668" i="6" s="1" a="1"/>
  <c r="H7668" i="6" s="1"/>
  <c r="B7644" i="6"/>
  <c r="H7644" i="6" s="1" a="1"/>
  <c r="H7644" i="6" s="1"/>
  <c r="B8388" i="6"/>
  <c r="H8388" i="6" s="1" a="1"/>
  <c r="H8388" i="6" s="1"/>
  <c r="B7860" i="6"/>
  <c r="H7860" i="6" s="1" a="1"/>
  <c r="H7860" i="6" s="1"/>
  <c r="B7428" i="6"/>
  <c r="H7428" i="6" s="1" a="1"/>
  <c r="H7428" i="6" s="1"/>
  <c r="B6948" i="6"/>
  <c r="H6948" i="6" s="1" a="1"/>
  <c r="H6948" i="6" s="1"/>
  <c r="B6852" i="6"/>
  <c r="H6852" i="6" s="1" a="1"/>
  <c r="H6852" i="6" s="1"/>
  <c r="B7908" i="6"/>
  <c r="H7908" i="6" s="1" a="1"/>
  <c r="H7908" i="6" s="1"/>
  <c r="B7764" i="6"/>
  <c r="H7764" i="6" s="1" a="1"/>
  <c r="H7764" i="6" s="1"/>
  <c r="B7476" i="6"/>
  <c r="H7476" i="6" s="1" a="1"/>
  <c r="H7476" i="6" s="1"/>
  <c r="B7380" i="6"/>
  <c r="H7380" i="6" s="1" a="1"/>
  <c r="H7380" i="6" s="1"/>
  <c r="B7332" i="6"/>
  <c r="H7332" i="6" s="1" a="1"/>
  <c r="H7332" i="6" s="1"/>
  <c r="B7284" i="6"/>
  <c r="H7284" i="6" s="1" a="1"/>
  <c r="H7284" i="6" s="1"/>
  <c r="B7236" i="6"/>
  <c r="H7236" i="6" s="1" a="1"/>
  <c r="H7236" i="6" s="1"/>
  <c r="B7188" i="6"/>
  <c r="H7188" i="6" s="1" a="1"/>
  <c r="H7188" i="6" s="1"/>
  <c r="B7140" i="6"/>
  <c r="H7140" i="6" s="1" a="1"/>
  <c r="H7140" i="6" s="1"/>
  <c r="B7092" i="6"/>
  <c r="H7092" i="6" s="1" a="1"/>
  <c r="H7092" i="6" s="1"/>
  <c r="B7044" i="6"/>
  <c r="H7044" i="6" s="1" a="1"/>
  <c r="H7044" i="6" s="1"/>
  <c r="B6996" i="6"/>
  <c r="H6996" i="6" s="1" a="1"/>
  <c r="H6996" i="6" s="1"/>
  <c r="B6924" i="6"/>
  <c r="H6924" i="6" s="1" a="1"/>
  <c r="H6924" i="6" s="1"/>
  <c r="B8076" i="6"/>
  <c r="H8076" i="6" s="1" a="1"/>
  <c r="H8076" i="6" s="1"/>
  <c r="B7812" i="6"/>
  <c r="H7812" i="6" s="1" a="1"/>
  <c r="H7812" i="6" s="1"/>
  <c r="B7356" i="6"/>
  <c r="H7356" i="6" s="1" a="1"/>
  <c r="H7356" i="6" s="1"/>
  <c r="B7308" i="6"/>
  <c r="H7308" i="6" s="1" a="1"/>
  <c r="H7308" i="6" s="1"/>
  <c r="B7260" i="6"/>
  <c r="H7260" i="6" s="1" a="1"/>
  <c r="H7260" i="6" s="1"/>
  <c r="B7212" i="6"/>
  <c r="H7212" i="6" s="1" a="1"/>
  <c r="H7212" i="6" s="1"/>
  <c r="B7164" i="6"/>
  <c r="H7164" i="6" s="1" a="1"/>
  <c r="H7164" i="6" s="1"/>
  <c r="B7116" i="6"/>
  <c r="H7116" i="6" s="1" a="1"/>
  <c r="H7116" i="6" s="1"/>
  <c r="B7068" i="6"/>
  <c r="H7068" i="6" s="1" a="1"/>
  <c r="H7068" i="6" s="1"/>
  <c r="B7020" i="6"/>
  <c r="H7020" i="6" s="1" a="1"/>
  <c r="H7020" i="6" s="1"/>
  <c r="B6972" i="6"/>
  <c r="H6972" i="6" s="1" a="1"/>
  <c r="H6972" i="6" s="1"/>
  <c r="B6876" i="6"/>
  <c r="H6876" i="6" s="1" a="1"/>
  <c r="H6876" i="6" s="1"/>
  <c r="B7788" i="6"/>
  <c r="H7788" i="6" s="1" a="1"/>
  <c r="H7788" i="6" s="1"/>
  <c r="B6828" i="6"/>
  <c r="H6828" i="6" s="1" a="1"/>
  <c r="H6828" i="6" s="1"/>
  <c r="B6756" i="6"/>
  <c r="H6756" i="6" s="1" a="1"/>
  <c r="H6756" i="6" s="1"/>
  <c r="B6660" i="6"/>
  <c r="H6660" i="6" s="1" a="1"/>
  <c r="H6660" i="6" s="1"/>
  <c r="B6420" i="6"/>
  <c r="B6732" i="6"/>
  <c r="H6732" i="6" s="1" a="1"/>
  <c r="H6732" i="6" s="1"/>
  <c r="B6636" i="6"/>
  <c r="H6636" i="6" s="1" a="1"/>
  <c r="H6636" i="6" s="1"/>
  <c r="B6540" i="6"/>
  <c r="H6540" i="6" s="1" a="1"/>
  <c r="H6540" i="6" s="1"/>
  <c r="B7404" i="6"/>
  <c r="H7404" i="6" s="1" a="1"/>
  <c r="H7404" i="6" s="1"/>
  <c r="B6804" i="6"/>
  <c r="H6804" i="6" s="1" a="1"/>
  <c r="H6804" i="6" s="1"/>
  <c r="B6780" i="6"/>
  <c r="H6780" i="6" s="1" a="1"/>
  <c r="H6780" i="6" s="1"/>
  <c r="B6684" i="6"/>
  <c r="H6684" i="6" s="1" a="1"/>
  <c r="H6684" i="6" s="1"/>
  <c r="B6588" i="6"/>
  <c r="H6588" i="6" s="1" a="1"/>
  <c r="H6588" i="6" s="1"/>
  <c r="B6564" i="6"/>
  <c r="H6564" i="6" s="1" a="1"/>
  <c r="H6564" i="6" s="1"/>
  <c r="B6516" i="6"/>
  <c r="H6516" i="6" s="1" a="1"/>
  <c r="H6516" i="6" s="1"/>
  <c r="B6492" i="6"/>
  <c r="H6492" i="6" s="1" a="1"/>
  <c r="H6492" i="6" s="1"/>
  <c r="B6468" i="6"/>
  <c r="H6468" i="6" s="1" a="1"/>
  <c r="H6468" i="6" s="1"/>
  <c r="B6444" i="6"/>
  <c r="B6372" i="6"/>
  <c r="H6372" i="6" s="1" a="1"/>
  <c r="H6372" i="6" s="1"/>
  <c r="B6708" i="6"/>
  <c r="H6708" i="6" s="1" a="1"/>
  <c r="H6708" i="6" s="1"/>
  <c r="B6612" i="6"/>
  <c r="H6612" i="6" s="1" a="1"/>
  <c r="H6612" i="6" s="1"/>
  <c r="B6900" i="6"/>
  <c r="H6900" i="6" s="1" a="1"/>
  <c r="H6900" i="6" s="1"/>
  <c r="B6396" i="6"/>
  <c r="H6396" i="6" s="1" a="1"/>
  <c r="H6396" i="6" s="1"/>
  <c r="B6300" i="6"/>
  <c r="H6300" i="6" s="1" a="1"/>
  <c r="H6300" i="6" s="1"/>
  <c r="B6276" i="6"/>
  <c r="B6156" i="6"/>
  <c r="B6324" i="6"/>
  <c r="H6324" i="6" s="1" a="1"/>
  <c r="H6324" i="6" s="1"/>
  <c r="B6180" i="6"/>
  <c r="B6108" i="6"/>
  <c r="B6084" i="6"/>
  <c r="B6036" i="6"/>
  <c r="H6036" i="6" s="1" a="1"/>
  <c r="H6036" i="6" s="1"/>
  <c r="B6132" i="6"/>
  <c r="B6060" i="6"/>
  <c r="H6060" i="6" s="1" a="1"/>
  <c r="H6060" i="6" s="1"/>
  <c r="B5988" i="6"/>
  <c r="H5988" i="6" s="1" a="1"/>
  <c r="H5988" i="6" s="1"/>
  <c r="B6348" i="6"/>
  <c r="H6348" i="6" s="1" a="1"/>
  <c r="H6348" i="6" s="1"/>
  <c r="B6252" i="6"/>
  <c r="H6252" i="6" s="1" a="1"/>
  <c r="H6252" i="6" s="1"/>
  <c r="B6228" i="6"/>
  <c r="H6228" i="6" s="1" a="1"/>
  <c r="H6228" i="6" s="1"/>
  <c r="B6204" i="6"/>
  <c r="H6204" i="6" s="1" a="1"/>
  <c r="H6204" i="6" s="1"/>
  <c r="B5964" i="6"/>
  <c r="H5964" i="6" s="1" a="1"/>
  <c r="H5964" i="6" s="1"/>
  <c r="B5892" i="6"/>
  <c r="H5892" i="6" s="1" a="1"/>
  <c r="H5892" i="6" s="1"/>
  <c r="B5820" i="6"/>
  <c r="H5820" i="6" s="1" a="1"/>
  <c r="H5820" i="6" s="1"/>
  <c r="B5724" i="6"/>
  <c r="H5724" i="6" s="1" a="1"/>
  <c r="H5724" i="6" s="1"/>
  <c r="B5412" i="6"/>
  <c r="H5412" i="6" s="1" a="1"/>
  <c r="H5412" i="6" s="1"/>
  <c r="B5940" i="6"/>
  <c r="B5868" i="6"/>
  <c r="H5868" i="6" s="1" a="1"/>
  <c r="H5868" i="6" s="1"/>
  <c r="B5796" i="6"/>
  <c r="H5796" i="6" s="1" a="1"/>
  <c r="H5796" i="6" s="1"/>
  <c r="B5700" i="6"/>
  <c r="H5700" i="6" s="1" a="1"/>
  <c r="H5700" i="6" s="1"/>
  <c r="B5652" i="6"/>
  <c r="H5652" i="6" s="1" a="1"/>
  <c r="H5652" i="6" s="1"/>
  <c r="B5580" i="6"/>
  <c r="H5580" i="6" s="1" a="1"/>
  <c r="H5580" i="6" s="1"/>
  <c r="B5532" i="6"/>
  <c r="H5532" i="6" s="1" a="1"/>
  <c r="H5532" i="6" s="1"/>
  <c r="B5484" i="6"/>
  <c r="H5484" i="6" s="1" a="1"/>
  <c r="H5484" i="6" s="1"/>
  <c r="B5364" i="6"/>
  <c r="H5364" i="6" s="1" a="1"/>
  <c r="H5364" i="6" s="1"/>
  <c r="B5316" i="6"/>
  <c r="H5316" i="6" s="1" a="1"/>
  <c r="H5316" i="6" s="1"/>
  <c r="B5268" i="6"/>
  <c r="H5268" i="6" s="1" a="1"/>
  <c r="H5268" i="6" s="1"/>
  <c r="B5844" i="6"/>
  <c r="H5844" i="6" s="1" a="1"/>
  <c r="H5844" i="6" s="1"/>
  <c r="B5772" i="6"/>
  <c r="H5772" i="6" s="1" a="1"/>
  <c r="H5772" i="6" s="1"/>
  <c r="B5676" i="6"/>
  <c r="H5676" i="6" s="1" a="1"/>
  <c r="H5676" i="6" s="1"/>
  <c r="B5628" i="6"/>
  <c r="H5628" i="6" s="1" a="1"/>
  <c r="H5628" i="6" s="1"/>
  <c r="B5436" i="6"/>
  <c r="H5436" i="6" s="1" a="1"/>
  <c r="H5436" i="6" s="1"/>
  <c r="B5388" i="6"/>
  <c r="H5388" i="6" s="1" a="1"/>
  <c r="H5388" i="6" s="1"/>
  <c r="B6012" i="6"/>
  <c r="H6012" i="6" s="1" a="1"/>
  <c r="H6012" i="6" s="1"/>
  <c r="B5916" i="6"/>
  <c r="H5916" i="6" s="1" a="1"/>
  <c r="H5916" i="6" s="1"/>
  <c r="B5748" i="6"/>
  <c r="H5748" i="6" s="1" a="1"/>
  <c r="H5748" i="6" s="1"/>
  <c r="B5604" i="6"/>
  <c r="H5604" i="6" s="1" a="1"/>
  <c r="H5604" i="6" s="1"/>
  <c r="B5556" i="6"/>
  <c r="H5556" i="6" s="1" a="1"/>
  <c r="H5556" i="6" s="1"/>
  <c r="B5508" i="6"/>
  <c r="H5508" i="6" s="1" a="1"/>
  <c r="H5508" i="6" s="1"/>
  <c r="B5460" i="6"/>
  <c r="H5460" i="6" s="1" a="1"/>
  <c r="H5460" i="6" s="1"/>
  <c r="B5340" i="6"/>
  <c r="H5340" i="6" s="1" a="1"/>
  <c r="H5340" i="6" s="1"/>
  <c r="B5292" i="6"/>
  <c r="H5292" i="6" s="1" a="1"/>
  <c r="H5292" i="6" s="1"/>
  <c r="B5196" i="6"/>
  <c r="H5196" i="6" s="1" a="1"/>
  <c r="H5196" i="6" s="1"/>
  <c r="B5124" i="6"/>
  <c r="B5100" i="6"/>
  <c r="B5004" i="6"/>
  <c r="B4884" i="6"/>
  <c r="H4884" i="6" s="1" a="1"/>
  <c r="H4884" i="6" s="1"/>
  <c r="B4836" i="6"/>
  <c r="H4836" i="6" s="1" a="1"/>
  <c r="H4836" i="6" s="1"/>
  <c r="B4788" i="6"/>
  <c r="H4788" i="6" s="1" a="1"/>
  <c r="H4788" i="6" s="1"/>
  <c r="B4740" i="6"/>
  <c r="H4740" i="6" s="1" a="1"/>
  <c r="H4740" i="6" s="1"/>
  <c r="B4692" i="6"/>
  <c r="H4692" i="6" s="1" a="1"/>
  <c r="H4692" i="6" s="1"/>
  <c r="B4644" i="6"/>
  <c r="H4644" i="6" s="1" a="1"/>
  <c r="H4644" i="6" s="1"/>
  <c r="B4596" i="6"/>
  <c r="H4596" i="6" s="1" a="1"/>
  <c r="H4596" i="6" s="1"/>
  <c r="B4452" i="6"/>
  <c r="B4356" i="6"/>
  <c r="B4260" i="6"/>
  <c r="B5220" i="6"/>
  <c r="H5220" i="6" s="1" a="1"/>
  <c r="H5220" i="6" s="1"/>
  <c r="B5076" i="6"/>
  <c r="B4980" i="6"/>
  <c r="B4812" i="6"/>
  <c r="H4812" i="6" s="1" a="1"/>
  <c r="H4812" i="6" s="1"/>
  <c r="B4548" i="6"/>
  <c r="H4548" i="6" s="1" a="1"/>
  <c r="H4548" i="6" s="1"/>
  <c r="B4500" i="6"/>
  <c r="H4500" i="6" s="1" a="1"/>
  <c r="H4500" i="6" s="1"/>
  <c r="B4404" i="6"/>
  <c r="H4404" i="6" s="1" a="1"/>
  <c r="H4404" i="6" s="1"/>
  <c r="B4380" i="6"/>
  <c r="B4332" i="6"/>
  <c r="B4236" i="6"/>
  <c r="B4140" i="6"/>
  <c r="B4092" i="6"/>
  <c r="B5148" i="6"/>
  <c r="H5148" i="6" s="1" a="1"/>
  <c r="H5148" i="6" s="1"/>
  <c r="B5052" i="6"/>
  <c r="B4956" i="6"/>
  <c r="B4908" i="6"/>
  <c r="H4908" i="6" s="1" a="1"/>
  <c r="H4908" i="6" s="1"/>
  <c r="B4860" i="6"/>
  <c r="H4860" i="6" s="1" a="1"/>
  <c r="H4860" i="6" s="1"/>
  <c r="B4764" i="6"/>
  <c r="H4764" i="6" s="1" a="1"/>
  <c r="H4764" i="6" s="1"/>
  <c r="B4716" i="6"/>
  <c r="H4716" i="6" s="1" a="1"/>
  <c r="H4716" i="6" s="1"/>
  <c r="B4668" i="6"/>
  <c r="H4668" i="6" s="1" a="1"/>
  <c r="H4668" i="6" s="1"/>
  <c r="B4620" i="6"/>
  <c r="H4620" i="6" s="1" a="1"/>
  <c r="H4620" i="6" s="1"/>
  <c r="B4572" i="6"/>
  <c r="H4572" i="6" s="1" a="1"/>
  <c r="H4572" i="6" s="1"/>
  <c r="B4476" i="6"/>
  <c r="B4308" i="6"/>
  <c r="B4212" i="6"/>
  <c r="B4116" i="6"/>
  <c r="B4068" i="6"/>
  <c r="B3996" i="6"/>
  <c r="B3900" i="6"/>
  <c r="B5244" i="6"/>
  <c r="H5244" i="6" s="1" a="1"/>
  <c r="H5244" i="6" s="1"/>
  <c r="B5172" i="6"/>
  <c r="H5172" i="6" s="1" a="1"/>
  <c r="H5172" i="6" s="1"/>
  <c r="B5028" i="6"/>
  <c r="B4932" i="6"/>
  <c r="B4524" i="6"/>
  <c r="H4524" i="6" s="1" a="1"/>
  <c r="H4524" i="6" s="1"/>
  <c r="B4428" i="6"/>
  <c r="H4428" i="6" s="1" a="1"/>
  <c r="H4428" i="6" s="1"/>
  <c r="B4284" i="6"/>
  <c r="B4188" i="6"/>
  <c r="B3972" i="6"/>
  <c r="B3876" i="6"/>
  <c r="B4164" i="6"/>
  <c r="B3948" i="6"/>
  <c r="B3804" i="6"/>
  <c r="B3708" i="6"/>
  <c r="B3612" i="6"/>
  <c r="B3516" i="6"/>
  <c r="B3180" i="6"/>
  <c r="H3180" i="6" s="1" a="1"/>
  <c r="H3180" i="6" s="1"/>
  <c r="B3108" i="6"/>
  <c r="H3108" i="6" s="1" a="1"/>
  <c r="H3108" i="6" s="1"/>
  <c r="B2892" i="6"/>
  <c r="B2820" i="6"/>
  <c r="H2820" i="6" s="1" a="1"/>
  <c r="H2820" i="6" s="1"/>
  <c r="B2748" i="6"/>
  <c r="H2748" i="6" s="1" a="1"/>
  <c r="H2748" i="6" s="1"/>
  <c r="B2724" i="6"/>
  <c r="H2724" i="6" s="1" a="1"/>
  <c r="H2724" i="6" s="1"/>
  <c r="B2628" i="6"/>
  <c r="H2628" i="6" s="1" a="1"/>
  <c r="H2628" i="6" s="1"/>
  <c r="B2604" i="6"/>
  <c r="H2604" i="6" s="1" a="1"/>
  <c r="H2604" i="6" s="1"/>
  <c r="B3924" i="6"/>
  <c r="B3780" i="6"/>
  <c r="B3684" i="6"/>
  <c r="B3588" i="6"/>
  <c r="B3492" i="6"/>
  <c r="B3468" i="6"/>
  <c r="B3276" i="6"/>
  <c r="H3276" i="6" s="1" a="1"/>
  <c r="H3276" i="6" s="1"/>
  <c r="B3252" i="6"/>
  <c r="H3252" i="6" s="1" a="1"/>
  <c r="H3252" i="6" s="1"/>
  <c r="B3060" i="6"/>
  <c r="B2988" i="6"/>
  <c r="B2964" i="6"/>
  <c r="B2700" i="6"/>
  <c r="H2700" i="6" s="1" a="1"/>
  <c r="H2700" i="6" s="1"/>
  <c r="B2676" i="6"/>
  <c r="H2676" i="6" s="1" a="1"/>
  <c r="H2676" i="6" s="1"/>
  <c r="B4044" i="6"/>
  <c r="B3852" i="6"/>
  <c r="B3756" i="6"/>
  <c r="B3660" i="6"/>
  <c r="B3564" i="6"/>
  <c r="B3420" i="6"/>
  <c r="B3396" i="6"/>
  <c r="B3372" i="6"/>
  <c r="B3348" i="6"/>
  <c r="B3324" i="6"/>
  <c r="B3300" i="6"/>
  <c r="B3132" i="6"/>
  <c r="H3132" i="6" s="1" a="1"/>
  <c r="H3132" i="6" s="1"/>
  <c r="B3084" i="6"/>
  <c r="H3084" i="6" s="1" a="1"/>
  <c r="H3084" i="6" s="1"/>
  <c r="B3036" i="6"/>
  <c r="B2940" i="6"/>
  <c r="B2916" i="6"/>
  <c r="B4020" i="6"/>
  <c r="B3828" i="6"/>
  <c r="B3732" i="6"/>
  <c r="B3636" i="6"/>
  <c r="B3540" i="6"/>
  <c r="B3444" i="6"/>
  <c r="B3228" i="6"/>
  <c r="H3228" i="6" s="1" a="1"/>
  <c r="H3228" i="6" s="1"/>
  <c r="B3156" i="6"/>
  <c r="H3156" i="6" s="1" a="1"/>
  <c r="H3156" i="6" s="1"/>
  <c r="B2532" i="6"/>
  <c r="H2532" i="6" s="1" a="1"/>
  <c r="H2532" i="6" s="1"/>
  <c r="B2460" i="6"/>
  <c r="B2412" i="6"/>
  <c r="B2172" i="6"/>
  <c r="H2172" i="6" s="1" a="1"/>
  <c r="H2172" i="6" s="1"/>
  <c r="B2052" i="6"/>
  <c r="B1956" i="6"/>
  <c r="B1812" i="6"/>
  <c r="H1812" i="6" s="1" a="1"/>
  <c r="H1812" i="6" s="1"/>
  <c r="B1716" i="6"/>
  <c r="H1716" i="6" s="1" a="1"/>
  <c r="H1716" i="6" s="1"/>
  <c r="B3204" i="6"/>
  <c r="H3204" i="6" s="1" a="1"/>
  <c r="H3204" i="6" s="1"/>
  <c r="B2772" i="6"/>
  <c r="H2772" i="6" s="1" a="1"/>
  <c r="H2772" i="6" s="1"/>
  <c r="B2652" i="6"/>
  <c r="H2652" i="6" s="1" a="1"/>
  <c r="H2652" i="6" s="1"/>
  <c r="B2580" i="6"/>
  <c r="H2580" i="6" s="1" a="1"/>
  <c r="H2580" i="6" s="1"/>
  <c r="B2508" i="6"/>
  <c r="H2508" i="6" s="1" a="1"/>
  <c r="H2508" i="6" s="1"/>
  <c r="B2484" i="6"/>
  <c r="B2124" i="6"/>
  <c r="B2028" i="6"/>
  <c r="B1932" i="6"/>
  <c r="B1788" i="6"/>
  <c r="H1788" i="6" s="1" a="1"/>
  <c r="H1788" i="6" s="1"/>
  <c r="B1692" i="6"/>
  <c r="H1692" i="6" s="1" a="1"/>
  <c r="H1692" i="6" s="1"/>
  <c r="B1572" i="6"/>
  <c r="B1404" i="6"/>
  <c r="H1404" i="6" s="1" a="1"/>
  <c r="H1404" i="6" s="1"/>
  <c r="B3012" i="6"/>
  <c r="B2868" i="6"/>
  <c r="H2868" i="6" s="1" a="1"/>
  <c r="H2868" i="6" s="1"/>
  <c r="B2556" i="6"/>
  <c r="H2556" i="6" s="1" a="1"/>
  <c r="H2556" i="6" s="1"/>
  <c r="B2388" i="6"/>
  <c r="B2364" i="6"/>
  <c r="H2364" i="6" s="1" a="1"/>
  <c r="H2364" i="6" s="1"/>
  <c r="B2340" i="6"/>
  <c r="B2316" i="6"/>
  <c r="H2316" i="6" s="1" a="1"/>
  <c r="H2316" i="6" s="1"/>
  <c r="B2292" i="6"/>
  <c r="H2292" i="6" s="1" a="1"/>
  <c r="H2292" i="6" s="1"/>
  <c r="B2268" i="6"/>
  <c r="H2268" i="6" s="1" a="1"/>
  <c r="H2268" i="6" s="1"/>
  <c r="B2244" i="6"/>
  <c r="H2244" i="6" s="1" a="1"/>
  <c r="H2244" i="6" s="1"/>
  <c r="B2220" i="6"/>
  <c r="H2220" i="6" s="1" a="1"/>
  <c r="H2220" i="6" s="1"/>
  <c r="B2196" i="6"/>
  <c r="H2196" i="6" s="1" a="1"/>
  <c r="H2196" i="6" s="1"/>
  <c r="B2148" i="6"/>
  <c r="H2148" i="6" s="1" a="1"/>
  <c r="H2148" i="6" s="1"/>
  <c r="B2100" i="6"/>
  <c r="B2004" i="6"/>
  <c r="B1908" i="6"/>
  <c r="B1860" i="6"/>
  <c r="B1764" i="6"/>
  <c r="H1764" i="6" s="1" a="1"/>
  <c r="H1764" i="6" s="1"/>
  <c r="B1668" i="6"/>
  <c r="H1668" i="6" s="1" a="1"/>
  <c r="H1668" i="6" s="1"/>
  <c r="B1644" i="6"/>
  <c r="B1620" i="6"/>
  <c r="B1596" i="6"/>
  <c r="H1596" i="6" s="1" a="1"/>
  <c r="H1596" i="6" s="1"/>
  <c r="B1500" i="6"/>
  <c r="B1476" i="6"/>
  <c r="B1428" i="6"/>
  <c r="H1428" i="6" s="1" a="1"/>
  <c r="H1428" i="6" s="1"/>
  <c r="B2844" i="6"/>
  <c r="H2844" i="6" s="1" a="1"/>
  <c r="H2844" i="6" s="1"/>
  <c r="B2796" i="6"/>
  <c r="B2436" i="6"/>
  <c r="B2076" i="6"/>
  <c r="B1980" i="6"/>
  <c r="B1884" i="6"/>
  <c r="B1836" i="6"/>
  <c r="H1836" i="6" s="1" a="1"/>
  <c r="H1836" i="6" s="1"/>
  <c r="B1740" i="6"/>
  <c r="H1740" i="6" s="1" a="1"/>
  <c r="H1740" i="6" s="1"/>
  <c r="B1548" i="6"/>
  <c r="H1548" i="6" s="1" a="1"/>
  <c r="H1548" i="6" s="1"/>
  <c r="B1524" i="6"/>
  <c r="H1524" i="6" s="1" a="1"/>
  <c r="H1524" i="6" s="1"/>
  <c r="B1452" i="6"/>
  <c r="H1452" i="6" s="1" a="1"/>
  <c r="H1452" i="6" s="1"/>
  <c r="B1356" i="6"/>
  <c r="B1284" i="6"/>
  <c r="H1284" i="6" s="1" a="1"/>
  <c r="H1284" i="6" s="1"/>
  <c r="B1140" i="6"/>
  <c r="B1044" i="6"/>
  <c r="B1020" i="6"/>
  <c r="B996" i="6"/>
  <c r="B828" i="6"/>
  <c r="H828" i="6" s="1" a="1"/>
  <c r="H828" i="6" s="1"/>
  <c r="B756" i="6"/>
  <c r="H756" i="6" s="1" a="1"/>
  <c r="H756" i="6" s="1"/>
  <c r="B732" i="6"/>
  <c r="B708" i="6"/>
  <c r="B684" i="6"/>
  <c r="B564" i="6"/>
  <c r="H564" i="6" s="1" a="1"/>
  <c r="H564" i="6" s="1"/>
  <c r="B444" i="6"/>
  <c r="B300" i="6"/>
  <c r="B108" i="6"/>
  <c r="B252" i="6"/>
  <c r="H252" i="6" s="1" a="1"/>
  <c r="H252" i="6" s="1"/>
  <c r="B1308" i="6"/>
  <c r="B1236" i="6"/>
  <c r="B1212" i="6"/>
  <c r="B1116" i="6"/>
  <c r="B972" i="6"/>
  <c r="B924" i="6"/>
  <c r="B660" i="6"/>
  <c r="B420" i="6"/>
  <c r="B396" i="6"/>
  <c r="H396" i="6" s="1" a="1"/>
  <c r="H396" i="6" s="1"/>
  <c r="B84" i="6"/>
  <c r="H84" i="6" s="1" a="1"/>
  <c r="H84" i="6" s="1"/>
  <c r="B1188" i="6"/>
  <c r="B1092" i="6"/>
  <c r="B948" i="6"/>
  <c r="B876" i="6"/>
  <c r="B804" i="6"/>
  <c r="H804" i="6" s="1" a="1"/>
  <c r="H804" i="6" s="1"/>
  <c r="B516" i="6"/>
  <c r="H516" i="6" s="1" a="1"/>
  <c r="H516" i="6" s="1"/>
  <c r="B492" i="6"/>
  <c r="H492" i="6" s="1" a="1"/>
  <c r="H492" i="6" s="1"/>
  <c r="B468" i="6"/>
  <c r="H468" i="6" s="1" a="1"/>
  <c r="H468" i="6" s="1"/>
  <c r="B372" i="6"/>
  <c r="B348" i="6"/>
  <c r="B324" i="6"/>
  <c r="B204" i="6"/>
  <c r="B132" i="6"/>
  <c r="B540" i="6"/>
  <c r="H540" i="6" s="1" a="1"/>
  <c r="H540" i="6" s="1"/>
  <c r="B276" i="6"/>
  <c r="B228" i="6"/>
  <c r="H228" i="6" s="1" a="1"/>
  <c r="H228" i="6" s="1"/>
  <c r="B180" i="6"/>
  <c r="B156" i="6"/>
  <c r="H156" i="6" s="1" a="1"/>
  <c r="H156" i="6" s="1"/>
  <c r="B1380" i="6"/>
  <c r="B1332" i="6"/>
  <c r="B1260" i="6"/>
  <c r="B1164" i="6"/>
  <c r="B1068" i="6"/>
  <c r="B900" i="6"/>
  <c r="B852" i="6"/>
  <c r="B780" i="6"/>
  <c r="H780" i="6" s="1" a="1"/>
  <c r="H780" i="6" s="1"/>
  <c r="B636" i="6"/>
  <c r="H636" i="6" s="1" a="1"/>
  <c r="H636" i="6" s="1"/>
  <c r="B612" i="6"/>
  <c r="H612" i="6" s="1" a="1"/>
  <c r="H612" i="6" s="1"/>
  <c r="B588" i="6"/>
  <c r="H588" i="6" s="1" a="1"/>
  <c r="H588" i="6" s="1"/>
  <c r="E198" i="6" a="1"/>
  <c r="E198" i="6" s="1"/>
  <c r="E2214" i="6" a="1"/>
  <c r="E2214" i="6" s="1"/>
  <c r="E6174" i="6" a="1"/>
  <c r="E6174" i="6" s="1"/>
  <c r="E6966" i="6" a="1"/>
  <c r="E6966" i="6" s="1"/>
  <c r="H1041" i="6" a="1"/>
  <c r="H1041" i="6" s="1"/>
  <c r="I1041" i="6" s="1"/>
  <c r="J1041" i="6" s="1"/>
  <c r="H297" i="6" a="1"/>
  <c r="H297" i="6" s="1"/>
  <c r="I297" i="6" s="1"/>
  <c r="J297" i="6" s="1"/>
  <c r="H1329" i="6" a="1"/>
  <c r="H1329" i="6" s="1"/>
  <c r="I1329" i="6" s="1"/>
  <c r="J1329" i="6" s="1"/>
  <c r="H945" i="6" a="1"/>
  <c r="H945" i="6" s="1"/>
  <c r="I945" i="6" s="1"/>
  <c r="J945" i="6" s="1"/>
  <c r="H537" i="6" a="1"/>
  <c r="H537" i="6" s="1"/>
  <c r="I537" i="6" s="1"/>
  <c r="J537" i="6" s="1"/>
  <c r="H729" i="6" a="1"/>
  <c r="H729" i="6" s="1"/>
  <c r="I729" i="6" s="1"/>
  <c r="J729" i="6" s="1"/>
  <c r="I1065" i="6"/>
  <c r="J1065" i="6" s="1"/>
  <c r="H1473" i="6" a="1"/>
  <c r="H1473" i="6" s="1"/>
  <c r="I1473" i="6" s="1"/>
  <c r="J1473" i="6" s="1"/>
  <c r="H2217" i="6" a="1"/>
  <c r="H2217" i="6" s="1"/>
  <c r="I2217" i="6" s="1"/>
  <c r="J2217" i="6" s="1"/>
  <c r="H2313" i="6" a="1"/>
  <c r="H2313" i="6" s="1"/>
  <c r="I2313" i="6" s="1"/>
  <c r="J2313" i="6" s="1"/>
  <c r="H2769" i="6" a="1"/>
  <c r="H2769" i="6" s="1"/>
  <c r="I2769" i="6" s="1"/>
  <c r="J2769" i="6" s="1"/>
  <c r="H2673" i="6" a="1"/>
  <c r="H2673" i="6" s="1"/>
  <c r="I2673" i="6" s="1"/>
  <c r="J2673" i="6" s="1"/>
  <c r="I2337" i="6"/>
  <c r="J2337" i="6" s="1"/>
  <c r="H2937" i="6" a="1"/>
  <c r="H2937" i="6" s="1"/>
  <c r="I2937" i="6" s="1"/>
  <c r="J2937" i="6" s="1"/>
  <c r="I3969" i="6"/>
  <c r="J3969" i="6" s="1"/>
  <c r="H2913" i="6" a="1"/>
  <c r="H2913" i="6" s="1"/>
  <c r="I2913" i="6" s="1"/>
  <c r="J2913" i="6" s="1"/>
  <c r="I3513" i="6"/>
  <c r="J3513" i="6" s="1"/>
  <c r="H2985" i="6" a="1"/>
  <c r="H2985" i="6" s="1"/>
  <c r="I2985" i="6" s="1"/>
  <c r="J2985" i="6" s="1"/>
  <c r="H4737" i="6" a="1"/>
  <c r="H4737" i="6" s="1"/>
  <c r="I4737" i="6" s="1"/>
  <c r="J4737" i="6" s="1"/>
  <c r="H4209" i="6" a="1"/>
  <c r="H4209" i="6" s="1"/>
  <c r="I4209" i="6" s="1"/>
  <c r="J4209" i="6" s="1"/>
  <c r="H4521" i="6" a="1"/>
  <c r="H4521" i="6" s="1"/>
  <c r="I4521" i="6" s="1"/>
  <c r="J4521" i="6" s="1"/>
  <c r="H4089" i="6" a="1"/>
  <c r="H4089" i="6" s="1"/>
  <c r="I4089" i="6" s="1"/>
  <c r="J4089" i="6" s="1"/>
  <c r="H4569" i="6" a="1"/>
  <c r="H4569" i="6" s="1"/>
  <c r="I4569" i="6" s="1"/>
  <c r="J4569" i="6" s="1"/>
  <c r="H4761" i="6" a="1"/>
  <c r="H4761" i="6" s="1"/>
  <c r="I4761" i="6" s="1"/>
  <c r="J4761" i="6" s="1"/>
  <c r="H5169" i="6" a="1"/>
  <c r="H5169" i="6" s="1"/>
  <c r="I5169" i="6" s="1"/>
  <c r="J5169" i="6" s="1"/>
  <c r="H4425" i="6" a="1"/>
  <c r="H4425" i="6" s="1"/>
  <c r="I4425" i="6" s="1"/>
  <c r="J4425" i="6" s="1"/>
  <c r="H5145" i="6" a="1"/>
  <c r="H5145" i="6" s="1"/>
  <c r="I5145" i="6" s="1"/>
  <c r="J5145" i="6" s="1"/>
  <c r="H5769" i="6" a="1"/>
  <c r="H5769" i="6" s="1"/>
  <c r="I5769" i="6" s="1"/>
  <c r="J5769" i="6" s="1"/>
  <c r="H5577" i="6" a="1"/>
  <c r="H5577" i="6" s="1"/>
  <c r="I5577" i="6" s="1"/>
  <c r="J5577" i="6" s="1"/>
  <c r="H5457" i="6" a="1"/>
  <c r="H5457" i="6" s="1"/>
  <c r="I5457" i="6" s="1"/>
  <c r="J5457" i="6" s="1"/>
  <c r="H5625" i="6" a="1"/>
  <c r="H5625" i="6" s="1"/>
  <c r="I5625" i="6" s="1"/>
  <c r="J5625" i="6" s="1"/>
  <c r="H6633" i="6" a="1"/>
  <c r="H6633" i="6" s="1"/>
  <c r="I6633" i="6" s="1"/>
  <c r="J6633" i="6" s="1"/>
  <c r="H6441" i="6" a="1"/>
  <c r="H6441" i="6" s="1"/>
  <c r="I6441" i="6" s="1"/>
  <c r="J6441" i="6" s="1"/>
  <c r="H6657" i="6" a="1"/>
  <c r="H6657" i="6" s="1"/>
  <c r="I6657" i="6" s="1"/>
  <c r="J6657" i="6" s="1"/>
  <c r="H6561" i="6" a="1"/>
  <c r="H6561" i="6" s="1"/>
  <c r="I6561" i="6" s="1"/>
  <c r="J6561" i="6" s="1"/>
  <c r="H6897" i="6" a="1"/>
  <c r="H6897" i="6" s="1"/>
  <c r="I6897" i="6" s="1"/>
  <c r="J6897" i="6" s="1"/>
  <c r="H6945" i="6" a="1"/>
  <c r="H6945" i="6" s="1"/>
  <c r="I6945" i="6" s="1"/>
  <c r="J6945" i="6" s="1"/>
  <c r="H7785" i="6" a="1"/>
  <c r="H7785" i="6" s="1"/>
  <c r="I7785" i="6" s="1"/>
  <c r="J7785" i="6" s="1"/>
  <c r="H7905" i="6" a="1"/>
  <c r="H7905" i="6" s="1"/>
  <c r="I7905" i="6" s="1"/>
  <c r="J7905" i="6" s="1"/>
  <c r="I1210" i="6"/>
  <c r="J1210" i="6" s="1"/>
  <c r="H226" i="6" a="1"/>
  <c r="H226" i="6" s="1"/>
  <c r="I226" i="6" s="1"/>
  <c r="J226" i="6" s="1"/>
  <c r="H562" i="6" a="1"/>
  <c r="H562" i="6" s="1"/>
  <c r="H946" i="6" a="1"/>
  <c r="H946" i="6" s="1"/>
  <c r="H634" i="6" a="1"/>
  <c r="H634" i="6" s="1"/>
  <c r="I922" i="6"/>
  <c r="J922" i="6" s="1"/>
  <c r="H1234" i="6" a="1"/>
  <c r="H1234" i="6" s="1"/>
  <c r="H274" i="6" a="1"/>
  <c r="H274" i="6" s="1"/>
  <c r="I274" i="6" s="1"/>
  <c r="J274" i="6" s="1"/>
  <c r="H514" i="6" a="1"/>
  <c r="H514" i="6" s="1"/>
  <c r="H826" i="6" a="1"/>
  <c r="H826" i="6" s="1"/>
  <c r="I826" i="6" s="1"/>
  <c r="J826" i="6" s="1"/>
  <c r="H1090" i="6" a="1"/>
  <c r="H1090" i="6" s="1"/>
  <c r="I1090" i="6" s="1"/>
  <c r="J1090" i="6" s="1"/>
  <c r="H1570" i="6" a="1"/>
  <c r="H1570" i="6" s="1"/>
  <c r="I1570" i="6" s="1"/>
  <c r="J1570" i="6" s="1"/>
  <c r="I2050" i="6"/>
  <c r="J2050" i="6" s="1"/>
  <c r="H1522" i="6" a="1"/>
  <c r="H1522" i="6" s="1"/>
  <c r="I1522" i="6" s="1"/>
  <c r="J1522" i="6" s="1"/>
  <c r="H1738" i="6" a="1"/>
  <c r="H1738" i="6" s="1"/>
  <c r="I1738" i="6" s="1"/>
  <c r="J1738" i="6" s="1"/>
  <c r="I1978" i="6"/>
  <c r="J1978" i="6" s="1"/>
  <c r="I2242" i="6"/>
  <c r="J2242" i="6" s="1"/>
  <c r="H2386" i="6" a="1"/>
  <c r="H2386" i="6" s="1"/>
  <c r="I2386" i="6" s="1"/>
  <c r="J2386" i="6" s="1"/>
  <c r="H3226" i="6" a="1"/>
  <c r="H3226" i="6" s="1"/>
  <c r="I3226" i="6" s="1"/>
  <c r="J3226" i="6" s="1"/>
  <c r="I2002" i="6"/>
  <c r="J2002" i="6" s="1"/>
  <c r="H2338" i="6" a="1"/>
  <c r="H2338" i="6" s="1"/>
  <c r="I2338" i="6" s="1"/>
  <c r="J2338" i="6" s="1"/>
  <c r="I1402" i="6"/>
  <c r="J1402" i="6" s="1"/>
  <c r="H1690" i="6" a="1"/>
  <c r="H1690" i="6" s="1"/>
  <c r="I1690" i="6" s="1"/>
  <c r="J1690" i="6" s="1"/>
  <c r="I2122" i="6"/>
  <c r="J2122" i="6" s="1"/>
  <c r="I3610" i="6"/>
  <c r="J3610" i="6" s="1"/>
  <c r="H2914" i="6" a="1"/>
  <c r="H2914" i="6" s="1"/>
  <c r="H3346" i="6" a="1"/>
  <c r="H3346" i="6" s="1"/>
  <c r="I3346" i="6" s="1"/>
  <c r="J3346" i="6" s="1"/>
  <c r="I3538" i="6"/>
  <c r="J3538" i="6" s="1"/>
  <c r="I4018" i="6"/>
  <c r="J4018" i="6" s="1"/>
  <c r="I2746" i="6"/>
  <c r="J2746" i="6" s="1"/>
  <c r="H3130" i="6" a="1"/>
  <c r="H3130" i="6" s="1"/>
  <c r="I3130" i="6" s="1"/>
  <c r="J3130" i="6" s="1"/>
  <c r="I3562" i="6"/>
  <c r="J3562" i="6" s="1"/>
  <c r="I4186" i="6"/>
  <c r="J4186" i="6" s="1"/>
  <c r="H3250" i="6" a="1"/>
  <c r="H3250" i="6" s="1"/>
  <c r="I3250" i="6" s="1"/>
  <c r="J3250" i="6" s="1"/>
  <c r="I3682" i="6"/>
  <c r="J3682" i="6" s="1"/>
  <c r="I3946" i="6"/>
  <c r="J3946" i="6" s="1"/>
  <c r="I4834" i="6"/>
  <c r="J4834" i="6" s="1"/>
  <c r="I5050" i="6"/>
  <c r="J5050" i="6" s="1"/>
  <c r="H5290" i="6" a="1"/>
  <c r="H5290" i="6" s="1"/>
  <c r="I5290" i="6" s="1"/>
  <c r="J5290" i="6" s="1"/>
  <c r="H5578" i="6" a="1"/>
  <c r="H5578" i="6" s="1"/>
  <c r="H5866" i="6" a="1"/>
  <c r="H5866" i="6" s="1"/>
  <c r="I5866" i="6" s="1"/>
  <c r="J5866" i="6" s="1"/>
  <c r="H5722" i="6" a="1"/>
  <c r="H5722" i="6" s="1"/>
  <c r="H5362" i="6" a="1"/>
  <c r="H5362" i="6" s="1"/>
  <c r="I5362" i="6" s="1"/>
  <c r="J5362" i="6" s="1"/>
  <c r="H5602" i="6" a="1"/>
  <c r="H5602" i="6" s="1"/>
  <c r="H5410" i="6" a="1"/>
  <c r="H5410" i="6" s="1"/>
  <c r="I5410" i="6" s="1"/>
  <c r="J5410" i="6" s="1"/>
  <c r="H5818" i="6" a="1"/>
  <c r="H5818" i="6" s="1"/>
  <c r="H6130" i="6" a="1"/>
  <c r="H6130" i="6" s="1"/>
  <c r="I6130" i="6" s="1"/>
  <c r="J6130" i="6" s="1"/>
  <c r="H6058" i="6" a="1"/>
  <c r="H6058" i="6" s="1"/>
  <c r="I6058" i="6" s="1"/>
  <c r="J6058" i="6" s="1"/>
  <c r="H6274" i="6" a="1"/>
  <c r="H6274" i="6" s="1"/>
  <c r="I6274" i="6" s="1"/>
  <c r="J6274" i="6" s="1"/>
  <c r="H6178" i="6" a="1"/>
  <c r="H6178" i="6" s="1"/>
  <c r="I6178" i="6" s="1"/>
  <c r="J6178" i="6" s="1"/>
  <c r="H6658" i="6" a="1"/>
  <c r="H6658" i="6" s="1"/>
  <c r="H6802" i="6" a="1"/>
  <c r="H6802" i="6" s="1"/>
  <c r="H6730" i="6" a="1"/>
  <c r="H6730" i="6" s="1"/>
  <c r="I6730" i="6" s="1"/>
  <c r="J6730" i="6" s="1"/>
  <c r="H6682" i="6" a="1"/>
  <c r="H6682" i="6" s="1"/>
  <c r="I6682" i="6" s="1"/>
  <c r="J6682" i="6" s="1"/>
  <c r="H6706" i="6" a="1"/>
  <c r="H6706" i="6" s="1"/>
  <c r="I6706" i="6" s="1"/>
  <c r="J6706" i="6" s="1"/>
  <c r="H6970" i="6" a="1"/>
  <c r="H6970" i="6" s="1"/>
  <c r="I6970" i="6" s="1"/>
  <c r="J6970" i="6" s="1"/>
  <c r="H7162" i="6" a="1"/>
  <c r="H7162" i="6" s="1"/>
  <c r="I7162" i="6" s="1"/>
  <c r="J7162" i="6" s="1"/>
  <c r="H7354" i="6" a="1"/>
  <c r="H7354" i="6" s="1"/>
  <c r="I7354" i="6" s="1"/>
  <c r="J7354" i="6" s="1"/>
  <c r="H6994" i="6" a="1"/>
  <c r="H6994" i="6" s="1"/>
  <c r="I6994" i="6" s="1"/>
  <c r="J6994" i="6" s="1"/>
  <c r="H7186" i="6" a="1"/>
  <c r="H7186" i="6" s="1"/>
  <c r="I7186" i="6" s="1"/>
  <c r="J7186" i="6" s="1"/>
  <c r="H7378" i="6" a="1"/>
  <c r="H7378" i="6" s="1"/>
  <c r="I7378" i="6" s="1"/>
  <c r="J7378" i="6" s="1"/>
  <c r="H7402" i="6" a="1"/>
  <c r="H7402" i="6" s="1"/>
  <c r="I7402" i="6" s="1"/>
  <c r="J7402" i="6" s="1"/>
  <c r="I7882" i="6"/>
  <c r="J7882" i="6" s="1"/>
  <c r="H7642" i="6" a="1"/>
  <c r="H7642" i="6" s="1"/>
  <c r="H7498" i="6" a="1"/>
  <c r="H7498" i="6" s="1"/>
  <c r="I7498" i="6" s="1"/>
  <c r="J7498" i="6" s="1"/>
  <c r="H8338" i="6" a="1"/>
  <c r="H8338" i="6" s="1"/>
  <c r="I8338" i="6" s="1"/>
  <c r="J8338" i="6" s="1"/>
  <c r="H8266" i="6" a="1"/>
  <c r="H8266" i="6" s="1"/>
  <c r="I8266" i="6" s="1"/>
  <c r="J8266" i="6" s="1"/>
  <c r="H8290" i="6" a="1"/>
  <c r="H8290" i="6" s="1"/>
  <c r="I8290" i="6" s="1"/>
  <c r="J8290" i="6" s="1"/>
  <c r="H561" i="6" a="1"/>
  <c r="H561" i="6" s="1"/>
  <c r="I561" i="6" s="1"/>
  <c r="J561" i="6" s="1"/>
  <c r="H753" i="6" a="1"/>
  <c r="H753" i="6" s="1"/>
  <c r="I753" i="6" s="1"/>
  <c r="J753" i="6" s="1"/>
  <c r="H1161" i="6" a="1"/>
  <c r="H1161" i="6" s="1"/>
  <c r="I1161" i="6" s="1"/>
  <c r="J1161" i="6" s="1"/>
  <c r="H1617" i="6" a="1"/>
  <c r="H1617" i="6" s="1"/>
  <c r="I1617" i="6" s="1"/>
  <c r="J1617" i="6" s="1"/>
  <c r="I3585" i="6"/>
  <c r="J3585" i="6" s="1"/>
  <c r="H2577" i="6" a="1"/>
  <c r="H2577" i="6" s="1"/>
  <c r="I2577" i="6" s="1"/>
  <c r="J2577" i="6" s="1"/>
  <c r="I3369" i="6"/>
  <c r="J3369" i="6" s="1"/>
  <c r="H4593" i="6" a="1"/>
  <c r="H4593" i="6" s="1"/>
  <c r="I4593" i="6" s="1"/>
  <c r="J4593" i="6" s="1"/>
  <c r="H4305" i="6" a="1"/>
  <c r="H4305" i="6" s="1"/>
  <c r="I4305" i="6" s="1"/>
  <c r="J4305" i="6" s="1"/>
  <c r="H4137" i="6" a="1"/>
  <c r="H4137" i="6" s="1"/>
  <c r="I4137" i="6" s="1"/>
  <c r="J4137" i="6" s="1"/>
  <c r="H4617" i="6" a="1"/>
  <c r="H4617" i="6" s="1"/>
  <c r="I4617" i="6" s="1"/>
  <c r="J4617" i="6" s="1"/>
  <c r="H5241" i="6" a="1"/>
  <c r="H5241" i="6" s="1"/>
  <c r="I5241" i="6" s="1"/>
  <c r="J5241" i="6" s="1"/>
  <c r="H4449" i="6" a="1"/>
  <c r="H4449" i="6" s="1"/>
  <c r="I4449" i="6" s="1"/>
  <c r="J4449" i="6" s="1"/>
  <c r="H5817" i="6" a="1"/>
  <c r="H5817" i="6" s="1"/>
  <c r="I5817" i="6" s="1"/>
  <c r="J5817" i="6" s="1"/>
  <c r="H5697" i="6" a="1"/>
  <c r="H5697" i="6" s="1"/>
  <c r="I5697" i="6" s="1"/>
  <c r="J5697" i="6" s="1"/>
  <c r="H5505" i="6" a="1"/>
  <c r="H5505" i="6" s="1"/>
  <c r="I5505" i="6" s="1"/>
  <c r="J5505" i="6" s="1"/>
  <c r="H5745" i="6" a="1"/>
  <c r="H5745" i="6" s="1"/>
  <c r="I5745" i="6" s="1"/>
  <c r="J5745" i="6" s="1"/>
  <c r="H6345" i="6" a="1"/>
  <c r="H6345" i="6" s="1"/>
  <c r="I6345" i="6" s="1"/>
  <c r="J6345" i="6" s="1"/>
  <c r="H6489" i="6" a="1"/>
  <c r="H6489" i="6" s="1"/>
  <c r="I6489" i="6" s="1"/>
  <c r="J6489" i="6" s="1"/>
  <c r="H6825" i="6" a="1"/>
  <c r="H6825" i="6" s="1"/>
  <c r="I6825" i="6" s="1"/>
  <c r="J6825" i="6" s="1"/>
  <c r="H6609" i="6" a="1"/>
  <c r="H6609" i="6" s="1"/>
  <c r="I6609" i="6" s="1"/>
  <c r="J6609" i="6" s="1"/>
  <c r="H6753" i="6" a="1"/>
  <c r="H6753" i="6" s="1"/>
  <c r="I6753" i="6" s="1"/>
  <c r="J6753" i="6" s="1"/>
  <c r="H7593" i="6" a="1"/>
  <c r="H7593" i="6" s="1"/>
  <c r="I7593" i="6" s="1"/>
  <c r="J7593" i="6" s="1"/>
  <c r="H6585" i="6" a="1"/>
  <c r="H6585" i="6" s="1"/>
  <c r="I6585" i="6" s="1"/>
  <c r="J6585" i="6" s="1"/>
  <c r="H7665" i="6" a="1"/>
  <c r="H7665" i="6" s="1"/>
  <c r="I7665" i="6" s="1"/>
  <c r="J7665" i="6" s="1"/>
  <c r="H7617" i="6" a="1"/>
  <c r="H7617" i="6" s="1"/>
  <c r="I7617" i="6" s="1"/>
  <c r="J7617" i="6" s="1"/>
  <c r="H7833" i="6" a="1"/>
  <c r="H7833" i="6" s="1"/>
  <c r="I7833" i="6" s="1"/>
  <c r="J7833" i="6" s="1"/>
  <c r="H7809" i="6" a="1"/>
  <c r="H7809" i="6" s="1"/>
  <c r="I7809" i="6" s="1"/>
  <c r="J7809" i="6" s="1"/>
  <c r="I658" i="6"/>
  <c r="J658" i="6" s="1"/>
  <c r="I1282" i="6"/>
  <c r="J1282" i="6" s="1"/>
  <c r="H130" i="6" a="1"/>
  <c r="H130" i="6" s="1"/>
  <c r="I130" i="6" s="1"/>
  <c r="J130" i="6" s="1"/>
  <c r="H322" i="6" a="1"/>
  <c r="H322" i="6" s="1"/>
  <c r="I322" i="6" s="1"/>
  <c r="J322" i="6" s="1"/>
  <c r="H754" i="6" a="1"/>
  <c r="H754" i="6" s="1"/>
  <c r="I466" i="6"/>
  <c r="J466" i="6" s="1"/>
  <c r="I682" i="6"/>
  <c r="J682" i="6" s="1"/>
  <c r="H970" i="6" a="1"/>
  <c r="H970" i="6" s="1"/>
  <c r="H394" i="6" a="1"/>
  <c r="H394" i="6" s="1"/>
  <c r="I394" i="6" s="1"/>
  <c r="J394" i="6" s="1"/>
  <c r="H586" i="6" a="1"/>
  <c r="H586" i="6" s="1"/>
  <c r="I586" i="6" s="1"/>
  <c r="J586" i="6" s="1"/>
  <c r="H994" i="6" a="1"/>
  <c r="H994" i="6" s="1"/>
  <c r="I994" i="6" s="1"/>
  <c r="J994" i="6" s="1"/>
  <c r="H1714" i="6" a="1"/>
  <c r="H1714" i="6" s="1"/>
  <c r="I1714" i="6" s="1"/>
  <c r="J1714" i="6" s="1"/>
  <c r="H2410" i="6" a="1"/>
  <c r="H2410" i="6" s="1"/>
  <c r="I2410" i="6" s="1"/>
  <c r="J2410" i="6" s="1"/>
  <c r="I2698" i="6"/>
  <c r="J2698" i="6" s="1"/>
  <c r="H1546" i="6" a="1"/>
  <c r="H1546" i="6" s="1"/>
  <c r="I1546" i="6" s="1"/>
  <c r="J1546" i="6" s="1"/>
  <c r="H1834" i="6" a="1"/>
  <c r="H1834" i="6" s="1"/>
  <c r="I1834" i="6" s="1"/>
  <c r="J1834" i="6" s="1"/>
  <c r="I2074" i="6"/>
  <c r="J2074" i="6" s="1"/>
  <c r="I2266" i="6"/>
  <c r="J2266" i="6" s="1"/>
  <c r="H2434" i="6" a="1"/>
  <c r="H2434" i="6" s="1"/>
  <c r="I2434" i="6" s="1"/>
  <c r="J2434" i="6" s="1"/>
  <c r="I1642" i="6"/>
  <c r="J1642" i="6" s="1"/>
  <c r="I2098" i="6"/>
  <c r="J2098" i="6" s="1"/>
  <c r="H2362" i="6" a="1"/>
  <c r="H2362" i="6" s="1"/>
  <c r="I2362" i="6" s="1"/>
  <c r="J2362" i="6" s="1"/>
  <c r="H1786" i="6" a="1"/>
  <c r="H1786" i="6" s="1"/>
  <c r="I1786" i="6" s="1"/>
  <c r="J1786" i="6" s="1"/>
  <c r="H2482" i="6" a="1"/>
  <c r="H2482" i="6" s="1"/>
  <c r="I2482" i="6" s="1"/>
  <c r="J2482" i="6" s="1"/>
  <c r="H2962" i="6" a="1"/>
  <c r="H2962" i="6" s="1"/>
  <c r="I2962" i="6" s="1"/>
  <c r="J2962" i="6" s="1"/>
  <c r="I3706" i="6"/>
  <c r="J3706" i="6" s="1"/>
  <c r="H2938" i="6" a="1"/>
  <c r="H2938" i="6" s="1"/>
  <c r="H3370" i="6" a="1"/>
  <c r="H3370" i="6" s="1"/>
  <c r="I3370" i="6" s="1"/>
  <c r="J3370" i="6" s="1"/>
  <c r="I3634" i="6"/>
  <c r="J3634" i="6" s="1"/>
  <c r="I4066" i="6"/>
  <c r="J4066" i="6" s="1"/>
  <c r="I3034" i="6"/>
  <c r="J3034" i="6" s="1"/>
  <c r="H3274" i="6" a="1"/>
  <c r="H3274" i="6" s="1"/>
  <c r="I3274" i="6" s="1"/>
  <c r="J3274" i="6" s="1"/>
  <c r="I3658" i="6"/>
  <c r="J3658" i="6" s="1"/>
  <c r="I3442" i="6"/>
  <c r="J3442" i="6" s="1"/>
  <c r="I3778" i="6"/>
  <c r="J3778" i="6" s="1"/>
  <c r="I4042" i="6"/>
  <c r="J4042" i="6" s="1"/>
  <c r="I4474" i="6"/>
  <c r="J4474" i="6" s="1"/>
  <c r="I4882" i="6"/>
  <c r="J4882" i="6" s="1"/>
  <c r="I3874" i="6"/>
  <c r="J3874" i="6" s="1"/>
  <c r="I4234" i="6"/>
  <c r="J4234" i="6" s="1"/>
  <c r="I4786" i="6"/>
  <c r="J4786" i="6" s="1"/>
  <c r="I5194" i="6"/>
  <c r="J5194" i="6" s="1"/>
  <c r="I4378" i="6"/>
  <c r="J4378" i="6" s="1"/>
  <c r="I4858" i="6"/>
  <c r="J4858" i="6" s="1"/>
  <c r="I4978" i="6"/>
  <c r="J4978" i="6" s="1"/>
  <c r="H5338" i="6" a="1"/>
  <c r="H5338" i="6" s="1"/>
  <c r="I5338" i="6" s="1"/>
  <c r="J5338" i="6" s="1"/>
  <c r="H5650" i="6" a="1"/>
  <c r="H5650" i="6" s="1"/>
  <c r="I5650" i="6" s="1"/>
  <c r="J5650" i="6" s="1"/>
  <c r="H5938" i="6" a="1"/>
  <c r="H5938" i="6" s="1"/>
  <c r="H5890" i="6" a="1"/>
  <c r="H5890" i="6" s="1"/>
  <c r="I5890" i="6" s="1"/>
  <c r="J5890" i="6" s="1"/>
  <c r="H5458" i="6" a="1"/>
  <c r="H5458" i="6" s="1"/>
  <c r="H5746" i="6" a="1"/>
  <c r="H5746" i="6" s="1"/>
  <c r="H5626" i="6" a="1"/>
  <c r="H5626" i="6" s="1"/>
  <c r="H5842" i="6" a="1"/>
  <c r="H5842" i="6" s="1"/>
  <c r="I5842" i="6" s="1"/>
  <c r="J5842" i="6" s="1"/>
  <c r="H6154" i="6" a="1"/>
  <c r="H6154" i="6" s="1"/>
  <c r="I6154" i="6" s="1"/>
  <c r="J6154" i="6" s="1"/>
  <c r="H6106" i="6" a="1"/>
  <c r="H6106" i="6" s="1"/>
  <c r="I6106" i="6" s="1"/>
  <c r="J6106" i="6" s="1"/>
  <c r="H6322" i="6" a="1"/>
  <c r="H6322" i="6" s="1"/>
  <c r="I6322" i="6" s="1"/>
  <c r="J6322" i="6" s="1"/>
  <c r="H6346" i="6" a="1"/>
  <c r="H6346" i="6" s="1"/>
  <c r="H6394" i="6" a="1"/>
  <c r="H6394" i="6" s="1"/>
  <c r="I6394" i="6" s="1"/>
  <c r="J6394" i="6" s="1"/>
  <c r="I6514" i="6"/>
  <c r="J6514" i="6" s="1"/>
  <c r="H6778" i="6" a="1"/>
  <c r="H6778" i="6" s="1"/>
  <c r="I6778" i="6" s="1"/>
  <c r="J6778" i="6" s="1"/>
  <c r="H6946" i="6" a="1"/>
  <c r="H6946" i="6" s="1"/>
  <c r="H7018" i="6" a="1"/>
  <c r="H7018" i="6" s="1"/>
  <c r="I7018" i="6" s="1"/>
  <c r="J7018" i="6" s="1"/>
  <c r="H7210" i="6" a="1"/>
  <c r="H7210" i="6" s="1"/>
  <c r="I7210" i="6" s="1"/>
  <c r="J7210" i="6" s="1"/>
  <c r="H7474" i="6" a="1"/>
  <c r="H7474" i="6" s="1"/>
  <c r="I7474" i="6" s="1"/>
  <c r="J7474" i="6" s="1"/>
  <c r="H7042" i="6" a="1"/>
  <c r="H7042" i="6" s="1"/>
  <c r="I7042" i="6" s="1"/>
  <c r="J7042" i="6" s="1"/>
  <c r="H7234" i="6" a="1"/>
  <c r="H7234" i="6" s="1"/>
  <c r="I7234" i="6" s="1"/>
  <c r="J7234" i="6" s="1"/>
  <c r="I7954" i="6"/>
  <c r="J7954" i="6" s="1"/>
  <c r="H7618" i="6" a="1"/>
  <c r="H7618" i="6" s="1"/>
  <c r="H8170" i="6" a="1"/>
  <c r="H8170" i="6" s="1"/>
  <c r="I8170" i="6" s="1"/>
  <c r="J8170" i="6" s="1"/>
  <c r="H7522" i="6" a="1"/>
  <c r="H7522" i="6" s="1"/>
  <c r="I7522" i="6" s="1"/>
  <c r="J7522" i="6" s="1"/>
  <c r="H8002" i="6" a="1"/>
  <c r="H8002" i="6" s="1"/>
  <c r="I8002" i="6" s="1"/>
  <c r="J8002" i="6" s="1"/>
  <c r="H8362" i="6" a="1"/>
  <c r="H8362" i="6" s="1"/>
  <c r="I8362" i="6" s="1"/>
  <c r="J8362" i="6" s="1"/>
  <c r="H8050" i="6" a="1"/>
  <c r="H8050" i="6" s="1"/>
  <c r="I8050" i="6" s="1"/>
  <c r="J8050" i="6" s="1"/>
  <c r="H8386" i="6" a="1"/>
  <c r="H8386" i="6" s="1"/>
  <c r="I8386" i="6" s="1"/>
  <c r="J8386" i="6" s="1"/>
  <c r="H8026" i="6" a="1"/>
  <c r="H8026" i="6" s="1"/>
  <c r="I8026" i="6" s="1"/>
  <c r="J8026" i="6" s="1"/>
  <c r="H8410" i="6" a="1"/>
  <c r="H8410" i="6" s="1"/>
  <c r="I8410" i="6" s="1"/>
  <c r="J8410" i="6" s="1"/>
  <c r="B14" i="5"/>
  <c r="C13" i="5" s="1"/>
  <c r="B12" i="6"/>
  <c r="H12" i="6" s="1"/>
  <c r="B60" i="6"/>
  <c r="H58" i="6" a="1"/>
  <c r="H58" i="6" s="1"/>
  <c r="G57" i="6"/>
  <c r="I8" i="5"/>
  <c r="C56" i="6"/>
  <c r="G9" i="6"/>
  <c r="M12" i="5"/>
  <c r="H57" i="6" a="1"/>
  <c r="H57" i="6" s="1"/>
  <c r="I57" i="6" s="1"/>
  <c r="J57" i="6" s="1"/>
  <c r="B36" i="6"/>
  <c r="H36" i="6" s="1" a="1"/>
  <c r="H36" i="6" s="1"/>
  <c r="E12" i="5"/>
  <c r="C11" i="5"/>
  <c r="D11" i="5" s="1"/>
  <c r="N10" i="5"/>
  <c r="O11" i="5" s="1"/>
  <c r="I7" i="6"/>
  <c r="J7" i="6" s="1"/>
  <c r="I6" i="6"/>
  <c r="J6" i="6" s="1"/>
  <c r="F9" i="5"/>
  <c r="I34" i="6"/>
  <c r="J34" i="6" s="1"/>
  <c r="H34" i="5"/>
  <c r="I34" i="5" s="1"/>
  <c r="F34" i="5"/>
  <c r="F10" i="5"/>
  <c r="E35" i="5"/>
  <c r="G35" i="5"/>
  <c r="M35" i="5"/>
  <c r="N35" i="5" s="1"/>
  <c r="O36" i="5" s="1"/>
  <c r="C32" i="6"/>
  <c r="D31" i="6" s="1"/>
  <c r="D30" i="6" s="1"/>
  <c r="E30" i="6" s="1" a="1"/>
  <c r="E30" i="6" s="1"/>
  <c r="C8" i="6"/>
  <c r="D7" i="6" s="1"/>
  <c r="D6" i="6" s="1"/>
  <c r="D5" i="6" s="1"/>
  <c r="G36" i="5"/>
  <c r="M36" i="5"/>
  <c r="E36" i="5"/>
  <c r="H10" i="5"/>
  <c r="E38" i="5"/>
  <c r="M38" i="5"/>
  <c r="G38" i="5"/>
  <c r="I2794" i="6" l="1"/>
  <c r="J2794" i="6" s="1"/>
  <c r="I6802" i="6"/>
  <c r="J6802" i="6" s="1"/>
  <c r="I7858" i="6"/>
  <c r="J7858" i="6" s="1"/>
  <c r="I1258" i="6"/>
  <c r="J1258" i="6" s="1"/>
  <c r="I370" i="6"/>
  <c r="J370" i="6" s="1"/>
  <c r="I778" i="6"/>
  <c r="J778" i="6" s="1"/>
  <c r="I5938" i="6"/>
  <c r="J5938" i="6" s="1"/>
  <c r="I106" i="6"/>
  <c r="J106" i="6" s="1"/>
  <c r="I7930" i="6"/>
  <c r="J7930" i="6" s="1"/>
  <c r="I4546" i="6"/>
  <c r="J4546" i="6" s="1"/>
  <c r="I5122" i="6"/>
  <c r="J5122" i="6" s="1"/>
  <c r="I970" i="6"/>
  <c r="J970" i="6" s="1"/>
  <c r="I2602" i="6"/>
  <c r="J2602" i="6" s="1"/>
  <c r="I634" i="6"/>
  <c r="J634" i="6" s="1"/>
  <c r="I4402" i="6"/>
  <c r="J4402" i="6" s="1"/>
  <c r="I2554" i="6"/>
  <c r="J2554" i="6" s="1"/>
  <c r="I2146" i="6"/>
  <c r="J2146" i="6" s="1"/>
  <c r="I1186" i="6"/>
  <c r="J1186" i="6" s="1"/>
  <c r="I4354" i="6"/>
  <c r="J4354" i="6" s="1"/>
  <c r="I2722" i="6"/>
  <c r="J2722" i="6" s="1"/>
  <c r="I7762" i="6"/>
  <c r="J7762" i="6" s="1"/>
  <c r="I7738" i="6"/>
  <c r="J7738" i="6" s="1"/>
  <c r="I5722" i="6"/>
  <c r="J5722" i="6" s="1"/>
  <c r="I5218" i="6"/>
  <c r="J5218" i="6" s="1"/>
  <c r="I1234" i="6"/>
  <c r="J1234" i="6" s="1"/>
  <c r="I5602" i="6"/>
  <c r="J5602" i="6" s="1"/>
  <c r="I514" i="6"/>
  <c r="J514" i="6" s="1"/>
  <c r="I4258" i="6"/>
  <c r="J4258" i="6" s="1"/>
  <c r="I5458" i="6"/>
  <c r="J5458" i="6" s="1"/>
  <c r="I1426" i="6"/>
  <c r="J1426" i="6" s="1"/>
  <c r="D8165" i="6"/>
  <c r="I610" i="6"/>
  <c r="J610" i="6" s="1"/>
  <c r="I2530" i="6"/>
  <c r="J2530" i="6" s="1"/>
  <c r="I7690" i="6"/>
  <c r="J7690" i="6" s="1"/>
  <c r="D2117" i="6"/>
  <c r="D3197" i="6"/>
  <c r="E3197" i="6" s="1" a="1"/>
  <c r="E3197" i="6" s="1"/>
  <c r="F3197" i="6" s="1"/>
  <c r="D7133" i="6"/>
  <c r="E7133" i="6" s="1" a="1"/>
  <c r="E7133" i="6" s="1"/>
  <c r="F7133" i="6" s="1"/>
  <c r="D6821" i="6"/>
  <c r="D6749" i="6"/>
  <c r="E6749" i="6" s="1" a="1"/>
  <c r="E6749" i="6" s="1"/>
  <c r="F6749" i="6" s="1"/>
  <c r="D5573" i="6"/>
  <c r="E5573" i="6" s="1" a="1"/>
  <c r="E5573" i="6" s="1"/>
  <c r="F5573" i="6" s="1"/>
  <c r="D2597" i="6"/>
  <c r="E2597" i="6" s="1" a="1"/>
  <c r="E2597" i="6" s="1"/>
  <c r="F2597" i="6" s="1"/>
  <c r="D605" i="6"/>
  <c r="E605" i="6" s="1" a="1"/>
  <c r="E605" i="6" s="1"/>
  <c r="F605" i="6" s="1"/>
  <c r="D6197" i="6"/>
  <c r="E6197" i="6" s="1" a="1"/>
  <c r="E6197" i="6" s="1"/>
  <c r="F6197" i="6" s="1"/>
  <c r="D533" i="6"/>
  <c r="E533" i="6" s="1" a="1"/>
  <c r="E533" i="6" s="1"/>
  <c r="F533" i="6" s="1"/>
  <c r="D6797" i="6"/>
  <c r="E6797" i="6" s="1" a="1"/>
  <c r="E6797" i="6" s="1"/>
  <c r="F6797" i="6" s="1"/>
  <c r="D2741" i="6"/>
  <c r="E2741" i="6" s="1" a="1"/>
  <c r="E2741" i="6" s="1"/>
  <c r="F2741" i="6" s="1"/>
  <c r="D4877" i="6"/>
  <c r="D3125" i="6"/>
  <c r="E3125" i="6" s="1" a="1"/>
  <c r="E3125" i="6" s="1"/>
  <c r="F3125" i="6" s="1"/>
  <c r="D4781" i="6"/>
  <c r="E4781" i="6" s="1" a="1"/>
  <c r="E4781" i="6" s="1"/>
  <c r="F4781" i="6" s="1"/>
  <c r="D293" i="6"/>
  <c r="E293" i="6" s="1" a="1"/>
  <c r="E293" i="6" s="1"/>
  <c r="F294" i="6" s="1"/>
  <c r="D3461" i="6"/>
  <c r="E3461" i="6" s="1" a="1"/>
  <c r="E3461" i="6" s="1"/>
  <c r="F3461" i="6" s="1"/>
  <c r="D5477" i="6"/>
  <c r="E5477" i="6" s="1" a="1"/>
  <c r="E5477" i="6" s="1"/>
  <c r="F5477" i="6" s="1"/>
  <c r="D1781" i="6"/>
  <c r="E1781" i="6" s="1" a="1"/>
  <c r="E1781" i="6" s="1"/>
  <c r="F1781" i="6" s="1"/>
  <c r="D7685" i="6"/>
  <c r="D6245" i="6"/>
  <c r="E6245" i="6" s="1" a="1"/>
  <c r="E6245" i="6" s="1"/>
  <c r="F6245" i="6" s="1"/>
  <c r="D2357" i="6"/>
  <c r="E2357" i="6" s="1" a="1"/>
  <c r="E2357" i="6" s="1"/>
  <c r="F2357" i="6" s="1"/>
  <c r="D1061" i="6"/>
  <c r="D5813" i="6"/>
  <c r="D2261" i="6"/>
  <c r="E2261" i="6" s="1" a="1"/>
  <c r="E2261" i="6" s="1"/>
  <c r="F2261" i="6" s="1"/>
  <c r="D77" i="6"/>
  <c r="D6221" i="6"/>
  <c r="E6221" i="6" s="1" a="1"/>
  <c r="E6221" i="6" s="1"/>
  <c r="F6221" i="6" s="1"/>
  <c r="D3053" i="6"/>
  <c r="E3053" i="6" s="1" a="1"/>
  <c r="E3053" i="6" s="1"/>
  <c r="F3053" i="6" s="1"/>
  <c r="D4997" i="6"/>
  <c r="D8117" i="6"/>
  <c r="E8117" i="6" s="1" a="1"/>
  <c r="E8117" i="6" s="1"/>
  <c r="F8117" i="6" s="1"/>
  <c r="D6701" i="6"/>
  <c r="E6701" i="6" s="1" a="1"/>
  <c r="E6701" i="6" s="1"/>
  <c r="F6701" i="6" s="1"/>
  <c r="D5501" i="6"/>
  <c r="E5501" i="6" s="1" a="1"/>
  <c r="E5501" i="6" s="1"/>
  <c r="F5501" i="6" s="1"/>
  <c r="D7445" i="6"/>
  <c r="D1901" i="6"/>
  <c r="E1901" i="6" s="1" a="1"/>
  <c r="E1901" i="6" s="1"/>
  <c r="F1901" i="6" s="1"/>
  <c r="D893" i="6"/>
  <c r="D7109" i="6"/>
  <c r="D7229" i="6"/>
  <c r="E7229" i="6" s="1" a="1"/>
  <c r="E7229" i="6" s="1"/>
  <c r="F7229" i="6" s="1"/>
  <c r="D7349" i="6"/>
  <c r="E7349" i="6" s="1" a="1"/>
  <c r="E7349" i="6" s="1"/>
  <c r="F7349" i="6" s="1"/>
  <c r="D1973" i="6"/>
  <c r="E1973" i="6" s="1" a="1"/>
  <c r="E1973" i="6" s="1"/>
  <c r="F1973" i="6" s="1"/>
  <c r="D5525" i="6"/>
  <c r="E5525" i="6" s="1" a="1"/>
  <c r="E5525" i="6" s="1"/>
  <c r="F5525" i="6" s="1"/>
  <c r="D845" i="6"/>
  <c r="D7925" i="6"/>
  <c r="D965" i="6"/>
  <c r="E965" i="6" s="1" a="1"/>
  <c r="E965" i="6" s="1"/>
  <c r="F965" i="6" s="1"/>
  <c r="D5045" i="6"/>
  <c r="E5045" i="6" s="1" a="1"/>
  <c r="E5045" i="6" s="1"/>
  <c r="F5045" i="6" s="1"/>
  <c r="D3149" i="6"/>
  <c r="E3149" i="6" s="1" a="1"/>
  <c r="E3149" i="6" s="1"/>
  <c r="F3149" i="6" s="1"/>
  <c r="D629" i="6"/>
  <c r="D5933" i="6"/>
  <c r="D2021" i="6"/>
  <c r="E2021" i="6" s="1" a="1"/>
  <c r="E2021" i="6" s="1"/>
  <c r="F2021" i="6" s="1"/>
  <c r="D6317" i="6"/>
  <c r="D6509" i="6"/>
  <c r="E6509" i="6" s="1" a="1"/>
  <c r="E6509" i="6" s="1"/>
  <c r="F6509" i="6" s="1"/>
  <c r="D1493" i="6"/>
  <c r="E1493" i="6" s="1" a="1"/>
  <c r="E1493" i="6" s="1"/>
  <c r="F1493" i="6" s="1"/>
  <c r="D1277" i="6"/>
  <c r="D6845" i="6"/>
  <c r="E6845" i="6" s="1" a="1"/>
  <c r="E6845" i="6" s="1"/>
  <c r="F6845" i="6" s="1"/>
  <c r="D5909" i="6"/>
  <c r="D317" i="6"/>
  <c r="D6125" i="6"/>
  <c r="D1733" i="6"/>
  <c r="D7061" i="6"/>
  <c r="E7061" i="6" s="1" a="1"/>
  <c r="E7061" i="6" s="1"/>
  <c r="F7061" i="6" s="1"/>
  <c r="D221" i="6"/>
  <c r="D2405" i="6"/>
  <c r="D2501" i="6"/>
  <c r="E2501" i="6" s="1" a="1"/>
  <c r="E2501" i="6" s="1"/>
  <c r="F2501" i="6" s="1"/>
  <c r="D485" i="6"/>
  <c r="D6149" i="6"/>
  <c r="D3317" i="6"/>
  <c r="E3317" i="6" s="1" a="1"/>
  <c r="E3317" i="6" s="1"/>
  <c r="F3318" i="6" s="1"/>
  <c r="D2045" i="6"/>
  <c r="E2045" i="6" s="1" a="1"/>
  <c r="E2045" i="6" s="1"/>
  <c r="F2045" i="6" s="1"/>
  <c r="D821" i="6"/>
  <c r="E821" i="6" s="1" a="1"/>
  <c r="E821" i="6" s="1"/>
  <c r="F821" i="6" s="1"/>
  <c r="D1805" i="6"/>
  <c r="D8285" i="6"/>
  <c r="D6677" i="6"/>
  <c r="E6677" i="6" s="1" a="1"/>
  <c r="E6677" i="6" s="1"/>
  <c r="F6677" i="6" s="1"/>
  <c r="D2237" i="6"/>
  <c r="E2237" i="6" s="1" a="1"/>
  <c r="E2237" i="6" s="1"/>
  <c r="F2237" i="6" s="1"/>
  <c r="D7517" i="6"/>
  <c r="D5861" i="6"/>
  <c r="E5861" i="6" s="1" a="1"/>
  <c r="E5861" i="6" s="1"/>
  <c r="F5861" i="6" s="1"/>
  <c r="D2453" i="6"/>
  <c r="D7733" i="6"/>
  <c r="E7733" i="6" s="1" a="1"/>
  <c r="E7733" i="6" s="1"/>
  <c r="F7733" i="6" s="1"/>
  <c r="D2381" i="6"/>
  <c r="E2381" i="6" s="1" a="1"/>
  <c r="E2381" i="6" s="1"/>
  <c r="F2381" i="6" s="1"/>
  <c r="D6413" i="6"/>
  <c r="E6413" i="6" s="1" a="1"/>
  <c r="E6413" i="6" s="1"/>
  <c r="F6413" i="6" s="1"/>
  <c r="D5981" i="6"/>
  <c r="D7877" i="6"/>
  <c r="E7877" i="6" s="1" a="1"/>
  <c r="E7877" i="6" s="1"/>
  <c r="F7877" i="6" s="1"/>
  <c r="D3341" i="6"/>
  <c r="D7277" i="6"/>
  <c r="E7277" i="6" s="1" a="1"/>
  <c r="E7277" i="6" s="1"/>
  <c r="F7277" i="6" s="1"/>
  <c r="D6725" i="6"/>
  <c r="E6725" i="6" s="1" a="1"/>
  <c r="E6725" i="6" s="1"/>
  <c r="F6725" i="6" s="1"/>
  <c r="D4901" i="6"/>
  <c r="E4901" i="6" s="1" a="1"/>
  <c r="E4901" i="6" s="1"/>
  <c r="F4901" i="6" s="1"/>
  <c r="D749" i="6"/>
  <c r="E749" i="6" s="1" a="1"/>
  <c r="E749" i="6" s="1"/>
  <c r="F749" i="6" s="1"/>
  <c r="D6629" i="6"/>
  <c r="D1589" i="6"/>
  <c r="E1589" i="6" s="1" a="1"/>
  <c r="E1589" i="6" s="1"/>
  <c r="F1589" i="6" s="1"/>
  <c r="D6917" i="6"/>
  <c r="E6917" i="6" s="1" a="1"/>
  <c r="E6917" i="6" s="1"/>
  <c r="F6917" i="6" s="1"/>
  <c r="D7493" i="6"/>
  <c r="E7493" i="6" s="1" a="1"/>
  <c r="E7493" i="6" s="1"/>
  <c r="F7493" i="6" s="1"/>
  <c r="D2909" i="6"/>
  <c r="E2909" i="6" s="1" a="1"/>
  <c r="E2909" i="6" s="1"/>
  <c r="F2909" i="6" s="1"/>
  <c r="D29" i="6"/>
  <c r="E29" i="6" s="1" a="1"/>
  <c r="E29" i="6" s="1"/>
  <c r="F29" i="6" s="1"/>
  <c r="D1469" i="6"/>
  <c r="AA13" i="2"/>
  <c r="AA14" i="2" s="1"/>
  <c r="AA15" i="2" s="1"/>
  <c r="AA16" i="2" s="1"/>
  <c r="I2770" i="6"/>
  <c r="J2770" i="6" s="1"/>
  <c r="I4690" i="6"/>
  <c r="J4690" i="6" s="1"/>
  <c r="I2506" i="6"/>
  <c r="J2506" i="6" s="1"/>
  <c r="I1138" i="6"/>
  <c r="J1138" i="6" s="1"/>
  <c r="I7642" i="6"/>
  <c r="J7642" i="6" s="1"/>
  <c r="I1114" i="6"/>
  <c r="J1114" i="6" s="1"/>
  <c r="I4498" i="6"/>
  <c r="J4498" i="6" s="1"/>
  <c r="I5170" i="6"/>
  <c r="J5170" i="6" s="1"/>
  <c r="I5794" i="6"/>
  <c r="J5794" i="6" s="1"/>
  <c r="I5554" i="6"/>
  <c r="J5554" i="6" s="1"/>
  <c r="I7714" i="6"/>
  <c r="J7714" i="6" s="1"/>
  <c r="I82" i="6"/>
  <c r="J82" i="6" s="1"/>
  <c r="I2914" i="6"/>
  <c r="J2914" i="6" s="1"/>
  <c r="I4666" i="6"/>
  <c r="J4666" i="6" s="1"/>
  <c r="I5626" i="6"/>
  <c r="J5626" i="6" s="1"/>
  <c r="I7978" i="6"/>
  <c r="J7978" i="6" s="1"/>
  <c r="D2935" i="6"/>
  <c r="D2934" i="6" s="1"/>
  <c r="D6055" i="6"/>
  <c r="D6054" i="6" s="1"/>
  <c r="D6053" i="6" s="1"/>
  <c r="E6053" i="6" s="1" a="1"/>
  <c r="E6053" i="6" s="1"/>
  <c r="F6053" i="6" s="1"/>
  <c r="D1831" i="6"/>
  <c r="D1830" i="6" s="1"/>
  <c r="D1829" i="6" s="1"/>
  <c r="E1829" i="6" s="1" a="1"/>
  <c r="E1829" i="6" s="1"/>
  <c r="F1829" i="6" s="1"/>
  <c r="D8191" i="6"/>
  <c r="D8190" i="6" s="1"/>
  <c r="D703" i="6"/>
  <c r="D702" i="6" s="1"/>
  <c r="D701" i="6" s="1"/>
  <c r="E701" i="6" s="1" a="1"/>
  <c r="E701" i="6" s="1"/>
  <c r="F701" i="6" s="1"/>
  <c r="D1567" i="6"/>
  <c r="D1566" i="6" s="1"/>
  <c r="D1879" i="6"/>
  <c r="D1878" i="6" s="1"/>
  <c r="D6367" i="6"/>
  <c r="D6366" i="6" s="1"/>
  <c r="D1015" i="6"/>
  <c r="D1014" i="6" s="1"/>
  <c r="D7375" i="6"/>
  <c r="D7374" i="6" s="1"/>
  <c r="D5215" i="6"/>
  <c r="D5214" i="6" s="1"/>
  <c r="D5213" i="6" s="1"/>
  <c r="E5213" i="6" s="1" a="1"/>
  <c r="E5213" i="6" s="1"/>
  <c r="F5213" i="6" s="1"/>
  <c r="D3895" i="6"/>
  <c r="D3894" i="6" s="1"/>
  <c r="D3893" i="6" s="1"/>
  <c r="E3893" i="6" s="1" a="1"/>
  <c r="E3893" i="6" s="1"/>
  <c r="F3893" i="6" s="1"/>
  <c r="D7663" i="6"/>
  <c r="D6295" i="6"/>
  <c r="D6294" i="6" s="1"/>
  <c r="D4639" i="6"/>
  <c r="D3271" i="6"/>
  <c r="D5311" i="6"/>
  <c r="D5310" i="6" s="1"/>
  <c r="D5309" i="6" s="1"/>
  <c r="D7591" i="6"/>
  <c r="D7590" i="6" s="1"/>
  <c r="D7589" i="6" s="1"/>
  <c r="E7589" i="6" s="1" a="1"/>
  <c r="E7589" i="6" s="1"/>
  <c r="F7589" i="6" s="1"/>
  <c r="D3103" i="6"/>
  <c r="D3102" i="6" s="1"/>
  <c r="D6655" i="6"/>
  <c r="D6654" i="6" s="1"/>
  <c r="D2191" i="6"/>
  <c r="D2190" i="6" s="1"/>
  <c r="D6103" i="6"/>
  <c r="D6102" i="6" s="1"/>
  <c r="D5431" i="6"/>
  <c r="D5430" i="6" s="1"/>
  <c r="D103" i="6"/>
  <c r="D102" i="6" s="1"/>
  <c r="D101" i="6" s="1"/>
  <c r="E101" i="6" s="1" a="1"/>
  <c r="E101" i="6" s="1"/>
  <c r="F101" i="6" s="1"/>
  <c r="D5959" i="6"/>
  <c r="D5958" i="6" s="1"/>
  <c r="D5957" i="6" s="1"/>
  <c r="E5957" i="6" s="1" a="1"/>
  <c r="E5957" i="6" s="1"/>
  <c r="F5957" i="6" s="1"/>
  <c r="D7543" i="6"/>
  <c r="D7542" i="6" s="1"/>
  <c r="D5383" i="6"/>
  <c r="D5382" i="6" s="1"/>
  <c r="D1399" i="6"/>
  <c r="D1398" i="6" s="1"/>
  <c r="D6991" i="6"/>
  <c r="D6990" i="6" s="1"/>
  <c r="D4543" i="6"/>
  <c r="D4542" i="6" s="1"/>
  <c r="D4541" i="6" s="1"/>
  <c r="E4541" i="6" s="1" a="1"/>
  <c r="E4541" i="6" s="1"/>
  <c r="F4541" i="6" s="1"/>
  <c r="D7327" i="6"/>
  <c r="D7326" i="6" s="1"/>
  <c r="D5119" i="6"/>
  <c r="D5118" i="6" s="1"/>
  <c r="D4447" i="6"/>
  <c r="D4446" i="6" s="1"/>
  <c r="D4063" i="6"/>
  <c r="D4062" i="6" s="1"/>
  <c r="D4061" i="6" s="1"/>
  <c r="E4061" i="6" s="1" a="1"/>
  <c r="E4061" i="6" s="1"/>
  <c r="F4061" i="6" s="1"/>
  <c r="D799" i="6"/>
  <c r="D798" i="6" s="1"/>
  <c r="D797" i="6" s="1"/>
  <c r="E797" i="6" s="1" a="1"/>
  <c r="E797" i="6" s="1"/>
  <c r="F797" i="6" s="1"/>
  <c r="D727" i="6"/>
  <c r="D726" i="6" s="1"/>
  <c r="D725" i="6" s="1"/>
  <c r="E725" i="6" s="1" a="1"/>
  <c r="E725" i="6" s="1"/>
  <c r="F725" i="6" s="1"/>
  <c r="D7399" i="6"/>
  <c r="D7398" i="6" s="1"/>
  <c r="D991" i="6"/>
  <c r="D990" i="6" s="1"/>
  <c r="D4663" i="6"/>
  <c r="D4662" i="6" s="1"/>
  <c r="D4661" i="6" s="1"/>
  <c r="E4661" i="6" s="1" a="1"/>
  <c r="E4661" i="6" s="1"/>
  <c r="F4661" i="6" s="1"/>
  <c r="D415" i="6"/>
  <c r="D414" i="6" s="1"/>
  <c r="D5335" i="6"/>
  <c r="D2719" i="6"/>
  <c r="D2718" i="6" s="1"/>
  <c r="D2717" i="6" s="1"/>
  <c r="E2717" i="6" s="1" a="1"/>
  <c r="E2717" i="6" s="1"/>
  <c r="F2717" i="6" s="1"/>
  <c r="D511" i="6"/>
  <c r="D3967" i="6"/>
  <c r="D3966" i="6" s="1"/>
  <c r="D3965" i="6" s="1"/>
  <c r="E3965" i="6" s="1" a="1"/>
  <c r="E3965" i="6" s="1"/>
  <c r="F3965" i="6" s="1"/>
  <c r="D2887" i="6"/>
  <c r="D2886" i="6" s="1"/>
  <c r="D2885" i="6" s="1"/>
  <c r="E2885" i="6" s="1" a="1"/>
  <c r="E2885" i="6" s="1"/>
  <c r="F2885" i="6" s="1"/>
  <c r="D1231" i="6"/>
  <c r="D1230" i="6" s="1"/>
  <c r="D1229" i="6" s="1"/>
  <c r="E1229" i="6" s="1" a="1"/>
  <c r="E1229" i="6" s="1"/>
  <c r="F1229" i="6" s="1"/>
  <c r="D3847" i="6"/>
  <c r="D3846" i="6" s="1"/>
  <c r="D3845" i="6" s="1"/>
  <c r="E3845" i="6" s="1" a="1"/>
  <c r="E3845" i="6" s="1"/>
  <c r="F3845" i="6" s="1"/>
  <c r="D6895" i="6"/>
  <c r="D6894" i="6" s="1"/>
  <c r="D6007" i="6"/>
  <c r="D6006" i="6" s="1"/>
  <c r="D4495" i="6"/>
  <c r="D2143" i="6"/>
  <c r="D2142" i="6" s="1"/>
  <c r="D175" i="6"/>
  <c r="D174" i="6" s="1"/>
  <c r="D7567" i="6"/>
  <c r="D7566" i="6" s="1"/>
  <c r="D4591" i="6"/>
  <c r="D4590" i="6" s="1"/>
  <c r="D4589" i="6" s="1"/>
  <c r="E4589" i="6" s="1" a="1"/>
  <c r="E4589" i="6" s="1"/>
  <c r="F4589" i="6" s="1"/>
  <c r="D3247" i="6"/>
  <c r="D3246" i="6" s="1"/>
  <c r="D55" i="6"/>
  <c r="D54" i="6" s="1"/>
  <c r="D53" i="6" s="1"/>
  <c r="D127" i="6"/>
  <c r="D126" i="6" s="1"/>
  <c r="D6559" i="6"/>
  <c r="D6558" i="6" s="1"/>
  <c r="D5455" i="6"/>
  <c r="D5454" i="6" s="1"/>
  <c r="D5453" i="6" s="1"/>
  <c r="E5453" i="6" s="1" a="1"/>
  <c r="E5453" i="6" s="1"/>
  <c r="F5453" i="6" s="1"/>
  <c r="D1183" i="6"/>
  <c r="D1182" i="6" s="1"/>
  <c r="D1181" i="6" s="1"/>
  <c r="E1181" i="6" s="1" a="1"/>
  <c r="E1181" i="6" s="1"/>
  <c r="F1181" i="6" s="1"/>
  <c r="D4255" i="6"/>
  <c r="D4254" i="6" s="1"/>
  <c r="D4253" i="6" s="1"/>
  <c r="E4253" i="6" s="1" a="1"/>
  <c r="E4253" i="6" s="1"/>
  <c r="F4253" i="6" s="1"/>
  <c r="D8047" i="6"/>
  <c r="D8046" i="6" s="1"/>
  <c r="D8045" i="6" s="1"/>
  <c r="E8045" i="6" s="1" a="1"/>
  <c r="E8045" i="6" s="1"/>
  <c r="F8045" i="6" s="1"/>
  <c r="D6583" i="6"/>
  <c r="D6582" i="6" s="1"/>
  <c r="D5407" i="6"/>
  <c r="D5406" i="6" s="1"/>
  <c r="D5405" i="6" s="1"/>
  <c r="E5405" i="6" s="1" a="1"/>
  <c r="E5405" i="6" s="1"/>
  <c r="F5405" i="6" s="1"/>
  <c r="D3007" i="6"/>
  <c r="D3006" i="6" s="1"/>
  <c r="D3005" i="6" s="1"/>
  <c r="E3005" i="6" s="1" a="1"/>
  <c r="E3005" i="6" s="1"/>
  <c r="F3005" i="6" s="1"/>
  <c r="D1687" i="6"/>
  <c r="D1686" i="6" s="1"/>
  <c r="D1111" i="6"/>
  <c r="D1110" i="6" s="1"/>
  <c r="D7087" i="6"/>
  <c r="D7086" i="6" s="1"/>
  <c r="D5359" i="6"/>
  <c r="D5358" i="6" s="1"/>
  <c r="D5357" i="6" s="1"/>
  <c r="D4831" i="6"/>
  <c r="D4830" i="6" s="1"/>
  <c r="D4829" i="6" s="1"/>
  <c r="E4829" i="6" s="1" a="1"/>
  <c r="E4829" i="6" s="1"/>
  <c r="F4829" i="6" s="1"/>
  <c r="D2551" i="6"/>
  <c r="D2550" i="6" s="1"/>
  <c r="D367" i="6"/>
  <c r="D366" i="6" s="1"/>
  <c r="D3391" i="6"/>
  <c r="D3390" i="6" s="1"/>
  <c r="D3389" i="6" s="1"/>
  <c r="E3389" i="6" s="1" a="1"/>
  <c r="E3389" i="6" s="1"/>
  <c r="F3389" i="6" s="1"/>
  <c r="D2095" i="6"/>
  <c r="D2094" i="6" s="1"/>
  <c r="D1375" i="6"/>
  <c r="D1374" i="6" s="1"/>
  <c r="D1373" i="6" s="1"/>
  <c r="E1373" i="6" s="1" a="1"/>
  <c r="E1373" i="6" s="1"/>
  <c r="F1373" i="6" s="1"/>
  <c r="I298" i="6"/>
  <c r="J298" i="6" s="1"/>
  <c r="D7855" i="6"/>
  <c r="D7854" i="6" s="1"/>
  <c r="D7853" i="6" s="1"/>
  <c r="E7853" i="6" s="1" a="1"/>
  <c r="E7853" i="6" s="1"/>
  <c r="F7853" i="6" s="1"/>
  <c r="D5647" i="6"/>
  <c r="D5646" i="6" s="1"/>
  <c r="D5645" i="6" s="1"/>
  <c r="E5645" i="6" s="1" a="1"/>
  <c r="E5645" i="6" s="1"/>
  <c r="F5645" i="6" s="1"/>
  <c r="D4111" i="6"/>
  <c r="D4110" i="6" s="1"/>
  <c r="D4109" i="6" s="1"/>
  <c r="E4109" i="6" s="1" a="1"/>
  <c r="E4109" i="6" s="1"/>
  <c r="F4109" i="6" s="1"/>
  <c r="D4207" i="6"/>
  <c r="D4206" i="6" s="1"/>
  <c r="D4205" i="6" s="1"/>
  <c r="E4205" i="6" s="1" a="1"/>
  <c r="E4205" i="6" s="1"/>
  <c r="F4205" i="6" s="1"/>
  <c r="D5095" i="6"/>
  <c r="D5094" i="6" s="1"/>
  <c r="D5093" i="6" s="1"/>
  <c r="D3703" i="6"/>
  <c r="D3702" i="6" s="1"/>
  <c r="D3701" i="6" s="1"/>
  <c r="E3701" i="6" s="1" a="1"/>
  <c r="E3701" i="6" s="1"/>
  <c r="F3701" i="6" s="1"/>
  <c r="D775" i="6"/>
  <c r="D774" i="6" s="1"/>
  <c r="D773" i="6" s="1"/>
  <c r="E773" i="6" s="1" a="1"/>
  <c r="E773" i="6" s="1"/>
  <c r="F773" i="6" s="1"/>
  <c r="D8359" i="6"/>
  <c r="D8358" i="6" s="1"/>
  <c r="D7015" i="6"/>
  <c r="D7014" i="6" s="1"/>
  <c r="D5551" i="6"/>
  <c r="D5550" i="6" s="1"/>
  <c r="D3775" i="6"/>
  <c r="D3774" i="6" s="1"/>
  <c r="D3773" i="6" s="1"/>
  <c r="E3773" i="6" s="1" a="1"/>
  <c r="E3773" i="6" s="1"/>
  <c r="F3773" i="6" s="1"/>
  <c r="D3295" i="6"/>
  <c r="D3294" i="6" s="1"/>
  <c r="D3293" i="6" s="1"/>
  <c r="D8143" i="6"/>
  <c r="D8142" i="6" s="1"/>
  <c r="D3175" i="6"/>
  <c r="D3174" i="6" s="1"/>
  <c r="D3173" i="6" s="1"/>
  <c r="E3173" i="6" s="1" a="1"/>
  <c r="E3173" i="6" s="1"/>
  <c r="F3173" i="6" s="1"/>
  <c r="D5191" i="6"/>
  <c r="D5190" i="6" s="1"/>
  <c r="D5189" i="6" s="1"/>
  <c r="E5189" i="6" s="1" a="1"/>
  <c r="E5189" i="6" s="1"/>
  <c r="F5189" i="6" s="1"/>
  <c r="D679" i="6"/>
  <c r="D678" i="6" s="1"/>
  <c r="D677" i="6" s="1"/>
  <c r="E677" i="6" s="1" a="1"/>
  <c r="E677" i="6" s="1"/>
  <c r="F677" i="6" s="1"/>
  <c r="D3535" i="6"/>
  <c r="D3534" i="6" s="1"/>
  <c r="D3533" i="6" s="1"/>
  <c r="E3533" i="6" s="1" a="1"/>
  <c r="E3533" i="6" s="1"/>
  <c r="F3533" i="6" s="1"/>
  <c r="D8215" i="6"/>
  <c r="D8214" i="6" s="1"/>
  <c r="D8213" i="6" s="1"/>
  <c r="E8213" i="6" s="1" a="1"/>
  <c r="E8213" i="6" s="1"/>
  <c r="F8213" i="6" s="1"/>
  <c r="D3679" i="6"/>
  <c r="D3678" i="6" s="1"/>
  <c r="D3677" i="6" s="1"/>
  <c r="E3677" i="6" s="1" a="1"/>
  <c r="E3677" i="6" s="1"/>
  <c r="F3677" i="6" s="1"/>
  <c r="D3991" i="6"/>
  <c r="D7039" i="6"/>
  <c r="D7038" i="6" s="1"/>
  <c r="D7423" i="6"/>
  <c r="D7422" i="6" s="1"/>
  <c r="D4039" i="6"/>
  <c r="D4038" i="6" s="1"/>
  <c r="D1711" i="6"/>
  <c r="D1710" i="6" s="1"/>
  <c r="D1351" i="6"/>
  <c r="D1350" i="6" s="1"/>
  <c r="D1349" i="6" s="1"/>
  <c r="E1349" i="6" s="1" a="1"/>
  <c r="E1349" i="6" s="1"/>
  <c r="F1349" i="6" s="1"/>
  <c r="D7303" i="6"/>
  <c r="D7302" i="6" s="1"/>
  <c r="D5071" i="6"/>
  <c r="D5070" i="6" s="1"/>
  <c r="D2815" i="6"/>
  <c r="D2814" i="6" s="1"/>
  <c r="D1423" i="6"/>
  <c r="D1422" i="6" s="1"/>
  <c r="D655" i="6"/>
  <c r="D654" i="6" s="1"/>
  <c r="E7" i="6"/>
  <c r="D8407" i="6"/>
  <c r="D8406" i="6" s="1"/>
  <c r="D7159" i="6"/>
  <c r="D5791" i="6"/>
  <c r="D5790" i="6" s="1"/>
  <c r="D3367" i="6"/>
  <c r="D3366" i="6" s="1"/>
  <c r="D1999" i="6"/>
  <c r="D1998" i="6" s="1"/>
  <c r="D1327" i="6"/>
  <c r="D1326" i="6" s="1"/>
  <c r="D2311" i="6"/>
  <c r="D2310" i="6" s="1"/>
  <c r="D6871" i="6"/>
  <c r="D6870" i="6" s="1"/>
  <c r="D5887" i="6"/>
  <c r="D5886" i="6" s="1"/>
  <c r="D151" i="6"/>
  <c r="D150" i="6" s="1"/>
  <c r="D8239" i="6"/>
  <c r="D8238" i="6" s="1"/>
  <c r="D6775" i="6"/>
  <c r="D6774" i="6" s="1"/>
  <c r="D5623" i="6"/>
  <c r="D5622" i="6" s="1"/>
  <c r="D3223" i="6"/>
  <c r="D3222" i="6" s="1"/>
  <c r="D1855" i="6"/>
  <c r="D1854" i="6" s="1"/>
  <c r="D1853" i="6" s="1"/>
  <c r="E1853" i="6" s="1" a="1"/>
  <c r="E1853" i="6" s="1"/>
  <c r="F1853" i="6" s="1"/>
  <c r="D7615" i="6"/>
  <c r="D7614" i="6" s="1"/>
  <c r="D3823" i="6"/>
  <c r="D3822" i="6" s="1"/>
  <c r="D3821" i="6" s="1"/>
  <c r="E3821" i="6" s="1" a="1"/>
  <c r="E3821" i="6" s="1"/>
  <c r="F3821" i="6" s="1"/>
  <c r="D4735" i="6"/>
  <c r="D4734" i="6" s="1"/>
  <c r="D4733" i="6" s="1"/>
  <c r="E4733" i="6" s="1" a="1"/>
  <c r="E4733" i="6" s="1"/>
  <c r="F4733" i="6" s="1"/>
  <c r="D4231" i="6"/>
  <c r="D4230" i="6" s="1"/>
  <c r="D4229" i="6" s="1"/>
  <c r="E4229" i="6" s="1" a="1"/>
  <c r="E4229" i="6" s="1"/>
  <c r="F4229" i="6" s="1"/>
  <c r="D2167" i="6"/>
  <c r="D2166" i="6" s="1"/>
  <c r="D8311" i="6"/>
  <c r="D8310" i="6" s="1"/>
  <c r="D8309" i="6" s="1"/>
  <c r="D1639" i="6"/>
  <c r="D1638" i="6" s="1"/>
  <c r="D8263" i="6"/>
  <c r="D8262" i="6" s="1"/>
  <c r="D6463" i="6"/>
  <c r="D6462" i="6" s="1"/>
  <c r="D4855" i="6"/>
  <c r="D4854" i="6" s="1"/>
  <c r="D2959" i="6"/>
  <c r="D2958" i="6" s="1"/>
  <c r="D2957" i="6" s="1"/>
  <c r="D2071" i="6"/>
  <c r="D2070" i="6" s="1"/>
  <c r="D1039" i="6"/>
  <c r="D1038" i="6" s="1"/>
  <c r="D6391" i="6"/>
  <c r="D6390" i="6" s="1"/>
  <c r="D6389" i="6" s="1"/>
  <c r="E6389" i="6" s="1" a="1"/>
  <c r="E6389" i="6" s="1"/>
  <c r="F6389" i="6" s="1"/>
  <c r="D8023" i="6"/>
  <c r="D8022" i="6" s="1"/>
  <c r="D8021" i="6" s="1"/>
  <c r="E8021" i="6" s="1" a="1"/>
  <c r="E8021" i="6" s="1"/>
  <c r="F8021" i="6" s="1"/>
  <c r="D6607" i="6"/>
  <c r="D6606" i="6" s="1"/>
  <c r="D5287" i="6"/>
  <c r="D5286" i="6" s="1"/>
  <c r="D5285" i="6" s="1"/>
  <c r="E5285" i="6" s="1" a="1"/>
  <c r="E5285" i="6" s="1"/>
  <c r="F5285" i="6" s="1"/>
  <c r="D3487" i="6"/>
  <c r="D3486" i="6" s="1"/>
  <c r="D3485" i="6" s="1"/>
  <c r="E3485" i="6" s="1" a="1"/>
  <c r="E3485" i="6" s="1"/>
  <c r="F3485" i="6" s="1"/>
  <c r="D391" i="6"/>
  <c r="D390" i="6" s="1"/>
  <c r="D7831" i="6"/>
  <c r="D7830" i="6" s="1"/>
  <c r="D6535" i="6"/>
  <c r="D6534" i="6" s="1"/>
  <c r="D4303" i="6"/>
  <c r="D4302" i="6" s="1"/>
  <c r="D4301" i="6" s="1"/>
  <c r="E4301" i="6" s="1" a="1"/>
  <c r="E4301" i="6" s="1"/>
  <c r="F4301" i="6" s="1"/>
  <c r="D3559" i="6"/>
  <c r="D3558" i="6" s="1"/>
  <c r="D3557" i="6" s="1"/>
  <c r="E3557" i="6" s="1" a="1"/>
  <c r="E3557" i="6" s="1"/>
  <c r="F3557" i="6" s="1"/>
  <c r="D2287" i="6"/>
  <c r="D2286" i="6" s="1"/>
  <c r="D271" i="6"/>
  <c r="D270" i="6" s="1"/>
  <c r="D269" i="6" s="1"/>
  <c r="E269" i="6" s="1" a="1"/>
  <c r="E269" i="6" s="1"/>
  <c r="F269" i="6" s="1"/>
  <c r="D8335" i="6"/>
  <c r="D8334" i="6" s="1"/>
  <c r="D7255" i="6"/>
  <c r="D7254" i="6" s="1"/>
  <c r="D4975" i="6"/>
  <c r="D4974" i="6" s="1"/>
  <c r="D2791" i="6"/>
  <c r="D2790" i="6" s="1"/>
  <c r="D2789" i="6" s="1"/>
  <c r="E2789" i="6" s="1" a="1"/>
  <c r="E2789" i="6" s="1"/>
  <c r="F2789" i="6" s="1"/>
  <c r="D3079" i="6"/>
  <c r="D3078" i="6" s="1"/>
  <c r="D559" i="6"/>
  <c r="D558" i="6" s="1"/>
  <c r="D557" i="6" s="1"/>
  <c r="E557" i="6" s="1" a="1"/>
  <c r="E557" i="6" s="1"/>
  <c r="F557" i="6" s="1"/>
  <c r="D343" i="6"/>
  <c r="D342" i="6" s="1"/>
  <c r="D7207" i="6"/>
  <c r="D7206" i="6" s="1"/>
  <c r="D5599" i="6"/>
  <c r="D5598" i="6" s="1"/>
  <c r="D4015" i="6"/>
  <c r="D4014" i="6" s="1"/>
  <c r="D4013" i="6" s="1"/>
  <c r="E4013" i="6" s="1" a="1"/>
  <c r="E4013" i="6" s="1"/>
  <c r="F4013" i="6" s="1"/>
  <c r="D1447" i="6"/>
  <c r="D1446" i="6" s="1"/>
  <c r="D871" i="6"/>
  <c r="D870" i="6" s="1"/>
  <c r="D8095" i="6"/>
  <c r="D8094" i="6" s="1"/>
  <c r="D8093" i="6" s="1"/>
  <c r="E8093" i="6" s="1" a="1"/>
  <c r="E8093" i="6" s="1"/>
  <c r="F8093" i="6" s="1"/>
  <c r="D6943" i="6"/>
  <c r="D6942" i="6" s="1"/>
  <c r="D4711" i="6"/>
  <c r="D4710" i="6" s="1"/>
  <c r="D4709" i="6" s="1"/>
  <c r="E4709" i="6" s="1" a="1"/>
  <c r="E4709" i="6" s="1"/>
  <c r="F4709" i="6" s="1"/>
  <c r="D2647" i="6"/>
  <c r="D2646" i="6" s="1"/>
  <c r="D2645" i="6" s="1"/>
  <c r="E2645" i="6" s="1" a="1"/>
  <c r="E2645" i="6" s="1"/>
  <c r="F2645" i="6" s="1"/>
  <c r="D2527" i="6"/>
  <c r="D2526" i="6" s="1"/>
  <c r="D2525" i="6" s="1"/>
  <c r="E2525" i="6" s="1" a="1"/>
  <c r="E2525" i="6" s="1"/>
  <c r="F2525" i="6" s="1"/>
  <c r="D439" i="6"/>
  <c r="D438" i="6" s="1"/>
  <c r="D7759" i="6"/>
  <c r="D7758" i="6" s="1"/>
  <c r="D1927" i="6"/>
  <c r="D1926" i="6" s="1"/>
  <c r="D2839" i="6"/>
  <c r="D2838" i="6" s="1"/>
  <c r="D7999" i="6"/>
  <c r="D7998" i="6" s="1"/>
  <c r="D2575" i="6"/>
  <c r="D2574" i="6" s="1"/>
  <c r="D1951" i="6"/>
  <c r="D1950" i="6" s="1"/>
  <c r="D7183" i="6"/>
  <c r="D7182" i="6" s="1"/>
  <c r="D3511" i="6"/>
  <c r="D3510" i="6" s="1"/>
  <c r="D3509" i="6" s="1"/>
  <c r="E3509" i="6" s="1" a="1"/>
  <c r="E3509" i="6" s="1"/>
  <c r="F3509" i="6" s="1"/>
  <c r="D1135" i="6"/>
  <c r="D1134" i="6" s="1"/>
  <c r="D1133" i="6" s="1"/>
  <c r="E1133" i="6" s="1" a="1"/>
  <c r="E1133" i="6" s="1"/>
  <c r="F1133" i="6" s="1"/>
  <c r="D7471" i="6"/>
  <c r="D6031" i="6"/>
  <c r="D6030" i="6" s="1"/>
  <c r="D5023" i="6"/>
  <c r="D3727" i="6"/>
  <c r="D3726" i="6" s="1"/>
  <c r="D2335" i="6"/>
  <c r="D463" i="6"/>
  <c r="D5839" i="6"/>
  <c r="D5838" i="6" s="1"/>
  <c r="D6439" i="6"/>
  <c r="D6438" i="6" s="1"/>
  <c r="D6437" i="6" s="1"/>
  <c r="E6437" i="6" s="1" a="1"/>
  <c r="E6437" i="6" s="1"/>
  <c r="F6437" i="6" s="1"/>
  <c r="D5239" i="6"/>
  <c r="D5238" i="6" s="1"/>
  <c r="D5237" i="6" s="1"/>
  <c r="E5237" i="6" s="1" a="1"/>
  <c r="E5237" i="6" s="1"/>
  <c r="F5237" i="6" s="1"/>
  <c r="D2863" i="6"/>
  <c r="D2862" i="6" s="1"/>
  <c r="D1663" i="6"/>
  <c r="D1662" i="6" s="1"/>
  <c r="D1087" i="6"/>
  <c r="D1086" i="6" s="1"/>
  <c r="D7807" i="6"/>
  <c r="D7806" i="6" s="1"/>
  <c r="D6343" i="6"/>
  <c r="D6342" i="6" s="1"/>
  <c r="D4399" i="6"/>
  <c r="D4398" i="6" s="1"/>
  <c r="D4397" i="6" s="1"/>
  <c r="E4397" i="6" s="1" a="1"/>
  <c r="E4397" i="6" s="1"/>
  <c r="F4397" i="6" s="1"/>
  <c r="D2623" i="6"/>
  <c r="D2622" i="6" s="1"/>
  <c r="D1759" i="6"/>
  <c r="D1758" i="6" s="1"/>
  <c r="D919" i="6"/>
  <c r="D918" i="6" s="1"/>
  <c r="I5530" i="6"/>
  <c r="J5530" i="6" s="1"/>
  <c r="I2842" i="6"/>
  <c r="J2842" i="6" s="1"/>
  <c r="I9" i="5"/>
  <c r="I4738" i="6"/>
  <c r="J4738" i="6" s="1"/>
  <c r="I7618" i="6"/>
  <c r="J7618" i="6" s="1"/>
  <c r="I4426" i="6"/>
  <c r="J4426" i="6" s="1"/>
  <c r="I7666" i="6"/>
  <c r="J7666" i="6" s="1"/>
  <c r="I4714" i="6"/>
  <c r="J4714" i="6" s="1"/>
  <c r="I5482" i="6"/>
  <c r="J5482" i="6" s="1"/>
  <c r="I5578" i="6"/>
  <c r="J5578" i="6" s="1"/>
  <c r="I6946" i="6"/>
  <c r="J6946" i="6" s="1"/>
  <c r="G13" i="5"/>
  <c r="H13" i="5" s="1"/>
  <c r="D13" i="5"/>
  <c r="I6922" i="6"/>
  <c r="J6922" i="6" s="1"/>
  <c r="I2866" i="6"/>
  <c r="J2866" i="6" s="1"/>
  <c r="I6658" i="6"/>
  <c r="J6658" i="6" s="1"/>
  <c r="I6370" i="6"/>
  <c r="J6370" i="6" s="1"/>
  <c r="I4282" i="6"/>
  <c r="J4282" i="6" s="1"/>
  <c r="B37" i="6"/>
  <c r="H37" i="6" s="1" a="1"/>
  <c r="H37" i="6" s="1"/>
  <c r="I37" i="6" s="1"/>
  <c r="J37" i="6" s="1"/>
  <c r="B13" i="6"/>
  <c r="H13" i="6" s="1"/>
  <c r="B39" i="5"/>
  <c r="D39" i="5" s="1"/>
  <c r="I4570" i="6"/>
  <c r="J4570" i="6" s="1"/>
  <c r="I2674" i="6"/>
  <c r="J2674" i="6" s="1"/>
  <c r="B61" i="6"/>
  <c r="H61" i="6" s="1" a="1"/>
  <c r="H61" i="6" s="1"/>
  <c r="I946" i="6"/>
  <c r="J946" i="6" s="1"/>
  <c r="I4618" i="6"/>
  <c r="J4618" i="6" s="1"/>
  <c r="E13" i="5"/>
  <c r="F13" i="5" s="1"/>
  <c r="I562" i="6"/>
  <c r="J562" i="6" s="1"/>
  <c r="E3439" i="6" a="1"/>
  <c r="E3439" i="6" s="1"/>
  <c r="E4879" i="6" a="1"/>
  <c r="E4879" i="6" s="1"/>
  <c r="F4879" i="6" s="1"/>
  <c r="E199" i="6" a="1"/>
  <c r="E199" i="6" s="1"/>
  <c r="F199" i="6" s="1"/>
  <c r="E6487" i="6" a="1"/>
  <c r="E6487" i="6" s="1"/>
  <c r="E2479" i="6" a="1"/>
  <c r="E2479" i="6" s="1"/>
  <c r="E6727" i="6" a="1"/>
  <c r="E6727" i="6" s="1"/>
  <c r="F6727" i="6" s="1"/>
  <c r="E8167" i="6" a="1"/>
  <c r="E8167" i="6" s="1"/>
  <c r="F8167" i="6" s="1"/>
  <c r="E7639" i="6" a="1"/>
  <c r="E7639" i="6" s="1"/>
  <c r="C8385" i="6"/>
  <c r="D8384" i="6" s="1"/>
  <c r="C8313" i="6"/>
  <c r="D8312" i="6" s="1"/>
  <c r="C8265" i="6"/>
  <c r="D8264" i="6" s="1"/>
  <c r="C8169" i="6"/>
  <c r="C8073" i="6"/>
  <c r="C8337" i="6"/>
  <c r="C8193" i="6"/>
  <c r="D8192" i="6" s="1"/>
  <c r="C8097" i="6"/>
  <c r="D8096" i="6" s="1"/>
  <c r="C8001" i="6"/>
  <c r="D8000" i="6" s="1"/>
  <c r="C8409" i="6"/>
  <c r="D8408" i="6" s="1"/>
  <c r="C8289" i="6"/>
  <c r="C8241" i="6"/>
  <c r="C8145" i="6"/>
  <c r="D8144" i="6" s="1"/>
  <c r="C8049" i="6"/>
  <c r="D8048" i="6" s="1"/>
  <c r="C8025" i="6"/>
  <c r="D8024" i="6" s="1"/>
  <c r="C7857" i="6"/>
  <c r="C7809" i="6"/>
  <c r="C7785" i="6"/>
  <c r="C7761" i="6"/>
  <c r="C7641" i="6"/>
  <c r="D7640" i="6" s="1"/>
  <c r="C7473" i="6"/>
  <c r="C8121" i="6"/>
  <c r="C7977" i="6"/>
  <c r="C7953" i="6"/>
  <c r="D7952" i="6" s="1"/>
  <c r="C7713" i="6"/>
  <c r="D7712" i="6" s="1"/>
  <c r="C7665" i="6"/>
  <c r="C7617" i="6"/>
  <c r="C7593" i="6"/>
  <c r="D7592" i="6" s="1"/>
  <c r="C8361" i="6"/>
  <c r="D8360" i="6" s="1"/>
  <c r="C7905" i="6"/>
  <c r="C7737" i="6"/>
  <c r="D7736" i="6" s="1"/>
  <c r="C7689" i="6"/>
  <c r="C7569" i="6"/>
  <c r="C7401" i="6"/>
  <c r="C7881" i="6"/>
  <c r="D7880" i="6" s="1"/>
  <c r="C7449" i="6"/>
  <c r="D7448" i="6" s="1"/>
  <c r="C6945" i="6"/>
  <c r="D6944" i="6" s="1"/>
  <c r="C6849" i="6"/>
  <c r="C7929" i="6"/>
  <c r="C7545" i="6"/>
  <c r="D7544" i="6" s="1"/>
  <c r="C7353" i="6"/>
  <c r="C7305" i="6"/>
  <c r="C7257" i="6"/>
  <c r="C7209" i="6"/>
  <c r="D7208" i="6" s="1"/>
  <c r="C7161" i="6"/>
  <c r="D7160" i="6" s="1"/>
  <c r="C7113" i="6"/>
  <c r="D7112" i="6" s="1"/>
  <c r="C7065" i="6"/>
  <c r="D7064" i="6" s="1"/>
  <c r="C7017" i="6"/>
  <c r="C6969" i="6"/>
  <c r="D6968" i="6" s="1"/>
  <c r="C6921" i="6"/>
  <c r="C8217" i="6"/>
  <c r="D8216" i="6" s="1"/>
  <c r="C7833" i="6"/>
  <c r="D7832" i="6" s="1"/>
  <c r="C7497" i="6"/>
  <c r="D7496" i="6" s="1"/>
  <c r="C7425" i="6"/>
  <c r="C7377" i="6"/>
  <c r="D7376" i="6" s="1"/>
  <c r="C7329" i="6"/>
  <c r="C7281" i="6"/>
  <c r="C7233" i="6"/>
  <c r="D7232" i="6" s="1"/>
  <c r="C7185" i="6"/>
  <c r="C7137" i="6"/>
  <c r="C7089" i="6"/>
  <c r="C7041" i="6"/>
  <c r="C6993" i="6"/>
  <c r="C6873" i="6"/>
  <c r="C6801" i="6"/>
  <c r="C6753" i="6"/>
  <c r="C6657" i="6"/>
  <c r="C6537" i="6"/>
  <c r="D6536" i="6" s="1"/>
  <c r="C7521" i="6"/>
  <c r="C6897" i="6"/>
  <c r="C6825" i="6"/>
  <c r="C6729" i="6"/>
  <c r="C6633" i="6"/>
  <c r="C6489" i="6"/>
  <c r="D6488" i="6" s="1"/>
  <c r="C6465" i="6"/>
  <c r="D6464" i="6" s="1"/>
  <c r="C6777" i="6"/>
  <c r="C6681" i="6"/>
  <c r="D6680" i="6" s="1"/>
  <c r="C6585" i="6"/>
  <c r="C6561" i="6"/>
  <c r="C6513" i="6"/>
  <c r="C6417" i="6"/>
  <c r="D6416" i="6" s="1"/>
  <c r="C6369" i="6"/>
  <c r="D6368" i="6" s="1"/>
  <c r="C6609" i="6"/>
  <c r="C6393" i="6"/>
  <c r="C6441" i="6"/>
  <c r="D6440" i="6" s="1"/>
  <c r="C6705" i="6"/>
  <c r="D6704" i="6" s="1"/>
  <c r="C6321" i="6"/>
  <c r="C6297" i="6"/>
  <c r="C6057" i="6"/>
  <c r="C6249" i="6"/>
  <c r="D6248" i="6" s="1"/>
  <c r="C6201" i="6"/>
  <c r="D6200" i="6" s="1"/>
  <c r="C6153" i="6"/>
  <c r="D6152" i="6" s="1"/>
  <c r="C6105" i="6"/>
  <c r="C6345" i="6"/>
  <c r="C6273" i="6"/>
  <c r="C6225" i="6"/>
  <c r="C6177" i="6"/>
  <c r="C6129" i="6"/>
  <c r="D6128" i="6" s="1"/>
  <c r="C6081" i="6"/>
  <c r="D6080" i="6" s="1"/>
  <c r="C6009" i="6"/>
  <c r="C6033" i="6"/>
  <c r="D6032" i="6" s="1"/>
  <c r="C5961" i="6"/>
  <c r="D5960" i="6" s="1"/>
  <c r="C5913" i="6"/>
  <c r="C5721" i="6"/>
  <c r="C5433" i="6"/>
  <c r="C5385" i="6"/>
  <c r="D5384" i="6" s="1"/>
  <c r="C5889" i="6"/>
  <c r="D5888" i="6" s="1"/>
  <c r="C5793" i="6"/>
  <c r="D5792" i="6" s="1"/>
  <c r="C5697" i="6"/>
  <c r="C5577" i="6"/>
  <c r="D5576" i="6" s="1"/>
  <c r="C5529" i="6"/>
  <c r="D5528" i="6" s="1"/>
  <c r="C5481" i="6"/>
  <c r="C5337" i="6"/>
  <c r="C5289" i="6"/>
  <c r="C5985" i="6"/>
  <c r="D5984" i="6" s="1"/>
  <c r="C5937" i="6"/>
  <c r="D5936" i="6" s="1"/>
  <c r="C5865" i="6"/>
  <c r="C5817" i="6"/>
  <c r="C5769" i="6"/>
  <c r="C5673" i="6"/>
  <c r="C5649" i="6"/>
  <c r="D5648" i="6" s="1"/>
  <c r="C5409" i="6"/>
  <c r="C5841" i="6"/>
  <c r="D5840" i="6" s="1"/>
  <c r="C5745" i="6"/>
  <c r="D5744" i="6" s="1"/>
  <c r="C5625" i="6"/>
  <c r="D5624" i="6" s="1"/>
  <c r="C5601" i="6"/>
  <c r="C5553" i="6"/>
  <c r="C5505" i="6"/>
  <c r="C5457" i="6"/>
  <c r="C5361" i="6"/>
  <c r="D5360" i="6" s="1"/>
  <c r="C5313" i="6"/>
  <c r="C5265" i="6"/>
  <c r="C5241" i="6"/>
  <c r="D5240" i="6" s="1"/>
  <c r="C5169" i="6"/>
  <c r="C5097" i="6"/>
  <c r="C5001" i="6"/>
  <c r="C4809" i="6"/>
  <c r="C4761" i="6"/>
  <c r="D4760" i="6" s="1"/>
  <c r="C4713" i="6"/>
  <c r="D4712" i="6" s="1"/>
  <c r="C4665" i="6"/>
  <c r="D4664" i="6" s="1"/>
  <c r="C4617" i="6"/>
  <c r="C4569" i="6"/>
  <c r="C4329" i="6"/>
  <c r="C4233" i="6"/>
  <c r="D4232" i="6" s="1"/>
  <c r="C5193" i="6"/>
  <c r="C5121" i="6"/>
  <c r="D5120" i="6" s="1"/>
  <c r="C5073" i="6"/>
  <c r="C4977" i="6"/>
  <c r="D4976" i="6" s="1"/>
  <c r="C4905" i="6"/>
  <c r="C4857" i="6"/>
  <c r="C4785" i="6"/>
  <c r="C4521" i="6"/>
  <c r="D4520" i="6" s="1"/>
  <c r="C4473" i="6"/>
  <c r="C4401" i="6"/>
  <c r="D4400" i="6" s="1"/>
  <c r="C4305" i="6"/>
  <c r="D4304" i="6" s="1"/>
  <c r="C4209" i="6"/>
  <c r="D4208" i="6" s="1"/>
  <c r="C4113" i="6"/>
  <c r="C5217" i="6"/>
  <c r="C5049" i="6"/>
  <c r="C4953" i="6"/>
  <c r="C4737" i="6"/>
  <c r="C4689" i="6"/>
  <c r="D4688" i="6" s="1"/>
  <c r="C4641" i="6"/>
  <c r="C4593" i="6"/>
  <c r="C4377" i="6"/>
  <c r="D4376" i="6" s="1"/>
  <c r="C4281" i="6"/>
  <c r="C4185" i="6"/>
  <c r="C3993" i="6"/>
  <c r="C3897" i="6"/>
  <c r="C5145" i="6"/>
  <c r="D5144" i="6" s="1"/>
  <c r="C5025" i="6"/>
  <c r="D5024" i="6" s="1"/>
  <c r="C4929" i="6"/>
  <c r="C4881" i="6"/>
  <c r="C4833" i="6"/>
  <c r="C4545" i="6"/>
  <c r="C4497" i="6"/>
  <c r="D4496" i="6" s="1"/>
  <c r="C4449" i="6"/>
  <c r="C4425" i="6"/>
  <c r="D4424" i="6" s="1"/>
  <c r="C4353" i="6"/>
  <c r="C4257" i="6"/>
  <c r="C4161" i="6"/>
  <c r="C3969" i="6"/>
  <c r="C3873" i="6"/>
  <c r="C4089" i="6"/>
  <c r="C4041" i="6"/>
  <c r="C3849" i="6"/>
  <c r="C3801" i="6"/>
  <c r="D3800" i="6" s="1"/>
  <c r="C3705" i="6"/>
  <c r="D3704" i="6" s="1"/>
  <c r="C3609" i="6"/>
  <c r="D3608" i="6" s="1"/>
  <c r="C3513" i="6"/>
  <c r="C3417" i="6"/>
  <c r="C3393" i="6"/>
  <c r="C3369" i="6"/>
  <c r="C3345" i="6"/>
  <c r="D3344" i="6" s="1"/>
  <c r="C3273" i="6"/>
  <c r="D3272" i="6" s="1"/>
  <c r="C3249" i="6"/>
  <c r="C3009" i="6"/>
  <c r="C2913" i="6"/>
  <c r="C2865" i="6"/>
  <c r="C2841" i="6"/>
  <c r="C2577" i="6"/>
  <c r="C4137" i="6"/>
  <c r="D4136" i="6" s="1"/>
  <c r="C4065" i="6"/>
  <c r="D4064" i="6" s="1"/>
  <c r="C4017" i="6"/>
  <c r="D4016" i="6" s="1"/>
  <c r="C3777" i="6"/>
  <c r="C3681" i="6"/>
  <c r="C3585" i="6"/>
  <c r="D3584" i="6" s="1"/>
  <c r="C3489" i="6"/>
  <c r="C3441" i="6"/>
  <c r="C3321" i="6"/>
  <c r="D3320" i="6" s="1"/>
  <c r="C3297" i="6"/>
  <c r="C3153" i="6"/>
  <c r="D3152" i="6" s="1"/>
  <c r="C3129" i="6"/>
  <c r="D3128" i="6" s="1"/>
  <c r="C3081" i="6"/>
  <c r="C2961" i="6"/>
  <c r="C2937" i="6"/>
  <c r="C2769" i="6"/>
  <c r="C2745" i="6"/>
  <c r="D2744" i="6" s="1"/>
  <c r="C2673" i="6"/>
  <c r="D2672" i="6" s="1"/>
  <c r="C2649" i="6"/>
  <c r="C3945" i="6"/>
  <c r="C3753" i="6"/>
  <c r="C3657" i="6"/>
  <c r="C3561" i="6"/>
  <c r="C3465" i="6"/>
  <c r="C3225" i="6"/>
  <c r="D3224" i="6" s="1"/>
  <c r="C3201" i="6"/>
  <c r="D3200" i="6" s="1"/>
  <c r="C3177" i="6"/>
  <c r="D3176" i="6" s="1"/>
  <c r="C3057" i="6"/>
  <c r="D3056" i="6" s="1"/>
  <c r="C3033" i="6"/>
  <c r="C2889" i="6"/>
  <c r="C3921" i="6"/>
  <c r="D3920" i="6" s="1"/>
  <c r="C3825" i="6"/>
  <c r="C3729" i="6"/>
  <c r="D3728" i="6" s="1"/>
  <c r="C3633" i="6"/>
  <c r="D3632" i="6" s="1"/>
  <c r="C3537" i="6"/>
  <c r="C3105" i="6"/>
  <c r="C2793" i="6"/>
  <c r="C2553" i="6"/>
  <c r="C2481" i="6"/>
  <c r="C2385" i="6"/>
  <c r="C2361" i="6"/>
  <c r="D2360" i="6" s="1"/>
  <c r="C2145" i="6"/>
  <c r="C2049" i="6"/>
  <c r="C1953" i="6"/>
  <c r="D1952" i="6" s="1"/>
  <c r="C1761" i="6"/>
  <c r="C1665" i="6"/>
  <c r="C1641" i="6"/>
  <c r="D1640" i="6" s="1"/>
  <c r="C2985" i="6"/>
  <c r="C2697" i="6"/>
  <c r="D2696" i="6" s="1"/>
  <c r="C2601" i="6"/>
  <c r="D2600" i="6" s="1"/>
  <c r="C2457" i="6"/>
  <c r="C2121" i="6"/>
  <c r="C2025" i="6"/>
  <c r="C1929" i="6"/>
  <c r="D1928" i="6" s="1"/>
  <c r="C1833" i="6"/>
  <c r="D1832" i="6" s="1"/>
  <c r="C1737" i="6"/>
  <c r="C1569" i="6"/>
  <c r="C1545" i="6"/>
  <c r="C1521" i="6"/>
  <c r="D1520" i="6" s="1"/>
  <c r="C1497" i="6"/>
  <c r="D1496" i="6" s="1"/>
  <c r="C1425" i="6"/>
  <c r="C2721" i="6"/>
  <c r="D2720" i="6" s="1"/>
  <c r="C2529" i="6"/>
  <c r="C2433" i="6"/>
  <c r="C2313" i="6"/>
  <c r="C2289" i="6"/>
  <c r="D2288" i="6" s="1"/>
  <c r="C2265" i="6"/>
  <c r="D2264" i="6" s="1"/>
  <c r="C2241" i="6"/>
  <c r="C2217" i="6"/>
  <c r="C2193" i="6"/>
  <c r="C2169" i="6"/>
  <c r="C2097" i="6"/>
  <c r="C2001" i="6"/>
  <c r="D2000" i="6" s="1"/>
  <c r="C1905" i="6"/>
  <c r="D1904" i="6" s="1"/>
  <c r="C1809" i="6"/>
  <c r="C1713" i="6"/>
  <c r="D1712" i="6" s="1"/>
  <c r="C1473" i="6"/>
  <c r="C2817" i="6"/>
  <c r="C2625" i="6"/>
  <c r="C2505" i="6"/>
  <c r="C2409" i="6"/>
  <c r="D2408" i="6" s="1"/>
  <c r="C2337" i="6"/>
  <c r="D2336" i="6" s="1"/>
  <c r="C2073" i="6"/>
  <c r="D2072" i="6" s="1"/>
  <c r="C1977" i="6"/>
  <c r="D1976" i="6" s="1"/>
  <c r="C1881" i="6"/>
  <c r="D1880" i="6" s="1"/>
  <c r="C1857" i="6"/>
  <c r="C1785" i="6"/>
  <c r="C1689" i="6"/>
  <c r="C1617" i="6"/>
  <c r="D1616" i="6" s="1"/>
  <c r="C1593" i="6"/>
  <c r="D1592" i="6" s="1"/>
  <c r="C1449" i="6"/>
  <c r="D1448" i="6" s="1"/>
  <c r="C1401" i="6"/>
  <c r="C1305" i="6"/>
  <c r="D1304" i="6" s="1"/>
  <c r="C1257" i="6"/>
  <c r="C1233" i="6"/>
  <c r="C1161" i="6"/>
  <c r="C945" i="6"/>
  <c r="D944" i="6" s="1"/>
  <c r="C921" i="6"/>
  <c r="C777" i="6"/>
  <c r="C753" i="6"/>
  <c r="C657" i="6"/>
  <c r="C633" i="6"/>
  <c r="D632" i="6" s="1"/>
  <c r="C609" i="6"/>
  <c r="C561" i="6"/>
  <c r="D560" i="6" s="1"/>
  <c r="C417" i="6"/>
  <c r="D416" i="6" s="1"/>
  <c r="C345" i="6"/>
  <c r="C129" i="6"/>
  <c r="C321" i="6"/>
  <c r="D320" i="6" s="1"/>
  <c r="C297" i="6"/>
  <c r="C225" i="6"/>
  <c r="D224" i="6" s="1"/>
  <c r="C201" i="6"/>
  <c r="C153" i="6"/>
  <c r="C1353" i="6"/>
  <c r="D1352" i="6" s="1"/>
  <c r="C1329" i="6"/>
  <c r="D1328" i="6" s="1"/>
  <c r="C1137" i="6"/>
  <c r="D1136" i="6" s="1"/>
  <c r="C369" i="6"/>
  <c r="D368" i="6" s="1"/>
  <c r="C81" i="6"/>
  <c r="C1209" i="6"/>
  <c r="C1113" i="6"/>
  <c r="C1089" i="6"/>
  <c r="C1041" i="6"/>
  <c r="D1040" i="6" s="1"/>
  <c r="C1017" i="6"/>
  <c r="D1016" i="6" s="1"/>
  <c r="C993" i="6"/>
  <c r="C897" i="6"/>
  <c r="D896" i="6" s="1"/>
  <c r="C873" i="6"/>
  <c r="C849" i="6"/>
  <c r="C489" i="6"/>
  <c r="C465" i="6"/>
  <c r="C441" i="6"/>
  <c r="D440" i="6" s="1"/>
  <c r="C177" i="6"/>
  <c r="D176" i="6" s="1"/>
  <c r="C105" i="6"/>
  <c r="C585" i="6"/>
  <c r="D584" i="6" s="1"/>
  <c r="C537" i="6"/>
  <c r="C513" i="6"/>
  <c r="C273" i="6"/>
  <c r="D272" i="6" s="1"/>
  <c r="C249" i="6"/>
  <c r="C1377" i="6"/>
  <c r="D1376" i="6" s="1"/>
  <c r="C1281" i="6"/>
  <c r="D1280" i="6" s="1"/>
  <c r="C1185" i="6"/>
  <c r="C1065" i="6"/>
  <c r="C969" i="6"/>
  <c r="C825" i="6"/>
  <c r="C801" i="6"/>
  <c r="C729" i="6"/>
  <c r="D728" i="6" s="1"/>
  <c r="C705" i="6"/>
  <c r="C681" i="6"/>
  <c r="C393" i="6"/>
  <c r="D392" i="6" s="1"/>
  <c r="I7906" i="6"/>
  <c r="J7906" i="6" s="1"/>
  <c r="B15" i="5"/>
  <c r="C14" i="5" s="1"/>
  <c r="D14" i="5" s="1"/>
  <c r="G11" i="5"/>
  <c r="H11" i="5" s="1"/>
  <c r="G59" i="6" s="1"/>
  <c r="B8219" i="6"/>
  <c r="H8219" i="6" s="1" a="1"/>
  <c r="H8219" i="6" s="1"/>
  <c r="I8219" i="6" s="1"/>
  <c r="J8219" i="6" s="1"/>
  <c r="B8123" i="6"/>
  <c r="H8123" i="6" s="1" a="1"/>
  <c r="H8123" i="6" s="1"/>
  <c r="I8123" i="6" s="1"/>
  <c r="J8123" i="6" s="1"/>
  <c r="B8027" i="6"/>
  <c r="H8027" i="6" s="1" a="1"/>
  <c r="H8027" i="6" s="1"/>
  <c r="I8027" i="6" s="1"/>
  <c r="J8027" i="6" s="1"/>
  <c r="B8411" i="6"/>
  <c r="B8291" i="6"/>
  <c r="B8243" i="6"/>
  <c r="H8243" i="6" s="1" a="1"/>
  <c r="H8243" i="6" s="1"/>
  <c r="I8243" i="6" s="1"/>
  <c r="J8243" i="6" s="1"/>
  <c r="B8147" i="6"/>
  <c r="H8147" i="6" s="1" a="1"/>
  <c r="H8147" i="6" s="1"/>
  <c r="I8147" i="6" s="1"/>
  <c r="J8147" i="6" s="1"/>
  <c r="B8051" i="6"/>
  <c r="H8051" i="6" s="1" a="1"/>
  <c r="H8051" i="6" s="1"/>
  <c r="I8051" i="6" s="1"/>
  <c r="J8051" i="6" s="1"/>
  <c r="B8363" i="6"/>
  <c r="H8363" i="6" s="1" a="1"/>
  <c r="H8363" i="6" s="1"/>
  <c r="I8363" i="6" s="1"/>
  <c r="J8363" i="6" s="1"/>
  <c r="B8339" i="6"/>
  <c r="H8339" i="6" s="1" a="1"/>
  <c r="H8339" i="6" s="1"/>
  <c r="I8339" i="6" s="1"/>
  <c r="J8339" i="6" s="1"/>
  <c r="B8195" i="6"/>
  <c r="H8195" i="6" s="1" a="1"/>
  <c r="H8195" i="6" s="1"/>
  <c r="I8195" i="6" s="1"/>
  <c r="J8195" i="6" s="1"/>
  <c r="B8099" i="6"/>
  <c r="H8099" i="6" s="1" a="1"/>
  <c r="H8099" i="6" s="1"/>
  <c r="I8099" i="6" s="1"/>
  <c r="J8099" i="6" s="1"/>
  <c r="B8003" i="6"/>
  <c r="H8003" i="6" s="1" a="1"/>
  <c r="H8003" i="6" s="1"/>
  <c r="I8003" i="6" s="1"/>
  <c r="J8003" i="6" s="1"/>
  <c r="B8171" i="6"/>
  <c r="H8171" i="6" s="1" a="1"/>
  <c r="H8171" i="6" s="1"/>
  <c r="I8171" i="6" s="1"/>
  <c r="J8171" i="6" s="1"/>
  <c r="B7979" i="6"/>
  <c r="H7979" i="6" s="1" a="1"/>
  <c r="H7979" i="6" s="1"/>
  <c r="I7979" i="6" s="1"/>
  <c r="J7979" i="6" s="1"/>
  <c r="B7907" i="6"/>
  <c r="H7907" i="6" s="1" a="1"/>
  <c r="H7907" i="6" s="1"/>
  <c r="I7907" i="6" s="1"/>
  <c r="J7907" i="6" s="1"/>
  <c r="B7739" i="6"/>
  <c r="H7739" i="6" s="1" a="1"/>
  <c r="H7739" i="6" s="1"/>
  <c r="I7739" i="6" s="1"/>
  <c r="J7739" i="6" s="1"/>
  <c r="B7691" i="6"/>
  <c r="H7691" i="6" s="1" a="1"/>
  <c r="H7691" i="6" s="1"/>
  <c r="I7691" i="6" s="1"/>
  <c r="J7691" i="6" s="1"/>
  <c r="B7595" i="6"/>
  <c r="B7571" i="6"/>
  <c r="H7571" i="6" s="1" a="1"/>
  <c r="H7571" i="6" s="1"/>
  <c r="I7571" i="6" s="1"/>
  <c r="J7571" i="6" s="1"/>
  <c r="B7499" i="6"/>
  <c r="H7499" i="6" s="1" a="1"/>
  <c r="H7499" i="6" s="1"/>
  <c r="I7499" i="6" s="1"/>
  <c r="J7499" i="6" s="1"/>
  <c r="B7451" i="6"/>
  <c r="H7451" i="6" s="1" a="1"/>
  <c r="H7451" i="6" s="1"/>
  <c r="I7451" i="6" s="1"/>
  <c r="J7451" i="6" s="1"/>
  <c r="B8315" i="6"/>
  <c r="H8315" i="6" s="1" a="1"/>
  <c r="H8315" i="6" s="1"/>
  <c r="I8315" i="6" s="1"/>
  <c r="J8315" i="6" s="1"/>
  <c r="B8267" i="6"/>
  <c r="B7859" i="6"/>
  <c r="H7859" i="6" s="1" a="1"/>
  <c r="H7859" i="6" s="1"/>
  <c r="I7859" i="6" s="1"/>
  <c r="J7859" i="6" s="1"/>
  <c r="B7811" i="6"/>
  <c r="H7811" i="6" s="1" a="1"/>
  <c r="H7811" i="6" s="1"/>
  <c r="I7811" i="6" s="1"/>
  <c r="J7811" i="6" s="1"/>
  <c r="B7787" i="6"/>
  <c r="H7787" i="6" s="1" a="1"/>
  <c r="H7787" i="6" s="1"/>
  <c r="I7787" i="6" s="1"/>
  <c r="J7787" i="6" s="1"/>
  <c r="B7763" i="6"/>
  <c r="H7763" i="6" s="1" a="1"/>
  <c r="H7763" i="6" s="1"/>
  <c r="I7763" i="6" s="1"/>
  <c r="J7763" i="6" s="1"/>
  <c r="B8387" i="6"/>
  <c r="B8075" i="6"/>
  <c r="H8075" i="6" s="1" a="1"/>
  <c r="H8075" i="6" s="1"/>
  <c r="I8075" i="6" s="1"/>
  <c r="J8075" i="6" s="1"/>
  <c r="B7931" i="6"/>
  <c r="H7931" i="6" s="1" a="1"/>
  <c r="H7931" i="6" s="1"/>
  <c r="I7931" i="6" s="1"/>
  <c r="J7931" i="6" s="1"/>
  <c r="B7883" i="6"/>
  <c r="H7883" i="6" s="1" a="1"/>
  <c r="H7883" i="6" s="1"/>
  <c r="I7883" i="6" s="1"/>
  <c r="J7883" i="6" s="1"/>
  <c r="B7835" i="6"/>
  <c r="H7835" i="6" s="1" a="1"/>
  <c r="H7835" i="6" s="1"/>
  <c r="I7835" i="6" s="1"/>
  <c r="J7835" i="6" s="1"/>
  <c r="B7619" i="6"/>
  <c r="B7547" i="6"/>
  <c r="H7547" i="6" s="1" a="1"/>
  <c r="H7547" i="6" s="1"/>
  <c r="I7547" i="6" s="1"/>
  <c r="J7547" i="6" s="1"/>
  <c r="B7523" i="6"/>
  <c r="H7523" i="6" s="1" a="1"/>
  <c r="H7523" i="6" s="1"/>
  <c r="I7523" i="6" s="1"/>
  <c r="J7523" i="6" s="1"/>
  <c r="B7955" i="6"/>
  <c r="H7955" i="6" s="1" a="1"/>
  <c r="H7955" i="6" s="1"/>
  <c r="I7955" i="6" s="1"/>
  <c r="J7955" i="6" s="1"/>
  <c r="B6899" i="6"/>
  <c r="H6899" i="6" s="1" a="1"/>
  <c r="H6899" i="6" s="1"/>
  <c r="I6899" i="6" s="1"/>
  <c r="J6899" i="6" s="1"/>
  <c r="B7667" i="6"/>
  <c r="H7667" i="6" s="1" a="1"/>
  <c r="H7667" i="6" s="1"/>
  <c r="I7667" i="6" s="1"/>
  <c r="J7667" i="6" s="1"/>
  <c r="B7403" i="6"/>
  <c r="H7403" i="6" s="1" a="1"/>
  <c r="H7403" i="6" s="1"/>
  <c r="I7403" i="6" s="1"/>
  <c r="J7403" i="6" s="1"/>
  <c r="B7379" i="6"/>
  <c r="H7379" i="6" s="1" a="1"/>
  <c r="H7379" i="6" s="1"/>
  <c r="I7379" i="6" s="1"/>
  <c r="J7379" i="6" s="1"/>
  <c r="B7331" i="6"/>
  <c r="H7331" i="6" s="1" a="1"/>
  <c r="H7331" i="6" s="1"/>
  <c r="I7331" i="6" s="1"/>
  <c r="J7331" i="6" s="1"/>
  <c r="B7283" i="6"/>
  <c r="H7283" i="6" s="1" a="1"/>
  <c r="H7283" i="6" s="1"/>
  <c r="I7283" i="6" s="1"/>
  <c r="J7283" i="6" s="1"/>
  <c r="B7235" i="6"/>
  <c r="H7235" i="6" s="1" a="1"/>
  <c r="H7235" i="6" s="1"/>
  <c r="I7235" i="6" s="1"/>
  <c r="J7235" i="6" s="1"/>
  <c r="B7187" i="6"/>
  <c r="H7187" i="6" s="1" a="1"/>
  <c r="H7187" i="6" s="1"/>
  <c r="I7187" i="6" s="1"/>
  <c r="J7187" i="6" s="1"/>
  <c r="B7139" i="6"/>
  <c r="H7139" i="6" s="1" a="1"/>
  <c r="H7139" i="6" s="1"/>
  <c r="I7139" i="6" s="1"/>
  <c r="J7139" i="6" s="1"/>
  <c r="B7091" i="6"/>
  <c r="H7091" i="6" s="1" a="1"/>
  <c r="H7091" i="6" s="1"/>
  <c r="I7091" i="6" s="1"/>
  <c r="J7091" i="6" s="1"/>
  <c r="B7043" i="6"/>
  <c r="H7043" i="6" s="1" a="1"/>
  <c r="H7043" i="6" s="1"/>
  <c r="I7043" i="6" s="1"/>
  <c r="J7043" i="6" s="1"/>
  <c r="B6995" i="6"/>
  <c r="H6995" i="6" s="1" a="1"/>
  <c r="H6995" i="6" s="1"/>
  <c r="I6995" i="6" s="1"/>
  <c r="J6995" i="6" s="1"/>
  <c r="B6875" i="6"/>
  <c r="H6875" i="6" s="1" a="1"/>
  <c r="H6875" i="6" s="1"/>
  <c r="I6875" i="6" s="1"/>
  <c r="J6875" i="6" s="1"/>
  <c r="B7427" i="6"/>
  <c r="H7427" i="6" s="1" a="1"/>
  <c r="H7427" i="6" s="1"/>
  <c r="I7427" i="6" s="1"/>
  <c r="J7427" i="6" s="1"/>
  <c r="B7355" i="6"/>
  <c r="H7355" i="6" s="1" a="1"/>
  <c r="H7355" i="6" s="1"/>
  <c r="I7355" i="6" s="1"/>
  <c r="J7355" i="6" s="1"/>
  <c r="B7307" i="6"/>
  <c r="H7307" i="6" s="1" a="1"/>
  <c r="H7307" i="6" s="1"/>
  <c r="I7307" i="6" s="1"/>
  <c r="J7307" i="6" s="1"/>
  <c r="B7259" i="6"/>
  <c r="H7259" i="6" s="1" a="1"/>
  <c r="H7259" i="6" s="1"/>
  <c r="I7259" i="6" s="1"/>
  <c r="J7259" i="6" s="1"/>
  <c r="B7211" i="6"/>
  <c r="H7211" i="6" s="1" a="1"/>
  <c r="H7211" i="6" s="1"/>
  <c r="I7211" i="6" s="1"/>
  <c r="J7211" i="6" s="1"/>
  <c r="B7163" i="6"/>
  <c r="H7163" i="6" s="1" a="1"/>
  <c r="H7163" i="6" s="1"/>
  <c r="I7163" i="6" s="1"/>
  <c r="J7163" i="6" s="1"/>
  <c r="B7115" i="6"/>
  <c r="H7115" i="6" s="1" a="1"/>
  <c r="H7115" i="6" s="1"/>
  <c r="I7115" i="6" s="1"/>
  <c r="J7115" i="6" s="1"/>
  <c r="B7067" i="6"/>
  <c r="H7067" i="6" s="1" a="1"/>
  <c r="H7067" i="6" s="1"/>
  <c r="I7067" i="6" s="1"/>
  <c r="J7067" i="6" s="1"/>
  <c r="B7019" i="6"/>
  <c r="H7019" i="6" s="1" a="1"/>
  <c r="H7019" i="6" s="1"/>
  <c r="I7019" i="6" s="1"/>
  <c r="J7019" i="6" s="1"/>
  <c r="B6971" i="6"/>
  <c r="H6971" i="6" s="1" a="1"/>
  <c r="H6971" i="6" s="1"/>
  <c r="I6971" i="6" s="1"/>
  <c r="J6971" i="6" s="1"/>
  <c r="B6923" i="6"/>
  <c r="H6923" i="6" s="1" a="1"/>
  <c r="H6923" i="6" s="1"/>
  <c r="I6923" i="6" s="1"/>
  <c r="J6923" i="6" s="1"/>
  <c r="B6827" i="6"/>
  <c r="H6827" i="6" s="1" a="1"/>
  <c r="H6827" i="6" s="1"/>
  <c r="I6827" i="6" s="1"/>
  <c r="J6827" i="6" s="1"/>
  <c r="B7643" i="6"/>
  <c r="B6851" i="6"/>
  <c r="H6851" i="6" s="1" a="1"/>
  <c r="H6851" i="6" s="1"/>
  <c r="I6851" i="6" s="1"/>
  <c r="J6851" i="6" s="1"/>
  <c r="B6707" i="6"/>
  <c r="H6707" i="6" s="1" a="1"/>
  <c r="H6707" i="6" s="1"/>
  <c r="I6707" i="6" s="1"/>
  <c r="J6707" i="6" s="1"/>
  <c r="B6611" i="6"/>
  <c r="H6611" i="6" s="1" a="1"/>
  <c r="H6611" i="6" s="1"/>
  <c r="I6611" i="6" s="1"/>
  <c r="J6611" i="6" s="1"/>
  <c r="B6563" i="6"/>
  <c r="B6515" i="6"/>
  <c r="B6419" i="6"/>
  <c r="B6779" i="6"/>
  <c r="H6779" i="6" s="1" a="1"/>
  <c r="H6779" i="6" s="1"/>
  <c r="I6779" i="6" s="1"/>
  <c r="J6779" i="6" s="1"/>
  <c r="B6683" i="6"/>
  <c r="H6683" i="6" s="1" a="1"/>
  <c r="H6683" i="6" s="1"/>
  <c r="I6683" i="6" s="1"/>
  <c r="J6683" i="6" s="1"/>
  <c r="B6587" i="6"/>
  <c r="H6587" i="6" s="1" a="1"/>
  <c r="H6587" i="6" s="1"/>
  <c r="I6587" i="6" s="1"/>
  <c r="J6587" i="6" s="1"/>
  <c r="B6539" i="6"/>
  <c r="B7715" i="6"/>
  <c r="H7715" i="6" s="1" a="1"/>
  <c r="H7715" i="6" s="1"/>
  <c r="I7715" i="6" s="1"/>
  <c r="J7715" i="6" s="1"/>
  <c r="B7475" i="6"/>
  <c r="H7475" i="6" s="1" a="1"/>
  <c r="H7475" i="6" s="1"/>
  <c r="I7475" i="6" s="1"/>
  <c r="J7475" i="6" s="1"/>
  <c r="B6947" i="6"/>
  <c r="H6947" i="6" s="1" a="1"/>
  <c r="H6947" i="6" s="1"/>
  <c r="I6947" i="6" s="1"/>
  <c r="J6947" i="6" s="1"/>
  <c r="B6803" i="6"/>
  <c r="H6803" i="6" s="1" a="1"/>
  <c r="H6803" i="6" s="1"/>
  <c r="I6803" i="6" s="1"/>
  <c r="J6803" i="6" s="1"/>
  <c r="B6731" i="6"/>
  <c r="H6731" i="6" s="1" a="1"/>
  <c r="H6731" i="6" s="1"/>
  <c r="I6731" i="6" s="1"/>
  <c r="J6731" i="6" s="1"/>
  <c r="B6635" i="6"/>
  <c r="H6635" i="6" s="1" a="1"/>
  <c r="H6635" i="6" s="1"/>
  <c r="I6635" i="6" s="1"/>
  <c r="J6635" i="6" s="1"/>
  <c r="B6443" i="6"/>
  <c r="B6755" i="6"/>
  <c r="H6755" i="6" s="1" a="1"/>
  <c r="H6755" i="6" s="1"/>
  <c r="I6755" i="6" s="1"/>
  <c r="J6755" i="6" s="1"/>
  <c r="B6659" i="6"/>
  <c r="H6659" i="6" s="1" a="1"/>
  <c r="H6659" i="6" s="1"/>
  <c r="I6659" i="6" s="1"/>
  <c r="J6659" i="6" s="1"/>
  <c r="B6467" i="6"/>
  <c r="H6467" i="6" s="1" a="1"/>
  <c r="H6467" i="6" s="1"/>
  <c r="I6467" i="6" s="1"/>
  <c r="J6467" i="6" s="1"/>
  <c r="B6371" i="6"/>
  <c r="H6371" i="6" s="1" a="1"/>
  <c r="H6371" i="6" s="1"/>
  <c r="I6371" i="6" s="1"/>
  <c r="J6371" i="6" s="1"/>
  <c r="B6491" i="6"/>
  <c r="H6491" i="6" s="1" a="1"/>
  <c r="H6491" i="6" s="1"/>
  <c r="I6491" i="6" s="1"/>
  <c r="J6491" i="6" s="1"/>
  <c r="B6395" i="6"/>
  <c r="H6395" i="6" s="1" a="1"/>
  <c r="H6395" i="6" s="1"/>
  <c r="I6395" i="6" s="1"/>
  <c r="J6395" i="6" s="1"/>
  <c r="B6299" i="6"/>
  <c r="B6323" i="6"/>
  <c r="B6179" i="6"/>
  <c r="H6179" i="6" s="1" a="1"/>
  <c r="H6179" i="6" s="1"/>
  <c r="I6179" i="6" s="1"/>
  <c r="J6179" i="6" s="1"/>
  <c r="B6275" i="6"/>
  <c r="B6107" i="6"/>
  <c r="H6107" i="6" s="1" a="1"/>
  <c r="H6107" i="6" s="1"/>
  <c r="I6107" i="6" s="1"/>
  <c r="J6107" i="6" s="1"/>
  <c r="B6035" i="6"/>
  <c r="H6035" i="6" s="1" a="1"/>
  <c r="H6035" i="6" s="1"/>
  <c r="I6035" i="6" s="1"/>
  <c r="J6035" i="6" s="1"/>
  <c r="B6347" i="6"/>
  <c r="B6131" i="6"/>
  <c r="H6131" i="6" s="1" a="1"/>
  <c r="H6131" i="6" s="1"/>
  <c r="I6131" i="6" s="1"/>
  <c r="J6131" i="6" s="1"/>
  <c r="B6059" i="6"/>
  <c r="H6059" i="6" s="1" a="1"/>
  <c r="H6059" i="6" s="1"/>
  <c r="I6059" i="6" s="1"/>
  <c r="J6059" i="6" s="1"/>
  <c r="B5987" i="6"/>
  <c r="B6251" i="6"/>
  <c r="B6227" i="6"/>
  <c r="B6203" i="6"/>
  <c r="B6155" i="6"/>
  <c r="H6155" i="6" s="1" a="1"/>
  <c r="H6155" i="6" s="1"/>
  <c r="I6155" i="6" s="1"/>
  <c r="J6155" i="6" s="1"/>
  <c r="B6083" i="6"/>
  <c r="H6083" i="6" s="1" a="1"/>
  <c r="H6083" i="6" s="1"/>
  <c r="I6083" i="6" s="1"/>
  <c r="J6083" i="6" s="1"/>
  <c r="B5939" i="6"/>
  <c r="B5867" i="6"/>
  <c r="B5771" i="6"/>
  <c r="H5771" i="6" s="1" a="1"/>
  <c r="H5771" i="6" s="1"/>
  <c r="I5771" i="6" s="1"/>
  <c r="J5771" i="6" s="1"/>
  <c r="B5675" i="6"/>
  <c r="H5675" i="6" s="1" a="1"/>
  <c r="H5675" i="6" s="1"/>
  <c r="I5675" i="6" s="1"/>
  <c r="J5675" i="6" s="1"/>
  <c r="B5651" i="6"/>
  <c r="B5411" i="6"/>
  <c r="H5411" i="6" s="1" a="1"/>
  <c r="H5411" i="6" s="1"/>
  <c r="I5411" i="6" s="1"/>
  <c r="J5411" i="6" s="1"/>
  <c r="B6011" i="6"/>
  <c r="B5963" i="6"/>
  <c r="H5963" i="6" s="1" a="1"/>
  <c r="H5963" i="6" s="1"/>
  <c r="I5963" i="6" s="1"/>
  <c r="J5963" i="6" s="1"/>
  <c r="B5843" i="6"/>
  <c r="B5747" i="6"/>
  <c r="H5747" i="6" s="1" a="1"/>
  <c r="H5747" i="6" s="1"/>
  <c r="I5747" i="6" s="1"/>
  <c r="J5747" i="6" s="1"/>
  <c r="B5627" i="6"/>
  <c r="B5603" i="6"/>
  <c r="H5603" i="6" s="1" a="1"/>
  <c r="H5603" i="6" s="1"/>
  <c r="I5603" i="6" s="1"/>
  <c r="J5603" i="6" s="1"/>
  <c r="B5555" i="6"/>
  <c r="H5555" i="6" s="1" a="1"/>
  <c r="H5555" i="6" s="1"/>
  <c r="I5555" i="6" s="1"/>
  <c r="J5555" i="6" s="1"/>
  <c r="B5507" i="6"/>
  <c r="H5507" i="6" s="1" a="1"/>
  <c r="H5507" i="6" s="1"/>
  <c r="I5507" i="6" s="1"/>
  <c r="J5507" i="6" s="1"/>
  <c r="B5459" i="6"/>
  <c r="H5459" i="6" s="1" a="1"/>
  <c r="H5459" i="6" s="1"/>
  <c r="I5459" i="6" s="1"/>
  <c r="J5459" i="6" s="1"/>
  <c r="B5363" i="6"/>
  <c r="H5363" i="6" s="1" a="1"/>
  <c r="H5363" i="6" s="1"/>
  <c r="I5363" i="6" s="1"/>
  <c r="J5363" i="6" s="1"/>
  <c r="B5315" i="6"/>
  <c r="H5315" i="6" s="1" a="1"/>
  <c r="H5315" i="6" s="1"/>
  <c r="I5315" i="6" s="1"/>
  <c r="J5315" i="6" s="1"/>
  <c r="B5267" i="6"/>
  <c r="H5267" i="6" s="1" a="1"/>
  <c r="H5267" i="6" s="1"/>
  <c r="I5267" i="6" s="1"/>
  <c r="J5267" i="6" s="1"/>
  <c r="B5915" i="6"/>
  <c r="B5819" i="6"/>
  <c r="H5819" i="6" s="1" a="1"/>
  <c r="H5819" i="6" s="1"/>
  <c r="I5819" i="6" s="1"/>
  <c r="J5819" i="6" s="1"/>
  <c r="B5723" i="6"/>
  <c r="H5723" i="6" s="1" a="1"/>
  <c r="H5723" i="6" s="1"/>
  <c r="I5723" i="6" s="1"/>
  <c r="J5723" i="6" s="1"/>
  <c r="B5435" i="6"/>
  <c r="H5435" i="6" s="1" a="1"/>
  <c r="H5435" i="6" s="1"/>
  <c r="I5435" i="6" s="1"/>
  <c r="J5435" i="6" s="1"/>
  <c r="B5387" i="6"/>
  <c r="H5387" i="6" s="1" a="1"/>
  <c r="H5387" i="6" s="1"/>
  <c r="I5387" i="6" s="1"/>
  <c r="J5387" i="6" s="1"/>
  <c r="B5891" i="6"/>
  <c r="B5795" i="6"/>
  <c r="H5795" i="6" s="1" a="1"/>
  <c r="H5795" i="6" s="1"/>
  <c r="I5795" i="6" s="1"/>
  <c r="J5795" i="6" s="1"/>
  <c r="B5699" i="6"/>
  <c r="H5699" i="6" s="1" a="1"/>
  <c r="H5699" i="6" s="1"/>
  <c r="I5699" i="6" s="1"/>
  <c r="J5699" i="6" s="1"/>
  <c r="B5579" i="6"/>
  <c r="H5579" i="6" s="1" a="1"/>
  <c r="H5579" i="6" s="1"/>
  <c r="I5579" i="6" s="1"/>
  <c r="J5579" i="6" s="1"/>
  <c r="B5531" i="6"/>
  <c r="H5531" i="6" s="1" a="1"/>
  <c r="H5531" i="6" s="1"/>
  <c r="I5531" i="6" s="1"/>
  <c r="J5531" i="6" s="1"/>
  <c r="B5483" i="6"/>
  <c r="H5483" i="6" s="1" a="1"/>
  <c r="H5483" i="6" s="1"/>
  <c r="I5483" i="6" s="1"/>
  <c r="J5483" i="6" s="1"/>
  <c r="B5339" i="6"/>
  <c r="H5339" i="6" s="1" a="1"/>
  <c r="H5339" i="6" s="1"/>
  <c r="I5339" i="6" s="1"/>
  <c r="J5339" i="6" s="1"/>
  <c r="B5291" i="6"/>
  <c r="H5291" i="6" s="1" a="1"/>
  <c r="H5291" i="6" s="1"/>
  <c r="I5291" i="6" s="1"/>
  <c r="J5291" i="6" s="1"/>
  <c r="B5147" i="6"/>
  <c r="H5147" i="6" s="1" a="1"/>
  <c r="H5147" i="6" s="1"/>
  <c r="I5147" i="6" s="1"/>
  <c r="J5147" i="6" s="1"/>
  <c r="B5123" i="6"/>
  <c r="H5123" i="6" s="1" a="1"/>
  <c r="H5123" i="6" s="1"/>
  <c r="I5123" i="6" s="1"/>
  <c r="J5123" i="6" s="1"/>
  <c r="B5075" i="6"/>
  <c r="B4979" i="6"/>
  <c r="B4883" i="6"/>
  <c r="B4835" i="6"/>
  <c r="B4523" i="6"/>
  <c r="B4451" i="6"/>
  <c r="B4427" i="6"/>
  <c r="H4427" i="6" s="1" a="1"/>
  <c r="H4427" i="6" s="1"/>
  <c r="I4427" i="6" s="1"/>
  <c r="J4427" i="6" s="1"/>
  <c r="B4379" i="6"/>
  <c r="B4355" i="6"/>
  <c r="B4259" i="6"/>
  <c r="B5243" i="6"/>
  <c r="H5243" i="6" s="1" a="1"/>
  <c r="H5243" i="6" s="1"/>
  <c r="I5243" i="6" s="1"/>
  <c r="J5243" i="6" s="1"/>
  <c r="B5171" i="6"/>
  <c r="H5171" i="6" s="1" a="1"/>
  <c r="H5171" i="6" s="1"/>
  <c r="I5171" i="6" s="1"/>
  <c r="J5171" i="6" s="1"/>
  <c r="B5051" i="6"/>
  <c r="B4955" i="6"/>
  <c r="B4739" i="6"/>
  <c r="B4691" i="6"/>
  <c r="B4643" i="6"/>
  <c r="B4595" i="6"/>
  <c r="B4331" i="6"/>
  <c r="B4235" i="6"/>
  <c r="B4139" i="6"/>
  <c r="B4091" i="6"/>
  <c r="B5195" i="6"/>
  <c r="H5195" i="6" s="1" a="1"/>
  <c r="H5195" i="6" s="1"/>
  <c r="I5195" i="6" s="1"/>
  <c r="J5195" i="6" s="1"/>
  <c r="B5027" i="6"/>
  <c r="B4931" i="6"/>
  <c r="B4907" i="6"/>
  <c r="B4859" i="6"/>
  <c r="B4787" i="6"/>
  <c r="B4547" i="6"/>
  <c r="B4499" i="6"/>
  <c r="B4475" i="6"/>
  <c r="B4403" i="6"/>
  <c r="H4403" i="6" s="1" a="1"/>
  <c r="H4403" i="6" s="1"/>
  <c r="I4403" i="6" s="1"/>
  <c r="J4403" i="6" s="1"/>
  <c r="B4307" i="6"/>
  <c r="B4211" i="6"/>
  <c r="B4115" i="6"/>
  <c r="B3971" i="6"/>
  <c r="B3875" i="6"/>
  <c r="B5219" i="6"/>
  <c r="H5219" i="6" s="1" a="1"/>
  <c r="H5219" i="6" s="1"/>
  <c r="I5219" i="6" s="1"/>
  <c r="J5219" i="6" s="1"/>
  <c r="B5099" i="6"/>
  <c r="B5003" i="6"/>
  <c r="B4811" i="6"/>
  <c r="B4763" i="6"/>
  <c r="B4715" i="6"/>
  <c r="B4667" i="6"/>
  <c r="B4619" i="6"/>
  <c r="B4571" i="6"/>
  <c r="B4283" i="6"/>
  <c r="B4187" i="6"/>
  <c r="B4043" i="6"/>
  <c r="B3947" i="6"/>
  <c r="B3851" i="6"/>
  <c r="B4019" i="6"/>
  <c r="B3779" i="6"/>
  <c r="B3683" i="6"/>
  <c r="B3587" i="6"/>
  <c r="B3491" i="6"/>
  <c r="B3443" i="6"/>
  <c r="B3179" i="6"/>
  <c r="H3179" i="6" s="1" a="1"/>
  <c r="H3179" i="6" s="1"/>
  <c r="I3179" i="6" s="1"/>
  <c r="J3179" i="6" s="1"/>
  <c r="B3107" i="6"/>
  <c r="B2963" i="6"/>
  <c r="H2963" i="6" s="1" a="1"/>
  <c r="H2963" i="6" s="1"/>
  <c r="I2963" i="6" s="1"/>
  <c r="J2963" i="6" s="1"/>
  <c r="B2723" i="6"/>
  <c r="B2651" i="6"/>
  <c r="H2651" i="6" s="1" a="1"/>
  <c r="H2651" i="6" s="1"/>
  <c r="I2651" i="6" s="1"/>
  <c r="J2651" i="6" s="1"/>
  <c r="B4163" i="6"/>
  <c r="B4067" i="6"/>
  <c r="B3995" i="6"/>
  <c r="B3755" i="6"/>
  <c r="B3659" i="6"/>
  <c r="B3563" i="6"/>
  <c r="B3467" i="6"/>
  <c r="B3419" i="6"/>
  <c r="H3419" i="6" s="1" a="1"/>
  <c r="H3419" i="6" s="1"/>
  <c r="I3419" i="6" s="1"/>
  <c r="J3419" i="6" s="1"/>
  <c r="B3395" i="6"/>
  <c r="H3395" i="6" s="1" a="1"/>
  <c r="H3395" i="6" s="1"/>
  <c r="I3395" i="6" s="1"/>
  <c r="J3395" i="6" s="1"/>
  <c r="B3371" i="6"/>
  <c r="H3371" i="6" s="1" a="1"/>
  <c r="H3371" i="6" s="1"/>
  <c r="I3371" i="6" s="1"/>
  <c r="J3371" i="6" s="1"/>
  <c r="B3347" i="6"/>
  <c r="H3347" i="6" s="1" a="1"/>
  <c r="H3347" i="6" s="1"/>
  <c r="I3347" i="6" s="1"/>
  <c r="J3347" i="6" s="1"/>
  <c r="B3323" i="6"/>
  <c r="H3323" i="6" s="1" a="1"/>
  <c r="H3323" i="6" s="1"/>
  <c r="I3323" i="6" s="1"/>
  <c r="J3323" i="6" s="1"/>
  <c r="B3299" i="6"/>
  <c r="B3251" i="6"/>
  <c r="B3059" i="6"/>
  <c r="B3035" i="6"/>
  <c r="B2987" i="6"/>
  <c r="B2795" i="6"/>
  <c r="B2747" i="6"/>
  <c r="B2675" i="6"/>
  <c r="H2675" i="6" s="1" a="1"/>
  <c r="H2675" i="6" s="1"/>
  <c r="I2675" i="6" s="1"/>
  <c r="J2675" i="6" s="1"/>
  <c r="B2579" i="6"/>
  <c r="B3923" i="6"/>
  <c r="B3827" i="6"/>
  <c r="B3731" i="6"/>
  <c r="B3635" i="6"/>
  <c r="B3539" i="6"/>
  <c r="B3275" i="6"/>
  <c r="B3131" i="6"/>
  <c r="B3083" i="6"/>
  <c r="B2867" i="6"/>
  <c r="B2843" i="6"/>
  <c r="B3899" i="6"/>
  <c r="B3803" i="6"/>
  <c r="B3707" i="6"/>
  <c r="B3611" i="6"/>
  <c r="B3515" i="6"/>
  <c r="B2915" i="6"/>
  <c r="H2915" i="6" s="1" a="1"/>
  <c r="H2915" i="6" s="1"/>
  <c r="I2915" i="6" s="1"/>
  <c r="J2915" i="6" s="1"/>
  <c r="B2891" i="6"/>
  <c r="H2891" i="6" s="1" a="1"/>
  <c r="H2891" i="6" s="1"/>
  <c r="I2891" i="6" s="1"/>
  <c r="J2891" i="6" s="1"/>
  <c r="B2819" i="6"/>
  <c r="B2627" i="6"/>
  <c r="B2483" i="6"/>
  <c r="B2123" i="6"/>
  <c r="B2027" i="6"/>
  <c r="B1931" i="6"/>
  <c r="B1811" i="6"/>
  <c r="B1715" i="6"/>
  <c r="B1595" i="6"/>
  <c r="B1571" i="6"/>
  <c r="B1451" i="6"/>
  <c r="H1451" i="6" s="1" a="1"/>
  <c r="H1451" i="6" s="1"/>
  <c r="I1451" i="6" s="1"/>
  <c r="J1451" i="6" s="1"/>
  <c r="B3227" i="6"/>
  <c r="B3155" i="6"/>
  <c r="H3155" i="6" s="1" a="1"/>
  <c r="H3155" i="6" s="1"/>
  <c r="I3155" i="6" s="1"/>
  <c r="J3155" i="6" s="1"/>
  <c r="B2699" i="6"/>
  <c r="B2555" i="6"/>
  <c r="B2339" i="6"/>
  <c r="H2339" i="6" s="1" a="1"/>
  <c r="H2339" i="6" s="1"/>
  <c r="I2339" i="6" s="1"/>
  <c r="J2339" i="6" s="1"/>
  <c r="B2171" i="6"/>
  <c r="B2099" i="6"/>
  <c r="B2003" i="6"/>
  <c r="B1907" i="6"/>
  <c r="B1859" i="6"/>
  <c r="B1787" i="6"/>
  <c r="B1691" i="6"/>
  <c r="B1523" i="6"/>
  <c r="H1523" i="6" s="1" a="1"/>
  <c r="H1523" i="6" s="1"/>
  <c r="I1523" i="6" s="1"/>
  <c r="J1523" i="6" s="1"/>
  <c r="B1499" i="6"/>
  <c r="H1499" i="6" s="1" a="1"/>
  <c r="H1499" i="6" s="1"/>
  <c r="I1499" i="6" s="1"/>
  <c r="J1499" i="6" s="1"/>
  <c r="B1475" i="6"/>
  <c r="H1475" i="6" s="1" a="1"/>
  <c r="H1475" i="6" s="1"/>
  <c r="I1475" i="6" s="1"/>
  <c r="J1475" i="6" s="1"/>
  <c r="B3203" i="6"/>
  <c r="B2603" i="6"/>
  <c r="B2435" i="6"/>
  <c r="B2363" i="6"/>
  <c r="B2147" i="6"/>
  <c r="B2075" i="6"/>
  <c r="B1979" i="6"/>
  <c r="B1883" i="6"/>
  <c r="B1763" i="6"/>
  <c r="B1667" i="6"/>
  <c r="H1667" i="6" s="1" a="1"/>
  <c r="H1667" i="6" s="1"/>
  <c r="I1667" i="6" s="1"/>
  <c r="J1667" i="6" s="1"/>
  <c r="B1619" i="6"/>
  <c r="H1619" i="6" s="1" a="1"/>
  <c r="H1619" i="6" s="1"/>
  <c r="I1619" i="6" s="1"/>
  <c r="J1619" i="6" s="1"/>
  <c r="B1403" i="6"/>
  <c r="H1403" i="6" s="1" a="1"/>
  <c r="H1403" i="6" s="1"/>
  <c r="I1403" i="6" s="1"/>
  <c r="J1403" i="6" s="1"/>
  <c r="B3011" i="6"/>
  <c r="B2939" i="6"/>
  <c r="H2939" i="6" s="1" a="1"/>
  <c r="H2939" i="6" s="1"/>
  <c r="I2939" i="6" s="1"/>
  <c r="J2939" i="6" s="1"/>
  <c r="B2771" i="6"/>
  <c r="B2531" i="6"/>
  <c r="B2507" i="6"/>
  <c r="H2507" i="6" s="1" a="1"/>
  <c r="H2507" i="6" s="1"/>
  <c r="I2507" i="6" s="1"/>
  <c r="J2507" i="6" s="1"/>
  <c r="B2459" i="6"/>
  <c r="H2459" i="6" s="1" a="1"/>
  <c r="H2459" i="6" s="1"/>
  <c r="I2459" i="6" s="1"/>
  <c r="J2459" i="6" s="1"/>
  <c r="B2411" i="6"/>
  <c r="B2387" i="6"/>
  <c r="B2315" i="6"/>
  <c r="B2291" i="6"/>
  <c r="B2267" i="6"/>
  <c r="B2243" i="6"/>
  <c r="B2219" i="6"/>
  <c r="B2195" i="6"/>
  <c r="B2051" i="6"/>
  <c r="B1955" i="6"/>
  <c r="B1835" i="6"/>
  <c r="B1739" i="6"/>
  <c r="B1643" i="6"/>
  <c r="H1643" i="6" s="1" a="1"/>
  <c r="H1643" i="6" s="1"/>
  <c r="I1643" i="6" s="1"/>
  <c r="J1643" i="6" s="1"/>
  <c r="B1547" i="6"/>
  <c r="B1427" i="6"/>
  <c r="H1427" i="6" s="1" a="1"/>
  <c r="H1427" i="6" s="1"/>
  <c r="I1427" i="6" s="1"/>
  <c r="J1427" i="6" s="1"/>
  <c r="B1355" i="6"/>
  <c r="B1307" i="6"/>
  <c r="B1283" i="6"/>
  <c r="B1139" i="6"/>
  <c r="H1139" i="6" s="1" a="1"/>
  <c r="H1139" i="6" s="1"/>
  <c r="I1139" i="6" s="1"/>
  <c r="J1139" i="6" s="1"/>
  <c r="B923" i="6"/>
  <c r="H923" i="6" s="1" a="1"/>
  <c r="H923" i="6" s="1"/>
  <c r="I923" i="6" s="1"/>
  <c r="J923" i="6" s="1"/>
  <c r="B707" i="6"/>
  <c r="B683" i="6"/>
  <c r="B659" i="6"/>
  <c r="B587" i="6"/>
  <c r="B515" i="6"/>
  <c r="H515" i="6" s="1" a="1"/>
  <c r="H515" i="6" s="1"/>
  <c r="I515" i="6" s="1"/>
  <c r="J515" i="6" s="1"/>
  <c r="B419" i="6"/>
  <c r="B299" i="6"/>
  <c r="H299" i="6" s="1" a="1"/>
  <c r="H299" i="6" s="1"/>
  <c r="I299" i="6" s="1"/>
  <c r="J299" i="6" s="1"/>
  <c r="B107" i="6"/>
  <c r="H107" i="6" s="1" a="1"/>
  <c r="H107" i="6" s="1"/>
  <c r="I107" i="6" s="1"/>
  <c r="J107" i="6" s="1"/>
  <c r="B83" i="6"/>
  <c r="B323" i="6"/>
  <c r="H323" i="6" s="1" a="1"/>
  <c r="H323" i="6" s="1"/>
  <c r="I323" i="6" s="1"/>
  <c r="J323" i="6" s="1"/>
  <c r="B251" i="6"/>
  <c r="H251" i="6" s="1" a="1"/>
  <c r="H251" i="6" s="1"/>
  <c r="I251" i="6" s="1"/>
  <c r="J251" i="6" s="1"/>
  <c r="B203" i="6"/>
  <c r="B131" i="6"/>
  <c r="H131" i="6" s="1" a="1"/>
  <c r="H131" i="6" s="1"/>
  <c r="I131" i="6" s="1"/>
  <c r="J131" i="6" s="1"/>
  <c r="B1235" i="6"/>
  <c r="H1235" i="6" s="1" a="1"/>
  <c r="H1235" i="6" s="1"/>
  <c r="I1235" i="6" s="1"/>
  <c r="J1235" i="6" s="1"/>
  <c r="B1211" i="6"/>
  <c r="H1211" i="6" s="1" a="1"/>
  <c r="H1211" i="6" s="1"/>
  <c r="I1211" i="6" s="1"/>
  <c r="J1211" i="6" s="1"/>
  <c r="B1115" i="6"/>
  <c r="H1115" i="6" s="1" a="1"/>
  <c r="H1115" i="6" s="1"/>
  <c r="I1115" i="6" s="1"/>
  <c r="J1115" i="6" s="1"/>
  <c r="B1091" i="6"/>
  <c r="H1091" i="6" s="1" a="1"/>
  <c r="H1091" i="6" s="1"/>
  <c r="I1091" i="6" s="1"/>
  <c r="J1091" i="6" s="1"/>
  <c r="B1043" i="6"/>
  <c r="H1043" i="6" s="1" a="1"/>
  <c r="H1043" i="6" s="1"/>
  <c r="I1043" i="6" s="1"/>
  <c r="J1043" i="6" s="1"/>
  <c r="B1019" i="6"/>
  <c r="H1019" i="6" s="1" a="1"/>
  <c r="H1019" i="6" s="1"/>
  <c r="I1019" i="6" s="1"/>
  <c r="J1019" i="6" s="1"/>
  <c r="B995" i="6"/>
  <c r="H995" i="6" s="1" a="1"/>
  <c r="H995" i="6" s="1"/>
  <c r="I995" i="6" s="1"/>
  <c r="J995" i="6" s="1"/>
  <c r="B875" i="6"/>
  <c r="H875" i="6" s="1" a="1"/>
  <c r="H875" i="6" s="1"/>
  <c r="I875" i="6" s="1"/>
  <c r="J875" i="6" s="1"/>
  <c r="B827" i="6"/>
  <c r="B803" i="6"/>
  <c r="B731" i="6"/>
  <c r="H731" i="6" s="1" a="1"/>
  <c r="H731" i="6" s="1"/>
  <c r="I731" i="6" s="1"/>
  <c r="J731" i="6" s="1"/>
  <c r="B539" i="6"/>
  <c r="H539" i="6" s="1" a="1"/>
  <c r="H539" i="6" s="1"/>
  <c r="I539" i="6" s="1"/>
  <c r="J539" i="6" s="1"/>
  <c r="B395" i="6"/>
  <c r="B347" i="6"/>
  <c r="H347" i="6" s="1" a="1"/>
  <c r="H347" i="6" s="1"/>
  <c r="I347" i="6" s="1"/>
  <c r="J347" i="6" s="1"/>
  <c r="B1379" i="6"/>
  <c r="B1187" i="6"/>
  <c r="H1187" i="6" s="1" a="1"/>
  <c r="H1187" i="6" s="1"/>
  <c r="I1187" i="6" s="1"/>
  <c r="J1187" i="6" s="1"/>
  <c r="B1067" i="6"/>
  <c r="H1067" i="6" s="1" a="1"/>
  <c r="H1067" i="6" s="1"/>
  <c r="I1067" i="6" s="1"/>
  <c r="J1067" i="6" s="1"/>
  <c r="B971" i="6"/>
  <c r="H971" i="6" s="1" a="1"/>
  <c r="H971" i="6" s="1"/>
  <c r="I971" i="6" s="1"/>
  <c r="J971" i="6" s="1"/>
  <c r="B899" i="6"/>
  <c r="H899" i="6" s="1" a="1"/>
  <c r="H899" i="6" s="1"/>
  <c r="I899" i="6" s="1"/>
  <c r="J899" i="6" s="1"/>
  <c r="B851" i="6"/>
  <c r="B779" i="6"/>
  <c r="B755" i="6"/>
  <c r="H755" i="6" s="1" a="1"/>
  <c r="H755" i="6" s="1"/>
  <c r="I755" i="6" s="1"/>
  <c r="J755" i="6" s="1"/>
  <c r="B635" i="6"/>
  <c r="B611" i="6"/>
  <c r="B563" i="6"/>
  <c r="H563" i="6" s="1" a="1"/>
  <c r="H563" i="6" s="1"/>
  <c r="I563" i="6" s="1"/>
  <c r="J563" i="6" s="1"/>
  <c r="B467" i="6"/>
  <c r="B371" i="6"/>
  <c r="B275" i="6"/>
  <c r="H275" i="6" s="1" a="1"/>
  <c r="H275" i="6" s="1"/>
  <c r="I275" i="6" s="1"/>
  <c r="J275" i="6" s="1"/>
  <c r="B179" i="6"/>
  <c r="B227" i="6"/>
  <c r="H227" i="6" s="1" a="1"/>
  <c r="H227" i="6" s="1"/>
  <c r="I227" i="6" s="1"/>
  <c r="J227" i="6" s="1"/>
  <c r="B155" i="6"/>
  <c r="B1331" i="6"/>
  <c r="B1259" i="6"/>
  <c r="H1259" i="6" s="1" a="1"/>
  <c r="H1259" i="6" s="1"/>
  <c r="I1259" i="6" s="1"/>
  <c r="J1259" i="6" s="1"/>
  <c r="B1163" i="6"/>
  <c r="H1163" i="6" s="1" a="1"/>
  <c r="H1163" i="6" s="1"/>
  <c r="I1163" i="6" s="1"/>
  <c r="J1163" i="6" s="1"/>
  <c r="B947" i="6"/>
  <c r="H947" i="6" s="1" a="1"/>
  <c r="H947" i="6" s="1"/>
  <c r="I947" i="6" s="1"/>
  <c r="J947" i="6" s="1"/>
  <c r="B491" i="6"/>
  <c r="B443" i="6"/>
  <c r="H443" i="6" s="1" a="1"/>
  <c r="H443" i="6" s="1"/>
  <c r="I443" i="6" s="1"/>
  <c r="J443" i="6" s="1"/>
  <c r="I5746" i="6"/>
  <c r="J5746" i="6" s="1"/>
  <c r="E8310" i="6" a="1"/>
  <c r="E8310" i="6" s="1"/>
  <c r="E5358" i="6" a="1"/>
  <c r="E5358" i="6" s="1"/>
  <c r="E3294" i="6" a="1"/>
  <c r="E3294" i="6" s="1"/>
  <c r="E7495" i="6" a="1"/>
  <c r="E7495" i="6" s="1"/>
  <c r="F7495" i="6" s="1"/>
  <c r="E6751" i="6" a="1"/>
  <c r="E6751" i="6" s="1"/>
  <c r="F6751" i="6" s="1"/>
  <c r="E6199" i="6" a="1"/>
  <c r="E6199" i="6" s="1"/>
  <c r="F6199" i="6" s="1"/>
  <c r="E5743" i="6" a="1"/>
  <c r="E5743" i="6" s="1"/>
  <c r="E5623" i="6" a="1"/>
  <c r="E5623" i="6" s="1"/>
  <c r="E4951" i="6" a="1"/>
  <c r="E4951" i="6" s="1"/>
  <c r="E4351" i="6" a="1"/>
  <c r="E4351" i="6" s="1"/>
  <c r="E4327" i="6" a="1"/>
  <c r="E4327" i="6" s="1"/>
  <c r="E3223" i="6" a="1"/>
  <c r="E3223" i="6" s="1"/>
  <c r="E3031" i="6" a="1"/>
  <c r="E3031" i="6" s="1"/>
  <c r="E3199" i="6" a="1"/>
  <c r="E3199" i="6" s="1"/>
  <c r="F3199" i="6" s="1"/>
  <c r="E2023" i="6" a="1"/>
  <c r="E2023" i="6" s="1"/>
  <c r="F2023" i="6" s="1"/>
  <c r="E2215" i="6" a="1"/>
  <c r="E2215" i="6" s="1"/>
  <c r="F2215" i="6" s="1"/>
  <c r="E1591" i="6" a="1"/>
  <c r="E1591" i="6" s="1"/>
  <c r="F1591" i="6" s="1"/>
  <c r="E127" i="6" a="1"/>
  <c r="E127" i="6" s="1"/>
  <c r="E1279" i="6" a="1"/>
  <c r="E1279" i="6" s="1"/>
  <c r="F1279" i="6" s="1"/>
  <c r="E1159" i="6" a="1"/>
  <c r="E1159" i="6" s="1"/>
  <c r="H900" i="6" a="1"/>
  <c r="H900" i="6" s="1"/>
  <c r="H1332" i="6" a="1"/>
  <c r="H1332" i="6" s="1"/>
  <c r="H204" i="6" a="1"/>
  <c r="H204" i="6" s="1"/>
  <c r="H876" i="6" a="1"/>
  <c r="H876" i="6" s="1"/>
  <c r="H924" i="6" a="1"/>
  <c r="H924" i="6" s="1"/>
  <c r="H1236" i="6" a="1"/>
  <c r="H1236" i="6" s="1"/>
  <c r="H300" i="6" a="1"/>
  <c r="H300" i="6" s="1"/>
  <c r="H708" i="6" a="1"/>
  <c r="H708" i="6" s="1"/>
  <c r="H996" i="6" a="1"/>
  <c r="H996" i="6" s="1"/>
  <c r="H1980" i="6" a="1"/>
  <c r="H1980" i="6" s="1"/>
  <c r="H2100" i="6" a="1"/>
  <c r="H2100" i="6" s="1"/>
  <c r="H2340" i="6" a="1"/>
  <c r="H2340" i="6" s="1"/>
  <c r="I2340" i="6" s="1"/>
  <c r="J2340" i="6" s="1"/>
  <c r="H2124" i="6" a="1"/>
  <c r="H2124" i="6" s="1"/>
  <c r="H2412" i="6" a="1"/>
  <c r="H2412" i="6" s="1"/>
  <c r="H3732" i="6" a="1"/>
  <c r="H3732" i="6" s="1"/>
  <c r="H2940" i="6" a="1"/>
  <c r="H2940" i="6" s="1"/>
  <c r="H3300" i="6" a="1"/>
  <c r="H3300" i="6" s="1"/>
  <c r="H3396" i="6" a="1"/>
  <c r="H3396" i="6" s="1"/>
  <c r="H3756" i="6" a="1"/>
  <c r="H3756" i="6" s="1"/>
  <c r="H3588" i="6" a="1"/>
  <c r="H3588" i="6" s="1"/>
  <c r="H3516" i="6" a="1"/>
  <c r="H3516" i="6" s="1"/>
  <c r="H3948" i="6" a="1"/>
  <c r="H3948" i="6" s="1"/>
  <c r="H4188" i="6" a="1"/>
  <c r="H4188" i="6" s="1"/>
  <c r="H4932" i="6" a="1"/>
  <c r="H4932" i="6" s="1"/>
  <c r="H3900" i="6" a="1"/>
  <c r="H3900" i="6" s="1"/>
  <c r="H4212" i="6" a="1"/>
  <c r="H4212" i="6" s="1"/>
  <c r="H4332" i="6" a="1"/>
  <c r="H4332" i="6" s="1"/>
  <c r="H5100" i="6" a="1"/>
  <c r="H5100" i="6" s="1"/>
  <c r="I5364" i="6"/>
  <c r="J5364" i="6" s="1"/>
  <c r="H5940" i="6" a="1"/>
  <c r="H5940" i="6" s="1"/>
  <c r="H6132" i="6" a="1"/>
  <c r="H6132" i="6" s="1"/>
  <c r="H6180" i="6" a="1"/>
  <c r="H6180" i="6" s="1"/>
  <c r="I6492" i="6"/>
  <c r="J6492" i="6" s="1"/>
  <c r="H6420" i="6" a="1"/>
  <c r="H6420" i="6" s="1"/>
  <c r="I7068" i="6"/>
  <c r="J7068" i="6" s="1"/>
  <c r="I7284" i="6"/>
  <c r="J7284" i="6" s="1"/>
  <c r="I7764" i="6"/>
  <c r="J7764" i="6" s="1"/>
  <c r="H7572" i="6" a="1"/>
  <c r="H7572" i="6" s="1"/>
  <c r="I7572" i="6" s="1"/>
  <c r="J7572" i="6" s="1"/>
  <c r="H7548" i="6" a="1"/>
  <c r="H7548" i="6" s="1"/>
  <c r="I8364" i="6"/>
  <c r="J8364" i="6" s="1"/>
  <c r="E7351" i="6" a="1"/>
  <c r="E7351" i="6" s="1"/>
  <c r="F7351" i="6" s="1"/>
  <c r="E5815" i="6" a="1"/>
  <c r="E5815" i="6" s="1"/>
  <c r="F5815" i="6" s="1"/>
  <c r="E4687" i="6" a="1"/>
  <c r="E4687" i="6" s="1"/>
  <c r="E3391" i="6" a="1"/>
  <c r="E3391" i="6" s="1"/>
  <c r="E3463" i="6" a="1"/>
  <c r="E3463" i="6" s="1"/>
  <c r="F3463" i="6" s="1"/>
  <c r="E5094" i="6" a="1"/>
  <c r="E5094" i="6" s="1"/>
  <c r="E7927" i="6" a="1"/>
  <c r="E7927" i="6" s="1"/>
  <c r="F7927" i="6" s="1"/>
  <c r="E6631" i="6" a="1"/>
  <c r="E6631" i="6" s="1"/>
  <c r="F6631" i="6" s="1"/>
  <c r="E5359" i="6" a="1"/>
  <c r="E5359" i="6" s="1"/>
  <c r="E4567" i="6" a="1"/>
  <c r="E4567" i="6" s="1"/>
  <c r="E5095" i="6" a="1"/>
  <c r="E5095" i="6" s="1"/>
  <c r="E2671" i="6" a="1"/>
  <c r="E2671" i="6" s="1"/>
  <c r="E3703" i="6" a="1"/>
  <c r="E3703" i="6" s="1"/>
  <c r="E2695" i="6" a="1"/>
  <c r="E2695" i="6" s="1"/>
  <c r="E151" i="6" a="1"/>
  <c r="E151" i="6" s="1"/>
  <c r="E1255" i="6" a="1"/>
  <c r="E1255" i="6" s="1"/>
  <c r="I2650" i="6"/>
  <c r="J2650" i="6" s="1"/>
  <c r="I2314" i="6"/>
  <c r="J2314" i="6" s="1"/>
  <c r="I802" i="6"/>
  <c r="J802" i="6" s="1"/>
  <c r="I1330" i="6"/>
  <c r="J1330" i="6" s="1"/>
  <c r="E5310" i="6" a="1"/>
  <c r="E5310" i="6" s="1"/>
  <c r="E4806" i="6" a="1"/>
  <c r="E4806" i="6" s="1"/>
  <c r="F4806" i="6" s="1"/>
  <c r="E3774" i="6" a="1"/>
  <c r="E3774" i="6" s="1"/>
  <c r="F3774" i="6" s="1"/>
  <c r="E3558" i="6" a="1"/>
  <c r="E3558" i="6" s="1"/>
  <c r="F3558" i="6" s="1"/>
  <c r="E3630" i="6" a="1"/>
  <c r="E3630" i="6" s="1"/>
  <c r="F3630" i="6" s="1"/>
  <c r="E317" i="6" a="1"/>
  <c r="E317" i="6" s="1"/>
  <c r="F318" i="6" s="1"/>
  <c r="E7711" i="6" a="1"/>
  <c r="E7711" i="6" s="1"/>
  <c r="E6847" i="6" a="1"/>
  <c r="E6847" i="6" s="1"/>
  <c r="F6847" i="6" s="1"/>
  <c r="E6151" i="6" a="1"/>
  <c r="E6151" i="6" s="1"/>
  <c r="F6151" i="6" s="1"/>
  <c r="E5503" i="6" a="1"/>
  <c r="E5503" i="6" s="1"/>
  <c r="F5503" i="6" s="1"/>
  <c r="E5191" i="6" a="1"/>
  <c r="E5191" i="6" s="1"/>
  <c r="E3679" i="6" a="1"/>
  <c r="E3679" i="6" s="1"/>
  <c r="E3151" i="6" a="1"/>
  <c r="E3151" i="6" s="1"/>
  <c r="F3151" i="6" s="1"/>
  <c r="E2383" i="6" a="1"/>
  <c r="E2383" i="6" s="1"/>
  <c r="F2383" i="6" s="1"/>
  <c r="E535" i="6" a="1"/>
  <c r="E535" i="6" s="1"/>
  <c r="F535" i="6" s="1"/>
  <c r="E679" i="6" a="1"/>
  <c r="E679" i="6" s="1"/>
  <c r="E8070" i="6" a="1"/>
  <c r="E8070" i="6" s="1"/>
  <c r="F8070" i="6" s="1"/>
  <c r="E7591" i="6" a="1"/>
  <c r="E7591" i="6" s="1"/>
  <c r="E7111" i="6" a="1"/>
  <c r="E7111" i="6" s="1"/>
  <c r="F7111" i="6" s="1"/>
  <c r="E5047" i="6" a="1"/>
  <c r="E5047" i="6" s="1"/>
  <c r="F5047" i="6" s="1"/>
  <c r="E2911" i="6" a="1"/>
  <c r="E2911" i="6" s="1"/>
  <c r="F2911" i="6" s="1"/>
  <c r="E1975" i="6" a="1"/>
  <c r="E1975" i="6" s="1"/>
  <c r="F1975" i="6" s="1"/>
  <c r="E1015" i="6" a="1"/>
  <c r="E1015" i="6" s="1"/>
  <c r="I7786" i="6"/>
  <c r="J7786" i="6" s="1"/>
  <c r="I6418" i="6"/>
  <c r="J6418" i="6" s="1"/>
  <c r="I5914" i="6"/>
  <c r="J5914" i="6" s="1"/>
  <c r="I5698" i="6"/>
  <c r="J5698" i="6" s="1"/>
  <c r="I4450" i="6"/>
  <c r="J4450" i="6" s="1"/>
  <c r="I4330" i="6"/>
  <c r="J4330" i="6" s="1"/>
  <c r="I4114" i="6"/>
  <c r="J4114" i="6" s="1"/>
  <c r="I2626" i="6"/>
  <c r="J2626" i="6" s="1"/>
  <c r="I1618" i="6"/>
  <c r="J1618" i="6" s="1"/>
  <c r="I538" i="6"/>
  <c r="J538" i="6" s="1"/>
  <c r="E7902" i="6" a="1"/>
  <c r="E7902" i="6" s="1"/>
  <c r="F7902" i="6" s="1"/>
  <c r="F7278" i="6"/>
  <c r="E7109" i="6" a="1"/>
  <c r="E7109" i="6" s="1"/>
  <c r="F7109" i="6" s="1"/>
  <c r="F6798" i="6"/>
  <c r="E6078" i="6" a="1"/>
  <c r="E6078" i="6" s="1"/>
  <c r="F6078" i="6" s="1"/>
  <c r="E5454" i="6" a="1"/>
  <c r="E5454" i="6" s="1"/>
  <c r="F5454" i="6" s="1"/>
  <c r="E5406" i="6" a="1"/>
  <c r="E5406" i="6" s="1"/>
  <c r="F5406" i="6" s="1"/>
  <c r="E4470" i="6" a="1"/>
  <c r="E4470" i="6" s="1"/>
  <c r="F4470" i="6" s="1"/>
  <c r="E4686" i="6" a="1"/>
  <c r="E4686" i="6" s="1"/>
  <c r="E5190" i="6" a="1"/>
  <c r="E5190" i="6" s="1"/>
  <c r="F5190" i="6" s="1"/>
  <c r="E4254" i="6" a="1"/>
  <c r="E4254" i="6" s="1"/>
  <c r="F4254" i="6" s="1"/>
  <c r="E4758" i="6" a="1"/>
  <c r="E4758" i="6" s="1"/>
  <c r="F4758" i="6" s="1"/>
  <c r="E4134" i="6" a="1"/>
  <c r="E4134" i="6" s="1"/>
  <c r="F4134" i="6" s="1"/>
  <c r="E3678" i="6" a="1"/>
  <c r="E3678" i="6" s="1"/>
  <c r="F3678" i="6" s="1"/>
  <c r="E2670" i="6" a="1"/>
  <c r="E2670" i="6" s="1"/>
  <c r="E3414" i="6" a="1"/>
  <c r="E3414" i="6" s="1"/>
  <c r="F3414" i="6" s="1"/>
  <c r="E2982" i="6" a="1"/>
  <c r="E2982" i="6" s="1"/>
  <c r="F2982" i="6" s="1"/>
  <c r="E3534" i="6" a="1"/>
  <c r="E3534" i="6" s="1"/>
  <c r="F3534" i="6" s="1"/>
  <c r="E4086" i="6" a="1"/>
  <c r="E4086" i="6" s="1"/>
  <c r="F4086" i="6" s="1"/>
  <c r="E1469" i="6" a="1"/>
  <c r="E1469" i="6" s="1"/>
  <c r="F1469" i="6" s="1"/>
  <c r="E1733" i="6" a="1"/>
  <c r="E1733" i="6" s="1"/>
  <c r="F1734" i="6" s="1"/>
  <c r="E1805" i="6" a="1"/>
  <c r="E1805" i="6" s="1"/>
  <c r="F1805" i="6" s="1"/>
  <c r="E629" i="6" a="1"/>
  <c r="E629" i="6" s="1"/>
  <c r="F629" i="6" s="1"/>
  <c r="E8119" i="6" a="1"/>
  <c r="E8119" i="6" s="1"/>
  <c r="F8119" i="6" s="1"/>
  <c r="E7135" i="6" a="1"/>
  <c r="E7135" i="6" s="1"/>
  <c r="F7135" i="6" s="1"/>
  <c r="E6703" i="6" a="1"/>
  <c r="E6703" i="6" s="1"/>
  <c r="F6703" i="6" s="1"/>
  <c r="E6031" i="6" a="1"/>
  <c r="E6031" i="6" s="1"/>
  <c r="E5479" i="6" a="1"/>
  <c r="E5479" i="6" s="1"/>
  <c r="F5479" i="6" s="1"/>
  <c r="E4615" i="6" a="1"/>
  <c r="E4615" i="6" s="1"/>
  <c r="E3583" i="6" a="1"/>
  <c r="E3583" i="6" s="1"/>
  <c r="E3727" i="6" a="1"/>
  <c r="E3727" i="6" s="1"/>
  <c r="E2719" i="6" a="1"/>
  <c r="E2719" i="6" s="1"/>
  <c r="E607" i="6" a="1"/>
  <c r="E607" i="6" s="1"/>
  <c r="F607" i="6" s="1"/>
  <c r="E319" i="6" a="1"/>
  <c r="E319" i="6" s="1"/>
  <c r="F319" i="6" s="1"/>
  <c r="B8389" i="6"/>
  <c r="H8389" i="6" s="1" a="1"/>
  <c r="H8389" i="6" s="1"/>
  <c r="I8389" i="6" s="1"/>
  <c r="J8389" i="6" s="1"/>
  <c r="B8317" i="6"/>
  <c r="H8317" i="6" s="1" a="1"/>
  <c r="H8317" i="6" s="1"/>
  <c r="I8317" i="6" s="1"/>
  <c r="J8317" i="6" s="1"/>
  <c r="B8269" i="6"/>
  <c r="H8269" i="6" s="1" a="1"/>
  <c r="H8269" i="6" s="1"/>
  <c r="I8269" i="6" s="1"/>
  <c r="J8269" i="6" s="1"/>
  <c r="B8173" i="6"/>
  <c r="H8173" i="6" s="1" a="1"/>
  <c r="H8173" i="6" s="1"/>
  <c r="I8173" i="6" s="1"/>
  <c r="J8173" i="6" s="1"/>
  <c r="B8077" i="6"/>
  <c r="H8077" i="6" s="1" a="1"/>
  <c r="H8077" i="6" s="1"/>
  <c r="I8077" i="6" s="1"/>
  <c r="J8077" i="6" s="1"/>
  <c r="B7981" i="6"/>
  <c r="B8341" i="6"/>
  <c r="H8341" i="6" s="1" a="1"/>
  <c r="H8341" i="6" s="1"/>
  <c r="I8341" i="6" s="1"/>
  <c r="J8341" i="6" s="1"/>
  <c r="B8197" i="6"/>
  <c r="H8197" i="6" s="1" a="1"/>
  <c r="H8197" i="6" s="1"/>
  <c r="I8197" i="6" s="1"/>
  <c r="J8197" i="6" s="1"/>
  <c r="B8101" i="6"/>
  <c r="H8101" i="6" s="1" a="1"/>
  <c r="H8101" i="6" s="1"/>
  <c r="I8101" i="6" s="1"/>
  <c r="J8101" i="6" s="1"/>
  <c r="B8005" i="6"/>
  <c r="H8005" i="6" s="1" a="1"/>
  <c r="H8005" i="6" s="1"/>
  <c r="I8005" i="6" s="1"/>
  <c r="J8005" i="6" s="1"/>
  <c r="B8413" i="6"/>
  <c r="H8413" i="6" s="1" a="1"/>
  <c r="H8413" i="6" s="1"/>
  <c r="I8413" i="6" s="1"/>
  <c r="J8413" i="6" s="1"/>
  <c r="B8365" i="6"/>
  <c r="H8365" i="6" s="1" a="1"/>
  <c r="H8365" i="6" s="1"/>
  <c r="I8365" i="6" s="1"/>
  <c r="J8365" i="6" s="1"/>
  <c r="B8293" i="6"/>
  <c r="H8293" i="6" s="1" a="1"/>
  <c r="H8293" i="6" s="1"/>
  <c r="I8293" i="6" s="1"/>
  <c r="J8293" i="6" s="1"/>
  <c r="B8245" i="6"/>
  <c r="H8245" i="6" s="1" a="1"/>
  <c r="H8245" i="6" s="1"/>
  <c r="I8245" i="6" s="1"/>
  <c r="J8245" i="6" s="1"/>
  <c r="B8149" i="6"/>
  <c r="H8149" i="6" s="1" a="1"/>
  <c r="H8149" i="6" s="1"/>
  <c r="I8149" i="6" s="1"/>
  <c r="J8149" i="6" s="1"/>
  <c r="B8053" i="6"/>
  <c r="H8053" i="6" s="1" a="1"/>
  <c r="H8053" i="6" s="1"/>
  <c r="I8053" i="6" s="1"/>
  <c r="J8053" i="6" s="1"/>
  <c r="B8029" i="6"/>
  <c r="H8029" i="6" s="1" a="1"/>
  <c r="H8029" i="6" s="1"/>
  <c r="I8029" i="6" s="1"/>
  <c r="J8029" i="6" s="1"/>
  <c r="B7957" i="6"/>
  <c r="B7717" i="6"/>
  <c r="B7669" i="6"/>
  <c r="B7597" i="6"/>
  <c r="B7573" i="6"/>
  <c r="H7573" i="6" s="1" a="1"/>
  <c r="H7573" i="6" s="1"/>
  <c r="B8125" i="6"/>
  <c r="H8125" i="6" s="1" a="1"/>
  <c r="H8125" i="6" s="1"/>
  <c r="I8125" i="6" s="1"/>
  <c r="J8125" i="6" s="1"/>
  <c r="B7933" i="6"/>
  <c r="B7885" i="6"/>
  <c r="B7837" i="6"/>
  <c r="B7477" i="6"/>
  <c r="H7477" i="6" s="1" a="1"/>
  <c r="H7477" i="6" s="1"/>
  <c r="I7477" i="6" s="1"/>
  <c r="J7477" i="6" s="1"/>
  <c r="B7909" i="6"/>
  <c r="B7861" i="6"/>
  <c r="B7813" i="6"/>
  <c r="B7789" i="6"/>
  <c r="B7765" i="6"/>
  <c r="B7621" i="6"/>
  <c r="B7549" i="6"/>
  <c r="H7549" i="6" s="1" a="1"/>
  <c r="H7549" i="6" s="1"/>
  <c r="B7525" i="6"/>
  <c r="H7525" i="6" s="1" a="1"/>
  <c r="H7525" i="6" s="1"/>
  <c r="B7501" i="6"/>
  <c r="H7501" i="6" s="1" a="1"/>
  <c r="H7501" i="6" s="1"/>
  <c r="I7501" i="6" s="1"/>
  <c r="J7501" i="6" s="1"/>
  <c r="B7453" i="6"/>
  <c r="H7453" i="6" s="1" a="1"/>
  <c r="H7453" i="6" s="1"/>
  <c r="I7453" i="6" s="1"/>
  <c r="J7453" i="6" s="1"/>
  <c r="B7741" i="6"/>
  <c r="B7429" i="6"/>
  <c r="H7429" i="6" s="1" a="1"/>
  <c r="H7429" i="6" s="1"/>
  <c r="I7429" i="6" s="1"/>
  <c r="J7429" i="6" s="1"/>
  <c r="B7381" i="6"/>
  <c r="H7381" i="6" s="1" a="1"/>
  <c r="H7381" i="6" s="1"/>
  <c r="I7381" i="6" s="1"/>
  <c r="J7381" i="6" s="1"/>
  <c r="B7333" i="6"/>
  <c r="H7333" i="6" s="1" a="1"/>
  <c r="H7333" i="6" s="1"/>
  <c r="I7333" i="6" s="1"/>
  <c r="J7333" i="6" s="1"/>
  <c r="B7285" i="6"/>
  <c r="H7285" i="6" s="1" a="1"/>
  <c r="H7285" i="6" s="1"/>
  <c r="I7285" i="6" s="1"/>
  <c r="J7285" i="6" s="1"/>
  <c r="B7237" i="6"/>
  <c r="H7237" i="6" s="1" a="1"/>
  <c r="H7237" i="6" s="1"/>
  <c r="I7237" i="6" s="1"/>
  <c r="J7237" i="6" s="1"/>
  <c r="B7189" i="6"/>
  <c r="H7189" i="6" s="1" a="1"/>
  <c r="H7189" i="6" s="1"/>
  <c r="I7189" i="6" s="1"/>
  <c r="J7189" i="6" s="1"/>
  <c r="B7141" i="6"/>
  <c r="H7141" i="6" s="1" a="1"/>
  <c r="H7141" i="6" s="1"/>
  <c r="I7141" i="6" s="1"/>
  <c r="J7141" i="6" s="1"/>
  <c r="B7093" i="6"/>
  <c r="H7093" i="6" s="1" a="1"/>
  <c r="H7093" i="6" s="1"/>
  <c r="I7093" i="6" s="1"/>
  <c r="J7093" i="6" s="1"/>
  <c r="B7045" i="6"/>
  <c r="H7045" i="6" s="1" a="1"/>
  <c r="H7045" i="6" s="1"/>
  <c r="I7045" i="6" s="1"/>
  <c r="J7045" i="6" s="1"/>
  <c r="B6997" i="6"/>
  <c r="H6997" i="6" s="1" a="1"/>
  <c r="H6997" i="6" s="1"/>
  <c r="I6997" i="6" s="1"/>
  <c r="J6997" i="6" s="1"/>
  <c r="B6949" i="6"/>
  <c r="B6853" i="6"/>
  <c r="B6925" i="6"/>
  <c r="B7693" i="6"/>
  <c r="B7645" i="6"/>
  <c r="B6877" i="6"/>
  <c r="B8221" i="6"/>
  <c r="H8221" i="6" s="1" a="1"/>
  <c r="H8221" i="6" s="1"/>
  <c r="I8221" i="6" s="1"/>
  <c r="J8221" i="6" s="1"/>
  <c r="B7309" i="6"/>
  <c r="H7309" i="6" s="1" a="1"/>
  <c r="H7309" i="6" s="1"/>
  <c r="I7309" i="6" s="1"/>
  <c r="J7309" i="6" s="1"/>
  <c r="B7117" i="6"/>
  <c r="H7117" i="6" s="1" a="1"/>
  <c r="H7117" i="6" s="1"/>
  <c r="I7117" i="6" s="1"/>
  <c r="J7117" i="6" s="1"/>
  <c r="B6805" i="6"/>
  <c r="B6757" i="6"/>
  <c r="B6661" i="6"/>
  <c r="B6565" i="6"/>
  <c r="B6517" i="6"/>
  <c r="B6493" i="6"/>
  <c r="B6469" i="6"/>
  <c r="B6445" i="6"/>
  <c r="B7261" i="6"/>
  <c r="H7261" i="6" s="1" a="1"/>
  <c r="H7261" i="6" s="1"/>
  <c r="I7261" i="6" s="1"/>
  <c r="J7261" i="6" s="1"/>
  <c r="B7069" i="6"/>
  <c r="H7069" i="6" s="1" a="1"/>
  <c r="H7069" i="6" s="1"/>
  <c r="I7069" i="6" s="1"/>
  <c r="J7069" i="6" s="1"/>
  <c r="B6901" i="6"/>
  <c r="B6829" i="6"/>
  <c r="B6733" i="6"/>
  <c r="B6637" i="6"/>
  <c r="B6421" i="6"/>
  <c r="B7405" i="6"/>
  <c r="H7405" i="6" s="1" a="1"/>
  <c r="H7405" i="6" s="1"/>
  <c r="I7405" i="6" s="1"/>
  <c r="J7405" i="6" s="1"/>
  <c r="B7357" i="6"/>
  <c r="H7357" i="6" s="1" a="1"/>
  <c r="H7357" i="6" s="1"/>
  <c r="I7357" i="6" s="1"/>
  <c r="J7357" i="6" s="1"/>
  <c r="B7165" i="6"/>
  <c r="H7165" i="6" s="1" a="1"/>
  <c r="H7165" i="6" s="1"/>
  <c r="I7165" i="6" s="1"/>
  <c r="J7165" i="6" s="1"/>
  <c r="B6973" i="6"/>
  <c r="H6973" i="6" s="1" a="1"/>
  <c r="H6973" i="6" s="1"/>
  <c r="I6973" i="6" s="1"/>
  <c r="J6973" i="6" s="1"/>
  <c r="B6781" i="6"/>
  <c r="B6685" i="6"/>
  <c r="B6589" i="6"/>
  <c r="B6373" i="6"/>
  <c r="B7021" i="6"/>
  <c r="H7021" i="6" s="1" a="1"/>
  <c r="H7021" i="6" s="1"/>
  <c r="I7021" i="6" s="1"/>
  <c r="J7021" i="6" s="1"/>
  <c r="B6613" i="6"/>
  <c r="B6397" i="6"/>
  <c r="B6541" i="6"/>
  <c r="B7213" i="6"/>
  <c r="H7213" i="6" s="1" a="1"/>
  <c r="H7213" i="6" s="1"/>
  <c r="I7213" i="6" s="1"/>
  <c r="J7213" i="6" s="1"/>
  <c r="B6709" i="6"/>
  <c r="B6325" i="6"/>
  <c r="H6325" i="6" s="1" a="1"/>
  <c r="H6325" i="6" s="1"/>
  <c r="I6325" i="6" s="1"/>
  <c r="J6325" i="6" s="1"/>
  <c r="B6181" i="6"/>
  <c r="H6181" i="6" s="1" a="1"/>
  <c r="H6181" i="6" s="1"/>
  <c r="B6109" i="6"/>
  <c r="H6109" i="6" s="1" a="1"/>
  <c r="H6109" i="6" s="1"/>
  <c r="B6061" i="6"/>
  <c r="H6061" i="6" s="1" a="1"/>
  <c r="H6061" i="6" s="1"/>
  <c r="I6061" i="6" s="1"/>
  <c r="J6061" i="6" s="1"/>
  <c r="B6349" i="6"/>
  <c r="B6277" i="6"/>
  <c r="H6277" i="6" s="1" a="1"/>
  <c r="H6277" i="6" s="1"/>
  <c r="B6229" i="6"/>
  <c r="H6229" i="6" s="1" a="1"/>
  <c r="H6229" i="6" s="1"/>
  <c r="I6229" i="6" s="1"/>
  <c r="J6229" i="6" s="1"/>
  <c r="B6205" i="6"/>
  <c r="H6205" i="6" s="1" a="1"/>
  <c r="H6205" i="6" s="1"/>
  <c r="I6205" i="6" s="1"/>
  <c r="J6205" i="6" s="1"/>
  <c r="B6133" i="6"/>
  <c r="H6133" i="6" s="1" a="1"/>
  <c r="H6133" i="6" s="1"/>
  <c r="B6085" i="6"/>
  <c r="H6085" i="6" s="1" a="1"/>
  <c r="H6085" i="6" s="1"/>
  <c r="B6253" i="6"/>
  <c r="H6253" i="6" s="1" a="1"/>
  <c r="H6253" i="6" s="1"/>
  <c r="I6253" i="6" s="1"/>
  <c r="J6253" i="6" s="1"/>
  <c r="B6013" i="6"/>
  <c r="H6013" i="6" s="1" a="1"/>
  <c r="H6013" i="6" s="1"/>
  <c r="I6013" i="6" s="1"/>
  <c r="J6013" i="6" s="1"/>
  <c r="B6301" i="6"/>
  <c r="H6301" i="6" s="1" a="1"/>
  <c r="H6301" i="6" s="1"/>
  <c r="I6301" i="6" s="1"/>
  <c r="J6301" i="6" s="1"/>
  <c r="B6157" i="6"/>
  <c r="H6157" i="6" s="1" a="1"/>
  <c r="H6157" i="6" s="1"/>
  <c r="B6037" i="6"/>
  <c r="H6037" i="6" s="1" a="1"/>
  <c r="H6037" i="6" s="1"/>
  <c r="I6037" i="6" s="1"/>
  <c r="J6037" i="6" s="1"/>
  <c r="B5869" i="6"/>
  <c r="B5725" i="6"/>
  <c r="B5581" i="6"/>
  <c r="B5533" i="6"/>
  <c r="B5485" i="6"/>
  <c r="B5365" i="6"/>
  <c r="H5365" i="6" s="1" a="1"/>
  <c r="H5365" i="6" s="1"/>
  <c r="I5365" i="6" s="1"/>
  <c r="J5365" i="6" s="1"/>
  <c r="B5317" i="6"/>
  <c r="H5317" i="6" s="1" a="1"/>
  <c r="H5317" i="6" s="1"/>
  <c r="I5317" i="6" s="1"/>
  <c r="J5317" i="6" s="1"/>
  <c r="B5269" i="6"/>
  <c r="H5269" i="6" s="1" a="1"/>
  <c r="H5269" i="6" s="1"/>
  <c r="I5269" i="6" s="1"/>
  <c r="J5269" i="6" s="1"/>
  <c r="B5989" i="6"/>
  <c r="H5989" i="6" s="1" a="1"/>
  <c r="H5989" i="6" s="1"/>
  <c r="I5989" i="6" s="1"/>
  <c r="J5989" i="6" s="1"/>
  <c r="B5941" i="6"/>
  <c r="H5941" i="6" s="1" a="1"/>
  <c r="H5941" i="6" s="1"/>
  <c r="B5845" i="6"/>
  <c r="B5797" i="6"/>
  <c r="B5701" i="6"/>
  <c r="B5629" i="6"/>
  <c r="B5437" i="6"/>
  <c r="H5437" i="6" s="1" a="1"/>
  <c r="H5437" i="6" s="1"/>
  <c r="I5437" i="6" s="1"/>
  <c r="J5437" i="6" s="1"/>
  <c r="B5389" i="6"/>
  <c r="H5389" i="6" s="1" a="1"/>
  <c r="H5389" i="6" s="1"/>
  <c r="I5389" i="6" s="1"/>
  <c r="J5389" i="6" s="1"/>
  <c r="B5965" i="6"/>
  <c r="H5965" i="6" s="1" a="1"/>
  <c r="H5965" i="6" s="1"/>
  <c r="I5965" i="6" s="1"/>
  <c r="J5965" i="6" s="1"/>
  <c r="B5917" i="6"/>
  <c r="B5773" i="6"/>
  <c r="B5677" i="6"/>
  <c r="B5653" i="6"/>
  <c r="B5605" i="6"/>
  <c r="B5557" i="6"/>
  <c r="B5509" i="6"/>
  <c r="B5461" i="6"/>
  <c r="B5341" i="6"/>
  <c r="H5341" i="6" s="1" a="1"/>
  <c r="H5341" i="6" s="1"/>
  <c r="I5341" i="6" s="1"/>
  <c r="J5341" i="6" s="1"/>
  <c r="B5293" i="6"/>
  <c r="H5293" i="6" s="1" a="1"/>
  <c r="H5293" i="6" s="1"/>
  <c r="I5293" i="6" s="1"/>
  <c r="J5293" i="6" s="1"/>
  <c r="B5893" i="6"/>
  <c r="B5821" i="6"/>
  <c r="B5749" i="6"/>
  <c r="B5413" i="6"/>
  <c r="H5413" i="6" s="1" a="1"/>
  <c r="H5413" i="6" s="1"/>
  <c r="I5413" i="6" s="1"/>
  <c r="J5413" i="6" s="1"/>
  <c r="B5173" i="6"/>
  <c r="B5101" i="6"/>
  <c r="H5101" i="6" s="1" a="1"/>
  <c r="H5101" i="6" s="1"/>
  <c r="B5005" i="6"/>
  <c r="H5005" i="6" s="1" a="1"/>
  <c r="H5005" i="6" s="1"/>
  <c r="B4885" i="6"/>
  <c r="H4885" i="6" s="1" a="1"/>
  <c r="H4885" i="6" s="1"/>
  <c r="I4885" i="6" s="1"/>
  <c r="J4885" i="6" s="1"/>
  <c r="B4837" i="6"/>
  <c r="H4837" i="6" s="1" a="1"/>
  <c r="H4837" i="6" s="1"/>
  <c r="I4837" i="6" s="1"/>
  <c r="J4837" i="6" s="1"/>
  <c r="B4525" i="6"/>
  <c r="B4453" i="6"/>
  <c r="B4429" i="6"/>
  <c r="B4285" i="6"/>
  <c r="B5197" i="6"/>
  <c r="B5125" i="6"/>
  <c r="B5077" i="6"/>
  <c r="H5077" i="6" s="1" a="1"/>
  <c r="H5077" i="6" s="1"/>
  <c r="B4981" i="6"/>
  <c r="H4981" i="6" s="1" a="1"/>
  <c r="H4981" i="6" s="1"/>
  <c r="B4741" i="6"/>
  <c r="B4693" i="6"/>
  <c r="B4645" i="6"/>
  <c r="B4597" i="6"/>
  <c r="B4381" i="6"/>
  <c r="H4381" i="6" s="1" a="1"/>
  <c r="H4381" i="6" s="1"/>
  <c r="B4357" i="6"/>
  <c r="B4261" i="6"/>
  <c r="B4165" i="6"/>
  <c r="B4093" i="6"/>
  <c r="B5221" i="6"/>
  <c r="B5053" i="6"/>
  <c r="H5053" i="6" s="1" a="1"/>
  <c r="H5053" i="6" s="1"/>
  <c r="B4957" i="6"/>
  <c r="H4957" i="6" s="1" a="1"/>
  <c r="H4957" i="6" s="1"/>
  <c r="B4909" i="6"/>
  <c r="H4909" i="6" s="1" a="1"/>
  <c r="H4909" i="6" s="1"/>
  <c r="I4909" i="6" s="1"/>
  <c r="J4909" i="6" s="1"/>
  <c r="B4861" i="6"/>
  <c r="H4861" i="6" s="1" a="1"/>
  <c r="H4861" i="6" s="1"/>
  <c r="I4861" i="6" s="1"/>
  <c r="J4861" i="6" s="1"/>
  <c r="B4789" i="6"/>
  <c r="H4789" i="6" s="1" a="1"/>
  <c r="H4789" i="6" s="1"/>
  <c r="I4789" i="6" s="1"/>
  <c r="J4789" i="6" s="1"/>
  <c r="B4549" i="6"/>
  <c r="B4501" i="6"/>
  <c r="B4405" i="6"/>
  <c r="B4333" i="6"/>
  <c r="B4237" i="6"/>
  <c r="B4141" i="6"/>
  <c r="B3997" i="6"/>
  <c r="H3997" i="6" s="1" a="1"/>
  <c r="H3997" i="6" s="1"/>
  <c r="B3901" i="6"/>
  <c r="H3901" i="6" s="1" a="1"/>
  <c r="H3901" i="6" s="1"/>
  <c r="B5245" i="6"/>
  <c r="B5149" i="6"/>
  <c r="B5029" i="6"/>
  <c r="H5029" i="6" s="1" a="1"/>
  <c r="H5029" i="6" s="1"/>
  <c r="B4933" i="6"/>
  <c r="H4933" i="6" s="1" a="1"/>
  <c r="H4933" i="6" s="1"/>
  <c r="B4813" i="6"/>
  <c r="H4813" i="6" s="1" a="1"/>
  <c r="H4813" i="6" s="1"/>
  <c r="I4813" i="6" s="1"/>
  <c r="J4813" i="6" s="1"/>
  <c r="B4765" i="6"/>
  <c r="B4717" i="6"/>
  <c r="B4669" i="6"/>
  <c r="B4621" i="6"/>
  <c r="B4573" i="6"/>
  <c r="B4477" i="6"/>
  <c r="B4309" i="6"/>
  <c r="B4213" i="6"/>
  <c r="B4117" i="6"/>
  <c r="B4069" i="6"/>
  <c r="B3973" i="6"/>
  <c r="H3973" i="6" s="1" a="1"/>
  <c r="H3973" i="6" s="1"/>
  <c r="B3877" i="6"/>
  <c r="H3877" i="6" s="1" a="1"/>
  <c r="H3877" i="6" s="1"/>
  <c r="B4045" i="6"/>
  <c r="H4045" i="6" s="1" a="1"/>
  <c r="H4045" i="6" s="1"/>
  <c r="B3853" i="6"/>
  <c r="H3853" i="6" s="1" a="1"/>
  <c r="H3853" i="6" s="1"/>
  <c r="B3805" i="6"/>
  <c r="H3805" i="6" s="1" a="1"/>
  <c r="H3805" i="6" s="1"/>
  <c r="B3709" i="6"/>
  <c r="H3709" i="6" s="1" a="1"/>
  <c r="H3709" i="6" s="1"/>
  <c r="B3613" i="6"/>
  <c r="H3613" i="6" s="1" a="1"/>
  <c r="H3613" i="6" s="1"/>
  <c r="B3517" i="6"/>
  <c r="H3517" i="6" s="1" a="1"/>
  <c r="H3517" i="6" s="1"/>
  <c r="B3133" i="6"/>
  <c r="H3133" i="6" s="1" a="1"/>
  <c r="H3133" i="6" s="1"/>
  <c r="I3133" i="6" s="1"/>
  <c r="J3133" i="6" s="1"/>
  <c r="B3085" i="6"/>
  <c r="H3085" i="6" s="1" a="1"/>
  <c r="H3085" i="6" s="1"/>
  <c r="I3085" i="6" s="1"/>
  <c r="J3085" i="6" s="1"/>
  <c r="B2965" i="6"/>
  <c r="H2965" i="6" s="1" a="1"/>
  <c r="H2965" i="6" s="1"/>
  <c r="B2893" i="6"/>
  <c r="H2893" i="6" s="1" a="1"/>
  <c r="H2893" i="6" s="1"/>
  <c r="B2797" i="6"/>
  <c r="H2797" i="6" s="1" a="1"/>
  <c r="H2797" i="6" s="1"/>
  <c r="B2749" i="6"/>
  <c r="B4021" i="6"/>
  <c r="H4021" i="6" s="1" a="1"/>
  <c r="H4021" i="6" s="1"/>
  <c r="B3781" i="6"/>
  <c r="H3781" i="6" s="1" a="1"/>
  <c r="H3781" i="6" s="1"/>
  <c r="B3685" i="6"/>
  <c r="H3685" i="6" s="1" a="1"/>
  <c r="H3685" i="6" s="1"/>
  <c r="B3589" i="6"/>
  <c r="H3589" i="6" s="1" a="1"/>
  <c r="H3589" i="6" s="1"/>
  <c r="B3493" i="6"/>
  <c r="H3493" i="6" s="1" a="1"/>
  <c r="H3493" i="6" s="1"/>
  <c r="B3469" i="6"/>
  <c r="H3469" i="6" s="1" a="1"/>
  <c r="H3469" i="6" s="1"/>
  <c r="B3445" i="6"/>
  <c r="H3445" i="6" s="1" a="1"/>
  <c r="H3445" i="6" s="1"/>
  <c r="B3421" i="6"/>
  <c r="H3421" i="6" s="1" a="1"/>
  <c r="H3421" i="6" s="1"/>
  <c r="B3397" i="6"/>
  <c r="H3397" i="6" s="1" a="1"/>
  <c r="H3397" i="6" s="1"/>
  <c r="B3373" i="6"/>
  <c r="H3373" i="6" s="1" a="1"/>
  <c r="H3373" i="6" s="1"/>
  <c r="B3349" i="6"/>
  <c r="H3349" i="6" s="1" a="1"/>
  <c r="H3349" i="6" s="1"/>
  <c r="B3325" i="6"/>
  <c r="H3325" i="6" s="1" a="1"/>
  <c r="H3325" i="6" s="1"/>
  <c r="B3157" i="6"/>
  <c r="H3157" i="6" s="1" a="1"/>
  <c r="H3157" i="6" s="1"/>
  <c r="I3157" i="6" s="1"/>
  <c r="J3157" i="6" s="1"/>
  <c r="B3061" i="6"/>
  <c r="H3061" i="6" s="1" a="1"/>
  <c r="H3061" i="6" s="1"/>
  <c r="B2725" i="6"/>
  <c r="B2701" i="6"/>
  <c r="B2629" i="6"/>
  <c r="B2581" i="6"/>
  <c r="B4189" i="6"/>
  <c r="B3949" i="6"/>
  <c r="H3949" i="6" s="1" a="1"/>
  <c r="H3949" i="6" s="1"/>
  <c r="I3949" i="6" s="1"/>
  <c r="J3949" i="6" s="1"/>
  <c r="B3757" i="6"/>
  <c r="H3757" i="6" s="1" a="1"/>
  <c r="H3757" i="6" s="1"/>
  <c r="B3661" i="6"/>
  <c r="H3661" i="6" s="1" a="1"/>
  <c r="H3661" i="6" s="1"/>
  <c r="B3565" i="6"/>
  <c r="H3565" i="6" s="1" a="1"/>
  <c r="H3565" i="6" s="1"/>
  <c r="B3229" i="6"/>
  <c r="H3229" i="6" s="1" a="1"/>
  <c r="H3229" i="6" s="1"/>
  <c r="I3229" i="6" s="1"/>
  <c r="J3229" i="6" s="1"/>
  <c r="B3181" i="6"/>
  <c r="H3181" i="6" s="1" a="1"/>
  <c r="H3181" i="6" s="1"/>
  <c r="I3181" i="6" s="1"/>
  <c r="J3181" i="6" s="1"/>
  <c r="B3109" i="6"/>
  <c r="H3109" i="6" s="1" a="1"/>
  <c r="H3109" i="6" s="1"/>
  <c r="I3109" i="6" s="1"/>
  <c r="J3109" i="6" s="1"/>
  <c r="B3037" i="6"/>
  <c r="H3037" i="6" s="1" a="1"/>
  <c r="H3037" i="6" s="1"/>
  <c r="B2941" i="6"/>
  <c r="B2917" i="6"/>
  <c r="B2869" i="6"/>
  <c r="B2845" i="6"/>
  <c r="B3925" i="6"/>
  <c r="H3925" i="6" s="1" a="1"/>
  <c r="H3925" i="6" s="1"/>
  <c r="B3829" i="6"/>
  <c r="H3829" i="6" s="1" a="1"/>
  <c r="H3829" i="6" s="1"/>
  <c r="B3733" i="6"/>
  <c r="H3733" i="6" s="1" a="1"/>
  <c r="H3733" i="6" s="1"/>
  <c r="B3637" i="6"/>
  <c r="H3637" i="6" s="1" a="1"/>
  <c r="H3637" i="6" s="1"/>
  <c r="B3541" i="6"/>
  <c r="H3541" i="6" s="1" a="1"/>
  <c r="H3541" i="6" s="1"/>
  <c r="B3205" i="6"/>
  <c r="H3205" i="6" s="1" a="1"/>
  <c r="H3205" i="6" s="1"/>
  <c r="I3205" i="6" s="1"/>
  <c r="J3205" i="6" s="1"/>
  <c r="B2989" i="6"/>
  <c r="H2989" i="6" s="1" a="1"/>
  <c r="H2989" i="6" s="1"/>
  <c r="B2773" i="6"/>
  <c r="B2605" i="6"/>
  <c r="B2509" i="6"/>
  <c r="B2437" i="6"/>
  <c r="H2437" i="6" s="1" a="1"/>
  <c r="H2437" i="6" s="1"/>
  <c r="B2365" i="6"/>
  <c r="H2365" i="6" s="1" a="1"/>
  <c r="H2365" i="6" s="1"/>
  <c r="I2365" i="6" s="1"/>
  <c r="J2365" i="6" s="1"/>
  <c r="B2173" i="6"/>
  <c r="B2053" i="6"/>
  <c r="H2053" i="6" s="1" a="1"/>
  <c r="H2053" i="6" s="1"/>
  <c r="B1957" i="6"/>
  <c r="H1957" i="6" s="1" a="1"/>
  <c r="H1957" i="6" s="1"/>
  <c r="B1765" i="6"/>
  <c r="H1765" i="6" s="1" a="1"/>
  <c r="H1765" i="6" s="1"/>
  <c r="I1765" i="6" s="1"/>
  <c r="J1765" i="6" s="1"/>
  <c r="B1597" i="6"/>
  <c r="H1597" i="6" s="1" a="1"/>
  <c r="H1597" i="6" s="1"/>
  <c r="I1597" i="6" s="1"/>
  <c r="J1597" i="6" s="1"/>
  <c r="B1573" i="6"/>
  <c r="H1573" i="6" s="1" a="1"/>
  <c r="H1573" i="6" s="1"/>
  <c r="B3253" i="6"/>
  <c r="H3253" i="6" s="1" a="1"/>
  <c r="H3253" i="6" s="1"/>
  <c r="I3253" i="6" s="1"/>
  <c r="J3253" i="6" s="1"/>
  <c r="B3013" i="6"/>
  <c r="H3013" i="6" s="1" a="1"/>
  <c r="H3013" i="6" s="1"/>
  <c r="B2677" i="6"/>
  <c r="B2557" i="6"/>
  <c r="B2461" i="6"/>
  <c r="H2461" i="6" s="1" a="1"/>
  <c r="H2461" i="6" s="1"/>
  <c r="B2413" i="6"/>
  <c r="H2413" i="6" s="1" a="1"/>
  <c r="H2413" i="6" s="1"/>
  <c r="B2125" i="6"/>
  <c r="H2125" i="6" s="1" a="1"/>
  <c r="H2125" i="6" s="1"/>
  <c r="B2029" i="6"/>
  <c r="H2029" i="6" s="1" a="1"/>
  <c r="H2029" i="6" s="1"/>
  <c r="B1933" i="6"/>
  <c r="H1933" i="6" s="1" a="1"/>
  <c r="H1933" i="6" s="1"/>
  <c r="B1837" i="6"/>
  <c r="H1837" i="6" s="1" a="1"/>
  <c r="H1837" i="6" s="1"/>
  <c r="I1837" i="6" s="1"/>
  <c r="J1837" i="6" s="1"/>
  <c r="B1741" i="6"/>
  <c r="H1741" i="6" s="1" a="1"/>
  <c r="H1741" i="6" s="1"/>
  <c r="I1741" i="6" s="1"/>
  <c r="J1741" i="6" s="1"/>
  <c r="B1669" i="6"/>
  <c r="H1669" i="6" s="1" a="1"/>
  <c r="H1669" i="6" s="1"/>
  <c r="I1669" i="6" s="1"/>
  <c r="J1669" i="6" s="1"/>
  <c r="B1549" i="6"/>
  <c r="H1549" i="6" s="1" a="1"/>
  <c r="H1549" i="6" s="1"/>
  <c r="I1549" i="6" s="1"/>
  <c r="J1549" i="6" s="1"/>
  <c r="B3301" i="6"/>
  <c r="H3301" i="6" s="1" a="1"/>
  <c r="H3301" i="6" s="1"/>
  <c r="B3277" i="6"/>
  <c r="H3277" i="6" s="1" a="1"/>
  <c r="H3277" i="6" s="1"/>
  <c r="I3277" i="6" s="1"/>
  <c r="J3277" i="6" s="1"/>
  <c r="B2821" i="6"/>
  <c r="B2485" i="6"/>
  <c r="H2485" i="6" s="1" a="1"/>
  <c r="H2485" i="6" s="1"/>
  <c r="B2341" i="6"/>
  <c r="H2341" i="6" s="1" a="1"/>
  <c r="H2341" i="6" s="1"/>
  <c r="B2101" i="6"/>
  <c r="H2101" i="6" s="1" a="1"/>
  <c r="H2101" i="6" s="1"/>
  <c r="B2005" i="6"/>
  <c r="H2005" i="6" s="1" a="1"/>
  <c r="H2005" i="6" s="1"/>
  <c r="B1909" i="6"/>
  <c r="H1909" i="6" s="1" a="1"/>
  <c r="H1909" i="6" s="1"/>
  <c r="B1861" i="6"/>
  <c r="H1861" i="6" s="1" a="1"/>
  <c r="H1861" i="6" s="1"/>
  <c r="B1813" i="6"/>
  <c r="H1813" i="6" s="1" a="1"/>
  <c r="H1813" i="6" s="1"/>
  <c r="I1813" i="6" s="1"/>
  <c r="J1813" i="6" s="1"/>
  <c r="B1717" i="6"/>
  <c r="H1717" i="6" s="1" a="1"/>
  <c r="H1717" i="6" s="1"/>
  <c r="I1717" i="6" s="1"/>
  <c r="J1717" i="6" s="1"/>
  <c r="B1525" i="6"/>
  <c r="H1525" i="6" s="1" a="1"/>
  <c r="H1525" i="6" s="1"/>
  <c r="I1525" i="6" s="1"/>
  <c r="J1525" i="6" s="1"/>
  <c r="B1501" i="6"/>
  <c r="H1501" i="6" s="1" a="1"/>
  <c r="H1501" i="6" s="1"/>
  <c r="B1405" i="6"/>
  <c r="B2653" i="6"/>
  <c r="B2533" i="6"/>
  <c r="B2389" i="6"/>
  <c r="H2389" i="6" s="1" a="1"/>
  <c r="H2389" i="6" s="1"/>
  <c r="B2317" i="6"/>
  <c r="B2293" i="6"/>
  <c r="B2269" i="6"/>
  <c r="B2245" i="6"/>
  <c r="B2221" i="6"/>
  <c r="B2197" i="6"/>
  <c r="B2149" i="6"/>
  <c r="B2077" i="6"/>
  <c r="H2077" i="6" s="1" a="1"/>
  <c r="H2077" i="6" s="1"/>
  <c r="B1981" i="6"/>
  <c r="H1981" i="6" s="1" a="1"/>
  <c r="H1981" i="6" s="1"/>
  <c r="I1981" i="6" s="1"/>
  <c r="J1981" i="6" s="1"/>
  <c r="B1885" i="6"/>
  <c r="H1885" i="6" s="1" a="1"/>
  <c r="H1885" i="6" s="1"/>
  <c r="B1789" i="6"/>
  <c r="H1789" i="6" s="1" a="1"/>
  <c r="H1789" i="6" s="1"/>
  <c r="I1789" i="6" s="1"/>
  <c r="J1789" i="6" s="1"/>
  <c r="B1693" i="6"/>
  <c r="H1693" i="6" s="1" a="1"/>
  <c r="H1693" i="6" s="1"/>
  <c r="I1693" i="6" s="1"/>
  <c r="J1693" i="6" s="1"/>
  <c r="B1645" i="6"/>
  <c r="H1645" i="6" s="1" a="1"/>
  <c r="H1645" i="6" s="1"/>
  <c r="B1621" i="6"/>
  <c r="B1477" i="6"/>
  <c r="B1453" i="6"/>
  <c r="B1429" i="6"/>
  <c r="B1357" i="6"/>
  <c r="H1357" i="6" s="1" a="1"/>
  <c r="H1357" i="6" s="1"/>
  <c r="B1261" i="6"/>
  <c r="B1165" i="6"/>
  <c r="B1045" i="6"/>
  <c r="B1021" i="6"/>
  <c r="B997" i="6"/>
  <c r="B853" i="6"/>
  <c r="H853" i="6" s="1" a="1"/>
  <c r="H853" i="6" s="1"/>
  <c r="B733" i="6"/>
  <c r="B685" i="6"/>
  <c r="B565" i="6"/>
  <c r="B325" i="6"/>
  <c r="H325" i="6" s="1" a="1"/>
  <c r="H325" i="6" s="1"/>
  <c r="B181" i="6"/>
  <c r="H181" i="6" s="1" a="1"/>
  <c r="H181" i="6" s="1"/>
  <c r="B85" i="6"/>
  <c r="B301" i="6"/>
  <c r="B157" i="6"/>
  <c r="H157" i="6" s="1" a="1"/>
  <c r="H157" i="6" s="1"/>
  <c r="I157" i="6" s="1"/>
  <c r="J157" i="6" s="1"/>
  <c r="B133" i="6"/>
  <c r="H133" i="6" s="1" a="1"/>
  <c r="H133" i="6" s="1"/>
  <c r="B109" i="6"/>
  <c r="B1333" i="6"/>
  <c r="H1333" i="6" s="1" a="1"/>
  <c r="H1333" i="6" s="1"/>
  <c r="I1333" i="6" s="1"/>
  <c r="J1333" i="6" s="1"/>
  <c r="B1237" i="6"/>
  <c r="H1237" i="6" s="1" a="1"/>
  <c r="H1237" i="6" s="1"/>
  <c r="I1237" i="6" s="1"/>
  <c r="J1237" i="6" s="1"/>
  <c r="B1141" i="6"/>
  <c r="B1117" i="6"/>
  <c r="B1093" i="6"/>
  <c r="H1093" i="6" s="1" a="1"/>
  <c r="H1093" i="6" s="1"/>
  <c r="B973" i="6"/>
  <c r="B925" i="6"/>
  <c r="B805" i="6"/>
  <c r="B661" i="6"/>
  <c r="B469" i="6"/>
  <c r="H469" i="6" s="1" a="1"/>
  <c r="H469" i="6" s="1"/>
  <c r="I469" i="6" s="1"/>
  <c r="J469" i="6" s="1"/>
  <c r="B349" i="6"/>
  <c r="H349" i="6" s="1" a="1"/>
  <c r="H349" i="6" s="1"/>
  <c r="B1285" i="6"/>
  <c r="B1213" i="6"/>
  <c r="B1069" i="6"/>
  <c r="H1069" i="6" s="1" a="1"/>
  <c r="H1069" i="6" s="1"/>
  <c r="B949" i="6"/>
  <c r="B877" i="6"/>
  <c r="H877" i="6" s="1" a="1"/>
  <c r="H877" i="6" s="1"/>
  <c r="B829" i="6"/>
  <c r="H829" i="6" s="1" a="1"/>
  <c r="H829" i="6" s="1"/>
  <c r="I829" i="6" s="1"/>
  <c r="J829" i="6" s="1"/>
  <c r="B781" i="6"/>
  <c r="B709" i="6"/>
  <c r="B637" i="6"/>
  <c r="B613" i="6"/>
  <c r="B517" i="6"/>
  <c r="B421" i="6"/>
  <c r="H421" i="6" s="1" a="1"/>
  <c r="H421" i="6" s="1"/>
  <c r="B277" i="6"/>
  <c r="H277" i="6" s="1" a="1"/>
  <c r="H277" i="6" s="1"/>
  <c r="B253" i="6"/>
  <c r="H253" i="6" s="1" a="1"/>
  <c r="H253" i="6" s="1"/>
  <c r="I253" i="6" s="1"/>
  <c r="J253" i="6" s="1"/>
  <c r="B229" i="6"/>
  <c r="H229" i="6" s="1" a="1"/>
  <c r="H229" i="6" s="1"/>
  <c r="I229" i="6" s="1"/>
  <c r="J229" i="6" s="1"/>
  <c r="B205" i="6"/>
  <c r="H205" i="6" s="1" a="1"/>
  <c r="H205" i="6" s="1"/>
  <c r="I205" i="6" s="1"/>
  <c r="J205" i="6" s="1"/>
  <c r="B1381" i="6"/>
  <c r="H1381" i="6" s="1" a="1"/>
  <c r="H1381" i="6" s="1"/>
  <c r="B1309" i="6"/>
  <c r="H1309" i="6" s="1" a="1"/>
  <c r="H1309" i="6" s="1"/>
  <c r="B1189" i="6"/>
  <c r="B901" i="6"/>
  <c r="H901" i="6" s="1" a="1"/>
  <c r="H901" i="6" s="1"/>
  <c r="B757" i="6"/>
  <c r="B589" i="6"/>
  <c r="B541" i="6"/>
  <c r="B493" i="6"/>
  <c r="B445" i="6"/>
  <c r="H445" i="6" s="1" a="1"/>
  <c r="H445" i="6" s="1"/>
  <c r="B397" i="6"/>
  <c r="H397" i="6" s="1" a="1"/>
  <c r="H397" i="6" s="1"/>
  <c r="I397" i="6" s="1"/>
  <c r="J397" i="6" s="1"/>
  <c r="B373" i="6"/>
  <c r="I6346" i="6"/>
  <c r="J6346" i="6" s="1"/>
  <c r="E7710" i="6" a="1"/>
  <c r="E7710" i="6" s="1"/>
  <c r="M13" i="5"/>
  <c r="N13" i="5" s="1"/>
  <c r="G8314" i="6"/>
  <c r="G8170" i="6"/>
  <c r="G8074" i="6"/>
  <c r="G8362" i="6"/>
  <c r="G8338" i="6"/>
  <c r="G8194" i="6"/>
  <c r="G8098" i="6"/>
  <c r="G8002" i="6"/>
  <c r="G8386" i="6"/>
  <c r="G8266" i="6"/>
  <c r="G8242" i="6"/>
  <c r="G8146" i="6"/>
  <c r="G8050" i="6"/>
  <c r="G8122" i="6"/>
  <c r="G7954" i="6"/>
  <c r="G7714" i="6"/>
  <c r="G7666" i="6"/>
  <c r="G7618" i="6"/>
  <c r="G7474" i="6"/>
  <c r="G8410" i="6"/>
  <c r="G8218" i="6"/>
  <c r="G7978" i="6"/>
  <c r="G7930" i="6"/>
  <c r="G7882" i="6"/>
  <c r="G7834" i="6"/>
  <c r="G7594" i="6"/>
  <c r="G7546" i="6"/>
  <c r="G7522" i="6"/>
  <c r="G8290" i="6"/>
  <c r="G8026" i="6"/>
  <c r="G7858" i="6"/>
  <c r="G7810" i="6"/>
  <c r="G7786" i="6"/>
  <c r="G7762" i="6"/>
  <c r="G7642" i="6"/>
  <c r="G7402" i="6"/>
  <c r="G7426" i="6"/>
  <c r="G6946" i="6"/>
  <c r="G6850" i="6"/>
  <c r="G7354" i="6"/>
  <c r="G7306" i="6"/>
  <c r="G7258" i="6"/>
  <c r="G7210" i="6"/>
  <c r="G7162" i="6"/>
  <c r="G7114" i="6"/>
  <c r="G7066" i="6"/>
  <c r="G7018" i="6"/>
  <c r="G6970" i="6"/>
  <c r="G6922" i="6"/>
  <c r="G7906" i="6"/>
  <c r="G7738" i="6"/>
  <c r="G7570" i="6"/>
  <c r="G7450" i="6"/>
  <c r="G7378" i="6"/>
  <c r="G7330" i="6"/>
  <c r="G7282" i="6"/>
  <c r="G7234" i="6"/>
  <c r="G7186" i="6"/>
  <c r="G7138" i="6"/>
  <c r="G7090" i="6"/>
  <c r="G7042" i="6"/>
  <c r="G6994" i="6"/>
  <c r="G6874" i="6"/>
  <c r="G7690" i="6"/>
  <c r="G6898" i="6"/>
  <c r="G6754" i="6"/>
  <c r="G6658" i="6"/>
  <c r="G6490" i="6"/>
  <c r="G6466" i="6"/>
  <c r="G6442" i="6"/>
  <c r="G6802" i="6"/>
  <c r="G6730" i="6"/>
  <c r="G6634" i="6"/>
  <c r="G6562" i="6"/>
  <c r="G6514" i="6"/>
  <c r="G6418" i="6"/>
  <c r="G7498" i="6"/>
  <c r="G6778" i="6"/>
  <c r="G6682" i="6"/>
  <c r="G6586" i="6"/>
  <c r="G6370" i="6"/>
  <c r="G6538" i="6"/>
  <c r="G6394" i="6"/>
  <c r="G6706" i="6"/>
  <c r="G6826" i="6"/>
  <c r="G6610" i="6"/>
  <c r="G6322" i="6"/>
  <c r="G6250" i="6"/>
  <c r="G6226" i="6"/>
  <c r="G6202" i="6"/>
  <c r="G6130" i="6"/>
  <c r="G6058" i="6"/>
  <c r="G6154" i="6"/>
  <c r="G6082" i="6"/>
  <c r="G6274" i="6"/>
  <c r="G6178" i="6"/>
  <c r="G6346" i="6"/>
  <c r="G6298" i="6"/>
  <c r="G6106" i="6"/>
  <c r="G6034" i="6"/>
  <c r="G5986" i="6"/>
  <c r="G5890" i="6"/>
  <c r="G5818" i="6"/>
  <c r="G5722" i="6"/>
  <c r="G5434" i="6"/>
  <c r="G5386" i="6"/>
  <c r="G5938" i="6"/>
  <c r="G5866" i="6"/>
  <c r="G5794" i="6"/>
  <c r="G5698" i="6"/>
  <c r="G5650" i="6"/>
  <c r="G5578" i="6"/>
  <c r="G5530" i="6"/>
  <c r="G5482" i="6"/>
  <c r="G5338" i="6"/>
  <c r="G5290" i="6"/>
  <c r="G6010" i="6"/>
  <c r="G5842" i="6"/>
  <c r="G5770" i="6"/>
  <c r="G5674" i="6"/>
  <c r="G5626" i="6"/>
  <c r="G5410" i="6"/>
  <c r="G5962" i="6"/>
  <c r="G5914" i="6"/>
  <c r="G5746" i="6"/>
  <c r="G5602" i="6"/>
  <c r="G5554" i="6"/>
  <c r="G5506" i="6"/>
  <c r="G5458" i="6"/>
  <c r="G5362" i="6"/>
  <c r="G5314" i="6"/>
  <c r="G5194" i="6"/>
  <c r="G5098" i="6"/>
  <c r="G5002" i="6"/>
  <c r="G4810" i="6"/>
  <c r="G4762" i="6"/>
  <c r="G4714" i="6"/>
  <c r="G4666" i="6"/>
  <c r="G4618" i="6"/>
  <c r="G4570" i="6"/>
  <c r="G4402" i="6"/>
  <c r="G4282" i="6"/>
  <c r="G5218" i="6"/>
  <c r="G5074" i="6"/>
  <c r="G4978" i="6"/>
  <c r="G4882" i="6"/>
  <c r="G4834" i="6"/>
  <c r="G4522" i="6"/>
  <c r="G4450" i="6"/>
  <c r="G4378" i="6"/>
  <c r="G4354" i="6"/>
  <c r="G4258" i="6"/>
  <c r="G4162" i="6"/>
  <c r="G5266" i="6"/>
  <c r="G5146" i="6"/>
  <c r="G5122" i="6"/>
  <c r="G5050" i="6"/>
  <c r="G4954" i="6"/>
  <c r="G4738" i="6"/>
  <c r="G4690" i="6"/>
  <c r="G4642" i="6"/>
  <c r="G4594" i="6"/>
  <c r="G4426" i="6"/>
  <c r="G4330" i="6"/>
  <c r="G4234" i="6"/>
  <c r="G4138" i="6"/>
  <c r="G4090" i="6"/>
  <c r="G4066" i="6"/>
  <c r="G3994" i="6"/>
  <c r="G3898" i="6"/>
  <c r="G5242" i="6"/>
  <c r="G5170" i="6"/>
  <c r="G5026" i="6"/>
  <c r="G4930" i="6"/>
  <c r="G4906" i="6"/>
  <c r="G4858" i="6"/>
  <c r="G4786" i="6"/>
  <c r="G4546" i="6"/>
  <c r="G4498" i="6"/>
  <c r="G4474" i="6"/>
  <c r="G4306" i="6"/>
  <c r="G4210" i="6"/>
  <c r="G4114" i="6"/>
  <c r="G3970" i="6"/>
  <c r="G3874" i="6"/>
  <c r="G4186" i="6"/>
  <c r="G4042" i="6"/>
  <c r="G3850" i="6"/>
  <c r="G3802" i="6"/>
  <c r="G3706" i="6"/>
  <c r="G3610" i="6"/>
  <c r="G3514" i="6"/>
  <c r="G3226" i="6"/>
  <c r="G3202" i="6"/>
  <c r="G3010" i="6"/>
  <c r="G2818" i="6"/>
  <c r="G2626" i="6"/>
  <c r="G2602" i="6"/>
  <c r="G4018" i="6"/>
  <c r="G3778" i="6"/>
  <c r="G3682" i="6"/>
  <c r="G3586" i="6"/>
  <c r="G3490" i="6"/>
  <c r="G3442" i="6"/>
  <c r="G3154" i="6"/>
  <c r="G3106" i="6"/>
  <c r="G2938" i="6"/>
  <c r="G2914" i="6"/>
  <c r="G2890" i="6"/>
  <c r="G2722" i="6"/>
  <c r="G3946" i="6"/>
  <c r="G3754" i="6"/>
  <c r="G3658" i="6"/>
  <c r="G3562" i="6"/>
  <c r="G3466" i="6"/>
  <c r="G3298" i="6"/>
  <c r="G3250" i="6"/>
  <c r="G3178" i="6"/>
  <c r="G3058" i="6"/>
  <c r="G3034" i="6"/>
  <c r="G2986" i="6"/>
  <c r="G2962" i="6"/>
  <c r="G3922" i="6"/>
  <c r="G3826" i="6"/>
  <c r="G3730" i="6"/>
  <c r="G3634" i="6"/>
  <c r="G3538" i="6"/>
  <c r="G3418" i="6"/>
  <c r="G3394" i="6"/>
  <c r="G3370" i="6"/>
  <c r="G3346" i="6"/>
  <c r="G3322" i="6"/>
  <c r="G2866" i="6"/>
  <c r="G2770" i="6"/>
  <c r="G2530" i="6"/>
  <c r="G2410" i="6"/>
  <c r="G2386" i="6"/>
  <c r="G2314" i="6"/>
  <c r="G2290" i="6"/>
  <c r="G2266" i="6"/>
  <c r="G2242" i="6"/>
  <c r="G2218" i="6"/>
  <c r="G2194" i="6"/>
  <c r="G2050" i="6"/>
  <c r="G1954" i="6"/>
  <c r="G1834" i="6"/>
  <c r="G1738" i="6"/>
  <c r="G1666" i="6"/>
  <c r="G1618" i="6"/>
  <c r="G1546" i="6"/>
  <c r="G1402" i="6"/>
  <c r="G3274" i="6"/>
  <c r="G2842" i="6"/>
  <c r="G2794" i="6"/>
  <c r="G2650" i="6"/>
  <c r="G2578" i="6"/>
  <c r="G2506" i="6"/>
  <c r="G2482" i="6"/>
  <c r="G2458" i="6"/>
  <c r="G2122" i="6"/>
  <c r="G2026" i="6"/>
  <c r="G1930" i="6"/>
  <c r="G1810" i="6"/>
  <c r="G1714" i="6"/>
  <c r="G1642" i="6"/>
  <c r="G1594" i="6"/>
  <c r="G1570" i="6"/>
  <c r="G1426" i="6"/>
  <c r="G3082" i="6"/>
  <c r="G2698" i="6"/>
  <c r="G2674" i="6"/>
  <c r="G2554" i="6"/>
  <c r="G2170" i="6"/>
  <c r="G2098" i="6"/>
  <c r="G2002" i="6"/>
  <c r="G1906" i="6"/>
  <c r="G1858" i="6"/>
  <c r="G1786" i="6"/>
  <c r="G1690" i="6"/>
  <c r="G1450" i="6"/>
  <c r="G3130" i="6"/>
  <c r="G2746" i="6"/>
  <c r="G2434" i="6"/>
  <c r="G2362" i="6"/>
  <c r="G2338" i="6"/>
  <c r="G2146" i="6"/>
  <c r="G2074" i="6"/>
  <c r="G1978" i="6"/>
  <c r="G1882" i="6"/>
  <c r="G1762" i="6"/>
  <c r="G1522" i="6"/>
  <c r="G1498" i="6"/>
  <c r="G1474" i="6"/>
  <c r="G1330" i="6"/>
  <c r="G1186" i="6"/>
  <c r="G1066" i="6"/>
  <c r="G970" i="6"/>
  <c r="G898" i="6"/>
  <c r="G754" i="6"/>
  <c r="G562" i="6"/>
  <c r="G490" i="6"/>
  <c r="G274" i="6"/>
  <c r="G154" i="6"/>
  <c r="G226" i="6"/>
  <c r="G82" i="6"/>
  <c r="G1354" i="6"/>
  <c r="G1306" i="6"/>
  <c r="G1282" i="6"/>
  <c r="G1258" i="6"/>
  <c r="G1162" i="6"/>
  <c r="G946" i="6"/>
  <c r="G706" i="6"/>
  <c r="G682" i="6"/>
  <c r="G658" i="6"/>
  <c r="G586" i="6"/>
  <c r="G442" i="6"/>
  <c r="G418" i="6"/>
  <c r="G322" i="6"/>
  <c r="G130" i="6"/>
  <c r="G106" i="6"/>
  <c r="G1138" i="6"/>
  <c r="G922" i="6"/>
  <c r="G826" i="6"/>
  <c r="G802" i="6"/>
  <c r="G514" i="6"/>
  <c r="G394" i="6"/>
  <c r="G298" i="6"/>
  <c r="G202" i="6"/>
  <c r="G634" i="6"/>
  <c r="G538" i="6"/>
  <c r="G250" i="6"/>
  <c r="G178" i="6"/>
  <c r="G1378" i="6"/>
  <c r="G1234" i="6"/>
  <c r="G1210" i="6"/>
  <c r="G1114" i="6"/>
  <c r="G1090" i="6"/>
  <c r="G1042" i="6"/>
  <c r="G1018" i="6"/>
  <c r="G994" i="6"/>
  <c r="G874" i="6"/>
  <c r="G850" i="6"/>
  <c r="G778" i="6"/>
  <c r="G730" i="6"/>
  <c r="G610" i="6"/>
  <c r="G466" i="6"/>
  <c r="G370" i="6"/>
  <c r="G346" i="6"/>
  <c r="E54" i="6" a="1"/>
  <c r="E54" i="6" s="1"/>
  <c r="I6442" i="6"/>
  <c r="J6442" i="6" s="1"/>
  <c r="I4594" i="6"/>
  <c r="J4594" i="6" s="1"/>
  <c r="I2938" i="6"/>
  <c r="J2938" i="6" s="1"/>
  <c r="I754" i="6"/>
  <c r="J754" i="6" s="1"/>
  <c r="I4762" i="6"/>
  <c r="J4762" i="6" s="1"/>
  <c r="E8382" i="6" a="1"/>
  <c r="E8382" i="6" s="1"/>
  <c r="F8382" i="6" s="1"/>
  <c r="E7517" i="6" a="1"/>
  <c r="E7517" i="6" s="1"/>
  <c r="F7517" i="6" s="1"/>
  <c r="E6629" i="6" a="1"/>
  <c r="E6629" i="6" s="1"/>
  <c r="F6629" i="6" s="1"/>
  <c r="E6317" i="6" a="1"/>
  <c r="E6317" i="6" s="1"/>
  <c r="F6317" i="6" s="1"/>
  <c r="E6173" i="6" a="1"/>
  <c r="E6173" i="6" s="1"/>
  <c r="F6173" i="6" s="1"/>
  <c r="E5286" i="6" a="1"/>
  <c r="E5286" i="6" s="1"/>
  <c r="F5286" i="6" s="1"/>
  <c r="E5238" i="6" a="1"/>
  <c r="E5238" i="6" s="1"/>
  <c r="F5238" i="6" s="1"/>
  <c r="E4926" i="6" a="1"/>
  <c r="E4926" i="6" s="1"/>
  <c r="F4926" i="6" s="1"/>
  <c r="E4662" i="6" a="1"/>
  <c r="E4662" i="6" s="1"/>
  <c r="F4662" i="6" s="1"/>
  <c r="E3942" i="6" a="1"/>
  <c r="E3942" i="6" s="1"/>
  <c r="F3942" i="6" s="1"/>
  <c r="E3486" i="6" a="1"/>
  <c r="E3486" i="6" s="1"/>
  <c r="F3486" i="6" s="1"/>
  <c r="E2718" i="6" a="1"/>
  <c r="E2718" i="6" s="1"/>
  <c r="F2718" i="6" s="1"/>
  <c r="E3798" i="6" a="1"/>
  <c r="E3798" i="6" s="1"/>
  <c r="F3798" i="6" s="1"/>
  <c r="E1542" i="6" a="1"/>
  <c r="E1542" i="6" s="1"/>
  <c r="F1542" i="6" s="1"/>
  <c r="F1902" i="6"/>
  <c r="E3293" i="6" a="1"/>
  <c r="E3293" i="6" s="1"/>
  <c r="F3293" i="6" s="1"/>
  <c r="F2046" i="6"/>
  <c r="E1158" i="6" a="1"/>
  <c r="E1158" i="6" s="1"/>
  <c r="F1159" i="6" s="1"/>
  <c r="E702" i="6" a="1"/>
  <c r="E702" i="6" s="1"/>
  <c r="F702" i="6" s="1"/>
  <c r="E7903" i="6" a="1"/>
  <c r="E7903" i="6" s="1"/>
  <c r="E7399" i="6" a="1"/>
  <c r="E7399" i="6" s="1"/>
  <c r="E6919" i="6" a="1"/>
  <c r="E6919" i="6" s="1"/>
  <c r="F6919" i="6" s="1"/>
  <c r="E6415" i="6" a="1"/>
  <c r="E6415" i="6" s="1"/>
  <c r="F6415" i="6" s="1"/>
  <c r="E6391" i="6" a="1"/>
  <c r="E6391" i="6" s="1"/>
  <c r="E5959" i="6" a="1"/>
  <c r="E5959" i="6" s="1"/>
  <c r="E5863" i="6" a="1"/>
  <c r="E5863" i="6" s="1"/>
  <c r="F5863" i="6" s="1"/>
  <c r="E5143" i="6" a="1"/>
  <c r="E5143" i="6" s="1"/>
  <c r="E4447" i="6" a="1"/>
  <c r="E4447" i="6" s="1"/>
  <c r="E3871" i="6" a="1"/>
  <c r="E3871" i="6" s="1"/>
  <c r="E3943" i="6" a="1"/>
  <c r="E3943" i="6" s="1"/>
  <c r="E2839" i="6" a="1"/>
  <c r="E2839" i="6" s="1"/>
  <c r="E2767" i="6" a="1"/>
  <c r="E2767" i="6" s="1"/>
  <c r="E4207" i="6" a="1"/>
  <c r="E4207" i="6" s="1"/>
  <c r="E1639" i="6" a="1"/>
  <c r="E1639" i="6" s="1"/>
  <c r="E1543" i="6" a="1"/>
  <c r="E1543" i="6" s="1"/>
  <c r="E1879" i="6" a="1"/>
  <c r="E1879" i="6" s="1"/>
  <c r="E1207" i="6" a="1"/>
  <c r="E1207" i="6" s="1"/>
  <c r="E751" i="6" a="1"/>
  <c r="E751" i="6" s="1"/>
  <c r="F751" i="6" s="1"/>
  <c r="H1068" i="6" a="1"/>
  <c r="H1068" i="6" s="1"/>
  <c r="H1380" i="6" a="1"/>
  <c r="H1380" i="6" s="1"/>
  <c r="H276" i="6" a="1"/>
  <c r="H276" i="6" s="1"/>
  <c r="H324" i="6" a="1"/>
  <c r="H324" i="6" s="1"/>
  <c r="I324" i="6" s="1"/>
  <c r="J324" i="6" s="1"/>
  <c r="H948" i="6" a="1"/>
  <c r="H948" i="6" s="1"/>
  <c r="I948" i="6" s="1"/>
  <c r="J948" i="6" s="1"/>
  <c r="H972" i="6" a="1"/>
  <c r="H972" i="6" s="1"/>
  <c r="I972" i="6" s="1"/>
  <c r="J972" i="6" s="1"/>
  <c r="H1308" i="6" a="1"/>
  <c r="H1308" i="6" s="1"/>
  <c r="H444" i="6" a="1"/>
  <c r="H444" i="6" s="1"/>
  <c r="I444" i="6" s="1"/>
  <c r="J444" i="6" s="1"/>
  <c r="H732" i="6" a="1"/>
  <c r="H732" i="6" s="1"/>
  <c r="I732" i="6" s="1"/>
  <c r="J732" i="6" s="1"/>
  <c r="H1020" i="6" a="1"/>
  <c r="H1020" i="6" s="1"/>
  <c r="I1020" i="6" s="1"/>
  <c r="J1020" i="6" s="1"/>
  <c r="H1356" i="6" a="1"/>
  <c r="H1356" i="6" s="1"/>
  <c r="H2076" i="6" a="1"/>
  <c r="H2076" i="6" s="1"/>
  <c r="I1428" i="6"/>
  <c r="J1428" i="6" s="1"/>
  <c r="H1620" i="6" a="1"/>
  <c r="H1620" i="6" s="1"/>
  <c r="I1620" i="6" s="1"/>
  <c r="J1620" i="6" s="1"/>
  <c r="H1860" i="6" a="1"/>
  <c r="H1860" i="6" s="1"/>
  <c r="H3012" i="6" a="1"/>
  <c r="H3012" i="6" s="1"/>
  <c r="H2484" i="6" a="1"/>
  <c r="H2484" i="6" s="1"/>
  <c r="H1956" i="6" a="1"/>
  <c r="H1956" i="6" s="1"/>
  <c r="H2460" i="6" a="1"/>
  <c r="H2460" i="6" s="1"/>
  <c r="I2460" i="6" s="1"/>
  <c r="J2460" i="6" s="1"/>
  <c r="H3444" i="6" a="1"/>
  <c r="H3444" i="6" s="1"/>
  <c r="H3828" i="6" a="1"/>
  <c r="H3828" i="6" s="1"/>
  <c r="H3036" i="6" a="1"/>
  <c r="H3036" i="6" s="1"/>
  <c r="H3324" i="6" a="1"/>
  <c r="H3324" i="6" s="1"/>
  <c r="H3420" i="6" a="1"/>
  <c r="H3420" i="6" s="1"/>
  <c r="I3420" i="6" s="1"/>
  <c r="J3420" i="6" s="1"/>
  <c r="H3852" i="6" a="1"/>
  <c r="H3852" i="6" s="1"/>
  <c r="H2964" i="6" a="1"/>
  <c r="H2964" i="6" s="1"/>
  <c r="H3684" i="6" a="1"/>
  <c r="H3684" i="6" s="1"/>
  <c r="H2892" i="6" a="1"/>
  <c r="H2892" i="6" s="1"/>
  <c r="I2892" i="6" s="1"/>
  <c r="J2892" i="6" s="1"/>
  <c r="H3612" i="6" a="1"/>
  <c r="H3612" i="6" s="1"/>
  <c r="H4164" i="6" a="1"/>
  <c r="H4164" i="6" s="1"/>
  <c r="H4284" i="6" a="1"/>
  <c r="H4284" i="6" s="1"/>
  <c r="H5028" i="6" a="1"/>
  <c r="H5028" i="6" s="1"/>
  <c r="H3996" i="6" a="1"/>
  <c r="H3996" i="6" s="1"/>
  <c r="H4308" i="6" a="1"/>
  <c r="H4308" i="6" s="1"/>
  <c r="H4092" i="6" a="1"/>
  <c r="H4092" i="6" s="1"/>
  <c r="H4380" i="6" a="1"/>
  <c r="H4380" i="6" s="1"/>
  <c r="H4260" i="6" a="1"/>
  <c r="H4260" i="6" s="1"/>
  <c r="H5124" i="6" a="1"/>
  <c r="H5124" i="6" s="1"/>
  <c r="I5124" i="6" s="1"/>
  <c r="J5124" i="6" s="1"/>
  <c r="I5460" i="6"/>
  <c r="J5460" i="6" s="1"/>
  <c r="I5748" i="6"/>
  <c r="J5748" i="6" s="1"/>
  <c r="I5484" i="6"/>
  <c r="J5484" i="6" s="1"/>
  <c r="I5700" i="6"/>
  <c r="J5700" i="6" s="1"/>
  <c r="I5964" i="6"/>
  <c r="J5964" i="6" s="1"/>
  <c r="I6036" i="6"/>
  <c r="J6036" i="6" s="1"/>
  <c r="I6396" i="6"/>
  <c r="J6396" i="6" s="1"/>
  <c r="I6372" i="6"/>
  <c r="J6372" i="6" s="1"/>
  <c r="I6780" i="6"/>
  <c r="J6780" i="6" s="1"/>
  <c r="I6660" i="6"/>
  <c r="J6660" i="6" s="1"/>
  <c r="I7116" i="6"/>
  <c r="J7116" i="6" s="1"/>
  <c r="I7308" i="6"/>
  <c r="J7308" i="6" s="1"/>
  <c r="I6924" i="6"/>
  <c r="J6924" i="6" s="1"/>
  <c r="I7140" i="6"/>
  <c r="J7140" i="6" s="1"/>
  <c r="I7332" i="6"/>
  <c r="J7332" i="6" s="1"/>
  <c r="I7908" i="6"/>
  <c r="J7908" i="6" s="1"/>
  <c r="I7452" i="6"/>
  <c r="J7452" i="6" s="1"/>
  <c r="I7980" i="6"/>
  <c r="J7980" i="6" s="1"/>
  <c r="I8340" i="6"/>
  <c r="J8340" i="6" s="1"/>
  <c r="F7878" i="6"/>
  <c r="F7734" i="6"/>
  <c r="F7134" i="6"/>
  <c r="F6702" i="6"/>
  <c r="F6510" i="6"/>
  <c r="F5574" i="6"/>
  <c r="F5502" i="6"/>
  <c r="E4518" i="6" a="1"/>
  <c r="E4518" i="6" s="1"/>
  <c r="F4518" i="6" s="1"/>
  <c r="E4182" i="6" a="1"/>
  <c r="E4182" i="6" s="1"/>
  <c r="F4182" i="6" s="1"/>
  <c r="E3870" i="6" a="1"/>
  <c r="E3870" i="6" s="1"/>
  <c r="E3846" i="6" a="1"/>
  <c r="E3846" i="6" s="1"/>
  <c r="F3846" i="6" s="1"/>
  <c r="E4110" i="6" a="1"/>
  <c r="E4110" i="6" s="1"/>
  <c r="F4110" i="6" s="1"/>
  <c r="F2598" i="6"/>
  <c r="E3702" i="6" a="1"/>
  <c r="E3702" i="6" s="1"/>
  <c r="F3702" i="6" s="1"/>
  <c r="E2405" i="6" a="1"/>
  <c r="E2405" i="6" s="1"/>
  <c r="F2405" i="6" s="1"/>
  <c r="E1302" i="6" a="1"/>
  <c r="E1302" i="6" s="1"/>
  <c r="F1302" i="6" s="1"/>
  <c r="E8143" i="6" a="1"/>
  <c r="E8143" i="6" s="1"/>
  <c r="E7447" i="6" a="1"/>
  <c r="E7447" i="6" s="1"/>
  <c r="F7447" i="6" s="1"/>
  <c r="E5911" i="6" a="1"/>
  <c r="E5911" i="6" s="1"/>
  <c r="F5911" i="6" s="1"/>
  <c r="E5071" i="6" a="1"/>
  <c r="E5071" i="6" s="1"/>
  <c r="E5215" i="6" a="1"/>
  <c r="E5215" i="6" s="1"/>
  <c r="E2815" i="6" a="1"/>
  <c r="E2815" i="6" s="1"/>
  <c r="E3895" i="6" a="1"/>
  <c r="E3895" i="6" s="1"/>
  <c r="E1423" i="6" a="1"/>
  <c r="E1423" i="6" s="1"/>
  <c r="E967" i="6" a="1"/>
  <c r="E967" i="6" s="1"/>
  <c r="F967" i="6" s="1"/>
  <c r="E655" i="6" a="1"/>
  <c r="E655" i="6" s="1"/>
  <c r="E8046" i="6" a="1"/>
  <c r="E8046" i="6" s="1"/>
  <c r="F8046" i="6" s="1"/>
  <c r="F6198" i="6"/>
  <c r="E5766" i="6" a="1"/>
  <c r="E5766" i="6" s="1"/>
  <c r="F5766" i="6" s="1"/>
  <c r="F4902" i="6"/>
  <c r="E4374" i="6" a="1"/>
  <c r="E4374" i="6" s="1"/>
  <c r="F4374" i="6" s="1"/>
  <c r="E5093" i="6" a="1"/>
  <c r="E5093" i="6" s="1"/>
  <c r="F5093" i="6" s="1"/>
  <c r="E4062" i="6" a="1"/>
  <c r="E4062" i="6" s="1"/>
  <c r="F4062" i="6" s="1"/>
  <c r="E3750" i="6" a="1"/>
  <c r="E3750" i="6" s="1"/>
  <c r="F3750" i="6" s="1"/>
  <c r="E1614" i="6" a="1"/>
  <c r="E1614" i="6" s="1"/>
  <c r="F1614" i="6" s="1"/>
  <c r="F1974" i="6"/>
  <c r="E1254" i="6" a="1"/>
  <c r="E1254" i="6" s="1"/>
  <c r="F1254" i="6" s="1"/>
  <c r="E1230" i="6" a="1"/>
  <c r="E1230" i="6" s="1"/>
  <c r="F1230" i="6" s="1"/>
  <c r="E942" i="6" a="1"/>
  <c r="E942" i="6" s="1"/>
  <c r="F942" i="6" s="1"/>
  <c r="E1182" i="6" a="1"/>
  <c r="E1182" i="6" s="1"/>
  <c r="F1182" i="6" s="1"/>
  <c r="E7975" i="6" a="1"/>
  <c r="E7975" i="6" s="1"/>
  <c r="E7423" i="6" a="1"/>
  <c r="E7423" i="6" s="1"/>
  <c r="E6367" i="6" a="1"/>
  <c r="E6367" i="6" s="1"/>
  <c r="E5935" i="6" a="1"/>
  <c r="E5935" i="6" s="1"/>
  <c r="F5935" i="6" s="1"/>
  <c r="E4519" i="6" a="1"/>
  <c r="E4519" i="6" s="1"/>
  <c r="E4423" i="6" a="1"/>
  <c r="E4423" i="6" s="1"/>
  <c r="E3103" i="6" a="1"/>
  <c r="E3103" i="6" s="1"/>
  <c r="E2119" i="6" a="1"/>
  <c r="E2119" i="6" s="1"/>
  <c r="F2119" i="6" s="1"/>
  <c r="E2239" i="6" a="1"/>
  <c r="E2239" i="6" s="1"/>
  <c r="F2239" i="6" s="1"/>
  <c r="E871" i="6" a="1"/>
  <c r="E871" i="6" s="1"/>
  <c r="E799" i="6" a="1"/>
  <c r="E799" i="6" s="1"/>
  <c r="I6874" i="6"/>
  <c r="J6874" i="6" s="1"/>
  <c r="I6610" i="6"/>
  <c r="J6610" i="6" s="1"/>
  <c r="I6586" i="6"/>
  <c r="J6586" i="6" s="1"/>
  <c r="I6490" i="6"/>
  <c r="J6490" i="6" s="1"/>
  <c r="I5146" i="6"/>
  <c r="J5146" i="6" s="1"/>
  <c r="I4210" i="6"/>
  <c r="J4210" i="6" s="1"/>
  <c r="I2218" i="6"/>
  <c r="J2218" i="6" s="1"/>
  <c r="I1474" i="6"/>
  <c r="J1474" i="6" s="1"/>
  <c r="I490" i="6"/>
  <c r="J490" i="6" s="1"/>
  <c r="F6846" i="6"/>
  <c r="E6054" i="6" a="1"/>
  <c r="E6054" i="6" s="1"/>
  <c r="F6054" i="6" s="1"/>
  <c r="E5309" i="6" a="1"/>
  <c r="E5309" i="6" s="1"/>
  <c r="F5309" i="6" s="1"/>
  <c r="E5909" i="6" a="1"/>
  <c r="E5909" i="6" s="1"/>
  <c r="F5909" i="6" s="1"/>
  <c r="E5166" i="6" a="1"/>
  <c r="E5166" i="6" s="1"/>
  <c r="F5166" i="6" s="1"/>
  <c r="F2910" i="6"/>
  <c r="E7375" i="6" a="1"/>
  <c r="E7375" i="6" s="1"/>
  <c r="E6679" i="6" a="1"/>
  <c r="E6679" i="6" s="1"/>
  <c r="F6679" i="6" s="1"/>
  <c r="E6127" i="6" a="1"/>
  <c r="E6127" i="6" s="1"/>
  <c r="F6127" i="6" s="1"/>
  <c r="E5455" i="6" a="1"/>
  <c r="E5455" i="6" s="1"/>
  <c r="F5455" i="6" s="1"/>
  <c r="E4255" i="6" a="1"/>
  <c r="E4255" i="6" s="1"/>
  <c r="F4255" i="6" s="1"/>
  <c r="E3175" i="6" a="1"/>
  <c r="E3175" i="6" s="1"/>
  <c r="E3055" i="6" a="1"/>
  <c r="E3055" i="6" s="1"/>
  <c r="F3055" i="6" s="1"/>
  <c r="E1783" i="6" a="1"/>
  <c r="E1783" i="6" s="1"/>
  <c r="F1783" i="6" s="1"/>
  <c r="E1183" i="6" a="1"/>
  <c r="E1183" i="6" s="1"/>
  <c r="E8285" i="6" a="1"/>
  <c r="E8285" i="6" s="1"/>
  <c r="F8285" i="6" s="1"/>
  <c r="E7950" i="6" a="1"/>
  <c r="E7950" i="6" s="1"/>
  <c r="F7950" i="6" s="1"/>
  <c r="F6678" i="6"/>
  <c r="F6750" i="6"/>
  <c r="E5142" i="6" a="1"/>
  <c r="E5142" i="6" s="1"/>
  <c r="F5142" i="6" s="1"/>
  <c r="E4158" i="6" a="1"/>
  <c r="E4158" i="6" s="1"/>
  <c r="F4158" i="6" s="1"/>
  <c r="E2646" i="6" a="1"/>
  <c r="E2646" i="6" s="1"/>
  <c r="F2646" i="6" s="1"/>
  <c r="F2742" i="6"/>
  <c r="E2886" i="6" a="1"/>
  <c r="E2886" i="6" s="1"/>
  <c r="F2886" i="6" s="1"/>
  <c r="E2694" i="6" a="1"/>
  <c r="E2694" i="6" s="1"/>
  <c r="F2694" i="6" s="1"/>
  <c r="E582" i="6" a="1"/>
  <c r="E582" i="6" s="1"/>
  <c r="F582" i="6" s="1"/>
  <c r="F750" i="6"/>
  <c r="E774" i="6" a="1"/>
  <c r="E774" i="6" s="1"/>
  <c r="F774" i="6" s="1"/>
  <c r="E7735" i="6" a="1"/>
  <c r="E7735" i="6" s="1"/>
  <c r="F7735" i="6" s="1"/>
  <c r="E7207" i="6" a="1"/>
  <c r="E7207" i="6" s="1"/>
  <c r="E6271" i="6" a="1"/>
  <c r="E6271" i="6" s="1"/>
  <c r="E4279" i="6" a="1"/>
  <c r="E4279" i="6" s="1"/>
  <c r="E3487" i="6" a="1"/>
  <c r="E3487" i="6" s="1"/>
  <c r="E3631" i="6" a="1"/>
  <c r="E3631" i="6" s="1"/>
  <c r="F3631" i="6" s="1"/>
  <c r="E2431" i="6" a="1"/>
  <c r="E2431" i="6" s="1"/>
  <c r="E2047" i="6" a="1"/>
  <c r="E2047" i="6" s="1"/>
  <c r="F2047" i="6" s="1"/>
  <c r="E391" i="6" a="1"/>
  <c r="E391" i="6" s="1"/>
  <c r="I6538" i="6"/>
  <c r="J6538" i="6" s="1"/>
  <c r="I6562" i="6"/>
  <c r="J6562" i="6" s="1"/>
  <c r="I4642" i="6"/>
  <c r="J4642" i="6" s="1"/>
  <c r="I4162" i="6"/>
  <c r="J4162" i="6" s="1"/>
  <c r="I2290" i="6"/>
  <c r="J2290" i="6" s="1"/>
  <c r="I1018" i="6"/>
  <c r="J1018" i="6" s="1"/>
  <c r="E8022" i="6" a="1"/>
  <c r="E8022" i="6" s="1"/>
  <c r="F8022" i="6" s="1"/>
  <c r="E7685" i="6" a="1"/>
  <c r="E7685" i="6" s="1"/>
  <c r="F7685" i="6" s="1"/>
  <c r="E7445" i="6" a="1"/>
  <c r="E7445" i="6" s="1"/>
  <c r="F7445" i="6" s="1"/>
  <c r="F7110" i="6"/>
  <c r="E6125" i="6" a="1"/>
  <c r="E6125" i="6" s="1"/>
  <c r="F6125" i="6" s="1"/>
  <c r="E5813" i="6" a="1"/>
  <c r="E5813" i="6" s="1"/>
  <c r="F5813" i="6" s="1"/>
  <c r="F5046" i="6"/>
  <c r="E2117" i="6" a="1"/>
  <c r="E2117" i="6" s="1"/>
  <c r="F2117" i="6" s="1"/>
  <c r="F2502" i="6"/>
  <c r="F1470" i="6"/>
  <c r="E246" i="6" a="1"/>
  <c r="E246" i="6" s="1"/>
  <c r="F246" i="6" s="1"/>
  <c r="E726" i="6" a="1"/>
  <c r="E726" i="6" s="1"/>
  <c r="F726" i="6" s="1"/>
  <c r="E798" i="6" a="1"/>
  <c r="E798" i="6" s="1"/>
  <c r="F798" i="6" s="1"/>
  <c r="E8407" i="6" a="1"/>
  <c r="E8407" i="6" s="1"/>
  <c r="E6895" i="6" a="1"/>
  <c r="E6895" i="6" s="1"/>
  <c r="E6295" i="6" a="1"/>
  <c r="E6295" i="6" s="1"/>
  <c r="E6007" i="6" a="1"/>
  <c r="E6007" i="6" s="1"/>
  <c r="E5167" i="6" a="1"/>
  <c r="E5167" i="6" s="1"/>
  <c r="E3367" i="6" a="1"/>
  <c r="E3367" i="6" s="1"/>
  <c r="E3319" i="6" a="1"/>
  <c r="E3319" i="6" s="1"/>
  <c r="F3319" i="6" s="1"/>
  <c r="E1999" i="6" a="1"/>
  <c r="E1999" i="6" s="1"/>
  <c r="E2263" i="6" a="1"/>
  <c r="E2263" i="6" s="1"/>
  <c r="F2263" i="6" s="1"/>
  <c r="E1735" i="6" a="1"/>
  <c r="E1735" i="6" s="1"/>
  <c r="F1735" i="6" s="1"/>
  <c r="E1327" i="6" a="1"/>
  <c r="E1327" i="6" s="1"/>
  <c r="I4306" i="6"/>
  <c r="J4306" i="6" s="1"/>
  <c r="E8094" i="6" a="1"/>
  <c r="E8094" i="6" s="1"/>
  <c r="F8094" i="6" s="1"/>
  <c r="E7590" i="6" a="1"/>
  <c r="E7590" i="6" s="1"/>
  <c r="F7590" i="6" s="1"/>
  <c r="E7782" i="6" a="1"/>
  <c r="E7782" i="6" s="1"/>
  <c r="F7782" i="6" s="1"/>
  <c r="E6390" i="6" a="1"/>
  <c r="E6390" i="6" s="1"/>
  <c r="F6390" i="6" s="1"/>
  <c r="E5670" i="6" a="1"/>
  <c r="E5670" i="6" s="1"/>
  <c r="F5670" i="6" s="1"/>
  <c r="E2958" i="6" a="1"/>
  <c r="E2958" i="6" s="1"/>
  <c r="E2478" i="6" a="1"/>
  <c r="E2478" i="6" s="1"/>
  <c r="E197" i="6" a="1"/>
  <c r="E197" i="6" s="1"/>
  <c r="F198" i="6" s="1"/>
  <c r="E8359" i="6" a="1"/>
  <c r="E8359" i="6" s="1"/>
  <c r="E8095" i="6" a="1"/>
  <c r="E8095" i="6" s="1"/>
  <c r="E7687" i="6" a="1"/>
  <c r="E7687" i="6" s="1"/>
  <c r="F7687" i="6" s="1"/>
  <c r="E7231" i="6" a="1"/>
  <c r="E7231" i="6" s="1"/>
  <c r="F7231" i="6" s="1"/>
  <c r="E7015" i="6" a="1"/>
  <c r="E7015" i="6" s="1"/>
  <c r="E6943" i="6" a="1"/>
  <c r="E6943" i="6" s="1"/>
  <c r="E6223" i="6" a="1"/>
  <c r="E6223" i="6" s="1"/>
  <c r="F6223" i="6" s="1"/>
  <c r="E5575" i="6" a="1"/>
  <c r="E5575" i="6" s="1"/>
  <c r="F5575" i="6" s="1"/>
  <c r="E5551" i="6" a="1"/>
  <c r="E5551" i="6" s="1"/>
  <c r="E4711" i="6" a="1"/>
  <c r="E4711" i="6" s="1"/>
  <c r="E4183" i="6" a="1"/>
  <c r="E4183" i="6" s="1"/>
  <c r="E4999" i="6" a="1"/>
  <c r="E4999" i="6" s="1"/>
  <c r="F4999" i="6" s="1"/>
  <c r="E3775" i="6" a="1"/>
  <c r="E3775" i="6" s="1"/>
  <c r="F3775" i="6" s="1"/>
  <c r="E2647" i="6" a="1"/>
  <c r="E2647" i="6" s="1"/>
  <c r="E3919" i="6" a="1"/>
  <c r="E3919" i="6" s="1"/>
  <c r="E3607" i="6" a="1"/>
  <c r="E3607" i="6" s="1"/>
  <c r="E3295" i="6" a="1"/>
  <c r="E3295" i="6" s="1"/>
  <c r="F3295" i="6" s="1"/>
  <c r="E2527" i="6" a="1"/>
  <c r="E2527" i="6" s="1"/>
  <c r="E2599" i="6" a="1"/>
  <c r="E2599" i="6" s="1"/>
  <c r="F2599" i="6" s="1"/>
  <c r="E727" i="6" a="1"/>
  <c r="E727" i="6" s="1"/>
  <c r="E583" i="6" a="1"/>
  <c r="E583" i="6" s="1"/>
  <c r="E439" i="6" a="1"/>
  <c r="E439" i="6" s="1"/>
  <c r="H1164" i="6" a="1"/>
  <c r="H1164" i="6" s="1"/>
  <c r="I1164" i="6" s="1"/>
  <c r="J1164" i="6" s="1"/>
  <c r="I540" i="6"/>
  <c r="J540" i="6" s="1"/>
  <c r="H348" i="6" a="1"/>
  <c r="H348" i="6" s="1"/>
  <c r="I348" i="6" s="1"/>
  <c r="J348" i="6" s="1"/>
  <c r="I516" i="6"/>
  <c r="J516" i="6" s="1"/>
  <c r="H1092" i="6" a="1"/>
  <c r="H1092" i="6" s="1"/>
  <c r="H420" i="6" a="1"/>
  <c r="H420" i="6" s="1"/>
  <c r="H1116" i="6" a="1"/>
  <c r="H1116" i="6" s="1"/>
  <c r="I252" i="6"/>
  <c r="J252" i="6" s="1"/>
  <c r="I756" i="6"/>
  <c r="J756" i="6" s="1"/>
  <c r="H1044" i="6" a="1"/>
  <c r="H1044" i="6" s="1"/>
  <c r="I1044" i="6" s="1"/>
  <c r="J1044" i="6" s="1"/>
  <c r="I1452" i="6"/>
  <c r="J1452" i="6" s="1"/>
  <c r="H2436" i="6" a="1"/>
  <c r="H2436" i="6" s="1"/>
  <c r="H1476" i="6" a="1"/>
  <c r="H1476" i="6" s="1"/>
  <c r="I1476" i="6" s="1"/>
  <c r="J1476" i="6" s="1"/>
  <c r="H1644" i="6" a="1"/>
  <c r="H1644" i="6" s="1"/>
  <c r="H1908" i="6" a="1"/>
  <c r="H1908" i="6" s="1"/>
  <c r="H2388" i="6" a="1"/>
  <c r="H2388" i="6" s="1"/>
  <c r="I1404" i="6"/>
  <c r="J1404" i="6" s="1"/>
  <c r="H1932" i="6" a="1"/>
  <c r="H1932" i="6" s="1"/>
  <c r="I2508" i="6"/>
  <c r="J2508" i="6" s="1"/>
  <c r="H2052" i="6" a="1"/>
  <c r="H2052" i="6" s="1"/>
  <c r="H3540" i="6" a="1"/>
  <c r="H3540" i="6" s="1"/>
  <c r="H4020" i="6" a="1"/>
  <c r="H4020" i="6" s="1"/>
  <c r="H3348" i="6" a="1"/>
  <c r="H3348" i="6" s="1"/>
  <c r="I3348" i="6" s="1"/>
  <c r="J3348" i="6" s="1"/>
  <c r="H3564" i="6" a="1"/>
  <c r="H3564" i="6" s="1"/>
  <c r="H4044" i="6" a="1"/>
  <c r="H4044" i="6" s="1"/>
  <c r="H2988" i="6" a="1"/>
  <c r="H2988" i="6" s="1"/>
  <c r="H3468" i="6" a="1"/>
  <c r="H3468" i="6" s="1"/>
  <c r="H3780" i="6" a="1"/>
  <c r="H3780" i="6" s="1"/>
  <c r="H3708" i="6" a="1"/>
  <c r="H3708" i="6" s="1"/>
  <c r="H3876" i="6" a="1"/>
  <c r="H3876" i="6" s="1"/>
  <c r="I4428" i="6"/>
  <c r="J4428" i="6" s="1"/>
  <c r="H4068" i="6" a="1"/>
  <c r="H4068" i="6" s="1"/>
  <c r="H4476" i="6" a="1"/>
  <c r="H4476" i="6" s="1"/>
  <c r="H4956" i="6" a="1"/>
  <c r="H4956" i="6" s="1"/>
  <c r="H4140" i="6" a="1"/>
  <c r="H4140" i="6" s="1"/>
  <c r="I4404" i="6"/>
  <c r="J4404" i="6" s="1"/>
  <c r="H4980" i="6" a="1"/>
  <c r="H4980" i="6" s="1"/>
  <c r="H4356" i="6" a="1"/>
  <c r="H4356" i="6" s="1"/>
  <c r="I5196" i="6"/>
  <c r="J5196" i="6" s="1"/>
  <c r="I5508" i="6"/>
  <c r="J5508" i="6" s="1"/>
  <c r="I5532" i="6"/>
  <c r="J5532" i="6" s="1"/>
  <c r="I5796" i="6"/>
  <c r="J5796" i="6" s="1"/>
  <c r="H6084" i="6" a="1"/>
  <c r="H6084" i="6" s="1"/>
  <c r="I6084" i="6" s="1"/>
  <c r="J6084" i="6" s="1"/>
  <c r="H6156" i="6" a="1"/>
  <c r="H6156" i="6" s="1"/>
  <c r="I6156" i="6" s="1"/>
  <c r="J6156" i="6" s="1"/>
  <c r="I6900" i="6"/>
  <c r="J6900" i="6" s="1"/>
  <c r="H6444" i="6" a="1"/>
  <c r="H6444" i="6" s="1"/>
  <c r="I6804" i="6"/>
  <c r="J6804" i="6" s="1"/>
  <c r="I6636" i="6"/>
  <c r="J6636" i="6" s="1"/>
  <c r="I6756" i="6"/>
  <c r="J6756" i="6" s="1"/>
  <c r="I6972" i="6"/>
  <c r="J6972" i="6" s="1"/>
  <c r="I7164" i="6"/>
  <c r="J7164" i="6" s="1"/>
  <c r="I7356" i="6"/>
  <c r="J7356" i="6" s="1"/>
  <c r="I7188" i="6"/>
  <c r="J7188" i="6" s="1"/>
  <c r="I7380" i="6"/>
  <c r="J7380" i="6" s="1"/>
  <c r="I6852" i="6"/>
  <c r="J6852" i="6" s="1"/>
  <c r="I7956" i="6"/>
  <c r="J7956" i="6" s="1"/>
  <c r="I7692" i="6"/>
  <c r="J7692" i="6" s="1"/>
  <c r="I7500" i="6"/>
  <c r="J7500" i="6" s="1"/>
  <c r="I7836" i="6"/>
  <c r="J7836" i="6" s="1"/>
  <c r="I8316" i="6"/>
  <c r="J8316" i="6" s="1"/>
  <c r="I8004" i="6"/>
  <c r="J8004" i="6" s="1"/>
  <c r="I8052" i="6"/>
  <c r="J8052" i="6" s="1"/>
  <c r="E3341" i="6" a="1"/>
  <c r="E3341" i="6" s="1"/>
  <c r="F3342" i="6" s="1"/>
  <c r="E7999" i="6" a="1"/>
  <c r="E7999" i="6" s="1"/>
  <c r="E6535" i="6" a="1"/>
  <c r="E6535" i="6" s="1"/>
  <c r="E5263" i="6" a="1"/>
  <c r="E5263" i="6" s="1"/>
  <c r="E4303" i="6" a="1"/>
  <c r="E4303" i="6" s="1"/>
  <c r="E4543" i="6" a="1"/>
  <c r="E4543" i="6" s="1"/>
  <c r="E3559" i="6" a="1"/>
  <c r="E3559" i="6" s="1"/>
  <c r="F3559" i="6" s="1"/>
  <c r="E2359" i="6" a="1"/>
  <c r="E2359" i="6" s="1"/>
  <c r="F2359" i="6" s="1"/>
  <c r="E2287" i="6" a="1"/>
  <c r="E2287" i="6" s="1"/>
  <c r="E295" i="6" a="1"/>
  <c r="E295" i="6" s="1"/>
  <c r="F295" i="6" s="1"/>
  <c r="E271" i="6" a="1"/>
  <c r="E271" i="6" s="1"/>
  <c r="E4950" i="6" a="1"/>
  <c r="E4950" i="6" s="1"/>
  <c r="E2430" i="6" a="1"/>
  <c r="E2430" i="6" s="1"/>
  <c r="E221" i="6" a="1"/>
  <c r="E221" i="6" s="1"/>
  <c r="F222" i="6" s="1"/>
  <c r="E8023" i="6" a="1"/>
  <c r="E8023" i="6" s="1"/>
  <c r="E8383" i="6" a="1"/>
  <c r="E8383" i="6" s="1"/>
  <c r="E6607" i="6" a="1"/>
  <c r="E6607" i="6" s="1"/>
  <c r="E6175" i="6" a="1"/>
  <c r="E6175" i="6" s="1"/>
  <c r="F6175" i="6" s="1"/>
  <c r="E5287" i="6" a="1"/>
  <c r="E5287" i="6" s="1"/>
  <c r="E4783" i="6" a="1"/>
  <c r="E4783" i="6" s="1"/>
  <c r="F4783" i="6" s="1"/>
  <c r="E4015" i="6" a="1"/>
  <c r="E4015" i="6" s="1"/>
  <c r="E4063" i="6" a="1"/>
  <c r="E4063" i="6" s="1"/>
  <c r="E1447" i="6" a="1"/>
  <c r="E1447" i="6" s="1"/>
  <c r="E2743" i="6" a="1"/>
  <c r="E2743" i="6" s="1"/>
  <c r="F2743" i="6" s="1"/>
  <c r="E1303" i="6" a="1"/>
  <c r="E1303" i="6" s="1"/>
  <c r="F1303" i="6" s="1"/>
  <c r="I7834" i="6"/>
  <c r="J7834" i="6" s="1"/>
  <c r="I4090" i="6"/>
  <c r="J4090" i="6" s="1"/>
  <c r="I1042" i="6"/>
  <c r="J1042" i="6" s="1"/>
  <c r="I1162" i="6"/>
  <c r="J1162" i="6" s="1"/>
  <c r="E4350" i="6" a="1"/>
  <c r="E4350" i="6" s="1"/>
  <c r="F4350" i="6" s="1"/>
  <c r="E4230" i="6" a="1"/>
  <c r="E4230" i="6" s="1"/>
  <c r="F4230" i="6" s="1"/>
  <c r="E2766" i="6" a="1"/>
  <c r="E2766" i="6" s="1"/>
  <c r="E3030" i="6" a="1"/>
  <c r="E3030" i="6" s="1"/>
  <c r="E7183" i="6" a="1"/>
  <c r="E7183" i="6" s="1"/>
  <c r="E6799" i="6" a="1"/>
  <c r="E6799" i="6" s="1"/>
  <c r="F6799" i="6" s="1"/>
  <c r="E5527" i="6" a="1"/>
  <c r="E5527" i="6" s="1"/>
  <c r="F5527" i="6" s="1"/>
  <c r="E4663" i="6" a="1"/>
  <c r="E4663" i="6" s="1"/>
  <c r="E4927" i="6" a="1"/>
  <c r="E4927" i="6" s="1"/>
  <c r="E2575" i="6" a="1"/>
  <c r="E2575" i="6" s="1"/>
  <c r="E3511" i="6" a="1"/>
  <c r="E3511" i="6" s="1"/>
  <c r="E2503" i="6" a="1"/>
  <c r="E2503" i="6" s="1"/>
  <c r="F2503" i="6" s="1"/>
  <c r="E631" i="6" a="1"/>
  <c r="E631" i="6" s="1"/>
  <c r="F631" i="6" s="1"/>
  <c r="E415" i="6" a="1"/>
  <c r="E415" i="6" s="1"/>
  <c r="E8287" i="6" a="1"/>
  <c r="E8287" i="6" s="1"/>
  <c r="F8287" i="6" s="1"/>
  <c r="E7567" i="6" a="1"/>
  <c r="E7567" i="6" s="1"/>
  <c r="E6967" i="6" a="1"/>
  <c r="E6967" i="6" s="1"/>
  <c r="F6967" i="6" s="1"/>
  <c r="E6247" i="6" a="1"/>
  <c r="E6247" i="6" s="1"/>
  <c r="F6247" i="6" s="1"/>
  <c r="E5695" i="6" a="1"/>
  <c r="E5695" i="6" s="1"/>
  <c r="E3967" i="6" a="1"/>
  <c r="E3967" i="6" s="1"/>
  <c r="E2863" i="6" a="1"/>
  <c r="E2863" i="6" s="1"/>
  <c r="E2887" i="6" a="1"/>
  <c r="E2887" i="6" s="1"/>
  <c r="E1663" i="6" a="1"/>
  <c r="E1663" i="6" s="1"/>
  <c r="E1231" i="6" a="1"/>
  <c r="E1231" i="6" s="1"/>
  <c r="F1231" i="6" s="1"/>
  <c r="E1087" i="6" a="1"/>
  <c r="E1087" i="6" s="1"/>
  <c r="I7594" i="6"/>
  <c r="J7594" i="6" s="1"/>
  <c r="I6850" i="6"/>
  <c r="J6850" i="6" s="1"/>
  <c r="I6754" i="6"/>
  <c r="J6754" i="6" s="1"/>
  <c r="I5674" i="6"/>
  <c r="J5674" i="6" s="1"/>
  <c r="I5506" i="6"/>
  <c r="J5506" i="6" s="1"/>
  <c r="I5242" i="6"/>
  <c r="J5242" i="6" s="1"/>
  <c r="I1450" i="6"/>
  <c r="J1450" i="6" s="1"/>
  <c r="I2194" i="6"/>
  <c r="J2194" i="6" s="1"/>
  <c r="E5262" i="6" a="1"/>
  <c r="E5262" i="6" s="1"/>
  <c r="F5262" i="6" s="1"/>
  <c r="E5718" i="6" a="1"/>
  <c r="E5718" i="6" s="1"/>
  <c r="F5718" i="6" s="1"/>
  <c r="E4398" i="6" a="1"/>
  <c r="E4398" i="6" s="1"/>
  <c r="F4398" i="6" s="1"/>
  <c r="E4830" i="6" a="1"/>
  <c r="E4830" i="6" s="1"/>
  <c r="F4830" i="6" s="1"/>
  <c r="E5214" i="6" a="1"/>
  <c r="E5214" i="6" s="1"/>
  <c r="E4566" i="6" a="1"/>
  <c r="E4566" i="6" s="1"/>
  <c r="E4206" i="6" a="1"/>
  <c r="E4206" i="6" s="1"/>
  <c r="E3894" i="6" a="1"/>
  <c r="E3894" i="6" s="1"/>
  <c r="F3894" i="6" s="1"/>
  <c r="E4014" i="6" a="1"/>
  <c r="E4014" i="6" s="1"/>
  <c r="E3606" i="6" a="1"/>
  <c r="E3606" i="6" s="1"/>
  <c r="F3606" i="6" s="1"/>
  <c r="E485" i="6" a="1"/>
  <c r="E485" i="6" s="1"/>
  <c r="F486" i="6" s="1"/>
  <c r="E8047" i="6" a="1"/>
  <c r="E8047" i="6" s="1"/>
  <c r="E8263" i="6" a="1"/>
  <c r="E8263" i="6" s="1"/>
  <c r="E7951" i="6" a="1"/>
  <c r="E7951" i="6" s="1"/>
  <c r="E7543" i="6" a="1"/>
  <c r="E7543" i="6" s="1"/>
  <c r="E6583" i="6" a="1"/>
  <c r="E6583" i="6" s="1"/>
  <c r="E6463" i="6" a="1"/>
  <c r="E6463" i="6" s="1"/>
  <c r="E6079" i="6" a="1"/>
  <c r="E6079" i="6" s="1"/>
  <c r="F6079" i="6" s="1"/>
  <c r="E5407" i="6" a="1"/>
  <c r="E5407" i="6" s="1"/>
  <c r="F5407" i="6" s="1"/>
  <c r="E4855" i="6" a="1"/>
  <c r="E4855" i="6" s="1"/>
  <c r="E4159" i="6" a="1"/>
  <c r="E4159" i="6" s="1"/>
  <c r="E4135" i="6" a="1"/>
  <c r="E4135" i="6" s="1"/>
  <c r="F4135" i="6" s="1"/>
  <c r="E3007" i="6" a="1"/>
  <c r="E3007" i="6" s="1"/>
  <c r="E2959" i="6" a="1"/>
  <c r="E2959" i="6" s="1"/>
  <c r="E2935" i="6" a="1"/>
  <c r="E2935" i="6" s="1"/>
  <c r="E1807" i="6" a="1"/>
  <c r="E1807" i="6" s="1"/>
  <c r="F1807" i="6" s="1"/>
  <c r="E1687" i="6" a="1"/>
  <c r="E1687" i="6" s="1"/>
  <c r="E1519" i="6" a="1"/>
  <c r="E1519" i="6" s="1"/>
  <c r="E1111" i="6" a="1"/>
  <c r="E1111" i="6" s="1"/>
  <c r="E1039" i="6" a="1"/>
  <c r="E1039" i="6" s="1"/>
  <c r="E31" i="6" a="1"/>
  <c r="E31" i="6" s="1"/>
  <c r="F31" i="6" s="1"/>
  <c r="C8386" i="6"/>
  <c r="C8266" i="6"/>
  <c r="C8242" i="6"/>
  <c r="C8146" i="6"/>
  <c r="C8050" i="6"/>
  <c r="C8314" i="6"/>
  <c r="C8170" i="6"/>
  <c r="C8074" i="6"/>
  <c r="C8410" i="6"/>
  <c r="C8290" i="6"/>
  <c r="C8218" i="6"/>
  <c r="C8122" i="6"/>
  <c r="C8026" i="6"/>
  <c r="C8338" i="6"/>
  <c r="C7858" i="6"/>
  <c r="C7810" i="6"/>
  <c r="C7786" i="6"/>
  <c r="C7762" i="6"/>
  <c r="C7642" i="6"/>
  <c r="C7570" i="6"/>
  <c r="C8002" i="6"/>
  <c r="C7954" i="6"/>
  <c r="C7714" i="6"/>
  <c r="C7666" i="6"/>
  <c r="C7618" i="6"/>
  <c r="C7474" i="6"/>
  <c r="C8194" i="6"/>
  <c r="C7906" i="6"/>
  <c r="C7738" i="6"/>
  <c r="C7690" i="6"/>
  <c r="C7546" i="6"/>
  <c r="C7522" i="6"/>
  <c r="C7498" i="6"/>
  <c r="C7450" i="6"/>
  <c r="C7930" i="6"/>
  <c r="C7378" i="6"/>
  <c r="C7330" i="6"/>
  <c r="C7282" i="6"/>
  <c r="C7234" i="6"/>
  <c r="C7186" i="6"/>
  <c r="C7138" i="6"/>
  <c r="C7090" i="6"/>
  <c r="C7042" i="6"/>
  <c r="C6994" i="6"/>
  <c r="C6874" i="6"/>
  <c r="C7594" i="6"/>
  <c r="C7426" i="6"/>
  <c r="C6946" i="6"/>
  <c r="C6850" i="6"/>
  <c r="C7882" i="6"/>
  <c r="C7402" i="6"/>
  <c r="C6898" i="6"/>
  <c r="C6802" i="6"/>
  <c r="C8362" i="6"/>
  <c r="C7258" i="6"/>
  <c r="C7066" i="6"/>
  <c r="C6778" i="6"/>
  <c r="C6682" i="6"/>
  <c r="C6586" i="6"/>
  <c r="C6418" i="6"/>
  <c r="C7834" i="6"/>
  <c r="C7210" i="6"/>
  <c r="C7018" i="6"/>
  <c r="C6754" i="6"/>
  <c r="C6658" i="6"/>
  <c r="C6490" i="6"/>
  <c r="C6466" i="6"/>
  <c r="C7978" i="6"/>
  <c r="C7354" i="6"/>
  <c r="C8098" i="6"/>
  <c r="C7306" i="6"/>
  <c r="C7114" i="6"/>
  <c r="C6826" i="6"/>
  <c r="C6706" i="6"/>
  <c r="C6610" i="6"/>
  <c r="C6538" i="6"/>
  <c r="C6442" i="6"/>
  <c r="C6394" i="6"/>
  <c r="C6730" i="6"/>
  <c r="C6562" i="6"/>
  <c r="C6634" i="6"/>
  <c r="C6514" i="6"/>
  <c r="C7162" i="6"/>
  <c r="C6922" i="6"/>
  <c r="C6970" i="6"/>
  <c r="C6346" i="6"/>
  <c r="C6370" i="6"/>
  <c r="C6034" i="6"/>
  <c r="C6322" i="6"/>
  <c r="C6298" i="6"/>
  <c r="C6274" i="6"/>
  <c r="C6250" i="6"/>
  <c r="C6202" i="6"/>
  <c r="C6106" i="6"/>
  <c r="C6058" i="6"/>
  <c r="C6226" i="6"/>
  <c r="C6154" i="6"/>
  <c r="C6130" i="6"/>
  <c r="C6082" i="6"/>
  <c r="C6010" i="6"/>
  <c r="C6178" i="6"/>
  <c r="C5986" i="6"/>
  <c r="C5962" i="6"/>
  <c r="C5914" i="6"/>
  <c r="C5746" i="6"/>
  <c r="C5602" i="6"/>
  <c r="C5554" i="6"/>
  <c r="C5506" i="6"/>
  <c r="C5458" i="6"/>
  <c r="C5362" i="6"/>
  <c r="C5314" i="6"/>
  <c r="C5266" i="6"/>
  <c r="C5890" i="6"/>
  <c r="C5722" i="6"/>
  <c r="C5434" i="6"/>
  <c r="C5386" i="6"/>
  <c r="C5938" i="6"/>
  <c r="C5866" i="6"/>
  <c r="C5794" i="6"/>
  <c r="C5698" i="6"/>
  <c r="C5650" i="6"/>
  <c r="C5578" i="6"/>
  <c r="C5530" i="6"/>
  <c r="C5482" i="6"/>
  <c r="C5338" i="6"/>
  <c r="C5290" i="6"/>
  <c r="C5842" i="6"/>
  <c r="C5818" i="6"/>
  <c r="C5770" i="6"/>
  <c r="C5674" i="6"/>
  <c r="C5626" i="6"/>
  <c r="C5410" i="6"/>
  <c r="C5242" i="6"/>
  <c r="C5170" i="6"/>
  <c r="C5050" i="6"/>
  <c r="C4954" i="6"/>
  <c r="C4906" i="6"/>
  <c r="C4858" i="6"/>
  <c r="C4546" i="6"/>
  <c r="C4498" i="6"/>
  <c r="C4450" i="6"/>
  <c r="C4378" i="6"/>
  <c r="C4354" i="6"/>
  <c r="C4258" i="6"/>
  <c r="C5194" i="6"/>
  <c r="C5122" i="6"/>
  <c r="C5026" i="6"/>
  <c r="C4930" i="6"/>
  <c r="C4786" i="6"/>
  <c r="C4762" i="6"/>
  <c r="C4714" i="6"/>
  <c r="C4666" i="6"/>
  <c r="C4618" i="6"/>
  <c r="C4570" i="6"/>
  <c r="C4402" i="6"/>
  <c r="C4330" i="6"/>
  <c r="C4234" i="6"/>
  <c r="C4138" i="6"/>
  <c r="C4090" i="6"/>
  <c r="C5218" i="6"/>
  <c r="C5098" i="6"/>
  <c r="C5002" i="6"/>
  <c r="C4882" i="6"/>
  <c r="C4834" i="6"/>
  <c r="C4810" i="6"/>
  <c r="C4522" i="6"/>
  <c r="C4474" i="6"/>
  <c r="C4306" i="6"/>
  <c r="C4210" i="6"/>
  <c r="C4114" i="6"/>
  <c r="C4042" i="6"/>
  <c r="C3946" i="6"/>
  <c r="C3850" i="6"/>
  <c r="C5146" i="6"/>
  <c r="C5074" i="6"/>
  <c r="C4978" i="6"/>
  <c r="C4738" i="6"/>
  <c r="C4690" i="6"/>
  <c r="C4642" i="6"/>
  <c r="C4594" i="6"/>
  <c r="C4426" i="6"/>
  <c r="C4282" i="6"/>
  <c r="C4186" i="6"/>
  <c r="C4066" i="6"/>
  <c r="C4018" i="6"/>
  <c r="C3922" i="6"/>
  <c r="C3898" i="6"/>
  <c r="C3754" i="6"/>
  <c r="C3658" i="6"/>
  <c r="C3562" i="6"/>
  <c r="C3466" i="6"/>
  <c r="C3298" i="6"/>
  <c r="C3274" i="6"/>
  <c r="C3130" i="6"/>
  <c r="C3082" i="6"/>
  <c r="C3058" i="6"/>
  <c r="C3034" i="6"/>
  <c r="C2986" i="6"/>
  <c r="C2866" i="6"/>
  <c r="C2842" i="6"/>
  <c r="C2770" i="6"/>
  <c r="C2746" i="6"/>
  <c r="C2650" i="6"/>
  <c r="C2578" i="6"/>
  <c r="C3874" i="6"/>
  <c r="C3826" i="6"/>
  <c r="C3730" i="6"/>
  <c r="C3634" i="6"/>
  <c r="C3538" i="6"/>
  <c r="C3418" i="6"/>
  <c r="C3394" i="6"/>
  <c r="C3370" i="6"/>
  <c r="C3346" i="6"/>
  <c r="C3322" i="6"/>
  <c r="C3202" i="6"/>
  <c r="C2938" i="6"/>
  <c r="C2914" i="6"/>
  <c r="C2818" i="6"/>
  <c r="C2698" i="6"/>
  <c r="C2674" i="6"/>
  <c r="C4162" i="6"/>
  <c r="C3994" i="6"/>
  <c r="C3802" i="6"/>
  <c r="C3706" i="6"/>
  <c r="C3610" i="6"/>
  <c r="C3514" i="6"/>
  <c r="C3226" i="6"/>
  <c r="C3154" i="6"/>
  <c r="C3106" i="6"/>
  <c r="C3010" i="6"/>
  <c r="C2962" i="6"/>
  <c r="C3970" i="6"/>
  <c r="C3778" i="6"/>
  <c r="C3682" i="6"/>
  <c r="C3586" i="6"/>
  <c r="C3490" i="6"/>
  <c r="C3442" i="6"/>
  <c r="C3250" i="6"/>
  <c r="C3178" i="6"/>
  <c r="C2554" i="6"/>
  <c r="C2362" i="6"/>
  <c r="C2338" i="6"/>
  <c r="C2170" i="6"/>
  <c r="C2146" i="6"/>
  <c r="C2098" i="6"/>
  <c r="C2002" i="6"/>
  <c r="C1906" i="6"/>
  <c r="C1762" i="6"/>
  <c r="C1642" i="6"/>
  <c r="C2890" i="6"/>
  <c r="C2626" i="6"/>
  <c r="C2434" i="6"/>
  <c r="C2386" i="6"/>
  <c r="C2314" i="6"/>
  <c r="C2290" i="6"/>
  <c r="C2266" i="6"/>
  <c r="C2242" i="6"/>
  <c r="C2218" i="6"/>
  <c r="C2194" i="6"/>
  <c r="C2074" i="6"/>
  <c r="C1978" i="6"/>
  <c r="C1882" i="6"/>
  <c r="C1858" i="6"/>
  <c r="C1834" i="6"/>
  <c r="C1738" i="6"/>
  <c r="C1666" i="6"/>
  <c r="C1618" i="6"/>
  <c r="C1546" i="6"/>
  <c r="C1522" i="6"/>
  <c r="C1498" i="6"/>
  <c r="C2794" i="6"/>
  <c r="C2530" i="6"/>
  <c r="C2458" i="6"/>
  <c r="C2410" i="6"/>
  <c r="C2050" i="6"/>
  <c r="C1954" i="6"/>
  <c r="C1810" i="6"/>
  <c r="C1714" i="6"/>
  <c r="C1570" i="6"/>
  <c r="C1474" i="6"/>
  <c r="C2722" i="6"/>
  <c r="C2602" i="6"/>
  <c r="C2506" i="6"/>
  <c r="C2482" i="6"/>
  <c r="C2122" i="6"/>
  <c r="C2026" i="6"/>
  <c r="C1930" i="6"/>
  <c r="C1786" i="6"/>
  <c r="C1690" i="6"/>
  <c r="C1594" i="6"/>
  <c r="C1450" i="6"/>
  <c r="C1426" i="6"/>
  <c r="C1402" i="6"/>
  <c r="C1258" i="6"/>
  <c r="C1234" i="6"/>
  <c r="C1162" i="6"/>
  <c r="C1066" i="6"/>
  <c r="C970" i="6"/>
  <c r="C922" i="6"/>
  <c r="C778" i="6"/>
  <c r="C706" i="6"/>
  <c r="C682" i="6"/>
  <c r="C634" i="6"/>
  <c r="C610" i="6"/>
  <c r="C538" i="6"/>
  <c r="C466" i="6"/>
  <c r="C274" i="6"/>
  <c r="C250" i="6"/>
  <c r="C202" i="6"/>
  <c r="C322" i="6"/>
  <c r="C298" i="6"/>
  <c r="C178" i="6"/>
  <c r="C154" i="6"/>
  <c r="C130" i="6"/>
  <c r="C1378" i="6"/>
  <c r="C1138" i="6"/>
  <c r="C946" i="6"/>
  <c r="C874" i="6"/>
  <c r="C850" i="6"/>
  <c r="C754" i="6"/>
  <c r="C562" i="6"/>
  <c r="C490" i="6"/>
  <c r="C346" i="6"/>
  <c r="C1330" i="6"/>
  <c r="C1306" i="6"/>
  <c r="C1282" i="6"/>
  <c r="C1210" i="6"/>
  <c r="C1114" i="6"/>
  <c r="C898" i="6"/>
  <c r="C658" i="6"/>
  <c r="C370" i="6"/>
  <c r="C226" i="6"/>
  <c r="C106" i="6"/>
  <c r="C82" i="6"/>
  <c r="C514" i="6"/>
  <c r="C1354" i="6"/>
  <c r="C1186" i="6"/>
  <c r="C1090" i="6"/>
  <c r="C1042" i="6"/>
  <c r="C1018" i="6"/>
  <c r="C994" i="6"/>
  <c r="C826" i="6"/>
  <c r="C802" i="6"/>
  <c r="C730" i="6"/>
  <c r="C586" i="6"/>
  <c r="C442" i="6"/>
  <c r="C418" i="6"/>
  <c r="C394" i="6"/>
  <c r="I5818" i="6"/>
  <c r="J5818" i="6" s="1"/>
  <c r="I4138" i="6"/>
  <c r="J4138" i="6" s="1"/>
  <c r="I2986" i="6"/>
  <c r="J2986" i="6" s="1"/>
  <c r="E7925" i="6" a="1"/>
  <c r="E7925" i="6" s="1"/>
  <c r="F7925" i="6" s="1"/>
  <c r="E8165" i="6" a="1"/>
  <c r="E8165" i="6" s="1"/>
  <c r="F8165" i="6" s="1"/>
  <c r="E7709" i="6" a="1"/>
  <c r="E7709" i="6" s="1"/>
  <c r="F7709" i="6" s="1"/>
  <c r="E6821" i="6" a="1"/>
  <c r="E6821" i="6" s="1"/>
  <c r="F6821" i="6" s="1"/>
  <c r="E8309" i="6" a="1"/>
  <c r="E8309" i="6" s="1"/>
  <c r="F8309" i="6" s="1"/>
  <c r="E6965" i="6" a="1"/>
  <c r="E6965" i="6" s="1"/>
  <c r="F6965" i="6" s="1"/>
  <c r="E6149" i="6" a="1"/>
  <c r="E6149" i="6" s="1"/>
  <c r="F6149" i="6" s="1"/>
  <c r="E5981" i="6" a="1"/>
  <c r="E5981" i="6" s="1"/>
  <c r="F5981" i="6" s="1"/>
  <c r="E5357" i="6" a="1"/>
  <c r="E5357" i="6" s="1"/>
  <c r="F5357" i="6" s="1"/>
  <c r="E5694" i="6" a="1"/>
  <c r="E5694" i="6" s="1"/>
  <c r="F5694" i="6" s="1"/>
  <c r="F4782" i="6"/>
  <c r="E4278" i="6" a="1"/>
  <c r="E4278" i="6" s="1"/>
  <c r="F4278" i="6" s="1"/>
  <c r="E4997" i="6" a="1"/>
  <c r="E4997" i="6" s="1"/>
  <c r="F4997" i="6" s="1"/>
  <c r="E4326" i="6" a="1"/>
  <c r="E4326" i="6" s="1"/>
  <c r="F4327" i="6" s="1"/>
  <c r="E3918" i="6" a="1"/>
  <c r="E3918" i="6" s="1"/>
  <c r="F3918" i="6" s="1"/>
  <c r="E3654" i="6" a="1"/>
  <c r="E3654" i="6" s="1"/>
  <c r="F3654" i="6" s="1"/>
  <c r="F3198" i="6"/>
  <c r="E2957" i="6" a="1"/>
  <c r="E2957" i="6" s="1"/>
  <c r="F2957" i="6" s="1"/>
  <c r="E3438" i="6" a="1"/>
  <c r="E3438" i="6" s="1"/>
  <c r="F3438" i="6" s="1"/>
  <c r="F2214" i="6"/>
  <c r="E2477" i="6" a="1"/>
  <c r="E2477" i="6" s="1"/>
  <c r="F2477" i="6" s="1"/>
  <c r="F1590" i="6"/>
  <c r="F534" i="6"/>
  <c r="E7879" i="6" a="1"/>
  <c r="E7879" i="6" s="1"/>
  <c r="F7879" i="6" s="1"/>
  <c r="E8071" i="6" a="1"/>
  <c r="E8071" i="6" s="1"/>
  <c r="F8071" i="6" s="1"/>
  <c r="E7039" i="6" a="1"/>
  <c r="E7039" i="6" s="1"/>
  <c r="E6511" i="6" a="1"/>
  <c r="E6511" i="6" s="1"/>
  <c r="F6511" i="6" s="1"/>
  <c r="E6559" i="6" a="1"/>
  <c r="E6559" i="6" s="1"/>
  <c r="E6103" i="6" a="1"/>
  <c r="E6103" i="6" s="1"/>
  <c r="E5311" i="6" a="1"/>
  <c r="E5311" i="6" s="1"/>
  <c r="F5311" i="6" s="1"/>
  <c r="E5839" i="6" a="1"/>
  <c r="E5839" i="6" s="1"/>
  <c r="E4471" i="6" a="1"/>
  <c r="E4471" i="6" s="1"/>
  <c r="F4471" i="6" s="1"/>
  <c r="E4735" i="6" a="1"/>
  <c r="E4735" i="6" s="1"/>
  <c r="E4807" i="6" a="1"/>
  <c r="E4807" i="6" s="1"/>
  <c r="F4807" i="6" s="1"/>
  <c r="E3415" i="6" a="1"/>
  <c r="E3415" i="6" s="1"/>
  <c r="F3415" i="6" s="1"/>
  <c r="E3655" i="6" a="1"/>
  <c r="E3655" i="6" s="1"/>
  <c r="E3535" i="6" a="1"/>
  <c r="E3535" i="6" s="1"/>
  <c r="F3535" i="6" s="1"/>
  <c r="E2455" i="6" a="1"/>
  <c r="E2455" i="6" s="1"/>
  <c r="F2455" i="6" s="1"/>
  <c r="E2167" i="6" a="1"/>
  <c r="E2167" i="6" s="1"/>
  <c r="E2311" i="6" a="1"/>
  <c r="E2311" i="6" s="1"/>
  <c r="E343" i="6" a="1"/>
  <c r="E343" i="6" s="1"/>
  <c r="E79" i="6" a="1"/>
  <c r="E79" i="6" s="1"/>
  <c r="F79" i="6" s="1"/>
  <c r="E223" i="6" a="1"/>
  <c r="E223" i="6" s="1"/>
  <c r="F223" i="6" s="1"/>
  <c r="H852" i="6" a="1"/>
  <c r="H852" i="6" s="1"/>
  <c r="H1260" i="6" a="1"/>
  <c r="H1260" i="6" s="1"/>
  <c r="I1260" i="6" s="1"/>
  <c r="J1260" i="6" s="1"/>
  <c r="H180" i="6" a="1"/>
  <c r="H180" i="6" s="1"/>
  <c r="H132" i="6" a="1"/>
  <c r="H132" i="6" s="1"/>
  <c r="I132" i="6" s="1"/>
  <c r="J132" i="6" s="1"/>
  <c r="H372" i="6" a="1"/>
  <c r="H372" i="6" s="1"/>
  <c r="H1188" i="6" a="1"/>
  <c r="H1188" i="6" s="1"/>
  <c r="I1188" i="6" s="1"/>
  <c r="J1188" i="6" s="1"/>
  <c r="H660" i="6" a="1"/>
  <c r="H660" i="6" s="1"/>
  <c r="H1212" i="6" a="1"/>
  <c r="H1212" i="6" s="1"/>
  <c r="H108" i="6" a="1"/>
  <c r="H108" i="6" s="1"/>
  <c r="I108" i="6" s="1"/>
  <c r="J108" i="6" s="1"/>
  <c r="H684" i="6" a="1"/>
  <c r="H684" i="6" s="1"/>
  <c r="H1140" i="6" a="1"/>
  <c r="H1140" i="6" s="1"/>
  <c r="I1140" i="6" s="1"/>
  <c r="J1140" i="6" s="1"/>
  <c r="I1524" i="6"/>
  <c r="J1524" i="6" s="1"/>
  <c r="H1884" i="6" a="1"/>
  <c r="H1884" i="6" s="1"/>
  <c r="H2796" i="6" a="1"/>
  <c r="H2796" i="6" s="1"/>
  <c r="H1500" i="6" a="1"/>
  <c r="H1500" i="6" s="1"/>
  <c r="I1500" i="6" s="1"/>
  <c r="J1500" i="6" s="1"/>
  <c r="I1668" i="6"/>
  <c r="J1668" i="6" s="1"/>
  <c r="H2004" i="6" a="1"/>
  <c r="H2004" i="6" s="1"/>
  <c r="H1572" i="6" a="1"/>
  <c r="H1572" i="6" s="1"/>
  <c r="H2028" i="6" a="1"/>
  <c r="H2028" i="6" s="1"/>
  <c r="I3156" i="6"/>
  <c r="J3156" i="6" s="1"/>
  <c r="H3636" i="6" a="1"/>
  <c r="H3636" i="6" s="1"/>
  <c r="H2916" i="6" a="1"/>
  <c r="H2916" i="6" s="1"/>
  <c r="I2916" i="6" s="1"/>
  <c r="J2916" i="6" s="1"/>
  <c r="H3372" i="6" a="1"/>
  <c r="H3372" i="6" s="1"/>
  <c r="I3372" i="6" s="1"/>
  <c r="J3372" i="6" s="1"/>
  <c r="H3660" i="6" a="1"/>
  <c r="H3660" i="6" s="1"/>
  <c r="H3060" i="6" a="1"/>
  <c r="H3060" i="6" s="1"/>
  <c r="H3492" i="6" a="1"/>
  <c r="H3492" i="6" s="1"/>
  <c r="H3924" i="6" a="1"/>
  <c r="H3924" i="6" s="1"/>
  <c r="H3804" i="6" a="1"/>
  <c r="H3804" i="6" s="1"/>
  <c r="H3972" i="6" a="1"/>
  <c r="H3972" i="6" s="1"/>
  <c r="H4116" i="6" a="1"/>
  <c r="H4116" i="6" s="1"/>
  <c r="H5052" i="6" a="1"/>
  <c r="H5052" i="6" s="1"/>
  <c r="H4236" i="6" a="1"/>
  <c r="H4236" i="6" s="1"/>
  <c r="H5076" i="6" a="1"/>
  <c r="H5076" i="6" s="1"/>
  <c r="H4452" i="6" a="1"/>
  <c r="H4452" i="6" s="1"/>
  <c r="H5004" i="6" a="1"/>
  <c r="H5004" i="6" s="1"/>
  <c r="I5292" i="6"/>
  <c r="J5292" i="6" s="1"/>
  <c r="I5556" i="6"/>
  <c r="J5556" i="6" s="1"/>
  <c r="I5676" i="6"/>
  <c r="J5676" i="6" s="1"/>
  <c r="I5316" i="6"/>
  <c r="J5316" i="6" s="1"/>
  <c r="I5580" i="6"/>
  <c r="J5580" i="6" s="1"/>
  <c r="I6060" i="6"/>
  <c r="J6060" i="6" s="1"/>
  <c r="H6108" i="6" a="1"/>
  <c r="H6108" i="6" s="1"/>
  <c r="I6108" i="6" s="1"/>
  <c r="J6108" i="6" s="1"/>
  <c r="H6276" i="6" a="1"/>
  <c r="H6276" i="6" s="1"/>
  <c r="I6612" i="6"/>
  <c r="J6612" i="6" s="1"/>
  <c r="I6468" i="6"/>
  <c r="J6468" i="6" s="1"/>
  <c r="I7404" i="6"/>
  <c r="J7404" i="6" s="1"/>
  <c r="I6732" i="6"/>
  <c r="J6732" i="6" s="1"/>
  <c r="I6828" i="6"/>
  <c r="J6828" i="6" s="1"/>
  <c r="I7020" i="6"/>
  <c r="J7020" i="6" s="1"/>
  <c r="I7212" i="6"/>
  <c r="J7212" i="6" s="1"/>
  <c r="I7812" i="6"/>
  <c r="J7812" i="6" s="1"/>
  <c r="I7236" i="6"/>
  <c r="J7236" i="6" s="1"/>
  <c r="I6948" i="6"/>
  <c r="J6948" i="6" s="1"/>
  <c r="I8172" i="6"/>
  <c r="J8172" i="6" s="1"/>
  <c r="I7740" i="6"/>
  <c r="J7740" i="6" s="1"/>
  <c r="H7524" i="6" a="1"/>
  <c r="H7524" i="6" s="1"/>
  <c r="I7524" i="6" s="1"/>
  <c r="J7524" i="6" s="1"/>
  <c r="I7884" i="6"/>
  <c r="J7884" i="6" s="1"/>
  <c r="I8100" i="6"/>
  <c r="J8100" i="6" s="1"/>
  <c r="I8148" i="6"/>
  <c r="J8148" i="6" s="1"/>
  <c r="F8118" i="6"/>
  <c r="F7494" i="6"/>
  <c r="E7854" i="6" a="1"/>
  <c r="E7854" i="6" s="1"/>
  <c r="F7854" i="6" s="1"/>
  <c r="E5742" i="6" a="1"/>
  <c r="E5742" i="6" s="1"/>
  <c r="F5742" i="6" s="1"/>
  <c r="E4877" i="6" a="1"/>
  <c r="E4877" i="6" s="1"/>
  <c r="F4877" i="6" s="1"/>
  <c r="E4614" i="6" a="1"/>
  <c r="E4614" i="6" s="1"/>
  <c r="F4614" i="6" s="1"/>
  <c r="E3174" i="6" a="1"/>
  <c r="E3174" i="6" s="1"/>
  <c r="F3126" i="6"/>
  <c r="E2526" i="6" a="1"/>
  <c r="E2526" i="6" s="1"/>
  <c r="F1494" i="6"/>
  <c r="F2382" i="6"/>
  <c r="E558" i="6" a="1"/>
  <c r="E558" i="6" s="1"/>
  <c r="F558" i="6" s="1"/>
  <c r="E8311" i="6" a="1"/>
  <c r="E8311" i="6" s="1"/>
  <c r="F8311" i="6" s="1"/>
  <c r="E6823" i="6" a="1"/>
  <c r="E6823" i="6" s="1"/>
  <c r="F6823" i="6" s="1"/>
  <c r="E6343" i="6" a="1"/>
  <c r="E6343" i="6" s="1"/>
  <c r="E5719" i="6" a="1"/>
  <c r="E5719" i="6" s="1"/>
  <c r="E4399" i="6" a="1"/>
  <c r="E4399" i="6" s="1"/>
  <c r="E3847" i="6" a="1"/>
  <c r="E3847" i="6" s="1"/>
  <c r="F3847" i="6" s="1"/>
  <c r="E1495" i="6" a="1"/>
  <c r="E1495" i="6" s="1"/>
  <c r="F1495" i="6" s="1"/>
  <c r="E1759" i="6" a="1"/>
  <c r="E1759" i="6" s="1"/>
  <c r="E943" i="6" a="1"/>
  <c r="E943" i="6" s="1"/>
  <c r="E919" i="6" a="1"/>
  <c r="E919" i="6" s="1"/>
  <c r="F6918" i="6"/>
  <c r="F7350" i="6"/>
  <c r="F6222" i="6"/>
  <c r="E5933" i="6" a="1"/>
  <c r="E5933" i="6" s="1"/>
  <c r="F5933" i="6" s="1"/>
  <c r="E4949" i="6" a="1"/>
  <c r="E4949" i="6" s="1"/>
  <c r="F4949" i="6" s="1"/>
  <c r="E4542" i="6" a="1"/>
  <c r="E4542" i="6" s="1"/>
  <c r="F4542" i="6" s="1"/>
  <c r="E4422" i="6" a="1"/>
  <c r="E4422" i="6" s="1"/>
  <c r="E3006" i="6" a="1"/>
  <c r="E3006" i="6" s="1"/>
  <c r="F3006" i="6" s="1"/>
  <c r="F3054" i="6"/>
  <c r="E2453" i="6" a="1"/>
  <c r="E2453" i="6" s="1"/>
  <c r="F2453" i="6" s="1"/>
  <c r="E2429" i="6" a="1"/>
  <c r="E2429" i="6" s="1"/>
  <c r="F2429" i="6" s="1"/>
  <c r="E678" i="6" a="1"/>
  <c r="E678" i="6" s="1"/>
  <c r="F679" i="6" s="1"/>
  <c r="E7519" i="6" a="1"/>
  <c r="E7519" i="6" s="1"/>
  <c r="F7519" i="6" s="1"/>
  <c r="E5983" i="6" a="1"/>
  <c r="E5983" i="6" s="1"/>
  <c r="F5983" i="6" s="1"/>
  <c r="E5239" i="6" a="1"/>
  <c r="E5239" i="6" s="1"/>
  <c r="F5239" i="6" s="1"/>
  <c r="E4591" i="6" a="1"/>
  <c r="E4591" i="6" s="1"/>
  <c r="F4591" i="6" s="1"/>
  <c r="E3343" i="6" a="1"/>
  <c r="E3343" i="6" s="1"/>
  <c r="F3343" i="6" s="1"/>
  <c r="E3247" i="6" a="1"/>
  <c r="E3247" i="6" s="1"/>
  <c r="E1903" i="6" a="1"/>
  <c r="E1903" i="6" s="1"/>
  <c r="F1903" i="6" s="1"/>
  <c r="E775" i="6" a="1"/>
  <c r="E775" i="6" s="1"/>
  <c r="F775" i="6" s="1"/>
  <c r="E487" i="6" a="1"/>
  <c r="E487" i="6" s="1"/>
  <c r="F487" i="6" s="1"/>
  <c r="I7810" i="6"/>
  <c r="J7810" i="6" s="1"/>
  <c r="I6898" i="6"/>
  <c r="J6898" i="6" s="1"/>
  <c r="I6634" i="6"/>
  <c r="J6634" i="6" s="1"/>
  <c r="I5770" i="6"/>
  <c r="J5770" i="6" s="1"/>
  <c r="E7974" i="6" a="1"/>
  <c r="E7974" i="6" s="1"/>
  <c r="F7974" i="6" s="1"/>
  <c r="E6270" i="6" a="1"/>
  <c r="E6270" i="6" s="1"/>
  <c r="F6270" i="6" s="1"/>
  <c r="E5958" i="6" a="1"/>
  <c r="E5958" i="6" s="1"/>
  <c r="E1854" i="6" a="1"/>
  <c r="E1854" i="6" s="1"/>
  <c r="F1854" i="6" s="1"/>
  <c r="E1830" i="6" a="1"/>
  <c r="E1830" i="6" s="1"/>
  <c r="F1831" i="6" s="1"/>
  <c r="E1061" i="6" a="1"/>
  <c r="E1061" i="6" s="1"/>
  <c r="F1061" i="6" s="1"/>
  <c r="F966" i="6"/>
  <c r="F822" i="6"/>
  <c r="E7807" i="6" a="1"/>
  <c r="E7807" i="6" s="1"/>
  <c r="E6655" i="6" a="1"/>
  <c r="E6655" i="6" s="1"/>
  <c r="E5431" i="6" a="1"/>
  <c r="E5431" i="6" s="1"/>
  <c r="E4903" i="6" a="1"/>
  <c r="E4903" i="6" s="1"/>
  <c r="F4903" i="6" s="1"/>
  <c r="E2983" i="6" a="1"/>
  <c r="E2983" i="6" s="1"/>
  <c r="F2983" i="6" s="1"/>
  <c r="E1927" i="6" a="1"/>
  <c r="E1927" i="6" s="1"/>
  <c r="E2191" i="6" a="1"/>
  <c r="E2191" i="6" s="1"/>
  <c r="E103" i="6" a="1"/>
  <c r="E103" i="6" s="1"/>
  <c r="E1063" i="6" a="1"/>
  <c r="E1063" i="6" s="1"/>
  <c r="F1063" i="6" s="1"/>
  <c r="F7230" i="6"/>
  <c r="F7062" i="6"/>
  <c r="F6726" i="6"/>
  <c r="F5478" i="6"/>
  <c r="E4302" i="6" a="1"/>
  <c r="E4302" i="6" s="1"/>
  <c r="F4302" i="6" s="1"/>
  <c r="E4710" i="6" a="1"/>
  <c r="E4710" i="6" s="1"/>
  <c r="F4710" i="6" s="1"/>
  <c r="E3582" i="6" a="1"/>
  <c r="E3582" i="6" s="1"/>
  <c r="F3582" i="6" s="1"/>
  <c r="E3390" i="6" a="1"/>
  <c r="E3390" i="6" s="1"/>
  <c r="F3390" i="6" s="1"/>
  <c r="F2022" i="6"/>
  <c r="F2238" i="6"/>
  <c r="E2790" i="6" a="1"/>
  <c r="E2790" i="6" s="1"/>
  <c r="F2790" i="6" s="1"/>
  <c r="E102" i="6" a="1"/>
  <c r="E102" i="6" s="1"/>
  <c r="F102" i="6" s="1"/>
  <c r="E1374" i="6" a="1"/>
  <c r="E1374" i="6" s="1"/>
  <c r="F606" i="6"/>
  <c r="E8191" i="6" a="1"/>
  <c r="E8191" i="6" s="1"/>
  <c r="E7279" i="6" a="1"/>
  <c r="E7279" i="6" s="1"/>
  <c r="F7279" i="6" s="1"/>
  <c r="E7063" i="6" a="1"/>
  <c r="E7063" i="6" s="1"/>
  <c r="F7063" i="6" s="1"/>
  <c r="E5671" i="6" a="1"/>
  <c r="E5671" i="6" s="1"/>
  <c r="E4759" i="6" a="1"/>
  <c r="E4759" i="6" s="1"/>
  <c r="F4759" i="6" s="1"/>
  <c r="E4831" i="6" a="1"/>
  <c r="E4831" i="6" s="1"/>
  <c r="E3751" i="6" a="1"/>
  <c r="E3751" i="6" s="1"/>
  <c r="E2551" i="6" a="1"/>
  <c r="E2551" i="6" s="1"/>
  <c r="E2407" i="6" a="1"/>
  <c r="E2407" i="6" s="1"/>
  <c r="F2407" i="6" s="1"/>
  <c r="E367" i="6" a="1"/>
  <c r="E367" i="6" s="1"/>
  <c r="E247" i="6" a="1"/>
  <c r="E247" i="6" s="1"/>
  <c r="I6826" i="6"/>
  <c r="J6826" i="6" s="1"/>
  <c r="I4522" i="6"/>
  <c r="J4522" i="6" s="1"/>
  <c r="I2578" i="6"/>
  <c r="J2578" i="6" s="1"/>
  <c r="I730" i="6"/>
  <c r="J730" i="6" s="1"/>
  <c r="I706" i="6"/>
  <c r="J706" i="6" s="1"/>
  <c r="E7638" i="6" a="1"/>
  <c r="E7638" i="6" s="1"/>
  <c r="F7638" i="6" s="1"/>
  <c r="E6486" i="6" a="1"/>
  <c r="E6486" i="6" s="1"/>
  <c r="F6486" i="6" s="1"/>
  <c r="F2262" i="6"/>
  <c r="F3150" i="6"/>
  <c r="E1518" i="6" a="1"/>
  <c r="E1518" i="6" s="1"/>
  <c r="F1518" i="6" s="1"/>
  <c r="E845" i="6" a="1"/>
  <c r="E845" i="6" s="1"/>
  <c r="F845" i="6" s="1"/>
  <c r="E1277" i="6" a="1"/>
  <c r="E1277" i="6" s="1"/>
  <c r="F1277" i="6" s="1"/>
  <c r="E1206" i="6" a="1"/>
  <c r="E1206" i="6" s="1"/>
  <c r="E8335" i="6" a="1"/>
  <c r="E8335" i="6" s="1"/>
  <c r="E7783" i="6" a="1"/>
  <c r="E7783" i="6" s="1"/>
  <c r="F7783" i="6" s="1"/>
  <c r="E7327" i="6" a="1"/>
  <c r="E7327" i="6" s="1"/>
  <c r="E6319" i="6" a="1"/>
  <c r="E6319" i="6" s="1"/>
  <c r="F6319" i="6" s="1"/>
  <c r="E5767" i="6" a="1"/>
  <c r="E5767" i="6" s="1"/>
  <c r="E5647" i="6" a="1"/>
  <c r="E5647" i="6" s="1"/>
  <c r="F5647" i="6" s="1"/>
  <c r="E4375" i="6" a="1"/>
  <c r="E4375" i="6" s="1"/>
  <c r="F4375" i="6" s="1"/>
  <c r="E5119" i="6" a="1"/>
  <c r="E5119" i="6" s="1"/>
  <c r="E4111" i="6" a="1"/>
  <c r="E4111" i="6" s="1"/>
  <c r="F4111" i="6" s="1"/>
  <c r="E2791" i="6" a="1"/>
  <c r="E2791" i="6" s="1"/>
  <c r="E4087" i="6" a="1"/>
  <c r="E4087" i="6" s="1"/>
  <c r="F4087" i="6" s="1"/>
  <c r="E3799" i="6" a="1"/>
  <c r="E3799" i="6" s="1"/>
  <c r="F3799" i="6" s="1"/>
  <c r="E1471" i="6" a="1"/>
  <c r="E1471" i="6" s="1"/>
  <c r="F1471" i="6" s="1"/>
  <c r="E3079" i="6" a="1"/>
  <c r="E3079" i="6" s="1"/>
  <c r="E847" i="6" a="1"/>
  <c r="E847" i="6" s="1"/>
  <c r="F847" i="6" s="1"/>
  <c r="E895" i="6" a="1"/>
  <c r="E895" i="6" s="1"/>
  <c r="F895" i="6" s="1"/>
  <c r="E823" i="6" a="1"/>
  <c r="E823" i="6" s="1"/>
  <c r="F823" i="6" s="1"/>
  <c r="B11" i="6"/>
  <c r="H11" i="6" s="1"/>
  <c r="M11" i="5"/>
  <c r="N11" i="5" s="1"/>
  <c r="O12" i="5" s="1"/>
  <c r="I58" i="6"/>
  <c r="J58" i="6" s="1"/>
  <c r="B62" i="6"/>
  <c r="G58" i="6"/>
  <c r="C58" i="6"/>
  <c r="C57" i="6"/>
  <c r="B59" i="6"/>
  <c r="H59" i="6" s="1" a="1"/>
  <c r="H59" i="6" s="1"/>
  <c r="I59" i="6" s="1"/>
  <c r="J59" i="6" s="1"/>
  <c r="E5" i="6"/>
  <c r="F5" i="6" s="1"/>
  <c r="H60" i="6" a="1"/>
  <c r="H60" i="6" s="1"/>
  <c r="B37" i="5"/>
  <c r="D37" i="5" s="1"/>
  <c r="B35" i="6"/>
  <c r="H35" i="6" s="1" a="1"/>
  <c r="H35" i="6" s="1"/>
  <c r="I35" i="6" s="1"/>
  <c r="J35" i="6" s="1"/>
  <c r="E11" i="5"/>
  <c r="F12" i="5" s="1"/>
  <c r="I10" i="5"/>
  <c r="N36" i="5"/>
  <c r="O37" i="5" s="1"/>
  <c r="F36" i="5"/>
  <c r="I8" i="6"/>
  <c r="J8" i="6" s="1"/>
  <c r="G10" i="6"/>
  <c r="G34" i="6"/>
  <c r="H36" i="5"/>
  <c r="F35" i="5"/>
  <c r="H35" i="5"/>
  <c r="I35" i="5" s="1"/>
  <c r="E6" i="6"/>
  <c r="C34" i="6"/>
  <c r="C10" i="6"/>
  <c r="C9" i="6"/>
  <c r="C33" i="6"/>
  <c r="B40" i="5"/>
  <c r="D40" i="5" s="1"/>
  <c r="G14" i="5"/>
  <c r="M14" i="5"/>
  <c r="E14" i="5"/>
  <c r="B14" i="6"/>
  <c r="H14" i="6" s="1"/>
  <c r="B38" i="6"/>
  <c r="H38" i="6" s="1" a="1"/>
  <c r="H38" i="6" s="1"/>
  <c r="I38" i="6" s="1"/>
  <c r="J38" i="6" s="1"/>
  <c r="M39" i="5"/>
  <c r="N39" i="5" s="1"/>
  <c r="E39" i="5"/>
  <c r="G39" i="5"/>
  <c r="B16" i="5"/>
  <c r="C15" i="5" s="1"/>
  <c r="D15" i="5" s="1"/>
  <c r="I5268" i="6" l="1"/>
  <c r="J5268" i="6" s="1"/>
  <c r="E2095" i="6" a="1"/>
  <c r="E2095" i="6" s="1"/>
  <c r="E1855" i="6" a="1"/>
  <c r="E1855" i="6" s="1"/>
  <c r="E6055" i="6" a="1"/>
  <c r="E6055" i="6" s="1"/>
  <c r="I6684" i="6"/>
  <c r="J6684" i="6" s="1"/>
  <c r="E703" i="6" a="1"/>
  <c r="E703" i="6" s="1"/>
  <c r="E7855" i="6" a="1"/>
  <c r="E7855" i="6" s="1"/>
  <c r="E1350" i="6" a="1"/>
  <c r="E1350" i="6" s="1"/>
  <c r="I6876" i="6"/>
  <c r="J6876" i="6" s="1"/>
  <c r="E7255" i="6" a="1"/>
  <c r="E7255" i="6" s="1"/>
  <c r="E6991" i="6" a="1"/>
  <c r="E6991" i="6" s="1"/>
  <c r="E3510" i="6" a="1"/>
  <c r="E3510" i="6" s="1"/>
  <c r="F3510" i="6" s="1"/>
  <c r="E4734" i="6" a="1"/>
  <c r="E4734" i="6" s="1"/>
  <c r="F4734" i="6" s="1"/>
  <c r="I8124" i="6"/>
  <c r="J8124" i="6" s="1"/>
  <c r="I5172" i="6"/>
  <c r="J5172" i="6" s="1"/>
  <c r="I1116" i="6"/>
  <c r="J1116" i="6" s="1"/>
  <c r="E1399" i="6" a="1"/>
  <c r="E1399" i="6" s="1"/>
  <c r="E175" i="6" a="1"/>
  <c r="E175" i="6" s="1"/>
  <c r="E3822" i="6" a="1"/>
  <c r="E3822" i="6" s="1"/>
  <c r="F3822" i="6" s="1"/>
  <c r="I5244" i="6"/>
  <c r="J5244" i="6" s="1"/>
  <c r="I1212" i="6"/>
  <c r="J1212" i="6" s="1"/>
  <c r="I7044" i="6"/>
  <c r="J7044" i="6" s="1"/>
  <c r="I3180" i="6"/>
  <c r="J3180" i="6" s="1"/>
  <c r="E2143" i="6" a="1"/>
  <c r="E2143" i="6" s="1"/>
  <c r="I564" i="6"/>
  <c r="J564" i="6" s="1"/>
  <c r="I6996" i="6"/>
  <c r="J6996" i="6" s="1"/>
  <c r="I2125" i="6"/>
  <c r="J2125" i="6" s="1"/>
  <c r="E1831" i="6" a="1"/>
  <c r="E1831" i="6" s="1"/>
  <c r="I2676" i="6"/>
  <c r="J2676" i="6" s="1"/>
  <c r="E1951" i="6" a="1"/>
  <c r="E1951" i="6" s="1"/>
  <c r="E5383" i="6" a="1"/>
  <c r="E5383" i="6" s="1"/>
  <c r="I5820" i="6"/>
  <c r="J5820" i="6" s="1"/>
  <c r="I6588" i="6"/>
  <c r="J6588" i="6" s="1"/>
  <c r="I8220" i="6"/>
  <c r="J8220" i="6" s="1"/>
  <c r="E270" i="6" a="1"/>
  <c r="E270" i="6" s="1"/>
  <c r="F270" i="6" s="1"/>
  <c r="I7860" i="6"/>
  <c r="J7860" i="6" s="1"/>
  <c r="I7476" i="6"/>
  <c r="J7476" i="6" s="1"/>
  <c r="E1567" i="6" a="1"/>
  <c r="E1567" i="6" s="1"/>
  <c r="F6246" i="6"/>
  <c r="I7428" i="6"/>
  <c r="J7428" i="6" s="1"/>
  <c r="I7788" i="6"/>
  <c r="J7788" i="6" s="1"/>
  <c r="I1092" i="6"/>
  <c r="J1092" i="6" s="1"/>
  <c r="I5436" i="6"/>
  <c r="J5436" i="6" s="1"/>
  <c r="E4590" i="6" a="1"/>
  <c r="E4590" i="6" s="1"/>
  <c r="F4590" i="6" s="1"/>
  <c r="E5646" i="6" a="1"/>
  <c r="E5646" i="6" s="1"/>
  <c r="F5646" i="6" s="1"/>
  <c r="F5526" i="6"/>
  <c r="I8028" i="6"/>
  <c r="J8028" i="6" s="1"/>
  <c r="I3733" i="6"/>
  <c r="J3733" i="6" s="1"/>
  <c r="I2413" i="6"/>
  <c r="J2413" i="6" s="1"/>
  <c r="I5724" i="6"/>
  <c r="J5724" i="6" s="1"/>
  <c r="I7716" i="6"/>
  <c r="J7716" i="6" s="1"/>
  <c r="I1644" i="6"/>
  <c r="J1644" i="6" s="1"/>
  <c r="I276" i="6"/>
  <c r="J276" i="6" s="1"/>
  <c r="I2964" i="6"/>
  <c r="J2964" i="6" s="1"/>
  <c r="E1351" i="6" a="1"/>
  <c r="E1351" i="6" s="1"/>
  <c r="I3324" i="6"/>
  <c r="J3324" i="6" s="1"/>
  <c r="F8383" i="6"/>
  <c r="I1068" i="6"/>
  <c r="J1068" i="6" s="1"/>
  <c r="E991" i="6" a="1"/>
  <c r="E991" i="6" s="1"/>
  <c r="I8196" i="6"/>
  <c r="J8196" i="6" s="1"/>
  <c r="F3175" i="6"/>
  <c r="F4663" i="6"/>
  <c r="I7548" i="6"/>
  <c r="J7548" i="6" s="1"/>
  <c r="I5412" i="6"/>
  <c r="J5412" i="6" s="1"/>
  <c r="F247" i="6"/>
  <c r="F7903" i="6"/>
  <c r="F7951" i="6"/>
  <c r="E1711" i="6" a="1"/>
  <c r="E1711" i="6" s="1"/>
  <c r="E3966" i="6" a="1"/>
  <c r="E3966" i="6" s="1"/>
  <c r="F3966" i="6" s="1"/>
  <c r="E5599" i="6" a="1"/>
  <c r="E5599" i="6" s="1"/>
  <c r="E5887" i="6" a="1"/>
  <c r="E5887" i="6" s="1"/>
  <c r="E3823" i="6" a="1"/>
  <c r="E3823" i="6" s="1"/>
  <c r="E7087" i="6" a="1"/>
  <c r="E7087" i="6" s="1"/>
  <c r="F1351" i="6"/>
  <c r="E6871" i="6" a="1"/>
  <c r="E6871" i="6" s="1"/>
  <c r="F2527" i="6"/>
  <c r="E7615" i="6" a="1"/>
  <c r="E7615" i="6" s="1"/>
  <c r="F5767" i="6"/>
  <c r="F943" i="6"/>
  <c r="F703" i="6"/>
  <c r="F1806" i="6"/>
  <c r="I2101" i="6"/>
  <c r="J2101" i="6" s="1"/>
  <c r="F5671" i="6"/>
  <c r="F4927" i="6"/>
  <c r="F2887" i="6"/>
  <c r="F4399" i="6"/>
  <c r="F3511" i="6"/>
  <c r="F2358" i="6"/>
  <c r="F6414" i="6"/>
  <c r="E6775" i="6" a="1"/>
  <c r="E6775" i="6" s="1"/>
  <c r="F3871" i="6"/>
  <c r="E4039" i="6" a="1"/>
  <c r="E4039" i="6" s="1"/>
  <c r="E1375" i="6" a="1"/>
  <c r="E1375" i="6" s="1"/>
  <c r="F1375" i="6" s="1"/>
  <c r="F8047" i="6"/>
  <c r="I4933" i="6"/>
  <c r="J4933" i="6" s="1"/>
  <c r="F3751" i="6"/>
  <c r="I8076" i="6"/>
  <c r="J8076" i="6" s="1"/>
  <c r="I7260" i="6"/>
  <c r="J7260" i="6" s="1"/>
  <c r="F4015" i="6"/>
  <c r="F6630" i="6"/>
  <c r="F4063" i="6"/>
  <c r="F4159" i="6"/>
  <c r="F271" i="6"/>
  <c r="I877" i="6"/>
  <c r="J877" i="6" s="1"/>
  <c r="I2341" i="6"/>
  <c r="J2341" i="6" s="1"/>
  <c r="I5340" i="6"/>
  <c r="J5340" i="6" s="1"/>
  <c r="F6318" i="6"/>
  <c r="D344" i="6"/>
  <c r="D2144" i="6"/>
  <c r="D4352" i="6"/>
  <c r="D5312" i="6"/>
  <c r="D2312" i="6"/>
  <c r="D1568" i="6"/>
  <c r="D5288" i="6"/>
  <c r="D6752" i="6"/>
  <c r="D4952" i="6"/>
  <c r="D6824" i="6"/>
  <c r="D968" i="6"/>
  <c r="E968" i="6" s="1" a="1"/>
  <c r="E968" i="6" s="1"/>
  <c r="F968" i="6" s="1"/>
  <c r="D656" i="6"/>
  <c r="E656" i="6" s="1" a="1"/>
  <c r="E656" i="6" s="1"/>
  <c r="F656" i="6" s="1"/>
  <c r="D4568" i="6"/>
  <c r="D2120" i="6"/>
  <c r="D4160" i="6"/>
  <c r="D6104" i="6"/>
  <c r="D1184" i="6"/>
  <c r="D776" i="6"/>
  <c r="D2456" i="6"/>
  <c r="D3248" i="6"/>
  <c r="D6008" i="6"/>
  <c r="E6439" i="6" a="1"/>
  <c r="E6439" i="6" s="1"/>
  <c r="E1135" i="6" a="1"/>
  <c r="E1135" i="6" s="1"/>
  <c r="E8214" i="6" a="1"/>
  <c r="E8214" i="6" s="1"/>
  <c r="F8214" i="6" s="1"/>
  <c r="E4975" i="6" a="1"/>
  <c r="E4975" i="6" s="1"/>
  <c r="E7759" i="6" a="1"/>
  <c r="E7759" i="6" s="1"/>
  <c r="E2623" i="6" a="1"/>
  <c r="E2623" i="6" s="1"/>
  <c r="E2071" i="6" a="1"/>
  <c r="E2071" i="6" s="1"/>
  <c r="E8215" i="6" a="1"/>
  <c r="E8215" i="6" s="1"/>
  <c r="E6438" i="6" a="1"/>
  <c r="E6438" i="6" s="1"/>
  <c r="F6438" i="6" s="1"/>
  <c r="E7303" i="6" a="1"/>
  <c r="E7303" i="6" s="1"/>
  <c r="E7831" i="6" a="1"/>
  <c r="E7831" i="6" s="1"/>
  <c r="E1134" i="6" a="1"/>
  <c r="E1134" i="6" s="1"/>
  <c r="F1134" i="6" s="1"/>
  <c r="E8239" i="6" a="1"/>
  <c r="E8239" i="6" s="1"/>
  <c r="E4231" i="6" a="1"/>
  <c r="E4231" i="6" s="1"/>
  <c r="F4231" i="6" s="1"/>
  <c r="E5791" i="6" a="1"/>
  <c r="E5791" i="6" s="1"/>
  <c r="I901" i="6"/>
  <c r="J901" i="6" s="1"/>
  <c r="N14" i="5"/>
  <c r="I5148" i="6"/>
  <c r="J5148" i="6" s="1"/>
  <c r="I3589" i="6"/>
  <c r="J3589" i="6" s="1"/>
  <c r="H12" i="5"/>
  <c r="G60" i="6" s="1"/>
  <c r="F1183" i="6"/>
  <c r="F7855" i="6"/>
  <c r="F727" i="6"/>
  <c r="I6180" i="6"/>
  <c r="J6180" i="6" s="1"/>
  <c r="I3901" i="6"/>
  <c r="J3901" i="6" s="1"/>
  <c r="F7518" i="6"/>
  <c r="F30" i="6"/>
  <c r="F630" i="6"/>
  <c r="I6132" i="6"/>
  <c r="J6132" i="6" s="1"/>
  <c r="F7686" i="6"/>
  <c r="I3397" i="6"/>
  <c r="J3397" i="6" s="1"/>
  <c r="F6174" i="6"/>
  <c r="I6133" i="6"/>
  <c r="J6133" i="6" s="1"/>
  <c r="I7932" i="6"/>
  <c r="J7932" i="6" s="1"/>
  <c r="F5862" i="6"/>
  <c r="I3301" i="6"/>
  <c r="J3301" i="6" s="1"/>
  <c r="I7668" i="6"/>
  <c r="J7668" i="6" s="1"/>
  <c r="I3396" i="6"/>
  <c r="J3396" i="6" s="1"/>
  <c r="F3462" i="6"/>
  <c r="I5220" i="6"/>
  <c r="J5220" i="6" s="1"/>
  <c r="F1782" i="6"/>
  <c r="E2622" i="6" a="1"/>
  <c r="E2622" i="6" s="1"/>
  <c r="D2621" i="6"/>
  <c r="E2621" i="6" s="1" a="1"/>
  <c r="E2621" i="6" s="1"/>
  <c r="F2621" i="6" s="1"/>
  <c r="E7758" i="6" a="1"/>
  <c r="E7758" i="6" s="1"/>
  <c r="D7757" i="6"/>
  <c r="E7757" i="6" s="1" a="1"/>
  <c r="E7757" i="6" s="1"/>
  <c r="F7757" i="6" s="1"/>
  <c r="E1446" i="6" a="1"/>
  <c r="E1446" i="6" s="1"/>
  <c r="F1447" i="6" s="1"/>
  <c r="D1445" i="6"/>
  <c r="E1445" i="6" s="1" a="1"/>
  <c r="E1445" i="6" s="1"/>
  <c r="F1445" i="6" s="1"/>
  <c r="E4974" i="6" a="1"/>
  <c r="E4974" i="6" s="1"/>
  <c r="D4973" i="6"/>
  <c r="E4973" i="6" s="1" a="1"/>
  <c r="E4973" i="6" s="1"/>
  <c r="F4973" i="6" s="1"/>
  <c r="E7830" i="6" a="1"/>
  <c r="E7830" i="6" s="1"/>
  <c r="D7829" i="6"/>
  <c r="E7829" i="6" s="1" a="1"/>
  <c r="E7829" i="6" s="1"/>
  <c r="F7829" i="6" s="1"/>
  <c r="E2070" i="6" a="1"/>
  <c r="E2070" i="6" s="1"/>
  <c r="D2069" i="6"/>
  <c r="E2069" i="6" s="1" a="1"/>
  <c r="E2069" i="6" s="1"/>
  <c r="F2069" i="6" s="1"/>
  <c r="E8238" i="6" a="1"/>
  <c r="E8238" i="6" s="1"/>
  <c r="D8237" i="6"/>
  <c r="E8237" i="6" s="1" a="1"/>
  <c r="E8237" i="6" s="1"/>
  <c r="F8237" i="6" s="1"/>
  <c r="E5790" i="6" a="1"/>
  <c r="E5790" i="6" s="1"/>
  <c r="D5789" i="6"/>
  <c r="E5789" i="6" s="1" a="1"/>
  <c r="E5789" i="6" s="1"/>
  <c r="F5789" i="6" s="1"/>
  <c r="E7302" i="6" a="1"/>
  <c r="E7302" i="6" s="1"/>
  <c r="D7301" i="6"/>
  <c r="E7301" i="6" s="1" a="1"/>
  <c r="E7301" i="6" s="1"/>
  <c r="F7301" i="6" s="1"/>
  <c r="E5550" i="6" a="1"/>
  <c r="E5550" i="6" s="1"/>
  <c r="F5551" i="6" s="1"/>
  <c r="D5549" i="6"/>
  <c r="E5549" i="6" s="1" a="1"/>
  <c r="E5549" i="6" s="1"/>
  <c r="F5549" i="6" s="1"/>
  <c r="E990" i="6" a="1"/>
  <c r="E990" i="6" s="1"/>
  <c r="F991" i="6" s="1"/>
  <c r="D989" i="6"/>
  <c r="E989" i="6" s="1" a="1"/>
  <c r="E989" i="6" s="1"/>
  <c r="F989" i="6" s="1"/>
  <c r="E6102" i="6" a="1"/>
  <c r="E6102" i="6" s="1"/>
  <c r="F6103" i="6" s="1"/>
  <c r="D6101" i="6"/>
  <c r="E6101" i="6" s="1" a="1"/>
  <c r="E6101" i="6" s="1"/>
  <c r="F6101" i="6" s="1"/>
  <c r="E6294" i="6" a="1"/>
  <c r="E6294" i="6" s="1"/>
  <c r="F6295" i="6" s="1"/>
  <c r="D6293" i="6"/>
  <c r="E6293" i="6" s="1" a="1"/>
  <c r="E6293" i="6" s="1"/>
  <c r="F6293" i="6" s="1"/>
  <c r="E1566" i="6" a="1"/>
  <c r="E1566" i="6" s="1"/>
  <c r="F1567" i="6" s="1"/>
  <c r="D1565" i="6"/>
  <c r="E1565" i="6" s="1" a="1"/>
  <c r="E1565" i="6" s="1"/>
  <c r="F1565" i="6" s="1"/>
  <c r="E5838" i="6" a="1"/>
  <c r="E5838" i="6" s="1"/>
  <c r="F5839" i="6" s="1"/>
  <c r="D5837" i="6"/>
  <c r="E5837" i="6" s="1" a="1"/>
  <c r="E5837" i="6" s="1"/>
  <c r="F5837" i="6" s="1"/>
  <c r="E438" i="6" a="1"/>
  <c r="E438" i="6" s="1"/>
  <c r="F439" i="6" s="1"/>
  <c r="D437" i="6"/>
  <c r="E437" i="6" s="1" a="1"/>
  <c r="E437" i="6" s="1"/>
  <c r="F438" i="6" s="1"/>
  <c r="E7254" i="6" a="1"/>
  <c r="E7254" i="6" s="1"/>
  <c r="F7255" i="6" s="1"/>
  <c r="D7253" i="6"/>
  <c r="E7253" i="6" s="1" a="1"/>
  <c r="E7253" i="6" s="1"/>
  <c r="F7253" i="6" s="1"/>
  <c r="E390" i="6" a="1"/>
  <c r="E390" i="6" s="1"/>
  <c r="F391" i="6" s="1"/>
  <c r="D389" i="6"/>
  <c r="E389" i="6" s="1" a="1"/>
  <c r="E389" i="6" s="1"/>
  <c r="E150" i="6" a="1"/>
  <c r="E150" i="6" s="1"/>
  <c r="F151" i="6" s="1"/>
  <c r="D149" i="6"/>
  <c r="E149" i="6" s="1" a="1"/>
  <c r="E149" i="6" s="1"/>
  <c r="E7014" i="6" a="1"/>
  <c r="E7014" i="6" s="1"/>
  <c r="F7015" i="6" s="1"/>
  <c r="D7013" i="6"/>
  <c r="E7013" i="6" s="1" a="1"/>
  <c r="E7013" i="6" s="1"/>
  <c r="F7013" i="6" s="1"/>
  <c r="E7566" i="6" a="1"/>
  <c r="E7566" i="6" s="1"/>
  <c r="F7567" i="6" s="1"/>
  <c r="D7565" i="6"/>
  <c r="E7565" i="6" s="1" a="1"/>
  <c r="E7565" i="6" s="1"/>
  <c r="F7565" i="6" s="1"/>
  <c r="E7398" i="6" a="1"/>
  <c r="E7398" i="6" s="1"/>
  <c r="F7399" i="6" s="1"/>
  <c r="D7397" i="6"/>
  <c r="E7397" i="6" s="1" a="1"/>
  <c r="E7397" i="6" s="1"/>
  <c r="F7397" i="6" s="1"/>
  <c r="E6990" i="6" a="1"/>
  <c r="E6990" i="6" s="1"/>
  <c r="F6991" i="6" s="1"/>
  <c r="D6989" i="6"/>
  <c r="E6989" i="6" s="1" a="1"/>
  <c r="E6989" i="6" s="1"/>
  <c r="F6989" i="6" s="1"/>
  <c r="E2190" i="6" a="1"/>
  <c r="E2190" i="6" s="1"/>
  <c r="F2191" i="6" s="1"/>
  <c r="D2189" i="6"/>
  <c r="E2189" i="6" s="1" a="1"/>
  <c r="E2189" i="6" s="1"/>
  <c r="F2189" i="6" s="1"/>
  <c r="E6342" i="6" a="1"/>
  <c r="E6342" i="6" s="1"/>
  <c r="F6343" i="6" s="1"/>
  <c r="D6341" i="6"/>
  <c r="E6341" i="6" s="1" a="1"/>
  <c r="E6341" i="6" s="1"/>
  <c r="F6341" i="6" s="1"/>
  <c r="E7182" i="6" a="1"/>
  <c r="E7182" i="6" s="1"/>
  <c r="F7183" i="6" s="1"/>
  <c r="D7181" i="6"/>
  <c r="E7181" i="6" s="1" a="1"/>
  <c r="E7181" i="6" s="1"/>
  <c r="F7181" i="6" s="1"/>
  <c r="E5598" i="6" a="1"/>
  <c r="E5598" i="6" s="1"/>
  <c r="F5599" i="6" s="1"/>
  <c r="D5597" i="6"/>
  <c r="E5597" i="6" s="1" a="1"/>
  <c r="E5597" i="6" s="1"/>
  <c r="F5597" i="6" s="1"/>
  <c r="E8334" i="6" a="1"/>
  <c r="E8334" i="6" s="1"/>
  <c r="F8335" i="6" s="1"/>
  <c r="D8333" i="6"/>
  <c r="E8333" i="6" s="1" a="1"/>
  <c r="E8333" i="6" s="1"/>
  <c r="F8333" i="6" s="1"/>
  <c r="E4854" i="6" a="1"/>
  <c r="E4854" i="6" s="1"/>
  <c r="F4855" i="6" s="1"/>
  <c r="D4853" i="6"/>
  <c r="E4853" i="6" s="1" a="1"/>
  <c r="E4853" i="6" s="1"/>
  <c r="F4853" i="6" s="1"/>
  <c r="E5886" i="6" a="1"/>
  <c r="E5886" i="6" s="1"/>
  <c r="D5885" i="6"/>
  <c r="E5885" i="6" s="1" a="1"/>
  <c r="E5885" i="6" s="1"/>
  <c r="F5885" i="6" s="1"/>
  <c r="E8406" i="6" a="1"/>
  <c r="E8406" i="6" s="1"/>
  <c r="F8407" i="6" s="1"/>
  <c r="D8405" i="6"/>
  <c r="E8405" i="6" s="1" a="1"/>
  <c r="E8405" i="6" s="1"/>
  <c r="F8405" i="6" s="1"/>
  <c r="E1710" i="6" a="1"/>
  <c r="E1710" i="6" s="1"/>
  <c r="F1711" i="6" s="1"/>
  <c r="D1709" i="6"/>
  <c r="E8358" i="6" a="1"/>
  <c r="E8358" i="6" s="1"/>
  <c r="F8359" i="6" s="1"/>
  <c r="D8357" i="6"/>
  <c r="E8357" i="6" s="1" a="1"/>
  <c r="E8357" i="6" s="1"/>
  <c r="F8357" i="6" s="1"/>
  <c r="E7086" i="6" a="1"/>
  <c r="E7086" i="6" s="1"/>
  <c r="F7087" i="6" s="1"/>
  <c r="D7085" i="6"/>
  <c r="E7085" i="6" s="1" a="1"/>
  <c r="E7085" i="6" s="1"/>
  <c r="F7085" i="6" s="1"/>
  <c r="E174" i="6" a="1"/>
  <c r="E174" i="6" s="1"/>
  <c r="F175" i="6" s="1"/>
  <c r="D173" i="6"/>
  <c r="E173" i="6" s="1" a="1"/>
  <c r="E173" i="6" s="1"/>
  <c r="E1398" i="6" a="1"/>
  <c r="E1398" i="6" s="1"/>
  <c r="F1399" i="6" s="1"/>
  <c r="D1397" i="6"/>
  <c r="E1397" i="6" s="1" a="1"/>
  <c r="E1397" i="6" s="1"/>
  <c r="F1397" i="6" s="1"/>
  <c r="E6654" i="6" a="1"/>
  <c r="E6654" i="6" s="1"/>
  <c r="F6655" i="6" s="1"/>
  <c r="D6653" i="6"/>
  <c r="E6653" i="6" s="1" a="1"/>
  <c r="E6653" i="6" s="1"/>
  <c r="F6653" i="6" s="1"/>
  <c r="E8190" i="6" a="1"/>
  <c r="E8190" i="6" s="1"/>
  <c r="F8191" i="6" s="1"/>
  <c r="D8189" i="6"/>
  <c r="E8189" i="6" s="1" a="1"/>
  <c r="E8189" i="6" s="1"/>
  <c r="F8189" i="6" s="1"/>
  <c r="F8286" i="6"/>
  <c r="E7806" i="6" a="1"/>
  <c r="E7806" i="6" s="1"/>
  <c r="F7807" i="6" s="1"/>
  <c r="D7805" i="6"/>
  <c r="E7805" i="6" s="1" a="1"/>
  <c r="E7805" i="6" s="1"/>
  <c r="F7805" i="6" s="1"/>
  <c r="E1950" i="6" a="1"/>
  <c r="E1950" i="6" s="1"/>
  <c r="F1951" i="6" s="1"/>
  <c r="D1949" i="6"/>
  <c r="E1949" i="6" s="1" a="1"/>
  <c r="E1949" i="6" s="1"/>
  <c r="F1949" i="6" s="1"/>
  <c r="E7206" i="6" a="1"/>
  <c r="E7206" i="6" s="1"/>
  <c r="F7207" i="6" s="1"/>
  <c r="D7205" i="6"/>
  <c r="E7205" i="6" s="1" a="1"/>
  <c r="E7205" i="6" s="1"/>
  <c r="F7205" i="6" s="1"/>
  <c r="E6462" i="6" a="1"/>
  <c r="E6462" i="6" s="1"/>
  <c r="F6463" i="6" s="1"/>
  <c r="D6461" i="6"/>
  <c r="E6461" i="6" s="1" a="1"/>
  <c r="E6461" i="6" s="1"/>
  <c r="F6461" i="6" s="1"/>
  <c r="E7614" i="6" a="1"/>
  <c r="E7614" i="6" s="1"/>
  <c r="F7615" i="6" s="1"/>
  <c r="D7613" i="6"/>
  <c r="E7613" i="6" s="1" a="1"/>
  <c r="E7613" i="6" s="1"/>
  <c r="F7613" i="6" s="1"/>
  <c r="E6870" i="6" a="1"/>
  <c r="E6870" i="6" s="1"/>
  <c r="F6871" i="6" s="1"/>
  <c r="D6869" i="6"/>
  <c r="E6869" i="6" s="1" a="1"/>
  <c r="E6869" i="6" s="1"/>
  <c r="F6869" i="6" s="1"/>
  <c r="E4038" i="6" a="1"/>
  <c r="E4038" i="6" s="1"/>
  <c r="F4039" i="6" s="1"/>
  <c r="D4037" i="6"/>
  <c r="E4037" i="6" s="1" a="1"/>
  <c r="E4037" i="6" s="1"/>
  <c r="F4037" i="6" s="1"/>
  <c r="E1110" i="6" a="1"/>
  <c r="E1110" i="6" s="1"/>
  <c r="F1111" i="6" s="1"/>
  <c r="D1109" i="6"/>
  <c r="E1109" i="6" s="1" a="1"/>
  <c r="E1109" i="6" s="1"/>
  <c r="F1109" i="6" s="1"/>
  <c r="E2142" i="6" a="1"/>
  <c r="E2142" i="6" s="1"/>
  <c r="F2143" i="6" s="1"/>
  <c r="D2141" i="6"/>
  <c r="E2141" i="6" s="1" a="1"/>
  <c r="E2141" i="6" s="1"/>
  <c r="F2141" i="6" s="1"/>
  <c r="E5382" i="6" a="1"/>
  <c r="E5382" i="6" s="1"/>
  <c r="F5383" i="6" s="1"/>
  <c r="D5381" i="6"/>
  <c r="E5381" i="6" s="1" a="1"/>
  <c r="E5381" i="6" s="1"/>
  <c r="F5381" i="6" s="1"/>
  <c r="E3102" i="6" a="1"/>
  <c r="E3102" i="6" s="1"/>
  <c r="F3103" i="6" s="1"/>
  <c r="D3101" i="6"/>
  <c r="E3101" i="6" s="1" a="1"/>
  <c r="E3101" i="6" s="1"/>
  <c r="F3101" i="6" s="1"/>
  <c r="E1086" i="6" a="1"/>
  <c r="E1086" i="6" s="1"/>
  <c r="F1087" i="6" s="1"/>
  <c r="D1085" i="6"/>
  <c r="E1085" i="6" s="1" a="1"/>
  <c r="E1085" i="6" s="1"/>
  <c r="F1085" i="6" s="1"/>
  <c r="E3726" i="6" a="1"/>
  <c r="E3726" i="6" s="1"/>
  <c r="F3727" i="6" s="1"/>
  <c r="D3725" i="6"/>
  <c r="E3725" i="6" s="1" a="1"/>
  <c r="E3725" i="6" s="1"/>
  <c r="F3725" i="6" s="1"/>
  <c r="E2574" i="6" a="1"/>
  <c r="E2574" i="6" s="1"/>
  <c r="F2575" i="6" s="1"/>
  <c r="D2573" i="6"/>
  <c r="E2573" i="6" s="1" a="1"/>
  <c r="E2573" i="6" s="1"/>
  <c r="F2573" i="6" s="1"/>
  <c r="E342" i="6" a="1"/>
  <c r="E342" i="6" s="1"/>
  <c r="F343" i="6" s="1"/>
  <c r="D341" i="6"/>
  <c r="E341" i="6" s="1" a="1"/>
  <c r="E341" i="6" s="1"/>
  <c r="F341" i="6" s="1"/>
  <c r="E2286" i="6" a="1"/>
  <c r="E2286" i="6" s="1"/>
  <c r="F2287" i="6" s="1"/>
  <c r="D2285" i="6"/>
  <c r="E2285" i="6" s="1" a="1"/>
  <c r="E2285" i="6" s="1"/>
  <c r="F2285" i="6" s="1"/>
  <c r="E6606" i="6" a="1"/>
  <c r="E6606" i="6" s="1"/>
  <c r="F6607" i="6" s="1"/>
  <c r="D6605" i="6"/>
  <c r="E6605" i="6" s="1" a="1"/>
  <c r="E6605" i="6" s="1"/>
  <c r="F6605" i="6" s="1"/>
  <c r="E8262" i="6" a="1"/>
  <c r="E8262" i="6" s="1"/>
  <c r="F8263" i="6" s="1"/>
  <c r="D8261" i="6"/>
  <c r="E8261" i="6" s="1" a="1"/>
  <c r="E8261" i="6" s="1"/>
  <c r="F8261" i="6" s="1"/>
  <c r="E2310" i="6" a="1"/>
  <c r="E2310" i="6" s="1"/>
  <c r="F2311" i="6" s="1"/>
  <c r="D2309" i="6"/>
  <c r="E2309" i="6" s="1" a="1"/>
  <c r="E2309" i="6" s="1"/>
  <c r="F2309" i="6" s="1"/>
  <c r="E654" i="6" a="1"/>
  <c r="E654" i="6" s="1"/>
  <c r="F655" i="6" s="1"/>
  <c r="D653" i="6"/>
  <c r="E653" i="6" s="1" a="1"/>
  <c r="E653" i="6" s="1"/>
  <c r="F653" i="6" s="1"/>
  <c r="E7422" i="6" a="1"/>
  <c r="E7422" i="6" s="1"/>
  <c r="F7423" i="6" s="1"/>
  <c r="D7421" i="6"/>
  <c r="E7421" i="6" s="1" a="1"/>
  <c r="E7421" i="6" s="1"/>
  <c r="F7421" i="6" s="1"/>
  <c r="E2094" i="6" a="1"/>
  <c r="E2094" i="6" s="1"/>
  <c r="F2095" i="6" s="1"/>
  <c r="D2093" i="6"/>
  <c r="E2093" i="6" s="1" a="1"/>
  <c r="E2093" i="6" s="1"/>
  <c r="F2093" i="6" s="1"/>
  <c r="E1686" i="6" a="1"/>
  <c r="E1686" i="6" s="1"/>
  <c r="F1687" i="6" s="1"/>
  <c r="D1685" i="6"/>
  <c r="E1685" i="6" s="1" a="1"/>
  <c r="E1685" i="6" s="1"/>
  <c r="F1685" i="6" s="1"/>
  <c r="E6558" i="6" a="1"/>
  <c r="E6558" i="6" s="1"/>
  <c r="F6559" i="6" s="1"/>
  <c r="D6557" i="6"/>
  <c r="E6557" i="6" s="1" a="1"/>
  <c r="E6557" i="6" s="1"/>
  <c r="F6557" i="6" s="1"/>
  <c r="E7542" i="6" a="1"/>
  <c r="E7542" i="6" s="1"/>
  <c r="F7543" i="6" s="1"/>
  <c r="D7541" i="6"/>
  <c r="E7541" i="6" s="1" a="1"/>
  <c r="E7541" i="6" s="1"/>
  <c r="F7541" i="6" s="1"/>
  <c r="E7374" i="6" a="1"/>
  <c r="E7374" i="6" s="1"/>
  <c r="F7375" i="6" s="1"/>
  <c r="D7373" i="6"/>
  <c r="E7373" i="6" s="1" a="1"/>
  <c r="E7373" i="6" s="1"/>
  <c r="F7373" i="6" s="1"/>
  <c r="E1662" i="6" a="1"/>
  <c r="E1662" i="6" s="1"/>
  <c r="F1663" i="6" s="1"/>
  <c r="D1661" i="6"/>
  <c r="E1661" i="6" s="1" a="1"/>
  <c r="E1661" i="6" s="1"/>
  <c r="F1661" i="6" s="1"/>
  <c r="E7998" i="6" a="1"/>
  <c r="E7998" i="6" s="1"/>
  <c r="F7999" i="6" s="1"/>
  <c r="D7997" i="6"/>
  <c r="E7997" i="6" s="1" a="1"/>
  <c r="E7997" i="6" s="1"/>
  <c r="F7997" i="6" s="1"/>
  <c r="E6942" i="6" a="1"/>
  <c r="E6942" i="6" s="1"/>
  <c r="F6943" i="6" s="1"/>
  <c r="D6941" i="6"/>
  <c r="E6941" i="6" s="1" a="1"/>
  <c r="E6941" i="6" s="1"/>
  <c r="F6941" i="6" s="1"/>
  <c r="E1638" i="6" a="1"/>
  <c r="E1638" i="6" s="1"/>
  <c r="F1639" i="6" s="1"/>
  <c r="D1637" i="6"/>
  <c r="E1637" i="6" s="1" a="1"/>
  <c r="E1637" i="6" s="1"/>
  <c r="F1637" i="6" s="1"/>
  <c r="E3222" i="6" a="1"/>
  <c r="E3222" i="6" s="1"/>
  <c r="F3223" i="6" s="1"/>
  <c r="D3221" i="6"/>
  <c r="E3221" i="6" s="1" a="1"/>
  <c r="E3221" i="6" s="1"/>
  <c r="F3221" i="6" s="1"/>
  <c r="E1326" i="6" a="1"/>
  <c r="E1326" i="6" s="1"/>
  <c r="F1327" i="6" s="1"/>
  <c r="D1325" i="6"/>
  <c r="E1325" i="6" s="1" a="1"/>
  <c r="E1325" i="6" s="1"/>
  <c r="F1325" i="6" s="1"/>
  <c r="E1422" i="6" a="1"/>
  <c r="E1422" i="6" s="1"/>
  <c r="F1423" i="6" s="1"/>
  <c r="D1421" i="6"/>
  <c r="E1421" i="6" s="1" a="1"/>
  <c r="E1421" i="6" s="1"/>
  <c r="F1421" i="6" s="1"/>
  <c r="E7038" i="6" a="1"/>
  <c r="E7038" i="6" s="1"/>
  <c r="F7039" i="6" s="1"/>
  <c r="D7037" i="6"/>
  <c r="E7037" i="6" s="1" a="1"/>
  <c r="E7037" i="6" s="1"/>
  <c r="F7037" i="6" s="1"/>
  <c r="E8142" i="6" a="1"/>
  <c r="E8142" i="6" s="1"/>
  <c r="F8143" i="6" s="1"/>
  <c r="D8141" i="6"/>
  <c r="E8141" i="6" s="1" a="1"/>
  <c r="E8141" i="6" s="1"/>
  <c r="F8141" i="6" s="1"/>
  <c r="E126" i="6" a="1"/>
  <c r="E126" i="6" s="1"/>
  <c r="F127" i="6" s="1"/>
  <c r="D125" i="6"/>
  <c r="E125" i="6" s="1" a="1"/>
  <c r="E125" i="6" s="1"/>
  <c r="E6006" i="6" a="1"/>
  <c r="E6006" i="6" s="1"/>
  <c r="F6007" i="6" s="1"/>
  <c r="D6005" i="6"/>
  <c r="E6005" i="6" s="1" a="1"/>
  <c r="E6005" i="6" s="1"/>
  <c r="F6005" i="6" s="1"/>
  <c r="E4446" i="6" a="1"/>
  <c r="E4446" i="6" s="1"/>
  <c r="F4447" i="6" s="1"/>
  <c r="D4445" i="6"/>
  <c r="E4445" i="6" s="1" a="1"/>
  <c r="E4445" i="6" s="1"/>
  <c r="F4445" i="6" s="1"/>
  <c r="E1014" i="6" a="1"/>
  <c r="E1014" i="6" s="1"/>
  <c r="F1015" i="6" s="1"/>
  <c r="D1013" i="6"/>
  <c r="E1013" i="6" s="1" a="1"/>
  <c r="E1013" i="6" s="1"/>
  <c r="F1013" i="6" s="1"/>
  <c r="E2934" i="6" a="1"/>
  <c r="E2934" i="6" s="1"/>
  <c r="F2935" i="6" s="1"/>
  <c r="D2933" i="6"/>
  <c r="E2933" i="6" s="1" a="1"/>
  <c r="E2933" i="6" s="1"/>
  <c r="F2933" i="6" s="1"/>
  <c r="E918" i="6" a="1"/>
  <c r="E918" i="6" s="1"/>
  <c r="F919" i="6" s="1"/>
  <c r="D917" i="6"/>
  <c r="E917" i="6" s="1" a="1"/>
  <c r="E917" i="6" s="1"/>
  <c r="F917" i="6" s="1"/>
  <c r="E2862" i="6" a="1"/>
  <c r="E2862" i="6" s="1"/>
  <c r="F2863" i="6" s="1"/>
  <c r="D2861" i="6"/>
  <c r="E2861" i="6" s="1" a="1"/>
  <c r="E2861" i="6" s="1"/>
  <c r="F2861" i="6" s="1"/>
  <c r="E6030" i="6" a="1"/>
  <c r="E6030" i="6" s="1"/>
  <c r="F6031" i="6" s="1"/>
  <c r="D6029" i="6"/>
  <c r="E6029" i="6" s="1" a="1"/>
  <c r="E6029" i="6" s="1"/>
  <c r="F6029" i="6" s="1"/>
  <c r="E2838" i="6" a="1"/>
  <c r="E2838" i="6" s="1"/>
  <c r="F2839" i="6" s="1"/>
  <c r="D2837" i="6"/>
  <c r="E2837" i="6" s="1" a="1"/>
  <c r="E2837" i="6" s="1"/>
  <c r="F2837" i="6" s="1"/>
  <c r="E3078" i="6" a="1"/>
  <c r="E3078" i="6" s="1"/>
  <c r="F3079" i="6" s="1"/>
  <c r="D3077" i="6"/>
  <c r="E3077" i="6" s="1" a="1"/>
  <c r="E3077" i="6" s="1"/>
  <c r="F3077" i="6" s="1"/>
  <c r="E5622" i="6" a="1"/>
  <c r="E5622" i="6" s="1"/>
  <c r="F5623" i="6" s="1"/>
  <c r="D5621" i="6"/>
  <c r="E5621" i="6" s="1" a="1"/>
  <c r="E5621" i="6" s="1"/>
  <c r="F5621" i="6" s="1"/>
  <c r="E1998" i="6" a="1"/>
  <c r="E1998" i="6" s="1"/>
  <c r="F1999" i="6" s="1"/>
  <c r="D1997" i="6"/>
  <c r="E1997" i="6" s="1" a="1"/>
  <c r="E1997" i="6" s="1"/>
  <c r="F1997" i="6" s="1"/>
  <c r="E2814" i="6" a="1"/>
  <c r="E2814" i="6" s="1"/>
  <c r="F2815" i="6" s="1"/>
  <c r="D2813" i="6"/>
  <c r="E2813" i="6" s="1" a="1"/>
  <c r="E2813" i="6" s="1"/>
  <c r="F2813" i="6" s="1"/>
  <c r="E366" i="6" a="1"/>
  <c r="E366" i="6" s="1"/>
  <c r="F367" i="6" s="1"/>
  <c r="D365" i="6"/>
  <c r="E365" i="6" s="1" a="1"/>
  <c r="E365" i="6" s="1"/>
  <c r="E6894" i="6" a="1"/>
  <c r="E6894" i="6" s="1"/>
  <c r="F6895" i="6" s="1"/>
  <c r="D6893" i="6"/>
  <c r="E6893" i="6" s="1" a="1"/>
  <c r="E6893" i="6" s="1"/>
  <c r="F6893" i="6" s="1"/>
  <c r="E414" i="6" a="1"/>
  <c r="E414" i="6" s="1"/>
  <c r="F415" i="6" s="1"/>
  <c r="D413" i="6"/>
  <c r="E413" i="6" s="1" a="1"/>
  <c r="E413" i="6" s="1"/>
  <c r="F413" i="6" s="1"/>
  <c r="E5118" i="6" a="1"/>
  <c r="E5118" i="6" s="1"/>
  <c r="F5119" i="6" s="1"/>
  <c r="D5117" i="6"/>
  <c r="E5117" i="6" s="1" a="1"/>
  <c r="E5117" i="6" s="1"/>
  <c r="F5117" i="6" s="1"/>
  <c r="E6366" i="6" a="1"/>
  <c r="E6366" i="6" s="1"/>
  <c r="F6367" i="6" s="1"/>
  <c r="D6365" i="6"/>
  <c r="E6365" i="6" s="1" a="1"/>
  <c r="E6365" i="6" s="1"/>
  <c r="F6365" i="6" s="1"/>
  <c r="E1758" i="6" a="1"/>
  <c r="E1758" i="6" s="1"/>
  <c r="F1759" i="6" s="1"/>
  <c r="D1757" i="6"/>
  <c r="E1757" i="6" s="1" a="1"/>
  <c r="E1757" i="6" s="1"/>
  <c r="F1757" i="6" s="1"/>
  <c r="E1926" i="6" a="1"/>
  <c r="E1926" i="6" s="1"/>
  <c r="F1927" i="6" s="1"/>
  <c r="D1925" i="6"/>
  <c r="E1925" i="6" s="1" a="1"/>
  <c r="E1925" i="6" s="1"/>
  <c r="F1925" i="6" s="1"/>
  <c r="E870" i="6" a="1"/>
  <c r="E870" i="6" s="1"/>
  <c r="F871" i="6" s="1"/>
  <c r="D869" i="6"/>
  <c r="E869" i="6" s="1" a="1"/>
  <c r="E869" i="6" s="1"/>
  <c r="E6534" i="6" a="1"/>
  <c r="E6534" i="6" s="1"/>
  <c r="F6535" i="6" s="1"/>
  <c r="D6533" i="6"/>
  <c r="E6533" i="6" s="1" a="1"/>
  <c r="E6533" i="6" s="1"/>
  <c r="F6533" i="6" s="1"/>
  <c r="E1038" i="6" a="1"/>
  <c r="E1038" i="6" s="1"/>
  <c r="F1039" i="6" s="1"/>
  <c r="D1037" i="6"/>
  <c r="E1037" i="6" s="1" a="1"/>
  <c r="E1037" i="6" s="1"/>
  <c r="F1037" i="6" s="1"/>
  <c r="E2166" i="6" a="1"/>
  <c r="E2166" i="6" s="1"/>
  <c r="F2167" i="6" s="1"/>
  <c r="D2165" i="6"/>
  <c r="E2165" i="6" s="1" a="1"/>
  <c r="E2165" i="6" s="1"/>
  <c r="F2165" i="6" s="1"/>
  <c r="E6774" i="6" a="1"/>
  <c r="E6774" i="6" s="1"/>
  <c r="F6775" i="6" s="1"/>
  <c r="D6773" i="6"/>
  <c r="E6773" i="6" s="1" a="1"/>
  <c r="E6773" i="6" s="1"/>
  <c r="F6773" i="6" s="1"/>
  <c r="E3366" i="6" a="1"/>
  <c r="E3366" i="6" s="1"/>
  <c r="F3367" i="6" s="1"/>
  <c r="D3365" i="6"/>
  <c r="E3365" i="6" s="1" a="1"/>
  <c r="E3365" i="6" s="1"/>
  <c r="F3365" i="6" s="1"/>
  <c r="E5070" i="6" a="1"/>
  <c r="E5070" i="6" s="1"/>
  <c r="F5071" i="6" s="1"/>
  <c r="D5069" i="6"/>
  <c r="E5069" i="6" s="1" a="1"/>
  <c r="E5069" i="6" s="1"/>
  <c r="F5069" i="6" s="1"/>
  <c r="E2550" i="6" a="1"/>
  <c r="E2550" i="6" s="1"/>
  <c r="F2551" i="6" s="1"/>
  <c r="D2549" i="6"/>
  <c r="E2549" i="6" s="1" a="1"/>
  <c r="E2549" i="6" s="1"/>
  <c r="F2549" i="6" s="1"/>
  <c r="E6582" i="6" a="1"/>
  <c r="E6582" i="6" s="1"/>
  <c r="F6583" i="6" s="1"/>
  <c r="D6581" i="6"/>
  <c r="E6581" i="6" s="1" a="1"/>
  <c r="E6581" i="6" s="1"/>
  <c r="E3246" i="6" a="1"/>
  <c r="E3246" i="6" s="1"/>
  <c r="F3247" i="6" s="1"/>
  <c r="D3245" i="6"/>
  <c r="E3245" i="6" s="1" a="1"/>
  <c r="E3245" i="6" s="1"/>
  <c r="F3245" i="6" s="1"/>
  <c r="E7326" i="6" a="1"/>
  <c r="E7326" i="6" s="1"/>
  <c r="F7327" i="6" s="1"/>
  <c r="D7325" i="6"/>
  <c r="E7325" i="6" s="1" a="1"/>
  <c r="E7325" i="6" s="1"/>
  <c r="F7325" i="6" s="1"/>
  <c r="E5430" i="6" a="1"/>
  <c r="E5430" i="6" s="1"/>
  <c r="F5431" i="6" s="1"/>
  <c r="D5429" i="6"/>
  <c r="E5429" i="6" s="1" a="1"/>
  <c r="E5429" i="6" s="1"/>
  <c r="F5429" i="6" s="1"/>
  <c r="E1878" i="6" a="1"/>
  <c r="E1878" i="6" s="1"/>
  <c r="F1879" i="6" s="1"/>
  <c r="D1877" i="6"/>
  <c r="E1877" i="6" s="1" a="1"/>
  <c r="E1877" i="6" s="1"/>
  <c r="F1877" i="6" s="1"/>
  <c r="F4831" i="6"/>
  <c r="F6126" i="6"/>
  <c r="F8023" i="6"/>
  <c r="F3487" i="6"/>
  <c r="I3757" i="6"/>
  <c r="J3757" i="6" s="1"/>
  <c r="F4687" i="6"/>
  <c r="F2118" i="6"/>
  <c r="F8095" i="6"/>
  <c r="F5287" i="6"/>
  <c r="F103" i="6"/>
  <c r="F4183" i="6"/>
  <c r="F5095" i="6"/>
  <c r="F3943" i="6"/>
  <c r="F5359" i="6"/>
  <c r="F2959" i="6"/>
  <c r="F5719" i="6"/>
  <c r="F5814" i="6"/>
  <c r="F7446" i="6"/>
  <c r="F583" i="6"/>
  <c r="F1543" i="6"/>
  <c r="I7092" i="6"/>
  <c r="J7092" i="6" s="1"/>
  <c r="E5023" i="6" a="1"/>
  <c r="E5023" i="6" s="1"/>
  <c r="D5022" i="6"/>
  <c r="E5335" i="6" a="1"/>
  <c r="E5335" i="6" s="1"/>
  <c r="D5334" i="6"/>
  <c r="F2647" i="6"/>
  <c r="E3991" i="6" a="1"/>
  <c r="E3991" i="6" s="1"/>
  <c r="D3990" i="6"/>
  <c r="E3271" i="6" a="1"/>
  <c r="E3271" i="6" s="1"/>
  <c r="D3270" i="6"/>
  <c r="F1158" i="6"/>
  <c r="I2652" i="6"/>
  <c r="J2652" i="6" s="1"/>
  <c r="E7471" i="6" a="1"/>
  <c r="E7471" i="6" s="1"/>
  <c r="D7470" i="6"/>
  <c r="D7469" i="6" s="1"/>
  <c r="E7469" i="6" s="1" a="1"/>
  <c r="E7469" i="6" s="1"/>
  <c r="F7469" i="6" s="1"/>
  <c r="E4639" i="6" a="1"/>
  <c r="E4639" i="6" s="1"/>
  <c r="D4638" i="6"/>
  <c r="F4686" i="6"/>
  <c r="E7159" i="6" a="1"/>
  <c r="E7159" i="6" s="1"/>
  <c r="D7158" i="6"/>
  <c r="D7157" i="6" s="1"/>
  <c r="E7157" i="6" s="1" a="1"/>
  <c r="E7157" i="6" s="1"/>
  <c r="F7157" i="6" s="1"/>
  <c r="E7663" i="6" a="1"/>
  <c r="E7663" i="6" s="1"/>
  <c r="D7662" i="6"/>
  <c r="D7661" i="6" s="1"/>
  <c r="E7661" i="6" s="1" a="1"/>
  <c r="E7661" i="6" s="1"/>
  <c r="F7661" i="6" s="1"/>
  <c r="E463" i="6" a="1"/>
  <c r="E463" i="6" s="1"/>
  <c r="D462" i="6"/>
  <c r="E2335" i="6" a="1"/>
  <c r="E2335" i="6" s="1"/>
  <c r="D2334" i="6"/>
  <c r="E511" i="6" a="1"/>
  <c r="E511" i="6" s="1"/>
  <c r="D510" i="6"/>
  <c r="D509" i="6" s="1"/>
  <c r="E509" i="6" s="1" a="1"/>
  <c r="E509" i="6" s="1"/>
  <c r="F509" i="6" s="1"/>
  <c r="E4495" i="6" a="1"/>
  <c r="E4495" i="6" s="1"/>
  <c r="D4494" i="6"/>
  <c r="D57" i="6"/>
  <c r="I7549" i="6"/>
  <c r="J7549" i="6" s="1"/>
  <c r="I996" i="6"/>
  <c r="J996" i="6" s="1"/>
  <c r="D33" i="6"/>
  <c r="D9" i="6"/>
  <c r="I5101" i="6"/>
  <c r="J5101" i="6" s="1"/>
  <c r="I2940" i="6"/>
  <c r="J2940" i="6" s="1"/>
  <c r="I876" i="6"/>
  <c r="J876" i="6" s="1"/>
  <c r="D729" i="6"/>
  <c r="D249" i="6"/>
  <c r="D465" i="6"/>
  <c r="D1089" i="6"/>
  <c r="D153" i="6"/>
  <c r="D561" i="6"/>
  <c r="D1161" i="6"/>
  <c r="D1689" i="6"/>
  <c r="D2505" i="6"/>
  <c r="D2097" i="6"/>
  <c r="D2433" i="6"/>
  <c r="D1737" i="6"/>
  <c r="D2985" i="6"/>
  <c r="D2385" i="6"/>
  <c r="D3825" i="6"/>
  <c r="D3465" i="6"/>
  <c r="D2769" i="6"/>
  <c r="D3441" i="6"/>
  <c r="D2577" i="6"/>
  <c r="D3369" i="6"/>
  <c r="D4041" i="6"/>
  <c r="D4449" i="6"/>
  <c r="D3897" i="6"/>
  <c r="D4737" i="6"/>
  <c r="D4473" i="6"/>
  <c r="D5193" i="6"/>
  <c r="D4809" i="6"/>
  <c r="D5457" i="6"/>
  <c r="D5649" i="6"/>
  <c r="D5337" i="6"/>
  <c r="D5433" i="6"/>
  <c r="D6177" i="6"/>
  <c r="D6057" i="6"/>
  <c r="D6417" i="6"/>
  <c r="D6633" i="6"/>
  <c r="D6801" i="6"/>
  <c r="D7281" i="6"/>
  <c r="D6921" i="6"/>
  <c r="D7305" i="6"/>
  <c r="D7401" i="6"/>
  <c r="D7617" i="6"/>
  <c r="D7761" i="6"/>
  <c r="D8241" i="6"/>
  <c r="D8337" i="6"/>
  <c r="D8385" i="6"/>
  <c r="D2984" i="6"/>
  <c r="D8" i="6"/>
  <c r="D3368" i="6"/>
  <c r="E3368" i="6" s="1" a="1"/>
  <c r="E3368" i="6" s="1"/>
  <c r="F3368" i="6" s="1"/>
  <c r="D8336" i="6"/>
  <c r="D7616" i="6"/>
  <c r="D5192" i="6"/>
  <c r="D1688" i="6"/>
  <c r="D7760" i="6"/>
  <c r="D6056" i="6"/>
  <c r="D4448" i="6"/>
  <c r="E4448" i="6" s="1" a="1"/>
  <c r="E4448" i="6" s="1"/>
  <c r="F4448" i="6" s="1"/>
  <c r="D801" i="6"/>
  <c r="D273" i="6"/>
  <c r="D489" i="6"/>
  <c r="D1113" i="6"/>
  <c r="D201" i="6"/>
  <c r="D609" i="6"/>
  <c r="D1233" i="6"/>
  <c r="D1785" i="6"/>
  <c r="D2625" i="6"/>
  <c r="D2169" i="6"/>
  <c r="D2529" i="6"/>
  <c r="D1833" i="6"/>
  <c r="D1641" i="6"/>
  <c r="D2481" i="6"/>
  <c r="D3921" i="6"/>
  <c r="D3561" i="6"/>
  <c r="D2937" i="6"/>
  <c r="D3489" i="6"/>
  <c r="D2841" i="6"/>
  <c r="D3393" i="6"/>
  <c r="D4089" i="6"/>
  <c r="D4497" i="6"/>
  <c r="D3993" i="6"/>
  <c r="D4953" i="6"/>
  <c r="D4521" i="6"/>
  <c r="D4233" i="6"/>
  <c r="D5001" i="6"/>
  <c r="D5505" i="6"/>
  <c r="D5673" i="6"/>
  <c r="D5481" i="6"/>
  <c r="D5721" i="6"/>
  <c r="D6225" i="6"/>
  <c r="D6297" i="6"/>
  <c r="D6513" i="6"/>
  <c r="D6729" i="6"/>
  <c r="D6873" i="6"/>
  <c r="D7329" i="6"/>
  <c r="D6969" i="6"/>
  <c r="D7353" i="6"/>
  <c r="D7569" i="6"/>
  <c r="D7665" i="6"/>
  <c r="D7785" i="6"/>
  <c r="D8289" i="6"/>
  <c r="D6800" i="6"/>
  <c r="E6800" i="6" s="1" a="1"/>
  <c r="E6800" i="6" s="1"/>
  <c r="F6800" i="6" s="1"/>
  <c r="D5000" i="6"/>
  <c r="E5000" i="6" s="1" a="1"/>
  <c r="E5000" i="6" s="1"/>
  <c r="F5000" i="6" s="1"/>
  <c r="D6632" i="6"/>
  <c r="D2768" i="6"/>
  <c r="E2768" i="6" s="1" a="1"/>
  <c r="E2768" i="6" s="1"/>
  <c r="F2768" i="6" s="1"/>
  <c r="D4736" i="6"/>
  <c r="D2576" i="6"/>
  <c r="D6512" i="6"/>
  <c r="E6512" i="6" s="1" a="1"/>
  <c r="E6512" i="6" s="1"/>
  <c r="F6512" i="6" s="1"/>
  <c r="D2384" i="6"/>
  <c r="D152" i="6"/>
  <c r="E152" i="6" s="1" a="1"/>
  <c r="E152" i="6" s="1"/>
  <c r="F152" i="6" s="1"/>
  <c r="D3896" i="6"/>
  <c r="D1232" i="6"/>
  <c r="D7328" i="6"/>
  <c r="E7328" i="6" s="1" a="1"/>
  <c r="E7328" i="6" s="1"/>
  <c r="F7328" i="6" s="1"/>
  <c r="D3824" i="6"/>
  <c r="D825" i="6"/>
  <c r="D513" i="6"/>
  <c r="D849" i="6"/>
  <c r="D1209" i="6"/>
  <c r="D225" i="6"/>
  <c r="D633" i="6"/>
  <c r="D1257" i="6"/>
  <c r="D1857" i="6"/>
  <c r="D2817" i="6"/>
  <c r="D2193" i="6"/>
  <c r="D2721" i="6"/>
  <c r="D1929" i="6"/>
  <c r="D1665" i="6"/>
  <c r="D2553" i="6"/>
  <c r="D2889" i="6"/>
  <c r="D3657" i="6"/>
  <c r="D2961" i="6"/>
  <c r="D3585" i="6"/>
  <c r="D2865" i="6"/>
  <c r="D3417" i="6"/>
  <c r="D3873" i="6"/>
  <c r="D4545" i="6"/>
  <c r="D4185" i="6"/>
  <c r="D5049" i="6"/>
  <c r="D4785" i="6"/>
  <c r="D4329" i="6"/>
  <c r="D5097" i="6"/>
  <c r="D5553" i="6"/>
  <c r="D5769" i="6"/>
  <c r="D5529" i="6"/>
  <c r="D5913" i="6"/>
  <c r="D6273" i="6"/>
  <c r="D6321" i="6"/>
  <c r="D6561" i="6"/>
  <c r="D6825" i="6"/>
  <c r="D6993" i="6"/>
  <c r="D7377" i="6"/>
  <c r="D7017" i="6"/>
  <c r="D7545" i="6"/>
  <c r="D7689" i="6"/>
  <c r="D7713" i="6"/>
  <c r="D7809" i="6"/>
  <c r="D8409" i="6"/>
  <c r="D2864" i="6"/>
  <c r="E2864" i="6" s="1" a="1"/>
  <c r="E2864" i="6" s="1"/>
  <c r="F2864" i="6" s="1"/>
  <c r="D5912" i="6"/>
  <c r="E5912" i="6" s="1" a="1"/>
  <c r="E5912" i="6" s="1"/>
  <c r="F5912" i="6" s="1"/>
  <c r="D3416" i="6"/>
  <c r="D1856" i="6"/>
  <c r="D7808" i="6"/>
  <c r="E7808" i="6" s="1" a="1"/>
  <c r="E7808" i="6" s="1"/>
  <c r="F7808" i="6" s="1"/>
  <c r="D6992" i="6"/>
  <c r="E6992" i="6" s="1" a="1"/>
  <c r="E6992" i="6" s="1"/>
  <c r="F6992" i="6" s="1"/>
  <c r="D969" i="6"/>
  <c r="D537" i="6"/>
  <c r="D873" i="6"/>
  <c r="D81" i="6"/>
  <c r="D297" i="6"/>
  <c r="D657" i="6"/>
  <c r="D1305" i="6"/>
  <c r="D1881" i="6"/>
  <c r="D1473" i="6"/>
  <c r="D2217" i="6"/>
  <c r="D1425" i="6"/>
  <c r="D2025" i="6"/>
  <c r="D1761" i="6"/>
  <c r="D2793" i="6"/>
  <c r="D3033" i="6"/>
  <c r="D3753" i="6"/>
  <c r="D3081" i="6"/>
  <c r="D3681" i="6"/>
  <c r="D2913" i="6"/>
  <c r="D3513" i="6"/>
  <c r="D3969" i="6"/>
  <c r="D4833" i="6"/>
  <c r="D4281" i="6"/>
  <c r="D5217" i="6"/>
  <c r="D4857" i="6"/>
  <c r="D4569" i="6"/>
  <c r="D5169" i="6"/>
  <c r="D5601" i="6"/>
  <c r="D5817" i="6"/>
  <c r="D5577" i="6"/>
  <c r="D5961" i="6"/>
  <c r="D6345" i="6"/>
  <c r="D6705" i="6"/>
  <c r="D6585" i="6"/>
  <c r="D6897" i="6"/>
  <c r="D7041" i="6"/>
  <c r="D7425" i="6"/>
  <c r="D7065" i="6"/>
  <c r="D7929" i="6"/>
  <c r="D7737" i="6"/>
  <c r="D7953" i="6"/>
  <c r="D7857" i="6"/>
  <c r="D6224" i="6"/>
  <c r="E6224" i="6" s="1" a="1"/>
  <c r="E6224" i="6" s="1"/>
  <c r="F6224" i="6" s="1"/>
  <c r="D4280" i="6"/>
  <c r="D3752" i="6"/>
  <c r="D2504" i="6"/>
  <c r="D5672" i="6"/>
  <c r="E5672" i="6" s="1" a="1"/>
  <c r="E5672" i="6" s="1"/>
  <c r="F5672" i="6" s="1"/>
  <c r="D848" i="6"/>
  <c r="E848" i="6" s="1" a="1"/>
  <c r="E848" i="6" s="1"/>
  <c r="F848" i="6" s="1"/>
  <c r="D7928" i="6"/>
  <c r="E7928" i="6" s="1" a="1"/>
  <c r="E7928" i="6" s="1"/>
  <c r="F7928" i="6" s="1"/>
  <c r="D4856" i="6"/>
  <c r="D2816" i="6"/>
  <c r="E2816" i="6" s="1" a="1"/>
  <c r="E2816" i="6" s="1"/>
  <c r="F2816" i="6" s="1"/>
  <c r="D1160" i="6"/>
  <c r="D6584" i="6"/>
  <c r="D4472" i="6"/>
  <c r="D3392" i="6"/>
  <c r="D2792" i="6"/>
  <c r="D248" i="6"/>
  <c r="E248" i="6" s="1" a="1"/>
  <c r="E248" i="6" s="1"/>
  <c r="F248" i="6" s="1"/>
  <c r="D7688" i="6"/>
  <c r="D2888" i="6"/>
  <c r="E2888" i="6" s="1" a="1"/>
  <c r="E2888" i="6" s="1"/>
  <c r="F2888" i="6" s="1"/>
  <c r="D7784" i="6"/>
  <c r="E7784" i="6" s="1" a="1"/>
  <c r="E7784" i="6" s="1"/>
  <c r="F7784" i="6" s="1"/>
  <c r="D4544" i="6"/>
  <c r="E4544" i="6" s="1" a="1"/>
  <c r="E4544" i="6" s="1"/>
  <c r="F4544" i="6" s="1"/>
  <c r="D3872" i="6"/>
  <c r="E3872" i="6" s="1" a="1"/>
  <c r="E3872" i="6" s="1"/>
  <c r="F3872" i="6" s="1"/>
  <c r="D2624" i="6"/>
  <c r="D6872" i="6"/>
  <c r="E6872" i="6" s="1" a="1"/>
  <c r="E6872" i="6" s="1"/>
  <c r="F6872" i="6" s="1"/>
  <c r="D2552" i="6"/>
  <c r="E2552" i="6" s="1" a="1"/>
  <c r="E2552" i="6" s="1"/>
  <c r="F2552" i="6" s="1"/>
  <c r="D1065" i="6"/>
  <c r="D585" i="6"/>
  <c r="D897" i="6"/>
  <c r="D369" i="6"/>
  <c r="D321" i="6"/>
  <c r="D753" i="6"/>
  <c r="D1401" i="6"/>
  <c r="D1977" i="6"/>
  <c r="D1713" i="6"/>
  <c r="D2241" i="6"/>
  <c r="D1497" i="6"/>
  <c r="D2121" i="6"/>
  <c r="D1953" i="6"/>
  <c r="D3105" i="6"/>
  <c r="D3057" i="6"/>
  <c r="D3945" i="6"/>
  <c r="D3129" i="6"/>
  <c r="D3777" i="6"/>
  <c r="D3009" i="6"/>
  <c r="D3609" i="6"/>
  <c r="D4161" i="6"/>
  <c r="D4881" i="6"/>
  <c r="D4377" i="6"/>
  <c r="D4113" i="6"/>
  <c r="D4905" i="6"/>
  <c r="D4617" i="6"/>
  <c r="D5241" i="6"/>
  <c r="D5625" i="6"/>
  <c r="D5865" i="6"/>
  <c r="D5697" i="6"/>
  <c r="D6033" i="6"/>
  <c r="D6105" i="6"/>
  <c r="D6441" i="6"/>
  <c r="D6681" i="6"/>
  <c r="D7521" i="6"/>
  <c r="D7089" i="6"/>
  <c r="D7497" i="6"/>
  <c r="D7113" i="6"/>
  <c r="D6849" i="6"/>
  <c r="D7905" i="6"/>
  <c r="D7977" i="6"/>
  <c r="D8025" i="6"/>
  <c r="D8073" i="6"/>
  <c r="D7520" i="6"/>
  <c r="D1736" i="6"/>
  <c r="D6728" i="6"/>
  <c r="E6728" i="6" s="1" a="1"/>
  <c r="E6728" i="6" s="1"/>
  <c r="F6728" i="6" s="1"/>
  <c r="D5864" i="6"/>
  <c r="D2912" i="6"/>
  <c r="E2912" i="6" s="1" a="1"/>
  <c r="E2912" i="6" s="1"/>
  <c r="F2912" i="6" s="1"/>
  <c r="D2024" i="6"/>
  <c r="D80" i="6"/>
  <c r="D7976" i="6"/>
  <c r="D6320" i="6"/>
  <c r="D3560" i="6"/>
  <c r="D464" i="6"/>
  <c r="E464" i="6" s="1" a="1"/>
  <c r="E464" i="6" s="1"/>
  <c r="D6560" i="6"/>
  <c r="E6560" i="6" s="1" a="1"/>
  <c r="E6560" i="6" s="1"/>
  <c r="F6560" i="6" s="1"/>
  <c r="D4784" i="6"/>
  <c r="E4784" i="6" s="1" a="1"/>
  <c r="E4784" i="6" s="1"/>
  <c r="F4784" i="6" s="1"/>
  <c r="D1088" i="6"/>
  <c r="D7088" i="6"/>
  <c r="E7088" i="6" s="1" a="1"/>
  <c r="E7088" i="6" s="1"/>
  <c r="F7088" i="6" s="1"/>
  <c r="D5504" i="6"/>
  <c r="D4832" i="6"/>
  <c r="D800" i="6"/>
  <c r="E800" i="6" s="1" a="1"/>
  <c r="E800" i="6" s="1"/>
  <c r="F800" i="6" s="1"/>
  <c r="D7424" i="6"/>
  <c r="D3992" i="6"/>
  <c r="E3992" i="6" s="1" a="1"/>
  <c r="E3992" i="6" s="1"/>
  <c r="D4112" i="6"/>
  <c r="D1400" i="6"/>
  <c r="D2192" i="6"/>
  <c r="E2192" i="6" s="1" a="1"/>
  <c r="E2192" i="6" s="1"/>
  <c r="F2192" i="6" s="1"/>
  <c r="D7304" i="6"/>
  <c r="E7304" i="6" s="1" a="1"/>
  <c r="E7304" i="6" s="1"/>
  <c r="F7304" i="6" s="1"/>
  <c r="D3008" i="6"/>
  <c r="D2168" i="6"/>
  <c r="D393" i="6"/>
  <c r="D1185" i="6"/>
  <c r="D105" i="6"/>
  <c r="D993" i="6"/>
  <c r="D1137" i="6"/>
  <c r="D129" i="6"/>
  <c r="D777" i="6"/>
  <c r="D1449" i="6"/>
  <c r="D2073" i="6"/>
  <c r="D1809" i="6"/>
  <c r="D2265" i="6"/>
  <c r="D1521" i="6"/>
  <c r="D2457" i="6"/>
  <c r="D2049" i="6"/>
  <c r="D3537" i="6"/>
  <c r="D3177" i="6"/>
  <c r="D2649" i="6"/>
  <c r="D3153" i="6"/>
  <c r="D4017" i="6"/>
  <c r="D3249" i="6"/>
  <c r="D3705" i="6"/>
  <c r="D4257" i="6"/>
  <c r="D4929" i="6"/>
  <c r="D4593" i="6"/>
  <c r="D4209" i="6"/>
  <c r="D4977" i="6"/>
  <c r="D4665" i="6"/>
  <c r="D5265" i="6"/>
  <c r="D5745" i="6"/>
  <c r="D5937" i="6"/>
  <c r="D5793" i="6"/>
  <c r="D6009" i="6"/>
  <c r="D6153" i="6"/>
  <c r="D6393" i="6"/>
  <c r="D6777" i="6"/>
  <c r="D6537" i="6"/>
  <c r="D7137" i="6"/>
  <c r="D7833" i="6"/>
  <c r="D7161" i="6"/>
  <c r="D6945" i="6"/>
  <c r="D8361" i="6"/>
  <c r="D8121" i="6"/>
  <c r="D8001" i="6"/>
  <c r="D8169" i="6"/>
  <c r="D7280" i="6"/>
  <c r="D5720" i="6"/>
  <c r="E5720" i="6" s="1" a="1"/>
  <c r="E5720" i="6" s="1"/>
  <c r="F5720" i="6" s="1"/>
  <c r="D5168" i="6"/>
  <c r="E5168" i="6" s="1" a="1"/>
  <c r="E5168" i="6" s="1"/>
  <c r="F5168" i="6" s="1"/>
  <c r="D1064" i="6"/>
  <c r="D6776" i="6"/>
  <c r="E6776" i="6" s="1" a="1"/>
  <c r="E6776" i="6" s="1"/>
  <c r="F6776" i="6" s="1"/>
  <c r="D4808" i="6"/>
  <c r="E4808" i="6" s="1" a="1"/>
  <c r="E4808" i="6" s="1"/>
  <c r="F4808" i="6" s="1"/>
  <c r="D3488" i="6"/>
  <c r="E3488" i="6" s="1" a="1"/>
  <c r="E3488" i="6" s="1"/>
  <c r="F3488" i="6" s="1"/>
  <c r="D1472" i="6"/>
  <c r="D872" i="6"/>
  <c r="E872" i="6" s="1" a="1"/>
  <c r="E872" i="6" s="1"/>
  <c r="F872" i="6" s="1"/>
  <c r="D3032" i="6"/>
  <c r="D7856" i="6"/>
  <c r="D6272" i="6"/>
  <c r="E6272" i="6" s="1" a="1"/>
  <c r="E6272" i="6" s="1"/>
  <c r="F6272" i="6" s="1"/>
  <c r="D5048" i="6"/>
  <c r="E5048" i="6" s="1" a="1"/>
  <c r="E5048" i="6" s="1"/>
  <c r="F5048" i="6" s="1"/>
  <c r="D3464" i="6"/>
  <c r="D7400" i="6"/>
  <c r="D5696" i="6"/>
  <c r="D1424" i="6"/>
  <c r="E1424" i="6" s="1" a="1"/>
  <c r="E1424" i="6" s="1"/>
  <c r="F1424" i="6" s="1"/>
  <c r="D128" i="6"/>
  <c r="D7040" i="6"/>
  <c r="D5456" i="6"/>
  <c r="E5456" i="6" s="1" a="1"/>
  <c r="E5456" i="6" s="1"/>
  <c r="F5456" i="6" s="1"/>
  <c r="D752" i="6"/>
  <c r="D3776" i="6"/>
  <c r="D1664" i="6"/>
  <c r="D7016" i="6"/>
  <c r="E7016" i="6" s="1" a="1"/>
  <c r="E7016" i="6" s="1"/>
  <c r="F7016" i="6" s="1"/>
  <c r="D5096" i="6"/>
  <c r="E5096" i="6" s="1" a="1"/>
  <c r="E5096" i="6" s="1"/>
  <c r="F5096" i="6" s="1"/>
  <c r="D3680" i="6"/>
  <c r="E3680" i="6" s="1" a="1"/>
  <c r="E3680" i="6" s="1"/>
  <c r="F3680" i="6" s="1"/>
  <c r="D992" i="6"/>
  <c r="E992" i="6" s="1" a="1"/>
  <c r="E992" i="6" s="1"/>
  <c r="F992" i="6" s="1"/>
  <c r="D681" i="6"/>
  <c r="D1281" i="6"/>
  <c r="D177" i="6"/>
  <c r="D1017" i="6"/>
  <c r="D1329" i="6"/>
  <c r="D345" i="6"/>
  <c r="D921" i="6"/>
  <c r="D1593" i="6"/>
  <c r="D2337" i="6"/>
  <c r="D1905" i="6"/>
  <c r="D2289" i="6"/>
  <c r="D1545" i="6"/>
  <c r="D2601" i="6"/>
  <c r="D2145" i="6"/>
  <c r="D3633" i="6"/>
  <c r="D3201" i="6"/>
  <c r="D2673" i="6"/>
  <c r="D3297" i="6"/>
  <c r="D4065" i="6"/>
  <c r="D3273" i="6"/>
  <c r="D3801" i="6"/>
  <c r="D4353" i="6"/>
  <c r="D5025" i="6"/>
  <c r="D4641" i="6"/>
  <c r="D4305" i="6"/>
  <c r="D5073" i="6"/>
  <c r="D4713" i="6"/>
  <c r="D5313" i="6"/>
  <c r="D5841" i="6"/>
  <c r="D5985" i="6"/>
  <c r="D5889" i="6"/>
  <c r="D6081" i="6"/>
  <c r="D6201" i="6"/>
  <c r="D6609" i="6"/>
  <c r="D6465" i="6"/>
  <c r="D6657" i="6"/>
  <c r="D7185" i="6"/>
  <c r="D8217" i="6"/>
  <c r="D7209" i="6"/>
  <c r="D7449" i="6"/>
  <c r="D7473" i="6"/>
  <c r="D8049" i="6"/>
  <c r="D8097" i="6"/>
  <c r="D8265" i="6"/>
  <c r="D6848" i="6"/>
  <c r="E6848" i="6" s="1" a="1"/>
  <c r="E6848" i="6" s="1"/>
  <c r="F6848" i="6" s="1"/>
  <c r="D5264" i="6"/>
  <c r="E5264" i="6" s="1" a="1"/>
  <c r="E5264" i="6" s="1"/>
  <c r="F5264" i="6" s="1"/>
  <c r="D4616" i="6"/>
  <c r="D2048" i="6"/>
  <c r="E2048" i="6" s="1" a="1"/>
  <c r="E2048" i="6" s="1"/>
  <c r="F2048" i="6" s="1"/>
  <c r="D296" i="6"/>
  <c r="D6608" i="6"/>
  <c r="D4904" i="6"/>
  <c r="D2840" i="6"/>
  <c r="E2840" i="6" s="1" a="1"/>
  <c r="E2840" i="6" s="1"/>
  <c r="F2840" i="6" s="1"/>
  <c r="D1760" i="6"/>
  <c r="D1256" i="6"/>
  <c r="E1256" i="6" s="1" a="1"/>
  <c r="E1256" i="6" s="1"/>
  <c r="F1256" i="6" s="1"/>
  <c r="D7184" i="6"/>
  <c r="D5600" i="6"/>
  <c r="D4928" i="6"/>
  <c r="D3536" i="6"/>
  <c r="E3536" i="6" s="1" a="1"/>
  <c r="E3536" i="6" s="1"/>
  <c r="F3536" i="6" s="1"/>
  <c r="D920" i="6"/>
  <c r="E920" i="6" s="1" a="1"/>
  <c r="E920" i="6" s="1"/>
  <c r="F920" i="6" s="1"/>
  <c r="D8072" i="6"/>
  <c r="D6176" i="6"/>
  <c r="D4256" i="6"/>
  <c r="E4256" i="6" s="1" a="1"/>
  <c r="E4256" i="6" s="1"/>
  <c r="F4256" i="6" s="1"/>
  <c r="D2960" i="6"/>
  <c r="D1544" i="6"/>
  <c r="D32" i="6"/>
  <c r="D8288" i="6"/>
  <c r="E8288" i="6" s="1" a="1"/>
  <c r="E8288" i="6" s="1"/>
  <c r="F8288" i="6" s="1"/>
  <c r="D5480" i="6"/>
  <c r="D3512" i="6"/>
  <c r="D2240" i="6"/>
  <c r="D608" i="6"/>
  <c r="E608" i="6" s="1" a="1"/>
  <c r="E608" i="6" s="1"/>
  <c r="F608" i="6" s="1"/>
  <c r="D6920" i="6"/>
  <c r="D5432" i="6"/>
  <c r="D3968" i="6"/>
  <c r="E3968" i="6" s="1" a="1"/>
  <c r="E3968" i="6" s="1"/>
  <c r="F3968" i="6" s="1"/>
  <c r="D3080" i="6"/>
  <c r="E3080" i="6" s="1" a="1"/>
  <c r="E3080" i="6" s="1"/>
  <c r="F3080" i="6" s="1"/>
  <c r="D104" i="6"/>
  <c r="E104" i="6" s="1" a="1"/>
  <c r="E104" i="6" s="1"/>
  <c r="F104" i="6" s="1"/>
  <c r="D7664" i="6"/>
  <c r="E7664" i="6" s="1" a="1"/>
  <c r="E7664" i="6" s="1"/>
  <c r="D5216" i="6"/>
  <c r="D3104" i="6"/>
  <c r="E3104" i="6" s="1" a="1"/>
  <c r="E3104" i="6" s="1"/>
  <c r="F3104" i="6" s="1"/>
  <c r="D2096" i="6"/>
  <c r="D512" i="6"/>
  <c r="E512" i="6" s="1" a="1"/>
  <c r="E512" i="6" s="1"/>
  <c r="F512" i="6" s="1"/>
  <c r="D7568" i="6"/>
  <c r="E7568" i="6" s="1" a="1"/>
  <c r="E7568" i="6" s="1"/>
  <c r="F7568" i="6" s="1"/>
  <c r="D6896" i="6"/>
  <c r="E6896" i="6" s="1" a="1"/>
  <c r="E6896" i="6" s="1"/>
  <c r="F6896" i="6" s="1"/>
  <c r="D5072" i="6"/>
  <c r="E5072" i="6" s="1" a="1"/>
  <c r="E5072" i="6" s="1"/>
  <c r="F5072" i="6" s="1"/>
  <c r="D2936" i="6"/>
  <c r="E2936" i="6" s="1" a="1"/>
  <c r="E2936" i="6" s="1"/>
  <c r="F2936" i="6" s="1"/>
  <c r="D705" i="6"/>
  <c r="D1377" i="6"/>
  <c r="D441" i="6"/>
  <c r="D1041" i="6"/>
  <c r="D1353" i="6"/>
  <c r="D417" i="6"/>
  <c r="D945" i="6"/>
  <c r="D1617" i="6"/>
  <c r="D2409" i="6"/>
  <c r="D2001" i="6"/>
  <c r="D2313" i="6"/>
  <c r="D1569" i="6"/>
  <c r="D2697" i="6"/>
  <c r="D2361" i="6"/>
  <c r="D3729" i="6"/>
  <c r="D3225" i="6"/>
  <c r="D2745" i="6"/>
  <c r="D3321" i="6"/>
  <c r="D4137" i="6"/>
  <c r="D3345" i="6"/>
  <c r="D3849" i="6"/>
  <c r="D4425" i="6"/>
  <c r="D5145" i="6"/>
  <c r="D4689" i="6"/>
  <c r="D4401" i="6"/>
  <c r="D5121" i="6"/>
  <c r="D4761" i="6"/>
  <c r="D5361" i="6"/>
  <c r="D5409" i="6"/>
  <c r="D5289" i="6"/>
  <c r="D5385" i="6"/>
  <c r="D6129" i="6"/>
  <c r="D6249" i="6"/>
  <c r="D6369" i="6"/>
  <c r="D6489" i="6"/>
  <c r="D6753" i="6"/>
  <c r="D7233" i="6"/>
  <c r="D7257" i="6"/>
  <c r="D7881" i="6"/>
  <c r="D7593" i="6"/>
  <c r="D7641" i="6"/>
  <c r="D8145" i="6"/>
  <c r="D8193" i="6"/>
  <c r="D8313" i="6"/>
  <c r="D8120" i="6"/>
  <c r="E8120" i="6" s="1" a="1"/>
  <c r="E8120" i="6" s="1"/>
  <c r="F8120" i="6" s="1"/>
  <c r="D7352" i="6"/>
  <c r="E7352" i="6" s="1" a="1"/>
  <c r="E7352" i="6" s="1"/>
  <c r="F7352" i="6" s="1"/>
  <c r="D5768" i="6"/>
  <c r="E5768" i="6" s="1" a="1"/>
  <c r="E5768" i="6" s="1"/>
  <c r="F5768" i="6" s="1"/>
  <c r="D3944" i="6"/>
  <c r="D2432" i="6"/>
  <c r="D1208" i="6"/>
  <c r="E1208" i="6" s="1" a="1"/>
  <c r="E1208" i="6" s="1"/>
  <c r="F1208" i="6" s="1"/>
  <c r="D8168" i="6"/>
  <c r="D6344" i="6"/>
  <c r="D4184" i="6"/>
  <c r="D3656" i="6"/>
  <c r="D2480" i="6"/>
  <c r="D536" i="6"/>
  <c r="D7904" i="6"/>
  <c r="D5816" i="6"/>
  <c r="E5816" i="6" s="1" a="1"/>
  <c r="E5816" i="6" s="1"/>
  <c r="F5816" i="6" s="1"/>
  <c r="D4328" i="6"/>
  <c r="E4328" i="6" s="1" a="1"/>
  <c r="E4328" i="6" s="1"/>
  <c r="F4328" i="6" s="1"/>
  <c r="D1808" i="6"/>
  <c r="E1808" i="6" s="1" a="1"/>
  <c r="E1808" i="6" s="1"/>
  <c r="F1808" i="6" s="1"/>
  <c r="D200" i="6"/>
  <c r="E200" i="6" s="1" a="1"/>
  <c r="E200" i="6" s="1"/>
  <c r="F200" i="6" s="1"/>
  <c r="D7136" i="6"/>
  <c r="D5552" i="6"/>
  <c r="E5552" i="6" s="1" a="1"/>
  <c r="E5552" i="6" s="1"/>
  <c r="F5552" i="6" s="1"/>
  <c r="D4880" i="6"/>
  <c r="E4880" i="6" s="1" a="1"/>
  <c r="E4880" i="6" s="1"/>
  <c r="F4880" i="6" s="1"/>
  <c r="D3440" i="6"/>
  <c r="D824" i="6"/>
  <c r="E824" i="6" s="1" a="1"/>
  <c r="E824" i="6" s="1"/>
  <c r="F824" i="6" s="1"/>
  <c r="D56" i="6"/>
  <c r="E56" i="6" s="1" a="1"/>
  <c r="E56" i="6" s="1"/>
  <c r="D7256" i="6"/>
  <c r="D5408" i="6"/>
  <c r="E5408" i="6" s="1" a="1"/>
  <c r="E5408" i="6" s="1"/>
  <c r="F5408" i="6" s="1"/>
  <c r="D4088" i="6"/>
  <c r="E4088" i="6" s="1" a="1"/>
  <c r="E4088" i="6" s="1"/>
  <c r="F4088" i="6" s="1"/>
  <c r="D1784" i="6"/>
  <c r="E1784" i="6" s="1" a="1"/>
  <c r="E1784" i="6" s="1"/>
  <c r="F1784" i="6" s="1"/>
  <c r="D1112" i="6"/>
  <c r="D8240" i="6"/>
  <c r="D6656" i="6"/>
  <c r="E6656" i="6" s="1" a="1"/>
  <c r="E6656" i="6" s="1"/>
  <c r="D5336" i="6"/>
  <c r="D3296" i="6"/>
  <c r="E3296" i="6" s="1" a="1"/>
  <c r="E3296" i="6" s="1"/>
  <c r="F3296" i="6" s="1"/>
  <c r="D2216" i="6"/>
  <c r="D488" i="6"/>
  <c r="E488" i="6" s="1" a="1"/>
  <c r="E488" i="6" s="1"/>
  <c r="F488" i="6" s="1"/>
  <c r="D7472" i="6"/>
  <c r="D6392" i="6"/>
  <c r="D4640" i="6"/>
  <c r="D4040" i="6"/>
  <c r="E4040" i="6" s="1" a="1"/>
  <c r="E4040" i="6" s="1"/>
  <c r="F4040" i="6" s="1"/>
  <c r="D2648" i="6"/>
  <c r="E2648" i="6" s="1" a="1"/>
  <c r="E2648" i="6" s="1"/>
  <c r="F2648" i="6" s="1"/>
  <c r="D704" i="6"/>
  <c r="E704" i="6" s="1" a="1"/>
  <c r="E704" i="6" s="1"/>
  <c r="F704" i="6" s="1"/>
  <c r="D6296" i="6"/>
  <c r="D4592" i="6"/>
  <c r="D3848" i="6"/>
  <c r="D2528" i="6"/>
  <c r="E2528" i="6" s="1" a="1"/>
  <c r="E2528" i="6" s="1"/>
  <c r="F2528" i="6" s="1"/>
  <c r="D680" i="6"/>
  <c r="E680" i="6" s="1" a="1"/>
  <c r="E680" i="6" s="1"/>
  <c r="F680" i="6" s="1"/>
  <c r="I7573" i="6"/>
  <c r="J7573" i="6" s="1"/>
  <c r="I8244" i="6"/>
  <c r="J8244" i="6" s="1"/>
  <c r="I6708" i="6"/>
  <c r="J6708" i="6" s="1"/>
  <c r="I5941" i="6"/>
  <c r="J5941" i="6" s="1"/>
  <c r="M37" i="5"/>
  <c r="N37" i="5" s="1"/>
  <c r="I5772" i="6"/>
  <c r="J5772" i="6" s="1"/>
  <c r="I1236" i="6"/>
  <c r="J1236" i="6" s="1"/>
  <c r="I5388" i="6"/>
  <c r="J5388" i="6" s="1"/>
  <c r="I6181" i="6"/>
  <c r="J6181" i="6" s="1"/>
  <c r="I3517" i="6"/>
  <c r="J3517" i="6" s="1"/>
  <c r="I5604" i="6"/>
  <c r="J5604" i="6" s="1"/>
  <c r="I300" i="6"/>
  <c r="J300" i="6" s="1"/>
  <c r="F5167" i="6"/>
  <c r="I924" i="6"/>
  <c r="J924" i="6" s="1"/>
  <c r="F293" i="6"/>
  <c r="F4735" i="6"/>
  <c r="F2791" i="6"/>
  <c r="F1135" i="6"/>
  <c r="F2671" i="6"/>
  <c r="F5695" i="6"/>
  <c r="N12" i="5"/>
  <c r="F5143" i="6"/>
  <c r="F2719" i="6"/>
  <c r="F7711" i="6"/>
  <c r="F3703" i="6"/>
  <c r="F6055" i="6"/>
  <c r="F4326" i="6"/>
  <c r="F3870" i="6"/>
  <c r="F7591" i="6"/>
  <c r="E37" i="5"/>
  <c r="F38" i="5" s="1"/>
  <c r="F1830" i="6"/>
  <c r="F6391" i="6"/>
  <c r="F5191" i="6"/>
  <c r="F3317" i="6"/>
  <c r="F2479" i="6"/>
  <c r="F4351" i="6"/>
  <c r="F1519" i="6"/>
  <c r="F221" i="6"/>
  <c r="F799" i="6"/>
  <c r="F1350" i="6"/>
  <c r="F4951" i="6"/>
  <c r="F3007" i="6"/>
  <c r="F2695" i="6"/>
  <c r="F1374" i="6"/>
  <c r="F4422" i="6"/>
  <c r="F4423" i="6"/>
  <c r="F5214" i="6"/>
  <c r="F5215" i="6"/>
  <c r="F2431" i="6"/>
  <c r="F7975" i="6"/>
  <c r="F3583" i="6"/>
  <c r="F1855" i="6"/>
  <c r="F6" i="6"/>
  <c r="F678" i="6"/>
  <c r="F2526" i="6"/>
  <c r="F3174" i="6"/>
  <c r="F3030" i="6"/>
  <c r="F3031" i="6"/>
  <c r="F4543" i="6"/>
  <c r="F4711" i="6"/>
  <c r="F3895" i="6"/>
  <c r="F4615" i="6"/>
  <c r="F6487" i="6"/>
  <c r="F3439" i="6"/>
  <c r="F4206" i="6"/>
  <c r="F4207" i="6"/>
  <c r="F2766" i="6"/>
  <c r="F2767" i="6"/>
  <c r="F4303" i="6"/>
  <c r="F3607" i="6"/>
  <c r="F6271" i="6"/>
  <c r="F1206" i="6"/>
  <c r="F1207" i="6"/>
  <c r="F5958" i="6"/>
  <c r="F5959" i="6"/>
  <c r="F3655" i="6"/>
  <c r="F4014" i="6"/>
  <c r="F4566" i="6"/>
  <c r="F4567" i="6"/>
  <c r="F5263" i="6"/>
  <c r="F3919" i="6"/>
  <c r="F4279" i="6"/>
  <c r="F3391" i="6"/>
  <c r="F5743" i="6"/>
  <c r="F7639" i="6"/>
  <c r="F2478" i="6"/>
  <c r="F4519" i="6"/>
  <c r="F3679" i="6"/>
  <c r="F8215" i="6"/>
  <c r="F197" i="6"/>
  <c r="F2670" i="6"/>
  <c r="F5358" i="6"/>
  <c r="F3823" i="6"/>
  <c r="F3294" i="6"/>
  <c r="F317" i="6"/>
  <c r="F1255" i="6"/>
  <c r="C8341" i="6"/>
  <c r="C8197" i="6"/>
  <c r="C8101" i="6"/>
  <c r="C8005" i="6"/>
  <c r="C8221" i="6"/>
  <c r="C8125" i="6"/>
  <c r="C8029" i="6"/>
  <c r="C8389" i="6"/>
  <c r="C8317" i="6"/>
  <c r="C8269" i="6"/>
  <c r="C8173" i="6"/>
  <c r="C8077" i="6"/>
  <c r="C7981" i="6"/>
  <c r="C8293" i="6"/>
  <c r="C8245" i="6"/>
  <c r="C7933" i="6"/>
  <c r="C7885" i="6"/>
  <c r="C7837" i="6"/>
  <c r="C7477" i="6"/>
  <c r="C7741" i="6"/>
  <c r="C7693" i="6"/>
  <c r="C7645" i="6"/>
  <c r="C8149" i="6"/>
  <c r="C7957" i="6"/>
  <c r="C7717" i="6"/>
  <c r="C7669" i="6"/>
  <c r="C7597" i="6"/>
  <c r="C7573" i="6"/>
  <c r="C7405" i="6"/>
  <c r="C8053" i="6"/>
  <c r="C7909" i="6"/>
  <c r="C7765" i="6"/>
  <c r="C7621" i="6"/>
  <c r="C7453" i="6"/>
  <c r="C6925" i="6"/>
  <c r="C8365" i="6"/>
  <c r="C7789" i="6"/>
  <c r="C7549" i="6"/>
  <c r="C7357" i="6"/>
  <c r="C7309" i="6"/>
  <c r="C7261" i="6"/>
  <c r="C7213" i="6"/>
  <c r="C7165" i="6"/>
  <c r="C7117" i="6"/>
  <c r="C7069" i="6"/>
  <c r="C7021" i="6"/>
  <c r="C6973" i="6"/>
  <c r="C6901" i="6"/>
  <c r="C7861" i="6"/>
  <c r="C7501" i="6"/>
  <c r="C7429" i="6"/>
  <c r="C7381" i="6"/>
  <c r="C7333" i="6"/>
  <c r="C7285" i="6"/>
  <c r="C7237" i="6"/>
  <c r="C7189" i="6"/>
  <c r="C7141" i="6"/>
  <c r="C7093" i="6"/>
  <c r="C7045" i="6"/>
  <c r="C6997" i="6"/>
  <c r="C6949" i="6"/>
  <c r="C6853" i="6"/>
  <c r="C7525" i="6"/>
  <c r="C6829" i="6"/>
  <c r="C6733" i="6"/>
  <c r="C6637" i="6"/>
  <c r="C6421" i="6"/>
  <c r="C8413" i="6"/>
  <c r="C6709" i="6"/>
  <c r="C6613" i="6"/>
  <c r="C6541" i="6"/>
  <c r="C7813" i="6"/>
  <c r="C6877" i="6"/>
  <c r="C6805" i="6"/>
  <c r="C6757" i="6"/>
  <c r="C6661" i="6"/>
  <c r="C6565" i="6"/>
  <c r="C6517" i="6"/>
  <c r="C6493" i="6"/>
  <c r="C6469" i="6"/>
  <c r="C6445" i="6"/>
  <c r="C6781" i="6"/>
  <c r="C6685" i="6"/>
  <c r="C6589" i="6"/>
  <c r="C6373" i="6"/>
  <c r="C6397" i="6"/>
  <c r="C6325" i="6"/>
  <c r="C6349" i="6"/>
  <c r="C6277" i="6"/>
  <c r="C6229" i="6"/>
  <c r="C6205" i="6"/>
  <c r="C6133" i="6"/>
  <c r="C6085" i="6"/>
  <c r="C6253" i="6"/>
  <c r="C6301" i="6"/>
  <c r="C6157" i="6"/>
  <c r="C6037" i="6"/>
  <c r="C6181" i="6"/>
  <c r="C6109" i="6"/>
  <c r="C6061" i="6"/>
  <c r="C5989" i="6"/>
  <c r="C6013" i="6"/>
  <c r="C5941" i="6"/>
  <c r="C5845" i="6"/>
  <c r="C5797" i="6"/>
  <c r="C5701" i="6"/>
  <c r="C5629" i="6"/>
  <c r="C5437" i="6"/>
  <c r="C5389" i="6"/>
  <c r="C5965" i="6"/>
  <c r="C5917" i="6"/>
  <c r="C5773" i="6"/>
  <c r="C5677" i="6"/>
  <c r="C5653" i="6"/>
  <c r="C5605" i="6"/>
  <c r="C5557" i="6"/>
  <c r="C5509" i="6"/>
  <c r="C5461" i="6"/>
  <c r="C5341" i="6"/>
  <c r="C5293" i="6"/>
  <c r="C5893" i="6"/>
  <c r="C5821" i="6"/>
  <c r="C5749" i="6"/>
  <c r="C5413" i="6"/>
  <c r="C5869" i="6"/>
  <c r="C5725" i="6"/>
  <c r="C5581" i="6"/>
  <c r="C5533" i="6"/>
  <c r="C5485" i="6"/>
  <c r="C5365" i="6"/>
  <c r="C5317" i="6"/>
  <c r="C5269" i="6"/>
  <c r="C5197" i="6"/>
  <c r="C5125" i="6"/>
  <c r="C5077" i="6"/>
  <c r="C4981" i="6"/>
  <c r="C4741" i="6"/>
  <c r="C4693" i="6"/>
  <c r="C4645" i="6"/>
  <c r="C4597" i="6"/>
  <c r="C4381" i="6"/>
  <c r="C4357" i="6"/>
  <c r="C4261" i="6"/>
  <c r="C5221" i="6"/>
  <c r="C5053" i="6"/>
  <c r="C4957" i="6"/>
  <c r="C4909" i="6"/>
  <c r="C4861" i="6"/>
  <c r="C4789" i="6"/>
  <c r="C4549" i="6"/>
  <c r="C4501" i="6"/>
  <c r="C4405" i="6"/>
  <c r="C4333" i="6"/>
  <c r="C4237" i="6"/>
  <c r="C4141" i="6"/>
  <c r="C5245" i="6"/>
  <c r="C5149" i="6"/>
  <c r="C5029" i="6"/>
  <c r="C4933" i="6"/>
  <c r="C4813" i="6"/>
  <c r="C4765" i="6"/>
  <c r="C4717" i="6"/>
  <c r="C4669" i="6"/>
  <c r="C4621" i="6"/>
  <c r="C4573" i="6"/>
  <c r="C4477" i="6"/>
  <c r="C4309" i="6"/>
  <c r="C4213" i="6"/>
  <c r="C4117" i="6"/>
  <c r="C4069" i="6"/>
  <c r="C3973" i="6"/>
  <c r="C3877" i="6"/>
  <c r="C5173" i="6"/>
  <c r="C5101" i="6"/>
  <c r="C5005" i="6"/>
  <c r="C4885" i="6"/>
  <c r="C4837" i="6"/>
  <c r="C4525" i="6"/>
  <c r="C4453" i="6"/>
  <c r="C4429" i="6"/>
  <c r="C4285" i="6"/>
  <c r="C4189" i="6"/>
  <c r="C4045" i="6"/>
  <c r="C3949" i="6"/>
  <c r="C3853" i="6"/>
  <c r="C4021" i="6"/>
  <c r="C3781" i="6"/>
  <c r="C3685" i="6"/>
  <c r="C3589" i="6"/>
  <c r="C3493" i="6"/>
  <c r="C3469" i="6"/>
  <c r="C3445" i="6"/>
  <c r="C3421" i="6"/>
  <c r="C3397" i="6"/>
  <c r="C3373" i="6"/>
  <c r="C3349" i="6"/>
  <c r="C3325" i="6"/>
  <c r="C3157" i="6"/>
  <c r="C3061" i="6"/>
  <c r="C2725" i="6"/>
  <c r="C2701" i="6"/>
  <c r="C2629" i="6"/>
  <c r="C2581" i="6"/>
  <c r="C3997" i="6"/>
  <c r="C3757" i="6"/>
  <c r="C3661" i="6"/>
  <c r="C3565" i="6"/>
  <c r="C3229" i="6"/>
  <c r="C3181" i="6"/>
  <c r="C3109" i="6"/>
  <c r="C3037" i="6"/>
  <c r="C2941" i="6"/>
  <c r="C2917" i="6"/>
  <c r="C2869" i="6"/>
  <c r="C2845" i="6"/>
  <c r="C2677" i="6"/>
  <c r="C2653" i="6"/>
  <c r="C3925" i="6"/>
  <c r="C3829" i="6"/>
  <c r="C3733" i="6"/>
  <c r="C3637" i="6"/>
  <c r="C3541" i="6"/>
  <c r="C3301" i="6"/>
  <c r="C3277" i="6"/>
  <c r="C3253" i="6"/>
  <c r="C3205" i="6"/>
  <c r="C3013" i="6"/>
  <c r="C2989" i="6"/>
  <c r="C4165" i="6"/>
  <c r="C4093" i="6"/>
  <c r="C3901" i="6"/>
  <c r="C3805" i="6"/>
  <c r="C3709" i="6"/>
  <c r="C3613" i="6"/>
  <c r="C3517" i="6"/>
  <c r="C3133" i="6"/>
  <c r="C2965" i="6"/>
  <c r="C2797" i="6"/>
  <c r="C2557" i="6"/>
  <c r="C2461" i="6"/>
  <c r="C2413" i="6"/>
  <c r="C2125" i="6"/>
  <c r="C2029" i="6"/>
  <c r="C1933" i="6"/>
  <c r="C1837" i="6"/>
  <c r="C1741" i="6"/>
  <c r="C1669" i="6"/>
  <c r="C1549" i="6"/>
  <c r="C2821" i="6"/>
  <c r="C2485" i="6"/>
  <c r="C2341" i="6"/>
  <c r="C2101" i="6"/>
  <c r="C2005" i="6"/>
  <c r="C1909" i="6"/>
  <c r="C1861" i="6"/>
  <c r="C1813" i="6"/>
  <c r="C1717" i="6"/>
  <c r="C1525" i="6"/>
  <c r="C1501" i="6"/>
  <c r="C1405" i="6"/>
  <c r="C2893" i="6"/>
  <c r="C2749" i="6"/>
  <c r="C2533" i="6"/>
  <c r="C2389" i="6"/>
  <c r="C2317" i="6"/>
  <c r="C2293" i="6"/>
  <c r="C2269" i="6"/>
  <c r="C2245" i="6"/>
  <c r="C2221" i="6"/>
  <c r="C2197" i="6"/>
  <c r="C2149" i="6"/>
  <c r="C2077" i="6"/>
  <c r="C1981" i="6"/>
  <c r="C1885" i="6"/>
  <c r="C1789" i="6"/>
  <c r="C1693" i="6"/>
  <c r="C1645" i="6"/>
  <c r="C1621" i="6"/>
  <c r="C1477" i="6"/>
  <c r="C1453" i="6"/>
  <c r="C1429" i="6"/>
  <c r="C3085" i="6"/>
  <c r="C2773" i="6"/>
  <c r="C2605" i="6"/>
  <c r="C2509" i="6"/>
  <c r="C2437" i="6"/>
  <c r="C2365" i="6"/>
  <c r="C2173" i="6"/>
  <c r="C2053" i="6"/>
  <c r="C1957" i="6"/>
  <c r="C1765" i="6"/>
  <c r="C1597" i="6"/>
  <c r="C1573" i="6"/>
  <c r="C1333" i="6"/>
  <c r="C1237" i="6"/>
  <c r="C1141" i="6"/>
  <c r="C1117" i="6"/>
  <c r="C1093" i="6"/>
  <c r="C973" i="6"/>
  <c r="C925" i="6"/>
  <c r="C805" i="6"/>
  <c r="C661" i="6"/>
  <c r="C469" i="6"/>
  <c r="C349" i="6"/>
  <c r="C301" i="6"/>
  <c r="C157" i="6"/>
  <c r="C133" i="6"/>
  <c r="C109" i="6"/>
  <c r="C277" i="6"/>
  <c r="C253" i="6"/>
  <c r="C229" i="6"/>
  <c r="C1285" i="6"/>
  <c r="C1213" i="6"/>
  <c r="C1069" i="6"/>
  <c r="C949" i="6"/>
  <c r="C877" i="6"/>
  <c r="C829" i="6"/>
  <c r="C781" i="6"/>
  <c r="C709" i="6"/>
  <c r="C637" i="6"/>
  <c r="C613" i="6"/>
  <c r="C517" i="6"/>
  <c r="C421" i="6"/>
  <c r="C325" i="6"/>
  <c r="C85" i="6"/>
  <c r="C1381" i="6"/>
  <c r="C1309" i="6"/>
  <c r="C1189" i="6"/>
  <c r="C901" i="6"/>
  <c r="C757" i="6"/>
  <c r="C589" i="6"/>
  <c r="C541" i="6"/>
  <c r="C493" i="6"/>
  <c r="C445" i="6"/>
  <c r="C397" i="6"/>
  <c r="C373" i="6"/>
  <c r="C205" i="6"/>
  <c r="C565" i="6"/>
  <c r="C181" i="6"/>
  <c r="C1357" i="6"/>
  <c r="C1261" i="6"/>
  <c r="C1165" i="6"/>
  <c r="C1045" i="6"/>
  <c r="C1021" i="6"/>
  <c r="C997" i="6"/>
  <c r="C853" i="6"/>
  <c r="C733" i="6"/>
  <c r="C685" i="6"/>
  <c r="G8387" i="6"/>
  <c r="G8315" i="6"/>
  <c r="G8267" i="6"/>
  <c r="G8171" i="6"/>
  <c r="G8075" i="6"/>
  <c r="G8339" i="6"/>
  <c r="G8195" i="6"/>
  <c r="G8099" i="6"/>
  <c r="G8003" i="6"/>
  <c r="G8411" i="6"/>
  <c r="G8291" i="6"/>
  <c r="G8243" i="6"/>
  <c r="G8147" i="6"/>
  <c r="G8051" i="6"/>
  <c r="G8363" i="6"/>
  <c r="G8219" i="6"/>
  <c r="G7907" i="6"/>
  <c r="G7859" i="6"/>
  <c r="G7811" i="6"/>
  <c r="G7787" i="6"/>
  <c r="G7763" i="6"/>
  <c r="G7475" i="6"/>
  <c r="G7979" i="6"/>
  <c r="G7955" i="6"/>
  <c r="G7715" i="6"/>
  <c r="G7667" i="6"/>
  <c r="G7643" i="6"/>
  <c r="G7547" i="6"/>
  <c r="G7523" i="6"/>
  <c r="G8123" i="6"/>
  <c r="G7739" i="6"/>
  <c r="G7691" i="6"/>
  <c r="G7595" i="6"/>
  <c r="G7403" i="6"/>
  <c r="G7835" i="6"/>
  <c r="G6899" i="6"/>
  <c r="G7883" i="6"/>
  <c r="G7499" i="6"/>
  <c r="G7427" i="6"/>
  <c r="G7355" i="6"/>
  <c r="G7307" i="6"/>
  <c r="G7259" i="6"/>
  <c r="G7211" i="6"/>
  <c r="G7163" i="6"/>
  <c r="G7115" i="6"/>
  <c r="G7067" i="6"/>
  <c r="G7019" i="6"/>
  <c r="G6971" i="6"/>
  <c r="G6875" i="6"/>
  <c r="G7379" i="6"/>
  <c r="G7331" i="6"/>
  <c r="G7283" i="6"/>
  <c r="G7235" i="6"/>
  <c r="G7187" i="6"/>
  <c r="G7139" i="6"/>
  <c r="G7091" i="6"/>
  <c r="G7043" i="6"/>
  <c r="G6995" i="6"/>
  <c r="G6923" i="6"/>
  <c r="G6827" i="6"/>
  <c r="G7451" i="6"/>
  <c r="G6803" i="6"/>
  <c r="G6707" i="6"/>
  <c r="G6611" i="6"/>
  <c r="G6443" i="6"/>
  <c r="G7931" i="6"/>
  <c r="G6779" i="6"/>
  <c r="G6683" i="6"/>
  <c r="G6587" i="6"/>
  <c r="G6563" i="6"/>
  <c r="G6515" i="6"/>
  <c r="G6491" i="6"/>
  <c r="G6467" i="6"/>
  <c r="G6419" i="6"/>
  <c r="G7619" i="6"/>
  <c r="G7571" i="6"/>
  <c r="G8027" i="6"/>
  <c r="G6851" i="6"/>
  <c r="G6731" i="6"/>
  <c r="G6635" i="6"/>
  <c r="G6539" i="6"/>
  <c r="G6947" i="6"/>
  <c r="G6755" i="6"/>
  <c r="G6395" i="6"/>
  <c r="G6659" i="6"/>
  <c r="G6371" i="6"/>
  <c r="G6347" i="6"/>
  <c r="G6059" i="6"/>
  <c r="G6299" i="6"/>
  <c r="G6275" i="6"/>
  <c r="G6251" i="6"/>
  <c r="G6227" i="6"/>
  <c r="G6203" i="6"/>
  <c r="G6155" i="6"/>
  <c r="G6323" i="6"/>
  <c r="G6179" i="6"/>
  <c r="G6107" i="6"/>
  <c r="G6083" i="6"/>
  <c r="G6011" i="6"/>
  <c r="G6131" i="6"/>
  <c r="G6035" i="6"/>
  <c r="G5843" i="6"/>
  <c r="G5771" i="6"/>
  <c r="G5675" i="6"/>
  <c r="G5627" i="6"/>
  <c r="G5435" i="6"/>
  <c r="G5387" i="6"/>
  <c r="G5987" i="6"/>
  <c r="G5915" i="6"/>
  <c r="G5747" i="6"/>
  <c r="G5603" i="6"/>
  <c r="G5555" i="6"/>
  <c r="G5507" i="6"/>
  <c r="G5459" i="6"/>
  <c r="G5339" i="6"/>
  <c r="G5291" i="6"/>
  <c r="G5963" i="6"/>
  <c r="G5939" i="6"/>
  <c r="G5891" i="6"/>
  <c r="G5819" i="6"/>
  <c r="G5723" i="6"/>
  <c r="G5411" i="6"/>
  <c r="G5867" i="6"/>
  <c r="G5795" i="6"/>
  <c r="G5699" i="6"/>
  <c r="G5651" i="6"/>
  <c r="G5579" i="6"/>
  <c r="G5531" i="6"/>
  <c r="G5483" i="6"/>
  <c r="G5363" i="6"/>
  <c r="G5315" i="6"/>
  <c r="G5267" i="6"/>
  <c r="G5147" i="6"/>
  <c r="G5027" i="6"/>
  <c r="G4931" i="6"/>
  <c r="G4907" i="6"/>
  <c r="G4859" i="6"/>
  <c r="G4763" i="6"/>
  <c r="G4715" i="6"/>
  <c r="G4667" i="6"/>
  <c r="G4619" i="6"/>
  <c r="G4571" i="6"/>
  <c r="G4283" i="6"/>
  <c r="G5243" i="6"/>
  <c r="G5171" i="6"/>
  <c r="G5123" i="6"/>
  <c r="G5099" i="6"/>
  <c r="G5003" i="6"/>
  <c r="G4523" i="6"/>
  <c r="G4451" i="6"/>
  <c r="G4427" i="6"/>
  <c r="G4355" i="6"/>
  <c r="G4259" i="6"/>
  <c r="G4163" i="6"/>
  <c r="G5195" i="6"/>
  <c r="G5075" i="6"/>
  <c r="G4979" i="6"/>
  <c r="G4883" i="6"/>
  <c r="G4835" i="6"/>
  <c r="G4787" i="6"/>
  <c r="G4739" i="6"/>
  <c r="G4691" i="6"/>
  <c r="G4643" i="6"/>
  <c r="G4595" i="6"/>
  <c r="G4379" i="6"/>
  <c r="G4331" i="6"/>
  <c r="G4235" i="6"/>
  <c r="G4139" i="6"/>
  <c r="G4091" i="6"/>
  <c r="G4019" i="6"/>
  <c r="G3923" i="6"/>
  <c r="G5219" i="6"/>
  <c r="G5051" i="6"/>
  <c r="G4955" i="6"/>
  <c r="G4811" i="6"/>
  <c r="G4547" i="6"/>
  <c r="G4499" i="6"/>
  <c r="G4475" i="6"/>
  <c r="G4403" i="6"/>
  <c r="G4307" i="6"/>
  <c r="G4211" i="6"/>
  <c r="G4115" i="6"/>
  <c r="G4067" i="6"/>
  <c r="G3995" i="6"/>
  <c r="G3899" i="6"/>
  <c r="G3971" i="6"/>
  <c r="G3827" i="6"/>
  <c r="G3731" i="6"/>
  <c r="G3635" i="6"/>
  <c r="G3539" i="6"/>
  <c r="G3443" i="6"/>
  <c r="G3131" i="6"/>
  <c r="G3083" i="6"/>
  <c r="G3011" i="6"/>
  <c r="G2771" i="6"/>
  <c r="G2651" i="6"/>
  <c r="G2579" i="6"/>
  <c r="G3947" i="6"/>
  <c r="G3803" i="6"/>
  <c r="G3707" i="6"/>
  <c r="G3611" i="6"/>
  <c r="G3515" i="6"/>
  <c r="G3227" i="6"/>
  <c r="G3203" i="6"/>
  <c r="G3155" i="6"/>
  <c r="G2891" i="6"/>
  <c r="G2867" i="6"/>
  <c r="G2843" i="6"/>
  <c r="G3875" i="6"/>
  <c r="G3779" i="6"/>
  <c r="G3683" i="6"/>
  <c r="G3587" i="6"/>
  <c r="G3491" i="6"/>
  <c r="G3467" i="6"/>
  <c r="G3179" i="6"/>
  <c r="G3107" i="6"/>
  <c r="G3059" i="6"/>
  <c r="G2987" i="6"/>
  <c r="G2963" i="6"/>
  <c r="G4187" i="6"/>
  <c r="G4043" i="6"/>
  <c r="G3851" i="6"/>
  <c r="G3755" i="6"/>
  <c r="G3659" i="6"/>
  <c r="G3563" i="6"/>
  <c r="G3419" i="6"/>
  <c r="G3395" i="6"/>
  <c r="G3371" i="6"/>
  <c r="G3347" i="6"/>
  <c r="G3323" i="6"/>
  <c r="G3299" i="6"/>
  <c r="G3275" i="6"/>
  <c r="G3035" i="6"/>
  <c r="G2795" i="6"/>
  <c r="G2699" i="6"/>
  <c r="G2675" i="6"/>
  <c r="G2555" i="6"/>
  <c r="G2435" i="6"/>
  <c r="G2363" i="6"/>
  <c r="G2315" i="6"/>
  <c r="G2291" i="6"/>
  <c r="G2267" i="6"/>
  <c r="G2243" i="6"/>
  <c r="G2219" i="6"/>
  <c r="G2195" i="6"/>
  <c r="G2147" i="6"/>
  <c r="G2075" i="6"/>
  <c r="G1979" i="6"/>
  <c r="G1883" i="6"/>
  <c r="G1763" i="6"/>
  <c r="G1667" i="6"/>
  <c r="G1595" i="6"/>
  <c r="G1427" i="6"/>
  <c r="G2819" i="6"/>
  <c r="G2747" i="6"/>
  <c r="G2723" i="6"/>
  <c r="G2627" i="6"/>
  <c r="G2459" i="6"/>
  <c r="G2411" i="6"/>
  <c r="G2051" i="6"/>
  <c r="G1955" i="6"/>
  <c r="G1835" i="6"/>
  <c r="G1739" i="6"/>
  <c r="G1547" i="6"/>
  <c r="G1523" i="6"/>
  <c r="G1451" i="6"/>
  <c r="G2939" i="6"/>
  <c r="G2531" i="6"/>
  <c r="G2483" i="6"/>
  <c r="G2171" i="6"/>
  <c r="G2123" i="6"/>
  <c r="G2027" i="6"/>
  <c r="G1931" i="6"/>
  <c r="G1811" i="6"/>
  <c r="G1715" i="6"/>
  <c r="G1571" i="6"/>
  <c r="G3251" i="6"/>
  <c r="G2915" i="6"/>
  <c r="G2603" i="6"/>
  <c r="G2507" i="6"/>
  <c r="G2387" i="6"/>
  <c r="G2339" i="6"/>
  <c r="G2099" i="6"/>
  <c r="G2003" i="6"/>
  <c r="G1907" i="6"/>
  <c r="G1859" i="6"/>
  <c r="G1787" i="6"/>
  <c r="G1691" i="6"/>
  <c r="G1643" i="6"/>
  <c r="G1619" i="6"/>
  <c r="G1499" i="6"/>
  <c r="G1475" i="6"/>
  <c r="G1403" i="6"/>
  <c r="G1379" i="6"/>
  <c r="G1331" i="6"/>
  <c r="G1259" i="6"/>
  <c r="G1163" i="6"/>
  <c r="G1067" i="6"/>
  <c r="G899" i="6"/>
  <c r="G851" i="6"/>
  <c r="G803" i="6"/>
  <c r="G515" i="6"/>
  <c r="G491" i="6"/>
  <c r="G467" i="6"/>
  <c r="G275" i="6"/>
  <c r="G179" i="6"/>
  <c r="G299" i="6"/>
  <c r="G227" i="6"/>
  <c r="G155" i="6"/>
  <c r="G107" i="6"/>
  <c r="G83" i="6"/>
  <c r="G323" i="6"/>
  <c r="G1355" i="6"/>
  <c r="G1139" i="6"/>
  <c r="G1043" i="6"/>
  <c r="G1019" i="6"/>
  <c r="G995" i="6"/>
  <c r="G779" i="6"/>
  <c r="G731" i="6"/>
  <c r="G707" i="6"/>
  <c r="G683" i="6"/>
  <c r="G635" i="6"/>
  <c r="G611" i="6"/>
  <c r="G587" i="6"/>
  <c r="G539" i="6"/>
  <c r="G443" i="6"/>
  <c r="G131" i="6"/>
  <c r="G1307" i="6"/>
  <c r="G1283" i="6"/>
  <c r="G1235" i="6"/>
  <c r="G1211" i="6"/>
  <c r="G1115" i="6"/>
  <c r="G971" i="6"/>
  <c r="G923" i="6"/>
  <c r="G827" i="6"/>
  <c r="G755" i="6"/>
  <c r="G659" i="6"/>
  <c r="G563" i="6"/>
  <c r="G419" i="6"/>
  <c r="G251" i="6"/>
  <c r="G203" i="6"/>
  <c r="G1187" i="6"/>
  <c r="G1091" i="6"/>
  <c r="G947" i="6"/>
  <c r="G875" i="6"/>
  <c r="G395" i="6"/>
  <c r="G371" i="6"/>
  <c r="G347" i="6"/>
  <c r="E559" i="6" a="1"/>
  <c r="E559" i="6" s="1"/>
  <c r="F559" i="6" s="1"/>
  <c r="F846" i="6"/>
  <c r="F5838" i="6"/>
  <c r="F2454" i="6"/>
  <c r="F5934" i="6"/>
  <c r="F990" i="6"/>
  <c r="F2958" i="6"/>
  <c r="H589" i="6" a="1"/>
  <c r="H589" i="6" s="1"/>
  <c r="I589" i="6" s="1"/>
  <c r="J589" i="6" s="1"/>
  <c r="I1309" i="6"/>
  <c r="J1309" i="6" s="1"/>
  <c r="H613" i="6" a="1"/>
  <c r="H613" i="6" s="1"/>
  <c r="I613" i="6" s="1"/>
  <c r="J613" i="6" s="1"/>
  <c r="H1213" i="6" a="1"/>
  <c r="H1213" i="6" s="1"/>
  <c r="I1213" i="6" s="1"/>
  <c r="J1213" i="6" s="1"/>
  <c r="H661" i="6" a="1"/>
  <c r="H661" i="6" s="1"/>
  <c r="I661" i="6" s="1"/>
  <c r="J661" i="6" s="1"/>
  <c r="I1093" i="6"/>
  <c r="J1093" i="6" s="1"/>
  <c r="H301" i="6" a="1"/>
  <c r="H301" i="6" s="1"/>
  <c r="I301" i="6" s="1"/>
  <c r="J301" i="6" s="1"/>
  <c r="H565" i="6" a="1"/>
  <c r="H565" i="6" s="1"/>
  <c r="I565" i="6" s="1"/>
  <c r="J565" i="6" s="1"/>
  <c r="H997" i="6" a="1"/>
  <c r="H997" i="6" s="1"/>
  <c r="I997" i="6" s="1"/>
  <c r="J997" i="6" s="1"/>
  <c r="H1261" i="6" a="1"/>
  <c r="H1261" i="6" s="1"/>
  <c r="I1261" i="6" s="1"/>
  <c r="J1261" i="6" s="1"/>
  <c r="H1477" i="6" a="1"/>
  <c r="H1477" i="6" s="1"/>
  <c r="I1477" i="6" s="1"/>
  <c r="J1477" i="6" s="1"/>
  <c r="H2149" i="6" a="1"/>
  <c r="H2149" i="6" s="1"/>
  <c r="I2149" i="6" s="1"/>
  <c r="J2149" i="6" s="1"/>
  <c r="H2269" i="6" a="1"/>
  <c r="H2269" i="6" s="1"/>
  <c r="I2269" i="6" s="1"/>
  <c r="J2269" i="6" s="1"/>
  <c r="H2533" i="6" a="1"/>
  <c r="H2533" i="6" s="1"/>
  <c r="I2533" i="6" s="1"/>
  <c r="J2533" i="6" s="1"/>
  <c r="I1909" i="6"/>
  <c r="J1909" i="6" s="1"/>
  <c r="I2485" i="6"/>
  <c r="J2485" i="6" s="1"/>
  <c r="I1933" i="6"/>
  <c r="J1933" i="6" s="1"/>
  <c r="I2461" i="6"/>
  <c r="J2461" i="6" s="1"/>
  <c r="I1957" i="6"/>
  <c r="J1957" i="6" s="1"/>
  <c r="I2437" i="6"/>
  <c r="J2437" i="6" s="1"/>
  <c r="I2989" i="6"/>
  <c r="J2989" i="6" s="1"/>
  <c r="H2869" i="6" a="1"/>
  <c r="H2869" i="6" s="1"/>
  <c r="I2869" i="6" s="1"/>
  <c r="J2869" i="6" s="1"/>
  <c r="I3661" i="6"/>
  <c r="J3661" i="6" s="1"/>
  <c r="H2581" i="6" a="1"/>
  <c r="H2581" i="6" s="1"/>
  <c r="I2581" i="6" s="1"/>
  <c r="J2581" i="6" s="1"/>
  <c r="I3061" i="6"/>
  <c r="J3061" i="6" s="1"/>
  <c r="I3373" i="6"/>
  <c r="J3373" i="6" s="1"/>
  <c r="I3469" i="6"/>
  <c r="J3469" i="6" s="1"/>
  <c r="I3781" i="6"/>
  <c r="J3781" i="6" s="1"/>
  <c r="I2893" i="6"/>
  <c r="J2893" i="6" s="1"/>
  <c r="I3853" i="6"/>
  <c r="J3853" i="6" s="1"/>
  <c r="H4069" i="6" a="1"/>
  <c r="H4069" i="6" s="1"/>
  <c r="I4069" i="6" s="1"/>
  <c r="J4069" i="6" s="1"/>
  <c r="H4477" i="6" a="1"/>
  <c r="H4477" i="6" s="1"/>
  <c r="I4477" i="6" s="1"/>
  <c r="J4477" i="6" s="1"/>
  <c r="H4717" i="6" a="1"/>
  <c r="H4717" i="6" s="1"/>
  <c r="I4717" i="6" s="1"/>
  <c r="J4717" i="6" s="1"/>
  <c r="I5029" i="6"/>
  <c r="J5029" i="6" s="1"/>
  <c r="I3997" i="6"/>
  <c r="J3997" i="6" s="1"/>
  <c r="H4405" i="6" a="1"/>
  <c r="H4405" i="6" s="1"/>
  <c r="I4405" i="6" s="1"/>
  <c r="J4405" i="6" s="1"/>
  <c r="H5221" i="6" a="1"/>
  <c r="H5221" i="6" s="1"/>
  <c r="I5221" i="6" s="1"/>
  <c r="J5221" i="6" s="1"/>
  <c r="H4357" i="6" a="1"/>
  <c r="H4357" i="6" s="1"/>
  <c r="I4357" i="6" s="1"/>
  <c r="J4357" i="6" s="1"/>
  <c r="H4693" i="6" a="1"/>
  <c r="H4693" i="6" s="1"/>
  <c r="I4693" i="6" s="1"/>
  <c r="J4693" i="6" s="1"/>
  <c r="H5125" i="6" a="1"/>
  <c r="H5125" i="6" s="1"/>
  <c r="I5125" i="6" s="1"/>
  <c r="J5125" i="6" s="1"/>
  <c r="H4453" i="6" a="1"/>
  <c r="H4453" i="6" s="1"/>
  <c r="I4453" i="6" s="1"/>
  <c r="J4453" i="6" s="1"/>
  <c r="I5005" i="6"/>
  <c r="J5005" i="6" s="1"/>
  <c r="H5749" i="6" a="1"/>
  <c r="H5749" i="6" s="1"/>
  <c r="I5749" i="6" s="1"/>
  <c r="J5749" i="6" s="1"/>
  <c r="H5605" i="6" a="1"/>
  <c r="H5605" i="6" s="1"/>
  <c r="I5605" i="6" s="1"/>
  <c r="J5605" i="6" s="1"/>
  <c r="H5917" i="6" a="1"/>
  <c r="H5917" i="6" s="1"/>
  <c r="I5917" i="6" s="1"/>
  <c r="J5917" i="6" s="1"/>
  <c r="H5629" i="6" a="1"/>
  <c r="H5629" i="6" s="1"/>
  <c r="I5629" i="6" s="1"/>
  <c r="J5629" i="6" s="1"/>
  <c r="H5725" i="6" a="1"/>
  <c r="H5725" i="6" s="1"/>
  <c r="I5725" i="6" s="1"/>
  <c r="J5725" i="6" s="1"/>
  <c r="H6349" i="6" a="1"/>
  <c r="H6349" i="6" s="1"/>
  <c r="I6349" i="6" s="1"/>
  <c r="J6349" i="6" s="1"/>
  <c r="H6397" i="6" a="1"/>
  <c r="H6397" i="6" s="1"/>
  <c r="I6397" i="6" s="1"/>
  <c r="J6397" i="6" s="1"/>
  <c r="H6589" i="6" a="1"/>
  <c r="H6589" i="6" s="1"/>
  <c r="I6589" i="6" s="1"/>
  <c r="J6589" i="6" s="1"/>
  <c r="H6637" i="6" a="1"/>
  <c r="H6637" i="6" s="1"/>
  <c r="I6637" i="6" s="1"/>
  <c r="J6637" i="6" s="1"/>
  <c r="H6493" i="6" a="1"/>
  <c r="H6493" i="6" s="1"/>
  <c r="I6493" i="6" s="1"/>
  <c r="J6493" i="6" s="1"/>
  <c r="H6757" i="6" a="1"/>
  <c r="H6757" i="6" s="1"/>
  <c r="I6757" i="6" s="1"/>
  <c r="J6757" i="6" s="1"/>
  <c r="H6925" i="6" a="1"/>
  <c r="H6925" i="6" s="1"/>
  <c r="I6925" i="6" s="1"/>
  <c r="J6925" i="6" s="1"/>
  <c r="I7525" i="6"/>
  <c r="J7525" i="6" s="1"/>
  <c r="H7789" i="6" a="1"/>
  <c r="H7789" i="6" s="1"/>
  <c r="I7789" i="6" s="1"/>
  <c r="J7789" i="6" s="1"/>
  <c r="H7885" i="6" a="1"/>
  <c r="H7885" i="6" s="1"/>
  <c r="I7885" i="6" s="1"/>
  <c r="J7885" i="6" s="1"/>
  <c r="H7597" i="6" a="1"/>
  <c r="H7597" i="6" s="1"/>
  <c r="I7597" i="6" s="1"/>
  <c r="J7597" i="6" s="1"/>
  <c r="E77" i="6" a="1"/>
  <c r="E77" i="6" s="1"/>
  <c r="F78" i="6" s="1"/>
  <c r="F5910" i="6"/>
  <c r="I228" i="6"/>
  <c r="J228" i="6" s="1"/>
  <c r="F7014" i="6"/>
  <c r="F7926" i="6"/>
  <c r="H491" i="6" a="1"/>
  <c r="H491" i="6" s="1"/>
  <c r="H1331" i="6" a="1"/>
  <c r="H1331" i="6" s="1"/>
  <c r="I1331" i="6" s="1"/>
  <c r="J1331" i="6" s="1"/>
  <c r="H611" i="6" a="1"/>
  <c r="H611" i="6" s="1"/>
  <c r="H851" i="6" a="1"/>
  <c r="H851" i="6" s="1"/>
  <c r="I851" i="6" s="1"/>
  <c r="J851" i="6" s="1"/>
  <c r="H83" i="6" a="1"/>
  <c r="H83" i="6" s="1"/>
  <c r="H707" i="6" a="1"/>
  <c r="H707" i="6" s="1"/>
  <c r="I707" i="6" s="1"/>
  <c r="J707" i="6" s="1"/>
  <c r="H1307" i="6" a="1"/>
  <c r="H1307" i="6" s="1"/>
  <c r="I1307" i="6" s="1"/>
  <c r="J1307" i="6" s="1"/>
  <c r="H2051" i="6" a="1"/>
  <c r="H2051" i="6" s="1"/>
  <c r="I2051" i="6" s="1"/>
  <c r="J2051" i="6" s="1"/>
  <c r="H2267" i="6" a="1"/>
  <c r="H2267" i="6" s="1"/>
  <c r="H2411" i="6" a="1"/>
  <c r="H2411" i="6" s="1"/>
  <c r="I2411" i="6" s="1"/>
  <c r="J2411" i="6" s="1"/>
  <c r="H2771" i="6" a="1"/>
  <c r="H2771" i="6" s="1"/>
  <c r="H1979" i="6" a="1"/>
  <c r="H1979" i="6" s="1"/>
  <c r="I1979" i="6" s="1"/>
  <c r="J1979" i="6" s="1"/>
  <c r="H2435" i="6" a="1"/>
  <c r="H2435" i="6" s="1"/>
  <c r="I2435" i="6" s="1"/>
  <c r="J2435" i="6" s="1"/>
  <c r="H1859" i="6" a="1"/>
  <c r="H1859" i="6" s="1"/>
  <c r="I1859" i="6" s="1"/>
  <c r="J1859" i="6" s="1"/>
  <c r="H2171" i="6" a="1"/>
  <c r="H2171" i="6" s="1"/>
  <c r="H1595" i="6" a="1"/>
  <c r="H1595" i="6" s="1"/>
  <c r="H2027" i="6" a="1"/>
  <c r="H2027" i="6" s="1"/>
  <c r="I2027" i="6" s="1"/>
  <c r="J2027" i="6" s="1"/>
  <c r="H2819" i="6" a="1"/>
  <c r="H2819" i="6" s="1"/>
  <c r="H3611" i="6" a="1"/>
  <c r="H3611" i="6" s="1"/>
  <c r="I3611" i="6" s="1"/>
  <c r="J3611" i="6" s="1"/>
  <c r="H2843" i="6" a="1"/>
  <c r="H2843" i="6" s="1"/>
  <c r="H3275" i="6" a="1"/>
  <c r="H3275" i="6" s="1"/>
  <c r="H3827" i="6" a="1"/>
  <c r="H3827" i="6" s="1"/>
  <c r="I3827" i="6" s="1"/>
  <c r="J3827" i="6" s="1"/>
  <c r="H2747" i="6" a="1"/>
  <c r="H2747" i="6" s="1"/>
  <c r="H3059" i="6" a="1"/>
  <c r="H3059" i="6" s="1"/>
  <c r="I3059" i="6" s="1"/>
  <c r="J3059" i="6" s="1"/>
  <c r="H3467" i="6" a="1"/>
  <c r="H3467" i="6" s="1"/>
  <c r="I3467" i="6" s="1"/>
  <c r="J3467" i="6" s="1"/>
  <c r="H3995" i="6" a="1"/>
  <c r="H3995" i="6" s="1"/>
  <c r="I3995" i="6" s="1"/>
  <c r="J3995" i="6" s="1"/>
  <c r="H2723" i="6" a="1"/>
  <c r="H2723" i="6" s="1"/>
  <c r="H3443" i="6" a="1"/>
  <c r="H3443" i="6" s="1"/>
  <c r="I3443" i="6" s="1"/>
  <c r="J3443" i="6" s="1"/>
  <c r="H3779" i="6" a="1"/>
  <c r="H3779" i="6" s="1"/>
  <c r="I3779" i="6" s="1"/>
  <c r="J3779" i="6" s="1"/>
  <c r="H4043" i="6" a="1"/>
  <c r="H4043" i="6" s="1"/>
  <c r="I4043" i="6" s="1"/>
  <c r="J4043" i="6" s="1"/>
  <c r="H4619" i="6" a="1"/>
  <c r="H4619" i="6" s="1"/>
  <c r="H4811" i="6" a="1"/>
  <c r="H4811" i="6" s="1"/>
  <c r="H3875" i="6" a="1"/>
  <c r="H3875" i="6" s="1"/>
  <c r="I3875" i="6" s="1"/>
  <c r="J3875" i="6" s="1"/>
  <c r="H4307" i="6" a="1"/>
  <c r="H4307" i="6" s="1"/>
  <c r="I4307" i="6" s="1"/>
  <c r="J4307" i="6" s="1"/>
  <c r="H4547" i="6" a="1"/>
  <c r="H4547" i="6" s="1"/>
  <c r="H4931" i="6" a="1"/>
  <c r="H4931" i="6" s="1"/>
  <c r="I4931" i="6" s="1"/>
  <c r="J4931" i="6" s="1"/>
  <c r="H4139" i="6" a="1"/>
  <c r="H4139" i="6" s="1"/>
  <c r="I4139" i="6" s="1"/>
  <c r="J4139" i="6" s="1"/>
  <c r="H4643" i="6" a="1"/>
  <c r="H4643" i="6" s="1"/>
  <c r="H5051" i="6" a="1"/>
  <c r="H5051" i="6" s="1"/>
  <c r="I5051" i="6" s="1"/>
  <c r="J5051" i="6" s="1"/>
  <c r="H4355" i="6" a="1"/>
  <c r="H4355" i="6" s="1"/>
  <c r="I4355" i="6" s="1"/>
  <c r="J4355" i="6" s="1"/>
  <c r="H4523" i="6" a="1"/>
  <c r="H4523" i="6" s="1"/>
  <c r="H5075" i="6" a="1"/>
  <c r="H5075" i="6" s="1"/>
  <c r="I5075" i="6" s="1"/>
  <c r="J5075" i="6" s="1"/>
  <c r="H5867" i="6" a="1"/>
  <c r="H5867" i="6" s="1"/>
  <c r="H6203" i="6" a="1"/>
  <c r="H6203" i="6" s="1"/>
  <c r="H6299" i="6" a="1"/>
  <c r="H6299" i="6" s="1"/>
  <c r="H6515" i="6" a="1"/>
  <c r="H6515" i="6" s="1"/>
  <c r="H8291" i="6" a="1"/>
  <c r="H8291" i="6" s="1"/>
  <c r="E392" i="6" a="1"/>
  <c r="E392" i="6" s="1"/>
  <c r="F392" i="6" s="1"/>
  <c r="E1136" i="6" a="1"/>
  <c r="E1136" i="6" s="1"/>
  <c r="F1136" i="6" s="1"/>
  <c r="E3920" i="6" a="1"/>
  <c r="E3920" i="6" s="1"/>
  <c r="F3920" i="6" s="1"/>
  <c r="E4208" i="6" a="1"/>
  <c r="E4208" i="6" s="1"/>
  <c r="F4208" i="6" s="1"/>
  <c r="E4664" i="6" a="1"/>
  <c r="E4664" i="6" s="1"/>
  <c r="F4664" i="6" s="1"/>
  <c r="E5744" i="6" a="1"/>
  <c r="E5744" i="6" s="1"/>
  <c r="F5744" i="6" s="1"/>
  <c r="E6008" i="6" a="1"/>
  <c r="E6008" i="6" s="1"/>
  <c r="F6008" i="6" s="1"/>
  <c r="E6152" i="6" a="1"/>
  <c r="E6152" i="6" s="1"/>
  <c r="F6152" i="6" s="1"/>
  <c r="E6944" i="6" a="1"/>
  <c r="E6944" i="6" s="1"/>
  <c r="E8000" i="6" a="1"/>
  <c r="E8000" i="6" s="1"/>
  <c r="F8000" i="6" s="1"/>
  <c r="G8413" i="6"/>
  <c r="G8293" i="6"/>
  <c r="G8221" i="6"/>
  <c r="G8125" i="6"/>
  <c r="G8029" i="6"/>
  <c r="G8389" i="6"/>
  <c r="G8365" i="6"/>
  <c r="G8269" i="6"/>
  <c r="G8245" i="6"/>
  <c r="G8149" i="6"/>
  <c r="G8053" i="6"/>
  <c r="G8341" i="6"/>
  <c r="G8197" i="6"/>
  <c r="G8101" i="6"/>
  <c r="G8005" i="6"/>
  <c r="G8077" i="6"/>
  <c r="G7693" i="6"/>
  <c r="G7621" i="6"/>
  <c r="G8173" i="6"/>
  <c r="G7909" i="6"/>
  <c r="G7861" i="6"/>
  <c r="G7813" i="6"/>
  <c r="G7789" i="6"/>
  <c r="G7765" i="6"/>
  <c r="G7597" i="6"/>
  <c r="G7549" i="6"/>
  <c r="G7525" i="6"/>
  <c r="G7501" i="6"/>
  <c r="G7453" i="6"/>
  <c r="G7981" i="6"/>
  <c r="G7933" i="6"/>
  <c r="G7837" i="6"/>
  <c r="G7741" i="6"/>
  <c r="G7645" i="6"/>
  <c r="G7477" i="6"/>
  <c r="G7429" i="6"/>
  <c r="G8317" i="6"/>
  <c r="G7573" i="6"/>
  <c r="G7357" i="6"/>
  <c r="G7309" i="6"/>
  <c r="G7261" i="6"/>
  <c r="G7213" i="6"/>
  <c r="G7165" i="6"/>
  <c r="G7117" i="6"/>
  <c r="G7069" i="6"/>
  <c r="G7021" i="6"/>
  <c r="G6973" i="6"/>
  <c r="G6901" i="6"/>
  <c r="G7957" i="6"/>
  <c r="G7405" i="6"/>
  <c r="G6877" i="6"/>
  <c r="G7885" i="6"/>
  <c r="G7717" i="6"/>
  <c r="G6925" i="6"/>
  <c r="G6829" i="6"/>
  <c r="G7285" i="6"/>
  <c r="G7093" i="6"/>
  <c r="G6949" i="6"/>
  <c r="G6709" i="6"/>
  <c r="G6613" i="6"/>
  <c r="G6541" i="6"/>
  <c r="G6421" i="6"/>
  <c r="G7669" i="6"/>
  <c r="G7237" i="6"/>
  <c r="G7045" i="6"/>
  <c r="G6853" i="6"/>
  <c r="G6781" i="6"/>
  <c r="G6685" i="6"/>
  <c r="G6589" i="6"/>
  <c r="G6565" i="6"/>
  <c r="G6517" i="6"/>
  <c r="G7381" i="6"/>
  <c r="G7333" i="6"/>
  <c r="G7141" i="6"/>
  <c r="G6733" i="6"/>
  <c r="G6637" i="6"/>
  <c r="G6445" i="6"/>
  <c r="G7189" i="6"/>
  <c r="G6493" i="6"/>
  <c r="G6997" i="6"/>
  <c r="G6805" i="6"/>
  <c r="G6757" i="6"/>
  <c r="G6397" i="6"/>
  <c r="G6349" i="6"/>
  <c r="G6661" i="6"/>
  <c r="G6469" i="6"/>
  <c r="G6253" i="6"/>
  <c r="G6109" i="6"/>
  <c r="G6301" i="6"/>
  <c r="G6157" i="6"/>
  <c r="G6037" i="6"/>
  <c r="G6325" i="6"/>
  <c r="G6277" i="6"/>
  <c r="G6229" i="6"/>
  <c r="G6205" i="6"/>
  <c r="G6181" i="6"/>
  <c r="G6133" i="6"/>
  <c r="G6061" i="6"/>
  <c r="G6373" i="6"/>
  <c r="G6085" i="6"/>
  <c r="G5989" i="6"/>
  <c r="G5965" i="6"/>
  <c r="G5893" i="6"/>
  <c r="G5773" i="6"/>
  <c r="G5677" i="6"/>
  <c r="G5653" i="6"/>
  <c r="G5605" i="6"/>
  <c r="G5557" i="6"/>
  <c r="G5509" i="6"/>
  <c r="G5461" i="6"/>
  <c r="G5341" i="6"/>
  <c r="G5293" i="6"/>
  <c r="G5869" i="6"/>
  <c r="G5821" i="6"/>
  <c r="G5749" i="6"/>
  <c r="G5413" i="6"/>
  <c r="G5845" i="6"/>
  <c r="G5725" i="6"/>
  <c r="G5629" i="6"/>
  <c r="G5581" i="6"/>
  <c r="G5533" i="6"/>
  <c r="G5485" i="6"/>
  <c r="G5365" i="6"/>
  <c r="G5317" i="6"/>
  <c r="G6013" i="6"/>
  <c r="G5941" i="6"/>
  <c r="G5917" i="6"/>
  <c r="G5797" i="6"/>
  <c r="G5701" i="6"/>
  <c r="G5437" i="6"/>
  <c r="G5389" i="6"/>
  <c r="G5221" i="6"/>
  <c r="G5101" i="6"/>
  <c r="G5005" i="6"/>
  <c r="G4741" i="6"/>
  <c r="G4693" i="6"/>
  <c r="G4645" i="6"/>
  <c r="G4597" i="6"/>
  <c r="G4405" i="6"/>
  <c r="G4357" i="6"/>
  <c r="G4261" i="6"/>
  <c r="G5245" i="6"/>
  <c r="G5149" i="6"/>
  <c r="G5077" i="6"/>
  <c r="G4981" i="6"/>
  <c r="G4885" i="6"/>
  <c r="G4837" i="6"/>
  <c r="G4549" i="6"/>
  <c r="G4501" i="6"/>
  <c r="G4333" i="6"/>
  <c r="G4237" i="6"/>
  <c r="G4141" i="6"/>
  <c r="G5173" i="6"/>
  <c r="G5053" i="6"/>
  <c r="G4957" i="6"/>
  <c r="G4765" i="6"/>
  <c r="G4717" i="6"/>
  <c r="G4669" i="6"/>
  <c r="G4621" i="6"/>
  <c r="G4573" i="6"/>
  <c r="G4477" i="6"/>
  <c r="G4429" i="6"/>
  <c r="G4309" i="6"/>
  <c r="G4213" i="6"/>
  <c r="G4117" i="6"/>
  <c r="G4069" i="6"/>
  <c r="G3997" i="6"/>
  <c r="G3901" i="6"/>
  <c r="G5269" i="6"/>
  <c r="G5197" i="6"/>
  <c r="G5125" i="6"/>
  <c r="G5029" i="6"/>
  <c r="G4933" i="6"/>
  <c r="G4909" i="6"/>
  <c r="G4861" i="6"/>
  <c r="G4813" i="6"/>
  <c r="G4789" i="6"/>
  <c r="G4525" i="6"/>
  <c r="G4453" i="6"/>
  <c r="G4381" i="6"/>
  <c r="G4285" i="6"/>
  <c r="G4189" i="6"/>
  <c r="G3973" i="6"/>
  <c r="G3877" i="6"/>
  <c r="G3949" i="6"/>
  <c r="G3805" i="6"/>
  <c r="G3709" i="6"/>
  <c r="G3613" i="6"/>
  <c r="G3517" i="6"/>
  <c r="G3205" i="6"/>
  <c r="G3181" i="6"/>
  <c r="G3133" i="6"/>
  <c r="G3085" i="6"/>
  <c r="G2941" i="6"/>
  <c r="G2821" i="6"/>
  <c r="G2797" i="6"/>
  <c r="G2773" i="6"/>
  <c r="G2653" i="6"/>
  <c r="G2605" i="6"/>
  <c r="G3925" i="6"/>
  <c r="G3781" i="6"/>
  <c r="G3685" i="6"/>
  <c r="G3589" i="6"/>
  <c r="G3493" i="6"/>
  <c r="G3469" i="6"/>
  <c r="G3445" i="6"/>
  <c r="G3277" i="6"/>
  <c r="G3061" i="6"/>
  <c r="G2749" i="6"/>
  <c r="G4165" i="6"/>
  <c r="G4093" i="6"/>
  <c r="G4045" i="6"/>
  <c r="G3853" i="6"/>
  <c r="G3757" i="6"/>
  <c r="G3661" i="6"/>
  <c r="G3565" i="6"/>
  <c r="G3109" i="6"/>
  <c r="G3037" i="6"/>
  <c r="G2965" i="6"/>
  <c r="G2893" i="6"/>
  <c r="G4021" i="6"/>
  <c r="G3829" i="6"/>
  <c r="G3733" i="6"/>
  <c r="G3637" i="6"/>
  <c r="G3541" i="6"/>
  <c r="G3421" i="6"/>
  <c r="G3397" i="6"/>
  <c r="G3373" i="6"/>
  <c r="G3349" i="6"/>
  <c r="G3325" i="6"/>
  <c r="G3253" i="6"/>
  <c r="G3013" i="6"/>
  <c r="G2869" i="6"/>
  <c r="G2677" i="6"/>
  <c r="G2533" i="6"/>
  <c r="G2437" i="6"/>
  <c r="G2389" i="6"/>
  <c r="G2341" i="6"/>
  <c r="G2317" i="6"/>
  <c r="G2293" i="6"/>
  <c r="G2269" i="6"/>
  <c r="G2245" i="6"/>
  <c r="G2221" i="6"/>
  <c r="G2197" i="6"/>
  <c r="G2173" i="6"/>
  <c r="G2053" i="6"/>
  <c r="G1957" i="6"/>
  <c r="G1789" i="6"/>
  <c r="G1693" i="6"/>
  <c r="G1621" i="6"/>
  <c r="G1525" i="6"/>
  <c r="G1501" i="6"/>
  <c r="G3301" i="6"/>
  <c r="G2917" i="6"/>
  <c r="G2845" i="6"/>
  <c r="G2725" i="6"/>
  <c r="G2581" i="6"/>
  <c r="G2509" i="6"/>
  <c r="G2413" i="6"/>
  <c r="G2149" i="6"/>
  <c r="G2029" i="6"/>
  <c r="G1933" i="6"/>
  <c r="G1837" i="6"/>
  <c r="G1765" i="6"/>
  <c r="G1477" i="6"/>
  <c r="G1453" i="6"/>
  <c r="G1429" i="6"/>
  <c r="G3229" i="6"/>
  <c r="G3157" i="6"/>
  <c r="G2629" i="6"/>
  <c r="G2557" i="6"/>
  <c r="G2485" i="6"/>
  <c r="G2461" i="6"/>
  <c r="G2365" i="6"/>
  <c r="G2101" i="6"/>
  <c r="G2005" i="6"/>
  <c r="G1909" i="6"/>
  <c r="G1861" i="6"/>
  <c r="G1741" i="6"/>
  <c r="G1597" i="6"/>
  <c r="G1573" i="6"/>
  <c r="G1549" i="6"/>
  <c r="G2989" i="6"/>
  <c r="G2701" i="6"/>
  <c r="G2125" i="6"/>
  <c r="G2077" i="6"/>
  <c r="G1981" i="6"/>
  <c r="G1885" i="6"/>
  <c r="G1813" i="6"/>
  <c r="G1717" i="6"/>
  <c r="G1669" i="6"/>
  <c r="G1645" i="6"/>
  <c r="G1405" i="6"/>
  <c r="G1357" i="6"/>
  <c r="G1285" i="6"/>
  <c r="G1213" i="6"/>
  <c r="G1069" i="6"/>
  <c r="G877" i="6"/>
  <c r="G853" i="6"/>
  <c r="G829" i="6"/>
  <c r="G757" i="6"/>
  <c r="G661" i="6"/>
  <c r="G493" i="6"/>
  <c r="G397" i="6"/>
  <c r="G277" i="6"/>
  <c r="G253" i="6"/>
  <c r="G229" i="6"/>
  <c r="G181" i="6"/>
  <c r="G157" i="6"/>
  <c r="G85" i="6"/>
  <c r="G1333" i="6"/>
  <c r="G1189" i="6"/>
  <c r="G925" i="6"/>
  <c r="G901" i="6"/>
  <c r="G733" i="6"/>
  <c r="G541" i="6"/>
  <c r="G445" i="6"/>
  <c r="G301" i="6"/>
  <c r="G133" i="6"/>
  <c r="G109" i="6"/>
  <c r="G1261" i="6"/>
  <c r="G1237" i="6"/>
  <c r="G1165" i="6"/>
  <c r="G1045" i="6"/>
  <c r="G1021" i="6"/>
  <c r="G997" i="6"/>
  <c r="G805" i="6"/>
  <c r="G709" i="6"/>
  <c r="G589" i="6"/>
  <c r="G565" i="6"/>
  <c r="G469" i="6"/>
  <c r="G421" i="6"/>
  <c r="G373" i="6"/>
  <c r="G325" i="6"/>
  <c r="G613" i="6"/>
  <c r="G205" i="6"/>
  <c r="G1381" i="6"/>
  <c r="G1309" i="6"/>
  <c r="G1141" i="6"/>
  <c r="G1117" i="6"/>
  <c r="G1093" i="6"/>
  <c r="G973" i="6"/>
  <c r="G949" i="6"/>
  <c r="G781" i="6"/>
  <c r="G685" i="6"/>
  <c r="G637" i="6"/>
  <c r="G517" i="6"/>
  <c r="G349" i="6"/>
  <c r="C12" i="6"/>
  <c r="C8412" i="6"/>
  <c r="C8292" i="6"/>
  <c r="C8244" i="6"/>
  <c r="C8148" i="6"/>
  <c r="C8052" i="6"/>
  <c r="C8388" i="6"/>
  <c r="C8316" i="6"/>
  <c r="C8268" i="6"/>
  <c r="C8172" i="6"/>
  <c r="C8076" i="6"/>
  <c r="C8364" i="6"/>
  <c r="C8220" i="6"/>
  <c r="C8124" i="6"/>
  <c r="C8028" i="6"/>
  <c r="C8100" i="6"/>
  <c r="C7980" i="6"/>
  <c r="C7740" i="6"/>
  <c r="C7692" i="6"/>
  <c r="C7596" i="6"/>
  <c r="C7572" i="6"/>
  <c r="C8196" i="6"/>
  <c r="C7908" i="6"/>
  <c r="C7860" i="6"/>
  <c r="C7812" i="6"/>
  <c r="C7788" i="6"/>
  <c r="C7764" i="6"/>
  <c r="C7476" i="6"/>
  <c r="C8004" i="6"/>
  <c r="C7932" i="6"/>
  <c r="C7884" i="6"/>
  <c r="C7836" i="6"/>
  <c r="C7620" i="6"/>
  <c r="C7548" i="6"/>
  <c r="C7524" i="6"/>
  <c r="C7500" i="6"/>
  <c r="C7452" i="6"/>
  <c r="C7716" i="6"/>
  <c r="C7644" i="6"/>
  <c r="C7380" i="6"/>
  <c r="C7332" i="6"/>
  <c r="C7284" i="6"/>
  <c r="C7236" i="6"/>
  <c r="C7188" i="6"/>
  <c r="C7140" i="6"/>
  <c r="C7092" i="6"/>
  <c r="C7044" i="6"/>
  <c r="C6996" i="6"/>
  <c r="C6924" i="6"/>
  <c r="C7404" i="6"/>
  <c r="C6900" i="6"/>
  <c r="C8340" i="6"/>
  <c r="C7668" i="6"/>
  <c r="C7428" i="6"/>
  <c r="C6948" i="6"/>
  <c r="C6852" i="6"/>
  <c r="C7356" i="6"/>
  <c r="C7164" i="6"/>
  <c r="C6972" i="6"/>
  <c r="C6876" i="6"/>
  <c r="C6732" i="6"/>
  <c r="C6636" i="6"/>
  <c r="C6540" i="6"/>
  <c r="C7308" i="6"/>
  <c r="C7116" i="6"/>
  <c r="C6708" i="6"/>
  <c r="C6612" i="6"/>
  <c r="C7260" i="6"/>
  <c r="C7956" i="6"/>
  <c r="C7212" i="6"/>
  <c r="C7020" i="6"/>
  <c r="C6828" i="6"/>
  <c r="C6756" i="6"/>
  <c r="C6660" i="6"/>
  <c r="C6420" i="6"/>
  <c r="C6468" i="6"/>
  <c r="C6780" i="6"/>
  <c r="C6492" i="6"/>
  <c r="C6444" i="6"/>
  <c r="C7068" i="6"/>
  <c r="C6804" i="6"/>
  <c r="C6684" i="6"/>
  <c r="C6564" i="6"/>
  <c r="C6396" i="6"/>
  <c r="C6588" i="6"/>
  <c r="C6516" i="6"/>
  <c r="C6324" i="6"/>
  <c r="C6180" i="6"/>
  <c r="C6108" i="6"/>
  <c r="C6084" i="6"/>
  <c r="C6036" i="6"/>
  <c r="C6372" i="6"/>
  <c r="C6132" i="6"/>
  <c r="C6060" i="6"/>
  <c r="C6348" i="6"/>
  <c r="C6252" i="6"/>
  <c r="C6228" i="6"/>
  <c r="C6204" i="6"/>
  <c r="C6300" i="6"/>
  <c r="C6276" i="6"/>
  <c r="C6156" i="6"/>
  <c r="C6012" i="6"/>
  <c r="C5988" i="6"/>
  <c r="C5940" i="6"/>
  <c r="C5868" i="6"/>
  <c r="C5796" i="6"/>
  <c r="C5700" i="6"/>
  <c r="C5652" i="6"/>
  <c r="C5580" i="6"/>
  <c r="C5532" i="6"/>
  <c r="C5484" i="6"/>
  <c r="C5364" i="6"/>
  <c r="C5316" i="6"/>
  <c r="C5268" i="6"/>
  <c r="C5844" i="6"/>
  <c r="C5772" i="6"/>
  <c r="C5676" i="6"/>
  <c r="C5628" i="6"/>
  <c r="C5436" i="6"/>
  <c r="C5388" i="6"/>
  <c r="C5916" i="6"/>
  <c r="C5748" i="6"/>
  <c r="C5604" i="6"/>
  <c r="C5556" i="6"/>
  <c r="C5508" i="6"/>
  <c r="C5460" i="6"/>
  <c r="C5340" i="6"/>
  <c r="C5292" i="6"/>
  <c r="C5964" i="6"/>
  <c r="C5892" i="6"/>
  <c r="C5820" i="6"/>
  <c r="C5724" i="6"/>
  <c r="C5412" i="6"/>
  <c r="C5220" i="6"/>
  <c r="C5076" i="6"/>
  <c r="C4980" i="6"/>
  <c r="C4812" i="6"/>
  <c r="C4548" i="6"/>
  <c r="C4500" i="6"/>
  <c r="C4404" i="6"/>
  <c r="C4380" i="6"/>
  <c r="C4332" i="6"/>
  <c r="C4236" i="6"/>
  <c r="C5148" i="6"/>
  <c r="C5052" i="6"/>
  <c r="C4956" i="6"/>
  <c r="C4908" i="6"/>
  <c r="C4860" i="6"/>
  <c r="C4764" i="6"/>
  <c r="C4716" i="6"/>
  <c r="C4668" i="6"/>
  <c r="C4620" i="6"/>
  <c r="C4572" i="6"/>
  <c r="C4476" i="6"/>
  <c r="C4308" i="6"/>
  <c r="C4212" i="6"/>
  <c r="C4116" i="6"/>
  <c r="C5244" i="6"/>
  <c r="C5172" i="6"/>
  <c r="C5028" i="6"/>
  <c r="C4932" i="6"/>
  <c r="C4524" i="6"/>
  <c r="C4428" i="6"/>
  <c r="C4284" i="6"/>
  <c r="C4188" i="6"/>
  <c r="C3972" i="6"/>
  <c r="C3876" i="6"/>
  <c r="C5196" i="6"/>
  <c r="C5124" i="6"/>
  <c r="C5100" i="6"/>
  <c r="C5004" i="6"/>
  <c r="C4884" i="6"/>
  <c r="C4836" i="6"/>
  <c r="C4788" i="6"/>
  <c r="C4740" i="6"/>
  <c r="C4692" i="6"/>
  <c r="C4644" i="6"/>
  <c r="C4596" i="6"/>
  <c r="C4452" i="6"/>
  <c r="C4356" i="6"/>
  <c r="C4260" i="6"/>
  <c r="C4164" i="6"/>
  <c r="C4044" i="6"/>
  <c r="C3948" i="6"/>
  <c r="C3852" i="6"/>
  <c r="C4092" i="6"/>
  <c r="C3924" i="6"/>
  <c r="C3780" i="6"/>
  <c r="C3684" i="6"/>
  <c r="C3588" i="6"/>
  <c r="C3492" i="6"/>
  <c r="C3468" i="6"/>
  <c r="C3276" i="6"/>
  <c r="C3252" i="6"/>
  <c r="C3060" i="6"/>
  <c r="C2988" i="6"/>
  <c r="C2964" i="6"/>
  <c r="C2700" i="6"/>
  <c r="C2676" i="6"/>
  <c r="C4140" i="6"/>
  <c r="C3900" i="6"/>
  <c r="C3756" i="6"/>
  <c r="C3660" i="6"/>
  <c r="C3564" i="6"/>
  <c r="C3420" i="6"/>
  <c r="C3396" i="6"/>
  <c r="C3372" i="6"/>
  <c r="C3348" i="6"/>
  <c r="C3324" i="6"/>
  <c r="C3300" i="6"/>
  <c r="C3132" i="6"/>
  <c r="C3084" i="6"/>
  <c r="C3036" i="6"/>
  <c r="C2940" i="6"/>
  <c r="C2916" i="6"/>
  <c r="C2796" i="6"/>
  <c r="C2772" i="6"/>
  <c r="C2652" i="6"/>
  <c r="C2580" i="6"/>
  <c r="C4020" i="6"/>
  <c r="C3828" i="6"/>
  <c r="C3732" i="6"/>
  <c r="C3636" i="6"/>
  <c r="C3540" i="6"/>
  <c r="C3444" i="6"/>
  <c r="C3228" i="6"/>
  <c r="C3204" i="6"/>
  <c r="C3156" i="6"/>
  <c r="C3012" i="6"/>
  <c r="C2868" i="6"/>
  <c r="C2844" i="6"/>
  <c r="C4068" i="6"/>
  <c r="C3996" i="6"/>
  <c r="C3804" i="6"/>
  <c r="C3708" i="6"/>
  <c r="C3612" i="6"/>
  <c r="C3516" i="6"/>
  <c r="C2820" i="6"/>
  <c r="C2748" i="6"/>
  <c r="C2724" i="6"/>
  <c r="C2628" i="6"/>
  <c r="C2508" i="6"/>
  <c r="C2484" i="6"/>
  <c r="C2124" i="6"/>
  <c r="C2028" i="6"/>
  <c r="C1932" i="6"/>
  <c r="C1788" i="6"/>
  <c r="C1692" i="6"/>
  <c r="C1572" i="6"/>
  <c r="C1404" i="6"/>
  <c r="C3108" i="6"/>
  <c r="C2556" i="6"/>
  <c r="C2388" i="6"/>
  <c r="C2364" i="6"/>
  <c r="C2340" i="6"/>
  <c r="C2316" i="6"/>
  <c r="C2292" i="6"/>
  <c r="C2268" i="6"/>
  <c r="C2244" i="6"/>
  <c r="C2220" i="6"/>
  <c r="C2196" i="6"/>
  <c r="C2148" i="6"/>
  <c r="C2100" i="6"/>
  <c r="C2004" i="6"/>
  <c r="C1908" i="6"/>
  <c r="C1860" i="6"/>
  <c r="C1764" i="6"/>
  <c r="C1668" i="6"/>
  <c r="C1644" i="6"/>
  <c r="C1620" i="6"/>
  <c r="C1596" i="6"/>
  <c r="C1500" i="6"/>
  <c r="C1476" i="6"/>
  <c r="C1428" i="6"/>
  <c r="C3180" i="6"/>
  <c r="C2604" i="6"/>
  <c r="C2436" i="6"/>
  <c r="C2076" i="6"/>
  <c r="C1980" i="6"/>
  <c r="C1884" i="6"/>
  <c r="C1836" i="6"/>
  <c r="C1740" i="6"/>
  <c r="C1548" i="6"/>
  <c r="C1524" i="6"/>
  <c r="C1452" i="6"/>
  <c r="C2892" i="6"/>
  <c r="C2532" i="6"/>
  <c r="C2460" i="6"/>
  <c r="C2412" i="6"/>
  <c r="C2172" i="6"/>
  <c r="C2052" i="6"/>
  <c r="C1956" i="6"/>
  <c r="C1812" i="6"/>
  <c r="C1716" i="6"/>
  <c r="C1308" i="6"/>
  <c r="C1236" i="6"/>
  <c r="C1212" i="6"/>
  <c r="C1116" i="6"/>
  <c r="C972" i="6"/>
  <c r="C924" i="6"/>
  <c r="C660" i="6"/>
  <c r="C420" i="6"/>
  <c r="C396" i="6"/>
  <c r="C252" i="6"/>
  <c r="C324" i="6"/>
  <c r="C204" i="6"/>
  <c r="C132" i="6"/>
  <c r="C1188" i="6"/>
  <c r="C1092" i="6"/>
  <c r="C948" i="6"/>
  <c r="C876" i="6"/>
  <c r="C804" i="6"/>
  <c r="C516" i="6"/>
  <c r="C492" i="6"/>
  <c r="C468" i="6"/>
  <c r="C372" i="6"/>
  <c r="C348" i="6"/>
  <c r="C300" i="6"/>
  <c r="C108" i="6"/>
  <c r="C1380" i="6"/>
  <c r="C1332" i="6"/>
  <c r="C1260" i="6"/>
  <c r="C1164" i="6"/>
  <c r="C1068" i="6"/>
  <c r="C900" i="6"/>
  <c r="C852" i="6"/>
  <c r="C780" i="6"/>
  <c r="C636" i="6"/>
  <c r="C612" i="6"/>
  <c r="C588" i="6"/>
  <c r="C540" i="6"/>
  <c r="C276" i="6"/>
  <c r="C228" i="6"/>
  <c r="C180" i="6"/>
  <c r="C156" i="6"/>
  <c r="C84" i="6"/>
  <c r="C1356" i="6"/>
  <c r="C1284" i="6"/>
  <c r="C1140" i="6"/>
  <c r="C1044" i="6"/>
  <c r="C1020" i="6"/>
  <c r="C996" i="6"/>
  <c r="C828" i="6"/>
  <c r="C756" i="6"/>
  <c r="C732" i="6"/>
  <c r="C708" i="6"/>
  <c r="C684" i="6"/>
  <c r="C564" i="6"/>
  <c r="C444" i="6"/>
  <c r="B8415" i="6"/>
  <c r="B8367" i="6"/>
  <c r="H8367" i="6" s="1" a="1"/>
  <c r="H8367" i="6" s="1"/>
  <c r="B8295" i="6"/>
  <c r="B8247" i="6"/>
  <c r="H8247" i="6" s="1" a="1"/>
  <c r="H8247" i="6" s="1"/>
  <c r="B8151" i="6"/>
  <c r="H8151" i="6" s="1" a="1"/>
  <c r="H8151" i="6" s="1"/>
  <c r="B8055" i="6"/>
  <c r="H8055" i="6" s="1" a="1"/>
  <c r="H8055" i="6" s="1"/>
  <c r="B7983" i="6"/>
  <c r="H7983" i="6" s="1" a="1"/>
  <c r="H7983" i="6" s="1"/>
  <c r="B8391" i="6"/>
  <c r="B8319" i="6"/>
  <c r="H8319" i="6" s="1" a="1"/>
  <c r="H8319" i="6" s="1"/>
  <c r="B8271" i="6"/>
  <c r="B8175" i="6"/>
  <c r="H8175" i="6" s="1" a="1"/>
  <c r="H8175" i="6" s="1"/>
  <c r="B8079" i="6"/>
  <c r="H8079" i="6" s="1" a="1"/>
  <c r="H8079" i="6" s="1"/>
  <c r="B8223" i="6"/>
  <c r="H8223" i="6" s="1" a="1"/>
  <c r="H8223" i="6" s="1"/>
  <c r="B8127" i="6"/>
  <c r="H8127" i="6" s="1" a="1"/>
  <c r="H8127" i="6" s="1"/>
  <c r="B8031" i="6"/>
  <c r="H8031" i="6" s="1" a="1"/>
  <c r="H8031" i="6" s="1"/>
  <c r="B8007" i="6"/>
  <c r="H8007" i="6" s="1" a="1"/>
  <c r="H8007" i="6" s="1"/>
  <c r="B7959" i="6"/>
  <c r="H7959" i="6" s="1" a="1"/>
  <c r="H7959" i="6" s="1"/>
  <c r="B7887" i="6"/>
  <c r="H7887" i="6" s="1" a="1"/>
  <c r="H7887" i="6" s="1"/>
  <c r="B7719" i="6"/>
  <c r="H7719" i="6" s="1" a="1"/>
  <c r="H7719" i="6" s="1"/>
  <c r="B7671" i="6"/>
  <c r="H7671" i="6" s="1" a="1"/>
  <c r="H7671" i="6" s="1"/>
  <c r="B7623" i="6"/>
  <c r="B7575" i="6"/>
  <c r="H7575" i="6" s="1" a="1"/>
  <c r="H7575" i="6" s="1"/>
  <c r="B7551" i="6"/>
  <c r="H7551" i="6" s="1" a="1"/>
  <c r="H7551" i="6" s="1"/>
  <c r="B7503" i="6"/>
  <c r="H7503" i="6" s="1" a="1"/>
  <c r="H7503" i="6" s="1"/>
  <c r="B7455" i="6"/>
  <c r="H7455" i="6" s="1" a="1"/>
  <c r="H7455" i="6" s="1"/>
  <c r="B8103" i="6"/>
  <c r="H8103" i="6" s="1" a="1"/>
  <c r="H8103" i="6" s="1"/>
  <c r="B7935" i="6"/>
  <c r="H7935" i="6" s="1" a="1"/>
  <c r="H7935" i="6" s="1"/>
  <c r="B7839" i="6"/>
  <c r="H7839" i="6" s="1" a="1"/>
  <c r="H7839" i="6" s="1"/>
  <c r="B7743" i="6"/>
  <c r="H7743" i="6" s="1" a="1"/>
  <c r="H7743" i="6" s="1"/>
  <c r="B7599" i="6"/>
  <c r="B8343" i="6"/>
  <c r="H8343" i="6" s="1" a="1"/>
  <c r="H8343" i="6" s="1"/>
  <c r="B7911" i="6"/>
  <c r="H7911" i="6" s="1" a="1"/>
  <c r="H7911" i="6" s="1"/>
  <c r="B7863" i="6"/>
  <c r="H7863" i="6" s="1" a="1"/>
  <c r="H7863" i="6" s="1"/>
  <c r="B7815" i="6"/>
  <c r="H7815" i="6" s="1" a="1"/>
  <c r="H7815" i="6" s="1"/>
  <c r="B7791" i="6"/>
  <c r="H7791" i="6" s="1" a="1"/>
  <c r="H7791" i="6" s="1"/>
  <c r="B7767" i="6"/>
  <c r="H7767" i="6" s="1" a="1"/>
  <c r="H7767" i="6" s="1"/>
  <c r="B7647" i="6"/>
  <c r="B7527" i="6"/>
  <c r="H7527" i="6" s="1" a="1"/>
  <c r="H7527" i="6" s="1"/>
  <c r="B6879" i="6"/>
  <c r="H6879" i="6" s="1" a="1"/>
  <c r="H6879" i="6" s="1"/>
  <c r="B7695" i="6"/>
  <c r="H7695" i="6" s="1" a="1"/>
  <c r="H7695" i="6" s="1"/>
  <c r="B7407" i="6"/>
  <c r="H7407" i="6" s="1" a="1"/>
  <c r="H7407" i="6" s="1"/>
  <c r="B7383" i="6"/>
  <c r="H7383" i="6" s="1" a="1"/>
  <c r="H7383" i="6" s="1"/>
  <c r="B7335" i="6"/>
  <c r="H7335" i="6" s="1" a="1"/>
  <c r="H7335" i="6" s="1"/>
  <c r="B7287" i="6"/>
  <c r="H7287" i="6" s="1" a="1"/>
  <c r="H7287" i="6" s="1"/>
  <c r="B7239" i="6"/>
  <c r="H7239" i="6" s="1" a="1"/>
  <c r="H7239" i="6" s="1"/>
  <c r="B7191" i="6"/>
  <c r="H7191" i="6" s="1" a="1"/>
  <c r="H7191" i="6" s="1"/>
  <c r="B7143" i="6"/>
  <c r="H7143" i="6" s="1" a="1"/>
  <c r="H7143" i="6" s="1"/>
  <c r="B7095" i="6"/>
  <c r="H7095" i="6" s="1" a="1"/>
  <c r="H7095" i="6" s="1"/>
  <c r="B7047" i="6"/>
  <c r="H7047" i="6" s="1" a="1"/>
  <c r="H7047" i="6" s="1"/>
  <c r="B6999" i="6"/>
  <c r="H6999" i="6" s="1" a="1"/>
  <c r="H6999" i="6" s="1"/>
  <c r="B6951" i="6"/>
  <c r="H6951" i="6" s="1" a="1"/>
  <c r="H6951" i="6" s="1"/>
  <c r="B6855" i="6"/>
  <c r="H6855" i="6" s="1" a="1"/>
  <c r="H6855" i="6" s="1"/>
  <c r="B8199" i="6"/>
  <c r="H8199" i="6" s="1" a="1"/>
  <c r="H8199" i="6" s="1"/>
  <c r="B7431" i="6"/>
  <c r="H7431" i="6" s="1" a="1"/>
  <c r="H7431" i="6" s="1"/>
  <c r="B7359" i="6"/>
  <c r="H7359" i="6" s="1" a="1"/>
  <c r="H7359" i="6" s="1"/>
  <c r="B7311" i="6"/>
  <c r="H7311" i="6" s="1" a="1"/>
  <c r="H7311" i="6" s="1"/>
  <c r="B7263" i="6"/>
  <c r="H7263" i="6" s="1" a="1"/>
  <c r="H7263" i="6" s="1"/>
  <c r="B7215" i="6"/>
  <c r="H7215" i="6" s="1" a="1"/>
  <c r="H7215" i="6" s="1"/>
  <c r="B7167" i="6"/>
  <c r="H7167" i="6" s="1" a="1"/>
  <c r="H7167" i="6" s="1"/>
  <c r="B7119" i="6"/>
  <c r="H7119" i="6" s="1" a="1"/>
  <c r="H7119" i="6" s="1"/>
  <c r="B7071" i="6"/>
  <c r="H7071" i="6" s="1" a="1"/>
  <c r="H7071" i="6" s="1"/>
  <c r="B7023" i="6"/>
  <c r="H7023" i="6" s="1" a="1"/>
  <c r="H7023" i="6" s="1"/>
  <c r="B6975" i="6"/>
  <c r="H6975" i="6" s="1" a="1"/>
  <c r="H6975" i="6" s="1"/>
  <c r="B6903" i="6"/>
  <c r="H6903" i="6" s="1" a="1"/>
  <c r="H6903" i="6" s="1"/>
  <c r="B6807" i="6"/>
  <c r="H6807" i="6" s="1" a="1"/>
  <c r="H6807" i="6" s="1"/>
  <c r="B6831" i="6"/>
  <c r="H6831" i="6" s="1" a="1"/>
  <c r="H6831" i="6" s="1"/>
  <c r="B6783" i="6"/>
  <c r="H6783" i="6" s="1" a="1"/>
  <c r="H6783" i="6" s="1"/>
  <c r="B6687" i="6"/>
  <c r="H6687" i="6" s="1" a="1"/>
  <c r="H6687" i="6" s="1"/>
  <c r="B6591" i="6"/>
  <c r="H6591" i="6" s="1" a="1"/>
  <c r="H6591" i="6" s="1"/>
  <c r="B6567" i="6"/>
  <c r="B6519" i="6"/>
  <c r="B6495" i="6"/>
  <c r="H6495" i="6" s="1" a="1"/>
  <c r="H6495" i="6" s="1"/>
  <c r="B6471" i="6"/>
  <c r="H6471" i="6" s="1" a="1"/>
  <c r="H6471" i="6" s="1"/>
  <c r="B6447" i="6"/>
  <c r="B6927" i="6"/>
  <c r="H6927" i="6" s="1" a="1"/>
  <c r="H6927" i="6" s="1"/>
  <c r="B6759" i="6"/>
  <c r="H6759" i="6" s="1" a="1"/>
  <c r="H6759" i="6" s="1"/>
  <c r="B6663" i="6"/>
  <c r="H6663" i="6" s="1" a="1"/>
  <c r="H6663" i="6" s="1"/>
  <c r="B6423" i="6"/>
  <c r="B7479" i="6"/>
  <c r="H7479" i="6" s="1" a="1"/>
  <c r="H7479" i="6" s="1"/>
  <c r="B6711" i="6"/>
  <c r="H6711" i="6" s="1" a="1"/>
  <c r="H6711" i="6" s="1"/>
  <c r="B6615" i="6"/>
  <c r="H6615" i="6" s="1" a="1"/>
  <c r="H6615" i="6" s="1"/>
  <c r="B6543" i="6"/>
  <c r="B6399" i="6"/>
  <c r="H6399" i="6" s="1" a="1"/>
  <c r="H6399" i="6" s="1"/>
  <c r="B6639" i="6"/>
  <c r="H6639" i="6" s="1" a="1"/>
  <c r="H6639" i="6" s="1"/>
  <c r="B6735" i="6"/>
  <c r="H6735" i="6" s="1" a="1"/>
  <c r="H6735" i="6" s="1"/>
  <c r="B6351" i="6"/>
  <c r="H6351" i="6" s="1" a="1"/>
  <c r="H6351" i="6" s="1"/>
  <c r="B6135" i="6"/>
  <c r="H6135" i="6" s="1" a="1"/>
  <c r="H6135" i="6" s="1"/>
  <c r="B6039" i="6"/>
  <c r="H6039" i="6" s="1" a="1"/>
  <c r="H6039" i="6" s="1"/>
  <c r="B6375" i="6"/>
  <c r="H6375" i="6" s="1" a="1"/>
  <c r="H6375" i="6" s="1"/>
  <c r="B6303" i="6"/>
  <c r="B6279" i="6"/>
  <c r="B6231" i="6"/>
  <c r="B6183" i="6"/>
  <c r="H6183" i="6" s="1" a="1"/>
  <c r="H6183" i="6" s="1"/>
  <c r="B6063" i="6"/>
  <c r="H6063" i="6" s="1" a="1"/>
  <c r="H6063" i="6" s="1"/>
  <c r="B6207" i="6"/>
  <c r="B6111" i="6"/>
  <c r="H6111" i="6" s="1" a="1"/>
  <c r="H6111" i="6" s="1"/>
  <c r="B6327" i="6"/>
  <c r="B6255" i="6"/>
  <c r="H6255" i="6" s="1" a="1"/>
  <c r="H6255" i="6" s="1"/>
  <c r="B6159" i="6"/>
  <c r="H6159" i="6" s="1" a="1"/>
  <c r="H6159" i="6" s="1"/>
  <c r="B6087" i="6"/>
  <c r="B6015" i="6"/>
  <c r="H6015" i="6" s="1" a="1"/>
  <c r="H6015" i="6" s="1"/>
  <c r="B5895" i="6"/>
  <c r="B5751" i="6"/>
  <c r="H5751" i="6" s="1" a="1"/>
  <c r="H5751" i="6" s="1"/>
  <c r="B5439" i="6"/>
  <c r="H5439" i="6" s="1" a="1"/>
  <c r="H5439" i="6" s="1"/>
  <c r="B5415" i="6"/>
  <c r="H5415" i="6" s="1" a="1"/>
  <c r="H5415" i="6" s="1"/>
  <c r="B5991" i="6"/>
  <c r="B5871" i="6"/>
  <c r="B5823" i="6"/>
  <c r="B5727" i="6"/>
  <c r="H5727" i="6" s="1" a="1"/>
  <c r="H5727" i="6" s="1"/>
  <c r="B5655" i="6"/>
  <c r="B5583" i="6"/>
  <c r="H5583" i="6" s="1" a="1"/>
  <c r="H5583" i="6" s="1"/>
  <c r="B5535" i="6"/>
  <c r="H5535" i="6" s="1" a="1"/>
  <c r="H5535" i="6" s="1"/>
  <c r="B5487" i="6"/>
  <c r="H5487" i="6" s="1" a="1"/>
  <c r="H5487" i="6" s="1"/>
  <c r="B5367" i="6"/>
  <c r="H5367" i="6" s="1" a="1"/>
  <c r="H5367" i="6" s="1"/>
  <c r="B5319" i="6"/>
  <c r="H5319" i="6" s="1" a="1"/>
  <c r="H5319" i="6" s="1"/>
  <c r="B5271" i="6"/>
  <c r="H5271" i="6" s="1" a="1"/>
  <c r="H5271" i="6" s="1"/>
  <c r="B5847" i="6"/>
  <c r="B5703" i="6"/>
  <c r="H5703" i="6" s="1" a="1"/>
  <c r="H5703" i="6" s="1"/>
  <c r="B5631" i="6"/>
  <c r="B5391" i="6"/>
  <c r="H5391" i="6" s="1" a="1"/>
  <c r="H5391" i="6" s="1"/>
  <c r="B5967" i="6"/>
  <c r="B5943" i="6"/>
  <c r="B5919" i="6"/>
  <c r="B5799" i="6"/>
  <c r="B5775" i="6"/>
  <c r="H5775" i="6" s="1" a="1"/>
  <c r="H5775" i="6" s="1"/>
  <c r="B5679" i="6"/>
  <c r="H5679" i="6" s="1" a="1"/>
  <c r="H5679" i="6" s="1"/>
  <c r="B5607" i="6"/>
  <c r="H5607" i="6" s="1" a="1"/>
  <c r="H5607" i="6" s="1"/>
  <c r="B5559" i="6"/>
  <c r="H5559" i="6" s="1" a="1"/>
  <c r="H5559" i="6" s="1"/>
  <c r="B5511" i="6"/>
  <c r="H5511" i="6" s="1" a="1"/>
  <c r="H5511" i="6" s="1"/>
  <c r="B5463" i="6"/>
  <c r="H5463" i="6" s="1" a="1"/>
  <c r="H5463" i="6" s="1"/>
  <c r="B5343" i="6"/>
  <c r="H5343" i="6" s="1" a="1"/>
  <c r="H5343" i="6" s="1"/>
  <c r="B5295" i="6"/>
  <c r="H5295" i="6" s="1" a="1"/>
  <c r="H5295" i="6" s="1"/>
  <c r="B5247" i="6"/>
  <c r="H5247" i="6" s="1" a="1"/>
  <c r="H5247" i="6" s="1"/>
  <c r="B5175" i="6"/>
  <c r="H5175" i="6" s="1" a="1"/>
  <c r="H5175" i="6" s="1"/>
  <c r="B5055" i="6"/>
  <c r="B4959" i="6"/>
  <c r="B4887" i="6"/>
  <c r="B4839" i="6"/>
  <c r="B4551" i="6"/>
  <c r="B4503" i="6"/>
  <c r="B4455" i="6"/>
  <c r="B4431" i="6"/>
  <c r="H4431" i="6" s="1" a="1"/>
  <c r="H4431" i="6" s="1"/>
  <c r="B4287" i="6"/>
  <c r="B5199" i="6"/>
  <c r="H5199" i="6" s="1" a="1"/>
  <c r="H5199" i="6" s="1"/>
  <c r="B5031" i="6"/>
  <c r="B4935" i="6"/>
  <c r="B4767" i="6"/>
  <c r="B4719" i="6"/>
  <c r="B4671" i="6"/>
  <c r="B4623" i="6"/>
  <c r="B4575" i="6"/>
  <c r="B4359" i="6"/>
  <c r="B4263" i="6"/>
  <c r="B4167" i="6"/>
  <c r="B4095" i="6"/>
  <c r="B5223" i="6"/>
  <c r="H5223" i="6" s="1" a="1"/>
  <c r="H5223" i="6" s="1"/>
  <c r="B5103" i="6"/>
  <c r="B5007" i="6"/>
  <c r="B4911" i="6"/>
  <c r="B4863" i="6"/>
  <c r="B4815" i="6"/>
  <c r="B4791" i="6"/>
  <c r="B4527" i="6"/>
  <c r="B4407" i="6"/>
  <c r="H4407" i="6" s="1" a="1"/>
  <c r="H4407" i="6" s="1"/>
  <c r="B4335" i="6"/>
  <c r="B4239" i="6"/>
  <c r="B4143" i="6"/>
  <c r="B4047" i="6"/>
  <c r="B3951" i="6"/>
  <c r="B3855" i="6"/>
  <c r="B5151" i="6"/>
  <c r="H5151" i="6" s="1" a="1"/>
  <c r="H5151" i="6" s="1"/>
  <c r="B5127" i="6"/>
  <c r="H5127" i="6" s="1" a="1"/>
  <c r="H5127" i="6" s="1"/>
  <c r="B5079" i="6"/>
  <c r="B4983" i="6"/>
  <c r="B4743" i="6"/>
  <c r="B4695" i="6"/>
  <c r="B4647" i="6"/>
  <c r="B4599" i="6"/>
  <c r="B4479" i="6"/>
  <c r="B4383" i="6"/>
  <c r="H4383" i="6" s="1" a="1"/>
  <c r="H4383" i="6" s="1"/>
  <c r="B4311" i="6"/>
  <c r="B4215" i="6"/>
  <c r="B4119" i="6"/>
  <c r="B4071" i="6"/>
  <c r="B4023" i="6"/>
  <c r="B3927" i="6"/>
  <c r="B3999" i="6"/>
  <c r="B3759" i="6"/>
  <c r="B3663" i="6"/>
  <c r="B3567" i="6"/>
  <c r="B3447" i="6"/>
  <c r="B3135" i="6"/>
  <c r="B3087" i="6"/>
  <c r="B3039" i="6"/>
  <c r="B2943" i="6"/>
  <c r="H2943" i="6" s="1" a="1"/>
  <c r="H2943" i="6" s="1"/>
  <c r="B2823" i="6"/>
  <c r="B2703" i="6"/>
  <c r="B3975" i="6"/>
  <c r="B3831" i="6"/>
  <c r="B3735" i="6"/>
  <c r="B3639" i="6"/>
  <c r="B3543" i="6"/>
  <c r="B3423" i="6"/>
  <c r="H3423" i="6" s="1" a="1"/>
  <c r="H3423" i="6" s="1"/>
  <c r="B3399" i="6"/>
  <c r="H3399" i="6" s="1" a="1"/>
  <c r="H3399" i="6" s="1"/>
  <c r="B3375" i="6"/>
  <c r="H3375" i="6" s="1" a="1"/>
  <c r="H3375" i="6" s="1"/>
  <c r="B3351" i="6"/>
  <c r="H3351" i="6" s="1" a="1"/>
  <c r="H3351" i="6" s="1"/>
  <c r="B3327" i="6"/>
  <c r="H3327" i="6" s="1" a="1"/>
  <c r="H3327" i="6" s="1"/>
  <c r="B3279" i="6"/>
  <c r="B3015" i="6"/>
  <c r="B2727" i="6"/>
  <c r="B3903" i="6"/>
  <c r="B3807" i="6"/>
  <c r="B3711" i="6"/>
  <c r="B3615" i="6"/>
  <c r="B3519" i="6"/>
  <c r="B3303" i="6"/>
  <c r="B3231" i="6"/>
  <c r="H3231" i="6" s="1" a="1"/>
  <c r="H3231" i="6" s="1"/>
  <c r="B3159" i="6"/>
  <c r="H3159" i="6" s="1" a="1"/>
  <c r="H3159" i="6" s="1"/>
  <c r="B3111" i="6"/>
  <c r="B2991" i="6"/>
  <c r="B2967" i="6"/>
  <c r="H2967" i="6" s="1" a="1"/>
  <c r="H2967" i="6" s="1"/>
  <c r="B2895" i="6"/>
  <c r="H2895" i="6" s="1" a="1"/>
  <c r="H2895" i="6" s="1"/>
  <c r="B4191" i="6"/>
  <c r="B3879" i="6"/>
  <c r="B3783" i="6"/>
  <c r="B3687" i="6"/>
  <c r="B3591" i="6"/>
  <c r="B3495" i="6"/>
  <c r="B3471" i="6"/>
  <c r="B2847" i="6"/>
  <c r="B2775" i="6"/>
  <c r="B2607" i="6"/>
  <c r="B2535" i="6"/>
  <c r="B2511" i="6"/>
  <c r="B2463" i="6"/>
  <c r="H2463" i="6" s="1" a="1"/>
  <c r="H2463" i="6" s="1"/>
  <c r="B2415" i="6"/>
  <c r="B2151" i="6"/>
  <c r="B2127" i="6"/>
  <c r="H2127" i="6" s="1" a="1"/>
  <c r="H2127" i="6" s="1"/>
  <c r="B2103" i="6"/>
  <c r="B2007" i="6"/>
  <c r="B1911" i="6"/>
  <c r="B1791" i="6"/>
  <c r="B1695" i="6"/>
  <c r="B1623" i="6"/>
  <c r="H1623" i="6" s="1" a="1"/>
  <c r="H1623" i="6" s="1"/>
  <c r="B1431" i="6"/>
  <c r="H1431" i="6" s="1" a="1"/>
  <c r="H1431" i="6" s="1"/>
  <c r="B1407" i="6"/>
  <c r="H1407" i="6" s="1" a="1"/>
  <c r="H1407" i="6" s="1"/>
  <c r="B3063" i="6"/>
  <c r="B2679" i="6"/>
  <c r="B2559" i="6"/>
  <c r="B2487" i="6"/>
  <c r="B2079" i="6"/>
  <c r="B1983" i="6"/>
  <c r="B1887" i="6"/>
  <c r="B1767" i="6"/>
  <c r="B1647" i="6"/>
  <c r="H1647" i="6" s="1" a="1"/>
  <c r="H1647" i="6" s="1"/>
  <c r="B1575" i="6"/>
  <c r="H1575" i="6" s="1" a="1"/>
  <c r="H1575" i="6" s="1"/>
  <c r="B1551" i="6"/>
  <c r="B1503" i="6"/>
  <c r="H1503" i="6" s="1" a="1"/>
  <c r="H1503" i="6" s="1"/>
  <c r="B3207" i="6"/>
  <c r="B2751" i="6"/>
  <c r="B2367" i="6"/>
  <c r="B2175" i="6"/>
  <c r="B2055" i="6"/>
  <c r="B1959" i="6"/>
  <c r="B1839" i="6"/>
  <c r="B1743" i="6"/>
  <c r="B1671" i="6"/>
  <c r="H1671" i="6" s="1" a="1"/>
  <c r="H1671" i="6" s="1"/>
  <c r="B1599" i="6"/>
  <c r="B3255" i="6"/>
  <c r="B3183" i="6"/>
  <c r="H3183" i="6" s="1" a="1"/>
  <c r="H3183" i="6" s="1"/>
  <c r="B2919" i="6"/>
  <c r="H2919" i="6" s="1" a="1"/>
  <c r="H2919" i="6" s="1"/>
  <c r="B2871" i="6"/>
  <c r="B2799" i="6"/>
  <c r="B2655" i="6"/>
  <c r="H2655" i="6" s="1" a="1"/>
  <c r="H2655" i="6" s="1"/>
  <c r="B2631" i="6"/>
  <c r="B2583" i="6"/>
  <c r="B2439" i="6"/>
  <c r="B2391" i="6"/>
  <c r="B2343" i="6"/>
  <c r="H2343" i="6" s="1" a="1"/>
  <c r="H2343" i="6" s="1"/>
  <c r="B2319" i="6"/>
  <c r="B2295" i="6"/>
  <c r="B2271" i="6"/>
  <c r="B2247" i="6"/>
  <c r="B2223" i="6"/>
  <c r="B2199" i="6"/>
  <c r="B2031" i="6"/>
  <c r="B1935" i="6"/>
  <c r="B1863" i="6"/>
  <c r="B1815" i="6"/>
  <c r="B1719" i="6"/>
  <c r="B1527" i="6"/>
  <c r="B1479" i="6"/>
  <c r="H1479" i="6" s="1" a="1"/>
  <c r="H1479" i="6" s="1"/>
  <c r="B1455" i="6"/>
  <c r="H1455" i="6" s="1" a="1"/>
  <c r="H1455" i="6" s="1"/>
  <c r="B1335" i="6"/>
  <c r="B1215" i="6"/>
  <c r="H1215" i="6" s="1" a="1"/>
  <c r="H1215" i="6" s="1"/>
  <c r="B1071" i="6"/>
  <c r="H1071" i="6" s="1" a="1"/>
  <c r="H1071" i="6" s="1"/>
  <c r="B879" i="6"/>
  <c r="H879" i="6" s="1" a="1"/>
  <c r="H879" i="6" s="1"/>
  <c r="B831" i="6"/>
  <c r="B759" i="6"/>
  <c r="B687" i="6"/>
  <c r="B543" i="6"/>
  <c r="H543" i="6" s="1" a="1"/>
  <c r="H543" i="6" s="1"/>
  <c r="B399" i="6"/>
  <c r="B279" i="6"/>
  <c r="H279" i="6" s="1" a="1"/>
  <c r="H279" i="6" s="1"/>
  <c r="B255" i="6"/>
  <c r="H255" i="6" s="1" a="1"/>
  <c r="H255" i="6" s="1"/>
  <c r="B87" i="6"/>
  <c r="B303" i="6"/>
  <c r="H303" i="6" s="1" a="1"/>
  <c r="H303" i="6" s="1"/>
  <c r="B159" i="6"/>
  <c r="B135" i="6"/>
  <c r="H135" i="6" s="1" a="1"/>
  <c r="H135" i="6" s="1"/>
  <c r="B1383" i="6"/>
  <c r="B1191" i="6"/>
  <c r="H1191" i="6" s="1" a="1"/>
  <c r="H1191" i="6" s="1"/>
  <c r="B927" i="6"/>
  <c r="H927" i="6" s="1" a="1"/>
  <c r="H927" i="6" s="1"/>
  <c r="B735" i="6"/>
  <c r="H735" i="6" s="1" a="1"/>
  <c r="H735" i="6" s="1"/>
  <c r="B639" i="6"/>
  <c r="B567" i="6"/>
  <c r="H567" i="6" s="1" a="1"/>
  <c r="H567" i="6" s="1"/>
  <c r="B471" i="6"/>
  <c r="B423" i="6"/>
  <c r="B351" i="6"/>
  <c r="H351" i="6" s="1" a="1"/>
  <c r="H351" i="6" s="1"/>
  <c r="B327" i="6"/>
  <c r="H327" i="6" s="1" a="1"/>
  <c r="H327" i="6" s="1"/>
  <c r="B111" i="6"/>
  <c r="H111" i="6" s="1" a="1"/>
  <c r="H111" i="6" s="1"/>
  <c r="B1359" i="6"/>
  <c r="B1311" i="6"/>
  <c r="B1263" i="6"/>
  <c r="H1263" i="6" s="1" a="1"/>
  <c r="H1263" i="6" s="1"/>
  <c r="B1239" i="6"/>
  <c r="H1239" i="6" s="1" a="1"/>
  <c r="H1239" i="6" s="1"/>
  <c r="B1167" i="6"/>
  <c r="H1167" i="6" s="1" a="1"/>
  <c r="H1167" i="6" s="1"/>
  <c r="B1095" i="6"/>
  <c r="H1095" i="6" s="1" a="1"/>
  <c r="H1095" i="6" s="1"/>
  <c r="B1047" i="6"/>
  <c r="H1047" i="6" s="1" a="1"/>
  <c r="H1047" i="6" s="1"/>
  <c r="B1023" i="6"/>
  <c r="H1023" i="6" s="1" a="1"/>
  <c r="H1023" i="6" s="1"/>
  <c r="B999" i="6"/>
  <c r="H999" i="6" s="1" a="1"/>
  <c r="H999" i="6" s="1"/>
  <c r="B903" i="6"/>
  <c r="H903" i="6" s="1" a="1"/>
  <c r="H903" i="6" s="1"/>
  <c r="B807" i="6"/>
  <c r="B711" i="6"/>
  <c r="H711" i="6" s="1" a="1"/>
  <c r="H711" i="6" s="1"/>
  <c r="B663" i="6"/>
  <c r="B519" i="6"/>
  <c r="H519" i="6" s="1" a="1"/>
  <c r="H519" i="6" s="1"/>
  <c r="B231" i="6"/>
  <c r="H231" i="6" s="1" a="1"/>
  <c r="H231" i="6" s="1"/>
  <c r="B207" i="6"/>
  <c r="B183" i="6"/>
  <c r="B1287" i="6"/>
  <c r="B1143" i="6"/>
  <c r="H1143" i="6" s="1" a="1"/>
  <c r="H1143" i="6" s="1"/>
  <c r="B1119" i="6"/>
  <c r="H1119" i="6" s="1" a="1"/>
  <c r="H1119" i="6" s="1"/>
  <c r="B975" i="6"/>
  <c r="H975" i="6" s="1" a="1"/>
  <c r="H975" i="6" s="1"/>
  <c r="B951" i="6"/>
  <c r="H951" i="6" s="1" a="1"/>
  <c r="H951" i="6" s="1"/>
  <c r="B855" i="6"/>
  <c r="B783" i="6"/>
  <c r="B615" i="6"/>
  <c r="B591" i="6"/>
  <c r="H591" i="6" s="1" a="1"/>
  <c r="H591" i="6" s="1"/>
  <c r="B495" i="6"/>
  <c r="B447" i="6"/>
  <c r="H447" i="6" s="1" a="1"/>
  <c r="H447" i="6" s="1"/>
  <c r="B375" i="6"/>
  <c r="G37" i="5"/>
  <c r="H38" i="5" s="1"/>
  <c r="G8220" i="6"/>
  <c r="G8148" i="6"/>
  <c r="G8052" i="6"/>
  <c r="G7860" i="6"/>
  <c r="G7812" i="6"/>
  <c r="G7716" i="6"/>
  <c r="G7668" i="6"/>
  <c r="G8268" i="6"/>
  <c r="G7740" i="6"/>
  <c r="G7356" i="6"/>
  <c r="G7308" i="6"/>
  <c r="G6972" i="6"/>
  <c r="G6876" i="6"/>
  <c r="G6900" i="6"/>
  <c r="G6804" i="6"/>
  <c r="G7092" i="6"/>
  <c r="G6756" i="6"/>
  <c r="G7236" i="6"/>
  <c r="G7380" i="6"/>
  <c r="G6396" i="6"/>
  <c r="G6828" i="6"/>
  <c r="G6300" i="6"/>
  <c r="G6252" i="6"/>
  <c r="G5988" i="6"/>
  <c r="G6276" i="6"/>
  <c r="G5820" i="6"/>
  <c r="G5748" i="6"/>
  <c r="G5532" i="6"/>
  <c r="G5484" i="6"/>
  <c r="G5316" i="6"/>
  <c r="G5940" i="6"/>
  <c r="G5508" i="6"/>
  <c r="G5460" i="6"/>
  <c r="G4908" i="6"/>
  <c r="G4860" i="6"/>
  <c r="G4476" i="6"/>
  <c r="G4308" i="6"/>
  <c r="G4452" i="6"/>
  <c r="G4428" i="6"/>
  <c r="G4884" i="6"/>
  <c r="G4836" i="6"/>
  <c r="G4164" i="6"/>
  <c r="G4092" i="6"/>
  <c r="G4548" i="6"/>
  <c r="G4500" i="6"/>
  <c r="G3924" i="6"/>
  <c r="G3900" i="6"/>
  <c r="G3036" i="6"/>
  <c r="G2820" i="6"/>
  <c r="G3636" i="6"/>
  <c r="G3540" i="6"/>
  <c r="G2748" i="6"/>
  <c r="G4116" i="6"/>
  <c r="G3132" i="6"/>
  <c r="G3084" i="6"/>
  <c r="G3492" i="6"/>
  <c r="G3468" i="6"/>
  <c r="G3060" i="6"/>
  <c r="G2652" i="6"/>
  <c r="G2244" i="6"/>
  <c r="G2220" i="6"/>
  <c r="G1812" i="6"/>
  <c r="G1716" i="6"/>
  <c r="G2940" i="6"/>
  <c r="G2868" i="6"/>
  <c r="G1980" i="6"/>
  <c r="G1884" i="6"/>
  <c r="G2556" i="6"/>
  <c r="G2436" i="6"/>
  <c r="G3156" i="6"/>
  <c r="G2724" i="6"/>
  <c r="G1932" i="6"/>
  <c r="G1836" i="6"/>
  <c r="G876" i="6"/>
  <c r="G828" i="6"/>
  <c r="G372" i="6"/>
  <c r="G276" i="6"/>
  <c r="G1260" i="6"/>
  <c r="G1164" i="6"/>
  <c r="G564" i="6"/>
  <c r="G444" i="6"/>
  <c r="G924" i="6"/>
  <c r="G852" i="6"/>
  <c r="G636" i="6"/>
  <c r="G612" i="6"/>
  <c r="G1092" i="6"/>
  <c r="G948" i="6"/>
  <c r="E1640" i="6" a="1"/>
  <c r="E1640" i="6" s="1"/>
  <c r="F1640" i="6" s="1"/>
  <c r="E272" i="6" a="1"/>
  <c r="E272" i="6" s="1"/>
  <c r="F272" i="6" s="1"/>
  <c r="E4016" i="6" a="1"/>
  <c r="E4016" i="6" s="1"/>
  <c r="F4016" i="6" s="1"/>
  <c r="E2624" i="6" a="1"/>
  <c r="E2624" i="6" s="1"/>
  <c r="F2624" i="6" s="1"/>
  <c r="E1615" i="6" a="1"/>
  <c r="E1615" i="6" s="1"/>
  <c r="F1615" i="6" s="1"/>
  <c r="F485" i="6"/>
  <c r="F1086" i="6"/>
  <c r="F3246" i="6"/>
  <c r="F3341" i="6"/>
  <c r="E5792" i="6" a="1"/>
  <c r="E5792" i="6" s="1"/>
  <c r="E4232" i="6" a="1"/>
  <c r="E4232" i="6" s="1"/>
  <c r="F4232" i="6" s="1"/>
  <c r="F8166" i="6"/>
  <c r="I445" i="6"/>
  <c r="J445" i="6" s="1"/>
  <c r="H757" i="6" a="1"/>
  <c r="H757" i="6" s="1"/>
  <c r="I757" i="6" s="1"/>
  <c r="J757" i="6" s="1"/>
  <c r="I1381" i="6"/>
  <c r="J1381" i="6" s="1"/>
  <c r="I277" i="6"/>
  <c r="J277" i="6" s="1"/>
  <c r="H637" i="6" a="1"/>
  <c r="H637" i="6" s="1"/>
  <c r="I637" i="6" s="1"/>
  <c r="J637" i="6" s="1"/>
  <c r="H1285" i="6" a="1"/>
  <c r="H1285" i="6" s="1"/>
  <c r="I1285" i="6" s="1"/>
  <c r="J1285" i="6" s="1"/>
  <c r="H805" i="6" a="1"/>
  <c r="H805" i="6" s="1"/>
  <c r="I805" i="6" s="1"/>
  <c r="J805" i="6" s="1"/>
  <c r="H1117" i="6" a="1"/>
  <c r="H1117" i="6" s="1"/>
  <c r="I1117" i="6" s="1"/>
  <c r="J1117" i="6" s="1"/>
  <c r="H109" i="6" a="1"/>
  <c r="H109" i="6" s="1"/>
  <c r="I109" i="6" s="1"/>
  <c r="J109" i="6" s="1"/>
  <c r="H85" i="6" a="1"/>
  <c r="H85" i="6" s="1"/>
  <c r="I85" i="6" s="1"/>
  <c r="J85" i="6" s="1"/>
  <c r="H685" i="6" a="1"/>
  <c r="H685" i="6" s="1"/>
  <c r="I685" i="6" s="1"/>
  <c r="J685" i="6" s="1"/>
  <c r="H1021" i="6" a="1"/>
  <c r="H1021" i="6" s="1"/>
  <c r="I1021" i="6" s="1"/>
  <c r="J1021" i="6" s="1"/>
  <c r="I1357" i="6"/>
  <c r="J1357" i="6" s="1"/>
  <c r="H1621" i="6" a="1"/>
  <c r="H1621" i="6" s="1"/>
  <c r="I1621" i="6" s="1"/>
  <c r="J1621" i="6" s="1"/>
  <c r="I1885" i="6"/>
  <c r="J1885" i="6" s="1"/>
  <c r="H2197" i="6" a="1"/>
  <c r="H2197" i="6" s="1"/>
  <c r="I2197" i="6" s="1"/>
  <c r="J2197" i="6" s="1"/>
  <c r="H2293" i="6" a="1"/>
  <c r="H2293" i="6" s="1"/>
  <c r="I2293" i="6" s="1"/>
  <c r="J2293" i="6" s="1"/>
  <c r="H2653" i="6" a="1"/>
  <c r="H2653" i="6" s="1"/>
  <c r="I2653" i="6" s="1"/>
  <c r="J2653" i="6" s="1"/>
  <c r="I2005" i="6"/>
  <c r="J2005" i="6" s="1"/>
  <c r="H2821" i="6" a="1"/>
  <c r="H2821" i="6" s="1"/>
  <c r="I2821" i="6" s="1"/>
  <c r="J2821" i="6" s="1"/>
  <c r="I2029" i="6"/>
  <c r="J2029" i="6" s="1"/>
  <c r="H2557" i="6" a="1"/>
  <c r="H2557" i="6" s="1"/>
  <c r="I2557" i="6" s="1"/>
  <c r="J2557" i="6" s="1"/>
  <c r="I1573" i="6"/>
  <c r="J1573" i="6" s="1"/>
  <c r="I2053" i="6"/>
  <c r="J2053" i="6" s="1"/>
  <c r="H2509" i="6" a="1"/>
  <c r="H2509" i="6" s="1"/>
  <c r="I2509" i="6" s="1"/>
  <c r="J2509" i="6" s="1"/>
  <c r="I3829" i="6"/>
  <c r="J3829" i="6" s="1"/>
  <c r="H2917" i="6" a="1"/>
  <c r="H2917" i="6" s="1"/>
  <c r="I2917" i="6" s="1"/>
  <c r="J2917" i="6" s="1"/>
  <c r="H2629" i="6" a="1"/>
  <c r="H2629" i="6" s="1"/>
  <c r="I2629" i="6" s="1"/>
  <c r="J2629" i="6" s="1"/>
  <c r="I3493" i="6"/>
  <c r="J3493" i="6" s="1"/>
  <c r="I4021" i="6"/>
  <c r="J4021" i="6" s="1"/>
  <c r="I2965" i="6"/>
  <c r="J2965" i="6" s="1"/>
  <c r="I3613" i="6"/>
  <c r="J3613" i="6" s="1"/>
  <c r="I4045" i="6"/>
  <c r="J4045" i="6" s="1"/>
  <c r="H4117" i="6" a="1"/>
  <c r="H4117" i="6" s="1"/>
  <c r="I4117" i="6" s="1"/>
  <c r="J4117" i="6" s="1"/>
  <c r="H4573" i="6" a="1"/>
  <c r="H4573" i="6" s="1"/>
  <c r="I4573" i="6" s="1"/>
  <c r="J4573" i="6" s="1"/>
  <c r="H4765" i="6" a="1"/>
  <c r="H4765" i="6" s="1"/>
  <c r="I4765" i="6" s="1"/>
  <c r="J4765" i="6" s="1"/>
  <c r="H5149" i="6" a="1"/>
  <c r="H5149" i="6" s="1"/>
  <c r="I5149" i="6" s="1"/>
  <c r="J5149" i="6" s="1"/>
  <c r="H4141" i="6" a="1"/>
  <c r="H4141" i="6" s="1"/>
  <c r="I4141" i="6" s="1"/>
  <c r="J4141" i="6" s="1"/>
  <c r="H4501" i="6" a="1"/>
  <c r="H4501" i="6" s="1"/>
  <c r="I4501" i="6" s="1"/>
  <c r="J4501" i="6" s="1"/>
  <c r="H4093" i="6" a="1"/>
  <c r="H4093" i="6" s="1"/>
  <c r="I4093" i="6" s="1"/>
  <c r="J4093" i="6" s="1"/>
  <c r="I4381" i="6"/>
  <c r="J4381" i="6" s="1"/>
  <c r="H4741" i="6" a="1"/>
  <c r="H4741" i="6" s="1"/>
  <c r="I4741" i="6" s="1"/>
  <c r="J4741" i="6" s="1"/>
  <c r="H5197" i="6" a="1"/>
  <c r="H5197" i="6" s="1"/>
  <c r="I5197" i="6" s="1"/>
  <c r="J5197" i="6" s="1"/>
  <c r="H4525" i="6" a="1"/>
  <c r="H4525" i="6" s="1"/>
  <c r="I4525" i="6" s="1"/>
  <c r="J4525" i="6" s="1"/>
  <c r="H5821" i="6" a="1"/>
  <c r="H5821" i="6" s="1"/>
  <c r="I5821" i="6" s="1"/>
  <c r="J5821" i="6" s="1"/>
  <c r="H5461" i="6" a="1"/>
  <c r="H5461" i="6" s="1"/>
  <c r="I5461" i="6" s="1"/>
  <c r="J5461" i="6" s="1"/>
  <c r="H5653" i="6" a="1"/>
  <c r="H5653" i="6" s="1"/>
  <c r="I5653" i="6" s="1"/>
  <c r="J5653" i="6" s="1"/>
  <c r="H5701" i="6" a="1"/>
  <c r="H5701" i="6" s="1"/>
  <c r="I5701" i="6" s="1"/>
  <c r="J5701" i="6" s="1"/>
  <c r="H5485" i="6" a="1"/>
  <c r="H5485" i="6" s="1"/>
  <c r="I5485" i="6" s="1"/>
  <c r="J5485" i="6" s="1"/>
  <c r="H5869" i="6" a="1"/>
  <c r="H5869" i="6" s="1"/>
  <c r="I5869" i="6" s="1"/>
  <c r="J5869" i="6" s="1"/>
  <c r="H6709" i="6" a="1"/>
  <c r="H6709" i="6" s="1"/>
  <c r="I6709" i="6" s="1"/>
  <c r="J6709" i="6" s="1"/>
  <c r="H6613" i="6" a="1"/>
  <c r="H6613" i="6" s="1"/>
  <c r="I6613" i="6" s="1"/>
  <c r="J6613" i="6" s="1"/>
  <c r="H6685" i="6" a="1"/>
  <c r="H6685" i="6" s="1"/>
  <c r="I6685" i="6" s="1"/>
  <c r="J6685" i="6" s="1"/>
  <c r="H6733" i="6" a="1"/>
  <c r="H6733" i="6" s="1"/>
  <c r="I6733" i="6" s="1"/>
  <c r="J6733" i="6" s="1"/>
  <c r="H6517" i="6" a="1"/>
  <c r="H6517" i="6" s="1"/>
  <c r="I6517" i="6" s="1"/>
  <c r="J6517" i="6" s="1"/>
  <c r="H6805" i="6" a="1"/>
  <c r="H6805" i="6" s="1"/>
  <c r="I6805" i="6" s="1"/>
  <c r="J6805" i="6" s="1"/>
  <c r="H6877" i="6" a="1"/>
  <c r="H6877" i="6" s="1"/>
  <c r="I6877" i="6" s="1"/>
  <c r="J6877" i="6" s="1"/>
  <c r="H6853" i="6" a="1"/>
  <c r="H6853" i="6" s="1"/>
  <c r="I6853" i="6" s="1"/>
  <c r="J6853" i="6" s="1"/>
  <c r="H7741" i="6" a="1"/>
  <c r="H7741" i="6" s="1"/>
  <c r="I7741" i="6" s="1"/>
  <c r="J7741" i="6" s="1"/>
  <c r="H7813" i="6" a="1"/>
  <c r="H7813" i="6" s="1"/>
  <c r="I7813" i="6" s="1"/>
  <c r="J7813" i="6" s="1"/>
  <c r="H7933" i="6" a="1"/>
  <c r="H7933" i="6" s="1"/>
  <c r="I7933" i="6" s="1"/>
  <c r="J7933" i="6" s="1"/>
  <c r="H7669" i="6" a="1"/>
  <c r="H7669" i="6" s="1"/>
  <c r="I7669" i="6" s="1"/>
  <c r="J7669" i="6" s="1"/>
  <c r="H7981" i="6" a="1"/>
  <c r="H7981" i="6" s="1"/>
  <c r="I7981" i="6" s="1"/>
  <c r="J7981" i="6" s="1"/>
  <c r="E6536" i="6" a="1"/>
  <c r="E6536" i="6" s="1"/>
  <c r="F6536" i="6" s="1"/>
  <c r="E5504" i="6" a="1"/>
  <c r="E5504" i="6" s="1"/>
  <c r="F5504" i="6" s="1"/>
  <c r="E5480" i="6" a="1"/>
  <c r="E5480" i="6" s="1"/>
  <c r="F5480" i="6" s="1"/>
  <c r="E4952" i="6" a="1"/>
  <c r="E4952" i="6" s="1"/>
  <c r="F4952" i="6" s="1"/>
  <c r="E3152" i="6" a="1"/>
  <c r="E3152" i="6" s="1"/>
  <c r="F3152" i="6" s="1"/>
  <c r="E2072" i="6" a="1"/>
  <c r="E2072" i="6" s="1"/>
  <c r="F2072" i="6" s="1"/>
  <c r="F5310" i="6"/>
  <c r="F5094" i="6"/>
  <c r="I1332" i="6"/>
  <c r="J1332" i="6" s="1"/>
  <c r="F6966" i="6"/>
  <c r="F6822" i="6"/>
  <c r="H155" i="6" a="1"/>
  <c r="H155" i="6" s="1"/>
  <c r="H371" i="6" a="1"/>
  <c r="H371" i="6" s="1"/>
  <c r="I371" i="6" s="1"/>
  <c r="J371" i="6" s="1"/>
  <c r="H635" i="6" a="1"/>
  <c r="H635" i="6" s="1"/>
  <c r="H1379" i="6" a="1"/>
  <c r="H1379" i="6" s="1"/>
  <c r="I1379" i="6" s="1"/>
  <c r="J1379" i="6" s="1"/>
  <c r="H203" i="6" a="1"/>
  <c r="H203" i="6" s="1"/>
  <c r="I203" i="6" s="1"/>
  <c r="J203" i="6" s="1"/>
  <c r="H587" i="6" a="1"/>
  <c r="H587" i="6" s="1"/>
  <c r="H1355" i="6" a="1"/>
  <c r="H1355" i="6" s="1"/>
  <c r="I1355" i="6" s="1"/>
  <c r="J1355" i="6" s="1"/>
  <c r="H1739" i="6" a="1"/>
  <c r="H1739" i="6" s="1"/>
  <c r="H2195" i="6" a="1"/>
  <c r="H2195" i="6" s="1"/>
  <c r="H2291" i="6" a="1"/>
  <c r="H2291" i="6" s="1"/>
  <c r="H2075" i="6" a="1"/>
  <c r="H2075" i="6" s="1"/>
  <c r="I2075" i="6" s="1"/>
  <c r="J2075" i="6" s="1"/>
  <c r="H2603" i="6" a="1"/>
  <c r="H2603" i="6" s="1"/>
  <c r="H1907" i="6" a="1"/>
  <c r="H1907" i="6" s="1"/>
  <c r="I1907" i="6" s="1"/>
  <c r="J1907" i="6" s="1"/>
  <c r="H3227" i="6" a="1"/>
  <c r="H3227" i="6" s="1"/>
  <c r="H1715" i="6" a="1"/>
  <c r="H1715" i="6" s="1"/>
  <c r="H2123" i="6" a="1"/>
  <c r="H2123" i="6" s="1"/>
  <c r="I2123" i="6" s="1"/>
  <c r="J2123" i="6" s="1"/>
  <c r="H3707" i="6" a="1"/>
  <c r="H3707" i="6" s="1"/>
  <c r="I3707" i="6" s="1"/>
  <c r="J3707" i="6" s="1"/>
  <c r="H2867" i="6" a="1"/>
  <c r="H2867" i="6" s="1"/>
  <c r="H3539" i="6" a="1"/>
  <c r="H3539" i="6" s="1"/>
  <c r="I3539" i="6" s="1"/>
  <c r="J3539" i="6" s="1"/>
  <c r="H3923" i="6" a="1"/>
  <c r="H3923" i="6" s="1"/>
  <c r="I3923" i="6" s="1"/>
  <c r="J3923" i="6" s="1"/>
  <c r="H2795" i="6" a="1"/>
  <c r="H2795" i="6" s="1"/>
  <c r="I2795" i="6" s="1"/>
  <c r="J2795" i="6" s="1"/>
  <c r="H3251" i="6" a="1"/>
  <c r="H3251" i="6" s="1"/>
  <c r="H3563" i="6" a="1"/>
  <c r="H3563" i="6" s="1"/>
  <c r="I3563" i="6" s="1"/>
  <c r="J3563" i="6" s="1"/>
  <c r="H4067" i="6" a="1"/>
  <c r="H4067" i="6" s="1"/>
  <c r="I4067" i="6" s="1"/>
  <c r="J4067" i="6" s="1"/>
  <c r="H3491" i="6" a="1"/>
  <c r="H3491" i="6" s="1"/>
  <c r="I3491" i="6" s="1"/>
  <c r="J3491" i="6" s="1"/>
  <c r="H4019" i="6" a="1"/>
  <c r="H4019" i="6" s="1"/>
  <c r="I4019" i="6" s="1"/>
  <c r="J4019" i="6" s="1"/>
  <c r="H4187" i="6" a="1"/>
  <c r="H4187" i="6" s="1"/>
  <c r="I4187" i="6" s="1"/>
  <c r="J4187" i="6" s="1"/>
  <c r="H4667" i="6" a="1"/>
  <c r="H4667" i="6" s="1"/>
  <c r="H5003" i="6" a="1"/>
  <c r="H5003" i="6" s="1"/>
  <c r="I5003" i="6" s="1"/>
  <c r="J5003" i="6" s="1"/>
  <c r="H3971" i="6" a="1"/>
  <c r="H3971" i="6" s="1"/>
  <c r="I3971" i="6" s="1"/>
  <c r="J3971" i="6" s="1"/>
  <c r="H4787" i="6" a="1"/>
  <c r="H4787" i="6" s="1"/>
  <c r="H5027" i="6" a="1"/>
  <c r="H5027" i="6" s="1"/>
  <c r="I5027" i="6" s="1"/>
  <c r="J5027" i="6" s="1"/>
  <c r="H4235" i="6" a="1"/>
  <c r="H4235" i="6" s="1"/>
  <c r="I4235" i="6" s="1"/>
  <c r="J4235" i="6" s="1"/>
  <c r="H4691" i="6" a="1"/>
  <c r="H4691" i="6" s="1"/>
  <c r="H4379" i="6" a="1"/>
  <c r="H4379" i="6" s="1"/>
  <c r="I4379" i="6" s="1"/>
  <c r="J4379" i="6" s="1"/>
  <c r="H4835" i="6" a="1"/>
  <c r="H4835" i="6" s="1"/>
  <c r="H5843" i="6" a="1"/>
  <c r="H5843" i="6" s="1"/>
  <c r="H5651" i="6" a="1"/>
  <c r="H5651" i="6" s="1"/>
  <c r="H5939" i="6" a="1"/>
  <c r="H5939" i="6" s="1"/>
  <c r="I5939" i="6" s="1"/>
  <c r="J5939" i="6" s="1"/>
  <c r="H6227" i="6" a="1"/>
  <c r="H6227" i="6" s="1"/>
  <c r="H6275" i="6" a="1"/>
  <c r="H6275" i="6" s="1"/>
  <c r="I6275" i="6" s="1"/>
  <c r="J6275" i="6" s="1"/>
  <c r="H6563" i="6" a="1"/>
  <c r="H6563" i="6" s="1"/>
  <c r="H7643" i="6" a="1"/>
  <c r="H7643" i="6" s="1"/>
  <c r="H8267" i="6" a="1"/>
  <c r="H8267" i="6" s="1"/>
  <c r="H8411" i="6" a="1"/>
  <c r="H8411" i="6" s="1"/>
  <c r="E1280" i="6" a="1"/>
  <c r="E1280" i="6" s="1"/>
  <c r="F1280" i="6" s="1"/>
  <c r="E1016" i="6" a="1"/>
  <c r="E1016" i="6" s="1"/>
  <c r="F1016" i="6" s="1"/>
  <c r="E1328" i="6" a="1"/>
  <c r="E1328" i="6" s="1"/>
  <c r="F1328" i="6" s="1"/>
  <c r="E224" i="6" a="1"/>
  <c r="E224" i="6" s="1"/>
  <c r="E344" i="6" a="1"/>
  <c r="E344" i="6" s="1"/>
  <c r="F344" i="6" s="1"/>
  <c r="E632" i="6" a="1"/>
  <c r="E632" i="6" s="1"/>
  <c r="F632" i="6" s="1"/>
  <c r="E1592" i="6" a="1"/>
  <c r="E1592" i="6" s="1"/>
  <c r="F1592" i="6" s="1"/>
  <c r="E1856" i="6" a="1"/>
  <c r="E1856" i="6" s="1"/>
  <c r="F1856" i="6" s="1"/>
  <c r="E2336" i="6" a="1"/>
  <c r="E2336" i="6" s="1"/>
  <c r="F2336" i="6" s="1"/>
  <c r="E1904" i="6" a="1"/>
  <c r="E1904" i="6" s="1"/>
  <c r="F1904" i="6" s="1"/>
  <c r="E1928" i="6" a="1"/>
  <c r="E1928" i="6" s="1"/>
  <c r="F1928" i="6" s="1"/>
  <c r="E2600" i="6" a="1"/>
  <c r="E2600" i="6" s="1"/>
  <c r="F2600" i="6" s="1"/>
  <c r="E1664" i="6" a="1"/>
  <c r="E1664" i="6" s="1"/>
  <c r="F1664" i="6" s="1"/>
  <c r="E2144" i="6" a="1"/>
  <c r="E2144" i="6" s="1"/>
  <c r="F2144" i="6" s="1"/>
  <c r="E3200" i="6" a="1"/>
  <c r="E3200" i="6" s="1"/>
  <c r="F3200" i="6" s="1"/>
  <c r="E2672" i="6" a="1"/>
  <c r="E2672" i="6" s="1"/>
  <c r="F2672" i="6" s="1"/>
  <c r="E2960" i="6" a="1"/>
  <c r="E2960" i="6" s="1"/>
  <c r="F2960" i="6" s="1"/>
  <c r="E3584" i="6" a="1"/>
  <c r="E3584" i="6" s="1"/>
  <c r="F3584" i="6" s="1"/>
  <c r="E4064" i="6" a="1"/>
  <c r="E4064" i="6" s="1"/>
  <c r="F4064" i="6" s="1"/>
  <c r="E3272" i="6" a="1"/>
  <c r="E3272" i="6" s="1"/>
  <c r="F3272" i="6" s="1"/>
  <c r="E3416" i="6" a="1"/>
  <c r="E3416" i="6" s="1"/>
  <c r="F3416" i="6" s="1"/>
  <c r="E4352" i="6" a="1"/>
  <c r="E4352" i="6" s="1"/>
  <c r="F4352" i="6" s="1"/>
  <c r="E4640" i="6" a="1"/>
  <c r="E4640" i="6" s="1"/>
  <c r="E4304" i="6" a="1"/>
  <c r="E4304" i="6" s="1"/>
  <c r="E5312" i="6" a="1"/>
  <c r="E5312" i="6" s="1"/>
  <c r="F5312" i="6" s="1"/>
  <c r="E5840" i="6" a="1"/>
  <c r="E5840" i="6" s="1"/>
  <c r="F5840" i="6" s="1"/>
  <c r="E5984" i="6" a="1"/>
  <c r="E5984" i="6" s="1"/>
  <c r="F5984" i="6" s="1"/>
  <c r="E6080" i="6" a="1"/>
  <c r="E6080" i="6" s="1"/>
  <c r="F6080" i="6" s="1"/>
  <c r="E6200" i="6" a="1"/>
  <c r="E6200" i="6" s="1"/>
  <c r="F6200" i="6" s="1"/>
  <c r="E6608" i="6" a="1"/>
  <c r="E6608" i="6" s="1"/>
  <c r="F6608" i="6" s="1"/>
  <c r="E6464" i="6" a="1"/>
  <c r="E6464" i="6" s="1"/>
  <c r="F6464" i="6" s="1"/>
  <c r="E7376" i="6" a="1"/>
  <c r="E7376" i="6" s="1"/>
  <c r="F7376" i="6" s="1"/>
  <c r="E8216" i="6" a="1"/>
  <c r="E8216" i="6" s="1"/>
  <c r="F8216" i="6" s="1"/>
  <c r="E7208" i="6" a="1"/>
  <c r="E7208" i="6" s="1"/>
  <c r="F7208" i="6" s="1"/>
  <c r="E7544" i="6" a="1"/>
  <c r="E7544" i="6" s="1"/>
  <c r="F7544" i="6" s="1"/>
  <c r="E7448" i="6" a="1"/>
  <c r="E7448" i="6" s="1"/>
  <c r="F7448" i="6" s="1"/>
  <c r="E7712" i="6" a="1"/>
  <c r="E7712" i="6" s="1"/>
  <c r="F7712" i="6" s="1"/>
  <c r="E7472" i="6" a="1"/>
  <c r="E7472" i="6" s="1"/>
  <c r="F7472" i="6" s="1"/>
  <c r="E8048" i="6" a="1"/>
  <c r="E8048" i="6" s="1"/>
  <c r="F8048" i="6" s="1"/>
  <c r="E8096" i="6" a="1"/>
  <c r="E8096" i="6" s="1"/>
  <c r="F8096" i="6" s="1"/>
  <c r="I5052" i="6"/>
  <c r="J5052" i="6" s="1"/>
  <c r="E8360" i="6" a="1"/>
  <c r="E8360" i="6" s="1"/>
  <c r="F8360" i="6" s="1"/>
  <c r="E6392" i="6" a="1"/>
  <c r="E6392" i="6" s="1"/>
  <c r="F6392" i="6" s="1"/>
  <c r="E4520" i="6" a="1"/>
  <c r="E4520" i="6" s="1"/>
  <c r="F4520" i="6" s="1"/>
  <c r="E4928" i="6" a="1"/>
  <c r="E4928" i="6" s="1"/>
  <c r="F4928" i="6" s="1"/>
  <c r="E3704" i="6" a="1"/>
  <c r="E3704" i="6" s="1"/>
  <c r="F3704" i="6" s="1"/>
  <c r="E3560" i="6" a="1"/>
  <c r="E3560" i="6" s="1"/>
  <c r="F3560" i="6" s="1"/>
  <c r="E2288" i="6" a="1"/>
  <c r="E2288" i="6" s="1"/>
  <c r="F2288" i="6" s="1"/>
  <c r="E1232" i="6" a="1"/>
  <c r="E1232" i="6" s="1"/>
  <c r="F1232" i="6" s="1"/>
  <c r="F1062" i="6"/>
  <c r="F2430" i="6"/>
  <c r="F4950" i="6"/>
  <c r="F4878" i="6"/>
  <c r="I4356" i="6"/>
  <c r="J4356" i="6" s="1"/>
  <c r="I4044" i="6"/>
  <c r="J4044" i="6" s="1"/>
  <c r="F2814" i="6"/>
  <c r="E6296" i="6" a="1"/>
  <c r="E6296" i="6" s="1"/>
  <c r="F6296" i="6" s="1"/>
  <c r="E5888" i="6" a="1"/>
  <c r="E5888" i="6" s="1"/>
  <c r="E4592" i="6" a="1"/>
  <c r="E4592" i="6" s="1"/>
  <c r="F4592" i="6" s="1"/>
  <c r="E2264" i="6" a="1"/>
  <c r="E2264" i="6" s="1"/>
  <c r="F2264" i="6" s="1"/>
  <c r="E1832" i="6" a="1"/>
  <c r="E1832" i="6" s="1"/>
  <c r="F1832" i="6" s="1"/>
  <c r="E53" i="6" a="1"/>
  <c r="E53" i="6" s="1"/>
  <c r="F54" i="6" s="1"/>
  <c r="H493" i="6" a="1"/>
  <c r="H493" i="6" s="1"/>
  <c r="I493" i="6" s="1"/>
  <c r="J493" i="6" s="1"/>
  <c r="I421" i="6"/>
  <c r="J421" i="6" s="1"/>
  <c r="H709" i="6" a="1"/>
  <c r="H709" i="6" s="1"/>
  <c r="I709" i="6" s="1"/>
  <c r="J709" i="6" s="1"/>
  <c r="H949" i="6" a="1"/>
  <c r="H949" i="6" s="1"/>
  <c r="I949" i="6" s="1"/>
  <c r="J949" i="6" s="1"/>
  <c r="I349" i="6"/>
  <c r="J349" i="6" s="1"/>
  <c r="H925" i="6" a="1"/>
  <c r="H925" i="6" s="1"/>
  <c r="I925" i="6" s="1"/>
  <c r="J925" i="6" s="1"/>
  <c r="H1141" i="6" a="1"/>
  <c r="H1141" i="6" s="1"/>
  <c r="I1141" i="6" s="1"/>
  <c r="J1141" i="6" s="1"/>
  <c r="I133" i="6"/>
  <c r="J133" i="6" s="1"/>
  <c r="I181" i="6"/>
  <c r="J181" i="6" s="1"/>
  <c r="H733" i="6" a="1"/>
  <c r="H733" i="6" s="1"/>
  <c r="I733" i="6" s="1"/>
  <c r="J733" i="6" s="1"/>
  <c r="H1045" i="6" a="1"/>
  <c r="H1045" i="6" s="1"/>
  <c r="I1045" i="6" s="1"/>
  <c r="J1045" i="6" s="1"/>
  <c r="H1429" i="6" a="1"/>
  <c r="H1429" i="6" s="1"/>
  <c r="I1429" i="6" s="1"/>
  <c r="J1429" i="6" s="1"/>
  <c r="I1645" i="6"/>
  <c r="J1645" i="6" s="1"/>
  <c r="H2221" i="6" a="1"/>
  <c r="H2221" i="6" s="1"/>
  <c r="I2221" i="6" s="1"/>
  <c r="J2221" i="6" s="1"/>
  <c r="H2317" i="6" a="1"/>
  <c r="H2317" i="6" s="1"/>
  <c r="I2317" i="6" s="1"/>
  <c r="J2317" i="6" s="1"/>
  <c r="H1405" i="6" a="1"/>
  <c r="H1405" i="6" s="1"/>
  <c r="I1405" i="6" s="1"/>
  <c r="J1405" i="6" s="1"/>
  <c r="H2677" i="6" a="1"/>
  <c r="H2677" i="6" s="1"/>
  <c r="I2677" i="6" s="1"/>
  <c r="J2677" i="6" s="1"/>
  <c r="H2173" i="6" a="1"/>
  <c r="H2173" i="6" s="1"/>
  <c r="I2173" i="6" s="1"/>
  <c r="J2173" i="6" s="1"/>
  <c r="H2605" i="6" a="1"/>
  <c r="H2605" i="6" s="1"/>
  <c r="I2605" i="6" s="1"/>
  <c r="J2605" i="6" s="1"/>
  <c r="I3541" i="6"/>
  <c r="J3541" i="6" s="1"/>
  <c r="I3925" i="6"/>
  <c r="J3925" i="6" s="1"/>
  <c r="H2941" i="6" a="1"/>
  <c r="H2941" i="6" s="1"/>
  <c r="I2941" i="6" s="1"/>
  <c r="J2941" i="6" s="1"/>
  <c r="H2701" i="6" a="1"/>
  <c r="H2701" i="6" s="1"/>
  <c r="I2701" i="6" s="1"/>
  <c r="J2701" i="6" s="1"/>
  <c r="I3325" i="6"/>
  <c r="J3325" i="6" s="1"/>
  <c r="I3421" i="6"/>
  <c r="J3421" i="6" s="1"/>
  <c r="H2749" i="6" a="1"/>
  <c r="H2749" i="6" s="1"/>
  <c r="I2749" i="6" s="1"/>
  <c r="J2749" i="6" s="1"/>
  <c r="I3709" i="6"/>
  <c r="J3709" i="6" s="1"/>
  <c r="I3877" i="6"/>
  <c r="J3877" i="6" s="1"/>
  <c r="H4213" i="6" a="1"/>
  <c r="H4213" i="6" s="1"/>
  <c r="I4213" i="6" s="1"/>
  <c r="J4213" i="6" s="1"/>
  <c r="H4621" i="6" a="1"/>
  <c r="H4621" i="6" s="1"/>
  <c r="I4621" i="6" s="1"/>
  <c r="J4621" i="6" s="1"/>
  <c r="H5245" i="6" a="1"/>
  <c r="H5245" i="6" s="1"/>
  <c r="I5245" i="6" s="1"/>
  <c r="J5245" i="6" s="1"/>
  <c r="H4237" i="6" a="1"/>
  <c r="H4237" i="6" s="1"/>
  <c r="I4237" i="6" s="1"/>
  <c r="J4237" i="6" s="1"/>
  <c r="H4549" i="6" a="1"/>
  <c r="H4549" i="6" s="1"/>
  <c r="I4549" i="6" s="1"/>
  <c r="J4549" i="6" s="1"/>
  <c r="I4957" i="6"/>
  <c r="J4957" i="6" s="1"/>
  <c r="H4165" i="6" a="1"/>
  <c r="H4165" i="6" s="1"/>
  <c r="I4165" i="6" s="1"/>
  <c r="J4165" i="6" s="1"/>
  <c r="H4597" i="6" a="1"/>
  <c r="H4597" i="6" s="1"/>
  <c r="I4597" i="6" s="1"/>
  <c r="J4597" i="6" s="1"/>
  <c r="I4981" i="6"/>
  <c r="J4981" i="6" s="1"/>
  <c r="H4285" i="6" a="1"/>
  <c r="H4285" i="6" s="1"/>
  <c r="I4285" i="6" s="1"/>
  <c r="J4285" i="6" s="1"/>
  <c r="H5173" i="6" a="1"/>
  <c r="H5173" i="6" s="1"/>
  <c r="I5173" i="6" s="1"/>
  <c r="J5173" i="6" s="1"/>
  <c r="H5893" i="6" a="1"/>
  <c r="H5893" i="6" s="1"/>
  <c r="I5893" i="6" s="1"/>
  <c r="J5893" i="6" s="1"/>
  <c r="H5509" i="6" a="1"/>
  <c r="H5509" i="6" s="1"/>
  <c r="I5509" i="6" s="1"/>
  <c r="J5509" i="6" s="1"/>
  <c r="H5677" i="6" a="1"/>
  <c r="H5677" i="6" s="1"/>
  <c r="I5677" i="6" s="1"/>
  <c r="J5677" i="6" s="1"/>
  <c r="H5797" i="6" a="1"/>
  <c r="H5797" i="6" s="1"/>
  <c r="I5797" i="6" s="1"/>
  <c r="J5797" i="6" s="1"/>
  <c r="H5533" i="6" a="1"/>
  <c r="H5533" i="6" s="1"/>
  <c r="I5533" i="6" s="1"/>
  <c r="J5533" i="6" s="1"/>
  <c r="I6109" i="6"/>
  <c r="J6109" i="6" s="1"/>
  <c r="H6781" i="6" a="1"/>
  <c r="H6781" i="6" s="1"/>
  <c r="I6781" i="6" s="1"/>
  <c r="J6781" i="6" s="1"/>
  <c r="H6829" i="6" a="1"/>
  <c r="H6829" i="6" s="1"/>
  <c r="I6829" i="6" s="1"/>
  <c r="J6829" i="6" s="1"/>
  <c r="H6445" i="6" a="1"/>
  <c r="H6445" i="6" s="1"/>
  <c r="I6445" i="6" s="1"/>
  <c r="J6445" i="6" s="1"/>
  <c r="H6565" i="6" a="1"/>
  <c r="H6565" i="6" s="1"/>
  <c r="I6565" i="6" s="1"/>
  <c r="J6565" i="6" s="1"/>
  <c r="H7645" i="6" a="1"/>
  <c r="H7645" i="6" s="1"/>
  <c r="I7645" i="6" s="1"/>
  <c r="J7645" i="6" s="1"/>
  <c r="H6949" i="6" a="1"/>
  <c r="H6949" i="6" s="1"/>
  <c r="I6949" i="6" s="1"/>
  <c r="J6949" i="6" s="1"/>
  <c r="H7621" i="6" a="1"/>
  <c r="H7621" i="6" s="1"/>
  <c r="I7621" i="6" s="1"/>
  <c r="J7621" i="6" s="1"/>
  <c r="H7861" i="6" a="1"/>
  <c r="H7861" i="6" s="1"/>
  <c r="I7861" i="6" s="1"/>
  <c r="J7861" i="6" s="1"/>
  <c r="H7717" i="6" a="1"/>
  <c r="H7717" i="6" s="1"/>
  <c r="I7717" i="6" s="1"/>
  <c r="J7717" i="6" s="1"/>
  <c r="E5936" i="6" a="1"/>
  <c r="E5936" i="6" s="1"/>
  <c r="F5936" i="6" s="1"/>
  <c r="E4976" i="6" a="1"/>
  <c r="E4976" i="6" s="1"/>
  <c r="F4976" i="6" s="1"/>
  <c r="F2406" i="6"/>
  <c r="I708" i="6"/>
  <c r="J708" i="6" s="1"/>
  <c r="F389" i="6"/>
  <c r="F5982" i="6"/>
  <c r="F8310" i="6"/>
  <c r="H467" i="6" a="1"/>
  <c r="H467" i="6" s="1"/>
  <c r="H803" i="6" a="1"/>
  <c r="H803" i="6" s="1"/>
  <c r="H659" i="6" a="1"/>
  <c r="H659" i="6" s="1"/>
  <c r="I659" i="6" s="1"/>
  <c r="J659" i="6" s="1"/>
  <c r="H1835" i="6" a="1"/>
  <c r="H1835" i="6" s="1"/>
  <c r="H2219" i="6" a="1"/>
  <c r="H2219" i="6" s="1"/>
  <c r="H2315" i="6" a="1"/>
  <c r="H2315" i="6" s="1"/>
  <c r="H3011" i="6" a="1"/>
  <c r="H3011" i="6" s="1"/>
  <c r="I3011" i="6" s="1"/>
  <c r="J3011" i="6" s="1"/>
  <c r="H1763" i="6" a="1"/>
  <c r="H1763" i="6" s="1"/>
  <c r="H2147" i="6" a="1"/>
  <c r="H2147" i="6" s="1"/>
  <c r="H3203" i="6" a="1"/>
  <c r="H3203" i="6" s="1"/>
  <c r="H1691" i="6" a="1"/>
  <c r="H1691" i="6" s="1"/>
  <c r="H2003" i="6" a="1"/>
  <c r="H2003" i="6" s="1"/>
  <c r="I2003" i="6" s="1"/>
  <c r="J2003" i="6" s="1"/>
  <c r="H2555" i="6" a="1"/>
  <c r="H2555" i="6" s="1"/>
  <c r="H1811" i="6" a="1"/>
  <c r="H1811" i="6" s="1"/>
  <c r="H2483" i="6" a="1"/>
  <c r="H2483" i="6" s="1"/>
  <c r="I2483" i="6" s="1"/>
  <c r="J2483" i="6" s="1"/>
  <c r="H3803" i="6" a="1"/>
  <c r="H3803" i="6" s="1"/>
  <c r="I3803" i="6" s="1"/>
  <c r="J3803" i="6" s="1"/>
  <c r="H3083" i="6" a="1"/>
  <c r="H3083" i="6" s="1"/>
  <c r="H3635" i="6" a="1"/>
  <c r="H3635" i="6" s="1"/>
  <c r="I3635" i="6" s="1"/>
  <c r="J3635" i="6" s="1"/>
  <c r="H2579" i="6" a="1"/>
  <c r="H2579" i="6" s="1"/>
  <c r="H2987" i="6" a="1"/>
  <c r="H2987" i="6" s="1"/>
  <c r="I2987" i="6" s="1"/>
  <c r="J2987" i="6" s="1"/>
  <c r="H3299" i="6" a="1"/>
  <c r="H3299" i="6" s="1"/>
  <c r="I3299" i="6" s="1"/>
  <c r="J3299" i="6" s="1"/>
  <c r="H3659" i="6" a="1"/>
  <c r="H3659" i="6" s="1"/>
  <c r="I3659" i="6" s="1"/>
  <c r="J3659" i="6" s="1"/>
  <c r="H4163" i="6" a="1"/>
  <c r="H4163" i="6" s="1"/>
  <c r="I4163" i="6" s="1"/>
  <c r="J4163" i="6" s="1"/>
  <c r="H3107" i="6" a="1"/>
  <c r="H3107" i="6" s="1"/>
  <c r="H3587" i="6" a="1"/>
  <c r="H3587" i="6" s="1"/>
  <c r="I3587" i="6" s="1"/>
  <c r="J3587" i="6" s="1"/>
  <c r="H3851" i="6" a="1"/>
  <c r="H3851" i="6" s="1"/>
  <c r="I3851" i="6" s="1"/>
  <c r="J3851" i="6" s="1"/>
  <c r="H4283" i="6" a="1"/>
  <c r="H4283" i="6" s="1"/>
  <c r="I4283" i="6" s="1"/>
  <c r="J4283" i="6" s="1"/>
  <c r="H4715" i="6" a="1"/>
  <c r="H4715" i="6" s="1"/>
  <c r="H5099" i="6" a="1"/>
  <c r="H5099" i="6" s="1"/>
  <c r="I5099" i="6" s="1"/>
  <c r="J5099" i="6" s="1"/>
  <c r="H4115" i="6" a="1"/>
  <c r="H4115" i="6" s="1"/>
  <c r="I4115" i="6" s="1"/>
  <c r="J4115" i="6" s="1"/>
  <c r="H4475" i="6" a="1"/>
  <c r="H4475" i="6" s="1"/>
  <c r="I4475" i="6" s="1"/>
  <c r="J4475" i="6" s="1"/>
  <c r="H4859" i="6" a="1"/>
  <c r="H4859" i="6" s="1"/>
  <c r="H4331" i="6" a="1"/>
  <c r="H4331" i="6" s="1"/>
  <c r="I4331" i="6" s="1"/>
  <c r="J4331" i="6" s="1"/>
  <c r="H4739" i="6" a="1"/>
  <c r="H4739" i="6" s="1"/>
  <c r="H4883" i="6" a="1"/>
  <c r="H4883" i="6" s="1"/>
  <c r="H5891" i="6" a="1"/>
  <c r="H5891" i="6" s="1"/>
  <c r="H6251" i="6" a="1"/>
  <c r="H6251" i="6" s="1"/>
  <c r="H6347" i="6" a="1"/>
  <c r="H6347" i="6" s="1"/>
  <c r="H6539" i="6" a="1"/>
  <c r="H6539" i="6" s="1"/>
  <c r="H7619" i="6" a="1"/>
  <c r="H7619" i="6" s="1"/>
  <c r="E1376" i="6" a="1"/>
  <c r="E1376" i="6" s="1"/>
  <c r="F1376" i="6" s="1"/>
  <c r="E536" i="6" a="1"/>
  <c r="E536" i="6" s="1"/>
  <c r="F536" i="6" s="1"/>
  <c r="E440" i="6" a="1"/>
  <c r="E440" i="6" s="1"/>
  <c r="F440" i="6" s="1"/>
  <c r="E1040" i="6" a="1"/>
  <c r="E1040" i="6" s="1"/>
  <c r="F1040" i="6" s="1"/>
  <c r="E80" i="6" a="1"/>
  <c r="E80" i="6" s="1"/>
  <c r="F80" i="6" s="1"/>
  <c r="E1352" i="6" a="1"/>
  <c r="E1352" i="6" s="1"/>
  <c r="F1352" i="6" s="1"/>
  <c r="E296" i="6" a="1"/>
  <c r="E296" i="6" s="1"/>
  <c r="F296" i="6" s="1"/>
  <c r="E416" i="6" a="1"/>
  <c r="E416" i="6" s="1"/>
  <c r="F416" i="6" s="1"/>
  <c r="E944" i="6" a="1"/>
  <c r="E944" i="6" s="1"/>
  <c r="F944" i="6" s="1"/>
  <c r="E1304" i="6" a="1"/>
  <c r="E1304" i="6" s="1"/>
  <c r="E1616" i="6" a="1"/>
  <c r="E1616" i="6" s="1"/>
  <c r="E1880" i="6" a="1"/>
  <c r="E1880" i="6" s="1"/>
  <c r="F1880" i="6" s="1"/>
  <c r="E2408" i="6" a="1"/>
  <c r="E2408" i="6" s="1"/>
  <c r="F2408" i="6" s="1"/>
  <c r="E1472" i="6" a="1"/>
  <c r="E1472" i="6" s="1"/>
  <c r="F1472" i="6" s="1"/>
  <c r="E2000" i="6" a="1"/>
  <c r="E2000" i="6" s="1"/>
  <c r="F2000" i="6" s="1"/>
  <c r="E2216" i="6" a="1"/>
  <c r="E2216" i="6" s="1"/>
  <c r="F2216" i="6" s="1"/>
  <c r="E2024" i="6" a="1"/>
  <c r="E2024" i="6" s="1"/>
  <c r="F2024" i="6" s="1"/>
  <c r="E2696" i="6" a="1"/>
  <c r="E2696" i="6" s="1"/>
  <c r="F2696" i="6" s="1"/>
  <c r="E1760" i="6" a="1"/>
  <c r="E1760" i="6" s="1"/>
  <c r="F1760" i="6" s="1"/>
  <c r="E2360" i="6" a="1"/>
  <c r="E2360" i="6" s="1"/>
  <c r="F2360" i="6" s="1"/>
  <c r="E2792" i="6" a="1"/>
  <c r="E2792" i="6" s="1"/>
  <c r="F2792" i="6" s="1"/>
  <c r="E3728" i="6" a="1"/>
  <c r="E3728" i="6" s="1"/>
  <c r="F3728" i="6" s="1"/>
  <c r="E3032" i="6" a="1"/>
  <c r="E3032" i="6" s="1"/>
  <c r="F3032" i="6" s="1"/>
  <c r="E3752" i="6" a="1"/>
  <c r="E3752" i="6" s="1"/>
  <c r="F3752" i="6" s="1"/>
  <c r="E2744" i="6" a="1"/>
  <c r="E2744" i="6" s="1"/>
  <c r="F2744" i="6" s="1"/>
  <c r="E3320" i="6" a="1"/>
  <c r="E3320" i="6" s="1"/>
  <c r="F3320" i="6" s="1"/>
  <c r="E4136" i="6" a="1"/>
  <c r="E4136" i="6" s="1"/>
  <c r="F4136" i="6" s="1"/>
  <c r="E3344" i="6" a="1"/>
  <c r="E3344" i="6" s="1"/>
  <c r="F3344" i="6" s="1"/>
  <c r="E3512" i="6" a="1"/>
  <c r="E3512" i="6" s="1"/>
  <c r="F3512" i="6" s="1"/>
  <c r="E3848" i="6" a="1"/>
  <c r="E3848" i="6" s="1"/>
  <c r="F3848" i="6" s="1"/>
  <c r="E4424" i="6" a="1"/>
  <c r="E4424" i="6" s="1"/>
  <c r="F4424" i="6" s="1"/>
  <c r="E4832" i="6" a="1"/>
  <c r="E4832" i="6" s="1"/>
  <c r="F4832" i="6" s="1"/>
  <c r="E5144" i="6" a="1"/>
  <c r="E5144" i="6" s="1"/>
  <c r="F5144" i="6" s="1"/>
  <c r="E4280" i="6" a="1"/>
  <c r="E4280" i="6" s="1"/>
  <c r="F4280" i="6" s="1"/>
  <c r="E4688" i="6" a="1"/>
  <c r="E4688" i="6" s="1"/>
  <c r="F4688" i="6" s="1"/>
  <c r="E5216" i="6" a="1"/>
  <c r="E5216" i="6" s="1"/>
  <c r="F5216" i="6" s="1"/>
  <c r="E4400" i="6" a="1"/>
  <c r="E4400" i="6" s="1"/>
  <c r="F4400" i="6" s="1"/>
  <c r="E4856" i="6" a="1"/>
  <c r="E4856" i="6" s="1"/>
  <c r="F4856" i="6" s="1"/>
  <c r="E5120" i="6" a="1"/>
  <c r="E5120" i="6" s="1"/>
  <c r="E4568" i="6" a="1"/>
  <c r="E4568" i="6" s="1"/>
  <c r="F4568" i="6" s="1"/>
  <c r="E4760" i="6" a="1"/>
  <c r="E4760" i="6" s="1"/>
  <c r="F4760" i="6" s="1"/>
  <c r="E5360" i="6" a="1"/>
  <c r="E5360" i="6" s="1"/>
  <c r="F5360" i="6" s="1"/>
  <c r="E5600" i="6" a="1"/>
  <c r="E5600" i="6" s="1"/>
  <c r="F5600" i="6" s="1"/>
  <c r="E5288" i="6" a="1"/>
  <c r="E5288" i="6" s="1"/>
  <c r="F5288" i="6" s="1"/>
  <c r="E5576" i="6" a="1"/>
  <c r="E5576" i="6" s="1"/>
  <c r="F5576" i="6" s="1"/>
  <c r="E5384" i="6" a="1"/>
  <c r="E5384" i="6" s="1"/>
  <c r="F5384" i="6" s="1"/>
  <c r="E6344" i="6" a="1"/>
  <c r="E6344" i="6" s="1"/>
  <c r="F6344" i="6" s="1"/>
  <c r="E6248" i="6" a="1"/>
  <c r="E6248" i="6" s="1"/>
  <c r="F6248" i="6" s="1"/>
  <c r="E6704" i="6" a="1"/>
  <c r="E6704" i="6" s="1"/>
  <c r="F6704" i="6" s="1"/>
  <c r="E6368" i="6" a="1"/>
  <c r="E6368" i="6" s="1"/>
  <c r="F6368" i="6" s="1"/>
  <c r="E6584" i="6" a="1"/>
  <c r="E6584" i="6" s="1"/>
  <c r="E6488" i="6" a="1"/>
  <c r="E6488" i="6" s="1"/>
  <c r="F6488" i="6" s="1"/>
  <c r="E6752" i="6" a="1"/>
  <c r="E6752" i="6" s="1"/>
  <c r="F6752" i="6" s="1"/>
  <c r="E7040" i="6" a="1"/>
  <c r="E7040" i="6" s="1"/>
  <c r="E7232" i="6" a="1"/>
  <c r="E7232" i="6" s="1"/>
  <c r="F7232" i="6" s="1"/>
  <c r="E7424" i="6" a="1"/>
  <c r="E7424" i="6" s="1"/>
  <c r="F7424" i="6" s="1"/>
  <c r="E7256" i="6" a="1"/>
  <c r="E7256" i="6" s="1"/>
  <c r="F7256" i="6" s="1"/>
  <c r="E7880" i="6" a="1"/>
  <c r="E7880" i="6" s="1"/>
  <c r="F7880" i="6" s="1"/>
  <c r="E7736" i="6" a="1"/>
  <c r="E7736" i="6" s="1"/>
  <c r="F7736" i="6" s="1"/>
  <c r="E7592" i="6" a="1"/>
  <c r="E7592" i="6" s="1"/>
  <c r="F7592" i="6" s="1"/>
  <c r="E7952" i="6" a="1"/>
  <c r="E7952" i="6" s="1"/>
  <c r="F7952" i="6" s="1"/>
  <c r="E7640" i="6" a="1"/>
  <c r="E7640" i="6" s="1"/>
  <c r="F7640" i="6" s="1"/>
  <c r="E7856" i="6" a="1"/>
  <c r="E7856" i="6" s="1"/>
  <c r="F7856" i="6" s="1"/>
  <c r="E8144" i="6" a="1"/>
  <c r="E8144" i="6" s="1"/>
  <c r="F8144" i="6" s="1"/>
  <c r="E8192" i="6" a="1"/>
  <c r="E8192" i="6" s="1"/>
  <c r="F8192" i="6" s="1"/>
  <c r="E8312" i="6" a="1"/>
  <c r="E8312" i="6" s="1"/>
  <c r="F8312" i="6" s="1"/>
  <c r="E55" i="6" a="1"/>
  <c r="E55" i="6" s="1"/>
  <c r="F55" i="6" s="1"/>
  <c r="E8168" i="6" a="1"/>
  <c r="E8168" i="6" s="1"/>
  <c r="F8168" i="6" s="1"/>
  <c r="E7160" i="6" a="1"/>
  <c r="E7160" i="6" s="1"/>
  <c r="F7160" i="6" s="1"/>
  <c r="E4184" i="6" a="1"/>
  <c r="E4184" i="6" s="1"/>
  <c r="F4184" i="6" s="1"/>
  <c r="E5024" i="6" a="1"/>
  <c r="E5024" i="6" s="1"/>
  <c r="F5024" i="6" s="1"/>
  <c r="E3800" i="6" a="1"/>
  <c r="E3800" i="6" s="1"/>
  <c r="F3800" i="6" s="1"/>
  <c r="E3656" i="6" a="1"/>
  <c r="E3656" i="6" s="1"/>
  <c r="F3656" i="6" s="1"/>
  <c r="E3632" i="6" a="1"/>
  <c r="E3632" i="6" s="1"/>
  <c r="F3632" i="6" s="1"/>
  <c r="E2480" i="6" a="1"/>
  <c r="E2480" i="6" s="1"/>
  <c r="F2480" i="6" s="1"/>
  <c r="E3127" i="6" a="1"/>
  <c r="E3127" i="6" s="1"/>
  <c r="I852" i="6"/>
  <c r="J852" i="6" s="1"/>
  <c r="E7184" i="6" a="1"/>
  <c r="E7184" i="6" s="1"/>
  <c r="F7184" i="6" s="1"/>
  <c r="E6968" i="6" a="1"/>
  <c r="E6968" i="6" s="1"/>
  <c r="F6968" i="6" s="1"/>
  <c r="E6320" i="6" a="1"/>
  <c r="E6320" i="6" s="1"/>
  <c r="F6320" i="6" s="1"/>
  <c r="E4496" i="6" a="1"/>
  <c r="E4496" i="6" s="1"/>
  <c r="F4496" i="6" s="1"/>
  <c r="E4712" i="6" a="1"/>
  <c r="E4712" i="6" s="1"/>
  <c r="F4712" i="6" s="1"/>
  <c r="E3176" i="6" a="1"/>
  <c r="E3176" i="6" s="1"/>
  <c r="F3176" i="6" s="1"/>
  <c r="E3248" i="6" a="1"/>
  <c r="E3248" i="6" s="1"/>
  <c r="F3248" i="6" s="1"/>
  <c r="E2456" i="6" a="1"/>
  <c r="E2456" i="6" s="1"/>
  <c r="F2456" i="6" s="1"/>
  <c r="E776" i="6" a="1"/>
  <c r="E776" i="6" s="1"/>
  <c r="F776" i="6" s="1"/>
  <c r="F1278" i="6"/>
  <c r="F5070" i="6"/>
  <c r="I4140" i="6"/>
  <c r="J4140" i="6" s="1"/>
  <c r="I2436" i="6"/>
  <c r="J2436" i="6" s="1"/>
  <c r="F2862" i="6"/>
  <c r="F4998" i="6"/>
  <c r="E8408" i="6" a="1"/>
  <c r="E8408" i="6" s="1"/>
  <c r="F8408" i="6" s="1"/>
  <c r="E8264" i="6" a="1"/>
  <c r="E8264" i="6" s="1"/>
  <c r="F8264" i="6" s="1"/>
  <c r="E7136" i="6" a="1"/>
  <c r="E7136" i="6" s="1"/>
  <c r="F7136" i="6" s="1"/>
  <c r="E6824" i="6" a="1"/>
  <c r="E6824" i="6" s="1"/>
  <c r="F6824" i="6" s="1"/>
  <c r="E5528" i="6" a="1"/>
  <c r="E5528" i="6" s="1"/>
  <c r="F5528" i="6" s="1"/>
  <c r="E3392" i="6" a="1"/>
  <c r="E3392" i="6" s="1"/>
  <c r="F3392" i="6" s="1"/>
  <c r="E2168" i="6" a="1"/>
  <c r="E2168" i="6" s="1"/>
  <c r="F2168" i="6" s="1"/>
  <c r="E1520" i="6" a="1"/>
  <c r="E1520" i="6" s="1"/>
  <c r="F1520" i="6" s="1"/>
  <c r="E1544" i="6" a="1"/>
  <c r="E1544" i="6" s="1"/>
  <c r="F1544" i="6" s="1"/>
  <c r="E176" i="6" a="1"/>
  <c r="E176" i="6" s="1"/>
  <c r="F176" i="6" s="1"/>
  <c r="E1184" i="6" a="1"/>
  <c r="E1184" i="6" s="1"/>
  <c r="F1184" i="6" s="1"/>
  <c r="I4308" i="6"/>
  <c r="J4308" i="6" s="1"/>
  <c r="E893" i="6" a="1"/>
  <c r="E893" i="6" s="1"/>
  <c r="F894" i="6" s="1"/>
  <c r="F7710" i="6"/>
  <c r="H373" i="6" a="1"/>
  <c r="H373" i="6" s="1"/>
  <c r="I373" i="6" s="1"/>
  <c r="J373" i="6" s="1"/>
  <c r="H541" i="6" a="1"/>
  <c r="H541" i="6" s="1"/>
  <c r="I541" i="6" s="1"/>
  <c r="J541" i="6" s="1"/>
  <c r="H1189" i="6" a="1"/>
  <c r="H1189" i="6" s="1"/>
  <c r="I1189" i="6" s="1"/>
  <c r="J1189" i="6" s="1"/>
  <c r="H517" i="6" a="1"/>
  <c r="H517" i="6" s="1"/>
  <c r="I517" i="6" s="1"/>
  <c r="J517" i="6" s="1"/>
  <c r="H781" i="6" a="1"/>
  <c r="H781" i="6" s="1"/>
  <c r="I781" i="6" s="1"/>
  <c r="J781" i="6" s="1"/>
  <c r="I1069" i="6"/>
  <c r="J1069" i="6" s="1"/>
  <c r="H973" i="6" a="1"/>
  <c r="H973" i="6" s="1"/>
  <c r="I973" i="6" s="1"/>
  <c r="J973" i="6" s="1"/>
  <c r="I325" i="6"/>
  <c r="J325" i="6" s="1"/>
  <c r="I853" i="6"/>
  <c r="J853" i="6" s="1"/>
  <c r="H1165" i="6" a="1"/>
  <c r="H1165" i="6" s="1"/>
  <c r="I1165" i="6" s="1"/>
  <c r="J1165" i="6" s="1"/>
  <c r="H1453" i="6" a="1"/>
  <c r="H1453" i="6" s="1"/>
  <c r="I1453" i="6" s="1"/>
  <c r="J1453" i="6" s="1"/>
  <c r="I2077" i="6"/>
  <c r="J2077" i="6" s="1"/>
  <c r="H2245" i="6" a="1"/>
  <c r="H2245" i="6" s="1"/>
  <c r="I2245" i="6" s="1"/>
  <c r="J2245" i="6" s="1"/>
  <c r="I2389" i="6"/>
  <c r="J2389" i="6" s="1"/>
  <c r="I1501" i="6"/>
  <c r="J1501" i="6" s="1"/>
  <c r="I1861" i="6"/>
  <c r="J1861" i="6" s="1"/>
  <c r="I3013" i="6"/>
  <c r="J3013" i="6" s="1"/>
  <c r="H2773" i="6" a="1"/>
  <c r="H2773" i="6" s="1"/>
  <c r="I2773" i="6" s="1"/>
  <c r="J2773" i="6" s="1"/>
  <c r="I3637" i="6"/>
  <c r="J3637" i="6" s="1"/>
  <c r="H2845" i="6" a="1"/>
  <c r="H2845" i="6" s="1"/>
  <c r="I2845" i="6" s="1"/>
  <c r="J2845" i="6" s="1"/>
  <c r="I3037" i="6"/>
  <c r="J3037" i="6" s="1"/>
  <c r="I3565" i="6"/>
  <c r="J3565" i="6" s="1"/>
  <c r="H4189" i="6" a="1"/>
  <c r="H4189" i="6" s="1"/>
  <c r="I4189" i="6" s="1"/>
  <c r="J4189" i="6" s="1"/>
  <c r="H2725" i="6" a="1"/>
  <c r="H2725" i="6" s="1"/>
  <c r="I2725" i="6" s="1"/>
  <c r="J2725" i="6" s="1"/>
  <c r="I3349" i="6"/>
  <c r="J3349" i="6" s="1"/>
  <c r="I3445" i="6"/>
  <c r="J3445" i="6" s="1"/>
  <c r="I3685" i="6"/>
  <c r="J3685" i="6" s="1"/>
  <c r="I2797" i="6"/>
  <c r="J2797" i="6" s="1"/>
  <c r="I3805" i="6"/>
  <c r="J3805" i="6" s="1"/>
  <c r="I3973" i="6"/>
  <c r="J3973" i="6" s="1"/>
  <c r="H4309" i="6" a="1"/>
  <c r="H4309" i="6" s="1"/>
  <c r="I4309" i="6" s="1"/>
  <c r="J4309" i="6" s="1"/>
  <c r="H4669" i="6" a="1"/>
  <c r="H4669" i="6" s="1"/>
  <c r="I4669" i="6" s="1"/>
  <c r="J4669" i="6" s="1"/>
  <c r="H4333" i="6" a="1"/>
  <c r="H4333" i="6" s="1"/>
  <c r="I4333" i="6" s="1"/>
  <c r="J4333" i="6" s="1"/>
  <c r="I5053" i="6"/>
  <c r="J5053" i="6" s="1"/>
  <c r="H4261" i="6" a="1"/>
  <c r="H4261" i="6" s="1"/>
  <c r="I4261" i="6" s="1"/>
  <c r="J4261" i="6" s="1"/>
  <c r="H4645" i="6" a="1"/>
  <c r="H4645" i="6" s="1"/>
  <c r="I4645" i="6" s="1"/>
  <c r="J4645" i="6" s="1"/>
  <c r="I5077" i="6"/>
  <c r="J5077" i="6" s="1"/>
  <c r="H4429" i="6" a="1"/>
  <c r="H4429" i="6" s="1"/>
  <c r="I4429" i="6" s="1"/>
  <c r="J4429" i="6" s="1"/>
  <c r="H5557" i="6" a="1"/>
  <c r="H5557" i="6" s="1"/>
  <c r="I5557" i="6" s="1"/>
  <c r="J5557" i="6" s="1"/>
  <c r="H5773" i="6" a="1"/>
  <c r="H5773" i="6" s="1"/>
  <c r="I5773" i="6" s="1"/>
  <c r="J5773" i="6" s="1"/>
  <c r="H5845" i="6" a="1"/>
  <c r="H5845" i="6" s="1"/>
  <c r="I5845" i="6" s="1"/>
  <c r="J5845" i="6" s="1"/>
  <c r="H5581" i="6" a="1"/>
  <c r="H5581" i="6" s="1"/>
  <c r="I5581" i="6" s="1"/>
  <c r="J5581" i="6" s="1"/>
  <c r="I6157" i="6"/>
  <c r="J6157" i="6" s="1"/>
  <c r="I6085" i="6"/>
  <c r="J6085" i="6" s="1"/>
  <c r="I6277" i="6"/>
  <c r="J6277" i="6" s="1"/>
  <c r="H6541" i="6" a="1"/>
  <c r="H6541" i="6" s="1"/>
  <c r="I6541" i="6" s="1"/>
  <c r="J6541" i="6" s="1"/>
  <c r="H6373" i="6" a="1"/>
  <c r="H6373" i="6" s="1"/>
  <c r="I6373" i="6" s="1"/>
  <c r="J6373" i="6" s="1"/>
  <c r="H6421" i="6" a="1"/>
  <c r="H6421" i="6" s="1"/>
  <c r="I6421" i="6" s="1"/>
  <c r="J6421" i="6" s="1"/>
  <c r="H6901" i="6" a="1"/>
  <c r="H6901" i="6" s="1"/>
  <c r="I6901" i="6" s="1"/>
  <c r="J6901" i="6" s="1"/>
  <c r="H6469" i="6" a="1"/>
  <c r="H6469" i="6" s="1"/>
  <c r="I6469" i="6" s="1"/>
  <c r="J6469" i="6" s="1"/>
  <c r="H6661" i="6" a="1"/>
  <c r="H6661" i="6" s="1"/>
  <c r="I6661" i="6" s="1"/>
  <c r="J6661" i="6" s="1"/>
  <c r="H7693" i="6" a="1"/>
  <c r="H7693" i="6" s="1"/>
  <c r="I7693" i="6" s="1"/>
  <c r="J7693" i="6" s="1"/>
  <c r="H7765" i="6" a="1"/>
  <c r="H7765" i="6" s="1"/>
  <c r="I7765" i="6" s="1"/>
  <c r="J7765" i="6" s="1"/>
  <c r="H7909" i="6" a="1"/>
  <c r="H7909" i="6" s="1"/>
  <c r="I7909" i="6" s="1"/>
  <c r="J7909" i="6" s="1"/>
  <c r="H7837" i="6" a="1"/>
  <c r="H7837" i="6" s="1"/>
  <c r="I7837" i="6" s="1"/>
  <c r="J7837" i="6" s="1"/>
  <c r="H7957" i="6" a="1"/>
  <c r="H7957" i="6" s="1"/>
  <c r="I7957" i="6" s="1"/>
  <c r="J7957" i="6" s="1"/>
  <c r="E7832" i="6" a="1"/>
  <c r="E7832" i="6" s="1"/>
  <c r="F7832" i="6" s="1"/>
  <c r="E7688" i="6" a="1"/>
  <c r="E7688" i="6" s="1"/>
  <c r="F7688" i="6" s="1"/>
  <c r="E7064" i="6" a="1"/>
  <c r="E7064" i="6" s="1"/>
  <c r="F7064" i="6" s="1"/>
  <c r="E6128" i="6" a="1"/>
  <c r="E6128" i="6" s="1"/>
  <c r="F6128" i="6" s="1"/>
  <c r="E2720" i="6" a="1"/>
  <c r="E2720" i="6" s="1"/>
  <c r="F2720" i="6" s="1"/>
  <c r="E1448" i="6" a="1"/>
  <c r="E1448" i="6" s="1"/>
  <c r="F1448" i="6" s="1"/>
  <c r="E128" i="6" a="1"/>
  <c r="E128" i="6" s="1"/>
  <c r="F128" i="6" s="1"/>
  <c r="E1112" i="6" a="1"/>
  <c r="E1112" i="6" s="1"/>
  <c r="F1112" i="6" s="1"/>
  <c r="F1733" i="6"/>
  <c r="F149" i="6"/>
  <c r="F6462" i="6"/>
  <c r="I4932" i="6"/>
  <c r="J4932" i="6" s="1"/>
  <c r="I900" i="6"/>
  <c r="J900" i="6" s="1"/>
  <c r="F2622" i="6"/>
  <c r="F6150" i="6"/>
  <c r="F7374" i="6"/>
  <c r="H179" i="6" a="1"/>
  <c r="H179" i="6" s="1"/>
  <c r="I179" i="6" s="1"/>
  <c r="J179" i="6" s="1"/>
  <c r="H779" i="6" a="1"/>
  <c r="H779" i="6" s="1"/>
  <c r="H395" i="6" a="1"/>
  <c r="H395" i="6" s="1"/>
  <c r="H827" i="6" a="1"/>
  <c r="H827" i="6" s="1"/>
  <c r="H419" i="6" a="1"/>
  <c r="H419" i="6" s="1"/>
  <c r="I419" i="6" s="1"/>
  <c r="J419" i="6" s="1"/>
  <c r="H683" i="6" a="1"/>
  <c r="H683" i="6" s="1"/>
  <c r="I683" i="6" s="1"/>
  <c r="J683" i="6" s="1"/>
  <c r="H1283" i="6" a="1"/>
  <c r="H1283" i="6" s="1"/>
  <c r="H1547" i="6" a="1"/>
  <c r="H1547" i="6" s="1"/>
  <c r="H1955" i="6" a="1"/>
  <c r="H1955" i="6" s="1"/>
  <c r="I1955" i="6" s="1"/>
  <c r="J1955" i="6" s="1"/>
  <c r="H2243" i="6" a="1"/>
  <c r="H2243" i="6" s="1"/>
  <c r="H2387" i="6" a="1"/>
  <c r="H2387" i="6" s="1"/>
  <c r="I2387" i="6" s="1"/>
  <c r="J2387" i="6" s="1"/>
  <c r="H2531" i="6" a="1"/>
  <c r="H2531" i="6" s="1"/>
  <c r="H1883" i="6" a="1"/>
  <c r="H1883" i="6" s="1"/>
  <c r="I1883" i="6" s="1"/>
  <c r="J1883" i="6" s="1"/>
  <c r="H2363" i="6" a="1"/>
  <c r="H2363" i="6" s="1"/>
  <c r="H1787" i="6" a="1"/>
  <c r="H1787" i="6" s="1"/>
  <c r="H2099" i="6" a="1"/>
  <c r="H2099" i="6" s="1"/>
  <c r="I2099" i="6" s="1"/>
  <c r="J2099" i="6" s="1"/>
  <c r="H2699" i="6" a="1"/>
  <c r="H2699" i="6" s="1"/>
  <c r="H1571" i="6" a="1"/>
  <c r="H1571" i="6" s="1"/>
  <c r="I1571" i="6" s="1"/>
  <c r="J1571" i="6" s="1"/>
  <c r="H1931" i="6" a="1"/>
  <c r="H1931" i="6" s="1"/>
  <c r="I1931" i="6" s="1"/>
  <c r="J1931" i="6" s="1"/>
  <c r="H2627" i="6" a="1"/>
  <c r="H2627" i="6" s="1"/>
  <c r="H3515" i="6" a="1"/>
  <c r="H3515" i="6" s="1"/>
  <c r="I3515" i="6" s="1"/>
  <c r="J3515" i="6" s="1"/>
  <c r="H3899" i="6" a="1"/>
  <c r="H3899" i="6" s="1"/>
  <c r="I3899" i="6" s="1"/>
  <c r="J3899" i="6" s="1"/>
  <c r="H3131" i="6" a="1"/>
  <c r="H3131" i="6" s="1"/>
  <c r="H3731" i="6" a="1"/>
  <c r="H3731" i="6" s="1"/>
  <c r="I3731" i="6" s="1"/>
  <c r="J3731" i="6" s="1"/>
  <c r="H3035" i="6" a="1"/>
  <c r="H3035" i="6" s="1"/>
  <c r="I3035" i="6" s="1"/>
  <c r="J3035" i="6" s="1"/>
  <c r="H3755" i="6" a="1"/>
  <c r="H3755" i="6" s="1"/>
  <c r="I3755" i="6" s="1"/>
  <c r="J3755" i="6" s="1"/>
  <c r="H3683" i="6" a="1"/>
  <c r="H3683" i="6" s="1"/>
  <c r="I3683" i="6" s="1"/>
  <c r="J3683" i="6" s="1"/>
  <c r="H3947" i="6" a="1"/>
  <c r="H3947" i="6" s="1"/>
  <c r="I3947" i="6" s="1"/>
  <c r="J3947" i="6" s="1"/>
  <c r="H4571" i="6" a="1"/>
  <c r="H4571" i="6" s="1"/>
  <c r="H4763" i="6" a="1"/>
  <c r="H4763" i="6" s="1"/>
  <c r="H4211" i="6" a="1"/>
  <c r="H4211" i="6" s="1"/>
  <c r="I4211" i="6" s="1"/>
  <c r="J4211" i="6" s="1"/>
  <c r="H4499" i="6" a="1"/>
  <c r="H4499" i="6" s="1"/>
  <c r="H4907" i="6" a="1"/>
  <c r="H4907" i="6" s="1"/>
  <c r="H4091" i="6" a="1"/>
  <c r="H4091" i="6" s="1"/>
  <c r="I4091" i="6" s="1"/>
  <c r="J4091" i="6" s="1"/>
  <c r="H4595" i="6" a="1"/>
  <c r="H4595" i="6" s="1"/>
  <c r="H4955" i="6" a="1"/>
  <c r="H4955" i="6" s="1"/>
  <c r="I4955" i="6" s="1"/>
  <c r="J4955" i="6" s="1"/>
  <c r="H4259" i="6" a="1"/>
  <c r="H4259" i="6" s="1"/>
  <c r="I4259" i="6" s="1"/>
  <c r="J4259" i="6" s="1"/>
  <c r="H4451" i="6" a="1"/>
  <c r="H4451" i="6" s="1"/>
  <c r="I4451" i="6" s="1"/>
  <c r="J4451" i="6" s="1"/>
  <c r="H4979" i="6" a="1"/>
  <c r="H4979" i="6" s="1"/>
  <c r="I4979" i="6" s="1"/>
  <c r="J4979" i="6" s="1"/>
  <c r="H5915" i="6" a="1"/>
  <c r="H5915" i="6" s="1"/>
  <c r="H5627" i="6" a="1"/>
  <c r="H5627" i="6" s="1"/>
  <c r="H6011" i="6" a="1"/>
  <c r="H6011" i="6" s="1"/>
  <c r="H5987" i="6" a="1"/>
  <c r="H5987" i="6" s="1"/>
  <c r="H6323" i="6" a="1"/>
  <c r="H6323" i="6" s="1"/>
  <c r="H6443" i="6" a="1"/>
  <c r="H6443" i="6" s="1"/>
  <c r="I6443" i="6" s="1"/>
  <c r="J6443" i="6" s="1"/>
  <c r="H6419" i="6" a="1"/>
  <c r="H6419" i="6" s="1"/>
  <c r="I6419" i="6" s="1"/>
  <c r="J6419" i="6" s="1"/>
  <c r="H8387" i="6" a="1"/>
  <c r="H8387" i="6" s="1"/>
  <c r="H7595" i="6" a="1"/>
  <c r="H7595" i="6" s="1"/>
  <c r="B8390" i="6"/>
  <c r="B8366" i="6"/>
  <c r="B8270" i="6"/>
  <c r="B8246" i="6"/>
  <c r="B8150" i="6"/>
  <c r="B8054" i="6"/>
  <c r="B7982" i="6"/>
  <c r="H7982" i="6" s="1" a="1"/>
  <c r="H7982" i="6" s="1"/>
  <c r="B8318" i="6"/>
  <c r="B8174" i="6"/>
  <c r="B8078" i="6"/>
  <c r="B8414" i="6"/>
  <c r="B8294" i="6"/>
  <c r="B8222" i="6"/>
  <c r="B8126" i="6"/>
  <c r="B8030" i="6"/>
  <c r="B8342" i="6"/>
  <c r="B7958" i="6"/>
  <c r="H7958" i="6" s="1" a="1"/>
  <c r="H7958" i="6" s="1"/>
  <c r="B7886" i="6"/>
  <c r="H7886" i="6" s="1" a="1"/>
  <c r="H7886" i="6" s="1"/>
  <c r="I7886" i="6" s="1"/>
  <c r="J7886" i="6" s="1"/>
  <c r="B7718" i="6"/>
  <c r="H7718" i="6" s="1" a="1"/>
  <c r="H7718" i="6" s="1"/>
  <c r="B7670" i="6"/>
  <c r="H7670" i="6" s="1" a="1"/>
  <c r="H7670" i="6" s="1"/>
  <c r="B7598" i="6"/>
  <c r="B7550" i="6"/>
  <c r="B7526" i="6"/>
  <c r="B7502" i="6"/>
  <c r="B7454" i="6"/>
  <c r="B8006" i="6"/>
  <c r="B7934" i="6"/>
  <c r="H7934" i="6" s="1" a="1"/>
  <c r="H7934" i="6" s="1"/>
  <c r="B7838" i="6"/>
  <c r="H7838" i="6" s="1" a="1"/>
  <c r="H7838" i="6" s="1"/>
  <c r="B7742" i="6"/>
  <c r="H7742" i="6" s="1" a="1"/>
  <c r="H7742" i="6" s="1"/>
  <c r="I7742" i="6" s="1"/>
  <c r="J7742" i="6" s="1"/>
  <c r="B7574" i="6"/>
  <c r="B8198" i="6"/>
  <c r="B7910" i="6"/>
  <c r="H7910" i="6" s="1" a="1"/>
  <c r="H7910" i="6" s="1"/>
  <c r="B7862" i="6"/>
  <c r="H7862" i="6" s="1" a="1"/>
  <c r="H7862" i="6" s="1"/>
  <c r="B7814" i="6"/>
  <c r="H7814" i="6" s="1" a="1"/>
  <c r="H7814" i="6" s="1"/>
  <c r="B7790" i="6"/>
  <c r="H7790" i="6" s="1" a="1"/>
  <c r="H7790" i="6" s="1"/>
  <c r="I7790" i="6" s="1"/>
  <c r="J7790" i="6" s="1"/>
  <c r="B7766" i="6"/>
  <c r="H7766" i="6" s="1" a="1"/>
  <c r="H7766" i="6" s="1"/>
  <c r="B7622" i="6"/>
  <c r="B7406" i="6"/>
  <c r="B6878" i="6"/>
  <c r="B8102" i="6"/>
  <c r="B7382" i="6"/>
  <c r="B7334" i="6"/>
  <c r="B7286" i="6"/>
  <c r="B7238" i="6"/>
  <c r="B7190" i="6"/>
  <c r="B7142" i="6"/>
  <c r="B7094" i="6"/>
  <c r="B7046" i="6"/>
  <c r="B6998" i="6"/>
  <c r="B6950" i="6"/>
  <c r="B6854" i="6"/>
  <c r="B7478" i="6"/>
  <c r="B7358" i="6"/>
  <c r="B7310" i="6"/>
  <c r="B7262" i="6"/>
  <c r="B7214" i="6"/>
  <c r="B7166" i="6"/>
  <c r="B7118" i="6"/>
  <c r="B7070" i="6"/>
  <c r="B7022" i="6"/>
  <c r="B6974" i="6"/>
  <c r="B6902" i="6"/>
  <c r="B6806" i="6"/>
  <c r="B6782" i="6"/>
  <c r="B6686" i="6"/>
  <c r="B6590" i="6"/>
  <c r="B6494" i="6"/>
  <c r="H6494" i="6" s="1" a="1"/>
  <c r="H6494" i="6" s="1"/>
  <c r="I6494" i="6" s="1"/>
  <c r="J6494" i="6" s="1"/>
  <c r="B6470" i="6"/>
  <c r="H6470" i="6" s="1" a="1"/>
  <c r="H6470" i="6" s="1"/>
  <c r="B6758" i="6"/>
  <c r="B6662" i="6"/>
  <c r="B6446" i="6"/>
  <c r="H6446" i="6" s="1" a="1"/>
  <c r="H6446" i="6" s="1"/>
  <c r="B7430" i="6"/>
  <c r="B7694" i="6"/>
  <c r="H7694" i="6" s="1" a="1"/>
  <c r="H7694" i="6" s="1"/>
  <c r="B7646" i="6"/>
  <c r="B6830" i="6"/>
  <c r="B6710" i="6"/>
  <c r="B6614" i="6"/>
  <c r="B6566" i="6"/>
  <c r="H6566" i="6" s="1" a="1"/>
  <c r="H6566" i="6" s="1"/>
  <c r="B6518" i="6"/>
  <c r="H6518" i="6" s="1" a="1"/>
  <c r="H6518" i="6" s="1"/>
  <c r="B6398" i="6"/>
  <c r="B6734" i="6"/>
  <c r="B6422" i="6"/>
  <c r="H6422" i="6" s="1" a="1"/>
  <c r="H6422" i="6" s="1"/>
  <c r="B6926" i="6"/>
  <c r="B6638" i="6"/>
  <c r="B6542" i="6"/>
  <c r="H6542" i="6" s="1" a="1"/>
  <c r="H6542" i="6" s="1"/>
  <c r="B6302" i="6"/>
  <c r="B6158" i="6"/>
  <c r="B6038" i="6"/>
  <c r="B6326" i="6"/>
  <c r="B6278" i="6"/>
  <c r="B6230" i="6"/>
  <c r="B6206" i="6"/>
  <c r="B6182" i="6"/>
  <c r="B6134" i="6"/>
  <c r="B6062" i="6"/>
  <c r="B6374" i="6"/>
  <c r="B6086" i="6"/>
  <c r="B6350" i="6"/>
  <c r="B6254" i="6"/>
  <c r="B6110" i="6"/>
  <c r="B6014" i="6"/>
  <c r="B5870" i="6"/>
  <c r="B5822" i="6"/>
  <c r="B5750" i="6"/>
  <c r="B5414" i="6"/>
  <c r="B5846" i="6"/>
  <c r="B5726" i="6"/>
  <c r="B5630" i="6"/>
  <c r="B5582" i="6"/>
  <c r="B5534" i="6"/>
  <c r="B5486" i="6"/>
  <c r="B5366" i="6"/>
  <c r="B5318" i="6"/>
  <c r="B5270" i="6"/>
  <c r="B5942" i="6"/>
  <c r="B5918" i="6"/>
  <c r="B5798" i="6"/>
  <c r="B5702" i="6"/>
  <c r="B5654" i="6"/>
  <c r="H5654" i="6" s="1" a="1"/>
  <c r="H5654" i="6" s="1"/>
  <c r="B5438" i="6"/>
  <c r="B5390" i="6"/>
  <c r="B5990" i="6"/>
  <c r="B5966" i="6"/>
  <c r="B5894" i="6"/>
  <c r="B5774" i="6"/>
  <c r="B5678" i="6"/>
  <c r="B5606" i="6"/>
  <c r="B5558" i="6"/>
  <c r="B5510" i="6"/>
  <c r="B5462" i="6"/>
  <c r="B5342" i="6"/>
  <c r="B5294" i="6"/>
  <c r="B5246" i="6"/>
  <c r="B5174" i="6"/>
  <c r="H5174" i="6" s="1" a="1"/>
  <c r="H5174" i="6" s="1"/>
  <c r="B5054" i="6"/>
  <c r="H5054" i="6" s="1" a="1"/>
  <c r="H5054" i="6" s="1"/>
  <c r="I5054" i="6" s="1"/>
  <c r="J5054" i="6" s="1"/>
  <c r="B4958" i="6"/>
  <c r="H4958" i="6" s="1" a="1"/>
  <c r="H4958" i="6" s="1"/>
  <c r="I4958" i="6" s="1"/>
  <c r="J4958" i="6" s="1"/>
  <c r="B4766" i="6"/>
  <c r="H4766" i="6" s="1" a="1"/>
  <c r="H4766" i="6" s="1"/>
  <c r="I4766" i="6" s="1"/>
  <c r="J4766" i="6" s="1"/>
  <c r="B4718" i="6"/>
  <c r="H4718" i="6" s="1" a="1"/>
  <c r="H4718" i="6" s="1"/>
  <c r="I4718" i="6" s="1"/>
  <c r="J4718" i="6" s="1"/>
  <c r="B4670" i="6"/>
  <c r="H4670" i="6" s="1" a="1"/>
  <c r="H4670" i="6" s="1"/>
  <c r="B4622" i="6"/>
  <c r="H4622" i="6" s="1" a="1"/>
  <c r="H4622" i="6" s="1"/>
  <c r="B4574" i="6"/>
  <c r="H4574" i="6" s="1" a="1"/>
  <c r="H4574" i="6" s="1"/>
  <c r="I4574" i="6" s="1"/>
  <c r="J4574" i="6" s="1"/>
  <c r="B4478" i="6"/>
  <c r="H4478" i="6" s="1" a="1"/>
  <c r="H4478" i="6" s="1"/>
  <c r="I4478" i="6" s="1"/>
  <c r="J4478" i="6" s="1"/>
  <c r="B4430" i="6"/>
  <c r="H4430" i="6" s="1" a="1"/>
  <c r="H4430" i="6" s="1"/>
  <c r="B4310" i="6"/>
  <c r="H4310" i="6" s="1" a="1"/>
  <c r="H4310" i="6" s="1"/>
  <c r="B5198" i="6"/>
  <c r="H5198" i="6" s="1" a="1"/>
  <c r="H5198" i="6" s="1"/>
  <c r="I5198" i="6" s="1"/>
  <c r="J5198" i="6" s="1"/>
  <c r="B5126" i="6"/>
  <c r="H5126" i="6" s="1" a="1"/>
  <c r="H5126" i="6" s="1"/>
  <c r="B5030" i="6"/>
  <c r="H5030" i="6" s="1" a="1"/>
  <c r="H5030" i="6" s="1"/>
  <c r="I5030" i="6" s="1"/>
  <c r="J5030" i="6" s="1"/>
  <c r="B4934" i="6"/>
  <c r="H4934" i="6" s="1" a="1"/>
  <c r="H4934" i="6" s="1"/>
  <c r="I4934" i="6" s="1"/>
  <c r="J4934" i="6" s="1"/>
  <c r="B4910" i="6"/>
  <c r="H4910" i="6" s="1" a="1"/>
  <c r="H4910" i="6" s="1"/>
  <c r="I4910" i="6" s="1"/>
  <c r="J4910" i="6" s="1"/>
  <c r="B4862" i="6"/>
  <c r="H4862" i="6" s="1" a="1"/>
  <c r="H4862" i="6" s="1"/>
  <c r="I4862" i="6" s="1"/>
  <c r="J4862" i="6" s="1"/>
  <c r="B4814" i="6"/>
  <c r="H4814" i="6" s="1" a="1"/>
  <c r="H4814" i="6" s="1"/>
  <c r="I4814" i="6" s="1"/>
  <c r="J4814" i="6" s="1"/>
  <c r="B4790" i="6"/>
  <c r="H4790" i="6" s="1" a="1"/>
  <c r="H4790" i="6" s="1"/>
  <c r="I4790" i="6" s="1"/>
  <c r="J4790" i="6" s="1"/>
  <c r="B4526" i="6"/>
  <c r="H4526" i="6" s="1" a="1"/>
  <c r="H4526" i="6" s="1"/>
  <c r="I4526" i="6" s="1"/>
  <c r="J4526" i="6" s="1"/>
  <c r="B4454" i="6"/>
  <c r="H4454" i="6" s="1" a="1"/>
  <c r="H4454" i="6" s="1"/>
  <c r="I4454" i="6" s="1"/>
  <c r="J4454" i="6" s="1"/>
  <c r="B4382" i="6"/>
  <c r="H4382" i="6" s="1" a="1"/>
  <c r="H4382" i="6" s="1"/>
  <c r="I4382" i="6" s="1"/>
  <c r="J4382" i="6" s="1"/>
  <c r="B4286" i="6"/>
  <c r="H4286" i="6" s="1" a="1"/>
  <c r="H4286" i="6" s="1"/>
  <c r="B4190" i="6"/>
  <c r="H4190" i="6" s="1" a="1"/>
  <c r="H4190" i="6" s="1"/>
  <c r="B5222" i="6"/>
  <c r="H5222" i="6" s="1" a="1"/>
  <c r="H5222" i="6" s="1"/>
  <c r="I5222" i="6" s="1"/>
  <c r="J5222" i="6" s="1"/>
  <c r="B5102" i="6"/>
  <c r="H5102" i="6" s="1" a="1"/>
  <c r="H5102" i="6" s="1"/>
  <c r="I5102" i="6" s="1"/>
  <c r="J5102" i="6" s="1"/>
  <c r="B5006" i="6"/>
  <c r="H5006" i="6" s="1" a="1"/>
  <c r="H5006" i="6" s="1"/>
  <c r="I5006" i="6" s="1"/>
  <c r="J5006" i="6" s="1"/>
  <c r="B4742" i="6"/>
  <c r="H4742" i="6" s="1" a="1"/>
  <c r="H4742" i="6" s="1"/>
  <c r="I4742" i="6" s="1"/>
  <c r="J4742" i="6" s="1"/>
  <c r="B4694" i="6"/>
  <c r="H4694" i="6" s="1" a="1"/>
  <c r="H4694" i="6" s="1"/>
  <c r="I4694" i="6" s="1"/>
  <c r="J4694" i="6" s="1"/>
  <c r="B4646" i="6"/>
  <c r="H4646" i="6" s="1" a="1"/>
  <c r="H4646" i="6" s="1"/>
  <c r="B4598" i="6"/>
  <c r="H4598" i="6" s="1" a="1"/>
  <c r="H4598" i="6" s="1"/>
  <c r="B4406" i="6"/>
  <c r="H4406" i="6" s="1" a="1"/>
  <c r="H4406" i="6" s="1"/>
  <c r="B4358" i="6"/>
  <c r="H4358" i="6" s="1" a="1"/>
  <c r="H4358" i="6" s="1"/>
  <c r="I4358" i="6" s="1"/>
  <c r="J4358" i="6" s="1"/>
  <c r="B4262" i="6"/>
  <c r="H4262" i="6" s="1" a="1"/>
  <c r="H4262" i="6" s="1"/>
  <c r="B4166" i="6"/>
  <c r="H4166" i="6" s="1" a="1"/>
  <c r="H4166" i="6" s="1"/>
  <c r="B4094" i="6"/>
  <c r="H4094" i="6" s="1" a="1"/>
  <c r="H4094" i="6" s="1"/>
  <c r="B4046" i="6"/>
  <c r="H4046" i="6" s="1" a="1"/>
  <c r="H4046" i="6" s="1"/>
  <c r="I4046" i="6" s="1"/>
  <c r="J4046" i="6" s="1"/>
  <c r="B3950" i="6"/>
  <c r="H3950" i="6" s="1" a="1"/>
  <c r="H3950" i="6" s="1"/>
  <c r="I3950" i="6" s="1"/>
  <c r="J3950" i="6" s="1"/>
  <c r="B3854" i="6"/>
  <c r="H3854" i="6" s="1" a="1"/>
  <c r="H3854" i="6" s="1"/>
  <c r="I3854" i="6" s="1"/>
  <c r="J3854" i="6" s="1"/>
  <c r="B5150" i="6"/>
  <c r="H5150" i="6" s="1" a="1"/>
  <c r="H5150" i="6" s="1"/>
  <c r="B5078" i="6"/>
  <c r="H5078" i="6" s="1" a="1"/>
  <c r="H5078" i="6" s="1"/>
  <c r="I5078" i="6" s="1"/>
  <c r="J5078" i="6" s="1"/>
  <c r="B4982" i="6"/>
  <c r="H4982" i="6" s="1" a="1"/>
  <c r="H4982" i="6" s="1"/>
  <c r="I4982" i="6" s="1"/>
  <c r="J4982" i="6" s="1"/>
  <c r="B4886" i="6"/>
  <c r="H4886" i="6" s="1" a="1"/>
  <c r="H4886" i="6" s="1"/>
  <c r="I4886" i="6" s="1"/>
  <c r="J4886" i="6" s="1"/>
  <c r="B4838" i="6"/>
  <c r="H4838" i="6" s="1" a="1"/>
  <c r="H4838" i="6" s="1"/>
  <c r="I4838" i="6" s="1"/>
  <c r="J4838" i="6" s="1"/>
  <c r="B4550" i="6"/>
  <c r="H4550" i="6" s="1" a="1"/>
  <c r="H4550" i="6" s="1"/>
  <c r="B4502" i="6"/>
  <c r="H4502" i="6" s="1" a="1"/>
  <c r="H4502" i="6" s="1"/>
  <c r="B4334" i="6"/>
  <c r="H4334" i="6" s="1" a="1"/>
  <c r="H4334" i="6" s="1"/>
  <c r="B4238" i="6"/>
  <c r="H4238" i="6" s="1" a="1"/>
  <c r="H4238" i="6" s="1"/>
  <c r="I4238" i="6" s="1"/>
  <c r="J4238" i="6" s="1"/>
  <c r="B4142" i="6"/>
  <c r="H4142" i="6" s="1" a="1"/>
  <c r="H4142" i="6" s="1"/>
  <c r="I4142" i="6" s="1"/>
  <c r="J4142" i="6" s="1"/>
  <c r="B4022" i="6"/>
  <c r="H4022" i="6" s="1" a="1"/>
  <c r="H4022" i="6" s="1"/>
  <c r="I4022" i="6" s="1"/>
  <c r="J4022" i="6" s="1"/>
  <c r="B3926" i="6"/>
  <c r="H3926" i="6" s="1" a="1"/>
  <c r="H3926" i="6" s="1"/>
  <c r="I3926" i="6" s="1"/>
  <c r="J3926" i="6" s="1"/>
  <c r="B4118" i="6"/>
  <c r="H4118" i="6" s="1" a="1"/>
  <c r="H4118" i="6" s="1"/>
  <c r="B4070" i="6"/>
  <c r="H4070" i="6" s="1" a="1"/>
  <c r="H4070" i="6" s="1"/>
  <c r="I4070" i="6" s="1"/>
  <c r="J4070" i="6" s="1"/>
  <c r="B3902" i="6"/>
  <c r="H3902" i="6" s="1" a="1"/>
  <c r="H3902" i="6" s="1"/>
  <c r="I3902" i="6" s="1"/>
  <c r="J3902" i="6" s="1"/>
  <c r="B3758" i="6"/>
  <c r="H3758" i="6" s="1" a="1"/>
  <c r="H3758" i="6" s="1"/>
  <c r="I3758" i="6" s="1"/>
  <c r="J3758" i="6" s="1"/>
  <c r="B3662" i="6"/>
  <c r="H3662" i="6" s="1" a="1"/>
  <c r="H3662" i="6" s="1"/>
  <c r="I3662" i="6" s="1"/>
  <c r="J3662" i="6" s="1"/>
  <c r="B3566" i="6"/>
  <c r="H3566" i="6" s="1" a="1"/>
  <c r="H3566" i="6" s="1"/>
  <c r="I3566" i="6" s="1"/>
  <c r="J3566" i="6" s="1"/>
  <c r="B3278" i="6"/>
  <c r="B3038" i="6"/>
  <c r="H3038" i="6" s="1" a="1"/>
  <c r="H3038" i="6" s="1"/>
  <c r="I3038" i="6" s="1"/>
  <c r="J3038" i="6" s="1"/>
  <c r="B2726" i="6"/>
  <c r="H2726" i="6" s="1" a="1"/>
  <c r="H2726" i="6" s="1"/>
  <c r="B2702" i="6"/>
  <c r="H2702" i="6" s="1" a="1"/>
  <c r="H2702" i="6" s="1"/>
  <c r="B3878" i="6"/>
  <c r="H3878" i="6" s="1" a="1"/>
  <c r="H3878" i="6" s="1"/>
  <c r="I3878" i="6" s="1"/>
  <c r="J3878" i="6" s="1"/>
  <c r="B3830" i="6"/>
  <c r="H3830" i="6" s="1" a="1"/>
  <c r="H3830" i="6" s="1"/>
  <c r="I3830" i="6" s="1"/>
  <c r="J3830" i="6" s="1"/>
  <c r="B3734" i="6"/>
  <c r="H3734" i="6" s="1" a="1"/>
  <c r="H3734" i="6" s="1"/>
  <c r="I3734" i="6" s="1"/>
  <c r="J3734" i="6" s="1"/>
  <c r="B3638" i="6"/>
  <c r="H3638" i="6" s="1" a="1"/>
  <c r="H3638" i="6" s="1"/>
  <c r="I3638" i="6" s="1"/>
  <c r="J3638" i="6" s="1"/>
  <c r="B3542" i="6"/>
  <c r="H3542" i="6" s="1" a="1"/>
  <c r="H3542" i="6" s="1"/>
  <c r="I3542" i="6" s="1"/>
  <c r="J3542" i="6" s="1"/>
  <c r="B3110" i="6"/>
  <c r="B3014" i="6"/>
  <c r="H3014" i="6" s="1" a="1"/>
  <c r="H3014" i="6" s="1"/>
  <c r="I3014" i="6" s="1"/>
  <c r="J3014" i="6" s="1"/>
  <c r="B2990" i="6"/>
  <c r="H2990" i="6" s="1" a="1"/>
  <c r="H2990" i="6" s="1"/>
  <c r="I2990" i="6" s="1"/>
  <c r="J2990" i="6" s="1"/>
  <c r="B2966" i="6"/>
  <c r="B2894" i="6"/>
  <c r="B2678" i="6"/>
  <c r="H2678" i="6" s="1" a="1"/>
  <c r="H2678" i="6" s="1"/>
  <c r="B2630" i="6"/>
  <c r="H2630" i="6" s="1" a="1"/>
  <c r="H2630" i="6" s="1"/>
  <c r="I2630" i="6" s="1"/>
  <c r="J2630" i="6" s="1"/>
  <c r="B2582" i="6"/>
  <c r="B3998" i="6"/>
  <c r="H3998" i="6" s="1" a="1"/>
  <c r="H3998" i="6" s="1"/>
  <c r="I3998" i="6" s="1"/>
  <c r="J3998" i="6" s="1"/>
  <c r="B3806" i="6"/>
  <c r="H3806" i="6" s="1" a="1"/>
  <c r="H3806" i="6" s="1"/>
  <c r="I3806" i="6" s="1"/>
  <c r="J3806" i="6" s="1"/>
  <c r="B3710" i="6"/>
  <c r="H3710" i="6" s="1" a="1"/>
  <c r="H3710" i="6" s="1"/>
  <c r="I3710" i="6" s="1"/>
  <c r="J3710" i="6" s="1"/>
  <c r="B3614" i="6"/>
  <c r="H3614" i="6" s="1" a="1"/>
  <c r="H3614" i="6" s="1"/>
  <c r="I3614" i="6" s="1"/>
  <c r="J3614" i="6" s="1"/>
  <c r="B3518" i="6"/>
  <c r="H3518" i="6" s="1" a="1"/>
  <c r="H3518" i="6" s="1"/>
  <c r="I3518" i="6" s="1"/>
  <c r="J3518" i="6" s="1"/>
  <c r="B3422" i="6"/>
  <c r="B3398" i="6"/>
  <c r="B3374" i="6"/>
  <c r="B3350" i="6"/>
  <c r="B3326" i="6"/>
  <c r="B3302" i="6"/>
  <c r="B3254" i="6"/>
  <c r="B3230" i="6"/>
  <c r="B3206" i="6"/>
  <c r="H3206" i="6" s="1" a="1"/>
  <c r="H3206" i="6" s="1"/>
  <c r="I3206" i="6" s="1"/>
  <c r="J3206" i="6" s="1"/>
  <c r="B3158" i="6"/>
  <c r="B2918" i="6"/>
  <c r="B2870" i="6"/>
  <c r="B2846" i="6"/>
  <c r="B4214" i="6"/>
  <c r="H4214" i="6" s="1" a="1"/>
  <c r="H4214" i="6" s="1"/>
  <c r="I4214" i="6" s="1"/>
  <c r="J4214" i="6" s="1"/>
  <c r="B3974" i="6"/>
  <c r="H3974" i="6" s="1" a="1"/>
  <c r="H3974" i="6" s="1"/>
  <c r="I3974" i="6" s="1"/>
  <c r="J3974" i="6" s="1"/>
  <c r="B3782" i="6"/>
  <c r="H3782" i="6" s="1" a="1"/>
  <c r="H3782" i="6" s="1"/>
  <c r="I3782" i="6" s="1"/>
  <c r="J3782" i="6" s="1"/>
  <c r="B3686" i="6"/>
  <c r="H3686" i="6" s="1" a="1"/>
  <c r="H3686" i="6" s="1"/>
  <c r="I3686" i="6" s="1"/>
  <c r="J3686" i="6" s="1"/>
  <c r="B3590" i="6"/>
  <c r="H3590" i="6" s="1" a="1"/>
  <c r="H3590" i="6" s="1"/>
  <c r="I3590" i="6" s="1"/>
  <c r="J3590" i="6" s="1"/>
  <c r="B3494" i="6"/>
  <c r="H3494" i="6" s="1" a="1"/>
  <c r="H3494" i="6" s="1"/>
  <c r="I3494" i="6" s="1"/>
  <c r="J3494" i="6" s="1"/>
  <c r="B3470" i="6"/>
  <c r="H3470" i="6" s="1" a="1"/>
  <c r="H3470" i="6" s="1"/>
  <c r="I3470" i="6" s="1"/>
  <c r="J3470" i="6" s="1"/>
  <c r="B3446" i="6"/>
  <c r="H3446" i="6" s="1" a="1"/>
  <c r="H3446" i="6" s="1"/>
  <c r="I3446" i="6" s="1"/>
  <c r="J3446" i="6" s="1"/>
  <c r="B3182" i="6"/>
  <c r="B2942" i="6"/>
  <c r="B2822" i="6"/>
  <c r="B2750" i="6"/>
  <c r="H2750" i="6" s="1" a="1"/>
  <c r="H2750" i="6" s="1"/>
  <c r="B2510" i="6"/>
  <c r="B2414" i="6"/>
  <c r="B2102" i="6"/>
  <c r="H2102" i="6" s="1" a="1"/>
  <c r="H2102" i="6" s="1"/>
  <c r="I2102" i="6" s="1"/>
  <c r="J2102" i="6" s="1"/>
  <c r="B2006" i="6"/>
  <c r="H2006" i="6" s="1" a="1"/>
  <c r="H2006" i="6" s="1"/>
  <c r="I2006" i="6" s="1"/>
  <c r="J2006" i="6" s="1"/>
  <c r="B1910" i="6"/>
  <c r="H1910" i="6" s="1" a="1"/>
  <c r="H1910" i="6" s="1"/>
  <c r="I1910" i="6" s="1"/>
  <c r="J1910" i="6" s="1"/>
  <c r="B1862" i="6"/>
  <c r="H1862" i="6" s="1" a="1"/>
  <c r="H1862" i="6" s="1"/>
  <c r="I1862" i="6" s="1"/>
  <c r="J1862" i="6" s="1"/>
  <c r="B1766" i="6"/>
  <c r="B1430" i="6"/>
  <c r="B2798" i="6"/>
  <c r="H2798" i="6" s="1" a="1"/>
  <c r="H2798" i="6" s="1"/>
  <c r="I2798" i="6" s="1"/>
  <c r="J2798" i="6" s="1"/>
  <c r="B2774" i="6"/>
  <c r="H2774" i="6" s="1" a="1"/>
  <c r="H2774" i="6" s="1"/>
  <c r="B2654" i="6"/>
  <c r="H2654" i="6" s="1" a="1"/>
  <c r="H2654" i="6" s="1"/>
  <c r="I2654" i="6" s="1"/>
  <c r="J2654" i="6" s="1"/>
  <c r="B2558" i="6"/>
  <c r="B2486" i="6"/>
  <c r="B2462" i="6"/>
  <c r="B2366" i="6"/>
  <c r="B2126" i="6"/>
  <c r="H2126" i="6" s="1" a="1"/>
  <c r="H2126" i="6" s="1"/>
  <c r="I2126" i="6" s="1"/>
  <c r="J2126" i="6" s="1"/>
  <c r="B2078" i="6"/>
  <c r="H2078" i="6" s="1" a="1"/>
  <c r="H2078" i="6" s="1"/>
  <c r="I2078" i="6" s="1"/>
  <c r="J2078" i="6" s="1"/>
  <c r="B1982" i="6"/>
  <c r="H1982" i="6" s="1" a="1"/>
  <c r="H1982" i="6" s="1"/>
  <c r="I1982" i="6" s="1"/>
  <c r="J1982" i="6" s="1"/>
  <c r="B1886" i="6"/>
  <c r="H1886" i="6" s="1" a="1"/>
  <c r="H1886" i="6" s="1"/>
  <c r="I1886" i="6" s="1"/>
  <c r="J1886" i="6" s="1"/>
  <c r="B1742" i="6"/>
  <c r="B1598" i="6"/>
  <c r="B1574" i="6"/>
  <c r="B1550" i="6"/>
  <c r="B1406" i="6"/>
  <c r="H1406" i="6" s="1" a="1"/>
  <c r="H1406" i="6" s="1"/>
  <c r="B3086" i="6"/>
  <c r="B3062" i="6"/>
  <c r="H3062" i="6" s="1" a="1"/>
  <c r="H3062" i="6" s="1"/>
  <c r="I3062" i="6" s="1"/>
  <c r="J3062" i="6" s="1"/>
  <c r="B2606" i="6"/>
  <c r="B2318" i="6"/>
  <c r="H2318" i="6" s="1" a="1"/>
  <c r="H2318" i="6" s="1"/>
  <c r="B2294" i="6"/>
  <c r="H2294" i="6" s="1" a="1"/>
  <c r="H2294" i="6" s="1"/>
  <c r="B2270" i="6"/>
  <c r="H2270" i="6" s="1" a="1"/>
  <c r="H2270" i="6" s="1"/>
  <c r="B2246" i="6"/>
  <c r="H2246" i="6" s="1" a="1"/>
  <c r="H2246" i="6" s="1"/>
  <c r="B2222" i="6"/>
  <c r="H2222" i="6" s="1" a="1"/>
  <c r="H2222" i="6" s="1"/>
  <c r="I2222" i="6" s="1"/>
  <c r="J2222" i="6" s="1"/>
  <c r="B2198" i="6"/>
  <c r="H2198" i="6" s="1" a="1"/>
  <c r="H2198" i="6" s="1"/>
  <c r="B2174" i="6"/>
  <c r="H2174" i="6" s="1" a="1"/>
  <c r="H2174" i="6" s="1"/>
  <c r="B2054" i="6"/>
  <c r="H2054" i="6" s="1" a="1"/>
  <c r="H2054" i="6" s="1"/>
  <c r="I2054" i="6" s="1"/>
  <c r="J2054" i="6" s="1"/>
  <c r="B1958" i="6"/>
  <c r="H1958" i="6" s="1" a="1"/>
  <c r="H1958" i="6" s="1"/>
  <c r="I1958" i="6" s="1"/>
  <c r="J1958" i="6" s="1"/>
  <c r="B1814" i="6"/>
  <c r="B1718" i="6"/>
  <c r="B1670" i="6"/>
  <c r="B1646" i="6"/>
  <c r="B1502" i="6"/>
  <c r="H1502" i="6" s="1" a="1"/>
  <c r="H1502" i="6" s="1"/>
  <c r="I1502" i="6" s="1"/>
  <c r="J1502" i="6" s="1"/>
  <c r="B3134" i="6"/>
  <c r="B2534" i="6"/>
  <c r="B2438" i="6"/>
  <c r="B2390" i="6"/>
  <c r="B2342" i="6"/>
  <c r="B2150" i="6"/>
  <c r="H2150" i="6" s="1" a="1"/>
  <c r="H2150" i="6" s="1"/>
  <c r="I2150" i="6" s="1"/>
  <c r="J2150" i="6" s="1"/>
  <c r="B2030" i="6"/>
  <c r="H2030" i="6" s="1" a="1"/>
  <c r="H2030" i="6" s="1"/>
  <c r="I2030" i="6" s="1"/>
  <c r="J2030" i="6" s="1"/>
  <c r="B1934" i="6"/>
  <c r="H1934" i="6" s="1" a="1"/>
  <c r="H1934" i="6" s="1"/>
  <c r="I1934" i="6" s="1"/>
  <c r="J1934" i="6" s="1"/>
  <c r="B1838" i="6"/>
  <c r="H1838" i="6" s="1" a="1"/>
  <c r="H1838" i="6" s="1"/>
  <c r="I1838" i="6" s="1"/>
  <c r="J1838" i="6" s="1"/>
  <c r="B1790" i="6"/>
  <c r="B1694" i="6"/>
  <c r="B1622" i="6"/>
  <c r="B1526" i="6"/>
  <c r="B1478" i="6"/>
  <c r="H1478" i="6" s="1" a="1"/>
  <c r="H1478" i="6" s="1"/>
  <c r="I1478" i="6" s="1"/>
  <c r="J1478" i="6" s="1"/>
  <c r="B1454" i="6"/>
  <c r="H1454" i="6" s="1" a="1"/>
  <c r="H1454" i="6" s="1"/>
  <c r="B1262" i="6"/>
  <c r="H1262" i="6" s="1" a="1"/>
  <c r="H1262" i="6" s="1"/>
  <c r="I1262" i="6" s="1"/>
  <c r="J1262" i="6" s="1"/>
  <c r="B1238" i="6"/>
  <c r="H1238" i="6" s="1" a="1"/>
  <c r="H1238" i="6" s="1"/>
  <c r="I1238" i="6" s="1"/>
  <c r="J1238" i="6" s="1"/>
  <c r="B1166" i="6"/>
  <c r="H1166" i="6" s="1" a="1"/>
  <c r="H1166" i="6" s="1"/>
  <c r="B734" i="6"/>
  <c r="B710" i="6"/>
  <c r="H710" i="6" s="1" a="1"/>
  <c r="H710" i="6" s="1"/>
  <c r="I710" i="6" s="1"/>
  <c r="J710" i="6" s="1"/>
  <c r="B542" i="6"/>
  <c r="B470" i="6"/>
  <c r="H470" i="6" s="1" a="1"/>
  <c r="H470" i="6" s="1"/>
  <c r="I470" i="6" s="1"/>
  <c r="J470" i="6" s="1"/>
  <c r="B446" i="6"/>
  <c r="B374" i="6"/>
  <c r="H374" i="6" s="1" a="1"/>
  <c r="H374" i="6" s="1"/>
  <c r="B326" i="6"/>
  <c r="B158" i="6"/>
  <c r="B302" i="6"/>
  <c r="H302" i="6" s="1" a="1"/>
  <c r="H302" i="6" s="1"/>
  <c r="I302" i="6" s="1"/>
  <c r="J302" i="6" s="1"/>
  <c r="B110" i="6"/>
  <c r="H110" i="6" s="1" a="1"/>
  <c r="H110" i="6" s="1"/>
  <c r="I110" i="6" s="1"/>
  <c r="J110" i="6" s="1"/>
  <c r="B1382" i="6"/>
  <c r="H1382" i="6" s="1" a="1"/>
  <c r="H1382" i="6" s="1"/>
  <c r="I1382" i="6" s="1"/>
  <c r="J1382" i="6" s="1"/>
  <c r="B1310" i="6"/>
  <c r="H1310" i="6" s="1" a="1"/>
  <c r="H1310" i="6" s="1"/>
  <c r="I1310" i="6" s="1"/>
  <c r="J1310" i="6" s="1"/>
  <c r="B1142" i="6"/>
  <c r="H1142" i="6" s="1" a="1"/>
  <c r="H1142" i="6" s="1"/>
  <c r="B1118" i="6"/>
  <c r="H1118" i="6" s="1" a="1"/>
  <c r="H1118" i="6" s="1"/>
  <c r="I1118" i="6" s="1"/>
  <c r="J1118" i="6" s="1"/>
  <c r="B1046" i="6"/>
  <c r="B1022" i="6"/>
  <c r="B998" i="6"/>
  <c r="B878" i="6"/>
  <c r="H878" i="6" s="1" a="1"/>
  <c r="H878" i="6" s="1"/>
  <c r="I878" i="6" s="1"/>
  <c r="J878" i="6" s="1"/>
  <c r="B806" i="6"/>
  <c r="B686" i="6"/>
  <c r="H686" i="6" s="1" a="1"/>
  <c r="H686" i="6" s="1"/>
  <c r="I686" i="6" s="1"/>
  <c r="J686" i="6" s="1"/>
  <c r="B638" i="6"/>
  <c r="H638" i="6" s="1" a="1"/>
  <c r="H638" i="6" s="1"/>
  <c r="I638" i="6" s="1"/>
  <c r="J638" i="6" s="1"/>
  <c r="B590" i="6"/>
  <c r="B566" i="6"/>
  <c r="B422" i="6"/>
  <c r="B86" i="6"/>
  <c r="H86" i="6" s="1" a="1"/>
  <c r="H86" i="6" s="1"/>
  <c r="I86" i="6" s="1"/>
  <c r="J86" i="6" s="1"/>
  <c r="B1358" i="6"/>
  <c r="H1358" i="6" s="1" a="1"/>
  <c r="H1358" i="6" s="1"/>
  <c r="I1358" i="6" s="1"/>
  <c r="J1358" i="6" s="1"/>
  <c r="B1286" i="6"/>
  <c r="H1286" i="6" s="1" a="1"/>
  <c r="H1286" i="6" s="1"/>
  <c r="B1214" i="6"/>
  <c r="H1214" i="6" s="1" a="1"/>
  <c r="H1214" i="6" s="1"/>
  <c r="I1214" i="6" s="1"/>
  <c r="J1214" i="6" s="1"/>
  <c r="B1094" i="6"/>
  <c r="B974" i="6"/>
  <c r="B950" i="6"/>
  <c r="B782" i="6"/>
  <c r="B662" i="6"/>
  <c r="H662" i="6" s="1" a="1"/>
  <c r="H662" i="6" s="1"/>
  <c r="I662" i="6" s="1"/>
  <c r="J662" i="6" s="1"/>
  <c r="B614" i="6"/>
  <c r="B518" i="6"/>
  <c r="B494" i="6"/>
  <c r="H494" i="6" s="1" a="1"/>
  <c r="H494" i="6" s="1"/>
  <c r="I494" i="6" s="1"/>
  <c r="J494" i="6" s="1"/>
  <c r="B350" i="6"/>
  <c r="B206" i="6"/>
  <c r="B134" i="6"/>
  <c r="B278" i="6"/>
  <c r="B254" i="6"/>
  <c r="B230" i="6"/>
  <c r="B182" i="6"/>
  <c r="B1334" i="6"/>
  <c r="H1334" i="6" s="1" a="1"/>
  <c r="H1334" i="6" s="1"/>
  <c r="I1334" i="6" s="1"/>
  <c r="J1334" i="6" s="1"/>
  <c r="B1190" i="6"/>
  <c r="H1190" i="6" s="1" a="1"/>
  <c r="H1190" i="6" s="1"/>
  <c r="B1070" i="6"/>
  <c r="B926" i="6"/>
  <c r="H926" i="6" s="1" a="1"/>
  <c r="H926" i="6" s="1"/>
  <c r="I926" i="6" s="1"/>
  <c r="J926" i="6" s="1"/>
  <c r="B902" i="6"/>
  <c r="H902" i="6" s="1" a="1"/>
  <c r="H902" i="6" s="1"/>
  <c r="I902" i="6" s="1"/>
  <c r="J902" i="6" s="1"/>
  <c r="B854" i="6"/>
  <c r="B830" i="6"/>
  <c r="B758" i="6"/>
  <c r="B398" i="6"/>
  <c r="E728" i="6" a="1"/>
  <c r="E728" i="6" s="1"/>
  <c r="F728" i="6" s="1"/>
  <c r="E1064" i="6" a="1"/>
  <c r="E1064" i="6" s="1"/>
  <c r="F1064" i="6" s="1"/>
  <c r="E584" i="6" a="1"/>
  <c r="E584" i="6" s="1"/>
  <c r="F584" i="6" s="1"/>
  <c r="E896" i="6" a="1"/>
  <c r="E896" i="6" s="1"/>
  <c r="F896" i="6" s="1"/>
  <c r="E1088" i="6" a="1"/>
  <c r="E1088" i="6" s="1"/>
  <c r="F1088" i="6" s="1"/>
  <c r="E368" i="6" a="1"/>
  <c r="E368" i="6" s="1"/>
  <c r="F368" i="6" s="1"/>
  <c r="E320" i="6" a="1"/>
  <c r="E320" i="6" s="1"/>
  <c r="F320" i="6" s="1"/>
  <c r="E560" i="6" a="1"/>
  <c r="E560" i="6" s="1"/>
  <c r="E752" i="6" a="1"/>
  <c r="E752" i="6" s="1"/>
  <c r="F752" i="6" s="1"/>
  <c r="E1160" i="6" a="1"/>
  <c r="E1160" i="6" s="1"/>
  <c r="F1160" i="6" s="1"/>
  <c r="E1400" i="6" a="1"/>
  <c r="E1400" i="6" s="1"/>
  <c r="F1400" i="6" s="1"/>
  <c r="E1688" i="6" a="1"/>
  <c r="E1688" i="6" s="1"/>
  <c r="F1688" i="6" s="1"/>
  <c r="E1976" i="6" a="1"/>
  <c r="E1976" i="6" s="1"/>
  <c r="F1976" i="6" s="1"/>
  <c r="E2504" i="6" a="1"/>
  <c r="E2504" i="6" s="1"/>
  <c r="F2504" i="6" s="1"/>
  <c r="E2096" i="6" a="1"/>
  <c r="E2096" i="6" s="1"/>
  <c r="F2096" i="6" s="1"/>
  <c r="E2240" i="6" a="1"/>
  <c r="E2240" i="6" s="1"/>
  <c r="F2240" i="6" s="1"/>
  <c r="E2432" i="6" a="1"/>
  <c r="E2432" i="6" s="1"/>
  <c r="F2432" i="6" s="1"/>
  <c r="E1496" i="6" a="1"/>
  <c r="E1496" i="6" s="1"/>
  <c r="F1496" i="6" s="1"/>
  <c r="E1736" i="6" a="1"/>
  <c r="E1736" i="6" s="1"/>
  <c r="F1736" i="6" s="1"/>
  <c r="E2120" i="6" a="1"/>
  <c r="E2120" i="6" s="1"/>
  <c r="F2120" i="6" s="1"/>
  <c r="E2984" i="6" a="1"/>
  <c r="E2984" i="6" s="1"/>
  <c r="F2984" i="6" s="1"/>
  <c r="E1952" i="6" a="1"/>
  <c r="E1952" i="6" s="1"/>
  <c r="E2384" i="6" a="1"/>
  <c r="E2384" i="6" s="1"/>
  <c r="F2384" i="6" s="1"/>
  <c r="E3824" i="6" a="1"/>
  <c r="E3824" i="6" s="1"/>
  <c r="F3824" i="6" s="1"/>
  <c r="E3056" i="6" a="1"/>
  <c r="E3056" i="6" s="1"/>
  <c r="F3056" i="6" s="1"/>
  <c r="E3464" i="6" a="1"/>
  <c r="E3464" i="6" s="1"/>
  <c r="F3464" i="6" s="1"/>
  <c r="E3944" i="6" a="1"/>
  <c r="E3944" i="6" s="1"/>
  <c r="F3944" i="6" s="1"/>
  <c r="E3128" i="6" a="1"/>
  <c r="E3128" i="6" s="1"/>
  <c r="E3440" i="6" a="1"/>
  <c r="E3440" i="6" s="1"/>
  <c r="F3440" i="6" s="1"/>
  <c r="E3776" i="6" a="1"/>
  <c r="E3776" i="6" s="1"/>
  <c r="F3776" i="6" s="1"/>
  <c r="E2576" i="6" a="1"/>
  <c r="E2576" i="6" s="1"/>
  <c r="F2576" i="6" s="1"/>
  <c r="E3008" i="6" a="1"/>
  <c r="E3008" i="6" s="1"/>
  <c r="F3008" i="6" s="1"/>
  <c r="E3608" i="6" a="1"/>
  <c r="E3608" i="6" s="1"/>
  <c r="F3608" i="6" s="1"/>
  <c r="E4160" i="6" a="1"/>
  <c r="E4160" i="6" s="1"/>
  <c r="F4160" i="6" s="1"/>
  <c r="E3896" i="6" a="1"/>
  <c r="E3896" i="6" s="1"/>
  <c r="F3896" i="6" s="1"/>
  <c r="E4376" i="6" a="1"/>
  <c r="E4376" i="6" s="1"/>
  <c r="F4376" i="6" s="1"/>
  <c r="E4736" i="6" a="1"/>
  <c r="E4736" i="6" s="1"/>
  <c r="F4736" i="6" s="1"/>
  <c r="E4112" i="6" a="1"/>
  <c r="E4112" i="6" s="1"/>
  <c r="F4112" i="6" s="1"/>
  <c r="E4472" i="6" a="1"/>
  <c r="E4472" i="6" s="1"/>
  <c r="F4472" i="6" s="1"/>
  <c r="E4904" i="6" a="1"/>
  <c r="E4904" i="6" s="1"/>
  <c r="F4904" i="6" s="1"/>
  <c r="E5192" i="6" a="1"/>
  <c r="E5192" i="6" s="1"/>
  <c r="F5192" i="6" s="1"/>
  <c r="E5240" i="6" a="1"/>
  <c r="E5240" i="6" s="1"/>
  <c r="F5240" i="6" s="1"/>
  <c r="E5624" i="6" a="1"/>
  <c r="E5624" i="6" s="1"/>
  <c r="F5624" i="6" s="1"/>
  <c r="E5648" i="6" a="1"/>
  <c r="E5648" i="6" s="1"/>
  <c r="F5648" i="6" s="1"/>
  <c r="E5864" i="6" a="1"/>
  <c r="E5864" i="6" s="1"/>
  <c r="F5864" i="6" s="1"/>
  <c r="E5336" i="6" a="1"/>
  <c r="E5336" i="6" s="1"/>
  <c r="F5336" i="6" s="1"/>
  <c r="E5696" i="6" a="1"/>
  <c r="E5696" i="6" s="1"/>
  <c r="F5696" i="6" s="1"/>
  <c r="E5432" i="6" a="1"/>
  <c r="E5432" i="6" s="1"/>
  <c r="F5432" i="6" s="1"/>
  <c r="E6032" i="6" a="1"/>
  <c r="E6032" i="6" s="1"/>
  <c r="F6032" i="6" s="1"/>
  <c r="E6176" i="6" a="1"/>
  <c r="E6176" i="6" s="1"/>
  <c r="F6176" i="6" s="1"/>
  <c r="E6104" i="6" a="1"/>
  <c r="E6104" i="6" s="1"/>
  <c r="F6104" i="6" s="1"/>
  <c r="E6056" i="6" a="1"/>
  <c r="E6056" i="6" s="1"/>
  <c r="F6056" i="6" s="1"/>
  <c r="E6440" i="6" a="1"/>
  <c r="E6440" i="6" s="1"/>
  <c r="F6440" i="6" s="1"/>
  <c r="E7520" i="6" a="1"/>
  <c r="E7520" i="6" s="1"/>
  <c r="F7520" i="6" s="1"/>
  <c r="E7280" i="6" a="1"/>
  <c r="E7280" i="6" s="1"/>
  <c r="E7496" i="6" a="1"/>
  <c r="E7496" i="6" s="1"/>
  <c r="E6920" i="6" a="1"/>
  <c r="E6920" i="6" s="1"/>
  <c r="F6920" i="6" s="1"/>
  <c r="E7112" i="6" a="1"/>
  <c r="E7112" i="6" s="1"/>
  <c r="F7112" i="6" s="1"/>
  <c r="E7400" i="6" a="1"/>
  <c r="E7400" i="6" s="1"/>
  <c r="F7400" i="6" s="1"/>
  <c r="E7904" i="6" a="1"/>
  <c r="E7904" i="6" s="1"/>
  <c r="E7616" i="6" a="1"/>
  <c r="E7616" i="6" s="1"/>
  <c r="F7616" i="6" s="1"/>
  <c r="E7976" i="6" a="1"/>
  <c r="E7976" i="6" s="1"/>
  <c r="F7976" i="6" s="1"/>
  <c r="E7760" i="6" a="1"/>
  <c r="E7760" i="6" s="1"/>
  <c r="F7760" i="6" s="1"/>
  <c r="E8240" i="6" a="1"/>
  <c r="E8240" i="6" s="1"/>
  <c r="F8240" i="6" s="1"/>
  <c r="E8336" i="6" a="1"/>
  <c r="E8336" i="6" s="1"/>
  <c r="F8336" i="6" s="1"/>
  <c r="E8072" i="6" a="1"/>
  <c r="E8072" i="6" s="1"/>
  <c r="F8072" i="6" s="1"/>
  <c r="E8384" i="6" a="1"/>
  <c r="E8384" i="6" s="1"/>
  <c r="F8384" i="6" s="1"/>
  <c r="C36" i="6"/>
  <c r="I36" i="6"/>
  <c r="J36" i="6" s="1"/>
  <c r="F11" i="5"/>
  <c r="C11" i="6" s="1"/>
  <c r="I60" i="6"/>
  <c r="J60" i="6" s="1"/>
  <c r="I61" i="6"/>
  <c r="J61" i="6" s="1"/>
  <c r="G11" i="6"/>
  <c r="G35" i="6"/>
  <c r="C61" i="6"/>
  <c r="B63" i="6"/>
  <c r="H63" i="6" s="1" a="1"/>
  <c r="H63" i="6" s="1"/>
  <c r="G61" i="6"/>
  <c r="C60" i="6"/>
  <c r="H62" i="6" a="1"/>
  <c r="H62" i="6" s="1"/>
  <c r="I62" i="6" s="1"/>
  <c r="J62" i="6" s="1"/>
  <c r="I36" i="5"/>
  <c r="O13" i="5"/>
  <c r="O14" i="5" s="1"/>
  <c r="O15" i="5" s="1"/>
  <c r="I9" i="6"/>
  <c r="J9" i="6" s="1"/>
  <c r="E8" i="6"/>
  <c r="F8" i="6" s="1"/>
  <c r="F7" i="6"/>
  <c r="F37" i="5"/>
  <c r="I10" i="6"/>
  <c r="J10" i="6" s="1"/>
  <c r="O38" i="5"/>
  <c r="N38" i="5"/>
  <c r="B41" i="5"/>
  <c r="D41" i="5" s="1"/>
  <c r="M15" i="5"/>
  <c r="N15" i="5" s="1"/>
  <c r="G15" i="5"/>
  <c r="E15" i="5"/>
  <c r="B39" i="6"/>
  <c r="H39" i="6" s="1" a="1"/>
  <c r="H39" i="6" s="1"/>
  <c r="I39" i="6" s="1"/>
  <c r="J39" i="6" s="1"/>
  <c r="B15" i="6"/>
  <c r="H15" i="6" s="1"/>
  <c r="G37" i="6"/>
  <c r="G13" i="6"/>
  <c r="H39" i="5"/>
  <c r="F39" i="5"/>
  <c r="C37" i="6"/>
  <c r="C13" i="6"/>
  <c r="H14" i="5"/>
  <c r="B17" i="5"/>
  <c r="C16" i="5" s="1"/>
  <c r="D16" i="5" s="1"/>
  <c r="E40" i="5"/>
  <c r="M40" i="5"/>
  <c r="N40" i="5" s="1"/>
  <c r="G40" i="5"/>
  <c r="I12" i="6"/>
  <c r="J12" i="6" s="1"/>
  <c r="F14" i="5"/>
  <c r="I5174" i="6" l="1"/>
  <c r="J5174" i="6" s="1"/>
  <c r="I1286" i="6"/>
  <c r="J1286" i="6" s="1"/>
  <c r="I2052" i="6"/>
  <c r="J2052" i="6" s="1"/>
  <c r="I5126" i="6"/>
  <c r="J5126" i="6" s="1"/>
  <c r="I1142" i="6"/>
  <c r="J1142" i="6" s="1"/>
  <c r="I374" i="6"/>
  <c r="J374" i="6" s="1"/>
  <c r="F342" i="6"/>
  <c r="I2294" i="6"/>
  <c r="J2294" i="6" s="1"/>
  <c r="F2934" i="6"/>
  <c r="I2174" i="6"/>
  <c r="J2174" i="6" s="1"/>
  <c r="I2198" i="6"/>
  <c r="J2198" i="6" s="1"/>
  <c r="I2270" i="6"/>
  <c r="J2270" i="6" s="1"/>
  <c r="F1014" i="6"/>
  <c r="I5150" i="6"/>
  <c r="J5150" i="6" s="1"/>
  <c r="I4094" i="6"/>
  <c r="J4094" i="6" s="1"/>
  <c r="I1406" i="6"/>
  <c r="J1406" i="6" s="1"/>
  <c r="I4406" i="6"/>
  <c r="J4406" i="6" s="1"/>
  <c r="I3612" i="6"/>
  <c r="J3612" i="6" s="1"/>
  <c r="I4502" i="6"/>
  <c r="J4502" i="6" s="1"/>
  <c r="I3828" i="6"/>
  <c r="J3828" i="6" s="1"/>
  <c r="I7670" i="6"/>
  <c r="J7670" i="6" s="1"/>
  <c r="I4118" i="6"/>
  <c r="J4118" i="6" s="1"/>
  <c r="F5792" i="6"/>
  <c r="F5888" i="6"/>
  <c r="F6990" i="6"/>
  <c r="F5887" i="6"/>
  <c r="I3996" i="6"/>
  <c r="J3996" i="6" s="1"/>
  <c r="I2702" i="6"/>
  <c r="J2702" i="6" s="1"/>
  <c r="I5076" i="6"/>
  <c r="J5076" i="6" s="1"/>
  <c r="F6342" i="6"/>
  <c r="I5654" i="6"/>
  <c r="J5654" i="6" s="1"/>
  <c r="I6518" i="6"/>
  <c r="J6518" i="6" s="1"/>
  <c r="I7982" i="6"/>
  <c r="J7982" i="6" s="1"/>
  <c r="I3468" i="6"/>
  <c r="J3468" i="6" s="1"/>
  <c r="I3876" i="6"/>
  <c r="J3876" i="6" s="1"/>
  <c r="F3967" i="6"/>
  <c r="G2076" i="6"/>
  <c r="G1236" i="6"/>
  <c r="G180" i="6"/>
  <c r="G1116" i="6"/>
  <c r="G732" i="6"/>
  <c r="G1380" i="6"/>
  <c r="G468" i="6"/>
  <c r="G1188" i="6"/>
  <c r="G2124" i="6"/>
  <c r="G1596" i="6"/>
  <c r="G2844" i="6"/>
  <c r="G2172" i="6"/>
  <c r="G1452" i="6"/>
  <c r="G1908" i="6"/>
  <c r="G2292" i="6"/>
  <c r="G3348" i="6"/>
  <c r="G3684" i="6"/>
  <c r="G3612" i="6"/>
  <c r="G3012" i="6"/>
  <c r="G3828" i="6"/>
  <c r="G3180" i="6"/>
  <c r="G4140" i="6"/>
  <c r="G5076" i="6"/>
  <c r="G4356" i="6"/>
  <c r="G5100" i="6"/>
  <c r="G4812" i="6"/>
  <c r="G4620" i="6"/>
  <c r="G5052" i="6"/>
  <c r="G5604" i="6"/>
  <c r="G5628" i="6"/>
  <c r="G5724" i="6"/>
  <c r="G5964" i="6"/>
  <c r="G6108" i="6"/>
  <c r="G7044" i="6"/>
  <c r="G6612" i="6"/>
  <c r="G6468" i="6"/>
  <c r="G6588" i="6"/>
  <c r="G6852" i="6"/>
  <c r="G7068" i="6"/>
  <c r="G7884" i="6"/>
  <c r="G7452" i="6"/>
  <c r="G8076" i="6"/>
  <c r="G8004" i="6"/>
  <c r="G8292" i="6"/>
  <c r="G108" i="6"/>
  <c r="G1308" i="6"/>
  <c r="G2028" i="6"/>
  <c r="G1428" i="6"/>
  <c r="G3324" i="6"/>
  <c r="G2988" i="6"/>
  <c r="G4020" i="6"/>
  <c r="G5004" i="6"/>
  <c r="G4956" i="6"/>
  <c r="G5580" i="6"/>
  <c r="G6372" i="6"/>
  <c r="G7836" i="6"/>
  <c r="G7956" i="6"/>
  <c r="G1140" i="6"/>
  <c r="G492" i="6"/>
  <c r="G2412" i="6"/>
  <c r="G2916" i="6"/>
  <c r="G2004" i="6"/>
  <c r="G3780" i="6"/>
  <c r="G3204" i="6"/>
  <c r="G4236" i="6"/>
  <c r="G5124" i="6"/>
  <c r="G5652" i="6"/>
  <c r="G6084" i="6"/>
  <c r="G6708" i="6"/>
  <c r="G6948" i="6"/>
  <c r="G7428" i="6"/>
  <c r="G8388" i="6"/>
  <c r="G8364" i="6"/>
  <c r="G348" i="6"/>
  <c r="G1332" i="6"/>
  <c r="G324" i="6"/>
  <c r="G1356" i="6"/>
  <c r="G996" i="6"/>
  <c r="G204" i="6"/>
  <c r="G540" i="6"/>
  <c r="G1548" i="6"/>
  <c r="G2460" i="6"/>
  <c r="G1956" i="6"/>
  <c r="G1644" i="6"/>
  <c r="G2508" i="6"/>
  <c r="G1500" i="6"/>
  <c r="G2100" i="6"/>
  <c r="G2340" i="6"/>
  <c r="G3396" i="6"/>
  <c r="G3972" i="6"/>
  <c r="G3804" i="6"/>
  <c r="G3252" i="6"/>
  <c r="G4212" i="6"/>
  <c r="G3564" i="6"/>
  <c r="G4332" i="6"/>
  <c r="G3852" i="6"/>
  <c r="G4644" i="6"/>
  <c r="G5196" i="6"/>
  <c r="G5028" i="6"/>
  <c r="G4716" i="6"/>
  <c r="G5244" i="6"/>
  <c r="G5676" i="6"/>
  <c r="G5796" i="6"/>
  <c r="G6012" i="6"/>
  <c r="G6132" i="6"/>
  <c r="G6324" i="6"/>
  <c r="G6420" i="6"/>
  <c r="G6924" i="6"/>
  <c r="G6516" i="6"/>
  <c r="G6780" i="6"/>
  <c r="G7572" i="6"/>
  <c r="G7164" i="6"/>
  <c r="G7476" i="6"/>
  <c r="G7524" i="6"/>
  <c r="G7620" i="6"/>
  <c r="G8196" i="6"/>
  <c r="G8412" i="6"/>
  <c r="G1212" i="6"/>
  <c r="G684" i="6"/>
  <c r="G1068" i="6"/>
  <c r="G2676" i="6"/>
  <c r="G1860" i="6"/>
  <c r="G3588" i="6"/>
  <c r="G3732" i="6"/>
  <c r="G4980" i="6"/>
  <c r="G4524" i="6"/>
  <c r="G5556" i="6"/>
  <c r="G6060" i="6"/>
  <c r="G6444" i="6"/>
  <c r="G7020" i="6"/>
  <c r="G7908" i="6"/>
  <c r="G300" i="6"/>
  <c r="G900" i="6"/>
  <c r="G1404" i="6"/>
  <c r="G2388" i="6"/>
  <c r="G2316" i="6"/>
  <c r="G3708" i="6"/>
  <c r="G3228" i="6"/>
  <c r="G5220" i="6"/>
  <c r="G4932" i="6"/>
  <c r="G5148" i="6"/>
  <c r="G5700" i="6"/>
  <c r="G6180" i="6"/>
  <c r="G6348" i="6"/>
  <c r="G6684" i="6"/>
  <c r="G7116" i="6"/>
  <c r="G7500" i="6"/>
  <c r="G8100" i="6"/>
  <c r="H37" i="5"/>
  <c r="I37" i="5" s="1"/>
  <c r="I38" i="5" s="1"/>
  <c r="I39" i="5" s="1"/>
  <c r="G708" i="6"/>
  <c r="G156" i="6"/>
  <c r="G660" i="6"/>
  <c r="G132" i="6"/>
  <c r="G1020" i="6"/>
  <c r="G228" i="6"/>
  <c r="G588" i="6"/>
  <c r="G1668" i="6"/>
  <c r="G2580" i="6"/>
  <c r="G2052" i="6"/>
  <c r="G1692" i="6"/>
  <c r="G2700" i="6"/>
  <c r="G1524" i="6"/>
  <c r="G2148" i="6"/>
  <c r="G2484" i="6"/>
  <c r="G3420" i="6"/>
  <c r="G2892" i="6"/>
  <c r="G3996" i="6"/>
  <c r="G3276" i="6"/>
  <c r="G2604" i="6"/>
  <c r="G3660" i="6"/>
  <c r="G4380" i="6"/>
  <c r="G3948" i="6"/>
  <c r="G4692" i="6"/>
  <c r="G4188" i="6"/>
  <c r="G5172" i="6"/>
  <c r="G4764" i="6"/>
  <c r="G5388" i="6"/>
  <c r="G5772" i="6"/>
  <c r="G5844" i="6"/>
  <c r="G5292" i="6"/>
  <c r="G6204" i="6"/>
  <c r="G6036" i="6"/>
  <c r="G6636" i="6"/>
  <c r="G6996" i="6"/>
  <c r="G6564" i="6"/>
  <c r="G7140" i="6"/>
  <c r="G7932" i="6"/>
  <c r="G7212" i="6"/>
  <c r="G7644" i="6"/>
  <c r="G7548" i="6"/>
  <c r="G7764" i="6"/>
  <c r="G8340" i="6"/>
  <c r="G8028" i="6"/>
  <c r="G972" i="6"/>
  <c r="G420" i="6"/>
  <c r="G1572" i="6"/>
  <c r="G2268" i="6"/>
  <c r="G3516" i="6"/>
  <c r="G3108" i="6"/>
  <c r="G4260" i="6"/>
  <c r="G4572" i="6"/>
  <c r="G5364" i="6"/>
  <c r="G5892" i="6"/>
  <c r="G6540" i="6"/>
  <c r="G7284" i="6"/>
  <c r="G7404" i="6"/>
  <c r="G8316" i="6"/>
  <c r="G8244" i="6"/>
  <c r="G1284" i="6"/>
  <c r="G84" i="6"/>
  <c r="G1764" i="6"/>
  <c r="G1476" i="6"/>
  <c r="G3372" i="6"/>
  <c r="G3876" i="6"/>
  <c r="G4596" i="6"/>
  <c r="G4668" i="6"/>
  <c r="G5868" i="6"/>
  <c r="G6492" i="6"/>
  <c r="G780" i="6"/>
  <c r="G516" i="6"/>
  <c r="G804" i="6"/>
  <c r="G396" i="6"/>
  <c r="G1044" i="6"/>
  <c r="G252" i="6"/>
  <c r="G756" i="6"/>
  <c r="G1740" i="6"/>
  <c r="G2628" i="6"/>
  <c r="G2364" i="6"/>
  <c r="G1788" i="6"/>
  <c r="G2796" i="6"/>
  <c r="G1620" i="6"/>
  <c r="G2196" i="6"/>
  <c r="G2532" i="6"/>
  <c r="G3444" i="6"/>
  <c r="G2964" i="6"/>
  <c r="G4068" i="6"/>
  <c r="G3300" i="6"/>
  <c r="G2772" i="6"/>
  <c r="G3756" i="6"/>
  <c r="G4404" i="6"/>
  <c r="G4044" i="6"/>
  <c r="G4740" i="6"/>
  <c r="G4284" i="6"/>
  <c r="G5268" i="6"/>
  <c r="G4788" i="6"/>
  <c r="G5436" i="6"/>
  <c r="G5916" i="6"/>
  <c r="G5412" i="6"/>
  <c r="G5340" i="6"/>
  <c r="G6228" i="6"/>
  <c r="G6156" i="6"/>
  <c r="G6732" i="6"/>
  <c r="G7188" i="6"/>
  <c r="G6660" i="6"/>
  <c r="G7332" i="6"/>
  <c r="G8172" i="6"/>
  <c r="G7260" i="6"/>
  <c r="G7692" i="6"/>
  <c r="G7596" i="6"/>
  <c r="G7788" i="6"/>
  <c r="G7980" i="6"/>
  <c r="G8124" i="6"/>
  <c r="F7086" i="6"/>
  <c r="F2623" i="6"/>
  <c r="G36" i="6"/>
  <c r="I2774" i="6"/>
  <c r="J2774" i="6" s="1"/>
  <c r="F4975" i="6"/>
  <c r="F6439" i="6"/>
  <c r="F5791" i="6"/>
  <c r="F2071" i="6"/>
  <c r="F3102" i="6"/>
  <c r="F7303" i="6"/>
  <c r="F7831" i="6"/>
  <c r="F3992" i="6"/>
  <c r="F8239" i="6"/>
  <c r="F7759" i="6"/>
  <c r="G12" i="6"/>
  <c r="F6582" i="6"/>
  <c r="F870" i="6"/>
  <c r="F125" i="6"/>
  <c r="I4550" i="6"/>
  <c r="J4550" i="6" s="1"/>
  <c r="I7814" i="6"/>
  <c r="J7814" i="6" s="1"/>
  <c r="I2318" i="6"/>
  <c r="J2318" i="6" s="1"/>
  <c r="I4286" i="6"/>
  <c r="J4286" i="6" s="1"/>
  <c r="I4622" i="6"/>
  <c r="J4622" i="6" s="1"/>
  <c r="I7718" i="6"/>
  <c r="J7718" i="6" s="1"/>
  <c r="F173" i="6"/>
  <c r="F464" i="6"/>
  <c r="I3444" i="6"/>
  <c r="J3444" i="6" s="1"/>
  <c r="I4310" i="6"/>
  <c r="J4310" i="6" s="1"/>
  <c r="F7664" i="6"/>
  <c r="I1166" i="6"/>
  <c r="J1166" i="6" s="1"/>
  <c r="I2246" i="6"/>
  <c r="J2246" i="6" s="1"/>
  <c r="I7934" i="6"/>
  <c r="J7934" i="6" s="1"/>
  <c r="I2750" i="6"/>
  <c r="J2750" i="6" s="1"/>
  <c r="I2678" i="6"/>
  <c r="J2678" i="6" s="1"/>
  <c r="I372" i="6"/>
  <c r="J372" i="6" s="1"/>
  <c r="I7862" i="6"/>
  <c r="J7862" i="6" s="1"/>
  <c r="F6606" i="6"/>
  <c r="I4430" i="6"/>
  <c r="J4430" i="6" s="1"/>
  <c r="F1398" i="6"/>
  <c r="F1878" i="6"/>
  <c r="F6774" i="6"/>
  <c r="F6558" i="6"/>
  <c r="F654" i="6"/>
  <c r="F2286" i="6"/>
  <c r="F1110" i="6"/>
  <c r="F7998" i="6"/>
  <c r="I4262" i="6"/>
  <c r="J4262" i="6" s="1"/>
  <c r="F5118" i="6"/>
  <c r="I1190" i="6"/>
  <c r="J1190" i="6" s="1"/>
  <c r="I4598" i="6"/>
  <c r="J4598" i="6" s="1"/>
  <c r="F390" i="6"/>
  <c r="I7910" i="6"/>
  <c r="J7910" i="6" s="1"/>
  <c r="F7206" i="6"/>
  <c r="I6446" i="6"/>
  <c r="J6446" i="6" s="1"/>
  <c r="F6534" i="6"/>
  <c r="F174" i="6"/>
  <c r="F150" i="6"/>
  <c r="F126" i="6"/>
  <c r="F8238" i="6"/>
  <c r="F5430" i="6"/>
  <c r="F2550" i="6"/>
  <c r="F2166" i="6"/>
  <c r="F1926" i="6"/>
  <c r="F414" i="6"/>
  <c r="F1998" i="6"/>
  <c r="F6030" i="6"/>
  <c r="F8142" i="6"/>
  <c r="F3222" i="6"/>
  <c r="F1662" i="6"/>
  <c r="F1686" i="6"/>
  <c r="F2310" i="6"/>
  <c r="F4038" i="6"/>
  <c r="F7326" i="6"/>
  <c r="F1038" i="6"/>
  <c r="F1758" i="6"/>
  <c r="F6894" i="6"/>
  <c r="F5622" i="6"/>
  <c r="F4446" i="6"/>
  <c r="F7038" i="6"/>
  <c r="F1638" i="6"/>
  <c r="F2094" i="6"/>
  <c r="F8262" i="6"/>
  <c r="F2574" i="6"/>
  <c r="F5382" i="6"/>
  <c r="F6870" i="6"/>
  <c r="F1950" i="6"/>
  <c r="F366" i="6"/>
  <c r="F77" i="6"/>
  <c r="F365" i="6"/>
  <c r="E1709" i="6" a="1"/>
  <c r="E1709" i="6" s="1"/>
  <c r="F1710" i="6" s="1"/>
  <c r="E462" i="6" a="1"/>
  <c r="E462" i="6" s="1"/>
  <c r="F463" i="6" s="1"/>
  <c r="D461" i="6"/>
  <c r="E3270" i="6" a="1"/>
  <c r="E3270" i="6" s="1"/>
  <c r="F3271" i="6" s="1"/>
  <c r="D3269" i="6"/>
  <c r="E3269" i="6" s="1" a="1"/>
  <c r="E3269" i="6" s="1"/>
  <c r="F3269" i="6" s="1"/>
  <c r="E5022" i="6" a="1"/>
  <c r="E5022" i="6" s="1"/>
  <c r="F5023" i="6" s="1"/>
  <c r="D5021" i="6"/>
  <c r="E5021" i="6" s="1" a="1"/>
  <c r="E5021" i="6" s="1"/>
  <c r="F5021" i="6" s="1"/>
  <c r="F8334" i="6"/>
  <c r="F2190" i="6"/>
  <c r="F6102" i="6"/>
  <c r="F5790" i="6"/>
  <c r="F4974" i="6"/>
  <c r="E4638" i="6" a="1"/>
  <c r="E4638" i="6" s="1"/>
  <c r="D4637" i="6"/>
  <c r="E4637" i="6" s="1" a="1"/>
  <c r="E4637" i="6" s="1"/>
  <c r="F4637" i="6" s="1"/>
  <c r="F3366" i="6"/>
  <c r="F6366" i="6"/>
  <c r="F3078" i="6"/>
  <c r="F918" i="6"/>
  <c r="F6006" i="6"/>
  <c r="F1422" i="6"/>
  <c r="F6942" i="6"/>
  <c r="F7542" i="6"/>
  <c r="F7422" i="6"/>
  <c r="F3726" i="6"/>
  <c r="F2142" i="6"/>
  <c r="F7614" i="6"/>
  <c r="F7806" i="6"/>
  <c r="E4494" i="6" a="1"/>
  <c r="E4494" i="6" s="1"/>
  <c r="F4495" i="6" s="1"/>
  <c r="D4493" i="6"/>
  <c r="E4493" i="6" s="1" a="1"/>
  <c r="E4493" i="6" s="1"/>
  <c r="F4493" i="6" s="1"/>
  <c r="E3990" i="6" a="1"/>
  <c r="E3990" i="6" s="1"/>
  <c r="F3991" i="6" s="1"/>
  <c r="D3989" i="6"/>
  <c r="E3989" i="6" s="1" a="1"/>
  <c r="E3989" i="6" s="1"/>
  <c r="F3989" i="6" s="1"/>
  <c r="F8406" i="6"/>
  <c r="F5598" i="6"/>
  <c r="F1446" i="6"/>
  <c r="F2838" i="6"/>
  <c r="F1326" i="6"/>
  <c r="F437" i="6"/>
  <c r="F8190" i="6"/>
  <c r="F5886" i="6"/>
  <c r="F7182" i="6"/>
  <c r="F7398" i="6"/>
  <c r="F1566" i="6"/>
  <c r="F5550" i="6"/>
  <c r="F2070" i="6"/>
  <c r="F7758" i="6"/>
  <c r="I3060" i="6"/>
  <c r="J3060" i="6" s="1"/>
  <c r="E2334" i="6" a="1"/>
  <c r="E2334" i="6" s="1"/>
  <c r="F2335" i="6" s="1"/>
  <c r="D2333" i="6"/>
  <c r="E2333" i="6" s="1" a="1"/>
  <c r="E2333" i="6" s="1"/>
  <c r="F2333" i="6" s="1"/>
  <c r="E5334" i="6" a="1"/>
  <c r="E5334" i="6" s="1"/>
  <c r="D5333" i="6"/>
  <c r="E5333" i="6" s="1" a="1"/>
  <c r="E5333" i="6" s="1"/>
  <c r="F5333" i="6" s="1"/>
  <c r="F6654" i="6"/>
  <c r="F8358" i="6"/>
  <c r="F4854" i="6"/>
  <c r="F7566" i="6"/>
  <c r="F7254" i="6"/>
  <c r="F6294" i="6"/>
  <c r="F7302" i="6"/>
  <c r="F7830" i="6"/>
  <c r="I4646" i="6"/>
  <c r="J4646" i="6" s="1"/>
  <c r="I4670" i="6"/>
  <c r="J4670" i="6" s="1"/>
  <c r="I204" i="6"/>
  <c r="J204" i="6" s="1"/>
  <c r="I6566" i="6"/>
  <c r="J6566" i="6" s="1"/>
  <c r="E7158" i="6" a="1"/>
  <c r="E7158" i="6" s="1"/>
  <c r="F7158" i="6" s="1"/>
  <c r="E7662" i="6" a="1"/>
  <c r="E7662" i="6" s="1"/>
  <c r="F7663" i="6" s="1"/>
  <c r="E7470" i="6" a="1"/>
  <c r="E7470" i="6" s="1"/>
  <c r="F7470" i="6" s="1"/>
  <c r="E510" i="6" a="1"/>
  <c r="E510" i="6" s="1"/>
  <c r="F511" i="6" s="1"/>
  <c r="I4166" i="6"/>
  <c r="J4166" i="6" s="1"/>
  <c r="I3540" i="6"/>
  <c r="J3540" i="6" s="1"/>
  <c r="I6470" i="6"/>
  <c r="J6470" i="6" s="1"/>
  <c r="I4190" i="6"/>
  <c r="J4190" i="6" s="1"/>
  <c r="I7766" i="6"/>
  <c r="J7766" i="6" s="1"/>
  <c r="I1454" i="6"/>
  <c r="J1454" i="6" s="1"/>
  <c r="I2028" i="6"/>
  <c r="J2028" i="6" s="1"/>
  <c r="I5028" i="6"/>
  <c r="J5028" i="6" s="1"/>
  <c r="I11" i="6"/>
  <c r="J11" i="6" s="1"/>
  <c r="I7694" i="6"/>
  <c r="J7694" i="6" s="1"/>
  <c r="I4068" i="6"/>
  <c r="J4068" i="6" s="1"/>
  <c r="I4334" i="6"/>
  <c r="J4334" i="6" s="1"/>
  <c r="I6422" i="6"/>
  <c r="J6422" i="6" s="1"/>
  <c r="I7838" i="6"/>
  <c r="J7838" i="6" s="1"/>
  <c r="E6680" i="6" a="1"/>
  <c r="E6680" i="6" s="1"/>
  <c r="F6680" i="6" s="1"/>
  <c r="E8024" i="6" a="1"/>
  <c r="E8024" i="6" s="1"/>
  <c r="F8024" i="6" s="1"/>
  <c r="F4640" i="6"/>
  <c r="E6632" i="6" a="1"/>
  <c r="E6632" i="6" s="1"/>
  <c r="F6632" i="6" s="1"/>
  <c r="F4304" i="6"/>
  <c r="F7040" i="6"/>
  <c r="E6416" i="6" a="1"/>
  <c r="E6416" i="6" s="1"/>
  <c r="F6416" i="6" s="1"/>
  <c r="F7280" i="6"/>
  <c r="F6584" i="6"/>
  <c r="F7904" i="6"/>
  <c r="E1712" i="6" a="1"/>
  <c r="E1712" i="6" s="1"/>
  <c r="F1712" i="6" s="1"/>
  <c r="F5120" i="6"/>
  <c r="F7496" i="6"/>
  <c r="E4616" i="6" a="1"/>
  <c r="E4616" i="6" s="1"/>
  <c r="F4616" i="6" s="1"/>
  <c r="F1304" i="6"/>
  <c r="F1952" i="6"/>
  <c r="E2312" i="6" a="1"/>
  <c r="E2312" i="6" s="1"/>
  <c r="F2312" i="6" s="1"/>
  <c r="F224" i="6"/>
  <c r="F6656" i="6"/>
  <c r="F6944" i="6"/>
  <c r="F3128" i="6"/>
  <c r="I7958" i="6"/>
  <c r="J7958" i="6" s="1"/>
  <c r="I4164" i="6"/>
  <c r="J4164" i="6" s="1"/>
  <c r="I6542" i="6"/>
  <c r="J6542" i="6" s="1"/>
  <c r="I3012" i="6"/>
  <c r="J3012" i="6" s="1"/>
  <c r="I11" i="5"/>
  <c r="I12" i="5" s="1"/>
  <c r="I6276" i="6"/>
  <c r="J6276" i="6" s="1"/>
  <c r="F56" i="6"/>
  <c r="F560" i="6"/>
  <c r="I2726" i="6"/>
  <c r="J2726" i="6" s="1"/>
  <c r="I3852" i="6"/>
  <c r="J3852" i="6" s="1"/>
  <c r="I3660" i="6"/>
  <c r="J3660" i="6" s="1"/>
  <c r="F1616" i="6"/>
  <c r="F6581" i="6"/>
  <c r="F3127" i="6"/>
  <c r="I3972" i="6"/>
  <c r="J3972" i="6" s="1"/>
  <c r="I3948" i="6"/>
  <c r="J3948" i="6" s="1"/>
  <c r="F893" i="6"/>
  <c r="F869" i="6"/>
  <c r="I660" i="6"/>
  <c r="J660" i="6" s="1"/>
  <c r="H590" i="6" a="1"/>
  <c r="H590" i="6" s="1"/>
  <c r="I590" i="6" s="1"/>
  <c r="J590" i="6" s="1"/>
  <c r="C8411" i="6"/>
  <c r="C8291" i="6"/>
  <c r="C8243" i="6"/>
  <c r="C8147" i="6"/>
  <c r="C8051" i="6"/>
  <c r="C8387" i="6"/>
  <c r="C8315" i="6"/>
  <c r="C8267" i="6"/>
  <c r="C8171" i="6"/>
  <c r="C8075" i="6"/>
  <c r="C8219" i="6"/>
  <c r="C8123" i="6"/>
  <c r="C8027" i="6"/>
  <c r="C8003" i="6"/>
  <c r="C7859" i="6"/>
  <c r="C7811" i="6"/>
  <c r="C7787" i="6"/>
  <c r="C7763" i="6"/>
  <c r="C8363" i="6"/>
  <c r="C8099" i="6"/>
  <c r="C7955" i="6"/>
  <c r="C7715" i="6"/>
  <c r="C7667" i="6"/>
  <c r="C7643" i="6"/>
  <c r="C7475" i="6"/>
  <c r="C8339" i="6"/>
  <c r="C7979" i="6"/>
  <c r="C7907" i="6"/>
  <c r="C7739" i="6"/>
  <c r="C7691" i="6"/>
  <c r="C7595" i="6"/>
  <c r="C7571" i="6"/>
  <c r="C7499" i="6"/>
  <c r="C7451" i="6"/>
  <c r="C8195" i="6"/>
  <c r="C7523" i="6"/>
  <c r="C7403" i="6"/>
  <c r="C7379" i="6"/>
  <c r="C7331" i="6"/>
  <c r="C7283" i="6"/>
  <c r="C7235" i="6"/>
  <c r="C7187" i="6"/>
  <c r="C7139" i="6"/>
  <c r="C7091" i="6"/>
  <c r="C7043" i="6"/>
  <c r="C6995" i="6"/>
  <c r="C6875" i="6"/>
  <c r="C7835" i="6"/>
  <c r="C6947" i="6"/>
  <c r="C6851" i="6"/>
  <c r="C7931" i="6"/>
  <c r="C7619" i="6"/>
  <c r="C7547" i="6"/>
  <c r="C6899" i="6"/>
  <c r="C6803" i="6"/>
  <c r="C7427" i="6"/>
  <c r="C7211" i="6"/>
  <c r="C7019" i="6"/>
  <c r="C6827" i="6"/>
  <c r="C6779" i="6"/>
  <c r="C6683" i="6"/>
  <c r="C6587" i="6"/>
  <c r="C6539" i="6"/>
  <c r="C7883" i="6"/>
  <c r="C7355" i="6"/>
  <c r="C7163" i="6"/>
  <c r="C6971" i="6"/>
  <c r="C6923" i="6"/>
  <c r="C6755" i="6"/>
  <c r="C6659" i="6"/>
  <c r="C6491" i="6"/>
  <c r="C6467" i="6"/>
  <c r="C7307" i="6"/>
  <c r="C7259" i="6"/>
  <c r="C7067" i="6"/>
  <c r="C6707" i="6"/>
  <c r="C6611" i="6"/>
  <c r="C6563" i="6"/>
  <c r="C6515" i="6"/>
  <c r="C6419" i="6"/>
  <c r="C6395" i="6"/>
  <c r="C7115" i="6"/>
  <c r="C6635" i="6"/>
  <c r="C6443" i="6"/>
  <c r="C6731" i="6"/>
  <c r="C6347" i="6"/>
  <c r="C6275" i="6"/>
  <c r="C6107" i="6"/>
  <c r="C6035" i="6"/>
  <c r="C6131" i="6"/>
  <c r="C6059" i="6"/>
  <c r="C6299" i="6"/>
  <c r="C6251" i="6"/>
  <c r="C6227" i="6"/>
  <c r="C6203" i="6"/>
  <c r="C6155" i="6"/>
  <c r="C6083" i="6"/>
  <c r="C6371" i="6"/>
  <c r="C6323" i="6"/>
  <c r="C6179" i="6"/>
  <c r="C6011" i="6"/>
  <c r="C5963" i="6"/>
  <c r="C5843" i="6"/>
  <c r="C5747" i="6"/>
  <c r="C5627" i="6"/>
  <c r="C5603" i="6"/>
  <c r="C5555" i="6"/>
  <c r="C5507" i="6"/>
  <c r="C5459" i="6"/>
  <c r="C5363" i="6"/>
  <c r="C5315" i="6"/>
  <c r="C5267" i="6"/>
  <c r="C5915" i="6"/>
  <c r="C5819" i="6"/>
  <c r="C5723" i="6"/>
  <c r="C5435" i="6"/>
  <c r="C5387" i="6"/>
  <c r="C5987" i="6"/>
  <c r="C5891" i="6"/>
  <c r="C5795" i="6"/>
  <c r="C5699" i="6"/>
  <c r="C5579" i="6"/>
  <c r="C5531" i="6"/>
  <c r="C5483" i="6"/>
  <c r="C5339" i="6"/>
  <c r="C5291" i="6"/>
  <c r="C5939" i="6"/>
  <c r="C5867" i="6"/>
  <c r="C5771" i="6"/>
  <c r="C5675" i="6"/>
  <c r="C5651" i="6"/>
  <c r="C5411" i="6"/>
  <c r="C5243" i="6"/>
  <c r="C5171" i="6"/>
  <c r="C5051" i="6"/>
  <c r="C4955" i="6"/>
  <c r="C4739" i="6"/>
  <c r="C4691" i="6"/>
  <c r="C4643" i="6"/>
  <c r="C4595" i="6"/>
  <c r="C4331" i="6"/>
  <c r="C4235" i="6"/>
  <c r="C5195" i="6"/>
  <c r="C5027" i="6"/>
  <c r="C4931" i="6"/>
  <c r="C4907" i="6"/>
  <c r="C4859" i="6"/>
  <c r="C4787" i="6"/>
  <c r="C4547" i="6"/>
  <c r="C4499" i="6"/>
  <c r="C4475" i="6"/>
  <c r="C4403" i="6"/>
  <c r="C4307" i="6"/>
  <c r="C4211" i="6"/>
  <c r="C4115" i="6"/>
  <c r="C5219" i="6"/>
  <c r="C5099" i="6"/>
  <c r="C5003" i="6"/>
  <c r="C4811" i="6"/>
  <c r="C4763" i="6"/>
  <c r="C4715" i="6"/>
  <c r="C4667" i="6"/>
  <c r="C4619" i="6"/>
  <c r="C4571" i="6"/>
  <c r="C4283" i="6"/>
  <c r="C4187" i="6"/>
  <c r="C4043" i="6"/>
  <c r="C3947" i="6"/>
  <c r="C3851" i="6"/>
  <c r="C5147" i="6"/>
  <c r="C5123" i="6"/>
  <c r="C5075" i="6"/>
  <c r="C4979" i="6"/>
  <c r="C4883" i="6"/>
  <c r="C4835" i="6"/>
  <c r="C4523" i="6"/>
  <c r="C4451" i="6"/>
  <c r="C4427" i="6"/>
  <c r="C4379" i="6"/>
  <c r="C4355" i="6"/>
  <c r="C4259" i="6"/>
  <c r="C4163" i="6"/>
  <c r="C4019" i="6"/>
  <c r="C3923" i="6"/>
  <c r="C4067" i="6"/>
  <c r="C3995" i="6"/>
  <c r="C3755" i="6"/>
  <c r="C3659" i="6"/>
  <c r="C3563" i="6"/>
  <c r="C3467" i="6"/>
  <c r="C3419" i="6"/>
  <c r="C3395" i="6"/>
  <c r="C3371" i="6"/>
  <c r="C3347" i="6"/>
  <c r="C3323" i="6"/>
  <c r="C3299" i="6"/>
  <c r="C3251" i="6"/>
  <c r="C3059" i="6"/>
  <c r="C3035" i="6"/>
  <c r="C2987" i="6"/>
  <c r="C2795" i="6"/>
  <c r="C2747" i="6"/>
  <c r="C2675" i="6"/>
  <c r="C2579" i="6"/>
  <c r="C4091" i="6"/>
  <c r="C3971" i="6"/>
  <c r="C3827" i="6"/>
  <c r="C3731" i="6"/>
  <c r="C3635" i="6"/>
  <c r="C3539" i="6"/>
  <c r="C3275" i="6"/>
  <c r="C3131" i="6"/>
  <c r="C3083" i="6"/>
  <c r="C2867" i="6"/>
  <c r="C2843" i="6"/>
  <c r="C2771" i="6"/>
  <c r="C2699" i="6"/>
  <c r="C4139" i="6"/>
  <c r="C3899" i="6"/>
  <c r="C3803" i="6"/>
  <c r="C3707" i="6"/>
  <c r="C3611" i="6"/>
  <c r="C3515" i="6"/>
  <c r="C3227" i="6"/>
  <c r="C3203" i="6"/>
  <c r="C3155" i="6"/>
  <c r="C3011" i="6"/>
  <c r="C2939" i="6"/>
  <c r="C2915" i="6"/>
  <c r="C2891" i="6"/>
  <c r="C3875" i="6"/>
  <c r="C3779" i="6"/>
  <c r="C3683" i="6"/>
  <c r="C3587" i="6"/>
  <c r="C3491" i="6"/>
  <c r="C3443" i="6"/>
  <c r="C2651" i="6"/>
  <c r="C2555" i="6"/>
  <c r="C2339" i="6"/>
  <c r="C2171" i="6"/>
  <c r="C2099" i="6"/>
  <c r="C2003" i="6"/>
  <c r="C1907" i="6"/>
  <c r="C1859" i="6"/>
  <c r="C1787" i="6"/>
  <c r="C1691" i="6"/>
  <c r="C1523" i="6"/>
  <c r="C1499" i="6"/>
  <c r="C1475" i="6"/>
  <c r="C2603" i="6"/>
  <c r="C2435" i="6"/>
  <c r="C2363" i="6"/>
  <c r="C2147" i="6"/>
  <c r="C2075" i="6"/>
  <c r="C1979" i="6"/>
  <c r="C1883" i="6"/>
  <c r="C1763" i="6"/>
  <c r="C1667" i="6"/>
  <c r="C1619" i="6"/>
  <c r="C1403" i="6"/>
  <c r="C3107" i="6"/>
  <c r="C2963" i="6"/>
  <c r="C2723" i="6"/>
  <c r="C2531" i="6"/>
  <c r="C2507" i="6"/>
  <c r="C2459" i="6"/>
  <c r="C2411" i="6"/>
  <c r="C2387" i="6"/>
  <c r="C2315" i="6"/>
  <c r="C2291" i="6"/>
  <c r="C2267" i="6"/>
  <c r="C2243" i="6"/>
  <c r="C2219" i="6"/>
  <c r="C2195" i="6"/>
  <c r="C2051" i="6"/>
  <c r="C1955" i="6"/>
  <c r="C1835" i="6"/>
  <c r="C1739" i="6"/>
  <c r="C1643" i="6"/>
  <c r="C1547" i="6"/>
  <c r="C1427" i="6"/>
  <c r="C3179" i="6"/>
  <c r="C2819" i="6"/>
  <c r="C2627" i="6"/>
  <c r="C2483" i="6"/>
  <c r="C2123" i="6"/>
  <c r="C2027" i="6"/>
  <c r="C1931" i="6"/>
  <c r="C1811" i="6"/>
  <c r="C1715" i="6"/>
  <c r="C1595" i="6"/>
  <c r="C1571" i="6"/>
  <c r="C1451" i="6"/>
  <c r="C1235" i="6"/>
  <c r="C1211" i="6"/>
  <c r="C1115" i="6"/>
  <c r="C1091" i="6"/>
  <c r="C1043" i="6"/>
  <c r="C1019" i="6"/>
  <c r="C995" i="6"/>
  <c r="C875" i="6"/>
  <c r="C827" i="6"/>
  <c r="C803" i="6"/>
  <c r="C731" i="6"/>
  <c r="C539" i="6"/>
  <c r="C395" i="6"/>
  <c r="C347" i="6"/>
  <c r="C323" i="6"/>
  <c r="C251" i="6"/>
  <c r="C203" i="6"/>
  <c r="C131" i="6"/>
  <c r="C275" i="6"/>
  <c r="C179" i="6"/>
  <c r="C1379" i="6"/>
  <c r="C1187" i="6"/>
  <c r="C1067" i="6"/>
  <c r="C971" i="6"/>
  <c r="C899" i="6"/>
  <c r="C851" i="6"/>
  <c r="C779" i="6"/>
  <c r="C755" i="6"/>
  <c r="C635" i="6"/>
  <c r="C611" i="6"/>
  <c r="C563" i="6"/>
  <c r="C467" i="6"/>
  <c r="C371" i="6"/>
  <c r="C299" i="6"/>
  <c r="C107" i="6"/>
  <c r="C83" i="6"/>
  <c r="C1331" i="6"/>
  <c r="C1259" i="6"/>
  <c r="C1163" i="6"/>
  <c r="C947" i="6"/>
  <c r="C491" i="6"/>
  <c r="C443" i="6"/>
  <c r="C227" i="6"/>
  <c r="C155" i="6"/>
  <c r="C587" i="6"/>
  <c r="C515" i="6"/>
  <c r="C1355" i="6"/>
  <c r="C1307" i="6"/>
  <c r="C1283" i="6"/>
  <c r="C1139" i="6"/>
  <c r="C923" i="6"/>
  <c r="C707" i="6"/>
  <c r="C683" i="6"/>
  <c r="C659" i="6"/>
  <c r="C419" i="6"/>
  <c r="E8073" i="6" a="1"/>
  <c r="E8073" i="6" s="1"/>
  <c r="F8073" i="6" s="1"/>
  <c r="E8025" i="6" a="1"/>
  <c r="E8025" i="6" s="1"/>
  <c r="E7905" i="6" a="1"/>
  <c r="E7905" i="6" s="1"/>
  <c r="F7905" i="6" s="1"/>
  <c r="E7113" i="6" a="1"/>
  <c r="E7113" i="6" s="1"/>
  <c r="F7113" i="6" s="1"/>
  <c r="E7089" i="6" a="1"/>
  <c r="E7089" i="6" s="1"/>
  <c r="F7089" i="6" s="1"/>
  <c r="E6681" i="6" a="1"/>
  <c r="E6681" i="6" s="1"/>
  <c r="E6105" i="6" a="1"/>
  <c r="E6105" i="6" s="1"/>
  <c r="F6105" i="6" s="1"/>
  <c r="E5697" i="6" a="1"/>
  <c r="E5697" i="6" s="1"/>
  <c r="F5697" i="6" s="1"/>
  <c r="E5625" i="6" a="1"/>
  <c r="E5625" i="6" s="1"/>
  <c r="F5625" i="6" s="1"/>
  <c r="E4617" i="6" a="1"/>
  <c r="E4617" i="6" s="1"/>
  <c r="E4113" i="6" a="1"/>
  <c r="E4113" i="6" s="1"/>
  <c r="F4113" i="6" s="1"/>
  <c r="E4881" i="6" a="1"/>
  <c r="E4881" i="6" s="1"/>
  <c r="F4881" i="6" s="1"/>
  <c r="E3609" i="6" a="1"/>
  <c r="E3609" i="6" s="1"/>
  <c r="F3609" i="6" s="1"/>
  <c r="E3777" i="6" a="1"/>
  <c r="E3777" i="6" s="1"/>
  <c r="F3777" i="6" s="1"/>
  <c r="E3945" i="6" a="1"/>
  <c r="E3945" i="6" s="1"/>
  <c r="F3945" i="6" s="1"/>
  <c r="E3105" i="6" a="1"/>
  <c r="E3105" i="6" s="1"/>
  <c r="F3105" i="6" s="1"/>
  <c r="E2121" i="6" a="1"/>
  <c r="E2121" i="6" s="1"/>
  <c r="F2121" i="6" s="1"/>
  <c r="E2241" i="6" a="1"/>
  <c r="E2241" i="6" s="1"/>
  <c r="F2241" i="6" s="1"/>
  <c r="E1977" i="6" a="1"/>
  <c r="E1977" i="6" s="1"/>
  <c r="F1977" i="6" s="1"/>
  <c r="E753" i="6" a="1"/>
  <c r="E753" i="6" s="1"/>
  <c r="F753" i="6" s="1"/>
  <c r="E369" i="6" a="1"/>
  <c r="E369" i="6" s="1"/>
  <c r="F369" i="6" s="1"/>
  <c r="E585" i="6" a="1"/>
  <c r="E585" i="6" s="1"/>
  <c r="F585" i="6" s="1"/>
  <c r="H398" i="6" a="1"/>
  <c r="H398" i="6" s="1"/>
  <c r="I398" i="6" s="1"/>
  <c r="J398" i="6" s="1"/>
  <c r="H278" i="6" a="1"/>
  <c r="H278" i="6" s="1"/>
  <c r="I278" i="6" s="1"/>
  <c r="J278" i="6" s="1"/>
  <c r="H422" i="6" a="1"/>
  <c r="H422" i="6" s="1"/>
  <c r="I422" i="6" s="1"/>
  <c r="J422" i="6" s="1"/>
  <c r="H158" i="6" a="1"/>
  <c r="H158" i="6" s="1"/>
  <c r="I158" i="6" s="1"/>
  <c r="J158" i="6" s="1"/>
  <c r="H2534" i="6" a="1"/>
  <c r="H2534" i="6" s="1"/>
  <c r="I2534" i="6" s="1"/>
  <c r="J2534" i="6" s="1"/>
  <c r="H1670" i="6" a="1"/>
  <c r="H1670" i="6" s="1"/>
  <c r="I1670" i="6" s="1"/>
  <c r="J1670" i="6" s="1"/>
  <c r="H2606" i="6" a="1"/>
  <c r="H2606" i="6" s="1"/>
  <c r="I2606" i="6" s="1"/>
  <c r="J2606" i="6" s="1"/>
  <c r="H1550" i="6" a="1"/>
  <c r="H1550" i="6" s="1"/>
  <c r="I1550" i="6" s="1"/>
  <c r="J1550" i="6" s="1"/>
  <c r="H1766" i="6" a="1"/>
  <c r="H1766" i="6" s="1"/>
  <c r="I1766" i="6" s="1"/>
  <c r="J1766" i="6" s="1"/>
  <c r="C8318" i="6"/>
  <c r="C8174" i="6"/>
  <c r="C8078" i="6"/>
  <c r="C8342" i="6"/>
  <c r="C8198" i="6"/>
  <c r="C8102" i="6"/>
  <c r="C8006" i="6"/>
  <c r="C8390" i="6"/>
  <c r="C8366" i="6"/>
  <c r="C8270" i="6"/>
  <c r="C8246" i="6"/>
  <c r="C8150" i="6"/>
  <c r="C8054" i="6"/>
  <c r="C7982" i="6"/>
  <c r="C8126" i="6"/>
  <c r="C7934" i="6"/>
  <c r="C7838" i="6"/>
  <c r="C7742" i="6"/>
  <c r="C7574" i="6"/>
  <c r="C8414" i="6"/>
  <c r="C8222" i="6"/>
  <c r="C7694" i="6"/>
  <c r="C7646" i="6"/>
  <c r="C7478" i="6"/>
  <c r="C8294" i="6"/>
  <c r="C8030" i="6"/>
  <c r="C7958" i="6"/>
  <c r="C7886" i="6"/>
  <c r="C7718" i="6"/>
  <c r="C7670" i="6"/>
  <c r="C7598" i="6"/>
  <c r="C7550" i="6"/>
  <c r="C7526" i="6"/>
  <c r="C7502" i="6"/>
  <c r="C7454" i="6"/>
  <c r="C7790" i="6"/>
  <c r="C7382" i="6"/>
  <c r="C7334" i="6"/>
  <c r="C7286" i="6"/>
  <c r="C7238" i="6"/>
  <c r="C7190" i="6"/>
  <c r="C7142" i="6"/>
  <c r="C7094" i="6"/>
  <c r="C7046" i="6"/>
  <c r="C6998" i="6"/>
  <c r="C6950" i="6"/>
  <c r="C6854" i="6"/>
  <c r="C7814" i="6"/>
  <c r="C7430" i="6"/>
  <c r="C6926" i="6"/>
  <c r="C7910" i="6"/>
  <c r="C7766" i="6"/>
  <c r="C7622" i="6"/>
  <c r="C7406" i="6"/>
  <c r="C6878" i="6"/>
  <c r="C7262" i="6"/>
  <c r="C7070" i="6"/>
  <c r="C6902" i="6"/>
  <c r="C6758" i="6"/>
  <c r="C6662" i="6"/>
  <c r="C6446" i="6"/>
  <c r="C7214" i="6"/>
  <c r="C7022" i="6"/>
  <c r="C6806" i="6"/>
  <c r="C6734" i="6"/>
  <c r="C6638" i="6"/>
  <c r="C6542" i="6"/>
  <c r="C6422" i="6"/>
  <c r="C7862" i="6"/>
  <c r="C7358" i="6"/>
  <c r="C7310" i="6"/>
  <c r="C7118" i="6"/>
  <c r="C6782" i="6"/>
  <c r="C6686" i="6"/>
  <c r="C6590" i="6"/>
  <c r="C6494" i="6"/>
  <c r="C6470" i="6"/>
  <c r="C6374" i="6"/>
  <c r="C6830" i="6"/>
  <c r="C6566" i="6"/>
  <c r="C7166" i="6"/>
  <c r="C6518" i="6"/>
  <c r="C6398" i="6"/>
  <c r="C6974" i="6"/>
  <c r="C6710" i="6"/>
  <c r="C6614" i="6"/>
  <c r="C6326" i="6"/>
  <c r="C6278" i="6"/>
  <c r="C6230" i="6"/>
  <c r="C6206" i="6"/>
  <c r="C6182" i="6"/>
  <c r="C6134" i="6"/>
  <c r="C6062" i="6"/>
  <c r="C6086" i="6"/>
  <c r="C6350" i="6"/>
  <c r="C6254" i="6"/>
  <c r="C6110" i="6"/>
  <c r="C6014" i="6"/>
  <c r="C6302" i="6"/>
  <c r="C6158" i="6"/>
  <c r="C6038" i="6"/>
  <c r="C5990" i="6"/>
  <c r="C5846" i="6"/>
  <c r="C5726" i="6"/>
  <c r="C5630" i="6"/>
  <c r="C5582" i="6"/>
  <c r="C5534" i="6"/>
  <c r="C5486" i="6"/>
  <c r="C5366" i="6"/>
  <c r="C5318" i="6"/>
  <c r="C5270" i="6"/>
  <c r="C5942" i="6"/>
  <c r="C5918" i="6"/>
  <c r="C5798" i="6"/>
  <c r="C5702" i="6"/>
  <c r="C5654" i="6"/>
  <c r="C5438" i="6"/>
  <c r="C5390" i="6"/>
  <c r="C5966" i="6"/>
  <c r="C5894" i="6"/>
  <c r="C5774" i="6"/>
  <c r="C5678" i="6"/>
  <c r="C5606" i="6"/>
  <c r="C5558" i="6"/>
  <c r="C5510" i="6"/>
  <c r="C5462" i="6"/>
  <c r="C5342" i="6"/>
  <c r="C5294" i="6"/>
  <c r="C5870" i="6"/>
  <c r="C5822" i="6"/>
  <c r="C5750" i="6"/>
  <c r="C5414" i="6"/>
  <c r="C5198" i="6"/>
  <c r="C5126" i="6"/>
  <c r="C5030" i="6"/>
  <c r="C4934" i="6"/>
  <c r="C4910" i="6"/>
  <c r="C4862" i="6"/>
  <c r="C4814" i="6"/>
  <c r="C4790" i="6"/>
  <c r="C4526" i="6"/>
  <c r="C4454" i="6"/>
  <c r="C4382" i="6"/>
  <c r="C4286" i="6"/>
  <c r="C5222" i="6"/>
  <c r="C5102" i="6"/>
  <c r="C5006" i="6"/>
  <c r="C4742" i="6"/>
  <c r="C4694" i="6"/>
  <c r="C4646" i="6"/>
  <c r="C4598" i="6"/>
  <c r="C4406" i="6"/>
  <c r="C4358" i="6"/>
  <c r="C4262" i="6"/>
  <c r="C4166" i="6"/>
  <c r="C4094" i="6"/>
  <c r="C5150" i="6"/>
  <c r="C5078" i="6"/>
  <c r="C4982" i="6"/>
  <c r="C4886" i="6"/>
  <c r="C4838" i="6"/>
  <c r="C4550" i="6"/>
  <c r="C4502" i="6"/>
  <c r="C4334" i="6"/>
  <c r="C4238" i="6"/>
  <c r="C4142" i="6"/>
  <c r="C4022" i="6"/>
  <c r="C3926" i="6"/>
  <c r="C5246" i="6"/>
  <c r="C5174" i="6"/>
  <c r="C5054" i="6"/>
  <c r="C4958" i="6"/>
  <c r="C4766" i="6"/>
  <c r="C4718" i="6"/>
  <c r="C4670" i="6"/>
  <c r="C4622" i="6"/>
  <c r="C4574" i="6"/>
  <c r="C4478" i="6"/>
  <c r="C4430" i="6"/>
  <c r="C4310" i="6"/>
  <c r="C4214" i="6"/>
  <c r="C4118" i="6"/>
  <c r="C4070" i="6"/>
  <c r="C3998" i="6"/>
  <c r="C3902" i="6"/>
  <c r="C4190" i="6"/>
  <c r="C3878" i="6"/>
  <c r="C3830" i="6"/>
  <c r="C3734" i="6"/>
  <c r="C3638" i="6"/>
  <c r="C3542" i="6"/>
  <c r="C3110" i="6"/>
  <c r="C3014" i="6"/>
  <c r="C2990" i="6"/>
  <c r="C2966" i="6"/>
  <c r="C2894" i="6"/>
  <c r="C2678" i="6"/>
  <c r="C2630" i="6"/>
  <c r="C2582" i="6"/>
  <c r="C4046" i="6"/>
  <c r="C3854" i="6"/>
  <c r="C3806" i="6"/>
  <c r="C3710" i="6"/>
  <c r="C3614" i="6"/>
  <c r="C3518" i="6"/>
  <c r="C3422" i="6"/>
  <c r="C3398" i="6"/>
  <c r="C3374" i="6"/>
  <c r="C3350" i="6"/>
  <c r="C3326" i="6"/>
  <c r="C3302" i="6"/>
  <c r="C3254" i="6"/>
  <c r="C3230" i="6"/>
  <c r="C3206" i="6"/>
  <c r="C3158" i="6"/>
  <c r="C2918" i="6"/>
  <c r="C2870" i="6"/>
  <c r="C2846" i="6"/>
  <c r="C2798" i="6"/>
  <c r="C2774" i="6"/>
  <c r="C2654" i="6"/>
  <c r="C3974" i="6"/>
  <c r="C3782" i="6"/>
  <c r="C3686" i="6"/>
  <c r="C3590" i="6"/>
  <c r="C3494" i="6"/>
  <c r="C3470" i="6"/>
  <c r="C3446" i="6"/>
  <c r="C3182" i="6"/>
  <c r="C3134" i="6"/>
  <c r="C3086" i="6"/>
  <c r="C3062" i="6"/>
  <c r="C2942" i="6"/>
  <c r="C3950" i="6"/>
  <c r="C3758" i="6"/>
  <c r="C3662" i="6"/>
  <c r="C3566" i="6"/>
  <c r="C2726" i="6"/>
  <c r="C2558" i="6"/>
  <c r="C2486" i="6"/>
  <c r="C2462" i="6"/>
  <c r="C2366" i="6"/>
  <c r="C2126" i="6"/>
  <c r="C2078" i="6"/>
  <c r="C1982" i="6"/>
  <c r="C1886" i="6"/>
  <c r="C1742" i="6"/>
  <c r="C1598" i="6"/>
  <c r="C1574" i="6"/>
  <c r="C1550" i="6"/>
  <c r="C1406" i="6"/>
  <c r="C3278" i="6"/>
  <c r="C3038" i="6"/>
  <c r="C2606" i="6"/>
  <c r="C2318" i="6"/>
  <c r="C2294" i="6"/>
  <c r="C2270" i="6"/>
  <c r="C2246" i="6"/>
  <c r="C2222" i="6"/>
  <c r="C2198" i="6"/>
  <c r="C2174" i="6"/>
  <c r="C2054" i="6"/>
  <c r="C1958" i="6"/>
  <c r="C1814" i="6"/>
  <c r="C1718" i="6"/>
  <c r="C1670" i="6"/>
  <c r="C1646" i="6"/>
  <c r="C1502" i="6"/>
  <c r="C2702" i="6"/>
  <c r="C2534" i="6"/>
  <c r="C2438" i="6"/>
  <c r="C2390" i="6"/>
  <c r="C2342" i="6"/>
  <c r="C2150" i="6"/>
  <c r="C2030" i="6"/>
  <c r="C1934" i="6"/>
  <c r="C1838" i="6"/>
  <c r="C1790" i="6"/>
  <c r="C1694" i="6"/>
  <c r="C1622" i="6"/>
  <c r="C1526" i="6"/>
  <c r="C1478" i="6"/>
  <c r="C1454" i="6"/>
  <c r="C2822" i="6"/>
  <c r="C2750" i="6"/>
  <c r="C2510" i="6"/>
  <c r="C2414" i="6"/>
  <c r="C2102" i="6"/>
  <c r="C2006" i="6"/>
  <c r="C1910" i="6"/>
  <c r="C1862" i="6"/>
  <c r="C1766" i="6"/>
  <c r="C1430" i="6"/>
  <c r="C1382" i="6"/>
  <c r="C1310" i="6"/>
  <c r="C1142" i="6"/>
  <c r="C1118" i="6"/>
  <c r="C1046" i="6"/>
  <c r="C1022" i="6"/>
  <c r="C998" i="6"/>
  <c r="C878" i="6"/>
  <c r="C806" i="6"/>
  <c r="C686" i="6"/>
  <c r="C638" i="6"/>
  <c r="C590" i="6"/>
  <c r="C566" i="6"/>
  <c r="C422" i="6"/>
  <c r="C302" i="6"/>
  <c r="C110" i="6"/>
  <c r="C206" i="6"/>
  <c r="C134" i="6"/>
  <c r="C326" i="6"/>
  <c r="C1358" i="6"/>
  <c r="C1286" i="6"/>
  <c r="C1214" i="6"/>
  <c r="C1094" i="6"/>
  <c r="C974" i="6"/>
  <c r="C950" i="6"/>
  <c r="C782" i="6"/>
  <c r="C662" i="6"/>
  <c r="C614" i="6"/>
  <c r="C518" i="6"/>
  <c r="C494" i="6"/>
  <c r="C350" i="6"/>
  <c r="C1334" i="6"/>
  <c r="C1190" i="6"/>
  <c r="C1070" i="6"/>
  <c r="C926" i="6"/>
  <c r="C902" i="6"/>
  <c r="C854" i="6"/>
  <c r="C830" i="6"/>
  <c r="C758" i="6"/>
  <c r="C398" i="6"/>
  <c r="C278" i="6"/>
  <c r="C254" i="6"/>
  <c r="C230" i="6"/>
  <c r="C182" i="6"/>
  <c r="C86" i="6"/>
  <c r="C542" i="6"/>
  <c r="C470" i="6"/>
  <c r="C158" i="6"/>
  <c r="C1262" i="6"/>
  <c r="C1238" i="6"/>
  <c r="C1166" i="6"/>
  <c r="C734" i="6"/>
  <c r="C710" i="6"/>
  <c r="C446" i="6"/>
  <c r="C374" i="6"/>
  <c r="C35" i="6"/>
  <c r="E33" i="6" a="1"/>
  <c r="E33" i="6" s="1"/>
  <c r="C59" i="6"/>
  <c r="E8337" i="6" a="1"/>
  <c r="E8337" i="6" s="1"/>
  <c r="F8337" i="6" s="1"/>
  <c r="E7761" i="6" a="1"/>
  <c r="E7761" i="6" s="1"/>
  <c r="F7761" i="6" s="1"/>
  <c r="E7401" i="6" a="1"/>
  <c r="E7401" i="6" s="1"/>
  <c r="F7401" i="6" s="1"/>
  <c r="E6921" i="6" a="1"/>
  <c r="E6921" i="6" s="1"/>
  <c r="F6921" i="6" s="1"/>
  <c r="E6801" i="6" a="1"/>
  <c r="E6801" i="6" s="1"/>
  <c r="F6801" i="6" s="1"/>
  <c r="E6417" i="6" a="1"/>
  <c r="E6417" i="6" s="1"/>
  <c r="E6177" i="6" a="1"/>
  <c r="E6177" i="6" s="1"/>
  <c r="F6177" i="6" s="1"/>
  <c r="E5337" i="6" a="1"/>
  <c r="E5337" i="6" s="1"/>
  <c r="F5337" i="6" s="1"/>
  <c r="E5457" i="6" a="1"/>
  <c r="E5457" i="6" s="1"/>
  <c r="F5457" i="6" s="1"/>
  <c r="E5193" i="6" a="1"/>
  <c r="E5193" i="6" s="1"/>
  <c r="F5193" i="6" s="1"/>
  <c r="E4737" i="6" a="1"/>
  <c r="E4737" i="6" s="1"/>
  <c r="F4737" i="6" s="1"/>
  <c r="E4449" i="6" a="1"/>
  <c r="E4449" i="6" s="1"/>
  <c r="F4449" i="6" s="1"/>
  <c r="E3369" i="6" a="1"/>
  <c r="E3369" i="6" s="1"/>
  <c r="F3369" i="6" s="1"/>
  <c r="E3441" i="6" a="1"/>
  <c r="E3441" i="6" s="1"/>
  <c r="F3441" i="6" s="1"/>
  <c r="E3465" i="6" a="1"/>
  <c r="E3465" i="6" s="1"/>
  <c r="F3465" i="6" s="1"/>
  <c r="E2385" i="6" a="1"/>
  <c r="E2385" i="6" s="1"/>
  <c r="F2385" i="6" s="1"/>
  <c r="E1737" i="6" a="1"/>
  <c r="E1737" i="6" s="1"/>
  <c r="F1737" i="6" s="1"/>
  <c r="E2097" i="6" a="1"/>
  <c r="E2097" i="6" s="1"/>
  <c r="F2097" i="6" s="1"/>
  <c r="E1689" i="6" a="1"/>
  <c r="E1689" i="6" s="1"/>
  <c r="F1689" i="6" s="1"/>
  <c r="E561" i="6" a="1"/>
  <c r="E561" i="6" s="1"/>
  <c r="F561" i="6" s="1"/>
  <c r="E1089" i="6" a="1"/>
  <c r="E1089" i="6" s="1"/>
  <c r="F1089" i="6" s="1"/>
  <c r="E249" i="6" a="1"/>
  <c r="E249" i="6" s="1"/>
  <c r="F249" i="6" s="1"/>
  <c r="H758" i="6" a="1"/>
  <c r="H758" i="6" s="1"/>
  <c r="I758" i="6" s="1"/>
  <c r="J758" i="6" s="1"/>
  <c r="H182" i="6" a="1"/>
  <c r="H182" i="6" s="1"/>
  <c r="I182" i="6" s="1"/>
  <c r="J182" i="6" s="1"/>
  <c r="H134" i="6" a="1"/>
  <c r="H134" i="6" s="1"/>
  <c r="I134" i="6" s="1"/>
  <c r="J134" i="6" s="1"/>
  <c r="H518" i="6" a="1"/>
  <c r="H518" i="6" s="1"/>
  <c r="I518" i="6" s="1"/>
  <c r="J518" i="6" s="1"/>
  <c r="H950" i="6" a="1"/>
  <c r="H950" i="6" s="1"/>
  <c r="I950" i="6" s="1"/>
  <c r="J950" i="6" s="1"/>
  <c r="H566" i="6" a="1"/>
  <c r="H566" i="6" s="1"/>
  <c r="I566" i="6" s="1"/>
  <c r="J566" i="6" s="1"/>
  <c r="H806" i="6" a="1"/>
  <c r="H806" i="6" s="1"/>
  <c r="I806" i="6" s="1"/>
  <c r="J806" i="6" s="1"/>
  <c r="H1046" i="6" a="1"/>
  <c r="H1046" i="6" s="1"/>
  <c r="I1046" i="6" s="1"/>
  <c r="J1046" i="6" s="1"/>
  <c r="H326" i="6" a="1"/>
  <c r="H326" i="6" s="1"/>
  <c r="I326" i="6" s="1"/>
  <c r="J326" i="6" s="1"/>
  <c r="H542" i="6" a="1"/>
  <c r="H542" i="6" s="1"/>
  <c r="I542" i="6" s="1"/>
  <c r="J542" i="6" s="1"/>
  <c r="H1526" i="6" a="1"/>
  <c r="H1526" i="6" s="1"/>
  <c r="I1526" i="6" s="1"/>
  <c r="J1526" i="6" s="1"/>
  <c r="H2342" i="6" a="1"/>
  <c r="H2342" i="6" s="1"/>
  <c r="I2342" i="6" s="1"/>
  <c r="J2342" i="6" s="1"/>
  <c r="H3134" i="6" a="1"/>
  <c r="H3134" i="6" s="1"/>
  <c r="I3134" i="6" s="1"/>
  <c r="J3134" i="6" s="1"/>
  <c r="H1718" i="6" a="1"/>
  <c r="H1718" i="6" s="1"/>
  <c r="I1718" i="6" s="1"/>
  <c r="J1718" i="6" s="1"/>
  <c r="H1574" i="6" a="1"/>
  <c r="H1574" i="6" s="1"/>
  <c r="I1574" i="6" s="1"/>
  <c r="J1574" i="6" s="1"/>
  <c r="H2462" i="6" a="1"/>
  <c r="H2462" i="6" s="1"/>
  <c r="I2462" i="6" s="1"/>
  <c r="J2462" i="6" s="1"/>
  <c r="H2414" i="6" a="1"/>
  <c r="H2414" i="6" s="1"/>
  <c r="I2414" i="6" s="1"/>
  <c r="J2414" i="6" s="1"/>
  <c r="H2942" i="6" a="1"/>
  <c r="H2942" i="6" s="1"/>
  <c r="I2942" i="6" s="1"/>
  <c r="J2942" i="6" s="1"/>
  <c r="H2918" i="6" a="1"/>
  <c r="H2918" i="6" s="1"/>
  <c r="I2918" i="6" s="1"/>
  <c r="J2918" i="6" s="1"/>
  <c r="H3254" i="6" a="1"/>
  <c r="H3254" i="6" s="1"/>
  <c r="I3254" i="6" s="1"/>
  <c r="J3254" i="6" s="1"/>
  <c r="H3374" i="6" a="1"/>
  <c r="H3374" i="6" s="1"/>
  <c r="I3374" i="6" s="1"/>
  <c r="J3374" i="6" s="1"/>
  <c r="H2582" i="6" a="1"/>
  <c r="H2582" i="6" s="1"/>
  <c r="I2582" i="6" s="1"/>
  <c r="J2582" i="6" s="1"/>
  <c r="H2966" i="6" a="1"/>
  <c r="H2966" i="6" s="1"/>
  <c r="I2966" i="6" s="1"/>
  <c r="J2966" i="6" s="1"/>
  <c r="H3278" i="6" a="1"/>
  <c r="H3278" i="6" s="1"/>
  <c r="I3278" i="6" s="1"/>
  <c r="J3278" i="6" s="1"/>
  <c r="H5342" i="6" a="1"/>
  <c r="H5342" i="6" s="1"/>
  <c r="I5342" i="6" s="1"/>
  <c r="J5342" i="6" s="1"/>
  <c r="H5606" i="6" a="1"/>
  <c r="H5606" i="6" s="1"/>
  <c r="I5606" i="6" s="1"/>
  <c r="J5606" i="6" s="1"/>
  <c r="H5966" i="6" a="1"/>
  <c r="H5966" i="6" s="1"/>
  <c r="I5966" i="6" s="1"/>
  <c r="J5966" i="6" s="1"/>
  <c r="H5942" i="6" a="1"/>
  <c r="H5942" i="6" s="1"/>
  <c r="I5942" i="6" s="1"/>
  <c r="J5942" i="6" s="1"/>
  <c r="H5486" i="6" a="1"/>
  <c r="H5486" i="6" s="1"/>
  <c r="I5486" i="6" s="1"/>
  <c r="J5486" i="6" s="1"/>
  <c r="H5726" i="6" a="1"/>
  <c r="H5726" i="6" s="1"/>
  <c r="I5726" i="6" s="1"/>
  <c r="J5726" i="6" s="1"/>
  <c r="H5822" i="6" a="1"/>
  <c r="H5822" i="6" s="1"/>
  <c r="I5822" i="6" s="1"/>
  <c r="J5822" i="6" s="1"/>
  <c r="H6254" i="6" a="1"/>
  <c r="H6254" i="6" s="1"/>
  <c r="I6254" i="6" s="1"/>
  <c r="J6254" i="6" s="1"/>
  <c r="H6062" i="6" a="1"/>
  <c r="H6062" i="6" s="1"/>
  <c r="I6062" i="6" s="1"/>
  <c r="J6062" i="6" s="1"/>
  <c r="H6230" i="6" a="1"/>
  <c r="H6230" i="6" s="1"/>
  <c r="I6230" i="6" s="1"/>
  <c r="J6230" i="6" s="1"/>
  <c r="H6158" i="6" a="1"/>
  <c r="H6158" i="6" s="1"/>
  <c r="I6158" i="6" s="1"/>
  <c r="J6158" i="6" s="1"/>
  <c r="H6926" i="6" a="1"/>
  <c r="H6926" i="6" s="1"/>
  <c r="I6926" i="6" s="1"/>
  <c r="J6926" i="6" s="1"/>
  <c r="H6830" i="6" a="1"/>
  <c r="H6830" i="6" s="1"/>
  <c r="I6830" i="6" s="1"/>
  <c r="J6830" i="6" s="1"/>
  <c r="H6782" i="6" a="1"/>
  <c r="H6782" i="6" s="1"/>
  <c r="I6782" i="6" s="1"/>
  <c r="J6782" i="6" s="1"/>
  <c r="H7022" i="6" a="1"/>
  <c r="H7022" i="6" s="1"/>
  <c r="I7022" i="6" s="1"/>
  <c r="J7022" i="6" s="1"/>
  <c r="H7214" i="6" a="1"/>
  <c r="H7214" i="6" s="1"/>
  <c r="I7214" i="6" s="1"/>
  <c r="J7214" i="6" s="1"/>
  <c r="H7478" i="6" a="1"/>
  <c r="H7478" i="6" s="1"/>
  <c r="I7478" i="6" s="1"/>
  <c r="J7478" i="6" s="1"/>
  <c r="H7046" i="6" a="1"/>
  <c r="H7046" i="6" s="1"/>
  <c r="I7046" i="6" s="1"/>
  <c r="J7046" i="6" s="1"/>
  <c r="H7238" i="6" a="1"/>
  <c r="H7238" i="6" s="1"/>
  <c r="I7238" i="6" s="1"/>
  <c r="J7238" i="6" s="1"/>
  <c r="H8102" i="6" a="1"/>
  <c r="H8102" i="6" s="1"/>
  <c r="I8102" i="6" s="1"/>
  <c r="J8102" i="6" s="1"/>
  <c r="H7454" i="6" a="1"/>
  <c r="H7454" i="6" s="1"/>
  <c r="I7454" i="6" s="1"/>
  <c r="J7454" i="6" s="1"/>
  <c r="H7598" i="6" a="1"/>
  <c r="H7598" i="6" s="1"/>
  <c r="I7598" i="6" s="1"/>
  <c r="J7598" i="6" s="1"/>
  <c r="H8222" i="6" a="1"/>
  <c r="H8222" i="6" s="1"/>
  <c r="I8222" i="6" s="1"/>
  <c r="J8222" i="6" s="1"/>
  <c r="H8174" i="6" a="1"/>
  <c r="H8174" i="6" s="1"/>
  <c r="I8174" i="6" s="1"/>
  <c r="J8174" i="6" s="1"/>
  <c r="H8270" i="6" a="1"/>
  <c r="H8270" i="6" s="1"/>
  <c r="I8270" i="6" s="1"/>
  <c r="J8270" i="6" s="1"/>
  <c r="I6323" i="6"/>
  <c r="J6323" i="6" s="1"/>
  <c r="I6324" i="6"/>
  <c r="J6324" i="6" s="1"/>
  <c r="I5915" i="6"/>
  <c r="J5915" i="6" s="1"/>
  <c r="I5916" i="6"/>
  <c r="J5916" i="6" s="1"/>
  <c r="I4763" i="6"/>
  <c r="J4763" i="6" s="1"/>
  <c r="I4764" i="6"/>
  <c r="J4764" i="6" s="1"/>
  <c r="I395" i="6"/>
  <c r="J395" i="6" s="1"/>
  <c r="I396" i="6"/>
  <c r="J396" i="6" s="1"/>
  <c r="I6444" i="6"/>
  <c r="J6444" i="6" s="1"/>
  <c r="I2004" i="6"/>
  <c r="J2004" i="6" s="1"/>
  <c r="E7857" i="6" a="1"/>
  <c r="E7857" i="6" s="1"/>
  <c r="F7857" i="6" s="1"/>
  <c r="E7737" i="6" a="1"/>
  <c r="E7737" i="6" s="1"/>
  <c r="F7737" i="6" s="1"/>
  <c r="E7065" i="6" a="1"/>
  <c r="E7065" i="6" s="1"/>
  <c r="F7065" i="6" s="1"/>
  <c r="E7041" i="6" a="1"/>
  <c r="E7041" i="6" s="1"/>
  <c r="F7041" i="6" s="1"/>
  <c r="E6585" i="6" a="1"/>
  <c r="E6585" i="6" s="1"/>
  <c r="F6585" i="6" s="1"/>
  <c r="E6345" i="6" a="1"/>
  <c r="E6345" i="6" s="1"/>
  <c r="F6345" i="6" s="1"/>
  <c r="E5385" i="6" a="1"/>
  <c r="E5385" i="6" s="1"/>
  <c r="F5385" i="6" s="1"/>
  <c r="E5409" i="6" a="1"/>
  <c r="E5409" i="6" s="1"/>
  <c r="F5409" i="6" s="1"/>
  <c r="E4761" i="6" a="1"/>
  <c r="E4761" i="6" s="1"/>
  <c r="F4761" i="6" s="1"/>
  <c r="E4401" i="6" a="1"/>
  <c r="E4401" i="6" s="1"/>
  <c r="F4401" i="6" s="1"/>
  <c r="E5145" i="6" a="1"/>
  <c r="E5145" i="6" s="1"/>
  <c r="F5145" i="6" s="1"/>
  <c r="E3849" i="6" a="1"/>
  <c r="E3849" i="6" s="1"/>
  <c r="F3849" i="6" s="1"/>
  <c r="E4137" i="6" a="1"/>
  <c r="E4137" i="6" s="1"/>
  <c r="F4137" i="6" s="1"/>
  <c r="E2745" i="6" a="1"/>
  <c r="E2745" i="6" s="1"/>
  <c r="F2745" i="6" s="1"/>
  <c r="E3033" i="6" a="1"/>
  <c r="E3033" i="6" s="1"/>
  <c r="F3033" i="6" s="1"/>
  <c r="E1761" i="6" a="1"/>
  <c r="E1761" i="6" s="1"/>
  <c r="F1761" i="6" s="1"/>
  <c r="E1568" i="6" a="1"/>
  <c r="E1568" i="6" s="1"/>
  <c r="F1568" i="6" s="1"/>
  <c r="E2001" i="6" a="1"/>
  <c r="E2001" i="6" s="1"/>
  <c r="F2001" i="6" s="1"/>
  <c r="E1617" i="6" a="1"/>
  <c r="E1617" i="6" s="1"/>
  <c r="F1617" i="6" s="1"/>
  <c r="E417" i="6" a="1"/>
  <c r="E417" i="6" s="1"/>
  <c r="F417" i="6" s="1"/>
  <c r="E1041" i="6" a="1"/>
  <c r="E1041" i="6" s="1"/>
  <c r="F1041" i="6" s="1"/>
  <c r="E1377" i="6" a="1"/>
  <c r="E1377" i="6" s="1"/>
  <c r="F1377" i="6" s="1"/>
  <c r="I4859" i="6"/>
  <c r="J4859" i="6" s="1"/>
  <c r="I4860" i="6"/>
  <c r="J4860" i="6" s="1"/>
  <c r="I4715" i="6"/>
  <c r="J4715" i="6" s="1"/>
  <c r="I4716" i="6"/>
  <c r="J4716" i="6" s="1"/>
  <c r="I3107" i="6"/>
  <c r="J3107" i="6" s="1"/>
  <c r="I3108" i="6"/>
  <c r="J3108" i="6" s="1"/>
  <c r="I2315" i="6"/>
  <c r="J2315" i="6" s="1"/>
  <c r="I2316" i="6"/>
  <c r="J2316" i="6" s="1"/>
  <c r="I1835" i="6"/>
  <c r="J1835" i="6" s="1"/>
  <c r="I1836" i="6"/>
  <c r="J1836" i="6" s="1"/>
  <c r="I1932" i="6"/>
  <c r="J1932" i="6" s="1"/>
  <c r="I3492" i="6"/>
  <c r="J3492" i="6" s="1"/>
  <c r="E8265" i="6" a="1"/>
  <c r="E8265" i="6" s="1"/>
  <c r="F8265" i="6" s="1"/>
  <c r="E8049" i="6" a="1"/>
  <c r="E8049" i="6" s="1"/>
  <c r="F8049" i="6" s="1"/>
  <c r="E7209" i="6" a="1"/>
  <c r="E7209" i="6" s="1"/>
  <c r="F7209" i="6" s="1"/>
  <c r="E7185" i="6" a="1"/>
  <c r="E7185" i="6" s="1"/>
  <c r="F7185" i="6" s="1"/>
  <c r="E6465" i="6" a="1"/>
  <c r="E6465" i="6" s="1"/>
  <c r="F6465" i="6" s="1"/>
  <c r="E6201" i="6" a="1"/>
  <c r="E6201" i="6" s="1"/>
  <c r="F6201" i="6" s="1"/>
  <c r="E5889" i="6" a="1"/>
  <c r="E5889" i="6" s="1"/>
  <c r="F5889" i="6" s="1"/>
  <c r="E5841" i="6" a="1"/>
  <c r="E5841" i="6" s="1"/>
  <c r="F5841" i="6" s="1"/>
  <c r="E4713" i="6" a="1"/>
  <c r="E4713" i="6" s="1"/>
  <c r="F4713" i="6" s="1"/>
  <c r="E5049" i="6" a="1"/>
  <c r="E5049" i="6" s="1"/>
  <c r="F5049" i="6" s="1"/>
  <c r="E4545" i="6" a="1"/>
  <c r="E4545" i="6" s="1"/>
  <c r="F4545" i="6" s="1"/>
  <c r="E3417" i="6" a="1"/>
  <c r="E3417" i="6" s="1"/>
  <c r="F3417" i="6" s="1"/>
  <c r="E3585" i="6" a="1"/>
  <c r="E3585" i="6" s="1"/>
  <c r="F3585" i="6" s="1"/>
  <c r="E3657" i="6" a="1"/>
  <c r="E3657" i="6" s="1"/>
  <c r="F3657" i="6" s="1"/>
  <c r="E2553" i="6" a="1"/>
  <c r="E2553" i="6" s="1"/>
  <c r="F2553" i="6" s="1"/>
  <c r="E1929" i="6" a="1"/>
  <c r="E1929" i="6" s="1"/>
  <c r="F1929" i="6" s="1"/>
  <c r="E2193" i="6" a="1"/>
  <c r="E2193" i="6" s="1"/>
  <c r="F2193" i="6" s="1"/>
  <c r="E1857" i="6" a="1"/>
  <c r="E1857" i="6" s="1"/>
  <c r="F1857" i="6" s="1"/>
  <c r="E633" i="6" a="1"/>
  <c r="E633" i="6" s="1"/>
  <c r="F633" i="6" s="1"/>
  <c r="E1209" i="6" a="1"/>
  <c r="E1209" i="6" s="1"/>
  <c r="F1209" i="6" s="1"/>
  <c r="E513" i="6" a="1"/>
  <c r="E513" i="6" s="1"/>
  <c r="F513" i="6" s="1"/>
  <c r="I8267" i="6"/>
  <c r="J8267" i="6" s="1"/>
  <c r="I8268" i="6"/>
  <c r="J8268" i="6" s="1"/>
  <c r="I4787" i="6"/>
  <c r="J4787" i="6" s="1"/>
  <c r="I4788" i="6"/>
  <c r="J4788" i="6" s="1"/>
  <c r="I1715" i="6"/>
  <c r="J1715" i="6" s="1"/>
  <c r="I1716" i="6"/>
  <c r="J1716" i="6" s="1"/>
  <c r="I2603" i="6"/>
  <c r="J2603" i="6" s="1"/>
  <c r="I2604" i="6"/>
  <c r="J2604" i="6" s="1"/>
  <c r="I587" i="6"/>
  <c r="J587" i="6" s="1"/>
  <c r="I588" i="6"/>
  <c r="J588" i="6" s="1"/>
  <c r="I3588" i="6"/>
  <c r="J3588" i="6" s="1"/>
  <c r="I3036" i="6"/>
  <c r="J3036" i="6" s="1"/>
  <c r="I4284" i="6"/>
  <c r="J4284" i="6" s="1"/>
  <c r="I4020" i="6"/>
  <c r="J4020" i="6" s="1"/>
  <c r="H375" i="6" a="1"/>
  <c r="H375" i="6" s="1"/>
  <c r="I375" i="6" s="1"/>
  <c r="J375" i="6" s="1"/>
  <c r="H615" i="6" a="1"/>
  <c r="H615" i="6" s="1"/>
  <c r="H183" i="6" a="1"/>
  <c r="H183" i="6" s="1"/>
  <c r="H663" i="6" a="1"/>
  <c r="H663" i="6" s="1"/>
  <c r="I663" i="6" s="1"/>
  <c r="J663" i="6" s="1"/>
  <c r="I1167" i="6"/>
  <c r="J1167" i="6" s="1"/>
  <c r="H1359" i="6" a="1"/>
  <c r="H1359" i="6" s="1"/>
  <c r="I1359" i="6" s="1"/>
  <c r="J1359" i="6" s="1"/>
  <c r="H423" i="6" a="1"/>
  <c r="H423" i="6" s="1"/>
  <c r="H687" i="6" a="1"/>
  <c r="H687" i="6" s="1"/>
  <c r="I687" i="6" s="1"/>
  <c r="J687" i="6" s="1"/>
  <c r="I1479" i="6"/>
  <c r="J1479" i="6" s="1"/>
  <c r="H1863" i="6" a="1"/>
  <c r="H1863" i="6" s="1"/>
  <c r="I1863" i="6" s="1"/>
  <c r="J1863" i="6" s="1"/>
  <c r="H2223" i="6" a="1"/>
  <c r="H2223" i="6" s="1"/>
  <c r="I2223" i="6" s="1"/>
  <c r="J2223" i="6" s="1"/>
  <c r="H2319" i="6" a="1"/>
  <c r="H2319" i="6" s="1"/>
  <c r="I2319" i="6" s="1"/>
  <c r="J2319" i="6" s="1"/>
  <c r="H2583" i="6" a="1"/>
  <c r="H2583" i="6" s="1"/>
  <c r="H2871" i="6" a="1"/>
  <c r="H2871" i="6" s="1"/>
  <c r="H1599" i="6" a="1"/>
  <c r="H1599" i="6" s="1"/>
  <c r="H1959" i="6" a="1"/>
  <c r="H1959" i="6" s="1"/>
  <c r="I1959" i="6" s="1"/>
  <c r="J1959" i="6" s="1"/>
  <c r="H2751" i="6" a="1"/>
  <c r="H2751" i="6" s="1"/>
  <c r="I2751" i="6" s="1"/>
  <c r="J2751" i="6" s="1"/>
  <c r="H1983" i="6" a="1"/>
  <c r="H1983" i="6" s="1"/>
  <c r="I1983" i="6" s="1"/>
  <c r="J1983" i="6" s="1"/>
  <c r="H2679" i="6" a="1"/>
  <c r="H2679" i="6" s="1"/>
  <c r="I2679" i="6" s="1"/>
  <c r="J2679" i="6" s="1"/>
  <c r="H2007" i="6" a="1"/>
  <c r="H2007" i="6" s="1"/>
  <c r="I2007" i="6" s="1"/>
  <c r="J2007" i="6" s="1"/>
  <c r="H2415" i="6" a="1"/>
  <c r="H2415" i="6" s="1"/>
  <c r="H2607" i="6" a="1"/>
  <c r="H2607" i="6" s="1"/>
  <c r="H3495" i="6" a="1"/>
  <c r="H3495" i="6" s="1"/>
  <c r="I3495" i="6" s="1"/>
  <c r="J3495" i="6" s="1"/>
  <c r="H3879" i="6" a="1"/>
  <c r="H3879" i="6" s="1"/>
  <c r="I3879" i="6" s="1"/>
  <c r="J3879" i="6" s="1"/>
  <c r="H2991" i="6" a="1"/>
  <c r="H2991" i="6" s="1"/>
  <c r="I2991" i="6" s="1"/>
  <c r="J2991" i="6" s="1"/>
  <c r="H3303" i="6" a="1"/>
  <c r="H3303" i="6" s="1"/>
  <c r="H3807" i="6" a="1"/>
  <c r="H3807" i="6" s="1"/>
  <c r="I3807" i="6" s="1"/>
  <c r="J3807" i="6" s="1"/>
  <c r="H3279" i="6" a="1"/>
  <c r="H3279" i="6" s="1"/>
  <c r="H3735" i="6" a="1"/>
  <c r="H3735" i="6" s="1"/>
  <c r="I3735" i="6" s="1"/>
  <c r="J3735" i="6" s="1"/>
  <c r="H2823" i="6" a="1"/>
  <c r="H2823" i="6" s="1"/>
  <c r="H3135" i="6" a="1"/>
  <c r="H3135" i="6" s="1"/>
  <c r="H3759" i="6" a="1"/>
  <c r="H3759" i="6" s="1"/>
  <c r="I3759" i="6" s="1"/>
  <c r="J3759" i="6" s="1"/>
  <c r="H4071" i="6" a="1"/>
  <c r="H4071" i="6" s="1"/>
  <c r="I4071" i="6" s="1"/>
  <c r="J4071" i="6" s="1"/>
  <c r="I4383" i="6"/>
  <c r="J4383" i="6" s="1"/>
  <c r="H4695" i="6" a="1"/>
  <c r="H4695" i="6" s="1"/>
  <c r="I4695" i="6" s="1"/>
  <c r="J4695" i="6" s="1"/>
  <c r="I5127" i="6"/>
  <c r="J5127" i="6" s="1"/>
  <c r="H4047" i="6" a="1"/>
  <c r="H4047" i="6" s="1"/>
  <c r="I4047" i="6" s="1"/>
  <c r="J4047" i="6" s="1"/>
  <c r="I4407" i="6"/>
  <c r="J4407" i="6" s="1"/>
  <c r="H4863" i="6" a="1"/>
  <c r="H4863" i="6" s="1"/>
  <c r="I4863" i="6" s="1"/>
  <c r="J4863" i="6" s="1"/>
  <c r="I5223" i="6"/>
  <c r="J5223" i="6" s="1"/>
  <c r="H4359" i="6" a="1"/>
  <c r="H4359" i="6" s="1"/>
  <c r="I4359" i="6" s="1"/>
  <c r="J4359" i="6" s="1"/>
  <c r="H4719" i="6" a="1"/>
  <c r="H4719" i="6" s="1"/>
  <c r="I4719" i="6" s="1"/>
  <c r="J4719" i="6" s="1"/>
  <c r="I5199" i="6"/>
  <c r="J5199" i="6" s="1"/>
  <c r="H4503" i="6" a="1"/>
  <c r="H4503" i="6" s="1"/>
  <c r="I4503" i="6" s="1"/>
  <c r="J4503" i="6" s="1"/>
  <c r="H4959" i="6" a="1"/>
  <c r="H4959" i="6" s="1"/>
  <c r="I4959" i="6" s="1"/>
  <c r="J4959" i="6" s="1"/>
  <c r="H5799" i="6" a="1"/>
  <c r="H5799" i="6" s="1"/>
  <c r="H5823" i="6" a="1"/>
  <c r="H5823" i="6" s="1"/>
  <c r="H6087" i="6" a="1"/>
  <c r="H6087" i="6" s="1"/>
  <c r="H6231" i="6" a="1"/>
  <c r="H6231" i="6" s="1"/>
  <c r="I6495" i="6"/>
  <c r="J6495" i="6" s="1"/>
  <c r="I7695" i="6"/>
  <c r="J7695" i="6" s="1"/>
  <c r="I7767" i="6"/>
  <c r="J7767" i="6" s="1"/>
  <c r="I7911" i="6"/>
  <c r="J7911" i="6" s="1"/>
  <c r="I7743" i="6"/>
  <c r="J7743" i="6" s="1"/>
  <c r="I7719" i="6"/>
  <c r="J7719" i="6" s="1"/>
  <c r="H8271" i="6" a="1"/>
  <c r="H8271" i="6" s="1"/>
  <c r="H8415" i="6" a="1"/>
  <c r="H8415" i="6" s="1"/>
  <c r="E8289" i="6" a="1"/>
  <c r="E8289" i="6" s="1"/>
  <c r="F8289" i="6" s="1"/>
  <c r="E7665" i="6" a="1"/>
  <c r="E7665" i="6" s="1"/>
  <c r="F7665" i="6" s="1"/>
  <c r="E7353" i="6" a="1"/>
  <c r="E7353" i="6" s="1"/>
  <c r="F7353" i="6" s="1"/>
  <c r="E7329" i="6" a="1"/>
  <c r="E7329" i="6" s="1"/>
  <c r="F7329" i="6" s="1"/>
  <c r="E6729" i="6" a="1"/>
  <c r="E6729" i="6" s="1"/>
  <c r="F6729" i="6" s="1"/>
  <c r="E6297" i="6" a="1"/>
  <c r="E6297" i="6" s="1"/>
  <c r="F6297" i="6" s="1"/>
  <c r="E5721" i="6" a="1"/>
  <c r="E5721" i="6" s="1"/>
  <c r="F5721" i="6" s="1"/>
  <c r="E5673" i="6" a="1"/>
  <c r="E5673" i="6" s="1"/>
  <c r="F5673" i="6" s="1"/>
  <c r="E5001" i="6" a="1"/>
  <c r="E5001" i="6" s="1"/>
  <c r="F5001" i="6" s="1"/>
  <c r="E4521" i="6" a="1"/>
  <c r="E4521" i="6" s="1"/>
  <c r="F4521" i="6" s="1"/>
  <c r="E3993" i="6" a="1"/>
  <c r="E3993" i="6" s="1"/>
  <c r="F3993" i="6" s="1"/>
  <c r="E4089" i="6" a="1"/>
  <c r="E4089" i="6" s="1"/>
  <c r="F4089" i="6" s="1"/>
  <c r="E2841" i="6" a="1"/>
  <c r="E2841" i="6" s="1"/>
  <c r="F2841" i="6" s="1"/>
  <c r="E2937" i="6" a="1"/>
  <c r="E2937" i="6" s="1"/>
  <c r="F2937" i="6" s="1"/>
  <c r="E3921" i="6" a="1"/>
  <c r="E3921" i="6" s="1"/>
  <c r="F3921" i="6" s="1"/>
  <c r="E1641" i="6" a="1"/>
  <c r="E1641" i="6" s="1"/>
  <c r="F1641" i="6" s="1"/>
  <c r="E2529" i="6" a="1"/>
  <c r="E2529" i="6" s="1"/>
  <c r="F2529" i="6" s="1"/>
  <c r="E2625" i="6" a="1"/>
  <c r="E2625" i="6" s="1"/>
  <c r="F2625" i="6" s="1"/>
  <c r="E1233" i="6" a="1"/>
  <c r="E1233" i="6" s="1"/>
  <c r="F1233" i="6" s="1"/>
  <c r="E201" i="6" a="1"/>
  <c r="E201" i="6" s="1"/>
  <c r="F201" i="6" s="1"/>
  <c r="E489" i="6" a="1"/>
  <c r="E489" i="6" s="1"/>
  <c r="F489" i="6" s="1"/>
  <c r="E801" i="6" a="1"/>
  <c r="E801" i="6" s="1"/>
  <c r="F801" i="6" s="1"/>
  <c r="I6515" i="6"/>
  <c r="J6515" i="6" s="1"/>
  <c r="I6516" i="6"/>
  <c r="J6516" i="6" s="1"/>
  <c r="I5867" i="6"/>
  <c r="J5867" i="6" s="1"/>
  <c r="I5868" i="6"/>
  <c r="J5868" i="6" s="1"/>
  <c r="I2747" i="6"/>
  <c r="J2747" i="6" s="1"/>
  <c r="I2748" i="6"/>
  <c r="J2748" i="6" s="1"/>
  <c r="I3275" i="6"/>
  <c r="J3275" i="6" s="1"/>
  <c r="I3276" i="6"/>
  <c r="J3276" i="6" s="1"/>
  <c r="I2124" i="6"/>
  <c r="J2124" i="6" s="1"/>
  <c r="I5100" i="6"/>
  <c r="J5100" i="6" s="1"/>
  <c r="I1380" i="6"/>
  <c r="J1380" i="6" s="1"/>
  <c r="I1356" i="6"/>
  <c r="J1356" i="6" s="1"/>
  <c r="I3564" i="6"/>
  <c r="J3564" i="6" s="1"/>
  <c r="I4236" i="6"/>
  <c r="J4236" i="6" s="1"/>
  <c r="H2390" i="6" a="1"/>
  <c r="H2390" i="6" s="1"/>
  <c r="I2390" i="6" s="1"/>
  <c r="J2390" i="6" s="1"/>
  <c r="H2486" i="6" a="1"/>
  <c r="H2486" i="6" s="1"/>
  <c r="I2486" i="6" s="1"/>
  <c r="J2486" i="6" s="1"/>
  <c r="H2510" i="6" a="1"/>
  <c r="H2510" i="6" s="1"/>
  <c r="I2510" i="6" s="1"/>
  <c r="J2510" i="6" s="1"/>
  <c r="H3182" i="6" a="1"/>
  <c r="H3182" i="6" s="1"/>
  <c r="I3182" i="6" s="1"/>
  <c r="J3182" i="6" s="1"/>
  <c r="H3158" i="6" a="1"/>
  <c r="H3158" i="6" s="1"/>
  <c r="I3158" i="6" s="1"/>
  <c r="J3158" i="6" s="1"/>
  <c r="H3302" i="6" a="1"/>
  <c r="H3302" i="6" s="1"/>
  <c r="I3302" i="6" s="1"/>
  <c r="J3302" i="6" s="1"/>
  <c r="H3398" i="6" a="1"/>
  <c r="H3398" i="6" s="1"/>
  <c r="I3398" i="6" s="1"/>
  <c r="J3398" i="6" s="1"/>
  <c r="H5462" i="6" a="1"/>
  <c r="H5462" i="6" s="1"/>
  <c r="I5462" i="6" s="1"/>
  <c r="J5462" i="6" s="1"/>
  <c r="H5678" i="6" a="1"/>
  <c r="H5678" i="6" s="1"/>
  <c r="I5678" i="6" s="1"/>
  <c r="J5678" i="6" s="1"/>
  <c r="H5990" i="6" a="1"/>
  <c r="H5990" i="6" s="1"/>
  <c r="I5990" i="6" s="1"/>
  <c r="J5990" i="6" s="1"/>
  <c r="H5702" i="6" a="1"/>
  <c r="H5702" i="6" s="1"/>
  <c r="I5702" i="6" s="1"/>
  <c r="J5702" i="6" s="1"/>
  <c r="H5270" i="6" a="1"/>
  <c r="H5270" i="6" s="1"/>
  <c r="I5270" i="6" s="1"/>
  <c r="J5270" i="6" s="1"/>
  <c r="H5534" i="6" a="1"/>
  <c r="H5534" i="6" s="1"/>
  <c r="I5534" i="6" s="1"/>
  <c r="J5534" i="6" s="1"/>
  <c r="H5846" i="6" a="1"/>
  <c r="H5846" i="6" s="1"/>
  <c r="I5846" i="6" s="1"/>
  <c r="J5846" i="6" s="1"/>
  <c r="H5870" i="6" a="1"/>
  <c r="H5870" i="6" s="1"/>
  <c r="I5870" i="6" s="1"/>
  <c r="J5870" i="6" s="1"/>
  <c r="H6350" i="6" a="1"/>
  <c r="H6350" i="6" s="1"/>
  <c r="I6350" i="6" s="1"/>
  <c r="J6350" i="6" s="1"/>
  <c r="H6134" i="6" a="1"/>
  <c r="H6134" i="6" s="1"/>
  <c r="I6134" i="6" s="1"/>
  <c r="J6134" i="6" s="1"/>
  <c r="H6278" i="6" a="1"/>
  <c r="H6278" i="6" s="1"/>
  <c r="I6278" i="6" s="1"/>
  <c r="J6278" i="6" s="1"/>
  <c r="H6302" i="6" a="1"/>
  <c r="H6302" i="6" s="1"/>
  <c r="I6302" i="6" s="1"/>
  <c r="J6302" i="6" s="1"/>
  <c r="H7646" i="6" a="1"/>
  <c r="H7646" i="6" s="1"/>
  <c r="I7646" i="6" s="1"/>
  <c r="J7646" i="6" s="1"/>
  <c r="H6806" i="6" a="1"/>
  <c r="H6806" i="6" s="1"/>
  <c r="I6806" i="6" s="1"/>
  <c r="J6806" i="6" s="1"/>
  <c r="H7070" i="6" a="1"/>
  <c r="H7070" i="6" s="1"/>
  <c r="I7070" i="6" s="1"/>
  <c r="J7070" i="6" s="1"/>
  <c r="H7262" i="6" a="1"/>
  <c r="H7262" i="6" s="1"/>
  <c r="I7262" i="6" s="1"/>
  <c r="J7262" i="6" s="1"/>
  <c r="H6854" i="6" a="1"/>
  <c r="H6854" i="6" s="1"/>
  <c r="I6854" i="6" s="1"/>
  <c r="J6854" i="6" s="1"/>
  <c r="H7094" i="6" a="1"/>
  <c r="H7094" i="6" s="1"/>
  <c r="I7094" i="6" s="1"/>
  <c r="J7094" i="6" s="1"/>
  <c r="H7286" i="6" a="1"/>
  <c r="H7286" i="6" s="1"/>
  <c r="I7286" i="6" s="1"/>
  <c r="J7286" i="6" s="1"/>
  <c r="H6878" i="6" a="1"/>
  <c r="H6878" i="6" s="1"/>
  <c r="I6878" i="6" s="1"/>
  <c r="J6878" i="6" s="1"/>
  <c r="H8198" i="6" a="1"/>
  <c r="H8198" i="6" s="1"/>
  <c r="I8198" i="6" s="1"/>
  <c r="J8198" i="6" s="1"/>
  <c r="H7502" i="6" a="1"/>
  <c r="H7502" i="6" s="1"/>
  <c r="I7502" i="6" s="1"/>
  <c r="J7502" i="6" s="1"/>
  <c r="H8342" i="6" a="1"/>
  <c r="H8342" i="6" s="1"/>
  <c r="I8342" i="6" s="1"/>
  <c r="J8342" i="6" s="1"/>
  <c r="H8294" i="6" a="1"/>
  <c r="H8294" i="6" s="1"/>
  <c r="I8294" i="6" s="1"/>
  <c r="J8294" i="6" s="1"/>
  <c r="H8318" i="6" a="1"/>
  <c r="H8318" i="6" s="1"/>
  <c r="I8318" i="6" s="1"/>
  <c r="J8318" i="6" s="1"/>
  <c r="H8054" i="6" a="1"/>
  <c r="H8054" i="6" s="1"/>
  <c r="I8054" i="6" s="1"/>
  <c r="J8054" i="6" s="1"/>
  <c r="H8366" i="6" a="1"/>
  <c r="H8366" i="6" s="1"/>
  <c r="I8366" i="6" s="1"/>
  <c r="J8366" i="6" s="1"/>
  <c r="I7595" i="6"/>
  <c r="J7595" i="6" s="1"/>
  <c r="I7596" i="6"/>
  <c r="J7596" i="6" s="1"/>
  <c r="I5627" i="6"/>
  <c r="J5627" i="6" s="1"/>
  <c r="I5628" i="6"/>
  <c r="J5628" i="6" s="1"/>
  <c r="I4595" i="6"/>
  <c r="J4595" i="6" s="1"/>
  <c r="I4596" i="6"/>
  <c r="J4596" i="6" s="1"/>
  <c r="I4907" i="6"/>
  <c r="J4907" i="6" s="1"/>
  <c r="I4908" i="6"/>
  <c r="J4908" i="6" s="1"/>
  <c r="I2627" i="6"/>
  <c r="J2627" i="6" s="1"/>
  <c r="I2628" i="6"/>
  <c r="J2628" i="6" s="1"/>
  <c r="I1283" i="6"/>
  <c r="J1283" i="6" s="1"/>
  <c r="I1284" i="6"/>
  <c r="J1284" i="6" s="1"/>
  <c r="I4212" i="6"/>
  <c r="J4212" i="6" s="1"/>
  <c r="I6420" i="6"/>
  <c r="J6420" i="6" s="1"/>
  <c r="E8193" i="6" a="1"/>
  <c r="E8193" i="6" s="1"/>
  <c r="F8193" i="6" s="1"/>
  <c r="E7641" i="6" a="1"/>
  <c r="E7641" i="6" s="1"/>
  <c r="F7641" i="6" s="1"/>
  <c r="E7881" i="6" a="1"/>
  <c r="E7881" i="6" s="1"/>
  <c r="F7881" i="6" s="1"/>
  <c r="E6753" i="6" a="1"/>
  <c r="E6753" i="6" s="1"/>
  <c r="F6753" i="6" s="1"/>
  <c r="E6369" i="6" a="1"/>
  <c r="E6369" i="6" s="1"/>
  <c r="F6369" i="6" s="1"/>
  <c r="E6129" i="6" a="1"/>
  <c r="E6129" i="6" s="1"/>
  <c r="F6129" i="6" s="1"/>
  <c r="E5577" i="6" a="1"/>
  <c r="E5577" i="6" s="1"/>
  <c r="F5577" i="6" s="1"/>
  <c r="E5601" i="6" a="1"/>
  <c r="E5601" i="6" s="1"/>
  <c r="F5601" i="6" s="1"/>
  <c r="E4569" i="6" a="1"/>
  <c r="E4569" i="6" s="1"/>
  <c r="F4569" i="6" s="1"/>
  <c r="E5217" i="6" a="1"/>
  <c r="E5217" i="6" s="1"/>
  <c r="F5217" i="6" s="1"/>
  <c r="E4833" i="6" a="1"/>
  <c r="E4833" i="6" s="1"/>
  <c r="F4833" i="6" s="1"/>
  <c r="E3513" i="6" a="1"/>
  <c r="E3513" i="6" s="1"/>
  <c r="F3513" i="6" s="1"/>
  <c r="E3681" i="6" a="1"/>
  <c r="E3681" i="6" s="1"/>
  <c r="F3681" i="6" s="1"/>
  <c r="E3753" i="6" a="1"/>
  <c r="E3753" i="6" s="1"/>
  <c r="F3753" i="6" s="1"/>
  <c r="E3729" i="6" a="1"/>
  <c r="E3729" i="6" s="1"/>
  <c r="F3729" i="6" s="1"/>
  <c r="E2697" i="6" a="1"/>
  <c r="E2697" i="6" s="1"/>
  <c r="F2697" i="6" s="1"/>
  <c r="E1425" i="6" a="1"/>
  <c r="E1425" i="6" s="1"/>
  <c r="F1425" i="6" s="1"/>
  <c r="E1473" i="6" a="1"/>
  <c r="E1473" i="6" s="1"/>
  <c r="F1473" i="6" s="1"/>
  <c r="E1305" i="6" a="1"/>
  <c r="E1305" i="6" s="1"/>
  <c r="F1305" i="6" s="1"/>
  <c r="E297" i="6" a="1"/>
  <c r="E297" i="6" s="1"/>
  <c r="F297" i="6" s="1"/>
  <c r="E873" i="6" a="1"/>
  <c r="E873" i="6" s="1"/>
  <c r="F873" i="6" s="1"/>
  <c r="E969" i="6" a="1"/>
  <c r="E969" i="6" s="1"/>
  <c r="F969" i="6" s="1"/>
  <c r="I6347" i="6"/>
  <c r="J6347" i="6" s="1"/>
  <c r="I6348" i="6"/>
  <c r="J6348" i="6" s="1"/>
  <c r="I2555" i="6"/>
  <c r="J2555" i="6" s="1"/>
  <c r="I2556" i="6"/>
  <c r="J2556" i="6" s="1"/>
  <c r="I1691" i="6"/>
  <c r="J1691" i="6" s="1"/>
  <c r="I1692" i="6"/>
  <c r="J1692" i="6" s="1"/>
  <c r="I2147" i="6"/>
  <c r="J2147" i="6" s="1"/>
  <c r="I2148" i="6"/>
  <c r="J2148" i="6" s="1"/>
  <c r="I420" i="6"/>
  <c r="J420" i="6" s="1"/>
  <c r="I1572" i="6"/>
  <c r="J1572" i="6" s="1"/>
  <c r="E7809" i="6" a="1"/>
  <c r="E7809" i="6" s="1"/>
  <c r="F7809" i="6" s="1"/>
  <c r="E7689" i="6" a="1"/>
  <c r="E7689" i="6" s="1"/>
  <c r="F7689" i="6" s="1"/>
  <c r="E7017" i="6" a="1"/>
  <c r="E7017" i="6" s="1"/>
  <c r="F7017" i="6" s="1"/>
  <c r="E6993" i="6" a="1"/>
  <c r="E6993" i="6" s="1"/>
  <c r="F6993" i="6" s="1"/>
  <c r="E6561" i="6" a="1"/>
  <c r="E6561" i="6" s="1"/>
  <c r="F6561" i="6" s="1"/>
  <c r="E6273" i="6" a="1"/>
  <c r="E6273" i="6" s="1"/>
  <c r="F6273" i="6" s="1"/>
  <c r="E5529" i="6" a="1"/>
  <c r="E5529" i="6" s="1"/>
  <c r="F5529" i="6" s="1"/>
  <c r="E5553" i="6" a="1"/>
  <c r="E5553" i="6" s="1"/>
  <c r="F5553" i="6" s="1"/>
  <c r="E4329" i="6" a="1"/>
  <c r="E4329" i="6" s="1"/>
  <c r="F4329" i="6" s="1"/>
  <c r="E4641" i="6" a="1"/>
  <c r="E4641" i="6" s="1"/>
  <c r="F4641" i="6" s="1"/>
  <c r="E4353" i="6" a="1"/>
  <c r="E4353" i="6" s="1"/>
  <c r="F4353" i="6" s="1"/>
  <c r="E3273" i="6" a="1"/>
  <c r="E3273" i="6" s="1"/>
  <c r="F3273" i="6" s="1"/>
  <c r="E3297" i="6" a="1"/>
  <c r="E3297" i="6" s="1"/>
  <c r="F3297" i="6" s="1"/>
  <c r="E3201" i="6" a="1"/>
  <c r="E3201" i="6" s="1"/>
  <c r="F3201" i="6" s="1"/>
  <c r="E2145" i="6" a="1"/>
  <c r="E2145" i="6" s="1"/>
  <c r="F2145" i="6" s="1"/>
  <c r="E1545" i="6" a="1"/>
  <c r="E1545" i="6" s="1"/>
  <c r="F1545" i="6" s="1"/>
  <c r="E1905" i="6" a="1"/>
  <c r="E1905" i="6" s="1"/>
  <c r="F1905" i="6" s="1"/>
  <c r="E1593" i="6" a="1"/>
  <c r="E1593" i="6" s="1"/>
  <c r="F1593" i="6" s="1"/>
  <c r="E345" i="6" a="1"/>
  <c r="E345" i="6" s="1"/>
  <c r="F345" i="6" s="1"/>
  <c r="E1017" i="6" a="1"/>
  <c r="E1017" i="6" s="1"/>
  <c r="F1017" i="6" s="1"/>
  <c r="E1281" i="6" a="1"/>
  <c r="E1281" i="6" s="1"/>
  <c r="F1281" i="6" s="1"/>
  <c r="I8411" i="6"/>
  <c r="J8411" i="6" s="1"/>
  <c r="I8412" i="6"/>
  <c r="J8412" i="6" s="1"/>
  <c r="I6563" i="6"/>
  <c r="J6563" i="6" s="1"/>
  <c r="I6564" i="6"/>
  <c r="J6564" i="6" s="1"/>
  <c r="I5843" i="6"/>
  <c r="J5843" i="6" s="1"/>
  <c r="I5844" i="6"/>
  <c r="J5844" i="6" s="1"/>
  <c r="I4835" i="6"/>
  <c r="J4835" i="6" s="1"/>
  <c r="I4836" i="6"/>
  <c r="J4836" i="6" s="1"/>
  <c r="I3251" i="6"/>
  <c r="J3251" i="6" s="1"/>
  <c r="I3252" i="6"/>
  <c r="J3252" i="6" s="1"/>
  <c r="I2867" i="6"/>
  <c r="J2867" i="6" s="1"/>
  <c r="I2868" i="6"/>
  <c r="J2868" i="6" s="1"/>
  <c r="I2195" i="6"/>
  <c r="J2195" i="6" s="1"/>
  <c r="I2196" i="6"/>
  <c r="J2196" i="6" s="1"/>
  <c r="I3732" i="6"/>
  <c r="J3732" i="6" s="1"/>
  <c r="I3516" i="6"/>
  <c r="J3516" i="6" s="1"/>
  <c r="I2076" i="6"/>
  <c r="J2076" i="6" s="1"/>
  <c r="I1908" i="6"/>
  <c r="J1908" i="6" s="1"/>
  <c r="H783" i="6" a="1"/>
  <c r="H783" i="6" s="1"/>
  <c r="I1119" i="6"/>
  <c r="J1119" i="6" s="1"/>
  <c r="H207" i="6" a="1"/>
  <c r="H207" i="6" s="1"/>
  <c r="I711" i="6"/>
  <c r="J711" i="6" s="1"/>
  <c r="I1239" i="6"/>
  <c r="J1239" i="6" s="1"/>
  <c r="I111" i="6"/>
  <c r="J111" i="6" s="1"/>
  <c r="H471" i="6" a="1"/>
  <c r="H471" i="6" s="1"/>
  <c r="I471" i="6" s="1"/>
  <c r="J471" i="6" s="1"/>
  <c r="I927" i="6"/>
  <c r="J927" i="6" s="1"/>
  <c r="H159" i="6" a="1"/>
  <c r="H159" i="6" s="1"/>
  <c r="H759" i="6" a="1"/>
  <c r="H759" i="6" s="1"/>
  <c r="I759" i="6" s="1"/>
  <c r="J759" i="6" s="1"/>
  <c r="I1215" i="6"/>
  <c r="J1215" i="6" s="1"/>
  <c r="H1527" i="6" a="1"/>
  <c r="H1527" i="6" s="1"/>
  <c r="H1935" i="6" a="1"/>
  <c r="H1935" i="6" s="1"/>
  <c r="I1935" i="6" s="1"/>
  <c r="J1935" i="6" s="1"/>
  <c r="H2247" i="6" a="1"/>
  <c r="H2247" i="6" s="1"/>
  <c r="I2247" i="6" s="1"/>
  <c r="J2247" i="6" s="1"/>
  <c r="H2631" i="6" a="1"/>
  <c r="H2631" i="6" s="1"/>
  <c r="I2631" i="6" s="1"/>
  <c r="J2631" i="6" s="1"/>
  <c r="H2055" i="6" a="1"/>
  <c r="H2055" i="6" s="1"/>
  <c r="I2055" i="6" s="1"/>
  <c r="J2055" i="6" s="1"/>
  <c r="H3207" i="6" a="1"/>
  <c r="H3207" i="6" s="1"/>
  <c r="I3207" i="6" s="1"/>
  <c r="J3207" i="6" s="1"/>
  <c r="H2079" i="6" a="1"/>
  <c r="H2079" i="6" s="1"/>
  <c r="I2079" i="6" s="1"/>
  <c r="J2079" i="6" s="1"/>
  <c r="H3063" i="6" a="1"/>
  <c r="H3063" i="6" s="1"/>
  <c r="I3063" i="6" s="1"/>
  <c r="J3063" i="6" s="1"/>
  <c r="H1695" i="6" a="1"/>
  <c r="H1695" i="6" s="1"/>
  <c r="H2103" i="6" a="1"/>
  <c r="H2103" i="6" s="1"/>
  <c r="I2103" i="6" s="1"/>
  <c r="J2103" i="6" s="1"/>
  <c r="H2775" i="6" a="1"/>
  <c r="H2775" i="6" s="1"/>
  <c r="I2775" i="6" s="1"/>
  <c r="J2775" i="6" s="1"/>
  <c r="H3591" i="6" a="1"/>
  <c r="H3591" i="6" s="1"/>
  <c r="I3591" i="6" s="1"/>
  <c r="J3591" i="6" s="1"/>
  <c r="H4191" i="6" a="1"/>
  <c r="H4191" i="6" s="1"/>
  <c r="I4191" i="6" s="1"/>
  <c r="J4191" i="6" s="1"/>
  <c r="H3111" i="6" a="1"/>
  <c r="H3111" i="6" s="1"/>
  <c r="H3519" i="6" a="1"/>
  <c r="H3519" i="6" s="1"/>
  <c r="I3519" i="6" s="1"/>
  <c r="J3519" i="6" s="1"/>
  <c r="H3903" i="6" a="1"/>
  <c r="H3903" i="6" s="1"/>
  <c r="I3903" i="6" s="1"/>
  <c r="J3903" i="6" s="1"/>
  <c r="H3831" i="6" a="1"/>
  <c r="H3831" i="6" s="1"/>
  <c r="I3831" i="6" s="1"/>
  <c r="J3831" i="6" s="1"/>
  <c r="H3447" i="6" a="1"/>
  <c r="H3447" i="6" s="1"/>
  <c r="I3447" i="6" s="1"/>
  <c r="J3447" i="6" s="1"/>
  <c r="H3999" i="6" a="1"/>
  <c r="H3999" i="6" s="1"/>
  <c r="I3999" i="6" s="1"/>
  <c r="J3999" i="6" s="1"/>
  <c r="H4119" i="6" a="1"/>
  <c r="H4119" i="6" s="1"/>
  <c r="I4119" i="6" s="1"/>
  <c r="J4119" i="6" s="1"/>
  <c r="H4479" i="6" a="1"/>
  <c r="H4479" i="6" s="1"/>
  <c r="I4479" i="6" s="1"/>
  <c r="J4479" i="6" s="1"/>
  <c r="H4743" i="6" a="1"/>
  <c r="H4743" i="6" s="1"/>
  <c r="I4743" i="6" s="1"/>
  <c r="J4743" i="6" s="1"/>
  <c r="I5151" i="6"/>
  <c r="J5151" i="6" s="1"/>
  <c r="H4143" i="6" a="1"/>
  <c r="H4143" i="6" s="1"/>
  <c r="I4143" i="6" s="1"/>
  <c r="J4143" i="6" s="1"/>
  <c r="H4527" i="6" a="1"/>
  <c r="H4527" i="6" s="1"/>
  <c r="I4527" i="6" s="1"/>
  <c r="J4527" i="6" s="1"/>
  <c r="H4911" i="6" a="1"/>
  <c r="H4911" i="6" s="1"/>
  <c r="I4911" i="6" s="1"/>
  <c r="J4911" i="6" s="1"/>
  <c r="H4095" i="6" a="1"/>
  <c r="H4095" i="6" s="1"/>
  <c r="I4095" i="6" s="1"/>
  <c r="J4095" i="6" s="1"/>
  <c r="H4575" i="6" a="1"/>
  <c r="H4575" i="6" s="1"/>
  <c r="I4575" i="6" s="1"/>
  <c r="J4575" i="6" s="1"/>
  <c r="H4767" i="6" a="1"/>
  <c r="H4767" i="6" s="1"/>
  <c r="I4767" i="6" s="1"/>
  <c r="J4767" i="6" s="1"/>
  <c r="H4287" i="6" a="1"/>
  <c r="H4287" i="6" s="1"/>
  <c r="I4287" i="6" s="1"/>
  <c r="J4287" i="6" s="1"/>
  <c r="H4551" i="6" a="1"/>
  <c r="H4551" i="6" s="1"/>
  <c r="I4551" i="6" s="1"/>
  <c r="J4551" i="6" s="1"/>
  <c r="H5055" i="6" a="1"/>
  <c r="H5055" i="6" s="1"/>
  <c r="I5055" i="6" s="1"/>
  <c r="J5055" i="6" s="1"/>
  <c r="H5919" i="6" a="1"/>
  <c r="H5919" i="6" s="1"/>
  <c r="H5631" i="6" a="1"/>
  <c r="H5631" i="6" s="1"/>
  <c r="H5871" i="6" a="1"/>
  <c r="H5871" i="6" s="1"/>
  <c r="H6207" i="6" a="1"/>
  <c r="H6207" i="6" s="1"/>
  <c r="H6279" i="6" a="1"/>
  <c r="H6279" i="6" s="1"/>
  <c r="H6519" i="6" a="1"/>
  <c r="H6519" i="6" s="1"/>
  <c r="I6519" i="6" s="1"/>
  <c r="J6519" i="6" s="1"/>
  <c r="I7791" i="6"/>
  <c r="J7791" i="6" s="1"/>
  <c r="I7839" i="6"/>
  <c r="J7839" i="6" s="1"/>
  <c r="I7887" i="6"/>
  <c r="J7887" i="6" s="1"/>
  <c r="I3804" i="6"/>
  <c r="J3804" i="6" s="1"/>
  <c r="E8169" i="6" a="1"/>
  <c r="E8169" i="6" s="1"/>
  <c r="F8169" i="6" s="1"/>
  <c r="E8361" i="6" a="1"/>
  <c r="E8361" i="6" s="1"/>
  <c r="F8361" i="6" s="1"/>
  <c r="E7161" i="6" a="1"/>
  <c r="E7161" i="6" s="1"/>
  <c r="F7161" i="6" s="1"/>
  <c r="E7137" i="6" a="1"/>
  <c r="E7137" i="6" s="1"/>
  <c r="F7137" i="6" s="1"/>
  <c r="E6777" i="6" a="1"/>
  <c r="E6777" i="6" s="1"/>
  <c r="F6777" i="6" s="1"/>
  <c r="E6153" i="6" a="1"/>
  <c r="E6153" i="6" s="1"/>
  <c r="F6153" i="6" s="1"/>
  <c r="E5793" i="6" a="1"/>
  <c r="E5793" i="6" s="1"/>
  <c r="F5793" i="6" s="1"/>
  <c r="E5745" i="6" a="1"/>
  <c r="E5745" i="6" s="1"/>
  <c r="F5745" i="6" s="1"/>
  <c r="E4665" i="6" a="1"/>
  <c r="E4665" i="6" s="1"/>
  <c r="F4665" i="6" s="1"/>
  <c r="E4209" i="6" a="1"/>
  <c r="E4209" i="6" s="1"/>
  <c r="F4209" i="6" s="1"/>
  <c r="E4929" i="6" a="1"/>
  <c r="E4929" i="6" s="1"/>
  <c r="F4929" i="6" s="1"/>
  <c r="E3705" i="6" a="1"/>
  <c r="E3705" i="6" s="1"/>
  <c r="F3705" i="6" s="1"/>
  <c r="E4017" i="6" a="1"/>
  <c r="E4017" i="6" s="1"/>
  <c r="F4017" i="6" s="1"/>
  <c r="E2649" i="6" a="1"/>
  <c r="E2649" i="6" s="1"/>
  <c r="F2649" i="6" s="1"/>
  <c r="E3537" i="6" a="1"/>
  <c r="E3537" i="6" s="1"/>
  <c r="F3537" i="6" s="1"/>
  <c r="E2457" i="6" a="1"/>
  <c r="E2457" i="6" s="1"/>
  <c r="F2457" i="6" s="1"/>
  <c r="E2265" i="6" a="1"/>
  <c r="E2265" i="6" s="1"/>
  <c r="F2265" i="6" s="1"/>
  <c r="E2073" i="6" a="1"/>
  <c r="E2073" i="6" s="1"/>
  <c r="F2073" i="6" s="1"/>
  <c r="E777" i="6" a="1"/>
  <c r="E777" i="6" s="1"/>
  <c r="F777" i="6" s="1"/>
  <c r="E1137" i="6" a="1"/>
  <c r="E1137" i="6" s="1"/>
  <c r="F1137" i="6" s="1"/>
  <c r="E105" i="6" a="1"/>
  <c r="E105" i="6" s="1"/>
  <c r="F105" i="6" s="1"/>
  <c r="E393" i="6" a="1"/>
  <c r="E393" i="6" s="1"/>
  <c r="F393" i="6" s="1"/>
  <c r="I8291" i="6"/>
  <c r="J8291" i="6" s="1"/>
  <c r="I8292" i="6"/>
  <c r="J8292" i="6" s="1"/>
  <c r="I4643" i="6"/>
  <c r="J4643" i="6" s="1"/>
  <c r="I4644" i="6"/>
  <c r="J4644" i="6" s="1"/>
  <c r="I4811" i="6"/>
  <c r="J4811" i="6" s="1"/>
  <c r="I4812" i="6"/>
  <c r="J4812" i="6" s="1"/>
  <c r="I2171" i="6"/>
  <c r="J2171" i="6" s="1"/>
  <c r="I2172" i="6"/>
  <c r="J2172" i="6" s="1"/>
  <c r="I83" i="6"/>
  <c r="J83" i="6" s="1"/>
  <c r="I84" i="6"/>
  <c r="J84" i="6" s="1"/>
  <c r="I2412" i="6"/>
  <c r="J2412" i="6" s="1"/>
  <c r="I2988" i="6"/>
  <c r="J2988" i="6" s="1"/>
  <c r="I4476" i="6"/>
  <c r="J4476" i="6" s="1"/>
  <c r="E4785" i="6" a="1"/>
  <c r="E4785" i="6" s="1"/>
  <c r="F4785" i="6" s="1"/>
  <c r="I684" i="6"/>
  <c r="J684" i="6" s="1"/>
  <c r="B8416" i="6"/>
  <c r="H8416" i="6" s="1" a="1"/>
  <c r="H8416" i="6" s="1"/>
  <c r="B8368" i="6"/>
  <c r="H8368" i="6" s="1" a="1"/>
  <c r="H8368" i="6" s="1"/>
  <c r="I8368" i="6" s="1"/>
  <c r="J8368" i="6" s="1"/>
  <c r="B8296" i="6"/>
  <c r="H8296" i="6" s="1" a="1"/>
  <c r="H8296" i="6" s="1"/>
  <c r="B8248" i="6"/>
  <c r="H8248" i="6" s="1" a="1"/>
  <c r="H8248" i="6" s="1"/>
  <c r="I8248" i="6" s="1"/>
  <c r="J8248" i="6" s="1"/>
  <c r="B8152" i="6"/>
  <c r="H8152" i="6" s="1" a="1"/>
  <c r="H8152" i="6" s="1"/>
  <c r="I8152" i="6" s="1"/>
  <c r="J8152" i="6" s="1"/>
  <c r="B8056" i="6"/>
  <c r="H8056" i="6" s="1" a="1"/>
  <c r="H8056" i="6" s="1"/>
  <c r="I8056" i="6" s="1"/>
  <c r="J8056" i="6" s="1"/>
  <c r="B8392" i="6"/>
  <c r="H8392" i="6" s="1" a="1"/>
  <c r="H8392" i="6" s="1"/>
  <c r="B8320" i="6"/>
  <c r="H8320" i="6" s="1" a="1"/>
  <c r="H8320" i="6" s="1"/>
  <c r="I8320" i="6" s="1"/>
  <c r="J8320" i="6" s="1"/>
  <c r="B8272" i="6"/>
  <c r="H8272" i="6" s="1" a="1"/>
  <c r="H8272" i="6" s="1"/>
  <c r="B8176" i="6"/>
  <c r="H8176" i="6" s="1" a="1"/>
  <c r="H8176" i="6" s="1"/>
  <c r="I8176" i="6" s="1"/>
  <c r="J8176" i="6" s="1"/>
  <c r="B8080" i="6"/>
  <c r="H8080" i="6" s="1" a="1"/>
  <c r="H8080" i="6" s="1"/>
  <c r="I8080" i="6" s="1"/>
  <c r="J8080" i="6" s="1"/>
  <c r="B7984" i="6"/>
  <c r="H7984" i="6" s="1" a="1"/>
  <c r="H7984" i="6" s="1"/>
  <c r="I7984" i="6" s="1"/>
  <c r="J7984" i="6" s="1"/>
  <c r="B8224" i="6"/>
  <c r="H8224" i="6" s="1" a="1"/>
  <c r="H8224" i="6" s="1"/>
  <c r="I8224" i="6" s="1"/>
  <c r="J8224" i="6" s="1"/>
  <c r="B8128" i="6"/>
  <c r="H8128" i="6" s="1" a="1"/>
  <c r="H8128" i="6" s="1"/>
  <c r="I8128" i="6" s="1"/>
  <c r="J8128" i="6" s="1"/>
  <c r="B8032" i="6"/>
  <c r="H8032" i="6" s="1" a="1"/>
  <c r="H8032" i="6" s="1"/>
  <c r="I8032" i="6" s="1"/>
  <c r="J8032" i="6" s="1"/>
  <c r="B8104" i="6"/>
  <c r="H8104" i="6" s="1" a="1"/>
  <c r="H8104" i="6" s="1"/>
  <c r="I8104" i="6" s="1"/>
  <c r="J8104" i="6" s="1"/>
  <c r="B7912" i="6"/>
  <c r="H7912" i="6" s="1" a="1"/>
  <c r="H7912" i="6" s="1"/>
  <c r="I7912" i="6" s="1"/>
  <c r="J7912" i="6" s="1"/>
  <c r="B7864" i="6"/>
  <c r="H7864" i="6" s="1" a="1"/>
  <c r="H7864" i="6" s="1"/>
  <c r="I7864" i="6" s="1"/>
  <c r="J7864" i="6" s="1"/>
  <c r="B7816" i="6"/>
  <c r="H7816" i="6" s="1" a="1"/>
  <c r="H7816" i="6" s="1"/>
  <c r="I7816" i="6" s="1"/>
  <c r="J7816" i="6" s="1"/>
  <c r="B7792" i="6"/>
  <c r="H7792" i="6" s="1" a="1"/>
  <c r="H7792" i="6" s="1"/>
  <c r="I7792" i="6" s="1"/>
  <c r="J7792" i="6" s="1"/>
  <c r="B7768" i="6"/>
  <c r="H7768" i="6" s="1" a="1"/>
  <c r="H7768" i="6" s="1"/>
  <c r="I7768" i="6" s="1"/>
  <c r="J7768" i="6" s="1"/>
  <c r="B7648" i="6"/>
  <c r="H7648" i="6" s="1" a="1"/>
  <c r="H7648" i="6" s="1"/>
  <c r="B7552" i="6"/>
  <c r="H7552" i="6" s="1" a="1"/>
  <c r="H7552" i="6" s="1"/>
  <c r="I7552" i="6" s="1"/>
  <c r="J7552" i="6" s="1"/>
  <c r="B7528" i="6"/>
  <c r="B7504" i="6"/>
  <c r="H7504" i="6" s="1" a="1"/>
  <c r="H7504" i="6" s="1"/>
  <c r="I7504" i="6" s="1"/>
  <c r="J7504" i="6" s="1"/>
  <c r="B7456" i="6"/>
  <c r="H7456" i="6" s="1" a="1"/>
  <c r="H7456" i="6" s="1"/>
  <c r="I7456" i="6" s="1"/>
  <c r="J7456" i="6" s="1"/>
  <c r="B8200" i="6"/>
  <c r="H8200" i="6" s="1" a="1"/>
  <c r="H8200" i="6" s="1"/>
  <c r="I8200" i="6" s="1"/>
  <c r="J8200" i="6" s="1"/>
  <c r="B7960" i="6"/>
  <c r="H7960" i="6" s="1" a="1"/>
  <c r="H7960" i="6" s="1"/>
  <c r="I7960" i="6" s="1"/>
  <c r="J7960" i="6" s="1"/>
  <c r="B7888" i="6"/>
  <c r="H7888" i="6" s="1" a="1"/>
  <c r="H7888" i="6" s="1"/>
  <c r="I7888" i="6" s="1"/>
  <c r="J7888" i="6" s="1"/>
  <c r="B7720" i="6"/>
  <c r="H7720" i="6" s="1" a="1"/>
  <c r="H7720" i="6" s="1"/>
  <c r="I7720" i="6" s="1"/>
  <c r="J7720" i="6" s="1"/>
  <c r="B7672" i="6"/>
  <c r="H7672" i="6" s="1" a="1"/>
  <c r="H7672" i="6" s="1"/>
  <c r="I7672" i="6" s="1"/>
  <c r="J7672" i="6" s="1"/>
  <c r="B7624" i="6"/>
  <c r="H7624" i="6" s="1" a="1"/>
  <c r="H7624" i="6" s="1"/>
  <c r="B7576" i="6"/>
  <c r="B8008" i="6"/>
  <c r="H8008" i="6" s="1" a="1"/>
  <c r="H8008" i="6" s="1"/>
  <c r="I8008" i="6" s="1"/>
  <c r="J8008" i="6" s="1"/>
  <c r="B7696" i="6"/>
  <c r="H7696" i="6" s="1" a="1"/>
  <c r="H7696" i="6" s="1"/>
  <c r="I7696" i="6" s="1"/>
  <c r="J7696" i="6" s="1"/>
  <c r="B7744" i="6"/>
  <c r="H7744" i="6" s="1" a="1"/>
  <c r="H7744" i="6" s="1"/>
  <c r="I7744" i="6" s="1"/>
  <c r="J7744" i="6" s="1"/>
  <c r="B7432" i="6"/>
  <c r="H7432" i="6" s="1" a="1"/>
  <c r="H7432" i="6" s="1"/>
  <c r="I7432" i="6" s="1"/>
  <c r="J7432" i="6" s="1"/>
  <c r="B6928" i="6"/>
  <c r="H6928" i="6" s="1" a="1"/>
  <c r="H6928" i="6" s="1"/>
  <c r="I6928" i="6" s="1"/>
  <c r="J6928" i="6" s="1"/>
  <c r="B7936" i="6"/>
  <c r="H7936" i="6" s="1" a="1"/>
  <c r="H7936" i="6" s="1"/>
  <c r="I7936" i="6" s="1"/>
  <c r="J7936" i="6" s="1"/>
  <c r="B7480" i="6"/>
  <c r="H7480" i="6" s="1" a="1"/>
  <c r="H7480" i="6" s="1"/>
  <c r="I7480" i="6" s="1"/>
  <c r="J7480" i="6" s="1"/>
  <c r="B7384" i="6"/>
  <c r="H7384" i="6" s="1" a="1"/>
  <c r="H7384" i="6" s="1"/>
  <c r="I7384" i="6" s="1"/>
  <c r="J7384" i="6" s="1"/>
  <c r="B7336" i="6"/>
  <c r="H7336" i="6" s="1" a="1"/>
  <c r="H7336" i="6" s="1"/>
  <c r="I7336" i="6" s="1"/>
  <c r="J7336" i="6" s="1"/>
  <c r="B7288" i="6"/>
  <c r="H7288" i="6" s="1" a="1"/>
  <c r="H7288" i="6" s="1"/>
  <c r="I7288" i="6" s="1"/>
  <c r="J7288" i="6" s="1"/>
  <c r="B7240" i="6"/>
  <c r="H7240" i="6" s="1" a="1"/>
  <c r="H7240" i="6" s="1"/>
  <c r="I7240" i="6" s="1"/>
  <c r="J7240" i="6" s="1"/>
  <c r="B7192" i="6"/>
  <c r="H7192" i="6" s="1" a="1"/>
  <c r="H7192" i="6" s="1"/>
  <c r="I7192" i="6" s="1"/>
  <c r="J7192" i="6" s="1"/>
  <c r="B7144" i="6"/>
  <c r="H7144" i="6" s="1" a="1"/>
  <c r="H7144" i="6" s="1"/>
  <c r="I7144" i="6" s="1"/>
  <c r="J7144" i="6" s="1"/>
  <c r="B7096" i="6"/>
  <c r="H7096" i="6" s="1" a="1"/>
  <c r="H7096" i="6" s="1"/>
  <c r="I7096" i="6" s="1"/>
  <c r="J7096" i="6" s="1"/>
  <c r="B7048" i="6"/>
  <c r="H7048" i="6" s="1" a="1"/>
  <c r="H7048" i="6" s="1"/>
  <c r="I7048" i="6" s="1"/>
  <c r="J7048" i="6" s="1"/>
  <c r="B7000" i="6"/>
  <c r="H7000" i="6" s="1" a="1"/>
  <c r="H7000" i="6" s="1"/>
  <c r="I7000" i="6" s="1"/>
  <c r="J7000" i="6" s="1"/>
  <c r="B6904" i="6"/>
  <c r="H6904" i="6" s="1" a="1"/>
  <c r="H6904" i="6" s="1"/>
  <c r="I6904" i="6" s="1"/>
  <c r="J6904" i="6" s="1"/>
  <c r="B7840" i="6"/>
  <c r="H7840" i="6" s="1" a="1"/>
  <c r="H7840" i="6" s="1"/>
  <c r="I7840" i="6" s="1"/>
  <c r="J7840" i="6" s="1"/>
  <c r="B7360" i="6"/>
  <c r="H7360" i="6" s="1" a="1"/>
  <c r="H7360" i="6" s="1"/>
  <c r="I7360" i="6" s="1"/>
  <c r="J7360" i="6" s="1"/>
  <c r="B7312" i="6"/>
  <c r="H7312" i="6" s="1" a="1"/>
  <c r="H7312" i="6" s="1"/>
  <c r="I7312" i="6" s="1"/>
  <c r="J7312" i="6" s="1"/>
  <c r="B7264" i="6"/>
  <c r="H7264" i="6" s="1" a="1"/>
  <c r="H7264" i="6" s="1"/>
  <c r="I7264" i="6" s="1"/>
  <c r="J7264" i="6" s="1"/>
  <c r="B7216" i="6"/>
  <c r="H7216" i="6" s="1" a="1"/>
  <c r="H7216" i="6" s="1"/>
  <c r="I7216" i="6" s="1"/>
  <c r="J7216" i="6" s="1"/>
  <c r="B7168" i="6"/>
  <c r="H7168" i="6" s="1" a="1"/>
  <c r="H7168" i="6" s="1"/>
  <c r="I7168" i="6" s="1"/>
  <c r="J7168" i="6" s="1"/>
  <c r="B7120" i="6"/>
  <c r="H7120" i="6" s="1" a="1"/>
  <c r="H7120" i="6" s="1"/>
  <c r="I7120" i="6" s="1"/>
  <c r="J7120" i="6" s="1"/>
  <c r="B7072" i="6"/>
  <c r="H7072" i="6" s="1" a="1"/>
  <c r="H7072" i="6" s="1"/>
  <c r="I7072" i="6" s="1"/>
  <c r="J7072" i="6" s="1"/>
  <c r="B7024" i="6"/>
  <c r="H7024" i="6" s="1" a="1"/>
  <c r="H7024" i="6" s="1"/>
  <c r="I7024" i="6" s="1"/>
  <c r="J7024" i="6" s="1"/>
  <c r="B6976" i="6"/>
  <c r="H6976" i="6" s="1" a="1"/>
  <c r="H6976" i="6" s="1"/>
  <c r="I6976" i="6" s="1"/>
  <c r="J6976" i="6" s="1"/>
  <c r="B6952" i="6"/>
  <c r="H6952" i="6" s="1" a="1"/>
  <c r="H6952" i="6" s="1"/>
  <c r="I6952" i="6" s="1"/>
  <c r="J6952" i="6" s="1"/>
  <c r="B6856" i="6"/>
  <c r="H6856" i="6" s="1" a="1"/>
  <c r="H6856" i="6" s="1"/>
  <c r="I6856" i="6" s="1"/>
  <c r="J6856" i="6" s="1"/>
  <c r="B7408" i="6"/>
  <c r="H7408" i="6" s="1" a="1"/>
  <c r="H7408" i="6" s="1"/>
  <c r="I7408" i="6" s="1"/>
  <c r="J7408" i="6" s="1"/>
  <c r="B6880" i="6"/>
  <c r="H6880" i="6" s="1" a="1"/>
  <c r="H6880" i="6" s="1"/>
  <c r="I6880" i="6" s="1"/>
  <c r="J6880" i="6" s="1"/>
  <c r="B6736" i="6"/>
  <c r="H6736" i="6" s="1" a="1"/>
  <c r="H6736" i="6" s="1"/>
  <c r="I6736" i="6" s="1"/>
  <c r="J6736" i="6" s="1"/>
  <c r="B6640" i="6"/>
  <c r="H6640" i="6" s="1" a="1"/>
  <c r="H6640" i="6" s="1"/>
  <c r="I6640" i="6" s="1"/>
  <c r="J6640" i="6" s="1"/>
  <c r="B6448" i="6"/>
  <c r="B8344" i="6"/>
  <c r="H8344" i="6" s="1" a="1"/>
  <c r="H8344" i="6" s="1"/>
  <c r="I8344" i="6" s="1"/>
  <c r="J8344" i="6" s="1"/>
  <c r="B6712" i="6"/>
  <c r="H6712" i="6" s="1" a="1"/>
  <c r="H6712" i="6" s="1"/>
  <c r="I6712" i="6" s="1"/>
  <c r="J6712" i="6" s="1"/>
  <c r="B6616" i="6"/>
  <c r="H6616" i="6" s="1" a="1"/>
  <c r="H6616" i="6" s="1"/>
  <c r="I6616" i="6" s="1"/>
  <c r="J6616" i="6" s="1"/>
  <c r="B6496" i="6"/>
  <c r="H6496" i="6" s="1" a="1"/>
  <c r="H6496" i="6" s="1"/>
  <c r="I6496" i="6" s="1"/>
  <c r="J6496" i="6" s="1"/>
  <c r="B6472" i="6"/>
  <c r="H6472" i="6" s="1" a="1"/>
  <c r="H6472" i="6" s="1"/>
  <c r="I6472" i="6" s="1"/>
  <c r="J6472" i="6" s="1"/>
  <c r="B6424" i="6"/>
  <c r="B6400" i="6"/>
  <c r="H6400" i="6" s="1" a="1"/>
  <c r="H6400" i="6" s="1"/>
  <c r="I6400" i="6" s="1"/>
  <c r="J6400" i="6" s="1"/>
  <c r="B7600" i="6"/>
  <c r="H7600" i="6" s="1" a="1"/>
  <c r="H7600" i="6" s="1"/>
  <c r="B6832" i="6"/>
  <c r="H6832" i="6" s="1" a="1"/>
  <c r="H6832" i="6" s="1"/>
  <c r="I6832" i="6" s="1"/>
  <c r="J6832" i="6" s="1"/>
  <c r="B6760" i="6"/>
  <c r="H6760" i="6" s="1" a="1"/>
  <c r="H6760" i="6" s="1"/>
  <c r="I6760" i="6" s="1"/>
  <c r="J6760" i="6" s="1"/>
  <c r="B6664" i="6"/>
  <c r="H6664" i="6" s="1" a="1"/>
  <c r="H6664" i="6" s="1"/>
  <c r="I6664" i="6" s="1"/>
  <c r="J6664" i="6" s="1"/>
  <c r="B6568" i="6"/>
  <c r="H6568" i="6" s="1" a="1"/>
  <c r="H6568" i="6" s="1"/>
  <c r="B6520" i="6"/>
  <c r="H6520" i="6" s="1" a="1"/>
  <c r="H6520" i="6" s="1"/>
  <c r="B6784" i="6"/>
  <c r="H6784" i="6" s="1" a="1"/>
  <c r="H6784" i="6" s="1"/>
  <c r="I6784" i="6" s="1"/>
  <c r="J6784" i="6" s="1"/>
  <c r="B6688" i="6"/>
  <c r="H6688" i="6" s="1" a="1"/>
  <c r="H6688" i="6" s="1"/>
  <c r="I6688" i="6" s="1"/>
  <c r="J6688" i="6" s="1"/>
  <c r="B6808" i="6"/>
  <c r="H6808" i="6" s="1" a="1"/>
  <c r="H6808" i="6" s="1"/>
  <c r="I6808" i="6" s="1"/>
  <c r="J6808" i="6" s="1"/>
  <c r="B6592" i="6"/>
  <c r="H6592" i="6" s="1" a="1"/>
  <c r="H6592" i="6" s="1"/>
  <c r="I6592" i="6" s="1"/>
  <c r="J6592" i="6" s="1"/>
  <c r="B6544" i="6"/>
  <c r="H6544" i="6" s="1" a="1"/>
  <c r="H6544" i="6" s="1"/>
  <c r="B6328" i="6"/>
  <c r="H6328" i="6" s="1" a="1"/>
  <c r="H6328" i="6" s="1"/>
  <c r="B6160" i="6"/>
  <c r="B6136" i="6"/>
  <c r="B6040" i="6"/>
  <c r="H6040" i="6" s="1" a="1"/>
  <c r="H6040" i="6" s="1"/>
  <c r="I6040" i="6" s="1"/>
  <c r="J6040" i="6" s="1"/>
  <c r="B6352" i="6"/>
  <c r="H6352" i="6" s="1" a="1"/>
  <c r="H6352" i="6" s="1"/>
  <c r="I6352" i="6" s="1"/>
  <c r="J6352" i="6" s="1"/>
  <c r="B6232" i="6"/>
  <c r="H6232" i="6" s="1" a="1"/>
  <c r="H6232" i="6" s="1"/>
  <c r="B6064" i="6"/>
  <c r="H6064" i="6" s="1" a="1"/>
  <c r="H6064" i="6" s="1"/>
  <c r="I6064" i="6" s="1"/>
  <c r="J6064" i="6" s="1"/>
  <c r="B6304" i="6"/>
  <c r="H6304" i="6" s="1" a="1"/>
  <c r="H6304" i="6" s="1"/>
  <c r="B6256" i="6"/>
  <c r="B6208" i="6"/>
  <c r="H6208" i="6" s="1" a="1"/>
  <c r="H6208" i="6" s="1"/>
  <c r="B6184" i="6"/>
  <c r="B6112" i="6"/>
  <c r="B6376" i="6"/>
  <c r="H6376" i="6" s="1" a="1"/>
  <c r="H6376" i="6" s="1"/>
  <c r="I6376" i="6" s="1"/>
  <c r="J6376" i="6" s="1"/>
  <c r="B6280" i="6"/>
  <c r="H6280" i="6" s="1" a="1"/>
  <c r="H6280" i="6" s="1"/>
  <c r="B6088" i="6"/>
  <c r="H6088" i="6" s="1" a="1"/>
  <c r="H6088" i="6" s="1"/>
  <c r="I6088" i="6" s="1"/>
  <c r="J6088" i="6" s="1"/>
  <c r="B6016" i="6"/>
  <c r="H6016" i="6" s="1" a="1"/>
  <c r="H6016" i="6" s="1"/>
  <c r="I6016" i="6" s="1"/>
  <c r="J6016" i="6" s="1"/>
  <c r="B5944" i="6"/>
  <c r="B5920" i="6"/>
  <c r="H5920" i="6" s="1" a="1"/>
  <c r="H5920" i="6" s="1"/>
  <c r="B5800" i="6"/>
  <c r="H5800" i="6" s="1" a="1"/>
  <c r="H5800" i="6" s="1"/>
  <c r="B5704" i="6"/>
  <c r="H5704" i="6" s="1" a="1"/>
  <c r="H5704" i="6" s="1"/>
  <c r="I5704" i="6" s="1"/>
  <c r="J5704" i="6" s="1"/>
  <c r="B5608" i="6"/>
  <c r="H5608" i="6" s="1" a="1"/>
  <c r="H5608" i="6" s="1"/>
  <c r="I5608" i="6" s="1"/>
  <c r="J5608" i="6" s="1"/>
  <c r="B5440" i="6"/>
  <c r="H5440" i="6" s="1" a="1"/>
  <c r="H5440" i="6" s="1"/>
  <c r="I5440" i="6" s="1"/>
  <c r="J5440" i="6" s="1"/>
  <c r="B5416" i="6"/>
  <c r="H5416" i="6" s="1" a="1"/>
  <c r="H5416" i="6" s="1"/>
  <c r="I5416" i="6" s="1"/>
  <c r="J5416" i="6" s="1"/>
  <c r="B5896" i="6"/>
  <c r="H5896" i="6" s="1" a="1"/>
  <c r="H5896" i="6" s="1"/>
  <c r="B5776" i="6"/>
  <c r="H5776" i="6" s="1" a="1"/>
  <c r="H5776" i="6" s="1"/>
  <c r="I5776" i="6" s="1"/>
  <c r="J5776" i="6" s="1"/>
  <c r="B5680" i="6"/>
  <c r="H5680" i="6" s="1" a="1"/>
  <c r="H5680" i="6" s="1"/>
  <c r="I5680" i="6" s="1"/>
  <c r="J5680" i="6" s="1"/>
  <c r="B5656" i="6"/>
  <c r="H5656" i="6" s="1" a="1"/>
  <c r="H5656" i="6" s="1"/>
  <c r="B5560" i="6"/>
  <c r="H5560" i="6" s="1" a="1"/>
  <c r="H5560" i="6" s="1"/>
  <c r="I5560" i="6" s="1"/>
  <c r="J5560" i="6" s="1"/>
  <c r="B5512" i="6"/>
  <c r="H5512" i="6" s="1" a="1"/>
  <c r="H5512" i="6" s="1"/>
  <c r="I5512" i="6" s="1"/>
  <c r="J5512" i="6" s="1"/>
  <c r="B5464" i="6"/>
  <c r="H5464" i="6" s="1" a="1"/>
  <c r="H5464" i="6" s="1"/>
  <c r="I5464" i="6" s="1"/>
  <c r="J5464" i="6" s="1"/>
  <c r="B5368" i="6"/>
  <c r="H5368" i="6" s="1" a="1"/>
  <c r="H5368" i="6" s="1"/>
  <c r="I5368" i="6" s="1"/>
  <c r="J5368" i="6" s="1"/>
  <c r="B5320" i="6"/>
  <c r="H5320" i="6" s="1" a="1"/>
  <c r="H5320" i="6" s="1"/>
  <c r="I5320" i="6" s="1"/>
  <c r="J5320" i="6" s="1"/>
  <c r="B5272" i="6"/>
  <c r="H5272" i="6" s="1" a="1"/>
  <c r="H5272" i="6" s="1"/>
  <c r="I5272" i="6" s="1"/>
  <c r="J5272" i="6" s="1"/>
  <c r="B5872" i="6"/>
  <c r="H5872" i="6" s="1" a="1"/>
  <c r="H5872" i="6" s="1"/>
  <c r="B5824" i="6"/>
  <c r="H5824" i="6" s="1" a="1"/>
  <c r="H5824" i="6" s="1"/>
  <c r="B5752" i="6"/>
  <c r="H5752" i="6" s="1" a="1"/>
  <c r="H5752" i="6" s="1"/>
  <c r="I5752" i="6" s="1"/>
  <c r="J5752" i="6" s="1"/>
  <c r="B5392" i="6"/>
  <c r="H5392" i="6" s="1" a="1"/>
  <c r="H5392" i="6" s="1"/>
  <c r="I5392" i="6" s="1"/>
  <c r="J5392" i="6" s="1"/>
  <c r="B5992" i="6"/>
  <c r="H5992" i="6" s="1" a="1"/>
  <c r="H5992" i="6" s="1"/>
  <c r="B5968" i="6"/>
  <c r="B5848" i="6"/>
  <c r="H5848" i="6" s="1" a="1"/>
  <c r="H5848" i="6" s="1"/>
  <c r="B5728" i="6"/>
  <c r="H5728" i="6" s="1" a="1"/>
  <c r="H5728" i="6" s="1"/>
  <c r="I5728" i="6" s="1"/>
  <c r="J5728" i="6" s="1"/>
  <c r="B5632" i="6"/>
  <c r="H5632" i="6" s="1" a="1"/>
  <c r="H5632" i="6" s="1"/>
  <c r="B5584" i="6"/>
  <c r="H5584" i="6" s="1" a="1"/>
  <c r="H5584" i="6" s="1"/>
  <c r="I5584" i="6" s="1"/>
  <c r="J5584" i="6" s="1"/>
  <c r="B5536" i="6"/>
  <c r="H5536" i="6" s="1" a="1"/>
  <c r="H5536" i="6" s="1"/>
  <c r="I5536" i="6" s="1"/>
  <c r="J5536" i="6" s="1"/>
  <c r="B5488" i="6"/>
  <c r="H5488" i="6" s="1" a="1"/>
  <c r="H5488" i="6" s="1"/>
  <c r="I5488" i="6" s="1"/>
  <c r="J5488" i="6" s="1"/>
  <c r="B5344" i="6"/>
  <c r="H5344" i="6" s="1" a="1"/>
  <c r="H5344" i="6" s="1"/>
  <c r="I5344" i="6" s="1"/>
  <c r="J5344" i="6" s="1"/>
  <c r="B5296" i="6"/>
  <c r="H5296" i="6" s="1" a="1"/>
  <c r="H5296" i="6" s="1"/>
  <c r="I5296" i="6" s="1"/>
  <c r="J5296" i="6" s="1"/>
  <c r="B5248" i="6"/>
  <c r="H5248" i="6" s="1" a="1"/>
  <c r="H5248" i="6" s="1"/>
  <c r="I5248" i="6" s="1"/>
  <c r="J5248" i="6" s="1"/>
  <c r="B5224" i="6"/>
  <c r="H5224" i="6" s="1" a="1"/>
  <c r="H5224" i="6" s="1"/>
  <c r="I5224" i="6" s="1"/>
  <c r="J5224" i="6" s="1"/>
  <c r="B5080" i="6"/>
  <c r="B4984" i="6"/>
  <c r="B4888" i="6"/>
  <c r="H4888" i="6" s="1" a="1"/>
  <c r="H4888" i="6" s="1"/>
  <c r="B4840" i="6"/>
  <c r="H4840" i="6" s="1" a="1"/>
  <c r="H4840" i="6" s="1"/>
  <c r="B4768" i="6"/>
  <c r="H4768" i="6" s="1" a="1"/>
  <c r="H4768" i="6" s="1"/>
  <c r="B4720" i="6"/>
  <c r="H4720" i="6" s="1" a="1"/>
  <c r="H4720" i="6" s="1"/>
  <c r="I4720" i="6" s="1"/>
  <c r="J4720" i="6" s="1"/>
  <c r="B4672" i="6"/>
  <c r="H4672" i="6" s="1" a="1"/>
  <c r="H4672" i="6" s="1"/>
  <c r="B4624" i="6"/>
  <c r="H4624" i="6" s="1" a="1"/>
  <c r="H4624" i="6" s="1"/>
  <c r="B4576" i="6"/>
  <c r="H4576" i="6" s="1" a="1"/>
  <c r="H4576" i="6" s="1"/>
  <c r="I4576" i="6" s="1"/>
  <c r="J4576" i="6" s="1"/>
  <c r="B4456" i="6"/>
  <c r="B4288" i="6"/>
  <c r="B5152" i="6"/>
  <c r="H5152" i="6" s="1" a="1"/>
  <c r="H5152" i="6" s="1"/>
  <c r="I5152" i="6" s="1"/>
  <c r="J5152" i="6" s="1"/>
  <c r="B5056" i="6"/>
  <c r="B4960" i="6"/>
  <c r="B4792" i="6"/>
  <c r="H4792" i="6" s="1" a="1"/>
  <c r="H4792" i="6" s="1"/>
  <c r="B4528" i="6"/>
  <c r="H4528" i="6" s="1" a="1"/>
  <c r="H4528" i="6" s="1"/>
  <c r="B4408" i="6"/>
  <c r="H4408" i="6" s="1" a="1"/>
  <c r="H4408" i="6" s="1"/>
  <c r="I4408" i="6" s="1"/>
  <c r="J4408" i="6" s="1"/>
  <c r="B4360" i="6"/>
  <c r="B4264" i="6"/>
  <c r="B4168" i="6"/>
  <c r="B4096" i="6"/>
  <c r="B5176" i="6"/>
  <c r="H5176" i="6" s="1" a="1"/>
  <c r="H5176" i="6" s="1"/>
  <c r="I5176" i="6" s="1"/>
  <c r="J5176" i="6" s="1"/>
  <c r="B5032" i="6"/>
  <c r="B4936" i="6"/>
  <c r="B4912" i="6"/>
  <c r="H4912" i="6" s="1" a="1"/>
  <c r="H4912" i="6" s="1"/>
  <c r="B4864" i="6"/>
  <c r="H4864" i="6" s="1" a="1"/>
  <c r="H4864" i="6" s="1"/>
  <c r="I4864" i="6" s="1"/>
  <c r="J4864" i="6" s="1"/>
  <c r="B4816" i="6"/>
  <c r="H4816" i="6" s="1" a="1"/>
  <c r="H4816" i="6" s="1"/>
  <c r="B4744" i="6"/>
  <c r="H4744" i="6" s="1" a="1"/>
  <c r="H4744" i="6" s="1"/>
  <c r="B4696" i="6"/>
  <c r="H4696" i="6" s="1" a="1"/>
  <c r="H4696" i="6" s="1"/>
  <c r="I4696" i="6" s="1"/>
  <c r="J4696" i="6" s="1"/>
  <c r="B4648" i="6"/>
  <c r="H4648" i="6" s="1" a="1"/>
  <c r="H4648" i="6" s="1"/>
  <c r="B4600" i="6"/>
  <c r="H4600" i="6" s="1" a="1"/>
  <c r="H4600" i="6" s="1"/>
  <c r="B4336" i="6"/>
  <c r="B4240" i="6"/>
  <c r="B4144" i="6"/>
  <c r="B3976" i="6"/>
  <c r="B3880" i="6"/>
  <c r="B5200" i="6"/>
  <c r="H5200" i="6" s="1" a="1"/>
  <c r="H5200" i="6" s="1"/>
  <c r="I5200" i="6" s="1"/>
  <c r="J5200" i="6" s="1"/>
  <c r="B5128" i="6"/>
  <c r="B5104" i="6"/>
  <c r="B5008" i="6"/>
  <c r="B4552" i="6"/>
  <c r="H4552" i="6" s="1" a="1"/>
  <c r="H4552" i="6" s="1"/>
  <c r="B4504" i="6"/>
  <c r="H4504" i="6" s="1" a="1"/>
  <c r="H4504" i="6" s="1"/>
  <c r="B4480" i="6"/>
  <c r="B4432" i="6"/>
  <c r="H4432" i="6" s="1" a="1"/>
  <c r="H4432" i="6" s="1"/>
  <c r="I4432" i="6" s="1"/>
  <c r="J4432" i="6" s="1"/>
  <c r="B4384" i="6"/>
  <c r="B4312" i="6"/>
  <c r="B4216" i="6"/>
  <c r="B4120" i="6"/>
  <c r="B4072" i="6"/>
  <c r="B4048" i="6"/>
  <c r="B3952" i="6"/>
  <c r="B3856" i="6"/>
  <c r="B3928" i="6"/>
  <c r="B3784" i="6"/>
  <c r="B3688" i="6"/>
  <c r="B3592" i="6"/>
  <c r="B3496" i="6"/>
  <c r="B3280" i="6"/>
  <c r="H3280" i="6" s="1" a="1"/>
  <c r="H3280" i="6" s="1"/>
  <c r="B3232" i="6"/>
  <c r="B3184" i="6"/>
  <c r="B3136" i="6"/>
  <c r="H3136" i="6" s="1" a="1"/>
  <c r="H3136" i="6" s="1"/>
  <c r="I3136" i="6" s="1"/>
  <c r="J3136" i="6" s="1"/>
  <c r="B3088" i="6"/>
  <c r="H3088" i="6" s="1" a="1"/>
  <c r="H3088" i="6" s="1"/>
  <c r="B2872" i="6"/>
  <c r="H2872" i="6" s="1" a="1"/>
  <c r="H2872" i="6" s="1"/>
  <c r="I2872" i="6" s="1"/>
  <c r="J2872" i="6" s="1"/>
  <c r="B2848" i="6"/>
  <c r="H2848" i="6" s="1" a="1"/>
  <c r="H2848" i="6" s="1"/>
  <c r="B2608" i="6"/>
  <c r="H2608" i="6" s="1" a="1"/>
  <c r="H2608" i="6" s="1"/>
  <c r="I2608" i="6" s="1"/>
  <c r="J2608" i="6" s="1"/>
  <c r="B3904" i="6"/>
  <c r="B3760" i="6"/>
  <c r="B3664" i="6"/>
  <c r="B3568" i="6"/>
  <c r="B3448" i="6"/>
  <c r="B3040" i="6"/>
  <c r="B3016" i="6"/>
  <c r="B2824" i="6"/>
  <c r="H2824" i="6" s="1" a="1"/>
  <c r="H2824" i="6" s="1"/>
  <c r="I2824" i="6" s="1"/>
  <c r="J2824" i="6" s="1"/>
  <c r="B2728" i="6"/>
  <c r="H2728" i="6" s="1" a="1"/>
  <c r="H2728" i="6" s="1"/>
  <c r="B2656" i="6"/>
  <c r="H2656" i="6" s="1" a="1"/>
  <c r="H2656" i="6" s="1"/>
  <c r="I2656" i="6" s="1"/>
  <c r="J2656" i="6" s="1"/>
  <c r="B4192" i="6"/>
  <c r="B4024" i="6"/>
  <c r="B3832" i="6"/>
  <c r="B3736" i="6"/>
  <c r="B3640" i="6"/>
  <c r="B3544" i="6"/>
  <c r="B3424" i="6"/>
  <c r="B3400" i="6"/>
  <c r="B3376" i="6"/>
  <c r="B3352" i="6"/>
  <c r="B3328" i="6"/>
  <c r="B3160" i="6"/>
  <c r="H3160" i="6" s="1" a="1"/>
  <c r="H3160" i="6" s="1"/>
  <c r="I3160" i="6" s="1"/>
  <c r="J3160" i="6" s="1"/>
  <c r="B3112" i="6"/>
  <c r="H3112" i="6" s="1" a="1"/>
  <c r="H3112" i="6" s="1"/>
  <c r="B3064" i="6"/>
  <c r="H3064" i="6" s="1" a="1"/>
  <c r="H3064" i="6" s="1"/>
  <c r="B2992" i="6"/>
  <c r="B2920" i="6"/>
  <c r="B2896" i="6"/>
  <c r="B4000" i="6"/>
  <c r="B3808" i="6"/>
  <c r="B3712" i="6"/>
  <c r="B3616" i="6"/>
  <c r="B3520" i="6"/>
  <c r="B3472" i="6"/>
  <c r="B2632" i="6"/>
  <c r="H2632" i="6" s="1" a="1"/>
  <c r="H2632" i="6" s="1"/>
  <c r="B2584" i="6"/>
  <c r="H2584" i="6" s="1" a="1"/>
  <c r="H2584" i="6" s="1"/>
  <c r="B2488" i="6"/>
  <c r="H2488" i="6" s="1" a="1"/>
  <c r="H2488" i="6" s="1"/>
  <c r="B2464" i="6"/>
  <c r="B2416" i="6"/>
  <c r="B2344" i="6"/>
  <c r="B2032" i="6"/>
  <c r="B1936" i="6"/>
  <c r="B1864" i="6"/>
  <c r="B1792" i="6"/>
  <c r="H1792" i="6" s="1" a="1"/>
  <c r="H1792" i="6" s="1"/>
  <c r="B1696" i="6"/>
  <c r="H1696" i="6" s="1" a="1"/>
  <c r="H1696" i="6" s="1"/>
  <c r="I1696" i="6" s="1"/>
  <c r="J1696" i="6" s="1"/>
  <c r="B1648" i="6"/>
  <c r="B1576" i="6"/>
  <c r="B1480" i="6"/>
  <c r="B3208" i="6"/>
  <c r="H3208" i="6" s="1" a="1"/>
  <c r="H3208" i="6" s="1"/>
  <c r="B2968" i="6"/>
  <c r="B2944" i="6"/>
  <c r="B2536" i="6"/>
  <c r="H2536" i="6" s="1" a="1"/>
  <c r="H2536" i="6" s="1"/>
  <c r="B2512" i="6"/>
  <c r="H2512" i="6" s="1" a="1"/>
  <c r="H2512" i="6" s="1"/>
  <c r="B2176" i="6"/>
  <c r="H2176" i="6" s="1" a="1"/>
  <c r="H2176" i="6" s="1"/>
  <c r="B2128" i="6"/>
  <c r="B2104" i="6"/>
  <c r="B2008" i="6"/>
  <c r="B1912" i="6"/>
  <c r="B1768" i="6"/>
  <c r="H1768" i="6" s="1" a="1"/>
  <c r="H1768" i="6" s="1"/>
  <c r="B1552" i="6"/>
  <c r="H1552" i="6" s="1" a="1"/>
  <c r="H1552" i="6" s="1"/>
  <c r="B3256" i="6"/>
  <c r="H3256" i="6" s="1" a="1"/>
  <c r="H3256" i="6" s="1"/>
  <c r="B2800" i="6"/>
  <c r="B2776" i="6"/>
  <c r="H2776" i="6" s="1" a="1"/>
  <c r="H2776" i="6" s="1"/>
  <c r="I2776" i="6" s="1"/>
  <c r="J2776" i="6" s="1"/>
  <c r="B2704" i="6"/>
  <c r="H2704" i="6" s="1" a="1"/>
  <c r="H2704" i="6" s="1"/>
  <c r="B2560" i="6"/>
  <c r="H2560" i="6" s="1" a="1"/>
  <c r="H2560" i="6" s="1"/>
  <c r="B2392" i="6"/>
  <c r="H2392" i="6" s="1" a="1"/>
  <c r="H2392" i="6" s="1"/>
  <c r="B2368" i="6"/>
  <c r="B2320" i="6"/>
  <c r="H2320" i="6" s="1" a="1"/>
  <c r="H2320" i="6" s="1"/>
  <c r="I2320" i="6" s="1"/>
  <c r="J2320" i="6" s="1"/>
  <c r="B2296" i="6"/>
  <c r="H2296" i="6" s="1" a="1"/>
  <c r="H2296" i="6" s="1"/>
  <c r="B2272" i="6"/>
  <c r="H2272" i="6" s="1" a="1"/>
  <c r="H2272" i="6" s="1"/>
  <c r="B2248" i="6"/>
  <c r="H2248" i="6" s="1" a="1"/>
  <c r="H2248" i="6" s="1"/>
  <c r="I2248" i="6" s="1"/>
  <c r="J2248" i="6" s="1"/>
  <c r="B2224" i="6"/>
  <c r="H2224" i="6" s="1" a="1"/>
  <c r="H2224" i="6" s="1"/>
  <c r="I2224" i="6" s="1"/>
  <c r="J2224" i="6" s="1"/>
  <c r="B2200" i="6"/>
  <c r="H2200" i="6" s="1" a="1"/>
  <c r="H2200" i="6" s="1"/>
  <c r="B2080" i="6"/>
  <c r="B1984" i="6"/>
  <c r="B1888" i="6"/>
  <c r="B1840" i="6"/>
  <c r="B1744" i="6"/>
  <c r="H1744" i="6" s="1" a="1"/>
  <c r="H1744" i="6" s="1"/>
  <c r="B1672" i="6"/>
  <c r="H1672" i="6" s="1" a="1"/>
  <c r="H1672" i="6" s="1"/>
  <c r="I1672" i="6" s="1"/>
  <c r="J1672" i="6" s="1"/>
  <c r="B1600" i="6"/>
  <c r="B1528" i="6"/>
  <c r="H1528" i="6" s="1" a="1"/>
  <c r="H1528" i="6" s="1"/>
  <c r="B1504" i="6"/>
  <c r="B1456" i="6"/>
  <c r="H1456" i="6" s="1" a="1"/>
  <c r="H1456" i="6" s="1"/>
  <c r="I1456" i="6" s="1"/>
  <c r="J1456" i="6" s="1"/>
  <c r="B1432" i="6"/>
  <c r="H1432" i="6" s="1" a="1"/>
  <c r="H1432" i="6" s="1"/>
  <c r="I1432" i="6" s="1"/>
  <c r="J1432" i="6" s="1"/>
  <c r="B3304" i="6"/>
  <c r="B2752" i="6"/>
  <c r="H2752" i="6" s="1" a="1"/>
  <c r="H2752" i="6" s="1"/>
  <c r="I2752" i="6" s="1"/>
  <c r="J2752" i="6" s="1"/>
  <c r="B2680" i="6"/>
  <c r="H2680" i="6" s="1" a="1"/>
  <c r="H2680" i="6" s="1"/>
  <c r="I2680" i="6" s="1"/>
  <c r="J2680" i="6" s="1"/>
  <c r="B2440" i="6"/>
  <c r="B2152" i="6"/>
  <c r="H2152" i="6" s="1" a="1"/>
  <c r="H2152" i="6" s="1"/>
  <c r="B2056" i="6"/>
  <c r="B1960" i="6"/>
  <c r="B1816" i="6"/>
  <c r="H1816" i="6" s="1" a="1"/>
  <c r="H1816" i="6" s="1"/>
  <c r="B1720" i="6"/>
  <c r="H1720" i="6" s="1" a="1"/>
  <c r="H1720" i="6" s="1"/>
  <c r="B1624" i="6"/>
  <c r="B1408" i="6"/>
  <c r="H1408" i="6" s="1" a="1"/>
  <c r="H1408" i="6" s="1"/>
  <c r="I1408" i="6" s="1"/>
  <c r="J1408" i="6" s="1"/>
  <c r="B1288" i="6"/>
  <c r="B1216" i="6"/>
  <c r="B856" i="6"/>
  <c r="B832" i="6"/>
  <c r="H832" i="6" s="1" a="1"/>
  <c r="H832" i="6" s="1"/>
  <c r="B736" i="6"/>
  <c r="B688" i="6"/>
  <c r="B616" i="6"/>
  <c r="H616" i="6" s="1" a="1"/>
  <c r="H616" i="6" s="1"/>
  <c r="I616" i="6" s="1"/>
  <c r="J616" i="6" s="1"/>
  <c r="B520" i="6"/>
  <c r="H520" i="6" s="1" a="1"/>
  <c r="H520" i="6" s="1"/>
  <c r="I520" i="6" s="1"/>
  <c r="J520" i="6" s="1"/>
  <c r="B472" i="6"/>
  <c r="H472" i="6" s="1" a="1"/>
  <c r="H472" i="6" s="1"/>
  <c r="B448" i="6"/>
  <c r="B400" i="6"/>
  <c r="H400" i="6" s="1" a="1"/>
  <c r="H400" i="6" s="1"/>
  <c r="B328" i="6"/>
  <c r="B304" i="6"/>
  <c r="H304" i="6" s="1" a="1"/>
  <c r="H304" i="6" s="1"/>
  <c r="I304" i="6" s="1"/>
  <c r="J304" i="6" s="1"/>
  <c r="B184" i="6"/>
  <c r="B280" i="6"/>
  <c r="B256" i="6"/>
  <c r="B160" i="6"/>
  <c r="H160" i="6" s="1" a="1"/>
  <c r="H160" i="6" s="1"/>
  <c r="B1336" i="6"/>
  <c r="B1192" i="6"/>
  <c r="B1072" i="6"/>
  <c r="B1048" i="6"/>
  <c r="B1024" i="6"/>
  <c r="B1000" i="6"/>
  <c r="B880" i="6"/>
  <c r="B760" i="6"/>
  <c r="H760" i="6" s="1" a="1"/>
  <c r="H760" i="6" s="1"/>
  <c r="B640" i="6"/>
  <c r="B592" i="6"/>
  <c r="H592" i="6" s="1" a="1"/>
  <c r="H592" i="6" s="1"/>
  <c r="I592" i="6" s="1"/>
  <c r="J592" i="6" s="1"/>
  <c r="B112" i="6"/>
  <c r="B88" i="6"/>
  <c r="H88" i="6" s="1" a="1"/>
  <c r="H88" i="6" s="1"/>
  <c r="B1384" i="6"/>
  <c r="B1360" i="6"/>
  <c r="B1264" i="6"/>
  <c r="B1168" i="6"/>
  <c r="B1096" i="6"/>
  <c r="B976" i="6"/>
  <c r="B952" i="6"/>
  <c r="B928" i="6"/>
  <c r="B544" i="6"/>
  <c r="H544" i="6" s="1" a="1"/>
  <c r="H544" i="6" s="1"/>
  <c r="I544" i="6" s="1"/>
  <c r="J544" i="6" s="1"/>
  <c r="B496" i="6"/>
  <c r="H496" i="6" s="1" a="1"/>
  <c r="H496" i="6" s="1"/>
  <c r="B424" i="6"/>
  <c r="B352" i="6"/>
  <c r="B136" i="6"/>
  <c r="B568" i="6"/>
  <c r="H568" i="6" s="1" a="1"/>
  <c r="H568" i="6" s="1"/>
  <c r="I568" i="6" s="1"/>
  <c r="J568" i="6" s="1"/>
  <c r="B232" i="6"/>
  <c r="H232" i="6" s="1" a="1"/>
  <c r="H232" i="6" s="1"/>
  <c r="I232" i="6" s="1"/>
  <c r="J232" i="6" s="1"/>
  <c r="B208" i="6"/>
  <c r="H208" i="6" s="1" a="1"/>
  <c r="H208" i="6" s="1"/>
  <c r="B1312" i="6"/>
  <c r="B1240" i="6"/>
  <c r="B1144" i="6"/>
  <c r="B1120" i="6"/>
  <c r="B904" i="6"/>
  <c r="B808" i="6"/>
  <c r="H808" i="6" s="1" a="1"/>
  <c r="H808" i="6" s="1"/>
  <c r="B784" i="6"/>
  <c r="H784" i="6" s="1" a="1"/>
  <c r="H784" i="6" s="1"/>
  <c r="B712" i="6"/>
  <c r="B664" i="6"/>
  <c r="B376" i="6"/>
  <c r="E6849" i="6" a="1"/>
  <c r="E6849" i="6" s="1"/>
  <c r="F6849" i="6" s="1"/>
  <c r="E7521" i="6" a="1"/>
  <c r="E7521" i="6" s="1"/>
  <c r="F7521" i="6" s="1"/>
  <c r="E6033" i="6" a="1"/>
  <c r="E6033" i="6" s="1"/>
  <c r="F6033" i="6" s="1"/>
  <c r="E5241" i="6" a="1"/>
  <c r="E5241" i="6" s="1"/>
  <c r="F5241" i="6" s="1"/>
  <c r="E4377" i="6" a="1"/>
  <c r="E4377" i="6" s="1"/>
  <c r="F4377" i="6" s="1"/>
  <c r="E3009" i="6" a="1"/>
  <c r="E3009" i="6" s="1"/>
  <c r="F3009" i="6" s="1"/>
  <c r="E3057" i="6" a="1"/>
  <c r="E3057" i="6" s="1"/>
  <c r="F3057" i="6" s="1"/>
  <c r="E1497" i="6" a="1"/>
  <c r="E1497" i="6" s="1"/>
  <c r="F1497" i="6" s="1"/>
  <c r="E1401" i="6" a="1"/>
  <c r="E1401" i="6" s="1"/>
  <c r="F1401" i="6" s="1"/>
  <c r="H830" i="6" a="1"/>
  <c r="H830" i="6" s="1"/>
  <c r="I830" i="6" s="1"/>
  <c r="J830" i="6" s="1"/>
  <c r="H1622" i="6" a="1"/>
  <c r="H1622" i="6" s="1"/>
  <c r="I1622" i="6" s="1"/>
  <c r="J1622" i="6" s="1"/>
  <c r="H1814" i="6" a="1"/>
  <c r="H1814" i="6" s="1"/>
  <c r="I1814" i="6" s="1"/>
  <c r="J1814" i="6" s="1"/>
  <c r="H3086" i="6" a="1"/>
  <c r="H3086" i="6" s="1"/>
  <c r="I3086" i="6" s="1"/>
  <c r="J3086" i="6" s="1"/>
  <c r="H1598" i="6" a="1"/>
  <c r="H1598" i="6" s="1"/>
  <c r="I1598" i="6" s="1"/>
  <c r="J1598" i="6" s="1"/>
  <c r="G8342" i="6"/>
  <c r="G8198" i="6"/>
  <c r="G8102" i="6"/>
  <c r="G8006" i="6"/>
  <c r="G8414" i="6"/>
  <c r="G8294" i="6"/>
  <c r="G8222" i="6"/>
  <c r="G8126" i="6"/>
  <c r="G8030" i="6"/>
  <c r="G8318" i="6"/>
  <c r="G8174" i="6"/>
  <c r="G8078" i="6"/>
  <c r="G7694" i="6"/>
  <c r="G7646" i="6"/>
  <c r="G7478" i="6"/>
  <c r="G8366" i="6"/>
  <c r="G8270" i="6"/>
  <c r="G8054" i="6"/>
  <c r="G7910" i="6"/>
  <c r="G7862" i="6"/>
  <c r="G7814" i="6"/>
  <c r="G7790" i="6"/>
  <c r="G7766" i="6"/>
  <c r="G7622" i="6"/>
  <c r="G7526" i="6"/>
  <c r="G8390" i="6"/>
  <c r="G8246" i="6"/>
  <c r="G7934" i="6"/>
  <c r="G7838" i="6"/>
  <c r="G7742" i="6"/>
  <c r="G7406" i="6"/>
  <c r="G7982" i="6"/>
  <c r="G7958" i="6"/>
  <c r="G7598" i="6"/>
  <c r="G7550" i="6"/>
  <c r="G7430" i="6"/>
  <c r="G6926" i="6"/>
  <c r="G7670" i="6"/>
  <c r="G7358" i="6"/>
  <c r="G7310" i="6"/>
  <c r="G7262" i="6"/>
  <c r="G7214" i="6"/>
  <c r="G7166" i="6"/>
  <c r="G7118" i="6"/>
  <c r="G7070" i="6"/>
  <c r="G7022" i="6"/>
  <c r="G6974" i="6"/>
  <c r="G6902" i="6"/>
  <c r="G7574" i="6"/>
  <c r="G7454" i="6"/>
  <c r="G7382" i="6"/>
  <c r="G7334" i="6"/>
  <c r="G7286" i="6"/>
  <c r="G7238" i="6"/>
  <c r="G7190" i="6"/>
  <c r="G7142" i="6"/>
  <c r="G7094" i="6"/>
  <c r="G7046" i="6"/>
  <c r="G6998" i="6"/>
  <c r="G6950" i="6"/>
  <c r="G6854" i="6"/>
  <c r="G8150" i="6"/>
  <c r="G7886" i="6"/>
  <c r="G6806" i="6"/>
  <c r="G6734" i="6"/>
  <c r="G6638" i="6"/>
  <c r="G6542" i="6"/>
  <c r="G7718" i="6"/>
  <c r="G7502" i="6"/>
  <c r="G6830" i="6"/>
  <c r="G6710" i="6"/>
  <c r="G6614" i="6"/>
  <c r="G6566" i="6"/>
  <c r="G6518" i="6"/>
  <c r="G6446" i="6"/>
  <c r="G6758" i="6"/>
  <c r="G6662" i="6"/>
  <c r="G6878" i="6"/>
  <c r="G6686" i="6"/>
  <c r="G6398" i="6"/>
  <c r="G6590" i="6"/>
  <c r="G6470" i="6"/>
  <c r="G6782" i="6"/>
  <c r="G6494" i="6"/>
  <c r="G6422" i="6"/>
  <c r="G6374" i="6"/>
  <c r="G6326" i="6"/>
  <c r="G6110" i="6"/>
  <c r="G6086" i="6"/>
  <c r="G6350" i="6"/>
  <c r="G6254" i="6"/>
  <c r="G6158" i="6"/>
  <c r="G6302" i="6"/>
  <c r="G6278" i="6"/>
  <c r="G6230" i="6"/>
  <c r="G6134" i="6"/>
  <c r="G6038" i="6"/>
  <c r="G6206" i="6"/>
  <c r="G6182" i="6"/>
  <c r="G6062" i="6"/>
  <c r="G5966" i="6"/>
  <c r="G5942" i="6"/>
  <c r="G5918" i="6"/>
  <c r="G5798" i="6"/>
  <c r="G5702" i="6"/>
  <c r="G5390" i="6"/>
  <c r="G5894" i="6"/>
  <c r="G5774" i="6"/>
  <c r="G5678" i="6"/>
  <c r="G5606" i="6"/>
  <c r="G5558" i="6"/>
  <c r="G5510" i="6"/>
  <c r="G5462" i="6"/>
  <c r="G5342" i="6"/>
  <c r="G5294" i="6"/>
  <c r="G6014" i="6"/>
  <c r="G5990" i="6"/>
  <c r="G5870" i="6"/>
  <c r="G5822" i="6"/>
  <c r="G5750" i="6"/>
  <c r="G5654" i="6"/>
  <c r="G5438" i="6"/>
  <c r="G5414" i="6"/>
  <c r="G5846" i="6"/>
  <c r="G5726" i="6"/>
  <c r="G5630" i="6"/>
  <c r="G5582" i="6"/>
  <c r="G5534" i="6"/>
  <c r="G5486" i="6"/>
  <c r="G5366" i="6"/>
  <c r="G5318" i="6"/>
  <c r="G5222" i="6"/>
  <c r="G5078" i="6"/>
  <c r="G4982" i="6"/>
  <c r="G4742" i="6"/>
  <c r="G4694" i="6"/>
  <c r="G4646" i="6"/>
  <c r="G4598" i="6"/>
  <c r="G4478" i="6"/>
  <c r="G4406" i="6"/>
  <c r="G4310" i="6"/>
  <c r="G5150" i="6"/>
  <c r="G5126" i="6"/>
  <c r="G5054" i="6"/>
  <c r="G4958" i="6"/>
  <c r="G4886" i="6"/>
  <c r="G4838" i="6"/>
  <c r="G4550" i="6"/>
  <c r="G4502" i="6"/>
  <c r="G4454" i="6"/>
  <c r="G4382" i="6"/>
  <c r="G4286" i="6"/>
  <c r="G4190" i="6"/>
  <c r="G5270" i="6"/>
  <c r="G5246" i="6"/>
  <c r="G5174" i="6"/>
  <c r="G5030" i="6"/>
  <c r="G4934" i="6"/>
  <c r="G4766" i="6"/>
  <c r="G4718" i="6"/>
  <c r="G4670" i="6"/>
  <c r="G4622" i="6"/>
  <c r="G4574" i="6"/>
  <c r="G4430" i="6"/>
  <c r="G4358" i="6"/>
  <c r="G4262" i="6"/>
  <c r="G4166" i="6"/>
  <c r="G4094" i="6"/>
  <c r="G3974" i="6"/>
  <c r="G3878" i="6"/>
  <c r="G5198" i="6"/>
  <c r="G5102" i="6"/>
  <c r="G5006" i="6"/>
  <c r="G4910" i="6"/>
  <c r="G4862" i="6"/>
  <c r="G4814" i="6"/>
  <c r="G4790" i="6"/>
  <c r="G4526" i="6"/>
  <c r="G4334" i="6"/>
  <c r="G4238" i="6"/>
  <c r="G4142" i="6"/>
  <c r="G4046" i="6"/>
  <c r="G3950" i="6"/>
  <c r="G3854" i="6"/>
  <c r="G4022" i="6"/>
  <c r="G3782" i="6"/>
  <c r="G3686" i="6"/>
  <c r="G3590" i="6"/>
  <c r="G3494" i="6"/>
  <c r="G3470" i="6"/>
  <c r="G3254" i="6"/>
  <c r="G3230" i="6"/>
  <c r="G3206" i="6"/>
  <c r="G3158" i="6"/>
  <c r="G3062" i="6"/>
  <c r="G2966" i="6"/>
  <c r="G2894" i="6"/>
  <c r="G2870" i="6"/>
  <c r="G2846" i="6"/>
  <c r="G2774" i="6"/>
  <c r="G2750" i="6"/>
  <c r="G2654" i="6"/>
  <c r="G2606" i="6"/>
  <c r="G3998" i="6"/>
  <c r="G3758" i="6"/>
  <c r="G3662" i="6"/>
  <c r="G3566" i="6"/>
  <c r="G3446" i="6"/>
  <c r="G3182" i="6"/>
  <c r="G3134" i="6"/>
  <c r="G3086" i="6"/>
  <c r="G3038" i="6"/>
  <c r="G2918" i="6"/>
  <c r="G2822" i="6"/>
  <c r="G2702" i="6"/>
  <c r="G4214" i="6"/>
  <c r="G3926" i="6"/>
  <c r="G3830" i="6"/>
  <c r="G3734" i="6"/>
  <c r="G3638" i="6"/>
  <c r="G3542" i="6"/>
  <c r="G3278" i="6"/>
  <c r="G3014" i="6"/>
  <c r="G2942" i="6"/>
  <c r="G4118" i="6"/>
  <c r="G4070" i="6"/>
  <c r="G3902" i="6"/>
  <c r="G3806" i="6"/>
  <c r="G3710" i="6"/>
  <c r="G3614" i="6"/>
  <c r="G3518" i="6"/>
  <c r="G3422" i="6"/>
  <c r="G3398" i="6"/>
  <c r="G3374" i="6"/>
  <c r="G3350" i="6"/>
  <c r="G3326" i="6"/>
  <c r="G3302" i="6"/>
  <c r="G2798" i="6"/>
  <c r="G2630" i="6"/>
  <c r="G2582" i="6"/>
  <c r="G2438" i="6"/>
  <c r="G2390" i="6"/>
  <c r="G2318" i="6"/>
  <c r="G2294" i="6"/>
  <c r="G2270" i="6"/>
  <c r="G2246" i="6"/>
  <c r="G2222" i="6"/>
  <c r="G2198" i="6"/>
  <c r="G2030" i="6"/>
  <c r="G1934" i="6"/>
  <c r="G1862" i="6"/>
  <c r="G1814" i="6"/>
  <c r="G1718" i="6"/>
  <c r="G1670" i="6"/>
  <c r="G1526" i="6"/>
  <c r="G2534" i="6"/>
  <c r="G2510" i="6"/>
  <c r="G2414" i="6"/>
  <c r="G2342" i="6"/>
  <c r="G2150" i="6"/>
  <c r="G2102" i="6"/>
  <c r="G2006" i="6"/>
  <c r="G1910" i="6"/>
  <c r="G1790" i="6"/>
  <c r="G1694" i="6"/>
  <c r="G1478" i="6"/>
  <c r="G1454" i="6"/>
  <c r="G3110" i="6"/>
  <c r="G2990" i="6"/>
  <c r="G2678" i="6"/>
  <c r="G2558" i="6"/>
  <c r="G2486" i="6"/>
  <c r="G2462" i="6"/>
  <c r="G2126" i="6"/>
  <c r="G2078" i="6"/>
  <c r="G1982" i="6"/>
  <c r="G1886" i="6"/>
  <c r="G1766" i="6"/>
  <c r="G1622" i="6"/>
  <c r="G1550" i="6"/>
  <c r="G1430" i="6"/>
  <c r="G1406" i="6"/>
  <c r="G2726" i="6"/>
  <c r="G2366" i="6"/>
  <c r="G2174" i="6"/>
  <c r="G2054" i="6"/>
  <c r="G1958" i="6"/>
  <c r="G1838" i="6"/>
  <c r="G1742" i="6"/>
  <c r="G1646" i="6"/>
  <c r="G1598" i="6"/>
  <c r="G1574" i="6"/>
  <c r="G1502" i="6"/>
  <c r="G1286" i="6"/>
  <c r="G1262" i="6"/>
  <c r="G1238" i="6"/>
  <c r="G1166" i="6"/>
  <c r="G1094" i="6"/>
  <c r="G1046" i="6"/>
  <c r="G1022" i="6"/>
  <c r="G998" i="6"/>
  <c r="G902" i="6"/>
  <c r="G854" i="6"/>
  <c r="G782" i="6"/>
  <c r="G710" i="6"/>
  <c r="G614" i="6"/>
  <c r="G518" i="6"/>
  <c r="G494" i="6"/>
  <c r="G374" i="6"/>
  <c r="G206" i="6"/>
  <c r="G182" i="6"/>
  <c r="G230" i="6"/>
  <c r="G110" i="6"/>
  <c r="G86" i="6"/>
  <c r="G1334" i="6"/>
  <c r="G1142" i="6"/>
  <c r="G1118" i="6"/>
  <c r="G974" i="6"/>
  <c r="G950" i="6"/>
  <c r="G830" i="6"/>
  <c r="G758" i="6"/>
  <c r="G686" i="6"/>
  <c r="G590" i="6"/>
  <c r="G446" i="6"/>
  <c r="G398" i="6"/>
  <c r="G326" i="6"/>
  <c r="G302" i="6"/>
  <c r="G134" i="6"/>
  <c r="G1382" i="6"/>
  <c r="G1214" i="6"/>
  <c r="G1070" i="6"/>
  <c r="G878" i="6"/>
  <c r="G638" i="6"/>
  <c r="G542" i="6"/>
  <c r="G470" i="6"/>
  <c r="G422" i="6"/>
  <c r="G278" i="6"/>
  <c r="G254" i="6"/>
  <c r="G158" i="6"/>
  <c r="G566" i="6"/>
  <c r="G1358" i="6"/>
  <c r="G1310" i="6"/>
  <c r="G1190" i="6"/>
  <c r="G926" i="6"/>
  <c r="G806" i="6"/>
  <c r="G734" i="6"/>
  <c r="G662" i="6"/>
  <c r="G350" i="6"/>
  <c r="E8385" i="6" a="1"/>
  <c r="E8385" i="6" s="1"/>
  <c r="F8385" i="6" s="1"/>
  <c r="E8241" i="6" a="1"/>
  <c r="E8241" i="6" s="1"/>
  <c r="F8241" i="6" s="1"/>
  <c r="E7617" i="6" a="1"/>
  <c r="E7617" i="6" s="1"/>
  <c r="F7617" i="6" s="1"/>
  <c r="E7305" i="6" a="1"/>
  <c r="E7305" i="6" s="1"/>
  <c r="F7305" i="6" s="1"/>
  <c r="E7281" i="6" a="1"/>
  <c r="E7281" i="6" s="1"/>
  <c r="F7281" i="6" s="1"/>
  <c r="E6633" i="6" a="1"/>
  <c r="E6633" i="6" s="1"/>
  <c r="F6633" i="6" s="1"/>
  <c r="E6057" i="6" a="1"/>
  <c r="E6057" i="6" s="1"/>
  <c r="F6057" i="6" s="1"/>
  <c r="E5433" i="6" a="1"/>
  <c r="E5433" i="6" s="1"/>
  <c r="F5433" i="6" s="1"/>
  <c r="E5649" i="6" a="1"/>
  <c r="E5649" i="6" s="1"/>
  <c r="F5649" i="6" s="1"/>
  <c r="E4809" i="6" a="1"/>
  <c r="E4809" i="6" s="1"/>
  <c r="F4809" i="6" s="1"/>
  <c r="E4473" i="6" a="1"/>
  <c r="E4473" i="6" s="1"/>
  <c r="F4473" i="6" s="1"/>
  <c r="E3897" i="6" a="1"/>
  <c r="E3897" i="6" s="1"/>
  <c r="F3897" i="6" s="1"/>
  <c r="E4041" i="6" a="1"/>
  <c r="E4041" i="6" s="1"/>
  <c r="F4041" i="6" s="1"/>
  <c r="E2577" i="6" a="1"/>
  <c r="E2577" i="6" s="1"/>
  <c r="F2577" i="6" s="1"/>
  <c r="E2769" i="6" a="1"/>
  <c r="E2769" i="6" s="1"/>
  <c r="F2769" i="6" s="1"/>
  <c r="E3825" i="6" a="1"/>
  <c r="E3825" i="6" s="1"/>
  <c r="F3825" i="6" s="1"/>
  <c r="E2985" i="6" a="1"/>
  <c r="E2985" i="6" s="1"/>
  <c r="F2985" i="6" s="1"/>
  <c r="E2433" i="6" a="1"/>
  <c r="E2433" i="6" s="1"/>
  <c r="F2433" i="6" s="1"/>
  <c r="E2505" i="6" a="1"/>
  <c r="E2505" i="6" s="1"/>
  <c r="F2505" i="6" s="1"/>
  <c r="E1161" i="6" a="1"/>
  <c r="E1161" i="6" s="1"/>
  <c r="F1161" i="6" s="1"/>
  <c r="E153" i="6" a="1"/>
  <c r="E153" i="6" s="1"/>
  <c r="F153" i="6" s="1"/>
  <c r="E465" i="6" a="1"/>
  <c r="E465" i="6" s="1"/>
  <c r="F465" i="6" s="1"/>
  <c r="E729" i="6" a="1"/>
  <c r="E729" i="6" s="1"/>
  <c r="F729" i="6" s="1"/>
  <c r="H854" i="6" a="1"/>
  <c r="H854" i="6" s="1"/>
  <c r="I854" i="6" s="1"/>
  <c r="J854" i="6" s="1"/>
  <c r="H254" i="6" a="1"/>
  <c r="H254" i="6" s="1"/>
  <c r="I254" i="6" s="1"/>
  <c r="J254" i="6" s="1"/>
  <c r="H350" i="6" a="1"/>
  <c r="H350" i="6" s="1"/>
  <c r="I350" i="6" s="1"/>
  <c r="J350" i="6" s="1"/>
  <c r="H1094" i="6" a="1"/>
  <c r="H1094" i="6" s="1"/>
  <c r="I1094" i="6" s="1"/>
  <c r="J1094" i="6" s="1"/>
  <c r="H998" i="6" a="1"/>
  <c r="H998" i="6" s="1"/>
  <c r="I998" i="6" s="1"/>
  <c r="J998" i="6" s="1"/>
  <c r="H446" i="6" a="1"/>
  <c r="H446" i="6" s="1"/>
  <c r="I446" i="6" s="1"/>
  <c r="J446" i="6" s="1"/>
  <c r="H734" i="6" a="1"/>
  <c r="H734" i="6" s="1"/>
  <c r="I734" i="6" s="1"/>
  <c r="J734" i="6" s="1"/>
  <c r="H1694" i="6" a="1"/>
  <c r="H1694" i="6" s="1"/>
  <c r="I1694" i="6" s="1"/>
  <c r="J1694" i="6" s="1"/>
  <c r="H2438" i="6" a="1"/>
  <c r="H2438" i="6" s="1"/>
  <c r="I2438" i="6" s="1"/>
  <c r="J2438" i="6" s="1"/>
  <c r="H1646" i="6" a="1"/>
  <c r="H1646" i="6" s="1"/>
  <c r="I1646" i="6" s="1"/>
  <c r="J1646" i="6" s="1"/>
  <c r="H1742" i="6" a="1"/>
  <c r="H1742" i="6" s="1"/>
  <c r="I1742" i="6" s="1"/>
  <c r="J1742" i="6" s="1"/>
  <c r="H2558" i="6" a="1"/>
  <c r="H2558" i="6" s="1"/>
  <c r="I2558" i="6" s="1"/>
  <c r="J2558" i="6" s="1"/>
  <c r="H1430" i="6" a="1"/>
  <c r="H1430" i="6" s="1"/>
  <c r="I1430" i="6" s="1"/>
  <c r="J1430" i="6" s="1"/>
  <c r="H2846" i="6" a="1"/>
  <c r="H2846" i="6" s="1"/>
  <c r="I2846" i="6" s="1"/>
  <c r="J2846" i="6" s="1"/>
  <c r="H3326" i="6" a="1"/>
  <c r="H3326" i="6" s="1"/>
  <c r="I3326" i="6" s="1"/>
  <c r="J3326" i="6" s="1"/>
  <c r="H3422" i="6" a="1"/>
  <c r="H3422" i="6" s="1"/>
  <c r="I3422" i="6" s="1"/>
  <c r="J3422" i="6" s="1"/>
  <c r="H5246" i="6" a="1"/>
  <c r="H5246" i="6" s="1"/>
  <c r="I5246" i="6" s="1"/>
  <c r="J5246" i="6" s="1"/>
  <c r="H5510" i="6" a="1"/>
  <c r="H5510" i="6" s="1"/>
  <c r="I5510" i="6" s="1"/>
  <c r="J5510" i="6" s="1"/>
  <c r="H5774" i="6" a="1"/>
  <c r="H5774" i="6" s="1"/>
  <c r="I5774" i="6" s="1"/>
  <c r="J5774" i="6" s="1"/>
  <c r="H5390" i="6" a="1"/>
  <c r="H5390" i="6" s="1"/>
  <c r="I5390" i="6" s="1"/>
  <c r="J5390" i="6" s="1"/>
  <c r="H5798" i="6" a="1"/>
  <c r="H5798" i="6" s="1"/>
  <c r="I5798" i="6" s="1"/>
  <c r="J5798" i="6" s="1"/>
  <c r="H5318" i="6" a="1"/>
  <c r="H5318" i="6" s="1"/>
  <c r="I5318" i="6" s="1"/>
  <c r="J5318" i="6" s="1"/>
  <c r="H5582" i="6" a="1"/>
  <c r="H5582" i="6" s="1"/>
  <c r="I5582" i="6" s="1"/>
  <c r="J5582" i="6" s="1"/>
  <c r="H5414" i="6" a="1"/>
  <c r="H5414" i="6" s="1"/>
  <c r="I5414" i="6" s="1"/>
  <c r="J5414" i="6" s="1"/>
  <c r="H6014" i="6" a="1"/>
  <c r="H6014" i="6" s="1"/>
  <c r="I6014" i="6" s="1"/>
  <c r="J6014" i="6" s="1"/>
  <c r="H6086" i="6" a="1"/>
  <c r="H6086" i="6" s="1"/>
  <c r="I6086" i="6" s="1"/>
  <c r="J6086" i="6" s="1"/>
  <c r="H6182" i="6" a="1"/>
  <c r="H6182" i="6" s="1"/>
  <c r="I6182" i="6" s="1"/>
  <c r="J6182" i="6" s="1"/>
  <c r="H6326" i="6" a="1"/>
  <c r="H6326" i="6" s="1"/>
  <c r="I6326" i="6" s="1"/>
  <c r="J6326" i="6" s="1"/>
  <c r="H6734" i="6" a="1"/>
  <c r="H6734" i="6" s="1"/>
  <c r="I6734" i="6" s="1"/>
  <c r="J6734" i="6" s="1"/>
  <c r="H6614" i="6" a="1"/>
  <c r="H6614" i="6" s="1"/>
  <c r="I6614" i="6" s="1"/>
  <c r="J6614" i="6" s="1"/>
  <c r="H6662" i="6" a="1"/>
  <c r="H6662" i="6" s="1"/>
  <c r="I6662" i="6" s="1"/>
  <c r="J6662" i="6" s="1"/>
  <c r="H6590" i="6" a="1"/>
  <c r="H6590" i="6" s="1"/>
  <c r="I6590" i="6" s="1"/>
  <c r="J6590" i="6" s="1"/>
  <c r="H6902" i="6" a="1"/>
  <c r="H6902" i="6" s="1"/>
  <c r="I6902" i="6" s="1"/>
  <c r="J6902" i="6" s="1"/>
  <c r="H7118" i="6" a="1"/>
  <c r="H7118" i="6" s="1"/>
  <c r="I7118" i="6" s="1"/>
  <c r="J7118" i="6" s="1"/>
  <c r="H7310" i="6" a="1"/>
  <c r="H7310" i="6" s="1"/>
  <c r="I7310" i="6" s="1"/>
  <c r="J7310" i="6" s="1"/>
  <c r="H6950" i="6" a="1"/>
  <c r="H6950" i="6" s="1"/>
  <c r="I6950" i="6" s="1"/>
  <c r="J6950" i="6" s="1"/>
  <c r="H7142" i="6" a="1"/>
  <c r="H7142" i="6" s="1"/>
  <c r="I7142" i="6" s="1"/>
  <c r="J7142" i="6" s="1"/>
  <c r="H7334" i="6" a="1"/>
  <c r="H7334" i="6" s="1"/>
  <c r="I7334" i="6" s="1"/>
  <c r="J7334" i="6" s="1"/>
  <c r="H7406" i="6" a="1"/>
  <c r="H7406" i="6" s="1"/>
  <c r="I7406" i="6" s="1"/>
  <c r="J7406" i="6" s="1"/>
  <c r="H7526" i="6" a="1"/>
  <c r="H7526" i="6" s="1"/>
  <c r="I7526" i="6" s="1"/>
  <c r="J7526" i="6" s="1"/>
  <c r="H8030" i="6" a="1"/>
  <c r="H8030" i="6" s="1"/>
  <c r="I8030" i="6" s="1"/>
  <c r="J8030" i="6" s="1"/>
  <c r="H8414" i="6" a="1"/>
  <c r="H8414" i="6" s="1"/>
  <c r="I8414" i="6" s="1"/>
  <c r="J8414" i="6" s="1"/>
  <c r="H8150" i="6" a="1"/>
  <c r="H8150" i="6" s="1"/>
  <c r="I8150" i="6" s="1"/>
  <c r="J8150" i="6" s="1"/>
  <c r="H8390" i="6" a="1"/>
  <c r="H8390" i="6" s="1"/>
  <c r="I8390" i="6" s="1"/>
  <c r="J8390" i="6" s="1"/>
  <c r="I8387" i="6"/>
  <c r="J8387" i="6" s="1"/>
  <c r="I8388" i="6"/>
  <c r="J8388" i="6" s="1"/>
  <c r="I4571" i="6"/>
  <c r="J4571" i="6" s="1"/>
  <c r="I4572" i="6"/>
  <c r="J4572" i="6" s="1"/>
  <c r="I2363" i="6"/>
  <c r="J2363" i="6" s="1"/>
  <c r="I2364" i="6"/>
  <c r="J2364" i="6" s="1"/>
  <c r="I827" i="6"/>
  <c r="J827" i="6" s="1"/>
  <c r="I828" i="6"/>
  <c r="J828" i="6" s="1"/>
  <c r="I4092" i="6"/>
  <c r="J4092" i="6" s="1"/>
  <c r="I180" i="6"/>
  <c r="J180" i="6" s="1"/>
  <c r="I4452" i="6"/>
  <c r="J4452" i="6" s="1"/>
  <c r="E7953" i="6" a="1"/>
  <c r="E7953" i="6" s="1"/>
  <c r="F7953" i="6" s="1"/>
  <c r="E7929" i="6" a="1"/>
  <c r="E7929" i="6" s="1"/>
  <c r="F7929" i="6" s="1"/>
  <c r="E7425" i="6" a="1"/>
  <c r="E7425" i="6" s="1"/>
  <c r="F7425" i="6" s="1"/>
  <c r="E6897" i="6" a="1"/>
  <c r="E6897" i="6" s="1"/>
  <c r="F6897" i="6" s="1"/>
  <c r="E6705" i="6" a="1"/>
  <c r="E6705" i="6" s="1"/>
  <c r="F6705" i="6" s="1"/>
  <c r="E5961" i="6" a="1"/>
  <c r="E5961" i="6" s="1"/>
  <c r="E5289" i="6" a="1"/>
  <c r="E5289" i="6" s="1"/>
  <c r="F5289" i="6" s="1"/>
  <c r="E5361" i="6" a="1"/>
  <c r="E5361" i="6" s="1"/>
  <c r="F5361" i="6" s="1"/>
  <c r="E5121" i="6" a="1"/>
  <c r="E5121" i="6" s="1"/>
  <c r="F5121" i="6" s="1"/>
  <c r="E4689" i="6" a="1"/>
  <c r="E4689" i="6" s="1"/>
  <c r="F4689" i="6" s="1"/>
  <c r="E4425" i="6" a="1"/>
  <c r="E4425" i="6" s="1"/>
  <c r="F4425" i="6" s="1"/>
  <c r="E3345" i="6" a="1"/>
  <c r="E3345" i="6" s="1"/>
  <c r="F3345" i="6" s="1"/>
  <c r="E3321" i="6" a="1"/>
  <c r="E3321" i="6" s="1"/>
  <c r="F3321" i="6" s="1"/>
  <c r="E3225" i="6" a="1"/>
  <c r="E3225" i="6" s="1"/>
  <c r="E2793" i="6" a="1"/>
  <c r="E2793" i="6" s="1"/>
  <c r="F2793" i="6" s="1"/>
  <c r="E2025" i="6" a="1"/>
  <c r="E2025" i="6" s="1"/>
  <c r="F2025" i="6" s="1"/>
  <c r="E2313" i="6" a="1"/>
  <c r="E2313" i="6" s="1"/>
  <c r="F2313" i="6" s="1"/>
  <c r="E2409" i="6" a="1"/>
  <c r="E2409" i="6" s="1"/>
  <c r="F2409" i="6" s="1"/>
  <c r="E945" i="6" a="1"/>
  <c r="E945" i="6" s="1"/>
  <c r="F945" i="6" s="1"/>
  <c r="E1353" i="6" a="1"/>
  <c r="E1353" i="6" s="1"/>
  <c r="F1353" i="6" s="1"/>
  <c r="E441" i="6" a="1"/>
  <c r="E441" i="6" s="1"/>
  <c r="F441" i="6" s="1"/>
  <c r="E705" i="6" a="1"/>
  <c r="E705" i="6" s="1"/>
  <c r="F705" i="6" s="1"/>
  <c r="I1811" i="6"/>
  <c r="J1811" i="6" s="1"/>
  <c r="I1812" i="6"/>
  <c r="J1812" i="6" s="1"/>
  <c r="I2219" i="6"/>
  <c r="J2219" i="6" s="1"/>
  <c r="I2220" i="6"/>
  <c r="J2220" i="6" s="1"/>
  <c r="I803" i="6"/>
  <c r="J803" i="6" s="1"/>
  <c r="I804" i="6"/>
  <c r="J804" i="6" s="1"/>
  <c r="I4332" i="6"/>
  <c r="J4332" i="6" s="1"/>
  <c r="F53" i="6"/>
  <c r="I3684" i="6"/>
  <c r="J3684" i="6" s="1"/>
  <c r="I3636" i="6"/>
  <c r="J3636" i="6" s="1"/>
  <c r="E8097" i="6" a="1"/>
  <c r="E8097" i="6" s="1"/>
  <c r="F8097" i="6" s="1"/>
  <c r="E7473" i="6" a="1"/>
  <c r="E7473" i="6" s="1"/>
  <c r="F7473" i="6" s="1"/>
  <c r="E7449" i="6" a="1"/>
  <c r="E7449" i="6" s="1"/>
  <c r="F7449" i="6" s="1"/>
  <c r="E8217" i="6" a="1"/>
  <c r="E8217" i="6" s="1"/>
  <c r="F8217" i="6" s="1"/>
  <c r="E6657" i="6" a="1"/>
  <c r="E6657" i="6" s="1"/>
  <c r="F6657" i="6" s="1"/>
  <c r="E6609" i="6" a="1"/>
  <c r="E6609" i="6" s="1"/>
  <c r="F6609" i="6" s="1"/>
  <c r="E6081" i="6" a="1"/>
  <c r="E6081" i="6" s="1"/>
  <c r="F6081" i="6" s="1"/>
  <c r="E5985" i="6" a="1"/>
  <c r="E5985" i="6" s="1"/>
  <c r="F5985" i="6" s="1"/>
  <c r="E5313" i="6" a="1"/>
  <c r="E5313" i="6" s="1"/>
  <c r="F5313" i="6" s="1"/>
  <c r="E5073" i="6" a="1"/>
  <c r="E5073" i="6" s="1"/>
  <c r="F5073" i="6" s="1"/>
  <c r="E4185" i="6" a="1"/>
  <c r="E4185" i="6" s="1"/>
  <c r="F4185" i="6" s="1"/>
  <c r="E3873" i="6" a="1"/>
  <c r="E3873" i="6" s="1"/>
  <c r="F3873" i="6" s="1"/>
  <c r="E2865" i="6" a="1"/>
  <c r="E2865" i="6" s="1"/>
  <c r="F2865" i="6" s="1"/>
  <c r="E2961" i="6" a="1"/>
  <c r="E2961" i="6" s="1"/>
  <c r="F2961" i="6" s="1"/>
  <c r="E2889" i="6" a="1"/>
  <c r="E2889" i="6" s="1"/>
  <c r="F2889" i="6" s="1"/>
  <c r="E1665" i="6" a="1"/>
  <c r="E1665" i="6" s="1"/>
  <c r="F1665" i="6" s="1"/>
  <c r="E2721" i="6" a="1"/>
  <c r="E2721" i="6" s="1"/>
  <c r="F2721" i="6" s="1"/>
  <c r="E2817" i="6" a="1"/>
  <c r="E2817" i="6" s="1"/>
  <c r="F2817" i="6" s="1"/>
  <c r="E1257" i="6" a="1"/>
  <c r="E1257" i="6" s="1"/>
  <c r="F1257" i="6" s="1"/>
  <c r="E225" i="6" a="1"/>
  <c r="E225" i="6" s="1"/>
  <c r="F225" i="6" s="1"/>
  <c r="E849" i="6" a="1"/>
  <c r="E849" i="6" s="1"/>
  <c r="F849" i="6" s="1"/>
  <c r="E825" i="6" a="1"/>
  <c r="E825" i="6" s="1"/>
  <c r="F825" i="6" s="1"/>
  <c r="I4691" i="6"/>
  <c r="J4691" i="6" s="1"/>
  <c r="I4692" i="6"/>
  <c r="J4692" i="6" s="1"/>
  <c r="I3227" i="6"/>
  <c r="J3227" i="6" s="1"/>
  <c r="I3228" i="6"/>
  <c r="J3228" i="6" s="1"/>
  <c r="I3300" i="6"/>
  <c r="J3300" i="6" s="1"/>
  <c r="I4188" i="6"/>
  <c r="J4188" i="6" s="1"/>
  <c r="I1956" i="6"/>
  <c r="J1956" i="6" s="1"/>
  <c r="I4380" i="6"/>
  <c r="J4380" i="6" s="1"/>
  <c r="I2388" i="6"/>
  <c r="J2388" i="6" s="1"/>
  <c r="I4956" i="6"/>
  <c r="J4956" i="6" s="1"/>
  <c r="E57" i="6" a="1"/>
  <c r="E57" i="6" s="1"/>
  <c r="F57" i="6" s="1"/>
  <c r="H495" i="6" a="1"/>
  <c r="H495" i="6" s="1"/>
  <c r="I495" i="6" s="1"/>
  <c r="J495" i="6" s="1"/>
  <c r="H855" i="6" a="1"/>
  <c r="H855" i="6" s="1"/>
  <c r="I1143" i="6"/>
  <c r="J1143" i="6" s="1"/>
  <c r="H807" i="6" a="1"/>
  <c r="H807" i="6" s="1"/>
  <c r="I807" i="6" s="1"/>
  <c r="J807" i="6" s="1"/>
  <c r="I1047" i="6"/>
  <c r="J1047" i="6" s="1"/>
  <c r="I1263" i="6"/>
  <c r="J1263" i="6" s="1"/>
  <c r="I327" i="6"/>
  <c r="J327" i="6" s="1"/>
  <c r="I567" i="6"/>
  <c r="J567" i="6" s="1"/>
  <c r="I1191" i="6"/>
  <c r="J1191" i="6" s="1"/>
  <c r="I303" i="6"/>
  <c r="J303" i="6" s="1"/>
  <c r="H399" i="6" a="1"/>
  <c r="H399" i="6" s="1"/>
  <c r="I399" i="6" s="1"/>
  <c r="J399" i="6" s="1"/>
  <c r="H831" i="6" a="1"/>
  <c r="H831" i="6" s="1"/>
  <c r="H1335" i="6" a="1"/>
  <c r="H1335" i="6" s="1"/>
  <c r="I1335" i="6" s="1"/>
  <c r="J1335" i="6" s="1"/>
  <c r="H1719" i="6" a="1"/>
  <c r="H1719" i="6" s="1"/>
  <c r="I1719" i="6" s="1"/>
  <c r="J1719" i="6" s="1"/>
  <c r="H2031" i="6" a="1"/>
  <c r="H2031" i="6" s="1"/>
  <c r="I2031" i="6" s="1"/>
  <c r="J2031" i="6" s="1"/>
  <c r="H2271" i="6" a="1"/>
  <c r="H2271" i="6" s="1"/>
  <c r="I2271" i="6" s="1"/>
  <c r="J2271" i="6" s="1"/>
  <c r="H2391" i="6" a="1"/>
  <c r="H2391" i="6" s="1"/>
  <c r="I2391" i="6" s="1"/>
  <c r="J2391" i="6" s="1"/>
  <c r="I2655" i="6"/>
  <c r="J2655" i="6" s="1"/>
  <c r="I3183" i="6"/>
  <c r="J3183" i="6" s="1"/>
  <c r="H1743" i="6" a="1"/>
  <c r="H1743" i="6" s="1"/>
  <c r="H2175" i="6" a="1"/>
  <c r="H2175" i="6" s="1"/>
  <c r="I2175" i="6" s="1"/>
  <c r="J2175" i="6" s="1"/>
  <c r="I1503" i="6"/>
  <c r="J1503" i="6" s="1"/>
  <c r="H1767" i="6" a="1"/>
  <c r="H1767" i="6" s="1"/>
  <c r="I1767" i="6" s="1"/>
  <c r="J1767" i="6" s="1"/>
  <c r="H2487" i="6" a="1"/>
  <c r="H2487" i="6" s="1"/>
  <c r="I2487" i="6" s="1"/>
  <c r="J2487" i="6" s="1"/>
  <c r="I1407" i="6"/>
  <c r="J1407" i="6" s="1"/>
  <c r="H1791" i="6" a="1"/>
  <c r="H1791" i="6" s="1"/>
  <c r="I2127" i="6"/>
  <c r="J2127" i="6" s="1"/>
  <c r="H2511" i="6" a="1"/>
  <c r="H2511" i="6" s="1"/>
  <c r="I2511" i="6" s="1"/>
  <c r="J2511" i="6" s="1"/>
  <c r="H2847" i="6" a="1"/>
  <c r="H2847" i="6" s="1"/>
  <c r="H3687" i="6" a="1"/>
  <c r="H3687" i="6" s="1"/>
  <c r="I3687" i="6" s="1"/>
  <c r="J3687" i="6" s="1"/>
  <c r="I3159" i="6"/>
  <c r="J3159" i="6" s="1"/>
  <c r="H3615" i="6" a="1"/>
  <c r="H3615" i="6" s="1"/>
  <c r="I3615" i="6" s="1"/>
  <c r="J3615" i="6" s="1"/>
  <c r="H2727" i="6" a="1"/>
  <c r="H2727" i="6" s="1"/>
  <c r="I2727" i="6" s="1"/>
  <c r="J2727" i="6" s="1"/>
  <c r="H3543" i="6" a="1"/>
  <c r="H3543" i="6" s="1"/>
  <c r="I3543" i="6" s="1"/>
  <c r="J3543" i="6" s="1"/>
  <c r="H3975" i="6" a="1"/>
  <c r="H3975" i="6" s="1"/>
  <c r="I3975" i="6" s="1"/>
  <c r="J3975" i="6" s="1"/>
  <c r="H3039" i="6" a="1"/>
  <c r="H3039" i="6" s="1"/>
  <c r="I3039" i="6" s="1"/>
  <c r="J3039" i="6" s="1"/>
  <c r="H3567" i="6" a="1"/>
  <c r="H3567" i="6" s="1"/>
  <c r="I3567" i="6" s="1"/>
  <c r="J3567" i="6" s="1"/>
  <c r="H3927" i="6" a="1"/>
  <c r="H3927" i="6" s="1"/>
  <c r="I3927" i="6" s="1"/>
  <c r="J3927" i="6" s="1"/>
  <c r="H4215" i="6" a="1"/>
  <c r="H4215" i="6" s="1"/>
  <c r="I4215" i="6" s="1"/>
  <c r="J4215" i="6" s="1"/>
  <c r="H4599" i="6" a="1"/>
  <c r="H4599" i="6" s="1"/>
  <c r="I4599" i="6" s="1"/>
  <c r="J4599" i="6" s="1"/>
  <c r="H4983" i="6" a="1"/>
  <c r="H4983" i="6" s="1"/>
  <c r="I4983" i="6" s="1"/>
  <c r="J4983" i="6" s="1"/>
  <c r="H3855" i="6" a="1"/>
  <c r="H3855" i="6" s="1"/>
  <c r="I3855" i="6" s="1"/>
  <c r="J3855" i="6" s="1"/>
  <c r="H4239" i="6" a="1"/>
  <c r="H4239" i="6" s="1"/>
  <c r="I4239" i="6" s="1"/>
  <c r="J4239" i="6" s="1"/>
  <c r="H4791" i="6" a="1"/>
  <c r="H4791" i="6" s="1"/>
  <c r="I4791" i="6" s="1"/>
  <c r="J4791" i="6" s="1"/>
  <c r="H5007" i="6" a="1"/>
  <c r="H5007" i="6" s="1"/>
  <c r="I5007" i="6" s="1"/>
  <c r="J5007" i="6" s="1"/>
  <c r="H4167" i="6" a="1"/>
  <c r="H4167" i="6" s="1"/>
  <c r="I4167" i="6" s="1"/>
  <c r="J4167" i="6" s="1"/>
  <c r="H4623" i="6" a="1"/>
  <c r="H4623" i="6" s="1"/>
  <c r="I4623" i="6" s="1"/>
  <c r="J4623" i="6" s="1"/>
  <c r="H4935" i="6" a="1"/>
  <c r="H4935" i="6" s="1"/>
  <c r="I4935" i="6" s="1"/>
  <c r="J4935" i="6" s="1"/>
  <c r="I4431" i="6"/>
  <c r="J4431" i="6" s="1"/>
  <c r="H4839" i="6" a="1"/>
  <c r="H4839" i="6" s="1"/>
  <c r="I4839" i="6" s="1"/>
  <c r="J4839" i="6" s="1"/>
  <c r="I5175" i="6"/>
  <c r="J5175" i="6" s="1"/>
  <c r="I5679" i="6"/>
  <c r="J5679" i="6" s="1"/>
  <c r="H5943" i="6" a="1"/>
  <c r="H5943" i="6" s="1"/>
  <c r="I5703" i="6"/>
  <c r="J5703" i="6" s="1"/>
  <c r="H5655" i="6" a="1"/>
  <c r="H5655" i="6" s="1"/>
  <c r="I5655" i="6" s="1"/>
  <c r="J5655" i="6" s="1"/>
  <c r="H5991" i="6" a="1"/>
  <c r="H5991" i="6" s="1"/>
  <c r="I5991" i="6" s="1"/>
  <c r="J5991" i="6" s="1"/>
  <c r="H5895" i="6" a="1"/>
  <c r="H5895" i="6" s="1"/>
  <c r="I6255" i="6"/>
  <c r="J6255" i="6" s="1"/>
  <c r="I6063" i="6"/>
  <c r="J6063" i="6" s="1"/>
  <c r="H6303" i="6" a="1"/>
  <c r="H6303" i="6" s="1"/>
  <c r="I6303" i="6" s="1"/>
  <c r="J6303" i="6" s="1"/>
  <c r="I6351" i="6"/>
  <c r="J6351" i="6" s="1"/>
  <c r="H6543" i="6" a="1"/>
  <c r="H6543" i="6" s="1"/>
  <c r="I6543" i="6" s="1"/>
  <c r="J6543" i="6" s="1"/>
  <c r="H6423" i="6" a="1"/>
  <c r="H6423" i="6" s="1"/>
  <c r="I6423" i="6" s="1"/>
  <c r="J6423" i="6" s="1"/>
  <c r="H6447" i="6" a="1"/>
  <c r="H6447" i="6" s="1"/>
  <c r="I6447" i="6" s="1"/>
  <c r="J6447" i="6" s="1"/>
  <c r="H6567" i="6" a="1"/>
  <c r="H6567" i="6" s="1"/>
  <c r="I6567" i="6" s="1"/>
  <c r="J6567" i="6" s="1"/>
  <c r="I6831" i="6"/>
  <c r="J6831" i="6" s="1"/>
  <c r="I7023" i="6"/>
  <c r="J7023" i="6" s="1"/>
  <c r="I7215" i="6"/>
  <c r="J7215" i="6" s="1"/>
  <c r="I7815" i="6"/>
  <c r="J7815" i="6" s="1"/>
  <c r="I7935" i="6"/>
  <c r="J7935" i="6" s="1"/>
  <c r="I7455" i="6"/>
  <c r="J7455" i="6" s="1"/>
  <c r="H7623" i="6" a="1"/>
  <c r="H7623" i="6" s="1"/>
  <c r="I7959" i="6"/>
  <c r="J7959" i="6" s="1"/>
  <c r="H8391" i="6" a="1"/>
  <c r="H8391" i="6" s="1"/>
  <c r="I7983" i="6"/>
  <c r="J7983" i="6" s="1"/>
  <c r="H8295" i="6" a="1"/>
  <c r="H8295" i="6" s="1"/>
  <c r="I5004" i="6"/>
  <c r="J5004" i="6" s="1"/>
  <c r="E7785" i="6" a="1"/>
  <c r="E7785" i="6" s="1"/>
  <c r="F7785" i="6" s="1"/>
  <c r="E7569" i="6" a="1"/>
  <c r="E7569" i="6" s="1"/>
  <c r="F7569" i="6" s="1"/>
  <c r="E6969" i="6" a="1"/>
  <c r="E6969" i="6" s="1"/>
  <c r="F6969" i="6" s="1"/>
  <c r="E6873" i="6" a="1"/>
  <c r="E6873" i="6" s="1"/>
  <c r="F6873" i="6" s="1"/>
  <c r="E6513" i="6" a="1"/>
  <c r="E6513" i="6" s="1"/>
  <c r="F6513" i="6" s="1"/>
  <c r="E6225" i="6" a="1"/>
  <c r="E6225" i="6" s="1"/>
  <c r="F6225" i="6" s="1"/>
  <c r="E5481" i="6" a="1"/>
  <c r="E5481" i="6" s="1"/>
  <c r="F5481" i="6" s="1"/>
  <c r="E5505" i="6" a="1"/>
  <c r="E5505" i="6" s="1"/>
  <c r="F5505" i="6" s="1"/>
  <c r="E4233" i="6" a="1"/>
  <c r="E4233" i="6" s="1"/>
  <c r="F4233" i="6" s="1"/>
  <c r="E4953" i="6" a="1"/>
  <c r="E4953" i="6" s="1"/>
  <c r="F4953" i="6" s="1"/>
  <c r="E4497" i="6" a="1"/>
  <c r="E4497" i="6" s="1"/>
  <c r="F4497" i="6" s="1"/>
  <c r="E3393" i="6" a="1"/>
  <c r="E3393" i="6" s="1"/>
  <c r="F3393" i="6" s="1"/>
  <c r="E3489" i="6" a="1"/>
  <c r="E3489" i="6" s="1"/>
  <c r="F3489" i="6" s="1"/>
  <c r="E3561" i="6" a="1"/>
  <c r="E3561" i="6" s="1"/>
  <c r="F3561" i="6" s="1"/>
  <c r="E2481" i="6" a="1"/>
  <c r="E2481" i="6" s="1"/>
  <c r="F2481" i="6" s="1"/>
  <c r="E1833" i="6" a="1"/>
  <c r="E1833" i="6" s="1"/>
  <c r="F1833" i="6" s="1"/>
  <c r="E2169" i="6" a="1"/>
  <c r="E2169" i="6" s="1"/>
  <c r="F2169" i="6" s="1"/>
  <c r="E1785" i="6" a="1"/>
  <c r="E1785" i="6" s="1"/>
  <c r="F1785" i="6" s="1"/>
  <c r="E609" i="6" a="1"/>
  <c r="E609" i="6" s="1"/>
  <c r="F609" i="6" s="1"/>
  <c r="E1113" i="6" a="1"/>
  <c r="E1113" i="6" s="1"/>
  <c r="F1113" i="6" s="1"/>
  <c r="E273" i="6" a="1"/>
  <c r="E273" i="6" s="1"/>
  <c r="F273" i="6" s="1"/>
  <c r="I6299" i="6"/>
  <c r="J6299" i="6" s="1"/>
  <c r="I6300" i="6"/>
  <c r="J6300" i="6" s="1"/>
  <c r="I6203" i="6"/>
  <c r="J6203" i="6" s="1"/>
  <c r="I6204" i="6"/>
  <c r="J6204" i="6" s="1"/>
  <c r="I2843" i="6"/>
  <c r="J2843" i="6" s="1"/>
  <c r="I2844" i="6"/>
  <c r="J2844" i="6" s="1"/>
  <c r="I2819" i="6"/>
  <c r="J2819" i="6" s="1"/>
  <c r="I2820" i="6"/>
  <c r="J2820" i="6" s="1"/>
  <c r="I1595" i="6"/>
  <c r="J1595" i="6" s="1"/>
  <c r="I1596" i="6"/>
  <c r="J1596" i="6" s="1"/>
  <c r="I611" i="6"/>
  <c r="J611" i="6" s="1"/>
  <c r="I612" i="6"/>
  <c r="J612" i="6" s="1"/>
  <c r="I1980" i="6"/>
  <c r="J1980" i="6" s="1"/>
  <c r="I5940" i="6"/>
  <c r="J5940" i="6" s="1"/>
  <c r="I1308" i="6"/>
  <c r="J1308" i="6" s="1"/>
  <c r="I1860" i="6"/>
  <c r="J1860" i="6" s="1"/>
  <c r="I3780" i="6"/>
  <c r="J3780" i="6" s="1"/>
  <c r="I4980" i="6"/>
  <c r="J4980" i="6" s="1"/>
  <c r="I3924" i="6"/>
  <c r="J3924" i="6" s="1"/>
  <c r="E7977" i="6" a="1"/>
  <c r="E7977" i="6" s="1"/>
  <c r="F7977" i="6" s="1"/>
  <c r="E7497" i="6" a="1"/>
  <c r="E7497" i="6" s="1"/>
  <c r="F7497" i="6" s="1"/>
  <c r="E6441" i="6" a="1"/>
  <c r="E6441" i="6" s="1"/>
  <c r="F6441" i="6" s="1"/>
  <c r="E5865" i="6" a="1"/>
  <c r="E5865" i="6" s="1"/>
  <c r="F5865" i="6" s="1"/>
  <c r="E4905" i="6" a="1"/>
  <c r="E4905" i="6" s="1"/>
  <c r="F4905" i="6" s="1"/>
  <c r="E4161" i="6" a="1"/>
  <c r="E4161" i="6" s="1"/>
  <c r="F4161" i="6" s="1"/>
  <c r="E3129" i="6" a="1"/>
  <c r="E3129" i="6" s="1"/>
  <c r="F3129" i="6" s="1"/>
  <c r="E1953" i="6" a="1"/>
  <c r="E1953" i="6" s="1"/>
  <c r="F1953" i="6" s="1"/>
  <c r="E1713" i="6" a="1"/>
  <c r="E1713" i="6" s="1"/>
  <c r="F1713" i="6" s="1"/>
  <c r="E321" i="6" a="1"/>
  <c r="E321" i="6" s="1"/>
  <c r="F321" i="6" s="1"/>
  <c r="E897" i="6" a="1"/>
  <c r="E897" i="6" s="1"/>
  <c r="F897" i="6" s="1"/>
  <c r="E1065" i="6" a="1"/>
  <c r="E1065" i="6" s="1"/>
  <c r="F1065" i="6" s="1"/>
  <c r="H1070" i="6" a="1"/>
  <c r="H1070" i="6" s="1"/>
  <c r="I1070" i="6" s="1"/>
  <c r="J1070" i="6" s="1"/>
  <c r="H230" i="6" a="1"/>
  <c r="H230" i="6" s="1"/>
  <c r="I230" i="6" s="1"/>
  <c r="J230" i="6" s="1"/>
  <c r="H206" i="6" a="1"/>
  <c r="H206" i="6" s="1"/>
  <c r="I206" i="6" s="1"/>
  <c r="J206" i="6" s="1"/>
  <c r="H614" i="6" a="1"/>
  <c r="H614" i="6" s="1"/>
  <c r="I614" i="6" s="1"/>
  <c r="J614" i="6" s="1"/>
  <c r="H974" i="6" a="1"/>
  <c r="H974" i="6" s="1"/>
  <c r="I974" i="6" s="1"/>
  <c r="J974" i="6" s="1"/>
  <c r="H782" i="6" a="1"/>
  <c r="H782" i="6" s="1"/>
  <c r="I782" i="6" s="1"/>
  <c r="J782" i="6" s="1"/>
  <c r="H1022" i="6" a="1"/>
  <c r="H1022" i="6" s="1"/>
  <c r="I1022" i="6" s="1"/>
  <c r="J1022" i="6" s="1"/>
  <c r="H1790" i="6" a="1"/>
  <c r="H1790" i="6" s="1"/>
  <c r="I1790" i="6" s="1"/>
  <c r="J1790" i="6" s="1"/>
  <c r="H2366" i="6" a="1"/>
  <c r="H2366" i="6" s="1"/>
  <c r="I2366" i="6" s="1"/>
  <c r="J2366" i="6" s="1"/>
  <c r="H2822" i="6" a="1"/>
  <c r="H2822" i="6" s="1"/>
  <c r="I2822" i="6" s="1"/>
  <c r="J2822" i="6" s="1"/>
  <c r="H2870" i="6" a="1"/>
  <c r="H2870" i="6" s="1"/>
  <c r="I2870" i="6" s="1"/>
  <c r="J2870" i="6" s="1"/>
  <c r="H3230" i="6" a="1"/>
  <c r="H3230" i="6" s="1"/>
  <c r="I3230" i="6" s="1"/>
  <c r="J3230" i="6" s="1"/>
  <c r="H3350" i="6" a="1"/>
  <c r="H3350" i="6" s="1"/>
  <c r="I3350" i="6" s="1"/>
  <c r="J3350" i="6" s="1"/>
  <c r="H2894" i="6" a="1"/>
  <c r="H2894" i="6" s="1"/>
  <c r="I2894" i="6" s="1"/>
  <c r="J2894" i="6" s="1"/>
  <c r="H3110" i="6" a="1"/>
  <c r="H3110" i="6" s="1"/>
  <c r="I3110" i="6" s="1"/>
  <c r="J3110" i="6" s="1"/>
  <c r="H5294" i="6" a="1"/>
  <c r="H5294" i="6" s="1"/>
  <c r="I5294" i="6" s="1"/>
  <c r="J5294" i="6" s="1"/>
  <c r="H5558" i="6" a="1"/>
  <c r="H5558" i="6" s="1"/>
  <c r="I5558" i="6" s="1"/>
  <c r="J5558" i="6" s="1"/>
  <c r="H5894" i="6" a="1"/>
  <c r="H5894" i="6" s="1"/>
  <c r="I5894" i="6" s="1"/>
  <c r="J5894" i="6" s="1"/>
  <c r="H5438" i="6" a="1"/>
  <c r="H5438" i="6" s="1"/>
  <c r="I5438" i="6" s="1"/>
  <c r="J5438" i="6" s="1"/>
  <c r="H5918" i="6" a="1"/>
  <c r="H5918" i="6" s="1"/>
  <c r="I5918" i="6" s="1"/>
  <c r="J5918" i="6" s="1"/>
  <c r="H5366" i="6" a="1"/>
  <c r="H5366" i="6" s="1"/>
  <c r="I5366" i="6" s="1"/>
  <c r="J5366" i="6" s="1"/>
  <c r="H5630" i="6" a="1"/>
  <c r="H5630" i="6" s="1"/>
  <c r="I5630" i="6" s="1"/>
  <c r="J5630" i="6" s="1"/>
  <c r="H5750" i="6" a="1"/>
  <c r="H5750" i="6" s="1"/>
  <c r="I5750" i="6" s="1"/>
  <c r="J5750" i="6" s="1"/>
  <c r="H6110" i="6" a="1"/>
  <c r="H6110" i="6" s="1"/>
  <c r="I6110" i="6" s="1"/>
  <c r="J6110" i="6" s="1"/>
  <c r="H6374" i="6" a="1"/>
  <c r="H6374" i="6" s="1"/>
  <c r="I6374" i="6" s="1"/>
  <c r="J6374" i="6" s="1"/>
  <c r="H6206" i="6" a="1"/>
  <c r="H6206" i="6" s="1"/>
  <c r="I6206" i="6" s="1"/>
  <c r="J6206" i="6" s="1"/>
  <c r="H6038" i="6" a="1"/>
  <c r="H6038" i="6" s="1"/>
  <c r="I6038" i="6" s="1"/>
  <c r="J6038" i="6" s="1"/>
  <c r="H6638" i="6" a="1"/>
  <c r="H6638" i="6" s="1"/>
  <c r="I6638" i="6" s="1"/>
  <c r="J6638" i="6" s="1"/>
  <c r="H6398" i="6" a="1"/>
  <c r="H6398" i="6" s="1"/>
  <c r="I6398" i="6" s="1"/>
  <c r="J6398" i="6" s="1"/>
  <c r="H6710" i="6" a="1"/>
  <c r="H6710" i="6" s="1"/>
  <c r="I6710" i="6" s="1"/>
  <c r="J6710" i="6" s="1"/>
  <c r="H7430" i="6" a="1"/>
  <c r="H7430" i="6" s="1"/>
  <c r="I7430" i="6" s="1"/>
  <c r="J7430" i="6" s="1"/>
  <c r="H6758" i="6" a="1"/>
  <c r="H6758" i="6" s="1"/>
  <c r="I6758" i="6" s="1"/>
  <c r="J6758" i="6" s="1"/>
  <c r="H6686" i="6" a="1"/>
  <c r="H6686" i="6" s="1"/>
  <c r="I6686" i="6" s="1"/>
  <c r="J6686" i="6" s="1"/>
  <c r="H6974" i="6" a="1"/>
  <c r="H6974" i="6" s="1"/>
  <c r="I6974" i="6" s="1"/>
  <c r="J6974" i="6" s="1"/>
  <c r="H7166" i="6" a="1"/>
  <c r="H7166" i="6" s="1"/>
  <c r="I7166" i="6" s="1"/>
  <c r="J7166" i="6" s="1"/>
  <c r="H7358" i="6" a="1"/>
  <c r="H7358" i="6" s="1"/>
  <c r="I7358" i="6" s="1"/>
  <c r="J7358" i="6" s="1"/>
  <c r="H6998" i="6" a="1"/>
  <c r="H6998" i="6" s="1"/>
  <c r="I6998" i="6" s="1"/>
  <c r="J6998" i="6" s="1"/>
  <c r="H7190" i="6" a="1"/>
  <c r="H7190" i="6" s="1"/>
  <c r="I7190" i="6" s="1"/>
  <c r="J7190" i="6" s="1"/>
  <c r="H7382" i="6" a="1"/>
  <c r="H7382" i="6" s="1"/>
  <c r="I7382" i="6" s="1"/>
  <c r="J7382" i="6" s="1"/>
  <c r="H7622" i="6" a="1"/>
  <c r="H7622" i="6" s="1"/>
  <c r="I7622" i="6" s="1"/>
  <c r="J7622" i="6" s="1"/>
  <c r="H7574" i="6" a="1"/>
  <c r="H7574" i="6" s="1"/>
  <c r="I7574" i="6" s="1"/>
  <c r="J7574" i="6" s="1"/>
  <c r="H8006" i="6" a="1"/>
  <c r="H8006" i="6" s="1"/>
  <c r="I8006" i="6" s="1"/>
  <c r="J8006" i="6" s="1"/>
  <c r="H7550" i="6" a="1"/>
  <c r="H7550" i="6" s="1"/>
  <c r="I7550" i="6" s="1"/>
  <c r="J7550" i="6" s="1"/>
  <c r="H8126" i="6" a="1"/>
  <c r="H8126" i="6" s="1"/>
  <c r="I8126" i="6" s="1"/>
  <c r="J8126" i="6" s="1"/>
  <c r="H8078" i="6" a="1"/>
  <c r="H8078" i="6" s="1"/>
  <c r="I8078" i="6" s="1"/>
  <c r="J8078" i="6" s="1"/>
  <c r="H8246" i="6" a="1"/>
  <c r="H8246" i="6" s="1"/>
  <c r="I8246" i="6" s="1"/>
  <c r="J8246" i="6" s="1"/>
  <c r="I5987" i="6"/>
  <c r="J5987" i="6" s="1"/>
  <c r="I5988" i="6"/>
  <c r="J5988" i="6" s="1"/>
  <c r="I6011" i="6"/>
  <c r="J6011" i="6" s="1"/>
  <c r="I6012" i="6"/>
  <c r="J6012" i="6" s="1"/>
  <c r="I4499" i="6"/>
  <c r="J4499" i="6" s="1"/>
  <c r="I4500" i="6"/>
  <c r="J4500" i="6" s="1"/>
  <c r="I3131" i="6"/>
  <c r="J3131" i="6" s="1"/>
  <c r="I3132" i="6"/>
  <c r="J3132" i="6" s="1"/>
  <c r="I2699" i="6"/>
  <c r="J2699" i="6" s="1"/>
  <c r="I2700" i="6"/>
  <c r="J2700" i="6" s="1"/>
  <c r="I1787" i="6"/>
  <c r="J1787" i="6" s="1"/>
  <c r="I1788" i="6"/>
  <c r="J1788" i="6" s="1"/>
  <c r="I2531" i="6"/>
  <c r="J2531" i="6" s="1"/>
  <c r="I2532" i="6"/>
  <c r="J2532" i="6" s="1"/>
  <c r="I2243" i="6"/>
  <c r="J2243" i="6" s="1"/>
  <c r="I2244" i="6"/>
  <c r="J2244" i="6" s="1"/>
  <c r="I1547" i="6"/>
  <c r="J1547" i="6" s="1"/>
  <c r="I1548" i="6"/>
  <c r="J1548" i="6" s="1"/>
  <c r="I779" i="6"/>
  <c r="J779" i="6" s="1"/>
  <c r="I780" i="6"/>
  <c r="J780" i="6" s="1"/>
  <c r="I2100" i="6"/>
  <c r="J2100" i="6" s="1"/>
  <c r="E8313" i="6" a="1"/>
  <c r="E8313" i="6" s="1"/>
  <c r="F8313" i="6" s="1"/>
  <c r="E8145" i="6" a="1"/>
  <c r="E8145" i="6" s="1"/>
  <c r="F8145" i="6" s="1"/>
  <c r="E7593" i="6" a="1"/>
  <c r="E7593" i="6" s="1"/>
  <c r="F7593" i="6" s="1"/>
  <c r="E7257" i="6" a="1"/>
  <c r="E7257" i="6" s="1"/>
  <c r="F7257" i="6" s="1"/>
  <c r="E7233" i="6" a="1"/>
  <c r="E7233" i="6" s="1"/>
  <c r="F7233" i="6" s="1"/>
  <c r="E6489" i="6" a="1"/>
  <c r="E6489" i="6" s="1"/>
  <c r="F6489" i="6" s="1"/>
  <c r="E6249" i="6" a="1"/>
  <c r="E6249" i="6" s="1"/>
  <c r="F6249" i="6" s="1"/>
  <c r="E5960" i="6" a="1"/>
  <c r="E5960" i="6" s="1"/>
  <c r="F5961" i="6" s="1"/>
  <c r="E5817" i="6" a="1"/>
  <c r="E5817" i="6" s="1"/>
  <c r="F5817" i="6" s="1"/>
  <c r="E5169" i="6" a="1"/>
  <c r="E5169" i="6" s="1"/>
  <c r="F5169" i="6" s="1"/>
  <c r="E4857" i="6" a="1"/>
  <c r="E4857" i="6" s="1"/>
  <c r="F4857" i="6" s="1"/>
  <c r="E4281" i="6" a="1"/>
  <c r="E4281" i="6" s="1"/>
  <c r="F4281" i="6" s="1"/>
  <c r="E3969" i="6" a="1"/>
  <c r="E3969" i="6" s="1"/>
  <c r="F3969" i="6" s="1"/>
  <c r="E2913" i="6" a="1"/>
  <c r="E2913" i="6" s="1"/>
  <c r="F2913" i="6" s="1"/>
  <c r="E3081" i="6" a="1"/>
  <c r="E3081" i="6" s="1"/>
  <c r="F3081" i="6" s="1"/>
  <c r="E3224" i="6" a="1"/>
  <c r="E3224" i="6" s="1"/>
  <c r="F3224" i="6" s="1"/>
  <c r="E2361" i="6" a="1"/>
  <c r="E2361" i="6" s="1"/>
  <c r="F2361" i="6" s="1"/>
  <c r="E1569" i="6" a="1"/>
  <c r="E1569" i="6" s="1"/>
  <c r="F1569" i="6" s="1"/>
  <c r="E2217" i="6" a="1"/>
  <c r="E2217" i="6" s="1"/>
  <c r="F2217" i="6" s="1"/>
  <c r="E1881" i="6" a="1"/>
  <c r="E1881" i="6" s="1"/>
  <c r="F1881" i="6" s="1"/>
  <c r="E657" i="6" a="1"/>
  <c r="E657" i="6" s="1"/>
  <c r="F657" i="6" s="1"/>
  <c r="E81" i="6" a="1"/>
  <c r="E81" i="6" s="1"/>
  <c r="F81" i="6" s="1"/>
  <c r="E537" i="6" a="1"/>
  <c r="E537" i="6" s="1"/>
  <c r="F537" i="6" s="1"/>
  <c r="I7619" i="6"/>
  <c r="J7619" i="6" s="1"/>
  <c r="I7620" i="6"/>
  <c r="J7620" i="6" s="1"/>
  <c r="I6539" i="6"/>
  <c r="J6539" i="6" s="1"/>
  <c r="I6540" i="6"/>
  <c r="J6540" i="6" s="1"/>
  <c r="I6251" i="6"/>
  <c r="J6251" i="6" s="1"/>
  <c r="I6252" i="6"/>
  <c r="J6252" i="6" s="1"/>
  <c r="I5891" i="6"/>
  <c r="J5891" i="6" s="1"/>
  <c r="I5892" i="6"/>
  <c r="J5892" i="6" s="1"/>
  <c r="I4883" i="6"/>
  <c r="J4883" i="6" s="1"/>
  <c r="I4884" i="6"/>
  <c r="J4884" i="6" s="1"/>
  <c r="I4739" i="6"/>
  <c r="J4739" i="6" s="1"/>
  <c r="I4740" i="6"/>
  <c r="J4740" i="6" s="1"/>
  <c r="I2579" i="6"/>
  <c r="J2579" i="6" s="1"/>
  <c r="I2580" i="6"/>
  <c r="J2580" i="6" s="1"/>
  <c r="I3083" i="6"/>
  <c r="J3083" i="6" s="1"/>
  <c r="I3084" i="6"/>
  <c r="J3084" i="6" s="1"/>
  <c r="I3203" i="6"/>
  <c r="J3203" i="6" s="1"/>
  <c r="I3204" i="6"/>
  <c r="J3204" i="6" s="1"/>
  <c r="I1763" i="6"/>
  <c r="J1763" i="6" s="1"/>
  <c r="I1764" i="6"/>
  <c r="J1764" i="6" s="1"/>
  <c r="I467" i="6"/>
  <c r="J467" i="6" s="1"/>
  <c r="I468" i="6"/>
  <c r="J468" i="6" s="1"/>
  <c r="I4260" i="6"/>
  <c r="J4260" i="6" s="1"/>
  <c r="I1884" i="6"/>
  <c r="J1884" i="6" s="1"/>
  <c r="I4116" i="6"/>
  <c r="J4116" i="6" s="1"/>
  <c r="E8409" i="6" a="1"/>
  <c r="E8409" i="6" s="1"/>
  <c r="F8409" i="6" s="1"/>
  <c r="E7713" i="6" a="1"/>
  <c r="E7713" i="6" s="1"/>
  <c r="F7713" i="6" s="1"/>
  <c r="E7545" i="6" a="1"/>
  <c r="E7545" i="6" s="1"/>
  <c r="F7545" i="6" s="1"/>
  <c r="E7377" i="6" a="1"/>
  <c r="E7377" i="6" s="1"/>
  <c r="F7377" i="6" s="1"/>
  <c r="E6825" i="6" a="1"/>
  <c r="E6825" i="6" s="1"/>
  <c r="F6825" i="6" s="1"/>
  <c r="E6321" i="6" a="1"/>
  <c r="E6321" i="6" s="1"/>
  <c r="F6321" i="6" s="1"/>
  <c r="E5913" i="6" a="1"/>
  <c r="E5913" i="6" s="1"/>
  <c r="F5913" i="6" s="1"/>
  <c r="E5769" i="6" a="1"/>
  <c r="E5769" i="6" s="1"/>
  <c r="F5769" i="6" s="1"/>
  <c r="E5097" i="6" a="1"/>
  <c r="E5097" i="6" s="1"/>
  <c r="F5097" i="6" s="1"/>
  <c r="E4305" i="6" a="1"/>
  <c r="E4305" i="6" s="1"/>
  <c r="F4305" i="6" s="1"/>
  <c r="E5025" i="6" a="1"/>
  <c r="E5025" i="6" s="1"/>
  <c r="F5025" i="6" s="1"/>
  <c r="E3801" i="6" a="1"/>
  <c r="E3801" i="6" s="1"/>
  <c r="F3801" i="6" s="1"/>
  <c r="E4065" i="6" a="1"/>
  <c r="E4065" i="6" s="1"/>
  <c r="F4065" i="6" s="1"/>
  <c r="E2673" i="6" a="1"/>
  <c r="E2673" i="6" s="1"/>
  <c r="F2673" i="6" s="1"/>
  <c r="E3633" i="6" a="1"/>
  <c r="E3633" i="6" s="1"/>
  <c r="F3633" i="6" s="1"/>
  <c r="E2601" i="6" a="1"/>
  <c r="E2601" i="6" s="1"/>
  <c r="F2601" i="6" s="1"/>
  <c r="E2289" i="6" a="1"/>
  <c r="E2289" i="6" s="1"/>
  <c r="F2289" i="6" s="1"/>
  <c r="E2337" i="6" a="1"/>
  <c r="E2337" i="6" s="1"/>
  <c r="F2337" i="6" s="1"/>
  <c r="E921" i="6" a="1"/>
  <c r="E921" i="6" s="1"/>
  <c r="F921" i="6" s="1"/>
  <c r="E1329" i="6" a="1"/>
  <c r="E1329" i="6" s="1"/>
  <c r="F1329" i="6" s="1"/>
  <c r="E177" i="6" a="1"/>
  <c r="E177" i="6" s="1"/>
  <c r="F177" i="6" s="1"/>
  <c r="E681" i="6" a="1"/>
  <c r="E681" i="6" s="1"/>
  <c r="F681" i="6" s="1"/>
  <c r="I7643" i="6"/>
  <c r="J7643" i="6" s="1"/>
  <c r="I7644" i="6"/>
  <c r="J7644" i="6" s="1"/>
  <c r="I6227" i="6"/>
  <c r="J6227" i="6" s="1"/>
  <c r="I6228" i="6"/>
  <c r="J6228" i="6" s="1"/>
  <c r="I5651" i="6"/>
  <c r="J5651" i="6" s="1"/>
  <c r="I5652" i="6"/>
  <c r="J5652" i="6" s="1"/>
  <c r="I4667" i="6"/>
  <c r="J4667" i="6" s="1"/>
  <c r="I4668" i="6"/>
  <c r="J4668" i="6" s="1"/>
  <c r="I2291" i="6"/>
  <c r="J2291" i="6" s="1"/>
  <c r="I2292" i="6"/>
  <c r="J2292" i="6" s="1"/>
  <c r="I1739" i="6"/>
  <c r="J1739" i="6" s="1"/>
  <c r="I1740" i="6"/>
  <c r="J1740" i="6" s="1"/>
  <c r="I635" i="6"/>
  <c r="J635" i="6" s="1"/>
  <c r="I636" i="6"/>
  <c r="J636" i="6" s="1"/>
  <c r="I155" i="6"/>
  <c r="J155" i="6" s="1"/>
  <c r="I156" i="6"/>
  <c r="J156" i="6" s="1"/>
  <c r="I3756" i="6"/>
  <c r="J3756" i="6" s="1"/>
  <c r="I3900" i="6"/>
  <c r="J3900" i="6" s="1"/>
  <c r="I591" i="6"/>
  <c r="J591" i="6" s="1"/>
  <c r="I951" i="6"/>
  <c r="J951" i="6" s="1"/>
  <c r="H1287" i="6" a="1"/>
  <c r="H1287" i="6" s="1"/>
  <c r="I1287" i="6" s="1"/>
  <c r="J1287" i="6" s="1"/>
  <c r="I903" i="6"/>
  <c r="J903" i="6" s="1"/>
  <c r="H1311" i="6" a="1"/>
  <c r="H1311" i="6" s="1"/>
  <c r="I1311" i="6" s="1"/>
  <c r="J1311" i="6" s="1"/>
  <c r="H639" i="6" a="1"/>
  <c r="H639" i="6" s="1"/>
  <c r="I639" i="6" s="1"/>
  <c r="J639" i="6" s="1"/>
  <c r="H1383" i="6" a="1"/>
  <c r="H1383" i="6" s="1"/>
  <c r="I1383" i="6" s="1"/>
  <c r="J1383" i="6" s="1"/>
  <c r="H87" i="6" a="1"/>
  <c r="H87" i="6" s="1"/>
  <c r="I87" i="6" s="1"/>
  <c r="J87" i="6" s="1"/>
  <c r="I543" i="6"/>
  <c r="J543" i="6" s="1"/>
  <c r="I879" i="6"/>
  <c r="J879" i="6" s="1"/>
  <c r="I1455" i="6"/>
  <c r="J1455" i="6" s="1"/>
  <c r="H1815" i="6" a="1"/>
  <c r="H1815" i="6" s="1"/>
  <c r="H2199" i="6" a="1"/>
  <c r="H2199" i="6" s="1"/>
  <c r="I2199" i="6" s="1"/>
  <c r="J2199" i="6" s="1"/>
  <c r="H2295" i="6" a="1"/>
  <c r="H2295" i="6" s="1"/>
  <c r="I2295" i="6" s="1"/>
  <c r="J2295" i="6" s="1"/>
  <c r="H2439" i="6" a="1"/>
  <c r="H2439" i="6" s="1"/>
  <c r="H2799" i="6" a="1"/>
  <c r="H2799" i="6" s="1"/>
  <c r="I2799" i="6" s="1"/>
  <c r="J2799" i="6" s="1"/>
  <c r="H3255" i="6" a="1"/>
  <c r="H3255" i="6" s="1"/>
  <c r="I3255" i="6" s="1"/>
  <c r="J3255" i="6" s="1"/>
  <c r="H1839" i="6" a="1"/>
  <c r="H1839" i="6" s="1"/>
  <c r="I1839" i="6" s="1"/>
  <c r="J1839" i="6" s="1"/>
  <c r="H2367" i="6" a="1"/>
  <c r="H2367" i="6" s="1"/>
  <c r="H1551" i="6" a="1"/>
  <c r="H1551" i="6" s="1"/>
  <c r="I1551" i="6" s="1"/>
  <c r="J1551" i="6" s="1"/>
  <c r="H1887" i="6" a="1"/>
  <c r="H1887" i="6" s="1"/>
  <c r="I1887" i="6" s="1"/>
  <c r="J1887" i="6" s="1"/>
  <c r="H2559" i="6" a="1"/>
  <c r="H2559" i="6" s="1"/>
  <c r="H1911" i="6" a="1"/>
  <c r="H1911" i="6" s="1"/>
  <c r="I1911" i="6" s="1"/>
  <c r="J1911" i="6" s="1"/>
  <c r="H2151" i="6" a="1"/>
  <c r="H2151" i="6" s="1"/>
  <c r="I2151" i="6" s="1"/>
  <c r="J2151" i="6" s="1"/>
  <c r="H2535" i="6" a="1"/>
  <c r="H2535" i="6" s="1"/>
  <c r="I2535" i="6" s="1"/>
  <c r="J2535" i="6" s="1"/>
  <c r="H3471" i="6" a="1"/>
  <c r="H3471" i="6" s="1"/>
  <c r="I3471" i="6" s="1"/>
  <c r="J3471" i="6" s="1"/>
  <c r="H3783" i="6" a="1"/>
  <c r="H3783" i="6" s="1"/>
  <c r="I3783" i="6" s="1"/>
  <c r="J3783" i="6" s="1"/>
  <c r="I2967" i="6"/>
  <c r="J2967" i="6" s="1"/>
  <c r="H3711" i="6" a="1"/>
  <c r="H3711" i="6" s="1"/>
  <c r="I3711" i="6" s="1"/>
  <c r="J3711" i="6" s="1"/>
  <c r="H3015" i="6" a="1"/>
  <c r="H3015" i="6" s="1"/>
  <c r="I3015" i="6" s="1"/>
  <c r="J3015" i="6" s="1"/>
  <c r="I3375" i="6"/>
  <c r="J3375" i="6" s="1"/>
  <c r="H3639" i="6" a="1"/>
  <c r="H3639" i="6" s="1"/>
  <c r="I3639" i="6" s="1"/>
  <c r="J3639" i="6" s="1"/>
  <c r="H2703" i="6" a="1"/>
  <c r="H2703" i="6" s="1"/>
  <c r="I2703" i="6" s="1"/>
  <c r="J2703" i="6" s="1"/>
  <c r="H3087" i="6" a="1"/>
  <c r="H3087" i="6" s="1"/>
  <c r="H3663" i="6" a="1"/>
  <c r="H3663" i="6" s="1"/>
  <c r="I3663" i="6" s="1"/>
  <c r="J3663" i="6" s="1"/>
  <c r="H4023" i="6" a="1"/>
  <c r="H4023" i="6" s="1"/>
  <c r="I4023" i="6" s="1"/>
  <c r="J4023" i="6" s="1"/>
  <c r="H4311" i="6" a="1"/>
  <c r="H4311" i="6" s="1"/>
  <c r="I4311" i="6" s="1"/>
  <c r="J4311" i="6" s="1"/>
  <c r="H4647" i="6" a="1"/>
  <c r="H4647" i="6" s="1"/>
  <c r="I4647" i="6" s="1"/>
  <c r="J4647" i="6" s="1"/>
  <c r="H5079" i="6" a="1"/>
  <c r="H5079" i="6" s="1"/>
  <c r="I5079" i="6" s="1"/>
  <c r="J5079" i="6" s="1"/>
  <c r="H3951" i="6" a="1"/>
  <c r="H3951" i="6" s="1"/>
  <c r="I3951" i="6" s="1"/>
  <c r="J3951" i="6" s="1"/>
  <c r="H4335" i="6" a="1"/>
  <c r="H4335" i="6" s="1"/>
  <c r="I4335" i="6" s="1"/>
  <c r="J4335" i="6" s="1"/>
  <c r="H4815" i="6" a="1"/>
  <c r="H4815" i="6" s="1"/>
  <c r="I4815" i="6" s="1"/>
  <c r="J4815" i="6" s="1"/>
  <c r="H5103" i="6" a="1"/>
  <c r="H5103" i="6" s="1"/>
  <c r="I5103" i="6" s="1"/>
  <c r="J5103" i="6" s="1"/>
  <c r="H4263" i="6" a="1"/>
  <c r="H4263" i="6" s="1"/>
  <c r="I4263" i="6" s="1"/>
  <c r="J4263" i="6" s="1"/>
  <c r="H4671" i="6" a="1"/>
  <c r="H4671" i="6" s="1"/>
  <c r="I4671" i="6" s="1"/>
  <c r="J4671" i="6" s="1"/>
  <c r="H5031" i="6" a="1"/>
  <c r="H5031" i="6" s="1"/>
  <c r="I5031" i="6" s="1"/>
  <c r="J5031" i="6" s="1"/>
  <c r="H4455" i="6" a="1"/>
  <c r="H4455" i="6" s="1"/>
  <c r="I4455" i="6" s="1"/>
  <c r="J4455" i="6" s="1"/>
  <c r="H4887" i="6" a="1"/>
  <c r="H4887" i="6" s="1"/>
  <c r="I4887" i="6" s="1"/>
  <c r="J4887" i="6" s="1"/>
  <c r="H5967" i="6" a="1"/>
  <c r="H5967" i="6" s="1"/>
  <c r="I5967" i="6" s="1"/>
  <c r="J5967" i="6" s="1"/>
  <c r="H5847" i="6" a="1"/>
  <c r="H5847" i="6" s="1"/>
  <c r="I5847" i="6" s="1"/>
  <c r="J5847" i="6" s="1"/>
  <c r="I5487" i="6"/>
  <c r="J5487" i="6" s="1"/>
  <c r="I5727" i="6"/>
  <c r="J5727" i="6" s="1"/>
  <c r="H6327" i="6" a="1"/>
  <c r="H6327" i="6" s="1"/>
  <c r="I6471" i="6"/>
  <c r="J6471" i="6" s="1"/>
  <c r="I6807" i="6"/>
  <c r="J6807" i="6" s="1"/>
  <c r="I7071" i="6"/>
  <c r="J7071" i="6" s="1"/>
  <c r="I8199" i="6"/>
  <c r="J8199" i="6" s="1"/>
  <c r="I7239" i="6"/>
  <c r="J7239" i="6" s="1"/>
  <c r="H7647" i="6" a="1"/>
  <c r="H7647" i="6" s="1"/>
  <c r="I7647" i="6" s="1"/>
  <c r="J7647" i="6" s="1"/>
  <c r="I7863" i="6"/>
  <c r="J7863" i="6" s="1"/>
  <c r="H7599" i="6" a="1"/>
  <c r="H7599" i="6" s="1"/>
  <c r="I7599" i="6" s="1"/>
  <c r="J7599" i="6" s="1"/>
  <c r="I8103" i="6"/>
  <c r="J8103" i="6" s="1"/>
  <c r="I7503" i="6"/>
  <c r="J7503" i="6" s="1"/>
  <c r="I7671" i="6"/>
  <c r="J7671" i="6" s="1"/>
  <c r="I8223" i="6"/>
  <c r="J8223" i="6" s="1"/>
  <c r="I8175" i="6"/>
  <c r="J8175" i="6" s="1"/>
  <c r="I8055" i="6"/>
  <c r="J8055" i="6" s="1"/>
  <c r="I8367" i="6"/>
  <c r="J8367" i="6" s="1"/>
  <c r="E8001" i="6" a="1"/>
  <c r="E8001" i="6" s="1"/>
  <c r="F8001" i="6" s="1"/>
  <c r="E8121" i="6" a="1"/>
  <c r="E8121" i="6" s="1"/>
  <c r="F8121" i="6" s="1"/>
  <c r="E6945" i="6" a="1"/>
  <c r="E6945" i="6" s="1"/>
  <c r="F6945" i="6" s="1"/>
  <c r="E7833" i="6" a="1"/>
  <c r="E7833" i="6" s="1"/>
  <c r="F7833" i="6" s="1"/>
  <c r="E6537" i="6" a="1"/>
  <c r="E6537" i="6" s="1"/>
  <c r="F6537" i="6" s="1"/>
  <c r="E6393" i="6" a="1"/>
  <c r="E6393" i="6" s="1"/>
  <c r="F6393" i="6" s="1"/>
  <c r="E6009" i="6" a="1"/>
  <c r="E6009" i="6" s="1"/>
  <c r="F6009" i="6" s="1"/>
  <c r="E5937" i="6" a="1"/>
  <c r="E5937" i="6" s="1"/>
  <c r="F5937" i="6" s="1"/>
  <c r="E5265" i="6" a="1"/>
  <c r="E5265" i="6" s="1"/>
  <c r="F5265" i="6" s="1"/>
  <c r="E4977" i="6" a="1"/>
  <c r="E4977" i="6" s="1"/>
  <c r="F4977" i="6" s="1"/>
  <c r="E4593" i="6" a="1"/>
  <c r="E4593" i="6" s="1"/>
  <c r="F4593" i="6" s="1"/>
  <c r="E4257" i="6" a="1"/>
  <c r="E4257" i="6" s="1"/>
  <c r="F4257" i="6" s="1"/>
  <c r="E3249" i="6" a="1"/>
  <c r="E3249" i="6" s="1"/>
  <c r="F3249" i="6" s="1"/>
  <c r="E3153" i="6" a="1"/>
  <c r="E3153" i="6" s="1"/>
  <c r="F3153" i="6" s="1"/>
  <c r="E3177" i="6" a="1"/>
  <c r="E3177" i="6" s="1"/>
  <c r="F3177" i="6" s="1"/>
  <c r="E2049" i="6" a="1"/>
  <c r="E2049" i="6" s="1"/>
  <c r="F2049" i="6" s="1"/>
  <c r="E1521" i="6" a="1"/>
  <c r="E1521" i="6" s="1"/>
  <c r="F1521" i="6" s="1"/>
  <c r="E1809" i="6" a="1"/>
  <c r="E1809" i="6" s="1"/>
  <c r="F1809" i="6" s="1"/>
  <c r="E1449" i="6" a="1"/>
  <c r="E1449" i="6" s="1"/>
  <c r="F1449" i="6" s="1"/>
  <c r="E129" i="6" a="1"/>
  <c r="E129" i="6" s="1"/>
  <c r="F129" i="6" s="1"/>
  <c r="E993" i="6" a="1"/>
  <c r="E993" i="6" s="1"/>
  <c r="F993" i="6" s="1"/>
  <c r="E1185" i="6" a="1"/>
  <c r="E1185" i="6" s="1"/>
  <c r="F1185" i="6" s="1"/>
  <c r="I4523" i="6"/>
  <c r="J4523" i="6" s="1"/>
  <c r="I4524" i="6"/>
  <c r="J4524" i="6" s="1"/>
  <c r="I4547" i="6"/>
  <c r="J4547" i="6" s="1"/>
  <c r="I4548" i="6"/>
  <c r="J4548" i="6" s="1"/>
  <c r="I4619" i="6"/>
  <c r="J4619" i="6" s="1"/>
  <c r="I4620" i="6"/>
  <c r="J4620" i="6" s="1"/>
  <c r="I2723" i="6"/>
  <c r="J2723" i="6" s="1"/>
  <c r="I2724" i="6"/>
  <c r="J2724" i="6" s="1"/>
  <c r="I2771" i="6"/>
  <c r="J2771" i="6" s="1"/>
  <c r="I2772" i="6"/>
  <c r="J2772" i="6" s="1"/>
  <c r="I2267" i="6"/>
  <c r="J2267" i="6" s="1"/>
  <c r="I2268" i="6"/>
  <c r="J2268" i="6" s="1"/>
  <c r="I491" i="6"/>
  <c r="J491" i="6" s="1"/>
  <c r="I492" i="6"/>
  <c r="J492" i="6" s="1"/>
  <c r="I2484" i="6"/>
  <c r="J2484" i="6" s="1"/>
  <c r="I3708" i="6"/>
  <c r="J3708" i="6" s="1"/>
  <c r="I2796" i="6"/>
  <c r="J2796" i="6" s="1"/>
  <c r="I63" i="6"/>
  <c r="J63" i="6" s="1"/>
  <c r="C62" i="6"/>
  <c r="B64" i="6"/>
  <c r="G62" i="6"/>
  <c r="I13" i="5"/>
  <c r="O39" i="5"/>
  <c r="E9" i="6"/>
  <c r="F9" i="6" s="1"/>
  <c r="G41" i="5"/>
  <c r="E41" i="5"/>
  <c r="M41" i="5"/>
  <c r="N41" i="5" s="1"/>
  <c r="G16" i="5"/>
  <c r="M16" i="5"/>
  <c r="N16" i="5" s="1"/>
  <c r="E16" i="5"/>
  <c r="B42" i="5"/>
  <c r="D42" i="5" s="1"/>
  <c r="B40" i="6"/>
  <c r="H40" i="6" s="1" a="1"/>
  <c r="H40" i="6" s="1"/>
  <c r="I40" i="6" s="1"/>
  <c r="J40" i="6" s="1"/>
  <c r="B16" i="6"/>
  <c r="H16" i="6" s="1"/>
  <c r="H40" i="5"/>
  <c r="B18" i="5"/>
  <c r="C17" i="5" s="1"/>
  <c r="D17" i="5" s="1"/>
  <c r="G38" i="6"/>
  <c r="G14" i="6"/>
  <c r="C38" i="6"/>
  <c r="C14" i="6"/>
  <c r="H15" i="5"/>
  <c r="F40" i="5"/>
  <c r="O16" i="5"/>
  <c r="I13" i="6"/>
  <c r="J13" i="6" s="1"/>
  <c r="F15" i="5"/>
  <c r="I6159" i="6" l="1"/>
  <c r="J6159" i="6" s="1"/>
  <c r="I4504" i="6"/>
  <c r="J4504" i="6" s="1"/>
  <c r="I5943" i="6"/>
  <c r="J5943" i="6" s="1"/>
  <c r="I7263" i="6"/>
  <c r="J7263" i="6" s="1"/>
  <c r="I279" i="6"/>
  <c r="J279" i="6" s="1"/>
  <c r="I519" i="6"/>
  <c r="J519" i="6" s="1"/>
  <c r="I6927" i="6"/>
  <c r="J6927" i="6" s="1"/>
  <c r="I3280" i="6"/>
  <c r="J3280" i="6" s="1"/>
  <c r="I8295" i="6"/>
  <c r="J8295" i="6" s="1"/>
  <c r="I160" i="6"/>
  <c r="J160" i="6" s="1"/>
  <c r="I5463" i="6"/>
  <c r="J5463" i="6" s="1"/>
  <c r="I4552" i="6"/>
  <c r="J4552" i="6" s="1"/>
  <c r="I6232" i="6"/>
  <c r="J6232" i="6" s="1"/>
  <c r="I1528" i="6"/>
  <c r="J1528" i="6" s="1"/>
  <c r="I7047" i="6"/>
  <c r="J7047" i="6" s="1"/>
  <c r="I208" i="6"/>
  <c r="J208" i="6" s="1"/>
  <c r="I5824" i="6"/>
  <c r="J5824" i="6" s="1"/>
  <c r="I1671" i="6"/>
  <c r="J1671" i="6" s="1"/>
  <c r="I3208" i="6"/>
  <c r="J3208" i="6" s="1"/>
  <c r="I760" i="6"/>
  <c r="J760" i="6" s="1"/>
  <c r="I3112" i="6"/>
  <c r="J3112" i="6" s="1"/>
  <c r="F6417" i="6"/>
  <c r="I2919" i="6"/>
  <c r="J2919" i="6" s="1"/>
  <c r="I1527" i="6"/>
  <c r="J1527" i="6" s="1"/>
  <c r="F4638" i="6"/>
  <c r="I5872" i="6"/>
  <c r="J5872" i="6" s="1"/>
  <c r="F4617" i="6"/>
  <c r="I6783" i="6"/>
  <c r="J6783" i="6" s="1"/>
  <c r="I1815" i="6"/>
  <c r="J1815" i="6" s="1"/>
  <c r="I5800" i="6"/>
  <c r="J5800" i="6" s="1"/>
  <c r="I2583" i="6"/>
  <c r="J2583" i="6" s="1"/>
  <c r="I831" i="6"/>
  <c r="J831" i="6" s="1"/>
  <c r="F8025" i="6"/>
  <c r="F4639" i="6"/>
  <c r="I4528" i="6"/>
  <c r="J4528" i="6" s="1"/>
  <c r="I2439" i="6"/>
  <c r="J2439" i="6" s="1"/>
  <c r="I8271" i="6"/>
  <c r="J8271" i="6" s="1"/>
  <c r="F2334" i="6"/>
  <c r="F3270" i="6"/>
  <c r="I2343" i="6"/>
  <c r="J2343" i="6" s="1"/>
  <c r="F5022" i="6"/>
  <c r="I423" i="6"/>
  <c r="J423" i="6" s="1"/>
  <c r="I8343" i="6"/>
  <c r="J8343" i="6" s="1"/>
  <c r="I4768" i="6"/>
  <c r="J4768" i="6" s="1"/>
  <c r="I135" i="6"/>
  <c r="J135" i="6" s="1"/>
  <c r="I5247" i="6"/>
  <c r="J5247" i="6" s="1"/>
  <c r="F3990" i="6"/>
  <c r="E461" i="6" a="1"/>
  <c r="E461" i="6" s="1"/>
  <c r="F462" i="6" s="1"/>
  <c r="F4494" i="6"/>
  <c r="F1709" i="6"/>
  <c r="F5335" i="6"/>
  <c r="F5334" i="6"/>
  <c r="I5415" i="6"/>
  <c r="J5415" i="6" s="1"/>
  <c r="I5607" i="6"/>
  <c r="J5607" i="6" s="1"/>
  <c r="I2943" i="6"/>
  <c r="J2943" i="6" s="1"/>
  <c r="I5632" i="6"/>
  <c r="J5632" i="6" s="1"/>
  <c r="I8272" i="6"/>
  <c r="J8272" i="6" s="1"/>
  <c r="F7662" i="6"/>
  <c r="F7471" i="6"/>
  <c r="F510" i="6"/>
  <c r="F7159" i="6"/>
  <c r="I6327" i="6"/>
  <c r="J6327" i="6" s="1"/>
  <c r="I6735" i="6"/>
  <c r="J6735" i="6" s="1"/>
  <c r="I6015" i="6"/>
  <c r="J6015" i="6" s="1"/>
  <c r="I2607" i="6"/>
  <c r="J2607" i="6" s="1"/>
  <c r="I1431" i="6"/>
  <c r="J1431" i="6" s="1"/>
  <c r="I6591" i="6"/>
  <c r="J6591" i="6" s="1"/>
  <c r="I1095" i="6"/>
  <c r="J1095" i="6" s="1"/>
  <c r="I6520" i="6"/>
  <c r="J6520" i="6" s="1"/>
  <c r="I4912" i="6"/>
  <c r="J4912" i="6" s="1"/>
  <c r="I5920" i="6"/>
  <c r="J5920" i="6" s="1"/>
  <c r="I7479" i="6"/>
  <c r="J7479" i="6" s="1"/>
  <c r="I351" i="6"/>
  <c r="J351" i="6" s="1"/>
  <c r="I6183" i="6"/>
  <c r="J6183" i="6" s="1"/>
  <c r="I5775" i="6"/>
  <c r="J5775" i="6" s="1"/>
  <c r="I3135" i="6"/>
  <c r="J3135" i="6" s="1"/>
  <c r="I6135" i="6"/>
  <c r="J6135" i="6" s="1"/>
  <c r="D3322" i="6"/>
  <c r="D3202" i="6"/>
  <c r="I2584" i="6"/>
  <c r="J2584" i="6" s="1"/>
  <c r="I4744" i="6"/>
  <c r="J4744" i="6" s="1"/>
  <c r="I183" i="6"/>
  <c r="J183" i="6" s="1"/>
  <c r="I5511" i="6"/>
  <c r="J5511" i="6" s="1"/>
  <c r="I6231" i="6"/>
  <c r="J6231" i="6" s="1"/>
  <c r="I2463" i="6"/>
  <c r="J2463" i="6" s="1"/>
  <c r="I3064" i="6"/>
  <c r="J3064" i="6" s="1"/>
  <c r="I6208" i="6"/>
  <c r="J6208" i="6" s="1"/>
  <c r="I8416" i="6"/>
  <c r="J8416" i="6" s="1"/>
  <c r="I472" i="6"/>
  <c r="J472" i="6" s="1"/>
  <c r="I1575" i="6"/>
  <c r="J1575" i="6" s="1"/>
  <c r="I6879" i="6"/>
  <c r="J6879" i="6" s="1"/>
  <c r="I5871" i="6"/>
  <c r="J5871" i="6" s="1"/>
  <c r="F6681" i="6"/>
  <c r="I8319" i="6"/>
  <c r="J8319" i="6" s="1"/>
  <c r="I2367" i="6"/>
  <c r="J2367" i="6" s="1"/>
  <c r="I7527" i="6"/>
  <c r="J7527" i="6" s="1"/>
  <c r="I3087" i="6"/>
  <c r="J3087" i="6" s="1"/>
  <c r="I5823" i="6"/>
  <c r="J5823" i="6" s="1"/>
  <c r="I159" i="6"/>
  <c r="J159" i="6" s="1"/>
  <c r="I6615" i="6"/>
  <c r="J6615" i="6" s="1"/>
  <c r="I2847" i="6"/>
  <c r="J2847" i="6" s="1"/>
  <c r="I3279" i="6"/>
  <c r="J3279" i="6" s="1"/>
  <c r="I855" i="6"/>
  <c r="J855" i="6" s="1"/>
  <c r="I2559" i="6"/>
  <c r="J2559" i="6" s="1"/>
  <c r="I8007" i="6"/>
  <c r="J8007" i="6" s="1"/>
  <c r="I6279" i="6"/>
  <c r="J6279" i="6" s="1"/>
  <c r="I6663" i="6"/>
  <c r="J6663" i="6" s="1"/>
  <c r="I7407" i="6"/>
  <c r="J7407" i="6" s="1"/>
  <c r="I6280" i="6"/>
  <c r="J6280" i="6" s="1"/>
  <c r="I6375" i="6"/>
  <c r="J6375" i="6" s="1"/>
  <c r="I3231" i="6"/>
  <c r="J3231" i="6" s="1"/>
  <c r="I784" i="6"/>
  <c r="J784" i="6" s="1"/>
  <c r="I2632" i="6"/>
  <c r="J2632" i="6" s="1"/>
  <c r="I5343" i="6"/>
  <c r="J5343" i="6" s="1"/>
  <c r="I2415" i="6"/>
  <c r="J2415" i="6" s="1"/>
  <c r="F5960" i="6"/>
  <c r="I1743" i="6"/>
  <c r="J1743" i="6" s="1"/>
  <c r="I6999" i="6"/>
  <c r="J6999" i="6" s="1"/>
  <c r="I5895" i="6"/>
  <c r="J5895" i="6" s="1"/>
  <c r="F3225" i="6"/>
  <c r="I7623" i="6"/>
  <c r="J7623" i="6" s="1"/>
  <c r="I3351" i="6"/>
  <c r="J3351" i="6" s="1"/>
  <c r="I1791" i="6"/>
  <c r="J1791" i="6" s="1"/>
  <c r="I8127" i="6"/>
  <c r="J8127" i="6" s="1"/>
  <c r="I7383" i="6"/>
  <c r="J7383" i="6" s="1"/>
  <c r="I5367" i="6"/>
  <c r="J5367" i="6" s="1"/>
  <c r="G8343" i="6"/>
  <c r="G8199" i="6"/>
  <c r="G8103" i="6"/>
  <c r="G8007" i="6"/>
  <c r="G8223" i="6"/>
  <c r="G8127" i="6"/>
  <c r="G8031" i="6"/>
  <c r="G8391" i="6"/>
  <c r="G8319" i="6"/>
  <c r="G8271" i="6"/>
  <c r="G8175" i="6"/>
  <c r="G8079" i="6"/>
  <c r="G7983" i="6"/>
  <c r="G8415" i="6"/>
  <c r="G8367" i="6"/>
  <c r="G8055" i="6"/>
  <c r="G7935" i="6"/>
  <c r="G7839" i="6"/>
  <c r="G7743" i="6"/>
  <c r="G7599" i="6"/>
  <c r="G7479" i="6"/>
  <c r="G8151" i="6"/>
  <c r="G7695" i="6"/>
  <c r="G7527" i="6"/>
  <c r="G7959" i="6"/>
  <c r="G7887" i="6"/>
  <c r="G7719" i="6"/>
  <c r="G7671" i="6"/>
  <c r="G7623" i="6"/>
  <c r="G7407" i="6"/>
  <c r="G8247" i="6"/>
  <c r="G7863" i="6"/>
  <c r="G7647" i="6"/>
  <c r="G6879" i="6"/>
  <c r="G8295" i="6"/>
  <c r="G7911" i="6"/>
  <c r="G7767" i="6"/>
  <c r="G7503" i="6"/>
  <c r="G7431" i="6"/>
  <c r="G7359" i="6"/>
  <c r="G7311" i="6"/>
  <c r="G7263" i="6"/>
  <c r="G7215" i="6"/>
  <c r="G7167" i="6"/>
  <c r="G7119" i="6"/>
  <c r="G7071" i="6"/>
  <c r="G7023" i="6"/>
  <c r="G6975" i="6"/>
  <c r="G6951" i="6"/>
  <c r="G6855" i="6"/>
  <c r="G7815" i="6"/>
  <c r="G7551" i="6"/>
  <c r="G7383" i="6"/>
  <c r="G7335" i="6"/>
  <c r="G7287" i="6"/>
  <c r="G7239" i="6"/>
  <c r="G7191" i="6"/>
  <c r="G7143" i="6"/>
  <c r="G7095" i="6"/>
  <c r="G7047" i="6"/>
  <c r="G6999" i="6"/>
  <c r="G6903" i="6"/>
  <c r="G6807" i="6"/>
  <c r="G6927" i="6"/>
  <c r="G6783" i="6"/>
  <c r="G6687" i="6"/>
  <c r="G6591" i="6"/>
  <c r="G6543" i="6"/>
  <c r="G7575" i="6"/>
  <c r="G6831" i="6"/>
  <c r="G6759" i="6"/>
  <c r="G6663" i="6"/>
  <c r="G6567" i="6"/>
  <c r="G6519" i="6"/>
  <c r="G6447" i="6"/>
  <c r="G7791" i="6"/>
  <c r="G7455" i="6"/>
  <c r="G6711" i="6"/>
  <c r="G6615" i="6"/>
  <c r="G6495" i="6"/>
  <c r="G6471" i="6"/>
  <c r="G6399" i="6"/>
  <c r="G6735" i="6"/>
  <c r="G6423" i="6"/>
  <c r="G6375" i="6"/>
  <c r="G6639" i="6"/>
  <c r="G6351" i="6"/>
  <c r="G6327" i="6"/>
  <c r="G6303" i="6"/>
  <c r="G6207" i="6"/>
  <c r="G6279" i="6"/>
  <c r="G6159" i="6"/>
  <c r="G6135" i="6"/>
  <c r="G6087" i="6"/>
  <c r="G6015" i="6"/>
  <c r="G6039" i="6"/>
  <c r="G5991" i="6"/>
  <c r="G6255" i="6"/>
  <c r="G6231" i="6"/>
  <c r="G6183" i="6"/>
  <c r="G6111" i="6"/>
  <c r="G6063" i="6"/>
  <c r="G5967" i="6"/>
  <c r="G5871" i="6"/>
  <c r="G5823" i="6"/>
  <c r="G5751" i="6"/>
  <c r="G5391" i="6"/>
  <c r="G5943" i="6"/>
  <c r="G5847" i="6"/>
  <c r="G5727" i="6"/>
  <c r="G5631" i="6"/>
  <c r="G5583" i="6"/>
  <c r="G5535" i="6"/>
  <c r="G5487" i="6"/>
  <c r="G5343" i="6"/>
  <c r="G5295" i="6"/>
  <c r="G5919" i="6"/>
  <c r="G5799" i="6"/>
  <c r="G5703" i="6"/>
  <c r="G5607" i="6"/>
  <c r="G5439" i="6"/>
  <c r="G5415" i="6"/>
  <c r="G5895" i="6"/>
  <c r="G5775" i="6"/>
  <c r="G5679" i="6"/>
  <c r="G5655" i="6"/>
  <c r="G5559" i="6"/>
  <c r="G5511" i="6"/>
  <c r="G5463" i="6"/>
  <c r="G5367" i="6"/>
  <c r="G5319" i="6"/>
  <c r="G5271" i="6"/>
  <c r="G5175" i="6"/>
  <c r="G5127" i="6"/>
  <c r="G5103" i="6"/>
  <c r="G5007" i="6"/>
  <c r="G4911" i="6"/>
  <c r="G4863" i="6"/>
  <c r="G4815" i="6"/>
  <c r="G4743" i="6"/>
  <c r="G4695" i="6"/>
  <c r="G4647" i="6"/>
  <c r="G4599" i="6"/>
  <c r="G4479" i="6"/>
  <c r="G4383" i="6"/>
  <c r="G4311" i="6"/>
  <c r="G5199" i="6"/>
  <c r="G5079" i="6"/>
  <c r="G4983" i="6"/>
  <c r="G4551" i="6"/>
  <c r="G4503" i="6"/>
  <c r="G4455" i="6"/>
  <c r="G4431" i="6"/>
  <c r="G4287" i="6"/>
  <c r="G4191" i="6"/>
  <c r="G5247" i="6"/>
  <c r="G5223" i="6"/>
  <c r="G5055" i="6"/>
  <c r="G4959" i="6"/>
  <c r="G4887" i="6"/>
  <c r="G4839" i="6"/>
  <c r="G4767" i="6"/>
  <c r="G4719" i="6"/>
  <c r="G4671" i="6"/>
  <c r="G4623" i="6"/>
  <c r="G4575" i="6"/>
  <c r="G4359" i="6"/>
  <c r="G4263" i="6"/>
  <c r="G4167" i="6"/>
  <c r="G4095" i="6"/>
  <c r="G3999" i="6"/>
  <c r="G3903" i="6"/>
  <c r="G5151" i="6"/>
  <c r="G5031" i="6"/>
  <c r="G4935" i="6"/>
  <c r="G4791" i="6"/>
  <c r="G4527" i="6"/>
  <c r="G4407" i="6"/>
  <c r="G4335" i="6"/>
  <c r="G4239" i="6"/>
  <c r="G4143" i="6"/>
  <c r="G3975" i="6"/>
  <c r="G3879" i="6"/>
  <c r="G3951" i="6"/>
  <c r="G3807" i="6"/>
  <c r="G3711" i="6"/>
  <c r="G3615" i="6"/>
  <c r="G3519" i="6"/>
  <c r="G3471" i="6"/>
  <c r="G3303" i="6"/>
  <c r="G3159" i="6"/>
  <c r="G3111" i="6"/>
  <c r="G3063" i="6"/>
  <c r="G2967" i="6"/>
  <c r="G2943" i="6"/>
  <c r="G2799" i="6"/>
  <c r="G2751" i="6"/>
  <c r="G2679" i="6"/>
  <c r="G4215" i="6"/>
  <c r="G3927" i="6"/>
  <c r="G3783" i="6"/>
  <c r="G3687" i="6"/>
  <c r="G3591" i="6"/>
  <c r="G3495" i="6"/>
  <c r="G3255" i="6"/>
  <c r="G3231" i="6"/>
  <c r="G3207" i="6"/>
  <c r="G3183" i="6"/>
  <c r="G2775" i="6"/>
  <c r="G2703" i="6"/>
  <c r="G2631" i="6"/>
  <c r="G2583" i="6"/>
  <c r="G4119" i="6"/>
  <c r="G4071" i="6"/>
  <c r="G4047" i="6"/>
  <c r="G3855" i="6"/>
  <c r="G3759" i="6"/>
  <c r="G3663" i="6"/>
  <c r="G3567" i="6"/>
  <c r="G3447" i="6"/>
  <c r="G3279" i="6"/>
  <c r="G3135" i="6"/>
  <c r="G3087" i="6"/>
  <c r="G3039" i="6"/>
  <c r="G3015" i="6"/>
  <c r="G2871" i="6"/>
  <c r="G2847" i="6"/>
  <c r="G4023" i="6"/>
  <c r="G3831" i="6"/>
  <c r="G3735" i="6"/>
  <c r="G3639" i="6"/>
  <c r="G3543" i="6"/>
  <c r="G3423" i="6"/>
  <c r="G3399" i="6"/>
  <c r="G3375" i="6"/>
  <c r="G3351" i="6"/>
  <c r="G3327" i="6"/>
  <c r="G2823" i="6"/>
  <c r="G2559" i="6"/>
  <c r="G2439" i="6"/>
  <c r="G2391" i="6"/>
  <c r="G2319" i="6"/>
  <c r="G2295" i="6"/>
  <c r="G2271" i="6"/>
  <c r="G2247" i="6"/>
  <c r="G2223" i="6"/>
  <c r="G2199" i="6"/>
  <c r="G2055" i="6"/>
  <c r="G1959" i="6"/>
  <c r="G1743" i="6"/>
  <c r="G1671" i="6"/>
  <c r="G1623" i="6"/>
  <c r="G1527" i="6"/>
  <c r="G1455" i="6"/>
  <c r="G1431" i="6"/>
  <c r="G2991" i="6"/>
  <c r="G2607" i="6"/>
  <c r="G2463" i="6"/>
  <c r="G2415" i="6"/>
  <c r="G2343" i="6"/>
  <c r="G2151" i="6"/>
  <c r="G2031" i="6"/>
  <c r="G1935" i="6"/>
  <c r="G1863" i="6"/>
  <c r="G1815" i="6"/>
  <c r="G1719" i="6"/>
  <c r="G1647" i="6"/>
  <c r="G1575" i="6"/>
  <c r="G1479" i="6"/>
  <c r="G1407" i="6"/>
  <c r="G2919" i="6"/>
  <c r="G2727" i="6"/>
  <c r="G2655" i="6"/>
  <c r="G2487" i="6"/>
  <c r="G2127" i="6"/>
  <c r="G2103" i="6"/>
  <c r="G2007" i="6"/>
  <c r="G1911" i="6"/>
  <c r="G1791" i="6"/>
  <c r="G1695" i="6"/>
  <c r="G2895" i="6"/>
  <c r="G2535" i="6"/>
  <c r="G2511" i="6"/>
  <c r="G2367" i="6"/>
  <c r="G2175" i="6"/>
  <c r="G2079" i="6"/>
  <c r="G1983" i="6"/>
  <c r="G1887" i="6"/>
  <c r="G1839" i="6"/>
  <c r="G1767" i="6"/>
  <c r="G1599" i="6"/>
  <c r="G1551" i="6"/>
  <c r="G1503" i="6"/>
  <c r="G1311" i="6"/>
  <c r="G1239" i="6"/>
  <c r="G1143" i="6"/>
  <c r="G1119" i="6"/>
  <c r="G903" i="6"/>
  <c r="G711" i="6"/>
  <c r="G663" i="6"/>
  <c r="G543" i="6"/>
  <c r="G495" i="6"/>
  <c r="G375" i="6"/>
  <c r="G111" i="6"/>
  <c r="G231" i="6"/>
  <c r="G207" i="6"/>
  <c r="G183" i="6"/>
  <c r="G87" i="6"/>
  <c r="G1287" i="6"/>
  <c r="G1215" i="6"/>
  <c r="G855" i="6"/>
  <c r="G807" i="6"/>
  <c r="G783" i="6"/>
  <c r="G735" i="6"/>
  <c r="G687" i="6"/>
  <c r="G567" i="6"/>
  <c r="G447" i="6"/>
  <c r="G327" i="6"/>
  <c r="G135" i="6"/>
  <c r="G1335" i="6"/>
  <c r="G1191" i="6"/>
  <c r="G1071" i="6"/>
  <c r="G1047" i="6"/>
  <c r="G1023" i="6"/>
  <c r="G999" i="6"/>
  <c r="G879" i="6"/>
  <c r="G831" i="6"/>
  <c r="G639" i="6"/>
  <c r="G615" i="6"/>
  <c r="G519" i="6"/>
  <c r="G471" i="6"/>
  <c r="G399" i="6"/>
  <c r="G303" i="6"/>
  <c r="G279" i="6"/>
  <c r="G255" i="6"/>
  <c r="G591" i="6"/>
  <c r="G159" i="6"/>
  <c r="G1383" i="6"/>
  <c r="G1359" i="6"/>
  <c r="G1263" i="6"/>
  <c r="G1167" i="6"/>
  <c r="G1095" i="6"/>
  <c r="G975" i="6"/>
  <c r="G951" i="6"/>
  <c r="G927" i="6"/>
  <c r="G759" i="6"/>
  <c r="G423" i="6"/>
  <c r="G351" i="6"/>
  <c r="I8079" i="6"/>
  <c r="J8079" i="6" s="1"/>
  <c r="I7191" i="6"/>
  <c r="J7191" i="6" s="1"/>
  <c r="H1144" i="6" a="1"/>
  <c r="H1144" i="6" s="1"/>
  <c r="I1144" i="6" s="1"/>
  <c r="J1144" i="6" s="1"/>
  <c r="H424" i="6" a="1"/>
  <c r="H424" i="6" s="1"/>
  <c r="I424" i="6" s="1"/>
  <c r="J424" i="6" s="1"/>
  <c r="H952" i="6" a="1"/>
  <c r="H952" i="6" s="1"/>
  <c r="I952" i="6" s="1"/>
  <c r="J952" i="6" s="1"/>
  <c r="H1264" i="6" a="1"/>
  <c r="H1264" i="6" s="1"/>
  <c r="I1264" i="6" s="1"/>
  <c r="J1264" i="6" s="1"/>
  <c r="H112" i="6" a="1"/>
  <c r="H112" i="6" s="1"/>
  <c r="I112" i="6" s="1"/>
  <c r="J112" i="6" s="1"/>
  <c r="H880" i="6" a="1"/>
  <c r="H880" i="6" s="1"/>
  <c r="I880" i="6" s="1"/>
  <c r="J880" i="6" s="1"/>
  <c r="H1072" i="6" a="1"/>
  <c r="H1072" i="6" s="1"/>
  <c r="I1072" i="6" s="1"/>
  <c r="J1072" i="6" s="1"/>
  <c r="H256" i="6" a="1"/>
  <c r="H256" i="6" s="1"/>
  <c r="I256" i="6" s="1"/>
  <c r="J256" i="6" s="1"/>
  <c r="H328" i="6" a="1"/>
  <c r="H328" i="6" s="1"/>
  <c r="I832" i="6"/>
  <c r="J832" i="6" s="1"/>
  <c r="H1960" i="6" a="1"/>
  <c r="H1960" i="6" s="1"/>
  <c r="I1960" i="6" s="1"/>
  <c r="J1960" i="6" s="1"/>
  <c r="H1984" i="6" a="1"/>
  <c r="H1984" i="6" s="1"/>
  <c r="I1984" i="6" s="1"/>
  <c r="J1984" i="6" s="1"/>
  <c r="H2368" i="6" a="1"/>
  <c r="H2368" i="6" s="1"/>
  <c r="I2368" i="6" s="1"/>
  <c r="J2368" i="6" s="1"/>
  <c r="I1768" i="6"/>
  <c r="J1768" i="6" s="1"/>
  <c r="H2128" i="6" a="1"/>
  <c r="H2128" i="6" s="1"/>
  <c r="I2128" i="6" s="1"/>
  <c r="J2128" i="6" s="1"/>
  <c r="H2944" i="6" a="1"/>
  <c r="H2944" i="6" s="1"/>
  <c r="I2944" i="6" s="1"/>
  <c r="J2944" i="6" s="1"/>
  <c r="H1576" i="6" a="1"/>
  <c r="H1576" i="6" s="1"/>
  <c r="I1576" i="6" s="1"/>
  <c r="J1576" i="6" s="1"/>
  <c r="H1864" i="6" a="1"/>
  <c r="H1864" i="6" s="1"/>
  <c r="I1864" i="6" s="1"/>
  <c r="J1864" i="6" s="1"/>
  <c r="H2416" i="6" a="1"/>
  <c r="H2416" i="6" s="1"/>
  <c r="I2416" i="6" s="1"/>
  <c r="J2416" i="6" s="1"/>
  <c r="H3712" i="6" a="1"/>
  <c r="H3712" i="6" s="1"/>
  <c r="I3712" i="6" s="1"/>
  <c r="J3712" i="6" s="1"/>
  <c r="H2920" i="6" a="1"/>
  <c r="H2920" i="6" s="1"/>
  <c r="I2920" i="6" s="1"/>
  <c r="J2920" i="6" s="1"/>
  <c r="H3400" i="6" a="1"/>
  <c r="H3400" i="6" s="1"/>
  <c r="I3400" i="6" s="1"/>
  <c r="J3400" i="6" s="1"/>
  <c r="H3736" i="6" a="1"/>
  <c r="H3736" i="6" s="1"/>
  <c r="I3736" i="6" s="1"/>
  <c r="J3736" i="6" s="1"/>
  <c r="H3040" i="6" a="1"/>
  <c r="H3040" i="6" s="1"/>
  <c r="I3040" i="6" s="1"/>
  <c r="J3040" i="6" s="1"/>
  <c r="H3760" i="6" a="1"/>
  <c r="H3760" i="6" s="1"/>
  <c r="I3760" i="6" s="1"/>
  <c r="J3760" i="6" s="1"/>
  <c r="H3232" i="6" a="1"/>
  <c r="H3232" i="6" s="1"/>
  <c r="I3232" i="6" s="1"/>
  <c r="J3232" i="6" s="1"/>
  <c r="H3688" i="6" a="1"/>
  <c r="H3688" i="6" s="1"/>
  <c r="I3688" i="6" s="1"/>
  <c r="J3688" i="6" s="1"/>
  <c r="H3952" i="6" a="1"/>
  <c r="H3952" i="6" s="1"/>
  <c r="I3952" i="6" s="1"/>
  <c r="J3952" i="6" s="1"/>
  <c r="H4216" i="6" a="1"/>
  <c r="H4216" i="6" s="1"/>
  <c r="I4216" i="6" s="1"/>
  <c r="J4216" i="6" s="1"/>
  <c r="H4480" i="6" a="1"/>
  <c r="H4480" i="6" s="1"/>
  <c r="I4480" i="6" s="1"/>
  <c r="J4480" i="6" s="1"/>
  <c r="H5104" i="6" a="1"/>
  <c r="H5104" i="6" s="1"/>
  <c r="I5104" i="6" s="1"/>
  <c r="J5104" i="6" s="1"/>
  <c r="H3976" i="6" a="1"/>
  <c r="H3976" i="6" s="1"/>
  <c r="I3976" i="6" s="1"/>
  <c r="J3976" i="6" s="1"/>
  <c r="I4600" i="6"/>
  <c r="J4600" i="6" s="1"/>
  <c r="I4816" i="6"/>
  <c r="J4816" i="6" s="1"/>
  <c r="H5032" i="6" a="1"/>
  <c r="H5032" i="6" s="1"/>
  <c r="I5032" i="6" s="1"/>
  <c r="J5032" i="6" s="1"/>
  <c r="H4264" i="6" a="1"/>
  <c r="H4264" i="6" s="1"/>
  <c r="I4264" i="6" s="1"/>
  <c r="J4264" i="6" s="1"/>
  <c r="I4792" i="6"/>
  <c r="J4792" i="6" s="1"/>
  <c r="H4288" i="6" a="1"/>
  <c r="H4288" i="6" s="1"/>
  <c r="I4288" i="6" s="1"/>
  <c r="J4288" i="6" s="1"/>
  <c r="I4672" i="6"/>
  <c r="J4672" i="6" s="1"/>
  <c r="I4888" i="6"/>
  <c r="J4888" i="6" s="1"/>
  <c r="I5848" i="6"/>
  <c r="J5848" i="6" s="1"/>
  <c r="I5896" i="6"/>
  <c r="J5896" i="6" s="1"/>
  <c r="H6112" i="6" a="1"/>
  <c r="H6112" i="6" s="1"/>
  <c r="I6112" i="6" s="1"/>
  <c r="J6112" i="6" s="1"/>
  <c r="I6304" i="6"/>
  <c r="J6304" i="6" s="1"/>
  <c r="I6544" i="6"/>
  <c r="J6544" i="6" s="1"/>
  <c r="H6424" i="6" a="1"/>
  <c r="H6424" i="6" s="1"/>
  <c r="I6424" i="6" s="1"/>
  <c r="J6424" i="6" s="1"/>
  <c r="I8296" i="6"/>
  <c r="J8296" i="6" s="1"/>
  <c r="I7335" i="6"/>
  <c r="J7335" i="6" s="1"/>
  <c r="I7167" i="6"/>
  <c r="J7167" i="6" s="1"/>
  <c r="I1647" i="6"/>
  <c r="J1647" i="6" s="1"/>
  <c r="I783" i="6"/>
  <c r="J783" i="6" s="1"/>
  <c r="I8151" i="6"/>
  <c r="J8151" i="6" s="1"/>
  <c r="I7311" i="6"/>
  <c r="J7311" i="6" s="1"/>
  <c r="I6039" i="6"/>
  <c r="J6039" i="6" s="1"/>
  <c r="I6087" i="6"/>
  <c r="J6087" i="6" s="1"/>
  <c r="I5799" i="6"/>
  <c r="J5799" i="6" s="1"/>
  <c r="I1623" i="6"/>
  <c r="J1623" i="6" s="1"/>
  <c r="I2871" i="6"/>
  <c r="J2871" i="6" s="1"/>
  <c r="I735" i="6"/>
  <c r="J735" i="6" s="1"/>
  <c r="I615" i="6"/>
  <c r="J615" i="6" s="1"/>
  <c r="H376" i="6" a="1"/>
  <c r="H376" i="6" s="1"/>
  <c r="I376" i="6" s="1"/>
  <c r="J376" i="6" s="1"/>
  <c r="I808" i="6"/>
  <c r="J808" i="6" s="1"/>
  <c r="H1240" i="6" a="1"/>
  <c r="H1240" i="6" s="1"/>
  <c r="I1240" i="6" s="1"/>
  <c r="J1240" i="6" s="1"/>
  <c r="I496" i="6"/>
  <c r="J496" i="6" s="1"/>
  <c r="H976" i="6" a="1"/>
  <c r="H976" i="6" s="1"/>
  <c r="I976" i="6" s="1"/>
  <c r="J976" i="6" s="1"/>
  <c r="H1360" i="6" a="1"/>
  <c r="H1360" i="6" s="1"/>
  <c r="I1360" i="6" s="1"/>
  <c r="J1360" i="6" s="1"/>
  <c r="H1000" i="6" a="1"/>
  <c r="H1000" i="6" s="1"/>
  <c r="I1000" i="6" s="1"/>
  <c r="J1000" i="6" s="1"/>
  <c r="H1192" i="6" a="1"/>
  <c r="H1192" i="6" s="1"/>
  <c r="I1192" i="6" s="1"/>
  <c r="J1192" i="6" s="1"/>
  <c r="H280" i="6" a="1"/>
  <c r="H280" i="6" s="1"/>
  <c r="I280" i="6" s="1"/>
  <c r="J280" i="6" s="1"/>
  <c r="I400" i="6"/>
  <c r="J400" i="6" s="1"/>
  <c r="H856" i="6" a="1"/>
  <c r="H856" i="6" s="1"/>
  <c r="I856" i="6" s="1"/>
  <c r="J856" i="6" s="1"/>
  <c r="H1624" i="6" a="1"/>
  <c r="H1624" i="6" s="1"/>
  <c r="I1624" i="6" s="1"/>
  <c r="J1624" i="6" s="1"/>
  <c r="H2056" i="6" a="1"/>
  <c r="H2056" i="6" s="1"/>
  <c r="I2056" i="6" s="1"/>
  <c r="J2056" i="6" s="1"/>
  <c r="H1504" i="6" a="1"/>
  <c r="H1504" i="6" s="1"/>
  <c r="I1504" i="6" s="1"/>
  <c r="J1504" i="6" s="1"/>
  <c r="I1744" i="6"/>
  <c r="J1744" i="6" s="1"/>
  <c r="H2080" i="6" a="1"/>
  <c r="H2080" i="6" s="1"/>
  <c r="I2080" i="6" s="1"/>
  <c r="J2080" i="6" s="1"/>
  <c r="I2272" i="6"/>
  <c r="J2272" i="6" s="1"/>
  <c r="I2392" i="6"/>
  <c r="J2392" i="6" s="1"/>
  <c r="H2800" i="6" a="1"/>
  <c r="H2800" i="6" s="1"/>
  <c r="I2800" i="6" s="1"/>
  <c r="J2800" i="6" s="1"/>
  <c r="H1912" i="6" a="1"/>
  <c r="H1912" i="6" s="1"/>
  <c r="I1912" i="6" s="1"/>
  <c r="J1912" i="6" s="1"/>
  <c r="I2176" i="6"/>
  <c r="J2176" i="6" s="1"/>
  <c r="H2968" i="6" a="1"/>
  <c r="H2968" i="6" s="1"/>
  <c r="I2968" i="6" s="1"/>
  <c r="J2968" i="6" s="1"/>
  <c r="H1648" i="6" a="1"/>
  <c r="H1648" i="6" s="1"/>
  <c r="I1648" i="6" s="1"/>
  <c r="J1648" i="6" s="1"/>
  <c r="H1936" i="6" a="1"/>
  <c r="H1936" i="6" s="1"/>
  <c r="I1936" i="6" s="1"/>
  <c r="J1936" i="6" s="1"/>
  <c r="H2464" i="6" a="1"/>
  <c r="H2464" i="6" s="1"/>
  <c r="I2464" i="6" s="1"/>
  <c r="J2464" i="6" s="1"/>
  <c r="H3472" i="6" a="1"/>
  <c r="H3472" i="6" s="1"/>
  <c r="I3472" i="6" s="1"/>
  <c r="J3472" i="6" s="1"/>
  <c r="H3808" i="6" a="1"/>
  <c r="H3808" i="6" s="1"/>
  <c r="I3808" i="6" s="1"/>
  <c r="J3808" i="6" s="1"/>
  <c r="H2992" i="6" a="1"/>
  <c r="H2992" i="6" s="1"/>
  <c r="I2992" i="6" s="1"/>
  <c r="J2992" i="6" s="1"/>
  <c r="H3328" i="6" a="1"/>
  <c r="H3328" i="6" s="1"/>
  <c r="I3328" i="6" s="1"/>
  <c r="J3328" i="6" s="1"/>
  <c r="H3424" i="6" a="1"/>
  <c r="H3424" i="6" s="1"/>
  <c r="I3424" i="6" s="1"/>
  <c r="J3424" i="6" s="1"/>
  <c r="H3832" i="6" a="1"/>
  <c r="H3832" i="6" s="1"/>
  <c r="I3832" i="6" s="1"/>
  <c r="J3832" i="6" s="1"/>
  <c r="I2728" i="6"/>
  <c r="J2728" i="6" s="1"/>
  <c r="H3448" i="6" a="1"/>
  <c r="H3448" i="6" s="1"/>
  <c r="I3448" i="6" s="1"/>
  <c r="J3448" i="6" s="1"/>
  <c r="H3904" i="6" a="1"/>
  <c r="H3904" i="6" s="1"/>
  <c r="I3904" i="6" s="1"/>
  <c r="J3904" i="6" s="1"/>
  <c r="I3088" i="6"/>
  <c r="J3088" i="6" s="1"/>
  <c r="H3784" i="6" a="1"/>
  <c r="H3784" i="6" s="1"/>
  <c r="I3784" i="6" s="1"/>
  <c r="J3784" i="6" s="1"/>
  <c r="H4048" i="6" a="1"/>
  <c r="H4048" i="6" s="1"/>
  <c r="I4048" i="6" s="1"/>
  <c r="J4048" i="6" s="1"/>
  <c r="H4312" i="6" a="1"/>
  <c r="H4312" i="6" s="1"/>
  <c r="I4312" i="6" s="1"/>
  <c r="J4312" i="6" s="1"/>
  <c r="H5128" i="6" a="1"/>
  <c r="H5128" i="6" s="1"/>
  <c r="I5128" i="6" s="1"/>
  <c r="J5128" i="6" s="1"/>
  <c r="H4144" i="6" a="1"/>
  <c r="H4144" i="6" s="1"/>
  <c r="I4144" i="6" s="1"/>
  <c r="J4144" i="6" s="1"/>
  <c r="I4648" i="6"/>
  <c r="J4648" i="6" s="1"/>
  <c r="H4360" i="6" a="1"/>
  <c r="H4360" i="6" s="1"/>
  <c r="I4360" i="6" s="1"/>
  <c r="J4360" i="6" s="1"/>
  <c r="H4960" i="6" a="1"/>
  <c r="H4960" i="6" s="1"/>
  <c r="I4960" i="6" s="1"/>
  <c r="J4960" i="6" s="1"/>
  <c r="H4456" i="6" a="1"/>
  <c r="H4456" i="6" s="1"/>
  <c r="I4456" i="6" s="1"/>
  <c r="J4456" i="6" s="1"/>
  <c r="H4984" i="6" a="1"/>
  <c r="H4984" i="6" s="1"/>
  <c r="I4984" i="6" s="1"/>
  <c r="J4984" i="6" s="1"/>
  <c r="H5968" i="6" a="1"/>
  <c r="H5968" i="6" s="1"/>
  <c r="I5968" i="6" s="1"/>
  <c r="J5968" i="6" s="1"/>
  <c r="I5656" i="6"/>
  <c r="J5656" i="6" s="1"/>
  <c r="H6184" i="6" a="1"/>
  <c r="H6184" i="6" s="1"/>
  <c r="I6184" i="6" s="1"/>
  <c r="J6184" i="6" s="1"/>
  <c r="H6136" i="6" a="1"/>
  <c r="H6136" i="6" s="1"/>
  <c r="I6136" i="6" s="1"/>
  <c r="J6136" i="6" s="1"/>
  <c r="I7648" i="6"/>
  <c r="J7648" i="6" s="1"/>
  <c r="I8392" i="6"/>
  <c r="J8392" i="6" s="1"/>
  <c r="I8247" i="6"/>
  <c r="J8247" i="6" s="1"/>
  <c r="I7575" i="6"/>
  <c r="J7575" i="6" s="1"/>
  <c r="I7143" i="6"/>
  <c r="J7143" i="6" s="1"/>
  <c r="I6975" i="6"/>
  <c r="J6975" i="6" s="1"/>
  <c r="I5583" i="6"/>
  <c r="J5583" i="6" s="1"/>
  <c r="I5919" i="6"/>
  <c r="J5919" i="6" s="1"/>
  <c r="I3423" i="6"/>
  <c r="J3423" i="6" s="1"/>
  <c r="I207" i="6"/>
  <c r="J207" i="6" s="1"/>
  <c r="I7287" i="6"/>
  <c r="J7287" i="6" s="1"/>
  <c r="I7119" i="6"/>
  <c r="J7119" i="6" s="1"/>
  <c r="I6759" i="6"/>
  <c r="J6759" i="6" s="1"/>
  <c r="I5535" i="6"/>
  <c r="J5535" i="6" s="1"/>
  <c r="I2823" i="6"/>
  <c r="J2823" i="6" s="1"/>
  <c r="I3399" i="6"/>
  <c r="J3399" i="6" s="1"/>
  <c r="E32" i="6" a="1"/>
  <c r="E32" i="6" s="1"/>
  <c r="F33" i="6" s="1"/>
  <c r="B8345" i="6"/>
  <c r="H8345" i="6" s="1" a="1"/>
  <c r="H8345" i="6" s="1"/>
  <c r="I8345" i="6" s="1"/>
  <c r="J8345" i="6" s="1"/>
  <c r="B8201" i="6"/>
  <c r="H8201" i="6" s="1" a="1"/>
  <c r="H8201" i="6" s="1"/>
  <c r="I8201" i="6" s="1"/>
  <c r="J8201" i="6" s="1"/>
  <c r="B8105" i="6"/>
  <c r="H8105" i="6" s="1" a="1"/>
  <c r="H8105" i="6" s="1"/>
  <c r="I8105" i="6" s="1"/>
  <c r="J8105" i="6" s="1"/>
  <c r="B8009" i="6"/>
  <c r="H8009" i="6" s="1" a="1"/>
  <c r="H8009" i="6" s="1"/>
  <c r="I8009" i="6" s="1"/>
  <c r="J8009" i="6" s="1"/>
  <c r="B8225" i="6"/>
  <c r="H8225" i="6" s="1" a="1"/>
  <c r="H8225" i="6" s="1"/>
  <c r="I8225" i="6" s="1"/>
  <c r="J8225" i="6" s="1"/>
  <c r="B8129" i="6"/>
  <c r="H8129" i="6" s="1" a="1"/>
  <c r="H8129" i="6" s="1"/>
  <c r="I8129" i="6" s="1"/>
  <c r="J8129" i="6" s="1"/>
  <c r="B8033" i="6"/>
  <c r="H8033" i="6" s="1" a="1"/>
  <c r="H8033" i="6" s="1"/>
  <c r="I8033" i="6" s="1"/>
  <c r="J8033" i="6" s="1"/>
  <c r="B8393" i="6"/>
  <c r="H8393" i="6" s="1" a="1"/>
  <c r="H8393" i="6" s="1"/>
  <c r="I8393" i="6" s="1"/>
  <c r="J8393" i="6" s="1"/>
  <c r="B8369" i="6"/>
  <c r="H8369" i="6" s="1" a="1"/>
  <c r="H8369" i="6" s="1"/>
  <c r="I8369" i="6" s="1"/>
  <c r="J8369" i="6" s="1"/>
  <c r="B8321" i="6"/>
  <c r="H8321" i="6" s="1" a="1"/>
  <c r="H8321" i="6" s="1"/>
  <c r="I8321" i="6" s="1"/>
  <c r="J8321" i="6" s="1"/>
  <c r="B8273" i="6"/>
  <c r="H8273" i="6" s="1" a="1"/>
  <c r="H8273" i="6" s="1"/>
  <c r="I8273" i="6" s="1"/>
  <c r="J8273" i="6" s="1"/>
  <c r="B8177" i="6"/>
  <c r="H8177" i="6" s="1" a="1"/>
  <c r="H8177" i="6" s="1"/>
  <c r="I8177" i="6" s="1"/>
  <c r="J8177" i="6" s="1"/>
  <c r="B8081" i="6"/>
  <c r="H8081" i="6" s="1" a="1"/>
  <c r="H8081" i="6" s="1"/>
  <c r="I8081" i="6" s="1"/>
  <c r="J8081" i="6" s="1"/>
  <c r="B8297" i="6"/>
  <c r="H8297" i="6" s="1" a="1"/>
  <c r="H8297" i="6" s="1"/>
  <c r="I8297" i="6" s="1"/>
  <c r="J8297" i="6" s="1"/>
  <c r="B8249" i="6"/>
  <c r="H8249" i="6" s="1" a="1"/>
  <c r="H8249" i="6" s="1"/>
  <c r="I8249" i="6" s="1"/>
  <c r="J8249" i="6" s="1"/>
  <c r="B7697" i="6"/>
  <c r="B7625" i="6"/>
  <c r="B7577" i="6"/>
  <c r="H7577" i="6" s="1" a="1"/>
  <c r="H7577" i="6" s="1"/>
  <c r="B7913" i="6"/>
  <c r="B7865" i="6"/>
  <c r="B7817" i="6"/>
  <c r="B7793" i="6"/>
  <c r="B7769" i="6"/>
  <c r="B7601" i="6"/>
  <c r="B7481" i="6"/>
  <c r="H7481" i="6" s="1" a="1"/>
  <c r="H7481" i="6" s="1"/>
  <c r="I7481" i="6" s="1"/>
  <c r="J7481" i="6" s="1"/>
  <c r="B8153" i="6"/>
  <c r="H8153" i="6" s="1" a="1"/>
  <c r="H8153" i="6" s="1"/>
  <c r="I8153" i="6" s="1"/>
  <c r="J8153" i="6" s="1"/>
  <c r="B7985" i="6"/>
  <c r="B7937" i="6"/>
  <c r="B7841" i="6"/>
  <c r="B7745" i="6"/>
  <c r="B7649" i="6"/>
  <c r="B7553" i="6"/>
  <c r="H7553" i="6" s="1" a="1"/>
  <c r="H7553" i="6" s="1"/>
  <c r="I7553" i="6" s="1"/>
  <c r="J7553" i="6" s="1"/>
  <c r="B7529" i="6"/>
  <c r="H7529" i="6" s="1" a="1"/>
  <c r="H7529" i="6" s="1"/>
  <c r="B7505" i="6"/>
  <c r="H7505" i="6" s="1" a="1"/>
  <c r="H7505" i="6" s="1"/>
  <c r="I7505" i="6" s="1"/>
  <c r="J7505" i="6" s="1"/>
  <c r="B7457" i="6"/>
  <c r="H7457" i="6" s="1" a="1"/>
  <c r="H7457" i="6" s="1"/>
  <c r="I7457" i="6" s="1"/>
  <c r="J7457" i="6" s="1"/>
  <c r="B7433" i="6"/>
  <c r="H7433" i="6" s="1" a="1"/>
  <c r="H7433" i="6" s="1"/>
  <c r="I7433" i="6" s="1"/>
  <c r="J7433" i="6" s="1"/>
  <c r="B7385" i="6"/>
  <c r="H7385" i="6" s="1" a="1"/>
  <c r="H7385" i="6" s="1"/>
  <c r="I7385" i="6" s="1"/>
  <c r="J7385" i="6" s="1"/>
  <c r="B7337" i="6"/>
  <c r="H7337" i="6" s="1" a="1"/>
  <c r="H7337" i="6" s="1"/>
  <c r="I7337" i="6" s="1"/>
  <c r="J7337" i="6" s="1"/>
  <c r="B7289" i="6"/>
  <c r="H7289" i="6" s="1" a="1"/>
  <c r="H7289" i="6" s="1"/>
  <c r="I7289" i="6" s="1"/>
  <c r="J7289" i="6" s="1"/>
  <c r="B7241" i="6"/>
  <c r="H7241" i="6" s="1" a="1"/>
  <c r="H7241" i="6" s="1"/>
  <c r="I7241" i="6" s="1"/>
  <c r="J7241" i="6" s="1"/>
  <c r="B7193" i="6"/>
  <c r="H7193" i="6" s="1" a="1"/>
  <c r="H7193" i="6" s="1"/>
  <c r="I7193" i="6" s="1"/>
  <c r="J7193" i="6" s="1"/>
  <c r="B7145" i="6"/>
  <c r="H7145" i="6" s="1" a="1"/>
  <c r="H7145" i="6" s="1"/>
  <c r="I7145" i="6" s="1"/>
  <c r="J7145" i="6" s="1"/>
  <c r="B7097" i="6"/>
  <c r="H7097" i="6" s="1" a="1"/>
  <c r="H7097" i="6" s="1"/>
  <c r="I7097" i="6" s="1"/>
  <c r="J7097" i="6" s="1"/>
  <c r="B7049" i="6"/>
  <c r="H7049" i="6" s="1" a="1"/>
  <c r="H7049" i="6" s="1"/>
  <c r="I7049" i="6" s="1"/>
  <c r="J7049" i="6" s="1"/>
  <c r="B7001" i="6"/>
  <c r="H7001" i="6" s="1" a="1"/>
  <c r="H7001" i="6" s="1"/>
  <c r="I7001" i="6" s="1"/>
  <c r="J7001" i="6" s="1"/>
  <c r="B6929" i="6"/>
  <c r="B8417" i="6"/>
  <c r="H8417" i="6" s="1" a="1"/>
  <c r="H8417" i="6" s="1"/>
  <c r="I8417" i="6" s="1"/>
  <c r="J8417" i="6" s="1"/>
  <c r="B7961" i="6"/>
  <c r="B6905" i="6"/>
  <c r="B8057" i="6"/>
  <c r="H8057" i="6" s="1" a="1"/>
  <c r="H8057" i="6" s="1"/>
  <c r="I8057" i="6" s="1"/>
  <c r="J8057" i="6" s="1"/>
  <c r="B7889" i="6"/>
  <c r="B7721" i="6"/>
  <c r="B6953" i="6"/>
  <c r="B6857" i="6"/>
  <c r="B7673" i="6"/>
  <c r="B7313" i="6"/>
  <c r="H7313" i="6" s="1" a="1"/>
  <c r="H7313" i="6" s="1"/>
  <c r="I7313" i="6" s="1"/>
  <c r="J7313" i="6" s="1"/>
  <c r="B7121" i="6"/>
  <c r="H7121" i="6" s="1" a="1"/>
  <c r="H7121" i="6" s="1"/>
  <c r="I7121" i="6" s="1"/>
  <c r="J7121" i="6" s="1"/>
  <c r="B6833" i="6"/>
  <c r="B6737" i="6"/>
  <c r="B6641" i="6"/>
  <c r="B6569" i="6"/>
  <c r="B6521" i="6"/>
  <c r="B7265" i="6"/>
  <c r="H7265" i="6" s="1" a="1"/>
  <c r="H7265" i="6" s="1"/>
  <c r="I7265" i="6" s="1"/>
  <c r="J7265" i="6" s="1"/>
  <c r="B7073" i="6"/>
  <c r="H7073" i="6" s="1" a="1"/>
  <c r="H7073" i="6" s="1"/>
  <c r="I7073" i="6" s="1"/>
  <c r="J7073" i="6" s="1"/>
  <c r="B6713" i="6"/>
  <c r="B6617" i="6"/>
  <c r="B6449" i="6"/>
  <c r="B6401" i="6"/>
  <c r="B7409" i="6"/>
  <c r="H7409" i="6" s="1" a="1"/>
  <c r="H7409" i="6" s="1"/>
  <c r="I7409" i="6" s="1"/>
  <c r="J7409" i="6" s="1"/>
  <c r="B7361" i="6"/>
  <c r="H7361" i="6" s="1" a="1"/>
  <c r="H7361" i="6" s="1"/>
  <c r="I7361" i="6" s="1"/>
  <c r="J7361" i="6" s="1"/>
  <c r="B7169" i="6"/>
  <c r="H7169" i="6" s="1" a="1"/>
  <c r="H7169" i="6" s="1"/>
  <c r="I7169" i="6" s="1"/>
  <c r="J7169" i="6" s="1"/>
  <c r="B6977" i="6"/>
  <c r="H6977" i="6" s="1" a="1"/>
  <c r="H6977" i="6" s="1"/>
  <c r="I6977" i="6" s="1"/>
  <c r="J6977" i="6" s="1"/>
  <c r="B6881" i="6"/>
  <c r="B6809" i="6"/>
  <c r="B6761" i="6"/>
  <c r="B6665" i="6"/>
  <c r="B6545" i="6"/>
  <c r="B6785" i="6"/>
  <c r="B6497" i="6"/>
  <c r="B6689" i="6"/>
  <c r="B6425" i="6"/>
  <c r="B7217" i="6"/>
  <c r="H7217" i="6" s="1" a="1"/>
  <c r="H7217" i="6" s="1"/>
  <c r="I7217" i="6" s="1"/>
  <c r="J7217" i="6" s="1"/>
  <c r="B6593" i="6"/>
  <c r="B6377" i="6"/>
  <c r="B7025" i="6"/>
  <c r="H7025" i="6" s="1" a="1"/>
  <c r="H7025" i="6" s="1"/>
  <c r="I7025" i="6" s="1"/>
  <c r="J7025" i="6" s="1"/>
  <c r="B6473" i="6"/>
  <c r="B6329" i="6"/>
  <c r="H6329" i="6" s="1" a="1"/>
  <c r="H6329" i="6" s="1"/>
  <c r="I6329" i="6" s="1"/>
  <c r="J6329" i="6" s="1"/>
  <c r="B6305" i="6"/>
  <c r="H6305" i="6" s="1" a="1"/>
  <c r="H6305" i="6" s="1"/>
  <c r="I6305" i="6" s="1"/>
  <c r="J6305" i="6" s="1"/>
  <c r="B6209" i="6"/>
  <c r="H6209" i="6" s="1" a="1"/>
  <c r="H6209" i="6" s="1"/>
  <c r="I6209" i="6" s="1"/>
  <c r="J6209" i="6" s="1"/>
  <c r="B6281" i="6"/>
  <c r="H6281" i="6" s="1" a="1"/>
  <c r="H6281" i="6" s="1"/>
  <c r="I6281" i="6" s="1"/>
  <c r="J6281" i="6" s="1"/>
  <c r="B6113" i="6"/>
  <c r="H6113" i="6" s="1" a="1"/>
  <c r="H6113" i="6" s="1"/>
  <c r="B6017" i="6"/>
  <c r="H6017" i="6" s="1" a="1"/>
  <c r="H6017" i="6" s="1"/>
  <c r="I6017" i="6" s="1"/>
  <c r="J6017" i="6" s="1"/>
  <c r="B6257" i="6"/>
  <c r="H6257" i="6" s="1" a="1"/>
  <c r="H6257" i="6" s="1"/>
  <c r="B6089" i="6"/>
  <c r="H6089" i="6" s="1" a="1"/>
  <c r="H6089" i="6" s="1"/>
  <c r="I6089" i="6" s="1"/>
  <c r="J6089" i="6" s="1"/>
  <c r="B6041" i="6"/>
  <c r="H6041" i="6" s="1" a="1"/>
  <c r="H6041" i="6" s="1"/>
  <c r="I6041" i="6" s="1"/>
  <c r="J6041" i="6" s="1"/>
  <c r="B5993" i="6"/>
  <c r="H5993" i="6" s="1" a="1"/>
  <c r="H5993" i="6" s="1"/>
  <c r="I5993" i="6" s="1"/>
  <c r="J5993" i="6" s="1"/>
  <c r="B6353" i="6"/>
  <c r="B6233" i="6"/>
  <c r="H6233" i="6" s="1" a="1"/>
  <c r="H6233" i="6" s="1"/>
  <c r="I6233" i="6" s="1"/>
  <c r="J6233" i="6" s="1"/>
  <c r="B6185" i="6"/>
  <c r="H6185" i="6" s="1" a="1"/>
  <c r="H6185" i="6" s="1"/>
  <c r="B6161" i="6"/>
  <c r="H6161" i="6" s="1" a="1"/>
  <c r="H6161" i="6" s="1"/>
  <c r="B6137" i="6"/>
  <c r="H6137" i="6" s="1" a="1"/>
  <c r="H6137" i="6" s="1"/>
  <c r="B6065" i="6"/>
  <c r="H6065" i="6" s="1" a="1"/>
  <c r="H6065" i="6" s="1"/>
  <c r="I6065" i="6" s="1"/>
  <c r="J6065" i="6" s="1"/>
  <c r="B5897" i="6"/>
  <c r="B5801" i="6"/>
  <c r="B5705" i="6"/>
  <c r="B5561" i="6"/>
  <c r="B5513" i="6"/>
  <c r="B5465" i="6"/>
  <c r="B5441" i="6"/>
  <c r="B5369" i="6"/>
  <c r="H5369" i="6" s="1" a="1"/>
  <c r="H5369" i="6" s="1"/>
  <c r="I5369" i="6" s="1"/>
  <c r="J5369" i="6" s="1"/>
  <c r="B5321" i="6"/>
  <c r="H5321" i="6" s="1" a="1"/>
  <c r="H5321" i="6" s="1"/>
  <c r="I5321" i="6" s="1"/>
  <c r="J5321" i="6" s="1"/>
  <c r="B5273" i="6"/>
  <c r="H5273" i="6" s="1" a="1"/>
  <c r="H5273" i="6" s="1"/>
  <c r="I5273" i="6" s="1"/>
  <c r="J5273" i="6" s="1"/>
  <c r="B5873" i="6"/>
  <c r="B5825" i="6"/>
  <c r="B5777" i="6"/>
  <c r="B5681" i="6"/>
  <c r="B5393" i="6"/>
  <c r="H5393" i="6" s="1" a="1"/>
  <c r="H5393" i="6" s="1"/>
  <c r="I5393" i="6" s="1"/>
  <c r="J5393" i="6" s="1"/>
  <c r="B5849" i="6"/>
  <c r="B5753" i="6"/>
  <c r="B5657" i="6"/>
  <c r="B5633" i="6"/>
  <c r="B5585" i="6"/>
  <c r="B5537" i="6"/>
  <c r="B5489" i="6"/>
  <c r="B5345" i="6"/>
  <c r="H5345" i="6" s="1" a="1"/>
  <c r="H5345" i="6" s="1"/>
  <c r="I5345" i="6" s="1"/>
  <c r="J5345" i="6" s="1"/>
  <c r="B5297" i="6"/>
  <c r="H5297" i="6" s="1" a="1"/>
  <c r="H5297" i="6" s="1"/>
  <c r="I5297" i="6" s="1"/>
  <c r="J5297" i="6" s="1"/>
  <c r="B5969" i="6"/>
  <c r="H5969" i="6" s="1" a="1"/>
  <c r="H5969" i="6" s="1"/>
  <c r="B5945" i="6"/>
  <c r="H5945" i="6" s="1" a="1"/>
  <c r="H5945" i="6" s="1"/>
  <c r="B5921" i="6"/>
  <c r="B5729" i="6"/>
  <c r="B5609" i="6"/>
  <c r="B5417" i="6"/>
  <c r="H5417" i="6" s="1" a="1"/>
  <c r="H5417" i="6" s="1"/>
  <c r="I5417" i="6" s="1"/>
  <c r="J5417" i="6" s="1"/>
  <c r="B5201" i="6"/>
  <c r="B5129" i="6"/>
  <c r="B5081" i="6"/>
  <c r="H5081" i="6" s="1" a="1"/>
  <c r="H5081" i="6" s="1"/>
  <c r="B4985" i="6"/>
  <c r="H4985" i="6" s="1" a="1"/>
  <c r="H4985" i="6" s="1"/>
  <c r="B4889" i="6"/>
  <c r="H4889" i="6" s="1" a="1"/>
  <c r="H4889" i="6" s="1"/>
  <c r="I4889" i="6" s="1"/>
  <c r="J4889" i="6" s="1"/>
  <c r="B4841" i="6"/>
  <c r="H4841" i="6" s="1" a="1"/>
  <c r="H4841" i="6" s="1"/>
  <c r="I4841" i="6" s="1"/>
  <c r="J4841" i="6" s="1"/>
  <c r="B4793" i="6"/>
  <c r="H4793" i="6" s="1" a="1"/>
  <c r="H4793" i="6" s="1"/>
  <c r="I4793" i="6" s="1"/>
  <c r="J4793" i="6" s="1"/>
  <c r="B4553" i="6"/>
  <c r="B4505" i="6"/>
  <c r="B4481" i="6"/>
  <c r="B4457" i="6"/>
  <c r="B4433" i="6"/>
  <c r="B4385" i="6"/>
  <c r="B4313" i="6"/>
  <c r="B5225" i="6"/>
  <c r="B5057" i="6"/>
  <c r="H5057" i="6" s="1" a="1"/>
  <c r="H5057" i="6" s="1"/>
  <c r="B4961" i="6"/>
  <c r="H4961" i="6" s="1" a="1"/>
  <c r="H4961" i="6" s="1"/>
  <c r="B4769" i="6"/>
  <c r="B4721" i="6"/>
  <c r="B4673" i="6"/>
  <c r="B4625" i="6"/>
  <c r="B4577" i="6"/>
  <c r="B4289" i="6"/>
  <c r="B4193" i="6"/>
  <c r="B4097" i="6"/>
  <c r="B5153" i="6"/>
  <c r="B5033" i="6"/>
  <c r="H5033" i="6" s="1" a="1"/>
  <c r="H5033" i="6" s="1"/>
  <c r="B4937" i="6"/>
  <c r="H4937" i="6" s="1" a="1"/>
  <c r="H4937" i="6" s="1"/>
  <c r="B4913" i="6"/>
  <c r="H4913" i="6" s="1" a="1"/>
  <c r="H4913" i="6" s="1"/>
  <c r="I4913" i="6" s="1"/>
  <c r="J4913" i="6" s="1"/>
  <c r="B4865" i="6"/>
  <c r="H4865" i="6" s="1" a="1"/>
  <c r="H4865" i="6" s="1"/>
  <c r="I4865" i="6" s="1"/>
  <c r="J4865" i="6" s="1"/>
  <c r="B4817" i="6"/>
  <c r="H4817" i="6" s="1" a="1"/>
  <c r="H4817" i="6" s="1"/>
  <c r="I4817" i="6" s="1"/>
  <c r="J4817" i="6" s="1"/>
  <c r="B4529" i="6"/>
  <c r="B4409" i="6"/>
  <c r="B4361" i="6"/>
  <c r="B4265" i="6"/>
  <c r="B4169" i="6"/>
  <c r="B3977" i="6"/>
  <c r="H3977" i="6" s="1" a="1"/>
  <c r="H3977" i="6" s="1"/>
  <c r="B3881" i="6"/>
  <c r="H3881" i="6" s="1" a="1"/>
  <c r="H3881" i="6" s="1"/>
  <c r="B5249" i="6"/>
  <c r="H5249" i="6" s="1" a="1"/>
  <c r="H5249" i="6" s="1"/>
  <c r="I5249" i="6" s="1"/>
  <c r="J5249" i="6" s="1"/>
  <c r="B5177" i="6"/>
  <c r="B5105" i="6"/>
  <c r="H5105" i="6" s="1" a="1"/>
  <c r="H5105" i="6" s="1"/>
  <c r="I5105" i="6" s="1"/>
  <c r="J5105" i="6" s="1"/>
  <c r="B5009" i="6"/>
  <c r="H5009" i="6" s="1" a="1"/>
  <c r="H5009" i="6" s="1"/>
  <c r="B4745" i="6"/>
  <c r="B4697" i="6"/>
  <c r="B4649" i="6"/>
  <c r="B4601" i="6"/>
  <c r="B4337" i="6"/>
  <c r="B4241" i="6"/>
  <c r="B4145" i="6"/>
  <c r="B4073" i="6"/>
  <c r="B4049" i="6"/>
  <c r="H4049" i="6" s="1" a="1"/>
  <c r="H4049" i="6" s="1"/>
  <c r="B3953" i="6"/>
  <c r="H3953" i="6" s="1" a="1"/>
  <c r="H3953" i="6" s="1"/>
  <c r="B3857" i="6"/>
  <c r="H3857" i="6" s="1" a="1"/>
  <c r="H3857" i="6" s="1"/>
  <c r="B4217" i="6"/>
  <c r="B4025" i="6"/>
  <c r="H4025" i="6" s="1" a="1"/>
  <c r="H4025" i="6" s="1"/>
  <c r="B3785" i="6"/>
  <c r="H3785" i="6" s="1" a="1"/>
  <c r="H3785" i="6" s="1"/>
  <c r="B3689" i="6"/>
  <c r="H3689" i="6" s="1" a="1"/>
  <c r="H3689" i="6" s="1"/>
  <c r="B3593" i="6"/>
  <c r="H3593" i="6" s="1" a="1"/>
  <c r="H3593" i="6" s="1"/>
  <c r="B3497" i="6"/>
  <c r="H3497" i="6" s="1" a="1"/>
  <c r="H3497" i="6" s="1"/>
  <c r="B3449" i="6"/>
  <c r="B3305" i="6"/>
  <c r="H3305" i="6" s="1" a="1"/>
  <c r="H3305" i="6" s="1"/>
  <c r="B3185" i="6"/>
  <c r="B3161" i="6"/>
  <c r="H3161" i="6" s="1" a="1"/>
  <c r="H3161" i="6" s="1"/>
  <c r="I3161" i="6" s="1"/>
  <c r="J3161" i="6" s="1"/>
  <c r="B3113" i="6"/>
  <c r="H3113" i="6" s="1" a="1"/>
  <c r="H3113" i="6" s="1"/>
  <c r="I3113" i="6" s="1"/>
  <c r="J3113" i="6" s="1"/>
  <c r="B3065" i="6"/>
  <c r="H3065" i="6" s="1" a="1"/>
  <c r="H3065" i="6" s="1"/>
  <c r="I3065" i="6" s="1"/>
  <c r="J3065" i="6" s="1"/>
  <c r="B2825" i="6"/>
  <c r="B2777" i="6"/>
  <c r="B2633" i="6"/>
  <c r="B4121" i="6"/>
  <c r="B4001" i="6"/>
  <c r="H4001" i="6" s="1" a="1"/>
  <c r="H4001" i="6" s="1"/>
  <c r="B3761" i="6"/>
  <c r="H3761" i="6" s="1" a="1"/>
  <c r="H3761" i="6" s="1"/>
  <c r="B3665" i="6"/>
  <c r="H3665" i="6" s="1" a="1"/>
  <c r="H3665" i="6" s="1"/>
  <c r="B3569" i="6"/>
  <c r="H3569" i="6" s="1" a="1"/>
  <c r="H3569" i="6" s="1"/>
  <c r="B3425" i="6"/>
  <c r="H3425" i="6" s="1" a="1"/>
  <c r="H3425" i="6" s="1"/>
  <c r="B3401" i="6"/>
  <c r="H3401" i="6" s="1" a="1"/>
  <c r="H3401" i="6" s="1"/>
  <c r="I3401" i="6" s="1"/>
  <c r="J3401" i="6" s="1"/>
  <c r="B3377" i="6"/>
  <c r="H3377" i="6" s="1" a="1"/>
  <c r="H3377" i="6" s="1"/>
  <c r="B3353" i="6"/>
  <c r="H3353" i="6" s="1" a="1"/>
  <c r="H3353" i="6" s="1"/>
  <c r="B3329" i="6"/>
  <c r="H3329" i="6" s="1" a="1"/>
  <c r="H3329" i="6" s="1"/>
  <c r="B3257" i="6"/>
  <c r="H3257" i="6" s="1" a="1"/>
  <c r="H3257" i="6" s="1"/>
  <c r="I3257" i="6" s="1"/>
  <c r="J3257" i="6" s="1"/>
  <c r="B3233" i="6"/>
  <c r="H3233" i="6" s="1" a="1"/>
  <c r="H3233" i="6" s="1"/>
  <c r="I3233" i="6" s="1"/>
  <c r="J3233" i="6" s="1"/>
  <c r="B3041" i="6"/>
  <c r="H3041" i="6" s="1" a="1"/>
  <c r="H3041" i="6" s="1"/>
  <c r="B3017" i="6"/>
  <c r="H3017" i="6" s="1" a="1"/>
  <c r="H3017" i="6" s="1"/>
  <c r="B2657" i="6"/>
  <c r="B3929" i="6"/>
  <c r="H3929" i="6" s="1" a="1"/>
  <c r="H3929" i="6" s="1"/>
  <c r="B3833" i="6"/>
  <c r="H3833" i="6" s="1" a="1"/>
  <c r="H3833" i="6" s="1"/>
  <c r="B3737" i="6"/>
  <c r="H3737" i="6" s="1" a="1"/>
  <c r="H3737" i="6" s="1"/>
  <c r="I3737" i="6" s="1"/>
  <c r="J3737" i="6" s="1"/>
  <c r="B3641" i="6"/>
  <c r="H3641" i="6" s="1" a="1"/>
  <c r="H3641" i="6" s="1"/>
  <c r="B3545" i="6"/>
  <c r="H3545" i="6" s="1" a="1"/>
  <c r="H3545" i="6" s="1"/>
  <c r="B3281" i="6"/>
  <c r="H3281" i="6" s="1" a="1"/>
  <c r="H3281" i="6" s="1"/>
  <c r="I3281" i="6" s="1"/>
  <c r="J3281" i="6" s="1"/>
  <c r="B3137" i="6"/>
  <c r="H3137" i="6" s="1" a="1"/>
  <c r="H3137" i="6" s="1"/>
  <c r="I3137" i="6" s="1"/>
  <c r="J3137" i="6" s="1"/>
  <c r="B3089" i="6"/>
  <c r="H3089" i="6" s="1" a="1"/>
  <c r="H3089" i="6" s="1"/>
  <c r="I3089" i="6" s="1"/>
  <c r="J3089" i="6" s="1"/>
  <c r="B2993" i="6"/>
  <c r="H2993" i="6" s="1" a="1"/>
  <c r="H2993" i="6" s="1"/>
  <c r="B2969" i="6"/>
  <c r="H2969" i="6" s="1" a="1"/>
  <c r="H2969" i="6" s="1"/>
  <c r="B2921" i="6"/>
  <c r="B2897" i="6"/>
  <c r="B3905" i="6"/>
  <c r="H3905" i="6" s="1" a="1"/>
  <c r="H3905" i="6" s="1"/>
  <c r="B3809" i="6"/>
  <c r="H3809" i="6" s="1" a="1"/>
  <c r="H3809" i="6" s="1"/>
  <c r="B3713" i="6"/>
  <c r="H3713" i="6" s="1" a="1"/>
  <c r="H3713" i="6" s="1"/>
  <c r="I3713" i="6" s="1"/>
  <c r="J3713" i="6" s="1"/>
  <c r="B3617" i="6"/>
  <c r="H3617" i="6" s="1" a="1"/>
  <c r="H3617" i="6" s="1"/>
  <c r="B3521" i="6"/>
  <c r="H3521" i="6" s="1" a="1"/>
  <c r="H3521" i="6" s="1"/>
  <c r="B3473" i="6"/>
  <c r="H3473" i="6" s="1" a="1"/>
  <c r="H3473" i="6" s="1"/>
  <c r="I3473" i="6" s="1"/>
  <c r="J3473" i="6" s="1"/>
  <c r="B3209" i="6"/>
  <c r="H3209" i="6" s="1" a="1"/>
  <c r="H3209" i="6" s="1"/>
  <c r="I3209" i="6" s="1"/>
  <c r="J3209" i="6" s="1"/>
  <c r="B2945" i="6"/>
  <c r="B2873" i="6"/>
  <c r="B2801" i="6"/>
  <c r="H2801" i="6" s="1" a="1"/>
  <c r="H2801" i="6" s="1"/>
  <c r="B2705" i="6"/>
  <c r="B2537" i="6"/>
  <c r="B2513" i="6"/>
  <c r="B2441" i="6"/>
  <c r="H2441" i="6" s="1" a="1"/>
  <c r="H2441" i="6" s="1"/>
  <c r="B2393" i="6"/>
  <c r="H2393" i="6" s="1" a="1"/>
  <c r="H2393" i="6" s="1"/>
  <c r="I2393" i="6" s="1"/>
  <c r="J2393" i="6" s="1"/>
  <c r="B2153" i="6"/>
  <c r="B2033" i="6"/>
  <c r="H2033" i="6" s="1" a="1"/>
  <c r="H2033" i="6" s="1"/>
  <c r="B1937" i="6"/>
  <c r="H1937" i="6" s="1" a="1"/>
  <c r="H1937" i="6" s="1"/>
  <c r="I1937" i="6" s="1"/>
  <c r="J1937" i="6" s="1"/>
  <c r="B1865" i="6"/>
  <c r="H1865" i="6" s="1" a="1"/>
  <c r="H1865" i="6" s="1"/>
  <c r="I1865" i="6" s="1"/>
  <c r="J1865" i="6" s="1"/>
  <c r="B1745" i="6"/>
  <c r="H1745" i="6" s="1" a="1"/>
  <c r="H1745" i="6" s="1"/>
  <c r="I1745" i="6" s="1"/>
  <c r="J1745" i="6" s="1"/>
  <c r="B1577" i="6"/>
  <c r="H1577" i="6" s="1" a="1"/>
  <c r="H1577" i="6" s="1"/>
  <c r="B1481" i="6"/>
  <c r="H1481" i="6" s="1" a="1"/>
  <c r="H1481" i="6" s="1"/>
  <c r="B1409" i="6"/>
  <c r="B2849" i="6"/>
  <c r="B2753" i="6"/>
  <c r="B2585" i="6"/>
  <c r="B2561" i="6"/>
  <c r="B2489" i="6"/>
  <c r="B2465" i="6"/>
  <c r="H2465" i="6" s="1" a="1"/>
  <c r="H2465" i="6" s="1"/>
  <c r="B2417" i="6"/>
  <c r="H2417" i="6" s="1" a="1"/>
  <c r="H2417" i="6" s="1"/>
  <c r="B2177" i="6"/>
  <c r="B2129" i="6"/>
  <c r="H2129" i="6" s="1" a="1"/>
  <c r="H2129" i="6" s="1"/>
  <c r="I2129" i="6" s="1"/>
  <c r="J2129" i="6" s="1"/>
  <c r="B2105" i="6"/>
  <c r="H2105" i="6" s="1" a="1"/>
  <c r="H2105" i="6" s="1"/>
  <c r="B2009" i="6"/>
  <c r="H2009" i="6" s="1" a="1"/>
  <c r="H2009" i="6" s="1"/>
  <c r="B1913" i="6"/>
  <c r="H1913" i="6" s="1" a="1"/>
  <c r="H1913" i="6" s="1"/>
  <c r="I1913" i="6" s="1"/>
  <c r="J1913" i="6" s="1"/>
  <c r="B1841" i="6"/>
  <c r="H1841" i="6" s="1" a="1"/>
  <c r="H1841" i="6" s="1"/>
  <c r="B1817" i="6"/>
  <c r="H1817" i="6" s="1" a="1"/>
  <c r="H1817" i="6" s="1"/>
  <c r="I1817" i="6" s="1"/>
  <c r="J1817" i="6" s="1"/>
  <c r="B1721" i="6"/>
  <c r="H1721" i="6" s="1" a="1"/>
  <c r="H1721" i="6" s="1"/>
  <c r="I1721" i="6" s="1"/>
  <c r="J1721" i="6" s="1"/>
  <c r="B1673" i="6"/>
  <c r="H1673" i="6" s="1" a="1"/>
  <c r="H1673" i="6" s="1"/>
  <c r="I1673" i="6" s="1"/>
  <c r="J1673" i="6" s="1"/>
  <c r="B1529" i="6"/>
  <c r="H1529" i="6" s="1" a="1"/>
  <c r="H1529" i="6" s="1"/>
  <c r="I1529" i="6" s="1"/>
  <c r="J1529" i="6" s="1"/>
  <c r="B1457" i="6"/>
  <c r="H1457" i="6" s="1" a="1"/>
  <c r="H1457" i="6" s="1"/>
  <c r="I1457" i="6" s="1"/>
  <c r="J1457" i="6" s="1"/>
  <c r="B2681" i="6"/>
  <c r="B2609" i="6"/>
  <c r="B2081" i="6"/>
  <c r="H2081" i="6" s="1" a="1"/>
  <c r="H2081" i="6" s="1"/>
  <c r="B1985" i="6"/>
  <c r="H1985" i="6" s="1" a="1"/>
  <c r="H1985" i="6" s="1"/>
  <c r="I1985" i="6" s="1"/>
  <c r="J1985" i="6" s="1"/>
  <c r="B1889" i="6"/>
  <c r="H1889" i="6" s="1" a="1"/>
  <c r="H1889" i="6" s="1"/>
  <c r="B1793" i="6"/>
  <c r="H1793" i="6" s="1" a="1"/>
  <c r="H1793" i="6" s="1"/>
  <c r="I1793" i="6" s="1"/>
  <c r="J1793" i="6" s="1"/>
  <c r="B1697" i="6"/>
  <c r="H1697" i="6" s="1" a="1"/>
  <c r="H1697" i="6" s="1"/>
  <c r="I1697" i="6" s="1"/>
  <c r="J1697" i="6" s="1"/>
  <c r="B1625" i="6"/>
  <c r="B1505" i="6"/>
  <c r="H1505" i="6" s="1" a="1"/>
  <c r="H1505" i="6" s="1"/>
  <c r="B2729" i="6"/>
  <c r="B2369" i="6"/>
  <c r="H2369" i="6" s="1" a="1"/>
  <c r="H2369" i="6" s="1"/>
  <c r="B2345" i="6"/>
  <c r="H2345" i="6" s="1" a="1"/>
  <c r="H2345" i="6" s="1"/>
  <c r="B2321" i="6"/>
  <c r="B2297" i="6"/>
  <c r="B2273" i="6"/>
  <c r="B2249" i="6"/>
  <c r="B2225" i="6"/>
  <c r="B2201" i="6"/>
  <c r="B2057" i="6"/>
  <c r="H2057" i="6" s="1" a="1"/>
  <c r="H2057" i="6" s="1"/>
  <c r="I2057" i="6" s="1"/>
  <c r="J2057" i="6" s="1"/>
  <c r="B1961" i="6"/>
  <c r="H1961" i="6" s="1" a="1"/>
  <c r="H1961" i="6" s="1"/>
  <c r="I1961" i="6" s="1"/>
  <c r="J1961" i="6" s="1"/>
  <c r="B1769" i="6"/>
  <c r="H1769" i="6" s="1" a="1"/>
  <c r="H1769" i="6" s="1"/>
  <c r="I1769" i="6" s="1"/>
  <c r="J1769" i="6" s="1"/>
  <c r="B1649" i="6"/>
  <c r="H1649" i="6" s="1" a="1"/>
  <c r="H1649" i="6" s="1"/>
  <c r="I1649" i="6" s="1"/>
  <c r="J1649" i="6" s="1"/>
  <c r="B1601" i="6"/>
  <c r="H1601" i="6" s="1" a="1"/>
  <c r="H1601" i="6" s="1"/>
  <c r="B1553" i="6"/>
  <c r="H1553" i="6" s="1" a="1"/>
  <c r="H1553" i="6" s="1"/>
  <c r="I1553" i="6" s="1"/>
  <c r="J1553" i="6" s="1"/>
  <c r="B1433" i="6"/>
  <c r="B1313" i="6"/>
  <c r="B1289" i="6"/>
  <c r="H1289" i="6" s="1" a="1"/>
  <c r="H1289" i="6" s="1"/>
  <c r="B1145" i="6"/>
  <c r="B1073" i="6"/>
  <c r="H1073" i="6" s="1" a="1"/>
  <c r="H1073" i="6" s="1"/>
  <c r="I1073" i="6" s="1"/>
  <c r="J1073" i="6" s="1"/>
  <c r="B761" i="6"/>
  <c r="B737" i="6"/>
  <c r="B713" i="6"/>
  <c r="B689" i="6"/>
  <c r="B521" i="6"/>
  <c r="B473" i="6"/>
  <c r="B377" i="6"/>
  <c r="B281" i="6"/>
  <c r="H281" i="6" s="1" a="1"/>
  <c r="H281" i="6" s="1"/>
  <c r="I281" i="6" s="1"/>
  <c r="J281" i="6" s="1"/>
  <c r="B209" i="6"/>
  <c r="H209" i="6" s="1" a="1"/>
  <c r="H209" i="6" s="1"/>
  <c r="I209" i="6" s="1"/>
  <c r="J209" i="6" s="1"/>
  <c r="B113" i="6"/>
  <c r="B89" i="6"/>
  <c r="B305" i="6"/>
  <c r="B185" i="6"/>
  <c r="H185" i="6" s="1" a="1"/>
  <c r="H185" i="6" s="1"/>
  <c r="B137" i="6"/>
  <c r="H137" i="6" s="1" a="1"/>
  <c r="H137" i="6" s="1"/>
  <c r="B1217" i="6"/>
  <c r="B1049" i="6"/>
  <c r="B1025" i="6"/>
  <c r="B1001" i="6"/>
  <c r="B881" i="6"/>
  <c r="H881" i="6" s="1" a="1"/>
  <c r="H881" i="6" s="1"/>
  <c r="I881" i="6" s="1"/>
  <c r="J881" i="6" s="1"/>
  <c r="B857" i="6"/>
  <c r="H857" i="6" s="1" a="1"/>
  <c r="H857" i="6" s="1"/>
  <c r="B785" i="6"/>
  <c r="H785" i="6" s="1" a="1"/>
  <c r="H785" i="6" s="1"/>
  <c r="I785" i="6" s="1"/>
  <c r="J785" i="6" s="1"/>
  <c r="B353" i="6"/>
  <c r="H353" i="6" s="1" a="1"/>
  <c r="H353" i="6" s="1"/>
  <c r="B1385" i="6"/>
  <c r="H1385" i="6" s="1" a="1"/>
  <c r="H1385" i="6" s="1"/>
  <c r="B1361" i="6"/>
  <c r="H1361" i="6" s="1" a="1"/>
  <c r="H1361" i="6" s="1"/>
  <c r="I1361" i="6" s="1"/>
  <c r="J1361" i="6" s="1"/>
  <c r="B1193" i="6"/>
  <c r="B1097" i="6"/>
  <c r="B977" i="6"/>
  <c r="B953" i="6"/>
  <c r="B833" i="6"/>
  <c r="H833" i="6" s="1" a="1"/>
  <c r="H833" i="6" s="1"/>
  <c r="I833" i="6" s="1"/>
  <c r="J833" i="6" s="1"/>
  <c r="B809" i="6"/>
  <c r="B593" i="6"/>
  <c r="B545" i="6"/>
  <c r="B401" i="6"/>
  <c r="H401" i="6" s="1" a="1"/>
  <c r="H401" i="6" s="1"/>
  <c r="I401" i="6" s="1"/>
  <c r="J401" i="6" s="1"/>
  <c r="B329" i="6"/>
  <c r="H329" i="6" s="1" a="1"/>
  <c r="H329" i="6" s="1"/>
  <c r="B257" i="6"/>
  <c r="H257" i="6" s="1" a="1"/>
  <c r="H257" i="6" s="1"/>
  <c r="I257" i="6" s="1"/>
  <c r="J257" i="6" s="1"/>
  <c r="B233" i="6"/>
  <c r="H233" i="6" s="1" a="1"/>
  <c r="H233" i="6" s="1"/>
  <c r="I233" i="6" s="1"/>
  <c r="J233" i="6" s="1"/>
  <c r="B497" i="6"/>
  <c r="B161" i="6"/>
  <c r="H161" i="6" s="1" a="1"/>
  <c r="H161" i="6" s="1"/>
  <c r="I161" i="6" s="1"/>
  <c r="J161" i="6" s="1"/>
  <c r="B1337" i="6"/>
  <c r="H1337" i="6" s="1" a="1"/>
  <c r="H1337" i="6" s="1"/>
  <c r="B1265" i="6"/>
  <c r="B1241" i="6"/>
  <c r="B1169" i="6"/>
  <c r="B1121" i="6"/>
  <c r="B929" i="6"/>
  <c r="B905" i="6"/>
  <c r="H905" i="6" s="1" a="1"/>
  <c r="H905" i="6" s="1"/>
  <c r="B665" i="6"/>
  <c r="H665" i="6" s="1" a="1"/>
  <c r="H665" i="6" s="1"/>
  <c r="B641" i="6"/>
  <c r="H641" i="6" s="1" a="1"/>
  <c r="H641" i="6" s="1"/>
  <c r="B617" i="6"/>
  <c r="B569" i="6"/>
  <c r="B449" i="6"/>
  <c r="H449" i="6" s="1" a="1"/>
  <c r="H449" i="6" s="1"/>
  <c r="B425" i="6"/>
  <c r="H425" i="6" s="1" a="1"/>
  <c r="H425" i="6" s="1"/>
  <c r="I40" i="5"/>
  <c r="I8391" i="6"/>
  <c r="J8391" i="6" s="1"/>
  <c r="I7431" i="6"/>
  <c r="J7431" i="6" s="1"/>
  <c r="H664" i="6" a="1"/>
  <c r="H664" i="6" s="1"/>
  <c r="I664" i="6" s="1"/>
  <c r="J664" i="6" s="1"/>
  <c r="H904" i="6" a="1"/>
  <c r="H904" i="6" s="1"/>
  <c r="I904" i="6" s="1"/>
  <c r="J904" i="6" s="1"/>
  <c r="H1312" i="6" a="1"/>
  <c r="H1312" i="6" s="1"/>
  <c r="I1312" i="6" s="1"/>
  <c r="J1312" i="6" s="1"/>
  <c r="H136" i="6" a="1"/>
  <c r="H136" i="6" s="1"/>
  <c r="I136" i="6" s="1"/>
  <c r="J136" i="6" s="1"/>
  <c r="H1096" i="6" a="1"/>
  <c r="H1096" i="6" s="1"/>
  <c r="I1096" i="6" s="1"/>
  <c r="J1096" i="6" s="1"/>
  <c r="H1384" i="6" a="1"/>
  <c r="H1384" i="6" s="1"/>
  <c r="I1384" i="6" s="1"/>
  <c r="J1384" i="6" s="1"/>
  <c r="H640" i="6" a="1"/>
  <c r="H640" i="6" s="1"/>
  <c r="I640" i="6" s="1"/>
  <c r="J640" i="6" s="1"/>
  <c r="H1024" i="6" a="1"/>
  <c r="H1024" i="6" s="1"/>
  <c r="I1024" i="6" s="1"/>
  <c r="J1024" i="6" s="1"/>
  <c r="H1336" i="6" a="1"/>
  <c r="H1336" i="6" s="1"/>
  <c r="I1336" i="6" s="1"/>
  <c r="J1336" i="6" s="1"/>
  <c r="H184" i="6" a="1"/>
  <c r="H184" i="6" s="1"/>
  <c r="I184" i="6" s="1"/>
  <c r="J184" i="6" s="1"/>
  <c r="H448" i="6" a="1"/>
  <c r="H448" i="6" s="1"/>
  <c r="I448" i="6" s="1"/>
  <c r="J448" i="6" s="1"/>
  <c r="H688" i="6" a="1"/>
  <c r="H688" i="6" s="1"/>
  <c r="I688" i="6" s="1"/>
  <c r="J688" i="6" s="1"/>
  <c r="H1216" i="6" a="1"/>
  <c r="H1216" i="6" s="1"/>
  <c r="I1216" i="6" s="1"/>
  <c r="J1216" i="6" s="1"/>
  <c r="I1720" i="6"/>
  <c r="J1720" i="6" s="1"/>
  <c r="I2152" i="6"/>
  <c r="J2152" i="6" s="1"/>
  <c r="H3304" i="6" a="1"/>
  <c r="H3304" i="6" s="1"/>
  <c r="I3304" i="6" s="1"/>
  <c r="J3304" i="6" s="1"/>
  <c r="H1840" i="6" a="1"/>
  <c r="H1840" i="6" s="1"/>
  <c r="I1840" i="6" s="1"/>
  <c r="J1840" i="6" s="1"/>
  <c r="I2200" i="6"/>
  <c r="J2200" i="6" s="1"/>
  <c r="I2296" i="6"/>
  <c r="J2296" i="6" s="1"/>
  <c r="I2560" i="6"/>
  <c r="J2560" i="6" s="1"/>
  <c r="I3256" i="6"/>
  <c r="J3256" i="6" s="1"/>
  <c r="H2008" i="6" a="1"/>
  <c r="H2008" i="6" s="1"/>
  <c r="I2008" i="6" s="1"/>
  <c r="J2008" i="6" s="1"/>
  <c r="I2512" i="6"/>
  <c r="J2512" i="6" s="1"/>
  <c r="H2032" i="6" a="1"/>
  <c r="H2032" i="6" s="1"/>
  <c r="I2032" i="6" s="1"/>
  <c r="J2032" i="6" s="1"/>
  <c r="I2488" i="6"/>
  <c r="J2488" i="6" s="1"/>
  <c r="H3520" i="6" a="1"/>
  <c r="H3520" i="6" s="1"/>
  <c r="I3520" i="6" s="1"/>
  <c r="J3520" i="6" s="1"/>
  <c r="H4000" i="6" a="1"/>
  <c r="H4000" i="6" s="1"/>
  <c r="I4000" i="6" s="1"/>
  <c r="J4000" i="6" s="1"/>
  <c r="H3352" i="6" a="1"/>
  <c r="H3352" i="6" s="1"/>
  <c r="I3352" i="6" s="1"/>
  <c r="J3352" i="6" s="1"/>
  <c r="H3544" i="6" a="1"/>
  <c r="H3544" i="6" s="1"/>
  <c r="I3544" i="6" s="1"/>
  <c r="J3544" i="6" s="1"/>
  <c r="H4024" i="6" a="1"/>
  <c r="H4024" i="6" s="1"/>
  <c r="I4024" i="6" s="1"/>
  <c r="J4024" i="6" s="1"/>
  <c r="H3568" i="6" a="1"/>
  <c r="H3568" i="6" s="1"/>
  <c r="I3568" i="6" s="1"/>
  <c r="J3568" i="6" s="1"/>
  <c r="H3496" i="6" a="1"/>
  <c r="H3496" i="6" s="1"/>
  <c r="I3496" i="6" s="1"/>
  <c r="J3496" i="6" s="1"/>
  <c r="H3928" i="6" a="1"/>
  <c r="H3928" i="6" s="1"/>
  <c r="I3928" i="6" s="1"/>
  <c r="J3928" i="6" s="1"/>
  <c r="H4072" i="6" a="1"/>
  <c r="H4072" i="6" s="1"/>
  <c r="I4072" i="6" s="1"/>
  <c r="J4072" i="6" s="1"/>
  <c r="H4384" i="6" a="1"/>
  <c r="H4384" i="6" s="1"/>
  <c r="I4384" i="6" s="1"/>
  <c r="J4384" i="6" s="1"/>
  <c r="H4240" i="6" a="1"/>
  <c r="H4240" i="6" s="1"/>
  <c r="I4240" i="6" s="1"/>
  <c r="J4240" i="6" s="1"/>
  <c r="H4096" i="6" a="1"/>
  <c r="H4096" i="6" s="1"/>
  <c r="I4096" i="6" s="1"/>
  <c r="J4096" i="6" s="1"/>
  <c r="H5056" i="6" a="1"/>
  <c r="H5056" i="6" s="1"/>
  <c r="I5056" i="6" s="1"/>
  <c r="J5056" i="6" s="1"/>
  <c r="H5080" i="6" a="1"/>
  <c r="H5080" i="6" s="1"/>
  <c r="I5080" i="6" s="1"/>
  <c r="J5080" i="6" s="1"/>
  <c r="I5992" i="6"/>
  <c r="J5992" i="6" s="1"/>
  <c r="H6160" i="6" a="1"/>
  <c r="H6160" i="6" s="1"/>
  <c r="I6160" i="6" s="1"/>
  <c r="J6160" i="6" s="1"/>
  <c r="I6568" i="6"/>
  <c r="J6568" i="6" s="1"/>
  <c r="I7600" i="6"/>
  <c r="J7600" i="6" s="1"/>
  <c r="H6448" i="6" a="1"/>
  <c r="H6448" i="6" s="1"/>
  <c r="I6448" i="6" s="1"/>
  <c r="J6448" i="6" s="1"/>
  <c r="H7576" i="6" a="1"/>
  <c r="H7576" i="6" s="1"/>
  <c r="I7576" i="6" s="1"/>
  <c r="J7576" i="6" s="1"/>
  <c r="I6951" i="6"/>
  <c r="J6951" i="6" s="1"/>
  <c r="I5751" i="6"/>
  <c r="J5751" i="6" s="1"/>
  <c r="I5319" i="6"/>
  <c r="J5319" i="6" s="1"/>
  <c r="I3327" i="6"/>
  <c r="J3327" i="6" s="1"/>
  <c r="I1695" i="6"/>
  <c r="J1695" i="6" s="1"/>
  <c r="I447" i="6"/>
  <c r="J447" i="6" s="1"/>
  <c r="I8415" i="6"/>
  <c r="J8415" i="6" s="1"/>
  <c r="I7551" i="6"/>
  <c r="J7551" i="6" s="1"/>
  <c r="I7095" i="6"/>
  <c r="J7095" i="6" s="1"/>
  <c r="I6903" i="6"/>
  <c r="J6903" i="6" s="1"/>
  <c r="I6711" i="6"/>
  <c r="J6711" i="6" s="1"/>
  <c r="I5439" i="6"/>
  <c r="J5439" i="6" s="1"/>
  <c r="I5271" i="6"/>
  <c r="J5271" i="6" s="1"/>
  <c r="I5559" i="6"/>
  <c r="J5559" i="6" s="1"/>
  <c r="I3303" i="6"/>
  <c r="J3303" i="6" s="1"/>
  <c r="I1599" i="6"/>
  <c r="J1599" i="6" s="1"/>
  <c r="I255" i="6"/>
  <c r="J255" i="6" s="1"/>
  <c r="I999" i="6"/>
  <c r="J999" i="6" s="1"/>
  <c r="C8391" i="6"/>
  <c r="C8319" i="6"/>
  <c r="C8271" i="6"/>
  <c r="C8175" i="6"/>
  <c r="C8079" i="6"/>
  <c r="C8343" i="6"/>
  <c r="C8199" i="6"/>
  <c r="C8103" i="6"/>
  <c r="C8007" i="6"/>
  <c r="C8415" i="6"/>
  <c r="C8367" i="6"/>
  <c r="C8295" i="6"/>
  <c r="C8247" i="6"/>
  <c r="C8151" i="6"/>
  <c r="C8055" i="6"/>
  <c r="C7983" i="6"/>
  <c r="C8223" i="6"/>
  <c r="C7935" i="6"/>
  <c r="C7839" i="6"/>
  <c r="C7743" i="6"/>
  <c r="C7599" i="6"/>
  <c r="C7695" i="6"/>
  <c r="C7479" i="6"/>
  <c r="C8127" i="6"/>
  <c r="C7959" i="6"/>
  <c r="C7887" i="6"/>
  <c r="C7719" i="6"/>
  <c r="C7671" i="6"/>
  <c r="C7623" i="6"/>
  <c r="C7575" i="6"/>
  <c r="C7551" i="6"/>
  <c r="C7503" i="6"/>
  <c r="C7455" i="6"/>
  <c r="C7815" i="6"/>
  <c r="C7527" i="6"/>
  <c r="C7407" i="6"/>
  <c r="C7383" i="6"/>
  <c r="C7335" i="6"/>
  <c r="C7287" i="6"/>
  <c r="C7239" i="6"/>
  <c r="C7191" i="6"/>
  <c r="C7143" i="6"/>
  <c r="C7095" i="6"/>
  <c r="C7047" i="6"/>
  <c r="C6999" i="6"/>
  <c r="C6951" i="6"/>
  <c r="C6855" i="6"/>
  <c r="C8031" i="6"/>
  <c r="C7863" i="6"/>
  <c r="C7647" i="6"/>
  <c r="C6927" i="6"/>
  <c r="C7791" i="6"/>
  <c r="C6879" i="6"/>
  <c r="C7215" i="6"/>
  <c r="C7023" i="6"/>
  <c r="C6759" i="6"/>
  <c r="C6663" i="6"/>
  <c r="C6423" i="6"/>
  <c r="C7767" i="6"/>
  <c r="C7431" i="6"/>
  <c r="C7359" i="6"/>
  <c r="C7167" i="6"/>
  <c r="C6975" i="6"/>
  <c r="C6735" i="6"/>
  <c r="C6639" i="6"/>
  <c r="C7911" i="6"/>
  <c r="C7311" i="6"/>
  <c r="C7263" i="6"/>
  <c r="C7071" i="6"/>
  <c r="C6903" i="6"/>
  <c r="C6831" i="6"/>
  <c r="C6783" i="6"/>
  <c r="C6687" i="6"/>
  <c r="C6591" i="6"/>
  <c r="C6567" i="6"/>
  <c r="C6519" i="6"/>
  <c r="C6495" i="6"/>
  <c r="C6471" i="6"/>
  <c r="C6447" i="6"/>
  <c r="C6375" i="6"/>
  <c r="C6807" i="6"/>
  <c r="C6543" i="6"/>
  <c r="C6711" i="6"/>
  <c r="C6615" i="6"/>
  <c r="C6399" i="6"/>
  <c r="C6351" i="6"/>
  <c r="C7119" i="6"/>
  <c r="C6303" i="6"/>
  <c r="C6279" i="6"/>
  <c r="C6231" i="6"/>
  <c r="C6183" i="6"/>
  <c r="C6063" i="6"/>
  <c r="C6207" i="6"/>
  <c r="C6111" i="6"/>
  <c r="C6327" i="6"/>
  <c r="C6255" i="6"/>
  <c r="C6159" i="6"/>
  <c r="C6087" i="6"/>
  <c r="C6015" i="6"/>
  <c r="C6135" i="6"/>
  <c r="C6039" i="6"/>
  <c r="C5991" i="6"/>
  <c r="C5871" i="6"/>
  <c r="C5823" i="6"/>
  <c r="C5727" i="6"/>
  <c r="C5655" i="6"/>
  <c r="C5583" i="6"/>
  <c r="C5535" i="6"/>
  <c r="C5487" i="6"/>
  <c r="C5367" i="6"/>
  <c r="C5319" i="6"/>
  <c r="C5271" i="6"/>
  <c r="C5847" i="6"/>
  <c r="C5703" i="6"/>
  <c r="C5631" i="6"/>
  <c r="C5391" i="6"/>
  <c r="C5967" i="6"/>
  <c r="C5943" i="6"/>
  <c r="C5919" i="6"/>
  <c r="C5799" i="6"/>
  <c r="C5775" i="6"/>
  <c r="C5679" i="6"/>
  <c r="C5607" i="6"/>
  <c r="C5559" i="6"/>
  <c r="C5511" i="6"/>
  <c r="C5463" i="6"/>
  <c r="C5343" i="6"/>
  <c r="C5295" i="6"/>
  <c r="C5895" i="6"/>
  <c r="C5751" i="6"/>
  <c r="C5439" i="6"/>
  <c r="C5415" i="6"/>
  <c r="C5199" i="6"/>
  <c r="C5031" i="6"/>
  <c r="C4935" i="6"/>
  <c r="C4767" i="6"/>
  <c r="C4719" i="6"/>
  <c r="C4671" i="6"/>
  <c r="C4623" i="6"/>
  <c r="C4575" i="6"/>
  <c r="C4359" i="6"/>
  <c r="C4263" i="6"/>
  <c r="C5223" i="6"/>
  <c r="C5103" i="6"/>
  <c r="C5007" i="6"/>
  <c r="C4911" i="6"/>
  <c r="C4863" i="6"/>
  <c r="C4815" i="6"/>
  <c r="C4791" i="6"/>
  <c r="C4527" i="6"/>
  <c r="C4407" i="6"/>
  <c r="C4335" i="6"/>
  <c r="C4239" i="6"/>
  <c r="C4143" i="6"/>
  <c r="C5151" i="6"/>
  <c r="C5127" i="6"/>
  <c r="C5079" i="6"/>
  <c r="C4983" i="6"/>
  <c r="C4743" i="6"/>
  <c r="C4695" i="6"/>
  <c r="C4647" i="6"/>
  <c r="C4599" i="6"/>
  <c r="C4479" i="6"/>
  <c r="C4383" i="6"/>
  <c r="C4311" i="6"/>
  <c r="C4215" i="6"/>
  <c r="C4119" i="6"/>
  <c r="C4071" i="6"/>
  <c r="C4023" i="6"/>
  <c r="C3927" i="6"/>
  <c r="C5247" i="6"/>
  <c r="C5175" i="6"/>
  <c r="C5055" i="6"/>
  <c r="C4959" i="6"/>
  <c r="C4887" i="6"/>
  <c r="C4839" i="6"/>
  <c r="C4551" i="6"/>
  <c r="C4503" i="6"/>
  <c r="C4455" i="6"/>
  <c r="C4431" i="6"/>
  <c r="C4287" i="6"/>
  <c r="C4191" i="6"/>
  <c r="C3999" i="6"/>
  <c r="C3903" i="6"/>
  <c r="C4167" i="6"/>
  <c r="C4095" i="6"/>
  <c r="C3975" i="6"/>
  <c r="C3831" i="6"/>
  <c r="C3735" i="6"/>
  <c r="C3639" i="6"/>
  <c r="C3543" i="6"/>
  <c r="C3423" i="6"/>
  <c r="C3399" i="6"/>
  <c r="C3375" i="6"/>
  <c r="C3351" i="6"/>
  <c r="C3327" i="6"/>
  <c r="C3279" i="6"/>
  <c r="C3015" i="6"/>
  <c r="C2727" i="6"/>
  <c r="C3951" i="6"/>
  <c r="C3807" i="6"/>
  <c r="C3711" i="6"/>
  <c r="C3615" i="6"/>
  <c r="C3519" i="6"/>
  <c r="C3303" i="6"/>
  <c r="C3231" i="6"/>
  <c r="C3159" i="6"/>
  <c r="C3111" i="6"/>
  <c r="C2991" i="6"/>
  <c r="C2967" i="6"/>
  <c r="C2895" i="6"/>
  <c r="C2799" i="6"/>
  <c r="C2679" i="6"/>
  <c r="C2655" i="6"/>
  <c r="C2631" i="6"/>
  <c r="C2583" i="6"/>
  <c r="C3879" i="6"/>
  <c r="C3783" i="6"/>
  <c r="C3687" i="6"/>
  <c r="C3591" i="6"/>
  <c r="C3495" i="6"/>
  <c r="C3471" i="6"/>
  <c r="C3255" i="6"/>
  <c r="C3207" i="6"/>
  <c r="C3183" i="6"/>
  <c r="C3063" i="6"/>
  <c r="C2919" i="6"/>
  <c r="C2871" i="6"/>
  <c r="C2847" i="6"/>
  <c r="C4047" i="6"/>
  <c r="C3855" i="6"/>
  <c r="C3759" i="6"/>
  <c r="C3663" i="6"/>
  <c r="C3567" i="6"/>
  <c r="C3447" i="6"/>
  <c r="C3039" i="6"/>
  <c r="C2703" i="6"/>
  <c r="C2559" i="6"/>
  <c r="C2487" i="6"/>
  <c r="C2079" i="6"/>
  <c r="C1983" i="6"/>
  <c r="C1887" i="6"/>
  <c r="C1767" i="6"/>
  <c r="C1647" i="6"/>
  <c r="C1575" i="6"/>
  <c r="C1551" i="6"/>
  <c r="C1503" i="6"/>
  <c r="C3087" i="6"/>
  <c r="C2751" i="6"/>
  <c r="C2367" i="6"/>
  <c r="C2175" i="6"/>
  <c r="C2055" i="6"/>
  <c r="C1959" i="6"/>
  <c r="C1839" i="6"/>
  <c r="C1743" i="6"/>
  <c r="C1671" i="6"/>
  <c r="C1599" i="6"/>
  <c r="C3135" i="6"/>
  <c r="C2943" i="6"/>
  <c r="C2823" i="6"/>
  <c r="C2439" i="6"/>
  <c r="C2391" i="6"/>
  <c r="C2343" i="6"/>
  <c r="C2319" i="6"/>
  <c r="C2295" i="6"/>
  <c r="C2271" i="6"/>
  <c r="C2247" i="6"/>
  <c r="C2223" i="6"/>
  <c r="C2199" i="6"/>
  <c r="C2031" i="6"/>
  <c r="C1935" i="6"/>
  <c r="C1863" i="6"/>
  <c r="C1815" i="6"/>
  <c r="C1719" i="6"/>
  <c r="C1527" i="6"/>
  <c r="C1479" i="6"/>
  <c r="C1455" i="6"/>
  <c r="C2775" i="6"/>
  <c r="C2607" i="6"/>
  <c r="C2535" i="6"/>
  <c r="C2511" i="6"/>
  <c r="C2463" i="6"/>
  <c r="C2415" i="6"/>
  <c r="C2151" i="6"/>
  <c r="C2127" i="6"/>
  <c r="C2103" i="6"/>
  <c r="C2007" i="6"/>
  <c r="C1911" i="6"/>
  <c r="C1791" i="6"/>
  <c r="C1695" i="6"/>
  <c r="C1623" i="6"/>
  <c r="C1431" i="6"/>
  <c r="C1407" i="6"/>
  <c r="C1383" i="6"/>
  <c r="C1191" i="6"/>
  <c r="C927" i="6"/>
  <c r="C735" i="6"/>
  <c r="C639" i="6"/>
  <c r="C567" i="6"/>
  <c r="C471" i="6"/>
  <c r="C423" i="6"/>
  <c r="C351" i="6"/>
  <c r="C303" i="6"/>
  <c r="C159" i="6"/>
  <c r="C135" i="6"/>
  <c r="C1359" i="6"/>
  <c r="C1311" i="6"/>
  <c r="C1263" i="6"/>
  <c r="C1239" i="6"/>
  <c r="C1167" i="6"/>
  <c r="C1095" i="6"/>
  <c r="C1047" i="6"/>
  <c r="C1023" i="6"/>
  <c r="C999" i="6"/>
  <c r="C903" i="6"/>
  <c r="C807" i="6"/>
  <c r="C711" i="6"/>
  <c r="C663" i="6"/>
  <c r="C519" i="6"/>
  <c r="C87" i="6"/>
  <c r="C1287" i="6"/>
  <c r="C1143" i="6"/>
  <c r="C1119" i="6"/>
  <c r="C975" i="6"/>
  <c r="C951" i="6"/>
  <c r="C855" i="6"/>
  <c r="C783" i="6"/>
  <c r="C615" i="6"/>
  <c r="C591" i="6"/>
  <c r="C495" i="6"/>
  <c r="C447" i="6"/>
  <c r="C375" i="6"/>
  <c r="C327" i="6"/>
  <c r="C231" i="6"/>
  <c r="C207" i="6"/>
  <c r="C183" i="6"/>
  <c r="C111" i="6"/>
  <c r="C543" i="6"/>
  <c r="C279" i="6"/>
  <c r="C255" i="6"/>
  <c r="C1335" i="6"/>
  <c r="C1215" i="6"/>
  <c r="C1071" i="6"/>
  <c r="C879" i="6"/>
  <c r="C831" i="6"/>
  <c r="C759" i="6"/>
  <c r="C687" i="6"/>
  <c r="C399" i="6"/>
  <c r="I2895" i="6"/>
  <c r="J2895" i="6" s="1"/>
  <c r="I231" i="6"/>
  <c r="J231" i="6" s="1"/>
  <c r="H712" i="6" a="1"/>
  <c r="H712" i="6" s="1"/>
  <c r="I712" i="6" s="1"/>
  <c r="J712" i="6" s="1"/>
  <c r="H1120" i="6" a="1"/>
  <c r="H1120" i="6" s="1"/>
  <c r="I1120" i="6" s="1"/>
  <c r="J1120" i="6" s="1"/>
  <c r="H352" i="6" a="1"/>
  <c r="H352" i="6" s="1"/>
  <c r="I352" i="6" s="1"/>
  <c r="J352" i="6" s="1"/>
  <c r="H928" i="6" a="1"/>
  <c r="H928" i="6" s="1"/>
  <c r="I928" i="6" s="1"/>
  <c r="J928" i="6" s="1"/>
  <c r="H1168" i="6" a="1"/>
  <c r="H1168" i="6" s="1"/>
  <c r="I1168" i="6" s="1"/>
  <c r="J1168" i="6" s="1"/>
  <c r="I88" i="6"/>
  <c r="J88" i="6" s="1"/>
  <c r="H1048" i="6" a="1"/>
  <c r="H1048" i="6" s="1"/>
  <c r="I1048" i="6" s="1"/>
  <c r="J1048" i="6" s="1"/>
  <c r="H736" i="6" a="1"/>
  <c r="H736" i="6" s="1"/>
  <c r="I736" i="6" s="1"/>
  <c r="J736" i="6" s="1"/>
  <c r="H1288" i="6" a="1"/>
  <c r="H1288" i="6" s="1"/>
  <c r="I1288" i="6" s="1"/>
  <c r="J1288" i="6" s="1"/>
  <c r="I1816" i="6"/>
  <c r="J1816" i="6" s="1"/>
  <c r="H2440" i="6" a="1"/>
  <c r="H2440" i="6" s="1"/>
  <c r="I2440" i="6" s="1"/>
  <c r="J2440" i="6" s="1"/>
  <c r="H1600" i="6" a="1"/>
  <c r="H1600" i="6" s="1"/>
  <c r="I1600" i="6" s="1"/>
  <c r="J1600" i="6" s="1"/>
  <c r="H1888" i="6" a="1"/>
  <c r="H1888" i="6" s="1"/>
  <c r="I1888" i="6" s="1"/>
  <c r="J1888" i="6" s="1"/>
  <c r="I2704" i="6"/>
  <c r="J2704" i="6" s="1"/>
  <c r="I1552" i="6"/>
  <c r="J1552" i="6" s="1"/>
  <c r="H2104" i="6" a="1"/>
  <c r="H2104" i="6" s="1"/>
  <c r="I2104" i="6" s="1"/>
  <c r="J2104" i="6" s="1"/>
  <c r="I2536" i="6"/>
  <c r="J2536" i="6" s="1"/>
  <c r="H1480" i="6" a="1"/>
  <c r="H1480" i="6" s="1"/>
  <c r="I1480" i="6" s="1"/>
  <c r="J1480" i="6" s="1"/>
  <c r="I1792" i="6"/>
  <c r="J1792" i="6" s="1"/>
  <c r="H2344" i="6" a="1"/>
  <c r="H2344" i="6" s="1"/>
  <c r="I2344" i="6" s="1"/>
  <c r="J2344" i="6" s="1"/>
  <c r="H3616" i="6" a="1"/>
  <c r="H3616" i="6" s="1"/>
  <c r="I3616" i="6" s="1"/>
  <c r="J3616" i="6" s="1"/>
  <c r="H2896" i="6" a="1"/>
  <c r="H2896" i="6" s="1"/>
  <c r="I2896" i="6" s="1"/>
  <c r="J2896" i="6" s="1"/>
  <c r="H3376" i="6" a="1"/>
  <c r="H3376" i="6" s="1"/>
  <c r="I3376" i="6" s="1"/>
  <c r="J3376" i="6" s="1"/>
  <c r="H3640" i="6" a="1"/>
  <c r="H3640" i="6" s="1"/>
  <c r="I3640" i="6" s="1"/>
  <c r="J3640" i="6" s="1"/>
  <c r="H4192" i="6" a="1"/>
  <c r="H4192" i="6" s="1"/>
  <c r="I4192" i="6" s="1"/>
  <c r="J4192" i="6" s="1"/>
  <c r="H3016" i="6" a="1"/>
  <c r="H3016" i="6" s="1"/>
  <c r="I3016" i="6" s="1"/>
  <c r="J3016" i="6" s="1"/>
  <c r="H3664" i="6" a="1"/>
  <c r="H3664" i="6" s="1"/>
  <c r="I3664" i="6" s="1"/>
  <c r="J3664" i="6" s="1"/>
  <c r="I2848" i="6"/>
  <c r="J2848" i="6" s="1"/>
  <c r="H3184" i="6" a="1"/>
  <c r="H3184" i="6" s="1"/>
  <c r="I3184" i="6" s="1"/>
  <c r="J3184" i="6" s="1"/>
  <c r="H3592" i="6" a="1"/>
  <c r="H3592" i="6" s="1"/>
  <c r="I3592" i="6" s="1"/>
  <c r="J3592" i="6" s="1"/>
  <c r="H3856" i="6" a="1"/>
  <c r="H3856" i="6" s="1"/>
  <c r="I3856" i="6" s="1"/>
  <c r="J3856" i="6" s="1"/>
  <c r="H4120" i="6" a="1"/>
  <c r="H4120" i="6" s="1"/>
  <c r="I4120" i="6" s="1"/>
  <c r="J4120" i="6" s="1"/>
  <c r="H5008" i="6" a="1"/>
  <c r="H5008" i="6" s="1"/>
  <c r="I5008" i="6" s="1"/>
  <c r="J5008" i="6" s="1"/>
  <c r="H3880" i="6" a="1"/>
  <c r="H3880" i="6" s="1"/>
  <c r="I3880" i="6" s="1"/>
  <c r="J3880" i="6" s="1"/>
  <c r="H4336" i="6" a="1"/>
  <c r="H4336" i="6" s="1"/>
  <c r="I4336" i="6" s="1"/>
  <c r="J4336" i="6" s="1"/>
  <c r="H4936" i="6" a="1"/>
  <c r="H4936" i="6" s="1"/>
  <c r="I4936" i="6" s="1"/>
  <c r="J4936" i="6" s="1"/>
  <c r="H4168" i="6" a="1"/>
  <c r="H4168" i="6" s="1"/>
  <c r="I4168" i="6" s="1"/>
  <c r="J4168" i="6" s="1"/>
  <c r="I4624" i="6"/>
  <c r="J4624" i="6" s="1"/>
  <c r="I4840" i="6"/>
  <c r="J4840" i="6" s="1"/>
  <c r="H5944" i="6" a="1"/>
  <c r="H5944" i="6" s="1"/>
  <c r="I5944" i="6" s="1"/>
  <c r="J5944" i="6" s="1"/>
  <c r="H6256" i="6" a="1"/>
  <c r="H6256" i="6" s="1"/>
  <c r="I6256" i="6" s="1"/>
  <c r="J6256" i="6" s="1"/>
  <c r="I6328" i="6"/>
  <c r="J6328" i="6" s="1"/>
  <c r="I7624" i="6"/>
  <c r="J7624" i="6" s="1"/>
  <c r="H7528" i="6" a="1"/>
  <c r="H7528" i="6" s="1"/>
  <c r="I7528" i="6" s="1"/>
  <c r="J7528" i="6" s="1"/>
  <c r="I8031" i="6"/>
  <c r="J8031" i="6" s="1"/>
  <c r="I7359" i="6"/>
  <c r="J7359" i="6" s="1"/>
  <c r="I6399" i="6"/>
  <c r="J6399" i="6" s="1"/>
  <c r="I6207" i="6"/>
  <c r="J6207" i="6" s="1"/>
  <c r="I5631" i="6"/>
  <c r="J5631" i="6" s="1"/>
  <c r="I3111" i="6"/>
  <c r="J3111" i="6" s="1"/>
  <c r="I1023" i="6"/>
  <c r="J1023" i="6" s="1"/>
  <c r="I6855" i="6"/>
  <c r="J6855" i="6" s="1"/>
  <c r="I6687" i="6"/>
  <c r="J6687" i="6" s="1"/>
  <c r="I6639" i="6"/>
  <c r="J6639" i="6" s="1"/>
  <c r="I6111" i="6"/>
  <c r="J6111" i="6" s="1"/>
  <c r="I5391" i="6"/>
  <c r="J5391" i="6" s="1"/>
  <c r="I5295" i="6"/>
  <c r="J5295" i="6" s="1"/>
  <c r="I1071" i="6"/>
  <c r="J1071" i="6" s="1"/>
  <c r="I975" i="6"/>
  <c r="J975" i="6" s="1"/>
  <c r="C63" i="6"/>
  <c r="G63" i="6"/>
  <c r="B65" i="6"/>
  <c r="H65" i="6" s="1" a="1"/>
  <c r="H65" i="6" s="1"/>
  <c r="H64" i="6" a="1"/>
  <c r="H64" i="6" s="1"/>
  <c r="I64" i="6" s="1"/>
  <c r="J64" i="6" s="1"/>
  <c r="I14" i="5"/>
  <c r="O40" i="5"/>
  <c r="O41" i="5" s="1"/>
  <c r="O42" i="5" s="1"/>
  <c r="G39" i="6"/>
  <c r="G15" i="6"/>
  <c r="C39" i="6"/>
  <c r="C15" i="6"/>
  <c r="G42" i="5"/>
  <c r="M42" i="5"/>
  <c r="N42" i="5" s="1"/>
  <c r="E42" i="5"/>
  <c r="H16" i="5"/>
  <c r="F41" i="5"/>
  <c r="O17" i="5"/>
  <c r="H41" i="5"/>
  <c r="I14" i="6"/>
  <c r="J14" i="6" s="1"/>
  <c r="F16" i="5"/>
  <c r="B43" i="5"/>
  <c r="D43" i="5" s="1"/>
  <c r="E17" i="5"/>
  <c r="G17" i="5"/>
  <c r="M17" i="5"/>
  <c r="N17" i="5" s="1"/>
  <c r="B41" i="6"/>
  <c r="H41" i="6" s="1" a="1"/>
  <c r="H41" i="6" s="1"/>
  <c r="I41" i="6" s="1"/>
  <c r="J41" i="6" s="1"/>
  <c r="B17" i="6"/>
  <c r="H17" i="6" s="1"/>
  <c r="B19" i="5"/>
  <c r="C18" i="5" s="1"/>
  <c r="D18" i="5" s="1"/>
  <c r="I3041" i="6" l="1"/>
  <c r="J3041" i="6" s="1"/>
  <c r="I3953" i="6"/>
  <c r="J3953" i="6" s="1"/>
  <c r="I1505" i="6"/>
  <c r="J1505" i="6" s="1"/>
  <c r="I425" i="6"/>
  <c r="J425" i="6" s="1"/>
  <c r="I2081" i="6"/>
  <c r="J2081" i="6" s="1"/>
  <c r="I3905" i="6"/>
  <c r="J3905" i="6" s="1"/>
  <c r="I3977" i="6"/>
  <c r="J3977" i="6" s="1"/>
  <c r="I2465" i="6"/>
  <c r="J2465" i="6" s="1"/>
  <c r="I1577" i="6"/>
  <c r="J1577" i="6" s="1"/>
  <c r="I3761" i="6"/>
  <c r="J3761" i="6" s="1"/>
  <c r="I2969" i="6"/>
  <c r="J2969" i="6" s="1"/>
  <c r="I3425" i="6"/>
  <c r="J3425" i="6" s="1"/>
  <c r="I3329" i="6"/>
  <c r="J3329" i="6" s="1"/>
  <c r="I2417" i="6"/>
  <c r="J2417" i="6" s="1"/>
  <c r="I2993" i="6"/>
  <c r="J2993" i="6" s="1"/>
  <c r="I5969" i="6"/>
  <c r="J5969" i="6" s="1"/>
  <c r="I4049" i="6"/>
  <c r="J4049" i="6" s="1"/>
  <c r="I5033" i="6"/>
  <c r="J5033" i="6" s="1"/>
  <c r="I857" i="6"/>
  <c r="J857" i="6" s="1"/>
  <c r="I2801" i="6"/>
  <c r="J2801" i="6" s="1"/>
  <c r="I3689" i="6"/>
  <c r="J3689" i="6" s="1"/>
  <c r="I4985" i="6"/>
  <c r="J4985" i="6" s="1"/>
  <c r="F461" i="6"/>
  <c r="I3785" i="6"/>
  <c r="J3785" i="6" s="1"/>
  <c r="I6185" i="6"/>
  <c r="J6185" i="6" s="1"/>
  <c r="I2369" i="6"/>
  <c r="J2369" i="6" s="1"/>
  <c r="I3809" i="6"/>
  <c r="J3809" i="6" s="1"/>
  <c r="I4961" i="6"/>
  <c r="J4961" i="6" s="1"/>
  <c r="I41" i="5"/>
  <c r="I6137" i="6"/>
  <c r="J6137" i="6" s="1"/>
  <c r="I6113" i="6"/>
  <c r="J6113" i="6" s="1"/>
  <c r="I3833" i="6"/>
  <c r="J3833" i="6" s="1"/>
  <c r="F32" i="6"/>
  <c r="I641" i="6"/>
  <c r="J641" i="6" s="1"/>
  <c r="I1337" i="6"/>
  <c r="J1337" i="6" s="1"/>
  <c r="I449" i="6"/>
  <c r="J449" i="6" s="1"/>
  <c r="I665" i="6"/>
  <c r="J665" i="6" s="1"/>
  <c r="H1169" i="6" a="1"/>
  <c r="H1169" i="6" s="1"/>
  <c r="I1169" i="6" s="1"/>
  <c r="J1169" i="6" s="1"/>
  <c r="H809" i="6" a="1"/>
  <c r="H809" i="6" s="1"/>
  <c r="I809" i="6" s="1"/>
  <c r="J809" i="6" s="1"/>
  <c r="H1097" i="6" a="1"/>
  <c r="H1097" i="6" s="1"/>
  <c r="I1097" i="6" s="1"/>
  <c r="J1097" i="6" s="1"/>
  <c r="I353" i="6"/>
  <c r="J353" i="6" s="1"/>
  <c r="H1001" i="6" a="1"/>
  <c r="H1001" i="6" s="1"/>
  <c r="I1001" i="6" s="1"/>
  <c r="J1001" i="6" s="1"/>
  <c r="I137" i="6"/>
  <c r="J137" i="6" s="1"/>
  <c r="H113" i="6" a="1"/>
  <c r="H113" i="6" s="1"/>
  <c r="I113" i="6" s="1"/>
  <c r="J113" i="6" s="1"/>
  <c r="H473" i="6" a="1"/>
  <c r="H473" i="6" s="1"/>
  <c r="I473" i="6" s="1"/>
  <c r="J473" i="6" s="1"/>
  <c r="H737" i="6" a="1"/>
  <c r="H737" i="6" s="1"/>
  <c r="I737" i="6" s="1"/>
  <c r="J737" i="6" s="1"/>
  <c r="I1289" i="6"/>
  <c r="J1289" i="6" s="1"/>
  <c r="I1601" i="6"/>
  <c r="J1601" i="6" s="1"/>
  <c r="H2273" i="6" a="1"/>
  <c r="H2273" i="6" s="1"/>
  <c r="I2273" i="6" s="1"/>
  <c r="J2273" i="6" s="1"/>
  <c r="I1841" i="6"/>
  <c r="J1841" i="6" s="1"/>
  <c r="H2489" i="6" a="1"/>
  <c r="H2489" i="6" s="1"/>
  <c r="I2489" i="6" s="1"/>
  <c r="J2489" i="6" s="1"/>
  <c r="H2849" i="6" a="1"/>
  <c r="H2849" i="6" s="1"/>
  <c r="I2849" i="6" s="1"/>
  <c r="J2849" i="6" s="1"/>
  <c r="H2153" i="6" a="1"/>
  <c r="H2153" i="6" s="1"/>
  <c r="I2153" i="6" s="1"/>
  <c r="J2153" i="6" s="1"/>
  <c r="H2537" i="6" a="1"/>
  <c r="H2537" i="6" s="1"/>
  <c r="I2537" i="6" s="1"/>
  <c r="J2537" i="6" s="1"/>
  <c r="H2945" i="6" a="1"/>
  <c r="H2945" i="6" s="1"/>
  <c r="I2945" i="6" s="1"/>
  <c r="J2945" i="6" s="1"/>
  <c r="I3617" i="6"/>
  <c r="J3617" i="6" s="1"/>
  <c r="H2897" i="6" a="1"/>
  <c r="H2897" i="6" s="1"/>
  <c r="I2897" i="6" s="1"/>
  <c r="J2897" i="6" s="1"/>
  <c r="I3641" i="6"/>
  <c r="J3641" i="6" s="1"/>
  <c r="H2657" i="6" a="1"/>
  <c r="H2657" i="6" s="1"/>
  <c r="I2657" i="6" s="1"/>
  <c r="J2657" i="6" s="1"/>
  <c r="H2777" i="6" a="1"/>
  <c r="H2777" i="6" s="1"/>
  <c r="I2777" i="6" s="1"/>
  <c r="J2777" i="6" s="1"/>
  <c r="I3497" i="6"/>
  <c r="J3497" i="6" s="1"/>
  <c r="I4025" i="6"/>
  <c r="J4025" i="6" s="1"/>
  <c r="H4337" i="6" a="1"/>
  <c r="H4337" i="6" s="1"/>
  <c r="I4337" i="6" s="1"/>
  <c r="J4337" i="6" s="1"/>
  <c r="H4745" i="6" a="1"/>
  <c r="H4745" i="6" s="1"/>
  <c r="I4745" i="6" s="1"/>
  <c r="J4745" i="6" s="1"/>
  <c r="H4265" i="6" a="1"/>
  <c r="H4265" i="6" s="1"/>
  <c r="I4265" i="6" s="1"/>
  <c r="J4265" i="6" s="1"/>
  <c r="H4289" i="6" a="1"/>
  <c r="H4289" i="6" s="1"/>
  <c r="I4289" i="6" s="1"/>
  <c r="J4289" i="6" s="1"/>
  <c r="H4721" i="6" a="1"/>
  <c r="H4721" i="6" s="1"/>
  <c r="I4721" i="6" s="1"/>
  <c r="J4721" i="6" s="1"/>
  <c r="H5225" i="6" a="1"/>
  <c r="H5225" i="6" s="1"/>
  <c r="I5225" i="6" s="1"/>
  <c r="J5225" i="6" s="1"/>
  <c r="H4457" i="6" a="1"/>
  <c r="H4457" i="6" s="1"/>
  <c r="I4457" i="6" s="1"/>
  <c r="J4457" i="6" s="1"/>
  <c r="I5081" i="6"/>
  <c r="J5081" i="6" s="1"/>
  <c r="H5609" i="6" a="1"/>
  <c r="H5609" i="6" s="1"/>
  <c r="I5609" i="6" s="1"/>
  <c r="J5609" i="6" s="1"/>
  <c r="H5537" i="6" a="1"/>
  <c r="H5537" i="6" s="1"/>
  <c r="I5537" i="6" s="1"/>
  <c r="J5537" i="6" s="1"/>
  <c r="H5753" i="6" a="1"/>
  <c r="H5753" i="6" s="1"/>
  <c r="I5753" i="6" s="1"/>
  <c r="J5753" i="6" s="1"/>
  <c r="H5777" i="6" a="1"/>
  <c r="H5777" i="6" s="1"/>
  <c r="I5777" i="6" s="1"/>
  <c r="J5777" i="6" s="1"/>
  <c r="H5513" i="6" a="1"/>
  <c r="H5513" i="6" s="1"/>
  <c r="I5513" i="6" s="1"/>
  <c r="J5513" i="6" s="1"/>
  <c r="H5897" i="6" a="1"/>
  <c r="H5897" i="6" s="1"/>
  <c r="I5897" i="6" s="1"/>
  <c r="J5897" i="6" s="1"/>
  <c r="H6593" i="6" a="1"/>
  <c r="H6593" i="6" s="1"/>
  <c r="I6593" i="6" s="1"/>
  <c r="J6593" i="6" s="1"/>
  <c r="H6497" i="6" a="1"/>
  <c r="H6497" i="6" s="1"/>
  <c r="I6497" i="6" s="1"/>
  <c r="J6497" i="6" s="1"/>
  <c r="H6761" i="6" a="1"/>
  <c r="H6761" i="6" s="1"/>
  <c r="I6761" i="6" s="1"/>
  <c r="J6761" i="6" s="1"/>
  <c r="H6449" i="6" a="1"/>
  <c r="H6449" i="6" s="1"/>
  <c r="I6449" i="6" s="1"/>
  <c r="J6449" i="6" s="1"/>
  <c r="H6737" i="6" a="1"/>
  <c r="H6737" i="6" s="1"/>
  <c r="I6737" i="6" s="1"/>
  <c r="J6737" i="6" s="1"/>
  <c r="H7673" i="6" a="1"/>
  <c r="H7673" i="6" s="1"/>
  <c r="I7673" i="6" s="1"/>
  <c r="J7673" i="6" s="1"/>
  <c r="H7889" i="6" a="1"/>
  <c r="H7889" i="6" s="1"/>
  <c r="I7889" i="6" s="1"/>
  <c r="J7889" i="6" s="1"/>
  <c r="H7649" i="6" a="1"/>
  <c r="H7649" i="6" s="1"/>
  <c r="I7649" i="6" s="1"/>
  <c r="J7649" i="6" s="1"/>
  <c r="H7985" i="6" a="1"/>
  <c r="H7985" i="6" s="1"/>
  <c r="I7985" i="6" s="1"/>
  <c r="J7985" i="6" s="1"/>
  <c r="H7793" i="6" a="1"/>
  <c r="H7793" i="6" s="1"/>
  <c r="I7793" i="6" s="1"/>
  <c r="J7793" i="6" s="1"/>
  <c r="E3322" i="6" a="1"/>
  <c r="E3322" i="6" s="1"/>
  <c r="F3322" i="6" s="1"/>
  <c r="B8346" i="6"/>
  <c r="H8346" i="6" s="1" a="1"/>
  <c r="H8346" i="6" s="1"/>
  <c r="I8346" i="6" s="1"/>
  <c r="J8346" i="6" s="1"/>
  <c r="B8202" i="6"/>
  <c r="H8202" i="6" s="1" a="1"/>
  <c r="H8202" i="6" s="1"/>
  <c r="I8202" i="6" s="1"/>
  <c r="J8202" i="6" s="1"/>
  <c r="B8106" i="6"/>
  <c r="H8106" i="6" s="1" a="1"/>
  <c r="H8106" i="6" s="1"/>
  <c r="I8106" i="6" s="1"/>
  <c r="J8106" i="6" s="1"/>
  <c r="B8010" i="6"/>
  <c r="H8010" i="6" s="1" a="1"/>
  <c r="H8010" i="6" s="1"/>
  <c r="I8010" i="6" s="1"/>
  <c r="J8010" i="6" s="1"/>
  <c r="B8418" i="6"/>
  <c r="H8418" i="6" s="1" a="1"/>
  <c r="H8418" i="6" s="1"/>
  <c r="I8418" i="6" s="1"/>
  <c r="J8418" i="6" s="1"/>
  <c r="B8226" i="6"/>
  <c r="H8226" i="6" s="1" a="1"/>
  <c r="H8226" i="6" s="1"/>
  <c r="I8226" i="6" s="1"/>
  <c r="J8226" i="6" s="1"/>
  <c r="B8130" i="6"/>
  <c r="H8130" i="6" s="1" a="1"/>
  <c r="H8130" i="6" s="1"/>
  <c r="I8130" i="6" s="1"/>
  <c r="J8130" i="6" s="1"/>
  <c r="B8034" i="6"/>
  <c r="H8034" i="6" s="1" a="1"/>
  <c r="H8034" i="6" s="1"/>
  <c r="I8034" i="6" s="1"/>
  <c r="J8034" i="6" s="1"/>
  <c r="B8370" i="6"/>
  <c r="H8370" i="6" s="1" a="1"/>
  <c r="H8370" i="6" s="1"/>
  <c r="I8370" i="6" s="1"/>
  <c r="J8370" i="6" s="1"/>
  <c r="B8322" i="6"/>
  <c r="H8322" i="6" s="1" a="1"/>
  <c r="H8322" i="6" s="1"/>
  <c r="I8322" i="6" s="1"/>
  <c r="J8322" i="6" s="1"/>
  <c r="B8178" i="6"/>
  <c r="H8178" i="6" s="1" a="1"/>
  <c r="H8178" i="6" s="1"/>
  <c r="I8178" i="6" s="1"/>
  <c r="J8178" i="6" s="1"/>
  <c r="B8082" i="6"/>
  <c r="H8082" i="6" s="1" a="1"/>
  <c r="H8082" i="6" s="1"/>
  <c r="I8082" i="6" s="1"/>
  <c r="J8082" i="6" s="1"/>
  <c r="B7914" i="6"/>
  <c r="H7914" i="6" s="1" a="1"/>
  <c r="H7914" i="6" s="1"/>
  <c r="B7866" i="6"/>
  <c r="H7866" i="6" s="1" a="1"/>
  <c r="H7866" i="6" s="1"/>
  <c r="B7818" i="6"/>
  <c r="H7818" i="6" s="1" a="1"/>
  <c r="H7818" i="6" s="1"/>
  <c r="B7794" i="6"/>
  <c r="H7794" i="6" s="1" a="1"/>
  <c r="H7794" i="6" s="1"/>
  <c r="B7602" i="6"/>
  <c r="H7602" i="6" s="1" a="1"/>
  <c r="H7602" i="6" s="1"/>
  <c r="B7578" i="6"/>
  <c r="H7578" i="6" s="1" a="1"/>
  <c r="H7578" i="6" s="1"/>
  <c r="I7578" i="6" s="1"/>
  <c r="J7578" i="6" s="1"/>
  <c r="B8274" i="6"/>
  <c r="H8274" i="6" s="1" a="1"/>
  <c r="H8274" i="6" s="1"/>
  <c r="I8274" i="6" s="1"/>
  <c r="J8274" i="6" s="1"/>
  <c r="B8058" i="6"/>
  <c r="H8058" i="6" s="1" a="1"/>
  <c r="H8058" i="6" s="1"/>
  <c r="I8058" i="6" s="1"/>
  <c r="J8058" i="6" s="1"/>
  <c r="B7962" i="6"/>
  <c r="H7962" i="6" s="1" a="1"/>
  <c r="H7962" i="6" s="1"/>
  <c r="B7890" i="6"/>
  <c r="H7890" i="6" s="1" a="1"/>
  <c r="H7890" i="6" s="1"/>
  <c r="B7770" i="6"/>
  <c r="H7770" i="6" s="1" a="1"/>
  <c r="H7770" i="6" s="1"/>
  <c r="B7722" i="6"/>
  <c r="H7722" i="6" s="1" a="1"/>
  <c r="H7722" i="6" s="1"/>
  <c r="B7674" i="6"/>
  <c r="H7674" i="6" s="1" a="1"/>
  <c r="H7674" i="6" s="1"/>
  <c r="B7482" i="6"/>
  <c r="H7482" i="6" s="1" a="1"/>
  <c r="H7482" i="6" s="1"/>
  <c r="I7482" i="6" s="1"/>
  <c r="J7482" i="6" s="1"/>
  <c r="B8394" i="6"/>
  <c r="H8394" i="6" s="1" a="1"/>
  <c r="H8394" i="6" s="1"/>
  <c r="I8394" i="6" s="1"/>
  <c r="J8394" i="6" s="1"/>
  <c r="B8298" i="6"/>
  <c r="H8298" i="6" s="1" a="1"/>
  <c r="H8298" i="6" s="1"/>
  <c r="I8298" i="6" s="1"/>
  <c r="J8298" i="6" s="1"/>
  <c r="B8250" i="6"/>
  <c r="H8250" i="6" s="1" a="1"/>
  <c r="H8250" i="6" s="1"/>
  <c r="I8250" i="6" s="1"/>
  <c r="J8250" i="6" s="1"/>
  <c r="B7698" i="6"/>
  <c r="H7698" i="6" s="1" a="1"/>
  <c r="H7698" i="6" s="1"/>
  <c r="B7626" i="6"/>
  <c r="H7626" i="6" s="1" a="1"/>
  <c r="H7626" i="6" s="1"/>
  <c r="B7554" i="6"/>
  <c r="H7554" i="6" s="1" a="1"/>
  <c r="H7554" i="6" s="1"/>
  <c r="I7554" i="6" s="1"/>
  <c r="J7554" i="6" s="1"/>
  <c r="B7530" i="6"/>
  <c r="H7530" i="6" s="1" a="1"/>
  <c r="H7530" i="6" s="1"/>
  <c r="I7530" i="6" s="1"/>
  <c r="J7530" i="6" s="1"/>
  <c r="B7506" i="6"/>
  <c r="H7506" i="6" s="1" a="1"/>
  <c r="H7506" i="6" s="1"/>
  <c r="I7506" i="6" s="1"/>
  <c r="J7506" i="6" s="1"/>
  <c r="B7458" i="6"/>
  <c r="H7458" i="6" s="1" a="1"/>
  <c r="H7458" i="6" s="1"/>
  <c r="I7458" i="6" s="1"/>
  <c r="J7458" i="6" s="1"/>
  <c r="B7338" i="6"/>
  <c r="H7338" i="6" s="1" a="1"/>
  <c r="H7338" i="6" s="1"/>
  <c r="I7338" i="6" s="1"/>
  <c r="J7338" i="6" s="1"/>
  <c r="B7290" i="6"/>
  <c r="H7290" i="6" s="1" a="1"/>
  <c r="H7290" i="6" s="1"/>
  <c r="I7290" i="6" s="1"/>
  <c r="J7290" i="6" s="1"/>
  <c r="B7242" i="6"/>
  <c r="H7242" i="6" s="1" a="1"/>
  <c r="H7242" i="6" s="1"/>
  <c r="I7242" i="6" s="1"/>
  <c r="J7242" i="6" s="1"/>
  <c r="B7194" i="6"/>
  <c r="H7194" i="6" s="1" a="1"/>
  <c r="H7194" i="6" s="1"/>
  <c r="I7194" i="6" s="1"/>
  <c r="J7194" i="6" s="1"/>
  <c r="B7146" i="6"/>
  <c r="H7146" i="6" s="1" a="1"/>
  <c r="H7146" i="6" s="1"/>
  <c r="I7146" i="6" s="1"/>
  <c r="J7146" i="6" s="1"/>
  <c r="B7098" i="6"/>
  <c r="H7098" i="6" s="1" a="1"/>
  <c r="H7098" i="6" s="1"/>
  <c r="I7098" i="6" s="1"/>
  <c r="J7098" i="6" s="1"/>
  <c r="B7050" i="6"/>
  <c r="H7050" i="6" s="1" a="1"/>
  <c r="H7050" i="6" s="1"/>
  <c r="I7050" i="6" s="1"/>
  <c r="J7050" i="6" s="1"/>
  <c r="B7002" i="6"/>
  <c r="H7002" i="6" s="1" a="1"/>
  <c r="H7002" i="6" s="1"/>
  <c r="I7002" i="6" s="1"/>
  <c r="J7002" i="6" s="1"/>
  <c r="B6930" i="6"/>
  <c r="H6930" i="6" s="1" a="1"/>
  <c r="H6930" i="6" s="1"/>
  <c r="B8154" i="6"/>
  <c r="H8154" i="6" s="1" a="1"/>
  <c r="H8154" i="6" s="1"/>
  <c r="I8154" i="6" s="1"/>
  <c r="J8154" i="6" s="1"/>
  <c r="B7842" i="6"/>
  <c r="H7842" i="6" s="1" a="1"/>
  <c r="H7842" i="6" s="1"/>
  <c r="B7650" i="6"/>
  <c r="H7650" i="6" s="1" a="1"/>
  <c r="H7650" i="6" s="1"/>
  <c r="B7434" i="6"/>
  <c r="H7434" i="6" s="1" a="1"/>
  <c r="H7434" i="6" s="1"/>
  <c r="I7434" i="6" s="1"/>
  <c r="J7434" i="6" s="1"/>
  <c r="B7386" i="6"/>
  <c r="H7386" i="6" s="1" a="1"/>
  <c r="H7386" i="6" s="1"/>
  <c r="I7386" i="6" s="1"/>
  <c r="J7386" i="6" s="1"/>
  <c r="B6906" i="6"/>
  <c r="H6906" i="6" s="1" a="1"/>
  <c r="H6906" i="6" s="1"/>
  <c r="B7986" i="6"/>
  <c r="H7986" i="6" s="1" a="1"/>
  <c r="H7986" i="6" s="1"/>
  <c r="B7938" i="6"/>
  <c r="H7938" i="6" s="1" a="1"/>
  <c r="H7938" i="6" s="1"/>
  <c r="B7410" i="6"/>
  <c r="H7410" i="6" s="1" a="1"/>
  <c r="H7410" i="6" s="1"/>
  <c r="I7410" i="6" s="1"/>
  <c r="J7410" i="6" s="1"/>
  <c r="B6954" i="6"/>
  <c r="H6954" i="6" s="1" a="1"/>
  <c r="H6954" i="6" s="1"/>
  <c r="B6858" i="6"/>
  <c r="H6858" i="6" s="1" a="1"/>
  <c r="H6858" i="6" s="1"/>
  <c r="B7266" i="6"/>
  <c r="H7266" i="6" s="1" a="1"/>
  <c r="H7266" i="6" s="1"/>
  <c r="I7266" i="6" s="1"/>
  <c r="J7266" i="6" s="1"/>
  <c r="B7074" i="6"/>
  <c r="H7074" i="6" s="1" a="1"/>
  <c r="H7074" i="6" s="1"/>
  <c r="I7074" i="6" s="1"/>
  <c r="J7074" i="6" s="1"/>
  <c r="B6810" i="6"/>
  <c r="H6810" i="6" s="1" a="1"/>
  <c r="H6810" i="6" s="1"/>
  <c r="B6738" i="6"/>
  <c r="H6738" i="6" s="1" a="1"/>
  <c r="H6738" i="6" s="1"/>
  <c r="B6642" i="6"/>
  <c r="H6642" i="6" s="1" a="1"/>
  <c r="H6642" i="6" s="1"/>
  <c r="B7218" i="6"/>
  <c r="H7218" i="6" s="1" a="1"/>
  <c r="H7218" i="6" s="1"/>
  <c r="I7218" i="6" s="1"/>
  <c r="J7218" i="6" s="1"/>
  <c r="B7026" i="6"/>
  <c r="H7026" i="6" s="1" a="1"/>
  <c r="H7026" i="6" s="1"/>
  <c r="I7026" i="6" s="1"/>
  <c r="J7026" i="6" s="1"/>
  <c r="B6834" i="6"/>
  <c r="H6834" i="6" s="1" a="1"/>
  <c r="H6834" i="6" s="1"/>
  <c r="B6714" i="6"/>
  <c r="H6714" i="6" s="1" a="1"/>
  <c r="H6714" i="6" s="1"/>
  <c r="B6618" i="6"/>
  <c r="H6618" i="6" s="1" a="1"/>
  <c r="H6618" i="6" s="1"/>
  <c r="B6402" i="6"/>
  <c r="H6402" i="6" s="1" a="1"/>
  <c r="H6402" i="6" s="1"/>
  <c r="B7746" i="6"/>
  <c r="H7746" i="6" s="1" a="1"/>
  <c r="H7746" i="6" s="1"/>
  <c r="B7362" i="6"/>
  <c r="H7362" i="6" s="1" a="1"/>
  <c r="H7362" i="6" s="1"/>
  <c r="I7362" i="6" s="1"/>
  <c r="J7362" i="6" s="1"/>
  <c r="B7314" i="6"/>
  <c r="H7314" i="6" s="1" a="1"/>
  <c r="H7314" i="6" s="1"/>
  <c r="I7314" i="6" s="1"/>
  <c r="J7314" i="6" s="1"/>
  <c r="B7122" i="6"/>
  <c r="H7122" i="6" s="1" a="1"/>
  <c r="H7122" i="6" s="1"/>
  <c r="I7122" i="6" s="1"/>
  <c r="J7122" i="6" s="1"/>
  <c r="B6762" i="6"/>
  <c r="H6762" i="6" s="1" a="1"/>
  <c r="H6762" i="6" s="1"/>
  <c r="B6666" i="6"/>
  <c r="H6666" i="6" s="1" a="1"/>
  <c r="H6666" i="6" s="1"/>
  <c r="B6570" i="6"/>
  <c r="H6570" i="6" s="1" a="1"/>
  <c r="H6570" i="6" s="1"/>
  <c r="B6546" i="6"/>
  <c r="H6546" i="6" s="1" a="1"/>
  <c r="H6546" i="6" s="1"/>
  <c r="B6522" i="6"/>
  <c r="H6522" i="6" s="1" a="1"/>
  <c r="H6522" i="6" s="1"/>
  <c r="B6426" i="6"/>
  <c r="H6426" i="6" s="1" a="1"/>
  <c r="H6426" i="6" s="1"/>
  <c r="B6354" i="6"/>
  <c r="H6354" i="6" s="1" a="1"/>
  <c r="H6354" i="6" s="1"/>
  <c r="B7170" i="6"/>
  <c r="H7170" i="6" s="1" a="1"/>
  <c r="H7170" i="6" s="1"/>
  <c r="I7170" i="6" s="1"/>
  <c r="J7170" i="6" s="1"/>
  <c r="B6690" i="6"/>
  <c r="H6690" i="6" s="1" a="1"/>
  <c r="H6690" i="6" s="1"/>
  <c r="B6978" i="6"/>
  <c r="H6978" i="6" s="1" a="1"/>
  <c r="H6978" i="6" s="1"/>
  <c r="I6978" i="6" s="1"/>
  <c r="J6978" i="6" s="1"/>
  <c r="B6594" i="6"/>
  <c r="H6594" i="6" s="1" a="1"/>
  <c r="H6594" i="6" s="1"/>
  <c r="B6474" i="6"/>
  <c r="H6474" i="6" s="1" a="1"/>
  <c r="H6474" i="6" s="1"/>
  <c r="B6450" i="6"/>
  <c r="H6450" i="6" s="1" a="1"/>
  <c r="H6450" i="6" s="1"/>
  <c r="B6882" i="6"/>
  <c r="H6882" i="6" s="1" a="1"/>
  <c r="H6882" i="6" s="1"/>
  <c r="B6786" i="6"/>
  <c r="H6786" i="6" s="1" a="1"/>
  <c r="H6786" i="6" s="1"/>
  <c r="B6498" i="6"/>
  <c r="H6498" i="6" s="1" a="1"/>
  <c r="H6498" i="6" s="1"/>
  <c r="I6498" i="6" s="1"/>
  <c r="J6498" i="6" s="1"/>
  <c r="B6378" i="6"/>
  <c r="H6378" i="6" s="1" a="1"/>
  <c r="H6378" i="6" s="1"/>
  <c r="B6306" i="6"/>
  <c r="H6306" i="6" s="1" a="1"/>
  <c r="H6306" i="6" s="1"/>
  <c r="I6306" i="6" s="1"/>
  <c r="J6306" i="6" s="1"/>
  <c r="B6330" i="6"/>
  <c r="H6330" i="6" s="1" a="1"/>
  <c r="H6330" i="6" s="1"/>
  <c r="I6330" i="6" s="1"/>
  <c r="J6330" i="6" s="1"/>
  <c r="B6114" i="6"/>
  <c r="H6114" i="6" s="1" a="1"/>
  <c r="H6114" i="6" s="1"/>
  <c r="I6114" i="6" s="1"/>
  <c r="J6114" i="6" s="1"/>
  <c r="B6090" i="6"/>
  <c r="H6090" i="6" s="1" a="1"/>
  <c r="H6090" i="6" s="1"/>
  <c r="I6090" i="6" s="1"/>
  <c r="J6090" i="6" s="1"/>
  <c r="B6282" i="6"/>
  <c r="H6282" i="6" s="1" a="1"/>
  <c r="H6282" i="6" s="1"/>
  <c r="I6282" i="6" s="1"/>
  <c r="J6282" i="6" s="1"/>
  <c r="B6018" i="6"/>
  <c r="H6018" i="6" s="1" a="1"/>
  <c r="H6018" i="6" s="1"/>
  <c r="I6018" i="6" s="1"/>
  <c r="J6018" i="6" s="1"/>
  <c r="B6258" i="6"/>
  <c r="H6258" i="6" s="1" a="1"/>
  <c r="H6258" i="6" s="1"/>
  <c r="I6258" i="6" s="1"/>
  <c r="J6258" i="6" s="1"/>
  <c r="B6186" i="6"/>
  <c r="H6186" i="6" s="1" a="1"/>
  <c r="H6186" i="6" s="1"/>
  <c r="I6186" i="6" s="1"/>
  <c r="J6186" i="6" s="1"/>
  <c r="B6138" i="6"/>
  <c r="H6138" i="6" s="1" a="1"/>
  <c r="H6138" i="6" s="1"/>
  <c r="I6138" i="6" s="1"/>
  <c r="J6138" i="6" s="1"/>
  <c r="B6042" i="6"/>
  <c r="H6042" i="6" s="1" a="1"/>
  <c r="H6042" i="6" s="1"/>
  <c r="I6042" i="6" s="1"/>
  <c r="J6042" i="6" s="1"/>
  <c r="B6234" i="6"/>
  <c r="H6234" i="6" s="1" a="1"/>
  <c r="H6234" i="6" s="1"/>
  <c r="I6234" i="6" s="1"/>
  <c r="J6234" i="6" s="1"/>
  <c r="B6210" i="6"/>
  <c r="H6210" i="6" s="1" a="1"/>
  <c r="H6210" i="6" s="1"/>
  <c r="I6210" i="6" s="1"/>
  <c r="J6210" i="6" s="1"/>
  <c r="B6162" i="6"/>
  <c r="H6162" i="6" s="1" a="1"/>
  <c r="H6162" i="6" s="1"/>
  <c r="I6162" i="6" s="1"/>
  <c r="J6162" i="6" s="1"/>
  <c r="B6066" i="6"/>
  <c r="H6066" i="6" s="1" a="1"/>
  <c r="H6066" i="6" s="1"/>
  <c r="I6066" i="6" s="1"/>
  <c r="J6066" i="6" s="1"/>
  <c r="B5874" i="6"/>
  <c r="H5874" i="6" s="1" a="1"/>
  <c r="H5874" i="6" s="1"/>
  <c r="B5826" i="6"/>
  <c r="H5826" i="6" s="1" a="1"/>
  <c r="H5826" i="6" s="1"/>
  <c r="B5706" i="6"/>
  <c r="H5706" i="6" s="1" a="1"/>
  <c r="H5706" i="6" s="1"/>
  <c r="B5562" i="6"/>
  <c r="H5562" i="6" s="1" a="1"/>
  <c r="H5562" i="6" s="1"/>
  <c r="B5514" i="6"/>
  <c r="H5514" i="6" s="1" a="1"/>
  <c r="H5514" i="6" s="1"/>
  <c r="I5514" i="6" s="1"/>
  <c r="J5514" i="6" s="1"/>
  <c r="B5466" i="6"/>
  <c r="H5466" i="6" s="1" a="1"/>
  <c r="H5466" i="6" s="1"/>
  <c r="B5370" i="6"/>
  <c r="H5370" i="6" s="1" a="1"/>
  <c r="H5370" i="6" s="1"/>
  <c r="I5370" i="6" s="1"/>
  <c r="J5370" i="6" s="1"/>
  <c r="B5322" i="6"/>
  <c r="H5322" i="6" s="1" a="1"/>
  <c r="H5322" i="6" s="1"/>
  <c r="I5322" i="6" s="1"/>
  <c r="J5322" i="6" s="1"/>
  <c r="B5274" i="6"/>
  <c r="H5274" i="6" s="1" a="1"/>
  <c r="H5274" i="6" s="1"/>
  <c r="I5274" i="6" s="1"/>
  <c r="J5274" i="6" s="1"/>
  <c r="B5946" i="6"/>
  <c r="H5946" i="6" s="1" a="1"/>
  <c r="H5946" i="6" s="1"/>
  <c r="I5946" i="6" s="1"/>
  <c r="J5946" i="6" s="1"/>
  <c r="B5850" i="6"/>
  <c r="H5850" i="6" s="1" a="1"/>
  <c r="H5850" i="6" s="1"/>
  <c r="B5778" i="6"/>
  <c r="H5778" i="6" s="1" a="1"/>
  <c r="H5778" i="6" s="1"/>
  <c r="I5778" i="6" s="1"/>
  <c r="J5778" i="6" s="1"/>
  <c r="B5682" i="6"/>
  <c r="H5682" i="6" s="1" a="1"/>
  <c r="H5682" i="6" s="1"/>
  <c r="B5658" i="6"/>
  <c r="H5658" i="6" s="1" a="1"/>
  <c r="H5658" i="6" s="1"/>
  <c r="B5634" i="6"/>
  <c r="H5634" i="6" s="1" a="1"/>
  <c r="H5634" i="6" s="1"/>
  <c r="B5394" i="6"/>
  <c r="H5394" i="6" s="1" a="1"/>
  <c r="H5394" i="6" s="1"/>
  <c r="I5394" i="6" s="1"/>
  <c r="J5394" i="6" s="1"/>
  <c r="B5994" i="6"/>
  <c r="H5994" i="6" s="1" a="1"/>
  <c r="H5994" i="6" s="1"/>
  <c r="I5994" i="6" s="1"/>
  <c r="J5994" i="6" s="1"/>
  <c r="B5970" i="6"/>
  <c r="H5970" i="6" s="1" a="1"/>
  <c r="H5970" i="6" s="1"/>
  <c r="I5970" i="6" s="1"/>
  <c r="J5970" i="6" s="1"/>
  <c r="B5922" i="6"/>
  <c r="H5922" i="6" s="1" a="1"/>
  <c r="H5922" i="6" s="1"/>
  <c r="B5754" i="6"/>
  <c r="H5754" i="6" s="1" a="1"/>
  <c r="H5754" i="6" s="1"/>
  <c r="I5754" i="6" s="1"/>
  <c r="J5754" i="6" s="1"/>
  <c r="B5586" i="6"/>
  <c r="H5586" i="6" s="1" a="1"/>
  <c r="H5586" i="6" s="1"/>
  <c r="B5538" i="6"/>
  <c r="H5538" i="6" s="1" a="1"/>
  <c r="H5538" i="6" s="1"/>
  <c r="B5490" i="6"/>
  <c r="H5490" i="6" s="1" a="1"/>
  <c r="H5490" i="6" s="1"/>
  <c r="B5346" i="6"/>
  <c r="H5346" i="6" s="1" a="1"/>
  <c r="H5346" i="6" s="1"/>
  <c r="I5346" i="6" s="1"/>
  <c r="J5346" i="6" s="1"/>
  <c r="B5298" i="6"/>
  <c r="H5298" i="6" s="1" a="1"/>
  <c r="H5298" i="6" s="1"/>
  <c r="I5298" i="6" s="1"/>
  <c r="J5298" i="6" s="1"/>
  <c r="B5898" i="6"/>
  <c r="H5898" i="6" s="1" a="1"/>
  <c r="H5898" i="6" s="1"/>
  <c r="I5898" i="6" s="1"/>
  <c r="J5898" i="6" s="1"/>
  <c r="B5802" i="6"/>
  <c r="H5802" i="6" s="1" a="1"/>
  <c r="H5802" i="6" s="1"/>
  <c r="B5730" i="6"/>
  <c r="H5730" i="6" s="1" a="1"/>
  <c r="H5730" i="6" s="1"/>
  <c r="B5610" i="6"/>
  <c r="H5610" i="6" s="1" a="1"/>
  <c r="H5610" i="6" s="1"/>
  <c r="B5442" i="6"/>
  <c r="H5442" i="6" s="1" a="1"/>
  <c r="H5442" i="6" s="1"/>
  <c r="B5418" i="6"/>
  <c r="H5418" i="6" s="1" a="1"/>
  <c r="H5418" i="6" s="1"/>
  <c r="I5418" i="6" s="1"/>
  <c r="J5418" i="6" s="1"/>
  <c r="B5202" i="6"/>
  <c r="H5202" i="6" s="1" a="1"/>
  <c r="H5202" i="6" s="1"/>
  <c r="B5130" i="6"/>
  <c r="H5130" i="6" s="1" a="1"/>
  <c r="H5130" i="6" s="1"/>
  <c r="B5034" i="6"/>
  <c r="H5034" i="6" s="1" a="1"/>
  <c r="H5034" i="6" s="1"/>
  <c r="I5034" i="6" s="1"/>
  <c r="J5034" i="6" s="1"/>
  <c r="B4938" i="6"/>
  <c r="H4938" i="6" s="1" a="1"/>
  <c r="H4938" i="6" s="1"/>
  <c r="I4938" i="6" s="1"/>
  <c r="J4938" i="6" s="1"/>
  <c r="B4746" i="6"/>
  <c r="H4746" i="6" s="1" a="1"/>
  <c r="H4746" i="6" s="1"/>
  <c r="B4698" i="6"/>
  <c r="H4698" i="6" s="1" a="1"/>
  <c r="H4698" i="6" s="1"/>
  <c r="B4650" i="6"/>
  <c r="H4650" i="6" s="1" a="1"/>
  <c r="H4650" i="6" s="1"/>
  <c r="B4602" i="6"/>
  <c r="H4602" i="6" s="1" a="1"/>
  <c r="H4602" i="6" s="1"/>
  <c r="B4434" i="6"/>
  <c r="H4434" i="6" s="1" a="1"/>
  <c r="H4434" i="6" s="1"/>
  <c r="B4386" i="6"/>
  <c r="H4386" i="6" s="1" a="1"/>
  <c r="H4386" i="6" s="1"/>
  <c r="B4338" i="6"/>
  <c r="H4338" i="6" s="1" a="1"/>
  <c r="H4338" i="6" s="1"/>
  <c r="I4338" i="6" s="1"/>
  <c r="J4338" i="6" s="1"/>
  <c r="B4242" i="6"/>
  <c r="H4242" i="6" s="1" a="1"/>
  <c r="H4242" i="6" s="1"/>
  <c r="B5226" i="6"/>
  <c r="H5226" i="6" s="1" a="1"/>
  <c r="H5226" i="6" s="1"/>
  <c r="I5226" i="6" s="1"/>
  <c r="J5226" i="6" s="1"/>
  <c r="B5106" i="6"/>
  <c r="H5106" i="6" s="1" a="1"/>
  <c r="H5106" i="6" s="1"/>
  <c r="I5106" i="6" s="1"/>
  <c r="J5106" i="6" s="1"/>
  <c r="B5010" i="6"/>
  <c r="H5010" i="6" s="1" a="1"/>
  <c r="H5010" i="6" s="1"/>
  <c r="I5010" i="6" s="1"/>
  <c r="J5010" i="6" s="1"/>
  <c r="B4914" i="6"/>
  <c r="H4914" i="6" s="1" a="1"/>
  <c r="H4914" i="6" s="1"/>
  <c r="I4914" i="6" s="1"/>
  <c r="J4914" i="6" s="1"/>
  <c r="B4866" i="6"/>
  <c r="H4866" i="6" s="1" a="1"/>
  <c r="H4866" i="6" s="1"/>
  <c r="I4866" i="6" s="1"/>
  <c r="J4866" i="6" s="1"/>
  <c r="B4818" i="6"/>
  <c r="H4818" i="6" s="1" a="1"/>
  <c r="H4818" i="6" s="1"/>
  <c r="I4818" i="6" s="1"/>
  <c r="J4818" i="6" s="1"/>
  <c r="B4554" i="6"/>
  <c r="H4554" i="6" s="1" a="1"/>
  <c r="H4554" i="6" s="1"/>
  <c r="B4506" i="6"/>
  <c r="H4506" i="6" s="1" a="1"/>
  <c r="H4506" i="6" s="1"/>
  <c r="B4482" i="6"/>
  <c r="H4482" i="6" s="1" a="1"/>
  <c r="H4482" i="6" s="1"/>
  <c r="B4458" i="6"/>
  <c r="H4458" i="6" s="1" a="1"/>
  <c r="H4458" i="6" s="1"/>
  <c r="I4458" i="6" s="1"/>
  <c r="J4458" i="6" s="1"/>
  <c r="B4314" i="6"/>
  <c r="H4314" i="6" s="1" a="1"/>
  <c r="H4314" i="6" s="1"/>
  <c r="B4218" i="6"/>
  <c r="H4218" i="6" s="1" a="1"/>
  <c r="H4218" i="6" s="1"/>
  <c r="B4122" i="6"/>
  <c r="H4122" i="6" s="1" a="1"/>
  <c r="H4122" i="6" s="1"/>
  <c r="B5154" i="6"/>
  <c r="H5154" i="6" s="1" a="1"/>
  <c r="H5154" i="6" s="1"/>
  <c r="B5082" i="6"/>
  <c r="H5082" i="6" s="1" a="1"/>
  <c r="H5082" i="6" s="1"/>
  <c r="I5082" i="6" s="1"/>
  <c r="J5082" i="6" s="1"/>
  <c r="B4986" i="6"/>
  <c r="H4986" i="6" s="1" a="1"/>
  <c r="H4986" i="6" s="1"/>
  <c r="I4986" i="6" s="1"/>
  <c r="J4986" i="6" s="1"/>
  <c r="B4770" i="6"/>
  <c r="H4770" i="6" s="1" a="1"/>
  <c r="H4770" i="6" s="1"/>
  <c r="B4722" i="6"/>
  <c r="H4722" i="6" s="1" a="1"/>
  <c r="H4722" i="6" s="1"/>
  <c r="I4722" i="6" s="1"/>
  <c r="J4722" i="6" s="1"/>
  <c r="B4674" i="6"/>
  <c r="H4674" i="6" s="1" a="1"/>
  <c r="H4674" i="6" s="1"/>
  <c r="B4626" i="6"/>
  <c r="H4626" i="6" s="1" a="1"/>
  <c r="H4626" i="6" s="1"/>
  <c r="B4578" i="6"/>
  <c r="H4578" i="6" s="1" a="1"/>
  <c r="H4578" i="6" s="1"/>
  <c r="B4410" i="6"/>
  <c r="H4410" i="6" s="1" a="1"/>
  <c r="H4410" i="6" s="1"/>
  <c r="B4290" i="6"/>
  <c r="H4290" i="6" s="1" a="1"/>
  <c r="H4290" i="6" s="1"/>
  <c r="I4290" i="6" s="1"/>
  <c r="J4290" i="6" s="1"/>
  <c r="B4194" i="6"/>
  <c r="H4194" i="6" s="1" a="1"/>
  <c r="H4194" i="6" s="1"/>
  <c r="B4098" i="6"/>
  <c r="H4098" i="6" s="1" a="1"/>
  <c r="H4098" i="6" s="1"/>
  <c r="B4026" i="6"/>
  <c r="H4026" i="6" s="1" a="1"/>
  <c r="H4026" i="6" s="1"/>
  <c r="I4026" i="6" s="1"/>
  <c r="J4026" i="6" s="1"/>
  <c r="B3930" i="6"/>
  <c r="H3930" i="6" s="1" a="1"/>
  <c r="H3930" i="6" s="1"/>
  <c r="I3930" i="6" s="1"/>
  <c r="J3930" i="6" s="1"/>
  <c r="B5250" i="6"/>
  <c r="H5250" i="6" s="1" a="1"/>
  <c r="H5250" i="6" s="1"/>
  <c r="I5250" i="6" s="1"/>
  <c r="J5250" i="6" s="1"/>
  <c r="B5178" i="6"/>
  <c r="H5178" i="6" s="1" a="1"/>
  <c r="H5178" i="6" s="1"/>
  <c r="B5058" i="6"/>
  <c r="H5058" i="6" s="1" a="1"/>
  <c r="H5058" i="6" s="1"/>
  <c r="I5058" i="6" s="1"/>
  <c r="J5058" i="6" s="1"/>
  <c r="B4962" i="6"/>
  <c r="H4962" i="6" s="1" a="1"/>
  <c r="H4962" i="6" s="1"/>
  <c r="I4962" i="6" s="1"/>
  <c r="J4962" i="6" s="1"/>
  <c r="B4890" i="6"/>
  <c r="H4890" i="6" s="1" a="1"/>
  <c r="H4890" i="6" s="1"/>
  <c r="I4890" i="6" s="1"/>
  <c r="J4890" i="6" s="1"/>
  <c r="B4842" i="6"/>
  <c r="H4842" i="6" s="1" a="1"/>
  <c r="H4842" i="6" s="1"/>
  <c r="I4842" i="6" s="1"/>
  <c r="J4842" i="6" s="1"/>
  <c r="B4794" i="6"/>
  <c r="H4794" i="6" s="1" a="1"/>
  <c r="H4794" i="6" s="1"/>
  <c r="I4794" i="6" s="1"/>
  <c r="J4794" i="6" s="1"/>
  <c r="B4530" i="6"/>
  <c r="H4530" i="6" s="1" a="1"/>
  <c r="H4530" i="6" s="1"/>
  <c r="B4362" i="6"/>
  <c r="H4362" i="6" s="1" a="1"/>
  <c r="H4362" i="6" s="1"/>
  <c r="B4266" i="6"/>
  <c r="H4266" i="6" s="1" a="1"/>
  <c r="H4266" i="6" s="1"/>
  <c r="I4266" i="6" s="1"/>
  <c r="J4266" i="6" s="1"/>
  <c r="B4170" i="6"/>
  <c r="H4170" i="6" s="1" a="1"/>
  <c r="H4170" i="6" s="1"/>
  <c r="B4002" i="6"/>
  <c r="H4002" i="6" s="1" a="1"/>
  <c r="H4002" i="6" s="1"/>
  <c r="I4002" i="6" s="1"/>
  <c r="J4002" i="6" s="1"/>
  <c r="B3906" i="6"/>
  <c r="H3906" i="6" s="1" a="1"/>
  <c r="H3906" i="6" s="1"/>
  <c r="I3906" i="6" s="1"/>
  <c r="J3906" i="6" s="1"/>
  <c r="B3882" i="6"/>
  <c r="H3882" i="6" s="1" a="1"/>
  <c r="H3882" i="6" s="1"/>
  <c r="I3882" i="6" s="1"/>
  <c r="J3882" i="6" s="1"/>
  <c r="B3834" i="6"/>
  <c r="H3834" i="6" s="1" a="1"/>
  <c r="H3834" i="6" s="1"/>
  <c r="I3834" i="6" s="1"/>
  <c r="J3834" i="6" s="1"/>
  <c r="B3738" i="6"/>
  <c r="H3738" i="6" s="1" a="1"/>
  <c r="H3738" i="6" s="1"/>
  <c r="I3738" i="6" s="1"/>
  <c r="J3738" i="6" s="1"/>
  <c r="B3642" i="6"/>
  <c r="H3642" i="6" s="1" a="1"/>
  <c r="H3642" i="6" s="1"/>
  <c r="I3642" i="6" s="1"/>
  <c r="J3642" i="6" s="1"/>
  <c r="B3546" i="6"/>
  <c r="H3546" i="6" s="1" a="1"/>
  <c r="H3546" i="6" s="1"/>
  <c r="I3546" i="6" s="1"/>
  <c r="J3546" i="6" s="1"/>
  <c r="B3282" i="6"/>
  <c r="H3282" i="6" s="1" a="1"/>
  <c r="H3282" i="6" s="1"/>
  <c r="I3282" i="6" s="1"/>
  <c r="J3282" i="6" s="1"/>
  <c r="B3162" i="6"/>
  <c r="H3162" i="6" s="1" a="1"/>
  <c r="H3162" i="6" s="1"/>
  <c r="I3162" i="6" s="1"/>
  <c r="J3162" i="6" s="1"/>
  <c r="B3090" i="6"/>
  <c r="H3090" i="6" s="1" a="1"/>
  <c r="H3090" i="6" s="1"/>
  <c r="I3090" i="6" s="1"/>
  <c r="J3090" i="6" s="1"/>
  <c r="B3066" i="6"/>
  <c r="H3066" i="6" s="1" a="1"/>
  <c r="H3066" i="6" s="1"/>
  <c r="I3066" i="6" s="1"/>
  <c r="J3066" i="6" s="1"/>
  <c r="B2994" i="6"/>
  <c r="H2994" i="6" s="1" a="1"/>
  <c r="H2994" i="6" s="1"/>
  <c r="I2994" i="6" s="1"/>
  <c r="J2994" i="6" s="1"/>
  <c r="B4050" i="6"/>
  <c r="H4050" i="6" s="1" a="1"/>
  <c r="H4050" i="6" s="1"/>
  <c r="I4050" i="6" s="1"/>
  <c r="J4050" i="6" s="1"/>
  <c r="B3858" i="6"/>
  <c r="H3858" i="6" s="1" a="1"/>
  <c r="H3858" i="6" s="1"/>
  <c r="I3858" i="6" s="1"/>
  <c r="J3858" i="6" s="1"/>
  <c r="B3810" i="6"/>
  <c r="H3810" i="6" s="1" a="1"/>
  <c r="H3810" i="6" s="1"/>
  <c r="I3810" i="6" s="1"/>
  <c r="J3810" i="6" s="1"/>
  <c r="B3714" i="6"/>
  <c r="H3714" i="6" s="1" a="1"/>
  <c r="H3714" i="6" s="1"/>
  <c r="I3714" i="6" s="1"/>
  <c r="J3714" i="6" s="1"/>
  <c r="B3618" i="6"/>
  <c r="H3618" i="6" s="1" a="1"/>
  <c r="H3618" i="6" s="1"/>
  <c r="I3618" i="6" s="1"/>
  <c r="J3618" i="6" s="1"/>
  <c r="B3522" i="6"/>
  <c r="H3522" i="6" s="1" a="1"/>
  <c r="H3522" i="6" s="1"/>
  <c r="I3522" i="6" s="1"/>
  <c r="J3522" i="6" s="1"/>
  <c r="B3474" i="6"/>
  <c r="H3474" i="6" s="1" a="1"/>
  <c r="H3474" i="6" s="1"/>
  <c r="I3474" i="6" s="1"/>
  <c r="J3474" i="6" s="1"/>
  <c r="B3450" i="6"/>
  <c r="H3450" i="6" s="1" a="1"/>
  <c r="H3450" i="6" s="1"/>
  <c r="B3426" i="6"/>
  <c r="H3426" i="6" s="1" a="1"/>
  <c r="H3426" i="6" s="1"/>
  <c r="I3426" i="6" s="1"/>
  <c r="J3426" i="6" s="1"/>
  <c r="B3402" i="6"/>
  <c r="H3402" i="6" s="1" a="1"/>
  <c r="H3402" i="6" s="1"/>
  <c r="I3402" i="6" s="1"/>
  <c r="J3402" i="6" s="1"/>
  <c r="B3378" i="6"/>
  <c r="H3378" i="6" s="1" a="1"/>
  <c r="H3378" i="6" s="1"/>
  <c r="I3378" i="6" s="1"/>
  <c r="J3378" i="6" s="1"/>
  <c r="B3354" i="6"/>
  <c r="H3354" i="6" s="1" a="1"/>
  <c r="H3354" i="6" s="1"/>
  <c r="I3354" i="6" s="1"/>
  <c r="J3354" i="6" s="1"/>
  <c r="B3330" i="6"/>
  <c r="H3330" i="6" s="1" a="1"/>
  <c r="H3330" i="6" s="1"/>
  <c r="I3330" i="6" s="1"/>
  <c r="J3330" i="6" s="1"/>
  <c r="B2898" i="6"/>
  <c r="H2898" i="6" s="1" a="1"/>
  <c r="H2898" i="6" s="1"/>
  <c r="I2898" i="6" s="1"/>
  <c r="J2898" i="6" s="1"/>
  <c r="B2802" i="6"/>
  <c r="H2802" i="6" s="1" a="1"/>
  <c r="H2802" i="6" s="1"/>
  <c r="I2802" i="6" s="1"/>
  <c r="J2802" i="6" s="1"/>
  <c r="B2754" i="6"/>
  <c r="H2754" i="6" s="1" a="1"/>
  <c r="H2754" i="6" s="1"/>
  <c r="B2730" i="6"/>
  <c r="H2730" i="6" s="1" a="1"/>
  <c r="H2730" i="6" s="1"/>
  <c r="B2658" i="6"/>
  <c r="H2658" i="6" s="1" a="1"/>
  <c r="H2658" i="6" s="1"/>
  <c r="I2658" i="6" s="1"/>
  <c r="J2658" i="6" s="1"/>
  <c r="B4146" i="6"/>
  <c r="H4146" i="6" s="1" a="1"/>
  <c r="H4146" i="6" s="1"/>
  <c r="B3978" i="6"/>
  <c r="H3978" i="6" s="1" a="1"/>
  <c r="H3978" i="6" s="1"/>
  <c r="I3978" i="6" s="1"/>
  <c r="J3978" i="6" s="1"/>
  <c r="B3786" i="6"/>
  <c r="H3786" i="6" s="1" a="1"/>
  <c r="H3786" i="6" s="1"/>
  <c r="I3786" i="6" s="1"/>
  <c r="J3786" i="6" s="1"/>
  <c r="B3690" i="6"/>
  <c r="H3690" i="6" s="1" a="1"/>
  <c r="H3690" i="6" s="1"/>
  <c r="I3690" i="6" s="1"/>
  <c r="J3690" i="6" s="1"/>
  <c r="B3594" i="6"/>
  <c r="H3594" i="6" s="1" a="1"/>
  <c r="H3594" i="6" s="1"/>
  <c r="I3594" i="6" s="1"/>
  <c r="J3594" i="6" s="1"/>
  <c r="B3498" i="6"/>
  <c r="H3498" i="6" s="1" a="1"/>
  <c r="H3498" i="6" s="1"/>
  <c r="I3498" i="6" s="1"/>
  <c r="J3498" i="6" s="1"/>
  <c r="B3306" i="6"/>
  <c r="H3306" i="6" s="1" a="1"/>
  <c r="H3306" i="6" s="1"/>
  <c r="I3306" i="6" s="1"/>
  <c r="J3306" i="6" s="1"/>
  <c r="B3210" i="6"/>
  <c r="H3210" i="6" s="1" a="1"/>
  <c r="H3210" i="6" s="1"/>
  <c r="I3210" i="6" s="1"/>
  <c r="J3210" i="6" s="1"/>
  <c r="B3138" i="6"/>
  <c r="H3138" i="6" s="1" a="1"/>
  <c r="H3138" i="6" s="1"/>
  <c r="I3138" i="6" s="1"/>
  <c r="J3138" i="6" s="1"/>
  <c r="B3114" i="6"/>
  <c r="H3114" i="6" s="1" a="1"/>
  <c r="H3114" i="6" s="1"/>
  <c r="I3114" i="6" s="1"/>
  <c r="J3114" i="6" s="1"/>
  <c r="B2970" i="6"/>
  <c r="H2970" i="6" s="1" a="1"/>
  <c r="H2970" i="6" s="1"/>
  <c r="I2970" i="6" s="1"/>
  <c r="J2970" i="6" s="1"/>
  <c r="B2922" i="6"/>
  <c r="H2922" i="6" s="1" a="1"/>
  <c r="H2922" i="6" s="1"/>
  <c r="B2874" i="6"/>
  <c r="H2874" i="6" s="1" a="1"/>
  <c r="H2874" i="6" s="1"/>
  <c r="B2850" i="6"/>
  <c r="H2850" i="6" s="1" a="1"/>
  <c r="H2850" i="6" s="1"/>
  <c r="I2850" i="6" s="1"/>
  <c r="J2850" i="6" s="1"/>
  <c r="B4074" i="6"/>
  <c r="H4074" i="6" s="1" a="1"/>
  <c r="H4074" i="6" s="1"/>
  <c r="B3954" i="6"/>
  <c r="H3954" i="6" s="1" a="1"/>
  <c r="H3954" i="6" s="1"/>
  <c r="I3954" i="6" s="1"/>
  <c r="J3954" i="6" s="1"/>
  <c r="B3762" i="6"/>
  <c r="H3762" i="6" s="1" a="1"/>
  <c r="H3762" i="6" s="1"/>
  <c r="I3762" i="6" s="1"/>
  <c r="J3762" i="6" s="1"/>
  <c r="B3666" i="6"/>
  <c r="H3666" i="6" s="1" a="1"/>
  <c r="H3666" i="6" s="1"/>
  <c r="I3666" i="6" s="1"/>
  <c r="J3666" i="6" s="1"/>
  <c r="B3570" i="6"/>
  <c r="H3570" i="6" s="1" a="1"/>
  <c r="H3570" i="6" s="1"/>
  <c r="I3570" i="6" s="1"/>
  <c r="J3570" i="6" s="1"/>
  <c r="B3234" i="6"/>
  <c r="H3234" i="6" s="1" a="1"/>
  <c r="H3234" i="6" s="1"/>
  <c r="I3234" i="6" s="1"/>
  <c r="J3234" i="6" s="1"/>
  <c r="B3186" i="6"/>
  <c r="H3186" i="6" s="1" a="1"/>
  <c r="H3186" i="6" s="1"/>
  <c r="B2634" i="6"/>
  <c r="H2634" i="6" s="1" a="1"/>
  <c r="H2634" i="6" s="1"/>
  <c r="B2610" i="6"/>
  <c r="H2610" i="6" s="1" a="1"/>
  <c r="H2610" i="6" s="1"/>
  <c r="B2538" i="6"/>
  <c r="H2538" i="6" s="1" a="1"/>
  <c r="H2538" i="6" s="1"/>
  <c r="I2538" i="6" s="1"/>
  <c r="J2538" i="6" s="1"/>
  <c r="B2514" i="6"/>
  <c r="H2514" i="6" s="1" a="1"/>
  <c r="H2514" i="6" s="1"/>
  <c r="B2154" i="6"/>
  <c r="H2154" i="6" s="1" a="1"/>
  <c r="H2154" i="6" s="1"/>
  <c r="B2082" i="6"/>
  <c r="H2082" i="6" s="1" a="1"/>
  <c r="H2082" i="6" s="1"/>
  <c r="I2082" i="6" s="1"/>
  <c r="J2082" i="6" s="1"/>
  <c r="B1986" i="6"/>
  <c r="H1986" i="6" s="1" a="1"/>
  <c r="H1986" i="6" s="1"/>
  <c r="I1986" i="6" s="1"/>
  <c r="J1986" i="6" s="1"/>
  <c r="B1890" i="6"/>
  <c r="H1890" i="6" s="1" a="1"/>
  <c r="H1890" i="6" s="1"/>
  <c r="I1890" i="6" s="1"/>
  <c r="J1890" i="6" s="1"/>
  <c r="B1818" i="6"/>
  <c r="H1818" i="6" s="1" a="1"/>
  <c r="H1818" i="6" s="1"/>
  <c r="I1818" i="6" s="1"/>
  <c r="J1818" i="6" s="1"/>
  <c r="B1722" i="6"/>
  <c r="H1722" i="6" s="1" a="1"/>
  <c r="H1722" i="6" s="1"/>
  <c r="I1722" i="6" s="1"/>
  <c r="J1722" i="6" s="1"/>
  <c r="B1578" i="6"/>
  <c r="H1578" i="6" s="1" a="1"/>
  <c r="H1578" i="6" s="1"/>
  <c r="I1578" i="6" s="1"/>
  <c r="J1578" i="6" s="1"/>
  <c r="B1530" i="6"/>
  <c r="H1530" i="6" s="1" a="1"/>
  <c r="H1530" i="6" s="1"/>
  <c r="I1530" i="6" s="1"/>
  <c r="J1530" i="6" s="1"/>
  <c r="B1482" i="6"/>
  <c r="H1482" i="6" s="1" a="1"/>
  <c r="H1482" i="6" s="1"/>
  <c r="I1482" i="6" s="1"/>
  <c r="J1482" i="6" s="1"/>
  <c r="B1410" i="6"/>
  <c r="H1410" i="6" s="1" a="1"/>
  <c r="H1410" i="6" s="1"/>
  <c r="B3042" i="6"/>
  <c r="H3042" i="6" s="1" a="1"/>
  <c r="H3042" i="6" s="1"/>
  <c r="I3042" i="6" s="1"/>
  <c r="J3042" i="6" s="1"/>
  <c r="B2706" i="6"/>
  <c r="H2706" i="6" s="1" a="1"/>
  <c r="H2706" i="6" s="1"/>
  <c r="B2562" i="6"/>
  <c r="H2562" i="6" s="1" a="1"/>
  <c r="H2562" i="6" s="1"/>
  <c r="B2490" i="6"/>
  <c r="H2490" i="6" s="1" a="1"/>
  <c r="H2490" i="6" s="1"/>
  <c r="I2490" i="6" s="1"/>
  <c r="J2490" i="6" s="1"/>
  <c r="B2466" i="6"/>
  <c r="H2466" i="6" s="1" a="1"/>
  <c r="H2466" i="6" s="1"/>
  <c r="I2466" i="6" s="1"/>
  <c r="J2466" i="6" s="1"/>
  <c r="B2130" i="6"/>
  <c r="H2130" i="6" s="1" a="1"/>
  <c r="H2130" i="6" s="1"/>
  <c r="I2130" i="6" s="1"/>
  <c r="J2130" i="6" s="1"/>
  <c r="B2058" i="6"/>
  <c r="H2058" i="6" s="1" a="1"/>
  <c r="H2058" i="6" s="1"/>
  <c r="I2058" i="6" s="1"/>
  <c r="J2058" i="6" s="1"/>
  <c r="B1962" i="6"/>
  <c r="H1962" i="6" s="1" a="1"/>
  <c r="H1962" i="6" s="1"/>
  <c r="I1962" i="6" s="1"/>
  <c r="J1962" i="6" s="1"/>
  <c r="B1794" i="6"/>
  <c r="H1794" i="6" s="1" a="1"/>
  <c r="H1794" i="6" s="1"/>
  <c r="I1794" i="6" s="1"/>
  <c r="J1794" i="6" s="1"/>
  <c r="B1698" i="6"/>
  <c r="H1698" i="6" s="1" a="1"/>
  <c r="H1698" i="6" s="1"/>
  <c r="I1698" i="6" s="1"/>
  <c r="J1698" i="6" s="1"/>
  <c r="B1674" i="6"/>
  <c r="H1674" i="6" s="1" a="1"/>
  <c r="H1674" i="6" s="1"/>
  <c r="I1674" i="6" s="1"/>
  <c r="J1674" i="6" s="1"/>
  <c r="B1650" i="6"/>
  <c r="H1650" i="6" s="1" a="1"/>
  <c r="H1650" i="6" s="1"/>
  <c r="I1650" i="6" s="1"/>
  <c r="J1650" i="6" s="1"/>
  <c r="B1626" i="6"/>
  <c r="H1626" i="6" s="1" a="1"/>
  <c r="H1626" i="6" s="1"/>
  <c r="B1602" i="6"/>
  <c r="H1602" i="6" s="1" a="1"/>
  <c r="H1602" i="6" s="1"/>
  <c r="I1602" i="6" s="1"/>
  <c r="J1602" i="6" s="1"/>
  <c r="B2826" i="6"/>
  <c r="H2826" i="6" s="1" a="1"/>
  <c r="H2826" i="6" s="1"/>
  <c r="B2778" i="6"/>
  <c r="H2778" i="6" s="1" a="1"/>
  <c r="H2778" i="6" s="1"/>
  <c r="I2778" i="6" s="1"/>
  <c r="J2778" i="6" s="1"/>
  <c r="B2442" i="6"/>
  <c r="H2442" i="6" s="1" a="1"/>
  <c r="H2442" i="6" s="1"/>
  <c r="I2442" i="6" s="1"/>
  <c r="J2442" i="6" s="1"/>
  <c r="B2394" i="6"/>
  <c r="H2394" i="6" s="1" a="1"/>
  <c r="H2394" i="6" s="1"/>
  <c r="I2394" i="6" s="1"/>
  <c r="J2394" i="6" s="1"/>
  <c r="B2370" i="6"/>
  <c r="H2370" i="6" s="1" a="1"/>
  <c r="H2370" i="6" s="1"/>
  <c r="I2370" i="6" s="1"/>
  <c r="J2370" i="6" s="1"/>
  <c r="B2322" i="6"/>
  <c r="H2322" i="6" s="1" a="1"/>
  <c r="H2322" i="6" s="1"/>
  <c r="B2298" i="6"/>
  <c r="H2298" i="6" s="1" a="1"/>
  <c r="H2298" i="6" s="1"/>
  <c r="B2274" i="6"/>
  <c r="H2274" i="6" s="1" a="1"/>
  <c r="H2274" i="6" s="1"/>
  <c r="I2274" i="6" s="1"/>
  <c r="J2274" i="6" s="1"/>
  <c r="B2250" i="6"/>
  <c r="H2250" i="6" s="1" a="1"/>
  <c r="H2250" i="6" s="1"/>
  <c r="B2226" i="6"/>
  <c r="H2226" i="6" s="1" a="1"/>
  <c r="H2226" i="6" s="1"/>
  <c r="B2202" i="6"/>
  <c r="H2202" i="6" s="1" a="1"/>
  <c r="H2202" i="6" s="1"/>
  <c r="B2034" i="6"/>
  <c r="H2034" i="6" s="1" a="1"/>
  <c r="H2034" i="6" s="1"/>
  <c r="I2034" i="6" s="1"/>
  <c r="J2034" i="6" s="1"/>
  <c r="B1938" i="6"/>
  <c r="H1938" i="6" s="1" a="1"/>
  <c r="H1938" i="6" s="1"/>
  <c r="I1938" i="6" s="1"/>
  <c r="J1938" i="6" s="1"/>
  <c r="B1866" i="6"/>
  <c r="H1866" i="6" s="1" a="1"/>
  <c r="H1866" i="6" s="1"/>
  <c r="I1866" i="6" s="1"/>
  <c r="J1866" i="6" s="1"/>
  <c r="B1770" i="6"/>
  <c r="H1770" i="6" s="1" a="1"/>
  <c r="H1770" i="6" s="1"/>
  <c r="I1770" i="6" s="1"/>
  <c r="J1770" i="6" s="1"/>
  <c r="B1506" i="6"/>
  <c r="H1506" i="6" s="1" a="1"/>
  <c r="H1506" i="6" s="1"/>
  <c r="I1506" i="6" s="1"/>
  <c r="J1506" i="6" s="1"/>
  <c r="B3258" i="6"/>
  <c r="H3258" i="6" s="1" a="1"/>
  <c r="H3258" i="6" s="1"/>
  <c r="I3258" i="6" s="1"/>
  <c r="J3258" i="6" s="1"/>
  <c r="B3018" i="6"/>
  <c r="H3018" i="6" s="1" a="1"/>
  <c r="H3018" i="6" s="1"/>
  <c r="I3018" i="6" s="1"/>
  <c r="J3018" i="6" s="1"/>
  <c r="B2946" i="6"/>
  <c r="H2946" i="6" s="1" a="1"/>
  <c r="H2946" i="6" s="1"/>
  <c r="B2682" i="6"/>
  <c r="H2682" i="6" s="1" a="1"/>
  <c r="H2682" i="6" s="1"/>
  <c r="B2586" i="6"/>
  <c r="H2586" i="6" s="1" a="1"/>
  <c r="H2586" i="6" s="1"/>
  <c r="B2418" i="6"/>
  <c r="H2418" i="6" s="1" a="1"/>
  <c r="H2418" i="6" s="1"/>
  <c r="I2418" i="6" s="1"/>
  <c r="J2418" i="6" s="1"/>
  <c r="B2346" i="6"/>
  <c r="H2346" i="6" s="1" a="1"/>
  <c r="H2346" i="6" s="1"/>
  <c r="I2346" i="6" s="1"/>
  <c r="J2346" i="6" s="1"/>
  <c r="B2178" i="6"/>
  <c r="H2178" i="6" s="1" a="1"/>
  <c r="H2178" i="6" s="1"/>
  <c r="B2106" i="6"/>
  <c r="H2106" i="6" s="1" a="1"/>
  <c r="H2106" i="6" s="1"/>
  <c r="I2106" i="6" s="1"/>
  <c r="J2106" i="6" s="1"/>
  <c r="B2010" i="6"/>
  <c r="H2010" i="6" s="1" a="1"/>
  <c r="H2010" i="6" s="1"/>
  <c r="I2010" i="6" s="1"/>
  <c r="J2010" i="6" s="1"/>
  <c r="B1914" i="6"/>
  <c r="H1914" i="6" s="1" a="1"/>
  <c r="H1914" i="6" s="1"/>
  <c r="I1914" i="6" s="1"/>
  <c r="J1914" i="6" s="1"/>
  <c r="B1842" i="6"/>
  <c r="H1842" i="6" s="1" a="1"/>
  <c r="H1842" i="6" s="1"/>
  <c r="I1842" i="6" s="1"/>
  <c r="J1842" i="6" s="1"/>
  <c r="B1746" i="6"/>
  <c r="H1746" i="6" s="1" a="1"/>
  <c r="H1746" i="6" s="1"/>
  <c r="I1746" i="6" s="1"/>
  <c r="J1746" i="6" s="1"/>
  <c r="B1554" i="6"/>
  <c r="H1554" i="6" s="1" a="1"/>
  <c r="H1554" i="6" s="1"/>
  <c r="I1554" i="6" s="1"/>
  <c r="J1554" i="6" s="1"/>
  <c r="B1458" i="6"/>
  <c r="H1458" i="6" s="1" a="1"/>
  <c r="H1458" i="6" s="1"/>
  <c r="I1458" i="6" s="1"/>
  <c r="J1458" i="6" s="1"/>
  <c r="B1434" i="6"/>
  <c r="H1434" i="6" s="1" a="1"/>
  <c r="H1434" i="6" s="1"/>
  <c r="B1386" i="6"/>
  <c r="H1386" i="6" s="1" a="1"/>
  <c r="H1386" i="6" s="1"/>
  <c r="I1386" i="6" s="1"/>
  <c r="J1386" i="6" s="1"/>
  <c r="B1362" i="6"/>
  <c r="H1362" i="6" s="1" a="1"/>
  <c r="H1362" i="6" s="1"/>
  <c r="I1362" i="6" s="1"/>
  <c r="J1362" i="6" s="1"/>
  <c r="B1146" i="6"/>
  <c r="H1146" i="6" s="1" a="1"/>
  <c r="H1146" i="6" s="1"/>
  <c r="B1074" i="6"/>
  <c r="H1074" i="6" s="1" a="1"/>
  <c r="H1074" i="6" s="1"/>
  <c r="I1074" i="6" s="1"/>
  <c r="J1074" i="6" s="1"/>
  <c r="B834" i="6"/>
  <c r="H834" i="6" s="1" a="1"/>
  <c r="H834" i="6" s="1"/>
  <c r="I834" i="6" s="1"/>
  <c r="J834" i="6" s="1"/>
  <c r="B738" i="6"/>
  <c r="H738" i="6" s="1" a="1"/>
  <c r="H738" i="6" s="1"/>
  <c r="I738" i="6" s="1"/>
  <c r="J738" i="6" s="1"/>
  <c r="B282" i="6"/>
  <c r="H282" i="6" s="1" a="1"/>
  <c r="H282" i="6" s="1"/>
  <c r="I282" i="6" s="1"/>
  <c r="J282" i="6" s="1"/>
  <c r="B258" i="6"/>
  <c r="H258" i="6" s="1" a="1"/>
  <c r="H258" i="6" s="1"/>
  <c r="I258" i="6" s="1"/>
  <c r="J258" i="6" s="1"/>
  <c r="B210" i="6"/>
  <c r="H210" i="6" s="1" a="1"/>
  <c r="H210" i="6" s="1"/>
  <c r="I210" i="6" s="1"/>
  <c r="J210" i="6" s="1"/>
  <c r="B114" i="6"/>
  <c r="H114" i="6" s="1" a="1"/>
  <c r="H114" i="6" s="1"/>
  <c r="I114" i="6" s="1"/>
  <c r="J114" i="6" s="1"/>
  <c r="B306" i="6"/>
  <c r="H306" i="6" s="1" a="1"/>
  <c r="H306" i="6" s="1"/>
  <c r="B162" i="6"/>
  <c r="H162" i="6" s="1" a="1"/>
  <c r="H162" i="6" s="1"/>
  <c r="I162" i="6" s="1"/>
  <c r="J162" i="6" s="1"/>
  <c r="B138" i="6"/>
  <c r="H138" i="6" s="1" a="1"/>
  <c r="H138" i="6" s="1"/>
  <c r="I138" i="6" s="1"/>
  <c r="J138" i="6" s="1"/>
  <c r="B1338" i="6"/>
  <c r="H1338" i="6" s="1" a="1"/>
  <c r="H1338" i="6" s="1"/>
  <c r="I1338" i="6" s="1"/>
  <c r="J1338" i="6" s="1"/>
  <c r="B1314" i="6"/>
  <c r="H1314" i="6" s="1" a="1"/>
  <c r="H1314" i="6" s="1"/>
  <c r="B1218" i="6"/>
  <c r="H1218" i="6" s="1" a="1"/>
  <c r="H1218" i="6" s="1"/>
  <c r="B1098" i="6"/>
  <c r="H1098" i="6" s="1" a="1"/>
  <c r="H1098" i="6" s="1"/>
  <c r="I1098" i="6" s="1"/>
  <c r="J1098" i="6" s="1"/>
  <c r="B1050" i="6"/>
  <c r="H1050" i="6" s="1" a="1"/>
  <c r="H1050" i="6" s="1"/>
  <c r="B1026" i="6"/>
  <c r="H1026" i="6" s="1" a="1"/>
  <c r="H1026" i="6" s="1"/>
  <c r="B1002" i="6"/>
  <c r="H1002" i="6" s="1" a="1"/>
  <c r="H1002" i="6" s="1"/>
  <c r="I1002" i="6" s="1"/>
  <c r="J1002" i="6" s="1"/>
  <c r="B882" i="6"/>
  <c r="H882" i="6" s="1" a="1"/>
  <c r="H882" i="6" s="1"/>
  <c r="I882" i="6" s="1"/>
  <c r="J882" i="6" s="1"/>
  <c r="B810" i="6"/>
  <c r="H810" i="6" s="1" a="1"/>
  <c r="H810" i="6" s="1"/>
  <c r="I810" i="6" s="1"/>
  <c r="J810" i="6" s="1"/>
  <c r="B786" i="6"/>
  <c r="H786" i="6" s="1" a="1"/>
  <c r="H786" i="6" s="1"/>
  <c r="I786" i="6" s="1"/>
  <c r="J786" i="6" s="1"/>
  <c r="B690" i="6"/>
  <c r="H690" i="6" s="1" a="1"/>
  <c r="H690" i="6" s="1"/>
  <c r="B666" i="6"/>
  <c r="H666" i="6" s="1" a="1"/>
  <c r="H666" i="6" s="1"/>
  <c r="I666" i="6" s="1"/>
  <c r="J666" i="6" s="1"/>
  <c r="B642" i="6"/>
  <c r="H642" i="6" s="1" a="1"/>
  <c r="H642" i="6" s="1"/>
  <c r="I642" i="6" s="1"/>
  <c r="J642" i="6" s="1"/>
  <c r="B426" i="6"/>
  <c r="H426" i="6" s="1" a="1"/>
  <c r="H426" i="6" s="1"/>
  <c r="I426" i="6" s="1"/>
  <c r="J426" i="6" s="1"/>
  <c r="B402" i="6"/>
  <c r="H402" i="6" s="1" a="1"/>
  <c r="H402" i="6" s="1"/>
  <c r="I402" i="6" s="1"/>
  <c r="J402" i="6" s="1"/>
  <c r="B378" i="6"/>
  <c r="H378" i="6" s="1" a="1"/>
  <c r="H378" i="6" s="1"/>
  <c r="B354" i="6"/>
  <c r="H354" i="6" s="1" a="1"/>
  <c r="H354" i="6" s="1"/>
  <c r="I354" i="6" s="1"/>
  <c r="J354" i="6" s="1"/>
  <c r="B330" i="6"/>
  <c r="H330" i="6" s="1" a="1"/>
  <c r="H330" i="6" s="1"/>
  <c r="I330" i="6" s="1"/>
  <c r="J330" i="6" s="1"/>
  <c r="B90" i="6"/>
  <c r="H90" i="6" s="1" a="1"/>
  <c r="H90" i="6" s="1"/>
  <c r="B1242" i="6"/>
  <c r="H1242" i="6" s="1" a="1"/>
  <c r="H1242" i="6" s="1"/>
  <c r="B1194" i="6"/>
  <c r="H1194" i="6" s="1" a="1"/>
  <c r="H1194" i="6" s="1"/>
  <c r="B978" i="6"/>
  <c r="H978" i="6" s="1" a="1"/>
  <c r="H978" i="6" s="1"/>
  <c r="B954" i="6"/>
  <c r="H954" i="6" s="1" a="1"/>
  <c r="H954" i="6" s="1"/>
  <c r="B618" i="6"/>
  <c r="H618" i="6" s="1" a="1"/>
  <c r="H618" i="6" s="1"/>
  <c r="B594" i="6"/>
  <c r="H594" i="6" s="1" a="1"/>
  <c r="H594" i="6" s="1"/>
  <c r="B546" i="6"/>
  <c r="H546" i="6" s="1" a="1"/>
  <c r="H546" i="6" s="1"/>
  <c r="B498" i="6"/>
  <c r="H498" i="6" s="1" a="1"/>
  <c r="H498" i="6" s="1"/>
  <c r="B234" i="6"/>
  <c r="H234" i="6" s="1" a="1"/>
  <c r="H234" i="6" s="1"/>
  <c r="I234" i="6" s="1"/>
  <c r="J234" i="6" s="1"/>
  <c r="B570" i="6"/>
  <c r="H570" i="6" s="1" a="1"/>
  <c r="H570" i="6" s="1"/>
  <c r="B522" i="6"/>
  <c r="H522" i="6" s="1" a="1"/>
  <c r="H522" i="6" s="1"/>
  <c r="B474" i="6"/>
  <c r="H474" i="6" s="1" a="1"/>
  <c r="H474" i="6" s="1"/>
  <c r="I474" i="6" s="1"/>
  <c r="J474" i="6" s="1"/>
  <c r="B186" i="6"/>
  <c r="H186" i="6" s="1" a="1"/>
  <c r="H186" i="6" s="1"/>
  <c r="I186" i="6" s="1"/>
  <c r="J186" i="6" s="1"/>
  <c r="B1290" i="6"/>
  <c r="H1290" i="6" s="1" a="1"/>
  <c r="H1290" i="6" s="1"/>
  <c r="I1290" i="6" s="1"/>
  <c r="J1290" i="6" s="1"/>
  <c r="B1266" i="6"/>
  <c r="H1266" i="6" s="1" a="1"/>
  <c r="H1266" i="6" s="1"/>
  <c r="B1170" i="6"/>
  <c r="H1170" i="6" s="1" a="1"/>
  <c r="H1170" i="6" s="1"/>
  <c r="I1170" i="6" s="1"/>
  <c r="J1170" i="6" s="1"/>
  <c r="B1122" i="6"/>
  <c r="H1122" i="6" s="1" a="1"/>
  <c r="H1122" i="6" s="1"/>
  <c r="B930" i="6"/>
  <c r="H930" i="6" s="1" a="1"/>
  <c r="H930" i="6" s="1"/>
  <c r="B906" i="6"/>
  <c r="H906" i="6" s="1" a="1"/>
  <c r="H906" i="6" s="1"/>
  <c r="I906" i="6" s="1"/>
  <c r="J906" i="6" s="1"/>
  <c r="B858" i="6"/>
  <c r="H858" i="6" s="1" a="1"/>
  <c r="H858" i="6" s="1"/>
  <c r="I858" i="6" s="1"/>
  <c r="J858" i="6" s="1"/>
  <c r="B762" i="6"/>
  <c r="H762" i="6" s="1" a="1"/>
  <c r="H762" i="6" s="1"/>
  <c r="B714" i="6"/>
  <c r="H714" i="6" s="1" a="1"/>
  <c r="H714" i="6" s="1"/>
  <c r="B450" i="6"/>
  <c r="H450" i="6" s="1" a="1"/>
  <c r="H450" i="6" s="1"/>
  <c r="I450" i="6" s="1"/>
  <c r="J450" i="6" s="1"/>
  <c r="C8392" i="6"/>
  <c r="D8391" i="6" s="1"/>
  <c r="D8390" i="6" s="1"/>
  <c r="C8320" i="6"/>
  <c r="D8319" i="6" s="1"/>
  <c r="D8318" i="6" s="1"/>
  <c r="D8317" i="6" s="1"/>
  <c r="C8272" i="6"/>
  <c r="D8271" i="6" s="1"/>
  <c r="D8270" i="6" s="1"/>
  <c r="D8269" i="6" s="1"/>
  <c r="C8176" i="6"/>
  <c r="D8175" i="6" s="1"/>
  <c r="D8174" i="6" s="1"/>
  <c r="C8080" i="6"/>
  <c r="C7984" i="6"/>
  <c r="C8344" i="6"/>
  <c r="D8343" i="6" s="1"/>
  <c r="D8342" i="6" s="1"/>
  <c r="D8341" i="6" s="1"/>
  <c r="C8200" i="6"/>
  <c r="D8199" i="6" s="1"/>
  <c r="D8198" i="6" s="1"/>
  <c r="D8197" i="6" s="1"/>
  <c r="C8104" i="6"/>
  <c r="C8008" i="6"/>
  <c r="C8416" i="6"/>
  <c r="D8415" i="6" s="1"/>
  <c r="D8414" i="6" s="1"/>
  <c r="D8413" i="6" s="1"/>
  <c r="C8368" i="6"/>
  <c r="D8367" i="6" s="1"/>
  <c r="D8366" i="6" s="1"/>
  <c r="D8365" i="6" s="1"/>
  <c r="C8296" i="6"/>
  <c r="C8248" i="6"/>
  <c r="C8152" i="6"/>
  <c r="C8056" i="6"/>
  <c r="C7960" i="6"/>
  <c r="C7888" i="6"/>
  <c r="C7720" i="6"/>
  <c r="C7672" i="6"/>
  <c r="C7624" i="6"/>
  <c r="C7576" i="6"/>
  <c r="C8032" i="6"/>
  <c r="D8031" i="6" s="1"/>
  <c r="D8030" i="6" s="1"/>
  <c r="D8029" i="6" s="1"/>
  <c r="C7936" i="6"/>
  <c r="C7840" i="6"/>
  <c r="C7744" i="6"/>
  <c r="C7600" i="6"/>
  <c r="C7480" i="6"/>
  <c r="C8224" i="6"/>
  <c r="C7912" i="6"/>
  <c r="D7911" i="6" s="1"/>
  <c r="D7910" i="6" s="1"/>
  <c r="C7864" i="6"/>
  <c r="D7863" i="6" s="1"/>
  <c r="D7862" i="6" s="1"/>
  <c r="D7861" i="6" s="1"/>
  <c r="C7816" i="6"/>
  <c r="C7792" i="6"/>
  <c r="D7791" i="6" s="1"/>
  <c r="D7790" i="6" s="1"/>
  <c r="D7789" i="6" s="1"/>
  <c r="C7768" i="6"/>
  <c r="D7767" i="6" s="1"/>
  <c r="D7766" i="6" s="1"/>
  <c r="C7648" i="6"/>
  <c r="D7647" i="6" s="1"/>
  <c r="D7646" i="6" s="1"/>
  <c r="D7645" i="6" s="1"/>
  <c r="C7552" i="6"/>
  <c r="C7528" i="6"/>
  <c r="C7504" i="6"/>
  <c r="D7503" i="6" s="1"/>
  <c r="D7502" i="6" s="1"/>
  <c r="C7456" i="6"/>
  <c r="C7384" i="6"/>
  <c r="D7383" i="6" s="1"/>
  <c r="D7382" i="6" s="1"/>
  <c r="D7381" i="6" s="1"/>
  <c r="C7336" i="6"/>
  <c r="C7288" i="6"/>
  <c r="D7287" i="6" s="1"/>
  <c r="D7286" i="6" s="1"/>
  <c r="D7285" i="6" s="1"/>
  <c r="C7240" i="6"/>
  <c r="D7239" i="6" s="1"/>
  <c r="D7238" i="6" s="1"/>
  <c r="D7237" i="6" s="1"/>
  <c r="C7192" i="6"/>
  <c r="D7191" i="6" s="1"/>
  <c r="D7190" i="6" s="1"/>
  <c r="D7189" i="6" s="1"/>
  <c r="C7144" i="6"/>
  <c r="C7096" i="6"/>
  <c r="C7048" i="6"/>
  <c r="D7047" i="6" s="1"/>
  <c r="D7046" i="6" s="1"/>
  <c r="D7045" i="6" s="1"/>
  <c r="C7000" i="6"/>
  <c r="D6999" i="6" s="1"/>
  <c r="D6998" i="6" s="1"/>
  <c r="D6997" i="6" s="1"/>
  <c r="C6904" i="6"/>
  <c r="D6903" i="6" s="1"/>
  <c r="D6902" i="6" s="1"/>
  <c r="D6901" i="6" s="1"/>
  <c r="C7408" i="6"/>
  <c r="C6880" i="6"/>
  <c r="D6879" i="6" s="1"/>
  <c r="D6878" i="6" s="1"/>
  <c r="D6877" i="6" s="1"/>
  <c r="C8128" i="6"/>
  <c r="C7696" i="6"/>
  <c r="C7432" i="6"/>
  <c r="D7431" i="6" s="1"/>
  <c r="D7430" i="6" s="1"/>
  <c r="D7429" i="6" s="1"/>
  <c r="C6928" i="6"/>
  <c r="D6927" i="6" s="1"/>
  <c r="D6926" i="6" s="1"/>
  <c r="C6832" i="6"/>
  <c r="D6831" i="6" s="1"/>
  <c r="D6830" i="6" s="1"/>
  <c r="D6829" i="6" s="1"/>
  <c r="C7360" i="6"/>
  <c r="D7359" i="6" s="1"/>
  <c r="D7358" i="6" s="1"/>
  <c r="D7357" i="6" s="1"/>
  <c r="C7168" i="6"/>
  <c r="C6976" i="6"/>
  <c r="C6712" i="6"/>
  <c r="C6616" i="6"/>
  <c r="C6496" i="6"/>
  <c r="D6495" i="6" s="1"/>
  <c r="D6494" i="6" s="1"/>
  <c r="D6493" i="6" s="1"/>
  <c r="C6472" i="6"/>
  <c r="C6424" i="6"/>
  <c r="D6423" i="6" s="1"/>
  <c r="D6422" i="6" s="1"/>
  <c r="D6421" i="6" s="1"/>
  <c r="C6400" i="6"/>
  <c r="C7312" i="6"/>
  <c r="C7120" i="6"/>
  <c r="C6952" i="6"/>
  <c r="D6951" i="6" s="1"/>
  <c r="D6950" i="6" s="1"/>
  <c r="D6949" i="6" s="1"/>
  <c r="C6808" i="6"/>
  <c r="C6784" i="6"/>
  <c r="D6783" i="6" s="1"/>
  <c r="D6782" i="6" s="1"/>
  <c r="D6781" i="6" s="1"/>
  <c r="C6688" i="6"/>
  <c r="D6687" i="6" s="1"/>
  <c r="D6686" i="6" s="1"/>
  <c r="D6685" i="6" s="1"/>
  <c r="C6592" i="6"/>
  <c r="D6591" i="6" s="1"/>
  <c r="D6590" i="6" s="1"/>
  <c r="D6589" i="6" s="1"/>
  <c r="C6544" i="6"/>
  <c r="C7264" i="6"/>
  <c r="C7216" i="6"/>
  <c r="C7024" i="6"/>
  <c r="C6736" i="6"/>
  <c r="C6640" i="6"/>
  <c r="D6639" i="6" s="1"/>
  <c r="D6638" i="6" s="1"/>
  <c r="D6637" i="6" s="1"/>
  <c r="C6448" i="6"/>
  <c r="D6447" i="6" s="1"/>
  <c r="D6446" i="6" s="1"/>
  <c r="D6445" i="6" s="1"/>
  <c r="C6664" i="6"/>
  <c r="D6663" i="6" s="1"/>
  <c r="D6662" i="6" s="1"/>
  <c r="D6661" i="6" s="1"/>
  <c r="C7072" i="6"/>
  <c r="D7071" i="6" s="1"/>
  <c r="D7070" i="6" s="1"/>
  <c r="D7069" i="6" s="1"/>
  <c r="C6856" i="6"/>
  <c r="C6568" i="6"/>
  <c r="C6760" i="6"/>
  <c r="C6520" i="6"/>
  <c r="C6352" i="6"/>
  <c r="D6351" i="6" s="1"/>
  <c r="D6350" i="6" s="1"/>
  <c r="C6232" i="6"/>
  <c r="D6231" i="6" s="1"/>
  <c r="D6230" i="6" s="1"/>
  <c r="C6064" i="6"/>
  <c r="D6063" i="6" s="1"/>
  <c r="D6062" i="6" s="1"/>
  <c r="D6061" i="6" s="1"/>
  <c r="C6304" i="6"/>
  <c r="C6256" i="6"/>
  <c r="C6208" i="6"/>
  <c r="C6184" i="6"/>
  <c r="C6112" i="6"/>
  <c r="C6376" i="6"/>
  <c r="D6375" i="6" s="1"/>
  <c r="D6374" i="6" s="1"/>
  <c r="D6373" i="6" s="1"/>
  <c r="C6280" i="6"/>
  <c r="C6088" i="6"/>
  <c r="C6016" i="6"/>
  <c r="C6328" i="6"/>
  <c r="C6160" i="6"/>
  <c r="C6136" i="6"/>
  <c r="C6040" i="6"/>
  <c r="C5992" i="6"/>
  <c r="D5991" i="6" s="1"/>
  <c r="D5990" i="6" s="1"/>
  <c r="C5896" i="6"/>
  <c r="D5895" i="6" s="1"/>
  <c r="D5894" i="6" s="1"/>
  <c r="D5893" i="6" s="1"/>
  <c r="C5776" i="6"/>
  <c r="D5775" i="6" s="1"/>
  <c r="D5774" i="6" s="1"/>
  <c r="D5773" i="6" s="1"/>
  <c r="C5680" i="6"/>
  <c r="D5679" i="6" s="1"/>
  <c r="D5678" i="6" s="1"/>
  <c r="C5656" i="6"/>
  <c r="C5560" i="6"/>
  <c r="C5512" i="6"/>
  <c r="C5464" i="6"/>
  <c r="C5368" i="6"/>
  <c r="D5367" i="6" s="1"/>
  <c r="D5366" i="6" s="1"/>
  <c r="C5320" i="6"/>
  <c r="D5319" i="6" s="1"/>
  <c r="D5318" i="6" s="1"/>
  <c r="D5317" i="6" s="1"/>
  <c r="C5272" i="6"/>
  <c r="D5271" i="6" s="1"/>
  <c r="D5270" i="6" s="1"/>
  <c r="D5269" i="6" s="1"/>
  <c r="C5872" i="6"/>
  <c r="D5871" i="6" s="1"/>
  <c r="D5870" i="6" s="1"/>
  <c r="D5869" i="6" s="1"/>
  <c r="C5824" i="6"/>
  <c r="D5823" i="6" s="1"/>
  <c r="D5822" i="6" s="1"/>
  <c r="C5752" i="6"/>
  <c r="C5392" i="6"/>
  <c r="C5968" i="6"/>
  <c r="C5848" i="6"/>
  <c r="D5847" i="6" s="1"/>
  <c r="D5846" i="6" s="1"/>
  <c r="D5845" i="6" s="1"/>
  <c r="C5728" i="6"/>
  <c r="D5727" i="6" s="1"/>
  <c r="D5726" i="6" s="1"/>
  <c r="D5725" i="6" s="1"/>
  <c r="C5632" i="6"/>
  <c r="D5631" i="6" s="1"/>
  <c r="D5630" i="6" s="1"/>
  <c r="D5629" i="6" s="1"/>
  <c r="C5584" i="6"/>
  <c r="D5583" i="6" s="1"/>
  <c r="D5582" i="6" s="1"/>
  <c r="C5536" i="6"/>
  <c r="D5535" i="6" s="1"/>
  <c r="D5534" i="6" s="1"/>
  <c r="D5533" i="6" s="1"/>
  <c r="C5488" i="6"/>
  <c r="D5487" i="6" s="1"/>
  <c r="D5486" i="6" s="1"/>
  <c r="D5485" i="6" s="1"/>
  <c r="C5344" i="6"/>
  <c r="C5296" i="6"/>
  <c r="C5944" i="6"/>
  <c r="D5943" i="6" s="1"/>
  <c r="D5942" i="6" s="1"/>
  <c r="C5920" i="6"/>
  <c r="D5919" i="6" s="1"/>
  <c r="D5918" i="6" s="1"/>
  <c r="D5917" i="6" s="1"/>
  <c r="C5800" i="6"/>
  <c r="D5799" i="6" s="1"/>
  <c r="D5798" i="6" s="1"/>
  <c r="D5797" i="6" s="1"/>
  <c r="C5704" i="6"/>
  <c r="D5703" i="6" s="1"/>
  <c r="D5702" i="6" s="1"/>
  <c r="C5608" i="6"/>
  <c r="D5607" i="6" s="1"/>
  <c r="D5606" i="6" s="1"/>
  <c r="C5440" i="6"/>
  <c r="C5416" i="6"/>
  <c r="C5152" i="6"/>
  <c r="C5056" i="6"/>
  <c r="D5055" i="6" s="1"/>
  <c r="D5054" i="6" s="1"/>
  <c r="D5053" i="6" s="1"/>
  <c r="C4960" i="6"/>
  <c r="C4792" i="6"/>
  <c r="C4528" i="6"/>
  <c r="C4408" i="6"/>
  <c r="C4360" i="6"/>
  <c r="C4264" i="6"/>
  <c r="C5176" i="6"/>
  <c r="C5032" i="6"/>
  <c r="D5031" i="6" s="1"/>
  <c r="D5030" i="6" s="1"/>
  <c r="C4936" i="6"/>
  <c r="D4935" i="6" s="1"/>
  <c r="D4934" i="6" s="1"/>
  <c r="D4933" i="6" s="1"/>
  <c r="C4912" i="6"/>
  <c r="D4911" i="6" s="1"/>
  <c r="D4910" i="6" s="1"/>
  <c r="C4864" i="6"/>
  <c r="C4816" i="6"/>
  <c r="C4744" i="6"/>
  <c r="C4696" i="6"/>
  <c r="C4648" i="6"/>
  <c r="C4600" i="6"/>
  <c r="D4599" i="6" s="1"/>
  <c r="D4598" i="6" s="1"/>
  <c r="C4336" i="6"/>
  <c r="C4240" i="6"/>
  <c r="C4144" i="6"/>
  <c r="C5200" i="6"/>
  <c r="C5128" i="6"/>
  <c r="D5127" i="6" s="1"/>
  <c r="D5126" i="6" s="1"/>
  <c r="D5125" i="6" s="1"/>
  <c r="C5104" i="6"/>
  <c r="C5008" i="6"/>
  <c r="C4552" i="6"/>
  <c r="D4551" i="6" s="1"/>
  <c r="D4550" i="6" s="1"/>
  <c r="D4549" i="6" s="1"/>
  <c r="C4504" i="6"/>
  <c r="D4503" i="6" s="1"/>
  <c r="D4502" i="6" s="1"/>
  <c r="D4501" i="6" s="1"/>
  <c r="C4480" i="6"/>
  <c r="C4432" i="6"/>
  <c r="D4431" i="6" s="1"/>
  <c r="D4430" i="6" s="1"/>
  <c r="D4429" i="6" s="1"/>
  <c r="C4384" i="6"/>
  <c r="D4383" i="6" s="1"/>
  <c r="D4382" i="6" s="1"/>
  <c r="D4381" i="6" s="1"/>
  <c r="C4312" i="6"/>
  <c r="C4216" i="6"/>
  <c r="C4120" i="6"/>
  <c r="C4072" i="6"/>
  <c r="D4071" i="6" s="1"/>
  <c r="D4070" i="6" s="1"/>
  <c r="D4069" i="6" s="1"/>
  <c r="C4048" i="6"/>
  <c r="D4047" i="6" s="1"/>
  <c r="D4046" i="6" s="1"/>
  <c r="D4045" i="6" s="1"/>
  <c r="C3952" i="6"/>
  <c r="D3951" i="6" s="1"/>
  <c r="D3950" i="6" s="1"/>
  <c r="D3949" i="6" s="1"/>
  <c r="C3856" i="6"/>
  <c r="D3855" i="6" s="1"/>
  <c r="D3854" i="6" s="1"/>
  <c r="C5248" i="6"/>
  <c r="D5247" i="6" s="1"/>
  <c r="D5246" i="6" s="1"/>
  <c r="C5224" i="6"/>
  <c r="C5080" i="6"/>
  <c r="C4984" i="6"/>
  <c r="C4888" i="6"/>
  <c r="D4887" i="6" s="1"/>
  <c r="D4886" i="6" s="1"/>
  <c r="C4840" i="6"/>
  <c r="D4839" i="6" s="1"/>
  <c r="D4838" i="6" s="1"/>
  <c r="D4837" i="6" s="1"/>
  <c r="C4768" i="6"/>
  <c r="D4767" i="6" s="1"/>
  <c r="D4766" i="6" s="1"/>
  <c r="D4765" i="6" s="1"/>
  <c r="C4720" i="6"/>
  <c r="C4672" i="6"/>
  <c r="C4624" i="6"/>
  <c r="C4576" i="6"/>
  <c r="C4456" i="6"/>
  <c r="C4288" i="6"/>
  <c r="D4287" i="6" s="1"/>
  <c r="D4286" i="6" s="1"/>
  <c r="D4285" i="6" s="1"/>
  <c r="C4192" i="6"/>
  <c r="D4191" i="6" s="1"/>
  <c r="D4190" i="6" s="1"/>
  <c r="D4189" i="6" s="1"/>
  <c r="C4024" i="6"/>
  <c r="D4023" i="6" s="1"/>
  <c r="D4022" i="6" s="1"/>
  <c r="D4021" i="6" s="1"/>
  <c r="C3928" i="6"/>
  <c r="C3904" i="6"/>
  <c r="D3903" i="6" s="1"/>
  <c r="D3902" i="6" s="1"/>
  <c r="D3901" i="6" s="1"/>
  <c r="C3760" i="6"/>
  <c r="D3759" i="6" s="1"/>
  <c r="D3758" i="6" s="1"/>
  <c r="C3664" i="6"/>
  <c r="D3663" i="6" s="1"/>
  <c r="D3662" i="6" s="1"/>
  <c r="D3661" i="6" s="1"/>
  <c r="C3568" i="6"/>
  <c r="C3448" i="6"/>
  <c r="D3447" i="6" s="1"/>
  <c r="D3446" i="6" s="1"/>
  <c r="D3445" i="6" s="1"/>
  <c r="C3040" i="6"/>
  <c r="D3039" i="6" s="1"/>
  <c r="D3038" i="6" s="1"/>
  <c r="D3037" i="6" s="1"/>
  <c r="C3016" i="6"/>
  <c r="D3015" i="6" s="1"/>
  <c r="D3014" i="6" s="1"/>
  <c r="C2824" i="6"/>
  <c r="C2728" i="6"/>
  <c r="C2656" i="6"/>
  <c r="C3880" i="6"/>
  <c r="C3832" i="6"/>
  <c r="C3736" i="6"/>
  <c r="D3735" i="6" s="1"/>
  <c r="D3734" i="6" s="1"/>
  <c r="D3733" i="6" s="1"/>
  <c r="C3640" i="6"/>
  <c r="D3639" i="6" s="1"/>
  <c r="D3638" i="6" s="1"/>
  <c r="C3544" i="6"/>
  <c r="D3543" i="6" s="1"/>
  <c r="D3542" i="6" s="1"/>
  <c r="D3541" i="6" s="1"/>
  <c r="C3424" i="6"/>
  <c r="D3423" i="6" s="1"/>
  <c r="D3422" i="6" s="1"/>
  <c r="D3421" i="6" s="1"/>
  <c r="C3400" i="6"/>
  <c r="C3376" i="6"/>
  <c r="C3352" i="6"/>
  <c r="C3328" i="6"/>
  <c r="C3160" i="6"/>
  <c r="D3159" i="6" s="1"/>
  <c r="D3158" i="6" s="1"/>
  <c r="D3157" i="6" s="1"/>
  <c r="C3112" i="6"/>
  <c r="D3111" i="6" s="1"/>
  <c r="D3110" i="6" s="1"/>
  <c r="D3109" i="6" s="1"/>
  <c r="C3064" i="6"/>
  <c r="C2992" i="6"/>
  <c r="C2920" i="6"/>
  <c r="C2896" i="6"/>
  <c r="C2752" i="6"/>
  <c r="C2680" i="6"/>
  <c r="C4000" i="6"/>
  <c r="D3999" i="6" s="1"/>
  <c r="D3998" i="6" s="1"/>
  <c r="D3997" i="6" s="1"/>
  <c r="C3808" i="6"/>
  <c r="D3807" i="6" s="1"/>
  <c r="D3806" i="6" s="1"/>
  <c r="D3805" i="6" s="1"/>
  <c r="C3712" i="6"/>
  <c r="D3711" i="6" s="1"/>
  <c r="D3710" i="6" s="1"/>
  <c r="D3709" i="6" s="1"/>
  <c r="C3616" i="6"/>
  <c r="C3520" i="6"/>
  <c r="C3472" i="6"/>
  <c r="C3304" i="6"/>
  <c r="C3256" i="6"/>
  <c r="C3208" i="6"/>
  <c r="C2968" i="6"/>
  <c r="D2967" i="6" s="1"/>
  <c r="D2966" i="6" s="1"/>
  <c r="D2965" i="6" s="1"/>
  <c r="C2944" i="6"/>
  <c r="D2943" i="6" s="1"/>
  <c r="D2942" i="6" s="1"/>
  <c r="D2941" i="6" s="1"/>
  <c r="C4168" i="6"/>
  <c r="D4167" i="6" s="1"/>
  <c r="D4166" i="6" s="1"/>
  <c r="D4165" i="6" s="1"/>
  <c r="C4096" i="6"/>
  <c r="D4095" i="6" s="1"/>
  <c r="D4094" i="6" s="1"/>
  <c r="C3976" i="6"/>
  <c r="C3784" i="6"/>
  <c r="C3688" i="6"/>
  <c r="C3592" i="6"/>
  <c r="D3591" i="6" s="1"/>
  <c r="D3590" i="6" s="1"/>
  <c r="D3589" i="6" s="1"/>
  <c r="C3496" i="6"/>
  <c r="C3088" i="6"/>
  <c r="D3087" i="6" s="1"/>
  <c r="D3086" i="6" s="1"/>
  <c r="D3085" i="6" s="1"/>
  <c r="C2608" i="6"/>
  <c r="C2536" i="6"/>
  <c r="C2512" i="6"/>
  <c r="C2176" i="6"/>
  <c r="C2128" i="6"/>
  <c r="C2104" i="6"/>
  <c r="D2103" i="6" s="1"/>
  <c r="D2102" i="6" s="1"/>
  <c r="C2008" i="6"/>
  <c r="C1912" i="6"/>
  <c r="C1768" i="6"/>
  <c r="D1767" i="6" s="1"/>
  <c r="D1766" i="6" s="1"/>
  <c r="D1765" i="6" s="1"/>
  <c r="C1552" i="6"/>
  <c r="C3136" i="6"/>
  <c r="C2872" i="6"/>
  <c r="C2800" i="6"/>
  <c r="C2776" i="6"/>
  <c r="D2775" i="6" s="1"/>
  <c r="D2774" i="6" s="1"/>
  <c r="C2704" i="6"/>
  <c r="D2703" i="6" s="1"/>
  <c r="D2702" i="6" s="1"/>
  <c r="D2701" i="6" s="1"/>
  <c r="C2560" i="6"/>
  <c r="D2559" i="6" s="1"/>
  <c r="D2558" i="6" s="1"/>
  <c r="D2557" i="6" s="1"/>
  <c r="C2392" i="6"/>
  <c r="C2368" i="6"/>
  <c r="D2367" i="6" s="1"/>
  <c r="D2366" i="6" s="1"/>
  <c r="C2320" i="6"/>
  <c r="C2296" i="6"/>
  <c r="C2272" i="6"/>
  <c r="C2248" i="6"/>
  <c r="D2247" i="6" s="1"/>
  <c r="D2246" i="6" s="1"/>
  <c r="C2224" i="6"/>
  <c r="C2200" i="6"/>
  <c r="D2199" i="6" s="1"/>
  <c r="D2198" i="6" s="1"/>
  <c r="D2197" i="6" s="1"/>
  <c r="C2080" i="6"/>
  <c r="D2079" i="6" s="1"/>
  <c r="D2078" i="6" s="1"/>
  <c r="D2077" i="6" s="1"/>
  <c r="C1984" i="6"/>
  <c r="D1983" i="6" s="1"/>
  <c r="D1982" i="6" s="1"/>
  <c r="D1981" i="6" s="1"/>
  <c r="C1888" i="6"/>
  <c r="D1887" i="6" s="1"/>
  <c r="D1886" i="6" s="1"/>
  <c r="D1885" i="6" s="1"/>
  <c r="C1840" i="6"/>
  <c r="C1744" i="6"/>
  <c r="C1672" i="6"/>
  <c r="D1671" i="6" s="1"/>
  <c r="D1670" i="6" s="1"/>
  <c r="D1669" i="6" s="1"/>
  <c r="C1600" i="6"/>
  <c r="D1599" i="6" s="1"/>
  <c r="D1598" i="6" s="1"/>
  <c r="D1597" i="6" s="1"/>
  <c r="C1528" i="6"/>
  <c r="C1504" i="6"/>
  <c r="D1503" i="6" s="1"/>
  <c r="D1502" i="6" s="1"/>
  <c r="C1456" i="6"/>
  <c r="C1432" i="6"/>
  <c r="D1431" i="6" s="1"/>
  <c r="D1430" i="6" s="1"/>
  <c r="D1429" i="6" s="1"/>
  <c r="C3184" i="6"/>
  <c r="C2848" i="6"/>
  <c r="C2440" i="6"/>
  <c r="D2439" i="6" s="1"/>
  <c r="D2438" i="6" s="1"/>
  <c r="D2437" i="6" s="1"/>
  <c r="C2152" i="6"/>
  <c r="D2151" i="6" s="1"/>
  <c r="D2150" i="6" s="1"/>
  <c r="D2149" i="6" s="1"/>
  <c r="C2056" i="6"/>
  <c r="D2055" i="6" s="1"/>
  <c r="D2054" i="6" s="1"/>
  <c r="D2053" i="6" s="1"/>
  <c r="C1960" i="6"/>
  <c r="D1959" i="6" s="1"/>
  <c r="D1958" i="6" s="1"/>
  <c r="D1957" i="6" s="1"/>
  <c r="C1816" i="6"/>
  <c r="C1720" i="6"/>
  <c r="C1624" i="6"/>
  <c r="D1623" i="6" s="1"/>
  <c r="D1622" i="6" s="1"/>
  <c r="D1621" i="6" s="1"/>
  <c r="C1408" i="6"/>
  <c r="C3280" i="6"/>
  <c r="D3279" i="6" s="1"/>
  <c r="D3278" i="6" s="1"/>
  <c r="D3277" i="6" s="1"/>
  <c r="C3232" i="6"/>
  <c r="C2632" i="6"/>
  <c r="C2584" i="6"/>
  <c r="C2488" i="6"/>
  <c r="D2487" i="6" s="1"/>
  <c r="D2486" i="6" s="1"/>
  <c r="C2464" i="6"/>
  <c r="C2416" i="6"/>
  <c r="C2344" i="6"/>
  <c r="C2032" i="6"/>
  <c r="D2031" i="6" s="1"/>
  <c r="D2030" i="6" s="1"/>
  <c r="C1936" i="6"/>
  <c r="D1935" i="6" s="1"/>
  <c r="D1934" i="6" s="1"/>
  <c r="D1933" i="6" s="1"/>
  <c r="C1864" i="6"/>
  <c r="C1792" i="6"/>
  <c r="C1696" i="6"/>
  <c r="C1648" i="6"/>
  <c r="C1576" i="6"/>
  <c r="C1480" i="6"/>
  <c r="C1336" i="6"/>
  <c r="D1335" i="6" s="1"/>
  <c r="D1334" i="6" s="1"/>
  <c r="D1333" i="6" s="1"/>
  <c r="C1192" i="6"/>
  <c r="D1191" i="6" s="1"/>
  <c r="D1190" i="6" s="1"/>
  <c r="D1189" i="6" s="1"/>
  <c r="C1072" i="6"/>
  <c r="C1048" i="6"/>
  <c r="D1047" i="6" s="1"/>
  <c r="D1046" i="6" s="1"/>
  <c r="D1045" i="6" s="1"/>
  <c r="C1024" i="6"/>
  <c r="D1023" i="6" s="1"/>
  <c r="D1022" i="6" s="1"/>
  <c r="D1021" i="6" s="1"/>
  <c r="C1000" i="6"/>
  <c r="D999" i="6" s="1"/>
  <c r="D998" i="6" s="1"/>
  <c r="D997" i="6" s="1"/>
  <c r="C880" i="6"/>
  <c r="C760" i="6"/>
  <c r="C640" i="6"/>
  <c r="C592" i="6"/>
  <c r="D591" i="6" s="1"/>
  <c r="D590" i="6" s="1"/>
  <c r="D589" i="6" s="1"/>
  <c r="C280" i="6"/>
  <c r="D279" i="6" s="1"/>
  <c r="D278" i="6" s="1"/>
  <c r="D277" i="6" s="1"/>
  <c r="C256" i="6"/>
  <c r="C160" i="6"/>
  <c r="D159" i="6" s="1"/>
  <c r="D158" i="6" s="1"/>
  <c r="D157" i="6" s="1"/>
  <c r="C136" i="6"/>
  <c r="D135" i="6" s="1"/>
  <c r="D134" i="6" s="1"/>
  <c r="D133" i="6" s="1"/>
  <c r="C328" i="6"/>
  <c r="C1384" i="6"/>
  <c r="C1360" i="6"/>
  <c r="D1359" i="6" s="1"/>
  <c r="D1358" i="6" s="1"/>
  <c r="C1264" i="6"/>
  <c r="D1263" i="6" s="1"/>
  <c r="D1262" i="6" s="1"/>
  <c r="D1261" i="6" s="1"/>
  <c r="C1168" i="6"/>
  <c r="C1096" i="6"/>
  <c r="D1095" i="6" s="1"/>
  <c r="D1094" i="6" s="1"/>
  <c r="D1093" i="6" s="1"/>
  <c r="C976" i="6"/>
  <c r="C952" i="6"/>
  <c r="C928" i="6"/>
  <c r="D927" i="6" s="1"/>
  <c r="D926" i="6" s="1"/>
  <c r="D925" i="6" s="1"/>
  <c r="C544" i="6"/>
  <c r="C496" i="6"/>
  <c r="D495" i="6" s="1"/>
  <c r="D494" i="6" s="1"/>
  <c r="C424" i="6"/>
  <c r="D423" i="6" s="1"/>
  <c r="D422" i="6" s="1"/>
  <c r="D421" i="6" s="1"/>
  <c r="C352" i="6"/>
  <c r="D351" i="6" s="1"/>
  <c r="D350" i="6" s="1"/>
  <c r="C304" i="6"/>
  <c r="D303" i="6" s="1"/>
  <c r="D302" i="6" s="1"/>
  <c r="D301" i="6" s="1"/>
  <c r="C1312" i="6"/>
  <c r="C1240" i="6"/>
  <c r="D1239" i="6" s="1"/>
  <c r="D1238" i="6" s="1"/>
  <c r="D1237" i="6" s="1"/>
  <c r="C1144" i="6"/>
  <c r="C1120" i="6"/>
  <c r="C904" i="6"/>
  <c r="D903" i="6" s="1"/>
  <c r="D902" i="6" s="1"/>
  <c r="C808" i="6"/>
  <c r="D807" i="6" s="1"/>
  <c r="D806" i="6" s="1"/>
  <c r="D805" i="6" s="1"/>
  <c r="C784" i="6"/>
  <c r="D783" i="6" s="1"/>
  <c r="D782" i="6" s="1"/>
  <c r="C712" i="6"/>
  <c r="D711" i="6" s="1"/>
  <c r="D710" i="6" s="1"/>
  <c r="D709" i="6" s="1"/>
  <c r="C664" i="6"/>
  <c r="D663" i="6" s="1"/>
  <c r="D662" i="6" s="1"/>
  <c r="C568" i="6"/>
  <c r="C376" i="6"/>
  <c r="C232" i="6"/>
  <c r="C208" i="6"/>
  <c r="D207" i="6" s="1"/>
  <c r="D206" i="6" s="1"/>
  <c r="C112" i="6"/>
  <c r="D111" i="6" s="1"/>
  <c r="D110" i="6" s="1"/>
  <c r="D109" i="6" s="1"/>
  <c r="C88" i="6"/>
  <c r="D87" i="6" s="1"/>
  <c r="D86" i="6" s="1"/>
  <c r="D85" i="6" s="1"/>
  <c r="C520" i="6"/>
  <c r="D519" i="6" s="1"/>
  <c r="D518" i="6" s="1"/>
  <c r="C472" i="6"/>
  <c r="D471" i="6" s="1"/>
  <c r="D470" i="6" s="1"/>
  <c r="D469" i="6" s="1"/>
  <c r="C184" i="6"/>
  <c r="C1288" i="6"/>
  <c r="C1216" i="6"/>
  <c r="C856" i="6"/>
  <c r="C832" i="6"/>
  <c r="C736" i="6"/>
  <c r="D735" i="6" s="1"/>
  <c r="D734" i="6" s="1"/>
  <c r="D733" i="6" s="1"/>
  <c r="C688" i="6"/>
  <c r="D687" i="6" s="1"/>
  <c r="D686" i="6" s="1"/>
  <c r="C616" i="6"/>
  <c r="C448" i="6"/>
  <c r="D447" i="6" s="1"/>
  <c r="D446" i="6" s="1"/>
  <c r="D445" i="6" s="1"/>
  <c r="C400" i="6"/>
  <c r="D399" i="6" s="1"/>
  <c r="D398" i="6" s="1"/>
  <c r="D397" i="6" s="1"/>
  <c r="H569" i="6" a="1"/>
  <c r="H569" i="6" s="1"/>
  <c r="I569" i="6" s="1"/>
  <c r="J569" i="6" s="1"/>
  <c r="I905" i="6"/>
  <c r="J905" i="6" s="1"/>
  <c r="H1241" i="6" a="1"/>
  <c r="H1241" i="6" s="1"/>
  <c r="I1241" i="6" s="1"/>
  <c r="J1241" i="6" s="1"/>
  <c r="H497" i="6" a="1"/>
  <c r="H497" i="6" s="1"/>
  <c r="I497" i="6" s="1"/>
  <c r="J497" i="6" s="1"/>
  <c r="H1193" i="6" a="1"/>
  <c r="H1193" i="6" s="1"/>
  <c r="I1193" i="6" s="1"/>
  <c r="J1193" i="6" s="1"/>
  <c r="H1025" i="6" a="1"/>
  <c r="H1025" i="6" s="1"/>
  <c r="I1025" i="6" s="1"/>
  <c r="J1025" i="6" s="1"/>
  <c r="I185" i="6"/>
  <c r="J185" i="6" s="1"/>
  <c r="H521" i="6" a="1"/>
  <c r="H521" i="6" s="1"/>
  <c r="I521" i="6" s="1"/>
  <c r="J521" i="6" s="1"/>
  <c r="H761" i="6" a="1"/>
  <c r="H761" i="6" s="1"/>
  <c r="I761" i="6" s="1"/>
  <c r="J761" i="6" s="1"/>
  <c r="H1313" i="6" a="1"/>
  <c r="H1313" i="6" s="1"/>
  <c r="I1313" i="6" s="1"/>
  <c r="J1313" i="6" s="1"/>
  <c r="H2201" i="6" a="1"/>
  <c r="H2201" i="6" s="1"/>
  <c r="I2201" i="6" s="1"/>
  <c r="J2201" i="6" s="1"/>
  <c r="H2297" i="6" a="1"/>
  <c r="H2297" i="6" s="1"/>
  <c r="I2297" i="6" s="1"/>
  <c r="J2297" i="6" s="1"/>
  <c r="H2729" i="6" a="1"/>
  <c r="H2729" i="6" s="1"/>
  <c r="I2729" i="6" s="1"/>
  <c r="J2729" i="6" s="1"/>
  <c r="H2609" i="6" a="1"/>
  <c r="H2609" i="6" s="1"/>
  <c r="I2609" i="6" s="1"/>
  <c r="J2609" i="6" s="1"/>
  <c r="H2177" i="6" a="1"/>
  <c r="H2177" i="6" s="1"/>
  <c r="I2177" i="6" s="1"/>
  <c r="J2177" i="6" s="1"/>
  <c r="H2561" i="6" a="1"/>
  <c r="H2561" i="6" s="1"/>
  <c r="I2561" i="6" s="1"/>
  <c r="J2561" i="6" s="1"/>
  <c r="H1409" i="6" a="1"/>
  <c r="H1409" i="6" s="1"/>
  <c r="I1409" i="6" s="1"/>
  <c r="J1409" i="6" s="1"/>
  <c r="H2705" i="6" a="1"/>
  <c r="H2705" i="6" s="1"/>
  <c r="I2705" i="6" s="1"/>
  <c r="J2705" i="6" s="1"/>
  <c r="H2921" i="6" a="1"/>
  <c r="H2921" i="6" s="1"/>
  <c r="I2921" i="6" s="1"/>
  <c r="J2921" i="6" s="1"/>
  <c r="I3017" i="6"/>
  <c r="J3017" i="6" s="1"/>
  <c r="I4001" i="6"/>
  <c r="J4001" i="6" s="1"/>
  <c r="H2825" i="6" a="1"/>
  <c r="H2825" i="6" s="1"/>
  <c r="I2825" i="6" s="1"/>
  <c r="J2825" i="6" s="1"/>
  <c r="H3185" i="6" a="1"/>
  <c r="H3185" i="6" s="1"/>
  <c r="I3185" i="6" s="1"/>
  <c r="J3185" i="6" s="1"/>
  <c r="I3593" i="6"/>
  <c r="J3593" i="6" s="1"/>
  <c r="H4217" i="6" a="1"/>
  <c r="H4217" i="6" s="1"/>
  <c r="I4217" i="6" s="1"/>
  <c r="J4217" i="6" s="1"/>
  <c r="H4073" i="6" a="1"/>
  <c r="H4073" i="6" s="1"/>
  <c r="I4073" i="6" s="1"/>
  <c r="J4073" i="6" s="1"/>
  <c r="H4601" i="6" a="1"/>
  <c r="H4601" i="6" s="1"/>
  <c r="I4601" i="6" s="1"/>
  <c r="J4601" i="6" s="1"/>
  <c r="I5009" i="6"/>
  <c r="J5009" i="6" s="1"/>
  <c r="I3881" i="6"/>
  <c r="J3881" i="6" s="1"/>
  <c r="H4361" i="6" a="1"/>
  <c r="H4361" i="6" s="1"/>
  <c r="I4361" i="6" s="1"/>
  <c r="J4361" i="6" s="1"/>
  <c r="H5153" i="6" a="1"/>
  <c r="H5153" i="6" s="1"/>
  <c r="I5153" i="6" s="1"/>
  <c r="J5153" i="6" s="1"/>
  <c r="H4577" i="6" a="1"/>
  <c r="H4577" i="6" s="1"/>
  <c r="I4577" i="6" s="1"/>
  <c r="J4577" i="6" s="1"/>
  <c r="H4769" i="6" a="1"/>
  <c r="H4769" i="6" s="1"/>
  <c r="I4769" i="6" s="1"/>
  <c r="J4769" i="6" s="1"/>
  <c r="H4313" i="6" a="1"/>
  <c r="H4313" i="6" s="1"/>
  <c r="I4313" i="6" s="1"/>
  <c r="J4313" i="6" s="1"/>
  <c r="H4481" i="6" a="1"/>
  <c r="H4481" i="6" s="1"/>
  <c r="I4481" i="6" s="1"/>
  <c r="J4481" i="6" s="1"/>
  <c r="H5129" i="6" a="1"/>
  <c r="H5129" i="6" s="1"/>
  <c r="I5129" i="6" s="1"/>
  <c r="J5129" i="6" s="1"/>
  <c r="H5729" i="6" a="1"/>
  <c r="H5729" i="6" s="1"/>
  <c r="I5729" i="6" s="1"/>
  <c r="J5729" i="6" s="1"/>
  <c r="H5585" i="6" a="1"/>
  <c r="H5585" i="6" s="1"/>
  <c r="I5585" i="6" s="1"/>
  <c r="J5585" i="6" s="1"/>
  <c r="H5849" i="6" a="1"/>
  <c r="H5849" i="6" s="1"/>
  <c r="I5849" i="6" s="1"/>
  <c r="J5849" i="6" s="1"/>
  <c r="H5825" i="6" a="1"/>
  <c r="H5825" i="6" s="1"/>
  <c r="I5825" i="6" s="1"/>
  <c r="J5825" i="6" s="1"/>
  <c r="H5561" i="6" a="1"/>
  <c r="H5561" i="6" s="1"/>
  <c r="I5561" i="6" s="1"/>
  <c r="J5561" i="6" s="1"/>
  <c r="H6473" i="6" a="1"/>
  <c r="H6473" i="6" s="1"/>
  <c r="I6473" i="6" s="1"/>
  <c r="J6473" i="6" s="1"/>
  <c r="H6785" i="6" a="1"/>
  <c r="H6785" i="6" s="1"/>
  <c r="I6785" i="6" s="1"/>
  <c r="J6785" i="6" s="1"/>
  <c r="H6809" i="6" a="1"/>
  <c r="H6809" i="6" s="1"/>
  <c r="I6809" i="6" s="1"/>
  <c r="J6809" i="6" s="1"/>
  <c r="H6617" i="6" a="1"/>
  <c r="H6617" i="6" s="1"/>
  <c r="I6617" i="6" s="1"/>
  <c r="J6617" i="6" s="1"/>
  <c r="H6521" i="6" a="1"/>
  <c r="H6521" i="6" s="1"/>
  <c r="I6521" i="6" s="1"/>
  <c r="J6521" i="6" s="1"/>
  <c r="H6833" i="6" a="1"/>
  <c r="H6833" i="6" s="1"/>
  <c r="I6833" i="6" s="1"/>
  <c r="J6833" i="6" s="1"/>
  <c r="H6857" i="6" a="1"/>
  <c r="H6857" i="6" s="1"/>
  <c r="I6857" i="6" s="1"/>
  <c r="J6857" i="6" s="1"/>
  <c r="H6929" i="6" a="1"/>
  <c r="H6929" i="6" s="1"/>
  <c r="I6929" i="6" s="1"/>
  <c r="J6929" i="6" s="1"/>
  <c r="H7745" i="6" a="1"/>
  <c r="H7745" i="6" s="1"/>
  <c r="I7745" i="6" s="1"/>
  <c r="J7745" i="6" s="1"/>
  <c r="H7817" i="6" a="1"/>
  <c r="H7817" i="6" s="1"/>
  <c r="I7817" i="6" s="1"/>
  <c r="J7817" i="6" s="1"/>
  <c r="I7577" i="6"/>
  <c r="J7577" i="6" s="1"/>
  <c r="I329" i="6"/>
  <c r="J329" i="6" s="1"/>
  <c r="I328" i="6"/>
  <c r="J328" i="6" s="1"/>
  <c r="H617" i="6" a="1"/>
  <c r="H617" i="6" s="1"/>
  <c r="I617" i="6" s="1"/>
  <c r="J617" i="6" s="1"/>
  <c r="H929" i="6" a="1"/>
  <c r="H929" i="6" s="1"/>
  <c r="I929" i="6" s="1"/>
  <c r="J929" i="6" s="1"/>
  <c r="H1265" i="6" a="1"/>
  <c r="H1265" i="6" s="1"/>
  <c r="I1265" i="6" s="1"/>
  <c r="J1265" i="6" s="1"/>
  <c r="H545" i="6" a="1"/>
  <c r="H545" i="6" s="1"/>
  <c r="I545" i="6" s="1"/>
  <c r="J545" i="6" s="1"/>
  <c r="H953" i="6" a="1"/>
  <c r="H953" i="6" s="1"/>
  <c r="I953" i="6" s="1"/>
  <c r="J953" i="6" s="1"/>
  <c r="H1049" i="6" a="1"/>
  <c r="H1049" i="6" s="1"/>
  <c r="I1049" i="6" s="1"/>
  <c r="J1049" i="6" s="1"/>
  <c r="H305" i="6" a="1"/>
  <c r="H305" i="6" s="1"/>
  <c r="I305" i="6" s="1"/>
  <c r="J305" i="6" s="1"/>
  <c r="H689" i="6" a="1"/>
  <c r="H689" i="6" s="1"/>
  <c r="I689" i="6" s="1"/>
  <c r="J689" i="6" s="1"/>
  <c r="H1433" i="6" a="1"/>
  <c r="H1433" i="6" s="1"/>
  <c r="I1433" i="6" s="1"/>
  <c r="J1433" i="6" s="1"/>
  <c r="H2225" i="6" a="1"/>
  <c r="H2225" i="6" s="1"/>
  <c r="I2225" i="6" s="1"/>
  <c r="J2225" i="6" s="1"/>
  <c r="H2321" i="6" a="1"/>
  <c r="H2321" i="6" s="1"/>
  <c r="I2321" i="6" s="1"/>
  <c r="J2321" i="6" s="1"/>
  <c r="I1889" i="6"/>
  <c r="J1889" i="6" s="1"/>
  <c r="H2681" i="6" a="1"/>
  <c r="H2681" i="6" s="1"/>
  <c r="I2681" i="6" s="1"/>
  <c r="J2681" i="6" s="1"/>
  <c r="I2009" i="6"/>
  <c r="J2009" i="6" s="1"/>
  <c r="H2585" i="6" a="1"/>
  <c r="H2585" i="6" s="1"/>
  <c r="I2585" i="6" s="1"/>
  <c r="J2585" i="6" s="1"/>
  <c r="I1481" i="6"/>
  <c r="J1481" i="6" s="1"/>
  <c r="I2441" i="6"/>
  <c r="J2441" i="6" s="1"/>
  <c r="I3353" i="6"/>
  <c r="J3353" i="6" s="1"/>
  <c r="I3569" i="6"/>
  <c r="J3569" i="6" s="1"/>
  <c r="H4121" i="6" a="1"/>
  <c r="H4121" i="6" s="1"/>
  <c r="I4121" i="6" s="1"/>
  <c r="J4121" i="6" s="1"/>
  <c r="I3305" i="6"/>
  <c r="J3305" i="6" s="1"/>
  <c r="I3857" i="6"/>
  <c r="J3857" i="6" s="1"/>
  <c r="H4145" i="6" a="1"/>
  <c r="H4145" i="6" s="1"/>
  <c r="I4145" i="6" s="1"/>
  <c r="J4145" i="6" s="1"/>
  <c r="H4649" i="6" a="1"/>
  <c r="H4649" i="6" s="1"/>
  <c r="I4649" i="6" s="1"/>
  <c r="J4649" i="6" s="1"/>
  <c r="H4409" i="6" a="1"/>
  <c r="H4409" i="6" s="1"/>
  <c r="I4409" i="6" s="1"/>
  <c r="J4409" i="6" s="1"/>
  <c r="H4097" i="6" a="1"/>
  <c r="H4097" i="6" s="1"/>
  <c r="I4097" i="6" s="1"/>
  <c r="J4097" i="6" s="1"/>
  <c r="H4625" i="6" a="1"/>
  <c r="H4625" i="6" s="1"/>
  <c r="I4625" i="6" s="1"/>
  <c r="J4625" i="6" s="1"/>
  <c r="H4385" i="6" a="1"/>
  <c r="H4385" i="6" s="1"/>
  <c r="I4385" i="6" s="1"/>
  <c r="J4385" i="6" s="1"/>
  <c r="H4505" i="6" a="1"/>
  <c r="H4505" i="6" s="1"/>
  <c r="I4505" i="6" s="1"/>
  <c r="J4505" i="6" s="1"/>
  <c r="H5201" i="6" a="1"/>
  <c r="H5201" i="6" s="1"/>
  <c r="I5201" i="6" s="1"/>
  <c r="J5201" i="6" s="1"/>
  <c r="H5921" i="6" a="1"/>
  <c r="H5921" i="6" s="1"/>
  <c r="I5921" i="6" s="1"/>
  <c r="J5921" i="6" s="1"/>
  <c r="H5633" i="6" a="1"/>
  <c r="H5633" i="6" s="1"/>
  <c r="I5633" i="6" s="1"/>
  <c r="J5633" i="6" s="1"/>
  <c r="H5873" i="6" a="1"/>
  <c r="H5873" i="6" s="1"/>
  <c r="I5873" i="6" s="1"/>
  <c r="J5873" i="6" s="1"/>
  <c r="H5441" i="6" a="1"/>
  <c r="H5441" i="6" s="1"/>
  <c r="I5441" i="6" s="1"/>
  <c r="J5441" i="6" s="1"/>
  <c r="H5705" i="6" a="1"/>
  <c r="H5705" i="6" s="1"/>
  <c r="I5705" i="6" s="1"/>
  <c r="J5705" i="6" s="1"/>
  <c r="H6353" i="6" a="1"/>
  <c r="H6353" i="6" s="1"/>
  <c r="I6353" i="6" s="1"/>
  <c r="J6353" i="6" s="1"/>
  <c r="I6257" i="6"/>
  <c r="J6257" i="6" s="1"/>
  <c r="H6425" i="6" a="1"/>
  <c r="H6425" i="6" s="1"/>
  <c r="I6425" i="6" s="1"/>
  <c r="J6425" i="6" s="1"/>
  <c r="H6545" i="6" a="1"/>
  <c r="H6545" i="6" s="1"/>
  <c r="I6545" i="6" s="1"/>
  <c r="J6545" i="6" s="1"/>
  <c r="H6881" i="6" a="1"/>
  <c r="H6881" i="6" s="1"/>
  <c r="I6881" i="6" s="1"/>
  <c r="J6881" i="6" s="1"/>
  <c r="H6713" i="6" a="1"/>
  <c r="H6713" i="6" s="1"/>
  <c r="I6713" i="6" s="1"/>
  <c r="J6713" i="6" s="1"/>
  <c r="H6569" i="6" a="1"/>
  <c r="H6569" i="6" s="1"/>
  <c r="I6569" i="6" s="1"/>
  <c r="J6569" i="6" s="1"/>
  <c r="H6953" i="6" a="1"/>
  <c r="H6953" i="6" s="1"/>
  <c r="I6953" i="6" s="1"/>
  <c r="J6953" i="6" s="1"/>
  <c r="H6905" i="6" a="1"/>
  <c r="H6905" i="6" s="1"/>
  <c r="I6905" i="6" s="1"/>
  <c r="J6905" i="6" s="1"/>
  <c r="I7529" i="6"/>
  <c r="J7529" i="6" s="1"/>
  <c r="H7841" i="6" a="1"/>
  <c r="H7841" i="6" s="1"/>
  <c r="I7841" i="6" s="1"/>
  <c r="J7841" i="6" s="1"/>
  <c r="H7601" i="6" a="1"/>
  <c r="H7601" i="6" s="1"/>
  <c r="I7601" i="6" s="1"/>
  <c r="J7601" i="6" s="1"/>
  <c r="H7865" i="6" a="1"/>
  <c r="H7865" i="6" s="1"/>
  <c r="I7865" i="6" s="1"/>
  <c r="J7865" i="6" s="1"/>
  <c r="H7625" i="6" a="1"/>
  <c r="H7625" i="6" s="1"/>
  <c r="I7625" i="6" s="1"/>
  <c r="J7625" i="6" s="1"/>
  <c r="E3202" i="6" a="1"/>
  <c r="E3202" i="6" s="1"/>
  <c r="F3202" i="6" s="1"/>
  <c r="G8416" i="6"/>
  <c r="G8296" i="6"/>
  <c r="G8248" i="6"/>
  <c r="G8152" i="6"/>
  <c r="G8056" i="6"/>
  <c r="G8392" i="6"/>
  <c r="G8368" i="6"/>
  <c r="G8320" i="6"/>
  <c r="G8272" i="6"/>
  <c r="G8176" i="6"/>
  <c r="G8080" i="6"/>
  <c r="G8224" i="6"/>
  <c r="G8128" i="6"/>
  <c r="G8032" i="6"/>
  <c r="G7984" i="6"/>
  <c r="G8200" i="6"/>
  <c r="G7936" i="6"/>
  <c r="G7840" i="6"/>
  <c r="G7744" i="6"/>
  <c r="G7648" i="6"/>
  <c r="G8344" i="6"/>
  <c r="G7696" i="6"/>
  <c r="G7624" i="6"/>
  <c r="G7552" i="6"/>
  <c r="G7528" i="6"/>
  <c r="G7504" i="6"/>
  <c r="G7456" i="6"/>
  <c r="G8104" i="6"/>
  <c r="G7960" i="6"/>
  <c r="G7888" i="6"/>
  <c r="G7720" i="6"/>
  <c r="G7672" i="6"/>
  <c r="G7480" i="6"/>
  <c r="G7432" i="6"/>
  <c r="G7912" i="6"/>
  <c r="G7768" i="6"/>
  <c r="G7408" i="6"/>
  <c r="G7360" i="6"/>
  <c r="G7312" i="6"/>
  <c r="G7264" i="6"/>
  <c r="G7216" i="6"/>
  <c r="G7168" i="6"/>
  <c r="G7120" i="6"/>
  <c r="G7072" i="6"/>
  <c r="G7024" i="6"/>
  <c r="G6976" i="6"/>
  <c r="G6952" i="6"/>
  <c r="G6856" i="6"/>
  <c r="G7792" i="6"/>
  <c r="G7600" i="6"/>
  <c r="G7576" i="6"/>
  <c r="G6928" i="6"/>
  <c r="G7864" i="6"/>
  <c r="G6880" i="6"/>
  <c r="G8008" i="6"/>
  <c r="G7336" i="6"/>
  <c r="G7144" i="6"/>
  <c r="G6808" i="6"/>
  <c r="G6760" i="6"/>
  <c r="G6664" i="6"/>
  <c r="G6544" i="6"/>
  <c r="G7816" i="6"/>
  <c r="G7288" i="6"/>
  <c r="G7096" i="6"/>
  <c r="G6904" i="6"/>
  <c r="G6832" i="6"/>
  <c r="G6736" i="6"/>
  <c r="G6640" i="6"/>
  <c r="G6568" i="6"/>
  <c r="G6520" i="6"/>
  <c r="G7240" i="6"/>
  <c r="G7384" i="6"/>
  <c r="G7192" i="6"/>
  <c r="G7000" i="6"/>
  <c r="G6784" i="6"/>
  <c r="G6688" i="6"/>
  <c r="G6592" i="6"/>
  <c r="G6496" i="6"/>
  <c r="G6472" i="6"/>
  <c r="G6424" i="6"/>
  <c r="G6376" i="6"/>
  <c r="G6616" i="6"/>
  <c r="G6448" i="6"/>
  <c r="G6400" i="6"/>
  <c r="G7048" i="6"/>
  <c r="G6352" i="6"/>
  <c r="G6712" i="6"/>
  <c r="G6256" i="6"/>
  <c r="G6088" i="6"/>
  <c r="G6040" i="6"/>
  <c r="G6328" i="6"/>
  <c r="G6232" i="6"/>
  <c r="G6184" i="6"/>
  <c r="G6160" i="6"/>
  <c r="G6136" i="6"/>
  <c r="G6064" i="6"/>
  <c r="G6208" i="6"/>
  <c r="G6304" i="6"/>
  <c r="G6280" i="6"/>
  <c r="G6112" i="6"/>
  <c r="G6016" i="6"/>
  <c r="G5920" i="6"/>
  <c r="G5728" i="6"/>
  <c r="G5608" i="6"/>
  <c r="G5344" i="6"/>
  <c r="G5296" i="6"/>
  <c r="G5992" i="6"/>
  <c r="G5968" i="6"/>
  <c r="G5944" i="6"/>
  <c r="G5896" i="6"/>
  <c r="G5800" i="6"/>
  <c r="G5704" i="6"/>
  <c r="G5560" i="6"/>
  <c r="G5512" i="6"/>
  <c r="G5464" i="6"/>
  <c r="G5440" i="6"/>
  <c r="G5416" i="6"/>
  <c r="G5872" i="6"/>
  <c r="G5824" i="6"/>
  <c r="G5776" i="6"/>
  <c r="G5680" i="6"/>
  <c r="G5368" i="6"/>
  <c r="G5320" i="6"/>
  <c r="G5848" i="6"/>
  <c r="G5752" i="6"/>
  <c r="G5656" i="6"/>
  <c r="G5632" i="6"/>
  <c r="G5584" i="6"/>
  <c r="G5536" i="6"/>
  <c r="G5488" i="6"/>
  <c r="G5392" i="6"/>
  <c r="G5176" i="6"/>
  <c r="G5032" i="6"/>
  <c r="G4936" i="6"/>
  <c r="G4912" i="6"/>
  <c r="G4864" i="6"/>
  <c r="G4816" i="6"/>
  <c r="G4744" i="6"/>
  <c r="G4696" i="6"/>
  <c r="G4648" i="6"/>
  <c r="G4600" i="6"/>
  <c r="G4336" i="6"/>
  <c r="G4240" i="6"/>
  <c r="G5272" i="6"/>
  <c r="G5248" i="6"/>
  <c r="G5200" i="6"/>
  <c r="G5128" i="6"/>
  <c r="G5104" i="6"/>
  <c r="G5008" i="6"/>
  <c r="G4552" i="6"/>
  <c r="G4504" i="6"/>
  <c r="G4480" i="6"/>
  <c r="G4456" i="6"/>
  <c r="G4432" i="6"/>
  <c r="G4384" i="6"/>
  <c r="G4312" i="6"/>
  <c r="G4216" i="6"/>
  <c r="G4120" i="6"/>
  <c r="G5224" i="6"/>
  <c r="G5080" i="6"/>
  <c r="G4984" i="6"/>
  <c r="G4888" i="6"/>
  <c r="G4840" i="6"/>
  <c r="G4792" i="6"/>
  <c r="G4768" i="6"/>
  <c r="G4720" i="6"/>
  <c r="G4672" i="6"/>
  <c r="G4624" i="6"/>
  <c r="G4576" i="6"/>
  <c r="G4288" i="6"/>
  <c r="G4192" i="6"/>
  <c r="G4096" i="6"/>
  <c r="G4024" i="6"/>
  <c r="G3928" i="6"/>
  <c r="G5152" i="6"/>
  <c r="G5056" i="6"/>
  <c r="G4960" i="6"/>
  <c r="G4528" i="6"/>
  <c r="G4408" i="6"/>
  <c r="G4360" i="6"/>
  <c r="G4264" i="6"/>
  <c r="G4168" i="6"/>
  <c r="G4000" i="6"/>
  <c r="G3904" i="6"/>
  <c r="G4144" i="6"/>
  <c r="G3880" i="6"/>
  <c r="G3832" i="6"/>
  <c r="G3736" i="6"/>
  <c r="G3640" i="6"/>
  <c r="G3544" i="6"/>
  <c r="G3280" i="6"/>
  <c r="G3136" i="6"/>
  <c r="G3088" i="6"/>
  <c r="G2992" i="6"/>
  <c r="G2968" i="6"/>
  <c r="G2944" i="6"/>
  <c r="G2872" i="6"/>
  <c r="G2848" i="6"/>
  <c r="G2704" i="6"/>
  <c r="G2680" i="6"/>
  <c r="G2608" i="6"/>
  <c r="G4072" i="6"/>
  <c r="G4048" i="6"/>
  <c r="G3856" i="6"/>
  <c r="G3808" i="6"/>
  <c r="G3712" i="6"/>
  <c r="G3616" i="6"/>
  <c r="G3520" i="6"/>
  <c r="G3472" i="6"/>
  <c r="G3448" i="6"/>
  <c r="G3208" i="6"/>
  <c r="G3184" i="6"/>
  <c r="G2824" i="6"/>
  <c r="G2800" i="6"/>
  <c r="G2776" i="6"/>
  <c r="G2632" i="6"/>
  <c r="G3976" i="6"/>
  <c r="G3784" i="6"/>
  <c r="G3688" i="6"/>
  <c r="G3592" i="6"/>
  <c r="G3496" i="6"/>
  <c r="G3304" i="6"/>
  <c r="G3160" i="6"/>
  <c r="G3112" i="6"/>
  <c r="G3064" i="6"/>
  <c r="G3952" i="6"/>
  <c r="G3760" i="6"/>
  <c r="G3664" i="6"/>
  <c r="G3568" i="6"/>
  <c r="G3424" i="6"/>
  <c r="G3400" i="6"/>
  <c r="G3376" i="6"/>
  <c r="G3352" i="6"/>
  <c r="G3328" i="6"/>
  <c r="G2728" i="6"/>
  <c r="G2320" i="6"/>
  <c r="G2296" i="6"/>
  <c r="G2272" i="6"/>
  <c r="G2248" i="6"/>
  <c r="G2224" i="6"/>
  <c r="G2200" i="6"/>
  <c r="G2080" i="6"/>
  <c r="G1984" i="6"/>
  <c r="G1888" i="6"/>
  <c r="G1792" i="6"/>
  <c r="G1696" i="6"/>
  <c r="G1504" i="6"/>
  <c r="G1432" i="6"/>
  <c r="G3256" i="6"/>
  <c r="G3016" i="6"/>
  <c r="G2920" i="6"/>
  <c r="G2536" i="6"/>
  <c r="G2512" i="6"/>
  <c r="G2368" i="6"/>
  <c r="G2344" i="6"/>
  <c r="G2152" i="6"/>
  <c r="G2056" i="6"/>
  <c r="G1960" i="6"/>
  <c r="G1768" i="6"/>
  <c r="G1648" i="6"/>
  <c r="G1600" i="6"/>
  <c r="G1552" i="6"/>
  <c r="G1408" i="6"/>
  <c r="G3232" i="6"/>
  <c r="G2896" i="6"/>
  <c r="G2752" i="6"/>
  <c r="G2584" i="6"/>
  <c r="G2560" i="6"/>
  <c r="G2488" i="6"/>
  <c r="G2440" i="6"/>
  <c r="G2392" i="6"/>
  <c r="G2176" i="6"/>
  <c r="G2032" i="6"/>
  <c r="G1936" i="6"/>
  <c r="G1864" i="6"/>
  <c r="G1744" i="6"/>
  <c r="G1576" i="6"/>
  <c r="G1480" i="6"/>
  <c r="G3040" i="6"/>
  <c r="G2656" i="6"/>
  <c r="G2464" i="6"/>
  <c r="G2416" i="6"/>
  <c r="G2128" i="6"/>
  <c r="G2104" i="6"/>
  <c r="G2008" i="6"/>
  <c r="G1912" i="6"/>
  <c r="G1840" i="6"/>
  <c r="G1816" i="6"/>
  <c r="G1720" i="6"/>
  <c r="G1672" i="6"/>
  <c r="G1624" i="6"/>
  <c r="G1528" i="6"/>
  <c r="G1456" i="6"/>
  <c r="G1384" i="6"/>
  <c r="G1360" i="6"/>
  <c r="G1264" i="6"/>
  <c r="G1240" i="6"/>
  <c r="G1168" i="6"/>
  <c r="G1120" i="6"/>
  <c r="G928" i="6"/>
  <c r="G832" i="6"/>
  <c r="G616" i="6"/>
  <c r="G568" i="6"/>
  <c r="G496" i="6"/>
  <c r="G400" i="6"/>
  <c r="G328" i="6"/>
  <c r="G256" i="6"/>
  <c r="G232" i="6"/>
  <c r="G160" i="6"/>
  <c r="G112" i="6"/>
  <c r="G88" i="6"/>
  <c r="G1336" i="6"/>
  <c r="G1312" i="6"/>
  <c r="G1144" i="6"/>
  <c r="G904" i="6"/>
  <c r="G760" i="6"/>
  <c r="G736" i="6"/>
  <c r="G712" i="6"/>
  <c r="G688" i="6"/>
  <c r="G664" i="6"/>
  <c r="G640" i="6"/>
  <c r="G520" i="6"/>
  <c r="G448" i="6"/>
  <c r="G424" i="6"/>
  <c r="G376" i="6"/>
  <c r="G136" i="6"/>
  <c r="G1288" i="6"/>
  <c r="G1216" i="6"/>
  <c r="G1072" i="6"/>
  <c r="G1048" i="6"/>
  <c r="G1024" i="6"/>
  <c r="G1000" i="6"/>
  <c r="G472" i="6"/>
  <c r="G304" i="6"/>
  <c r="G280" i="6"/>
  <c r="G208" i="6"/>
  <c r="G544" i="6"/>
  <c r="G184" i="6"/>
  <c r="G1192" i="6"/>
  <c r="G1096" i="6"/>
  <c r="G976" i="6"/>
  <c r="G952" i="6"/>
  <c r="G880" i="6"/>
  <c r="G856" i="6"/>
  <c r="G808" i="6"/>
  <c r="G784" i="6"/>
  <c r="G592" i="6"/>
  <c r="G352" i="6"/>
  <c r="H1121" i="6" a="1"/>
  <c r="H1121" i="6" s="1"/>
  <c r="I1121" i="6" s="1"/>
  <c r="J1121" i="6" s="1"/>
  <c r="H593" i="6" a="1"/>
  <c r="H593" i="6" s="1"/>
  <c r="I593" i="6" s="1"/>
  <c r="J593" i="6" s="1"/>
  <c r="H977" i="6" a="1"/>
  <c r="H977" i="6" s="1"/>
  <c r="I977" i="6" s="1"/>
  <c r="J977" i="6" s="1"/>
  <c r="I1385" i="6"/>
  <c r="J1385" i="6" s="1"/>
  <c r="H1217" i="6" a="1"/>
  <c r="H1217" i="6" s="1"/>
  <c r="I1217" i="6" s="1"/>
  <c r="J1217" i="6" s="1"/>
  <c r="H89" i="6" a="1"/>
  <c r="H89" i="6" s="1"/>
  <c r="I89" i="6" s="1"/>
  <c r="J89" i="6" s="1"/>
  <c r="H377" i="6" a="1"/>
  <c r="H377" i="6" s="1"/>
  <c r="I377" i="6" s="1"/>
  <c r="J377" i="6" s="1"/>
  <c r="H713" i="6" a="1"/>
  <c r="H713" i="6" s="1"/>
  <c r="I713" i="6" s="1"/>
  <c r="J713" i="6" s="1"/>
  <c r="H1145" i="6" a="1"/>
  <c r="H1145" i="6" s="1"/>
  <c r="I1145" i="6" s="1"/>
  <c r="J1145" i="6" s="1"/>
  <c r="H2249" i="6" a="1"/>
  <c r="H2249" i="6" s="1"/>
  <c r="I2249" i="6" s="1"/>
  <c r="J2249" i="6" s="1"/>
  <c r="I2345" i="6"/>
  <c r="J2345" i="6" s="1"/>
  <c r="H1625" i="6" a="1"/>
  <c r="H1625" i="6" s="1"/>
  <c r="I1625" i="6" s="1"/>
  <c r="J1625" i="6" s="1"/>
  <c r="I2105" i="6"/>
  <c r="J2105" i="6" s="1"/>
  <c r="H2753" i="6" a="1"/>
  <c r="H2753" i="6" s="1"/>
  <c r="I2753" i="6" s="1"/>
  <c r="J2753" i="6" s="1"/>
  <c r="I2033" i="6"/>
  <c r="J2033" i="6" s="1"/>
  <c r="H2513" i="6" a="1"/>
  <c r="H2513" i="6" s="1"/>
  <c r="I2513" i="6" s="1"/>
  <c r="J2513" i="6" s="1"/>
  <c r="H2873" i="6" a="1"/>
  <c r="H2873" i="6" s="1"/>
  <c r="I2873" i="6" s="1"/>
  <c r="J2873" i="6" s="1"/>
  <c r="I3521" i="6"/>
  <c r="J3521" i="6" s="1"/>
  <c r="I3545" i="6"/>
  <c r="J3545" i="6" s="1"/>
  <c r="I3929" i="6"/>
  <c r="J3929" i="6" s="1"/>
  <c r="I3377" i="6"/>
  <c r="J3377" i="6" s="1"/>
  <c r="I3665" i="6"/>
  <c r="J3665" i="6" s="1"/>
  <c r="H2633" i="6" a="1"/>
  <c r="H2633" i="6" s="1"/>
  <c r="I2633" i="6" s="1"/>
  <c r="J2633" i="6" s="1"/>
  <c r="H3449" i="6" a="1"/>
  <c r="H3449" i="6" s="1"/>
  <c r="I3449" i="6" s="1"/>
  <c r="J3449" i="6" s="1"/>
  <c r="H4241" i="6" a="1"/>
  <c r="H4241" i="6" s="1"/>
  <c r="I4241" i="6" s="1"/>
  <c r="J4241" i="6" s="1"/>
  <c r="H4697" i="6" a="1"/>
  <c r="H4697" i="6" s="1"/>
  <c r="I4697" i="6" s="1"/>
  <c r="J4697" i="6" s="1"/>
  <c r="H5177" i="6" a="1"/>
  <c r="H5177" i="6" s="1"/>
  <c r="I5177" i="6" s="1"/>
  <c r="J5177" i="6" s="1"/>
  <c r="H4169" i="6" a="1"/>
  <c r="H4169" i="6" s="1"/>
  <c r="I4169" i="6" s="1"/>
  <c r="J4169" i="6" s="1"/>
  <c r="H4529" i="6" a="1"/>
  <c r="H4529" i="6" s="1"/>
  <c r="I4529" i="6" s="1"/>
  <c r="J4529" i="6" s="1"/>
  <c r="I4937" i="6"/>
  <c r="J4937" i="6" s="1"/>
  <c r="H4193" i="6" a="1"/>
  <c r="H4193" i="6" s="1"/>
  <c r="I4193" i="6" s="1"/>
  <c r="J4193" i="6" s="1"/>
  <c r="H4673" i="6" a="1"/>
  <c r="H4673" i="6" s="1"/>
  <c r="I4673" i="6" s="1"/>
  <c r="J4673" i="6" s="1"/>
  <c r="I5057" i="6"/>
  <c r="J5057" i="6" s="1"/>
  <c r="H4433" i="6" a="1"/>
  <c r="H4433" i="6" s="1"/>
  <c r="I4433" i="6" s="1"/>
  <c r="J4433" i="6" s="1"/>
  <c r="H4553" i="6" a="1"/>
  <c r="H4553" i="6" s="1"/>
  <c r="I4553" i="6" s="1"/>
  <c r="J4553" i="6" s="1"/>
  <c r="I5945" i="6"/>
  <c r="J5945" i="6" s="1"/>
  <c r="H5489" i="6" a="1"/>
  <c r="H5489" i="6" s="1"/>
  <c r="I5489" i="6" s="1"/>
  <c r="J5489" i="6" s="1"/>
  <c r="H5657" i="6" a="1"/>
  <c r="H5657" i="6" s="1"/>
  <c r="I5657" i="6" s="1"/>
  <c r="J5657" i="6" s="1"/>
  <c r="H5681" i="6" a="1"/>
  <c r="H5681" i="6" s="1"/>
  <c r="I5681" i="6" s="1"/>
  <c r="J5681" i="6" s="1"/>
  <c r="H5465" i="6" a="1"/>
  <c r="H5465" i="6" s="1"/>
  <c r="I5465" i="6" s="1"/>
  <c r="J5465" i="6" s="1"/>
  <c r="H5801" i="6" a="1"/>
  <c r="H5801" i="6" s="1"/>
  <c r="I5801" i="6" s="1"/>
  <c r="J5801" i="6" s="1"/>
  <c r="I6161" i="6"/>
  <c r="J6161" i="6" s="1"/>
  <c r="H6377" i="6" a="1"/>
  <c r="H6377" i="6" s="1"/>
  <c r="I6377" i="6" s="1"/>
  <c r="J6377" i="6" s="1"/>
  <c r="H6689" i="6" a="1"/>
  <c r="H6689" i="6" s="1"/>
  <c r="I6689" i="6" s="1"/>
  <c r="J6689" i="6" s="1"/>
  <c r="H6665" i="6" a="1"/>
  <c r="H6665" i="6" s="1"/>
  <c r="I6665" i="6" s="1"/>
  <c r="J6665" i="6" s="1"/>
  <c r="H6401" i="6" a="1"/>
  <c r="H6401" i="6" s="1"/>
  <c r="I6401" i="6" s="1"/>
  <c r="J6401" i="6" s="1"/>
  <c r="H6641" i="6" a="1"/>
  <c r="H6641" i="6" s="1"/>
  <c r="I6641" i="6" s="1"/>
  <c r="J6641" i="6" s="1"/>
  <c r="H7721" i="6" a="1"/>
  <c r="H7721" i="6" s="1"/>
  <c r="I7721" i="6" s="1"/>
  <c r="J7721" i="6" s="1"/>
  <c r="H7961" i="6" a="1"/>
  <c r="H7961" i="6" s="1"/>
  <c r="I7961" i="6" s="1"/>
  <c r="J7961" i="6" s="1"/>
  <c r="H7937" i="6" a="1"/>
  <c r="H7937" i="6" s="1"/>
  <c r="I7937" i="6" s="1"/>
  <c r="J7937" i="6" s="1"/>
  <c r="H7769" i="6" a="1"/>
  <c r="H7769" i="6" s="1"/>
  <c r="I7769" i="6" s="1"/>
  <c r="J7769" i="6" s="1"/>
  <c r="H7913" i="6" a="1"/>
  <c r="H7913" i="6" s="1"/>
  <c r="I7913" i="6" s="1"/>
  <c r="J7913" i="6" s="1"/>
  <c r="H7697" i="6" a="1"/>
  <c r="H7697" i="6" s="1"/>
  <c r="I7697" i="6" s="1"/>
  <c r="J7697" i="6" s="1"/>
  <c r="I65" i="6"/>
  <c r="J65" i="6" s="1"/>
  <c r="B66" i="6"/>
  <c r="C64" i="6"/>
  <c r="G64" i="6"/>
  <c r="I15" i="5"/>
  <c r="G18" i="5"/>
  <c r="B44" i="5"/>
  <c r="D44" i="5" s="1"/>
  <c r="M18" i="5"/>
  <c r="N18" i="5" s="1"/>
  <c r="E18" i="5"/>
  <c r="B18" i="6"/>
  <c r="H18" i="6" s="1"/>
  <c r="B42" i="6"/>
  <c r="H42" i="6" s="1" a="1"/>
  <c r="H42" i="6" s="1"/>
  <c r="I42" i="6" s="1"/>
  <c r="J42" i="6" s="1"/>
  <c r="E43" i="5"/>
  <c r="G43" i="5"/>
  <c r="M43" i="5"/>
  <c r="N43" i="5" s="1"/>
  <c r="H42" i="5"/>
  <c r="I42" i="5" s="1"/>
  <c r="H17" i="5"/>
  <c r="O43" i="5"/>
  <c r="I15" i="6"/>
  <c r="J15" i="6" s="1"/>
  <c r="B20" i="5"/>
  <c r="C19" i="5" s="1"/>
  <c r="D19" i="5" s="1"/>
  <c r="C40" i="6"/>
  <c r="D39" i="6" s="1"/>
  <c r="D38" i="6" s="1"/>
  <c r="D37" i="6" s="1"/>
  <c r="C16" i="6"/>
  <c r="G40" i="6"/>
  <c r="G16" i="6"/>
  <c r="F42" i="5"/>
  <c r="F17" i="5"/>
  <c r="O18" i="5"/>
  <c r="I6762" i="6" l="1"/>
  <c r="J6762" i="6" s="1"/>
  <c r="I2154" i="6"/>
  <c r="J2154" i="6" s="1"/>
  <c r="I2946" i="6"/>
  <c r="J2946" i="6" s="1"/>
  <c r="I6594" i="6"/>
  <c r="J6594" i="6" s="1"/>
  <c r="E397" i="6" a="1"/>
  <c r="E397" i="6" s="1"/>
  <c r="D396" i="6"/>
  <c r="E925" i="6" a="1"/>
  <c r="E925" i="6" s="1"/>
  <c r="D924" i="6"/>
  <c r="E1621" i="6" a="1"/>
  <c r="E1621" i="6" s="1"/>
  <c r="D1620" i="6"/>
  <c r="E3661" i="6" a="1"/>
  <c r="E3661" i="6" s="1"/>
  <c r="D3660" i="6"/>
  <c r="E6949" i="6" a="1"/>
  <c r="E6949" i="6" s="1"/>
  <c r="D6948" i="6"/>
  <c r="E7189" i="6" a="1"/>
  <c r="E7189" i="6" s="1"/>
  <c r="D7188" i="6"/>
  <c r="E8365" i="6" a="1"/>
  <c r="E8365" i="6" s="1"/>
  <c r="D8364" i="6"/>
  <c r="E445" i="6" a="1"/>
  <c r="E445" i="6" s="1"/>
  <c r="D444" i="6"/>
  <c r="E1237" i="6" a="1"/>
  <c r="E1237" i="6" s="1"/>
  <c r="D1236" i="6"/>
  <c r="E133" i="6" a="1"/>
  <c r="E133" i="6" s="1"/>
  <c r="D132" i="6"/>
  <c r="E997" i="6" a="1"/>
  <c r="E997" i="6" s="1"/>
  <c r="D996" i="6"/>
  <c r="E1429" i="6" a="1"/>
  <c r="E1429" i="6" s="1"/>
  <c r="D1428" i="6"/>
  <c r="E1885" i="6" a="1"/>
  <c r="E1885" i="6" s="1"/>
  <c r="D1884" i="6"/>
  <c r="E5125" i="6" a="1"/>
  <c r="E5125" i="6" s="1"/>
  <c r="D5124" i="6"/>
  <c r="E5485" i="6" a="1"/>
  <c r="E5485" i="6" s="1"/>
  <c r="D5484" i="6"/>
  <c r="E6877" i="6" a="1"/>
  <c r="E6877" i="6" s="1"/>
  <c r="D6876" i="6"/>
  <c r="E7237" i="6" a="1"/>
  <c r="E7237" i="6" s="1"/>
  <c r="D7236" i="6"/>
  <c r="E7645" i="6" a="1"/>
  <c r="E7645" i="6" s="1"/>
  <c r="D7644" i="6"/>
  <c r="E8413" i="6" a="1"/>
  <c r="E8413" i="6" s="1"/>
  <c r="D8412" i="6"/>
  <c r="E8269" i="6" a="1"/>
  <c r="E8269" i="6" s="1"/>
  <c r="D8268" i="6"/>
  <c r="E469" i="6" a="1"/>
  <c r="E469" i="6" s="1"/>
  <c r="D468" i="6"/>
  <c r="E157" i="6" a="1"/>
  <c r="E157" i="6" s="1"/>
  <c r="D156" i="6"/>
  <c r="E1021" i="6" a="1"/>
  <c r="E1021" i="6" s="1"/>
  <c r="D1020" i="6"/>
  <c r="E1981" i="6" a="1"/>
  <c r="E1981" i="6" s="1"/>
  <c r="D1980" i="6"/>
  <c r="E3901" i="6" a="1"/>
  <c r="E3901" i="6" s="1"/>
  <c r="D3900" i="6"/>
  <c r="E4381" i="6" a="1"/>
  <c r="E4381" i="6" s="1"/>
  <c r="D4380" i="6"/>
  <c r="E5533" i="6" a="1"/>
  <c r="E5533" i="6" s="1"/>
  <c r="D5532" i="6"/>
  <c r="E7285" i="6" a="1"/>
  <c r="E7285" i="6" s="1"/>
  <c r="D7284" i="6"/>
  <c r="E8317" i="6" a="1"/>
  <c r="E8317" i="6" s="1"/>
  <c r="D8316" i="6"/>
  <c r="E37" i="6" a="1"/>
  <c r="E37" i="6" s="1"/>
  <c r="D36" i="6"/>
  <c r="D35" i="6" s="1"/>
  <c r="E709" i="6" a="1"/>
  <c r="E709" i="6" s="1"/>
  <c r="D708" i="6"/>
  <c r="E301" i="6" a="1"/>
  <c r="E301" i="6" s="1"/>
  <c r="D300" i="6"/>
  <c r="E1093" i="6" a="1"/>
  <c r="E1093" i="6" s="1"/>
  <c r="D1092" i="6"/>
  <c r="E1045" i="6" a="1"/>
  <c r="E1045" i="6" s="1"/>
  <c r="D1044" i="6"/>
  <c r="E1957" i="6" a="1"/>
  <c r="E1957" i="6" s="1"/>
  <c r="D1956" i="6"/>
  <c r="E2077" i="6" a="1"/>
  <c r="E2077" i="6" s="1"/>
  <c r="D2076" i="6"/>
  <c r="E1765" i="6" a="1"/>
  <c r="E1765" i="6" s="1"/>
  <c r="D1764" i="6"/>
  <c r="E4165" i="6" a="1"/>
  <c r="E4165" i="6" s="1"/>
  <c r="D4164" i="6"/>
  <c r="E3421" i="6" a="1"/>
  <c r="E3421" i="6" s="1"/>
  <c r="D3420" i="6"/>
  <c r="E4429" i="6" a="1"/>
  <c r="E4429" i="6" s="1"/>
  <c r="D4428" i="6"/>
  <c r="E5869" i="6" a="1"/>
  <c r="E5869" i="6" s="1"/>
  <c r="D5868" i="6"/>
  <c r="E7069" i="6" a="1"/>
  <c r="E7069" i="6" s="1"/>
  <c r="D7068" i="6"/>
  <c r="E7357" i="6" a="1"/>
  <c r="E7357" i="6" s="1"/>
  <c r="D7356" i="6"/>
  <c r="E6901" i="6" a="1"/>
  <c r="E6901" i="6" s="1"/>
  <c r="D6900" i="6"/>
  <c r="E7789" i="6" a="1"/>
  <c r="E7789" i="6" s="1"/>
  <c r="D7788" i="6"/>
  <c r="E733" i="6" a="1"/>
  <c r="E733" i="6" s="1"/>
  <c r="D732" i="6"/>
  <c r="E85" i="6" a="1"/>
  <c r="E85" i="6" s="1"/>
  <c r="F85" i="6" s="1"/>
  <c r="D84" i="6"/>
  <c r="E277" i="6" a="1"/>
  <c r="E277" i="6" s="1"/>
  <c r="D276" i="6"/>
  <c r="E2053" i="6" a="1"/>
  <c r="E2053" i="6" s="1"/>
  <c r="D2052" i="6"/>
  <c r="E2197" i="6" a="1"/>
  <c r="E2197" i="6" s="1"/>
  <c r="D2196" i="6"/>
  <c r="E2557" i="6" a="1"/>
  <c r="E2557" i="6" s="1"/>
  <c r="D2556" i="6"/>
  <c r="E3085" i="6" a="1"/>
  <c r="E3085" i="6" s="1"/>
  <c r="D3084" i="6"/>
  <c r="E2941" i="6" a="1"/>
  <c r="E2941" i="6" s="1"/>
  <c r="D2940" i="6"/>
  <c r="E3709" i="6" a="1"/>
  <c r="E3709" i="6" s="1"/>
  <c r="D3708" i="6"/>
  <c r="E3541" i="6" a="1"/>
  <c r="E3541" i="6" s="1"/>
  <c r="D3540" i="6"/>
  <c r="E4021" i="6" a="1"/>
  <c r="E4021" i="6" s="1"/>
  <c r="D4020" i="6"/>
  <c r="E4765" i="6" a="1"/>
  <c r="E4765" i="6" s="1"/>
  <c r="D4764" i="6"/>
  <c r="E3949" i="6" a="1"/>
  <c r="E3949" i="6" s="1"/>
  <c r="D3948" i="6"/>
  <c r="E5797" i="6" a="1"/>
  <c r="E5797" i="6" s="1"/>
  <c r="D5796" i="6"/>
  <c r="E5629" i="6" a="1"/>
  <c r="E5629" i="6" s="1"/>
  <c r="D5628" i="6"/>
  <c r="E5269" i="6" a="1"/>
  <c r="E5269" i="6" s="1"/>
  <c r="D5268" i="6"/>
  <c r="E5773" i="6" a="1"/>
  <c r="E5773" i="6" s="1"/>
  <c r="D5772" i="6"/>
  <c r="E6061" i="6" a="1"/>
  <c r="E6061" i="6" s="1"/>
  <c r="D6060" i="6"/>
  <c r="E6661" i="6" a="1"/>
  <c r="E6661" i="6" s="1"/>
  <c r="D6660" i="6"/>
  <c r="E6589" i="6" a="1"/>
  <c r="E6589" i="6" s="1"/>
  <c r="D6588" i="6"/>
  <c r="E6421" i="6" a="1"/>
  <c r="E6421" i="6" s="1"/>
  <c r="D6420" i="6"/>
  <c r="E6829" i="6" a="1"/>
  <c r="E6829" i="6" s="1"/>
  <c r="D6828" i="6"/>
  <c r="E6997" i="6" a="1"/>
  <c r="E6997" i="6" s="1"/>
  <c r="D6996" i="6"/>
  <c r="E7381" i="6" a="1"/>
  <c r="E7381" i="6" s="1"/>
  <c r="D7380" i="6"/>
  <c r="E8197" i="6" a="1"/>
  <c r="E8197" i="6" s="1"/>
  <c r="D8196" i="6"/>
  <c r="E109" i="6" a="1"/>
  <c r="E109" i="6" s="1"/>
  <c r="D108" i="6"/>
  <c r="E805" i="6" a="1"/>
  <c r="E805" i="6" s="1"/>
  <c r="D804" i="6"/>
  <c r="E421" i="6" a="1"/>
  <c r="E421" i="6" s="1"/>
  <c r="D420" i="6"/>
  <c r="E1261" i="6" a="1"/>
  <c r="E1261" i="6" s="1"/>
  <c r="D1260" i="6"/>
  <c r="E589" i="6" a="1"/>
  <c r="E589" i="6" s="1"/>
  <c r="D588" i="6"/>
  <c r="E1189" i="6" a="1"/>
  <c r="E1189" i="6" s="1"/>
  <c r="D1188" i="6"/>
  <c r="E1933" i="6" a="1"/>
  <c r="E1933" i="6" s="1"/>
  <c r="D1932" i="6"/>
  <c r="E2149" i="6" a="1"/>
  <c r="E2149" i="6" s="1"/>
  <c r="D2148" i="6"/>
  <c r="D2147" i="6" s="1"/>
  <c r="E1597" i="6" a="1"/>
  <c r="E1597" i="6" s="1"/>
  <c r="D1596" i="6"/>
  <c r="E2701" i="6" a="1"/>
  <c r="E2701" i="6" s="1"/>
  <c r="D2700" i="6"/>
  <c r="E2965" i="6" a="1"/>
  <c r="E2965" i="6" s="1"/>
  <c r="D2964" i="6"/>
  <c r="E3805" i="6" a="1"/>
  <c r="E3805" i="6" s="1"/>
  <c r="D3804" i="6"/>
  <c r="E3109" i="6" a="1"/>
  <c r="E3109" i="6" s="1"/>
  <c r="D3108" i="6"/>
  <c r="E3037" i="6" a="1"/>
  <c r="E3037" i="6" s="1"/>
  <c r="D3036" i="6"/>
  <c r="E4189" i="6" a="1"/>
  <c r="E4189" i="6" s="1"/>
  <c r="D4188" i="6"/>
  <c r="E4837" i="6" a="1"/>
  <c r="E4837" i="6" s="1"/>
  <c r="D4836" i="6"/>
  <c r="E4045" i="6" a="1"/>
  <c r="E4045" i="6" s="1"/>
  <c r="D4044" i="6"/>
  <c r="E4501" i="6" a="1"/>
  <c r="E4501" i="6" s="1"/>
  <c r="D4500" i="6"/>
  <c r="E4933" i="6" a="1"/>
  <c r="E4933" i="6" s="1"/>
  <c r="D4932" i="6"/>
  <c r="E5917" i="6" a="1"/>
  <c r="E5917" i="6" s="1"/>
  <c r="D5916" i="6"/>
  <c r="E5725" i="6" a="1"/>
  <c r="E5725" i="6" s="1"/>
  <c r="D5724" i="6"/>
  <c r="E5317" i="6" a="1"/>
  <c r="E5317" i="6" s="1"/>
  <c r="D5316" i="6"/>
  <c r="E5893" i="6" a="1"/>
  <c r="E5893" i="6" s="1"/>
  <c r="D5892" i="6"/>
  <c r="E6445" i="6" a="1"/>
  <c r="E6445" i="6" s="1"/>
  <c r="D6444" i="6"/>
  <c r="E6685" i="6" a="1"/>
  <c r="E6685" i="6" s="1"/>
  <c r="D6684" i="6"/>
  <c r="E7045" i="6" a="1"/>
  <c r="E7045" i="6" s="1"/>
  <c r="D7044" i="6"/>
  <c r="E7861" i="6" a="1"/>
  <c r="E7861" i="6" s="1"/>
  <c r="D7860" i="6"/>
  <c r="E8029" i="6" a="1"/>
  <c r="E8029" i="6" s="1"/>
  <c r="D8028" i="6"/>
  <c r="E8341" i="6" a="1"/>
  <c r="E8341" i="6" s="1"/>
  <c r="D8340" i="6"/>
  <c r="E1333" i="6" a="1"/>
  <c r="E1333" i="6" s="1"/>
  <c r="D1332" i="6"/>
  <c r="E3277" i="6" a="1"/>
  <c r="E3277" i="6" s="1"/>
  <c r="D3276" i="6"/>
  <c r="E2437" i="6" a="1"/>
  <c r="E2437" i="6" s="1"/>
  <c r="D2436" i="6"/>
  <c r="E1669" i="6" a="1"/>
  <c r="E1669" i="6" s="1"/>
  <c r="D1668" i="6"/>
  <c r="E3589" i="6" a="1"/>
  <c r="E3589" i="6" s="1"/>
  <c r="D3588" i="6"/>
  <c r="E3997" i="6" a="1"/>
  <c r="E3997" i="6" s="1"/>
  <c r="D3996" i="6"/>
  <c r="E3157" i="6" a="1"/>
  <c r="E3157" i="6" s="1"/>
  <c r="D3156" i="6"/>
  <c r="E3733" i="6" a="1"/>
  <c r="E3733" i="6" s="1"/>
  <c r="D3732" i="6"/>
  <c r="E3445" i="6" a="1"/>
  <c r="E3445" i="6" s="1"/>
  <c r="D3444" i="6"/>
  <c r="E4285" i="6" a="1"/>
  <c r="E4285" i="6" s="1"/>
  <c r="D4284" i="6"/>
  <c r="E4069" i="6" a="1"/>
  <c r="E4069" i="6" s="1"/>
  <c r="D4068" i="6"/>
  <c r="E4549" i="6" a="1"/>
  <c r="E4549" i="6" s="1"/>
  <c r="D4548" i="6"/>
  <c r="E5053" i="6" a="1"/>
  <c r="E5053" i="6" s="1"/>
  <c r="D5052" i="6"/>
  <c r="E5845" i="6" a="1"/>
  <c r="E5845" i="6" s="1"/>
  <c r="D5844" i="6"/>
  <c r="E6373" i="6" a="1"/>
  <c r="E6373" i="6" s="1"/>
  <c r="D6372" i="6"/>
  <c r="E6637" i="6" a="1"/>
  <c r="E6637" i="6" s="1"/>
  <c r="D6636" i="6"/>
  <c r="E6781" i="6" a="1"/>
  <c r="E6781" i="6" s="1"/>
  <c r="D6780" i="6"/>
  <c r="E6493" i="6" a="1"/>
  <c r="E6493" i="6" s="1"/>
  <c r="D6492" i="6"/>
  <c r="E7429" i="6" a="1"/>
  <c r="E7429" i="6" s="1"/>
  <c r="D7428" i="6"/>
  <c r="D2365" i="6"/>
  <c r="E2366" i="6" a="1"/>
  <c r="E2366" i="6" s="1"/>
  <c r="D8173" i="6"/>
  <c r="E8174" i="6" a="1"/>
  <c r="E8174" i="6" s="1"/>
  <c r="D5245" i="6"/>
  <c r="E5246" i="6" a="1"/>
  <c r="E5246" i="6" s="1"/>
  <c r="D5605" i="6"/>
  <c r="E5606" i="6" a="1"/>
  <c r="E5606" i="6" s="1"/>
  <c r="D3757" i="6"/>
  <c r="E3758" i="6" a="1"/>
  <c r="E3758" i="6" s="1"/>
  <c r="D661" i="6"/>
  <c r="E662" i="6" a="1"/>
  <c r="E662" i="6" s="1"/>
  <c r="D7765" i="6"/>
  <c r="E7766" i="6" a="1"/>
  <c r="E7766" i="6" s="1"/>
  <c r="D685" i="6"/>
  <c r="E686" i="6" a="1"/>
  <c r="E686" i="6" s="1"/>
  <c r="D517" i="6"/>
  <c r="E518" i="6" a="1"/>
  <c r="E518" i="6" s="1"/>
  <c r="D1501" i="6"/>
  <c r="E1502" i="6" a="1"/>
  <c r="E1502" i="6" s="1"/>
  <c r="D3853" i="6"/>
  <c r="E3854" i="6" a="1"/>
  <c r="E3854" i="6" s="1"/>
  <c r="D5701" i="6"/>
  <c r="E5702" i="6" a="1"/>
  <c r="E5702" i="6" s="1"/>
  <c r="D5581" i="6"/>
  <c r="E5582" i="6" a="1"/>
  <c r="E5582" i="6" s="1"/>
  <c r="D5677" i="6"/>
  <c r="E5678" i="6" a="1"/>
  <c r="E5678" i="6" s="1"/>
  <c r="D8389" i="6"/>
  <c r="E8390" i="6" a="1"/>
  <c r="E8390" i="6" s="1"/>
  <c r="D781" i="6"/>
  <c r="E782" i="6" a="1"/>
  <c r="E782" i="6" s="1"/>
  <c r="D349" i="6"/>
  <c r="E350" i="6" a="1"/>
  <c r="E350" i="6" s="1"/>
  <c r="D3013" i="6"/>
  <c r="E3014" i="6" a="1"/>
  <c r="E3014" i="6" s="1"/>
  <c r="D4909" i="6"/>
  <c r="E4910" i="6" a="1"/>
  <c r="E4910" i="6" s="1"/>
  <c r="D3637" i="6"/>
  <c r="E3638" i="6" a="1"/>
  <c r="E3638" i="6" s="1"/>
  <c r="D6229" i="6"/>
  <c r="E6230" i="6" a="1"/>
  <c r="E6230" i="6" s="1"/>
  <c r="D6925" i="6"/>
  <c r="E6926" i="6" a="1"/>
  <c r="E6926" i="6" s="1"/>
  <c r="D2485" i="6"/>
  <c r="E2486" i="6" a="1"/>
  <c r="E2486" i="6" s="1"/>
  <c r="D4093" i="6"/>
  <c r="E4094" i="6" a="1"/>
  <c r="E4094" i="6" s="1"/>
  <c r="D5821" i="6"/>
  <c r="E5822" i="6" a="1"/>
  <c r="E5822" i="6" s="1"/>
  <c r="D205" i="6"/>
  <c r="E206" i="6" a="1"/>
  <c r="E206" i="6" s="1"/>
  <c r="D901" i="6"/>
  <c r="E902" i="6" a="1"/>
  <c r="E902" i="6" s="1"/>
  <c r="D493" i="6"/>
  <c r="E494" i="6" a="1"/>
  <c r="E494" i="6" s="1"/>
  <c r="D1357" i="6"/>
  <c r="E1358" i="6" a="1"/>
  <c r="E1358" i="6" s="1"/>
  <c r="D2029" i="6"/>
  <c r="E2030" i="6" a="1"/>
  <c r="E2030" i="6" s="1"/>
  <c r="D2245" i="6"/>
  <c r="E2246" i="6" a="1"/>
  <c r="E2246" i="6" s="1"/>
  <c r="D2773" i="6"/>
  <c r="E2774" i="6" a="1"/>
  <c r="E2774" i="6" s="1"/>
  <c r="D2101" i="6"/>
  <c r="E2102" i="6" a="1"/>
  <c r="E2102" i="6" s="1"/>
  <c r="D4885" i="6"/>
  <c r="E4886" i="6" a="1"/>
  <c r="E4886" i="6" s="1"/>
  <c r="D4597" i="6"/>
  <c r="E4598" i="6" a="1"/>
  <c r="E4598" i="6" s="1"/>
  <c r="D5029" i="6"/>
  <c r="E5030" i="6" a="1"/>
  <c r="E5030" i="6" s="1"/>
  <c r="D5941" i="6"/>
  <c r="D5940" i="6" s="1"/>
  <c r="E5942" i="6" a="1"/>
  <c r="E5942" i="6" s="1"/>
  <c r="D5365" i="6"/>
  <c r="E5366" i="6" a="1"/>
  <c r="E5366" i="6" s="1"/>
  <c r="D5989" i="6"/>
  <c r="E5990" i="6" a="1"/>
  <c r="E5990" i="6" s="1"/>
  <c r="D6349" i="6"/>
  <c r="E6350" i="6" a="1"/>
  <c r="E6350" i="6" s="1"/>
  <c r="D7501" i="6"/>
  <c r="E7502" i="6" a="1"/>
  <c r="E7502" i="6" s="1"/>
  <c r="D7909" i="6"/>
  <c r="E7910" i="6" a="1"/>
  <c r="E7910" i="6" s="1"/>
  <c r="I5610" i="6"/>
  <c r="J5610" i="6" s="1"/>
  <c r="I7986" i="6"/>
  <c r="J7986" i="6" s="1"/>
  <c r="I6738" i="6"/>
  <c r="J6738" i="6" s="1"/>
  <c r="I7794" i="6"/>
  <c r="J7794" i="6" s="1"/>
  <c r="I7674" i="6"/>
  <c r="J7674" i="6" s="1"/>
  <c r="D3687" i="6"/>
  <c r="D3686" i="6" s="1"/>
  <c r="D3685" i="6" s="1"/>
  <c r="D1119" i="6"/>
  <c r="D6111" i="6"/>
  <c r="D6110" i="6" s="1"/>
  <c r="D1215" i="6"/>
  <c r="D1214" i="6" s="1"/>
  <c r="D1213" i="6" s="1"/>
  <c r="D7575" i="6"/>
  <c r="D7574" i="6" s="1"/>
  <c r="D7573" i="6" s="1"/>
  <c r="D4119" i="6"/>
  <c r="D7143" i="6"/>
  <c r="E7190" i="6" a="1"/>
  <c r="E7190" i="6" s="1"/>
  <c r="F7190" i="6" s="1"/>
  <c r="D4455" i="6"/>
  <c r="D5463" i="6"/>
  <c r="D5462" i="6" s="1"/>
  <c r="D6135" i="6"/>
  <c r="D2871" i="6"/>
  <c r="D63" i="6"/>
  <c r="D5967" i="6"/>
  <c r="D1575" i="6"/>
  <c r="D8127" i="6"/>
  <c r="D8126" i="6" s="1"/>
  <c r="D8125" i="6" s="1"/>
  <c r="E446" i="6" a="1"/>
  <c r="E446" i="6" s="1"/>
  <c r="F446" i="6" s="1"/>
  <c r="E998" i="6" a="1"/>
  <c r="E998" i="6" s="1"/>
  <c r="F998" i="6" s="1"/>
  <c r="E1430" i="6" a="1"/>
  <c r="E1430" i="6" s="1"/>
  <c r="F1430" i="6" s="1"/>
  <c r="E1886" i="6" a="1"/>
  <c r="E1886" i="6" s="1"/>
  <c r="F1886" i="6" s="1"/>
  <c r="E5126" i="6" a="1"/>
  <c r="E5126" i="6" s="1"/>
  <c r="F5126" i="6" s="1"/>
  <c r="E7238" i="6" a="1"/>
  <c r="E7238" i="6" s="1"/>
  <c r="F7238" i="6" s="1"/>
  <c r="D8007" i="6"/>
  <c r="D5751" i="6"/>
  <c r="D3375" i="6"/>
  <c r="D3135" i="6"/>
  <c r="D1143" i="6"/>
  <c r="D4215" i="6"/>
  <c r="D4214" i="6" s="1"/>
  <c r="D4213" i="6" s="1"/>
  <c r="D3975" i="6"/>
  <c r="D4983" i="6"/>
  <c r="D5175" i="6"/>
  <c r="D5174" i="6" s="1"/>
  <c r="D5173" i="6" s="1"/>
  <c r="D5511" i="6"/>
  <c r="D7215" i="6"/>
  <c r="D7214" i="6" s="1"/>
  <c r="D7213" i="6" s="1"/>
  <c r="D7023" i="6"/>
  <c r="D7022" i="6" s="1"/>
  <c r="D7021" i="6" s="1"/>
  <c r="D6759" i="6"/>
  <c r="D2751" i="6"/>
  <c r="E3902" i="6" a="1"/>
  <c r="E3902" i="6" s="1"/>
  <c r="F3902" i="6" s="1"/>
  <c r="E4382" i="6" a="1"/>
  <c r="E4382" i="6" s="1"/>
  <c r="F4382" i="6" s="1"/>
  <c r="D8151" i="6"/>
  <c r="D8150" i="6" s="1"/>
  <c r="D4671" i="6"/>
  <c r="D4670" i="6" s="1"/>
  <c r="D2271" i="6"/>
  <c r="D8079" i="6"/>
  <c r="D8078" i="6" s="1"/>
  <c r="D8077" i="6" s="1"/>
  <c r="D7311" i="6"/>
  <c r="D5439" i="6"/>
  <c r="D5438" i="6" s="1"/>
  <c r="D5437" i="6" s="1"/>
  <c r="D3351" i="6"/>
  <c r="D5391" i="6"/>
  <c r="D1647" i="6"/>
  <c r="D5199" i="6"/>
  <c r="D5198" i="6" s="1"/>
  <c r="D5197" i="6" s="1"/>
  <c r="D951" i="6"/>
  <c r="D950" i="6" s="1"/>
  <c r="D949" i="6" s="1"/>
  <c r="D231" i="6"/>
  <c r="D230" i="6" s="1"/>
  <c r="D6975" i="6"/>
  <c r="D5343" i="6"/>
  <c r="D1743" i="6"/>
  <c r="D1742" i="6" s="1"/>
  <c r="D1741" i="6" s="1"/>
  <c r="D6735" i="6"/>
  <c r="D5295" i="6"/>
  <c r="D5294" i="6" s="1"/>
  <c r="D5293" i="6" s="1"/>
  <c r="D8103" i="6"/>
  <c r="D8102" i="6" s="1"/>
  <c r="D8101" i="6" s="1"/>
  <c r="D3399" i="6"/>
  <c r="D3398" i="6" s="1"/>
  <c r="D3397" i="6" s="1"/>
  <c r="D1287" i="6"/>
  <c r="E710" i="6" a="1"/>
  <c r="E710" i="6" s="1"/>
  <c r="F710" i="6" s="1"/>
  <c r="E1046" i="6" a="1"/>
  <c r="E1046" i="6" s="1"/>
  <c r="E1958" i="6" a="1"/>
  <c r="E1958" i="6" s="1"/>
  <c r="F1958" i="6" s="1"/>
  <c r="E4166" i="6" a="1"/>
  <c r="E4166" i="6" s="1"/>
  <c r="E3422" i="6" a="1"/>
  <c r="E3422" i="6" s="1"/>
  <c r="F3422" i="6" s="1"/>
  <c r="E7790" i="6" a="1"/>
  <c r="E7790" i="6" s="1"/>
  <c r="F7790" i="6" s="1"/>
  <c r="E8198" i="6" a="1"/>
  <c r="E8198" i="6" s="1"/>
  <c r="F8198" i="6" s="1"/>
  <c r="D6543" i="6"/>
  <c r="D1719" i="6"/>
  <c r="D543" i="6"/>
  <c r="D8055" i="6"/>
  <c r="D8054" i="6" s="1"/>
  <c r="D8053" i="6" s="1"/>
  <c r="D6567" i="6"/>
  <c r="D4623" i="6"/>
  <c r="D4622" i="6" s="1"/>
  <c r="D4621" i="6" s="1"/>
  <c r="D2895" i="6"/>
  <c r="D3471" i="6"/>
  <c r="D3470" i="6" s="1"/>
  <c r="D3469" i="6" s="1"/>
  <c r="D5559" i="6"/>
  <c r="D5558" i="6" s="1"/>
  <c r="D5557" i="6" s="1"/>
  <c r="D3831" i="6"/>
  <c r="D3830" i="6" s="1"/>
  <c r="D3829" i="6" s="1"/>
  <c r="D8223" i="6"/>
  <c r="D4359" i="6"/>
  <c r="D4358" i="6" s="1"/>
  <c r="D4357" i="6" s="1"/>
  <c r="D3303" i="6"/>
  <c r="D327" i="6"/>
  <c r="D4263" i="6"/>
  <c r="D4262" i="6" s="1"/>
  <c r="D2727" i="6"/>
  <c r="D2343" i="6"/>
  <c r="D8295" i="6"/>
  <c r="D2319" i="6"/>
  <c r="D615" i="6"/>
  <c r="D8247" i="6"/>
  <c r="D4719" i="6"/>
  <c r="D2295" i="6"/>
  <c r="E38" i="6" a="1"/>
  <c r="E38" i="6" s="1"/>
  <c r="F38" i="6" s="1"/>
  <c r="E86" i="6" a="1"/>
  <c r="E86" i="6" s="1"/>
  <c r="E278" i="6" a="1"/>
  <c r="E278" i="6" s="1"/>
  <c r="E2054" i="6" a="1"/>
  <c r="E2054" i="6" s="1"/>
  <c r="F2054" i="6" s="1"/>
  <c r="E2558" i="6" a="1"/>
  <c r="E2558" i="6" s="1"/>
  <c r="F2558" i="6" s="1"/>
  <c r="E2942" i="6" a="1"/>
  <c r="E2942" i="6" s="1"/>
  <c r="F2942" i="6" s="1"/>
  <c r="E3542" i="6" a="1"/>
  <c r="E3542" i="6" s="1"/>
  <c r="F3542" i="6" s="1"/>
  <c r="E4022" i="6" a="1"/>
  <c r="E4022" i="6" s="1"/>
  <c r="F4022" i="6" s="1"/>
  <c r="E3950" i="6" a="1"/>
  <c r="E3950" i="6" s="1"/>
  <c r="F3950" i="6" s="1"/>
  <c r="E5798" i="6" a="1"/>
  <c r="E5798" i="6" s="1"/>
  <c r="E5630" i="6" a="1"/>
  <c r="E5630" i="6" s="1"/>
  <c r="E5270" i="6" a="1"/>
  <c r="E5270" i="6" s="1"/>
  <c r="F5270" i="6" s="1"/>
  <c r="E6662" i="6" a="1"/>
  <c r="E6662" i="6" s="1"/>
  <c r="E6422" i="6" a="1"/>
  <c r="E6422" i="6" s="1"/>
  <c r="F6422" i="6" s="1"/>
  <c r="E6830" i="6" a="1"/>
  <c r="E6830" i="6" s="1"/>
  <c r="F6830" i="6" s="1"/>
  <c r="E6998" i="6" a="1"/>
  <c r="E6998" i="6" s="1"/>
  <c r="F6998" i="6" s="1"/>
  <c r="E8366" i="6" a="1"/>
  <c r="E8366" i="6" s="1"/>
  <c r="F8366" i="6" s="1"/>
  <c r="E8342" i="6" a="1"/>
  <c r="E8342" i="6" s="1"/>
  <c r="D7671" i="6"/>
  <c r="D7670" i="6" s="1"/>
  <c r="D7669" i="6" s="1"/>
  <c r="D4143" i="6"/>
  <c r="D4142" i="6" s="1"/>
  <c r="D3783" i="6"/>
  <c r="D3782" i="6" s="1"/>
  <c r="D3781" i="6" s="1"/>
  <c r="D2463" i="6"/>
  <c r="D759" i="6"/>
  <c r="D758" i="6" s="1"/>
  <c r="D757" i="6" s="1"/>
  <c r="D2415" i="6"/>
  <c r="D7935" i="6"/>
  <c r="D7934" i="6" s="1"/>
  <c r="D7933" i="6" s="1"/>
  <c r="D2391" i="6"/>
  <c r="D2390" i="6" s="1"/>
  <c r="D6711" i="6"/>
  <c r="D4863" i="6"/>
  <c r="D2919" i="6"/>
  <c r="D1839" i="6"/>
  <c r="D7263" i="6"/>
  <c r="D5415" i="6"/>
  <c r="D3327" i="6"/>
  <c r="D2823" i="6"/>
  <c r="D975" i="6"/>
  <c r="D7479" i="6"/>
  <c r="D7478" i="6" s="1"/>
  <c r="D7477" i="6" s="1"/>
  <c r="D6399" i="6"/>
  <c r="D6398" i="6" s="1"/>
  <c r="D6397" i="6" s="1"/>
  <c r="D4791" i="6"/>
  <c r="D4790" i="6" s="1"/>
  <c r="D4789" i="6" s="1"/>
  <c r="D2679" i="6"/>
  <c r="D2678" i="6" s="1"/>
  <c r="D2677" i="6" s="1"/>
  <c r="D1455" i="6"/>
  <c r="D1454" i="6" s="1"/>
  <c r="D1453" i="6" s="1"/>
  <c r="D4527" i="6"/>
  <c r="D4526" i="6" s="1"/>
  <c r="D7839" i="6"/>
  <c r="D5223" i="6"/>
  <c r="D5222" i="6" s="1"/>
  <c r="D5221" i="6" s="1"/>
  <c r="D7743" i="6"/>
  <c r="D7742" i="6" s="1"/>
  <c r="D7741" i="6" s="1"/>
  <c r="D5103" i="6"/>
  <c r="D1863" i="6"/>
  <c r="D183" i="6"/>
  <c r="D182" i="6" s="1"/>
  <c r="D181" i="6" s="1"/>
  <c r="D7599" i="6"/>
  <c r="D7598" i="6" s="1"/>
  <c r="D7597" i="6" s="1"/>
  <c r="D6807" i="6"/>
  <c r="D6806" i="6" s="1"/>
  <c r="D6805" i="6" s="1"/>
  <c r="D5007" i="6"/>
  <c r="D5006" i="6" s="1"/>
  <c r="D5005" i="6" s="1"/>
  <c r="D2991" i="6"/>
  <c r="D2990" i="6" s="1"/>
  <c r="D2989" i="6" s="1"/>
  <c r="D1815" i="6"/>
  <c r="D1814" i="6" s="1"/>
  <c r="D1813" i="6" s="1"/>
  <c r="E806" i="6" a="1"/>
  <c r="E806" i="6" s="1"/>
  <c r="F806" i="6" s="1"/>
  <c r="E1262" i="6" a="1"/>
  <c r="E1262" i="6" s="1"/>
  <c r="F1262" i="6" s="1"/>
  <c r="E1190" i="6" a="1"/>
  <c r="E1190" i="6" s="1"/>
  <c r="F1190" i="6" s="1"/>
  <c r="E2150" i="6" a="1"/>
  <c r="E2150" i="6" s="1"/>
  <c r="F2150" i="6" s="1"/>
  <c r="E2966" i="6" a="1"/>
  <c r="E2966" i="6" s="1"/>
  <c r="E4190" i="6" a="1"/>
  <c r="E4190" i="6" s="1"/>
  <c r="F4190" i="6" s="1"/>
  <c r="E5318" i="6" a="1"/>
  <c r="E5318" i="6" s="1"/>
  <c r="F5318" i="6" s="1"/>
  <c r="E6446" i="6" a="1"/>
  <c r="E6446" i="6" s="1"/>
  <c r="E7046" i="6" a="1"/>
  <c r="E7046" i="6" s="1"/>
  <c r="F7046" i="6" s="1"/>
  <c r="E8414" i="6" a="1"/>
  <c r="E8414" i="6" s="1"/>
  <c r="F8414" i="6" s="1"/>
  <c r="D7527" i="6"/>
  <c r="D6087" i="6"/>
  <c r="D3063" i="6"/>
  <c r="D1695" i="6"/>
  <c r="D567" i="6"/>
  <c r="D566" i="6" s="1"/>
  <c r="D565" i="6" s="1"/>
  <c r="D6855" i="6"/>
  <c r="D1383" i="6"/>
  <c r="D1382" i="6" s="1"/>
  <c r="D7623" i="6"/>
  <c r="D7622" i="6" s="1"/>
  <c r="D7621" i="6" s="1"/>
  <c r="D6183" i="6"/>
  <c r="D6182" i="6" s="1"/>
  <c r="D6181" i="6" s="1"/>
  <c r="D5151" i="6"/>
  <c r="D5150" i="6" s="1"/>
  <c r="D5149" i="6" s="1"/>
  <c r="D2175" i="6"/>
  <c r="D2174" i="6" s="1"/>
  <c r="D2173" i="6" s="1"/>
  <c r="D7983" i="6"/>
  <c r="D6519" i="6"/>
  <c r="D6518" i="6" s="1"/>
  <c r="D6517" i="6" s="1"/>
  <c r="D4575" i="6"/>
  <c r="D3519" i="6"/>
  <c r="D3518" i="6" s="1"/>
  <c r="D3517" i="6" s="1"/>
  <c r="D2223" i="6"/>
  <c r="D2222" i="6" s="1"/>
  <c r="D2221" i="6" s="1"/>
  <c r="D375" i="6"/>
  <c r="D7551" i="6"/>
  <c r="D6207" i="6"/>
  <c r="D6206" i="6" s="1"/>
  <c r="D6205" i="6" s="1"/>
  <c r="D5079" i="6"/>
  <c r="D3495" i="6"/>
  <c r="D3494" i="6" s="1"/>
  <c r="D3493" i="6" s="1"/>
  <c r="D2127" i="6"/>
  <c r="D2126" i="6" s="1"/>
  <c r="D2125" i="6" s="1"/>
  <c r="D2655" i="6"/>
  <c r="D2654" i="6" s="1"/>
  <c r="D2653" i="6" s="1"/>
  <c r="D4959" i="6"/>
  <c r="D4958" i="6" s="1"/>
  <c r="D4957" i="6" s="1"/>
  <c r="D7959" i="6"/>
  <c r="D7119" i="6"/>
  <c r="D7118" i="6" s="1"/>
  <c r="D7117" i="6" s="1"/>
  <c r="D4407" i="6"/>
  <c r="D2631" i="6"/>
  <c r="D2607" i="6"/>
  <c r="D1071" i="6"/>
  <c r="D7887" i="6"/>
  <c r="D7886" i="6" s="1"/>
  <c r="D7885" i="6" s="1"/>
  <c r="D6303" i="6"/>
  <c r="D4335" i="6"/>
  <c r="D2583" i="6"/>
  <c r="D2535" i="6"/>
  <c r="D879" i="6"/>
  <c r="D7719" i="6"/>
  <c r="D6279" i="6"/>
  <c r="D6278" i="6" s="1"/>
  <c r="D6277" i="6" s="1"/>
  <c r="D4239" i="6"/>
  <c r="D3879" i="6"/>
  <c r="D2511" i="6"/>
  <c r="D2510" i="6" s="1"/>
  <c r="D2509" i="6" s="1"/>
  <c r="D831" i="6"/>
  <c r="D830" i="6" s="1"/>
  <c r="D829" i="6" s="1"/>
  <c r="E4070" i="6" a="1"/>
  <c r="E4070" i="6" s="1"/>
  <c r="E6782" i="6" a="1"/>
  <c r="E6782" i="6" s="1"/>
  <c r="D7095" i="6"/>
  <c r="D7094" i="6" s="1"/>
  <c r="D5655" i="6"/>
  <c r="D3927" i="6"/>
  <c r="D3926" i="6" s="1"/>
  <c r="D3925" i="6" s="1"/>
  <c r="D3567" i="6"/>
  <c r="D3566" i="6" s="1"/>
  <c r="D639" i="6"/>
  <c r="D638" i="6" s="1"/>
  <c r="D3615" i="6"/>
  <c r="D3614" i="6" s="1"/>
  <c r="D1311" i="6"/>
  <c r="D6471" i="6"/>
  <c r="D6470" i="6" s="1"/>
  <c r="D6469" i="6" s="1"/>
  <c r="D855" i="6"/>
  <c r="D854" i="6" s="1"/>
  <c r="D7407" i="6"/>
  <c r="D6015" i="6"/>
  <c r="D4479" i="6"/>
  <c r="D1527" i="6"/>
  <c r="D7167" i="6"/>
  <c r="D7166" i="6" s="1"/>
  <c r="D1167" i="6"/>
  <c r="D1166" i="6" s="1"/>
  <c r="D1165" i="6" s="1"/>
  <c r="D7695" i="6"/>
  <c r="D6615" i="6"/>
  <c r="D4815" i="6"/>
  <c r="D2799" i="6"/>
  <c r="D1479" i="6"/>
  <c r="D255" i="6"/>
  <c r="D7335" i="6"/>
  <c r="D7334" i="6" s="1"/>
  <c r="D7333" i="6" s="1"/>
  <c r="D6039" i="6"/>
  <c r="D6038" i="6" s="1"/>
  <c r="D6037" i="6" s="1"/>
  <c r="D4311" i="6"/>
  <c r="D4310" i="6" s="1"/>
  <c r="D4309" i="6" s="1"/>
  <c r="D2847" i="6"/>
  <c r="D2846" i="6" s="1"/>
  <c r="D2845" i="6" s="1"/>
  <c r="D1407" i="6"/>
  <c r="D1406" i="6" s="1"/>
  <c r="D1405" i="6" s="1"/>
  <c r="D1551" i="6"/>
  <c r="D1550" i="6" s="1"/>
  <c r="D3231" i="6"/>
  <c r="D3230" i="6" s="1"/>
  <c r="D3229" i="6" s="1"/>
  <c r="D7455" i="6"/>
  <c r="D6327" i="6"/>
  <c r="D4743" i="6"/>
  <c r="D4742" i="6" s="1"/>
  <c r="D4741" i="6" s="1"/>
  <c r="D3255" i="6"/>
  <c r="D3254" i="6" s="1"/>
  <c r="D3253" i="6" s="1"/>
  <c r="D2007" i="6"/>
  <c r="D2006" i="6" s="1"/>
  <c r="D2005" i="6" s="1"/>
  <c r="D6255" i="6"/>
  <c r="D6254" i="6" s="1"/>
  <c r="D6253" i="6" s="1"/>
  <c r="D4695" i="6"/>
  <c r="D4694" i="6" s="1"/>
  <c r="D4693" i="6" s="1"/>
  <c r="D3207" i="6"/>
  <c r="D3206" i="6" s="1"/>
  <c r="D3205" i="6" s="1"/>
  <c r="D1911" i="6"/>
  <c r="D1910" i="6" s="1"/>
  <c r="D1909" i="6" s="1"/>
  <c r="D7815" i="6"/>
  <c r="D6159" i="6"/>
  <c r="D6158" i="6" s="1"/>
  <c r="D6157" i="6" s="1"/>
  <c r="D4647" i="6"/>
  <c r="D4646" i="6" s="1"/>
  <c r="D4645" i="6" s="1"/>
  <c r="D3183" i="6"/>
  <c r="D1791" i="6"/>
  <c r="D15" i="6"/>
  <c r="D14" i="6" s="1"/>
  <c r="D13" i="6" s="1"/>
  <c r="E3086" i="6" a="1"/>
  <c r="E3086" i="6" s="1"/>
  <c r="F3086" i="6" s="1"/>
  <c r="E4502" i="6" a="1"/>
  <c r="E4502" i="6" s="1"/>
  <c r="F4502" i="6" s="1"/>
  <c r="I7890" i="6"/>
  <c r="J7890" i="6" s="1"/>
  <c r="I5538" i="6"/>
  <c r="J5538" i="6" s="1"/>
  <c r="I6450" i="6"/>
  <c r="J6450" i="6" s="1"/>
  <c r="I4746" i="6"/>
  <c r="J4746" i="6" s="1"/>
  <c r="I7650" i="6"/>
  <c r="J7650" i="6" s="1"/>
  <c r="E4383" i="6" a="1"/>
  <c r="E4383" i="6" s="1"/>
  <c r="E711" i="6" a="1"/>
  <c r="E711" i="6" s="1"/>
  <c r="E1959" i="6" a="1"/>
  <c r="E1959" i="6" s="1"/>
  <c r="E4167" i="6" a="1"/>
  <c r="E4167" i="6" s="1"/>
  <c r="E4431" i="6" a="1"/>
  <c r="E4431" i="6" s="1"/>
  <c r="E7359" i="6" a="1"/>
  <c r="E7359" i="6" s="1"/>
  <c r="E7791" i="6" a="1"/>
  <c r="E7791" i="6" s="1"/>
  <c r="E399" i="6" a="1"/>
  <c r="E399" i="6" s="1"/>
  <c r="E2055" i="6" a="1"/>
  <c r="E2055" i="6" s="1"/>
  <c r="F2055" i="6" s="1"/>
  <c r="E2199" i="6" a="1"/>
  <c r="E2199" i="6" s="1"/>
  <c r="E3663" i="6" a="1"/>
  <c r="E3663" i="6" s="1"/>
  <c r="E4023" i="6" a="1"/>
  <c r="E4023" i="6" s="1"/>
  <c r="E5775" i="6" a="1"/>
  <c r="E5775" i="6" s="1"/>
  <c r="E6063" i="6" a="1"/>
  <c r="E6063" i="6" s="1"/>
  <c r="E6663" i="6" a="1"/>
  <c r="E6663" i="6" s="1"/>
  <c r="E6951" i="6" a="1"/>
  <c r="E6951" i="6" s="1"/>
  <c r="E6999" i="6" a="1"/>
  <c r="E6999" i="6" s="1"/>
  <c r="E7383" i="6" a="1"/>
  <c r="E7383" i="6" s="1"/>
  <c r="E8271" i="6" a="1"/>
  <c r="E8271" i="6" s="1"/>
  <c r="E6927" i="6" a="1"/>
  <c r="E6927" i="6" s="1"/>
  <c r="E7911" i="6" a="1"/>
  <c r="E7911" i="6" s="1"/>
  <c r="E5703" i="6" a="1"/>
  <c r="E5703" i="6" s="1"/>
  <c r="F5703" i="6" s="1"/>
  <c r="E4911" i="6" a="1"/>
  <c r="E4911" i="6" s="1"/>
  <c r="E4599" i="6" a="1"/>
  <c r="E4599" i="6" s="1"/>
  <c r="E4503" i="6" a="1"/>
  <c r="E4503" i="6" s="1"/>
  <c r="E2967" i="6" a="1"/>
  <c r="E2967" i="6" s="1"/>
  <c r="E1887" i="6" a="1"/>
  <c r="E1887" i="6" s="1"/>
  <c r="F1887" i="6" s="1"/>
  <c r="E1359" i="6" a="1"/>
  <c r="E1359" i="6" s="1"/>
  <c r="E1766" i="6" a="1"/>
  <c r="E1766" i="6" s="1"/>
  <c r="F1766" i="6" s="1"/>
  <c r="E3446" i="6" a="1"/>
  <c r="E3446" i="6" s="1"/>
  <c r="F3446" i="6" s="1"/>
  <c r="E8343" i="6" a="1"/>
  <c r="E8343" i="6" s="1"/>
  <c r="F8343" i="6" s="1"/>
  <c r="E8031" i="6" a="1"/>
  <c r="E8031" i="6" s="1"/>
  <c r="E6447" i="6" a="1"/>
  <c r="E6447" i="6" s="1"/>
  <c r="F6447" i="6" s="1"/>
  <c r="E5319" i="6" a="1"/>
  <c r="E5319" i="6" s="1"/>
  <c r="E1767" i="6" a="1"/>
  <c r="E1767" i="6" s="1"/>
  <c r="E2943" i="6" a="1"/>
  <c r="E2943" i="6" s="1"/>
  <c r="E1623" i="6" a="1"/>
  <c r="E1623" i="6" s="1"/>
  <c r="E519" i="6" a="1"/>
  <c r="E519" i="6" s="1"/>
  <c r="F519" i="6" s="1"/>
  <c r="E207" i="6" a="1"/>
  <c r="E207" i="6" s="1"/>
  <c r="E7382" i="6" a="1"/>
  <c r="E7382" i="6" s="1"/>
  <c r="F7382" i="6" s="1"/>
  <c r="E1431" i="6" a="1"/>
  <c r="E1431" i="6" s="1"/>
  <c r="E1263" i="6" a="1"/>
  <c r="E1263" i="6" s="1"/>
  <c r="I762" i="6"/>
  <c r="J762" i="6" s="1"/>
  <c r="I1122" i="6"/>
  <c r="J1122" i="6" s="1"/>
  <c r="I618" i="6"/>
  <c r="J618" i="6" s="1"/>
  <c r="I1242" i="6"/>
  <c r="J1242" i="6" s="1"/>
  <c r="I378" i="6"/>
  <c r="J378" i="6" s="1"/>
  <c r="I2586" i="6"/>
  <c r="J2586" i="6" s="1"/>
  <c r="I2250" i="6"/>
  <c r="J2250" i="6" s="1"/>
  <c r="I2826" i="6"/>
  <c r="J2826" i="6" s="1"/>
  <c r="I2562" i="6"/>
  <c r="J2562" i="6" s="1"/>
  <c r="I2634" i="6"/>
  <c r="J2634" i="6" s="1"/>
  <c r="I2754" i="6"/>
  <c r="J2754" i="6" s="1"/>
  <c r="I3450" i="6"/>
  <c r="J3450" i="6" s="1"/>
  <c r="I4170" i="6"/>
  <c r="J4170" i="6" s="1"/>
  <c r="I4410" i="6"/>
  <c r="J4410" i="6" s="1"/>
  <c r="I5154" i="6"/>
  <c r="J5154" i="6" s="1"/>
  <c r="I4386" i="6"/>
  <c r="J4386" i="6" s="1"/>
  <c r="I4698" i="6"/>
  <c r="J4698" i="6" s="1"/>
  <c r="I5130" i="6"/>
  <c r="J5130" i="6" s="1"/>
  <c r="I5586" i="6"/>
  <c r="J5586" i="6" s="1"/>
  <c r="I5682" i="6"/>
  <c r="J5682" i="6" s="1"/>
  <c r="I5874" i="6"/>
  <c r="J5874" i="6" s="1"/>
  <c r="I6474" i="6"/>
  <c r="J6474" i="6" s="1"/>
  <c r="I6546" i="6"/>
  <c r="J6546" i="6" s="1"/>
  <c r="I6402" i="6"/>
  <c r="J6402" i="6" s="1"/>
  <c r="I6810" i="6"/>
  <c r="J6810" i="6" s="1"/>
  <c r="I6954" i="6"/>
  <c r="J6954" i="6" s="1"/>
  <c r="I6906" i="6"/>
  <c r="J6906" i="6" s="1"/>
  <c r="I7842" i="6"/>
  <c r="J7842" i="6" s="1"/>
  <c r="I7626" i="6"/>
  <c r="J7626" i="6" s="1"/>
  <c r="I7770" i="6"/>
  <c r="J7770" i="6" s="1"/>
  <c r="E5774" i="6" a="1"/>
  <c r="E5774" i="6" s="1"/>
  <c r="E3662" i="6" a="1"/>
  <c r="E3662" i="6" s="1"/>
  <c r="E6950" i="6" a="1"/>
  <c r="E6950" i="6" s="1"/>
  <c r="E6686" i="6" a="1"/>
  <c r="E6686" i="6" s="1"/>
  <c r="F6686" i="6" s="1"/>
  <c r="E3806" i="6" a="1"/>
  <c r="E3806" i="6" s="1"/>
  <c r="F3806" i="6" s="1"/>
  <c r="E5631" i="6" a="1"/>
  <c r="E5631" i="6" s="1"/>
  <c r="E4935" i="6" a="1"/>
  <c r="E4935" i="6" s="1"/>
  <c r="E3999" i="6" a="1"/>
  <c r="E3999" i="6" s="1"/>
  <c r="E3855" i="6" a="1"/>
  <c r="E3855" i="6" s="1"/>
  <c r="F3855" i="6" s="1"/>
  <c r="E1503" i="6" a="1"/>
  <c r="E1503" i="6" s="1"/>
  <c r="E1191" i="6" a="1"/>
  <c r="E1191" i="6" s="1"/>
  <c r="E1095" i="6" a="1"/>
  <c r="E1095" i="6" s="1"/>
  <c r="E279" i="6" a="1"/>
  <c r="E279" i="6" s="1"/>
  <c r="E4766" i="6" a="1"/>
  <c r="E4766" i="6" s="1"/>
  <c r="F4766" i="6" s="1"/>
  <c r="E3110" i="6" a="1"/>
  <c r="E3110" i="6" s="1"/>
  <c r="E8319" i="6" a="1"/>
  <c r="E8319" i="6" s="1"/>
  <c r="E7191" i="6" a="1"/>
  <c r="E7191" i="6" s="1"/>
  <c r="F7191" i="6" s="1"/>
  <c r="E6783" i="6" a="1"/>
  <c r="E6783" i="6" s="1"/>
  <c r="E5823" i="6" a="1"/>
  <c r="E5823" i="6" s="1"/>
  <c r="E5799" i="6" a="1"/>
  <c r="E5799" i="6" s="1"/>
  <c r="F5799" i="6" s="1"/>
  <c r="E4767" i="6" a="1"/>
  <c r="E4767" i="6" s="1"/>
  <c r="E4071" i="6" a="1"/>
  <c r="E4071" i="6" s="1"/>
  <c r="E3903" i="6" a="1"/>
  <c r="E3903" i="6" s="1"/>
  <c r="E3951" i="6" a="1"/>
  <c r="E3951" i="6" s="1"/>
  <c r="E3759" i="6" a="1"/>
  <c r="E3759" i="6" s="1"/>
  <c r="F3759" i="6" s="1"/>
  <c r="E3087" i="6" a="1"/>
  <c r="E3087" i="6" s="1"/>
  <c r="E927" i="6" a="1"/>
  <c r="E927" i="6" s="1"/>
  <c r="E1047" i="6" a="1"/>
  <c r="E1047" i="6" s="1"/>
  <c r="F1047" i="6" s="1"/>
  <c r="I498" i="6"/>
  <c r="J498" i="6" s="1"/>
  <c r="I954" i="6"/>
  <c r="J954" i="6" s="1"/>
  <c r="I90" i="6"/>
  <c r="J90" i="6" s="1"/>
  <c r="I690" i="6"/>
  <c r="J690" i="6" s="1"/>
  <c r="I1218" i="6"/>
  <c r="J1218" i="6" s="1"/>
  <c r="I1434" i="6"/>
  <c r="J1434" i="6" s="1"/>
  <c r="I2178" i="6"/>
  <c r="J2178" i="6" s="1"/>
  <c r="I2682" i="6"/>
  <c r="J2682" i="6" s="1"/>
  <c r="I2706" i="6"/>
  <c r="J2706" i="6" s="1"/>
  <c r="I2514" i="6"/>
  <c r="J2514" i="6" s="1"/>
  <c r="I3186" i="6"/>
  <c r="J3186" i="6" s="1"/>
  <c r="I2874" i="6"/>
  <c r="J2874" i="6" s="1"/>
  <c r="I4146" i="6"/>
  <c r="J4146" i="6" s="1"/>
  <c r="I5178" i="6"/>
  <c r="J5178" i="6" s="1"/>
  <c r="I4098" i="6"/>
  <c r="J4098" i="6" s="1"/>
  <c r="I4578" i="6"/>
  <c r="J4578" i="6" s="1"/>
  <c r="I4770" i="6"/>
  <c r="J4770" i="6" s="1"/>
  <c r="I4122" i="6"/>
  <c r="J4122" i="6" s="1"/>
  <c r="I4482" i="6"/>
  <c r="J4482" i="6" s="1"/>
  <c r="I4434" i="6"/>
  <c r="J4434" i="6" s="1"/>
  <c r="I5202" i="6"/>
  <c r="J5202" i="6" s="1"/>
  <c r="I5730" i="6"/>
  <c r="J5730" i="6" s="1"/>
  <c r="I5562" i="6"/>
  <c r="J5562" i="6" s="1"/>
  <c r="I6786" i="6"/>
  <c r="J6786" i="6" s="1"/>
  <c r="I6354" i="6"/>
  <c r="J6354" i="6" s="1"/>
  <c r="I6570" i="6"/>
  <c r="J6570" i="6" s="1"/>
  <c r="I6618" i="6"/>
  <c r="J6618" i="6" s="1"/>
  <c r="I7698" i="6"/>
  <c r="J7698" i="6" s="1"/>
  <c r="I7818" i="6"/>
  <c r="J7818" i="6" s="1"/>
  <c r="E5054" i="6" a="1"/>
  <c r="E5054" i="6" s="1"/>
  <c r="F5054" i="6" s="1"/>
  <c r="E3734" i="6" a="1"/>
  <c r="E3734" i="6" s="1"/>
  <c r="F3734" i="6" s="1"/>
  <c r="E134" i="6" a="1"/>
  <c r="E134" i="6" s="1"/>
  <c r="F134" i="6" s="1"/>
  <c r="C8225" i="6"/>
  <c r="D8224" i="6" s="1"/>
  <c r="C8129" i="6"/>
  <c r="C8033" i="6"/>
  <c r="D8032" i="6" s="1"/>
  <c r="C8417" i="6"/>
  <c r="C8297" i="6"/>
  <c r="C8249" i="6"/>
  <c r="D8248" i="6" s="1"/>
  <c r="C8153" i="6"/>
  <c r="D8152" i="6" s="1"/>
  <c r="C8057" i="6"/>
  <c r="C7985" i="6"/>
  <c r="D7984" i="6" s="1"/>
  <c r="C8345" i="6"/>
  <c r="C8201" i="6"/>
  <c r="C8105" i="6"/>
  <c r="D8104" i="6" s="1"/>
  <c r="C8009" i="6"/>
  <c r="D8008" i="6" s="1"/>
  <c r="C8393" i="6"/>
  <c r="C8081" i="6"/>
  <c r="D8080" i="6" s="1"/>
  <c r="C7913" i="6"/>
  <c r="C7865" i="6"/>
  <c r="C7817" i="6"/>
  <c r="D7816" i="6" s="1"/>
  <c r="C7793" i="6"/>
  <c r="C7769" i="6"/>
  <c r="D7768" i="6" s="1"/>
  <c r="C7601" i="6"/>
  <c r="D7600" i="6" s="1"/>
  <c r="C7481" i="6"/>
  <c r="D7480" i="6" s="1"/>
  <c r="C8177" i="6"/>
  <c r="D8176" i="6" s="1"/>
  <c r="C7961" i="6"/>
  <c r="C7889" i="6"/>
  <c r="C7721" i="6"/>
  <c r="C7673" i="6"/>
  <c r="C7697" i="6"/>
  <c r="C7625" i="6"/>
  <c r="D7624" i="6" s="1"/>
  <c r="C7577" i="6"/>
  <c r="D7576" i="6" s="1"/>
  <c r="C7409" i="6"/>
  <c r="C8369" i="6"/>
  <c r="C7937" i="6"/>
  <c r="C7457" i="6"/>
  <c r="D7456" i="6" s="1"/>
  <c r="C6905" i="6"/>
  <c r="D6904" i="6" s="1"/>
  <c r="C7553" i="6"/>
  <c r="D7552" i="6" s="1"/>
  <c r="C7361" i="6"/>
  <c r="C7313" i="6"/>
  <c r="C7265" i="6"/>
  <c r="C7217" i="6"/>
  <c r="C7169" i="6"/>
  <c r="C7121" i="6"/>
  <c r="D7120" i="6" s="1"/>
  <c r="C7073" i="6"/>
  <c r="D7072" i="6" s="1"/>
  <c r="C7025" i="6"/>
  <c r="D7024" i="6" s="1"/>
  <c r="C6977" i="6"/>
  <c r="C6881" i="6"/>
  <c r="C8321" i="6"/>
  <c r="C7745" i="6"/>
  <c r="C7505" i="6"/>
  <c r="C7433" i="6"/>
  <c r="C7385" i="6"/>
  <c r="D7384" i="6" s="1"/>
  <c r="C7337" i="6"/>
  <c r="D7336" i="6" s="1"/>
  <c r="C7289" i="6"/>
  <c r="D7288" i="6" s="1"/>
  <c r="C7241" i="6"/>
  <c r="D7240" i="6" s="1"/>
  <c r="C7193" i="6"/>
  <c r="C7145" i="6"/>
  <c r="C7097" i="6"/>
  <c r="C7049" i="6"/>
  <c r="D7048" i="6" s="1"/>
  <c r="C7001" i="6"/>
  <c r="D7000" i="6" s="1"/>
  <c r="C6929" i="6"/>
  <c r="C6833" i="6"/>
  <c r="C6953" i="6"/>
  <c r="D6952" i="6" s="1"/>
  <c r="C6713" i="6"/>
  <c r="D6712" i="6" s="1"/>
  <c r="C6617" i="6"/>
  <c r="C6449" i="6"/>
  <c r="C6401" i="6"/>
  <c r="D6400" i="6" s="1"/>
  <c r="C8273" i="6"/>
  <c r="D8272" i="6" s="1"/>
  <c r="C6857" i="6"/>
  <c r="C6785" i="6"/>
  <c r="D6784" i="6" s="1"/>
  <c r="C6689" i="6"/>
  <c r="D6688" i="6" s="1"/>
  <c r="C6593" i="6"/>
  <c r="D6592" i="6" s="1"/>
  <c r="C6497" i="6"/>
  <c r="D6496" i="6" s="1"/>
  <c r="C6473" i="6"/>
  <c r="C6425" i="6"/>
  <c r="D6424" i="6" s="1"/>
  <c r="C7649" i="6"/>
  <c r="D7648" i="6" s="1"/>
  <c r="C7841" i="6"/>
  <c r="D7840" i="6" s="1"/>
  <c r="C7529" i="6"/>
  <c r="C6737" i="6"/>
  <c r="D6736" i="6" s="1"/>
  <c r="C6641" i="6"/>
  <c r="C6569" i="6"/>
  <c r="C6521" i="6"/>
  <c r="D6520" i="6" s="1"/>
  <c r="C6353" i="6"/>
  <c r="D6352" i="6" s="1"/>
  <c r="C6809" i="6"/>
  <c r="D6808" i="6" s="1"/>
  <c r="C6761" i="6"/>
  <c r="C6545" i="6"/>
  <c r="C6665" i="6"/>
  <c r="D6664" i="6" s="1"/>
  <c r="C6281" i="6"/>
  <c r="C6113" i="6"/>
  <c r="C6017" i="6"/>
  <c r="D6016" i="6" s="1"/>
  <c r="C6377" i="6"/>
  <c r="D6376" i="6" s="1"/>
  <c r="C6305" i="6"/>
  <c r="D6304" i="6" s="1"/>
  <c r="C6257" i="6"/>
  <c r="D6256" i="6" s="1"/>
  <c r="C6089" i="6"/>
  <c r="C6041" i="6"/>
  <c r="C6233" i="6"/>
  <c r="C6185" i="6"/>
  <c r="C6161" i="6"/>
  <c r="D6160" i="6" s="1"/>
  <c r="C6137" i="6"/>
  <c r="D6136" i="6" s="1"/>
  <c r="C6065" i="6"/>
  <c r="D6064" i="6" s="1"/>
  <c r="C6329" i="6"/>
  <c r="D6328" i="6" s="1"/>
  <c r="C6209" i="6"/>
  <c r="D6208" i="6" s="1"/>
  <c r="C5993" i="6"/>
  <c r="C5873" i="6"/>
  <c r="C5825" i="6"/>
  <c r="C5777" i="6"/>
  <c r="D5776" i="6" s="1"/>
  <c r="C5681" i="6"/>
  <c r="D5680" i="6" s="1"/>
  <c r="C5393" i="6"/>
  <c r="D5392" i="6" s="1"/>
  <c r="C5849" i="6"/>
  <c r="D5848" i="6" s="1"/>
  <c r="C5753" i="6"/>
  <c r="C5657" i="6"/>
  <c r="C5633" i="6"/>
  <c r="C5585" i="6"/>
  <c r="C5537" i="6"/>
  <c r="D5536" i="6" s="1"/>
  <c r="C5489" i="6"/>
  <c r="D5488" i="6" s="1"/>
  <c r="C5345" i="6"/>
  <c r="D5344" i="6" s="1"/>
  <c r="C5297" i="6"/>
  <c r="D5296" i="6" s="1"/>
  <c r="C5969" i="6"/>
  <c r="D5968" i="6" s="1"/>
  <c r="C5945" i="6"/>
  <c r="D5944" i="6" s="1"/>
  <c r="C5921" i="6"/>
  <c r="C5729" i="6"/>
  <c r="C5609" i="6"/>
  <c r="D5608" i="6" s="1"/>
  <c r="C5417" i="6"/>
  <c r="C5897" i="6"/>
  <c r="C5801" i="6"/>
  <c r="D5800" i="6" s="1"/>
  <c r="C5705" i="6"/>
  <c r="C5561" i="6"/>
  <c r="C5513" i="6"/>
  <c r="C5465" i="6"/>
  <c r="C5441" i="6"/>
  <c r="D5440" i="6" s="1"/>
  <c r="C5369" i="6"/>
  <c r="C5321" i="6"/>
  <c r="D5320" i="6" s="1"/>
  <c r="C5273" i="6"/>
  <c r="C5225" i="6"/>
  <c r="C5057" i="6"/>
  <c r="C4961" i="6"/>
  <c r="C4769" i="6"/>
  <c r="C4721" i="6"/>
  <c r="D4720" i="6" s="1"/>
  <c r="C4673" i="6"/>
  <c r="D4672" i="6" s="1"/>
  <c r="C4625" i="6"/>
  <c r="D4624" i="6" s="1"/>
  <c r="C4577" i="6"/>
  <c r="C4289" i="6"/>
  <c r="D4288" i="6" s="1"/>
  <c r="C5153" i="6"/>
  <c r="C5033" i="6"/>
  <c r="C4937" i="6"/>
  <c r="C4913" i="6"/>
  <c r="D4912" i="6" s="1"/>
  <c r="C4865" i="6"/>
  <c r="D4864" i="6" s="1"/>
  <c r="C4817" i="6"/>
  <c r="C4529" i="6"/>
  <c r="C4409" i="6"/>
  <c r="C4361" i="6"/>
  <c r="C4265" i="6"/>
  <c r="C4169" i="6"/>
  <c r="C5249" i="6"/>
  <c r="D5248" i="6" s="1"/>
  <c r="C5177" i="6"/>
  <c r="D5176" i="6" s="1"/>
  <c r="C5105" i="6"/>
  <c r="D5104" i="6" s="1"/>
  <c r="C5009" i="6"/>
  <c r="D5008" i="6" s="1"/>
  <c r="C4745" i="6"/>
  <c r="C4697" i="6"/>
  <c r="D4696" i="6" s="1"/>
  <c r="C4649" i="6"/>
  <c r="C4601" i="6"/>
  <c r="C4337" i="6"/>
  <c r="C4241" i="6"/>
  <c r="C4145" i="6"/>
  <c r="D4144" i="6" s="1"/>
  <c r="C4073" i="6"/>
  <c r="C4049" i="6"/>
  <c r="D4048" i="6" s="1"/>
  <c r="C3953" i="6"/>
  <c r="C3857" i="6"/>
  <c r="C5201" i="6"/>
  <c r="C5129" i="6"/>
  <c r="D5128" i="6" s="1"/>
  <c r="C5081" i="6"/>
  <c r="D5080" i="6" s="1"/>
  <c r="C4985" i="6"/>
  <c r="D4984" i="6" s="1"/>
  <c r="C4889" i="6"/>
  <c r="D4888" i="6" s="1"/>
  <c r="C4841" i="6"/>
  <c r="D4840" i="6" s="1"/>
  <c r="C4793" i="6"/>
  <c r="C4553" i="6"/>
  <c r="C4505" i="6"/>
  <c r="C4481" i="6"/>
  <c r="D4480" i="6" s="1"/>
  <c r="C4457" i="6"/>
  <c r="D4456" i="6" s="1"/>
  <c r="C4433" i="6"/>
  <c r="D4432" i="6" s="1"/>
  <c r="C4385" i="6"/>
  <c r="D4384" i="6" s="1"/>
  <c r="C4313" i="6"/>
  <c r="C4217" i="6"/>
  <c r="C4121" i="6"/>
  <c r="C4025" i="6"/>
  <c r="C3929" i="6"/>
  <c r="D3928" i="6" s="1"/>
  <c r="C4001" i="6"/>
  <c r="D4000" i="6" s="1"/>
  <c r="C3761" i="6"/>
  <c r="D3760" i="6" s="1"/>
  <c r="C3665" i="6"/>
  <c r="C3569" i="6"/>
  <c r="C3425" i="6"/>
  <c r="D3424" i="6" s="1"/>
  <c r="C3401" i="6"/>
  <c r="C3377" i="6"/>
  <c r="C3353" i="6"/>
  <c r="D3352" i="6" s="1"/>
  <c r="C3329" i="6"/>
  <c r="D3328" i="6" s="1"/>
  <c r="C3257" i="6"/>
  <c r="D3256" i="6" s="1"/>
  <c r="C3233" i="6"/>
  <c r="D3232" i="6" s="1"/>
  <c r="C3041" i="6"/>
  <c r="C3017" i="6"/>
  <c r="C2657" i="6"/>
  <c r="C4193" i="6"/>
  <c r="C3977" i="6"/>
  <c r="D3976" i="6" s="1"/>
  <c r="C3833" i="6"/>
  <c r="C3737" i="6"/>
  <c r="D3736" i="6" s="1"/>
  <c r="C3641" i="6"/>
  <c r="C3545" i="6"/>
  <c r="D3544" i="6" s="1"/>
  <c r="C3281" i="6"/>
  <c r="C3137" i="6"/>
  <c r="C3089" i="6"/>
  <c r="C2993" i="6"/>
  <c r="D2992" i="6" s="1"/>
  <c r="C2969" i="6"/>
  <c r="D2968" i="6" s="1"/>
  <c r="C2921" i="6"/>
  <c r="D2920" i="6" s="1"/>
  <c r="C2897" i="6"/>
  <c r="C2753" i="6"/>
  <c r="D2752" i="6" s="1"/>
  <c r="C2729" i="6"/>
  <c r="D2728" i="6" s="1"/>
  <c r="C2585" i="6"/>
  <c r="C4097" i="6"/>
  <c r="C3905" i="6"/>
  <c r="D3904" i="6" s="1"/>
  <c r="C3809" i="6"/>
  <c r="D3808" i="6" s="1"/>
  <c r="C3713" i="6"/>
  <c r="D3712" i="6" s="1"/>
  <c r="C3617" i="6"/>
  <c r="D3616" i="6" s="1"/>
  <c r="C3521" i="6"/>
  <c r="C3473" i="6"/>
  <c r="D3472" i="6" s="1"/>
  <c r="C3209" i="6"/>
  <c r="C2945" i="6"/>
  <c r="C2873" i="6"/>
  <c r="D2872" i="6" s="1"/>
  <c r="C2849" i="6"/>
  <c r="D2848" i="6" s="1"/>
  <c r="C3881" i="6"/>
  <c r="C3785" i="6"/>
  <c r="C3689" i="6"/>
  <c r="C3593" i="6"/>
  <c r="C3497" i="6"/>
  <c r="C3449" i="6"/>
  <c r="C2825" i="6"/>
  <c r="D2824" i="6" s="1"/>
  <c r="C2777" i="6"/>
  <c r="D2776" i="6" s="1"/>
  <c r="C2561" i="6"/>
  <c r="D2560" i="6" s="1"/>
  <c r="C2489" i="6"/>
  <c r="C2465" i="6"/>
  <c r="C2417" i="6"/>
  <c r="C2177" i="6"/>
  <c r="C2129" i="6"/>
  <c r="C2105" i="6"/>
  <c r="D2104" i="6" s="1"/>
  <c r="C2009" i="6"/>
  <c r="D2008" i="6" s="1"/>
  <c r="C1913" i="6"/>
  <c r="C1841" i="6"/>
  <c r="D1840" i="6" s="1"/>
  <c r="C1817" i="6"/>
  <c r="C1721" i="6"/>
  <c r="C1673" i="6"/>
  <c r="C1529" i="6"/>
  <c r="C1457" i="6"/>
  <c r="D1456" i="6" s="1"/>
  <c r="C3305" i="6"/>
  <c r="D3304" i="6" s="1"/>
  <c r="C3185" i="6"/>
  <c r="C2681" i="6"/>
  <c r="D2680" i="6" s="1"/>
  <c r="C2609" i="6"/>
  <c r="C2081" i="6"/>
  <c r="D2080" i="6" s="1"/>
  <c r="C1985" i="6"/>
  <c r="C1889" i="6"/>
  <c r="C1793" i="6"/>
  <c r="D1792" i="6" s="1"/>
  <c r="C1697" i="6"/>
  <c r="D1696" i="6" s="1"/>
  <c r="C1625" i="6"/>
  <c r="C1505" i="6"/>
  <c r="D1504" i="6" s="1"/>
  <c r="C3161" i="6"/>
  <c r="C3065" i="6"/>
  <c r="C2633" i="6"/>
  <c r="D2632" i="6" s="1"/>
  <c r="C2369" i="6"/>
  <c r="C2345" i="6"/>
  <c r="D2344" i="6" s="1"/>
  <c r="C2321" i="6"/>
  <c r="C2297" i="6"/>
  <c r="D2296" i="6" s="1"/>
  <c r="C2273" i="6"/>
  <c r="D2272" i="6" s="1"/>
  <c r="C2249" i="6"/>
  <c r="D2248" i="6" s="1"/>
  <c r="C2225" i="6"/>
  <c r="C2201" i="6"/>
  <c r="C2057" i="6"/>
  <c r="C1961" i="6"/>
  <c r="D1960" i="6" s="1"/>
  <c r="C1769" i="6"/>
  <c r="C1649" i="6"/>
  <c r="D1648" i="6" s="1"/>
  <c r="C1601" i="6"/>
  <c r="C1553" i="6"/>
  <c r="C1433" i="6"/>
  <c r="C3113" i="6"/>
  <c r="C2801" i="6"/>
  <c r="C2705" i="6"/>
  <c r="D2704" i="6" s="1"/>
  <c r="C2537" i="6"/>
  <c r="D2536" i="6" s="1"/>
  <c r="C2513" i="6"/>
  <c r="D2512" i="6" s="1"/>
  <c r="C2441" i="6"/>
  <c r="C2393" i="6"/>
  <c r="D2392" i="6" s="1"/>
  <c r="C2153" i="6"/>
  <c r="D2152" i="6" s="1"/>
  <c r="C2033" i="6"/>
  <c r="C1937" i="6"/>
  <c r="C1865" i="6"/>
  <c r="D1864" i="6" s="1"/>
  <c r="C1745" i="6"/>
  <c r="D1744" i="6" s="1"/>
  <c r="C1577" i="6"/>
  <c r="D1576" i="6" s="1"/>
  <c r="C1481" i="6"/>
  <c r="C1409" i="6"/>
  <c r="C1217" i="6"/>
  <c r="C1049" i="6"/>
  <c r="D1048" i="6" s="1"/>
  <c r="C1025" i="6"/>
  <c r="C1001" i="6"/>
  <c r="D1000" i="6" s="1"/>
  <c r="C881" i="6"/>
  <c r="D880" i="6" s="1"/>
  <c r="C857" i="6"/>
  <c r="C785" i="6"/>
  <c r="D784" i="6" s="1"/>
  <c r="C353" i="6"/>
  <c r="D352" i="6" s="1"/>
  <c r="C305" i="6"/>
  <c r="C185" i="6"/>
  <c r="C137" i="6"/>
  <c r="C257" i="6"/>
  <c r="D256" i="6" s="1"/>
  <c r="C233" i="6"/>
  <c r="C1385" i="6"/>
  <c r="D1384" i="6" s="1"/>
  <c r="C1361" i="6"/>
  <c r="D1360" i="6" s="1"/>
  <c r="C1193" i="6"/>
  <c r="C1097" i="6"/>
  <c r="C977" i="6"/>
  <c r="D976" i="6" s="1"/>
  <c r="C953" i="6"/>
  <c r="C833" i="6"/>
  <c r="D832" i="6" s="1"/>
  <c r="C809" i="6"/>
  <c r="D808" i="6" s="1"/>
  <c r="C593" i="6"/>
  <c r="C545" i="6"/>
  <c r="D544" i="6" s="1"/>
  <c r="C401" i="6"/>
  <c r="D400" i="6" s="1"/>
  <c r="C329" i="6"/>
  <c r="C113" i="6"/>
  <c r="C89" i="6"/>
  <c r="C1337" i="6"/>
  <c r="C1265" i="6"/>
  <c r="C1241" i="6"/>
  <c r="C1169" i="6"/>
  <c r="C1121" i="6"/>
  <c r="C929" i="6"/>
  <c r="C905" i="6"/>
  <c r="C665" i="6"/>
  <c r="C641" i="6"/>
  <c r="D640" i="6" s="1"/>
  <c r="C617" i="6"/>
  <c r="D616" i="6" s="1"/>
  <c r="C569" i="6"/>
  <c r="D568" i="6" s="1"/>
  <c r="C497" i="6"/>
  <c r="D496" i="6" s="1"/>
  <c r="C449" i="6"/>
  <c r="D448" i="6" s="1"/>
  <c r="C425" i="6"/>
  <c r="D424" i="6" s="1"/>
  <c r="C161" i="6"/>
  <c r="C473" i="6"/>
  <c r="C281" i="6"/>
  <c r="D280" i="6" s="1"/>
  <c r="C209" i="6"/>
  <c r="D208" i="6" s="1"/>
  <c r="C1313" i="6"/>
  <c r="D1312" i="6" s="1"/>
  <c r="C1289" i="6"/>
  <c r="C1145" i="6"/>
  <c r="C1073" i="6"/>
  <c r="C761" i="6"/>
  <c r="C737" i="6"/>
  <c r="C713" i="6"/>
  <c r="D712" i="6" s="1"/>
  <c r="C689" i="6"/>
  <c r="D688" i="6" s="1"/>
  <c r="C521" i="6"/>
  <c r="D520" i="6" s="1"/>
  <c r="C377" i="6"/>
  <c r="B8347" i="6"/>
  <c r="H8347" i="6" s="1" a="1"/>
  <c r="H8347" i="6" s="1"/>
  <c r="I8347" i="6" s="1"/>
  <c r="J8347" i="6" s="1"/>
  <c r="B8203" i="6"/>
  <c r="H8203" i="6" s="1" a="1"/>
  <c r="H8203" i="6" s="1"/>
  <c r="I8203" i="6" s="1"/>
  <c r="J8203" i="6" s="1"/>
  <c r="B8107" i="6"/>
  <c r="H8107" i="6" s="1" a="1"/>
  <c r="H8107" i="6" s="1"/>
  <c r="I8107" i="6" s="1"/>
  <c r="J8107" i="6" s="1"/>
  <c r="B8011" i="6"/>
  <c r="H8011" i="6" s="1" a="1"/>
  <c r="H8011" i="6" s="1"/>
  <c r="I8011" i="6" s="1"/>
  <c r="J8011" i="6" s="1"/>
  <c r="B8419" i="6"/>
  <c r="H8419" i="6" s="1" a="1"/>
  <c r="H8419" i="6" s="1"/>
  <c r="I8419" i="6" s="1"/>
  <c r="J8419" i="6" s="1"/>
  <c r="B8227" i="6"/>
  <c r="H8227" i="6" s="1" a="1"/>
  <c r="H8227" i="6" s="1"/>
  <c r="I8227" i="6" s="1"/>
  <c r="J8227" i="6" s="1"/>
  <c r="B8131" i="6"/>
  <c r="H8131" i="6" s="1" a="1"/>
  <c r="H8131" i="6" s="1"/>
  <c r="I8131" i="6" s="1"/>
  <c r="J8131" i="6" s="1"/>
  <c r="B8035" i="6"/>
  <c r="H8035" i="6" s="1" a="1"/>
  <c r="H8035" i="6" s="1"/>
  <c r="I8035" i="6" s="1"/>
  <c r="J8035" i="6" s="1"/>
  <c r="B8371" i="6"/>
  <c r="H8371" i="6" s="1" a="1"/>
  <c r="H8371" i="6" s="1"/>
  <c r="I8371" i="6" s="1"/>
  <c r="J8371" i="6" s="1"/>
  <c r="B8323" i="6"/>
  <c r="H8323" i="6" s="1" a="1"/>
  <c r="H8323" i="6" s="1"/>
  <c r="I8323" i="6" s="1"/>
  <c r="J8323" i="6" s="1"/>
  <c r="B8179" i="6"/>
  <c r="H8179" i="6" s="1" a="1"/>
  <c r="H8179" i="6" s="1"/>
  <c r="I8179" i="6" s="1"/>
  <c r="J8179" i="6" s="1"/>
  <c r="B8083" i="6"/>
  <c r="H8083" i="6" s="1" a="1"/>
  <c r="H8083" i="6" s="1"/>
  <c r="I8083" i="6" s="1"/>
  <c r="J8083" i="6" s="1"/>
  <c r="B8275" i="6"/>
  <c r="H8275" i="6" s="1" a="1"/>
  <c r="H8275" i="6" s="1"/>
  <c r="I8275" i="6" s="1"/>
  <c r="J8275" i="6" s="1"/>
  <c r="B8059" i="6"/>
  <c r="H8059" i="6" s="1" a="1"/>
  <c r="H8059" i="6" s="1"/>
  <c r="I8059" i="6" s="1"/>
  <c r="J8059" i="6" s="1"/>
  <c r="B7915" i="6"/>
  <c r="H7915" i="6" s="1" a="1"/>
  <c r="H7915" i="6" s="1"/>
  <c r="I7915" i="6" s="1"/>
  <c r="J7915" i="6" s="1"/>
  <c r="B7867" i="6"/>
  <c r="H7867" i="6" s="1" a="1"/>
  <c r="H7867" i="6" s="1"/>
  <c r="I7867" i="6" s="1"/>
  <c r="J7867" i="6" s="1"/>
  <c r="B7819" i="6"/>
  <c r="H7819" i="6" s="1" a="1"/>
  <c r="H7819" i="6" s="1"/>
  <c r="I7819" i="6" s="1"/>
  <c r="J7819" i="6" s="1"/>
  <c r="B7795" i="6"/>
  <c r="H7795" i="6" s="1" a="1"/>
  <c r="H7795" i="6" s="1"/>
  <c r="I7795" i="6" s="1"/>
  <c r="J7795" i="6" s="1"/>
  <c r="B7603" i="6"/>
  <c r="H7603" i="6" s="1" a="1"/>
  <c r="H7603" i="6" s="1"/>
  <c r="I7603" i="6" s="1"/>
  <c r="J7603" i="6" s="1"/>
  <c r="B8155" i="6"/>
  <c r="H8155" i="6" s="1" a="1"/>
  <c r="H8155" i="6" s="1"/>
  <c r="I8155" i="6" s="1"/>
  <c r="J8155" i="6" s="1"/>
  <c r="B7987" i="6"/>
  <c r="H7987" i="6" s="1" a="1"/>
  <c r="H7987" i="6" s="1"/>
  <c r="I7987" i="6" s="1"/>
  <c r="J7987" i="6" s="1"/>
  <c r="B7963" i="6"/>
  <c r="H7963" i="6" s="1" a="1"/>
  <c r="H7963" i="6" s="1"/>
  <c r="I7963" i="6" s="1"/>
  <c r="J7963" i="6" s="1"/>
  <c r="B7891" i="6"/>
  <c r="H7891" i="6" s="1" a="1"/>
  <c r="H7891" i="6" s="1"/>
  <c r="I7891" i="6" s="1"/>
  <c r="J7891" i="6" s="1"/>
  <c r="B7771" i="6"/>
  <c r="H7771" i="6" s="1" a="1"/>
  <c r="H7771" i="6" s="1"/>
  <c r="I7771" i="6" s="1"/>
  <c r="J7771" i="6" s="1"/>
  <c r="B7723" i="6"/>
  <c r="H7723" i="6" s="1" a="1"/>
  <c r="H7723" i="6" s="1"/>
  <c r="I7723" i="6" s="1"/>
  <c r="J7723" i="6" s="1"/>
  <c r="B7675" i="6"/>
  <c r="H7675" i="6" s="1" a="1"/>
  <c r="H7675" i="6" s="1"/>
  <c r="I7675" i="6" s="1"/>
  <c r="J7675" i="6" s="1"/>
  <c r="B7483" i="6"/>
  <c r="H7483" i="6" s="1" a="1"/>
  <c r="H7483" i="6" s="1"/>
  <c r="I7483" i="6" s="1"/>
  <c r="J7483" i="6" s="1"/>
  <c r="B7699" i="6"/>
  <c r="H7699" i="6" s="1" a="1"/>
  <c r="H7699" i="6" s="1"/>
  <c r="I7699" i="6" s="1"/>
  <c r="J7699" i="6" s="1"/>
  <c r="B7627" i="6"/>
  <c r="H7627" i="6" s="1" a="1"/>
  <c r="H7627" i="6" s="1"/>
  <c r="I7627" i="6" s="1"/>
  <c r="J7627" i="6" s="1"/>
  <c r="B7579" i="6"/>
  <c r="H7579" i="6" s="1" a="1"/>
  <c r="H7579" i="6" s="1"/>
  <c r="I7579" i="6" s="1"/>
  <c r="J7579" i="6" s="1"/>
  <c r="B7555" i="6"/>
  <c r="H7555" i="6" s="1" a="1"/>
  <c r="H7555" i="6" s="1"/>
  <c r="I7555" i="6" s="1"/>
  <c r="J7555" i="6" s="1"/>
  <c r="B7459" i="6"/>
  <c r="H7459" i="6" s="1" a="1"/>
  <c r="H7459" i="6" s="1"/>
  <c r="I7459" i="6" s="1"/>
  <c r="J7459" i="6" s="1"/>
  <c r="B8299" i="6"/>
  <c r="H8299" i="6" s="1" a="1"/>
  <c r="H8299" i="6" s="1"/>
  <c r="I8299" i="6" s="1"/>
  <c r="J8299" i="6" s="1"/>
  <c r="B7843" i="6"/>
  <c r="H7843" i="6" s="1" a="1"/>
  <c r="H7843" i="6" s="1"/>
  <c r="I7843" i="6" s="1"/>
  <c r="J7843" i="6" s="1"/>
  <c r="B7651" i="6"/>
  <c r="H7651" i="6" s="1" a="1"/>
  <c r="H7651" i="6" s="1"/>
  <c r="I7651" i="6" s="1"/>
  <c r="J7651" i="6" s="1"/>
  <c r="B7531" i="6"/>
  <c r="H7531" i="6" s="1" a="1"/>
  <c r="H7531" i="6" s="1"/>
  <c r="I7531" i="6" s="1"/>
  <c r="J7531" i="6" s="1"/>
  <c r="B7411" i="6"/>
  <c r="H7411" i="6" s="1" a="1"/>
  <c r="H7411" i="6" s="1"/>
  <c r="I7411" i="6" s="1"/>
  <c r="J7411" i="6" s="1"/>
  <c r="B7339" i="6"/>
  <c r="H7339" i="6" s="1" a="1"/>
  <c r="H7339" i="6" s="1"/>
  <c r="I7339" i="6" s="1"/>
  <c r="J7339" i="6" s="1"/>
  <c r="B7291" i="6"/>
  <c r="H7291" i="6" s="1" a="1"/>
  <c r="H7291" i="6" s="1"/>
  <c r="I7291" i="6" s="1"/>
  <c r="J7291" i="6" s="1"/>
  <c r="B7243" i="6"/>
  <c r="H7243" i="6" s="1" a="1"/>
  <c r="H7243" i="6" s="1"/>
  <c r="I7243" i="6" s="1"/>
  <c r="J7243" i="6" s="1"/>
  <c r="B7195" i="6"/>
  <c r="H7195" i="6" s="1" a="1"/>
  <c r="H7195" i="6" s="1"/>
  <c r="I7195" i="6" s="1"/>
  <c r="J7195" i="6" s="1"/>
  <c r="B7147" i="6"/>
  <c r="H7147" i="6" s="1" a="1"/>
  <c r="H7147" i="6" s="1"/>
  <c r="I7147" i="6" s="1"/>
  <c r="J7147" i="6" s="1"/>
  <c r="B7099" i="6"/>
  <c r="H7099" i="6" s="1" a="1"/>
  <c r="H7099" i="6" s="1"/>
  <c r="I7099" i="6" s="1"/>
  <c r="J7099" i="6" s="1"/>
  <c r="B7051" i="6"/>
  <c r="H7051" i="6" s="1" a="1"/>
  <c r="H7051" i="6" s="1"/>
  <c r="I7051" i="6" s="1"/>
  <c r="J7051" i="6" s="1"/>
  <c r="B7003" i="6"/>
  <c r="H7003" i="6" s="1" a="1"/>
  <c r="H7003" i="6" s="1"/>
  <c r="I7003" i="6" s="1"/>
  <c r="J7003" i="6" s="1"/>
  <c r="B6931" i="6"/>
  <c r="H6931" i="6" s="1" a="1"/>
  <c r="H6931" i="6" s="1"/>
  <c r="I6931" i="6" s="1"/>
  <c r="J6931" i="6" s="1"/>
  <c r="B7747" i="6"/>
  <c r="H7747" i="6" s="1" a="1"/>
  <c r="H7747" i="6" s="1"/>
  <c r="I7747" i="6" s="1"/>
  <c r="J7747" i="6" s="1"/>
  <c r="B7507" i="6"/>
  <c r="H7507" i="6" s="1" a="1"/>
  <c r="H7507" i="6" s="1"/>
  <c r="I7507" i="6" s="1"/>
  <c r="J7507" i="6" s="1"/>
  <c r="B6907" i="6"/>
  <c r="H6907" i="6" s="1" a="1"/>
  <c r="H6907" i="6" s="1"/>
  <c r="I6907" i="6" s="1"/>
  <c r="J6907" i="6" s="1"/>
  <c r="B8251" i="6"/>
  <c r="H8251" i="6" s="1" a="1"/>
  <c r="H8251" i="6" s="1"/>
  <c r="I8251" i="6" s="1"/>
  <c r="J8251" i="6" s="1"/>
  <c r="B6859" i="6"/>
  <c r="H6859" i="6" s="1" a="1"/>
  <c r="H6859" i="6" s="1"/>
  <c r="I6859" i="6" s="1"/>
  <c r="J6859" i="6" s="1"/>
  <c r="B7219" i="6"/>
  <c r="H7219" i="6" s="1" a="1"/>
  <c r="H7219" i="6" s="1"/>
  <c r="I7219" i="6" s="1"/>
  <c r="J7219" i="6" s="1"/>
  <c r="B7027" i="6"/>
  <c r="H7027" i="6" s="1" a="1"/>
  <c r="H7027" i="6" s="1"/>
  <c r="I7027" i="6" s="1"/>
  <c r="J7027" i="6" s="1"/>
  <c r="B6739" i="6"/>
  <c r="H6739" i="6" s="1" a="1"/>
  <c r="H6739" i="6" s="1"/>
  <c r="I6739" i="6" s="1"/>
  <c r="J6739" i="6" s="1"/>
  <c r="B6643" i="6"/>
  <c r="H6643" i="6" s="1" a="1"/>
  <c r="H6643" i="6" s="1"/>
  <c r="I6643" i="6" s="1"/>
  <c r="J6643" i="6" s="1"/>
  <c r="B6451" i="6"/>
  <c r="H6451" i="6" s="1" a="1"/>
  <c r="H6451" i="6" s="1"/>
  <c r="I6451" i="6" s="1"/>
  <c r="J6451" i="6" s="1"/>
  <c r="B7387" i="6"/>
  <c r="H7387" i="6" s="1" a="1"/>
  <c r="H7387" i="6" s="1"/>
  <c r="I7387" i="6" s="1"/>
  <c r="J7387" i="6" s="1"/>
  <c r="B7363" i="6"/>
  <c r="H7363" i="6" s="1" a="1"/>
  <c r="H7363" i="6" s="1"/>
  <c r="I7363" i="6" s="1"/>
  <c r="J7363" i="6" s="1"/>
  <c r="B7171" i="6"/>
  <c r="H7171" i="6" s="1" a="1"/>
  <c r="H7171" i="6" s="1"/>
  <c r="I7171" i="6" s="1"/>
  <c r="J7171" i="6" s="1"/>
  <c r="B6979" i="6"/>
  <c r="H6979" i="6" s="1" a="1"/>
  <c r="H6979" i="6" s="1"/>
  <c r="I6979" i="6" s="1"/>
  <c r="J6979" i="6" s="1"/>
  <c r="B6883" i="6"/>
  <c r="H6883" i="6" s="1" a="1"/>
  <c r="H6883" i="6" s="1"/>
  <c r="I6883" i="6" s="1"/>
  <c r="J6883" i="6" s="1"/>
  <c r="B6811" i="6"/>
  <c r="H6811" i="6" s="1" a="1"/>
  <c r="H6811" i="6" s="1"/>
  <c r="I6811" i="6" s="1"/>
  <c r="J6811" i="6" s="1"/>
  <c r="B6715" i="6"/>
  <c r="H6715" i="6" s="1" a="1"/>
  <c r="H6715" i="6" s="1"/>
  <c r="I6715" i="6" s="1"/>
  <c r="J6715" i="6" s="1"/>
  <c r="B6619" i="6"/>
  <c r="H6619" i="6" s="1" a="1"/>
  <c r="H6619" i="6" s="1"/>
  <c r="I6619" i="6" s="1"/>
  <c r="J6619" i="6" s="1"/>
  <c r="B6427" i="6"/>
  <c r="H6427" i="6" s="1" a="1"/>
  <c r="H6427" i="6" s="1"/>
  <c r="I6427" i="6" s="1"/>
  <c r="J6427" i="6" s="1"/>
  <c r="B6403" i="6"/>
  <c r="H6403" i="6" s="1" a="1"/>
  <c r="H6403" i="6" s="1"/>
  <c r="I6403" i="6" s="1"/>
  <c r="J6403" i="6" s="1"/>
  <c r="B8395" i="6"/>
  <c r="H8395" i="6" s="1" a="1"/>
  <c r="H8395" i="6" s="1"/>
  <c r="I8395" i="6" s="1"/>
  <c r="J8395" i="6" s="1"/>
  <c r="B7435" i="6"/>
  <c r="H7435" i="6" s="1" a="1"/>
  <c r="H7435" i="6" s="1"/>
  <c r="I7435" i="6" s="1"/>
  <c r="J7435" i="6" s="1"/>
  <c r="B7315" i="6"/>
  <c r="H7315" i="6" s="1" a="1"/>
  <c r="H7315" i="6" s="1"/>
  <c r="I7315" i="6" s="1"/>
  <c r="J7315" i="6" s="1"/>
  <c r="B7939" i="6"/>
  <c r="H7939" i="6" s="1" a="1"/>
  <c r="H7939" i="6" s="1"/>
  <c r="I7939" i="6" s="1"/>
  <c r="J7939" i="6" s="1"/>
  <c r="B7267" i="6"/>
  <c r="H7267" i="6" s="1" a="1"/>
  <c r="H7267" i="6" s="1"/>
  <c r="I7267" i="6" s="1"/>
  <c r="J7267" i="6" s="1"/>
  <c r="B7075" i="6"/>
  <c r="H7075" i="6" s="1" a="1"/>
  <c r="H7075" i="6" s="1"/>
  <c r="I7075" i="6" s="1"/>
  <c r="J7075" i="6" s="1"/>
  <c r="B6763" i="6"/>
  <c r="H6763" i="6" s="1" a="1"/>
  <c r="H6763" i="6" s="1"/>
  <c r="I6763" i="6" s="1"/>
  <c r="J6763" i="6" s="1"/>
  <c r="B6667" i="6"/>
  <c r="H6667" i="6" s="1" a="1"/>
  <c r="H6667" i="6" s="1"/>
  <c r="I6667" i="6" s="1"/>
  <c r="J6667" i="6" s="1"/>
  <c r="B6571" i="6"/>
  <c r="H6571" i="6" s="1" a="1"/>
  <c r="H6571" i="6" s="1"/>
  <c r="I6571" i="6" s="1"/>
  <c r="J6571" i="6" s="1"/>
  <c r="B6547" i="6"/>
  <c r="H6547" i="6" s="1" a="1"/>
  <c r="H6547" i="6" s="1"/>
  <c r="I6547" i="6" s="1"/>
  <c r="J6547" i="6" s="1"/>
  <c r="B6523" i="6"/>
  <c r="H6523" i="6" s="1" a="1"/>
  <c r="H6523" i="6" s="1"/>
  <c r="I6523" i="6" s="1"/>
  <c r="J6523" i="6" s="1"/>
  <c r="B6355" i="6"/>
  <c r="H6355" i="6" s="1" a="1"/>
  <c r="H6355" i="6" s="1"/>
  <c r="I6355" i="6" s="1"/>
  <c r="J6355" i="6" s="1"/>
  <c r="B6835" i="6"/>
  <c r="H6835" i="6" s="1" a="1"/>
  <c r="H6835" i="6" s="1"/>
  <c r="I6835" i="6" s="1"/>
  <c r="J6835" i="6" s="1"/>
  <c r="B6595" i="6"/>
  <c r="H6595" i="6" s="1" a="1"/>
  <c r="H6595" i="6" s="1"/>
  <c r="I6595" i="6" s="1"/>
  <c r="J6595" i="6" s="1"/>
  <c r="B6475" i="6"/>
  <c r="H6475" i="6" s="1" a="1"/>
  <c r="H6475" i="6" s="1"/>
  <c r="I6475" i="6" s="1"/>
  <c r="J6475" i="6" s="1"/>
  <c r="B7123" i="6"/>
  <c r="H7123" i="6" s="1" a="1"/>
  <c r="H7123" i="6" s="1"/>
  <c r="I7123" i="6" s="1"/>
  <c r="J7123" i="6" s="1"/>
  <c r="B6955" i="6"/>
  <c r="H6955" i="6" s="1" a="1"/>
  <c r="H6955" i="6" s="1"/>
  <c r="I6955" i="6" s="1"/>
  <c r="J6955" i="6" s="1"/>
  <c r="B6787" i="6"/>
  <c r="H6787" i="6" s="1" a="1"/>
  <c r="H6787" i="6" s="1"/>
  <c r="I6787" i="6" s="1"/>
  <c r="J6787" i="6" s="1"/>
  <c r="B6499" i="6"/>
  <c r="H6499" i="6" s="1" a="1"/>
  <c r="H6499" i="6" s="1"/>
  <c r="I6499" i="6" s="1"/>
  <c r="J6499" i="6" s="1"/>
  <c r="B6691" i="6"/>
  <c r="H6691" i="6" s="1" a="1"/>
  <c r="H6691" i="6" s="1"/>
  <c r="I6691" i="6" s="1"/>
  <c r="J6691" i="6" s="1"/>
  <c r="B6283" i="6"/>
  <c r="H6283" i="6" s="1" a="1"/>
  <c r="H6283" i="6" s="1"/>
  <c r="I6283" i="6" s="1"/>
  <c r="J6283" i="6" s="1"/>
  <c r="B6115" i="6"/>
  <c r="H6115" i="6" s="1" a="1"/>
  <c r="H6115" i="6" s="1"/>
  <c r="I6115" i="6" s="1"/>
  <c r="J6115" i="6" s="1"/>
  <c r="B6091" i="6"/>
  <c r="H6091" i="6" s="1" a="1"/>
  <c r="H6091" i="6" s="1"/>
  <c r="I6091" i="6" s="1"/>
  <c r="J6091" i="6" s="1"/>
  <c r="B6331" i="6"/>
  <c r="H6331" i="6" s="1" a="1"/>
  <c r="H6331" i="6" s="1"/>
  <c r="I6331" i="6" s="1"/>
  <c r="J6331" i="6" s="1"/>
  <c r="B6259" i="6"/>
  <c r="H6259" i="6" s="1" a="1"/>
  <c r="H6259" i="6" s="1"/>
  <c r="I6259" i="6" s="1"/>
  <c r="J6259" i="6" s="1"/>
  <c r="B6019" i="6"/>
  <c r="H6019" i="6" s="1" a="1"/>
  <c r="H6019" i="6" s="1"/>
  <c r="I6019" i="6" s="1"/>
  <c r="J6019" i="6" s="1"/>
  <c r="B6379" i="6"/>
  <c r="H6379" i="6" s="1" a="1"/>
  <c r="H6379" i="6" s="1"/>
  <c r="I6379" i="6" s="1"/>
  <c r="J6379" i="6" s="1"/>
  <c r="B6211" i="6"/>
  <c r="H6211" i="6" s="1" a="1"/>
  <c r="H6211" i="6" s="1"/>
  <c r="I6211" i="6" s="1"/>
  <c r="J6211" i="6" s="1"/>
  <c r="B6187" i="6"/>
  <c r="H6187" i="6" s="1" a="1"/>
  <c r="H6187" i="6" s="1"/>
  <c r="I6187" i="6" s="1"/>
  <c r="J6187" i="6" s="1"/>
  <c r="B6163" i="6"/>
  <c r="H6163" i="6" s="1" a="1"/>
  <c r="H6163" i="6" s="1"/>
  <c r="I6163" i="6" s="1"/>
  <c r="J6163" i="6" s="1"/>
  <c r="B6139" i="6"/>
  <c r="H6139" i="6" s="1" a="1"/>
  <c r="H6139" i="6" s="1"/>
  <c r="I6139" i="6" s="1"/>
  <c r="J6139" i="6" s="1"/>
  <c r="B6043" i="6"/>
  <c r="H6043" i="6" s="1" a="1"/>
  <c r="H6043" i="6" s="1"/>
  <c r="I6043" i="6" s="1"/>
  <c r="J6043" i="6" s="1"/>
  <c r="B6307" i="6"/>
  <c r="H6307" i="6" s="1" a="1"/>
  <c r="H6307" i="6" s="1"/>
  <c r="I6307" i="6" s="1"/>
  <c r="J6307" i="6" s="1"/>
  <c r="B6235" i="6"/>
  <c r="H6235" i="6" s="1" a="1"/>
  <c r="H6235" i="6" s="1"/>
  <c r="I6235" i="6" s="1"/>
  <c r="J6235" i="6" s="1"/>
  <c r="B6067" i="6"/>
  <c r="H6067" i="6" s="1" a="1"/>
  <c r="H6067" i="6" s="1"/>
  <c r="I6067" i="6" s="1"/>
  <c r="J6067" i="6" s="1"/>
  <c r="B5995" i="6"/>
  <c r="H5995" i="6" s="1" a="1"/>
  <c r="H5995" i="6" s="1"/>
  <c r="I5995" i="6" s="1"/>
  <c r="J5995" i="6" s="1"/>
  <c r="B5875" i="6"/>
  <c r="H5875" i="6" s="1" a="1"/>
  <c r="H5875" i="6" s="1"/>
  <c r="I5875" i="6" s="1"/>
  <c r="J5875" i="6" s="1"/>
  <c r="B5707" i="6"/>
  <c r="H5707" i="6" s="1" a="1"/>
  <c r="H5707" i="6" s="1"/>
  <c r="I5707" i="6" s="1"/>
  <c r="J5707" i="6" s="1"/>
  <c r="B5659" i="6"/>
  <c r="H5659" i="6" s="1" a="1"/>
  <c r="H5659" i="6" s="1"/>
  <c r="I5659" i="6" s="1"/>
  <c r="J5659" i="6" s="1"/>
  <c r="B5563" i="6"/>
  <c r="H5563" i="6" s="1" a="1"/>
  <c r="H5563" i="6" s="1"/>
  <c r="I5563" i="6" s="1"/>
  <c r="J5563" i="6" s="1"/>
  <c r="B5515" i="6"/>
  <c r="H5515" i="6" s="1" a="1"/>
  <c r="H5515" i="6" s="1"/>
  <c r="I5515" i="6" s="1"/>
  <c r="J5515" i="6" s="1"/>
  <c r="B5467" i="6"/>
  <c r="H5467" i="6" s="1" a="1"/>
  <c r="H5467" i="6" s="1"/>
  <c r="I5467" i="6" s="1"/>
  <c r="J5467" i="6" s="1"/>
  <c r="B5371" i="6"/>
  <c r="H5371" i="6" s="1" a="1"/>
  <c r="H5371" i="6" s="1"/>
  <c r="I5371" i="6" s="1"/>
  <c r="J5371" i="6" s="1"/>
  <c r="B5323" i="6"/>
  <c r="H5323" i="6" s="1" a="1"/>
  <c r="H5323" i="6" s="1"/>
  <c r="I5323" i="6" s="1"/>
  <c r="J5323" i="6" s="1"/>
  <c r="B5275" i="6"/>
  <c r="H5275" i="6" s="1" a="1"/>
  <c r="H5275" i="6" s="1"/>
  <c r="I5275" i="6" s="1"/>
  <c r="J5275" i="6" s="1"/>
  <c r="B5947" i="6"/>
  <c r="H5947" i="6" s="1" a="1"/>
  <c r="H5947" i="6" s="1"/>
  <c r="I5947" i="6" s="1"/>
  <c r="J5947" i="6" s="1"/>
  <c r="B5851" i="6"/>
  <c r="H5851" i="6" s="1" a="1"/>
  <c r="H5851" i="6" s="1"/>
  <c r="I5851" i="6" s="1"/>
  <c r="J5851" i="6" s="1"/>
  <c r="B5779" i="6"/>
  <c r="H5779" i="6" s="1" a="1"/>
  <c r="H5779" i="6" s="1"/>
  <c r="I5779" i="6" s="1"/>
  <c r="J5779" i="6" s="1"/>
  <c r="B5683" i="6"/>
  <c r="H5683" i="6" s="1" a="1"/>
  <c r="H5683" i="6" s="1"/>
  <c r="I5683" i="6" s="1"/>
  <c r="J5683" i="6" s="1"/>
  <c r="B5635" i="6"/>
  <c r="H5635" i="6" s="1" a="1"/>
  <c r="H5635" i="6" s="1"/>
  <c r="I5635" i="6" s="1"/>
  <c r="J5635" i="6" s="1"/>
  <c r="B5395" i="6"/>
  <c r="H5395" i="6" s="1" a="1"/>
  <c r="H5395" i="6" s="1"/>
  <c r="I5395" i="6" s="1"/>
  <c r="J5395" i="6" s="1"/>
  <c r="B5971" i="6"/>
  <c r="H5971" i="6" s="1" a="1"/>
  <c r="H5971" i="6" s="1"/>
  <c r="I5971" i="6" s="1"/>
  <c r="J5971" i="6" s="1"/>
  <c r="B5923" i="6"/>
  <c r="H5923" i="6" s="1" a="1"/>
  <c r="H5923" i="6" s="1"/>
  <c r="I5923" i="6" s="1"/>
  <c r="J5923" i="6" s="1"/>
  <c r="B5803" i="6"/>
  <c r="H5803" i="6" s="1" a="1"/>
  <c r="H5803" i="6" s="1"/>
  <c r="I5803" i="6" s="1"/>
  <c r="J5803" i="6" s="1"/>
  <c r="B5755" i="6"/>
  <c r="H5755" i="6" s="1" a="1"/>
  <c r="H5755" i="6" s="1"/>
  <c r="I5755" i="6" s="1"/>
  <c r="J5755" i="6" s="1"/>
  <c r="B5587" i="6"/>
  <c r="H5587" i="6" s="1" a="1"/>
  <c r="H5587" i="6" s="1"/>
  <c r="I5587" i="6" s="1"/>
  <c r="J5587" i="6" s="1"/>
  <c r="B5539" i="6"/>
  <c r="H5539" i="6" s="1" a="1"/>
  <c r="H5539" i="6" s="1"/>
  <c r="I5539" i="6" s="1"/>
  <c r="J5539" i="6" s="1"/>
  <c r="B5491" i="6"/>
  <c r="H5491" i="6" s="1" a="1"/>
  <c r="H5491" i="6" s="1"/>
  <c r="I5491" i="6" s="1"/>
  <c r="J5491" i="6" s="1"/>
  <c r="B5347" i="6"/>
  <c r="H5347" i="6" s="1" a="1"/>
  <c r="H5347" i="6" s="1"/>
  <c r="I5347" i="6" s="1"/>
  <c r="J5347" i="6" s="1"/>
  <c r="B5299" i="6"/>
  <c r="H5299" i="6" s="1" a="1"/>
  <c r="H5299" i="6" s="1"/>
  <c r="I5299" i="6" s="1"/>
  <c r="J5299" i="6" s="1"/>
  <c r="B5899" i="6"/>
  <c r="H5899" i="6" s="1" a="1"/>
  <c r="H5899" i="6" s="1"/>
  <c r="I5899" i="6" s="1"/>
  <c r="J5899" i="6" s="1"/>
  <c r="B5827" i="6"/>
  <c r="H5827" i="6" s="1" a="1"/>
  <c r="H5827" i="6" s="1"/>
  <c r="I5827" i="6" s="1"/>
  <c r="J5827" i="6" s="1"/>
  <c r="B5731" i="6"/>
  <c r="H5731" i="6" s="1" a="1"/>
  <c r="H5731" i="6" s="1"/>
  <c r="I5731" i="6" s="1"/>
  <c r="J5731" i="6" s="1"/>
  <c r="B5611" i="6"/>
  <c r="H5611" i="6" s="1" a="1"/>
  <c r="H5611" i="6" s="1"/>
  <c r="I5611" i="6" s="1"/>
  <c r="J5611" i="6" s="1"/>
  <c r="B5443" i="6"/>
  <c r="H5443" i="6" s="1" a="1"/>
  <c r="H5443" i="6" s="1"/>
  <c r="I5443" i="6" s="1"/>
  <c r="J5443" i="6" s="1"/>
  <c r="B5419" i="6"/>
  <c r="H5419" i="6" s="1" a="1"/>
  <c r="H5419" i="6" s="1"/>
  <c r="I5419" i="6" s="1"/>
  <c r="J5419" i="6" s="1"/>
  <c r="B5203" i="6"/>
  <c r="H5203" i="6" s="1" a="1"/>
  <c r="H5203" i="6" s="1"/>
  <c r="I5203" i="6" s="1"/>
  <c r="J5203" i="6" s="1"/>
  <c r="B5131" i="6"/>
  <c r="H5131" i="6" s="1" a="1"/>
  <c r="H5131" i="6" s="1"/>
  <c r="I5131" i="6" s="1"/>
  <c r="J5131" i="6" s="1"/>
  <c r="B5107" i="6"/>
  <c r="H5107" i="6" s="1" a="1"/>
  <c r="H5107" i="6" s="1"/>
  <c r="I5107" i="6" s="1"/>
  <c r="J5107" i="6" s="1"/>
  <c r="B5011" i="6"/>
  <c r="H5011" i="6" s="1" a="1"/>
  <c r="H5011" i="6" s="1"/>
  <c r="I5011" i="6" s="1"/>
  <c r="J5011" i="6" s="1"/>
  <c r="B4747" i="6"/>
  <c r="H4747" i="6" s="1" a="1"/>
  <c r="H4747" i="6" s="1"/>
  <c r="I4747" i="6" s="1"/>
  <c r="J4747" i="6" s="1"/>
  <c r="B4699" i="6"/>
  <c r="H4699" i="6" s="1" a="1"/>
  <c r="H4699" i="6" s="1"/>
  <c r="I4699" i="6" s="1"/>
  <c r="J4699" i="6" s="1"/>
  <c r="B4651" i="6"/>
  <c r="H4651" i="6" s="1" a="1"/>
  <c r="H4651" i="6" s="1"/>
  <c r="I4651" i="6" s="1"/>
  <c r="J4651" i="6" s="1"/>
  <c r="B4603" i="6"/>
  <c r="H4603" i="6" s="1" a="1"/>
  <c r="H4603" i="6" s="1"/>
  <c r="I4603" i="6" s="1"/>
  <c r="J4603" i="6" s="1"/>
  <c r="B4435" i="6"/>
  <c r="H4435" i="6" s="1" a="1"/>
  <c r="H4435" i="6" s="1"/>
  <c r="I4435" i="6" s="1"/>
  <c r="J4435" i="6" s="1"/>
  <c r="B4387" i="6"/>
  <c r="H4387" i="6" s="1" a="1"/>
  <c r="H4387" i="6" s="1"/>
  <c r="I4387" i="6" s="1"/>
  <c r="J4387" i="6" s="1"/>
  <c r="B4291" i="6"/>
  <c r="H4291" i="6" s="1" a="1"/>
  <c r="H4291" i="6" s="1"/>
  <c r="I4291" i="6" s="1"/>
  <c r="J4291" i="6" s="1"/>
  <c r="B5251" i="6"/>
  <c r="H5251" i="6" s="1" a="1"/>
  <c r="H5251" i="6" s="1"/>
  <c r="I5251" i="6" s="1"/>
  <c r="J5251" i="6" s="1"/>
  <c r="B5227" i="6"/>
  <c r="H5227" i="6" s="1" a="1"/>
  <c r="H5227" i="6" s="1"/>
  <c r="I5227" i="6" s="1"/>
  <c r="J5227" i="6" s="1"/>
  <c r="B5083" i="6"/>
  <c r="H5083" i="6" s="1" a="1"/>
  <c r="H5083" i="6" s="1"/>
  <c r="I5083" i="6" s="1"/>
  <c r="J5083" i="6" s="1"/>
  <c r="B4987" i="6"/>
  <c r="H4987" i="6" s="1" a="1"/>
  <c r="H4987" i="6" s="1"/>
  <c r="I4987" i="6" s="1"/>
  <c r="J4987" i="6" s="1"/>
  <c r="B4915" i="6"/>
  <c r="H4915" i="6" s="1" a="1"/>
  <c r="H4915" i="6" s="1"/>
  <c r="I4915" i="6" s="1"/>
  <c r="J4915" i="6" s="1"/>
  <c r="B4867" i="6"/>
  <c r="H4867" i="6" s="1" a="1"/>
  <c r="H4867" i="6" s="1"/>
  <c r="I4867" i="6" s="1"/>
  <c r="J4867" i="6" s="1"/>
  <c r="B4819" i="6"/>
  <c r="H4819" i="6" s="1" a="1"/>
  <c r="H4819" i="6" s="1"/>
  <c r="I4819" i="6" s="1"/>
  <c r="J4819" i="6" s="1"/>
  <c r="B4555" i="6"/>
  <c r="H4555" i="6" s="1" a="1"/>
  <c r="H4555" i="6" s="1"/>
  <c r="I4555" i="6" s="1"/>
  <c r="J4555" i="6" s="1"/>
  <c r="B4507" i="6"/>
  <c r="H4507" i="6" s="1" a="1"/>
  <c r="H4507" i="6" s="1"/>
  <c r="I4507" i="6" s="1"/>
  <c r="J4507" i="6" s="1"/>
  <c r="B4363" i="6"/>
  <c r="H4363" i="6" s="1" a="1"/>
  <c r="H4363" i="6" s="1"/>
  <c r="I4363" i="6" s="1"/>
  <c r="J4363" i="6" s="1"/>
  <c r="B4267" i="6"/>
  <c r="H4267" i="6" s="1" a="1"/>
  <c r="H4267" i="6" s="1"/>
  <c r="I4267" i="6" s="1"/>
  <c r="J4267" i="6" s="1"/>
  <c r="B4171" i="6"/>
  <c r="H4171" i="6" s="1" a="1"/>
  <c r="H4171" i="6" s="1"/>
  <c r="I4171" i="6" s="1"/>
  <c r="J4171" i="6" s="1"/>
  <c r="B5155" i="6"/>
  <c r="H5155" i="6" s="1" a="1"/>
  <c r="H5155" i="6" s="1"/>
  <c r="I5155" i="6" s="1"/>
  <c r="J5155" i="6" s="1"/>
  <c r="B5059" i="6"/>
  <c r="H5059" i="6" s="1" a="1"/>
  <c r="H5059" i="6" s="1"/>
  <c r="I5059" i="6" s="1"/>
  <c r="J5059" i="6" s="1"/>
  <c r="B4963" i="6"/>
  <c r="H4963" i="6" s="1" a="1"/>
  <c r="H4963" i="6" s="1"/>
  <c r="I4963" i="6" s="1"/>
  <c r="J4963" i="6" s="1"/>
  <c r="B4771" i="6"/>
  <c r="H4771" i="6" s="1" a="1"/>
  <c r="H4771" i="6" s="1"/>
  <c r="I4771" i="6" s="1"/>
  <c r="J4771" i="6" s="1"/>
  <c r="B4723" i="6"/>
  <c r="H4723" i="6" s="1" a="1"/>
  <c r="H4723" i="6" s="1"/>
  <c r="I4723" i="6" s="1"/>
  <c r="J4723" i="6" s="1"/>
  <c r="B4675" i="6"/>
  <c r="H4675" i="6" s="1" a="1"/>
  <c r="H4675" i="6" s="1"/>
  <c r="I4675" i="6" s="1"/>
  <c r="J4675" i="6" s="1"/>
  <c r="B4627" i="6"/>
  <c r="H4627" i="6" s="1" a="1"/>
  <c r="H4627" i="6" s="1"/>
  <c r="I4627" i="6" s="1"/>
  <c r="J4627" i="6" s="1"/>
  <c r="B4579" i="6"/>
  <c r="H4579" i="6" s="1" a="1"/>
  <c r="H4579" i="6" s="1"/>
  <c r="I4579" i="6" s="1"/>
  <c r="J4579" i="6" s="1"/>
  <c r="B4411" i="6"/>
  <c r="H4411" i="6" s="1" a="1"/>
  <c r="H4411" i="6" s="1"/>
  <c r="I4411" i="6" s="1"/>
  <c r="J4411" i="6" s="1"/>
  <c r="B4339" i="6"/>
  <c r="H4339" i="6" s="1" a="1"/>
  <c r="H4339" i="6" s="1"/>
  <c r="I4339" i="6" s="1"/>
  <c r="J4339" i="6" s="1"/>
  <c r="B4243" i="6"/>
  <c r="H4243" i="6" s="1" a="1"/>
  <c r="H4243" i="6" s="1"/>
  <c r="I4243" i="6" s="1"/>
  <c r="J4243" i="6" s="1"/>
  <c r="B4147" i="6"/>
  <c r="H4147" i="6" s="1" a="1"/>
  <c r="H4147" i="6" s="1"/>
  <c r="I4147" i="6" s="1"/>
  <c r="J4147" i="6" s="1"/>
  <c r="B4075" i="6"/>
  <c r="H4075" i="6" s="1" a="1"/>
  <c r="H4075" i="6" s="1"/>
  <c r="I4075" i="6" s="1"/>
  <c r="J4075" i="6" s="1"/>
  <c r="B4003" i="6"/>
  <c r="H4003" i="6" s="1" a="1"/>
  <c r="H4003" i="6" s="1"/>
  <c r="I4003" i="6" s="1"/>
  <c r="J4003" i="6" s="1"/>
  <c r="B3907" i="6"/>
  <c r="H3907" i="6" s="1" a="1"/>
  <c r="H3907" i="6" s="1"/>
  <c r="I3907" i="6" s="1"/>
  <c r="J3907" i="6" s="1"/>
  <c r="B5179" i="6"/>
  <c r="H5179" i="6" s="1" a="1"/>
  <c r="H5179" i="6" s="1"/>
  <c r="I5179" i="6" s="1"/>
  <c r="J5179" i="6" s="1"/>
  <c r="B5035" i="6"/>
  <c r="H5035" i="6" s="1" a="1"/>
  <c r="H5035" i="6" s="1"/>
  <c r="I5035" i="6" s="1"/>
  <c r="J5035" i="6" s="1"/>
  <c r="B4939" i="6"/>
  <c r="H4939" i="6" s="1" a="1"/>
  <c r="H4939" i="6" s="1"/>
  <c r="I4939" i="6" s="1"/>
  <c r="J4939" i="6" s="1"/>
  <c r="B4891" i="6"/>
  <c r="H4891" i="6" s="1" a="1"/>
  <c r="H4891" i="6" s="1"/>
  <c r="I4891" i="6" s="1"/>
  <c r="J4891" i="6" s="1"/>
  <c r="B4843" i="6"/>
  <c r="H4843" i="6" s="1" a="1"/>
  <c r="H4843" i="6" s="1"/>
  <c r="I4843" i="6" s="1"/>
  <c r="J4843" i="6" s="1"/>
  <c r="B4795" i="6"/>
  <c r="H4795" i="6" s="1" a="1"/>
  <c r="H4795" i="6" s="1"/>
  <c r="I4795" i="6" s="1"/>
  <c r="J4795" i="6" s="1"/>
  <c r="B4531" i="6"/>
  <c r="H4531" i="6" s="1" a="1"/>
  <c r="H4531" i="6" s="1"/>
  <c r="I4531" i="6" s="1"/>
  <c r="J4531" i="6" s="1"/>
  <c r="B4483" i="6"/>
  <c r="H4483" i="6" s="1" a="1"/>
  <c r="H4483" i="6" s="1"/>
  <c r="I4483" i="6" s="1"/>
  <c r="J4483" i="6" s="1"/>
  <c r="B4459" i="6"/>
  <c r="H4459" i="6" s="1" a="1"/>
  <c r="H4459" i="6" s="1"/>
  <c r="I4459" i="6" s="1"/>
  <c r="J4459" i="6" s="1"/>
  <c r="B4315" i="6"/>
  <c r="H4315" i="6" s="1" a="1"/>
  <c r="H4315" i="6" s="1"/>
  <c r="I4315" i="6" s="1"/>
  <c r="J4315" i="6" s="1"/>
  <c r="B4219" i="6"/>
  <c r="H4219" i="6" s="1" a="1"/>
  <c r="H4219" i="6" s="1"/>
  <c r="I4219" i="6" s="1"/>
  <c r="J4219" i="6" s="1"/>
  <c r="B4123" i="6"/>
  <c r="H4123" i="6" s="1" a="1"/>
  <c r="H4123" i="6" s="1"/>
  <c r="I4123" i="6" s="1"/>
  <c r="J4123" i="6" s="1"/>
  <c r="B3979" i="6"/>
  <c r="H3979" i="6" s="1" a="1"/>
  <c r="H3979" i="6" s="1"/>
  <c r="I3979" i="6" s="1"/>
  <c r="J3979" i="6" s="1"/>
  <c r="B3883" i="6"/>
  <c r="H3883" i="6" s="1" a="1"/>
  <c r="H3883" i="6" s="1"/>
  <c r="I3883" i="6" s="1"/>
  <c r="J3883" i="6" s="1"/>
  <c r="B3955" i="6"/>
  <c r="H3955" i="6" s="1" a="1"/>
  <c r="H3955" i="6" s="1"/>
  <c r="I3955" i="6" s="1"/>
  <c r="J3955" i="6" s="1"/>
  <c r="B3811" i="6"/>
  <c r="H3811" i="6" s="1" a="1"/>
  <c r="H3811" i="6" s="1"/>
  <c r="I3811" i="6" s="1"/>
  <c r="J3811" i="6" s="1"/>
  <c r="B3715" i="6"/>
  <c r="H3715" i="6" s="1" a="1"/>
  <c r="H3715" i="6" s="1"/>
  <c r="I3715" i="6" s="1"/>
  <c r="J3715" i="6" s="1"/>
  <c r="B3619" i="6"/>
  <c r="H3619" i="6" s="1" a="1"/>
  <c r="H3619" i="6" s="1"/>
  <c r="I3619" i="6" s="1"/>
  <c r="J3619" i="6" s="1"/>
  <c r="B3523" i="6"/>
  <c r="H3523" i="6" s="1" a="1"/>
  <c r="H3523" i="6" s="1"/>
  <c r="I3523" i="6" s="1"/>
  <c r="J3523" i="6" s="1"/>
  <c r="B3451" i="6"/>
  <c r="H3451" i="6" s="1" a="1"/>
  <c r="H3451" i="6" s="1"/>
  <c r="I3451" i="6" s="1"/>
  <c r="J3451" i="6" s="1"/>
  <c r="B3427" i="6"/>
  <c r="H3427" i="6" s="1" a="1"/>
  <c r="H3427" i="6" s="1"/>
  <c r="I3427" i="6" s="1"/>
  <c r="J3427" i="6" s="1"/>
  <c r="B3403" i="6"/>
  <c r="H3403" i="6" s="1" a="1"/>
  <c r="H3403" i="6" s="1"/>
  <c r="I3403" i="6" s="1"/>
  <c r="J3403" i="6" s="1"/>
  <c r="B3379" i="6"/>
  <c r="H3379" i="6" s="1" a="1"/>
  <c r="H3379" i="6" s="1"/>
  <c r="I3379" i="6" s="1"/>
  <c r="J3379" i="6" s="1"/>
  <c r="B3355" i="6"/>
  <c r="H3355" i="6" s="1" a="1"/>
  <c r="H3355" i="6" s="1"/>
  <c r="I3355" i="6" s="1"/>
  <c r="J3355" i="6" s="1"/>
  <c r="B3331" i="6"/>
  <c r="H3331" i="6" s="1" a="1"/>
  <c r="H3331" i="6" s="1"/>
  <c r="I3331" i="6" s="1"/>
  <c r="J3331" i="6" s="1"/>
  <c r="B3163" i="6"/>
  <c r="H3163" i="6" s="1" a="1"/>
  <c r="H3163" i="6" s="1"/>
  <c r="I3163" i="6" s="1"/>
  <c r="J3163" i="6" s="1"/>
  <c r="B3091" i="6"/>
  <c r="H3091" i="6" s="1" a="1"/>
  <c r="H3091" i="6" s="1"/>
  <c r="I3091" i="6" s="1"/>
  <c r="J3091" i="6" s="1"/>
  <c r="B3067" i="6"/>
  <c r="H3067" i="6" s="1" a="1"/>
  <c r="H3067" i="6" s="1"/>
  <c r="I3067" i="6" s="1"/>
  <c r="J3067" i="6" s="1"/>
  <c r="B2995" i="6"/>
  <c r="H2995" i="6" s="1" a="1"/>
  <c r="H2995" i="6" s="1"/>
  <c r="I2995" i="6" s="1"/>
  <c r="J2995" i="6" s="1"/>
  <c r="B2947" i="6"/>
  <c r="H2947" i="6" s="1" a="1"/>
  <c r="H2947" i="6" s="1"/>
  <c r="I2947" i="6" s="1"/>
  <c r="J2947" i="6" s="1"/>
  <c r="B2755" i="6"/>
  <c r="H2755" i="6" s="1" a="1"/>
  <c r="H2755" i="6" s="1"/>
  <c r="I2755" i="6" s="1"/>
  <c r="J2755" i="6" s="1"/>
  <c r="B3931" i="6"/>
  <c r="H3931" i="6" s="1" a="1"/>
  <c r="H3931" i="6" s="1"/>
  <c r="I3931" i="6" s="1"/>
  <c r="J3931" i="6" s="1"/>
  <c r="B3787" i="6"/>
  <c r="H3787" i="6" s="1" a="1"/>
  <c r="H3787" i="6" s="1"/>
  <c r="I3787" i="6" s="1"/>
  <c r="J3787" i="6" s="1"/>
  <c r="B3691" i="6"/>
  <c r="H3691" i="6" s="1" a="1"/>
  <c r="H3691" i="6" s="1"/>
  <c r="I3691" i="6" s="1"/>
  <c r="J3691" i="6" s="1"/>
  <c r="B3595" i="6"/>
  <c r="H3595" i="6" s="1" a="1"/>
  <c r="H3595" i="6" s="1"/>
  <c r="I3595" i="6" s="1"/>
  <c r="J3595" i="6" s="1"/>
  <c r="B3499" i="6"/>
  <c r="H3499" i="6" s="1" a="1"/>
  <c r="H3499" i="6" s="1"/>
  <c r="I3499" i="6" s="1"/>
  <c r="J3499" i="6" s="1"/>
  <c r="B3475" i="6"/>
  <c r="H3475" i="6" s="1" a="1"/>
  <c r="H3475" i="6" s="1"/>
  <c r="I3475" i="6" s="1"/>
  <c r="J3475" i="6" s="1"/>
  <c r="B3307" i="6"/>
  <c r="H3307" i="6" s="1" a="1"/>
  <c r="H3307" i="6" s="1"/>
  <c r="I3307" i="6" s="1"/>
  <c r="J3307" i="6" s="1"/>
  <c r="B2731" i="6"/>
  <c r="H2731" i="6" s="1" a="1"/>
  <c r="H2731" i="6" s="1"/>
  <c r="I2731" i="6" s="1"/>
  <c r="J2731" i="6" s="1"/>
  <c r="B2707" i="6"/>
  <c r="H2707" i="6" s="1" a="1"/>
  <c r="H2707" i="6" s="1"/>
  <c r="I2707" i="6" s="1"/>
  <c r="J2707" i="6" s="1"/>
  <c r="B2659" i="6"/>
  <c r="H2659" i="6" s="1" a="1"/>
  <c r="H2659" i="6" s="1"/>
  <c r="I2659" i="6" s="1"/>
  <c r="J2659" i="6" s="1"/>
  <c r="B2587" i="6"/>
  <c r="H2587" i="6" s="1" a="1"/>
  <c r="H2587" i="6" s="1"/>
  <c r="I2587" i="6" s="1"/>
  <c r="J2587" i="6" s="1"/>
  <c r="B4195" i="6"/>
  <c r="H4195" i="6" s="1" a="1"/>
  <c r="H4195" i="6" s="1"/>
  <c r="I4195" i="6" s="1"/>
  <c r="J4195" i="6" s="1"/>
  <c r="B4051" i="6"/>
  <c r="H4051" i="6" s="1" a="1"/>
  <c r="H4051" i="6" s="1"/>
  <c r="I4051" i="6" s="1"/>
  <c r="J4051" i="6" s="1"/>
  <c r="B3859" i="6"/>
  <c r="H3859" i="6" s="1" a="1"/>
  <c r="H3859" i="6" s="1"/>
  <c r="I3859" i="6" s="1"/>
  <c r="J3859" i="6" s="1"/>
  <c r="B3763" i="6"/>
  <c r="H3763" i="6" s="1" a="1"/>
  <c r="H3763" i="6" s="1"/>
  <c r="I3763" i="6" s="1"/>
  <c r="J3763" i="6" s="1"/>
  <c r="B3667" i="6"/>
  <c r="H3667" i="6" s="1" a="1"/>
  <c r="H3667" i="6" s="1"/>
  <c r="I3667" i="6" s="1"/>
  <c r="J3667" i="6" s="1"/>
  <c r="B3571" i="6"/>
  <c r="H3571" i="6" s="1" a="1"/>
  <c r="H3571" i="6" s="1"/>
  <c r="I3571" i="6" s="1"/>
  <c r="J3571" i="6" s="1"/>
  <c r="B3235" i="6"/>
  <c r="H3235" i="6" s="1" a="1"/>
  <c r="H3235" i="6" s="1"/>
  <c r="I3235" i="6" s="1"/>
  <c r="J3235" i="6" s="1"/>
  <c r="B3211" i="6"/>
  <c r="H3211" i="6" s="1" a="1"/>
  <c r="H3211" i="6" s="1"/>
  <c r="I3211" i="6" s="1"/>
  <c r="J3211" i="6" s="1"/>
  <c r="B3187" i="6"/>
  <c r="H3187" i="6" s="1" a="1"/>
  <c r="H3187" i="6" s="1"/>
  <c r="I3187" i="6" s="1"/>
  <c r="J3187" i="6" s="1"/>
  <c r="B3139" i="6"/>
  <c r="H3139" i="6" s="1" a="1"/>
  <c r="H3139" i="6" s="1"/>
  <c r="I3139" i="6" s="1"/>
  <c r="J3139" i="6" s="1"/>
  <c r="B3115" i="6"/>
  <c r="H3115" i="6" s="1" a="1"/>
  <c r="H3115" i="6" s="1"/>
  <c r="I3115" i="6" s="1"/>
  <c r="J3115" i="6" s="1"/>
  <c r="B3043" i="6"/>
  <c r="H3043" i="6" s="1" a="1"/>
  <c r="H3043" i="6" s="1"/>
  <c r="I3043" i="6" s="1"/>
  <c r="J3043" i="6" s="1"/>
  <c r="B2875" i="6"/>
  <c r="H2875" i="6" s="1" a="1"/>
  <c r="H2875" i="6" s="1"/>
  <c r="I2875" i="6" s="1"/>
  <c r="J2875" i="6" s="1"/>
  <c r="B2851" i="6"/>
  <c r="H2851" i="6" s="1" a="1"/>
  <c r="H2851" i="6" s="1"/>
  <c r="I2851" i="6" s="1"/>
  <c r="J2851" i="6" s="1"/>
  <c r="B4099" i="6"/>
  <c r="H4099" i="6" s="1" a="1"/>
  <c r="H4099" i="6" s="1"/>
  <c r="I4099" i="6" s="1"/>
  <c r="J4099" i="6" s="1"/>
  <c r="B4027" i="6"/>
  <c r="H4027" i="6" s="1" a="1"/>
  <c r="H4027" i="6" s="1"/>
  <c r="I4027" i="6" s="1"/>
  <c r="J4027" i="6" s="1"/>
  <c r="B3835" i="6"/>
  <c r="H3835" i="6" s="1" a="1"/>
  <c r="H3835" i="6" s="1"/>
  <c r="I3835" i="6" s="1"/>
  <c r="J3835" i="6" s="1"/>
  <c r="B3739" i="6"/>
  <c r="H3739" i="6" s="1" a="1"/>
  <c r="H3739" i="6" s="1"/>
  <c r="I3739" i="6" s="1"/>
  <c r="J3739" i="6" s="1"/>
  <c r="B3643" i="6"/>
  <c r="H3643" i="6" s="1" a="1"/>
  <c r="H3643" i="6" s="1"/>
  <c r="I3643" i="6" s="1"/>
  <c r="J3643" i="6" s="1"/>
  <c r="B3547" i="6"/>
  <c r="H3547" i="6" s="1" a="1"/>
  <c r="H3547" i="6" s="1"/>
  <c r="I3547" i="6" s="1"/>
  <c r="J3547" i="6" s="1"/>
  <c r="B2827" i="6"/>
  <c r="H2827" i="6" s="1" a="1"/>
  <c r="H2827" i="6" s="1"/>
  <c r="I2827" i="6" s="1"/>
  <c r="J2827" i="6" s="1"/>
  <c r="B2779" i="6"/>
  <c r="H2779" i="6" s="1" a="1"/>
  <c r="H2779" i="6" s="1"/>
  <c r="I2779" i="6" s="1"/>
  <c r="J2779" i="6" s="1"/>
  <c r="B2515" i="6"/>
  <c r="H2515" i="6" s="1" a="1"/>
  <c r="H2515" i="6" s="1"/>
  <c r="I2515" i="6" s="1"/>
  <c r="J2515" i="6" s="1"/>
  <c r="B2467" i="6"/>
  <c r="H2467" i="6" s="1" a="1"/>
  <c r="H2467" i="6" s="1"/>
  <c r="I2467" i="6" s="1"/>
  <c r="J2467" i="6" s="1"/>
  <c r="B2155" i="6"/>
  <c r="H2155" i="6" s="1" a="1"/>
  <c r="H2155" i="6" s="1"/>
  <c r="I2155" i="6" s="1"/>
  <c r="J2155" i="6" s="1"/>
  <c r="B2131" i="6"/>
  <c r="H2131" i="6" s="1" a="1"/>
  <c r="H2131" i="6" s="1"/>
  <c r="I2131" i="6" s="1"/>
  <c r="J2131" i="6" s="1"/>
  <c r="B2059" i="6"/>
  <c r="H2059" i="6" s="1" a="1"/>
  <c r="H2059" i="6" s="1"/>
  <c r="I2059" i="6" s="1"/>
  <c r="J2059" i="6" s="1"/>
  <c r="B1963" i="6"/>
  <c r="H1963" i="6" s="1" a="1"/>
  <c r="H1963" i="6" s="1"/>
  <c r="I1963" i="6" s="1"/>
  <c r="J1963" i="6" s="1"/>
  <c r="B1867" i="6"/>
  <c r="H1867" i="6" s="1" a="1"/>
  <c r="H1867" i="6" s="1"/>
  <c r="I1867" i="6" s="1"/>
  <c r="J1867" i="6" s="1"/>
  <c r="B1819" i="6"/>
  <c r="H1819" i="6" s="1" a="1"/>
  <c r="H1819" i="6" s="1"/>
  <c r="I1819" i="6" s="1"/>
  <c r="J1819" i="6" s="1"/>
  <c r="B1723" i="6"/>
  <c r="H1723" i="6" s="1" a="1"/>
  <c r="H1723" i="6" s="1"/>
  <c r="I1723" i="6" s="1"/>
  <c r="J1723" i="6" s="1"/>
  <c r="B1651" i="6"/>
  <c r="H1651" i="6" s="1" a="1"/>
  <c r="H1651" i="6" s="1"/>
  <c r="I1651" i="6" s="1"/>
  <c r="J1651" i="6" s="1"/>
  <c r="B1531" i="6"/>
  <c r="H1531" i="6" s="1" a="1"/>
  <c r="H1531" i="6" s="1"/>
  <c r="I1531" i="6" s="1"/>
  <c r="J1531" i="6" s="1"/>
  <c r="B1411" i="6"/>
  <c r="H1411" i="6" s="1" a="1"/>
  <c r="H1411" i="6" s="1"/>
  <c r="I1411" i="6" s="1"/>
  <c r="J1411" i="6" s="1"/>
  <c r="B2971" i="6"/>
  <c r="H2971" i="6" s="1" a="1"/>
  <c r="H2971" i="6" s="1"/>
  <c r="I2971" i="6" s="1"/>
  <c r="J2971" i="6" s="1"/>
  <c r="B2683" i="6"/>
  <c r="H2683" i="6" s="1" a="1"/>
  <c r="H2683" i="6" s="1"/>
  <c r="I2683" i="6" s="1"/>
  <c r="J2683" i="6" s="1"/>
  <c r="B2491" i="6"/>
  <c r="H2491" i="6" s="1" a="1"/>
  <c r="H2491" i="6" s="1"/>
  <c r="I2491" i="6" s="1"/>
  <c r="J2491" i="6" s="1"/>
  <c r="B2395" i="6"/>
  <c r="H2395" i="6" s="1" a="1"/>
  <c r="H2395" i="6" s="1"/>
  <c r="I2395" i="6" s="1"/>
  <c r="J2395" i="6" s="1"/>
  <c r="B2347" i="6"/>
  <c r="H2347" i="6" s="1" a="1"/>
  <c r="H2347" i="6" s="1"/>
  <c r="I2347" i="6" s="1"/>
  <c r="J2347" i="6" s="1"/>
  <c r="B2035" i="6"/>
  <c r="H2035" i="6" s="1" a="1"/>
  <c r="H2035" i="6" s="1"/>
  <c r="I2035" i="6" s="1"/>
  <c r="J2035" i="6" s="1"/>
  <c r="B1939" i="6"/>
  <c r="H1939" i="6" s="1" a="1"/>
  <c r="H1939" i="6" s="1"/>
  <c r="I1939" i="6" s="1"/>
  <c r="J1939" i="6" s="1"/>
  <c r="B1795" i="6"/>
  <c r="H1795" i="6" s="1" a="1"/>
  <c r="H1795" i="6" s="1"/>
  <c r="I1795" i="6" s="1"/>
  <c r="J1795" i="6" s="1"/>
  <c r="B1699" i="6"/>
  <c r="H1699" i="6" s="1" a="1"/>
  <c r="H1699" i="6" s="1"/>
  <c r="I1699" i="6" s="1"/>
  <c r="J1699" i="6" s="1"/>
  <c r="B1675" i="6"/>
  <c r="H1675" i="6" s="1" a="1"/>
  <c r="H1675" i="6" s="1"/>
  <c r="I1675" i="6" s="1"/>
  <c r="J1675" i="6" s="1"/>
  <c r="B1507" i="6"/>
  <c r="H1507" i="6" s="1" a="1"/>
  <c r="H1507" i="6" s="1"/>
  <c r="I1507" i="6" s="1"/>
  <c r="J1507" i="6" s="1"/>
  <c r="B3259" i="6"/>
  <c r="H3259" i="6" s="1" a="1"/>
  <c r="H3259" i="6" s="1"/>
  <c r="I3259" i="6" s="1"/>
  <c r="J3259" i="6" s="1"/>
  <c r="B3019" i="6"/>
  <c r="H3019" i="6" s="1" a="1"/>
  <c r="H3019" i="6" s="1"/>
  <c r="I3019" i="6" s="1"/>
  <c r="J3019" i="6" s="1"/>
  <c r="B2923" i="6"/>
  <c r="H2923" i="6" s="1" a="1"/>
  <c r="H2923" i="6" s="1"/>
  <c r="I2923" i="6" s="1"/>
  <c r="J2923" i="6" s="1"/>
  <c r="B2803" i="6"/>
  <c r="H2803" i="6" s="1" a="1"/>
  <c r="H2803" i="6" s="1"/>
  <c r="I2803" i="6" s="1"/>
  <c r="J2803" i="6" s="1"/>
  <c r="B2635" i="6"/>
  <c r="H2635" i="6" s="1" a="1"/>
  <c r="H2635" i="6" s="1"/>
  <c r="I2635" i="6" s="1"/>
  <c r="J2635" i="6" s="1"/>
  <c r="B2611" i="6"/>
  <c r="H2611" i="6" s="1" a="1"/>
  <c r="H2611" i="6" s="1"/>
  <c r="I2611" i="6" s="1"/>
  <c r="J2611" i="6" s="1"/>
  <c r="B2443" i="6"/>
  <c r="H2443" i="6" s="1" a="1"/>
  <c r="H2443" i="6" s="1"/>
  <c r="I2443" i="6" s="1"/>
  <c r="J2443" i="6" s="1"/>
  <c r="B2371" i="6"/>
  <c r="H2371" i="6" s="1" a="1"/>
  <c r="H2371" i="6" s="1"/>
  <c r="I2371" i="6" s="1"/>
  <c r="J2371" i="6" s="1"/>
  <c r="B2323" i="6"/>
  <c r="H2323" i="6" s="1" a="1"/>
  <c r="H2323" i="6" s="1"/>
  <c r="I2323" i="6" s="1"/>
  <c r="J2323" i="6" s="1"/>
  <c r="B2299" i="6"/>
  <c r="H2299" i="6" s="1" a="1"/>
  <c r="H2299" i="6" s="1"/>
  <c r="I2299" i="6" s="1"/>
  <c r="J2299" i="6" s="1"/>
  <c r="B2275" i="6"/>
  <c r="H2275" i="6" s="1" a="1"/>
  <c r="H2275" i="6" s="1"/>
  <c r="I2275" i="6" s="1"/>
  <c r="J2275" i="6" s="1"/>
  <c r="B2251" i="6"/>
  <c r="H2251" i="6" s="1" a="1"/>
  <c r="H2251" i="6" s="1"/>
  <c r="I2251" i="6" s="1"/>
  <c r="J2251" i="6" s="1"/>
  <c r="B2227" i="6"/>
  <c r="H2227" i="6" s="1" a="1"/>
  <c r="H2227" i="6" s="1"/>
  <c r="I2227" i="6" s="1"/>
  <c r="J2227" i="6" s="1"/>
  <c r="B2203" i="6"/>
  <c r="H2203" i="6" s="1" a="1"/>
  <c r="H2203" i="6" s="1"/>
  <c r="I2203" i="6" s="1"/>
  <c r="J2203" i="6" s="1"/>
  <c r="B2179" i="6"/>
  <c r="H2179" i="6" s="1" a="1"/>
  <c r="H2179" i="6" s="1"/>
  <c r="I2179" i="6" s="1"/>
  <c r="J2179" i="6" s="1"/>
  <c r="B2107" i="6"/>
  <c r="H2107" i="6" s="1" a="1"/>
  <c r="H2107" i="6" s="1"/>
  <c r="I2107" i="6" s="1"/>
  <c r="J2107" i="6" s="1"/>
  <c r="B2011" i="6"/>
  <c r="H2011" i="6" s="1" a="1"/>
  <c r="H2011" i="6" s="1"/>
  <c r="I2011" i="6" s="1"/>
  <c r="J2011" i="6" s="1"/>
  <c r="B1915" i="6"/>
  <c r="H1915" i="6" s="1" a="1"/>
  <c r="H1915" i="6" s="1"/>
  <c r="I1915" i="6" s="1"/>
  <c r="J1915" i="6" s="1"/>
  <c r="B1843" i="6"/>
  <c r="H1843" i="6" s="1" a="1"/>
  <c r="H1843" i="6" s="1"/>
  <c r="I1843" i="6" s="1"/>
  <c r="J1843" i="6" s="1"/>
  <c r="B1771" i="6"/>
  <c r="H1771" i="6" s="1" a="1"/>
  <c r="H1771" i="6" s="1"/>
  <c r="I1771" i="6" s="1"/>
  <c r="J1771" i="6" s="1"/>
  <c r="B1627" i="6"/>
  <c r="H1627" i="6" s="1" a="1"/>
  <c r="H1627" i="6" s="1"/>
  <c r="I1627" i="6" s="1"/>
  <c r="J1627" i="6" s="1"/>
  <c r="B1459" i="6"/>
  <c r="H1459" i="6" s="1" a="1"/>
  <c r="H1459" i="6" s="1"/>
  <c r="I1459" i="6" s="1"/>
  <c r="J1459" i="6" s="1"/>
  <c r="B1387" i="6"/>
  <c r="H1387" i="6" s="1" a="1"/>
  <c r="H1387" i="6" s="1"/>
  <c r="I1387" i="6" s="1"/>
  <c r="J1387" i="6" s="1"/>
  <c r="B3283" i="6"/>
  <c r="H3283" i="6" s="1" a="1"/>
  <c r="H3283" i="6" s="1"/>
  <c r="I3283" i="6" s="1"/>
  <c r="J3283" i="6" s="1"/>
  <c r="B2899" i="6"/>
  <c r="H2899" i="6" s="1" a="1"/>
  <c r="H2899" i="6" s="1"/>
  <c r="I2899" i="6" s="1"/>
  <c r="J2899" i="6" s="1"/>
  <c r="B2563" i="6"/>
  <c r="H2563" i="6" s="1" a="1"/>
  <c r="H2563" i="6" s="1"/>
  <c r="I2563" i="6" s="1"/>
  <c r="J2563" i="6" s="1"/>
  <c r="B2539" i="6"/>
  <c r="H2539" i="6" s="1" a="1"/>
  <c r="H2539" i="6" s="1"/>
  <c r="I2539" i="6" s="1"/>
  <c r="J2539" i="6" s="1"/>
  <c r="B2419" i="6"/>
  <c r="H2419" i="6" s="1" a="1"/>
  <c r="H2419" i="6" s="1"/>
  <c r="I2419" i="6" s="1"/>
  <c r="J2419" i="6" s="1"/>
  <c r="B2083" i="6"/>
  <c r="H2083" i="6" s="1" a="1"/>
  <c r="H2083" i="6" s="1"/>
  <c r="I2083" i="6" s="1"/>
  <c r="J2083" i="6" s="1"/>
  <c r="B1987" i="6"/>
  <c r="H1987" i="6" s="1" a="1"/>
  <c r="H1987" i="6" s="1"/>
  <c r="I1987" i="6" s="1"/>
  <c r="J1987" i="6" s="1"/>
  <c r="B1891" i="6"/>
  <c r="H1891" i="6" s="1" a="1"/>
  <c r="H1891" i="6" s="1"/>
  <c r="I1891" i="6" s="1"/>
  <c r="J1891" i="6" s="1"/>
  <c r="B1747" i="6"/>
  <c r="H1747" i="6" s="1" a="1"/>
  <c r="H1747" i="6" s="1"/>
  <c r="I1747" i="6" s="1"/>
  <c r="J1747" i="6" s="1"/>
  <c r="B1603" i="6"/>
  <c r="H1603" i="6" s="1" a="1"/>
  <c r="H1603" i="6" s="1"/>
  <c r="I1603" i="6" s="1"/>
  <c r="J1603" i="6" s="1"/>
  <c r="B1579" i="6"/>
  <c r="H1579" i="6" s="1" a="1"/>
  <c r="H1579" i="6" s="1"/>
  <c r="I1579" i="6" s="1"/>
  <c r="J1579" i="6" s="1"/>
  <c r="B1555" i="6"/>
  <c r="H1555" i="6" s="1" a="1"/>
  <c r="H1555" i="6" s="1"/>
  <c r="I1555" i="6" s="1"/>
  <c r="J1555" i="6" s="1"/>
  <c r="B1483" i="6"/>
  <c r="H1483" i="6" s="1" a="1"/>
  <c r="H1483" i="6" s="1"/>
  <c r="I1483" i="6" s="1"/>
  <c r="J1483" i="6" s="1"/>
  <c r="B1435" i="6"/>
  <c r="H1435" i="6" s="1" a="1"/>
  <c r="H1435" i="6" s="1"/>
  <c r="I1435" i="6" s="1"/>
  <c r="J1435" i="6" s="1"/>
  <c r="B1363" i="6"/>
  <c r="H1363" i="6" s="1" a="1"/>
  <c r="H1363" i="6" s="1"/>
  <c r="I1363" i="6" s="1"/>
  <c r="J1363" i="6" s="1"/>
  <c r="B1195" i="6"/>
  <c r="H1195" i="6" s="1" a="1"/>
  <c r="H1195" i="6" s="1"/>
  <c r="I1195" i="6" s="1"/>
  <c r="J1195" i="6" s="1"/>
  <c r="B883" i="6"/>
  <c r="H883" i="6" s="1" a="1"/>
  <c r="H883" i="6" s="1"/>
  <c r="I883" i="6" s="1"/>
  <c r="J883" i="6" s="1"/>
  <c r="B787" i="6"/>
  <c r="H787" i="6" s="1" a="1"/>
  <c r="H787" i="6" s="1"/>
  <c r="I787" i="6" s="1"/>
  <c r="J787" i="6" s="1"/>
  <c r="B715" i="6"/>
  <c r="H715" i="6" s="1" a="1"/>
  <c r="H715" i="6" s="1"/>
  <c r="I715" i="6" s="1"/>
  <c r="J715" i="6" s="1"/>
  <c r="B427" i="6"/>
  <c r="H427" i="6" s="1" a="1"/>
  <c r="H427" i="6" s="1"/>
  <c r="I427" i="6" s="1"/>
  <c r="J427" i="6" s="1"/>
  <c r="B355" i="6"/>
  <c r="H355" i="6" s="1" a="1"/>
  <c r="H355" i="6" s="1"/>
  <c r="I355" i="6" s="1"/>
  <c r="J355" i="6" s="1"/>
  <c r="B331" i="6"/>
  <c r="H331" i="6" s="1" a="1"/>
  <c r="H331" i="6" s="1"/>
  <c r="I331" i="6" s="1"/>
  <c r="J331" i="6" s="1"/>
  <c r="B211" i="6"/>
  <c r="H211" i="6" s="1" a="1"/>
  <c r="H211" i="6" s="1"/>
  <c r="I211" i="6" s="1"/>
  <c r="J211" i="6" s="1"/>
  <c r="B139" i="6"/>
  <c r="H139" i="6" s="1" a="1"/>
  <c r="H139" i="6" s="1"/>
  <c r="I139" i="6" s="1"/>
  <c r="J139" i="6" s="1"/>
  <c r="B283" i="6"/>
  <c r="H283" i="6" s="1" a="1"/>
  <c r="H283" i="6" s="1"/>
  <c r="I283" i="6" s="1"/>
  <c r="J283" i="6" s="1"/>
  <c r="B163" i="6"/>
  <c r="H163" i="6" s="1" a="1"/>
  <c r="H163" i="6" s="1"/>
  <c r="I163" i="6" s="1"/>
  <c r="J163" i="6" s="1"/>
  <c r="B1291" i="6"/>
  <c r="H1291" i="6" s="1" a="1"/>
  <c r="H1291" i="6" s="1"/>
  <c r="I1291" i="6" s="1"/>
  <c r="J1291" i="6" s="1"/>
  <c r="B1267" i="6"/>
  <c r="H1267" i="6" s="1" a="1"/>
  <c r="H1267" i="6" s="1"/>
  <c r="I1267" i="6" s="1"/>
  <c r="J1267" i="6" s="1"/>
  <c r="B1171" i="6"/>
  <c r="H1171" i="6" s="1" a="1"/>
  <c r="H1171" i="6" s="1"/>
  <c r="I1171" i="6" s="1"/>
  <c r="J1171" i="6" s="1"/>
  <c r="B1123" i="6"/>
  <c r="H1123" i="6" s="1" a="1"/>
  <c r="H1123" i="6" s="1"/>
  <c r="I1123" i="6" s="1"/>
  <c r="J1123" i="6" s="1"/>
  <c r="B1075" i="6"/>
  <c r="H1075" i="6" s="1" a="1"/>
  <c r="H1075" i="6" s="1"/>
  <c r="I1075" i="6" s="1"/>
  <c r="J1075" i="6" s="1"/>
  <c r="B931" i="6"/>
  <c r="H931" i="6" s="1" a="1"/>
  <c r="H931" i="6" s="1"/>
  <c r="I931" i="6" s="1"/>
  <c r="J931" i="6" s="1"/>
  <c r="B811" i="6"/>
  <c r="H811" i="6" s="1" a="1"/>
  <c r="H811" i="6" s="1"/>
  <c r="I811" i="6" s="1"/>
  <c r="J811" i="6" s="1"/>
  <c r="B739" i="6"/>
  <c r="H739" i="6" s="1" a="1"/>
  <c r="H739" i="6" s="1"/>
  <c r="I739" i="6" s="1"/>
  <c r="J739" i="6" s="1"/>
  <c r="B403" i="6"/>
  <c r="H403" i="6" s="1" a="1"/>
  <c r="H403" i="6" s="1"/>
  <c r="I403" i="6" s="1"/>
  <c r="J403" i="6" s="1"/>
  <c r="B307" i="6"/>
  <c r="H307" i="6" s="1" a="1"/>
  <c r="H307" i="6" s="1"/>
  <c r="I307" i="6" s="1"/>
  <c r="J307" i="6" s="1"/>
  <c r="B91" i="6"/>
  <c r="H91" i="6" s="1" a="1"/>
  <c r="H91" i="6" s="1"/>
  <c r="I91" i="6" s="1"/>
  <c r="J91" i="6" s="1"/>
  <c r="B1243" i="6"/>
  <c r="H1243" i="6" s="1" a="1"/>
  <c r="H1243" i="6" s="1"/>
  <c r="I1243" i="6" s="1"/>
  <c r="J1243" i="6" s="1"/>
  <c r="B1147" i="6"/>
  <c r="H1147" i="6" s="1" a="1"/>
  <c r="H1147" i="6" s="1"/>
  <c r="I1147" i="6" s="1"/>
  <c r="J1147" i="6" s="1"/>
  <c r="B1051" i="6"/>
  <c r="H1051" i="6" s="1" a="1"/>
  <c r="H1051" i="6" s="1"/>
  <c r="I1051" i="6" s="1"/>
  <c r="J1051" i="6" s="1"/>
  <c r="B1027" i="6"/>
  <c r="H1027" i="6" s="1" a="1"/>
  <c r="H1027" i="6" s="1"/>
  <c r="I1027" i="6" s="1"/>
  <c r="J1027" i="6" s="1"/>
  <c r="B1003" i="6"/>
  <c r="H1003" i="6" s="1" a="1"/>
  <c r="H1003" i="6" s="1"/>
  <c r="I1003" i="6" s="1"/>
  <c r="J1003" i="6" s="1"/>
  <c r="B907" i="6"/>
  <c r="H907" i="6" s="1" a="1"/>
  <c r="H907" i="6" s="1"/>
  <c r="I907" i="6" s="1"/>
  <c r="J907" i="6" s="1"/>
  <c r="B859" i="6"/>
  <c r="H859" i="6" s="1" a="1"/>
  <c r="H859" i="6" s="1"/>
  <c r="I859" i="6" s="1"/>
  <c r="J859" i="6" s="1"/>
  <c r="B619" i="6"/>
  <c r="H619" i="6" s="1" a="1"/>
  <c r="H619" i="6" s="1"/>
  <c r="I619" i="6" s="1"/>
  <c r="J619" i="6" s="1"/>
  <c r="B595" i="6"/>
  <c r="H595" i="6" s="1" a="1"/>
  <c r="H595" i="6" s="1"/>
  <c r="I595" i="6" s="1"/>
  <c r="J595" i="6" s="1"/>
  <c r="B547" i="6"/>
  <c r="H547" i="6" s="1" a="1"/>
  <c r="H547" i="6" s="1"/>
  <c r="I547" i="6" s="1"/>
  <c r="J547" i="6" s="1"/>
  <c r="B499" i="6"/>
  <c r="H499" i="6" s="1" a="1"/>
  <c r="H499" i="6" s="1"/>
  <c r="I499" i="6" s="1"/>
  <c r="J499" i="6" s="1"/>
  <c r="B451" i="6"/>
  <c r="H451" i="6" s="1" a="1"/>
  <c r="H451" i="6" s="1"/>
  <c r="I451" i="6" s="1"/>
  <c r="J451" i="6" s="1"/>
  <c r="B235" i="6"/>
  <c r="H235" i="6" s="1" a="1"/>
  <c r="H235" i="6" s="1"/>
  <c r="I235" i="6" s="1"/>
  <c r="J235" i="6" s="1"/>
  <c r="B187" i="6"/>
  <c r="H187" i="6" s="1" a="1"/>
  <c r="H187" i="6" s="1"/>
  <c r="I187" i="6" s="1"/>
  <c r="J187" i="6" s="1"/>
  <c r="B115" i="6"/>
  <c r="H115" i="6" s="1" a="1"/>
  <c r="H115" i="6" s="1"/>
  <c r="I115" i="6" s="1"/>
  <c r="J115" i="6" s="1"/>
  <c r="B475" i="6"/>
  <c r="H475" i="6" s="1" a="1"/>
  <c r="H475" i="6" s="1"/>
  <c r="I475" i="6" s="1"/>
  <c r="J475" i="6" s="1"/>
  <c r="B259" i="6"/>
  <c r="H259" i="6" s="1" a="1"/>
  <c r="H259" i="6" s="1"/>
  <c r="I259" i="6" s="1"/>
  <c r="J259" i="6" s="1"/>
  <c r="B1339" i="6"/>
  <c r="H1339" i="6" s="1" a="1"/>
  <c r="H1339" i="6" s="1"/>
  <c r="I1339" i="6" s="1"/>
  <c r="J1339" i="6" s="1"/>
  <c r="B1315" i="6"/>
  <c r="H1315" i="6" s="1" a="1"/>
  <c r="H1315" i="6" s="1"/>
  <c r="I1315" i="6" s="1"/>
  <c r="J1315" i="6" s="1"/>
  <c r="B1219" i="6"/>
  <c r="H1219" i="6" s="1" a="1"/>
  <c r="H1219" i="6" s="1"/>
  <c r="I1219" i="6" s="1"/>
  <c r="J1219" i="6" s="1"/>
  <c r="B1099" i="6"/>
  <c r="H1099" i="6" s="1" a="1"/>
  <c r="H1099" i="6" s="1"/>
  <c r="I1099" i="6" s="1"/>
  <c r="J1099" i="6" s="1"/>
  <c r="B979" i="6"/>
  <c r="H979" i="6" s="1" a="1"/>
  <c r="H979" i="6" s="1"/>
  <c r="I979" i="6" s="1"/>
  <c r="J979" i="6" s="1"/>
  <c r="B955" i="6"/>
  <c r="H955" i="6" s="1" a="1"/>
  <c r="H955" i="6" s="1"/>
  <c r="I955" i="6" s="1"/>
  <c r="J955" i="6" s="1"/>
  <c r="B835" i="6"/>
  <c r="H835" i="6" s="1" a="1"/>
  <c r="H835" i="6" s="1"/>
  <c r="I835" i="6" s="1"/>
  <c r="J835" i="6" s="1"/>
  <c r="B763" i="6"/>
  <c r="H763" i="6" s="1" a="1"/>
  <c r="H763" i="6" s="1"/>
  <c r="I763" i="6" s="1"/>
  <c r="J763" i="6" s="1"/>
  <c r="B691" i="6"/>
  <c r="H691" i="6" s="1" a="1"/>
  <c r="H691" i="6" s="1"/>
  <c r="I691" i="6" s="1"/>
  <c r="J691" i="6" s="1"/>
  <c r="B667" i="6"/>
  <c r="H667" i="6" s="1" a="1"/>
  <c r="H667" i="6" s="1"/>
  <c r="I667" i="6" s="1"/>
  <c r="J667" i="6" s="1"/>
  <c r="B643" i="6"/>
  <c r="H643" i="6" s="1" a="1"/>
  <c r="H643" i="6" s="1"/>
  <c r="I643" i="6" s="1"/>
  <c r="J643" i="6" s="1"/>
  <c r="B571" i="6"/>
  <c r="H571" i="6" s="1" a="1"/>
  <c r="H571" i="6" s="1"/>
  <c r="I571" i="6" s="1"/>
  <c r="J571" i="6" s="1"/>
  <c r="B523" i="6"/>
  <c r="H523" i="6" s="1" a="1"/>
  <c r="H523" i="6" s="1"/>
  <c r="I523" i="6" s="1"/>
  <c r="J523" i="6" s="1"/>
  <c r="B379" i="6"/>
  <c r="H379" i="6" s="1" a="1"/>
  <c r="H379" i="6" s="1"/>
  <c r="I379" i="6" s="1"/>
  <c r="J379" i="6" s="1"/>
  <c r="E8318" i="6" a="1"/>
  <c r="E8318" i="6" s="1"/>
  <c r="E3998" i="6" a="1"/>
  <c r="E3998" i="6" s="1"/>
  <c r="F3998" i="6" s="1"/>
  <c r="E6902" i="6" a="1"/>
  <c r="E6902" i="6" s="1"/>
  <c r="F6902" i="6" s="1"/>
  <c r="E4214" i="6" a="1"/>
  <c r="E4214" i="6" s="1"/>
  <c r="E7286" i="6" a="1"/>
  <c r="E7286" i="6" s="1"/>
  <c r="F7286" i="6" s="1"/>
  <c r="E5726" i="6" a="1"/>
  <c r="E5726" i="6" s="1"/>
  <c r="F5726" i="6" s="1"/>
  <c r="E8415" i="6" a="1"/>
  <c r="E8415" i="6" s="1"/>
  <c r="F8415" i="6" s="1"/>
  <c r="E8127" i="6" a="1"/>
  <c r="E8127" i="6" s="1"/>
  <c r="E7287" i="6" a="1"/>
  <c r="E7287" i="6" s="1"/>
  <c r="E7215" i="6" a="1"/>
  <c r="E7215" i="6" s="1"/>
  <c r="E6903" i="6" a="1"/>
  <c r="E6903" i="6" s="1"/>
  <c r="E6351" i="6" a="1"/>
  <c r="E6351" i="6" s="1"/>
  <c r="F6351" i="6" s="1"/>
  <c r="E5991" i="6" a="1"/>
  <c r="E5991" i="6" s="1"/>
  <c r="F5991" i="6" s="1"/>
  <c r="E5943" i="6" a="1"/>
  <c r="E5943" i="6" s="1"/>
  <c r="F5943" i="6" s="1"/>
  <c r="E5031" i="6" a="1"/>
  <c r="E5031" i="6" s="1"/>
  <c r="F5031" i="6" s="1"/>
  <c r="E4215" i="6" a="1"/>
  <c r="E4215" i="6" s="1"/>
  <c r="E4191" i="6" a="1"/>
  <c r="E4191" i="6" s="1"/>
  <c r="F4191" i="6" s="1"/>
  <c r="E3015" i="6" a="1"/>
  <c r="E3015" i="6" s="1"/>
  <c r="F3015" i="6" s="1"/>
  <c r="E4047" i="6" a="1"/>
  <c r="E4047" i="6" s="1"/>
  <c r="E2391" i="6" a="1"/>
  <c r="E2391" i="6" s="1"/>
  <c r="E2775" i="6" a="1"/>
  <c r="E2775" i="6" s="1"/>
  <c r="F2775" i="6" s="1"/>
  <c r="E1215" i="6" a="1"/>
  <c r="E1215" i="6" s="1"/>
  <c r="E5870" i="6" a="1"/>
  <c r="E5870" i="6" s="1"/>
  <c r="F5870" i="6" s="1"/>
  <c r="E1934" i="6" a="1"/>
  <c r="E1934" i="6" s="1"/>
  <c r="F1934" i="6" s="1"/>
  <c r="E3254" i="6" a="1"/>
  <c r="E3254" i="6" s="1"/>
  <c r="E4742" i="6" a="1"/>
  <c r="E4742" i="6" s="1"/>
  <c r="E7862" i="6" a="1"/>
  <c r="E7862" i="6" s="1"/>
  <c r="F7862" i="6" s="1"/>
  <c r="E8270" i="6" a="1"/>
  <c r="E8270" i="6" s="1"/>
  <c r="F8270" i="6" s="1"/>
  <c r="E39" i="6" a="1"/>
  <c r="E39" i="6" s="1"/>
  <c r="F39" i="6" s="1"/>
  <c r="G8393" i="6"/>
  <c r="G8297" i="6"/>
  <c r="G8273" i="6"/>
  <c r="G8249" i="6"/>
  <c r="G8153" i="6"/>
  <c r="G8057" i="6"/>
  <c r="G7985" i="6"/>
  <c r="G8369" i="6"/>
  <c r="G8321" i="6"/>
  <c r="G8177" i="6"/>
  <c r="G8081" i="6"/>
  <c r="G8417" i="6"/>
  <c r="G8225" i="6"/>
  <c r="G8129" i="6"/>
  <c r="G8033" i="6"/>
  <c r="G8345" i="6"/>
  <c r="G7937" i="6"/>
  <c r="G7841" i="6"/>
  <c r="G7745" i="6"/>
  <c r="G7649" i="6"/>
  <c r="G8009" i="6"/>
  <c r="G7697" i="6"/>
  <c r="G7625" i="6"/>
  <c r="G7553" i="6"/>
  <c r="G7529" i="6"/>
  <c r="G7505" i="6"/>
  <c r="G7457" i="6"/>
  <c r="G8201" i="6"/>
  <c r="G7961" i="6"/>
  <c r="G7889" i="6"/>
  <c r="G7769" i="6"/>
  <c r="G7721" i="6"/>
  <c r="G7673" i="6"/>
  <c r="G7481" i="6"/>
  <c r="G7433" i="6"/>
  <c r="G8105" i="6"/>
  <c r="G7793" i="6"/>
  <c r="G7601" i="6"/>
  <c r="G7577" i="6"/>
  <c r="G7361" i="6"/>
  <c r="G7313" i="6"/>
  <c r="G7265" i="6"/>
  <c r="G7217" i="6"/>
  <c r="G7169" i="6"/>
  <c r="G7121" i="6"/>
  <c r="G7073" i="6"/>
  <c r="G7025" i="6"/>
  <c r="G6977" i="6"/>
  <c r="G6881" i="6"/>
  <c r="G7817" i="6"/>
  <c r="G7409" i="6"/>
  <c r="G6953" i="6"/>
  <c r="G6857" i="6"/>
  <c r="G7913" i="6"/>
  <c r="G6905" i="6"/>
  <c r="G6809" i="6"/>
  <c r="G7289" i="6"/>
  <c r="G7097" i="6"/>
  <c r="G6785" i="6"/>
  <c r="G6689" i="6"/>
  <c r="G6593" i="6"/>
  <c r="G6497" i="6"/>
  <c r="G6473" i="6"/>
  <c r="G6449" i="6"/>
  <c r="G7865" i="6"/>
  <c r="G7241" i="6"/>
  <c r="G7049" i="6"/>
  <c r="G6761" i="6"/>
  <c r="G6665" i="6"/>
  <c r="G6569" i="6"/>
  <c r="G6545" i="6"/>
  <c r="G6521" i="6"/>
  <c r="G6425" i="6"/>
  <c r="G7385" i="6"/>
  <c r="G7337" i="6"/>
  <c r="G7145" i="6"/>
  <c r="G6833" i="6"/>
  <c r="G6713" i="6"/>
  <c r="G6617" i="6"/>
  <c r="G6401" i="6"/>
  <c r="G7001" i="6"/>
  <c r="G6929" i="6"/>
  <c r="G6737" i="6"/>
  <c r="G6641" i="6"/>
  <c r="G7193" i="6"/>
  <c r="G6353" i="6"/>
  <c r="G6377" i="6"/>
  <c r="G6305" i="6"/>
  <c r="G6257" i="6"/>
  <c r="G6185" i="6"/>
  <c r="G6137" i="6"/>
  <c r="G6041" i="6"/>
  <c r="G6329" i="6"/>
  <c r="G6233" i="6"/>
  <c r="G6209" i="6"/>
  <c r="G6161" i="6"/>
  <c r="G6065" i="6"/>
  <c r="G6113" i="6"/>
  <c r="G6089" i="6"/>
  <c r="G6281" i="6"/>
  <c r="G6017" i="6"/>
  <c r="G5993" i="6"/>
  <c r="G5969" i="6"/>
  <c r="G5921" i="6"/>
  <c r="G5753" i="6"/>
  <c r="G5585" i="6"/>
  <c r="G5537" i="6"/>
  <c r="G5489" i="6"/>
  <c r="G5345" i="6"/>
  <c r="G5297" i="6"/>
  <c r="G5897" i="6"/>
  <c r="G5801" i="6"/>
  <c r="G5729" i="6"/>
  <c r="G5609" i="6"/>
  <c r="G5441" i="6"/>
  <c r="G5417" i="6"/>
  <c r="G5873" i="6"/>
  <c r="G5825" i="6"/>
  <c r="G5705" i="6"/>
  <c r="G5561" i="6"/>
  <c r="G5513" i="6"/>
  <c r="G5465" i="6"/>
  <c r="G5369" i="6"/>
  <c r="G5321" i="6"/>
  <c r="G5945" i="6"/>
  <c r="G5849" i="6"/>
  <c r="G5777" i="6"/>
  <c r="G5681" i="6"/>
  <c r="G5657" i="6"/>
  <c r="G5633" i="6"/>
  <c r="G5393" i="6"/>
  <c r="G5153" i="6"/>
  <c r="G5081" i="6"/>
  <c r="G4985" i="6"/>
  <c r="G4769" i="6"/>
  <c r="G4721" i="6"/>
  <c r="G4673" i="6"/>
  <c r="G4625" i="6"/>
  <c r="G4577" i="6"/>
  <c r="G4409" i="6"/>
  <c r="G4289" i="6"/>
  <c r="G5249" i="6"/>
  <c r="G5177" i="6"/>
  <c r="G5057" i="6"/>
  <c r="G4961" i="6"/>
  <c r="G4889" i="6"/>
  <c r="G4841" i="6"/>
  <c r="G4793" i="6"/>
  <c r="G4529" i="6"/>
  <c r="G4361" i="6"/>
  <c r="G4265" i="6"/>
  <c r="G4169" i="6"/>
  <c r="G5201" i="6"/>
  <c r="G5129" i="6"/>
  <c r="G5033" i="6"/>
  <c r="G4937" i="6"/>
  <c r="G4745" i="6"/>
  <c r="G4697" i="6"/>
  <c r="G4649" i="6"/>
  <c r="G4601" i="6"/>
  <c r="G4433" i="6"/>
  <c r="G4385" i="6"/>
  <c r="G4337" i="6"/>
  <c r="G4241" i="6"/>
  <c r="G4145" i="6"/>
  <c r="G4073" i="6"/>
  <c r="G3977" i="6"/>
  <c r="G3881" i="6"/>
  <c r="G5273" i="6"/>
  <c r="G5225" i="6"/>
  <c r="G5105" i="6"/>
  <c r="G5009" i="6"/>
  <c r="G4913" i="6"/>
  <c r="G4865" i="6"/>
  <c r="G4817" i="6"/>
  <c r="G4553" i="6"/>
  <c r="G4505" i="6"/>
  <c r="G4481" i="6"/>
  <c r="G4457" i="6"/>
  <c r="G4313" i="6"/>
  <c r="G4217" i="6"/>
  <c r="G4121" i="6"/>
  <c r="G4049" i="6"/>
  <c r="G3953" i="6"/>
  <c r="G3857" i="6"/>
  <c r="G4193" i="6"/>
  <c r="G3929" i="6"/>
  <c r="G3785" i="6"/>
  <c r="G3689" i="6"/>
  <c r="G3593" i="6"/>
  <c r="G3497" i="6"/>
  <c r="G3305" i="6"/>
  <c r="G3209" i="6"/>
  <c r="G3137" i="6"/>
  <c r="G3113" i="6"/>
  <c r="G2969" i="6"/>
  <c r="G2921" i="6"/>
  <c r="G2873" i="6"/>
  <c r="G2849" i="6"/>
  <c r="G2705" i="6"/>
  <c r="G2681" i="6"/>
  <c r="G2585" i="6"/>
  <c r="G4097" i="6"/>
  <c r="G3905" i="6"/>
  <c r="G3761" i="6"/>
  <c r="G3665" i="6"/>
  <c r="G3569" i="6"/>
  <c r="G3257" i="6"/>
  <c r="G3233" i="6"/>
  <c r="G3185" i="6"/>
  <c r="G3041" i="6"/>
  <c r="G3017" i="6"/>
  <c r="G2945" i="6"/>
  <c r="G2825" i="6"/>
  <c r="G2777" i="6"/>
  <c r="G2633" i="6"/>
  <c r="G2609" i="6"/>
  <c r="G4025" i="6"/>
  <c r="G3833" i="6"/>
  <c r="G3737" i="6"/>
  <c r="G3641" i="6"/>
  <c r="G3545" i="6"/>
  <c r="G3281" i="6"/>
  <c r="G3161" i="6"/>
  <c r="G3089" i="6"/>
  <c r="G3065" i="6"/>
  <c r="G2993" i="6"/>
  <c r="G4001" i="6"/>
  <c r="G3809" i="6"/>
  <c r="G3713" i="6"/>
  <c r="G3617" i="6"/>
  <c r="G3521" i="6"/>
  <c r="G3473" i="6"/>
  <c r="G3449" i="6"/>
  <c r="G3425" i="6"/>
  <c r="G3401" i="6"/>
  <c r="G3377" i="6"/>
  <c r="G3353" i="6"/>
  <c r="G3329" i="6"/>
  <c r="G2753" i="6"/>
  <c r="G2441" i="6"/>
  <c r="G2393" i="6"/>
  <c r="G2369" i="6"/>
  <c r="G2321" i="6"/>
  <c r="G2297" i="6"/>
  <c r="G2273" i="6"/>
  <c r="G2249" i="6"/>
  <c r="G2225" i="6"/>
  <c r="G2201" i="6"/>
  <c r="G2033" i="6"/>
  <c r="G1937" i="6"/>
  <c r="G1865" i="6"/>
  <c r="G1769" i="6"/>
  <c r="G1505" i="6"/>
  <c r="G2897" i="6"/>
  <c r="G2417" i="6"/>
  <c r="G2345" i="6"/>
  <c r="G2177" i="6"/>
  <c r="G2105" i="6"/>
  <c r="G2009" i="6"/>
  <c r="G1913" i="6"/>
  <c r="G1841" i="6"/>
  <c r="G1745" i="6"/>
  <c r="G1553" i="6"/>
  <c r="G1457" i="6"/>
  <c r="G1433" i="6"/>
  <c r="G2801" i="6"/>
  <c r="G2729" i="6"/>
  <c r="G2657" i="6"/>
  <c r="G2537" i="6"/>
  <c r="G2513" i="6"/>
  <c r="G2153" i="6"/>
  <c r="G2081" i="6"/>
  <c r="G1985" i="6"/>
  <c r="G1889" i="6"/>
  <c r="G1817" i="6"/>
  <c r="G1721" i="6"/>
  <c r="G1577" i="6"/>
  <c r="G1529" i="6"/>
  <c r="G1481" i="6"/>
  <c r="G1409" i="6"/>
  <c r="G2561" i="6"/>
  <c r="G2489" i="6"/>
  <c r="G2465" i="6"/>
  <c r="G2129" i="6"/>
  <c r="G2057" i="6"/>
  <c r="G1961" i="6"/>
  <c r="G1793" i="6"/>
  <c r="G1697" i="6"/>
  <c r="G1673" i="6"/>
  <c r="G1649" i="6"/>
  <c r="G1625" i="6"/>
  <c r="G1601" i="6"/>
  <c r="G1241" i="6"/>
  <c r="G1193" i="6"/>
  <c r="G977" i="6"/>
  <c r="G953" i="6"/>
  <c r="G617" i="6"/>
  <c r="G593" i="6"/>
  <c r="G545" i="6"/>
  <c r="G497" i="6"/>
  <c r="G329" i="6"/>
  <c r="G233" i="6"/>
  <c r="G185" i="6"/>
  <c r="G89" i="6"/>
  <c r="G1289" i="6"/>
  <c r="G1265" i="6"/>
  <c r="G1169" i="6"/>
  <c r="G1121" i="6"/>
  <c r="G929" i="6"/>
  <c r="G905" i="6"/>
  <c r="G857" i="6"/>
  <c r="G761" i="6"/>
  <c r="G713" i="6"/>
  <c r="G569" i="6"/>
  <c r="G521" i="6"/>
  <c r="G473" i="6"/>
  <c r="G449" i="6"/>
  <c r="G305" i="6"/>
  <c r="G137" i="6"/>
  <c r="G1385" i="6"/>
  <c r="G1361" i="6"/>
  <c r="G1145" i="6"/>
  <c r="G1073" i="6"/>
  <c r="G833" i="6"/>
  <c r="G737" i="6"/>
  <c r="G281" i="6"/>
  <c r="G257" i="6"/>
  <c r="G209" i="6"/>
  <c r="G113" i="6"/>
  <c r="G161" i="6"/>
  <c r="G1337" i="6"/>
  <c r="G1313" i="6"/>
  <c r="G1217" i="6"/>
  <c r="G1097" i="6"/>
  <c r="G1049" i="6"/>
  <c r="G1025" i="6"/>
  <c r="G1001" i="6"/>
  <c r="G881" i="6"/>
  <c r="G809" i="6"/>
  <c r="G785" i="6"/>
  <c r="G689" i="6"/>
  <c r="G665" i="6"/>
  <c r="G641" i="6"/>
  <c r="G425" i="6"/>
  <c r="G401" i="6"/>
  <c r="G377" i="6"/>
  <c r="G353" i="6"/>
  <c r="E1622" i="6" a="1"/>
  <c r="E1622" i="6" s="1"/>
  <c r="F1622" i="6" s="1"/>
  <c r="E6278" i="6" a="1"/>
  <c r="E6278" i="6" s="1"/>
  <c r="E8030" i="6" a="1"/>
  <c r="E8030" i="6" s="1"/>
  <c r="F8030" i="6" s="1"/>
  <c r="E1214" i="6" a="1"/>
  <c r="E1214" i="6" s="1"/>
  <c r="E6590" i="6" a="1"/>
  <c r="E6590" i="6" s="1"/>
  <c r="F6590" i="6" s="1"/>
  <c r="E8175" i="6" a="1"/>
  <c r="E8175" i="6" s="1"/>
  <c r="F8175" i="6" s="1"/>
  <c r="E8151" i="6" a="1"/>
  <c r="E8151" i="6" s="1"/>
  <c r="E7671" i="6" a="1"/>
  <c r="E7671" i="6" s="1"/>
  <c r="E7095" i="6" a="1"/>
  <c r="E7095" i="6" s="1"/>
  <c r="E6423" i="6" a="1"/>
  <c r="E6423" i="6" s="1"/>
  <c r="F6423" i="6" s="1"/>
  <c r="E6591" i="6" a="1"/>
  <c r="E6591" i="6" s="1"/>
  <c r="E6231" i="6" a="1"/>
  <c r="E6231" i="6" s="1"/>
  <c r="F6231" i="6" s="1"/>
  <c r="E5679" i="6" a="1"/>
  <c r="E5679" i="6" s="1"/>
  <c r="F5679" i="6" s="1"/>
  <c r="E4671" i="6" a="1"/>
  <c r="E4671" i="6" s="1"/>
  <c r="E4143" i="6" a="1"/>
  <c r="E4143" i="6" s="1"/>
  <c r="E4095" i="6" a="1"/>
  <c r="E4095" i="6" s="1"/>
  <c r="F4095" i="6" s="1"/>
  <c r="E3711" i="6" a="1"/>
  <c r="E3711" i="6" s="1"/>
  <c r="E3783" i="6" a="1"/>
  <c r="E3783" i="6" s="1"/>
  <c r="E2367" i="6" a="1"/>
  <c r="E2367" i="6" s="1"/>
  <c r="F2367" i="6" s="1"/>
  <c r="E639" i="6" a="1"/>
  <c r="E639" i="6" s="1"/>
  <c r="E999" i="6" a="1"/>
  <c r="E999" i="6" s="1"/>
  <c r="F999" i="6" s="1"/>
  <c r="E495" i="6" a="1"/>
  <c r="E495" i="6" s="1"/>
  <c r="F495" i="6" s="1"/>
  <c r="E759" i="6" a="1"/>
  <c r="E759" i="6" s="1"/>
  <c r="E398" i="6" a="1"/>
  <c r="E398" i="6" s="1"/>
  <c r="F398" i="6" s="1"/>
  <c r="E2702" i="6" a="1"/>
  <c r="E2702" i="6" s="1"/>
  <c r="F2702" i="6" s="1"/>
  <c r="E5918" i="6" a="1"/>
  <c r="E5918" i="6" s="1"/>
  <c r="F5918" i="6" s="1"/>
  <c r="E926" i="6" a="1"/>
  <c r="E926" i="6" s="1"/>
  <c r="F927" i="6" s="1"/>
  <c r="E2198" i="6" a="1"/>
  <c r="E2198" i="6" s="1"/>
  <c r="F2199" i="6" s="1"/>
  <c r="E3158" i="6" a="1"/>
  <c r="E3158" i="6" s="1"/>
  <c r="F3158" i="6" s="1"/>
  <c r="E8078" i="6" a="1"/>
  <c r="E8078" i="6" s="1"/>
  <c r="E8391" i="6" a="1"/>
  <c r="E8391" i="6" s="1"/>
  <c r="F8391" i="6" s="1"/>
  <c r="E8367" i="6" a="1"/>
  <c r="E8367" i="6" s="1"/>
  <c r="F8367" i="6" s="1"/>
  <c r="E7239" i="6" a="1"/>
  <c r="E7239" i="6" s="1"/>
  <c r="F7239" i="6" s="1"/>
  <c r="E7023" i="6" a="1"/>
  <c r="E7023" i="6" s="1"/>
  <c r="E6831" i="6" a="1"/>
  <c r="E6831" i="6" s="1"/>
  <c r="F6831" i="6" s="1"/>
  <c r="E7119" i="6" a="1"/>
  <c r="E7119" i="6" s="1"/>
  <c r="E5871" i="6" a="1"/>
  <c r="E5871" i="6" s="1"/>
  <c r="E5919" i="6" a="1"/>
  <c r="E5919" i="6" s="1"/>
  <c r="E4623" i="6" a="1"/>
  <c r="E4623" i="6" s="1"/>
  <c r="E5151" i="6" a="1"/>
  <c r="E5151" i="6" s="1"/>
  <c r="E5247" i="6" a="1"/>
  <c r="E5247" i="6" s="1"/>
  <c r="F5247" i="6" s="1"/>
  <c r="E3615" i="6" a="1"/>
  <c r="E3615" i="6" s="1"/>
  <c r="E3687" i="6" a="1"/>
  <c r="E3687" i="6" s="1"/>
  <c r="E3447" i="6" a="1"/>
  <c r="E3447" i="6" s="1"/>
  <c r="F3447" i="6" s="1"/>
  <c r="E2175" i="6" a="1"/>
  <c r="E2175" i="6" s="1"/>
  <c r="E2247" i="6" a="1"/>
  <c r="E2247" i="6" s="1"/>
  <c r="F2247" i="6" s="1"/>
  <c r="E567" i="6" a="1"/>
  <c r="E567" i="6" s="1"/>
  <c r="E1094" i="6" a="1"/>
  <c r="E1094" i="6" s="1"/>
  <c r="F1094" i="6" s="1"/>
  <c r="E783" i="6" a="1"/>
  <c r="E783" i="6" s="1"/>
  <c r="F783" i="6" s="1"/>
  <c r="E422" i="6" a="1"/>
  <c r="E422" i="6" s="1"/>
  <c r="F422" i="6" s="1"/>
  <c r="E7575" i="6" a="1"/>
  <c r="E7575" i="6" s="1"/>
  <c r="E6519" i="6" a="1"/>
  <c r="E6519" i="6" s="1"/>
  <c r="E5534" i="6" a="1"/>
  <c r="E5534" i="6" s="1"/>
  <c r="F5534" i="6" s="1"/>
  <c r="E5559" i="6" a="1"/>
  <c r="E5559" i="6" s="1"/>
  <c r="E5127" i="6" a="1"/>
  <c r="E5127" i="6" s="1"/>
  <c r="F5127" i="6" s="1"/>
  <c r="E5175" i="6" a="1"/>
  <c r="E5175" i="6" s="1"/>
  <c r="E3831" i="6" a="1"/>
  <c r="E3831" i="6" s="1"/>
  <c r="E3518" i="6" a="1"/>
  <c r="E3518" i="6" s="1"/>
  <c r="E3590" i="6" a="1"/>
  <c r="E3590" i="6" s="1"/>
  <c r="F3590" i="6" s="1"/>
  <c r="E3039" i="6" a="1"/>
  <c r="E3039" i="6" s="1"/>
  <c r="E2223" i="6" a="1"/>
  <c r="E2223" i="6" s="1"/>
  <c r="E2151" i="6" a="1"/>
  <c r="E2151" i="6" s="1"/>
  <c r="F2151" i="6" s="1"/>
  <c r="E470" i="6" a="1"/>
  <c r="E470" i="6" s="1"/>
  <c r="F470" i="6" s="1"/>
  <c r="E807" i="6" a="1"/>
  <c r="E807" i="6" s="1"/>
  <c r="F807" i="6" s="1"/>
  <c r="E2510" i="6" a="1"/>
  <c r="E2510" i="6" s="1"/>
  <c r="I1266" i="6"/>
  <c r="J1266" i="6" s="1"/>
  <c r="I522" i="6"/>
  <c r="J522" i="6" s="1"/>
  <c r="I546" i="6"/>
  <c r="J546" i="6" s="1"/>
  <c r="I978" i="6"/>
  <c r="J978" i="6" s="1"/>
  <c r="I1026" i="6"/>
  <c r="J1026" i="6" s="1"/>
  <c r="I1314" i="6"/>
  <c r="J1314" i="6" s="1"/>
  <c r="I306" i="6"/>
  <c r="J306" i="6" s="1"/>
  <c r="I1146" i="6"/>
  <c r="J1146" i="6" s="1"/>
  <c r="I2202" i="6"/>
  <c r="J2202" i="6" s="1"/>
  <c r="I2298" i="6"/>
  <c r="J2298" i="6" s="1"/>
  <c r="I1626" i="6"/>
  <c r="J1626" i="6" s="1"/>
  <c r="I2922" i="6"/>
  <c r="J2922" i="6" s="1"/>
  <c r="I4362" i="6"/>
  <c r="J4362" i="6" s="1"/>
  <c r="I4194" i="6"/>
  <c r="J4194" i="6" s="1"/>
  <c r="I4626" i="6"/>
  <c r="J4626" i="6" s="1"/>
  <c r="I4218" i="6"/>
  <c r="J4218" i="6" s="1"/>
  <c r="I4506" i="6"/>
  <c r="J4506" i="6" s="1"/>
  <c r="I4242" i="6"/>
  <c r="J4242" i="6" s="1"/>
  <c r="I4602" i="6"/>
  <c r="J4602" i="6" s="1"/>
  <c r="I5802" i="6"/>
  <c r="J5802" i="6" s="1"/>
  <c r="I5490" i="6"/>
  <c r="J5490" i="6" s="1"/>
  <c r="I5922" i="6"/>
  <c r="J5922" i="6" s="1"/>
  <c r="I5634" i="6"/>
  <c r="J5634" i="6" s="1"/>
  <c r="I5850" i="6"/>
  <c r="J5850" i="6" s="1"/>
  <c r="I5706" i="6"/>
  <c r="J5706" i="6" s="1"/>
  <c r="I6882" i="6"/>
  <c r="J6882" i="6" s="1"/>
  <c r="I6426" i="6"/>
  <c r="J6426" i="6" s="1"/>
  <c r="I6666" i="6"/>
  <c r="J6666" i="6" s="1"/>
  <c r="I6714" i="6"/>
  <c r="J6714" i="6" s="1"/>
  <c r="I6642" i="6"/>
  <c r="J6642" i="6" s="1"/>
  <c r="I7938" i="6"/>
  <c r="J7938" i="6" s="1"/>
  <c r="I6930" i="6"/>
  <c r="J6930" i="6" s="1"/>
  <c r="I7962" i="6"/>
  <c r="J7962" i="6" s="1"/>
  <c r="I7866" i="6"/>
  <c r="J7866" i="6" s="1"/>
  <c r="E1334" i="6" a="1"/>
  <c r="E1334" i="6" s="1"/>
  <c r="F1334" i="6" s="1"/>
  <c r="E5486" i="6" a="1"/>
  <c r="E5486" i="6" s="1"/>
  <c r="F5486" i="6" s="1"/>
  <c r="E8102" i="6" a="1"/>
  <c r="E8102" i="6" s="1"/>
  <c r="E7598" i="6" a="1"/>
  <c r="E7598" i="6" s="1"/>
  <c r="E7646" i="6" a="1"/>
  <c r="E7646" i="6" s="1"/>
  <c r="F7646" i="6" s="1"/>
  <c r="E6638" i="6" a="1"/>
  <c r="E6638" i="6" s="1"/>
  <c r="F6638" i="6" s="1"/>
  <c r="E6806" i="6" a="1"/>
  <c r="E6806" i="6" s="1"/>
  <c r="E5846" i="6" a="1"/>
  <c r="E5846" i="6" s="1"/>
  <c r="F5846" i="6" s="1"/>
  <c r="E5894" i="6" a="1"/>
  <c r="E5894" i="6" s="1"/>
  <c r="F5894" i="6" s="1"/>
  <c r="E5006" i="6" a="1"/>
  <c r="E5006" i="6" s="1"/>
  <c r="E4646" i="6" a="1"/>
  <c r="E4646" i="6" s="1"/>
  <c r="E4550" i="6" a="1"/>
  <c r="E4550" i="6" s="1"/>
  <c r="F4550" i="6" s="1"/>
  <c r="E3398" i="6" a="1"/>
  <c r="E3398" i="6" s="1"/>
  <c r="E2990" i="6" a="1"/>
  <c r="E2990" i="6" s="1"/>
  <c r="E1982" i="6" a="1"/>
  <c r="E1982" i="6" s="1"/>
  <c r="F1982" i="6" s="1"/>
  <c r="E1406" i="6" a="1"/>
  <c r="E1406" i="6" s="1"/>
  <c r="E1238" i="6" a="1"/>
  <c r="E1238" i="6" s="1"/>
  <c r="F1238" i="6" s="1"/>
  <c r="E590" i="6" a="1"/>
  <c r="E590" i="6" s="1"/>
  <c r="F590" i="6" s="1"/>
  <c r="E182" i="6" a="1"/>
  <c r="E182" i="6" s="1"/>
  <c r="E3230" i="6" a="1"/>
  <c r="E3230" i="6" s="1"/>
  <c r="E4694" i="6" a="1"/>
  <c r="E4694" i="6" s="1"/>
  <c r="E7358" i="6" a="1"/>
  <c r="E7358" i="6" s="1"/>
  <c r="F7358" i="6" s="1"/>
  <c r="E758" i="6" a="1"/>
  <c r="E758" i="6" s="1"/>
  <c r="E1814" i="6" a="1"/>
  <c r="E1814" i="6" s="1"/>
  <c r="E4046" i="6" a="1"/>
  <c r="E4046" i="6" s="1"/>
  <c r="F4046" i="6" s="1"/>
  <c r="E4934" i="6" a="1"/>
  <c r="E4934" i="6" s="1"/>
  <c r="F4934" i="6" s="1"/>
  <c r="E7118" i="6" a="1"/>
  <c r="E7118" i="6" s="1"/>
  <c r="E3710" i="6" a="1"/>
  <c r="E3710" i="6" s="1"/>
  <c r="F3710" i="6" s="1"/>
  <c r="E7935" i="6" a="1"/>
  <c r="E7935" i="6" s="1"/>
  <c r="E7503" i="6" a="1"/>
  <c r="E7503" i="6" s="1"/>
  <c r="F7503" i="6" s="1"/>
  <c r="E7167" i="6" a="1"/>
  <c r="E7167" i="6" s="1"/>
  <c r="E6471" i="6" a="1"/>
  <c r="E6471" i="6" s="1"/>
  <c r="E6111" i="6" a="1"/>
  <c r="E6111" i="6" s="1"/>
  <c r="E5367" i="6" a="1"/>
  <c r="E5367" i="6" s="1"/>
  <c r="F5367" i="6" s="1"/>
  <c r="E5463" i="6" a="1"/>
  <c r="E5463" i="6" s="1"/>
  <c r="E4263" i="6" a="1"/>
  <c r="E4263" i="6" s="1"/>
  <c r="E3639" i="6" a="1"/>
  <c r="E3639" i="6" s="1"/>
  <c r="F3639" i="6" s="1"/>
  <c r="E3471" i="6" a="1"/>
  <c r="E3471" i="6" s="1"/>
  <c r="E2559" i="6" a="1"/>
  <c r="E2559" i="6" s="1"/>
  <c r="F2559" i="6" s="1"/>
  <c r="E2031" i="6" a="1"/>
  <c r="E2031" i="6" s="1"/>
  <c r="F2031" i="6" s="1"/>
  <c r="E2103" i="6" a="1"/>
  <c r="E2103" i="6" s="1"/>
  <c r="F2103" i="6" s="1"/>
  <c r="E351" i="6" a="1"/>
  <c r="E351" i="6" s="1"/>
  <c r="F351" i="6" s="1"/>
  <c r="E663" i="6" a="1"/>
  <c r="E663" i="6" s="1"/>
  <c r="F663" i="6" s="1"/>
  <c r="E231" i="6" a="1"/>
  <c r="E231" i="6" s="1"/>
  <c r="E3038" i="6" a="1"/>
  <c r="E3038" i="6" s="1"/>
  <c r="E4838" i="6" a="1"/>
  <c r="E4838" i="6" s="1"/>
  <c r="F4838" i="6" s="1"/>
  <c r="E302" i="6" a="1"/>
  <c r="E302" i="6" s="1"/>
  <c r="F302" i="6" s="1"/>
  <c r="E2078" i="6" a="1"/>
  <c r="E2078" i="6" s="1"/>
  <c r="F2078" i="6" s="1"/>
  <c r="E6158" i="6" a="1"/>
  <c r="E6158" i="6" s="1"/>
  <c r="E8079" i="6" a="1"/>
  <c r="E8079" i="6" s="1"/>
  <c r="E8055" i="6" a="1"/>
  <c r="E8055" i="6" s="1"/>
  <c r="E7623" i="6" a="1"/>
  <c r="E7623" i="6" s="1"/>
  <c r="E7047" i="6" a="1"/>
  <c r="E7047" i="6" s="1"/>
  <c r="F7047" i="6" s="1"/>
  <c r="E7767" i="6" a="1"/>
  <c r="E7767" i="6" s="1"/>
  <c r="F7767" i="6" s="1"/>
  <c r="E6183" i="6" a="1"/>
  <c r="E6183" i="6" s="1"/>
  <c r="E5583" i="6" a="1"/>
  <c r="E5583" i="6" s="1"/>
  <c r="F5583" i="6" s="1"/>
  <c r="E5607" i="6" a="1"/>
  <c r="E5607" i="6" s="1"/>
  <c r="F5607" i="6" s="1"/>
  <c r="E5223" i="6" a="1"/>
  <c r="E5223" i="6" s="1"/>
  <c r="E4743" i="6" a="1"/>
  <c r="E4743" i="6" s="1"/>
  <c r="E4887" i="6" a="1"/>
  <c r="E4887" i="6" s="1"/>
  <c r="F4887" i="6" s="1"/>
  <c r="E3543" i="6" a="1"/>
  <c r="E3543" i="6" s="1"/>
  <c r="F3543" i="6" s="1"/>
  <c r="E3159" i="6" a="1"/>
  <c r="E3159" i="6" s="1"/>
  <c r="E3255" i="6" a="1"/>
  <c r="E3255" i="6" s="1"/>
  <c r="E2487" i="6" a="1"/>
  <c r="E2487" i="6" s="1"/>
  <c r="F2487" i="6" s="1"/>
  <c r="E1935" i="6" a="1"/>
  <c r="E1935" i="6" s="1"/>
  <c r="E2007" i="6" a="1"/>
  <c r="E2007" i="6" s="1"/>
  <c r="E303" i="6" a="1"/>
  <c r="E303" i="6" s="1"/>
  <c r="E903" i="6" a="1"/>
  <c r="E903" i="6" s="1"/>
  <c r="F903" i="6" s="1"/>
  <c r="E447" i="6" a="1"/>
  <c r="E447" i="6" s="1"/>
  <c r="F447" i="6" s="1"/>
  <c r="E687" i="6" a="1"/>
  <c r="E687" i="6" s="1"/>
  <c r="F687" i="6" s="1"/>
  <c r="E6062" i="6" a="1"/>
  <c r="E6062" i="6" s="1"/>
  <c r="F6062" i="6" s="1"/>
  <c r="E5294" i="6" a="1"/>
  <c r="E5294" i="6" s="1"/>
  <c r="E4430" i="6" a="1"/>
  <c r="E4430" i="6" s="1"/>
  <c r="F4430" i="6" s="1"/>
  <c r="E8199" i="6" a="1"/>
  <c r="E8199" i="6" s="1"/>
  <c r="F8199" i="6" s="1"/>
  <c r="E7742" i="6" a="1"/>
  <c r="E7742" i="6" s="1"/>
  <c r="E7863" i="6" a="1"/>
  <c r="E7863" i="6" s="1"/>
  <c r="E6374" i="6" a="1"/>
  <c r="E6374" i="6" s="1"/>
  <c r="F6374" i="6" s="1"/>
  <c r="E6254" i="6" a="1"/>
  <c r="E6254" i="6" s="1"/>
  <c r="E5271" i="6" a="1"/>
  <c r="E5271" i="6" s="1"/>
  <c r="F5271" i="6" s="1"/>
  <c r="E5295" i="6" a="1"/>
  <c r="E5295" i="6" s="1"/>
  <c r="E4695" i="6" a="1"/>
  <c r="E4695" i="6" s="1"/>
  <c r="E4839" i="6" a="1"/>
  <c r="E4839" i="6" s="1"/>
  <c r="E3423" i="6" a="1"/>
  <c r="E3423" i="6" s="1"/>
  <c r="F3423" i="6" s="1"/>
  <c r="E3111" i="6" a="1"/>
  <c r="E3111" i="6" s="1"/>
  <c r="F3111" i="6" s="1"/>
  <c r="E3206" i="6" a="1"/>
  <c r="E3206" i="6" s="1"/>
  <c r="E2079" i="6" a="1"/>
  <c r="E2079" i="6" s="1"/>
  <c r="E1670" i="6" a="1"/>
  <c r="E1670" i="6" s="1"/>
  <c r="F1670" i="6" s="1"/>
  <c r="E1911" i="6" a="1"/>
  <c r="E1911" i="6" s="1"/>
  <c r="E158" i="6" a="1"/>
  <c r="E158" i="6" s="1"/>
  <c r="F158" i="6" s="1"/>
  <c r="E87" i="6" a="1"/>
  <c r="E87" i="6" s="1"/>
  <c r="F87" i="6" s="1"/>
  <c r="E183" i="6" a="1"/>
  <c r="E183" i="6" s="1"/>
  <c r="E950" i="6" a="1"/>
  <c r="E950" i="6" s="1"/>
  <c r="I714" i="6"/>
  <c r="J714" i="6" s="1"/>
  <c r="I930" i="6"/>
  <c r="J930" i="6" s="1"/>
  <c r="I570" i="6"/>
  <c r="J570" i="6" s="1"/>
  <c r="I594" i="6"/>
  <c r="J594" i="6" s="1"/>
  <c r="I1194" i="6"/>
  <c r="J1194" i="6" s="1"/>
  <c r="I1050" i="6"/>
  <c r="J1050" i="6" s="1"/>
  <c r="I2226" i="6"/>
  <c r="J2226" i="6" s="1"/>
  <c r="I2322" i="6"/>
  <c r="J2322" i="6" s="1"/>
  <c r="I1410" i="6"/>
  <c r="J1410" i="6" s="1"/>
  <c r="I2610" i="6"/>
  <c r="J2610" i="6" s="1"/>
  <c r="I4074" i="6"/>
  <c r="J4074" i="6" s="1"/>
  <c r="I2730" i="6"/>
  <c r="J2730" i="6" s="1"/>
  <c r="I4530" i="6"/>
  <c r="J4530" i="6" s="1"/>
  <c r="I4674" i="6"/>
  <c r="J4674" i="6" s="1"/>
  <c r="I4314" i="6"/>
  <c r="J4314" i="6" s="1"/>
  <c r="I4554" i="6"/>
  <c r="J4554" i="6" s="1"/>
  <c r="I4650" i="6"/>
  <c r="J4650" i="6" s="1"/>
  <c r="I5442" i="6"/>
  <c r="J5442" i="6" s="1"/>
  <c r="I5658" i="6"/>
  <c r="J5658" i="6" s="1"/>
  <c r="I5466" i="6"/>
  <c r="J5466" i="6" s="1"/>
  <c r="I5826" i="6"/>
  <c r="J5826" i="6" s="1"/>
  <c r="I6378" i="6"/>
  <c r="J6378" i="6" s="1"/>
  <c r="I6690" i="6"/>
  <c r="J6690" i="6" s="1"/>
  <c r="I6522" i="6"/>
  <c r="J6522" i="6" s="1"/>
  <c r="I7746" i="6"/>
  <c r="J7746" i="6" s="1"/>
  <c r="I6834" i="6"/>
  <c r="J6834" i="6" s="1"/>
  <c r="I6858" i="6"/>
  <c r="J6858" i="6" s="1"/>
  <c r="I7722" i="6"/>
  <c r="J7722" i="6" s="1"/>
  <c r="I7602" i="6"/>
  <c r="J7602" i="6" s="1"/>
  <c r="I7914" i="6"/>
  <c r="J7914" i="6" s="1"/>
  <c r="E2126" i="6" a="1"/>
  <c r="E2126" i="6" s="1"/>
  <c r="E830" i="6" a="1"/>
  <c r="E830" i="6" s="1"/>
  <c r="E6494" i="6" a="1"/>
  <c r="E6494" i="6" s="1"/>
  <c r="F6494" i="6" s="1"/>
  <c r="E7478" i="6" a="1"/>
  <c r="E7478" i="6" s="1"/>
  <c r="E6878" i="6" a="1"/>
  <c r="E6878" i="6" s="1"/>
  <c r="F6878" i="6" s="1"/>
  <c r="E7070" i="6" a="1"/>
  <c r="E7070" i="6" s="1"/>
  <c r="F7070" i="6" s="1"/>
  <c r="E6038" i="6" a="1"/>
  <c r="E6038" i="6" s="1"/>
  <c r="E5198" i="6" a="1"/>
  <c r="E5198" i="6" s="1"/>
  <c r="E4310" i="6" a="1"/>
  <c r="E4310" i="6" s="1"/>
  <c r="E4286" i="6" a="1"/>
  <c r="E4286" i="6" s="1"/>
  <c r="F4286" i="6" s="1"/>
  <c r="E3278" i="6" a="1"/>
  <c r="E3278" i="6" s="1"/>
  <c r="F3278" i="6" s="1"/>
  <c r="E2678" i="6" a="1"/>
  <c r="E2678" i="6" s="1"/>
  <c r="E2846" i="6" a="1"/>
  <c r="E2846" i="6" s="1"/>
  <c r="E2438" i="6" a="1"/>
  <c r="E2438" i="6" s="1"/>
  <c r="F2438" i="6" s="1"/>
  <c r="E1454" i="6" a="1"/>
  <c r="E1454" i="6" s="1"/>
  <c r="E734" i="6" a="1"/>
  <c r="E734" i="6" s="1"/>
  <c r="F734" i="6" s="1"/>
  <c r="E1022" i="6" a="1"/>
  <c r="E1022" i="6" s="1"/>
  <c r="F1022" i="6" s="1"/>
  <c r="E110" i="6" a="1"/>
  <c r="E110" i="6" s="1"/>
  <c r="F110" i="6" s="1"/>
  <c r="C65" i="6"/>
  <c r="D64" i="6" s="1"/>
  <c r="B67" i="6"/>
  <c r="H67" i="6" s="1" a="1"/>
  <c r="H67" i="6" s="1"/>
  <c r="G65" i="6"/>
  <c r="H66" i="6" a="1"/>
  <c r="H66" i="6" s="1"/>
  <c r="I66" i="6" s="1"/>
  <c r="J66" i="6" s="1"/>
  <c r="I16" i="5"/>
  <c r="E44" i="5"/>
  <c r="G44" i="5"/>
  <c r="M44" i="5"/>
  <c r="N44" i="5" s="1"/>
  <c r="C41" i="6"/>
  <c r="D40" i="6" s="1"/>
  <c r="C17" i="6"/>
  <c r="D16" i="6" s="1"/>
  <c r="B45" i="5"/>
  <c r="D45" i="5" s="1"/>
  <c r="E19" i="5"/>
  <c r="M19" i="5"/>
  <c r="N19" i="5" s="1"/>
  <c r="G19" i="5"/>
  <c r="B43" i="6"/>
  <c r="H43" i="6" s="1" a="1"/>
  <c r="H43" i="6" s="1"/>
  <c r="I43" i="6" s="1"/>
  <c r="J43" i="6" s="1"/>
  <c r="B19" i="6"/>
  <c r="H19" i="6" s="1"/>
  <c r="G17" i="6"/>
  <c r="G41" i="6"/>
  <c r="H43" i="5"/>
  <c r="I43" i="5" s="1"/>
  <c r="B21" i="5"/>
  <c r="C20" i="5" s="1"/>
  <c r="D20" i="5" s="1"/>
  <c r="F43" i="5"/>
  <c r="O44" i="5"/>
  <c r="H18" i="5"/>
  <c r="O19" i="5"/>
  <c r="I16" i="6"/>
  <c r="J16" i="6" s="1"/>
  <c r="E14" i="6"/>
  <c r="F18" i="5"/>
  <c r="E4790" i="6" l="1" a="1"/>
  <c r="E4790" i="6" s="1"/>
  <c r="E4959" i="6" a="1"/>
  <c r="E4959" i="6" s="1"/>
  <c r="E3231" i="6" a="1"/>
  <c r="E3231" i="6" s="1"/>
  <c r="E3567" i="6" a="1"/>
  <c r="E3567" i="6" s="1"/>
  <c r="E6492" i="6" a="1"/>
  <c r="E6492" i="6" s="1"/>
  <c r="D6491" i="6"/>
  <c r="E3996" i="6" a="1"/>
  <c r="E3996" i="6" s="1"/>
  <c r="D3995" i="6"/>
  <c r="E5892" i="6" a="1"/>
  <c r="E5892" i="6" s="1"/>
  <c r="D5891" i="6"/>
  <c r="E2964" i="6" a="1"/>
  <c r="E2964" i="6" s="1"/>
  <c r="D2963" i="6"/>
  <c r="E7380" i="6" a="1"/>
  <c r="E7380" i="6" s="1"/>
  <c r="D7379" i="6"/>
  <c r="E4764" i="6" a="1"/>
  <c r="E4764" i="6" s="1"/>
  <c r="D4763" i="6"/>
  <c r="E7788" i="6" a="1"/>
  <c r="E7788" i="6" s="1"/>
  <c r="D7787" i="6"/>
  <c r="E1092" i="6" a="1"/>
  <c r="E1092" i="6" s="1"/>
  <c r="D1091" i="6"/>
  <c r="E156" i="6" a="1"/>
  <c r="E156" i="6" s="1"/>
  <c r="D155" i="6"/>
  <c r="E132" i="6" a="1"/>
  <c r="E132" i="6" s="1"/>
  <c r="D131" i="6"/>
  <c r="E6780" i="6" a="1"/>
  <c r="E6780" i="6" s="1"/>
  <c r="D6779" i="6"/>
  <c r="E3588" i="6" a="1"/>
  <c r="E3588" i="6" s="1"/>
  <c r="D3587" i="6"/>
  <c r="E5316" i="6" a="1"/>
  <c r="E5316" i="6" s="1"/>
  <c r="D5315" i="6"/>
  <c r="E2700" i="6" a="1"/>
  <c r="E2700" i="6" s="1"/>
  <c r="D2699" i="6"/>
  <c r="E6996" i="6" a="1"/>
  <c r="E6996" i="6" s="1"/>
  <c r="D6995" i="6"/>
  <c r="E4020" i="6" a="1"/>
  <c r="E4020" i="6" s="1"/>
  <c r="D4019" i="6"/>
  <c r="E6900" i="6" a="1"/>
  <c r="E6900" i="6" s="1"/>
  <c r="D6899" i="6"/>
  <c r="E300" i="6" a="1"/>
  <c r="E300" i="6" s="1"/>
  <c r="D299" i="6"/>
  <c r="E468" i="6" a="1"/>
  <c r="E468" i="6" s="1"/>
  <c r="D467" i="6"/>
  <c r="E1236" i="6" a="1"/>
  <c r="E1236" i="6" s="1"/>
  <c r="D1235" i="6"/>
  <c r="E6636" i="6" a="1"/>
  <c r="E6636" i="6" s="1"/>
  <c r="D6635" i="6"/>
  <c r="E1668" i="6" a="1"/>
  <c r="E1668" i="6" s="1"/>
  <c r="D1667" i="6"/>
  <c r="E5724" i="6" a="1"/>
  <c r="E5724" i="6" s="1"/>
  <c r="D5723" i="6"/>
  <c r="E1596" i="6" a="1"/>
  <c r="E1596" i="6" s="1"/>
  <c r="D1595" i="6"/>
  <c r="E6828" i="6" a="1"/>
  <c r="E6828" i="6" s="1"/>
  <c r="D6827" i="6"/>
  <c r="E3540" i="6" a="1"/>
  <c r="E3540" i="6" s="1"/>
  <c r="D3539" i="6"/>
  <c r="E7356" i="6" a="1"/>
  <c r="E7356" i="6" s="1"/>
  <c r="D7355" i="6"/>
  <c r="E708" i="6" a="1"/>
  <c r="E708" i="6" s="1"/>
  <c r="D707" i="6"/>
  <c r="E8268" i="6" a="1"/>
  <c r="E8268" i="6" s="1"/>
  <c r="D8267" i="6"/>
  <c r="E444" i="6" a="1"/>
  <c r="E444" i="6" s="1"/>
  <c r="D443" i="6"/>
  <c r="E6372" i="6" a="1"/>
  <c r="E6372" i="6" s="1"/>
  <c r="D6371" i="6"/>
  <c r="E2436" i="6" a="1"/>
  <c r="E2436" i="6" s="1"/>
  <c r="D2435" i="6"/>
  <c r="E5916" i="6" a="1"/>
  <c r="E5916" i="6" s="1"/>
  <c r="D5915" i="6"/>
  <c r="D2146" i="6"/>
  <c r="E2146" i="6" s="1" a="1"/>
  <c r="E2146" i="6" s="1"/>
  <c r="F2146" i="6" s="1"/>
  <c r="E2147" i="6" a="1"/>
  <c r="E2147" i="6" s="1"/>
  <c r="E6420" i="6" a="1"/>
  <c r="E6420" i="6" s="1"/>
  <c r="D6419" i="6"/>
  <c r="E3708" i="6" a="1"/>
  <c r="E3708" i="6" s="1"/>
  <c r="D3707" i="6"/>
  <c r="E7068" i="6" a="1"/>
  <c r="E7068" i="6" s="1"/>
  <c r="D7067" i="6"/>
  <c r="E8412" i="6" a="1"/>
  <c r="E8412" i="6" s="1"/>
  <c r="D8411" i="6"/>
  <c r="E8364" i="6" a="1"/>
  <c r="E8364" i="6" s="1"/>
  <c r="D8363" i="6"/>
  <c r="E5844" i="6" a="1"/>
  <c r="E5844" i="6" s="1"/>
  <c r="D5843" i="6"/>
  <c r="E3276" i="6" a="1"/>
  <c r="E3276" i="6" s="1"/>
  <c r="D3275" i="6"/>
  <c r="E4932" i="6" a="1"/>
  <c r="E4932" i="6" s="1"/>
  <c r="D4931" i="6"/>
  <c r="E1932" i="6" a="1"/>
  <c r="E1932" i="6" s="1"/>
  <c r="D1931" i="6"/>
  <c r="E6588" i="6" a="1"/>
  <c r="E6588" i="6" s="1"/>
  <c r="D6587" i="6"/>
  <c r="E2940" i="6" a="1"/>
  <c r="E2940" i="6" s="1"/>
  <c r="D2939" i="6"/>
  <c r="E5868" i="6" a="1"/>
  <c r="E5868" i="6" s="1"/>
  <c r="D5867" i="6"/>
  <c r="D34" i="6"/>
  <c r="E34" i="6" s="1" a="1"/>
  <c r="E34" i="6" s="1"/>
  <c r="F34" i="6" s="1"/>
  <c r="E35" i="6" a="1"/>
  <c r="E35" i="6" s="1"/>
  <c r="E7644" i="6" a="1"/>
  <c r="E7644" i="6" s="1"/>
  <c r="D7643" i="6"/>
  <c r="E7188" i="6" a="1"/>
  <c r="E7188" i="6" s="1"/>
  <c r="D7187" i="6"/>
  <c r="E5052" i="6" a="1"/>
  <c r="E5052" i="6" s="1"/>
  <c r="D5051" i="6"/>
  <c r="E1332" i="6" a="1"/>
  <c r="E1332" i="6" s="1"/>
  <c r="D1331" i="6"/>
  <c r="E4500" i="6" a="1"/>
  <c r="E4500" i="6" s="1"/>
  <c r="D4499" i="6"/>
  <c r="E1188" i="6" a="1"/>
  <c r="E1188" i="6" s="1"/>
  <c r="D1187" i="6"/>
  <c r="E6660" i="6" a="1"/>
  <c r="E6660" i="6" s="1"/>
  <c r="D6659" i="6"/>
  <c r="E3084" i="6" a="1"/>
  <c r="E3084" i="6" s="1"/>
  <c r="D3083" i="6"/>
  <c r="E4428" i="6" a="1"/>
  <c r="E4428" i="6" s="1"/>
  <c r="D4427" i="6"/>
  <c r="E8316" i="6" a="1"/>
  <c r="E8316" i="6" s="1"/>
  <c r="D8315" i="6"/>
  <c r="E7236" i="6" a="1"/>
  <c r="E7236" i="6" s="1"/>
  <c r="D7235" i="6"/>
  <c r="E6948" i="6" a="1"/>
  <c r="E6948" i="6" s="1"/>
  <c r="D6947" i="6"/>
  <c r="E4548" i="6" a="1"/>
  <c r="E4548" i="6" s="1"/>
  <c r="D4547" i="6"/>
  <c r="E8340" i="6" a="1"/>
  <c r="E8340" i="6" s="1"/>
  <c r="D8339" i="6"/>
  <c r="E4044" i="6" a="1"/>
  <c r="E4044" i="6" s="1"/>
  <c r="D4043" i="6"/>
  <c r="E588" i="6" a="1"/>
  <c r="E588" i="6" s="1"/>
  <c r="D587" i="6"/>
  <c r="E6060" i="6" a="1"/>
  <c r="E6060" i="6" s="1"/>
  <c r="D6059" i="6"/>
  <c r="E2556" i="6" a="1"/>
  <c r="E2556" i="6" s="1"/>
  <c r="D2555" i="6"/>
  <c r="E3420" i="6" a="1"/>
  <c r="E3420" i="6" s="1"/>
  <c r="D3419" i="6"/>
  <c r="E7284" i="6" a="1"/>
  <c r="E7284" i="6" s="1"/>
  <c r="D7283" i="6"/>
  <c r="E6876" i="6" a="1"/>
  <c r="E6876" i="6" s="1"/>
  <c r="D6875" i="6"/>
  <c r="E3660" i="6" a="1"/>
  <c r="E3660" i="6" s="1"/>
  <c r="D3659" i="6"/>
  <c r="E4068" i="6" a="1"/>
  <c r="E4068" i="6" s="1"/>
  <c r="D4067" i="6"/>
  <c r="E8028" i="6" a="1"/>
  <c r="E8028" i="6" s="1"/>
  <c r="D8027" i="6"/>
  <c r="E4836" i="6" a="1"/>
  <c r="E4836" i="6" s="1"/>
  <c r="D4835" i="6"/>
  <c r="E1260" i="6" a="1"/>
  <c r="E1260" i="6" s="1"/>
  <c r="D1259" i="6"/>
  <c r="E5772" i="6" a="1"/>
  <c r="E5772" i="6" s="1"/>
  <c r="D5771" i="6"/>
  <c r="E2196" i="6" a="1"/>
  <c r="E2196" i="6" s="1"/>
  <c r="D2195" i="6"/>
  <c r="E4164" i="6" a="1"/>
  <c r="E4164" i="6" s="1"/>
  <c r="D4163" i="6"/>
  <c r="E5532" i="6" a="1"/>
  <c r="E5532" i="6" s="1"/>
  <c r="D5531" i="6"/>
  <c r="E5484" i="6" a="1"/>
  <c r="E5484" i="6" s="1"/>
  <c r="D5483" i="6"/>
  <c r="E1620" i="6" a="1"/>
  <c r="E1620" i="6" s="1"/>
  <c r="D1619" i="6"/>
  <c r="E4284" i="6" a="1"/>
  <c r="E4284" i="6" s="1"/>
  <c r="D4283" i="6"/>
  <c r="E7860" i="6" a="1"/>
  <c r="E7860" i="6" s="1"/>
  <c r="D7859" i="6"/>
  <c r="E4188" i="6" a="1"/>
  <c r="E4188" i="6" s="1"/>
  <c r="D4187" i="6"/>
  <c r="E420" i="6" a="1"/>
  <c r="E420" i="6" s="1"/>
  <c r="D419" i="6"/>
  <c r="E5268" i="6" a="1"/>
  <c r="E5268" i="6" s="1"/>
  <c r="D5267" i="6"/>
  <c r="E2052" i="6" a="1"/>
  <c r="E2052" i="6" s="1"/>
  <c r="D2051" i="6"/>
  <c r="E1764" i="6" a="1"/>
  <c r="E1764" i="6" s="1"/>
  <c r="D1763" i="6"/>
  <c r="E4380" i="6" a="1"/>
  <c r="E4380" i="6" s="1"/>
  <c r="D4379" i="6"/>
  <c r="E5124" i="6" a="1"/>
  <c r="E5124" i="6" s="1"/>
  <c r="D5123" i="6"/>
  <c r="E924" i="6" a="1"/>
  <c r="E924" i="6" s="1"/>
  <c r="D923" i="6"/>
  <c r="E3444" i="6" a="1"/>
  <c r="E3444" i="6" s="1"/>
  <c r="D3443" i="6"/>
  <c r="E7044" i="6" a="1"/>
  <c r="E7044" i="6" s="1"/>
  <c r="D7043" i="6"/>
  <c r="E3036" i="6" a="1"/>
  <c r="E3036" i="6" s="1"/>
  <c r="D3035" i="6"/>
  <c r="E804" i="6" a="1"/>
  <c r="E804" i="6" s="1"/>
  <c r="D803" i="6"/>
  <c r="E5628" i="6" a="1"/>
  <c r="E5628" i="6" s="1"/>
  <c r="D5627" i="6"/>
  <c r="E276" i="6" a="1"/>
  <c r="E276" i="6" s="1"/>
  <c r="D275" i="6"/>
  <c r="E2076" i="6" a="1"/>
  <c r="E2076" i="6" s="1"/>
  <c r="D2075" i="6"/>
  <c r="E3900" i="6" a="1"/>
  <c r="E3900" i="6" s="1"/>
  <c r="D3899" i="6"/>
  <c r="E1884" i="6" a="1"/>
  <c r="E1884" i="6" s="1"/>
  <c r="D1883" i="6"/>
  <c r="E396" i="6" a="1"/>
  <c r="E396" i="6" s="1"/>
  <c r="D395" i="6"/>
  <c r="E3732" i="6" a="1"/>
  <c r="E3732" i="6" s="1"/>
  <c r="D3731" i="6"/>
  <c r="E6684" i="6" a="1"/>
  <c r="E6684" i="6" s="1"/>
  <c r="D6683" i="6"/>
  <c r="E3108" i="6" a="1"/>
  <c r="E3108" i="6" s="1"/>
  <c r="D3107" i="6"/>
  <c r="E108" i="6" a="1"/>
  <c r="E108" i="6" s="1"/>
  <c r="D107" i="6"/>
  <c r="E5796" i="6" a="1"/>
  <c r="E5796" i="6" s="1"/>
  <c r="D5795" i="6"/>
  <c r="E84" i="6" a="1"/>
  <c r="E84" i="6" s="1"/>
  <c r="D83" i="6"/>
  <c r="E1956" i="6" a="1"/>
  <c r="E1956" i="6" s="1"/>
  <c r="D1955" i="6"/>
  <c r="E1980" i="6" a="1"/>
  <c r="E1980" i="6" s="1"/>
  <c r="D1979" i="6"/>
  <c r="E1428" i="6" a="1"/>
  <c r="E1428" i="6" s="1"/>
  <c r="D1427" i="6"/>
  <c r="E5940" i="6" a="1"/>
  <c r="E5940" i="6" s="1"/>
  <c r="D5939" i="6"/>
  <c r="E7428" i="6" a="1"/>
  <c r="E7428" i="6" s="1"/>
  <c r="D7427" i="6"/>
  <c r="E3156" i="6" a="1"/>
  <c r="E3156" i="6" s="1"/>
  <c r="D3155" i="6"/>
  <c r="E6444" i="6" a="1"/>
  <c r="E6444" i="6" s="1"/>
  <c r="D6443" i="6"/>
  <c r="E3804" i="6" a="1"/>
  <c r="E3804" i="6" s="1"/>
  <c r="D3803" i="6"/>
  <c r="E8196" i="6" a="1"/>
  <c r="E8196" i="6" s="1"/>
  <c r="D8195" i="6"/>
  <c r="E3948" i="6" a="1"/>
  <c r="E3948" i="6" s="1"/>
  <c r="D3947" i="6"/>
  <c r="E732" i="6" a="1"/>
  <c r="E732" i="6" s="1"/>
  <c r="D731" i="6"/>
  <c r="E1044" i="6" a="1"/>
  <c r="E1044" i="6" s="1"/>
  <c r="D1043" i="6"/>
  <c r="E1020" i="6" a="1"/>
  <c r="E1020" i="6" s="1"/>
  <c r="D1019" i="6"/>
  <c r="E996" i="6" a="1"/>
  <c r="E996" i="6" s="1"/>
  <c r="D995" i="6"/>
  <c r="E6398" i="6" a="1"/>
  <c r="E6398" i="6" s="1"/>
  <c r="E4358" i="6" a="1"/>
  <c r="E4358" i="6" s="1"/>
  <c r="E3926" i="6" a="1"/>
  <c r="E3926" i="6" s="1"/>
  <c r="E1551" i="6" a="1"/>
  <c r="E1551" i="6" s="1"/>
  <c r="E1743" i="6" a="1"/>
  <c r="E1743" i="6" s="1"/>
  <c r="E1742" i="6" a="1"/>
  <c r="E1742" i="6" s="1"/>
  <c r="F86" i="6"/>
  <c r="F2966" i="6"/>
  <c r="F4503" i="6"/>
  <c r="F5823" i="6"/>
  <c r="F6782" i="6"/>
  <c r="F7911" i="6"/>
  <c r="F4911" i="6"/>
  <c r="E5438" i="6" a="1"/>
  <c r="E5438" i="6" s="1"/>
  <c r="E1167" i="6" a="1"/>
  <c r="E1167" i="6" s="1"/>
  <c r="E4527" i="6" a="1"/>
  <c r="E4527" i="6" s="1"/>
  <c r="F279" i="6"/>
  <c r="F1191" i="6"/>
  <c r="F3903" i="6"/>
  <c r="F183" i="6"/>
  <c r="E8054" i="6" a="1"/>
  <c r="E8054" i="6" s="1"/>
  <c r="F8055" i="6" s="1"/>
  <c r="E7887" i="6" a="1"/>
  <c r="E7887" i="6" s="1"/>
  <c r="F1935" i="6"/>
  <c r="F7863" i="6"/>
  <c r="E3927" i="6" a="1"/>
  <c r="E3927" i="6" s="1"/>
  <c r="E2006" i="6" a="1"/>
  <c r="E2006" i="6" s="1"/>
  <c r="E1383" i="6" a="1"/>
  <c r="E1383" i="6" s="1"/>
  <c r="E2655" i="6" a="1"/>
  <c r="E2655" i="6" s="1"/>
  <c r="F1359" i="6"/>
  <c r="F6663" i="6"/>
  <c r="F3951" i="6"/>
  <c r="F1959" i="6"/>
  <c r="F3110" i="6"/>
  <c r="F4383" i="6"/>
  <c r="F6662" i="6"/>
  <c r="F1046" i="6"/>
  <c r="E7934" i="6" a="1"/>
  <c r="E7934" i="6" s="1"/>
  <c r="F207" i="6"/>
  <c r="F7791" i="6"/>
  <c r="F5630" i="6"/>
  <c r="F278" i="6"/>
  <c r="F5798" i="6"/>
  <c r="F6997" i="6"/>
  <c r="F6661" i="6"/>
  <c r="F5629" i="6"/>
  <c r="F4021" i="6"/>
  <c r="F3085" i="6"/>
  <c r="F277" i="6"/>
  <c r="F7287" i="6"/>
  <c r="F4166" i="6"/>
  <c r="F1431" i="6"/>
  <c r="F6999" i="6"/>
  <c r="F3159" i="6"/>
  <c r="F8342" i="6"/>
  <c r="F4070" i="6"/>
  <c r="F7189" i="6"/>
  <c r="F3231" i="6"/>
  <c r="F8319" i="6"/>
  <c r="F1621" i="6"/>
  <c r="F8317" i="6"/>
  <c r="F3901" i="6"/>
  <c r="F469" i="6"/>
  <c r="F6493" i="6"/>
  <c r="F5845" i="6"/>
  <c r="F4285" i="6"/>
  <c r="F3997" i="6"/>
  <c r="F3277" i="6"/>
  <c r="E855" i="6" a="1"/>
  <c r="E855" i="6" s="1"/>
  <c r="F2967" i="6"/>
  <c r="F1503" i="6"/>
  <c r="F6927" i="6"/>
  <c r="F1981" i="6"/>
  <c r="F7237" i="6"/>
  <c r="F7429" i="6"/>
  <c r="F6373" i="6"/>
  <c r="F4069" i="6"/>
  <c r="F3157" i="6"/>
  <c r="F7789" i="6"/>
  <c r="F5869" i="6"/>
  <c r="F1765" i="6"/>
  <c r="F1093" i="6"/>
  <c r="F5533" i="6"/>
  <c r="F1021" i="6"/>
  <c r="F8269" i="6"/>
  <c r="F6877" i="6"/>
  <c r="F1429" i="6"/>
  <c r="F445" i="6"/>
  <c r="F3661" i="6"/>
  <c r="F1933" i="6"/>
  <c r="F421" i="6"/>
  <c r="F4167" i="6"/>
  <c r="F6901" i="6"/>
  <c r="F4429" i="6"/>
  <c r="F2077" i="6"/>
  <c r="F301" i="6"/>
  <c r="F8197" i="6"/>
  <c r="F6421" i="6"/>
  <c r="F5773" i="6"/>
  <c r="F3949" i="6"/>
  <c r="F3709" i="6"/>
  <c r="F2197" i="6"/>
  <c r="F733" i="6"/>
  <c r="F8341" i="6"/>
  <c r="F6685" i="6"/>
  <c r="F5725" i="6"/>
  <c r="F4045" i="6"/>
  <c r="F3109" i="6"/>
  <c r="F1597" i="6"/>
  <c r="F589" i="6"/>
  <c r="F109" i="6"/>
  <c r="F4599" i="6"/>
  <c r="F6446" i="6"/>
  <c r="F7285" i="6"/>
  <c r="F1885" i="6"/>
  <c r="F1237" i="6"/>
  <c r="E3494" i="6" a="1"/>
  <c r="E3494" i="6" s="1"/>
  <c r="E2005" i="6" a="1"/>
  <c r="E2005" i="6" s="1"/>
  <c r="D2004" i="6"/>
  <c r="D2003" i="6" s="1"/>
  <c r="E2845" i="6" a="1"/>
  <c r="E2845" i="6" s="1"/>
  <c r="F2846" i="6" s="1"/>
  <c r="D2844" i="6"/>
  <c r="D2843" i="6" s="1"/>
  <c r="E3493" i="6" a="1"/>
  <c r="E3493" i="6" s="1"/>
  <c r="D3492" i="6"/>
  <c r="D3491" i="6" s="1"/>
  <c r="E6517" i="6" a="1"/>
  <c r="E6517" i="6" s="1"/>
  <c r="D6516" i="6"/>
  <c r="D6515" i="6" s="1"/>
  <c r="E565" i="6" a="1"/>
  <c r="E565" i="6" s="1"/>
  <c r="D564" i="6"/>
  <c r="D563" i="6" s="1"/>
  <c r="E2989" i="6" a="1"/>
  <c r="E2989" i="6" s="1"/>
  <c r="F2990" i="6" s="1"/>
  <c r="D2988" i="6"/>
  <c r="D2987" i="6" s="1"/>
  <c r="E5221" i="6" a="1"/>
  <c r="E5221" i="6" s="1"/>
  <c r="D5220" i="6"/>
  <c r="D5219" i="6" s="1"/>
  <c r="E7669" i="6" a="1"/>
  <c r="E7669" i="6" s="1"/>
  <c r="D7668" i="6"/>
  <c r="D7667" i="6" s="1"/>
  <c r="E3829" i="6" a="1"/>
  <c r="E3829" i="6" s="1"/>
  <c r="D3828" i="6"/>
  <c r="D3827" i="6" s="1"/>
  <c r="E1213" i="6" a="1"/>
  <c r="E1213" i="6" s="1"/>
  <c r="F1214" i="6" s="1"/>
  <c r="D1212" i="6"/>
  <c r="D1211" i="6" s="1"/>
  <c r="E6349" i="6" a="1"/>
  <c r="E6349" i="6" s="1"/>
  <c r="F6350" i="6" s="1"/>
  <c r="D6348" i="6"/>
  <c r="D6347" i="6" s="1"/>
  <c r="E5029" i="6" a="1"/>
  <c r="E5029" i="6" s="1"/>
  <c r="F5030" i="6" s="1"/>
  <c r="D5028" i="6"/>
  <c r="D5027" i="6" s="1"/>
  <c r="E2773" i="6" a="1"/>
  <c r="E2773" i="6" s="1"/>
  <c r="F2774" i="6" s="1"/>
  <c r="D2772" i="6"/>
  <c r="D2771" i="6" s="1"/>
  <c r="E493" i="6" a="1"/>
  <c r="E493" i="6" s="1"/>
  <c r="F494" i="6" s="1"/>
  <c r="D492" i="6"/>
  <c r="D491" i="6" s="1"/>
  <c r="E4093" i="6" a="1"/>
  <c r="E4093" i="6" s="1"/>
  <c r="F4094" i="6" s="1"/>
  <c r="D4092" i="6"/>
  <c r="D4091" i="6" s="1"/>
  <c r="E3637" i="6" a="1"/>
  <c r="E3637" i="6" s="1"/>
  <c r="F3638" i="6" s="1"/>
  <c r="D3636" i="6"/>
  <c r="D3635" i="6" s="1"/>
  <c r="E781" i="6" a="1"/>
  <c r="E781" i="6" s="1"/>
  <c r="F782" i="6" s="1"/>
  <c r="D780" i="6"/>
  <c r="D779" i="6" s="1"/>
  <c r="E5701" i="6" a="1"/>
  <c r="E5701" i="6" s="1"/>
  <c r="F5702" i="6" s="1"/>
  <c r="D5700" i="6"/>
  <c r="D5699" i="6" s="1"/>
  <c r="E685" i="6" a="1"/>
  <c r="E685" i="6" s="1"/>
  <c r="F686" i="6" s="1"/>
  <c r="D684" i="6"/>
  <c r="D683" i="6" s="1"/>
  <c r="E5605" i="6" a="1"/>
  <c r="E5605" i="6" s="1"/>
  <c r="F5606" i="6" s="1"/>
  <c r="D5604" i="6"/>
  <c r="D5603" i="6" s="1"/>
  <c r="F2437" i="6"/>
  <c r="F7045" i="6"/>
  <c r="F5317" i="6"/>
  <c r="F4501" i="6"/>
  <c r="F3037" i="6"/>
  <c r="F2701" i="6"/>
  <c r="F1189" i="6"/>
  <c r="F805" i="6"/>
  <c r="E4645" i="6" a="1"/>
  <c r="E4645" i="6" s="1"/>
  <c r="F4646" i="6" s="1"/>
  <c r="D4644" i="6"/>
  <c r="D4643" i="6" s="1"/>
  <c r="E3253" i="6" a="1"/>
  <c r="E3253" i="6" s="1"/>
  <c r="F3254" i="6" s="1"/>
  <c r="D3252" i="6"/>
  <c r="D3251" i="6" s="1"/>
  <c r="E4309" i="6" a="1"/>
  <c r="E4309" i="6" s="1"/>
  <c r="D4308" i="6"/>
  <c r="D4307" i="6" s="1"/>
  <c r="E6469" i="6" a="1"/>
  <c r="E6469" i="6" s="1"/>
  <c r="D6468" i="6"/>
  <c r="D6467" i="6" s="1"/>
  <c r="E5005" i="6" a="1"/>
  <c r="E5005" i="6" s="1"/>
  <c r="F5006" i="6" s="1"/>
  <c r="D5004" i="6"/>
  <c r="D5003" i="6" s="1"/>
  <c r="E5557" i="6" a="1"/>
  <c r="E5557" i="6" s="1"/>
  <c r="D5556" i="6"/>
  <c r="D5555" i="6" s="1"/>
  <c r="E8077" i="6" a="1"/>
  <c r="E8077" i="6" s="1"/>
  <c r="F8078" i="6" s="1"/>
  <c r="D8076" i="6"/>
  <c r="D8075" i="6" s="1"/>
  <c r="E7021" i="6" a="1"/>
  <c r="E7021" i="6" s="1"/>
  <c r="D7020" i="6"/>
  <c r="D7019" i="6" s="1"/>
  <c r="F6829" i="6"/>
  <c r="F6061" i="6"/>
  <c r="F5797" i="6"/>
  <c r="F3541" i="6"/>
  <c r="F2557" i="6"/>
  <c r="F4381" i="6"/>
  <c r="F157" i="6"/>
  <c r="F6949" i="6"/>
  <c r="F397" i="6"/>
  <c r="E6157" i="6" a="1"/>
  <c r="E6157" i="6" s="1"/>
  <c r="F6158" i="6" s="1"/>
  <c r="D6156" i="6"/>
  <c r="D6155" i="6" s="1"/>
  <c r="E4741" i="6" a="1"/>
  <c r="E4741" i="6" s="1"/>
  <c r="F4742" i="6" s="1"/>
  <c r="D4740" i="6"/>
  <c r="D4739" i="6" s="1"/>
  <c r="E6037" i="6" a="1"/>
  <c r="E6037" i="6" s="1"/>
  <c r="F6038" i="6" s="1"/>
  <c r="D6036" i="6"/>
  <c r="D6035" i="6" s="1"/>
  <c r="E1165" i="6" a="1"/>
  <c r="E1165" i="6" s="1"/>
  <c r="D1164" i="6"/>
  <c r="D1163" i="6" s="1"/>
  <c r="E6205" i="6" a="1"/>
  <c r="E6205" i="6" s="1"/>
  <c r="D6204" i="6"/>
  <c r="D6203" i="6" s="1"/>
  <c r="E2173" i="6" a="1"/>
  <c r="E2173" i="6" s="1"/>
  <c r="D2172" i="6"/>
  <c r="D2171" i="6" s="1"/>
  <c r="E6805" i="6" a="1"/>
  <c r="E6805" i="6" s="1"/>
  <c r="F6806" i="6" s="1"/>
  <c r="D6804" i="6"/>
  <c r="D6803" i="6" s="1"/>
  <c r="E7933" i="6" a="1"/>
  <c r="E7933" i="6" s="1"/>
  <c r="D7932" i="6"/>
  <c r="D7931" i="6" s="1"/>
  <c r="E3469" i="6" a="1"/>
  <c r="E3469" i="6" s="1"/>
  <c r="D3468" i="6"/>
  <c r="D3467" i="6" s="1"/>
  <c r="E3397" i="6" a="1"/>
  <c r="E3397" i="6" s="1"/>
  <c r="F3398" i="6" s="1"/>
  <c r="D3396" i="6"/>
  <c r="D3395" i="6" s="1"/>
  <c r="E949" i="6" a="1"/>
  <c r="E949" i="6" s="1"/>
  <c r="F950" i="6" s="1"/>
  <c r="D948" i="6"/>
  <c r="D947" i="6" s="1"/>
  <c r="E7213" i="6" a="1"/>
  <c r="E7213" i="6" s="1"/>
  <c r="D7212" i="6"/>
  <c r="D7211" i="6" s="1"/>
  <c r="E5989" i="6" a="1"/>
  <c r="E5989" i="6" s="1"/>
  <c r="F5990" i="6" s="1"/>
  <c r="D5988" i="6"/>
  <c r="D5987" i="6" s="1"/>
  <c r="E4597" i="6" a="1"/>
  <c r="E4597" i="6" s="1"/>
  <c r="F4598" i="6" s="1"/>
  <c r="D4596" i="6"/>
  <c r="D4595" i="6" s="1"/>
  <c r="E2245" i="6" a="1"/>
  <c r="E2245" i="6" s="1"/>
  <c r="F2246" i="6" s="1"/>
  <c r="D2244" i="6"/>
  <c r="D2243" i="6" s="1"/>
  <c r="E901" i="6" a="1"/>
  <c r="E901" i="6" s="1"/>
  <c r="F902" i="6" s="1"/>
  <c r="D900" i="6"/>
  <c r="D899" i="6" s="1"/>
  <c r="E2485" i="6" a="1"/>
  <c r="E2485" i="6" s="1"/>
  <c r="F2486" i="6" s="1"/>
  <c r="D2484" i="6"/>
  <c r="D2483" i="6" s="1"/>
  <c r="E4909" i="6" a="1"/>
  <c r="E4909" i="6" s="1"/>
  <c r="F4910" i="6" s="1"/>
  <c r="D4908" i="6"/>
  <c r="D4907" i="6" s="1"/>
  <c r="E8389" i="6" a="1"/>
  <c r="E8389" i="6" s="1"/>
  <c r="F8390" i="6" s="1"/>
  <c r="D8388" i="6"/>
  <c r="D8387" i="6" s="1"/>
  <c r="E3853" i="6" a="1"/>
  <c r="E3853" i="6" s="1"/>
  <c r="F3854" i="6" s="1"/>
  <c r="D3852" i="6"/>
  <c r="D3851" i="6" s="1"/>
  <c r="E7765" i="6" a="1"/>
  <c r="E7765" i="6" s="1"/>
  <c r="F7766" i="6" s="1"/>
  <c r="D7764" i="6"/>
  <c r="D7763" i="6" s="1"/>
  <c r="E5245" i="6" a="1"/>
  <c r="E5245" i="6" s="1"/>
  <c r="F5246" i="6" s="1"/>
  <c r="D5244" i="6"/>
  <c r="D5243" i="6" s="1"/>
  <c r="F8413" i="6"/>
  <c r="F5485" i="6"/>
  <c r="F997" i="6"/>
  <c r="E7333" i="6" a="1"/>
  <c r="E7333" i="6" s="1"/>
  <c r="D7332" i="6"/>
  <c r="D7331" i="6" s="1"/>
  <c r="E829" i="6" a="1"/>
  <c r="E829" i="6" s="1"/>
  <c r="F830" i="6" s="1"/>
  <c r="D828" i="6"/>
  <c r="D827" i="6" s="1"/>
  <c r="E7117" i="6" a="1"/>
  <c r="E7117" i="6" s="1"/>
  <c r="F7118" i="6" s="1"/>
  <c r="D7116" i="6"/>
  <c r="D7115" i="6" s="1"/>
  <c r="E5149" i="6" a="1"/>
  <c r="E5149" i="6" s="1"/>
  <c r="D5148" i="6"/>
  <c r="D5147" i="6" s="1"/>
  <c r="E7597" i="6" a="1"/>
  <c r="E7597" i="6" s="1"/>
  <c r="F7598" i="6" s="1"/>
  <c r="D7596" i="6"/>
  <c r="D7595" i="6" s="1"/>
  <c r="E1453" i="6" a="1"/>
  <c r="E1453" i="6" s="1"/>
  <c r="F1454" i="6" s="1"/>
  <c r="D1452" i="6"/>
  <c r="D1451" i="6" s="1"/>
  <c r="E8101" i="6" a="1"/>
  <c r="E8101" i="6" s="1"/>
  <c r="F8102" i="6" s="1"/>
  <c r="D8100" i="6"/>
  <c r="D8099" i="6" s="1"/>
  <c r="E5197" i="6" a="1"/>
  <c r="E5197" i="6" s="1"/>
  <c r="F5198" i="6" s="1"/>
  <c r="D5196" i="6"/>
  <c r="D5195" i="6" s="1"/>
  <c r="E3685" i="6" a="1"/>
  <c r="E3685" i="6" s="1"/>
  <c r="D3684" i="6"/>
  <c r="D3683" i="6" s="1"/>
  <c r="E2148" i="6" a="1"/>
  <c r="E2148" i="6" s="1"/>
  <c r="F2148" i="6" s="1"/>
  <c r="E1909" i="6" a="1"/>
  <c r="E1909" i="6" s="1"/>
  <c r="D1908" i="6"/>
  <c r="D1907" i="6" s="1"/>
  <c r="E2509" i="6" a="1"/>
  <c r="E2509" i="6" s="1"/>
  <c r="F2510" i="6" s="1"/>
  <c r="D2508" i="6"/>
  <c r="D2507" i="6" s="1"/>
  <c r="E6181" i="6" a="1"/>
  <c r="E6181" i="6" s="1"/>
  <c r="D6180" i="6"/>
  <c r="D6179" i="6" s="1"/>
  <c r="E181" i="6" a="1"/>
  <c r="E181" i="6" s="1"/>
  <c r="F182" i="6" s="1"/>
  <c r="D180" i="6"/>
  <c r="D179" i="6" s="1"/>
  <c r="E2677" i="6" a="1"/>
  <c r="E2677" i="6" s="1"/>
  <c r="F2678" i="6" s="1"/>
  <c r="D2676" i="6"/>
  <c r="D2675" i="6" s="1"/>
  <c r="E757" i="6" a="1"/>
  <c r="E757" i="6" s="1"/>
  <c r="F758" i="6" s="1"/>
  <c r="D756" i="6"/>
  <c r="D755" i="6" s="1"/>
  <c r="E4621" i="6" a="1"/>
  <c r="E4621" i="6" s="1"/>
  <c r="D4620" i="6"/>
  <c r="D4619" i="6" s="1"/>
  <c r="E5293" i="6" a="1"/>
  <c r="E5293" i="6" s="1"/>
  <c r="F5294" i="6" s="1"/>
  <c r="D5292" i="6"/>
  <c r="D5291" i="6" s="1"/>
  <c r="E5173" i="6" a="1"/>
  <c r="E5173" i="6" s="1"/>
  <c r="D5172" i="6"/>
  <c r="D5171" i="6" s="1"/>
  <c r="E8125" i="6" a="1"/>
  <c r="E8125" i="6" s="1"/>
  <c r="D8124" i="6"/>
  <c r="D8123" i="6" s="1"/>
  <c r="E7909" i="6" a="1"/>
  <c r="E7909" i="6" s="1"/>
  <c r="F7910" i="6" s="1"/>
  <c r="D7908" i="6"/>
  <c r="D7907" i="6" s="1"/>
  <c r="E5365" i="6" a="1"/>
  <c r="E5365" i="6" s="1"/>
  <c r="F5366" i="6" s="1"/>
  <c r="D5364" i="6"/>
  <c r="D5363" i="6" s="1"/>
  <c r="E4885" i="6" a="1"/>
  <c r="E4885" i="6" s="1"/>
  <c r="F4886" i="6" s="1"/>
  <c r="D4884" i="6"/>
  <c r="D4883" i="6" s="1"/>
  <c r="E2029" i="6" a="1"/>
  <c r="E2029" i="6" s="1"/>
  <c r="F2030" i="6" s="1"/>
  <c r="D2028" i="6"/>
  <c r="D2027" i="6" s="1"/>
  <c r="E205" i="6" a="1"/>
  <c r="E205" i="6" s="1"/>
  <c r="F206" i="6" s="1"/>
  <c r="D204" i="6"/>
  <c r="D203" i="6" s="1"/>
  <c r="E6925" i="6" a="1"/>
  <c r="E6925" i="6" s="1"/>
  <c r="F6926" i="6" s="1"/>
  <c r="D6924" i="6"/>
  <c r="D6923" i="6" s="1"/>
  <c r="E3013" i="6" a="1"/>
  <c r="E3013" i="6" s="1"/>
  <c r="F3014" i="6" s="1"/>
  <c r="D3012" i="6"/>
  <c r="D3011" i="6" s="1"/>
  <c r="E5677" i="6" a="1"/>
  <c r="E5677" i="6" s="1"/>
  <c r="F5678" i="6" s="1"/>
  <c r="D5676" i="6"/>
  <c r="D5675" i="6" s="1"/>
  <c r="E1501" i="6" a="1"/>
  <c r="E1501" i="6" s="1"/>
  <c r="F1502" i="6" s="1"/>
  <c r="D1500" i="6"/>
  <c r="D1499" i="6" s="1"/>
  <c r="E661" i="6" a="1"/>
  <c r="E661" i="6" s="1"/>
  <c r="F662" i="6" s="1"/>
  <c r="D660" i="6"/>
  <c r="D659" i="6" s="1"/>
  <c r="E8173" i="6" a="1"/>
  <c r="E8173" i="6" s="1"/>
  <c r="F8174" i="6" s="1"/>
  <c r="D8172" i="6"/>
  <c r="D8171" i="6" s="1"/>
  <c r="F6781" i="6"/>
  <c r="F5053" i="6"/>
  <c r="F3445" i="6"/>
  <c r="F3589" i="6"/>
  <c r="F1333" i="6"/>
  <c r="F8029" i="6"/>
  <c r="F6445" i="6"/>
  <c r="F5917" i="6"/>
  <c r="F4837" i="6"/>
  <c r="F3805" i="6"/>
  <c r="F2149" i="6"/>
  <c r="F1261" i="6"/>
  <c r="F7357" i="6"/>
  <c r="F3421" i="6"/>
  <c r="F1957" i="6"/>
  <c r="F709" i="6"/>
  <c r="F7645" i="6"/>
  <c r="F5125" i="6"/>
  <c r="F133" i="6"/>
  <c r="E6206" i="6" a="1"/>
  <c r="E6206" i="6" s="1"/>
  <c r="F6206" i="6" s="1"/>
  <c r="E3205" i="6" a="1"/>
  <c r="E3205" i="6" s="1"/>
  <c r="F3206" i="6" s="1"/>
  <c r="D3204" i="6"/>
  <c r="D3203" i="6" s="1"/>
  <c r="E3229" i="6" a="1"/>
  <c r="E3229" i="6" s="1"/>
  <c r="F3230" i="6" s="1"/>
  <c r="D3228" i="6"/>
  <c r="D3227" i="6" s="1"/>
  <c r="E4957" i="6" a="1"/>
  <c r="E4957" i="6" s="1"/>
  <c r="D4956" i="6"/>
  <c r="D4955" i="6" s="1"/>
  <c r="E2221" i="6" a="1"/>
  <c r="E2221" i="6" s="1"/>
  <c r="D2220" i="6"/>
  <c r="D2219" i="6" s="1"/>
  <c r="E7621" i="6" a="1"/>
  <c r="E7621" i="6" s="1"/>
  <c r="D7620" i="6"/>
  <c r="D7619" i="6" s="1"/>
  <c r="E4789" i="6" a="1"/>
  <c r="E4789" i="6" s="1"/>
  <c r="F4790" i="6" s="1"/>
  <c r="D4788" i="6"/>
  <c r="D4787" i="6" s="1"/>
  <c r="E7670" i="6" a="1"/>
  <c r="E7670" i="6" s="1"/>
  <c r="F7381" i="6"/>
  <c r="F6589" i="6"/>
  <c r="F5269" i="6"/>
  <c r="F4765" i="6"/>
  <c r="F2941" i="6"/>
  <c r="F2053" i="6"/>
  <c r="F8365" i="6"/>
  <c r="E5222" i="6" a="1"/>
  <c r="E5222" i="6" s="1"/>
  <c r="F5222" i="6" s="1"/>
  <c r="E13" i="6"/>
  <c r="F14" i="6" s="1"/>
  <c r="D12" i="6"/>
  <c r="E4693" i="6" a="1"/>
  <c r="E4693" i="6" s="1"/>
  <c r="F4694" i="6" s="1"/>
  <c r="D4692" i="6"/>
  <c r="D4691" i="6" s="1"/>
  <c r="E3925" i="6" a="1"/>
  <c r="E3925" i="6" s="1"/>
  <c r="F3926" i="6" s="1"/>
  <c r="D3924" i="6"/>
  <c r="D3923" i="6" s="1"/>
  <c r="E7885" i="6" a="1"/>
  <c r="E7885" i="6" s="1"/>
  <c r="D7884" i="6"/>
  <c r="D7883" i="6" s="1"/>
  <c r="E2653" i="6" a="1"/>
  <c r="E2653" i="6" s="1"/>
  <c r="D2652" i="6"/>
  <c r="D2651" i="6" s="1"/>
  <c r="E3517" i="6" a="1"/>
  <c r="E3517" i="6" s="1"/>
  <c r="F3518" i="6" s="1"/>
  <c r="D3516" i="6"/>
  <c r="D3515" i="6" s="1"/>
  <c r="E6397" i="6" a="1"/>
  <c r="E6397" i="6" s="1"/>
  <c r="F6398" i="6" s="1"/>
  <c r="D6396" i="6"/>
  <c r="D6395" i="6" s="1"/>
  <c r="E3781" i="6" a="1"/>
  <c r="E3781" i="6" s="1"/>
  <c r="D3780" i="6"/>
  <c r="D3779" i="6" s="1"/>
  <c r="E4357" i="6" a="1"/>
  <c r="E4357" i="6" s="1"/>
  <c r="F4358" i="6" s="1"/>
  <c r="D4356" i="6"/>
  <c r="D4355" i="6" s="1"/>
  <c r="E8053" i="6" a="1"/>
  <c r="E8053" i="6" s="1"/>
  <c r="F8054" i="6" s="1"/>
  <c r="D8052" i="6"/>
  <c r="D8051" i="6" s="1"/>
  <c r="E1741" i="6" a="1"/>
  <c r="E1741" i="6" s="1"/>
  <c r="F1742" i="6" s="1"/>
  <c r="D1740" i="6"/>
  <c r="D1739" i="6" s="1"/>
  <c r="E7501" i="6" a="1"/>
  <c r="E7501" i="6" s="1"/>
  <c r="F7502" i="6" s="1"/>
  <c r="D7500" i="6"/>
  <c r="D7499" i="6" s="1"/>
  <c r="E2101" i="6" a="1"/>
  <c r="E2101" i="6" s="1"/>
  <c r="F2102" i="6" s="1"/>
  <c r="D2100" i="6"/>
  <c r="D2099" i="6" s="1"/>
  <c r="E1357" i="6" a="1"/>
  <c r="E1357" i="6" s="1"/>
  <c r="F1358" i="6" s="1"/>
  <c r="D1356" i="6"/>
  <c r="D1355" i="6" s="1"/>
  <c r="E5821" i="6" a="1"/>
  <c r="E5821" i="6" s="1"/>
  <c r="F5822" i="6" s="1"/>
  <c r="D5820" i="6"/>
  <c r="D5819" i="6" s="1"/>
  <c r="E6229" i="6" a="1"/>
  <c r="E6229" i="6" s="1"/>
  <c r="F6230" i="6" s="1"/>
  <c r="D6228" i="6"/>
  <c r="D6227" i="6" s="1"/>
  <c r="E349" i="6" a="1"/>
  <c r="E349" i="6" s="1"/>
  <c r="F350" i="6" s="1"/>
  <c r="D348" i="6"/>
  <c r="D347" i="6" s="1"/>
  <c r="E5581" i="6" a="1"/>
  <c r="E5581" i="6" s="1"/>
  <c r="F5582" i="6" s="1"/>
  <c r="D5580" i="6"/>
  <c r="D5579" i="6" s="1"/>
  <c r="E517" i="6" a="1"/>
  <c r="E517" i="6" s="1"/>
  <c r="F518" i="6" s="1"/>
  <c r="D516" i="6"/>
  <c r="D515" i="6" s="1"/>
  <c r="E3757" i="6" a="1"/>
  <c r="E3757" i="6" s="1"/>
  <c r="F3758" i="6" s="1"/>
  <c r="D3756" i="6"/>
  <c r="D3755" i="6" s="1"/>
  <c r="E2365" i="6" a="1"/>
  <c r="E2365" i="6" s="1"/>
  <c r="F2366" i="6" s="1"/>
  <c r="D2364" i="6"/>
  <c r="D2363" i="6" s="1"/>
  <c r="F6637" i="6"/>
  <c r="F4549" i="6"/>
  <c r="F3733" i="6"/>
  <c r="F1669" i="6"/>
  <c r="F7861" i="6"/>
  <c r="F5893" i="6"/>
  <c r="F4933" i="6"/>
  <c r="F4189" i="6"/>
  <c r="F2965" i="6"/>
  <c r="F7069" i="6"/>
  <c r="F4165" i="6"/>
  <c r="F1045" i="6"/>
  <c r="E36" i="6" a="1"/>
  <c r="E36" i="6" s="1"/>
  <c r="F36" i="6" s="1"/>
  <c r="E6253" i="6" a="1"/>
  <c r="E6253" i="6" s="1"/>
  <c r="F6254" i="6" s="1"/>
  <c r="D6252" i="6"/>
  <c r="D6251" i="6" s="1"/>
  <c r="E1405" i="6" a="1"/>
  <c r="E1405" i="6" s="1"/>
  <c r="F1406" i="6" s="1"/>
  <c r="D1404" i="6"/>
  <c r="D1403" i="6" s="1"/>
  <c r="E6277" i="6" a="1"/>
  <c r="E6277" i="6" s="1"/>
  <c r="F6278" i="6" s="1"/>
  <c r="D6276" i="6"/>
  <c r="D6275" i="6" s="1"/>
  <c r="E2125" i="6" a="1"/>
  <c r="E2125" i="6" s="1"/>
  <c r="F2126" i="6" s="1"/>
  <c r="D2124" i="6"/>
  <c r="D2123" i="6" s="1"/>
  <c r="E1813" i="6" a="1"/>
  <c r="E1813" i="6" s="1"/>
  <c r="F1814" i="6" s="1"/>
  <c r="D1812" i="6"/>
  <c r="D1811" i="6" s="1"/>
  <c r="E7741" i="6" a="1"/>
  <c r="E7741" i="6" s="1"/>
  <c r="F7742" i="6" s="1"/>
  <c r="D7740" i="6"/>
  <c r="D7739" i="6" s="1"/>
  <c r="E7477" i="6" a="1"/>
  <c r="E7477" i="6" s="1"/>
  <c r="F7478" i="6" s="1"/>
  <c r="D7476" i="6"/>
  <c r="D7475" i="6" s="1"/>
  <c r="E5437" i="6" a="1"/>
  <c r="E5437" i="6" s="1"/>
  <c r="F5438" i="6" s="1"/>
  <c r="D5436" i="6"/>
  <c r="D5435" i="6" s="1"/>
  <c r="E4213" i="6" a="1"/>
  <c r="E4213" i="6" s="1"/>
  <c r="F4214" i="6" s="1"/>
  <c r="D4212" i="6"/>
  <c r="D4211" i="6" s="1"/>
  <c r="E7573" i="6" a="1"/>
  <c r="E7573" i="6" s="1"/>
  <c r="D7572" i="6"/>
  <c r="D7571" i="6" s="1"/>
  <c r="F925" i="6"/>
  <c r="E7214" i="6" a="1"/>
  <c r="E7214" i="6" s="1"/>
  <c r="E8126" i="6" a="1"/>
  <c r="E8126" i="6" s="1"/>
  <c r="F8126" i="6" s="1"/>
  <c r="E3782" i="6" a="1"/>
  <c r="E3782" i="6" s="1"/>
  <c r="F3782" i="6" s="1"/>
  <c r="E7574" i="6" a="1"/>
  <c r="E7574" i="6" s="1"/>
  <c r="E4622" i="6" a="1"/>
  <c r="E4622" i="6" s="1"/>
  <c r="E2222" i="6" a="1"/>
  <c r="E2222" i="6" s="1"/>
  <c r="F2223" i="6" s="1"/>
  <c r="E1791" i="6" a="1"/>
  <c r="E1791" i="6" s="1"/>
  <c r="D1790" i="6"/>
  <c r="E4815" i="6" a="1"/>
  <c r="E4815" i="6" s="1"/>
  <c r="D4814" i="6"/>
  <c r="E7407" i="6" a="1"/>
  <c r="E7407" i="6" s="1"/>
  <c r="D7406" i="6"/>
  <c r="E5655" i="6" a="1"/>
  <c r="E5655" i="6" s="1"/>
  <c r="D5654" i="6"/>
  <c r="E1071" i="6" a="1"/>
  <c r="E1071" i="6" s="1"/>
  <c r="D1070" i="6"/>
  <c r="E4575" i="6" a="1"/>
  <c r="E4575" i="6" s="1"/>
  <c r="D4574" i="6"/>
  <c r="E6855" i="6" a="1"/>
  <c r="E6855" i="6" s="1"/>
  <c r="D6854" i="6"/>
  <c r="E6470" i="6" a="1"/>
  <c r="E6470" i="6" s="1"/>
  <c r="F6470" i="6" s="1"/>
  <c r="E1863" i="6" a="1"/>
  <c r="E1863" i="6" s="1"/>
  <c r="D1862" i="6"/>
  <c r="E1839" i="6" a="1"/>
  <c r="E1839" i="6" s="1"/>
  <c r="D1838" i="6"/>
  <c r="E2463" i="6" a="1"/>
  <c r="E2463" i="6" s="1"/>
  <c r="D2462" i="6"/>
  <c r="E2319" i="6" a="1"/>
  <c r="E2319" i="6" s="1"/>
  <c r="D2318" i="6"/>
  <c r="E8223" i="6" a="1"/>
  <c r="E8223" i="6" s="1"/>
  <c r="D8222" i="6"/>
  <c r="E543" i="6" a="1"/>
  <c r="E543" i="6" s="1"/>
  <c r="D542" i="6"/>
  <c r="E2271" i="6" a="1"/>
  <c r="E2271" i="6" s="1"/>
  <c r="D2270" i="6"/>
  <c r="E3975" i="6" a="1"/>
  <c r="E3975" i="6" s="1"/>
  <c r="D3974" i="6"/>
  <c r="E2871" i="6" a="1"/>
  <c r="E2871" i="6" s="1"/>
  <c r="D2870" i="6"/>
  <c r="E1119" i="6" a="1"/>
  <c r="E1119" i="6" s="1"/>
  <c r="D1118" i="6"/>
  <c r="E5174" i="6" a="1"/>
  <c r="E5174" i="6" s="1"/>
  <c r="F5174" i="6" s="1"/>
  <c r="E3183" i="6" a="1"/>
  <c r="E3183" i="6" s="1"/>
  <c r="D3182" i="6"/>
  <c r="E6615" i="6" a="1"/>
  <c r="E6615" i="6" s="1"/>
  <c r="D6614" i="6"/>
  <c r="D853" i="6"/>
  <c r="E854" i="6" a="1"/>
  <c r="E854" i="6" s="1"/>
  <c r="F855" i="6" s="1"/>
  <c r="D7093" i="6"/>
  <c r="E7094" i="6" a="1"/>
  <c r="E7094" i="6" s="1"/>
  <c r="F7095" i="6" s="1"/>
  <c r="E7719" i="6" a="1"/>
  <c r="E7719" i="6" s="1"/>
  <c r="D7718" i="6"/>
  <c r="E2607" i="6" a="1"/>
  <c r="E2607" i="6" s="1"/>
  <c r="D2606" i="6"/>
  <c r="E5103" i="6" a="1"/>
  <c r="E5103" i="6" s="1"/>
  <c r="D5102" i="6"/>
  <c r="E2919" i="6" a="1"/>
  <c r="E2919" i="6" s="1"/>
  <c r="D2918" i="6"/>
  <c r="E1166" i="6" a="1"/>
  <c r="E1166" i="6" s="1"/>
  <c r="F1166" i="6" s="1"/>
  <c r="E8295" i="6" a="1"/>
  <c r="E8295" i="6" s="1"/>
  <c r="D8294" i="6"/>
  <c r="E1719" i="6" a="1"/>
  <c r="E1719" i="6" s="1"/>
  <c r="D1718" i="6"/>
  <c r="D4669" i="6"/>
  <c r="E4670" i="6" a="1"/>
  <c r="E4670" i="6" s="1"/>
  <c r="E2751" i="6" a="1"/>
  <c r="E2751" i="6" s="1"/>
  <c r="D2750" i="6"/>
  <c r="E3470" i="6" a="1"/>
  <c r="E3470" i="6" s="1"/>
  <c r="F3470" i="6" s="1"/>
  <c r="E6135" i="6" a="1"/>
  <c r="E6135" i="6" s="1"/>
  <c r="D6134" i="6"/>
  <c r="E6182" i="6" a="1"/>
  <c r="E6182" i="6" s="1"/>
  <c r="F6182" i="6" s="1"/>
  <c r="E7695" i="6" a="1"/>
  <c r="E7695" i="6" s="1"/>
  <c r="D7694" i="6"/>
  <c r="E879" i="6" a="1"/>
  <c r="E879" i="6" s="1"/>
  <c r="D878" i="6"/>
  <c r="E2631" i="6" a="1"/>
  <c r="E2631" i="6" s="1"/>
  <c r="D2630" i="6"/>
  <c r="E5079" i="6" a="1"/>
  <c r="E5079" i="6" s="1"/>
  <c r="D5078" i="6"/>
  <c r="E7983" i="6" a="1"/>
  <c r="E7983" i="6" s="1"/>
  <c r="D7982" i="6"/>
  <c r="E1695" i="6" a="1"/>
  <c r="E1695" i="6" s="1"/>
  <c r="D1694" i="6"/>
  <c r="E4863" i="6" a="1"/>
  <c r="E4863" i="6" s="1"/>
  <c r="D4862" i="6"/>
  <c r="D4141" i="6"/>
  <c r="E4142" i="6" a="1"/>
  <c r="E4142" i="6" s="1"/>
  <c r="E2343" i="6" a="1"/>
  <c r="E2343" i="6" s="1"/>
  <c r="D2342" i="6"/>
  <c r="E6543" i="6" a="1"/>
  <c r="E6543" i="6" s="1"/>
  <c r="D6542" i="6"/>
  <c r="E1647" i="6" a="1"/>
  <c r="E1647" i="6" s="1"/>
  <c r="D1646" i="6"/>
  <c r="D8149" i="6"/>
  <c r="E8150" i="6" a="1"/>
  <c r="E8150" i="6" s="1"/>
  <c r="E6759" i="6" a="1"/>
  <c r="E6759" i="6" s="1"/>
  <c r="D6758" i="6"/>
  <c r="E1143" i="6" a="1"/>
  <c r="E1143" i="6" s="1"/>
  <c r="D1142" i="6"/>
  <c r="D5461" i="6"/>
  <c r="E5462" i="6" a="1"/>
  <c r="E5462" i="6" s="1"/>
  <c r="F5463" i="6" s="1"/>
  <c r="F5631" i="6"/>
  <c r="F4023" i="6"/>
  <c r="E566" i="6" a="1"/>
  <c r="E566" i="6" s="1"/>
  <c r="E1311" i="6" a="1"/>
  <c r="E1311" i="6" s="1"/>
  <c r="D1310" i="6"/>
  <c r="E2535" i="6" a="1"/>
  <c r="E2535" i="6" s="1"/>
  <c r="D2534" i="6"/>
  <c r="E4407" i="6" a="1"/>
  <c r="E4407" i="6" s="1"/>
  <c r="D4406" i="6"/>
  <c r="E3063" i="6" a="1"/>
  <c r="E3063" i="6" s="1"/>
  <c r="D3062" i="6"/>
  <c r="E4958" i="6" a="1"/>
  <c r="E4958" i="6" s="1"/>
  <c r="F4958" i="6" s="1"/>
  <c r="E975" i="6" a="1"/>
  <c r="E975" i="6" s="1"/>
  <c r="D974" i="6"/>
  <c r="E6711" i="6" a="1"/>
  <c r="E6711" i="6" s="1"/>
  <c r="D6710" i="6"/>
  <c r="E1910" i="6" a="1"/>
  <c r="E1910" i="6" s="1"/>
  <c r="F1910" i="6" s="1"/>
  <c r="E2727" i="6" a="1"/>
  <c r="E2727" i="6" s="1"/>
  <c r="D2726" i="6"/>
  <c r="E6735" i="6" a="1"/>
  <c r="E6735" i="6" s="1"/>
  <c r="D6734" i="6"/>
  <c r="E5391" i="6" a="1"/>
  <c r="E5391" i="6" s="1"/>
  <c r="D5390" i="6"/>
  <c r="E3135" i="6" a="1"/>
  <c r="E3135" i="6" s="1"/>
  <c r="D3134" i="6"/>
  <c r="E5558" i="6" a="1"/>
  <c r="E5558" i="6" s="1"/>
  <c r="F5558" i="6" s="1"/>
  <c r="E4455" i="6" a="1"/>
  <c r="E4455" i="6" s="1"/>
  <c r="D4454" i="6"/>
  <c r="E7143" i="6" a="1"/>
  <c r="E7143" i="6" s="1"/>
  <c r="D7142" i="6"/>
  <c r="E3830" i="6" a="1"/>
  <c r="E3830" i="6" s="1"/>
  <c r="F3830" i="6" s="1"/>
  <c r="E7815" i="6" a="1"/>
  <c r="E7815" i="6" s="1"/>
  <c r="D7814" i="6"/>
  <c r="E6327" i="6" a="1"/>
  <c r="E6327" i="6" s="1"/>
  <c r="D6326" i="6"/>
  <c r="D7165" i="6"/>
  <c r="E7166" i="6" a="1"/>
  <c r="E7166" i="6" s="1"/>
  <c r="F7167" i="6" s="1"/>
  <c r="D3613" i="6"/>
  <c r="E3614" i="6" a="1"/>
  <c r="E3614" i="6" s="1"/>
  <c r="F3615" i="6" s="1"/>
  <c r="E2583" i="6" a="1"/>
  <c r="E2583" i="6" s="1"/>
  <c r="D2582" i="6"/>
  <c r="E7551" i="6" a="1"/>
  <c r="E7551" i="6" s="1"/>
  <c r="D7550" i="6"/>
  <c r="E6087" i="6" a="1"/>
  <c r="E6087" i="6" s="1"/>
  <c r="D6086" i="6"/>
  <c r="E7839" i="6" a="1"/>
  <c r="E7839" i="6" s="1"/>
  <c r="D7838" i="6"/>
  <c r="E2823" i="6" a="1"/>
  <c r="E2823" i="6" s="1"/>
  <c r="D2822" i="6"/>
  <c r="D2389" i="6"/>
  <c r="E2390" i="6" a="1"/>
  <c r="E2390" i="6" s="1"/>
  <c r="E2295" i="6" a="1"/>
  <c r="E2295" i="6" s="1"/>
  <c r="D2294" i="6"/>
  <c r="D4261" i="6"/>
  <c r="E4262" i="6" a="1"/>
  <c r="E4262" i="6" s="1"/>
  <c r="E2895" i="6" a="1"/>
  <c r="E2895" i="6" s="1"/>
  <c r="D2894" i="6"/>
  <c r="E3351" i="6" a="1"/>
  <c r="E3351" i="6" s="1"/>
  <c r="D3350" i="6"/>
  <c r="E3375" i="6" a="1"/>
  <c r="E3375" i="6" s="1"/>
  <c r="D3374" i="6"/>
  <c r="E7622" i="6" a="1"/>
  <c r="E7622" i="6" s="1"/>
  <c r="F7622" i="6" s="1"/>
  <c r="E4119" i="6" a="1"/>
  <c r="E4119" i="6" s="1"/>
  <c r="D4118" i="6"/>
  <c r="F1167" i="6"/>
  <c r="F3087" i="6"/>
  <c r="F6783" i="6"/>
  <c r="F1263" i="6"/>
  <c r="F2943" i="6"/>
  <c r="F711" i="6"/>
  <c r="E7455" i="6" a="1"/>
  <c r="E7455" i="6" s="1"/>
  <c r="D7454" i="6"/>
  <c r="E255" i="6" a="1"/>
  <c r="E255" i="6" s="1"/>
  <c r="D254" i="6"/>
  <c r="E1527" i="6" a="1"/>
  <c r="E1527" i="6" s="1"/>
  <c r="D1526" i="6"/>
  <c r="D637" i="6"/>
  <c r="E638" i="6" a="1"/>
  <c r="E638" i="6" s="1"/>
  <c r="E4335" i="6" a="1"/>
  <c r="E4335" i="6" s="1"/>
  <c r="D4334" i="6"/>
  <c r="E7959" i="6" a="1"/>
  <c r="E7959" i="6" s="1"/>
  <c r="D7958" i="6"/>
  <c r="E375" i="6" a="1"/>
  <c r="E375" i="6" s="1"/>
  <c r="D374" i="6"/>
  <c r="E7527" i="6" a="1"/>
  <c r="E7527" i="6" s="1"/>
  <c r="D7526" i="6"/>
  <c r="D4525" i="6"/>
  <c r="E4526" i="6" a="1"/>
  <c r="E4526" i="6" s="1"/>
  <c r="F4527" i="6" s="1"/>
  <c r="E3327" i="6" a="1"/>
  <c r="E3327" i="6" s="1"/>
  <c r="D3326" i="6"/>
  <c r="E4719" i="6" a="1"/>
  <c r="E4719" i="6" s="1"/>
  <c r="D4718" i="6"/>
  <c r="E327" i="6" a="1"/>
  <c r="E327" i="6" s="1"/>
  <c r="D326" i="6"/>
  <c r="E7886" i="6" a="1"/>
  <c r="E7886" i="6" s="1"/>
  <c r="F7886" i="6" s="1"/>
  <c r="E5343" i="6" a="1"/>
  <c r="E5343" i="6" s="1"/>
  <c r="D5342" i="6"/>
  <c r="E5511" i="6" a="1"/>
  <c r="E5511" i="6" s="1"/>
  <c r="D5510" i="6"/>
  <c r="E5751" i="6" a="1"/>
  <c r="E5751" i="6" s="1"/>
  <c r="D5750" i="6"/>
  <c r="E1575" i="6" a="1"/>
  <c r="E1575" i="6" s="1"/>
  <c r="D1574" i="6"/>
  <c r="E6518" i="6" a="1"/>
  <c r="E6518" i="6" s="1"/>
  <c r="F6518" i="6" s="1"/>
  <c r="E3686" i="6" a="1"/>
  <c r="E3686" i="6" s="1"/>
  <c r="F3686" i="6" s="1"/>
  <c r="E1479" i="6" a="1"/>
  <c r="E1479" i="6" s="1"/>
  <c r="D1478" i="6"/>
  <c r="E4479" i="6" a="1"/>
  <c r="E4479" i="6" s="1"/>
  <c r="D4478" i="6"/>
  <c r="D3565" i="6"/>
  <c r="E3566" i="6" a="1"/>
  <c r="E3566" i="6" s="1"/>
  <c r="E3879" i="6" a="1"/>
  <c r="E3879" i="6" s="1"/>
  <c r="D3878" i="6"/>
  <c r="E6303" i="6" a="1"/>
  <c r="E6303" i="6" s="1"/>
  <c r="D6302" i="6"/>
  <c r="E5415" i="6" a="1"/>
  <c r="E5415" i="6" s="1"/>
  <c r="D5414" i="6"/>
  <c r="E2415" i="6" a="1"/>
  <c r="E2415" i="6" s="1"/>
  <c r="D2414" i="6"/>
  <c r="E8247" i="6" a="1"/>
  <c r="E8247" i="6" s="1"/>
  <c r="D8246" i="6"/>
  <c r="E3303" i="6" a="1"/>
  <c r="E3303" i="6" s="1"/>
  <c r="D3302" i="6"/>
  <c r="E6567" i="6" a="1"/>
  <c r="E6567" i="6" s="1"/>
  <c r="D6566" i="6"/>
  <c r="E6975" i="6" a="1"/>
  <c r="E6975" i="6" s="1"/>
  <c r="D6974" i="6"/>
  <c r="E7311" i="6" a="1"/>
  <c r="E7311" i="6" s="1"/>
  <c r="D7310" i="6"/>
  <c r="E8007" i="6" a="1"/>
  <c r="E8007" i="6" s="1"/>
  <c r="D8006" i="6"/>
  <c r="E5967" i="6" a="1"/>
  <c r="E5967" i="6" s="1"/>
  <c r="D5966" i="6"/>
  <c r="F3471" i="6"/>
  <c r="F5319" i="6"/>
  <c r="D1549" i="6"/>
  <c r="E1550" i="6" a="1"/>
  <c r="E1550" i="6" s="1"/>
  <c r="E2799" i="6" a="1"/>
  <c r="E2799" i="6" s="1"/>
  <c r="D2798" i="6"/>
  <c r="E6015" i="6" a="1"/>
  <c r="E6015" i="6" s="1"/>
  <c r="D6014" i="6"/>
  <c r="E4239" i="6" a="1"/>
  <c r="E4239" i="6" s="1"/>
  <c r="D4238" i="6"/>
  <c r="D1381" i="6"/>
  <c r="E1382" i="6" a="1"/>
  <c r="E1382" i="6" s="1"/>
  <c r="E7263" i="6" a="1"/>
  <c r="E7263" i="6" s="1"/>
  <c r="D7262" i="6"/>
  <c r="E615" i="6" a="1"/>
  <c r="E615" i="6" s="1"/>
  <c r="D614" i="6"/>
  <c r="E1287" i="6" a="1"/>
  <c r="E1287" i="6" s="1"/>
  <c r="D1286" i="6"/>
  <c r="D229" i="6"/>
  <c r="E230" i="6" a="1"/>
  <c r="E230" i="6" s="1"/>
  <c r="E4983" i="6" a="1"/>
  <c r="E4983" i="6" s="1"/>
  <c r="D4982" i="6"/>
  <c r="E2654" i="6" a="1"/>
  <c r="E2654" i="6" s="1"/>
  <c r="F2654" i="6" s="1"/>
  <c r="E63" i="6" a="1"/>
  <c r="E63" i="6" s="1"/>
  <c r="D62" i="6"/>
  <c r="E7022" i="6" a="1"/>
  <c r="E7022" i="6" s="1"/>
  <c r="F7022" i="6" s="1"/>
  <c r="E2174" i="6" a="1"/>
  <c r="E2174" i="6" s="1"/>
  <c r="F2174" i="6" s="1"/>
  <c r="D6109" i="6"/>
  <c r="E6110" i="6" a="1"/>
  <c r="E6110" i="6" s="1"/>
  <c r="E5150" i="6" a="1"/>
  <c r="E5150" i="6" s="1"/>
  <c r="F5150" i="6" s="1"/>
  <c r="E5941" i="6" a="1"/>
  <c r="E5941" i="6" s="1"/>
  <c r="F5942" i="6" s="1"/>
  <c r="F3039" i="6"/>
  <c r="F8079" i="6"/>
  <c r="F6951" i="6"/>
  <c r="F5775" i="6"/>
  <c r="F4215" i="6"/>
  <c r="F4695" i="6"/>
  <c r="F2007" i="6"/>
  <c r="F4743" i="6"/>
  <c r="F2079" i="6"/>
  <c r="F7935" i="6"/>
  <c r="F3663" i="6"/>
  <c r="F5871" i="6"/>
  <c r="F3927" i="6"/>
  <c r="F303" i="6"/>
  <c r="F1767" i="6"/>
  <c r="F4071" i="6"/>
  <c r="F4767" i="6"/>
  <c r="D6472" i="6"/>
  <c r="E6472" i="6" s="1" a="1"/>
  <c r="E6472" i="6" s="1"/>
  <c r="F6472" i="6" s="1"/>
  <c r="D4504" i="6"/>
  <c r="E4504" i="6" s="1" a="1"/>
  <c r="E4504" i="6" s="1"/>
  <c r="F4504" i="6" s="1"/>
  <c r="D2368" i="6"/>
  <c r="E2368" i="6" s="1" a="1"/>
  <c r="E2368" i="6" s="1"/>
  <c r="F2368" i="6" s="1"/>
  <c r="D2800" i="6"/>
  <c r="D5632" i="6"/>
  <c r="E5632" i="6" s="1" a="1"/>
  <c r="E5632" i="6" s="1"/>
  <c r="F5632" i="6" s="1"/>
  <c r="D7792" i="6"/>
  <c r="D5200" i="6"/>
  <c r="E5200" i="6" s="1" a="1"/>
  <c r="E5200" i="6" s="1"/>
  <c r="D3400" i="6"/>
  <c r="D1984" i="6"/>
  <c r="D6568" i="6"/>
  <c r="E6568" i="6" s="1" a="1"/>
  <c r="E6568" i="6" s="1"/>
  <c r="D1888" i="6"/>
  <c r="D184" i="6"/>
  <c r="D4120" i="6"/>
  <c r="E4120" i="6" s="1" a="1"/>
  <c r="E4120" i="6" s="1"/>
  <c r="D760" i="6"/>
  <c r="E760" i="6" s="1" a="1"/>
  <c r="E760" i="6" s="1"/>
  <c r="F760" i="6" s="1"/>
  <c r="D5056" i="6"/>
  <c r="D3448" i="6"/>
  <c r="E3448" i="6" s="1" a="1"/>
  <c r="E3448" i="6" s="1"/>
  <c r="F3448" i="6" s="1"/>
  <c r="D5728" i="6"/>
  <c r="D8344" i="6"/>
  <c r="D3952" i="6"/>
  <c r="E3952" i="6" s="1" a="1"/>
  <c r="E3952" i="6" s="1"/>
  <c r="F3952" i="6" s="1"/>
  <c r="D3064" i="6"/>
  <c r="E3064" i="6" s="1" a="1"/>
  <c r="E3064" i="6" s="1"/>
  <c r="F3064" i="6" s="1"/>
  <c r="D88" i="6"/>
  <c r="E88" i="6" s="1" a="1"/>
  <c r="E88" i="6" s="1"/>
  <c r="F88" i="6" s="1"/>
  <c r="D8200" i="6"/>
  <c r="D7408" i="6"/>
  <c r="D5656" i="6"/>
  <c r="E5656" i="6" s="1" a="1"/>
  <c r="E5656" i="6" s="1"/>
  <c r="F5656" i="6" s="1"/>
  <c r="D664" i="6"/>
  <c r="E664" i="6" s="1" a="1"/>
  <c r="E664" i="6" s="1"/>
  <c r="F664" i="6" s="1"/>
  <c r="D4360" i="6"/>
  <c r="D5512" i="6"/>
  <c r="E5512" i="6" s="1" a="1"/>
  <c r="E5512" i="6" s="1"/>
  <c r="D6640" i="6"/>
  <c r="D5032" i="6"/>
  <c r="D1672" i="6"/>
  <c r="D904" i="6"/>
  <c r="D8320" i="6"/>
  <c r="D7864" i="6"/>
  <c r="D6448" i="6"/>
  <c r="E6448" i="6" s="1" a="1"/>
  <c r="E6448" i="6" s="1"/>
  <c r="F6448" i="6" s="1"/>
  <c r="D5920" i="6"/>
  <c r="D4192" i="6"/>
  <c r="E4192" i="6" s="1" a="1"/>
  <c r="E4192" i="6" s="1"/>
  <c r="F4192" i="6" s="1"/>
  <c r="D3496" i="6"/>
  <c r="D1936" i="6"/>
  <c r="E1936" i="6" s="1" a="1"/>
  <c r="E1936" i="6" s="1"/>
  <c r="F1936" i="6" s="1"/>
  <c r="D2200" i="6"/>
  <c r="D1072" i="6"/>
  <c r="D3856" i="6"/>
  <c r="D7168" i="6"/>
  <c r="E7168" i="6" s="1" a="1"/>
  <c r="E7168" i="6" s="1"/>
  <c r="F7168" i="6" s="1"/>
  <c r="D5824" i="6"/>
  <c r="E5824" i="6" s="1" a="1"/>
  <c r="E5824" i="6" s="1"/>
  <c r="F5824" i="6" s="1"/>
  <c r="D3520" i="6"/>
  <c r="E3520" i="6" s="1" a="1"/>
  <c r="E3520" i="6" s="1"/>
  <c r="D1816" i="6"/>
  <c r="D472" i="6"/>
  <c r="E472" i="6" s="1" a="1"/>
  <c r="E472" i="6" s="1"/>
  <c r="D4744" i="6"/>
  <c r="D2656" i="6"/>
  <c r="D1432" i="6"/>
  <c r="D4216" i="6"/>
  <c r="D328" i="6"/>
  <c r="E328" i="6" s="1" a="1"/>
  <c r="E328" i="6" s="1"/>
  <c r="F328" i="6" s="1"/>
  <c r="D7528" i="6"/>
  <c r="E7528" i="6" s="1" a="1"/>
  <c r="E7528" i="6" s="1"/>
  <c r="D5152" i="6"/>
  <c r="D7912" i="6"/>
  <c r="E7912" i="6" s="1" a="1"/>
  <c r="E7912" i="6" s="1"/>
  <c r="F7912" i="6" s="1"/>
  <c r="D4600" i="6"/>
  <c r="D3160" i="6"/>
  <c r="E3160" i="6" s="1" a="1"/>
  <c r="E3160" i="6" s="1"/>
  <c r="F3160" i="6" s="1"/>
  <c r="D2440" i="6"/>
  <c r="E2440" i="6" s="1" a="1"/>
  <c r="E2440" i="6" s="1"/>
  <c r="D4960" i="6"/>
  <c r="D1192" i="6"/>
  <c r="E1192" i="6" s="1" a="1"/>
  <c r="E1192" i="6" s="1"/>
  <c r="F1192" i="6" s="1"/>
  <c r="D112" i="6"/>
  <c r="D8368" i="6"/>
  <c r="D6832" i="6"/>
  <c r="E6832" i="6" s="1" a="1"/>
  <c r="E6832" i="6" s="1"/>
  <c r="F6832" i="6" s="1"/>
  <c r="D6088" i="6"/>
  <c r="D4768" i="6"/>
  <c r="D2944" i="6"/>
  <c r="D1528" i="6"/>
  <c r="D736" i="6"/>
  <c r="E736" i="6" s="1" a="1"/>
  <c r="E736" i="6" s="1"/>
  <c r="D8296" i="6"/>
  <c r="E8296" i="6" s="1" a="1"/>
  <c r="E8296" i="6" s="1"/>
  <c r="F8296" i="6" s="1"/>
  <c r="D5872" i="6"/>
  <c r="D4168" i="6"/>
  <c r="D1096" i="6"/>
  <c r="D7312" i="6"/>
  <c r="D4096" i="6"/>
  <c r="E4096" i="6" s="1" a="1"/>
  <c r="E4096" i="6" s="1"/>
  <c r="F4096" i="6" s="1"/>
  <c r="D2488" i="6"/>
  <c r="E2488" i="6" s="1" a="1"/>
  <c r="E2488" i="6" s="1"/>
  <c r="F2488" i="6" s="1"/>
  <c r="D6880" i="6"/>
  <c r="D5560" i="6"/>
  <c r="E5560" i="6" s="1" a="1"/>
  <c r="E5560" i="6" s="1"/>
  <c r="F5560" i="6" s="1"/>
  <c r="D7192" i="6"/>
  <c r="E7192" i="6" s="1" a="1"/>
  <c r="E7192" i="6" s="1"/>
  <c r="F7192" i="6" s="1"/>
  <c r="D6760" i="6"/>
  <c r="D3784" i="6"/>
  <c r="E3784" i="6" s="1" a="1"/>
  <c r="E3784" i="6" s="1"/>
  <c r="F3784" i="6" s="1"/>
  <c r="D928" i="6"/>
  <c r="D7144" i="6"/>
  <c r="D1120" i="6"/>
  <c r="D7504" i="6"/>
  <c r="D4552" i="6"/>
  <c r="D3280" i="6"/>
  <c r="D856" i="6"/>
  <c r="D6232" i="6"/>
  <c r="D3040" i="6"/>
  <c r="D4792" i="6"/>
  <c r="D4024" i="6"/>
  <c r="E4024" i="6" s="1" a="1"/>
  <c r="E4024" i="6" s="1"/>
  <c r="F4024" i="6" s="1"/>
  <c r="D7360" i="6"/>
  <c r="E7360" i="6" s="1" a="1"/>
  <c r="E7360" i="6" s="1"/>
  <c r="F7360" i="6" s="1"/>
  <c r="D5584" i="6"/>
  <c r="E5584" i="6" s="1" a="1"/>
  <c r="E5584" i="6" s="1"/>
  <c r="F5584" i="6" s="1"/>
  <c r="D2584" i="6"/>
  <c r="D304" i="6"/>
  <c r="D7720" i="6"/>
  <c r="D7264" i="6"/>
  <c r="E7264" i="6" s="1" a="1"/>
  <c r="E7264" i="6" s="1"/>
  <c r="D6976" i="6"/>
  <c r="E6976" i="6" s="1" a="1"/>
  <c r="E6976" i="6" s="1"/>
  <c r="D3376" i="6"/>
  <c r="E3376" i="6" s="1" a="1"/>
  <c r="E3376" i="6" s="1"/>
  <c r="D3136" i="6"/>
  <c r="D1720" i="6"/>
  <c r="D136" i="6"/>
  <c r="D4576" i="6"/>
  <c r="D3184" i="6"/>
  <c r="E3184" i="6" s="1" a="1"/>
  <c r="E3184" i="6" s="1"/>
  <c r="F3184" i="6" s="1"/>
  <c r="D1144" i="6"/>
  <c r="E1144" i="6" s="1" a="1"/>
  <c r="E1144" i="6" s="1"/>
  <c r="D7696" i="6"/>
  <c r="E7696" i="6" s="1" a="1"/>
  <c r="E7696" i="6" s="1"/>
  <c r="F7696" i="6" s="1"/>
  <c r="D6112" i="6"/>
  <c r="D3688" i="6"/>
  <c r="D1408" i="6"/>
  <c r="E1408" i="6" s="1" a="1"/>
  <c r="E1408" i="6" s="1"/>
  <c r="D7096" i="6"/>
  <c r="E7096" i="6" s="1" a="1"/>
  <c r="E7096" i="6" s="1"/>
  <c r="F7096" i="6" s="1"/>
  <c r="D5992" i="6"/>
  <c r="D4072" i="6"/>
  <c r="D3208" i="6"/>
  <c r="D2032" i="6"/>
  <c r="D8416" i="6"/>
  <c r="D6280" i="6"/>
  <c r="D4936" i="6"/>
  <c r="E4936" i="6" s="1" a="1"/>
  <c r="E4936" i="6" s="1"/>
  <c r="F4936" i="6" s="1"/>
  <c r="D3640" i="6"/>
  <c r="E3640" i="6" s="1" a="1"/>
  <c r="E3640" i="6" s="1"/>
  <c r="F3640" i="6" s="1"/>
  <c r="D2224" i="6"/>
  <c r="D592" i="6"/>
  <c r="D7960" i="6"/>
  <c r="E7960" i="6" s="1" a="1"/>
  <c r="E7960" i="6" s="1"/>
  <c r="F7960" i="6" s="1"/>
  <c r="D3088" i="6"/>
  <c r="D2056" i="6"/>
  <c r="D1168" i="6"/>
  <c r="D7888" i="6"/>
  <c r="E7888" i="6" s="1" a="1"/>
  <c r="E7888" i="6" s="1"/>
  <c r="F7888" i="6" s="1"/>
  <c r="D5704" i="6"/>
  <c r="E5704" i="6" s="1" a="1"/>
  <c r="E5704" i="6" s="1"/>
  <c r="F5704" i="6" s="1"/>
  <c r="D2608" i="6"/>
  <c r="D4408" i="6"/>
  <c r="E4408" i="6" s="1" a="1"/>
  <c r="E4408" i="6" s="1"/>
  <c r="D1024" i="6"/>
  <c r="E1024" i="6" s="1" a="1"/>
  <c r="E1024" i="6" s="1"/>
  <c r="D7672" i="6"/>
  <c r="E7672" i="6" s="1" a="1"/>
  <c r="E7672" i="6" s="1"/>
  <c r="F7672" i="6" s="1"/>
  <c r="D5752" i="6"/>
  <c r="D4312" i="6"/>
  <c r="D952" i="6"/>
  <c r="E952" i="6" s="1" a="1"/>
  <c r="E952" i="6" s="1"/>
  <c r="D8128" i="6"/>
  <c r="D6184" i="6"/>
  <c r="E6184" i="6" s="1" a="1"/>
  <c r="E6184" i="6" s="1"/>
  <c r="F6184" i="6" s="1"/>
  <c r="D5416" i="6"/>
  <c r="D3664" i="6"/>
  <c r="E3664" i="6" s="1" a="1"/>
  <c r="E3664" i="6" s="1"/>
  <c r="F3664" i="6" s="1"/>
  <c r="D2176" i="6"/>
  <c r="E2176" i="6" s="1" a="1"/>
  <c r="E2176" i="6" s="1"/>
  <c r="F2176" i="6" s="1"/>
  <c r="D1624" i="6"/>
  <c r="E1624" i="6" s="1" a="1"/>
  <c r="E1624" i="6" s="1"/>
  <c r="F1624" i="6" s="1"/>
  <c r="D376" i="6"/>
  <c r="E376" i="6" s="1" a="1"/>
  <c r="E376" i="6" s="1"/>
  <c r="F376" i="6" s="1"/>
  <c r="D6040" i="6"/>
  <c r="E6040" i="6" s="1" a="1"/>
  <c r="E6040" i="6" s="1"/>
  <c r="D3568" i="6"/>
  <c r="E3568" i="6" s="1" a="1"/>
  <c r="E3568" i="6" s="1"/>
  <c r="F3568" i="6" s="1"/>
  <c r="D232" i="6"/>
  <c r="E232" i="6" s="1" a="1"/>
  <c r="E232" i="6" s="1"/>
  <c r="F232" i="6" s="1"/>
  <c r="D8392" i="6"/>
  <c r="D7432" i="6"/>
  <c r="D5368" i="6"/>
  <c r="D3592" i="6"/>
  <c r="D1336" i="6"/>
  <c r="D6928" i="6"/>
  <c r="D5896" i="6"/>
  <c r="D4336" i="6"/>
  <c r="E4336" i="6" s="1" a="1"/>
  <c r="E4336" i="6" s="1"/>
  <c r="D3112" i="6"/>
  <c r="D1600" i="6"/>
  <c r="E1600" i="6" s="1" a="1"/>
  <c r="E1600" i="6" s="1"/>
  <c r="D1264" i="6"/>
  <c r="E1264" i="6" s="1" a="1"/>
  <c r="E1264" i="6" s="1"/>
  <c r="F1264" i="6" s="1"/>
  <c r="D7936" i="6"/>
  <c r="D5272" i="6"/>
  <c r="D4240" i="6"/>
  <c r="E4240" i="6" s="1" a="1"/>
  <c r="E4240" i="6" s="1"/>
  <c r="F4240" i="6" s="1"/>
  <c r="D3016" i="6"/>
  <c r="D1912" i="6"/>
  <c r="E1912" i="6" s="1" a="1"/>
  <c r="E1912" i="6" s="1"/>
  <c r="F1912" i="6" s="1"/>
  <c r="D6544" i="6"/>
  <c r="E6544" i="6" s="1" a="1"/>
  <c r="E6544" i="6" s="1"/>
  <c r="D4528" i="6"/>
  <c r="D1768" i="6"/>
  <c r="D7744" i="6"/>
  <c r="D6856" i="6"/>
  <c r="D4816" i="6"/>
  <c r="D1552" i="6"/>
  <c r="D160" i="6"/>
  <c r="D7216" i="6"/>
  <c r="D5224" i="6"/>
  <c r="E5224" i="6" s="1" a="1"/>
  <c r="E5224" i="6" s="1"/>
  <c r="F5224" i="6" s="1"/>
  <c r="D2896" i="6"/>
  <c r="D2320" i="6"/>
  <c r="D2464" i="6"/>
  <c r="E2464" i="6" s="1" a="1"/>
  <c r="E2464" i="6" s="1"/>
  <c r="F2464" i="6" s="1"/>
  <c r="D1240" i="6"/>
  <c r="D8056" i="6"/>
  <c r="E8056" i="6" s="1" a="1"/>
  <c r="E8056" i="6" s="1"/>
  <c r="F8056" i="6" s="1"/>
  <c r="D4264" i="6"/>
  <c r="E4264" i="6" s="1" a="1"/>
  <c r="E4264" i="6" s="1"/>
  <c r="F4264" i="6" s="1"/>
  <c r="D3880" i="6"/>
  <c r="D2416" i="6"/>
  <c r="E2416" i="6" s="1" a="1"/>
  <c r="E2416" i="6" s="1"/>
  <c r="D1288" i="6"/>
  <c r="D6616" i="6"/>
  <c r="D5464" i="6"/>
  <c r="D4648" i="6"/>
  <c r="E4648" i="6" s="1" a="1"/>
  <c r="E4648" i="6" s="1"/>
  <c r="D3832" i="6"/>
  <c r="E3832" i="6" s="1" a="1"/>
  <c r="E3832" i="6" s="1"/>
  <c r="F3832" i="6" s="1"/>
  <c r="D2128" i="6"/>
  <c r="E2128" i="6" s="1" a="1"/>
  <c r="E2128" i="6" s="1"/>
  <c r="D1480" i="6"/>
  <c r="E1480" i="6" s="1" a="1"/>
  <c r="E1480" i="6" s="1"/>
  <c r="D1216" i="6"/>
  <c r="E1216" i="6" s="1" a="1"/>
  <c r="E1216" i="6" s="1"/>
  <c r="F1216" i="6" s="1"/>
  <c r="F4310" i="6"/>
  <c r="E7334" i="6" a="1"/>
  <c r="E7334" i="6" s="1"/>
  <c r="F7334" i="6" s="1"/>
  <c r="E1598" i="6" a="1"/>
  <c r="E1598" i="6" s="1"/>
  <c r="F1598" i="6" s="1"/>
  <c r="F1743" i="6"/>
  <c r="E7430" i="6" a="1"/>
  <c r="E7430" i="6" s="1"/>
  <c r="F7430" i="6" s="1"/>
  <c r="F6903" i="6"/>
  <c r="F5295" i="6"/>
  <c r="F4839" i="6"/>
  <c r="F6591" i="6"/>
  <c r="F1095" i="6"/>
  <c r="F4431" i="6"/>
  <c r="F759" i="6"/>
  <c r="F3255" i="6"/>
  <c r="F4047" i="6"/>
  <c r="F5919" i="6"/>
  <c r="F6950" i="6"/>
  <c r="F1623" i="6"/>
  <c r="F8271" i="6"/>
  <c r="F6063" i="6"/>
  <c r="F7359" i="6"/>
  <c r="F4935" i="6"/>
  <c r="F7119" i="6"/>
  <c r="F3711" i="6"/>
  <c r="F8318" i="6"/>
  <c r="F8031" i="6"/>
  <c r="F7383" i="6"/>
  <c r="F3038" i="6"/>
  <c r="F1215" i="6"/>
  <c r="F3999" i="6"/>
  <c r="F3662" i="6"/>
  <c r="F399" i="6"/>
  <c r="F926" i="6"/>
  <c r="F5774" i="6"/>
  <c r="F2198" i="6"/>
  <c r="E6328" i="6" a="1"/>
  <c r="E6328" i="6" s="1"/>
  <c r="F6328" i="6" s="1"/>
  <c r="E6256" i="6" a="1"/>
  <c r="E6256" i="6" s="1"/>
  <c r="E7288" i="6" a="1"/>
  <c r="E7288" i="6" s="1"/>
  <c r="F7288" i="6" s="1"/>
  <c r="E8080" i="6" a="1"/>
  <c r="E8080" i="6" s="1"/>
  <c r="F8080" i="6" s="1"/>
  <c r="E7984" i="6" a="1"/>
  <c r="E7984" i="6" s="1"/>
  <c r="F7984" i="6" s="1"/>
  <c r="E448" i="6" a="1"/>
  <c r="E448" i="6" s="1"/>
  <c r="F448" i="6" s="1"/>
  <c r="E640" i="6" a="1"/>
  <c r="E640" i="6" s="1"/>
  <c r="F640" i="6" s="1"/>
  <c r="E832" i="6" a="1"/>
  <c r="E832" i="6" s="1"/>
  <c r="E1000" i="6" a="1"/>
  <c r="E1000" i="6" s="1"/>
  <c r="F1000" i="6" s="1"/>
  <c r="E2704" i="6" a="1"/>
  <c r="E2704" i="6" s="1"/>
  <c r="E2248" i="6" a="1"/>
  <c r="E2248" i="6" s="1"/>
  <c r="F2248" i="6" s="1"/>
  <c r="E1456" i="6" a="1"/>
  <c r="E1456" i="6" s="1"/>
  <c r="E2104" i="6" a="1"/>
  <c r="E2104" i="6" s="1"/>
  <c r="F2104" i="6" s="1"/>
  <c r="E3904" i="6" a="1"/>
  <c r="E3904" i="6" s="1"/>
  <c r="F3904" i="6" s="1"/>
  <c r="E5128" i="6" a="1"/>
  <c r="E5128" i="6" s="1"/>
  <c r="F5128" i="6" s="1"/>
  <c r="E4048" i="6" a="1"/>
  <c r="E4048" i="6" s="1"/>
  <c r="F4048" i="6" s="1"/>
  <c r="E5248" i="6" a="1"/>
  <c r="E5248" i="6" s="1"/>
  <c r="F5248" i="6" s="1"/>
  <c r="E5536" i="6" a="1"/>
  <c r="E5536" i="6" s="1"/>
  <c r="E6208" i="6" a="1"/>
  <c r="E6208" i="6" s="1"/>
  <c r="E7048" i="6" a="1"/>
  <c r="E7048" i="6" s="1"/>
  <c r="F7048" i="6" s="1"/>
  <c r="E7240" i="6" a="1"/>
  <c r="E7240" i="6" s="1"/>
  <c r="F7240" i="6" s="1"/>
  <c r="E8248" i="6" a="1"/>
  <c r="E8248" i="6" s="1"/>
  <c r="E3232" i="6" a="1"/>
  <c r="E3232" i="6" s="1"/>
  <c r="F3232" i="6" s="1"/>
  <c r="E496" i="6" a="1"/>
  <c r="E496" i="6" s="1"/>
  <c r="F496" i="6" s="1"/>
  <c r="E4384" i="6" a="1"/>
  <c r="E4384" i="6" s="1"/>
  <c r="F4384" i="6" s="1"/>
  <c r="E4888" i="6" a="1"/>
  <c r="E4888" i="6" s="1"/>
  <c r="F4888" i="6" s="1"/>
  <c r="E616" i="6" a="1"/>
  <c r="E616" i="6" s="1"/>
  <c r="E808" i="6" a="1"/>
  <c r="E808" i="6" s="1"/>
  <c r="F808" i="6" s="1"/>
  <c r="E2536" i="6" a="1"/>
  <c r="E2536" i="6" s="1"/>
  <c r="F2536" i="6" s="1"/>
  <c r="E3808" i="6" a="1"/>
  <c r="E3808" i="6" s="1"/>
  <c r="E5488" i="6" a="1"/>
  <c r="E5488" i="6" s="1"/>
  <c r="E7600" i="6" a="1"/>
  <c r="E7600" i="6" s="1"/>
  <c r="E8152" i="6" a="1"/>
  <c r="E8152" i="6" s="1"/>
  <c r="F8152" i="6" s="1"/>
  <c r="E1023" i="6" a="1"/>
  <c r="E1023" i="6" s="1"/>
  <c r="E2847" i="6" a="1"/>
  <c r="E2847" i="6" s="1"/>
  <c r="F2847" i="6" s="1"/>
  <c r="E4311" i="6" a="1"/>
  <c r="E4311" i="6" s="1"/>
  <c r="F4311" i="6" s="1"/>
  <c r="E6399" i="6" a="1"/>
  <c r="E6399" i="6" s="1"/>
  <c r="F6399" i="6" s="1"/>
  <c r="E7479" i="6" a="1"/>
  <c r="E7479" i="6" s="1"/>
  <c r="F7479" i="6" s="1"/>
  <c r="E7480" i="6" a="1"/>
  <c r="E7480" i="6" s="1"/>
  <c r="E6712" i="6" a="1"/>
  <c r="E6712" i="6" s="1"/>
  <c r="F6712" i="6" s="1"/>
  <c r="E7024" i="6" a="1"/>
  <c r="E7024" i="6" s="1"/>
  <c r="F7024" i="6" s="1"/>
  <c r="E5344" i="6" a="1"/>
  <c r="E5344" i="6" s="1"/>
  <c r="F5344" i="6" s="1"/>
  <c r="E5104" i="6" a="1"/>
  <c r="E5104" i="6" s="1"/>
  <c r="F5104" i="6" s="1"/>
  <c r="E5080" i="6" a="1"/>
  <c r="E5080" i="6" s="1"/>
  <c r="F5080" i="6" s="1"/>
  <c r="E3352" i="6" a="1"/>
  <c r="E3352" i="6" s="1"/>
  <c r="F3352" i="6" s="1"/>
  <c r="E3304" i="6" a="1"/>
  <c r="E3304" i="6" s="1"/>
  <c r="F3304" i="6" s="1"/>
  <c r="E2296" i="6" a="1"/>
  <c r="E2296" i="6" s="1"/>
  <c r="F2296" i="6" s="1"/>
  <c r="E280" i="6" a="1"/>
  <c r="E280" i="6" s="1"/>
  <c r="F280" i="6" s="1"/>
  <c r="E352" i="6" a="1"/>
  <c r="E352" i="6" s="1"/>
  <c r="F352" i="6" s="1"/>
  <c r="E7743" i="6" a="1"/>
  <c r="E7743" i="6" s="1"/>
  <c r="F7743" i="6" s="1"/>
  <c r="E1407" i="6" a="1"/>
  <c r="E1407" i="6" s="1"/>
  <c r="F1407" i="6" s="1"/>
  <c r="E2991" i="6" a="1"/>
  <c r="E2991" i="6" s="1"/>
  <c r="F2991" i="6" s="1"/>
  <c r="E5007" i="6" a="1"/>
  <c r="E5007" i="6" s="1"/>
  <c r="F5007" i="6" s="1"/>
  <c r="E6807" i="6" a="1"/>
  <c r="E6807" i="6" s="1"/>
  <c r="F6807" i="6" s="1"/>
  <c r="E8103" i="6" a="1"/>
  <c r="E8103" i="6" s="1"/>
  <c r="F8103" i="6" s="1"/>
  <c r="E8176" i="6" a="1"/>
  <c r="E8176" i="6" s="1"/>
  <c r="F8176" i="6" s="1"/>
  <c r="E7840" i="6" a="1"/>
  <c r="E7840" i="6" s="1"/>
  <c r="F7840" i="6" s="1"/>
  <c r="E7336" i="6" a="1"/>
  <c r="E7336" i="6" s="1"/>
  <c r="E6304" i="6" a="1"/>
  <c r="E6304" i="6" s="1"/>
  <c r="F6304" i="6" s="1"/>
  <c r="E5680" i="6" a="1"/>
  <c r="E5680" i="6" s="1"/>
  <c r="F5680" i="6" s="1"/>
  <c r="E5296" i="6" a="1"/>
  <c r="E5296" i="6" s="1"/>
  <c r="F5296" i="6" s="1"/>
  <c r="E5176" i="6" a="1"/>
  <c r="E5176" i="6" s="1"/>
  <c r="F5176" i="6" s="1"/>
  <c r="E5008" i="6" a="1"/>
  <c r="E5008" i="6" s="1"/>
  <c r="E4984" i="6" a="1"/>
  <c r="E4984" i="6" s="1"/>
  <c r="E3328" i="6" a="1"/>
  <c r="E3328" i="6" s="1"/>
  <c r="F3328" i="6" s="1"/>
  <c r="E3256" i="6" a="1"/>
  <c r="E3256" i="6" s="1"/>
  <c r="F3256" i="6" s="1"/>
  <c r="E2272" i="6" a="1"/>
  <c r="E2272" i="6" s="1"/>
  <c r="F2272" i="6" s="1"/>
  <c r="E2848" i="6" a="1"/>
  <c r="E2848" i="6" s="1"/>
  <c r="E2344" i="6" a="1"/>
  <c r="E2344" i="6" s="1"/>
  <c r="F2344" i="6" s="1"/>
  <c r="E544" i="6" a="1"/>
  <c r="E544" i="6" s="1"/>
  <c r="F544" i="6" s="1"/>
  <c r="E471" i="6" a="1"/>
  <c r="E471" i="6" s="1"/>
  <c r="F471" i="6" s="1"/>
  <c r="E3519" i="6" a="1"/>
  <c r="E3519" i="6" s="1"/>
  <c r="F3519" i="6" s="1"/>
  <c r="E7431" i="6" a="1"/>
  <c r="E7431" i="6" s="1"/>
  <c r="E2703" i="6" a="1"/>
  <c r="E2703" i="6" s="1"/>
  <c r="F2703" i="6" s="1"/>
  <c r="E4359" i="6" a="1"/>
  <c r="E4359" i="6" s="1"/>
  <c r="F4359" i="6" s="1"/>
  <c r="E5727" i="6" a="1"/>
  <c r="E5727" i="6" s="1"/>
  <c r="F5727" i="6" s="1"/>
  <c r="C8418" i="6"/>
  <c r="D8417" i="6" s="1"/>
  <c r="C8226" i="6"/>
  <c r="D8225" i="6" s="1"/>
  <c r="C8130" i="6"/>
  <c r="C8034" i="6"/>
  <c r="C8394" i="6"/>
  <c r="C8298" i="6"/>
  <c r="D8297" i="6" s="1"/>
  <c r="C8274" i="6"/>
  <c r="C8250" i="6"/>
  <c r="C8154" i="6"/>
  <c r="C8058" i="6"/>
  <c r="C7986" i="6"/>
  <c r="C8346" i="6"/>
  <c r="D8345" i="6" s="1"/>
  <c r="C8202" i="6"/>
  <c r="D8201" i="6" s="1"/>
  <c r="C8106" i="6"/>
  <c r="C8010" i="6"/>
  <c r="D8009" i="6" s="1"/>
  <c r="C8178" i="6"/>
  <c r="C7962" i="6"/>
  <c r="C7890" i="6"/>
  <c r="D7889" i="6" s="1"/>
  <c r="C7770" i="6"/>
  <c r="C7722" i="6"/>
  <c r="C7674" i="6"/>
  <c r="C7482" i="6"/>
  <c r="C8370" i="6"/>
  <c r="C8322" i="6"/>
  <c r="C7938" i="6"/>
  <c r="C7842" i="6"/>
  <c r="D7841" i="6" s="1"/>
  <c r="C7746" i="6"/>
  <c r="D7745" i="6" s="1"/>
  <c r="C7650" i="6"/>
  <c r="D7649" i="6" s="1"/>
  <c r="C8082" i="6"/>
  <c r="C7914" i="6"/>
  <c r="C7866" i="6"/>
  <c r="C7818" i="6"/>
  <c r="C7794" i="6"/>
  <c r="D7793" i="6" s="1"/>
  <c r="C7602" i="6"/>
  <c r="D7601" i="6" s="1"/>
  <c r="C7578" i="6"/>
  <c r="D7577" i="6" s="1"/>
  <c r="C7410" i="6"/>
  <c r="C7554" i="6"/>
  <c r="D7553" i="6" s="1"/>
  <c r="C7434" i="6"/>
  <c r="C7386" i="6"/>
  <c r="C6906" i="6"/>
  <c r="C7698" i="6"/>
  <c r="D7697" i="6" s="1"/>
  <c r="C7530" i="6"/>
  <c r="D7529" i="6" s="1"/>
  <c r="C7362" i="6"/>
  <c r="D7361" i="6" s="1"/>
  <c r="C7314" i="6"/>
  <c r="C7266" i="6"/>
  <c r="D7265" i="6" s="1"/>
  <c r="C7218" i="6"/>
  <c r="D7217" i="6" s="1"/>
  <c r="C7170" i="6"/>
  <c r="C7122" i="6"/>
  <c r="D7121" i="6" s="1"/>
  <c r="C7074" i="6"/>
  <c r="D7073" i="6" s="1"/>
  <c r="C7026" i="6"/>
  <c r="D7025" i="6" s="1"/>
  <c r="C6978" i="6"/>
  <c r="D6977" i="6" s="1"/>
  <c r="C6882" i="6"/>
  <c r="C7458" i="6"/>
  <c r="D7457" i="6" s="1"/>
  <c r="C7338" i="6"/>
  <c r="C7290" i="6"/>
  <c r="C7242" i="6"/>
  <c r="C7194" i="6"/>
  <c r="D7193" i="6" s="1"/>
  <c r="C7146" i="6"/>
  <c r="D7145" i="6" s="1"/>
  <c r="C7098" i="6"/>
  <c r="D7097" i="6" s="1"/>
  <c r="C7050" i="6"/>
  <c r="C7002" i="6"/>
  <c r="C6930" i="6"/>
  <c r="C6834" i="6"/>
  <c r="C7626" i="6"/>
  <c r="C7506" i="6"/>
  <c r="D7505" i="6" s="1"/>
  <c r="C6858" i="6"/>
  <c r="C6714" i="6"/>
  <c r="D6713" i="6" s="1"/>
  <c r="C6618" i="6"/>
  <c r="C6402" i="6"/>
  <c r="C6786" i="6"/>
  <c r="C6690" i="6"/>
  <c r="C6594" i="6"/>
  <c r="D6593" i="6" s="1"/>
  <c r="C6498" i="6"/>
  <c r="D6497" i="6" s="1"/>
  <c r="C6474" i="6"/>
  <c r="C6450" i="6"/>
  <c r="C6954" i="6"/>
  <c r="D6953" i="6" s="1"/>
  <c r="C6810" i="6"/>
  <c r="C6738" i="6"/>
  <c r="C6642" i="6"/>
  <c r="C6570" i="6"/>
  <c r="D6569" i="6" s="1"/>
  <c r="C6762" i="6"/>
  <c r="C6546" i="6"/>
  <c r="D6545" i="6" s="1"/>
  <c r="C6522" i="6"/>
  <c r="C6666" i="6"/>
  <c r="C6378" i="6"/>
  <c r="C6426" i="6"/>
  <c r="C6282" i="6"/>
  <c r="C6018" i="6"/>
  <c r="D6017" i="6" s="1"/>
  <c r="C6354" i="6"/>
  <c r="D6353" i="6" s="1"/>
  <c r="C6258" i="6"/>
  <c r="C6186" i="6"/>
  <c r="D6185" i="6" s="1"/>
  <c r="C6138" i="6"/>
  <c r="C6042" i="6"/>
  <c r="C6306" i="6"/>
  <c r="D6305" i="6" s="1"/>
  <c r="C6234" i="6"/>
  <c r="C6210" i="6"/>
  <c r="D6209" i="6" s="1"/>
  <c r="C6162" i="6"/>
  <c r="D6161" i="6" s="1"/>
  <c r="C6066" i="6"/>
  <c r="D6065" i="6" s="1"/>
  <c r="C6330" i="6"/>
  <c r="D6329" i="6" s="1"/>
  <c r="C6114" i="6"/>
  <c r="C6090" i="6"/>
  <c r="C5946" i="6"/>
  <c r="C5850" i="6"/>
  <c r="C5778" i="6"/>
  <c r="D5777" i="6" s="1"/>
  <c r="C5682" i="6"/>
  <c r="D5681" i="6" s="1"/>
  <c r="C5658" i="6"/>
  <c r="D5657" i="6" s="1"/>
  <c r="C5634" i="6"/>
  <c r="D5633" i="6" s="1"/>
  <c r="C5394" i="6"/>
  <c r="D5393" i="6" s="1"/>
  <c r="C5994" i="6"/>
  <c r="D5993" i="6" s="1"/>
  <c r="C5970" i="6"/>
  <c r="C5922" i="6"/>
  <c r="C5754" i="6"/>
  <c r="D5753" i="6" s="1"/>
  <c r="C5586" i="6"/>
  <c r="D5585" i="6" s="1"/>
  <c r="C5538" i="6"/>
  <c r="D5537" i="6" s="1"/>
  <c r="C5490" i="6"/>
  <c r="C5346" i="6"/>
  <c r="C5298" i="6"/>
  <c r="C5250" i="6"/>
  <c r="D5249" i="6" s="1"/>
  <c r="C5898" i="6"/>
  <c r="C5802" i="6"/>
  <c r="D5801" i="6" s="1"/>
  <c r="C5730" i="6"/>
  <c r="D5729" i="6" s="1"/>
  <c r="C5610" i="6"/>
  <c r="D5609" i="6" s="1"/>
  <c r="C5442" i="6"/>
  <c r="C5418" i="6"/>
  <c r="C5874" i="6"/>
  <c r="D5873" i="6" s="1"/>
  <c r="C5826" i="6"/>
  <c r="C5706" i="6"/>
  <c r="C5562" i="6"/>
  <c r="D5561" i="6" s="1"/>
  <c r="C5514" i="6"/>
  <c r="D5513" i="6" s="1"/>
  <c r="C5466" i="6"/>
  <c r="D5465" i="6" s="1"/>
  <c r="C5370" i="6"/>
  <c r="C5322" i="6"/>
  <c r="C5226" i="6"/>
  <c r="D5225" i="6" s="1"/>
  <c r="C5106" i="6"/>
  <c r="D5105" i="6" s="1"/>
  <c r="C5010" i="6"/>
  <c r="C4914" i="6"/>
  <c r="C4866" i="6"/>
  <c r="D4865" i="6" s="1"/>
  <c r="C4818" i="6"/>
  <c r="C4554" i="6"/>
  <c r="D4553" i="6" s="1"/>
  <c r="C4506" i="6"/>
  <c r="D4505" i="6" s="1"/>
  <c r="C4482" i="6"/>
  <c r="C4458" i="6"/>
  <c r="C4314" i="6"/>
  <c r="C5154" i="6"/>
  <c r="D5153" i="6" s="1"/>
  <c r="C5082" i="6"/>
  <c r="D5081" i="6" s="1"/>
  <c r="C4986" i="6"/>
  <c r="D4985" i="6" s="1"/>
  <c r="C4770" i="6"/>
  <c r="C4722" i="6"/>
  <c r="C4674" i="6"/>
  <c r="D4673" i="6" s="1"/>
  <c r="C4626" i="6"/>
  <c r="C4578" i="6"/>
  <c r="C4410" i="6"/>
  <c r="D4409" i="6" s="1"/>
  <c r="C4290" i="6"/>
  <c r="D4289" i="6" s="1"/>
  <c r="C4194" i="6"/>
  <c r="C4098" i="6"/>
  <c r="C5274" i="6"/>
  <c r="C5178" i="6"/>
  <c r="C5058" i="6"/>
  <c r="C4962" i="6"/>
  <c r="C4890" i="6"/>
  <c r="D4889" i="6" s="1"/>
  <c r="C4842" i="6"/>
  <c r="C4794" i="6"/>
  <c r="D4793" i="6" s="1"/>
  <c r="C4530" i="6"/>
  <c r="C4362" i="6"/>
  <c r="C4266" i="6"/>
  <c r="C4170" i="6"/>
  <c r="C4002" i="6"/>
  <c r="C3906" i="6"/>
  <c r="D3905" i="6" s="1"/>
  <c r="C5202" i="6"/>
  <c r="D5201" i="6" s="1"/>
  <c r="C5130" i="6"/>
  <c r="D5129" i="6" s="1"/>
  <c r="C5034" i="6"/>
  <c r="C4938" i="6"/>
  <c r="C4746" i="6"/>
  <c r="C4698" i="6"/>
  <c r="C4650" i="6"/>
  <c r="C4602" i="6"/>
  <c r="D4601" i="6" s="1"/>
  <c r="C4434" i="6"/>
  <c r="D4433" i="6" s="1"/>
  <c r="C4386" i="6"/>
  <c r="D4385" i="6" s="1"/>
  <c r="C4338" i="6"/>
  <c r="D4337" i="6" s="1"/>
  <c r="C4242" i="6"/>
  <c r="C4146" i="6"/>
  <c r="D4145" i="6" s="1"/>
  <c r="C4074" i="6"/>
  <c r="D4073" i="6" s="1"/>
  <c r="C3978" i="6"/>
  <c r="C3882" i="6"/>
  <c r="D3881" i="6" s="1"/>
  <c r="C4050" i="6"/>
  <c r="D4049" i="6" s="1"/>
  <c r="C3858" i="6"/>
  <c r="D3857" i="6" s="1"/>
  <c r="C3810" i="6"/>
  <c r="D3809" i="6" s="1"/>
  <c r="C3714" i="6"/>
  <c r="D3713" i="6" s="1"/>
  <c r="C3618" i="6"/>
  <c r="C3522" i="6"/>
  <c r="C3474" i="6"/>
  <c r="C3450" i="6"/>
  <c r="D3449" i="6" s="1"/>
  <c r="C3426" i="6"/>
  <c r="D3425" i="6" s="1"/>
  <c r="C3402" i="6"/>
  <c r="D3401" i="6" s="1"/>
  <c r="C3378" i="6"/>
  <c r="C3354" i="6"/>
  <c r="C3330" i="6"/>
  <c r="C2898" i="6"/>
  <c r="C2802" i="6"/>
  <c r="C2754" i="6"/>
  <c r="D2753" i="6" s="1"/>
  <c r="C2730" i="6"/>
  <c r="C2658" i="6"/>
  <c r="D2657" i="6" s="1"/>
  <c r="C4026" i="6"/>
  <c r="D4025" i="6" s="1"/>
  <c r="C3786" i="6"/>
  <c r="D3785" i="6" s="1"/>
  <c r="C3690" i="6"/>
  <c r="C3594" i="6"/>
  <c r="D3593" i="6" s="1"/>
  <c r="C3498" i="6"/>
  <c r="C3306" i="6"/>
  <c r="D3305" i="6" s="1"/>
  <c r="C3210" i="6"/>
  <c r="C3138" i="6"/>
  <c r="C3114" i="6"/>
  <c r="C2970" i="6"/>
  <c r="D2969" i="6" s="1"/>
  <c r="C2922" i="6"/>
  <c r="C2874" i="6"/>
  <c r="C2850" i="6"/>
  <c r="C2706" i="6"/>
  <c r="D2705" i="6" s="1"/>
  <c r="C2682" i="6"/>
  <c r="D2681" i="6" s="1"/>
  <c r="C2586" i="6"/>
  <c r="C2562" i="6"/>
  <c r="D2561" i="6" s="1"/>
  <c r="C4218" i="6"/>
  <c r="D4217" i="6" s="1"/>
  <c r="C3954" i="6"/>
  <c r="D3953" i="6" s="1"/>
  <c r="C3762" i="6"/>
  <c r="C3666" i="6"/>
  <c r="C3570" i="6"/>
  <c r="D3569" i="6" s="1"/>
  <c r="C3258" i="6"/>
  <c r="D3257" i="6" s="1"/>
  <c r="C3234" i="6"/>
  <c r="D3233" i="6" s="1"/>
  <c r="C3186" i="6"/>
  <c r="C3042" i="6"/>
  <c r="D3041" i="6" s="1"/>
  <c r="C3018" i="6"/>
  <c r="C2946" i="6"/>
  <c r="D2945" i="6" s="1"/>
  <c r="C4122" i="6"/>
  <c r="C3930" i="6"/>
  <c r="D3929" i="6" s="1"/>
  <c r="C3834" i="6"/>
  <c r="D3833" i="6" s="1"/>
  <c r="C3738" i="6"/>
  <c r="C3642" i="6"/>
  <c r="C3546" i="6"/>
  <c r="D3545" i="6" s="1"/>
  <c r="C3282" i="6"/>
  <c r="C2490" i="6"/>
  <c r="C2466" i="6"/>
  <c r="C2130" i="6"/>
  <c r="D2129" i="6" s="1"/>
  <c r="C2058" i="6"/>
  <c r="C1962" i="6"/>
  <c r="C1794" i="6"/>
  <c r="C1698" i="6"/>
  <c r="C1674" i="6"/>
  <c r="C1650" i="6"/>
  <c r="C1626" i="6"/>
  <c r="C1602" i="6"/>
  <c r="D1601" i="6" s="1"/>
  <c r="C3162" i="6"/>
  <c r="D3161" i="6" s="1"/>
  <c r="C3090" i="6"/>
  <c r="C3066" i="6"/>
  <c r="C2826" i="6"/>
  <c r="D2825" i="6" s="1"/>
  <c r="C2778" i="6"/>
  <c r="C2442" i="6"/>
  <c r="C2394" i="6"/>
  <c r="C2370" i="6"/>
  <c r="D2369" i="6" s="1"/>
  <c r="C2322" i="6"/>
  <c r="D2321" i="6" s="1"/>
  <c r="C2298" i="6"/>
  <c r="C2274" i="6"/>
  <c r="C2250" i="6"/>
  <c r="D2249" i="6" s="1"/>
  <c r="C2226" i="6"/>
  <c r="C2202" i="6"/>
  <c r="C2034" i="6"/>
  <c r="C1938" i="6"/>
  <c r="D1937" i="6" s="1"/>
  <c r="C1866" i="6"/>
  <c r="D1865" i="6" s="1"/>
  <c r="C1770" i="6"/>
  <c r="D1769" i="6" s="1"/>
  <c r="C1506" i="6"/>
  <c r="C2994" i="6"/>
  <c r="C2418" i="6"/>
  <c r="D2417" i="6" s="1"/>
  <c r="C2346" i="6"/>
  <c r="C2178" i="6"/>
  <c r="C2106" i="6"/>
  <c r="D2105" i="6" s="1"/>
  <c r="C2010" i="6"/>
  <c r="D2009" i="6" s="1"/>
  <c r="C1914" i="6"/>
  <c r="D1913" i="6" s="1"/>
  <c r="C1842" i="6"/>
  <c r="D1841" i="6" s="1"/>
  <c r="C1746" i="6"/>
  <c r="C1554" i="6"/>
  <c r="C1458" i="6"/>
  <c r="C1434" i="6"/>
  <c r="C2634" i="6"/>
  <c r="D2633" i="6" s="1"/>
  <c r="C2610" i="6"/>
  <c r="D2609" i="6" s="1"/>
  <c r="C2538" i="6"/>
  <c r="D2537" i="6" s="1"/>
  <c r="C2514" i="6"/>
  <c r="D2513" i="6" s="1"/>
  <c r="C2154" i="6"/>
  <c r="C2082" i="6"/>
  <c r="C1986" i="6"/>
  <c r="C1890" i="6"/>
  <c r="C1818" i="6"/>
  <c r="C1722" i="6"/>
  <c r="D1721" i="6" s="1"/>
  <c r="C1578" i="6"/>
  <c r="D1577" i="6" s="1"/>
  <c r="C1530" i="6"/>
  <c r="D1529" i="6" s="1"/>
  <c r="C1482" i="6"/>
  <c r="D1481" i="6" s="1"/>
  <c r="C1410" i="6"/>
  <c r="C1338" i="6"/>
  <c r="C1314" i="6"/>
  <c r="C1218" i="6"/>
  <c r="D1217" i="6" s="1"/>
  <c r="C1098" i="6"/>
  <c r="D1097" i="6" s="1"/>
  <c r="C1050" i="6"/>
  <c r="D1049" i="6" s="1"/>
  <c r="C1026" i="6"/>
  <c r="D1025" i="6" s="1"/>
  <c r="C1002" i="6"/>
  <c r="D1001" i="6" s="1"/>
  <c r="C882" i="6"/>
  <c r="C810" i="6"/>
  <c r="C786" i="6"/>
  <c r="C690" i="6"/>
  <c r="D689" i="6" s="1"/>
  <c r="C666" i="6"/>
  <c r="D665" i="6" s="1"/>
  <c r="C642" i="6"/>
  <c r="C426" i="6"/>
  <c r="C402" i="6"/>
  <c r="D401" i="6" s="1"/>
  <c r="C378" i="6"/>
  <c r="C354" i="6"/>
  <c r="C330" i="6"/>
  <c r="C306" i="6"/>
  <c r="D305" i="6" s="1"/>
  <c r="C162" i="6"/>
  <c r="D161" i="6" s="1"/>
  <c r="C138" i="6"/>
  <c r="D137" i="6" s="1"/>
  <c r="C234" i="6"/>
  <c r="C1242" i="6"/>
  <c r="C1194" i="6"/>
  <c r="C978" i="6"/>
  <c r="C954" i="6"/>
  <c r="C618" i="6"/>
  <c r="D617" i="6" s="1"/>
  <c r="C594" i="6"/>
  <c r="D593" i="6" s="1"/>
  <c r="C546" i="6"/>
  <c r="D545" i="6" s="1"/>
  <c r="C498" i="6"/>
  <c r="C114" i="6"/>
  <c r="C1290" i="6"/>
  <c r="C1266" i="6"/>
  <c r="C1170" i="6"/>
  <c r="C1122" i="6"/>
  <c r="D1121" i="6" s="1"/>
  <c r="C930" i="6"/>
  <c r="D929" i="6" s="1"/>
  <c r="C906" i="6"/>
  <c r="D905" i="6" s="1"/>
  <c r="C858" i="6"/>
  <c r="D857" i="6" s="1"/>
  <c r="C762" i="6"/>
  <c r="C714" i="6"/>
  <c r="D713" i="6" s="1"/>
  <c r="C570" i="6"/>
  <c r="C522" i="6"/>
  <c r="C474" i="6"/>
  <c r="D473" i="6" s="1"/>
  <c r="C450" i="6"/>
  <c r="D449" i="6" s="1"/>
  <c r="C186" i="6"/>
  <c r="D185" i="6" s="1"/>
  <c r="C90" i="6"/>
  <c r="C282" i="6"/>
  <c r="C258" i="6"/>
  <c r="C210" i="6"/>
  <c r="C1386" i="6"/>
  <c r="C1362" i="6"/>
  <c r="D1361" i="6" s="1"/>
  <c r="C1146" i="6"/>
  <c r="D1145" i="6" s="1"/>
  <c r="C1074" i="6"/>
  <c r="C834" i="6"/>
  <c r="C738" i="6"/>
  <c r="E40" i="6" a="1"/>
  <c r="E40" i="6" s="1"/>
  <c r="F40" i="6" s="1"/>
  <c r="G8394" i="6"/>
  <c r="G8298" i="6"/>
  <c r="G8274" i="6"/>
  <c r="G8250" i="6"/>
  <c r="G8154" i="6"/>
  <c r="G8058" i="6"/>
  <c r="G7986" i="6"/>
  <c r="G8370" i="6"/>
  <c r="G8322" i="6"/>
  <c r="G8178" i="6"/>
  <c r="G8082" i="6"/>
  <c r="G8418" i="6"/>
  <c r="G8226" i="6"/>
  <c r="G8130" i="6"/>
  <c r="G8034" i="6"/>
  <c r="G8010" i="6"/>
  <c r="G7938" i="6"/>
  <c r="G7842" i="6"/>
  <c r="G7746" i="6"/>
  <c r="G7650" i="6"/>
  <c r="G7530" i="6"/>
  <c r="G7506" i="6"/>
  <c r="G8106" i="6"/>
  <c r="G7698" i="6"/>
  <c r="G7626" i="6"/>
  <c r="G7578" i="6"/>
  <c r="G7554" i="6"/>
  <c r="G7458" i="6"/>
  <c r="G8346" i="6"/>
  <c r="G7962" i="6"/>
  <c r="G7890" i="6"/>
  <c r="G7770" i="6"/>
  <c r="G7722" i="6"/>
  <c r="G7674" i="6"/>
  <c r="G7482" i="6"/>
  <c r="G7434" i="6"/>
  <c r="G7818" i="6"/>
  <c r="G7362" i="6"/>
  <c r="G7314" i="6"/>
  <c r="G7266" i="6"/>
  <c r="G7218" i="6"/>
  <c r="G7170" i="6"/>
  <c r="G7122" i="6"/>
  <c r="G7074" i="6"/>
  <c r="G7026" i="6"/>
  <c r="G6978" i="6"/>
  <c r="G6954" i="6"/>
  <c r="G6882" i="6"/>
  <c r="G7866" i="6"/>
  <c r="G6858" i="6"/>
  <c r="G7794" i="6"/>
  <c r="G7602" i="6"/>
  <c r="G7386" i="6"/>
  <c r="G6906" i="6"/>
  <c r="G6810" i="6"/>
  <c r="G7242" i="6"/>
  <c r="G7050" i="6"/>
  <c r="G6834" i="6"/>
  <c r="G6786" i="6"/>
  <c r="G6690" i="6"/>
  <c r="G6594" i="6"/>
  <c r="G6498" i="6"/>
  <c r="G6474" i="6"/>
  <c r="G8202" i="6"/>
  <c r="G7914" i="6"/>
  <c r="G7194" i="6"/>
  <c r="G7002" i="6"/>
  <c r="G6930" i="6"/>
  <c r="G6762" i="6"/>
  <c r="G6666" i="6"/>
  <c r="G6570" i="6"/>
  <c r="G6546" i="6"/>
  <c r="G6522" i="6"/>
  <c r="G7410" i="6"/>
  <c r="G7338" i="6"/>
  <c r="G7290" i="6"/>
  <c r="G7098" i="6"/>
  <c r="G6714" i="6"/>
  <c r="G6618" i="6"/>
  <c r="G6426" i="6"/>
  <c r="G6402" i="6"/>
  <c r="G6642" i="6"/>
  <c r="G7146" i="6"/>
  <c r="G6450" i="6"/>
  <c r="G6738" i="6"/>
  <c r="G6354" i="6"/>
  <c r="G6306" i="6"/>
  <c r="G6210" i="6"/>
  <c r="G6186" i="6"/>
  <c r="G6162" i="6"/>
  <c r="G6138" i="6"/>
  <c r="G6042" i="6"/>
  <c r="G6234" i="6"/>
  <c r="G6066" i="6"/>
  <c r="G6330" i="6"/>
  <c r="G6282" i="6"/>
  <c r="G6114" i="6"/>
  <c r="G6090" i="6"/>
  <c r="G6378" i="6"/>
  <c r="G6258" i="6"/>
  <c r="G6018" i="6"/>
  <c r="G5994" i="6"/>
  <c r="G5970" i="6"/>
  <c r="G5922" i="6"/>
  <c r="G5802" i="6"/>
  <c r="G5754" i="6"/>
  <c r="G5586" i="6"/>
  <c r="G5538" i="6"/>
  <c r="G5490" i="6"/>
  <c r="G5346" i="6"/>
  <c r="G5298" i="6"/>
  <c r="G5250" i="6"/>
  <c r="G5898" i="6"/>
  <c r="G5826" i="6"/>
  <c r="G5730" i="6"/>
  <c r="G5610" i="6"/>
  <c r="G5442" i="6"/>
  <c r="G5418" i="6"/>
  <c r="G5874" i="6"/>
  <c r="G5706" i="6"/>
  <c r="G5658" i="6"/>
  <c r="G5562" i="6"/>
  <c r="G5514" i="6"/>
  <c r="G5466" i="6"/>
  <c r="G5370" i="6"/>
  <c r="G5322" i="6"/>
  <c r="G5946" i="6"/>
  <c r="G5850" i="6"/>
  <c r="G5778" i="6"/>
  <c r="G5682" i="6"/>
  <c r="G5634" i="6"/>
  <c r="G5394" i="6"/>
  <c r="G5154" i="6"/>
  <c r="G5058" i="6"/>
  <c r="G4962" i="6"/>
  <c r="G4770" i="6"/>
  <c r="G4722" i="6"/>
  <c r="G4674" i="6"/>
  <c r="G4626" i="6"/>
  <c r="G4578" i="6"/>
  <c r="G4410" i="6"/>
  <c r="G4338" i="6"/>
  <c r="G4242" i="6"/>
  <c r="G5274" i="6"/>
  <c r="G5178" i="6"/>
  <c r="G5034" i="6"/>
  <c r="G4938" i="6"/>
  <c r="G4890" i="6"/>
  <c r="G4842" i="6"/>
  <c r="G4794" i="6"/>
  <c r="G4530" i="6"/>
  <c r="G4482" i="6"/>
  <c r="G4458" i="6"/>
  <c r="G4314" i="6"/>
  <c r="G4218" i="6"/>
  <c r="G4122" i="6"/>
  <c r="G5202" i="6"/>
  <c r="G5130" i="6"/>
  <c r="G5106" i="6"/>
  <c r="G5010" i="6"/>
  <c r="G4746" i="6"/>
  <c r="G4698" i="6"/>
  <c r="G4650" i="6"/>
  <c r="G4602" i="6"/>
  <c r="G4434" i="6"/>
  <c r="G4386" i="6"/>
  <c r="G4290" i="6"/>
  <c r="G4194" i="6"/>
  <c r="G4098" i="6"/>
  <c r="G4050" i="6"/>
  <c r="G3954" i="6"/>
  <c r="G3858" i="6"/>
  <c r="G5226" i="6"/>
  <c r="G5082" i="6"/>
  <c r="G4986" i="6"/>
  <c r="G4914" i="6"/>
  <c r="G4866" i="6"/>
  <c r="G4818" i="6"/>
  <c r="G4554" i="6"/>
  <c r="G4506" i="6"/>
  <c r="G4362" i="6"/>
  <c r="G4266" i="6"/>
  <c r="G4170" i="6"/>
  <c r="G4026" i="6"/>
  <c r="G3930" i="6"/>
  <c r="G4002" i="6"/>
  <c r="G3762" i="6"/>
  <c r="G3666" i="6"/>
  <c r="G3570" i="6"/>
  <c r="G3234" i="6"/>
  <c r="G3210" i="6"/>
  <c r="G3186" i="6"/>
  <c r="G3138" i="6"/>
  <c r="G3114" i="6"/>
  <c r="G3042" i="6"/>
  <c r="G2874" i="6"/>
  <c r="G2850" i="6"/>
  <c r="G2682" i="6"/>
  <c r="G2562" i="6"/>
  <c r="G4146" i="6"/>
  <c r="G3978" i="6"/>
  <c r="G3834" i="6"/>
  <c r="G3738" i="6"/>
  <c r="G3642" i="6"/>
  <c r="G3546" i="6"/>
  <c r="G3282" i="6"/>
  <c r="G3258" i="6"/>
  <c r="G3018" i="6"/>
  <c r="G2970" i="6"/>
  <c r="G2922" i="6"/>
  <c r="G2898" i="6"/>
  <c r="G2826" i="6"/>
  <c r="G2802" i="6"/>
  <c r="G2778" i="6"/>
  <c r="G2634" i="6"/>
  <c r="G2610" i="6"/>
  <c r="G4074" i="6"/>
  <c r="G3906" i="6"/>
  <c r="G3810" i="6"/>
  <c r="G3714" i="6"/>
  <c r="G3618" i="6"/>
  <c r="G3522" i="6"/>
  <c r="G3450" i="6"/>
  <c r="G3426" i="6"/>
  <c r="G3402" i="6"/>
  <c r="G3378" i="6"/>
  <c r="G3354" i="6"/>
  <c r="G3330" i="6"/>
  <c r="G3162" i="6"/>
  <c r="G3090" i="6"/>
  <c r="G3066" i="6"/>
  <c r="G2994" i="6"/>
  <c r="G2946" i="6"/>
  <c r="G3882" i="6"/>
  <c r="G3786" i="6"/>
  <c r="G3690" i="6"/>
  <c r="G3594" i="6"/>
  <c r="G3498" i="6"/>
  <c r="G3474" i="6"/>
  <c r="G2730" i="6"/>
  <c r="G2706" i="6"/>
  <c r="G2658" i="6"/>
  <c r="G2442" i="6"/>
  <c r="G2370" i="6"/>
  <c r="G2322" i="6"/>
  <c r="G2298" i="6"/>
  <c r="G2274" i="6"/>
  <c r="G2250" i="6"/>
  <c r="G2226" i="6"/>
  <c r="G2202" i="6"/>
  <c r="G2178" i="6"/>
  <c r="G2106" i="6"/>
  <c r="G2010" i="6"/>
  <c r="G1914" i="6"/>
  <c r="G1842" i="6"/>
  <c r="G1770" i="6"/>
  <c r="G1626" i="6"/>
  <c r="G1458" i="6"/>
  <c r="G2754" i="6"/>
  <c r="G2538" i="6"/>
  <c r="G2418" i="6"/>
  <c r="G2082" i="6"/>
  <c r="G1986" i="6"/>
  <c r="G1890" i="6"/>
  <c r="G1746" i="6"/>
  <c r="G1602" i="6"/>
  <c r="G1578" i="6"/>
  <c r="G1554" i="6"/>
  <c r="G1482" i="6"/>
  <c r="G1434" i="6"/>
  <c r="G2586" i="6"/>
  <c r="G2514" i="6"/>
  <c r="G2466" i="6"/>
  <c r="G2154" i="6"/>
  <c r="G2130" i="6"/>
  <c r="G2058" i="6"/>
  <c r="G1962" i="6"/>
  <c r="G1866" i="6"/>
  <c r="G1818" i="6"/>
  <c r="G1722" i="6"/>
  <c r="G1650" i="6"/>
  <c r="G1530" i="6"/>
  <c r="G1410" i="6"/>
  <c r="G3306" i="6"/>
  <c r="G2490" i="6"/>
  <c r="G2394" i="6"/>
  <c r="G2346" i="6"/>
  <c r="G2034" i="6"/>
  <c r="G1938" i="6"/>
  <c r="G1794" i="6"/>
  <c r="G1698" i="6"/>
  <c r="G1674" i="6"/>
  <c r="G1506" i="6"/>
  <c r="G1242" i="6"/>
  <c r="G1146" i="6"/>
  <c r="G1050" i="6"/>
  <c r="G1026" i="6"/>
  <c r="G1002" i="6"/>
  <c r="G906" i="6"/>
  <c r="G858" i="6"/>
  <c r="G618" i="6"/>
  <c r="G594" i="6"/>
  <c r="G546" i="6"/>
  <c r="G498" i="6"/>
  <c r="G450" i="6"/>
  <c r="G234" i="6"/>
  <c r="G186" i="6"/>
  <c r="G114" i="6"/>
  <c r="G306" i="6"/>
  <c r="G258" i="6"/>
  <c r="G90" i="6"/>
  <c r="G1386" i="6"/>
  <c r="G1338" i="6"/>
  <c r="G1314" i="6"/>
  <c r="G1218" i="6"/>
  <c r="G1098" i="6"/>
  <c r="G978" i="6"/>
  <c r="G954" i="6"/>
  <c r="G834" i="6"/>
  <c r="G762" i="6"/>
  <c r="G690" i="6"/>
  <c r="G666" i="6"/>
  <c r="G642" i="6"/>
  <c r="G570" i="6"/>
  <c r="G522" i="6"/>
  <c r="G474" i="6"/>
  <c r="G378" i="6"/>
  <c r="G1362" i="6"/>
  <c r="G1194" i="6"/>
  <c r="G882" i="6"/>
  <c r="G786" i="6"/>
  <c r="G714" i="6"/>
  <c r="G426" i="6"/>
  <c r="G354" i="6"/>
  <c r="G330" i="6"/>
  <c r="G210" i="6"/>
  <c r="G138" i="6"/>
  <c r="G282" i="6"/>
  <c r="G162" i="6"/>
  <c r="G1290" i="6"/>
  <c r="G1266" i="6"/>
  <c r="G1170" i="6"/>
  <c r="G1122" i="6"/>
  <c r="G1074" i="6"/>
  <c r="G930" i="6"/>
  <c r="G810" i="6"/>
  <c r="G738" i="6"/>
  <c r="G402" i="6"/>
  <c r="B8348" i="6"/>
  <c r="H8348" i="6" s="1" a="1"/>
  <c r="H8348" i="6" s="1"/>
  <c r="I8348" i="6" s="1"/>
  <c r="J8348" i="6" s="1"/>
  <c r="B8204" i="6"/>
  <c r="H8204" i="6" s="1" a="1"/>
  <c r="H8204" i="6" s="1"/>
  <c r="I8204" i="6" s="1"/>
  <c r="J8204" i="6" s="1"/>
  <c r="B8108" i="6"/>
  <c r="H8108" i="6" s="1" a="1"/>
  <c r="H8108" i="6" s="1"/>
  <c r="I8108" i="6" s="1"/>
  <c r="J8108" i="6" s="1"/>
  <c r="B8012" i="6"/>
  <c r="H8012" i="6" s="1" a="1"/>
  <c r="H8012" i="6" s="1"/>
  <c r="I8012" i="6" s="1"/>
  <c r="J8012" i="6" s="1"/>
  <c r="B8420" i="6"/>
  <c r="H8420" i="6" s="1" a="1"/>
  <c r="H8420" i="6" s="1"/>
  <c r="I8420" i="6" s="1"/>
  <c r="J8420" i="6" s="1"/>
  <c r="B8228" i="6"/>
  <c r="H8228" i="6" s="1" a="1"/>
  <c r="H8228" i="6" s="1"/>
  <c r="I8228" i="6" s="1"/>
  <c r="J8228" i="6" s="1"/>
  <c r="B8132" i="6"/>
  <c r="H8132" i="6" s="1" a="1"/>
  <c r="H8132" i="6" s="1"/>
  <c r="I8132" i="6" s="1"/>
  <c r="J8132" i="6" s="1"/>
  <c r="B8036" i="6"/>
  <c r="H8036" i="6" s="1" a="1"/>
  <c r="H8036" i="6" s="1"/>
  <c r="I8036" i="6" s="1"/>
  <c r="J8036" i="6" s="1"/>
  <c r="B8372" i="6"/>
  <c r="H8372" i="6" s="1" a="1"/>
  <c r="H8372" i="6" s="1"/>
  <c r="I8372" i="6" s="1"/>
  <c r="J8372" i="6" s="1"/>
  <c r="B8324" i="6"/>
  <c r="H8324" i="6" s="1" a="1"/>
  <c r="H8324" i="6" s="1"/>
  <c r="I8324" i="6" s="1"/>
  <c r="J8324" i="6" s="1"/>
  <c r="B8180" i="6"/>
  <c r="H8180" i="6" s="1" a="1"/>
  <c r="H8180" i="6" s="1"/>
  <c r="I8180" i="6" s="1"/>
  <c r="J8180" i="6" s="1"/>
  <c r="B8084" i="6"/>
  <c r="H8084" i="6" s="1" a="1"/>
  <c r="H8084" i="6" s="1"/>
  <c r="I8084" i="6" s="1"/>
  <c r="J8084" i="6" s="1"/>
  <c r="B8156" i="6"/>
  <c r="H8156" i="6" s="1" a="1"/>
  <c r="H8156" i="6" s="1"/>
  <c r="I8156" i="6" s="1"/>
  <c r="J8156" i="6" s="1"/>
  <c r="B7988" i="6"/>
  <c r="H7988" i="6" s="1" a="1"/>
  <c r="H7988" i="6" s="1"/>
  <c r="I7988" i="6" s="1"/>
  <c r="J7988" i="6" s="1"/>
  <c r="B7700" i="6"/>
  <c r="H7700" i="6" s="1" a="1"/>
  <c r="H7700" i="6" s="1"/>
  <c r="I7700" i="6" s="1"/>
  <c r="J7700" i="6" s="1"/>
  <c r="B7628" i="6"/>
  <c r="H7628" i="6" s="1" a="1"/>
  <c r="H7628" i="6" s="1"/>
  <c r="I7628" i="6" s="1"/>
  <c r="J7628" i="6" s="1"/>
  <c r="B8396" i="6"/>
  <c r="H8396" i="6" s="1" a="1"/>
  <c r="H8396" i="6" s="1"/>
  <c r="I8396" i="6" s="1"/>
  <c r="J8396" i="6" s="1"/>
  <c r="B8300" i="6"/>
  <c r="H8300" i="6" s="1" a="1"/>
  <c r="H8300" i="6" s="1"/>
  <c r="I8300" i="6" s="1"/>
  <c r="J8300" i="6" s="1"/>
  <c r="B8252" i="6"/>
  <c r="H8252" i="6" s="1" a="1"/>
  <c r="H8252" i="6" s="1"/>
  <c r="I8252" i="6" s="1"/>
  <c r="J8252" i="6" s="1"/>
  <c r="B7916" i="6"/>
  <c r="H7916" i="6" s="1" a="1"/>
  <c r="H7916" i="6" s="1"/>
  <c r="I7916" i="6" s="1"/>
  <c r="J7916" i="6" s="1"/>
  <c r="B7868" i="6"/>
  <c r="H7868" i="6" s="1" a="1"/>
  <c r="H7868" i="6" s="1"/>
  <c r="I7868" i="6" s="1"/>
  <c r="J7868" i="6" s="1"/>
  <c r="B7820" i="6"/>
  <c r="H7820" i="6" s="1" a="1"/>
  <c r="H7820" i="6" s="1"/>
  <c r="I7820" i="6" s="1"/>
  <c r="J7820" i="6" s="1"/>
  <c r="B7796" i="6"/>
  <c r="H7796" i="6" s="1" a="1"/>
  <c r="H7796" i="6" s="1"/>
  <c r="I7796" i="6" s="1"/>
  <c r="J7796" i="6" s="1"/>
  <c r="B7604" i="6"/>
  <c r="H7604" i="6" s="1" a="1"/>
  <c r="H7604" i="6" s="1"/>
  <c r="I7604" i="6" s="1"/>
  <c r="J7604" i="6" s="1"/>
  <c r="B7484" i="6"/>
  <c r="H7484" i="6" s="1" a="1"/>
  <c r="H7484" i="6" s="1"/>
  <c r="I7484" i="6" s="1"/>
  <c r="J7484" i="6" s="1"/>
  <c r="B8276" i="6"/>
  <c r="H8276" i="6" s="1" a="1"/>
  <c r="H8276" i="6" s="1"/>
  <c r="I8276" i="6" s="1"/>
  <c r="J8276" i="6" s="1"/>
  <c r="B8060" i="6"/>
  <c r="H8060" i="6" s="1" a="1"/>
  <c r="H8060" i="6" s="1"/>
  <c r="I8060" i="6" s="1"/>
  <c r="J8060" i="6" s="1"/>
  <c r="B7940" i="6"/>
  <c r="H7940" i="6" s="1" a="1"/>
  <c r="H7940" i="6" s="1"/>
  <c r="I7940" i="6" s="1"/>
  <c r="J7940" i="6" s="1"/>
  <c r="B7844" i="6"/>
  <c r="H7844" i="6" s="1" a="1"/>
  <c r="H7844" i="6" s="1"/>
  <c r="I7844" i="6" s="1"/>
  <c r="J7844" i="6" s="1"/>
  <c r="B7748" i="6"/>
  <c r="H7748" i="6" s="1" a="1"/>
  <c r="H7748" i="6" s="1"/>
  <c r="I7748" i="6" s="1"/>
  <c r="J7748" i="6" s="1"/>
  <c r="B7652" i="6"/>
  <c r="H7652" i="6" s="1" a="1"/>
  <c r="H7652" i="6" s="1"/>
  <c r="I7652" i="6" s="1"/>
  <c r="J7652" i="6" s="1"/>
  <c r="B7580" i="6"/>
  <c r="H7580" i="6" s="1" a="1"/>
  <c r="H7580" i="6" s="1"/>
  <c r="I7580" i="6" s="1"/>
  <c r="J7580" i="6" s="1"/>
  <c r="B7556" i="6"/>
  <c r="H7556" i="6" s="1" a="1"/>
  <c r="H7556" i="6" s="1"/>
  <c r="I7556" i="6" s="1"/>
  <c r="J7556" i="6" s="1"/>
  <c r="B7460" i="6"/>
  <c r="H7460" i="6" s="1" a="1"/>
  <c r="H7460" i="6" s="1"/>
  <c r="I7460" i="6" s="1"/>
  <c r="J7460" i="6" s="1"/>
  <c r="B7772" i="6"/>
  <c r="H7772" i="6" s="1" a="1"/>
  <c r="H7772" i="6" s="1"/>
  <c r="I7772" i="6" s="1"/>
  <c r="J7772" i="6" s="1"/>
  <c r="B7508" i="6"/>
  <c r="H7508" i="6" s="1" a="1"/>
  <c r="H7508" i="6" s="1"/>
  <c r="I7508" i="6" s="1"/>
  <c r="J7508" i="6" s="1"/>
  <c r="B7340" i="6"/>
  <c r="H7340" i="6" s="1" a="1"/>
  <c r="H7340" i="6" s="1"/>
  <c r="I7340" i="6" s="1"/>
  <c r="J7340" i="6" s="1"/>
  <c r="B7292" i="6"/>
  <c r="H7292" i="6" s="1" a="1"/>
  <c r="H7292" i="6" s="1"/>
  <c r="I7292" i="6" s="1"/>
  <c r="J7292" i="6" s="1"/>
  <c r="B7244" i="6"/>
  <c r="H7244" i="6" s="1" a="1"/>
  <c r="H7244" i="6" s="1"/>
  <c r="I7244" i="6" s="1"/>
  <c r="J7244" i="6" s="1"/>
  <c r="B7196" i="6"/>
  <c r="H7196" i="6" s="1" a="1"/>
  <c r="H7196" i="6" s="1"/>
  <c r="I7196" i="6" s="1"/>
  <c r="J7196" i="6" s="1"/>
  <c r="B7148" i="6"/>
  <c r="H7148" i="6" s="1" a="1"/>
  <c r="H7148" i="6" s="1"/>
  <c r="I7148" i="6" s="1"/>
  <c r="J7148" i="6" s="1"/>
  <c r="B7100" i="6"/>
  <c r="H7100" i="6" s="1" a="1"/>
  <c r="H7100" i="6" s="1"/>
  <c r="I7100" i="6" s="1"/>
  <c r="J7100" i="6" s="1"/>
  <c r="B7052" i="6"/>
  <c r="H7052" i="6" s="1" a="1"/>
  <c r="H7052" i="6" s="1"/>
  <c r="I7052" i="6" s="1"/>
  <c r="J7052" i="6" s="1"/>
  <c r="B7004" i="6"/>
  <c r="H7004" i="6" s="1" a="1"/>
  <c r="H7004" i="6" s="1"/>
  <c r="I7004" i="6" s="1"/>
  <c r="J7004" i="6" s="1"/>
  <c r="B6884" i="6"/>
  <c r="H6884" i="6" s="1" a="1"/>
  <c r="H6884" i="6" s="1"/>
  <c r="I6884" i="6" s="1"/>
  <c r="J6884" i="6" s="1"/>
  <c r="B7964" i="6"/>
  <c r="H7964" i="6" s="1" a="1"/>
  <c r="H7964" i="6" s="1"/>
  <c r="I7964" i="6" s="1"/>
  <c r="J7964" i="6" s="1"/>
  <c r="B7412" i="6"/>
  <c r="H7412" i="6" s="1" a="1"/>
  <c r="H7412" i="6" s="1"/>
  <c r="I7412" i="6" s="1"/>
  <c r="J7412" i="6" s="1"/>
  <c r="B6860" i="6"/>
  <c r="H6860" i="6" s="1" a="1"/>
  <c r="H6860" i="6" s="1"/>
  <c r="I6860" i="6" s="1"/>
  <c r="J6860" i="6" s="1"/>
  <c r="B7892" i="6"/>
  <c r="H7892" i="6" s="1" a="1"/>
  <c r="H7892" i="6" s="1"/>
  <c r="I7892" i="6" s="1"/>
  <c r="J7892" i="6" s="1"/>
  <c r="B7724" i="6"/>
  <c r="H7724" i="6" s="1" a="1"/>
  <c r="H7724" i="6" s="1"/>
  <c r="I7724" i="6" s="1"/>
  <c r="J7724" i="6" s="1"/>
  <c r="B7532" i="6"/>
  <c r="H7532" i="6" s="1" a="1"/>
  <c r="H7532" i="6" s="1"/>
  <c r="I7532" i="6" s="1"/>
  <c r="J7532" i="6" s="1"/>
  <c r="B7436" i="6"/>
  <c r="H7436" i="6" s="1" a="1"/>
  <c r="H7436" i="6" s="1"/>
  <c r="I7436" i="6" s="1"/>
  <c r="J7436" i="6" s="1"/>
  <c r="B7388" i="6"/>
  <c r="H7388" i="6" s="1" a="1"/>
  <c r="H7388" i="6" s="1"/>
  <c r="I7388" i="6" s="1"/>
  <c r="J7388" i="6" s="1"/>
  <c r="B6908" i="6"/>
  <c r="H6908" i="6" s="1" a="1"/>
  <c r="H6908" i="6" s="1"/>
  <c r="I6908" i="6" s="1"/>
  <c r="J6908" i="6" s="1"/>
  <c r="B6812" i="6"/>
  <c r="H6812" i="6" s="1" a="1"/>
  <c r="H6812" i="6" s="1"/>
  <c r="I6812" i="6" s="1"/>
  <c r="J6812" i="6" s="1"/>
  <c r="B7364" i="6"/>
  <c r="H7364" i="6" s="1" a="1"/>
  <c r="H7364" i="6" s="1"/>
  <c r="I7364" i="6" s="1"/>
  <c r="J7364" i="6" s="1"/>
  <c r="B7172" i="6"/>
  <c r="H7172" i="6" s="1" a="1"/>
  <c r="H7172" i="6" s="1"/>
  <c r="I7172" i="6" s="1"/>
  <c r="J7172" i="6" s="1"/>
  <c r="B6980" i="6"/>
  <c r="H6980" i="6" s="1" a="1"/>
  <c r="H6980" i="6" s="1"/>
  <c r="I6980" i="6" s="1"/>
  <c r="J6980" i="6" s="1"/>
  <c r="B6788" i="6"/>
  <c r="H6788" i="6" s="1" a="1"/>
  <c r="H6788" i="6" s="1"/>
  <c r="I6788" i="6" s="1"/>
  <c r="J6788" i="6" s="1"/>
  <c r="B6692" i="6"/>
  <c r="H6692" i="6" s="1" a="1"/>
  <c r="H6692" i="6" s="1"/>
  <c r="I6692" i="6" s="1"/>
  <c r="J6692" i="6" s="1"/>
  <c r="B6596" i="6"/>
  <c r="H6596" i="6" s="1" a="1"/>
  <c r="H6596" i="6" s="1"/>
  <c r="I6596" i="6" s="1"/>
  <c r="J6596" i="6" s="1"/>
  <c r="B6428" i="6"/>
  <c r="H6428" i="6" s="1" a="1"/>
  <c r="H6428" i="6" s="1"/>
  <c r="I6428" i="6" s="1"/>
  <c r="J6428" i="6" s="1"/>
  <c r="B7316" i="6"/>
  <c r="H7316" i="6" s="1" a="1"/>
  <c r="H7316" i="6" s="1"/>
  <c r="I7316" i="6" s="1"/>
  <c r="J7316" i="6" s="1"/>
  <c r="B7124" i="6"/>
  <c r="H7124" i="6" s="1" a="1"/>
  <c r="H7124" i="6" s="1"/>
  <c r="I7124" i="6" s="1"/>
  <c r="J7124" i="6" s="1"/>
  <c r="B6956" i="6"/>
  <c r="H6956" i="6" s="1" a="1"/>
  <c r="H6956" i="6" s="1"/>
  <c r="I6956" i="6" s="1"/>
  <c r="J6956" i="6" s="1"/>
  <c r="B6764" i="6"/>
  <c r="H6764" i="6" s="1" a="1"/>
  <c r="H6764" i="6" s="1"/>
  <c r="I6764" i="6" s="1"/>
  <c r="J6764" i="6" s="1"/>
  <c r="B6668" i="6"/>
  <c r="H6668" i="6" s="1" a="1"/>
  <c r="H6668" i="6" s="1"/>
  <c r="I6668" i="6" s="1"/>
  <c r="J6668" i="6" s="1"/>
  <c r="B7268" i="6"/>
  <c r="H7268" i="6" s="1" a="1"/>
  <c r="H7268" i="6" s="1"/>
  <c r="I7268" i="6" s="1"/>
  <c r="J7268" i="6" s="1"/>
  <c r="B7676" i="6"/>
  <c r="H7676" i="6" s="1" a="1"/>
  <c r="H7676" i="6" s="1"/>
  <c r="I7676" i="6" s="1"/>
  <c r="J7676" i="6" s="1"/>
  <c r="B7220" i="6"/>
  <c r="H7220" i="6" s="1" a="1"/>
  <c r="H7220" i="6" s="1"/>
  <c r="I7220" i="6" s="1"/>
  <c r="J7220" i="6" s="1"/>
  <c r="B7028" i="6"/>
  <c r="H7028" i="6" s="1" a="1"/>
  <c r="H7028" i="6" s="1"/>
  <c r="I7028" i="6" s="1"/>
  <c r="J7028" i="6" s="1"/>
  <c r="B6932" i="6"/>
  <c r="H6932" i="6" s="1" a="1"/>
  <c r="H6932" i="6" s="1"/>
  <c r="I6932" i="6" s="1"/>
  <c r="J6932" i="6" s="1"/>
  <c r="B6716" i="6"/>
  <c r="H6716" i="6" s="1" a="1"/>
  <c r="H6716" i="6" s="1"/>
  <c r="I6716" i="6" s="1"/>
  <c r="J6716" i="6" s="1"/>
  <c r="B6620" i="6"/>
  <c r="H6620" i="6" s="1" a="1"/>
  <c r="H6620" i="6" s="1"/>
  <c r="I6620" i="6" s="1"/>
  <c r="J6620" i="6" s="1"/>
  <c r="B6476" i="6"/>
  <c r="H6476" i="6" s="1" a="1"/>
  <c r="H6476" i="6" s="1"/>
  <c r="I6476" i="6" s="1"/>
  <c r="J6476" i="6" s="1"/>
  <c r="B6452" i="6"/>
  <c r="H6452" i="6" s="1" a="1"/>
  <c r="H6452" i="6" s="1"/>
  <c r="I6452" i="6" s="1"/>
  <c r="J6452" i="6" s="1"/>
  <c r="B6404" i="6"/>
  <c r="H6404" i="6" s="1" a="1"/>
  <c r="H6404" i="6" s="1"/>
  <c r="I6404" i="6" s="1"/>
  <c r="J6404" i="6" s="1"/>
  <c r="B7076" i="6"/>
  <c r="H7076" i="6" s="1" a="1"/>
  <c r="H7076" i="6" s="1"/>
  <c r="I7076" i="6" s="1"/>
  <c r="J7076" i="6" s="1"/>
  <c r="B6740" i="6"/>
  <c r="H6740" i="6" s="1" a="1"/>
  <c r="H6740" i="6" s="1"/>
  <c r="I6740" i="6" s="1"/>
  <c r="J6740" i="6" s="1"/>
  <c r="B6500" i="6"/>
  <c r="H6500" i="6" s="1" a="1"/>
  <c r="H6500" i="6" s="1"/>
  <c r="I6500" i="6" s="1"/>
  <c r="J6500" i="6" s="1"/>
  <c r="B6644" i="6"/>
  <c r="H6644" i="6" s="1" a="1"/>
  <c r="H6644" i="6" s="1"/>
  <c r="I6644" i="6" s="1"/>
  <c r="J6644" i="6" s="1"/>
  <c r="B6572" i="6"/>
  <c r="H6572" i="6" s="1" a="1"/>
  <c r="H6572" i="6" s="1"/>
  <c r="I6572" i="6" s="1"/>
  <c r="J6572" i="6" s="1"/>
  <c r="B6356" i="6"/>
  <c r="H6356" i="6" s="1" a="1"/>
  <c r="H6356" i="6" s="1"/>
  <c r="I6356" i="6" s="1"/>
  <c r="J6356" i="6" s="1"/>
  <c r="B6836" i="6"/>
  <c r="H6836" i="6" s="1" a="1"/>
  <c r="H6836" i="6" s="1"/>
  <c r="I6836" i="6" s="1"/>
  <c r="J6836" i="6" s="1"/>
  <c r="B6548" i="6"/>
  <c r="H6548" i="6" s="1" a="1"/>
  <c r="H6548" i="6" s="1"/>
  <c r="I6548" i="6" s="1"/>
  <c r="J6548" i="6" s="1"/>
  <c r="B6524" i="6"/>
  <c r="H6524" i="6" s="1" a="1"/>
  <c r="H6524" i="6" s="1"/>
  <c r="I6524" i="6" s="1"/>
  <c r="J6524" i="6" s="1"/>
  <c r="B6380" i="6"/>
  <c r="H6380" i="6" s="1" a="1"/>
  <c r="H6380" i="6" s="1"/>
  <c r="I6380" i="6" s="1"/>
  <c r="J6380" i="6" s="1"/>
  <c r="B6308" i="6"/>
  <c r="H6308" i="6" s="1" a="1"/>
  <c r="H6308" i="6" s="1"/>
  <c r="I6308" i="6" s="1"/>
  <c r="J6308" i="6" s="1"/>
  <c r="B6284" i="6"/>
  <c r="H6284" i="6" s="1" a="1"/>
  <c r="H6284" i="6" s="1"/>
  <c r="I6284" i="6" s="1"/>
  <c r="J6284" i="6" s="1"/>
  <c r="B6260" i="6"/>
  <c r="H6260" i="6" s="1" a="1"/>
  <c r="H6260" i="6" s="1"/>
  <c r="I6260" i="6" s="1"/>
  <c r="J6260" i="6" s="1"/>
  <c r="B6188" i="6"/>
  <c r="H6188" i="6" s="1" a="1"/>
  <c r="H6188" i="6" s="1"/>
  <c r="I6188" i="6" s="1"/>
  <c r="J6188" i="6" s="1"/>
  <c r="B6140" i="6"/>
  <c r="H6140" i="6" s="1" a="1"/>
  <c r="H6140" i="6" s="1"/>
  <c r="I6140" i="6" s="1"/>
  <c r="J6140" i="6" s="1"/>
  <c r="B6020" i="6"/>
  <c r="H6020" i="6" s="1" a="1"/>
  <c r="H6020" i="6" s="1"/>
  <c r="I6020" i="6" s="1"/>
  <c r="J6020" i="6" s="1"/>
  <c r="B6332" i="6"/>
  <c r="H6332" i="6" s="1" a="1"/>
  <c r="H6332" i="6" s="1"/>
  <c r="I6332" i="6" s="1"/>
  <c r="J6332" i="6" s="1"/>
  <c r="B6212" i="6"/>
  <c r="H6212" i="6" s="1" a="1"/>
  <c r="H6212" i="6" s="1"/>
  <c r="I6212" i="6" s="1"/>
  <c r="J6212" i="6" s="1"/>
  <c r="B6164" i="6"/>
  <c r="H6164" i="6" s="1" a="1"/>
  <c r="H6164" i="6" s="1"/>
  <c r="I6164" i="6" s="1"/>
  <c r="J6164" i="6" s="1"/>
  <c r="B6044" i="6"/>
  <c r="H6044" i="6" s="1" a="1"/>
  <c r="H6044" i="6" s="1"/>
  <c r="I6044" i="6" s="1"/>
  <c r="J6044" i="6" s="1"/>
  <c r="B6236" i="6"/>
  <c r="H6236" i="6" s="1" a="1"/>
  <c r="H6236" i="6" s="1"/>
  <c r="I6236" i="6" s="1"/>
  <c r="J6236" i="6" s="1"/>
  <c r="B6116" i="6"/>
  <c r="H6116" i="6" s="1" a="1"/>
  <c r="H6116" i="6" s="1"/>
  <c r="I6116" i="6" s="1"/>
  <c r="J6116" i="6" s="1"/>
  <c r="B6092" i="6"/>
  <c r="H6092" i="6" s="1" a="1"/>
  <c r="H6092" i="6" s="1"/>
  <c r="I6092" i="6" s="1"/>
  <c r="J6092" i="6" s="1"/>
  <c r="B6068" i="6"/>
  <c r="H6068" i="6" s="1" a="1"/>
  <c r="H6068" i="6" s="1"/>
  <c r="I6068" i="6" s="1"/>
  <c r="J6068" i="6" s="1"/>
  <c r="B5948" i="6"/>
  <c r="H5948" i="6" s="1" a="1"/>
  <c r="H5948" i="6" s="1"/>
  <c r="I5948" i="6" s="1"/>
  <c r="J5948" i="6" s="1"/>
  <c r="B5900" i="6"/>
  <c r="H5900" i="6" s="1" a="1"/>
  <c r="H5900" i="6" s="1"/>
  <c r="I5900" i="6" s="1"/>
  <c r="J5900" i="6" s="1"/>
  <c r="B5828" i="6"/>
  <c r="H5828" i="6" s="1" a="1"/>
  <c r="H5828" i="6" s="1"/>
  <c r="I5828" i="6" s="1"/>
  <c r="J5828" i="6" s="1"/>
  <c r="B5804" i="6"/>
  <c r="H5804" i="6" s="1" a="1"/>
  <c r="H5804" i="6" s="1"/>
  <c r="I5804" i="6" s="1"/>
  <c r="J5804" i="6" s="1"/>
  <c r="B5756" i="6"/>
  <c r="H5756" i="6" s="1" a="1"/>
  <c r="H5756" i="6" s="1"/>
  <c r="I5756" i="6" s="1"/>
  <c r="J5756" i="6" s="1"/>
  <c r="B5588" i="6"/>
  <c r="H5588" i="6" s="1" a="1"/>
  <c r="H5588" i="6" s="1"/>
  <c r="I5588" i="6" s="1"/>
  <c r="J5588" i="6" s="1"/>
  <c r="B5540" i="6"/>
  <c r="H5540" i="6" s="1" a="1"/>
  <c r="H5540" i="6" s="1"/>
  <c r="I5540" i="6" s="1"/>
  <c r="J5540" i="6" s="1"/>
  <c r="B5492" i="6"/>
  <c r="H5492" i="6" s="1" a="1"/>
  <c r="H5492" i="6" s="1"/>
  <c r="I5492" i="6" s="1"/>
  <c r="J5492" i="6" s="1"/>
  <c r="B5372" i="6"/>
  <c r="H5372" i="6" s="1" a="1"/>
  <c r="H5372" i="6" s="1"/>
  <c r="I5372" i="6" s="1"/>
  <c r="J5372" i="6" s="1"/>
  <c r="B5324" i="6"/>
  <c r="H5324" i="6" s="1" a="1"/>
  <c r="H5324" i="6" s="1"/>
  <c r="I5324" i="6" s="1"/>
  <c r="J5324" i="6" s="1"/>
  <c r="B5276" i="6"/>
  <c r="H5276" i="6" s="1" a="1"/>
  <c r="H5276" i="6" s="1"/>
  <c r="I5276" i="6" s="1"/>
  <c r="J5276" i="6" s="1"/>
  <c r="B5876" i="6"/>
  <c r="H5876" i="6" s="1" a="1"/>
  <c r="H5876" i="6" s="1"/>
  <c r="I5876" i="6" s="1"/>
  <c r="J5876" i="6" s="1"/>
  <c r="B5732" i="6"/>
  <c r="H5732" i="6" s="1" a="1"/>
  <c r="H5732" i="6" s="1"/>
  <c r="I5732" i="6" s="1"/>
  <c r="J5732" i="6" s="1"/>
  <c r="B5612" i="6"/>
  <c r="H5612" i="6" s="1" a="1"/>
  <c r="H5612" i="6" s="1"/>
  <c r="I5612" i="6" s="1"/>
  <c r="J5612" i="6" s="1"/>
  <c r="B5396" i="6"/>
  <c r="H5396" i="6" s="1" a="1"/>
  <c r="H5396" i="6" s="1"/>
  <c r="I5396" i="6" s="1"/>
  <c r="J5396" i="6" s="1"/>
  <c r="B5996" i="6"/>
  <c r="H5996" i="6" s="1" a="1"/>
  <c r="H5996" i="6" s="1"/>
  <c r="I5996" i="6" s="1"/>
  <c r="J5996" i="6" s="1"/>
  <c r="B5972" i="6"/>
  <c r="H5972" i="6" s="1" a="1"/>
  <c r="H5972" i="6" s="1"/>
  <c r="I5972" i="6" s="1"/>
  <c r="J5972" i="6" s="1"/>
  <c r="B5852" i="6"/>
  <c r="H5852" i="6" s="1" a="1"/>
  <c r="H5852" i="6" s="1"/>
  <c r="I5852" i="6" s="1"/>
  <c r="J5852" i="6" s="1"/>
  <c r="B5708" i="6"/>
  <c r="H5708" i="6" s="1" a="1"/>
  <c r="H5708" i="6" s="1"/>
  <c r="I5708" i="6" s="1"/>
  <c r="J5708" i="6" s="1"/>
  <c r="B5636" i="6"/>
  <c r="H5636" i="6" s="1" a="1"/>
  <c r="H5636" i="6" s="1"/>
  <c r="I5636" i="6" s="1"/>
  <c r="J5636" i="6" s="1"/>
  <c r="B5564" i="6"/>
  <c r="H5564" i="6" s="1" a="1"/>
  <c r="H5564" i="6" s="1"/>
  <c r="I5564" i="6" s="1"/>
  <c r="J5564" i="6" s="1"/>
  <c r="B5516" i="6"/>
  <c r="H5516" i="6" s="1" a="1"/>
  <c r="H5516" i="6" s="1"/>
  <c r="I5516" i="6" s="1"/>
  <c r="J5516" i="6" s="1"/>
  <c r="B5468" i="6"/>
  <c r="H5468" i="6" s="1" a="1"/>
  <c r="H5468" i="6" s="1"/>
  <c r="I5468" i="6" s="1"/>
  <c r="J5468" i="6" s="1"/>
  <c r="B5444" i="6"/>
  <c r="H5444" i="6" s="1" a="1"/>
  <c r="H5444" i="6" s="1"/>
  <c r="I5444" i="6" s="1"/>
  <c r="J5444" i="6" s="1"/>
  <c r="B5348" i="6"/>
  <c r="H5348" i="6" s="1" a="1"/>
  <c r="H5348" i="6" s="1"/>
  <c r="I5348" i="6" s="1"/>
  <c r="J5348" i="6" s="1"/>
  <c r="B5300" i="6"/>
  <c r="H5300" i="6" s="1" a="1"/>
  <c r="H5300" i="6" s="1"/>
  <c r="I5300" i="6" s="1"/>
  <c r="J5300" i="6" s="1"/>
  <c r="B5924" i="6"/>
  <c r="H5924" i="6" s="1" a="1"/>
  <c r="H5924" i="6" s="1"/>
  <c r="I5924" i="6" s="1"/>
  <c r="J5924" i="6" s="1"/>
  <c r="B5780" i="6"/>
  <c r="H5780" i="6" s="1" a="1"/>
  <c r="H5780" i="6" s="1"/>
  <c r="I5780" i="6" s="1"/>
  <c r="J5780" i="6" s="1"/>
  <c r="B5684" i="6"/>
  <c r="H5684" i="6" s="1" a="1"/>
  <c r="H5684" i="6" s="1"/>
  <c r="I5684" i="6" s="1"/>
  <c r="J5684" i="6" s="1"/>
  <c r="B5660" i="6"/>
  <c r="H5660" i="6" s="1" a="1"/>
  <c r="H5660" i="6" s="1"/>
  <c r="I5660" i="6" s="1"/>
  <c r="J5660" i="6" s="1"/>
  <c r="B5420" i="6"/>
  <c r="H5420" i="6" s="1" a="1"/>
  <c r="H5420" i="6" s="1"/>
  <c r="I5420" i="6" s="1"/>
  <c r="J5420" i="6" s="1"/>
  <c r="B5156" i="6"/>
  <c r="H5156" i="6" s="1" a="1"/>
  <c r="H5156" i="6" s="1"/>
  <c r="I5156" i="6" s="1"/>
  <c r="J5156" i="6" s="1"/>
  <c r="B5108" i="6"/>
  <c r="H5108" i="6" s="1" a="1"/>
  <c r="H5108" i="6" s="1"/>
  <c r="I5108" i="6" s="1"/>
  <c r="J5108" i="6" s="1"/>
  <c r="B5012" i="6"/>
  <c r="H5012" i="6" s="1" a="1"/>
  <c r="H5012" i="6" s="1"/>
  <c r="I5012" i="6" s="1"/>
  <c r="J5012" i="6" s="1"/>
  <c r="B4556" i="6"/>
  <c r="H4556" i="6" s="1" a="1"/>
  <c r="H4556" i="6" s="1"/>
  <c r="I4556" i="6" s="1"/>
  <c r="J4556" i="6" s="1"/>
  <c r="B4508" i="6"/>
  <c r="H4508" i="6" s="1" a="1"/>
  <c r="H4508" i="6" s="1"/>
  <c r="I4508" i="6" s="1"/>
  <c r="J4508" i="6" s="1"/>
  <c r="B4364" i="6"/>
  <c r="H4364" i="6" s="1" a="1"/>
  <c r="H4364" i="6" s="1"/>
  <c r="I4364" i="6" s="1"/>
  <c r="J4364" i="6" s="1"/>
  <c r="B4268" i="6"/>
  <c r="H4268" i="6" s="1" a="1"/>
  <c r="H4268" i="6" s="1"/>
  <c r="I4268" i="6" s="1"/>
  <c r="J4268" i="6" s="1"/>
  <c r="B5180" i="6"/>
  <c r="H5180" i="6" s="1" a="1"/>
  <c r="H5180" i="6" s="1"/>
  <c r="I5180" i="6" s="1"/>
  <c r="J5180" i="6" s="1"/>
  <c r="B5084" i="6"/>
  <c r="H5084" i="6" s="1" a="1"/>
  <c r="H5084" i="6" s="1"/>
  <c r="I5084" i="6" s="1"/>
  <c r="J5084" i="6" s="1"/>
  <c r="B4988" i="6"/>
  <c r="H4988" i="6" s="1" a="1"/>
  <c r="H4988" i="6" s="1"/>
  <c r="I4988" i="6" s="1"/>
  <c r="J4988" i="6" s="1"/>
  <c r="B4916" i="6"/>
  <c r="H4916" i="6" s="1" a="1"/>
  <c r="H4916" i="6" s="1"/>
  <c r="I4916" i="6" s="1"/>
  <c r="J4916" i="6" s="1"/>
  <c r="B4868" i="6"/>
  <c r="H4868" i="6" s="1" a="1"/>
  <c r="H4868" i="6" s="1"/>
  <c r="I4868" i="6" s="1"/>
  <c r="J4868" i="6" s="1"/>
  <c r="B4820" i="6"/>
  <c r="H4820" i="6" s="1" a="1"/>
  <c r="H4820" i="6" s="1"/>
  <c r="I4820" i="6" s="1"/>
  <c r="J4820" i="6" s="1"/>
  <c r="B4772" i="6"/>
  <c r="H4772" i="6" s="1" a="1"/>
  <c r="H4772" i="6" s="1"/>
  <c r="I4772" i="6" s="1"/>
  <c r="J4772" i="6" s="1"/>
  <c r="B4724" i="6"/>
  <c r="H4724" i="6" s="1" a="1"/>
  <c r="H4724" i="6" s="1"/>
  <c r="I4724" i="6" s="1"/>
  <c r="J4724" i="6" s="1"/>
  <c r="B4676" i="6"/>
  <c r="H4676" i="6" s="1" a="1"/>
  <c r="H4676" i="6" s="1"/>
  <c r="I4676" i="6" s="1"/>
  <c r="J4676" i="6" s="1"/>
  <c r="B4628" i="6"/>
  <c r="H4628" i="6" s="1" a="1"/>
  <c r="H4628" i="6" s="1"/>
  <c r="I4628" i="6" s="1"/>
  <c r="J4628" i="6" s="1"/>
  <c r="B4580" i="6"/>
  <c r="H4580" i="6" s="1" a="1"/>
  <c r="H4580" i="6" s="1"/>
  <c r="I4580" i="6" s="1"/>
  <c r="J4580" i="6" s="1"/>
  <c r="B4412" i="6"/>
  <c r="H4412" i="6" s="1" a="1"/>
  <c r="H4412" i="6" s="1"/>
  <c r="I4412" i="6" s="1"/>
  <c r="J4412" i="6" s="1"/>
  <c r="B4340" i="6"/>
  <c r="H4340" i="6" s="1" a="1"/>
  <c r="H4340" i="6" s="1"/>
  <c r="I4340" i="6" s="1"/>
  <c r="J4340" i="6" s="1"/>
  <c r="B4244" i="6"/>
  <c r="H4244" i="6" s="1" a="1"/>
  <c r="H4244" i="6" s="1"/>
  <c r="I4244" i="6" s="1"/>
  <c r="J4244" i="6" s="1"/>
  <c r="B4148" i="6"/>
  <c r="H4148" i="6" s="1" a="1"/>
  <c r="H4148" i="6" s="1"/>
  <c r="I4148" i="6" s="1"/>
  <c r="J4148" i="6" s="1"/>
  <c r="B4076" i="6"/>
  <c r="H4076" i="6" s="1" a="1"/>
  <c r="H4076" i="6" s="1"/>
  <c r="I4076" i="6" s="1"/>
  <c r="J4076" i="6" s="1"/>
  <c r="B5204" i="6"/>
  <c r="H5204" i="6" s="1" a="1"/>
  <c r="H5204" i="6" s="1"/>
  <c r="I5204" i="6" s="1"/>
  <c r="J5204" i="6" s="1"/>
  <c r="B5060" i="6"/>
  <c r="H5060" i="6" s="1" a="1"/>
  <c r="H5060" i="6" s="1"/>
  <c r="I5060" i="6" s="1"/>
  <c r="J5060" i="6" s="1"/>
  <c r="B4964" i="6"/>
  <c r="H4964" i="6" s="1" a="1"/>
  <c r="H4964" i="6" s="1"/>
  <c r="I4964" i="6" s="1"/>
  <c r="J4964" i="6" s="1"/>
  <c r="B4532" i="6"/>
  <c r="H4532" i="6" s="1" a="1"/>
  <c r="H4532" i="6" s="1"/>
  <c r="I4532" i="6" s="1"/>
  <c r="J4532" i="6" s="1"/>
  <c r="B4484" i="6"/>
  <c r="H4484" i="6" s="1" a="1"/>
  <c r="H4484" i="6" s="1"/>
  <c r="I4484" i="6" s="1"/>
  <c r="J4484" i="6" s="1"/>
  <c r="B4316" i="6"/>
  <c r="H4316" i="6" s="1" a="1"/>
  <c r="H4316" i="6" s="1"/>
  <c r="I4316" i="6" s="1"/>
  <c r="J4316" i="6" s="1"/>
  <c r="B4220" i="6"/>
  <c r="H4220" i="6" s="1" a="1"/>
  <c r="H4220" i="6" s="1"/>
  <c r="I4220" i="6" s="1"/>
  <c r="J4220" i="6" s="1"/>
  <c r="B4124" i="6"/>
  <c r="H4124" i="6" s="1" a="1"/>
  <c r="H4124" i="6" s="1"/>
  <c r="I4124" i="6" s="1"/>
  <c r="J4124" i="6" s="1"/>
  <c r="B4004" i="6"/>
  <c r="H4004" i="6" s="1" a="1"/>
  <c r="H4004" i="6" s="1"/>
  <c r="I4004" i="6" s="1"/>
  <c r="J4004" i="6" s="1"/>
  <c r="B3908" i="6"/>
  <c r="H3908" i="6" s="1" a="1"/>
  <c r="H3908" i="6" s="1"/>
  <c r="I3908" i="6" s="1"/>
  <c r="J3908" i="6" s="1"/>
  <c r="B5252" i="6"/>
  <c r="H5252" i="6" s="1" a="1"/>
  <c r="H5252" i="6" s="1"/>
  <c r="I5252" i="6" s="1"/>
  <c r="J5252" i="6" s="1"/>
  <c r="B5228" i="6"/>
  <c r="H5228" i="6" s="1" a="1"/>
  <c r="H5228" i="6" s="1"/>
  <c r="I5228" i="6" s="1"/>
  <c r="J5228" i="6" s="1"/>
  <c r="B5132" i="6"/>
  <c r="H5132" i="6" s="1" a="1"/>
  <c r="H5132" i="6" s="1"/>
  <c r="I5132" i="6" s="1"/>
  <c r="J5132" i="6" s="1"/>
  <c r="B5036" i="6"/>
  <c r="H5036" i="6" s="1" a="1"/>
  <c r="H5036" i="6" s="1"/>
  <c r="I5036" i="6" s="1"/>
  <c r="J5036" i="6" s="1"/>
  <c r="B4940" i="6"/>
  <c r="H4940" i="6" s="1" a="1"/>
  <c r="H4940" i="6" s="1"/>
  <c r="I4940" i="6" s="1"/>
  <c r="J4940" i="6" s="1"/>
  <c r="B4892" i="6"/>
  <c r="H4892" i="6" s="1" a="1"/>
  <c r="H4892" i="6" s="1"/>
  <c r="I4892" i="6" s="1"/>
  <c r="J4892" i="6" s="1"/>
  <c r="B4844" i="6"/>
  <c r="H4844" i="6" s="1" a="1"/>
  <c r="H4844" i="6" s="1"/>
  <c r="I4844" i="6" s="1"/>
  <c r="J4844" i="6" s="1"/>
  <c r="B4796" i="6"/>
  <c r="H4796" i="6" s="1" a="1"/>
  <c r="H4796" i="6" s="1"/>
  <c r="I4796" i="6" s="1"/>
  <c r="J4796" i="6" s="1"/>
  <c r="B4748" i="6"/>
  <c r="H4748" i="6" s="1" a="1"/>
  <c r="H4748" i="6" s="1"/>
  <c r="I4748" i="6" s="1"/>
  <c r="J4748" i="6" s="1"/>
  <c r="B4700" i="6"/>
  <c r="H4700" i="6" s="1" a="1"/>
  <c r="H4700" i="6" s="1"/>
  <c r="I4700" i="6" s="1"/>
  <c r="J4700" i="6" s="1"/>
  <c r="B4652" i="6"/>
  <c r="H4652" i="6" s="1" a="1"/>
  <c r="H4652" i="6" s="1"/>
  <c r="I4652" i="6" s="1"/>
  <c r="J4652" i="6" s="1"/>
  <c r="B4604" i="6"/>
  <c r="H4604" i="6" s="1" a="1"/>
  <c r="H4604" i="6" s="1"/>
  <c r="I4604" i="6" s="1"/>
  <c r="J4604" i="6" s="1"/>
  <c r="B4460" i="6"/>
  <c r="H4460" i="6" s="1" a="1"/>
  <c r="H4460" i="6" s="1"/>
  <c r="I4460" i="6" s="1"/>
  <c r="J4460" i="6" s="1"/>
  <c r="B4436" i="6"/>
  <c r="H4436" i="6" s="1" a="1"/>
  <c r="H4436" i="6" s="1"/>
  <c r="I4436" i="6" s="1"/>
  <c r="J4436" i="6" s="1"/>
  <c r="B4388" i="6"/>
  <c r="H4388" i="6" s="1" a="1"/>
  <c r="H4388" i="6" s="1"/>
  <c r="I4388" i="6" s="1"/>
  <c r="J4388" i="6" s="1"/>
  <c r="B4292" i="6"/>
  <c r="H4292" i="6" s="1" a="1"/>
  <c r="H4292" i="6" s="1"/>
  <c r="I4292" i="6" s="1"/>
  <c r="J4292" i="6" s="1"/>
  <c r="B4196" i="6"/>
  <c r="H4196" i="6" s="1" a="1"/>
  <c r="H4196" i="6" s="1"/>
  <c r="I4196" i="6" s="1"/>
  <c r="J4196" i="6" s="1"/>
  <c r="B4100" i="6"/>
  <c r="H4100" i="6" s="1" a="1"/>
  <c r="H4100" i="6" s="1"/>
  <c r="I4100" i="6" s="1"/>
  <c r="J4100" i="6" s="1"/>
  <c r="B3980" i="6"/>
  <c r="H3980" i="6" s="1" a="1"/>
  <c r="H3980" i="6" s="1"/>
  <c r="I3980" i="6" s="1"/>
  <c r="J3980" i="6" s="1"/>
  <c r="B3884" i="6"/>
  <c r="H3884" i="6" s="1" a="1"/>
  <c r="H3884" i="6" s="1"/>
  <c r="I3884" i="6" s="1"/>
  <c r="J3884" i="6" s="1"/>
  <c r="B4052" i="6"/>
  <c r="H4052" i="6" s="1" a="1"/>
  <c r="H4052" i="6" s="1"/>
  <c r="I4052" i="6" s="1"/>
  <c r="J4052" i="6" s="1"/>
  <c r="B3860" i="6"/>
  <c r="H3860" i="6" s="1" a="1"/>
  <c r="H3860" i="6" s="1"/>
  <c r="I3860" i="6" s="1"/>
  <c r="J3860" i="6" s="1"/>
  <c r="B3812" i="6"/>
  <c r="H3812" i="6" s="1" a="1"/>
  <c r="H3812" i="6" s="1"/>
  <c r="I3812" i="6" s="1"/>
  <c r="J3812" i="6" s="1"/>
  <c r="B3716" i="6"/>
  <c r="H3716" i="6" s="1" a="1"/>
  <c r="H3716" i="6" s="1"/>
  <c r="I3716" i="6" s="1"/>
  <c r="J3716" i="6" s="1"/>
  <c r="B3620" i="6"/>
  <c r="H3620" i="6" s="1" a="1"/>
  <c r="H3620" i="6" s="1"/>
  <c r="I3620" i="6" s="1"/>
  <c r="J3620" i="6" s="1"/>
  <c r="B3524" i="6"/>
  <c r="H3524" i="6" s="1" a="1"/>
  <c r="H3524" i="6" s="1"/>
  <c r="I3524" i="6" s="1"/>
  <c r="J3524" i="6" s="1"/>
  <c r="B3452" i="6"/>
  <c r="H3452" i="6" s="1" a="1"/>
  <c r="H3452" i="6" s="1"/>
  <c r="I3452" i="6" s="1"/>
  <c r="J3452" i="6" s="1"/>
  <c r="B3428" i="6"/>
  <c r="H3428" i="6" s="1" a="1"/>
  <c r="H3428" i="6" s="1"/>
  <c r="I3428" i="6" s="1"/>
  <c r="J3428" i="6" s="1"/>
  <c r="B3404" i="6"/>
  <c r="H3404" i="6" s="1" a="1"/>
  <c r="H3404" i="6" s="1"/>
  <c r="I3404" i="6" s="1"/>
  <c r="J3404" i="6" s="1"/>
  <c r="B3380" i="6"/>
  <c r="H3380" i="6" s="1" a="1"/>
  <c r="H3380" i="6" s="1"/>
  <c r="I3380" i="6" s="1"/>
  <c r="J3380" i="6" s="1"/>
  <c r="B3356" i="6"/>
  <c r="H3356" i="6" s="1" a="1"/>
  <c r="H3356" i="6" s="1"/>
  <c r="I3356" i="6" s="1"/>
  <c r="J3356" i="6" s="1"/>
  <c r="B3332" i="6"/>
  <c r="H3332" i="6" s="1" a="1"/>
  <c r="H3332" i="6" s="1"/>
  <c r="I3332" i="6" s="1"/>
  <c r="J3332" i="6" s="1"/>
  <c r="B3164" i="6"/>
  <c r="H3164" i="6" s="1" a="1"/>
  <c r="H3164" i="6" s="1"/>
  <c r="I3164" i="6" s="1"/>
  <c r="J3164" i="6" s="1"/>
  <c r="B3092" i="6"/>
  <c r="H3092" i="6" s="1" a="1"/>
  <c r="H3092" i="6" s="1"/>
  <c r="I3092" i="6" s="1"/>
  <c r="J3092" i="6" s="1"/>
  <c r="B2828" i="6"/>
  <c r="H2828" i="6" s="1" a="1"/>
  <c r="H2828" i="6" s="1"/>
  <c r="I2828" i="6" s="1"/>
  <c r="J2828" i="6" s="1"/>
  <c r="B2756" i="6"/>
  <c r="H2756" i="6" s="1" a="1"/>
  <c r="H2756" i="6" s="1"/>
  <c r="I2756" i="6" s="1"/>
  <c r="J2756" i="6" s="1"/>
  <c r="B2732" i="6"/>
  <c r="H2732" i="6" s="1" a="1"/>
  <c r="H2732" i="6" s="1"/>
  <c r="I2732" i="6" s="1"/>
  <c r="J2732" i="6" s="1"/>
  <c r="B2660" i="6"/>
  <c r="H2660" i="6" s="1" a="1"/>
  <c r="H2660" i="6" s="1"/>
  <c r="I2660" i="6" s="1"/>
  <c r="J2660" i="6" s="1"/>
  <c r="B2636" i="6"/>
  <c r="H2636" i="6" s="1" a="1"/>
  <c r="H2636" i="6" s="1"/>
  <c r="I2636" i="6" s="1"/>
  <c r="J2636" i="6" s="1"/>
  <c r="B2612" i="6"/>
  <c r="H2612" i="6" s="1" a="1"/>
  <c r="H2612" i="6" s="1"/>
  <c r="I2612" i="6" s="1"/>
  <c r="J2612" i="6" s="1"/>
  <c r="B4028" i="6"/>
  <c r="H4028" i="6" s="1" a="1"/>
  <c r="H4028" i="6" s="1"/>
  <c r="I4028" i="6" s="1"/>
  <c r="J4028" i="6" s="1"/>
  <c r="B3788" i="6"/>
  <c r="H3788" i="6" s="1" a="1"/>
  <c r="H3788" i="6" s="1"/>
  <c r="I3788" i="6" s="1"/>
  <c r="J3788" i="6" s="1"/>
  <c r="B3692" i="6"/>
  <c r="H3692" i="6" s="1" a="1"/>
  <c r="H3692" i="6" s="1"/>
  <c r="I3692" i="6" s="1"/>
  <c r="J3692" i="6" s="1"/>
  <c r="B3596" i="6"/>
  <c r="H3596" i="6" s="1" a="1"/>
  <c r="H3596" i="6" s="1"/>
  <c r="I3596" i="6" s="1"/>
  <c r="J3596" i="6" s="1"/>
  <c r="B3500" i="6"/>
  <c r="H3500" i="6" s="1" a="1"/>
  <c r="H3500" i="6" s="1"/>
  <c r="I3500" i="6" s="1"/>
  <c r="J3500" i="6" s="1"/>
  <c r="B3476" i="6"/>
  <c r="H3476" i="6" s="1" a="1"/>
  <c r="H3476" i="6" s="1"/>
  <c r="I3476" i="6" s="1"/>
  <c r="J3476" i="6" s="1"/>
  <c r="B3308" i="6"/>
  <c r="H3308" i="6" s="1" a="1"/>
  <c r="H3308" i="6" s="1"/>
  <c r="I3308" i="6" s="1"/>
  <c r="J3308" i="6" s="1"/>
  <c r="B3236" i="6"/>
  <c r="H3236" i="6" s="1" a="1"/>
  <c r="H3236" i="6" s="1"/>
  <c r="I3236" i="6" s="1"/>
  <c r="J3236" i="6" s="1"/>
  <c r="B3044" i="6"/>
  <c r="H3044" i="6" s="1" a="1"/>
  <c r="H3044" i="6" s="1"/>
  <c r="I3044" i="6" s="1"/>
  <c r="J3044" i="6" s="1"/>
  <c r="B2924" i="6"/>
  <c r="H2924" i="6" s="1" a="1"/>
  <c r="H2924" i="6" s="1"/>
  <c r="I2924" i="6" s="1"/>
  <c r="J2924" i="6" s="1"/>
  <c r="B2900" i="6"/>
  <c r="H2900" i="6" s="1" a="1"/>
  <c r="H2900" i="6" s="1"/>
  <c r="I2900" i="6" s="1"/>
  <c r="J2900" i="6" s="1"/>
  <c r="B2708" i="6"/>
  <c r="H2708" i="6" s="1" a="1"/>
  <c r="H2708" i="6" s="1"/>
  <c r="I2708" i="6" s="1"/>
  <c r="J2708" i="6" s="1"/>
  <c r="B2684" i="6"/>
  <c r="H2684" i="6" s="1" a="1"/>
  <c r="H2684" i="6" s="1"/>
  <c r="I2684" i="6" s="1"/>
  <c r="J2684" i="6" s="1"/>
  <c r="B4172" i="6"/>
  <c r="H4172" i="6" s="1" a="1"/>
  <c r="H4172" i="6" s="1"/>
  <c r="I4172" i="6" s="1"/>
  <c r="J4172" i="6" s="1"/>
  <c r="B3956" i="6"/>
  <c r="H3956" i="6" s="1" a="1"/>
  <c r="H3956" i="6" s="1"/>
  <c r="I3956" i="6" s="1"/>
  <c r="J3956" i="6" s="1"/>
  <c r="B3764" i="6"/>
  <c r="H3764" i="6" s="1" a="1"/>
  <c r="H3764" i="6" s="1"/>
  <c r="I3764" i="6" s="1"/>
  <c r="J3764" i="6" s="1"/>
  <c r="B3668" i="6"/>
  <c r="H3668" i="6" s="1" a="1"/>
  <c r="H3668" i="6" s="1"/>
  <c r="I3668" i="6" s="1"/>
  <c r="J3668" i="6" s="1"/>
  <c r="B3572" i="6"/>
  <c r="H3572" i="6" s="1" a="1"/>
  <c r="H3572" i="6" s="1"/>
  <c r="I3572" i="6" s="1"/>
  <c r="J3572" i="6" s="1"/>
  <c r="B3212" i="6"/>
  <c r="H3212" i="6" s="1" a="1"/>
  <c r="H3212" i="6" s="1"/>
  <c r="I3212" i="6" s="1"/>
  <c r="J3212" i="6" s="1"/>
  <c r="B3188" i="6"/>
  <c r="H3188" i="6" s="1" a="1"/>
  <c r="H3188" i="6" s="1"/>
  <c r="I3188" i="6" s="1"/>
  <c r="J3188" i="6" s="1"/>
  <c r="B3140" i="6"/>
  <c r="H3140" i="6" s="1" a="1"/>
  <c r="H3140" i="6" s="1"/>
  <c r="I3140" i="6" s="1"/>
  <c r="J3140" i="6" s="1"/>
  <c r="B3116" i="6"/>
  <c r="H3116" i="6" s="1" a="1"/>
  <c r="H3116" i="6" s="1"/>
  <c r="I3116" i="6" s="1"/>
  <c r="J3116" i="6" s="1"/>
  <c r="B3068" i="6"/>
  <c r="H3068" i="6" s="1" a="1"/>
  <c r="H3068" i="6" s="1"/>
  <c r="I3068" i="6" s="1"/>
  <c r="J3068" i="6" s="1"/>
  <c r="B3020" i="6"/>
  <c r="H3020" i="6" s="1" a="1"/>
  <c r="H3020" i="6" s="1"/>
  <c r="I3020" i="6" s="1"/>
  <c r="J3020" i="6" s="1"/>
  <c r="B2948" i="6"/>
  <c r="H2948" i="6" s="1" a="1"/>
  <c r="H2948" i="6" s="1"/>
  <c r="I2948" i="6" s="1"/>
  <c r="J2948" i="6" s="1"/>
  <c r="B3932" i="6"/>
  <c r="H3932" i="6" s="1" a="1"/>
  <c r="H3932" i="6" s="1"/>
  <c r="I3932" i="6" s="1"/>
  <c r="J3932" i="6" s="1"/>
  <c r="B3836" i="6"/>
  <c r="H3836" i="6" s="1" a="1"/>
  <c r="H3836" i="6" s="1"/>
  <c r="I3836" i="6" s="1"/>
  <c r="J3836" i="6" s="1"/>
  <c r="B3740" i="6"/>
  <c r="H3740" i="6" s="1" a="1"/>
  <c r="H3740" i="6" s="1"/>
  <c r="I3740" i="6" s="1"/>
  <c r="J3740" i="6" s="1"/>
  <c r="B3644" i="6"/>
  <c r="H3644" i="6" s="1" a="1"/>
  <c r="H3644" i="6" s="1"/>
  <c r="I3644" i="6" s="1"/>
  <c r="J3644" i="6" s="1"/>
  <c r="B3548" i="6"/>
  <c r="H3548" i="6" s="1" a="1"/>
  <c r="H3548" i="6" s="1"/>
  <c r="I3548" i="6" s="1"/>
  <c r="J3548" i="6" s="1"/>
  <c r="B2996" i="6"/>
  <c r="H2996" i="6" s="1" a="1"/>
  <c r="H2996" i="6" s="1"/>
  <c r="I2996" i="6" s="1"/>
  <c r="J2996" i="6" s="1"/>
  <c r="B2972" i="6"/>
  <c r="H2972" i="6" s="1" a="1"/>
  <c r="H2972" i="6" s="1"/>
  <c r="I2972" i="6" s="1"/>
  <c r="J2972" i="6" s="1"/>
  <c r="B2876" i="6"/>
  <c r="H2876" i="6" s="1" a="1"/>
  <c r="H2876" i="6" s="1"/>
  <c r="I2876" i="6" s="1"/>
  <c r="J2876" i="6" s="1"/>
  <c r="B2564" i="6"/>
  <c r="H2564" i="6" s="1" a="1"/>
  <c r="H2564" i="6" s="1"/>
  <c r="I2564" i="6" s="1"/>
  <c r="J2564" i="6" s="1"/>
  <c r="B2540" i="6"/>
  <c r="H2540" i="6" s="1" a="1"/>
  <c r="H2540" i="6" s="1"/>
  <c r="I2540" i="6" s="1"/>
  <c r="J2540" i="6" s="1"/>
  <c r="B2156" i="6"/>
  <c r="H2156" i="6" s="1" a="1"/>
  <c r="H2156" i="6" s="1"/>
  <c r="I2156" i="6" s="1"/>
  <c r="J2156" i="6" s="1"/>
  <c r="B2060" i="6"/>
  <c r="H2060" i="6" s="1" a="1"/>
  <c r="H2060" i="6" s="1"/>
  <c r="I2060" i="6" s="1"/>
  <c r="J2060" i="6" s="1"/>
  <c r="B1964" i="6"/>
  <c r="H1964" i="6" s="1" a="1"/>
  <c r="H1964" i="6" s="1"/>
  <c r="I1964" i="6" s="1"/>
  <c r="J1964" i="6" s="1"/>
  <c r="B1868" i="6"/>
  <c r="H1868" i="6" s="1" a="1"/>
  <c r="H1868" i="6" s="1"/>
  <c r="I1868" i="6" s="1"/>
  <c r="J1868" i="6" s="1"/>
  <c r="B1820" i="6"/>
  <c r="H1820" i="6" s="1" a="1"/>
  <c r="H1820" i="6" s="1"/>
  <c r="I1820" i="6" s="1"/>
  <c r="J1820" i="6" s="1"/>
  <c r="B1724" i="6"/>
  <c r="H1724" i="6" s="1" a="1"/>
  <c r="H1724" i="6" s="1"/>
  <c r="I1724" i="6" s="1"/>
  <c r="J1724" i="6" s="1"/>
  <c r="B1652" i="6"/>
  <c r="H1652" i="6" s="1" a="1"/>
  <c r="H1652" i="6" s="1"/>
  <c r="I1652" i="6" s="1"/>
  <c r="J1652" i="6" s="1"/>
  <c r="B1580" i="6"/>
  <c r="H1580" i="6" s="1" a="1"/>
  <c r="H1580" i="6" s="1"/>
  <c r="I1580" i="6" s="1"/>
  <c r="J1580" i="6" s="1"/>
  <c r="B1532" i="6"/>
  <c r="H1532" i="6" s="1" a="1"/>
  <c r="H1532" i="6" s="1"/>
  <c r="I1532" i="6" s="1"/>
  <c r="J1532" i="6" s="1"/>
  <c r="B3260" i="6"/>
  <c r="H3260" i="6" s="1" a="1"/>
  <c r="H3260" i="6" s="1"/>
  <c r="I3260" i="6" s="1"/>
  <c r="J3260" i="6" s="1"/>
  <c r="B2852" i="6"/>
  <c r="H2852" i="6" s="1" a="1"/>
  <c r="H2852" i="6" s="1"/>
  <c r="I2852" i="6" s="1"/>
  <c r="J2852" i="6" s="1"/>
  <c r="B2780" i="6"/>
  <c r="H2780" i="6" s="1" a="1"/>
  <c r="H2780" i="6" s="1"/>
  <c r="I2780" i="6" s="1"/>
  <c r="J2780" i="6" s="1"/>
  <c r="B2588" i="6"/>
  <c r="H2588" i="6" s="1" a="1"/>
  <c r="H2588" i="6" s="1"/>
  <c r="I2588" i="6" s="1"/>
  <c r="J2588" i="6" s="1"/>
  <c r="B2516" i="6"/>
  <c r="H2516" i="6" s="1" a="1"/>
  <c r="H2516" i="6" s="1"/>
  <c r="I2516" i="6" s="1"/>
  <c r="J2516" i="6" s="1"/>
  <c r="B2492" i="6"/>
  <c r="H2492" i="6" s="1" a="1"/>
  <c r="H2492" i="6" s="1"/>
  <c r="I2492" i="6" s="1"/>
  <c r="J2492" i="6" s="1"/>
  <c r="B2324" i="6"/>
  <c r="H2324" i="6" s="1" a="1"/>
  <c r="H2324" i="6" s="1"/>
  <c r="I2324" i="6" s="1"/>
  <c r="J2324" i="6" s="1"/>
  <c r="B2300" i="6"/>
  <c r="H2300" i="6" s="1" a="1"/>
  <c r="H2300" i="6" s="1"/>
  <c r="I2300" i="6" s="1"/>
  <c r="J2300" i="6" s="1"/>
  <c r="B2276" i="6"/>
  <c r="H2276" i="6" s="1" a="1"/>
  <c r="H2276" i="6" s="1"/>
  <c r="I2276" i="6" s="1"/>
  <c r="J2276" i="6" s="1"/>
  <c r="B2252" i="6"/>
  <c r="H2252" i="6" s="1" a="1"/>
  <c r="H2252" i="6" s="1"/>
  <c r="I2252" i="6" s="1"/>
  <c r="J2252" i="6" s="1"/>
  <c r="B2228" i="6"/>
  <c r="H2228" i="6" s="1" a="1"/>
  <c r="H2228" i="6" s="1"/>
  <c r="I2228" i="6" s="1"/>
  <c r="J2228" i="6" s="1"/>
  <c r="B2204" i="6"/>
  <c r="H2204" i="6" s="1" a="1"/>
  <c r="H2204" i="6" s="1"/>
  <c r="I2204" i="6" s="1"/>
  <c r="J2204" i="6" s="1"/>
  <c r="B2036" i="6"/>
  <c r="H2036" i="6" s="1" a="1"/>
  <c r="H2036" i="6" s="1"/>
  <c r="I2036" i="6" s="1"/>
  <c r="J2036" i="6" s="1"/>
  <c r="B1940" i="6"/>
  <c r="H1940" i="6" s="1" a="1"/>
  <c r="H1940" i="6" s="1"/>
  <c r="I1940" i="6" s="1"/>
  <c r="J1940" i="6" s="1"/>
  <c r="B1796" i="6"/>
  <c r="H1796" i="6" s="1" a="1"/>
  <c r="H1796" i="6" s="1"/>
  <c r="I1796" i="6" s="1"/>
  <c r="J1796" i="6" s="1"/>
  <c r="B1700" i="6"/>
  <c r="H1700" i="6" s="1" a="1"/>
  <c r="H1700" i="6" s="1"/>
  <c r="I1700" i="6" s="1"/>
  <c r="J1700" i="6" s="1"/>
  <c r="B1676" i="6"/>
  <c r="H1676" i="6" s="1" a="1"/>
  <c r="H1676" i="6" s="1"/>
  <c r="I1676" i="6" s="1"/>
  <c r="J1676" i="6" s="1"/>
  <c r="B1628" i="6"/>
  <c r="H1628" i="6" s="1" a="1"/>
  <c r="H1628" i="6" s="1"/>
  <c r="I1628" i="6" s="1"/>
  <c r="J1628" i="6" s="1"/>
  <c r="B1604" i="6"/>
  <c r="H1604" i="6" s="1" a="1"/>
  <c r="H1604" i="6" s="1"/>
  <c r="I1604" i="6" s="1"/>
  <c r="J1604" i="6" s="1"/>
  <c r="B1508" i="6"/>
  <c r="H1508" i="6" s="1" a="1"/>
  <c r="H1508" i="6" s="1"/>
  <c r="I1508" i="6" s="1"/>
  <c r="J1508" i="6" s="1"/>
  <c r="B3284" i="6"/>
  <c r="H3284" i="6" s="1" a="1"/>
  <c r="H3284" i="6" s="1"/>
  <c r="I3284" i="6" s="1"/>
  <c r="J3284" i="6" s="1"/>
  <c r="B2444" i="6"/>
  <c r="H2444" i="6" s="1" a="1"/>
  <c r="H2444" i="6" s="1"/>
  <c r="I2444" i="6" s="1"/>
  <c r="J2444" i="6" s="1"/>
  <c r="B2372" i="6"/>
  <c r="H2372" i="6" s="1" a="1"/>
  <c r="H2372" i="6" s="1"/>
  <c r="I2372" i="6" s="1"/>
  <c r="J2372" i="6" s="1"/>
  <c r="B2180" i="6"/>
  <c r="H2180" i="6" s="1" a="1"/>
  <c r="H2180" i="6" s="1"/>
  <c r="I2180" i="6" s="1"/>
  <c r="J2180" i="6" s="1"/>
  <c r="B2108" i="6"/>
  <c r="H2108" i="6" s="1" a="1"/>
  <c r="H2108" i="6" s="1"/>
  <c r="I2108" i="6" s="1"/>
  <c r="J2108" i="6" s="1"/>
  <c r="B2012" i="6"/>
  <c r="H2012" i="6" s="1" a="1"/>
  <c r="H2012" i="6" s="1"/>
  <c r="I2012" i="6" s="1"/>
  <c r="J2012" i="6" s="1"/>
  <c r="B1916" i="6"/>
  <c r="H1916" i="6" s="1" a="1"/>
  <c r="H1916" i="6" s="1"/>
  <c r="I1916" i="6" s="1"/>
  <c r="J1916" i="6" s="1"/>
  <c r="B1844" i="6"/>
  <c r="H1844" i="6" s="1" a="1"/>
  <c r="H1844" i="6" s="1"/>
  <c r="I1844" i="6" s="1"/>
  <c r="J1844" i="6" s="1"/>
  <c r="B1772" i="6"/>
  <c r="H1772" i="6" s="1" a="1"/>
  <c r="H1772" i="6" s="1"/>
  <c r="I1772" i="6" s="1"/>
  <c r="J1772" i="6" s="1"/>
  <c r="B1460" i="6"/>
  <c r="H1460" i="6" s="1" a="1"/>
  <c r="H1460" i="6" s="1"/>
  <c r="I1460" i="6" s="1"/>
  <c r="J1460" i="6" s="1"/>
  <c r="B1412" i="6"/>
  <c r="H1412" i="6" s="1" a="1"/>
  <c r="H1412" i="6" s="1"/>
  <c r="I1412" i="6" s="1"/>
  <c r="J1412" i="6" s="1"/>
  <c r="B1388" i="6"/>
  <c r="H1388" i="6" s="1" a="1"/>
  <c r="H1388" i="6" s="1"/>
  <c r="I1388" i="6" s="1"/>
  <c r="J1388" i="6" s="1"/>
  <c r="B2804" i="6"/>
  <c r="H2804" i="6" s="1" a="1"/>
  <c r="H2804" i="6" s="1"/>
  <c r="I2804" i="6" s="1"/>
  <c r="J2804" i="6" s="1"/>
  <c r="B2468" i="6"/>
  <c r="H2468" i="6" s="1" a="1"/>
  <c r="H2468" i="6" s="1"/>
  <c r="I2468" i="6" s="1"/>
  <c r="J2468" i="6" s="1"/>
  <c r="B2420" i="6"/>
  <c r="H2420" i="6" s="1" a="1"/>
  <c r="H2420" i="6" s="1"/>
  <c r="I2420" i="6" s="1"/>
  <c r="J2420" i="6" s="1"/>
  <c r="B2396" i="6"/>
  <c r="H2396" i="6" s="1" a="1"/>
  <c r="H2396" i="6" s="1"/>
  <c r="I2396" i="6" s="1"/>
  <c r="J2396" i="6" s="1"/>
  <c r="B2348" i="6"/>
  <c r="H2348" i="6" s="1" a="1"/>
  <c r="H2348" i="6" s="1"/>
  <c r="I2348" i="6" s="1"/>
  <c r="J2348" i="6" s="1"/>
  <c r="B2132" i="6"/>
  <c r="H2132" i="6" s="1" a="1"/>
  <c r="H2132" i="6" s="1"/>
  <c r="I2132" i="6" s="1"/>
  <c r="J2132" i="6" s="1"/>
  <c r="B2084" i="6"/>
  <c r="H2084" i="6" s="1" a="1"/>
  <c r="H2084" i="6" s="1"/>
  <c r="I2084" i="6" s="1"/>
  <c r="J2084" i="6" s="1"/>
  <c r="B1988" i="6"/>
  <c r="H1988" i="6" s="1" a="1"/>
  <c r="H1988" i="6" s="1"/>
  <c r="I1988" i="6" s="1"/>
  <c r="J1988" i="6" s="1"/>
  <c r="B1892" i="6"/>
  <c r="H1892" i="6" s="1" a="1"/>
  <c r="H1892" i="6" s="1"/>
  <c r="I1892" i="6" s="1"/>
  <c r="J1892" i="6" s="1"/>
  <c r="B1748" i="6"/>
  <c r="H1748" i="6" s="1" a="1"/>
  <c r="H1748" i="6" s="1"/>
  <c r="I1748" i="6" s="1"/>
  <c r="J1748" i="6" s="1"/>
  <c r="B1556" i="6"/>
  <c r="H1556" i="6" s="1" a="1"/>
  <c r="H1556" i="6" s="1"/>
  <c r="I1556" i="6" s="1"/>
  <c r="J1556" i="6" s="1"/>
  <c r="B1484" i="6"/>
  <c r="H1484" i="6" s="1" a="1"/>
  <c r="H1484" i="6" s="1"/>
  <c r="I1484" i="6" s="1"/>
  <c r="J1484" i="6" s="1"/>
  <c r="B1436" i="6"/>
  <c r="H1436" i="6" s="1" a="1"/>
  <c r="H1436" i="6" s="1"/>
  <c r="I1436" i="6" s="1"/>
  <c r="J1436" i="6" s="1"/>
  <c r="B1268" i="6"/>
  <c r="H1268" i="6" s="1" a="1"/>
  <c r="H1268" i="6" s="1"/>
  <c r="I1268" i="6" s="1"/>
  <c r="J1268" i="6" s="1"/>
  <c r="B1172" i="6"/>
  <c r="H1172" i="6" s="1" a="1"/>
  <c r="H1172" i="6" s="1"/>
  <c r="I1172" i="6" s="1"/>
  <c r="J1172" i="6" s="1"/>
  <c r="B1052" i="6"/>
  <c r="H1052" i="6" s="1" a="1"/>
  <c r="H1052" i="6" s="1"/>
  <c r="I1052" i="6" s="1"/>
  <c r="J1052" i="6" s="1"/>
  <c r="B1028" i="6"/>
  <c r="H1028" i="6" s="1" a="1"/>
  <c r="H1028" i="6" s="1"/>
  <c r="I1028" i="6" s="1"/>
  <c r="J1028" i="6" s="1"/>
  <c r="B1004" i="6"/>
  <c r="H1004" i="6" s="1" a="1"/>
  <c r="H1004" i="6" s="1"/>
  <c r="I1004" i="6" s="1"/>
  <c r="J1004" i="6" s="1"/>
  <c r="B884" i="6"/>
  <c r="H884" i="6" s="1" a="1"/>
  <c r="H884" i="6" s="1"/>
  <c r="I884" i="6" s="1"/>
  <c r="J884" i="6" s="1"/>
  <c r="B764" i="6"/>
  <c r="H764" i="6" s="1" a="1"/>
  <c r="H764" i="6" s="1"/>
  <c r="I764" i="6" s="1"/>
  <c r="J764" i="6" s="1"/>
  <c r="B596" i="6"/>
  <c r="H596" i="6" s="1" a="1"/>
  <c r="H596" i="6" s="1"/>
  <c r="I596" i="6" s="1"/>
  <c r="J596" i="6" s="1"/>
  <c r="B548" i="6"/>
  <c r="H548" i="6" s="1" a="1"/>
  <c r="H548" i="6" s="1"/>
  <c r="I548" i="6" s="1"/>
  <c r="J548" i="6" s="1"/>
  <c r="B428" i="6"/>
  <c r="H428" i="6" s="1" a="1"/>
  <c r="H428" i="6" s="1"/>
  <c r="I428" i="6" s="1"/>
  <c r="J428" i="6" s="1"/>
  <c r="B356" i="6"/>
  <c r="H356" i="6" s="1" a="1"/>
  <c r="H356" i="6" s="1"/>
  <c r="I356" i="6" s="1"/>
  <c r="J356" i="6" s="1"/>
  <c r="B332" i="6"/>
  <c r="H332" i="6" s="1" a="1"/>
  <c r="H332" i="6" s="1"/>
  <c r="I332" i="6" s="1"/>
  <c r="J332" i="6" s="1"/>
  <c r="B212" i="6"/>
  <c r="H212" i="6" s="1" a="1"/>
  <c r="H212" i="6" s="1"/>
  <c r="I212" i="6" s="1"/>
  <c r="J212" i="6" s="1"/>
  <c r="B140" i="6"/>
  <c r="H140" i="6" s="1" a="1"/>
  <c r="H140" i="6" s="1"/>
  <c r="I140" i="6" s="1"/>
  <c r="J140" i="6" s="1"/>
  <c r="B284" i="6"/>
  <c r="H284" i="6" s="1" a="1"/>
  <c r="H284" i="6" s="1"/>
  <c r="I284" i="6" s="1"/>
  <c r="J284" i="6" s="1"/>
  <c r="B164" i="6"/>
  <c r="H164" i="6" s="1" a="1"/>
  <c r="H164" i="6" s="1"/>
  <c r="I164" i="6" s="1"/>
  <c r="J164" i="6" s="1"/>
  <c r="B116" i="6"/>
  <c r="H116" i="6" s="1" a="1"/>
  <c r="H116" i="6" s="1"/>
  <c r="I116" i="6" s="1"/>
  <c r="J116" i="6" s="1"/>
  <c r="B1340" i="6"/>
  <c r="H1340" i="6" s="1" a="1"/>
  <c r="H1340" i="6" s="1"/>
  <c r="I1340" i="6" s="1"/>
  <c r="J1340" i="6" s="1"/>
  <c r="B1292" i="6"/>
  <c r="H1292" i="6" s="1" a="1"/>
  <c r="H1292" i="6" s="1"/>
  <c r="I1292" i="6" s="1"/>
  <c r="J1292" i="6" s="1"/>
  <c r="B1244" i="6"/>
  <c r="H1244" i="6" s="1" a="1"/>
  <c r="H1244" i="6" s="1"/>
  <c r="I1244" i="6" s="1"/>
  <c r="J1244" i="6" s="1"/>
  <c r="B1148" i="6"/>
  <c r="H1148" i="6" s="1" a="1"/>
  <c r="H1148" i="6" s="1"/>
  <c r="I1148" i="6" s="1"/>
  <c r="J1148" i="6" s="1"/>
  <c r="B1124" i="6"/>
  <c r="H1124" i="6" s="1" a="1"/>
  <c r="H1124" i="6" s="1"/>
  <c r="I1124" i="6" s="1"/>
  <c r="J1124" i="6" s="1"/>
  <c r="B1076" i="6"/>
  <c r="H1076" i="6" s="1" a="1"/>
  <c r="H1076" i="6" s="1"/>
  <c r="I1076" i="6" s="1"/>
  <c r="J1076" i="6" s="1"/>
  <c r="B980" i="6"/>
  <c r="H980" i="6" s="1" a="1"/>
  <c r="H980" i="6" s="1"/>
  <c r="I980" i="6" s="1"/>
  <c r="J980" i="6" s="1"/>
  <c r="B956" i="6"/>
  <c r="H956" i="6" s="1" a="1"/>
  <c r="H956" i="6" s="1"/>
  <c r="I956" i="6" s="1"/>
  <c r="J956" i="6" s="1"/>
  <c r="B644" i="6"/>
  <c r="H644" i="6" s="1" a="1"/>
  <c r="H644" i="6" s="1"/>
  <c r="I644" i="6" s="1"/>
  <c r="J644" i="6" s="1"/>
  <c r="B572" i="6"/>
  <c r="H572" i="6" s="1" a="1"/>
  <c r="H572" i="6" s="1"/>
  <c r="I572" i="6" s="1"/>
  <c r="J572" i="6" s="1"/>
  <c r="B524" i="6"/>
  <c r="H524" i="6" s="1" a="1"/>
  <c r="H524" i="6" s="1"/>
  <c r="I524" i="6" s="1"/>
  <c r="J524" i="6" s="1"/>
  <c r="B500" i="6"/>
  <c r="H500" i="6" s="1" a="1"/>
  <c r="H500" i="6" s="1"/>
  <c r="I500" i="6" s="1"/>
  <c r="J500" i="6" s="1"/>
  <c r="B404" i="6"/>
  <c r="H404" i="6" s="1" a="1"/>
  <c r="H404" i="6" s="1"/>
  <c r="I404" i="6" s="1"/>
  <c r="J404" i="6" s="1"/>
  <c r="B1316" i="6"/>
  <c r="H1316" i="6" s="1" a="1"/>
  <c r="H1316" i="6" s="1"/>
  <c r="I1316" i="6" s="1"/>
  <c r="J1316" i="6" s="1"/>
  <c r="B1220" i="6"/>
  <c r="H1220" i="6" s="1" a="1"/>
  <c r="H1220" i="6" s="1"/>
  <c r="I1220" i="6" s="1"/>
  <c r="J1220" i="6" s="1"/>
  <c r="B1100" i="6"/>
  <c r="H1100" i="6" s="1" a="1"/>
  <c r="H1100" i="6" s="1"/>
  <c r="I1100" i="6" s="1"/>
  <c r="J1100" i="6" s="1"/>
  <c r="B908" i="6"/>
  <c r="H908" i="6" s="1" a="1"/>
  <c r="H908" i="6" s="1"/>
  <c r="I908" i="6" s="1"/>
  <c r="J908" i="6" s="1"/>
  <c r="B860" i="6"/>
  <c r="H860" i="6" s="1" a="1"/>
  <c r="H860" i="6" s="1"/>
  <c r="I860" i="6" s="1"/>
  <c r="J860" i="6" s="1"/>
  <c r="B812" i="6"/>
  <c r="H812" i="6" s="1" a="1"/>
  <c r="H812" i="6" s="1"/>
  <c r="I812" i="6" s="1"/>
  <c r="J812" i="6" s="1"/>
  <c r="B788" i="6"/>
  <c r="H788" i="6" s="1" a="1"/>
  <c r="H788" i="6" s="1"/>
  <c r="I788" i="6" s="1"/>
  <c r="J788" i="6" s="1"/>
  <c r="B716" i="6"/>
  <c r="H716" i="6" s="1" a="1"/>
  <c r="H716" i="6" s="1"/>
  <c r="I716" i="6" s="1"/>
  <c r="J716" i="6" s="1"/>
  <c r="B668" i="6"/>
  <c r="H668" i="6" s="1" a="1"/>
  <c r="H668" i="6" s="1"/>
  <c r="I668" i="6" s="1"/>
  <c r="J668" i="6" s="1"/>
  <c r="B476" i="6"/>
  <c r="H476" i="6" s="1" a="1"/>
  <c r="H476" i="6" s="1"/>
  <c r="I476" i="6" s="1"/>
  <c r="J476" i="6" s="1"/>
  <c r="B452" i="6"/>
  <c r="H452" i="6" s="1" a="1"/>
  <c r="H452" i="6" s="1"/>
  <c r="I452" i="6" s="1"/>
  <c r="J452" i="6" s="1"/>
  <c r="B380" i="6"/>
  <c r="H380" i="6" s="1" a="1"/>
  <c r="H380" i="6" s="1"/>
  <c r="I380" i="6" s="1"/>
  <c r="J380" i="6" s="1"/>
  <c r="B308" i="6"/>
  <c r="H308" i="6" s="1" a="1"/>
  <c r="H308" i="6" s="1"/>
  <c r="I308" i="6" s="1"/>
  <c r="J308" i="6" s="1"/>
  <c r="B236" i="6"/>
  <c r="H236" i="6" s="1" a="1"/>
  <c r="H236" i="6" s="1"/>
  <c r="I236" i="6" s="1"/>
  <c r="J236" i="6" s="1"/>
  <c r="B188" i="6"/>
  <c r="H188" i="6" s="1" a="1"/>
  <c r="H188" i="6" s="1"/>
  <c r="I188" i="6" s="1"/>
  <c r="J188" i="6" s="1"/>
  <c r="B92" i="6"/>
  <c r="H92" i="6" s="1" a="1"/>
  <c r="H92" i="6" s="1"/>
  <c r="I92" i="6" s="1"/>
  <c r="J92" i="6" s="1"/>
  <c r="B260" i="6"/>
  <c r="H260" i="6" s="1" a="1"/>
  <c r="H260" i="6" s="1"/>
  <c r="I260" i="6" s="1"/>
  <c r="J260" i="6" s="1"/>
  <c r="B1364" i="6"/>
  <c r="H1364" i="6" s="1" a="1"/>
  <c r="H1364" i="6" s="1"/>
  <c r="I1364" i="6" s="1"/>
  <c r="J1364" i="6" s="1"/>
  <c r="B1196" i="6"/>
  <c r="H1196" i="6" s="1" a="1"/>
  <c r="H1196" i="6" s="1"/>
  <c r="I1196" i="6" s="1"/>
  <c r="J1196" i="6" s="1"/>
  <c r="B932" i="6"/>
  <c r="H932" i="6" s="1" a="1"/>
  <c r="H932" i="6" s="1"/>
  <c r="I932" i="6" s="1"/>
  <c r="J932" i="6" s="1"/>
  <c r="B836" i="6"/>
  <c r="H836" i="6" s="1" a="1"/>
  <c r="H836" i="6" s="1"/>
  <c r="I836" i="6" s="1"/>
  <c r="J836" i="6" s="1"/>
  <c r="B740" i="6"/>
  <c r="H740" i="6" s="1" a="1"/>
  <c r="H740" i="6" s="1"/>
  <c r="I740" i="6" s="1"/>
  <c r="J740" i="6" s="1"/>
  <c r="B692" i="6"/>
  <c r="H692" i="6" s="1" a="1"/>
  <c r="H692" i="6" s="1"/>
  <c r="I692" i="6" s="1"/>
  <c r="J692" i="6" s="1"/>
  <c r="B620" i="6"/>
  <c r="H620" i="6" s="1" a="1"/>
  <c r="H620" i="6" s="1"/>
  <c r="I620" i="6" s="1"/>
  <c r="J620" i="6" s="1"/>
  <c r="E735" i="6" a="1"/>
  <c r="E735" i="6" s="1"/>
  <c r="F735" i="6" s="1"/>
  <c r="E2679" i="6" a="1"/>
  <c r="E2679" i="6" s="1"/>
  <c r="F2679" i="6" s="1"/>
  <c r="E4791" i="6" a="1"/>
  <c r="E4791" i="6" s="1"/>
  <c r="F4791" i="6" s="1"/>
  <c r="E7071" i="6" a="1"/>
  <c r="E7071" i="6" s="1"/>
  <c r="F7071" i="6" s="1"/>
  <c r="E831" i="6" a="1"/>
  <c r="E831" i="6" s="1"/>
  <c r="F831" i="6" s="1"/>
  <c r="E8344" i="6" a="1"/>
  <c r="E8344" i="6" s="1"/>
  <c r="F8344" i="6" s="1"/>
  <c r="E7816" i="6" a="1"/>
  <c r="E7816" i="6" s="1"/>
  <c r="F7816" i="6" s="1"/>
  <c r="E7000" i="6" a="1"/>
  <c r="E7000" i="6" s="1"/>
  <c r="F7000" i="6" s="1"/>
  <c r="E6424" i="6" a="1"/>
  <c r="E6424" i="6" s="1"/>
  <c r="F6424" i="6" s="1"/>
  <c r="E6664" i="6" a="1"/>
  <c r="E6664" i="6" s="1"/>
  <c r="F6664" i="6" s="1"/>
  <c r="E6088" i="6" a="1"/>
  <c r="E6088" i="6" s="1"/>
  <c r="F6088" i="6" s="1"/>
  <c r="E5272" i="6" a="1"/>
  <c r="E5272" i="6" s="1"/>
  <c r="F5272" i="6" s="1"/>
  <c r="E5800" i="6" a="1"/>
  <c r="E5800" i="6" s="1"/>
  <c r="F5800" i="6" s="1"/>
  <c r="E4912" i="6" a="1"/>
  <c r="E4912" i="6" s="1"/>
  <c r="F4912" i="6" s="1"/>
  <c r="E4480" i="6" a="1"/>
  <c r="E4480" i="6" s="1"/>
  <c r="F4480" i="6" s="1"/>
  <c r="E4768" i="6" a="1"/>
  <c r="E4768" i="6" s="1"/>
  <c r="F4768" i="6" s="1"/>
  <c r="E3016" i="6" a="1"/>
  <c r="E3016" i="6" s="1"/>
  <c r="F3016" i="6" s="1"/>
  <c r="E2944" i="6" a="1"/>
  <c r="E2944" i="6" s="1"/>
  <c r="F2944" i="6" s="1"/>
  <c r="E2200" i="6" a="1"/>
  <c r="E2200" i="6" s="1"/>
  <c r="F2200" i="6" s="1"/>
  <c r="E2056" i="6" a="1"/>
  <c r="E2056" i="6" s="1"/>
  <c r="F2056" i="6" s="1"/>
  <c r="E1864" i="6" a="1"/>
  <c r="E1864" i="6" s="1"/>
  <c r="F1864" i="6" s="1"/>
  <c r="E1288" i="6" a="1"/>
  <c r="E1288" i="6" s="1"/>
  <c r="F1288" i="6" s="1"/>
  <c r="E6255" i="6" a="1"/>
  <c r="E6255" i="6" s="1"/>
  <c r="F6255" i="6" s="1"/>
  <c r="E1815" i="6" a="1"/>
  <c r="E1815" i="6" s="1"/>
  <c r="F1815" i="6" s="1"/>
  <c r="E3399" i="6" a="1"/>
  <c r="E3399" i="6" s="1"/>
  <c r="F3399" i="6" s="1"/>
  <c r="E5895" i="6" a="1"/>
  <c r="E5895" i="6" s="1"/>
  <c r="F5895" i="6" s="1"/>
  <c r="E6639" i="6" a="1"/>
  <c r="E6639" i="6" s="1"/>
  <c r="F6639" i="6" s="1"/>
  <c r="E8224" i="6" a="1"/>
  <c r="E8224" i="6" s="1"/>
  <c r="F8224" i="6" s="1"/>
  <c r="E7144" i="6" a="1"/>
  <c r="E7144" i="6" s="1"/>
  <c r="F7144" i="6" s="1"/>
  <c r="E6616" i="6" a="1"/>
  <c r="E6616" i="6" s="1"/>
  <c r="F6616" i="6" s="1"/>
  <c r="E6736" i="6" a="1"/>
  <c r="E6736" i="6" s="1"/>
  <c r="F6736" i="6" s="1"/>
  <c r="E6112" i="6" a="1"/>
  <c r="E6112" i="6" s="1"/>
  <c r="F6112" i="6" s="1"/>
  <c r="E5464" i="6" a="1"/>
  <c r="E5464" i="6" s="1"/>
  <c r="F5464" i="6" s="1"/>
  <c r="E4864" i="6" a="1"/>
  <c r="E4864" i="6" s="1"/>
  <c r="F4864" i="6" s="1"/>
  <c r="E4432" i="6" a="1"/>
  <c r="E4432" i="6" s="1"/>
  <c r="F4432" i="6" s="1"/>
  <c r="E4720" i="6" a="1"/>
  <c r="E4720" i="6" s="1"/>
  <c r="F4720" i="6" s="1"/>
  <c r="E2824" i="6" a="1"/>
  <c r="E2824" i="6" s="1"/>
  <c r="F2824" i="6" s="1"/>
  <c r="E2992" i="6" a="1"/>
  <c r="E2992" i="6" s="1"/>
  <c r="F2992" i="6" s="1"/>
  <c r="E4168" i="6" a="1"/>
  <c r="E4168" i="6" s="1"/>
  <c r="F4168" i="6" s="1"/>
  <c r="E1768" i="6" a="1"/>
  <c r="E1768" i="6" s="1"/>
  <c r="F1768" i="6" s="1"/>
  <c r="E2080" i="6" a="1"/>
  <c r="E2080" i="6" s="1"/>
  <c r="F2080" i="6" s="1"/>
  <c r="E1960" i="6" a="1"/>
  <c r="E1960" i="6" s="1"/>
  <c r="F1960" i="6" s="1"/>
  <c r="E1792" i="6" a="1"/>
  <c r="E1792" i="6" s="1"/>
  <c r="F1792" i="6" s="1"/>
  <c r="E256" i="6" a="1"/>
  <c r="E256" i="6" s="1"/>
  <c r="F256" i="6" s="1"/>
  <c r="E304" i="6" a="1"/>
  <c r="E304" i="6" s="1"/>
  <c r="F304" i="6" s="1"/>
  <c r="E520" i="6" a="1"/>
  <c r="E520" i="6" s="1"/>
  <c r="F520" i="6" s="1"/>
  <c r="E5535" i="6" a="1"/>
  <c r="E5535" i="6" s="1"/>
  <c r="F5536" i="6" s="1"/>
  <c r="E3495" i="6" a="1"/>
  <c r="E3495" i="6" s="1"/>
  <c r="F3495" i="6" s="1"/>
  <c r="E5487" i="6" a="1"/>
  <c r="E5487" i="6" s="1"/>
  <c r="F5487" i="6" s="1"/>
  <c r="E423" i="6" a="1"/>
  <c r="E423" i="6" s="1"/>
  <c r="F423" i="6" s="1"/>
  <c r="E6279" i="6" a="1"/>
  <c r="E6279" i="6" s="1"/>
  <c r="F6279" i="6" s="1"/>
  <c r="E951" i="6" a="1"/>
  <c r="E951" i="6" s="1"/>
  <c r="E3735" i="6" a="1"/>
  <c r="E3735" i="6" s="1"/>
  <c r="F3735" i="6" s="1"/>
  <c r="E6207" i="6" a="1"/>
  <c r="E6207" i="6" s="1"/>
  <c r="F6207" i="6" s="1"/>
  <c r="E2511" i="6" a="1"/>
  <c r="E2511" i="6" s="1"/>
  <c r="F2511" i="6" s="1"/>
  <c r="E6687" i="6" a="1"/>
  <c r="E6687" i="6" s="1"/>
  <c r="F6687" i="6" s="1"/>
  <c r="E1455" i="6" a="1"/>
  <c r="E1455" i="6" s="1"/>
  <c r="F1456" i="6" s="1"/>
  <c r="E3279" i="6" a="1"/>
  <c r="E3279" i="6" s="1"/>
  <c r="F3279" i="6" s="1"/>
  <c r="E5199" i="6" a="1"/>
  <c r="E5199" i="6" s="1"/>
  <c r="F5199" i="6" s="1"/>
  <c r="E6879" i="6" a="1"/>
  <c r="E6879" i="6" s="1"/>
  <c r="F6879" i="6" s="1"/>
  <c r="E2127" i="6" a="1"/>
  <c r="E2127" i="6" s="1"/>
  <c r="E7624" i="6" a="1"/>
  <c r="E7624" i="6" s="1"/>
  <c r="F7624" i="6" s="1"/>
  <c r="E7552" i="6" a="1"/>
  <c r="E7552" i="6" s="1"/>
  <c r="F7552" i="6" s="1"/>
  <c r="E8128" i="6" a="1"/>
  <c r="E8128" i="6" s="1"/>
  <c r="F8128" i="6" s="1"/>
  <c r="E6952" i="6" a="1"/>
  <c r="E6952" i="6" s="1"/>
  <c r="F6952" i="6" s="1"/>
  <c r="E6760" i="6" a="1"/>
  <c r="E6760" i="6" s="1"/>
  <c r="F6760" i="6" s="1"/>
  <c r="E6136" i="6" a="1"/>
  <c r="E6136" i="6" s="1"/>
  <c r="F6136" i="6" s="1"/>
  <c r="E5392" i="6" a="1"/>
  <c r="E5392" i="6" s="1"/>
  <c r="F5392" i="6" s="1"/>
  <c r="E5416" i="6" a="1"/>
  <c r="E5416" i="6" s="1"/>
  <c r="F5416" i="6" s="1"/>
  <c r="E4696" i="6" a="1"/>
  <c r="E4696" i="6" s="1"/>
  <c r="F4696" i="6" s="1"/>
  <c r="E4216" i="6" a="1"/>
  <c r="E4216" i="6" s="1"/>
  <c r="F4216" i="6" s="1"/>
  <c r="E4576" i="6" a="1"/>
  <c r="E4576" i="6" s="1"/>
  <c r="F4576" i="6" s="1"/>
  <c r="E3880" i="6" a="1"/>
  <c r="E3880" i="6" s="1"/>
  <c r="F3880" i="6" s="1"/>
  <c r="E2752" i="6" a="1"/>
  <c r="E2752" i="6" s="1"/>
  <c r="F2752" i="6" s="1"/>
  <c r="E2872" i="6" a="1"/>
  <c r="E2872" i="6" s="1"/>
  <c r="F2872" i="6" s="1"/>
  <c r="E1840" i="6" a="1"/>
  <c r="E1840" i="6" s="1"/>
  <c r="F1840" i="6" s="1"/>
  <c r="E1072" i="6" a="1"/>
  <c r="E1072" i="6" s="1"/>
  <c r="F1072" i="6" s="1"/>
  <c r="E1168" i="6" a="1"/>
  <c r="E1168" i="6" s="1"/>
  <c r="F1168" i="6" s="1"/>
  <c r="E784" i="6" a="1"/>
  <c r="E784" i="6" s="1"/>
  <c r="F784" i="6" s="1"/>
  <c r="E159" i="6" a="1"/>
  <c r="E159" i="6" s="1"/>
  <c r="F159" i="6" s="1"/>
  <c r="E3207" i="6" a="1"/>
  <c r="E3207" i="6" s="1"/>
  <c r="F3207" i="6" s="1"/>
  <c r="E6375" i="6" a="1"/>
  <c r="E6375" i="6" s="1"/>
  <c r="F6375" i="6" s="1"/>
  <c r="E591" i="6" a="1"/>
  <c r="E591" i="6" s="1"/>
  <c r="F591" i="6" s="1"/>
  <c r="E1599" i="6" a="1"/>
  <c r="E1599" i="6" s="1"/>
  <c r="F1599" i="6" s="1"/>
  <c r="E4551" i="6" a="1"/>
  <c r="E4551" i="6" s="1"/>
  <c r="F4551" i="6" s="1"/>
  <c r="E5847" i="6" a="1"/>
  <c r="E5847" i="6" s="1"/>
  <c r="F5847" i="6" s="1"/>
  <c r="E7647" i="6" a="1"/>
  <c r="E7647" i="6" s="1"/>
  <c r="F7647" i="6" s="1"/>
  <c r="E8200" i="6" a="1"/>
  <c r="E8200" i="6" s="1"/>
  <c r="F8200" i="6" s="1"/>
  <c r="E7792" i="6" a="1"/>
  <c r="E7792" i="6" s="1"/>
  <c r="F7792" i="6" s="1"/>
  <c r="E6904" i="6" a="1"/>
  <c r="E6904" i="6" s="1"/>
  <c r="F6904" i="6" s="1"/>
  <c r="E6400" i="6" a="1"/>
  <c r="E6400" i="6" s="1"/>
  <c r="F6400" i="6" s="1"/>
  <c r="E7072" i="6" a="1"/>
  <c r="E7072" i="6" s="1"/>
  <c r="E6016" i="6" a="1"/>
  <c r="E6016" i="6" s="1"/>
  <c r="F6016" i="6" s="1"/>
  <c r="E5872" i="6" a="1"/>
  <c r="E5872" i="6" s="1"/>
  <c r="F5872" i="6" s="1"/>
  <c r="E5152" i="6" a="1"/>
  <c r="E5152" i="6" s="1"/>
  <c r="F5152" i="6" s="1"/>
  <c r="E4456" i="6" a="1"/>
  <c r="E4456" i="6" s="1"/>
  <c r="F4456" i="6" s="1"/>
  <c r="E2680" i="6" a="1"/>
  <c r="E2680" i="6" s="1"/>
  <c r="E3688" i="6" a="1"/>
  <c r="E3688" i="6" s="1"/>
  <c r="F3688" i="6" s="1"/>
  <c r="E2800" i="6" a="1"/>
  <c r="E2800" i="6" s="1"/>
  <c r="F2800" i="6" s="1"/>
  <c r="E1744" i="6" a="1"/>
  <c r="E1744" i="6" s="1"/>
  <c r="F1744" i="6" s="1"/>
  <c r="E1384" i="6" a="1"/>
  <c r="E1384" i="6" s="1"/>
  <c r="F1384" i="6" s="1"/>
  <c r="E1120" i="6" a="1"/>
  <c r="E1120" i="6" s="1"/>
  <c r="F1120" i="6" s="1"/>
  <c r="E111" i="6" a="1"/>
  <c r="E111" i="6" s="1"/>
  <c r="F111" i="6" s="1"/>
  <c r="E2439" i="6" a="1"/>
  <c r="E2439" i="6" s="1"/>
  <c r="F2440" i="6" s="1"/>
  <c r="E4287" i="6" a="1"/>
  <c r="E4287" i="6" s="1"/>
  <c r="F4287" i="6" s="1"/>
  <c r="E6039" i="6" a="1"/>
  <c r="E6039" i="6" s="1"/>
  <c r="F6039" i="6" s="1"/>
  <c r="E7335" i="6" a="1"/>
  <c r="E7335" i="6" s="1"/>
  <c r="E8272" i="6" a="1"/>
  <c r="E8272" i="6" s="1"/>
  <c r="F8272" i="6" s="1"/>
  <c r="E8368" i="6" a="1"/>
  <c r="E8368" i="6" s="1"/>
  <c r="F8368" i="6" s="1"/>
  <c r="E7936" i="6" a="1"/>
  <c r="E7936" i="6" s="1"/>
  <c r="F7936" i="6" s="1"/>
  <c r="E7384" i="6" a="1"/>
  <c r="E7384" i="6" s="1"/>
  <c r="F7384" i="6" s="1"/>
  <c r="E6592" i="6" a="1"/>
  <c r="E6592" i="6" s="1"/>
  <c r="F6592" i="6" s="1"/>
  <c r="E6064" i="6" a="1"/>
  <c r="E6064" i="6" s="1"/>
  <c r="F6064" i="6" s="1"/>
  <c r="E5776" i="6" a="1"/>
  <c r="E5776" i="6" s="1"/>
  <c r="F5776" i="6" s="1"/>
  <c r="E4792" i="6" a="1"/>
  <c r="E4792" i="6" s="1"/>
  <c r="E3544" i="6" a="1"/>
  <c r="E3544" i="6" s="1"/>
  <c r="F3544" i="6" s="1"/>
  <c r="E3712" i="6" a="1"/>
  <c r="E3712" i="6" s="1"/>
  <c r="F3712" i="6" s="1"/>
  <c r="E3088" i="6" a="1"/>
  <c r="E3088" i="6" s="1"/>
  <c r="F3088" i="6" s="1"/>
  <c r="E2560" i="6" a="1"/>
  <c r="E2560" i="6" s="1"/>
  <c r="F2560" i="6" s="1"/>
  <c r="E1528" i="6" a="1"/>
  <c r="E1528" i="6" s="1"/>
  <c r="F1528" i="6" s="1"/>
  <c r="E2632" i="6" a="1"/>
  <c r="E2632" i="6" s="1"/>
  <c r="F2632" i="6" s="1"/>
  <c r="E880" i="6" a="1"/>
  <c r="E880" i="6" s="1"/>
  <c r="F880" i="6" s="1"/>
  <c r="E928" i="6" a="1"/>
  <c r="E928" i="6" s="1"/>
  <c r="F928" i="6" s="1"/>
  <c r="E400" i="6" a="1"/>
  <c r="E400" i="6" s="1"/>
  <c r="F400" i="6" s="1"/>
  <c r="E1671" i="6" a="1"/>
  <c r="E1671" i="6" s="1"/>
  <c r="F1671" i="6" s="1"/>
  <c r="E1239" i="6" a="1"/>
  <c r="E1239" i="6" s="1"/>
  <c r="F1239" i="6" s="1"/>
  <c r="E1983" i="6" a="1"/>
  <c r="E1983" i="6" s="1"/>
  <c r="F1983" i="6" s="1"/>
  <c r="E4647" i="6" a="1"/>
  <c r="E4647" i="6" s="1"/>
  <c r="E6159" i="6" a="1"/>
  <c r="E6159" i="6" s="1"/>
  <c r="F6159" i="6" s="1"/>
  <c r="E7599" i="6" a="1"/>
  <c r="E7599" i="6" s="1"/>
  <c r="F7599" i="6" s="1"/>
  <c r="E1335" i="6" a="1"/>
  <c r="E1335" i="6" s="1"/>
  <c r="F1335" i="6" s="1"/>
  <c r="E7576" i="6" a="1"/>
  <c r="E7576" i="6" s="1"/>
  <c r="F7576" i="6" s="1"/>
  <c r="E6808" i="6" a="1"/>
  <c r="E6808" i="6" s="1"/>
  <c r="F6808" i="6" s="1"/>
  <c r="E6520" i="6" a="1"/>
  <c r="E6520" i="6" s="1"/>
  <c r="F6520" i="6" s="1"/>
  <c r="E4528" i="6" a="1"/>
  <c r="E4528" i="6" s="1"/>
  <c r="F4528" i="6" s="1"/>
  <c r="E4144" i="6" a="1"/>
  <c r="E4144" i="6" s="1"/>
  <c r="F4144" i="6" s="1"/>
  <c r="E3856" i="6" a="1"/>
  <c r="E3856" i="6" s="1"/>
  <c r="F3856" i="6" s="1"/>
  <c r="E3928" i="6" a="1"/>
  <c r="E3928" i="6" s="1"/>
  <c r="F3928" i="6" s="1"/>
  <c r="E3424" i="6" a="1"/>
  <c r="E3424" i="6" s="1"/>
  <c r="F3424" i="6" s="1"/>
  <c r="E3616" i="6" a="1"/>
  <c r="E3616" i="6" s="1"/>
  <c r="F3616" i="6" s="1"/>
  <c r="E2608" i="6" a="1"/>
  <c r="E2608" i="6" s="1"/>
  <c r="F2608" i="6" s="1"/>
  <c r="E2392" i="6" a="1"/>
  <c r="E2392" i="6" s="1"/>
  <c r="F2392" i="6" s="1"/>
  <c r="E1504" i="6" a="1"/>
  <c r="E1504" i="6" s="1"/>
  <c r="F1504" i="6" s="1"/>
  <c r="E2584" i="6" a="1"/>
  <c r="E2584" i="6" s="1"/>
  <c r="F2584" i="6" s="1"/>
  <c r="E1048" i="6" a="1"/>
  <c r="E1048" i="6" s="1"/>
  <c r="F1048" i="6" s="1"/>
  <c r="E1096" i="6" a="1"/>
  <c r="E1096" i="6" s="1"/>
  <c r="F1096" i="6" s="1"/>
  <c r="E712" i="6" a="1"/>
  <c r="E712" i="6" s="1"/>
  <c r="F712" i="6" s="1"/>
  <c r="E688" i="6" a="1"/>
  <c r="E688" i="6" s="1"/>
  <c r="F688" i="6" s="1"/>
  <c r="E3591" i="6" a="1"/>
  <c r="E3591" i="6" s="1"/>
  <c r="F3591" i="6" s="1"/>
  <c r="E135" i="6" a="1"/>
  <c r="E135" i="6" s="1"/>
  <c r="F135" i="6" s="1"/>
  <c r="E5055" i="6" a="1"/>
  <c r="E5055" i="6" s="1"/>
  <c r="F5055" i="6" s="1"/>
  <c r="E6495" i="6" a="1"/>
  <c r="E6495" i="6" s="1"/>
  <c r="F6495" i="6" s="1"/>
  <c r="E3807" i="6" a="1"/>
  <c r="E3807" i="6" s="1"/>
  <c r="F3808" i="6" s="1"/>
  <c r="E5439" i="6" a="1"/>
  <c r="E5439" i="6" s="1"/>
  <c r="F5439" i="6" s="1"/>
  <c r="I67" i="6"/>
  <c r="J67" i="6" s="1"/>
  <c r="C66" i="6"/>
  <c r="D65" i="6" s="1"/>
  <c r="G66" i="6"/>
  <c r="B68" i="6"/>
  <c r="H68" i="6" s="1" a="1"/>
  <c r="H68" i="6" s="1"/>
  <c r="I68" i="6" s="1"/>
  <c r="J68" i="6" s="1"/>
  <c r="I17" i="5"/>
  <c r="G20" i="5"/>
  <c r="B46" i="5"/>
  <c r="D46" i="5" s="1"/>
  <c r="M20" i="5"/>
  <c r="N20" i="5" s="1"/>
  <c r="E20" i="5"/>
  <c r="B20" i="6"/>
  <c r="H20" i="6" s="1"/>
  <c r="B44" i="6"/>
  <c r="H44" i="6" s="1" a="1"/>
  <c r="H44" i="6" s="1"/>
  <c r="I44" i="6" s="1"/>
  <c r="J44" i="6" s="1"/>
  <c r="E16" i="6"/>
  <c r="O20" i="5"/>
  <c r="G45" i="5"/>
  <c r="M45" i="5"/>
  <c r="N45" i="5" s="1"/>
  <c r="E45" i="5"/>
  <c r="C42" i="6"/>
  <c r="D41" i="6" s="1"/>
  <c r="C18" i="6"/>
  <c r="F19" i="5"/>
  <c r="H44" i="5"/>
  <c r="I44" i="5" s="1"/>
  <c r="F44" i="5"/>
  <c r="O45" i="5"/>
  <c r="E15" i="6"/>
  <c r="F15" i="6" s="1"/>
  <c r="G42" i="6"/>
  <c r="G18" i="6"/>
  <c r="H19" i="5"/>
  <c r="I17" i="6"/>
  <c r="J17" i="6" s="1"/>
  <c r="B22" i="5"/>
  <c r="F35" i="6" l="1"/>
  <c r="D5818" i="6"/>
  <c r="E5818" i="6" s="1" a="1"/>
  <c r="E5818" i="6" s="1"/>
  <c r="F5818" i="6" s="1"/>
  <c r="E5819" i="6" a="1"/>
  <c r="E5819" i="6" s="1"/>
  <c r="F5819" i="6" s="1"/>
  <c r="D3922" i="6"/>
  <c r="E3922" i="6" s="1" a="1"/>
  <c r="E3922" i="6" s="1"/>
  <c r="F3922" i="6" s="1"/>
  <c r="E3923" i="6" a="1"/>
  <c r="E3923" i="6" s="1"/>
  <c r="F3923" i="6" s="1"/>
  <c r="D2770" i="6"/>
  <c r="E2770" i="6" s="1" a="1"/>
  <c r="E2770" i="6" s="1"/>
  <c r="F2770" i="6" s="1"/>
  <c r="E2771" i="6" a="1"/>
  <c r="E2771" i="6" s="1"/>
  <c r="F2771" i="6" s="1"/>
  <c r="D2002" i="6"/>
  <c r="E2002" i="6" s="1" a="1"/>
  <c r="E2002" i="6" s="1"/>
  <c r="F2002" i="6" s="1"/>
  <c r="E2003" i="6" a="1"/>
  <c r="E2003" i="6" s="1"/>
  <c r="F2003" i="6" s="1"/>
  <c r="D1594" i="6"/>
  <c r="E1594" i="6" s="1" a="1"/>
  <c r="E1594" i="6" s="1"/>
  <c r="F1594" i="6" s="1"/>
  <c r="E1595" i="6" a="1"/>
  <c r="E1595" i="6" s="1"/>
  <c r="F1596" i="6" s="1"/>
  <c r="D3586" i="6"/>
  <c r="E3586" i="6" s="1" a="1"/>
  <c r="E3586" i="6" s="1"/>
  <c r="F3586" i="6" s="1"/>
  <c r="E3587" i="6" a="1"/>
  <c r="E3587" i="6" s="1"/>
  <c r="F3588" i="6" s="1"/>
  <c r="D7738" i="6"/>
  <c r="E7738" i="6" s="1" a="1"/>
  <c r="E7738" i="6" s="1"/>
  <c r="F7738" i="6" s="1"/>
  <c r="E7739" i="6" a="1"/>
  <c r="E7739" i="6" s="1"/>
  <c r="F7739" i="6" s="1"/>
  <c r="D1498" i="6"/>
  <c r="E1498" i="6" s="1" a="1"/>
  <c r="E1498" i="6" s="1"/>
  <c r="F1498" i="6" s="1"/>
  <c r="E1499" i="6" a="1"/>
  <c r="E1499" i="6" s="1"/>
  <c r="F1499" i="6" s="1"/>
  <c r="D4618" i="6"/>
  <c r="E4618" i="6" s="1" a="1"/>
  <c r="E4618" i="6" s="1"/>
  <c r="F4618" i="6" s="1"/>
  <c r="E4619" i="6" a="1"/>
  <c r="E4619" i="6" s="1"/>
  <c r="F4619" i="6" s="1"/>
  <c r="D2482" i="6"/>
  <c r="E2482" i="6" s="1" a="1"/>
  <c r="E2482" i="6" s="1"/>
  <c r="F2482" i="6" s="1"/>
  <c r="E2483" i="6" a="1"/>
  <c r="E2483" i="6" s="1"/>
  <c r="F2483" i="6" s="1"/>
  <c r="D6202" i="6"/>
  <c r="E6202" i="6" s="1" a="1"/>
  <c r="E6202" i="6" s="1"/>
  <c r="F6202" i="6" s="1"/>
  <c r="E6203" i="6" a="1"/>
  <c r="E6203" i="6" s="1"/>
  <c r="F6203" i="6" s="1"/>
  <c r="D994" i="6"/>
  <c r="E994" i="6" s="1" a="1"/>
  <c r="E994" i="6" s="1"/>
  <c r="F994" i="6" s="1"/>
  <c r="E995" i="6" a="1"/>
  <c r="E995" i="6" s="1"/>
  <c r="F996" i="6" s="1"/>
  <c r="D1978" i="6"/>
  <c r="E1978" i="6" s="1" a="1"/>
  <c r="E1978" i="6" s="1"/>
  <c r="F1978" i="6" s="1"/>
  <c r="E1979" i="6" a="1"/>
  <c r="E1979" i="6" s="1"/>
  <c r="F1979" i="6" s="1"/>
  <c r="D274" i="6"/>
  <c r="E274" i="6" s="1" a="1"/>
  <c r="E274" i="6" s="1"/>
  <c r="F274" i="6" s="1"/>
  <c r="E275" i="6" a="1"/>
  <c r="E275" i="6" s="1"/>
  <c r="F276" i="6" s="1"/>
  <c r="D418" i="6"/>
  <c r="E418" i="6" s="1" a="1"/>
  <c r="E418" i="6" s="1"/>
  <c r="F418" i="6" s="1"/>
  <c r="E419" i="6" a="1"/>
  <c r="E419" i="6" s="1"/>
  <c r="F420" i="6" s="1"/>
  <c r="D8026" i="6"/>
  <c r="E8026" i="6" s="1" a="1"/>
  <c r="E8026" i="6" s="1"/>
  <c r="F8026" i="6" s="1"/>
  <c r="E8027" i="6" a="1"/>
  <c r="E8027" i="6" s="1"/>
  <c r="F8028" i="6" s="1"/>
  <c r="D6946" i="6"/>
  <c r="E6946" i="6" s="1" a="1"/>
  <c r="E6946" i="6" s="1"/>
  <c r="F6946" i="6" s="1"/>
  <c r="E6947" i="6" a="1"/>
  <c r="E6947" i="6" s="1"/>
  <c r="F6948" i="6" s="1"/>
  <c r="D6418" i="6"/>
  <c r="E6418" i="6" s="1" a="1"/>
  <c r="E6418" i="6" s="1"/>
  <c r="F6418" i="6" s="1"/>
  <c r="E6419" i="6" a="1"/>
  <c r="E6419" i="6" s="1"/>
  <c r="F6420" i="6" s="1"/>
  <c r="D1354" i="6"/>
  <c r="E1354" i="6" s="1" a="1"/>
  <c r="E1354" i="6" s="1"/>
  <c r="F1354" i="6" s="1"/>
  <c r="E1355" i="6" a="1"/>
  <c r="E1355" i="6" s="1"/>
  <c r="F1355" i="6" s="1"/>
  <c r="D4690" i="6"/>
  <c r="E4690" i="6" s="1" a="1"/>
  <c r="E4690" i="6" s="1"/>
  <c r="F4690" i="6" s="1"/>
  <c r="E4691" i="6" a="1"/>
  <c r="E4691" i="6" s="1"/>
  <c r="F4691" i="6" s="1"/>
  <c r="D4786" i="6"/>
  <c r="E4786" i="6" s="1" a="1"/>
  <c r="E4786" i="6" s="1"/>
  <c r="F4786" i="6" s="1"/>
  <c r="E4787" i="6" a="1"/>
  <c r="E4787" i="6" s="1"/>
  <c r="F4787" i="6" s="1"/>
  <c r="D5026" i="6"/>
  <c r="E5026" i="6" s="1" a="1"/>
  <c r="E5026" i="6" s="1"/>
  <c r="F5026" i="6" s="1"/>
  <c r="E5027" i="6" a="1"/>
  <c r="E5027" i="6" s="1"/>
  <c r="F5027" i="6" s="1"/>
  <c r="D5722" i="6"/>
  <c r="E5722" i="6" s="1" a="1"/>
  <c r="E5722" i="6" s="1"/>
  <c r="F5722" i="6" s="1"/>
  <c r="E5723" i="6" a="1"/>
  <c r="E5723" i="6" s="1"/>
  <c r="F5724" i="6" s="1"/>
  <c r="D6778" i="6"/>
  <c r="E6778" i="6" s="1" a="1"/>
  <c r="E6778" i="6" s="1"/>
  <c r="F6778" i="6" s="1"/>
  <c r="E6779" i="6" a="1"/>
  <c r="E6779" i="6" s="1"/>
  <c r="F6780" i="6" s="1"/>
  <c r="D1810" i="6"/>
  <c r="E1810" i="6" s="1" a="1"/>
  <c r="E1810" i="6" s="1"/>
  <c r="F1810" i="6" s="1"/>
  <c r="E1811" i="6" a="1"/>
  <c r="E1811" i="6" s="1"/>
  <c r="F1811" i="6" s="1"/>
  <c r="D5674" i="6"/>
  <c r="E5674" i="6" s="1" a="1"/>
  <c r="E5674" i="6" s="1"/>
  <c r="F5674" i="6" s="1"/>
  <c r="E5675" i="6" a="1"/>
  <c r="E5675" i="6" s="1"/>
  <c r="F5675" i="6" s="1"/>
  <c r="D754" i="6"/>
  <c r="E754" i="6" s="1" a="1"/>
  <c r="E754" i="6" s="1"/>
  <c r="F754" i="6" s="1"/>
  <c r="E755" i="6" a="1"/>
  <c r="E755" i="6" s="1"/>
  <c r="F755" i="6" s="1"/>
  <c r="D3682" i="6"/>
  <c r="E3682" i="6" s="1" a="1"/>
  <c r="E3682" i="6" s="1"/>
  <c r="F3682" i="6" s="1"/>
  <c r="E3683" i="6" a="1"/>
  <c r="E3683" i="6" s="1"/>
  <c r="F3683" i="6" s="1"/>
  <c r="D898" i="6"/>
  <c r="E898" i="6" s="1" a="1"/>
  <c r="E898" i="6" s="1"/>
  <c r="F898" i="6" s="1"/>
  <c r="E899" i="6" a="1"/>
  <c r="E899" i="6" s="1"/>
  <c r="F899" i="6" s="1"/>
  <c r="D1162" i="6"/>
  <c r="E1162" i="6" s="1" a="1"/>
  <c r="E1162" i="6" s="1"/>
  <c r="F1162" i="6" s="1"/>
  <c r="E1163" i="6" a="1"/>
  <c r="E1163" i="6" s="1"/>
  <c r="F1163" i="6" s="1"/>
  <c r="D1018" i="6"/>
  <c r="E1018" i="6" s="1" a="1"/>
  <c r="E1018" i="6" s="1"/>
  <c r="F1018" i="6" s="1"/>
  <c r="E1019" i="6" a="1"/>
  <c r="E1019" i="6" s="1"/>
  <c r="F1020" i="6" s="1"/>
  <c r="D1954" i="6"/>
  <c r="E1954" i="6" s="1" a="1"/>
  <c r="E1954" i="6" s="1"/>
  <c r="F1954" i="6" s="1"/>
  <c r="E1955" i="6" a="1"/>
  <c r="E1955" i="6" s="1"/>
  <c r="F1956" i="6" s="1"/>
  <c r="D5626" i="6"/>
  <c r="E5626" i="6" s="1" a="1"/>
  <c r="E5626" i="6" s="1"/>
  <c r="F5626" i="6" s="1"/>
  <c r="E5627" i="6" a="1"/>
  <c r="E5627" i="6" s="1"/>
  <c r="F5628" i="6" s="1"/>
  <c r="D4186" i="6"/>
  <c r="E4187" i="6" a="1"/>
  <c r="E4187" i="6" s="1"/>
  <c r="F4188" i="6" s="1"/>
  <c r="D4066" i="6"/>
  <c r="E4066" i="6" s="1" a="1"/>
  <c r="E4066" i="6" s="1"/>
  <c r="F4066" i="6" s="1"/>
  <c r="E4067" i="6" a="1"/>
  <c r="E4067" i="6" s="1"/>
  <c r="F4068" i="6" s="1"/>
  <c r="D7234" i="6"/>
  <c r="E7234" i="6" s="1" a="1"/>
  <c r="E7234" i="6" s="1"/>
  <c r="F7234" i="6" s="1"/>
  <c r="E7235" i="6" a="1"/>
  <c r="E7235" i="6" s="1"/>
  <c r="F7236" i="6" s="1"/>
  <c r="D5866" i="6"/>
  <c r="E5866" i="6" s="1" a="1"/>
  <c r="E5866" i="6" s="1"/>
  <c r="F5866" i="6" s="1"/>
  <c r="E5867" i="6" a="1"/>
  <c r="E5867" i="6" s="1"/>
  <c r="F5868" i="6" s="1"/>
  <c r="F2147" i="6"/>
  <c r="D2098" i="6"/>
  <c r="E2098" i="6" s="1" a="1"/>
  <c r="E2098" i="6" s="1"/>
  <c r="F2098" i="6" s="1"/>
  <c r="E2099" i="6" a="1"/>
  <c r="E2099" i="6" s="1"/>
  <c r="D7618" i="6"/>
  <c r="E7618" i="6" s="1" a="1"/>
  <c r="E7618" i="6" s="1"/>
  <c r="F7618" i="6" s="1"/>
  <c r="E7619" i="6" a="1"/>
  <c r="E7619" i="6" s="1"/>
  <c r="D7018" i="6"/>
  <c r="E7018" i="6" s="1" a="1"/>
  <c r="E7018" i="6" s="1"/>
  <c r="F7018" i="6" s="1"/>
  <c r="E7019" i="6" a="1"/>
  <c r="E7019" i="6" s="1"/>
  <c r="D6346" i="6"/>
  <c r="E6346" i="6" s="1" a="1"/>
  <c r="E6346" i="6" s="1"/>
  <c r="F6346" i="6" s="1"/>
  <c r="E6347" i="6" a="1"/>
  <c r="E6347" i="6" s="1"/>
  <c r="D1666" i="6"/>
  <c r="E1666" i="6" s="1" a="1"/>
  <c r="E1666" i="6" s="1"/>
  <c r="F1666" i="6" s="1"/>
  <c r="E1667" i="6" a="1"/>
  <c r="E1667" i="6" s="1"/>
  <c r="F1668" i="6" s="1"/>
  <c r="D130" i="6"/>
  <c r="E130" i="6" s="1" a="1"/>
  <c r="E130" i="6" s="1"/>
  <c r="F130" i="6" s="1"/>
  <c r="E131" i="6" a="1"/>
  <c r="E131" i="6" s="1"/>
  <c r="F132" i="6" s="1"/>
  <c r="D2122" i="6"/>
  <c r="E2122" i="6" s="1" a="1"/>
  <c r="E2122" i="6" s="1"/>
  <c r="F2122" i="6" s="1"/>
  <c r="E2123" i="6" a="1"/>
  <c r="E2123" i="6" s="1"/>
  <c r="D3010" i="6"/>
  <c r="E3010" i="6" s="1" a="1"/>
  <c r="E3010" i="6" s="1"/>
  <c r="F3010" i="6" s="1"/>
  <c r="E3011" i="6" a="1"/>
  <c r="E3011" i="6" s="1"/>
  <c r="D2674" i="6"/>
  <c r="E2674" i="6" s="1" a="1"/>
  <c r="E2674" i="6" s="1"/>
  <c r="F2674" i="6" s="1"/>
  <c r="E2675" i="6" a="1"/>
  <c r="E2675" i="6" s="1"/>
  <c r="D5194" i="6"/>
  <c r="E5194" i="6" s="1" a="1"/>
  <c r="E5194" i="6" s="1"/>
  <c r="F5194" i="6" s="1"/>
  <c r="E5195" i="6" a="1"/>
  <c r="E5195" i="6" s="1"/>
  <c r="D2242" i="6"/>
  <c r="E2242" i="6" s="1" a="1"/>
  <c r="E2242" i="6" s="1"/>
  <c r="F2242" i="6" s="1"/>
  <c r="E2243" i="6" a="1"/>
  <c r="E2243" i="6" s="1"/>
  <c r="D6034" i="6"/>
  <c r="E6034" i="6" s="1" a="1"/>
  <c r="E6034" i="6" s="1"/>
  <c r="F6034" i="6" s="1"/>
  <c r="E6035" i="6" a="1"/>
  <c r="E6035" i="6" s="1"/>
  <c r="F6035" i="6" s="1"/>
  <c r="D1042" i="6"/>
  <c r="E1042" i="6" s="1" a="1"/>
  <c r="E1042" i="6" s="1"/>
  <c r="F1042" i="6" s="1"/>
  <c r="E1043" i="6" a="1"/>
  <c r="E1043" i="6" s="1"/>
  <c r="F1044" i="6" s="1"/>
  <c r="D82" i="6"/>
  <c r="E82" i="6" s="1" a="1"/>
  <c r="E82" i="6" s="1"/>
  <c r="F82" i="6" s="1"/>
  <c r="E83" i="6" a="1"/>
  <c r="E83" i="6" s="1"/>
  <c r="F84" i="6" s="1"/>
  <c r="D802" i="6"/>
  <c r="E802" i="6" s="1" a="1"/>
  <c r="E802" i="6" s="1"/>
  <c r="F802" i="6" s="1"/>
  <c r="E803" i="6" a="1"/>
  <c r="E803" i="6" s="1"/>
  <c r="F804" i="6" s="1"/>
  <c r="D7858" i="6"/>
  <c r="E7858" i="6" s="1" a="1"/>
  <c r="E7858" i="6" s="1"/>
  <c r="F7858" i="6" s="1"/>
  <c r="E7859" i="6" a="1"/>
  <c r="E7859" i="6" s="1"/>
  <c r="F7860" i="6" s="1"/>
  <c r="D3658" i="6"/>
  <c r="E3658" i="6" s="1" a="1"/>
  <c r="E3658" i="6" s="1"/>
  <c r="F3658" i="6" s="1"/>
  <c r="E3659" i="6" a="1"/>
  <c r="E3659" i="6" s="1"/>
  <c r="F3660" i="6" s="1"/>
  <c r="D8314" i="6"/>
  <c r="E8314" i="6" s="1" a="1"/>
  <c r="E8314" i="6" s="1"/>
  <c r="F8314" i="6" s="1"/>
  <c r="E8315" i="6" a="1"/>
  <c r="E8315" i="6" s="1"/>
  <c r="F8316" i="6" s="1"/>
  <c r="D2938" i="6"/>
  <c r="E2938" i="6" s="1" a="1"/>
  <c r="E2938" i="6" s="1"/>
  <c r="F2938" i="6" s="1"/>
  <c r="E2939" i="6" a="1"/>
  <c r="E2939" i="6" s="1"/>
  <c r="F2940" i="6" s="1"/>
  <c r="D7498" i="6"/>
  <c r="E7498" i="6" s="1" a="1"/>
  <c r="E7498" i="6" s="1"/>
  <c r="F7498" i="6" s="1"/>
  <c r="E7499" i="6" a="1"/>
  <c r="E7499" i="6" s="1"/>
  <c r="D2218" i="6"/>
  <c r="E2218" i="6" s="1" a="1"/>
  <c r="E2218" i="6" s="1"/>
  <c r="F2218" i="6" s="1"/>
  <c r="E2219" i="6" a="1"/>
  <c r="E2219" i="6" s="1"/>
  <c r="D8074" i="6"/>
  <c r="E8074" i="6" s="1" a="1"/>
  <c r="E8074" i="6" s="1"/>
  <c r="F8074" i="6" s="1"/>
  <c r="E8075" i="6" a="1"/>
  <c r="E8075" i="6" s="1"/>
  <c r="D1210" i="6"/>
  <c r="E1211" i="6" a="1"/>
  <c r="E1211" i="6" s="1"/>
  <c r="D5914" i="6"/>
  <c r="E5914" i="6" s="1" a="1"/>
  <c r="E5914" i="6" s="1"/>
  <c r="F5914" i="6" s="1"/>
  <c r="E5915" i="6" a="1"/>
  <c r="E5915" i="6" s="1"/>
  <c r="F5916" i="6" s="1"/>
  <c r="D6634" i="6"/>
  <c r="E6634" i="6" s="1" a="1"/>
  <c r="E6634" i="6" s="1"/>
  <c r="F6634" i="6" s="1"/>
  <c r="E6635" i="6" a="1"/>
  <c r="E6635" i="6" s="1"/>
  <c r="F6636" i="6" s="1"/>
  <c r="D154" i="6"/>
  <c r="E154" i="6" s="1" a="1"/>
  <c r="E154" i="6" s="1"/>
  <c r="F154" i="6" s="1"/>
  <c r="E155" i="6" a="1"/>
  <c r="E155" i="6" s="1"/>
  <c r="F156" i="6" s="1"/>
  <c r="D6274" i="6"/>
  <c r="E6275" i="6" a="1"/>
  <c r="E6275" i="6" s="1"/>
  <c r="D6922" i="6"/>
  <c r="E6922" i="6" s="1" a="1"/>
  <c r="E6922" i="6" s="1"/>
  <c r="F6922" i="6" s="1"/>
  <c r="E6923" i="6" a="1"/>
  <c r="E6923" i="6" s="1"/>
  <c r="D178" i="6"/>
  <c r="E178" i="6" s="1" a="1"/>
  <c r="E178" i="6" s="1"/>
  <c r="F178" i="6" s="1"/>
  <c r="E179" i="6" a="1"/>
  <c r="E179" i="6" s="1"/>
  <c r="D8098" i="6"/>
  <c r="E8098" i="6" s="1" a="1"/>
  <c r="E8098" i="6" s="1"/>
  <c r="F8098" i="6" s="1"/>
  <c r="E8099" i="6" a="1"/>
  <c r="E8099" i="6" s="1"/>
  <c r="D4594" i="6"/>
  <c r="E4594" i="6" s="1" a="1"/>
  <c r="E4594" i="6" s="1"/>
  <c r="F4594" i="6" s="1"/>
  <c r="E4595" i="6" a="1"/>
  <c r="E4595" i="6" s="1"/>
  <c r="D4738" i="6"/>
  <c r="E4738" i="6" s="1" a="1"/>
  <c r="E4738" i="6" s="1"/>
  <c r="F4738" i="6" s="1"/>
  <c r="E4739" i="6" a="1"/>
  <c r="E4739" i="6" s="1"/>
  <c r="D730" i="6"/>
  <c r="E730" i="6" s="1" a="1"/>
  <c r="E730" i="6" s="1"/>
  <c r="F730" i="6" s="1"/>
  <c r="E731" i="6" a="1"/>
  <c r="E731" i="6" s="1"/>
  <c r="F732" i="6" s="1"/>
  <c r="D5794" i="6"/>
  <c r="E5794" i="6" s="1" a="1"/>
  <c r="E5794" i="6" s="1"/>
  <c r="F5794" i="6" s="1"/>
  <c r="E5795" i="6" a="1"/>
  <c r="E5795" i="6" s="1"/>
  <c r="F5796" i="6" s="1"/>
  <c r="D3034" i="6"/>
  <c r="E3035" i="6" a="1"/>
  <c r="E3035" i="6" s="1"/>
  <c r="F3036" i="6" s="1"/>
  <c r="D4282" i="6"/>
  <c r="E4282" i="6" s="1" a="1"/>
  <c r="E4282" i="6" s="1"/>
  <c r="F4282" i="6" s="1"/>
  <c r="E4283" i="6" a="1"/>
  <c r="E4283" i="6" s="1"/>
  <c r="F4284" i="6" s="1"/>
  <c r="D6874" i="6"/>
  <c r="E6874" i="6" s="1" a="1"/>
  <c r="E6874" i="6" s="1"/>
  <c r="F6874" i="6" s="1"/>
  <c r="E6875" i="6" a="1"/>
  <c r="E6875" i="6" s="1"/>
  <c r="F6876" i="6" s="1"/>
  <c r="D4426" i="6"/>
  <c r="E4426" i="6" s="1" a="1"/>
  <c r="E4426" i="6" s="1"/>
  <c r="F4426" i="6" s="1"/>
  <c r="E4427" i="6" a="1"/>
  <c r="E4427" i="6" s="1"/>
  <c r="F4428" i="6" s="1"/>
  <c r="D6586" i="6"/>
  <c r="E6586" i="6" s="1" a="1"/>
  <c r="E6586" i="6" s="1"/>
  <c r="F6586" i="6" s="1"/>
  <c r="E6587" i="6" a="1"/>
  <c r="E6587" i="6" s="1"/>
  <c r="F6588" i="6" s="1"/>
  <c r="D1738" i="6"/>
  <c r="E1738" i="6" s="1" a="1"/>
  <c r="E1738" i="6" s="1"/>
  <c r="F1738" i="6" s="1"/>
  <c r="E1739" i="6" a="1"/>
  <c r="E1739" i="6" s="1"/>
  <c r="F1739" i="6" s="1"/>
  <c r="D4954" i="6"/>
  <c r="E4954" i="6" s="1" a="1"/>
  <c r="E4954" i="6" s="1"/>
  <c r="F4954" i="6" s="1"/>
  <c r="E4955" i="6" a="1"/>
  <c r="E4955" i="6" s="1"/>
  <c r="F4955" i="6" s="1"/>
  <c r="D5554" i="6"/>
  <c r="E5554" i="6" s="1" a="1"/>
  <c r="E5554" i="6" s="1"/>
  <c r="F5554" i="6" s="1"/>
  <c r="E5555" i="6" a="1"/>
  <c r="E5555" i="6" s="1"/>
  <c r="D3826" i="6"/>
  <c r="E3826" i="6" s="1" a="1"/>
  <c r="E3826" i="6" s="1"/>
  <c r="F3826" i="6" s="1"/>
  <c r="E3827" i="6" a="1"/>
  <c r="E3827" i="6" s="1"/>
  <c r="D2434" i="6"/>
  <c r="E2434" i="6" s="1" a="1"/>
  <c r="E2434" i="6" s="1"/>
  <c r="F2434" i="6" s="1"/>
  <c r="E2435" i="6" a="1"/>
  <c r="E2435" i="6" s="1"/>
  <c r="F2436" i="6" s="1"/>
  <c r="D1234" i="6"/>
  <c r="E1234" i="6" s="1" a="1"/>
  <c r="E1234" i="6" s="1"/>
  <c r="F1234" i="6" s="1"/>
  <c r="E1235" i="6" a="1"/>
  <c r="E1235" i="6" s="1"/>
  <c r="F1236" i="6" s="1"/>
  <c r="D1090" i="6"/>
  <c r="E1090" i="6" s="1" a="1"/>
  <c r="E1090" i="6" s="1"/>
  <c r="F1090" i="6" s="1"/>
  <c r="E1091" i="6" a="1"/>
  <c r="E1091" i="6" s="1"/>
  <c r="F1092" i="6" s="1"/>
  <c r="D1402" i="6"/>
  <c r="E1402" i="6" s="1" a="1"/>
  <c r="E1402" i="6" s="1"/>
  <c r="F1402" i="6" s="1"/>
  <c r="E1403" i="6" a="1"/>
  <c r="E1403" i="6" s="1"/>
  <c r="D202" i="6"/>
  <c r="E202" i="6" s="1" a="1"/>
  <c r="E202" i="6" s="1"/>
  <c r="F202" i="6" s="1"/>
  <c r="E203" i="6" a="1"/>
  <c r="E203" i="6" s="1"/>
  <c r="D6178" i="6"/>
  <c r="E6178" i="6" s="1" a="1"/>
  <c r="E6178" i="6" s="1"/>
  <c r="F6178" i="6" s="1"/>
  <c r="E6179" i="6" a="1"/>
  <c r="E6179" i="6" s="1"/>
  <c r="D1450" i="6"/>
  <c r="E1450" i="6" s="1" a="1"/>
  <c r="E1450" i="6" s="1"/>
  <c r="F1450" i="6" s="1"/>
  <c r="E1451" i="6" a="1"/>
  <c r="E1451" i="6" s="1"/>
  <c r="D5986" i="6"/>
  <c r="E5987" i="6" a="1"/>
  <c r="E5987" i="6" s="1"/>
  <c r="D6154" i="6"/>
  <c r="E6154" i="6" s="1" a="1"/>
  <c r="E6154" i="6" s="1"/>
  <c r="F6154" i="6" s="1"/>
  <c r="E6155" i="6" a="1"/>
  <c r="E6155" i="6" s="1"/>
  <c r="D3946" i="6"/>
  <c r="E3946" i="6" s="1" a="1"/>
  <c r="E3946" i="6" s="1"/>
  <c r="F3946" i="6" s="1"/>
  <c r="E3947" i="6" a="1"/>
  <c r="E3947" i="6" s="1"/>
  <c r="F3948" i="6" s="1"/>
  <c r="D106" i="6"/>
  <c r="E106" i="6" s="1" a="1"/>
  <c r="E106" i="6" s="1"/>
  <c r="F106" i="6" s="1"/>
  <c r="E107" i="6" a="1"/>
  <c r="E107" i="6" s="1"/>
  <c r="F108" i="6" s="1"/>
  <c r="D7042" i="6"/>
  <c r="E7042" i="6" s="1" a="1"/>
  <c r="E7042" i="6" s="1"/>
  <c r="F7042" i="6" s="1"/>
  <c r="E7043" i="6" a="1"/>
  <c r="E7043" i="6" s="1"/>
  <c r="F7044" i="6" s="1"/>
  <c r="D1618" i="6"/>
  <c r="E1619" i="6" a="1"/>
  <c r="E1619" i="6" s="1"/>
  <c r="F1620" i="6" s="1"/>
  <c r="D7282" i="6"/>
  <c r="E7282" i="6" s="1" a="1"/>
  <c r="E7282" i="6" s="1"/>
  <c r="F7282" i="6" s="1"/>
  <c r="E7283" i="6" a="1"/>
  <c r="E7283" i="6" s="1"/>
  <c r="F7284" i="6" s="1"/>
  <c r="D3082" i="6"/>
  <c r="E3082" i="6" s="1" a="1"/>
  <c r="E3082" i="6" s="1"/>
  <c r="F3082" i="6" s="1"/>
  <c r="E3083" i="6" a="1"/>
  <c r="E3083" i="6" s="1"/>
  <c r="F3084" i="6" s="1"/>
  <c r="D1930" i="6"/>
  <c r="E1930" i="6" s="1" a="1"/>
  <c r="E1930" i="6" s="1"/>
  <c r="F1930" i="6" s="1"/>
  <c r="E1931" i="6" a="1"/>
  <c r="E1931" i="6" s="1"/>
  <c r="F1932" i="6" s="1"/>
  <c r="D8050" i="6"/>
  <c r="E8050" i="6" s="1" a="1"/>
  <c r="E8050" i="6" s="1"/>
  <c r="F8050" i="6" s="1"/>
  <c r="E8051" i="6" a="1"/>
  <c r="E8051" i="6" s="1"/>
  <c r="D3226" i="6"/>
  <c r="E3226" i="6" s="1" a="1"/>
  <c r="E3226" i="6" s="1"/>
  <c r="F3226" i="6" s="1"/>
  <c r="E3227" i="6" a="1"/>
  <c r="E3227" i="6" s="1"/>
  <c r="F3227" i="6"/>
  <c r="D5002" i="6"/>
  <c r="E5002" i="6" s="1" a="1"/>
  <c r="E5002" i="6" s="1"/>
  <c r="F5002" i="6" s="1"/>
  <c r="E5003" i="6" a="1"/>
  <c r="E5003" i="6" s="1"/>
  <c r="F5003" i="6" s="1"/>
  <c r="D5602" i="6"/>
  <c r="E5602" i="6" s="1" a="1"/>
  <c r="E5602" i="6" s="1"/>
  <c r="F5602" i="6" s="1"/>
  <c r="E5603" i="6" a="1"/>
  <c r="E5603" i="6" s="1"/>
  <c r="F5603" i="6" s="1"/>
  <c r="D7666" i="6"/>
  <c r="E7666" i="6" s="1" a="1"/>
  <c r="E7666" i="6" s="1"/>
  <c r="F7666" i="6" s="1"/>
  <c r="E7667" i="6" a="1"/>
  <c r="E7667" i="6" s="1"/>
  <c r="D6370" i="6"/>
  <c r="E6370" i="6" s="1" a="1"/>
  <c r="E6370" i="6" s="1"/>
  <c r="F6370" i="6" s="1"/>
  <c r="E6371" i="6" a="1"/>
  <c r="E6371" i="6" s="1"/>
  <c r="F6372" i="6" s="1"/>
  <c r="D466" i="6"/>
  <c r="E466" i="6" s="1" a="1"/>
  <c r="E466" i="6" s="1"/>
  <c r="F466" i="6" s="1"/>
  <c r="E467" i="6" a="1"/>
  <c r="E467" i="6" s="1"/>
  <c r="F468" i="6" s="1"/>
  <c r="D7786" i="6"/>
  <c r="E7786" i="6" s="1" a="1"/>
  <c r="E7786" i="6" s="1"/>
  <c r="F7786" i="6" s="1"/>
  <c r="E7787" i="6" a="1"/>
  <c r="E7787" i="6" s="1"/>
  <c r="F7788" i="6" s="1"/>
  <c r="D6250" i="6"/>
  <c r="E6250" i="6" s="1" a="1"/>
  <c r="E6250" i="6" s="1"/>
  <c r="F6250" i="6" s="1"/>
  <c r="E6251" i="6" a="1"/>
  <c r="E6251" i="6" s="1"/>
  <c r="D2026" i="6"/>
  <c r="E2026" i="6" s="1" a="1"/>
  <c r="E2026" i="6" s="1"/>
  <c r="F2026" i="6" s="1"/>
  <c r="E2027" i="6" a="1"/>
  <c r="E2027" i="6" s="1"/>
  <c r="D2506" i="6"/>
  <c r="E2506" i="6" s="1" a="1"/>
  <c r="E2506" i="6" s="1"/>
  <c r="F2506" i="6" s="1"/>
  <c r="E2507" i="6" a="1"/>
  <c r="E2507" i="6" s="1"/>
  <c r="D7594" i="6"/>
  <c r="E7594" i="6" s="1" a="1"/>
  <c r="E7594" i="6" s="1"/>
  <c r="F7594" i="6" s="1"/>
  <c r="E7595" i="6" a="1"/>
  <c r="E7595" i="6" s="1"/>
  <c r="D7210" i="6"/>
  <c r="E7210" i="6" s="1" a="1"/>
  <c r="E7210" i="6" s="1"/>
  <c r="F7210" i="6" s="1"/>
  <c r="E7211" i="6" a="1"/>
  <c r="E7211" i="6" s="1"/>
  <c r="D8194" i="6"/>
  <c r="E8194" i="6" s="1" a="1"/>
  <c r="E8194" i="6" s="1"/>
  <c r="F8194" i="6" s="1"/>
  <c r="E8195" i="6" a="1"/>
  <c r="E8195" i="6" s="1"/>
  <c r="D3106" i="6"/>
  <c r="E3106" i="6" s="1" a="1"/>
  <c r="E3106" i="6" s="1"/>
  <c r="F3106" i="6" s="1"/>
  <c r="E3107" i="6" a="1"/>
  <c r="E3107" i="6" s="1"/>
  <c r="F3108" i="6" s="1"/>
  <c r="D3442" i="6"/>
  <c r="E3442" i="6" s="1" a="1"/>
  <c r="E3442" i="6" s="1"/>
  <c r="F3442" i="6" s="1"/>
  <c r="E3443" i="6" a="1"/>
  <c r="E3443" i="6" s="1"/>
  <c r="D5482" i="6"/>
  <c r="E5482" i="6" s="1" a="1"/>
  <c r="E5482" i="6" s="1"/>
  <c r="F5482" i="6" s="1"/>
  <c r="E5483" i="6" a="1"/>
  <c r="E5483" i="6" s="1"/>
  <c r="F5484" i="6" s="1"/>
  <c r="D3418" i="6"/>
  <c r="E3418" i="6" s="1" a="1"/>
  <c r="E3418" i="6" s="1"/>
  <c r="F3418" i="6" s="1"/>
  <c r="E3419" i="6" a="1"/>
  <c r="E3419" i="6" s="1"/>
  <c r="F3420" i="6" s="1"/>
  <c r="D6658" i="6"/>
  <c r="E6658" i="6" s="1" a="1"/>
  <c r="E6658" i="6" s="1"/>
  <c r="F6658" i="6" s="1"/>
  <c r="E6659" i="6" a="1"/>
  <c r="E6659" i="6" s="1"/>
  <c r="F6660" i="6" s="1"/>
  <c r="D4930" i="6"/>
  <c r="E4930" i="6" s="1" a="1"/>
  <c r="E4930" i="6" s="1"/>
  <c r="F4930" i="6" s="1"/>
  <c r="E4931" i="6" a="1"/>
  <c r="E4931" i="6" s="1"/>
  <c r="F4932" i="6" s="1"/>
  <c r="D2362" i="6"/>
  <c r="E2362" i="6" s="1" a="1"/>
  <c r="E2362" i="6" s="1"/>
  <c r="F2362" i="6" s="1"/>
  <c r="E2363" i="6" a="1"/>
  <c r="E2363" i="6" s="1"/>
  <c r="F2363" i="6" s="1"/>
  <c r="D4354" i="6"/>
  <c r="E4354" i="6" s="1" a="1"/>
  <c r="E4354" i="6" s="1"/>
  <c r="F4354" i="6" s="1"/>
  <c r="E4355" i="6" a="1"/>
  <c r="E4355" i="6" s="1"/>
  <c r="F4355" i="6" s="1"/>
  <c r="E3203" i="6" a="1"/>
  <c r="E3203" i="6" s="1"/>
  <c r="F3203" i="6"/>
  <c r="D6466" i="6"/>
  <c r="E6466" i="6" s="1" a="1"/>
  <c r="E6466" i="6" s="1"/>
  <c r="F6466" i="6" s="1"/>
  <c r="E6467" i="6" a="1"/>
  <c r="E6467" i="6" s="1"/>
  <c r="F6467" i="6" s="1"/>
  <c r="D682" i="6"/>
  <c r="E682" i="6" s="1" a="1"/>
  <c r="E682" i="6" s="1"/>
  <c r="F682" i="6" s="1"/>
  <c r="E683" i="6" a="1"/>
  <c r="E683" i="6" s="1"/>
  <c r="D5218" i="6"/>
  <c r="E5218" i="6" s="1" a="1"/>
  <c r="E5218" i="6" s="1"/>
  <c r="F5218" i="6" s="1"/>
  <c r="E5219" i="6" a="1"/>
  <c r="E5219" i="6" s="1"/>
  <c r="F5219" i="6" s="1"/>
  <c r="D442" i="6"/>
  <c r="E442" i="6" s="1" a="1"/>
  <c r="E442" i="6" s="1"/>
  <c r="F442" i="6" s="1"/>
  <c r="E443" i="6" a="1"/>
  <c r="E443" i="6" s="1"/>
  <c r="F444" i="6" s="1"/>
  <c r="D298" i="6"/>
  <c r="E298" i="6" s="1" a="1"/>
  <c r="E298" i="6" s="1"/>
  <c r="F298" i="6" s="1"/>
  <c r="E299" i="6" a="1"/>
  <c r="E299" i="6" s="1"/>
  <c r="F300" i="6" s="1"/>
  <c r="D4762" i="6"/>
  <c r="E4762" i="6" s="1" a="1"/>
  <c r="E4762" i="6" s="1"/>
  <c r="F4762" i="6" s="1"/>
  <c r="E4763" i="6" a="1"/>
  <c r="E4763" i="6" s="1"/>
  <c r="F4764" i="6" s="1"/>
  <c r="D4882" i="6"/>
  <c r="E4882" i="6" s="1" a="1"/>
  <c r="E4882" i="6" s="1"/>
  <c r="F4882" i="6" s="1"/>
  <c r="E4883" i="6" a="1"/>
  <c r="E4883" i="6" s="1"/>
  <c r="F4883" i="6" s="1"/>
  <c r="D1906" i="6"/>
  <c r="E1906" i="6" s="1" a="1"/>
  <c r="E1906" i="6" s="1"/>
  <c r="F1906" i="6" s="1"/>
  <c r="E1907" i="6" a="1"/>
  <c r="E1907" i="6" s="1"/>
  <c r="D5146" i="6"/>
  <c r="E5146" i="6" s="1" a="1"/>
  <c r="E5146" i="6" s="1"/>
  <c r="F5146" i="6" s="1"/>
  <c r="E5147" i="6" a="1"/>
  <c r="E5147" i="6" s="1"/>
  <c r="F5147" i="6" s="1"/>
  <c r="D946" i="6"/>
  <c r="E946" i="6" s="1" a="1"/>
  <c r="E946" i="6" s="1"/>
  <c r="F946" i="6" s="1"/>
  <c r="E947" i="6" a="1"/>
  <c r="E947" i="6" s="1"/>
  <c r="D3802" i="6"/>
  <c r="E3802" i="6" s="1" a="1"/>
  <c r="E3802" i="6" s="1"/>
  <c r="F3802" i="6" s="1"/>
  <c r="E3803" i="6" a="1"/>
  <c r="E3803" i="6" s="1"/>
  <c r="D6682" i="6"/>
  <c r="E6682" i="6" s="1" a="1"/>
  <c r="E6682" i="6" s="1"/>
  <c r="F6682" i="6" s="1"/>
  <c r="E6683" i="6" a="1"/>
  <c r="E6683" i="6" s="1"/>
  <c r="F6684" i="6" s="1"/>
  <c r="D922" i="6"/>
  <c r="E922" i="6" s="1" a="1"/>
  <c r="E922" i="6" s="1"/>
  <c r="F922" i="6" s="1"/>
  <c r="E923" i="6" a="1"/>
  <c r="E923" i="6" s="1"/>
  <c r="F923" i="6" s="1"/>
  <c r="D5530" i="6"/>
  <c r="E5530" i="6" s="1" a="1"/>
  <c r="E5530" i="6" s="1"/>
  <c r="F5530" i="6" s="1"/>
  <c r="E5531" i="6" a="1"/>
  <c r="E5531" i="6" s="1"/>
  <c r="F5531" i="6" s="1"/>
  <c r="D2554" i="6"/>
  <c r="E2555" i="6" a="1"/>
  <c r="E2555" i="6" s="1"/>
  <c r="F2556" i="6" s="1"/>
  <c r="D1186" i="6"/>
  <c r="E1186" i="6" s="1" a="1"/>
  <c r="E1186" i="6" s="1"/>
  <c r="F1186" i="6" s="1"/>
  <c r="E1187" i="6" a="1"/>
  <c r="E1187" i="6" s="1"/>
  <c r="F1188" i="6" s="1"/>
  <c r="D3274" i="6"/>
  <c r="E3274" i="6" s="1" a="1"/>
  <c r="E3274" i="6" s="1"/>
  <c r="F3274" i="6" s="1"/>
  <c r="E3275" i="6" a="1"/>
  <c r="E3275" i="6" s="1"/>
  <c r="F3276" i="6" s="1"/>
  <c r="D3754" i="6"/>
  <c r="E3754" i="6" s="1" a="1"/>
  <c r="E3754" i="6" s="1"/>
  <c r="F3754" i="6" s="1"/>
  <c r="E3755" i="6" a="1"/>
  <c r="E3755" i="6" s="1"/>
  <c r="F3755" i="6" s="1"/>
  <c r="D3778" i="6"/>
  <c r="E3778" i="6" s="1" a="1"/>
  <c r="E3778" i="6" s="1"/>
  <c r="F3778" i="6" s="1"/>
  <c r="E3779" i="6" a="1"/>
  <c r="E3779" i="6" s="1"/>
  <c r="D4306" i="6"/>
  <c r="E4306" i="6" s="1" a="1"/>
  <c r="E4306" i="6" s="1"/>
  <c r="F4306" i="6" s="1"/>
  <c r="E4307" i="6" a="1"/>
  <c r="E4307" i="6" s="1"/>
  <c r="F4307" i="6"/>
  <c r="D5698" i="6"/>
  <c r="E5698" i="6" s="1" a="1"/>
  <c r="E5698" i="6" s="1"/>
  <c r="F5698" i="6" s="1"/>
  <c r="E5699" i="6" a="1"/>
  <c r="E5699" i="6" s="1"/>
  <c r="F5699" i="6" s="1"/>
  <c r="D2986" i="6"/>
  <c r="E2986" i="6" s="1" a="1"/>
  <c r="E2986" i="6" s="1"/>
  <c r="F2986" i="6" s="1"/>
  <c r="E2987" i="6" a="1"/>
  <c r="E2987" i="6" s="1"/>
  <c r="F2987" i="6" s="1"/>
  <c r="D8266" i="6"/>
  <c r="E8266" i="6" s="1" a="1"/>
  <c r="E8266" i="6" s="1"/>
  <c r="F8266" i="6" s="1"/>
  <c r="E8267" i="6" a="1"/>
  <c r="E8267" i="6" s="1"/>
  <c r="F8268" i="6" s="1"/>
  <c r="D6898" i="6"/>
  <c r="E6898" i="6" s="1" a="1"/>
  <c r="E6898" i="6" s="1"/>
  <c r="F6898" i="6" s="1"/>
  <c r="E6899" i="6" a="1"/>
  <c r="E6899" i="6" s="1"/>
  <c r="F6900" i="6" s="1"/>
  <c r="D7378" i="6"/>
  <c r="E7379" i="6" a="1"/>
  <c r="E7379" i="6" s="1"/>
  <c r="F7380" i="6" s="1"/>
  <c r="D5362" i="6"/>
  <c r="E5362" i="6" s="1" a="1"/>
  <c r="E5362" i="6" s="1"/>
  <c r="F5362" i="6" s="1"/>
  <c r="E5363" i="6" a="1"/>
  <c r="E5363" i="6" s="1"/>
  <c r="F5363" i="6" s="1"/>
  <c r="D7114" i="6"/>
  <c r="E7114" i="6" s="1" a="1"/>
  <c r="E7114" i="6" s="1"/>
  <c r="F7114" i="6" s="1"/>
  <c r="E7115" i="6" a="1"/>
  <c r="E7115" i="6" s="1"/>
  <c r="D5242" i="6"/>
  <c r="E5242" i="6" s="1" a="1"/>
  <c r="E5242" i="6" s="1"/>
  <c r="F5242" i="6" s="1"/>
  <c r="E5243" i="6" a="1"/>
  <c r="E5243" i="6" s="1"/>
  <c r="D3394" i="6"/>
  <c r="E3394" i="6" s="1" a="1"/>
  <c r="E3394" i="6" s="1"/>
  <c r="F3394" i="6" s="1"/>
  <c r="E3395" i="6" a="1"/>
  <c r="E3395" i="6" s="1"/>
  <c r="D6442" i="6"/>
  <c r="E6442" i="6" s="1" a="1"/>
  <c r="E6442" i="6" s="1"/>
  <c r="F6442" i="6" s="1"/>
  <c r="E6443" i="6" a="1"/>
  <c r="E6443" i="6" s="1"/>
  <c r="F6444" i="6" s="1"/>
  <c r="D3730" i="6"/>
  <c r="E3730" i="6" s="1" a="1"/>
  <c r="E3730" i="6" s="1"/>
  <c r="F3730" i="6" s="1"/>
  <c r="E3731" i="6" a="1"/>
  <c r="E3731" i="6" s="1"/>
  <c r="F3732" i="6" s="1"/>
  <c r="D5122" i="6"/>
  <c r="E5122" i="6" s="1" a="1"/>
  <c r="E5122" i="6" s="1"/>
  <c r="F5122" i="6" s="1"/>
  <c r="E5123" i="6" a="1"/>
  <c r="E5123" i="6" s="1"/>
  <c r="F5124" i="6" s="1"/>
  <c r="D4162" i="6"/>
  <c r="E4163" i="6" a="1"/>
  <c r="E4163" i="6" s="1"/>
  <c r="F4164" i="6" s="1"/>
  <c r="D6058" i="6"/>
  <c r="E6058" i="6" s="1" a="1"/>
  <c r="E6058" i="6" s="1"/>
  <c r="F6058" i="6" s="1"/>
  <c r="E6059" i="6" a="1"/>
  <c r="E6059" i="6" s="1"/>
  <c r="F6060" i="6" s="1"/>
  <c r="D4498" i="6"/>
  <c r="E4499" i="6" a="1"/>
  <c r="E4499" i="6" s="1"/>
  <c r="F4500" i="6" s="1"/>
  <c r="D5842" i="6"/>
  <c r="E5842" i="6" s="1" a="1"/>
  <c r="E5842" i="6" s="1"/>
  <c r="F5842" i="6" s="1"/>
  <c r="E5843" i="6" a="1"/>
  <c r="E5843" i="6" s="1"/>
  <c r="F5844" i="6" s="1"/>
  <c r="D514" i="6"/>
  <c r="E514" i="6" s="1" a="1"/>
  <c r="E514" i="6" s="1"/>
  <c r="F514" i="6" s="1"/>
  <c r="E515" i="6" a="1"/>
  <c r="E515" i="6" s="1"/>
  <c r="D6394" i="6"/>
  <c r="E6394" i="6" s="1" a="1"/>
  <c r="E6394" i="6" s="1"/>
  <c r="F6394" i="6" s="1"/>
  <c r="E6395" i="6" a="1"/>
  <c r="E6395" i="6" s="1"/>
  <c r="F6395" i="6" s="1"/>
  <c r="D3250" i="6"/>
  <c r="E3250" i="6" s="1" a="1"/>
  <c r="E3250" i="6" s="1"/>
  <c r="F3250" i="6" s="1"/>
  <c r="E3251" i="6" a="1"/>
  <c r="E3251" i="6" s="1"/>
  <c r="F3251" i="6" s="1"/>
  <c r="D778" i="6"/>
  <c r="E778" i="6" s="1" a="1"/>
  <c r="E778" i="6" s="1"/>
  <c r="F778" i="6" s="1"/>
  <c r="E779" i="6" a="1"/>
  <c r="E779" i="6" s="1"/>
  <c r="D562" i="6"/>
  <c r="E562" i="6" s="1" a="1"/>
  <c r="E562" i="6" s="1"/>
  <c r="F562" i="6" s="1"/>
  <c r="E563" i="6" a="1"/>
  <c r="E563" i="6" s="1"/>
  <c r="D706" i="6"/>
  <c r="E706" i="6" s="1" a="1"/>
  <c r="E706" i="6" s="1"/>
  <c r="F706" i="6" s="1"/>
  <c r="E707" i="6" a="1"/>
  <c r="E707" i="6" s="1"/>
  <c r="F708" i="6" s="1"/>
  <c r="D4018" i="6"/>
  <c r="E4019" i="6" a="1"/>
  <c r="E4019" i="6" s="1"/>
  <c r="F4020" i="6" s="1"/>
  <c r="D2962" i="6"/>
  <c r="E2962" i="6" s="1" a="1"/>
  <c r="E2962" i="6" s="1"/>
  <c r="F2962" i="6" s="1"/>
  <c r="E2963" i="6" a="1"/>
  <c r="E2963" i="6" s="1"/>
  <c r="F2964" i="6" s="1"/>
  <c r="D7570" i="6"/>
  <c r="E7570" i="6" s="1" a="1"/>
  <c r="E7570" i="6" s="1"/>
  <c r="F7570" i="6" s="1"/>
  <c r="E7571" i="6" a="1"/>
  <c r="E7571" i="6" s="1"/>
  <c r="D7906" i="6"/>
  <c r="E7906" i="6" s="1" a="1"/>
  <c r="E7906" i="6" s="1"/>
  <c r="F7906" i="6" s="1"/>
  <c r="E7907" i="6" a="1"/>
  <c r="E7907" i="6" s="1"/>
  <c r="D826" i="6"/>
  <c r="E826" i="6" s="1" a="1"/>
  <c r="E826" i="6" s="1"/>
  <c r="F826" i="6" s="1"/>
  <c r="E827" i="6" a="1"/>
  <c r="E827" i="6" s="1"/>
  <c r="D7762" i="6"/>
  <c r="E7762" i="6" s="1" a="1"/>
  <c r="E7762" i="6" s="1"/>
  <c r="F7762" i="6" s="1"/>
  <c r="E7763" i="6" a="1"/>
  <c r="E7763" i="6" s="1"/>
  <c r="D3466" i="6"/>
  <c r="E3466" i="6" s="1" a="1"/>
  <c r="E3466" i="6" s="1"/>
  <c r="F3466" i="6" s="1"/>
  <c r="E3467" i="6" a="1"/>
  <c r="E3467" i="6" s="1"/>
  <c r="D3154" i="6"/>
  <c r="E3154" i="6" s="1" a="1"/>
  <c r="E3154" i="6" s="1"/>
  <c r="F3154" i="6" s="1"/>
  <c r="E3155" i="6" a="1"/>
  <c r="E3155" i="6" s="1"/>
  <c r="F3156" i="6" s="1"/>
  <c r="D394" i="6"/>
  <c r="E394" i="6" s="1" a="1"/>
  <c r="E394" i="6" s="1"/>
  <c r="F394" i="6" s="1"/>
  <c r="E395" i="6" a="1"/>
  <c r="E395" i="6" s="1"/>
  <c r="D4378" i="6"/>
  <c r="E4378" i="6" s="1" a="1"/>
  <c r="E4378" i="6" s="1"/>
  <c r="F4378" i="6" s="1"/>
  <c r="E4379" i="6" a="1"/>
  <c r="E4379" i="6" s="1"/>
  <c r="F4380" i="6" s="1"/>
  <c r="D2194" i="6"/>
  <c r="E2194" i="6" s="1" a="1"/>
  <c r="E2194" i="6" s="1"/>
  <c r="F2194" i="6" s="1"/>
  <c r="E2195" i="6" a="1"/>
  <c r="E2195" i="6" s="1"/>
  <c r="F2196" i="6" s="1"/>
  <c r="D586" i="6"/>
  <c r="E586" i="6" s="1" a="1"/>
  <c r="E586" i="6" s="1"/>
  <c r="F586" i="6" s="1"/>
  <c r="E587" i="6" a="1"/>
  <c r="E587" i="6" s="1"/>
  <c r="F588" i="6" s="1"/>
  <c r="D1330" i="6"/>
  <c r="E1330" i="6" s="1" a="1"/>
  <c r="E1330" i="6" s="1"/>
  <c r="F1330" i="6" s="1"/>
  <c r="E1331" i="6" a="1"/>
  <c r="E1331" i="6" s="1"/>
  <c r="F1332" i="6" s="1"/>
  <c r="D8362" i="6"/>
  <c r="E8362" i="6" s="1" a="1"/>
  <c r="E8362" i="6" s="1"/>
  <c r="F8362" i="6" s="1"/>
  <c r="E8363" i="6" a="1"/>
  <c r="E8363" i="6" s="1"/>
  <c r="F8364" i="6" s="1"/>
  <c r="D5578" i="6"/>
  <c r="E5578" i="6" s="1" a="1"/>
  <c r="E5578" i="6" s="1"/>
  <c r="F5578" i="6" s="1"/>
  <c r="E5579" i="6" a="1"/>
  <c r="E5579" i="6" s="1"/>
  <c r="D3514" i="6"/>
  <c r="E3514" i="6" s="1" a="1"/>
  <c r="E3514" i="6" s="1"/>
  <c r="F3514" i="6" s="1"/>
  <c r="E3515" i="6" a="1"/>
  <c r="E3515" i="6" s="1"/>
  <c r="D4642" i="6"/>
  <c r="E4642" i="6" s="1" a="1"/>
  <c r="E4642" i="6" s="1"/>
  <c r="F4642" i="6" s="1"/>
  <c r="E4643" i="6" a="1"/>
  <c r="E4643" i="6" s="1"/>
  <c r="D3634" i="6"/>
  <c r="E3634" i="6" s="1" a="1"/>
  <c r="E3634" i="6" s="1"/>
  <c r="F3634" i="6" s="1"/>
  <c r="E3635" i="6" a="1"/>
  <c r="E3635" i="6" s="1"/>
  <c r="D6514" i="6"/>
  <c r="E6514" i="6" s="1" a="1"/>
  <c r="E6514" i="6" s="1"/>
  <c r="F6514" i="6" s="1"/>
  <c r="E6515" i="6" a="1"/>
  <c r="E6515" i="6" s="1"/>
  <c r="D7354" i="6"/>
  <c r="E7354" i="6" s="1" a="1"/>
  <c r="E7354" i="6" s="1"/>
  <c r="F7354" i="6" s="1"/>
  <c r="E7355" i="6" a="1"/>
  <c r="E7355" i="6" s="1"/>
  <c r="F7356" i="6" s="1"/>
  <c r="D6994" i="6"/>
  <c r="E6995" i="6" a="1"/>
  <c r="E6995" i="6" s="1"/>
  <c r="F6996" i="6" s="1"/>
  <c r="D5890" i="6"/>
  <c r="E5890" i="6" s="1" a="1"/>
  <c r="E5890" i="6" s="1"/>
  <c r="F5890" i="6" s="1"/>
  <c r="E5891" i="6" a="1"/>
  <c r="E5891" i="6" s="1"/>
  <c r="F5892" i="6" s="1"/>
  <c r="D4210" i="6"/>
  <c r="E4210" i="6" s="1" a="1"/>
  <c r="E4210" i="6" s="1"/>
  <c r="F4210" i="6" s="1"/>
  <c r="E4211" i="6" a="1"/>
  <c r="E4211" i="6" s="1"/>
  <c r="D8122" i="6"/>
  <c r="E8122" i="6" s="1" a="1"/>
  <c r="E8122" i="6" s="1"/>
  <c r="F8122" i="6" s="1"/>
  <c r="E8123" i="6" a="1"/>
  <c r="E8123" i="6" s="1"/>
  <c r="D7330" i="6"/>
  <c r="E7331" i="6" a="1"/>
  <c r="E7331" i="6" s="1"/>
  <c r="D3850" i="6"/>
  <c r="E3850" i="6" s="1" a="1"/>
  <c r="E3850" i="6" s="1"/>
  <c r="F3850" i="6" s="1"/>
  <c r="E3851" i="6" a="1"/>
  <c r="E3851" i="6" s="1"/>
  <c r="D7930" i="6"/>
  <c r="E7930" i="6" s="1" a="1"/>
  <c r="E7930" i="6" s="1"/>
  <c r="F7930" i="6" s="1"/>
  <c r="E7931" i="6" a="1"/>
  <c r="E7931" i="6" s="1"/>
  <c r="D7426" i="6"/>
  <c r="E7426" i="6" s="1" a="1"/>
  <c r="E7426" i="6" s="1"/>
  <c r="F7426" i="6" s="1"/>
  <c r="E7427" i="6" a="1"/>
  <c r="E7427" i="6" s="1"/>
  <c r="D1882" i="6"/>
  <c r="E1882" i="6" s="1" a="1"/>
  <c r="E1882" i="6" s="1"/>
  <c r="F1882" i="6" s="1"/>
  <c r="E1883" i="6" a="1"/>
  <c r="E1883" i="6" s="1"/>
  <c r="D1762" i="6"/>
  <c r="E1762" i="6" s="1" a="1"/>
  <c r="E1762" i="6" s="1"/>
  <c r="F1762" i="6" s="1"/>
  <c r="E1763" i="6" a="1"/>
  <c r="E1763" i="6" s="1"/>
  <c r="D5770" i="6"/>
  <c r="E5770" i="6" s="1" a="1"/>
  <c r="E5770" i="6" s="1"/>
  <c r="F5770" i="6" s="1"/>
  <c r="E5771" i="6" a="1"/>
  <c r="E5771" i="6" s="1"/>
  <c r="F5772" i="6" s="1"/>
  <c r="D4042" i="6"/>
  <c r="E4043" i="6" a="1"/>
  <c r="E4043" i="6" s="1"/>
  <c r="F4044" i="6" s="1"/>
  <c r="D5050" i="6"/>
  <c r="E5051" i="6" a="1"/>
  <c r="E5051" i="6" s="1"/>
  <c r="F5052" i="6" s="1"/>
  <c r="D8410" i="6"/>
  <c r="E8410" i="6" s="1" a="1"/>
  <c r="E8410" i="6" s="1"/>
  <c r="F8410" i="6" s="1"/>
  <c r="E8411" i="6" a="1"/>
  <c r="E8411" i="6" s="1"/>
  <c r="F8412" i="6" s="1"/>
  <c r="D346" i="6"/>
  <c r="E346" i="6" s="1" a="1"/>
  <c r="E346" i="6" s="1"/>
  <c r="F346" i="6" s="1"/>
  <c r="E347" i="6" a="1"/>
  <c r="E347" i="6" s="1"/>
  <c r="F347" i="6"/>
  <c r="D2650" i="6"/>
  <c r="E2650" i="6" s="1" a="1"/>
  <c r="E2650" i="6" s="1"/>
  <c r="F2650" i="6" s="1"/>
  <c r="E2651" i="6" a="1"/>
  <c r="E2651" i="6" s="1"/>
  <c r="F2651" i="6" s="1"/>
  <c r="D4090" i="6"/>
  <c r="E4090" i="6" s="1" a="1"/>
  <c r="E4090" i="6" s="1"/>
  <c r="F4090" i="6" s="1"/>
  <c r="E4091" i="6" a="1"/>
  <c r="E4091" i="6" s="1"/>
  <c r="D3490" i="6"/>
  <c r="E3490" i="6" s="1" a="1"/>
  <c r="E3490" i="6" s="1"/>
  <c r="F3490" i="6" s="1"/>
  <c r="E3491" i="6" a="1"/>
  <c r="E3491" i="6" s="1"/>
  <c r="F3491" i="6" s="1"/>
  <c r="D3538" i="6"/>
  <c r="E3538" i="6" s="1" a="1"/>
  <c r="E3538" i="6" s="1"/>
  <c r="F3538" i="6" s="1"/>
  <c r="E3539" i="6" a="1"/>
  <c r="E3539" i="6" s="1"/>
  <c r="F3540" i="6" s="1"/>
  <c r="D2698" i="6"/>
  <c r="E2698" i="6" s="1" a="1"/>
  <c r="E2698" i="6" s="1"/>
  <c r="F2698" i="6" s="1"/>
  <c r="E2699" i="6" a="1"/>
  <c r="E2699" i="6" s="1"/>
  <c r="F2700" i="6" s="1"/>
  <c r="D3994" i="6"/>
  <c r="E3994" i="6" s="1" a="1"/>
  <c r="E3994" i="6" s="1"/>
  <c r="F3994" i="6" s="1"/>
  <c r="E3995" i="6" a="1"/>
  <c r="E3995" i="6" s="1"/>
  <c r="F3996" i="6" s="1"/>
  <c r="F3995" i="6"/>
  <c r="D5434" i="6"/>
  <c r="E5434" i="6" s="1" a="1"/>
  <c r="E5434" i="6" s="1"/>
  <c r="F5434" i="6" s="1"/>
  <c r="E5435" i="6" a="1"/>
  <c r="E5435" i="6" s="1"/>
  <c r="F5435" i="6" s="1"/>
  <c r="D8170" i="6"/>
  <c r="E8170" i="6" s="1" a="1"/>
  <c r="E8170" i="6" s="1"/>
  <c r="F8170" i="6" s="1"/>
  <c r="E8171" i="6" a="1"/>
  <c r="E8171" i="6" s="1"/>
  <c r="F8171" i="6" s="1"/>
  <c r="D5170" i="6"/>
  <c r="E5170" i="6" s="1" a="1"/>
  <c r="E5170" i="6" s="1"/>
  <c r="F5170" i="6" s="1"/>
  <c r="E5171" i="6" a="1"/>
  <c r="E5171" i="6" s="1"/>
  <c r="F5171" i="6" s="1"/>
  <c r="D8386" i="6"/>
  <c r="E8386" i="6" s="1" a="1"/>
  <c r="E8386" i="6" s="1"/>
  <c r="F8386" i="6" s="1"/>
  <c r="E8387" i="6" a="1"/>
  <c r="E8387" i="6" s="1"/>
  <c r="D6802" i="6"/>
  <c r="E6802" i="6" s="1" a="1"/>
  <c r="E6802" i="6" s="1"/>
  <c r="F6802" i="6" s="1"/>
  <c r="E6803" i="6" a="1"/>
  <c r="E6803" i="6" s="1"/>
  <c r="F6803" i="6" s="1"/>
  <c r="D5938" i="6"/>
  <c r="E5938" i="6" s="1" a="1"/>
  <c r="E5938" i="6" s="1"/>
  <c r="F5938" i="6" s="1"/>
  <c r="E5939" i="6" a="1"/>
  <c r="E5939" i="6" s="1"/>
  <c r="F5940" i="6" s="1"/>
  <c r="D3898" i="6"/>
  <c r="E3898" i="6" s="1" a="1"/>
  <c r="E3898" i="6" s="1"/>
  <c r="F3898" i="6" s="1"/>
  <c r="E3899" i="6" a="1"/>
  <c r="E3899" i="6" s="1"/>
  <c r="F3900" i="6" s="1"/>
  <c r="D2050" i="6"/>
  <c r="E2050" i="6" s="1" a="1"/>
  <c r="E2050" i="6" s="1"/>
  <c r="F2050" i="6" s="1"/>
  <c r="E2051" i="6" a="1"/>
  <c r="E2051" i="6" s="1"/>
  <c r="F2052" i="6" s="1"/>
  <c r="D1258" i="6"/>
  <c r="E1258" i="6" s="1" a="1"/>
  <c r="E1258" i="6" s="1"/>
  <c r="F1258" i="6" s="1"/>
  <c r="E1259" i="6" a="1"/>
  <c r="E1259" i="6" s="1"/>
  <c r="F1260" i="6" s="1"/>
  <c r="D8338" i="6"/>
  <c r="E8338" i="6" s="1" a="1"/>
  <c r="E8338" i="6" s="1"/>
  <c r="F8338" i="6" s="1"/>
  <c r="E8339" i="6" a="1"/>
  <c r="E8339" i="6" s="1"/>
  <c r="F8340" i="6" s="1"/>
  <c r="D7186" i="6"/>
  <c r="E7186" i="6" s="1" a="1"/>
  <c r="E7186" i="6" s="1"/>
  <c r="F7186" i="6" s="1"/>
  <c r="E7187" i="6" a="1"/>
  <c r="E7187" i="6" s="1"/>
  <c r="F7188" i="6" s="1"/>
  <c r="D7066" i="6"/>
  <c r="E7066" i="6" s="1" a="1"/>
  <c r="E7066" i="6" s="1"/>
  <c r="F7066" i="6" s="1"/>
  <c r="E7067" i="6" a="1"/>
  <c r="E7067" i="6" s="1"/>
  <c r="F7068" i="6" s="1"/>
  <c r="D6226" i="6"/>
  <c r="E6227" i="6" a="1"/>
  <c r="E6227" i="6" s="1"/>
  <c r="D7882" i="6"/>
  <c r="E7882" i="6" s="1" a="1"/>
  <c r="E7882" i="6" s="1"/>
  <c r="F7882" i="6" s="1"/>
  <c r="E7883" i="6" a="1"/>
  <c r="E7883" i="6" s="1"/>
  <c r="D490" i="6"/>
  <c r="E490" i="6" s="1" a="1"/>
  <c r="E490" i="6" s="1"/>
  <c r="F490" i="6" s="1"/>
  <c r="E491" i="6" a="1"/>
  <c r="E491" i="6" s="1"/>
  <c r="F491" i="6" s="1"/>
  <c r="D2842" i="6"/>
  <c r="E2842" i="6" s="1" a="1"/>
  <c r="E2842" i="6" s="1"/>
  <c r="F2842" i="6" s="1"/>
  <c r="E2843" i="6" a="1"/>
  <c r="E2843" i="6" s="1"/>
  <c r="F2843" i="6" s="1"/>
  <c r="D6826" i="6"/>
  <c r="E6826" i="6" s="1" a="1"/>
  <c r="E6826" i="6" s="1"/>
  <c r="F6826" i="6" s="1"/>
  <c r="E6827" i="6" a="1"/>
  <c r="E6827" i="6" s="1"/>
  <c r="F6828" i="6" s="1"/>
  <c r="D5314" i="6"/>
  <c r="E5314" i="6" s="1" a="1"/>
  <c r="E5314" i="6" s="1"/>
  <c r="F5314" i="6" s="1"/>
  <c r="E5315" i="6" a="1"/>
  <c r="E5315" i="6" s="1"/>
  <c r="F5316" i="6" s="1"/>
  <c r="D6490" i="6"/>
  <c r="E6490" i="6" s="1" a="1"/>
  <c r="E6490" i="6" s="1"/>
  <c r="F6490" i="6" s="1"/>
  <c r="E6491" i="6" a="1"/>
  <c r="E6491" i="6" s="1"/>
  <c r="F6492" i="6" s="1"/>
  <c r="D7474" i="6"/>
  <c r="E7474" i="6" s="1" a="1"/>
  <c r="E7474" i="6" s="1"/>
  <c r="F7474" i="6" s="1"/>
  <c r="E7475" i="6" a="1"/>
  <c r="E7475" i="6" s="1"/>
  <c r="D658" i="6"/>
  <c r="E658" i="6" s="1" a="1"/>
  <c r="E658" i="6" s="1"/>
  <c r="F658" i="6" s="1"/>
  <c r="E659" i="6" a="1"/>
  <c r="E659" i="6" s="1"/>
  <c r="D5290" i="6"/>
  <c r="E5291" i="6" a="1"/>
  <c r="E5291" i="6" s="1"/>
  <c r="D4906" i="6"/>
  <c r="E4906" i="6" s="1" a="1"/>
  <c r="E4906" i="6" s="1"/>
  <c r="F4906" i="6" s="1"/>
  <c r="E4907" i="6" a="1"/>
  <c r="E4907" i="6" s="1"/>
  <c r="D2170" i="6"/>
  <c r="E2170" i="6" s="1" a="1"/>
  <c r="E2170" i="6" s="1"/>
  <c r="F2170" i="6" s="1"/>
  <c r="E2171" i="6" a="1"/>
  <c r="E2171" i="6" s="1"/>
  <c r="D1426" i="6"/>
  <c r="E1426" i="6" s="1" a="1"/>
  <c r="E1426" i="6" s="1"/>
  <c r="F1426" i="6" s="1"/>
  <c r="E1427" i="6" a="1"/>
  <c r="E1427" i="6" s="1"/>
  <c r="F1428" i="6" s="1"/>
  <c r="D2074" i="6"/>
  <c r="E2075" i="6" a="1"/>
  <c r="E2075" i="6" s="1"/>
  <c r="F2076" i="6" s="1"/>
  <c r="D5266" i="6"/>
  <c r="E5266" i="6" s="1" a="1"/>
  <c r="E5266" i="6" s="1"/>
  <c r="F5266" i="6" s="1"/>
  <c r="E5267" i="6" a="1"/>
  <c r="E5267" i="6" s="1"/>
  <c r="F5268" i="6" s="1"/>
  <c r="D4834" i="6"/>
  <c r="E4834" i="6" s="1" a="1"/>
  <c r="E4834" i="6" s="1"/>
  <c r="F4834" i="6" s="1"/>
  <c r="E4835" i="6" a="1"/>
  <c r="E4835" i="6" s="1"/>
  <c r="F4836" i="6" s="1"/>
  <c r="D4546" i="6"/>
  <c r="E4546" i="6" s="1" a="1"/>
  <c r="E4546" i="6" s="1"/>
  <c r="F4546" i="6" s="1"/>
  <c r="E4547" i="6" a="1"/>
  <c r="E4547" i="6" s="1"/>
  <c r="F4548" i="6" s="1"/>
  <c r="D7642" i="6"/>
  <c r="E7642" i="6" s="1" a="1"/>
  <c r="E7642" i="6" s="1"/>
  <c r="F7642" i="6" s="1"/>
  <c r="E7643" i="6" a="1"/>
  <c r="E7643" i="6" s="1"/>
  <c r="F7644" i="6" s="1"/>
  <c r="D3706" i="6"/>
  <c r="E3706" i="6" s="1" a="1"/>
  <c r="E3706" i="6" s="1"/>
  <c r="F3706" i="6" s="1"/>
  <c r="E3707" i="6" a="1"/>
  <c r="E3707" i="6" s="1"/>
  <c r="F3708" i="6" s="1"/>
  <c r="F2128" i="6"/>
  <c r="F566" i="6"/>
  <c r="F7528" i="6"/>
  <c r="F3376" i="6"/>
  <c r="F2006" i="6"/>
  <c r="F2416" i="6"/>
  <c r="F4792" i="6"/>
  <c r="F1144" i="6"/>
  <c r="F7934" i="6"/>
  <c r="F8248" i="6"/>
  <c r="F7670" i="6"/>
  <c r="F616" i="6"/>
  <c r="F4120" i="6"/>
  <c r="F5175" i="6"/>
  <c r="F7214" i="6"/>
  <c r="F4984" i="6"/>
  <c r="F6568" i="6"/>
  <c r="F6471" i="6"/>
  <c r="F4408" i="6"/>
  <c r="F7336" i="6"/>
  <c r="F4336" i="6"/>
  <c r="F7623" i="6"/>
  <c r="F3831" i="6"/>
  <c r="F4622" i="6"/>
  <c r="F7574" i="6"/>
  <c r="F2680" i="6"/>
  <c r="F7264" i="6"/>
  <c r="F8127" i="6"/>
  <c r="F7215" i="6"/>
  <c r="F7575" i="6"/>
  <c r="F7431" i="6"/>
  <c r="F5512" i="6"/>
  <c r="F6976" i="6"/>
  <c r="F7671" i="6"/>
  <c r="F7887" i="6"/>
  <c r="F2222" i="6"/>
  <c r="F3494" i="6"/>
  <c r="F5223" i="6"/>
  <c r="F6544" i="6"/>
  <c r="F5941" i="6"/>
  <c r="F3783" i="6"/>
  <c r="F4623" i="6"/>
  <c r="E5461" i="6" a="1"/>
  <c r="E5461" i="6" s="1"/>
  <c r="F5462" i="6" s="1"/>
  <c r="D5460" i="6"/>
  <c r="D5459" i="6" s="1"/>
  <c r="E5676" i="6" a="1"/>
  <c r="E5676" i="6" s="1"/>
  <c r="F5676" i="6" s="1"/>
  <c r="E2028" i="6" a="1"/>
  <c r="E2028" i="6" s="1"/>
  <c r="F2029" i="6" s="1"/>
  <c r="E8124" i="6" a="1"/>
  <c r="E8124" i="6" s="1"/>
  <c r="E756" i="6" a="1"/>
  <c r="E756" i="6" s="1"/>
  <c r="F756" i="6" s="1"/>
  <c r="E2508" i="6" a="1"/>
  <c r="E2508" i="6" s="1"/>
  <c r="F2508" i="6" s="1"/>
  <c r="E5004" i="6" a="1"/>
  <c r="E5004" i="6" s="1"/>
  <c r="F5004" i="6" s="1"/>
  <c r="E4644" i="6" a="1"/>
  <c r="E4644" i="6" s="1"/>
  <c r="E5604" i="6" a="1"/>
  <c r="E5604" i="6" s="1"/>
  <c r="F5605" i="6" s="1"/>
  <c r="E3636" i="6" a="1"/>
  <c r="E3636" i="6" s="1"/>
  <c r="E5028" i="6" a="1"/>
  <c r="E5028" i="6" s="1"/>
  <c r="F5029" i="6" s="1"/>
  <c r="E7668" i="6" a="1"/>
  <c r="E7668" i="6" s="1"/>
  <c r="F7668" i="6" s="1"/>
  <c r="E6516" i="6" a="1"/>
  <c r="E6516" i="6" s="1"/>
  <c r="F6516" i="6" s="1"/>
  <c r="E7165" i="6" a="1"/>
  <c r="E7165" i="6" s="1"/>
  <c r="D7164" i="6"/>
  <c r="D7163" i="6" s="1"/>
  <c r="E5436" i="6" a="1"/>
  <c r="E5436" i="6" s="1"/>
  <c r="E2124" i="6" a="1"/>
  <c r="E2124" i="6" s="1"/>
  <c r="F2124" i="6" s="1"/>
  <c r="E2364" i="6" a="1"/>
  <c r="E2364" i="6" s="1"/>
  <c r="F2364" i="6" s="1"/>
  <c r="E348" i="6" a="1"/>
  <c r="E348" i="6" s="1"/>
  <c r="F349" i="6" s="1"/>
  <c r="E2100" i="6" a="1"/>
  <c r="E2100" i="6" s="1"/>
  <c r="F2101" i="6" s="1"/>
  <c r="E4356" i="6" a="1"/>
  <c r="E4356" i="6" s="1"/>
  <c r="F4356" i="6" s="1"/>
  <c r="E2652" i="6" a="1"/>
  <c r="E2652" i="6" s="1"/>
  <c r="D11" i="6"/>
  <c r="E12" i="6"/>
  <c r="F13" i="6" s="1"/>
  <c r="E7620" i="6" a="1"/>
  <c r="E7620" i="6" s="1"/>
  <c r="F7620" i="6" s="1"/>
  <c r="E3204" i="6" a="1"/>
  <c r="E3204" i="6" s="1"/>
  <c r="F3204" i="6" s="1"/>
  <c r="E3684" i="6" a="1"/>
  <c r="E3684" i="6" s="1"/>
  <c r="F3685" i="6" s="1"/>
  <c r="E7596" i="6" a="1"/>
  <c r="E7596" i="6" s="1"/>
  <c r="F7596" i="6" s="1"/>
  <c r="E7332" i="6" a="1"/>
  <c r="E7332" i="6" s="1"/>
  <c r="E3852" i="6" a="1"/>
  <c r="E3852" i="6" s="1"/>
  <c r="E900" i="6" a="1"/>
  <c r="E900" i="6" s="1"/>
  <c r="F900" i="6" s="1"/>
  <c r="E7212" i="6" a="1"/>
  <c r="E7212" i="6" s="1"/>
  <c r="F7212" i="6" s="1"/>
  <c r="E7932" i="6" a="1"/>
  <c r="E7932" i="6" s="1"/>
  <c r="F7933" i="6" s="1"/>
  <c r="E1164" i="6" a="1"/>
  <c r="E1164" i="6" s="1"/>
  <c r="F1165" i="6" s="1"/>
  <c r="E8172" i="6" a="1"/>
  <c r="E8172" i="6" s="1"/>
  <c r="E3012" i="6" a="1"/>
  <c r="E3012" i="6" s="1"/>
  <c r="F3012" i="6" s="1"/>
  <c r="E4884" i="6" a="1"/>
  <c r="E4884" i="6" s="1"/>
  <c r="F4885" i="6" s="1"/>
  <c r="E5172" i="6" a="1"/>
  <c r="E5172" i="6" s="1"/>
  <c r="E2676" i="6" a="1"/>
  <c r="E2676" i="6" s="1"/>
  <c r="F2676" i="6" s="1"/>
  <c r="E1908" i="6" a="1"/>
  <c r="E1908" i="6" s="1"/>
  <c r="F1908" i="6" s="1"/>
  <c r="E7020" i="6" a="1"/>
  <c r="E7020" i="6" s="1"/>
  <c r="F7020" i="6" s="1"/>
  <c r="E6468" i="6" a="1"/>
  <c r="E6468" i="6" s="1"/>
  <c r="F6468" i="6" s="1"/>
  <c r="E684" i="6" a="1"/>
  <c r="E684" i="6" s="1"/>
  <c r="F684" i="6" s="1"/>
  <c r="E4092" i="6" a="1"/>
  <c r="E4092" i="6" s="1"/>
  <c r="F4092" i="6" s="1"/>
  <c r="E6348" i="6" a="1"/>
  <c r="E6348" i="6" s="1"/>
  <c r="F6349" i="6" s="1"/>
  <c r="E5220" i="6" a="1"/>
  <c r="E5220" i="6" s="1"/>
  <c r="F5221" i="6" s="1"/>
  <c r="E3492" i="6" a="1"/>
  <c r="E3492" i="6" s="1"/>
  <c r="E3565" i="6" a="1"/>
  <c r="E3565" i="6" s="1"/>
  <c r="F3566" i="6" s="1"/>
  <c r="D3564" i="6"/>
  <c r="D3563" i="6" s="1"/>
  <c r="E2389" i="6" a="1"/>
  <c r="E2389" i="6" s="1"/>
  <c r="F2390" i="6" s="1"/>
  <c r="D2388" i="6"/>
  <c r="D2387" i="6" s="1"/>
  <c r="E7093" i="6" a="1"/>
  <c r="E7093" i="6" s="1"/>
  <c r="D7092" i="6"/>
  <c r="D7091" i="6" s="1"/>
  <c r="F37" i="6"/>
  <c r="E7476" i="6" a="1"/>
  <c r="E7476" i="6" s="1"/>
  <c r="E6276" i="6" a="1"/>
  <c r="E6276" i="6" s="1"/>
  <c r="F6276" i="6" s="1"/>
  <c r="E3756" i="6" a="1"/>
  <c r="E3756" i="6" s="1"/>
  <c r="F3757" i="6" s="1"/>
  <c r="E6228" i="6" a="1"/>
  <c r="E6228" i="6" s="1"/>
  <c r="E7500" i="6" a="1"/>
  <c r="E7500" i="6" s="1"/>
  <c r="F7500" i="6" s="1"/>
  <c r="E3780" i="6" a="1"/>
  <c r="E3780" i="6" s="1"/>
  <c r="F3780" i="6" s="1"/>
  <c r="E7884" i="6" a="1"/>
  <c r="E7884" i="6" s="1"/>
  <c r="E2220" i="6" a="1"/>
  <c r="E2220" i="6" s="1"/>
  <c r="F2220" i="6" s="1"/>
  <c r="E5196" i="6" a="1"/>
  <c r="E5196" i="6" s="1"/>
  <c r="F5197" i="6" s="1"/>
  <c r="E5148" i="6" a="1"/>
  <c r="E5148" i="6" s="1"/>
  <c r="F5148" i="6" s="1"/>
  <c r="E8388" i="6" a="1"/>
  <c r="E8388" i="6" s="1"/>
  <c r="F8389" i="6" s="1"/>
  <c r="E2244" i="6" a="1"/>
  <c r="E2244" i="6" s="1"/>
  <c r="F2245" i="6" s="1"/>
  <c r="E948" i="6" a="1"/>
  <c r="E948" i="6" s="1"/>
  <c r="F948" i="6" s="1"/>
  <c r="E6804" i="6" a="1"/>
  <c r="E6804" i="6" s="1"/>
  <c r="F6805" i="6" s="1"/>
  <c r="E6036" i="6" a="1"/>
  <c r="E6036" i="6" s="1"/>
  <c r="F6036" i="6" s="1"/>
  <c r="F4093" i="6"/>
  <c r="E6109" i="6" a="1"/>
  <c r="E6109" i="6" s="1"/>
  <c r="D6108" i="6"/>
  <c r="D6107" i="6" s="1"/>
  <c r="E4669" i="6" a="1"/>
  <c r="E4669" i="6" s="1"/>
  <c r="F4670" i="6" s="1"/>
  <c r="D4668" i="6"/>
  <c r="D4667" i="6" s="1"/>
  <c r="E660" i="6" a="1"/>
  <c r="E660" i="6" s="1"/>
  <c r="F660" i="6" s="1"/>
  <c r="E6924" i="6" a="1"/>
  <c r="E6924" i="6" s="1"/>
  <c r="F6924" i="6" s="1"/>
  <c r="E5364" i="6" a="1"/>
  <c r="E5364" i="6" s="1"/>
  <c r="F5364" i="6" s="1"/>
  <c r="E5292" i="6" a="1"/>
  <c r="E5292" i="6" s="1"/>
  <c r="F5293" i="6" s="1"/>
  <c r="E180" i="6" a="1"/>
  <c r="E180" i="6" s="1"/>
  <c r="F180" i="6" s="1"/>
  <c r="E8076" i="6" a="1"/>
  <c r="E8076" i="6" s="1"/>
  <c r="F8076" i="6" s="1"/>
  <c r="E4308" i="6" a="1"/>
  <c r="E4308" i="6" s="1"/>
  <c r="F4308" i="6" s="1"/>
  <c r="E5700" i="6" a="1"/>
  <c r="E5700" i="6" s="1"/>
  <c r="F5701" i="6" s="1"/>
  <c r="E492" i="6" a="1"/>
  <c r="E492" i="6" s="1"/>
  <c r="F492" i="6" s="1"/>
  <c r="E1212" i="6" a="1"/>
  <c r="E1212" i="6" s="1"/>
  <c r="F1212" i="6" s="1"/>
  <c r="E2988" i="6" a="1"/>
  <c r="E2988" i="6" s="1"/>
  <c r="F2988" i="6" s="1"/>
  <c r="E2844" i="6" a="1"/>
  <c r="E2844" i="6" s="1"/>
  <c r="F2845" i="6" s="1"/>
  <c r="E229" i="6" a="1"/>
  <c r="E229" i="6" s="1"/>
  <c r="F230" i="6" s="1"/>
  <c r="D228" i="6"/>
  <c r="D227" i="6" s="1"/>
  <c r="E1381" i="6" a="1"/>
  <c r="E1381" i="6" s="1"/>
  <c r="F1382" i="6" s="1"/>
  <c r="D1380" i="6"/>
  <c r="D1379" i="6" s="1"/>
  <c r="E1549" i="6" a="1"/>
  <c r="E1549" i="6" s="1"/>
  <c r="F1550" i="6" s="1"/>
  <c r="D1548" i="6"/>
  <c r="D1547" i="6" s="1"/>
  <c r="E4525" i="6" a="1"/>
  <c r="E4525" i="6" s="1"/>
  <c r="F4526" i="6" s="1"/>
  <c r="D4524" i="6"/>
  <c r="D4523" i="6" s="1"/>
  <c r="E853" i="6" a="1"/>
  <c r="E853" i="6" s="1"/>
  <c r="D852" i="6"/>
  <c r="D851" i="6" s="1"/>
  <c r="E7572" i="6" a="1"/>
  <c r="E7572" i="6" s="1"/>
  <c r="F7573" i="6" s="1"/>
  <c r="E7740" i="6" a="1"/>
  <c r="E7740" i="6" s="1"/>
  <c r="F7740" i="6" s="1"/>
  <c r="E1404" i="6" a="1"/>
  <c r="E1404" i="6" s="1"/>
  <c r="F1404" i="6" s="1"/>
  <c r="E516" i="6" a="1"/>
  <c r="E516" i="6" s="1"/>
  <c r="F516" i="6" s="1"/>
  <c r="E5820" i="6" a="1"/>
  <c r="E5820" i="6" s="1"/>
  <c r="F5820" i="6" s="1"/>
  <c r="E1740" i="6" a="1"/>
  <c r="E1740" i="6" s="1"/>
  <c r="F1740" i="6" s="1"/>
  <c r="E6396" i="6" a="1"/>
  <c r="E6396" i="6" s="1"/>
  <c r="E3924" i="6" a="1"/>
  <c r="E3924" i="6" s="1"/>
  <c r="F3924" i="6" s="1"/>
  <c r="E4956" i="6" a="1"/>
  <c r="E4956" i="6" s="1"/>
  <c r="F4956" i="6" s="1"/>
  <c r="E8100" i="6" a="1"/>
  <c r="E8100" i="6" s="1"/>
  <c r="F8100" i="6" s="1"/>
  <c r="E7116" i="6" a="1"/>
  <c r="E7116" i="6" s="1"/>
  <c r="F7116" i="6" s="1"/>
  <c r="E5244" i="6" a="1"/>
  <c r="E5244" i="6" s="1"/>
  <c r="F5244" i="6" s="1"/>
  <c r="E4908" i="6" a="1"/>
  <c r="E4908" i="6" s="1"/>
  <c r="F4909" i="6" s="1"/>
  <c r="E4596" i="6" a="1"/>
  <c r="E4596" i="6" s="1"/>
  <c r="E3396" i="6" a="1"/>
  <c r="E3396" i="6" s="1"/>
  <c r="F3396" i="6" s="1"/>
  <c r="E2172" i="6" a="1"/>
  <c r="E2172" i="6" s="1"/>
  <c r="E4740" i="6" a="1"/>
  <c r="E4740" i="6" s="1"/>
  <c r="F4741" i="6" s="1"/>
  <c r="E8149" i="6" a="1"/>
  <c r="E8149" i="6" s="1"/>
  <c r="F8150" i="6" s="1"/>
  <c r="D8148" i="6"/>
  <c r="D8147" i="6" s="1"/>
  <c r="E4141" i="6" a="1"/>
  <c r="E4141" i="6" s="1"/>
  <c r="F4142" i="6" s="1"/>
  <c r="D4140" i="6"/>
  <c r="D4139" i="6" s="1"/>
  <c r="E1500" i="6" a="1"/>
  <c r="E1500" i="6" s="1"/>
  <c r="F1500" i="6" s="1"/>
  <c r="E204" i="6" a="1"/>
  <c r="E204" i="6" s="1"/>
  <c r="F204" i="6" s="1"/>
  <c r="E7908" i="6" a="1"/>
  <c r="E7908" i="6" s="1"/>
  <c r="E4620" i="6" a="1"/>
  <c r="E4620" i="6" s="1"/>
  <c r="F4621" i="6" s="1"/>
  <c r="E6180" i="6" a="1"/>
  <c r="E6180" i="6" s="1"/>
  <c r="F6180" i="6" s="1"/>
  <c r="E5556" i="6" a="1"/>
  <c r="E5556" i="6" s="1"/>
  <c r="F5557" i="6" s="1"/>
  <c r="E3252" i="6" a="1"/>
  <c r="E3252" i="6" s="1"/>
  <c r="F3252" i="6" s="1"/>
  <c r="E780" i="6" a="1"/>
  <c r="E780" i="6" s="1"/>
  <c r="F780" i="6" s="1"/>
  <c r="E2772" i="6" a="1"/>
  <c r="E2772" i="6" s="1"/>
  <c r="F2772" i="6" s="1"/>
  <c r="E3828" i="6" a="1"/>
  <c r="E3828" i="6" s="1"/>
  <c r="F3828" i="6" s="1"/>
  <c r="E564" i="6" a="1"/>
  <c r="E564" i="6" s="1"/>
  <c r="F564" i="6" s="1"/>
  <c r="E2004" i="6" a="1"/>
  <c r="E2004" i="6" s="1"/>
  <c r="F2005" i="6" s="1"/>
  <c r="E637" i="6" a="1"/>
  <c r="E637" i="6" s="1"/>
  <c r="F638" i="6" s="1"/>
  <c r="D636" i="6"/>
  <c r="D635" i="6" s="1"/>
  <c r="E4261" i="6" a="1"/>
  <c r="E4261" i="6" s="1"/>
  <c r="F4262" i="6" s="1"/>
  <c r="D4260" i="6"/>
  <c r="D4259" i="6" s="1"/>
  <c r="E3613" i="6" a="1"/>
  <c r="E3613" i="6" s="1"/>
  <c r="F3614" i="6" s="1"/>
  <c r="D3612" i="6"/>
  <c r="D3611" i="6" s="1"/>
  <c r="E4212" i="6" a="1"/>
  <c r="E4212" i="6" s="1"/>
  <c r="F4213" i="6" s="1"/>
  <c r="E1812" i="6" a="1"/>
  <c r="E1812" i="6" s="1"/>
  <c r="F1813" i="6" s="1"/>
  <c r="E6252" i="6" a="1"/>
  <c r="E6252" i="6" s="1"/>
  <c r="F6253" i="6" s="1"/>
  <c r="E5580" i="6" a="1"/>
  <c r="E5580" i="6" s="1"/>
  <c r="F5580" i="6" s="1"/>
  <c r="E1356" i="6" a="1"/>
  <c r="E1356" i="6" s="1"/>
  <c r="F1356" i="6" s="1"/>
  <c r="E8052" i="6" a="1"/>
  <c r="E8052" i="6" s="1"/>
  <c r="F8052" i="6" s="1"/>
  <c r="E3516" i="6" a="1"/>
  <c r="E3516" i="6" s="1"/>
  <c r="F3517" i="6" s="1"/>
  <c r="E4692" i="6" a="1"/>
  <c r="E4692" i="6" s="1"/>
  <c r="F4693" i="6" s="1"/>
  <c r="E4788" i="6" a="1"/>
  <c r="E4788" i="6" s="1"/>
  <c r="F4789" i="6" s="1"/>
  <c r="E3228" i="6" a="1"/>
  <c r="E3228" i="6" s="1"/>
  <c r="F3229" i="6" s="1"/>
  <c r="F6181" i="6"/>
  <c r="E1452" i="6" a="1"/>
  <c r="E1452" i="6" s="1"/>
  <c r="F1453" i="6" s="1"/>
  <c r="E828" i="6" a="1"/>
  <c r="E828" i="6" s="1"/>
  <c r="F829" i="6" s="1"/>
  <c r="E7764" i="6" a="1"/>
  <c r="E7764" i="6" s="1"/>
  <c r="F7765" i="6" s="1"/>
  <c r="E2484" i="6" a="1"/>
  <c r="E2484" i="6" s="1"/>
  <c r="F2485" i="6" s="1"/>
  <c r="E5988" i="6" a="1"/>
  <c r="E5988" i="6" s="1"/>
  <c r="F5989" i="6" s="1"/>
  <c r="E3468" i="6" a="1"/>
  <c r="E3468" i="6" s="1"/>
  <c r="F3469" i="6" s="1"/>
  <c r="E6204" i="6" a="1"/>
  <c r="E6204" i="6" s="1"/>
  <c r="F6205" i="6" s="1"/>
  <c r="E6156" i="6" a="1"/>
  <c r="E6156" i="6" s="1"/>
  <c r="F6157" i="6" s="1"/>
  <c r="D613" i="6"/>
  <c r="E614" i="6" a="1"/>
  <c r="E614" i="6" s="1"/>
  <c r="D6013" i="6"/>
  <c r="E6014" i="6" a="1"/>
  <c r="E6014" i="6" s="1"/>
  <c r="F6015" i="6" s="1"/>
  <c r="D4333" i="6"/>
  <c r="E4334" i="6" a="1"/>
  <c r="E4334" i="6" s="1"/>
  <c r="D7453" i="6"/>
  <c r="E7454" i="6" a="1"/>
  <c r="E7454" i="6" s="1"/>
  <c r="F3687" i="6"/>
  <c r="D4453" i="6"/>
  <c r="E4454" i="6" a="1"/>
  <c r="E4454" i="6" s="1"/>
  <c r="F6183" i="6"/>
  <c r="F4959" i="6"/>
  <c r="D5101" i="6"/>
  <c r="E5102" i="6" a="1"/>
  <c r="E5102" i="6" s="1"/>
  <c r="F5103" i="6" s="1"/>
  <c r="F854" i="6"/>
  <c r="F639" i="6"/>
  <c r="D2869" i="6"/>
  <c r="E2870" i="6" a="1"/>
  <c r="E2870" i="6" s="1"/>
  <c r="D8221" i="6"/>
  <c r="E8222" i="6" a="1"/>
  <c r="E8222" i="6" s="1"/>
  <c r="D1861" i="6"/>
  <c r="E1862" i="6" a="1"/>
  <c r="E1862" i="6" s="1"/>
  <c r="D7309" i="6"/>
  <c r="E7310" i="6" a="1"/>
  <c r="E7310" i="6" s="1"/>
  <c r="D8245" i="6"/>
  <c r="E8246" i="6" a="1"/>
  <c r="E8246" i="6" s="1"/>
  <c r="D3877" i="6"/>
  <c r="E3878" i="6" a="1"/>
  <c r="E3878" i="6" s="1"/>
  <c r="F1383" i="6"/>
  <c r="D1573" i="6"/>
  <c r="E1574" i="6" a="1"/>
  <c r="E1574" i="6" s="1"/>
  <c r="D2893" i="6"/>
  <c r="E2894" i="6" a="1"/>
  <c r="E2894" i="6" s="1"/>
  <c r="D2821" i="6"/>
  <c r="E2822" i="6" a="1"/>
  <c r="E2822" i="6" s="1"/>
  <c r="F2823" i="6" s="1"/>
  <c r="D2581" i="6"/>
  <c r="E2582" i="6" a="1"/>
  <c r="E2582" i="6" s="1"/>
  <c r="D7813" i="6"/>
  <c r="E7814" i="6" a="1"/>
  <c r="E7814" i="6" s="1"/>
  <c r="D2725" i="6"/>
  <c r="E2726" i="6" a="1"/>
  <c r="E2726" i="6" s="1"/>
  <c r="D3061" i="6"/>
  <c r="E3062" i="6" a="1"/>
  <c r="E3062" i="6" s="1"/>
  <c r="D1645" i="6"/>
  <c r="E1646" i="6" a="1"/>
  <c r="E1646" i="6" s="1"/>
  <c r="D4861" i="6"/>
  <c r="E4862" i="6" a="1"/>
  <c r="E4862" i="6" s="1"/>
  <c r="D2629" i="6"/>
  <c r="E2630" i="6" a="1"/>
  <c r="E2630" i="6" s="1"/>
  <c r="D1717" i="6"/>
  <c r="E1718" i="6" a="1"/>
  <c r="E1718" i="6" s="1"/>
  <c r="F567" i="6"/>
  <c r="D5653" i="6"/>
  <c r="E5654" i="6" a="1"/>
  <c r="E5654" i="6" s="1"/>
  <c r="F5655" i="6" s="1"/>
  <c r="D4981" i="6"/>
  <c r="E4982" i="6" a="1"/>
  <c r="E4982" i="6" s="1"/>
  <c r="F4983" i="6" s="1"/>
  <c r="D7261" i="6"/>
  <c r="E7262" i="6" a="1"/>
  <c r="E7262" i="6" s="1"/>
  <c r="D2797" i="6"/>
  <c r="E2798" i="6" a="1"/>
  <c r="E2798" i="6" s="1"/>
  <c r="D325" i="6"/>
  <c r="E326" i="6" a="1"/>
  <c r="E326" i="6" s="1"/>
  <c r="D7525" i="6"/>
  <c r="E7526" i="6" a="1"/>
  <c r="E7526" i="6" s="1"/>
  <c r="D4117" i="6"/>
  <c r="E4118" i="6" a="1"/>
  <c r="E4118" i="6" s="1"/>
  <c r="F4119" i="6" s="1"/>
  <c r="D6133" i="6"/>
  <c r="D6132" i="6" s="1"/>
  <c r="D6131" i="6" s="1"/>
  <c r="E6134" i="6" a="1"/>
  <c r="E6134" i="6" s="1"/>
  <c r="D2605" i="6"/>
  <c r="E2606" i="6" a="1"/>
  <c r="E2606" i="6" s="1"/>
  <c r="F2607" i="6" s="1"/>
  <c r="D6613" i="6"/>
  <c r="E6614" i="6" a="1"/>
  <c r="E6614" i="6" s="1"/>
  <c r="D3973" i="6"/>
  <c r="E3974" i="6" a="1"/>
  <c r="E3974" i="6" s="1"/>
  <c r="F3975" i="6" s="1"/>
  <c r="D2317" i="6"/>
  <c r="E2318" i="6" a="1"/>
  <c r="E2318" i="6" s="1"/>
  <c r="F2391" i="6"/>
  <c r="F6110" i="6"/>
  <c r="D6973" i="6"/>
  <c r="E6974" i="6" a="1"/>
  <c r="E6974" i="6" s="1"/>
  <c r="D2413" i="6"/>
  <c r="E2414" i="6" a="1"/>
  <c r="E2414" i="6" s="1"/>
  <c r="F2415" i="6" s="1"/>
  <c r="F7023" i="6"/>
  <c r="D5749" i="6"/>
  <c r="E5750" i="6" a="1"/>
  <c r="E5750" i="6" s="1"/>
  <c r="D7837" i="6"/>
  <c r="E7838" i="6" a="1"/>
  <c r="E7838" i="6" s="1"/>
  <c r="D3133" i="6"/>
  <c r="E3134" i="6" a="1"/>
  <c r="E3134" i="6" s="1"/>
  <c r="F3135" i="6" s="1"/>
  <c r="D4405" i="6"/>
  <c r="E4406" i="6" a="1"/>
  <c r="E4406" i="6" s="1"/>
  <c r="D1141" i="6"/>
  <c r="E1142" i="6" a="1"/>
  <c r="E1142" i="6" s="1"/>
  <c r="D6541" i="6"/>
  <c r="E6542" i="6" a="1"/>
  <c r="E6542" i="6" s="1"/>
  <c r="F6543" i="6" s="1"/>
  <c r="D1693" i="6"/>
  <c r="E1694" i="6" a="1"/>
  <c r="E1694" i="6" s="1"/>
  <c r="F1695" i="6" s="1"/>
  <c r="D877" i="6"/>
  <c r="E878" i="6" a="1"/>
  <c r="E878" i="6" s="1"/>
  <c r="D8293" i="6"/>
  <c r="E8294" i="6" a="1"/>
  <c r="E8294" i="6" s="1"/>
  <c r="F231" i="6"/>
  <c r="D6853" i="6"/>
  <c r="E6854" i="6" a="1"/>
  <c r="E6854" i="6" s="1"/>
  <c r="F6855" i="6" s="1"/>
  <c r="D7405" i="6"/>
  <c r="E7406" i="6" a="1"/>
  <c r="E7406" i="6" s="1"/>
  <c r="F8151" i="6"/>
  <c r="D4717" i="6"/>
  <c r="E4718" i="6" a="1"/>
  <c r="E4718" i="6" s="1"/>
  <c r="D373" i="6"/>
  <c r="E374" i="6" a="1"/>
  <c r="E374" i="6" s="1"/>
  <c r="D1525" i="6"/>
  <c r="D1524" i="6" s="1"/>
  <c r="D1523" i="6" s="1"/>
  <c r="E1526" i="6" a="1"/>
  <c r="E1526" i="6" s="1"/>
  <c r="F1527" i="6" s="1"/>
  <c r="D6709" i="6"/>
  <c r="E6710" i="6" a="1"/>
  <c r="E6710" i="6" s="1"/>
  <c r="F2655" i="6"/>
  <c r="D7717" i="6"/>
  <c r="E7718" i="6" a="1"/>
  <c r="E7718" i="6" s="1"/>
  <c r="D3181" i="6"/>
  <c r="E3182" i="6" a="1"/>
  <c r="E3182" i="6" s="1"/>
  <c r="D2269" i="6"/>
  <c r="E2270" i="6" a="1"/>
  <c r="E2270" i="6" s="1"/>
  <c r="D2461" i="6"/>
  <c r="E2462" i="6" a="1"/>
  <c r="E2462" i="6" s="1"/>
  <c r="F4143" i="6"/>
  <c r="D5965" i="6"/>
  <c r="E5966" i="6" a="1"/>
  <c r="E5966" i="6" s="1"/>
  <c r="D6565" i="6"/>
  <c r="E6566" i="6" a="1"/>
  <c r="E6566" i="6" s="1"/>
  <c r="F6567" i="6" s="1"/>
  <c r="D5413" i="6"/>
  <c r="E5414" i="6" a="1"/>
  <c r="E5414" i="6" s="1"/>
  <c r="D4477" i="6"/>
  <c r="E4478" i="6" a="1"/>
  <c r="E4478" i="6" s="1"/>
  <c r="F4479" i="6" s="1"/>
  <c r="D5509" i="6"/>
  <c r="E5510" i="6" a="1"/>
  <c r="E5510" i="6" s="1"/>
  <c r="D3373" i="6"/>
  <c r="E3374" i="6" a="1"/>
  <c r="E3374" i="6" s="1"/>
  <c r="F3375" i="6" s="1"/>
  <c r="D2293" i="6"/>
  <c r="E2294" i="6" a="1"/>
  <c r="E2294" i="6" s="1"/>
  <c r="D6085" i="6"/>
  <c r="E6086" i="6" a="1"/>
  <c r="E6086" i="6" s="1"/>
  <c r="F6087" i="6" s="1"/>
  <c r="F7166" i="6"/>
  <c r="D5389" i="6"/>
  <c r="E5390" i="6" a="1"/>
  <c r="E5390" i="6" s="1"/>
  <c r="D2533" i="6"/>
  <c r="E2534" i="6" a="1"/>
  <c r="E2534" i="6" s="1"/>
  <c r="F3567" i="6"/>
  <c r="D6757" i="6"/>
  <c r="E6758" i="6" a="1"/>
  <c r="E6758" i="6" s="1"/>
  <c r="F6759" i="6" s="1"/>
  <c r="D2341" i="6"/>
  <c r="D2340" i="6" s="1"/>
  <c r="D2339" i="6" s="1"/>
  <c r="E2342" i="6" a="1"/>
  <c r="E2342" i="6" s="1"/>
  <c r="D7981" i="6"/>
  <c r="E7982" i="6" a="1"/>
  <c r="E7982" i="6" s="1"/>
  <c r="D7693" i="6"/>
  <c r="E7694" i="6" a="1"/>
  <c r="E7694" i="6" s="1"/>
  <c r="D2749" i="6"/>
  <c r="E2750" i="6" a="1"/>
  <c r="E2750" i="6" s="1"/>
  <c r="D4573" i="6"/>
  <c r="E4574" i="6" a="1"/>
  <c r="E4574" i="6" s="1"/>
  <c r="D4813" i="6"/>
  <c r="E4814" i="6" a="1"/>
  <c r="E4814" i="6" s="1"/>
  <c r="F5151" i="6"/>
  <c r="D1285" i="6"/>
  <c r="E1286" i="6" a="1"/>
  <c r="E1286" i="6" s="1"/>
  <c r="F1287" i="6" s="1"/>
  <c r="D4237" i="6"/>
  <c r="E4238" i="6" a="1"/>
  <c r="E4238" i="6" s="1"/>
  <c r="F6111" i="6"/>
  <c r="D3325" i="6"/>
  <c r="E3326" i="6" a="1"/>
  <c r="E3326" i="6" s="1"/>
  <c r="D7957" i="6"/>
  <c r="E7958" i="6" a="1"/>
  <c r="E7958" i="6" s="1"/>
  <c r="F7959" i="6" s="1"/>
  <c r="D253" i="6"/>
  <c r="E254" i="6" a="1"/>
  <c r="E254" i="6" s="1"/>
  <c r="D7141" i="6"/>
  <c r="E7142" i="6" a="1"/>
  <c r="E7142" i="6" s="1"/>
  <c r="D973" i="6"/>
  <c r="E974" i="6" a="1"/>
  <c r="E974" i="6" s="1"/>
  <c r="F2175" i="6"/>
  <c r="D2917" i="6"/>
  <c r="E2918" i="6" a="1"/>
  <c r="E2918" i="6" s="1"/>
  <c r="F7094" i="6"/>
  <c r="F1551" i="6"/>
  <c r="D1117" i="6"/>
  <c r="E1118" i="6" a="1"/>
  <c r="E1118" i="6" s="1"/>
  <c r="D541" i="6"/>
  <c r="E542" i="6" a="1"/>
  <c r="E542" i="6" s="1"/>
  <c r="D1837" i="6"/>
  <c r="E1838" i="6" a="1"/>
  <c r="E1838" i="6" s="1"/>
  <c r="F5559" i="6"/>
  <c r="D61" i="6"/>
  <c r="E62" i="6" a="1"/>
  <c r="E62" i="6" s="1"/>
  <c r="D8005" i="6"/>
  <c r="E8006" i="6" a="1"/>
  <c r="E8006" i="6" s="1"/>
  <c r="D3301" i="6"/>
  <c r="E3302" i="6" a="1"/>
  <c r="E3302" i="6" s="1"/>
  <c r="D6301" i="6"/>
  <c r="E6302" i="6" a="1"/>
  <c r="E6302" i="6" s="1"/>
  <c r="D1477" i="6"/>
  <c r="E1478" i="6" a="1"/>
  <c r="E1478" i="6" s="1"/>
  <c r="D5341" i="6"/>
  <c r="E5342" i="6" a="1"/>
  <c r="E5342" i="6" s="1"/>
  <c r="D3349" i="6"/>
  <c r="E3350" i="6" a="1"/>
  <c r="E3350" i="6" s="1"/>
  <c r="D7549" i="6"/>
  <c r="E7550" i="6" a="1"/>
  <c r="E7550" i="6" s="1"/>
  <c r="D6325" i="6"/>
  <c r="E6326" i="6" a="1"/>
  <c r="E6326" i="6" s="1"/>
  <c r="D6733" i="6"/>
  <c r="D6732" i="6" s="1"/>
  <c r="D6731" i="6" s="1"/>
  <c r="E6734" i="6" a="1"/>
  <c r="E6734" i="6" s="1"/>
  <c r="D1309" i="6"/>
  <c r="E1310" i="6" a="1"/>
  <c r="E1310" i="6" s="1"/>
  <c r="F4263" i="6"/>
  <c r="D5077" i="6"/>
  <c r="E5078" i="6" a="1"/>
  <c r="E5078" i="6" s="1"/>
  <c r="F6519" i="6"/>
  <c r="F4671" i="6"/>
  <c r="D1069" i="6"/>
  <c r="E1070" i="6" a="1"/>
  <c r="E1070" i="6" s="1"/>
  <c r="D1789" i="6"/>
  <c r="E1790" i="6" a="1"/>
  <c r="E1790" i="6" s="1"/>
  <c r="F1911" i="6"/>
  <c r="F2848" i="6"/>
  <c r="F736" i="6"/>
  <c r="F7072" i="6"/>
  <c r="F6040" i="6"/>
  <c r="F1408" i="6"/>
  <c r="F952" i="6"/>
  <c r="F4648" i="6"/>
  <c r="F5008" i="6"/>
  <c r="F7480" i="6"/>
  <c r="F1024" i="6"/>
  <c r="F1480" i="6"/>
  <c r="D521" i="6"/>
  <c r="E521" i="6" s="1" a="1"/>
  <c r="E521" i="6" s="1"/>
  <c r="F521" i="6" s="1"/>
  <c r="D5705" i="6"/>
  <c r="E5705" i="6" s="1" a="1"/>
  <c r="E5705" i="6" s="1"/>
  <c r="F5705" i="6" s="1"/>
  <c r="D3497" i="6"/>
  <c r="D7937" i="6"/>
  <c r="E7937" i="6" s="1" a="1"/>
  <c r="E7937" i="6" s="1"/>
  <c r="F7937" i="6" s="1"/>
  <c r="D2873" i="6"/>
  <c r="E2873" i="6" s="1" a="1"/>
  <c r="E2873" i="6" s="1"/>
  <c r="F2873" i="6" s="1"/>
  <c r="D209" i="6"/>
  <c r="E209" i="6" s="1" a="1"/>
  <c r="E209" i="6" s="1"/>
  <c r="D5849" i="6"/>
  <c r="E5849" i="6" s="1" a="1"/>
  <c r="E5849" i="6" s="1"/>
  <c r="D2489" i="6"/>
  <c r="E2489" i="6" s="1" a="1"/>
  <c r="E2489" i="6" s="1"/>
  <c r="F2489" i="6" s="1"/>
  <c r="D785" i="6"/>
  <c r="E785" i="6" s="1" a="1"/>
  <c r="E785" i="6" s="1"/>
  <c r="F785" i="6" s="1"/>
  <c r="D6689" i="6"/>
  <c r="E6689" i="6" s="1" a="1"/>
  <c r="E6689" i="6" s="1"/>
  <c r="D8321" i="6"/>
  <c r="D2177" i="6"/>
  <c r="E2177" i="6" s="1" a="1"/>
  <c r="E2177" i="6" s="1"/>
  <c r="F2177" i="6" s="1"/>
  <c r="D7169" i="6"/>
  <c r="E7169" i="6" s="1" a="1"/>
  <c r="E7169" i="6" s="1"/>
  <c r="F7169" i="6" s="1"/>
  <c r="D5825" i="6"/>
  <c r="E5825" i="6" s="1" a="1"/>
  <c r="E5825" i="6" s="1"/>
  <c r="F5825" i="6" s="1"/>
  <c r="D6377" i="6"/>
  <c r="E6377" i="6" s="1" a="1"/>
  <c r="E6377" i="6" s="1"/>
  <c r="D5177" i="6"/>
  <c r="E5177" i="6" s="1" a="1"/>
  <c r="E5177" i="6" s="1"/>
  <c r="F5177" i="6" s="1"/>
  <c r="D7289" i="6"/>
  <c r="E7289" i="6" s="1" a="1"/>
  <c r="E7289" i="6" s="1"/>
  <c r="F7289" i="6" s="1"/>
  <c r="D5297" i="6"/>
  <c r="E5297" i="6" s="1" a="1"/>
  <c r="E5297" i="6" s="1"/>
  <c r="F5297" i="6" s="1"/>
  <c r="D7913" i="6"/>
  <c r="E7913" i="6" s="1" a="1"/>
  <c r="E7913" i="6" s="1"/>
  <c r="F7913" i="6" s="1"/>
  <c r="D5945" i="6"/>
  <c r="E5945" i="6" s="1" a="1"/>
  <c r="E5945" i="6" s="1"/>
  <c r="D5921" i="6"/>
  <c r="D4121" i="6"/>
  <c r="D1673" i="6"/>
  <c r="D977" i="6"/>
  <c r="D7433" i="6"/>
  <c r="E7433" i="6" s="1" a="1"/>
  <c r="E7433" i="6" s="1"/>
  <c r="D4481" i="6"/>
  <c r="E4481" i="6" s="1" a="1"/>
  <c r="E4481" i="6" s="1"/>
  <c r="D257" i="6"/>
  <c r="E257" i="6" s="1" a="1"/>
  <c r="E257" i="6" s="1"/>
  <c r="F257" i="6" s="1"/>
  <c r="D17" i="6"/>
  <c r="E17" i="6" s="1"/>
  <c r="F17" i="6" s="1"/>
  <c r="D6905" i="6"/>
  <c r="E6905" i="6" s="1" a="1"/>
  <c r="E6905" i="6" s="1"/>
  <c r="F6905" i="6" s="1"/>
  <c r="D6137" i="6"/>
  <c r="E6137" i="6" s="1" a="1"/>
  <c r="E6137" i="6" s="1"/>
  <c r="F6137" i="6" s="1"/>
  <c r="D4241" i="6"/>
  <c r="E4241" i="6" s="1" a="1"/>
  <c r="E4241" i="6" s="1"/>
  <c r="F4241" i="6" s="1"/>
  <c r="D2849" i="6"/>
  <c r="E2849" i="6" s="1" a="1"/>
  <c r="E2849" i="6" s="1"/>
  <c r="D1745" i="6"/>
  <c r="E1745" i="6" s="1" a="1"/>
  <c r="E1745" i="6" s="1"/>
  <c r="F1745" i="6" s="1"/>
  <c r="D7337" i="6"/>
  <c r="E7337" i="6" s="1" a="1"/>
  <c r="E7337" i="6" s="1"/>
  <c r="F7337" i="6" s="1"/>
  <c r="D5345" i="6"/>
  <c r="D1385" i="6"/>
  <c r="D6833" i="6"/>
  <c r="E6833" i="6" s="1" a="1"/>
  <c r="E6833" i="6" s="1"/>
  <c r="F6833" i="6" s="1"/>
  <c r="D3665" i="6"/>
  <c r="E3665" i="6" s="1" a="1"/>
  <c r="E3665" i="6" s="1"/>
  <c r="F3665" i="6" s="1"/>
  <c r="D7961" i="6"/>
  <c r="E7961" i="6" s="1" a="1"/>
  <c r="E7961" i="6" s="1"/>
  <c r="D1553" i="6"/>
  <c r="E1553" i="6" s="1" a="1"/>
  <c r="E1553" i="6" s="1"/>
  <c r="D2081" i="6"/>
  <c r="E2081" i="6" s="1" a="1"/>
  <c r="E2081" i="6" s="1"/>
  <c r="F2081" i="6" s="1"/>
  <c r="D329" i="6"/>
  <c r="E329" i="6" s="1" a="1"/>
  <c r="E329" i="6" s="1"/>
  <c r="F329" i="6" s="1"/>
  <c r="D6617" i="6"/>
  <c r="E6617" i="6" s="1" a="1"/>
  <c r="E6617" i="6" s="1"/>
  <c r="F6617" i="6" s="1"/>
  <c r="D1985" i="6"/>
  <c r="E1985" i="6" s="1" a="1"/>
  <c r="E1985" i="6" s="1"/>
  <c r="D113" i="6"/>
  <c r="D953" i="6"/>
  <c r="E953" i="6" s="1" a="1"/>
  <c r="E953" i="6" s="1"/>
  <c r="F953" i="6" s="1"/>
  <c r="D7049" i="6"/>
  <c r="E7049" i="6" s="1" a="1"/>
  <c r="E7049" i="6" s="1"/>
  <c r="F7049" i="6" s="1"/>
  <c r="D1457" i="6"/>
  <c r="E1457" i="6" s="1" a="1"/>
  <c r="E1457" i="6" s="1"/>
  <c r="F1457" i="6" s="1"/>
  <c r="D833" i="6"/>
  <c r="E833" i="6" s="1" a="1"/>
  <c r="E833" i="6" s="1"/>
  <c r="F833" i="6" s="1"/>
  <c r="D2777" i="6"/>
  <c r="E2777" i="6" s="1" a="1"/>
  <c r="E2777" i="6" s="1"/>
  <c r="D881" i="6"/>
  <c r="E881" i="6" s="1" a="1"/>
  <c r="E881" i="6" s="1"/>
  <c r="F881" i="6" s="1"/>
  <c r="D8033" i="6"/>
  <c r="E8033" i="6" s="1" a="1"/>
  <c r="E8033" i="6" s="1"/>
  <c r="D6929" i="6"/>
  <c r="D5897" i="6"/>
  <c r="E5897" i="6" s="1" a="1"/>
  <c r="E5897" i="6" s="1"/>
  <c r="D3761" i="6"/>
  <c r="D3185" i="6"/>
  <c r="E3185" i="6" s="1" a="1"/>
  <c r="E3185" i="6" s="1"/>
  <c r="F3185" i="6" s="1"/>
  <c r="D7985" i="6"/>
  <c r="E7985" i="6" s="1" a="1"/>
  <c r="E7985" i="6" s="1"/>
  <c r="F7985" i="6" s="1"/>
  <c r="D6785" i="6"/>
  <c r="E6785" i="6" s="1" a="1"/>
  <c r="E6785" i="6" s="1"/>
  <c r="D5273" i="6"/>
  <c r="E5273" i="6" s="1" a="1"/>
  <c r="E5273" i="6" s="1"/>
  <c r="F5273" i="6" s="1"/>
  <c r="D1505" i="6"/>
  <c r="E1505" i="6" s="1" a="1"/>
  <c r="E1505" i="6" s="1"/>
  <c r="F1505" i="6" s="1"/>
  <c r="D1169" i="6"/>
  <c r="E1169" i="6" s="1" a="1"/>
  <c r="E1169" i="6" s="1"/>
  <c r="F1169" i="6" s="1"/>
  <c r="D6089" i="6"/>
  <c r="E6089" i="6" s="1" a="1"/>
  <c r="E6089" i="6" s="1"/>
  <c r="F6089" i="6" s="1"/>
  <c r="D4745" i="6"/>
  <c r="E4745" i="6" s="1" a="1"/>
  <c r="E4745" i="6" s="1"/>
  <c r="D3521" i="6"/>
  <c r="E3521" i="6" s="1" a="1"/>
  <c r="E3521" i="6" s="1"/>
  <c r="F3521" i="6" s="1"/>
  <c r="D2393" i="6"/>
  <c r="E2393" i="6" s="1" a="1"/>
  <c r="E2393" i="6" s="1"/>
  <c r="F2393" i="6" s="1"/>
  <c r="D5057" i="6"/>
  <c r="E5057" i="6" s="1" a="1"/>
  <c r="E5057" i="6" s="1"/>
  <c r="D3017" i="6"/>
  <c r="E3017" i="6" s="1" a="1"/>
  <c r="E3017" i="6" s="1"/>
  <c r="F3017" i="6" s="1"/>
  <c r="D3065" i="6"/>
  <c r="E3065" i="6" s="1" a="1"/>
  <c r="E3065" i="6" s="1"/>
  <c r="F3065" i="6" s="1"/>
  <c r="D4961" i="6"/>
  <c r="D6449" i="6"/>
  <c r="E6449" i="6" s="1" a="1"/>
  <c r="E6449" i="6" s="1"/>
  <c r="F6449" i="6" s="1"/>
  <c r="D3377" i="6"/>
  <c r="E3377" i="6" s="1" a="1"/>
  <c r="E3377" i="6" s="1"/>
  <c r="F3377" i="6" s="1"/>
  <c r="D1889" i="6"/>
  <c r="E1889" i="6" s="1" a="1"/>
  <c r="E1889" i="6" s="1"/>
  <c r="D89" i="6"/>
  <c r="E89" i="6" s="1" a="1"/>
  <c r="E89" i="6" s="1"/>
  <c r="F89" i="6" s="1"/>
  <c r="D8249" i="6"/>
  <c r="E8249" i="6" s="1" a="1"/>
  <c r="E8249" i="6" s="1"/>
  <c r="F8249" i="6" s="1"/>
  <c r="D6401" i="6"/>
  <c r="E6401" i="6" s="1" a="1"/>
  <c r="E6401" i="6" s="1"/>
  <c r="F6401" i="6" s="1"/>
  <c r="D5441" i="6"/>
  <c r="E5441" i="6" s="1" a="1"/>
  <c r="E5441" i="6" s="1"/>
  <c r="D3353" i="6"/>
  <c r="D1793" i="6"/>
  <c r="E1793" i="6" s="1" a="1"/>
  <c r="E1793" i="6" s="1"/>
  <c r="F1793" i="6" s="1"/>
  <c r="D1337" i="6"/>
  <c r="E1337" i="6" s="1" a="1"/>
  <c r="E1337" i="6" s="1"/>
  <c r="D7385" i="6"/>
  <c r="E7385" i="6" s="1" a="1"/>
  <c r="E7385" i="6" s="1"/>
  <c r="F7385" i="6" s="1"/>
  <c r="D5489" i="6"/>
  <c r="E5489" i="6" s="1" a="1"/>
  <c r="E5489" i="6" s="1"/>
  <c r="F5489" i="6" s="1"/>
  <c r="D4457" i="6"/>
  <c r="E4457" i="6" s="1" a="1"/>
  <c r="E4457" i="6" s="1"/>
  <c r="F4457" i="6" s="1"/>
  <c r="D233" i="6"/>
  <c r="E233" i="6" s="1" a="1"/>
  <c r="E233" i="6" s="1"/>
  <c r="D8057" i="6"/>
  <c r="D6857" i="6"/>
  <c r="E6857" i="6" s="1" a="1"/>
  <c r="E6857" i="6" s="1"/>
  <c r="D5321" i="6"/>
  <c r="D1625" i="6"/>
  <c r="E1625" i="6" s="1" a="1"/>
  <c r="E1625" i="6" s="1"/>
  <c r="F1625" i="6" s="1"/>
  <c r="D1241" i="6"/>
  <c r="E1241" i="6" s="1" a="1"/>
  <c r="E1241" i="6" s="1"/>
  <c r="D8081" i="6"/>
  <c r="E8081" i="6" s="1" a="1"/>
  <c r="E8081" i="6" s="1"/>
  <c r="F8081" i="6" s="1"/>
  <c r="D4577" i="6"/>
  <c r="E4577" i="6" s="1" a="1"/>
  <c r="E4577" i="6" s="1"/>
  <c r="F4577" i="6" s="1"/>
  <c r="D3641" i="6"/>
  <c r="E3641" i="6" s="1" a="1"/>
  <c r="E3641" i="6" s="1"/>
  <c r="F3641" i="6" s="1"/>
  <c r="D2273" i="6"/>
  <c r="E2273" i="6" s="1" a="1"/>
  <c r="E2273" i="6" s="1"/>
  <c r="F2273" i="6" s="1"/>
  <c r="D497" i="6"/>
  <c r="E497" i="6" s="1" a="1"/>
  <c r="E497" i="6" s="1"/>
  <c r="F497" i="6" s="1"/>
  <c r="D7313" i="6"/>
  <c r="E7313" i="6" s="1" a="1"/>
  <c r="E7313" i="6" s="1"/>
  <c r="D3689" i="6"/>
  <c r="D1409" i="6"/>
  <c r="E1409" i="6" s="1" a="1"/>
  <c r="E1409" i="6" s="1"/>
  <c r="F1409" i="6" s="1"/>
  <c r="D7865" i="6"/>
  <c r="E7865" i="6" s="1" a="1"/>
  <c r="E7865" i="6" s="1"/>
  <c r="D6737" i="6"/>
  <c r="E6737" i="6" s="1" a="1"/>
  <c r="E6737" i="6" s="1"/>
  <c r="F6737" i="6" s="1"/>
  <c r="D3281" i="6"/>
  <c r="E3281" i="6" s="1" a="1"/>
  <c r="E3281" i="6" s="1"/>
  <c r="D2225" i="6"/>
  <c r="E2225" i="6" s="1" a="1"/>
  <c r="E2225" i="6" s="1"/>
  <c r="D425" i="6"/>
  <c r="D7817" i="6"/>
  <c r="E7817" i="6" s="1" a="1"/>
  <c r="E7817" i="6" s="1"/>
  <c r="F7817" i="6" s="1"/>
  <c r="D6641" i="6"/>
  <c r="E6641" i="6" s="1" a="1"/>
  <c r="E6641" i="6" s="1"/>
  <c r="D5033" i="6"/>
  <c r="E5033" i="6" s="1" a="1"/>
  <c r="E5033" i="6" s="1"/>
  <c r="D3137" i="6"/>
  <c r="E3137" i="6" s="1" a="1"/>
  <c r="E3137" i="6" s="1"/>
  <c r="D2201" i="6"/>
  <c r="E2201" i="6" s="1" a="1"/>
  <c r="E2201" i="6" s="1"/>
  <c r="F2201" i="6" s="1"/>
  <c r="D6473" i="6"/>
  <c r="D4769" i="6"/>
  <c r="E4769" i="6" s="1" a="1"/>
  <c r="E4769" i="6" s="1"/>
  <c r="F4769" i="6" s="1"/>
  <c r="D4193" i="6"/>
  <c r="E4193" i="6" s="1" a="1"/>
  <c r="E4193" i="6" s="1"/>
  <c r="F4193" i="6" s="1"/>
  <c r="D8105" i="6"/>
  <c r="E8105" i="6" s="1" a="1"/>
  <c r="E8105" i="6" s="1"/>
  <c r="D6425" i="6"/>
  <c r="E6425" i="6" s="1" a="1"/>
  <c r="E6425" i="6" s="1"/>
  <c r="F6425" i="6" s="1"/>
  <c r="D4721" i="6"/>
  <c r="D3977" i="6"/>
  <c r="E3977" i="6" s="1" a="1"/>
  <c r="E3977" i="6" s="1"/>
  <c r="D2345" i="6"/>
  <c r="E2345" i="6" s="1" a="1"/>
  <c r="E2345" i="6" s="1"/>
  <c r="F2345" i="6" s="1"/>
  <c r="D641" i="6"/>
  <c r="E641" i="6" s="1" a="1"/>
  <c r="E641" i="6" s="1"/>
  <c r="F641" i="6" s="1"/>
  <c r="D8129" i="6"/>
  <c r="E8129" i="6" s="1" a="1"/>
  <c r="E8129" i="6" s="1"/>
  <c r="F8129" i="6" s="1"/>
  <c r="D7001" i="6"/>
  <c r="E7001" i="6" s="1" a="1"/>
  <c r="E7001" i="6" s="1"/>
  <c r="F7001" i="6" s="1"/>
  <c r="D5417" i="6"/>
  <c r="E5417" i="6" s="1" a="1"/>
  <c r="E5417" i="6" s="1"/>
  <c r="F5417" i="6" s="1"/>
  <c r="D4001" i="6"/>
  <c r="E4001" i="6" s="1" a="1"/>
  <c r="E4001" i="6" s="1"/>
  <c r="D809" i="6"/>
  <c r="E809" i="6" s="1" a="1"/>
  <c r="E809" i="6" s="1"/>
  <c r="F809" i="6" s="1"/>
  <c r="D8393" i="6"/>
  <c r="E8393" i="6" s="1" a="1"/>
  <c r="E8393" i="6" s="1"/>
  <c r="D4625" i="6"/>
  <c r="D3737" i="6"/>
  <c r="D2297" i="6"/>
  <c r="D569" i="6"/>
  <c r="E569" i="6" s="1" a="1"/>
  <c r="E569" i="6" s="1"/>
  <c r="D8177" i="6"/>
  <c r="E8177" i="6" s="1" a="1"/>
  <c r="E8177" i="6" s="1"/>
  <c r="F8177" i="6" s="1"/>
  <c r="D6761" i="6"/>
  <c r="E6761" i="6" s="1" a="1"/>
  <c r="E6761" i="6" s="1"/>
  <c r="F6761" i="6" s="1"/>
  <c r="D4529" i="6"/>
  <c r="E4529" i="6" s="1" a="1"/>
  <c r="E4529" i="6" s="1"/>
  <c r="F4529" i="6" s="1"/>
  <c r="D2897" i="6"/>
  <c r="E2897" i="6" s="1" a="1"/>
  <c r="E2897" i="6" s="1"/>
  <c r="D1289" i="6"/>
  <c r="E1289" i="6" s="1" a="1"/>
  <c r="E1289" i="6" s="1"/>
  <c r="F1289" i="6" s="1"/>
  <c r="D6881" i="6"/>
  <c r="E6881" i="6" s="1" a="1"/>
  <c r="E6881" i="6" s="1"/>
  <c r="D4841" i="6"/>
  <c r="E4841" i="6" s="1" a="1"/>
  <c r="E4841" i="6" s="1"/>
  <c r="D2465" i="6"/>
  <c r="E2465" i="6" s="1" a="1"/>
  <c r="E2465" i="6" s="1"/>
  <c r="F2465" i="6" s="1"/>
  <c r="D353" i="6"/>
  <c r="E353" i="6" s="1" a="1"/>
  <c r="E353" i="6" s="1"/>
  <c r="F353" i="6" s="1"/>
  <c r="D6665" i="6"/>
  <c r="E6665" i="6" s="1" a="1"/>
  <c r="E6665" i="6" s="1"/>
  <c r="F6665" i="6" s="1"/>
  <c r="D4361" i="6"/>
  <c r="E4361" i="6" s="1" a="1"/>
  <c r="E4361" i="6" s="1"/>
  <c r="D2729" i="6"/>
  <c r="E2729" i="6" s="1" a="1"/>
  <c r="E2729" i="6" s="1"/>
  <c r="D1433" i="6"/>
  <c r="E1433" i="6" s="1" a="1"/>
  <c r="E1433" i="6" s="1"/>
  <c r="D1073" i="6"/>
  <c r="E1073" i="6" s="1" a="1"/>
  <c r="E1073" i="6" s="1"/>
  <c r="F1073" i="6" s="1"/>
  <c r="D7721" i="6"/>
  <c r="E7721" i="6" s="1" a="1"/>
  <c r="E7721" i="6" s="1"/>
  <c r="D6281" i="6"/>
  <c r="D4265" i="6"/>
  <c r="D2585" i="6"/>
  <c r="E2585" i="6" s="1" a="1"/>
  <c r="E2585" i="6" s="1"/>
  <c r="F2585" i="6" s="1"/>
  <c r="D3113" i="6"/>
  <c r="D761" i="6"/>
  <c r="E761" i="6" s="1" a="1"/>
  <c r="E761" i="6" s="1"/>
  <c r="F761" i="6" s="1"/>
  <c r="D4937" i="6"/>
  <c r="E4937" i="6" s="1" a="1"/>
  <c r="E4937" i="6" s="1"/>
  <c r="F4937" i="6" s="1"/>
  <c r="D3089" i="6"/>
  <c r="E3089" i="6" s="1" a="1"/>
  <c r="E3089" i="6" s="1"/>
  <c r="F3089" i="6" s="1"/>
  <c r="D2057" i="6"/>
  <c r="E2057" i="6" s="1" a="1"/>
  <c r="E2057" i="6" s="1"/>
  <c r="F2057" i="6" s="1"/>
  <c r="D7769" i="6"/>
  <c r="E7769" i="6" s="1" a="1"/>
  <c r="E7769" i="6" s="1"/>
  <c r="D6521" i="6"/>
  <c r="E6521" i="6" s="1" a="1"/>
  <c r="E6521" i="6" s="1"/>
  <c r="F6521" i="6" s="1"/>
  <c r="D4913" i="6"/>
  <c r="E4913" i="6" s="1" a="1"/>
  <c r="E4913" i="6" s="1"/>
  <c r="F4913" i="6" s="1"/>
  <c r="D2993" i="6"/>
  <c r="E2993" i="6" s="1" a="1"/>
  <c r="E2993" i="6" s="1"/>
  <c r="F2993" i="6" s="1"/>
  <c r="D1961" i="6"/>
  <c r="D281" i="6"/>
  <c r="E281" i="6" s="1" a="1"/>
  <c r="E281" i="6" s="1"/>
  <c r="F281" i="6" s="1"/>
  <c r="D8153" i="6"/>
  <c r="E8153" i="6" s="1" a="1"/>
  <c r="E8153" i="6" s="1"/>
  <c r="F8153" i="6" s="1"/>
  <c r="D8273" i="6"/>
  <c r="E8273" i="6" s="1" a="1"/>
  <c r="E8273" i="6" s="1"/>
  <c r="F8273" i="6" s="1"/>
  <c r="D5369" i="6"/>
  <c r="E5369" i="6" s="1" a="1"/>
  <c r="E5369" i="6" s="1"/>
  <c r="D3329" i="6"/>
  <c r="E3329" i="6" s="1" a="1"/>
  <c r="E3329" i="6" s="1"/>
  <c r="F3329" i="6" s="1"/>
  <c r="D1697" i="6"/>
  <c r="E1697" i="6" s="1" a="1"/>
  <c r="E1697" i="6" s="1"/>
  <c r="D1265" i="6"/>
  <c r="E1265" i="6" s="1" a="1"/>
  <c r="E1265" i="6" s="1"/>
  <c r="F1265" i="6" s="1"/>
  <c r="D7481" i="6"/>
  <c r="D6809" i="6"/>
  <c r="E6809" i="6" s="1" a="1"/>
  <c r="E6809" i="6" s="1"/>
  <c r="F6809" i="6" s="1"/>
  <c r="D4817" i="6"/>
  <c r="E4817" i="6" s="1" a="1"/>
  <c r="E4817" i="6" s="1"/>
  <c r="D2921" i="6"/>
  <c r="E2921" i="6" s="1" a="1"/>
  <c r="E2921" i="6" s="1"/>
  <c r="D1649" i="6"/>
  <c r="E1649" i="6" s="1" a="1"/>
  <c r="E1649" i="6" s="1"/>
  <c r="D1313" i="6"/>
  <c r="D7625" i="6"/>
  <c r="D6257" i="6"/>
  <c r="E6257" i="6" s="1" a="1"/>
  <c r="E6257" i="6" s="1"/>
  <c r="F6257" i="6" s="1"/>
  <c r="D5009" i="6"/>
  <c r="E5009" i="6" s="1" a="1"/>
  <c r="E5009" i="6" s="1"/>
  <c r="F5009" i="6" s="1"/>
  <c r="D3617" i="6"/>
  <c r="E3617" i="6" s="1" a="1"/>
  <c r="E3617" i="6" s="1"/>
  <c r="F3617" i="6" s="1"/>
  <c r="D2441" i="6"/>
  <c r="E2441" i="6" s="1" a="1"/>
  <c r="E2441" i="6" s="1"/>
  <c r="F2441" i="6" s="1"/>
  <c r="D377" i="6"/>
  <c r="E377" i="6" s="1" a="1"/>
  <c r="E377" i="6" s="1"/>
  <c r="F377" i="6" s="1"/>
  <c r="D7241" i="6"/>
  <c r="E7241" i="6" s="1" a="1"/>
  <c r="E7241" i="6" s="1"/>
  <c r="F7241" i="6" s="1"/>
  <c r="D5969" i="6"/>
  <c r="E5969" i="6" s="1" a="1"/>
  <c r="E5969" i="6" s="1"/>
  <c r="D4313" i="6"/>
  <c r="E4313" i="6" s="1" a="1"/>
  <c r="E4313" i="6" s="1"/>
  <c r="D1817" i="6"/>
  <c r="E1817" i="6" s="1" a="1"/>
  <c r="E1817" i="6" s="1"/>
  <c r="D1193" i="6"/>
  <c r="E1193" i="6" s="1" a="1"/>
  <c r="E1193" i="6" s="1"/>
  <c r="F1193" i="6" s="1"/>
  <c r="D7409" i="6"/>
  <c r="E7409" i="6" s="1" a="1"/>
  <c r="E7409" i="6" s="1"/>
  <c r="D6041" i="6"/>
  <c r="E6041" i="6" s="1" a="1"/>
  <c r="E6041" i="6" s="1"/>
  <c r="F6041" i="6" s="1"/>
  <c r="D4697" i="6"/>
  <c r="E4697" i="6" s="1" a="1"/>
  <c r="E4697" i="6" s="1"/>
  <c r="F4697" i="6" s="1"/>
  <c r="D3473" i="6"/>
  <c r="E3473" i="6" s="1" a="1"/>
  <c r="E3473" i="6" s="1"/>
  <c r="D2153" i="6"/>
  <c r="E2153" i="6" s="1" a="1"/>
  <c r="E2153" i="6" s="1"/>
  <c r="D8369" i="6"/>
  <c r="D6233" i="6"/>
  <c r="E6233" i="6" s="1" a="1"/>
  <c r="E6233" i="6" s="1"/>
  <c r="D4649" i="6"/>
  <c r="E4649" i="6" s="1" a="1"/>
  <c r="E4649" i="6" s="1"/>
  <c r="F4649" i="6" s="1"/>
  <c r="D3209" i="6"/>
  <c r="D2033" i="6"/>
  <c r="E2033" i="6" s="1" a="1"/>
  <c r="E2033" i="6" s="1"/>
  <c r="D7673" i="6"/>
  <c r="E7673" i="6" s="1" a="1"/>
  <c r="E7673" i="6" s="1"/>
  <c r="F7673" i="6" s="1"/>
  <c r="D6113" i="6"/>
  <c r="E6113" i="6" s="1" a="1"/>
  <c r="E6113" i="6" s="1"/>
  <c r="F6113" i="6" s="1"/>
  <c r="D4169" i="6"/>
  <c r="E4169" i="6" s="1" a="1"/>
  <c r="E4169" i="6" s="1"/>
  <c r="F4169" i="6" s="1"/>
  <c r="D4097" i="6"/>
  <c r="D2801" i="6"/>
  <c r="E2801" i="6" s="1" a="1"/>
  <c r="E2801" i="6" s="1"/>
  <c r="F2801" i="6" s="1"/>
  <c r="D737" i="6"/>
  <c r="E737" i="6" s="1" a="1"/>
  <c r="E737" i="6" s="1"/>
  <c r="F737" i="6" s="1"/>
  <c r="F2439" i="6"/>
  <c r="F951" i="6"/>
  <c r="F4647" i="6"/>
  <c r="F7335" i="6"/>
  <c r="F5535" i="6"/>
  <c r="F6208" i="6"/>
  <c r="F7600" i="6"/>
  <c r="F5200" i="6"/>
  <c r="F472" i="6"/>
  <c r="F2704" i="6"/>
  <c r="F1600" i="6"/>
  <c r="F3520" i="6"/>
  <c r="F5488" i="6"/>
  <c r="F832" i="6"/>
  <c r="F3807" i="6"/>
  <c r="F1455" i="6"/>
  <c r="F1023" i="6"/>
  <c r="F6256" i="6"/>
  <c r="F2127" i="6"/>
  <c r="E857" i="6" a="1"/>
  <c r="E857" i="6" s="1"/>
  <c r="E4553" i="6" a="1"/>
  <c r="E4553" i="6" s="1"/>
  <c r="E5633" i="6" a="1"/>
  <c r="E5633" i="6" s="1"/>
  <c r="F5633" i="6" s="1"/>
  <c r="E185" i="6" a="1"/>
  <c r="E185" i="6" s="1"/>
  <c r="E1577" i="6" a="1"/>
  <c r="E1577" i="6" s="1"/>
  <c r="E1913" i="6" a="1"/>
  <c r="E1913" i="6" s="1"/>
  <c r="F1913" i="6" s="1"/>
  <c r="E2657" i="6" a="1"/>
  <c r="E2657" i="6" s="1"/>
  <c r="E3401" i="6" a="1"/>
  <c r="E3401" i="6" s="1"/>
  <c r="E3857" i="6" a="1"/>
  <c r="E3857" i="6" s="1"/>
  <c r="F3857" i="6" s="1"/>
  <c r="E6065" i="6" a="1"/>
  <c r="E6065" i="6" s="1"/>
  <c r="F6065" i="6" s="1"/>
  <c r="E7145" i="6" a="1"/>
  <c r="E7145" i="6" s="1"/>
  <c r="F7145" i="6" s="1"/>
  <c r="E7217" i="6" a="1"/>
  <c r="E7217" i="6" s="1"/>
  <c r="E8417" i="6" a="1"/>
  <c r="E8417" i="6" s="1"/>
  <c r="G8395" i="6"/>
  <c r="G8299" i="6"/>
  <c r="G8275" i="6"/>
  <c r="G8251" i="6"/>
  <c r="G8155" i="6"/>
  <c r="G8059" i="6"/>
  <c r="G7987" i="6"/>
  <c r="G8371" i="6"/>
  <c r="G8323" i="6"/>
  <c r="G8179" i="6"/>
  <c r="G8083" i="6"/>
  <c r="G8419" i="6"/>
  <c r="G8227" i="6"/>
  <c r="G8131" i="6"/>
  <c r="G8035" i="6"/>
  <c r="G8107" i="6"/>
  <c r="G7963" i="6"/>
  <c r="G7891" i="6"/>
  <c r="G7771" i="6"/>
  <c r="G7723" i="6"/>
  <c r="G7675" i="6"/>
  <c r="G7531" i="6"/>
  <c r="G7507" i="6"/>
  <c r="G8203" i="6"/>
  <c r="G7939" i="6"/>
  <c r="G7843" i="6"/>
  <c r="G7747" i="6"/>
  <c r="G7651" i="6"/>
  <c r="G7579" i="6"/>
  <c r="G7555" i="6"/>
  <c r="G7459" i="6"/>
  <c r="G8011" i="6"/>
  <c r="G7915" i="6"/>
  <c r="G7867" i="6"/>
  <c r="G7819" i="6"/>
  <c r="G7795" i="6"/>
  <c r="G7603" i="6"/>
  <c r="G7483" i="6"/>
  <c r="G7435" i="6"/>
  <c r="G7627" i="6"/>
  <c r="G7387" i="6"/>
  <c r="G7363" i="6"/>
  <c r="G7315" i="6"/>
  <c r="G7267" i="6"/>
  <c r="G7219" i="6"/>
  <c r="G7171" i="6"/>
  <c r="G7123" i="6"/>
  <c r="G7075" i="6"/>
  <c r="G7027" i="6"/>
  <c r="G6979" i="6"/>
  <c r="G6955" i="6"/>
  <c r="G6931" i="6"/>
  <c r="G8347" i="6"/>
  <c r="G6907" i="6"/>
  <c r="G7699" i="6"/>
  <c r="G7411" i="6"/>
  <c r="G6859" i="6"/>
  <c r="G7195" i="6"/>
  <c r="G7003" i="6"/>
  <c r="G6883" i="6"/>
  <c r="G6739" i="6"/>
  <c r="G6643" i="6"/>
  <c r="G6571" i="6"/>
  <c r="G6547" i="6"/>
  <c r="G6523" i="6"/>
  <c r="G6499" i="6"/>
  <c r="G7339" i="6"/>
  <c r="G7147" i="6"/>
  <c r="G6715" i="6"/>
  <c r="G6619" i="6"/>
  <c r="G6475" i="6"/>
  <c r="G6451" i="6"/>
  <c r="G6403" i="6"/>
  <c r="G7291" i="6"/>
  <c r="G7243" i="6"/>
  <c r="G7051" i="6"/>
  <c r="G6835" i="6"/>
  <c r="G6763" i="6"/>
  <c r="G6667" i="6"/>
  <c r="G6355" i="6"/>
  <c r="G6811" i="6"/>
  <c r="G6787" i="6"/>
  <c r="G6427" i="6"/>
  <c r="G6691" i="6"/>
  <c r="G7099" i="6"/>
  <c r="G6595" i="6"/>
  <c r="G6211" i="6"/>
  <c r="G6163" i="6"/>
  <c r="G6043" i="6"/>
  <c r="G6379" i="6"/>
  <c r="G6307" i="6"/>
  <c r="G6235" i="6"/>
  <c r="G6115" i="6"/>
  <c r="G6091" i="6"/>
  <c r="G6067" i="6"/>
  <c r="G6283" i="6"/>
  <c r="G6259" i="6"/>
  <c r="G6331" i="6"/>
  <c r="G6187" i="6"/>
  <c r="G6139" i="6"/>
  <c r="G6019" i="6"/>
  <c r="G5995" i="6"/>
  <c r="G5971" i="6"/>
  <c r="G5851" i="6"/>
  <c r="G5707" i="6"/>
  <c r="G5635" i="6"/>
  <c r="G5563" i="6"/>
  <c r="G5515" i="6"/>
  <c r="G5467" i="6"/>
  <c r="G5443" i="6"/>
  <c r="G5347" i="6"/>
  <c r="G5299" i="6"/>
  <c r="G5251" i="6"/>
  <c r="G5923" i="6"/>
  <c r="G5779" i="6"/>
  <c r="G5683" i="6"/>
  <c r="G5659" i="6"/>
  <c r="G5419" i="6"/>
  <c r="G5947" i="6"/>
  <c r="G5899" i="6"/>
  <c r="G5827" i="6"/>
  <c r="G5803" i="6"/>
  <c r="G5755" i="6"/>
  <c r="G5587" i="6"/>
  <c r="G5539" i="6"/>
  <c r="G5491" i="6"/>
  <c r="G5371" i="6"/>
  <c r="G5323" i="6"/>
  <c r="G5875" i="6"/>
  <c r="G5731" i="6"/>
  <c r="G5611" i="6"/>
  <c r="G5395" i="6"/>
  <c r="G5203" i="6"/>
  <c r="G5059" i="6"/>
  <c r="G4963" i="6"/>
  <c r="G4531" i="6"/>
  <c r="G4483" i="6"/>
  <c r="G4315" i="6"/>
  <c r="G5227" i="6"/>
  <c r="G5131" i="6"/>
  <c r="G5035" i="6"/>
  <c r="G4939" i="6"/>
  <c r="G4891" i="6"/>
  <c r="G4843" i="6"/>
  <c r="G4795" i="6"/>
  <c r="G4747" i="6"/>
  <c r="G4699" i="6"/>
  <c r="G4651" i="6"/>
  <c r="G4603" i="6"/>
  <c r="G4459" i="6"/>
  <c r="G4435" i="6"/>
  <c r="G4387" i="6"/>
  <c r="G4291" i="6"/>
  <c r="G4195" i="6"/>
  <c r="G4099" i="6"/>
  <c r="G5155" i="6"/>
  <c r="G5107" i="6"/>
  <c r="G5011" i="6"/>
  <c r="G4555" i="6"/>
  <c r="G4507" i="6"/>
  <c r="G4363" i="6"/>
  <c r="G4267" i="6"/>
  <c r="G4171" i="6"/>
  <c r="G4051" i="6"/>
  <c r="G3955" i="6"/>
  <c r="G3859" i="6"/>
  <c r="G5275" i="6"/>
  <c r="G5179" i="6"/>
  <c r="G5083" i="6"/>
  <c r="G4987" i="6"/>
  <c r="G4915" i="6"/>
  <c r="G4867" i="6"/>
  <c r="G4819" i="6"/>
  <c r="G4771" i="6"/>
  <c r="G4723" i="6"/>
  <c r="G4675" i="6"/>
  <c r="G4627" i="6"/>
  <c r="G4579" i="6"/>
  <c r="G4411" i="6"/>
  <c r="G4339" i="6"/>
  <c r="G4243" i="6"/>
  <c r="G4147" i="6"/>
  <c r="G4075" i="6"/>
  <c r="G4027" i="6"/>
  <c r="G3931" i="6"/>
  <c r="G4219" i="6"/>
  <c r="G3907" i="6"/>
  <c r="G3763" i="6"/>
  <c r="G3667" i="6"/>
  <c r="G3571" i="6"/>
  <c r="G3211" i="6"/>
  <c r="G3187" i="6"/>
  <c r="G3139" i="6"/>
  <c r="G3115" i="6"/>
  <c r="G3067" i="6"/>
  <c r="G3019" i="6"/>
  <c r="G2947" i="6"/>
  <c r="G2803" i="6"/>
  <c r="G2779" i="6"/>
  <c r="G2587" i="6"/>
  <c r="G4123" i="6"/>
  <c r="G3883" i="6"/>
  <c r="G3835" i="6"/>
  <c r="G3739" i="6"/>
  <c r="G3643" i="6"/>
  <c r="G3547" i="6"/>
  <c r="G3283" i="6"/>
  <c r="G3259" i="6"/>
  <c r="G2995" i="6"/>
  <c r="G2971" i="6"/>
  <c r="G2875" i="6"/>
  <c r="G2851" i="6"/>
  <c r="G2563" i="6"/>
  <c r="G4003" i="6"/>
  <c r="G3811" i="6"/>
  <c r="G3715" i="6"/>
  <c r="G3619" i="6"/>
  <c r="G3523" i="6"/>
  <c r="G3451" i="6"/>
  <c r="G3427" i="6"/>
  <c r="G3403" i="6"/>
  <c r="G3379" i="6"/>
  <c r="G3355" i="6"/>
  <c r="G3331" i="6"/>
  <c r="G3163" i="6"/>
  <c r="G3091" i="6"/>
  <c r="G3979" i="6"/>
  <c r="G3787" i="6"/>
  <c r="G3691" i="6"/>
  <c r="G3595" i="6"/>
  <c r="G3499" i="6"/>
  <c r="G3475" i="6"/>
  <c r="G2683" i="6"/>
  <c r="G2443" i="6"/>
  <c r="G2371" i="6"/>
  <c r="G2179" i="6"/>
  <c r="G2107" i="6"/>
  <c r="G2011" i="6"/>
  <c r="G1915" i="6"/>
  <c r="G1843" i="6"/>
  <c r="G1771" i="6"/>
  <c r="G1459" i="6"/>
  <c r="G1411" i="6"/>
  <c r="G2923" i="6"/>
  <c r="G2827" i="6"/>
  <c r="G2731" i="6"/>
  <c r="G2659" i="6"/>
  <c r="G2467" i="6"/>
  <c r="G2419" i="6"/>
  <c r="G2395" i="6"/>
  <c r="G2347" i="6"/>
  <c r="G2131" i="6"/>
  <c r="G2083" i="6"/>
  <c r="G1987" i="6"/>
  <c r="G1891" i="6"/>
  <c r="G1747" i="6"/>
  <c r="G1555" i="6"/>
  <c r="G1483" i="6"/>
  <c r="G1435" i="6"/>
  <c r="G3307" i="6"/>
  <c r="G3235" i="6"/>
  <c r="G2899" i="6"/>
  <c r="G2707" i="6"/>
  <c r="G2539" i="6"/>
  <c r="G2155" i="6"/>
  <c r="G2059" i="6"/>
  <c r="G1963" i="6"/>
  <c r="G1867" i="6"/>
  <c r="G1819" i="6"/>
  <c r="G1723" i="6"/>
  <c r="G1651" i="6"/>
  <c r="G1579" i="6"/>
  <c r="G1531" i="6"/>
  <c r="G3043" i="6"/>
  <c r="G2755" i="6"/>
  <c r="G2635" i="6"/>
  <c r="G2611" i="6"/>
  <c r="G2515" i="6"/>
  <c r="G2491" i="6"/>
  <c r="G2323" i="6"/>
  <c r="G2299" i="6"/>
  <c r="G2275" i="6"/>
  <c r="G2251" i="6"/>
  <c r="G2227" i="6"/>
  <c r="G2203" i="6"/>
  <c r="G2035" i="6"/>
  <c r="G1939" i="6"/>
  <c r="G1795" i="6"/>
  <c r="G1699" i="6"/>
  <c r="G1675" i="6"/>
  <c r="G1627" i="6"/>
  <c r="G1603" i="6"/>
  <c r="G1507" i="6"/>
  <c r="G1315" i="6"/>
  <c r="G1219" i="6"/>
  <c r="G1099" i="6"/>
  <c r="G907" i="6"/>
  <c r="G859" i="6"/>
  <c r="G811" i="6"/>
  <c r="G787" i="6"/>
  <c r="G715" i="6"/>
  <c r="G667" i="6"/>
  <c r="G475" i="6"/>
  <c r="G451" i="6"/>
  <c r="G379" i="6"/>
  <c r="G307" i="6"/>
  <c r="G235" i="6"/>
  <c r="G187" i="6"/>
  <c r="G91" i="6"/>
  <c r="G259" i="6"/>
  <c r="G1363" i="6"/>
  <c r="G1195" i="6"/>
  <c r="G931" i="6"/>
  <c r="G835" i="6"/>
  <c r="G739" i="6"/>
  <c r="G691" i="6"/>
  <c r="G619" i="6"/>
  <c r="G115" i="6"/>
  <c r="G1267" i="6"/>
  <c r="G1171" i="6"/>
  <c r="G1051" i="6"/>
  <c r="G1027" i="6"/>
  <c r="G1003" i="6"/>
  <c r="G883" i="6"/>
  <c r="G763" i="6"/>
  <c r="G595" i="6"/>
  <c r="G547" i="6"/>
  <c r="G427" i="6"/>
  <c r="G355" i="6"/>
  <c r="G331" i="6"/>
  <c r="G211" i="6"/>
  <c r="G139" i="6"/>
  <c r="G523" i="6"/>
  <c r="G283" i="6"/>
  <c r="G163" i="6"/>
  <c r="G1387" i="6"/>
  <c r="G1339" i="6"/>
  <c r="G1291" i="6"/>
  <c r="G1243" i="6"/>
  <c r="G1147" i="6"/>
  <c r="G1123" i="6"/>
  <c r="G1075" i="6"/>
  <c r="G979" i="6"/>
  <c r="G955" i="6"/>
  <c r="G643" i="6"/>
  <c r="G571" i="6"/>
  <c r="G499" i="6"/>
  <c r="G403" i="6"/>
  <c r="E41" i="6" a="1"/>
  <c r="E41" i="6" s="1"/>
  <c r="F41" i="6" s="1"/>
  <c r="E65" i="6" a="1"/>
  <c r="E65" i="6" s="1"/>
  <c r="E1648" i="6" a="1"/>
  <c r="E1648" i="6" s="1"/>
  <c r="F1648" i="6" s="1"/>
  <c r="E3976" i="6" a="1"/>
  <c r="E3976" i="6" s="1"/>
  <c r="F3976" i="6" s="1"/>
  <c r="E4312" i="6" a="1"/>
  <c r="E4312" i="6" s="1"/>
  <c r="F4312" i="6" s="1"/>
  <c r="E5728" i="6" a="1"/>
  <c r="E5728" i="6" s="1"/>
  <c r="F5728" i="6" s="1"/>
  <c r="E6928" i="6" a="1"/>
  <c r="E6928" i="6" s="1"/>
  <c r="F6928" i="6" s="1"/>
  <c r="E8320" i="6" a="1"/>
  <c r="E8320" i="6" s="1"/>
  <c r="F8320" i="6" s="1"/>
  <c r="E1336" i="6" a="1"/>
  <c r="E1336" i="6" s="1"/>
  <c r="F1336" i="6" s="1"/>
  <c r="E3592" i="6" a="1"/>
  <c r="E3592" i="6" s="1"/>
  <c r="F3592" i="6" s="1"/>
  <c r="E4072" i="6" a="1"/>
  <c r="E4072" i="6" s="1"/>
  <c r="F4072" i="6" s="1"/>
  <c r="E5992" i="6" a="1"/>
  <c r="E5992" i="6" s="1"/>
  <c r="F5992" i="6" s="1"/>
  <c r="E7504" i="6" a="1"/>
  <c r="E7504" i="6" s="1"/>
  <c r="F7504" i="6" s="1"/>
  <c r="E8297" i="6" a="1"/>
  <c r="E8297" i="6" s="1"/>
  <c r="F8297" i="6" s="1"/>
  <c r="E7793" i="6" a="1"/>
  <c r="E7793" i="6" s="1"/>
  <c r="F7793" i="6" s="1"/>
  <c r="E7505" i="6" a="1"/>
  <c r="E7505" i="6" s="1"/>
  <c r="E6569" i="6" a="1"/>
  <c r="E6569" i="6" s="1"/>
  <c r="F6569" i="6" s="1"/>
  <c r="E6185" i="6" a="1"/>
  <c r="E6185" i="6" s="1"/>
  <c r="F6185" i="6" s="1"/>
  <c r="E5585" i="6" a="1"/>
  <c r="E5585" i="6" s="1"/>
  <c r="F5585" i="6" s="1"/>
  <c r="E5465" i="6" a="1"/>
  <c r="E5465" i="6" s="1"/>
  <c r="F5465" i="6" s="1"/>
  <c r="E4601" i="6" a="1"/>
  <c r="E4601" i="6" s="1"/>
  <c r="E4505" i="6" a="1"/>
  <c r="E4505" i="6" s="1"/>
  <c r="F4505" i="6" s="1"/>
  <c r="E2945" i="6" a="1"/>
  <c r="E2945" i="6" s="1"/>
  <c r="F2945" i="6" s="1"/>
  <c r="E2129" i="6" a="1"/>
  <c r="E2129" i="6" s="1"/>
  <c r="F2129" i="6" s="1"/>
  <c r="E1937" i="6" a="1"/>
  <c r="E1937" i="6" s="1"/>
  <c r="F1937" i="6" s="1"/>
  <c r="E137" i="6" a="1"/>
  <c r="E137" i="6" s="1"/>
  <c r="E473" i="6" a="1"/>
  <c r="E473" i="6" s="1"/>
  <c r="F473" i="6" s="1"/>
  <c r="E2152" i="6" a="1"/>
  <c r="E2152" i="6" s="1"/>
  <c r="F2152" i="6" s="1"/>
  <c r="E3112" i="6" a="1"/>
  <c r="E3112" i="6" s="1"/>
  <c r="F3112" i="6" s="1"/>
  <c r="E5752" i="6" a="1"/>
  <c r="E5752" i="6" s="1"/>
  <c r="F5752" i="6" s="1"/>
  <c r="E7648" i="6" a="1"/>
  <c r="E7648" i="6" s="1"/>
  <c r="F7648" i="6" s="1"/>
  <c r="E1816" i="6" a="1"/>
  <c r="E1816" i="6" s="1"/>
  <c r="F1816" i="6" s="1"/>
  <c r="E2728" i="6" a="1"/>
  <c r="E2728" i="6" s="1"/>
  <c r="F2728" i="6" s="1"/>
  <c r="E6856" i="6" a="1"/>
  <c r="E6856" i="6" s="1"/>
  <c r="F6856" i="6" s="1"/>
  <c r="E7720" i="6" a="1"/>
  <c r="E7720" i="6" s="1"/>
  <c r="F7720" i="6" s="1"/>
  <c r="E7577" i="6" a="1"/>
  <c r="E7577" i="6" s="1"/>
  <c r="F7577" i="6" s="1"/>
  <c r="E6953" i="6" a="1"/>
  <c r="E6953" i="6" s="1"/>
  <c r="F6953" i="6" s="1"/>
  <c r="E7529" i="6" a="1"/>
  <c r="E7529" i="6" s="1"/>
  <c r="F7529" i="6" s="1"/>
  <c r="E5753" i="6" a="1"/>
  <c r="E5753" i="6" s="1"/>
  <c r="E5609" i="6" a="1"/>
  <c r="E5609" i="6" s="1"/>
  <c r="E5249" i="6" a="1"/>
  <c r="E5249" i="6" s="1"/>
  <c r="F5249" i="6" s="1"/>
  <c r="E5129" i="6" a="1"/>
  <c r="E5129" i="6" s="1"/>
  <c r="F5129" i="6" s="1"/>
  <c r="E3929" i="6" a="1"/>
  <c r="E3929" i="6" s="1"/>
  <c r="F3929" i="6" s="1"/>
  <c r="E3905" i="6" a="1"/>
  <c r="E3905" i="6" s="1"/>
  <c r="F3905" i="6" s="1"/>
  <c r="E2825" i="6" a="1"/>
  <c r="E2825" i="6" s="1"/>
  <c r="F2825" i="6" s="1"/>
  <c r="E2705" i="6" a="1"/>
  <c r="E2705" i="6" s="1"/>
  <c r="F2705" i="6" s="1"/>
  <c r="E1001" i="6" a="1"/>
  <c r="E1001" i="6" s="1"/>
  <c r="F1001" i="6" s="1"/>
  <c r="E713" i="6" a="1"/>
  <c r="E713" i="6" s="1"/>
  <c r="F713" i="6" s="1"/>
  <c r="E2320" i="6" a="1"/>
  <c r="E2320" i="6" s="1"/>
  <c r="F2320" i="6" s="1"/>
  <c r="E4360" i="6" a="1"/>
  <c r="E4360" i="6" s="1"/>
  <c r="F4360" i="6" s="1"/>
  <c r="E7864" i="6" a="1"/>
  <c r="E7864" i="6" s="1"/>
  <c r="F7864" i="6" s="1"/>
  <c r="E4552" i="6" a="1"/>
  <c r="E4552" i="6" s="1"/>
  <c r="F4552" i="6" s="1"/>
  <c r="E6376" i="6" a="1"/>
  <c r="E6376" i="6" s="1"/>
  <c r="F6376" i="6" s="1"/>
  <c r="E7889" i="6" a="1"/>
  <c r="E7889" i="6" s="1"/>
  <c r="F7889" i="6" s="1"/>
  <c r="E7265" i="6" a="1"/>
  <c r="E7265" i="6" s="1"/>
  <c r="F7265" i="6" s="1"/>
  <c r="E7193" i="6" a="1"/>
  <c r="E7193" i="6" s="1"/>
  <c r="F7193" i="6" s="1"/>
  <c r="E6593" i="6" a="1"/>
  <c r="E6593" i="6" s="1"/>
  <c r="F6593" i="6" s="1"/>
  <c r="E5993" i="6" a="1"/>
  <c r="E5993" i="6" s="1"/>
  <c r="E3953" i="6" a="1"/>
  <c r="E3953" i="6" s="1"/>
  <c r="F3953" i="6" s="1"/>
  <c r="E4217" i="6" a="1"/>
  <c r="E4217" i="6" s="1"/>
  <c r="F4217" i="6" s="1"/>
  <c r="E3593" i="6" a="1"/>
  <c r="E3593" i="6" s="1"/>
  <c r="E1721" i="6" a="1"/>
  <c r="E1721" i="6" s="1"/>
  <c r="E1217" i="6" a="1"/>
  <c r="E1217" i="6" s="1"/>
  <c r="F1217" i="6" s="1"/>
  <c r="E1097" i="6" a="1"/>
  <c r="E1097" i="6" s="1"/>
  <c r="F1097" i="6" s="1"/>
  <c r="E929" i="6" a="1"/>
  <c r="E929" i="6" s="1"/>
  <c r="F929" i="6" s="1"/>
  <c r="E3496" i="6" a="1"/>
  <c r="E3496" i="6" s="1"/>
  <c r="F3496" i="6" s="1"/>
  <c r="E7744" i="6" a="1"/>
  <c r="E7744" i="6" s="1"/>
  <c r="F7744" i="6" s="1"/>
  <c r="C8419" i="6"/>
  <c r="C8227" i="6"/>
  <c r="C8131" i="6"/>
  <c r="D8130" i="6" s="1"/>
  <c r="C8035" i="6"/>
  <c r="D8034" i="6" s="1"/>
  <c r="C8395" i="6"/>
  <c r="C8299" i="6"/>
  <c r="C8275" i="6"/>
  <c r="C8251" i="6"/>
  <c r="C8155" i="6"/>
  <c r="D8154" i="6" s="1"/>
  <c r="C8059" i="6"/>
  <c r="D8058" i="6" s="1"/>
  <c r="C7987" i="6"/>
  <c r="C8347" i="6"/>
  <c r="D8346" i="6" s="1"/>
  <c r="C8203" i="6"/>
  <c r="D8202" i="6" s="1"/>
  <c r="C8107" i="6"/>
  <c r="D8106" i="6" s="1"/>
  <c r="C8011" i="6"/>
  <c r="C8371" i="6"/>
  <c r="C8323" i="6"/>
  <c r="C7963" i="6"/>
  <c r="C7891" i="6"/>
  <c r="C7771" i="6"/>
  <c r="D7770" i="6" s="1"/>
  <c r="C7723" i="6"/>
  <c r="D7722" i="6" s="1"/>
  <c r="C7675" i="6"/>
  <c r="C7483" i="6"/>
  <c r="D7482" i="6" s="1"/>
  <c r="C7939" i="6"/>
  <c r="C7843" i="6"/>
  <c r="C7747" i="6"/>
  <c r="C7651" i="6"/>
  <c r="C7531" i="6"/>
  <c r="D7530" i="6" s="1"/>
  <c r="C7507" i="6"/>
  <c r="D7506" i="6" s="1"/>
  <c r="C8179" i="6"/>
  <c r="C7915" i="6"/>
  <c r="C7867" i="6"/>
  <c r="C7819" i="6"/>
  <c r="D7818" i="6" s="1"/>
  <c r="C7795" i="6"/>
  <c r="C7603" i="6"/>
  <c r="D7602" i="6" s="1"/>
  <c r="C7411" i="6"/>
  <c r="D7410" i="6" s="1"/>
  <c r="C7699" i="6"/>
  <c r="C6907" i="6"/>
  <c r="D6906" i="6" s="1"/>
  <c r="C8083" i="6"/>
  <c r="C7627" i="6"/>
  <c r="C7435" i="6"/>
  <c r="D7434" i="6" s="1"/>
  <c r="C7387" i="6"/>
  <c r="C7363" i="6"/>
  <c r="D7362" i="6" s="1"/>
  <c r="C7315" i="6"/>
  <c r="D7314" i="6" s="1"/>
  <c r="C7267" i="6"/>
  <c r="D7266" i="6" s="1"/>
  <c r="C7219" i="6"/>
  <c r="D7218" i="6" s="1"/>
  <c r="C7171" i="6"/>
  <c r="D7170" i="6" s="1"/>
  <c r="C7123" i="6"/>
  <c r="C7075" i="6"/>
  <c r="C7027" i="6"/>
  <c r="C6979" i="6"/>
  <c r="D6978" i="6" s="1"/>
  <c r="C6955" i="6"/>
  <c r="D6954" i="6" s="1"/>
  <c r="C6883" i="6"/>
  <c r="C7555" i="6"/>
  <c r="C7339" i="6"/>
  <c r="D7338" i="6" s="1"/>
  <c r="C7291" i="6"/>
  <c r="C7243" i="6"/>
  <c r="C7195" i="6"/>
  <c r="D7194" i="6" s="1"/>
  <c r="C7147" i="6"/>
  <c r="C7099" i="6"/>
  <c r="D7098" i="6" s="1"/>
  <c r="C7051" i="6"/>
  <c r="C7003" i="6"/>
  <c r="C6931" i="6"/>
  <c r="C6835" i="6"/>
  <c r="C7579" i="6"/>
  <c r="C6811" i="6"/>
  <c r="D6810" i="6" s="1"/>
  <c r="C6715" i="6"/>
  <c r="D6714" i="6" s="1"/>
  <c r="C6619" i="6"/>
  <c r="D6618" i="6" s="1"/>
  <c r="C6427" i="6"/>
  <c r="C6403" i="6"/>
  <c r="C6787" i="6"/>
  <c r="C6691" i="6"/>
  <c r="C6595" i="6"/>
  <c r="C6499" i="6"/>
  <c r="D6498" i="6" s="1"/>
  <c r="C6475" i="6"/>
  <c r="D6474" i="6" s="1"/>
  <c r="C7459" i="6"/>
  <c r="D7458" i="6" s="1"/>
  <c r="C6859" i="6"/>
  <c r="C6739" i="6"/>
  <c r="C6643" i="6"/>
  <c r="C6451" i="6"/>
  <c r="C6763" i="6"/>
  <c r="C6547" i="6"/>
  <c r="D6546" i="6" s="1"/>
  <c r="C6523" i="6"/>
  <c r="C6667" i="6"/>
  <c r="D6666" i="6" s="1"/>
  <c r="C6355" i="6"/>
  <c r="C6571" i="6"/>
  <c r="C6379" i="6"/>
  <c r="C6331" i="6"/>
  <c r="C6259" i="6"/>
  <c r="C6019" i="6"/>
  <c r="C6211" i="6"/>
  <c r="D6210" i="6" s="1"/>
  <c r="C6187" i="6"/>
  <c r="D6186" i="6" s="1"/>
  <c r="C6163" i="6"/>
  <c r="C6139" i="6"/>
  <c r="C6043" i="6"/>
  <c r="C6307" i="6"/>
  <c r="C6235" i="6"/>
  <c r="C6067" i="6"/>
  <c r="D6066" i="6" s="1"/>
  <c r="C6283" i="6"/>
  <c r="C6115" i="6"/>
  <c r="D6114" i="6" s="1"/>
  <c r="C6091" i="6"/>
  <c r="D6090" i="6" s="1"/>
  <c r="C5947" i="6"/>
  <c r="C5851" i="6"/>
  <c r="D5850" i="6" s="1"/>
  <c r="C5779" i="6"/>
  <c r="C5683" i="6"/>
  <c r="C5635" i="6"/>
  <c r="D5634" i="6" s="1"/>
  <c r="C5395" i="6"/>
  <c r="D5394" i="6" s="1"/>
  <c r="C5971" i="6"/>
  <c r="D5970" i="6" s="1"/>
  <c r="C5923" i="6"/>
  <c r="D5922" i="6" s="1"/>
  <c r="C5803" i="6"/>
  <c r="C5755" i="6"/>
  <c r="C5587" i="6"/>
  <c r="C5539" i="6"/>
  <c r="C5491" i="6"/>
  <c r="D5490" i="6" s="1"/>
  <c r="C5347" i="6"/>
  <c r="C5299" i="6"/>
  <c r="D5298" i="6" s="1"/>
  <c r="C5251" i="6"/>
  <c r="D5250" i="6" s="1"/>
  <c r="C5899" i="6"/>
  <c r="C5827" i="6"/>
  <c r="C5731" i="6"/>
  <c r="D5730" i="6" s="1"/>
  <c r="C5611" i="6"/>
  <c r="C5443" i="6"/>
  <c r="D5442" i="6" s="1"/>
  <c r="C5419" i="6"/>
  <c r="C5995" i="6"/>
  <c r="D5994" i="6" s="1"/>
  <c r="C5875" i="6"/>
  <c r="D5874" i="6" s="1"/>
  <c r="C5707" i="6"/>
  <c r="C5659" i="6"/>
  <c r="C5563" i="6"/>
  <c r="C5515" i="6"/>
  <c r="C5467" i="6"/>
  <c r="C5371" i="6"/>
  <c r="D5370" i="6" s="1"/>
  <c r="C5323" i="6"/>
  <c r="D5322" i="6" s="1"/>
  <c r="C5275" i="6"/>
  <c r="D5274" i="6" s="1"/>
  <c r="C5227" i="6"/>
  <c r="C5083" i="6"/>
  <c r="C4987" i="6"/>
  <c r="C4915" i="6"/>
  <c r="C4867" i="6"/>
  <c r="D4866" i="6" s="1"/>
  <c r="C4819" i="6"/>
  <c r="D4818" i="6" s="1"/>
  <c r="C4555" i="6"/>
  <c r="C4507" i="6"/>
  <c r="D4506" i="6" s="1"/>
  <c r="C4363" i="6"/>
  <c r="C4267" i="6"/>
  <c r="D4266" i="6" s="1"/>
  <c r="C5155" i="6"/>
  <c r="C5059" i="6"/>
  <c r="C4963" i="6"/>
  <c r="D4962" i="6" s="1"/>
  <c r="C4771" i="6"/>
  <c r="C4723" i="6"/>
  <c r="D4722" i="6" s="1"/>
  <c r="C4675" i="6"/>
  <c r="C4627" i="6"/>
  <c r="C4579" i="6"/>
  <c r="C4411" i="6"/>
  <c r="C4339" i="6"/>
  <c r="C4243" i="6"/>
  <c r="D4242" i="6" s="1"/>
  <c r="C4147" i="6"/>
  <c r="D4146" i="6" s="1"/>
  <c r="C4075" i="6"/>
  <c r="D4074" i="6" s="1"/>
  <c r="C5179" i="6"/>
  <c r="C5035" i="6"/>
  <c r="D5034" i="6" s="1"/>
  <c r="C4939" i="6"/>
  <c r="C4891" i="6"/>
  <c r="D4890" i="6" s="1"/>
  <c r="C4843" i="6"/>
  <c r="C4795" i="6"/>
  <c r="D4794" i="6" s="1"/>
  <c r="C4531" i="6"/>
  <c r="D4530" i="6" s="1"/>
  <c r="C4483" i="6"/>
  <c r="C4459" i="6"/>
  <c r="C4315" i="6"/>
  <c r="C4219" i="6"/>
  <c r="C4123" i="6"/>
  <c r="C3979" i="6"/>
  <c r="C3883" i="6"/>
  <c r="D3882" i="6" s="1"/>
  <c r="C5203" i="6"/>
  <c r="C5131" i="6"/>
  <c r="D5130" i="6" s="1"/>
  <c r="C5107" i="6"/>
  <c r="D5106" i="6" s="1"/>
  <c r="C5011" i="6"/>
  <c r="C4747" i="6"/>
  <c r="D4746" i="6" s="1"/>
  <c r="C4699" i="6"/>
  <c r="D4698" i="6" s="1"/>
  <c r="C4651" i="6"/>
  <c r="C4603" i="6"/>
  <c r="D4602" i="6" s="1"/>
  <c r="C4435" i="6"/>
  <c r="C4387" i="6"/>
  <c r="C4291" i="6"/>
  <c r="C4195" i="6"/>
  <c r="D4194" i="6" s="1"/>
  <c r="C4099" i="6"/>
  <c r="D4098" i="6" s="1"/>
  <c r="C4051" i="6"/>
  <c r="D4050" i="6" s="1"/>
  <c r="C3955" i="6"/>
  <c r="C3859" i="6"/>
  <c r="D3858" i="6" s="1"/>
  <c r="C3931" i="6"/>
  <c r="D3930" i="6" s="1"/>
  <c r="C3787" i="6"/>
  <c r="D3786" i="6" s="1"/>
  <c r="C3691" i="6"/>
  <c r="C3595" i="6"/>
  <c r="C3499" i="6"/>
  <c r="C3475" i="6"/>
  <c r="C3307" i="6"/>
  <c r="C2731" i="6"/>
  <c r="D2730" i="6" s="1"/>
  <c r="C2707" i="6"/>
  <c r="C2659" i="6"/>
  <c r="D2658" i="6" s="1"/>
  <c r="C2587" i="6"/>
  <c r="D2586" i="6" s="1"/>
  <c r="C3907" i="6"/>
  <c r="D3906" i="6" s="1"/>
  <c r="C3763" i="6"/>
  <c r="C3667" i="6"/>
  <c r="D3666" i="6" s="1"/>
  <c r="C3571" i="6"/>
  <c r="C3235" i="6"/>
  <c r="D3234" i="6" s="1"/>
  <c r="C3211" i="6"/>
  <c r="D3210" i="6" s="1"/>
  <c r="C3187" i="6"/>
  <c r="D3186" i="6" s="1"/>
  <c r="C3139" i="6"/>
  <c r="D3138" i="6" s="1"/>
  <c r="C3115" i="6"/>
  <c r="C3043" i="6"/>
  <c r="C2875" i="6"/>
  <c r="C2851" i="6"/>
  <c r="C2683" i="6"/>
  <c r="D2682" i="6" s="1"/>
  <c r="C2563" i="6"/>
  <c r="D2562" i="6" s="1"/>
  <c r="C4027" i="6"/>
  <c r="C3835" i="6"/>
  <c r="C3739" i="6"/>
  <c r="C3643" i="6"/>
  <c r="C3547" i="6"/>
  <c r="C3283" i="6"/>
  <c r="C3259" i="6"/>
  <c r="D3258" i="6" s="1"/>
  <c r="C3019" i="6"/>
  <c r="D3018" i="6" s="1"/>
  <c r="C2971" i="6"/>
  <c r="D2970" i="6" s="1"/>
  <c r="C2923" i="6"/>
  <c r="C2899" i="6"/>
  <c r="C4171" i="6"/>
  <c r="C4003" i="6"/>
  <c r="C3811" i="6"/>
  <c r="C3715" i="6"/>
  <c r="C3619" i="6"/>
  <c r="D3618" i="6" s="1"/>
  <c r="C3523" i="6"/>
  <c r="D3522" i="6" s="1"/>
  <c r="C3451" i="6"/>
  <c r="C3427" i="6"/>
  <c r="D3426" i="6" s="1"/>
  <c r="C3403" i="6"/>
  <c r="C3379" i="6"/>
  <c r="C3355" i="6"/>
  <c r="C3331" i="6"/>
  <c r="D3330" i="6" s="1"/>
  <c r="C3163" i="6"/>
  <c r="D3162" i="6" s="1"/>
  <c r="C3091" i="6"/>
  <c r="C3067" i="6"/>
  <c r="C2755" i="6"/>
  <c r="C2491" i="6"/>
  <c r="D2490" i="6" s="1"/>
  <c r="C2395" i="6"/>
  <c r="C2347" i="6"/>
  <c r="C2035" i="6"/>
  <c r="D2034" i="6" s="1"/>
  <c r="C1939" i="6"/>
  <c r="D1938" i="6" s="1"/>
  <c r="C1795" i="6"/>
  <c r="D1794" i="6" s="1"/>
  <c r="C1699" i="6"/>
  <c r="C1675" i="6"/>
  <c r="D1674" i="6" s="1"/>
  <c r="C1507" i="6"/>
  <c r="C2995" i="6"/>
  <c r="C2947" i="6"/>
  <c r="C2803" i="6"/>
  <c r="D2802" i="6" s="1"/>
  <c r="C2635" i="6"/>
  <c r="C2611" i="6"/>
  <c r="D2610" i="6" s="1"/>
  <c r="C2443" i="6"/>
  <c r="D2442" i="6" s="1"/>
  <c r="C2371" i="6"/>
  <c r="C2323" i="6"/>
  <c r="D2322" i="6" s="1"/>
  <c r="C2299" i="6"/>
  <c r="C2275" i="6"/>
  <c r="C2251" i="6"/>
  <c r="D2250" i="6" s="1"/>
  <c r="C2227" i="6"/>
  <c r="D2226" i="6" s="1"/>
  <c r="C2203" i="6"/>
  <c r="D2202" i="6" s="1"/>
  <c r="C2179" i="6"/>
  <c r="C2107" i="6"/>
  <c r="C2011" i="6"/>
  <c r="C1915" i="6"/>
  <c r="C1843" i="6"/>
  <c r="C1771" i="6"/>
  <c r="D1770" i="6" s="1"/>
  <c r="C1627" i="6"/>
  <c r="D1626" i="6" s="1"/>
  <c r="C1459" i="6"/>
  <c r="C2539" i="6"/>
  <c r="D2538" i="6" s="1"/>
  <c r="C2419" i="6"/>
  <c r="C2083" i="6"/>
  <c r="C1987" i="6"/>
  <c r="C1891" i="6"/>
  <c r="C1747" i="6"/>
  <c r="D1746" i="6" s="1"/>
  <c r="C1603" i="6"/>
  <c r="D1602" i="6" s="1"/>
  <c r="C1579" i="6"/>
  <c r="D1578" i="6" s="1"/>
  <c r="C1555" i="6"/>
  <c r="C1483" i="6"/>
  <c r="C1435" i="6"/>
  <c r="C2827" i="6"/>
  <c r="C2779" i="6"/>
  <c r="C2515" i="6"/>
  <c r="D2514" i="6" s="1"/>
  <c r="C2467" i="6"/>
  <c r="D2466" i="6" s="1"/>
  <c r="C2155" i="6"/>
  <c r="D2154" i="6" s="1"/>
  <c r="C2131" i="6"/>
  <c r="D2130" i="6" s="1"/>
  <c r="C2059" i="6"/>
  <c r="C1963" i="6"/>
  <c r="C1867" i="6"/>
  <c r="C1819" i="6"/>
  <c r="C1723" i="6"/>
  <c r="D1722" i="6" s="1"/>
  <c r="C1651" i="6"/>
  <c r="D1650" i="6" s="1"/>
  <c r="C1531" i="6"/>
  <c r="D1530" i="6" s="1"/>
  <c r="C1411" i="6"/>
  <c r="D1410" i="6" s="1"/>
  <c r="C1387" i="6"/>
  <c r="C1291" i="6"/>
  <c r="C1267" i="6"/>
  <c r="C1171" i="6"/>
  <c r="C1123" i="6"/>
  <c r="D1122" i="6" s="1"/>
  <c r="C1075" i="6"/>
  <c r="D1074" i="6" s="1"/>
  <c r="C931" i="6"/>
  <c r="D930" i="6" s="1"/>
  <c r="C811" i="6"/>
  <c r="D810" i="6" s="1"/>
  <c r="C739" i="6"/>
  <c r="C403" i="6"/>
  <c r="C283" i="6"/>
  <c r="C163" i="6"/>
  <c r="C235" i="6"/>
  <c r="D234" i="6" s="1"/>
  <c r="C187" i="6"/>
  <c r="D186" i="6" s="1"/>
  <c r="C115" i="6"/>
  <c r="D114" i="6" s="1"/>
  <c r="C1243" i="6"/>
  <c r="C1147" i="6"/>
  <c r="C1051" i="6"/>
  <c r="C1027" i="6"/>
  <c r="C1003" i="6"/>
  <c r="C907" i="6"/>
  <c r="D906" i="6" s="1"/>
  <c r="C859" i="6"/>
  <c r="C619" i="6"/>
  <c r="D618" i="6" s="1"/>
  <c r="C595" i="6"/>
  <c r="D594" i="6" s="1"/>
  <c r="C547" i="6"/>
  <c r="C499" i="6"/>
  <c r="C451" i="6"/>
  <c r="C139" i="6"/>
  <c r="C1339" i="6"/>
  <c r="C1315" i="6"/>
  <c r="D1314" i="6" s="1"/>
  <c r="C1219" i="6"/>
  <c r="D1218" i="6" s="1"/>
  <c r="C1099" i="6"/>
  <c r="C979" i="6"/>
  <c r="D978" i="6" s="1"/>
  <c r="C955" i="6"/>
  <c r="C835" i="6"/>
  <c r="D834" i="6" s="1"/>
  <c r="C763" i="6"/>
  <c r="C691" i="6"/>
  <c r="D690" i="6" s="1"/>
  <c r="C667" i="6"/>
  <c r="C643" i="6"/>
  <c r="C571" i="6"/>
  <c r="C523" i="6"/>
  <c r="C475" i="6"/>
  <c r="C379" i="6"/>
  <c r="C307" i="6"/>
  <c r="C259" i="6"/>
  <c r="D258" i="6" s="1"/>
  <c r="C91" i="6"/>
  <c r="C331" i="6"/>
  <c r="D330" i="6" s="1"/>
  <c r="C211" i="6"/>
  <c r="C1363" i="6"/>
  <c r="C1195" i="6"/>
  <c r="C883" i="6"/>
  <c r="C787" i="6"/>
  <c r="C715" i="6"/>
  <c r="D714" i="6" s="1"/>
  <c r="C427" i="6"/>
  <c r="D426" i="6" s="1"/>
  <c r="C355" i="6"/>
  <c r="D354" i="6" s="1"/>
  <c r="E64" i="6" a="1"/>
  <c r="E64" i="6" s="1"/>
  <c r="F64" i="6" s="1"/>
  <c r="E184" i="6" a="1"/>
  <c r="E184" i="6" s="1"/>
  <c r="F184" i="6" s="1"/>
  <c r="E1720" i="6" a="1"/>
  <c r="E1720" i="6" s="1"/>
  <c r="F1720" i="6" s="1"/>
  <c r="E2896" i="6" a="1"/>
  <c r="E2896" i="6" s="1"/>
  <c r="F2896" i="6" s="1"/>
  <c r="E4744" i="6" a="1"/>
  <c r="E4744" i="6" s="1"/>
  <c r="F4744" i="6" s="1"/>
  <c r="E5896" i="6" a="1"/>
  <c r="E5896" i="6" s="1"/>
  <c r="F5896" i="6" s="1"/>
  <c r="E7456" i="6" a="1"/>
  <c r="E7456" i="6" s="1"/>
  <c r="F7456" i="6" s="1"/>
  <c r="E856" i="6" a="1"/>
  <c r="E856" i="6" s="1"/>
  <c r="F856" i="6" s="1"/>
  <c r="E3280" i="6" a="1"/>
  <c r="E3280" i="6" s="1"/>
  <c r="F3280" i="6" s="1"/>
  <c r="E4000" i="6" a="1"/>
  <c r="E4000" i="6" s="1"/>
  <c r="F4000" i="6" s="1"/>
  <c r="E4600" i="6" a="1"/>
  <c r="E4600" i="6" s="1"/>
  <c r="E6352" i="6" a="1"/>
  <c r="E6352" i="6" s="1"/>
  <c r="F6352" i="6" s="1"/>
  <c r="E7361" i="6" a="1"/>
  <c r="E7361" i="6" s="1"/>
  <c r="F7361" i="6" s="1"/>
  <c r="E6329" i="6" a="1"/>
  <c r="E6329" i="6" s="1"/>
  <c r="F6329" i="6" s="1"/>
  <c r="E4073" i="6" a="1"/>
  <c r="E4073" i="6" s="1"/>
  <c r="E4385" i="6" a="1"/>
  <c r="E4385" i="6" s="1"/>
  <c r="F4385" i="6" s="1"/>
  <c r="E3233" i="6" a="1"/>
  <c r="E3233" i="6" s="1"/>
  <c r="F3233" i="6" s="1"/>
  <c r="E3785" i="6" a="1"/>
  <c r="E3785" i="6" s="1"/>
  <c r="F3785" i="6" s="1"/>
  <c r="E1841" i="6" a="1"/>
  <c r="E1841" i="6" s="1"/>
  <c r="F1841" i="6" s="1"/>
  <c r="E1601" i="6" a="1"/>
  <c r="E1601" i="6" s="1"/>
  <c r="F1601" i="6" s="1"/>
  <c r="E1481" i="6" a="1"/>
  <c r="E1481" i="6" s="1"/>
  <c r="F1481" i="6" s="1"/>
  <c r="E1361" i="6" a="1"/>
  <c r="E1361" i="6" s="1"/>
  <c r="E112" i="6" a="1"/>
  <c r="E112" i="6" s="1"/>
  <c r="F112" i="6" s="1"/>
  <c r="E2224" i="6" a="1"/>
  <c r="E2224" i="6" s="1"/>
  <c r="F2224" i="6" s="1"/>
  <c r="E3040" i="6" a="1"/>
  <c r="E3040" i="6" s="1"/>
  <c r="F3040" i="6" s="1"/>
  <c r="E6160" i="6" a="1"/>
  <c r="E6160" i="6" s="1"/>
  <c r="F6160" i="6" s="1"/>
  <c r="E8008" i="6" a="1"/>
  <c r="E8008" i="6" s="1"/>
  <c r="F8008" i="6" s="1"/>
  <c r="E1312" i="6" a="1"/>
  <c r="E1312" i="6" s="1"/>
  <c r="F1312" i="6" s="1"/>
  <c r="E1984" i="6" a="1"/>
  <c r="E1984" i="6" s="1"/>
  <c r="F1984" i="6" s="1"/>
  <c r="E4672" i="6" a="1"/>
  <c r="E4672" i="6" s="1"/>
  <c r="F4672" i="6" s="1"/>
  <c r="E7312" i="6" a="1"/>
  <c r="E7312" i="6" s="1"/>
  <c r="F7312" i="6" s="1"/>
  <c r="E8104" i="6" a="1"/>
  <c r="E8104" i="6" s="1"/>
  <c r="F8104" i="6" s="1"/>
  <c r="E7457" i="6" a="1"/>
  <c r="E7457" i="6" s="1"/>
  <c r="E6161" i="6" a="1"/>
  <c r="E6161" i="6" s="1"/>
  <c r="E5537" i="6" a="1"/>
  <c r="E5537" i="6" s="1"/>
  <c r="F5537" i="6" s="1"/>
  <c r="E4289" i="6" a="1"/>
  <c r="E4289" i="6" s="1"/>
  <c r="E3569" i="6" a="1"/>
  <c r="E3569" i="6" s="1"/>
  <c r="F3569" i="6" s="1"/>
  <c r="E3545" i="6" a="1"/>
  <c r="E3545" i="6" s="1"/>
  <c r="F3545" i="6" s="1"/>
  <c r="E2609" i="6" a="1"/>
  <c r="E2609" i="6" s="1"/>
  <c r="F2609" i="6" s="1"/>
  <c r="E2249" i="6" a="1"/>
  <c r="E2249" i="6" s="1"/>
  <c r="F2249" i="6" s="1"/>
  <c r="E401" i="6" a="1"/>
  <c r="E401" i="6" s="1"/>
  <c r="F401" i="6" s="1"/>
  <c r="E449" i="6" a="1"/>
  <c r="E449" i="6" s="1"/>
  <c r="F449" i="6" s="1"/>
  <c r="E2512" i="6" a="1"/>
  <c r="E2512" i="6" s="1"/>
  <c r="F2512" i="6" s="1"/>
  <c r="E5920" i="6" a="1"/>
  <c r="E5920" i="6" s="1"/>
  <c r="F5920" i="6" s="1"/>
  <c r="E208" i="6" a="1"/>
  <c r="E208" i="6" s="1"/>
  <c r="F208" i="6" s="1"/>
  <c r="E5032" i="6" a="1"/>
  <c r="E5032" i="6" s="1"/>
  <c r="F5032" i="6" s="1"/>
  <c r="E6640" i="6" a="1"/>
  <c r="E6640" i="6" s="1"/>
  <c r="F6640" i="6" s="1"/>
  <c r="E8009" i="6" a="1"/>
  <c r="E8009" i="6" s="1"/>
  <c r="E7073" i="6" a="1"/>
  <c r="E7073" i="6" s="1"/>
  <c r="F7073" i="6" s="1"/>
  <c r="E7649" i="6" a="1"/>
  <c r="E7649" i="6" s="1"/>
  <c r="E5681" i="6" a="1"/>
  <c r="E5681" i="6" s="1"/>
  <c r="F5681" i="6" s="1"/>
  <c r="E4673" i="6" a="1"/>
  <c r="E4673" i="6" s="1"/>
  <c r="E5081" i="6" a="1"/>
  <c r="E5081" i="6" s="1"/>
  <c r="F5081" i="6" s="1"/>
  <c r="E3833" i="6" a="1"/>
  <c r="E3833" i="6" s="1"/>
  <c r="F3833" i="6" s="1"/>
  <c r="E3809" i="6" a="1"/>
  <c r="E3809" i="6" s="1"/>
  <c r="F3809" i="6" s="1"/>
  <c r="E3305" i="6" a="1"/>
  <c r="E3305" i="6" s="1"/>
  <c r="F3305" i="6" s="1"/>
  <c r="E2321" i="6" a="1"/>
  <c r="E2321" i="6" s="1"/>
  <c r="E2537" i="6" a="1"/>
  <c r="E2537" i="6" s="1"/>
  <c r="F2537" i="6" s="1"/>
  <c r="E617" i="6" a="1"/>
  <c r="E617" i="6" s="1"/>
  <c r="F617" i="6" s="1"/>
  <c r="E689" i="6" a="1"/>
  <c r="E689" i="6" s="1"/>
  <c r="F689" i="6" s="1"/>
  <c r="E4960" i="6" a="1"/>
  <c r="E4960" i="6" s="1"/>
  <c r="F4960" i="6" s="1"/>
  <c r="E4145" i="6" a="1"/>
  <c r="E4145" i="6" s="1"/>
  <c r="F4145" i="6" s="1"/>
  <c r="E4433" i="6" a="1"/>
  <c r="E4433" i="6" s="1"/>
  <c r="F4433" i="6" s="1"/>
  <c r="E3257" i="6" a="1"/>
  <c r="E3257" i="6" s="1"/>
  <c r="F3257" i="6" s="1"/>
  <c r="E161" i="6" a="1"/>
  <c r="E161" i="6" s="1"/>
  <c r="E1240" i="6" a="1"/>
  <c r="E1240" i="6" s="1"/>
  <c r="E1888" i="6" a="1"/>
  <c r="E1888" i="6" s="1"/>
  <c r="E2656" i="6" a="1"/>
  <c r="E2656" i="6" s="1"/>
  <c r="F2656" i="6" s="1"/>
  <c r="E6232" i="6" a="1"/>
  <c r="E6232" i="6" s="1"/>
  <c r="F6232" i="6" s="1"/>
  <c r="E8032" i="6" a="1"/>
  <c r="E8032" i="6" s="1"/>
  <c r="F8032" i="6" s="1"/>
  <c r="E904" i="6" a="1"/>
  <c r="E904" i="6" s="1"/>
  <c r="F904" i="6" s="1"/>
  <c r="E1672" i="6" a="1"/>
  <c r="E1672" i="6" s="1"/>
  <c r="F1672" i="6" s="1"/>
  <c r="E3736" i="6" a="1"/>
  <c r="E3736" i="6" s="1"/>
  <c r="F3736" i="6" s="1"/>
  <c r="E5056" i="6" a="1"/>
  <c r="E5056" i="6" s="1"/>
  <c r="F5056" i="6" s="1"/>
  <c r="E6784" i="6" a="1"/>
  <c r="E6784" i="6" s="1"/>
  <c r="F6784" i="6" s="1"/>
  <c r="E8201" i="6" a="1"/>
  <c r="E8201" i="6" s="1"/>
  <c r="F8201" i="6" s="1"/>
  <c r="E7097" i="6" a="1"/>
  <c r="E7097" i="6" s="1"/>
  <c r="F7097" i="6" s="1"/>
  <c r="E5729" i="6" a="1"/>
  <c r="E5729" i="6" s="1"/>
  <c r="E5201" i="6" a="1"/>
  <c r="E5201" i="6" s="1"/>
  <c r="F5201" i="6" s="1"/>
  <c r="E4025" i="6" a="1"/>
  <c r="E4025" i="6" s="1"/>
  <c r="F4025" i="6" s="1"/>
  <c r="E4097" i="6" a="1"/>
  <c r="E4097" i="6" s="1"/>
  <c r="F4097" i="6" s="1"/>
  <c r="E3449" i="6" a="1"/>
  <c r="E3449" i="6" s="1"/>
  <c r="F3449" i="6" s="1"/>
  <c r="E1529" i="6" a="1"/>
  <c r="E1529" i="6" s="1"/>
  <c r="F1529" i="6" s="1"/>
  <c r="E2369" i="6" a="1"/>
  <c r="E2369" i="6" s="1"/>
  <c r="F2369" i="6" s="1"/>
  <c r="E1025" i="6" a="1"/>
  <c r="E1025" i="6" s="1"/>
  <c r="F1025" i="6" s="1"/>
  <c r="E665" i="6" a="1"/>
  <c r="E665" i="6" s="1"/>
  <c r="F665" i="6" s="1"/>
  <c r="E424" i="6" a="1"/>
  <c r="E424" i="6" s="1"/>
  <c r="F424" i="6" s="1"/>
  <c r="E2008" i="6" a="1"/>
  <c r="E2008" i="6" s="1"/>
  <c r="F2008" i="6" s="1"/>
  <c r="E4840" i="6" a="1"/>
  <c r="E4840" i="6" s="1"/>
  <c r="F4840" i="6" s="1"/>
  <c r="E7120" i="6" a="1"/>
  <c r="E7120" i="6" s="1"/>
  <c r="F7120" i="6" s="1"/>
  <c r="E160" i="6" a="1"/>
  <c r="E160" i="6" s="1"/>
  <c r="E1552" i="6" a="1"/>
  <c r="E1552" i="6" s="1"/>
  <c r="F1552" i="6" s="1"/>
  <c r="E4816" i="6" a="1"/>
  <c r="E4816" i="6" s="1"/>
  <c r="F4816" i="6" s="1"/>
  <c r="E7408" i="6" a="1"/>
  <c r="E7408" i="6" s="1"/>
  <c r="F7408" i="6" s="1"/>
  <c r="F7961" i="6"/>
  <c r="E6545" i="6" a="1"/>
  <c r="E6545" i="6" s="1"/>
  <c r="F6545" i="6" s="1"/>
  <c r="E6209" i="6" a="1"/>
  <c r="E6209" i="6" s="1"/>
  <c r="F6209" i="6" s="1"/>
  <c r="E4337" i="6" a="1"/>
  <c r="E4337" i="6" s="1"/>
  <c r="F4337" i="6" s="1"/>
  <c r="E2105" i="6" a="1"/>
  <c r="E2105" i="6" s="1"/>
  <c r="F2105" i="6" s="1"/>
  <c r="E1865" i="6" a="1"/>
  <c r="E1865" i="6" s="1"/>
  <c r="F1865" i="6" s="1"/>
  <c r="E568" i="6" a="1"/>
  <c r="E568" i="6" s="1"/>
  <c r="E3472" i="6" a="1"/>
  <c r="E3472" i="6" s="1"/>
  <c r="F3472" i="6" s="1"/>
  <c r="E5320" i="6" a="1"/>
  <c r="E5320" i="6" s="1"/>
  <c r="F5320" i="6" s="1"/>
  <c r="E2032" i="6" a="1"/>
  <c r="E2032" i="6" s="1"/>
  <c r="F2032" i="6" s="1"/>
  <c r="E5944" i="6" a="1"/>
  <c r="E5944" i="6" s="1"/>
  <c r="E6496" i="6" a="1"/>
  <c r="E6496" i="6" s="1"/>
  <c r="F6496" i="6" s="1"/>
  <c r="E6713" i="6" a="1"/>
  <c r="E6713" i="6" s="1"/>
  <c r="F6713" i="6" s="1"/>
  <c r="E5657" i="6" a="1"/>
  <c r="E5657" i="6" s="1"/>
  <c r="F5657" i="6" s="1"/>
  <c r="E5561" i="6" a="1"/>
  <c r="E5561" i="6" s="1"/>
  <c r="F5561" i="6" s="1"/>
  <c r="E5153" i="6" a="1"/>
  <c r="E5153" i="6" s="1"/>
  <c r="F5153" i="6" s="1"/>
  <c r="E4793" i="6" a="1"/>
  <c r="E4793" i="6" s="1"/>
  <c r="F4793" i="6" s="1"/>
  <c r="E3425" i="6" a="1"/>
  <c r="E3425" i="6" s="1"/>
  <c r="F3425" i="6" s="1"/>
  <c r="E2417" i="6" a="1"/>
  <c r="E2417" i="6" s="1"/>
  <c r="F2417" i="6" s="1"/>
  <c r="E305" i="6" a="1"/>
  <c r="E305" i="6" s="1"/>
  <c r="F305" i="6" s="1"/>
  <c r="E7216" i="6" a="1"/>
  <c r="E7216" i="6" s="1"/>
  <c r="F7217" i="6" s="1"/>
  <c r="E976" i="6" a="1"/>
  <c r="E976" i="6" s="1"/>
  <c r="F976" i="6" s="1"/>
  <c r="E1576" i="6" a="1"/>
  <c r="E1576" i="6" s="1"/>
  <c r="F1576" i="6" s="1"/>
  <c r="E136" i="6" a="1"/>
  <c r="E136" i="6" s="1"/>
  <c r="F136" i="6" s="1"/>
  <c r="E3136" i="6" a="1"/>
  <c r="E3136" i="6" s="1"/>
  <c r="F3136" i="6" s="1"/>
  <c r="E4624" i="6" a="1"/>
  <c r="E4624" i="6" s="1"/>
  <c r="F4624" i="6" s="1"/>
  <c r="E6688" i="6" a="1"/>
  <c r="E6688" i="6" s="1"/>
  <c r="E8416" i="6" a="1"/>
  <c r="E8416" i="6" s="1"/>
  <c r="F8416" i="6" s="1"/>
  <c r="E1360" i="6" a="1"/>
  <c r="E1360" i="6" s="1"/>
  <c r="F1360" i="6" s="1"/>
  <c r="E2776" i="6" a="1"/>
  <c r="E2776" i="6" s="1"/>
  <c r="F2776" i="6" s="1"/>
  <c r="E4288" i="6" a="1"/>
  <c r="E4288" i="6" s="1"/>
  <c r="F4288" i="6" s="1"/>
  <c r="E5848" i="6" a="1"/>
  <c r="E5848" i="6" s="1"/>
  <c r="F5848" i="6" s="1"/>
  <c r="E7432" i="6" a="1"/>
  <c r="E7432" i="6" s="1"/>
  <c r="F7432" i="6" s="1"/>
  <c r="E8392" i="6" a="1"/>
  <c r="E8392" i="6" s="1"/>
  <c r="F8392" i="6" s="1"/>
  <c r="E6977" i="6" a="1"/>
  <c r="E6977" i="6" s="1"/>
  <c r="F6977" i="6" s="1"/>
  <c r="E7841" i="6" a="1"/>
  <c r="E7841" i="6" s="1"/>
  <c r="F7841" i="6" s="1"/>
  <c r="E5801" i="6" a="1"/>
  <c r="E5801" i="6" s="1"/>
  <c r="F5801" i="6" s="1"/>
  <c r="E4889" i="6" a="1"/>
  <c r="E4889" i="6" s="1"/>
  <c r="F4889" i="6" s="1"/>
  <c r="E2681" i="6" a="1"/>
  <c r="E2681" i="6" s="1"/>
  <c r="F2681" i="6" s="1"/>
  <c r="E545" i="6" a="1"/>
  <c r="E545" i="6" s="1"/>
  <c r="F545" i="6" s="1"/>
  <c r="E592" i="6" a="1"/>
  <c r="E592" i="6" s="1"/>
  <c r="F592" i="6" s="1"/>
  <c r="E2968" i="6" a="1"/>
  <c r="E2968" i="6" s="1"/>
  <c r="F2968" i="6" s="1"/>
  <c r="E5440" i="6" a="1"/>
  <c r="E5440" i="6" s="1"/>
  <c r="F5440" i="6" s="1"/>
  <c r="E6880" i="6" a="1"/>
  <c r="E6880" i="6" s="1"/>
  <c r="E1696" i="6" a="1"/>
  <c r="E1696" i="6" s="1"/>
  <c r="F1696" i="6" s="1"/>
  <c r="E2920" i="6" a="1"/>
  <c r="E2920" i="6" s="1"/>
  <c r="F2920" i="6" s="1"/>
  <c r="E5608" i="6" a="1"/>
  <c r="E5608" i="6" s="1"/>
  <c r="E7768" i="6" a="1"/>
  <c r="E7768" i="6" s="1"/>
  <c r="F7768" i="6" s="1"/>
  <c r="E8225" i="6" a="1"/>
  <c r="E8225" i="6" s="1"/>
  <c r="F8225" i="6" s="1"/>
  <c r="E7121" i="6" a="1"/>
  <c r="E7121" i="6" s="1"/>
  <c r="E6017" i="6" a="1"/>
  <c r="E6017" i="6" s="1"/>
  <c r="F6017" i="6" s="1"/>
  <c r="E5777" i="6" a="1"/>
  <c r="E5777" i="6" s="1"/>
  <c r="F5777" i="6" s="1"/>
  <c r="E5968" i="6" a="1"/>
  <c r="E5968" i="6" s="1"/>
  <c r="E5225" i="6" a="1"/>
  <c r="E5225" i="6" s="1"/>
  <c r="F5225" i="6" s="1"/>
  <c r="E4409" i="6" a="1"/>
  <c r="E4409" i="6" s="1"/>
  <c r="F4409" i="6" s="1"/>
  <c r="E4049" i="6" a="1"/>
  <c r="E4049" i="6" s="1"/>
  <c r="F4049" i="6" s="1"/>
  <c r="E3041" i="6" a="1"/>
  <c r="E3041" i="6" s="1"/>
  <c r="E2753" i="6" a="1"/>
  <c r="E2753" i="6" s="1"/>
  <c r="F2753" i="6" s="1"/>
  <c r="E3161" i="6" a="1"/>
  <c r="E3161" i="6" s="1"/>
  <c r="F3161" i="6" s="1"/>
  <c r="E1121" i="6" a="1"/>
  <c r="E1121" i="6" s="1"/>
  <c r="F1121" i="6" s="1"/>
  <c r="E1145" i="6" a="1"/>
  <c r="E1145" i="6" s="1"/>
  <c r="F1145" i="6" s="1"/>
  <c r="E1432" i="6" a="1"/>
  <c r="E1432" i="6" s="1"/>
  <c r="E3760" i="6" a="1"/>
  <c r="E3760" i="6" s="1"/>
  <c r="F3760" i="6" s="1"/>
  <c r="E6280" i="6" a="1"/>
  <c r="E6280" i="6" s="1"/>
  <c r="F6280" i="6" s="1"/>
  <c r="E3208" i="6" a="1"/>
  <c r="E3208" i="6" s="1"/>
  <c r="F3208" i="6" s="1"/>
  <c r="E5368" i="6" a="1"/>
  <c r="E5368" i="6" s="1"/>
  <c r="F5368" i="6" s="1"/>
  <c r="E7601" i="6" a="1"/>
  <c r="E7601" i="6" s="1"/>
  <c r="F7601" i="6" s="1"/>
  <c r="E6353" i="6" a="1"/>
  <c r="E6353" i="6" s="1"/>
  <c r="F6353" i="6" s="1"/>
  <c r="E4865" i="6" a="1"/>
  <c r="E4865" i="6" s="1"/>
  <c r="F4865" i="6" s="1"/>
  <c r="E2969" i="6" a="1"/>
  <c r="E2969" i="6" s="1"/>
  <c r="E2009" i="6" a="1"/>
  <c r="E2009" i="6" s="1"/>
  <c r="E1769" i="6" a="1"/>
  <c r="E1769" i="6" s="1"/>
  <c r="F1769" i="6" s="1"/>
  <c r="E3400" i="6" a="1"/>
  <c r="E3400" i="6" s="1"/>
  <c r="F3400" i="6" s="1"/>
  <c r="E7697" i="6" a="1"/>
  <c r="E7697" i="6" s="1"/>
  <c r="F7697" i="6" s="1"/>
  <c r="E5393" i="6" a="1"/>
  <c r="E5393" i="6" s="1"/>
  <c r="F5393" i="6" s="1"/>
  <c r="E3713" i="6" a="1"/>
  <c r="E3713" i="6" s="1"/>
  <c r="F3713" i="6" s="1"/>
  <c r="E2561" i="6" a="1"/>
  <c r="E2561" i="6" s="1"/>
  <c r="F2561" i="6" s="1"/>
  <c r="E2513" i="6" a="1"/>
  <c r="E2513" i="6" s="1"/>
  <c r="G67" i="6"/>
  <c r="C67" i="6"/>
  <c r="I18" i="5"/>
  <c r="F16" i="6"/>
  <c r="B23" i="5"/>
  <c r="C22" i="5" s="1"/>
  <c r="D22" i="5" s="1"/>
  <c r="G43" i="6"/>
  <c r="G19" i="6"/>
  <c r="F45" i="5"/>
  <c r="H45" i="5"/>
  <c r="I45" i="5" s="1"/>
  <c r="F20" i="5"/>
  <c r="C43" i="6"/>
  <c r="D42" i="6" s="1"/>
  <c r="C19" i="6"/>
  <c r="H20" i="5"/>
  <c r="O46" i="5"/>
  <c r="I18" i="6"/>
  <c r="J18" i="6" s="1"/>
  <c r="M46" i="5"/>
  <c r="N46" i="5" s="1"/>
  <c r="G46" i="5"/>
  <c r="E46" i="5"/>
  <c r="O21" i="5"/>
  <c r="C21" i="5"/>
  <c r="D21" i="5" s="1"/>
  <c r="F3851" i="6" l="1"/>
  <c r="F6827" i="6"/>
  <c r="F5939" i="6"/>
  <c r="F3492" i="6"/>
  <c r="F8123" i="6"/>
  <c r="F3779" i="6"/>
  <c r="F3011" i="6"/>
  <c r="F4211" i="6"/>
  <c r="F5555" i="6"/>
  <c r="F7667" i="6"/>
  <c r="F779" i="6"/>
  <c r="F395" i="6"/>
  <c r="F6155" i="6"/>
  <c r="F2171" i="6"/>
  <c r="F7884" i="6"/>
  <c r="F4907" i="6"/>
  <c r="F6515" i="6"/>
  <c r="F3467" i="6"/>
  <c r="F1763" i="6"/>
  <c r="F3635" i="6"/>
  <c r="F7763" i="6"/>
  <c r="F6179" i="6"/>
  <c r="F659" i="6"/>
  <c r="F1883" i="6"/>
  <c r="F4643" i="6"/>
  <c r="F827" i="6"/>
  <c r="F203" i="6"/>
  <c r="F6396" i="6"/>
  <c r="F7475" i="6"/>
  <c r="F3539" i="6"/>
  <c r="F7427" i="6"/>
  <c r="F3515" i="6"/>
  <c r="F7907" i="6"/>
  <c r="F2051" i="6"/>
  <c r="F2243" i="6"/>
  <c r="F7931" i="6"/>
  <c r="F5579" i="6"/>
  <c r="F7571" i="6"/>
  <c r="F6923" i="6"/>
  <c r="F7283" i="6"/>
  <c r="F515" i="6"/>
  <c r="F1403" i="6"/>
  <c r="F6875" i="6"/>
  <c r="F7859" i="6"/>
  <c r="F3275" i="6"/>
  <c r="F2123" i="6"/>
  <c r="F6228" i="6"/>
  <c r="F3636" i="6"/>
  <c r="F5843" i="6"/>
  <c r="F4283" i="6"/>
  <c r="F803" i="6"/>
  <c r="F7067" i="6"/>
  <c r="F8387" i="6"/>
  <c r="F4091" i="6"/>
  <c r="F6899" i="6"/>
  <c r="F1187" i="6"/>
  <c r="F3443" i="6"/>
  <c r="F7043" i="6"/>
  <c r="F131" i="6"/>
  <c r="F7476" i="6"/>
  <c r="F83" i="6"/>
  <c r="F7187" i="6"/>
  <c r="F8267" i="6"/>
  <c r="F107" i="6"/>
  <c r="F1667" i="6"/>
  <c r="F8195" i="6"/>
  <c r="F3827" i="6"/>
  <c r="F5795" i="6"/>
  <c r="F8124" i="6"/>
  <c r="F1043" i="6"/>
  <c r="F6491" i="6"/>
  <c r="F8339" i="6"/>
  <c r="F683" i="6"/>
  <c r="F7211" i="6"/>
  <c r="F3947" i="6"/>
  <c r="F8075" i="6"/>
  <c r="F6347" i="6"/>
  <c r="F731" i="6"/>
  <c r="F563" i="6"/>
  <c r="F2219" i="6"/>
  <c r="F7019" i="6"/>
  <c r="F5315" i="6"/>
  <c r="F1259" i="6"/>
  <c r="F8411" i="6"/>
  <c r="F8051" i="6"/>
  <c r="F4739" i="6"/>
  <c r="F7499" i="6"/>
  <c r="F7619" i="6"/>
  <c r="F2652" i="6"/>
  <c r="F3803" i="6"/>
  <c r="F4595" i="6"/>
  <c r="F2099" i="6"/>
  <c r="F947" i="6"/>
  <c r="F1931" i="6"/>
  <c r="F2939" i="6"/>
  <c r="F1451" i="6"/>
  <c r="F6587" i="6"/>
  <c r="F8099" i="6"/>
  <c r="F3899" i="6"/>
  <c r="F2699" i="6"/>
  <c r="F3083" i="6"/>
  <c r="F179" i="6"/>
  <c r="F2172" i="6"/>
  <c r="F5436" i="6"/>
  <c r="F1907" i="6"/>
  <c r="F4427" i="6"/>
  <c r="D1378" i="6"/>
  <c r="E1378" i="6" s="1" a="1"/>
  <c r="E1378" i="6" s="1"/>
  <c r="F1378" i="6" s="1"/>
  <c r="E1379" i="6" a="1"/>
  <c r="E1379" i="6" s="1"/>
  <c r="F1379" i="6" s="1"/>
  <c r="F396" i="6"/>
  <c r="F3395" i="6"/>
  <c r="F6659" i="6"/>
  <c r="F2507" i="6"/>
  <c r="E1210" i="6" a="1"/>
  <c r="E1210" i="6" s="1"/>
  <c r="F1211" i="6" s="1"/>
  <c r="F1210" i="6"/>
  <c r="D8146" i="6"/>
  <c r="E8146" i="6" s="1" a="1"/>
  <c r="E8146" i="6" s="1"/>
  <c r="F8146" i="6" s="1"/>
  <c r="E8147" i="6" a="1"/>
  <c r="E8147" i="6" s="1"/>
  <c r="F8147" i="6" s="1"/>
  <c r="D2338" i="6"/>
  <c r="E2338" i="6" s="1" a="1"/>
  <c r="E2338" i="6" s="1"/>
  <c r="F2338" i="6" s="1"/>
  <c r="E2339" i="6" a="1"/>
  <c r="E2339" i="6" s="1"/>
  <c r="F2339" i="6" s="1"/>
  <c r="F5267" i="6"/>
  <c r="F2195" i="6"/>
  <c r="F6683" i="6"/>
  <c r="F443" i="6"/>
  <c r="F1091" i="6"/>
  <c r="F7235" i="6"/>
  <c r="F995" i="6"/>
  <c r="F5532" i="6"/>
  <c r="F924" i="6"/>
  <c r="D226" i="6"/>
  <c r="E226" i="6" s="1" a="1"/>
  <c r="E226" i="6" s="1"/>
  <c r="F226" i="6" s="1"/>
  <c r="E227" i="6" a="1"/>
  <c r="E227" i="6" s="1"/>
  <c r="F227" i="6" s="1"/>
  <c r="D7162" i="6"/>
  <c r="E7162" i="6" s="1" a="1"/>
  <c r="E7162" i="6" s="1"/>
  <c r="F7162" i="6" s="1"/>
  <c r="E7163" i="6" a="1"/>
  <c r="E7163" i="6" s="1"/>
  <c r="F7163" i="6" s="1"/>
  <c r="F5243" i="6"/>
  <c r="F3419" i="6"/>
  <c r="F2027" i="6"/>
  <c r="F3804" i="6"/>
  <c r="D3610" i="6"/>
  <c r="E3610" i="6" s="1" a="1"/>
  <c r="E3610" i="6" s="1"/>
  <c r="F3610" i="6" s="1"/>
  <c r="E3611" i="6" a="1"/>
  <c r="E3611" i="6" s="1"/>
  <c r="F3611" i="6" s="1"/>
  <c r="F4596" i="6"/>
  <c r="F5172" i="6"/>
  <c r="F4379" i="6"/>
  <c r="F2963" i="6"/>
  <c r="F1235" i="6"/>
  <c r="F4067" i="6"/>
  <c r="D4258" i="6"/>
  <c r="E4258" i="6" s="1" a="1"/>
  <c r="E4258" i="6" s="1"/>
  <c r="F4258" i="6" s="1"/>
  <c r="E4259" i="6" a="1"/>
  <c r="E4259" i="6" s="1"/>
  <c r="F4259" i="6" s="1"/>
  <c r="E2074" i="6" a="1"/>
  <c r="E2074" i="6" s="1"/>
  <c r="F2075" i="6" s="1"/>
  <c r="F2074" i="6"/>
  <c r="F1427" i="6"/>
  <c r="F7115" i="6"/>
  <c r="F5483" i="6"/>
  <c r="F6251" i="6"/>
  <c r="F3444" i="6"/>
  <c r="D634" i="6"/>
  <c r="E634" i="6" s="1" a="1"/>
  <c r="E634" i="6" s="1"/>
  <c r="F634" i="6" s="1"/>
  <c r="E635" i="6" a="1"/>
  <c r="E635" i="6" s="1"/>
  <c r="F8172" i="6"/>
  <c r="F2435" i="6"/>
  <c r="F6419" i="6"/>
  <c r="F8196" i="6"/>
  <c r="E4018" i="6" a="1"/>
  <c r="E4018" i="6" s="1"/>
  <c r="F4019" i="6" s="1"/>
  <c r="F4018" i="6"/>
  <c r="E4186" i="6" a="1"/>
  <c r="E4186" i="6" s="1"/>
  <c r="F4187" i="6" s="1"/>
  <c r="F4186" i="6"/>
  <c r="E5050" i="6" a="1"/>
  <c r="E5050" i="6" s="1"/>
  <c r="F5051" i="6" s="1"/>
  <c r="F5050" i="6"/>
  <c r="E7330" i="6" a="1"/>
  <c r="E7330" i="6" s="1"/>
  <c r="F7331" i="6" s="1"/>
  <c r="F7330" i="6"/>
  <c r="F707" i="6"/>
  <c r="E4498" i="6" a="1"/>
  <c r="E4498" i="6" s="1"/>
  <c r="F4499" i="6" s="1"/>
  <c r="F4498" i="6"/>
  <c r="F7787" i="6"/>
  <c r="F5627" i="6"/>
  <c r="F4644" i="6"/>
  <c r="F3155" i="6"/>
  <c r="F6059" i="6"/>
  <c r="F6947" i="6"/>
  <c r="E6274" i="6" a="1"/>
  <c r="E6274" i="6" s="1"/>
  <c r="F6275" i="6" s="1"/>
  <c r="F6274" i="6"/>
  <c r="F3852" i="6"/>
  <c r="E4042" i="6" a="1"/>
  <c r="E4042" i="6" s="1"/>
  <c r="F4043" i="6" s="1"/>
  <c r="F4042" i="6"/>
  <c r="F3107" i="6"/>
  <c r="F467" i="6"/>
  <c r="E5986" i="6" a="1"/>
  <c r="E5986" i="6" s="1"/>
  <c r="F5987" i="6" s="1"/>
  <c r="F5986" i="6"/>
  <c r="E3034" i="6" a="1"/>
  <c r="E3034" i="6" s="1"/>
  <c r="F3035" i="6" s="1"/>
  <c r="F3034" i="6"/>
  <c r="F155" i="6"/>
  <c r="F1955" i="6"/>
  <c r="F6779" i="6"/>
  <c r="D7090" i="6"/>
  <c r="E7090" i="6" s="1" a="1"/>
  <c r="E7090" i="6" s="1"/>
  <c r="F7090" i="6" s="1"/>
  <c r="E7091" i="6" a="1"/>
  <c r="E7091" i="6" s="1"/>
  <c r="F7091" i="6" s="1"/>
  <c r="F7332" i="6"/>
  <c r="F3707" i="6"/>
  <c r="F5771" i="6"/>
  <c r="E7378" i="6" a="1"/>
  <c r="E7378" i="6" s="1"/>
  <c r="F7379" i="6" s="1"/>
  <c r="F7378" i="6"/>
  <c r="F8027" i="6"/>
  <c r="E4162" i="6" a="1"/>
  <c r="E4162" i="6" s="1"/>
  <c r="F4163" i="6" s="1"/>
  <c r="F4162" i="6"/>
  <c r="F8315" i="6"/>
  <c r="F5195" i="6"/>
  <c r="F1764" i="6"/>
  <c r="D2386" i="6"/>
  <c r="E2386" i="6" s="1" a="1"/>
  <c r="E2386" i="6" s="1"/>
  <c r="F2386" i="6" s="1"/>
  <c r="E2387" i="6" a="1"/>
  <c r="E2387" i="6" s="1"/>
  <c r="F2387" i="6" s="1"/>
  <c r="F7883" i="6"/>
  <c r="F5123" i="6"/>
  <c r="F6371" i="6"/>
  <c r="F6635" i="6"/>
  <c r="F1019" i="6"/>
  <c r="F5723" i="6"/>
  <c r="F1884" i="6"/>
  <c r="D6130" i="6"/>
  <c r="E6130" i="6" s="1" a="1"/>
  <c r="E6130" i="6" s="1"/>
  <c r="F6130" i="6" s="1"/>
  <c r="E6131" i="6" a="1"/>
  <c r="E6131" i="6" s="1"/>
  <c r="F6131" i="6" s="1"/>
  <c r="D4666" i="6"/>
  <c r="E4666" i="6" s="1" a="1"/>
  <c r="E4666" i="6" s="1"/>
  <c r="F4666" i="6" s="1"/>
  <c r="E4667" i="6" a="1"/>
  <c r="E4667" i="6" s="1"/>
  <c r="F4667" i="6" s="1"/>
  <c r="F7643" i="6"/>
  <c r="E5290" i="6" a="1"/>
  <c r="E5290" i="6" s="1"/>
  <c r="F5291" i="6" s="1"/>
  <c r="F5290" i="6"/>
  <c r="F5891" i="6"/>
  <c r="F8363" i="6"/>
  <c r="F419" i="6"/>
  <c r="F7428" i="6"/>
  <c r="D6730" i="6"/>
  <c r="E6730" i="6" s="1" a="1"/>
  <c r="E6730" i="6" s="1"/>
  <c r="F6730" i="6" s="1"/>
  <c r="E6731" i="6" a="1"/>
  <c r="E6731" i="6" s="1"/>
  <c r="F6731" i="6" s="1"/>
  <c r="D1522" i="6"/>
  <c r="E1522" i="6" s="1" a="1"/>
  <c r="E1522" i="6" s="1"/>
  <c r="F1522" i="6" s="1"/>
  <c r="E1523" i="6" a="1"/>
  <c r="E1523" i="6" s="1"/>
  <c r="F1523" i="6" s="1"/>
  <c r="D5458" i="6"/>
  <c r="E5458" i="6" s="1" a="1"/>
  <c r="E5458" i="6" s="1"/>
  <c r="F5458" i="6" s="1"/>
  <c r="E5459" i="6" a="1"/>
  <c r="E5459" i="6" s="1"/>
  <c r="F5459" i="6" s="1"/>
  <c r="F3659" i="6"/>
  <c r="F2675" i="6"/>
  <c r="F1980" i="6"/>
  <c r="D3562" i="6"/>
  <c r="E3562" i="6" s="1" a="1"/>
  <c r="E3562" i="6" s="1"/>
  <c r="F3562" i="6" s="1"/>
  <c r="E3563" i="6" a="1"/>
  <c r="E3563" i="6" s="1"/>
  <c r="F3563" i="6" s="1"/>
  <c r="F7908" i="6"/>
  <c r="D850" i="6"/>
  <c r="E850" i="6" s="1" a="1"/>
  <c r="E850" i="6" s="1"/>
  <c r="F850" i="6" s="1"/>
  <c r="E851" i="6" a="1"/>
  <c r="E851" i="6" s="1"/>
  <c r="F851" i="6" s="1"/>
  <c r="D6106" i="6"/>
  <c r="E6106" i="6" s="1" a="1"/>
  <c r="E6106" i="6" s="1"/>
  <c r="F6106" i="6" s="1"/>
  <c r="E6107" i="6" a="1"/>
  <c r="E6107" i="6" s="1"/>
  <c r="F6107" i="6" s="1"/>
  <c r="F3731" i="6"/>
  <c r="E2554" i="6" a="1"/>
  <c r="E2554" i="6" s="1"/>
  <c r="F2555" i="6" s="1"/>
  <c r="F2554" i="6"/>
  <c r="F5915" i="6"/>
  <c r="F4547" i="6"/>
  <c r="E6226" i="6" a="1"/>
  <c r="E6226" i="6" s="1"/>
  <c r="F6227" i="6" s="1"/>
  <c r="F6226" i="6"/>
  <c r="F1331" i="6"/>
  <c r="F4763" i="6"/>
  <c r="F275" i="6"/>
  <c r="F3587" i="6"/>
  <c r="D4522" i="6"/>
  <c r="E4522" i="6" s="1" a="1"/>
  <c r="E4522" i="6" s="1"/>
  <c r="F4522" i="6" s="1"/>
  <c r="E4523" i="6" a="1"/>
  <c r="E4523" i="6" s="1"/>
  <c r="E6994" i="6" a="1"/>
  <c r="E6994" i="6" s="1"/>
  <c r="F6995" i="6" s="1"/>
  <c r="F6994" i="6"/>
  <c r="D4138" i="6"/>
  <c r="E4138" i="6" s="1" a="1"/>
  <c r="E4138" i="6" s="1"/>
  <c r="F4138" i="6" s="1"/>
  <c r="E4139" i="6" a="1"/>
  <c r="E4139" i="6" s="1"/>
  <c r="F4139" i="6" s="1"/>
  <c r="F7355" i="6"/>
  <c r="F6443" i="6"/>
  <c r="F4931" i="6"/>
  <c r="F7595" i="6"/>
  <c r="D1546" i="6"/>
  <c r="E1546" i="6" s="1" a="1"/>
  <c r="E1546" i="6" s="1"/>
  <c r="F1546" i="6" s="1"/>
  <c r="E1547" i="6" a="1"/>
  <c r="E1547" i="6" s="1"/>
  <c r="F1547" i="6" s="1"/>
  <c r="F4835" i="6"/>
  <c r="F587" i="6"/>
  <c r="F299" i="6"/>
  <c r="E1618" i="6" a="1"/>
  <c r="E1618" i="6" s="1"/>
  <c r="F1619" i="6" s="1"/>
  <c r="F1618" i="6"/>
  <c r="F5867" i="6"/>
  <c r="F1595" i="6"/>
  <c r="F2509" i="6"/>
  <c r="F3925" i="6"/>
  <c r="F8125" i="6"/>
  <c r="F6469" i="6"/>
  <c r="F3041" i="6"/>
  <c r="F5729" i="6"/>
  <c r="F8077" i="6"/>
  <c r="F1909" i="6"/>
  <c r="F5677" i="6"/>
  <c r="F2365" i="6"/>
  <c r="F3853" i="6"/>
  <c r="F4601" i="6"/>
  <c r="F7741" i="6"/>
  <c r="F2773" i="6"/>
  <c r="F3253" i="6"/>
  <c r="F6037" i="6"/>
  <c r="F3468" i="6"/>
  <c r="F7621" i="6"/>
  <c r="F7764" i="6"/>
  <c r="F6925" i="6"/>
  <c r="F6204" i="6"/>
  <c r="F661" i="6"/>
  <c r="F7597" i="6"/>
  <c r="F2221" i="6"/>
  <c r="F949" i="6"/>
  <c r="F1452" i="6"/>
  <c r="F5609" i="6"/>
  <c r="F4645" i="6"/>
  <c r="F2484" i="6"/>
  <c r="F493" i="6"/>
  <c r="F828" i="6"/>
  <c r="F5988" i="6"/>
  <c r="F6156" i="6"/>
  <c r="F7213" i="6"/>
  <c r="F3013" i="6"/>
  <c r="F6277" i="6"/>
  <c r="F2989" i="6"/>
  <c r="F5437" i="6"/>
  <c r="F565" i="6"/>
  <c r="F7669" i="6"/>
  <c r="F5196" i="6"/>
  <c r="F7885" i="6"/>
  <c r="F5149" i="6"/>
  <c r="F1501" i="6"/>
  <c r="F1405" i="6"/>
  <c r="F1213" i="6"/>
  <c r="F5700" i="6"/>
  <c r="F6229" i="6"/>
  <c r="F8388" i="6"/>
  <c r="F2321" i="6"/>
  <c r="F2844" i="6"/>
  <c r="F6804" i="6"/>
  <c r="F2513" i="6"/>
  <c r="F1741" i="6"/>
  <c r="F2244" i="6"/>
  <c r="F517" i="6"/>
  <c r="F7117" i="6"/>
  <c r="F7477" i="6"/>
  <c r="F901" i="6"/>
  <c r="F3637" i="6"/>
  <c r="F3684" i="6"/>
  <c r="F8101" i="6"/>
  <c r="F6397" i="6"/>
  <c r="F4309" i="6"/>
  <c r="F5753" i="6"/>
  <c r="F3756" i="6"/>
  <c r="F7333" i="6"/>
  <c r="F1164" i="6"/>
  <c r="F5821" i="6"/>
  <c r="F7572" i="6"/>
  <c r="F3781" i="6"/>
  <c r="F7501" i="6"/>
  <c r="F7932" i="6"/>
  <c r="F7909" i="6"/>
  <c r="F2631" i="6"/>
  <c r="F4455" i="6"/>
  <c r="F2173" i="6"/>
  <c r="F5173" i="6"/>
  <c r="F2727" i="6"/>
  <c r="F2871" i="6"/>
  <c r="F5245" i="6"/>
  <c r="F4957" i="6"/>
  <c r="E8148" i="6" a="1"/>
  <c r="E8148" i="6" s="1"/>
  <c r="F8148" i="6" s="1"/>
  <c r="E1789" i="6" a="1"/>
  <c r="E1789" i="6" s="1"/>
  <c r="D1788" i="6"/>
  <c r="D1787" i="6" s="1"/>
  <c r="E6301" i="6" a="1"/>
  <c r="E6301" i="6" s="1"/>
  <c r="D6300" i="6"/>
  <c r="D6299" i="6" s="1"/>
  <c r="E2533" i="6" a="1"/>
  <c r="E2533" i="6" s="1"/>
  <c r="F2534" i="6" s="1"/>
  <c r="D2532" i="6"/>
  <c r="D2531" i="6" s="1"/>
  <c r="E4717" i="6" a="1"/>
  <c r="E4717" i="6" s="1"/>
  <c r="D4716" i="6"/>
  <c r="D4715" i="6" s="1"/>
  <c r="E2605" i="6" a="1"/>
  <c r="E2605" i="6" s="1"/>
  <c r="F2606" i="6" s="1"/>
  <c r="D2604" i="6"/>
  <c r="D2603" i="6" s="1"/>
  <c r="E1717" i="6" a="1"/>
  <c r="E1717" i="6" s="1"/>
  <c r="D1716" i="6"/>
  <c r="D1715" i="6" s="1"/>
  <c r="E3061" i="6" a="1"/>
  <c r="E3061" i="6" s="1"/>
  <c r="F3062" i="6" s="1"/>
  <c r="D3060" i="6"/>
  <c r="D3059" i="6" s="1"/>
  <c r="E3877" i="6" a="1"/>
  <c r="E3877" i="6" s="1"/>
  <c r="F3878" i="6" s="1"/>
  <c r="D3876" i="6"/>
  <c r="D3875" i="6" s="1"/>
  <c r="E4333" i="6" a="1"/>
  <c r="E4333" i="6" s="1"/>
  <c r="D4332" i="6"/>
  <c r="D4331" i="6" s="1"/>
  <c r="F3829" i="6"/>
  <c r="F205" i="6"/>
  <c r="F3516" i="6"/>
  <c r="F6252" i="6"/>
  <c r="E4260" i="6" a="1"/>
  <c r="E4260" i="6" s="1"/>
  <c r="F5556" i="6"/>
  <c r="F4740" i="6"/>
  <c r="F4908" i="6"/>
  <c r="F181" i="6"/>
  <c r="F5292" i="6"/>
  <c r="E4668" i="6" a="1"/>
  <c r="E4668" i="6" s="1"/>
  <c r="F685" i="6"/>
  <c r="E7092" i="6" a="1"/>
  <c r="E7092" i="6" s="1"/>
  <c r="F7093" i="6" s="1"/>
  <c r="F5220" i="6"/>
  <c r="F3205" i="6"/>
  <c r="F2125" i="6"/>
  <c r="F5005" i="6"/>
  <c r="F2100" i="6"/>
  <c r="F5028" i="6"/>
  <c r="F2028" i="6"/>
  <c r="F8053" i="6"/>
  <c r="E1309" i="6" a="1"/>
  <c r="E1309" i="6" s="1"/>
  <c r="D1308" i="6"/>
  <c r="D1307" i="6" s="1"/>
  <c r="E3349" i="6" a="1"/>
  <c r="E3349" i="6" s="1"/>
  <c r="D3348" i="6"/>
  <c r="D3347" i="6" s="1"/>
  <c r="E1837" i="6" a="1"/>
  <c r="E1837" i="6" s="1"/>
  <c r="F1838" i="6" s="1"/>
  <c r="D1836" i="6"/>
  <c r="D1835" i="6" s="1"/>
  <c r="E2917" i="6" a="1"/>
  <c r="E2917" i="6" s="1"/>
  <c r="F2918" i="6" s="1"/>
  <c r="D2916" i="6"/>
  <c r="D2915" i="6" s="1"/>
  <c r="E4813" i="6" a="1"/>
  <c r="E4813" i="6" s="1"/>
  <c r="F4814" i="6" s="1"/>
  <c r="D4812" i="6"/>
  <c r="D4811" i="6" s="1"/>
  <c r="E7981" i="6" a="1"/>
  <c r="E7981" i="6" s="1"/>
  <c r="D7980" i="6"/>
  <c r="D7979" i="6" s="1"/>
  <c r="E3373" i="6" a="1"/>
  <c r="E3373" i="6" s="1"/>
  <c r="F3374" i="6" s="1"/>
  <c r="D3372" i="6"/>
  <c r="D3371" i="6" s="1"/>
  <c r="E6565" i="6" a="1"/>
  <c r="E6565" i="6" s="1"/>
  <c r="F6566" i="6" s="1"/>
  <c r="D6564" i="6"/>
  <c r="D6563" i="6" s="1"/>
  <c r="E2269" i="6" a="1"/>
  <c r="E2269" i="6" s="1"/>
  <c r="D2268" i="6"/>
  <c r="D2267" i="6" s="1"/>
  <c r="E6709" i="6" a="1"/>
  <c r="E6709" i="6" s="1"/>
  <c r="D6708" i="6"/>
  <c r="D6707" i="6" s="1"/>
  <c r="E6541" i="6" a="1"/>
  <c r="E6541" i="6" s="1"/>
  <c r="F6542" i="6" s="1"/>
  <c r="D6540" i="6"/>
  <c r="D6539" i="6" s="1"/>
  <c r="E7525" i="6" a="1"/>
  <c r="E7525" i="6" s="1"/>
  <c r="F7526" i="6" s="1"/>
  <c r="D7524" i="6"/>
  <c r="D7523" i="6" s="1"/>
  <c r="E4981" i="6" a="1"/>
  <c r="E4981" i="6" s="1"/>
  <c r="F4982" i="6" s="1"/>
  <c r="D4980" i="6"/>
  <c r="D4979" i="6" s="1"/>
  <c r="E2821" i="6" a="1"/>
  <c r="E2821" i="6" s="1"/>
  <c r="F2822" i="6" s="1"/>
  <c r="D2820" i="6"/>
  <c r="D2819" i="6" s="1"/>
  <c r="E8221" i="6" a="1"/>
  <c r="E8221" i="6" s="1"/>
  <c r="D8220" i="6"/>
  <c r="D8219" i="6" s="1"/>
  <c r="E4524" i="6" a="1"/>
  <c r="E4524" i="6" s="1"/>
  <c r="F4525" i="6" s="1"/>
  <c r="F1357" i="6"/>
  <c r="E1069" i="6" a="1"/>
  <c r="E1069" i="6" s="1"/>
  <c r="D1068" i="6"/>
  <c r="D1067" i="6" s="1"/>
  <c r="E3301" i="6" a="1"/>
  <c r="E3301" i="6" s="1"/>
  <c r="F3302" i="6" s="1"/>
  <c r="D3300" i="6"/>
  <c r="D3299" i="6" s="1"/>
  <c r="E5389" i="6" a="1"/>
  <c r="E5389" i="6" s="1"/>
  <c r="F5390" i="6" s="1"/>
  <c r="D5388" i="6"/>
  <c r="D5387" i="6" s="1"/>
  <c r="E7837" i="6" a="1"/>
  <c r="E7837" i="6" s="1"/>
  <c r="F7838" i="6" s="1"/>
  <c r="D7836" i="6"/>
  <c r="D7835" i="6" s="1"/>
  <c r="E2413" i="6" a="1"/>
  <c r="E2413" i="6" s="1"/>
  <c r="D2412" i="6"/>
  <c r="D2411" i="6" s="1"/>
  <c r="E2317" i="6" a="1"/>
  <c r="E2317" i="6" s="1"/>
  <c r="F2318" i="6" s="1"/>
  <c r="D2316" i="6"/>
  <c r="D2315" i="6" s="1"/>
  <c r="E6132" i="6" a="1"/>
  <c r="E6132" i="6" s="1"/>
  <c r="E2629" i="6" a="1"/>
  <c r="E2629" i="6" s="1"/>
  <c r="F2630" i="6" s="1"/>
  <c r="D2628" i="6"/>
  <c r="D2627" i="6" s="1"/>
  <c r="E2725" i="6" a="1"/>
  <c r="E2725" i="6" s="1"/>
  <c r="F2726" i="6" s="1"/>
  <c r="D2724" i="6"/>
  <c r="D2723" i="6" s="1"/>
  <c r="E8245" i="6" a="1"/>
  <c r="E8245" i="6" s="1"/>
  <c r="D8244" i="6"/>
  <c r="D8243" i="6" s="1"/>
  <c r="F781" i="6"/>
  <c r="F3228" i="6"/>
  <c r="F1812" i="6"/>
  <c r="E636" i="6" a="1"/>
  <c r="E636" i="6" s="1"/>
  <c r="F636" i="6" s="1"/>
  <c r="F5365" i="6"/>
  <c r="E6108" i="6" a="1"/>
  <c r="E6108" i="6" s="1"/>
  <c r="F6108" i="6" s="1"/>
  <c r="F7021" i="6"/>
  <c r="F2677" i="6"/>
  <c r="E2388" i="6" a="1"/>
  <c r="E2388" i="6" s="1"/>
  <c r="F6348" i="6"/>
  <c r="F4884" i="6"/>
  <c r="F6517" i="6"/>
  <c r="F757" i="6"/>
  <c r="F348" i="6"/>
  <c r="E7164" i="6" a="1"/>
  <c r="E7164" i="6" s="1"/>
  <c r="F7164" i="6" s="1"/>
  <c r="F5581" i="6"/>
  <c r="E6732" i="6" a="1"/>
  <c r="E6732" i="6" s="1"/>
  <c r="E541" i="6" a="1"/>
  <c r="E541" i="6" s="1"/>
  <c r="F542" i="6" s="1"/>
  <c r="D540" i="6"/>
  <c r="D539" i="6" s="1"/>
  <c r="E253" i="6" a="1"/>
  <c r="E253" i="6" s="1"/>
  <c r="F254" i="6" s="1"/>
  <c r="D252" i="6"/>
  <c r="D251" i="6" s="1"/>
  <c r="E4573" i="6" a="1"/>
  <c r="E4573" i="6" s="1"/>
  <c r="F4574" i="6" s="1"/>
  <c r="D4572" i="6"/>
  <c r="D4571" i="6" s="1"/>
  <c r="E2340" i="6" a="1"/>
  <c r="E2340" i="6" s="1"/>
  <c r="E5509" i="6" a="1"/>
  <c r="E5509" i="6" s="1"/>
  <c r="D5508" i="6"/>
  <c r="D5507" i="6" s="1"/>
  <c r="E5965" i="6" a="1"/>
  <c r="E5965" i="6" s="1"/>
  <c r="F5966" i="6" s="1"/>
  <c r="D5964" i="6"/>
  <c r="D5963" i="6" s="1"/>
  <c r="E3181" i="6" a="1"/>
  <c r="E3181" i="6" s="1"/>
  <c r="D3180" i="6"/>
  <c r="D3179" i="6" s="1"/>
  <c r="E8293" i="6" a="1"/>
  <c r="E8293" i="6" s="1"/>
  <c r="D8292" i="6"/>
  <c r="D8291" i="6" s="1"/>
  <c r="E1141" i="6" a="1"/>
  <c r="E1141" i="6" s="1"/>
  <c r="D1140" i="6"/>
  <c r="D1139" i="6" s="1"/>
  <c r="E325" i="6" a="1"/>
  <c r="E325" i="6" s="1"/>
  <c r="F326" i="6" s="1"/>
  <c r="D324" i="6"/>
  <c r="D323" i="6" s="1"/>
  <c r="E5653" i="6" a="1"/>
  <c r="E5653" i="6" s="1"/>
  <c r="D5652" i="6"/>
  <c r="D5651" i="6" s="1"/>
  <c r="E2893" i="6" a="1"/>
  <c r="E2893" i="6" s="1"/>
  <c r="D2892" i="6"/>
  <c r="D2891" i="6" s="1"/>
  <c r="E2869" i="6" a="1"/>
  <c r="E2869" i="6" s="1"/>
  <c r="F2870" i="6" s="1"/>
  <c r="D2868" i="6"/>
  <c r="D2867" i="6" s="1"/>
  <c r="E4453" i="6" a="1"/>
  <c r="E4453" i="6" s="1"/>
  <c r="F4454" i="6" s="1"/>
  <c r="D4452" i="6"/>
  <c r="D4451" i="6" s="1"/>
  <c r="E6013" i="6" a="1"/>
  <c r="E6013" i="6" s="1"/>
  <c r="F6014" i="6" s="1"/>
  <c r="D6012" i="6"/>
  <c r="D6011" i="6" s="1"/>
  <c r="E1548" i="6" a="1"/>
  <c r="E1548" i="6" s="1"/>
  <c r="F1548" i="6" s="1"/>
  <c r="F2653" i="6"/>
  <c r="D10" i="6"/>
  <c r="E11" i="6"/>
  <c r="F12" i="6" s="1"/>
  <c r="E5341" i="6" a="1"/>
  <c r="E5341" i="6" s="1"/>
  <c r="F5342" i="6" s="1"/>
  <c r="D5340" i="6"/>
  <c r="D5339" i="6" s="1"/>
  <c r="E8005" i="6" a="1"/>
  <c r="E8005" i="6" s="1"/>
  <c r="F8006" i="6" s="1"/>
  <c r="D8004" i="6"/>
  <c r="D8003" i="6" s="1"/>
  <c r="E4237" i="6" a="1"/>
  <c r="E4237" i="6" s="1"/>
  <c r="D4236" i="6"/>
  <c r="D4235" i="6" s="1"/>
  <c r="E1524" i="6" a="1"/>
  <c r="E1524" i="6" s="1"/>
  <c r="E7405" i="6" a="1"/>
  <c r="E7405" i="6" s="1"/>
  <c r="F7406" i="6" s="1"/>
  <c r="D7404" i="6"/>
  <c r="D7403" i="6" s="1"/>
  <c r="E6973" i="6" a="1"/>
  <c r="E6973" i="6" s="1"/>
  <c r="F6974" i="6" s="1"/>
  <c r="D6972" i="6"/>
  <c r="D6971" i="6" s="1"/>
  <c r="E3973" i="6" a="1"/>
  <c r="E3973" i="6" s="1"/>
  <c r="F3974" i="6" s="1"/>
  <c r="D3972" i="6"/>
  <c r="D3971" i="6" s="1"/>
  <c r="E4861" i="6" a="1"/>
  <c r="E4861" i="6" s="1"/>
  <c r="F4862" i="6" s="1"/>
  <c r="D4860" i="6"/>
  <c r="D4859" i="6" s="1"/>
  <c r="E7309" i="6" a="1"/>
  <c r="E7309" i="6" s="1"/>
  <c r="F7310" i="6" s="1"/>
  <c r="D7308" i="6"/>
  <c r="D7307" i="6" s="1"/>
  <c r="F4788" i="6"/>
  <c r="F4212" i="6"/>
  <c r="F2004" i="6"/>
  <c r="F3397" i="6"/>
  <c r="F4620" i="6"/>
  <c r="F3493" i="6"/>
  <c r="E3564" i="6" a="1"/>
  <c r="E3564" i="6" s="1"/>
  <c r="F3565" i="6" s="1"/>
  <c r="F4357" i="6"/>
  <c r="F5604" i="6"/>
  <c r="F4597" i="6"/>
  <c r="E4140" i="6" a="1"/>
  <c r="E4140" i="6" s="1"/>
  <c r="F4140" i="6" s="1"/>
  <c r="E1380" i="6" a="1"/>
  <c r="E1380" i="6" s="1"/>
  <c r="F1380" i="6" s="1"/>
  <c r="E6325" i="6" a="1"/>
  <c r="E6325" i="6" s="1"/>
  <c r="F6326" i="6" s="1"/>
  <c r="D6324" i="6"/>
  <c r="D6323" i="6" s="1"/>
  <c r="E1117" i="6" a="1"/>
  <c r="E1117" i="6" s="1"/>
  <c r="F1118" i="6" s="1"/>
  <c r="D1116" i="6"/>
  <c r="D1115" i="6" s="1"/>
  <c r="E973" i="6" a="1"/>
  <c r="E973" i="6" s="1"/>
  <c r="F974" i="6" s="1"/>
  <c r="D972" i="6"/>
  <c r="D971" i="6" s="1"/>
  <c r="E7957" i="6" a="1"/>
  <c r="E7957" i="6" s="1"/>
  <c r="F7958" i="6" s="1"/>
  <c r="D7956" i="6"/>
  <c r="D7955" i="6" s="1"/>
  <c r="E2749" i="6" a="1"/>
  <c r="E2749" i="6" s="1"/>
  <c r="F2750" i="6" s="1"/>
  <c r="D2748" i="6"/>
  <c r="D2747" i="6" s="1"/>
  <c r="E6757" i="6" a="1"/>
  <c r="E6757" i="6" s="1"/>
  <c r="F6758" i="6" s="1"/>
  <c r="D6756" i="6"/>
  <c r="D6755" i="6" s="1"/>
  <c r="E6085" i="6" a="1"/>
  <c r="E6085" i="6" s="1"/>
  <c r="F6086" i="6" s="1"/>
  <c r="D6084" i="6"/>
  <c r="D6083" i="6" s="1"/>
  <c r="E4477" i="6" a="1"/>
  <c r="E4477" i="6" s="1"/>
  <c r="F4478" i="6" s="1"/>
  <c r="D4476" i="6"/>
  <c r="D4475" i="6" s="1"/>
  <c r="E7717" i="6" a="1"/>
  <c r="E7717" i="6" s="1"/>
  <c r="F7718" i="6" s="1"/>
  <c r="D7716" i="6"/>
  <c r="D7715" i="6" s="1"/>
  <c r="E877" i="6" a="1"/>
  <c r="E877" i="6" s="1"/>
  <c r="F878" i="6" s="1"/>
  <c r="D876" i="6"/>
  <c r="D875" i="6" s="1"/>
  <c r="E4405" i="6" a="1"/>
  <c r="E4405" i="6" s="1"/>
  <c r="F4406" i="6" s="1"/>
  <c r="D4404" i="6"/>
  <c r="D4403" i="6" s="1"/>
  <c r="E2797" i="6" a="1"/>
  <c r="E2797" i="6" s="1"/>
  <c r="F2798" i="6" s="1"/>
  <c r="D2796" i="6"/>
  <c r="D2795" i="6" s="1"/>
  <c r="E7813" i="6" a="1"/>
  <c r="E7813" i="6" s="1"/>
  <c r="F7814" i="6" s="1"/>
  <c r="D7812" i="6"/>
  <c r="D7811" i="6" s="1"/>
  <c r="E1573" i="6" a="1"/>
  <c r="E1573" i="6" s="1"/>
  <c r="F1574" i="6" s="1"/>
  <c r="D1572" i="6"/>
  <c r="D1571" i="6" s="1"/>
  <c r="E613" i="6" a="1"/>
  <c r="E613" i="6" s="1"/>
  <c r="F614" i="6" s="1"/>
  <c r="D612" i="6"/>
  <c r="D611" i="6" s="1"/>
  <c r="E5077" i="6" a="1"/>
  <c r="E5077" i="6" s="1"/>
  <c r="F5078" i="6" s="1"/>
  <c r="D5076" i="6"/>
  <c r="D5075" i="6" s="1"/>
  <c r="E1477" i="6" a="1"/>
  <c r="E1477" i="6" s="1"/>
  <c r="F1478" i="6" s="1"/>
  <c r="D1476" i="6"/>
  <c r="D1475" i="6" s="1"/>
  <c r="E61" i="6" a="1"/>
  <c r="E61" i="6" s="1"/>
  <c r="F62" i="6" s="1"/>
  <c r="D60" i="6"/>
  <c r="D59" i="6" s="1"/>
  <c r="E1285" i="6" a="1"/>
  <c r="E1285" i="6" s="1"/>
  <c r="F1286" i="6" s="1"/>
  <c r="D1284" i="6"/>
  <c r="D1283" i="6" s="1"/>
  <c r="E373" i="6" a="1"/>
  <c r="E373" i="6" s="1"/>
  <c r="F374" i="6" s="1"/>
  <c r="D372" i="6"/>
  <c r="D371" i="6" s="1"/>
  <c r="E6853" i="6" a="1"/>
  <c r="E6853" i="6" s="1"/>
  <c r="F6854" i="6" s="1"/>
  <c r="D6852" i="6"/>
  <c r="D6851" i="6" s="1"/>
  <c r="E5749" i="6" a="1"/>
  <c r="E5749" i="6" s="1"/>
  <c r="F5750" i="6" s="1"/>
  <c r="D5748" i="6"/>
  <c r="D5747" i="6" s="1"/>
  <c r="E6613" i="6" a="1"/>
  <c r="E6613" i="6" s="1"/>
  <c r="F6614" i="6" s="1"/>
  <c r="D6612" i="6"/>
  <c r="D6611" i="6" s="1"/>
  <c r="E1645" i="6" a="1"/>
  <c r="E1645" i="6" s="1"/>
  <c r="F1646" i="6" s="1"/>
  <c r="D1644" i="6"/>
  <c r="D1643" i="6" s="1"/>
  <c r="E7453" i="6" a="1"/>
  <c r="E7453" i="6" s="1"/>
  <c r="F7454" i="6" s="1"/>
  <c r="D7452" i="6"/>
  <c r="D7451" i="6" s="1"/>
  <c r="F4692" i="6"/>
  <c r="E3612" i="6" a="1"/>
  <c r="E3612" i="6" s="1"/>
  <c r="F3612" i="6" s="1"/>
  <c r="F8173" i="6"/>
  <c r="E5460" i="6" a="1"/>
  <c r="E5460" i="6" s="1"/>
  <c r="F5460" i="6" s="1"/>
  <c r="E7549" i="6" a="1"/>
  <c r="E7549" i="6" s="1"/>
  <c r="D7548" i="6"/>
  <c r="D7547" i="6" s="1"/>
  <c r="E7141" i="6" a="1"/>
  <c r="E7141" i="6" s="1"/>
  <c r="F7142" i="6" s="1"/>
  <c r="D7140" i="6"/>
  <c r="D7139" i="6" s="1"/>
  <c r="E3325" i="6" a="1"/>
  <c r="E3325" i="6" s="1"/>
  <c r="F3326" i="6" s="1"/>
  <c r="D3324" i="6"/>
  <c r="D3323" i="6" s="1"/>
  <c r="E7693" i="6" a="1"/>
  <c r="E7693" i="6" s="1"/>
  <c r="F7694" i="6" s="1"/>
  <c r="D7692" i="6"/>
  <c r="D7691" i="6" s="1"/>
  <c r="E2293" i="6" a="1"/>
  <c r="E2293" i="6" s="1"/>
  <c r="F2294" i="6" s="1"/>
  <c r="D2292" i="6"/>
  <c r="D2291" i="6" s="1"/>
  <c r="E5413" i="6" a="1"/>
  <c r="E5413" i="6" s="1"/>
  <c r="F5414" i="6" s="1"/>
  <c r="D5412" i="6"/>
  <c r="D5411" i="6" s="1"/>
  <c r="E2461" i="6" a="1"/>
  <c r="E2461" i="6" s="1"/>
  <c r="F2462" i="6" s="1"/>
  <c r="D2460" i="6"/>
  <c r="D2459" i="6" s="1"/>
  <c r="E1693" i="6" a="1"/>
  <c r="E1693" i="6" s="1"/>
  <c r="F1694" i="6" s="1"/>
  <c r="D1692" i="6"/>
  <c r="D1691" i="6" s="1"/>
  <c r="E3133" i="6" a="1"/>
  <c r="E3133" i="6" s="1"/>
  <c r="F3134" i="6" s="1"/>
  <c r="D3132" i="6"/>
  <c r="D3131" i="6" s="1"/>
  <c r="E4117" i="6" a="1"/>
  <c r="E4117" i="6" s="1"/>
  <c r="F4118" i="6" s="1"/>
  <c r="D4116" i="6"/>
  <c r="D4115" i="6" s="1"/>
  <c r="E7261" i="6" a="1"/>
  <c r="E7261" i="6" s="1"/>
  <c r="F7262" i="6" s="1"/>
  <c r="D7260" i="6"/>
  <c r="D7259" i="6" s="1"/>
  <c r="E2581" i="6" a="1"/>
  <c r="E2581" i="6" s="1"/>
  <c r="F2582" i="6" s="1"/>
  <c r="D2580" i="6"/>
  <c r="D2579" i="6" s="1"/>
  <c r="E1861" i="6" a="1"/>
  <c r="E1861" i="6" s="1"/>
  <c r="F1862" i="6" s="1"/>
  <c r="D1860" i="6"/>
  <c r="D1859" i="6" s="1"/>
  <c r="E5101" i="6" a="1"/>
  <c r="E5101" i="6" s="1"/>
  <c r="F5102" i="6" s="1"/>
  <c r="D5100" i="6"/>
  <c r="D5099" i="6" s="1"/>
  <c r="F3613" i="6"/>
  <c r="E852" i="6" a="1"/>
  <c r="E852" i="6" s="1"/>
  <c r="F853" i="6" s="1"/>
  <c r="E228" i="6" a="1"/>
  <c r="E228" i="6" s="1"/>
  <c r="F229" i="6" s="1"/>
  <c r="F7551" i="6"/>
  <c r="F7550" i="6"/>
  <c r="F2295" i="6"/>
  <c r="E1525" i="6" a="1"/>
  <c r="E1525" i="6" s="1"/>
  <c r="F1525" i="6" s="1"/>
  <c r="F2319" i="6"/>
  <c r="F6135" i="6"/>
  <c r="F1718" i="6"/>
  <c r="F1719" i="6"/>
  <c r="F3063" i="6"/>
  <c r="F1863" i="6"/>
  <c r="F615" i="6"/>
  <c r="E6733" i="6" a="1"/>
  <c r="E6733" i="6" s="1"/>
  <c r="F6734" i="6" s="1"/>
  <c r="F375" i="6"/>
  <c r="F879" i="6"/>
  <c r="F4407" i="6"/>
  <c r="E6133" i="6" a="1"/>
  <c r="E6133" i="6" s="1"/>
  <c r="F6134" i="6" s="1"/>
  <c r="F4334" i="6"/>
  <c r="F4335" i="6"/>
  <c r="F1839" i="6"/>
  <c r="F1311" i="6"/>
  <c r="F1310" i="6"/>
  <c r="F3350" i="6"/>
  <c r="F3351" i="6"/>
  <c r="F2535" i="6"/>
  <c r="F5967" i="6"/>
  <c r="F4575" i="6"/>
  <c r="F7982" i="6"/>
  <c r="F7983" i="6"/>
  <c r="F7527" i="6"/>
  <c r="F327" i="6"/>
  <c r="F8246" i="6"/>
  <c r="F8247" i="6"/>
  <c r="F8222" i="6"/>
  <c r="F8223" i="6"/>
  <c r="F3303" i="6"/>
  <c r="F1070" i="6"/>
  <c r="F1071" i="6"/>
  <c r="F6302" i="6"/>
  <c r="F6303" i="6"/>
  <c r="F5391" i="6"/>
  <c r="F2270" i="6"/>
  <c r="F2271" i="6"/>
  <c r="F4718" i="6"/>
  <c r="F4719" i="6"/>
  <c r="F5751" i="6"/>
  <c r="F2799" i="6"/>
  <c r="F4863" i="6"/>
  <c r="F5654" i="6"/>
  <c r="F2895" i="6"/>
  <c r="F2894" i="6"/>
  <c r="F8007" i="6"/>
  <c r="F543" i="6"/>
  <c r="F975" i="6"/>
  <c r="F4238" i="6"/>
  <c r="F4239" i="6"/>
  <c r="F1119" i="6"/>
  <c r="F6735" i="6"/>
  <c r="F255" i="6"/>
  <c r="F4815" i="6"/>
  <c r="F2463" i="6"/>
  <c r="F2343" i="6"/>
  <c r="F6710" i="6"/>
  <c r="F6711" i="6"/>
  <c r="F3879" i="6"/>
  <c r="F7311" i="6"/>
  <c r="F5343" i="6"/>
  <c r="F7143" i="6"/>
  <c r="F7719" i="6"/>
  <c r="E2341" i="6" a="1"/>
  <c r="E2341" i="6" s="1"/>
  <c r="F2342" i="6" s="1"/>
  <c r="F5511" i="6"/>
  <c r="F5510" i="6"/>
  <c r="F3182" i="6"/>
  <c r="F3183" i="6"/>
  <c r="F6615" i="6"/>
  <c r="F7815" i="6"/>
  <c r="F1575" i="6"/>
  <c r="F1479" i="6"/>
  <c r="F5415" i="6"/>
  <c r="F2919" i="6"/>
  <c r="F6881" i="6"/>
  <c r="F1790" i="6"/>
  <c r="F6327" i="6"/>
  <c r="F3327" i="6"/>
  <c r="F2751" i="6"/>
  <c r="F7839" i="6"/>
  <c r="F1647" i="6"/>
  <c r="F6975" i="6"/>
  <c r="F5079" i="6"/>
  <c r="F7695" i="6"/>
  <c r="F7407" i="6"/>
  <c r="F8294" i="6"/>
  <c r="F8295" i="6"/>
  <c r="F1142" i="6"/>
  <c r="F1143" i="6"/>
  <c r="F2414" i="6"/>
  <c r="F7263" i="6"/>
  <c r="F2583" i="6"/>
  <c r="F1791" i="6"/>
  <c r="F7455" i="6"/>
  <c r="F63" i="6"/>
  <c r="F3593" i="6"/>
  <c r="F7649" i="6"/>
  <c r="F2969" i="6"/>
  <c r="F3281" i="6"/>
  <c r="F7121" i="6"/>
  <c r="F1697" i="6"/>
  <c r="F2009" i="6"/>
  <c r="F4673" i="6"/>
  <c r="F1817" i="6"/>
  <c r="F1553" i="6"/>
  <c r="F2849" i="6"/>
  <c r="E4721" i="6" a="1"/>
  <c r="E4721" i="6" s="1"/>
  <c r="F4721" i="6" s="1"/>
  <c r="F4361" i="6"/>
  <c r="F4073" i="6"/>
  <c r="F7457" i="6"/>
  <c r="F1337" i="6"/>
  <c r="F2153" i="6"/>
  <c r="F5608" i="6"/>
  <c r="F5849" i="6"/>
  <c r="F2225" i="6"/>
  <c r="F8033" i="6"/>
  <c r="F6377" i="6"/>
  <c r="F5993" i="6"/>
  <c r="F233" i="6"/>
  <c r="F7409" i="6"/>
  <c r="F4481" i="6"/>
  <c r="F2729" i="6"/>
  <c r="F2897" i="6"/>
  <c r="F8393" i="6"/>
  <c r="F3977" i="6"/>
  <c r="F7865" i="6"/>
  <c r="F4001" i="6"/>
  <c r="F8009" i="6"/>
  <c r="F6161" i="6"/>
  <c r="F4313" i="6"/>
  <c r="F4745" i="6"/>
  <c r="F8105" i="6"/>
  <c r="F7313" i="6"/>
  <c r="F5897" i="6"/>
  <c r="F209" i="6"/>
  <c r="F161" i="6"/>
  <c r="F3473" i="6"/>
  <c r="F6689" i="6"/>
  <c r="F1433" i="6"/>
  <c r="F5945" i="6"/>
  <c r="E3353" i="6" a="1"/>
  <c r="E3353" i="6" s="1"/>
  <c r="F3353" i="6" s="1"/>
  <c r="F569" i="6"/>
  <c r="E1961" i="6" a="1"/>
  <c r="E1961" i="6" s="1"/>
  <c r="F1961" i="6" s="1"/>
  <c r="F1889" i="6"/>
  <c r="E8321" i="6" a="1"/>
  <c r="E8321" i="6" s="1"/>
  <c r="F8321" i="6" s="1"/>
  <c r="E6473" i="6" a="1"/>
  <c r="E6473" i="6" s="1"/>
  <c r="F6473" i="6" s="1"/>
  <c r="E3689" i="6" a="1"/>
  <c r="E3689" i="6" s="1"/>
  <c r="F3689" i="6" s="1"/>
  <c r="F5969" i="6"/>
  <c r="E7625" i="6" a="1"/>
  <c r="E7625" i="6" s="1"/>
  <c r="F7625" i="6" s="1"/>
  <c r="F1241" i="6"/>
  <c r="E425" i="6" a="1"/>
  <c r="E425" i="6" s="1"/>
  <c r="F425" i="6" s="1"/>
  <c r="D7794" i="6"/>
  <c r="D3570" i="6"/>
  <c r="E3570" i="6" s="1" a="1"/>
  <c r="E3570" i="6" s="1"/>
  <c r="F3570" i="6" s="1"/>
  <c r="D1818" i="6"/>
  <c r="D8226" i="6"/>
  <c r="E8226" i="6" s="1" a="1"/>
  <c r="E8226" i="6" s="1"/>
  <c r="D162" i="6"/>
  <c r="D3354" i="6"/>
  <c r="D6234" i="6"/>
  <c r="D1890" i="6"/>
  <c r="D5778" i="6"/>
  <c r="D8274" i="6"/>
  <c r="E8274" i="6" s="1" a="1"/>
  <c r="E8274" i="6" s="1"/>
  <c r="F8274" i="6" s="1"/>
  <c r="D5514" i="6"/>
  <c r="D4986" i="6"/>
  <c r="E4986" i="6" s="1" a="1"/>
  <c r="E4986" i="6" s="1"/>
  <c r="D1914" i="6"/>
  <c r="E1914" i="6" s="1" a="1"/>
  <c r="E1914" i="6" s="1"/>
  <c r="F1914" i="6" s="1"/>
  <c r="D6330" i="6"/>
  <c r="D2994" i="6"/>
  <c r="D762" i="6"/>
  <c r="D3282" i="6"/>
  <c r="D882" i="6"/>
  <c r="E882" i="6" s="1" a="1"/>
  <c r="E882" i="6" s="1"/>
  <c r="F882" i="6" s="1"/>
  <c r="D4002" i="6"/>
  <c r="D4122" i="6"/>
  <c r="D7122" i="6"/>
  <c r="E7122" i="6" s="1" a="1"/>
  <c r="E7122" i="6" s="1"/>
  <c r="F7122" i="6" s="1"/>
  <c r="D5754" i="6"/>
  <c r="D1866" i="6"/>
  <c r="D7650" i="6"/>
  <c r="D6258" i="6"/>
  <c r="D3642" i="6"/>
  <c r="E3642" i="6" s="1" a="1"/>
  <c r="E3642" i="6" s="1"/>
  <c r="F3642" i="6" s="1"/>
  <c r="D1026" i="6"/>
  <c r="D282" i="6"/>
  <c r="E282" i="6" s="1" a="1"/>
  <c r="E282" i="6" s="1"/>
  <c r="F282" i="6" s="1"/>
  <c r="D378" i="6"/>
  <c r="D6930" i="6"/>
  <c r="D5826" i="6"/>
  <c r="D4650" i="6"/>
  <c r="D786" i="6"/>
  <c r="E786" i="6" s="1" a="1"/>
  <c r="E786" i="6" s="1"/>
  <c r="F786" i="6" s="1"/>
  <c r="D8418" i="6"/>
  <c r="E8418" i="6" s="1" a="1"/>
  <c r="E8418" i="6" s="1"/>
  <c r="F8418" i="6" s="1"/>
  <c r="D7242" i="6"/>
  <c r="D5802" i="6"/>
  <c r="E5802" i="6" s="1" a="1"/>
  <c r="E5802" i="6" s="1"/>
  <c r="F5802" i="6" s="1"/>
  <c r="D306" i="6"/>
  <c r="D6762" i="6"/>
  <c r="D5082" i="6"/>
  <c r="D2010" i="6"/>
  <c r="E2010" i="6" s="1" a="1"/>
  <c r="E2010" i="6" s="1"/>
  <c r="F2010" i="6" s="1"/>
  <c r="D450" i="6"/>
  <c r="D7578" i="6"/>
  <c r="E7578" i="6" s="1" a="1"/>
  <c r="E7578" i="6" s="1"/>
  <c r="D4338" i="6"/>
  <c r="D8082" i="6"/>
  <c r="D6138" i="6"/>
  <c r="D4218" i="6"/>
  <c r="D738" i="6"/>
  <c r="E738" i="6" s="1" a="1"/>
  <c r="E738" i="6" s="1"/>
  <c r="F738" i="6" s="1"/>
  <c r="D7002" i="6"/>
  <c r="E7002" i="6" s="1" a="1"/>
  <c r="E7002" i="6" s="1"/>
  <c r="F7002" i="6" s="1"/>
  <c r="D2778" i="6"/>
  <c r="D1194" i="6"/>
  <c r="E1194" i="6" s="1" a="1"/>
  <c r="E1194" i="6" s="1"/>
  <c r="F1194" i="6" s="1"/>
  <c r="D6786" i="6"/>
  <c r="D2898" i="6"/>
  <c r="E2898" i="6" s="1" a="1"/>
  <c r="E2898" i="6" s="1"/>
  <c r="F2898" i="6" s="1"/>
  <c r="D1266" i="6"/>
  <c r="E1266" i="6" s="1" a="1"/>
  <c r="E1266" i="6" s="1"/>
  <c r="F1266" i="6" s="1"/>
  <c r="D7290" i="6"/>
  <c r="E7290" i="6" s="1" a="1"/>
  <c r="E7290" i="6" s="1"/>
  <c r="F7290" i="6" s="1"/>
  <c r="D5898" i="6"/>
  <c r="E5898" i="6" s="1" a="1"/>
  <c r="E5898" i="6" s="1"/>
  <c r="F5898" i="6" s="1"/>
  <c r="D3978" i="6"/>
  <c r="D8298" i="6"/>
  <c r="D7626" i="6"/>
  <c r="E7626" i="6" s="1" a="1"/>
  <c r="E7626" i="6" s="1"/>
  <c r="F7626" i="6" s="1"/>
  <c r="D5562" i="6"/>
  <c r="E5562" i="6" s="1" a="1"/>
  <c r="E5562" i="6" s="1"/>
  <c r="D3450" i="6"/>
  <c r="D2370" i="6"/>
  <c r="D7746" i="6"/>
  <c r="D6354" i="6"/>
  <c r="D4290" i="6"/>
  <c r="D1146" i="6"/>
  <c r="D5658" i="6"/>
  <c r="D3738" i="6"/>
  <c r="D1050" i="6"/>
  <c r="D3810" i="6"/>
  <c r="E3810" i="6" s="1" a="1"/>
  <c r="E3810" i="6" s="1"/>
  <c r="F3810" i="6" s="1"/>
  <c r="D3066" i="6"/>
  <c r="D7554" i="6"/>
  <c r="D4362" i="6"/>
  <c r="D3042" i="6"/>
  <c r="D1482" i="6"/>
  <c r="D7986" i="6"/>
  <c r="D6402" i="6"/>
  <c r="E6402" i="6" s="1" a="1"/>
  <c r="E6402" i="6" s="1"/>
  <c r="F6402" i="6" s="1"/>
  <c r="D5226" i="6"/>
  <c r="E5226" i="6" s="1" a="1"/>
  <c r="E5226" i="6" s="1"/>
  <c r="F5226" i="6" s="1"/>
  <c r="D1290" i="6"/>
  <c r="D8178" i="6"/>
  <c r="D6738" i="6"/>
  <c r="D4458" i="6"/>
  <c r="D3594" i="6"/>
  <c r="E3594" i="6" s="1" a="1"/>
  <c r="E3594" i="6" s="1"/>
  <c r="F3594" i="6" s="1"/>
  <c r="D2346" i="6"/>
  <c r="D570" i="6"/>
  <c r="E570" i="6" s="1" a="1"/>
  <c r="E570" i="6" s="1"/>
  <c r="F570" i="6" s="1"/>
  <c r="D8394" i="6"/>
  <c r="D6834" i="6"/>
  <c r="D5706" i="6"/>
  <c r="D3474" i="6"/>
  <c r="D2394" i="6"/>
  <c r="E2394" i="6" s="1" a="1"/>
  <c r="E2394" i="6" s="1"/>
  <c r="F2394" i="6" s="1"/>
  <c r="D954" i="6"/>
  <c r="D6594" i="6"/>
  <c r="D4914" i="6"/>
  <c r="E4914" i="6" s="1" a="1"/>
  <c r="E4914" i="6" s="1"/>
  <c r="F4914" i="6" s="1"/>
  <c r="D2754" i="6"/>
  <c r="D6162" i="6"/>
  <c r="D4842" i="6"/>
  <c r="E4842" i="6" s="1" a="1"/>
  <c r="E4842" i="6" s="1"/>
  <c r="F4842" i="6" s="1"/>
  <c r="D7026" i="6"/>
  <c r="E7026" i="6" s="1" a="1"/>
  <c r="E7026" i="6" s="1"/>
  <c r="D5538" i="6"/>
  <c r="E5538" i="6" s="1" a="1"/>
  <c r="E5538" i="6" s="1"/>
  <c r="F5538" i="6" s="1"/>
  <c r="D4386" i="6"/>
  <c r="D1962" i="6"/>
  <c r="E1962" i="6" s="1" a="1"/>
  <c r="E1962" i="6" s="1"/>
  <c r="D642" i="6"/>
  <c r="D3378" i="6"/>
  <c r="D2274" i="6"/>
  <c r="D498" i="6"/>
  <c r="D4938" i="6"/>
  <c r="D3546" i="6"/>
  <c r="D1002" i="6"/>
  <c r="E1002" i="6" s="1" a="1"/>
  <c r="E1002" i="6" s="1"/>
  <c r="F1002" i="6" s="1"/>
  <c r="D4482" i="6"/>
  <c r="E4482" i="6" s="1" a="1"/>
  <c r="E4482" i="6" s="1"/>
  <c r="F4482" i="6" s="1"/>
  <c r="D3690" i="6"/>
  <c r="D2418" i="6"/>
  <c r="E2418" i="6" s="1" a="1"/>
  <c r="E2418" i="6" s="1"/>
  <c r="F2418" i="6" s="1"/>
  <c r="D8322" i="6"/>
  <c r="D6426" i="6"/>
  <c r="D4626" i="6"/>
  <c r="D2874" i="6"/>
  <c r="D1458" i="6"/>
  <c r="D210" i="6"/>
  <c r="E210" i="6" s="1" a="1"/>
  <c r="E210" i="6" s="1"/>
  <c r="F210" i="6" s="1"/>
  <c r="D6690" i="6"/>
  <c r="D5010" i="6"/>
  <c r="D1170" i="6"/>
  <c r="D7890" i="6"/>
  <c r="E7890" i="6" s="1" a="1"/>
  <c r="E7890" i="6" s="1"/>
  <c r="F7890" i="6" s="1"/>
  <c r="D6570" i="6"/>
  <c r="D5154" i="6"/>
  <c r="D3306" i="6"/>
  <c r="E3306" i="6" s="1" a="1"/>
  <c r="E3306" i="6" s="1"/>
  <c r="F3306" i="6" s="1"/>
  <c r="D2106" i="6"/>
  <c r="D474" i="6"/>
  <c r="D7698" i="6"/>
  <c r="D5682" i="6"/>
  <c r="D5202" i="6"/>
  <c r="D3834" i="6"/>
  <c r="D1098" i="6"/>
  <c r="D7146" i="6"/>
  <c r="D5610" i="6"/>
  <c r="D3090" i="6"/>
  <c r="D138" i="6"/>
  <c r="D8010" i="6"/>
  <c r="D6450" i="6"/>
  <c r="E6450" i="6" s="1" a="1"/>
  <c r="E6450" i="6" s="1"/>
  <c r="F6450" i="6" s="1"/>
  <c r="D4554" i="6"/>
  <c r="D4026" i="6"/>
  <c r="D1506" i="6"/>
  <c r="D858" i="6"/>
  <c r="D6882" i="6"/>
  <c r="D5346" i="6"/>
  <c r="D1698" i="6"/>
  <c r="E1698" i="6" s="1" a="1"/>
  <c r="E1698" i="6" s="1"/>
  <c r="F1698" i="6" s="1"/>
  <c r="D402" i="6"/>
  <c r="D8370" i="6"/>
  <c r="E8370" i="6" s="1" a="1"/>
  <c r="E8370" i="6" s="1"/>
  <c r="D6378" i="6"/>
  <c r="D4674" i="6"/>
  <c r="D2922" i="6"/>
  <c r="D1554" i="6"/>
  <c r="D7866" i="6"/>
  <c r="D6306" i="6"/>
  <c r="D5058" i="6"/>
  <c r="D3762" i="6"/>
  <c r="D1986" i="6"/>
  <c r="D18" i="6"/>
  <c r="E18" i="6" s="1"/>
  <c r="F18" i="6" s="1"/>
  <c r="D7962" i="6"/>
  <c r="E7962" i="6" s="1" a="1"/>
  <c r="E7962" i="6" s="1"/>
  <c r="F7962" i="6" s="1"/>
  <c r="D6642" i="6"/>
  <c r="D4314" i="6"/>
  <c r="D3498" i="6"/>
  <c r="D2178" i="6"/>
  <c r="D522" i="6"/>
  <c r="D7842" i="6"/>
  <c r="D6018" i="6"/>
  <c r="E6018" i="6" s="1" a="1"/>
  <c r="E6018" i="6" s="1"/>
  <c r="F6018" i="6" s="1"/>
  <c r="D4410" i="6"/>
  <c r="E4410" i="6" s="1" a="1"/>
  <c r="E4410" i="6" s="1"/>
  <c r="F4410" i="6" s="1"/>
  <c r="D2706" i="6"/>
  <c r="D2634" i="6"/>
  <c r="D1362" i="6"/>
  <c r="D7074" i="6"/>
  <c r="D5586" i="6"/>
  <c r="D4434" i="6"/>
  <c r="E4434" i="6" s="1" a="1"/>
  <c r="E4434" i="6" s="1"/>
  <c r="F4434" i="6" s="1"/>
  <c r="D2058" i="6"/>
  <c r="E2058" i="6" s="1" a="1"/>
  <c r="E2058" i="6" s="1"/>
  <c r="F2058" i="6" s="1"/>
  <c r="D666" i="6"/>
  <c r="E666" i="6" s="1" a="1"/>
  <c r="E666" i="6" s="1"/>
  <c r="F666" i="6" s="1"/>
  <c r="D8250" i="6"/>
  <c r="D6858" i="6"/>
  <c r="D5466" i="6"/>
  <c r="E5466" i="6" s="1" a="1"/>
  <c r="E5466" i="6" s="1"/>
  <c r="D3402" i="6"/>
  <c r="E3402" i="6" s="1" a="1"/>
  <c r="E3402" i="6" s="1"/>
  <c r="F3402" i="6" s="1"/>
  <c r="D2298" i="6"/>
  <c r="D546" i="6"/>
  <c r="E546" i="6" s="1" a="1"/>
  <c r="E546" i="6" s="1"/>
  <c r="F546" i="6" s="1"/>
  <c r="D7674" i="6"/>
  <c r="E7674" i="6" s="1" a="1"/>
  <c r="E7674" i="6" s="1"/>
  <c r="F7674" i="6" s="1"/>
  <c r="D6522" i="6"/>
  <c r="E6522" i="6" s="1" a="1"/>
  <c r="E6522" i="6" s="1"/>
  <c r="F6522" i="6" s="1"/>
  <c r="D4770" i="6"/>
  <c r="E4770" i="6" s="1" a="1"/>
  <c r="E4770" i="6" s="1"/>
  <c r="F4770" i="6" s="1"/>
  <c r="D3114" i="6"/>
  <c r="E3114" i="6" s="1" a="1"/>
  <c r="E3114" i="6" s="1"/>
  <c r="D1842" i="6"/>
  <c r="D90" i="6"/>
  <c r="D7050" i="6"/>
  <c r="D5418" i="6"/>
  <c r="D3714" i="6"/>
  <c r="D2826" i="6"/>
  <c r="E2826" i="6" s="1" a="1"/>
  <c r="E2826" i="6" s="1"/>
  <c r="F2826" i="6" s="1"/>
  <c r="D1242" i="6"/>
  <c r="D7914" i="6"/>
  <c r="E7914" i="6" s="1" a="1"/>
  <c r="E7914" i="6" s="1"/>
  <c r="D6042" i="6"/>
  <c r="E6042" i="6" s="1" a="1"/>
  <c r="E6042" i="6" s="1"/>
  <c r="F6042" i="6" s="1"/>
  <c r="D5178" i="6"/>
  <c r="D3954" i="6"/>
  <c r="D2082" i="6"/>
  <c r="E2082" i="6" s="1" a="1"/>
  <c r="E2082" i="6" s="1"/>
  <c r="F2082" i="6" s="1"/>
  <c r="D66" i="6"/>
  <c r="D7386" i="6"/>
  <c r="D5946" i="6"/>
  <c r="E5946" i="6" s="1" a="1"/>
  <c r="E5946" i="6" s="1"/>
  <c r="F5946" i="6" s="1"/>
  <c r="D4170" i="6"/>
  <c r="D2946" i="6"/>
  <c r="E2946" i="6" s="1" a="1"/>
  <c r="E2946" i="6" s="1"/>
  <c r="F2946" i="6" s="1"/>
  <c r="D1338" i="6"/>
  <c r="E1338" i="6" s="1" a="1"/>
  <c r="E1338" i="6" s="1"/>
  <c r="F1338" i="6" s="1"/>
  <c r="D7938" i="6"/>
  <c r="E7938" i="6" s="1" a="1"/>
  <c r="E7938" i="6" s="1"/>
  <c r="F7938" i="6" s="1"/>
  <c r="D6282" i="6"/>
  <c r="D4578" i="6"/>
  <c r="D2850" i="6"/>
  <c r="E2850" i="6" s="1" a="1"/>
  <c r="E2850" i="6" s="1"/>
  <c r="F2850" i="6" s="1"/>
  <c r="D1434" i="6"/>
  <c r="E1434" i="6" s="1" a="1"/>
  <c r="E1434" i="6" s="1"/>
  <c r="F1434" i="6" s="1"/>
  <c r="D1386" i="6"/>
  <c r="F7505" i="6"/>
  <c r="F7216" i="6"/>
  <c r="F5968" i="6"/>
  <c r="F4841" i="6"/>
  <c r="F4817" i="6"/>
  <c r="F4289" i="6"/>
  <c r="F65" i="6"/>
  <c r="F3401" i="6"/>
  <c r="F6641" i="6"/>
  <c r="F2033" i="6"/>
  <c r="F5057" i="6"/>
  <c r="F2657" i="6"/>
  <c r="F1985" i="6"/>
  <c r="F6233" i="6"/>
  <c r="F5369" i="6"/>
  <c r="F5944" i="6"/>
  <c r="F5441" i="6"/>
  <c r="F2921" i="6"/>
  <c r="F4600" i="6"/>
  <c r="F1721" i="6"/>
  <c r="F3137" i="6"/>
  <c r="F1577" i="6"/>
  <c r="F857" i="6"/>
  <c r="F7769" i="6"/>
  <c r="F1361" i="6"/>
  <c r="F160" i="6"/>
  <c r="F8417" i="6"/>
  <c r="F185" i="6"/>
  <c r="F4553" i="6"/>
  <c r="F2777" i="6"/>
  <c r="F7721" i="6"/>
  <c r="F1649" i="6"/>
  <c r="F5033" i="6"/>
  <c r="F137" i="6"/>
  <c r="F6688" i="6"/>
  <c r="F568" i="6"/>
  <c r="F1888" i="6"/>
  <c r="F6857" i="6"/>
  <c r="F1432" i="6"/>
  <c r="F7433" i="6"/>
  <c r="F6785" i="6"/>
  <c r="F6880" i="6"/>
  <c r="F1240" i="6"/>
  <c r="E714" i="6" a="1"/>
  <c r="E714" i="6" s="1"/>
  <c r="F714" i="6" s="1"/>
  <c r="E258" i="6" a="1"/>
  <c r="E258" i="6" s="1"/>
  <c r="F258" i="6" s="1"/>
  <c r="E1722" i="6" a="1"/>
  <c r="E1722" i="6" s="1"/>
  <c r="F1722" i="6" s="1"/>
  <c r="E1674" i="6" a="1"/>
  <c r="E1674" i="6" s="1"/>
  <c r="E3330" i="6" a="1"/>
  <c r="E3330" i="6" s="1"/>
  <c r="F3330" i="6" s="1"/>
  <c r="E3426" i="6" a="1"/>
  <c r="E3426" i="6" s="1"/>
  <c r="F3426" i="6" s="1"/>
  <c r="E3258" i="6" a="1"/>
  <c r="E3258" i="6" s="1"/>
  <c r="F3258" i="6" s="1"/>
  <c r="E6810" i="6" a="1"/>
  <c r="E6810" i="6" s="1"/>
  <c r="F6810" i="6" s="1"/>
  <c r="E7602" i="6" a="1"/>
  <c r="E7602" i="6" s="1"/>
  <c r="F7602" i="6" s="1"/>
  <c r="E7770" i="6" a="1"/>
  <c r="E7770" i="6" s="1"/>
  <c r="F7770" i="6" s="1"/>
  <c r="E5994" i="6" a="1"/>
  <c r="E5994" i="6" s="1"/>
  <c r="F5994" i="6" s="1"/>
  <c r="E7266" i="6" a="1"/>
  <c r="E7266" i="6" s="1"/>
  <c r="F7266" i="6" s="1"/>
  <c r="E2322" i="6" a="1"/>
  <c r="E2322" i="6" s="1"/>
  <c r="F2322" i="6" s="1"/>
  <c r="E3618" i="6" a="1"/>
  <c r="E3618" i="6" s="1"/>
  <c r="F3618" i="6" s="1"/>
  <c r="E3210" i="6" a="1"/>
  <c r="E3210" i="6" s="1"/>
  <c r="E4746" i="6" a="1"/>
  <c r="E4746" i="6" s="1"/>
  <c r="F4746" i="6" s="1"/>
  <c r="E1049" i="6" a="1"/>
  <c r="E1049" i="6" s="1"/>
  <c r="F1049" i="6" s="1"/>
  <c r="E4985" i="6" a="1"/>
  <c r="E4985" i="6" s="1"/>
  <c r="F4985" i="6" s="1"/>
  <c r="E7722" i="6" a="1"/>
  <c r="E7722" i="6" s="1"/>
  <c r="F7722" i="6" s="1"/>
  <c r="E6546" i="6" a="1"/>
  <c r="E6546" i="6" s="1"/>
  <c r="F6546" i="6" s="1"/>
  <c r="E4794" i="6" a="1"/>
  <c r="E4794" i="6" s="1"/>
  <c r="F4794" i="6" s="1"/>
  <c r="E3234" i="6" a="1"/>
  <c r="E3234" i="6" s="1"/>
  <c r="F3234" i="6" s="1"/>
  <c r="B8374" i="6"/>
  <c r="H8374" i="6" s="1" a="1"/>
  <c r="H8374" i="6" s="1"/>
  <c r="B8302" i="6"/>
  <c r="H8302" i="6" s="1" a="1"/>
  <c r="H8302" i="6" s="1"/>
  <c r="B8254" i="6"/>
  <c r="H8254" i="6" s="1" a="1"/>
  <c r="H8254" i="6" s="1"/>
  <c r="B8158" i="6"/>
  <c r="H8158" i="6" s="1" a="1"/>
  <c r="H8158" i="6" s="1"/>
  <c r="B8062" i="6"/>
  <c r="H8062" i="6" s="1" a="1"/>
  <c r="H8062" i="6" s="1"/>
  <c r="B8326" i="6"/>
  <c r="H8326" i="6" s="1" a="1"/>
  <c r="H8326" i="6" s="1"/>
  <c r="B8182" i="6"/>
  <c r="H8182" i="6" s="1" a="1"/>
  <c r="H8182" i="6" s="1"/>
  <c r="B8086" i="6"/>
  <c r="H8086" i="6" s="1" a="1"/>
  <c r="H8086" i="6" s="1"/>
  <c r="B7990" i="6"/>
  <c r="H7990" i="6" s="1" a="1"/>
  <c r="H7990" i="6" s="1"/>
  <c r="B8398" i="6"/>
  <c r="H8398" i="6" s="1" a="1"/>
  <c r="H8398" i="6" s="1"/>
  <c r="B8278" i="6"/>
  <c r="H8278" i="6" s="1" a="1"/>
  <c r="H8278" i="6" s="1"/>
  <c r="B8230" i="6"/>
  <c r="H8230" i="6" s="1" a="1"/>
  <c r="H8230" i="6" s="1"/>
  <c r="B8134" i="6"/>
  <c r="H8134" i="6" s="1" a="1"/>
  <c r="H8134" i="6" s="1"/>
  <c r="B8038" i="6"/>
  <c r="H8038" i="6" s="1" a="1"/>
  <c r="H8038" i="6" s="1"/>
  <c r="B8422" i="6"/>
  <c r="H8422" i="6" s="1" a="1"/>
  <c r="H8422" i="6" s="1"/>
  <c r="B8014" i="6"/>
  <c r="H8014" i="6" s="1" a="1"/>
  <c r="H8014" i="6" s="1"/>
  <c r="B7918" i="6"/>
  <c r="H7918" i="6" s="1" a="1"/>
  <c r="H7918" i="6" s="1"/>
  <c r="B7870" i="6"/>
  <c r="H7870" i="6" s="1" a="1"/>
  <c r="H7870" i="6" s="1"/>
  <c r="B7822" i="6"/>
  <c r="H7822" i="6" s="1" a="1"/>
  <c r="H7822" i="6" s="1"/>
  <c r="B7654" i="6"/>
  <c r="H7654" i="6" s="1" a="1"/>
  <c r="H7654" i="6" s="1"/>
  <c r="B7486" i="6"/>
  <c r="H7486" i="6" s="1" a="1"/>
  <c r="H7486" i="6" s="1"/>
  <c r="B8110" i="6"/>
  <c r="H8110" i="6" s="1" a="1"/>
  <c r="H8110" i="6" s="1"/>
  <c r="B7966" i="6"/>
  <c r="H7966" i="6" s="1" a="1"/>
  <c r="H7966" i="6" s="1"/>
  <c r="B7894" i="6"/>
  <c r="H7894" i="6" s="1" a="1"/>
  <c r="H7894" i="6" s="1"/>
  <c r="B7798" i="6"/>
  <c r="H7798" i="6" s="1" a="1"/>
  <c r="H7798" i="6" s="1"/>
  <c r="B7774" i="6"/>
  <c r="H7774" i="6" s="1" a="1"/>
  <c r="H7774" i="6" s="1"/>
  <c r="B7726" i="6"/>
  <c r="H7726" i="6" s="1" a="1"/>
  <c r="H7726" i="6" s="1"/>
  <c r="B7678" i="6"/>
  <c r="H7678" i="6" s="1" a="1"/>
  <c r="H7678" i="6" s="1"/>
  <c r="B7630" i="6"/>
  <c r="H7630" i="6" s="1" a="1"/>
  <c r="H7630" i="6" s="1"/>
  <c r="B7534" i="6"/>
  <c r="H7534" i="6" s="1" a="1"/>
  <c r="H7534" i="6" s="1"/>
  <c r="B7510" i="6"/>
  <c r="H7510" i="6" s="1" a="1"/>
  <c r="H7510" i="6" s="1"/>
  <c r="B8350" i="6"/>
  <c r="H8350" i="6" s="1" a="1"/>
  <c r="H8350" i="6" s="1"/>
  <c r="B7702" i="6"/>
  <c r="H7702" i="6" s="1" a="1"/>
  <c r="H7702" i="6" s="1"/>
  <c r="B7414" i="6"/>
  <c r="H7414" i="6" s="1" a="1"/>
  <c r="H7414" i="6" s="1"/>
  <c r="B7846" i="6"/>
  <c r="H7846" i="6" s="1" a="1"/>
  <c r="H7846" i="6" s="1"/>
  <c r="B7558" i="6"/>
  <c r="H7558" i="6" s="1" a="1"/>
  <c r="H7558" i="6" s="1"/>
  <c r="B7438" i="6"/>
  <c r="H7438" i="6" s="1" a="1"/>
  <c r="H7438" i="6" s="1"/>
  <c r="B7390" i="6"/>
  <c r="H7390" i="6" s="1" a="1"/>
  <c r="H7390" i="6" s="1"/>
  <c r="B6862" i="6"/>
  <c r="H6862" i="6" s="1" a="1"/>
  <c r="H6862" i="6" s="1"/>
  <c r="B8206" i="6"/>
  <c r="H8206" i="6" s="1" a="1"/>
  <c r="H8206" i="6" s="1"/>
  <c r="B7750" i="6"/>
  <c r="H7750" i="6" s="1" a="1"/>
  <c r="H7750" i="6" s="1"/>
  <c r="B7366" i="6"/>
  <c r="H7366" i="6" s="1" a="1"/>
  <c r="H7366" i="6" s="1"/>
  <c r="B7318" i="6"/>
  <c r="H7318" i="6" s="1" a="1"/>
  <c r="H7318" i="6" s="1"/>
  <c r="B7270" i="6"/>
  <c r="H7270" i="6" s="1" a="1"/>
  <c r="H7270" i="6" s="1"/>
  <c r="B7222" i="6"/>
  <c r="H7222" i="6" s="1" a="1"/>
  <c r="H7222" i="6" s="1"/>
  <c r="B7174" i="6"/>
  <c r="H7174" i="6" s="1" a="1"/>
  <c r="H7174" i="6" s="1"/>
  <c r="B7126" i="6"/>
  <c r="H7126" i="6" s="1" a="1"/>
  <c r="H7126" i="6" s="1"/>
  <c r="B7078" i="6"/>
  <c r="H7078" i="6" s="1" a="1"/>
  <c r="H7078" i="6" s="1"/>
  <c r="B7030" i="6"/>
  <c r="H7030" i="6" s="1" a="1"/>
  <c r="H7030" i="6" s="1"/>
  <c r="B6982" i="6"/>
  <c r="H6982" i="6" s="1" a="1"/>
  <c r="H6982" i="6" s="1"/>
  <c r="B6934" i="6"/>
  <c r="H6934" i="6" s="1" a="1"/>
  <c r="H6934" i="6" s="1"/>
  <c r="B7582" i="6"/>
  <c r="H7582" i="6" s="1" a="1"/>
  <c r="H7582" i="6" s="1"/>
  <c r="B7462" i="6"/>
  <c r="H7462" i="6" s="1" a="1"/>
  <c r="H7462" i="6" s="1"/>
  <c r="B7342" i="6"/>
  <c r="H7342" i="6" s="1" a="1"/>
  <c r="H7342" i="6" s="1"/>
  <c r="B7294" i="6"/>
  <c r="H7294" i="6" s="1" a="1"/>
  <c r="H7294" i="6" s="1"/>
  <c r="B7246" i="6"/>
  <c r="H7246" i="6" s="1" a="1"/>
  <c r="H7246" i="6" s="1"/>
  <c r="B7198" i="6"/>
  <c r="H7198" i="6" s="1" a="1"/>
  <c r="H7198" i="6" s="1"/>
  <c r="B7150" i="6"/>
  <c r="H7150" i="6" s="1" a="1"/>
  <c r="H7150" i="6" s="1"/>
  <c r="B7102" i="6"/>
  <c r="H7102" i="6" s="1" a="1"/>
  <c r="H7102" i="6" s="1"/>
  <c r="B7054" i="6"/>
  <c r="H7054" i="6" s="1" a="1"/>
  <c r="H7054" i="6" s="1"/>
  <c r="B7006" i="6"/>
  <c r="H7006" i="6" s="1" a="1"/>
  <c r="H7006" i="6" s="1"/>
  <c r="B6958" i="6"/>
  <c r="H6958" i="6" s="1" a="1"/>
  <c r="H6958" i="6" s="1"/>
  <c r="B6886" i="6"/>
  <c r="H6886" i="6" s="1" a="1"/>
  <c r="H6886" i="6" s="1"/>
  <c r="B6790" i="6"/>
  <c r="H6790" i="6" s="1" a="1"/>
  <c r="H6790" i="6" s="1"/>
  <c r="B6766" i="6"/>
  <c r="H6766" i="6" s="1" a="1"/>
  <c r="H6766" i="6" s="1"/>
  <c r="B6670" i="6"/>
  <c r="H6670" i="6" s="1" a="1"/>
  <c r="H6670" i="6" s="1"/>
  <c r="B6454" i="6"/>
  <c r="H6454" i="6" s="1" a="1"/>
  <c r="H6454" i="6" s="1"/>
  <c r="B7606" i="6"/>
  <c r="H7606" i="6" s="1" a="1"/>
  <c r="H7606" i="6" s="1"/>
  <c r="B6742" i="6"/>
  <c r="H6742" i="6" s="1" a="1"/>
  <c r="H6742" i="6" s="1"/>
  <c r="B6646" i="6"/>
  <c r="H6646" i="6" s="1" a="1"/>
  <c r="H6646" i="6" s="1"/>
  <c r="B6574" i="6"/>
  <c r="H6574" i="6" s="1" a="1"/>
  <c r="H6574" i="6" s="1"/>
  <c r="B6550" i="6"/>
  <c r="H6550" i="6" s="1" a="1"/>
  <c r="H6550" i="6" s="1"/>
  <c r="B6526" i="6"/>
  <c r="H6526" i="6" s="1" a="1"/>
  <c r="H6526" i="6" s="1"/>
  <c r="B6502" i="6"/>
  <c r="H6502" i="6" s="1" a="1"/>
  <c r="H6502" i="6" s="1"/>
  <c r="B6430" i="6"/>
  <c r="H6430" i="6" s="1" a="1"/>
  <c r="H6430" i="6" s="1"/>
  <c r="B6406" i="6"/>
  <c r="H6406" i="6" s="1" a="1"/>
  <c r="H6406" i="6" s="1"/>
  <c r="B7942" i="6"/>
  <c r="H7942" i="6" s="1" a="1"/>
  <c r="H7942" i="6" s="1"/>
  <c r="B6910" i="6"/>
  <c r="H6910" i="6" s="1" a="1"/>
  <c r="H6910" i="6" s="1"/>
  <c r="B6838" i="6"/>
  <c r="H6838" i="6" s="1" a="1"/>
  <c r="H6838" i="6" s="1"/>
  <c r="B6694" i="6"/>
  <c r="H6694" i="6" s="1" a="1"/>
  <c r="H6694" i="6" s="1"/>
  <c r="B6598" i="6"/>
  <c r="H6598" i="6" s="1" a="1"/>
  <c r="H6598" i="6" s="1"/>
  <c r="B6478" i="6"/>
  <c r="H6478" i="6" s="1" a="1"/>
  <c r="H6478" i="6" s="1"/>
  <c r="B6382" i="6"/>
  <c r="H6382" i="6" s="1" a="1"/>
  <c r="H6382" i="6" s="1"/>
  <c r="B6718" i="6"/>
  <c r="H6718" i="6" s="1" a="1"/>
  <c r="H6718" i="6" s="1"/>
  <c r="B6814" i="6"/>
  <c r="H6814" i="6" s="1" a="1"/>
  <c r="H6814" i="6" s="1"/>
  <c r="B6622" i="6"/>
  <c r="H6622" i="6" s="1" a="1"/>
  <c r="H6622" i="6" s="1"/>
  <c r="B6334" i="6"/>
  <c r="H6334" i="6" s="1" a="1"/>
  <c r="H6334" i="6" s="1"/>
  <c r="B6310" i="6"/>
  <c r="H6310" i="6" s="1" a="1"/>
  <c r="H6310" i="6" s="1"/>
  <c r="B6094" i="6"/>
  <c r="H6094" i="6" s="1" a="1"/>
  <c r="H6094" i="6" s="1"/>
  <c r="B6046" i="6"/>
  <c r="H6046" i="6" s="1" a="1"/>
  <c r="H6046" i="6" s="1"/>
  <c r="B6286" i="6"/>
  <c r="H6286" i="6" s="1" a="1"/>
  <c r="H6286" i="6" s="1"/>
  <c r="B6238" i="6"/>
  <c r="H6238" i="6" s="1" a="1"/>
  <c r="H6238" i="6" s="1"/>
  <c r="B6190" i="6"/>
  <c r="H6190" i="6" s="1" a="1"/>
  <c r="H6190" i="6" s="1"/>
  <c r="B6166" i="6"/>
  <c r="H6166" i="6" s="1" a="1"/>
  <c r="H6166" i="6" s="1"/>
  <c r="B6070" i="6"/>
  <c r="H6070" i="6" s="1" a="1"/>
  <c r="H6070" i="6" s="1"/>
  <c r="B6358" i="6"/>
  <c r="H6358" i="6" s="1" a="1"/>
  <c r="H6358" i="6" s="1"/>
  <c r="B6118" i="6"/>
  <c r="H6118" i="6" s="1" a="1"/>
  <c r="H6118" i="6" s="1"/>
  <c r="B5998" i="6"/>
  <c r="H5998" i="6" s="1" a="1"/>
  <c r="H5998" i="6" s="1"/>
  <c r="B6262" i="6"/>
  <c r="H6262" i="6" s="1" a="1"/>
  <c r="H6262" i="6" s="1"/>
  <c r="B6214" i="6"/>
  <c r="H6214" i="6" s="1" a="1"/>
  <c r="H6214" i="6" s="1"/>
  <c r="B6142" i="6"/>
  <c r="H6142" i="6" s="1" a="1"/>
  <c r="H6142" i="6" s="1"/>
  <c r="B6022" i="6"/>
  <c r="H6022" i="6" s="1" a="1"/>
  <c r="H6022" i="6" s="1"/>
  <c r="B5926" i="6"/>
  <c r="H5926" i="6" s="1" a="1"/>
  <c r="H5926" i="6" s="1"/>
  <c r="B5806" i="6"/>
  <c r="H5806" i="6" s="1" a="1"/>
  <c r="H5806" i="6" s="1"/>
  <c r="B5734" i="6"/>
  <c r="H5734" i="6" s="1" a="1"/>
  <c r="H5734" i="6" s="1"/>
  <c r="B5566" i="6"/>
  <c r="H5566" i="6" s="1" a="1"/>
  <c r="H5566" i="6" s="1"/>
  <c r="B5518" i="6"/>
  <c r="H5518" i="6" s="1" a="1"/>
  <c r="H5518" i="6" s="1"/>
  <c r="B5470" i="6"/>
  <c r="H5470" i="6" s="1" a="1"/>
  <c r="H5470" i="6" s="1"/>
  <c r="B5398" i="6"/>
  <c r="H5398" i="6" s="1" a="1"/>
  <c r="H5398" i="6" s="1"/>
  <c r="B5902" i="6"/>
  <c r="H5902" i="6" s="1" a="1"/>
  <c r="H5902" i="6" s="1"/>
  <c r="B5830" i="6"/>
  <c r="H5830" i="6" s="1" a="1"/>
  <c r="H5830" i="6" s="1"/>
  <c r="B5710" i="6"/>
  <c r="H5710" i="6" s="1" a="1"/>
  <c r="H5710" i="6" s="1"/>
  <c r="B5446" i="6"/>
  <c r="H5446" i="6" s="1" a="1"/>
  <c r="H5446" i="6" s="1"/>
  <c r="B5350" i="6"/>
  <c r="H5350" i="6" s="1" a="1"/>
  <c r="H5350" i="6" s="1"/>
  <c r="B5302" i="6"/>
  <c r="H5302" i="6" s="1" a="1"/>
  <c r="H5302" i="6" s="1"/>
  <c r="B5254" i="6"/>
  <c r="H5254" i="6" s="1" a="1"/>
  <c r="H5254" i="6" s="1"/>
  <c r="B5950" i="6"/>
  <c r="H5950" i="6" s="1" a="1"/>
  <c r="H5950" i="6" s="1"/>
  <c r="B5878" i="6"/>
  <c r="H5878" i="6" s="1" a="1"/>
  <c r="H5878" i="6" s="1"/>
  <c r="B5782" i="6"/>
  <c r="H5782" i="6" s="1" a="1"/>
  <c r="H5782" i="6" s="1"/>
  <c r="B5686" i="6"/>
  <c r="H5686" i="6" s="1" a="1"/>
  <c r="H5686" i="6" s="1"/>
  <c r="B5590" i="6"/>
  <c r="H5590" i="6" s="1" a="1"/>
  <c r="H5590" i="6" s="1"/>
  <c r="B5542" i="6"/>
  <c r="H5542" i="6" s="1" a="1"/>
  <c r="H5542" i="6" s="1"/>
  <c r="B5494" i="6"/>
  <c r="H5494" i="6" s="1" a="1"/>
  <c r="H5494" i="6" s="1"/>
  <c r="B5422" i="6"/>
  <c r="H5422" i="6" s="1" a="1"/>
  <c r="H5422" i="6" s="1"/>
  <c r="B5374" i="6"/>
  <c r="H5374" i="6" s="1" a="1"/>
  <c r="H5374" i="6" s="1"/>
  <c r="B5974" i="6"/>
  <c r="H5974" i="6" s="1" a="1"/>
  <c r="H5974" i="6" s="1"/>
  <c r="B5854" i="6"/>
  <c r="H5854" i="6" s="1" a="1"/>
  <c r="H5854" i="6" s="1"/>
  <c r="B5758" i="6"/>
  <c r="H5758" i="6" s="1" a="1"/>
  <c r="H5758" i="6" s="1"/>
  <c r="B5662" i="6"/>
  <c r="H5662" i="6" s="1" a="1"/>
  <c r="H5662" i="6" s="1"/>
  <c r="B5638" i="6"/>
  <c r="H5638" i="6" s="1" a="1"/>
  <c r="H5638" i="6" s="1"/>
  <c r="B5614" i="6"/>
  <c r="H5614" i="6" s="1" a="1"/>
  <c r="H5614" i="6" s="1"/>
  <c r="B5326" i="6"/>
  <c r="H5326" i="6" s="1" a="1"/>
  <c r="H5326" i="6" s="1"/>
  <c r="B5278" i="6"/>
  <c r="H5278" i="6" s="1" a="1"/>
  <c r="H5278" i="6" s="1"/>
  <c r="B5158" i="6"/>
  <c r="H5158" i="6" s="1" a="1"/>
  <c r="H5158" i="6" s="1"/>
  <c r="B5062" i="6"/>
  <c r="H5062" i="6" s="1" a="1"/>
  <c r="H5062" i="6" s="1"/>
  <c r="B4966" i="6"/>
  <c r="H4966" i="6" s="1" a="1"/>
  <c r="H4966" i="6" s="1"/>
  <c r="B4918" i="6"/>
  <c r="H4918" i="6" s="1" a="1"/>
  <c r="H4918" i="6" s="1"/>
  <c r="B4870" i="6"/>
  <c r="H4870" i="6" s="1" a="1"/>
  <c r="H4870" i="6" s="1"/>
  <c r="B4822" i="6"/>
  <c r="H4822" i="6" s="1" a="1"/>
  <c r="H4822" i="6" s="1"/>
  <c r="B4750" i="6"/>
  <c r="H4750" i="6" s="1" a="1"/>
  <c r="H4750" i="6" s="1"/>
  <c r="B4702" i="6"/>
  <c r="H4702" i="6" s="1" a="1"/>
  <c r="H4702" i="6" s="1"/>
  <c r="B4654" i="6"/>
  <c r="H4654" i="6" s="1" a="1"/>
  <c r="H4654" i="6" s="1"/>
  <c r="B4606" i="6"/>
  <c r="H4606" i="6" s="1" a="1"/>
  <c r="H4606" i="6" s="1"/>
  <c r="B4462" i="6"/>
  <c r="H4462" i="6" s="1" a="1"/>
  <c r="H4462" i="6" s="1"/>
  <c r="B4294" i="6"/>
  <c r="H4294" i="6" s="1" a="1"/>
  <c r="H4294" i="6" s="1"/>
  <c r="B5182" i="6"/>
  <c r="H5182" i="6" s="1" a="1"/>
  <c r="H5182" i="6" s="1"/>
  <c r="B5038" i="6"/>
  <c r="H5038" i="6" s="1" a="1"/>
  <c r="H5038" i="6" s="1"/>
  <c r="B4942" i="6"/>
  <c r="H4942" i="6" s="1" a="1"/>
  <c r="H4942" i="6" s="1"/>
  <c r="B4798" i="6"/>
  <c r="H4798" i="6" s="1" a="1"/>
  <c r="H4798" i="6" s="1"/>
  <c r="B4558" i="6"/>
  <c r="H4558" i="6" s="1" a="1"/>
  <c r="H4558" i="6" s="1"/>
  <c r="B4510" i="6"/>
  <c r="H4510" i="6" s="1" a="1"/>
  <c r="H4510" i="6" s="1"/>
  <c r="B4414" i="6"/>
  <c r="H4414" i="6" s="1" a="1"/>
  <c r="H4414" i="6" s="1"/>
  <c r="B4366" i="6"/>
  <c r="H4366" i="6" s="1" a="1"/>
  <c r="H4366" i="6" s="1"/>
  <c r="B4270" i="6"/>
  <c r="H4270" i="6" s="1" a="1"/>
  <c r="H4270" i="6" s="1"/>
  <c r="B4174" i="6"/>
  <c r="H4174" i="6" s="1" a="1"/>
  <c r="H4174" i="6" s="1"/>
  <c r="B4078" i="6"/>
  <c r="H4078" i="6" s="1" a="1"/>
  <c r="H4078" i="6" s="1"/>
  <c r="B5206" i="6"/>
  <c r="H5206" i="6" s="1" a="1"/>
  <c r="H5206" i="6" s="1"/>
  <c r="B5110" i="6"/>
  <c r="H5110" i="6" s="1" a="1"/>
  <c r="H5110" i="6" s="1"/>
  <c r="B5014" i="6"/>
  <c r="H5014" i="6" s="1" a="1"/>
  <c r="H5014" i="6" s="1"/>
  <c r="B4894" i="6"/>
  <c r="H4894" i="6" s="1" a="1"/>
  <c r="H4894" i="6" s="1"/>
  <c r="B4846" i="6"/>
  <c r="H4846" i="6" s="1" a="1"/>
  <c r="H4846" i="6" s="1"/>
  <c r="B4774" i="6"/>
  <c r="H4774" i="6" s="1" a="1"/>
  <c r="H4774" i="6" s="1"/>
  <c r="B4726" i="6"/>
  <c r="H4726" i="6" s="1" a="1"/>
  <c r="H4726" i="6" s="1"/>
  <c r="B4678" i="6"/>
  <c r="H4678" i="6" s="1" a="1"/>
  <c r="H4678" i="6" s="1"/>
  <c r="B4630" i="6"/>
  <c r="H4630" i="6" s="1" a="1"/>
  <c r="H4630" i="6" s="1"/>
  <c r="B4582" i="6"/>
  <c r="H4582" i="6" s="1" a="1"/>
  <c r="H4582" i="6" s="1"/>
  <c r="B4342" i="6"/>
  <c r="H4342" i="6" s="1" a="1"/>
  <c r="H4342" i="6" s="1"/>
  <c r="B4246" i="6"/>
  <c r="H4246" i="6" s="1" a="1"/>
  <c r="H4246" i="6" s="1"/>
  <c r="B4150" i="6"/>
  <c r="H4150" i="6" s="1" a="1"/>
  <c r="H4150" i="6" s="1"/>
  <c r="B4054" i="6"/>
  <c r="H4054" i="6" s="1" a="1"/>
  <c r="H4054" i="6" s="1"/>
  <c r="B3958" i="6"/>
  <c r="H3958" i="6" s="1" a="1"/>
  <c r="H3958" i="6" s="1"/>
  <c r="B3862" i="6"/>
  <c r="H3862" i="6" s="1" a="1"/>
  <c r="H3862" i="6" s="1"/>
  <c r="B5230" i="6"/>
  <c r="H5230" i="6" s="1" a="1"/>
  <c r="H5230" i="6" s="1"/>
  <c r="B5134" i="6"/>
  <c r="H5134" i="6" s="1" a="1"/>
  <c r="H5134" i="6" s="1"/>
  <c r="B5086" i="6"/>
  <c r="H5086" i="6" s="1" a="1"/>
  <c r="H5086" i="6" s="1"/>
  <c r="B4990" i="6"/>
  <c r="H4990" i="6" s="1" a="1"/>
  <c r="H4990" i="6" s="1"/>
  <c r="B4534" i="6"/>
  <c r="H4534" i="6" s="1" a="1"/>
  <c r="H4534" i="6" s="1"/>
  <c r="B4486" i="6"/>
  <c r="H4486" i="6" s="1" a="1"/>
  <c r="H4486" i="6" s="1"/>
  <c r="B4438" i="6"/>
  <c r="H4438" i="6" s="1" a="1"/>
  <c r="H4438" i="6" s="1"/>
  <c r="B4390" i="6"/>
  <c r="H4390" i="6" s="1" a="1"/>
  <c r="H4390" i="6" s="1"/>
  <c r="B4318" i="6"/>
  <c r="H4318" i="6" s="1" a="1"/>
  <c r="H4318" i="6" s="1"/>
  <c r="B4222" i="6"/>
  <c r="H4222" i="6" s="1" a="1"/>
  <c r="H4222" i="6" s="1"/>
  <c r="B4126" i="6"/>
  <c r="H4126" i="6" s="1" a="1"/>
  <c r="H4126" i="6" s="1"/>
  <c r="B4030" i="6"/>
  <c r="H4030" i="6" s="1" a="1"/>
  <c r="H4030" i="6" s="1"/>
  <c r="B3934" i="6"/>
  <c r="H3934" i="6" s="1" a="1"/>
  <c r="H3934" i="6" s="1"/>
  <c r="B4006" i="6"/>
  <c r="H4006" i="6" s="1" a="1"/>
  <c r="H4006" i="6" s="1"/>
  <c r="B3766" i="6"/>
  <c r="H3766" i="6" s="1" a="1"/>
  <c r="H3766" i="6" s="1"/>
  <c r="B3670" i="6"/>
  <c r="H3670" i="6" s="1" a="1"/>
  <c r="H3670" i="6" s="1"/>
  <c r="B3574" i="6"/>
  <c r="H3574" i="6" s="1" a="1"/>
  <c r="H3574" i="6" s="1"/>
  <c r="B3310" i="6"/>
  <c r="H3310" i="6" s="1" a="1"/>
  <c r="H3310" i="6" s="1"/>
  <c r="B3262" i="6"/>
  <c r="H3262" i="6" s="1" a="1"/>
  <c r="H3262" i="6" s="1"/>
  <c r="B3094" i="6"/>
  <c r="H3094" i="6" s="1" a="1"/>
  <c r="H3094" i="6" s="1"/>
  <c r="B3022" i="6"/>
  <c r="H3022" i="6" s="1" a="1"/>
  <c r="H3022" i="6" s="1"/>
  <c r="B2854" i="6"/>
  <c r="H2854" i="6" s="1" a="1"/>
  <c r="H2854" i="6" s="1"/>
  <c r="B2782" i="6"/>
  <c r="H2782" i="6" s="1" a="1"/>
  <c r="H2782" i="6" s="1"/>
  <c r="B2710" i="6"/>
  <c r="H2710" i="6" s="1" a="1"/>
  <c r="H2710" i="6" s="1"/>
  <c r="B2590" i="6"/>
  <c r="H2590" i="6" s="1" a="1"/>
  <c r="H2590" i="6" s="1"/>
  <c r="B3982" i="6"/>
  <c r="H3982" i="6" s="1" a="1"/>
  <c r="H3982" i="6" s="1"/>
  <c r="B3838" i="6"/>
  <c r="H3838" i="6" s="1" a="1"/>
  <c r="H3838" i="6" s="1"/>
  <c r="B3742" i="6"/>
  <c r="H3742" i="6" s="1" a="1"/>
  <c r="H3742" i="6" s="1"/>
  <c r="B3646" i="6"/>
  <c r="H3646" i="6" s="1" a="1"/>
  <c r="H3646" i="6" s="1"/>
  <c r="B3550" i="6"/>
  <c r="H3550" i="6" s="1" a="1"/>
  <c r="H3550" i="6" s="1"/>
  <c r="B3238" i="6"/>
  <c r="H3238" i="6" s="1" a="1"/>
  <c r="H3238" i="6" s="1"/>
  <c r="B3214" i="6"/>
  <c r="H3214" i="6" s="1" a="1"/>
  <c r="H3214" i="6" s="1"/>
  <c r="B3190" i="6"/>
  <c r="H3190" i="6" s="1" a="1"/>
  <c r="H3190" i="6" s="1"/>
  <c r="B3142" i="6"/>
  <c r="H3142" i="6" s="1" a="1"/>
  <c r="H3142" i="6" s="1"/>
  <c r="B2998" i="6"/>
  <c r="H2998" i="6" s="1" a="1"/>
  <c r="H2998" i="6" s="1"/>
  <c r="B2950" i="6"/>
  <c r="H2950" i="6" s="1" a="1"/>
  <c r="H2950" i="6" s="1"/>
  <c r="B2926" i="6"/>
  <c r="H2926" i="6" s="1" a="1"/>
  <c r="H2926" i="6" s="1"/>
  <c r="B2830" i="6"/>
  <c r="H2830" i="6" s="1" a="1"/>
  <c r="H2830" i="6" s="1"/>
  <c r="B2806" i="6"/>
  <c r="H2806" i="6" s="1" a="1"/>
  <c r="H2806" i="6" s="1"/>
  <c r="B2566" i="6"/>
  <c r="H2566" i="6" s="1" a="1"/>
  <c r="H2566" i="6" s="1"/>
  <c r="B4198" i="6"/>
  <c r="H4198" i="6" s="1" a="1"/>
  <c r="H4198" i="6" s="1"/>
  <c r="B3910" i="6"/>
  <c r="H3910" i="6" s="1" a="1"/>
  <c r="H3910" i="6" s="1"/>
  <c r="B3814" i="6"/>
  <c r="H3814" i="6" s="1" a="1"/>
  <c r="H3814" i="6" s="1"/>
  <c r="B3718" i="6"/>
  <c r="H3718" i="6" s="1" a="1"/>
  <c r="H3718" i="6" s="1"/>
  <c r="B3622" i="6"/>
  <c r="H3622" i="6" s="1" a="1"/>
  <c r="H3622" i="6" s="1"/>
  <c r="B3526" i="6"/>
  <c r="H3526" i="6" s="1" a="1"/>
  <c r="H3526" i="6" s="1"/>
  <c r="B3454" i="6"/>
  <c r="H3454" i="6" s="1" a="1"/>
  <c r="H3454" i="6" s="1"/>
  <c r="B3286" i="6"/>
  <c r="H3286" i="6" s="1" a="1"/>
  <c r="H3286" i="6" s="1"/>
  <c r="B3166" i="6"/>
  <c r="H3166" i="6" s="1" a="1"/>
  <c r="H3166" i="6" s="1"/>
  <c r="B3118" i="6"/>
  <c r="H3118" i="6" s="1" a="1"/>
  <c r="H3118" i="6" s="1"/>
  <c r="B3070" i="6"/>
  <c r="H3070" i="6" s="1" a="1"/>
  <c r="H3070" i="6" s="1"/>
  <c r="B2974" i="6"/>
  <c r="H2974" i="6" s="1" a="1"/>
  <c r="H2974" i="6" s="1"/>
  <c r="B4102" i="6"/>
  <c r="H4102" i="6" s="1" a="1"/>
  <c r="H4102" i="6" s="1"/>
  <c r="B3886" i="6"/>
  <c r="H3886" i="6" s="1" a="1"/>
  <c r="H3886" i="6" s="1"/>
  <c r="B3790" i="6"/>
  <c r="H3790" i="6" s="1" a="1"/>
  <c r="H3790" i="6" s="1"/>
  <c r="B3694" i="6"/>
  <c r="H3694" i="6" s="1" a="1"/>
  <c r="H3694" i="6" s="1"/>
  <c r="B3598" i="6"/>
  <c r="H3598" i="6" s="1" a="1"/>
  <c r="H3598" i="6" s="1"/>
  <c r="B3502" i="6"/>
  <c r="H3502" i="6" s="1" a="1"/>
  <c r="H3502" i="6" s="1"/>
  <c r="B3478" i="6"/>
  <c r="H3478" i="6" s="1" a="1"/>
  <c r="H3478" i="6" s="1"/>
  <c r="B3430" i="6"/>
  <c r="H3430" i="6" s="1" a="1"/>
  <c r="H3430" i="6" s="1"/>
  <c r="B3406" i="6"/>
  <c r="H3406" i="6" s="1" a="1"/>
  <c r="H3406" i="6" s="1"/>
  <c r="B3382" i="6"/>
  <c r="H3382" i="6" s="1" a="1"/>
  <c r="H3382" i="6" s="1"/>
  <c r="B3358" i="6"/>
  <c r="H3358" i="6" s="1" a="1"/>
  <c r="H3358" i="6" s="1"/>
  <c r="B3334" i="6"/>
  <c r="H3334" i="6" s="1" a="1"/>
  <c r="H3334" i="6" s="1"/>
  <c r="B3046" i="6"/>
  <c r="H3046" i="6" s="1" a="1"/>
  <c r="H3046" i="6" s="1"/>
  <c r="B2662" i="6"/>
  <c r="H2662" i="6" s="1" a="1"/>
  <c r="H2662" i="6" s="1"/>
  <c r="B2494" i="6"/>
  <c r="H2494" i="6" s="1" a="1"/>
  <c r="H2494" i="6" s="1"/>
  <c r="B2326" i="6"/>
  <c r="H2326" i="6" s="1" a="1"/>
  <c r="H2326" i="6" s="1"/>
  <c r="B2302" i="6"/>
  <c r="H2302" i="6" s="1" a="1"/>
  <c r="H2302" i="6" s="1"/>
  <c r="B2278" i="6"/>
  <c r="H2278" i="6" s="1" a="1"/>
  <c r="H2278" i="6" s="1"/>
  <c r="B2254" i="6"/>
  <c r="H2254" i="6" s="1" a="1"/>
  <c r="H2254" i="6" s="1"/>
  <c r="B2230" i="6"/>
  <c r="H2230" i="6" s="1" a="1"/>
  <c r="H2230" i="6" s="1"/>
  <c r="B2206" i="6"/>
  <c r="H2206" i="6" s="1" a="1"/>
  <c r="H2206" i="6" s="1"/>
  <c r="B2182" i="6"/>
  <c r="H2182" i="6" s="1" a="1"/>
  <c r="H2182" i="6" s="1"/>
  <c r="B2110" i="6"/>
  <c r="H2110" i="6" s="1" a="1"/>
  <c r="H2110" i="6" s="1"/>
  <c r="B2014" i="6"/>
  <c r="H2014" i="6" s="1" a="1"/>
  <c r="H2014" i="6" s="1"/>
  <c r="B1918" i="6"/>
  <c r="H1918" i="6" s="1" a="1"/>
  <c r="H1918" i="6" s="1"/>
  <c r="B1750" i="6"/>
  <c r="H1750" i="6" s="1" a="1"/>
  <c r="H1750" i="6" s="1"/>
  <c r="B1678" i="6"/>
  <c r="H1678" i="6" s="1" a="1"/>
  <c r="H1678" i="6" s="1"/>
  <c r="B1462" i="6"/>
  <c r="H1462" i="6" s="1" a="1"/>
  <c r="H1462" i="6" s="1"/>
  <c r="B2614" i="6"/>
  <c r="H2614" i="6" s="1" a="1"/>
  <c r="H2614" i="6" s="1"/>
  <c r="B2446" i="6"/>
  <c r="H2446" i="6" s="1" a="1"/>
  <c r="H2446" i="6" s="1"/>
  <c r="B2086" i="6"/>
  <c r="H2086" i="6" s="1" a="1"/>
  <c r="H2086" i="6" s="1"/>
  <c r="B1990" i="6"/>
  <c r="H1990" i="6" s="1" a="1"/>
  <c r="H1990" i="6" s="1"/>
  <c r="B1894" i="6"/>
  <c r="H1894" i="6" s="1" a="1"/>
  <c r="H1894" i="6" s="1"/>
  <c r="B1822" i="6"/>
  <c r="H1822" i="6" s="1" a="1"/>
  <c r="H1822" i="6" s="1"/>
  <c r="B1726" i="6"/>
  <c r="H1726" i="6" s="1" a="1"/>
  <c r="H1726" i="6" s="1"/>
  <c r="B1630" i="6"/>
  <c r="H1630" i="6" s="1" a="1"/>
  <c r="H1630" i="6" s="1"/>
  <c r="B1606" i="6"/>
  <c r="H1606" i="6" s="1" a="1"/>
  <c r="H1606" i="6" s="1"/>
  <c r="B1558" i="6"/>
  <c r="H1558" i="6" s="1" a="1"/>
  <c r="H1558" i="6" s="1"/>
  <c r="B1510" i="6"/>
  <c r="H1510" i="6" s="1" a="1"/>
  <c r="H1510" i="6" s="1"/>
  <c r="B2878" i="6"/>
  <c r="H2878" i="6" s="1" a="1"/>
  <c r="H2878" i="6" s="1"/>
  <c r="B2758" i="6"/>
  <c r="H2758" i="6" s="1" a="1"/>
  <c r="H2758" i="6" s="1"/>
  <c r="B2686" i="6"/>
  <c r="H2686" i="6" s="1" a="1"/>
  <c r="H2686" i="6" s="1"/>
  <c r="B2638" i="6"/>
  <c r="H2638" i="6" s="1" a="1"/>
  <c r="H2638" i="6" s="1"/>
  <c r="B2542" i="6"/>
  <c r="H2542" i="6" s="1" a="1"/>
  <c r="H2542" i="6" s="1"/>
  <c r="B2422" i="6"/>
  <c r="H2422" i="6" s="1" a="1"/>
  <c r="H2422" i="6" s="1"/>
  <c r="B2374" i="6"/>
  <c r="H2374" i="6" s="1" a="1"/>
  <c r="H2374" i="6" s="1"/>
  <c r="B2134" i="6"/>
  <c r="H2134" i="6" s="1" a="1"/>
  <c r="H2134" i="6" s="1"/>
  <c r="B2062" i="6"/>
  <c r="H2062" i="6" s="1" a="1"/>
  <c r="H2062" i="6" s="1"/>
  <c r="B1966" i="6"/>
  <c r="H1966" i="6" s="1" a="1"/>
  <c r="H1966" i="6" s="1"/>
  <c r="B1870" i="6"/>
  <c r="H1870" i="6" s="1" a="1"/>
  <c r="H1870" i="6" s="1"/>
  <c r="B1846" i="6"/>
  <c r="H1846" i="6" s="1" a="1"/>
  <c r="H1846" i="6" s="1"/>
  <c r="B1798" i="6"/>
  <c r="H1798" i="6" s="1" a="1"/>
  <c r="H1798" i="6" s="1"/>
  <c r="B1702" i="6"/>
  <c r="H1702" i="6" s="1" a="1"/>
  <c r="H1702" i="6" s="1"/>
  <c r="B1534" i="6"/>
  <c r="H1534" i="6" s="1" a="1"/>
  <c r="H1534" i="6" s="1"/>
  <c r="B1414" i="6"/>
  <c r="H1414" i="6" s="1" a="1"/>
  <c r="H1414" i="6" s="1"/>
  <c r="B2902" i="6"/>
  <c r="H2902" i="6" s="1" a="1"/>
  <c r="H2902" i="6" s="1"/>
  <c r="B2734" i="6"/>
  <c r="H2734" i="6" s="1" a="1"/>
  <c r="H2734" i="6" s="1"/>
  <c r="B2518" i="6"/>
  <c r="H2518" i="6" s="1" a="1"/>
  <c r="H2518" i="6" s="1"/>
  <c r="B2470" i="6"/>
  <c r="H2470" i="6" s="1" a="1"/>
  <c r="H2470" i="6" s="1"/>
  <c r="B2398" i="6"/>
  <c r="H2398" i="6" s="1" a="1"/>
  <c r="H2398" i="6" s="1"/>
  <c r="B2350" i="6"/>
  <c r="H2350" i="6" s="1" a="1"/>
  <c r="H2350" i="6" s="1"/>
  <c r="B2158" i="6"/>
  <c r="H2158" i="6" s="1" a="1"/>
  <c r="H2158" i="6" s="1"/>
  <c r="B2038" i="6"/>
  <c r="H2038" i="6" s="1" a="1"/>
  <c r="H2038" i="6" s="1"/>
  <c r="B1942" i="6"/>
  <c r="H1942" i="6" s="1" a="1"/>
  <c r="H1942" i="6" s="1"/>
  <c r="B1774" i="6"/>
  <c r="H1774" i="6" s="1" a="1"/>
  <c r="H1774" i="6" s="1"/>
  <c r="B1654" i="6"/>
  <c r="H1654" i="6" s="1" a="1"/>
  <c r="H1654" i="6" s="1"/>
  <c r="B1582" i="6"/>
  <c r="H1582" i="6" s="1" a="1"/>
  <c r="H1582" i="6" s="1"/>
  <c r="B1486" i="6"/>
  <c r="H1486" i="6" s="1" a="1"/>
  <c r="H1486" i="6" s="1"/>
  <c r="B1438" i="6"/>
  <c r="H1438" i="6" s="1" a="1"/>
  <c r="H1438" i="6" s="1"/>
  <c r="B1174" i="6"/>
  <c r="H1174" i="6" s="1" a="1"/>
  <c r="H1174" i="6" s="1"/>
  <c r="B1078" i="6"/>
  <c r="H1078" i="6" s="1" a="1"/>
  <c r="H1078" i="6" s="1"/>
  <c r="B982" i="6"/>
  <c r="H982" i="6" s="1" a="1"/>
  <c r="H982" i="6" s="1"/>
  <c r="B958" i="6"/>
  <c r="H958" i="6" s="1" a="1"/>
  <c r="H958" i="6" s="1"/>
  <c r="B934" i="6"/>
  <c r="H934" i="6" s="1" a="1"/>
  <c r="H934" i="6" s="1"/>
  <c r="B886" i="6"/>
  <c r="H886" i="6" s="1" a="1"/>
  <c r="H886" i="6" s="1"/>
  <c r="B646" i="6"/>
  <c r="H646" i="6" s="1" a="1"/>
  <c r="H646" i="6" s="1"/>
  <c r="B574" i="6"/>
  <c r="H574" i="6" s="1" a="1"/>
  <c r="H574" i="6" s="1"/>
  <c r="B550" i="6"/>
  <c r="H550" i="6" s="1" a="1"/>
  <c r="H550" i="6" s="1"/>
  <c r="B502" i="6"/>
  <c r="H502" i="6" s="1" a="1"/>
  <c r="H502" i="6" s="1"/>
  <c r="B478" i="6"/>
  <c r="H478" i="6" s="1" a="1"/>
  <c r="H478" i="6" s="1"/>
  <c r="B286" i="6"/>
  <c r="H286" i="6" s="1" a="1"/>
  <c r="H286" i="6" s="1"/>
  <c r="B238" i="6"/>
  <c r="H238" i="6" s="1" a="1"/>
  <c r="H238" i="6" s="1"/>
  <c r="B214" i="6"/>
  <c r="H214" i="6" s="1" a="1"/>
  <c r="H214" i="6" s="1"/>
  <c r="B190" i="6"/>
  <c r="H190" i="6" s="1" a="1"/>
  <c r="H190" i="6" s="1"/>
  <c r="B166" i="6"/>
  <c r="H166" i="6" s="1" a="1"/>
  <c r="H166" i="6" s="1"/>
  <c r="B118" i="6"/>
  <c r="H118" i="6" s="1" a="1"/>
  <c r="H118" i="6" s="1"/>
  <c r="B94" i="6"/>
  <c r="H94" i="6" s="1" a="1"/>
  <c r="H94" i="6" s="1"/>
  <c r="B1390" i="6"/>
  <c r="H1390" i="6" s="1" a="1"/>
  <c r="H1390" i="6" s="1"/>
  <c r="B1366" i="6"/>
  <c r="H1366" i="6" s="1" a="1"/>
  <c r="H1366" i="6" s="1"/>
  <c r="B1342" i="6"/>
  <c r="H1342" i="6" s="1" a="1"/>
  <c r="H1342" i="6" s="1"/>
  <c r="B1294" i="6"/>
  <c r="H1294" i="6" s="1" a="1"/>
  <c r="H1294" i="6" s="1"/>
  <c r="B1270" i="6"/>
  <c r="H1270" i="6" s="1" a="1"/>
  <c r="H1270" i="6" s="1"/>
  <c r="B1246" i="6"/>
  <c r="H1246" i="6" s="1" a="1"/>
  <c r="H1246" i="6" s="1"/>
  <c r="B1150" i="6"/>
  <c r="H1150" i="6" s="1" a="1"/>
  <c r="H1150" i="6" s="1"/>
  <c r="B1126" i="6"/>
  <c r="H1126" i="6" s="1" a="1"/>
  <c r="H1126" i="6" s="1"/>
  <c r="B1102" i="6"/>
  <c r="H1102" i="6" s="1" a="1"/>
  <c r="H1102" i="6" s="1"/>
  <c r="B862" i="6"/>
  <c r="H862" i="6" s="1" a="1"/>
  <c r="H862" i="6" s="1"/>
  <c r="B766" i="6"/>
  <c r="H766" i="6" s="1" a="1"/>
  <c r="H766" i="6" s="1"/>
  <c r="B622" i="6"/>
  <c r="H622" i="6" s="1" a="1"/>
  <c r="H622" i="6" s="1"/>
  <c r="B598" i="6"/>
  <c r="H598" i="6" s="1" a="1"/>
  <c r="H598" i="6" s="1"/>
  <c r="B526" i="6"/>
  <c r="H526" i="6" s="1" a="1"/>
  <c r="H526" i="6" s="1"/>
  <c r="B454" i="6"/>
  <c r="H454" i="6" s="1" a="1"/>
  <c r="H454" i="6" s="1"/>
  <c r="B334" i="6"/>
  <c r="H334" i="6" s="1" a="1"/>
  <c r="H334" i="6" s="1"/>
  <c r="B142" i="6"/>
  <c r="H142" i="6" s="1" a="1"/>
  <c r="H142" i="6" s="1"/>
  <c r="B1222" i="6"/>
  <c r="H1222" i="6" s="1" a="1"/>
  <c r="H1222" i="6" s="1"/>
  <c r="B910" i="6"/>
  <c r="H910" i="6" s="1" a="1"/>
  <c r="H910" i="6" s="1"/>
  <c r="B838" i="6"/>
  <c r="H838" i="6" s="1" a="1"/>
  <c r="H838" i="6" s="1"/>
  <c r="B742" i="6"/>
  <c r="H742" i="6" s="1" a="1"/>
  <c r="H742" i="6" s="1"/>
  <c r="B718" i="6"/>
  <c r="H718" i="6" s="1" a="1"/>
  <c r="H718" i="6" s="1"/>
  <c r="B670" i="6"/>
  <c r="H670" i="6" s="1" a="1"/>
  <c r="H670" i="6" s="1"/>
  <c r="B406" i="6"/>
  <c r="H406" i="6" s="1" a="1"/>
  <c r="H406" i="6" s="1"/>
  <c r="B310" i="6"/>
  <c r="H310" i="6" s="1" a="1"/>
  <c r="H310" i="6" s="1"/>
  <c r="B262" i="6"/>
  <c r="H262" i="6" s="1" a="1"/>
  <c r="H262" i="6" s="1"/>
  <c r="B1318" i="6"/>
  <c r="H1318" i="6" s="1" a="1"/>
  <c r="H1318" i="6" s="1"/>
  <c r="B1198" i="6"/>
  <c r="H1198" i="6" s="1" a="1"/>
  <c r="H1198" i="6" s="1"/>
  <c r="B1054" i="6"/>
  <c r="H1054" i="6" s="1" a="1"/>
  <c r="H1054" i="6" s="1"/>
  <c r="B1030" i="6"/>
  <c r="H1030" i="6" s="1" a="1"/>
  <c r="H1030" i="6" s="1"/>
  <c r="B1006" i="6"/>
  <c r="H1006" i="6" s="1" a="1"/>
  <c r="H1006" i="6" s="1"/>
  <c r="B814" i="6"/>
  <c r="H814" i="6" s="1" a="1"/>
  <c r="H814" i="6" s="1"/>
  <c r="B790" i="6"/>
  <c r="H790" i="6" s="1" a="1"/>
  <c r="H790" i="6" s="1"/>
  <c r="B694" i="6"/>
  <c r="H694" i="6" s="1" a="1"/>
  <c r="H694" i="6" s="1"/>
  <c r="B430" i="6"/>
  <c r="H430" i="6" s="1" a="1"/>
  <c r="H430" i="6" s="1"/>
  <c r="B382" i="6"/>
  <c r="H382" i="6" s="1" a="1"/>
  <c r="H382" i="6" s="1"/>
  <c r="B358" i="6"/>
  <c r="H358" i="6" s="1" a="1"/>
  <c r="H358" i="6" s="1"/>
  <c r="E5105" i="6" a="1"/>
  <c r="E5105" i="6" s="1"/>
  <c r="F5105" i="6" s="1"/>
  <c r="E8322" i="6" a="1"/>
  <c r="E8322" i="6" s="1"/>
  <c r="F8322" i="6" s="1"/>
  <c r="E7338" i="6" a="1"/>
  <c r="E7338" i="6" s="1"/>
  <c r="F7338" i="6" s="1"/>
  <c r="E6786" i="6" a="1"/>
  <c r="E6786" i="6" s="1"/>
  <c r="F6786" i="6" s="1"/>
  <c r="E6426" i="6" a="1"/>
  <c r="E6426" i="6" s="1"/>
  <c r="F6426" i="6" s="1"/>
  <c r="E5250" i="6" a="1"/>
  <c r="E5250" i="6" s="1"/>
  <c r="F5250" i="6" s="1"/>
  <c r="E5106" i="6" a="1"/>
  <c r="E5106" i="6" s="1"/>
  <c r="E4626" i="6" a="1"/>
  <c r="E4626" i="6" s="1"/>
  <c r="E4170" i="6" a="1"/>
  <c r="E4170" i="6" s="1"/>
  <c r="F4170" i="6" s="1"/>
  <c r="E4074" i="6" a="1"/>
  <c r="E4074" i="6" s="1"/>
  <c r="F4074" i="6" s="1"/>
  <c r="E2874" i="6" a="1"/>
  <c r="E2874" i="6" s="1"/>
  <c r="F2874" i="6" s="1"/>
  <c r="E1650" i="6" a="1"/>
  <c r="E1650" i="6" s="1"/>
  <c r="F1650" i="6" s="1"/>
  <c r="E2202" i="6" a="1"/>
  <c r="E2202" i="6" s="1"/>
  <c r="F2202" i="6" s="1"/>
  <c r="E2538" i="6" a="1"/>
  <c r="E2538" i="6" s="1"/>
  <c r="F2538" i="6" s="1"/>
  <c r="E1050" i="6" a="1"/>
  <c r="E1050" i="6" s="1"/>
  <c r="F1050" i="6" s="1"/>
  <c r="E138" i="6" a="1"/>
  <c r="E138" i="6" s="1"/>
  <c r="F138" i="6" s="1"/>
  <c r="E906" i="6" a="1"/>
  <c r="E906" i="6" s="1"/>
  <c r="E1074" i="6" a="1"/>
  <c r="E1074" i="6" s="1"/>
  <c r="F1074" i="6" s="1"/>
  <c r="E1313" i="6" a="1"/>
  <c r="E1313" i="6" s="1"/>
  <c r="F1313" i="6" s="1"/>
  <c r="E3113" i="6" a="1"/>
  <c r="E3113" i="6" s="1"/>
  <c r="F3113" i="6" s="1"/>
  <c r="E4121" i="6" a="1"/>
  <c r="E4121" i="6" s="1"/>
  <c r="F4121" i="6" s="1"/>
  <c r="E5873" i="6" a="1"/>
  <c r="E5873" i="6" s="1"/>
  <c r="F5873" i="6" s="1"/>
  <c r="E8154" i="6" a="1"/>
  <c r="E8154" i="6" s="1"/>
  <c r="F8154" i="6" s="1"/>
  <c r="E7410" i="6" a="1"/>
  <c r="E7410" i="6" s="1"/>
  <c r="F7410" i="6" s="1"/>
  <c r="E6978" i="6" a="1"/>
  <c r="E6978" i="6" s="1"/>
  <c r="F6978" i="6" s="1"/>
  <c r="E6714" i="6" a="1"/>
  <c r="E6714" i="6" s="1"/>
  <c r="F6714" i="6" s="1"/>
  <c r="E6330" i="6" a="1"/>
  <c r="E6330" i="6" s="1"/>
  <c r="F6330" i="6" s="1"/>
  <c r="E5490" i="6" a="1"/>
  <c r="E5490" i="6" s="1"/>
  <c r="F5490" i="6" s="1"/>
  <c r="E5370" i="6" a="1"/>
  <c r="E5370" i="6" s="1"/>
  <c r="F5370" i="6" s="1"/>
  <c r="E4530" i="6" a="1"/>
  <c r="E4530" i="6" s="1"/>
  <c r="F4530" i="6" s="1"/>
  <c r="E4338" i="6" a="1"/>
  <c r="E4338" i="6" s="1"/>
  <c r="F4338" i="6" s="1"/>
  <c r="E3378" i="6" a="1"/>
  <c r="E3378" i="6" s="1"/>
  <c r="E3186" i="6" a="1"/>
  <c r="E3186" i="6" s="1"/>
  <c r="F3186" i="6" s="1"/>
  <c r="E1794" i="6" a="1"/>
  <c r="E1794" i="6" s="1"/>
  <c r="F1794" i="6" s="1"/>
  <c r="E2274" i="6" a="1"/>
  <c r="E2274" i="6" s="1"/>
  <c r="F2274" i="6" s="1"/>
  <c r="E1842" i="6" a="1"/>
  <c r="E1842" i="6" s="1"/>
  <c r="F1842" i="6" s="1"/>
  <c r="E1530" i="6" a="1"/>
  <c r="E1530" i="6" s="1"/>
  <c r="F1530" i="6" s="1"/>
  <c r="E426" i="6" a="1"/>
  <c r="E426" i="6" s="1"/>
  <c r="F426" i="6" s="1"/>
  <c r="E498" i="6" a="1"/>
  <c r="E498" i="6" s="1"/>
  <c r="F498" i="6" s="1"/>
  <c r="E113" i="6" a="1"/>
  <c r="E113" i="6" s="1"/>
  <c r="F113" i="6" s="1"/>
  <c r="E5321" i="6" a="1"/>
  <c r="E5321" i="6" s="1"/>
  <c r="F5321" i="6" s="1"/>
  <c r="E7553" i="6" a="1"/>
  <c r="E7553" i="6" s="1"/>
  <c r="F7553" i="6" s="1"/>
  <c r="E8346" i="6" a="1"/>
  <c r="E8346" i="6" s="1"/>
  <c r="E7842" i="6" a="1"/>
  <c r="E7842" i="6" s="1"/>
  <c r="F7842" i="6" s="1"/>
  <c r="E7242" i="6" a="1"/>
  <c r="E7242" i="6" s="1"/>
  <c r="F7242" i="6" s="1"/>
  <c r="E6594" i="6" a="1"/>
  <c r="E6594" i="6" s="1"/>
  <c r="F6594" i="6" s="1"/>
  <c r="E5778" i="6" a="1"/>
  <c r="E5778" i="6" s="1"/>
  <c r="F5778" i="6" s="1"/>
  <c r="E3906" i="6" a="1"/>
  <c r="E3906" i="6" s="1"/>
  <c r="F3906" i="6" s="1"/>
  <c r="E3882" i="6" a="1"/>
  <c r="E3882" i="6" s="1"/>
  <c r="E2754" i="6" a="1"/>
  <c r="E2754" i="6" s="1"/>
  <c r="F2754" i="6" s="1"/>
  <c r="E2706" i="6" a="1"/>
  <c r="E2706" i="6" s="1"/>
  <c r="F2706" i="6" s="1"/>
  <c r="E3930" i="6" a="1"/>
  <c r="E3930" i="6" s="1"/>
  <c r="F3930" i="6" s="1"/>
  <c r="E1602" i="6" a="1"/>
  <c r="E1602" i="6" s="1"/>
  <c r="F1602" i="6" s="1"/>
  <c r="E1938" i="6" a="1"/>
  <c r="E1938" i="6" s="1"/>
  <c r="F1938" i="6" s="1"/>
  <c r="E2634" i="6" a="1"/>
  <c r="E2634" i="6" s="1"/>
  <c r="E1218" i="6" a="1"/>
  <c r="E1218" i="6" s="1"/>
  <c r="F1218" i="6" s="1"/>
  <c r="E306" i="6" a="1"/>
  <c r="E306" i="6" s="1"/>
  <c r="F306" i="6" s="1"/>
  <c r="E762" i="6" a="1"/>
  <c r="E762" i="6" s="1"/>
  <c r="F762" i="6" s="1"/>
  <c r="E593" i="6" a="1"/>
  <c r="E593" i="6" s="1"/>
  <c r="F593" i="6" s="1"/>
  <c r="E8369" i="6" a="1"/>
  <c r="E8369" i="6" s="1"/>
  <c r="F8370" i="6" s="1"/>
  <c r="E4625" i="6" a="1"/>
  <c r="E4625" i="6" s="1"/>
  <c r="E6929" i="6" a="1"/>
  <c r="E6929" i="6" s="1"/>
  <c r="F6929" i="6" s="1"/>
  <c r="E8130" i="6" a="1"/>
  <c r="E8130" i="6" s="1"/>
  <c r="F8130" i="6" s="1"/>
  <c r="E7530" i="6" a="1"/>
  <c r="E7530" i="6" s="1"/>
  <c r="F7530" i="6" s="1"/>
  <c r="E6258" i="6" a="1"/>
  <c r="E6258" i="6" s="1"/>
  <c r="F6258" i="6" s="1"/>
  <c r="E4818" i="6" a="1"/>
  <c r="E4818" i="6" s="1"/>
  <c r="F4818" i="6" s="1"/>
  <c r="E3858" i="6" a="1"/>
  <c r="E3858" i="6" s="1"/>
  <c r="F3858" i="6" s="1"/>
  <c r="E2586" i="6" a="1"/>
  <c r="E2586" i="6" s="1"/>
  <c r="F2586" i="6" s="1"/>
  <c r="E1770" i="6" a="1"/>
  <c r="E1770" i="6" s="1"/>
  <c r="F1770" i="6" s="1"/>
  <c r="E1385" i="6" a="1"/>
  <c r="E1385" i="6" s="1"/>
  <c r="F1385" i="6" s="1"/>
  <c r="E2633" i="6" a="1"/>
  <c r="E2633" i="6" s="1"/>
  <c r="F2633" i="6" s="1"/>
  <c r="E4265" i="6" a="1"/>
  <c r="E4265" i="6" s="1"/>
  <c r="F4265" i="6" s="1"/>
  <c r="E6281" i="6" a="1"/>
  <c r="E6281" i="6" s="1"/>
  <c r="F6281" i="6" s="1"/>
  <c r="E6906" i="6" a="1"/>
  <c r="E6906" i="6" s="1"/>
  <c r="F6906" i="6" s="1"/>
  <c r="E6690" i="6" a="1"/>
  <c r="E6690" i="6" s="1"/>
  <c r="F6690" i="6" s="1"/>
  <c r="E6282" i="6" a="1"/>
  <c r="E6282" i="6" s="1"/>
  <c r="E5850" i="6" a="1"/>
  <c r="E5850" i="6" s="1"/>
  <c r="F5850" i="6" s="1"/>
  <c r="E5010" i="6" a="1"/>
  <c r="E5010" i="6" s="1"/>
  <c r="F5010" i="6" s="1"/>
  <c r="E4002" i="6" a="1"/>
  <c r="E4002" i="6" s="1"/>
  <c r="F4002" i="6" s="1"/>
  <c r="E3978" i="6" a="1"/>
  <c r="E3978" i="6" s="1"/>
  <c r="F3978" i="6" s="1"/>
  <c r="E2802" i="6" a="1"/>
  <c r="E2802" i="6" s="1"/>
  <c r="F2802" i="6" s="1"/>
  <c r="E4122" i="6" a="1"/>
  <c r="E4122" i="6" s="1"/>
  <c r="E1626" i="6" a="1"/>
  <c r="E1626" i="6" s="1"/>
  <c r="F1626" i="6" s="1"/>
  <c r="E2034" i="6" a="1"/>
  <c r="E2034" i="6" s="1"/>
  <c r="F2034" i="6" s="1"/>
  <c r="E1314" i="6" a="1"/>
  <c r="E1314" i="6" s="1"/>
  <c r="E330" i="6" a="1"/>
  <c r="E330" i="6" s="1"/>
  <c r="F330" i="6" s="1"/>
  <c r="E1170" i="6" a="1"/>
  <c r="E1170" i="6" s="1"/>
  <c r="F1170" i="6" s="1"/>
  <c r="E1386" i="6" a="1"/>
  <c r="E1386" i="6" s="1"/>
  <c r="E5345" i="6" a="1"/>
  <c r="E5345" i="6" s="1"/>
  <c r="F5345" i="6" s="1"/>
  <c r="E7481" i="6" a="1"/>
  <c r="E7481" i="6" s="1"/>
  <c r="F7481" i="6" s="1"/>
  <c r="E8082" i="6" a="1"/>
  <c r="E8082" i="6" s="1"/>
  <c r="F8082" i="6" s="1"/>
  <c r="E7314" i="6" a="1"/>
  <c r="E7314" i="6" s="1"/>
  <c r="F7314" i="6" s="1"/>
  <c r="E7050" i="6" a="1"/>
  <c r="E7050" i="6" s="1"/>
  <c r="F7050" i="6" s="1"/>
  <c r="E6954" i="6" a="1"/>
  <c r="E6954" i="6" s="1"/>
  <c r="F6954" i="6" s="1"/>
  <c r="E6138" i="6" a="1"/>
  <c r="E6138" i="6" s="1"/>
  <c r="F6138" i="6" s="1"/>
  <c r="E5394" i="6" a="1"/>
  <c r="E5394" i="6" s="1"/>
  <c r="F5394" i="6" s="1"/>
  <c r="E5418" i="6" a="1"/>
  <c r="E5418" i="6" s="1"/>
  <c r="F5418" i="6" s="1"/>
  <c r="E4506" i="6" a="1"/>
  <c r="E4506" i="6" s="1"/>
  <c r="F4506" i="6" s="1"/>
  <c r="E5274" i="6" a="1"/>
  <c r="E5274" i="6" s="1"/>
  <c r="F5274" i="6" s="1"/>
  <c r="E4938" i="6" a="1"/>
  <c r="E4938" i="6" s="1"/>
  <c r="F4938" i="6" s="1"/>
  <c r="E3714" i="6" a="1"/>
  <c r="E3714" i="6" s="1"/>
  <c r="F3714" i="6" s="1"/>
  <c r="E3786" i="6" a="1"/>
  <c r="E3786" i="6" s="1"/>
  <c r="F3786" i="6" s="1"/>
  <c r="E4218" i="6" a="1"/>
  <c r="E4218" i="6" s="1"/>
  <c r="F4218" i="6" s="1"/>
  <c r="E3546" i="6" a="1"/>
  <c r="E3546" i="6" s="1"/>
  <c r="F3546" i="6" s="1"/>
  <c r="E2994" i="6" a="1"/>
  <c r="E2994" i="6" s="1"/>
  <c r="F2994" i="6" s="1"/>
  <c r="E2154" i="6" a="1"/>
  <c r="E2154" i="6" s="1"/>
  <c r="F2154" i="6" s="1"/>
  <c r="E618" i="6" a="1"/>
  <c r="E618" i="6" s="1"/>
  <c r="F618" i="6" s="1"/>
  <c r="E474" i="6" a="1"/>
  <c r="E474" i="6" s="1"/>
  <c r="F474" i="6" s="1"/>
  <c r="E3209" i="6" a="1"/>
  <c r="E3209" i="6" s="1"/>
  <c r="F3210" i="6" s="1"/>
  <c r="E7506" i="6" a="1"/>
  <c r="E7506" i="6" s="1"/>
  <c r="F7506" i="6" s="1"/>
  <c r="E6762" i="6" a="1"/>
  <c r="E6762" i="6" s="1"/>
  <c r="F6762" i="6" s="1"/>
  <c r="E6162" i="6" a="1"/>
  <c r="E6162" i="6" s="1"/>
  <c r="F6162" i="6" s="1"/>
  <c r="E5514" i="6" a="1"/>
  <c r="E5514" i="6" s="1"/>
  <c r="E5082" i="6" a="1"/>
  <c r="E5082" i="6" s="1"/>
  <c r="F5082" i="6" s="1"/>
  <c r="B8397" i="6"/>
  <c r="H8397" i="6" s="1" a="1"/>
  <c r="H8397" i="6" s="1"/>
  <c r="I8397" i="6" s="1"/>
  <c r="J8397" i="6" s="1"/>
  <c r="B8301" i="6"/>
  <c r="H8301" i="6" s="1" a="1"/>
  <c r="H8301" i="6" s="1"/>
  <c r="I8301" i="6" s="1"/>
  <c r="J8301" i="6" s="1"/>
  <c r="B8277" i="6"/>
  <c r="H8277" i="6" s="1" a="1"/>
  <c r="H8277" i="6" s="1"/>
  <c r="I8277" i="6" s="1"/>
  <c r="J8277" i="6" s="1"/>
  <c r="B8253" i="6"/>
  <c r="H8253" i="6" s="1" a="1"/>
  <c r="H8253" i="6" s="1"/>
  <c r="I8253" i="6" s="1"/>
  <c r="J8253" i="6" s="1"/>
  <c r="B8157" i="6"/>
  <c r="H8157" i="6" s="1" a="1"/>
  <c r="H8157" i="6" s="1"/>
  <c r="I8157" i="6" s="1"/>
  <c r="J8157" i="6" s="1"/>
  <c r="B8061" i="6"/>
  <c r="H8061" i="6" s="1" a="1"/>
  <c r="H8061" i="6" s="1"/>
  <c r="I8061" i="6" s="1"/>
  <c r="J8061" i="6" s="1"/>
  <c r="B8373" i="6"/>
  <c r="H8373" i="6" s="1" a="1"/>
  <c r="H8373" i="6" s="1"/>
  <c r="I8373" i="6" s="1"/>
  <c r="J8373" i="6" s="1"/>
  <c r="B8325" i="6"/>
  <c r="H8325" i="6" s="1" a="1"/>
  <c r="H8325" i="6" s="1"/>
  <c r="I8325" i="6" s="1"/>
  <c r="J8325" i="6" s="1"/>
  <c r="B8181" i="6"/>
  <c r="H8181" i="6" s="1" a="1"/>
  <c r="H8181" i="6" s="1"/>
  <c r="I8181" i="6" s="1"/>
  <c r="J8181" i="6" s="1"/>
  <c r="B8085" i="6"/>
  <c r="H8085" i="6" s="1" a="1"/>
  <c r="H8085" i="6" s="1"/>
  <c r="I8085" i="6" s="1"/>
  <c r="J8085" i="6" s="1"/>
  <c r="B7989" i="6"/>
  <c r="H7989" i="6" s="1" a="1"/>
  <c r="H7989" i="6" s="1"/>
  <c r="I7989" i="6" s="1"/>
  <c r="J7989" i="6" s="1"/>
  <c r="B8421" i="6"/>
  <c r="H8421" i="6" s="1" a="1"/>
  <c r="H8421" i="6" s="1"/>
  <c r="I8421" i="6" s="1"/>
  <c r="J8421" i="6" s="1"/>
  <c r="B8229" i="6"/>
  <c r="H8229" i="6" s="1" a="1"/>
  <c r="H8229" i="6" s="1"/>
  <c r="I8229" i="6" s="1"/>
  <c r="J8229" i="6" s="1"/>
  <c r="B8133" i="6"/>
  <c r="H8133" i="6" s="1" a="1"/>
  <c r="H8133" i="6" s="1"/>
  <c r="I8133" i="6" s="1"/>
  <c r="J8133" i="6" s="1"/>
  <c r="B8037" i="6"/>
  <c r="H8037" i="6" s="1" a="1"/>
  <c r="H8037" i="6" s="1"/>
  <c r="I8037" i="6" s="1"/>
  <c r="J8037" i="6" s="1"/>
  <c r="B8349" i="6"/>
  <c r="H8349" i="6" s="1" a="1"/>
  <c r="H8349" i="6" s="1"/>
  <c r="I8349" i="6" s="1"/>
  <c r="J8349" i="6" s="1"/>
  <c r="B7701" i="6"/>
  <c r="H7701" i="6" s="1" a="1"/>
  <c r="H7701" i="6" s="1"/>
  <c r="I7701" i="6" s="1"/>
  <c r="J7701" i="6" s="1"/>
  <c r="B7485" i="6"/>
  <c r="H7485" i="6" s="1" a="1"/>
  <c r="H7485" i="6" s="1"/>
  <c r="I7485" i="6" s="1"/>
  <c r="J7485" i="6" s="1"/>
  <c r="B8013" i="6"/>
  <c r="H8013" i="6" s="1" a="1"/>
  <c r="H8013" i="6" s="1"/>
  <c r="I8013" i="6" s="1"/>
  <c r="J8013" i="6" s="1"/>
  <c r="B7917" i="6"/>
  <c r="H7917" i="6" s="1" a="1"/>
  <c r="H7917" i="6" s="1"/>
  <c r="I7917" i="6" s="1"/>
  <c r="J7917" i="6" s="1"/>
  <c r="B7869" i="6"/>
  <c r="H7869" i="6" s="1" a="1"/>
  <c r="H7869" i="6" s="1"/>
  <c r="I7869" i="6" s="1"/>
  <c r="J7869" i="6" s="1"/>
  <c r="B7821" i="6"/>
  <c r="H7821" i="6" s="1" a="1"/>
  <c r="H7821" i="6" s="1"/>
  <c r="I7821" i="6" s="1"/>
  <c r="J7821" i="6" s="1"/>
  <c r="B7797" i="6"/>
  <c r="H7797" i="6" s="1" a="1"/>
  <c r="H7797" i="6" s="1"/>
  <c r="I7797" i="6" s="1"/>
  <c r="J7797" i="6" s="1"/>
  <c r="B7653" i="6"/>
  <c r="H7653" i="6" s="1" a="1"/>
  <c r="H7653" i="6" s="1"/>
  <c r="I7653" i="6" s="1"/>
  <c r="J7653" i="6" s="1"/>
  <c r="B7533" i="6"/>
  <c r="H7533" i="6" s="1" a="1"/>
  <c r="H7533" i="6" s="1"/>
  <c r="I7533" i="6" s="1"/>
  <c r="J7533" i="6" s="1"/>
  <c r="B7509" i="6"/>
  <c r="H7509" i="6" s="1" a="1"/>
  <c r="H7509" i="6" s="1"/>
  <c r="I7509" i="6" s="1"/>
  <c r="J7509" i="6" s="1"/>
  <c r="B8205" i="6"/>
  <c r="H8205" i="6" s="1" a="1"/>
  <c r="H8205" i="6" s="1"/>
  <c r="I8205" i="6" s="1"/>
  <c r="J8205" i="6" s="1"/>
  <c r="B7941" i="6"/>
  <c r="H7941" i="6" s="1" a="1"/>
  <c r="H7941" i="6" s="1"/>
  <c r="I7941" i="6" s="1"/>
  <c r="J7941" i="6" s="1"/>
  <c r="B7845" i="6"/>
  <c r="H7845" i="6" s="1" a="1"/>
  <c r="H7845" i="6" s="1"/>
  <c r="I7845" i="6" s="1"/>
  <c r="J7845" i="6" s="1"/>
  <c r="B7749" i="6"/>
  <c r="H7749" i="6" s="1" a="1"/>
  <c r="H7749" i="6" s="1"/>
  <c r="I7749" i="6" s="1"/>
  <c r="J7749" i="6" s="1"/>
  <c r="B7605" i="6"/>
  <c r="H7605" i="6" s="1" a="1"/>
  <c r="H7605" i="6" s="1"/>
  <c r="I7605" i="6" s="1"/>
  <c r="J7605" i="6" s="1"/>
  <c r="B7413" i="6"/>
  <c r="H7413" i="6" s="1" a="1"/>
  <c r="H7413" i="6" s="1"/>
  <c r="I7413" i="6" s="1"/>
  <c r="J7413" i="6" s="1"/>
  <c r="B7965" i="6"/>
  <c r="H7965" i="6" s="1" a="1"/>
  <c r="H7965" i="6" s="1"/>
  <c r="I7965" i="6" s="1"/>
  <c r="J7965" i="6" s="1"/>
  <c r="B7581" i="6"/>
  <c r="H7581" i="6" s="1" a="1"/>
  <c r="H7581" i="6" s="1"/>
  <c r="I7581" i="6" s="1"/>
  <c r="J7581" i="6" s="1"/>
  <c r="B7461" i="6"/>
  <c r="H7461" i="6" s="1" a="1"/>
  <c r="H7461" i="6" s="1"/>
  <c r="I7461" i="6" s="1"/>
  <c r="J7461" i="6" s="1"/>
  <c r="B6957" i="6"/>
  <c r="H6957" i="6" s="1" a="1"/>
  <c r="H6957" i="6" s="1"/>
  <c r="I6957" i="6" s="1"/>
  <c r="J6957" i="6" s="1"/>
  <c r="B6861" i="6"/>
  <c r="H6861" i="6" s="1" a="1"/>
  <c r="H6861" i="6" s="1"/>
  <c r="I6861" i="6" s="1"/>
  <c r="J6861" i="6" s="1"/>
  <c r="B7677" i="6"/>
  <c r="H7677" i="6" s="1" a="1"/>
  <c r="H7677" i="6" s="1"/>
  <c r="I7677" i="6" s="1"/>
  <c r="J7677" i="6" s="1"/>
  <c r="B7557" i="6"/>
  <c r="H7557" i="6" s="1" a="1"/>
  <c r="H7557" i="6" s="1"/>
  <c r="I7557" i="6" s="1"/>
  <c r="J7557" i="6" s="1"/>
  <c r="B7365" i="6"/>
  <c r="H7365" i="6" s="1" a="1"/>
  <c r="H7365" i="6" s="1"/>
  <c r="I7365" i="6" s="1"/>
  <c r="J7365" i="6" s="1"/>
  <c r="B7317" i="6"/>
  <c r="H7317" i="6" s="1" a="1"/>
  <c r="H7317" i="6" s="1"/>
  <c r="I7317" i="6" s="1"/>
  <c r="J7317" i="6" s="1"/>
  <c r="B7269" i="6"/>
  <c r="H7269" i="6" s="1" a="1"/>
  <c r="H7269" i="6" s="1"/>
  <c r="I7269" i="6" s="1"/>
  <c r="J7269" i="6" s="1"/>
  <c r="B7221" i="6"/>
  <c r="H7221" i="6" s="1" a="1"/>
  <c r="H7221" i="6" s="1"/>
  <c r="I7221" i="6" s="1"/>
  <c r="J7221" i="6" s="1"/>
  <c r="B7173" i="6"/>
  <c r="H7173" i="6" s="1" a="1"/>
  <c r="H7173" i="6" s="1"/>
  <c r="I7173" i="6" s="1"/>
  <c r="J7173" i="6" s="1"/>
  <c r="B7125" i="6"/>
  <c r="H7125" i="6" s="1" a="1"/>
  <c r="H7125" i="6" s="1"/>
  <c r="I7125" i="6" s="1"/>
  <c r="J7125" i="6" s="1"/>
  <c r="B7077" i="6"/>
  <c r="H7077" i="6" s="1" a="1"/>
  <c r="H7077" i="6" s="1"/>
  <c r="I7077" i="6" s="1"/>
  <c r="J7077" i="6" s="1"/>
  <c r="B7029" i="6"/>
  <c r="H7029" i="6" s="1" a="1"/>
  <c r="H7029" i="6" s="1"/>
  <c r="I7029" i="6" s="1"/>
  <c r="J7029" i="6" s="1"/>
  <c r="B6981" i="6"/>
  <c r="H6981" i="6" s="1" a="1"/>
  <c r="H6981" i="6" s="1"/>
  <c r="I6981" i="6" s="1"/>
  <c r="J6981" i="6" s="1"/>
  <c r="B6933" i="6"/>
  <c r="H6933" i="6" s="1" a="1"/>
  <c r="H6933" i="6" s="1"/>
  <c r="I6933" i="6" s="1"/>
  <c r="J6933" i="6" s="1"/>
  <c r="B8109" i="6"/>
  <c r="H8109" i="6" s="1" a="1"/>
  <c r="H8109" i="6" s="1"/>
  <c r="I8109" i="6" s="1"/>
  <c r="J8109" i="6" s="1"/>
  <c r="B7773" i="6"/>
  <c r="H7773" i="6" s="1" a="1"/>
  <c r="H7773" i="6" s="1"/>
  <c r="I7773" i="6" s="1"/>
  <c r="J7773" i="6" s="1"/>
  <c r="B7437" i="6"/>
  <c r="H7437" i="6" s="1" a="1"/>
  <c r="H7437" i="6" s="1"/>
  <c r="I7437" i="6" s="1"/>
  <c r="J7437" i="6" s="1"/>
  <c r="B7389" i="6"/>
  <c r="H7389" i="6" s="1" a="1"/>
  <c r="H7389" i="6" s="1"/>
  <c r="I7389" i="6" s="1"/>
  <c r="J7389" i="6" s="1"/>
  <c r="B7341" i="6"/>
  <c r="H7341" i="6" s="1" a="1"/>
  <c r="H7341" i="6" s="1"/>
  <c r="I7341" i="6" s="1"/>
  <c r="J7341" i="6" s="1"/>
  <c r="B7293" i="6"/>
  <c r="H7293" i="6" s="1" a="1"/>
  <c r="H7293" i="6" s="1"/>
  <c r="I7293" i="6" s="1"/>
  <c r="J7293" i="6" s="1"/>
  <c r="B7245" i="6"/>
  <c r="H7245" i="6" s="1" a="1"/>
  <c r="H7245" i="6" s="1"/>
  <c r="I7245" i="6" s="1"/>
  <c r="J7245" i="6" s="1"/>
  <c r="B7197" i="6"/>
  <c r="H7197" i="6" s="1" a="1"/>
  <c r="H7197" i="6" s="1"/>
  <c r="I7197" i="6" s="1"/>
  <c r="J7197" i="6" s="1"/>
  <c r="B7149" i="6"/>
  <c r="H7149" i="6" s="1" a="1"/>
  <c r="H7149" i="6" s="1"/>
  <c r="I7149" i="6" s="1"/>
  <c r="J7149" i="6" s="1"/>
  <c r="B7101" i="6"/>
  <c r="H7101" i="6" s="1" a="1"/>
  <c r="H7101" i="6" s="1"/>
  <c r="I7101" i="6" s="1"/>
  <c r="J7101" i="6" s="1"/>
  <c r="B7053" i="6"/>
  <c r="H7053" i="6" s="1" a="1"/>
  <c r="H7053" i="6" s="1"/>
  <c r="I7053" i="6" s="1"/>
  <c r="J7053" i="6" s="1"/>
  <c r="B7005" i="6"/>
  <c r="H7005" i="6" s="1" a="1"/>
  <c r="H7005" i="6" s="1"/>
  <c r="I7005" i="6" s="1"/>
  <c r="J7005" i="6" s="1"/>
  <c r="B6885" i="6"/>
  <c r="H6885" i="6" s="1" a="1"/>
  <c r="H6885" i="6" s="1"/>
  <c r="I6885" i="6" s="1"/>
  <c r="J6885" i="6" s="1"/>
  <c r="B6789" i="6"/>
  <c r="H6789" i="6" s="1" a="1"/>
  <c r="H6789" i="6" s="1"/>
  <c r="I6789" i="6" s="1"/>
  <c r="J6789" i="6" s="1"/>
  <c r="B6909" i="6"/>
  <c r="H6909" i="6" s="1" a="1"/>
  <c r="H6909" i="6" s="1"/>
  <c r="I6909" i="6" s="1"/>
  <c r="J6909" i="6" s="1"/>
  <c r="B6765" i="6"/>
  <c r="H6765" i="6" s="1" a="1"/>
  <c r="H6765" i="6" s="1"/>
  <c r="I6765" i="6" s="1"/>
  <c r="J6765" i="6" s="1"/>
  <c r="B6669" i="6"/>
  <c r="H6669" i="6" s="1" a="1"/>
  <c r="H6669" i="6" s="1"/>
  <c r="I6669" i="6" s="1"/>
  <c r="J6669" i="6" s="1"/>
  <c r="B6429" i="6"/>
  <c r="H6429" i="6" s="1" a="1"/>
  <c r="H6429" i="6" s="1"/>
  <c r="I6429" i="6" s="1"/>
  <c r="J6429" i="6" s="1"/>
  <c r="B6813" i="6"/>
  <c r="H6813" i="6" s="1" a="1"/>
  <c r="H6813" i="6" s="1"/>
  <c r="I6813" i="6" s="1"/>
  <c r="J6813" i="6" s="1"/>
  <c r="B6741" i="6"/>
  <c r="H6741" i="6" s="1" a="1"/>
  <c r="H6741" i="6" s="1"/>
  <c r="I6741" i="6" s="1"/>
  <c r="J6741" i="6" s="1"/>
  <c r="B6645" i="6"/>
  <c r="H6645" i="6" s="1" a="1"/>
  <c r="H6645" i="6" s="1"/>
  <c r="I6645" i="6" s="1"/>
  <c r="J6645" i="6" s="1"/>
  <c r="B7893" i="6"/>
  <c r="H7893" i="6" s="1" a="1"/>
  <c r="H7893" i="6" s="1"/>
  <c r="I7893" i="6" s="1"/>
  <c r="J7893" i="6" s="1"/>
  <c r="B7725" i="6"/>
  <c r="H7725" i="6" s="1" a="1"/>
  <c r="H7725" i="6" s="1"/>
  <c r="I7725" i="6" s="1"/>
  <c r="J7725" i="6" s="1"/>
  <c r="B7629" i="6"/>
  <c r="H7629" i="6" s="1" a="1"/>
  <c r="H7629" i="6" s="1"/>
  <c r="I7629" i="6" s="1"/>
  <c r="J7629" i="6" s="1"/>
  <c r="B6693" i="6"/>
  <c r="H6693" i="6" s="1" a="1"/>
  <c r="H6693" i="6" s="1"/>
  <c r="I6693" i="6" s="1"/>
  <c r="J6693" i="6" s="1"/>
  <c r="B6597" i="6"/>
  <c r="H6597" i="6" s="1" a="1"/>
  <c r="H6597" i="6" s="1"/>
  <c r="I6597" i="6" s="1"/>
  <c r="J6597" i="6" s="1"/>
  <c r="B6477" i="6"/>
  <c r="H6477" i="6" s="1" a="1"/>
  <c r="H6477" i="6" s="1"/>
  <c r="I6477" i="6" s="1"/>
  <c r="J6477" i="6" s="1"/>
  <c r="B6453" i="6"/>
  <c r="H6453" i="6" s="1" a="1"/>
  <c r="H6453" i="6" s="1"/>
  <c r="I6453" i="6" s="1"/>
  <c r="J6453" i="6" s="1"/>
  <c r="B6501" i="6"/>
  <c r="H6501" i="6" s="1" a="1"/>
  <c r="H6501" i="6" s="1"/>
  <c r="I6501" i="6" s="1"/>
  <c r="J6501" i="6" s="1"/>
  <c r="B6573" i="6"/>
  <c r="H6573" i="6" s="1" a="1"/>
  <c r="H6573" i="6" s="1"/>
  <c r="I6573" i="6" s="1"/>
  <c r="J6573" i="6" s="1"/>
  <c r="B6837" i="6"/>
  <c r="H6837" i="6" s="1" a="1"/>
  <c r="H6837" i="6" s="1"/>
  <c r="I6837" i="6" s="1"/>
  <c r="J6837" i="6" s="1"/>
  <c r="B6717" i="6"/>
  <c r="H6717" i="6" s="1" a="1"/>
  <c r="H6717" i="6" s="1"/>
  <c r="I6717" i="6" s="1"/>
  <c r="J6717" i="6" s="1"/>
  <c r="B6549" i="6"/>
  <c r="H6549" i="6" s="1" a="1"/>
  <c r="H6549" i="6" s="1"/>
  <c r="I6549" i="6" s="1"/>
  <c r="J6549" i="6" s="1"/>
  <c r="B6525" i="6"/>
  <c r="H6525" i="6" s="1" a="1"/>
  <c r="H6525" i="6" s="1"/>
  <c r="I6525" i="6" s="1"/>
  <c r="J6525" i="6" s="1"/>
  <c r="B6621" i="6"/>
  <c r="H6621" i="6" s="1" a="1"/>
  <c r="H6621" i="6" s="1"/>
  <c r="I6621" i="6" s="1"/>
  <c r="J6621" i="6" s="1"/>
  <c r="B6405" i="6"/>
  <c r="H6405" i="6" s="1" a="1"/>
  <c r="H6405" i="6" s="1"/>
  <c r="I6405" i="6" s="1"/>
  <c r="J6405" i="6" s="1"/>
  <c r="B6357" i="6"/>
  <c r="H6357" i="6" s="1" a="1"/>
  <c r="H6357" i="6" s="1"/>
  <c r="I6357" i="6" s="1"/>
  <c r="J6357" i="6" s="1"/>
  <c r="B6261" i="6"/>
  <c r="H6261" i="6" s="1" a="1"/>
  <c r="H6261" i="6" s="1"/>
  <c r="I6261" i="6" s="1"/>
  <c r="J6261" i="6" s="1"/>
  <c r="B6213" i="6"/>
  <c r="H6213" i="6" s="1" a="1"/>
  <c r="H6213" i="6" s="1"/>
  <c r="I6213" i="6" s="1"/>
  <c r="J6213" i="6" s="1"/>
  <c r="B6141" i="6"/>
  <c r="H6141" i="6" s="1" a="1"/>
  <c r="H6141" i="6" s="1"/>
  <c r="I6141" i="6" s="1"/>
  <c r="J6141" i="6" s="1"/>
  <c r="B6045" i="6"/>
  <c r="H6045" i="6" s="1" a="1"/>
  <c r="H6045" i="6" s="1"/>
  <c r="I6045" i="6" s="1"/>
  <c r="J6045" i="6" s="1"/>
  <c r="B6333" i="6"/>
  <c r="H6333" i="6" s="1" a="1"/>
  <c r="H6333" i="6" s="1"/>
  <c r="I6333" i="6" s="1"/>
  <c r="J6333" i="6" s="1"/>
  <c r="B6237" i="6"/>
  <c r="H6237" i="6" s="1" a="1"/>
  <c r="H6237" i="6" s="1"/>
  <c r="I6237" i="6" s="1"/>
  <c r="J6237" i="6" s="1"/>
  <c r="B6165" i="6"/>
  <c r="H6165" i="6" s="1" a="1"/>
  <c r="H6165" i="6" s="1"/>
  <c r="I6165" i="6" s="1"/>
  <c r="J6165" i="6" s="1"/>
  <c r="B6093" i="6"/>
  <c r="H6093" i="6" s="1" a="1"/>
  <c r="H6093" i="6" s="1"/>
  <c r="I6093" i="6" s="1"/>
  <c r="J6093" i="6" s="1"/>
  <c r="B6069" i="6"/>
  <c r="H6069" i="6" s="1" a="1"/>
  <c r="H6069" i="6" s="1"/>
  <c r="I6069" i="6" s="1"/>
  <c r="J6069" i="6" s="1"/>
  <c r="B6381" i="6"/>
  <c r="H6381" i="6" s="1" a="1"/>
  <c r="H6381" i="6" s="1"/>
  <c r="I6381" i="6" s="1"/>
  <c r="J6381" i="6" s="1"/>
  <c r="B6285" i="6"/>
  <c r="H6285" i="6" s="1" a="1"/>
  <c r="H6285" i="6" s="1"/>
  <c r="I6285" i="6" s="1"/>
  <c r="J6285" i="6" s="1"/>
  <c r="B6117" i="6"/>
  <c r="H6117" i="6" s="1" a="1"/>
  <c r="H6117" i="6" s="1"/>
  <c r="I6117" i="6" s="1"/>
  <c r="J6117" i="6" s="1"/>
  <c r="B6309" i="6"/>
  <c r="H6309" i="6" s="1" a="1"/>
  <c r="H6309" i="6" s="1"/>
  <c r="I6309" i="6" s="1"/>
  <c r="J6309" i="6" s="1"/>
  <c r="B6189" i="6"/>
  <c r="H6189" i="6" s="1" a="1"/>
  <c r="H6189" i="6" s="1"/>
  <c r="I6189" i="6" s="1"/>
  <c r="J6189" i="6" s="1"/>
  <c r="B6021" i="6"/>
  <c r="H6021" i="6" s="1" a="1"/>
  <c r="H6021" i="6" s="1"/>
  <c r="I6021" i="6" s="1"/>
  <c r="J6021" i="6" s="1"/>
  <c r="B5997" i="6"/>
  <c r="H5997" i="6" s="1" a="1"/>
  <c r="H5997" i="6" s="1"/>
  <c r="I5997" i="6" s="1"/>
  <c r="J5997" i="6" s="1"/>
  <c r="B5853" i="6"/>
  <c r="H5853" i="6" s="1" a="1"/>
  <c r="H5853" i="6" s="1"/>
  <c r="I5853" i="6" s="1"/>
  <c r="J5853" i="6" s="1"/>
  <c r="B5733" i="6"/>
  <c r="H5733" i="6" s="1" a="1"/>
  <c r="H5733" i="6" s="1"/>
  <c r="I5733" i="6" s="1"/>
  <c r="J5733" i="6" s="1"/>
  <c r="B5637" i="6"/>
  <c r="H5637" i="6" s="1" a="1"/>
  <c r="H5637" i="6" s="1"/>
  <c r="I5637" i="6" s="1"/>
  <c r="J5637" i="6" s="1"/>
  <c r="B5565" i="6"/>
  <c r="H5565" i="6" s="1" a="1"/>
  <c r="H5565" i="6" s="1"/>
  <c r="I5565" i="6" s="1"/>
  <c r="J5565" i="6" s="1"/>
  <c r="B5517" i="6"/>
  <c r="H5517" i="6" s="1" a="1"/>
  <c r="H5517" i="6" s="1"/>
  <c r="I5517" i="6" s="1"/>
  <c r="J5517" i="6" s="1"/>
  <c r="B5469" i="6"/>
  <c r="H5469" i="6" s="1" a="1"/>
  <c r="H5469" i="6" s="1"/>
  <c r="I5469" i="6" s="1"/>
  <c r="J5469" i="6" s="1"/>
  <c r="B5397" i="6"/>
  <c r="H5397" i="6" s="1" a="1"/>
  <c r="H5397" i="6" s="1"/>
  <c r="I5397" i="6" s="1"/>
  <c r="J5397" i="6" s="1"/>
  <c r="B5973" i="6"/>
  <c r="H5973" i="6" s="1" a="1"/>
  <c r="H5973" i="6" s="1"/>
  <c r="I5973" i="6" s="1"/>
  <c r="J5973" i="6" s="1"/>
  <c r="B5925" i="6"/>
  <c r="H5925" i="6" s="1" a="1"/>
  <c r="H5925" i="6" s="1"/>
  <c r="I5925" i="6" s="1"/>
  <c r="J5925" i="6" s="1"/>
  <c r="B5709" i="6"/>
  <c r="H5709" i="6" s="1" a="1"/>
  <c r="H5709" i="6" s="1"/>
  <c r="I5709" i="6" s="1"/>
  <c r="J5709" i="6" s="1"/>
  <c r="B5445" i="6"/>
  <c r="H5445" i="6" s="1" a="1"/>
  <c r="H5445" i="6" s="1"/>
  <c r="I5445" i="6" s="1"/>
  <c r="J5445" i="6" s="1"/>
  <c r="B5349" i="6"/>
  <c r="H5349" i="6" s="1" a="1"/>
  <c r="H5349" i="6" s="1"/>
  <c r="I5349" i="6" s="1"/>
  <c r="J5349" i="6" s="1"/>
  <c r="B5301" i="6"/>
  <c r="H5301" i="6" s="1" a="1"/>
  <c r="H5301" i="6" s="1"/>
  <c r="I5301" i="6" s="1"/>
  <c r="J5301" i="6" s="1"/>
  <c r="B5253" i="6"/>
  <c r="H5253" i="6" s="1" a="1"/>
  <c r="H5253" i="6" s="1"/>
  <c r="I5253" i="6" s="1"/>
  <c r="J5253" i="6" s="1"/>
  <c r="B5949" i="6"/>
  <c r="H5949" i="6" s="1" a="1"/>
  <c r="H5949" i="6" s="1"/>
  <c r="I5949" i="6" s="1"/>
  <c r="J5949" i="6" s="1"/>
  <c r="B5901" i="6"/>
  <c r="H5901" i="6" s="1" a="1"/>
  <c r="H5901" i="6" s="1"/>
  <c r="I5901" i="6" s="1"/>
  <c r="J5901" i="6" s="1"/>
  <c r="B5829" i="6"/>
  <c r="H5829" i="6" s="1" a="1"/>
  <c r="H5829" i="6" s="1"/>
  <c r="I5829" i="6" s="1"/>
  <c r="J5829" i="6" s="1"/>
  <c r="B5805" i="6"/>
  <c r="H5805" i="6" s="1" a="1"/>
  <c r="H5805" i="6" s="1"/>
  <c r="I5805" i="6" s="1"/>
  <c r="J5805" i="6" s="1"/>
  <c r="B5781" i="6"/>
  <c r="H5781" i="6" s="1" a="1"/>
  <c r="H5781" i="6" s="1"/>
  <c r="I5781" i="6" s="1"/>
  <c r="J5781" i="6" s="1"/>
  <c r="B5685" i="6"/>
  <c r="H5685" i="6" s="1" a="1"/>
  <c r="H5685" i="6" s="1"/>
  <c r="I5685" i="6" s="1"/>
  <c r="J5685" i="6" s="1"/>
  <c r="B5589" i="6"/>
  <c r="H5589" i="6" s="1" a="1"/>
  <c r="H5589" i="6" s="1"/>
  <c r="I5589" i="6" s="1"/>
  <c r="J5589" i="6" s="1"/>
  <c r="B5541" i="6"/>
  <c r="H5541" i="6" s="1" a="1"/>
  <c r="H5541" i="6" s="1"/>
  <c r="I5541" i="6" s="1"/>
  <c r="J5541" i="6" s="1"/>
  <c r="B5493" i="6"/>
  <c r="H5493" i="6" s="1" a="1"/>
  <c r="H5493" i="6" s="1"/>
  <c r="I5493" i="6" s="1"/>
  <c r="J5493" i="6" s="1"/>
  <c r="B5421" i="6"/>
  <c r="H5421" i="6" s="1" a="1"/>
  <c r="H5421" i="6" s="1"/>
  <c r="I5421" i="6" s="1"/>
  <c r="J5421" i="6" s="1"/>
  <c r="B5373" i="6"/>
  <c r="H5373" i="6" s="1" a="1"/>
  <c r="H5373" i="6" s="1"/>
  <c r="I5373" i="6" s="1"/>
  <c r="J5373" i="6" s="1"/>
  <c r="B5877" i="6"/>
  <c r="H5877" i="6" s="1" a="1"/>
  <c r="H5877" i="6" s="1"/>
  <c r="I5877" i="6" s="1"/>
  <c r="J5877" i="6" s="1"/>
  <c r="B5757" i="6"/>
  <c r="H5757" i="6" s="1" a="1"/>
  <c r="H5757" i="6" s="1"/>
  <c r="I5757" i="6" s="1"/>
  <c r="J5757" i="6" s="1"/>
  <c r="B5661" i="6"/>
  <c r="H5661" i="6" s="1" a="1"/>
  <c r="H5661" i="6" s="1"/>
  <c r="I5661" i="6" s="1"/>
  <c r="J5661" i="6" s="1"/>
  <c r="B5613" i="6"/>
  <c r="H5613" i="6" s="1" a="1"/>
  <c r="H5613" i="6" s="1"/>
  <c r="I5613" i="6" s="1"/>
  <c r="J5613" i="6" s="1"/>
  <c r="B5325" i="6"/>
  <c r="H5325" i="6" s="1" a="1"/>
  <c r="H5325" i="6" s="1"/>
  <c r="I5325" i="6" s="1"/>
  <c r="J5325" i="6" s="1"/>
  <c r="B5277" i="6"/>
  <c r="H5277" i="6" s="1" a="1"/>
  <c r="H5277" i="6" s="1"/>
  <c r="I5277" i="6" s="1"/>
  <c r="J5277" i="6" s="1"/>
  <c r="B5157" i="6"/>
  <c r="H5157" i="6" s="1" a="1"/>
  <c r="H5157" i="6" s="1"/>
  <c r="I5157" i="6" s="1"/>
  <c r="J5157" i="6" s="1"/>
  <c r="B5109" i="6"/>
  <c r="H5109" i="6" s="1" a="1"/>
  <c r="H5109" i="6" s="1"/>
  <c r="I5109" i="6" s="1"/>
  <c r="J5109" i="6" s="1"/>
  <c r="B5013" i="6"/>
  <c r="H5013" i="6" s="1" a="1"/>
  <c r="H5013" i="6" s="1"/>
  <c r="I5013" i="6" s="1"/>
  <c r="J5013" i="6" s="1"/>
  <c r="B4557" i="6"/>
  <c r="H4557" i="6" s="1" a="1"/>
  <c r="H4557" i="6" s="1"/>
  <c r="I4557" i="6" s="1"/>
  <c r="J4557" i="6" s="1"/>
  <c r="B4509" i="6"/>
  <c r="H4509" i="6" s="1" a="1"/>
  <c r="H4509" i="6" s="1"/>
  <c r="I4509" i="6" s="1"/>
  <c r="J4509" i="6" s="1"/>
  <c r="B4365" i="6"/>
  <c r="H4365" i="6" s="1" a="1"/>
  <c r="H4365" i="6" s="1"/>
  <c r="I4365" i="6" s="1"/>
  <c r="J4365" i="6" s="1"/>
  <c r="B4269" i="6"/>
  <c r="H4269" i="6" s="1" a="1"/>
  <c r="H4269" i="6" s="1"/>
  <c r="I4269" i="6" s="1"/>
  <c r="J4269" i="6" s="1"/>
  <c r="B5181" i="6"/>
  <c r="H5181" i="6" s="1" a="1"/>
  <c r="H5181" i="6" s="1"/>
  <c r="I5181" i="6" s="1"/>
  <c r="J5181" i="6" s="1"/>
  <c r="B5085" i="6"/>
  <c r="H5085" i="6" s="1" a="1"/>
  <c r="H5085" i="6" s="1"/>
  <c r="I5085" i="6" s="1"/>
  <c r="J5085" i="6" s="1"/>
  <c r="B4989" i="6"/>
  <c r="H4989" i="6" s="1" a="1"/>
  <c r="H4989" i="6" s="1"/>
  <c r="I4989" i="6" s="1"/>
  <c r="J4989" i="6" s="1"/>
  <c r="B4917" i="6"/>
  <c r="H4917" i="6" s="1" a="1"/>
  <c r="H4917" i="6" s="1"/>
  <c r="I4917" i="6" s="1"/>
  <c r="J4917" i="6" s="1"/>
  <c r="B4869" i="6"/>
  <c r="H4869" i="6" s="1" a="1"/>
  <c r="H4869" i="6" s="1"/>
  <c r="I4869" i="6" s="1"/>
  <c r="J4869" i="6" s="1"/>
  <c r="B4821" i="6"/>
  <c r="H4821" i="6" s="1" a="1"/>
  <c r="H4821" i="6" s="1"/>
  <c r="I4821" i="6" s="1"/>
  <c r="J4821" i="6" s="1"/>
  <c r="B4773" i="6"/>
  <c r="H4773" i="6" s="1" a="1"/>
  <c r="H4773" i="6" s="1"/>
  <c r="I4773" i="6" s="1"/>
  <c r="J4773" i="6" s="1"/>
  <c r="B4725" i="6"/>
  <c r="H4725" i="6" s="1" a="1"/>
  <c r="H4725" i="6" s="1"/>
  <c r="I4725" i="6" s="1"/>
  <c r="J4725" i="6" s="1"/>
  <c r="B4677" i="6"/>
  <c r="H4677" i="6" s="1" a="1"/>
  <c r="H4677" i="6" s="1"/>
  <c r="I4677" i="6" s="1"/>
  <c r="J4677" i="6" s="1"/>
  <c r="B4629" i="6"/>
  <c r="H4629" i="6" s="1" a="1"/>
  <c r="H4629" i="6" s="1"/>
  <c r="I4629" i="6" s="1"/>
  <c r="J4629" i="6" s="1"/>
  <c r="B4581" i="6"/>
  <c r="H4581" i="6" s="1" a="1"/>
  <c r="H4581" i="6" s="1"/>
  <c r="I4581" i="6" s="1"/>
  <c r="J4581" i="6" s="1"/>
  <c r="B4413" i="6"/>
  <c r="H4413" i="6" s="1" a="1"/>
  <c r="H4413" i="6" s="1"/>
  <c r="I4413" i="6" s="1"/>
  <c r="J4413" i="6" s="1"/>
  <c r="B4341" i="6"/>
  <c r="H4341" i="6" s="1" a="1"/>
  <c r="H4341" i="6" s="1"/>
  <c r="I4341" i="6" s="1"/>
  <c r="J4341" i="6" s="1"/>
  <c r="B4245" i="6"/>
  <c r="H4245" i="6" s="1" a="1"/>
  <c r="H4245" i="6" s="1"/>
  <c r="I4245" i="6" s="1"/>
  <c r="J4245" i="6" s="1"/>
  <c r="B4149" i="6"/>
  <c r="H4149" i="6" s="1" a="1"/>
  <c r="H4149" i="6" s="1"/>
  <c r="I4149" i="6" s="1"/>
  <c r="J4149" i="6" s="1"/>
  <c r="B5205" i="6"/>
  <c r="H5205" i="6" s="1" a="1"/>
  <c r="H5205" i="6" s="1"/>
  <c r="I5205" i="6" s="1"/>
  <c r="J5205" i="6" s="1"/>
  <c r="B5061" i="6"/>
  <c r="H5061" i="6" s="1" a="1"/>
  <c r="H5061" i="6" s="1"/>
  <c r="I5061" i="6" s="1"/>
  <c r="J5061" i="6" s="1"/>
  <c r="B4965" i="6"/>
  <c r="H4965" i="6" s="1" a="1"/>
  <c r="H4965" i="6" s="1"/>
  <c r="I4965" i="6" s="1"/>
  <c r="J4965" i="6" s="1"/>
  <c r="B4533" i="6"/>
  <c r="H4533" i="6" s="1" a="1"/>
  <c r="H4533" i="6" s="1"/>
  <c r="I4533" i="6" s="1"/>
  <c r="J4533" i="6" s="1"/>
  <c r="B4485" i="6"/>
  <c r="H4485" i="6" s="1" a="1"/>
  <c r="H4485" i="6" s="1"/>
  <c r="I4485" i="6" s="1"/>
  <c r="J4485" i="6" s="1"/>
  <c r="B4317" i="6"/>
  <c r="H4317" i="6" s="1" a="1"/>
  <c r="H4317" i="6" s="1"/>
  <c r="I4317" i="6" s="1"/>
  <c r="J4317" i="6" s="1"/>
  <c r="B4221" i="6"/>
  <c r="H4221" i="6" s="1" a="1"/>
  <c r="H4221" i="6" s="1"/>
  <c r="I4221" i="6" s="1"/>
  <c r="J4221" i="6" s="1"/>
  <c r="B4125" i="6"/>
  <c r="H4125" i="6" s="1" a="1"/>
  <c r="H4125" i="6" s="1"/>
  <c r="I4125" i="6" s="1"/>
  <c r="J4125" i="6" s="1"/>
  <c r="B4005" i="6"/>
  <c r="H4005" i="6" s="1" a="1"/>
  <c r="H4005" i="6" s="1"/>
  <c r="I4005" i="6" s="1"/>
  <c r="J4005" i="6" s="1"/>
  <c r="B3909" i="6"/>
  <c r="H3909" i="6" s="1" a="1"/>
  <c r="H3909" i="6" s="1"/>
  <c r="I3909" i="6" s="1"/>
  <c r="J3909" i="6" s="1"/>
  <c r="B5229" i="6"/>
  <c r="H5229" i="6" s="1" a="1"/>
  <c r="H5229" i="6" s="1"/>
  <c r="I5229" i="6" s="1"/>
  <c r="J5229" i="6" s="1"/>
  <c r="B5133" i="6"/>
  <c r="H5133" i="6" s="1" a="1"/>
  <c r="H5133" i="6" s="1"/>
  <c r="I5133" i="6" s="1"/>
  <c r="J5133" i="6" s="1"/>
  <c r="B5037" i="6"/>
  <c r="H5037" i="6" s="1" a="1"/>
  <c r="H5037" i="6" s="1"/>
  <c r="I5037" i="6" s="1"/>
  <c r="J5037" i="6" s="1"/>
  <c r="B4941" i="6"/>
  <c r="H4941" i="6" s="1" a="1"/>
  <c r="H4941" i="6" s="1"/>
  <c r="I4941" i="6" s="1"/>
  <c r="J4941" i="6" s="1"/>
  <c r="B4893" i="6"/>
  <c r="H4893" i="6" s="1" a="1"/>
  <c r="H4893" i="6" s="1"/>
  <c r="I4893" i="6" s="1"/>
  <c r="J4893" i="6" s="1"/>
  <c r="B4845" i="6"/>
  <c r="H4845" i="6" s="1" a="1"/>
  <c r="H4845" i="6" s="1"/>
  <c r="I4845" i="6" s="1"/>
  <c r="J4845" i="6" s="1"/>
  <c r="B4797" i="6"/>
  <c r="H4797" i="6" s="1" a="1"/>
  <c r="H4797" i="6" s="1"/>
  <c r="I4797" i="6" s="1"/>
  <c r="J4797" i="6" s="1"/>
  <c r="B4749" i="6"/>
  <c r="H4749" i="6" s="1" a="1"/>
  <c r="H4749" i="6" s="1"/>
  <c r="I4749" i="6" s="1"/>
  <c r="J4749" i="6" s="1"/>
  <c r="B4701" i="6"/>
  <c r="H4701" i="6" s="1" a="1"/>
  <c r="H4701" i="6" s="1"/>
  <c r="I4701" i="6" s="1"/>
  <c r="J4701" i="6" s="1"/>
  <c r="B4653" i="6"/>
  <c r="H4653" i="6" s="1" a="1"/>
  <c r="H4653" i="6" s="1"/>
  <c r="I4653" i="6" s="1"/>
  <c r="J4653" i="6" s="1"/>
  <c r="B4605" i="6"/>
  <c r="H4605" i="6" s="1" a="1"/>
  <c r="H4605" i="6" s="1"/>
  <c r="I4605" i="6" s="1"/>
  <c r="J4605" i="6" s="1"/>
  <c r="B4461" i="6"/>
  <c r="H4461" i="6" s="1" a="1"/>
  <c r="H4461" i="6" s="1"/>
  <c r="I4461" i="6" s="1"/>
  <c r="J4461" i="6" s="1"/>
  <c r="B4437" i="6"/>
  <c r="H4437" i="6" s="1" a="1"/>
  <c r="H4437" i="6" s="1"/>
  <c r="I4437" i="6" s="1"/>
  <c r="J4437" i="6" s="1"/>
  <c r="B4389" i="6"/>
  <c r="H4389" i="6" s="1" a="1"/>
  <c r="H4389" i="6" s="1"/>
  <c r="I4389" i="6" s="1"/>
  <c r="J4389" i="6" s="1"/>
  <c r="B4293" i="6"/>
  <c r="H4293" i="6" s="1" a="1"/>
  <c r="H4293" i="6" s="1"/>
  <c r="I4293" i="6" s="1"/>
  <c r="J4293" i="6" s="1"/>
  <c r="B4197" i="6"/>
  <c r="H4197" i="6" s="1" a="1"/>
  <c r="H4197" i="6" s="1"/>
  <c r="I4197" i="6" s="1"/>
  <c r="J4197" i="6" s="1"/>
  <c r="B4101" i="6"/>
  <c r="H4101" i="6" s="1" a="1"/>
  <c r="H4101" i="6" s="1"/>
  <c r="I4101" i="6" s="1"/>
  <c r="J4101" i="6" s="1"/>
  <c r="B3981" i="6"/>
  <c r="H3981" i="6" s="1" a="1"/>
  <c r="H3981" i="6" s="1"/>
  <c r="I3981" i="6" s="1"/>
  <c r="J3981" i="6" s="1"/>
  <c r="B3885" i="6"/>
  <c r="H3885" i="6" s="1" a="1"/>
  <c r="H3885" i="6" s="1"/>
  <c r="I3885" i="6" s="1"/>
  <c r="J3885" i="6" s="1"/>
  <c r="B3957" i="6"/>
  <c r="H3957" i="6" s="1" a="1"/>
  <c r="H3957" i="6" s="1"/>
  <c r="I3957" i="6" s="1"/>
  <c r="J3957" i="6" s="1"/>
  <c r="B3813" i="6"/>
  <c r="H3813" i="6" s="1" a="1"/>
  <c r="H3813" i="6" s="1"/>
  <c r="I3813" i="6" s="1"/>
  <c r="J3813" i="6" s="1"/>
  <c r="B3717" i="6"/>
  <c r="H3717" i="6" s="1" a="1"/>
  <c r="H3717" i="6" s="1"/>
  <c r="I3717" i="6" s="1"/>
  <c r="J3717" i="6" s="1"/>
  <c r="B3621" i="6"/>
  <c r="H3621" i="6" s="1" a="1"/>
  <c r="H3621" i="6" s="1"/>
  <c r="I3621" i="6" s="1"/>
  <c r="J3621" i="6" s="1"/>
  <c r="B3525" i="6"/>
  <c r="H3525" i="6" s="1" a="1"/>
  <c r="H3525" i="6" s="1"/>
  <c r="I3525" i="6" s="1"/>
  <c r="J3525" i="6" s="1"/>
  <c r="B3453" i="6"/>
  <c r="H3453" i="6" s="1" a="1"/>
  <c r="H3453" i="6" s="1"/>
  <c r="I3453" i="6" s="1"/>
  <c r="J3453" i="6" s="1"/>
  <c r="B3285" i="6"/>
  <c r="H3285" i="6" s="1" a="1"/>
  <c r="H3285" i="6" s="1"/>
  <c r="I3285" i="6" s="1"/>
  <c r="J3285" i="6" s="1"/>
  <c r="B3117" i="6"/>
  <c r="H3117" i="6" s="1" a="1"/>
  <c r="H3117" i="6" s="1"/>
  <c r="I3117" i="6" s="1"/>
  <c r="J3117" i="6" s="1"/>
  <c r="B3069" i="6"/>
  <c r="H3069" i="6" s="1" a="1"/>
  <c r="H3069" i="6" s="1"/>
  <c r="I3069" i="6" s="1"/>
  <c r="J3069" i="6" s="1"/>
  <c r="B2901" i="6"/>
  <c r="H2901" i="6" s="1" a="1"/>
  <c r="H2901" i="6" s="1"/>
  <c r="I2901" i="6" s="1"/>
  <c r="J2901" i="6" s="1"/>
  <c r="B2805" i="6"/>
  <c r="H2805" i="6" s="1" a="1"/>
  <c r="H2805" i="6" s="1"/>
  <c r="I2805" i="6" s="1"/>
  <c r="J2805" i="6" s="1"/>
  <c r="B2757" i="6"/>
  <c r="H2757" i="6" s="1" a="1"/>
  <c r="H2757" i="6" s="1"/>
  <c r="I2757" i="6" s="1"/>
  <c r="J2757" i="6" s="1"/>
  <c r="B2685" i="6"/>
  <c r="H2685" i="6" s="1" a="1"/>
  <c r="H2685" i="6" s="1"/>
  <c r="I2685" i="6" s="1"/>
  <c r="J2685" i="6" s="1"/>
  <c r="B2589" i="6"/>
  <c r="H2589" i="6" s="1" a="1"/>
  <c r="H2589" i="6" s="1"/>
  <c r="I2589" i="6" s="1"/>
  <c r="J2589" i="6" s="1"/>
  <c r="B4173" i="6"/>
  <c r="H4173" i="6" s="1" a="1"/>
  <c r="H4173" i="6" s="1"/>
  <c r="I4173" i="6" s="1"/>
  <c r="J4173" i="6" s="1"/>
  <c r="B3933" i="6"/>
  <c r="H3933" i="6" s="1" a="1"/>
  <c r="H3933" i="6" s="1"/>
  <c r="I3933" i="6" s="1"/>
  <c r="J3933" i="6" s="1"/>
  <c r="B3789" i="6"/>
  <c r="H3789" i="6" s="1" a="1"/>
  <c r="H3789" i="6" s="1"/>
  <c r="I3789" i="6" s="1"/>
  <c r="J3789" i="6" s="1"/>
  <c r="B3693" i="6"/>
  <c r="H3693" i="6" s="1" a="1"/>
  <c r="H3693" i="6" s="1"/>
  <c r="I3693" i="6" s="1"/>
  <c r="J3693" i="6" s="1"/>
  <c r="B3597" i="6"/>
  <c r="H3597" i="6" s="1" a="1"/>
  <c r="H3597" i="6" s="1"/>
  <c r="I3597" i="6" s="1"/>
  <c r="J3597" i="6" s="1"/>
  <c r="B3501" i="6"/>
  <c r="H3501" i="6" s="1" a="1"/>
  <c r="H3501" i="6" s="1"/>
  <c r="I3501" i="6" s="1"/>
  <c r="J3501" i="6" s="1"/>
  <c r="B3477" i="6"/>
  <c r="H3477" i="6" s="1" a="1"/>
  <c r="H3477" i="6" s="1"/>
  <c r="I3477" i="6" s="1"/>
  <c r="J3477" i="6" s="1"/>
  <c r="B3261" i="6"/>
  <c r="H3261" i="6" s="1" a="1"/>
  <c r="H3261" i="6" s="1"/>
  <c r="I3261" i="6" s="1"/>
  <c r="J3261" i="6" s="1"/>
  <c r="B3141" i="6"/>
  <c r="H3141" i="6" s="1" a="1"/>
  <c r="H3141" i="6" s="1"/>
  <c r="I3141" i="6" s="1"/>
  <c r="J3141" i="6" s="1"/>
  <c r="B3045" i="6"/>
  <c r="H3045" i="6" s="1" a="1"/>
  <c r="H3045" i="6" s="1"/>
  <c r="I3045" i="6" s="1"/>
  <c r="J3045" i="6" s="1"/>
  <c r="B2949" i="6"/>
  <c r="H2949" i="6" s="1" a="1"/>
  <c r="H2949" i="6" s="1"/>
  <c r="I2949" i="6" s="1"/>
  <c r="J2949" i="6" s="1"/>
  <c r="B2925" i="6"/>
  <c r="H2925" i="6" s="1" a="1"/>
  <c r="H2925" i="6" s="1"/>
  <c r="I2925" i="6" s="1"/>
  <c r="J2925" i="6" s="1"/>
  <c r="B2853" i="6"/>
  <c r="H2853" i="6" s="1" a="1"/>
  <c r="H2853" i="6" s="1"/>
  <c r="I2853" i="6" s="1"/>
  <c r="J2853" i="6" s="1"/>
  <c r="B2781" i="6"/>
  <c r="H2781" i="6" s="1" a="1"/>
  <c r="H2781" i="6" s="1"/>
  <c r="I2781" i="6" s="1"/>
  <c r="J2781" i="6" s="1"/>
  <c r="B2709" i="6"/>
  <c r="H2709" i="6" s="1" a="1"/>
  <c r="H2709" i="6" s="1"/>
  <c r="I2709" i="6" s="1"/>
  <c r="J2709" i="6" s="1"/>
  <c r="B2565" i="6"/>
  <c r="H2565" i="6" s="1" a="1"/>
  <c r="H2565" i="6" s="1"/>
  <c r="I2565" i="6" s="1"/>
  <c r="J2565" i="6" s="1"/>
  <c r="B4053" i="6"/>
  <c r="H4053" i="6" s="1" a="1"/>
  <c r="H4053" i="6" s="1"/>
  <c r="I4053" i="6" s="1"/>
  <c r="J4053" i="6" s="1"/>
  <c r="B3861" i="6"/>
  <c r="H3861" i="6" s="1" a="1"/>
  <c r="H3861" i="6" s="1"/>
  <c r="I3861" i="6" s="1"/>
  <c r="J3861" i="6" s="1"/>
  <c r="B3765" i="6"/>
  <c r="H3765" i="6" s="1" a="1"/>
  <c r="H3765" i="6" s="1"/>
  <c r="I3765" i="6" s="1"/>
  <c r="J3765" i="6" s="1"/>
  <c r="B3669" i="6"/>
  <c r="H3669" i="6" s="1" a="1"/>
  <c r="H3669" i="6" s="1"/>
  <c r="I3669" i="6" s="1"/>
  <c r="J3669" i="6" s="1"/>
  <c r="B3573" i="6"/>
  <c r="H3573" i="6" s="1" a="1"/>
  <c r="H3573" i="6" s="1"/>
  <c r="I3573" i="6" s="1"/>
  <c r="J3573" i="6" s="1"/>
  <c r="B3309" i="6"/>
  <c r="H3309" i="6" s="1" a="1"/>
  <c r="H3309" i="6" s="1"/>
  <c r="I3309" i="6" s="1"/>
  <c r="J3309" i="6" s="1"/>
  <c r="B3213" i="6"/>
  <c r="H3213" i="6" s="1" a="1"/>
  <c r="H3213" i="6" s="1"/>
  <c r="I3213" i="6" s="1"/>
  <c r="J3213" i="6" s="1"/>
  <c r="B3189" i="6"/>
  <c r="H3189" i="6" s="1" a="1"/>
  <c r="H3189" i="6" s="1"/>
  <c r="I3189" i="6" s="1"/>
  <c r="J3189" i="6" s="1"/>
  <c r="B3165" i="6"/>
  <c r="H3165" i="6" s="1" a="1"/>
  <c r="H3165" i="6" s="1"/>
  <c r="I3165" i="6" s="1"/>
  <c r="J3165" i="6" s="1"/>
  <c r="B3093" i="6"/>
  <c r="H3093" i="6" s="1" a="1"/>
  <c r="H3093" i="6" s="1"/>
  <c r="I3093" i="6" s="1"/>
  <c r="J3093" i="6" s="1"/>
  <c r="B3021" i="6"/>
  <c r="H3021" i="6" s="1" a="1"/>
  <c r="H3021" i="6" s="1"/>
  <c r="I3021" i="6" s="1"/>
  <c r="J3021" i="6" s="1"/>
  <c r="B2973" i="6"/>
  <c r="H2973" i="6" s="1" a="1"/>
  <c r="H2973" i="6" s="1"/>
  <c r="I2973" i="6" s="1"/>
  <c r="J2973" i="6" s="1"/>
  <c r="B4077" i="6"/>
  <c r="H4077" i="6" s="1" a="1"/>
  <c r="H4077" i="6" s="1"/>
  <c r="I4077" i="6" s="1"/>
  <c r="J4077" i="6" s="1"/>
  <c r="B4029" i="6"/>
  <c r="H4029" i="6" s="1" a="1"/>
  <c r="H4029" i="6" s="1"/>
  <c r="I4029" i="6" s="1"/>
  <c r="J4029" i="6" s="1"/>
  <c r="B3837" i="6"/>
  <c r="H3837" i="6" s="1" a="1"/>
  <c r="H3837" i="6" s="1"/>
  <c r="I3837" i="6" s="1"/>
  <c r="J3837" i="6" s="1"/>
  <c r="B3741" i="6"/>
  <c r="H3741" i="6" s="1" a="1"/>
  <c r="H3741" i="6" s="1"/>
  <c r="I3741" i="6" s="1"/>
  <c r="J3741" i="6" s="1"/>
  <c r="B3645" i="6"/>
  <c r="H3645" i="6" s="1" a="1"/>
  <c r="H3645" i="6" s="1"/>
  <c r="I3645" i="6" s="1"/>
  <c r="J3645" i="6" s="1"/>
  <c r="B3549" i="6"/>
  <c r="H3549" i="6" s="1" a="1"/>
  <c r="H3549" i="6" s="1"/>
  <c r="I3549" i="6" s="1"/>
  <c r="J3549" i="6" s="1"/>
  <c r="B3429" i="6"/>
  <c r="H3429" i="6" s="1" a="1"/>
  <c r="H3429" i="6" s="1"/>
  <c r="I3429" i="6" s="1"/>
  <c r="J3429" i="6" s="1"/>
  <c r="B3405" i="6"/>
  <c r="H3405" i="6" s="1" a="1"/>
  <c r="H3405" i="6" s="1"/>
  <c r="I3405" i="6" s="1"/>
  <c r="J3405" i="6" s="1"/>
  <c r="B3381" i="6"/>
  <c r="H3381" i="6" s="1" a="1"/>
  <c r="H3381" i="6" s="1"/>
  <c r="I3381" i="6" s="1"/>
  <c r="J3381" i="6" s="1"/>
  <c r="B3357" i="6"/>
  <c r="H3357" i="6" s="1" a="1"/>
  <c r="H3357" i="6" s="1"/>
  <c r="I3357" i="6" s="1"/>
  <c r="J3357" i="6" s="1"/>
  <c r="B3333" i="6"/>
  <c r="H3333" i="6" s="1" a="1"/>
  <c r="H3333" i="6" s="1"/>
  <c r="I3333" i="6" s="1"/>
  <c r="J3333" i="6" s="1"/>
  <c r="B3237" i="6"/>
  <c r="H3237" i="6" s="1" a="1"/>
  <c r="H3237" i="6" s="1"/>
  <c r="I3237" i="6" s="1"/>
  <c r="J3237" i="6" s="1"/>
  <c r="B2637" i="6"/>
  <c r="H2637" i="6" s="1" a="1"/>
  <c r="H2637" i="6" s="1"/>
  <c r="I2637" i="6" s="1"/>
  <c r="J2637" i="6" s="1"/>
  <c r="B2469" i="6"/>
  <c r="H2469" i="6" s="1" a="1"/>
  <c r="H2469" i="6" s="1"/>
  <c r="I2469" i="6" s="1"/>
  <c r="J2469" i="6" s="1"/>
  <c r="B2421" i="6"/>
  <c r="H2421" i="6" s="1" a="1"/>
  <c r="H2421" i="6" s="1"/>
  <c r="I2421" i="6" s="1"/>
  <c r="J2421" i="6" s="1"/>
  <c r="B2397" i="6"/>
  <c r="H2397" i="6" s="1" a="1"/>
  <c r="H2397" i="6" s="1"/>
  <c r="I2397" i="6" s="1"/>
  <c r="J2397" i="6" s="1"/>
  <c r="B2373" i="6"/>
  <c r="H2373" i="6" s="1" a="1"/>
  <c r="H2373" i="6" s="1"/>
  <c r="I2373" i="6" s="1"/>
  <c r="J2373" i="6" s="1"/>
  <c r="B2349" i="6"/>
  <c r="H2349" i="6" s="1" a="1"/>
  <c r="H2349" i="6" s="1"/>
  <c r="I2349" i="6" s="1"/>
  <c r="J2349" i="6" s="1"/>
  <c r="B2157" i="6"/>
  <c r="H2157" i="6" s="1" a="1"/>
  <c r="H2157" i="6" s="1"/>
  <c r="I2157" i="6" s="1"/>
  <c r="J2157" i="6" s="1"/>
  <c r="B2061" i="6"/>
  <c r="H2061" i="6" s="1" a="1"/>
  <c r="H2061" i="6" s="1"/>
  <c r="I2061" i="6" s="1"/>
  <c r="J2061" i="6" s="1"/>
  <c r="B1965" i="6"/>
  <c r="H1965" i="6" s="1" a="1"/>
  <c r="H1965" i="6" s="1"/>
  <c r="I1965" i="6" s="1"/>
  <c r="J1965" i="6" s="1"/>
  <c r="B1869" i="6"/>
  <c r="H1869" i="6" s="1" a="1"/>
  <c r="H1869" i="6" s="1"/>
  <c r="I1869" i="6" s="1"/>
  <c r="J1869" i="6" s="1"/>
  <c r="B1773" i="6"/>
  <c r="H1773" i="6" s="1" a="1"/>
  <c r="H1773" i="6" s="1"/>
  <c r="I1773" i="6" s="1"/>
  <c r="J1773" i="6" s="1"/>
  <c r="B1677" i="6"/>
  <c r="H1677" i="6" s="1" a="1"/>
  <c r="H1677" i="6" s="1"/>
  <c r="I1677" i="6" s="1"/>
  <c r="J1677" i="6" s="1"/>
  <c r="B1413" i="6"/>
  <c r="H1413" i="6" s="1" a="1"/>
  <c r="H1413" i="6" s="1"/>
  <c r="I1413" i="6" s="1"/>
  <c r="J1413" i="6" s="1"/>
  <c r="B2829" i="6"/>
  <c r="H2829" i="6" s="1" a="1"/>
  <c r="H2829" i="6" s="1"/>
  <c r="I2829" i="6" s="1"/>
  <c r="J2829" i="6" s="1"/>
  <c r="B2493" i="6"/>
  <c r="H2493" i="6" s="1" a="1"/>
  <c r="H2493" i="6" s="1"/>
  <c r="I2493" i="6" s="1"/>
  <c r="J2493" i="6" s="1"/>
  <c r="B2325" i="6"/>
  <c r="H2325" i="6" s="1" a="1"/>
  <c r="H2325" i="6" s="1"/>
  <c r="I2325" i="6" s="1"/>
  <c r="J2325" i="6" s="1"/>
  <c r="B2301" i="6"/>
  <c r="H2301" i="6" s="1" a="1"/>
  <c r="H2301" i="6" s="1"/>
  <c r="I2301" i="6" s="1"/>
  <c r="J2301" i="6" s="1"/>
  <c r="B2277" i="6"/>
  <c r="H2277" i="6" s="1" a="1"/>
  <c r="H2277" i="6" s="1"/>
  <c r="I2277" i="6" s="1"/>
  <c r="J2277" i="6" s="1"/>
  <c r="B2253" i="6"/>
  <c r="H2253" i="6" s="1" a="1"/>
  <c r="H2253" i="6" s="1"/>
  <c r="I2253" i="6" s="1"/>
  <c r="J2253" i="6" s="1"/>
  <c r="B2229" i="6"/>
  <c r="H2229" i="6" s="1" a="1"/>
  <c r="H2229" i="6" s="1"/>
  <c r="I2229" i="6" s="1"/>
  <c r="J2229" i="6" s="1"/>
  <c r="B2205" i="6"/>
  <c r="H2205" i="6" s="1" a="1"/>
  <c r="H2205" i="6" s="1"/>
  <c r="I2205" i="6" s="1"/>
  <c r="J2205" i="6" s="1"/>
  <c r="B2037" i="6"/>
  <c r="H2037" i="6" s="1" a="1"/>
  <c r="H2037" i="6" s="1"/>
  <c r="I2037" i="6" s="1"/>
  <c r="J2037" i="6" s="1"/>
  <c r="B1941" i="6"/>
  <c r="H1941" i="6" s="1" a="1"/>
  <c r="H1941" i="6" s="1"/>
  <c r="I1941" i="6" s="1"/>
  <c r="J1941" i="6" s="1"/>
  <c r="B1845" i="6"/>
  <c r="H1845" i="6" s="1" a="1"/>
  <c r="H1845" i="6" s="1"/>
  <c r="I1845" i="6" s="1"/>
  <c r="J1845" i="6" s="1"/>
  <c r="B1749" i="6"/>
  <c r="H1749" i="6" s="1" a="1"/>
  <c r="H1749" i="6" s="1"/>
  <c r="I1749" i="6" s="1"/>
  <c r="J1749" i="6" s="1"/>
  <c r="B1629" i="6"/>
  <c r="H1629" i="6" s="1" a="1"/>
  <c r="H1629" i="6" s="1"/>
  <c r="I1629" i="6" s="1"/>
  <c r="J1629" i="6" s="1"/>
  <c r="B1581" i="6"/>
  <c r="H1581" i="6" s="1" a="1"/>
  <c r="H1581" i="6" s="1"/>
  <c r="I1581" i="6" s="1"/>
  <c r="J1581" i="6" s="1"/>
  <c r="B1557" i="6"/>
  <c r="H1557" i="6" s="1" a="1"/>
  <c r="H1557" i="6" s="1"/>
  <c r="I1557" i="6" s="1"/>
  <c r="J1557" i="6" s="1"/>
  <c r="B1509" i="6"/>
  <c r="H1509" i="6" s="1" a="1"/>
  <c r="H1509" i="6" s="1"/>
  <c r="I1509" i="6" s="1"/>
  <c r="J1509" i="6" s="1"/>
  <c r="B2733" i="6"/>
  <c r="H2733" i="6" s="1" a="1"/>
  <c r="H2733" i="6" s="1"/>
  <c r="I2733" i="6" s="1"/>
  <c r="J2733" i="6" s="1"/>
  <c r="B2661" i="6"/>
  <c r="H2661" i="6" s="1" a="1"/>
  <c r="H2661" i="6" s="1"/>
  <c r="I2661" i="6" s="1"/>
  <c r="J2661" i="6" s="1"/>
  <c r="B2541" i="6"/>
  <c r="H2541" i="6" s="1" a="1"/>
  <c r="H2541" i="6" s="1"/>
  <c r="I2541" i="6" s="1"/>
  <c r="J2541" i="6" s="1"/>
  <c r="B2181" i="6"/>
  <c r="H2181" i="6" s="1" a="1"/>
  <c r="H2181" i="6" s="1"/>
  <c r="I2181" i="6" s="1"/>
  <c r="J2181" i="6" s="1"/>
  <c r="B2133" i="6"/>
  <c r="H2133" i="6" s="1" a="1"/>
  <c r="H2133" i="6" s="1"/>
  <c r="I2133" i="6" s="1"/>
  <c r="J2133" i="6" s="1"/>
  <c r="B2109" i="6"/>
  <c r="H2109" i="6" s="1" a="1"/>
  <c r="H2109" i="6" s="1"/>
  <c r="I2109" i="6" s="1"/>
  <c r="J2109" i="6" s="1"/>
  <c r="B2013" i="6"/>
  <c r="H2013" i="6" s="1" a="1"/>
  <c r="H2013" i="6" s="1"/>
  <c r="I2013" i="6" s="1"/>
  <c r="J2013" i="6" s="1"/>
  <c r="B1917" i="6"/>
  <c r="H1917" i="6" s="1" a="1"/>
  <c r="H1917" i="6" s="1"/>
  <c r="I1917" i="6" s="1"/>
  <c r="J1917" i="6" s="1"/>
  <c r="B1821" i="6"/>
  <c r="H1821" i="6" s="1" a="1"/>
  <c r="H1821" i="6" s="1"/>
  <c r="I1821" i="6" s="1"/>
  <c r="J1821" i="6" s="1"/>
  <c r="B1725" i="6"/>
  <c r="H1725" i="6" s="1" a="1"/>
  <c r="H1725" i="6" s="1"/>
  <c r="I1725" i="6" s="1"/>
  <c r="J1725" i="6" s="1"/>
  <c r="B1461" i="6"/>
  <c r="H1461" i="6" s="1" a="1"/>
  <c r="H1461" i="6" s="1"/>
  <c r="I1461" i="6" s="1"/>
  <c r="J1461" i="6" s="1"/>
  <c r="B1389" i="6"/>
  <c r="H1389" i="6" s="1" a="1"/>
  <c r="H1389" i="6" s="1"/>
  <c r="I1389" i="6" s="1"/>
  <c r="J1389" i="6" s="1"/>
  <c r="B2997" i="6"/>
  <c r="H2997" i="6" s="1" a="1"/>
  <c r="H2997" i="6" s="1"/>
  <c r="I2997" i="6" s="1"/>
  <c r="J2997" i="6" s="1"/>
  <c r="B2877" i="6"/>
  <c r="H2877" i="6" s="1" a="1"/>
  <c r="H2877" i="6" s="1"/>
  <c r="I2877" i="6" s="1"/>
  <c r="J2877" i="6" s="1"/>
  <c r="B2613" i="6"/>
  <c r="H2613" i="6" s="1" a="1"/>
  <c r="H2613" i="6" s="1"/>
  <c r="I2613" i="6" s="1"/>
  <c r="J2613" i="6" s="1"/>
  <c r="B2517" i="6"/>
  <c r="H2517" i="6" s="1" a="1"/>
  <c r="H2517" i="6" s="1"/>
  <c r="I2517" i="6" s="1"/>
  <c r="J2517" i="6" s="1"/>
  <c r="B2445" i="6"/>
  <c r="H2445" i="6" s="1" a="1"/>
  <c r="H2445" i="6" s="1"/>
  <c r="I2445" i="6" s="1"/>
  <c r="J2445" i="6" s="1"/>
  <c r="B2085" i="6"/>
  <c r="H2085" i="6" s="1" a="1"/>
  <c r="H2085" i="6" s="1"/>
  <c r="I2085" i="6" s="1"/>
  <c r="J2085" i="6" s="1"/>
  <c r="B1989" i="6"/>
  <c r="H1989" i="6" s="1" a="1"/>
  <c r="H1989" i="6" s="1"/>
  <c r="I1989" i="6" s="1"/>
  <c r="J1989" i="6" s="1"/>
  <c r="B1893" i="6"/>
  <c r="H1893" i="6" s="1" a="1"/>
  <c r="H1893" i="6" s="1"/>
  <c r="I1893" i="6" s="1"/>
  <c r="J1893" i="6" s="1"/>
  <c r="B1797" i="6"/>
  <c r="H1797" i="6" s="1" a="1"/>
  <c r="H1797" i="6" s="1"/>
  <c r="I1797" i="6" s="1"/>
  <c r="J1797" i="6" s="1"/>
  <c r="B1701" i="6"/>
  <c r="H1701" i="6" s="1" a="1"/>
  <c r="H1701" i="6" s="1"/>
  <c r="I1701" i="6" s="1"/>
  <c r="J1701" i="6" s="1"/>
  <c r="B1653" i="6"/>
  <c r="H1653" i="6" s="1" a="1"/>
  <c r="H1653" i="6" s="1"/>
  <c r="I1653" i="6" s="1"/>
  <c r="J1653" i="6" s="1"/>
  <c r="B1605" i="6"/>
  <c r="H1605" i="6" s="1" a="1"/>
  <c r="H1605" i="6" s="1"/>
  <c r="I1605" i="6" s="1"/>
  <c r="J1605" i="6" s="1"/>
  <c r="B1533" i="6"/>
  <c r="H1533" i="6" s="1" a="1"/>
  <c r="H1533" i="6" s="1"/>
  <c r="I1533" i="6" s="1"/>
  <c r="J1533" i="6" s="1"/>
  <c r="B1485" i="6"/>
  <c r="H1485" i="6" s="1" a="1"/>
  <c r="H1485" i="6" s="1"/>
  <c r="I1485" i="6" s="1"/>
  <c r="J1485" i="6" s="1"/>
  <c r="B1437" i="6"/>
  <c r="H1437" i="6" s="1" a="1"/>
  <c r="H1437" i="6" s="1"/>
  <c r="I1437" i="6" s="1"/>
  <c r="J1437" i="6" s="1"/>
  <c r="B1293" i="6"/>
  <c r="H1293" i="6" s="1" a="1"/>
  <c r="H1293" i="6" s="1"/>
  <c r="I1293" i="6" s="1"/>
  <c r="J1293" i="6" s="1"/>
  <c r="B1173" i="6"/>
  <c r="H1173" i="6" s="1" a="1"/>
  <c r="H1173" i="6" s="1"/>
  <c r="I1173" i="6" s="1"/>
  <c r="J1173" i="6" s="1"/>
  <c r="B1077" i="6"/>
  <c r="H1077" i="6" s="1" a="1"/>
  <c r="H1077" i="6" s="1"/>
  <c r="I1077" i="6" s="1"/>
  <c r="J1077" i="6" s="1"/>
  <c r="B981" i="6"/>
  <c r="H981" i="6" s="1" a="1"/>
  <c r="H981" i="6" s="1"/>
  <c r="I981" i="6" s="1"/>
  <c r="J981" i="6" s="1"/>
  <c r="B957" i="6"/>
  <c r="H957" i="6" s="1" a="1"/>
  <c r="H957" i="6" s="1"/>
  <c r="I957" i="6" s="1"/>
  <c r="J957" i="6" s="1"/>
  <c r="B885" i="6"/>
  <c r="H885" i="6" s="1" a="1"/>
  <c r="H885" i="6" s="1"/>
  <c r="I885" i="6" s="1"/>
  <c r="J885" i="6" s="1"/>
  <c r="B837" i="6"/>
  <c r="H837" i="6" s="1" a="1"/>
  <c r="H837" i="6" s="1"/>
  <c r="I837" i="6" s="1"/>
  <c r="J837" i="6" s="1"/>
  <c r="B813" i="6"/>
  <c r="H813" i="6" s="1" a="1"/>
  <c r="H813" i="6" s="1"/>
  <c r="I813" i="6" s="1"/>
  <c r="J813" i="6" s="1"/>
  <c r="B789" i="6"/>
  <c r="H789" i="6" s="1" a="1"/>
  <c r="H789" i="6" s="1"/>
  <c r="I789" i="6" s="1"/>
  <c r="J789" i="6" s="1"/>
  <c r="B717" i="6"/>
  <c r="H717" i="6" s="1" a="1"/>
  <c r="H717" i="6" s="1"/>
  <c r="I717" i="6" s="1"/>
  <c r="J717" i="6" s="1"/>
  <c r="B573" i="6"/>
  <c r="H573" i="6" s="1" a="1"/>
  <c r="H573" i="6" s="1"/>
  <c r="I573" i="6" s="1"/>
  <c r="J573" i="6" s="1"/>
  <c r="B549" i="6"/>
  <c r="H549" i="6" s="1" a="1"/>
  <c r="H549" i="6" s="1"/>
  <c r="I549" i="6" s="1"/>
  <c r="J549" i="6" s="1"/>
  <c r="B285" i="6"/>
  <c r="H285" i="6" s="1" a="1"/>
  <c r="H285" i="6" s="1"/>
  <c r="I285" i="6" s="1"/>
  <c r="J285" i="6" s="1"/>
  <c r="B261" i="6"/>
  <c r="H261" i="6" s="1" a="1"/>
  <c r="H261" i="6" s="1"/>
  <c r="I261" i="6" s="1"/>
  <c r="J261" i="6" s="1"/>
  <c r="B237" i="6"/>
  <c r="H237" i="6" s="1" a="1"/>
  <c r="H237" i="6" s="1"/>
  <c r="I237" i="6" s="1"/>
  <c r="J237" i="6" s="1"/>
  <c r="B213" i="6"/>
  <c r="H213" i="6" s="1" a="1"/>
  <c r="H213" i="6" s="1"/>
  <c r="I213" i="6" s="1"/>
  <c r="J213" i="6" s="1"/>
  <c r="B117" i="6"/>
  <c r="H117" i="6" s="1" a="1"/>
  <c r="H117" i="6" s="1"/>
  <c r="I117" i="6" s="1"/>
  <c r="J117" i="6" s="1"/>
  <c r="B1317" i="6"/>
  <c r="H1317" i="6" s="1" a="1"/>
  <c r="H1317" i="6" s="1"/>
  <c r="I1317" i="6" s="1"/>
  <c r="J1317" i="6" s="1"/>
  <c r="B1269" i="6"/>
  <c r="H1269" i="6" s="1" a="1"/>
  <c r="H1269" i="6" s="1"/>
  <c r="I1269" i="6" s="1"/>
  <c r="J1269" i="6" s="1"/>
  <c r="B1245" i="6"/>
  <c r="H1245" i="6" s="1" a="1"/>
  <c r="H1245" i="6" s="1"/>
  <c r="I1245" i="6" s="1"/>
  <c r="J1245" i="6" s="1"/>
  <c r="B1149" i="6"/>
  <c r="H1149" i="6" s="1" a="1"/>
  <c r="H1149" i="6" s="1"/>
  <c r="I1149" i="6" s="1"/>
  <c r="J1149" i="6" s="1"/>
  <c r="B1125" i="6"/>
  <c r="H1125" i="6" s="1" a="1"/>
  <c r="H1125" i="6" s="1"/>
  <c r="I1125" i="6" s="1"/>
  <c r="J1125" i="6" s="1"/>
  <c r="B1101" i="6"/>
  <c r="H1101" i="6" s="1" a="1"/>
  <c r="H1101" i="6" s="1"/>
  <c r="I1101" i="6" s="1"/>
  <c r="J1101" i="6" s="1"/>
  <c r="B669" i="6"/>
  <c r="H669" i="6" s="1" a="1"/>
  <c r="H669" i="6" s="1"/>
  <c r="I669" i="6" s="1"/>
  <c r="J669" i="6" s="1"/>
  <c r="B621" i="6"/>
  <c r="H621" i="6" s="1" a="1"/>
  <c r="H621" i="6" s="1"/>
  <c r="I621" i="6" s="1"/>
  <c r="J621" i="6" s="1"/>
  <c r="B525" i="6"/>
  <c r="H525" i="6" s="1" a="1"/>
  <c r="H525" i="6" s="1"/>
  <c r="I525" i="6" s="1"/>
  <c r="J525" i="6" s="1"/>
  <c r="B501" i="6"/>
  <c r="H501" i="6" s="1" a="1"/>
  <c r="H501" i="6" s="1"/>
  <c r="I501" i="6" s="1"/>
  <c r="J501" i="6" s="1"/>
  <c r="B477" i="6"/>
  <c r="H477" i="6" s="1" a="1"/>
  <c r="H477" i="6" s="1"/>
  <c r="I477" i="6" s="1"/>
  <c r="J477" i="6" s="1"/>
  <c r="B453" i="6"/>
  <c r="H453" i="6" s="1" a="1"/>
  <c r="H453" i="6" s="1"/>
  <c r="I453" i="6" s="1"/>
  <c r="J453" i="6" s="1"/>
  <c r="B429" i="6"/>
  <c r="H429" i="6" s="1" a="1"/>
  <c r="H429" i="6" s="1"/>
  <c r="I429" i="6" s="1"/>
  <c r="J429" i="6" s="1"/>
  <c r="B141" i="6"/>
  <c r="H141" i="6" s="1" a="1"/>
  <c r="H141" i="6" s="1"/>
  <c r="I141" i="6" s="1"/>
  <c r="J141" i="6" s="1"/>
  <c r="B1221" i="6"/>
  <c r="H1221" i="6" s="1" a="1"/>
  <c r="H1221" i="6" s="1"/>
  <c r="I1221" i="6" s="1"/>
  <c r="J1221" i="6" s="1"/>
  <c r="B933" i="6"/>
  <c r="H933" i="6" s="1" a="1"/>
  <c r="H933" i="6" s="1"/>
  <c r="I933" i="6" s="1"/>
  <c r="J933" i="6" s="1"/>
  <c r="B909" i="6"/>
  <c r="H909" i="6" s="1" a="1"/>
  <c r="H909" i="6" s="1"/>
  <c r="I909" i="6" s="1"/>
  <c r="J909" i="6" s="1"/>
  <c r="B765" i="6"/>
  <c r="H765" i="6" s="1" a="1"/>
  <c r="H765" i="6" s="1"/>
  <c r="I765" i="6" s="1"/>
  <c r="J765" i="6" s="1"/>
  <c r="B741" i="6"/>
  <c r="H741" i="6" s="1" a="1"/>
  <c r="H741" i="6" s="1"/>
  <c r="I741" i="6" s="1"/>
  <c r="J741" i="6" s="1"/>
  <c r="B693" i="6"/>
  <c r="H693" i="6" s="1" a="1"/>
  <c r="H693" i="6" s="1"/>
  <c r="I693" i="6" s="1"/>
  <c r="J693" i="6" s="1"/>
  <c r="B597" i="6"/>
  <c r="H597" i="6" s="1" a="1"/>
  <c r="H597" i="6" s="1"/>
  <c r="I597" i="6" s="1"/>
  <c r="J597" i="6" s="1"/>
  <c r="B381" i="6"/>
  <c r="H381" i="6" s="1" a="1"/>
  <c r="H381" i="6" s="1"/>
  <c r="I381" i="6" s="1"/>
  <c r="J381" i="6" s="1"/>
  <c r="B309" i="6"/>
  <c r="H309" i="6" s="1" a="1"/>
  <c r="H309" i="6" s="1"/>
  <c r="I309" i="6" s="1"/>
  <c r="J309" i="6" s="1"/>
  <c r="B93" i="6"/>
  <c r="H93" i="6" s="1" a="1"/>
  <c r="H93" i="6" s="1"/>
  <c r="I93" i="6" s="1"/>
  <c r="J93" i="6" s="1"/>
  <c r="B333" i="6"/>
  <c r="H333" i="6" s="1" a="1"/>
  <c r="H333" i="6" s="1"/>
  <c r="I333" i="6" s="1"/>
  <c r="J333" i="6" s="1"/>
  <c r="B189" i="6"/>
  <c r="H189" i="6" s="1" a="1"/>
  <c r="H189" i="6" s="1"/>
  <c r="I189" i="6" s="1"/>
  <c r="J189" i="6" s="1"/>
  <c r="B165" i="6"/>
  <c r="H165" i="6" s="1" a="1"/>
  <c r="H165" i="6" s="1"/>
  <c r="I165" i="6" s="1"/>
  <c r="J165" i="6" s="1"/>
  <c r="B1365" i="6"/>
  <c r="H1365" i="6" s="1" a="1"/>
  <c r="H1365" i="6" s="1"/>
  <c r="I1365" i="6" s="1"/>
  <c r="J1365" i="6" s="1"/>
  <c r="B1341" i="6"/>
  <c r="H1341" i="6" s="1" a="1"/>
  <c r="H1341" i="6" s="1"/>
  <c r="I1341" i="6" s="1"/>
  <c r="J1341" i="6" s="1"/>
  <c r="B1197" i="6"/>
  <c r="H1197" i="6" s="1" a="1"/>
  <c r="H1197" i="6" s="1"/>
  <c r="I1197" i="6" s="1"/>
  <c r="J1197" i="6" s="1"/>
  <c r="B1053" i="6"/>
  <c r="H1053" i="6" s="1" a="1"/>
  <c r="H1053" i="6" s="1"/>
  <c r="I1053" i="6" s="1"/>
  <c r="J1053" i="6" s="1"/>
  <c r="B1029" i="6"/>
  <c r="H1029" i="6" s="1" a="1"/>
  <c r="H1029" i="6" s="1"/>
  <c r="I1029" i="6" s="1"/>
  <c r="J1029" i="6" s="1"/>
  <c r="B1005" i="6"/>
  <c r="H1005" i="6" s="1" a="1"/>
  <c r="H1005" i="6" s="1"/>
  <c r="I1005" i="6" s="1"/>
  <c r="J1005" i="6" s="1"/>
  <c r="B861" i="6"/>
  <c r="H861" i="6" s="1" a="1"/>
  <c r="H861" i="6" s="1"/>
  <c r="I861" i="6" s="1"/>
  <c r="J861" i="6" s="1"/>
  <c r="B645" i="6"/>
  <c r="H645" i="6" s="1" a="1"/>
  <c r="H645" i="6" s="1"/>
  <c r="I645" i="6" s="1"/>
  <c r="J645" i="6" s="1"/>
  <c r="B405" i="6"/>
  <c r="H405" i="6" s="1" a="1"/>
  <c r="H405" i="6" s="1"/>
  <c r="I405" i="6" s="1"/>
  <c r="J405" i="6" s="1"/>
  <c r="B357" i="6"/>
  <c r="H357" i="6" s="1" a="1"/>
  <c r="H357" i="6" s="1"/>
  <c r="I357" i="6" s="1"/>
  <c r="J357" i="6" s="1"/>
  <c r="G8348" i="6"/>
  <c r="G8204" i="6"/>
  <c r="G8108" i="6"/>
  <c r="G8012" i="6"/>
  <c r="G8420" i="6"/>
  <c r="G8228" i="6"/>
  <c r="G8132" i="6"/>
  <c r="G8036" i="6"/>
  <c r="G8372" i="6"/>
  <c r="G8324" i="6"/>
  <c r="G8180" i="6"/>
  <c r="G8084" i="6"/>
  <c r="G7988" i="6"/>
  <c r="G8396" i="6"/>
  <c r="G8300" i="6"/>
  <c r="G8252" i="6"/>
  <c r="G7964" i="6"/>
  <c r="G7892" i="6"/>
  <c r="G7772" i="6"/>
  <c r="G7724" i="6"/>
  <c r="G7676" i="6"/>
  <c r="G7628" i="6"/>
  <c r="G7580" i="6"/>
  <c r="G7556" i="6"/>
  <c r="G7460" i="6"/>
  <c r="G7940" i="6"/>
  <c r="G7844" i="6"/>
  <c r="G7748" i="6"/>
  <c r="G7604" i="6"/>
  <c r="G8156" i="6"/>
  <c r="G7916" i="6"/>
  <c r="G7868" i="6"/>
  <c r="G7820" i="6"/>
  <c r="G7796" i="6"/>
  <c r="G7652" i="6"/>
  <c r="G7532" i="6"/>
  <c r="G7508" i="6"/>
  <c r="G7388" i="6"/>
  <c r="G7484" i="6"/>
  <c r="G6908" i="6"/>
  <c r="G8276" i="6"/>
  <c r="G7436" i="6"/>
  <c r="G7340" i="6"/>
  <c r="G7292" i="6"/>
  <c r="G7244" i="6"/>
  <c r="G7196" i="6"/>
  <c r="G7148" i="6"/>
  <c r="G7100" i="6"/>
  <c r="G7052" i="6"/>
  <c r="G7004" i="6"/>
  <c r="G6884" i="6"/>
  <c r="G7412" i="6"/>
  <c r="G7364" i="6"/>
  <c r="G7316" i="6"/>
  <c r="G7268" i="6"/>
  <c r="G7220" i="6"/>
  <c r="G7172" i="6"/>
  <c r="G7124" i="6"/>
  <c r="G7076" i="6"/>
  <c r="G7028" i="6"/>
  <c r="G6980" i="6"/>
  <c r="G6932" i="6"/>
  <c r="G6836" i="6"/>
  <c r="G6956" i="6"/>
  <c r="G6716" i="6"/>
  <c r="G6620" i="6"/>
  <c r="G6572" i="6"/>
  <c r="G6548" i="6"/>
  <c r="G6524" i="6"/>
  <c r="G6500" i="6"/>
  <c r="G6404" i="6"/>
  <c r="G8060" i="6"/>
  <c r="G7700" i="6"/>
  <c r="G6860" i="6"/>
  <c r="G6788" i="6"/>
  <c r="G6692" i="6"/>
  <c r="G6596" i="6"/>
  <c r="G6476" i="6"/>
  <c r="G6452" i="6"/>
  <c r="G6740" i="6"/>
  <c r="G6644" i="6"/>
  <c r="G6356" i="6"/>
  <c r="G6428" i="6"/>
  <c r="G6764" i="6"/>
  <c r="G6380" i="6"/>
  <c r="G6812" i="6"/>
  <c r="G6668" i="6"/>
  <c r="G6284" i="6"/>
  <c r="G6116" i="6"/>
  <c r="G6308" i="6"/>
  <c r="G6188" i="6"/>
  <c r="G6020" i="6"/>
  <c r="G6260" i="6"/>
  <c r="G6212" i="6"/>
  <c r="G6140" i="6"/>
  <c r="G6044" i="6"/>
  <c r="G6332" i="6"/>
  <c r="G6236" i="6"/>
  <c r="G6164" i="6"/>
  <c r="G6092" i="6"/>
  <c r="G6068" i="6"/>
  <c r="G5996" i="6"/>
  <c r="G5948" i="6"/>
  <c r="G5900" i="6"/>
  <c r="G5828" i="6"/>
  <c r="G5804" i="6"/>
  <c r="G5780" i="6"/>
  <c r="G5684" i="6"/>
  <c r="G5588" i="6"/>
  <c r="G5540" i="6"/>
  <c r="G5492" i="6"/>
  <c r="G5420" i="6"/>
  <c r="G5372" i="6"/>
  <c r="G5876" i="6"/>
  <c r="G5756" i="6"/>
  <c r="G5660" i="6"/>
  <c r="G5612" i="6"/>
  <c r="G5324" i="6"/>
  <c r="G5276" i="6"/>
  <c r="G5852" i="6"/>
  <c r="G5732" i="6"/>
  <c r="G5636" i="6"/>
  <c r="G5564" i="6"/>
  <c r="G5516" i="6"/>
  <c r="G5468" i="6"/>
  <c r="G5396" i="6"/>
  <c r="G5972" i="6"/>
  <c r="G5924" i="6"/>
  <c r="G5708" i="6"/>
  <c r="G5444" i="6"/>
  <c r="G5348" i="6"/>
  <c r="G5300" i="6"/>
  <c r="G5204" i="6"/>
  <c r="G5060" i="6"/>
  <c r="G4964" i="6"/>
  <c r="G4532" i="6"/>
  <c r="G4484" i="6"/>
  <c r="G4316" i="6"/>
  <c r="G5228" i="6"/>
  <c r="G5132" i="6"/>
  <c r="G5036" i="6"/>
  <c r="G4940" i="6"/>
  <c r="G4892" i="6"/>
  <c r="G4844" i="6"/>
  <c r="G4796" i="6"/>
  <c r="G4748" i="6"/>
  <c r="G4700" i="6"/>
  <c r="G4652" i="6"/>
  <c r="G4604" i="6"/>
  <c r="G4460" i="6"/>
  <c r="G4436" i="6"/>
  <c r="G4388" i="6"/>
  <c r="G4292" i="6"/>
  <c r="G4196" i="6"/>
  <c r="G4100" i="6"/>
  <c r="G5252" i="6"/>
  <c r="G5156" i="6"/>
  <c r="G5108" i="6"/>
  <c r="G5012" i="6"/>
  <c r="G4556" i="6"/>
  <c r="G4508" i="6"/>
  <c r="G4364" i="6"/>
  <c r="G4268" i="6"/>
  <c r="G4172" i="6"/>
  <c r="G4076" i="6"/>
  <c r="G4052" i="6"/>
  <c r="G3956" i="6"/>
  <c r="G3860" i="6"/>
  <c r="G5180" i="6"/>
  <c r="G5084" i="6"/>
  <c r="G4988" i="6"/>
  <c r="G4916" i="6"/>
  <c r="G4868" i="6"/>
  <c r="G4820" i="6"/>
  <c r="G4772" i="6"/>
  <c r="G4724" i="6"/>
  <c r="G4676" i="6"/>
  <c r="G4628" i="6"/>
  <c r="G4580" i="6"/>
  <c r="G4412" i="6"/>
  <c r="G4340" i="6"/>
  <c r="G4244" i="6"/>
  <c r="G4148" i="6"/>
  <c r="G4028" i="6"/>
  <c r="G3932" i="6"/>
  <c r="G4124" i="6"/>
  <c r="G4004" i="6"/>
  <c r="G3764" i="6"/>
  <c r="G3668" i="6"/>
  <c r="G3572" i="6"/>
  <c r="G3308" i="6"/>
  <c r="G3212" i="6"/>
  <c r="G3188" i="6"/>
  <c r="G3164" i="6"/>
  <c r="G3092" i="6"/>
  <c r="G3020" i="6"/>
  <c r="G2972" i="6"/>
  <c r="G2828" i="6"/>
  <c r="G2612" i="6"/>
  <c r="G3980" i="6"/>
  <c r="G3836" i="6"/>
  <c r="G3740" i="6"/>
  <c r="G3644" i="6"/>
  <c r="G3548" i="6"/>
  <c r="G3428" i="6"/>
  <c r="G3404" i="6"/>
  <c r="G3380" i="6"/>
  <c r="G3356" i="6"/>
  <c r="G3332" i="6"/>
  <c r="G3236" i="6"/>
  <c r="G2996" i="6"/>
  <c r="G2876" i="6"/>
  <c r="G2732" i="6"/>
  <c r="G2660" i="6"/>
  <c r="G2636" i="6"/>
  <c r="G3908" i="6"/>
  <c r="G3812" i="6"/>
  <c r="G3716" i="6"/>
  <c r="G3620" i="6"/>
  <c r="G3524" i="6"/>
  <c r="G3452" i="6"/>
  <c r="G3284" i="6"/>
  <c r="G3116" i="6"/>
  <c r="G3068" i="6"/>
  <c r="G2900" i="6"/>
  <c r="G4220" i="6"/>
  <c r="G3884" i="6"/>
  <c r="G3788" i="6"/>
  <c r="G3692" i="6"/>
  <c r="G3596" i="6"/>
  <c r="G3500" i="6"/>
  <c r="G3476" i="6"/>
  <c r="G3260" i="6"/>
  <c r="G3140" i="6"/>
  <c r="G2924" i="6"/>
  <c r="G2852" i="6"/>
  <c r="G2780" i="6"/>
  <c r="G2708" i="6"/>
  <c r="G2540" i="6"/>
  <c r="G2180" i="6"/>
  <c r="G2132" i="6"/>
  <c r="G2108" i="6"/>
  <c r="G2012" i="6"/>
  <c r="G1916" i="6"/>
  <c r="G1820" i="6"/>
  <c r="G1724" i="6"/>
  <c r="G1460" i="6"/>
  <c r="G2804" i="6"/>
  <c r="G2756" i="6"/>
  <c r="G2684" i="6"/>
  <c r="G2516" i="6"/>
  <c r="G2444" i="6"/>
  <c r="G2084" i="6"/>
  <c r="G1988" i="6"/>
  <c r="G1892" i="6"/>
  <c r="G1796" i="6"/>
  <c r="G1700" i="6"/>
  <c r="G1652" i="6"/>
  <c r="G1604" i="6"/>
  <c r="G1532" i="6"/>
  <c r="G1484" i="6"/>
  <c r="G1436" i="6"/>
  <c r="G3044" i="6"/>
  <c r="G2564" i="6"/>
  <c r="G2468" i="6"/>
  <c r="G2420" i="6"/>
  <c r="G2396" i="6"/>
  <c r="G2372" i="6"/>
  <c r="G2348" i="6"/>
  <c r="G2156" i="6"/>
  <c r="G2060" i="6"/>
  <c r="G1964" i="6"/>
  <c r="G1868" i="6"/>
  <c r="G1772" i="6"/>
  <c r="G1676" i="6"/>
  <c r="G1412" i="6"/>
  <c r="G2948" i="6"/>
  <c r="G2588" i="6"/>
  <c r="G2492" i="6"/>
  <c r="G2324" i="6"/>
  <c r="G2300" i="6"/>
  <c r="G2276" i="6"/>
  <c r="G2252" i="6"/>
  <c r="G2228" i="6"/>
  <c r="G2204" i="6"/>
  <c r="G2036" i="6"/>
  <c r="G1940" i="6"/>
  <c r="G1844" i="6"/>
  <c r="G1748" i="6"/>
  <c r="G1628" i="6"/>
  <c r="G1580" i="6"/>
  <c r="G1556" i="6"/>
  <c r="G1508" i="6"/>
  <c r="G1220" i="6"/>
  <c r="G932" i="6"/>
  <c r="G908" i="6"/>
  <c r="G764" i="6"/>
  <c r="G740" i="6"/>
  <c r="G692" i="6"/>
  <c r="G596" i="6"/>
  <c r="G476" i="6"/>
  <c r="G380" i="6"/>
  <c r="G308" i="6"/>
  <c r="G92" i="6"/>
  <c r="G188" i="6"/>
  <c r="G164" i="6"/>
  <c r="G140" i="6"/>
  <c r="G1388" i="6"/>
  <c r="G1364" i="6"/>
  <c r="G1340" i="6"/>
  <c r="G1196" i="6"/>
  <c r="G1052" i="6"/>
  <c r="G1028" i="6"/>
  <c r="G1004" i="6"/>
  <c r="G860" i="6"/>
  <c r="G644" i="6"/>
  <c r="G404" i="6"/>
  <c r="G356" i="6"/>
  <c r="G332" i="6"/>
  <c r="G116" i="6"/>
  <c r="G1292" i="6"/>
  <c r="G1172" i="6"/>
  <c r="G1076" i="6"/>
  <c r="G980" i="6"/>
  <c r="G956" i="6"/>
  <c r="G884" i="6"/>
  <c r="G836" i="6"/>
  <c r="G812" i="6"/>
  <c r="G788" i="6"/>
  <c r="G716" i="6"/>
  <c r="G572" i="6"/>
  <c r="G548" i="6"/>
  <c r="G284" i="6"/>
  <c r="G260" i="6"/>
  <c r="G236" i="6"/>
  <c r="G212" i="6"/>
  <c r="G1316" i="6"/>
  <c r="G1268" i="6"/>
  <c r="G1244" i="6"/>
  <c r="G1148" i="6"/>
  <c r="G1124" i="6"/>
  <c r="G1100" i="6"/>
  <c r="G668" i="6"/>
  <c r="G620" i="6"/>
  <c r="G524" i="6"/>
  <c r="G500" i="6"/>
  <c r="G452" i="6"/>
  <c r="G428" i="6"/>
  <c r="C8420" i="6"/>
  <c r="D8419" i="6" s="1"/>
  <c r="C8228" i="6"/>
  <c r="C8132" i="6"/>
  <c r="D8131" i="6" s="1"/>
  <c r="C8036" i="6"/>
  <c r="C8396" i="6"/>
  <c r="C8300" i="6"/>
  <c r="C8276" i="6"/>
  <c r="D8275" i="6" s="1"/>
  <c r="C8252" i="6"/>
  <c r="C8156" i="6"/>
  <c r="D8155" i="6" s="1"/>
  <c r="C8060" i="6"/>
  <c r="D8059" i="6" s="1"/>
  <c r="C7988" i="6"/>
  <c r="C8348" i="6"/>
  <c r="D8347" i="6" s="1"/>
  <c r="C8204" i="6"/>
  <c r="D8203" i="6" s="1"/>
  <c r="C8108" i="6"/>
  <c r="D8107" i="6" s="1"/>
  <c r="C8012" i="6"/>
  <c r="C7916" i="6"/>
  <c r="D7915" i="6" s="1"/>
  <c r="C7868" i="6"/>
  <c r="C7820" i="6"/>
  <c r="C7796" i="6"/>
  <c r="C7604" i="6"/>
  <c r="D7603" i="6" s="1"/>
  <c r="C7484" i="6"/>
  <c r="D7483" i="6" s="1"/>
  <c r="C8084" i="6"/>
  <c r="D8083" i="6" s="1"/>
  <c r="C7964" i="6"/>
  <c r="D7963" i="6" s="1"/>
  <c r="C7892" i="6"/>
  <c r="C7772" i="6"/>
  <c r="C7724" i="6"/>
  <c r="C7676" i="6"/>
  <c r="D7675" i="6" s="1"/>
  <c r="C7532" i="6"/>
  <c r="C7508" i="6"/>
  <c r="D7507" i="6" s="1"/>
  <c r="C8372" i="6"/>
  <c r="C8324" i="6"/>
  <c r="D8323" i="6" s="1"/>
  <c r="C7700" i="6"/>
  <c r="C7628" i="6"/>
  <c r="C7412" i="6"/>
  <c r="C7940" i="6"/>
  <c r="D7939" i="6" s="1"/>
  <c r="C6860" i="6"/>
  <c r="C7580" i="6"/>
  <c r="D7579" i="6" s="1"/>
  <c r="C7460" i="6"/>
  <c r="C7364" i="6"/>
  <c r="C7316" i="6"/>
  <c r="C7268" i="6"/>
  <c r="D7267" i="6" s="1"/>
  <c r="C7220" i="6"/>
  <c r="D7219" i="6" s="1"/>
  <c r="C7172" i="6"/>
  <c r="D7171" i="6" s="1"/>
  <c r="C7124" i="6"/>
  <c r="C7076" i="6"/>
  <c r="C7028" i="6"/>
  <c r="D7027" i="6" s="1"/>
  <c r="C6980" i="6"/>
  <c r="D6979" i="6" s="1"/>
  <c r="C6956" i="6"/>
  <c r="C6932" i="6"/>
  <c r="C8180" i="6"/>
  <c r="D8179" i="6" s="1"/>
  <c r="C7748" i="6"/>
  <c r="C7340" i="6"/>
  <c r="C7292" i="6"/>
  <c r="C7244" i="6"/>
  <c r="D7243" i="6" s="1"/>
  <c r="C7196" i="6"/>
  <c r="D7195" i="6" s="1"/>
  <c r="C7148" i="6"/>
  <c r="C7100" i="6"/>
  <c r="C7052" i="6"/>
  <c r="D7051" i="6" s="1"/>
  <c r="C7004" i="6"/>
  <c r="C6884" i="6"/>
  <c r="D6883" i="6" s="1"/>
  <c r="C7388" i="6"/>
  <c r="D7387" i="6" s="1"/>
  <c r="C6812" i="6"/>
  <c r="D6811" i="6" s="1"/>
  <c r="C6764" i="6"/>
  <c r="C6668" i="6"/>
  <c r="C7652" i="6"/>
  <c r="C7556" i="6"/>
  <c r="D7555" i="6" s="1"/>
  <c r="C7436" i="6"/>
  <c r="D7435" i="6" s="1"/>
  <c r="C6908" i="6"/>
  <c r="D6907" i="6" s="1"/>
  <c r="C6836" i="6"/>
  <c r="C6740" i="6"/>
  <c r="C6644" i="6"/>
  <c r="D6643" i="6" s="1"/>
  <c r="C6572" i="6"/>
  <c r="D6571" i="6" s="1"/>
  <c r="C6548" i="6"/>
  <c r="C6524" i="6"/>
  <c r="D6523" i="6" s="1"/>
  <c r="C6500" i="6"/>
  <c r="C7844" i="6"/>
  <c r="D7843" i="6" s="1"/>
  <c r="C6788" i="6"/>
  <c r="D6787" i="6" s="1"/>
  <c r="C6692" i="6"/>
  <c r="D6691" i="6" s="1"/>
  <c r="C6596" i="6"/>
  <c r="C6428" i="6"/>
  <c r="C6380" i="6"/>
  <c r="C6620" i="6"/>
  <c r="D6619" i="6" s="1"/>
  <c r="C6404" i="6"/>
  <c r="C6716" i="6"/>
  <c r="D6715" i="6" s="1"/>
  <c r="C6476" i="6"/>
  <c r="D6475" i="6" s="1"/>
  <c r="C6452" i="6"/>
  <c r="D6451" i="6" s="1"/>
  <c r="C6188" i="6"/>
  <c r="C6140" i="6"/>
  <c r="C6020" i="6"/>
  <c r="C6356" i="6"/>
  <c r="D6355" i="6" s="1"/>
  <c r="C6332" i="6"/>
  <c r="D6331" i="6" s="1"/>
  <c r="C6212" i="6"/>
  <c r="D6211" i="6" s="1"/>
  <c r="C6164" i="6"/>
  <c r="D6163" i="6" s="1"/>
  <c r="C6044" i="6"/>
  <c r="C6236" i="6"/>
  <c r="C6116" i="6"/>
  <c r="C6092" i="6"/>
  <c r="C6068" i="6"/>
  <c r="D6067" i="6" s="1"/>
  <c r="C6308" i="6"/>
  <c r="C6284" i="6"/>
  <c r="D6283" i="6" s="1"/>
  <c r="C6260" i="6"/>
  <c r="C5876" i="6"/>
  <c r="C5732" i="6"/>
  <c r="C5612" i="6"/>
  <c r="C5396" i="6"/>
  <c r="C5996" i="6"/>
  <c r="D5995" i="6" s="1"/>
  <c r="C5972" i="6"/>
  <c r="D5971" i="6" s="1"/>
  <c r="C5852" i="6"/>
  <c r="D5851" i="6" s="1"/>
  <c r="C5708" i="6"/>
  <c r="C5636" i="6"/>
  <c r="C5564" i="6"/>
  <c r="C5516" i="6"/>
  <c r="C5468" i="6"/>
  <c r="C5444" i="6"/>
  <c r="D5443" i="6" s="1"/>
  <c r="C5348" i="6"/>
  <c r="C5300" i="6"/>
  <c r="D5299" i="6" s="1"/>
  <c r="C5252" i="6"/>
  <c r="C5924" i="6"/>
  <c r="C5780" i="6"/>
  <c r="C5684" i="6"/>
  <c r="D5683" i="6" s="1"/>
  <c r="C5660" i="6"/>
  <c r="C5420" i="6"/>
  <c r="C5948" i="6"/>
  <c r="D5947" i="6" s="1"/>
  <c r="C5900" i="6"/>
  <c r="D5899" i="6" s="1"/>
  <c r="C5828" i="6"/>
  <c r="C5804" i="6"/>
  <c r="C5756" i="6"/>
  <c r="C5588" i="6"/>
  <c r="C5540" i="6"/>
  <c r="C5492" i="6"/>
  <c r="D5491" i="6" s="1"/>
  <c r="C5372" i="6"/>
  <c r="D5371" i="6" s="1"/>
  <c r="C5324" i="6"/>
  <c r="D5323" i="6" s="1"/>
  <c r="C5276" i="6"/>
  <c r="C5180" i="6"/>
  <c r="D5179" i="6" s="1"/>
  <c r="C5084" i="6"/>
  <c r="D5083" i="6" s="1"/>
  <c r="C4988" i="6"/>
  <c r="D4987" i="6" s="1"/>
  <c r="C4916" i="6"/>
  <c r="C4868" i="6"/>
  <c r="D4867" i="6" s="1"/>
  <c r="C4820" i="6"/>
  <c r="C4772" i="6"/>
  <c r="D4771" i="6" s="1"/>
  <c r="C4724" i="6"/>
  <c r="C4676" i="6"/>
  <c r="D4675" i="6" s="1"/>
  <c r="C4628" i="6"/>
  <c r="D4627" i="6" s="1"/>
  <c r="C4580" i="6"/>
  <c r="C4412" i="6"/>
  <c r="C4340" i="6"/>
  <c r="D4339" i="6" s="1"/>
  <c r="C4244" i="6"/>
  <c r="C5204" i="6"/>
  <c r="C5060" i="6"/>
  <c r="C4964" i="6"/>
  <c r="C4532" i="6"/>
  <c r="C4484" i="6"/>
  <c r="C4316" i="6"/>
  <c r="C4220" i="6"/>
  <c r="D4219" i="6" s="1"/>
  <c r="C4124" i="6"/>
  <c r="C5228" i="6"/>
  <c r="C5132" i="6"/>
  <c r="D5131" i="6" s="1"/>
  <c r="C5036" i="6"/>
  <c r="D5035" i="6" s="1"/>
  <c r="C4940" i="6"/>
  <c r="C4892" i="6"/>
  <c r="C4844" i="6"/>
  <c r="C4796" i="6"/>
  <c r="D4795" i="6" s="1"/>
  <c r="C4748" i="6"/>
  <c r="C4700" i="6"/>
  <c r="C4652" i="6"/>
  <c r="D4651" i="6" s="1"/>
  <c r="C4604" i="6"/>
  <c r="D4603" i="6" s="1"/>
  <c r="C4460" i="6"/>
  <c r="C4436" i="6"/>
  <c r="C4388" i="6"/>
  <c r="D4387" i="6" s="1"/>
  <c r="C4292" i="6"/>
  <c r="D4291" i="6" s="1"/>
  <c r="C4196" i="6"/>
  <c r="D4195" i="6" s="1"/>
  <c r="C4100" i="6"/>
  <c r="C3980" i="6"/>
  <c r="D3979" i="6" s="1"/>
  <c r="C3884" i="6"/>
  <c r="C5156" i="6"/>
  <c r="D5155" i="6" s="1"/>
  <c r="C5108" i="6"/>
  <c r="C5012" i="6"/>
  <c r="C4556" i="6"/>
  <c r="D4555" i="6" s="1"/>
  <c r="C4508" i="6"/>
  <c r="C4364" i="6"/>
  <c r="C4268" i="6"/>
  <c r="D4267" i="6" s="1"/>
  <c r="C4172" i="6"/>
  <c r="C4052" i="6"/>
  <c r="C3956" i="6"/>
  <c r="C3860" i="6"/>
  <c r="D3859" i="6" s="1"/>
  <c r="C4076" i="6"/>
  <c r="D4075" i="6" s="1"/>
  <c r="C4028" i="6"/>
  <c r="C3788" i="6"/>
  <c r="D3787" i="6" s="1"/>
  <c r="C3692" i="6"/>
  <c r="C3596" i="6"/>
  <c r="C3500" i="6"/>
  <c r="C3476" i="6"/>
  <c r="C3308" i="6"/>
  <c r="C3236" i="6"/>
  <c r="D3235" i="6" s="1"/>
  <c r="C3044" i="6"/>
  <c r="D3043" i="6" s="1"/>
  <c r="C2924" i="6"/>
  <c r="D2923" i="6" s="1"/>
  <c r="C2900" i="6"/>
  <c r="D2899" i="6" s="1"/>
  <c r="C2708" i="6"/>
  <c r="D2707" i="6" s="1"/>
  <c r="C2684" i="6"/>
  <c r="C4004" i="6"/>
  <c r="C3764" i="6"/>
  <c r="D3763" i="6" s="1"/>
  <c r="C3668" i="6"/>
  <c r="D3667" i="6" s="1"/>
  <c r="C3572" i="6"/>
  <c r="C3212" i="6"/>
  <c r="D3211" i="6" s="1"/>
  <c r="C3188" i="6"/>
  <c r="C3140" i="6"/>
  <c r="C3116" i="6"/>
  <c r="C3068" i="6"/>
  <c r="C3020" i="6"/>
  <c r="C2948" i="6"/>
  <c r="D2947" i="6" s="1"/>
  <c r="C2804" i="6"/>
  <c r="C2780" i="6"/>
  <c r="C2588" i="6"/>
  <c r="C3932" i="6"/>
  <c r="C3836" i="6"/>
  <c r="D3835" i="6" s="1"/>
  <c r="C3740" i="6"/>
  <c r="D3739" i="6" s="1"/>
  <c r="C3644" i="6"/>
  <c r="C3548" i="6"/>
  <c r="D3547" i="6" s="1"/>
  <c r="C3284" i="6"/>
  <c r="C3260" i="6"/>
  <c r="C2996" i="6"/>
  <c r="C2972" i="6"/>
  <c r="C2876" i="6"/>
  <c r="D2875" i="6" s="1"/>
  <c r="C2852" i="6"/>
  <c r="C4148" i="6"/>
  <c r="C3908" i="6"/>
  <c r="D3907" i="6" s="1"/>
  <c r="C3812" i="6"/>
  <c r="C3716" i="6"/>
  <c r="C3620" i="6"/>
  <c r="C3524" i="6"/>
  <c r="C3452" i="6"/>
  <c r="C3428" i="6"/>
  <c r="C3404" i="6"/>
  <c r="C3380" i="6"/>
  <c r="D3379" i="6" s="1"/>
  <c r="C3356" i="6"/>
  <c r="D3355" i="6" s="1"/>
  <c r="C3332" i="6"/>
  <c r="C2828" i="6"/>
  <c r="D2827" i="6" s="1"/>
  <c r="C2732" i="6"/>
  <c r="D2731" i="6" s="1"/>
  <c r="C2660" i="6"/>
  <c r="C2516" i="6"/>
  <c r="C2492" i="6"/>
  <c r="C2324" i="6"/>
  <c r="C2300" i="6"/>
  <c r="C2276" i="6"/>
  <c r="D2275" i="6" s="1"/>
  <c r="C2252" i="6"/>
  <c r="D2251" i="6" s="1"/>
  <c r="C2228" i="6"/>
  <c r="D2227" i="6" s="1"/>
  <c r="C2204" i="6"/>
  <c r="C2036" i="6"/>
  <c r="D2035" i="6" s="1"/>
  <c r="C1940" i="6"/>
  <c r="C1796" i="6"/>
  <c r="D1795" i="6" s="1"/>
  <c r="C1700" i="6"/>
  <c r="C1676" i="6"/>
  <c r="D1675" i="6" s="1"/>
  <c r="C1628" i="6"/>
  <c r="D1627" i="6" s="1"/>
  <c r="C1604" i="6"/>
  <c r="D1603" i="6" s="1"/>
  <c r="C1508" i="6"/>
  <c r="C2444" i="6"/>
  <c r="C2372" i="6"/>
  <c r="C2180" i="6"/>
  <c r="D2179" i="6" s="1"/>
  <c r="C2108" i="6"/>
  <c r="C2012" i="6"/>
  <c r="D2011" i="6" s="1"/>
  <c r="C1916" i="6"/>
  <c r="D1915" i="6" s="1"/>
  <c r="C1844" i="6"/>
  <c r="C1772" i="6"/>
  <c r="C1460" i="6"/>
  <c r="C1412" i="6"/>
  <c r="C2756" i="6"/>
  <c r="D2755" i="6" s="1"/>
  <c r="C2636" i="6"/>
  <c r="C2612" i="6"/>
  <c r="D2611" i="6" s="1"/>
  <c r="C2468" i="6"/>
  <c r="D2467" i="6" s="1"/>
  <c r="C2420" i="6"/>
  <c r="C2396" i="6"/>
  <c r="C2348" i="6"/>
  <c r="C2132" i="6"/>
  <c r="D2131" i="6" s="1"/>
  <c r="C2084" i="6"/>
  <c r="D2083" i="6" s="1"/>
  <c r="C1988" i="6"/>
  <c r="D1987" i="6" s="1"/>
  <c r="C1892" i="6"/>
  <c r="C1748" i="6"/>
  <c r="C1556" i="6"/>
  <c r="D1555" i="6" s="1"/>
  <c r="C1484" i="6"/>
  <c r="D1483" i="6" s="1"/>
  <c r="C1436" i="6"/>
  <c r="C3164" i="6"/>
  <c r="C3092" i="6"/>
  <c r="D3091" i="6" s="1"/>
  <c r="C2564" i="6"/>
  <c r="C2540" i="6"/>
  <c r="C2156" i="6"/>
  <c r="C2060" i="6"/>
  <c r="D2059" i="6" s="1"/>
  <c r="C1964" i="6"/>
  <c r="C1868" i="6"/>
  <c r="C1820" i="6"/>
  <c r="C1724" i="6"/>
  <c r="D1723" i="6" s="1"/>
  <c r="C1652" i="6"/>
  <c r="C1580" i="6"/>
  <c r="C1532" i="6"/>
  <c r="C1340" i="6"/>
  <c r="D1339" i="6" s="1"/>
  <c r="C1292" i="6"/>
  <c r="C1244" i="6"/>
  <c r="C1148" i="6"/>
  <c r="C1124" i="6"/>
  <c r="C1076" i="6"/>
  <c r="C980" i="6"/>
  <c r="C956" i="6"/>
  <c r="D955" i="6" s="1"/>
  <c r="C644" i="6"/>
  <c r="C572" i="6"/>
  <c r="C524" i="6"/>
  <c r="C500" i="6"/>
  <c r="C404" i="6"/>
  <c r="D403" i="6" s="1"/>
  <c r="C284" i="6"/>
  <c r="C164" i="6"/>
  <c r="D163" i="6" s="1"/>
  <c r="C116" i="6"/>
  <c r="D115" i="6" s="1"/>
  <c r="C308" i="6"/>
  <c r="C236" i="6"/>
  <c r="D235" i="6" s="1"/>
  <c r="C188" i="6"/>
  <c r="C92" i="6"/>
  <c r="C1316" i="6"/>
  <c r="D1315" i="6" s="1"/>
  <c r="C1220" i="6"/>
  <c r="D1219" i="6" s="1"/>
  <c r="C1100" i="6"/>
  <c r="C908" i="6"/>
  <c r="D907" i="6" s="1"/>
  <c r="C860" i="6"/>
  <c r="C812" i="6"/>
  <c r="C788" i="6"/>
  <c r="C716" i="6"/>
  <c r="C668" i="6"/>
  <c r="D667" i="6" s="1"/>
  <c r="C476" i="6"/>
  <c r="D475" i="6" s="1"/>
  <c r="C452" i="6"/>
  <c r="C380" i="6"/>
  <c r="D379" i="6" s="1"/>
  <c r="C140" i="6"/>
  <c r="C1388" i="6"/>
  <c r="C1364" i="6"/>
  <c r="D1363" i="6" s="1"/>
  <c r="C1196" i="6"/>
  <c r="C932" i="6"/>
  <c r="D931" i="6" s="1"/>
  <c r="C836" i="6"/>
  <c r="D835" i="6" s="1"/>
  <c r="C740" i="6"/>
  <c r="D739" i="6" s="1"/>
  <c r="C692" i="6"/>
  <c r="D691" i="6" s="1"/>
  <c r="C620" i="6"/>
  <c r="D619" i="6" s="1"/>
  <c r="C260" i="6"/>
  <c r="C332" i="6"/>
  <c r="C212" i="6"/>
  <c r="D211" i="6" s="1"/>
  <c r="C1268" i="6"/>
  <c r="D1267" i="6" s="1"/>
  <c r="C1172" i="6"/>
  <c r="D1171" i="6" s="1"/>
  <c r="C1052" i="6"/>
  <c r="C1028" i="6"/>
  <c r="C1004" i="6"/>
  <c r="D1003" i="6" s="1"/>
  <c r="C884" i="6"/>
  <c r="C764" i="6"/>
  <c r="C596" i="6"/>
  <c r="C548" i="6"/>
  <c r="D547" i="6" s="1"/>
  <c r="C428" i="6"/>
  <c r="C356" i="6"/>
  <c r="E905" i="6" a="1"/>
  <c r="E905" i="6" s="1"/>
  <c r="F905" i="6" s="1"/>
  <c r="E3737" i="6" a="1"/>
  <c r="E3737" i="6" s="1"/>
  <c r="F3737" i="6" s="1"/>
  <c r="E8106" i="6" a="1"/>
  <c r="E8106" i="6" s="1"/>
  <c r="F8106" i="6" s="1"/>
  <c r="E7650" i="6" a="1"/>
  <c r="E7650" i="6" s="1"/>
  <c r="F7650" i="6" s="1"/>
  <c r="E7146" i="6" a="1"/>
  <c r="E7146" i="6" s="1"/>
  <c r="F7146" i="6" s="1"/>
  <c r="E6474" i="6" a="1"/>
  <c r="E6474" i="6" s="1"/>
  <c r="F6474" i="6" s="1"/>
  <c r="E5658" i="6" a="1"/>
  <c r="E5658" i="6" s="1"/>
  <c r="F5658" i="6" s="1"/>
  <c r="E5610" i="6" a="1"/>
  <c r="E5610" i="6" s="1"/>
  <c r="F5610" i="6" s="1"/>
  <c r="E4194" i="6" a="1"/>
  <c r="E4194" i="6" s="1"/>
  <c r="F4194" i="6" s="1"/>
  <c r="E5130" i="6" a="1"/>
  <c r="E5130" i="6" s="1"/>
  <c r="F5130" i="6" s="1"/>
  <c r="E2658" i="6" a="1"/>
  <c r="E2658" i="6" s="1"/>
  <c r="F2658" i="6" s="1"/>
  <c r="E3738" i="6" a="1"/>
  <c r="E3738" i="6" s="1"/>
  <c r="E3090" i="6" a="1"/>
  <c r="E3090" i="6" s="1"/>
  <c r="F3090" i="6" s="1"/>
  <c r="E1986" i="6" a="1"/>
  <c r="E1986" i="6" s="1"/>
  <c r="F1986" i="6" s="1"/>
  <c r="E810" i="6" a="1"/>
  <c r="E810" i="6" s="1"/>
  <c r="F810" i="6" s="1"/>
  <c r="E978" i="6" a="1"/>
  <c r="E978" i="6" s="1"/>
  <c r="E977" i="6" a="1"/>
  <c r="E977" i="6" s="1"/>
  <c r="F977" i="6" s="1"/>
  <c r="E2297" i="6" a="1"/>
  <c r="E2297" i="6" s="1"/>
  <c r="F2297" i="6" s="1"/>
  <c r="E3761" i="6" a="1"/>
  <c r="E3761" i="6" s="1"/>
  <c r="F3761" i="6" s="1"/>
  <c r="E6305" i="6" a="1"/>
  <c r="E6305" i="6" s="1"/>
  <c r="F6305" i="6" s="1"/>
  <c r="E7025" i="6" a="1"/>
  <c r="E7025" i="6" s="1"/>
  <c r="F7025" i="6" s="1"/>
  <c r="E8178" i="6" a="1"/>
  <c r="E8178" i="6" s="1"/>
  <c r="F8178" i="6" s="1"/>
  <c r="E7866" i="6" a="1"/>
  <c r="E7866" i="6" s="1"/>
  <c r="F7866" i="6" s="1"/>
  <c r="E7218" i="6" a="1"/>
  <c r="E7218" i="6" s="1"/>
  <c r="F7218" i="6" s="1"/>
  <c r="E6930" i="6" a="1"/>
  <c r="E6930" i="6" s="1"/>
  <c r="F6930" i="6" s="1"/>
  <c r="E6738" i="6" a="1"/>
  <c r="E6738" i="6" s="1"/>
  <c r="F6738" i="6" s="1"/>
  <c r="E6306" i="6" a="1"/>
  <c r="E6306" i="6" s="1"/>
  <c r="E5970" i="6" a="1"/>
  <c r="E5970" i="6" s="1"/>
  <c r="F5970" i="6" s="1"/>
  <c r="E5826" i="6" a="1"/>
  <c r="E5826" i="6" s="1"/>
  <c r="F5826" i="6" s="1"/>
  <c r="E4458" i="6" a="1"/>
  <c r="E4458" i="6" s="1"/>
  <c r="F4458" i="6" s="1"/>
  <c r="E5058" i="6" a="1"/>
  <c r="E5058" i="6" s="1"/>
  <c r="F5058" i="6" s="1"/>
  <c r="E4698" i="6" a="1"/>
  <c r="E4698" i="6" s="1"/>
  <c r="F4698" i="6" s="1"/>
  <c r="E3522" i="6" a="1"/>
  <c r="E3522" i="6" s="1"/>
  <c r="F3522" i="6" s="1"/>
  <c r="E3762" i="6" a="1"/>
  <c r="E3762" i="6" s="1"/>
  <c r="E2490" i="6" a="1"/>
  <c r="E2490" i="6" s="1"/>
  <c r="F2490" i="6" s="1"/>
  <c r="E2442" i="6" a="1"/>
  <c r="E2442" i="6" s="1"/>
  <c r="F2442" i="6" s="1"/>
  <c r="E2346" i="6" a="1"/>
  <c r="E2346" i="6" s="1"/>
  <c r="F2346" i="6" s="1"/>
  <c r="E1578" i="6" a="1"/>
  <c r="E1578" i="6" s="1"/>
  <c r="F1578" i="6" s="1"/>
  <c r="E642" i="6" a="1"/>
  <c r="E642" i="6" s="1"/>
  <c r="F642" i="6" s="1"/>
  <c r="E186" i="6" a="1"/>
  <c r="E186" i="6" s="1"/>
  <c r="F186" i="6" s="1"/>
  <c r="E1673" i="6" a="1"/>
  <c r="E1673" i="6" s="1"/>
  <c r="F1673" i="6" s="1"/>
  <c r="E4961" i="6" a="1"/>
  <c r="E4961" i="6" s="1"/>
  <c r="F4961" i="6" s="1"/>
  <c r="E6497" i="6" a="1"/>
  <c r="E6497" i="6" s="1"/>
  <c r="F6497" i="6" s="1"/>
  <c r="E8034" i="6" a="1"/>
  <c r="E8034" i="6" s="1"/>
  <c r="F8034" i="6" s="1"/>
  <c r="E8010" i="6" a="1"/>
  <c r="E8010" i="6" s="1"/>
  <c r="F8010" i="6" s="1"/>
  <c r="E7362" i="6" a="1"/>
  <c r="E7362" i="6" s="1"/>
  <c r="F7362" i="6" s="1"/>
  <c r="E7098" i="6" a="1"/>
  <c r="E7098" i="6" s="1"/>
  <c r="F7098" i="6" s="1"/>
  <c r="E6186" i="6" a="1"/>
  <c r="E6186" i="6" s="1"/>
  <c r="F6186" i="6" s="1"/>
  <c r="E5634" i="6" a="1"/>
  <c r="E5634" i="6" s="1"/>
  <c r="F5634" i="6" s="1"/>
  <c r="E5442" i="6" a="1"/>
  <c r="E5442" i="6" s="1"/>
  <c r="F5442" i="6" s="1"/>
  <c r="E4554" i="6" a="1"/>
  <c r="E4554" i="6" s="1"/>
  <c r="E4098" i="6" a="1"/>
  <c r="E4098" i="6" s="1"/>
  <c r="F4098" i="6" s="1"/>
  <c r="E5034" i="6" a="1"/>
  <c r="E5034" i="6" s="1"/>
  <c r="F5034" i="6" s="1"/>
  <c r="E4026" i="6" a="1"/>
  <c r="E4026" i="6" s="1"/>
  <c r="F4026" i="6" s="1"/>
  <c r="E2562" i="6" a="1"/>
  <c r="E2562" i="6" s="1"/>
  <c r="F2562" i="6" s="1"/>
  <c r="E3066" i="6" a="1"/>
  <c r="E3066" i="6" s="1"/>
  <c r="F3066" i="6" s="1"/>
  <c r="E1506" i="6" a="1"/>
  <c r="E1506" i="6" s="1"/>
  <c r="F1506" i="6" s="1"/>
  <c r="E2514" i="6" a="1"/>
  <c r="E2514" i="6" s="1"/>
  <c r="F2514" i="6" s="1"/>
  <c r="E1026" i="6" a="1"/>
  <c r="E1026" i="6" s="1"/>
  <c r="F1026" i="6" s="1"/>
  <c r="E234" i="6" a="1"/>
  <c r="E234" i="6" s="1"/>
  <c r="F234" i="6" s="1"/>
  <c r="E858" i="6" a="1"/>
  <c r="E858" i="6" s="1"/>
  <c r="F858" i="6" s="1"/>
  <c r="E834" i="6" a="1"/>
  <c r="E834" i="6" s="1"/>
  <c r="F834" i="6" s="1"/>
  <c r="E8057" i="6" a="1"/>
  <c r="E8057" i="6" s="1"/>
  <c r="F8057" i="6" s="1"/>
  <c r="E8298" i="6" a="1"/>
  <c r="E8298" i="6" s="1"/>
  <c r="F8298" i="6" s="1"/>
  <c r="E7794" i="6" a="1"/>
  <c r="E7794" i="6" s="1"/>
  <c r="F7794" i="6" s="1"/>
  <c r="E6570" i="6" a="1"/>
  <c r="E6570" i="6" s="1"/>
  <c r="F6570" i="6" s="1"/>
  <c r="E6210" i="6" a="1"/>
  <c r="E6210" i="6" s="1"/>
  <c r="F6210" i="6" s="1"/>
  <c r="E5754" i="6" a="1"/>
  <c r="E5754" i="6" s="1"/>
  <c r="F5754" i="6" s="1"/>
  <c r="E5154" i="6" a="1"/>
  <c r="E5154" i="6" s="1"/>
  <c r="F5154" i="6" s="1"/>
  <c r="E4890" i="6" a="1"/>
  <c r="E4890" i="6" s="1"/>
  <c r="F4890" i="6" s="1"/>
  <c r="E4602" i="6" a="1"/>
  <c r="E4602" i="6" s="1"/>
  <c r="F4602" i="6" s="1"/>
  <c r="E3450" i="6" a="1"/>
  <c r="E3450" i="6" s="1"/>
  <c r="F3450" i="6" s="1"/>
  <c r="E2130" i="6" a="1"/>
  <c r="E2130" i="6" s="1"/>
  <c r="F2130" i="6" s="1"/>
  <c r="E2370" i="6" a="1"/>
  <c r="E2370" i="6" s="1"/>
  <c r="F2370" i="6" s="1"/>
  <c r="E2106" i="6" a="1"/>
  <c r="E2106" i="6" s="1"/>
  <c r="F2106" i="6" s="1"/>
  <c r="E1818" i="6" a="1"/>
  <c r="E1818" i="6" s="1"/>
  <c r="F1818" i="6" s="1"/>
  <c r="E690" i="6" a="1"/>
  <c r="E690" i="6" s="1"/>
  <c r="F690" i="6" s="1"/>
  <c r="E114" i="6" a="1"/>
  <c r="E114" i="6" s="1"/>
  <c r="F114" i="6" s="1"/>
  <c r="E5513" i="6" a="1"/>
  <c r="E5513" i="6" s="1"/>
  <c r="F5513" i="6" s="1"/>
  <c r="E8250" i="6" a="1"/>
  <c r="E8250" i="6" s="1"/>
  <c r="F8250" i="6" s="1"/>
  <c r="F7578" i="6"/>
  <c r="E6858" i="6" a="1"/>
  <c r="E6858" i="6" s="1"/>
  <c r="F6858" i="6" s="1"/>
  <c r="E6066" i="6" a="1"/>
  <c r="E6066" i="6" s="1"/>
  <c r="F6066" i="6" s="1"/>
  <c r="E4386" i="6" a="1"/>
  <c r="E4386" i="6" s="1"/>
  <c r="F4386" i="6" s="1"/>
  <c r="E3138" i="6" a="1"/>
  <c r="E3138" i="6" s="1"/>
  <c r="F3138" i="6" s="1"/>
  <c r="E2298" i="6" a="1"/>
  <c r="E2298" i="6" s="1"/>
  <c r="E354" i="6" a="1"/>
  <c r="E354" i="6" s="1"/>
  <c r="F354" i="6" s="1"/>
  <c r="E3497" i="6" a="1"/>
  <c r="E3497" i="6" s="1"/>
  <c r="F3497" i="6" s="1"/>
  <c r="E5921" i="6" a="1"/>
  <c r="E5921" i="6" s="1"/>
  <c r="F5921" i="6" s="1"/>
  <c r="E8345" i="6" a="1"/>
  <c r="E8345" i="6" s="1"/>
  <c r="F8345" i="6" s="1"/>
  <c r="E8394" i="6" a="1"/>
  <c r="E8394" i="6" s="1"/>
  <c r="F8394" i="6" s="1"/>
  <c r="E7818" i="6" a="1"/>
  <c r="E7818" i="6" s="1"/>
  <c r="F7818" i="6" s="1"/>
  <c r="E7170" i="6" a="1"/>
  <c r="E7170" i="6" s="1"/>
  <c r="F7170" i="6" s="1"/>
  <c r="E6834" i="6" a="1"/>
  <c r="E6834" i="6" s="1"/>
  <c r="F6834" i="6" s="1"/>
  <c r="E6642" i="6" a="1"/>
  <c r="E6642" i="6" s="1"/>
  <c r="F6642" i="6" s="1"/>
  <c r="E6234" i="6" a="1"/>
  <c r="E6234" i="6" s="1"/>
  <c r="F6234" i="6" s="1"/>
  <c r="E5922" i="6" a="1"/>
  <c r="E5922" i="6" s="1"/>
  <c r="E5706" i="6" a="1"/>
  <c r="E5706" i="6" s="1"/>
  <c r="F5706" i="6" s="1"/>
  <c r="E4314" i="6" a="1"/>
  <c r="E4314" i="6" s="1"/>
  <c r="F4314" i="6" s="1"/>
  <c r="E4962" i="6" a="1"/>
  <c r="E4962" i="6" s="1"/>
  <c r="E4650" i="6" a="1"/>
  <c r="E4650" i="6" s="1"/>
  <c r="F4650" i="6" s="1"/>
  <c r="E3474" i="6" a="1"/>
  <c r="E3474" i="6" s="1"/>
  <c r="F3474" i="6" s="1"/>
  <c r="E3498" i="6" a="1"/>
  <c r="E3498" i="6" s="1"/>
  <c r="E3666" i="6" a="1"/>
  <c r="E3666" i="6" s="1"/>
  <c r="F3666" i="6" s="1"/>
  <c r="E2466" i="6" a="1"/>
  <c r="E2466" i="6" s="1"/>
  <c r="F2466" i="6" s="1"/>
  <c r="E2178" i="6" a="1"/>
  <c r="E2178" i="6" s="1"/>
  <c r="F2178" i="6" s="1"/>
  <c r="E1890" i="6" a="1"/>
  <c r="E1890" i="6" s="1"/>
  <c r="F1890" i="6" s="1"/>
  <c r="E954" i="6" a="1"/>
  <c r="E954" i="6" s="1"/>
  <c r="F954" i="6" s="1"/>
  <c r="E522" i="6" a="1"/>
  <c r="E522" i="6" s="1"/>
  <c r="F522" i="6" s="1"/>
  <c r="E3881" i="6" a="1"/>
  <c r="E3881" i="6" s="1"/>
  <c r="F3882" i="6" s="1"/>
  <c r="E8058" i="6" a="1"/>
  <c r="E8058" i="6" s="1"/>
  <c r="E7482" i="6" a="1"/>
  <c r="E7482" i="6" s="1"/>
  <c r="E7554" i="6" a="1"/>
  <c r="E7554" i="6" s="1"/>
  <c r="F7554" i="6" s="1"/>
  <c r="E6882" i="6" a="1"/>
  <c r="E6882" i="6" s="1"/>
  <c r="F6882" i="6" s="1"/>
  <c r="E6618" i="6" a="1"/>
  <c r="E6618" i="6" s="1"/>
  <c r="F6618" i="6" s="1"/>
  <c r="E6666" i="6" a="1"/>
  <c r="E6666" i="6" s="1"/>
  <c r="F6666" i="6" s="1"/>
  <c r="E6114" i="6" a="1"/>
  <c r="E6114" i="6" s="1"/>
  <c r="F6114" i="6" s="1"/>
  <c r="E5346" i="6" a="1"/>
  <c r="E5346" i="6" s="1"/>
  <c r="F5346" i="6" s="1"/>
  <c r="E5322" i="6" a="1"/>
  <c r="E5322" i="6" s="1"/>
  <c r="F5322" i="6" s="1"/>
  <c r="E4722" i="6" a="1"/>
  <c r="E4722" i="6" s="1"/>
  <c r="F4722" i="6" s="1"/>
  <c r="E4362" i="6" a="1"/>
  <c r="E4362" i="6" s="1"/>
  <c r="F4362" i="6" s="1"/>
  <c r="E4242" i="6" a="1"/>
  <c r="E4242" i="6" s="1"/>
  <c r="F4242" i="6" s="1"/>
  <c r="E3354" i="6" a="1"/>
  <c r="E3354" i="6" s="1"/>
  <c r="F3354" i="6" s="1"/>
  <c r="E2970" i="6" a="1"/>
  <c r="E2970" i="6" s="1"/>
  <c r="F2970" i="6" s="1"/>
  <c r="E3042" i="6" a="1"/>
  <c r="E3042" i="6" s="1"/>
  <c r="F3042" i="6" s="1"/>
  <c r="E2250" i="6" a="1"/>
  <c r="E2250" i="6" s="1"/>
  <c r="F2250" i="6" s="1"/>
  <c r="E1746" i="6" a="1"/>
  <c r="E1746" i="6" s="1"/>
  <c r="F1746" i="6" s="1"/>
  <c r="E1122" i="6" a="1"/>
  <c r="E1122" i="6" s="1"/>
  <c r="F1122" i="6" s="1"/>
  <c r="E1362" i="6" a="1"/>
  <c r="E1362" i="6" s="1"/>
  <c r="F1362" i="6" s="1"/>
  <c r="E7745" i="6" a="1"/>
  <c r="E7745" i="6" s="1"/>
  <c r="F7745" i="6" s="1"/>
  <c r="E8202" i="6" a="1"/>
  <c r="E8202" i="6" s="1"/>
  <c r="F8202" i="6" s="1"/>
  <c r="E6354" i="6" a="1"/>
  <c r="E6354" i="6" s="1"/>
  <c r="F6354" i="6" s="1"/>
  <c r="B69" i="6"/>
  <c r="H69" i="6" s="1" a="1"/>
  <c r="H69" i="6" s="1"/>
  <c r="I69" i="6" s="1"/>
  <c r="J69" i="6" s="1"/>
  <c r="G68" i="6"/>
  <c r="C68" i="6"/>
  <c r="B70" i="6"/>
  <c r="H70" i="6" s="1" a="1"/>
  <c r="H70" i="6" s="1"/>
  <c r="I19" i="5"/>
  <c r="G22" i="5"/>
  <c r="E22" i="5"/>
  <c r="B48" i="5"/>
  <c r="D48" i="5" s="1"/>
  <c r="M22" i="5"/>
  <c r="B46" i="6"/>
  <c r="H46" i="6" s="1" a="1"/>
  <c r="H46" i="6" s="1"/>
  <c r="B22" i="6"/>
  <c r="H22" i="6" s="1"/>
  <c r="C44" i="6"/>
  <c r="C20" i="6"/>
  <c r="B47" i="5"/>
  <c r="D47" i="5" s="1"/>
  <c r="E21" i="5"/>
  <c r="M21" i="5"/>
  <c r="N21" i="5" s="1"/>
  <c r="O22" i="5" s="1"/>
  <c r="G21" i="5"/>
  <c r="B45" i="6"/>
  <c r="H45" i="6" s="1" a="1"/>
  <c r="H45" i="6" s="1"/>
  <c r="I45" i="6" s="1"/>
  <c r="J45" i="6" s="1"/>
  <c r="B21" i="6"/>
  <c r="H21" i="6" s="1"/>
  <c r="F46" i="5"/>
  <c r="O47" i="5"/>
  <c r="H46" i="5"/>
  <c r="I46" i="5" s="1"/>
  <c r="G44" i="6"/>
  <c r="G20" i="6"/>
  <c r="I19" i="6"/>
  <c r="J19" i="6" s="1"/>
  <c r="B24" i="5"/>
  <c r="C23" i="5" s="1"/>
  <c r="D23" i="5" s="1"/>
  <c r="F1524" i="6" l="1"/>
  <c r="F4260" i="6"/>
  <c r="F4523" i="6"/>
  <c r="F2340" i="6"/>
  <c r="F635" i="6"/>
  <c r="F6732" i="6"/>
  <c r="F4668" i="6"/>
  <c r="D5506" i="6"/>
  <c r="E5506" i="6" s="1" a="1"/>
  <c r="E5506" i="6" s="1"/>
  <c r="F5506" i="6" s="1"/>
  <c r="E5507" i="6" a="1"/>
  <c r="E5507" i="6" s="1"/>
  <c r="F5507" i="6" s="1"/>
  <c r="D5410" i="6"/>
  <c r="E5410" i="6" s="1" a="1"/>
  <c r="E5410" i="6" s="1"/>
  <c r="F5410" i="6" s="1"/>
  <c r="E5411" i="6" a="1"/>
  <c r="E5411" i="6" s="1"/>
  <c r="F5411" i="6" s="1"/>
  <c r="D6850" i="6"/>
  <c r="E6850" i="6" s="1" a="1"/>
  <c r="E6850" i="6" s="1"/>
  <c r="F6850" i="6" s="1"/>
  <c r="E6851" i="6" a="1"/>
  <c r="E6851" i="6" s="1"/>
  <c r="F6851" i="6" s="1"/>
  <c r="D7714" i="6"/>
  <c r="E7714" i="6" s="1" a="1"/>
  <c r="E7714" i="6" s="1"/>
  <c r="F7714" i="6" s="1"/>
  <c r="E7715" i="6" a="1"/>
  <c r="E7715" i="6" s="1"/>
  <c r="F7715" i="6" s="1"/>
  <c r="D2818" i="6"/>
  <c r="E2818" i="6" s="1" a="1"/>
  <c r="E2818" i="6" s="1"/>
  <c r="F2818" i="6" s="1"/>
  <c r="E2819" i="6" a="1"/>
  <c r="E2819" i="6" s="1"/>
  <c r="F2819" i="6" s="1"/>
  <c r="D3346" i="6"/>
  <c r="E3346" i="6" s="1" a="1"/>
  <c r="E3346" i="6" s="1"/>
  <c r="F3346" i="6" s="1"/>
  <c r="E3347" i="6" a="1"/>
  <c r="E3347" i="6" s="1"/>
  <c r="F3347" i="6" s="1"/>
  <c r="D8242" i="6"/>
  <c r="E8242" i="6" s="1" a="1"/>
  <c r="E8242" i="6" s="1"/>
  <c r="F8242" i="6" s="1"/>
  <c r="E8243" i="6" a="1"/>
  <c r="E8243" i="6" s="1"/>
  <c r="F8243" i="6" s="1"/>
  <c r="D4330" i="6"/>
  <c r="E4330" i="6" s="1" a="1"/>
  <c r="E4330" i="6" s="1"/>
  <c r="F4330" i="6" s="1"/>
  <c r="E4331" i="6" a="1"/>
  <c r="E4331" i="6" s="1"/>
  <c r="F4331" i="6" s="1"/>
  <c r="D2290" i="6"/>
  <c r="E2291" i="6" a="1"/>
  <c r="E2291" i="6" s="1"/>
  <c r="D370" i="6"/>
  <c r="E370" i="6" s="1" a="1"/>
  <c r="E370" i="6" s="1"/>
  <c r="F370" i="6" s="1"/>
  <c r="E371" i="6" a="1"/>
  <c r="E371" i="6" s="1"/>
  <c r="F371" i="6" s="1"/>
  <c r="D4474" i="6"/>
  <c r="E4475" i="6" a="1"/>
  <c r="E4475" i="6" s="1"/>
  <c r="D4570" i="6"/>
  <c r="E4570" i="6" s="1" a="1"/>
  <c r="E4570" i="6" s="1"/>
  <c r="F4570" i="6" s="1"/>
  <c r="E4571" i="6" a="1"/>
  <c r="E4571" i="6" s="1"/>
  <c r="F4571" i="6" s="1"/>
  <c r="D4978" i="6"/>
  <c r="E4978" i="6" s="1" a="1"/>
  <c r="E4978" i="6" s="1"/>
  <c r="F4978" i="6" s="1"/>
  <c r="E4979" i="6" a="1"/>
  <c r="E4979" i="6" s="1"/>
  <c r="F4979" i="6" s="1"/>
  <c r="D1306" i="6"/>
  <c r="E1306" i="6" s="1" a="1"/>
  <c r="E1306" i="6" s="1"/>
  <c r="F1306" i="6" s="1"/>
  <c r="E1307" i="6" a="1"/>
  <c r="E1307" i="6" s="1"/>
  <c r="F1307" i="6" s="1"/>
  <c r="D6010" i="6"/>
  <c r="E6010" i="6" s="1" a="1"/>
  <c r="E6010" i="6" s="1"/>
  <c r="F6010" i="6" s="1"/>
  <c r="E6011" i="6" a="1"/>
  <c r="E6011" i="6" s="1"/>
  <c r="F6011" i="6" s="1"/>
  <c r="D2722" i="6"/>
  <c r="E2723" i="6" a="1"/>
  <c r="E2723" i="6" s="1"/>
  <c r="D3874" i="6"/>
  <c r="E3875" i="6" a="1"/>
  <c r="E3875" i="6" s="1"/>
  <c r="D7690" i="6"/>
  <c r="E7690" i="6" s="1" a="1"/>
  <c r="E7690" i="6" s="1"/>
  <c r="F7690" i="6" s="1"/>
  <c r="E7691" i="6" a="1"/>
  <c r="E7691" i="6" s="1"/>
  <c r="F7691" i="6" s="1"/>
  <c r="D1282" i="6"/>
  <c r="E1283" i="6" a="1"/>
  <c r="E1283" i="6" s="1"/>
  <c r="D6082" i="6"/>
  <c r="E6082" i="6" s="1" a="1"/>
  <c r="E6082" i="6" s="1"/>
  <c r="F6082" i="6" s="1"/>
  <c r="E6083" i="6" a="1"/>
  <c r="E6083" i="6" s="1"/>
  <c r="D250" i="6"/>
  <c r="E250" i="6" s="1" a="1"/>
  <c r="E250" i="6" s="1"/>
  <c r="F250" i="6" s="1"/>
  <c r="E251" i="6" a="1"/>
  <c r="E251" i="6" s="1"/>
  <c r="D7522" i="6"/>
  <c r="E7522" i="6" s="1" a="1"/>
  <c r="E7522" i="6" s="1"/>
  <c r="F7522" i="6" s="1"/>
  <c r="E7523" i="6" a="1"/>
  <c r="E7523" i="6" s="1"/>
  <c r="D4450" i="6"/>
  <c r="E4450" i="6" s="1" a="1"/>
  <c r="E4450" i="6" s="1"/>
  <c r="F4450" i="6" s="1"/>
  <c r="E4451" i="6" a="1"/>
  <c r="E4451" i="6" s="1"/>
  <c r="F4451" i="6" s="1"/>
  <c r="D2626" i="6"/>
  <c r="E2626" i="6" s="1" a="1"/>
  <c r="E2626" i="6" s="1"/>
  <c r="F2626" i="6" s="1"/>
  <c r="E2627" i="6" a="1"/>
  <c r="E2627" i="6" s="1"/>
  <c r="F2627" i="6" s="1"/>
  <c r="D3058" i="6"/>
  <c r="E3059" i="6" a="1"/>
  <c r="E3059" i="6" s="1"/>
  <c r="E3323" i="6" a="1"/>
  <c r="E3323" i="6" s="1"/>
  <c r="F3323" i="6" s="1"/>
  <c r="D58" i="6"/>
  <c r="E58" i="6" s="1" a="1"/>
  <c r="E58" i="6" s="1"/>
  <c r="F58" i="6" s="1"/>
  <c r="E59" i="6" a="1"/>
  <c r="E59" i="6" s="1"/>
  <c r="D6754" i="6"/>
  <c r="E6754" i="6" s="1" a="1"/>
  <c r="E6754" i="6" s="1"/>
  <c r="F6754" i="6" s="1"/>
  <c r="E6755" i="6" a="1"/>
  <c r="E6755" i="6" s="1"/>
  <c r="D7306" i="6"/>
  <c r="E7306" i="6" s="1" a="1"/>
  <c r="E7306" i="6" s="1"/>
  <c r="F7306" i="6" s="1"/>
  <c r="E7307" i="6" a="1"/>
  <c r="E7307" i="6" s="1"/>
  <c r="D538" i="6"/>
  <c r="E538" i="6" s="1" a="1"/>
  <c r="E538" i="6" s="1"/>
  <c r="F538" i="6" s="1"/>
  <c r="E539" i="6" a="1"/>
  <c r="E539" i="6" s="1"/>
  <c r="D6538" i="6"/>
  <c r="E6538" i="6" s="1" a="1"/>
  <c r="E6538" i="6" s="1"/>
  <c r="F6538" i="6" s="1"/>
  <c r="E6539" i="6" a="1"/>
  <c r="E6539" i="6" s="1"/>
  <c r="D2866" i="6"/>
  <c r="E2866" i="6" s="1" a="1"/>
  <c r="E2866" i="6" s="1"/>
  <c r="F2866" i="6" s="1"/>
  <c r="E2867" i="6" a="1"/>
  <c r="E2867" i="6" s="1"/>
  <c r="F6132" i="6"/>
  <c r="D1714" i="6"/>
  <c r="E1714" i="6" s="1" a="1"/>
  <c r="E1714" i="6" s="1"/>
  <c r="F1714" i="6" s="1"/>
  <c r="E1715" i="6" a="1"/>
  <c r="E1715" i="6" s="1"/>
  <c r="F1715" i="6" s="1"/>
  <c r="D5098" i="6"/>
  <c r="E5098" i="6" s="1" a="1"/>
  <c r="E5098" i="6" s="1"/>
  <c r="F5098" i="6" s="1"/>
  <c r="E5099" i="6" a="1"/>
  <c r="E5099" i="6" s="1"/>
  <c r="D7138" i="6"/>
  <c r="E7138" i="6" s="1" a="1"/>
  <c r="E7138" i="6" s="1"/>
  <c r="F7138" i="6" s="1"/>
  <c r="E7139" i="6" a="1"/>
  <c r="E7139" i="6" s="1"/>
  <c r="D1474" i="6"/>
  <c r="E1474" i="6" s="1" a="1"/>
  <c r="E1474" i="6" s="1"/>
  <c r="F1474" i="6" s="1"/>
  <c r="E1475" i="6" a="1"/>
  <c r="E1475" i="6" s="1"/>
  <c r="D2746" i="6"/>
  <c r="E2746" i="6" s="1" a="1"/>
  <c r="E2746" i="6" s="1"/>
  <c r="F2746" i="6" s="1"/>
  <c r="E2747" i="6" a="1"/>
  <c r="E2747" i="6" s="1"/>
  <c r="D4858" i="6"/>
  <c r="E4858" i="6" s="1" a="1"/>
  <c r="E4858" i="6" s="1"/>
  <c r="F4858" i="6" s="1"/>
  <c r="E4859" i="6" a="1"/>
  <c r="E4859" i="6" s="1"/>
  <c r="F4859" i="6" s="1"/>
  <c r="D2314" i="6"/>
  <c r="E2314" i="6" s="1" a="1"/>
  <c r="E2314" i="6" s="1"/>
  <c r="F2314" i="6" s="1"/>
  <c r="E2315" i="6" a="1"/>
  <c r="E2315" i="6" s="1"/>
  <c r="D6706" i="6"/>
  <c r="E6706" i="6" s="1" a="1"/>
  <c r="E6706" i="6" s="1"/>
  <c r="F6706" i="6" s="1"/>
  <c r="E6707" i="6" a="1"/>
  <c r="E6707" i="6" s="1"/>
  <c r="F6707" i="6" s="1"/>
  <c r="D2890" i="6"/>
  <c r="E2891" i="6" a="1"/>
  <c r="E2891" i="6" s="1"/>
  <c r="D2602" i="6"/>
  <c r="E2602" i="6" s="1" a="1"/>
  <c r="E2602" i="6" s="1"/>
  <c r="F2602" i="6" s="1"/>
  <c r="E2603" i="6" a="1"/>
  <c r="E2603" i="6" s="1"/>
  <c r="F2603" i="6" s="1"/>
  <c r="D1858" i="6"/>
  <c r="E1858" i="6" s="1" a="1"/>
  <c r="E1858" i="6" s="1"/>
  <c r="F1858" i="6" s="1"/>
  <c r="E1859" i="6" a="1"/>
  <c r="E1859" i="6" s="1"/>
  <c r="F1859" i="6" s="1"/>
  <c r="D7546" i="6"/>
  <c r="E7546" i="6" s="1" a="1"/>
  <c r="E7546" i="6" s="1"/>
  <c r="F7546" i="6" s="1"/>
  <c r="E7547" i="6" a="1"/>
  <c r="E7547" i="6" s="1"/>
  <c r="F7547" i="6" s="1"/>
  <c r="D5074" i="6"/>
  <c r="E5074" i="6" s="1" a="1"/>
  <c r="E5074" i="6" s="1"/>
  <c r="F5074" i="6" s="1"/>
  <c r="E5075" i="6" a="1"/>
  <c r="E5075" i="6" s="1"/>
  <c r="F5075" i="6" s="1"/>
  <c r="D7954" i="6"/>
  <c r="E7954" i="6" s="1" a="1"/>
  <c r="E7954" i="6" s="1"/>
  <c r="F7954" i="6" s="1"/>
  <c r="E7955" i="6" a="1"/>
  <c r="E7955" i="6" s="1"/>
  <c r="F7955" i="6" s="1"/>
  <c r="D3970" i="6"/>
  <c r="E3970" i="6" s="1" a="1"/>
  <c r="E3970" i="6" s="1"/>
  <c r="F3970" i="6" s="1"/>
  <c r="E3971" i="6" a="1"/>
  <c r="E3971" i="6" s="1"/>
  <c r="D2410" i="6"/>
  <c r="E2410" i="6" s="1" a="1"/>
  <c r="E2410" i="6" s="1"/>
  <c r="F2410" i="6" s="1"/>
  <c r="E2411" i="6" a="1"/>
  <c r="E2411" i="6" s="1"/>
  <c r="D2266" i="6"/>
  <c r="E2266" i="6" s="1" a="1"/>
  <c r="E2266" i="6" s="1"/>
  <c r="F2266" i="6" s="1"/>
  <c r="E2267" i="6" a="1"/>
  <c r="E2267" i="6" s="1"/>
  <c r="F2267" i="6" s="1"/>
  <c r="D5650" i="6"/>
  <c r="E5650" i="6" s="1" a="1"/>
  <c r="E5650" i="6" s="1"/>
  <c r="F5650" i="6" s="1"/>
  <c r="E5651" i="6" a="1"/>
  <c r="E5651" i="6" s="1"/>
  <c r="F5651" i="6" s="1"/>
  <c r="D4714" i="6"/>
  <c r="E4714" i="6" s="1" a="1"/>
  <c r="E4714" i="6" s="1"/>
  <c r="F4714" i="6" s="1"/>
  <c r="E4715" i="6" a="1"/>
  <c r="E4715" i="6" s="1"/>
  <c r="F4715" i="6" s="1"/>
  <c r="D2578" i="6"/>
  <c r="E2578" i="6" s="1" a="1"/>
  <c r="E2578" i="6" s="1"/>
  <c r="F2578" i="6" s="1"/>
  <c r="E2579" i="6" a="1"/>
  <c r="E2579" i="6" s="1"/>
  <c r="F2579" i="6" s="1"/>
  <c r="D610" i="6"/>
  <c r="E610" i="6" s="1" a="1"/>
  <c r="E610" i="6" s="1"/>
  <c r="F610" i="6" s="1"/>
  <c r="E611" i="6" a="1"/>
  <c r="E611" i="6" s="1"/>
  <c r="F611" i="6" s="1"/>
  <c r="D970" i="6"/>
  <c r="E970" i="6" s="1" a="1"/>
  <c r="E970" i="6" s="1"/>
  <c r="F970" i="6" s="1"/>
  <c r="E971" i="6" a="1"/>
  <c r="E971" i="6" s="1"/>
  <c r="D6970" i="6"/>
  <c r="E6970" i="6" s="1" a="1"/>
  <c r="E6970" i="6" s="1"/>
  <c r="F6970" i="6" s="1"/>
  <c r="E6971" i="6" a="1"/>
  <c r="E6971" i="6" s="1"/>
  <c r="D7834" i="6"/>
  <c r="E7834" i="6" s="1" a="1"/>
  <c r="E7834" i="6" s="1"/>
  <c r="F7834" i="6" s="1"/>
  <c r="E7835" i="6" a="1"/>
  <c r="E7835" i="6" s="1"/>
  <c r="D6562" i="6"/>
  <c r="E6562" i="6" s="1" a="1"/>
  <c r="E6562" i="6" s="1"/>
  <c r="F6562" i="6" s="1"/>
  <c r="E6563" i="6" a="1"/>
  <c r="E6563" i="6" s="1"/>
  <c r="F6563" i="6" s="1"/>
  <c r="D322" i="6"/>
  <c r="E322" i="6" s="1" a="1"/>
  <c r="E322" i="6" s="1"/>
  <c r="F322" i="6" s="1"/>
  <c r="E323" i="6" a="1"/>
  <c r="E323" i="6" s="1"/>
  <c r="D2530" i="6"/>
  <c r="E2530" i="6" s="1" a="1"/>
  <c r="E2530" i="6" s="1"/>
  <c r="F2530" i="6" s="1"/>
  <c r="E2531" i="6" a="1"/>
  <c r="E2531" i="6" s="1"/>
  <c r="F2531" i="6" s="1"/>
  <c r="D7258" i="6"/>
  <c r="E7258" i="6" s="1" a="1"/>
  <c r="E7258" i="6" s="1"/>
  <c r="F7258" i="6" s="1"/>
  <c r="E7259" i="6" a="1"/>
  <c r="E7259" i="6" s="1"/>
  <c r="F7259" i="6" s="1"/>
  <c r="D1570" i="6"/>
  <c r="E1570" i="6" s="1" a="1"/>
  <c r="E1570" i="6" s="1"/>
  <c r="F1570" i="6" s="1"/>
  <c r="E1571" i="6" a="1"/>
  <c r="E1571" i="6" s="1"/>
  <c r="F1571" i="6" s="1"/>
  <c r="D1114" i="6"/>
  <c r="E1114" i="6" s="1" a="1"/>
  <c r="E1114" i="6" s="1"/>
  <c r="F1114" i="6" s="1"/>
  <c r="E1115" i="6" a="1"/>
  <c r="E1115" i="6" s="1"/>
  <c r="D7402" i="6"/>
  <c r="E7402" i="6" s="1" a="1"/>
  <c r="E7402" i="6" s="1"/>
  <c r="F7402" i="6" s="1"/>
  <c r="E7403" i="6" a="1"/>
  <c r="E7403" i="6" s="1"/>
  <c r="D5386" i="6"/>
  <c r="E5386" i="6" s="1" a="1"/>
  <c r="E5386" i="6" s="1"/>
  <c r="F5386" i="6" s="1"/>
  <c r="E5387" i="6" a="1"/>
  <c r="E5387" i="6" s="1"/>
  <c r="F5387" i="6" s="1"/>
  <c r="D3370" i="6"/>
  <c r="E3370" i="6" s="1" a="1"/>
  <c r="E3370" i="6" s="1"/>
  <c r="F3370" i="6" s="1"/>
  <c r="E3371" i="6" a="1"/>
  <c r="E3371" i="6" s="1"/>
  <c r="F3371" i="6" s="1"/>
  <c r="D1138" i="6"/>
  <c r="E1139" i="6" a="1"/>
  <c r="E1139" i="6" s="1"/>
  <c r="D6298" i="6"/>
  <c r="E6298" i="6" s="1" a="1"/>
  <c r="E6298" i="6" s="1"/>
  <c r="F6298" i="6" s="1"/>
  <c r="E6299" i="6" a="1"/>
  <c r="E6299" i="6" s="1"/>
  <c r="F6299" i="6" s="1"/>
  <c r="D4114" i="6"/>
  <c r="E4114" i="6" s="1" a="1"/>
  <c r="E4114" i="6" s="1"/>
  <c r="F4114" i="6" s="1"/>
  <c r="E4115" i="6" a="1"/>
  <c r="E4115" i="6" s="1"/>
  <c r="F4115" i="6" s="1"/>
  <c r="D7450" i="6"/>
  <c r="E7450" i="6" s="1" a="1"/>
  <c r="E7450" i="6" s="1"/>
  <c r="F7450" i="6" s="1"/>
  <c r="E7451" i="6" a="1"/>
  <c r="E7451" i="6" s="1"/>
  <c r="D7810" i="6"/>
  <c r="E7810" i="6" s="1" a="1"/>
  <c r="E7810" i="6" s="1"/>
  <c r="F7810" i="6" s="1"/>
  <c r="E7811" i="6" a="1"/>
  <c r="E7811" i="6" s="1"/>
  <c r="D6322" i="6"/>
  <c r="E6322" i="6" s="1" a="1"/>
  <c r="E6322" i="6" s="1"/>
  <c r="F6322" i="6" s="1"/>
  <c r="E6323" i="6" a="1"/>
  <c r="E6323" i="6" s="1"/>
  <c r="F2388" i="6"/>
  <c r="D3298" i="6"/>
  <c r="E3298" i="6" s="1" a="1"/>
  <c r="E3298" i="6" s="1"/>
  <c r="F3298" i="6" s="1"/>
  <c r="E3299" i="6" a="1"/>
  <c r="E3299" i="6" s="1"/>
  <c r="F3299" i="6" s="1"/>
  <c r="D7978" i="6"/>
  <c r="E7978" i="6" s="1" a="1"/>
  <c r="E7978" i="6" s="1"/>
  <c r="F7978" i="6" s="1"/>
  <c r="E7979" i="6" a="1"/>
  <c r="E7979" i="6" s="1"/>
  <c r="F7979" i="6" s="1"/>
  <c r="D4234" i="6"/>
  <c r="E4235" i="6" a="1"/>
  <c r="E4235" i="6" s="1"/>
  <c r="D8290" i="6"/>
  <c r="E8290" i="6" s="1" a="1"/>
  <c r="E8290" i="6" s="1"/>
  <c r="F8290" i="6" s="1"/>
  <c r="E8291" i="6" a="1"/>
  <c r="E8291" i="6" s="1"/>
  <c r="D1786" i="6"/>
  <c r="E1786" i="6" s="1" a="1"/>
  <c r="E1786" i="6" s="1"/>
  <c r="F1786" i="6" s="1"/>
  <c r="E1787" i="6" a="1"/>
  <c r="E1787" i="6" s="1"/>
  <c r="D3130" i="6"/>
  <c r="E3130" i="6" s="1" a="1"/>
  <c r="E3130" i="6" s="1"/>
  <c r="F3130" i="6" s="1"/>
  <c r="E3131" i="6" a="1"/>
  <c r="E3131" i="6" s="1"/>
  <c r="D1642" i="6"/>
  <c r="E1642" i="6" s="1" a="1"/>
  <c r="E1642" i="6" s="1"/>
  <c r="F1642" i="6" s="1"/>
  <c r="E1643" i="6" a="1"/>
  <c r="E1643" i="6" s="1"/>
  <c r="F1643" i="6"/>
  <c r="D2794" i="6"/>
  <c r="E2794" i="6" s="1" a="1"/>
  <c r="E2794" i="6" s="1"/>
  <c r="F2794" i="6" s="1"/>
  <c r="E2795" i="6" a="1"/>
  <c r="E2795" i="6" s="1"/>
  <c r="F2795" i="6" s="1"/>
  <c r="D1066" i="6"/>
  <c r="E1066" i="6" s="1" a="1"/>
  <c r="E1066" i="6" s="1"/>
  <c r="F1066" i="6" s="1"/>
  <c r="E1067" i="6" a="1"/>
  <c r="E1067" i="6" s="1"/>
  <c r="D4810" i="6"/>
  <c r="E4810" i="6" s="1" a="1"/>
  <c r="E4810" i="6" s="1"/>
  <c r="F4810" i="6" s="1"/>
  <c r="E4811" i="6" a="1"/>
  <c r="E4811" i="6" s="1"/>
  <c r="D8002" i="6"/>
  <c r="E8002" i="6" s="1" a="1"/>
  <c r="E8002" i="6" s="1"/>
  <c r="F8002" i="6" s="1"/>
  <c r="E8003" i="6" a="1"/>
  <c r="E8003" i="6" s="1"/>
  <c r="F8003" i="6"/>
  <c r="D3178" i="6"/>
  <c r="E3178" i="6" s="1" a="1"/>
  <c r="E3178" i="6" s="1"/>
  <c r="F3178" i="6" s="1"/>
  <c r="E3179" i="6" a="1"/>
  <c r="E3179" i="6" s="1"/>
  <c r="F3179" i="6" s="1"/>
  <c r="D1690" i="6"/>
  <c r="E1691" i="6" a="1"/>
  <c r="E1691" i="6" s="1"/>
  <c r="D6610" i="6"/>
  <c r="E6610" i="6" s="1" a="1"/>
  <c r="E6610" i="6" s="1"/>
  <c r="F6610" i="6" s="1"/>
  <c r="E6611" i="6" a="1"/>
  <c r="E6611" i="6" s="1"/>
  <c r="D4402" i="6"/>
  <c r="E4402" i="6" s="1" a="1"/>
  <c r="E4402" i="6" s="1"/>
  <c r="F4402" i="6" s="1"/>
  <c r="E4403" i="6" a="1"/>
  <c r="E4403" i="6" s="1"/>
  <c r="D2914" i="6"/>
  <c r="E2914" i="6" s="1" a="1"/>
  <c r="E2914" i="6" s="1"/>
  <c r="F2914" i="6" s="1"/>
  <c r="E2915" i="6" a="1"/>
  <c r="E2915" i="6" s="1"/>
  <c r="D5338" i="6"/>
  <c r="E5338" i="6" s="1" a="1"/>
  <c r="E5338" i="6" s="1"/>
  <c r="F5338" i="6" s="1"/>
  <c r="E5339" i="6" a="1"/>
  <c r="E5339" i="6" s="1"/>
  <c r="D5962" i="6"/>
  <c r="E5962" i="6" s="1" a="1"/>
  <c r="E5962" i="6" s="1"/>
  <c r="F5962" i="6" s="1"/>
  <c r="E5963" i="6" a="1"/>
  <c r="E5963" i="6" s="1"/>
  <c r="D2458" i="6"/>
  <c r="E2458" i="6" s="1" a="1"/>
  <c r="E2458" i="6" s="1"/>
  <c r="F2458" i="6" s="1"/>
  <c r="E2459" i="6" a="1"/>
  <c r="E2459" i="6" s="1"/>
  <c r="F2459" i="6" s="1"/>
  <c r="D5746" i="6"/>
  <c r="E5746" i="6" s="1" a="1"/>
  <c r="E5746" i="6" s="1"/>
  <c r="F5746" i="6" s="1"/>
  <c r="E5747" i="6" a="1"/>
  <c r="E5747" i="6" s="1"/>
  <c r="F5747" i="6" s="1"/>
  <c r="D874" i="6"/>
  <c r="E874" i="6" s="1" a="1"/>
  <c r="E874" i="6" s="1"/>
  <c r="F874" i="6" s="1"/>
  <c r="E875" i="6" a="1"/>
  <c r="E875" i="6" s="1"/>
  <c r="D8218" i="6"/>
  <c r="E8218" i="6" s="1" a="1"/>
  <c r="E8218" i="6" s="1"/>
  <c r="F8218" i="6" s="1"/>
  <c r="E8219" i="6" a="1"/>
  <c r="E8219" i="6" s="1"/>
  <c r="D1834" i="6"/>
  <c r="E1834" i="6" s="1" a="1"/>
  <c r="E1834" i="6" s="1"/>
  <c r="F1834" i="6" s="1"/>
  <c r="E1835" i="6" a="1"/>
  <c r="E1835" i="6" s="1"/>
  <c r="F4141" i="6"/>
  <c r="F4626" i="6"/>
  <c r="F4669" i="6"/>
  <c r="F4122" i="6"/>
  <c r="F7482" i="6"/>
  <c r="F2298" i="6"/>
  <c r="F4962" i="6"/>
  <c r="F6733" i="6"/>
  <c r="F228" i="6"/>
  <c r="F852" i="6"/>
  <c r="F6109" i="6"/>
  <c r="F1526" i="6"/>
  <c r="F1549" i="6"/>
  <c r="F7165" i="6"/>
  <c r="F3564" i="6"/>
  <c r="F2389" i="6"/>
  <c r="F4524" i="6"/>
  <c r="F7092" i="6"/>
  <c r="F637" i="6"/>
  <c r="F4261" i="6"/>
  <c r="F1381" i="6"/>
  <c r="E7308" i="6" a="1"/>
  <c r="E7308" i="6" s="1"/>
  <c r="F7308" i="6" s="1"/>
  <c r="E7404" i="6" a="1"/>
  <c r="E7404" i="6" s="1"/>
  <c r="E5340" i="6" a="1"/>
  <c r="E5340" i="6" s="1"/>
  <c r="F5340" i="6" s="1"/>
  <c r="E2868" i="6" a="1"/>
  <c r="E2868" i="6" s="1"/>
  <c r="F2868" i="6" s="1"/>
  <c r="E1140" i="6" a="1"/>
  <c r="E1140" i="6" s="1"/>
  <c r="E5508" i="6" a="1"/>
  <c r="E5508" i="6" s="1"/>
  <c r="F5508" i="6" s="1"/>
  <c r="E540" i="6" a="1"/>
  <c r="E540" i="6" s="1"/>
  <c r="F541" i="6" s="1"/>
  <c r="E3060" i="6" a="1"/>
  <c r="E3060" i="6" s="1"/>
  <c r="E2532" i="6" a="1"/>
  <c r="E2532" i="6" s="1"/>
  <c r="E5100" i="6" a="1"/>
  <c r="E5100" i="6" s="1"/>
  <c r="E4116" i="6" a="1"/>
  <c r="E4116" i="6" s="1"/>
  <c r="F4116" i="6" s="1"/>
  <c r="E5412" i="6" a="1"/>
  <c r="E5412" i="6" s="1"/>
  <c r="F5412" i="6" s="1"/>
  <c r="E7140" i="6" a="1"/>
  <c r="E7140" i="6" s="1"/>
  <c r="F7140" i="6" s="1"/>
  <c r="E6612" i="6" a="1"/>
  <c r="E6612" i="6" s="1"/>
  <c r="E1284" i="6" a="1"/>
  <c r="E1284" i="6" s="1"/>
  <c r="F1284" i="6" s="1"/>
  <c r="E612" i="6" a="1"/>
  <c r="E612" i="6" s="1"/>
  <c r="F613" i="6" s="1"/>
  <c r="E4404" i="6" a="1"/>
  <c r="E4404" i="6" s="1"/>
  <c r="E6084" i="6" a="1"/>
  <c r="E6084" i="6" s="1"/>
  <c r="E972" i="6" a="1"/>
  <c r="E972" i="6" s="1"/>
  <c r="F972" i="6" s="1"/>
  <c r="E8244" i="6" a="1"/>
  <c r="E8244" i="6" s="1"/>
  <c r="F8245" i="6" s="1"/>
  <c r="E2316" i="6" a="1"/>
  <c r="E2316" i="6" s="1"/>
  <c r="F2317" i="6" s="1"/>
  <c r="E3300" i="6" a="1"/>
  <c r="E3300" i="6" s="1"/>
  <c r="E7524" i="6" a="1"/>
  <c r="E7524" i="6" s="1"/>
  <c r="F7524" i="6" s="1"/>
  <c r="E6564" i="6" a="1"/>
  <c r="E6564" i="6" s="1"/>
  <c r="E2916" i="6" a="1"/>
  <c r="E2916" i="6" s="1"/>
  <c r="F2916" i="6" s="1"/>
  <c r="E4860" i="6" a="1"/>
  <c r="E4860" i="6" s="1"/>
  <c r="E2892" i="6" a="1"/>
  <c r="E2892" i="6" s="1"/>
  <c r="F2893" i="6" s="1"/>
  <c r="E8292" i="6" a="1"/>
  <c r="E8292" i="6" s="1"/>
  <c r="F8292" i="6" s="1"/>
  <c r="E1716" i="6" a="1"/>
  <c r="E1716" i="6" s="1"/>
  <c r="F1716" i="6" s="1"/>
  <c r="E6300" i="6" a="1"/>
  <c r="E6300" i="6" s="1"/>
  <c r="F5461" i="6"/>
  <c r="E1860" i="6" a="1"/>
  <c r="E1860" i="6" s="1"/>
  <c r="F1861" i="6" s="1"/>
  <c r="E3132" i="6" a="1"/>
  <c r="E3132" i="6" s="1"/>
  <c r="F3132" i="6" s="1"/>
  <c r="E2292" i="6" a="1"/>
  <c r="E2292" i="6" s="1"/>
  <c r="E7548" i="6" a="1"/>
  <c r="E7548" i="6" s="1"/>
  <c r="F7548" i="6" s="1"/>
  <c r="E5748" i="6" a="1"/>
  <c r="E5748" i="6" s="1"/>
  <c r="E60" i="6" a="1"/>
  <c r="E60" i="6" s="1"/>
  <c r="F60" i="6" s="1"/>
  <c r="E1572" i="6" a="1"/>
  <c r="E1572" i="6" s="1"/>
  <c r="E876" i="6" a="1"/>
  <c r="E876" i="6" s="1"/>
  <c r="F876" i="6" s="1"/>
  <c r="E6756" i="6" a="1"/>
  <c r="E6756" i="6" s="1"/>
  <c r="F6756" i="6" s="1"/>
  <c r="E1116" i="6" a="1"/>
  <c r="E1116" i="6" s="1"/>
  <c r="F1116" i="6" s="1"/>
  <c r="E2724" i="6" a="1"/>
  <c r="E2724" i="6" s="1"/>
  <c r="F2725" i="6" s="1"/>
  <c r="E2412" i="6" a="1"/>
  <c r="E2412" i="6" s="1"/>
  <c r="F2413" i="6" s="1"/>
  <c r="E1068" i="6" a="1"/>
  <c r="E1068" i="6" s="1"/>
  <c r="F1068" i="6" s="1"/>
  <c r="E8220" i="6" a="1"/>
  <c r="E8220" i="6" s="1"/>
  <c r="E6540" i="6" a="1"/>
  <c r="E6540" i="6" s="1"/>
  <c r="F6540" i="6" s="1"/>
  <c r="E3372" i="6" a="1"/>
  <c r="E3372" i="6" s="1"/>
  <c r="F3373" i="6" s="1"/>
  <c r="E1836" i="6" a="1"/>
  <c r="E1836" i="6" s="1"/>
  <c r="E3972" i="6" a="1"/>
  <c r="E3972" i="6" s="1"/>
  <c r="F3973" i="6" s="1"/>
  <c r="E4236" i="6" a="1"/>
  <c r="E4236" i="6" s="1"/>
  <c r="E6012" i="6" a="1"/>
  <c r="E6012" i="6" s="1"/>
  <c r="F6012" i="6" s="1"/>
  <c r="E5652" i="6" a="1"/>
  <c r="E5652" i="6" s="1"/>
  <c r="F5653" i="6" s="1"/>
  <c r="E3180" i="6" a="1"/>
  <c r="E3180" i="6" s="1"/>
  <c r="F3181" i="6" s="1"/>
  <c r="E4572" i="6" a="1"/>
  <c r="E4572" i="6" s="1"/>
  <c r="F4572" i="6" s="1"/>
  <c r="F8149" i="6"/>
  <c r="E4332" i="6" a="1"/>
  <c r="E4332" i="6" s="1"/>
  <c r="E2604" i="6" a="1"/>
  <c r="E2604" i="6" s="1"/>
  <c r="F2605" i="6" s="1"/>
  <c r="E1788" i="6" a="1"/>
  <c r="E1788" i="6" s="1"/>
  <c r="F1789" i="6" s="1"/>
  <c r="F2341" i="6"/>
  <c r="E2580" i="6" a="1"/>
  <c r="E2580" i="6" s="1"/>
  <c r="F2580" i="6" s="1"/>
  <c r="E1692" i="6" a="1"/>
  <c r="E1692" i="6" s="1"/>
  <c r="F1693" i="6" s="1"/>
  <c r="E7692" i="6" a="1"/>
  <c r="E7692" i="6" s="1"/>
  <c r="F7692" i="6" s="1"/>
  <c r="E7452" i="6" a="1"/>
  <c r="E7452" i="6" s="1"/>
  <c r="F7452" i="6" s="1"/>
  <c r="E6852" i="6" a="1"/>
  <c r="E6852" i="6" s="1"/>
  <c r="F6852" i="6" s="1"/>
  <c r="E1476" i="6" a="1"/>
  <c r="E1476" i="6" s="1"/>
  <c r="F1476" i="6" s="1"/>
  <c r="E7812" i="6" a="1"/>
  <c r="E7812" i="6" s="1"/>
  <c r="F7813" i="6" s="1"/>
  <c r="E7716" i="6" a="1"/>
  <c r="E7716" i="6" s="1"/>
  <c r="F7716" i="6" s="1"/>
  <c r="E2748" i="6" a="1"/>
  <c r="E2748" i="6" s="1"/>
  <c r="E6324" i="6" a="1"/>
  <c r="E6324" i="6" s="1"/>
  <c r="F6324" i="6" s="1"/>
  <c r="E10" i="6"/>
  <c r="F10" i="6" s="1"/>
  <c r="E2628" i="6" a="1"/>
  <c r="E2628" i="6" s="1"/>
  <c r="F2629" i="6" s="1"/>
  <c r="E7836" i="6" a="1"/>
  <c r="E7836" i="6" s="1"/>
  <c r="F7836" i="6" s="1"/>
  <c r="E2820" i="6" a="1"/>
  <c r="E2820" i="6" s="1"/>
  <c r="F2820" i="6" s="1"/>
  <c r="E6708" i="6" a="1"/>
  <c r="E6708" i="6" s="1"/>
  <c r="F6708" i="6" s="1"/>
  <c r="E7980" i="6" a="1"/>
  <c r="E7980" i="6" s="1"/>
  <c r="F7980" i="6" s="1"/>
  <c r="E3348" i="6" a="1"/>
  <c r="E3348" i="6" s="1"/>
  <c r="F3348" i="6" s="1"/>
  <c r="E6972" i="6" a="1"/>
  <c r="E6972" i="6" s="1"/>
  <c r="F6972" i="6" s="1"/>
  <c r="E8004" i="6" a="1"/>
  <c r="E8004" i="6" s="1"/>
  <c r="F8004" i="6" s="1"/>
  <c r="E4452" i="6" a="1"/>
  <c r="E4452" i="6" s="1"/>
  <c r="F4452" i="6" s="1"/>
  <c r="E324" i="6" a="1"/>
  <c r="E324" i="6" s="1"/>
  <c r="F325" i="6" s="1"/>
  <c r="E5964" i="6" a="1"/>
  <c r="E5964" i="6" s="1"/>
  <c r="F5965" i="6" s="1"/>
  <c r="E252" i="6" a="1"/>
  <c r="E252" i="6" s="1"/>
  <c r="F252" i="6" s="1"/>
  <c r="E3876" i="6" a="1"/>
  <c r="E3876" i="6" s="1"/>
  <c r="F3876" i="6" s="1"/>
  <c r="E4716" i="6" a="1"/>
  <c r="E4716" i="6" s="1"/>
  <c r="F4717" i="6" s="1"/>
  <c r="F6133" i="6"/>
  <c r="E7260" i="6" a="1"/>
  <c r="E7260" i="6" s="1"/>
  <c r="F7261" i="6" s="1"/>
  <c r="E2460" i="6" a="1"/>
  <c r="E2460" i="6" s="1"/>
  <c r="F2460" i="6" s="1"/>
  <c r="E3324" i="6" a="1"/>
  <c r="E3324" i="6" s="1"/>
  <c r="F3325" i="6" s="1"/>
  <c r="E1644" i="6" a="1"/>
  <c r="E1644" i="6" s="1"/>
  <c r="F1645" i="6" s="1"/>
  <c r="E372" i="6" a="1"/>
  <c r="E372" i="6" s="1"/>
  <c r="F373" i="6" s="1"/>
  <c r="E5076" i="6" a="1"/>
  <c r="E5076" i="6" s="1"/>
  <c r="F5076" i="6" s="1"/>
  <c r="E2796" i="6" a="1"/>
  <c r="E2796" i="6" s="1"/>
  <c r="E4476" i="6" a="1"/>
  <c r="E4476" i="6" s="1"/>
  <c r="F4477" i="6" s="1"/>
  <c r="E7956" i="6" a="1"/>
  <c r="E7956" i="6" s="1"/>
  <c r="F7957" i="6" s="1"/>
  <c r="E5388" i="6" a="1"/>
  <c r="E5388" i="6" s="1"/>
  <c r="F5389" i="6" s="1"/>
  <c r="E4980" i="6" a="1"/>
  <c r="E4980" i="6" s="1"/>
  <c r="F4980" i="6" s="1"/>
  <c r="E2268" i="6" a="1"/>
  <c r="E2268" i="6" s="1"/>
  <c r="F2269" i="6" s="1"/>
  <c r="E4812" i="6" a="1"/>
  <c r="E4812" i="6" s="1"/>
  <c r="F4813" i="6" s="1"/>
  <c r="E1308" i="6" a="1"/>
  <c r="E1308" i="6" s="1"/>
  <c r="F1309" i="6" s="1"/>
  <c r="F1962" i="6"/>
  <c r="F1314" i="6"/>
  <c r="F3762" i="6"/>
  <c r="F3498" i="6"/>
  <c r="F1386" i="6"/>
  <c r="F6306" i="6"/>
  <c r="F5106" i="6"/>
  <c r="F3881" i="6"/>
  <c r="F8058" i="6"/>
  <c r="F3114" i="6"/>
  <c r="F3378" i="6"/>
  <c r="F4986" i="6"/>
  <c r="F3738" i="6"/>
  <c r="F4625" i="6"/>
  <c r="F4554" i="6"/>
  <c r="F8226" i="6"/>
  <c r="E402" i="6" a="1"/>
  <c r="E402" i="6" s="1"/>
  <c r="F402" i="6" s="1"/>
  <c r="E4578" i="6" a="1"/>
  <c r="E4578" i="6" s="1"/>
  <c r="F4578" i="6" s="1"/>
  <c r="E90" i="6" a="1"/>
  <c r="E90" i="6" s="1"/>
  <c r="F90" i="6" s="1"/>
  <c r="E7386" i="6" a="1"/>
  <c r="E7386" i="6" s="1"/>
  <c r="F7386" i="6" s="1"/>
  <c r="F7914" i="6"/>
  <c r="F5466" i="6"/>
  <c r="F5562" i="6"/>
  <c r="E1482" i="6" a="1"/>
  <c r="E1482" i="6" s="1"/>
  <c r="F1482" i="6" s="1"/>
  <c r="E5682" i="6" a="1"/>
  <c r="E5682" i="6" s="1"/>
  <c r="F5682" i="6" s="1"/>
  <c r="D2803" i="6"/>
  <c r="E2803" i="6" s="1" a="1"/>
  <c r="E2803" i="6" s="1"/>
  <c r="F2803" i="6" s="1"/>
  <c r="D4819" i="6"/>
  <c r="E4819" i="6" s="1" a="1"/>
  <c r="E4819" i="6" s="1"/>
  <c r="F4819" i="6" s="1"/>
  <c r="D6139" i="6"/>
  <c r="E6139" i="6" s="1" a="1"/>
  <c r="E6139" i="6" s="1"/>
  <c r="F6139" i="6" s="1"/>
  <c r="D5539" i="6"/>
  <c r="D2347" i="6"/>
  <c r="D8251" i="6"/>
  <c r="D5467" i="6"/>
  <c r="D7723" i="6"/>
  <c r="D2563" i="6"/>
  <c r="D91" i="6"/>
  <c r="E91" i="6" s="1" a="1"/>
  <c r="E91" i="6" s="1"/>
  <c r="F91" i="6" s="1"/>
  <c r="D7099" i="6"/>
  <c r="D6091" i="6"/>
  <c r="E6091" i="6" s="1" a="1"/>
  <c r="E6091" i="6" s="1"/>
  <c r="D4459" i="6"/>
  <c r="E4459" i="6" s="1" a="1"/>
  <c r="E4459" i="6" s="1"/>
  <c r="F4459" i="6" s="1"/>
  <c r="D3451" i="6"/>
  <c r="E3451" i="6" s="1" a="1"/>
  <c r="E3451" i="6" s="1"/>
  <c r="F3451" i="6" s="1"/>
  <c r="D1411" i="6"/>
  <c r="E1411" i="6" s="1" a="1"/>
  <c r="E1411" i="6" s="1"/>
  <c r="D4315" i="6"/>
  <c r="D3427" i="6"/>
  <c r="E3427" i="6" s="1" a="1"/>
  <c r="E3427" i="6" s="1"/>
  <c r="F3427" i="6" s="1"/>
  <c r="D1387" i="6"/>
  <c r="E1387" i="6" s="1" a="1"/>
  <c r="E1387" i="6" s="1"/>
  <c r="F1387" i="6" s="1"/>
  <c r="D6379" i="6"/>
  <c r="D4579" i="6"/>
  <c r="D3643" i="6"/>
  <c r="D1435" i="6"/>
  <c r="D1195" i="6"/>
  <c r="D7747" i="6"/>
  <c r="D4411" i="6"/>
  <c r="D883" i="6"/>
  <c r="D8227" i="6"/>
  <c r="E8227" i="6" s="1" a="1"/>
  <c r="E8227" i="6" s="1"/>
  <c r="F8227" i="6" s="1"/>
  <c r="D5611" i="6"/>
  <c r="E5611" i="6" s="1" a="1"/>
  <c r="E5611" i="6" s="1"/>
  <c r="F5611" i="6" s="1"/>
  <c r="D3955" i="6"/>
  <c r="E3955" i="6" s="1" a="1"/>
  <c r="E3955" i="6" s="1"/>
  <c r="D6499" i="6"/>
  <c r="E6499" i="6" s="1" a="1"/>
  <c r="E6499" i="6" s="1"/>
  <c r="D1771" i="6"/>
  <c r="E1771" i="6" s="1" a="1"/>
  <c r="E1771" i="6" s="1"/>
  <c r="F1771" i="6" s="1"/>
  <c r="D4147" i="6"/>
  <c r="E4147" i="6" s="1" a="1"/>
  <c r="E4147" i="6" s="1"/>
  <c r="D3019" i="6"/>
  <c r="E3019" i="6" s="1" a="1"/>
  <c r="E3019" i="6" s="1"/>
  <c r="D427" i="6"/>
  <c r="E427" i="6" s="1" a="1"/>
  <c r="E427" i="6" s="1"/>
  <c r="F427" i="6" s="1"/>
  <c r="D2659" i="6"/>
  <c r="E2659" i="6" s="1" a="1"/>
  <c r="E2659" i="6" s="1"/>
  <c r="F2659" i="6" s="1"/>
  <c r="D2203" i="6"/>
  <c r="D5923" i="6"/>
  <c r="D5107" i="6"/>
  <c r="D3067" i="6"/>
  <c r="D811" i="6"/>
  <c r="E811" i="6" s="1" a="1"/>
  <c r="E811" i="6" s="1"/>
  <c r="F811" i="6" s="1"/>
  <c r="D5803" i="6"/>
  <c r="D5011" i="6"/>
  <c r="E5011" i="6" s="1" a="1"/>
  <c r="E5011" i="6" s="1"/>
  <c r="F5011" i="6" s="1"/>
  <c r="D7867" i="6"/>
  <c r="D6043" i="6"/>
  <c r="D4939" i="6"/>
  <c r="E4939" i="6" s="1" a="1"/>
  <c r="E4939" i="6" s="1"/>
  <c r="F4939" i="6" s="1"/>
  <c r="D4171" i="6"/>
  <c r="D1963" i="6"/>
  <c r="E1963" i="6" s="1" a="1"/>
  <c r="E1963" i="6" s="1"/>
  <c r="F1963" i="6" s="1"/>
  <c r="D7819" i="6"/>
  <c r="E7819" i="6" s="1" a="1"/>
  <c r="E7819" i="6" s="1"/>
  <c r="F7819" i="6" s="1"/>
  <c r="D6307" i="6"/>
  <c r="E6307" i="6" s="1" a="1"/>
  <c r="E6307" i="6" s="1"/>
  <c r="F6307" i="6" s="1"/>
  <c r="D4891" i="6"/>
  <c r="E4891" i="6" s="1" a="1"/>
  <c r="E4891" i="6" s="1"/>
  <c r="F4891" i="6" s="1"/>
  <c r="D4003" i="6"/>
  <c r="E4003" i="6" s="1" a="1"/>
  <c r="E4003" i="6" s="1"/>
  <c r="F4003" i="6" s="1"/>
  <c r="D1867" i="6"/>
  <c r="E1867" i="6" s="1" a="1"/>
  <c r="E1867" i="6" s="1"/>
  <c r="D5515" i="6"/>
  <c r="D3307" i="6"/>
  <c r="D139" i="6"/>
  <c r="E139" i="6" s="1" a="1"/>
  <c r="E139" i="6" s="1"/>
  <c r="F139" i="6" s="1"/>
  <c r="D7771" i="6"/>
  <c r="E7771" i="6" s="1" a="1"/>
  <c r="E7771" i="6" s="1"/>
  <c r="F7771" i="6" s="1"/>
  <c r="D6547" i="6"/>
  <c r="D4963" i="6"/>
  <c r="D2683" i="6"/>
  <c r="E2683" i="6" s="1" a="1"/>
  <c r="E2683" i="6" s="1"/>
  <c r="D1747" i="6"/>
  <c r="D259" i="6"/>
  <c r="E259" i="6" s="1" a="1"/>
  <c r="E259" i="6" s="1"/>
  <c r="F259" i="6" s="1"/>
  <c r="D7411" i="6"/>
  <c r="D4531" i="6"/>
  <c r="E4531" i="6" s="1" a="1"/>
  <c r="E4531" i="6" s="1"/>
  <c r="F4531" i="6" s="1"/>
  <c r="D3619" i="6"/>
  <c r="D1651" i="6"/>
  <c r="E1651" i="6" s="1" a="1"/>
  <c r="E1651" i="6" s="1"/>
  <c r="F1651" i="6" s="1"/>
  <c r="D43" i="6"/>
  <c r="D7459" i="6"/>
  <c r="E7459" i="6" s="1" a="1"/>
  <c r="E7459" i="6" s="1"/>
  <c r="D3187" i="6"/>
  <c r="E3187" i="6" s="1" a="1"/>
  <c r="E3187" i="6" s="1"/>
  <c r="F3187" i="6" s="1"/>
  <c r="D1459" i="6"/>
  <c r="E1459" i="6" s="1" a="1"/>
  <c r="E1459" i="6" s="1"/>
  <c r="D643" i="6"/>
  <c r="E643" i="6" s="1" a="1"/>
  <c r="E643" i="6" s="1"/>
  <c r="F643" i="6" s="1"/>
  <c r="D5251" i="6"/>
  <c r="E5251" i="6" s="1" a="1"/>
  <c r="E5251" i="6" s="1"/>
  <c r="F5251" i="6" s="1"/>
  <c r="D1699" i="6"/>
  <c r="E1699" i="6" s="1" a="1"/>
  <c r="E1699" i="6" s="1"/>
  <c r="F1699" i="6" s="1"/>
  <c r="D1243" i="6"/>
  <c r="E1243" i="6" s="1" a="1"/>
  <c r="E1243" i="6" s="1"/>
  <c r="D1147" i="6"/>
  <c r="D7627" i="6"/>
  <c r="E7627" i="6" s="1" a="1"/>
  <c r="E7627" i="6" s="1"/>
  <c r="F7627" i="6" s="1"/>
  <c r="D3403" i="6"/>
  <c r="D1291" i="6"/>
  <c r="D5779" i="6"/>
  <c r="D4123" i="6"/>
  <c r="D6595" i="6"/>
  <c r="E6595" i="6" s="1" a="1"/>
  <c r="E6595" i="6" s="1"/>
  <c r="F6595" i="6" s="1"/>
  <c r="D4915" i="6"/>
  <c r="E4915" i="6" s="1" a="1"/>
  <c r="E4915" i="6" s="1"/>
  <c r="F4915" i="6" s="1"/>
  <c r="D3571" i="6"/>
  <c r="E3571" i="6" s="1" a="1"/>
  <c r="E3571" i="6" s="1"/>
  <c r="F3571" i="6" s="1"/>
  <c r="D1843" i="6"/>
  <c r="D763" i="6"/>
  <c r="D7531" i="6"/>
  <c r="D6019" i="6"/>
  <c r="E6019" i="6" s="1" a="1"/>
  <c r="E6019" i="6" s="1"/>
  <c r="F6019" i="6" s="1"/>
  <c r="D4243" i="6"/>
  <c r="E4243" i="6" s="1" a="1"/>
  <c r="E4243" i="6" s="1"/>
  <c r="F4243" i="6" s="1"/>
  <c r="D3259" i="6"/>
  <c r="E3259" i="6" s="1" a="1"/>
  <c r="E3259" i="6" s="1"/>
  <c r="F3259" i="6" s="1"/>
  <c r="D2515" i="6"/>
  <c r="D715" i="6"/>
  <c r="E715" i="6" s="1" a="1"/>
  <c r="E715" i="6" s="1"/>
  <c r="F715" i="6" s="1"/>
  <c r="D7315" i="6"/>
  <c r="E7315" i="6" s="1" a="1"/>
  <c r="E7315" i="6" s="1"/>
  <c r="F7315" i="6" s="1"/>
  <c r="D5395" i="6"/>
  <c r="E5395" i="6" s="1" a="1"/>
  <c r="E5395" i="6" s="1"/>
  <c r="F5395" i="6" s="1"/>
  <c r="D5203" i="6"/>
  <c r="E5203" i="6" s="1" a="1"/>
  <c r="E5203" i="6" s="1"/>
  <c r="D3163" i="6"/>
  <c r="E3163" i="6" s="1" a="1"/>
  <c r="E3163" i="6" s="1"/>
  <c r="D1075" i="6"/>
  <c r="D6667" i="6"/>
  <c r="D4723" i="6"/>
  <c r="D4027" i="6"/>
  <c r="E4027" i="6" s="1" a="1"/>
  <c r="E4027" i="6" s="1"/>
  <c r="F4027" i="6" s="1"/>
  <c r="D1579" i="6"/>
  <c r="D331" i="6"/>
  <c r="D5875" i="6"/>
  <c r="D3691" i="6"/>
  <c r="D2443" i="6"/>
  <c r="D595" i="6"/>
  <c r="D7003" i="6"/>
  <c r="E7003" i="6" s="1" a="1"/>
  <c r="E7003" i="6" s="1"/>
  <c r="F7003" i="6" s="1"/>
  <c r="D5707" i="6"/>
  <c r="E5707" i="6" s="1" a="1"/>
  <c r="E5707" i="6" s="1"/>
  <c r="F5707" i="6" s="1"/>
  <c r="D3595" i="6"/>
  <c r="D2371" i="6"/>
  <c r="E2371" i="6" s="1" a="1"/>
  <c r="E2371" i="6" s="1"/>
  <c r="F2371" i="6" s="1"/>
  <c r="D7123" i="6"/>
  <c r="E7123" i="6" s="1" a="1"/>
  <c r="E7123" i="6" s="1"/>
  <c r="F7123" i="6" s="1"/>
  <c r="D5755" i="6"/>
  <c r="E5755" i="6" s="1" a="1"/>
  <c r="E5755" i="6" s="1"/>
  <c r="F5755" i="6" s="1"/>
  <c r="D4747" i="6"/>
  <c r="E4747" i="6" s="1" a="1"/>
  <c r="E4747" i="6" s="1"/>
  <c r="F4747" i="6" s="1"/>
  <c r="D2491" i="6"/>
  <c r="D7075" i="6"/>
  <c r="E7075" i="6" s="1" a="1"/>
  <c r="E7075" i="6" s="1"/>
  <c r="D5587" i="6"/>
  <c r="E5587" i="6" s="1" a="1"/>
  <c r="E5587" i="6" s="1"/>
  <c r="D4699" i="6"/>
  <c r="E4699" i="6" s="1" a="1"/>
  <c r="E4699" i="6" s="1"/>
  <c r="F4699" i="6" s="1"/>
  <c r="D2395" i="6"/>
  <c r="E2395" i="6" s="1" a="1"/>
  <c r="E2395" i="6" s="1"/>
  <c r="F2395" i="6" s="1"/>
  <c r="D283" i="6"/>
  <c r="E283" i="6" s="1" a="1"/>
  <c r="E283" i="6" s="1"/>
  <c r="F283" i="6" s="1"/>
  <c r="D7891" i="6"/>
  <c r="D6763" i="6"/>
  <c r="D5059" i="6"/>
  <c r="D2851" i="6"/>
  <c r="D1891" i="6"/>
  <c r="D307" i="6"/>
  <c r="E307" i="6" s="1" a="1"/>
  <c r="E307" i="6" s="1"/>
  <c r="F307" i="6" s="1"/>
  <c r="D3715" i="6"/>
  <c r="D6955" i="6"/>
  <c r="D5347" i="6"/>
  <c r="D4435" i="6"/>
  <c r="E4435" i="6" s="1" a="1"/>
  <c r="E4435" i="6" s="1"/>
  <c r="F4435" i="6" s="1"/>
  <c r="D1939" i="6"/>
  <c r="E1939" i="6" s="1" a="1"/>
  <c r="E1939" i="6" s="1"/>
  <c r="F1939" i="6" s="1"/>
  <c r="D187" i="6"/>
  <c r="E187" i="6" s="1" a="1"/>
  <c r="E187" i="6" s="1"/>
  <c r="F187" i="6" s="1"/>
  <c r="D6187" i="6"/>
  <c r="E6187" i="6" s="1" a="1"/>
  <c r="E6187" i="6" s="1"/>
  <c r="F6187" i="6" s="1"/>
  <c r="D2971" i="6"/>
  <c r="E2971" i="6" s="1" a="1"/>
  <c r="E2971" i="6" s="1"/>
  <c r="F2971" i="6" s="1"/>
  <c r="D2155" i="6"/>
  <c r="D355" i="6"/>
  <c r="E355" i="6" s="1" a="1"/>
  <c r="E355" i="6" s="1"/>
  <c r="F355" i="6" s="1"/>
  <c r="D7987" i="6"/>
  <c r="E7987" i="6" s="1" a="1"/>
  <c r="E7987" i="6" s="1"/>
  <c r="D6427" i="6"/>
  <c r="E6427" i="6" s="1" a="1"/>
  <c r="E6427" i="6" s="1"/>
  <c r="D5275" i="6"/>
  <c r="E5275" i="6" s="1" a="1"/>
  <c r="E5275" i="6" s="1"/>
  <c r="F5275" i="6" s="1"/>
  <c r="D2587" i="6"/>
  <c r="E2587" i="6" s="1" a="1"/>
  <c r="E2587" i="6" s="1"/>
  <c r="F2587" i="6" s="1"/>
  <c r="D1099" i="6"/>
  <c r="E1099" i="6" s="1" a="1"/>
  <c r="E1099" i="6" s="1"/>
  <c r="D6403" i="6"/>
  <c r="D5227" i="6"/>
  <c r="E5227" i="6" s="1" a="1"/>
  <c r="E5227" i="6" s="1"/>
  <c r="F5227" i="6" s="1"/>
  <c r="D2107" i="6"/>
  <c r="E2107" i="6" s="1" a="1"/>
  <c r="E2107" i="6" s="1"/>
  <c r="F2107" i="6" s="1"/>
  <c r="D979" i="6"/>
  <c r="E979" i="6" s="1" a="1"/>
  <c r="E979" i="6" s="1"/>
  <c r="F979" i="6" s="1"/>
  <c r="D7339" i="6"/>
  <c r="D5827" i="6"/>
  <c r="D4099" i="6"/>
  <c r="D1507" i="6"/>
  <c r="E1507" i="6" s="1" a="1"/>
  <c r="E1507" i="6" s="1"/>
  <c r="F1507" i="6" s="1"/>
  <c r="D1051" i="6"/>
  <c r="E1051" i="6" s="1" a="1"/>
  <c r="E1051" i="6" s="1"/>
  <c r="F1051" i="6" s="1"/>
  <c r="D7291" i="6"/>
  <c r="D5731" i="6"/>
  <c r="D4051" i="6"/>
  <c r="D2995" i="6"/>
  <c r="D1027" i="6"/>
  <c r="D7651" i="6"/>
  <c r="E7651" i="6" s="1" a="1"/>
  <c r="E7651" i="6" s="1"/>
  <c r="F7651" i="6" s="1"/>
  <c r="D6259" i="6"/>
  <c r="D3283" i="6"/>
  <c r="E3283" i="6" s="1" a="1"/>
  <c r="E3283" i="6" s="1"/>
  <c r="D2779" i="6"/>
  <c r="E2779" i="6" s="1" a="1"/>
  <c r="E2779" i="6" s="1"/>
  <c r="D787" i="6"/>
  <c r="D7363" i="6"/>
  <c r="E7363" i="6" s="1" a="1"/>
  <c r="E7363" i="6" s="1"/>
  <c r="F7363" i="6" s="1"/>
  <c r="D5635" i="6"/>
  <c r="D3883" i="6"/>
  <c r="E3883" i="6" s="1" a="1"/>
  <c r="E3883" i="6" s="1"/>
  <c r="F3883" i="6" s="1"/>
  <c r="D3331" i="6"/>
  <c r="E3331" i="6" s="1" a="1"/>
  <c r="E3331" i="6" s="1"/>
  <c r="F3331" i="6" s="1"/>
  <c r="D1123" i="6"/>
  <c r="E1123" i="6" s="1" a="1"/>
  <c r="E1123" i="6" s="1"/>
  <c r="F1123" i="6" s="1"/>
  <c r="D8035" i="6"/>
  <c r="E8035" i="6" s="1" a="1"/>
  <c r="E8035" i="6" s="1"/>
  <c r="F8035" i="6" s="1"/>
  <c r="D7147" i="6"/>
  <c r="E7147" i="6" s="1" a="1"/>
  <c r="E7147" i="6" s="1"/>
  <c r="F7147" i="6" s="1"/>
  <c r="D5419" i="6"/>
  <c r="E5419" i="6" s="1" a="1"/>
  <c r="E5419" i="6" s="1"/>
  <c r="F5419" i="6" s="1"/>
  <c r="D3931" i="6"/>
  <c r="E3931" i="6" s="1" a="1"/>
  <c r="E3931" i="6" s="1"/>
  <c r="F3931" i="6" s="1"/>
  <c r="D2635" i="6"/>
  <c r="D859" i="6"/>
  <c r="D7699" i="6"/>
  <c r="E7699" i="6" s="1" a="1"/>
  <c r="E7699" i="6" s="1"/>
  <c r="D6115" i="6"/>
  <c r="D4483" i="6"/>
  <c r="D3523" i="6"/>
  <c r="D1531" i="6"/>
  <c r="D19" i="6"/>
  <c r="D8011" i="6"/>
  <c r="D6859" i="6"/>
  <c r="E6859" i="6" s="1" a="1"/>
  <c r="E6859" i="6" s="1"/>
  <c r="F6859" i="6" s="1"/>
  <c r="D4507" i="6"/>
  <c r="E4507" i="6" s="1" a="1"/>
  <c r="E4507" i="6" s="1"/>
  <c r="F4507" i="6" s="1"/>
  <c r="D3139" i="6"/>
  <c r="D2539" i="6"/>
  <c r="D571" i="6"/>
  <c r="D8371" i="6"/>
  <c r="E8371" i="6" s="1" a="1"/>
  <c r="E8371" i="6" s="1"/>
  <c r="F8371" i="6" s="1"/>
  <c r="D6739" i="6"/>
  <c r="D4363" i="6"/>
  <c r="E4363" i="6" s="1" a="1"/>
  <c r="E4363" i="6" s="1"/>
  <c r="F4363" i="6" s="1"/>
  <c r="D3115" i="6"/>
  <c r="E3115" i="6" s="1" a="1"/>
  <c r="E3115" i="6" s="1"/>
  <c r="F3115" i="6" s="1"/>
  <c r="D2419" i="6"/>
  <c r="D523" i="6"/>
  <c r="E523" i="6" s="1" a="1"/>
  <c r="E523" i="6" s="1"/>
  <c r="F523" i="6" s="1"/>
  <c r="D8395" i="6"/>
  <c r="E8395" i="6" s="1" a="1"/>
  <c r="E8395" i="6" s="1"/>
  <c r="F8395" i="6" s="1"/>
  <c r="D6931" i="6"/>
  <c r="E6931" i="6" s="1" a="1"/>
  <c r="E6931" i="6" s="1"/>
  <c r="F6931" i="6" s="1"/>
  <c r="D5659" i="6"/>
  <c r="E5659" i="6" s="1" a="1"/>
  <c r="E5659" i="6" s="1"/>
  <c r="F5659" i="6" s="1"/>
  <c r="D3499" i="6"/>
  <c r="E3499" i="6" s="1" a="1"/>
  <c r="E3499" i="6" s="1"/>
  <c r="F3499" i="6" s="1"/>
  <c r="D2323" i="6"/>
  <c r="E2323" i="6" s="1" a="1"/>
  <c r="E2323" i="6" s="1"/>
  <c r="F2323" i="6" s="1"/>
  <c r="D499" i="6"/>
  <c r="E499" i="6" s="1" a="1"/>
  <c r="E499" i="6" s="1"/>
  <c r="F499" i="6" s="1"/>
  <c r="D8299" i="6"/>
  <c r="E8299" i="6" s="1" a="1"/>
  <c r="E8299" i="6" s="1"/>
  <c r="F8299" i="6" s="1"/>
  <c r="D6835" i="6"/>
  <c r="E6835" i="6" s="1" a="1"/>
  <c r="E6835" i="6" s="1"/>
  <c r="F6835" i="6" s="1"/>
  <c r="D5563" i="6"/>
  <c r="E5563" i="6" s="1" a="1"/>
  <c r="E5563" i="6" s="1"/>
  <c r="F5563" i="6" s="1"/>
  <c r="D3475" i="6"/>
  <c r="E3475" i="6" s="1" a="1"/>
  <c r="E3475" i="6" s="1"/>
  <c r="D2299" i="6"/>
  <c r="E2299" i="6" s="1" a="1"/>
  <c r="E2299" i="6" s="1"/>
  <c r="F2299" i="6" s="1"/>
  <c r="D451" i="6"/>
  <c r="E451" i="6" s="1" a="1"/>
  <c r="E451" i="6" s="1"/>
  <c r="D7795" i="6"/>
  <c r="D6235" i="6"/>
  <c r="D4843" i="6"/>
  <c r="D3811" i="6"/>
  <c r="D1819" i="6"/>
  <c r="D67" i="6"/>
  <c r="F2634" i="6"/>
  <c r="F906" i="6"/>
  <c r="F7026" i="6"/>
  <c r="F1674" i="6"/>
  <c r="I70" i="6"/>
  <c r="J70" i="6" s="1"/>
  <c r="F978" i="6"/>
  <c r="F5922" i="6"/>
  <c r="F6282" i="6"/>
  <c r="F8369" i="6"/>
  <c r="F5514" i="6"/>
  <c r="F8346" i="6"/>
  <c r="F3209" i="6"/>
  <c r="E1171" i="6" a="1"/>
  <c r="E1171" i="6" s="1"/>
  <c r="F1171" i="6" s="1"/>
  <c r="E1219" i="6" a="1"/>
  <c r="E1219" i="6" s="1"/>
  <c r="F1219" i="6" s="1"/>
  <c r="E1987" i="6" a="1"/>
  <c r="E1987" i="6" s="1"/>
  <c r="F1987" i="6" s="1"/>
  <c r="E3355" i="6" a="1"/>
  <c r="E3355" i="6" s="1"/>
  <c r="F3355" i="6" s="1"/>
  <c r="E2875" i="6" a="1"/>
  <c r="E2875" i="6" s="1"/>
  <c r="F2875" i="6" s="1"/>
  <c r="E7483" i="6" a="1"/>
  <c r="E7483" i="6" s="1"/>
  <c r="F7483" i="6" s="1"/>
  <c r="E619" i="6" a="1"/>
  <c r="E619" i="6" s="1"/>
  <c r="F619" i="6" s="1"/>
  <c r="E931" i="6" a="1"/>
  <c r="E931" i="6" s="1"/>
  <c r="E3091" i="6" a="1"/>
  <c r="E3091" i="6" s="1"/>
  <c r="F3091" i="6" s="1"/>
  <c r="E1555" i="6" a="1"/>
  <c r="E1555" i="6" s="1"/>
  <c r="E2179" i="6" a="1"/>
  <c r="E2179" i="6" s="1"/>
  <c r="F2179" i="6" s="1"/>
  <c r="E4075" i="6" a="1"/>
  <c r="E4075" i="6" s="1"/>
  <c r="F4075" i="6" s="1"/>
  <c r="E4555" i="6" a="1"/>
  <c r="E4555" i="6" s="1"/>
  <c r="F4555" i="6" s="1"/>
  <c r="E4291" i="6" a="1"/>
  <c r="E4291" i="6" s="1"/>
  <c r="E4675" i="6" a="1"/>
  <c r="E4675" i="6" s="1"/>
  <c r="E5995" i="6" a="1"/>
  <c r="E5995" i="6" s="1"/>
  <c r="F5995" i="6" s="1"/>
  <c r="E6355" i="6" a="1"/>
  <c r="E6355" i="6" s="1"/>
  <c r="F6355" i="6" s="1"/>
  <c r="E3835" i="6" a="1"/>
  <c r="E3835" i="6" s="1"/>
  <c r="E5155" i="6" a="1"/>
  <c r="E5155" i="6" s="1"/>
  <c r="F5155" i="6" s="1"/>
  <c r="E211" i="6" a="1"/>
  <c r="E211" i="6" s="1"/>
  <c r="F211" i="6" s="1"/>
  <c r="E379" i="6" a="1"/>
  <c r="E379" i="6" s="1"/>
  <c r="E2827" i="6" a="1"/>
  <c r="E2827" i="6" s="1"/>
  <c r="F2827" i="6" s="1"/>
  <c r="E3979" i="6" a="1"/>
  <c r="E3979" i="6" s="1"/>
  <c r="F3979" i="6" s="1"/>
  <c r="E5131" i="6" a="1"/>
  <c r="E5131" i="6" s="1"/>
  <c r="F5131" i="6" s="1"/>
  <c r="E7387" i="6" a="1"/>
  <c r="E7387" i="6" s="1"/>
  <c r="E7267" i="6" a="1"/>
  <c r="E7267" i="6" s="1"/>
  <c r="F7267" i="6" s="1"/>
  <c r="E2611" i="6" a="1"/>
  <c r="E2611" i="6" s="1"/>
  <c r="E3787" i="6" a="1"/>
  <c r="E3787" i="6" s="1"/>
  <c r="F3787" i="6" s="1"/>
  <c r="E5683" i="6" a="1"/>
  <c r="E5683" i="6" s="1"/>
  <c r="E6907" i="6" a="1"/>
  <c r="E6907" i="6" s="1"/>
  <c r="F6907" i="6" s="1"/>
  <c r="E8107" i="6" a="1"/>
  <c r="E8107" i="6" s="1"/>
  <c r="F8107" i="6" s="1"/>
  <c r="E5971" i="6" a="1"/>
  <c r="E5971" i="6" s="1"/>
  <c r="F5971" i="6" s="1"/>
  <c r="E594" i="6" a="1"/>
  <c r="E594" i="6" s="1"/>
  <c r="F594" i="6" s="1"/>
  <c r="E3690" i="6" a="1"/>
  <c r="E3690" i="6" s="1"/>
  <c r="F3690" i="6" s="1"/>
  <c r="I382" i="6"/>
  <c r="J382" i="6" s="1"/>
  <c r="I814" i="6"/>
  <c r="J814" i="6" s="1"/>
  <c r="I1198" i="6"/>
  <c r="J1198" i="6" s="1"/>
  <c r="I406" i="6"/>
  <c r="J406" i="6" s="1"/>
  <c r="I838" i="6"/>
  <c r="J838" i="6" s="1"/>
  <c r="I334" i="6"/>
  <c r="J334" i="6" s="1"/>
  <c r="I622" i="6"/>
  <c r="J622" i="6" s="1"/>
  <c r="I1126" i="6"/>
  <c r="J1126" i="6" s="1"/>
  <c r="I1294" i="6"/>
  <c r="J1294" i="6" s="1"/>
  <c r="I94" i="6"/>
  <c r="J94" i="6" s="1"/>
  <c r="I214" i="6"/>
  <c r="J214" i="6" s="1"/>
  <c r="I502" i="6"/>
  <c r="J502" i="6" s="1"/>
  <c r="I886" i="6"/>
  <c r="J886" i="6" s="1"/>
  <c r="I1078" i="6"/>
  <c r="J1078" i="6" s="1"/>
  <c r="I1582" i="6"/>
  <c r="J1582" i="6" s="1"/>
  <c r="I2038" i="6"/>
  <c r="J2038" i="6" s="1"/>
  <c r="I2470" i="6"/>
  <c r="J2470" i="6" s="1"/>
  <c r="I1414" i="6"/>
  <c r="J1414" i="6" s="1"/>
  <c r="I1846" i="6"/>
  <c r="J1846" i="6" s="1"/>
  <c r="I2134" i="6"/>
  <c r="J2134" i="6" s="1"/>
  <c r="I2638" i="6"/>
  <c r="J2638" i="6" s="1"/>
  <c r="I1510" i="6"/>
  <c r="J1510" i="6" s="1"/>
  <c r="I1726" i="6"/>
  <c r="J1726" i="6" s="1"/>
  <c r="I2086" i="6"/>
  <c r="J2086" i="6" s="1"/>
  <c r="I1678" i="6"/>
  <c r="J1678" i="6" s="1"/>
  <c r="I2110" i="6"/>
  <c r="J2110" i="6" s="1"/>
  <c r="I2254" i="6"/>
  <c r="J2254" i="6" s="1"/>
  <c r="I2494" i="6"/>
  <c r="J2494" i="6" s="1"/>
  <c r="I3358" i="6"/>
  <c r="J3358" i="6" s="1"/>
  <c r="I3478" i="6"/>
  <c r="J3478" i="6" s="1"/>
  <c r="I3790" i="6"/>
  <c r="J3790" i="6" s="1"/>
  <c r="I3070" i="6"/>
  <c r="J3070" i="6" s="1"/>
  <c r="I3454" i="6"/>
  <c r="J3454" i="6" s="1"/>
  <c r="I3814" i="6"/>
  <c r="J3814" i="6" s="1"/>
  <c r="I2806" i="6"/>
  <c r="J2806" i="6" s="1"/>
  <c r="I2998" i="6"/>
  <c r="J2998" i="6" s="1"/>
  <c r="I3238" i="6"/>
  <c r="J3238" i="6" s="1"/>
  <c r="I3838" i="6"/>
  <c r="J3838" i="6" s="1"/>
  <c r="I2782" i="6"/>
  <c r="J2782" i="6" s="1"/>
  <c r="I3262" i="6"/>
  <c r="J3262" i="6" s="1"/>
  <c r="I3766" i="6"/>
  <c r="J3766" i="6" s="1"/>
  <c r="I4126" i="6"/>
  <c r="J4126" i="6" s="1"/>
  <c r="I4438" i="6"/>
  <c r="J4438" i="6" s="1"/>
  <c r="I5086" i="6"/>
  <c r="J5086" i="6" s="1"/>
  <c r="I3958" i="6"/>
  <c r="J3958" i="6" s="1"/>
  <c r="I4342" i="6"/>
  <c r="J4342" i="6" s="1"/>
  <c r="I4726" i="6"/>
  <c r="J4726" i="6" s="1"/>
  <c r="I5014" i="6"/>
  <c r="J5014" i="6" s="1"/>
  <c r="I4174" i="6"/>
  <c r="J4174" i="6" s="1"/>
  <c r="I4510" i="6"/>
  <c r="J4510" i="6" s="1"/>
  <c r="I5038" i="6"/>
  <c r="J5038" i="6" s="1"/>
  <c r="I4606" i="6"/>
  <c r="J4606" i="6" s="1"/>
  <c r="I4822" i="6"/>
  <c r="J4822" i="6" s="1"/>
  <c r="I5062" i="6"/>
  <c r="J5062" i="6" s="1"/>
  <c r="I5614" i="6"/>
  <c r="J5614" i="6" s="1"/>
  <c r="I5854" i="6"/>
  <c r="J5854" i="6" s="1"/>
  <c r="I5494" i="6"/>
  <c r="J5494" i="6" s="1"/>
  <c r="I5782" i="6"/>
  <c r="J5782" i="6" s="1"/>
  <c r="I5302" i="6"/>
  <c r="J5302" i="6" s="1"/>
  <c r="I5830" i="6"/>
  <c r="J5830" i="6" s="1"/>
  <c r="I5518" i="6"/>
  <c r="J5518" i="6" s="1"/>
  <c r="I5926" i="6"/>
  <c r="J5926" i="6" s="1"/>
  <c r="I6262" i="6"/>
  <c r="J6262" i="6" s="1"/>
  <c r="I6070" i="6"/>
  <c r="J6070" i="6" s="1"/>
  <c r="I6286" i="6"/>
  <c r="J6286" i="6" s="1"/>
  <c r="I6334" i="6"/>
  <c r="J6334" i="6" s="1"/>
  <c r="I6382" i="6"/>
  <c r="J6382" i="6" s="1"/>
  <c r="I6838" i="6"/>
  <c r="J6838" i="6" s="1"/>
  <c r="I6430" i="6"/>
  <c r="J6430" i="6" s="1"/>
  <c r="I6574" i="6"/>
  <c r="J6574" i="6" s="1"/>
  <c r="I6454" i="6"/>
  <c r="J6454" i="6" s="1"/>
  <c r="I6886" i="6"/>
  <c r="J6886" i="6" s="1"/>
  <c r="I7102" i="6"/>
  <c r="J7102" i="6" s="1"/>
  <c r="I7294" i="6"/>
  <c r="J7294" i="6" s="1"/>
  <c r="I6934" i="6"/>
  <c r="J6934" i="6" s="1"/>
  <c r="I7126" i="6"/>
  <c r="J7126" i="6" s="1"/>
  <c r="I7318" i="6"/>
  <c r="J7318" i="6" s="1"/>
  <c r="I6862" i="6"/>
  <c r="J6862" i="6" s="1"/>
  <c r="I7846" i="6"/>
  <c r="J7846" i="6" s="1"/>
  <c r="I7678" i="6"/>
  <c r="J7678" i="6" s="1"/>
  <c r="I7894" i="6"/>
  <c r="J7894" i="6" s="1"/>
  <c r="I7654" i="6"/>
  <c r="J7654" i="6" s="1"/>
  <c r="I8014" i="6"/>
  <c r="J8014" i="6" s="1"/>
  <c r="I8230" i="6"/>
  <c r="J8230" i="6" s="1"/>
  <c r="I8182" i="6"/>
  <c r="J8182" i="6" s="1"/>
  <c r="I8254" i="6"/>
  <c r="J8254" i="6" s="1"/>
  <c r="E7195" i="6" a="1"/>
  <c r="E7195" i="6" s="1"/>
  <c r="E1410" i="6" a="1"/>
  <c r="E1410" i="6" s="1"/>
  <c r="E2922" i="6" a="1"/>
  <c r="E2922" i="6" s="1"/>
  <c r="F2922" i="6" s="1"/>
  <c r="E5298" i="6" a="1"/>
  <c r="E5298" i="6" s="1"/>
  <c r="F5298" i="6" s="1"/>
  <c r="E7434" i="6" a="1"/>
  <c r="E7434" i="6" s="1"/>
  <c r="F7434" i="6" s="1"/>
  <c r="E8203" i="6" a="1"/>
  <c r="E8203" i="6" s="1"/>
  <c r="F8203" i="6" s="1"/>
  <c r="E7507" i="6" a="1"/>
  <c r="E7507" i="6" s="1"/>
  <c r="F7507" i="6" s="1"/>
  <c r="E6475" i="6" a="1"/>
  <c r="E6475" i="6" s="1"/>
  <c r="F6475" i="6" s="1"/>
  <c r="E6211" i="6" a="1"/>
  <c r="E6211" i="6" s="1"/>
  <c r="F6211" i="6" s="1"/>
  <c r="E3211" i="6" a="1"/>
  <c r="E3211" i="6" s="1"/>
  <c r="F3211" i="6" s="1"/>
  <c r="E2083" i="6" a="1"/>
  <c r="E2083" i="6" s="1"/>
  <c r="F2083" i="6" s="1"/>
  <c r="E403" i="6" a="1"/>
  <c r="E403" i="6" s="1"/>
  <c r="F403" i="6" s="1"/>
  <c r="E475" i="6" a="1"/>
  <c r="E475" i="6" s="1"/>
  <c r="F475" i="6" s="1"/>
  <c r="E1458" i="6" a="1"/>
  <c r="E1458" i="6" s="1"/>
  <c r="E2778" i="6" a="1"/>
  <c r="E2778" i="6" s="1"/>
  <c r="F2778" i="6" s="1"/>
  <c r="E5178" i="6" a="1"/>
  <c r="E5178" i="6" s="1"/>
  <c r="F5178" i="6" s="1"/>
  <c r="E1242" i="6" a="1"/>
  <c r="E1242" i="6" s="1"/>
  <c r="F1242" i="6" s="1"/>
  <c r="I430" i="6"/>
  <c r="J430" i="6" s="1"/>
  <c r="I1006" i="6"/>
  <c r="J1006" i="6" s="1"/>
  <c r="I1318" i="6"/>
  <c r="J1318" i="6" s="1"/>
  <c r="I670" i="6"/>
  <c r="J670" i="6" s="1"/>
  <c r="I910" i="6"/>
  <c r="J910" i="6" s="1"/>
  <c r="I454" i="6"/>
  <c r="J454" i="6" s="1"/>
  <c r="I766" i="6"/>
  <c r="J766" i="6" s="1"/>
  <c r="I1150" i="6"/>
  <c r="J1150" i="6" s="1"/>
  <c r="I1342" i="6"/>
  <c r="J1342" i="6" s="1"/>
  <c r="I118" i="6"/>
  <c r="J118" i="6" s="1"/>
  <c r="I238" i="6"/>
  <c r="J238" i="6" s="1"/>
  <c r="I550" i="6"/>
  <c r="J550" i="6" s="1"/>
  <c r="I934" i="6"/>
  <c r="J934" i="6" s="1"/>
  <c r="I1174" i="6"/>
  <c r="J1174" i="6" s="1"/>
  <c r="I1654" i="6"/>
  <c r="J1654" i="6" s="1"/>
  <c r="I2158" i="6"/>
  <c r="J2158" i="6" s="1"/>
  <c r="I2518" i="6"/>
  <c r="J2518" i="6" s="1"/>
  <c r="I1534" i="6"/>
  <c r="J1534" i="6" s="1"/>
  <c r="I1870" i="6"/>
  <c r="J1870" i="6" s="1"/>
  <c r="I2374" i="6"/>
  <c r="J2374" i="6" s="1"/>
  <c r="I2686" i="6"/>
  <c r="J2686" i="6" s="1"/>
  <c r="I1558" i="6"/>
  <c r="J1558" i="6" s="1"/>
  <c r="I1822" i="6"/>
  <c r="J1822" i="6" s="1"/>
  <c r="I2446" i="6"/>
  <c r="J2446" i="6" s="1"/>
  <c r="I1750" i="6"/>
  <c r="J1750" i="6" s="1"/>
  <c r="I2182" i="6"/>
  <c r="J2182" i="6" s="1"/>
  <c r="I2278" i="6"/>
  <c r="J2278" i="6" s="1"/>
  <c r="I2662" i="6"/>
  <c r="J2662" i="6" s="1"/>
  <c r="I3382" i="6"/>
  <c r="J3382" i="6" s="1"/>
  <c r="I3502" i="6"/>
  <c r="J3502" i="6" s="1"/>
  <c r="I3886" i="6"/>
  <c r="J3886" i="6" s="1"/>
  <c r="I3118" i="6"/>
  <c r="J3118" i="6" s="1"/>
  <c r="I3526" i="6"/>
  <c r="J3526" i="6" s="1"/>
  <c r="I3910" i="6"/>
  <c r="J3910" i="6" s="1"/>
  <c r="I2830" i="6"/>
  <c r="J2830" i="6" s="1"/>
  <c r="I3142" i="6"/>
  <c r="J3142" i="6" s="1"/>
  <c r="I3550" i="6"/>
  <c r="J3550" i="6" s="1"/>
  <c r="I3982" i="6"/>
  <c r="J3982" i="6" s="1"/>
  <c r="I2854" i="6"/>
  <c r="J2854" i="6" s="1"/>
  <c r="I3310" i="6"/>
  <c r="J3310" i="6" s="1"/>
  <c r="I4006" i="6"/>
  <c r="J4006" i="6" s="1"/>
  <c r="I4222" i="6"/>
  <c r="J4222" i="6" s="1"/>
  <c r="I4486" i="6"/>
  <c r="J4486" i="6" s="1"/>
  <c r="I5134" i="6"/>
  <c r="J5134" i="6" s="1"/>
  <c r="I4054" i="6"/>
  <c r="J4054" i="6" s="1"/>
  <c r="I4582" i="6"/>
  <c r="J4582" i="6" s="1"/>
  <c r="I4774" i="6"/>
  <c r="J4774" i="6" s="1"/>
  <c r="I5110" i="6"/>
  <c r="J5110" i="6" s="1"/>
  <c r="I4270" i="6"/>
  <c r="J4270" i="6" s="1"/>
  <c r="I4558" i="6"/>
  <c r="J4558" i="6" s="1"/>
  <c r="I5182" i="6"/>
  <c r="J5182" i="6" s="1"/>
  <c r="I4654" i="6"/>
  <c r="J4654" i="6" s="1"/>
  <c r="I4870" i="6"/>
  <c r="J4870" i="6" s="1"/>
  <c r="I5158" i="6"/>
  <c r="J5158" i="6" s="1"/>
  <c r="I5638" i="6"/>
  <c r="J5638" i="6" s="1"/>
  <c r="I5974" i="6"/>
  <c r="J5974" i="6" s="1"/>
  <c r="I5542" i="6"/>
  <c r="J5542" i="6" s="1"/>
  <c r="I5878" i="6"/>
  <c r="J5878" i="6" s="1"/>
  <c r="I5350" i="6"/>
  <c r="J5350" i="6" s="1"/>
  <c r="I5902" i="6"/>
  <c r="J5902" i="6" s="1"/>
  <c r="I5566" i="6"/>
  <c r="J5566" i="6" s="1"/>
  <c r="I6022" i="6"/>
  <c r="J6022" i="6" s="1"/>
  <c r="I5998" i="6"/>
  <c r="J5998" i="6" s="1"/>
  <c r="I6166" i="6"/>
  <c r="J6166" i="6" s="1"/>
  <c r="I6046" i="6"/>
  <c r="J6046" i="6" s="1"/>
  <c r="I6622" i="6"/>
  <c r="J6622" i="6" s="1"/>
  <c r="I6478" i="6"/>
  <c r="J6478" i="6" s="1"/>
  <c r="I6910" i="6"/>
  <c r="J6910" i="6" s="1"/>
  <c r="I6502" i="6"/>
  <c r="J6502" i="6" s="1"/>
  <c r="I6646" i="6"/>
  <c r="J6646" i="6" s="1"/>
  <c r="I6670" i="6"/>
  <c r="J6670" i="6" s="1"/>
  <c r="I6958" i="6"/>
  <c r="J6958" i="6" s="1"/>
  <c r="I7150" i="6"/>
  <c r="J7150" i="6" s="1"/>
  <c r="I7342" i="6"/>
  <c r="J7342" i="6" s="1"/>
  <c r="I6982" i="6"/>
  <c r="J6982" i="6" s="1"/>
  <c r="I7174" i="6"/>
  <c r="J7174" i="6" s="1"/>
  <c r="I7366" i="6"/>
  <c r="J7366" i="6" s="1"/>
  <c r="I7390" i="6"/>
  <c r="J7390" i="6" s="1"/>
  <c r="I7414" i="6"/>
  <c r="J7414" i="6" s="1"/>
  <c r="I7510" i="6"/>
  <c r="J7510" i="6" s="1"/>
  <c r="I7726" i="6"/>
  <c r="J7726" i="6" s="1"/>
  <c r="I7966" i="6"/>
  <c r="J7966" i="6" s="1"/>
  <c r="I7822" i="6"/>
  <c r="J7822" i="6" s="1"/>
  <c r="I8422" i="6"/>
  <c r="J8422" i="6" s="1"/>
  <c r="I8278" i="6"/>
  <c r="J8278" i="6" s="1"/>
  <c r="I8326" i="6"/>
  <c r="J8326" i="6" s="1"/>
  <c r="I8302" i="6"/>
  <c r="J8302" i="6" s="1"/>
  <c r="E162" i="6" a="1"/>
  <c r="E162" i="6" s="1"/>
  <c r="F162" i="6" s="1"/>
  <c r="E4050" i="6" a="1"/>
  <c r="E4050" i="6" s="1"/>
  <c r="F4050" i="6" s="1"/>
  <c r="E7746" i="6" a="1"/>
  <c r="E7746" i="6" s="1"/>
  <c r="F7746" i="6" s="1"/>
  <c r="E8131" i="6" a="1"/>
  <c r="E8131" i="6" s="1"/>
  <c r="F8131" i="6" s="1"/>
  <c r="E5443" i="6" a="1"/>
  <c r="E5443" i="6" s="1"/>
  <c r="F5443" i="6" s="1"/>
  <c r="E3235" i="6" a="1"/>
  <c r="E3235" i="6" s="1"/>
  <c r="F3235" i="6" s="1"/>
  <c r="E907" i="6" a="1"/>
  <c r="E907" i="6" s="1"/>
  <c r="F907" i="6" s="1"/>
  <c r="E1098" i="6" a="1"/>
  <c r="E1098" i="6" s="1"/>
  <c r="F1098" i="6" s="1"/>
  <c r="E3834" i="6" a="1"/>
  <c r="E3834" i="6" s="1"/>
  <c r="F3834" i="6" s="1"/>
  <c r="E5202" i="6" a="1"/>
  <c r="E5202" i="6" s="1"/>
  <c r="F5202" i="6" s="1"/>
  <c r="E6498" i="6" a="1"/>
  <c r="E6498" i="6" s="1"/>
  <c r="F6498" i="6" s="1"/>
  <c r="E7171" i="6" a="1"/>
  <c r="E7171" i="6" s="1"/>
  <c r="F7171" i="6" s="1"/>
  <c r="E2899" i="6" a="1"/>
  <c r="E2899" i="6" s="1"/>
  <c r="F2899" i="6" s="1"/>
  <c r="E739" i="6" a="1"/>
  <c r="E739" i="6" s="1"/>
  <c r="F739" i="6" s="1"/>
  <c r="E1554" i="6" a="1"/>
  <c r="E1554" i="6" s="1"/>
  <c r="F1554" i="6" s="1"/>
  <c r="E4146" i="6" a="1"/>
  <c r="E4146" i="6" s="1"/>
  <c r="F4146" i="6" s="1"/>
  <c r="E6090" i="6" a="1"/>
  <c r="E6090" i="6" s="1"/>
  <c r="E7986" i="6" a="1"/>
  <c r="E7986" i="6" s="1"/>
  <c r="E6643" i="6" a="1"/>
  <c r="E6643" i="6" s="1"/>
  <c r="F6643" i="6" s="1"/>
  <c r="E4267" i="6" a="1"/>
  <c r="E4267" i="6" s="1"/>
  <c r="E3043" i="6" a="1"/>
  <c r="E3043" i="6" s="1"/>
  <c r="F3043" i="6" s="1"/>
  <c r="B8375" i="6"/>
  <c r="H8375" i="6" s="1" a="1"/>
  <c r="H8375" i="6" s="1"/>
  <c r="I8375" i="6" s="1"/>
  <c r="J8375" i="6" s="1"/>
  <c r="B8303" i="6"/>
  <c r="H8303" i="6" s="1" a="1"/>
  <c r="H8303" i="6" s="1"/>
  <c r="I8303" i="6" s="1"/>
  <c r="J8303" i="6" s="1"/>
  <c r="B8255" i="6"/>
  <c r="H8255" i="6" s="1" a="1"/>
  <c r="H8255" i="6" s="1"/>
  <c r="I8255" i="6" s="1"/>
  <c r="J8255" i="6" s="1"/>
  <c r="B8159" i="6"/>
  <c r="H8159" i="6" s="1" a="1"/>
  <c r="H8159" i="6" s="1"/>
  <c r="I8159" i="6" s="1"/>
  <c r="J8159" i="6" s="1"/>
  <c r="B8063" i="6"/>
  <c r="H8063" i="6" s="1" a="1"/>
  <c r="H8063" i="6" s="1"/>
  <c r="I8063" i="6" s="1"/>
  <c r="J8063" i="6" s="1"/>
  <c r="B8327" i="6"/>
  <c r="H8327" i="6" s="1" a="1"/>
  <c r="H8327" i="6" s="1"/>
  <c r="I8327" i="6" s="1"/>
  <c r="J8327" i="6" s="1"/>
  <c r="B8183" i="6"/>
  <c r="H8183" i="6" s="1" a="1"/>
  <c r="H8183" i="6" s="1"/>
  <c r="I8183" i="6" s="1"/>
  <c r="J8183" i="6" s="1"/>
  <c r="B8087" i="6"/>
  <c r="H8087" i="6" s="1" a="1"/>
  <c r="H8087" i="6" s="1"/>
  <c r="I8087" i="6" s="1"/>
  <c r="J8087" i="6" s="1"/>
  <c r="B7991" i="6"/>
  <c r="H7991" i="6" s="1" a="1"/>
  <c r="H7991" i="6" s="1"/>
  <c r="I7991" i="6" s="1"/>
  <c r="J7991" i="6" s="1"/>
  <c r="B8399" i="6"/>
  <c r="H8399" i="6" s="1" a="1"/>
  <c r="H8399" i="6" s="1"/>
  <c r="I8399" i="6" s="1"/>
  <c r="J8399" i="6" s="1"/>
  <c r="B8279" i="6"/>
  <c r="H8279" i="6" s="1" a="1"/>
  <c r="H8279" i="6" s="1"/>
  <c r="I8279" i="6" s="1"/>
  <c r="J8279" i="6" s="1"/>
  <c r="B8231" i="6"/>
  <c r="H8231" i="6" s="1" a="1"/>
  <c r="H8231" i="6" s="1"/>
  <c r="I8231" i="6" s="1"/>
  <c r="J8231" i="6" s="1"/>
  <c r="B8135" i="6"/>
  <c r="H8135" i="6" s="1" a="1"/>
  <c r="H8135" i="6" s="1"/>
  <c r="I8135" i="6" s="1"/>
  <c r="J8135" i="6" s="1"/>
  <c r="B8039" i="6"/>
  <c r="H8039" i="6" s="1" a="1"/>
  <c r="H8039" i="6" s="1"/>
  <c r="I8039" i="6" s="1"/>
  <c r="J8039" i="6" s="1"/>
  <c r="B8111" i="6"/>
  <c r="H8111" i="6" s="1" a="1"/>
  <c r="H8111" i="6" s="1"/>
  <c r="I8111" i="6" s="1"/>
  <c r="J8111" i="6" s="1"/>
  <c r="B7919" i="6"/>
  <c r="H7919" i="6" s="1" a="1"/>
  <c r="H7919" i="6" s="1"/>
  <c r="I7919" i="6" s="1"/>
  <c r="J7919" i="6" s="1"/>
  <c r="B7871" i="6"/>
  <c r="H7871" i="6" s="1" a="1"/>
  <c r="H7871" i="6" s="1"/>
  <c r="I7871" i="6" s="1"/>
  <c r="J7871" i="6" s="1"/>
  <c r="B7823" i="6"/>
  <c r="H7823" i="6" s="1" a="1"/>
  <c r="H7823" i="6" s="1"/>
  <c r="I7823" i="6" s="1"/>
  <c r="J7823" i="6" s="1"/>
  <c r="B7655" i="6"/>
  <c r="H7655" i="6" s="1" a="1"/>
  <c r="H7655" i="6" s="1"/>
  <c r="I7655" i="6" s="1"/>
  <c r="J7655" i="6" s="1"/>
  <c r="B7583" i="6"/>
  <c r="H7583" i="6" s="1" a="1"/>
  <c r="H7583" i="6" s="1"/>
  <c r="I7583" i="6" s="1"/>
  <c r="J7583" i="6" s="1"/>
  <c r="B7535" i="6"/>
  <c r="H7535" i="6" s="1" a="1"/>
  <c r="H7535" i="6" s="1"/>
  <c r="I7535" i="6" s="1"/>
  <c r="J7535" i="6" s="1"/>
  <c r="B7511" i="6"/>
  <c r="H7511" i="6" s="1" a="1"/>
  <c r="H7511" i="6" s="1"/>
  <c r="I7511" i="6" s="1"/>
  <c r="J7511" i="6" s="1"/>
  <c r="B7487" i="6"/>
  <c r="H7487" i="6" s="1" a="1"/>
  <c r="H7487" i="6" s="1"/>
  <c r="I7487" i="6" s="1"/>
  <c r="J7487" i="6" s="1"/>
  <c r="B8207" i="6"/>
  <c r="H8207" i="6" s="1" a="1"/>
  <c r="H8207" i="6" s="1"/>
  <c r="I8207" i="6" s="1"/>
  <c r="J8207" i="6" s="1"/>
  <c r="B7967" i="6"/>
  <c r="H7967" i="6" s="1" a="1"/>
  <c r="H7967" i="6" s="1"/>
  <c r="I7967" i="6" s="1"/>
  <c r="J7967" i="6" s="1"/>
  <c r="B7895" i="6"/>
  <c r="H7895" i="6" s="1" a="1"/>
  <c r="H7895" i="6" s="1"/>
  <c r="I7895" i="6" s="1"/>
  <c r="J7895" i="6" s="1"/>
  <c r="B7799" i="6"/>
  <c r="H7799" i="6" s="1" a="1"/>
  <c r="H7799" i="6" s="1"/>
  <c r="I7799" i="6" s="1"/>
  <c r="J7799" i="6" s="1"/>
  <c r="B7775" i="6"/>
  <c r="H7775" i="6" s="1" a="1"/>
  <c r="H7775" i="6" s="1"/>
  <c r="I7775" i="6" s="1"/>
  <c r="J7775" i="6" s="1"/>
  <c r="B7727" i="6"/>
  <c r="H7727" i="6" s="1" a="1"/>
  <c r="H7727" i="6" s="1"/>
  <c r="I7727" i="6" s="1"/>
  <c r="J7727" i="6" s="1"/>
  <c r="B7679" i="6"/>
  <c r="H7679" i="6" s="1" a="1"/>
  <c r="H7679" i="6" s="1"/>
  <c r="I7679" i="6" s="1"/>
  <c r="J7679" i="6" s="1"/>
  <c r="B7631" i="6"/>
  <c r="H7631" i="6" s="1" a="1"/>
  <c r="H7631" i="6" s="1"/>
  <c r="I7631" i="6" s="1"/>
  <c r="J7631" i="6" s="1"/>
  <c r="B7559" i="6"/>
  <c r="H7559" i="6" s="1" a="1"/>
  <c r="H7559" i="6" s="1"/>
  <c r="I7559" i="6" s="1"/>
  <c r="J7559" i="6" s="1"/>
  <c r="B8423" i="6"/>
  <c r="H8423" i="6" s="1" a="1"/>
  <c r="H8423" i="6" s="1"/>
  <c r="I8423" i="6" s="1"/>
  <c r="J8423" i="6" s="1"/>
  <c r="B8015" i="6"/>
  <c r="H8015" i="6" s="1" a="1"/>
  <c r="H8015" i="6" s="1"/>
  <c r="I8015" i="6" s="1"/>
  <c r="J8015" i="6" s="1"/>
  <c r="B7703" i="6"/>
  <c r="H7703" i="6" s="1" a="1"/>
  <c r="H7703" i="6" s="1"/>
  <c r="I7703" i="6" s="1"/>
  <c r="J7703" i="6" s="1"/>
  <c r="B7415" i="6"/>
  <c r="H7415" i="6" s="1" a="1"/>
  <c r="H7415" i="6" s="1"/>
  <c r="I7415" i="6" s="1"/>
  <c r="J7415" i="6" s="1"/>
  <c r="B8351" i="6"/>
  <c r="H8351" i="6" s="1" a="1"/>
  <c r="H8351" i="6" s="1"/>
  <c r="I8351" i="6" s="1"/>
  <c r="J8351" i="6" s="1"/>
  <c r="B7751" i="6"/>
  <c r="H7751" i="6" s="1" a="1"/>
  <c r="H7751" i="6" s="1"/>
  <c r="I7751" i="6" s="1"/>
  <c r="J7751" i="6" s="1"/>
  <c r="B6863" i="6"/>
  <c r="H6863" i="6" s="1" a="1"/>
  <c r="H6863" i="6" s="1"/>
  <c r="I6863" i="6" s="1"/>
  <c r="J6863" i="6" s="1"/>
  <c r="B7943" i="6"/>
  <c r="H7943" i="6" s="1" a="1"/>
  <c r="H7943" i="6" s="1"/>
  <c r="I7943" i="6" s="1"/>
  <c r="J7943" i="6" s="1"/>
  <c r="B7607" i="6"/>
  <c r="H7607" i="6" s="1" a="1"/>
  <c r="H7607" i="6" s="1"/>
  <c r="I7607" i="6" s="1"/>
  <c r="J7607" i="6" s="1"/>
  <c r="B7439" i="6"/>
  <c r="H7439" i="6" s="1" a="1"/>
  <c r="H7439" i="6" s="1"/>
  <c r="I7439" i="6" s="1"/>
  <c r="J7439" i="6" s="1"/>
  <c r="B7391" i="6"/>
  <c r="H7391" i="6" s="1" a="1"/>
  <c r="H7391" i="6" s="1"/>
  <c r="I7391" i="6" s="1"/>
  <c r="J7391" i="6" s="1"/>
  <c r="B7367" i="6"/>
  <c r="H7367" i="6" s="1" a="1"/>
  <c r="H7367" i="6" s="1"/>
  <c r="I7367" i="6" s="1"/>
  <c r="J7367" i="6" s="1"/>
  <c r="B7319" i="6"/>
  <c r="H7319" i="6" s="1" a="1"/>
  <c r="H7319" i="6" s="1"/>
  <c r="I7319" i="6" s="1"/>
  <c r="J7319" i="6" s="1"/>
  <c r="B7271" i="6"/>
  <c r="H7271" i="6" s="1" a="1"/>
  <c r="H7271" i="6" s="1"/>
  <c r="I7271" i="6" s="1"/>
  <c r="J7271" i="6" s="1"/>
  <c r="B7223" i="6"/>
  <c r="H7223" i="6" s="1" a="1"/>
  <c r="H7223" i="6" s="1"/>
  <c r="I7223" i="6" s="1"/>
  <c r="J7223" i="6" s="1"/>
  <c r="B7175" i="6"/>
  <c r="H7175" i="6" s="1" a="1"/>
  <c r="H7175" i="6" s="1"/>
  <c r="I7175" i="6" s="1"/>
  <c r="J7175" i="6" s="1"/>
  <c r="B7127" i="6"/>
  <c r="H7127" i="6" s="1" a="1"/>
  <c r="H7127" i="6" s="1"/>
  <c r="I7127" i="6" s="1"/>
  <c r="J7127" i="6" s="1"/>
  <c r="B7079" i="6"/>
  <c r="H7079" i="6" s="1" a="1"/>
  <c r="H7079" i="6" s="1"/>
  <c r="I7079" i="6" s="1"/>
  <c r="J7079" i="6" s="1"/>
  <c r="B7031" i="6"/>
  <c r="H7031" i="6" s="1" a="1"/>
  <c r="H7031" i="6" s="1"/>
  <c r="I7031" i="6" s="1"/>
  <c r="J7031" i="6" s="1"/>
  <c r="B6983" i="6"/>
  <c r="H6983" i="6" s="1" a="1"/>
  <c r="H6983" i="6" s="1"/>
  <c r="I6983" i="6" s="1"/>
  <c r="J6983" i="6" s="1"/>
  <c r="B6935" i="6"/>
  <c r="H6935" i="6" s="1" a="1"/>
  <c r="H6935" i="6" s="1"/>
  <c r="I6935" i="6" s="1"/>
  <c r="J6935" i="6" s="1"/>
  <c r="B6839" i="6"/>
  <c r="H6839" i="6" s="1" a="1"/>
  <c r="H6839" i="6" s="1"/>
  <c r="I6839" i="6" s="1"/>
  <c r="J6839" i="6" s="1"/>
  <c r="B7847" i="6"/>
  <c r="H7847" i="6" s="1" a="1"/>
  <c r="H7847" i="6" s="1"/>
  <c r="I7847" i="6" s="1"/>
  <c r="J7847" i="6" s="1"/>
  <c r="B7343" i="6"/>
  <c r="H7343" i="6" s="1" a="1"/>
  <c r="H7343" i="6" s="1"/>
  <c r="I7343" i="6" s="1"/>
  <c r="J7343" i="6" s="1"/>
  <c r="B7295" i="6"/>
  <c r="H7295" i="6" s="1" a="1"/>
  <c r="H7295" i="6" s="1"/>
  <c r="I7295" i="6" s="1"/>
  <c r="J7295" i="6" s="1"/>
  <c r="B7247" i="6"/>
  <c r="H7247" i="6" s="1" a="1"/>
  <c r="H7247" i="6" s="1"/>
  <c r="I7247" i="6" s="1"/>
  <c r="J7247" i="6" s="1"/>
  <c r="B7199" i="6"/>
  <c r="H7199" i="6" s="1" a="1"/>
  <c r="H7199" i="6" s="1"/>
  <c r="I7199" i="6" s="1"/>
  <c r="J7199" i="6" s="1"/>
  <c r="B7151" i="6"/>
  <c r="H7151" i="6" s="1" a="1"/>
  <c r="H7151" i="6" s="1"/>
  <c r="I7151" i="6" s="1"/>
  <c r="J7151" i="6" s="1"/>
  <c r="B7103" i="6"/>
  <c r="H7103" i="6" s="1" a="1"/>
  <c r="H7103" i="6" s="1"/>
  <c r="I7103" i="6" s="1"/>
  <c r="J7103" i="6" s="1"/>
  <c r="B7055" i="6"/>
  <c r="H7055" i="6" s="1" a="1"/>
  <c r="H7055" i="6" s="1"/>
  <c r="I7055" i="6" s="1"/>
  <c r="J7055" i="6" s="1"/>
  <c r="B7007" i="6"/>
  <c r="H7007" i="6" s="1" a="1"/>
  <c r="H7007" i="6" s="1"/>
  <c r="I7007" i="6" s="1"/>
  <c r="J7007" i="6" s="1"/>
  <c r="B6959" i="6"/>
  <c r="H6959" i="6" s="1" a="1"/>
  <c r="H6959" i="6" s="1"/>
  <c r="I6959" i="6" s="1"/>
  <c r="J6959" i="6" s="1"/>
  <c r="B6887" i="6"/>
  <c r="H6887" i="6" s="1" a="1"/>
  <c r="H6887" i="6" s="1"/>
  <c r="I6887" i="6" s="1"/>
  <c r="J6887" i="6" s="1"/>
  <c r="B6791" i="6"/>
  <c r="H6791" i="6" s="1" a="1"/>
  <c r="H6791" i="6" s="1"/>
  <c r="I6791" i="6" s="1"/>
  <c r="J6791" i="6" s="1"/>
  <c r="B6767" i="6"/>
  <c r="H6767" i="6" s="1" a="1"/>
  <c r="H6767" i="6" s="1"/>
  <c r="I6767" i="6" s="1"/>
  <c r="J6767" i="6" s="1"/>
  <c r="B6671" i="6"/>
  <c r="H6671" i="6" s="1" a="1"/>
  <c r="H6671" i="6" s="1"/>
  <c r="I6671" i="6" s="1"/>
  <c r="J6671" i="6" s="1"/>
  <c r="B6503" i="6"/>
  <c r="H6503" i="6" s="1" a="1"/>
  <c r="H6503" i="6" s="1"/>
  <c r="I6503" i="6" s="1"/>
  <c r="J6503" i="6" s="1"/>
  <c r="B7463" i="6"/>
  <c r="H7463" i="6" s="1" a="1"/>
  <c r="H7463" i="6" s="1"/>
  <c r="I7463" i="6" s="1"/>
  <c r="J7463" i="6" s="1"/>
  <c r="B6743" i="6"/>
  <c r="H6743" i="6" s="1" a="1"/>
  <c r="H6743" i="6" s="1"/>
  <c r="I6743" i="6" s="1"/>
  <c r="J6743" i="6" s="1"/>
  <c r="B6647" i="6"/>
  <c r="H6647" i="6" s="1" a="1"/>
  <c r="H6647" i="6" s="1"/>
  <c r="I6647" i="6" s="1"/>
  <c r="J6647" i="6" s="1"/>
  <c r="B6575" i="6"/>
  <c r="H6575" i="6" s="1" a="1"/>
  <c r="H6575" i="6" s="1"/>
  <c r="I6575" i="6" s="1"/>
  <c r="J6575" i="6" s="1"/>
  <c r="B6551" i="6"/>
  <c r="H6551" i="6" s="1" a="1"/>
  <c r="H6551" i="6" s="1"/>
  <c r="I6551" i="6" s="1"/>
  <c r="J6551" i="6" s="1"/>
  <c r="B6527" i="6"/>
  <c r="H6527" i="6" s="1" a="1"/>
  <c r="H6527" i="6" s="1"/>
  <c r="I6527" i="6" s="1"/>
  <c r="J6527" i="6" s="1"/>
  <c r="B6407" i="6"/>
  <c r="H6407" i="6" s="1" a="1"/>
  <c r="H6407" i="6" s="1"/>
  <c r="I6407" i="6" s="1"/>
  <c r="J6407" i="6" s="1"/>
  <c r="B6815" i="6"/>
  <c r="H6815" i="6" s="1" a="1"/>
  <c r="H6815" i="6" s="1"/>
  <c r="I6815" i="6" s="1"/>
  <c r="J6815" i="6" s="1"/>
  <c r="B6695" i="6"/>
  <c r="H6695" i="6" s="1" a="1"/>
  <c r="H6695" i="6" s="1"/>
  <c r="I6695" i="6" s="1"/>
  <c r="J6695" i="6" s="1"/>
  <c r="B6599" i="6"/>
  <c r="H6599" i="6" s="1" a="1"/>
  <c r="H6599" i="6" s="1"/>
  <c r="I6599" i="6" s="1"/>
  <c r="J6599" i="6" s="1"/>
  <c r="B6479" i="6"/>
  <c r="H6479" i="6" s="1" a="1"/>
  <c r="H6479" i="6" s="1"/>
  <c r="I6479" i="6" s="1"/>
  <c r="J6479" i="6" s="1"/>
  <c r="B6431" i="6"/>
  <c r="H6431" i="6" s="1" a="1"/>
  <c r="H6431" i="6" s="1"/>
  <c r="I6431" i="6" s="1"/>
  <c r="J6431" i="6" s="1"/>
  <c r="B6383" i="6"/>
  <c r="H6383" i="6" s="1" a="1"/>
  <c r="H6383" i="6" s="1"/>
  <c r="I6383" i="6" s="1"/>
  <c r="J6383" i="6" s="1"/>
  <c r="B6911" i="6"/>
  <c r="H6911" i="6" s="1" a="1"/>
  <c r="H6911" i="6" s="1"/>
  <c r="I6911" i="6" s="1"/>
  <c r="J6911" i="6" s="1"/>
  <c r="B6719" i="6"/>
  <c r="H6719" i="6" s="1" a="1"/>
  <c r="H6719" i="6" s="1"/>
  <c r="I6719" i="6" s="1"/>
  <c r="J6719" i="6" s="1"/>
  <c r="B6623" i="6"/>
  <c r="H6623" i="6" s="1" a="1"/>
  <c r="H6623" i="6" s="1"/>
  <c r="I6623" i="6" s="1"/>
  <c r="J6623" i="6" s="1"/>
  <c r="B6455" i="6"/>
  <c r="H6455" i="6" s="1" a="1"/>
  <c r="H6455" i="6" s="1"/>
  <c r="I6455" i="6" s="1"/>
  <c r="J6455" i="6" s="1"/>
  <c r="B6191" i="6"/>
  <c r="H6191" i="6" s="1" a="1"/>
  <c r="H6191" i="6" s="1"/>
  <c r="I6191" i="6" s="1"/>
  <c r="J6191" i="6" s="1"/>
  <c r="B6167" i="6"/>
  <c r="H6167" i="6" s="1" a="1"/>
  <c r="H6167" i="6" s="1"/>
  <c r="I6167" i="6" s="1"/>
  <c r="J6167" i="6" s="1"/>
  <c r="B6095" i="6"/>
  <c r="H6095" i="6" s="1" a="1"/>
  <c r="H6095" i="6" s="1"/>
  <c r="I6095" i="6" s="1"/>
  <c r="J6095" i="6" s="1"/>
  <c r="B6047" i="6"/>
  <c r="H6047" i="6" s="1" a="1"/>
  <c r="H6047" i="6" s="1"/>
  <c r="I6047" i="6" s="1"/>
  <c r="J6047" i="6" s="1"/>
  <c r="B6359" i="6"/>
  <c r="H6359" i="6" s="1" a="1"/>
  <c r="H6359" i="6" s="1"/>
  <c r="I6359" i="6" s="1"/>
  <c r="J6359" i="6" s="1"/>
  <c r="B6311" i="6"/>
  <c r="H6311" i="6" s="1" a="1"/>
  <c r="H6311" i="6" s="1"/>
  <c r="I6311" i="6" s="1"/>
  <c r="J6311" i="6" s="1"/>
  <c r="B6287" i="6"/>
  <c r="H6287" i="6" s="1" a="1"/>
  <c r="H6287" i="6" s="1"/>
  <c r="I6287" i="6" s="1"/>
  <c r="J6287" i="6" s="1"/>
  <c r="B6239" i="6"/>
  <c r="H6239" i="6" s="1" a="1"/>
  <c r="H6239" i="6" s="1"/>
  <c r="I6239" i="6" s="1"/>
  <c r="J6239" i="6" s="1"/>
  <c r="B6119" i="6"/>
  <c r="H6119" i="6" s="1" a="1"/>
  <c r="H6119" i="6" s="1"/>
  <c r="I6119" i="6" s="1"/>
  <c r="J6119" i="6" s="1"/>
  <c r="B6071" i="6"/>
  <c r="H6071" i="6" s="1" a="1"/>
  <c r="H6071" i="6" s="1"/>
  <c r="I6071" i="6" s="1"/>
  <c r="J6071" i="6" s="1"/>
  <c r="B6335" i="6"/>
  <c r="H6335" i="6" s="1" a="1"/>
  <c r="H6335" i="6" s="1"/>
  <c r="I6335" i="6" s="1"/>
  <c r="J6335" i="6" s="1"/>
  <c r="B6215" i="6"/>
  <c r="H6215" i="6" s="1" a="1"/>
  <c r="H6215" i="6" s="1"/>
  <c r="I6215" i="6" s="1"/>
  <c r="J6215" i="6" s="1"/>
  <c r="B5999" i="6"/>
  <c r="H5999" i="6" s="1" a="1"/>
  <c r="H5999" i="6" s="1"/>
  <c r="I5999" i="6" s="1"/>
  <c r="J5999" i="6" s="1"/>
  <c r="B6263" i="6"/>
  <c r="H6263" i="6" s="1" a="1"/>
  <c r="H6263" i="6" s="1"/>
  <c r="I6263" i="6" s="1"/>
  <c r="J6263" i="6" s="1"/>
  <c r="B6143" i="6"/>
  <c r="H6143" i="6" s="1" a="1"/>
  <c r="H6143" i="6" s="1"/>
  <c r="I6143" i="6" s="1"/>
  <c r="J6143" i="6" s="1"/>
  <c r="B6023" i="6"/>
  <c r="H6023" i="6" s="1" a="1"/>
  <c r="H6023" i="6" s="1"/>
  <c r="I6023" i="6" s="1"/>
  <c r="J6023" i="6" s="1"/>
  <c r="B5927" i="6"/>
  <c r="H5927" i="6" s="1" a="1"/>
  <c r="H5927" i="6" s="1"/>
  <c r="I5927" i="6" s="1"/>
  <c r="J5927" i="6" s="1"/>
  <c r="B5735" i="6"/>
  <c r="H5735" i="6" s="1" a="1"/>
  <c r="H5735" i="6" s="1"/>
  <c r="I5735" i="6" s="1"/>
  <c r="J5735" i="6" s="1"/>
  <c r="B5567" i="6"/>
  <c r="H5567" i="6" s="1" a="1"/>
  <c r="H5567" i="6" s="1"/>
  <c r="I5567" i="6" s="1"/>
  <c r="J5567" i="6" s="1"/>
  <c r="B5519" i="6"/>
  <c r="H5519" i="6" s="1" a="1"/>
  <c r="H5519" i="6" s="1"/>
  <c r="I5519" i="6" s="1"/>
  <c r="J5519" i="6" s="1"/>
  <c r="B5471" i="6"/>
  <c r="H5471" i="6" s="1" a="1"/>
  <c r="H5471" i="6" s="1"/>
  <c r="I5471" i="6" s="1"/>
  <c r="J5471" i="6" s="1"/>
  <c r="B5399" i="6"/>
  <c r="H5399" i="6" s="1" a="1"/>
  <c r="H5399" i="6" s="1"/>
  <c r="I5399" i="6" s="1"/>
  <c r="J5399" i="6" s="1"/>
  <c r="B5903" i="6"/>
  <c r="H5903" i="6" s="1" a="1"/>
  <c r="H5903" i="6" s="1"/>
  <c r="I5903" i="6" s="1"/>
  <c r="J5903" i="6" s="1"/>
  <c r="B5831" i="6"/>
  <c r="H5831" i="6" s="1" a="1"/>
  <c r="H5831" i="6" s="1"/>
  <c r="I5831" i="6" s="1"/>
  <c r="J5831" i="6" s="1"/>
  <c r="B5711" i="6"/>
  <c r="H5711" i="6" s="1" a="1"/>
  <c r="H5711" i="6" s="1"/>
  <c r="I5711" i="6" s="1"/>
  <c r="J5711" i="6" s="1"/>
  <c r="B5447" i="6"/>
  <c r="H5447" i="6" s="1" a="1"/>
  <c r="H5447" i="6" s="1"/>
  <c r="I5447" i="6" s="1"/>
  <c r="J5447" i="6" s="1"/>
  <c r="B5351" i="6"/>
  <c r="H5351" i="6" s="1" a="1"/>
  <c r="H5351" i="6" s="1"/>
  <c r="I5351" i="6" s="1"/>
  <c r="J5351" i="6" s="1"/>
  <c r="B5303" i="6"/>
  <c r="H5303" i="6" s="1" a="1"/>
  <c r="H5303" i="6" s="1"/>
  <c r="I5303" i="6" s="1"/>
  <c r="J5303" i="6" s="1"/>
  <c r="B5255" i="6"/>
  <c r="H5255" i="6" s="1" a="1"/>
  <c r="H5255" i="6" s="1"/>
  <c r="I5255" i="6" s="1"/>
  <c r="J5255" i="6" s="1"/>
  <c r="B5951" i="6"/>
  <c r="H5951" i="6" s="1" a="1"/>
  <c r="H5951" i="6" s="1"/>
  <c r="I5951" i="6" s="1"/>
  <c r="J5951" i="6" s="1"/>
  <c r="B5879" i="6"/>
  <c r="H5879" i="6" s="1" a="1"/>
  <c r="H5879" i="6" s="1"/>
  <c r="I5879" i="6" s="1"/>
  <c r="J5879" i="6" s="1"/>
  <c r="B5807" i="6"/>
  <c r="H5807" i="6" s="1" a="1"/>
  <c r="H5807" i="6" s="1"/>
  <c r="I5807" i="6" s="1"/>
  <c r="J5807" i="6" s="1"/>
  <c r="B5783" i="6"/>
  <c r="H5783" i="6" s="1" a="1"/>
  <c r="H5783" i="6" s="1"/>
  <c r="I5783" i="6" s="1"/>
  <c r="J5783" i="6" s="1"/>
  <c r="B5687" i="6"/>
  <c r="H5687" i="6" s="1" a="1"/>
  <c r="H5687" i="6" s="1"/>
  <c r="I5687" i="6" s="1"/>
  <c r="J5687" i="6" s="1"/>
  <c r="B5591" i="6"/>
  <c r="H5591" i="6" s="1" a="1"/>
  <c r="H5591" i="6" s="1"/>
  <c r="I5591" i="6" s="1"/>
  <c r="J5591" i="6" s="1"/>
  <c r="B5543" i="6"/>
  <c r="H5543" i="6" s="1" a="1"/>
  <c r="H5543" i="6" s="1"/>
  <c r="I5543" i="6" s="1"/>
  <c r="J5543" i="6" s="1"/>
  <c r="B5495" i="6"/>
  <c r="H5495" i="6" s="1" a="1"/>
  <c r="H5495" i="6" s="1"/>
  <c r="I5495" i="6" s="1"/>
  <c r="J5495" i="6" s="1"/>
  <c r="B5423" i="6"/>
  <c r="H5423" i="6" s="1" a="1"/>
  <c r="H5423" i="6" s="1"/>
  <c r="I5423" i="6" s="1"/>
  <c r="J5423" i="6" s="1"/>
  <c r="B5375" i="6"/>
  <c r="H5375" i="6" s="1" a="1"/>
  <c r="H5375" i="6" s="1"/>
  <c r="I5375" i="6" s="1"/>
  <c r="J5375" i="6" s="1"/>
  <c r="B5975" i="6"/>
  <c r="H5975" i="6" s="1" a="1"/>
  <c r="H5975" i="6" s="1"/>
  <c r="I5975" i="6" s="1"/>
  <c r="J5975" i="6" s="1"/>
  <c r="B5855" i="6"/>
  <c r="H5855" i="6" s="1" a="1"/>
  <c r="H5855" i="6" s="1"/>
  <c r="I5855" i="6" s="1"/>
  <c r="J5855" i="6" s="1"/>
  <c r="B5759" i="6"/>
  <c r="H5759" i="6" s="1" a="1"/>
  <c r="H5759" i="6" s="1"/>
  <c r="I5759" i="6" s="1"/>
  <c r="J5759" i="6" s="1"/>
  <c r="B5663" i="6"/>
  <c r="H5663" i="6" s="1" a="1"/>
  <c r="H5663" i="6" s="1"/>
  <c r="I5663" i="6" s="1"/>
  <c r="J5663" i="6" s="1"/>
  <c r="B5639" i="6"/>
  <c r="H5639" i="6" s="1" a="1"/>
  <c r="H5639" i="6" s="1"/>
  <c r="I5639" i="6" s="1"/>
  <c r="J5639" i="6" s="1"/>
  <c r="B5615" i="6"/>
  <c r="H5615" i="6" s="1" a="1"/>
  <c r="H5615" i="6" s="1"/>
  <c r="I5615" i="6" s="1"/>
  <c r="J5615" i="6" s="1"/>
  <c r="B5327" i="6"/>
  <c r="H5327" i="6" s="1" a="1"/>
  <c r="H5327" i="6" s="1"/>
  <c r="I5327" i="6" s="1"/>
  <c r="J5327" i="6" s="1"/>
  <c r="B5279" i="6"/>
  <c r="H5279" i="6" s="1" a="1"/>
  <c r="H5279" i="6" s="1"/>
  <c r="I5279" i="6" s="1"/>
  <c r="J5279" i="6" s="1"/>
  <c r="B5159" i="6"/>
  <c r="H5159" i="6" s="1" a="1"/>
  <c r="H5159" i="6" s="1"/>
  <c r="I5159" i="6" s="1"/>
  <c r="J5159" i="6" s="1"/>
  <c r="B5039" i="6"/>
  <c r="H5039" i="6" s="1" a="1"/>
  <c r="H5039" i="6" s="1"/>
  <c r="I5039" i="6" s="1"/>
  <c r="J5039" i="6" s="1"/>
  <c r="B4943" i="6"/>
  <c r="H4943" i="6" s="1" a="1"/>
  <c r="H4943" i="6" s="1"/>
  <c r="I4943" i="6" s="1"/>
  <c r="J4943" i="6" s="1"/>
  <c r="B4919" i="6"/>
  <c r="H4919" i="6" s="1" a="1"/>
  <c r="H4919" i="6" s="1"/>
  <c r="I4919" i="6" s="1"/>
  <c r="J4919" i="6" s="1"/>
  <c r="B4871" i="6"/>
  <c r="H4871" i="6" s="1" a="1"/>
  <c r="H4871" i="6" s="1"/>
  <c r="I4871" i="6" s="1"/>
  <c r="J4871" i="6" s="1"/>
  <c r="B4823" i="6"/>
  <c r="H4823" i="6" s="1" a="1"/>
  <c r="H4823" i="6" s="1"/>
  <c r="I4823" i="6" s="1"/>
  <c r="J4823" i="6" s="1"/>
  <c r="B4799" i="6"/>
  <c r="H4799" i="6" s="1" a="1"/>
  <c r="H4799" i="6" s="1"/>
  <c r="I4799" i="6" s="1"/>
  <c r="J4799" i="6" s="1"/>
  <c r="B4751" i="6"/>
  <c r="H4751" i="6" s="1" a="1"/>
  <c r="H4751" i="6" s="1"/>
  <c r="I4751" i="6" s="1"/>
  <c r="J4751" i="6" s="1"/>
  <c r="B4703" i="6"/>
  <c r="H4703" i="6" s="1" a="1"/>
  <c r="H4703" i="6" s="1"/>
  <c r="I4703" i="6" s="1"/>
  <c r="J4703" i="6" s="1"/>
  <c r="B4655" i="6"/>
  <c r="H4655" i="6" s="1" a="1"/>
  <c r="H4655" i="6" s="1"/>
  <c r="I4655" i="6" s="1"/>
  <c r="J4655" i="6" s="1"/>
  <c r="B4607" i="6"/>
  <c r="H4607" i="6" s="1" a="1"/>
  <c r="H4607" i="6" s="1"/>
  <c r="I4607" i="6" s="1"/>
  <c r="J4607" i="6" s="1"/>
  <c r="B4343" i="6"/>
  <c r="H4343" i="6" s="1" a="1"/>
  <c r="H4343" i="6" s="1"/>
  <c r="I4343" i="6" s="1"/>
  <c r="J4343" i="6" s="1"/>
  <c r="B4247" i="6"/>
  <c r="H4247" i="6" s="1" a="1"/>
  <c r="H4247" i="6" s="1"/>
  <c r="I4247" i="6" s="1"/>
  <c r="J4247" i="6" s="1"/>
  <c r="B5231" i="6"/>
  <c r="H5231" i="6" s="1" a="1"/>
  <c r="H5231" i="6" s="1"/>
  <c r="I5231" i="6" s="1"/>
  <c r="J5231" i="6" s="1"/>
  <c r="B5183" i="6"/>
  <c r="H5183" i="6" s="1" a="1"/>
  <c r="H5183" i="6" s="1"/>
  <c r="I5183" i="6" s="1"/>
  <c r="J5183" i="6" s="1"/>
  <c r="B5111" i="6"/>
  <c r="H5111" i="6" s="1" a="1"/>
  <c r="H5111" i="6" s="1"/>
  <c r="I5111" i="6" s="1"/>
  <c r="J5111" i="6" s="1"/>
  <c r="B5015" i="6"/>
  <c r="H5015" i="6" s="1" a="1"/>
  <c r="H5015" i="6" s="1"/>
  <c r="I5015" i="6" s="1"/>
  <c r="J5015" i="6" s="1"/>
  <c r="B4559" i="6"/>
  <c r="H4559" i="6" s="1" a="1"/>
  <c r="H4559" i="6" s="1"/>
  <c r="I4559" i="6" s="1"/>
  <c r="J4559" i="6" s="1"/>
  <c r="B4511" i="6"/>
  <c r="H4511" i="6" s="1" a="1"/>
  <c r="H4511" i="6" s="1"/>
  <c r="I4511" i="6" s="1"/>
  <c r="J4511" i="6" s="1"/>
  <c r="B4415" i="6"/>
  <c r="H4415" i="6" s="1" a="1"/>
  <c r="H4415" i="6" s="1"/>
  <c r="I4415" i="6" s="1"/>
  <c r="J4415" i="6" s="1"/>
  <c r="B4319" i="6"/>
  <c r="H4319" i="6" s="1" a="1"/>
  <c r="H4319" i="6" s="1"/>
  <c r="I4319" i="6" s="1"/>
  <c r="J4319" i="6" s="1"/>
  <c r="B4223" i="6"/>
  <c r="H4223" i="6" s="1" a="1"/>
  <c r="H4223" i="6" s="1"/>
  <c r="I4223" i="6" s="1"/>
  <c r="J4223" i="6" s="1"/>
  <c r="B4127" i="6"/>
  <c r="H4127" i="6" s="1" a="1"/>
  <c r="H4127" i="6" s="1"/>
  <c r="I4127" i="6" s="1"/>
  <c r="J4127" i="6" s="1"/>
  <c r="B5207" i="6"/>
  <c r="H5207" i="6" s="1" a="1"/>
  <c r="H5207" i="6" s="1"/>
  <c r="I5207" i="6" s="1"/>
  <c r="J5207" i="6" s="1"/>
  <c r="B5087" i="6"/>
  <c r="H5087" i="6" s="1" a="1"/>
  <c r="H5087" i="6" s="1"/>
  <c r="I5087" i="6" s="1"/>
  <c r="J5087" i="6" s="1"/>
  <c r="B4991" i="6"/>
  <c r="H4991" i="6" s="1" a="1"/>
  <c r="H4991" i="6" s="1"/>
  <c r="I4991" i="6" s="1"/>
  <c r="J4991" i="6" s="1"/>
  <c r="B4895" i="6"/>
  <c r="H4895" i="6" s="1" a="1"/>
  <c r="H4895" i="6" s="1"/>
  <c r="I4895" i="6" s="1"/>
  <c r="J4895" i="6" s="1"/>
  <c r="B4847" i="6"/>
  <c r="H4847" i="6" s="1" a="1"/>
  <c r="H4847" i="6" s="1"/>
  <c r="I4847" i="6" s="1"/>
  <c r="J4847" i="6" s="1"/>
  <c r="B4775" i="6"/>
  <c r="H4775" i="6" s="1" a="1"/>
  <c r="H4775" i="6" s="1"/>
  <c r="I4775" i="6" s="1"/>
  <c r="J4775" i="6" s="1"/>
  <c r="B4727" i="6"/>
  <c r="H4727" i="6" s="1" a="1"/>
  <c r="H4727" i="6" s="1"/>
  <c r="I4727" i="6" s="1"/>
  <c r="J4727" i="6" s="1"/>
  <c r="B4679" i="6"/>
  <c r="H4679" i="6" s="1" a="1"/>
  <c r="H4679" i="6" s="1"/>
  <c r="I4679" i="6" s="1"/>
  <c r="J4679" i="6" s="1"/>
  <c r="B4631" i="6"/>
  <c r="H4631" i="6" s="1" a="1"/>
  <c r="H4631" i="6" s="1"/>
  <c r="I4631" i="6" s="1"/>
  <c r="J4631" i="6" s="1"/>
  <c r="B4583" i="6"/>
  <c r="H4583" i="6" s="1" a="1"/>
  <c r="H4583" i="6" s="1"/>
  <c r="I4583" i="6" s="1"/>
  <c r="J4583" i="6" s="1"/>
  <c r="B4463" i="6"/>
  <c r="H4463" i="6" s="1" a="1"/>
  <c r="H4463" i="6" s="1"/>
  <c r="I4463" i="6" s="1"/>
  <c r="J4463" i="6" s="1"/>
  <c r="B4295" i="6"/>
  <c r="H4295" i="6" s="1" a="1"/>
  <c r="H4295" i="6" s="1"/>
  <c r="I4295" i="6" s="1"/>
  <c r="J4295" i="6" s="1"/>
  <c r="B4199" i="6"/>
  <c r="H4199" i="6" s="1" a="1"/>
  <c r="H4199" i="6" s="1"/>
  <c r="I4199" i="6" s="1"/>
  <c r="J4199" i="6" s="1"/>
  <c r="B4103" i="6"/>
  <c r="H4103" i="6" s="1" a="1"/>
  <c r="H4103" i="6" s="1"/>
  <c r="I4103" i="6" s="1"/>
  <c r="J4103" i="6" s="1"/>
  <c r="B4031" i="6"/>
  <c r="H4031" i="6" s="1" a="1"/>
  <c r="H4031" i="6" s="1"/>
  <c r="I4031" i="6" s="1"/>
  <c r="J4031" i="6" s="1"/>
  <c r="B3935" i="6"/>
  <c r="H3935" i="6" s="1" a="1"/>
  <c r="H3935" i="6" s="1"/>
  <c r="I3935" i="6" s="1"/>
  <c r="J3935" i="6" s="1"/>
  <c r="B5135" i="6"/>
  <c r="H5135" i="6" s="1" a="1"/>
  <c r="H5135" i="6" s="1"/>
  <c r="I5135" i="6" s="1"/>
  <c r="J5135" i="6" s="1"/>
  <c r="B5063" i="6"/>
  <c r="H5063" i="6" s="1" a="1"/>
  <c r="H5063" i="6" s="1"/>
  <c r="I5063" i="6" s="1"/>
  <c r="J5063" i="6" s="1"/>
  <c r="B4967" i="6"/>
  <c r="H4967" i="6" s="1" a="1"/>
  <c r="H4967" i="6" s="1"/>
  <c r="I4967" i="6" s="1"/>
  <c r="J4967" i="6" s="1"/>
  <c r="B4535" i="6"/>
  <c r="H4535" i="6" s="1" a="1"/>
  <c r="H4535" i="6" s="1"/>
  <c r="I4535" i="6" s="1"/>
  <c r="J4535" i="6" s="1"/>
  <c r="B4487" i="6"/>
  <c r="H4487" i="6" s="1" a="1"/>
  <c r="H4487" i="6" s="1"/>
  <c r="I4487" i="6" s="1"/>
  <c r="J4487" i="6" s="1"/>
  <c r="B4439" i="6"/>
  <c r="H4439" i="6" s="1" a="1"/>
  <c r="H4439" i="6" s="1"/>
  <c r="I4439" i="6" s="1"/>
  <c r="J4439" i="6" s="1"/>
  <c r="B4391" i="6"/>
  <c r="H4391" i="6" s="1" a="1"/>
  <c r="H4391" i="6" s="1"/>
  <c r="I4391" i="6" s="1"/>
  <c r="J4391" i="6" s="1"/>
  <c r="B4367" i="6"/>
  <c r="H4367" i="6" s="1" a="1"/>
  <c r="H4367" i="6" s="1"/>
  <c r="I4367" i="6" s="1"/>
  <c r="J4367" i="6" s="1"/>
  <c r="B4271" i="6"/>
  <c r="H4271" i="6" s="1" a="1"/>
  <c r="H4271" i="6" s="1"/>
  <c r="I4271" i="6" s="1"/>
  <c r="J4271" i="6" s="1"/>
  <c r="B4175" i="6"/>
  <c r="H4175" i="6" s="1" a="1"/>
  <c r="H4175" i="6" s="1"/>
  <c r="I4175" i="6" s="1"/>
  <c r="J4175" i="6" s="1"/>
  <c r="B4079" i="6"/>
  <c r="H4079" i="6" s="1" a="1"/>
  <c r="H4079" i="6" s="1"/>
  <c r="I4079" i="6" s="1"/>
  <c r="J4079" i="6" s="1"/>
  <c r="B4007" i="6"/>
  <c r="H4007" i="6" s="1" a="1"/>
  <c r="H4007" i="6" s="1"/>
  <c r="I4007" i="6" s="1"/>
  <c r="J4007" i="6" s="1"/>
  <c r="B3911" i="6"/>
  <c r="H3911" i="6" s="1" a="1"/>
  <c r="H3911" i="6" s="1"/>
  <c r="I3911" i="6" s="1"/>
  <c r="J3911" i="6" s="1"/>
  <c r="B3887" i="6"/>
  <c r="H3887" i="6" s="1" a="1"/>
  <c r="H3887" i="6" s="1"/>
  <c r="I3887" i="6" s="1"/>
  <c r="J3887" i="6" s="1"/>
  <c r="B3839" i="6"/>
  <c r="H3839" i="6" s="1" a="1"/>
  <c r="H3839" i="6" s="1"/>
  <c r="I3839" i="6" s="1"/>
  <c r="J3839" i="6" s="1"/>
  <c r="B3743" i="6"/>
  <c r="H3743" i="6" s="1" a="1"/>
  <c r="H3743" i="6" s="1"/>
  <c r="I3743" i="6" s="1"/>
  <c r="J3743" i="6" s="1"/>
  <c r="B3647" i="6"/>
  <c r="H3647" i="6" s="1" a="1"/>
  <c r="H3647" i="6" s="1"/>
  <c r="I3647" i="6" s="1"/>
  <c r="J3647" i="6" s="1"/>
  <c r="B3551" i="6"/>
  <c r="H3551" i="6" s="1" a="1"/>
  <c r="H3551" i="6" s="1"/>
  <c r="I3551" i="6" s="1"/>
  <c r="J3551" i="6" s="1"/>
  <c r="B3455" i="6"/>
  <c r="H3455" i="6" s="1" a="1"/>
  <c r="H3455" i="6" s="1"/>
  <c r="I3455" i="6" s="1"/>
  <c r="J3455" i="6" s="1"/>
  <c r="B3263" i="6"/>
  <c r="H3263" i="6" s="1" a="1"/>
  <c r="H3263" i="6" s="1"/>
  <c r="I3263" i="6" s="1"/>
  <c r="J3263" i="6" s="1"/>
  <c r="B3191" i="6"/>
  <c r="H3191" i="6" s="1" a="1"/>
  <c r="H3191" i="6" s="1"/>
  <c r="I3191" i="6" s="1"/>
  <c r="J3191" i="6" s="1"/>
  <c r="B3095" i="6"/>
  <c r="H3095" i="6" s="1" a="1"/>
  <c r="H3095" i="6" s="1"/>
  <c r="I3095" i="6" s="1"/>
  <c r="J3095" i="6" s="1"/>
  <c r="B3023" i="6"/>
  <c r="H3023" i="6" s="1" a="1"/>
  <c r="H3023" i="6" s="1"/>
  <c r="I3023" i="6" s="1"/>
  <c r="J3023" i="6" s="1"/>
  <c r="B2999" i="6"/>
  <c r="H2999" i="6" s="1" a="1"/>
  <c r="H2999" i="6" s="1"/>
  <c r="I2999" i="6" s="1"/>
  <c r="J2999" i="6" s="1"/>
  <c r="B2903" i="6"/>
  <c r="H2903" i="6" s="1" a="1"/>
  <c r="H2903" i="6" s="1"/>
  <c r="I2903" i="6" s="1"/>
  <c r="J2903" i="6" s="1"/>
  <c r="B2855" i="6"/>
  <c r="H2855" i="6" s="1" a="1"/>
  <c r="H2855" i="6" s="1"/>
  <c r="I2855" i="6" s="1"/>
  <c r="J2855" i="6" s="1"/>
  <c r="B2783" i="6"/>
  <c r="H2783" i="6" s="1" a="1"/>
  <c r="H2783" i="6" s="1"/>
  <c r="I2783" i="6" s="1"/>
  <c r="J2783" i="6" s="1"/>
  <c r="B4055" i="6"/>
  <c r="H4055" i="6" s="1" a="1"/>
  <c r="H4055" i="6" s="1"/>
  <c r="I4055" i="6" s="1"/>
  <c r="J4055" i="6" s="1"/>
  <c r="B3863" i="6"/>
  <c r="H3863" i="6" s="1" a="1"/>
  <c r="H3863" i="6" s="1"/>
  <c r="I3863" i="6" s="1"/>
  <c r="J3863" i="6" s="1"/>
  <c r="B3815" i="6"/>
  <c r="H3815" i="6" s="1" a="1"/>
  <c r="H3815" i="6" s="1"/>
  <c r="I3815" i="6" s="1"/>
  <c r="J3815" i="6" s="1"/>
  <c r="B3719" i="6"/>
  <c r="H3719" i="6" s="1" a="1"/>
  <c r="H3719" i="6" s="1"/>
  <c r="I3719" i="6" s="1"/>
  <c r="J3719" i="6" s="1"/>
  <c r="B3623" i="6"/>
  <c r="H3623" i="6" s="1" a="1"/>
  <c r="H3623" i="6" s="1"/>
  <c r="I3623" i="6" s="1"/>
  <c r="J3623" i="6" s="1"/>
  <c r="B3527" i="6"/>
  <c r="H3527" i="6" s="1" a="1"/>
  <c r="H3527" i="6" s="1"/>
  <c r="I3527" i="6" s="1"/>
  <c r="J3527" i="6" s="1"/>
  <c r="B3287" i="6"/>
  <c r="H3287" i="6" s="1" a="1"/>
  <c r="H3287" i="6" s="1"/>
  <c r="I3287" i="6" s="1"/>
  <c r="J3287" i="6" s="1"/>
  <c r="B3215" i="6"/>
  <c r="H3215" i="6" s="1" a="1"/>
  <c r="H3215" i="6" s="1"/>
  <c r="I3215" i="6" s="1"/>
  <c r="J3215" i="6" s="1"/>
  <c r="B3143" i="6"/>
  <c r="H3143" i="6" s="1" a="1"/>
  <c r="H3143" i="6" s="1"/>
  <c r="I3143" i="6" s="1"/>
  <c r="J3143" i="6" s="1"/>
  <c r="B2831" i="6"/>
  <c r="H2831" i="6" s="1" a="1"/>
  <c r="H2831" i="6" s="1"/>
  <c r="I2831" i="6" s="1"/>
  <c r="J2831" i="6" s="1"/>
  <c r="B2807" i="6"/>
  <c r="H2807" i="6" s="1" a="1"/>
  <c r="H2807" i="6" s="1"/>
  <c r="I2807" i="6" s="1"/>
  <c r="J2807" i="6" s="1"/>
  <c r="B2567" i="6"/>
  <c r="H2567" i="6" s="1" a="1"/>
  <c r="H2567" i="6" s="1"/>
  <c r="I2567" i="6" s="1"/>
  <c r="J2567" i="6" s="1"/>
  <c r="B3983" i="6"/>
  <c r="H3983" i="6" s="1" a="1"/>
  <c r="H3983" i="6" s="1"/>
  <c r="I3983" i="6" s="1"/>
  <c r="J3983" i="6" s="1"/>
  <c r="B3791" i="6"/>
  <c r="H3791" i="6" s="1" a="1"/>
  <c r="H3791" i="6" s="1"/>
  <c r="I3791" i="6" s="1"/>
  <c r="J3791" i="6" s="1"/>
  <c r="B3695" i="6"/>
  <c r="H3695" i="6" s="1" a="1"/>
  <c r="H3695" i="6" s="1"/>
  <c r="I3695" i="6" s="1"/>
  <c r="J3695" i="6" s="1"/>
  <c r="B3599" i="6"/>
  <c r="H3599" i="6" s="1" a="1"/>
  <c r="H3599" i="6" s="1"/>
  <c r="I3599" i="6" s="1"/>
  <c r="J3599" i="6" s="1"/>
  <c r="B3503" i="6"/>
  <c r="H3503" i="6" s="1" a="1"/>
  <c r="H3503" i="6" s="1"/>
  <c r="I3503" i="6" s="1"/>
  <c r="J3503" i="6" s="1"/>
  <c r="B3431" i="6"/>
  <c r="H3431" i="6" s="1" a="1"/>
  <c r="H3431" i="6" s="1"/>
  <c r="I3431" i="6" s="1"/>
  <c r="J3431" i="6" s="1"/>
  <c r="B3407" i="6"/>
  <c r="H3407" i="6" s="1" a="1"/>
  <c r="H3407" i="6" s="1"/>
  <c r="I3407" i="6" s="1"/>
  <c r="J3407" i="6" s="1"/>
  <c r="B3383" i="6"/>
  <c r="H3383" i="6" s="1" a="1"/>
  <c r="H3383" i="6" s="1"/>
  <c r="I3383" i="6" s="1"/>
  <c r="J3383" i="6" s="1"/>
  <c r="B3359" i="6"/>
  <c r="H3359" i="6" s="1" a="1"/>
  <c r="H3359" i="6" s="1"/>
  <c r="I3359" i="6" s="1"/>
  <c r="J3359" i="6" s="1"/>
  <c r="B3335" i="6"/>
  <c r="H3335" i="6" s="1" a="1"/>
  <c r="H3335" i="6" s="1"/>
  <c r="I3335" i="6" s="1"/>
  <c r="J3335" i="6" s="1"/>
  <c r="B3167" i="6"/>
  <c r="H3167" i="6" s="1" a="1"/>
  <c r="H3167" i="6" s="1"/>
  <c r="I3167" i="6" s="1"/>
  <c r="J3167" i="6" s="1"/>
  <c r="B3119" i="6"/>
  <c r="H3119" i="6" s="1" a="1"/>
  <c r="H3119" i="6" s="1"/>
  <c r="I3119" i="6" s="1"/>
  <c r="J3119" i="6" s="1"/>
  <c r="B3071" i="6"/>
  <c r="H3071" i="6" s="1" a="1"/>
  <c r="H3071" i="6" s="1"/>
  <c r="I3071" i="6" s="1"/>
  <c r="J3071" i="6" s="1"/>
  <c r="B3047" i="6"/>
  <c r="H3047" i="6" s="1" a="1"/>
  <c r="H3047" i="6" s="1"/>
  <c r="I3047" i="6" s="1"/>
  <c r="J3047" i="6" s="1"/>
  <c r="B2951" i="6"/>
  <c r="H2951" i="6" s="1" a="1"/>
  <c r="H2951" i="6" s="1"/>
  <c r="I2951" i="6" s="1"/>
  <c r="J2951" i="6" s="1"/>
  <c r="B2927" i="6"/>
  <c r="H2927" i="6" s="1" a="1"/>
  <c r="H2927" i="6" s="1"/>
  <c r="I2927" i="6" s="1"/>
  <c r="J2927" i="6" s="1"/>
  <c r="B2879" i="6"/>
  <c r="H2879" i="6" s="1" a="1"/>
  <c r="H2879" i="6" s="1"/>
  <c r="I2879" i="6" s="1"/>
  <c r="J2879" i="6" s="1"/>
  <c r="B4151" i="6"/>
  <c r="H4151" i="6" s="1" a="1"/>
  <c r="H4151" i="6" s="1"/>
  <c r="I4151" i="6" s="1"/>
  <c r="J4151" i="6" s="1"/>
  <c r="B3959" i="6"/>
  <c r="H3959" i="6" s="1" a="1"/>
  <c r="H3959" i="6" s="1"/>
  <c r="I3959" i="6" s="1"/>
  <c r="J3959" i="6" s="1"/>
  <c r="B3767" i="6"/>
  <c r="H3767" i="6" s="1" a="1"/>
  <c r="H3767" i="6" s="1"/>
  <c r="I3767" i="6" s="1"/>
  <c r="J3767" i="6" s="1"/>
  <c r="B3671" i="6"/>
  <c r="H3671" i="6" s="1" a="1"/>
  <c r="H3671" i="6" s="1"/>
  <c r="I3671" i="6" s="1"/>
  <c r="J3671" i="6" s="1"/>
  <c r="B3575" i="6"/>
  <c r="H3575" i="6" s="1" a="1"/>
  <c r="H3575" i="6" s="1"/>
  <c r="I3575" i="6" s="1"/>
  <c r="J3575" i="6" s="1"/>
  <c r="B3479" i="6"/>
  <c r="H3479" i="6" s="1" a="1"/>
  <c r="H3479" i="6" s="1"/>
  <c r="I3479" i="6" s="1"/>
  <c r="J3479" i="6" s="1"/>
  <c r="B2975" i="6"/>
  <c r="H2975" i="6" s="1" a="1"/>
  <c r="H2975" i="6" s="1"/>
  <c r="I2975" i="6" s="1"/>
  <c r="J2975" i="6" s="1"/>
  <c r="B2759" i="6"/>
  <c r="H2759" i="6" s="1" a="1"/>
  <c r="H2759" i="6" s="1"/>
  <c r="I2759" i="6" s="1"/>
  <c r="J2759" i="6" s="1"/>
  <c r="B2687" i="6"/>
  <c r="H2687" i="6" s="1" a="1"/>
  <c r="H2687" i="6" s="1"/>
  <c r="I2687" i="6" s="1"/>
  <c r="J2687" i="6" s="1"/>
  <c r="B2639" i="6"/>
  <c r="H2639" i="6" s="1" a="1"/>
  <c r="H2639" i="6" s="1"/>
  <c r="I2639" i="6" s="1"/>
  <c r="J2639" i="6" s="1"/>
  <c r="B2327" i="6"/>
  <c r="H2327" i="6" s="1" a="1"/>
  <c r="H2327" i="6" s="1"/>
  <c r="I2327" i="6" s="1"/>
  <c r="J2327" i="6" s="1"/>
  <c r="B2303" i="6"/>
  <c r="H2303" i="6" s="1" a="1"/>
  <c r="H2303" i="6" s="1"/>
  <c r="I2303" i="6" s="1"/>
  <c r="J2303" i="6" s="1"/>
  <c r="B2279" i="6"/>
  <c r="H2279" i="6" s="1" a="1"/>
  <c r="H2279" i="6" s="1"/>
  <c r="I2279" i="6" s="1"/>
  <c r="J2279" i="6" s="1"/>
  <c r="B2255" i="6"/>
  <c r="H2255" i="6" s="1" a="1"/>
  <c r="H2255" i="6" s="1"/>
  <c r="I2255" i="6" s="1"/>
  <c r="J2255" i="6" s="1"/>
  <c r="B2231" i="6"/>
  <c r="H2231" i="6" s="1" a="1"/>
  <c r="H2231" i="6" s="1"/>
  <c r="I2231" i="6" s="1"/>
  <c r="J2231" i="6" s="1"/>
  <c r="B2207" i="6"/>
  <c r="H2207" i="6" s="1" a="1"/>
  <c r="H2207" i="6" s="1"/>
  <c r="I2207" i="6" s="1"/>
  <c r="J2207" i="6" s="1"/>
  <c r="B2183" i="6"/>
  <c r="H2183" i="6" s="1" a="1"/>
  <c r="H2183" i="6" s="1"/>
  <c r="I2183" i="6" s="1"/>
  <c r="J2183" i="6" s="1"/>
  <c r="B2087" i="6"/>
  <c r="H2087" i="6" s="1" a="1"/>
  <c r="H2087" i="6" s="1"/>
  <c r="I2087" i="6" s="1"/>
  <c r="J2087" i="6" s="1"/>
  <c r="B1991" i="6"/>
  <c r="H1991" i="6" s="1" a="1"/>
  <c r="H1991" i="6" s="1"/>
  <c r="I1991" i="6" s="1"/>
  <c r="J1991" i="6" s="1"/>
  <c r="B1895" i="6"/>
  <c r="H1895" i="6" s="1" a="1"/>
  <c r="H1895" i="6" s="1"/>
  <c r="I1895" i="6" s="1"/>
  <c r="J1895" i="6" s="1"/>
  <c r="B1751" i="6"/>
  <c r="H1751" i="6" s="1" a="1"/>
  <c r="H1751" i="6" s="1"/>
  <c r="I1751" i="6" s="1"/>
  <c r="J1751" i="6" s="1"/>
  <c r="B1679" i="6"/>
  <c r="H1679" i="6" s="1" a="1"/>
  <c r="H1679" i="6" s="1"/>
  <c r="I1679" i="6" s="1"/>
  <c r="J1679" i="6" s="1"/>
  <c r="B1511" i="6"/>
  <c r="H1511" i="6" s="1" a="1"/>
  <c r="H1511" i="6" s="1"/>
  <c r="I1511" i="6" s="1"/>
  <c r="J1511" i="6" s="1"/>
  <c r="B1463" i="6"/>
  <c r="H1463" i="6" s="1" a="1"/>
  <c r="H1463" i="6" s="1"/>
  <c r="I1463" i="6" s="1"/>
  <c r="J1463" i="6" s="1"/>
  <c r="B1415" i="6"/>
  <c r="H1415" i="6" s="1" a="1"/>
  <c r="H1415" i="6" s="1"/>
  <c r="I1415" i="6" s="1"/>
  <c r="J1415" i="6" s="1"/>
  <c r="B3311" i="6"/>
  <c r="H3311" i="6" s="1" a="1"/>
  <c r="H3311" i="6" s="1"/>
  <c r="I3311" i="6" s="1"/>
  <c r="J3311" i="6" s="1"/>
  <c r="B3239" i="6"/>
  <c r="H3239" i="6" s="1" a="1"/>
  <c r="H3239" i="6" s="1"/>
  <c r="I3239" i="6" s="1"/>
  <c r="J3239" i="6" s="1"/>
  <c r="B2735" i="6"/>
  <c r="H2735" i="6" s="1" a="1"/>
  <c r="H2735" i="6" s="1"/>
  <c r="I2735" i="6" s="1"/>
  <c r="J2735" i="6" s="1"/>
  <c r="B2663" i="6"/>
  <c r="H2663" i="6" s="1" a="1"/>
  <c r="H2663" i="6" s="1"/>
  <c r="I2663" i="6" s="1"/>
  <c r="J2663" i="6" s="1"/>
  <c r="B2543" i="6"/>
  <c r="H2543" i="6" s="1" a="1"/>
  <c r="H2543" i="6" s="1"/>
  <c r="I2543" i="6" s="1"/>
  <c r="J2543" i="6" s="1"/>
  <c r="B2447" i="6"/>
  <c r="H2447" i="6" s="1" a="1"/>
  <c r="H2447" i="6" s="1"/>
  <c r="I2447" i="6" s="1"/>
  <c r="J2447" i="6" s="1"/>
  <c r="B2375" i="6"/>
  <c r="H2375" i="6" s="1" a="1"/>
  <c r="H2375" i="6" s="1"/>
  <c r="I2375" i="6" s="1"/>
  <c r="J2375" i="6" s="1"/>
  <c r="B2159" i="6"/>
  <c r="H2159" i="6" s="1" a="1"/>
  <c r="H2159" i="6" s="1"/>
  <c r="I2159" i="6" s="1"/>
  <c r="J2159" i="6" s="1"/>
  <c r="B2063" i="6"/>
  <c r="H2063" i="6" s="1" a="1"/>
  <c r="H2063" i="6" s="1"/>
  <c r="I2063" i="6" s="1"/>
  <c r="J2063" i="6" s="1"/>
  <c r="B1967" i="6"/>
  <c r="H1967" i="6" s="1" a="1"/>
  <c r="H1967" i="6" s="1"/>
  <c r="I1967" i="6" s="1"/>
  <c r="J1967" i="6" s="1"/>
  <c r="B1871" i="6"/>
  <c r="H1871" i="6" s="1" a="1"/>
  <c r="H1871" i="6" s="1"/>
  <c r="I1871" i="6" s="1"/>
  <c r="J1871" i="6" s="1"/>
  <c r="B1847" i="6"/>
  <c r="H1847" i="6" s="1" a="1"/>
  <c r="H1847" i="6" s="1"/>
  <c r="I1847" i="6" s="1"/>
  <c r="J1847" i="6" s="1"/>
  <c r="B1823" i="6"/>
  <c r="H1823" i="6" s="1" a="1"/>
  <c r="H1823" i="6" s="1"/>
  <c r="I1823" i="6" s="1"/>
  <c r="J1823" i="6" s="1"/>
  <c r="B1727" i="6"/>
  <c r="H1727" i="6" s="1" a="1"/>
  <c r="H1727" i="6" s="1"/>
  <c r="I1727" i="6" s="1"/>
  <c r="J1727" i="6" s="1"/>
  <c r="B1583" i="6"/>
  <c r="H1583" i="6" s="1" a="1"/>
  <c r="H1583" i="6" s="1"/>
  <c r="I1583" i="6" s="1"/>
  <c r="J1583" i="6" s="1"/>
  <c r="B1559" i="6"/>
  <c r="H1559" i="6" s="1" a="1"/>
  <c r="H1559" i="6" s="1"/>
  <c r="I1559" i="6" s="1"/>
  <c r="J1559" i="6" s="1"/>
  <c r="B2711" i="6"/>
  <c r="H2711" i="6" s="1" a="1"/>
  <c r="H2711" i="6" s="1"/>
  <c r="I2711" i="6" s="1"/>
  <c r="J2711" i="6" s="1"/>
  <c r="B2591" i="6"/>
  <c r="H2591" i="6" s="1" a="1"/>
  <c r="H2591" i="6" s="1"/>
  <c r="I2591" i="6" s="1"/>
  <c r="J2591" i="6" s="1"/>
  <c r="B2495" i="6"/>
  <c r="H2495" i="6" s="1" a="1"/>
  <c r="H2495" i="6" s="1"/>
  <c r="I2495" i="6" s="1"/>
  <c r="J2495" i="6" s="1"/>
  <c r="B2423" i="6"/>
  <c r="H2423" i="6" s="1" a="1"/>
  <c r="H2423" i="6" s="1"/>
  <c r="I2423" i="6" s="1"/>
  <c r="J2423" i="6" s="1"/>
  <c r="B2135" i="6"/>
  <c r="H2135" i="6" s="1" a="1"/>
  <c r="H2135" i="6" s="1"/>
  <c r="I2135" i="6" s="1"/>
  <c r="J2135" i="6" s="1"/>
  <c r="B2039" i="6"/>
  <c r="H2039" i="6" s="1" a="1"/>
  <c r="H2039" i="6" s="1"/>
  <c r="I2039" i="6" s="1"/>
  <c r="J2039" i="6" s="1"/>
  <c r="B1943" i="6"/>
  <c r="H1943" i="6" s="1" a="1"/>
  <c r="H1943" i="6" s="1"/>
  <c r="I1943" i="6" s="1"/>
  <c r="J1943" i="6" s="1"/>
  <c r="B1799" i="6"/>
  <c r="H1799" i="6" s="1" a="1"/>
  <c r="H1799" i="6" s="1"/>
  <c r="I1799" i="6" s="1"/>
  <c r="J1799" i="6" s="1"/>
  <c r="B1703" i="6"/>
  <c r="H1703" i="6" s="1" a="1"/>
  <c r="H1703" i="6" s="1"/>
  <c r="I1703" i="6" s="1"/>
  <c r="J1703" i="6" s="1"/>
  <c r="B1631" i="6"/>
  <c r="H1631" i="6" s="1" a="1"/>
  <c r="H1631" i="6" s="1"/>
  <c r="I1631" i="6" s="1"/>
  <c r="J1631" i="6" s="1"/>
  <c r="B1535" i="6"/>
  <c r="H1535" i="6" s="1" a="1"/>
  <c r="H1535" i="6" s="1"/>
  <c r="I1535" i="6" s="1"/>
  <c r="J1535" i="6" s="1"/>
  <c r="B1487" i="6"/>
  <c r="H1487" i="6" s="1" a="1"/>
  <c r="H1487" i="6" s="1"/>
  <c r="I1487" i="6" s="1"/>
  <c r="J1487" i="6" s="1"/>
  <c r="B2615" i="6"/>
  <c r="H2615" i="6" s="1" a="1"/>
  <c r="H2615" i="6" s="1"/>
  <c r="I2615" i="6" s="1"/>
  <c r="J2615" i="6" s="1"/>
  <c r="B2519" i="6"/>
  <c r="H2519" i="6" s="1" a="1"/>
  <c r="H2519" i="6" s="1"/>
  <c r="I2519" i="6" s="1"/>
  <c r="J2519" i="6" s="1"/>
  <c r="B2471" i="6"/>
  <c r="H2471" i="6" s="1" a="1"/>
  <c r="H2471" i="6" s="1"/>
  <c r="I2471" i="6" s="1"/>
  <c r="J2471" i="6" s="1"/>
  <c r="B2399" i="6"/>
  <c r="H2399" i="6" s="1" a="1"/>
  <c r="H2399" i="6" s="1"/>
  <c r="I2399" i="6" s="1"/>
  <c r="J2399" i="6" s="1"/>
  <c r="B2351" i="6"/>
  <c r="H2351" i="6" s="1" a="1"/>
  <c r="H2351" i="6" s="1"/>
  <c r="I2351" i="6" s="1"/>
  <c r="J2351" i="6" s="1"/>
  <c r="B2111" i="6"/>
  <c r="H2111" i="6" s="1" a="1"/>
  <c r="H2111" i="6" s="1"/>
  <c r="I2111" i="6" s="1"/>
  <c r="J2111" i="6" s="1"/>
  <c r="B2015" i="6"/>
  <c r="H2015" i="6" s="1" a="1"/>
  <c r="H2015" i="6" s="1"/>
  <c r="I2015" i="6" s="1"/>
  <c r="J2015" i="6" s="1"/>
  <c r="B1919" i="6"/>
  <c r="H1919" i="6" s="1" a="1"/>
  <c r="H1919" i="6" s="1"/>
  <c r="I1919" i="6" s="1"/>
  <c r="J1919" i="6" s="1"/>
  <c r="B1775" i="6"/>
  <c r="H1775" i="6" s="1" a="1"/>
  <c r="H1775" i="6" s="1"/>
  <c r="I1775" i="6" s="1"/>
  <c r="J1775" i="6" s="1"/>
  <c r="B1655" i="6"/>
  <c r="H1655" i="6" s="1" a="1"/>
  <c r="H1655" i="6" s="1"/>
  <c r="I1655" i="6" s="1"/>
  <c r="J1655" i="6" s="1"/>
  <c r="B1607" i="6"/>
  <c r="H1607" i="6" s="1" a="1"/>
  <c r="H1607" i="6" s="1"/>
  <c r="I1607" i="6" s="1"/>
  <c r="J1607" i="6" s="1"/>
  <c r="B1439" i="6"/>
  <c r="H1439" i="6" s="1" a="1"/>
  <c r="H1439" i="6" s="1"/>
  <c r="I1439" i="6" s="1"/>
  <c r="J1439" i="6" s="1"/>
  <c r="B1391" i="6"/>
  <c r="H1391" i="6" s="1" a="1"/>
  <c r="H1391" i="6" s="1"/>
  <c r="I1391" i="6" s="1"/>
  <c r="J1391" i="6" s="1"/>
  <c r="B1343" i="6"/>
  <c r="H1343" i="6" s="1" a="1"/>
  <c r="H1343" i="6" s="1"/>
  <c r="I1343" i="6" s="1"/>
  <c r="J1343" i="6" s="1"/>
  <c r="B1247" i="6"/>
  <c r="H1247" i="6" s="1" a="1"/>
  <c r="H1247" i="6" s="1"/>
  <c r="I1247" i="6" s="1"/>
  <c r="J1247" i="6" s="1"/>
  <c r="B1223" i="6"/>
  <c r="H1223" i="6" s="1" a="1"/>
  <c r="H1223" i="6" s="1"/>
  <c r="I1223" i="6" s="1"/>
  <c r="J1223" i="6" s="1"/>
  <c r="B1055" i="6"/>
  <c r="H1055" i="6" s="1" a="1"/>
  <c r="H1055" i="6" s="1"/>
  <c r="I1055" i="6" s="1"/>
  <c r="J1055" i="6" s="1"/>
  <c r="B1031" i="6"/>
  <c r="H1031" i="6" s="1" a="1"/>
  <c r="H1031" i="6" s="1"/>
  <c r="I1031" i="6" s="1"/>
  <c r="J1031" i="6" s="1"/>
  <c r="B1007" i="6"/>
  <c r="H1007" i="6" s="1" a="1"/>
  <c r="H1007" i="6" s="1"/>
  <c r="I1007" i="6" s="1"/>
  <c r="J1007" i="6" s="1"/>
  <c r="B983" i="6"/>
  <c r="H983" i="6" s="1" a="1"/>
  <c r="H983" i="6" s="1"/>
  <c r="I983" i="6" s="1"/>
  <c r="J983" i="6" s="1"/>
  <c r="B863" i="6"/>
  <c r="H863" i="6" s="1" a="1"/>
  <c r="H863" i="6" s="1"/>
  <c r="I863" i="6" s="1"/>
  <c r="J863" i="6" s="1"/>
  <c r="B719" i="6"/>
  <c r="H719" i="6" s="1" a="1"/>
  <c r="H719" i="6" s="1"/>
  <c r="I719" i="6" s="1"/>
  <c r="J719" i="6" s="1"/>
  <c r="B671" i="6"/>
  <c r="H671" i="6" s="1" a="1"/>
  <c r="H671" i="6" s="1"/>
  <c r="I671" i="6" s="1"/>
  <c r="J671" i="6" s="1"/>
  <c r="B575" i="6"/>
  <c r="H575" i="6" s="1" a="1"/>
  <c r="H575" i="6" s="1"/>
  <c r="I575" i="6" s="1"/>
  <c r="J575" i="6" s="1"/>
  <c r="B551" i="6"/>
  <c r="H551" i="6" s="1" a="1"/>
  <c r="H551" i="6" s="1"/>
  <c r="I551" i="6" s="1"/>
  <c r="J551" i="6" s="1"/>
  <c r="B503" i="6"/>
  <c r="H503" i="6" s="1" a="1"/>
  <c r="H503" i="6" s="1"/>
  <c r="I503" i="6" s="1"/>
  <c r="J503" i="6" s="1"/>
  <c r="B479" i="6"/>
  <c r="H479" i="6" s="1" a="1"/>
  <c r="H479" i="6" s="1"/>
  <c r="I479" i="6" s="1"/>
  <c r="J479" i="6" s="1"/>
  <c r="B455" i="6"/>
  <c r="H455" i="6" s="1" a="1"/>
  <c r="H455" i="6" s="1"/>
  <c r="I455" i="6" s="1"/>
  <c r="J455" i="6" s="1"/>
  <c r="B335" i="6"/>
  <c r="H335" i="6" s="1" a="1"/>
  <c r="H335" i="6" s="1"/>
  <c r="I335" i="6" s="1"/>
  <c r="J335" i="6" s="1"/>
  <c r="B311" i="6"/>
  <c r="H311" i="6" s="1" a="1"/>
  <c r="H311" i="6" s="1"/>
  <c r="I311" i="6" s="1"/>
  <c r="J311" i="6" s="1"/>
  <c r="B215" i="6"/>
  <c r="H215" i="6" s="1" a="1"/>
  <c r="H215" i="6" s="1"/>
  <c r="I215" i="6" s="1"/>
  <c r="J215" i="6" s="1"/>
  <c r="B191" i="6"/>
  <c r="H191" i="6" s="1" a="1"/>
  <c r="H191" i="6" s="1"/>
  <c r="I191" i="6" s="1"/>
  <c r="J191" i="6" s="1"/>
  <c r="B287" i="6"/>
  <c r="H287" i="6" s="1" a="1"/>
  <c r="H287" i="6" s="1"/>
  <c r="I287" i="6" s="1"/>
  <c r="J287" i="6" s="1"/>
  <c r="B263" i="6"/>
  <c r="H263" i="6" s="1" a="1"/>
  <c r="H263" i="6" s="1"/>
  <c r="I263" i="6" s="1"/>
  <c r="J263" i="6" s="1"/>
  <c r="B239" i="6"/>
  <c r="H239" i="6" s="1" a="1"/>
  <c r="H239" i="6" s="1"/>
  <c r="I239" i="6" s="1"/>
  <c r="J239" i="6" s="1"/>
  <c r="B167" i="6"/>
  <c r="H167" i="6" s="1" a="1"/>
  <c r="H167" i="6" s="1"/>
  <c r="I167" i="6" s="1"/>
  <c r="J167" i="6" s="1"/>
  <c r="B95" i="6"/>
  <c r="H95" i="6" s="1" a="1"/>
  <c r="H95" i="6" s="1"/>
  <c r="I95" i="6" s="1"/>
  <c r="J95" i="6" s="1"/>
  <c r="B1367" i="6"/>
  <c r="H1367" i="6" s="1" a="1"/>
  <c r="H1367" i="6" s="1"/>
  <c r="I1367" i="6" s="1"/>
  <c r="J1367" i="6" s="1"/>
  <c r="B1319" i="6"/>
  <c r="H1319" i="6" s="1" a="1"/>
  <c r="H1319" i="6" s="1"/>
  <c r="I1319" i="6" s="1"/>
  <c r="J1319" i="6" s="1"/>
  <c r="B1271" i="6"/>
  <c r="H1271" i="6" s="1" a="1"/>
  <c r="H1271" i="6" s="1"/>
  <c r="I1271" i="6" s="1"/>
  <c r="J1271" i="6" s="1"/>
  <c r="B1199" i="6"/>
  <c r="H1199" i="6" s="1" a="1"/>
  <c r="H1199" i="6" s="1"/>
  <c r="I1199" i="6" s="1"/>
  <c r="J1199" i="6" s="1"/>
  <c r="B1079" i="6"/>
  <c r="H1079" i="6" s="1" a="1"/>
  <c r="H1079" i="6" s="1"/>
  <c r="I1079" i="6" s="1"/>
  <c r="J1079" i="6" s="1"/>
  <c r="B959" i="6"/>
  <c r="H959" i="6" s="1" a="1"/>
  <c r="H959" i="6" s="1"/>
  <c r="I959" i="6" s="1"/>
  <c r="J959" i="6" s="1"/>
  <c r="B911" i="6"/>
  <c r="H911" i="6" s="1" a="1"/>
  <c r="H911" i="6" s="1"/>
  <c r="I911" i="6" s="1"/>
  <c r="J911" i="6" s="1"/>
  <c r="B839" i="6"/>
  <c r="H839" i="6" s="1" a="1"/>
  <c r="H839" i="6" s="1"/>
  <c r="I839" i="6" s="1"/>
  <c r="J839" i="6" s="1"/>
  <c r="B767" i="6"/>
  <c r="H767" i="6" s="1" a="1"/>
  <c r="H767" i="6" s="1"/>
  <c r="I767" i="6" s="1"/>
  <c r="J767" i="6" s="1"/>
  <c r="B695" i="6"/>
  <c r="H695" i="6" s="1" a="1"/>
  <c r="H695" i="6" s="1"/>
  <c r="I695" i="6" s="1"/>
  <c r="J695" i="6" s="1"/>
  <c r="B623" i="6"/>
  <c r="H623" i="6" s="1" a="1"/>
  <c r="H623" i="6" s="1"/>
  <c r="I623" i="6" s="1"/>
  <c r="J623" i="6" s="1"/>
  <c r="B599" i="6"/>
  <c r="H599" i="6" s="1" a="1"/>
  <c r="H599" i="6" s="1"/>
  <c r="I599" i="6" s="1"/>
  <c r="J599" i="6" s="1"/>
  <c r="B527" i="6"/>
  <c r="H527" i="6" s="1" a="1"/>
  <c r="H527" i="6" s="1"/>
  <c r="I527" i="6" s="1"/>
  <c r="J527" i="6" s="1"/>
  <c r="B383" i="6"/>
  <c r="H383" i="6" s="1" a="1"/>
  <c r="H383" i="6" s="1"/>
  <c r="I383" i="6" s="1"/>
  <c r="J383" i="6" s="1"/>
  <c r="B119" i="6"/>
  <c r="H119" i="6" s="1" a="1"/>
  <c r="H119" i="6" s="1"/>
  <c r="I119" i="6" s="1"/>
  <c r="J119" i="6" s="1"/>
  <c r="B1175" i="6"/>
  <c r="H1175" i="6" s="1" a="1"/>
  <c r="H1175" i="6" s="1"/>
  <c r="I1175" i="6" s="1"/>
  <c r="J1175" i="6" s="1"/>
  <c r="B935" i="6"/>
  <c r="H935" i="6" s="1" a="1"/>
  <c r="H935" i="6" s="1"/>
  <c r="I935" i="6" s="1"/>
  <c r="J935" i="6" s="1"/>
  <c r="B743" i="6"/>
  <c r="H743" i="6" s="1" a="1"/>
  <c r="H743" i="6" s="1"/>
  <c r="I743" i="6" s="1"/>
  <c r="J743" i="6" s="1"/>
  <c r="B431" i="6"/>
  <c r="H431" i="6" s="1" a="1"/>
  <c r="H431" i="6" s="1"/>
  <c r="I431" i="6" s="1"/>
  <c r="J431" i="6" s="1"/>
  <c r="B407" i="6"/>
  <c r="H407" i="6" s="1" a="1"/>
  <c r="H407" i="6" s="1"/>
  <c r="I407" i="6" s="1"/>
  <c r="J407" i="6" s="1"/>
  <c r="B359" i="6"/>
  <c r="H359" i="6" s="1" a="1"/>
  <c r="H359" i="6" s="1"/>
  <c r="I359" i="6" s="1"/>
  <c r="J359" i="6" s="1"/>
  <c r="B143" i="6"/>
  <c r="H143" i="6" s="1" a="1"/>
  <c r="H143" i="6" s="1"/>
  <c r="I143" i="6" s="1"/>
  <c r="J143" i="6" s="1"/>
  <c r="B1295" i="6"/>
  <c r="H1295" i="6" s="1" a="1"/>
  <c r="H1295" i="6" s="1"/>
  <c r="I1295" i="6" s="1"/>
  <c r="J1295" i="6" s="1"/>
  <c r="B1151" i="6"/>
  <c r="H1151" i="6" s="1" a="1"/>
  <c r="H1151" i="6" s="1"/>
  <c r="I1151" i="6" s="1"/>
  <c r="J1151" i="6" s="1"/>
  <c r="B1127" i="6"/>
  <c r="H1127" i="6" s="1" a="1"/>
  <c r="H1127" i="6" s="1"/>
  <c r="I1127" i="6" s="1"/>
  <c r="J1127" i="6" s="1"/>
  <c r="B1103" i="6"/>
  <c r="H1103" i="6" s="1" a="1"/>
  <c r="H1103" i="6" s="1"/>
  <c r="I1103" i="6" s="1"/>
  <c r="J1103" i="6" s="1"/>
  <c r="B887" i="6"/>
  <c r="H887" i="6" s="1" a="1"/>
  <c r="H887" i="6" s="1"/>
  <c r="I887" i="6" s="1"/>
  <c r="J887" i="6" s="1"/>
  <c r="B815" i="6"/>
  <c r="H815" i="6" s="1" a="1"/>
  <c r="H815" i="6" s="1"/>
  <c r="I815" i="6" s="1"/>
  <c r="J815" i="6" s="1"/>
  <c r="B791" i="6"/>
  <c r="H791" i="6" s="1" a="1"/>
  <c r="H791" i="6" s="1"/>
  <c r="I791" i="6" s="1"/>
  <c r="J791" i="6" s="1"/>
  <c r="B647" i="6"/>
  <c r="H647" i="6" s="1" a="1"/>
  <c r="H647" i="6" s="1"/>
  <c r="I647" i="6" s="1"/>
  <c r="J647" i="6" s="1"/>
  <c r="E43" i="6" a="1"/>
  <c r="E43" i="6" s="1"/>
  <c r="E67" i="6" a="1"/>
  <c r="E67" i="6" s="1"/>
  <c r="E66" i="6" a="1"/>
  <c r="E66" i="6" s="1"/>
  <c r="E1146" i="6" a="1"/>
  <c r="E1146" i="6" s="1"/>
  <c r="F1146" i="6" s="1"/>
  <c r="E2610" i="6" a="1"/>
  <c r="E2610" i="6" s="1"/>
  <c r="F2610" i="6" s="1"/>
  <c r="E2682" i="6" a="1"/>
  <c r="E2682" i="6" s="1"/>
  <c r="F2682" i="6" s="1"/>
  <c r="E4290" i="6" a="1"/>
  <c r="E4290" i="6" s="1"/>
  <c r="E7194" i="6" a="1"/>
  <c r="E7194" i="6" s="1"/>
  <c r="F7194" i="6" s="1"/>
  <c r="E8251" i="6" a="1"/>
  <c r="E8251" i="6" s="1"/>
  <c r="F8251" i="6" s="1"/>
  <c r="E6979" i="6" a="1"/>
  <c r="E6979" i="6" s="1"/>
  <c r="F6979" i="6" s="1"/>
  <c r="E3715" i="6" a="1"/>
  <c r="E3715" i="6" s="1"/>
  <c r="F3715" i="6" s="1"/>
  <c r="E2035" i="6" a="1"/>
  <c r="E2035" i="6" s="1"/>
  <c r="F2035" i="6" s="1"/>
  <c r="E235" i="6" a="1"/>
  <c r="E235" i="6" s="1"/>
  <c r="F235" i="6" s="1"/>
  <c r="E1290" i="6" a="1"/>
  <c r="E1290" i="6" s="1"/>
  <c r="F1290" i="6" s="1"/>
  <c r="E2226" i="6" a="1"/>
  <c r="E2226" i="6" s="1"/>
  <c r="F2226" i="6" s="1"/>
  <c r="E4266" i="6" a="1"/>
  <c r="E4266" i="6" s="1"/>
  <c r="E6378" i="6" a="1"/>
  <c r="E6378" i="6" s="1"/>
  <c r="F6378" i="6" s="1"/>
  <c r="E8155" i="6" a="1"/>
  <c r="E8155" i="6" s="1"/>
  <c r="F8155" i="6" s="1"/>
  <c r="E6955" i="6" a="1"/>
  <c r="E6955" i="6" s="1"/>
  <c r="F6955" i="6" s="1"/>
  <c r="E6715" i="6" a="1"/>
  <c r="E6715" i="6" s="1"/>
  <c r="F6715" i="6" s="1"/>
  <c r="E6283" i="6" a="1"/>
  <c r="E6283" i="6" s="1"/>
  <c r="F6283" i="6" s="1"/>
  <c r="E5347" i="6" a="1"/>
  <c r="E5347" i="6" s="1"/>
  <c r="F5347" i="6" s="1"/>
  <c r="E5371" i="6" a="1"/>
  <c r="E5371" i="6" s="1"/>
  <c r="F5371" i="6" s="1"/>
  <c r="E4771" i="6" a="1"/>
  <c r="E4771" i="6" s="1"/>
  <c r="F4771" i="6" s="1"/>
  <c r="E2563" i="6" a="1"/>
  <c r="E2563" i="6" s="1"/>
  <c r="F2563" i="6" s="1"/>
  <c r="E2011" i="6" a="1"/>
  <c r="E2011" i="6" s="1"/>
  <c r="F2011" i="6" s="1"/>
  <c r="E1435" i="6" a="1"/>
  <c r="E1435" i="6" s="1"/>
  <c r="F1435" i="6" s="1"/>
  <c r="E1291" i="6" a="1"/>
  <c r="E1291" i="6" s="1"/>
  <c r="E7074" i="6" a="1"/>
  <c r="E7074" i="6" s="1"/>
  <c r="F7074" i="6" s="1"/>
  <c r="E3282" i="6" a="1"/>
  <c r="E3282" i="6" s="1"/>
  <c r="E5874" i="6" a="1"/>
  <c r="E5874" i="6" s="1"/>
  <c r="F5874" i="6" s="1"/>
  <c r="I694" i="6"/>
  <c r="J694" i="6" s="1"/>
  <c r="I1030" i="6"/>
  <c r="J1030" i="6" s="1"/>
  <c r="I262" i="6"/>
  <c r="J262" i="6" s="1"/>
  <c r="I718" i="6"/>
  <c r="J718" i="6" s="1"/>
  <c r="I1222" i="6"/>
  <c r="J1222" i="6" s="1"/>
  <c r="I526" i="6"/>
  <c r="J526" i="6" s="1"/>
  <c r="I862" i="6"/>
  <c r="J862" i="6" s="1"/>
  <c r="I1246" i="6"/>
  <c r="J1246" i="6" s="1"/>
  <c r="I1366" i="6"/>
  <c r="J1366" i="6" s="1"/>
  <c r="I166" i="6"/>
  <c r="J166" i="6" s="1"/>
  <c r="I286" i="6"/>
  <c r="J286" i="6" s="1"/>
  <c r="I574" i="6"/>
  <c r="J574" i="6" s="1"/>
  <c r="I958" i="6"/>
  <c r="J958" i="6" s="1"/>
  <c r="I1438" i="6"/>
  <c r="J1438" i="6" s="1"/>
  <c r="I1774" i="6"/>
  <c r="J1774" i="6" s="1"/>
  <c r="I2350" i="6"/>
  <c r="J2350" i="6" s="1"/>
  <c r="I2734" i="6"/>
  <c r="J2734" i="6" s="1"/>
  <c r="I1702" i="6"/>
  <c r="J1702" i="6" s="1"/>
  <c r="I1966" i="6"/>
  <c r="J1966" i="6" s="1"/>
  <c r="I2422" i="6"/>
  <c r="J2422" i="6" s="1"/>
  <c r="I2758" i="6"/>
  <c r="J2758" i="6" s="1"/>
  <c r="I1606" i="6"/>
  <c r="J1606" i="6" s="1"/>
  <c r="I1894" i="6"/>
  <c r="J1894" i="6" s="1"/>
  <c r="I2614" i="6"/>
  <c r="J2614" i="6" s="1"/>
  <c r="I1918" i="6"/>
  <c r="J1918" i="6" s="1"/>
  <c r="I2206" i="6"/>
  <c r="J2206" i="6" s="1"/>
  <c r="I2302" i="6"/>
  <c r="J2302" i="6" s="1"/>
  <c r="I3046" i="6"/>
  <c r="J3046" i="6" s="1"/>
  <c r="I3406" i="6"/>
  <c r="J3406" i="6" s="1"/>
  <c r="I3598" i="6"/>
  <c r="J3598" i="6" s="1"/>
  <c r="I4102" i="6"/>
  <c r="J4102" i="6" s="1"/>
  <c r="I3166" i="6"/>
  <c r="J3166" i="6" s="1"/>
  <c r="I3622" i="6"/>
  <c r="J3622" i="6" s="1"/>
  <c r="I4198" i="6"/>
  <c r="J4198" i="6" s="1"/>
  <c r="I2926" i="6"/>
  <c r="J2926" i="6" s="1"/>
  <c r="I3190" i="6"/>
  <c r="J3190" i="6" s="1"/>
  <c r="I3646" i="6"/>
  <c r="J3646" i="6" s="1"/>
  <c r="I2590" i="6"/>
  <c r="J2590" i="6" s="1"/>
  <c r="I3022" i="6"/>
  <c r="J3022" i="6" s="1"/>
  <c r="I3574" i="6"/>
  <c r="J3574" i="6" s="1"/>
  <c r="I3934" i="6"/>
  <c r="J3934" i="6" s="1"/>
  <c r="I4318" i="6"/>
  <c r="J4318" i="6" s="1"/>
  <c r="I4534" i="6"/>
  <c r="J4534" i="6" s="1"/>
  <c r="I5230" i="6"/>
  <c r="J5230" i="6" s="1"/>
  <c r="I4150" i="6"/>
  <c r="J4150" i="6" s="1"/>
  <c r="I4630" i="6"/>
  <c r="J4630" i="6" s="1"/>
  <c r="I4846" i="6"/>
  <c r="J4846" i="6" s="1"/>
  <c r="I5206" i="6"/>
  <c r="J5206" i="6" s="1"/>
  <c r="I4366" i="6"/>
  <c r="J4366" i="6" s="1"/>
  <c r="I4798" i="6"/>
  <c r="J4798" i="6" s="1"/>
  <c r="I4294" i="6"/>
  <c r="J4294" i="6" s="1"/>
  <c r="I4702" i="6"/>
  <c r="J4702" i="6" s="1"/>
  <c r="I4918" i="6"/>
  <c r="J4918" i="6" s="1"/>
  <c r="I5278" i="6"/>
  <c r="J5278" i="6" s="1"/>
  <c r="I5662" i="6"/>
  <c r="J5662" i="6" s="1"/>
  <c r="I5374" i="6"/>
  <c r="J5374" i="6" s="1"/>
  <c r="I5590" i="6"/>
  <c r="J5590" i="6" s="1"/>
  <c r="I5950" i="6"/>
  <c r="J5950" i="6" s="1"/>
  <c r="I5446" i="6"/>
  <c r="J5446" i="6" s="1"/>
  <c r="I5398" i="6"/>
  <c r="J5398" i="6" s="1"/>
  <c r="I5734" i="6"/>
  <c r="J5734" i="6" s="1"/>
  <c r="I6142" i="6"/>
  <c r="J6142" i="6" s="1"/>
  <c r="I6118" i="6"/>
  <c r="J6118" i="6" s="1"/>
  <c r="I6190" i="6"/>
  <c r="J6190" i="6" s="1"/>
  <c r="I6094" i="6"/>
  <c r="J6094" i="6" s="1"/>
  <c r="I6814" i="6"/>
  <c r="J6814" i="6" s="1"/>
  <c r="I6598" i="6"/>
  <c r="J6598" i="6" s="1"/>
  <c r="I7942" i="6"/>
  <c r="J7942" i="6" s="1"/>
  <c r="I6526" i="6"/>
  <c r="J6526" i="6" s="1"/>
  <c r="I6742" i="6"/>
  <c r="J6742" i="6" s="1"/>
  <c r="I6766" i="6"/>
  <c r="J6766" i="6" s="1"/>
  <c r="I7006" i="6"/>
  <c r="J7006" i="6" s="1"/>
  <c r="I7198" i="6"/>
  <c r="J7198" i="6" s="1"/>
  <c r="I7462" i="6"/>
  <c r="J7462" i="6" s="1"/>
  <c r="I7030" i="6"/>
  <c r="J7030" i="6" s="1"/>
  <c r="I7222" i="6"/>
  <c r="J7222" i="6" s="1"/>
  <c r="I7750" i="6"/>
  <c r="J7750" i="6" s="1"/>
  <c r="I7438" i="6"/>
  <c r="J7438" i="6" s="1"/>
  <c r="I7702" i="6"/>
  <c r="J7702" i="6" s="1"/>
  <c r="I7534" i="6"/>
  <c r="J7534" i="6" s="1"/>
  <c r="I7774" i="6"/>
  <c r="J7774" i="6" s="1"/>
  <c r="I8110" i="6"/>
  <c r="J8110" i="6" s="1"/>
  <c r="I7870" i="6"/>
  <c r="J7870" i="6" s="1"/>
  <c r="I8038" i="6"/>
  <c r="J8038" i="6" s="1"/>
  <c r="I8398" i="6"/>
  <c r="J8398" i="6" s="1"/>
  <c r="I7990" i="6"/>
  <c r="J7990" i="6" s="1"/>
  <c r="I8062" i="6"/>
  <c r="J8062" i="6" s="1"/>
  <c r="I8374" i="6"/>
  <c r="J8374" i="6" s="1"/>
  <c r="E3162" i="6" a="1"/>
  <c r="E3162" i="6" s="1"/>
  <c r="F3162" i="6" s="1"/>
  <c r="E5730" i="6" a="1"/>
  <c r="E5730" i="6" s="1"/>
  <c r="F5730" i="6" s="1"/>
  <c r="E8347" i="6" a="1"/>
  <c r="E8347" i="6" s="1"/>
  <c r="F8347" i="6" s="1"/>
  <c r="E7531" i="6" a="1"/>
  <c r="E7531" i="6" s="1"/>
  <c r="F7531" i="6" s="1"/>
  <c r="E5635" i="6" a="1"/>
  <c r="E5635" i="6" s="1"/>
  <c r="F5635" i="6" s="1"/>
  <c r="E4867" i="6" a="1"/>
  <c r="E4867" i="6" s="1"/>
  <c r="E3859" i="6" a="1"/>
  <c r="E3859" i="6" s="1"/>
  <c r="F3859" i="6" s="1"/>
  <c r="E2515" i="6" a="1"/>
  <c r="E2515" i="6" s="1"/>
  <c r="F2515" i="6" s="1"/>
  <c r="E691" i="6" a="1"/>
  <c r="E691" i="6" s="1"/>
  <c r="F691" i="6" s="1"/>
  <c r="E42" i="6" a="1"/>
  <c r="E42" i="6" s="1"/>
  <c r="F42" i="6" s="1"/>
  <c r="E930" i="6" a="1"/>
  <c r="E930" i="6" s="1"/>
  <c r="F930" i="6" s="1"/>
  <c r="E1866" i="6" a="1"/>
  <c r="E1866" i="6" s="1"/>
  <c r="F1866" i="6" s="1"/>
  <c r="E2730" i="6" a="1"/>
  <c r="E2730" i="6" s="1"/>
  <c r="F2730" i="6" s="1"/>
  <c r="E4866" i="6" a="1"/>
  <c r="E4866" i="6" s="1"/>
  <c r="E7698" i="6" a="1"/>
  <c r="E7698" i="6" s="1"/>
  <c r="F7698" i="6" s="1"/>
  <c r="E6403" i="6" a="1"/>
  <c r="E6403" i="6" s="1"/>
  <c r="F6403" i="6" s="1"/>
  <c r="E6571" i="6" a="1"/>
  <c r="E6571" i="6" s="1"/>
  <c r="F6571" i="6" s="1"/>
  <c r="E5947" i="6" a="1"/>
  <c r="E5947" i="6" s="1"/>
  <c r="F5947" i="6" s="1"/>
  <c r="E5899" i="6" a="1"/>
  <c r="E5899" i="6" s="1"/>
  <c r="F5899" i="6" s="1"/>
  <c r="E4627" i="6" a="1"/>
  <c r="E4627" i="6" s="1"/>
  <c r="F4627" i="6" s="1"/>
  <c r="E4195" i="6" a="1"/>
  <c r="E4195" i="6" s="1"/>
  <c r="F4195" i="6" s="1"/>
  <c r="E3739" i="6" a="1"/>
  <c r="E3739" i="6" s="1"/>
  <c r="F3739" i="6" s="1"/>
  <c r="E1675" i="6" a="1"/>
  <c r="E1675" i="6" s="1"/>
  <c r="F1675" i="6" s="1"/>
  <c r="E1483" i="6" a="1"/>
  <c r="E1483" i="6" s="1"/>
  <c r="F1483" i="6" s="1"/>
  <c r="E1363" i="6" a="1"/>
  <c r="E1363" i="6" s="1"/>
  <c r="F1363" i="6" s="1"/>
  <c r="E378" i="6" a="1"/>
  <c r="E378" i="6" s="1"/>
  <c r="F378" i="6" s="1"/>
  <c r="E3018" i="6" a="1"/>
  <c r="E3018" i="6" s="1"/>
  <c r="F3018" i="6" s="1"/>
  <c r="E4674" i="6" a="1"/>
  <c r="E4674" i="6" s="1"/>
  <c r="F4674" i="6" s="1"/>
  <c r="E7458" i="6" a="1"/>
  <c r="E7458" i="6" s="1"/>
  <c r="F7458" i="6" s="1"/>
  <c r="E7843" i="6" a="1"/>
  <c r="E7843" i="6" s="1"/>
  <c r="F7843" i="6" s="1"/>
  <c r="E7339" i="6" a="1"/>
  <c r="E7339" i="6" s="1"/>
  <c r="F7339" i="6" s="1"/>
  <c r="E5851" i="6" a="1"/>
  <c r="E5851" i="6" s="1"/>
  <c r="F5851" i="6" s="1"/>
  <c r="E5083" i="6" a="1"/>
  <c r="E5083" i="6" s="1"/>
  <c r="F5083" i="6" s="1"/>
  <c r="E4579" i="6" a="1"/>
  <c r="E4579" i="6" s="1"/>
  <c r="F4579" i="6" s="1"/>
  <c r="E4099" i="6" a="1"/>
  <c r="E4099" i="6" s="1"/>
  <c r="F4099" i="6" s="1"/>
  <c r="E2635" i="6" a="1"/>
  <c r="E2635" i="6" s="1"/>
  <c r="F2635" i="6" s="1"/>
  <c r="E1075" i="6" a="1"/>
  <c r="E1075" i="6" s="1"/>
  <c r="F1075" i="6" s="1"/>
  <c r="E450" i="6" a="1"/>
  <c r="E450" i="6" s="1"/>
  <c r="F450" i="6" s="1"/>
  <c r="E5586" i="6" a="1"/>
  <c r="E5586" i="6" s="1"/>
  <c r="E3954" i="6" a="1"/>
  <c r="E3954" i="6" s="1"/>
  <c r="F3954" i="6" s="1"/>
  <c r="I358" i="6"/>
  <c r="J358" i="6" s="1"/>
  <c r="I790" i="6"/>
  <c r="J790" i="6" s="1"/>
  <c r="I1054" i="6"/>
  <c r="J1054" i="6" s="1"/>
  <c r="I310" i="6"/>
  <c r="J310" i="6" s="1"/>
  <c r="I742" i="6"/>
  <c r="J742" i="6" s="1"/>
  <c r="I142" i="6"/>
  <c r="J142" i="6" s="1"/>
  <c r="I598" i="6"/>
  <c r="J598" i="6" s="1"/>
  <c r="I1102" i="6"/>
  <c r="J1102" i="6" s="1"/>
  <c r="I1270" i="6"/>
  <c r="J1270" i="6" s="1"/>
  <c r="I1390" i="6"/>
  <c r="J1390" i="6" s="1"/>
  <c r="I190" i="6"/>
  <c r="J190" i="6" s="1"/>
  <c r="I478" i="6"/>
  <c r="J478" i="6" s="1"/>
  <c r="I646" i="6"/>
  <c r="J646" i="6" s="1"/>
  <c r="I982" i="6"/>
  <c r="J982" i="6" s="1"/>
  <c r="I1486" i="6"/>
  <c r="J1486" i="6" s="1"/>
  <c r="I1942" i="6"/>
  <c r="J1942" i="6" s="1"/>
  <c r="I2398" i="6"/>
  <c r="J2398" i="6" s="1"/>
  <c r="I2902" i="6"/>
  <c r="J2902" i="6" s="1"/>
  <c r="I1798" i="6"/>
  <c r="J1798" i="6" s="1"/>
  <c r="I2062" i="6"/>
  <c r="J2062" i="6" s="1"/>
  <c r="I2542" i="6"/>
  <c r="J2542" i="6" s="1"/>
  <c r="I2878" i="6"/>
  <c r="J2878" i="6" s="1"/>
  <c r="I1630" i="6"/>
  <c r="J1630" i="6" s="1"/>
  <c r="I1990" i="6"/>
  <c r="J1990" i="6" s="1"/>
  <c r="I1462" i="6"/>
  <c r="J1462" i="6" s="1"/>
  <c r="I2014" i="6"/>
  <c r="J2014" i="6" s="1"/>
  <c r="I2230" i="6"/>
  <c r="J2230" i="6" s="1"/>
  <c r="I2326" i="6"/>
  <c r="J2326" i="6" s="1"/>
  <c r="I3334" i="6"/>
  <c r="J3334" i="6" s="1"/>
  <c r="I3430" i="6"/>
  <c r="J3430" i="6" s="1"/>
  <c r="I3694" i="6"/>
  <c r="J3694" i="6" s="1"/>
  <c r="I2974" i="6"/>
  <c r="J2974" i="6" s="1"/>
  <c r="I3286" i="6"/>
  <c r="J3286" i="6" s="1"/>
  <c r="I3718" i="6"/>
  <c r="J3718" i="6" s="1"/>
  <c r="I2566" i="6"/>
  <c r="J2566" i="6" s="1"/>
  <c r="I2950" i="6"/>
  <c r="J2950" i="6" s="1"/>
  <c r="I3214" i="6"/>
  <c r="J3214" i="6" s="1"/>
  <c r="I3742" i="6"/>
  <c r="J3742" i="6" s="1"/>
  <c r="I2710" i="6"/>
  <c r="J2710" i="6" s="1"/>
  <c r="I3094" i="6"/>
  <c r="J3094" i="6" s="1"/>
  <c r="I3670" i="6"/>
  <c r="J3670" i="6" s="1"/>
  <c r="I4030" i="6"/>
  <c r="J4030" i="6" s="1"/>
  <c r="I4390" i="6"/>
  <c r="J4390" i="6" s="1"/>
  <c r="I4990" i="6"/>
  <c r="J4990" i="6" s="1"/>
  <c r="I3862" i="6"/>
  <c r="J3862" i="6" s="1"/>
  <c r="I4246" i="6"/>
  <c r="J4246" i="6" s="1"/>
  <c r="I4678" i="6"/>
  <c r="J4678" i="6" s="1"/>
  <c r="I4894" i="6"/>
  <c r="J4894" i="6" s="1"/>
  <c r="I4078" i="6"/>
  <c r="J4078" i="6" s="1"/>
  <c r="I4414" i="6"/>
  <c r="J4414" i="6" s="1"/>
  <c r="I4942" i="6"/>
  <c r="J4942" i="6" s="1"/>
  <c r="I4462" i="6"/>
  <c r="J4462" i="6" s="1"/>
  <c r="I4750" i="6"/>
  <c r="J4750" i="6" s="1"/>
  <c r="I4966" i="6"/>
  <c r="J4966" i="6" s="1"/>
  <c r="I5326" i="6"/>
  <c r="J5326" i="6" s="1"/>
  <c r="I5758" i="6"/>
  <c r="J5758" i="6" s="1"/>
  <c r="I5422" i="6"/>
  <c r="J5422" i="6" s="1"/>
  <c r="I5686" i="6"/>
  <c r="J5686" i="6" s="1"/>
  <c r="I5254" i="6"/>
  <c r="J5254" i="6" s="1"/>
  <c r="I5710" i="6"/>
  <c r="J5710" i="6" s="1"/>
  <c r="I5470" i="6"/>
  <c r="J5470" i="6" s="1"/>
  <c r="I5806" i="6"/>
  <c r="J5806" i="6" s="1"/>
  <c r="I6214" i="6"/>
  <c r="J6214" i="6" s="1"/>
  <c r="I6358" i="6"/>
  <c r="J6358" i="6" s="1"/>
  <c r="I6238" i="6"/>
  <c r="J6238" i="6" s="1"/>
  <c r="I6310" i="6"/>
  <c r="J6310" i="6" s="1"/>
  <c r="I6718" i="6"/>
  <c r="J6718" i="6" s="1"/>
  <c r="I6694" i="6"/>
  <c r="J6694" i="6" s="1"/>
  <c r="I6406" i="6"/>
  <c r="J6406" i="6" s="1"/>
  <c r="I6550" i="6"/>
  <c r="J6550" i="6" s="1"/>
  <c r="I7606" i="6"/>
  <c r="J7606" i="6" s="1"/>
  <c r="I6790" i="6"/>
  <c r="J6790" i="6" s="1"/>
  <c r="I7054" i="6"/>
  <c r="J7054" i="6" s="1"/>
  <c r="I7246" i="6"/>
  <c r="J7246" i="6" s="1"/>
  <c r="I7582" i="6"/>
  <c r="J7582" i="6" s="1"/>
  <c r="I7078" i="6"/>
  <c r="J7078" i="6" s="1"/>
  <c r="I7270" i="6"/>
  <c r="J7270" i="6" s="1"/>
  <c r="I8206" i="6"/>
  <c r="J8206" i="6" s="1"/>
  <c r="I7558" i="6"/>
  <c r="J7558" i="6" s="1"/>
  <c r="I8350" i="6"/>
  <c r="J8350" i="6" s="1"/>
  <c r="I7630" i="6"/>
  <c r="J7630" i="6" s="1"/>
  <c r="I7798" i="6"/>
  <c r="J7798" i="6" s="1"/>
  <c r="I7486" i="6"/>
  <c r="J7486" i="6" s="1"/>
  <c r="I7918" i="6"/>
  <c r="J7918" i="6" s="1"/>
  <c r="I8134" i="6"/>
  <c r="J8134" i="6" s="1"/>
  <c r="I8086" i="6"/>
  <c r="J8086" i="6" s="1"/>
  <c r="I8158" i="6"/>
  <c r="J8158" i="6" s="1"/>
  <c r="B71" i="6"/>
  <c r="H71" i="6" s="1" a="1"/>
  <c r="H71" i="6" s="1"/>
  <c r="I71" i="6" s="1"/>
  <c r="J71" i="6" s="1"/>
  <c r="J19" i="5"/>
  <c r="I20" i="5"/>
  <c r="J20" i="5" s="1"/>
  <c r="B49" i="5"/>
  <c r="D49" i="5" s="1"/>
  <c r="M23" i="5"/>
  <c r="N23" i="5" s="1"/>
  <c r="G23" i="5"/>
  <c r="E23" i="5"/>
  <c r="B23" i="6"/>
  <c r="H23" i="6" s="1"/>
  <c r="B47" i="6"/>
  <c r="H47" i="6" s="1" a="1"/>
  <c r="H47" i="6" s="1"/>
  <c r="I47" i="6" s="1"/>
  <c r="J47" i="6" s="1"/>
  <c r="F22" i="5"/>
  <c r="I20" i="6"/>
  <c r="J20" i="6" s="1"/>
  <c r="H22" i="5"/>
  <c r="I46" i="6"/>
  <c r="J46" i="6" s="1"/>
  <c r="N22" i="5"/>
  <c r="O23" i="5" s="1"/>
  <c r="F21" i="5"/>
  <c r="E48" i="5"/>
  <c r="M48" i="5"/>
  <c r="G48" i="5"/>
  <c r="B25" i="5"/>
  <c r="C24" i="5" s="1"/>
  <c r="D24" i="5" s="1"/>
  <c r="E19" i="6"/>
  <c r="F19" i="6" s="1"/>
  <c r="H21" i="5"/>
  <c r="E47" i="5"/>
  <c r="G47" i="5"/>
  <c r="M47" i="5"/>
  <c r="N47" i="5" s="1"/>
  <c r="O48" i="5" s="1"/>
  <c r="F6084" i="6" l="1"/>
  <c r="F2867" i="6"/>
  <c r="F1572" i="6"/>
  <c r="F3131" i="6"/>
  <c r="F5748" i="6"/>
  <c r="F1787" i="6"/>
  <c r="F5100" i="6"/>
  <c r="F8291" i="6"/>
  <c r="F6300" i="6"/>
  <c r="F4860" i="6"/>
  <c r="F6564" i="6"/>
  <c r="F4811" i="6"/>
  <c r="F6323" i="6"/>
  <c r="F3300" i="6"/>
  <c r="F1067" i="6"/>
  <c r="F7811" i="6"/>
  <c r="F2796" i="6"/>
  <c r="F2748" i="6"/>
  <c r="F7451" i="6"/>
  <c r="F6971" i="6"/>
  <c r="F251" i="6"/>
  <c r="F1836" i="6"/>
  <c r="F971" i="6"/>
  <c r="F6083" i="6"/>
  <c r="F8220" i="6"/>
  <c r="F6539" i="6"/>
  <c r="F7403" i="6"/>
  <c r="F539" i="6"/>
  <c r="F4404" i="6"/>
  <c r="F1115" i="6"/>
  <c r="F7307" i="6"/>
  <c r="F6755" i="6"/>
  <c r="F6612" i="6"/>
  <c r="F59" i="6"/>
  <c r="F2411" i="6"/>
  <c r="F2292" i="6"/>
  <c r="F323" i="6"/>
  <c r="F3971" i="6"/>
  <c r="F5099" i="6"/>
  <c r="F7835" i="6"/>
  <c r="F7523" i="6"/>
  <c r="E3874" i="6" a="1"/>
  <c r="E3874" i="6" s="1"/>
  <c r="F3875" i="6" s="1"/>
  <c r="F3874" i="6"/>
  <c r="E4234" i="6" a="1"/>
  <c r="E4234" i="6" s="1"/>
  <c r="F4235" i="6" s="1"/>
  <c r="F4234" i="6"/>
  <c r="E1138" i="6" a="1"/>
  <c r="E1138" i="6" s="1"/>
  <c r="F1139" i="6" s="1"/>
  <c r="F1138" i="6"/>
  <c r="E3058" i="6" a="1"/>
  <c r="E3058" i="6" s="1"/>
  <c r="F3059" i="6" s="1"/>
  <c r="F3058" i="6"/>
  <c r="E2722" i="6" a="1"/>
  <c r="E2722" i="6" s="1"/>
  <c r="F2723" i="6" s="1"/>
  <c r="F2722" i="6"/>
  <c r="E2890" i="6" a="1"/>
  <c r="E2890" i="6" s="1"/>
  <c r="F2891" i="6" s="1"/>
  <c r="F2890" i="6"/>
  <c r="F5963" i="6"/>
  <c r="F2532" i="6"/>
  <c r="F5339" i="6"/>
  <c r="F2315" i="6"/>
  <c r="F4332" i="6"/>
  <c r="F3060" i="6"/>
  <c r="F2915" i="6"/>
  <c r="F1140" i="6"/>
  <c r="F1835" i="6"/>
  <c r="F4403" i="6"/>
  <c r="F2747" i="6"/>
  <c r="F4236" i="6"/>
  <c r="F7404" i="6"/>
  <c r="F8219" i="6"/>
  <c r="F6611" i="6"/>
  <c r="F1475" i="6"/>
  <c r="E4474" i="6" a="1"/>
  <c r="E4474" i="6" s="1"/>
  <c r="F4475" i="6" s="1"/>
  <c r="F4474" i="6"/>
  <c r="F875" i="6"/>
  <c r="F7139" i="6"/>
  <c r="E1282" i="6" a="1"/>
  <c r="E1282" i="6" s="1"/>
  <c r="F1283" i="6" s="1"/>
  <c r="F1282" i="6"/>
  <c r="E1690" i="6" a="1"/>
  <c r="E1690" i="6" s="1"/>
  <c r="F1691" i="6" s="1"/>
  <c r="F1690" i="6"/>
  <c r="E2290" i="6" a="1"/>
  <c r="E2290" i="6" s="1"/>
  <c r="F2291" i="6" s="1"/>
  <c r="F2290" i="6"/>
  <c r="F5509" i="6"/>
  <c r="F3283" i="6"/>
  <c r="F4291" i="6"/>
  <c r="F7309" i="6"/>
  <c r="F7387" i="6"/>
  <c r="F4333" i="6"/>
  <c r="F5341" i="6"/>
  <c r="F5587" i="6"/>
  <c r="F2869" i="6"/>
  <c r="F4267" i="6"/>
  <c r="F6973" i="6"/>
  <c r="F2293" i="6"/>
  <c r="F5413" i="6"/>
  <c r="F6853" i="6"/>
  <c r="F6013" i="6"/>
  <c r="F1717" i="6"/>
  <c r="F6613" i="6"/>
  <c r="F5964" i="6"/>
  <c r="F4117" i="6"/>
  <c r="F7525" i="6"/>
  <c r="F6757" i="6"/>
  <c r="F3349" i="6"/>
  <c r="F1692" i="6"/>
  <c r="F6541" i="6"/>
  <c r="F5749" i="6"/>
  <c r="F5101" i="6"/>
  <c r="F973" i="6"/>
  <c r="F7405" i="6"/>
  <c r="F1285" i="6"/>
  <c r="F5388" i="6"/>
  <c r="F7693" i="6"/>
  <c r="F8221" i="6"/>
  <c r="F877" i="6"/>
  <c r="F1860" i="6"/>
  <c r="F1141" i="6"/>
  <c r="F612" i="6"/>
  <c r="F7956" i="6"/>
  <c r="F7453" i="6"/>
  <c r="F7260" i="6"/>
  <c r="F2724" i="6"/>
  <c r="F4716" i="6"/>
  <c r="F3372" i="6"/>
  <c r="F4861" i="6"/>
  <c r="F3301" i="6"/>
  <c r="F8244" i="6"/>
  <c r="F7981" i="6"/>
  <c r="F2581" i="6"/>
  <c r="F2628" i="6"/>
  <c r="F7549" i="6"/>
  <c r="F8293" i="6"/>
  <c r="F7812" i="6"/>
  <c r="F11" i="6"/>
  <c r="F6325" i="6"/>
  <c r="F1837" i="6"/>
  <c r="F3061" i="6"/>
  <c r="F2316" i="6"/>
  <c r="F1477" i="6"/>
  <c r="F6301" i="6"/>
  <c r="F2917" i="6"/>
  <c r="F3877" i="6"/>
  <c r="F4453" i="6"/>
  <c r="F372" i="6"/>
  <c r="F2412" i="6"/>
  <c r="F6565" i="6"/>
  <c r="F1308" i="6"/>
  <c r="F8005" i="6"/>
  <c r="F1788" i="6"/>
  <c r="F3180" i="6"/>
  <c r="F3972" i="6"/>
  <c r="F2892" i="6"/>
  <c r="F540" i="6"/>
  <c r="F2797" i="6"/>
  <c r="F4237" i="6"/>
  <c r="F5077" i="6"/>
  <c r="F6709" i="6"/>
  <c r="F324" i="6"/>
  <c r="F2604" i="6"/>
  <c r="F5652" i="6"/>
  <c r="F1117" i="6"/>
  <c r="F3133" i="6"/>
  <c r="F7141" i="6"/>
  <c r="F4812" i="6"/>
  <c r="F253" i="6"/>
  <c r="F4476" i="6"/>
  <c r="F1644" i="6"/>
  <c r="F2821" i="6"/>
  <c r="F2749" i="6"/>
  <c r="F4573" i="6"/>
  <c r="F1069" i="6"/>
  <c r="F7837" i="6"/>
  <c r="F7717" i="6"/>
  <c r="F2268" i="6"/>
  <c r="F3324" i="6"/>
  <c r="F1573" i="6"/>
  <c r="F6085" i="6"/>
  <c r="F61" i="6"/>
  <c r="F4405" i="6"/>
  <c r="F2533" i="6"/>
  <c r="F4981" i="6"/>
  <c r="F2461" i="6"/>
  <c r="F5683" i="6"/>
  <c r="F4867" i="6"/>
  <c r="F6499" i="6"/>
  <c r="F5586" i="6"/>
  <c r="E7099" i="6" a="1"/>
  <c r="E7099" i="6" s="1"/>
  <c r="F7099" i="6" s="1"/>
  <c r="F7987" i="6"/>
  <c r="F3475" i="6"/>
  <c r="F1459" i="6"/>
  <c r="E6259" i="6" a="1"/>
  <c r="E6259" i="6" s="1"/>
  <c r="F6259" i="6" s="1"/>
  <c r="E2203" i="6" a="1"/>
  <c r="E2203" i="6" s="1"/>
  <c r="F2203" i="6" s="1"/>
  <c r="E7867" i="6" a="1"/>
  <c r="E7867" i="6" s="1"/>
  <c r="F7867" i="6" s="1"/>
  <c r="F6091" i="6"/>
  <c r="F6427" i="6"/>
  <c r="F43" i="6"/>
  <c r="F4290" i="6"/>
  <c r="F1411" i="6"/>
  <c r="F1410" i="6"/>
  <c r="F67" i="6"/>
  <c r="F3282" i="6"/>
  <c r="F3163" i="6"/>
  <c r="F1867" i="6"/>
  <c r="F3835" i="6"/>
  <c r="F4866" i="6"/>
  <c r="F1291" i="6"/>
  <c r="F7986" i="6"/>
  <c r="F3019" i="6"/>
  <c r="F7699" i="6"/>
  <c r="F1099" i="6"/>
  <c r="F379" i="6"/>
  <c r="F931" i="6"/>
  <c r="F66" i="6"/>
  <c r="F451" i="6"/>
  <c r="F7075" i="6"/>
  <c r="F4675" i="6"/>
  <c r="F1555" i="6"/>
  <c r="F5203" i="6"/>
  <c r="F1458" i="6"/>
  <c r="F4147" i="6"/>
  <c r="F2779" i="6"/>
  <c r="F7459" i="6"/>
  <c r="F2611" i="6"/>
  <c r="F6090" i="6"/>
  <c r="F7195" i="6"/>
  <c r="F3955" i="6"/>
  <c r="F1243" i="6"/>
  <c r="F4266" i="6"/>
  <c r="F2683" i="6"/>
  <c r="E1819" i="6" a="1"/>
  <c r="E1819" i="6" s="1"/>
  <c r="F1819" i="6" s="1"/>
  <c r="E3811" i="6" a="1"/>
  <c r="E3811" i="6" s="1"/>
  <c r="F3811" i="6" s="1"/>
  <c r="E4843" i="6" a="1"/>
  <c r="E4843" i="6" s="1"/>
  <c r="F4843" i="6" s="1"/>
  <c r="E6235" i="6" a="1"/>
  <c r="E6235" i="6" s="1"/>
  <c r="F6235" i="6" s="1"/>
  <c r="E7795" i="6" a="1"/>
  <c r="E7795" i="6" s="1"/>
  <c r="F7795" i="6" s="1"/>
  <c r="E835" i="6" a="1"/>
  <c r="E835" i="6" s="1"/>
  <c r="F835" i="6" s="1"/>
  <c r="E1915" i="6" a="1"/>
  <c r="E1915" i="6" s="1"/>
  <c r="F1915" i="6" s="1"/>
  <c r="E3667" i="6" a="1"/>
  <c r="E3667" i="6" s="1"/>
  <c r="F3667" i="6" s="1"/>
  <c r="E4987" i="6" a="1"/>
  <c r="E4987" i="6" s="1"/>
  <c r="F4987" i="6" s="1"/>
  <c r="E6691" i="6" a="1"/>
  <c r="E6691" i="6" s="1"/>
  <c r="F6691" i="6" s="1"/>
  <c r="E667" i="6" a="1"/>
  <c r="E667" i="6" s="1"/>
  <c r="F667" i="6" s="1"/>
  <c r="E2467" i="6" a="1"/>
  <c r="E2467" i="6" s="1"/>
  <c r="F2467" i="6" s="1"/>
  <c r="E3403" i="6" a="1"/>
  <c r="E3403" i="6" s="1"/>
  <c r="F3403" i="6" s="1"/>
  <c r="E1147" i="6" a="1"/>
  <c r="E1147" i="6" s="1"/>
  <c r="F1147" i="6" s="1"/>
  <c r="E4315" i="6" a="1"/>
  <c r="E4315" i="6" s="1"/>
  <c r="F4315" i="6" s="1"/>
  <c r="E1003" i="6" a="1"/>
  <c r="E1003" i="6" s="1"/>
  <c r="F1003" i="6" s="1"/>
  <c r="E3067" i="6" a="1"/>
  <c r="E3067" i="6" s="1"/>
  <c r="F3067" i="6" s="1"/>
  <c r="E5107" i="6" a="1"/>
  <c r="E5107" i="6" s="1"/>
  <c r="F5107" i="6" s="1"/>
  <c r="E6163" i="6" a="1"/>
  <c r="E6163" i="6" s="1"/>
  <c r="F6163" i="6" s="1"/>
  <c r="E8011" i="6" a="1"/>
  <c r="E8011" i="6" s="1"/>
  <c r="F8011" i="6" s="1"/>
  <c r="E331" i="6" a="1"/>
  <c r="E331" i="6" s="1"/>
  <c r="F331" i="6" s="1"/>
  <c r="E3523" i="6" a="1"/>
  <c r="E3523" i="6" s="1"/>
  <c r="F3523" i="6" s="1"/>
  <c r="E5323" i="6" a="1"/>
  <c r="E5323" i="6" s="1"/>
  <c r="F5323" i="6" s="1"/>
  <c r="E6619" i="6" a="1"/>
  <c r="E6619" i="6" s="1"/>
  <c r="F6619" i="6" s="1"/>
  <c r="E7723" i="6" a="1"/>
  <c r="E7723" i="6" s="1"/>
  <c r="F7723" i="6" s="1"/>
  <c r="E4795" i="6" a="1"/>
  <c r="E4795" i="6" s="1"/>
  <c r="F4795" i="6" s="1"/>
  <c r="E6067" i="6" a="1"/>
  <c r="E6067" i="6" s="1"/>
  <c r="F6067" i="6" s="1"/>
  <c r="G8422" i="6"/>
  <c r="G8350" i="6"/>
  <c r="G8206" i="6"/>
  <c r="G8110" i="6"/>
  <c r="G8014" i="6"/>
  <c r="G8398" i="6"/>
  <c r="G8278" i="6"/>
  <c r="G8230" i="6"/>
  <c r="G8134" i="6"/>
  <c r="G8038" i="6"/>
  <c r="G8326" i="6"/>
  <c r="G8182" i="6"/>
  <c r="G8086" i="6"/>
  <c r="G7990" i="6"/>
  <c r="G8374" i="6"/>
  <c r="G8062" i="6"/>
  <c r="G7942" i="6"/>
  <c r="G7846" i="6"/>
  <c r="G7750" i="6"/>
  <c r="G7606" i="6"/>
  <c r="G7462" i="6"/>
  <c r="G8158" i="6"/>
  <c r="G7702" i="6"/>
  <c r="G7966" i="6"/>
  <c r="G7894" i="6"/>
  <c r="G7798" i="6"/>
  <c r="G7774" i="6"/>
  <c r="G7726" i="6"/>
  <c r="G7678" i="6"/>
  <c r="G7630" i="6"/>
  <c r="G7558" i="6"/>
  <c r="G7390" i="6"/>
  <c r="G7870" i="6"/>
  <c r="G7534" i="6"/>
  <c r="G6910" i="6"/>
  <c r="G7918" i="6"/>
  <c r="G7510" i="6"/>
  <c r="G7414" i="6"/>
  <c r="G7342" i="6"/>
  <c r="G7294" i="6"/>
  <c r="G7246" i="6"/>
  <c r="G7198" i="6"/>
  <c r="G7150" i="6"/>
  <c r="G7102" i="6"/>
  <c r="G7054" i="6"/>
  <c r="G7006" i="6"/>
  <c r="G6958" i="6"/>
  <c r="G6886" i="6"/>
  <c r="G8302" i="6"/>
  <c r="G7822" i="6"/>
  <c r="G7654" i="6"/>
  <c r="G7438" i="6"/>
  <c r="G7366" i="6"/>
  <c r="G7318" i="6"/>
  <c r="G7270" i="6"/>
  <c r="G7222" i="6"/>
  <c r="G7174" i="6"/>
  <c r="G7126" i="6"/>
  <c r="G7078" i="6"/>
  <c r="G7030" i="6"/>
  <c r="G6982" i="6"/>
  <c r="G6934" i="6"/>
  <c r="G6838" i="6"/>
  <c r="G7486" i="6"/>
  <c r="G6814" i="6"/>
  <c r="G6718" i="6"/>
  <c r="G6622" i="6"/>
  <c r="G6454" i="6"/>
  <c r="G6694" i="6"/>
  <c r="G6598" i="6"/>
  <c r="G6478" i="6"/>
  <c r="G6430" i="6"/>
  <c r="G8254" i="6"/>
  <c r="G7582" i="6"/>
  <c r="G6862" i="6"/>
  <c r="G6790" i="6"/>
  <c r="G6742" i="6"/>
  <c r="G6646" i="6"/>
  <c r="G6574" i="6"/>
  <c r="G6550" i="6"/>
  <c r="G6526" i="6"/>
  <c r="G6406" i="6"/>
  <c r="G6358" i="6"/>
  <c r="G6766" i="6"/>
  <c r="G6670" i="6"/>
  <c r="G6502" i="6"/>
  <c r="G6382" i="6"/>
  <c r="G6214" i="6"/>
  <c r="G6262" i="6"/>
  <c r="G6142" i="6"/>
  <c r="G6022" i="6"/>
  <c r="G6190" i="6"/>
  <c r="G6166" i="6"/>
  <c r="G6094" i="6"/>
  <c r="G6046" i="6"/>
  <c r="G6334" i="6"/>
  <c r="G6310" i="6"/>
  <c r="G6286" i="6"/>
  <c r="G6238" i="6"/>
  <c r="G6118" i="6"/>
  <c r="G6070" i="6"/>
  <c r="G5950" i="6"/>
  <c r="G5878" i="6"/>
  <c r="G5806" i="6"/>
  <c r="G5782" i="6"/>
  <c r="G5686" i="6"/>
  <c r="G5590" i="6"/>
  <c r="G5542" i="6"/>
  <c r="G5494" i="6"/>
  <c r="G5422" i="6"/>
  <c r="G5374" i="6"/>
  <c r="G5974" i="6"/>
  <c r="G5854" i="6"/>
  <c r="G5758" i="6"/>
  <c r="G5662" i="6"/>
  <c r="G5638" i="6"/>
  <c r="G5614" i="6"/>
  <c r="G5326" i="6"/>
  <c r="G5278" i="6"/>
  <c r="G5926" i="6"/>
  <c r="G5734" i="6"/>
  <c r="G5566" i="6"/>
  <c r="G5518" i="6"/>
  <c r="G5470" i="6"/>
  <c r="G5398" i="6"/>
  <c r="G5998" i="6"/>
  <c r="G5902" i="6"/>
  <c r="G5830" i="6"/>
  <c r="G5710" i="6"/>
  <c r="G5446" i="6"/>
  <c r="G5350" i="6"/>
  <c r="G5302" i="6"/>
  <c r="G5206" i="6"/>
  <c r="G5086" i="6"/>
  <c r="G4990" i="6"/>
  <c r="G4894" i="6"/>
  <c r="G4846" i="6"/>
  <c r="G4774" i="6"/>
  <c r="G4726" i="6"/>
  <c r="G4678" i="6"/>
  <c r="G4630" i="6"/>
  <c r="G4582" i="6"/>
  <c r="G4462" i="6"/>
  <c r="G4294" i="6"/>
  <c r="G5134" i="6"/>
  <c r="G5062" i="6"/>
  <c r="G4966" i="6"/>
  <c r="G4534" i="6"/>
  <c r="G4486" i="6"/>
  <c r="G4438" i="6"/>
  <c r="G4390" i="6"/>
  <c r="G4366" i="6"/>
  <c r="G4270" i="6"/>
  <c r="G4174" i="6"/>
  <c r="G4078" i="6"/>
  <c r="G5254" i="6"/>
  <c r="G5158" i="6"/>
  <c r="G5038" i="6"/>
  <c r="G4942" i="6"/>
  <c r="G4918" i="6"/>
  <c r="G4870" i="6"/>
  <c r="G4822" i="6"/>
  <c r="G4798" i="6"/>
  <c r="G4750" i="6"/>
  <c r="G4702" i="6"/>
  <c r="G4654" i="6"/>
  <c r="G4606" i="6"/>
  <c r="G4342" i="6"/>
  <c r="G4246" i="6"/>
  <c r="G4150" i="6"/>
  <c r="G3982" i="6"/>
  <c r="G3886" i="6"/>
  <c r="G5230" i="6"/>
  <c r="G5182" i="6"/>
  <c r="G5110" i="6"/>
  <c r="G5014" i="6"/>
  <c r="G4558" i="6"/>
  <c r="G4510" i="6"/>
  <c r="G4414" i="6"/>
  <c r="G4318" i="6"/>
  <c r="G4222" i="6"/>
  <c r="G4126" i="6"/>
  <c r="G4054" i="6"/>
  <c r="G3958" i="6"/>
  <c r="G3862" i="6"/>
  <c r="G3934" i="6"/>
  <c r="G3790" i="6"/>
  <c r="G3694" i="6"/>
  <c r="G3598" i="6"/>
  <c r="G3502" i="6"/>
  <c r="G3430" i="6"/>
  <c r="G3406" i="6"/>
  <c r="G3382" i="6"/>
  <c r="G3358" i="6"/>
  <c r="G3334" i="6"/>
  <c r="G3166" i="6"/>
  <c r="G3118" i="6"/>
  <c r="G3070" i="6"/>
  <c r="G3046" i="6"/>
  <c r="G2950" i="6"/>
  <c r="G2926" i="6"/>
  <c r="G2878" i="6"/>
  <c r="G2734" i="6"/>
  <c r="G2662" i="6"/>
  <c r="G2614" i="6"/>
  <c r="G4198" i="6"/>
  <c r="G3910" i="6"/>
  <c r="G3766" i="6"/>
  <c r="G3670" i="6"/>
  <c r="G3574" i="6"/>
  <c r="G3478" i="6"/>
  <c r="G3310" i="6"/>
  <c r="G3238" i="6"/>
  <c r="G2974" i="6"/>
  <c r="G2758" i="6"/>
  <c r="G2710" i="6"/>
  <c r="G2686" i="6"/>
  <c r="G2638" i="6"/>
  <c r="G2590" i="6"/>
  <c r="G4102" i="6"/>
  <c r="G4030" i="6"/>
  <c r="G3838" i="6"/>
  <c r="G3742" i="6"/>
  <c r="G3646" i="6"/>
  <c r="G3550" i="6"/>
  <c r="G3454" i="6"/>
  <c r="G3262" i="6"/>
  <c r="G3190" i="6"/>
  <c r="G3094" i="6"/>
  <c r="G3022" i="6"/>
  <c r="G2998" i="6"/>
  <c r="G2902" i="6"/>
  <c r="G2854" i="6"/>
  <c r="G4006" i="6"/>
  <c r="G3814" i="6"/>
  <c r="G3718" i="6"/>
  <c r="G3622" i="6"/>
  <c r="G3526" i="6"/>
  <c r="G2806" i="6"/>
  <c r="G2494" i="6"/>
  <c r="G2422" i="6"/>
  <c r="G2134" i="6"/>
  <c r="G2038" i="6"/>
  <c r="G1942" i="6"/>
  <c r="G1798" i="6"/>
  <c r="G1702" i="6"/>
  <c r="G1630" i="6"/>
  <c r="G1534" i="6"/>
  <c r="G1486" i="6"/>
  <c r="G2518" i="6"/>
  <c r="G2470" i="6"/>
  <c r="G2398" i="6"/>
  <c r="G2350" i="6"/>
  <c r="G2110" i="6"/>
  <c r="G2014" i="6"/>
  <c r="G1918" i="6"/>
  <c r="G1774" i="6"/>
  <c r="G1654" i="6"/>
  <c r="G1606" i="6"/>
  <c r="G1438" i="6"/>
  <c r="G3286" i="6"/>
  <c r="G3214" i="6"/>
  <c r="G3142" i="6"/>
  <c r="G2830" i="6"/>
  <c r="G2566" i="6"/>
  <c r="G2326" i="6"/>
  <c r="G2302" i="6"/>
  <c r="G2278" i="6"/>
  <c r="G2254" i="6"/>
  <c r="G2230" i="6"/>
  <c r="G2206" i="6"/>
  <c r="G2182" i="6"/>
  <c r="G2086" i="6"/>
  <c r="G1990" i="6"/>
  <c r="G1894" i="6"/>
  <c r="G1750" i="6"/>
  <c r="G1678" i="6"/>
  <c r="G1510" i="6"/>
  <c r="G1462" i="6"/>
  <c r="G1414" i="6"/>
  <c r="G2782" i="6"/>
  <c r="G2542" i="6"/>
  <c r="G2446" i="6"/>
  <c r="G2374" i="6"/>
  <c r="G2158" i="6"/>
  <c r="G2062" i="6"/>
  <c r="G1966" i="6"/>
  <c r="G1870" i="6"/>
  <c r="G1846" i="6"/>
  <c r="G1822" i="6"/>
  <c r="G1726" i="6"/>
  <c r="G1582" i="6"/>
  <c r="G1558" i="6"/>
  <c r="G1390" i="6"/>
  <c r="G1174" i="6"/>
  <c r="G934" i="6"/>
  <c r="G742" i="6"/>
  <c r="G430" i="6"/>
  <c r="G406" i="6"/>
  <c r="G358" i="6"/>
  <c r="G142" i="6"/>
  <c r="G118" i="6"/>
  <c r="G1294" i="6"/>
  <c r="G1150" i="6"/>
  <c r="G1126" i="6"/>
  <c r="G1102" i="6"/>
  <c r="G886" i="6"/>
  <c r="G814" i="6"/>
  <c r="G790" i="6"/>
  <c r="G646" i="6"/>
  <c r="G94" i="6"/>
  <c r="G1342" i="6"/>
  <c r="G1246" i="6"/>
  <c r="G1222" i="6"/>
  <c r="G1054" i="6"/>
  <c r="G1030" i="6"/>
  <c r="G1006" i="6"/>
  <c r="G982" i="6"/>
  <c r="G862" i="6"/>
  <c r="G718" i="6"/>
  <c r="G670" i="6"/>
  <c r="G574" i="6"/>
  <c r="G550" i="6"/>
  <c r="G502" i="6"/>
  <c r="G478" i="6"/>
  <c r="G454" i="6"/>
  <c r="G334" i="6"/>
  <c r="G310" i="6"/>
  <c r="G214" i="6"/>
  <c r="G190" i="6"/>
  <c r="G598" i="6"/>
  <c r="G526" i="6"/>
  <c r="G286" i="6"/>
  <c r="G262" i="6"/>
  <c r="G238" i="6"/>
  <c r="G166" i="6"/>
  <c r="G1366" i="6"/>
  <c r="G1318" i="6"/>
  <c r="G1270" i="6"/>
  <c r="G1198" i="6"/>
  <c r="G1078" i="6"/>
  <c r="G958" i="6"/>
  <c r="G910" i="6"/>
  <c r="G838" i="6"/>
  <c r="G766" i="6"/>
  <c r="G694" i="6"/>
  <c r="G622" i="6"/>
  <c r="G382" i="6"/>
  <c r="E595" i="6" a="1"/>
  <c r="E595" i="6" s="1"/>
  <c r="F595" i="6" s="1"/>
  <c r="E2275" i="6" a="1"/>
  <c r="E2275" i="6" s="1"/>
  <c r="F2275" i="6" s="1"/>
  <c r="E3307" i="6" a="1"/>
  <c r="E3307" i="6" s="1"/>
  <c r="F3307" i="6" s="1"/>
  <c r="E5515" i="6" a="1"/>
  <c r="E5515" i="6" s="1"/>
  <c r="F5515" i="6" s="1"/>
  <c r="E7579" i="6" a="1"/>
  <c r="E7579" i="6" s="1"/>
  <c r="F7579" i="6" s="1"/>
  <c r="E8275" i="6" a="1"/>
  <c r="E8275" i="6" s="1"/>
  <c r="F8275" i="6" s="1"/>
  <c r="E1267" i="6" a="1"/>
  <c r="E1267" i="6" s="1"/>
  <c r="F1267" i="6" s="1"/>
  <c r="E3379" i="6" a="1"/>
  <c r="E3379" i="6" s="1"/>
  <c r="F3379" i="6" s="1"/>
  <c r="E4123" i="6" a="1"/>
  <c r="E4123" i="6" s="1"/>
  <c r="F4123" i="6" s="1"/>
  <c r="E5779" i="6" a="1"/>
  <c r="E5779" i="6" s="1"/>
  <c r="F5779" i="6" s="1"/>
  <c r="E7435" i="6" a="1"/>
  <c r="E7435" i="6" s="1"/>
  <c r="F7435" i="6" s="1"/>
  <c r="E3763" i="6" a="1"/>
  <c r="E3763" i="6" s="1"/>
  <c r="F3763" i="6" s="1"/>
  <c r="E5827" i="6" a="1"/>
  <c r="E5827" i="6" s="1"/>
  <c r="F5827" i="6" s="1"/>
  <c r="E6787" i="6" a="1"/>
  <c r="E6787" i="6" s="1"/>
  <c r="F6787" i="6" s="1"/>
  <c r="E8083" i="6" a="1"/>
  <c r="E8083" i="6" s="1"/>
  <c r="F8083" i="6" s="1"/>
  <c r="E787" i="6" a="1"/>
  <c r="E787" i="6" s="1"/>
  <c r="F787" i="6" s="1"/>
  <c r="E2539" i="6" a="1"/>
  <c r="E2539" i="6" s="1"/>
  <c r="F2539" i="6" s="1"/>
  <c r="E3139" i="6" a="1"/>
  <c r="E3139" i="6" s="1"/>
  <c r="F3139" i="6" s="1"/>
  <c r="E5875" i="6" a="1"/>
  <c r="E5875" i="6" s="1"/>
  <c r="F5875" i="6" s="1"/>
  <c r="E7219" i="6" a="1"/>
  <c r="E7219" i="6" s="1"/>
  <c r="F7219" i="6" s="1"/>
  <c r="E1531" i="6" a="1"/>
  <c r="E1531" i="6" s="1"/>
  <c r="F1531" i="6" s="1"/>
  <c r="E4483" i="6" a="1"/>
  <c r="E4483" i="6" s="1"/>
  <c r="F4483" i="6" s="1"/>
  <c r="E6115" i="6" a="1"/>
  <c r="E6115" i="6" s="1"/>
  <c r="F6115" i="6" s="1"/>
  <c r="E7675" i="6" a="1"/>
  <c r="E7675" i="6" s="1"/>
  <c r="F7675" i="6" s="1"/>
  <c r="E1195" i="6" a="1"/>
  <c r="E1195" i="6" s="1"/>
  <c r="F1195" i="6" s="1"/>
  <c r="E3619" i="6" a="1"/>
  <c r="E3619" i="6" s="1"/>
  <c r="F3619" i="6" s="1"/>
  <c r="E6523" i="6" a="1"/>
  <c r="E6523" i="6" s="1"/>
  <c r="F6523" i="6" s="1"/>
  <c r="E1339" i="6" a="1"/>
  <c r="E1339" i="6" s="1"/>
  <c r="F1339" i="6" s="1"/>
  <c r="E1747" i="6" a="1"/>
  <c r="E1747" i="6" s="1"/>
  <c r="F1747" i="6" s="1"/>
  <c r="E2731" i="6" a="1"/>
  <c r="E2731" i="6" s="1"/>
  <c r="F2731" i="6" s="1"/>
  <c r="E5467" i="6" a="1"/>
  <c r="E5467" i="6" s="1"/>
  <c r="F5467" i="6" s="1"/>
  <c r="E6811" i="6" a="1"/>
  <c r="E6811" i="6" s="1"/>
  <c r="F6811" i="6" s="1"/>
  <c r="E2491" i="6" a="1"/>
  <c r="E2491" i="6" s="1"/>
  <c r="F2491" i="6" s="1"/>
  <c r="E2155" i="6" a="1"/>
  <c r="E2155" i="6" s="1"/>
  <c r="F2155" i="6" s="1"/>
  <c r="E2227" i="6" a="1"/>
  <c r="E2227" i="6" s="1"/>
  <c r="F2227" i="6" s="1"/>
  <c r="E4339" i="6" a="1"/>
  <c r="E4339" i="6" s="1"/>
  <c r="F4339" i="6" s="1"/>
  <c r="G8421" i="6"/>
  <c r="G8349" i="6"/>
  <c r="G8205" i="6"/>
  <c r="G8109" i="6"/>
  <c r="G8013" i="6"/>
  <c r="G8397" i="6"/>
  <c r="G8277" i="6"/>
  <c r="G8229" i="6"/>
  <c r="G8133" i="6"/>
  <c r="G8037" i="6"/>
  <c r="G8325" i="6"/>
  <c r="G8181" i="6"/>
  <c r="G8085" i="6"/>
  <c r="G7989" i="6"/>
  <c r="G7941" i="6"/>
  <c r="G7845" i="6"/>
  <c r="G7749" i="6"/>
  <c r="G7605" i="6"/>
  <c r="G7581" i="6"/>
  <c r="G7557" i="6"/>
  <c r="G7461" i="6"/>
  <c r="G8373" i="6"/>
  <c r="G8061" i="6"/>
  <c r="G7701" i="6"/>
  <c r="G8301" i="6"/>
  <c r="G8253" i="6"/>
  <c r="G7965" i="6"/>
  <c r="G7893" i="6"/>
  <c r="G7797" i="6"/>
  <c r="G7773" i="6"/>
  <c r="G7725" i="6"/>
  <c r="G7677" i="6"/>
  <c r="G7629" i="6"/>
  <c r="G7533" i="6"/>
  <c r="G7509" i="6"/>
  <c r="G7389" i="6"/>
  <c r="G8157" i="6"/>
  <c r="G7821" i="6"/>
  <c r="G7653" i="6"/>
  <c r="G7413" i="6"/>
  <c r="G6909" i="6"/>
  <c r="G7869" i="6"/>
  <c r="G7341" i="6"/>
  <c r="G7293" i="6"/>
  <c r="G7245" i="6"/>
  <c r="G7197" i="6"/>
  <c r="G7149" i="6"/>
  <c r="G7101" i="6"/>
  <c r="G7053" i="6"/>
  <c r="G7005" i="6"/>
  <c r="G6957" i="6"/>
  <c r="G6885" i="6"/>
  <c r="G7485" i="6"/>
  <c r="G7365" i="6"/>
  <c r="G7317" i="6"/>
  <c r="G7269" i="6"/>
  <c r="G7221" i="6"/>
  <c r="G7173" i="6"/>
  <c r="G7125" i="6"/>
  <c r="G7077" i="6"/>
  <c r="G7029" i="6"/>
  <c r="G6981" i="6"/>
  <c r="G6933" i="6"/>
  <c r="G6837" i="6"/>
  <c r="G7917" i="6"/>
  <c r="G7437" i="6"/>
  <c r="G6861" i="6"/>
  <c r="G6717" i="6"/>
  <c r="G6621" i="6"/>
  <c r="G6693" i="6"/>
  <c r="G6597" i="6"/>
  <c r="G6477" i="6"/>
  <c r="G6813" i="6"/>
  <c r="G6741" i="6"/>
  <c r="G6645" i="6"/>
  <c r="G6573" i="6"/>
  <c r="G6549" i="6"/>
  <c r="G6525" i="6"/>
  <c r="G6501" i="6"/>
  <c r="G6429" i="6"/>
  <c r="G6405" i="6"/>
  <c r="G6357" i="6"/>
  <c r="G6765" i="6"/>
  <c r="G6453" i="6"/>
  <c r="G6669" i="6"/>
  <c r="G6381" i="6"/>
  <c r="G6789" i="6"/>
  <c r="G6117" i="6"/>
  <c r="G6261" i="6"/>
  <c r="G6213" i="6"/>
  <c r="G6141" i="6"/>
  <c r="G6021" i="6"/>
  <c r="G6309" i="6"/>
  <c r="G6093" i="6"/>
  <c r="G6045" i="6"/>
  <c r="G6333" i="6"/>
  <c r="G6285" i="6"/>
  <c r="G6237" i="6"/>
  <c r="G6189" i="6"/>
  <c r="G6165" i="6"/>
  <c r="G6069" i="6"/>
  <c r="G5949" i="6"/>
  <c r="G5877" i="6"/>
  <c r="G5781" i="6"/>
  <c r="G5685" i="6"/>
  <c r="G5589" i="6"/>
  <c r="G5541" i="6"/>
  <c r="G5493" i="6"/>
  <c r="G5421" i="6"/>
  <c r="G5373" i="6"/>
  <c r="G5997" i="6"/>
  <c r="G5973" i="6"/>
  <c r="G5853" i="6"/>
  <c r="G5757" i="6"/>
  <c r="G5661" i="6"/>
  <c r="G5637" i="6"/>
  <c r="G5613" i="6"/>
  <c r="G5325" i="6"/>
  <c r="G5277" i="6"/>
  <c r="G5925" i="6"/>
  <c r="G5805" i="6"/>
  <c r="G5733" i="6"/>
  <c r="G5565" i="6"/>
  <c r="G5517" i="6"/>
  <c r="G5469" i="6"/>
  <c r="G5397" i="6"/>
  <c r="G5901" i="6"/>
  <c r="G5829" i="6"/>
  <c r="G5709" i="6"/>
  <c r="G5445" i="6"/>
  <c r="G5349" i="6"/>
  <c r="G5301" i="6"/>
  <c r="G5253" i="6"/>
  <c r="G5205" i="6"/>
  <c r="G5109" i="6"/>
  <c r="G5013" i="6"/>
  <c r="G4893" i="6"/>
  <c r="G4845" i="6"/>
  <c r="G4773" i="6"/>
  <c r="G4725" i="6"/>
  <c r="G4677" i="6"/>
  <c r="G4629" i="6"/>
  <c r="G4581" i="6"/>
  <c r="G4341" i="6"/>
  <c r="G4245" i="6"/>
  <c r="G5229" i="6"/>
  <c r="G5133" i="6"/>
  <c r="G5085" i="6"/>
  <c r="G4989" i="6"/>
  <c r="G4533" i="6"/>
  <c r="G4485" i="6"/>
  <c r="G4437" i="6"/>
  <c r="G4389" i="6"/>
  <c r="G4317" i="6"/>
  <c r="G4221" i="6"/>
  <c r="G4125" i="6"/>
  <c r="G5157" i="6"/>
  <c r="G5061" i="6"/>
  <c r="G4965" i="6"/>
  <c r="G4917" i="6"/>
  <c r="G4869" i="6"/>
  <c r="G4821" i="6"/>
  <c r="G4749" i="6"/>
  <c r="G4701" i="6"/>
  <c r="G4653" i="6"/>
  <c r="G4605" i="6"/>
  <c r="G4461" i="6"/>
  <c r="G4293" i="6"/>
  <c r="G4197" i="6"/>
  <c r="G4101" i="6"/>
  <c r="G4005" i="6"/>
  <c r="G3909" i="6"/>
  <c r="G5181" i="6"/>
  <c r="G5037" i="6"/>
  <c r="G4941" i="6"/>
  <c r="G4797" i="6"/>
  <c r="G4557" i="6"/>
  <c r="G4509" i="6"/>
  <c r="G4413" i="6"/>
  <c r="G4365" i="6"/>
  <c r="G4269" i="6"/>
  <c r="G4173" i="6"/>
  <c r="G4077" i="6"/>
  <c r="G3981" i="6"/>
  <c r="G3885" i="6"/>
  <c r="G4053" i="6"/>
  <c r="G3861" i="6"/>
  <c r="G3813" i="6"/>
  <c r="G3717" i="6"/>
  <c r="G3621" i="6"/>
  <c r="G3525" i="6"/>
  <c r="G3453" i="6"/>
  <c r="G3285" i="6"/>
  <c r="G3165" i="6"/>
  <c r="G3117" i="6"/>
  <c r="G3069" i="6"/>
  <c r="G2973" i="6"/>
  <c r="G2733" i="6"/>
  <c r="G2613" i="6"/>
  <c r="G4149" i="6"/>
  <c r="G4029" i="6"/>
  <c r="G3789" i="6"/>
  <c r="G3693" i="6"/>
  <c r="G3597" i="6"/>
  <c r="G3501" i="6"/>
  <c r="G3477" i="6"/>
  <c r="G3429" i="6"/>
  <c r="G3405" i="6"/>
  <c r="G3381" i="6"/>
  <c r="G3357" i="6"/>
  <c r="G3333" i="6"/>
  <c r="G3045" i="6"/>
  <c r="G2901" i="6"/>
  <c r="G2877" i="6"/>
  <c r="G2757" i="6"/>
  <c r="G2685" i="6"/>
  <c r="G2661" i="6"/>
  <c r="G2637" i="6"/>
  <c r="G3957" i="6"/>
  <c r="G3765" i="6"/>
  <c r="G3669" i="6"/>
  <c r="G3573" i="6"/>
  <c r="G3309" i="6"/>
  <c r="G3261" i="6"/>
  <c r="G3093" i="6"/>
  <c r="G3021" i="6"/>
  <c r="G2853" i="6"/>
  <c r="G3933" i="6"/>
  <c r="G3837" i="6"/>
  <c r="G3741" i="6"/>
  <c r="G3645" i="6"/>
  <c r="G3549" i="6"/>
  <c r="G3189" i="6"/>
  <c r="G2829" i="6"/>
  <c r="G2565" i="6"/>
  <c r="G2541" i="6"/>
  <c r="G2421" i="6"/>
  <c r="G2373" i="6"/>
  <c r="G2133" i="6"/>
  <c r="G2061" i="6"/>
  <c r="G1965" i="6"/>
  <c r="G1869" i="6"/>
  <c r="G1845" i="6"/>
  <c r="G1797" i="6"/>
  <c r="G1701" i="6"/>
  <c r="G1533" i="6"/>
  <c r="G1413" i="6"/>
  <c r="G2781" i="6"/>
  <c r="G2709" i="6"/>
  <c r="G2589" i="6"/>
  <c r="G2517" i="6"/>
  <c r="G2469" i="6"/>
  <c r="G2397" i="6"/>
  <c r="G2349" i="6"/>
  <c r="G2157" i="6"/>
  <c r="G2037" i="6"/>
  <c r="G1941" i="6"/>
  <c r="G1773" i="6"/>
  <c r="G1653" i="6"/>
  <c r="G1581" i="6"/>
  <c r="G1485" i="6"/>
  <c r="G1437" i="6"/>
  <c r="G2997" i="6"/>
  <c r="G2949" i="6"/>
  <c r="G2805" i="6"/>
  <c r="G2493" i="6"/>
  <c r="G2325" i="6"/>
  <c r="G2301" i="6"/>
  <c r="G2277" i="6"/>
  <c r="G2253" i="6"/>
  <c r="G2229" i="6"/>
  <c r="G2205" i="6"/>
  <c r="G2181" i="6"/>
  <c r="G2109" i="6"/>
  <c r="G2013" i="6"/>
  <c r="G1917" i="6"/>
  <c r="G1749" i="6"/>
  <c r="G1677" i="6"/>
  <c r="G1461" i="6"/>
  <c r="G1389" i="6"/>
  <c r="G3237" i="6"/>
  <c r="G3213" i="6"/>
  <c r="G3141" i="6"/>
  <c r="G2925" i="6"/>
  <c r="G2445" i="6"/>
  <c r="G2085" i="6"/>
  <c r="G1989" i="6"/>
  <c r="G1893" i="6"/>
  <c r="G1821" i="6"/>
  <c r="G1725" i="6"/>
  <c r="G1629" i="6"/>
  <c r="G1605" i="6"/>
  <c r="G1557" i="6"/>
  <c r="G1509" i="6"/>
  <c r="G1221" i="6"/>
  <c r="G909" i="6"/>
  <c r="G837" i="6"/>
  <c r="G741" i="6"/>
  <c r="G717" i="6"/>
  <c r="G669" i="6"/>
  <c r="G405" i="6"/>
  <c r="G333" i="6"/>
  <c r="G309" i="6"/>
  <c r="G261" i="6"/>
  <c r="G141" i="6"/>
  <c r="G1317" i="6"/>
  <c r="G1197" i="6"/>
  <c r="G1053" i="6"/>
  <c r="G1029" i="6"/>
  <c r="G1005" i="6"/>
  <c r="G813" i="6"/>
  <c r="G789" i="6"/>
  <c r="G693" i="6"/>
  <c r="G429" i="6"/>
  <c r="G381" i="6"/>
  <c r="G357" i="6"/>
  <c r="G117" i="6"/>
  <c r="G93" i="6"/>
  <c r="G1173" i="6"/>
  <c r="G1077" i="6"/>
  <c r="G981" i="6"/>
  <c r="G957" i="6"/>
  <c r="G933" i="6"/>
  <c r="G885" i="6"/>
  <c r="G645" i="6"/>
  <c r="G573" i="6"/>
  <c r="G549" i="6"/>
  <c r="G501" i="6"/>
  <c r="G477" i="6"/>
  <c r="G285" i="6"/>
  <c r="G621" i="6"/>
  <c r="G237" i="6"/>
  <c r="G213" i="6"/>
  <c r="G189" i="6"/>
  <c r="G165" i="6"/>
  <c r="G1365" i="6"/>
  <c r="G1341" i="6"/>
  <c r="G1293" i="6"/>
  <c r="G1269" i="6"/>
  <c r="G1245" i="6"/>
  <c r="G1149" i="6"/>
  <c r="G1125" i="6"/>
  <c r="G1101" i="6"/>
  <c r="G861" i="6"/>
  <c r="G765" i="6"/>
  <c r="G597" i="6"/>
  <c r="G525" i="6"/>
  <c r="G453" i="6"/>
  <c r="C8326" i="6"/>
  <c r="C8182" i="6"/>
  <c r="C8086" i="6"/>
  <c r="C7990" i="6"/>
  <c r="C8422" i="6"/>
  <c r="C8350" i="6"/>
  <c r="C8206" i="6"/>
  <c r="C8110" i="6"/>
  <c r="C8014" i="6"/>
  <c r="C8374" i="6"/>
  <c r="C8302" i="6"/>
  <c r="C8254" i="6"/>
  <c r="C8158" i="6"/>
  <c r="C8062" i="6"/>
  <c r="C8278" i="6"/>
  <c r="C8230" i="6"/>
  <c r="C7966" i="6"/>
  <c r="C7894" i="6"/>
  <c r="C7798" i="6"/>
  <c r="C7774" i="6"/>
  <c r="C7726" i="6"/>
  <c r="C7678" i="6"/>
  <c r="C7630" i="6"/>
  <c r="C7534" i="6"/>
  <c r="C7510" i="6"/>
  <c r="C7942" i="6"/>
  <c r="C7846" i="6"/>
  <c r="C7750" i="6"/>
  <c r="C7606" i="6"/>
  <c r="C7582" i="6"/>
  <c r="C7558" i="6"/>
  <c r="C7462" i="6"/>
  <c r="C8134" i="6"/>
  <c r="C7918" i="6"/>
  <c r="C7870" i="6"/>
  <c r="C7822" i="6"/>
  <c r="C7654" i="6"/>
  <c r="C7486" i="6"/>
  <c r="C7438" i="6"/>
  <c r="C7702" i="6"/>
  <c r="C7366" i="6"/>
  <c r="C7318" i="6"/>
  <c r="C7270" i="6"/>
  <c r="C7222" i="6"/>
  <c r="C7174" i="6"/>
  <c r="C7126" i="6"/>
  <c r="C7078" i="6"/>
  <c r="C7030" i="6"/>
  <c r="C6982" i="6"/>
  <c r="C6934" i="6"/>
  <c r="C8398" i="6"/>
  <c r="C6910" i="6"/>
  <c r="C8038" i="6"/>
  <c r="C7390" i="6"/>
  <c r="C6862" i="6"/>
  <c r="C7246" i="6"/>
  <c r="C7054" i="6"/>
  <c r="C6790" i="6"/>
  <c r="C6742" i="6"/>
  <c r="C6646" i="6"/>
  <c r="C6574" i="6"/>
  <c r="C6550" i="6"/>
  <c r="C6526" i="6"/>
  <c r="C6502" i="6"/>
  <c r="C6430" i="6"/>
  <c r="C6406" i="6"/>
  <c r="C7198" i="6"/>
  <c r="C7006" i="6"/>
  <c r="C6886" i="6"/>
  <c r="C6814" i="6"/>
  <c r="C6718" i="6"/>
  <c r="C6622" i="6"/>
  <c r="C7342" i="6"/>
  <c r="C7414" i="6"/>
  <c r="C7294" i="6"/>
  <c r="C7102" i="6"/>
  <c r="C6766" i="6"/>
  <c r="C6670" i="6"/>
  <c r="C6454" i="6"/>
  <c r="C7150" i="6"/>
  <c r="C6598" i="6"/>
  <c r="C6958" i="6"/>
  <c r="C6838" i="6"/>
  <c r="C6478" i="6"/>
  <c r="C6694" i="6"/>
  <c r="C6358" i="6"/>
  <c r="C6310" i="6"/>
  <c r="C6382" i="6"/>
  <c r="C6286" i="6"/>
  <c r="C6238" i="6"/>
  <c r="C6190" i="6"/>
  <c r="C6166" i="6"/>
  <c r="C6070" i="6"/>
  <c r="C6334" i="6"/>
  <c r="C6118" i="6"/>
  <c r="C6262" i="6"/>
  <c r="C6214" i="6"/>
  <c r="C6142" i="6"/>
  <c r="C6022" i="6"/>
  <c r="C6094" i="6"/>
  <c r="C6046" i="6"/>
  <c r="C5998" i="6"/>
  <c r="C5902" i="6"/>
  <c r="C5830" i="6"/>
  <c r="C5710" i="6"/>
  <c r="C5446" i="6"/>
  <c r="C5350" i="6"/>
  <c r="C5302" i="6"/>
  <c r="C5254" i="6"/>
  <c r="C5950" i="6"/>
  <c r="C5878" i="6"/>
  <c r="C5782" i="6"/>
  <c r="C5686" i="6"/>
  <c r="C5590" i="6"/>
  <c r="C5542" i="6"/>
  <c r="C5494" i="6"/>
  <c r="C5422" i="6"/>
  <c r="C5374" i="6"/>
  <c r="C5974" i="6"/>
  <c r="C5854" i="6"/>
  <c r="C5758" i="6"/>
  <c r="C5662" i="6"/>
  <c r="C5638" i="6"/>
  <c r="C5614" i="6"/>
  <c r="C5326" i="6"/>
  <c r="C5278" i="6"/>
  <c r="C5926" i="6"/>
  <c r="C5806" i="6"/>
  <c r="C5734" i="6"/>
  <c r="C5566" i="6"/>
  <c r="C5518" i="6"/>
  <c r="C5470" i="6"/>
  <c r="C5398" i="6"/>
  <c r="C5182" i="6"/>
  <c r="C5038" i="6"/>
  <c r="C4942" i="6"/>
  <c r="C4798" i="6"/>
  <c r="C4558" i="6"/>
  <c r="C4510" i="6"/>
  <c r="C4414" i="6"/>
  <c r="C4366" i="6"/>
  <c r="C4270" i="6"/>
  <c r="C5206" i="6"/>
  <c r="C5110" i="6"/>
  <c r="C5014" i="6"/>
  <c r="C4894" i="6"/>
  <c r="C4846" i="6"/>
  <c r="C4774" i="6"/>
  <c r="C4726" i="6"/>
  <c r="C4678" i="6"/>
  <c r="C4630" i="6"/>
  <c r="C4582" i="6"/>
  <c r="C4342" i="6"/>
  <c r="C4246" i="6"/>
  <c r="C4150" i="6"/>
  <c r="C5230" i="6"/>
  <c r="C5134" i="6"/>
  <c r="C5086" i="6"/>
  <c r="C4990" i="6"/>
  <c r="C4534" i="6"/>
  <c r="C4486" i="6"/>
  <c r="C4438" i="6"/>
  <c r="C4390" i="6"/>
  <c r="C4318" i="6"/>
  <c r="C4222" i="6"/>
  <c r="C4126" i="6"/>
  <c r="C4030" i="6"/>
  <c r="C3934" i="6"/>
  <c r="C5158" i="6"/>
  <c r="C5062" i="6"/>
  <c r="C4966" i="6"/>
  <c r="C4918" i="6"/>
  <c r="C4870" i="6"/>
  <c r="C4822" i="6"/>
  <c r="C4750" i="6"/>
  <c r="C4702" i="6"/>
  <c r="C4654" i="6"/>
  <c r="C4606" i="6"/>
  <c r="C4462" i="6"/>
  <c r="C4294" i="6"/>
  <c r="C4198" i="6"/>
  <c r="C4102" i="6"/>
  <c r="C4006" i="6"/>
  <c r="C3910" i="6"/>
  <c r="C3982" i="6"/>
  <c r="C3838" i="6"/>
  <c r="C3742" i="6"/>
  <c r="C3646" i="6"/>
  <c r="C3550" i="6"/>
  <c r="C3238" i="6"/>
  <c r="C3214" i="6"/>
  <c r="C3190" i="6"/>
  <c r="C3142" i="6"/>
  <c r="C2998" i="6"/>
  <c r="C2950" i="6"/>
  <c r="C2926" i="6"/>
  <c r="C2830" i="6"/>
  <c r="C2806" i="6"/>
  <c r="C2566" i="6"/>
  <c r="C4078" i="6"/>
  <c r="C3958" i="6"/>
  <c r="C3814" i="6"/>
  <c r="C3718" i="6"/>
  <c r="C3622" i="6"/>
  <c r="C3526" i="6"/>
  <c r="C3454" i="6"/>
  <c r="C3286" i="6"/>
  <c r="C3166" i="6"/>
  <c r="C3118" i="6"/>
  <c r="C3070" i="6"/>
  <c r="C2974" i="6"/>
  <c r="C2734" i="6"/>
  <c r="C2614" i="6"/>
  <c r="C3886" i="6"/>
  <c r="C3790" i="6"/>
  <c r="C3694" i="6"/>
  <c r="C3598" i="6"/>
  <c r="C3502" i="6"/>
  <c r="C3478" i="6"/>
  <c r="C3430" i="6"/>
  <c r="C3406" i="6"/>
  <c r="C3382" i="6"/>
  <c r="C3358" i="6"/>
  <c r="C3334" i="6"/>
  <c r="C3046" i="6"/>
  <c r="C2902" i="6"/>
  <c r="C2878" i="6"/>
  <c r="C4174" i="6"/>
  <c r="C4054" i="6"/>
  <c r="C3862" i="6"/>
  <c r="C3766" i="6"/>
  <c r="C3670" i="6"/>
  <c r="C3574" i="6"/>
  <c r="C3094" i="6"/>
  <c r="C2782" i="6"/>
  <c r="C2710" i="6"/>
  <c r="C2590" i="6"/>
  <c r="C2446" i="6"/>
  <c r="C2086" i="6"/>
  <c r="C1990" i="6"/>
  <c r="C1894" i="6"/>
  <c r="C1822" i="6"/>
  <c r="C1726" i="6"/>
  <c r="C1630" i="6"/>
  <c r="C1606" i="6"/>
  <c r="C1558" i="6"/>
  <c r="C1510" i="6"/>
  <c r="C2758" i="6"/>
  <c r="C2686" i="6"/>
  <c r="C2638" i="6"/>
  <c r="C2542" i="6"/>
  <c r="C2422" i="6"/>
  <c r="C2374" i="6"/>
  <c r="C2134" i="6"/>
  <c r="C2062" i="6"/>
  <c r="C1966" i="6"/>
  <c r="C1870" i="6"/>
  <c r="C1846" i="6"/>
  <c r="C1798" i="6"/>
  <c r="C1702" i="6"/>
  <c r="C1534" i="6"/>
  <c r="C1414" i="6"/>
  <c r="C3310" i="6"/>
  <c r="C3262" i="6"/>
  <c r="C3022" i="6"/>
  <c r="C2854" i="6"/>
  <c r="C2518" i="6"/>
  <c r="C2470" i="6"/>
  <c r="C2398" i="6"/>
  <c r="C2350" i="6"/>
  <c r="C2158" i="6"/>
  <c r="C2038" i="6"/>
  <c r="C1942" i="6"/>
  <c r="C1774" i="6"/>
  <c r="C1654" i="6"/>
  <c r="C1582" i="6"/>
  <c r="C1486" i="6"/>
  <c r="C1438" i="6"/>
  <c r="C2662" i="6"/>
  <c r="C2494" i="6"/>
  <c r="C2326" i="6"/>
  <c r="C2302" i="6"/>
  <c r="C2278" i="6"/>
  <c r="C2254" i="6"/>
  <c r="C2230" i="6"/>
  <c r="C2206" i="6"/>
  <c r="C2182" i="6"/>
  <c r="C2110" i="6"/>
  <c r="C2014" i="6"/>
  <c r="C1918" i="6"/>
  <c r="C1750" i="6"/>
  <c r="C1678" i="6"/>
  <c r="C1462" i="6"/>
  <c r="C1390" i="6"/>
  <c r="C1366" i="6"/>
  <c r="C1342" i="6"/>
  <c r="C1294" i="6"/>
  <c r="C1270" i="6"/>
  <c r="C1246" i="6"/>
  <c r="C1150" i="6"/>
  <c r="C1126" i="6"/>
  <c r="C1102" i="6"/>
  <c r="C862" i="6"/>
  <c r="C766" i="6"/>
  <c r="C622" i="6"/>
  <c r="C598" i="6"/>
  <c r="C526" i="6"/>
  <c r="C454" i="6"/>
  <c r="C334" i="6"/>
  <c r="C238" i="6"/>
  <c r="C214" i="6"/>
  <c r="C190" i="6"/>
  <c r="C166" i="6"/>
  <c r="C118" i="6"/>
  <c r="C94" i="6"/>
  <c r="C310" i="6"/>
  <c r="C262" i="6"/>
  <c r="C1222" i="6"/>
  <c r="C910" i="6"/>
  <c r="C838" i="6"/>
  <c r="C742" i="6"/>
  <c r="C718" i="6"/>
  <c r="C670" i="6"/>
  <c r="C406" i="6"/>
  <c r="C1318" i="6"/>
  <c r="C1198" i="6"/>
  <c r="C1054" i="6"/>
  <c r="C1030" i="6"/>
  <c r="C1006" i="6"/>
  <c r="C814" i="6"/>
  <c r="C790" i="6"/>
  <c r="C694" i="6"/>
  <c r="C430" i="6"/>
  <c r="C382" i="6"/>
  <c r="C358" i="6"/>
  <c r="C142" i="6"/>
  <c r="C646" i="6"/>
  <c r="C574" i="6"/>
  <c r="C550" i="6"/>
  <c r="C286" i="6"/>
  <c r="C1174" i="6"/>
  <c r="C1078" i="6"/>
  <c r="C982" i="6"/>
  <c r="C958" i="6"/>
  <c r="C934" i="6"/>
  <c r="C886" i="6"/>
  <c r="C502" i="6"/>
  <c r="C478" i="6"/>
  <c r="E163" i="6" a="1"/>
  <c r="E163" i="6" s="1"/>
  <c r="F163" i="6" s="1"/>
  <c r="E2347" i="6" a="1"/>
  <c r="E2347" i="6" s="1"/>
  <c r="F2347" i="6" s="1"/>
  <c r="E4651" i="6" a="1"/>
  <c r="E4651" i="6" s="1"/>
  <c r="F4651" i="6" s="1"/>
  <c r="E5539" i="6" a="1"/>
  <c r="E5539" i="6" s="1"/>
  <c r="F5539" i="6" s="1"/>
  <c r="E7027" i="6" a="1"/>
  <c r="E7027" i="6" s="1"/>
  <c r="F7027" i="6" s="1"/>
  <c r="E883" i="6" a="1"/>
  <c r="E883" i="6" s="1"/>
  <c r="F883" i="6" s="1"/>
  <c r="E1579" i="6" a="1"/>
  <c r="E1579" i="6" s="1"/>
  <c r="F1579" i="6" s="1"/>
  <c r="E3547" i="6" a="1"/>
  <c r="E3547" i="6" s="1"/>
  <c r="F3547" i="6" s="1"/>
  <c r="E4411" i="6" a="1"/>
  <c r="E4411" i="6" s="1"/>
  <c r="F4411" i="6" s="1"/>
  <c r="E6331" i="6" a="1"/>
  <c r="E6331" i="6" s="1"/>
  <c r="F6331" i="6" s="1"/>
  <c r="E7747" i="6" a="1"/>
  <c r="E7747" i="6" s="1"/>
  <c r="F7747" i="6" s="1"/>
  <c r="E7939" i="6" a="1"/>
  <c r="E7939" i="6" s="1"/>
  <c r="F7939" i="6" s="1"/>
  <c r="E763" i="6" a="1"/>
  <c r="E763" i="6" s="1"/>
  <c r="F763" i="6" s="1"/>
  <c r="E2443" i="6" a="1"/>
  <c r="E2443" i="6" s="1"/>
  <c r="F2443" i="6" s="1"/>
  <c r="E3691" i="6" a="1"/>
  <c r="E3691" i="6" s="1"/>
  <c r="F3691" i="6" s="1"/>
  <c r="E5923" i="6" a="1"/>
  <c r="E5923" i="6" s="1"/>
  <c r="F5923" i="6" s="1"/>
  <c r="E8179" i="6" a="1"/>
  <c r="E8179" i="6" s="1"/>
  <c r="F8179" i="6" s="1"/>
  <c r="E1795" i="6" a="1"/>
  <c r="E1795" i="6" s="1"/>
  <c r="F1795" i="6" s="1"/>
  <c r="E4723" i="6" a="1"/>
  <c r="E4723" i="6" s="1"/>
  <c r="F4723" i="6" s="1"/>
  <c r="E6667" i="6" a="1"/>
  <c r="E6667" i="6" s="1"/>
  <c r="F6667" i="6" s="1"/>
  <c r="E8059" i="6" a="1"/>
  <c r="E8059" i="6" s="1"/>
  <c r="F8059" i="6" s="1"/>
  <c r="E955" i="6" a="1"/>
  <c r="E955" i="6" s="1"/>
  <c r="F955" i="6" s="1"/>
  <c r="E7411" i="6" a="1"/>
  <c r="E7411" i="6" s="1"/>
  <c r="F7411" i="6" s="1"/>
  <c r="E2251" i="6" a="1"/>
  <c r="E2251" i="6" s="1"/>
  <c r="F2251" i="6" s="1"/>
  <c r="E4603" i="6" a="1"/>
  <c r="E4603" i="6" s="1"/>
  <c r="F4603" i="6" s="1"/>
  <c r="E5491" i="6" a="1"/>
  <c r="E5491" i="6" s="1"/>
  <c r="F5491" i="6" s="1"/>
  <c r="E2059" i="6" a="1"/>
  <c r="E2059" i="6" s="1"/>
  <c r="F2059" i="6" s="1"/>
  <c r="E2755" i="6" a="1"/>
  <c r="E2755" i="6" s="1"/>
  <c r="F2755" i="6" s="1"/>
  <c r="E5035" i="6" a="1"/>
  <c r="E5035" i="6" s="1"/>
  <c r="F5035" i="6" s="1"/>
  <c r="E6739" i="6" a="1"/>
  <c r="E6739" i="6" s="1"/>
  <c r="F6739" i="6" s="1"/>
  <c r="E7243" i="6" a="1"/>
  <c r="E7243" i="6" s="1"/>
  <c r="F7243" i="6" s="1"/>
  <c r="E1315" i="6" a="1"/>
  <c r="E1315" i="6" s="1"/>
  <c r="F1315" i="6" s="1"/>
  <c r="E6043" i="6" a="1"/>
  <c r="E6043" i="6" s="1"/>
  <c r="F6043" i="6" s="1"/>
  <c r="E547" i="6" a="1"/>
  <c r="E547" i="6" s="1"/>
  <c r="F547" i="6" s="1"/>
  <c r="E2419" i="6" a="1"/>
  <c r="E2419" i="6" s="1"/>
  <c r="F2419" i="6" s="1"/>
  <c r="E3595" i="6" a="1"/>
  <c r="E3595" i="6" s="1"/>
  <c r="F3595" i="6" s="1"/>
  <c r="E5803" i="6" a="1"/>
  <c r="E5803" i="6" s="1"/>
  <c r="F5803" i="6" s="1"/>
  <c r="E7915" i="6" a="1"/>
  <c r="E7915" i="6" s="1"/>
  <c r="F7915" i="6" s="1"/>
  <c r="E1843" i="6" a="1"/>
  <c r="E1843" i="6" s="1"/>
  <c r="F1843" i="6" s="1"/>
  <c r="E6451" i="6" a="1"/>
  <c r="E6451" i="6" s="1"/>
  <c r="F6451" i="6" s="1"/>
  <c r="B8376" i="6"/>
  <c r="H8376" i="6" s="1" a="1"/>
  <c r="H8376" i="6" s="1"/>
  <c r="I8376" i="6" s="1"/>
  <c r="J8376" i="6" s="1"/>
  <c r="B8304" i="6"/>
  <c r="H8304" i="6" s="1" a="1"/>
  <c r="H8304" i="6" s="1"/>
  <c r="I8304" i="6" s="1"/>
  <c r="J8304" i="6" s="1"/>
  <c r="B8256" i="6"/>
  <c r="H8256" i="6" s="1" a="1"/>
  <c r="H8256" i="6" s="1"/>
  <c r="I8256" i="6" s="1"/>
  <c r="J8256" i="6" s="1"/>
  <c r="B8160" i="6"/>
  <c r="H8160" i="6" s="1" a="1"/>
  <c r="H8160" i="6" s="1"/>
  <c r="I8160" i="6" s="1"/>
  <c r="J8160" i="6" s="1"/>
  <c r="B8064" i="6"/>
  <c r="H8064" i="6" s="1" a="1"/>
  <c r="H8064" i="6" s="1"/>
  <c r="I8064" i="6" s="1"/>
  <c r="J8064" i="6" s="1"/>
  <c r="B8328" i="6"/>
  <c r="H8328" i="6" s="1" a="1"/>
  <c r="H8328" i="6" s="1"/>
  <c r="I8328" i="6" s="1"/>
  <c r="J8328" i="6" s="1"/>
  <c r="B8184" i="6"/>
  <c r="H8184" i="6" s="1" a="1"/>
  <c r="H8184" i="6" s="1"/>
  <c r="I8184" i="6" s="1"/>
  <c r="J8184" i="6" s="1"/>
  <c r="B8088" i="6"/>
  <c r="H8088" i="6" s="1" a="1"/>
  <c r="H8088" i="6" s="1"/>
  <c r="I8088" i="6" s="1"/>
  <c r="J8088" i="6" s="1"/>
  <c r="B7992" i="6"/>
  <c r="H7992" i="6" s="1" a="1"/>
  <c r="H7992" i="6" s="1"/>
  <c r="I7992" i="6" s="1"/>
  <c r="J7992" i="6" s="1"/>
  <c r="B8400" i="6"/>
  <c r="H8400" i="6" s="1" a="1"/>
  <c r="H8400" i="6" s="1"/>
  <c r="I8400" i="6" s="1"/>
  <c r="J8400" i="6" s="1"/>
  <c r="B8280" i="6"/>
  <c r="H8280" i="6" s="1" a="1"/>
  <c r="H8280" i="6" s="1"/>
  <c r="I8280" i="6" s="1"/>
  <c r="J8280" i="6" s="1"/>
  <c r="B8232" i="6"/>
  <c r="H8232" i="6" s="1" a="1"/>
  <c r="H8232" i="6" s="1"/>
  <c r="I8232" i="6" s="1"/>
  <c r="J8232" i="6" s="1"/>
  <c r="B8136" i="6"/>
  <c r="H8136" i="6" s="1" a="1"/>
  <c r="H8136" i="6" s="1"/>
  <c r="I8136" i="6" s="1"/>
  <c r="J8136" i="6" s="1"/>
  <c r="B8040" i="6"/>
  <c r="H8040" i="6" s="1" a="1"/>
  <c r="H8040" i="6" s="1"/>
  <c r="I8040" i="6" s="1"/>
  <c r="J8040" i="6" s="1"/>
  <c r="B8208" i="6"/>
  <c r="H8208" i="6" s="1" a="1"/>
  <c r="H8208" i="6" s="1"/>
  <c r="I8208" i="6" s="1"/>
  <c r="J8208" i="6" s="1"/>
  <c r="B7704" i="6"/>
  <c r="H7704" i="6" s="1" a="1"/>
  <c r="H7704" i="6" s="1"/>
  <c r="I7704" i="6" s="1"/>
  <c r="J7704" i="6" s="1"/>
  <c r="B7584" i="6"/>
  <c r="H7584" i="6" s="1" a="1"/>
  <c r="H7584" i="6" s="1"/>
  <c r="I7584" i="6" s="1"/>
  <c r="J7584" i="6" s="1"/>
  <c r="B7536" i="6"/>
  <c r="H7536" i="6" s="1" a="1"/>
  <c r="H7536" i="6" s="1"/>
  <c r="I7536" i="6" s="1"/>
  <c r="J7536" i="6" s="1"/>
  <c r="B7512" i="6"/>
  <c r="H7512" i="6" s="1" a="1"/>
  <c r="H7512" i="6" s="1"/>
  <c r="I7512" i="6" s="1"/>
  <c r="J7512" i="6" s="1"/>
  <c r="B7488" i="6"/>
  <c r="H7488" i="6" s="1" a="1"/>
  <c r="H7488" i="6" s="1"/>
  <c r="I7488" i="6" s="1"/>
  <c r="J7488" i="6" s="1"/>
  <c r="B8352" i="6"/>
  <c r="H8352" i="6" s="1" a="1"/>
  <c r="H8352" i="6" s="1"/>
  <c r="I8352" i="6" s="1"/>
  <c r="J8352" i="6" s="1"/>
  <c r="B7920" i="6"/>
  <c r="H7920" i="6" s="1" a="1"/>
  <c r="H7920" i="6" s="1"/>
  <c r="I7920" i="6" s="1"/>
  <c r="J7920" i="6" s="1"/>
  <c r="B7872" i="6"/>
  <c r="H7872" i="6" s="1" a="1"/>
  <c r="H7872" i="6" s="1"/>
  <c r="I7872" i="6" s="1"/>
  <c r="J7872" i="6" s="1"/>
  <c r="B7824" i="6"/>
  <c r="H7824" i="6" s="1" a="1"/>
  <c r="H7824" i="6" s="1"/>
  <c r="I7824" i="6" s="1"/>
  <c r="J7824" i="6" s="1"/>
  <c r="B7656" i="6"/>
  <c r="H7656" i="6" s="1" a="1"/>
  <c r="H7656" i="6" s="1"/>
  <c r="I7656" i="6" s="1"/>
  <c r="J7656" i="6" s="1"/>
  <c r="B7560" i="6"/>
  <c r="H7560" i="6" s="1" a="1"/>
  <c r="H7560" i="6" s="1"/>
  <c r="I7560" i="6" s="1"/>
  <c r="J7560" i="6" s="1"/>
  <c r="B8112" i="6"/>
  <c r="H8112" i="6" s="1" a="1"/>
  <c r="H8112" i="6" s="1"/>
  <c r="I8112" i="6" s="1"/>
  <c r="J8112" i="6" s="1"/>
  <c r="B7944" i="6"/>
  <c r="H7944" i="6" s="1" a="1"/>
  <c r="H7944" i="6" s="1"/>
  <c r="I7944" i="6" s="1"/>
  <c r="J7944" i="6" s="1"/>
  <c r="B7848" i="6"/>
  <c r="H7848" i="6" s="1" a="1"/>
  <c r="H7848" i="6" s="1"/>
  <c r="I7848" i="6" s="1"/>
  <c r="J7848" i="6" s="1"/>
  <c r="B7752" i="6"/>
  <c r="H7752" i="6" s="1" a="1"/>
  <c r="H7752" i="6" s="1"/>
  <c r="I7752" i="6" s="1"/>
  <c r="J7752" i="6" s="1"/>
  <c r="B7608" i="6"/>
  <c r="H7608" i="6" s="1" a="1"/>
  <c r="H7608" i="6" s="1"/>
  <c r="I7608" i="6" s="1"/>
  <c r="J7608" i="6" s="1"/>
  <c r="B7416" i="6"/>
  <c r="H7416" i="6" s="1" a="1"/>
  <c r="H7416" i="6" s="1"/>
  <c r="I7416" i="6" s="1"/>
  <c r="J7416" i="6" s="1"/>
  <c r="B8016" i="6"/>
  <c r="H8016" i="6" s="1" a="1"/>
  <c r="H8016" i="6" s="1"/>
  <c r="I8016" i="6" s="1"/>
  <c r="J8016" i="6" s="1"/>
  <c r="B7968" i="6"/>
  <c r="H7968" i="6" s="1" a="1"/>
  <c r="H7968" i="6" s="1"/>
  <c r="I7968" i="6" s="1"/>
  <c r="J7968" i="6" s="1"/>
  <c r="B7800" i="6"/>
  <c r="H7800" i="6" s="1" a="1"/>
  <c r="H7800" i="6" s="1"/>
  <c r="I7800" i="6" s="1"/>
  <c r="J7800" i="6" s="1"/>
  <c r="B6912" i="6"/>
  <c r="H6912" i="6" s="1" a="1"/>
  <c r="H6912" i="6" s="1"/>
  <c r="I6912" i="6" s="1"/>
  <c r="J6912" i="6" s="1"/>
  <c r="B7680" i="6"/>
  <c r="H7680" i="6" s="1" a="1"/>
  <c r="H7680" i="6" s="1"/>
  <c r="I7680" i="6" s="1"/>
  <c r="J7680" i="6" s="1"/>
  <c r="B7464" i="6"/>
  <c r="H7464" i="6" s="1" a="1"/>
  <c r="H7464" i="6" s="1"/>
  <c r="I7464" i="6" s="1"/>
  <c r="J7464" i="6" s="1"/>
  <c r="B7368" i="6"/>
  <c r="H7368" i="6" s="1" a="1"/>
  <c r="H7368" i="6" s="1"/>
  <c r="I7368" i="6" s="1"/>
  <c r="J7368" i="6" s="1"/>
  <c r="B7320" i="6"/>
  <c r="H7320" i="6" s="1" a="1"/>
  <c r="H7320" i="6" s="1"/>
  <c r="I7320" i="6" s="1"/>
  <c r="J7320" i="6" s="1"/>
  <c r="B7272" i="6"/>
  <c r="H7272" i="6" s="1" a="1"/>
  <c r="H7272" i="6" s="1"/>
  <c r="I7272" i="6" s="1"/>
  <c r="J7272" i="6" s="1"/>
  <c r="B7224" i="6"/>
  <c r="H7224" i="6" s="1" a="1"/>
  <c r="H7224" i="6" s="1"/>
  <c r="I7224" i="6" s="1"/>
  <c r="J7224" i="6" s="1"/>
  <c r="B7176" i="6"/>
  <c r="H7176" i="6" s="1" a="1"/>
  <c r="H7176" i="6" s="1"/>
  <c r="I7176" i="6" s="1"/>
  <c r="J7176" i="6" s="1"/>
  <c r="B7128" i="6"/>
  <c r="H7128" i="6" s="1" a="1"/>
  <c r="H7128" i="6" s="1"/>
  <c r="I7128" i="6" s="1"/>
  <c r="J7128" i="6" s="1"/>
  <c r="B7080" i="6"/>
  <c r="H7080" i="6" s="1" a="1"/>
  <c r="H7080" i="6" s="1"/>
  <c r="I7080" i="6" s="1"/>
  <c r="J7080" i="6" s="1"/>
  <c r="B7032" i="6"/>
  <c r="H7032" i="6" s="1" a="1"/>
  <c r="H7032" i="6" s="1"/>
  <c r="I7032" i="6" s="1"/>
  <c r="J7032" i="6" s="1"/>
  <c r="B6984" i="6"/>
  <c r="H6984" i="6" s="1" a="1"/>
  <c r="H6984" i="6" s="1"/>
  <c r="I6984" i="6" s="1"/>
  <c r="J6984" i="6" s="1"/>
  <c r="B6888" i="6"/>
  <c r="H6888" i="6" s="1" a="1"/>
  <c r="H6888" i="6" s="1"/>
  <c r="I6888" i="6" s="1"/>
  <c r="J6888" i="6" s="1"/>
  <c r="B8424" i="6"/>
  <c r="H8424" i="6" s="1" a="1"/>
  <c r="H8424" i="6" s="1"/>
  <c r="I8424" i="6" s="1"/>
  <c r="J8424" i="6" s="1"/>
  <c r="B7776" i="6"/>
  <c r="H7776" i="6" s="1" a="1"/>
  <c r="H7776" i="6" s="1"/>
  <c r="I7776" i="6" s="1"/>
  <c r="J7776" i="6" s="1"/>
  <c r="B7344" i="6"/>
  <c r="H7344" i="6" s="1" a="1"/>
  <c r="H7344" i="6" s="1"/>
  <c r="I7344" i="6" s="1"/>
  <c r="J7344" i="6" s="1"/>
  <c r="B7296" i="6"/>
  <c r="H7296" i="6" s="1" a="1"/>
  <c r="H7296" i="6" s="1"/>
  <c r="I7296" i="6" s="1"/>
  <c r="J7296" i="6" s="1"/>
  <c r="B7248" i="6"/>
  <c r="H7248" i="6" s="1" a="1"/>
  <c r="H7248" i="6" s="1"/>
  <c r="I7248" i="6" s="1"/>
  <c r="J7248" i="6" s="1"/>
  <c r="B7200" i="6"/>
  <c r="H7200" i="6" s="1" a="1"/>
  <c r="H7200" i="6" s="1"/>
  <c r="I7200" i="6" s="1"/>
  <c r="J7200" i="6" s="1"/>
  <c r="B7152" i="6"/>
  <c r="H7152" i="6" s="1" a="1"/>
  <c r="H7152" i="6" s="1"/>
  <c r="I7152" i="6" s="1"/>
  <c r="J7152" i="6" s="1"/>
  <c r="B7104" i="6"/>
  <c r="H7104" i="6" s="1" a="1"/>
  <c r="H7104" i="6" s="1"/>
  <c r="I7104" i="6" s="1"/>
  <c r="J7104" i="6" s="1"/>
  <c r="B7056" i="6"/>
  <c r="H7056" i="6" s="1" a="1"/>
  <c r="H7056" i="6" s="1"/>
  <c r="I7056" i="6" s="1"/>
  <c r="J7056" i="6" s="1"/>
  <c r="B7008" i="6"/>
  <c r="H7008" i="6" s="1" a="1"/>
  <c r="H7008" i="6" s="1"/>
  <c r="I7008" i="6" s="1"/>
  <c r="J7008" i="6" s="1"/>
  <c r="B6936" i="6"/>
  <c r="H6936" i="6" s="1" a="1"/>
  <c r="H6936" i="6" s="1"/>
  <c r="I6936" i="6" s="1"/>
  <c r="J6936" i="6" s="1"/>
  <c r="B6840" i="6"/>
  <c r="H6840" i="6" s="1" a="1"/>
  <c r="H6840" i="6" s="1"/>
  <c r="I6840" i="6" s="1"/>
  <c r="J6840" i="6" s="1"/>
  <c r="B6960" i="6"/>
  <c r="H6960" i="6" s="1" a="1"/>
  <c r="H6960" i="6" s="1"/>
  <c r="I6960" i="6" s="1"/>
  <c r="J6960" i="6" s="1"/>
  <c r="B6720" i="6"/>
  <c r="H6720" i="6" s="1" a="1"/>
  <c r="H6720" i="6" s="1"/>
  <c r="I6720" i="6" s="1"/>
  <c r="J6720" i="6" s="1"/>
  <c r="B6624" i="6"/>
  <c r="H6624" i="6" s="1" a="1"/>
  <c r="H6624" i="6" s="1"/>
  <c r="I6624" i="6" s="1"/>
  <c r="J6624" i="6" s="1"/>
  <c r="B6552" i="6"/>
  <c r="H6552" i="6" s="1" a="1"/>
  <c r="H6552" i="6" s="1"/>
  <c r="I6552" i="6" s="1"/>
  <c r="J6552" i="6" s="1"/>
  <c r="B6528" i="6"/>
  <c r="H6528" i="6" s="1" a="1"/>
  <c r="H6528" i="6" s="1"/>
  <c r="I6528" i="6" s="1"/>
  <c r="J6528" i="6" s="1"/>
  <c r="B6480" i="6"/>
  <c r="H6480" i="6" s="1" a="1"/>
  <c r="H6480" i="6" s="1"/>
  <c r="I6480" i="6" s="1"/>
  <c r="J6480" i="6" s="1"/>
  <c r="B7896" i="6"/>
  <c r="H7896" i="6" s="1" a="1"/>
  <c r="H7896" i="6" s="1"/>
  <c r="I7896" i="6" s="1"/>
  <c r="J7896" i="6" s="1"/>
  <c r="B7392" i="6"/>
  <c r="H7392" i="6" s="1" a="1"/>
  <c r="H7392" i="6" s="1"/>
  <c r="I7392" i="6" s="1"/>
  <c r="J7392" i="6" s="1"/>
  <c r="B6864" i="6"/>
  <c r="H6864" i="6" s="1" a="1"/>
  <c r="H6864" i="6" s="1"/>
  <c r="I6864" i="6" s="1"/>
  <c r="J6864" i="6" s="1"/>
  <c r="B6792" i="6"/>
  <c r="H6792" i="6" s="1" a="1"/>
  <c r="H6792" i="6" s="1"/>
  <c r="I6792" i="6" s="1"/>
  <c r="J6792" i="6" s="1"/>
  <c r="B6696" i="6"/>
  <c r="H6696" i="6" s="1" a="1"/>
  <c r="H6696" i="6" s="1"/>
  <c r="I6696" i="6" s="1"/>
  <c r="J6696" i="6" s="1"/>
  <c r="B6600" i="6"/>
  <c r="H6600" i="6" s="1" a="1"/>
  <c r="H6600" i="6" s="1"/>
  <c r="I6600" i="6" s="1"/>
  <c r="J6600" i="6" s="1"/>
  <c r="B6576" i="6"/>
  <c r="H6576" i="6" s="1" a="1"/>
  <c r="H6576" i="6" s="1"/>
  <c r="I6576" i="6" s="1"/>
  <c r="J6576" i="6" s="1"/>
  <c r="B6456" i="6"/>
  <c r="H6456" i="6" s="1" a="1"/>
  <c r="H6456" i="6" s="1"/>
  <c r="I6456" i="6" s="1"/>
  <c r="J6456" i="6" s="1"/>
  <c r="B6408" i="6"/>
  <c r="H6408" i="6" s="1" a="1"/>
  <c r="H6408" i="6" s="1"/>
  <c r="I6408" i="6" s="1"/>
  <c r="J6408" i="6" s="1"/>
  <c r="B7728" i="6"/>
  <c r="H7728" i="6" s="1" a="1"/>
  <c r="H7728" i="6" s="1"/>
  <c r="I7728" i="6" s="1"/>
  <c r="J7728" i="6" s="1"/>
  <c r="B7632" i="6"/>
  <c r="H7632" i="6" s="1" a="1"/>
  <c r="H7632" i="6" s="1"/>
  <c r="I7632" i="6" s="1"/>
  <c r="J7632" i="6" s="1"/>
  <c r="B7440" i="6"/>
  <c r="H7440" i="6" s="1" a="1"/>
  <c r="H7440" i="6" s="1"/>
  <c r="I7440" i="6" s="1"/>
  <c r="J7440" i="6" s="1"/>
  <c r="B6744" i="6"/>
  <c r="H6744" i="6" s="1" a="1"/>
  <c r="H6744" i="6" s="1"/>
  <c r="I6744" i="6" s="1"/>
  <c r="J6744" i="6" s="1"/>
  <c r="B6648" i="6"/>
  <c r="H6648" i="6" s="1" a="1"/>
  <c r="H6648" i="6" s="1"/>
  <c r="I6648" i="6" s="1"/>
  <c r="J6648" i="6" s="1"/>
  <c r="B6360" i="6"/>
  <c r="H6360" i="6" s="1" a="1"/>
  <c r="H6360" i="6" s="1"/>
  <c r="I6360" i="6" s="1"/>
  <c r="J6360" i="6" s="1"/>
  <c r="B6816" i="6"/>
  <c r="H6816" i="6" s="1" a="1"/>
  <c r="H6816" i="6" s="1"/>
  <c r="I6816" i="6" s="1"/>
  <c r="J6816" i="6" s="1"/>
  <c r="B6504" i="6"/>
  <c r="H6504" i="6" s="1" a="1"/>
  <c r="H6504" i="6" s="1"/>
  <c r="I6504" i="6" s="1"/>
  <c r="J6504" i="6" s="1"/>
  <c r="B6768" i="6"/>
  <c r="H6768" i="6" s="1" a="1"/>
  <c r="H6768" i="6" s="1"/>
  <c r="I6768" i="6" s="1"/>
  <c r="J6768" i="6" s="1"/>
  <c r="B6672" i="6"/>
  <c r="H6672" i="6" s="1" a="1"/>
  <c r="H6672" i="6" s="1"/>
  <c r="I6672" i="6" s="1"/>
  <c r="J6672" i="6" s="1"/>
  <c r="B6432" i="6"/>
  <c r="H6432" i="6" s="1" a="1"/>
  <c r="H6432" i="6" s="1"/>
  <c r="I6432" i="6" s="1"/>
  <c r="J6432" i="6" s="1"/>
  <c r="B6168" i="6"/>
  <c r="H6168" i="6" s="1" a="1"/>
  <c r="H6168" i="6" s="1"/>
  <c r="I6168" i="6" s="1"/>
  <c r="J6168" i="6" s="1"/>
  <c r="B6096" i="6"/>
  <c r="H6096" i="6" s="1" a="1"/>
  <c r="H6096" i="6" s="1"/>
  <c r="I6096" i="6" s="1"/>
  <c r="J6096" i="6" s="1"/>
  <c r="B6048" i="6"/>
  <c r="H6048" i="6" s="1" a="1"/>
  <c r="H6048" i="6" s="1"/>
  <c r="I6048" i="6" s="1"/>
  <c r="J6048" i="6" s="1"/>
  <c r="B6384" i="6"/>
  <c r="H6384" i="6" s="1" a="1"/>
  <c r="H6384" i="6" s="1"/>
  <c r="I6384" i="6" s="1"/>
  <c r="J6384" i="6" s="1"/>
  <c r="B6288" i="6"/>
  <c r="H6288" i="6" s="1" a="1"/>
  <c r="H6288" i="6" s="1"/>
  <c r="I6288" i="6" s="1"/>
  <c r="J6288" i="6" s="1"/>
  <c r="B6240" i="6"/>
  <c r="H6240" i="6" s="1" a="1"/>
  <c r="H6240" i="6" s="1"/>
  <c r="I6240" i="6" s="1"/>
  <c r="J6240" i="6" s="1"/>
  <c r="B6120" i="6"/>
  <c r="H6120" i="6" s="1" a="1"/>
  <c r="H6120" i="6" s="1"/>
  <c r="I6120" i="6" s="1"/>
  <c r="J6120" i="6" s="1"/>
  <c r="B6072" i="6"/>
  <c r="H6072" i="6" s="1" a="1"/>
  <c r="H6072" i="6" s="1"/>
  <c r="I6072" i="6" s="1"/>
  <c r="J6072" i="6" s="1"/>
  <c r="B6336" i="6"/>
  <c r="H6336" i="6" s="1" a="1"/>
  <c r="H6336" i="6" s="1"/>
  <c r="I6336" i="6" s="1"/>
  <c r="J6336" i="6" s="1"/>
  <c r="B6312" i="6"/>
  <c r="H6312" i="6" s="1" a="1"/>
  <c r="H6312" i="6" s="1"/>
  <c r="I6312" i="6" s="1"/>
  <c r="J6312" i="6" s="1"/>
  <c r="B6216" i="6"/>
  <c r="H6216" i="6" s="1" a="1"/>
  <c r="H6216" i="6" s="1"/>
  <c r="I6216" i="6" s="1"/>
  <c r="J6216" i="6" s="1"/>
  <c r="B6192" i="6"/>
  <c r="H6192" i="6" s="1" a="1"/>
  <c r="H6192" i="6" s="1"/>
  <c r="I6192" i="6" s="1"/>
  <c r="J6192" i="6" s="1"/>
  <c r="B6000" i="6"/>
  <c r="H6000" i="6" s="1" a="1"/>
  <c r="H6000" i="6" s="1"/>
  <c r="I6000" i="6" s="1"/>
  <c r="J6000" i="6" s="1"/>
  <c r="B6264" i="6"/>
  <c r="H6264" i="6" s="1" a="1"/>
  <c r="H6264" i="6" s="1"/>
  <c r="I6264" i="6" s="1"/>
  <c r="J6264" i="6" s="1"/>
  <c r="B6144" i="6"/>
  <c r="H6144" i="6" s="1" a="1"/>
  <c r="H6144" i="6" s="1"/>
  <c r="I6144" i="6" s="1"/>
  <c r="J6144" i="6" s="1"/>
  <c r="B6024" i="6"/>
  <c r="H6024" i="6" s="1" a="1"/>
  <c r="H6024" i="6" s="1"/>
  <c r="I6024" i="6" s="1"/>
  <c r="J6024" i="6" s="1"/>
  <c r="B5952" i="6"/>
  <c r="H5952" i="6" s="1" a="1"/>
  <c r="H5952" i="6" s="1"/>
  <c r="I5952" i="6" s="1"/>
  <c r="J5952" i="6" s="1"/>
  <c r="B5928" i="6"/>
  <c r="H5928" i="6" s="1" a="1"/>
  <c r="H5928" i="6" s="1"/>
  <c r="I5928" i="6" s="1"/>
  <c r="J5928" i="6" s="1"/>
  <c r="B5856" i="6"/>
  <c r="H5856" i="6" s="1" a="1"/>
  <c r="H5856" i="6" s="1"/>
  <c r="I5856" i="6" s="1"/>
  <c r="J5856" i="6" s="1"/>
  <c r="B5808" i="6"/>
  <c r="H5808" i="6" s="1" a="1"/>
  <c r="H5808" i="6" s="1"/>
  <c r="I5808" i="6" s="1"/>
  <c r="J5808" i="6" s="1"/>
  <c r="B5784" i="6"/>
  <c r="H5784" i="6" s="1" a="1"/>
  <c r="H5784" i="6" s="1"/>
  <c r="I5784" i="6" s="1"/>
  <c r="J5784" i="6" s="1"/>
  <c r="B5688" i="6"/>
  <c r="H5688" i="6" s="1" a="1"/>
  <c r="H5688" i="6" s="1"/>
  <c r="I5688" i="6" s="1"/>
  <c r="J5688" i="6" s="1"/>
  <c r="B5640" i="6"/>
  <c r="H5640" i="6" s="1" a="1"/>
  <c r="H5640" i="6" s="1"/>
  <c r="I5640" i="6" s="1"/>
  <c r="J5640" i="6" s="1"/>
  <c r="B5592" i="6"/>
  <c r="H5592" i="6" s="1" a="1"/>
  <c r="H5592" i="6" s="1"/>
  <c r="I5592" i="6" s="1"/>
  <c r="J5592" i="6" s="1"/>
  <c r="B5544" i="6"/>
  <c r="H5544" i="6" s="1" a="1"/>
  <c r="H5544" i="6" s="1"/>
  <c r="I5544" i="6" s="1"/>
  <c r="J5544" i="6" s="1"/>
  <c r="B5496" i="6"/>
  <c r="H5496" i="6" s="1" a="1"/>
  <c r="H5496" i="6" s="1"/>
  <c r="I5496" i="6" s="1"/>
  <c r="J5496" i="6" s="1"/>
  <c r="B5448" i="6"/>
  <c r="H5448" i="6" s="1" a="1"/>
  <c r="H5448" i="6" s="1"/>
  <c r="I5448" i="6" s="1"/>
  <c r="J5448" i="6" s="1"/>
  <c r="B5400" i="6"/>
  <c r="H5400" i="6" s="1" a="1"/>
  <c r="H5400" i="6" s="1"/>
  <c r="I5400" i="6" s="1"/>
  <c r="J5400" i="6" s="1"/>
  <c r="B5832" i="6"/>
  <c r="H5832" i="6" s="1" a="1"/>
  <c r="H5832" i="6" s="1"/>
  <c r="I5832" i="6" s="1"/>
  <c r="J5832" i="6" s="1"/>
  <c r="B5760" i="6"/>
  <c r="H5760" i="6" s="1" a="1"/>
  <c r="H5760" i="6" s="1"/>
  <c r="I5760" i="6" s="1"/>
  <c r="J5760" i="6" s="1"/>
  <c r="B5664" i="6"/>
  <c r="H5664" i="6" s="1" a="1"/>
  <c r="H5664" i="6" s="1"/>
  <c r="I5664" i="6" s="1"/>
  <c r="J5664" i="6" s="1"/>
  <c r="B5616" i="6"/>
  <c r="H5616" i="6" s="1" a="1"/>
  <c r="H5616" i="6" s="1"/>
  <c r="I5616" i="6" s="1"/>
  <c r="J5616" i="6" s="1"/>
  <c r="B5352" i="6"/>
  <c r="H5352" i="6" s="1" a="1"/>
  <c r="H5352" i="6" s="1"/>
  <c r="I5352" i="6" s="1"/>
  <c r="J5352" i="6" s="1"/>
  <c r="B5304" i="6"/>
  <c r="H5304" i="6" s="1" a="1"/>
  <c r="H5304" i="6" s="1"/>
  <c r="I5304" i="6" s="1"/>
  <c r="J5304" i="6" s="1"/>
  <c r="B5256" i="6"/>
  <c r="H5256" i="6" s="1" a="1"/>
  <c r="H5256" i="6" s="1"/>
  <c r="I5256" i="6" s="1"/>
  <c r="J5256" i="6" s="1"/>
  <c r="B5976" i="6"/>
  <c r="H5976" i="6" s="1" a="1"/>
  <c r="H5976" i="6" s="1"/>
  <c r="I5976" i="6" s="1"/>
  <c r="J5976" i="6" s="1"/>
  <c r="B5904" i="6"/>
  <c r="H5904" i="6" s="1" a="1"/>
  <c r="H5904" i="6" s="1"/>
  <c r="I5904" i="6" s="1"/>
  <c r="J5904" i="6" s="1"/>
  <c r="B5736" i="6"/>
  <c r="H5736" i="6" s="1" a="1"/>
  <c r="H5736" i="6" s="1"/>
  <c r="I5736" i="6" s="1"/>
  <c r="J5736" i="6" s="1"/>
  <c r="B5568" i="6"/>
  <c r="H5568" i="6" s="1" a="1"/>
  <c r="H5568" i="6" s="1"/>
  <c r="I5568" i="6" s="1"/>
  <c r="J5568" i="6" s="1"/>
  <c r="B5520" i="6"/>
  <c r="H5520" i="6" s="1" a="1"/>
  <c r="H5520" i="6" s="1"/>
  <c r="I5520" i="6" s="1"/>
  <c r="J5520" i="6" s="1"/>
  <c r="B5472" i="6"/>
  <c r="H5472" i="6" s="1" a="1"/>
  <c r="H5472" i="6" s="1"/>
  <c r="I5472" i="6" s="1"/>
  <c r="J5472" i="6" s="1"/>
  <c r="B5424" i="6"/>
  <c r="H5424" i="6" s="1" a="1"/>
  <c r="H5424" i="6" s="1"/>
  <c r="I5424" i="6" s="1"/>
  <c r="J5424" i="6" s="1"/>
  <c r="B5376" i="6"/>
  <c r="H5376" i="6" s="1" a="1"/>
  <c r="H5376" i="6" s="1"/>
  <c r="I5376" i="6" s="1"/>
  <c r="J5376" i="6" s="1"/>
  <c r="B5880" i="6"/>
  <c r="H5880" i="6" s="1" a="1"/>
  <c r="H5880" i="6" s="1"/>
  <c r="I5880" i="6" s="1"/>
  <c r="J5880" i="6" s="1"/>
  <c r="B5712" i="6"/>
  <c r="H5712" i="6" s="1" a="1"/>
  <c r="H5712" i="6" s="1"/>
  <c r="I5712" i="6" s="1"/>
  <c r="J5712" i="6" s="1"/>
  <c r="B5328" i="6"/>
  <c r="H5328" i="6" s="1" a="1"/>
  <c r="H5328" i="6" s="1"/>
  <c r="I5328" i="6" s="1"/>
  <c r="J5328" i="6" s="1"/>
  <c r="B5280" i="6"/>
  <c r="H5280" i="6" s="1" a="1"/>
  <c r="H5280" i="6" s="1"/>
  <c r="I5280" i="6" s="1"/>
  <c r="J5280" i="6" s="1"/>
  <c r="B5208" i="6"/>
  <c r="H5208" i="6" s="1" a="1"/>
  <c r="H5208" i="6" s="1"/>
  <c r="I5208" i="6" s="1"/>
  <c r="J5208" i="6" s="1"/>
  <c r="B5040" i="6"/>
  <c r="H5040" i="6" s="1" a="1"/>
  <c r="H5040" i="6" s="1"/>
  <c r="I5040" i="6" s="1"/>
  <c r="J5040" i="6" s="1"/>
  <c r="B4944" i="6"/>
  <c r="H4944" i="6" s="1" a="1"/>
  <c r="H4944" i="6" s="1"/>
  <c r="I4944" i="6" s="1"/>
  <c r="J4944" i="6" s="1"/>
  <c r="B4920" i="6"/>
  <c r="H4920" i="6" s="1" a="1"/>
  <c r="H4920" i="6" s="1"/>
  <c r="I4920" i="6" s="1"/>
  <c r="J4920" i="6" s="1"/>
  <c r="B4872" i="6"/>
  <c r="H4872" i="6" s="1" a="1"/>
  <c r="H4872" i="6" s="1"/>
  <c r="I4872" i="6" s="1"/>
  <c r="J4872" i="6" s="1"/>
  <c r="B4824" i="6"/>
  <c r="H4824" i="6" s="1" a="1"/>
  <c r="H4824" i="6" s="1"/>
  <c r="I4824" i="6" s="1"/>
  <c r="J4824" i="6" s="1"/>
  <c r="B4560" i="6"/>
  <c r="H4560" i="6" s="1" a="1"/>
  <c r="H4560" i="6" s="1"/>
  <c r="I4560" i="6" s="1"/>
  <c r="J4560" i="6" s="1"/>
  <c r="B4512" i="6"/>
  <c r="H4512" i="6" s="1" a="1"/>
  <c r="H4512" i="6" s="1"/>
  <c r="I4512" i="6" s="1"/>
  <c r="J4512" i="6" s="1"/>
  <c r="B4416" i="6"/>
  <c r="H4416" i="6" s="1" a="1"/>
  <c r="H4416" i="6" s="1"/>
  <c r="I4416" i="6" s="1"/>
  <c r="J4416" i="6" s="1"/>
  <c r="B4320" i="6"/>
  <c r="H4320" i="6" s="1" a="1"/>
  <c r="H4320" i="6" s="1"/>
  <c r="I4320" i="6" s="1"/>
  <c r="J4320" i="6" s="1"/>
  <c r="B4224" i="6"/>
  <c r="H4224" i="6" s="1" a="1"/>
  <c r="H4224" i="6" s="1"/>
  <c r="I4224" i="6" s="1"/>
  <c r="J4224" i="6" s="1"/>
  <c r="B5136" i="6"/>
  <c r="H5136" i="6" s="1" a="1"/>
  <c r="H5136" i="6" s="1"/>
  <c r="I5136" i="6" s="1"/>
  <c r="J5136" i="6" s="1"/>
  <c r="B5112" i="6"/>
  <c r="H5112" i="6" s="1" a="1"/>
  <c r="H5112" i="6" s="1"/>
  <c r="I5112" i="6" s="1"/>
  <c r="J5112" i="6" s="1"/>
  <c r="B5016" i="6"/>
  <c r="H5016" i="6" s="1" a="1"/>
  <c r="H5016" i="6" s="1"/>
  <c r="I5016" i="6" s="1"/>
  <c r="J5016" i="6" s="1"/>
  <c r="B4776" i="6"/>
  <c r="H4776" i="6" s="1" a="1"/>
  <c r="H4776" i="6" s="1"/>
  <c r="I4776" i="6" s="1"/>
  <c r="J4776" i="6" s="1"/>
  <c r="B4728" i="6"/>
  <c r="H4728" i="6" s="1" a="1"/>
  <c r="H4728" i="6" s="1"/>
  <c r="I4728" i="6" s="1"/>
  <c r="J4728" i="6" s="1"/>
  <c r="B4680" i="6"/>
  <c r="H4680" i="6" s="1" a="1"/>
  <c r="H4680" i="6" s="1"/>
  <c r="I4680" i="6" s="1"/>
  <c r="J4680" i="6" s="1"/>
  <c r="B4632" i="6"/>
  <c r="H4632" i="6" s="1" a="1"/>
  <c r="H4632" i="6" s="1"/>
  <c r="I4632" i="6" s="1"/>
  <c r="J4632" i="6" s="1"/>
  <c r="B4584" i="6"/>
  <c r="H4584" i="6" s="1" a="1"/>
  <c r="H4584" i="6" s="1"/>
  <c r="I4584" i="6" s="1"/>
  <c r="J4584" i="6" s="1"/>
  <c r="B4440" i="6"/>
  <c r="H4440" i="6" s="1" a="1"/>
  <c r="H4440" i="6" s="1"/>
  <c r="I4440" i="6" s="1"/>
  <c r="J4440" i="6" s="1"/>
  <c r="B4296" i="6"/>
  <c r="H4296" i="6" s="1" a="1"/>
  <c r="H4296" i="6" s="1"/>
  <c r="I4296" i="6" s="1"/>
  <c r="J4296" i="6" s="1"/>
  <c r="B4200" i="6"/>
  <c r="H4200" i="6" s="1" a="1"/>
  <c r="H4200" i="6" s="1"/>
  <c r="I4200" i="6" s="1"/>
  <c r="J4200" i="6" s="1"/>
  <c r="B4104" i="6"/>
  <c r="H4104" i="6" s="1" a="1"/>
  <c r="H4104" i="6" s="1"/>
  <c r="I4104" i="6" s="1"/>
  <c r="J4104" i="6" s="1"/>
  <c r="B5160" i="6"/>
  <c r="H5160" i="6" s="1" a="1"/>
  <c r="H5160" i="6" s="1"/>
  <c r="I5160" i="6" s="1"/>
  <c r="J5160" i="6" s="1"/>
  <c r="B5088" i="6"/>
  <c r="H5088" i="6" s="1" a="1"/>
  <c r="H5088" i="6" s="1"/>
  <c r="I5088" i="6" s="1"/>
  <c r="J5088" i="6" s="1"/>
  <c r="B4992" i="6"/>
  <c r="H4992" i="6" s="1" a="1"/>
  <c r="H4992" i="6" s="1"/>
  <c r="I4992" i="6" s="1"/>
  <c r="J4992" i="6" s="1"/>
  <c r="B4896" i="6"/>
  <c r="H4896" i="6" s="1" a="1"/>
  <c r="H4896" i="6" s="1"/>
  <c r="I4896" i="6" s="1"/>
  <c r="J4896" i="6" s="1"/>
  <c r="B4848" i="6"/>
  <c r="H4848" i="6" s="1" a="1"/>
  <c r="H4848" i="6" s="1"/>
  <c r="I4848" i="6" s="1"/>
  <c r="J4848" i="6" s="1"/>
  <c r="B4800" i="6"/>
  <c r="H4800" i="6" s="1" a="1"/>
  <c r="H4800" i="6" s="1"/>
  <c r="I4800" i="6" s="1"/>
  <c r="J4800" i="6" s="1"/>
  <c r="B4536" i="6"/>
  <c r="H4536" i="6" s="1" a="1"/>
  <c r="H4536" i="6" s="1"/>
  <c r="I4536" i="6" s="1"/>
  <c r="J4536" i="6" s="1"/>
  <c r="B4488" i="6"/>
  <c r="H4488" i="6" s="1" a="1"/>
  <c r="H4488" i="6" s="1"/>
  <c r="I4488" i="6" s="1"/>
  <c r="J4488" i="6" s="1"/>
  <c r="B4464" i="6"/>
  <c r="H4464" i="6" s="1" a="1"/>
  <c r="H4464" i="6" s="1"/>
  <c r="I4464" i="6" s="1"/>
  <c r="J4464" i="6" s="1"/>
  <c r="B4392" i="6"/>
  <c r="H4392" i="6" s="1" a="1"/>
  <c r="H4392" i="6" s="1"/>
  <c r="I4392" i="6" s="1"/>
  <c r="J4392" i="6" s="1"/>
  <c r="B4368" i="6"/>
  <c r="H4368" i="6" s="1" a="1"/>
  <c r="H4368" i="6" s="1"/>
  <c r="I4368" i="6" s="1"/>
  <c r="J4368" i="6" s="1"/>
  <c r="B4272" i="6"/>
  <c r="H4272" i="6" s="1" a="1"/>
  <c r="H4272" i="6" s="1"/>
  <c r="I4272" i="6" s="1"/>
  <c r="J4272" i="6" s="1"/>
  <c r="B4176" i="6"/>
  <c r="H4176" i="6" s="1" a="1"/>
  <c r="H4176" i="6" s="1"/>
  <c r="I4176" i="6" s="1"/>
  <c r="J4176" i="6" s="1"/>
  <c r="B4080" i="6"/>
  <c r="H4080" i="6" s="1" a="1"/>
  <c r="H4080" i="6" s="1"/>
  <c r="I4080" i="6" s="1"/>
  <c r="J4080" i="6" s="1"/>
  <c r="B4032" i="6"/>
  <c r="H4032" i="6" s="1" a="1"/>
  <c r="H4032" i="6" s="1"/>
  <c r="I4032" i="6" s="1"/>
  <c r="J4032" i="6" s="1"/>
  <c r="B3936" i="6"/>
  <c r="H3936" i="6" s="1" a="1"/>
  <c r="H3936" i="6" s="1"/>
  <c r="I3936" i="6" s="1"/>
  <c r="J3936" i="6" s="1"/>
  <c r="B5232" i="6"/>
  <c r="H5232" i="6" s="1" a="1"/>
  <c r="H5232" i="6" s="1"/>
  <c r="I5232" i="6" s="1"/>
  <c r="J5232" i="6" s="1"/>
  <c r="B5184" i="6"/>
  <c r="H5184" i="6" s="1" a="1"/>
  <c r="H5184" i="6" s="1"/>
  <c r="I5184" i="6" s="1"/>
  <c r="J5184" i="6" s="1"/>
  <c r="B5064" i="6"/>
  <c r="H5064" i="6" s="1" a="1"/>
  <c r="H5064" i="6" s="1"/>
  <c r="I5064" i="6" s="1"/>
  <c r="J5064" i="6" s="1"/>
  <c r="B4968" i="6"/>
  <c r="H4968" i="6" s="1" a="1"/>
  <c r="H4968" i="6" s="1"/>
  <c r="I4968" i="6" s="1"/>
  <c r="J4968" i="6" s="1"/>
  <c r="B4752" i="6"/>
  <c r="H4752" i="6" s="1" a="1"/>
  <c r="H4752" i="6" s="1"/>
  <c r="I4752" i="6" s="1"/>
  <c r="J4752" i="6" s="1"/>
  <c r="B4704" i="6"/>
  <c r="H4704" i="6" s="1" a="1"/>
  <c r="H4704" i="6" s="1"/>
  <c r="I4704" i="6" s="1"/>
  <c r="J4704" i="6" s="1"/>
  <c r="B4656" i="6"/>
  <c r="H4656" i="6" s="1" a="1"/>
  <c r="H4656" i="6" s="1"/>
  <c r="I4656" i="6" s="1"/>
  <c r="J4656" i="6" s="1"/>
  <c r="B4608" i="6"/>
  <c r="H4608" i="6" s="1" a="1"/>
  <c r="H4608" i="6" s="1"/>
  <c r="I4608" i="6" s="1"/>
  <c r="J4608" i="6" s="1"/>
  <c r="B4344" i="6"/>
  <c r="H4344" i="6" s="1" a="1"/>
  <c r="H4344" i="6" s="1"/>
  <c r="I4344" i="6" s="1"/>
  <c r="J4344" i="6" s="1"/>
  <c r="B4248" i="6"/>
  <c r="H4248" i="6" s="1" a="1"/>
  <c r="H4248" i="6" s="1"/>
  <c r="I4248" i="6" s="1"/>
  <c r="J4248" i="6" s="1"/>
  <c r="B4152" i="6"/>
  <c r="H4152" i="6" s="1" a="1"/>
  <c r="H4152" i="6" s="1"/>
  <c r="I4152" i="6" s="1"/>
  <c r="J4152" i="6" s="1"/>
  <c r="B4008" i="6"/>
  <c r="H4008" i="6" s="1" a="1"/>
  <c r="H4008" i="6" s="1"/>
  <c r="I4008" i="6" s="1"/>
  <c r="J4008" i="6" s="1"/>
  <c r="B3912" i="6"/>
  <c r="H3912" i="6" s="1" a="1"/>
  <c r="H3912" i="6" s="1"/>
  <c r="I3912" i="6" s="1"/>
  <c r="J3912" i="6" s="1"/>
  <c r="B3984" i="6"/>
  <c r="H3984" i="6" s="1" a="1"/>
  <c r="H3984" i="6" s="1"/>
  <c r="I3984" i="6" s="1"/>
  <c r="J3984" i="6" s="1"/>
  <c r="B3840" i="6"/>
  <c r="H3840" i="6" s="1" a="1"/>
  <c r="H3840" i="6" s="1"/>
  <c r="I3840" i="6" s="1"/>
  <c r="J3840" i="6" s="1"/>
  <c r="B3744" i="6"/>
  <c r="H3744" i="6" s="1" a="1"/>
  <c r="H3744" i="6" s="1"/>
  <c r="I3744" i="6" s="1"/>
  <c r="J3744" i="6" s="1"/>
  <c r="B3648" i="6"/>
  <c r="H3648" i="6" s="1" a="1"/>
  <c r="H3648" i="6" s="1"/>
  <c r="I3648" i="6" s="1"/>
  <c r="J3648" i="6" s="1"/>
  <c r="B3552" i="6"/>
  <c r="H3552" i="6" s="1" a="1"/>
  <c r="H3552" i="6" s="1"/>
  <c r="I3552" i="6" s="1"/>
  <c r="J3552" i="6" s="1"/>
  <c r="B3264" i="6"/>
  <c r="H3264" i="6" s="1" a="1"/>
  <c r="H3264" i="6" s="1"/>
  <c r="I3264" i="6" s="1"/>
  <c r="J3264" i="6" s="1"/>
  <c r="B3192" i="6"/>
  <c r="H3192" i="6" s="1" a="1"/>
  <c r="H3192" i="6" s="1"/>
  <c r="I3192" i="6" s="1"/>
  <c r="J3192" i="6" s="1"/>
  <c r="B3096" i="6"/>
  <c r="H3096" i="6" s="1" a="1"/>
  <c r="H3096" i="6" s="1"/>
  <c r="I3096" i="6" s="1"/>
  <c r="J3096" i="6" s="1"/>
  <c r="B3024" i="6"/>
  <c r="H3024" i="6" s="1" a="1"/>
  <c r="H3024" i="6" s="1"/>
  <c r="I3024" i="6" s="1"/>
  <c r="J3024" i="6" s="1"/>
  <c r="B2952" i="6"/>
  <c r="H2952" i="6" s="1" a="1"/>
  <c r="H2952" i="6" s="1"/>
  <c r="I2952" i="6" s="1"/>
  <c r="J2952" i="6" s="1"/>
  <c r="B2928" i="6"/>
  <c r="H2928" i="6" s="1" a="1"/>
  <c r="H2928" i="6" s="1"/>
  <c r="I2928" i="6" s="1"/>
  <c r="J2928" i="6" s="1"/>
  <c r="B2880" i="6"/>
  <c r="H2880" i="6" s="1" a="1"/>
  <c r="H2880" i="6" s="1"/>
  <c r="I2880" i="6" s="1"/>
  <c r="J2880" i="6" s="1"/>
  <c r="B2640" i="6"/>
  <c r="H2640" i="6" s="1" a="1"/>
  <c r="H2640" i="6" s="1"/>
  <c r="I2640" i="6" s="1"/>
  <c r="J2640" i="6" s="1"/>
  <c r="B2592" i="6"/>
  <c r="H2592" i="6" s="1" a="1"/>
  <c r="H2592" i="6" s="1"/>
  <c r="I2592" i="6" s="1"/>
  <c r="J2592" i="6" s="1"/>
  <c r="B3960" i="6"/>
  <c r="H3960" i="6" s="1" a="1"/>
  <c r="H3960" i="6" s="1"/>
  <c r="I3960" i="6" s="1"/>
  <c r="J3960" i="6" s="1"/>
  <c r="B3816" i="6"/>
  <c r="H3816" i="6" s="1" a="1"/>
  <c r="H3816" i="6" s="1"/>
  <c r="I3816" i="6" s="1"/>
  <c r="J3816" i="6" s="1"/>
  <c r="B3720" i="6"/>
  <c r="H3720" i="6" s="1" a="1"/>
  <c r="H3720" i="6" s="1"/>
  <c r="I3720" i="6" s="1"/>
  <c r="J3720" i="6" s="1"/>
  <c r="B3624" i="6"/>
  <c r="H3624" i="6" s="1" a="1"/>
  <c r="H3624" i="6" s="1"/>
  <c r="I3624" i="6" s="1"/>
  <c r="J3624" i="6" s="1"/>
  <c r="B3528" i="6"/>
  <c r="H3528" i="6" s="1" a="1"/>
  <c r="H3528" i="6" s="1"/>
  <c r="I3528" i="6" s="1"/>
  <c r="J3528" i="6" s="1"/>
  <c r="B3288" i="6"/>
  <c r="H3288" i="6" s="1" a="1"/>
  <c r="H3288" i="6" s="1"/>
  <c r="I3288" i="6" s="1"/>
  <c r="J3288" i="6" s="1"/>
  <c r="B3240" i="6"/>
  <c r="H3240" i="6" s="1" a="1"/>
  <c r="H3240" i="6" s="1"/>
  <c r="I3240" i="6" s="1"/>
  <c r="J3240" i="6" s="1"/>
  <c r="B3216" i="6"/>
  <c r="H3216" i="6" s="1" a="1"/>
  <c r="H3216" i="6" s="1"/>
  <c r="I3216" i="6" s="1"/>
  <c r="J3216" i="6" s="1"/>
  <c r="B3144" i="6"/>
  <c r="H3144" i="6" s="1" a="1"/>
  <c r="H3144" i="6" s="1"/>
  <c r="I3144" i="6" s="1"/>
  <c r="J3144" i="6" s="1"/>
  <c r="B3048" i="6"/>
  <c r="H3048" i="6" s="1" a="1"/>
  <c r="H3048" i="6" s="1"/>
  <c r="I3048" i="6" s="1"/>
  <c r="J3048" i="6" s="1"/>
  <c r="B2856" i="6"/>
  <c r="H2856" i="6" s="1" a="1"/>
  <c r="H2856" i="6" s="1"/>
  <c r="I2856" i="6" s="1"/>
  <c r="J2856" i="6" s="1"/>
  <c r="B2808" i="6"/>
  <c r="H2808" i="6" s="1" a="1"/>
  <c r="H2808" i="6" s="1"/>
  <c r="I2808" i="6" s="1"/>
  <c r="J2808" i="6" s="1"/>
  <c r="B2736" i="6"/>
  <c r="H2736" i="6" s="1" a="1"/>
  <c r="H2736" i="6" s="1"/>
  <c r="I2736" i="6" s="1"/>
  <c r="J2736" i="6" s="1"/>
  <c r="B3888" i="6"/>
  <c r="H3888" i="6" s="1" a="1"/>
  <c r="H3888" i="6" s="1"/>
  <c r="I3888" i="6" s="1"/>
  <c r="J3888" i="6" s="1"/>
  <c r="B3792" i="6"/>
  <c r="H3792" i="6" s="1" a="1"/>
  <c r="H3792" i="6" s="1"/>
  <c r="I3792" i="6" s="1"/>
  <c r="J3792" i="6" s="1"/>
  <c r="B3696" i="6"/>
  <c r="H3696" i="6" s="1" a="1"/>
  <c r="H3696" i="6" s="1"/>
  <c r="I3696" i="6" s="1"/>
  <c r="J3696" i="6" s="1"/>
  <c r="B3600" i="6"/>
  <c r="H3600" i="6" s="1" a="1"/>
  <c r="H3600" i="6" s="1"/>
  <c r="I3600" i="6" s="1"/>
  <c r="J3600" i="6" s="1"/>
  <c r="B3504" i="6"/>
  <c r="H3504" i="6" s="1" a="1"/>
  <c r="H3504" i="6" s="1"/>
  <c r="I3504" i="6" s="1"/>
  <c r="J3504" i="6" s="1"/>
  <c r="B3432" i="6"/>
  <c r="H3432" i="6" s="1" a="1"/>
  <c r="H3432" i="6" s="1"/>
  <c r="I3432" i="6" s="1"/>
  <c r="J3432" i="6" s="1"/>
  <c r="B3408" i="6"/>
  <c r="H3408" i="6" s="1" a="1"/>
  <c r="H3408" i="6" s="1"/>
  <c r="I3408" i="6" s="1"/>
  <c r="J3408" i="6" s="1"/>
  <c r="B3384" i="6"/>
  <c r="H3384" i="6" s="1" a="1"/>
  <c r="H3384" i="6" s="1"/>
  <c r="I3384" i="6" s="1"/>
  <c r="J3384" i="6" s="1"/>
  <c r="B3360" i="6"/>
  <c r="H3360" i="6" s="1" a="1"/>
  <c r="H3360" i="6" s="1"/>
  <c r="I3360" i="6" s="1"/>
  <c r="J3360" i="6" s="1"/>
  <c r="B3336" i="6"/>
  <c r="H3336" i="6" s="1" a="1"/>
  <c r="H3336" i="6" s="1"/>
  <c r="I3336" i="6" s="1"/>
  <c r="J3336" i="6" s="1"/>
  <c r="B3168" i="6"/>
  <c r="H3168" i="6" s="1" a="1"/>
  <c r="H3168" i="6" s="1"/>
  <c r="I3168" i="6" s="1"/>
  <c r="J3168" i="6" s="1"/>
  <c r="B3120" i="6"/>
  <c r="H3120" i="6" s="1" a="1"/>
  <c r="H3120" i="6" s="1"/>
  <c r="I3120" i="6" s="1"/>
  <c r="J3120" i="6" s="1"/>
  <c r="B3072" i="6"/>
  <c r="H3072" i="6" s="1" a="1"/>
  <c r="H3072" i="6" s="1"/>
  <c r="I3072" i="6" s="1"/>
  <c r="J3072" i="6" s="1"/>
  <c r="B4128" i="6"/>
  <c r="H4128" i="6" s="1" a="1"/>
  <c r="H4128" i="6" s="1"/>
  <c r="I4128" i="6" s="1"/>
  <c r="J4128" i="6" s="1"/>
  <c r="B4056" i="6"/>
  <c r="H4056" i="6" s="1" a="1"/>
  <c r="H4056" i="6" s="1"/>
  <c r="I4056" i="6" s="1"/>
  <c r="J4056" i="6" s="1"/>
  <c r="B3864" i="6"/>
  <c r="H3864" i="6" s="1" a="1"/>
  <c r="H3864" i="6" s="1"/>
  <c r="I3864" i="6" s="1"/>
  <c r="J3864" i="6" s="1"/>
  <c r="B3768" i="6"/>
  <c r="H3768" i="6" s="1" a="1"/>
  <c r="H3768" i="6" s="1"/>
  <c r="I3768" i="6" s="1"/>
  <c r="J3768" i="6" s="1"/>
  <c r="B3672" i="6"/>
  <c r="H3672" i="6" s="1" a="1"/>
  <c r="H3672" i="6" s="1"/>
  <c r="I3672" i="6" s="1"/>
  <c r="J3672" i="6" s="1"/>
  <c r="B3576" i="6"/>
  <c r="H3576" i="6" s="1" a="1"/>
  <c r="H3576" i="6" s="1"/>
  <c r="I3576" i="6" s="1"/>
  <c r="J3576" i="6" s="1"/>
  <c r="B3480" i="6"/>
  <c r="H3480" i="6" s="1" a="1"/>
  <c r="H3480" i="6" s="1"/>
  <c r="I3480" i="6" s="1"/>
  <c r="J3480" i="6" s="1"/>
  <c r="B3456" i="6"/>
  <c r="H3456" i="6" s="1" a="1"/>
  <c r="H3456" i="6" s="1"/>
  <c r="I3456" i="6" s="1"/>
  <c r="J3456" i="6" s="1"/>
  <c r="B3312" i="6"/>
  <c r="H3312" i="6" s="1" a="1"/>
  <c r="H3312" i="6" s="1"/>
  <c r="I3312" i="6" s="1"/>
  <c r="J3312" i="6" s="1"/>
  <c r="B2904" i="6"/>
  <c r="H2904" i="6" s="1" a="1"/>
  <c r="H2904" i="6" s="1"/>
  <c r="I2904" i="6" s="1"/>
  <c r="J2904" i="6" s="1"/>
  <c r="B2784" i="6"/>
  <c r="H2784" i="6" s="1" a="1"/>
  <c r="H2784" i="6" s="1"/>
  <c r="I2784" i="6" s="1"/>
  <c r="J2784" i="6" s="1"/>
  <c r="B2712" i="6"/>
  <c r="H2712" i="6" s="1" a="1"/>
  <c r="H2712" i="6" s="1"/>
  <c r="I2712" i="6" s="1"/>
  <c r="J2712" i="6" s="1"/>
  <c r="B2616" i="6"/>
  <c r="H2616" i="6" s="1" a="1"/>
  <c r="H2616" i="6" s="1"/>
  <c r="I2616" i="6" s="1"/>
  <c r="J2616" i="6" s="1"/>
  <c r="B2520" i="6"/>
  <c r="H2520" i="6" s="1" a="1"/>
  <c r="H2520" i="6" s="1"/>
  <c r="I2520" i="6" s="1"/>
  <c r="J2520" i="6" s="1"/>
  <c r="B2088" i="6"/>
  <c r="H2088" i="6" s="1" a="1"/>
  <c r="H2088" i="6" s="1"/>
  <c r="I2088" i="6" s="1"/>
  <c r="J2088" i="6" s="1"/>
  <c r="B1992" i="6"/>
  <c r="H1992" i="6" s="1" a="1"/>
  <c r="H1992" i="6" s="1"/>
  <c r="I1992" i="6" s="1"/>
  <c r="J1992" i="6" s="1"/>
  <c r="B1896" i="6"/>
  <c r="H1896" i="6" s="1" a="1"/>
  <c r="H1896" i="6" s="1"/>
  <c r="I1896" i="6" s="1"/>
  <c r="J1896" i="6" s="1"/>
  <c r="B1752" i="6"/>
  <c r="H1752" i="6" s="1" a="1"/>
  <c r="H1752" i="6" s="1"/>
  <c r="I1752" i="6" s="1"/>
  <c r="J1752" i="6" s="1"/>
  <c r="B1632" i="6"/>
  <c r="H1632" i="6" s="1" a="1"/>
  <c r="H1632" i="6" s="1"/>
  <c r="I1632" i="6" s="1"/>
  <c r="J1632" i="6" s="1"/>
  <c r="B1560" i="6"/>
  <c r="H1560" i="6" s="1" a="1"/>
  <c r="H1560" i="6" s="1"/>
  <c r="I1560" i="6" s="1"/>
  <c r="J1560" i="6" s="1"/>
  <c r="B1536" i="6"/>
  <c r="H1536" i="6" s="1" a="1"/>
  <c r="H1536" i="6" s="1"/>
  <c r="I1536" i="6" s="1"/>
  <c r="J1536" i="6" s="1"/>
  <c r="B1464" i="6"/>
  <c r="H1464" i="6" s="1" a="1"/>
  <c r="H1464" i="6" s="1"/>
  <c r="I1464" i="6" s="1"/>
  <c r="J1464" i="6" s="1"/>
  <c r="B2832" i="6"/>
  <c r="H2832" i="6" s="1" a="1"/>
  <c r="H2832" i="6" s="1"/>
  <c r="I2832" i="6" s="1"/>
  <c r="J2832" i="6" s="1"/>
  <c r="B2760" i="6"/>
  <c r="H2760" i="6" s="1" a="1"/>
  <c r="H2760" i="6" s="1"/>
  <c r="I2760" i="6" s="1"/>
  <c r="J2760" i="6" s="1"/>
  <c r="B2688" i="6"/>
  <c r="H2688" i="6" s="1" a="1"/>
  <c r="H2688" i="6" s="1"/>
  <c r="I2688" i="6" s="1"/>
  <c r="J2688" i="6" s="1"/>
  <c r="B2568" i="6"/>
  <c r="H2568" i="6" s="1" a="1"/>
  <c r="H2568" i="6" s="1"/>
  <c r="I2568" i="6" s="1"/>
  <c r="J2568" i="6" s="1"/>
  <c r="B2448" i="6"/>
  <c r="H2448" i="6" s="1" a="1"/>
  <c r="H2448" i="6" s="1"/>
  <c r="I2448" i="6" s="1"/>
  <c r="J2448" i="6" s="1"/>
  <c r="B2136" i="6"/>
  <c r="H2136" i="6" s="1" a="1"/>
  <c r="H2136" i="6" s="1"/>
  <c r="I2136" i="6" s="1"/>
  <c r="J2136" i="6" s="1"/>
  <c r="B2064" i="6"/>
  <c r="H2064" i="6" s="1" a="1"/>
  <c r="H2064" i="6" s="1"/>
  <c r="I2064" i="6" s="1"/>
  <c r="J2064" i="6" s="1"/>
  <c r="B1968" i="6"/>
  <c r="H1968" i="6" s="1" a="1"/>
  <c r="H1968" i="6" s="1"/>
  <c r="I1968" i="6" s="1"/>
  <c r="J1968" i="6" s="1"/>
  <c r="B1872" i="6"/>
  <c r="H1872" i="6" s="1" a="1"/>
  <c r="H1872" i="6" s="1"/>
  <c r="I1872" i="6" s="1"/>
  <c r="J1872" i="6" s="1"/>
  <c r="B1848" i="6"/>
  <c r="H1848" i="6" s="1" a="1"/>
  <c r="H1848" i="6" s="1"/>
  <c r="I1848" i="6" s="1"/>
  <c r="J1848" i="6" s="1"/>
  <c r="B1824" i="6"/>
  <c r="H1824" i="6" s="1" a="1"/>
  <c r="H1824" i="6" s="1"/>
  <c r="I1824" i="6" s="1"/>
  <c r="J1824" i="6" s="1"/>
  <c r="B1728" i="6"/>
  <c r="H1728" i="6" s="1" a="1"/>
  <c r="H1728" i="6" s="1"/>
  <c r="I1728" i="6" s="1"/>
  <c r="J1728" i="6" s="1"/>
  <c r="B1608" i="6"/>
  <c r="H1608" i="6" s="1" a="1"/>
  <c r="H1608" i="6" s="1"/>
  <c r="I1608" i="6" s="1"/>
  <c r="J1608" i="6" s="1"/>
  <c r="B2544" i="6"/>
  <c r="H2544" i="6" s="1" a="1"/>
  <c r="H2544" i="6" s="1"/>
  <c r="I2544" i="6" s="1"/>
  <c r="J2544" i="6" s="1"/>
  <c r="B2496" i="6"/>
  <c r="H2496" i="6" s="1" a="1"/>
  <c r="H2496" i="6" s="1"/>
  <c r="I2496" i="6" s="1"/>
  <c r="J2496" i="6" s="1"/>
  <c r="B2424" i="6"/>
  <c r="H2424" i="6" s="1" a="1"/>
  <c r="H2424" i="6" s="1"/>
  <c r="I2424" i="6" s="1"/>
  <c r="J2424" i="6" s="1"/>
  <c r="B2328" i="6"/>
  <c r="H2328" i="6" s="1" a="1"/>
  <c r="H2328" i="6" s="1"/>
  <c r="I2328" i="6" s="1"/>
  <c r="J2328" i="6" s="1"/>
  <c r="B2040" i="6"/>
  <c r="H2040" i="6" s="1" a="1"/>
  <c r="H2040" i="6" s="1"/>
  <c r="I2040" i="6" s="1"/>
  <c r="J2040" i="6" s="1"/>
  <c r="B1944" i="6"/>
  <c r="H1944" i="6" s="1" a="1"/>
  <c r="H1944" i="6" s="1"/>
  <c r="I1944" i="6" s="1"/>
  <c r="J1944" i="6" s="1"/>
  <c r="B1800" i="6"/>
  <c r="H1800" i="6" s="1" a="1"/>
  <c r="H1800" i="6" s="1"/>
  <c r="I1800" i="6" s="1"/>
  <c r="J1800" i="6" s="1"/>
  <c r="B1704" i="6"/>
  <c r="H1704" i="6" s="1" a="1"/>
  <c r="H1704" i="6" s="1"/>
  <c r="I1704" i="6" s="1"/>
  <c r="J1704" i="6" s="1"/>
  <c r="B1488" i="6"/>
  <c r="H1488" i="6" s="1" a="1"/>
  <c r="H1488" i="6" s="1"/>
  <c r="I1488" i="6" s="1"/>
  <c r="J1488" i="6" s="1"/>
  <c r="B1440" i="6"/>
  <c r="H1440" i="6" s="1" a="1"/>
  <c r="H1440" i="6" s="1"/>
  <c r="I1440" i="6" s="1"/>
  <c r="J1440" i="6" s="1"/>
  <c r="B3000" i="6"/>
  <c r="H3000" i="6" s="1" a="1"/>
  <c r="H3000" i="6" s="1"/>
  <c r="I3000" i="6" s="1"/>
  <c r="J3000" i="6" s="1"/>
  <c r="B2976" i="6"/>
  <c r="H2976" i="6" s="1" a="1"/>
  <c r="H2976" i="6" s="1"/>
  <c r="I2976" i="6" s="1"/>
  <c r="J2976" i="6" s="1"/>
  <c r="B2664" i="6"/>
  <c r="H2664" i="6" s="1" a="1"/>
  <c r="H2664" i="6" s="1"/>
  <c r="I2664" i="6" s="1"/>
  <c r="J2664" i="6" s="1"/>
  <c r="B2472" i="6"/>
  <c r="H2472" i="6" s="1" a="1"/>
  <c r="H2472" i="6" s="1"/>
  <c r="I2472" i="6" s="1"/>
  <c r="J2472" i="6" s="1"/>
  <c r="B2400" i="6"/>
  <c r="H2400" i="6" s="1" a="1"/>
  <c r="H2400" i="6" s="1"/>
  <c r="I2400" i="6" s="1"/>
  <c r="J2400" i="6" s="1"/>
  <c r="B2376" i="6"/>
  <c r="H2376" i="6" s="1" a="1"/>
  <c r="H2376" i="6" s="1"/>
  <c r="I2376" i="6" s="1"/>
  <c r="J2376" i="6" s="1"/>
  <c r="B2352" i="6"/>
  <c r="H2352" i="6" s="1" a="1"/>
  <c r="H2352" i="6" s="1"/>
  <c r="I2352" i="6" s="1"/>
  <c r="J2352" i="6" s="1"/>
  <c r="B2304" i="6"/>
  <c r="H2304" i="6" s="1" a="1"/>
  <c r="H2304" i="6" s="1"/>
  <c r="I2304" i="6" s="1"/>
  <c r="J2304" i="6" s="1"/>
  <c r="B2280" i="6"/>
  <c r="H2280" i="6" s="1" a="1"/>
  <c r="H2280" i="6" s="1"/>
  <c r="I2280" i="6" s="1"/>
  <c r="J2280" i="6" s="1"/>
  <c r="B2256" i="6"/>
  <c r="H2256" i="6" s="1" a="1"/>
  <c r="H2256" i="6" s="1"/>
  <c r="I2256" i="6" s="1"/>
  <c r="J2256" i="6" s="1"/>
  <c r="B2232" i="6"/>
  <c r="H2232" i="6" s="1" a="1"/>
  <c r="H2232" i="6" s="1"/>
  <c r="I2232" i="6" s="1"/>
  <c r="J2232" i="6" s="1"/>
  <c r="B2208" i="6"/>
  <c r="H2208" i="6" s="1" a="1"/>
  <c r="H2208" i="6" s="1"/>
  <c r="I2208" i="6" s="1"/>
  <c r="J2208" i="6" s="1"/>
  <c r="B2184" i="6"/>
  <c r="H2184" i="6" s="1" a="1"/>
  <c r="H2184" i="6" s="1"/>
  <c r="I2184" i="6" s="1"/>
  <c r="J2184" i="6" s="1"/>
  <c r="B2160" i="6"/>
  <c r="H2160" i="6" s="1" a="1"/>
  <c r="H2160" i="6" s="1"/>
  <c r="I2160" i="6" s="1"/>
  <c r="J2160" i="6" s="1"/>
  <c r="B2112" i="6"/>
  <c r="H2112" i="6" s="1" a="1"/>
  <c r="H2112" i="6" s="1"/>
  <c r="I2112" i="6" s="1"/>
  <c r="J2112" i="6" s="1"/>
  <c r="B2016" i="6"/>
  <c r="H2016" i="6" s="1" a="1"/>
  <c r="H2016" i="6" s="1"/>
  <c r="I2016" i="6" s="1"/>
  <c r="J2016" i="6" s="1"/>
  <c r="B1920" i="6"/>
  <c r="H1920" i="6" s="1" a="1"/>
  <c r="H1920" i="6" s="1"/>
  <c r="I1920" i="6" s="1"/>
  <c r="J1920" i="6" s="1"/>
  <c r="B1776" i="6"/>
  <c r="H1776" i="6" s="1" a="1"/>
  <c r="H1776" i="6" s="1"/>
  <c r="I1776" i="6" s="1"/>
  <c r="J1776" i="6" s="1"/>
  <c r="B1680" i="6"/>
  <c r="H1680" i="6" s="1" a="1"/>
  <c r="H1680" i="6" s="1"/>
  <c r="I1680" i="6" s="1"/>
  <c r="J1680" i="6" s="1"/>
  <c r="B1656" i="6"/>
  <c r="H1656" i="6" s="1" a="1"/>
  <c r="H1656" i="6" s="1"/>
  <c r="I1656" i="6" s="1"/>
  <c r="J1656" i="6" s="1"/>
  <c r="B1584" i="6"/>
  <c r="H1584" i="6" s="1" a="1"/>
  <c r="H1584" i="6" s="1"/>
  <c r="I1584" i="6" s="1"/>
  <c r="J1584" i="6" s="1"/>
  <c r="B1512" i="6"/>
  <c r="H1512" i="6" s="1" a="1"/>
  <c r="H1512" i="6" s="1"/>
  <c r="I1512" i="6" s="1"/>
  <c r="J1512" i="6" s="1"/>
  <c r="B1416" i="6"/>
  <c r="H1416" i="6" s="1" a="1"/>
  <c r="H1416" i="6" s="1"/>
  <c r="I1416" i="6" s="1"/>
  <c r="J1416" i="6" s="1"/>
  <c r="B1392" i="6"/>
  <c r="H1392" i="6" s="1" a="1"/>
  <c r="H1392" i="6" s="1"/>
  <c r="I1392" i="6" s="1"/>
  <c r="J1392" i="6" s="1"/>
  <c r="B1344" i="6"/>
  <c r="H1344" i="6" s="1" a="1"/>
  <c r="H1344" i="6" s="1"/>
  <c r="I1344" i="6" s="1"/>
  <c r="J1344" i="6" s="1"/>
  <c r="B1272" i="6"/>
  <c r="H1272" i="6" s="1" a="1"/>
  <c r="H1272" i="6" s="1"/>
  <c r="I1272" i="6" s="1"/>
  <c r="J1272" i="6" s="1"/>
  <c r="B1200" i="6"/>
  <c r="H1200" i="6" s="1" a="1"/>
  <c r="H1200" i="6" s="1"/>
  <c r="I1200" i="6" s="1"/>
  <c r="J1200" i="6" s="1"/>
  <c r="B864" i="6"/>
  <c r="H864" i="6" s="1" a="1"/>
  <c r="H864" i="6" s="1"/>
  <c r="I864" i="6" s="1"/>
  <c r="J864" i="6" s="1"/>
  <c r="B816" i="6"/>
  <c r="H816" i="6" s="1" a="1"/>
  <c r="H816" i="6" s="1"/>
  <c r="I816" i="6" s="1"/>
  <c r="J816" i="6" s="1"/>
  <c r="B792" i="6"/>
  <c r="H792" i="6" s="1" a="1"/>
  <c r="H792" i="6" s="1"/>
  <c r="I792" i="6" s="1"/>
  <c r="J792" i="6" s="1"/>
  <c r="B744" i="6"/>
  <c r="H744" i="6" s="1" a="1"/>
  <c r="H744" i="6" s="1"/>
  <c r="I744" i="6" s="1"/>
  <c r="J744" i="6" s="1"/>
  <c r="B504" i="6"/>
  <c r="H504" i="6" s="1" a="1"/>
  <c r="H504" i="6" s="1"/>
  <c r="I504" i="6" s="1"/>
  <c r="J504" i="6" s="1"/>
  <c r="B456" i="6"/>
  <c r="H456" i="6" s="1" a="1"/>
  <c r="H456" i="6" s="1"/>
  <c r="I456" i="6" s="1"/>
  <c r="J456" i="6" s="1"/>
  <c r="B384" i="6"/>
  <c r="H384" i="6" s="1" a="1"/>
  <c r="H384" i="6" s="1"/>
  <c r="I384" i="6" s="1"/>
  <c r="J384" i="6" s="1"/>
  <c r="B336" i="6"/>
  <c r="H336" i="6" s="1" a="1"/>
  <c r="H336" i="6" s="1"/>
  <c r="I336" i="6" s="1"/>
  <c r="J336" i="6" s="1"/>
  <c r="B216" i="6"/>
  <c r="H216" i="6" s="1" a="1"/>
  <c r="H216" i="6" s="1"/>
  <c r="I216" i="6" s="1"/>
  <c r="J216" i="6" s="1"/>
  <c r="B192" i="6"/>
  <c r="H192" i="6" s="1" a="1"/>
  <c r="H192" i="6" s="1"/>
  <c r="I192" i="6" s="1"/>
  <c r="J192" i="6" s="1"/>
  <c r="B288" i="6"/>
  <c r="H288" i="6" s="1" a="1"/>
  <c r="H288" i="6" s="1"/>
  <c r="I288" i="6" s="1"/>
  <c r="J288" i="6" s="1"/>
  <c r="B264" i="6"/>
  <c r="H264" i="6" s="1" a="1"/>
  <c r="H264" i="6" s="1"/>
  <c r="I264" i="6" s="1"/>
  <c r="J264" i="6" s="1"/>
  <c r="B240" i="6"/>
  <c r="H240" i="6" s="1" a="1"/>
  <c r="H240" i="6" s="1"/>
  <c r="I240" i="6" s="1"/>
  <c r="J240" i="6" s="1"/>
  <c r="B168" i="6"/>
  <c r="H168" i="6" s="1" a="1"/>
  <c r="H168" i="6" s="1"/>
  <c r="I168" i="6" s="1"/>
  <c r="J168" i="6" s="1"/>
  <c r="B96" i="6"/>
  <c r="H96" i="6" s="1" a="1"/>
  <c r="H96" i="6" s="1"/>
  <c r="I96" i="6" s="1"/>
  <c r="J96" i="6" s="1"/>
  <c r="B1368" i="6"/>
  <c r="H1368" i="6" s="1" a="1"/>
  <c r="H1368" i="6" s="1"/>
  <c r="I1368" i="6" s="1"/>
  <c r="J1368" i="6" s="1"/>
  <c r="B1176" i="6"/>
  <c r="H1176" i="6" s="1" a="1"/>
  <c r="H1176" i="6" s="1"/>
  <c r="I1176" i="6" s="1"/>
  <c r="J1176" i="6" s="1"/>
  <c r="B1080" i="6"/>
  <c r="H1080" i="6" s="1" a="1"/>
  <c r="H1080" i="6" s="1"/>
  <c r="I1080" i="6" s="1"/>
  <c r="J1080" i="6" s="1"/>
  <c r="B936" i="6"/>
  <c r="H936" i="6" s="1" a="1"/>
  <c r="H936" i="6" s="1"/>
  <c r="I936" i="6" s="1"/>
  <c r="J936" i="6" s="1"/>
  <c r="B912" i="6"/>
  <c r="H912" i="6" s="1" a="1"/>
  <c r="H912" i="6" s="1"/>
  <c r="I912" i="6" s="1"/>
  <c r="J912" i="6" s="1"/>
  <c r="B840" i="6"/>
  <c r="H840" i="6" s="1" a="1"/>
  <c r="H840" i="6" s="1"/>
  <c r="I840" i="6" s="1"/>
  <c r="J840" i="6" s="1"/>
  <c r="B696" i="6"/>
  <c r="H696" i="6" s="1" a="1"/>
  <c r="H696" i="6" s="1"/>
  <c r="I696" i="6" s="1"/>
  <c r="J696" i="6" s="1"/>
  <c r="B312" i="6"/>
  <c r="H312" i="6" s="1" a="1"/>
  <c r="H312" i="6" s="1"/>
  <c r="I312" i="6" s="1"/>
  <c r="J312" i="6" s="1"/>
  <c r="B120" i="6"/>
  <c r="H120" i="6" s="1" a="1"/>
  <c r="H120" i="6" s="1"/>
  <c r="I120" i="6" s="1"/>
  <c r="J120" i="6" s="1"/>
  <c r="B1296" i="6"/>
  <c r="H1296" i="6" s="1" a="1"/>
  <c r="H1296" i="6" s="1"/>
  <c r="I1296" i="6" s="1"/>
  <c r="J1296" i="6" s="1"/>
  <c r="B1152" i="6"/>
  <c r="H1152" i="6" s="1" a="1"/>
  <c r="H1152" i="6" s="1"/>
  <c r="I1152" i="6" s="1"/>
  <c r="J1152" i="6" s="1"/>
  <c r="B1104" i="6"/>
  <c r="H1104" i="6" s="1" a="1"/>
  <c r="H1104" i="6" s="1"/>
  <c r="I1104" i="6" s="1"/>
  <c r="J1104" i="6" s="1"/>
  <c r="B1056" i="6"/>
  <c r="H1056" i="6" s="1" a="1"/>
  <c r="H1056" i="6" s="1"/>
  <c r="I1056" i="6" s="1"/>
  <c r="J1056" i="6" s="1"/>
  <c r="B1032" i="6"/>
  <c r="H1032" i="6" s="1" a="1"/>
  <c r="H1032" i="6" s="1"/>
  <c r="I1032" i="6" s="1"/>
  <c r="J1032" i="6" s="1"/>
  <c r="B1008" i="6"/>
  <c r="H1008" i="6" s="1" a="1"/>
  <c r="H1008" i="6" s="1"/>
  <c r="I1008" i="6" s="1"/>
  <c r="J1008" i="6" s="1"/>
  <c r="B984" i="6"/>
  <c r="H984" i="6" s="1" a="1"/>
  <c r="H984" i="6" s="1"/>
  <c r="I984" i="6" s="1"/>
  <c r="J984" i="6" s="1"/>
  <c r="B768" i="6"/>
  <c r="H768" i="6" s="1" a="1"/>
  <c r="H768" i="6" s="1"/>
  <c r="I768" i="6" s="1"/>
  <c r="J768" i="6" s="1"/>
  <c r="B720" i="6"/>
  <c r="H720" i="6" s="1" a="1"/>
  <c r="H720" i="6" s="1"/>
  <c r="I720" i="6" s="1"/>
  <c r="J720" i="6" s="1"/>
  <c r="B624" i="6"/>
  <c r="H624" i="6" s="1" a="1"/>
  <c r="H624" i="6" s="1"/>
  <c r="I624" i="6" s="1"/>
  <c r="J624" i="6" s="1"/>
  <c r="B600" i="6"/>
  <c r="H600" i="6" s="1" a="1"/>
  <c r="H600" i="6" s="1"/>
  <c r="I600" i="6" s="1"/>
  <c r="J600" i="6" s="1"/>
  <c r="B576" i="6"/>
  <c r="H576" i="6" s="1" a="1"/>
  <c r="H576" i="6" s="1"/>
  <c r="I576" i="6" s="1"/>
  <c r="J576" i="6" s="1"/>
  <c r="B552" i="6"/>
  <c r="H552" i="6" s="1" a="1"/>
  <c r="H552" i="6" s="1"/>
  <c r="I552" i="6" s="1"/>
  <c r="J552" i="6" s="1"/>
  <c r="B432" i="6"/>
  <c r="H432" i="6" s="1" a="1"/>
  <c r="H432" i="6" s="1"/>
  <c r="I432" i="6" s="1"/>
  <c r="J432" i="6" s="1"/>
  <c r="B408" i="6"/>
  <c r="H408" i="6" s="1" a="1"/>
  <c r="H408" i="6" s="1"/>
  <c r="I408" i="6" s="1"/>
  <c r="J408" i="6" s="1"/>
  <c r="B360" i="6"/>
  <c r="H360" i="6" s="1" a="1"/>
  <c r="H360" i="6" s="1"/>
  <c r="I360" i="6" s="1"/>
  <c r="J360" i="6" s="1"/>
  <c r="B144" i="6"/>
  <c r="H144" i="6" s="1" a="1"/>
  <c r="H144" i="6" s="1"/>
  <c r="I144" i="6" s="1"/>
  <c r="J144" i="6" s="1"/>
  <c r="B528" i="6"/>
  <c r="H528" i="6" s="1" a="1"/>
  <c r="H528" i="6" s="1"/>
  <c r="I528" i="6" s="1"/>
  <c r="J528" i="6" s="1"/>
  <c r="B480" i="6"/>
  <c r="H480" i="6" s="1" a="1"/>
  <c r="H480" i="6" s="1"/>
  <c r="I480" i="6" s="1"/>
  <c r="J480" i="6" s="1"/>
  <c r="B1320" i="6"/>
  <c r="H1320" i="6" s="1" a="1"/>
  <c r="H1320" i="6" s="1"/>
  <c r="I1320" i="6" s="1"/>
  <c r="J1320" i="6" s="1"/>
  <c r="B1248" i="6"/>
  <c r="H1248" i="6" s="1" a="1"/>
  <c r="H1248" i="6" s="1"/>
  <c r="I1248" i="6" s="1"/>
  <c r="J1248" i="6" s="1"/>
  <c r="B1224" i="6"/>
  <c r="H1224" i="6" s="1" a="1"/>
  <c r="H1224" i="6" s="1"/>
  <c r="I1224" i="6" s="1"/>
  <c r="J1224" i="6" s="1"/>
  <c r="B1128" i="6"/>
  <c r="H1128" i="6" s="1" a="1"/>
  <c r="H1128" i="6" s="1"/>
  <c r="I1128" i="6" s="1"/>
  <c r="J1128" i="6" s="1"/>
  <c r="B960" i="6"/>
  <c r="H960" i="6" s="1" a="1"/>
  <c r="H960" i="6" s="1"/>
  <c r="I960" i="6" s="1"/>
  <c r="J960" i="6" s="1"/>
  <c r="B888" i="6"/>
  <c r="H888" i="6" s="1" a="1"/>
  <c r="H888" i="6" s="1"/>
  <c r="I888" i="6" s="1"/>
  <c r="J888" i="6" s="1"/>
  <c r="B672" i="6"/>
  <c r="H672" i="6" s="1" a="1"/>
  <c r="H672" i="6" s="1"/>
  <c r="I672" i="6" s="1"/>
  <c r="J672" i="6" s="1"/>
  <c r="B648" i="6"/>
  <c r="H648" i="6" s="1" a="1"/>
  <c r="H648" i="6" s="1"/>
  <c r="I648" i="6" s="1"/>
  <c r="J648" i="6" s="1"/>
  <c r="C8373" i="6"/>
  <c r="C8325" i="6"/>
  <c r="C8181" i="6"/>
  <c r="C8085" i="6"/>
  <c r="C7989" i="6"/>
  <c r="C8349" i="6"/>
  <c r="C8205" i="6"/>
  <c r="C8109" i="6"/>
  <c r="C8013" i="6"/>
  <c r="C8397" i="6"/>
  <c r="C8301" i="6"/>
  <c r="C8277" i="6"/>
  <c r="C8253" i="6"/>
  <c r="C8157" i="6"/>
  <c r="C8061" i="6"/>
  <c r="C8133" i="6"/>
  <c r="C7917" i="6"/>
  <c r="C7869" i="6"/>
  <c r="C7821" i="6"/>
  <c r="C7797" i="6"/>
  <c r="C7653" i="6"/>
  <c r="C7533" i="6"/>
  <c r="C7509" i="6"/>
  <c r="C8421" i="6"/>
  <c r="C8229" i="6"/>
  <c r="C7965" i="6"/>
  <c r="C7893" i="6"/>
  <c r="C7773" i="6"/>
  <c r="C7725" i="6"/>
  <c r="C7677" i="6"/>
  <c r="C7629" i="6"/>
  <c r="C7581" i="6"/>
  <c r="C7557" i="6"/>
  <c r="C7461" i="6"/>
  <c r="C8037" i="6"/>
  <c r="C7701" i="6"/>
  <c r="C7485" i="6"/>
  <c r="C7437" i="6"/>
  <c r="C7365" i="6"/>
  <c r="C7317" i="6"/>
  <c r="C7269" i="6"/>
  <c r="C7221" i="6"/>
  <c r="C7173" i="6"/>
  <c r="C7125" i="6"/>
  <c r="C7077" i="6"/>
  <c r="C7029" i="6"/>
  <c r="C6981" i="6"/>
  <c r="C6933" i="6"/>
  <c r="C7845" i="6"/>
  <c r="C7413" i="6"/>
  <c r="C6909" i="6"/>
  <c r="C7941" i="6"/>
  <c r="C7605" i="6"/>
  <c r="C6957" i="6"/>
  <c r="C6861" i="6"/>
  <c r="C7293" i="6"/>
  <c r="C7101" i="6"/>
  <c r="C6813" i="6"/>
  <c r="C6741" i="6"/>
  <c r="C6645" i="6"/>
  <c r="C7749" i="6"/>
  <c r="C7245" i="6"/>
  <c r="C7053" i="6"/>
  <c r="C6837" i="6"/>
  <c r="C6717" i="6"/>
  <c r="C6621" i="6"/>
  <c r="C6573" i="6"/>
  <c r="C6549" i="6"/>
  <c r="C6525" i="6"/>
  <c r="C6501" i="6"/>
  <c r="C6405" i="6"/>
  <c r="C7389" i="6"/>
  <c r="C7341" i="6"/>
  <c r="C7149" i="6"/>
  <c r="C6789" i="6"/>
  <c r="C6765" i="6"/>
  <c r="C6669" i="6"/>
  <c r="C6429" i="6"/>
  <c r="C6381" i="6"/>
  <c r="C6693" i="6"/>
  <c r="C6597" i="6"/>
  <c r="C7197" i="6"/>
  <c r="C6885" i="6"/>
  <c r="C6477" i="6"/>
  <c r="C6453" i="6"/>
  <c r="C6357" i="6"/>
  <c r="C7005" i="6"/>
  <c r="C6333" i="6"/>
  <c r="C6309" i="6"/>
  <c r="C6237" i="6"/>
  <c r="C6165" i="6"/>
  <c r="C6093" i="6"/>
  <c r="C6069" i="6"/>
  <c r="C6285" i="6"/>
  <c r="C6117" i="6"/>
  <c r="C6189" i="6"/>
  <c r="C6021" i="6"/>
  <c r="C5997" i="6"/>
  <c r="C6261" i="6"/>
  <c r="C6213" i="6"/>
  <c r="C6141" i="6"/>
  <c r="C6045" i="6"/>
  <c r="C5973" i="6"/>
  <c r="C5925" i="6"/>
  <c r="C5709" i="6"/>
  <c r="C5445" i="6"/>
  <c r="C5349" i="6"/>
  <c r="C5301" i="6"/>
  <c r="C5253" i="6"/>
  <c r="C5949" i="6"/>
  <c r="C5901" i="6"/>
  <c r="C5829" i="6"/>
  <c r="C5805" i="6"/>
  <c r="C5781" i="6"/>
  <c r="C5685" i="6"/>
  <c r="C5589" i="6"/>
  <c r="C5541" i="6"/>
  <c r="C5493" i="6"/>
  <c r="C5421" i="6"/>
  <c r="C5373" i="6"/>
  <c r="C5877" i="6"/>
  <c r="C5757" i="6"/>
  <c r="C5661" i="6"/>
  <c r="C5613" i="6"/>
  <c r="C5325" i="6"/>
  <c r="C5853" i="6"/>
  <c r="C5733" i="6"/>
  <c r="C5637" i="6"/>
  <c r="C5565" i="6"/>
  <c r="C5517" i="6"/>
  <c r="C5469" i="6"/>
  <c r="C5397" i="6"/>
  <c r="C5181" i="6"/>
  <c r="C5085" i="6"/>
  <c r="C4989" i="6"/>
  <c r="C4917" i="6"/>
  <c r="C4869" i="6"/>
  <c r="C4821" i="6"/>
  <c r="C4773" i="6"/>
  <c r="C4725" i="6"/>
  <c r="C4677" i="6"/>
  <c r="C4629" i="6"/>
  <c r="C4581" i="6"/>
  <c r="C4413" i="6"/>
  <c r="C4341" i="6"/>
  <c r="C4245" i="6"/>
  <c r="C5277" i="6"/>
  <c r="C5205" i="6"/>
  <c r="C5061" i="6"/>
  <c r="C4965" i="6"/>
  <c r="C4533" i="6"/>
  <c r="C4485" i="6"/>
  <c r="C4317" i="6"/>
  <c r="C4221" i="6"/>
  <c r="C4125" i="6"/>
  <c r="C5229" i="6"/>
  <c r="C5133" i="6"/>
  <c r="C5037" i="6"/>
  <c r="C4941" i="6"/>
  <c r="C4893" i="6"/>
  <c r="C4845" i="6"/>
  <c r="C4797" i="6"/>
  <c r="C4749" i="6"/>
  <c r="C4701" i="6"/>
  <c r="C4653" i="6"/>
  <c r="C4605" i="6"/>
  <c r="C4461" i="6"/>
  <c r="C4437" i="6"/>
  <c r="C4389" i="6"/>
  <c r="C4293" i="6"/>
  <c r="C4197" i="6"/>
  <c r="C4101" i="6"/>
  <c r="C3981" i="6"/>
  <c r="C3885" i="6"/>
  <c r="C5157" i="6"/>
  <c r="C5109" i="6"/>
  <c r="C5013" i="6"/>
  <c r="C4557" i="6"/>
  <c r="C4509" i="6"/>
  <c r="C4365" i="6"/>
  <c r="C4269" i="6"/>
  <c r="C4173" i="6"/>
  <c r="C4077" i="6"/>
  <c r="C4053" i="6"/>
  <c r="C3957" i="6"/>
  <c r="C3861" i="6"/>
  <c r="C3933" i="6"/>
  <c r="C3789" i="6"/>
  <c r="C3693" i="6"/>
  <c r="C3597" i="6"/>
  <c r="C3501" i="6"/>
  <c r="C3477" i="6"/>
  <c r="C3261" i="6"/>
  <c r="C3141" i="6"/>
  <c r="C3045" i="6"/>
  <c r="C2949" i="6"/>
  <c r="C2925" i="6"/>
  <c r="C2853" i="6"/>
  <c r="C2781" i="6"/>
  <c r="C2709" i="6"/>
  <c r="C2565" i="6"/>
  <c r="C3909" i="6"/>
  <c r="C3765" i="6"/>
  <c r="C3669" i="6"/>
  <c r="C3573" i="6"/>
  <c r="C3309" i="6"/>
  <c r="C3213" i="6"/>
  <c r="C3189" i="6"/>
  <c r="C3165" i="6"/>
  <c r="C3093" i="6"/>
  <c r="C3021" i="6"/>
  <c r="C2973" i="6"/>
  <c r="C2829" i="6"/>
  <c r="C2613" i="6"/>
  <c r="C4149" i="6"/>
  <c r="C4029" i="6"/>
  <c r="C3837" i="6"/>
  <c r="C3741" i="6"/>
  <c r="C3645" i="6"/>
  <c r="C3549" i="6"/>
  <c r="C3429" i="6"/>
  <c r="C3405" i="6"/>
  <c r="C3381" i="6"/>
  <c r="C3357" i="6"/>
  <c r="C3333" i="6"/>
  <c r="C3237" i="6"/>
  <c r="C2997" i="6"/>
  <c r="C2877" i="6"/>
  <c r="C4005" i="6"/>
  <c r="C3813" i="6"/>
  <c r="C3717" i="6"/>
  <c r="C3621" i="6"/>
  <c r="C3525" i="6"/>
  <c r="C3453" i="6"/>
  <c r="C3285" i="6"/>
  <c r="C2901" i="6"/>
  <c r="C2805" i="6"/>
  <c r="C2757" i="6"/>
  <c r="C2685" i="6"/>
  <c r="C2493" i="6"/>
  <c r="C2325" i="6"/>
  <c r="C2301" i="6"/>
  <c r="C2277" i="6"/>
  <c r="C2253" i="6"/>
  <c r="C2229" i="6"/>
  <c r="C2205" i="6"/>
  <c r="C2037" i="6"/>
  <c r="C1941" i="6"/>
  <c r="C1845" i="6"/>
  <c r="C1749" i="6"/>
  <c r="C1629" i="6"/>
  <c r="C1581" i="6"/>
  <c r="C1557" i="6"/>
  <c r="C1509" i="6"/>
  <c r="C3069" i="6"/>
  <c r="C2733" i="6"/>
  <c r="C2661" i="6"/>
  <c r="C2541" i="6"/>
  <c r="C2181" i="6"/>
  <c r="C2133" i="6"/>
  <c r="C2109" i="6"/>
  <c r="C2013" i="6"/>
  <c r="C1917" i="6"/>
  <c r="C1821" i="6"/>
  <c r="C1725" i="6"/>
  <c r="C1461" i="6"/>
  <c r="C3117" i="6"/>
  <c r="C2589" i="6"/>
  <c r="C2517" i="6"/>
  <c r="C2445" i="6"/>
  <c r="C2085" i="6"/>
  <c r="C1989" i="6"/>
  <c r="C1893" i="6"/>
  <c r="C1797" i="6"/>
  <c r="C1701" i="6"/>
  <c r="C1653" i="6"/>
  <c r="C1605" i="6"/>
  <c r="C1533" i="6"/>
  <c r="C1485" i="6"/>
  <c r="C1437" i="6"/>
  <c r="C2637" i="6"/>
  <c r="C2469" i="6"/>
  <c r="C2421" i="6"/>
  <c r="C2397" i="6"/>
  <c r="C2373" i="6"/>
  <c r="C2349" i="6"/>
  <c r="C2157" i="6"/>
  <c r="C2061" i="6"/>
  <c r="C1965" i="6"/>
  <c r="C1869" i="6"/>
  <c r="C1773" i="6"/>
  <c r="C1677" i="6"/>
  <c r="C1413" i="6"/>
  <c r="C1389" i="6"/>
  <c r="C1317" i="6"/>
  <c r="C1269" i="6"/>
  <c r="C1245" i="6"/>
  <c r="C1149" i="6"/>
  <c r="C1125" i="6"/>
  <c r="C1101" i="6"/>
  <c r="C669" i="6"/>
  <c r="C621" i="6"/>
  <c r="C525" i="6"/>
  <c r="C501" i="6"/>
  <c r="C477" i="6"/>
  <c r="C453" i="6"/>
  <c r="C429" i="6"/>
  <c r="C237" i="6"/>
  <c r="C213" i="6"/>
  <c r="C117" i="6"/>
  <c r="C309" i="6"/>
  <c r="C93" i="6"/>
  <c r="C1221" i="6"/>
  <c r="C933" i="6"/>
  <c r="C909" i="6"/>
  <c r="C765" i="6"/>
  <c r="C741" i="6"/>
  <c r="C693" i="6"/>
  <c r="C597" i="6"/>
  <c r="C381" i="6"/>
  <c r="C1365" i="6"/>
  <c r="C1341" i="6"/>
  <c r="C1197" i="6"/>
  <c r="C1053" i="6"/>
  <c r="C1029" i="6"/>
  <c r="C1005" i="6"/>
  <c r="C861" i="6"/>
  <c r="C645" i="6"/>
  <c r="C405" i="6"/>
  <c r="C357" i="6"/>
  <c r="C333" i="6"/>
  <c r="C189" i="6"/>
  <c r="C165" i="6"/>
  <c r="C141" i="6"/>
  <c r="C285" i="6"/>
  <c r="C261" i="6"/>
  <c r="C1293" i="6"/>
  <c r="C1173" i="6"/>
  <c r="C1077" i="6"/>
  <c r="C981" i="6"/>
  <c r="C957" i="6"/>
  <c r="C885" i="6"/>
  <c r="C837" i="6"/>
  <c r="C813" i="6"/>
  <c r="C789" i="6"/>
  <c r="C717" i="6"/>
  <c r="C573" i="6"/>
  <c r="C549" i="6"/>
  <c r="E571" i="6" a="1"/>
  <c r="E571" i="6" s="1"/>
  <c r="F571" i="6" s="1"/>
  <c r="E1891" i="6" a="1"/>
  <c r="E1891" i="6" s="1"/>
  <c r="F1891" i="6" s="1"/>
  <c r="E2851" i="6" a="1"/>
  <c r="E2851" i="6" s="1"/>
  <c r="F2851" i="6" s="1"/>
  <c r="E5059" i="6" a="1"/>
  <c r="E5059" i="6" s="1"/>
  <c r="F5059" i="6" s="1"/>
  <c r="E6763" i="6" a="1"/>
  <c r="E6763" i="6" s="1"/>
  <c r="F6763" i="6" s="1"/>
  <c r="E7891" i="6" a="1"/>
  <c r="E7891" i="6" s="1"/>
  <c r="F7891" i="6" s="1"/>
  <c r="E1027" i="6" a="1"/>
  <c r="E1027" i="6" s="1"/>
  <c r="F1027" i="6" s="1"/>
  <c r="E2995" i="6" a="1"/>
  <c r="E2995" i="6" s="1"/>
  <c r="F2995" i="6" s="1"/>
  <c r="E4051" i="6" a="1"/>
  <c r="E4051" i="6" s="1"/>
  <c r="F4051" i="6" s="1"/>
  <c r="E5731" i="6" a="1"/>
  <c r="E5731" i="6" s="1"/>
  <c r="F5731" i="6" s="1"/>
  <c r="E7291" i="6" a="1"/>
  <c r="E7291" i="6" s="1"/>
  <c r="F7291" i="6" s="1"/>
  <c r="E8419" i="6" a="1"/>
  <c r="E8419" i="6" s="1"/>
  <c r="F8419" i="6" s="1"/>
  <c r="E859" i="6" a="1"/>
  <c r="E859" i="6" s="1"/>
  <c r="F859" i="6" s="1"/>
  <c r="E1627" i="6" a="1"/>
  <c r="E1627" i="6" s="1"/>
  <c r="F1627" i="6" s="1"/>
  <c r="E3643" i="6" a="1"/>
  <c r="E3643" i="6" s="1"/>
  <c r="F3643" i="6" s="1"/>
  <c r="E4219" i="6" a="1"/>
  <c r="E4219" i="6" s="1"/>
  <c r="F4219" i="6" s="1"/>
  <c r="E6379" i="6" a="1"/>
  <c r="E6379" i="6" s="1"/>
  <c r="F6379" i="6" s="1"/>
  <c r="E3907" i="6" a="1"/>
  <c r="E3907" i="6" s="1"/>
  <c r="F3907" i="6" s="1"/>
  <c r="E7555" i="6" a="1"/>
  <c r="E7555" i="6" s="1"/>
  <c r="F7555" i="6" s="1"/>
  <c r="E2131" i="6" a="1"/>
  <c r="E2131" i="6" s="1"/>
  <c r="F2131" i="6" s="1"/>
  <c r="E2923" i="6" a="1"/>
  <c r="E2923" i="6" s="1"/>
  <c r="F2923" i="6" s="1"/>
  <c r="E5179" i="6" a="1"/>
  <c r="E5179" i="6" s="1"/>
  <c r="F5179" i="6" s="1"/>
  <c r="E7051" i="6" a="1"/>
  <c r="E7051" i="6" s="1"/>
  <c r="F7051" i="6" s="1"/>
  <c r="E115" i="6" a="1"/>
  <c r="E115" i="6" s="1"/>
  <c r="F115" i="6" s="1"/>
  <c r="E4387" i="6" a="1"/>
  <c r="E4387" i="6" s="1"/>
  <c r="F4387" i="6" s="1"/>
  <c r="E5299" i="6" a="1"/>
  <c r="E5299" i="6" s="1"/>
  <c r="F5299" i="6" s="1"/>
  <c r="E6883" i="6" a="1"/>
  <c r="E6883" i="6" s="1"/>
  <c r="F6883" i="6" s="1"/>
  <c r="E2707" i="6" a="1"/>
  <c r="E2707" i="6" s="1"/>
  <c r="F2707" i="6" s="1"/>
  <c r="E1723" i="6" a="1"/>
  <c r="E1723" i="6" s="1"/>
  <c r="F1723" i="6" s="1"/>
  <c r="E4963" i="6" a="1"/>
  <c r="E4963" i="6" s="1"/>
  <c r="F4963" i="6" s="1"/>
  <c r="E6547" i="6" a="1"/>
  <c r="E6547" i="6" s="1"/>
  <c r="F6547" i="6" s="1"/>
  <c r="E7603" i="6" a="1"/>
  <c r="E7603" i="6" s="1"/>
  <c r="F7603" i="6" s="1"/>
  <c r="E1603" i="6" a="1"/>
  <c r="E1603" i="6" s="1"/>
  <c r="F1603" i="6" s="1"/>
  <c r="E4171" i="6" a="1"/>
  <c r="E4171" i="6" s="1"/>
  <c r="F4171" i="6" s="1"/>
  <c r="E8323" i="6" a="1"/>
  <c r="E8323" i="6" s="1"/>
  <c r="F8323" i="6" s="1"/>
  <c r="E2947" i="6" a="1"/>
  <c r="E2947" i="6" s="1"/>
  <c r="F2947" i="6" s="1"/>
  <c r="E7963" i="6" a="1"/>
  <c r="E7963" i="6" s="1"/>
  <c r="F7963" i="6" s="1"/>
  <c r="I21" i="5"/>
  <c r="J21" i="5" s="1"/>
  <c r="G69" i="6"/>
  <c r="B72" i="6"/>
  <c r="H72" i="6" s="1" a="1"/>
  <c r="H72" i="6" s="1"/>
  <c r="I72" i="6" s="1"/>
  <c r="J72" i="6" s="1"/>
  <c r="C69" i="6"/>
  <c r="G70" i="6"/>
  <c r="C70" i="6"/>
  <c r="O24" i="5"/>
  <c r="B26" i="5"/>
  <c r="C26" i="5" s="1"/>
  <c r="H23" i="5"/>
  <c r="G46" i="6"/>
  <c r="G22" i="6"/>
  <c r="C46" i="6"/>
  <c r="C22" i="6"/>
  <c r="N48" i="5"/>
  <c r="O49" i="5" s="1"/>
  <c r="C45" i="6"/>
  <c r="C21" i="6"/>
  <c r="H47" i="5"/>
  <c r="I47" i="5" s="1"/>
  <c r="F48" i="5"/>
  <c r="E49" i="5"/>
  <c r="M49" i="5"/>
  <c r="N49" i="5" s="1"/>
  <c r="G49" i="5"/>
  <c r="G24" i="5"/>
  <c r="M24" i="5"/>
  <c r="N24" i="5" s="1"/>
  <c r="B50" i="5"/>
  <c r="D50" i="5" s="1"/>
  <c r="E24" i="5"/>
  <c r="B48" i="6"/>
  <c r="H48" i="6" s="1" a="1"/>
  <c r="H48" i="6" s="1"/>
  <c r="I48" i="6" s="1"/>
  <c r="J48" i="6" s="1"/>
  <c r="B24" i="6"/>
  <c r="H24" i="6" s="1"/>
  <c r="H48" i="5"/>
  <c r="F47" i="5"/>
  <c r="G45" i="6"/>
  <c r="G21" i="6"/>
  <c r="F23" i="5"/>
  <c r="D789" i="6" l="1"/>
  <c r="D788" i="6"/>
  <c r="D405" i="6"/>
  <c r="D404" i="6"/>
  <c r="D1221" i="6"/>
  <c r="D1220" i="6"/>
  <c r="D1245" i="6"/>
  <c r="D1244" i="6"/>
  <c r="D2637" i="6"/>
  <c r="D2636" i="6"/>
  <c r="D1725" i="6"/>
  <c r="D1724" i="6"/>
  <c r="D1845" i="6"/>
  <c r="D1844" i="6"/>
  <c r="D3525" i="6"/>
  <c r="D3524" i="6"/>
  <c r="D3837" i="6"/>
  <c r="D3836" i="6"/>
  <c r="D2565" i="6"/>
  <c r="D2564" i="6"/>
  <c r="D3957" i="6"/>
  <c r="D3956" i="6"/>
  <c r="D4389" i="6"/>
  <c r="D4388" i="6"/>
  <c r="D4317" i="6"/>
  <c r="D4316" i="6"/>
  <c r="D4869" i="6"/>
  <c r="D4868" i="6"/>
  <c r="D5877" i="6"/>
  <c r="D5876" i="6"/>
  <c r="D5709" i="6"/>
  <c r="D5708" i="6"/>
  <c r="D6309" i="6"/>
  <c r="D6308" i="6"/>
  <c r="D7341" i="6"/>
  <c r="D7340" i="6"/>
  <c r="D7101" i="6"/>
  <c r="D7100" i="6"/>
  <c r="D7269" i="6"/>
  <c r="D7268" i="6"/>
  <c r="D8229" i="6"/>
  <c r="D8228" i="6"/>
  <c r="D8253" i="6"/>
  <c r="D8252" i="6"/>
  <c r="D8085" i="6"/>
  <c r="D8084" i="6"/>
  <c r="D1293" i="6"/>
  <c r="D1292" i="6"/>
  <c r="D1365" i="6"/>
  <c r="D1364" i="6"/>
  <c r="D477" i="6"/>
  <c r="D476" i="6"/>
  <c r="D1965" i="6"/>
  <c r="D1964" i="6"/>
  <c r="D1893" i="6"/>
  <c r="D1892" i="6"/>
  <c r="D2661" i="6"/>
  <c r="D2660" i="6"/>
  <c r="D2325" i="6"/>
  <c r="D2324" i="6"/>
  <c r="D3333" i="6"/>
  <c r="D3332" i="6"/>
  <c r="D3165" i="6"/>
  <c r="D3164" i="6"/>
  <c r="D3261" i="6"/>
  <c r="D3260" i="6"/>
  <c r="D5013" i="6"/>
  <c r="D5012" i="6"/>
  <c r="D4845" i="6"/>
  <c r="D4844" i="6"/>
  <c r="D4341" i="6"/>
  <c r="D4340" i="6"/>
  <c r="D5565" i="6"/>
  <c r="D5564" i="6"/>
  <c r="D5805" i="6"/>
  <c r="D5804" i="6"/>
  <c r="D6021" i="6"/>
  <c r="D6020" i="6"/>
  <c r="D6597" i="6"/>
  <c r="D6596" i="6"/>
  <c r="D6717" i="6"/>
  <c r="D6716" i="6"/>
  <c r="D7845" i="6"/>
  <c r="D7844" i="6"/>
  <c r="D7557" i="6"/>
  <c r="D7556" i="6"/>
  <c r="D7869" i="6"/>
  <c r="D7868" i="6"/>
  <c r="D8109" i="6"/>
  <c r="D8108" i="6"/>
  <c r="D645" i="6"/>
  <c r="D644" i="6"/>
  <c r="D1269" i="6"/>
  <c r="D1268" i="6"/>
  <c r="D1821" i="6"/>
  <c r="D1820" i="6"/>
  <c r="D3357" i="6"/>
  <c r="D3356" i="6"/>
  <c r="D4053" i="6"/>
  <c r="D4052" i="6"/>
  <c r="D5637" i="6"/>
  <c r="D5636" i="6"/>
  <c r="D8181" i="6"/>
  <c r="D8180" i="6"/>
  <c r="D861" i="6"/>
  <c r="D860" i="6"/>
  <c r="D1317" i="6"/>
  <c r="D1316" i="6"/>
  <c r="D1917" i="6"/>
  <c r="D1916" i="6"/>
  <c r="D3717" i="6"/>
  <c r="D3716" i="6"/>
  <c r="D2781" i="6"/>
  <c r="D2780" i="6"/>
  <c r="D4461" i="6"/>
  <c r="D4460" i="6"/>
  <c r="D4989" i="6"/>
  <c r="D4988" i="6"/>
  <c r="D5901" i="6"/>
  <c r="D5900" i="6"/>
  <c r="D6861" i="6"/>
  <c r="D6860" i="6"/>
  <c r="D45" i="6"/>
  <c r="D44" i="6"/>
  <c r="D885" i="6"/>
  <c r="D884" i="6"/>
  <c r="D141" i="6"/>
  <c r="D140" i="6"/>
  <c r="D1005" i="6"/>
  <c r="D1004" i="6"/>
  <c r="D693" i="6"/>
  <c r="D692" i="6"/>
  <c r="D117" i="6"/>
  <c r="D116" i="6"/>
  <c r="D621" i="6"/>
  <c r="D620" i="6"/>
  <c r="D1389" i="6"/>
  <c r="D1388" i="6"/>
  <c r="D2349" i="6"/>
  <c r="D2348" i="6"/>
  <c r="D1533" i="6"/>
  <c r="D1532" i="6"/>
  <c r="D2445" i="6"/>
  <c r="D2444" i="6"/>
  <c r="D2013" i="6"/>
  <c r="D2012" i="6"/>
  <c r="D1509" i="6"/>
  <c r="D1508" i="6"/>
  <c r="D2205" i="6"/>
  <c r="D2204" i="6"/>
  <c r="D2757" i="6"/>
  <c r="D2756" i="6"/>
  <c r="D3813" i="6"/>
  <c r="D3812" i="6"/>
  <c r="D3405" i="6"/>
  <c r="D3404" i="6"/>
  <c r="D2613" i="6"/>
  <c r="D2612" i="6"/>
  <c r="D3309" i="6"/>
  <c r="D3308" i="6"/>
  <c r="D2853" i="6"/>
  <c r="D2852" i="6"/>
  <c r="D3597" i="6"/>
  <c r="D3596" i="6"/>
  <c r="D4173" i="6"/>
  <c r="D4172" i="6"/>
  <c r="D3885" i="6"/>
  <c r="D3884" i="6"/>
  <c r="D4605" i="6"/>
  <c r="D4604" i="6"/>
  <c r="D5037" i="6"/>
  <c r="D5036" i="6"/>
  <c r="D4965" i="6"/>
  <c r="D4964" i="6"/>
  <c r="D4629" i="6"/>
  <c r="D4628" i="6"/>
  <c r="D5085" i="6"/>
  <c r="D5084" i="6"/>
  <c r="D5853" i="6"/>
  <c r="D5852" i="6"/>
  <c r="D5493" i="6"/>
  <c r="D5492" i="6"/>
  <c r="D5949" i="6"/>
  <c r="D5948" i="6"/>
  <c r="E5948" i="6" s="1" a="1"/>
  <c r="E5948" i="6" s="1"/>
  <c r="F5948" i="6" s="1"/>
  <c r="D6045" i="6"/>
  <c r="D6044" i="6"/>
  <c r="D6285" i="6"/>
  <c r="D6284" i="6"/>
  <c r="D6357" i="6"/>
  <c r="D6356" i="6"/>
  <c r="D6429" i="6"/>
  <c r="D6428" i="6"/>
  <c r="D6501" i="6"/>
  <c r="D6500" i="6"/>
  <c r="D7245" i="6"/>
  <c r="D7244" i="6"/>
  <c r="D6957" i="6"/>
  <c r="D6956" i="6"/>
  <c r="D7029" i="6"/>
  <c r="D7028" i="6"/>
  <c r="D7437" i="6"/>
  <c r="D7436" i="6"/>
  <c r="D7677" i="6"/>
  <c r="D7676" i="6"/>
  <c r="D7509" i="6"/>
  <c r="D7508" i="6"/>
  <c r="D8397" i="6"/>
  <c r="D8396" i="6"/>
  <c r="D8373" i="6"/>
  <c r="D8372" i="6"/>
  <c r="D813" i="6"/>
  <c r="D812" i="6"/>
  <c r="D93" i="6"/>
  <c r="D92" i="6"/>
  <c r="D1437" i="6"/>
  <c r="D1436" i="6"/>
  <c r="D1941" i="6"/>
  <c r="D1940" i="6"/>
  <c r="D4029" i="6"/>
  <c r="D4028" i="6"/>
  <c r="D3477" i="6"/>
  <c r="D3476" i="6"/>
  <c r="D5109" i="6"/>
  <c r="D5108" i="6"/>
  <c r="D4413" i="6"/>
  <c r="D4412" i="6"/>
  <c r="D5829" i="6"/>
  <c r="D5828" i="6"/>
  <c r="D6333" i="6"/>
  <c r="D6332" i="6"/>
  <c r="D6837" i="6"/>
  <c r="D6836" i="6"/>
  <c r="D7581" i="6"/>
  <c r="D7580" i="6"/>
  <c r="D8277" i="6"/>
  <c r="D8276" i="6"/>
  <c r="D285" i="6"/>
  <c r="D284" i="6"/>
  <c r="D525" i="6"/>
  <c r="D524" i="6"/>
  <c r="D2085" i="6"/>
  <c r="D2084" i="6"/>
  <c r="D2685" i="6"/>
  <c r="D2684" i="6"/>
  <c r="D3213" i="6"/>
  <c r="D3212" i="6"/>
  <c r="D4077" i="6"/>
  <c r="D4076" i="6"/>
  <c r="D4533" i="6"/>
  <c r="D4532" i="6"/>
  <c r="D5421" i="6"/>
  <c r="D5420" i="6"/>
  <c r="D7005" i="6"/>
  <c r="D7004" i="6"/>
  <c r="D6405" i="6"/>
  <c r="D6404" i="6"/>
  <c r="D6981" i="6"/>
  <c r="D6980" i="6"/>
  <c r="D7629" i="6"/>
  <c r="D7628" i="6"/>
  <c r="D8133" i="6"/>
  <c r="D8132" i="6"/>
  <c r="D8349" i="6"/>
  <c r="D8348" i="6"/>
  <c r="D957" i="6"/>
  <c r="D956" i="6"/>
  <c r="D165" i="6"/>
  <c r="D164" i="6"/>
  <c r="D1029" i="6"/>
  <c r="D1028" i="6"/>
  <c r="D741" i="6"/>
  <c r="D740" i="6"/>
  <c r="D213" i="6"/>
  <c r="D212" i="6"/>
  <c r="D669" i="6"/>
  <c r="D668" i="6"/>
  <c r="D1413" i="6"/>
  <c r="D1412" i="6"/>
  <c r="D2373" i="6"/>
  <c r="D2372" i="6"/>
  <c r="D1605" i="6"/>
  <c r="D1604" i="6"/>
  <c r="D2517" i="6"/>
  <c r="D2516" i="6"/>
  <c r="D2109" i="6"/>
  <c r="D2108" i="6"/>
  <c r="D1557" i="6"/>
  <c r="D1556" i="6"/>
  <c r="D2229" i="6"/>
  <c r="D2228" i="6"/>
  <c r="D2805" i="6"/>
  <c r="D2804" i="6"/>
  <c r="D4005" i="6"/>
  <c r="D4004" i="6"/>
  <c r="D3429" i="6"/>
  <c r="D3428" i="6"/>
  <c r="D2829" i="6"/>
  <c r="D2828" i="6"/>
  <c r="D3573" i="6"/>
  <c r="D3572" i="6"/>
  <c r="D2925" i="6"/>
  <c r="D2924" i="6"/>
  <c r="D3693" i="6"/>
  <c r="D3692" i="6"/>
  <c r="D4269" i="6"/>
  <c r="D4268" i="6"/>
  <c r="D3981" i="6"/>
  <c r="D3980" i="6"/>
  <c r="D4653" i="6"/>
  <c r="D4652" i="6"/>
  <c r="D5133" i="6"/>
  <c r="D5132" i="6"/>
  <c r="D5061" i="6"/>
  <c r="D5060" i="6"/>
  <c r="D4677" i="6"/>
  <c r="D4676" i="6"/>
  <c r="D5181" i="6"/>
  <c r="D5180" i="6"/>
  <c r="D5325" i="6"/>
  <c r="D5324" i="6"/>
  <c r="D5541" i="6"/>
  <c r="D5540" i="6"/>
  <c r="D5253" i="6"/>
  <c r="D5252" i="6"/>
  <c r="D6141" i="6"/>
  <c r="D6140" i="6"/>
  <c r="D6069" i="6"/>
  <c r="D6068" i="6"/>
  <c r="D6453" i="6"/>
  <c r="D6452" i="6"/>
  <c r="D6669" i="6"/>
  <c r="D6668" i="6"/>
  <c r="D6525" i="6"/>
  <c r="D6524" i="6"/>
  <c r="D7749" i="6"/>
  <c r="D7748" i="6"/>
  <c r="D7605" i="6"/>
  <c r="D7604" i="6"/>
  <c r="D7077" i="6"/>
  <c r="D7076" i="6"/>
  <c r="D7485" i="6"/>
  <c r="D7484" i="6"/>
  <c r="D7725" i="6"/>
  <c r="D7724" i="6"/>
  <c r="D7533" i="6"/>
  <c r="D7532" i="6"/>
  <c r="D261" i="6"/>
  <c r="D260" i="6"/>
  <c r="D501" i="6"/>
  <c r="D500" i="6"/>
  <c r="D1989" i="6"/>
  <c r="D1988" i="6"/>
  <c r="D2493" i="6"/>
  <c r="D2492" i="6"/>
  <c r="D3189" i="6"/>
  <c r="D3188" i="6"/>
  <c r="D4437" i="6"/>
  <c r="D4436" i="6"/>
  <c r="D4485" i="6"/>
  <c r="D4484" i="6"/>
  <c r="D5373" i="6"/>
  <c r="D5372" i="6"/>
  <c r="D6189" i="6"/>
  <c r="D6188" i="6"/>
  <c r="D7389" i="6"/>
  <c r="D7388" i="6"/>
  <c r="D6933" i="6"/>
  <c r="D6932" i="6"/>
  <c r="D7917" i="6"/>
  <c r="D7916" i="6"/>
  <c r="D837" i="6"/>
  <c r="D836" i="6"/>
  <c r="D309" i="6"/>
  <c r="D308" i="6"/>
  <c r="D1485" i="6"/>
  <c r="D1484" i="6"/>
  <c r="D2037" i="6"/>
  <c r="D2036" i="6"/>
  <c r="D4149" i="6"/>
  <c r="D4148" i="6"/>
  <c r="D5157" i="6"/>
  <c r="D5156" i="6"/>
  <c r="D4581" i="6"/>
  <c r="D4580" i="6"/>
  <c r="D5733" i="6"/>
  <c r="D5732" i="6"/>
  <c r="D6117" i="6"/>
  <c r="D6116" i="6"/>
  <c r="D6381" i="6"/>
  <c r="D6380" i="6"/>
  <c r="D7053" i="6"/>
  <c r="D7052" i="6"/>
  <c r="D7365" i="6"/>
  <c r="D7364" i="6"/>
  <c r="D8301" i="6"/>
  <c r="D8300" i="6"/>
  <c r="D8325" i="6"/>
  <c r="D8324" i="6"/>
  <c r="D549" i="6"/>
  <c r="D548" i="6"/>
  <c r="D981" i="6"/>
  <c r="D980" i="6"/>
  <c r="D189" i="6"/>
  <c r="D188" i="6"/>
  <c r="D1053" i="6"/>
  <c r="D1052" i="6"/>
  <c r="D765" i="6"/>
  <c r="D764" i="6"/>
  <c r="D237" i="6"/>
  <c r="D236" i="6"/>
  <c r="D1101" i="6"/>
  <c r="D1100" i="6"/>
  <c r="D1677" i="6"/>
  <c r="D1676" i="6"/>
  <c r="D2397" i="6"/>
  <c r="D2396" i="6"/>
  <c r="D1653" i="6"/>
  <c r="D1652" i="6"/>
  <c r="D2589" i="6"/>
  <c r="D2588" i="6"/>
  <c r="D2133" i="6"/>
  <c r="D2132" i="6"/>
  <c r="D1581" i="6"/>
  <c r="D1580" i="6"/>
  <c r="D2253" i="6"/>
  <c r="D2252" i="6"/>
  <c r="D2901" i="6"/>
  <c r="D2900" i="6"/>
  <c r="D2877" i="6"/>
  <c r="D2876" i="6"/>
  <c r="D3549" i="6"/>
  <c r="D3548" i="6"/>
  <c r="D2973" i="6"/>
  <c r="D2972" i="6"/>
  <c r="D3669" i="6"/>
  <c r="D3668" i="6"/>
  <c r="D2949" i="6"/>
  <c r="D2948" i="6"/>
  <c r="D3789" i="6"/>
  <c r="D3788" i="6"/>
  <c r="D4365" i="6"/>
  <c r="D4364" i="6"/>
  <c r="D4101" i="6"/>
  <c r="D4100" i="6"/>
  <c r="D4701" i="6"/>
  <c r="D4700" i="6"/>
  <c r="D5229" i="6"/>
  <c r="D5228" i="6"/>
  <c r="D5205" i="6"/>
  <c r="D5204" i="6"/>
  <c r="D4725" i="6"/>
  <c r="D4724" i="6"/>
  <c r="D5397" i="6"/>
  <c r="D5396" i="6"/>
  <c r="D5613" i="6"/>
  <c r="D5612" i="6"/>
  <c r="D5589" i="6"/>
  <c r="D5588" i="6"/>
  <c r="D5301" i="6"/>
  <c r="D5300" i="6"/>
  <c r="D6213" i="6"/>
  <c r="D6212" i="6"/>
  <c r="D6093" i="6"/>
  <c r="D6092" i="6"/>
  <c r="D6477" i="6"/>
  <c r="D6476" i="6"/>
  <c r="D6765" i="6"/>
  <c r="D6764" i="6"/>
  <c r="D6549" i="6"/>
  <c r="D6548" i="6"/>
  <c r="D6645" i="6"/>
  <c r="D6644" i="6"/>
  <c r="D7941" i="6"/>
  <c r="D7940" i="6"/>
  <c r="D7125" i="6"/>
  <c r="D7124" i="6"/>
  <c r="D7701" i="6"/>
  <c r="D7700" i="6"/>
  <c r="D7773" i="6"/>
  <c r="D7772" i="6"/>
  <c r="D7653" i="6"/>
  <c r="D7652" i="6"/>
  <c r="D381" i="6"/>
  <c r="D380" i="6"/>
  <c r="D2061" i="6"/>
  <c r="D2060" i="6"/>
  <c r="D2733" i="6"/>
  <c r="D2732" i="6"/>
  <c r="D3621" i="6"/>
  <c r="D3620" i="6"/>
  <c r="D2709" i="6"/>
  <c r="D2708" i="6"/>
  <c r="D4893" i="6"/>
  <c r="D4892" i="6"/>
  <c r="D4917" i="6"/>
  <c r="D4916" i="6"/>
  <c r="D5925" i="6"/>
  <c r="D5924" i="6"/>
  <c r="D6693" i="6"/>
  <c r="D6692" i="6"/>
  <c r="D7293" i="6"/>
  <c r="D7292" i="6"/>
  <c r="D7317" i="6"/>
  <c r="D7316" i="6"/>
  <c r="D8421" i="6"/>
  <c r="D8420" i="6"/>
  <c r="D8205" i="6"/>
  <c r="D8204" i="6"/>
  <c r="D21" i="6"/>
  <c r="D20" i="6"/>
  <c r="D597" i="6"/>
  <c r="D596" i="6"/>
  <c r="D2157" i="6"/>
  <c r="D2156" i="6"/>
  <c r="D3069" i="6"/>
  <c r="D3068" i="6"/>
  <c r="D3381" i="6"/>
  <c r="D3380" i="6"/>
  <c r="D3501" i="6"/>
  <c r="D3500" i="6"/>
  <c r="D4941" i="6"/>
  <c r="D4940" i="6"/>
  <c r="D5973" i="6"/>
  <c r="D5972" i="6"/>
  <c r="D69" i="6"/>
  <c r="D68" i="6"/>
  <c r="D573" i="6"/>
  <c r="D572" i="6"/>
  <c r="D1077" i="6"/>
  <c r="D1076" i="6"/>
  <c r="D333" i="6"/>
  <c r="D332" i="6"/>
  <c r="D1197" i="6"/>
  <c r="D1196" i="6"/>
  <c r="D909" i="6"/>
  <c r="D908" i="6"/>
  <c r="D429" i="6"/>
  <c r="D428" i="6"/>
  <c r="D1125" i="6"/>
  <c r="D1124" i="6"/>
  <c r="D1773" i="6"/>
  <c r="D1772" i="6"/>
  <c r="D2421" i="6"/>
  <c r="D2420" i="6"/>
  <c r="D1701" i="6"/>
  <c r="D1700" i="6"/>
  <c r="D3117" i="6"/>
  <c r="D3116" i="6"/>
  <c r="D2181" i="6"/>
  <c r="D2180" i="6"/>
  <c r="D1629" i="6"/>
  <c r="D1628" i="6"/>
  <c r="D2277" i="6"/>
  <c r="D2276" i="6"/>
  <c r="D3285" i="6"/>
  <c r="D3284" i="6"/>
  <c r="D2997" i="6"/>
  <c r="D2996" i="6"/>
  <c r="D3645" i="6"/>
  <c r="D3644" i="6"/>
  <c r="D3021" i="6"/>
  <c r="D3020" i="6"/>
  <c r="D3765" i="6"/>
  <c r="D3764" i="6"/>
  <c r="D3045" i="6"/>
  <c r="D3044" i="6"/>
  <c r="D3933" i="6"/>
  <c r="D3932" i="6"/>
  <c r="D4509" i="6"/>
  <c r="D4508" i="6"/>
  <c r="D4197" i="6"/>
  <c r="D4196" i="6"/>
  <c r="D4749" i="6"/>
  <c r="D4748" i="6"/>
  <c r="D4125" i="6"/>
  <c r="D4124" i="6"/>
  <c r="D5277" i="6"/>
  <c r="D5276" i="6"/>
  <c r="D4773" i="6"/>
  <c r="D4772" i="6"/>
  <c r="D5469" i="6"/>
  <c r="D5468" i="6"/>
  <c r="D5661" i="6"/>
  <c r="D5660" i="6"/>
  <c r="D5685" i="6"/>
  <c r="D5684" i="6"/>
  <c r="D5349" i="6"/>
  <c r="D5348" i="6"/>
  <c r="D6261" i="6"/>
  <c r="D6260" i="6"/>
  <c r="D6165" i="6"/>
  <c r="D6164" i="6"/>
  <c r="D6885" i="6"/>
  <c r="D6884" i="6"/>
  <c r="D6789" i="6"/>
  <c r="D6788" i="6"/>
  <c r="D6573" i="6"/>
  <c r="D6572" i="6"/>
  <c r="D6741" i="6"/>
  <c r="D6740" i="6"/>
  <c r="D6909" i="6"/>
  <c r="D6908" i="6"/>
  <c r="D7173" i="6"/>
  <c r="D7172" i="6"/>
  <c r="D8037" i="6"/>
  <c r="D8036" i="6"/>
  <c r="D7893" i="6"/>
  <c r="D7892" i="6"/>
  <c r="D7797" i="6"/>
  <c r="D7796" i="6"/>
  <c r="D8061" i="6"/>
  <c r="D8060" i="6"/>
  <c r="D717" i="6"/>
  <c r="D716" i="6"/>
  <c r="D1173" i="6"/>
  <c r="D1172" i="6"/>
  <c r="D357" i="6"/>
  <c r="D356" i="6"/>
  <c r="D1341" i="6"/>
  <c r="D1340" i="6"/>
  <c r="D933" i="6"/>
  <c r="D932" i="6"/>
  <c r="D453" i="6"/>
  <c r="D452" i="6"/>
  <c r="D1149" i="6"/>
  <c r="D1148" i="6"/>
  <c r="D1869" i="6"/>
  <c r="D1868" i="6"/>
  <c r="D2469" i="6"/>
  <c r="D2468" i="6"/>
  <c r="D1797" i="6"/>
  <c r="D1796" i="6"/>
  <c r="D1461" i="6"/>
  <c r="D1460" i="6"/>
  <c r="D2541" i="6"/>
  <c r="D2540" i="6"/>
  <c r="D1749" i="6"/>
  <c r="D1748" i="6"/>
  <c r="D2301" i="6"/>
  <c r="D2300" i="6"/>
  <c r="D3453" i="6"/>
  <c r="D3452" i="6"/>
  <c r="D3237" i="6"/>
  <c r="D3236" i="6"/>
  <c r="D3741" i="6"/>
  <c r="D3740" i="6"/>
  <c r="D3093" i="6"/>
  <c r="D3092" i="6"/>
  <c r="D3909" i="6"/>
  <c r="D3908" i="6"/>
  <c r="D3141" i="6"/>
  <c r="D3140" i="6"/>
  <c r="D3861" i="6"/>
  <c r="D3860" i="6"/>
  <c r="D4557" i="6"/>
  <c r="D4556" i="6"/>
  <c r="D4293" i="6"/>
  <c r="D4292" i="6"/>
  <c r="D4797" i="6"/>
  <c r="D4796" i="6"/>
  <c r="D4221" i="6"/>
  <c r="D4220" i="6"/>
  <c r="D4245" i="6"/>
  <c r="D4244" i="6"/>
  <c r="D4821" i="6"/>
  <c r="D4820" i="6"/>
  <c r="D5517" i="6"/>
  <c r="D5516" i="6"/>
  <c r="D5757" i="6"/>
  <c r="D5756" i="6"/>
  <c r="D5781" i="6"/>
  <c r="D5780" i="6"/>
  <c r="D5445" i="6"/>
  <c r="D5444" i="6"/>
  <c r="D5997" i="6"/>
  <c r="D5996" i="6"/>
  <c r="D6237" i="6"/>
  <c r="D6236" i="6"/>
  <c r="D7197" i="6"/>
  <c r="D7196" i="6"/>
  <c r="D7149" i="6"/>
  <c r="D7148" i="6"/>
  <c r="D6621" i="6"/>
  <c r="D6620" i="6"/>
  <c r="D6813" i="6"/>
  <c r="D6812" i="6"/>
  <c r="D7413" i="6"/>
  <c r="D7412" i="6"/>
  <c r="D7221" i="6"/>
  <c r="D7220" i="6"/>
  <c r="D7461" i="6"/>
  <c r="D7460" i="6"/>
  <c r="D7965" i="6"/>
  <c r="D7964" i="6"/>
  <c r="D7821" i="6"/>
  <c r="D7820" i="6"/>
  <c r="D8157" i="6"/>
  <c r="D8156" i="6"/>
  <c r="D8013" i="6"/>
  <c r="D8012" i="6"/>
  <c r="D7989" i="6"/>
  <c r="D7988" i="6"/>
  <c r="I22" i="5"/>
  <c r="J22" i="5" s="1"/>
  <c r="J15" i="5" s="1"/>
  <c r="I48" i="5"/>
  <c r="C8327" i="6"/>
  <c r="D8326" i="6" s="1"/>
  <c r="C8183" i="6"/>
  <c r="D8182" i="6" s="1"/>
  <c r="C8087" i="6"/>
  <c r="C7991" i="6"/>
  <c r="C8423" i="6"/>
  <c r="D8422" i="6" s="1"/>
  <c r="C8351" i="6"/>
  <c r="C8207" i="6"/>
  <c r="D8206" i="6" s="1"/>
  <c r="C8111" i="6"/>
  <c r="C8015" i="6"/>
  <c r="D8014" i="6" s="1"/>
  <c r="C8375" i="6"/>
  <c r="D8374" i="6" s="1"/>
  <c r="C8303" i="6"/>
  <c r="C8255" i="6"/>
  <c r="C8159" i="6"/>
  <c r="C8063" i="6"/>
  <c r="C7967" i="6"/>
  <c r="C7895" i="6"/>
  <c r="D7894" i="6" s="1"/>
  <c r="C7799" i="6"/>
  <c r="D7798" i="6" s="1"/>
  <c r="C7775" i="6"/>
  <c r="C7727" i="6"/>
  <c r="D7726" i="6" s="1"/>
  <c r="C7679" i="6"/>
  <c r="D7678" i="6" s="1"/>
  <c r="C7631" i="6"/>
  <c r="D7630" i="6" s="1"/>
  <c r="C7559" i="6"/>
  <c r="C8399" i="6"/>
  <c r="D8398" i="6" s="1"/>
  <c r="C8039" i="6"/>
  <c r="C7943" i="6"/>
  <c r="C7847" i="6"/>
  <c r="C7751" i="6"/>
  <c r="D7750" i="6" s="1"/>
  <c r="C7607" i="6"/>
  <c r="D7606" i="6" s="1"/>
  <c r="C7463" i="6"/>
  <c r="D7462" i="6" s="1"/>
  <c r="C8279" i="6"/>
  <c r="C8231" i="6"/>
  <c r="D8230" i="6" s="1"/>
  <c r="C7919" i="6"/>
  <c r="D7918" i="6" s="1"/>
  <c r="C7871" i="6"/>
  <c r="D7870" i="6" s="1"/>
  <c r="C7823" i="6"/>
  <c r="D7822" i="6" s="1"/>
  <c r="C7655" i="6"/>
  <c r="C7583" i="6"/>
  <c r="C7535" i="6"/>
  <c r="C7511" i="6"/>
  <c r="C7487" i="6"/>
  <c r="D7486" i="6" s="1"/>
  <c r="C7439" i="6"/>
  <c r="D7438" i="6" s="1"/>
  <c r="C7391" i="6"/>
  <c r="D7390" i="6" s="1"/>
  <c r="C7367" i="6"/>
  <c r="D7366" i="6" s="1"/>
  <c r="C7319" i="6"/>
  <c r="C7271" i="6"/>
  <c r="C7223" i="6"/>
  <c r="C7175" i="6"/>
  <c r="D7174" i="6" s="1"/>
  <c r="C7127" i="6"/>
  <c r="D7126" i="6" s="1"/>
  <c r="C7079" i="6"/>
  <c r="D7078" i="6" s="1"/>
  <c r="C7031" i="6"/>
  <c r="D7030" i="6" s="1"/>
  <c r="C6983" i="6"/>
  <c r="D6982" i="6" s="1"/>
  <c r="C6935" i="6"/>
  <c r="C6839" i="6"/>
  <c r="D6838" i="6" s="1"/>
  <c r="C8135" i="6"/>
  <c r="C6911" i="6"/>
  <c r="D6910" i="6" s="1"/>
  <c r="C7703" i="6"/>
  <c r="C7415" i="6"/>
  <c r="D7414" i="6" s="1"/>
  <c r="C6863" i="6"/>
  <c r="C7199" i="6"/>
  <c r="C7007" i="6"/>
  <c r="C6887" i="6"/>
  <c r="C6743" i="6"/>
  <c r="D6742" i="6" s="1"/>
  <c r="C6647" i="6"/>
  <c r="D6646" i="6" s="1"/>
  <c r="C6575" i="6"/>
  <c r="C6551" i="6"/>
  <c r="C6527" i="6"/>
  <c r="C6407" i="6"/>
  <c r="C7343" i="6"/>
  <c r="C7151" i="6"/>
  <c r="C6959" i="6"/>
  <c r="D6958" i="6" s="1"/>
  <c r="C6791" i="6"/>
  <c r="C6719" i="6"/>
  <c r="C6623" i="6"/>
  <c r="D6622" i="6" s="1"/>
  <c r="C6455" i="6"/>
  <c r="C7295" i="6"/>
  <c r="C7247" i="6"/>
  <c r="C7055" i="6"/>
  <c r="C6767" i="6"/>
  <c r="D6766" i="6" s="1"/>
  <c r="C6671" i="6"/>
  <c r="C6503" i="6"/>
  <c r="D6502" i="6" s="1"/>
  <c r="C6479" i="6"/>
  <c r="D6478" i="6" s="1"/>
  <c r="C6431" i="6"/>
  <c r="C6815" i="6"/>
  <c r="C7103" i="6"/>
  <c r="C6695" i="6"/>
  <c r="C6599" i="6"/>
  <c r="D6598" i="6" s="1"/>
  <c r="C6311" i="6"/>
  <c r="C6359" i="6"/>
  <c r="C6287" i="6"/>
  <c r="C6239" i="6"/>
  <c r="D6238" i="6" s="1"/>
  <c r="C6119" i="6"/>
  <c r="D6118" i="6" s="1"/>
  <c r="C6071" i="6"/>
  <c r="C6335" i="6"/>
  <c r="C6215" i="6"/>
  <c r="D6214" i="6" s="1"/>
  <c r="C6263" i="6"/>
  <c r="C6143" i="6"/>
  <c r="D6142" i="6" s="1"/>
  <c r="C6023" i="6"/>
  <c r="D6022" i="6" s="1"/>
  <c r="C6383" i="6"/>
  <c r="C6191" i="6"/>
  <c r="D6190" i="6" s="1"/>
  <c r="C6167" i="6"/>
  <c r="C6095" i="6"/>
  <c r="C6047" i="6"/>
  <c r="D6046" i="6" s="1"/>
  <c r="C5903" i="6"/>
  <c r="D5902" i="6" s="1"/>
  <c r="C5831" i="6"/>
  <c r="C5711" i="6"/>
  <c r="D5710" i="6" s="1"/>
  <c r="C5447" i="6"/>
  <c r="C5351" i="6"/>
  <c r="C5303" i="6"/>
  <c r="C5255" i="6"/>
  <c r="C5951" i="6"/>
  <c r="D5950" i="6" s="1"/>
  <c r="C5879" i="6"/>
  <c r="D5878" i="6" s="1"/>
  <c r="C5807" i="6"/>
  <c r="D5806" i="6" s="1"/>
  <c r="C5783" i="6"/>
  <c r="D5782" i="6" s="1"/>
  <c r="C5687" i="6"/>
  <c r="D5686" i="6" s="1"/>
  <c r="C5591" i="6"/>
  <c r="C5543" i="6"/>
  <c r="C5495" i="6"/>
  <c r="C5423" i="6"/>
  <c r="D5422" i="6" s="1"/>
  <c r="C5375" i="6"/>
  <c r="D5374" i="6" s="1"/>
  <c r="C5999" i="6"/>
  <c r="D5998" i="6" s="1"/>
  <c r="C5975" i="6"/>
  <c r="D5974" i="6" s="1"/>
  <c r="C5855" i="6"/>
  <c r="D5854" i="6" s="1"/>
  <c r="C5759" i="6"/>
  <c r="C5663" i="6"/>
  <c r="C5639" i="6"/>
  <c r="C5615" i="6"/>
  <c r="D5614" i="6" s="1"/>
  <c r="C5327" i="6"/>
  <c r="C5279" i="6"/>
  <c r="D5278" i="6" s="1"/>
  <c r="C5927" i="6"/>
  <c r="C5735" i="6"/>
  <c r="C5567" i="6"/>
  <c r="C5519" i="6"/>
  <c r="C5471" i="6"/>
  <c r="C5399" i="6"/>
  <c r="D5398" i="6" s="1"/>
  <c r="C5231" i="6"/>
  <c r="D5230" i="6" s="1"/>
  <c r="C5183" i="6"/>
  <c r="C5111" i="6"/>
  <c r="C5015" i="6"/>
  <c r="C4559" i="6"/>
  <c r="D4558" i="6" s="1"/>
  <c r="C4511" i="6"/>
  <c r="C4415" i="6"/>
  <c r="C4319" i="6"/>
  <c r="D4318" i="6" s="1"/>
  <c r="C4223" i="6"/>
  <c r="D4222" i="6" s="1"/>
  <c r="C5207" i="6"/>
  <c r="C5087" i="6"/>
  <c r="D5086" i="6" s="1"/>
  <c r="C4991" i="6"/>
  <c r="D4990" i="6" s="1"/>
  <c r="C4895" i="6"/>
  <c r="D4894" i="6" s="1"/>
  <c r="C4847" i="6"/>
  <c r="D4846" i="6" s="1"/>
  <c r="C4775" i="6"/>
  <c r="C4727" i="6"/>
  <c r="D4726" i="6" s="1"/>
  <c r="C4679" i="6"/>
  <c r="C4631" i="6"/>
  <c r="C4583" i="6"/>
  <c r="C4463" i="6"/>
  <c r="C4295" i="6"/>
  <c r="C4199" i="6"/>
  <c r="C4103" i="6"/>
  <c r="C5135" i="6"/>
  <c r="D5134" i="6" s="1"/>
  <c r="C5063" i="6"/>
  <c r="D5062" i="6" s="1"/>
  <c r="C4967" i="6"/>
  <c r="D4966" i="6" s="1"/>
  <c r="C4535" i="6"/>
  <c r="C4487" i="6"/>
  <c r="D4486" i="6" s="1"/>
  <c r="C4439" i="6"/>
  <c r="C4391" i="6"/>
  <c r="C4367" i="6"/>
  <c r="C4271" i="6"/>
  <c r="D4270" i="6" s="1"/>
  <c r="C4175" i="6"/>
  <c r="D4174" i="6" s="1"/>
  <c r="C4079" i="6"/>
  <c r="D4078" i="6" s="1"/>
  <c r="C4007" i="6"/>
  <c r="D4006" i="6" s="1"/>
  <c r="C3911" i="6"/>
  <c r="D3910" i="6" s="1"/>
  <c r="C5159" i="6"/>
  <c r="D5158" i="6" s="1"/>
  <c r="C5039" i="6"/>
  <c r="C4943" i="6"/>
  <c r="C4919" i="6"/>
  <c r="D4918" i="6" s="1"/>
  <c r="C4871" i="6"/>
  <c r="D4870" i="6" s="1"/>
  <c r="C4823" i="6"/>
  <c r="D4822" i="6" s="1"/>
  <c r="C4799" i="6"/>
  <c r="C4751" i="6"/>
  <c r="D4750" i="6" s="1"/>
  <c r="C4703" i="6"/>
  <c r="D4702" i="6" s="1"/>
  <c r="C4655" i="6"/>
  <c r="C4607" i="6"/>
  <c r="C4343" i="6"/>
  <c r="C4247" i="6"/>
  <c r="D4246" i="6" s="1"/>
  <c r="C4151" i="6"/>
  <c r="D4150" i="6" s="1"/>
  <c r="C3983" i="6"/>
  <c r="D3982" i="6" s="1"/>
  <c r="C3887" i="6"/>
  <c r="C4127" i="6"/>
  <c r="D4126" i="6" s="1"/>
  <c r="C4055" i="6"/>
  <c r="C3863" i="6"/>
  <c r="C3815" i="6"/>
  <c r="D3814" i="6" s="1"/>
  <c r="C3719" i="6"/>
  <c r="C3623" i="6"/>
  <c r="C3527" i="6"/>
  <c r="D3526" i="6" s="1"/>
  <c r="C3287" i="6"/>
  <c r="C3215" i="6"/>
  <c r="C3143" i="6"/>
  <c r="C2831" i="6"/>
  <c r="C2807" i="6"/>
  <c r="D2806" i="6" s="1"/>
  <c r="C2567" i="6"/>
  <c r="D2566" i="6" s="1"/>
  <c r="C4031" i="6"/>
  <c r="D4030" i="6" s="1"/>
  <c r="C3791" i="6"/>
  <c r="C3695" i="6"/>
  <c r="C3599" i="6"/>
  <c r="C3503" i="6"/>
  <c r="C3431" i="6"/>
  <c r="C3407" i="6"/>
  <c r="D3406" i="6" s="1"/>
  <c r="C3383" i="6"/>
  <c r="D3382" i="6" s="1"/>
  <c r="C3359" i="6"/>
  <c r="D3358" i="6" s="1"/>
  <c r="C3335" i="6"/>
  <c r="C3167" i="6"/>
  <c r="C3119" i="6"/>
  <c r="C3071" i="6"/>
  <c r="C3047" i="6"/>
  <c r="C2951" i="6"/>
  <c r="D2950" i="6" s="1"/>
  <c r="C2927" i="6"/>
  <c r="C2879" i="6"/>
  <c r="D2878" i="6" s="1"/>
  <c r="C2735" i="6"/>
  <c r="D2734" i="6" s="1"/>
  <c r="C2663" i="6"/>
  <c r="C2615" i="6"/>
  <c r="C3959" i="6"/>
  <c r="C3767" i="6"/>
  <c r="C3671" i="6"/>
  <c r="C3575" i="6"/>
  <c r="D3574" i="6" s="1"/>
  <c r="C3479" i="6"/>
  <c r="D3478" i="6" s="1"/>
  <c r="C3311" i="6"/>
  <c r="C3239" i="6"/>
  <c r="C2975" i="6"/>
  <c r="D2974" i="6" s="1"/>
  <c r="C3935" i="6"/>
  <c r="C3839" i="6"/>
  <c r="C3743" i="6"/>
  <c r="D3742" i="6" s="1"/>
  <c r="C3647" i="6"/>
  <c r="D3646" i="6" s="1"/>
  <c r="C3551" i="6"/>
  <c r="C3455" i="6"/>
  <c r="C2999" i="6"/>
  <c r="C2543" i="6"/>
  <c r="C2447" i="6"/>
  <c r="C2375" i="6"/>
  <c r="C2159" i="6"/>
  <c r="D2158" i="6" s="1"/>
  <c r="C2063" i="6"/>
  <c r="D2062" i="6" s="1"/>
  <c r="C1967" i="6"/>
  <c r="D1966" i="6" s="1"/>
  <c r="C1871" i="6"/>
  <c r="C1847" i="6"/>
  <c r="C1823" i="6"/>
  <c r="C1727" i="6"/>
  <c r="C1583" i="6"/>
  <c r="C1559" i="6"/>
  <c r="D1558" i="6" s="1"/>
  <c r="C3263" i="6"/>
  <c r="D3262" i="6" s="1"/>
  <c r="C3023" i="6"/>
  <c r="C2903" i="6"/>
  <c r="D2902" i="6" s="1"/>
  <c r="C2855" i="6"/>
  <c r="D2854" i="6" s="1"/>
  <c r="C2711" i="6"/>
  <c r="C2591" i="6"/>
  <c r="C2495" i="6"/>
  <c r="C2423" i="6"/>
  <c r="D2422" i="6" s="1"/>
  <c r="C2135" i="6"/>
  <c r="D2134" i="6" s="1"/>
  <c r="C2039" i="6"/>
  <c r="D2038" i="6" s="1"/>
  <c r="C1943" i="6"/>
  <c r="C1799" i="6"/>
  <c r="C1703" i="6"/>
  <c r="C1631" i="6"/>
  <c r="C1535" i="6"/>
  <c r="C1487" i="6"/>
  <c r="D1486" i="6" s="1"/>
  <c r="C3191" i="6"/>
  <c r="D3190" i="6" s="1"/>
  <c r="C2783" i="6"/>
  <c r="D2782" i="6" s="1"/>
  <c r="C2519" i="6"/>
  <c r="C2471" i="6"/>
  <c r="C2399" i="6"/>
  <c r="D2398" i="6" s="1"/>
  <c r="C2351" i="6"/>
  <c r="C2111" i="6"/>
  <c r="C2015" i="6"/>
  <c r="D2014" i="6" s="1"/>
  <c r="C1919" i="6"/>
  <c r="D1918" i="6" s="1"/>
  <c r="C1775" i="6"/>
  <c r="D1774" i="6" s="1"/>
  <c r="C1655" i="6"/>
  <c r="D1654" i="6" s="1"/>
  <c r="C1607" i="6"/>
  <c r="C1439" i="6"/>
  <c r="C1391" i="6"/>
  <c r="C3095" i="6"/>
  <c r="C2759" i="6"/>
  <c r="D2758" i="6" s="1"/>
  <c r="C2687" i="6"/>
  <c r="D2686" i="6" s="1"/>
  <c r="C2639" i="6"/>
  <c r="C2327" i="6"/>
  <c r="C2303" i="6"/>
  <c r="D2302" i="6" s="1"/>
  <c r="C2279" i="6"/>
  <c r="D2278" i="6" s="1"/>
  <c r="C2255" i="6"/>
  <c r="C2231" i="6"/>
  <c r="C2207" i="6"/>
  <c r="D2206" i="6" s="1"/>
  <c r="C2183" i="6"/>
  <c r="D2182" i="6" s="1"/>
  <c r="C2087" i="6"/>
  <c r="D2086" i="6" s="1"/>
  <c r="C1991" i="6"/>
  <c r="D1990" i="6" s="1"/>
  <c r="C1895" i="6"/>
  <c r="D1894" i="6" s="1"/>
  <c r="C1751" i="6"/>
  <c r="C1679" i="6"/>
  <c r="C1511" i="6"/>
  <c r="C1463" i="6"/>
  <c r="D1462" i="6" s="1"/>
  <c r="C1415" i="6"/>
  <c r="D1414" i="6" s="1"/>
  <c r="C1367" i="6"/>
  <c r="D1366" i="6" s="1"/>
  <c r="C1319" i="6"/>
  <c r="D1318" i="6" s="1"/>
  <c r="C1271" i="6"/>
  <c r="C1199" i="6"/>
  <c r="C1079" i="6"/>
  <c r="C959" i="6"/>
  <c r="C911" i="6"/>
  <c r="D910" i="6" s="1"/>
  <c r="C839" i="6"/>
  <c r="D838" i="6" s="1"/>
  <c r="C767" i="6"/>
  <c r="D766" i="6" s="1"/>
  <c r="C695" i="6"/>
  <c r="C623" i="6"/>
  <c r="D622" i="6" s="1"/>
  <c r="C599" i="6"/>
  <c r="C527" i="6"/>
  <c r="C383" i="6"/>
  <c r="C287" i="6"/>
  <c r="D286" i="6" s="1"/>
  <c r="C263" i="6"/>
  <c r="C239" i="6"/>
  <c r="D238" i="6" s="1"/>
  <c r="C167" i="6"/>
  <c r="D166" i="6" s="1"/>
  <c r="C95" i="6"/>
  <c r="C143" i="6"/>
  <c r="C1175" i="6"/>
  <c r="C935" i="6"/>
  <c r="C743" i="6"/>
  <c r="D742" i="6" s="1"/>
  <c r="C431" i="6"/>
  <c r="D430" i="6" s="1"/>
  <c r="C407" i="6"/>
  <c r="C359" i="6"/>
  <c r="C311" i="6"/>
  <c r="C1295" i="6"/>
  <c r="D1294" i="6" s="1"/>
  <c r="C1151" i="6"/>
  <c r="C1127" i="6"/>
  <c r="C1103" i="6"/>
  <c r="D1102" i="6" s="1"/>
  <c r="C887" i="6"/>
  <c r="D886" i="6" s="1"/>
  <c r="C815" i="6"/>
  <c r="D814" i="6" s="1"/>
  <c r="C791" i="6"/>
  <c r="C647" i="6"/>
  <c r="C119" i="6"/>
  <c r="C215" i="6"/>
  <c r="C191" i="6"/>
  <c r="C1343" i="6"/>
  <c r="C1247" i="6"/>
  <c r="D1246" i="6" s="1"/>
  <c r="C1223" i="6"/>
  <c r="D1222" i="6" s="1"/>
  <c r="C1055" i="6"/>
  <c r="C1031" i="6"/>
  <c r="C1007" i="6"/>
  <c r="C983" i="6"/>
  <c r="C863" i="6"/>
  <c r="C719" i="6"/>
  <c r="C671" i="6"/>
  <c r="C575" i="6"/>
  <c r="D574" i="6" s="1"/>
  <c r="C551" i="6"/>
  <c r="D550" i="6" s="1"/>
  <c r="C503" i="6"/>
  <c r="D502" i="6" s="1"/>
  <c r="C479" i="6"/>
  <c r="D478" i="6" s="1"/>
  <c r="C455" i="6"/>
  <c r="C335" i="6"/>
  <c r="G8423" i="6"/>
  <c r="G8351" i="6"/>
  <c r="G8207" i="6"/>
  <c r="G8111" i="6"/>
  <c r="G8015" i="6"/>
  <c r="G8399" i="6"/>
  <c r="G8279" i="6"/>
  <c r="G8231" i="6"/>
  <c r="G8135" i="6"/>
  <c r="G8039" i="6"/>
  <c r="G8327" i="6"/>
  <c r="G8183" i="6"/>
  <c r="G8087" i="6"/>
  <c r="G7991" i="6"/>
  <c r="G8159" i="6"/>
  <c r="G7967" i="6"/>
  <c r="G7895" i="6"/>
  <c r="G7799" i="6"/>
  <c r="G7775" i="6"/>
  <c r="G7727" i="6"/>
  <c r="G7679" i="6"/>
  <c r="G7631" i="6"/>
  <c r="G7463" i="6"/>
  <c r="G8303" i="6"/>
  <c r="G8255" i="6"/>
  <c r="G7943" i="6"/>
  <c r="G7847" i="6"/>
  <c r="G7751" i="6"/>
  <c r="G7607" i="6"/>
  <c r="G8375" i="6"/>
  <c r="G8063" i="6"/>
  <c r="G7919" i="6"/>
  <c r="G7871" i="6"/>
  <c r="G7823" i="6"/>
  <c r="G7655" i="6"/>
  <c r="G7559" i="6"/>
  <c r="G7391" i="6"/>
  <c r="G7511" i="6"/>
  <c r="G7439" i="6"/>
  <c r="G6959" i="6"/>
  <c r="G6863" i="6"/>
  <c r="G7583" i="6"/>
  <c r="G7487" i="6"/>
  <c r="G7343" i="6"/>
  <c r="G7295" i="6"/>
  <c r="G7247" i="6"/>
  <c r="G7199" i="6"/>
  <c r="G7151" i="6"/>
  <c r="G7103" i="6"/>
  <c r="G7055" i="6"/>
  <c r="G7007" i="6"/>
  <c r="G6935" i="6"/>
  <c r="G6839" i="6"/>
  <c r="G7535" i="6"/>
  <c r="G7367" i="6"/>
  <c r="G7319" i="6"/>
  <c r="G7271" i="6"/>
  <c r="G7223" i="6"/>
  <c r="G7175" i="6"/>
  <c r="G7127" i="6"/>
  <c r="G7079" i="6"/>
  <c r="G7031" i="6"/>
  <c r="G6983" i="6"/>
  <c r="G6887" i="6"/>
  <c r="G6791" i="6"/>
  <c r="G7703" i="6"/>
  <c r="G6815" i="6"/>
  <c r="G6767" i="6"/>
  <c r="G6671" i="6"/>
  <c r="G6503" i="6"/>
  <c r="G6431" i="6"/>
  <c r="G6911" i="6"/>
  <c r="G6743" i="6"/>
  <c r="G6647" i="6"/>
  <c r="G7415" i="6"/>
  <c r="G6695" i="6"/>
  <c r="G6599" i="6"/>
  <c r="G6575" i="6"/>
  <c r="G6455" i="6"/>
  <c r="G6407" i="6"/>
  <c r="G6383" i="6"/>
  <c r="G6623" i="6"/>
  <c r="G6359" i="6"/>
  <c r="G6335" i="6"/>
  <c r="G6719" i="6"/>
  <c r="G6551" i="6"/>
  <c r="G6527" i="6"/>
  <c r="G6479" i="6"/>
  <c r="G6311" i="6"/>
  <c r="G6215" i="6"/>
  <c r="G6191" i="6"/>
  <c r="G6263" i="6"/>
  <c r="G6143" i="6"/>
  <c r="G6023" i="6"/>
  <c r="G6167" i="6"/>
  <c r="G6095" i="6"/>
  <c r="G6047" i="6"/>
  <c r="G6287" i="6"/>
  <c r="G6239" i="6"/>
  <c r="G6119" i="6"/>
  <c r="G6071" i="6"/>
  <c r="G5975" i="6"/>
  <c r="G5903" i="6"/>
  <c r="G5735" i="6"/>
  <c r="G5567" i="6"/>
  <c r="G5519" i="6"/>
  <c r="G5471" i="6"/>
  <c r="G5423" i="6"/>
  <c r="G5375" i="6"/>
  <c r="G5999" i="6"/>
  <c r="G5879" i="6"/>
  <c r="G5711" i="6"/>
  <c r="G5327" i="6"/>
  <c r="G5279" i="6"/>
  <c r="G5951" i="6"/>
  <c r="G5927" i="6"/>
  <c r="G5855" i="6"/>
  <c r="G5807" i="6"/>
  <c r="G5783" i="6"/>
  <c r="G5687" i="6"/>
  <c r="G5639" i="6"/>
  <c r="G5591" i="6"/>
  <c r="G5543" i="6"/>
  <c r="G5495" i="6"/>
  <c r="G5447" i="6"/>
  <c r="G5399" i="6"/>
  <c r="G5831" i="6"/>
  <c r="G5759" i="6"/>
  <c r="G5663" i="6"/>
  <c r="G5615" i="6"/>
  <c r="G5351" i="6"/>
  <c r="G5303" i="6"/>
  <c r="G5255" i="6"/>
  <c r="G5159" i="6"/>
  <c r="G5087" i="6"/>
  <c r="G4991" i="6"/>
  <c r="G4895" i="6"/>
  <c r="G4847" i="6"/>
  <c r="G4799" i="6"/>
  <c r="G4535" i="6"/>
  <c r="G4487" i="6"/>
  <c r="G4463" i="6"/>
  <c r="G4391" i="6"/>
  <c r="G4367" i="6"/>
  <c r="G4271" i="6"/>
  <c r="G5231" i="6"/>
  <c r="G5183" i="6"/>
  <c r="G5063" i="6"/>
  <c r="G4967" i="6"/>
  <c r="G4751" i="6"/>
  <c r="G4703" i="6"/>
  <c r="G4655" i="6"/>
  <c r="G4607" i="6"/>
  <c r="G4343" i="6"/>
  <c r="G4247" i="6"/>
  <c r="G4151" i="6"/>
  <c r="G5207" i="6"/>
  <c r="G5039" i="6"/>
  <c r="G4943" i="6"/>
  <c r="G4919" i="6"/>
  <c r="G4871" i="6"/>
  <c r="G4823" i="6"/>
  <c r="G4559" i="6"/>
  <c r="G4511" i="6"/>
  <c r="G4415" i="6"/>
  <c r="G4319" i="6"/>
  <c r="G4223" i="6"/>
  <c r="G4127" i="6"/>
  <c r="G3983" i="6"/>
  <c r="G3887" i="6"/>
  <c r="G5135" i="6"/>
  <c r="G5111" i="6"/>
  <c r="G5015" i="6"/>
  <c r="G4775" i="6"/>
  <c r="G4727" i="6"/>
  <c r="G4679" i="6"/>
  <c r="G4631" i="6"/>
  <c r="G4583" i="6"/>
  <c r="G4439" i="6"/>
  <c r="G4295" i="6"/>
  <c r="G4199" i="6"/>
  <c r="G4103" i="6"/>
  <c r="G4055" i="6"/>
  <c r="G3959" i="6"/>
  <c r="G3863" i="6"/>
  <c r="G4031" i="6"/>
  <c r="G3791" i="6"/>
  <c r="G3695" i="6"/>
  <c r="G3599" i="6"/>
  <c r="G3503" i="6"/>
  <c r="G3431" i="6"/>
  <c r="G3407" i="6"/>
  <c r="G3383" i="6"/>
  <c r="G3359" i="6"/>
  <c r="G3335" i="6"/>
  <c r="G3167" i="6"/>
  <c r="G3119" i="6"/>
  <c r="G3071" i="6"/>
  <c r="G2831" i="6"/>
  <c r="G2759" i="6"/>
  <c r="G2687" i="6"/>
  <c r="G2663" i="6"/>
  <c r="G2567" i="6"/>
  <c r="G4175" i="6"/>
  <c r="G4007" i="6"/>
  <c r="G3767" i="6"/>
  <c r="G3671" i="6"/>
  <c r="G3575" i="6"/>
  <c r="G3479" i="6"/>
  <c r="G3455" i="6"/>
  <c r="G3311" i="6"/>
  <c r="G2999" i="6"/>
  <c r="G2975" i="6"/>
  <c r="G2903" i="6"/>
  <c r="G2783" i="6"/>
  <c r="G2711" i="6"/>
  <c r="G2615" i="6"/>
  <c r="G3935" i="6"/>
  <c r="G3839" i="6"/>
  <c r="G3743" i="6"/>
  <c r="G3647" i="6"/>
  <c r="G3551" i="6"/>
  <c r="G3263" i="6"/>
  <c r="G3191" i="6"/>
  <c r="G3095" i="6"/>
  <c r="G3023" i="6"/>
  <c r="G2951" i="6"/>
  <c r="G2927" i="6"/>
  <c r="G2879" i="6"/>
  <c r="G4079" i="6"/>
  <c r="G3911" i="6"/>
  <c r="G3815" i="6"/>
  <c r="G3719" i="6"/>
  <c r="G3623" i="6"/>
  <c r="G3527" i="6"/>
  <c r="G3239" i="6"/>
  <c r="G2855" i="6"/>
  <c r="G2735" i="6"/>
  <c r="G2543" i="6"/>
  <c r="G2495" i="6"/>
  <c r="G2423" i="6"/>
  <c r="G2327" i="6"/>
  <c r="G2039" i="6"/>
  <c r="G1943" i="6"/>
  <c r="G1799" i="6"/>
  <c r="G1703" i="6"/>
  <c r="G1487" i="6"/>
  <c r="G1439" i="6"/>
  <c r="G3287" i="6"/>
  <c r="G3215" i="6"/>
  <c r="G3143" i="6"/>
  <c r="G2639" i="6"/>
  <c r="G2471" i="6"/>
  <c r="G2399" i="6"/>
  <c r="G2375" i="6"/>
  <c r="G2351" i="6"/>
  <c r="G2303" i="6"/>
  <c r="G2279" i="6"/>
  <c r="G2255" i="6"/>
  <c r="G2231" i="6"/>
  <c r="G2207" i="6"/>
  <c r="G2183" i="6"/>
  <c r="G2159" i="6"/>
  <c r="G2111" i="6"/>
  <c r="G2015" i="6"/>
  <c r="G1919" i="6"/>
  <c r="G1775" i="6"/>
  <c r="G1679" i="6"/>
  <c r="G1655" i="6"/>
  <c r="G1583" i="6"/>
  <c r="G1511" i="6"/>
  <c r="G1415" i="6"/>
  <c r="G3047" i="6"/>
  <c r="G2807" i="6"/>
  <c r="G2519" i="6"/>
  <c r="G2087" i="6"/>
  <c r="G1991" i="6"/>
  <c r="G1895" i="6"/>
  <c r="G1751" i="6"/>
  <c r="G1631" i="6"/>
  <c r="G1559" i="6"/>
  <c r="G1535" i="6"/>
  <c r="G1463" i="6"/>
  <c r="G2591" i="6"/>
  <c r="G2447" i="6"/>
  <c r="G2135" i="6"/>
  <c r="G2063" i="6"/>
  <c r="G1967" i="6"/>
  <c r="G1871" i="6"/>
  <c r="G1847" i="6"/>
  <c r="G1823" i="6"/>
  <c r="G1727" i="6"/>
  <c r="G1607" i="6"/>
  <c r="G1295" i="6"/>
  <c r="G1151" i="6"/>
  <c r="G1103" i="6"/>
  <c r="G1055" i="6"/>
  <c r="G1031" i="6"/>
  <c r="G1007" i="6"/>
  <c r="G983" i="6"/>
  <c r="G767" i="6"/>
  <c r="G719" i="6"/>
  <c r="G623" i="6"/>
  <c r="G599" i="6"/>
  <c r="G575" i="6"/>
  <c r="G551" i="6"/>
  <c r="G431" i="6"/>
  <c r="G407" i="6"/>
  <c r="G359" i="6"/>
  <c r="G143" i="6"/>
  <c r="G311" i="6"/>
  <c r="G119" i="6"/>
  <c r="G1319" i="6"/>
  <c r="G1247" i="6"/>
  <c r="G1223" i="6"/>
  <c r="G1127" i="6"/>
  <c r="G959" i="6"/>
  <c r="G887" i="6"/>
  <c r="G671" i="6"/>
  <c r="G647" i="6"/>
  <c r="G527" i="6"/>
  <c r="G479" i="6"/>
  <c r="G95" i="6"/>
  <c r="G1391" i="6"/>
  <c r="G1343" i="6"/>
  <c r="G1271" i="6"/>
  <c r="G1199" i="6"/>
  <c r="G863" i="6"/>
  <c r="G815" i="6"/>
  <c r="G791" i="6"/>
  <c r="G743" i="6"/>
  <c r="G503" i="6"/>
  <c r="G455" i="6"/>
  <c r="G383" i="6"/>
  <c r="G335" i="6"/>
  <c r="G215" i="6"/>
  <c r="G191" i="6"/>
  <c r="G287" i="6"/>
  <c r="G263" i="6"/>
  <c r="G239" i="6"/>
  <c r="G167" i="6"/>
  <c r="G1367" i="6"/>
  <c r="G1175" i="6"/>
  <c r="G1079" i="6"/>
  <c r="G935" i="6"/>
  <c r="G911" i="6"/>
  <c r="G839" i="6"/>
  <c r="G695" i="6"/>
  <c r="C71" i="6"/>
  <c r="G71" i="6"/>
  <c r="C25" i="5"/>
  <c r="C47" i="6"/>
  <c r="C23" i="6"/>
  <c r="D22" i="6" s="1"/>
  <c r="E50" i="5"/>
  <c r="G50" i="5"/>
  <c r="M50" i="5"/>
  <c r="N50" i="5" s="1"/>
  <c r="H49" i="5"/>
  <c r="I22" i="6"/>
  <c r="J22" i="6" s="1"/>
  <c r="G47" i="6"/>
  <c r="G23" i="6"/>
  <c r="H24" i="5"/>
  <c r="F49" i="5"/>
  <c r="O50" i="5"/>
  <c r="F24" i="5"/>
  <c r="I21" i="6"/>
  <c r="J21" i="6" s="1"/>
  <c r="O25" i="5"/>
  <c r="I23" i="5" l="1"/>
  <c r="J23" i="5" s="1"/>
  <c r="D4774" i="6"/>
  <c r="D1582" i="6"/>
  <c r="D6886" i="6"/>
  <c r="D2830" i="6"/>
  <c r="E2830" i="6" s="1" a="1"/>
  <c r="E2830" i="6" s="1"/>
  <c r="D1534" i="6"/>
  <c r="E1534" i="6" s="1" a="1"/>
  <c r="E1534" i="6" s="1"/>
  <c r="D6334" i="6"/>
  <c r="E6334" i="6" s="1" a="1"/>
  <c r="E6334" i="6" s="1"/>
  <c r="D8134" i="6"/>
  <c r="E8134" i="6" s="1" a="1"/>
  <c r="E8134" i="6" s="1"/>
  <c r="D3046" i="6"/>
  <c r="E3046" i="6" s="1" a="1"/>
  <c r="E3046" i="6" s="1"/>
  <c r="D3070" i="6"/>
  <c r="D7582" i="6"/>
  <c r="E7582" i="6" s="1" a="1"/>
  <c r="E7582" i="6" s="1"/>
  <c r="D6166" i="6"/>
  <c r="D3430" i="6"/>
  <c r="E3430" i="6" s="1" a="1"/>
  <c r="E3430" i="6" s="1"/>
  <c r="D2254" i="6"/>
  <c r="D4366" i="6"/>
  <c r="E4366" i="6" s="1" a="1"/>
  <c r="E4366" i="6" s="1"/>
  <c r="D3862" i="6"/>
  <c r="D1390" i="6"/>
  <c r="D3766" i="6"/>
  <c r="D7246" i="6"/>
  <c r="D190" i="6"/>
  <c r="D3502" i="6"/>
  <c r="D4390" i="6"/>
  <c r="D1750" i="6"/>
  <c r="E1750" i="6" s="1" a="1"/>
  <c r="E1750" i="6" s="1"/>
  <c r="F1750" i="6" s="1"/>
  <c r="D6094" i="6"/>
  <c r="D1678" i="6"/>
  <c r="E1678" i="6" s="1" a="1"/>
  <c r="E1678" i="6" s="1"/>
  <c r="D7534" i="6"/>
  <c r="E7534" i="6" s="1" a="1"/>
  <c r="E7534" i="6" s="1"/>
  <c r="D6694" i="6"/>
  <c r="E6694" i="6" s="1" a="1"/>
  <c r="E6694" i="6" s="1"/>
  <c r="D2614" i="6"/>
  <c r="E2614" i="6" s="1" a="1"/>
  <c r="E2614" i="6" s="1"/>
  <c r="D1174" i="6"/>
  <c r="D2446" i="6"/>
  <c r="D862" i="6"/>
  <c r="D4654" i="6"/>
  <c r="E4654" i="6" s="1" a="1"/>
  <c r="E4654" i="6" s="1"/>
  <c r="D4438" i="6"/>
  <c r="E4438" i="6" s="1" a="1"/>
  <c r="E4438" i="6" s="1"/>
  <c r="D7270" i="6"/>
  <c r="E7270" i="6" s="1" a="1"/>
  <c r="E7270" i="6" s="1"/>
  <c r="D5350" i="6"/>
  <c r="D7222" i="6"/>
  <c r="D5302" i="6"/>
  <c r="D2710" i="6"/>
  <c r="D1150" i="6"/>
  <c r="D7558" i="6"/>
  <c r="D6070" i="6"/>
  <c r="E6070" i="6" s="1" a="1"/>
  <c r="E6070" i="6" s="1"/>
  <c r="D2230" i="6"/>
  <c r="D70" i="6"/>
  <c r="D4102" i="6"/>
  <c r="D6862" i="6"/>
  <c r="E6862" i="6" s="1" a="1"/>
  <c r="E6862" i="6" s="1"/>
  <c r="D1510" i="6"/>
  <c r="E1510" i="6" s="1" a="1"/>
  <c r="E1510" i="6" s="1"/>
  <c r="D214" i="6"/>
  <c r="E214" i="6" s="1" a="1"/>
  <c r="E214" i="6" s="1"/>
  <c r="D8158" i="6"/>
  <c r="D4942" i="6"/>
  <c r="D1030" i="6"/>
  <c r="D8086" i="6"/>
  <c r="D7054" i="6"/>
  <c r="D5758" i="6"/>
  <c r="D7318" i="6"/>
  <c r="E7318" i="6" s="1" a="1"/>
  <c r="E7318" i="6" s="1"/>
  <c r="D5446" i="6"/>
  <c r="D3094" i="6"/>
  <c r="E3094" i="6" s="1" a="1"/>
  <c r="E3094" i="6" s="1"/>
  <c r="D1270" i="6"/>
  <c r="E1270" i="6" s="1" a="1"/>
  <c r="E1270" i="6" s="1"/>
  <c r="D5542" i="6"/>
  <c r="D4462" i="6"/>
  <c r="D1726" i="6"/>
  <c r="E1726" i="6" s="1" a="1"/>
  <c r="E1726" i="6" s="1"/>
  <c r="D526" i="6"/>
  <c r="E526" i="6" s="1" a="1"/>
  <c r="E526" i="6" s="1"/>
  <c r="D5494" i="6"/>
  <c r="D4294" i="6"/>
  <c r="E4294" i="6" s="1" a="1"/>
  <c r="E4294" i="6" s="1"/>
  <c r="D1630" i="6"/>
  <c r="E1630" i="6" s="1" a="1"/>
  <c r="E1630" i="6" s="1"/>
  <c r="D454" i="6"/>
  <c r="E454" i="6" s="1" a="1"/>
  <c r="E454" i="6" s="1"/>
  <c r="D7654" i="6"/>
  <c r="D4054" i="6"/>
  <c r="E4054" i="6" s="1" a="1"/>
  <c r="E4054" i="6" s="1"/>
  <c r="D6550" i="6"/>
  <c r="E6550" i="6" s="1" a="1"/>
  <c r="E6550" i="6" s="1"/>
  <c r="D3238" i="6"/>
  <c r="D8110" i="6"/>
  <c r="D6526" i="6"/>
  <c r="D5926" i="6"/>
  <c r="D3214" i="6"/>
  <c r="D7150" i="6"/>
  <c r="E7150" i="6" s="1" a="1"/>
  <c r="E7150" i="6" s="1"/>
  <c r="D5110" i="6"/>
  <c r="E5110" i="6" s="1" a="1"/>
  <c r="E5110" i="6" s="1"/>
  <c r="D3166" i="6"/>
  <c r="D142" i="6"/>
  <c r="E142" i="6" s="1" a="1"/>
  <c r="E142" i="6" s="1"/>
  <c r="D6430" i="6"/>
  <c r="E6430" i="6" s="1" a="1"/>
  <c r="E6430" i="6" s="1"/>
  <c r="D5734" i="6"/>
  <c r="E5734" i="6" s="1" a="1"/>
  <c r="E5734" i="6" s="1"/>
  <c r="D3142" i="6"/>
  <c r="E3142" i="6" s="1" a="1"/>
  <c r="E3142" i="6" s="1"/>
  <c r="D1870" i="6"/>
  <c r="E1870" i="6" s="1" a="1"/>
  <c r="E1870" i="6" s="1"/>
  <c r="D6934" i="6"/>
  <c r="D5590" i="6"/>
  <c r="D4606" i="6"/>
  <c r="D1822" i="6"/>
  <c r="D598" i="6"/>
  <c r="E598" i="6" s="1" a="1"/>
  <c r="E598" i="6" s="1"/>
  <c r="D5638" i="6"/>
  <c r="E5638" i="6" s="1" a="1"/>
  <c r="E5638" i="6" s="1"/>
  <c r="D2542" i="6"/>
  <c r="D94" i="6"/>
  <c r="D310" i="6"/>
  <c r="D5254" i="6"/>
  <c r="E5254" i="6" s="1" a="1"/>
  <c r="E5254" i="6" s="1"/>
  <c r="D2590" i="6"/>
  <c r="D1126" i="6"/>
  <c r="E1126" i="6" s="1" a="1"/>
  <c r="E1126" i="6" s="1"/>
  <c r="D8302" i="6"/>
  <c r="D6814" i="6"/>
  <c r="E6814" i="6" s="1" a="1"/>
  <c r="E6814" i="6" s="1"/>
  <c r="D5182" i="6"/>
  <c r="D1198" i="6"/>
  <c r="E1198" i="6" s="1" a="1"/>
  <c r="E1198" i="6" s="1"/>
  <c r="D8254" i="6"/>
  <c r="D6718" i="6"/>
  <c r="D5038" i="6"/>
  <c r="D3310" i="6"/>
  <c r="D1054" i="6"/>
  <c r="D7942" i="6"/>
  <c r="D6382" i="6"/>
  <c r="E6382" i="6" s="1" a="1"/>
  <c r="E6382" i="6" s="1"/>
  <c r="D4582" i="6"/>
  <c r="D3694" i="6"/>
  <c r="D2494" i="6"/>
  <c r="E2494" i="6" s="1" a="1"/>
  <c r="E2494" i="6" s="1"/>
  <c r="D958" i="6"/>
  <c r="D8062" i="6"/>
  <c r="D7342" i="6"/>
  <c r="E7342" i="6" s="1" a="1"/>
  <c r="E7342" i="6" s="1"/>
  <c r="D4798" i="6"/>
  <c r="E4798" i="6" s="1" a="1"/>
  <c r="E4798" i="6" s="1"/>
  <c r="D3958" i="6"/>
  <c r="D3022" i="6"/>
  <c r="E3022" i="6" s="1" a="1"/>
  <c r="E3022" i="6" s="1"/>
  <c r="D1006" i="6"/>
  <c r="D7990" i="6"/>
  <c r="D6790" i="6"/>
  <c r="D5662" i="6"/>
  <c r="D3838" i="6"/>
  <c r="E3838" i="6" s="1" a="1"/>
  <c r="E3838" i="6" s="1"/>
  <c r="D2638" i="6"/>
  <c r="E2638" i="6" s="1" a="1"/>
  <c r="E2638" i="6" s="1"/>
  <c r="D118" i="6"/>
  <c r="D7198" i="6"/>
  <c r="D5518" i="6"/>
  <c r="D1798" i="6"/>
  <c r="D670" i="6"/>
  <c r="E670" i="6" s="1" a="1"/>
  <c r="E670" i="6" s="1"/>
  <c r="D46" i="6"/>
  <c r="E46" i="6" s="1" a="1"/>
  <c r="E46" i="6" s="1"/>
  <c r="D7006" i="6"/>
  <c r="E7006" i="6" s="1" a="1"/>
  <c r="E7006" i="6" s="1"/>
  <c r="D5470" i="6"/>
  <c r="D2926" i="6"/>
  <c r="E2926" i="6" s="1" a="1"/>
  <c r="E2926" i="6" s="1"/>
  <c r="D1702" i="6"/>
  <c r="E1702" i="6" s="1" a="1"/>
  <c r="E1702" i="6" s="1"/>
  <c r="D406" i="6"/>
  <c r="E406" i="6" s="1" a="1"/>
  <c r="E406" i="6" s="1"/>
  <c r="D8038" i="6"/>
  <c r="E8038" i="6" s="1" a="1"/>
  <c r="E8038" i="6" s="1"/>
  <c r="D4198" i="6"/>
  <c r="E4198" i="6" s="1" a="1"/>
  <c r="E4198" i="6" s="1"/>
  <c r="D1606" i="6"/>
  <c r="D334" i="6"/>
  <c r="E334" i="6" s="1" a="1"/>
  <c r="E334" i="6" s="1"/>
  <c r="D7966" i="6"/>
  <c r="D6670" i="6"/>
  <c r="D3454" i="6"/>
  <c r="D2350" i="6"/>
  <c r="D382" i="6"/>
  <c r="E382" i="6" s="1" a="1"/>
  <c r="E382" i="6" s="1"/>
  <c r="D6454" i="6"/>
  <c r="E6454" i="6" s="1" a="1"/>
  <c r="E6454" i="6" s="1"/>
  <c r="D5206" i="6"/>
  <c r="D3286" i="6"/>
  <c r="D358" i="6"/>
  <c r="E358" i="6" s="1" a="1"/>
  <c r="E358" i="6" s="1"/>
  <c r="D6262" i="6"/>
  <c r="E6262" i="6" s="1" a="1"/>
  <c r="E6262" i="6" s="1"/>
  <c r="D4534" i="6"/>
  <c r="E4534" i="6" s="1" a="1"/>
  <c r="E4534" i="6" s="1"/>
  <c r="D3334" i="6"/>
  <c r="E3334" i="6" s="1" a="1"/>
  <c r="E3334" i="6" s="1"/>
  <c r="D2110" i="6"/>
  <c r="E2110" i="6" s="1" a="1"/>
  <c r="E2110" i="6" s="1"/>
  <c r="D7774" i="6"/>
  <c r="D5014" i="6"/>
  <c r="D3118" i="6"/>
  <c r="E3118" i="6" s="1" a="1"/>
  <c r="E3118" i="6" s="1"/>
  <c r="D1942" i="6"/>
  <c r="E1942" i="6" s="1" a="1"/>
  <c r="E1942" i="6" s="1"/>
  <c r="D646" i="6"/>
  <c r="D6406" i="6"/>
  <c r="D5566" i="6"/>
  <c r="D2998" i="6"/>
  <c r="D1846" i="6"/>
  <c r="E1846" i="6" s="1" a="1"/>
  <c r="E1846" i="6" s="1"/>
  <c r="D718" i="6"/>
  <c r="E718" i="6" s="1" a="1"/>
  <c r="E718" i="6" s="1"/>
  <c r="D7294" i="6"/>
  <c r="D4510" i="6"/>
  <c r="D3718" i="6"/>
  <c r="D2518" i="6"/>
  <c r="D790" i="6"/>
  <c r="E790" i="6" s="1" a="1"/>
  <c r="E790" i="6" s="1"/>
  <c r="D8278" i="6"/>
  <c r="D7102" i="6"/>
  <c r="D4414" i="6"/>
  <c r="D3622" i="6"/>
  <c r="D2470" i="6"/>
  <c r="E2470" i="6" s="1" a="1"/>
  <c r="E2470" i="6" s="1"/>
  <c r="F2470" i="6" s="1"/>
  <c r="D694" i="6"/>
  <c r="D8350" i="6"/>
  <c r="E8350" i="6" s="1" a="1"/>
  <c r="E8350" i="6" s="1"/>
  <c r="D6574" i="6"/>
  <c r="D5326" i="6"/>
  <c r="E5326" i="6" s="1" a="1"/>
  <c r="E5326" i="6" s="1"/>
  <c r="D3550" i="6"/>
  <c r="D2374" i="6"/>
  <c r="D262" i="6"/>
  <c r="D7510" i="6"/>
  <c r="E7510" i="6" s="1" a="1"/>
  <c r="E7510" i="6" s="1"/>
  <c r="D6358" i="6"/>
  <c r="D4678" i="6"/>
  <c r="D3886" i="6"/>
  <c r="E3886" i="6" s="1" a="1"/>
  <c r="E3886" i="6" s="1"/>
  <c r="D1438" i="6"/>
  <c r="D1078" i="6"/>
  <c r="D6310" i="6"/>
  <c r="E6310" i="6" s="1" a="1"/>
  <c r="E6310" i="6" s="1"/>
  <c r="D4630" i="6"/>
  <c r="E4630" i="6" s="1" a="1"/>
  <c r="E4630" i="6" s="1"/>
  <c r="D3790" i="6"/>
  <c r="D2662" i="6"/>
  <c r="E2662" i="6" s="1" a="1"/>
  <c r="E2662" i="6" s="1"/>
  <c r="D982" i="6"/>
  <c r="D7702" i="6"/>
  <c r="D5830" i="6"/>
  <c r="D3934" i="6"/>
  <c r="D3670" i="6"/>
  <c r="E3670" i="6" s="1" a="1"/>
  <c r="E3670" i="6" s="1"/>
  <c r="D1342" i="6"/>
  <c r="D7846" i="6"/>
  <c r="E7846" i="6" s="1" a="1"/>
  <c r="E7846" i="6" s="1"/>
  <c r="D6286" i="6"/>
  <c r="D4342" i="6"/>
  <c r="E4342" i="6" s="1" a="1"/>
  <c r="E4342" i="6" s="1"/>
  <c r="D3598" i="6"/>
  <c r="D2326" i="6"/>
  <c r="E2326" i="6" s="1" a="1"/>
  <c r="E2326" i="6" s="1"/>
  <c r="D934" i="6"/>
  <c r="E934" i="6" s="1" a="1"/>
  <c r="E934" i="6" s="1"/>
  <c r="B51" i="5"/>
  <c r="D51" i="5" s="1"/>
  <c r="D25" i="5"/>
  <c r="I24" i="5"/>
  <c r="J24" i="5" s="1"/>
  <c r="J17" i="5" s="1"/>
  <c r="I49" i="5"/>
  <c r="B25" i="6"/>
  <c r="H25" i="6" s="1"/>
  <c r="J16" i="5"/>
  <c r="J14" i="5"/>
  <c r="E25" i="5"/>
  <c r="M25" i="5"/>
  <c r="N25" i="5" s="1"/>
  <c r="G25" i="5"/>
  <c r="H25" i="5" s="1"/>
  <c r="B49" i="6"/>
  <c r="H49" i="6" s="1" a="1"/>
  <c r="H49" i="6" s="1"/>
  <c r="I49" i="6" s="1"/>
  <c r="J49" i="6" s="1"/>
  <c r="E1990" i="6" a="1"/>
  <c r="E1990" i="6" s="1"/>
  <c r="E5782" i="6" a="1"/>
  <c r="E5782" i="6" s="1"/>
  <c r="E7030" i="6" a="1"/>
  <c r="E7030" i="6" s="1"/>
  <c r="E766" i="6" a="1"/>
  <c r="E766" i="6" s="1"/>
  <c r="E2038" i="6" a="1"/>
  <c r="E2038" i="6" s="1"/>
  <c r="E1966" i="6" a="1"/>
  <c r="E1966" i="6" s="1"/>
  <c r="E5806" i="6" a="1"/>
  <c r="E5806" i="6" s="1"/>
  <c r="E6502" i="6" a="1"/>
  <c r="E6502" i="6" s="1"/>
  <c r="E838" i="6" a="1"/>
  <c r="E838" i="6" s="1"/>
  <c r="E3190" i="6" a="1"/>
  <c r="E3190" i="6" s="1"/>
  <c r="E3262" i="6" a="1"/>
  <c r="E3262" i="6" s="1"/>
  <c r="E4702" i="6" a="1"/>
  <c r="E4702" i="6" s="1"/>
  <c r="E4174" i="6" a="1"/>
  <c r="E4174" i="6" s="1"/>
  <c r="E7630" i="6" a="1"/>
  <c r="E7630" i="6" s="1"/>
  <c r="E7798" i="6" a="1"/>
  <c r="E7798" i="6" s="1"/>
  <c r="G8376" i="6"/>
  <c r="G8304" i="6"/>
  <c r="G8256" i="6"/>
  <c r="G8160" i="6"/>
  <c r="G8064" i="6"/>
  <c r="G8328" i="6"/>
  <c r="G8184" i="6"/>
  <c r="G8088" i="6"/>
  <c r="G8400" i="6"/>
  <c r="G8280" i="6"/>
  <c r="G8232" i="6"/>
  <c r="G8136" i="6"/>
  <c r="G8040" i="6"/>
  <c r="G8352" i="6"/>
  <c r="G7968" i="6"/>
  <c r="G7896" i="6"/>
  <c r="G7800" i="6"/>
  <c r="G7776" i="6"/>
  <c r="G7728" i="6"/>
  <c r="G7680" i="6"/>
  <c r="G8424" i="6"/>
  <c r="G8016" i="6"/>
  <c r="G7944" i="6"/>
  <c r="G7848" i="6"/>
  <c r="G7752" i="6"/>
  <c r="G7656" i="6"/>
  <c r="G7584" i="6"/>
  <c r="G7536" i="6"/>
  <c r="G7512" i="6"/>
  <c r="G7488" i="6"/>
  <c r="G7440" i="6"/>
  <c r="G8208" i="6"/>
  <c r="G7992" i="6"/>
  <c r="G7920" i="6"/>
  <c r="G7872" i="6"/>
  <c r="G7824" i="6"/>
  <c r="G7608" i="6"/>
  <c r="G7464" i="6"/>
  <c r="G7392" i="6"/>
  <c r="G7344" i="6"/>
  <c r="G7296" i="6"/>
  <c r="G7248" i="6"/>
  <c r="G7200" i="6"/>
  <c r="G7152" i="6"/>
  <c r="G7104" i="6"/>
  <c r="G7056" i="6"/>
  <c r="G7008" i="6"/>
  <c r="G6960" i="6"/>
  <c r="G6936" i="6"/>
  <c r="G6840" i="6"/>
  <c r="G7704" i="6"/>
  <c r="G7632" i="6"/>
  <c r="G7560" i="6"/>
  <c r="G6912" i="6"/>
  <c r="G6864" i="6"/>
  <c r="G7320" i="6"/>
  <c r="G7128" i="6"/>
  <c r="G6816" i="6"/>
  <c r="G6744" i="6"/>
  <c r="G6648" i="6"/>
  <c r="G6432" i="6"/>
  <c r="G7416" i="6"/>
  <c r="G7272" i="6"/>
  <c r="G7080" i="6"/>
  <c r="G6720" i="6"/>
  <c r="G6624" i="6"/>
  <c r="G6576" i="6"/>
  <c r="G8112" i="6"/>
  <c r="G7368" i="6"/>
  <c r="G7176" i="6"/>
  <c r="G6984" i="6"/>
  <c r="G6792" i="6"/>
  <c r="G6768" i="6"/>
  <c r="G6672" i="6"/>
  <c r="G6504" i="6"/>
  <c r="G6456" i="6"/>
  <c r="G7224" i="6"/>
  <c r="G6696" i="6"/>
  <c r="G7032" i="6"/>
  <c r="G6888" i="6"/>
  <c r="G6600" i="6"/>
  <c r="G6552" i="6"/>
  <c r="G6528" i="6"/>
  <c r="G6480" i="6"/>
  <c r="G6360" i="6"/>
  <c r="G6336" i="6"/>
  <c r="G6408" i="6"/>
  <c r="G6384" i="6"/>
  <c r="G6264" i="6"/>
  <c r="G6144" i="6"/>
  <c r="G6048" i="6"/>
  <c r="G6288" i="6"/>
  <c r="G6240" i="6"/>
  <c r="G6192" i="6"/>
  <c r="G6168" i="6"/>
  <c r="G6072" i="6"/>
  <c r="G6216" i="6"/>
  <c r="G6120" i="6"/>
  <c r="G6096" i="6"/>
  <c r="G6000" i="6"/>
  <c r="G6312" i="6"/>
  <c r="G6024" i="6"/>
  <c r="G5928" i="6"/>
  <c r="G5856" i="6"/>
  <c r="G5712" i="6"/>
  <c r="G5640" i="6"/>
  <c r="G5592" i="6"/>
  <c r="G5544" i="6"/>
  <c r="G5496" i="6"/>
  <c r="G5328" i="6"/>
  <c r="G5280" i="6"/>
  <c r="G5832" i="6"/>
  <c r="G5808" i="6"/>
  <c r="G5784" i="6"/>
  <c r="G5688" i="6"/>
  <c r="G5616" i="6"/>
  <c r="G5400" i="6"/>
  <c r="G5976" i="6"/>
  <c r="G5952" i="6"/>
  <c r="G5904" i="6"/>
  <c r="G5760" i="6"/>
  <c r="G5664" i="6"/>
  <c r="G5568" i="6"/>
  <c r="G5520" i="6"/>
  <c r="G5472" i="6"/>
  <c r="G5448" i="6"/>
  <c r="G5352" i="6"/>
  <c r="G5304" i="6"/>
  <c r="G5880" i="6"/>
  <c r="G5736" i="6"/>
  <c r="G5424" i="6"/>
  <c r="G5376" i="6"/>
  <c r="G5160" i="6"/>
  <c r="G5088" i="6"/>
  <c r="G4992" i="6"/>
  <c r="G4896" i="6"/>
  <c r="G4848" i="6"/>
  <c r="G4536" i="6"/>
  <c r="G4488" i="6"/>
  <c r="G4464" i="6"/>
  <c r="G4392" i="6"/>
  <c r="G4368" i="6"/>
  <c r="G4272" i="6"/>
  <c r="G5256" i="6"/>
  <c r="G5232" i="6"/>
  <c r="G5184" i="6"/>
  <c r="G5064" i="6"/>
  <c r="G4968" i="6"/>
  <c r="G4752" i="6"/>
  <c r="G4704" i="6"/>
  <c r="G4656" i="6"/>
  <c r="G4608" i="6"/>
  <c r="G4344" i="6"/>
  <c r="G4248" i="6"/>
  <c r="G4152" i="6"/>
  <c r="G5208" i="6"/>
  <c r="G5040" i="6"/>
  <c r="G4944" i="6"/>
  <c r="G4920" i="6"/>
  <c r="G4872" i="6"/>
  <c r="G4824" i="6"/>
  <c r="G4560" i="6"/>
  <c r="G4512" i="6"/>
  <c r="G4440" i="6"/>
  <c r="G4416" i="6"/>
  <c r="G4320" i="6"/>
  <c r="G4224" i="6"/>
  <c r="G4128" i="6"/>
  <c r="G4056" i="6"/>
  <c r="G3984" i="6"/>
  <c r="G3888" i="6"/>
  <c r="G5136" i="6"/>
  <c r="G5112" i="6"/>
  <c r="G5016" i="6"/>
  <c r="G4800" i="6"/>
  <c r="G4776" i="6"/>
  <c r="G4728" i="6"/>
  <c r="G4680" i="6"/>
  <c r="G4632" i="6"/>
  <c r="G4584" i="6"/>
  <c r="G4296" i="6"/>
  <c r="G4200" i="6"/>
  <c r="G4104" i="6"/>
  <c r="G4080" i="6"/>
  <c r="G3960" i="6"/>
  <c r="G3864" i="6"/>
  <c r="G4176" i="6"/>
  <c r="G3936" i="6"/>
  <c r="G3792" i="6"/>
  <c r="G3696" i="6"/>
  <c r="G3600" i="6"/>
  <c r="G3504" i="6"/>
  <c r="G3456" i="6"/>
  <c r="G3264" i="6"/>
  <c r="G3096" i="6"/>
  <c r="G2976" i="6"/>
  <c r="G2808" i="6"/>
  <c r="G2784" i="6"/>
  <c r="G2760" i="6"/>
  <c r="G2664" i="6"/>
  <c r="G2616" i="6"/>
  <c r="G2592" i="6"/>
  <c r="G3912" i="6"/>
  <c r="G3768" i="6"/>
  <c r="G3672" i="6"/>
  <c r="G3576" i="6"/>
  <c r="G3480" i="6"/>
  <c r="G3312" i="6"/>
  <c r="G3240" i="6"/>
  <c r="G3192" i="6"/>
  <c r="G3144" i="6"/>
  <c r="G3000" i="6"/>
  <c r="G2952" i="6"/>
  <c r="G2904" i="6"/>
  <c r="G2856" i="6"/>
  <c r="G2712" i="6"/>
  <c r="G4032" i="6"/>
  <c r="G3840" i="6"/>
  <c r="G3744" i="6"/>
  <c r="G3648" i="6"/>
  <c r="G3552" i="6"/>
  <c r="G3168" i="6"/>
  <c r="G3120" i="6"/>
  <c r="G3072" i="6"/>
  <c r="G3024" i="6"/>
  <c r="G2928" i="6"/>
  <c r="G2880" i="6"/>
  <c r="G4008" i="6"/>
  <c r="G3816" i="6"/>
  <c r="G3720" i="6"/>
  <c r="G3624" i="6"/>
  <c r="G3528" i="6"/>
  <c r="G3432" i="6"/>
  <c r="G3408" i="6"/>
  <c r="G3384" i="6"/>
  <c r="G3360" i="6"/>
  <c r="G3336" i="6"/>
  <c r="G3288" i="6"/>
  <c r="G3216" i="6"/>
  <c r="G2688" i="6"/>
  <c r="G2520" i="6"/>
  <c r="G2448" i="6"/>
  <c r="G2160" i="6"/>
  <c r="G2040" i="6"/>
  <c r="G1944" i="6"/>
  <c r="G1752" i="6"/>
  <c r="G1680" i="6"/>
  <c r="G1656" i="6"/>
  <c r="G1608" i="6"/>
  <c r="G1560" i="6"/>
  <c r="G1536" i="6"/>
  <c r="G1488" i="6"/>
  <c r="G3048" i="6"/>
  <c r="G2736" i="6"/>
  <c r="G2424" i="6"/>
  <c r="G2304" i="6"/>
  <c r="G2280" i="6"/>
  <c r="G2256" i="6"/>
  <c r="G2232" i="6"/>
  <c r="G2208" i="6"/>
  <c r="G2184" i="6"/>
  <c r="G2112" i="6"/>
  <c r="G2016" i="6"/>
  <c r="G1920" i="6"/>
  <c r="G1824" i="6"/>
  <c r="G1728" i="6"/>
  <c r="G1632" i="6"/>
  <c r="G1512" i="6"/>
  <c r="G1464" i="6"/>
  <c r="G1416" i="6"/>
  <c r="G2544" i="6"/>
  <c r="G2472" i="6"/>
  <c r="G2400" i="6"/>
  <c r="G2376" i="6"/>
  <c r="G2328" i="6"/>
  <c r="G2088" i="6"/>
  <c r="G1992" i="6"/>
  <c r="G1896" i="6"/>
  <c r="G1800" i="6"/>
  <c r="G1704" i="6"/>
  <c r="G2832" i="6"/>
  <c r="G2640" i="6"/>
  <c r="G2568" i="6"/>
  <c r="G2496" i="6"/>
  <c r="G2352" i="6"/>
  <c r="G2136" i="6"/>
  <c r="G2064" i="6"/>
  <c r="G1968" i="6"/>
  <c r="G1872" i="6"/>
  <c r="G1848" i="6"/>
  <c r="G1776" i="6"/>
  <c r="G1584" i="6"/>
  <c r="G1440" i="6"/>
  <c r="G1392" i="6"/>
  <c r="G1152" i="6"/>
  <c r="G960" i="6"/>
  <c r="G840" i="6"/>
  <c r="G816" i="6"/>
  <c r="G792" i="6"/>
  <c r="G672" i="6"/>
  <c r="G552" i="6"/>
  <c r="G528" i="6"/>
  <c r="G432" i="6"/>
  <c r="G264" i="6"/>
  <c r="G168" i="6"/>
  <c r="G120" i="6"/>
  <c r="G312" i="6"/>
  <c r="G1272" i="6"/>
  <c r="G1248" i="6"/>
  <c r="G1224" i="6"/>
  <c r="G1128" i="6"/>
  <c r="G888" i="6"/>
  <c r="G744" i="6"/>
  <c r="G648" i="6"/>
  <c r="G480" i="6"/>
  <c r="G456" i="6"/>
  <c r="G144" i="6"/>
  <c r="G96" i="6"/>
  <c r="G1344" i="6"/>
  <c r="G1200" i="6"/>
  <c r="G1080" i="6"/>
  <c r="G864" i="6"/>
  <c r="G768" i="6"/>
  <c r="G720" i="6"/>
  <c r="G696" i="6"/>
  <c r="G624" i="6"/>
  <c r="G600" i="6"/>
  <c r="G504" i="6"/>
  <c r="G408" i="6"/>
  <c r="G384" i="6"/>
  <c r="G336" i="6"/>
  <c r="G240" i="6"/>
  <c r="G288" i="6"/>
  <c r="G216" i="6"/>
  <c r="G192" i="6"/>
  <c r="G1368" i="6"/>
  <c r="G1320" i="6"/>
  <c r="G1296" i="6"/>
  <c r="G1176" i="6"/>
  <c r="G1104" i="6"/>
  <c r="G1056" i="6"/>
  <c r="G1032" i="6"/>
  <c r="G1008" i="6"/>
  <c r="G984" i="6"/>
  <c r="G936" i="6"/>
  <c r="G912" i="6"/>
  <c r="G576" i="6"/>
  <c r="G360" i="6"/>
  <c r="E69" i="6" a="1"/>
  <c r="E69" i="6" s="1"/>
  <c r="E6598" i="6" a="1"/>
  <c r="E6598" i="6" s="1"/>
  <c r="E5686" i="6" a="1"/>
  <c r="E5686" i="6" s="1"/>
  <c r="E4486" i="6" a="1"/>
  <c r="E4486" i="6" s="1"/>
  <c r="E2014" i="6" a="1"/>
  <c r="E2014" i="6" s="1"/>
  <c r="E742" i="6" a="1"/>
  <c r="E742" i="6" s="1"/>
  <c r="C8328" i="6"/>
  <c r="D8327" i="6" s="1"/>
  <c r="C8184" i="6"/>
  <c r="D8183" i="6" s="1"/>
  <c r="C8088" i="6"/>
  <c r="C7992" i="6"/>
  <c r="D7991" i="6" s="1"/>
  <c r="C8424" i="6"/>
  <c r="D8423" i="6" s="1"/>
  <c r="C8352" i="6"/>
  <c r="D8351" i="6" s="1"/>
  <c r="C8208" i="6"/>
  <c r="D8207" i="6" s="1"/>
  <c r="C8112" i="6"/>
  <c r="D8111" i="6" s="1"/>
  <c r="C8016" i="6"/>
  <c r="C8376" i="6"/>
  <c r="C8304" i="6"/>
  <c r="C8256" i="6"/>
  <c r="C8160" i="6"/>
  <c r="C8064" i="6"/>
  <c r="C8400" i="6"/>
  <c r="C8040" i="6"/>
  <c r="C7920" i="6"/>
  <c r="D7919" i="6" s="1"/>
  <c r="C7872" i="6"/>
  <c r="C7824" i="6"/>
  <c r="D7823" i="6" s="1"/>
  <c r="C7656" i="6"/>
  <c r="C7560" i="6"/>
  <c r="C8136" i="6"/>
  <c r="C7968" i="6"/>
  <c r="C7896" i="6"/>
  <c r="C7800" i="6"/>
  <c r="C7776" i="6"/>
  <c r="C7728" i="6"/>
  <c r="C7680" i="6"/>
  <c r="D7679" i="6" s="1"/>
  <c r="C7632" i="6"/>
  <c r="C7464" i="6"/>
  <c r="D7463" i="6" s="1"/>
  <c r="C7704" i="6"/>
  <c r="C7584" i="6"/>
  <c r="D7583" i="6" s="1"/>
  <c r="C7536" i="6"/>
  <c r="D7535" i="6" s="1"/>
  <c r="C7512" i="6"/>
  <c r="D7511" i="6" s="1"/>
  <c r="C7488" i="6"/>
  <c r="D7487" i="6" s="1"/>
  <c r="C7440" i="6"/>
  <c r="D7439" i="6" s="1"/>
  <c r="C8280" i="6"/>
  <c r="C7416" i="6"/>
  <c r="C7368" i="6"/>
  <c r="C7320" i="6"/>
  <c r="D7319" i="6" s="1"/>
  <c r="C7272" i="6"/>
  <c r="D7271" i="6" s="1"/>
  <c r="C7224" i="6"/>
  <c r="D7223" i="6" s="1"/>
  <c r="C7176" i="6"/>
  <c r="D7175" i="6" s="1"/>
  <c r="C7128" i="6"/>
  <c r="C7080" i="6"/>
  <c r="C7032" i="6"/>
  <c r="C6984" i="6"/>
  <c r="C6888" i="6"/>
  <c r="D6887" i="6" s="1"/>
  <c r="C7848" i="6"/>
  <c r="C7392" i="6"/>
  <c r="D7391" i="6" s="1"/>
  <c r="C6960" i="6"/>
  <c r="C6864" i="6"/>
  <c r="C8232" i="6"/>
  <c r="D8231" i="6" s="1"/>
  <c r="C7944" i="6"/>
  <c r="C7608" i="6"/>
  <c r="C6912" i="6"/>
  <c r="D6911" i="6" s="1"/>
  <c r="C6816" i="6"/>
  <c r="D6815" i="6" s="1"/>
  <c r="C7752" i="6"/>
  <c r="D7751" i="6" s="1"/>
  <c r="C7344" i="6"/>
  <c r="C7152" i="6"/>
  <c r="C6792" i="6"/>
  <c r="C6696" i="6"/>
  <c r="C6600" i="6"/>
  <c r="C6576" i="6"/>
  <c r="D6575" i="6" s="1"/>
  <c r="C6456" i="6"/>
  <c r="C6408" i="6"/>
  <c r="D6407" i="6" s="1"/>
  <c r="C7296" i="6"/>
  <c r="C7104" i="6"/>
  <c r="C6768" i="6"/>
  <c r="C6672" i="6"/>
  <c r="C6504" i="6"/>
  <c r="C6432" i="6"/>
  <c r="D6431" i="6" s="1"/>
  <c r="C7248" i="6"/>
  <c r="C7200" i="6"/>
  <c r="D7199" i="6" s="1"/>
  <c r="C7008" i="6"/>
  <c r="C6840" i="6"/>
  <c r="C6720" i="6"/>
  <c r="C6624" i="6"/>
  <c r="C6552" i="6"/>
  <c r="C6528" i="6"/>
  <c r="D6527" i="6" s="1"/>
  <c r="C6480" i="6"/>
  <c r="D6479" i="6" s="1"/>
  <c r="C7056" i="6"/>
  <c r="C6744" i="6"/>
  <c r="D6743" i="6" s="1"/>
  <c r="C6648" i="6"/>
  <c r="C6936" i="6"/>
  <c r="D6935" i="6" s="1"/>
  <c r="C6336" i="6"/>
  <c r="C6312" i="6"/>
  <c r="C6384" i="6"/>
  <c r="D6383" i="6" s="1"/>
  <c r="C6288" i="6"/>
  <c r="C6240" i="6"/>
  <c r="D6239" i="6" s="1"/>
  <c r="C6120" i="6"/>
  <c r="C6072" i="6"/>
  <c r="D6071" i="6" s="1"/>
  <c r="C6216" i="6"/>
  <c r="C6192" i="6"/>
  <c r="C6360" i="6"/>
  <c r="C6264" i="6"/>
  <c r="D6263" i="6" s="1"/>
  <c r="C6144" i="6"/>
  <c r="D6143" i="6" s="1"/>
  <c r="C6024" i="6"/>
  <c r="C6168" i="6"/>
  <c r="D6167" i="6" s="1"/>
  <c r="C6096" i="6"/>
  <c r="D6095" i="6" s="1"/>
  <c r="C6048" i="6"/>
  <c r="D6047" i="6" s="1"/>
  <c r="C6000" i="6"/>
  <c r="C5832" i="6"/>
  <c r="C5760" i="6"/>
  <c r="D5759" i="6" s="1"/>
  <c r="C5664" i="6"/>
  <c r="D5663" i="6" s="1"/>
  <c r="C5616" i="6"/>
  <c r="D5615" i="6" s="1"/>
  <c r="C5352" i="6"/>
  <c r="D5351" i="6" s="1"/>
  <c r="C5304" i="6"/>
  <c r="D5303" i="6" s="1"/>
  <c r="C5256" i="6"/>
  <c r="D5255" i="6" s="1"/>
  <c r="C5976" i="6"/>
  <c r="C5904" i="6"/>
  <c r="C5736" i="6"/>
  <c r="D5735" i="6" s="1"/>
  <c r="C5568" i="6"/>
  <c r="D5567" i="6" s="1"/>
  <c r="C5520" i="6"/>
  <c r="C5472" i="6"/>
  <c r="C5424" i="6"/>
  <c r="D5423" i="6" s="1"/>
  <c r="C5376" i="6"/>
  <c r="C5880" i="6"/>
  <c r="C5712" i="6"/>
  <c r="C5328" i="6"/>
  <c r="D5327" i="6" s="1"/>
  <c r="C5280" i="6"/>
  <c r="D5279" i="6" s="1"/>
  <c r="C5952" i="6"/>
  <c r="D5951" i="6" s="1"/>
  <c r="C5928" i="6"/>
  <c r="D5927" i="6" s="1"/>
  <c r="C5856" i="6"/>
  <c r="C5808" i="6"/>
  <c r="C5784" i="6"/>
  <c r="C5688" i="6"/>
  <c r="C5640" i="6"/>
  <c r="D5639" i="6" s="1"/>
  <c r="C5592" i="6"/>
  <c r="D5591" i="6" s="1"/>
  <c r="C5544" i="6"/>
  <c r="D5543" i="6" s="1"/>
  <c r="C5496" i="6"/>
  <c r="D5495" i="6" s="1"/>
  <c r="C5448" i="6"/>
  <c r="C5400" i="6"/>
  <c r="C5136" i="6"/>
  <c r="C5112" i="6"/>
  <c r="C5016" i="6"/>
  <c r="C4776" i="6"/>
  <c r="C4728" i="6"/>
  <c r="C4680" i="6"/>
  <c r="D4679" i="6" s="1"/>
  <c r="C4632" i="6"/>
  <c r="C4584" i="6"/>
  <c r="C4440" i="6"/>
  <c r="C4296" i="6"/>
  <c r="C5160" i="6"/>
  <c r="D5159" i="6" s="1"/>
  <c r="C5088" i="6"/>
  <c r="D5087" i="6" s="1"/>
  <c r="C4992" i="6"/>
  <c r="D4991" i="6" s="1"/>
  <c r="C4896" i="6"/>
  <c r="C4848" i="6"/>
  <c r="C4800" i="6"/>
  <c r="D4799" i="6" s="1"/>
  <c r="C4536" i="6"/>
  <c r="C4488" i="6"/>
  <c r="C4464" i="6"/>
  <c r="D4463" i="6" s="1"/>
  <c r="C4392" i="6"/>
  <c r="D4391" i="6" s="1"/>
  <c r="C4368" i="6"/>
  <c r="D4367" i="6" s="1"/>
  <c r="C4272" i="6"/>
  <c r="D4271" i="6" s="1"/>
  <c r="C4176" i="6"/>
  <c r="D4175" i="6" s="1"/>
  <c r="C4080" i="6"/>
  <c r="D4079" i="6" s="1"/>
  <c r="C5232" i="6"/>
  <c r="C5184" i="6"/>
  <c r="C5064" i="6"/>
  <c r="D5063" i="6" s="1"/>
  <c r="C4968" i="6"/>
  <c r="D4967" i="6" s="1"/>
  <c r="C4752" i="6"/>
  <c r="D4751" i="6" s="1"/>
  <c r="C4704" i="6"/>
  <c r="D4703" i="6" s="1"/>
  <c r="C4656" i="6"/>
  <c r="C4608" i="6"/>
  <c r="C4344" i="6"/>
  <c r="C4248" i="6"/>
  <c r="C4152" i="6"/>
  <c r="D4151" i="6" s="1"/>
  <c r="C4008" i="6"/>
  <c r="D4007" i="6" s="1"/>
  <c r="C3912" i="6"/>
  <c r="D3911" i="6" s="1"/>
  <c r="C5208" i="6"/>
  <c r="C5040" i="6"/>
  <c r="D5039" i="6" s="1"/>
  <c r="C4944" i="6"/>
  <c r="D4943" i="6" s="1"/>
  <c r="C4920" i="6"/>
  <c r="C4872" i="6"/>
  <c r="C4824" i="6"/>
  <c r="D4823" i="6" s="1"/>
  <c r="C4560" i="6"/>
  <c r="D4559" i="6" s="1"/>
  <c r="C4512" i="6"/>
  <c r="C4416" i="6"/>
  <c r="C4320" i="6"/>
  <c r="C4224" i="6"/>
  <c r="C4128" i="6"/>
  <c r="C3984" i="6"/>
  <c r="C3888" i="6"/>
  <c r="D3887" i="6" s="1"/>
  <c r="C4104" i="6"/>
  <c r="C3960" i="6"/>
  <c r="D3959" i="6" s="1"/>
  <c r="C3816" i="6"/>
  <c r="D3815" i="6" s="1"/>
  <c r="C3720" i="6"/>
  <c r="C3624" i="6"/>
  <c r="C3528" i="6"/>
  <c r="C3288" i="6"/>
  <c r="C3240" i="6"/>
  <c r="D3239" i="6" s="1"/>
  <c r="C3216" i="6"/>
  <c r="D3215" i="6" s="1"/>
  <c r="C3144" i="6"/>
  <c r="C3048" i="6"/>
  <c r="C2856" i="6"/>
  <c r="C2808" i="6"/>
  <c r="C2736" i="6"/>
  <c r="C3936" i="6"/>
  <c r="C3792" i="6"/>
  <c r="D3791" i="6" s="1"/>
  <c r="C3696" i="6"/>
  <c r="C3600" i="6"/>
  <c r="D3599" i="6" s="1"/>
  <c r="C3504" i="6"/>
  <c r="C3432" i="6"/>
  <c r="C3408" i="6"/>
  <c r="C3384" i="6"/>
  <c r="C3360" i="6"/>
  <c r="C3336" i="6"/>
  <c r="D3335" i="6" s="1"/>
  <c r="C3168" i="6"/>
  <c r="D3167" i="6" s="1"/>
  <c r="C3120" i="6"/>
  <c r="C3072" i="6"/>
  <c r="C2832" i="6"/>
  <c r="C2760" i="6"/>
  <c r="C2688" i="6"/>
  <c r="D2687" i="6" s="1"/>
  <c r="C2664" i="6"/>
  <c r="C2568" i="6"/>
  <c r="D2567" i="6" s="1"/>
  <c r="C4056" i="6"/>
  <c r="D4055" i="6" s="1"/>
  <c r="C3864" i="6"/>
  <c r="D3863" i="6" s="1"/>
  <c r="C3768" i="6"/>
  <c r="C3672" i="6"/>
  <c r="C3576" i="6"/>
  <c r="D3575" i="6" s="1"/>
  <c r="C3480" i="6"/>
  <c r="D3479" i="6" s="1"/>
  <c r="C3456" i="6"/>
  <c r="C3312" i="6"/>
  <c r="C3000" i="6"/>
  <c r="D2999" i="6" s="1"/>
  <c r="C2976" i="6"/>
  <c r="C2904" i="6"/>
  <c r="D2903" i="6" s="1"/>
  <c r="C4200" i="6"/>
  <c r="D4199" i="6" s="1"/>
  <c r="C4032" i="6"/>
  <c r="C3840" i="6"/>
  <c r="D3839" i="6" s="1"/>
  <c r="C3744" i="6"/>
  <c r="C3648" i="6"/>
  <c r="D3647" i="6" s="1"/>
  <c r="C3552" i="6"/>
  <c r="D3551" i="6" s="1"/>
  <c r="C3264" i="6"/>
  <c r="D3263" i="6" s="1"/>
  <c r="C3024" i="6"/>
  <c r="D3023" i="6" s="1"/>
  <c r="C2640" i="6"/>
  <c r="C2448" i="6"/>
  <c r="C2136" i="6"/>
  <c r="C2064" i="6"/>
  <c r="C1968" i="6"/>
  <c r="D1967" i="6" s="1"/>
  <c r="C1872" i="6"/>
  <c r="D1871" i="6" s="1"/>
  <c r="C1848" i="6"/>
  <c r="D1847" i="6" s="1"/>
  <c r="C1824" i="6"/>
  <c r="D1823" i="6" s="1"/>
  <c r="C1728" i="6"/>
  <c r="C1608" i="6"/>
  <c r="D1607" i="6" s="1"/>
  <c r="C3192" i="6"/>
  <c r="C2544" i="6"/>
  <c r="C2496" i="6"/>
  <c r="D2495" i="6" s="1"/>
  <c r="C2424" i="6"/>
  <c r="D2423" i="6" s="1"/>
  <c r="C2328" i="6"/>
  <c r="C2040" i="6"/>
  <c r="C1944" i="6"/>
  <c r="C1800" i="6"/>
  <c r="C1704" i="6"/>
  <c r="C1488" i="6"/>
  <c r="C1440" i="6"/>
  <c r="D1439" i="6" s="1"/>
  <c r="C3096" i="6"/>
  <c r="C2952" i="6"/>
  <c r="C2592" i="6"/>
  <c r="C2472" i="6"/>
  <c r="C2400" i="6"/>
  <c r="C2376" i="6"/>
  <c r="C2352" i="6"/>
  <c r="C2304" i="6"/>
  <c r="D2303" i="6" s="1"/>
  <c r="C2280" i="6"/>
  <c r="C2256" i="6"/>
  <c r="D2255" i="6" s="1"/>
  <c r="C2232" i="6"/>
  <c r="C2208" i="6"/>
  <c r="C2184" i="6"/>
  <c r="D2183" i="6" s="1"/>
  <c r="C2160" i="6"/>
  <c r="C2112" i="6"/>
  <c r="C2016" i="6"/>
  <c r="D2015" i="6" s="1"/>
  <c r="C1920" i="6"/>
  <c r="C1776" i="6"/>
  <c r="C1680" i="6"/>
  <c r="D1679" i="6" s="1"/>
  <c r="C1656" i="6"/>
  <c r="C1584" i="6"/>
  <c r="C1512" i="6"/>
  <c r="D1511" i="6" s="1"/>
  <c r="C1416" i="6"/>
  <c r="C1392" i="6"/>
  <c r="C2928" i="6"/>
  <c r="D2927" i="6" s="1"/>
  <c r="C2880" i="6"/>
  <c r="C2784" i="6"/>
  <c r="C2712" i="6"/>
  <c r="D2711" i="6" s="1"/>
  <c r="C2616" i="6"/>
  <c r="C2520" i="6"/>
  <c r="C2088" i="6"/>
  <c r="C1992" i="6"/>
  <c r="C1896" i="6"/>
  <c r="D1895" i="6" s="1"/>
  <c r="C1752" i="6"/>
  <c r="C1632" i="6"/>
  <c r="C1560" i="6"/>
  <c r="D1559" i="6" s="1"/>
  <c r="C1536" i="6"/>
  <c r="C1464" i="6"/>
  <c r="D1463" i="6" s="1"/>
  <c r="C1368" i="6"/>
  <c r="C1176" i="6"/>
  <c r="D1175" i="6" s="1"/>
  <c r="C1080" i="6"/>
  <c r="D1079" i="6" s="1"/>
  <c r="C936" i="6"/>
  <c r="D935" i="6" s="1"/>
  <c r="C912" i="6"/>
  <c r="D911" i="6" s="1"/>
  <c r="C840" i="6"/>
  <c r="C696" i="6"/>
  <c r="D695" i="6" s="1"/>
  <c r="C288" i="6"/>
  <c r="C264" i="6"/>
  <c r="C240" i="6"/>
  <c r="D239" i="6" s="1"/>
  <c r="C168" i="6"/>
  <c r="D167" i="6" s="1"/>
  <c r="C96" i="6"/>
  <c r="C144" i="6"/>
  <c r="D143" i="6" s="1"/>
  <c r="C1296" i="6"/>
  <c r="C1152" i="6"/>
  <c r="C1104" i="6"/>
  <c r="C1056" i="6"/>
  <c r="C1032" i="6"/>
  <c r="D1031" i="6" s="1"/>
  <c r="C1008" i="6"/>
  <c r="D1007" i="6" s="1"/>
  <c r="C984" i="6"/>
  <c r="C768" i="6"/>
  <c r="D767" i="6" s="1"/>
  <c r="C720" i="6"/>
  <c r="C624" i="6"/>
  <c r="C600" i="6"/>
  <c r="C576" i="6"/>
  <c r="C552" i="6"/>
  <c r="D551" i="6" s="1"/>
  <c r="C432" i="6"/>
  <c r="D431" i="6" s="1"/>
  <c r="C408" i="6"/>
  <c r="D407" i="6" s="1"/>
  <c r="C360" i="6"/>
  <c r="D359" i="6" s="1"/>
  <c r="C1320" i="6"/>
  <c r="D1319" i="6" s="1"/>
  <c r="C1248" i="6"/>
  <c r="C1224" i="6"/>
  <c r="C1128" i="6"/>
  <c r="C960" i="6"/>
  <c r="D959" i="6" s="1"/>
  <c r="C888" i="6"/>
  <c r="C672" i="6"/>
  <c r="D671" i="6" s="1"/>
  <c r="C648" i="6"/>
  <c r="C528" i="6"/>
  <c r="C480" i="6"/>
  <c r="C312" i="6"/>
  <c r="C120" i="6"/>
  <c r="C504" i="6"/>
  <c r="D503" i="6" s="1"/>
  <c r="C216" i="6"/>
  <c r="C192" i="6"/>
  <c r="C1344" i="6"/>
  <c r="C1272" i="6"/>
  <c r="C1200" i="6"/>
  <c r="D1199" i="6" s="1"/>
  <c r="C864" i="6"/>
  <c r="C816" i="6"/>
  <c r="C792" i="6"/>
  <c r="D791" i="6" s="1"/>
  <c r="C744" i="6"/>
  <c r="D743" i="6" s="1"/>
  <c r="C456" i="6"/>
  <c r="D455" i="6" s="1"/>
  <c r="C384" i="6"/>
  <c r="D383" i="6" s="1"/>
  <c r="C336" i="6"/>
  <c r="E68" i="6" a="1"/>
  <c r="E68" i="6" s="1"/>
  <c r="F68" i="6" s="1"/>
  <c r="E5422" i="6" a="1"/>
  <c r="E5422" i="6" s="1"/>
  <c r="E4726" i="6" a="1"/>
  <c r="E4726" i="6" s="1"/>
  <c r="E4222" i="6" a="1"/>
  <c r="E4222" i="6" s="1"/>
  <c r="E1462" i="6" a="1"/>
  <c r="E1462" i="6" s="1"/>
  <c r="E1318" i="6" a="1"/>
  <c r="E1318" i="6" s="1"/>
  <c r="E8206" i="6" a="1"/>
  <c r="E8206" i="6" s="1"/>
  <c r="E7462" i="6" a="1"/>
  <c r="E7462" i="6" s="1"/>
  <c r="E5950" i="6" a="1"/>
  <c r="E5950" i="6" s="1"/>
  <c r="E4558" i="6" a="1"/>
  <c r="E4558" i="6" s="1"/>
  <c r="E4246" i="6" a="1"/>
  <c r="E4246" i="6" s="1"/>
  <c r="E3814" i="6" a="1"/>
  <c r="E3814" i="6" s="1"/>
  <c r="E2854" i="6" a="1"/>
  <c r="E2854" i="6" s="1"/>
  <c r="E814" i="6" a="1"/>
  <c r="E814" i="6" s="1"/>
  <c r="E5902" i="6" a="1"/>
  <c r="E5902" i="6" s="1"/>
  <c r="E2566" i="6" a="1"/>
  <c r="E2566" i="6" s="1"/>
  <c r="E44" i="6" a="1"/>
  <c r="E44" i="6" s="1"/>
  <c r="F44" i="6" s="1"/>
  <c r="B8425" i="6"/>
  <c r="H8425" i="6" s="1" a="1"/>
  <c r="H8425" i="6" s="1"/>
  <c r="I8425" i="6" s="1"/>
  <c r="J8425" i="6" s="1"/>
  <c r="B8353" i="6"/>
  <c r="H8353" i="6" s="1" a="1"/>
  <c r="H8353" i="6" s="1"/>
  <c r="I8353" i="6" s="1"/>
  <c r="J8353" i="6" s="1"/>
  <c r="B8209" i="6"/>
  <c r="H8209" i="6" s="1" a="1"/>
  <c r="H8209" i="6" s="1"/>
  <c r="I8209" i="6" s="1"/>
  <c r="J8209" i="6" s="1"/>
  <c r="B8113" i="6"/>
  <c r="H8113" i="6" s="1" a="1"/>
  <c r="H8113" i="6" s="1"/>
  <c r="I8113" i="6" s="1"/>
  <c r="J8113" i="6" s="1"/>
  <c r="B8017" i="6"/>
  <c r="H8017" i="6" s="1" a="1"/>
  <c r="H8017" i="6" s="1"/>
  <c r="I8017" i="6" s="1"/>
  <c r="J8017" i="6" s="1"/>
  <c r="B7993" i="6"/>
  <c r="H7993" i="6" s="1" a="1"/>
  <c r="H7993" i="6" s="1"/>
  <c r="I7993" i="6" s="1"/>
  <c r="J7993" i="6" s="1"/>
  <c r="B8401" i="6"/>
  <c r="H8401" i="6" s="1" a="1"/>
  <c r="H8401" i="6" s="1"/>
  <c r="I8401" i="6" s="1"/>
  <c r="J8401" i="6" s="1"/>
  <c r="B8281" i="6"/>
  <c r="H8281" i="6" s="1" a="1"/>
  <c r="H8281" i="6" s="1"/>
  <c r="I8281" i="6" s="1"/>
  <c r="J8281" i="6" s="1"/>
  <c r="B8233" i="6"/>
  <c r="H8233" i="6" s="1" a="1"/>
  <c r="H8233" i="6" s="1"/>
  <c r="I8233" i="6" s="1"/>
  <c r="J8233" i="6" s="1"/>
  <c r="B8137" i="6"/>
  <c r="H8137" i="6" s="1" a="1"/>
  <c r="H8137" i="6" s="1"/>
  <c r="I8137" i="6" s="1"/>
  <c r="J8137" i="6" s="1"/>
  <c r="B8041" i="6"/>
  <c r="H8041" i="6" s="1" a="1"/>
  <c r="H8041" i="6" s="1"/>
  <c r="I8041" i="6" s="1"/>
  <c r="J8041" i="6" s="1"/>
  <c r="B8329" i="6"/>
  <c r="H8329" i="6" s="1" a="1"/>
  <c r="H8329" i="6" s="1"/>
  <c r="I8329" i="6" s="1"/>
  <c r="J8329" i="6" s="1"/>
  <c r="B8185" i="6"/>
  <c r="H8185" i="6" s="1" a="1"/>
  <c r="H8185" i="6" s="1"/>
  <c r="I8185" i="6" s="1"/>
  <c r="J8185" i="6" s="1"/>
  <c r="B8089" i="6"/>
  <c r="H8089" i="6" s="1" a="1"/>
  <c r="H8089" i="6" s="1"/>
  <c r="I8089" i="6" s="1"/>
  <c r="J8089" i="6" s="1"/>
  <c r="B7705" i="6"/>
  <c r="H7705" i="6" s="1" a="1"/>
  <c r="H7705" i="6" s="1"/>
  <c r="I7705" i="6" s="1"/>
  <c r="J7705" i="6" s="1"/>
  <c r="B7633" i="6"/>
  <c r="H7633" i="6" s="1" a="1"/>
  <c r="H7633" i="6" s="1"/>
  <c r="I7633" i="6" s="1"/>
  <c r="J7633" i="6" s="1"/>
  <c r="B7561" i="6"/>
  <c r="H7561" i="6" s="1" a="1"/>
  <c r="H7561" i="6" s="1"/>
  <c r="I7561" i="6" s="1"/>
  <c r="J7561" i="6" s="1"/>
  <c r="B8377" i="6"/>
  <c r="H8377" i="6" s="1" a="1"/>
  <c r="H8377" i="6" s="1"/>
  <c r="I8377" i="6" s="1"/>
  <c r="J8377" i="6" s="1"/>
  <c r="B8065" i="6"/>
  <c r="H8065" i="6" s="1" a="1"/>
  <c r="H8065" i="6" s="1"/>
  <c r="I8065" i="6" s="1"/>
  <c r="J8065" i="6" s="1"/>
  <c r="B7921" i="6"/>
  <c r="H7921" i="6" s="1" a="1"/>
  <c r="H7921" i="6" s="1"/>
  <c r="I7921" i="6" s="1"/>
  <c r="J7921" i="6" s="1"/>
  <c r="B7873" i="6"/>
  <c r="H7873" i="6" s="1" a="1"/>
  <c r="H7873" i="6" s="1"/>
  <c r="I7873" i="6" s="1"/>
  <c r="J7873" i="6" s="1"/>
  <c r="B7825" i="6"/>
  <c r="H7825" i="6" s="1" a="1"/>
  <c r="H7825" i="6" s="1"/>
  <c r="I7825" i="6" s="1"/>
  <c r="J7825" i="6" s="1"/>
  <c r="B7609" i="6"/>
  <c r="H7609" i="6" s="1" a="1"/>
  <c r="H7609" i="6" s="1"/>
  <c r="I7609" i="6" s="1"/>
  <c r="J7609" i="6" s="1"/>
  <c r="B7465" i="6"/>
  <c r="H7465" i="6" s="1" a="1"/>
  <c r="H7465" i="6" s="1"/>
  <c r="I7465" i="6" s="1"/>
  <c r="J7465" i="6" s="1"/>
  <c r="B8305" i="6"/>
  <c r="H8305" i="6" s="1" a="1"/>
  <c r="H8305" i="6" s="1"/>
  <c r="I8305" i="6" s="1"/>
  <c r="J8305" i="6" s="1"/>
  <c r="B8257" i="6"/>
  <c r="H8257" i="6" s="1" a="1"/>
  <c r="H8257" i="6" s="1"/>
  <c r="I8257" i="6" s="1"/>
  <c r="J8257" i="6" s="1"/>
  <c r="B7945" i="6"/>
  <c r="H7945" i="6" s="1" a="1"/>
  <c r="H7945" i="6" s="1"/>
  <c r="I7945" i="6" s="1"/>
  <c r="J7945" i="6" s="1"/>
  <c r="B7849" i="6"/>
  <c r="H7849" i="6" s="1" a="1"/>
  <c r="H7849" i="6" s="1"/>
  <c r="I7849" i="6" s="1"/>
  <c r="J7849" i="6" s="1"/>
  <c r="B7753" i="6"/>
  <c r="H7753" i="6" s="1" a="1"/>
  <c r="H7753" i="6" s="1"/>
  <c r="I7753" i="6" s="1"/>
  <c r="J7753" i="6" s="1"/>
  <c r="B7657" i="6"/>
  <c r="H7657" i="6" s="1" a="1"/>
  <c r="H7657" i="6" s="1"/>
  <c r="I7657" i="6" s="1"/>
  <c r="J7657" i="6" s="1"/>
  <c r="B7585" i="6"/>
  <c r="H7585" i="6" s="1" a="1"/>
  <c r="H7585" i="6" s="1"/>
  <c r="I7585" i="6" s="1"/>
  <c r="J7585" i="6" s="1"/>
  <c r="B7537" i="6"/>
  <c r="H7537" i="6" s="1" a="1"/>
  <c r="H7537" i="6" s="1"/>
  <c r="I7537" i="6" s="1"/>
  <c r="J7537" i="6" s="1"/>
  <c r="B7513" i="6"/>
  <c r="H7513" i="6" s="1" a="1"/>
  <c r="H7513" i="6" s="1"/>
  <c r="I7513" i="6" s="1"/>
  <c r="J7513" i="6" s="1"/>
  <c r="B7489" i="6"/>
  <c r="H7489" i="6" s="1" a="1"/>
  <c r="H7489" i="6" s="1"/>
  <c r="I7489" i="6" s="1"/>
  <c r="J7489" i="6" s="1"/>
  <c r="B7441" i="6"/>
  <c r="H7441" i="6" s="1" a="1"/>
  <c r="H7441" i="6" s="1"/>
  <c r="I7441" i="6" s="1"/>
  <c r="J7441" i="6" s="1"/>
  <c r="B7681" i="6"/>
  <c r="H7681" i="6" s="1" a="1"/>
  <c r="H7681" i="6" s="1"/>
  <c r="I7681" i="6" s="1"/>
  <c r="J7681" i="6" s="1"/>
  <c r="B7369" i="6"/>
  <c r="H7369" i="6" s="1" a="1"/>
  <c r="H7369" i="6" s="1"/>
  <c r="I7369" i="6" s="1"/>
  <c r="J7369" i="6" s="1"/>
  <c r="B7321" i="6"/>
  <c r="H7321" i="6" s="1" a="1"/>
  <c r="H7321" i="6" s="1"/>
  <c r="I7321" i="6" s="1"/>
  <c r="J7321" i="6" s="1"/>
  <c r="B7273" i="6"/>
  <c r="H7273" i="6" s="1" a="1"/>
  <c r="H7273" i="6" s="1"/>
  <c r="I7273" i="6" s="1"/>
  <c r="J7273" i="6" s="1"/>
  <c r="B7225" i="6"/>
  <c r="H7225" i="6" s="1" a="1"/>
  <c r="H7225" i="6" s="1"/>
  <c r="I7225" i="6" s="1"/>
  <c r="J7225" i="6" s="1"/>
  <c r="B7177" i="6"/>
  <c r="H7177" i="6" s="1" a="1"/>
  <c r="H7177" i="6" s="1"/>
  <c r="I7177" i="6" s="1"/>
  <c r="J7177" i="6" s="1"/>
  <c r="B7129" i="6"/>
  <c r="H7129" i="6" s="1" a="1"/>
  <c r="H7129" i="6" s="1"/>
  <c r="I7129" i="6" s="1"/>
  <c r="J7129" i="6" s="1"/>
  <c r="B7081" i="6"/>
  <c r="H7081" i="6" s="1" a="1"/>
  <c r="H7081" i="6" s="1"/>
  <c r="I7081" i="6" s="1"/>
  <c r="J7081" i="6" s="1"/>
  <c r="B7033" i="6"/>
  <c r="H7033" i="6" s="1" a="1"/>
  <c r="H7033" i="6" s="1"/>
  <c r="I7033" i="6" s="1"/>
  <c r="J7033" i="6" s="1"/>
  <c r="B6985" i="6"/>
  <c r="H6985" i="6" s="1" a="1"/>
  <c r="H6985" i="6" s="1"/>
  <c r="I6985" i="6" s="1"/>
  <c r="J6985" i="6" s="1"/>
  <c r="B6889" i="6"/>
  <c r="H6889" i="6" s="1" a="1"/>
  <c r="H6889" i="6" s="1"/>
  <c r="I6889" i="6" s="1"/>
  <c r="J6889" i="6" s="1"/>
  <c r="B7897" i="6"/>
  <c r="H7897" i="6" s="1" a="1"/>
  <c r="H7897" i="6" s="1"/>
  <c r="I7897" i="6" s="1"/>
  <c r="J7897" i="6" s="1"/>
  <c r="B7729" i="6"/>
  <c r="H7729" i="6" s="1" a="1"/>
  <c r="H7729" i="6" s="1"/>
  <c r="I7729" i="6" s="1"/>
  <c r="J7729" i="6" s="1"/>
  <c r="B7417" i="6"/>
  <c r="H7417" i="6" s="1" a="1"/>
  <c r="H7417" i="6" s="1"/>
  <c r="I7417" i="6" s="1"/>
  <c r="J7417" i="6" s="1"/>
  <c r="B6865" i="6"/>
  <c r="H6865" i="6" s="1" a="1"/>
  <c r="H6865" i="6" s="1"/>
  <c r="I6865" i="6" s="1"/>
  <c r="J6865" i="6" s="1"/>
  <c r="B8161" i="6"/>
  <c r="H8161" i="6" s="1" a="1"/>
  <c r="H8161" i="6" s="1"/>
  <c r="I8161" i="6" s="1"/>
  <c r="J8161" i="6" s="1"/>
  <c r="B7969" i="6"/>
  <c r="H7969" i="6" s="1" a="1"/>
  <c r="H7969" i="6" s="1"/>
  <c r="I7969" i="6" s="1"/>
  <c r="J7969" i="6" s="1"/>
  <c r="B7801" i="6"/>
  <c r="H7801" i="6" s="1" a="1"/>
  <c r="H7801" i="6" s="1"/>
  <c r="I7801" i="6" s="1"/>
  <c r="J7801" i="6" s="1"/>
  <c r="B6913" i="6"/>
  <c r="H6913" i="6" s="1" a="1"/>
  <c r="H6913" i="6" s="1"/>
  <c r="I6913" i="6" s="1"/>
  <c r="J6913" i="6" s="1"/>
  <c r="B6817" i="6"/>
  <c r="H6817" i="6" s="1" a="1"/>
  <c r="H6817" i="6" s="1"/>
  <c r="I6817" i="6" s="1"/>
  <c r="J6817" i="6" s="1"/>
  <c r="B7393" i="6"/>
  <c r="H7393" i="6" s="1" a="1"/>
  <c r="H7393" i="6" s="1"/>
  <c r="I7393" i="6" s="1"/>
  <c r="J7393" i="6" s="1"/>
  <c r="B7297" i="6"/>
  <c r="H7297" i="6" s="1" a="1"/>
  <c r="H7297" i="6" s="1"/>
  <c r="I7297" i="6" s="1"/>
  <c r="J7297" i="6" s="1"/>
  <c r="B7105" i="6"/>
  <c r="H7105" i="6" s="1" a="1"/>
  <c r="H7105" i="6" s="1"/>
  <c r="I7105" i="6" s="1"/>
  <c r="J7105" i="6" s="1"/>
  <c r="B6697" i="6"/>
  <c r="H6697" i="6" s="1" a="1"/>
  <c r="H6697" i="6" s="1"/>
  <c r="I6697" i="6" s="1"/>
  <c r="J6697" i="6" s="1"/>
  <c r="B6601" i="6"/>
  <c r="H6601" i="6" s="1" a="1"/>
  <c r="H6601" i="6" s="1"/>
  <c r="I6601" i="6" s="1"/>
  <c r="J6601" i="6" s="1"/>
  <c r="B6553" i="6"/>
  <c r="H6553" i="6" s="1" a="1"/>
  <c r="H6553" i="6" s="1"/>
  <c r="I6553" i="6" s="1"/>
  <c r="J6553" i="6" s="1"/>
  <c r="B6529" i="6"/>
  <c r="H6529" i="6" s="1" a="1"/>
  <c r="H6529" i="6" s="1"/>
  <c r="I6529" i="6" s="1"/>
  <c r="J6529" i="6" s="1"/>
  <c r="B6481" i="6"/>
  <c r="H6481" i="6" s="1" a="1"/>
  <c r="H6481" i="6" s="1"/>
  <c r="I6481" i="6" s="1"/>
  <c r="J6481" i="6" s="1"/>
  <c r="B6409" i="6"/>
  <c r="H6409" i="6" s="1" a="1"/>
  <c r="H6409" i="6" s="1"/>
  <c r="I6409" i="6" s="1"/>
  <c r="J6409" i="6" s="1"/>
  <c r="B7249" i="6"/>
  <c r="H7249" i="6" s="1" a="1"/>
  <c r="H7249" i="6" s="1"/>
  <c r="I7249" i="6" s="1"/>
  <c r="J7249" i="6" s="1"/>
  <c r="B7057" i="6"/>
  <c r="H7057" i="6" s="1" a="1"/>
  <c r="H7057" i="6" s="1"/>
  <c r="I7057" i="6" s="1"/>
  <c r="J7057" i="6" s="1"/>
  <c r="B6937" i="6"/>
  <c r="H6937" i="6" s="1" a="1"/>
  <c r="H6937" i="6" s="1"/>
  <c r="I6937" i="6" s="1"/>
  <c r="J6937" i="6" s="1"/>
  <c r="B6793" i="6"/>
  <c r="H6793" i="6" s="1" a="1"/>
  <c r="H6793" i="6" s="1"/>
  <c r="I6793" i="6" s="1"/>
  <c r="J6793" i="6" s="1"/>
  <c r="B6769" i="6"/>
  <c r="H6769" i="6" s="1" a="1"/>
  <c r="H6769" i="6" s="1"/>
  <c r="I6769" i="6" s="1"/>
  <c r="J6769" i="6" s="1"/>
  <c r="B6673" i="6"/>
  <c r="H6673" i="6" s="1" a="1"/>
  <c r="H6673" i="6" s="1"/>
  <c r="I6673" i="6" s="1"/>
  <c r="J6673" i="6" s="1"/>
  <c r="B6505" i="6"/>
  <c r="H6505" i="6" s="1" a="1"/>
  <c r="H6505" i="6" s="1"/>
  <c r="I6505" i="6" s="1"/>
  <c r="J6505" i="6" s="1"/>
  <c r="B6457" i="6"/>
  <c r="H6457" i="6" s="1" a="1"/>
  <c r="H6457" i="6" s="1"/>
  <c r="I6457" i="6" s="1"/>
  <c r="J6457" i="6" s="1"/>
  <c r="B7777" i="6"/>
  <c r="H7777" i="6" s="1" a="1"/>
  <c r="H7777" i="6" s="1"/>
  <c r="I7777" i="6" s="1"/>
  <c r="J7777" i="6" s="1"/>
  <c r="B7345" i="6"/>
  <c r="H7345" i="6" s="1" a="1"/>
  <c r="H7345" i="6" s="1"/>
  <c r="I7345" i="6" s="1"/>
  <c r="J7345" i="6" s="1"/>
  <c r="B7153" i="6"/>
  <c r="H7153" i="6" s="1" a="1"/>
  <c r="H7153" i="6" s="1"/>
  <c r="I7153" i="6" s="1"/>
  <c r="J7153" i="6" s="1"/>
  <c r="B6961" i="6"/>
  <c r="H6961" i="6" s="1" a="1"/>
  <c r="H6961" i="6" s="1"/>
  <c r="I6961" i="6" s="1"/>
  <c r="J6961" i="6" s="1"/>
  <c r="B6721" i="6"/>
  <c r="H6721" i="6" s="1" a="1"/>
  <c r="H6721" i="6" s="1"/>
  <c r="I6721" i="6" s="1"/>
  <c r="J6721" i="6" s="1"/>
  <c r="B6625" i="6"/>
  <c r="H6625" i="6" s="1" a="1"/>
  <c r="H6625" i="6" s="1"/>
  <c r="I6625" i="6" s="1"/>
  <c r="J6625" i="6" s="1"/>
  <c r="B6577" i="6"/>
  <c r="H6577" i="6" s="1" a="1"/>
  <c r="H6577" i="6" s="1"/>
  <c r="I6577" i="6" s="1"/>
  <c r="J6577" i="6" s="1"/>
  <c r="B6841" i="6"/>
  <c r="H6841" i="6" s="1" a="1"/>
  <c r="H6841" i="6" s="1"/>
  <c r="I6841" i="6" s="1"/>
  <c r="J6841" i="6" s="1"/>
  <c r="B6649" i="6"/>
  <c r="H6649" i="6" s="1" a="1"/>
  <c r="H6649" i="6" s="1"/>
  <c r="I6649" i="6" s="1"/>
  <c r="J6649" i="6" s="1"/>
  <c r="B7201" i="6"/>
  <c r="H7201" i="6" s="1" a="1"/>
  <c r="H7201" i="6" s="1"/>
  <c r="I7201" i="6" s="1"/>
  <c r="J7201" i="6" s="1"/>
  <c r="B7009" i="6"/>
  <c r="H7009" i="6" s="1" a="1"/>
  <c r="H7009" i="6" s="1"/>
  <c r="I7009" i="6" s="1"/>
  <c r="J7009" i="6" s="1"/>
  <c r="B6433" i="6"/>
  <c r="H6433" i="6" s="1" a="1"/>
  <c r="H6433" i="6" s="1"/>
  <c r="I6433" i="6" s="1"/>
  <c r="J6433" i="6" s="1"/>
  <c r="B6745" i="6"/>
  <c r="H6745" i="6" s="1" a="1"/>
  <c r="H6745" i="6" s="1"/>
  <c r="I6745" i="6" s="1"/>
  <c r="J6745" i="6" s="1"/>
  <c r="B6337" i="6"/>
  <c r="H6337" i="6" s="1" a="1"/>
  <c r="H6337" i="6" s="1"/>
  <c r="I6337" i="6" s="1"/>
  <c r="J6337" i="6" s="1"/>
  <c r="B6217" i="6"/>
  <c r="H6217" i="6" s="1" a="1"/>
  <c r="H6217" i="6" s="1"/>
  <c r="I6217" i="6" s="1"/>
  <c r="J6217" i="6" s="1"/>
  <c r="B6121" i="6"/>
  <c r="H6121" i="6" s="1" a="1"/>
  <c r="H6121" i="6" s="1"/>
  <c r="I6121" i="6" s="1"/>
  <c r="J6121" i="6" s="1"/>
  <c r="B6097" i="6"/>
  <c r="H6097" i="6" s="1" a="1"/>
  <c r="H6097" i="6" s="1"/>
  <c r="I6097" i="6" s="1"/>
  <c r="J6097" i="6" s="1"/>
  <c r="B6361" i="6"/>
  <c r="H6361" i="6" s="1" a="1"/>
  <c r="H6361" i="6" s="1"/>
  <c r="I6361" i="6" s="1"/>
  <c r="J6361" i="6" s="1"/>
  <c r="B6025" i="6"/>
  <c r="H6025" i="6" s="1" a="1"/>
  <c r="H6025" i="6" s="1"/>
  <c r="I6025" i="6" s="1"/>
  <c r="J6025" i="6" s="1"/>
  <c r="B6313" i="6"/>
  <c r="H6313" i="6" s="1" a="1"/>
  <c r="H6313" i="6" s="1"/>
  <c r="I6313" i="6" s="1"/>
  <c r="J6313" i="6" s="1"/>
  <c r="B6265" i="6"/>
  <c r="H6265" i="6" s="1" a="1"/>
  <c r="H6265" i="6" s="1"/>
  <c r="I6265" i="6" s="1"/>
  <c r="J6265" i="6" s="1"/>
  <c r="B6145" i="6"/>
  <c r="H6145" i="6" s="1" a="1"/>
  <c r="H6145" i="6" s="1"/>
  <c r="I6145" i="6" s="1"/>
  <c r="J6145" i="6" s="1"/>
  <c r="B6049" i="6"/>
  <c r="H6049" i="6" s="1" a="1"/>
  <c r="H6049" i="6" s="1"/>
  <c r="I6049" i="6" s="1"/>
  <c r="J6049" i="6" s="1"/>
  <c r="B6385" i="6"/>
  <c r="H6385" i="6" s="1" a="1"/>
  <c r="H6385" i="6" s="1"/>
  <c r="I6385" i="6" s="1"/>
  <c r="J6385" i="6" s="1"/>
  <c r="B6289" i="6"/>
  <c r="H6289" i="6" s="1" a="1"/>
  <c r="H6289" i="6" s="1"/>
  <c r="I6289" i="6" s="1"/>
  <c r="J6289" i="6" s="1"/>
  <c r="B6241" i="6"/>
  <c r="H6241" i="6" s="1" a="1"/>
  <c r="H6241" i="6" s="1"/>
  <c r="I6241" i="6" s="1"/>
  <c r="J6241" i="6" s="1"/>
  <c r="B6193" i="6"/>
  <c r="H6193" i="6" s="1" a="1"/>
  <c r="H6193" i="6" s="1"/>
  <c r="I6193" i="6" s="1"/>
  <c r="J6193" i="6" s="1"/>
  <c r="B6169" i="6"/>
  <c r="H6169" i="6" s="1" a="1"/>
  <c r="H6169" i="6" s="1"/>
  <c r="I6169" i="6" s="1"/>
  <c r="J6169" i="6" s="1"/>
  <c r="B6073" i="6"/>
  <c r="H6073" i="6" s="1" a="1"/>
  <c r="H6073" i="6" s="1"/>
  <c r="I6073" i="6" s="1"/>
  <c r="J6073" i="6" s="1"/>
  <c r="B5977" i="6"/>
  <c r="H5977" i="6" s="1" a="1"/>
  <c r="H5977" i="6" s="1"/>
  <c r="I5977" i="6" s="1"/>
  <c r="J5977" i="6" s="1"/>
  <c r="B5953" i="6"/>
  <c r="H5953" i="6" s="1" a="1"/>
  <c r="H5953" i="6" s="1"/>
  <c r="I5953" i="6" s="1"/>
  <c r="J5953" i="6" s="1"/>
  <c r="B5905" i="6"/>
  <c r="H5905" i="6" s="1" a="1"/>
  <c r="H5905" i="6" s="1"/>
  <c r="I5905" i="6" s="1"/>
  <c r="J5905" i="6" s="1"/>
  <c r="B5761" i="6"/>
  <c r="H5761" i="6" s="1" a="1"/>
  <c r="H5761" i="6" s="1"/>
  <c r="I5761" i="6" s="1"/>
  <c r="J5761" i="6" s="1"/>
  <c r="B5665" i="6"/>
  <c r="H5665" i="6" s="1" a="1"/>
  <c r="H5665" i="6" s="1"/>
  <c r="I5665" i="6" s="1"/>
  <c r="J5665" i="6" s="1"/>
  <c r="B5569" i="6"/>
  <c r="H5569" i="6" s="1" a="1"/>
  <c r="H5569" i="6" s="1"/>
  <c r="I5569" i="6" s="1"/>
  <c r="J5569" i="6" s="1"/>
  <c r="B5521" i="6"/>
  <c r="H5521" i="6" s="1" a="1"/>
  <c r="H5521" i="6" s="1"/>
  <c r="I5521" i="6" s="1"/>
  <c r="J5521" i="6" s="1"/>
  <c r="B5473" i="6"/>
  <c r="H5473" i="6" s="1" a="1"/>
  <c r="H5473" i="6" s="1"/>
  <c r="I5473" i="6" s="1"/>
  <c r="J5473" i="6" s="1"/>
  <c r="B5449" i="6"/>
  <c r="H5449" i="6" s="1" a="1"/>
  <c r="H5449" i="6" s="1"/>
  <c r="I5449" i="6" s="1"/>
  <c r="J5449" i="6" s="1"/>
  <c r="B5353" i="6"/>
  <c r="H5353" i="6" s="1" a="1"/>
  <c r="H5353" i="6" s="1"/>
  <c r="I5353" i="6" s="1"/>
  <c r="J5353" i="6" s="1"/>
  <c r="B5305" i="6"/>
  <c r="H5305" i="6" s="1" a="1"/>
  <c r="H5305" i="6" s="1"/>
  <c r="I5305" i="6" s="1"/>
  <c r="J5305" i="6" s="1"/>
  <c r="B5257" i="6"/>
  <c r="H5257" i="6" s="1" a="1"/>
  <c r="H5257" i="6" s="1"/>
  <c r="I5257" i="6" s="1"/>
  <c r="J5257" i="6" s="1"/>
  <c r="B6001" i="6"/>
  <c r="H6001" i="6" s="1" a="1"/>
  <c r="H6001" i="6" s="1"/>
  <c r="I6001" i="6" s="1"/>
  <c r="J6001" i="6" s="1"/>
  <c r="B5881" i="6"/>
  <c r="H5881" i="6" s="1" a="1"/>
  <c r="H5881" i="6" s="1"/>
  <c r="I5881" i="6" s="1"/>
  <c r="J5881" i="6" s="1"/>
  <c r="B5737" i="6"/>
  <c r="H5737" i="6" s="1" a="1"/>
  <c r="H5737" i="6" s="1"/>
  <c r="I5737" i="6" s="1"/>
  <c r="J5737" i="6" s="1"/>
  <c r="B5425" i="6"/>
  <c r="H5425" i="6" s="1" a="1"/>
  <c r="H5425" i="6" s="1"/>
  <c r="I5425" i="6" s="1"/>
  <c r="J5425" i="6" s="1"/>
  <c r="B5377" i="6"/>
  <c r="H5377" i="6" s="1" a="1"/>
  <c r="H5377" i="6" s="1"/>
  <c r="I5377" i="6" s="1"/>
  <c r="J5377" i="6" s="1"/>
  <c r="B5929" i="6"/>
  <c r="H5929" i="6" s="1" a="1"/>
  <c r="H5929" i="6" s="1"/>
  <c r="I5929" i="6" s="1"/>
  <c r="J5929" i="6" s="1"/>
  <c r="B5857" i="6"/>
  <c r="H5857" i="6" s="1" a="1"/>
  <c r="H5857" i="6" s="1"/>
  <c r="I5857" i="6" s="1"/>
  <c r="J5857" i="6" s="1"/>
  <c r="B5713" i="6"/>
  <c r="H5713" i="6" s="1" a="1"/>
  <c r="H5713" i="6" s="1"/>
  <c r="I5713" i="6" s="1"/>
  <c r="J5713" i="6" s="1"/>
  <c r="B5641" i="6"/>
  <c r="H5641" i="6" s="1" a="1"/>
  <c r="H5641" i="6" s="1"/>
  <c r="I5641" i="6" s="1"/>
  <c r="J5641" i="6" s="1"/>
  <c r="B5593" i="6"/>
  <c r="H5593" i="6" s="1" a="1"/>
  <c r="H5593" i="6" s="1"/>
  <c r="I5593" i="6" s="1"/>
  <c r="J5593" i="6" s="1"/>
  <c r="B5545" i="6"/>
  <c r="H5545" i="6" s="1" a="1"/>
  <c r="H5545" i="6" s="1"/>
  <c r="I5545" i="6" s="1"/>
  <c r="J5545" i="6" s="1"/>
  <c r="B5497" i="6"/>
  <c r="H5497" i="6" s="1" a="1"/>
  <c r="H5497" i="6" s="1"/>
  <c r="I5497" i="6" s="1"/>
  <c r="J5497" i="6" s="1"/>
  <c r="B5329" i="6"/>
  <c r="H5329" i="6" s="1" a="1"/>
  <c r="H5329" i="6" s="1"/>
  <c r="I5329" i="6" s="1"/>
  <c r="J5329" i="6" s="1"/>
  <c r="B5281" i="6"/>
  <c r="H5281" i="6" s="1" a="1"/>
  <c r="H5281" i="6" s="1"/>
  <c r="I5281" i="6" s="1"/>
  <c r="J5281" i="6" s="1"/>
  <c r="B5833" i="6"/>
  <c r="H5833" i="6" s="1" a="1"/>
  <c r="H5833" i="6" s="1"/>
  <c r="I5833" i="6" s="1"/>
  <c r="J5833" i="6" s="1"/>
  <c r="B5809" i="6"/>
  <c r="H5809" i="6" s="1" a="1"/>
  <c r="H5809" i="6" s="1"/>
  <c r="I5809" i="6" s="1"/>
  <c r="J5809" i="6" s="1"/>
  <c r="B5785" i="6"/>
  <c r="H5785" i="6" s="1" a="1"/>
  <c r="H5785" i="6" s="1"/>
  <c r="I5785" i="6" s="1"/>
  <c r="J5785" i="6" s="1"/>
  <c r="B5689" i="6"/>
  <c r="H5689" i="6" s="1" a="1"/>
  <c r="H5689" i="6" s="1"/>
  <c r="I5689" i="6" s="1"/>
  <c r="J5689" i="6" s="1"/>
  <c r="B5617" i="6"/>
  <c r="H5617" i="6" s="1" a="1"/>
  <c r="H5617" i="6" s="1"/>
  <c r="I5617" i="6" s="1"/>
  <c r="J5617" i="6" s="1"/>
  <c r="B5401" i="6"/>
  <c r="H5401" i="6" s="1" a="1"/>
  <c r="H5401" i="6" s="1"/>
  <c r="I5401" i="6" s="1"/>
  <c r="J5401" i="6" s="1"/>
  <c r="B5209" i="6"/>
  <c r="H5209" i="6" s="1" a="1"/>
  <c r="H5209" i="6" s="1"/>
  <c r="I5209" i="6" s="1"/>
  <c r="J5209" i="6" s="1"/>
  <c r="B5041" i="6"/>
  <c r="H5041" i="6" s="1" a="1"/>
  <c r="H5041" i="6" s="1"/>
  <c r="I5041" i="6" s="1"/>
  <c r="J5041" i="6" s="1"/>
  <c r="B4945" i="6"/>
  <c r="H4945" i="6" s="1" a="1"/>
  <c r="H4945" i="6" s="1"/>
  <c r="I4945" i="6" s="1"/>
  <c r="J4945" i="6" s="1"/>
  <c r="B4921" i="6"/>
  <c r="H4921" i="6" s="1" a="1"/>
  <c r="H4921" i="6" s="1"/>
  <c r="I4921" i="6" s="1"/>
  <c r="J4921" i="6" s="1"/>
  <c r="B4873" i="6"/>
  <c r="H4873" i="6" s="1" a="1"/>
  <c r="H4873" i="6" s="1"/>
  <c r="I4873" i="6" s="1"/>
  <c r="J4873" i="6" s="1"/>
  <c r="B4825" i="6"/>
  <c r="H4825" i="6" s="1" a="1"/>
  <c r="H4825" i="6" s="1"/>
  <c r="I4825" i="6" s="1"/>
  <c r="J4825" i="6" s="1"/>
  <c r="B4561" i="6"/>
  <c r="H4561" i="6" s="1" a="1"/>
  <c r="H4561" i="6" s="1"/>
  <c r="I4561" i="6" s="1"/>
  <c r="J4561" i="6" s="1"/>
  <c r="B4513" i="6"/>
  <c r="H4513" i="6" s="1" a="1"/>
  <c r="H4513" i="6" s="1"/>
  <c r="I4513" i="6" s="1"/>
  <c r="J4513" i="6" s="1"/>
  <c r="B4441" i="6"/>
  <c r="H4441" i="6" s="1" a="1"/>
  <c r="H4441" i="6" s="1"/>
  <c r="I4441" i="6" s="1"/>
  <c r="J4441" i="6" s="1"/>
  <c r="B4417" i="6"/>
  <c r="H4417" i="6" s="1" a="1"/>
  <c r="H4417" i="6" s="1"/>
  <c r="I4417" i="6" s="1"/>
  <c r="J4417" i="6" s="1"/>
  <c r="B4321" i="6"/>
  <c r="H4321" i="6" s="1" a="1"/>
  <c r="H4321" i="6" s="1"/>
  <c r="I4321" i="6" s="1"/>
  <c r="J4321" i="6" s="1"/>
  <c r="B4225" i="6"/>
  <c r="H4225" i="6" s="1" a="1"/>
  <c r="H4225" i="6" s="1"/>
  <c r="I4225" i="6" s="1"/>
  <c r="J4225" i="6" s="1"/>
  <c r="B5137" i="6"/>
  <c r="H5137" i="6" s="1" a="1"/>
  <c r="H5137" i="6" s="1"/>
  <c r="I5137" i="6" s="1"/>
  <c r="J5137" i="6" s="1"/>
  <c r="B5113" i="6"/>
  <c r="H5113" i="6" s="1" a="1"/>
  <c r="H5113" i="6" s="1"/>
  <c r="I5113" i="6" s="1"/>
  <c r="J5113" i="6" s="1"/>
  <c r="B5017" i="6"/>
  <c r="H5017" i="6" s="1" a="1"/>
  <c r="H5017" i="6" s="1"/>
  <c r="I5017" i="6" s="1"/>
  <c r="J5017" i="6" s="1"/>
  <c r="B4801" i="6"/>
  <c r="H4801" i="6" s="1" a="1"/>
  <c r="H4801" i="6" s="1"/>
  <c r="I4801" i="6" s="1"/>
  <c r="J4801" i="6" s="1"/>
  <c r="B4777" i="6"/>
  <c r="H4777" i="6" s="1" a="1"/>
  <c r="H4777" i="6" s="1"/>
  <c r="I4777" i="6" s="1"/>
  <c r="J4777" i="6" s="1"/>
  <c r="B4729" i="6"/>
  <c r="H4729" i="6" s="1" a="1"/>
  <c r="H4729" i="6" s="1"/>
  <c r="I4729" i="6" s="1"/>
  <c r="J4729" i="6" s="1"/>
  <c r="B4681" i="6"/>
  <c r="H4681" i="6" s="1" a="1"/>
  <c r="H4681" i="6" s="1"/>
  <c r="I4681" i="6" s="1"/>
  <c r="J4681" i="6" s="1"/>
  <c r="B4633" i="6"/>
  <c r="H4633" i="6" s="1" a="1"/>
  <c r="H4633" i="6" s="1"/>
  <c r="I4633" i="6" s="1"/>
  <c r="J4633" i="6" s="1"/>
  <c r="B4585" i="6"/>
  <c r="H4585" i="6" s="1" a="1"/>
  <c r="H4585" i="6" s="1"/>
  <c r="I4585" i="6" s="1"/>
  <c r="J4585" i="6" s="1"/>
  <c r="B4297" i="6"/>
  <c r="H4297" i="6" s="1" a="1"/>
  <c r="H4297" i="6" s="1"/>
  <c r="I4297" i="6" s="1"/>
  <c r="J4297" i="6" s="1"/>
  <c r="B4201" i="6"/>
  <c r="H4201" i="6" s="1" a="1"/>
  <c r="H4201" i="6" s="1"/>
  <c r="I4201" i="6" s="1"/>
  <c r="J4201" i="6" s="1"/>
  <c r="B4105" i="6"/>
  <c r="H4105" i="6" s="1" a="1"/>
  <c r="H4105" i="6" s="1"/>
  <c r="I4105" i="6" s="1"/>
  <c r="J4105" i="6" s="1"/>
  <c r="B4081" i="6"/>
  <c r="H4081" i="6" s="1" a="1"/>
  <c r="H4081" i="6" s="1"/>
  <c r="I4081" i="6" s="1"/>
  <c r="J4081" i="6" s="1"/>
  <c r="B5161" i="6"/>
  <c r="H5161" i="6" s="1" a="1"/>
  <c r="H5161" i="6" s="1"/>
  <c r="I5161" i="6" s="1"/>
  <c r="J5161" i="6" s="1"/>
  <c r="B5089" i="6"/>
  <c r="H5089" i="6" s="1" a="1"/>
  <c r="H5089" i="6" s="1"/>
  <c r="I5089" i="6" s="1"/>
  <c r="J5089" i="6" s="1"/>
  <c r="B4993" i="6"/>
  <c r="H4993" i="6" s="1" a="1"/>
  <c r="H4993" i="6" s="1"/>
  <c r="I4993" i="6" s="1"/>
  <c r="J4993" i="6" s="1"/>
  <c r="B4897" i="6"/>
  <c r="H4897" i="6" s="1" a="1"/>
  <c r="H4897" i="6" s="1"/>
  <c r="I4897" i="6" s="1"/>
  <c r="J4897" i="6" s="1"/>
  <c r="B4849" i="6"/>
  <c r="H4849" i="6" s="1" a="1"/>
  <c r="H4849" i="6" s="1"/>
  <c r="I4849" i="6" s="1"/>
  <c r="J4849" i="6" s="1"/>
  <c r="B4537" i="6"/>
  <c r="H4537" i="6" s="1" a="1"/>
  <c r="H4537" i="6" s="1"/>
  <c r="I4537" i="6" s="1"/>
  <c r="J4537" i="6" s="1"/>
  <c r="B4489" i="6"/>
  <c r="H4489" i="6" s="1" a="1"/>
  <c r="H4489" i="6" s="1"/>
  <c r="I4489" i="6" s="1"/>
  <c r="J4489" i="6" s="1"/>
  <c r="B4465" i="6"/>
  <c r="H4465" i="6" s="1" a="1"/>
  <c r="H4465" i="6" s="1"/>
  <c r="I4465" i="6" s="1"/>
  <c r="J4465" i="6" s="1"/>
  <c r="B4393" i="6"/>
  <c r="H4393" i="6" s="1" a="1"/>
  <c r="H4393" i="6" s="1"/>
  <c r="I4393" i="6" s="1"/>
  <c r="J4393" i="6" s="1"/>
  <c r="B4369" i="6"/>
  <c r="H4369" i="6" s="1" a="1"/>
  <c r="H4369" i="6" s="1"/>
  <c r="I4369" i="6" s="1"/>
  <c r="J4369" i="6" s="1"/>
  <c r="B4273" i="6"/>
  <c r="H4273" i="6" s="1" a="1"/>
  <c r="H4273" i="6" s="1"/>
  <c r="I4273" i="6" s="1"/>
  <c r="J4273" i="6" s="1"/>
  <c r="B4177" i="6"/>
  <c r="H4177" i="6" s="1" a="1"/>
  <c r="H4177" i="6" s="1"/>
  <c r="I4177" i="6" s="1"/>
  <c r="J4177" i="6" s="1"/>
  <c r="B4033" i="6"/>
  <c r="H4033" i="6" s="1" a="1"/>
  <c r="H4033" i="6" s="1"/>
  <c r="I4033" i="6" s="1"/>
  <c r="J4033" i="6" s="1"/>
  <c r="B3937" i="6"/>
  <c r="H3937" i="6" s="1" a="1"/>
  <c r="H3937" i="6" s="1"/>
  <c r="I3937" i="6" s="1"/>
  <c r="J3937" i="6" s="1"/>
  <c r="B3841" i="6"/>
  <c r="H3841" i="6" s="1" a="1"/>
  <c r="H3841" i="6" s="1"/>
  <c r="I3841" i="6" s="1"/>
  <c r="J3841" i="6" s="1"/>
  <c r="B5233" i="6"/>
  <c r="H5233" i="6" s="1" a="1"/>
  <c r="H5233" i="6" s="1"/>
  <c r="I5233" i="6" s="1"/>
  <c r="J5233" i="6" s="1"/>
  <c r="B5185" i="6"/>
  <c r="H5185" i="6" s="1" a="1"/>
  <c r="H5185" i="6" s="1"/>
  <c r="I5185" i="6" s="1"/>
  <c r="J5185" i="6" s="1"/>
  <c r="B5065" i="6"/>
  <c r="H5065" i="6" s="1" a="1"/>
  <c r="H5065" i="6" s="1"/>
  <c r="I5065" i="6" s="1"/>
  <c r="J5065" i="6" s="1"/>
  <c r="B4969" i="6"/>
  <c r="H4969" i="6" s="1" a="1"/>
  <c r="H4969" i="6" s="1"/>
  <c r="I4969" i="6" s="1"/>
  <c r="J4969" i="6" s="1"/>
  <c r="B4753" i="6"/>
  <c r="H4753" i="6" s="1" a="1"/>
  <c r="H4753" i="6" s="1"/>
  <c r="I4753" i="6" s="1"/>
  <c r="J4753" i="6" s="1"/>
  <c r="B4705" i="6"/>
  <c r="H4705" i="6" s="1" a="1"/>
  <c r="H4705" i="6" s="1"/>
  <c r="I4705" i="6" s="1"/>
  <c r="J4705" i="6" s="1"/>
  <c r="B4657" i="6"/>
  <c r="H4657" i="6" s="1" a="1"/>
  <c r="H4657" i="6" s="1"/>
  <c r="I4657" i="6" s="1"/>
  <c r="J4657" i="6" s="1"/>
  <c r="B4609" i="6"/>
  <c r="H4609" i="6" s="1" a="1"/>
  <c r="H4609" i="6" s="1"/>
  <c r="I4609" i="6" s="1"/>
  <c r="J4609" i="6" s="1"/>
  <c r="B4345" i="6"/>
  <c r="H4345" i="6" s="1" a="1"/>
  <c r="H4345" i="6" s="1"/>
  <c r="I4345" i="6" s="1"/>
  <c r="J4345" i="6" s="1"/>
  <c r="B4249" i="6"/>
  <c r="H4249" i="6" s="1" a="1"/>
  <c r="H4249" i="6" s="1"/>
  <c r="I4249" i="6" s="1"/>
  <c r="J4249" i="6" s="1"/>
  <c r="B4153" i="6"/>
  <c r="H4153" i="6" s="1" a="1"/>
  <c r="H4153" i="6" s="1"/>
  <c r="I4153" i="6" s="1"/>
  <c r="J4153" i="6" s="1"/>
  <c r="B4009" i="6"/>
  <c r="H4009" i="6" s="1" a="1"/>
  <c r="H4009" i="6" s="1"/>
  <c r="I4009" i="6" s="1"/>
  <c r="J4009" i="6" s="1"/>
  <c r="B3913" i="6"/>
  <c r="H3913" i="6" s="1" a="1"/>
  <c r="H3913" i="6" s="1"/>
  <c r="I3913" i="6" s="1"/>
  <c r="J3913" i="6" s="1"/>
  <c r="B4057" i="6"/>
  <c r="H4057" i="6" s="1" a="1"/>
  <c r="H4057" i="6" s="1"/>
  <c r="I4057" i="6" s="1"/>
  <c r="J4057" i="6" s="1"/>
  <c r="B3889" i="6"/>
  <c r="H3889" i="6" s="1" a="1"/>
  <c r="H3889" i="6" s="1"/>
  <c r="I3889" i="6" s="1"/>
  <c r="J3889" i="6" s="1"/>
  <c r="B3745" i="6"/>
  <c r="H3745" i="6" s="1" a="1"/>
  <c r="H3745" i="6" s="1"/>
  <c r="I3745" i="6" s="1"/>
  <c r="J3745" i="6" s="1"/>
  <c r="B3649" i="6"/>
  <c r="H3649" i="6" s="1" a="1"/>
  <c r="H3649" i="6" s="1"/>
  <c r="I3649" i="6" s="1"/>
  <c r="J3649" i="6" s="1"/>
  <c r="B3553" i="6"/>
  <c r="H3553" i="6" s="1" a="1"/>
  <c r="H3553" i="6" s="1"/>
  <c r="I3553" i="6" s="1"/>
  <c r="J3553" i="6" s="1"/>
  <c r="B3169" i="6"/>
  <c r="H3169" i="6" s="1" a="1"/>
  <c r="H3169" i="6" s="1"/>
  <c r="I3169" i="6" s="1"/>
  <c r="J3169" i="6" s="1"/>
  <c r="B3121" i="6"/>
  <c r="H3121" i="6" s="1" a="1"/>
  <c r="H3121" i="6" s="1"/>
  <c r="I3121" i="6" s="1"/>
  <c r="J3121" i="6" s="1"/>
  <c r="B3073" i="6"/>
  <c r="H3073" i="6" s="1" a="1"/>
  <c r="H3073" i="6" s="1"/>
  <c r="I3073" i="6" s="1"/>
  <c r="J3073" i="6" s="1"/>
  <c r="B3025" i="6"/>
  <c r="H3025" i="6" s="1" a="1"/>
  <c r="H3025" i="6" s="1"/>
  <c r="I3025" i="6" s="1"/>
  <c r="J3025" i="6" s="1"/>
  <c r="B2929" i="6"/>
  <c r="H2929" i="6" s="1" a="1"/>
  <c r="H2929" i="6" s="1"/>
  <c r="I2929" i="6" s="1"/>
  <c r="J2929" i="6" s="1"/>
  <c r="B2881" i="6"/>
  <c r="H2881" i="6" s="1" a="1"/>
  <c r="H2881" i="6" s="1"/>
  <c r="I2881" i="6" s="1"/>
  <c r="J2881" i="6" s="1"/>
  <c r="B2833" i="6"/>
  <c r="H2833" i="6" s="1" a="1"/>
  <c r="H2833" i="6" s="1"/>
  <c r="I2833" i="6" s="1"/>
  <c r="J2833" i="6" s="1"/>
  <c r="B2737" i="6"/>
  <c r="H2737" i="6" s="1" a="1"/>
  <c r="H2737" i="6" s="1"/>
  <c r="I2737" i="6" s="1"/>
  <c r="J2737" i="6" s="1"/>
  <c r="B2641" i="6"/>
  <c r="H2641" i="6" s="1" a="1"/>
  <c r="H2641" i="6" s="1"/>
  <c r="I2641" i="6" s="1"/>
  <c r="J2641" i="6" s="1"/>
  <c r="B2569" i="6"/>
  <c r="H2569" i="6" s="1" a="1"/>
  <c r="H2569" i="6" s="1"/>
  <c r="I2569" i="6" s="1"/>
  <c r="J2569" i="6" s="1"/>
  <c r="B3865" i="6"/>
  <c r="H3865" i="6" s="1" a="1"/>
  <c r="H3865" i="6" s="1"/>
  <c r="I3865" i="6" s="1"/>
  <c r="J3865" i="6" s="1"/>
  <c r="B3817" i="6"/>
  <c r="H3817" i="6" s="1" a="1"/>
  <c r="H3817" i="6" s="1"/>
  <c r="I3817" i="6" s="1"/>
  <c r="J3817" i="6" s="1"/>
  <c r="B3721" i="6"/>
  <c r="H3721" i="6" s="1" a="1"/>
  <c r="H3721" i="6" s="1"/>
  <c r="I3721" i="6" s="1"/>
  <c r="J3721" i="6" s="1"/>
  <c r="B3625" i="6"/>
  <c r="H3625" i="6" s="1" a="1"/>
  <c r="H3625" i="6" s="1"/>
  <c r="I3625" i="6" s="1"/>
  <c r="J3625" i="6" s="1"/>
  <c r="B3529" i="6"/>
  <c r="H3529" i="6" s="1" a="1"/>
  <c r="H3529" i="6" s="1"/>
  <c r="I3529" i="6" s="1"/>
  <c r="J3529" i="6" s="1"/>
  <c r="B3433" i="6"/>
  <c r="H3433" i="6" s="1" a="1"/>
  <c r="H3433" i="6" s="1"/>
  <c r="I3433" i="6" s="1"/>
  <c r="J3433" i="6" s="1"/>
  <c r="B3409" i="6"/>
  <c r="H3409" i="6" s="1" a="1"/>
  <c r="H3409" i="6" s="1"/>
  <c r="I3409" i="6" s="1"/>
  <c r="J3409" i="6" s="1"/>
  <c r="B3385" i="6"/>
  <c r="H3385" i="6" s="1" a="1"/>
  <c r="H3385" i="6" s="1"/>
  <c r="I3385" i="6" s="1"/>
  <c r="J3385" i="6" s="1"/>
  <c r="B3361" i="6"/>
  <c r="H3361" i="6" s="1" a="1"/>
  <c r="H3361" i="6" s="1"/>
  <c r="I3361" i="6" s="1"/>
  <c r="J3361" i="6" s="1"/>
  <c r="B3337" i="6"/>
  <c r="H3337" i="6" s="1" a="1"/>
  <c r="H3337" i="6" s="1"/>
  <c r="I3337" i="6" s="1"/>
  <c r="J3337" i="6" s="1"/>
  <c r="B3289" i="6"/>
  <c r="H3289" i="6" s="1" a="1"/>
  <c r="H3289" i="6" s="1"/>
  <c r="I3289" i="6" s="1"/>
  <c r="J3289" i="6" s="1"/>
  <c r="B3217" i="6"/>
  <c r="H3217" i="6" s="1" a="1"/>
  <c r="H3217" i="6" s="1"/>
  <c r="I3217" i="6" s="1"/>
  <c r="J3217" i="6" s="1"/>
  <c r="B3049" i="6"/>
  <c r="H3049" i="6" s="1" a="1"/>
  <c r="H3049" i="6" s="1"/>
  <c r="I3049" i="6" s="1"/>
  <c r="J3049" i="6" s="1"/>
  <c r="B2689" i="6"/>
  <c r="H2689" i="6" s="1" a="1"/>
  <c r="H2689" i="6" s="1"/>
  <c r="I2689" i="6" s="1"/>
  <c r="J2689" i="6" s="1"/>
  <c r="B4129" i="6"/>
  <c r="H4129" i="6" s="1" a="1"/>
  <c r="H4129" i="6" s="1"/>
  <c r="I4129" i="6" s="1"/>
  <c r="J4129" i="6" s="1"/>
  <c r="B3985" i="6"/>
  <c r="H3985" i="6" s="1" a="1"/>
  <c r="H3985" i="6" s="1"/>
  <c r="I3985" i="6" s="1"/>
  <c r="J3985" i="6" s="1"/>
  <c r="B3793" i="6"/>
  <c r="H3793" i="6" s="1" a="1"/>
  <c r="H3793" i="6" s="1"/>
  <c r="I3793" i="6" s="1"/>
  <c r="J3793" i="6" s="1"/>
  <c r="B3697" i="6"/>
  <c r="H3697" i="6" s="1" a="1"/>
  <c r="H3697" i="6" s="1"/>
  <c r="I3697" i="6" s="1"/>
  <c r="J3697" i="6" s="1"/>
  <c r="B3601" i="6"/>
  <c r="H3601" i="6" s="1" a="1"/>
  <c r="H3601" i="6" s="1"/>
  <c r="I3601" i="6" s="1"/>
  <c r="J3601" i="6" s="1"/>
  <c r="B3505" i="6"/>
  <c r="H3505" i="6" s="1" a="1"/>
  <c r="H3505" i="6" s="1"/>
  <c r="I3505" i="6" s="1"/>
  <c r="J3505" i="6" s="1"/>
  <c r="B3457" i="6"/>
  <c r="H3457" i="6" s="1" a="1"/>
  <c r="H3457" i="6" s="1"/>
  <c r="I3457" i="6" s="1"/>
  <c r="J3457" i="6" s="1"/>
  <c r="B3265" i="6"/>
  <c r="H3265" i="6" s="1" a="1"/>
  <c r="H3265" i="6" s="1"/>
  <c r="I3265" i="6" s="1"/>
  <c r="J3265" i="6" s="1"/>
  <c r="B3097" i="6"/>
  <c r="H3097" i="6" s="1" a="1"/>
  <c r="H3097" i="6" s="1"/>
  <c r="I3097" i="6" s="1"/>
  <c r="J3097" i="6" s="1"/>
  <c r="B2977" i="6"/>
  <c r="H2977" i="6" s="1" a="1"/>
  <c r="H2977" i="6" s="1"/>
  <c r="I2977" i="6" s="1"/>
  <c r="J2977" i="6" s="1"/>
  <c r="B3961" i="6"/>
  <c r="H3961" i="6" s="1" a="1"/>
  <c r="H3961" i="6" s="1"/>
  <c r="I3961" i="6" s="1"/>
  <c r="J3961" i="6" s="1"/>
  <c r="B3769" i="6"/>
  <c r="H3769" i="6" s="1" a="1"/>
  <c r="H3769" i="6" s="1"/>
  <c r="I3769" i="6" s="1"/>
  <c r="J3769" i="6" s="1"/>
  <c r="B3673" i="6"/>
  <c r="H3673" i="6" s="1" a="1"/>
  <c r="H3673" i="6" s="1"/>
  <c r="I3673" i="6" s="1"/>
  <c r="J3673" i="6" s="1"/>
  <c r="B3577" i="6"/>
  <c r="H3577" i="6" s="1" a="1"/>
  <c r="H3577" i="6" s="1"/>
  <c r="I3577" i="6" s="1"/>
  <c r="J3577" i="6" s="1"/>
  <c r="B3481" i="6"/>
  <c r="H3481" i="6" s="1" a="1"/>
  <c r="H3481" i="6" s="1"/>
  <c r="I3481" i="6" s="1"/>
  <c r="J3481" i="6" s="1"/>
  <c r="B3193" i="6"/>
  <c r="H3193" i="6" s="1" a="1"/>
  <c r="H3193" i="6" s="1"/>
  <c r="I3193" i="6" s="1"/>
  <c r="J3193" i="6" s="1"/>
  <c r="B2545" i="6"/>
  <c r="H2545" i="6" s="1" a="1"/>
  <c r="H2545" i="6" s="1"/>
  <c r="I2545" i="6" s="1"/>
  <c r="J2545" i="6" s="1"/>
  <c r="B2473" i="6"/>
  <c r="H2473" i="6" s="1" a="1"/>
  <c r="H2473" i="6" s="1"/>
  <c r="I2473" i="6" s="1"/>
  <c r="J2473" i="6" s="1"/>
  <c r="B2401" i="6"/>
  <c r="H2401" i="6" s="1" a="1"/>
  <c r="H2401" i="6" s="1"/>
  <c r="I2401" i="6" s="1"/>
  <c r="J2401" i="6" s="1"/>
  <c r="B2377" i="6"/>
  <c r="H2377" i="6" s="1" a="1"/>
  <c r="H2377" i="6" s="1"/>
  <c r="I2377" i="6" s="1"/>
  <c r="J2377" i="6" s="1"/>
  <c r="B2329" i="6"/>
  <c r="H2329" i="6" s="1" a="1"/>
  <c r="H2329" i="6" s="1"/>
  <c r="I2329" i="6" s="1"/>
  <c r="J2329" i="6" s="1"/>
  <c r="B2089" i="6"/>
  <c r="H2089" i="6" s="1" a="1"/>
  <c r="H2089" i="6" s="1"/>
  <c r="I2089" i="6" s="1"/>
  <c r="J2089" i="6" s="1"/>
  <c r="B1993" i="6"/>
  <c r="H1993" i="6" s="1" a="1"/>
  <c r="H1993" i="6" s="1"/>
  <c r="I1993" i="6" s="1"/>
  <c r="J1993" i="6" s="1"/>
  <c r="B1897" i="6"/>
  <c r="H1897" i="6" s="1" a="1"/>
  <c r="H1897" i="6" s="1"/>
  <c r="I1897" i="6" s="1"/>
  <c r="J1897" i="6" s="1"/>
  <c r="B1801" i="6"/>
  <c r="H1801" i="6" s="1" a="1"/>
  <c r="H1801" i="6" s="1"/>
  <c r="I1801" i="6" s="1"/>
  <c r="J1801" i="6" s="1"/>
  <c r="B1705" i="6"/>
  <c r="H1705" i="6" s="1" a="1"/>
  <c r="H1705" i="6" s="1"/>
  <c r="I1705" i="6" s="1"/>
  <c r="J1705" i="6" s="1"/>
  <c r="B2953" i="6"/>
  <c r="H2953" i="6" s="1" a="1"/>
  <c r="H2953" i="6" s="1"/>
  <c r="I2953" i="6" s="1"/>
  <c r="J2953" i="6" s="1"/>
  <c r="B2809" i="6"/>
  <c r="H2809" i="6" s="1" a="1"/>
  <c r="H2809" i="6" s="1"/>
  <c r="I2809" i="6" s="1"/>
  <c r="J2809" i="6" s="1"/>
  <c r="B2785" i="6"/>
  <c r="H2785" i="6" s="1" a="1"/>
  <c r="H2785" i="6" s="1"/>
  <c r="I2785" i="6" s="1"/>
  <c r="J2785" i="6" s="1"/>
  <c r="B2665" i="6"/>
  <c r="H2665" i="6" s="1" a="1"/>
  <c r="H2665" i="6" s="1"/>
  <c r="I2665" i="6" s="1"/>
  <c r="J2665" i="6" s="1"/>
  <c r="B2617" i="6"/>
  <c r="H2617" i="6" s="1" a="1"/>
  <c r="H2617" i="6" s="1"/>
  <c r="I2617" i="6" s="1"/>
  <c r="J2617" i="6" s="1"/>
  <c r="B2497" i="6"/>
  <c r="H2497" i="6" s="1" a="1"/>
  <c r="H2497" i="6" s="1"/>
  <c r="I2497" i="6" s="1"/>
  <c r="J2497" i="6" s="1"/>
  <c r="B2353" i="6"/>
  <c r="H2353" i="6" s="1" a="1"/>
  <c r="H2353" i="6" s="1"/>
  <c r="I2353" i="6" s="1"/>
  <c r="J2353" i="6" s="1"/>
  <c r="B2137" i="6"/>
  <c r="H2137" i="6" s="1" a="1"/>
  <c r="H2137" i="6" s="1"/>
  <c r="I2137" i="6" s="1"/>
  <c r="J2137" i="6" s="1"/>
  <c r="B2065" i="6"/>
  <c r="H2065" i="6" s="1" a="1"/>
  <c r="H2065" i="6" s="1"/>
  <c r="I2065" i="6" s="1"/>
  <c r="J2065" i="6" s="1"/>
  <c r="B1969" i="6"/>
  <c r="H1969" i="6" s="1" a="1"/>
  <c r="H1969" i="6" s="1"/>
  <c r="I1969" i="6" s="1"/>
  <c r="J1969" i="6" s="1"/>
  <c r="B1873" i="6"/>
  <c r="H1873" i="6" s="1" a="1"/>
  <c r="H1873" i="6" s="1"/>
  <c r="I1873" i="6" s="1"/>
  <c r="J1873" i="6" s="1"/>
  <c r="B1849" i="6"/>
  <c r="H1849" i="6" s="1" a="1"/>
  <c r="H1849" i="6" s="1"/>
  <c r="I1849" i="6" s="1"/>
  <c r="J1849" i="6" s="1"/>
  <c r="B1777" i="6"/>
  <c r="H1777" i="6" s="1" a="1"/>
  <c r="H1777" i="6" s="1"/>
  <c r="I1777" i="6" s="1"/>
  <c r="J1777" i="6" s="1"/>
  <c r="B1585" i="6"/>
  <c r="H1585" i="6" s="1" a="1"/>
  <c r="H1585" i="6" s="1"/>
  <c r="I1585" i="6" s="1"/>
  <c r="J1585" i="6" s="1"/>
  <c r="B1441" i="6"/>
  <c r="H1441" i="6" s="1" a="1"/>
  <c r="H1441" i="6" s="1"/>
  <c r="I1441" i="6" s="1"/>
  <c r="J1441" i="6" s="1"/>
  <c r="B3241" i="6"/>
  <c r="H3241" i="6" s="1" a="1"/>
  <c r="H3241" i="6" s="1"/>
  <c r="I3241" i="6" s="1"/>
  <c r="J3241" i="6" s="1"/>
  <c r="B3001" i="6"/>
  <c r="H3001" i="6" s="1" a="1"/>
  <c r="H3001" i="6" s="1"/>
  <c r="I3001" i="6" s="1"/>
  <c r="J3001" i="6" s="1"/>
  <c r="B2857" i="6"/>
  <c r="H2857" i="6" s="1" a="1"/>
  <c r="H2857" i="6" s="1"/>
  <c r="I2857" i="6" s="1"/>
  <c r="J2857" i="6" s="1"/>
  <c r="B2713" i="6"/>
  <c r="H2713" i="6" s="1" a="1"/>
  <c r="H2713" i="6" s="1"/>
  <c r="I2713" i="6" s="1"/>
  <c r="J2713" i="6" s="1"/>
  <c r="B2521" i="6"/>
  <c r="H2521" i="6" s="1" a="1"/>
  <c r="H2521" i="6" s="1"/>
  <c r="I2521" i="6" s="1"/>
  <c r="J2521" i="6" s="1"/>
  <c r="B2449" i="6"/>
  <c r="H2449" i="6" s="1" a="1"/>
  <c r="H2449" i="6" s="1"/>
  <c r="I2449" i="6" s="1"/>
  <c r="J2449" i="6" s="1"/>
  <c r="B2161" i="6"/>
  <c r="H2161" i="6" s="1" a="1"/>
  <c r="H2161" i="6" s="1"/>
  <c r="I2161" i="6" s="1"/>
  <c r="J2161" i="6" s="1"/>
  <c r="B2041" i="6"/>
  <c r="H2041" i="6" s="1" a="1"/>
  <c r="H2041" i="6" s="1"/>
  <c r="I2041" i="6" s="1"/>
  <c r="J2041" i="6" s="1"/>
  <c r="B1945" i="6"/>
  <c r="H1945" i="6" s="1" a="1"/>
  <c r="H1945" i="6" s="1"/>
  <c r="I1945" i="6" s="1"/>
  <c r="J1945" i="6" s="1"/>
  <c r="B1753" i="6"/>
  <c r="H1753" i="6" s="1" a="1"/>
  <c r="H1753" i="6" s="1"/>
  <c r="I1753" i="6" s="1"/>
  <c r="J1753" i="6" s="1"/>
  <c r="B1681" i="6"/>
  <c r="H1681" i="6" s="1" a="1"/>
  <c r="H1681" i="6" s="1"/>
  <c r="I1681" i="6" s="1"/>
  <c r="J1681" i="6" s="1"/>
  <c r="B1657" i="6"/>
  <c r="H1657" i="6" s="1" a="1"/>
  <c r="H1657" i="6" s="1"/>
  <c r="I1657" i="6" s="1"/>
  <c r="J1657" i="6" s="1"/>
  <c r="B1609" i="6"/>
  <c r="H1609" i="6" s="1" a="1"/>
  <c r="H1609" i="6" s="1"/>
  <c r="I1609" i="6" s="1"/>
  <c r="J1609" i="6" s="1"/>
  <c r="B1561" i="6"/>
  <c r="H1561" i="6" s="1" a="1"/>
  <c r="H1561" i="6" s="1"/>
  <c r="I1561" i="6" s="1"/>
  <c r="J1561" i="6" s="1"/>
  <c r="B1537" i="6"/>
  <c r="H1537" i="6" s="1" a="1"/>
  <c r="H1537" i="6" s="1"/>
  <c r="I1537" i="6" s="1"/>
  <c r="J1537" i="6" s="1"/>
  <c r="B1489" i="6"/>
  <c r="H1489" i="6" s="1" a="1"/>
  <c r="H1489" i="6" s="1"/>
  <c r="I1489" i="6" s="1"/>
  <c r="J1489" i="6" s="1"/>
  <c r="B3313" i="6"/>
  <c r="H3313" i="6" s="1" a="1"/>
  <c r="H3313" i="6" s="1"/>
  <c r="I3313" i="6" s="1"/>
  <c r="J3313" i="6" s="1"/>
  <c r="B3145" i="6"/>
  <c r="H3145" i="6" s="1" a="1"/>
  <c r="H3145" i="6" s="1"/>
  <c r="I3145" i="6" s="1"/>
  <c r="J3145" i="6" s="1"/>
  <c r="B2905" i="6"/>
  <c r="H2905" i="6" s="1" a="1"/>
  <c r="H2905" i="6" s="1"/>
  <c r="I2905" i="6" s="1"/>
  <c r="J2905" i="6" s="1"/>
  <c r="B2761" i="6"/>
  <c r="H2761" i="6" s="1" a="1"/>
  <c r="H2761" i="6" s="1"/>
  <c r="I2761" i="6" s="1"/>
  <c r="J2761" i="6" s="1"/>
  <c r="B2593" i="6"/>
  <c r="H2593" i="6" s="1" a="1"/>
  <c r="H2593" i="6" s="1"/>
  <c r="I2593" i="6" s="1"/>
  <c r="J2593" i="6" s="1"/>
  <c r="B2425" i="6"/>
  <c r="H2425" i="6" s="1" a="1"/>
  <c r="H2425" i="6" s="1"/>
  <c r="I2425" i="6" s="1"/>
  <c r="J2425" i="6" s="1"/>
  <c r="B2305" i="6"/>
  <c r="H2305" i="6" s="1" a="1"/>
  <c r="H2305" i="6" s="1"/>
  <c r="I2305" i="6" s="1"/>
  <c r="J2305" i="6" s="1"/>
  <c r="B2281" i="6"/>
  <c r="H2281" i="6" s="1" a="1"/>
  <c r="H2281" i="6" s="1"/>
  <c r="I2281" i="6" s="1"/>
  <c r="J2281" i="6" s="1"/>
  <c r="B2257" i="6"/>
  <c r="H2257" i="6" s="1" a="1"/>
  <c r="H2257" i="6" s="1"/>
  <c r="I2257" i="6" s="1"/>
  <c r="J2257" i="6" s="1"/>
  <c r="B2233" i="6"/>
  <c r="H2233" i="6" s="1" a="1"/>
  <c r="H2233" i="6" s="1"/>
  <c r="I2233" i="6" s="1"/>
  <c r="J2233" i="6" s="1"/>
  <c r="B2209" i="6"/>
  <c r="H2209" i="6" s="1" a="1"/>
  <c r="H2209" i="6" s="1"/>
  <c r="I2209" i="6" s="1"/>
  <c r="J2209" i="6" s="1"/>
  <c r="B2185" i="6"/>
  <c r="H2185" i="6" s="1" a="1"/>
  <c r="H2185" i="6" s="1"/>
  <c r="I2185" i="6" s="1"/>
  <c r="J2185" i="6" s="1"/>
  <c r="B2113" i="6"/>
  <c r="H2113" i="6" s="1" a="1"/>
  <c r="H2113" i="6" s="1"/>
  <c r="I2113" i="6" s="1"/>
  <c r="J2113" i="6" s="1"/>
  <c r="B2017" i="6"/>
  <c r="H2017" i="6" s="1" a="1"/>
  <c r="H2017" i="6" s="1"/>
  <c r="I2017" i="6" s="1"/>
  <c r="J2017" i="6" s="1"/>
  <c r="B1921" i="6"/>
  <c r="H1921" i="6" s="1" a="1"/>
  <c r="H1921" i="6" s="1"/>
  <c r="I1921" i="6" s="1"/>
  <c r="J1921" i="6" s="1"/>
  <c r="B1825" i="6"/>
  <c r="H1825" i="6" s="1" a="1"/>
  <c r="H1825" i="6" s="1"/>
  <c r="I1825" i="6" s="1"/>
  <c r="J1825" i="6" s="1"/>
  <c r="B1729" i="6"/>
  <c r="H1729" i="6" s="1" a="1"/>
  <c r="H1729" i="6" s="1"/>
  <c r="I1729" i="6" s="1"/>
  <c r="J1729" i="6" s="1"/>
  <c r="B1633" i="6"/>
  <c r="H1633" i="6" s="1" a="1"/>
  <c r="H1633" i="6" s="1"/>
  <c r="I1633" i="6" s="1"/>
  <c r="J1633" i="6" s="1"/>
  <c r="B1513" i="6"/>
  <c r="H1513" i="6" s="1" a="1"/>
  <c r="H1513" i="6" s="1"/>
  <c r="I1513" i="6" s="1"/>
  <c r="J1513" i="6" s="1"/>
  <c r="B1465" i="6"/>
  <c r="H1465" i="6" s="1" a="1"/>
  <c r="H1465" i="6" s="1"/>
  <c r="I1465" i="6" s="1"/>
  <c r="J1465" i="6" s="1"/>
  <c r="B1417" i="6"/>
  <c r="H1417" i="6" s="1" a="1"/>
  <c r="H1417" i="6" s="1"/>
  <c r="I1417" i="6" s="1"/>
  <c r="J1417" i="6" s="1"/>
  <c r="B1393" i="6"/>
  <c r="H1393" i="6" s="1" a="1"/>
  <c r="H1393" i="6" s="1"/>
  <c r="I1393" i="6" s="1"/>
  <c r="J1393" i="6" s="1"/>
  <c r="B1345" i="6"/>
  <c r="H1345" i="6" s="1" a="1"/>
  <c r="H1345" i="6" s="1"/>
  <c r="I1345" i="6" s="1"/>
  <c r="J1345" i="6" s="1"/>
  <c r="B1201" i="6"/>
  <c r="H1201" i="6" s="1" a="1"/>
  <c r="H1201" i="6" s="1"/>
  <c r="I1201" i="6" s="1"/>
  <c r="J1201" i="6" s="1"/>
  <c r="B1081" i="6"/>
  <c r="H1081" i="6" s="1" a="1"/>
  <c r="H1081" i="6" s="1"/>
  <c r="I1081" i="6" s="1"/>
  <c r="J1081" i="6" s="1"/>
  <c r="B865" i="6"/>
  <c r="H865" i="6" s="1" a="1"/>
  <c r="H865" i="6" s="1"/>
  <c r="I865" i="6" s="1"/>
  <c r="J865" i="6" s="1"/>
  <c r="B769" i="6"/>
  <c r="H769" i="6" s="1" a="1"/>
  <c r="H769" i="6" s="1"/>
  <c r="I769" i="6" s="1"/>
  <c r="J769" i="6" s="1"/>
  <c r="B721" i="6"/>
  <c r="H721" i="6" s="1" a="1"/>
  <c r="H721" i="6" s="1"/>
  <c r="I721" i="6" s="1"/>
  <c r="J721" i="6" s="1"/>
  <c r="B697" i="6"/>
  <c r="H697" i="6" s="1" a="1"/>
  <c r="H697" i="6" s="1"/>
  <c r="I697" i="6" s="1"/>
  <c r="J697" i="6" s="1"/>
  <c r="B625" i="6"/>
  <c r="H625" i="6" s="1" a="1"/>
  <c r="H625" i="6" s="1"/>
  <c r="I625" i="6" s="1"/>
  <c r="J625" i="6" s="1"/>
  <c r="B601" i="6"/>
  <c r="H601" i="6" s="1" a="1"/>
  <c r="H601" i="6" s="1"/>
  <c r="I601" i="6" s="1"/>
  <c r="J601" i="6" s="1"/>
  <c r="B505" i="6"/>
  <c r="H505" i="6" s="1" a="1"/>
  <c r="H505" i="6" s="1"/>
  <c r="I505" i="6" s="1"/>
  <c r="J505" i="6" s="1"/>
  <c r="B409" i="6"/>
  <c r="H409" i="6" s="1" a="1"/>
  <c r="H409" i="6" s="1"/>
  <c r="I409" i="6" s="1"/>
  <c r="J409" i="6" s="1"/>
  <c r="B385" i="6"/>
  <c r="H385" i="6" s="1" a="1"/>
  <c r="H385" i="6" s="1"/>
  <c r="I385" i="6" s="1"/>
  <c r="J385" i="6" s="1"/>
  <c r="B337" i="6"/>
  <c r="H337" i="6" s="1" a="1"/>
  <c r="H337" i="6" s="1"/>
  <c r="I337" i="6" s="1"/>
  <c r="J337" i="6" s="1"/>
  <c r="B241" i="6"/>
  <c r="H241" i="6" s="1" a="1"/>
  <c r="H241" i="6" s="1"/>
  <c r="I241" i="6" s="1"/>
  <c r="J241" i="6" s="1"/>
  <c r="S219" i="6" s="1"/>
  <c r="S15" i="2" s="1"/>
  <c r="B289" i="6"/>
  <c r="H289" i="6" s="1" a="1"/>
  <c r="H289" i="6" s="1"/>
  <c r="I289" i="6" s="1"/>
  <c r="J289" i="6" s="1"/>
  <c r="B217" i="6"/>
  <c r="H217" i="6" s="1" a="1"/>
  <c r="H217" i="6" s="1"/>
  <c r="I217" i="6" s="1"/>
  <c r="J217" i="6" s="1"/>
  <c r="S195" i="6" s="1"/>
  <c r="S14" i="2" s="1"/>
  <c r="B193" i="6"/>
  <c r="H193" i="6" s="1" a="1"/>
  <c r="H193" i="6" s="1"/>
  <c r="I193" i="6" s="1"/>
  <c r="J193" i="6" s="1"/>
  <c r="B145" i="6"/>
  <c r="H145" i="6" s="1" a="1"/>
  <c r="H145" i="6" s="1"/>
  <c r="I145" i="6" s="1"/>
  <c r="J145" i="6" s="1"/>
  <c r="B97" i="6"/>
  <c r="H97" i="6" s="1" a="1"/>
  <c r="H97" i="6" s="1"/>
  <c r="I97" i="6" s="1"/>
  <c r="J97" i="6" s="1"/>
  <c r="B1369" i="6"/>
  <c r="H1369" i="6" s="1" a="1"/>
  <c r="H1369" i="6" s="1"/>
  <c r="I1369" i="6" s="1"/>
  <c r="J1369" i="6" s="1"/>
  <c r="B1321" i="6"/>
  <c r="H1321" i="6" s="1" a="1"/>
  <c r="H1321" i="6" s="1"/>
  <c r="I1321" i="6" s="1"/>
  <c r="J1321" i="6" s="1"/>
  <c r="B1297" i="6"/>
  <c r="H1297" i="6" s="1" a="1"/>
  <c r="H1297" i="6" s="1"/>
  <c r="I1297" i="6" s="1"/>
  <c r="J1297" i="6" s="1"/>
  <c r="B1177" i="6"/>
  <c r="H1177" i="6" s="1" a="1"/>
  <c r="H1177" i="6" s="1"/>
  <c r="I1177" i="6" s="1"/>
  <c r="J1177" i="6" s="1"/>
  <c r="B1105" i="6"/>
  <c r="H1105" i="6" s="1" a="1"/>
  <c r="H1105" i="6" s="1"/>
  <c r="I1105" i="6" s="1"/>
  <c r="J1105" i="6" s="1"/>
  <c r="B1057" i="6"/>
  <c r="H1057" i="6" s="1" a="1"/>
  <c r="H1057" i="6" s="1"/>
  <c r="I1057" i="6" s="1"/>
  <c r="J1057" i="6" s="1"/>
  <c r="B1033" i="6"/>
  <c r="H1033" i="6" s="1" a="1"/>
  <c r="H1033" i="6" s="1"/>
  <c r="I1033" i="6" s="1"/>
  <c r="J1033" i="6" s="1"/>
  <c r="B1009" i="6"/>
  <c r="H1009" i="6" s="1" a="1"/>
  <c r="H1009" i="6" s="1"/>
  <c r="I1009" i="6" s="1"/>
  <c r="J1009" i="6" s="1"/>
  <c r="B985" i="6"/>
  <c r="H985" i="6" s="1" a="1"/>
  <c r="H985" i="6" s="1"/>
  <c r="I985" i="6" s="1"/>
  <c r="J985" i="6" s="1"/>
  <c r="B937" i="6"/>
  <c r="H937" i="6" s="1" a="1"/>
  <c r="H937" i="6" s="1"/>
  <c r="I937" i="6" s="1"/>
  <c r="J937" i="6" s="1"/>
  <c r="B913" i="6"/>
  <c r="H913" i="6" s="1" a="1"/>
  <c r="H913" i="6" s="1"/>
  <c r="I913" i="6" s="1"/>
  <c r="J913" i="6" s="1"/>
  <c r="B577" i="6"/>
  <c r="H577" i="6" s="1" a="1"/>
  <c r="H577" i="6" s="1"/>
  <c r="I577" i="6" s="1"/>
  <c r="J577" i="6" s="1"/>
  <c r="B361" i="6"/>
  <c r="H361" i="6" s="1" a="1"/>
  <c r="H361" i="6" s="1"/>
  <c r="I361" i="6" s="1"/>
  <c r="J361" i="6" s="1"/>
  <c r="B313" i="6"/>
  <c r="H313" i="6" s="1" a="1"/>
  <c r="H313" i="6" s="1"/>
  <c r="I313" i="6" s="1"/>
  <c r="J313" i="6" s="1"/>
  <c r="B1153" i="6"/>
  <c r="H1153" i="6" s="1" a="1"/>
  <c r="H1153" i="6" s="1"/>
  <c r="I1153" i="6" s="1"/>
  <c r="J1153" i="6" s="1"/>
  <c r="B961" i="6"/>
  <c r="H961" i="6" s="1" a="1"/>
  <c r="H961" i="6" s="1"/>
  <c r="I961" i="6" s="1"/>
  <c r="J961" i="6" s="1"/>
  <c r="B841" i="6"/>
  <c r="H841" i="6" s="1" a="1"/>
  <c r="H841" i="6" s="1"/>
  <c r="I841" i="6" s="1"/>
  <c r="J841" i="6" s="1"/>
  <c r="B817" i="6"/>
  <c r="H817" i="6" s="1" a="1"/>
  <c r="H817" i="6" s="1"/>
  <c r="I817" i="6" s="1"/>
  <c r="J817" i="6" s="1"/>
  <c r="B793" i="6"/>
  <c r="H793" i="6" s="1" a="1"/>
  <c r="H793" i="6" s="1"/>
  <c r="I793" i="6" s="1"/>
  <c r="J793" i="6" s="1"/>
  <c r="B673" i="6"/>
  <c r="H673" i="6" s="1" a="1"/>
  <c r="H673" i="6" s="1"/>
  <c r="I673" i="6" s="1"/>
  <c r="J673" i="6" s="1"/>
  <c r="B553" i="6"/>
  <c r="H553" i="6" s="1" a="1"/>
  <c r="H553" i="6" s="1"/>
  <c r="I553" i="6" s="1"/>
  <c r="J553" i="6" s="1"/>
  <c r="B529" i="6"/>
  <c r="H529" i="6" s="1" a="1"/>
  <c r="H529" i="6" s="1"/>
  <c r="I529" i="6" s="1"/>
  <c r="J529" i="6" s="1"/>
  <c r="B433" i="6"/>
  <c r="H433" i="6" s="1" a="1"/>
  <c r="H433" i="6" s="1"/>
  <c r="I433" i="6" s="1"/>
  <c r="J433" i="6" s="1"/>
  <c r="B265" i="6"/>
  <c r="H265" i="6" s="1" a="1"/>
  <c r="H265" i="6" s="1"/>
  <c r="I265" i="6" s="1"/>
  <c r="J265" i="6" s="1"/>
  <c r="B169" i="6"/>
  <c r="H169" i="6" s="1" a="1"/>
  <c r="H169" i="6" s="1"/>
  <c r="I169" i="6" s="1"/>
  <c r="J169" i="6" s="1"/>
  <c r="B121" i="6"/>
  <c r="H121" i="6" s="1" a="1"/>
  <c r="H121" i="6" s="1"/>
  <c r="I121" i="6" s="1"/>
  <c r="J121" i="6" s="1"/>
  <c r="B1273" i="6"/>
  <c r="H1273" i="6" s="1" a="1"/>
  <c r="H1273" i="6" s="1"/>
  <c r="I1273" i="6" s="1"/>
  <c r="J1273" i="6" s="1"/>
  <c r="B1249" i="6"/>
  <c r="H1249" i="6" s="1" a="1"/>
  <c r="H1249" i="6" s="1"/>
  <c r="I1249" i="6" s="1"/>
  <c r="J1249" i="6" s="1"/>
  <c r="B1225" i="6"/>
  <c r="H1225" i="6" s="1" a="1"/>
  <c r="H1225" i="6" s="1"/>
  <c r="I1225" i="6" s="1"/>
  <c r="J1225" i="6" s="1"/>
  <c r="B1129" i="6"/>
  <c r="H1129" i="6" s="1" a="1"/>
  <c r="H1129" i="6" s="1"/>
  <c r="I1129" i="6" s="1"/>
  <c r="J1129" i="6" s="1"/>
  <c r="B889" i="6"/>
  <c r="H889" i="6" s="1" a="1"/>
  <c r="H889" i="6" s="1"/>
  <c r="I889" i="6" s="1"/>
  <c r="J889" i="6" s="1"/>
  <c r="B745" i="6"/>
  <c r="H745" i="6" s="1" a="1"/>
  <c r="H745" i="6" s="1"/>
  <c r="I745" i="6" s="1"/>
  <c r="J745" i="6" s="1"/>
  <c r="B649" i="6"/>
  <c r="H649" i="6" s="1" a="1"/>
  <c r="H649" i="6" s="1"/>
  <c r="I649" i="6" s="1"/>
  <c r="J649" i="6" s="1"/>
  <c r="B481" i="6"/>
  <c r="H481" i="6" s="1" a="1"/>
  <c r="H481" i="6" s="1"/>
  <c r="I481" i="6" s="1"/>
  <c r="J481" i="6" s="1"/>
  <c r="B457" i="6"/>
  <c r="H457" i="6" s="1" a="1"/>
  <c r="H457" i="6" s="1"/>
  <c r="I457" i="6" s="1"/>
  <c r="J457" i="6" s="1"/>
  <c r="E8086" i="6" a="1"/>
  <c r="E8086" i="6" s="1"/>
  <c r="E8062" i="6" a="1"/>
  <c r="E8062" i="6" s="1"/>
  <c r="E7366" i="6" a="1"/>
  <c r="E7366" i="6" s="1"/>
  <c r="E7054" i="6" a="1"/>
  <c r="E7054" i="6" s="1"/>
  <c r="E6286" i="6" a="1"/>
  <c r="E6286" i="6" s="1"/>
  <c r="E5710" i="6" a="1"/>
  <c r="E5710" i="6" s="1"/>
  <c r="E5758" i="6" a="1"/>
  <c r="E5758" i="6" s="1"/>
  <c r="E5158" i="6" a="1"/>
  <c r="E5158" i="6" s="1"/>
  <c r="E3982" i="6" a="1"/>
  <c r="E3982" i="6" s="1"/>
  <c r="E3958" i="6" a="1"/>
  <c r="E3958" i="6" s="1"/>
  <c r="E3598" i="6" a="1"/>
  <c r="E3598" i="6" s="1"/>
  <c r="E3574" i="6" a="1"/>
  <c r="E3574" i="6" s="1"/>
  <c r="E2686" i="6" a="1"/>
  <c r="E2686" i="6" s="1"/>
  <c r="E1294" i="6" a="1"/>
  <c r="E1294" i="6" s="1"/>
  <c r="E166" i="6" a="1"/>
  <c r="E166" i="6" s="1"/>
  <c r="E1006" i="6" a="1"/>
  <c r="E1006" i="6" s="1"/>
  <c r="E7726" i="6" a="1"/>
  <c r="E7726" i="6" s="1"/>
  <c r="E7918" i="6" a="1"/>
  <c r="E7918" i="6" s="1"/>
  <c r="E6934" i="6" a="1"/>
  <c r="E6934" i="6" s="1"/>
  <c r="E6406" i="6" a="1"/>
  <c r="E6406" i="6" s="1"/>
  <c r="E6958" i="6" a="1"/>
  <c r="E6958" i="6" s="1"/>
  <c r="E6142" i="6" a="1"/>
  <c r="E6142" i="6" s="1"/>
  <c r="E5949" i="6" a="1"/>
  <c r="E5949" i="6" s="1"/>
  <c r="E5278" i="6" a="1"/>
  <c r="E5278" i="6" s="1"/>
  <c r="E4270" i="6" a="1"/>
  <c r="E4270" i="6" s="1"/>
  <c r="E5086" i="6" a="1"/>
  <c r="E5086" i="6" s="1"/>
  <c r="E4822" i="6" a="1"/>
  <c r="E4822" i="6" s="1"/>
  <c r="E3238" i="6" a="1"/>
  <c r="E3238" i="6" s="1"/>
  <c r="E3454" i="6" a="1"/>
  <c r="E3454" i="6" s="1"/>
  <c r="E3382" i="6" a="1"/>
  <c r="E3382" i="6" s="1"/>
  <c r="E2446" i="6" a="1"/>
  <c r="E2446" i="6" s="1"/>
  <c r="E2134" i="6" a="1"/>
  <c r="E2134" i="6" s="1"/>
  <c r="E2350" i="6" a="1"/>
  <c r="E2350" i="6" s="1"/>
  <c r="E2206" i="6" a="1"/>
  <c r="E2206" i="6" s="1"/>
  <c r="E1102" i="6" a="1"/>
  <c r="E1102" i="6" s="1"/>
  <c r="E1222" i="6" a="1"/>
  <c r="E1222" i="6" s="1"/>
  <c r="E7606" i="6" a="1"/>
  <c r="E7606" i="6" s="1"/>
  <c r="E6742" i="6" a="1"/>
  <c r="E6742" i="6" s="1"/>
  <c r="E7294" i="6" a="1"/>
  <c r="E7294" i="6" s="1"/>
  <c r="E6190" i="6" a="1"/>
  <c r="E6190" i="6" s="1"/>
  <c r="E5350" i="6" a="1"/>
  <c r="E5350" i="6" s="1"/>
  <c r="E4510" i="6" a="1"/>
  <c r="E4510" i="6" s="1"/>
  <c r="E4150" i="6" a="1"/>
  <c r="E4150" i="6" s="1"/>
  <c r="E4966" i="6" a="1"/>
  <c r="E4966" i="6" s="1"/>
  <c r="E3742" i="6" a="1"/>
  <c r="E3742" i="6" s="1"/>
  <c r="E3718" i="6" a="1"/>
  <c r="E3718" i="6" s="1"/>
  <c r="E3478" i="6" a="1"/>
  <c r="E3478" i="6" s="1"/>
  <c r="E2782" i="6" a="1"/>
  <c r="E2782" i="6" s="1"/>
  <c r="E2542" i="6" a="1"/>
  <c r="E2542" i="6" s="1"/>
  <c r="E2518" i="6" a="1"/>
  <c r="E2518" i="6" s="1"/>
  <c r="E2278" i="6" a="1"/>
  <c r="E2278" i="6" s="1"/>
  <c r="E1246" i="6" a="1"/>
  <c r="E1246" i="6" s="1"/>
  <c r="E94" i="6" a="1"/>
  <c r="E94" i="6" s="1"/>
  <c r="E502" i="6" a="1"/>
  <c r="E502" i="6" s="1"/>
  <c r="E7988" i="6" a="1"/>
  <c r="E7988" i="6" s="1"/>
  <c r="F7988" i="6" s="1"/>
  <c r="E8012" i="6" a="1"/>
  <c r="E8012" i="6" s="1"/>
  <c r="F8012" i="6" s="1"/>
  <c r="E8156" i="6" a="1"/>
  <c r="E8156" i="6" s="1"/>
  <c r="F8156" i="6" s="1"/>
  <c r="E7820" i="6" a="1"/>
  <c r="E7820" i="6" s="1"/>
  <c r="F7820" i="6" s="1"/>
  <c r="E7964" i="6" a="1"/>
  <c r="E7964" i="6" s="1"/>
  <c r="F7964" i="6" s="1"/>
  <c r="E7460" i="6" a="1"/>
  <c r="E7460" i="6" s="1"/>
  <c r="F7460" i="6" s="1"/>
  <c r="E7220" i="6" a="1"/>
  <c r="E7220" i="6" s="1"/>
  <c r="F7220" i="6" s="1"/>
  <c r="E7412" i="6" a="1"/>
  <c r="E7412" i="6" s="1"/>
  <c r="F7412" i="6" s="1"/>
  <c r="E6812" i="6" a="1"/>
  <c r="E6812" i="6" s="1"/>
  <c r="F6812" i="6" s="1"/>
  <c r="E6620" i="6" a="1"/>
  <c r="E6620" i="6" s="1"/>
  <c r="F6620" i="6" s="1"/>
  <c r="E7148" i="6" a="1"/>
  <c r="E7148" i="6" s="1"/>
  <c r="F7148" i="6" s="1"/>
  <c r="E7196" i="6" a="1"/>
  <c r="E7196" i="6" s="1"/>
  <c r="F7196" i="6" s="1"/>
  <c r="E6236" i="6" a="1"/>
  <c r="E6236" i="6" s="1"/>
  <c r="F6236" i="6" s="1"/>
  <c r="E5996" i="6" a="1"/>
  <c r="E5996" i="6" s="1"/>
  <c r="F5996" i="6" s="1"/>
  <c r="E5444" i="6" a="1"/>
  <c r="E5444" i="6" s="1"/>
  <c r="F5444" i="6" s="1"/>
  <c r="E5780" i="6" a="1"/>
  <c r="E5780" i="6" s="1"/>
  <c r="F5780" i="6" s="1"/>
  <c r="E5756" i="6" a="1"/>
  <c r="E5756" i="6" s="1"/>
  <c r="F5756" i="6" s="1"/>
  <c r="E5516" i="6" a="1"/>
  <c r="E5516" i="6" s="1"/>
  <c r="F5516" i="6" s="1"/>
  <c r="E4820" i="6" a="1"/>
  <c r="E4820" i="6" s="1"/>
  <c r="F4820" i="6" s="1"/>
  <c r="E4244" i="6" a="1"/>
  <c r="E4244" i="6" s="1"/>
  <c r="F4244" i="6" s="1"/>
  <c r="E4220" i="6" a="1"/>
  <c r="E4220" i="6" s="1"/>
  <c r="F4220" i="6" s="1"/>
  <c r="E4796" i="6" a="1"/>
  <c r="E4796" i="6" s="1"/>
  <c r="F4796" i="6" s="1"/>
  <c r="E4292" i="6" a="1"/>
  <c r="E4292" i="6" s="1"/>
  <c r="F4292" i="6" s="1"/>
  <c r="E4556" i="6" a="1"/>
  <c r="E4556" i="6" s="1"/>
  <c r="F4556" i="6" s="1"/>
  <c r="E3860" i="6" a="1"/>
  <c r="E3860" i="6" s="1"/>
  <c r="F3860" i="6" s="1"/>
  <c r="E3140" i="6" a="1"/>
  <c r="E3140" i="6" s="1"/>
  <c r="F3140" i="6" s="1"/>
  <c r="E3908" i="6" a="1"/>
  <c r="E3908" i="6" s="1"/>
  <c r="F3908" i="6" s="1"/>
  <c r="E3092" i="6" a="1"/>
  <c r="E3092" i="6" s="1"/>
  <c r="F3092" i="6" s="1"/>
  <c r="E3740" i="6" a="1"/>
  <c r="E3740" i="6" s="1"/>
  <c r="F3740" i="6" s="1"/>
  <c r="E3236" i="6" a="1"/>
  <c r="E3236" i="6" s="1"/>
  <c r="F3236" i="6" s="1"/>
  <c r="E3452" i="6" a="1"/>
  <c r="E3452" i="6" s="1"/>
  <c r="F3452" i="6" s="1"/>
  <c r="E2300" i="6" a="1"/>
  <c r="E2300" i="6" s="1"/>
  <c r="F2300" i="6" s="1"/>
  <c r="E1748" i="6" a="1"/>
  <c r="E1748" i="6" s="1"/>
  <c r="F1748" i="6" s="1"/>
  <c r="E2540" i="6" a="1"/>
  <c r="E2540" i="6" s="1"/>
  <c r="F2540" i="6" s="1"/>
  <c r="E1460" i="6" a="1"/>
  <c r="E1460" i="6" s="1"/>
  <c r="F1460" i="6" s="1"/>
  <c r="E1796" i="6" a="1"/>
  <c r="E1796" i="6" s="1"/>
  <c r="F1796" i="6" s="1"/>
  <c r="E2468" i="6" a="1"/>
  <c r="E2468" i="6" s="1"/>
  <c r="F2468" i="6" s="1"/>
  <c r="E1868" i="6" a="1"/>
  <c r="E1868" i="6" s="1"/>
  <c r="F1868" i="6" s="1"/>
  <c r="E1148" i="6" a="1"/>
  <c r="E1148" i="6" s="1"/>
  <c r="F1148" i="6" s="1"/>
  <c r="E452" i="6" a="1"/>
  <c r="E452" i="6" s="1"/>
  <c r="F452" i="6" s="1"/>
  <c r="E932" i="6" a="1"/>
  <c r="E932" i="6" s="1"/>
  <c r="F932" i="6" s="1"/>
  <c r="E1340" i="6" a="1"/>
  <c r="E1340" i="6" s="1"/>
  <c r="F1340" i="6" s="1"/>
  <c r="E356" i="6" a="1"/>
  <c r="E356" i="6" s="1"/>
  <c r="F356" i="6" s="1"/>
  <c r="E1172" i="6" a="1"/>
  <c r="E1172" i="6" s="1"/>
  <c r="F1172" i="6" s="1"/>
  <c r="E716" i="6" a="1"/>
  <c r="E716" i="6" s="1"/>
  <c r="F716" i="6" s="1"/>
  <c r="E8324" i="6" a="1"/>
  <c r="E8324" i="6" s="1"/>
  <c r="F8324" i="6" s="1"/>
  <c r="E8348" i="6" a="1"/>
  <c r="E8348" i="6" s="1"/>
  <c r="F8348" i="6" s="1"/>
  <c r="E8300" i="6" a="1"/>
  <c r="E8300" i="6" s="1"/>
  <c r="F8300" i="6" s="1"/>
  <c r="E8132" i="6" a="1"/>
  <c r="E8132" i="6" s="1"/>
  <c r="F8132" i="6" s="1"/>
  <c r="E7628" i="6" a="1"/>
  <c r="E7628" i="6" s="1"/>
  <c r="F7628" i="6" s="1"/>
  <c r="E7364" i="6" a="1"/>
  <c r="E7364" i="6" s="1"/>
  <c r="F7364" i="6" s="1"/>
  <c r="E6980" i="6" a="1"/>
  <c r="E6980" i="6" s="1"/>
  <c r="F6980" i="6" s="1"/>
  <c r="E6860" i="6" a="1"/>
  <c r="E6860" i="6" s="1"/>
  <c r="F6860" i="6" s="1"/>
  <c r="E7052" i="6" a="1"/>
  <c r="E7052" i="6" s="1"/>
  <c r="F7052" i="6" s="1"/>
  <c r="E6404" i="6" a="1"/>
  <c r="E6404" i="6" s="1"/>
  <c r="F6404" i="6" s="1"/>
  <c r="E6380" i="6" a="1"/>
  <c r="E6380" i="6" s="1"/>
  <c r="F6380" i="6" s="1"/>
  <c r="E7004" i="6" a="1"/>
  <c r="E7004" i="6" s="1"/>
  <c r="F7004" i="6" s="1"/>
  <c r="E6116" i="6" a="1"/>
  <c r="E6116" i="6" s="1"/>
  <c r="F6116" i="6" s="1"/>
  <c r="E5972" i="6" a="1"/>
  <c r="E5972" i="6" s="1"/>
  <c r="F5972" i="6" s="1"/>
  <c r="E5900" i="6" a="1"/>
  <c r="E5900" i="6" s="1"/>
  <c r="F5900" i="6" s="1"/>
  <c r="E5420" i="6" a="1"/>
  <c r="E5420" i="6" s="1"/>
  <c r="F5420" i="6" s="1"/>
  <c r="E5732" i="6" a="1"/>
  <c r="E5732" i="6" s="1"/>
  <c r="F5732" i="6" s="1"/>
  <c r="E4988" i="6" a="1"/>
  <c r="E4988" i="6" s="1"/>
  <c r="F4988" i="6" s="1"/>
  <c r="E4580" i="6" a="1"/>
  <c r="E4580" i="6" s="1"/>
  <c r="F4580" i="6" s="1"/>
  <c r="E4532" i="6" a="1"/>
  <c r="E4532" i="6" s="1"/>
  <c r="F4532" i="6" s="1"/>
  <c r="E4940" i="6" a="1"/>
  <c r="E4940" i="6" s="1"/>
  <c r="F4940" i="6" s="1"/>
  <c r="E4460" i="6" a="1"/>
  <c r="E4460" i="6" s="1"/>
  <c r="F4460" i="6" s="1"/>
  <c r="E5156" i="6" a="1"/>
  <c r="E5156" i="6" s="1"/>
  <c r="F5156" i="6" s="1"/>
  <c r="E4076" i="6" a="1"/>
  <c r="E4076" i="6" s="1"/>
  <c r="F4076" i="6" s="1"/>
  <c r="E3500" i="6" a="1"/>
  <c r="E3500" i="6" s="1"/>
  <c r="F3500" i="6" s="1"/>
  <c r="E2780" i="6" a="1"/>
  <c r="E2780" i="6" s="1"/>
  <c r="F2780" i="6" s="1"/>
  <c r="E3212" i="6" a="1"/>
  <c r="E3212" i="6" s="1"/>
  <c r="F3212" i="6" s="1"/>
  <c r="E4148" i="6" a="1"/>
  <c r="E4148" i="6" s="1"/>
  <c r="F4148" i="6" s="1"/>
  <c r="E3380" i="6" a="1"/>
  <c r="E3380" i="6" s="1"/>
  <c r="F3380" i="6" s="1"/>
  <c r="E3716" i="6" a="1"/>
  <c r="E3716" i="6" s="1"/>
  <c r="F3716" i="6" s="1"/>
  <c r="E2684" i="6" a="1"/>
  <c r="E2684" i="6" s="1"/>
  <c r="F2684" i="6" s="1"/>
  <c r="E2036" i="6" a="1"/>
  <c r="E2036" i="6" s="1"/>
  <c r="F2036" i="6" s="1"/>
  <c r="E3068" i="6" a="1"/>
  <c r="E3068" i="6" s="1"/>
  <c r="F3068" i="6" s="1"/>
  <c r="E1916" i="6" a="1"/>
  <c r="E1916" i="6" s="1"/>
  <c r="F1916" i="6" s="1"/>
  <c r="E2084" i="6" a="1"/>
  <c r="E2084" i="6" s="1"/>
  <c r="F2084" i="6" s="1"/>
  <c r="E1484" i="6" a="1"/>
  <c r="E1484" i="6" s="1"/>
  <c r="F1484" i="6" s="1"/>
  <c r="E2156" i="6" a="1"/>
  <c r="E2156" i="6" s="1"/>
  <c r="F2156" i="6" s="1"/>
  <c r="E1316" i="6" a="1"/>
  <c r="E1316" i="6" s="1"/>
  <c r="F1316" i="6" s="1"/>
  <c r="E524" i="6" a="1"/>
  <c r="E524" i="6" s="1"/>
  <c r="F524" i="6" s="1"/>
  <c r="E308" i="6" a="1"/>
  <c r="E308" i="6" s="1"/>
  <c r="F308" i="6" s="1"/>
  <c r="E596" i="6" a="1"/>
  <c r="E596" i="6" s="1"/>
  <c r="F596" i="6" s="1"/>
  <c r="E860" i="6" a="1"/>
  <c r="E860" i="6" s="1"/>
  <c r="F860" i="6" s="1"/>
  <c r="E284" i="6" a="1"/>
  <c r="E284" i="6" s="1"/>
  <c r="F284" i="6" s="1"/>
  <c r="E836" i="6" a="1"/>
  <c r="E836" i="6" s="1"/>
  <c r="F836" i="6" s="1"/>
  <c r="E7653" i="6" a="1"/>
  <c r="E7653" i="6" s="1"/>
  <c r="E7773" i="6" a="1"/>
  <c r="E7773" i="6" s="1"/>
  <c r="E7701" i="6" a="1"/>
  <c r="E7701" i="6" s="1"/>
  <c r="E7125" i="6" a="1"/>
  <c r="E7125" i="6" s="1"/>
  <c r="E7941" i="6" a="1"/>
  <c r="E7941" i="6" s="1"/>
  <c r="E6645" i="6" a="1"/>
  <c r="E6645" i="6" s="1"/>
  <c r="E6549" i="6" a="1"/>
  <c r="E6549" i="6" s="1"/>
  <c r="E6765" i="6" a="1"/>
  <c r="E6765" i="6" s="1"/>
  <c r="E6477" i="6" a="1"/>
  <c r="E6477" i="6" s="1"/>
  <c r="E6093" i="6" a="1"/>
  <c r="E6093" i="6" s="1"/>
  <c r="E6213" i="6" a="1"/>
  <c r="E6213" i="6" s="1"/>
  <c r="E5301" i="6" a="1"/>
  <c r="E5301" i="6" s="1"/>
  <c r="E5589" i="6" a="1"/>
  <c r="E5589" i="6" s="1"/>
  <c r="E5613" i="6" a="1"/>
  <c r="E5613" i="6" s="1"/>
  <c r="E5397" i="6" a="1"/>
  <c r="E5397" i="6" s="1"/>
  <c r="E4725" i="6" a="1"/>
  <c r="E4725" i="6" s="1"/>
  <c r="E5205" i="6" a="1"/>
  <c r="E5205" i="6" s="1"/>
  <c r="E5229" i="6" a="1"/>
  <c r="E5229" i="6" s="1"/>
  <c r="E4701" i="6" a="1"/>
  <c r="E4701" i="6" s="1"/>
  <c r="F4702" i="6" s="1"/>
  <c r="E4101" i="6" a="1"/>
  <c r="E4101" i="6" s="1"/>
  <c r="E4365" i="6" a="1"/>
  <c r="E4365" i="6" s="1"/>
  <c r="E3789" i="6" a="1"/>
  <c r="E3789" i="6" s="1"/>
  <c r="E2949" i="6" a="1"/>
  <c r="E2949" i="6" s="1"/>
  <c r="E3669" i="6" a="1"/>
  <c r="E3669" i="6" s="1"/>
  <c r="E2973" i="6" a="1"/>
  <c r="E2973" i="6" s="1"/>
  <c r="E3549" i="6" a="1"/>
  <c r="E3549" i="6" s="1"/>
  <c r="E2877" i="6" a="1"/>
  <c r="E2877" i="6" s="1"/>
  <c r="E2901" i="6" a="1"/>
  <c r="E2901" i="6" s="1"/>
  <c r="E2253" i="6" a="1"/>
  <c r="E2253" i="6" s="1"/>
  <c r="E1581" i="6" a="1"/>
  <c r="E1581" i="6" s="1"/>
  <c r="E2133" i="6" a="1"/>
  <c r="E2133" i="6" s="1"/>
  <c r="F2134" i="6" s="1"/>
  <c r="E2589" i="6" a="1"/>
  <c r="E2589" i="6" s="1"/>
  <c r="E1653" i="6" a="1"/>
  <c r="E1653" i="6" s="1"/>
  <c r="E2397" i="6" a="1"/>
  <c r="E2397" i="6" s="1"/>
  <c r="E1677" i="6" a="1"/>
  <c r="E1677" i="6" s="1"/>
  <c r="E1101" i="6" a="1"/>
  <c r="E1101" i="6" s="1"/>
  <c r="F1102" i="6" s="1"/>
  <c r="E237" i="6" a="1"/>
  <c r="E237" i="6" s="1"/>
  <c r="E765" i="6" a="1"/>
  <c r="E765" i="6" s="1"/>
  <c r="F766" i="6" s="1"/>
  <c r="E1053" i="6" a="1"/>
  <c r="E1053" i="6" s="1"/>
  <c r="E189" i="6" a="1"/>
  <c r="E189" i="6" s="1"/>
  <c r="E981" i="6" a="1"/>
  <c r="E981" i="6" s="1"/>
  <c r="E549" i="6" a="1"/>
  <c r="E549" i="6" s="1"/>
  <c r="E7532" i="6" a="1"/>
  <c r="E7532" i="6" s="1"/>
  <c r="F7532" i="6" s="1"/>
  <c r="E7724" i="6" a="1"/>
  <c r="E7724" i="6" s="1"/>
  <c r="F7724" i="6" s="1"/>
  <c r="E7484" i="6" a="1"/>
  <c r="E7484" i="6" s="1"/>
  <c r="F7484" i="6" s="1"/>
  <c r="E7076" i="6" a="1"/>
  <c r="E7076" i="6" s="1"/>
  <c r="F7076" i="6" s="1"/>
  <c r="E7604" i="6" a="1"/>
  <c r="E7604" i="6" s="1"/>
  <c r="F7604" i="6" s="1"/>
  <c r="E7748" i="6" a="1"/>
  <c r="E7748" i="6" s="1"/>
  <c r="F7748" i="6" s="1"/>
  <c r="E6524" i="6" a="1"/>
  <c r="E6524" i="6" s="1"/>
  <c r="F6524" i="6" s="1"/>
  <c r="E6668" i="6" a="1"/>
  <c r="E6668" i="6" s="1"/>
  <c r="F6668" i="6" s="1"/>
  <c r="E6452" i="6" a="1"/>
  <c r="E6452" i="6" s="1"/>
  <c r="F6452" i="6" s="1"/>
  <c r="E6068" i="6" a="1"/>
  <c r="E6068" i="6" s="1"/>
  <c r="F6068" i="6" s="1"/>
  <c r="E6140" i="6" a="1"/>
  <c r="E6140" i="6" s="1"/>
  <c r="F6140" i="6" s="1"/>
  <c r="E5252" i="6" a="1"/>
  <c r="E5252" i="6" s="1"/>
  <c r="F5252" i="6" s="1"/>
  <c r="E5540" i="6" a="1"/>
  <c r="E5540" i="6" s="1"/>
  <c r="F5540" i="6" s="1"/>
  <c r="E5324" i="6" a="1"/>
  <c r="E5324" i="6" s="1"/>
  <c r="F5324" i="6" s="1"/>
  <c r="E5180" i="6" a="1"/>
  <c r="E5180" i="6" s="1"/>
  <c r="F5180" i="6" s="1"/>
  <c r="E4676" i="6" a="1"/>
  <c r="E4676" i="6" s="1"/>
  <c r="F4676" i="6" s="1"/>
  <c r="E5060" i="6" a="1"/>
  <c r="E5060" i="6" s="1"/>
  <c r="F5060" i="6" s="1"/>
  <c r="E5132" i="6" a="1"/>
  <c r="E5132" i="6" s="1"/>
  <c r="F5132" i="6" s="1"/>
  <c r="E4652" i="6" a="1"/>
  <c r="E4652" i="6" s="1"/>
  <c r="F4652" i="6" s="1"/>
  <c r="E3980" i="6" a="1"/>
  <c r="E3980" i="6" s="1"/>
  <c r="F3980" i="6" s="1"/>
  <c r="E4268" i="6" a="1"/>
  <c r="E4268" i="6" s="1"/>
  <c r="F4268" i="6" s="1"/>
  <c r="E3692" i="6" a="1"/>
  <c r="E3692" i="6" s="1"/>
  <c r="F3692" i="6" s="1"/>
  <c r="E2924" i="6" a="1"/>
  <c r="E2924" i="6" s="1"/>
  <c r="F2924" i="6" s="1"/>
  <c r="E3572" i="6" a="1"/>
  <c r="E3572" i="6" s="1"/>
  <c r="F3572" i="6" s="1"/>
  <c r="E2828" i="6" a="1"/>
  <c r="E2828" i="6" s="1"/>
  <c r="F2828" i="6" s="1"/>
  <c r="E3428" i="6" a="1"/>
  <c r="E3428" i="6" s="1"/>
  <c r="F3428" i="6" s="1"/>
  <c r="E4004" i="6" a="1"/>
  <c r="E4004" i="6" s="1"/>
  <c r="F4004" i="6" s="1"/>
  <c r="E2804" i="6" a="1"/>
  <c r="E2804" i="6" s="1"/>
  <c r="F2804" i="6" s="1"/>
  <c r="E2228" i="6" a="1"/>
  <c r="E2228" i="6" s="1"/>
  <c r="F2228" i="6" s="1"/>
  <c r="E1556" i="6" a="1"/>
  <c r="E1556" i="6" s="1"/>
  <c r="F1556" i="6" s="1"/>
  <c r="E2108" i="6" a="1"/>
  <c r="E2108" i="6" s="1"/>
  <c r="F2108" i="6" s="1"/>
  <c r="E2516" i="6" a="1"/>
  <c r="E2516" i="6" s="1"/>
  <c r="F2516" i="6" s="1"/>
  <c r="E1604" i="6" a="1"/>
  <c r="E1604" i="6" s="1"/>
  <c r="F1604" i="6" s="1"/>
  <c r="E2372" i="6" a="1"/>
  <c r="E2372" i="6" s="1"/>
  <c r="F2372" i="6" s="1"/>
  <c r="E1412" i="6" a="1"/>
  <c r="E1412" i="6" s="1"/>
  <c r="F1412" i="6" s="1"/>
  <c r="E668" i="6" a="1"/>
  <c r="E668" i="6" s="1"/>
  <c r="F668" i="6" s="1"/>
  <c r="E212" i="6" a="1"/>
  <c r="E212" i="6" s="1"/>
  <c r="F212" i="6" s="1"/>
  <c r="E740" i="6" a="1"/>
  <c r="E740" i="6" s="1"/>
  <c r="F740" i="6" s="1"/>
  <c r="E1028" i="6" a="1"/>
  <c r="E1028" i="6" s="1"/>
  <c r="F1028" i="6" s="1"/>
  <c r="E164" i="6" a="1"/>
  <c r="E164" i="6" s="1"/>
  <c r="F164" i="6" s="1"/>
  <c r="E956" i="6" a="1"/>
  <c r="E956" i="6" s="1"/>
  <c r="F956" i="6" s="1"/>
  <c r="E8374" i="6" a="1"/>
  <c r="E8374" i="6" s="1"/>
  <c r="E7654" i="6" a="1"/>
  <c r="E7654" i="6" s="1"/>
  <c r="F7654" i="6" s="1"/>
  <c r="E6886" i="6" a="1"/>
  <c r="E6886" i="6" s="1"/>
  <c r="E6046" i="6" a="1"/>
  <c r="E6046" i="6" s="1"/>
  <c r="E5398" i="6" a="1"/>
  <c r="E5398" i="6" s="1"/>
  <c r="E1606" i="6" a="1"/>
  <c r="E1606" i="6" s="1"/>
  <c r="E1174" i="6" a="1"/>
  <c r="E1174" i="6" s="1"/>
  <c r="E7966" i="6" a="1"/>
  <c r="E7966" i="6" s="1"/>
  <c r="E7126" i="6" a="1"/>
  <c r="E7126" i="6" s="1"/>
  <c r="F7126" i="6" s="1"/>
  <c r="E6670" i="6" a="1"/>
  <c r="E6670" i="6" s="1"/>
  <c r="E5662" i="6" a="1"/>
  <c r="E5662" i="6" s="1"/>
  <c r="E5062" i="6" a="1"/>
  <c r="E5062" i="6" s="1"/>
  <c r="E3502" i="6" a="1"/>
  <c r="E3502" i="6" s="1"/>
  <c r="E2302" i="6" a="1"/>
  <c r="E2302" i="6" s="1"/>
  <c r="E118" i="6" a="1"/>
  <c r="E118" i="6" s="1"/>
  <c r="E886" i="6" a="1"/>
  <c r="E886" i="6" s="1"/>
  <c r="E8254" i="6" a="1"/>
  <c r="E8254" i="6" s="1"/>
  <c r="E7438" i="6" a="1"/>
  <c r="E7438" i="6" s="1"/>
  <c r="E5974" i="6" a="1"/>
  <c r="E5974" i="6" s="1"/>
  <c r="E4030" i="6" a="1"/>
  <c r="E4030" i="6" s="1"/>
  <c r="E3766" i="6" a="1"/>
  <c r="E3766" i="6" s="1"/>
  <c r="E45" i="6" a="1"/>
  <c r="E45" i="6" s="1"/>
  <c r="F45" i="6" s="1"/>
  <c r="E8230" i="6" a="1"/>
  <c r="E8230" i="6" s="1"/>
  <c r="E7558" i="6" a="1"/>
  <c r="E7558" i="6" s="1"/>
  <c r="E7174" i="6" a="1"/>
  <c r="E7174" i="6" s="1"/>
  <c r="E6574" i="6" a="1"/>
  <c r="E6574" i="6" s="1"/>
  <c r="E6766" i="6" a="1"/>
  <c r="E6766" i="6" s="1"/>
  <c r="E5134" i="6" a="1"/>
  <c r="E5134" i="6" s="1"/>
  <c r="E4870" i="6" a="1"/>
  <c r="E4870" i="6" s="1"/>
  <c r="E3550" i="6" a="1"/>
  <c r="E3550" i="6" s="1"/>
  <c r="E3526" i="6" a="1"/>
  <c r="E3526" i="6" s="1"/>
  <c r="E3406" i="6" a="1"/>
  <c r="E3406" i="6" s="1"/>
  <c r="E2590" i="6" a="1"/>
  <c r="E2590" i="6" s="1"/>
  <c r="F2590" i="6" s="1"/>
  <c r="E2374" i="6" a="1"/>
  <c r="E2374" i="6" s="1"/>
  <c r="E2398" i="6" a="1"/>
  <c r="E2398" i="6" s="1"/>
  <c r="E2230" i="6" a="1"/>
  <c r="E2230" i="6" s="1"/>
  <c r="E262" i="6" a="1"/>
  <c r="E262" i="6" s="1"/>
  <c r="E430" i="6" a="1"/>
  <c r="E430" i="6" s="1"/>
  <c r="E8302" i="6" a="1"/>
  <c r="E8302" i="6" s="1"/>
  <c r="E7486" i="6" a="1"/>
  <c r="E7486" i="6" s="1"/>
  <c r="E7390" i="6" a="1"/>
  <c r="E7390" i="6" s="1"/>
  <c r="E6358" i="6" a="1"/>
  <c r="E6358" i="6" s="1"/>
  <c r="E5998" i="6" a="1"/>
  <c r="E5998" i="6" s="1"/>
  <c r="E5590" i="6" a="1"/>
  <c r="E5590" i="6" s="1"/>
  <c r="E5566" i="6" a="1"/>
  <c r="E5566" i="6" s="1"/>
  <c r="E4894" i="6" a="1"/>
  <c r="E4894" i="6" s="1"/>
  <c r="E4606" i="6" a="1"/>
  <c r="E4606" i="6" s="1"/>
  <c r="E2998" i="6" a="1"/>
  <c r="E2998" i="6" s="1"/>
  <c r="E3070" i="6" a="1"/>
  <c r="E3070" i="6" s="1"/>
  <c r="E2902" i="6" a="1"/>
  <c r="E2902" i="6" s="1"/>
  <c r="E1822" i="6" a="1"/>
  <c r="E1822" i="6" s="1"/>
  <c r="E1774" i="6" a="1"/>
  <c r="E1774" i="6" s="1"/>
  <c r="E1918" i="6" a="1"/>
  <c r="E1918" i="6" s="1"/>
  <c r="E574" i="6" a="1"/>
  <c r="E574" i="6" s="1"/>
  <c r="E8110" i="6" a="1"/>
  <c r="E8110" i="6" s="1"/>
  <c r="E7894" i="6" a="1"/>
  <c r="E7894" i="6" s="1"/>
  <c r="E7078" i="6" a="1"/>
  <c r="E7078" i="6" s="1"/>
  <c r="E6526" i="6" a="1"/>
  <c r="E6526" i="6" s="1"/>
  <c r="E6118" i="6" a="1"/>
  <c r="E6118" i="6" s="1"/>
  <c r="E5878" i="6" a="1"/>
  <c r="E5878" i="6" s="1"/>
  <c r="E5926" i="6" a="1"/>
  <c r="E5926" i="6" s="1"/>
  <c r="E5206" i="6" a="1"/>
  <c r="E5206" i="6" s="1"/>
  <c r="E4990" i="6" a="1"/>
  <c r="E4990" i="6" s="1"/>
  <c r="E4750" i="6" a="1"/>
  <c r="E4750" i="6" s="1"/>
  <c r="E3214" i="6" a="1"/>
  <c r="E3214" i="6" s="1"/>
  <c r="E3286" i="6" a="1"/>
  <c r="E3286" i="6" s="1"/>
  <c r="E3358" i="6" a="1"/>
  <c r="E3358" i="6" s="1"/>
  <c r="E2086" i="6" a="1"/>
  <c r="E2086" i="6" s="1"/>
  <c r="E2062" i="6" a="1"/>
  <c r="E2062" i="6" s="1"/>
  <c r="E2158" i="6" a="1"/>
  <c r="E2158" i="6" s="1"/>
  <c r="E2182" i="6" a="1"/>
  <c r="E2182" i="6" s="1"/>
  <c r="E862" i="6" a="1"/>
  <c r="E862" i="6" s="1"/>
  <c r="E910" i="6" a="1"/>
  <c r="E910" i="6" s="1"/>
  <c r="E7989" i="6" a="1"/>
  <c r="E7989" i="6" s="1"/>
  <c r="E8013" i="6" a="1"/>
  <c r="E8013" i="6" s="1"/>
  <c r="E8157" i="6" a="1"/>
  <c r="E8157" i="6" s="1"/>
  <c r="F8157" i="6" s="1"/>
  <c r="E7821" i="6" a="1"/>
  <c r="E7821" i="6" s="1"/>
  <c r="E7965" i="6" a="1"/>
  <c r="E7965" i="6" s="1"/>
  <c r="E7461" i="6" a="1"/>
  <c r="E7461" i="6" s="1"/>
  <c r="F7461" i="6" s="1"/>
  <c r="E7221" i="6" a="1"/>
  <c r="E7221" i="6" s="1"/>
  <c r="F7221" i="6" s="1"/>
  <c r="E7413" i="6" a="1"/>
  <c r="E7413" i="6" s="1"/>
  <c r="F7413" i="6" s="1"/>
  <c r="E6813" i="6" a="1"/>
  <c r="E6813" i="6" s="1"/>
  <c r="E6621" i="6" a="1"/>
  <c r="E6621" i="6" s="1"/>
  <c r="E7149" i="6" a="1"/>
  <c r="E7149" i="6" s="1"/>
  <c r="E7197" i="6" a="1"/>
  <c r="E7197" i="6" s="1"/>
  <c r="E6237" i="6" a="1"/>
  <c r="E6237" i="6" s="1"/>
  <c r="E5997" i="6" a="1"/>
  <c r="E5997" i="6" s="1"/>
  <c r="F5997" i="6" s="1"/>
  <c r="E5445" i="6" a="1"/>
  <c r="E5445" i="6" s="1"/>
  <c r="F5445" i="6" s="1"/>
  <c r="E5781" i="6" a="1"/>
  <c r="E5781" i="6" s="1"/>
  <c r="F5781" i="6" s="1"/>
  <c r="E5757" i="6" a="1"/>
  <c r="E5757" i="6" s="1"/>
  <c r="E5517" i="6" a="1"/>
  <c r="E5517" i="6" s="1"/>
  <c r="E4821" i="6" a="1"/>
  <c r="E4821" i="6" s="1"/>
  <c r="F4821" i="6" s="1"/>
  <c r="E4245" i="6" a="1"/>
  <c r="E4245" i="6" s="1"/>
  <c r="E4221" i="6" a="1"/>
  <c r="E4221" i="6" s="1"/>
  <c r="E4797" i="6" a="1"/>
  <c r="E4797" i="6" s="1"/>
  <c r="F4797" i="6" s="1"/>
  <c r="E4293" i="6" a="1"/>
  <c r="E4293" i="6" s="1"/>
  <c r="F4294" i="6" s="1"/>
  <c r="E4557" i="6" a="1"/>
  <c r="E4557" i="6" s="1"/>
  <c r="F4557" i="6" s="1"/>
  <c r="E3861" i="6" a="1"/>
  <c r="E3861" i="6" s="1"/>
  <c r="E3141" i="6" a="1"/>
  <c r="E3141" i="6" s="1"/>
  <c r="E3909" i="6" a="1"/>
  <c r="E3909" i="6" s="1"/>
  <c r="F3909" i="6" s="1"/>
  <c r="E3093" i="6" a="1"/>
  <c r="E3093" i="6" s="1"/>
  <c r="E3741" i="6" a="1"/>
  <c r="E3741" i="6" s="1"/>
  <c r="F3742" i="6" s="1"/>
  <c r="E3237" i="6" a="1"/>
  <c r="E3237" i="6" s="1"/>
  <c r="F3237" i="6" s="1"/>
  <c r="E3453" i="6" a="1"/>
  <c r="E3453" i="6" s="1"/>
  <c r="F3454" i="6" s="1"/>
  <c r="E2301" i="6" a="1"/>
  <c r="E2301" i="6" s="1"/>
  <c r="F2301" i="6" s="1"/>
  <c r="E1749" i="6" a="1"/>
  <c r="E1749" i="6" s="1"/>
  <c r="E2541" i="6" a="1"/>
  <c r="E2541" i="6" s="1"/>
  <c r="E1461" i="6" a="1"/>
  <c r="E1461" i="6" s="1"/>
  <c r="F1461" i="6" s="1"/>
  <c r="E1797" i="6" a="1"/>
  <c r="E1797" i="6" s="1"/>
  <c r="E2469" i="6" a="1"/>
  <c r="E2469" i="6" s="1"/>
  <c r="E1869" i="6" a="1"/>
  <c r="E1869" i="6" s="1"/>
  <c r="F1869" i="6" s="1"/>
  <c r="E1149" i="6" a="1"/>
  <c r="E1149" i="6" s="1"/>
  <c r="F1149" i="6" s="1"/>
  <c r="E453" i="6" a="1"/>
  <c r="E453" i="6" s="1"/>
  <c r="F453" i="6" s="1"/>
  <c r="E933" i="6" a="1"/>
  <c r="E933" i="6" s="1"/>
  <c r="E1341" i="6" a="1"/>
  <c r="E1341" i="6" s="1"/>
  <c r="E357" i="6" a="1"/>
  <c r="E357" i="6" s="1"/>
  <c r="E1173" i="6" a="1"/>
  <c r="E1173" i="6" s="1"/>
  <c r="E717" i="6" a="1"/>
  <c r="E717" i="6" s="1"/>
  <c r="E8325" i="6" a="1"/>
  <c r="E8325" i="6" s="1"/>
  <c r="F8325" i="6" s="1"/>
  <c r="E8349" i="6" a="1"/>
  <c r="E8349" i="6" s="1"/>
  <c r="E8301" i="6" a="1"/>
  <c r="E8301" i="6" s="1"/>
  <c r="E8133" i="6" a="1"/>
  <c r="E8133" i="6" s="1"/>
  <c r="F8134" i="6" s="1"/>
  <c r="E7629" i="6" a="1"/>
  <c r="E7629" i="6" s="1"/>
  <c r="E7365" i="6" a="1"/>
  <c r="E7365" i="6" s="1"/>
  <c r="F7365" i="6" s="1"/>
  <c r="E6981" i="6" a="1"/>
  <c r="E6981" i="6" s="1"/>
  <c r="E6861" i="6" a="1"/>
  <c r="E6861" i="6" s="1"/>
  <c r="F6862" i="6" s="1"/>
  <c r="E7053" i="6" a="1"/>
  <c r="E7053" i="6" s="1"/>
  <c r="F7053" i="6" s="1"/>
  <c r="E6405" i="6" a="1"/>
  <c r="E6405" i="6" s="1"/>
  <c r="F6405" i="6" s="1"/>
  <c r="E6381" i="6" a="1"/>
  <c r="E6381" i="6" s="1"/>
  <c r="F6381" i="6" s="1"/>
  <c r="E7005" i="6" a="1"/>
  <c r="E7005" i="6" s="1"/>
  <c r="E6117" i="6" a="1"/>
  <c r="E6117" i="6" s="1"/>
  <c r="E5973" i="6" a="1"/>
  <c r="E5973" i="6" s="1"/>
  <c r="F5973" i="6" s="1"/>
  <c r="E5901" i="6" a="1"/>
  <c r="E5901" i="6" s="1"/>
  <c r="E5421" i="6" a="1"/>
  <c r="E5421" i="6" s="1"/>
  <c r="E5733" i="6" a="1"/>
  <c r="E5733" i="6" s="1"/>
  <c r="F5733" i="6" s="1"/>
  <c r="E4989" i="6" a="1"/>
  <c r="E4989" i="6" s="1"/>
  <c r="E4581" i="6" a="1"/>
  <c r="E4581" i="6" s="1"/>
  <c r="F4581" i="6" s="1"/>
  <c r="E4533" i="6" a="1"/>
  <c r="E4533" i="6" s="1"/>
  <c r="F4534" i="6" s="1"/>
  <c r="E4941" i="6" a="1"/>
  <c r="E4941" i="6" s="1"/>
  <c r="E4461" i="6" a="1"/>
  <c r="E4461" i="6" s="1"/>
  <c r="F4461" i="6" s="1"/>
  <c r="E5157" i="6" a="1"/>
  <c r="E5157" i="6" s="1"/>
  <c r="E4077" i="6" a="1"/>
  <c r="E4077" i="6" s="1"/>
  <c r="E3501" i="6" a="1"/>
  <c r="E3501" i="6" s="1"/>
  <c r="F3501" i="6" s="1"/>
  <c r="E2781" i="6" a="1"/>
  <c r="E2781" i="6" s="1"/>
  <c r="F2781" i="6" s="1"/>
  <c r="E3213" i="6" a="1"/>
  <c r="E3213" i="6" s="1"/>
  <c r="F3213" i="6" s="1"/>
  <c r="E4149" i="6" a="1"/>
  <c r="E4149" i="6" s="1"/>
  <c r="E3381" i="6" a="1"/>
  <c r="E3381" i="6" s="1"/>
  <c r="F3382" i="6" s="1"/>
  <c r="E3717" i="6" a="1"/>
  <c r="E3717" i="6" s="1"/>
  <c r="F3718" i="6" s="1"/>
  <c r="E2685" i="6" a="1"/>
  <c r="E2685" i="6" s="1"/>
  <c r="E2037" i="6" a="1"/>
  <c r="E2037" i="6" s="1"/>
  <c r="E3069" i="6" a="1"/>
  <c r="E3069" i="6" s="1"/>
  <c r="E1917" i="6" a="1"/>
  <c r="E1917" i="6" s="1"/>
  <c r="F1917" i="6" s="1"/>
  <c r="E2085" i="6" a="1"/>
  <c r="E2085" i="6" s="1"/>
  <c r="E1485" i="6" a="1"/>
  <c r="E1485" i="6" s="1"/>
  <c r="E2157" i="6" a="1"/>
  <c r="E2157" i="6" s="1"/>
  <c r="E1317" i="6" a="1"/>
  <c r="E1317" i="6" s="1"/>
  <c r="F1317" i="6" s="1"/>
  <c r="E525" i="6" a="1"/>
  <c r="E525" i="6" s="1"/>
  <c r="E309" i="6" a="1"/>
  <c r="E309" i="6" s="1"/>
  <c r="E597" i="6" a="1"/>
  <c r="E597" i="6" s="1"/>
  <c r="F597" i="6" s="1"/>
  <c r="E861" i="6" a="1"/>
  <c r="E861" i="6" s="1"/>
  <c r="F862" i="6" s="1"/>
  <c r="E285" i="6" a="1"/>
  <c r="E285" i="6" s="1"/>
  <c r="F285" i="6" s="1"/>
  <c r="E837" i="6" a="1"/>
  <c r="E837" i="6" s="1"/>
  <c r="E8180" i="6" a="1"/>
  <c r="E8180" i="6" s="1"/>
  <c r="F8180" i="6" s="1"/>
  <c r="E8204" i="6" a="1"/>
  <c r="E8204" i="6" s="1"/>
  <c r="F8204" i="6" s="1"/>
  <c r="E8276" i="6" a="1"/>
  <c r="E8276" i="6" s="1"/>
  <c r="F8276" i="6" s="1"/>
  <c r="E7916" i="6" a="1"/>
  <c r="E7916" i="6" s="1"/>
  <c r="F7916" i="6" s="1"/>
  <c r="E8420" i="6" a="1"/>
  <c r="E8420" i="6" s="1"/>
  <c r="F8420" i="6" s="1"/>
  <c r="E7580" i="6" a="1"/>
  <c r="E7580" i="6" s="1"/>
  <c r="F7580" i="6" s="1"/>
  <c r="E7316" i="6" a="1"/>
  <c r="E7316" i="6" s="1"/>
  <c r="F7316" i="6" s="1"/>
  <c r="E6932" i="6" a="1"/>
  <c r="E6932" i="6" s="1"/>
  <c r="F6932" i="6" s="1"/>
  <c r="E7292" i="6" a="1"/>
  <c r="E7292" i="6" s="1"/>
  <c r="F7292" i="6" s="1"/>
  <c r="E6836" i="6" a="1"/>
  <c r="E6836" i="6" s="1"/>
  <c r="F6836" i="6" s="1"/>
  <c r="E7388" i="6" a="1"/>
  <c r="E7388" i="6" s="1"/>
  <c r="F7388" i="6" s="1"/>
  <c r="E6692" i="6" a="1"/>
  <c r="E6692" i="6" s="1"/>
  <c r="F6692" i="6" s="1"/>
  <c r="E6332" i="6" a="1"/>
  <c r="E6332" i="6" s="1"/>
  <c r="F6332" i="6" s="1"/>
  <c r="E6188" i="6" a="1"/>
  <c r="E6188" i="6" s="1"/>
  <c r="F6188" i="6" s="1"/>
  <c r="E5924" i="6" a="1"/>
  <c r="E5924" i="6" s="1"/>
  <c r="F5924" i="6" s="1"/>
  <c r="E5828" i="6" a="1"/>
  <c r="E5828" i="6" s="1"/>
  <c r="F5828" i="6" s="1"/>
  <c r="E5372" i="6" a="1"/>
  <c r="E5372" i="6" s="1"/>
  <c r="F5372" i="6" s="1"/>
  <c r="E5636" i="6" a="1"/>
  <c r="E5636" i="6" s="1"/>
  <c r="F5636" i="6" s="1"/>
  <c r="E4916" i="6" a="1"/>
  <c r="E4916" i="6" s="1"/>
  <c r="F4916" i="6" s="1"/>
  <c r="E4412" i="6" a="1"/>
  <c r="E4412" i="6" s="1"/>
  <c r="F4412" i="6" s="1"/>
  <c r="E4484" i="6" a="1"/>
  <c r="E4484" i="6" s="1"/>
  <c r="F4484" i="6" s="1"/>
  <c r="E4892" i="6" a="1"/>
  <c r="E4892" i="6" s="1"/>
  <c r="F4892" i="6" s="1"/>
  <c r="E4436" i="6" a="1"/>
  <c r="E4436" i="6" s="1"/>
  <c r="F4436" i="6" s="1"/>
  <c r="E5108" i="6" a="1"/>
  <c r="E5108" i="6" s="1"/>
  <c r="F5108" i="6" s="1"/>
  <c r="E4052" i="6" a="1"/>
  <c r="E4052" i="6" s="1"/>
  <c r="F4052" i="6" s="1"/>
  <c r="E3476" i="6" a="1"/>
  <c r="E3476" i="6" s="1"/>
  <c r="F3476" i="6" s="1"/>
  <c r="E2708" i="6" a="1"/>
  <c r="E2708" i="6" s="1"/>
  <c r="F2708" i="6" s="1"/>
  <c r="E3188" i="6" a="1"/>
  <c r="E3188" i="6" s="1"/>
  <c r="F3188" i="6" s="1"/>
  <c r="E4028" i="6" a="1"/>
  <c r="E4028" i="6" s="1"/>
  <c r="F4028" i="6" s="1"/>
  <c r="E3356" i="6" a="1"/>
  <c r="E3356" i="6" s="1"/>
  <c r="F3356" i="6" s="1"/>
  <c r="E3620" i="6" a="1"/>
  <c r="E3620" i="6" s="1"/>
  <c r="F3620" i="6" s="1"/>
  <c r="E2492" i="6" a="1"/>
  <c r="E2492" i="6" s="1"/>
  <c r="F2492" i="6" s="1"/>
  <c r="E1940" i="6" a="1"/>
  <c r="E1940" i="6" s="1"/>
  <c r="F1940" i="6" s="1"/>
  <c r="E2732" i="6" a="1"/>
  <c r="E2732" i="6" s="1"/>
  <c r="F2732" i="6" s="1"/>
  <c r="E1820" i="6" a="1"/>
  <c r="E1820" i="6" s="1"/>
  <c r="F1820" i="6" s="1"/>
  <c r="E1988" i="6" a="1"/>
  <c r="E1988" i="6" s="1"/>
  <c r="F1988" i="6" s="1"/>
  <c r="E1436" i="6" a="1"/>
  <c r="E1436" i="6" s="1"/>
  <c r="F1436" i="6" s="1"/>
  <c r="E2060" i="6" a="1"/>
  <c r="E2060" i="6" s="1"/>
  <c r="F2060" i="6" s="1"/>
  <c r="E1268" i="6" a="1"/>
  <c r="E1268" i="6" s="1"/>
  <c r="F1268" i="6" s="1"/>
  <c r="E500" i="6" a="1"/>
  <c r="E500" i="6" s="1"/>
  <c r="F500" i="6" s="1"/>
  <c r="E92" i="6" a="1"/>
  <c r="E92" i="6" s="1"/>
  <c r="F92" i="6" s="1"/>
  <c r="E380" i="6" a="1"/>
  <c r="E380" i="6" s="1"/>
  <c r="F380" i="6" s="1"/>
  <c r="E644" i="6" a="1"/>
  <c r="E644" i="6" s="1"/>
  <c r="F644" i="6" s="1"/>
  <c r="E260" i="6" a="1"/>
  <c r="E260" i="6" s="1"/>
  <c r="F260" i="6" s="1"/>
  <c r="E812" i="6" a="1"/>
  <c r="E812" i="6" s="1"/>
  <c r="F812" i="6" s="1"/>
  <c r="E7533" i="6" a="1"/>
  <c r="E7533" i="6" s="1"/>
  <c r="F7533" i="6" s="1"/>
  <c r="E7725" i="6" a="1"/>
  <c r="E7725" i="6" s="1"/>
  <c r="F7725" i="6" s="1"/>
  <c r="E7485" i="6" a="1"/>
  <c r="E7485" i="6" s="1"/>
  <c r="E7077" i="6" a="1"/>
  <c r="E7077" i="6" s="1"/>
  <c r="E7605" i="6" a="1"/>
  <c r="E7605" i="6" s="1"/>
  <c r="F7605" i="6" s="1"/>
  <c r="E7749" i="6" a="1"/>
  <c r="E7749" i="6" s="1"/>
  <c r="E6525" i="6" a="1"/>
  <c r="E6525" i="6" s="1"/>
  <c r="E6669" i="6" a="1"/>
  <c r="E6669" i="6" s="1"/>
  <c r="F6669" i="6" s="1"/>
  <c r="E6453" i="6" a="1"/>
  <c r="E6453" i="6" s="1"/>
  <c r="E6069" i="6" a="1"/>
  <c r="E6069" i="6" s="1"/>
  <c r="E6141" i="6" a="1"/>
  <c r="E6141" i="6" s="1"/>
  <c r="E5253" i="6" a="1"/>
  <c r="E5253" i="6" s="1"/>
  <c r="E5541" i="6" a="1"/>
  <c r="E5541" i="6" s="1"/>
  <c r="F5541" i="6" s="1"/>
  <c r="E5325" i="6" a="1"/>
  <c r="E5325" i="6" s="1"/>
  <c r="E5181" i="6" a="1"/>
  <c r="E5181" i="6" s="1"/>
  <c r="F5181" i="6" s="1"/>
  <c r="E4677" i="6" a="1"/>
  <c r="E4677" i="6" s="1"/>
  <c r="F4677" i="6" s="1"/>
  <c r="E5061" i="6" a="1"/>
  <c r="E5061" i="6" s="1"/>
  <c r="F5061" i="6" s="1"/>
  <c r="E5133" i="6" a="1"/>
  <c r="E5133" i="6" s="1"/>
  <c r="E4653" i="6" a="1"/>
  <c r="E4653" i="6" s="1"/>
  <c r="E3981" i="6" a="1"/>
  <c r="E3981" i="6" s="1"/>
  <c r="F3982" i="6" s="1"/>
  <c r="E4269" i="6" a="1"/>
  <c r="E4269" i="6" s="1"/>
  <c r="F4270" i="6" s="1"/>
  <c r="E3693" i="6" a="1"/>
  <c r="E3693" i="6" s="1"/>
  <c r="E2925" i="6" a="1"/>
  <c r="E2925" i="6" s="1"/>
  <c r="E3573" i="6" a="1"/>
  <c r="E3573" i="6" s="1"/>
  <c r="F3574" i="6" s="1"/>
  <c r="E2829" i="6" a="1"/>
  <c r="E2829" i="6" s="1"/>
  <c r="E3429" i="6" a="1"/>
  <c r="E3429" i="6" s="1"/>
  <c r="F3429" i="6" s="1"/>
  <c r="E4005" i="6" a="1"/>
  <c r="E4005" i="6" s="1"/>
  <c r="E2805" i="6" a="1"/>
  <c r="E2805" i="6" s="1"/>
  <c r="E2229" i="6" a="1"/>
  <c r="E2229" i="6" s="1"/>
  <c r="E1557" i="6" a="1"/>
  <c r="E1557" i="6" s="1"/>
  <c r="E2109" i="6" a="1"/>
  <c r="E2109" i="6" s="1"/>
  <c r="E2517" i="6" a="1"/>
  <c r="E2517" i="6" s="1"/>
  <c r="F2517" i="6" s="1"/>
  <c r="E1605" i="6" a="1"/>
  <c r="E1605" i="6" s="1"/>
  <c r="F1606" i="6" s="1"/>
  <c r="E2373" i="6" a="1"/>
  <c r="E2373" i="6" s="1"/>
  <c r="E1413" i="6" a="1"/>
  <c r="E1413" i="6" s="1"/>
  <c r="E669" i="6" a="1"/>
  <c r="E669" i="6" s="1"/>
  <c r="E213" i="6" a="1"/>
  <c r="E213" i="6" s="1"/>
  <c r="E741" i="6" a="1"/>
  <c r="E741" i="6" s="1"/>
  <c r="E1029" i="6" a="1"/>
  <c r="E1029" i="6" s="1"/>
  <c r="E165" i="6" a="1"/>
  <c r="E165" i="6" s="1"/>
  <c r="F166" i="6" s="1"/>
  <c r="E957" i="6" a="1"/>
  <c r="E957" i="6" s="1"/>
  <c r="F957" i="6" s="1"/>
  <c r="E7774" i="6" a="1"/>
  <c r="E7774" i="6" s="1"/>
  <c r="F7774" i="6" s="1"/>
  <c r="E6982" i="6" a="1"/>
  <c r="E6982" i="6" s="1"/>
  <c r="E6214" i="6" a="1"/>
  <c r="E6214" i="6" s="1"/>
  <c r="F6214" i="6" s="1"/>
  <c r="E5014" i="6" a="1"/>
  <c r="E5014" i="6" s="1"/>
  <c r="E1894" i="6" a="1"/>
  <c r="E1894" i="6" s="1"/>
  <c r="E622" i="6" a="1"/>
  <c r="E622" i="6" s="1"/>
  <c r="E646" i="6" a="1"/>
  <c r="E646" i="6" s="1"/>
  <c r="E7990" i="6" a="1"/>
  <c r="E7990" i="6" s="1"/>
  <c r="F7990" i="6" s="1"/>
  <c r="E7750" i="6" a="1"/>
  <c r="E7750" i="6" s="1"/>
  <c r="E6790" i="6" a="1"/>
  <c r="E6790" i="6" s="1"/>
  <c r="E7414" i="6" a="1"/>
  <c r="E7414" i="6" s="1"/>
  <c r="E6238" i="6" a="1"/>
  <c r="E6238" i="6" s="1"/>
  <c r="E5446" i="6" a="1"/>
  <c r="E5446" i="6" s="1"/>
  <c r="E5374" i="6" a="1"/>
  <c r="E5374" i="6" s="1"/>
  <c r="E5182" i="6" a="1"/>
  <c r="E5182" i="6" s="1"/>
  <c r="E4678" i="6" a="1"/>
  <c r="E4678" i="6" s="1"/>
  <c r="E4126" i="6" a="1"/>
  <c r="E4126" i="6" s="1"/>
  <c r="E4102" i="6" a="1"/>
  <c r="E4102" i="6" s="1"/>
  <c r="E2806" i="6" a="1"/>
  <c r="E2806" i="6" s="1"/>
  <c r="F2806" i="6" s="1"/>
  <c r="E3862" i="6" a="1"/>
  <c r="E3862" i="6" s="1"/>
  <c r="E1558" i="6" a="1"/>
  <c r="E1558" i="6" s="1"/>
  <c r="E1414" i="6" a="1"/>
  <c r="E1414" i="6" s="1"/>
  <c r="E1438" i="6" a="1"/>
  <c r="E1438" i="6" s="1"/>
  <c r="E1390" i="6" a="1"/>
  <c r="E1390" i="6" s="1"/>
  <c r="E238" i="6" a="1"/>
  <c r="E238" i="6" s="1"/>
  <c r="E1078" i="6" a="1"/>
  <c r="E1078" i="6" s="1"/>
  <c r="E7678" i="6" a="1"/>
  <c r="E7678" i="6" s="1"/>
  <c r="E7870" i="6" a="1"/>
  <c r="E7870" i="6" s="1"/>
  <c r="E8398" i="6" a="1"/>
  <c r="E8398" i="6" s="1"/>
  <c r="E7198" i="6" a="1"/>
  <c r="E7198" i="6" s="1"/>
  <c r="E6838" i="6" a="1"/>
  <c r="E6838" i="6" s="1"/>
  <c r="E6022" i="6" a="1"/>
  <c r="E6022" i="6" s="1"/>
  <c r="E5542" i="6" a="1"/>
  <c r="E5542" i="6" s="1"/>
  <c r="E5518" i="6" a="1"/>
  <c r="E5518" i="6" s="1"/>
  <c r="E4846" i="6" a="1"/>
  <c r="E4846" i="6" s="1"/>
  <c r="E4390" i="6" a="1"/>
  <c r="E4390" i="6" s="1"/>
  <c r="E4462" i="6" a="1"/>
  <c r="E4462" i="6" s="1"/>
  <c r="E2950" i="6" a="1"/>
  <c r="E2950" i="6" s="1"/>
  <c r="F2950" i="6" s="1"/>
  <c r="E2974" i="6" a="1"/>
  <c r="E2974" i="6" s="1"/>
  <c r="F2974" i="6" s="1"/>
  <c r="E2878" i="6" a="1"/>
  <c r="E2878" i="6" s="1"/>
  <c r="F2878" i="6" s="1"/>
  <c r="E1798" i="6" a="1"/>
  <c r="E1798" i="6" s="1"/>
  <c r="F1798" i="6" s="1"/>
  <c r="E1654" i="6" a="1"/>
  <c r="E1654" i="6" s="1"/>
  <c r="F1654" i="6" s="1"/>
  <c r="E550" i="6" a="1"/>
  <c r="E550" i="6" s="1"/>
  <c r="F550" i="6" s="1"/>
  <c r="E8372" i="6" a="1"/>
  <c r="E8372" i="6" s="1"/>
  <c r="F8372" i="6" s="1"/>
  <c r="E8396" i="6" a="1"/>
  <c r="E8396" i="6" s="1"/>
  <c r="F8396" i="6" s="1"/>
  <c r="E7508" i="6" a="1"/>
  <c r="E7508" i="6" s="1"/>
  <c r="F7508" i="6" s="1"/>
  <c r="E7676" i="6" a="1"/>
  <c r="E7676" i="6" s="1"/>
  <c r="F7676" i="6" s="1"/>
  <c r="E7436" i="6" a="1"/>
  <c r="E7436" i="6" s="1"/>
  <c r="F7436" i="6" s="1"/>
  <c r="E7028" i="6" a="1"/>
  <c r="E7028" i="6" s="1"/>
  <c r="F7028" i="6" s="1"/>
  <c r="E6956" i="6" a="1"/>
  <c r="E6956" i="6" s="1"/>
  <c r="F6956" i="6" s="1"/>
  <c r="E7244" i="6" a="1"/>
  <c r="E7244" i="6" s="1"/>
  <c r="F7244" i="6" s="1"/>
  <c r="E6500" i="6" a="1"/>
  <c r="E6500" i="6" s="1"/>
  <c r="F6500" i="6" s="1"/>
  <c r="E6428" i="6" a="1"/>
  <c r="E6428" i="6" s="1"/>
  <c r="F6428" i="6" s="1"/>
  <c r="E6356" i="6" a="1"/>
  <c r="E6356" i="6" s="1"/>
  <c r="F6356" i="6" s="1"/>
  <c r="E6284" i="6" a="1"/>
  <c r="E6284" i="6" s="1"/>
  <c r="F6284" i="6" s="1"/>
  <c r="E6044" i="6" a="1"/>
  <c r="E6044" i="6" s="1"/>
  <c r="F6044" i="6" s="1"/>
  <c r="E5492" i="6" a="1"/>
  <c r="E5492" i="6" s="1"/>
  <c r="F5492" i="6" s="1"/>
  <c r="E5852" i="6" a="1"/>
  <c r="E5852" i="6" s="1"/>
  <c r="F5852" i="6" s="1"/>
  <c r="E5084" i="6" a="1"/>
  <c r="E5084" i="6" s="1"/>
  <c r="F5084" i="6" s="1"/>
  <c r="E4628" i="6" a="1"/>
  <c r="E4628" i="6" s="1"/>
  <c r="F4628" i="6" s="1"/>
  <c r="E4964" i="6" a="1"/>
  <c r="E4964" i="6" s="1"/>
  <c r="F4964" i="6" s="1"/>
  <c r="E5036" i="6" a="1"/>
  <c r="E5036" i="6" s="1"/>
  <c r="F5036" i="6" s="1"/>
  <c r="E4604" i="6" a="1"/>
  <c r="E4604" i="6" s="1"/>
  <c r="F4604" i="6" s="1"/>
  <c r="E3884" i="6" a="1"/>
  <c r="E3884" i="6" s="1"/>
  <c r="F3884" i="6" s="1"/>
  <c r="E4172" i="6" a="1"/>
  <c r="E4172" i="6" s="1"/>
  <c r="F4172" i="6" s="1"/>
  <c r="E3596" i="6" a="1"/>
  <c r="E3596" i="6" s="1"/>
  <c r="F3596" i="6" s="1"/>
  <c r="E2852" i="6" a="1"/>
  <c r="E2852" i="6" s="1"/>
  <c r="F2852" i="6" s="1"/>
  <c r="E3308" i="6" a="1"/>
  <c r="E3308" i="6" s="1"/>
  <c r="F3308" i="6" s="1"/>
  <c r="E2612" i="6" a="1"/>
  <c r="E2612" i="6" s="1"/>
  <c r="F2612" i="6" s="1"/>
  <c r="E3404" i="6" a="1"/>
  <c r="E3404" i="6" s="1"/>
  <c r="F3404" i="6" s="1"/>
  <c r="E3812" i="6" a="1"/>
  <c r="E3812" i="6" s="1"/>
  <c r="F3812" i="6" s="1"/>
  <c r="E2756" i="6" a="1"/>
  <c r="E2756" i="6" s="1"/>
  <c r="F2756" i="6" s="1"/>
  <c r="E2204" i="6" a="1"/>
  <c r="E2204" i="6" s="1"/>
  <c r="F2204" i="6" s="1"/>
  <c r="E1508" i="6" a="1"/>
  <c r="E1508" i="6" s="1"/>
  <c r="F1508" i="6" s="1"/>
  <c r="E2012" i="6" a="1"/>
  <c r="E2012" i="6" s="1"/>
  <c r="F2012" i="6" s="1"/>
  <c r="E2444" i="6" a="1"/>
  <c r="E2444" i="6" s="1"/>
  <c r="F2444" i="6" s="1"/>
  <c r="E1532" i="6" a="1"/>
  <c r="E1532" i="6" s="1"/>
  <c r="F1532" i="6" s="1"/>
  <c r="E2348" i="6" a="1"/>
  <c r="E2348" i="6" s="1"/>
  <c r="F2348" i="6" s="1"/>
  <c r="E1388" i="6" a="1"/>
  <c r="E1388" i="6" s="1"/>
  <c r="F1388" i="6" s="1"/>
  <c r="E620" i="6" a="1"/>
  <c r="E620" i="6" s="1"/>
  <c r="F620" i="6" s="1"/>
  <c r="E116" i="6" a="1"/>
  <c r="E116" i="6" s="1"/>
  <c r="F116" i="6" s="1"/>
  <c r="E692" i="6" a="1"/>
  <c r="E692" i="6" s="1"/>
  <c r="F692" i="6" s="1"/>
  <c r="E1004" i="6" a="1"/>
  <c r="E1004" i="6" s="1"/>
  <c r="F1004" i="6" s="1"/>
  <c r="E140" i="6" a="1"/>
  <c r="E140" i="6" s="1"/>
  <c r="F140" i="6" s="1"/>
  <c r="E884" i="6" a="1"/>
  <c r="E884" i="6" s="1"/>
  <c r="F884" i="6" s="1"/>
  <c r="E8182" i="6" a="1"/>
  <c r="E8182" i="6" s="1"/>
  <c r="E8158" i="6" a="1"/>
  <c r="E8158" i="6" s="1"/>
  <c r="F8158" i="6" s="1"/>
  <c r="E6622" i="6" a="1"/>
  <c r="E6622" i="6" s="1"/>
  <c r="F6622" i="6" s="1"/>
  <c r="E5854" i="6" a="1"/>
  <c r="E5854" i="6" s="1"/>
  <c r="E4942" i="6" a="1"/>
  <c r="E4942" i="6" s="1"/>
  <c r="F4942" i="6" s="1"/>
  <c r="E4582" i="6" a="1"/>
  <c r="E4582" i="6" s="1"/>
  <c r="E3910" i="6" a="1"/>
  <c r="E3910" i="6" s="1"/>
  <c r="E8060" i="6" a="1"/>
  <c r="E8060" i="6" s="1"/>
  <c r="F8060" i="6" s="1"/>
  <c r="E7796" i="6" a="1"/>
  <c r="E7796" i="6" s="1"/>
  <c r="F7796" i="6" s="1"/>
  <c r="E7892" i="6" a="1"/>
  <c r="E7892" i="6" s="1"/>
  <c r="F7892" i="6" s="1"/>
  <c r="E8036" i="6" a="1"/>
  <c r="E8036" i="6" s="1"/>
  <c r="F8036" i="6" s="1"/>
  <c r="E7172" i="6" a="1"/>
  <c r="E7172" i="6" s="1"/>
  <c r="F7172" i="6" s="1"/>
  <c r="E6908" i="6" a="1"/>
  <c r="E6908" i="6" s="1"/>
  <c r="F6908" i="6" s="1"/>
  <c r="E6740" i="6" a="1"/>
  <c r="E6740" i="6" s="1"/>
  <c r="F6740" i="6" s="1"/>
  <c r="E6572" i="6" a="1"/>
  <c r="E6572" i="6" s="1"/>
  <c r="F6572" i="6" s="1"/>
  <c r="E6788" i="6" a="1"/>
  <c r="E6788" i="6" s="1"/>
  <c r="F6788" i="6" s="1"/>
  <c r="E6884" i="6" a="1"/>
  <c r="E6884" i="6" s="1"/>
  <c r="F6884" i="6" s="1"/>
  <c r="E6164" i="6" a="1"/>
  <c r="E6164" i="6" s="1"/>
  <c r="F6164" i="6" s="1"/>
  <c r="E6261" i="6" a="1"/>
  <c r="E6261" i="6" s="1"/>
  <c r="E5348" i="6" a="1"/>
  <c r="E5348" i="6" s="1"/>
  <c r="F5348" i="6" s="1"/>
  <c r="E5684" i="6" a="1"/>
  <c r="E5684" i="6" s="1"/>
  <c r="F5684" i="6" s="1"/>
  <c r="E5660" i="6" a="1"/>
  <c r="E5660" i="6" s="1"/>
  <c r="F5660" i="6" s="1"/>
  <c r="E5468" i="6" a="1"/>
  <c r="E5468" i="6" s="1"/>
  <c r="F5468" i="6" s="1"/>
  <c r="E4772" i="6" a="1"/>
  <c r="E4772" i="6" s="1"/>
  <c r="F4772" i="6" s="1"/>
  <c r="E5276" i="6" a="1"/>
  <c r="E5276" i="6" s="1"/>
  <c r="F5276" i="6" s="1"/>
  <c r="E4124" i="6" a="1"/>
  <c r="E4124" i="6" s="1"/>
  <c r="F4124" i="6" s="1"/>
  <c r="E4748" i="6" a="1"/>
  <c r="E4748" i="6" s="1"/>
  <c r="F4748" i="6" s="1"/>
  <c r="E4196" i="6" a="1"/>
  <c r="E4196" i="6" s="1"/>
  <c r="F4196" i="6" s="1"/>
  <c r="E4508" i="6" a="1"/>
  <c r="E4508" i="6" s="1"/>
  <c r="F4508" i="6" s="1"/>
  <c r="E3932" i="6" a="1"/>
  <c r="E3932" i="6" s="1"/>
  <c r="F3932" i="6" s="1"/>
  <c r="E3044" i="6" a="1"/>
  <c r="E3044" i="6" s="1"/>
  <c r="F3044" i="6" s="1"/>
  <c r="E3764" i="6" a="1"/>
  <c r="E3764" i="6" s="1"/>
  <c r="F3764" i="6" s="1"/>
  <c r="E3020" i="6" a="1"/>
  <c r="E3020" i="6" s="1"/>
  <c r="F3020" i="6" s="1"/>
  <c r="E3644" i="6" a="1"/>
  <c r="E3644" i="6" s="1"/>
  <c r="F3644" i="6" s="1"/>
  <c r="E2996" i="6" a="1"/>
  <c r="E2996" i="6" s="1"/>
  <c r="F2996" i="6" s="1"/>
  <c r="E3284" i="6" a="1"/>
  <c r="E3284" i="6" s="1"/>
  <c r="F3284" i="6" s="1"/>
  <c r="E2276" i="6" a="1"/>
  <c r="E2276" i="6" s="1"/>
  <c r="F2276" i="6" s="1"/>
  <c r="E1628" i="6" a="1"/>
  <c r="E1628" i="6" s="1"/>
  <c r="F1628" i="6" s="1"/>
  <c r="E2180" i="6" a="1"/>
  <c r="E2180" i="6" s="1"/>
  <c r="F2180" i="6" s="1"/>
  <c r="E3116" i="6" a="1"/>
  <c r="E3116" i="6" s="1"/>
  <c r="F3116" i="6" s="1"/>
  <c r="E1700" i="6" a="1"/>
  <c r="E1700" i="6" s="1"/>
  <c r="F1700" i="6" s="1"/>
  <c r="E2420" i="6" a="1"/>
  <c r="E2420" i="6" s="1"/>
  <c r="F2420" i="6" s="1"/>
  <c r="E1772" i="6" a="1"/>
  <c r="E1772" i="6" s="1"/>
  <c r="F1772" i="6" s="1"/>
  <c r="E1124" i="6" a="1"/>
  <c r="E1124" i="6" s="1"/>
  <c r="F1124" i="6" s="1"/>
  <c r="E428" i="6" a="1"/>
  <c r="E428" i="6" s="1"/>
  <c r="F428" i="6" s="1"/>
  <c r="E908" i="6" a="1"/>
  <c r="E908" i="6" s="1"/>
  <c r="F908" i="6" s="1"/>
  <c r="E1196" i="6" a="1"/>
  <c r="E1196" i="6" s="1"/>
  <c r="F1196" i="6" s="1"/>
  <c r="E332" i="6" a="1"/>
  <c r="E332" i="6" s="1"/>
  <c r="F332" i="6" s="1"/>
  <c r="E1076" i="6" a="1"/>
  <c r="E1076" i="6" s="1"/>
  <c r="F1076" i="6" s="1"/>
  <c r="E572" i="6" a="1"/>
  <c r="E572" i="6" s="1"/>
  <c r="F572" i="6" s="1"/>
  <c r="E8181" i="6" a="1"/>
  <c r="E8181" i="6" s="1"/>
  <c r="F8181" i="6" s="1"/>
  <c r="E8205" i="6" a="1"/>
  <c r="E8205" i="6" s="1"/>
  <c r="E8277" i="6" a="1"/>
  <c r="E8277" i="6" s="1"/>
  <c r="E7917" i="6" a="1"/>
  <c r="E7917" i="6" s="1"/>
  <c r="E8421" i="6" a="1"/>
  <c r="E8421" i="6" s="1"/>
  <c r="E7581" i="6" a="1"/>
  <c r="E7581" i="6" s="1"/>
  <c r="F7582" i="6" s="1"/>
  <c r="E7317" i="6" a="1"/>
  <c r="E7317" i="6" s="1"/>
  <c r="E6933" i="6" a="1"/>
  <c r="E6933" i="6" s="1"/>
  <c r="F6934" i="6" s="1"/>
  <c r="E7293" i="6" a="1"/>
  <c r="E7293" i="6" s="1"/>
  <c r="F7293" i="6" s="1"/>
  <c r="E6837" i="6" a="1"/>
  <c r="E6837" i="6" s="1"/>
  <c r="E7389" i="6" a="1"/>
  <c r="E7389" i="6" s="1"/>
  <c r="E6693" i="6" a="1"/>
  <c r="E6693" i="6" s="1"/>
  <c r="E6333" i="6" a="1"/>
  <c r="E6333" i="6" s="1"/>
  <c r="E6189" i="6" a="1"/>
  <c r="E6189" i="6" s="1"/>
  <c r="E5925" i="6" a="1"/>
  <c r="E5925" i="6" s="1"/>
  <c r="E5829" i="6" a="1"/>
  <c r="E5829" i="6" s="1"/>
  <c r="E5373" i="6" a="1"/>
  <c r="E5373" i="6" s="1"/>
  <c r="F5373" i="6" s="1"/>
  <c r="E5637" i="6" a="1"/>
  <c r="E5637" i="6" s="1"/>
  <c r="E4917" i="6" a="1"/>
  <c r="E4917" i="6" s="1"/>
  <c r="E4413" i="6" a="1"/>
  <c r="E4413" i="6" s="1"/>
  <c r="E4485" i="6" a="1"/>
  <c r="E4485" i="6" s="1"/>
  <c r="E4893" i="6" a="1"/>
  <c r="E4893" i="6" s="1"/>
  <c r="E4437" i="6" a="1"/>
  <c r="E4437" i="6" s="1"/>
  <c r="E5109" i="6" a="1"/>
  <c r="E5109" i="6" s="1"/>
  <c r="F5110" i="6" s="1"/>
  <c r="E4053" i="6" a="1"/>
  <c r="E4053" i="6" s="1"/>
  <c r="F4053" i="6" s="1"/>
  <c r="E3477" i="6" a="1"/>
  <c r="E3477" i="6" s="1"/>
  <c r="F3478" i="6" s="1"/>
  <c r="E2709" i="6" a="1"/>
  <c r="E2709" i="6" s="1"/>
  <c r="E3189" i="6" a="1"/>
  <c r="E3189" i="6" s="1"/>
  <c r="E4029" i="6" a="1"/>
  <c r="E4029" i="6" s="1"/>
  <c r="E3357" i="6" a="1"/>
  <c r="E3357" i="6" s="1"/>
  <c r="E3621" i="6" a="1"/>
  <c r="E3621" i="6" s="1"/>
  <c r="E2493" i="6" a="1"/>
  <c r="E2493" i="6" s="1"/>
  <c r="E1941" i="6" a="1"/>
  <c r="E1941" i="6" s="1"/>
  <c r="F1941" i="6" s="1"/>
  <c r="E2733" i="6" a="1"/>
  <c r="E2733" i="6" s="1"/>
  <c r="E1821" i="6" a="1"/>
  <c r="E1821" i="6" s="1"/>
  <c r="E1989" i="6" a="1"/>
  <c r="E1989" i="6" s="1"/>
  <c r="E1437" i="6" a="1"/>
  <c r="E1437" i="6" s="1"/>
  <c r="E2061" i="6" a="1"/>
  <c r="E2061" i="6" s="1"/>
  <c r="E1269" i="6" a="1"/>
  <c r="E1269" i="6" s="1"/>
  <c r="E501" i="6" a="1"/>
  <c r="E501" i="6" s="1"/>
  <c r="F502" i="6" s="1"/>
  <c r="E93" i="6" a="1"/>
  <c r="E93" i="6" s="1"/>
  <c r="F93" i="6" s="1"/>
  <c r="E381" i="6" a="1"/>
  <c r="E381" i="6" s="1"/>
  <c r="E645" i="6" a="1"/>
  <c r="E645" i="6" s="1"/>
  <c r="E261" i="6" a="1"/>
  <c r="E261" i="6" s="1"/>
  <c r="E813" i="6" a="1"/>
  <c r="E813" i="6" s="1"/>
  <c r="E8084" i="6" a="1"/>
  <c r="E8084" i="6" s="1"/>
  <c r="F8084" i="6" s="1"/>
  <c r="E8108" i="6" a="1"/>
  <c r="E8108" i="6" s="1"/>
  <c r="F8108" i="6" s="1"/>
  <c r="E8252" i="6" a="1"/>
  <c r="E8252" i="6" s="1"/>
  <c r="F8252" i="6" s="1"/>
  <c r="E7868" i="6" a="1"/>
  <c r="E7868" i="6" s="1"/>
  <c r="F7868" i="6" s="1"/>
  <c r="E8228" i="6" a="1"/>
  <c r="E8228" i="6" s="1"/>
  <c r="F8228" i="6" s="1"/>
  <c r="E7556" i="6" a="1"/>
  <c r="E7556" i="6" s="1"/>
  <c r="F7556" i="6" s="1"/>
  <c r="E7268" i="6" a="1"/>
  <c r="E7268" i="6" s="1"/>
  <c r="F7268" i="6" s="1"/>
  <c r="E7844" i="6" a="1"/>
  <c r="E7844" i="6" s="1"/>
  <c r="F7844" i="6" s="1"/>
  <c r="E7100" i="6" a="1"/>
  <c r="E7100" i="6" s="1"/>
  <c r="F7100" i="6" s="1"/>
  <c r="E6716" i="6" a="1"/>
  <c r="E6716" i="6" s="1"/>
  <c r="F6716" i="6" s="1"/>
  <c r="E7340" i="6" a="1"/>
  <c r="E7340" i="6" s="1"/>
  <c r="F7340" i="6" s="1"/>
  <c r="E6596" i="6" a="1"/>
  <c r="E6596" i="6" s="1"/>
  <c r="F6596" i="6" s="1"/>
  <c r="E6308" i="6" a="1"/>
  <c r="E6308" i="6" s="1"/>
  <c r="F6308" i="6" s="1"/>
  <c r="E6020" i="6" a="1"/>
  <c r="E6020" i="6" s="1"/>
  <c r="F6020" i="6" s="1"/>
  <c r="E5708" i="6" a="1"/>
  <c r="E5708" i="6" s="1"/>
  <c r="F5708" i="6" s="1"/>
  <c r="E5804" i="6" a="1"/>
  <c r="E5804" i="6" s="1"/>
  <c r="F5804" i="6" s="1"/>
  <c r="E5876" i="6" a="1"/>
  <c r="E5876" i="6" s="1"/>
  <c r="F5876" i="6" s="1"/>
  <c r="E5564" i="6" a="1"/>
  <c r="E5564" i="6" s="1"/>
  <c r="F5564" i="6" s="1"/>
  <c r="E4868" i="6" a="1"/>
  <c r="E4868" i="6" s="1"/>
  <c r="F4868" i="6" s="1"/>
  <c r="E4340" i="6" a="1"/>
  <c r="E4340" i="6" s="1"/>
  <c r="F4340" i="6" s="1"/>
  <c r="E4316" i="6" a="1"/>
  <c r="E4316" i="6" s="1"/>
  <c r="F4316" i="6" s="1"/>
  <c r="E4844" i="6" a="1"/>
  <c r="E4844" i="6" s="1"/>
  <c r="F4844" i="6" s="1"/>
  <c r="E4388" i="6" a="1"/>
  <c r="E4388" i="6" s="1"/>
  <c r="F4388" i="6" s="1"/>
  <c r="E5012" i="6" a="1"/>
  <c r="E5012" i="6" s="1"/>
  <c r="F5012" i="6" s="1"/>
  <c r="E3956" i="6" a="1"/>
  <c r="E3956" i="6" s="1"/>
  <c r="F3956" i="6" s="1"/>
  <c r="E3260" i="6" a="1"/>
  <c r="E3260" i="6" s="1"/>
  <c r="F3260" i="6" s="1"/>
  <c r="E2564" i="6" a="1"/>
  <c r="E2564" i="6" s="1"/>
  <c r="F2564" i="6" s="1"/>
  <c r="E3164" i="6" a="1"/>
  <c r="E3164" i="6" s="1"/>
  <c r="F3164" i="6" s="1"/>
  <c r="E3836" i="6" a="1"/>
  <c r="E3836" i="6" s="1"/>
  <c r="F3836" i="6" s="1"/>
  <c r="E3332" i="6" a="1"/>
  <c r="E3332" i="6" s="1"/>
  <c r="F3332" i="6" s="1"/>
  <c r="E3524" i="6" a="1"/>
  <c r="E3524" i="6" s="1"/>
  <c r="F3524" i="6" s="1"/>
  <c r="E2324" i="6" a="1"/>
  <c r="E2324" i="6" s="1"/>
  <c r="F2324" i="6" s="1"/>
  <c r="E1844" i="6" a="1"/>
  <c r="E1844" i="6" s="1"/>
  <c r="F1844" i="6" s="1"/>
  <c r="E2660" i="6" a="1"/>
  <c r="E2660" i="6" s="1"/>
  <c r="F2660" i="6" s="1"/>
  <c r="E1724" i="6" a="1"/>
  <c r="E1724" i="6" s="1"/>
  <c r="F1724" i="6" s="1"/>
  <c r="E1892" i="6" a="1"/>
  <c r="E1892" i="6" s="1"/>
  <c r="F1892" i="6" s="1"/>
  <c r="E2636" i="6" a="1"/>
  <c r="E2636" i="6" s="1"/>
  <c r="F2636" i="6" s="1"/>
  <c r="E1964" i="6" a="1"/>
  <c r="E1964" i="6" s="1"/>
  <c r="F1964" i="6" s="1"/>
  <c r="E1244" i="6" a="1"/>
  <c r="E1244" i="6" s="1"/>
  <c r="F1244" i="6" s="1"/>
  <c r="E476" i="6" a="1"/>
  <c r="E476" i="6" s="1"/>
  <c r="F476" i="6" s="1"/>
  <c r="E1220" i="6" a="1"/>
  <c r="E1220" i="6" s="1"/>
  <c r="F1220" i="6" s="1"/>
  <c r="E1364" i="6" a="1"/>
  <c r="E1364" i="6" s="1"/>
  <c r="F1364" i="6" s="1"/>
  <c r="E404" i="6" a="1"/>
  <c r="E404" i="6" s="1"/>
  <c r="F404" i="6" s="1"/>
  <c r="E1292" i="6" a="1"/>
  <c r="E1292" i="6" s="1"/>
  <c r="F1292" i="6" s="1"/>
  <c r="E788" i="6" a="1"/>
  <c r="E788" i="6" s="1"/>
  <c r="F788" i="6" s="1"/>
  <c r="E1486" i="6" a="1"/>
  <c r="E1486" i="6" s="1"/>
  <c r="E8326" i="6" a="1"/>
  <c r="E8326" i="6" s="1"/>
  <c r="F8326" i="6" s="1"/>
  <c r="E6718" i="6" a="1"/>
  <c r="E6718" i="6" s="1"/>
  <c r="E5038" i="6" a="1"/>
  <c r="E5038" i="6" s="1"/>
  <c r="E4006" i="6" a="1"/>
  <c r="E4006" i="6" s="1"/>
  <c r="F4006" i="6" s="1"/>
  <c r="E3790" i="6" a="1"/>
  <c r="E3790" i="6" s="1"/>
  <c r="F3790" i="6" s="1"/>
  <c r="E3310" i="6" a="1"/>
  <c r="E3310" i="6" s="1"/>
  <c r="E1366" i="6" a="1"/>
  <c r="E1366" i="6" s="1"/>
  <c r="E1054" i="6" a="1"/>
  <c r="E1054" i="6" s="1"/>
  <c r="F1054" i="6" s="1"/>
  <c r="E982" i="6" a="1"/>
  <c r="E982" i="6" s="1"/>
  <c r="F982" i="6" s="1"/>
  <c r="E8373" i="6" a="1"/>
  <c r="E8373" i="6" s="1"/>
  <c r="F8373" i="6" s="1"/>
  <c r="E8397" i="6" a="1"/>
  <c r="E8397" i="6" s="1"/>
  <c r="E7509" i="6" a="1"/>
  <c r="E7509" i="6" s="1"/>
  <c r="E7677" i="6" a="1"/>
  <c r="E7677" i="6" s="1"/>
  <c r="E7437" i="6" a="1"/>
  <c r="E7437" i="6" s="1"/>
  <c r="F7438" i="6" s="1"/>
  <c r="E7029" i="6" a="1"/>
  <c r="E7029" i="6" s="1"/>
  <c r="F7030" i="6" s="1"/>
  <c r="E6957" i="6" a="1"/>
  <c r="E6957" i="6" s="1"/>
  <c r="F6958" i="6" s="1"/>
  <c r="E7245" i="6" a="1"/>
  <c r="E7245" i="6" s="1"/>
  <c r="F7245" i="6" s="1"/>
  <c r="E6501" i="6" a="1"/>
  <c r="E6501" i="6" s="1"/>
  <c r="F6501" i="6" s="1"/>
  <c r="E6429" i="6" a="1"/>
  <c r="E6429" i="6" s="1"/>
  <c r="E6357" i="6" a="1"/>
  <c r="E6357" i="6" s="1"/>
  <c r="F6357" i="6" s="1"/>
  <c r="E6285" i="6" a="1"/>
  <c r="E6285" i="6" s="1"/>
  <c r="E6045" i="6" a="1"/>
  <c r="E6045" i="6" s="1"/>
  <c r="F6045" i="6" s="1"/>
  <c r="E5493" i="6" a="1"/>
  <c r="E5493" i="6" s="1"/>
  <c r="E5853" i="6" a="1"/>
  <c r="E5853" i="6" s="1"/>
  <c r="E5085" i="6" a="1"/>
  <c r="E5085" i="6" s="1"/>
  <c r="F5085" i="6" s="1"/>
  <c r="E4629" i="6" a="1"/>
  <c r="E4629" i="6" s="1"/>
  <c r="F4629" i="6" s="1"/>
  <c r="E4965" i="6" a="1"/>
  <c r="E4965" i="6" s="1"/>
  <c r="E5037" i="6" a="1"/>
  <c r="E5037" i="6" s="1"/>
  <c r="F5037" i="6" s="1"/>
  <c r="E4605" i="6" a="1"/>
  <c r="E4605" i="6" s="1"/>
  <c r="F4606" i="6" s="1"/>
  <c r="E3885" i="6" a="1"/>
  <c r="E3885" i="6" s="1"/>
  <c r="F3885" i="6" s="1"/>
  <c r="E4173" i="6" a="1"/>
  <c r="E4173" i="6" s="1"/>
  <c r="E3597" i="6" a="1"/>
  <c r="E3597" i="6" s="1"/>
  <c r="F3598" i="6" s="1"/>
  <c r="E2853" i="6" a="1"/>
  <c r="E2853" i="6" s="1"/>
  <c r="F2853" i="6" s="1"/>
  <c r="E3309" i="6" a="1"/>
  <c r="E3309" i="6" s="1"/>
  <c r="F3309" i="6" s="1"/>
  <c r="E2613" i="6" a="1"/>
  <c r="E2613" i="6" s="1"/>
  <c r="F2613" i="6" s="1"/>
  <c r="E3405" i="6" a="1"/>
  <c r="E3405" i="6" s="1"/>
  <c r="E3813" i="6" a="1"/>
  <c r="E3813" i="6" s="1"/>
  <c r="F3813" i="6" s="1"/>
  <c r="E2757" i="6" a="1"/>
  <c r="E2757" i="6" s="1"/>
  <c r="E2205" i="6" a="1"/>
  <c r="E2205" i="6" s="1"/>
  <c r="F2206" i="6" s="1"/>
  <c r="E1509" i="6" a="1"/>
  <c r="E1509" i="6" s="1"/>
  <c r="E2013" i="6" a="1"/>
  <c r="E2013" i="6" s="1"/>
  <c r="F2013" i="6" s="1"/>
  <c r="E2445" i="6" a="1"/>
  <c r="E2445" i="6" s="1"/>
  <c r="E1533" i="6" a="1"/>
  <c r="E1533" i="6" s="1"/>
  <c r="E2349" i="6" a="1"/>
  <c r="E2349" i="6" s="1"/>
  <c r="E1389" i="6" a="1"/>
  <c r="E1389" i="6" s="1"/>
  <c r="F1389" i="6" s="1"/>
  <c r="E621" i="6" a="1"/>
  <c r="E621" i="6" s="1"/>
  <c r="E117" i="6" a="1"/>
  <c r="E117" i="6" s="1"/>
  <c r="F118" i="6" s="1"/>
  <c r="E693" i="6" a="1"/>
  <c r="E693" i="6" s="1"/>
  <c r="E1005" i="6" a="1"/>
  <c r="E1005" i="6" s="1"/>
  <c r="F1006" i="6" s="1"/>
  <c r="E141" i="6" a="1"/>
  <c r="E141" i="6" s="1"/>
  <c r="F142" i="6" s="1"/>
  <c r="E885" i="6" a="1"/>
  <c r="E885" i="6" s="1"/>
  <c r="F886" i="6" s="1"/>
  <c r="E8422" i="6" a="1"/>
  <c r="E8422" i="6" s="1"/>
  <c r="E8278" i="6" a="1"/>
  <c r="E8278" i="6" s="1"/>
  <c r="F8278" i="6" s="1"/>
  <c r="E7222" i="6" a="1"/>
  <c r="E7222" i="6" s="1"/>
  <c r="F7222" i="6" s="1"/>
  <c r="E5614" i="6" a="1"/>
  <c r="E5614" i="6" s="1"/>
  <c r="F5614" i="6" s="1"/>
  <c r="E4414" i="6" a="1"/>
  <c r="E4414" i="6" s="1"/>
  <c r="E4918" i="6" a="1"/>
  <c r="E4918" i="6" s="1"/>
  <c r="F4918" i="6" s="1"/>
  <c r="E2422" i="6" a="1"/>
  <c r="E2422" i="6" s="1"/>
  <c r="E8061" i="6" a="1"/>
  <c r="E8061" i="6" s="1"/>
  <c r="E7797" i="6" a="1"/>
  <c r="E7797" i="6" s="1"/>
  <c r="F7798" i="6" s="1"/>
  <c r="E7893" i="6" a="1"/>
  <c r="E7893" i="6" s="1"/>
  <c r="E8037" i="6" a="1"/>
  <c r="E8037" i="6" s="1"/>
  <c r="E7173" i="6" a="1"/>
  <c r="E7173" i="6" s="1"/>
  <c r="E6909" i="6" a="1"/>
  <c r="E6909" i="6" s="1"/>
  <c r="F6909" i="6" s="1"/>
  <c r="E6741" i="6" a="1"/>
  <c r="E6741" i="6" s="1"/>
  <c r="F6742" i="6" s="1"/>
  <c r="E6573" i="6" a="1"/>
  <c r="E6573" i="6" s="1"/>
  <c r="F6574" i="6" s="1"/>
  <c r="E6789" i="6" a="1"/>
  <c r="E6789" i="6" s="1"/>
  <c r="E6885" i="6" a="1"/>
  <c r="E6885" i="6" s="1"/>
  <c r="F6886" i="6" s="1"/>
  <c r="E6165" i="6" a="1"/>
  <c r="E6165" i="6" s="1"/>
  <c r="E6260" i="6" a="1"/>
  <c r="E6260" i="6" s="1"/>
  <c r="F6260" i="6" s="1"/>
  <c r="E5349" i="6" a="1"/>
  <c r="E5349" i="6" s="1"/>
  <c r="E5685" i="6" a="1"/>
  <c r="E5685" i="6" s="1"/>
  <c r="E5661" i="6" a="1"/>
  <c r="E5661" i="6" s="1"/>
  <c r="E5469" i="6" a="1"/>
  <c r="E5469" i="6" s="1"/>
  <c r="E4773" i="6" a="1"/>
  <c r="E4773" i="6" s="1"/>
  <c r="E5277" i="6" a="1"/>
  <c r="E5277" i="6" s="1"/>
  <c r="E4125" i="6" a="1"/>
  <c r="E4125" i="6" s="1"/>
  <c r="E4749" i="6" a="1"/>
  <c r="E4749" i="6" s="1"/>
  <c r="E4197" i="6" a="1"/>
  <c r="E4197" i="6" s="1"/>
  <c r="E4509" i="6" a="1"/>
  <c r="E4509" i="6" s="1"/>
  <c r="E3933" i="6" a="1"/>
  <c r="E3933" i="6" s="1"/>
  <c r="E3045" i="6" a="1"/>
  <c r="E3045" i="6" s="1"/>
  <c r="E3765" i="6" a="1"/>
  <c r="E3765" i="6" s="1"/>
  <c r="E3021" i="6" a="1"/>
  <c r="E3021" i="6" s="1"/>
  <c r="E3645" i="6" a="1"/>
  <c r="E3645" i="6" s="1"/>
  <c r="E2997" i="6" a="1"/>
  <c r="E2997" i="6" s="1"/>
  <c r="E3285" i="6" a="1"/>
  <c r="E3285" i="6" s="1"/>
  <c r="E2277" i="6" a="1"/>
  <c r="E2277" i="6" s="1"/>
  <c r="F2277" i="6" s="1"/>
  <c r="E1629" i="6" a="1"/>
  <c r="E1629" i="6" s="1"/>
  <c r="E2181" i="6" a="1"/>
  <c r="E2181" i="6" s="1"/>
  <c r="E3117" i="6" a="1"/>
  <c r="E3117" i="6" s="1"/>
  <c r="E1701" i="6" a="1"/>
  <c r="E1701" i="6" s="1"/>
  <c r="E2421" i="6" a="1"/>
  <c r="E2421" i="6" s="1"/>
  <c r="E1773" i="6" a="1"/>
  <c r="E1773" i="6" s="1"/>
  <c r="E1125" i="6" a="1"/>
  <c r="E1125" i="6" s="1"/>
  <c r="E429" i="6" a="1"/>
  <c r="E429" i="6" s="1"/>
  <c r="E909" i="6" a="1"/>
  <c r="E909" i="6" s="1"/>
  <c r="E1197" i="6" a="1"/>
  <c r="E1197" i="6" s="1"/>
  <c r="E333" i="6" a="1"/>
  <c r="E333" i="6" s="1"/>
  <c r="E1077" i="6" a="1"/>
  <c r="E1077" i="6" s="1"/>
  <c r="F1077" i="6" s="1"/>
  <c r="E573" i="6" a="1"/>
  <c r="E573" i="6" s="1"/>
  <c r="F574" i="6" s="1"/>
  <c r="E7652" i="6" a="1"/>
  <c r="E7652" i="6" s="1"/>
  <c r="E7772" i="6" a="1"/>
  <c r="E7772" i="6" s="1"/>
  <c r="F7772" i="6" s="1"/>
  <c r="E7700" i="6" a="1"/>
  <c r="E7700" i="6" s="1"/>
  <c r="E7124" i="6" a="1"/>
  <c r="E7124" i="6" s="1"/>
  <c r="F7125" i="6" s="1"/>
  <c r="E7940" i="6" a="1"/>
  <c r="E7940" i="6" s="1"/>
  <c r="E6644" i="6" a="1"/>
  <c r="E6644" i="6" s="1"/>
  <c r="F6645" i="6" s="1"/>
  <c r="E6548" i="6" a="1"/>
  <c r="E6548" i="6" s="1"/>
  <c r="F6548" i="6" s="1"/>
  <c r="E6764" i="6" a="1"/>
  <c r="E6764" i="6" s="1"/>
  <c r="F6764" i="6" s="1"/>
  <c r="E6476" i="6" a="1"/>
  <c r="E6476" i="6" s="1"/>
  <c r="F6476" i="6" s="1"/>
  <c r="E6092" i="6" a="1"/>
  <c r="E6092" i="6" s="1"/>
  <c r="F6092" i="6" s="1"/>
  <c r="E6212" i="6" a="1"/>
  <c r="E6212" i="6" s="1"/>
  <c r="F6212" i="6" s="1"/>
  <c r="E5300" i="6" a="1"/>
  <c r="E5300" i="6" s="1"/>
  <c r="F5300" i="6" s="1"/>
  <c r="E5588" i="6" a="1"/>
  <c r="E5588" i="6" s="1"/>
  <c r="F5588" i="6" s="1"/>
  <c r="E5612" i="6" a="1"/>
  <c r="E5612" i="6" s="1"/>
  <c r="E5396" i="6" a="1"/>
  <c r="E5396" i="6" s="1"/>
  <c r="F5397" i="6" s="1"/>
  <c r="E4724" i="6" a="1"/>
  <c r="E4724" i="6" s="1"/>
  <c r="F4724" i="6" s="1"/>
  <c r="E5204" i="6" a="1"/>
  <c r="E5204" i="6" s="1"/>
  <c r="F5205" i="6" s="1"/>
  <c r="E5228" i="6" a="1"/>
  <c r="E5228" i="6" s="1"/>
  <c r="F5228" i="6" s="1"/>
  <c r="E4700" i="6" a="1"/>
  <c r="E4700" i="6" s="1"/>
  <c r="F4701" i="6" s="1"/>
  <c r="E4100" i="6" a="1"/>
  <c r="E4100" i="6" s="1"/>
  <c r="F4100" i="6" s="1"/>
  <c r="E4364" i="6" a="1"/>
  <c r="E4364" i="6" s="1"/>
  <c r="F4365" i="6" s="1"/>
  <c r="E3788" i="6" a="1"/>
  <c r="E3788" i="6" s="1"/>
  <c r="F3788" i="6" s="1"/>
  <c r="E2948" i="6" a="1"/>
  <c r="E2948" i="6" s="1"/>
  <c r="F2948" i="6" s="1"/>
  <c r="E3668" i="6" a="1"/>
  <c r="E3668" i="6" s="1"/>
  <c r="F3668" i="6" s="1"/>
  <c r="E2972" i="6" a="1"/>
  <c r="E2972" i="6" s="1"/>
  <c r="F2973" i="6" s="1"/>
  <c r="E3548" i="6" a="1"/>
  <c r="E3548" i="6" s="1"/>
  <c r="F3548" i="6" s="1"/>
  <c r="E2876" i="6" a="1"/>
  <c r="E2876" i="6" s="1"/>
  <c r="F2876" i="6" s="1"/>
  <c r="E2900" i="6" a="1"/>
  <c r="E2900" i="6" s="1"/>
  <c r="F2901" i="6" s="1"/>
  <c r="E2252" i="6" a="1"/>
  <c r="E2252" i="6" s="1"/>
  <c r="F2252" i="6" s="1"/>
  <c r="E1580" i="6" a="1"/>
  <c r="E1580" i="6" s="1"/>
  <c r="F1580" i="6" s="1"/>
  <c r="E2132" i="6" a="1"/>
  <c r="E2132" i="6" s="1"/>
  <c r="F2132" i="6" s="1"/>
  <c r="E2588" i="6" a="1"/>
  <c r="E2588" i="6" s="1"/>
  <c r="F2588" i="6" s="1"/>
  <c r="E1652" i="6" a="1"/>
  <c r="E1652" i="6" s="1"/>
  <c r="F1652" i="6" s="1"/>
  <c r="E2396" i="6" a="1"/>
  <c r="E2396" i="6" s="1"/>
  <c r="F2396" i="6" s="1"/>
  <c r="E1676" i="6" a="1"/>
  <c r="E1676" i="6" s="1"/>
  <c r="F1676" i="6" s="1"/>
  <c r="E1100" i="6" a="1"/>
  <c r="E1100" i="6" s="1"/>
  <c r="F1100" i="6" s="1"/>
  <c r="E236" i="6" a="1"/>
  <c r="E236" i="6" s="1"/>
  <c r="F237" i="6" s="1"/>
  <c r="E764" i="6" a="1"/>
  <c r="E764" i="6" s="1"/>
  <c r="E1052" i="6" a="1"/>
  <c r="E1052" i="6" s="1"/>
  <c r="E188" i="6" a="1"/>
  <c r="E188" i="6" s="1"/>
  <c r="F188" i="6" s="1"/>
  <c r="E980" i="6" a="1"/>
  <c r="E980" i="6" s="1"/>
  <c r="F980" i="6" s="1"/>
  <c r="E548" i="6" a="1"/>
  <c r="E548" i="6" s="1"/>
  <c r="F549" i="6" s="1"/>
  <c r="E8085" i="6" a="1"/>
  <c r="E8085" i="6" s="1"/>
  <c r="E8109" i="6" a="1"/>
  <c r="E8109" i="6" s="1"/>
  <c r="E8253" i="6" a="1"/>
  <c r="E8253" i="6" s="1"/>
  <c r="E7869" i="6" a="1"/>
  <c r="E7869" i="6" s="1"/>
  <c r="E8229" i="6" a="1"/>
  <c r="E8229" i="6" s="1"/>
  <c r="F8229" i="6" s="1"/>
  <c r="E7557" i="6" a="1"/>
  <c r="E7557" i="6" s="1"/>
  <c r="F7557" i="6" s="1"/>
  <c r="E7269" i="6" a="1"/>
  <c r="E7269" i="6" s="1"/>
  <c r="E7845" i="6" a="1"/>
  <c r="E7845" i="6" s="1"/>
  <c r="E7101" i="6" a="1"/>
  <c r="E7101" i="6" s="1"/>
  <c r="E6717" i="6" a="1"/>
  <c r="E6717" i="6" s="1"/>
  <c r="E7341" i="6" a="1"/>
  <c r="E7341" i="6" s="1"/>
  <c r="E6597" i="6" a="1"/>
  <c r="E6597" i="6" s="1"/>
  <c r="E6309" i="6" a="1"/>
  <c r="E6309" i="6" s="1"/>
  <c r="E6021" i="6" a="1"/>
  <c r="E6021" i="6" s="1"/>
  <c r="E5709" i="6" a="1"/>
  <c r="E5709" i="6" s="1"/>
  <c r="E5805" i="6" a="1"/>
  <c r="E5805" i="6" s="1"/>
  <c r="F5806" i="6" s="1"/>
  <c r="E5877" i="6" a="1"/>
  <c r="E5877" i="6" s="1"/>
  <c r="E5565" i="6" a="1"/>
  <c r="E5565" i="6" s="1"/>
  <c r="F5566" i="6" s="1"/>
  <c r="E4869" i="6" a="1"/>
  <c r="E4869" i="6" s="1"/>
  <c r="E4341" i="6" a="1"/>
  <c r="E4341" i="6" s="1"/>
  <c r="E4317" i="6" a="1"/>
  <c r="E4317" i="6" s="1"/>
  <c r="F4317" i="6" s="1"/>
  <c r="E4845" i="6" a="1"/>
  <c r="E4845" i="6" s="1"/>
  <c r="F4845" i="6" s="1"/>
  <c r="E4389" i="6" a="1"/>
  <c r="E4389" i="6" s="1"/>
  <c r="E5013" i="6" a="1"/>
  <c r="E5013" i="6" s="1"/>
  <c r="F5014" i="6" s="1"/>
  <c r="E3957" i="6" a="1"/>
  <c r="E3957" i="6" s="1"/>
  <c r="E3261" i="6" a="1"/>
  <c r="E3261" i="6" s="1"/>
  <c r="E2565" i="6" a="1"/>
  <c r="E2565" i="6" s="1"/>
  <c r="E3165" i="6" a="1"/>
  <c r="E3165" i="6" s="1"/>
  <c r="E3837" i="6" a="1"/>
  <c r="E3837" i="6" s="1"/>
  <c r="E3333" i="6" a="1"/>
  <c r="E3333" i="6" s="1"/>
  <c r="F3333" i="6" s="1"/>
  <c r="E3525" i="6" a="1"/>
  <c r="E3525" i="6" s="1"/>
  <c r="E2325" i="6" a="1"/>
  <c r="E2325" i="6" s="1"/>
  <c r="E1845" i="6" a="1"/>
  <c r="E1845" i="6" s="1"/>
  <c r="E2661" i="6" a="1"/>
  <c r="E2661" i="6" s="1"/>
  <c r="E1725" i="6" a="1"/>
  <c r="E1725" i="6" s="1"/>
  <c r="E1893" i="6" a="1"/>
  <c r="E1893" i="6" s="1"/>
  <c r="E2637" i="6" a="1"/>
  <c r="E2637" i="6" s="1"/>
  <c r="F2637" i="6" s="1"/>
  <c r="E1965" i="6" a="1"/>
  <c r="E1965" i="6" s="1"/>
  <c r="F1965" i="6" s="1"/>
  <c r="E1245" i="6" a="1"/>
  <c r="E1245" i="6" s="1"/>
  <c r="F1246" i="6" s="1"/>
  <c r="E477" i="6" a="1"/>
  <c r="E477" i="6" s="1"/>
  <c r="E1221" i="6" a="1"/>
  <c r="E1221" i="6" s="1"/>
  <c r="E1365" i="6" a="1"/>
  <c r="E1365" i="6" s="1"/>
  <c r="E405" i="6" a="1"/>
  <c r="E405" i="6" s="1"/>
  <c r="E1293" i="6" a="1"/>
  <c r="E1293" i="6" s="1"/>
  <c r="F1294" i="6" s="1"/>
  <c r="E789" i="6" a="1"/>
  <c r="E789" i="6" s="1"/>
  <c r="C72" i="6"/>
  <c r="G72" i="6"/>
  <c r="B73" i="6"/>
  <c r="H73" i="6" s="1" a="1"/>
  <c r="H73" i="6" s="1"/>
  <c r="I73" i="6" s="1"/>
  <c r="J73" i="6" s="1"/>
  <c r="O51" i="5"/>
  <c r="I23" i="6"/>
  <c r="J23" i="6" s="1"/>
  <c r="E21" i="6"/>
  <c r="C48" i="6"/>
  <c r="D47" i="6" s="1"/>
  <c r="C24" i="6"/>
  <c r="D23" i="6" s="1"/>
  <c r="K25" i="5"/>
  <c r="K24" i="5" s="1"/>
  <c r="K23" i="5" s="1"/>
  <c r="K22" i="5" s="1"/>
  <c r="F25" i="5"/>
  <c r="I25" i="5" s="1"/>
  <c r="J25" i="5" s="1"/>
  <c r="J18" i="5" s="1"/>
  <c r="E51" i="5"/>
  <c r="G51" i="5"/>
  <c r="M51" i="5"/>
  <c r="N51" i="5" s="1"/>
  <c r="H50" i="5"/>
  <c r="S27" i="6"/>
  <c r="S7" i="2" s="1"/>
  <c r="F50" i="5"/>
  <c r="E22" i="6"/>
  <c r="E20" i="6"/>
  <c r="G48" i="6"/>
  <c r="G24" i="6"/>
  <c r="F4678" i="6" l="1"/>
  <c r="F6022" i="6"/>
  <c r="F4125" i="6"/>
  <c r="F6165" i="6"/>
  <c r="F7893" i="6"/>
  <c r="F238" i="6"/>
  <c r="F4941" i="6"/>
  <c r="F6117" i="6"/>
  <c r="F7629" i="6"/>
  <c r="F1341" i="6"/>
  <c r="F2541" i="6"/>
  <c r="F5517" i="6"/>
  <c r="F6621" i="6"/>
  <c r="F8013" i="6"/>
  <c r="F4582" i="6"/>
  <c r="F5950" i="6"/>
  <c r="I50" i="5"/>
  <c r="F1269" i="6"/>
  <c r="F3621" i="6"/>
  <c r="F4437" i="6"/>
  <c r="F5925" i="6"/>
  <c r="F3070" i="6"/>
  <c r="F5469" i="6"/>
  <c r="F7198" i="6"/>
  <c r="F645" i="6"/>
  <c r="F1821" i="6"/>
  <c r="F2709" i="6"/>
  <c r="F4917" i="6"/>
  <c r="F7389" i="6"/>
  <c r="F8277" i="6"/>
  <c r="F669" i="6"/>
  <c r="F2805" i="6"/>
  <c r="F7077" i="6"/>
  <c r="F2061" i="6"/>
  <c r="F3357" i="6"/>
  <c r="F4893" i="6"/>
  <c r="F6189" i="6"/>
  <c r="F1029" i="6"/>
  <c r="F2109" i="6"/>
  <c r="F2925" i="6"/>
  <c r="F6526" i="6"/>
  <c r="F309" i="6"/>
  <c r="F2037" i="6"/>
  <c r="F4077" i="6"/>
  <c r="F5421" i="6"/>
  <c r="F717" i="6"/>
  <c r="F2469" i="6"/>
  <c r="F4221" i="6"/>
  <c r="F6237" i="6"/>
  <c r="F7965" i="6"/>
  <c r="F910" i="6"/>
  <c r="F5661" i="6"/>
  <c r="F813" i="6"/>
  <c r="F1437" i="6"/>
  <c r="F4029" i="6"/>
  <c r="F4485" i="6"/>
  <c r="F6333" i="6"/>
  <c r="F8421" i="6"/>
  <c r="F3910" i="6"/>
  <c r="F4462" i="6"/>
  <c r="F741" i="6"/>
  <c r="F1557" i="6"/>
  <c r="F3693" i="6"/>
  <c r="F5325" i="6"/>
  <c r="F7749" i="6"/>
  <c r="F5206" i="6"/>
  <c r="F4414" i="6"/>
  <c r="F5590" i="6"/>
  <c r="F4389" i="6"/>
  <c r="F7269" i="6"/>
  <c r="F2733" i="6"/>
  <c r="F6837" i="6"/>
  <c r="F8205" i="6"/>
  <c r="F5518" i="6"/>
  <c r="F4102" i="6"/>
  <c r="F1413" i="6"/>
  <c r="F4005" i="6"/>
  <c r="F4653" i="6"/>
  <c r="F6141" i="6"/>
  <c r="F7485" i="6"/>
  <c r="F837" i="6"/>
  <c r="F1485" i="6"/>
  <c r="F4150" i="6"/>
  <c r="F7005" i="6"/>
  <c r="F1749" i="6"/>
  <c r="F3861" i="6"/>
  <c r="F5757" i="6"/>
  <c r="F6813" i="6"/>
  <c r="F7989" i="6"/>
  <c r="F8302" i="6"/>
  <c r="F2398" i="6"/>
  <c r="F7750" i="6"/>
  <c r="S7323" i="6"/>
  <c r="S311" i="2" s="1"/>
  <c r="S7467" i="6"/>
  <c r="S317" i="2" s="1"/>
  <c r="S7395" i="6"/>
  <c r="S314" i="2" s="1"/>
  <c r="S7491" i="6"/>
  <c r="S318" i="2" s="1"/>
  <c r="S7539" i="6"/>
  <c r="S320" i="2" s="1"/>
  <c r="S7371" i="6"/>
  <c r="S313" i="2" s="1"/>
  <c r="S7515" i="6"/>
  <c r="S319" i="2" s="1"/>
  <c r="S7443" i="6"/>
  <c r="S316" i="2" s="1"/>
  <c r="S7563" i="6"/>
  <c r="S321" i="2" s="1"/>
  <c r="S7299" i="6"/>
  <c r="S310" i="2" s="1"/>
  <c r="S7347" i="6"/>
  <c r="S312" i="2" s="1"/>
  <c r="S7419" i="6"/>
  <c r="S315" i="2" s="1"/>
  <c r="F6717" i="6"/>
  <c r="F8085" i="6"/>
  <c r="F5685" i="6"/>
  <c r="F1366" i="6"/>
  <c r="F8109" i="6"/>
  <c r="F5877" i="6"/>
  <c r="F21" i="6"/>
  <c r="F477" i="6"/>
  <c r="F7845" i="6"/>
  <c r="F4197" i="6"/>
  <c r="F5349" i="6"/>
  <c r="F7173" i="6"/>
  <c r="F693" i="6"/>
  <c r="F1509" i="6"/>
  <c r="F261" i="6"/>
  <c r="F1989" i="6"/>
  <c r="F3189" i="6"/>
  <c r="F4413" i="6"/>
  <c r="F6693" i="6"/>
  <c r="F7917" i="6"/>
  <c r="F5446" i="6"/>
  <c r="F525" i="6"/>
  <c r="F2685" i="6"/>
  <c r="F5157" i="6"/>
  <c r="F5901" i="6"/>
  <c r="F6981" i="6"/>
  <c r="F1173" i="6"/>
  <c r="F1797" i="6"/>
  <c r="F3093" i="6"/>
  <c r="F4245" i="6"/>
  <c r="F7197" i="6"/>
  <c r="F7821" i="6"/>
  <c r="F3261" i="6"/>
  <c r="F1845" i="6"/>
  <c r="F7101" i="6"/>
  <c r="F1773" i="6"/>
  <c r="F2997" i="6"/>
  <c r="F5853" i="6"/>
  <c r="F1486" i="6"/>
  <c r="F3862" i="6"/>
  <c r="F6238" i="6"/>
  <c r="F213" i="6"/>
  <c r="F2229" i="6"/>
  <c r="F3310" i="6"/>
  <c r="F1893" i="6"/>
  <c r="F3165" i="6"/>
  <c r="F6597" i="6"/>
  <c r="F3117" i="6"/>
  <c r="F4773" i="6"/>
  <c r="F6789" i="6"/>
  <c r="F8061" i="6"/>
  <c r="F8422" i="6"/>
  <c r="F3405" i="6"/>
  <c r="F6285" i="6"/>
  <c r="F7678" i="6"/>
  <c r="F2493" i="6"/>
  <c r="F5829" i="6"/>
  <c r="F2374" i="6"/>
  <c r="F2086" i="6"/>
  <c r="F2902" i="6"/>
  <c r="F6766" i="6"/>
  <c r="F358" i="6"/>
  <c r="F3550" i="6"/>
  <c r="F2421" i="6"/>
  <c r="F3645" i="6"/>
  <c r="F621" i="6"/>
  <c r="F2757" i="6"/>
  <c r="F4173" i="6"/>
  <c r="F5493" i="6"/>
  <c r="F7414" i="6"/>
  <c r="F2158" i="6"/>
  <c r="F5398" i="6"/>
  <c r="F6982" i="6"/>
  <c r="F405" i="6"/>
  <c r="F4869" i="6"/>
  <c r="F7341" i="6"/>
  <c r="F1197" i="6"/>
  <c r="F2181" i="6"/>
  <c r="F3045" i="6"/>
  <c r="F4990" i="6"/>
  <c r="F1629" i="6"/>
  <c r="F3933" i="6"/>
  <c r="F2445" i="6"/>
  <c r="F4965" i="6"/>
  <c r="F6429" i="6"/>
  <c r="F8397" i="6"/>
  <c r="F5182" i="6"/>
  <c r="F6644" i="6"/>
  <c r="F4700" i="6"/>
  <c r="F885" i="6"/>
  <c r="F3981" i="6"/>
  <c r="S843" i="6"/>
  <c r="S41" i="2" s="1"/>
  <c r="S723" i="6"/>
  <c r="S36" i="2" s="1"/>
  <c r="S939" i="6"/>
  <c r="S45" i="2" s="1"/>
  <c r="S987" i="6"/>
  <c r="S47" i="2" s="1"/>
  <c r="S387" i="6"/>
  <c r="S22" i="2" s="1"/>
  <c r="S1059" i="6"/>
  <c r="S50" i="2" s="1"/>
  <c r="S1707" i="6"/>
  <c r="S77" i="2" s="1"/>
  <c r="S2235" i="6"/>
  <c r="S99" i="2" s="1"/>
  <c r="S3291" i="6"/>
  <c r="S143" i="2" s="1"/>
  <c r="S1923" i="6"/>
  <c r="S86" i="2" s="1"/>
  <c r="S3219" i="6"/>
  <c r="S140" i="2" s="1"/>
  <c r="S2115" i="6"/>
  <c r="S94" i="2" s="1"/>
  <c r="S1683" i="6"/>
  <c r="S76" i="2" s="1"/>
  <c r="S2451" i="6"/>
  <c r="S108" i="2" s="1"/>
  <c r="S2955" i="6"/>
  <c r="S129" i="2" s="1"/>
  <c r="S3963" i="6"/>
  <c r="S171" i="2" s="1"/>
  <c r="S3363" i="6"/>
  <c r="S146" i="2" s="1"/>
  <c r="S2547" i="6"/>
  <c r="S112" i="2" s="1"/>
  <c r="S3099" i="6"/>
  <c r="S135" i="2" s="1"/>
  <c r="S3987" i="6"/>
  <c r="S172" i="2" s="1"/>
  <c r="S4947" i="6"/>
  <c r="S212" i="2" s="1"/>
  <c r="S4251" i="6"/>
  <c r="S183" i="2" s="1"/>
  <c r="S4971" i="6"/>
  <c r="S213" i="2" s="1"/>
  <c r="S4611" i="6"/>
  <c r="S198" i="2" s="1"/>
  <c r="S4203" i="6"/>
  <c r="S181" i="2" s="1"/>
  <c r="S4899" i="6"/>
  <c r="S210" i="2" s="1"/>
  <c r="S5787" i="6"/>
  <c r="S247" i="2" s="1"/>
  <c r="S5691" i="6"/>
  <c r="S243" i="2" s="1"/>
  <c r="S5235" i="6"/>
  <c r="S224" i="2" s="1"/>
  <c r="S5739" i="6"/>
  <c r="S245" i="2" s="1"/>
  <c r="S6267" i="6"/>
  <c r="S267" i="2" s="1"/>
  <c r="S6075" i="6"/>
  <c r="S259" i="2" s="1"/>
  <c r="S6627" i="6"/>
  <c r="S282" i="2" s="1"/>
  <c r="S7227" i="6"/>
  <c r="S307" i="2" s="1"/>
  <c r="S7275" i="6"/>
  <c r="S309" i="2" s="1"/>
  <c r="S7155" i="6"/>
  <c r="S304" i="2" s="1"/>
  <c r="S1131" i="6"/>
  <c r="S53" i="2" s="1"/>
  <c r="S1011" i="6"/>
  <c r="S48" i="2" s="1"/>
  <c r="S483" i="6"/>
  <c r="S26" i="2" s="1"/>
  <c r="S1179" i="6"/>
  <c r="S55" i="2" s="1"/>
  <c r="S1803" i="6"/>
  <c r="S81" i="2" s="1"/>
  <c r="S2259" i="6"/>
  <c r="S100" i="2" s="1"/>
  <c r="S1467" i="6"/>
  <c r="S67" i="2" s="1"/>
  <c r="S2019" i="6"/>
  <c r="S90" i="2" s="1"/>
  <c r="S1419" i="6"/>
  <c r="S65" i="2" s="1"/>
  <c r="S2331" i="6"/>
  <c r="S103" i="2" s="1"/>
  <c r="S1779" i="6"/>
  <c r="S80" i="2" s="1"/>
  <c r="S2523" i="6"/>
  <c r="S111" i="2" s="1"/>
  <c r="S3075" i="6"/>
  <c r="S134" i="2" s="1"/>
  <c r="S4107" i="6"/>
  <c r="S177" i="2" s="1"/>
  <c r="S3387" i="6"/>
  <c r="S147" i="2" s="1"/>
  <c r="S2619" i="6"/>
  <c r="S115" i="2" s="1"/>
  <c r="S3147" i="6"/>
  <c r="S137" i="2" s="1"/>
  <c r="S4131" i="6"/>
  <c r="S178" i="2" s="1"/>
  <c r="S5043" i="6"/>
  <c r="S216" i="2" s="1"/>
  <c r="S4347" i="6"/>
  <c r="S187" i="2" s="1"/>
  <c r="S5067" i="6"/>
  <c r="S217" i="2" s="1"/>
  <c r="S4659" i="6"/>
  <c r="S200" i="2" s="1"/>
  <c r="S4299" i="6"/>
  <c r="S185" i="2" s="1"/>
  <c r="S4923" i="6"/>
  <c r="S211" i="2" s="1"/>
  <c r="S5811" i="6"/>
  <c r="S248" i="2" s="1"/>
  <c r="S5835" i="6"/>
  <c r="S249" i="2" s="1"/>
  <c r="S5283" i="6"/>
  <c r="S226" i="2" s="1"/>
  <c r="S5883" i="6"/>
  <c r="S251" i="2" s="1"/>
  <c r="S6363" i="6"/>
  <c r="S271" i="2" s="1"/>
  <c r="S6099" i="6"/>
  <c r="S260" i="2" s="1"/>
  <c r="S6819" i="6"/>
  <c r="S290" i="2" s="1"/>
  <c r="S6435" i="6"/>
  <c r="S274" i="2" s="1"/>
  <c r="S6387" i="6"/>
  <c r="S272" i="2" s="1"/>
  <c r="S7203" i="6"/>
  <c r="S306" i="2" s="1"/>
  <c r="S459" i="6"/>
  <c r="S25" i="2" s="1"/>
  <c r="S963" i="6"/>
  <c r="S46" i="2" s="1"/>
  <c r="S1107" i="6"/>
  <c r="S52" i="2" s="1"/>
  <c r="S507" i="6"/>
  <c r="S27" i="2" s="1"/>
  <c r="S1035" i="6"/>
  <c r="S49" i="2" s="1"/>
  <c r="S579" i="6"/>
  <c r="S30" i="2" s="1"/>
  <c r="S1323" i="6"/>
  <c r="S61" i="2" s="1"/>
  <c r="S1899" i="6"/>
  <c r="S85" i="2" s="1"/>
  <c r="S2283" i="6"/>
  <c r="S101" i="2" s="1"/>
  <c r="S1515" i="6"/>
  <c r="S69" i="2" s="1"/>
  <c r="S2139" i="6"/>
  <c r="S95" i="2" s="1"/>
  <c r="S1563" i="6"/>
  <c r="S71" i="2" s="1"/>
  <c r="S2475" i="6"/>
  <c r="S109" i="2" s="1"/>
  <c r="S1875" i="6"/>
  <c r="S84" i="2" s="1"/>
  <c r="S3171" i="6"/>
  <c r="S138" i="2" s="1"/>
  <c r="S3243" i="6"/>
  <c r="S141" i="2" s="1"/>
  <c r="S2667" i="6"/>
  <c r="S117" i="2" s="1"/>
  <c r="S3411" i="6"/>
  <c r="S148" i="2" s="1"/>
  <c r="S2715" i="6"/>
  <c r="S119" i="2" s="1"/>
  <c r="S3531" i="6"/>
  <c r="S153" i="2" s="1"/>
  <c r="S4227" i="6"/>
  <c r="S182" i="2" s="1"/>
  <c r="S5163" i="6"/>
  <c r="S221" i="2" s="1"/>
  <c r="S4371" i="6"/>
  <c r="S188" i="2" s="1"/>
  <c r="S5139" i="6"/>
  <c r="S220" i="2" s="1"/>
  <c r="S4707" i="6"/>
  <c r="S202" i="2" s="1"/>
  <c r="S4395" i="6"/>
  <c r="S189" i="2" s="1"/>
  <c r="S5019" i="6"/>
  <c r="S215" i="2" s="1"/>
  <c r="S5259" i="6"/>
  <c r="S225" i="2" s="1"/>
  <c r="S5907" i="6"/>
  <c r="S252" i="2" s="1"/>
  <c r="S5331" i="6"/>
  <c r="S228" i="2" s="1"/>
  <c r="S5931" i="6"/>
  <c r="S253" i="2" s="1"/>
  <c r="S6027" i="6"/>
  <c r="S257" i="2" s="1"/>
  <c r="S6195" i="6"/>
  <c r="S264" i="2" s="1"/>
  <c r="S6555" i="6"/>
  <c r="S279" i="2" s="1"/>
  <c r="S6483" i="6"/>
  <c r="S276" i="2" s="1"/>
  <c r="S6459" i="6"/>
  <c r="S275" i="2" s="1"/>
  <c r="S6795" i="6"/>
  <c r="S289" i="2" s="1"/>
  <c r="S7251" i="6"/>
  <c r="S308" i="2" s="1"/>
  <c r="S627" i="6"/>
  <c r="S32" i="2" s="1"/>
  <c r="S1347" i="6"/>
  <c r="S62" i="2" s="1"/>
  <c r="S867" i="6"/>
  <c r="S42" i="2" s="1"/>
  <c r="S1203" i="6"/>
  <c r="S56" i="2" s="1"/>
  <c r="S531" i="6"/>
  <c r="S28" i="2" s="1"/>
  <c r="S339" i="6"/>
  <c r="S20" i="2" s="1"/>
  <c r="S1083" i="6"/>
  <c r="S51" i="2" s="1"/>
  <c r="S603" i="6"/>
  <c r="S31" i="2" s="1"/>
  <c r="S1371" i="6"/>
  <c r="S63" i="2" s="1"/>
  <c r="S1995" i="6"/>
  <c r="S89" i="2" s="1"/>
  <c r="S2403" i="6"/>
  <c r="S106" i="2" s="1"/>
  <c r="S1539" i="6"/>
  <c r="S70" i="2" s="1"/>
  <c r="S2427" i="6"/>
  <c r="S107" i="2" s="1"/>
  <c r="S1755" i="6"/>
  <c r="S79" i="2" s="1"/>
  <c r="S2595" i="6"/>
  <c r="S114" i="2" s="1"/>
  <c r="S1971" i="6"/>
  <c r="S88" i="2" s="1"/>
  <c r="S3459" i="6"/>
  <c r="S150" i="2" s="1"/>
  <c r="S3435" i="6"/>
  <c r="S149" i="2" s="1"/>
  <c r="S3027" i="6"/>
  <c r="S132" i="2" s="1"/>
  <c r="S3507" i="6"/>
  <c r="S152" i="2" s="1"/>
  <c r="S2811" i="6"/>
  <c r="S123" i="2" s="1"/>
  <c r="S3627" i="6"/>
  <c r="S157" i="2" s="1"/>
  <c r="S4323" i="6"/>
  <c r="S186" i="2" s="1"/>
  <c r="S5211" i="6"/>
  <c r="S223" i="2" s="1"/>
  <c r="S4443" i="6"/>
  <c r="S191" i="2" s="1"/>
  <c r="S4059" i="6"/>
  <c r="S175" i="2" s="1"/>
  <c r="S4755" i="6"/>
  <c r="S204" i="2" s="1"/>
  <c r="S4419" i="6"/>
  <c r="S190" i="2" s="1"/>
  <c r="S5187" i="6"/>
  <c r="S222" i="2" s="1"/>
  <c r="S5307" i="6"/>
  <c r="S227" i="2" s="1"/>
  <c r="S5355" i="6"/>
  <c r="S229" i="2" s="1"/>
  <c r="S5427" i="6"/>
  <c r="S232" i="2" s="1"/>
  <c r="S5955" i="6"/>
  <c r="S254" i="2" s="1"/>
  <c r="S6123" i="6"/>
  <c r="S261" i="2" s="1"/>
  <c r="S6315" i="6"/>
  <c r="S269" i="2" s="1"/>
  <c r="S6603" i="6"/>
  <c r="S281" i="2" s="1"/>
  <c r="S6651" i="6"/>
  <c r="S283" i="2" s="1"/>
  <c r="S6507" i="6"/>
  <c r="S277" i="2" s="1"/>
  <c r="S6891" i="6"/>
  <c r="S293" i="2" s="1"/>
  <c r="S6867" i="6"/>
  <c r="S292" i="2" s="1"/>
  <c r="S435" i="6"/>
  <c r="S24" i="2" s="1"/>
  <c r="S363" i="6"/>
  <c r="S21" i="2" s="1"/>
  <c r="S411" i="6"/>
  <c r="S23" i="2" s="1"/>
  <c r="S1227" i="6"/>
  <c r="S57" i="2" s="1"/>
  <c r="S651" i="6"/>
  <c r="S33" i="2" s="1"/>
  <c r="S555" i="6"/>
  <c r="S29" i="2" s="1"/>
  <c r="S1155" i="6"/>
  <c r="S54" i="2" s="1"/>
  <c r="S675" i="6"/>
  <c r="S34" i="2" s="1"/>
  <c r="S1395" i="6"/>
  <c r="S64" i="2" s="1"/>
  <c r="S2091" i="6"/>
  <c r="S93" i="2" s="1"/>
  <c r="S2571" i="6"/>
  <c r="S113" i="2" s="1"/>
  <c r="S1587" i="6"/>
  <c r="S72" i="2" s="1"/>
  <c r="S2499" i="6"/>
  <c r="S110" i="2" s="1"/>
  <c r="S1827" i="6"/>
  <c r="S82" i="2" s="1"/>
  <c r="S2643" i="6"/>
  <c r="S116" i="2" s="1"/>
  <c r="S2067" i="6"/>
  <c r="S92" i="2" s="1"/>
  <c r="S3555" i="6"/>
  <c r="S154" i="2" s="1"/>
  <c r="S3483" i="6"/>
  <c r="S151" i="2" s="1"/>
  <c r="S3195" i="6"/>
  <c r="S139" i="2" s="1"/>
  <c r="S3603" i="6"/>
  <c r="S156" i="2" s="1"/>
  <c r="S2859" i="6"/>
  <c r="S125" i="2" s="1"/>
  <c r="S3723" i="6"/>
  <c r="S161" i="2" s="1"/>
  <c r="S4587" i="6"/>
  <c r="S197" i="2" s="1"/>
  <c r="S3819" i="6"/>
  <c r="S165" i="2" s="1"/>
  <c r="S4467" i="6"/>
  <c r="S192" i="2" s="1"/>
  <c r="S4083" i="6"/>
  <c r="S176" i="2" s="1"/>
  <c r="S4779" i="6"/>
  <c r="S205" i="2" s="1"/>
  <c r="S4491" i="6"/>
  <c r="S193" i="2" s="1"/>
  <c r="S5379" i="6"/>
  <c r="S230" i="2" s="1"/>
  <c r="S5475" i="6"/>
  <c r="S234" i="2" s="1"/>
  <c r="S5403" i="6"/>
  <c r="S231" i="2" s="1"/>
  <c r="S5451" i="6"/>
  <c r="S233" i="2" s="1"/>
  <c r="S6051" i="6"/>
  <c r="S258" i="2" s="1"/>
  <c r="S6243" i="6"/>
  <c r="S266" i="2" s="1"/>
  <c r="S6723" i="6"/>
  <c r="S286" i="2" s="1"/>
  <c r="S6699" i="6"/>
  <c r="S285" i="2" s="1"/>
  <c r="S6747" i="6"/>
  <c r="S287" i="2" s="1"/>
  <c r="S6531" i="6"/>
  <c r="S278" i="2" s="1"/>
  <c r="S6963" i="6"/>
  <c r="S296" i="2" s="1"/>
  <c r="S1251" i="6"/>
  <c r="S58" i="2" s="1"/>
  <c r="S771" i="6"/>
  <c r="S38" i="2" s="1"/>
  <c r="S891" i="6"/>
  <c r="S43" i="2" s="1"/>
  <c r="S1275" i="6"/>
  <c r="S59" i="2" s="1"/>
  <c r="S699" i="6"/>
  <c r="S35" i="2" s="1"/>
  <c r="S1443" i="6"/>
  <c r="S66" i="2" s="1"/>
  <c r="S2163" i="6"/>
  <c r="S96" i="2" s="1"/>
  <c r="S2739" i="6"/>
  <c r="S120" i="2" s="1"/>
  <c r="S1635" i="6"/>
  <c r="S74" i="2" s="1"/>
  <c r="S2691" i="6"/>
  <c r="S118" i="2" s="1"/>
  <c r="S1851" i="6"/>
  <c r="S83" i="2" s="1"/>
  <c r="S2763" i="6"/>
  <c r="S121" i="2" s="1"/>
  <c r="S2307" i="6"/>
  <c r="S102" i="2" s="1"/>
  <c r="S3651" i="6"/>
  <c r="S158" i="2" s="1"/>
  <c r="S3579" i="6"/>
  <c r="S155" i="2" s="1"/>
  <c r="S3267" i="6"/>
  <c r="S142" i="2" s="1"/>
  <c r="S3699" i="6"/>
  <c r="S160" i="2" s="1"/>
  <c r="S2907" i="6"/>
  <c r="S127" i="2" s="1"/>
  <c r="S3867" i="6"/>
  <c r="S167" i="2" s="1"/>
  <c r="S4635" i="6"/>
  <c r="S199" i="2" s="1"/>
  <c r="S3915" i="6"/>
  <c r="S169" i="2" s="1"/>
  <c r="S4515" i="6"/>
  <c r="S194" i="2" s="1"/>
  <c r="S4179" i="6"/>
  <c r="S180" i="2" s="1"/>
  <c r="S4995" i="6"/>
  <c r="S214" i="2" s="1"/>
  <c r="S4539" i="6"/>
  <c r="S195" i="2" s="1"/>
  <c r="S5595" i="6"/>
  <c r="S239" i="2" s="1"/>
  <c r="S5523" i="6"/>
  <c r="S236" i="2" s="1"/>
  <c r="S5715" i="6"/>
  <c r="S244" i="2" s="1"/>
  <c r="S5499" i="6"/>
  <c r="S235" i="2" s="1"/>
  <c r="S6147" i="6"/>
  <c r="S262" i="2" s="1"/>
  <c r="S6291" i="6"/>
  <c r="S268" i="2" s="1"/>
  <c r="S6411" i="6"/>
  <c r="S273" i="2" s="1"/>
  <c r="S6939" i="6"/>
  <c r="S295" i="2" s="1"/>
  <c r="S6771" i="6"/>
  <c r="S288" i="2" s="1"/>
  <c r="S6579" i="6"/>
  <c r="S280" i="2" s="1"/>
  <c r="S7011" i="6"/>
  <c r="S298" i="2" s="1"/>
  <c r="S795" i="6"/>
  <c r="S39" i="2" s="1"/>
  <c r="S915" i="6"/>
  <c r="S44" i="2" s="1"/>
  <c r="S1299" i="6"/>
  <c r="S60" i="2" s="1"/>
  <c r="S315" i="6"/>
  <c r="S19" i="2" s="1"/>
  <c r="S747" i="6"/>
  <c r="S37" i="2" s="1"/>
  <c r="S1491" i="6"/>
  <c r="S68" i="2" s="1"/>
  <c r="S2187" i="6"/>
  <c r="S97" i="2" s="1"/>
  <c r="S2883" i="6"/>
  <c r="S126" i="2" s="1"/>
  <c r="S1659" i="6"/>
  <c r="S75" i="2" s="1"/>
  <c r="S2835" i="6"/>
  <c r="S124" i="2" s="1"/>
  <c r="S1947" i="6"/>
  <c r="S87" i="2" s="1"/>
  <c r="S2787" i="6"/>
  <c r="S122" i="2" s="1"/>
  <c r="S2355" i="6"/>
  <c r="S104" i="2" s="1"/>
  <c r="S3747" i="6"/>
  <c r="S162" i="2" s="1"/>
  <c r="S3675" i="6"/>
  <c r="S159" i="2" s="1"/>
  <c r="S3315" i="6"/>
  <c r="S144" i="2" s="1"/>
  <c r="S3795" i="6"/>
  <c r="S164" i="2" s="1"/>
  <c r="S3003" i="6"/>
  <c r="S131" i="2" s="1"/>
  <c r="S4035" i="6"/>
  <c r="S174" i="2" s="1"/>
  <c r="S4683" i="6"/>
  <c r="S201" i="2" s="1"/>
  <c r="S4011" i="6"/>
  <c r="S173" i="2" s="1"/>
  <c r="S4827" i="6"/>
  <c r="S207" i="2" s="1"/>
  <c r="S4275" i="6"/>
  <c r="S184" i="2" s="1"/>
  <c r="S5091" i="6"/>
  <c r="S218" i="2" s="1"/>
  <c r="S4803" i="6"/>
  <c r="S206" i="2" s="1"/>
  <c r="S5667" i="6"/>
  <c r="S242" i="2" s="1"/>
  <c r="S5571" i="6"/>
  <c r="S238" i="2" s="1"/>
  <c r="S5859" i="6"/>
  <c r="S250" i="2" s="1"/>
  <c r="S5547" i="6"/>
  <c r="S237" i="2" s="1"/>
  <c r="S6171" i="6"/>
  <c r="S263" i="2" s="1"/>
  <c r="S6003" i="6"/>
  <c r="S256" i="2" s="1"/>
  <c r="S6987" i="6"/>
  <c r="S297" i="2" s="1"/>
  <c r="S7131" i="6"/>
  <c r="S303" i="2" s="1"/>
  <c r="S6915" i="6"/>
  <c r="S294" i="2" s="1"/>
  <c r="S6675" i="6"/>
  <c r="S284" i="2" s="1"/>
  <c r="S7059" i="6"/>
  <c r="S300" i="2" s="1"/>
  <c r="S819" i="6"/>
  <c r="S40" i="2" s="1"/>
  <c r="S1611" i="6"/>
  <c r="S73" i="2" s="1"/>
  <c r="S2211" i="6"/>
  <c r="S98" i="2" s="1"/>
  <c r="S3123" i="6"/>
  <c r="S136" i="2" s="1"/>
  <c r="S1731" i="6"/>
  <c r="S78" i="2" s="1"/>
  <c r="S2979" i="6"/>
  <c r="S130" i="2" s="1"/>
  <c r="S2043" i="6"/>
  <c r="S91" i="2" s="1"/>
  <c r="S2931" i="6"/>
  <c r="S128" i="2" s="1"/>
  <c r="S2379" i="6"/>
  <c r="S105" i="2" s="1"/>
  <c r="S3939" i="6"/>
  <c r="S170" i="2" s="1"/>
  <c r="S3771" i="6"/>
  <c r="S163" i="2" s="1"/>
  <c r="S3339" i="6"/>
  <c r="S145" i="2" s="1"/>
  <c r="S3843" i="6"/>
  <c r="S166" i="2" s="1"/>
  <c r="S3051" i="6"/>
  <c r="S133" i="2" s="1"/>
  <c r="S3891" i="6"/>
  <c r="S168" i="2" s="1"/>
  <c r="S4731" i="6"/>
  <c r="S203" i="2" s="1"/>
  <c r="S4155" i="6"/>
  <c r="S179" i="2" s="1"/>
  <c r="S4875" i="6"/>
  <c r="S209" i="2" s="1"/>
  <c r="S4563" i="6"/>
  <c r="S196" i="2" s="1"/>
  <c r="S5115" i="6"/>
  <c r="S219" i="2" s="1"/>
  <c r="S4851" i="6"/>
  <c r="S208" i="2" s="1"/>
  <c r="S5763" i="6"/>
  <c r="S246" i="2" s="1"/>
  <c r="S5619" i="6"/>
  <c r="S240" i="2" s="1"/>
  <c r="S5979" i="6"/>
  <c r="S255" i="2" s="1"/>
  <c r="S5643" i="6"/>
  <c r="S241" i="2" s="1"/>
  <c r="S6219" i="6"/>
  <c r="S265" i="2" s="1"/>
  <c r="S6339" i="6"/>
  <c r="S270" i="2" s="1"/>
  <c r="S7179" i="6"/>
  <c r="S305" i="2" s="1"/>
  <c r="S7035" i="6"/>
  <c r="S299" i="2" s="1"/>
  <c r="S7083" i="6"/>
  <c r="S301" i="2" s="1"/>
  <c r="S6843" i="6"/>
  <c r="S291" i="2" s="1"/>
  <c r="S7107" i="6"/>
  <c r="S302" i="2" s="1"/>
  <c r="F6382" i="6"/>
  <c r="F5734" i="6"/>
  <c r="F214" i="6"/>
  <c r="F4366" i="6"/>
  <c r="F3670" i="6"/>
  <c r="F526" i="6"/>
  <c r="F3430" i="6"/>
  <c r="F6573" i="6"/>
  <c r="F670" i="6"/>
  <c r="F6741" i="6"/>
  <c r="S291" i="6"/>
  <c r="S18" i="2" s="1"/>
  <c r="S267" i="6"/>
  <c r="S17" i="2" s="1"/>
  <c r="S243" i="6"/>
  <c r="S16" i="2" s="1"/>
  <c r="F2326" i="6"/>
  <c r="F1534" i="6"/>
  <c r="F5254" i="6"/>
  <c r="F934" i="6"/>
  <c r="F3142" i="6"/>
  <c r="F7318" i="6"/>
  <c r="F6262" i="6"/>
  <c r="F2830" i="6"/>
  <c r="F8350" i="6"/>
  <c r="F382" i="6"/>
  <c r="F7510" i="6"/>
  <c r="F8038" i="6"/>
  <c r="F2350" i="6"/>
  <c r="F7150" i="6"/>
  <c r="F2662" i="6"/>
  <c r="F5638" i="6"/>
  <c r="F6070" i="6"/>
  <c r="E3694" i="6" a="1"/>
  <c r="E3694" i="6" s="1"/>
  <c r="F3694" i="6" s="1"/>
  <c r="F6454" i="6"/>
  <c r="D3743" i="6"/>
  <c r="E3743" i="6" s="1" a="1"/>
  <c r="E3743" i="6" s="1"/>
  <c r="F3743" i="6" s="1"/>
  <c r="D8039" i="6"/>
  <c r="E8039" i="6" s="1" a="1"/>
  <c r="E8039" i="6" s="1"/>
  <c r="F8039" i="6" s="1"/>
  <c r="D6311" i="6"/>
  <c r="E6311" i="6" s="1" a="1"/>
  <c r="E6311" i="6" s="1"/>
  <c r="F6311" i="6" s="1"/>
  <c r="D2087" i="6"/>
  <c r="D5711" i="6"/>
  <c r="E5711" i="6" s="1" a="1"/>
  <c r="E5711" i="6" s="1"/>
  <c r="F5711" i="6" s="1"/>
  <c r="D3455" i="6"/>
  <c r="E3455" i="6" s="1" a="1"/>
  <c r="E3455" i="6" s="1"/>
  <c r="F3455" i="6" s="1"/>
  <c r="D2543" i="6"/>
  <c r="E2543" i="6" s="1" a="1"/>
  <c r="E2543" i="6" s="1"/>
  <c r="F2543" i="6" s="1"/>
  <c r="D4919" i="6"/>
  <c r="E4919" i="6" s="1" a="1"/>
  <c r="E4919" i="6" s="1"/>
  <c r="F4919" i="6" s="1"/>
  <c r="D2159" i="6"/>
  <c r="E2159" i="6" s="1" a="1"/>
  <c r="E2159" i="6" s="1"/>
  <c r="F2159" i="6" s="1"/>
  <c r="D5831" i="6"/>
  <c r="E5831" i="6" s="1" a="1"/>
  <c r="E5831" i="6" s="1"/>
  <c r="D1367" i="6"/>
  <c r="E1367" i="6" s="1" a="1"/>
  <c r="E1367" i="6" s="1"/>
  <c r="F1367" i="6" s="1"/>
  <c r="D7031" i="6"/>
  <c r="E7031" i="6" s="1" a="1"/>
  <c r="E7031" i="6" s="1"/>
  <c r="F7031" i="6" s="1"/>
  <c r="D5783" i="6"/>
  <c r="E5783" i="6" s="1" a="1"/>
  <c r="E5783" i="6" s="1"/>
  <c r="F5783" i="6" s="1"/>
  <c r="D2663" i="6"/>
  <c r="E2663" i="6" s="1" a="1"/>
  <c r="E2663" i="6" s="1"/>
  <c r="D599" i="6"/>
  <c r="E599" i="6" s="1" a="1"/>
  <c r="E599" i="6" s="1"/>
  <c r="F599" i="6" s="1"/>
  <c r="D3935" i="6"/>
  <c r="E3935" i="6" s="1" a="1"/>
  <c r="E3935" i="6" s="1"/>
  <c r="D2375" i="6"/>
  <c r="E2375" i="6" s="1" a="1"/>
  <c r="E2375" i="6" s="1"/>
  <c r="F2375" i="6" s="1"/>
  <c r="D4343" i="6"/>
  <c r="E4343" i="6" s="1" a="1"/>
  <c r="E4343" i="6" s="1"/>
  <c r="F4343" i="6" s="1"/>
  <c r="D287" i="6"/>
  <c r="E287" i="6" s="1" a="1"/>
  <c r="E287" i="6" s="1"/>
  <c r="D5903" i="6"/>
  <c r="E5903" i="6" s="1" a="1"/>
  <c r="E5903" i="6" s="1"/>
  <c r="F5903" i="6" s="1"/>
  <c r="D1415" i="6"/>
  <c r="E1415" i="6" s="1" a="1"/>
  <c r="E1415" i="6" s="1"/>
  <c r="F1415" i="6" s="1"/>
  <c r="D7079" i="6"/>
  <c r="E7079" i="6" s="1" a="1"/>
  <c r="E7079" i="6" s="1"/>
  <c r="F7079" i="6" s="1"/>
  <c r="D5807" i="6"/>
  <c r="D7415" i="6"/>
  <c r="E7415" i="6" s="1" a="1"/>
  <c r="E7415" i="6" s="1"/>
  <c r="F7415" i="6" s="1"/>
  <c r="D5975" i="6"/>
  <c r="E5975" i="6" s="1" a="1"/>
  <c r="E5975" i="6" s="1"/>
  <c r="F5975" i="6" s="1"/>
  <c r="D3983" i="6"/>
  <c r="E3983" i="6" s="1" a="1"/>
  <c r="E3983" i="6" s="1"/>
  <c r="F3983" i="6" s="1"/>
  <c r="D4487" i="6"/>
  <c r="E4487" i="6" s="1" a="1"/>
  <c r="E4487" i="6" s="1"/>
  <c r="F4487" i="6" s="1"/>
  <c r="D4127" i="6"/>
  <c r="E4127" i="6" s="1" a="1"/>
  <c r="E4127" i="6" s="1"/>
  <c r="F4127" i="6" s="1"/>
  <c r="D2447" i="6"/>
  <c r="E2447" i="6" s="1" a="1"/>
  <c r="E2447" i="6" s="1"/>
  <c r="F2447" i="6" s="1"/>
  <c r="D8135" i="6"/>
  <c r="E8135" i="6" s="1" a="1"/>
  <c r="E8135" i="6" s="1"/>
  <c r="F8135" i="6" s="1"/>
  <c r="D4607" i="6"/>
  <c r="E4607" i="6" s="1" a="1"/>
  <c r="E4607" i="6" s="1"/>
  <c r="F4607" i="6" s="1"/>
  <c r="D1583" i="6"/>
  <c r="E1583" i="6" s="1" a="1"/>
  <c r="E1583" i="6" s="1"/>
  <c r="D7127" i="6"/>
  <c r="E7127" i="6" s="1" a="1"/>
  <c r="E7127" i="6" s="1"/>
  <c r="F7127" i="6" s="1"/>
  <c r="D5879" i="6"/>
  <c r="E5879" i="6" s="1" a="1"/>
  <c r="E5879" i="6" s="1"/>
  <c r="F5879" i="6" s="1"/>
  <c r="D4871" i="6"/>
  <c r="E4871" i="6" s="1" a="1"/>
  <c r="E4871" i="6" s="1"/>
  <c r="F4871" i="6" s="1"/>
  <c r="D2063" i="6"/>
  <c r="E2063" i="6" s="1" a="1"/>
  <c r="E2063" i="6" s="1"/>
  <c r="F2063" i="6" s="1"/>
  <c r="D839" i="6"/>
  <c r="E839" i="6" s="1" a="1"/>
  <c r="E839" i="6" s="1"/>
  <c r="F839" i="6" s="1"/>
  <c r="D7703" i="6"/>
  <c r="E7703" i="6" s="1" a="1"/>
  <c r="E7703" i="6" s="1"/>
  <c r="D5999" i="6"/>
  <c r="E5999" i="6" s="1" a="1"/>
  <c r="E5999" i="6" s="1"/>
  <c r="F5999" i="6" s="1"/>
  <c r="D6551" i="6"/>
  <c r="E6551" i="6" s="1" a="1"/>
  <c r="E6551" i="6" s="1"/>
  <c r="F6551" i="6" s="1"/>
  <c r="D3527" i="6"/>
  <c r="E3527" i="6" s="1" a="1"/>
  <c r="E3527" i="6" s="1"/>
  <c r="F3527" i="6" s="1"/>
  <c r="D1943" i="6"/>
  <c r="E1943" i="6" s="1" a="1"/>
  <c r="E1943" i="6" s="1"/>
  <c r="F1943" i="6" s="1"/>
  <c r="D7367" i="6"/>
  <c r="E7367" i="6" s="1" a="1"/>
  <c r="E7367" i="6" s="1"/>
  <c r="F7367" i="6" s="1"/>
  <c r="D5447" i="6"/>
  <c r="E5447" i="6" s="1" a="1"/>
  <c r="E5447" i="6" s="1"/>
  <c r="F5447" i="6" s="1"/>
  <c r="D1271" i="6"/>
  <c r="E1271" i="6" s="1" a="1"/>
  <c r="E1271" i="6" s="1"/>
  <c r="F1271" i="6" s="1"/>
  <c r="D1703" i="6"/>
  <c r="E1703" i="6" s="1" a="1"/>
  <c r="E1703" i="6" s="1"/>
  <c r="F1703" i="6" s="1"/>
  <c r="D1295" i="6"/>
  <c r="E1295" i="6" s="1" a="1"/>
  <c r="E1295" i="6" s="1"/>
  <c r="F1295" i="6" s="1"/>
  <c r="D6839" i="6"/>
  <c r="E6839" i="6" s="1" a="1"/>
  <c r="E6839" i="6" s="1"/>
  <c r="F6839" i="6" s="1"/>
  <c r="D4655" i="6"/>
  <c r="E4655" i="6" s="1" a="1"/>
  <c r="E4655" i="6" s="1"/>
  <c r="F4655" i="6" s="1"/>
  <c r="D1727" i="6"/>
  <c r="E1727" i="6" s="1" a="1"/>
  <c r="E1727" i="6" s="1"/>
  <c r="F1727" i="6" s="1"/>
  <c r="D527" i="6"/>
  <c r="E527" i="6" s="1" a="1"/>
  <c r="E527" i="6" s="1"/>
  <c r="F527" i="6" s="1"/>
  <c r="D6959" i="6"/>
  <c r="E6959" i="6" s="1" a="1"/>
  <c r="E6959" i="6" s="1"/>
  <c r="F6959" i="6" s="1"/>
  <c r="D5399" i="6"/>
  <c r="E5399" i="6" s="1" a="1"/>
  <c r="E5399" i="6" s="1"/>
  <c r="D2807" i="6"/>
  <c r="E2807" i="6" s="1" a="1"/>
  <c r="E2807" i="6" s="1"/>
  <c r="D1487" i="6"/>
  <c r="E1487" i="6" s="1" a="1"/>
  <c r="E1487" i="6" s="1"/>
  <c r="F1487" i="6" s="1"/>
  <c r="D1103" i="6"/>
  <c r="E1103" i="6" s="1" a="1"/>
  <c r="E1103" i="6" s="1"/>
  <c r="F1103" i="6" s="1"/>
  <c r="D5375" i="6"/>
  <c r="E5375" i="6" s="1" a="1"/>
  <c r="E5375" i="6" s="1"/>
  <c r="F5375" i="6" s="1"/>
  <c r="D4247" i="6"/>
  <c r="E4247" i="6" s="1" a="1"/>
  <c r="E4247" i="6" s="1"/>
  <c r="D263" i="6"/>
  <c r="E263" i="6" s="1" a="1"/>
  <c r="E263" i="6" s="1"/>
  <c r="F263" i="6" s="1"/>
  <c r="D3623" i="6"/>
  <c r="E3623" i="6" s="1" a="1"/>
  <c r="E3623" i="6" s="1"/>
  <c r="D2039" i="6"/>
  <c r="E2039" i="6" s="1" a="1"/>
  <c r="E2039" i="6" s="1"/>
  <c r="F2039" i="6" s="1"/>
  <c r="D8255" i="6"/>
  <c r="E8255" i="6" s="1" a="1"/>
  <c r="E8255" i="6" s="1"/>
  <c r="F8255" i="6" s="1"/>
  <c r="D6623" i="6"/>
  <c r="E6623" i="6" s="1" a="1"/>
  <c r="E6623" i="6" s="1"/>
  <c r="F6623" i="6" s="1"/>
  <c r="D5111" i="6"/>
  <c r="E5111" i="6" s="1" a="1"/>
  <c r="E5111" i="6" s="1"/>
  <c r="F5111" i="6" s="1"/>
  <c r="D2519" i="6"/>
  <c r="E2519" i="6" s="1" a="1"/>
  <c r="E2519" i="6" s="1"/>
  <c r="F2519" i="6" s="1"/>
  <c r="D6983" i="6"/>
  <c r="E6983" i="6" s="1" a="1"/>
  <c r="E6983" i="6" s="1"/>
  <c r="F6983" i="6" s="1"/>
  <c r="D5687" i="6"/>
  <c r="D623" i="6"/>
  <c r="E623" i="6" s="1" a="1"/>
  <c r="E623" i="6" s="1"/>
  <c r="F623" i="6" s="1"/>
  <c r="D8063" i="6"/>
  <c r="E8063" i="6" s="1" a="1"/>
  <c r="E8063" i="6" s="1"/>
  <c r="F8063" i="6" s="1"/>
  <c r="D7295" i="6"/>
  <c r="E7295" i="6" s="1" a="1"/>
  <c r="E7295" i="6" s="1"/>
  <c r="F7295" i="6" s="1"/>
  <c r="D2399" i="6"/>
  <c r="E2399" i="6" s="1" a="1"/>
  <c r="E2399" i="6" s="1"/>
  <c r="F2399" i="6" s="1"/>
  <c r="D119" i="6"/>
  <c r="E119" i="6" s="1" a="1"/>
  <c r="E119" i="6" s="1"/>
  <c r="F119" i="6" s="1"/>
  <c r="D7007" i="6"/>
  <c r="E7007" i="6" s="1" a="1"/>
  <c r="E7007" i="6" s="1"/>
  <c r="F7007" i="6" s="1"/>
  <c r="D2591" i="6"/>
  <c r="E2591" i="6" s="1" a="1"/>
  <c r="E2591" i="6" s="1"/>
  <c r="F2591" i="6" s="1"/>
  <c r="D7151" i="6"/>
  <c r="E7151" i="6" s="1" a="1"/>
  <c r="E7151" i="6" s="1"/>
  <c r="F7151" i="6" s="1"/>
  <c r="D5471" i="6"/>
  <c r="E5471" i="6" s="1" a="1"/>
  <c r="E5471" i="6" s="1"/>
  <c r="D2831" i="6"/>
  <c r="E2831" i="6" s="1" a="1"/>
  <c r="E2831" i="6" s="1"/>
  <c r="F2831" i="6" s="1"/>
  <c r="D1535" i="6"/>
  <c r="E1535" i="6" s="1" a="1"/>
  <c r="E1535" i="6" s="1"/>
  <c r="F1535" i="6" s="1"/>
  <c r="D1127" i="6"/>
  <c r="E1127" i="6" s="1" a="1"/>
  <c r="E1127" i="6" s="1"/>
  <c r="F1127" i="6" s="1"/>
  <c r="D7895" i="6"/>
  <c r="E7895" i="6" s="1" a="1"/>
  <c r="E7895" i="6" s="1"/>
  <c r="F7895" i="6" s="1"/>
  <c r="D6767" i="6"/>
  <c r="E6767" i="6" s="1" a="1"/>
  <c r="E6767" i="6" s="1"/>
  <c r="F6767" i="6" s="1"/>
  <c r="D4319" i="6"/>
  <c r="E4319" i="6" s="1" a="1"/>
  <c r="E4319" i="6" s="1"/>
  <c r="D3407" i="6"/>
  <c r="E3407" i="6" s="1" a="1"/>
  <c r="E3407" i="6" s="1"/>
  <c r="F3407" i="6" s="1"/>
  <c r="D1343" i="6"/>
  <c r="E1343" i="6" s="1" a="1"/>
  <c r="E1343" i="6" s="1"/>
  <c r="D6647" i="6"/>
  <c r="E6647" i="6" s="1" a="1"/>
  <c r="E6647" i="6" s="1"/>
  <c r="D3719" i="6"/>
  <c r="E3719" i="6" s="1" a="1"/>
  <c r="E3719" i="6" s="1"/>
  <c r="F3719" i="6" s="1"/>
  <c r="D2135" i="6"/>
  <c r="E2135" i="6" s="1" a="1"/>
  <c r="E2135" i="6" s="1"/>
  <c r="F2135" i="6" s="1"/>
  <c r="D8303" i="6"/>
  <c r="E8303" i="6" s="1" a="1"/>
  <c r="E8303" i="6" s="1"/>
  <c r="F8303" i="6" s="1"/>
  <c r="D6719" i="6"/>
  <c r="E6719" i="6" s="1" a="1"/>
  <c r="E6719" i="6" s="1"/>
  <c r="F6719" i="6" s="1"/>
  <c r="D5183" i="6"/>
  <c r="E5183" i="6" s="1" a="1"/>
  <c r="E5183" i="6" s="1"/>
  <c r="F5183" i="6" s="1"/>
  <c r="D4031" i="6"/>
  <c r="E4031" i="6" s="1" a="1"/>
  <c r="E4031" i="6" s="1"/>
  <c r="F4031" i="6" s="1"/>
  <c r="D2783" i="6"/>
  <c r="E2783" i="6" s="1" a="1"/>
  <c r="E2783" i="6" s="1"/>
  <c r="F2783" i="6" s="1"/>
  <c r="D815" i="6"/>
  <c r="E815" i="6" s="1" a="1"/>
  <c r="E815" i="6" s="1"/>
  <c r="F815" i="6" s="1"/>
  <c r="D7727" i="6"/>
  <c r="E7727" i="6" s="1" a="1"/>
  <c r="E7727" i="6" s="1"/>
  <c r="F7727" i="6" s="1"/>
  <c r="D1655" i="6"/>
  <c r="E1655" i="6" s="1" a="1"/>
  <c r="E1655" i="6" s="1"/>
  <c r="F1655" i="6" s="1"/>
  <c r="D1055" i="6"/>
  <c r="E1055" i="6" s="1" a="1"/>
  <c r="E1055" i="6" s="1"/>
  <c r="F1055" i="6" s="1"/>
  <c r="D8087" i="6"/>
  <c r="E8087" i="6" s="1" a="1"/>
  <c r="E8087" i="6" s="1"/>
  <c r="F8087" i="6" s="1"/>
  <c r="D6863" i="6"/>
  <c r="E6863" i="6" s="1" a="1"/>
  <c r="E6863" i="6" s="1"/>
  <c r="F6863" i="6" s="1"/>
  <c r="D5855" i="6"/>
  <c r="E5855" i="6" s="1" a="1"/>
  <c r="E5855" i="6" s="1"/>
  <c r="F5855" i="6" s="1"/>
  <c r="D2855" i="6"/>
  <c r="E2855" i="6" s="1" a="1"/>
  <c r="E2855" i="6" s="1"/>
  <c r="F2855" i="6" s="1"/>
  <c r="D95" i="6"/>
  <c r="E95" i="6" s="1" a="1"/>
  <c r="E95" i="6" s="1"/>
  <c r="F95" i="6" s="1"/>
  <c r="D7631" i="6"/>
  <c r="E7631" i="6" s="1" a="1"/>
  <c r="E7631" i="6" s="1"/>
  <c r="F7631" i="6" s="1"/>
  <c r="D4895" i="6"/>
  <c r="E4895" i="6" s="1" a="1"/>
  <c r="E4895" i="6" s="1"/>
  <c r="F4895" i="6" s="1"/>
  <c r="D3119" i="6"/>
  <c r="E3119" i="6" s="1" a="1"/>
  <c r="E3119" i="6" s="1"/>
  <c r="F3119" i="6" s="1"/>
  <c r="D7343" i="6"/>
  <c r="E7343" i="6" s="1" a="1"/>
  <c r="E7343" i="6" s="1"/>
  <c r="F7343" i="6" s="1"/>
  <c r="D5519" i="6"/>
  <c r="E5519" i="6" s="1" a="1"/>
  <c r="E5519" i="6" s="1"/>
  <c r="F5519" i="6" s="1"/>
  <c r="D3143" i="6"/>
  <c r="E3143" i="6" s="1" a="1"/>
  <c r="E3143" i="6" s="1"/>
  <c r="F3143" i="6" s="1"/>
  <c r="D1631" i="6"/>
  <c r="E1631" i="6" s="1" a="1"/>
  <c r="E1631" i="6" s="1"/>
  <c r="F1631" i="6" s="1"/>
  <c r="D1151" i="6"/>
  <c r="E1151" i="6" s="1" a="1"/>
  <c r="E1151" i="6" s="1"/>
  <c r="D7967" i="6"/>
  <c r="E7967" i="6" s="1" a="1"/>
  <c r="E7967" i="6" s="1"/>
  <c r="F7967" i="6" s="1"/>
  <c r="D7055" i="6"/>
  <c r="E7055" i="6" s="1" a="1"/>
  <c r="E7055" i="6" s="1"/>
  <c r="F7055" i="6" s="1"/>
  <c r="D4415" i="6"/>
  <c r="E4415" i="6" s="1" a="1"/>
  <c r="E4415" i="6" s="1"/>
  <c r="F4415" i="6" s="1"/>
  <c r="D3431" i="6"/>
  <c r="E3431" i="6" s="1" a="1"/>
  <c r="E3431" i="6" s="1"/>
  <c r="F3431" i="6" s="1"/>
  <c r="D2111" i="6"/>
  <c r="E2111" i="6" s="1" a="1"/>
  <c r="E2111" i="6" s="1"/>
  <c r="F2111" i="6" s="1"/>
  <c r="D191" i="6"/>
  <c r="E191" i="6" s="1" a="1"/>
  <c r="E191" i="6" s="1"/>
  <c r="D8399" i="6"/>
  <c r="E8399" i="6" s="1" a="1"/>
  <c r="E8399" i="6" s="1"/>
  <c r="F8399" i="6" s="1"/>
  <c r="D6599" i="6"/>
  <c r="E6599" i="6" s="1" a="1"/>
  <c r="E6599" i="6" s="1"/>
  <c r="F6599" i="6" s="1"/>
  <c r="D4727" i="6"/>
  <c r="E4727" i="6" s="1" a="1"/>
  <c r="E4727" i="6" s="1"/>
  <c r="F4727" i="6" s="1"/>
  <c r="D2951" i="6"/>
  <c r="E2951" i="6" s="1" a="1"/>
  <c r="E2951" i="6" s="1"/>
  <c r="F2951" i="6" s="1"/>
  <c r="D2759" i="6"/>
  <c r="E2759" i="6" s="1" a="1"/>
  <c r="E2759" i="6" s="1"/>
  <c r="D719" i="6"/>
  <c r="E719" i="6" s="1" a="1"/>
  <c r="E719" i="6" s="1"/>
  <c r="F719" i="6" s="1"/>
  <c r="D8375" i="6"/>
  <c r="E8375" i="6" s="1" a="1"/>
  <c r="E8375" i="6" s="1"/>
  <c r="F8375" i="6" s="1"/>
  <c r="D6791" i="6"/>
  <c r="E6791" i="6" s="1" a="1"/>
  <c r="E6791" i="6" s="1"/>
  <c r="F6791" i="6" s="1"/>
  <c r="D5231" i="6"/>
  <c r="E5231" i="6" s="1" a="1"/>
  <c r="E5231" i="6" s="1"/>
  <c r="D3191" i="6"/>
  <c r="E3191" i="6" s="1" a="1"/>
  <c r="E3191" i="6" s="1"/>
  <c r="F3191" i="6" s="1"/>
  <c r="D887" i="6"/>
  <c r="E887" i="6" s="1" a="1"/>
  <c r="E887" i="6" s="1"/>
  <c r="F887" i="6" s="1"/>
  <c r="D7775" i="6"/>
  <c r="D6503" i="6"/>
  <c r="E6503" i="6" s="1" a="1"/>
  <c r="E6503" i="6" s="1"/>
  <c r="F6503" i="6" s="1"/>
  <c r="D5207" i="6"/>
  <c r="E5207" i="6" s="1" a="1"/>
  <c r="E5207" i="6" s="1"/>
  <c r="F5207" i="6" s="1"/>
  <c r="D3359" i="6"/>
  <c r="E3359" i="6" s="1" a="1"/>
  <c r="E3359" i="6" s="1"/>
  <c r="F3359" i="6" s="1"/>
  <c r="D1775" i="6"/>
  <c r="E1775" i="6" s="1" a="1"/>
  <c r="E1775" i="6" s="1"/>
  <c r="F1775" i="6" s="1"/>
  <c r="D1223" i="6"/>
  <c r="E1223" i="6" s="1" a="1"/>
  <c r="E1223" i="6" s="1"/>
  <c r="F1223" i="6" s="1"/>
  <c r="D7847" i="6"/>
  <c r="E7847" i="6" s="1" a="1"/>
  <c r="E7847" i="6" s="1"/>
  <c r="F7847" i="6" s="1"/>
  <c r="D6287" i="6"/>
  <c r="E6287" i="6" s="1" a="1"/>
  <c r="E6287" i="6" s="1"/>
  <c r="F6287" i="6" s="1"/>
  <c r="D4583" i="6"/>
  <c r="E4583" i="6" s="1" a="1"/>
  <c r="E4583" i="6" s="1"/>
  <c r="F4583" i="6" s="1"/>
  <c r="D2735" i="6"/>
  <c r="D2327" i="6"/>
  <c r="E2327" i="6" s="1" a="1"/>
  <c r="E2327" i="6" s="1"/>
  <c r="F2327" i="6" s="1"/>
  <c r="D8015" i="6"/>
  <c r="E8015" i="6" s="1" a="1"/>
  <c r="E8015" i="6" s="1"/>
  <c r="D3287" i="6"/>
  <c r="E3287" i="6" s="1" a="1"/>
  <c r="E3287" i="6" s="1"/>
  <c r="F3287" i="6" s="1"/>
  <c r="D1799" i="6"/>
  <c r="E1799" i="6" s="1" a="1"/>
  <c r="E1799" i="6" s="1"/>
  <c r="F1799" i="6" s="1"/>
  <c r="D311" i="6"/>
  <c r="E311" i="6" s="1" a="1"/>
  <c r="E311" i="6" s="1"/>
  <c r="D7607" i="6"/>
  <c r="E7607" i="6" s="1" a="1"/>
  <c r="E7607" i="6" s="1"/>
  <c r="F7607" i="6" s="1"/>
  <c r="D6119" i="6"/>
  <c r="E6119" i="6" s="1" a="1"/>
  <c r="E6119" i="6" s="1"/>
  <c r="F6119" i="6" s="1"/>
  <c r="D4295" i="6"/>
  <c r="E4295" i="6" s="1" a="1"/>
  <c r="E4295" i="6" s="1"/>
  <c r="F4295" i="6" s="1"/>
  <c r="D2615" i="6"/>
  <c r="E2615" i="6" s="1" a="1"/>
  <c r="E2615" i="6" s="1"/>
  <c r="F2615" i="6" s="1"/>
  <c r="D2279" i="6"/>
  <c r="E2279" i="6" s="1" a="1"/>
  <c r="E2279" i="6" s="1"/>
  <c r="F2279" i="6" s="1"/>
  <c r="D479" i="6"/>
  <c r="E479" i="6" s="1" a="1"/>
  <c r="E479" i="6" s="1"/>
  <c r="D7247" i="6"/>
  <c r="E7247" i="6" s="1" a="1"/>
  <c r="E7247" i="6" s="1"/>
  <c r="D4511" i="6"/>
  <c r="E4511" i="6" s="1" a="1"/>
  <c r="E4511" i="6" s="1"/>
  <c r="D3503" i="6"/>
  <c r="E3503" i="6" s="1" a="1"/>
  <c r="E3503" i="6" s="1"/>
  <c r="F3503" i="6" s="1"/>
  <c r="D2351" i="6"/>
  <c r="E2351" i="6" s="1" a="1"/>
  <c r="E2351" i="6" s="1"/>
  <c r="F2351" i="6" s="1"/>
  <c r="D215" i="6"/>
  <c r="E215" i="6" s="1" a="1"/>
  <c r="E215" i="6" s="1"/>
  <c r="F215" i="6" s="1"/>
  <c r="D6695" i="6"/>
  <c r="E6695" i="6" s="1" a="1"/>
  <c r="E6695" i="6" s="1"/>
  <c r="F6695" i="6" s="1"/>
  <c r="D4775" i="6"/>
  <c r="E4775" i="6" s="1" a="1"/>
  <c r="E4775" i="6" s="1"/>
  <c r="D3047" i="6"/>
  <c r="E3047" i="6" s="1" a="1"/>
  <c r="E3047" i="6" s="1"/>
  <c r="F3047" i="6" s="1"/>
  <c r="D3095" i="6"/>
  <c r="E3095" i="6" s="1" a="1"/>
  <c r="E3095" i="6" s="1"/>
  <c r="F3095" i="6" s="1"/>
  <c r="D863" i="6"/>
  <c r="E863" i="6" s="1" a="1"/>
  <c r="E863" i="6" s="1"/>
  <c r="F863" i="6" s="1"/>
  <c r="D8279" i="6"/>
  <c r="E8279" i="6" s="1" a="1"/>
  <c r="E8279" i="6" s="1"/>
  <c r="F8279" i="6" s="1"/>
  <c r="D6215" i="6"/>
  <c r="E6215" i="6" s="1" a="1"/>
  <c r="E6215" i="6" s="1"/>
  <c r="F6215" i="6" s="1"/>
  <c r="D5135" i="6"/>
  <c r="E5135" i="6" s="1" a="1"/>
  <c r="E5135" i="6" s="1"/>
  <c r="F5135" i="6" s="1"/>
  <c r="D3671" i="6"/>
  <c r="E3671" i="6" s="1" a="1"/>
  <c r="E3671" i="6" s="1"/>
  <c r="F3671" i="6" s="1"/>
  <c r="D2207" i="6"/>
  <c r="E2207" i="6" s="1" a="1"/>
  <c r="E2207" i="6" s="1"/>
  <c r="F2207" i="6" s="1"/>
  <c r="D7799" i="6"/>
  <c r="E7799" i="6" s="1" a="1"/>
  <c r="E7799" i="6" s="1"/>
  <c r="F7799" i="6" s="1"/>
  <c r="D6671" i="6"/>
  <c r="E6671" i="6" s="1" a="1"/>
  <c r="E6671" i="6" s="1"/>
  <c r="F6671" i="6" s="1"/>
  <c r="D4223" i="6"/>
  <c r="E4223" i="6" s="1" a="1"/>
  <c r="E4223" i="6" s="1"/>
  <c r="F4223" i="6" s="1"/>
  <c r="D3383" i="6"/>
  <c r="E3383" i="6" s="1" a="1"/>
  <c r="E3383" i="6" s="1"/>
  <c r="F3383" i="6" s="1"/>
  <c r="D1919" i="6"/>
  <c r="E1919" i="6" s="1" a="1"/>
  <c r="E1919" i="6" s="1"/>
  <c r="F1919" i="6" s="1"/>
  <c r="D1247" i="6"/>
  <c r="E1247" i="6" s="1" a="1"/>
  <c r="E1247" i="6" s="1"/>
  <c r="F1247" i="6" s="1"/>
  <c r="D7943" i="6"/>
  <c r="E7943" i="6" s="1" a="1"/>
  <c r="E7943" i="6" s="1"/>
  <c r="D6359" i="6"/>
  <c r="E6359" i="6" s="1" a="1"/>
  <c r="E6359" i="6" s="1"/>
  <c r="F6359" i="6" s="1"/>
  <c r="D4631" i="6"/>
  <c r="E4631" i="6" s="1" a="1"/>
  <c r="E4631" i="6" s="1"/>
  <c r="F4631" i="6" s="1"/>
  <c r="D2879" i="6"/>
  <c r="E2879" i="6" s="1" a="1"/>
  <c r="E2879" i="6" s="1"/>
  <c r="F2879" i="6" s="1"/>
  <c r="D2639" i="6"/>
  <c r="E2639" i="6" s="1" a="1"/>
  <c r="E2639" i="6" s="1"/>
  <c r="F2639" i="6" s="1"/>
  <c r="D575" i="6"/>
  <c r="E575" i="6" s="1" a="1"/>
  <c r="E575" i="6" s="1"/>
  <c r="F575" i="6" s="1"/>
  <c r="D7871" i="6"/>
  <c r="E7871" i="6" s="1" a="1"/>
  <c r="E7871" i="6" s="1"/>
  <c r="F7871" i="6" s="1"/>
  <c r="D6023" i="6"/>
  <c r="E6023" i="6" s="1" a="1"/>
  <c r="E6023" i="6" s="1"/>
  <c r="F6023" i="6" s="1"/>
  <c r="D4535" i="6"/>
  <c r="E4535" i="6" s="1" a="1"/>
  <c r="E4535" i="6" s="1"/>
  <c r="F4535" i="6" s="1"/>
  <c r="D3311" i="6"/>
  <c r="E3311" i="6" s="1" a="1"/>
  <c r="E3311" i="6" s="1"/>
  <c r="F3311" i="6" s="1"/>
  <c r="D1991" i="6"/>
  <c r="E1991" i="6" s="1" a="1"/>
  <c r="E1991" i="6" s="1"/>
  <c r="F1991" i="6" s="1"/>
  <c r="D8159" i="6"/>
  <c r="E8159" i="6" s="1" a="1"/>
  <c r="E8159" i="6" s="1"/>
  <c r="F8159" i="6" s="1"/>
  <c r="D6455" i="6"/>
  <c r="E6455" i="6" s="1" a="1"/>
  <c r="E6455" i="6" s="1"/>
  <c r="F6455" i="6" s="1"/>
  <c r="D5015" i="6"/>
  <c r="E5015" i="6" s="1" a="1"/>
  <c r="E5015" i="6" s="1"/>
  <c r="F5015" i="6" s="1"/>
  <c r="D3695" i="6"/>
  <c r="E3695" i="6" s="1" a="1"/>
  <c r="E3695" i="6" s="1"/>
  <c r="F3695" i="6" s="1"/>
  <c r="D2471" i="6"/>
  <c r="E2471" i="6" s="1" a="1"/>
  <c r="E2471" i="6" s="1"/>
  <c r="D647" i="6"/>
  <c r="E647" i="6" s="1" a="1"/>
  <c r="E647" i="6" s="1"/>
  <c r="F647" i="6" s="1"/>
  <c r="D7655" i="6"/>
  <c r="E7655" i="6" s="1" a="1"/>
  <c r="E7655" i="6" s="1"/>
  <c r="F7655" i="6" s="1"/>
  <c r="D6191" i="6"/>
  <c r="E6191" i="6" s="1" a="1"/>
  <c r="E6191" i="6" s="1"/>
  <c r="D4439" i="6"/>
  <c r="E4439" i="6" s="1" a="1"/>
  <c r="E4439" i="6" s="1"/>
  <c r="F4439" i="6" s="1"/>
  <c r="D2975" i="6"/>
  <c r="E2975" i="6" s="1" a="1"/>
  <c r="E2975" i="6" s="1"/>
  <c r="F2975" i="6" s="1"/>
  <c r="D1751" i="6"/>
  <c r="E1751" i="6" s="1" a="1"/>
  <c r="E1751" i="6" s="1"/>
  <c r="F1751" i="6" s="1"/>
  <c r="D71" i="6"/>
  <c r="D7559" i="6"/>
  <c r="E7559" i="6" s="1" a="1"/>
  <c r="E7559" i="6" s="1"/>
  <c r="F7559" i="6" s="1"/>
  <c r="D7103" i="6"/>
  <c r="E7103" i="6" s="1" a="1"/>
  <c r="E7103" i="6" s="1"/>
  <c r="D4847" i="6"/>
  <c r="E4847" i="6" s="1" a="1"/>
  <c r="E4847" i="6" s="1"/>
  <c r="F4847" i="6" s="1"/>
  <c r="D3071" i="6"/>
  <c r="E3071" i="6" s="1" a="1"/>
  <c r="E3071" i="6" s="1"/>
  <c r="F3071" i="6" s="1"/>
  <c r="D1391" i="6"/>
  <c r="E1391" i="6" s="1" a="1"/>
  <c r="E1391" i="6" s="1"/>
  <c r="F1391" i="6" s="1"/>
  <c r="D983" i="6"/>
  <c r="E983" i="6" s="1" a="1"/>
  <c r="E983" i="6" s="1"/>
  <c r="F983" i="6" s="1"/>
  <c r="D6335" i="6"/>
  <c r="E6335" i="6" s="1" a="1"/>
  <c r="E6335" i="6" s="1"/>
  <c r="F6335" i="6" s="1"/>
  <c r="D4103" i="6"/>
  <c r="E4103" i="6" s="1" a="1"/>
  <c r="E4103" i="6" s="1"/>
  <c r="F4103" i="6" s="1"/>
  <c r="D3767" i="6"/>
  <c r="E3767" i="6" s="1" a="1"/>
  <c r="E3767" i="6" s="1"/>
  <c r="F3767" i="6" s="1"/>
  <c r="D2231" i="6"/>
  <c r="E2231" i="6" s="1" a="1"/>
  <c r="E2231" i="6" s="1"/>
  <c r="F2231" i="6" s="1"/>
  <c r="D335" i="6"/>
  <c r="E335" i="6" s="1" a="1"/>
  <c r="E335" i="6" s="1"/>
  <c r="F335" i="6" s="1"/>
  <c r="S147" i="6"/>
  <c r="S12" i="2" s="1"/>
  <c r="L23" i="5"/>
  <c r="P23" i="5" s="1"/>
  <c r="L24" i="5"/>
  <c r="P24" i="5" s="1"/>
  <c r="S99" i="6"/>
  <c r="S10" i="2" s="1"/>
  <c r="K21" i="5"/>
  <c r="L22" i="5"/>
  <c r="P22" i="5" s="1"/>
  <c r="S123" i="6"/>
  <c r="S11" i="2" s="1"/>
  <c r="S171" i="6"/>
  <c r="S13" i="2" s="1"/>
  <c r="S75" i="6"/>
  <c r="S9" i="2" s="1"/>
  <c r="J13" i="5"/>
  <c r="F3573" i="6"/>
  <c r="F5637" i="6"/>
  <c r="F1558" i="6"/>
  <c r="F2373" i="6"/>
  <c r="F3069" i="6"/>
  <c r="F4989" i="6"/>
  <c r="F6118" i="6"/>
  <c r="F46" i="6"/>
  <c r="F1605" i="6"/>
  <c r="F6069" i="6"/>
  <c r="F4605" i="6"/>
  <c r="F8301" i="6"/>
  <c r="F1245" i="6"/>
  <c r="F861" i="6"/>
  <c r="F4533" i="6"/>
  <c r="F5565" i="6"/>
  <c r="F548" i="6"/>
  <c r="F5204" i="6"/>
  <c r="F5542" i="6"/>
  <c r="F8349" i="6"/>
  <c r="F4364" i="6"/>
  <c r="F117" i="6"/>
  <c r="F1533" i="6"/>
  <c r="F7581" i="6"/>
  <c r="F8398" i="6"/>
  <c r="F2829" i="6"/>
  <c r="F4149" i="6"/>
  <c r="F3141" i="6"/>
  <c r="F2782" i="6"/>
  <c r="F5902" i="6"/>
  <c r="F4222" i="6"/>
  <c r="F7006" i="6"/>
  <c r="F2661" i="6"/>
  <c r="F5805" i="6"/>
  <c r="F236" i="6"/>
  <c r="F573" i="6"/>
  <c r="F6885" i="6"/>
  <c r="F3886" i="6"/>
  <c r="F5326" i="6"/>
  <c r="F5974" i="6"/>
  <c r="F2302" i="6"/>
  <c r="F7966" i="6"/>
  <c r="F7726" i="6"/>
  <c r="F7054" i="6"/>
  <c r="F4726" i="6"/>
  <c r="F742" i="6"/>
  <c r="F454" i="6"/>
  <c r="F5038" i="6"/>
  <c r="F622" i="6"/>
  <c r="F7149" i="6"/>
  <c r="F718" i="6"/>
  <c r="F6814" i="6"/>
  <c r="F5158" i="6"/>
  <c r="F7366" i="6"/>
  <c r="F4246" i="6"/>
  <c r="F5422" i="6"/>
  <c r="F7630" i="6"/>
  <c r="F6718" i="6"/>
  <c r="F2085" i="6"/>
  <c r="F598" i="6"/>
  <c r="F3502" i="6"/>
  <c r="F5949" i="6"/>
  <c r="F4558" i="6"/>
  <c r="F1318" i="6"/>
  <c r="F1870" i="6"/>
  <c r="F838" i="6"/>
  <c r="F2325" i="6"/>
  <c r="F6021" i="6"/>
  <c r="F2972" i="6"/>
  <c r="F1005" i="6"/>
  <c r="F3597" i="6"/>
  <c r="F7677" i="6"/>
  <c r="F6933" i="6"/>
  <c r="F1390" i="6"/>
  <c r="F1918" i="6"/>
  <c r="F1174" i="6"/>
  <c r="F4798" i="6"/>
  <c r="F1462" i="6"/>
  <c r="F69" i="6"/>
  <c r="F2038" i="6"/>
  <c r="F1510" i="6"/>
  <c r="F6838" i="6"/>
  <c r="F1438" i="6"/>
  <c r="F3717" i="6"/>
  <c r="F933" i="6"/>
  <c r="F3238" i="6"/>
  <c r="F2686" i="6"/>
  <c r="F5758" i="6"/>
  <c r="F5782" i="6"/>
  <c r="F2900" i="6"/>
  <c r="F5396" i="6"/>
  <c r="F7124" i="6"/>
  <c r="F909" i="6"/>
  <c r="F2349" i="6"/>
  <c r="F7509" i="6"/>
  <c r="F7317" i="6"/>
  <c r="F1414" i="6"/>
  <c r="F6790" i="6"/>
  <c r="F4654" i="6"/>
  <c r="F165" i="6"/>
  <c r="F5253" i="6"/>
  <c r="F3214" i="6"/>
  <c r="F2518" i="6"/>
  <c r="F4822" i="6"/>
  <c r="F6406" i="6"/>
  <c r="F6550" i="6"/>
  <c r="F1678" i="6"/>
  <c r="F5854" i="6"/>
  <c r="F8182" i="6"/>
  <c r="F5374" i="6"/>
  <c r="F2542" i="6"/>
  <c r="F7462" i="6"/>
  <c r="F1293" i="6"/>
  <c r="F1365" i="6"/>
  <c r="F3838" i="6"/>
  <c r="F3837" i="6"/>
  <c r="F5013" i="6"/>
  <c r="F6310" i="6"/>
  <c r="F6309" i="6"/>
  <c r="F7653" i="6"/>
  <c r="F7652" i="6"/>
  <c r="F4390" i="6"/>
  <c r="F1198" i="6"/>
  <c r="F1725" i="6"/>
  <c r="F1726" i="6"/>
  <c r="F1222" i="6"/>
  <c r="F1221" i="6"/>
  <c r="F3526" i="6"/>
  <c r="F3525" i="6"/>
  <c r="F4342" i="6"/>
  <c r="F4341" i="6"/>
  <c r="F5710" i="6"/>
  <c r="F5709" i="6"/>
  <c r="F1053" i="6"/>
  <c r="F1052" i="6"/>
  <c r="F3022" i="6"/>
  <c r="F3021" i="6"/>
  <c r="F4510" i="6"/>
  <c r="F4509" i="6"/>
  <c r="F5278" i="6"/>
  <c r="F5277" i="6"/>
  <c r="F4846" i="6"/>
  <c r="F3958" i="6"/>
  <c r="F3957" i="6"/>
  <c r="F7869" i="6"/>
  <c r="F7870" i="6"/>
  <c r="F765" i="6"/>
  <c r="F764" i="6"/>
  <c r="F5613" i="6"/>
  <c r="F5612" i="6"/>
  <c r="F7701" i="6"/>
  <c r="F7700" i="6"/>
  <c r="F334" i="6"/>
  <c r="F333" i="6"/>
  <c r="F430" i="6"/>
  <c r="F429" i="6"/>
  <c r="F1702" i="6"/>
  <c r="F1701" i="6"/>
  <c r="F3286" i="6"/>
  <c r="F3285" i="6"/>
  <c r="F3766" i="6"/>
  <c r="F3765" i="6"/>
  <c r="F4126" i="6"/>
  <c r="F1894" i="6"/>
  <c r="F790" i="6"/>
  <c r="F789" i="6"/>
  <c r="F2566" i="6"/>
  <c r="F2565" i="6"/>
  <c r="F8254" i="6"/>
  <c r="F8253" i="6"/>
  <c r="F7941" i="6"/>
  <c r="F7940" i="6"/>
  <c r="F1126" i="6"/>
  <c r="F1125" i="6"/>
  <c r="F4750" i="6"/>
  <c r="F4749" i="6"/>
  <c r="F2422" i="6"/>
  <c r="F1078" i="6"/>
  <c r="F3118" i="6"/>
  <c r="F6525" i="6"/>
  <c r="F1846" i="6"/>
  <c r="F2998" i="6"/>
  <c r="F2230" i="6"/>
  <c r="F3406" i="6"/>
  <c r="F2638" i="6"/>
  <c r="F6670" i="6"/>
  <c r="F189" i="6"/>
  <c r="F2589" i="6"/>
  <c r="F3669" i="6"/>
  <c r="F4101" i="6"/>
  <c r="F4725" i="6"/>
  <c r="F5301" i="6"/>
  <c r="F6765" i="6"/>
  <c r="F7294" i="6"/>
  <c r="F2446" i="6"/>
  <c r="F1270" i="6"/>
  <c r="F4054" i="6"/>
  <c r="F2014" i="6"/>
  <c r="F4486" i="6"/>
  <c r="F3190" i="6"/>
  <c r="F2110" i="6"/>
  <c r="F22" i="6"/>
  <c r="F8037" i="6"/>
  <c r="F7797" i="6"/>
  <c r="F141" i="6"/>
  <c r="F6957" i="6"/>
  <c r="F7437" i="6"/>
  <c r="F381" i="6"/>
  <c r="F501" i="6"/>
  <c r="F3477" i="6"/>
  <c r="F5109" i="6"/>
  <c r="F6261" i="6"/>
  <c r="F1942" i="6"/>
  <c r="F6453" i="6"/>
  <c r="F2182" i="6"/>
  <c r="F5926" i="6"/>
  <c r="F7894" i="6"/>
  <c r="F1822" i="6"/>
  <c r="F7390" i="6"/>
  <c r="F7174" i="6"/>
  <c r="F2614" i="6"/>
  <c r="F6046" i="6"/>
  <c r="F8374" i="6"/>
  <c r="F1677" i="6"/>
  <c r="F2877" i="6"/>
  <c r="F2949" i="6"/>
  <c r="F6213" i="6"/>
  <c r="F6549" i="6"/>
  <c r="F94" i="6"/>
  <c r="F5086" i="6"/>
  <c r="F6286" i="6"/>
  <c r="F7846" i="6"/>
  <c r="F4630" i="6"/>
  <c r="F2854" i="6"/>
  <c r="F6694" i="6"/>
  <c r="F5686" i="6"/>
  <c r="F2926" i="6"/>
  <c r="F1966" i="6"/>
  <c r="F1990" i="6"/>
  <c r="F646" i="6"/>
  <c r="F4269" i="6"/>
  <c r="F3358" i="6"/>
  <c r="F5878" i="6"/>
  <c r="F8110" i="6"/>
  <c r="F4438" i="6"/>
  <c r="F7486" i="6"/>
  <c r="F262" i="6"/>
  <c r="F7558" i="6"/>
  <c r="F4030" i="6"/>
  <c r="F5062" i="6"/>
  <c r="F4198" i="6"/>
  <c r="F2397" i="6"/>
  <c r="F1581" i="6"/>
  <c r="F3549" i="6"/>
  <c r="F3789" i="6"/>
  <c r="F5229" i="6"/>
  <c r="F6093" i="6"/>
  <c r="F7773" i="6"/>
  <c r="F4966" i="6"/>
  <c r="F5350" i="6"/>
  <c r="F7270" i="6"/>
  <c r="F6142" i="6"/>
  <c r="F7918" i="6"/>
  <c r="F7342" i="6"/>
  <c r="F8062" i="6"/>
  <c r="F8206" i="6"/>
  <c r="F3046" i="6"/>
  <c r="F6598" i="6"/>
  <c r="F3262" i="6"/>
  <c r="F406" i="6"/>
  <c r="F3334" i="6"/>
  <c r="F2205" i="6"/>
  <c r="F7029" i="6"/>
  <c r="F5133" i="6"/>
  <c r="F5134" i="6"/>
  <c r="F2062" i="6"/>
  <c r="F7078" i="6"/>
  <c r="F1774" i="6"/>
  <c r="F4894" i="6"/>
  <c r="F6358" i="6"/>
  <c r="F4870" i="6"/>
  <c r="F8230" i="6"/>
  <c r="F5662" i="6"/>
  <c r="F981" i="6"/>
  <c r="F1653" i="6"/>
  <c r="F2253" i="6"/>
  <c r="F5589" i="6"/>
  <c r="F6477" i="6"/>
  <c r="F2278" i="6"/>
  <c r="F6190" i="6"/>
  <c r="F7606" i="6"/>
  <c r="F8086" i="6"/>
  <c r="F814" i="6"/>
  <c r="F3814" i="6"/>
  <c r="F6334" i="6"/>
  <c r="F7534" i="6"/>
  <c r="F6430" i="6"/>
  <c r="F4174" i="6"/>
  <c r="F6502" i="6"/>
  <c r="F1630" i="6"/>
  <c r="F2494" i="6"/>
  <c r="F5998" i="6"/>
  <c r="F2157" i="6"/>
  <c r="F3381" i="6"/>
  <c r="F8133" i="6"/>
  <c r="F357" i="6"/>
  <c r="F3453" i="6"/>
  <c r="F3741" i="6"/>
  <c r="F4293" i="6"/>
  <c r="F1101" i="6"/>
  <c r="F3094" i="6"/>
  <c r="F2133" i="6"/>
  <c r="F6861" i="6"/>
  <c r="E3646" i="6" a="1"/>
  <c r="E3646" i="6" s="1"/>
  <c r="F3646" i="6" s="1"/>
  <c r="E5302" i="6" a="1"/>
  <c r="E5302" i="6" s="1"/>
  <c r="F5302" i="6" s="1"/>
  <c r="E8351" i="6" a="1"/>
  <c r="E8351" i="6" s="1"/>
  <c r="F8351" i="6" s="1"/>
  <c r="E3575" i="6" a="1"/>
  <c r="E3575" i="6" s="1"/>
  <c r="F3575" i="6" s="1"/>
  <c r="E2183" i="6" a="1"/>
  <c r="E2183" i="6" s="1"/>
  <c r="F2183" i="6" s="1"/>
  <c r="E1030" i="6" a="1"/>
  <c r="E1030" i="6" s="1"/>
  <c r="F1030" i="6" s="1"/>
  <c r="E4078" i="6" a="1"/>
  <c r="E4078" i="6" s="1"/>
  <c r="F4078" i="6" s="1"/>
  <c r="E8207" i="6" a="1"/>
  <c r="E8207" i="6" s="1"/>
  <c r="F8207" i="6" s="1"/>
  <c r="E7919" i="6" a="1"/>
  <c r="E7919" i="6" s="1"/>
  <c r="F7919" i="6" s="1"/>
  <c r="E6167" i="6" a="1"/>
  <c r="E6167" i="6" s="1"/>
  <c r="E4391" i="6" a="1"/>
  <c r="E4391" i="6" s="1"/>
  <c r="F4391" i="6" s="1"/>
  <c r="E2734" i="6" a="1"/>
  <c r="E2734" i="6" s="1"/>
  <c r="F2734" i="6" s="1"/>
  <c r="E6479" i="6" a="1"/>
  <c r="E6479" i="6" s="1"/>
  <c r="E5087" i="6" a="1"/>
  <c r="E5087" i="6" s="1"/>
  <c r="F5087" i="6" s="1"/>
  <c r="E4799" i="6" a="1"/>
  <c r="E4799" i="6" s="1"/>
  <c r="F4799" i="6" s="1"/>
  <c r="E3335" i="6" a="1"/>
  <c r="E3335" i="6" s="1"/>
  <c r="F3335" i="6" s="1"/>
  <c r="E1871" i="6" a="1"/>
  <c r="E1871" i="6" s="1"/>
  <c r="F1871" i="6" s="1"/>
  <c r="E383" i="6" a="1"/>
  <c r="E383" i="6" s="1"/>
  <c r="F383" i="6" s="1"/>
  <c r="E7679" i="6" a="1"/>
  <c r="E7679" i="6" s="1"/>
  <c r="F7679" i="6" s="1"/>
  <c r="E7823" i="6" a="1"/>
  <c r="E7823" i="6" s="1"/>
  <c r="E6527" i="6" a="1"/>
  <c r="E6527" i="6" s="1"/>
  <c r="F6527" i="6" s="1"/>
  <c r="E6431" i="6" a="1"/>
  <c r="E6431" i="6" s="1"/>
  <c r="F6431" i="6" s="1"/>
  <c r="E6383" i="6" a="1"/>
  <c r="E6383" i="6" s="1"/>
  <c r="F6383" i="6" s="1"/>
  <c r="E5735" i="6" a="1"/>
  <c r="E5735" i="6" s="1"/>
  <c r="F5735" i="6" s="1"/>
  <c r="E4991" i="6" a="1"/>
  <c r="E4991" i="6" s="1"/>
  <c r="F4991" i="6" s="1"/>
  <c r="E4751" i="6" a="1"/>
  <c r="E4751" i="6" s="1"/>
  <c r="F4751" i="6" s="1"/>
  <c r="E3167" i="6" a="1"/>
  <c r="E3167" i="6" s="1"/>
  <c r="E3239" i="6" a="1"/>
  <c r="E3239" i="6" s="1"/>
  <c r="F3239" i="6" s="1"/>
  <c r="E1847" i="6" a="1"/>
  <c r="E1847" i="6" s="1"/>
  <c r="F1847" i="6" s="1"/>
  <c r="E1607" i="6" a="1"/>
  <c r="E1607" i="6" s="1"/>
  <c r="F1607" i="6" s="1"/>
  <c r="E1895" i="6" a="1"/>
  <c r="E1895" i="6" s="1"/>
  <c r="F1895" i="6" s="1"/>
  <c r="E1031" i="6" a="1"/>
  <c r="E1031" i="6" s="1"/>
  <c r="G8305" i="6"/>
  <c r="G8257" i="6"/>
  <c r="G8161" i="6"/>
  <c r="G8065" i="6"/>
  <c r="G8425" i="6"/>
  <c r="G8329" i="6"/>
  <c r="G8185" i="6"/>
  <c r="G8089" i="6"/>
  <c r="G7993" i="6"/>
  <c r="G8377" i="6"/>
  <c r="G8233" i="6"/>
  <c r="G8137" i="6"/>
  <c r="G8041" i="6"/>
  <c r="G8281" i="6"/>
  <c r="G8017" i="6"/>
  <c r="G7969" i="6"/>
  <c r="G7897" i="6"/>
  <c r="G7801" i="6"/>
  <c r="G7777" i="6"/>
  <c r="G7729" i="6"/>
  <c r="G7681" i="6"/>
  <c r="G8113" i="6"/>
  <c r="G7945" i="6"/>
  <c r="G7849" i="6"/>
  <c r="G7753" i="6"/>
  <c r="G7657" i="6"/>
  <c r="G7633" i="6"/>
  <c r="G7537" i="6"/>
  <c r="G7513" i="6"/>
  <c r="G7489" i="6"/>
  <c r="G7441" i="6"/>
  <c r="G8353" i="6"/>
  <c r="G7921" i="6"/>
  <c r="G7873" i="6"/>
  <c r="G7825" i="6"/>
  <c r="G7585" i="6"/>
  <c r="G7465" i="6"/>
  <c r="G8401" i="6"/>
  <c r="G8209" i="6"/>
  <c r="G7705" i="6"/>
  <c r="G7561" i="6"/>
  <c r="G7345" i="6"/>
  <c r="G7297" i="6"/>
  <c r="G7249" i="6"/>
  <c r="G7201" i="6"/>
  <c r="G7153" i="6"/>
  <c r="G7105" i="6"/>
  <c r="G7057" i="6"/>
  <c r="G7009" i="6"/>
  <c r="G6961" i="6"/>
  <c r="G6937" i="6"/>
  <c r="G6841" i="6"/>
  <c r="G7609" i="6"/>
  <c r="G7393" i="6"/>
  <c r="G6913" i="6"/>
  <c r="G7417" i="6"/>
  <c r="G6865" i="6"/>
  <c r="G7273" i="6"/>
  <c r="G7081" i="6"/>
  <c r="G6793" i="6"/>
  <c r="G6745" i="6"/>
  <c r="G6649" i="6"/>
  <c r="G6577" i="6"/>
  <c r="G6409" i="6"/>
  <c r="G7225" i="6"/>
  <c r="G7033" i="6"/>
  <c r="G6889" i="6"/>
  <c r="G6817" i="6"/>
  <c r="G6721" i="6"/>
  <c r="G6625" i="6"/>
  <c r="G6553" i="6"/>
  <c r="G6529" i="6"/>
  <c r="G6433" i="6"/>
  <c r="G7369" i="6"/>
  <c r="G7321" i="6"/>
  <c r="G7129" i="6"/>
  <c r="G6769" i="6"/>
  <c r="G6673" i="6"/>
  <c r="G6457" i="6"/>
  <c r="G6361" i="6"/>
  <c r="G6601" i="6"/>
  <c r="G6481" i="6"/>
  <c r="G7177" i="6"/>
  <c r="G6505" i="6"/>
  <c r="G6337" i="6"/>
  <c r="G6985" i="6"/>
  <c r="G6697" i="6"/>
  <c r="G6313" i="6"/>
  <c r="G6289" i="6"/>
  <c r="G6241" i="6"/>
  <c r="G6193" i="6"/>
  <c r="G6145" i="6"/>
  <c r="G6049" i="6"/>
  <c r="G6217" i="6"/>
  <c r="G6169" i="6"/>
  <c r="G6097" i="6"/>
  <c r="G6073" i="6"/>
  <c r="G6385" i="6"/>
  <c r="G6265" i="6"/>
  <c r="G6121" i="6"/>
  <c r="G6025" i="6"/>
  <c r="G6001" i="6"/>
  <c r="G5833" i="6"/>
  <c r="G5713" i="6"/>
  <c r="G5593" i="6"/>
  <c r="G5545" i="6"/>
  <c r="G5497" i="6"/>
  <c r="G5329" i="6"/>
  <c r="G5281" i="6"/>
  <c r="G5905" i="6"/>
  <c r="G5809" i="6"/>
  <c r="G5785" i="6"/>
  <c r="G5689" i="6"/>
  <c r="G5617" i="6"/>
  <c r="G5449" i="6"/>
  <c r="G5401" i="6"/>
  <c r="G5977" i="6"/>
  <c r="G5953" i="6"/>
  <c r="G5881" i="6"/>
  <c r="G5761" i="6"/>
  <c r="G5665" i="6"/>
  <c r="G5569" i="6"/>
  <c r="G5521" i="6"/>
  <c r="G5473" i="6"/>
  <c r="G5353" i="6"/>
  <c r="G5305" i="6"/>
  <c r="G5929" i="6"/>
  <c r="G5857" i="6"/>
  <c r="G5737" i="6"/>
  <c r="G5641" i="6"/>
  <c r="G5425" i="6"/>
  <c r="G5377" i="6"/>
  <c r="G5161" i="6"/>
  <c r="G5113" i="6"/>
  <c r="G5041" i="6"/>
  <c r="G4945" i="6"/>
  <c r="G4777" i="6"/>
  <c r="G4729" i="6"/>
  <c r="G4681" i="6"/>
  <c r="G4633" i="6"/>
  <c r="G4585" i="6"/>
  <c r="G4465" i="6"/>
  <c r="G4441" i="6"/>
  <c r="G4393" i="6"/>
  <c r="G4297" i="6"/>
  <c r="G5233" i="6"/>
  <c r="G5185" i="6"/>
  <c r="G5017" i="6"/>
  <c r="G4921" i="6"/>
  <c r="G4873" i="6"/>
  <c r="G4825" i="6"/>
  <c r="G4537" i="6"/>
  <c r="G4489" i="6"/>
  <c r="G4369" i="6"/>
  <c r="G4273" i="6"/>
  <c r="G4177" i="6"/>
  <c r="G5209" i="6"/>
  <c r="G5089" i="6"/>
  <c r="G4993" i="6"/>
  <c r="G4801" i="6"/>
  <c r="G4753" i="6"/>
  <c r="G4705" i="6"/>
  <c r="G4657" i="6"/>
  <c r="G4609" i="6"/>
  <c r="G4561" i="6"/>
  <c r="G4417" i="6"/>
  <c r="G4345" i="6"/>
  <c r="G4249" i="6"/>
  <c r="G4153" i="6"/>
  <c r="G4033" i="6"/>
  <c r="G3937" i="6"/>
  <c r="G3841" i="6"/>
  <c r="G5257" i="6"/>
  <c r="G5137" i="6"/>
  <c r="G5065" i="6"/>
  <c r="G4969" i="6"/>
  <c r="G4897" i="6"/>
  <c r="G4849" i="6"/>
  <c r="G4513" i="6"/>
  <c r="G4321" i="6"/>
  <c r="G4225" i="6"/>
  <c r="G4129" i="6"/>
  <c r="G4009" i="6"/>
  <c r="G3913" i="6"/>
  <c r="G4081" i="6"/>
  <c r="G3985" i="6"/>
  <c r="G3745" i="6"/>
  <c r="G3649" i="6"/>
  <c r="G3553" i="6"/>
  <c r="G3193" i="6"/>
  <c r="G3121" i="6"/>
  <c r="G3073" i="6"/>
  <c r="G3025" i="6"/>
  <c r="G2977" i="6"/>
  <c r="G2713" i="6"/>
  <c r="G2665" i="6"/>
  <c r="G4201" i="6"/>
  <c r="G3961" i="6"/>
  <c r="G3817" i="6"/>
  <c r="G3721" i="6"/>
  <c r="G3625" i="6"/>
  <c r="G3529" i="6"/>
  <c r="G3457" i="6"/>
  <c r="G3289" i="6"/>
  <c r="G3145" i="6"/>
  <c r="G3049" i="6"/>
  <c r="G2953" i="6"/>
  <c r="G2905" i="6"/>
  <c r="G2881" i="6"/>
  <c r="G2857" i="6"/>
  <c r="G2833" i="6"/>
  <c r="G2737" i="6"/>
  <c r="G2569" i="6"/>
  <c r="G4105" i="6"/>
  <c r="G4057" i="6"/>
  <c r="G3889" i="6"/>
  <c r="G3793" i="6"/>
  <c r="G3697" i="6"/>
  <c r="G3601" i="6"/>
  <c r="G3505" i="6"/>
  <c r="G3433" i="6"/>
  <c r="G3217" i="6"/>
  <c r="G3169" i="6"/>
  <c r="G3097" i="6"/>
  <c r="G2929" i="6"/>
  <c r="G3865" i="6"/>
  <c r="G3769" i="6"/>
  <c r="G3673" i="6"/>
  <c r="G3577" i="6"/>
  <c r="G3481" i="6"/>
  <c r="G3409" i="6"/>
  <c r="G3385" i="6"/>
  <c r="G3361" i="6"/>
  <c r="G3337" i="6"/>
  <c r="G2785" i="6"/>
  <c r="G2617" i="6"/>
  <c r="G2473" i="6"/>
  <c r="G2401" i="6"/>
  <c r="G2305" i="6"/>
  <c r="G2281" i="6"/>
  <c r="G2257" i="6"/>
  <c r="G2233" i="6"/>
  <c r="G2209" i="6"/>
  <c r="G2185" i="6"/>
  <c r="G2161" i="6"/>
  <c r="G2089" i="6"/>
  <c r="G1993" i="6"/>
  <c r="G1897" i="6"/>
  <c r="G1825" i="6"/>
  <c r="G1729" i="6"/>
  <c r="G1489" i="6"/>
  <c r="G1465" i="6"/>
  <c r="G3241" i="6"/>
  <c r="G3001" i="6"/>
  <c r="G2689" i="6"/>
  <c r="G2641" i="6"/>
  <c r="G2545" i="6"/>
  <c r="G2377" i="6"/>
  <c r="G2353" i="6"/>
  <c r="G2329" i="6"/>
  <c r="G2065" i="6"/>
  <c r="G1969" i="6"/>
  <c r="G1873" i="6"/>
  <c r="G1849" i="6"/>
  <c r="G1801" i="6"/>
  <c r="G1705" i="6"/>
  <c r="G1633" i="6"/>
  <c r="G1585" i="6"/>
  <c r="G1561" i="6"/>
  <c r="G1513" i="6"/>
  <c r="G1417" i="6"/>
  <c r="G3313" i="6"/>
  <c r="G3265" i="6"/>
  <c r="G2761" i="6"/>
  <c r="G2593" i="6"/>
  <c r="G2449" i="6"/>
  <c r="G2041" i="6"/>
  <c r="G1945" i="6"/>
  <c r="G1777" i="6"/>
  <c r="G1537" i="6"/>
  <c r="G2809" i="6"/>
  <c r="G2521" i="6"/>
  <c r="G2497" i="6"/>
  <c r="G2425" i="6"/>
  <c r="G2137" i="6"/>
  <c r="G2113" i="6"/>
  <c r="G2017" i="6"/>
  <c r="G1921" i="6"/>
  <c r="G1753" i="6"/>
  <c r="G1681" i="6"/>
  <c r="G1657" i="6"/>
  <c r="G1609" i="6"/>
  <c r="G1441" i="6"/>
  <c r="G1393" i="6"/>
  <c r="G1345" i="6"/>
  <c r="G1273" i="6"/>
  <c r="G1249" i="6"/>
  <c r="G1153" i="6"/>
  <c r="G961" i="6"/>
  <c r="G865" i="6"/>
  <c r="G817" i="6"/>
  <c r="G793" i="6"/>
  <c r="G721" i="6"/>
  <c r="G673" i="6"/>
  <c r="G553" i="6"/>
  <c r="G481" i="6"/>
  <c r="G337" i="6"/>
  <c r="G121" i="6"/>
  <c r="G289" i="6"/>
  <c r="G217" i="6"/>
  <c r="G193" i="6"/>
  <c r="G1369" i="6"/>
  <c r="G1321" i="6"/>
  <c r="G1297" i="6"/>
  <c r="G1225" i="6"/>
  <c r="G1129" i="6"/>
  <c r="G889" i="6"/>
  <c r="G769" i="6"/>
  <c r="G745" i="6"/>
  <c r="G649" i="6"/>
  <c r="G625" i="6"/>
  <c r="G601" i="6"/>
  <c r="G505" i="6"/>
  <c r="G457" i="6"/>
  <c r="G409" i="6"/>
  <c r="G145" i="6"/>
  <c r="G1201" i="6"/>
  <c r="G1081" i="6"/>
  <c r="G937" i="6"/>
  <c r="G841" i="6"/>
  <c r="G433" i="6"/>
  <c r="G313" i="6"/>
  <c r="G265" i="6"/>
  <c r="G241" i="6"/>
  <c r="G169" i="6"/>
  <c r="G97" i="6"/>
  <c r="G577" i="6"/>
  <c r="G1177" i="6"/>
  <c r="G1105" i="6"/>
  <c r="G1057" i="6"/>
  <c r="G1033" i="6"/>
  <c r="G1009" i="6"/>
  <c r="G985" i="6"/>
  <c r="G913" i="6"/>
  <c r="G697" i="6"/>
  <c r="G529" i="6"/>
  <c r="G385" i="6"/>
  <c r="G361" i="6"/>
  <c r="E6166" i="6" a="1"/>
  <c r="E6166" i="6" s="1"/>
  <c r="E6935" i="6" a="1"/>
  <c r="E6935" i="6" s="1"/>
  <c r="F6935" i="6" s="1"/>
  <c r="E6815" i="6" a="1"/>
  <c r="E6815" i="6" s="1"/>
  <c r="F6815" i="6" s="1"/>
  <c r="E5591" i="6" a="1"/>
  <c r="E5591" i="6" s="1"/>
  <c r="F5591" i="6" s="1"/>
  <c r="E4703" i="6" a="1"/>
  <c r="E4703" i="6" s="1"/>
  <c r="F4703" i="6" s="1"/>
  <c r="E3215" i="6" a="1"/>
  <c r="E3215" i="6" s="1"/>
  <c r="F3215" i="6" s="1"/>
  <c r="E1823" i="6" a="1"/>
  <c r="E1823" i="6" s="1"/>
  <c r="F1823" i="6" s="1"/>
  <c r="E1439" i="6" a="1"/>
  <c r="E1439" i="6" s="1"/>
  <c r="F1439" i="6" s="1"/>
  <c r="E1007" i="6" a="1"/>
  <c r="E1007" i="6" s="1"/>
  <c r="F1007" i="6" s="1"/>
  <c r="E7439" i="6" a="1"/>
  <c r="E7439" i="6" s="1"/>
  <c r="F7439" i="6" s="1"/>
  <c r="E4151" i="6" a="1"/>
  <c r="E4151" i="6" s="1"/>
  <c r="F4151" i="6" s="1"/>
  <c r="E3551" i="6" a="1"/>
  <c r="E3551" i="6" s="1"/>
  <c r="F3551" i="6" s="1"/>
  <c r="E239" i="6" a="1"/>
  <c r="E239" i="6" s="1"/>
  <c r="F239" i="6" s="1"/>
  <c r="E6094" i="6" a="1"/>
  <c r="E6094" i="6" s="1"/>
  <c r="F6094" i="6" s="1"/>
  <c r="C8401" i="6"/>
  <c r="D8401" i="6" s="1"/>
  <c r="C8281" i="6"/>
  <c r="D8281" i="6" s="1"/>
  <c r="C8233" i="6"/>
  <c r="D8233" i="6" s="1"/>
  <c r="C8137" i="6"/>
  <c r="D8137" i="6" s="1"/>
  <c r="C8041" i="6"/>
  <c r="D8041" i="6" s="1"/>
  <c r="C8377" i="6"/>
  <c r="D8377" i="6" s="1"/>
  <c r="C8305" i="6"/>
  <c r="D8305" i="6" s="1"/>
  <c r="C8257" i="6"/>
  <c r="D8257" i="6" s="1"/>
  <c r="C8161" i="6"/>
  <c r="D8161" i="6" s="1"/>
  <c r="C8065" i="6"/>
  <c r="D8065" i="6" s="1"/>
  <c r="C8425" i="6"/>
  <c r="D8425" i="6" s="1"/>
  <c r="C8353" i="6"/>
  <c r="D8353" i="6" s="1"/>
  <c r="C8209" i="6"/>
  <c r="D8209" i="6" s="1"/>
  <c r="C8113" i="6"/>
  <c r="D8113" i="6" s="1"/>
  <c r="C8017" i="6"/>
  <c r="D8017" i="6" s="1"/>
  <c r="C7993" i="6"/>
  <c r="D7993" i="6" s="1"/>
  <c r="C8185" i="6"/>
  <c r="D8185" i="6" s="1"/>
  <c r="C7921" i="6"/>
  <c r="D7921" i="6" s="1"/>
  <c r="C7873" i="6"/>
  <c r="D7873" i="6" s="1"/>
  <c r="C7825" i="6"/>
  <c r="D7825" i="6" s="1"/>
  <c r="C7609" i="6"/>
  <c r="D7609" i="6" s="1"/>
  <c r="C7465" i="6"/>
  <c r="D7465" i="6" s="1"/>
  <c r="C8329" i="6"/>
  <c r="D8329" i="6" s="1"/>
  <c r="C7969" i="6"/>
  <c r="D7969" i="6" s="1"/>
  <c r="C7897" i="6"/>
  <c r="D7897" i="6" s="1"/>
  <c r="C7801" i="6"/>
  <c r="D7801" i="6" s="1"/>
  <c r="C7777" i="6"/>
  <c r="D7777" i="6" s="1"/>
  <c r="C7729" i="6"/>
  <c r="D7729" i="6" s="1"/>
  <c r="C7681" i="6"/>
  <c r="D7681" i="6" s="1"/>
  <c r="C8089" i="6"/>
  <c r="D8089" i="6" s="1"/>
  <c r="C7705" i="6"/>
  <c r="D7705" i="6" s="1"/>
  <c r="C7633" i="6"/>
  <c r="D7633" i="6" s="1"/>
  <c r="C7561" i="6"/>
  <c r="D7561" i="6" s="1"/>
  <c r="C7393" i="6"/>
  <c r="D7393" i="6" s="1"/>
  <c r="C7849" i="6"/>
  <c r="D7849" i="6" s="1"/>
  <c r="C7441" i="6"/>
  <c r="D7441" i="6" s="1"/>
  <c r="C7417" i="6"/>
  <c r="D7417" i="6" s="1"/>
  <c r="C6865" i="6"/>
  <c r="D6865" i="6" s="1"/>
  <c r="C7753" i="6"/>
  <c r="D7753" i="6" s="1"/>
  <c r="C7537" i="6"/>
  <c r="D7537" i="6" s="1"/>
  <c r="C7345" i="6"/>
  <c r="D7345" i="6" s="1"/>
  <c r="C7297" i="6"/>
  <c r="D7297" i="6" s="1"/>
  <c r="C7249" i="6"/>
  <c r="D7249" i="6" s="1"/>
  <c r="C7201" i="6"/>
  <c r="D7201" i="6" s="1"/>
  <c r="C7153" i="6"/>
  <c r="D7153" i="6" s="1"/>
  <c r="C7105" i="6"/>
  <c r="D7105" i="6" s="1"/>
  <c r="C7057" i="6"/>
  <c r="D7057" i="6" s="1"/>
  <c r="C7009" i="6"/>
  <c r="D7009" i="6" s="1"/>
  <c r="C6961" i="6"/>
  <c r="D6961" i="6" s="1"/>
  <c r="C6937" i="6"/>
  <c r="D6937" i="6" s="1"/>
  <c r="C6841" i="6"/>
  <c r="D6841" i="6" s="1"/>
  <c r="C7657" i="6"/>
  <c r="D7657" i="6" s="1"/>
  <c r="C7585" i="6"/>
  <c r="D7585" i="6" s="1"/>
  <c r="C7489" i="6"/>
  <c r="D7489" i="6" s="1"/>
  <c r="C7369" i="6"/>
  <c r="D7369" i="6" s="1"/>
  <c r="C7321" i="6"/>
  <c r="D7321" i="6" s="1"/>
  <c r="C7273" i="6"/>
  <c r="D7273" i="6" s="1"/>
  <c r="C7225" i="6"/>
  <c r="D7225" i="6" s="1"/>
  <c r="C7177" i="6"/>
  <c r="D7177" i="6" s="1"/>
  <c r="C7129" i="6"/>
  <c r="D7129" i="6" s="1"/>
  <c r="C7081" i="6"/>
  <c r="D7081" i="6" s="1"/>
  <c r="C7033" i="6"/>
  <c r="D7033" i="6" s="1"/>
  <c r="C6985" i="6"/>
  <c r="D6985" i="6" s="1"/>
  <c r="C6889" i="6"/>
  <c r="D6889" i="6" s="1"/>
  <c r="C6793" i="6"/>
  <c r="D6793" i="6" s="1"/>
  <c r="C6769" i="6"/>
  <c r="D6769" i="6" s="1"/>
  <c r="C6673" i="6"/>
  <c r="D6673" i="6" s="1"/>
  <c r="C6505" i="6"/>
  <c r="D6505" i="6" s="1"/>
  <c r="C6457" i="6"/>
  <c r="D6457" i="6" s="1"/>
  <c r="C7945" i="6"/>
  <c r="D7945" i="6" s="1"/>
  <c r="C6745" i="6"/>
  <c r="D6745" i="6" s="1"/>
  <c r="C6649" i="6"/>
  <c r="D6649" i="6" s="1"/>
  <c r="C6433" i="6"/>
  <c r="D6433" i="6" s="1"/>
  <c r="C7513" i="6"/>
  <c r="D7513" i="6" s="1"/>
  <c r="C6913" i="6"/>
  <c r="D6913" i="6" s="1"/>
  <c r="C6697" i="6"/>
  <c r="D6697" i="6" s="1"/>
  <c r="C6601" i="6"/>
  <c r="D6601" i="6" s="1"/>
  <c r="C6553" i="6"/>
  <c r="D6553" i="6" s="1"/>
  <c r="C6529" i="6"/>
  <c r="D6529" i="6" s="1"/>
  <c r="C6481" i="6"/>
  <c r="D6481" i="6" s="1"/>
  <c r="C6409" i="6"/>
  <c r="D6409" i="6" s="1"/>
  <c r="C6385" i="6"/>
  <c r="D6385" i="6" s="1"/>
  <c r="C6577" i="6"/>
  <c r="D6577" i="6" s="1"/>
  <c r="C6721" i="6"/>
  <c r="D6721" i="6" s="1"/>
  <c r="C6625" i="6"/>
  <c r="D6625" i="6" s="1"/>
  <c r="C6817" i="6"/>
  <c r="D6817" i="6" s="1"/>
  <c r="C6337" i="6"/>
  <c r="D6337" i="6" s="1"/>
  <c r="C6361" i="6"/>
  <c r="D6361" i="6" s="1"/>
  <c r="C6025" i="6"/>
  <c r="D6025" i="6" s="1"/>
  <c r="C6313" i="6"/>
  <c r="D6313" i="6" s="1"/>
  <c r="C6265" i="6"/>
  <c r="D6265" i="6" s="1"/>
  <c r="C6145" i="6"/>
  <c r="D6145" i="6" s="1"/>
  <c r="C6049" i="6"/>
  <c r="D6049" i="6" s="1"/>
  <c r="C6289" i="6"/>
  <c r="D6289" i="6" s="1"/>
  <c r="C6241" i="6"/>
  <c r="D6241" i="6" s="1"/>
  <c r="C6193" i="6"/>
  <c r="D6193" i="6" s="1"/>
  <c r="C6169" i="6"/>
  <c r="D6169" i="6" s="1"/>
  <c r="C6073" i="6"/>
  <c r="D6073" i="6" s="1"/>
  <c r="C6217" i="6"/>
  <c r="D6217" i="6" s="1"/>
  <c r="C6121" i="6"/>
  <c r="D6121" i="6" s="1"/>
  <c r="C6097" i="6"/>
  <c r="D6097" i="6" s="1"/>
  <c r="C6001" i="6"/>
  <c r="D6001" i="6" s="1"/>
  <c r="C5881" i="6"/>
  <c r="D5881" i="6" s="1"/>
  <c r="C5737" i="6"/>
  <c r="D5737" i="6" s="1"/>
  <c r="C5425" i="6"/>
  <c r="D5425" i="6" s="1"/>
  <c r="C5377" i="6"/>
  <c r="D5377" i="6" s="1"/>
  <c r="C5929" i="6"/>
  <c r="D5929" i="6" s="1"/>
  <c r="C5857" i="6"/>
  <c r="D5857" i="6" s="1"/>
  <c r="C5713" i="6"/>
  <c r="D5713" i="6" s="1"/>
  <c r="C5641" i="6"/>
  <c r="D5641" i="6" s="1"/>
  <c r="C5593" i="6"/>
  <c r="D5593" i="6" s="1"/>
  <c r="C5545" i="6"/>
  <c r="D5545" i="6" s="1"/>
  <c r="C5497" i="6"/>
  <c r="D5497" i="6" s="1"/>
  <c r="C5329" i="6"/>
  <c r="D5329" i="6" s="1"/>
  <c r="C5281" i="6"/>
  <c r="D5281" i="6" s="1"/>
  <c r="C5833" i="6"/>
  <c r="D5833" i="6" s="1"/>
  <c r="C5809" i="6"/>
  <c r="D5809" i="6" s="1"/>
  <c r="C5785" i="6"/>
  <c r="D5785" i="6" s="1"/>
  <c r="C5689" i="6"/>
  <c r="D5689" i="6" s="1"/>
  <c r="C5617" i="6"/>
  <c r="D5617" i="6" s="1"/>
  <c r="C5401" i="6"/>
  <c r="D5401" i="6" s="1"/>
  <c r="C5977" i="6"/>
  <c r="D5977" i="6" s="1"/>
  <c r="C5953" i="6"/>
  <c r="D5953" i="6" s="1"/>
  <c r="C5905" i="6"/>
  <c r="D5905" i="6" s="1"/>
  <c r="C5761" i="6"/>
  <c r="D5761" i="6" s="1"/>
  <c r="C5665" i="6"/>
  <c r="D5665" i="6" s="1"/>
  <c r="C5569" i="6"/>
  <c r="D5569" i="6" s="1"/>
  <c r="C5521" i="6"/>
  <c r="D5521" i="6" s="1"/>
  <c r="C5473" i="6"/>
  <c r="D5473" i="6" s="1"/>
  <c r="C5449" i="6"/>
  <c r="D5449" i="6" s="1"/>
  <c r="C5353" i="6"/>
  <c r="D5353" i="6" s="1"/>
  <c r="C5305" i="6"/>
  <c r="D5305" i="6" s="1"/>
  <c r="C5257" i="6"/>
  <c r="D5257" i="6" s="1"/>
  <c r="C5137" i="6"/>
  <c r="D5137" i="6" s="1"/>
  <c r="C5113" i="6"/>
  <c r="D5113" i="6" s="1"/>
  <c r="C5017" i="6"/>
  <c r="D5017" i="6" s="1"/>
  <c r="C4801" i="6"/>
  <c r="D4801" i="6" s="1"/>
  <c r="C4777" i="6"/>
  <c r="D4777" i="6" s="1"/>
  <c r="C4729" i="6"/>
  <c r="D4729" i="6" s="1"/>
  <c r="C4681" i="6"/>
  <c r="D4681" i="6" s="1"/>
  <c r="C4633" i="6"/>
  <c r="D4633" i="6" s="1"/>
  <c r="C4585" i="6"/>
  <c r="D4585" i="6" s="1"/>
  <c r="C4297" i="6"/>
  <c r="D4297" i="6" s="1"/>
  <c r="C5161" i="6"/>
  <c r="D5161" i="6" s="1"/>
  <c r="C5089" i="6"/>
  <c r="D5089" i="6" s="1"/>
  <c r="C4993" i="6"/>
  <c r="D4993" i="6" s="1"/>
  <c r="C4897" i="6"/>
  <c r="D4897" i="6" s="1"/>
  <c r="C4849" i="6"/>
  <c r="D4849" i="6" s="1"/>
  <c r="C4537" i="6"/>
  <c r="D4537" i="6" s="1"/>
  <c r="C4489" i="6"/>
  <c r="D4489" i="6" s="1"/>
  <c r="C4465" i="6"/>
  <c r="D4465" i="6" s="1"/>
  <c r="C4393" i="6"/>
  <c r="D4393" i="6" s="1"/>
  <c r="C4369" i="6"/>
  <c r="D4369" i="6" s="1"/>
  <c r="C4273" i="6"/>
  <c r="D4273" i="6" s="1"/>
  <c r="C4177" i="6"/>
  <c r="D4177" i="6" s="1"/>
  <c r="C5233" i="6"/>
  <c r="D5233" i="6" s="1"/>
  <c r="C5185" i="6"/>
  <c r="D5185" i="6" s="1"/>
  <c r="C5065" i="6"/>
  <c r="D5065" i="6" s="1"/>
  <c r="C4969" i="6"/>
  <c r="D4969" i="6" s="1"/>
  <c r="C4753" i="6"/>
  <c r="D4753" i="6" s="1"/>
  <c r="C4705" i="6"/>
  <c r="D4705" i="6" s="1"/>
  <c r="C4657" i="6"/>
  <c r="D4657" i="6" s="1"/>
  <c r="C4609" i="6"/>
  <c r="D4609" i="6" s="1"/>
  <c r="C4345" i="6"/>
  <c r="D4345" i="6" s="1"/>
  <c r="C4249" i="6"/>
  <c r="D4249" i="6" s="1"/>
  <c r="C4153" i="6"/>
  <c r="D4153" i="6" s="1"/>
  <c r="C4009" i="6"/>
  <c r="D4009" i="6" s="1"/>
  <c r="C3913" i="6"/>
  <c r="D3913" i="6" s="1"/>
  <c r="C5209" i="6"/>
  <c r="D5209" i="6" s="1"/>
  <c r="C5041" i="6"/>
  <c r="D5041" i="6" s="1"/>
  <c r="C4945" i="6"/>
  <c r="D4945" i="6" s="1"/>
  <c r="C4921" i="6"/>
  <c r="D4921" i="6" s="1"/>
  <c r="C4873" i="6"/>
  <c r="D4873" i="6" s="1"/>
  <c r="C4825" i="6"/>
  <c r="D4825" i="6" s="1"/>
  <c r="C4561" i="6"/>
  <c r="D4561" i="6" s="1"/>
  <c r="C4513" i="6"/>
  <c r="D4513" i="6" s="1"/>
  <c r="C4441" i="6"/>
  <c r="D4441" i="6" s="1"/>
  <c r="C4417" i="6"/>
  <c r="D4417" i="6" s="1"/>
  <c r="C4321" i="6"/>
  <c r="D4321" i="6" s="1"/>
  <c r="C4225" i="6"/>
  <c r="D4225" i="6" s="1"/>
  <c r="C4129" i="6"/>
  <c r="D4129" i="6" s="1"/>
  <c r="C4057" i="6"/>
  <c r="D4057" i="6" s="1"/>
  <c r="C3985" i="6"/>
  <c r="D3985" i="6" s="1"/>
  <c r="C3889" i="6"/>
  <c r="D3889" i="6" s="1"/>
  <c r="C3865" i="6"/>
  <c r="D3865" i="6" s="1"/>
  <c r="C3817" i="6"/>
  <c r="D3817" i="6" s="1"/>
  <c r="C3721" i="6"/>
  <c r="D3721" i="6" s="1"/>
  <c r="C3625" i="6"/>
  <c r="D3625" i="6" s="1"/>
  <c r="C3529" i="6"/>
  <c r="D3529" i="6" s="1"/>
  <c r="C3433" i="6"/>
  <c r="D3433" i="6" s="1"/>
  <c r="C3409" i="6"/>
  <c r="D3409" i="6" s="1"/>
  <c r="C3385" i="6"/>
  <c r="D3385" i="6" s="1"/>
  <c r="C3361" i="6"/>
  <c r="D3361" i="6" s="1"/>
  <c r="C3337" i="6"/>
  <c r="D3337" i="6" s="1"/>
  <c r="C3289" i="6"/>
  <c r="D3289" i="6" s="1"/>
  <c r="C3217" i="6"/>
  <c r="D3217" i="6" s="1"/>
  <c r="C3049" i="6"/>
  <c r="D3049" i="6" s="1"/>
  <c r="C2689" i="6"/>
  <c r="D2689" i="6" s="1"/>
  <c r="C4081" i="6"/>
  <c r="D4081" i="6" s="1"/>
  <c r="C4033" i="6"/>
  <c r="D4033" i="6" s="1"/>
  <c r="C3841" i="6"/>
  <c r="D3841" i="6" s="1"/>
  <c r="C3793" i="6"/>
  <c r="D3793" i="6" s="1"/>
  <c r="C3697" i="6"/>
  <c r="D3697" i="6" s="1"/>
  <c r="C3601" i="6"/>
  <c r="D3601" i="6" s="1"/>
  <c r="C3505" i="6"/>
  <c r="D3505" i="6" s="1"/>
  <c r="C3457" i="6"/>
  <c r="D3457" i="6" s="1"/>
  <c r="C3265" i="6"/>
  <c r="D3265" i="6" s="1"/>
  <c r="C3097" i="6"/>
  <c r="D3097" i="6" s="1"/>
  <c r="C2977" i="6"/>
  <c r="D2977" i="6" s="1"/>
  <c r="C2809" i="6"/>
  <c r="D2809" i="6" s="1"/>
  <c r="C2785" i="6"/>
  <c r="D2785" i="6" s="1"/>
  <c r="C2761" i="6"/>
  <c r="D2761" i="6" s="1"/>
  <c r="C2665" i="6"/>
  <c r="D2665" i="6" s="1"/>
  <c r="C2617" i="6"/>
  <c r="D2617" i="6" s="1"/>
  <c r="C2593" i="6"/>
  <c r="D2593" i="6" s="1"/>
  <c r="C4201" i="6"/>
  <c r="D4201" i="6" s="1"/>
  <c r="C3961" i="6"/>
  <c r="D3961" i="6" s="1"/>
  <c r="C3769" i="6"/>
  <c r="D3769" i="6" s="1"/>
  <c r="C3673" i="6"/>
  <c r="D3673" i="6" s="1"/>
  <c r="C3577" i="6"/>
  <c r="D3577" i="6" s="1"/>
  <c r="C3481" i="6"/>
  <c r="D3481" i="6" s="1"/>
  <c r="C3313" i="6"/>
  <c r="D3313" i="6" s="1"/>
  <c r="C3241" i="6"/>
  <c r="D3241" i="6" s="1"/>
  <c r="C3193" i="6"/>
  <c r="D3193" i="6" s="1"/>
  <c r="C3145" i="6"/>
  <c r="D3145" i="6" s="1"/>
  <c r="C3001" i="6"/>
  <c r="D3001" i="6" s="1"/>
  <c r="C2953" i="6"/>
  <c r="D2953" i="6" s="1"/>
  <c r="C2905" i="6"/>
  <c r="D2905" i="6" s="1"/>
  <c r="C2857" i="6"/>
  <c r="D2857" i="6" s="1"/>
  <c r="C4105" i="6"/>
  <c r="D4105" i="6" s="1"/>
  <c r="C3937" i="6"/>
  <c r="D3937" i="6" s="1"/>
  <c r="C3745" i="6"/>
  <c r="D3745" i="6" s="1"/>
  <c r="C3649" i="6"/>
  <c r="D3649" i="6" s="1"/>
  <c r="C3553" i="6"/>
  <c r="D3553" i="6" s="1"/>
  <c r="C3073" i="6"/>
  <c r="D3073" i="6" s="1"/>
  <c r="C2737" i="6"/>
  <c r="D2737" i="6" s="1"/>
  <c r="C2497" i="6"/>
  <c r="D2497" i="6" s="1"/>
  <c r="C2353" i="6"/>
  <c r="D2353" i="6" s="1"/>
  <c r="C2137" i="6"/>
  <c r="D2137" i="6" s="1"/>
  <c r="C2065" i="6"/>
  <c r="D2065" i="6" s="1"/>
  <c r="C1969" i="6"/>
  <c r="D1969" i="6" s="1"/>
  <c r="C1873" i="6"/>
  <c r="D1873" i="6" s="1"/>
  <c r="C1849" i="6"/>
  <c r="D1849" i="6" s="1"/>
  <c r="C1777" i="6"/>
  <c r="D1777" i="6" s="1"/>
  <c r="C1585" i="6"/>
  <c r="D1585" i="6" s="1"/>
  <c r="C1441" i="6"/>
  <c r="D1441" i="6" s="1"/>
  <c r="C3169" i="6"/>
  <c r="D3169" i="6" s="1"/>
  <c r="C3121" i="6"/>
  <c r="D3121" i="6" s="1"/>
  <c r="C2713" i="6"/>
  <c r="D2713" i="6" s="1"/>
  <c r="C2521" i="6"/>
  <c r="D2521" i="6" s="1"/>
  <c r="C2449" i="6"/>
  <c r="D2449" i="6" s="1"/>
  <c r="C2161" i="6"/>
  <c r="D2161" i="6" s="1"/>
  <c r="C2041" i="6"/>
  <c r="D2041" i="6" s="1"/>
  <c r="C1945" i="6"/>
  <c r="D1945" i="6" s="1"/>
  <c r="C1753" i="6"/>
  <c r="D1753" i="6" s="1"/>
  <c r="C1681" i="6"/>
  <c r="D1681" i="6" s="1"/>
  <c r="C1657" i="6"/>
  <c r="D1657" i="6" s="1"/>
  <c r="C1609" i="6"/>
  <c r="D1609" i="6" s="1"/>
  <c r="C1561" i="6"/>
  <c r="D1561" i="6" s="1"/>
  <c r="C1537" i="6"/>
  <c r="D1537" i="6" s="1"/>
  <c r="C1489" i="6"/>
  <c r="D1489" i="6" s="1"/>
  <c r="C2929" i="6"/>
  <c r="D2929" i="6" s="1"/>
  <c r="C2881" i="6"/>
  <c r="D2881" i="6" s="1"/>
  <c r="C2833" i="6"/>
  <c r="D2833" i="6" s="1"/>
  <c r="C2641" i="6"/>
  <c r="D2641" i="6" s="1"/>
  <c r="C2569" i="6"/>
  <c r="D2569" i="6" s="1"/>
  <c r="C2425" i="6"/>
  <c r="D2425" i="6" s="1"/>
  <c r="C2305" i="6"/>
  <c r="D2305" i="6" s="1"/>
  <c r="C2281" i="6"/>
  <c r="D2281" i="6" s="1"/>
  <c r="C2257" i="6"/>
  <c r="D2257" i="6" s="1"/>
  <c r="C2233" i="6"/>
  <c r="D2233" i="6" s="1"/>
  <c r="C2209" i="6"/>
  <c r="D2209" i="6" s="1"/>
  <c r="C2185" i="6"/>
  <c r="D2185" i="6" s="1"/>
  <c r="C2113" i="6"/>
  <c r="D2113" i="6" s="1"/>
  <c r="C2017" i="6"/>
  <c r="D2017" i="6" s="1"/>
  <c r="C1921" i="6"/>
  <c r="D1921" i="6" s="1"/>
  <c r="C1825" i="6"/>
  <c r="D1825" i="6" s="1"/>
  <c r="C1729" i="6"/>
  <c r="D1729" i="6" s="1"/>
  <c r="C1633" i="6"/>
  <c r="D1633" i="6" s="1"/>
  <c r="C1513" i="6"/>
  <c r="D1513" i="6" s="1"/>
  <c r="C1465" i="6"/>
  <c r="D1465" i="6" s="1"/>
  <c r="C1417" i="6"/>
  <c r="D1417" i="6" s="1"/>
  <c r="C1393" i="6"/>
  <c r="D1393" i="6" s="1"/>
  <c r="C3025" i="6"/>
  <c r="D3025" i="6" s="1"/>
  <c r="C2545" i="6"/>
  <c r="D2545" i="6" s="1"/>
  <c r="C2473" i="6"/>
  <c r="D2473" i="6" s="1"/>
  <c r="C2401" i="6"/>
  <c r="D2401" i="6" s="1"/>
  <c r="C2377" i="6"/>
  <c r="D2377" i="6" s="1"/>
  <c r="C2329" i="6"/>
  <c r="D2329" i="6" s="1"/>
  <c r="C2089" i="6"/>
  <c r="D2089" i="6" s="1"/>
  <c r="C1993" i="6"/>
  <c r="D1993" i="6" s="1"/>
  <c r="C1897" i="6"/>
  <c r="D1897" i="6" s="1"/>
  <c r="C1801" i="6"/>
  <c r="D1801" i="6" s="1"/>
  <c r="C1705" i="6"/>
  <c r="D1705" i="6" s="1"/>
  <c r="C1369" i="6"/>
  <c r="D1369" i="6" s="1"/>
  <c r="C1321" i="6"/>
  <c r="D1321" i="6" s="1"/>
  <c r="C1297" i="6"/>
  <c r="D1297" i="6" s="1"/>
  <c r="C1177" i="6"/>
  <c r="D1177" i="6" s="1"/>
  <c r="C1105" i="6"/>
  <c r="D1105" i="6" s="1"/>
  <c r="C1057" i="6"/>
  <c r="D1057" i="6" s="1"/>
  <c r="C1033" i="6"/>
  <c r="D1033" i="6" s="1"/>
  <c r="C1009" i="6"/>
  <c r="D1009" i="6" s="1"/>
  <c r="C985" i="6"/>
  <c r="D985" i="6" s="1"/>
  <c r="C937" i="6"/>
  <c r="D937" i="6" s="1"/>
  <c r="C913" i="6"/>
  <c r="D913" i="6" s="1"/>
  <c r="C577" i="6"/>
  <c r="D577" i="6" s="1"/>
  <c r="C361" i="6"/>
  <c r="D361" i="6" s="1"/>
  <c r="C289" i="6"/>
  <c r="D289" i="6" s="1"/>
  <c r="C217" i="6"/>
  <c r="D217" i="6" s="1"/>
  <c r="C193" i="6"/>
  <c r="D193" i="6" s="1"/>
  <c r="C145" i="6"/>
  <c r="D145" i="6" s="1"/>
  <c r="C97" i="6"/>
  <c r="D97" i="6" s="1"/>
  <c r="C265" i="6"/>
  <c r="D265" i="6" s="1"/>
  <c r="C169" i="6"/>
  <c r="D169" i="6" s="1"/>
  <c r="C121" i="6"/>
  <c r="D121" i="6" s="1"/>
  <c r="C1153" i="6"/>
  <c r="D1153" i="6" s="1"/>
  <c r="C961" i="6"/>
  <c r="D961" i="6" s="1"/>
  <c r="C841" i="6"/>
  <c r="D841" i="6" s="1"/>
  <c r="C817" i="6"/>
  <c r="D817" i="6" s="1"/>
  <c r="C793" i="6"/>
  <c r="D793" i="6" s="1"/>
  <c r="C673" i="6"/>
  <c r="D673" i="6" s="1"/>
  <c r="C553" i="6"/>
  <c r="D553" i="6" s="1"/>
  <c r="C529" i="6"/>
  <c r="D529" i="6" s="1"/>
  <c r="C433" i="6"/>
  <c r="D433" i="6" s="1"/>
  <c r="C1273" i="6"/>
  <c r="D1273" i="6" s="1"/>
  <c r="C1249" i="6"/>
  <c r="D1249" i="6" s="1"/>
  <c r="C1225" i="6"/>
  <c r="D1225" i="6" s="1"/>
  <c r="C1129" i="6"/>
  <c r="D1129" i="6" s="1"/>
  <c r="C889" i="6"/>
  <c r="D889" i="6" s="1"/>
  <c r="C745" i="6"/>
  <c r="D745" i="6" s="1"/>
  <c r="C649" i="6"/>
  <c r="D649" i="6" s="1"/>
  <c r="C481" i="6"/>
  <c r="D481" i="6" s="1"/>
  <c r="C457" i="6"/>
  <c r="D457" i="6" s="1"/>
  <c r="C313" i="6"/>
  <c r="D313" i="6" s="1"/>
  <c r="C241" i="6"/>
  <c r="D241" i="6" s="1"/>
  <c r="C1345" i="6"/>
  <c r="D1345" i="6" s="1"/>
  <c r="C1201" i="6"/>
  <c r="D1201" i="6" s="1"/>
  <c r="C1081" i="6"/>
  <c r="D1081" i="6" s="1"/>
  <c r="C865" i="6"/>
  <c r="D865" i="6" s="1"/>
  <c r="C769" i="6"/>
  <c r="D769" i="6" s="1"/>
  <c r="C721" i="6"/>
  <c r="D721" i="6" s="1"/>
  <c r="C697" i="6"/>
  <c r="D697" i="6" s="1"/>
  <c r="C625" i="6"/>
  <c r="D625" i="6" s="1"/>
  <c r="C601" i="6"/>
  <c r="D601" i="6" s="1"/>
  <c r="C505" i="6"/>
  <c r="D505" i="6" s="1"/>
  <c r="C409" i="6"/>
  <c r="D409" i="6" s="1"/>
  <c r="C385" i="6"/>
  <c r="D385" i="6" s="1"/>
  <c r="C337" i="6"/>
  <c r="D337" i="6" s="1"/>
  <c r="E478" i="6" a="1"/>
  <c r="E478" i="6" s="1"/>
  <c r="F478" i="6" s="1"/>
  <c r="E2254" i="6" a="1"/>
  <c r="E2254" i="6" s="1"/>
  <c r="F2254" i="6" s="1"/>
  <c r="E3622" i="6" a="1"/>
  <c r="E3622" i="6" s="1"/>
  <c r="F3622" i="6" s="1"/>
  <c r="E5230" i="6" a="1"/>
  <c r="E5230" i="6" s="1"/>
  <c r="F5230" i="6" s="1"/>
  <c r="E6646" i="6" a="1"/>
  <c r="E6646" i="6" s="1"/>
  <c r="F6646" i="6" s="1"/>
  <c r="E7991" i="6" a="1"/>
  <c r="E7991" i="6" s="1"/>
  <c r="F7991" i="6" s="1"/>
  <c r="E7319" i="6" a="1"/>
  <c r="E7319" i="6" s="1"/>
  <c r="F7319" i="6" s="1"/>
  <c r="E7199" i="6" a="1"/>
  <c r="E7199" i="6" s="1"/>
  <c r="F7199" i="6" s="1"/>
  <c r="E5351" i="6" a="1"/>
  <c r="E5351" i="6" s="1"/>
  <c r="F5351" i="6" s="1"/>
  <c r="E5759" i="6" a="1"/>
  <c r="E5759" i="6" s="1"/>
  <c r="F5759" i="6" s="1"/>
  <c r="E4559" i="6" a="1"/>
  <c r="E4559" i="6" s="1"/>
  <c r="F4559" i="6" s="1"/>
  <c r="E5159" i="6" a="1"/>
  <c r="E5159" i="6" s="1"/>
  <c r="F5159" i="6" s="1"/>
  <c r="E3599" i="6" a="1"/>
  <c r="E3599" i="6" s="1"/>
  <c r="F3599" i="6" s="1"/>
  <c r="E2711" i="6" a="1"/>
  <c r="E2711" i="6" s="1"/>
  <c r="E1199" i="6" a="1"/>
  <c r="E1199" i="6" s="1"/>
  <c r="F1199" i="6" s="1"/>
  <c r="E143" i="6" a="1"/>
  <c r="E143" i="6" s="1"/>
  <c r="F143" i="6" s="1"/>
  <c r="E958" i="6" a="1"/>
  <c r="E958" i="6" s="1"/>
  <c r="F958" i="6" s="1"/>
  <c r="E2758" i="6" a="1"/>
  <c r="E2758" i="6" s="1"/>
  <c r="F2758" i="6" s="1"/>
  <c r="E3934" i="6" a="1"/>
  <c r="E3934" i="6" s="1"/>
  <c r="F3934" i="6" s="1"/>
  <c r="E7246" i="6" a="1"/>
  <c r="E7246" i="6" s="1"/>
  <c r="F7246" i="6" s="1"/>
  <c r="E7463" i="6" a="1"/>
  <c r="E7463" i="6" s="1"/>
  <c r="F7463" i="6" s="1"/>
  <c r="E6575" i="6" a="1"/>
  <c r="E6575" i="6" s="1"/>
  <c r="F6575" i="6" s="1"/>
  <c r="E6143" i="6" a="1"/>
  <c r="E6143" i="6" s="1"/>
  <c r="F6143" i="6" s="1"/>
  <c r="E5279" i="6" a="1"/>
  <c r="E5279" i="6" s="1"/>
  <c r="F5279" i="6" s="1"/>
  <c r="E4967" i="6" a="1"/>
  <c r="E4967" i="6" s="1"/>
  <c r="F4967" i="6" s="1"/>
  <c r="E4823" i="6" a="1"/>
  <c r="E4823" i="6" s="1"/>
  <c r="F4823" i="6" s="1"/>
  <c r="E3479" i="6" a="1"/>
  <c r="E3479" i="6" s="1"/>
  <c r="F3479" i="6" s="1"/>
  <c r="E1967" i="6" a="1"/>
  <c r="E1967" i="6" s="1"/>
  <c r="F1967" i="6" s="1"/>
  <c r="E767" i="6" a="1"/>
  <c r="E767" i="6" s="1"/>
  <c r="F767" i="6" s="1"/>
  <c r="E407" i="6" a="1"/>
  <c r="E407" i="6" s="1"/>
  <c r="F407" i="6" s="1"/>
  <c r="E1582" i="6" a="1"/>
  <c r="E1582" i="6" s="1"/>
  <c r="F1582" i="6" s="1"/>
  <c r="E5470" i="6" a="1"/>
  <c r="E5470" i="6" s="1"/>
  <c r="F5470" i="6" s="1"/>
  <c r="E6910" i="6" a="1"/>
  <c r="E6910" i="6" s="1"/>
  <c r="F6910" i="6" s="1"/>
  <c r="E7223" i="6" a="1"/>
  <c r="E7223" i="6" s="1"/>
  <c r="F7223" i="6" s="1"/>
  <c r="E6887" i="6" a="1"/>
  <c r="E6887" i="6" s="1"/>
  <c r="F6887" i="6" s="1"/>
  <c r="E5255" i="6" a="1"/>
  <c r="E5255" i="6" s="1"/>
  <c r="F5255" i="6" s="1"/>
  <c r="E5639" i="6" a="1"/>
  <c r="E5639" i="6" s="1"/>
  <c r="F5639" i="6" s="1"/>
  <c r="E4943" i="6" a="1"/>
  <c r="E4943" i="6" s="1"/>
  <c r="F4943" i="6" s="1"/>
  <c r="E3863" i="6" a="1"/>
  <c r="E3863" i="6" s="1"/>
  <c r="F3863" i="6" s="1"/>
  <c r="E695" i="6" a="1"/>
  <c r="E695" i="6" s="1"/>
  <c r="E359" i="6" a="1"/>
  <c r="E359" i="6" s="1"/>
  <c r="F359" i="6" s="1"/>
  <c r="E8423" i="6" a="1"/>
  <c r="E8423" i="6" s="1"/>
  <c r="F8423" i="6" s="1"/>
  <c r="E7175" i="6" a="1"/>
  <c r="E7175" i="6" s="1"/>
  <c r="F7175" i="6" s="1"/>
  <c r="E6743" i="6" a="1"/>
  <c r="E6743" i="6" s="1"/>
  <c r="F6743" i="6" s="1"/>
  <c r="E5951" i="6" a="1"/>
  <c r="E5951" i="6" s="1"/>
  <c r="F5951" i="6" s="1"/>
  <c r="E5615" i="6" a="1"/>
  <c r="E5615" i="6" s="1"/>
  <c r="F5615" i="6" s="1"/>
  <c r="E3815" i="6" a="1"/>
  <c r="E3815" i="6" s="1"/>
  <c r="F3815" i="6" s="1"/>
  <c r="E2423" i="6" a="1"/>
  <c r="E2423" i="6" s="1"/>
  <c r="F2423" i="6" s="1"/>
  <c r="E2015" i="6" a="1"/>
  <c r="E2015" i="6" s="1"/>
  <c r="F2015" i="6" s="1"/>
  <c r="E911" i="6" a="1"/>
  <c r="E911" i="6" s="1"/>
  <c r="F911" i="6" s="1"/>
  <c r="E743" i="6" a="1"/>
  <c r="E743" i="6" s="1"/>
  <c r="F743" i="6" s="1"/>
  <c r="E47" i="6" a="1"/>
  <c r="E47" i="6" s="1"/>
  <c r="F47" i="6" s="1"/>
  <c r="E694" i="6" a="1"/>
  <c r="E694" i="6" s="1"/>
  <c r="F694" i="6" s="1"/>
  <c r="E2710" i="6" a="1"/>
  <c r="E2710" i="6" s="1"/>
  <c r="F2710" i="6" s="1"/>
  <c r="E8231" i="6" a="1"/>
  <c r="E8231" i="6" s="1"/>
  <c r="F8231" i="6" s="1"/>
  <c r="E6263" i="6" a="1"/>
  <c r="E6263" i="6" s="1"/>
  <c r="F6263" i="6" s="1"/>
  <c r="E5327" i="6" a="1"/>
  <c r="E5327" i="6" s="1"/>
  <c r="F5327" i="6" s="1"/>
  <c r="E5063" i="6" a="1"/>
  <c r="E5063" i="6" s="1"/>
  <c r="F5063" i="6" s="1"/>
  <c r="E431" i="6" a="1"/>
  <c r="E431" i="6" s="1"/>
  <c r="F431" i="6" s="1"/>
  <c r="E7702" i="6" a="1"/>
  <c r="E7702" i="6" s="1"/>
  <c r="F7702" i="6" s="1"/>
  <c r="E5543" i="6" a="1"/>
  <c r="E5543" i="6" s="1"/>
  <c r="F5543" i="6" s="1"/>
  <c r="E1679" i="6" a="1"/>
  <c r="E1679" i="6" s="1"/>
  <c r="F1679" i="6" s="1"/>
  <c r="E5494" i="6" a="1"/>
  <c r="E5494" i="6" s="1"/>
  <c r="F5494" i="6" s="1"/>
  <c r="E7822" i="6" a="1"/>
  <c r="E7822" i="6" s="1"/>
  <c r="F7822" i="6" s="1"/>
  <c r="E8111" i="6" a="1"/>
  <c r="E8111" i="6" s="1"/>
  <c r="F8111" i="6" s="1"/>
  <c r="E5927" i="6" a="1"/>
  <c r="E5927" i="6" s="1"/>
  <c r="F5927" i="6" s="1"/>
  <c r="E1511" i="6" a="1"/>
  <c r="E1511" i="6" s="1"/>
  <c r="F1511" i="6" s="1"/>
  <c r="E310" i="6" a="1"/>
  <c r="E310" i="6" s="1"/>
  <c r="F310" i="6" s="1"/>
  <c r="E6407" i="6" a="1"/>
  <c r="E6407" i="6" s="1"/>
  <c r="F6407" i="6" s="1"/>
  <c r="E5567" i="6" a="1"/>
  <c r="E5567" i="6" s="1"/>
  <c r="F5567" i="6" s="1"/>
  <c r="E190" i="6" a="1"/>
  <c r="E190" i="6" s="1"/>
  <c r="F190" i="6" s="1"/>
  <c r="E7942" i="6" a="1"/>
  <c r="E7942" i="6" s="1"/>
  <c r="F7942" i="6" s="1"/>
  <c r="E4079" i="6" a="1"/>
  <c r="E4079" i="6" s="1"/>
  <c r="E3023" i="6" a="1"/>
  <c r="E3023" i="6" s="1"/>
  <c r="F3023" i="6" s="1"/>
  <c r="E4318" i="6" a="1"/>
  <c r="E4318" i="6" s="1"/>
  <c r="F4318" i="6" s="1"/>
  <c r="E7535" i="6" a="1"/>
  <c r="E7535" i="6" s="1"/>
  <c r="F7535" i="6" s="1"/>
  <c r="E6095" i="6" a="1"/>
  <c r="E6095" i="6" s="1"/>
  <c r="E5495" i="6" a="1"/>
  <c r="E5495" i="6" s="1"/>
  <c r="E4367" i="6" a="1"/>
  <c r="E4367" i="6" s="1"/>
  <c r="F4367" i="6" s="1"/>
  <c r="E3839" i="6" a="1"/>
  <c r="E3839" i="6" s="1"/>
  <c r="F3839" i="6" s="1"/>
  <c r="E1319" i="6" a="1"/>
  <c r="E1319" i="6" s="1"/>
  <c r="F1319" i="6" s="1"/>
  <c r="E167" i="6" a="1"/>
  <c r="E167" i="6" s="1"/>
  <c r="F167" i="6" s="1"/>
  <c r="E791" i="6" a="1"/>
  <c r="E791" i="6" s="1"/>
  <c r="F791" i="6" s="1"/>
  <c r="E551" i="6" a="1"/>
  <c r="E551" i="6" s="1"/>
  <c r="F551" i="6" s="1"/>
  <c r="E3166" i="6" a="1"/>
  <c r="E3166" i="6" s="1"/>
  <c r="F3166" i="6" s="1"/>
  <c r="E7511" i="6" a="1"/>
  <c r="E7511" i="6" s="1"/>
  <c r="F7511" i="6" s="1"/>
  <c r="E6911" i="6" a="1"/>
  <c r="E6911" i="6" s="1"/>
  <c r="E6047" i="6" a="1"/>
  <c r="E6047" i="6" s="1"/>
  <c r="F6047" i="6" s="1"/>
  <c r="E5423" i="6" a="1"/>
  <c r="E5423" i="6" s="1"/>
  <c r="F5423" i="6" s="1"/>
  <c r="E4271" i="6" a="1"/>
  <c r="E4271" i="6" s="1"/>
  <c r="F4271" i="6" s="1"/>
  <c r="E1559" i="6" a="1"/>
  <c r="E1559" i="6" s="1"/>
  <c r="F1559" i="6" s="1"/>
  <c r="E1463" i="6" a="1"/>
  <c r="E1463" i="6" s="1"/>
  <c r="F1463" i="6" s="1"/>
  <c r="E70" i="6" a="1"/>
  <c r="E70" i="6" s="1"/>
  <c r="F70" i="6" s="1"/>
  <c r="E1150" i="6" a="1"/>
  <c r="E1150" i="6" s="1"/>
  <c r="F1150" i="6" s="1"/>
  <c r="E7102" i="6" a="1"/>
  <c r="E7102" i="6" s="1"/>
  <c r="E7487" i="6" a="1"/>
  <c r="E7487" i="6" s="1"/>
  <c r="F7487" i="6" s="1"/>
  <c r="E4679" i="6" a="1"/>
  <c r="E4679" i="6" s="1"/>
  <c r="F4679" i="6" s="1"/>
  <c r="E4175" i="6" a="1"/>
  <c r="E4175" i="6" s="1"/>
  <c r="F4175" i="6" s="1"/>
  <c r="E2567" i="6" a="1"/>
  <c r="E2567" i="6" s="1"/>
  <c r="F2567" i="6" s="1"/>
  <c r="E2927" i="6" a="1"/>
  <c r="E2927" i="6" s="1"/>
  <c r="F2927" i="6" s="1"/>
  <c r="E3647" i="6" a="1"/>
  <c r="E3647" i="6" s="1"/>
  <c r="E3263" i="6" a="1"/>
  <c r="E3263" i="6" s="1"/>
  <c r="F3263" i="6" s="1"/>
  <c r="E2687" i="6" a="1"/>
  <c r="E2687" i="6" s="1"/>
  <c r="F2687" i="6" s="1"/>
  <c r="E671" i="6" a="1"/>
  <c r="E671" i="6" s="1"/>
  <c r="F671" i="6" s="1"/>
  <c r="E1342" i="6" a="1"/>
  <c r="E1342" i="6" s="1"/>
  <c r="F1342" i="6" s="1"/>
  <c r="E5830" i="6" a="1"/>
  <c r="E5830" i="6" s="1"/>
  <c r="F5830" i="6" s="1"/>
  <c r="E8327" i="6" a="1"/>
  <c r="E8327" i="6" s="1"/>
  <c r="F8327" i="6" s="1"/>
  <c r="E7271" i="6" a="1"/>
  <c r="E7271" i="6" s="1"/>
  <c r="F7271" i="6" s="1"/>
  <c r="E6071" i="6" a="1"/>
  <c r="E6071" i="6" s="1"/>
  <c r="F6071" i="6" s="1"/>
  <c r="E5303" i="6" a="1"/>
  <c r="E5303" i="6" s="1"/>
  <c r="E5663" i="6" a="1"/>
  <c r="E5663" i="6" s="1"/>
  <c r="F5663" i="6" s="1"/>
  <c r="E4199" i="6" a="1"/>
  <c r="E4199" i="6" s="1"/>
  <c r="F4199" i="6" s="1"/>
  <c r="E5039" i="6" a="1"/>
  <c r="E5039" i="6" s="1"/>
  <c r="F5039" i="6" s="1"/>
  <c r="E4055" i="6" a="1"/>
  <c r="E4055" i="6" s="1"/>
  <c r="F4055" i="6" s="1"/>
  <c r="E3959" i="6" a="1"/>
  <c r="E3959" i="6" s="1"/>
  <c r="F3959" i="6" s="1"/>
  <c r="E2255" i="6" a="1"/>
  <c r="E2255" i="6" s="1"/>
  <c r="E1079" i="6" a="1"/>
  <c r="E1079" i="6" s="1"/>
  <c r="F1079" i="6" s="1"/>
  <c r="E1175" i="6" a="1"/>
  <c r="E1175" i="6" s="1"/>
  <c r="F1175" i="6" s="1"/>
  <c r="E455" i="6" a="1"/>
  <c r="E455" i="6" s="1"/>
  <c r="F455" i="6" s="1"/>
  <c r="E286" i="6" a="1"/>
  <c r="E286" i="6" s="1"/>
  <c r="F286" i="6" s="1"/>
  <c r="E4774" i="6" a="1"/>
  <c r="E4774" i="6" s="1"/>
  <c r="E6478" i="6" a="1"/>
  <c r="E6478" i="6" s="1"/>
  <c r="F6478" i="6" s="1"/>
  <c r="E8183" i="6" a="1"/>
  <c r="E8183" i="6" s="1"/>
  <c r="F8183" i="6" s="1"/>
  <c r="E7391" i="6" a="1"/>
  <c r="E7391" i="6" s="1"/>
  <c r="F7391" i="6" s="1"/>
  <c r="E4007" i="6" a="1"/>
  <c r="E4007" i="6" s="1"/>
  <c r="F4007" i="6" s="1"/>
  <c r="E3791" i="6" a="1"/>
  <c r="E3791" i="6" s="1"/>
  <c r="F3791" i="6" s="1"/>
  <c r="E2903" i="6" a="1"/>
  <c r="E2903" i="6" s="1"/>
  <c r="F2903" i="6" s="1"/>
  <c r="E959" i="6" a="1"/>
  <c r="E959" i="6" s="1"/>
  <c r="F959" i="6" s="1"/>
  <c r="E935" i="6" a="1"/>
  <c r="E935" i="6" s="1"/>
  <c r="F935" i="6" s="1"/>
  <c r="E8014" i="6" a="1"/>
  <c r="E8014" i="6" s="1"/>
  <c r="F8014" i="6" s="1"/>
  <c r="E7751" i="6" a="1"/>
  <c r="E7751" i="6" s="1"/>
  <c r="F7751" i="6" s="1"/>
  <c r="E6239" i="6" a="1"/>
  <c r="E6239" i="6" s="1"/>
  <c r="F6239" i="6" s="1"/>
  <c r="E4463" i="6" a="1"/>
  <c r="E4463" i="6" s="1"/>
  <c r="F4463" i="6" s="1"/>
  <c r="E3911" i="6" a="1"/>
  <c r="E3911" i="6" s="1"/>
  <c r="F3911" i="6" s="1"/>
  <c r="E3887" i="6" a="1"/>
  <c r="E3887" i="6" s="1"/>
  <c r="F3887" i="6" s="1"/>
  <c r="E2999" i="6" a="1"/>
  <c r="E2999" i="6" s="1"/>
  <c r="F2999" i="6" s="1"/>
  <c r="E2303" i="6" a="1"/>
  <c r="E2303" i="6" s="1"/>
  <c r="F2303" i="6" s="1"/>
  <c r="E503" i="6" a="1"/>
  <c r="E503" i="6" s="1"/>
  <c r="F503" i="6" s="1"/>
  <c r="S51" i="6"/>
  <c r="S8" i="2" s="1"/>
  <c r="C73" i="6"/>
  <c r="D73" i="6" s="1"/>
  <c r="G73" i="6"/>
  <c r="L25" i="5"/>
  <c r="P25" i="5" s="1"/>
  <c r="F20" i="6"/>
  <c r="C49" i="6"/>
  <c r="D49" i="6" s="1"/>
  <c r="C25" i="6"/>
  <c r="D25" i="6" s="1"/>
  <c r="I24" i="6"/>
  <c r="J24" i="6" s="1"/>
  <c r="G49" i="6"/>
  <c r="R27" i="6" s="1"/>
  <c r="R7" i="2" s="1"/>
  <c r="G25" i="6"/>
  <c r="J51" i="5"/>
  <c r="J50" i="5" s="1"/>
  <c r="J49" i="5" s="1"/>
  <c r="J48" i="5" s="1"/>
  <c r="J47" i="5" s="1"/>
  <c r="J46" i="5" s="1"/>
  <c r="J45" i="5" s="1"/>
  <c r="J44" i="5" s="1"/>
  <c r="J43" i="5" s="1"/>
  <c r="J42" i="5" s="1"/>
  <c r="J41" i="5" s="1"/>
  <c r="J40" i="5" s="1"/>
  <c r="F51" i="5"/>
  <c r="H51" i="5"/>
  <c r="I51" i="5" s="1"/>
  <c r="F5303" i="6" l="1"/>
  <c r="F4079" i="6"/>
  <c r="F3647" i="6"/>
  <c r="F2255" i="6"/>
  <c r="F6167" i="6"/>
  <c r="F6911" i="6"/>
  <c r="F6095" i="6"/>
  <c r="F3623" i="6"/>
  <c r="F191" i="6"/>
  <c r="F7703" i="6"/>
  <c r="F6647" i="6"/>
  <c r="F7247" i="6"/>
  <c r="F5231" i="6"/>
  <c r="F5471" i="6"/>
  <c r="F5495" i="6"/>
  <c r="F1031" i="6"/>
  <c r="F479" i="6"/>
  <c r="F7943" i="6"/>
  <c r="F2759" i="6"/>
  <c r="F1583" i="6"/>
  <c r="F3935" i="6"/>
  <c r="F6191" i="6"/>
  <c r="F4247" i="6"/>
  <c r="E5807" i="6" a="1"/>
  <c r="E5807" i="6" s="1"/>
  <c r="F5807" i="6" s="1"/>
  <c r="F4511" i="6"/>
  <c r="E2087" i="6" a="1"/>
  <c r="E2087" i="6" s="1"/>
  <c r="F2087" i="6" s="1"/>
  <c r="F4775" i="6"/>
  <c r="E2735" i="6" a="1"/>
  <c r="E2735" i="6" s="1"/>
  <c r="F2735" i="6" s="1"/>
  <c r="A8255" i="6"/>
  <c r="F2663" i="6"/>
  <c r="F2807" i="6"/>
  <c r="A2879" i="6"/>
  <c r="E5687" i="6" a="1"/>
  <c r="E5687" i="6" s="1"/>
  <c r="F5687" i="6" s="1"/>
  <c r="A1703" i="6"/>
  <c r="A6167" i="6"/>
  <c r="A791" i="6"/>
  <c r="A1847" i="6"/>
  <c r="A2063" i="6"/>
  <c r="A1823" i="6"/>
  <c r="A455" i="6"/>
  <c r="A7655" i="6"/>
  <c r="A1631" i="6"/>
  <c r="A2351" i="6"/>
  <c r="A7103" i="6"/>
  <c r="A7127" i="6"/>
  <c r="A839" i="6"/>
  <c r="A4007" i="6"/>
  <c r="A359" i="6"/>
  <c r="A2231" i="6"/>
  <c r="A7463" i="6"/>
  <c r="A2543" i="6"/>
  <c r="A1991" i="6"/>
  <c r="A2951" i="6"/>
  <c r="A3743" i="6"/>
  <c r="A3023" i="6"/>
  <c r="A7031" i="6"/>
  <c r="A3575" i="6"/>
  <c r="A4463" i="6"/>
  <c r="A3503" i="6"/>
  <c r="A4919" i="6"/>
  <c r="A5351" i="6"/>
  <c r="A4751" i="6"/>
  <c r="A5375" i="6"/>
  <c r="A5639" i="6"/>
  <c r="A4439" i="6"/>
  <c r="A6983" i="6"/>
  <c r="A1151" i="6"/>
  <c r="A6647" i="6"/>
  <c r="A5399" i="6"/>
  <c r="A6599" i="6"/>
  <c r="A7919" i="6"/>
  <c r="A6935" i="6"/>
  <c r="A3983" i="6"/>
  <c r="A2495" i="6"/>
  <c r="A4991" i="6"/>
  <c r="A2567" i="6"/>
  <c r="A6119" i="6"/>
  <c r="A263" i="6"/>
  <c r="A4511" i="6"/>
  <c r="A8207" i="6"/>
  <c r="A2207" i="6"/>
  <c r="A6407" i="6"/>
  <c r="A983" i="6"/>
  <c r="A7175" i="6"/>
  <c r="A2399" i="6"/>
  <c r="A7535" i="6"/>
  <c r="A5183" i="6"/>
  <c r="A551" i="6"/>
  <c r="A6503" i="6"/>
  <c r="A167" i="6"/>
  <c r="A2327" i="6"/>
  <c r="A5615" i="6"/>
  <c r="A23" i="6"/>
  <c r="A3911" i="6"/>
  <c r="A7727" i="6"/>
  <c r="A1967" i="6"/>
  <c r="A6239" i="6"/>
  <c r="A3239" i="6"/>
  <c r="A7991" i="6"/>
  <c r="A3815" i="6"/>
  <c r="A5111" i="6"/>
  <c r="A7799" i="6"/>
  <c r="A3455" i="6"/>
  <c r="A1319" i="6"/>
  <c r="A1775" i="6"/>
  <c r="A6671" i="6"/>
  <c r="A71" i="6"/>
  <c r="A5087" i="6"/>
  <c r="A8135" i="6"/>
  <c r="A1415" i="6"/>
  <c r="A6791" i="6"/>
  <c r="A287" i="6"/>
  <c r="A3935" i="6"/>
  <c r="A4727" i="6"/>
  <c r="A5159" i="6"/>
  <c r="A2135" i="6"/>
  <c r="A7967" i="6"/>
  <c r="A3671" i="6"/>
  <c r="A575" i="6"/>
  <c r="A2615" i="6"/>
  <c r="A6911" i="6"/>
  <c r="A671" i="6"/>
  <c r="A4415" i="6"/>
  <c r="A3599" i="6"/>
  <c r="A7079" i="6"/>
  <c r="A335" i="6"/>
  <c r="A4943" i="6"/>
  <c r="A5039" i="6"/>
  <c r="A527" i="6"/>
  <c r="A5711" i="6"/>
  <c r="A1751" i="6"/>
  <c r="A4295" i="6"/>
  <c r="A1223" i="6"/>
  <c r="A2711" i="6"/>
  <c r="A7055" i="6"/>
  <c r="A815" i="6"/>
  <c r="A5951" i="6"/>
  <c r="A2999" i="6"/>
  <c r="A7895" i="6"/>
  <c r="A863" i="6"/>
  <c r="A5543" i="6"/>
  <c r="A383" i="6"/>
  <c r="A4535" i="6"/>
  <c r="A311" i="6"/>
  <c r="A7319" i="6"/>
  <c r="A2471" i="6"/>
  <c r="A5903" i="6"/>
  <c r="A3767" i="6"/>
  <c r="A5879" i="6"/>
  <c r="A6479" i="6"/>
  <c r="A8039" i="6"/>
  <c r="A1247" i="6"/>
  <c r="A1919" i="6"/>
  <c r="A4583" i="6"/>
  <c r="A5471" i="6"/>
  <c r="A7559" i="6"/>
  <c r="A431" i="6"/>
  <c r="A3047" i="6"/>
  <c r="A3623" i="6"/>
  <c r="A4343" i="6"/>
  <c r="A6143" i="6"/>
  <c r="A8183" i="6"/>
  <c r="A911" i="6"/>
  <c r="A1463" i="6"/>
  <c r="A3839" i="6"/>
  <c r="A4487" i="6"/>
  <c r="A7271" i="6"/>
  <c r="A8279" i="6"/>
  <c r="A959" i="6"/>
  <c r="A2927" i="6"/>
  <c r="A4655" i="6"/>
  <c r="A7439" i="6"/>
  <c r="A8399" i="6"/>
  <c r="A1007" i="6"/>
  <c r="A3359" i="6"/>
  <c r="A4703" i="6"/>
  <c r="A7295" i="6"/>
  <c r="A1727" i="6"/>
  <c r="A4127" i="6"/>
  <c r="A7391" i="6"/>
  <c r="A2423" i="6"/>
  <c r="A2687" i="6"/>
  <c r="A6215" i="6"/>
  <c r="A1535" i="6"/>
  <c r="A3431" i="6"/>
  <c r="A4319" i="6"/>
  <c r="A6071" i="6"/>
  <c r="A7631" i="6"/>
  <c r="A407" i="6"/>
  <c r="A2807" i="6"/>
  <c r="A3527" i="6"/>
  <c r="A4247" i="6"/>
  <c r="A6023" i="6"/>
  <c r="A7943" i="6"/>
  <c r="A143" i="6"/>
  <c r="A2183" i="6"/>
  <c r="A2975" i="6"/>
  <c r="A5495" i="6"/>
  <c r="A6839" i="6"/>
  <c r="A8375" i="6"/>
  <c r="A191" i="6"/>
  <c r="A2111" i="6"/>
  <c r="A4679" i="6"/>
  <c r="A5567" i="6"/>
  <c r="A6863" i="6"/>
  <c r="A215" i="6"/>
  <c r="A3095" i="6"/>
  <c r="A5591" i="6"/>
  <c r="A7775" i="6"/>
  <c r="A2039" i="6"/>
  <c r="A3191" i="6"/>
  <c r="A5975" i="6"/>
  <c r="A7703" i="6"/>
  <c r="A1391" i="6"/>
  <c r="A3383" i="6"/>
  <c r="A5063" i="6"/>
  <c r="A6959" i="6"/>
  <c r="A1895" i="6"/>
  <c r="A4223" i="6"/>
  <c r="A6431" i="6"/>
  <c r="A3287" i="6"/>
  <c r="A4151" i="6"/>
  <c r="A6191" i="6"/>
  <c r="A7847" i="6"/>
  <c r="A239" i="6"/>
  <c r="A1871" i="6"/>
  <c r="A2903" i="6"/>
  <c r="A4871" i="6"/>
  <c r="A6743" i="6"/>
  <c r="A7871" i="6"/>
  <c r="A719" i="6"/>
  <c r="A2831" i="6"/>
  <c r="A4079" i="6"/>
  <c r="A5303" i="6"/>
  <c r="A6695" i="6"/>
  <c r="A8231" i="6"/>
  <c r="A1103" i="6"/>
  <c r="A3167" i="6"/>
  <c r="A3863" i="6"/>
  <c r="A5759" i="6"/>
  <c r="A7199" i="6"/>
  <c r="A1559" i="6"/>
  <c r="A3887" i="6"/>
  <c r="A5447" i="6"/>
  <c r="A7511" i="6"/>
  <c r="A1583" i="6"/>
  <c r="A4103" i="6"/>
  <c r="A6047" i="6"/>
  <c r="A1031" i="6"/>
  <c r="A3143" i="6"/>
  <c r="A5783" i="6"/>
  <c r="A7583" i="6"/>
  <c r="A95" i="6"/>
  <c r="A2303" i="6"/>
  <c r="A4271" i="6"/>
  <c r="A6815" i="6"/>
  <c r="A2855" i="6"/>
  <c r="A4823" i="6"/>
  <c r="A6383" i="6"/>
  <c r="A7823" i="6"/>
  <c r="A767" i="6"/>
  <c r="A2735" i="6"/>
  <c r="A3647" i="6"/>
  <c r="A4391" i="6"/>
  <c r="A6719" i="6"/>
  <c r="A8111" i="6"/>
  <c r="A1343" i="6"/>
  <c r="A2015" i="6"/>
  <c r="A4631" i="6"/>
  <c r="A5519" i="6"/>
  <c r="A7679" i="6"/>
  <c r="A47" i="6"/>
  <c r="A1799" i="6"/>
  <c r="A3695" i="6"/>
  <c r="A4559" i="6"/>
  <c r="A6287" i="6"/>
  <c r="A8087" i="6"/>
  <c r="A2159" i="6"/>
  <c r="A3311" i="6"/>
  <c r="A5735" i="6"/>
  <c r="A2375" i="6"/>
  <c r="A4775" i="6"/>
  <c r="A6575" i="6"/>
  <c r="A119" i="6"/>
  <c r="A4175" i="6"/>
  <c r="A5831" i="6"/>
  <c r="A8063" i="6"/>
  <c r="A623" i="6"/>
  <c r="A1655" i="6"/>
  <c r="A5135" i="6"/>
  <c r="A7415" i="6"/>
  <c r="A695" i="6"/>
  <c r="A2663" i="6"/>
  <c r="A3551" i="6"/>
  <c r="A4367" i="6"/>
  <c r="A6623" i="6"/>
  <c r="A8015" i="6"/>
  <c r="A1367" i="6"/>
  <c r="A2087" i="6"/>
  <c r="A2759" i="6"/>
  <c r="A5423" i="6"/>
  <c r="A6767" i="6"/>
  <c r="A8303" i="6"/>
  <c r="A887" i="6"/>
  <c r="A3119" i="6"/>
  <c r="A5207" i="6"/>
  <c r="A5663" i="6"/>
  <c r="A7151" i="6"/>
  <c r="A743" i="6"/>
  <c r="A3071" i="6"/>
  <c r="A3719" i="6"/>
  <c r="A4607" i="6"/>
  <c r="A6263" i="6"/>
  <c r="A7487" i="6"/>
  <c r="A935" i="6"/>
  <c r="A1511" i="6"/>
  <c r="A4031" i="6"/>
  <c r="A6335" i="6"/>
  <c r="A8423" i="6"/>
  <c r="A1175" i="6"/>
  <c r="A1439" i="6"/>
  <c r="A4055" i="6"/>
  <c r="A6527" i="6"/>
  <c r="A1295" i="6"/>
  <c r="A2639" i="6"/>
  <c r="A6095" i="6"/>
  <c r="A1271" i="6"/>
  <c r="A2783" i="6"/>
  <c r="A5807" i="6"/>
  <c r="A7751" i="6"/>
  <c r="F5399" i="6"/>
  <c r="F2471" i="6"/>
  <c r="F7103" i="6"/>
  <c r="E7775" i="6" a="1"/>
  <c r="E7775" i="6" s="1"/>
  <c r="F7775" i="6" s="1"/>
  <c r="D7800" i="6"/>
  <c r="E7800" i="6" s="1" a="1"/>
  <c r="E7800" i="6" s="1"/>
  <c r="F7800" i="6" s="1"/>
  <c r="D6384" i="6"/>
  <c r="D4464" i="6"/>
  <c r="E4464" i="6" s="1" a="1"/>
  <c r="E4464" i="6" s="1"/>
  <c r="F4464" i="6" s="1"/>
  <c r="D2568" i="6"/>
  <c r="D1392" i="6"/>
  <c r="E1392" i="6" s="1" a="1"/>
  <c r="E1392" i="6" s="1"/>
  <c r="F1392" i="6" s="1"/>
  <c r="D792" i="6"/>
  <c r="E792" i="6" s="1" a="1"/>
  <c r="E792" i="6" s="1"/>
  <c r="F792" i="6" s="1"/>
  <c r="D7776" i="6"/>
  <c r="E7776" i="6" s="1" a="1"/>
  <c r="E7776" i="6" s="1"/>
  <c r="D6288" i="6"/>
  <c r="E6288" i="6" s="1" a="1"/>
  <c r="E6288" i="6" s="1"/>
  <c r="F6288" i="6" s="1"/>
  <c r="D4392" i="6"/>
  <c r="E4392" i="6" s="1" a="1"/>
  <c r="E4392" i="6" s="1"/>
  <c r="F4392" i="6" s="1"/>
  <c r="D4056" i="6"/>
  <c r="E4056" i="6" s="1" a="1"/>
  <c r="E4056" i="6" s="1"/>
  <c r="F4056" i="6" s="1"/>
  <c r="D2928" i="6"/>
  <c r="E2928" i="6" s="1" a="1"/>
  <c r="E2928" i="6" s="1"/>
  <c r="D744" i="6"/>
  <c r="E744" i="6" s="1" a="1"/>
  <c r="E744" i="6" s="1"/>
  <c r="F744" i="6" s="1"/>
  <c r="D7728" i="6"/>
  <c r="D6240" i="6"/>
  <c r="E6240" i="6" s="1" a="1"/>
  <c r="E6240" i="6" s="1"/>
  <c r="D4368" i="6"/>
  <c r="E4368" i="6" s="1" a="1"/>
  <c r="E4368" i="6" s="1"/>
  <c r="F4368" i="6" s="1"/>
  <c r="D3864" i="6"/>
  <c r="E3864" i="6" s="1" a="1"/>
  <c r="E3864" i="6" s="1"/>
  <c r="F3864" i="6" s="1"/>
  <c r="D2880" i="6"/>
  <c r="D456" i="6"/>
  <c r="D7488" i="6"/>
  <c r="D6168" i="6"/>
  <c r="E6168" i="6" s="1" a="1"/>
  <c r="E6168" i="6" s="1"/>
  <c r="F6168" i="6" s="1"/>
  <c r="D4704" i="6"/>
  <c r="E4704" i="6" s="1" a="1"/>
  <c r="E4704" i="6" s="1"/>
  <c r="F4704" i="6" s="1"/>
  <c r="D2904" i="6"/>
  <c r="E2904" i="6" s="1" a="1"/>
  <c r="E2904" i="6" s="1"/>
  <c r="F2904" i="6" s="1"/>
  <c r="D1632" i="6"/>
  <c r="E1632" i="6" s="1" a="1"/>
  <c r="E1632" i="6" s="1"/>
  <c r="F1632" i="6" s="1"/>
  <c r="D8160" i="6"/>
  <c r="E8160" i="6" s="1" a="1"/>
  <c r="E8160" i="6" s="1"/>
  <c r="F8160" i="6" s="1"/>
  <c r="D6840" i="6"/>
  <c r="E6840" i="6" s="1" a="1"/>
  <c r="E6840" i="6" s="1"/>
  <c r="F6840" i="6" s="1"/>
  <c r="D4632" i="6"/>
  <c r="E4632" i="6" s="1" a="1"/>
  <c r="E4632" i="6" s="1"/>
  <c r="F4632" i="6" s="1"/>
  <c r="D3432" i="6"/>
  <c r="D2208" i="6"/>
  <c r="E2208" i="6" s="1" a="1"/>
  <c r="E2208" i="6" s="1"/>
  <c r="F2208" i="6" s="1"/>
  <c r="D528" i="6"/>
  <c r="E528" i="6" s="1" a="1"/>
  <c r="E528" i="6" s="1"/>
  <c r="D6768" i="6"/>
  <c r="D5400" i="6"/>
  <c r="E5400" i="6" s="1" a="1"/>
  <c r="E5400" i="6" s="1"/>
  <c r="F5400" i="6" s="1"/>
  <c r="D2808" i="6"/>
  <c r="D2400" i="6"/>
  <c r="E2400" i="6" s="1" a="1"/>
  <c r="E2400" i="6" s="1"/>
  <c r="F2400" i="6" s="1"/>
  <c r="D1248" i="6"/>
  <c r="D7944" i="6"/>
  <c r="D5880" i="6"/>
  <c r="D4128" i="6"/>
  <c r="D3192" i="6"/>
  <c r="D1104" i="6"/>
  <c r="D7704" i="6"/>
  <c r="D6360" i="6"/>
  <c r="E6360" i="6" s="1" a="1"/>
  <c r="E6360" i="6" s="1"/>
  <c r="F6360" i="6" s="1"/>
  <c r="D5184" i="6"/>
  <c r="E5184" i="6" s="1" a="1"/>
  <c r="E5184" i="6" s="1"/>
  <c r="F5184" i="6" s="1"/>
  <c r="D3456" i="6"/>
  <c r="D2088" i="6"/>
  <c r="D7584" i="6"/>
  <c r="E7584" i="6" s="1" a="1"/>
  <c r="E7584" i="6" s="1"/>
  <c r="D6264" i="6"/>
  <c r="E6264" i="6" s="1" a="1"/>
  <c r="E6264" i="6" s="1"/>
  <c r="F6264" i="6" s="1"/>
  <c r="D5064" i="6"/>
  <c r="E5064" i="6" s="1" a="1"/>
  <c r="E5064" i="6" s="1"/>
  <c r="F5064" i="6" s="1"/>
  <c r="D3312" i="6"/>
  <c r="E3312" i="6" s="1" a="1"/>
  <c r="E3312" i="6" s="1"/>
  <c r="F3312" i="6" s="1"/>
  <c r="D1992" i="6"/>
  <c r="E1992" i="6" s="1" a="1"/>
  <c r="E1992" i="6" s="1"/>
  <c r="F1992" i="6" s="1"/>
  <c r="D7536" i="6"/>
  <c r="E7536" i="6" s="1" a="1"/>
  <c r="E7536" i="6" s="1"/>
  <c r="D6144" i="6"/>
  <c r="E6144" i="6" s="1" a="1"/>
  <c r="E6144" i="6" s="1"/>
  <c r="F6144" i="6" s="1"/>
  <c r="D4968" i="6"/>
  <c r="E4968" i="6" s="1" a="1"/>
  <c r="E4968" i="6" s="1"/>
  <c r="F4968" i="6" s="1"/>
  <c r="D3000" i="6"/>
  <c r="D1896" i="6"/>
  <c r="E1896" i="6" s="1" a="1"/>
  <c r="E1896" i="6" s="1"/>
  <c r="D7512" i="6"/>
  <c r="D6024" i="6"/>
  <c r="D4752" i="6"/>
  <c r="D2976" i="6"/>
  <c r="D1752" i="6"/>
  <c r="E1752" i="6" s="1" a="1"/>
  <c r="E1752" i="6" s="1"/>
  <c r="F1752" i="6" s="1"/>
  <c r="D7176" i="6"/>
  <c r="E7176" i="6" s="1" a="1"/>
  <c r="E7176" i="6" s="1"/>
  <c r="D5352" i="6"/>
  <c r="E5352" i="6" s="1" a="1"/>
  <c r="E5352" i="6" s="1"/>
  <c r="F5352" i="6" s="1"/>
  <c r="D5208" i="6"/>
  <c r="E5208" i="6" s="1" a="1"/>
  <c r="E5208" i="6" s="1"/>
  <c r="D3024" i="6"/>
  <c r="E3024" i="6" s="1" a="1"/>
  <c r="E3024" i="6" s="1"/>
  <c r="D912" i="6"/>
  <c r="E912" i="6" s="1" a="1"/>
  <c r="E912" i="6" s="1"/>
  <c r="F912" i="6" s="1"/>
  <c r="D7560" i="6"/>
  <c r="E7560" i="6" s="1" a="1"/>
  <c r="E7560" i="6" s="1"/>
  <c r="F7560" i="6" s="1"/>
  <c r="D6648" i="6"/>
  <c r="E6648" i="6" s="1" a="1"/>
  <c r="E6648" i="6" s="1"/>
  <c r="D4848" i="6"/>
  <c r="E4848" i="6" s="1" a="1"/>
  <c r="E4848" i="6" s="1"/>
  <c r="F4848" i="6" s="1"/>
  <c r="D2832" i="6"/>
  <c r="E2832" i="6" s="1" a="1"/>
  <c r="E2832" i="6" s="1"/>
  <c r="F2832" i="6" s="1"/>
  <c r="D1656" i="6"/>
  <c r="E1656" i="6" s="1" a="1"/>
  <c r="E1656" i="6" s="1"/>
  <c r="D1272" i="6"/>
  <c r="E1272" i="6" s="1" a="1"/>
  <c r="E1272" i="6" s="1"/>
  <c r="F1272" i="6" s="1"/>
  <c r="D8064" i="6"/>
  <c r="E8064" i="6" s="1" a="1"/>
  <c r="E8064" i="6" s="1"/>
  <c r="F8064" i="6" s="1"/>
  <c r="D6720" i="6"/>
  <c r="E6720" i="6" s="1" a="1"/>
  <c r="E6720" i="6" s="1"/>
  <c r="D4584" i="6"/>
  <c r="E4584" i="6" s="1" a="1"/>
  <c r="E4584" i="6" s="1"/>
  <c r="F4584" i="6" s="1"/>
  <c r="D3408" i="6"/>
  <c r="E3408" i="6" s="1" a="1"/>
  <c r="E3408" i="6" s="1"/>
  <c r="D2184" i="6"/>
  <c r="E2184" i="6" s="1" a="1"/>
  <c r="E2184" i="6" s="1"/>
  <c r="F2184" i="6" s="1"/>
  <c r="D480" i="6"/>
  <c r="E480" i="6" s="1" a="1"/>
  <c r="E480" i="6" s="1"/>
  <c r="F480" i="6" s="1"/>
  <c r="D6696" i="6"/>
  <c r="D5784" i="6"/>
  <c r="D3528" i="6"/>
  <c r="E3528" i="6" s="1" a="1"/>
  <c r="E3528" i="6" s="1"/>
  <c r="D1704" i="6"/>
  <c r="D600" i="6"/>
  <c r="E600" i="6" s="1" a="1"/>
  <c r="E600" i="6" s="1"/>
  <c r="F600" i="6" s="1"/>
  <c r="D7368" i="6"/>
  <c r="E7368" i="6" s="1" a="1"/>
  <c r="E7368" i="6" s="1"/>
  <c r="F7368" i="6" s="1"/>
  <c r="D5832" i="6"/>
  <c r="E5832" i="6" s="1" a="1"/>
  <c r="E5832" i="6" s="1"/>
  <c r="F5832" i="6" s="1"/>
  <c r="D4248" i="6"/>
  <c r="E4248" i="6" s="1" a="1"/>
  <c r="E4248" i="6" s="1"/>
  <c r="F4248" i="6" s="1"/>
  <c r="D3744" i="6"/>
  <c r="E3744" i="6" s="1" a="1"/>
  <c r="E3744" i="6" s="1"/>
  <c r="D1368" i="6"/>
  <c r="E1368" i="6" s="1" a="1"/>
  <c r="E1368" i="6" s="1"/>
  <c r="F1368" i="6" s="1"/>
  <c r="D7320" i="6"/>
  <c r="E7320" i="6" s="1" a="1"/>
  <c r="E7320" i="6" s="1"/>
  <c r="F7320" i="6" s="1"/>
  <c r="D5760" i="6"/>
  <c r="E5760" i="6" s="1" a="1"/>
  <c r="E5760" i="6" s="1"/>
  <c r="F5760" i="6" s="1"/>
  <c r="D4152" i="6"/>
  <c r="D3648" i="6"/>
  <c r="E3648" i="6" s="1" a="1"/>
  <c r="E3648" i="6" s="1"/>
  <c r="F3648" i="6" s="1"/>
  <c r="D1176" i="6"/>
  <c r="D7272" i="6"/>
  <c r="E7272" i="6" s="1" a="1"/>
  <c r="E7272" i="6" s="1"/>
  <c r="D5664" i="6"/>
  <c r="E5664" i="6" s="1" a="1"/>
  <c r="E5664" i="6" s="1"/>
  <c r="F5664" i="6" s="1"/>
  <c r="D4008" i="6"/>
  <c r="E4008" i="6" s="1" a="1"/>
  <c r="E4008" i="6" s="1"/>
  <c r="F4008" i="6" s="1"/>
  <c r="D3552" i="6"/>
  <c r="E3552" i="6" s="1" a="1"/>
  <c r="E3552" i="6" s="1"/>
  <c r="F3552" i="6" s="1"/>
  <c r="D1080" i="6"/>
  <c r="E1080" i="6" s="1" a="1"/>
  <c r="E1080" i="6" s="1"/>
  <c r="F1080" i="6" s="1"/>
  <c r="D7224" i="6"/>
  <c r="D5616" i="6"/>
  <c r="E5616" i="6" s="1" a="1"/>
  <c r="E5616" i="6" s="1"/>
  <c r="F5616" i="6" s="1"/>
  <c r="D3912" i="6"/>
  <c r="E3912" i="6" s="1" a="1"/>
  <c r="E3912" i="6" s="1"/>
  <c r="D3264" i="6"/>
  <c r="D936" i="6"/>
  <c r="D6960" i="6"/>
  <c r="E6960" i="6" s="1" a="1"/>
  <c r="E6960" i="6" s="1"/>
  <c r="F6960" i="6" s="1"/>
  <c r="D5472" i="6"/>
  <c r="E5472" i="6" s="1" a="1"/>
  <c r="E5472" i="6" s="1"/>
  <c r="F5472" i="6" s="1"/>
  <c r="D4416" i="6"/>
  <c r="D1824" i="6"/>
  <c r="E1824" i="6" s="1" a="1"/>
  <c r="E1824" i="6" s="1"/>
  <c r="F1824" i="6" s="1"/>
  <c r="D144" i="6"/>
  <c r="E144" i="6" s="1" a="1"/>
  <c r="E144" i="6" s="1"/>
  <c r="F144" i="6" s="1"/>
  <c r="D7632" i="6"/>
  <c r="E7632" i="6" s="1" a="1"/>
  <c r="E7632" i="6" s="1"/>
  <c r="F7632" i="6" s="1"/>
  <c r="D6072" i="6"/>
  <c r="D4176" i="6"/>
  <c r="E4176" i="6" s="1" a="1"/>
  <c r="E4176" i="6" s="1"/>
  <c r="F4176" i="6" s="1"/>
  <c r="D3672" i="6"/>
  <c r="E3672" i="6" s="1" a="1"/>
  <c r="E3672" i="6" s="1"/>
  <c r="F3672" i="6" s="1"/>
  <c r="D2712" i="6"/>
  <c r="E2712" i="6" s="1" a="1"/>
  <c r="E2712" i="6" s="1"/>
  <c r="F2712" i="6" s="1"/>
  <c r="D336" i="6"/>
  <c r="E336" i="6" s="1" a="1"/>
  <c r="E336" i="6" s="1"/>
  <c r="F336" i="6" s="1"/>
  <c r="D8136" i="6"/>
  <c r="E8136" i="6" s="1" a="1"/>
  <c r="E8136" i="6" s="1"/>
  <c r="F8136" i="6" s="1"/>
  <c r="D6936" i="6"/>
  <c r="D4800" i="6"/>
  <c r="E4800" i="6" s="1" a="1"/>
  <c r="E4800" i="6" s="1"/>
  <c r="F4800" i="6" s="1"/>
  <c r="D2760" i="6"/>
  <c r="E2760" i="6" s="1" a="1"/>
  <c r="E2760" i="6" s="1"/>
  <c r="F2760" i="6" s="1"/>
  <c r="D1584" i="6"/>
  <c r="E1584" i="6" s="1" a="1"/>
  <c r="E1584" i="6" s="1"/>
  <c r="F1584" i="6" s="1"/>
  <c r="D1200" i="6"/>
  <c r="E1200" i="6" s="1" a="1"/>
  <c r="E1200" i="6" s="1"/>
  <c r="F1200" i="6" s="1"/>
  <c r="D6672" i="6"/>
  <c r="E6672" i="6" s="1" a="1"/>
  <c r="E6672" i="6" s="1"/>
  <c r="F6672" i="6" s="1"/>
  <c r="D5136" i="6"/>
  <c r="D2736" i="6"/>
  <c r="D2376" i="6"/>
  <c r="D1224" i="6"/>
  <c r="D6984" i="6"/>
  <c r="E6984" i="6" s="1" a="1"/>
  <c r="E6984" i="6" s="1"/>
  <c r="D5904" i="6"/>
  <c r="E5904" i="6" s="1" a="1"/>
  <c r="E5904" i="6" s="1"/>
  <c r="D4872" i="6"/>
  <c r="E4872" i="6" s="1" a="1"/>
  <c r="E4872" i="6" s="1"/>
  <c r="F4872" i="6" s="1"/>
  <c r="D2064" i="6"/>
  <c r="E2064" i="6" s="1" a="1"/>
  <c r="E2064" i="6" s="1"/>
  <c r="D264" i="6"/>
  <c r="E264" i="6" s="1" a="1"/>
  <c r="E264" i="6" s="1"/>
  <c r="F264" i="6" s="1"/>
  <c r="D6888" i="6"/>
  <c r="E6888" i="6" s="1" a="1"/>
  <c r="E6888" i="6" s="1"/>
  <c r="F6888" i="6" s="1"/>
  <c r="D5736" i="6"/>
  <c r="E5736" i="6" s="1" a="1"/>
  <c r="E5736" i="6" s="1"/>
  <c r="F5736" i="6" s="1"/>
  <c r="D4824" i="6"/>
  <c r="E4824" i="6" s="1" a="1"/>
  <c r="E4824" i="6" s="1"/>
  <c r="F4824" i="6" s="1"/>
  <c r="D1968" i="6"/>
  <c r="E1968" i="6" s="1" a="1"/>
  <c r="E1968" i="6" s="1"/>
  <c r="F1968" i="6" s="1"/>
  <c r="D240" i="6"/>
  <c r="E240" i="6" s="1" a="1"/>
  <c r="E240" i="6" s="1"/>
  <c r="D7848" i="6"/>
  <c r="D5568" i="6"/>
  <c r="E5568" i="6" s="1" a="1"/>
  <c r="E5568" i="6" s="1"/>
  <c r="F5568" i="6" s="1"/>
  <c r="D4560" i="6"/>
  <c r="D1872" i="6"/>
  <c r="D168" i="6"/>
  <c r="D7392" i="6"/>
  <c r="E7392" i="6" s="1" a="1"/>
  <c r="E7392" i="6" s="1"/>
  <c r="F7392" i="6" s="1"/>
  <c r="D5520" i="6"/>
  <c r="D4512" i="6"/>
  <c r="D1848" i="6"/>
  <c r="E1848" i="6" s="1" a="1"/>
  <c r="E1848" i="6" s="1"/>
  <c r="F1848" i="6" s="1"/>
  <c r="D96" i="6"/>
  <c r="E96" i="6" s="1" a="1"/>
  <c r="E96" i="6" s="1"/>
  <c r="F96" i="6" s="1"/>
  <c r="D8088" i="6"/>
  <c r="E8088" i="6" s="1" a="1"/>
  <c r="E8088" i="6" s="1"/>
  <c r="F8088" i="6" s="1"/>
  <c r="D7344" i="6"/>
  <c r="E7344" i="6" s="1" a="1"/>
  <c r="E7344" i="6" s="1"/>
  <c r="F7344" i="6" s="1"/>
  <c r="D5928" i="6"/>
  <c r="E5928" i="6" s="1" a="1"/>
  <c r="E5928" i="6" s="1"/>
  <c r="F5928" i="6" s="1"/>
  <c r="D3816" i="6"/>
  <c r="E3816" i="6" s="1" a="1"/>
  <c r="E3816" i="6" s="1"/>
  <c r="F3816" i="6" s="1"/>
  <c r="D2040" i="6"/>
  <c r="E2040" i="6" s="1" a="1"/>
  <c r="E2040" i="6" s="1"/>
  <c r="F2040" i="6" s="1"/>
  <c r="D768" i="6"/>
  <c r="E768" i="6" s="1" a="1"/>
  <c r="E768" i="6" s="1"/>
  <c r="F768" i="6" s="1"/>
  <c r="D7440" i="6"/>
  <c r="E7440" i="6" s="1" a="1"/>
  <c r="E7440" i="6" s="1"/>
  <c r="F7440" i="6" s="1"/>
  <c r="D6096" i="6"/>
  <c r="E6096" i="6" s="1" a="1"/>
  <c r="E6096" i="6" s="1"/>
  <c r="F6096" i="6" s="1"/>
  <c r="D4656" i="6"/>
  <c r="E4656" i="6" s="1" a="1"/>
  <c r="E4656" i="6" s="1"/>
  <c r="F4656" i="6" s="1"/>
  <c r="D4200" i="6"/>
  <c r="E4200" i="6" s="1" a="1"/>
  <c r="E4200" i="6" s="1"/>
  <c r="F4200" i="6" s="1"/>
  <c r="D1560" i="6"/>
  <c r="E1560" i="6" s="1" a="1"/>
  <c r="E1560" i="6" s="1"/>
  <c r="F1560" i="6" s="1"/>
  <c r="D48" i="6"/>
  <c r="D7464" i="6"/>
  <c r="E7464" i="6" s="1" a="1"/>
  <c r="E7464" i="6" s="1"/>
  <c r="F7464" i="6" s="1"/>
  <c r="D6216" i="6"/>
  <c r="E6216" i="6" s="1" a="1"/>
  <c r="E6216" i="6" s="1"/>
  <c r="F6216" i="6" s="1"/>
  <c r="D4080" i="6"/>
  <c r="E4080" i="6" s="1" a="1"/>
  <c r="E4080" i="6" s="1"/>
  <c r="F4080" i="6" s="1"/>
  <c r="D3576" i="6"/>
  <c r="E3576" i="6" s="1" a="1"/>
  <c r="E3576" i="6" s="1"/>
  <c r="D2616" i="6"/>
  <c r="E2616" i="6" s="1" a="1"/>
  <c r="E2616" i="6" s="1"/>
  <c r="F2616" i="6" s="1"/>
  <c r="D24" i="6"/>
  <c r="E24" i="6" s="1"/>
  <c r="D8400" i="6"/>
  <c r="D6624" i="6"/>
  <c r="D4440" i="6"/>
  <c r="E4440" i="6" s="1" a="1"/>
  <c r="E4440" i="6" s="1"/>
  <c r="F4440" i="6" s="1"/>
  <c r="D3384" i="6"/>
  <c r="E3384" i="6" s="1" a="1"/>
  <c r="E3384" i="6" s="1"/>
  <c r="D2160" i="6"/>
  <c r="E2160" i="6" s="1" a="1"/>
  <c r="E2160" i="6" s="1"/>
  <c r="F2160" i="6" s="1"/>
  <c r="D312" i="6"/>
  <c r="D7608" i="6"/>
  <c r="E7608" i="6" s="1" a="1"/>
  <c r="E7608" i="6" s="1"/>
  <c r="F7608" i="6" s="1"/>
  <c r="D5712" i="6"/>
  <c r="E5712" i="6" s="1" a="1"/>
  <c r="E5712" i="6" s="1"/>
  <c r="F5712" i="6" s="1"/>
  <c r="D3984" i="6"/>
  <c r="E3984" i="6" s="1" a="1"/>
  <c r="E3984" i="6" s="1"/>
  <c r="F3984" i="6" s="1"/>
  <c r="D2544" i="6"/>
  <c r="E2544" i="6" s="1" a="1"/>
  <c r="E2544" i="6" s="1"/>
  <c r="F2544" i="6" s="1"/>
  <c r="D1056" i="6"/>
  <c r="E1056" i="6" s="1" a="1"/>
  <c r="E1056" i="6" s="1"/>
  <c r="F1056" i="6" s="1"/>
  <c r="D6912" i="6"/>
  <c r="E6912" i="6" s="1" a="1"/>
  <c r="E6912" i="6" s="1"/>
  <c r="D5328" i="6"/>
  <c r="D3888" i="6"/>
  <c r="E3888" i="6" s="1" a="1"/>
  <c r="E3888" i="6" s="1"/>
  <c r="D2496" i="6"/>
  <c r="E2496" i="6" s="1" a="1"/>
  <c r="E2496" i="6" s="1"/>
  <c r="D1032" i="6"/>
  <c r="E1032" i="6" s="1" a="1"/>
  <c r="E1032" i="6" s="1"/>
  <c r="F1032" i="6" s="1"/>
  <c r="D8328" i="6"/>
  <c r="E8328" i="6" s="1" a="1"/>
  <c r="E8328" i="6" s="1"/>
  <c r="F8328" i="6" s="1"/>
  <c r="D6816" i="6"/>
  <c r="E6816" i="6" s="1" a="1"/>
  <c r="E6816" i="6" s="1"/>
  <c r="D5280" i="6"/>
  <c r="E5280" i="6" s="1" a="1"/>
  <c r="E5280" i="6" s="1"/>
  <c r="F5280" i="6" s="1"/>
  <c r="D4104" i="6"/>
  <c r="E4104" i="6" s="1" a="1"/>
  <c r="E4104" i="6" s="1"/>
  <c r="F4104" i="6" s="1"/>
  <c r="D2424" i="6"/>
  <c r="E2424" i="6" s="1" a="1"/>
  <c r="E2424" i="6" s="1"/>
  <c r="F2424" i="6" s="1"/>
  <c r="D1008" i="6"/>
  <c r="E1008" i="6" s="1" a="1"/>
  <c r="E1008" i="6" s="1"/>
  <c r="F1008" i="6" s="1"/>
  <c r="D8184" i="6"/>
  <c r="D7752" i="6"/>
  <c r="D5952" i="6"/>
  <c r="D3960" i="6"/>
  <c r="E3960" i="6" s="1" a="1"/>
  <c r="E3960" i="6" s="1"/>
  <c r="F3960" i="6" s="1"/>
  <c r="D2328" i="6"/>
  <c r="D984" i="6"/>
  <c r="D8112" i="6"/>
  <c r="E8112" i="6" s="1" a="1"/>
  <c r="E8112" i="6" s="1"/>
  <c r="F8112" i="6" s="1"/>
  <c r="D7296" i="6"/>
  <c r="D5496" i="6"/>
  <c r="E5496" i="6" s="1" a="1"/>
  <c r="E5496" i="6" s="1"/>
  <c r="F5496" i="6" s="1"/>
  <c r="D3048" i="6"/>
  <c r="E3048" i="6" s="1" a="1"/>
  <c r="E3048" i="6" s="1"/>
  <c r="F3048" i="6" s="1"/>
  <c r="D2592" i="6"/>
  <c r="D360" i="6"/>
  <c r="E360" i="6" s="1" a="1"/>
  <c r="E360" i="6" s="1"/>
  <c r="F360" i="6" s="1"/>
  <c r="D7128" i="6"/>
  <c r="E7128" i="6" s="1" a="1"/>
  <c r="E7128" i="6" s="1"/>
  <c r="F7128" i="6" s="1"/>
  <c r="D5304" i="6"/>
  <c r="E5304" i="6" s="1" a="1"/>
  <c r="E5304" i="6" s="1"/>
  <c r="F5304" i="6" s="1"/>
  <c r="D5040" i="6"/>
  <c r="D2640" i="6"/>
  <c r="E2640" i="6" s="1" a="1"/>
  <c r="E2640" i="6" s="1"/>
  <c r="F2640" i="6" s="1"/>
  <c r="D840" i="6"/>
  <c r="E840" i="6" s="1" a="1"/>
  <c r="E840" i="6" s="1"/>
  <c r="F840" i="6" s="1"/>
  <c r="D8280" i="6"/>
  <c r="D6048" i="6"/>
  <c r="E6048" i="6" s="1" a="1"/>
  <c r="E6048" i="6" s="1"/>
  <c r="F6048" i="6" s="1"/>
  <c r="D4608" i="6"/>
  <c r="E4608" i="6" s="1" a="1"/>
  <c r="E4608" i="6" s="1"/>
  <c r="F4608" i="6" s="1"/>
  <c r="D4032" i="6"/>
  <c r="E4032" i="6" s="1" a="1"/>
  <c r="E4032" i="6" s="1"/>
  <c r="F4032" i="6" s="1"/>
  <c r="D1536" i="6"/>
  <c r="E1536" i="6" s="1" a="1"/>
  <c r="E1536" i="6" s="1"/>
  <c r="F1536" i="6" s="1"/>
  <c r="D72" i="6"/>
  <c r="D7968" i="6"/>
  <c r="D6336" i="6"/>
  <c r="D4536" i="6"/>
  <c r="D2688" i="6"/>
  <c r="D1512" i="6"/>
  <c r="D864" i="6"/>
  <c r="D6600" i="6"/>
  <c r="E6600" i="6" s="1" a="1"/>
  <c r="E6600" i="6" s="1"/>
  <c r="F6600" i="6" s="1"/>
  <c r="D5688" i="6"/>
  <c r="E5688" i="6" s="1" a="1"/>
  <c r="E5688" i="6" s="1"/>
  <c r="F5688" i="6" s="1"/>
  <c r="D3288" i="6"/>
  <c r="E3288" i="6" s="1" a="1"/>
  <c r="E3288" i="6" s="1"/>
  <c r="F3288" i="6" s="1"/>
  <c r="D1488" i="6"/>
  <c r="E1488" i="6" s="1" a="1"/>
  <c r="E1488" i="6" s="1"/>
  <c r="F1488" i="6" s="1"/>
  <c r="D576" i="6"/>
  <c r="D8424" i="6"/>
  <c r="E8424" i="6" s="1" a="1"/>
  <c r="E8424" i="6" s="1"/>
  <c r="F8424" i="6" s="1"/>
  <c r="D6576" i="6"/>
  <c r="E6576" i="6" s="1" a="1"/>
  <c r="E6576" i="6" s="1"/>
  <c r="F6576" i="6" s="1"/>
  <c r="D5640" i="6"/>
  <c r="E5640" i="6" s="1" a="1"/>
  <c r="E5640" i="6" s="1"/>
  <c r="F5640" i="6" s="1"/>
  <c r="D3240" i="6"/>
  <c r="E3240" i="6" s="1" a="1"/>
  <c r="E3240" i="6" s="1"/>
  <c r="F3240" i="6" s="1"/>
  <c r="D1440" i="6"/>
  <c r="E1440" i="6" s="1" a="1"/>
  <c r="E1440" i="6" s="1"/>
  <c r="F1440" i="6" s="1"/>
  <c r="D552" i="6"/>
  <c r="E552" i="6" s="1" a="1"/>
  <c r="E552" i="6" s="1"/>
  <c r="F552" i="6" s="1"/>
  <c r="D8352" i="6"/>
  <c r="E8352" i="6" s="1" a="1"/>
  <c r="E8352" i="6" s="1"/>
  <c r="F8352" i="6" s="1"/>
  <c r="D6456" i="6"/>
  <c r="E6456" i="6" s="1" a="1"/>
  <c r="E6456" i="6" s="1"/>
  <c r="F6456" i="6" s="1"/>
  <c r="D5592" i="6"/>
  <c r="E5592" i="6" s="1" a="1"/>
  <c r="E5592" i="6" s="1"/>
  <c r="F5592" i="6" s="1"/>
  <c r="D3216" i="6"/>
  <c r="E3216" i="6" s="1" a="1"/>
  <c r="E3216" i="6" s="1"/>
  <c r="F3216" i="6" s="1"/>
  <c r="D3096" i="6"/>
  <c r="E3096" i="6" s="1" a="1"/>
  <c r="E3096" i="6" s="1"/>
  <c r="D432" i="6"/>
  <c r="E432" i="6" s="1" a="1"/>
  <c r="E432" i="6" s="1"/>
  <c r="D8208" i="6"/>
  <c r="D6408" i="6"/>
  <c r="E6408" i="6" s="1" a="1"/>
  <c r="E6408" i="6" s="1"/>
  <c r="F6408" i="6" s="1"/>
  <c r="D5544" i="6"/>
  <c r="D3144" i="6"/>
  <c r="D2952" i="6"/>
  <c r="E2952" i="6" s="1" a="1"/>
  <c r="E2952" i="6" s="1"/>
  <c r="F2952" i="6" s="1"/>
  <c r="D408" i="6"/>
  <c r="D8256" i="6"/>
  <c r="E8256" i="6" s="1" a="1"/>
  <c r="E8256" i="6" s="1"/>
  <c r="F8256" i="6" s="1"/>
  <c r="D7008" i="6"/>
  <c r="E7008" i="6" s="1" a="1"/>
  <c r="E7008" i="6" s="1"/>
  <c r="F7008" i="6" s="1"/>
  <c r="D4680" i="6"/>
  <c r="E4680" i="6" s="1" a="1"/>
  <c r="E4680" i="6" s="1"/>
  <c r="F4680" i="6" s="1"/>
  <c r="D3504" i="6"/>
  <c r="E3504" i="6" s="1" a="1"/>
  <c r="E3504" i="6" s="1"/>
  <c r="F3504" i="6" s="1"/>
  <c r="D2232" i="6"/>
  <c r="E2232" i="6" s="1" a="1"/>
  <c r="E2232" i="6" s="1"/>
  <c r="F2232" i="6" s="1"/>
  <c r="D648" i="6"/>
  <c r="E648" i="6" s="1" a="1"/>
  <c r="E648" i="6" s="1"/>
  <c r="F648" i="6" s="1"/>
  <c r="D6864" i="6"/>
  <c r="D5424" i="6"/>
  <c r="E5424" i="6" s="1" a="1"/>
  <c r="E5424" i="6" s="1"/>
  <c r="F5424" i="6" s="1"/>
  <c r="D4320" i="6"/>
  <c r="E4320" i="6" s="1" a="1"/>
  <c r="E4320" i="6" s="1"/>
  <c r="F4320" i="6" s="1"/>
  <c r="D1728" i="6"/>
  <c r="E1728" i="6" s="1" a="1"/>
  <c r="E1728" i="6" s="1"/>
  <c r="F1728" i="6" s="1"/>
  <c r="D1296" i="6"/>
  <c r="E1296" i="6" s="1" a="1"/>
  <c r="E1296" i="6" s="1"/>
  <c r="F1296" i="6" s="1"/>
  <c r="D7080" i="6"/>
  <c r="E7080" i="6" s="1" a="1"/>
  <c r="E7080" i="6" s="1"/>
  <c r="F7080" i="6" s="1"/>
  <c r="D5256" i="6"/>
  <c r="D4944" i="6"/>
  <c r="E4944" i="6" s="1" a="1"/>
  <c r="E4944" i="6" s="1"/>
  <c r="F4944" i="6" s="1"/>
  <c r="D2448" i="6"/>
  <c r="E2448" i="6" s="1" a="1"/>
  <c r="E2448" i="6" s="1"/>
  <c r="F2448" i="6" s="1"/>
  <c r="D696" i="6"/>
  <c r="E696" i="6" s="1" a="1"/>
  <c r="E696" i="6" s="1"/>
  <c r="F696" i="6" s="1"/>
  <c r="D6192" i="6"/>
  <c r="D5232" i="6"/>
  <c r="E5232" i="6" s="1" a="1"/>
  <c r="E5232" i="6" s="1"/>
  <c r="F5232" i="6" s="1"/>
  <c r="D3480" i="6"/>
  <c r="E3480" i="6" s="1" a="1"/>
  <c r="E3480" i="6" s="1"/>
  <c r="F3480" i="6" s="1"/>
  <c r="D2520" i="6"/>
  <c r="D6504" i="6"/>
  <c r="E6504" i="6" s="1" a="1"/>
  <c r="E6504" i="6" s="1"/>
  <c r="F6504" i="6" s="1"/>
  <c r="D5112" i="6"/>
  <c r="E5112" i="6" s="1" a="1"/>
  <c r="E5112" i="6" s="1"/>
  <c r="F5112" i="6" s="1"/>
  <c r="D3936" i="6"/>
  <c r="D2352" i="6"/>
  <c r="E2352" i="6" s="1" a="1"/>
  <c r="E2352" i="6" s="1"/>
  <c r="D1128" i="6"/>
  <c r="E1128" i="6" s="1" a="1"/>
  <c r="E1128" i="6" s="1"/>
  <c r="F1128" i="6" s="1"/>
  <c r="D6432" i="6"/>
  <c r="D5016" i="6"/>
  <c r="E5016" i="6" s="1" a="1"/>
  <c r="E5016" i="6" s="1"/>
  <c r="D3792" i="6"/>
  <c r="D2304" i="6"/>
  <c r="E2304" i="6" s="1" a="1"/>
  <c r="E2304" i="6" s="1"/>
  <c r="F2304" i="6" s="1"/>
  <c r="D960" i="6"/>
  <c r="E960" i="6" s="1" a="1"/>
  <c r="E960" i="6" s="1"/>
  <c r="F960" i="6" s="1"/>
  <c r="D8376" i="6"/>
  <c r="E8376" i="6" s="1" a="1"/>
  <c r="E8376" i="6" s="1"/>
  <c r="F8376" i="6" s="1"/>
  <c r="D7248" i="6"/>
  <c r="E7248" i="6" s="1" a="1"/>
  <c r="E7248" i="6" s="1"/>
  <c r="F7248" i="6" s="1"/>
  <c r="D4776" i="6"/>
  <c r="E4776" i="6" s="1" a="1"/>
  <c r="E4776" i="6" s="1"/>
  <c r="F4776" i="6" s="1"/>
  <c r="D3696" i="6"/>
  <c r="E3696" i="6" s="1" a="1"/>
  <c r="E3696" i="6" s="1"/>
  <c r="F3696" i="6" s="1"/>
  <c r="D2280" i="6"/>
  <c r="E2280" i="6" s="1" a="1"/>
  <c r="E2280" i="6" s="1"/>
  <c r="F2280" i="6" s="1"/>
  <c r="D888" i="6"/>
  <c r="E888" i="6" s="1" a="1"/>
  <c r="E888" i="6" s="1"/>
  <c r="F888" i="6" s="1"/>
  <c r="D8304" i="6"/>
  <c r="D7200" i="6"/>
  <c r="D4728" i="6"/>
  <c r="D3600" i="6"/>
  <c r="E3600" i="6" s="1" a="1"/>
  <c r="E3600" i="6" s="1"/>
  <c r="F3600" i="6" s="1"/>
  <c r="D2256" i="6"/>
  <c r="D672" i="6"/>
  <c r="D7656" i="6"/>
  <c r="E7656" i="6" s="1" a="1"/>
  <c r="E7656" i="6" s="1"/>
  <c r="F7656" i="6" s="1"/>
  <c r="D6744" i="6"/>
  <c r="E6744" i="6" s="1" a="1"/>
  <c r="E6744" i="6" s="1"/>
  <c r="F6744" i="6" s="1"/>
  <c r="D4896" i="6"/>
  <c r="E4896" i="6" s="1" a="1"/>
  <c r="E4896" i="6" s="1"/>
  <c r="F4896" i="6" s="1"/>
  <c r="D3072" i="6"/>
  <c r="E3072" i="6" s="1" a="1"/>
  <c r="E3072" i="6" s="1"/>
  <c r="F3072" i="6" s="1"/>
  <c r="D1680" i="6"/>
  <c r="E1680" i="6" s="1" a="1"/>
  <c r="E1680" i="6" s="1"/>
  <c r="F1680" i="6" s="1"/>
  <c r="D1344" i="6"/>
  <c r="E1344" i="6" s="1" a="1"/>
  <c r="E1344" i="6" s="1"/>
  <c r="F1344" i="6" s="1"/>
  <c r="D7992" i="6"/>
  <c r="E7992" i="6" s="1" a="1"/>
  <c r="E7992" i="6" s="1"/>
  <c r="F7992" i="6" s="1"/>
  <c r="D7152" i="6"/>
  <c r="E7152" i="6" s="1" a="1"/>
  <c r="E7152" i="6" s="1"/>
  <c r="F7152" i="6" s="1"/>
  <c r="D5856" i="6"/>
  <c r="E5856" i="6" s="1" a="1"/>
  <c r="E5856" i="6" s="1"/>
  <c r="F5856" i="6" s="1"/>
  <c r="D3720" i="6"/>
  <c r="E3720" i="6" s="1" a="1"/>
  <c r="E3720" i="6" s="1"/>
  <c r="F3720" i="6" s="1"/>
  <c r="D1944" i="6"/>
  <c r="E1944" i="6" s="1" a="1"/>
  <c r="E1944" i="6" s="1"/>
  <c r="F1944" i="6" s="1"/>
  <c r="D720" i="6"/>
  <c r="E720" i="6" s="1" a="1"/>
  <c r="E720" i="6" s="1"/>
  <c r="F720" i="6" s="1"/>
  <c r="D8232" i="6"/>
  <c r="E8232" i="6" s="1" a="1"/>
  <c r="E8232" i="6" s="1"/>
  <c r="F8232" i="6" s="1"/>
  <c r="D5376" i="6"/>
  <c r="D4224" i="6"/>
  <c r="E4224" i="6" s="1" a="1"/>
  <c r="E4224" i="6" s="1"/>
  <c r="F4224" i="6" s="1"/>
  <c r="D1608" i="6"/>
  <c r="D1152" i="6"/>
  <c r="E1152" i="6" s="1" a="1"/>
  <c r="E1152" i="6" s="1"/>
  <c r="F1152" i="6" s="1"/>
  <c r="D7416" i="6"/>
  <c r="E7416" i="6" s="1" a="1"/>
  <c r="E7416" i="6" s="1"/>
  <c r="D6000" i="6"/>
  <c r="D4344" i="6"/>
  <c r="D3840" i="6"/>
  <c r="D1464" i="6"/>
  <c r="D8040" i="6"/>
  <c r="E8040" i="6" s="1" a="1"/>
  <c r="E8040" i="6" s="1"/>
  <c r="F8040" i="6" s="1"/>
  <c r="D6552" i="6"/>
  <c r="D4296" i="6"/>
  <c r="E4296" i="6" s="1" a="1"/>
  <c r="E4296" i="6" s="1"/>
  <c r="F4296" i="6" s="1"/>
  <c r="D3360" i="6"/>
  <c r="E3360" i="6" s="1" a="1"/>
  <c r="E3360" i="6" s="1"/>
  <c r="F3360" i="6" s="1"/>
  <c r="D2112" i="6"/>
  <c r="D120" i="6"/>
  <c r="E120" i="6" s="1" a="1"/>
  <c r="E120" i="6" s="1"/>
  <c r="F120" i="6" s="1"/>
  <c r="D7920" i="6"/>
  <c r="E7920" i="6" s="1" a="1"/>
  <c r="E7920" i="6" s="1"/>
  <c r="F7920" i="6" s="1"/>
  <c r="D6528" i="6"/>
  <c r="E6528" i="6" s="1" a="1"/>
  <c r="E6528" i="6" s="1"/>
  <c r="F6528" i="6" s="1"/>
  <c r="D5160" i="6"/>
  <c r="E5160" i="6" s="1" a="1"/>
  <c r="E5160" i="6" s="1"/>
  <c r="F5160" i="6" s="1"/>
  <c r="D3336" i="6"/>
  <c r="E3336" i="6" s="1" a="1"/>
  <c r="E3336" i="6" s="1"/>
  <c r="D2016" i="6"/>
  <c r="E2016" i="6" s="1" a="1"/>
  <c r="E2016" i="6" s="1"/>
  <c r="F2016" i="6" s="1"/>
  <c r="D504" i="6"/>
  <c r="E504" i="6" s="1" a="1"/>
  <c r="E504" i="6" s="1"/>
  <c r="F504" i="6" s="1"/>
  <c r="D7872" i="6"/>
  <c r="E7872" i="6" s="1" a="1"/>
  <c r="E7872" i="6" s="1"/>
  <c r="F7872" i="6" s="1"/>
  <c r="D6480" i="6"/>
  <c r="E6480" i="6" s="1" a="1"/>
  <c r="E6480" i="6" s="1"/>
  <c r="D5088" i="6"/>
  <c r="E5088" i="6" s="1" a="1"/>
  <c r="E5088" i="6" s="1"/>
  <c r="F5088" i="6" s="1"/>
  <c r="D3168" i="6"/>
  <c r="E3168" i="6" s="1" a="1"/>
  <c r="E3168" i="6" s="1"/>
  <c r="F3168" i="6" s="1"/>
  <c r="D1920" i="6"/>
  <c r="E1920" i="6" s="1" a="1"/>
  <c r="E1920" i="6" s="1"/>
  <c r="F1920" i="6" s="1"/>
  <c r="D216" i="6"/>
  <c r="E216" i="6" s="1" a="1"/>
  <c r="E216" i="6" s="1"/>
  <c r="F216" i="6" s="1"/>
  <c r="D7824" i="6"/>
  <c r="E7824" i="6" s="1" a="1"/>
  <c r="E7824" i="6" s="1"/>
  <c r="F7824" i="6" s="1"/>
  <c r="D7056" i="6"/>
  <c r="D4992" i="6"/>
  <c r="D3120" i="6"/>
  <c r="D1776" i="6"/>
  <c r="E1776" i="6" s="1" a="1"/>
  <c r="E1776" i="6" s="1"/>
  <c r="D192" i="6"/>
  <c r="D7680" i="6"/>
  <c r="E7680" i="6" s="1" a="1"/>
  <c r="E7680" i="6" s="1"/>
  <c r="F7680" i="6" s="1"/>
  <c r="D6120" i="6"/>
  <c r="E6120" i="6" s="1" a="1"/>
  <c r="E6120" i="6" s="1"/>
  <c r="F6120" i="6" s="1"/>
  <c r="D4272" i="6"/>
  <c r="E4272" i="6" s="1" a="1"/>
  <c r="E4272" i="6" s="1"/>
  <c r="F4272" i="6" s="1"/>
  <c r="D3768" i="6"/>
  <c r="E3768" i="6" s="1" a="1"/>
  <c r="E3768" i="6" s="1"/>
  <c r="F3768" i="6" s="1"/>
  <c r="D2784" i="6"/>
  <c r="E2784" i="6" s="1" a="1"/>
  <c r="E2784" i="6" s="1"/>
  <c r="F2784" i="6" s="1"/>
  <c r="D384" i="6"/>
  <c r="E384" i="6" s="1" a="1"/>
  <c r="E384" i="6" s="1"/>
  <c r="F384" i="6" s="1"/>
  <c r="D8016" i="6"/>
  <c r="E8016" i="6" s="1" a="1"/>
  <c r="E8016" i="6" s="1"/>
  <c r="F8016" i="6" s="1"/>
  <c r="D7104" i="6"/>
  <c r="E7104" i="6" s="1" a="1"/>
  <c r="E7104" i="6" s="1"/>
  <c r="F7104" i="6" s="1"/>
  <c r="D5448" i="6"/>
  <c r="E5448" i="6" s="1" a="1"/>
  <c r="E5448" i="6" s="1"/>
  <c r="F5448" i="6" s="1"/>
  <c r="D2856" i="6"/>
  <c r="E2856" i="6" s="1" a="1"/>
  <c r="E2856" i="6" s="1"/>
  <c r="F2856" i="6" s="1"/>
  <c r="D2472" i="6"/>
  <c r="D1320" i="6"/>
  <c r="E1320" i="6" s="1" a="1"/>
  <c r="E1320" i="6" s="1"/>
  <c r="D6792" i="6"/>
  <c r="E6792" i="6" s="1" a="1"/>
  <c r="E6792" i="6" s="1"/>
  <c r="F6792" i="6" s="1"/>
  <c r="D5808" i="6"/>
  <c r="D3624" i="6"/>
  <c r="E3624" i="6" s="1" a="1"/>
  <c r="E3624" i="6" s="1"/>
  <c r="F3624" i="6" s="1"/>
  <c r="D1800" i="6"/>
  <c r="E1800" i="6" s="1" a="1"/>
  <c r="E1800" i="6" s="1"/>
  <c r="F1800" i="6" s="1"/>
  <c r="D624" i="6"/>
  <c r="E624" i="6" s="1" a="1"/>
  <c r="E624" i="6" s="1"/>
  <c r="D7032" i="6"/>
  <c r="D5976" i="6"/>
  <c r="D4920" i="6"/>
  <c r="E4920" i="6" s="1" a="1"/>
  <c r="E4920" i="6" s="1"/>
  <c r="D2136" i="6"/>
  <c r="D288" i="6"/>
  <c r="E288" i="6" s="1" a="1"/>
  <c r="E288" i="6" s="1"/>
  <c r="D7896" i="6"/>
  <c r="E7896" i="6" s="1" a="1"/>
  <c r="E7896" i="6" s="1"/>
  <c r="F7896" i="6" s="1"/>
  <c r="D6312" i="6"/>
  <c r="E6312" i="6" s="1" a="1"/>
  <c r="E6312" i="6" s="1"/>
  <c r="F6312" i="6" s="1"/>
  <c r="D4488" i="6"/>
  <c r="E4488" i="6" s="1" a="1"/>
  <c r="E4488" i="6" s="1"/>
  <c r="F4488" i="6" s="1"/>
  <c r="D2664" i="6"/>
  <c r="E2664" i="6" s="1" a="1"/>
  <c r="E2664" i="6" s="1"/>
  <c r="F2664" i="6" s="1"/>
  <c r="D1416" i="6"/>
  <c r="E1416" i="6" s="1" a="1"/>
  <c r="E1416" i="6" s="1"/>
  <c r="F1416" i="6" s="1"/>
  <c r="D816" i="6"/>
  <c r="E816" i="6" s="1" a="1"/>
  <c r="E816" i="6" s="1"/>
  <c r="F816" i="6" s="1"/>
  <c r="A8351" i="6"/>
  <c r="A1127" i="6"/>
  <c r="A3335" i="6"/>
  <c r="A3959" i="6"/>
  <c r="A5855" i="6"/>
  <c r="A7247" i="6"/>
  <c r="A1079" i="6"/>
  <c r="A1679" i="6"/>
  <c r="A2591" i="6"/>
  <c r="A4967" i="6"/>
  <c r="A7367" i="6"/>
  <c r="A1199" i="6"/>
  <c r="A2279" i="6"/>
  <c r="A4199" i="6"/>
  <c r="A5279" i="6"/>
  <c r="A7343" i="6"/>
  <c r="A1055" i="6"/>
  <c r="A3407" i="6"/>
  <c r="A5231" i="6"/>
  <c r="A6359" i="6"/>
  <c r="A1943" i="6"/>
  <c r="A3791" i="6"/>
  <c r="A5015" i="6"/>
  <c r="A6311" i="6"/>
  <c r="A479" i="6"/>
  <c r="A2255" i="6"/>
  <c r="A3479" i="6"/>
  <c r="A5687" i="6"/>
  <c r="A7223" i="6"/>
  <c r="A503" i="6"/>
  <c r="A1607" i="6"/>
  <c r="A4847" i="6"/>
  <c r="A5999" i="6"/>
  <c r="A7607" i="6"/>
  <c r="A1487" i="6"/>
  <c r="A3215" i="6"/>
  <c r="A4799" i="6"/>
  <c r="A6455" i="6"/>
  <c r="A8159" i="6"/>
  <c r="A5927" i="6"/>
  <c r="A6887" i="6"/>
  <c r="A599" i="6"/>
  <c r="A2447" i="6"/>
  <c r="A3263" i="6"/>
  <c r="A5255" i="6"/>
  <c r="A6551" i="6"/>
  <c r="A8327" i="6"/>
  <c r="A647" i="6"/>
  <c r="A2519" i="6"/>
  <c r="A4895" i="6"/>
  <c r="A5327" i="6"/>
  <c r="A7007" i="6"/>
  <c r="E241" i="6" a="1"/>
  <c r="E241" i="6" s="1"/>
  <c r="E3169" i="6" a="1"/>
  <c r="E3169" i="6" s="1"/>
  <c r="E3241" i="6" a="1"/>
  <c r="E3241" i="6" s="1"/>
  <c r="E3985" i="6" a="1"/>
  <c r="E3985" i="6" s="1"/>
  <c r="F3985" i="6" s="1"/>
  <c r="E5113" i="6" a="1"/>
  <c r="E5113" i="6" s="1"/>
  <c r="E5689" i="6" a="1"/>
  <c r="E5689" i="6" s="1"/>
  <c r="E7369" i="6" a="1"/>
  <c r="E7369" i="6" s="1"/>
  <c r="F7369" i="6" s="1"/>
  <c r="E4561" i="6" a="1"/>
  <c r="E4561" i="6" s="1"/>
  <c r="E2593" i="6" a="1"/>
  <c r="E2593" i="6" s="1"/>
  <c r="E4969" i="6" a="1"/>
  <c r="E4969" i="6" s="1"/>
  <c r="E5569" i="6" a="1"/>
  <c r="E5569" i="6" s="1"/>
  <c r="E7897" i="6" a="1"/>
  <c r="E7897" i="6" s="1"/>
  <c r="E4465" i="6" a="1"/>
  <c r="E4465" i="6" s="1"/>
  <c r="E6529" i="6" a="1"/>
  <c r="E6529" i="6" s="1"/>
  <c r="E6985" i="6" a="1"/>
  <c r="E6985" i="6" s="1"/>
  <c r="E145" i="6" a="1"/>
  <c r="E145" i="6" s="1"/>
  <c r="F145" i="6" s="1"/>
  <c r="A8137" i="6"/>
  <c r="A7489" i="6"/>
  <c r="A8041" i="6"/>
  <c r="A7825" i="6"/>
  <c r="A7177" i="6"/>
  <c r="A7297" i="6"/>
  <c r="A6937" i="6"/>
  <c r="A6697" i="6"/>
  <c r="A6745" i="6"/>
  <c r="A6385" i="6"/>
  <c r="A6337" i="6"/>
  <c r="A5833" i="6"/>
  <c r="A5905" i="6"/>
  <c r="A5305" i="6"/>
  <c r="A5857" i="6"/>
  <c r="A5233" i="6"/>
  <c r="A4345" i="6"/>
  <c r="A4561" i="6"/>
  <c r="A5113" i="6"/>
  <c r="A4297" i="6"/>
  <c r="A4993" i="6"/>
  <c r="A4273" i="6"/>
  <c r="A3577" i="6"/>
  <c r="A2905" i="6"/>
  <c r="A3553" i="6"/>
  <c r="A2737" i="6"/>
  <c r="A3433" i="6"/>
  <c r="A3985" i="6"/>
  <c r="A2425" i="6"/>
  <c r="A2017" i="6"/>
  <c r="A3097" i="6"/>
  <c r="A1897" i="6"/>
  <c r="A2497" i="6"/>
  <c r="A1585" i="6"/>
  <c r="A1945" i="6"/>
  <c r="A1273" i="6"/>
  <c r="A457" i="6"/>
  <c r="A721" i="6"/>
  <c r="A121" i="6"/>
  <c r="A1009" i="6"/>
  <c r="A193" i="6"/>
  <c r="A961" i="6"/>
  <c r="A8209" i="6"/>
  <c r="A8305" i="6"/>
  <c r="A7657" i="6"/>
  <c r="A7705" i="6"/>
  <c r="A7777" i="6"/>
  <c r="A7369" i="6"/>
  <c r="A6985" i="6"/>
  <c r="A7105" i="6"/>
  <c r="A6865" i="6"/>
  <c r="A6481" i="6"/>
  <c r="A6793" i="6"/>
  <c r="A6241" i="6"/>
  <c r="A6025" i="6"/>
  <c r="A5617" i="6"/>
  <c r="A5521" i="6"/>
  <c r="A5737" i="6"/>
  <c r="A5545" i="6"/>
  <c r="A4753" i="6"/>
  <c r="A4945" i="6"/>
  <c r="A4321" i="6"/>
  <c r="A4729" i="6"/>
  <c r="A3961" i="6"/>
  <c r="A4489" i="6"/>
  <c r="A3841" i="6"/>
  <c r="A3193" i="6"/>
  <c r="A4057" i="6"/>
  <c r="A3025" i="6"/>
  <c r="A3817" i="6"/>
  <c r="A3337" i="6"/>
  <c r="A3505" i="6"/>
  <c r="A2233" i="6"/>
  <c r="A1633" i="6"/>
  <c r="A2377" i="6"/>
  <c r="A2809" i="6"/>
  <c r="A1969" i="6"/>
  <c r="A2521" i="6"/>
  <c r="A1609" i="6"/>
  <c r="A889" i="6"/>
  <c r="A1201" i="6"/>
  <c r="A505" i="6"/>
  <c r="A1177" i="6"/>
  <c r="A577" i="6"/>
  <c r="A265" i="6"/>
  <c r="A673" i="6"/>
  <c r="A8185" i="6"/>
  <c r="A8017" i="6"/>
  <c r="A8161" i="6"/>
  <c r="A7537" i="6"/>
  <c r="A7561" i="6"/>
  <c r="A7681" i="6"/>
  <c r="A7273" i="6"/>
  <c r="A7393" i="6"/>
  <c r="A7009" i="6"/>
  <c r="A6625" i="6"/>
  <c r="A7921" i="6"/>
  <c r="A6457" i="6"/>
  <c r="A6169" i="6"/>
  <c r="A6145" i="6"/>
  <c r="A5977" i="6"/>
  <c r="A5449" i="6"/>
  <c r="A5377" i="6"/>
  <c r="A5329" i="6"/>
  <c r="A4657" i="6"/>
  <c r="A4873" i="6"/>
  <c r="A4129" i="6"/>
  <c r="A4633" i="6"/>
  <c r="A5161" i="6"/>
  <c r="A4393" i="6"/>
  <c r="A3769" i="6"/>
  <c r="A3001" i="6"/>
  <c r="A3745" i="6"/>
  <c r="A2881" i="6"/>
  <c r="A3625" i="6"/>
  <c r="A3217" i="6"/>
  <c r="A2761" i="6"/>
  <c r="A2185" i="6"/>
  <c r="A1465" i="6"/>
  <c r="A2089" i="6"/>
  <c r="A2665" i="6"/>
  <c r="A1849" i="6"/>
  <c r="A2161" i="6"/>
  <c r="A1537" i="6"/>
  <c r="A649" i="6"/>
  <c r="A865" i="6"/>
  <c r="A385" i="6"/>
  <c r="A1057" i="6"/>
  <c r="A289" i="6"/>
  <c r="A1393" i="6"/>
  <c r="A433" i="6"/>
  <c r="A8257" i="6"/>
  <c r="A8281" i="6"/>
  <c r="A7417" i="6"/>
  <c r="A7033" i="6"/>
  <c r="A6841" i="6"/>
  <c r="A6409" i="6"/>
  <c r="A6313" i="6"/>
  <c r="A6049" i="6"/>
  <c r="A5569" i="6"/>
  <c r="A5713" i="6"/>
  <c r="A4705" i="6"/>
  <c r="A4441" i="6"/>
  <c r="A4585" i="6"/>
  <c r="A4537" i="6"/>
  <c r="A3481" i="6"/>
  <c r="A3889" i="6"/>
  <c r="A2569" i="6"/>
  <c r="A3049" i="6"/>
  <c r="A2257" i="6"/>
  <c r="A2545" i="6"/>
  <c r="A2785" i="6"/>
  <c r="A3265" i="6"/>
  <c r="A1489" i="6"/>
  <c r="A1345" i="6"/>
  <c r="A1369" i="6"/>
  <c r="A361" i="6"/>
  <c r="A817" i="6"/>
  <c r="A73" i="6"/>
  <c r="A1753" i="6"/>
  <c r="A8425" i="6"/>
  <c r="A8065" i="6"/>
  <c r="A8233" i="6"/>
  <c r="A7465" i="6"/>
  <c r="A6889" i="6"/>
  <c r="A6817" i="6"/>
  <c r="A6289" i="6"/>
  <c r="A5809" i="6"/>
  <c r="A5473" i="6"/>
  <c r="A5641" i="6"/>
  <c r="A4609" i="6"/>
  <c r="A4417" i="6"/>
  <c r="A4201" i="6"/>
  <c r="A4465" i="6"/>
  <c r="A3313" i="6"/>
  <c r="A3649" i="6"/>
  <c r="A4009" i="6"/>
  <c r="A3793" i="6"/>
  <c r="A2209" i="6"/>
  <c r="A2473" i="6"/>
  <c r="A2617" i="6"/>
  <c r="A2689" i="6"/>
  <c r="A1249" i="6"/>
  <c r="A1081" i="6"/>
  <c r="A1321" i="6"/>
  <c r="A217" i="6"/>
  <c r="A793" i="6"/>
  <c r="A7993" i="6"/>
  <c r="A6577" i="6"/>
  <c r="A6001" i="6"/>
  <c r="A4033" i="6"/>
  <c r="A1993" i="6"/>
  <c r="A8353" i="6"/>
  <c r="A7945" i="6"/>
  <c r="A7633" i="6"/>
  <c r="A6913" i="6"/>
  <c r="A7345" i="6"/>
  <c r="A7609" i="6"/>
  <c r="A6649" i="6"/>
  <c r="A6193" i="6"/>
  <c r="A5785" i="6"/>
  <c r="A5353" i="6"/>
  <c r="A5593" i="6"/>
  <c r="A4249" i="6"/>
  <c r="A4225" i="6"/>
  <c r="A4105" i="6"/>
  <c r="A4369" i="6"/>
  <c r="A3241" i="6"/>
  <c r="A3169" i="6"/>
  <c r="A3721" i="6"/>
  <c r="A3697" i="6"/>
  <c r="A2113" i="6"/>
  <c r="A2401" i="6"/>
  <c r="A2353" i="6"/>
  <c r="A2449" i="6"/>
  <c r="A1225" i="6"/>
  <c r="A769" i="6"/>
  <c r="A1297" i="6"/>
  <c r="A145" i="6"/>
  <c r="A553" i="6"/>
  <c r="A7321" i="6"/>
  <c r="A5017" i="6"/>
  <c r="A3457" i="6"/>
  <c r="A1033" i="6"/>
  <c r="A8113" i="6"/>
  <c r="A7849" i="6"/>
  <c r="A8401" i="6"/>
  <c r="A7873" i="6"/>
  <c r="A7249" i="6"/>
  <c r="A6721" i="6"/>
  <c r="A6433" i="6"/>
  <c r="A6073" i="6"/>
  <c r="A5689" i="6"/>
  <c r="A5257" i="6"/>
  <c r="A5497" i="6"/>
  <c r="A5209" i="6"/>
  <c r="A5137" i="6"/>
  <c r="A4081" i="6"/>
  <c r="A4177" i="6"/>
  <c r="A3145" i="6"/>
  <c r="A3121" i="6"/>
  <c r="A3529" i="6"/>
  <c r="A3601" i="6"/>
  <c r="A1921" i="6"/>
  <c r="A2329" i="6"/>
  <c r="A2137" i="6"/>
  <c r="A2041" i="6"/>
  <c r="A1129" i="6"/>
  <c r="A697" i="6"/>
  <c r="A1105" i="6"/>
  <c r="A97" i="6"/>
  <c r="A7969" i="6"/>
  <c r="A6217" i="6"/>
  <c r="A3865" i="6"/>
  <c r="A1825" i="6"/>
  <c r="A529" i="6"/>
  <c r="A7585" i="6"/>
  <c r="A7897" i="6"/>
  <c r="A7225" i="6"/>
  <c r="A7153" i="6"/>
  <c r="A6601" i="6"/>
  <c r="A6769" i="6"/>
  <c r="A6121" i="6"/>
  <c r="A5953" i="6"/>
  <c r="A5881" i="6"/>
  <c r="A5185" i="6"/>
  <c r="A4921" i="6"/>
  <c r="A4801" i="6"/>
  <c r="A5089" i="6"/>
  <c r="A3937" i="6"/>
  <c r="A2857" i="6"/>
  <c r="A2929" i="6"/>
  <c r="A3385" i="6"/>
  <c r="A2593" i="6"/>
  <c r="A1729" i="6"/>
  <c r="A1801" i="6"/>
  <c r="A1873" i="6"/>
  <c r="A1681" i="6"/>
  <c r="A481" i="6"/>
  <c r="A601" i="6"/>
  <c r="A985" i="6"/>
  <c r="A169" i="6"/>
  <c r="A49" i="6"/>
  <c r="A7201" i="6"/>
  <c r="A5281" i="6"/>
  <c r="A3409" i="6"/>
  <c r="A625" i="6"/>
  <c r="A8329" i="6"/>
  <c r="A7513" i="6"/>
  <c r="A7801" i="6"/>
  <c r="A7129" i="6"/>
  <c r="A7057" i="6"/>
  <c r="A6553" i="6"/>
  <c r="A6673" i="6"/>
  <c r="A6097" i="6"/>
  <c r="A5761" i="6"/>
  <c r="A5425" i="6"/>
  <c r="A5065" i="6"/>
  <c r="A4825" i="6"/>
  <c r="A4777" i="6"/>
  <c r="A4897" i="6"/>
  <c r="A3913" i="6"/>
  <c r="A2713" i="6"/>
  <c r="A2833" i="6"/>
  <c r="A3361" i="6"/>
  <c r="A2305" i="6"/>
  <c r="A1513" i="6"/>
  <c r="A1705" i="6"/>
  <c r="A1777" i="6"/>
  <c r="A1657" i="6"/>
  <c r="A313" i="6"/>
  <c r="A409" i="6"/>
  <c r="A937" i="6"/>
  <c r="A1153" i="6"/>
  <c r="A25" i="6"/>
  <c r="A6361" i="6"/>
  <c r="A5041" i="6"/>
  <c r="A3073" i="6"/>
  <c r="A745" i="6"/>
  <c r="A8089" i="6"/>
  <c r="A8377" i="6"/>
  <c r="A7441" i="6"/>
  <c r="A7729" i="6"/>
  <c r="A7081" i="6"/>
  <c r="A6961" i="6"/>
  <c r="A6529" i="6"/>
  <c r="A6505" i="6"/>
  <c r="A6265" i="6"/>
  <c r="A5665" i="6"/>
  <c r="A5929" i="6"/>
  <c r="A4969" i="6"/>
  <c r="A4513" i="6"/>
  <c r="A4681" i="6"/>
  <c r="A4849" i="6"/>
  <c r="A3673" i="6"/>
  <c r="A4153" i="6"/>
  <c r="A2641" i="6"/>
  <c r="A3289" i="6"/>
  <c r="A2281" i="6"/>
  <c r="A1417" i="6"/>
  <c r="A2977" i="6"/>
  <c r="A1441" i="6"/>
  <c r="A1561" i="6"/>
  <c r="A241" i="6"/>
  <c r="A337" i="6"/>
  <c r="A913" i="6"/>
  <c r="A841" i="6"/>
  <c r="A7753" i="6"/>
  <c r="A5401" i="6"/>
  <c r="A2953" i="6"/>
  <c r="A2065" i="6"/>
  <c r="A7702" i="6"/>
  <c r="A8086" i="6"/>
  <c r="A7678" i="6"/>
  <c r="A7006" i="6"/>
  <c r="A7390" i="6"/>
  <c r="A7078" i="6"/>
  <c r="A6934" i="6"/>
  <c r="A7510" i="6"/>
  <c r="A6550" i="6"/>
  <c r="A6214" i="6"/>
  <c r="A6286" i="6"/>
  <c r="A5974" i="6"/>
  <c r="A5926" i="6"/>
  <c r="A5830" i="6"/>
  <c r="A5686" i="6"/>
  <c r="A5086" i="6"/>
  <c r="A5062" i="6"/>
  <c r="A4606" i="6"/>
  <c r="A4798" i="6"/>
  <c r="A3982" i="6"/>
  <c r="A4774" i="6"/>
  <c r="A4054" i="6"/>
  <c r="A3478" i="6"/>
  <c r="A2878" i="6"/>
  <c r="A3670" i="6"/>
  <c r="A2710" i="6"/>
  <c r="A3238" i="6"/>
  <c r="A3814" i="6"/>
  <c r="A2470" i="6"/>
  <c r="A1582" i="6"/>
  <c r="A2302" i="6"/>
  <c r="A1918" i="6"/>
  <c r="A1990" i="6"/>
  <c r="A3286" i="6"/>
  <c r="A1966" i="6"/>
  <c r="A1198" i="6"/>
  <c r="A382" i="6"/>
  <c r="A934" i="6"/>
  <c r="A1390" i="6"/>
  <c r="A1102" i="6"/>
  <c r="A238" i="6"/>
  <c r="A910" i="6"/>
  <c r="A8374" i="6"/>
  <c r="A8422" i="6"/>
  <c r="A7942" i="6"/>
  <c r="A7342" i="6"/>
  <c r="A6958" i="6"/>
  <c r="A6862" i="6"/>
  <c r="A6838" i="6"/>
  <c r="A6790" i="6"/>
  <c r="A7318" i="6"/>
  <c r="A6526" i="6"/>
  <c r="A6142" i="6"/>
  <c r="A6238" i="6"/>
  <c r="A5854" i="6"/>
  <c r="A5806" i="6"/>
  <c r="A5710" i="6"/>
  <c r="A5590" i="6"/>
  <c r="A4990" i="6"/>
  <c r="A4966" i="6"/>
  <c r="A4462" i="6"/>
  <c r="A4558" i="6"/>
  <c r="A3886" i="6"/>
  <c r="A4726" i="6"/>
  <c r="A3958" i="6"/>
  <c r="A3430" i="6"/>
  <c r="A2758" i="6"/>
  <c r="A3574" i="6"/>
  <c r="A2590" i="6"/>
  <c r="A3214" i="6"/>
  <c r="A3718" i="6"/>
  <c r="A2398" i="6"/>
  <c r="A1486" i="6"/>
  <c r="A2278" i="6"/>
  <c r="A1750" i="6"/>
  <c r="A1894" i="6"/>
  <c r="A2830" i="6"/>
  <c r="A1870" i="6"/>
  <c r="A1054" i="6"/>
  <c r="A358" i="6"/>
  <c r="A886" i="6"/>
  <c r="A1366" i="6"/>
  <c r="A862" i="6"/>
  <c r="A214" i="6"/>
  <c r="A838" i="6"/>
  <c r="A8398" i="6"/>
  <c r="A8302" i="6"/>
  <c r="A8350" i="6"/>
  <c r="A8326" i="6"/>
  <c r="A7846" i="6"/>
  <c r="A7294" i="6"/>
  <c r="A6886" i="6"/>
  <c r="A7966" i="6"/>
  <c r="A6694" i="6"/>
  <c r="A6766" i="6"/>
  <c r="A7126" i="6"/>
  <c r="A6430" i="6"/>
  <c r="A6022" i="6"/>
  <c r="A6190" i="6"/>
  <c r="A5758" i="6"/>
  <c r="A5734" i="6"/>
  <c r="A5446" i="6"/>
  <c r="A5542" i="6"/>
  <c r="A4534" i="6"/>
  <c r="A4918" i="6"/>
  <c r="A4294" i="6"/>
  <c r="A4510" i="6"/>
  <c r="A5254" i="6"/>
  <c r="A4678" i="6"/>
  <c r="A3862" i="6"/>
  <c r="A3406" i="6"/>
  <c r="A2686" i="6"/>
  <c r="A3310" i="6"/>
  <c r="A4126" i="6"/>
  <c r="A3190" i="6"/>
  <c r="A3622" i="6"/>
  <c r="A2350" i="6"/>
  <c r="A1438" i="6"/>
  <c r="A2254" i="6"/>
  <c r="A1678" i="6"/>
  <c r="A1822" i="6"/>
  <c r="A2566" i="6"/>
  <c r="A1846" i="6"/>
  <c r="A1030" i="6"/>
  <c r="A142" i="6"/>
  <c r="A646" i="6"/>
  <c r="A1342" i="6"/>
  <c r="A766" i="6"/>
  <c r="A190" i="6"/>
  <c r="A742" i="6"/>
  <c r="A8278" i="6"/>
  <c r="A8254" i="6"/>
  <c r="A8206" i="6"/>
  <c r="A7918" i="6"/>
  <c r="A7750" i="6"/>
  <c r="A7246" i="6"/>
  <c r="A7894" i="6"/>
  <c r="A7798" i="6"/>
  <c r="A6598" i="6"/>
  <c r="A6670" i="6"/>
  <c r="A6718" i="6"/>
  <c r="A6406" i="6"/>
  <c r="A6382" i="6"/>
  <c r="A6166" i="6"/>
  <c r="A5662" i="6"/>
  <c r="A5566" i="6"/>
  <c r="A5350" i="6"/>
  <c r="A5494" i="6"/>
  <c r="A4486" i="6"/>
  <c r="A4870" i="6"/>
  <c r="A4198" i="6"/>
  <c r="A4414" i="6"/>
  <c r="A5206" i="6"/>
  <c r="A4630" i="6"/>
  <c r="A4030" i="6"/>
  <c r="A3382" i="6"/>
  <c r="A2662" i="6"/>
  <c r="A3262" i="6"/>
  <c r="A3934" i="6"/>
  <c r="A3142" i="6"/>
  <c r="A3526" i="6"/>
  <c r="A2158" i="6"/>
  <c r="A3166" i="6"/>
  <c r="A2230" i="6"/>
  <c r="A1462" i="6"/>
  <c r="A1726" i="6"/>
  <c r="A2542" i="6"/>
  <c r="A1798" i="6"/>
  <c r="A1006" i="6"/>
  <c r="A286" i="6"/>
  <c r="A574" i="6"/>
  <c r="A1294" i="6"/>
  <c r="A622" i="6"/>
  <c r="A166" i="6"/>
  <c r="A718" i="6"/>
  <c r="A8230" i="6"/>
  <c r="A8158" i="6"/>
  <c r="A8110" i="6"/>
  <c r="A7870" i="6"/>
  <c r="A7606" i="6"/>
  <c r="A7198" i="6"/>
  <c r="A7726" i="6"/>
  <c r="A7414" i="6"/>
  <c r="A6478" i="6"/>
  <c r="A6454" i="6"/>
  <c r="A6622" i="6"/>
  <c r="A7174" i="6"/>
  <c r="A6310" i="6"/>
  <c r="A6070" i="6"/>
  <c r="A5638" i="6"/>
  <c r="A5518" i="6"/>
  <c r="A5302" i="6"/>
  <c r="A5422" i="6"/>
  <c r="A4438" i="6"/>
  <c r="A4822" i="6"/>
  <c r="A4102" i="6"/>
  <c r="A4366" i="6"/>
  <c r="A5110" i="6"/>
  <c r="A4582" i="6"/>
  <c r="A3790" i="6"/>
  <c r="A3358" i="6"/>
  <c r="A2638" i="6"/>
  <c r="A3094" i="6"/>
  <c r="A3838" i="6"/>
  <c r="A2998" i="6"/>
  <c r="A3454" i="6"/>
  <c r="A2038" i="6"/>
  <c r="A3118" i="6"/>
  <c r="A2206" i="6"/>
  <c r="A2974" i="6"/>
  <c r="A1630" i="6"/>
  <c r="A2422" i="6"/>
  <c r="A1702" i="6"/>
  <c r="A814" i="6"/>
  <c r="A1174" i="6"/>
  <c r="A550" i="6"/>
  <c r="A1270" i="6"/>
  <c r="A598" i="6"/>
  <c r="A118" i="6"/>
  <c r="A670" i="6"/>
  <c r="A8134" i="6"/>
  <c r="A8062" i="6"/>
  <c r="A8014" i="6"/>
  <c r="A7822" i="6"/>
  <c r="A7582" i="6"/>
  <c r="A7150" i="6"/>
  <c r="A7630" i="6"/>
  <c r="A6910" i="6"/>
  <c r="A7990" i="6"/>
  <c r="A7366" i="6"/>
  <c r="A6982" i="6"/>
  <c r="A6742" i="6"/>
  <c r="A6094" i="6"/>
  <c r="A6358" i="6"/>
  <c r="A5614" i="6"/>
  <c r="A5470" i="6"/>
  <c r="A5950" i="6"/>
  <c r="A5374" i="6"/>
  <c r="A4390" i="6"/>
  <c r="A4750" i="6"/>
  <c r="A5182" i="6"/>
  <c r="A4270" i="6"/>
  <c r="A5014" i="6"/>
  <c r="A4342" i="6"/>
  <c r="A3694" i="6"/>
  <c r="A3334" i="6"/>
  <c r="A4222" i="6"/>
  <c r="A3022" i="6"/>
  <c r="A3742" i="6"/>
  <c r="A2950" i="6"/>
  <c r="A3070" i="6"/>
  <c r="A1942" i="6"/>
  <c r="A2806" i="6"/>
  <c r="A2182" i="6"/>
  <c r="A2614" i="6"/>
  <c r="A1606" i="6"/>
  <c r="A2374" i="6"/>
  <c r="A1534" i="6"/>
  <c r="A790" i="6"/>
  <c r="A1078" i="6"/>
  <c r="A502" i="6"/>
  <c r="A1246" i="6"/>
  <c r="A526" i="6"/>
  <c r="A94" i="6"/>
  <c r="A406" i="6"/>
  <c r="A8038" i="6"/>
  <c r="A7654" i="6"/>
  <c r="A7558" i="6"/>
  <c r="A7102" i="6"/>
  <c r="A7534" i="6"/>
  <c r="A6814" i="6"/>
  <c r="A7222" i="6"/>
  <c r="A6646" i="6"/>
  <c r="A6502" i="6"/>
  <c r="A6046" i="6"/>
  <c r="A6118" i="6"/>
  <c r="A5326" i="6"/>
  <c r="A5398" i="6"/>
  <c r="A5878" i="6"/>
  <c r="A5230" i="6"/>
  <c r="A4318" i="6"/>
  <c r="A4702" i="6"/>
  <c r="A5038" i="6"/>
  <c r="A4174" i="6"/>
  <c r="A4894" i="6"/>
  <c r="A4246" i="6"/>
  <c r="A3598" i="6"/>
  <c r="A3046" i="6"/>
  <c r="A4006" i="6"/>
  <c r="A2854" i="6"/>
  <c r="A3646" i="6"/>
  <c r="A2926" i="6"/>
  <c r="A2734" i="6"/>
  <c r="A1774" i="6"/>
  <c r="A2494" i="6"/>
  <c r="A2110" i="6"/>
  <c r="A2446" i="6"/>
  <c r="A1558" i="6"/>
  <c r="A2134" i="6"/>
  <c r="A1414" i="6"/>
  <c r="A694" i="6"/>
  <c r="A982" i="6"/>
  <c r="A478" i="6"/>
  <c r="A1150" i="6"/>
  <c r="A454" i="6"/>
  <c r="A262" i="6"/>
  <c r="A8182" i="6"/>
  <c r="A7486" i="6"/>
  <c r="A7462" i="6"/>
  <c r="A7054" i="6"/>
  <c r="A7438" i="6"/>
  <c r="A7270" i="6"/>
  <c r="A7030" i="6"/>
  <c r="A7774" i="6"/>
  <c r="A6574" i="6"/>
  <c r="A6262" i="6"/>
  <c r="A6334" i="6"/>
  <c r="A5998" i="6"/>
  <c r="A5278" i="6"/>
  <c r="A5902" i="6"/>
  <c r="A5782" i="6"/>
  <c r="A5134" i="6"/>
  <c r="A5158" i="6"/>
  <c r="A4654" i="6"/>
  <c r="A4942" i="6"/>
  <c r="A4078" i="6"/>
  <c r="A4846" i="6"/>
  <c r="A4150" i="6"/>
  <c r="A3502" i="6"/>
  <c r="A2902" i="6"/>
  <c r="A3766" i="6"/>
  <c r="A2782" i="6"/>
  <c r="A3550" i="6"/>
  <c r="A3910" i="6"/>
  <c r="A2518" i="6"/>
  <c r="A1654" i="6"/>
  <c r="A2326" i="6"/>
  <c r="A2014" i="6"/>
  <c r="A2086" i="6"/>
  <c r="A1510" i="6"/>
  <c r="A2062" i="6"/>
  <c r="A1318" i="6"/>
  <c r="A430" i="6"/>
  <c r="A958" i="6"/>
  <c r="A310" i="6"/>
  <c r="A1126" i="6"/>
  <c r="A334" i="6"/>
  <c r="A1222" i="6"/>
  <c r="A46" i="6"/>
  <c r="A70" i="6"/>
  <c r="A22" i="6"/>
  <c r="K20" i="5"/>
  <c r="L21" i="5"/>
  <c r="P21" i="5" s="1"/>
  <c r="A7944" i="6"/>
  <c r="A7512" i="6"/>
  <c r="A7728" i="6"/>
  <c r="A7200" i="6"/>
  <c r="A7656" i="6"/>
  <c r="A7560" i="6"/>
  <c r="A6720" i="6"/>
  <c r="A7224" i="6"/>
  <c r="A6408" i="6"/>
  <c r="A6264" i="6"/>
  <c r="A6120" i="6"/>
  <c r="A5880" i="6"/>
  <c r="A5784" i="6"/>
  <c r="A5832" i="6"/>
  <c r="A5736" i="6"/>
  <c r="A5064" i="6"/>
  <c r="A5208" i="6"/>
  <c r="A4416" i="6"/>
  <c r="A4728" i="6"/>
  <c r="A4056" i="6"/>
  <c r="A4848" i="6"/>
  <c r="A4176" i="6"/>
  <c r="A3480" i="6"/>
  <c r="A2616" i="6"/>
  <c r="A3096" i="6"/>
  <c r="A3912" i="6"/>
  <c r="A3144" i="6"/>
  <c r="A3432" i="6"/>
  <c r="A2376" i="6"/>
  <c r="A2160" i="6"/>
  <c r="A1512" i="6"/>
  <c r="A1632" i="6"/>
  <c r="A2568" i="6"/>
  <c r="A1728" i="6"/>
  <c r="A2328" i="6"/>
  <c r="A1248" i="6"/>
  <c r="A480" i="6"/>
  <c r="A1200" i="6"/>
  <c r="A336" i="6"/>
  <c r="A696" i="6"/>
  <c r="A1296" i="6"/>
  <c r="A720" i="6"/>
  <c r="A48" i="6"/>
  <c r="A8088" i="6"/>
  <c r="A5952" i="6"/>
  <c r="A4464" i="6"/>
  <c r="A2256" i="6"/>
  <c r="A888" i="6"/>
  <c r="A8424" i="6"/>
  <c r="A7848" i="6"/>
  <c r="A7488" i="6"/>
  <c r="A7680" i="6"/>
  <c r="A7152" i="6"/>
  <c r="A7416" i="6"/>
  <c r="A7368" i="6"/>
  <c r="A6624" i="6"/>
  <c r="A7032" i="6"/>
  <c r="A6792" i="6"/>
  <c r="A6144" i="6"/>
  <c r="A6072" i="6"/>
  <c r="A5712" i="6"/>
  <c r="A5688" i="6"/>
  <c r="A5760" i="6"/>
  <c r="A5568" i="6"/>
  <c r="A4968" i="6"/>
  <c r="A5040" i="6"/>
  <c r="A4320" i="6"/>
  <c r="A4680" i="6"/>
  <c r="A3960" i="6"/>
  <c r="A4800" i="6"/>
  <c r="A4080" i="6"/>
  <c r="A3456" i="6"/>
  <c r="A3984" i="6"/>
  <c r="A3024" i="6"/>
  <c r="A3816" i="6"/>
  <c r="A3048" i="6"/>
  <c r="A3408" i="6"/>
  <c r="A2352" i="6"/>
  <c r="A2112" i="6"/>
  <c r="A1416" i="6"/>
  <c r="A1560" i="6"/>
  <c r="A2448" i="6"/>
  <c r="A1608" i="6"/>
  <c r="A2040" i="6"/>
  <c r="A1224" i="6"/>
  <c r="A312" i="6"/>
  <c r="A864" i="6"/>
  <c r="A144" i="6"/>
  <c r="A288" i="6"/>
  <c r="A1152" i="6"/>
  <c r="A624" i="6"/>
  <c r="A72" i="6"/>
  <c r="A24" i="6"/>
  <c r="A7440" i="6"/>
  <c r="A5352" i="6"/>
  <c r="A4008" i="6"/>
  <c r="A1776" i="6"/>
  <c r="A192" i="6"/>
  <c r="A8400" i="6"/>
  <c r="A8352" i="6"/>
  <c r="A7752" i="6"/>
  <c r="A7632" i="6"/>
  <c r="A7104" i="6"/>
  <c r="A6912" i="6"/>
  <c r="A7176" i="6"/>
  <c r="A6552" i="6"/>
  <c r="A6888" i="6"/>
  <c r="A6696" i="6"/>
  <c r="A6024" i="6"/>
  <c r="A6360" i="6"/>
  <c r="A5328" i="6"/>
  <c r="A5640" i="6"/>
  <c r="A5664" i="6"/>
  <c r="A5520" i="6"/>
  <c r="A4752" i="6"/>
  <c r="A4944" i="6"/>
  <c r="A4224" i="6"/>
  <c r="A4632" i="6"/>
  <c r="A3864" i="6"/>
  <c r="A4536" i="6"/>
  <c r="A4032" i="6"/>
  <c r="A3312" i="6"/>
  <c r="A3840" i="6"/>
  <c r="A2952" i="6"/>
  <c r="A3720" i="6"/>
  <c r="A2856" i="6"/>
  <c r="A3384" i="6"/>
  <c r="A2304" i="6"/>
  <c r="A2016" i="6"/>
  <c r="A2808" i="6"/>
  <c r="A1536" i="6"/>
  <c r="A2136" i="6"/>
  <c r="A3168" i="6"/>
  <c r="A1944" i="6"/>
  <c r="A1128" i="6"/>
  <c r="A120" i="6"/>
  <c r="A816" i="6"/>
  <c r="A1368" i="6"/>
  <c r="A264" i="6"/>
  <c r="A1104" i="6"/>
  <c r="A600" i="6"/>
  <c r="A7968" i="6"/>
  <c r="A6768" i="6"/>
  <c r="A6312" i="6"/>
  <c r="A4872" i="6"/>
  <c r="A2976" i="6"/>
  <c r="A3336" i="6"/>
  <c r="A1704" i="6"/>
  <c r="A408" i="6"/>
  <c r="A8280" i="6"/>
  <c r="A8376" i="6"/>
  <c r="A8208" i="6"/>
  <c r="A7608" i="6"/>
  <c r="A8328" i="6"/>
  <c r="A7464" i="6"/>
  <c r="A7056" i="6"/>
  <c r="A7920" i="6"/>
  <c r="A6984" i="6"/>
  <c r="A6528" i="6"/>
  <c r="A6816" i="6"/>
  <c r="A6600" i="6"/>
  <c r="A6168" i="6"/>
  <c r="A6336" i="6"/>
  <c r="A5280" i="6"/>
  <c r="A5592" i="6"/>
  <c r="A5616" i="6"/>
  <c r="A5472" i="6"/>
  <c r="A4704" i="6"/>
  <c r="A4920" i="6"/>
  <c r="A4128" i="6"/>
  <c r="A4584" i="6"/>
  <c r="A5256" i="6"/>
  <c r="A4488" i="6"/>
  <c r="A3936" i="6"/>
  <c r="A3000" i="6"/>
  <c r="A3744" i="6"/>
  <c r="A2928" i="6"/>
  <c r="A3624" i="6"/>
  <c r="A3888" i="6"/>
  <c r="A3360" i="6"/>
  <c r="A2280" i="6"/>
  <c r="A1920" i="6"/>
  <c r="A2520" i="6"/>
  <c r="A1464" i="6"/>
  <c r="A2064" i="6"/>
  <c r="A3120" i="6"/>
  <c r="A1800" i="6"/>
  <c r="A960" i="6"/>
  <c r="A216" i="6"/>
  <c r="A792" i="6"/>
  <c r="A1176" i="6"/>
  <c r="A240" i="6"/>
  <c r="A1056" i="6"/>
  <c r="A432" i="6"/>
  <c r="A8304" i="6"/>
  <c r="A6480" i="6"/>
  <c r="A5544" i="6"/>
  <c r="A4440" i="6"/>
  <c r="A3528" i="6"/>
  <c r="A3072" i="6"/>
  <c r="A744" i="6"/>
  <c r="A8136" i="6"/>
  <c r="A8256" i="6"/>
  <c r="A8016" i="6"/>
  <c r="A7704" i="6"/>
  <c r="A7896" i="6"/>
  <c r="A7344" i="6"/>
  <c r="A6936" i="6"/>
  <c r="A7392" i="6"/>
  <c r="A6648" i="6"/>
  <c r="A8184" i="6"/>
  <c r="A6672" i="6"/>
  <c r="A6456" i="6"/>
  <c r="A6048" i="6"/>
  <c r="A6216" i="6"/>
  <c r="A5928" i="6"/>
  <c r="A5496" i="6"/>
  <c r="A5304" i="6"/>
  <c r="A5376" i="6"/>
  <c r="A4608" i="6"/>
  <c r="A4824" i="6"/>
  <c r="A5112" i="6"/>
  <c r="A4296" i="6"/>
  <c r="A5088" i="6"/>
  <c r="A4392" i="6"/>
  <c r="A3768" i="6"/>
  <c r="A2904" i="6"/>
  <c r="A3552" i="6"/>
  <c r="A2640" i="6"/>
  <c r="A3288" i="6"/>
  <c r="A3696" i="6"/>
  <c r="A2664" i="6"/>
  <c r="A2232" i="6"/>
  <c r="A1680" i="6"/>
  <c r="A1992" i="6"/>
  <c r="A2832" i="6"/>
  <c r="A1872" i="6"/>
  <c r="A2544" i="6"/>
  <c r="A1488" i="6"/>
  <c r="A672" i="6"/>
  <c r="A1392" i="6"/>
  <c r="A504" i="6"/>
  <c r="A936" i="6"/>
  <c r="A96" i="6"/>
  <c r="A1008" i="6"/>
  <c r="A360" i="6"/>
  <c r="A8112" i="6"/>
  <c r="A6744" i="6"/>
  <c r="A6096" i="6"/>
  <c r="A4656" i="6"/>
  <c r="A5160" i="6"/>
  <c r="A3792" i="6"/>
  <c r="A2736" i="6"/>
  <c r="A1032" i="6"/>
  <c r="A8040" i="6"/>
  <c r="A8160" i="6"/>
  <c r="A7584" i="6"/>
  <c r="A7800" i="6"/>
  <c r="A7296" i="6"/>
  <c r="A6840" i="6"/>
  <c r="A6960" i="6"/>
  <c r="A7320" i="6"/>
  <c r="A7272" i="6"/>
  <c r="A6504" i="6"/>
  <c r="A6384" i="6"/>
  <c r="A6288" i="6"/>
  <c r="A6192" i="6"/>
  <c r="A5856" i="6"/>
  <c r="A5448" i="6"/>
  <c r="A5976" i="6"/>
  <c r="A5232" i="6"/>
  <c r="A4344" i="6"/>
  <c r="A4560" i="6"/>
  <c r="A5016" i="6"/>
  <c r="A4200" i="6"/>
  <c r="A4992" i="6"/>
  <c r="A4368" i="6"/>
  <c r="A3672" i="6"/>
  <c r="A2784" i="6"/>
  <c r="A3264" i="6"/>
  <c r="A2592" i="6"/>
  <c r="A3240" i="6"/>
  <c r="A3600" i="6"/>
  <c r="A2472" i="6"/>
  <c r="A2208" i="6"/>
  <c r="A1656" i="6"/>
  <c r="A1896" i="6"/>
  <c r="A2760" i="6"/>
  <c r="A1848" i="6"/>
  <c r="A2496" i="6"/>
  <c r="A1440" i="6"/>
  <c r="A648" i="6"/>
  <c r="A1344" i="6"/>
  <c r="A456" i="6"/>
  <c r="A912" i="6"/>
  <c r="A576" i="6"/>
  <c r="A984" i="6"/>
  <c r="A5424" i="6"/>
  <c r="A2880" i="6"/>
  <c r="A1968" i="6"/>
  <c r="A168" i="6"/>
  <c r="A8064" i="6"/>
  <c r="A7992" i="6"/>
  <c r="A7536" i="6"/>
  <c r="A7776" i="6"/>
  <c r="A7248" i="6"/>
  <c r="A7824" i="6"/>
  <c r="A6864" i="6"/>
  <c r="A7128" i="6"/>
  <c r="A7872" i="6"/>
  <c r="A6432" i="6"/>
  <c r="A7080" i="6"/>
  <c r="A6240" i="6"/>
  <c r="A6000" i="6"/>
  <c r="A5808" i="6"/>
  <c r="A5400" i="6"/>
  <c r="A5904" i="6"/>
  <c r="A5184" i="6"/>
  <c r="A4248" i="6"/>
  <c r="A4512" i="6"/>
  <c r="A4776" i="6"/>
  <c r="A4104" i="6"/>
  <c r="A4896" i="6"/>
  <c r="A4272" i="6"/>
  <c r="A3576" i="6"/>
  <c r="A2712" i="6"/>
  <c r="A3192" i="6"/>
  <c r="A4152" i="6"/>
  <c r="A3216" i="6"/>
  <c r="A3504" i="6"/>
  <c r="A2400" i="6"/>
  <c r="A2184" i="6"/>
  <c r="A1584" i="6"/>
  <c r="A1752" i="6"/>
  <c r="A2688" i="6"/>
  <c r="A1824" i="6"/>
  <c r="A2424" i="6"/>
  <c r="A1320" i="6"/>
  <c r="A528" i="6"/>
  <c r="A1272" i="6"/>
  <c r="A384" i="6"/>
  <c r="A840" i="6"/>
  <c r="A552" i="6"/>
  <c r="A768" i="6"/>
  <c r="A8232" i="6"/>
  <c r="A7008" i="6"/>
  <c r="A6576" i="6"/>
  <c r="A5136" i="6"/>
  <c r="A3648" i="6"/>
  <c r="A2088" i="6"/>
  <c r="A1080" i="6"/>
  <c r="J12" i="5"/>
  <c r="J39" i="5"/>
  <c r="F695" i="6"/>
  <c r="F4774" i="6"/>
  <c r="F1343" i="6"/>
  <c r="F4319" i="6"/>
  <c r="F2711" i="6"/>
  <c r="F6166" i="6"/>
  <c r="F7102" i="6"/>
  <c r="F311" i="6"/>
  <c r="F1151" i="6"/>
  <c r="F7823" i="6"/>
  <c r="F8015" i="6"/>
  <c r="F3167" i="6"/>
  <c r="F6479" i="6"/>
  <c r="F287" i="6"/>
  <c r="F5831" i="6"/>
  <c r="E71" i="6" a="1"/>
  <c r="E71" i="6" s="1"/>
  <c r="F71" i="6" s="1"/>
  <c r="E409" i="6" a="1"/>
  <c r="E409" i="6" s="1"/>
  <c r="E1081" i="6" a="1"/>
  <c r="E1081" i="6" s="1"/>
  <c r="F1081" i="6" s="1"/>
  <c r="E745" i="6" a="1"/>
  <c r="E745" i="6" s="1"/>
  <c r="E553" i="6" a="1"/>
  <c r="E553" i="6" s="1"/>
  <c r="E169" i="6" a="1"/>
  <c r="E169" i="6" s="1"/>
  <c r="E577" i="6" a="1"/>
  <c r="E577" i="6" s="1"/>
  <c r="E1177" i="6" a="1"/>
  <c r="E1177" i="6" s="1"/>
  <c r="E2089" i="6" a="1"/>
  <c r="E2089" i="6" s="1"/>
  <c r="E1417" i="6" a="1"/>
  <c r="E1417" i="6" s="1"/>
  <c r="E2113" i="6" a="1"/>
  <c r="E2113" i="6" s="1"/>
  <c r="E2569" i="6" a="1"/>
  <c r="E2569" i="6" s="1"/>
  <c r="E1609" i="6" a="1"/>
  <c r="E1609" i="6" s="1"/>
  <c r="E1441" i="6" a="1"/>
  <c r="E1441" i="6" s="1"/>
  <c r="E2353" i="6" a="1"/>
  <c r="E2353" i="6" s="1"/>
  <c r="E4105" i="6" a="1"/>
  <c r="E4105" i="6" s="1"/>
  <c r="E3313" i="6" a="1"/>
  <c r="E3313" i="6" s="1"/>
  <c r="F3313" i="6" s="1"/>
  <c r="E2617" i="6" a="1"/>
  <c r="E2617" i="6" s="1"/>
  <c r="E3457" i="6" a="1"/>
  <c r="E3457" i="6" s="1"/>
  <c r="E3337" i="6" a="1"/>
  <c r="E3337" i="6" s="1"/>
  <c r="E3817" i="6" a="1"/>
  <c r="E3817" i="6" s="1"/>
  <c r="F3817" i="6" s="1"/>
  <c r="E4417" i="6" a="1"/>
  <c r="E4417" i="6" s="1"/>
  <c r="E5041" i="6" a="1"/>
  <c r="E5041" i="6" s="1"/>
  <c r="E4657" i="6" a="1"/>
  <c r="E4657" i="6" s="1"/>
  <c r="F4657" i="6" s="1"/>
  <c r="E4273" i="6" a="1"/>
  <c r="E4273" i="6" s="1"/>
  <c r="E4993" i="6" a="1"/>
  <c r="E4993" i="6" s="1"/>
  <c r="E4777" i="6" a="1"/>
  <c r="E4777" i="6" s="1"/>
  <c r="E5665" i="6" a="1"/>
  <c r="E5665" i="6" s="1"/>
  <c r="F5665" i="6" s="1"/>
  <c r="E5785" i="6" a="1"/>
  <c r="E5785" i="6" s="1"/>
  <c r="E5641" i="6" a="1"/>
  <c r="E5641" i="6" s="1"/>
  <c r="F5641" i="6" s="1"/>
  <c r="E6001" i="6" a="1"/>
  <c r="E6001" i="6" s="1"/>
  <c r="E6289" i="6" a="1"/>
  <c r="E6289" i="6" s="1"/>
  <c r="E6817" i="6" a="1"/>
  <c r="E6817" i="6" s="1"/>
  <c r="E6553" i="6" a="1"/>
  <c r="E6553" i="6" s="1"/>
  <c r="E7945" i="6" a="1"/>
  <c r="E7945" i="6" s="1"/>
  <c r="E7033" i="6" a="1"/>
  <c r="E7033" i="6" s="1"/>
  <c r="E7489" i="6" a="1"/>
  <c r="E7489" i="6" s="1"/>
  <c r="E7105" i="6" a="1"/>
  <c r="E7105" i="6" s="1"/>
  <c r="E7705" i="6" a="1"/>
  <c r="E7705" i="6" s="1"/>
  <c r="E7969" i="6" a="1"/>
  <c r="E7969" i="6" s="1"/>
  <c r="E8185" i="6" a="1"/>
  <c r="E8185" i="6" s="1"/>
  <c r="E2495" i="6" a="1"/>
  <c r="E2495" i="6" s="1"/>
  <c r="F2495" i="6" s="1"/>
  <c r="E337" i="6" a="1"/>
  <c r="E337" i="6" s="1"/>
  <c r="E601" i="6" a="1"/>
  <c r="E601" i="6" s="1"/>
  <c r="E769" i="6" a="1"/>
  <c r="E769" i="6" s="1"/>
  <c r="E1345" i="6" a="1"/>
  <c r="E1345" i="6" s="1"/>
  <c r="E481" i="6" a="1"/>
  <c r="E481" i="6" s="1"/>
  <c r="F481" i="6" s="1"/>
  <c r="E1129" i="6" a="1"/>
  <c r="E1129" i="6" s="1"/>
  <c r="E433" i="6" a="1"/>
  <c r="E433" i="6" s="1"/>
  <c r="E793" i="6" a="1"/>
  <c r="E793" i="6" s="1"/>
  <c r="E1153" i="6" a="1"/>
  <c r="E1153" i="6" s="1"/>
  <c r="F1153" i="6" s="1"/>
  <c r="E97" i="6" a="1"/>
  <c r="E97" i="6" s="1"/>
  <c r="E289" i="6" a="1"/>
  <c r="E289" i="6" s="1"/>
  <c r="E937" i="6" a="1"/>
  <c r="E937" i="6" s="1"/>
  <c r="E1057" i="6" a="1"/>
  <c r="E1057" i="6" s="1"/>
  <c r="F1057" i="6" s="1"/>
  <c r="E1321" i="6" a="1"/>
  <c r="E1321" i="6" s="1"/>
  <c r="E1897" i="6" a="1"/>
  <c r="E1897" i="6" s="1"/>
  <c r="E2377" i="6" a="1"/>
  <c r="E2377" i="6" s="1"/>
  <c r="E3025" i="6" a="1"/>
  <c r="E3025" i="6" s="1"/>
  <c r="E1513" i="6" a="1"/>
  <c r="E1513" i="6" s="1"/>
  <c r="E1921" i="6" a="1"/>
  <c r="E1921" i="6" s="1"/>
  <c r="E2209" i="6" a="1"/>
  <c r="E2209" i="6" s="1"/>
  <c r="E2305" i="6" a="1"/>
  <c r="E2305" i="6" s="1"/>
  <c r="E2833" i="6" a="1"/>
  <c r="E2833" i="6" s="1"/>
  <c r="E1537" i="6" a="1"/>
  <c r="E1537" i="6" s="1"/>
  <c r="F1537" i="6" s="1"/>
  <c r="E1681" i="6" a="1"/>
  <c r="E1681" i="6" s="1"/>
  <c r="F1681" i="6" s="1"/>
  <c r="E2161" i="6" a="1"/>
  <c r="E2161" i="6" s="1"/>
  <c r="E3121" i="6" a="1"/>
  <c r="E3121" i="6" s="1"/>
  <c r="E1777" i="6" a="1"/>
  <c r="E1777" i="6" s="1"/>
  <c r="E2065" i="6" a="1"/>
  <c r="E2065" i="6" s="1"/>
  <c r="E2737" i="6" a="1"/>
  <c r="E2737" i="6" s="1"/>
  <c r="E3745" i="6" a="1"/>
  <c r="E3745" i="6" s="1"/>
  <c r="E2905" i="6" a="1"/>
  <c r="E2905" i="6" s="1"/>
  <c r="F2905" i="6" s="1"/>
  <c r="E3193" i="6" a="1"/>
  <c r="E3193" i="6" s="1"/>
  <c r="E3577" i="6" a="1"/>
  <c r="E3577" i="6" s="1"/>
  <c r="E4201" i="6" a="1"/>
  <c r="E4201" i="6" s="1"/>
  <c r="F4201" i="6" s="1"/>
  <c r="E2761" i="6" a="1"/>
  <c r="E2761" i="6" s="1"/>
  <c r="F2761" i="6" s="1"/>
  <c r="E3097" i="6" a="1"/>
  <c r="E3097" i="6" s="1"/>
  <c r="E3601" i="6" a="1"/>
  <c r="E3601" i="6" s="1"/>
  <c r="E4033" i="6" a="1"/>
  <c r="E4033" i="6" s="1"/>
  <c r="F4033" i="6" s="1"/>
  <c r="E3217" i="6" a="1"/>
  <c r="E3217" i="6" s="1"/>
  <c r="E3385" i="6" a="1"/>
  <c r="E3385" i="6" s="1"/>
  <c r="E3625" i="6" a="1"/>
  <c r="E3625" i="6" s="1"/>
  <c r="F3625" i="6" s="1"/>
  <c r="E3889" i="6" a="1"/>
  <c r="E3889" i="6" s="1"/>
  <c r="E4225" i="6" a="1"/>
  <c r="E4225" i="6" s="1"/>
  <c r="F4225" i="6" s="1"/>
  <c r="E4513" i="6" a="1"/>
  <c r="E4513" i="6" s="1"/>
  <c r="E4921" i="6" a="1"/>
  <c r="E4921" i="6" s="1"/>
  <c r="E3913" i="6" a="1"/>
  <c r="E3913" i="6" s="1"/>
  <c r="E4345" i="6" a="1"/>
  <c r="E4345" i="6" s="1"/>
  <c r="E4753" i="6" a="1"/>
  <c r="E4753" i="6" s="1"/>
  <c r="E5233" i="6" a="1"/>
  <c r="E5233" i="6" s="1"/>
  <c r="E4393" i="6" a="1"/>
  <c r="E4393" i="6" s="1"/>
  <c r="F4393" i="6" s="1"/>
  <c r="E4849" i="6" a="1"/>
  <c r="E4849" i="6" s="1"/>
  <c r="E5161" i="6" a="1"/>
  <c r="E5161" i="6" s="1"/>
  <c r="E4681" i="6" a="1"/>
  <c r="E4681" i="6" s="1"/>
  <c r="E5017" i="6" a="1"/>
  <c r="E5017" i="6" s="1"/>
  <c r="E5305" i="6" a="1"/>
  <c r="E5305" i="6" s="1"/>
  <c r="F5305" i="6" s="1"/>
  <c r="E5521" i="6" a="1"/>
  <c r="E5521" i="6" s="1"/>
  <c r="E5905" i="6" a="1"/>
  <c r="E5905" i="6" s="1"/>
  <c r="E5617" i="6" a="1"/>
  <c r="E5617" i="6" s="1"/>
  <c r="E5833" i="6" a="1"/>
  <c r="E5833" i="6" s="1"/>
  <c r="F5833" i="6" s="1"/>
  <c r="E5545" i="6" a="1"/>
  <c r="E5545" i="6" s="1"/>
  <c r="E5857" i="6" a="1"/>
  <c r="E5857" i="6" s="1"/>
  <c r="E5737" i="6" a="1"/>
  <c r="E5737" i="6" s="1"/>
  <c r="E6121" i="6" a="1"/>
  <c r="E6121" i="6" s="1"/>
  <c r="E6193" i="6" a="1"/>
  <c r="E6193" i="6" s="1"/>
  <c r="E6145" i="6" a="1"/>
  <c r="E6145" i="6" s="1"/>
  <c r="E6361" i="6" a="1"/>
  <c r="E6361" i="6" s="1"/>
  <c r="E6721" i="6" a="1"/>
  <c r="E6721" i="6" s="1"/>
  <c r="E6481" i="6" a="1"/>
  <c r="E6481" i="6" s="1"/>
  <c r="E6697" i="6" a="1"/>
  <c r="E6697" i="6" s="1"/>
  <c r="E6649" i="6" a="1"/>
  <c r="E6649" i="6" s="1"/>
  <c r="E6505" i="6" a="1"/>
  <c r="E6505" i="6" s="1"/>
  <c r="E6889" i="6" a="1"/>
  <c r="E6889" i="6" s="1"/>
  <c r="F6889" i="6" s="1"/>
  <c r="E7129" i="6" a="1"/>
  <c r="E7129" i="6" s="1"/>
  <c r="F7129" i="6" s="1"/>
  <c r="E7321" i="6" a="1"/>
  <c r="E7321" i="6" s="1"/>
  <c r="E7657" i="6" a="1"/>
  <c r="E7657" i="6" s="1"/>
  <c r="E7009" i="6" a="1"/>
  <c r="E7009" i="6" s="1"/>
  <c r="E7201" i="6" a="1"/>
  <c r="E7201" i="6" s="1"/>
  <c r="E7537" i="6" a="1"/>
  <c r="E7537" i="6" s="1"/>
  <c r="E7417" i="6" a="1"/>
  <c r="E7417" i="6" s="1"/>
  <c r="E7561" i="6" a="1"/>
  <c r="E7561" i="6" s="1"/>
  <c r="F7561" i="6" s="1"/>
  <c r="E7801" i="6" a="1"/>
  <c r="E7801" i="6" s="1"/>
  <c r="F7801" i="6" s="1"/>
  <c r="E7873" i="6" a="1"/>
  <c r="E7873" i="6" s="1"/>
  <c r="E8017" i="6" a="1"/>
  <c r="E8017" i="6" s="1"/>
  <c r="E8425" i="6" a="1"/>
  <c r="E8425" i="6" s="1"/>
  <c r="F8425" i="6" s="1"/>
  <c r="E8161" i="6" a="1"/>
  <c r="E8161" i="6" s="1"/>
  <c r="E8137" i="6" a="1"/>
  <c r="E8137" i="6" s="1"/>
  <c r="F8137" i="6" s="1"/>
  <c r="E385" i="6" a="1"/>
  <c r="E385" i="6" s="1"/>
  <c r="F385" i="6" s="1"/>
  <c r="E625" i="6" a="1"/>
  <c r="E625" i="6" s="1"/>
  <c r="E865" i="6" a="1"/>
  <c r="E865" i="6" s="1"/>
  <c r="E649" i="6" a="1"/>
  <c r="E649" i="6" s="1"/>
  <c r="E1225" i="6" a="1"/>
  <c r="E1225" i="6" s="1"/>
  <c r="E529" i="6" a="1"/>
  <c r="E529" i="6" s="1"/>
  <c r="E817" i="6" a="1"/>
  <c r="E817" i="6" s="1"/>
  <c r="E121" i="6" a="1"/>
  <c r="E121" i="6" s="1"/>
  <c r="E361" i="6" a="1"/>
  <c r="E361" i="6" s="1"/>
  <c r="F361" i="6" s="1"/>
  <c r="E985" i="6" a="1"/>
  <c r="E985" i="6" s="1"/>
  <c r="E1105" i="6" a="1"/>
  <c r="E1105" i="6" s="1"/>
  <c r="E1369" i="6" a="1"/>
  <c r="E1369" i="6" s="1"/>
  <c r="E1993" i="6" a="1"/>
  <c r="E1993" i="6" s="1"/>
  <c r="F1993" i="6" s="1"/>
  <c r="E2401" i="6" a="1"/>
  <c r="E2401" i="6" s="1"/>
  <c r="F2401" i="6" s="1"/>
  <c r="E1393" i="6" a="1"/>
  <c r="E1393" i="6" s="1"/>
  <c r="F1393" i="6" s="1"/>
  <c r="E1633" i="6" a="1"/>
  <c r="E1633" i="6" s="1"/>
  <c r="F1633" i="6" s="1"/>
  <c r="E2017" i="6" a="1"/>
  <c r="E2017" i="6" s="1"/>
  <c r="E2233" i="6" a="1"/>
  <c r="E2233" i="6" s="1"/>
  <c r="F2233" i="6" s="1"/>
  <c r="E2425" i="6" a="1"/>
  <c r="E2425" i="6" s="1"/>
  <c r="E2881" i="6" a="1"/>
  <c r="E2881" i="6" s="1"/>
  <c r="E1561" i="6" a="1"/>
  <c r="E1561" i="6" s="1"/>
  <c r="E1753" i="6" a="1"/>
  <c r="E1753" i="6" s="1"/>
  <c r="E2449" i="6" a="1"/>
  <c r="E2449" i="6" s="1"/>
  <c r="F2449" i="6" s="1"/>
  <c r="E1849" i="6" a="1"/>
  <c r="E1849" i="6" s="1"/>
  <c r="E3073" i="6" a="1"/>
  <c r="E3073" i="6" s="1"/>
  <c r="F3073" i="6" s="1"/>
  <c r="E3937" i="6" a="1"/>
  <c r="E3937" i="6" s="1"/>
  <c r="E2953" i="6" a="1"/>
  <c r="E2953" i="6" s="1"/>
  <c r="E3673" i="6" a="1"/>
  <c r="E3673" i="6" s="1"/>
  <c r="F3673" i="6" s="1"/>
  <c r="E2785" i="6" a="1"/>
  <c r="E2785" i="6" s="1"/>
  <c r="E3265" i="6" a="1"/>
  <c r="E3265" i="6" s="1"/>
  <c r="E3697" i="6" a="1"/>
  <c r="E3697" i="6" s="1"/>
  <c r="F3697" i="6" s="1"/>
  <c r="E4081" i="6" a="1"/>
  <c r="E4081" i="6" s="1"/>
  <c r="F4081" i="6" s="1"/>
  <c r="E3289" i="6" a="1"/>
  <c r="E3289" i="6" s="1"/>
  <c r="E3409" i="6" a="1"/>
  <c r="E3409" i="6" s="1"/>
  <c r="E3721" i="6" a="1"/>
  <c r="E3721" i="6" s="1"/>
  <c r="F3721" i="6" s="1"/>
  <c r="E4321" i="6" a="1"/>
  <c r="E4321" i="6" s="1"/>
  <c r="E4945" i="6" a="1"/>
  <c r="E4945" i="6" s="1"/>
  <c r="E4009" i="6" a="1"/>
  <c r="E4009" i="6" s="1"/>
  <c r="E4609" i="6" a="1"/>
  <c r="E4609" i="6" s="1"/>
  <c r="F4609" i="6" s="1"/>
  <c r="E4177" i="6" a="1"/>
  <c r="E4177" i="6" s="1"/>
  <c r="F4177" i="6" s="1"/>
  <c r="E4897" i="6" a="1"/>
  <c r="E4897" i="6" s="1"/>
  <c r="E4297" i="6" a="1"/>
  <c r="E4297" i="6" s="1"/>
  <c r="E4729" i="6" a="1"/>
  <c r="E4729" i="6" s="1"/>
  <c r="E5353" i="6" a="1"/>
  <c r="E5353" i="6" s="1"/>
  <c r="E5281" i="6" a="1"/>
  <c r="E5281" i="6" s="1"/>
  <c r="F5281" i="6" s="1"/>
  <c r="E5593" i="6" a="1"/>
  <c r="E5593" i="6" s="1"/>
  <c r="E5929" i="6" a="1"/>
  <c r="E5929" i="6" s="1"/>
  <c r="F5929" i="6" s="1"/>
  <c r="E5881" i="6" a="1"/>
  <c r="E5881" i="6" s="1"/>
  <c r="E6217" i="6" a="1"/>
  <c r="E6217" i="6" s="1"/>
  <c r="F6217" i="6" s="1"/>
  <c r="E6241" i="6" a="1"/>
  <c r="E6241" i="6" s="1"/>
  <c r="E6265" i="6" a="1"/>
  <c r="E6265" i="6" s="1"/>
  <c r="F6265" i="6" s="1"/>
  <c r="E6577" i="6" a="1"/>
  <c r="E6577" i="6" s="1"/>
  <c r="F6577" i="6" s="1"/>
  <c r="E6913" i="6" a="1"/>
  <c r="E6913" i="6" s="1"/>
  <c r="E6745" i="6" a="1"/>
  <c r="E6745" i="6" s="1"/>
  <c r="F6745" i="6" s="1"/>
  <c r="E6673" i="6" a="1"/>
  <c r="E6673" i="6" s="1"/>
  <c r="E7177" i="6" a="1"/>
  <c r="E7177" i="6" s="1"/>
  <c r="E6841" i="6" a="1"/>
  <c r="E6841" i="6" s="1"/>
  <c r="F6841" i="6" s="1"/>
  <c r="E7057" i="6" a="1"/>
  <c r="E7057" i="6" s="1"/>
  <c r="E7249" i="6" a="1"/>
  <c r="E7249" i="6" s="1"/>
  <c r="F7249" i="6" s="1"/>
  <c r="E7753" i="6" a="1"/>
  <c r="E7753" i="6" s="1"/>
  <c r="E7441" i="6" a="1"/>
  <c r="E7441" i="6" s="1"/>
  <c r="F7441" i="6" s="1"/>
  <c r="E7633" i="6" a="1"/>
  <c r="E7633" i="6" s="1"/>
  <c r="E7681" i="6" a="1"/>
  <c r="E7681" i="6" s="1"/>
  <c r="E7465" i="6" a="1"/>
  <c r="E7465" i="6" s="1"/>
  <c r="E7921" i="6" a="1"/>
  <c r="E7921" i="6" s="1"/>
  <c r="F7921" i="6" s="1"/>
  <c r="E8113" i="6" a="1"/>
  <c r="E8113" i="6" s="1"/>
  <c r="F8113" i="6" s="1"/>
  <c r="E8257" i="6" a="1"/>
  <c r="E8257" i="6" s="1"/>
  <c r="F8257" i="6" s="1"/>
  <c r="E8233" i="6" a="1"/>
  <c r="E8233" i="6" s="1"/>
  <c r="F8233" i="6" s="1"/>
  <c r="E7583" i="6" a="1"/>
  <c r="E7583" i="6" s="1"/>
  <c r="F7583" i="6" s="1"/>
  <c r="E697" i="6" a="1"/>
  <c r="E697" i="6" s="1"/>
  <c r="F697" i="6" s="1"/>
  <c r="E313" i="6" a="1"/>
  <c r="E313" i="6" s="1"/>
  <c r="E1249" i="6" a="1"/>
  <c r="E1249" i="6" s="1"/>
  <c r="E841" i="6" a="1"/>
  <c r="E841" i="6" s="1"/>
  <c r="F841" i="6" s="1"/>
  <c r="E193" i="6" a="1"/>
  <c r="E193" i="6" s="1"/>
  <c r="E1009" i="6" a="1"/>
  <c r="E1009" i="6" s="1"/>
  <c r="F1009" i="6" s="1"/>
  <c r="E1705" i="6" a="1"/>
  <c r="E1705" i="6" s="1"/>
  <c r="E2473" i="6" a="1"/>
  <c r="E2473" i="6" s="1"/>
  <c r="E1729" i="6" a="1"/>
  <c r="E1729" i="6" s="1"/>
  <c r="E2257" i="6" a="1"/>
  <c r="E2257" i="6" s="1"/>
  <c r="E2929" i="6" a="1"/>
  <c r="E2929" i="6" s="1"/>
  <c r="F2929" i="6" s="1"/>
  <c r="E1945" i="6" a="1"/>
  <c r="E1945" i="6" s="1"/>
  <c r="F1945" i="6" s="1"/>
  <c r="E2521" i="6" a="1"/>
  <c r="E2521" i="6" s="1"/>
  <c r="E1873" i="6" a="1"/>
  <c r="E1873" i="6" s="1"/>
  <c r="E3553" i="6" a="1"/>
  <c r="E3553" i="6" s="1"/>
  <c r="F3553" i="6" s="1"/>
  <c r="E3001" i="6" a="1"/>
  <c r="E3001" i="6" s="1"/>
  <c r="E3769" i="6" a="1"/>
  <c r="E3769" i="6" s="1"/>
  <c r="F3769" i="6" s="1"/>
  <c r="E2809" i="6" a="1"/>
  <c r="E2809" i="6" s="1"/>
  <c r="E3793" i="6" a="1"/>
  <c r="E3793" i="6" s="1"/>
  <c r="E2689" i="6" a="1"/>
  <c r="E2689" i="6" s="1"/>
  <c r="E3433" i="6" a="1"/>
  <c r="E3433" i="6" s="1"/>
  <c r="E4057" i="6" a="1"/>
  <c r="E4057" i="6" s="1"/>
  <c r="F4057" i="6" s="1"/>
  <c r="E4825" i="6" a="1"/>
  <c r="E4825" i="6" s="1"/>
  <c r="F4825" i="6" s="1"/>
  <c r="E4153" i="6" a="1"/>
  <c r="E4153" i="6" s="1"/>
  <c r="E5065" i="6" a="1"/>
  <c r="E5065" i="6" s="1"/>
  <c r="F5065" i="6" s="1"/>
  <c r="E4489" i="6" a="1"/>
  <c r="E4489" i="6" s="1"/>
  <c r="F4489" i="6" s="1"/>
  <c r="E4585" i="6" a="1"/>
  <c r="E4585" i="6" s="1"/>
  <c r="E5137" i="6" a="1"/>
  <c r="E5137" i="6" s="1"/>
  <c r="E5449" i="6" a="1"/>
  <c r="E5449" i="6" s="1"/>
  <c r="F5449" i="6" s="1"/>
  <c r="E5977" i="6" a="1"/>
  <c r="E5977" i="6" s="1"/>
  <c r="E5329" i="6" a="1"/>
  <c r="E5329" i="6" s="1"/>
  <c r="E5377" i="6" a="1"/>
  <c r="E5377" i="6" s="1"/>
  <c r="E6073" i="6" a="1"/>
  <c r="E6073" i="6" s="1"/>
  <c r="E6313" i="6" a="1"/>
  <c r="E6313" i="6" s="1"/>
  <c r="F6313" i="6" s="1"/>
  <c r="E6385" i="6" a="1"/>
  <c r="E6385" i="6" s="1"/>
  <c r="E7513" i="6" a="1"/>
  <c r="E7513" i="6" s="1"/>
  <c r="E6769" i="6" a="1"/>
  <c r="E6769" i="6" s="1"/>
  <c r="E7225" i="6" a="1"/>
  <c r="E7225" i="6" s="1"/>
  <c r="E6937" i="6" a="1"/>
  <c r="E6937" i="6" s="1"/>
  <c r="E7297" i="6" a="1"/>
  <c r="E7297" i="6" s="1"/>
  <c r="E7849" i="6" a="1"/>
  <c r="E7849" i="6" s="1"/>
  <c r="E7729" i="6" a="1"/>
  <c r="E7729" i="6" s="1"/>
  <c r="E7609" i="6" a="1"/>
  <c r="E7609" i="6" s="1"/>
  <c r="F7609" i="6" s="1"/>
  <c r="E8209" i="6" a="1"/>
  <c r="E8209" i="6" s="1"/>
  <c r="E8305" i="6" a="1"/>
  <c r="E8305" i="6" s="1"/>
  <c r="E8281" i="6" a="1"/>
  <c r="E8281" i="6" s="1"/>
  <c r="E49" i="6" a="1"/>
  <c r="E49" i="6" s="1"/>
  <c r="E73" i="6" a="1"/>
  <c r="E73" i="6" s="1"/>
  <c r="E505" i="6" a="1"/>
  <c r="E505" i="6" s="1"/>
  <c r="F505" i="6" s="1"/>
  <c r="E721" i="6" a="1"/>
  <c r="E721" i="6" s="1"/>
  <c r="F721" i="6" s="1"/>
  <c r="E1201" i="6" a="1"/>
  <c r="E1201" i="6" s="1"/>
  <c r="F1201" i="6" s="1"/>
  <c r="E457" i="6" a="1"/>
  <c r="E457" i="6" s="1"/>
  <c r="E889" i="6" a="1"/>
  <c r="E889" i="6" s="1"/>
  <c r="F889" i="6" s="1"/>
  <c r="E1273" i="6" a="1"/>
  <c r="E1273" i="6" s="1"/>
  <c r="E673" i="6" a="1"/>
  <c r="E673" i="6" s="1"/>
  <c r="E961" i="6" a="1"/>
  <c r="E961" i="6" s="1"/>
  <c r="F961" i="6" s="1"/>
  <c r="E265" i="6" a="1"/>
  <c r="E265" i="6" s="1"/>
  <c r="F265" i="6" s="1"/>
  <c r="E217" i="6" a="1"/>
  <c r="E217" i="6" s="1"/>
  <c r="E913" i="6" a="1"/>
  <c r="E913" i="6" s="1"/>
  <c r="E1033" i="6" a="1"/>
  <c r="E1033" i="6" s="1"/>
  <c r="F1033" i="6" s="1"/>
  <c r="E1297" i="6" a="1"/>
  <c r="E1297" i="6" s="1"/>
  <c r="E1801" i="6" a="1"/>
  <c r="E1801" i="6" s="1"/>
  <c r="F1801" i="6" s="1"/>
  <c r="E2329" i="6" a="1"/>
  <c r="E2329" i="6" s="1"/>
  <c r="E2545" i="6" a="1"/>
  <c r="E2545" i="6" s="1"/>
  <c r="F2545" i="6" s="1"/>
  <c r="E1465" i="6" a="1"/>
  <c r="E1465" i="6" s="1"/>
  <c r="E1825" i="6" a="1"/>
  <c r="E1825" i="6" s="1"/>
  <c r="F1825" i="6" s="1"/>
  <c r="E2185" i="6" a="1"/>
  <c r="E2185" i="6" s="1"/>
  <c r="F2185" i="6" s="1"/>
  <c r="E2281" i="6" a="1"/>
  <c r="E2281" i="6" s="1"/>
  <c r="F2281" i="6" s="1"/>
  <c r="E2641" i="6" a="1"/>
  <c r="E2641" i="6" s="1"/>
  <c r="F2641" i="6" s="1"/>
  <c r="E1489" i="6" a="1"/>
  <c r="E1489" i="6" s="1"/>
  <c r="F1489" i="6" s="1"/>
  <c r="E1657" i="6" a="1"/>
  <c r="E1657" i="6" s="1"/>
  <c r="F1657" i="6" s="1"/>
  <c r="E2041" i="6" a="1"/>
  <c r="E2041" i="6" s="1"/>
  <c r="F2041" i="6" s="1"/>
  <c r="E2713" i="6" a="1"/>
  <c r="E2713" i="6" s="1"/>
  <c r="F2713" i="6" s="1"/>
  <c r="E1585" i="6" a="1"/>
  <c r="E1585" i="6" s="1"/>
  <c r="F1585" i="6" s="1"/>
  <c r="E1969" i="6" a="1"/>
  <c r="E1969" i="6" s="1"/>
  <c r="F1969" i="6" s="1"/>
  <c r="E2497" i="6" a="1"/>
  <c r="E2497" i="6" s="1"/>
  <c r="F2497" i="6" s="1"/>
  <c r="E3649" i="6" a="1"/>
  <c r="E3649" i="6" s="1"/>
  <c r="F3649" i="6" s="1"/>
  <c r="E2857" i="6" a="1"/>
  <c r="E2857" i="6" s="1"/>
  <c r="F2857" i="6" s="1"/>
  <c r="E3145" i="6" a="1"/>
  <c r="E3145" i="6" s="1"/>
  <c r="E3481" i="6" a="1"/>
  <c r="E3481" i="6" s="1"/>
  <c r="F3481" i="6" s="1"/>
  <c r="E3961" i="6" a="1"/>
  <c r="E3961" i="6" s="1"/>
  <c r="F3961" i="6" s="1"/>
  <c r="E2665" i="6" a="1"/>
  <c r="E2665" i="6" s="1"/>
  <c r="F2665" i="6" s="1"/>
  <c r="E2977" i="6" a="1"/>
  <c r="E2977" i="6" s="1"/>
  <c r="E3505" i="6" a="1"/>
  <c r="E3505" i="6" s="1"/>
  <c r="F3505" i="6" s="1"/>
  <c r="E3841" i="6" a="1"/>
  <c r="E3841" i="6" s="1"/>
  <c r="E3049" i="6" a="1"/>
  <c r="E3049" i="6" s="1"/>
  <c r="F3049" i="6" s="1"/>
  <c r="E3361" i="6" a="1"/>
  <c r="E3361" i="6" s="1"/>
  <c r="F3361" i="6" s="1"/>
  <c r="E3529" i="6" a="1"/>
  <c r="E3529" i="6" s="1"/>
  <c r="F3529" i="6" s="1"/>
  <c r="E3865" i="6" a="1"/>
  <c r="E3865" i="6" s="1"/>
  <c r="F3865" i="6" s="1"/>
  <c r="E4129" i="6" a="1"/>
  <c r="E4129" i="6" s="1"/>
  <c r="E4441" i="6" a="1"/>
  <c r="E4441" i="6" s="1"/>
  <c r="F4441" i="6" s="1"/>
  <c r="E4873" i="6" a="1"/>
  <c r="E4873" i="6" s="1"/>
  <c r="F4873" i="6" s="1"/>
  <c r="E5209" i="6" a="1"/>
  <c r="E5209" i="6" s="1"/>
  <c r="F5209" i="6" s="1"/>
  <c r="E4249" i="6" a="1"/>
  <c r="E4249" i="6" s="1"/>
  <c r="F4249" i="6" s="1"/>
  <c r="E4705" i="6" a="1"/>
  <c r="E4705" i="6" s="1"/>
  <c r="F4705" i="6" s="1"/>
  <c r="E5185" i="6" a="1"/>
  <c r="E5185" i="6" s="1"/>
  <c r="F5185" i="6" s="1"/>
  <c r="E4369" i="6" a="1"/>
  <c r="E4369" i="6" s="1"/>
  <c r="F4369" i="6" s="1"/>
  <c r="E4537" i="6" a="1"/>
  <c r="E4537" i="6" s="1"/>
  <c r="E5089" i="6" a="1"/>
  <c r="E5089" i="6" s="1"/>
  <c r="F5089" i="6" s="1"/>
  <c r="E4633" i="6" a="1"/>
  <c r="E4633" i="6" s="1"/>
  <c r="F4633" i="6" s="1"/>
  <c r="E4801" i="6" a="1"/>
  <c r="E4801" i="6" s="1"/>
  <c r="F4801" i="6" s="1"/>
  <c r="E5257" i="6" a="1"/>
  <c r="E5257" i="6" s="1"/>
  <c r="E5473" i="6" a="1"/>
  <c r="E5473" i="6" s="1"/>
  <c r="F5473" i="6" s="1"/>
  <c r="E5761" i="6" a="1"/>
  <c r="E5761" i="6" s="1"/>
  <c r="F5761" i="6" s="1"/>
  <c r="E5401" i="6" a="1"/>
  <c r="E5401" i="6" s="1"/>
  <c r="F5401" i="6" s="1"/>
  <c r="E5809" i="6" a="1"/>
  <c r="E5809" i="6" s="1"/>
  <c r="E5497" i="6" a="1"/>
  <c r="E5497" i="6" s="1"/>
  <c r="F5497" i="6" s="1"/>
  <c r="E5713" i="6" a="1"/>
  <c r="E5713" i="6" s="1"/>
  <c r="F5713" i="6" s="1"/>
  <c r="E5425" i="6" a="1"/>
  <c r="E5425" i="6" s="1"/>
  <c r="F5425" i="6" s="1"/>
  <c r="E6097" i="6" a="1"/>
  <c r="E6097" i="6" s="1"/>
  <c r="F6097" i="6" s="1"/>
  <c r="E6169" i="6" a="1"/>
  <c r="E6169" i="6" s="1"/>
  <c r="F6169" i="6" s="1"/>
  <c r="E6049" i="6" a="1"/>
  <c r="E6049" i="6" s="1"/>
  <c r="F6049" i="6" s="1"/>
  <c r="E6025" i="6" a="1"/>
  <c r="E6025" i="6" s="1"/>
  <c r="E6625" i="6" a="1"/>
  <c r="E6625" i="6" s="1"/>
  <c r="E6409" i="6" a="1"/>
  <c r="E6409" i="6" s="1"/>
  <c r="F6409" i="6" s="1"/>
  <c r="E6601" i="6" a="1"/>
  <c r="E6601" i="6" s="1"/>
  <c r="F6601" i="6" s="1"/>
  <c r="E6433" i="6" a="1"/>
  <c r="E6433" i="6" s="1"/>
  <c r="E6457" i="6" a="1"/>
  <c r="E6457" i="6" s="1"/>
  <c r="F6457" i="6" s="1"/>
  <c r="E6793" i="6" a="1"/>
  <c r="E6793" i="6" s="1"/>
  <c r="F6793" i="6" s="1"/>
  <c r="E7081" i="6" a="1"/>
  <c r="E7081" i="6" s="1"/>
  <c r="F7081" i="6" s="1"/>
  <c r="E7273" i="6" a="1"/>
  <c r="E7273" i="6" s="1"/>
  <c r="F7273" i="6" s="1"/>
  <c r="E7585" i="6" a="1"/>
  <c r="E7585" i="6" s="1"/>
  <c r="F7585" i="6" s="1"/>
  <c r="E6961" i="6" a="1"/>
  <c r="E6961" i="6" s="1"/>
  <c r="F6961" i="6" s="1"/>
  <c r="E7153" i="6" a="1"/>
  <c r="E7153" i="6" s="1"/>
  <c r="F7153" i="6" s="1"/>
  <c r="E7345" i="6" a="1"/>
  <c r="E7345" i="6" s="1"/>
  <c r="F7345" i="6" s="1"/>
  <c r="E6865" i="6" a="1"/>
  <c r="E6865" i="6" s="1"/>
  <c r="E7393" i="6" a="1"/>
  <c r="E7393" i="6" s="1"/>
  <c r="F7393" i="6" s="1"/>
  <c r="E8089" i="6" a="1"/>
  <c r="E8089" i="6" s="1"/>
  <c r="F8089" i="6" s="1"/>
  <c r="E7777" i="6" a="1"/>
  <c r="E7777" i="6" s="1"/>
  <c r="F7777" i="6" s="1"/>
  <c r="E8329" i="6" a="1"/>
  <c r="E8329" i="6" s="1"/>
  <c r="F8329" i="6" s="1"/>
  <c r="E7825" i="6" a="1"/>
  <c r="E7825" i="6" s="1"/>
  <c r="F7825" i="6" s="1"/>
  <c r="E7993" i="6" a="1"/>
  <c r="E7993" i="6" s="1"/>
  <c r="F7993" i="6" s="1"/>
  <c r="E8353" i="6" a="1"/>
  <c r="E8353" i="6" s="1"/>
  <c r="F8353" i="6" s="1"/>
  <c r="E8065" i="6" a="1"/>
  <c r="E8065" i="6" s="1"/>
  <c r="F8065" i="6" s="1"/>
  <c r="E8377" i="6" a="1"/>
  <c r="E8377" i="6" s="1"/>
  <c r="F8377" i="6" s="1"/>
  <c r="E8041" i="6" a="1"/>
  <c r="E8041" i="6" s="1"/>
  <c r="F8041" i="6" s="1"/>
  <c r="E8401" i="6" a="1"/>
  <c r="E8401" i="6" s="1"/>
  <c r="AF6" i="2"/>
  <c r="E23" i="6"/>
  <c r="F23" i="6" s="1"/>
  <c r="I25" i="6"/>
  <c r="J25" i="6" s="1"/>
  <c r="F817" i="6" l="1"/>
  <c r="F337" i="6"/>
  <c r="F6505" i="6"/>
  <c r="F913" i="6"/>
  <c r="F4897" i="6"/>
  <c r="F4105" i="6"/>
  <c r="F3241" i="6"/>
  <c r="F6121" i="6"/>
  <c r="F4273" i="6"/>
  <c r="F5857" i="6"/>
  <c r="F1345" i="6"/>
  <c r="F1441" i="6"/>
  <c r="F7657" i="6"/>
  <c r="F2305" i="6"/>
  <c r="F528" i="6"/>
  <c r="F1417" i="6"/>
  <c r="F7105" i="6"/>
  <c r="F5017" i="6"/>
  <c r="F1897" i="6"/>
  <c r="F6241" i="6"/>
  <c r="F3337" i="6"/>
  <c r="F433" i="6"/>
  <c r="F6913" i="6"/>
  <c r="F3385" i="6"/>
  <c r="F5905" i="6"/>
  <c r="F3745" i="6"/>
  <c r="F529" i="6"/>
  <c r="F3097" i="6"/>
  <c r="F7177" i="6"/>
  <c r="F2353" i="6"/>
  <c r="F6817" i="6"/>
  <c r="F3913" i="6"/>
  <c r="F1777" i="6"/>
  <c r="F3409" i="6"/>
  <c r="F6649" i="6"/>
  <c r="F7537" i="6"/>
  <c r="F289" i="6"/>
  <c r="F6481" i="6"/>
  <c r="F2496" i="6"/>
  <c r="F6721" i="6"/>
  <c r="F4921" i="6"/>
  <c r="F1321" i="6"/>
  <c r="F3889" i="6"/>
  <c r="F3577" i="6"/>
  <c r="F2065" i="6"/>
  <c r="F3025" i="6"/>
  <c r="F7776" i="6"/>
  <c r="F1320" i="6"/>
  <c r="E6864" i="6" a="1"/>
  <c r="E6864" i="6" s="1"/>
  <c r="F6864" i="6" s="1"/>
  <c r="E5256" i="6" a="1"/>
  <c r="E5256" i="6" s="1"/>
  <c r="F5257" i="6" s="1"/>
  <c r="E6432" i="6" a="1"/>
  <c r="E6432" i="6" s="1"/>
  <c r="F6433" i="6" s="1"/>
  <c r="F1656" i="6"/>
  <c r="F5208" i="6"/>
  <c r="F7176" i="6"/>
  <c r="F7416" i="6"/>
  <c r="E5808" i="6" a="1"/>
  <c r="E5808" i="6" s="1"/>
  <c r="F5809" i="6" s="1"/>
  <c r="F7272" i="6"/>
  <c r="E2592" i="6" a="1"/>
  <c r="E2592" i="6" s="1"/>
  <c r="F2593" i="6" s="1"/>
  <c r="F3528" i="6"/>
  <c r="F625" i="6"/>
  <c r="E4560" i="6" a="1"/>
  <c r="E4560" i="6" s="1"/>
  <c r="F4560" i="6" s="1"/>
  <c r="E3936" i="6" a="1"/>
  <c r="E3936" i="6" s="1"/>
  <c r="F3937" i="6" s="1"/>
  <c r="F6985" i="6"/>
  <c r="F241" i="6"/>
  <c r="K19" i="5"/>
  <c r="L20" i="5"/>
  <c r="P20" i="5" s="1"/>
  <c r="F2928" i="6"/>
  <c r="A8061" i="6"/>
  <c r="A8013" i="6"/>
  <c r="A7725" i="6"/>
  <c r="A7389" i="6"/>
  <c r="A7005" i="6"/>
  <c r="A7509" i="6"/>
  <c r="A6693" i="6"/>
  <c r="A6429" i="6"/>
  <c r="A6621" i="6"/>
  <c r="A6645" i="6"/>
  <c r="A6213" i="6"/>
  <c r="A6381" i="6"/>
  <c r="A5277" i="6"/>
  <c r="A5973" i="6"/>
  <c r="A5901" i="6"/>
  <c r="A5421" i="6"/>
  <c r="A4797" i="6"/>
  <c r="A4293" i="6"/>
  <c r="A4269" i="6"/>
  <c r="A4821" i="6"/>
  <c r="A4245" i="6"/>
  <c r="A4485" i="6"/>
  <c r="A3837" i="6"/>
  <c r="A3333" i="6"/>
  <c r="A3957" i="6"/>
  <c r="A3069" i="6"/>
  <c r="A3693" i="6"/>
  <c r="A2925" i="6"/>
  <c r="A3213" i="6"/>
  <c r="A1797" i="6"/>
  <c r="A2565" i="6"/>
  <c r="A1965" i="6"/>
  <c r="A2493" i="6"/>
  <c r="A1941" i="6"/>
  <c r="A2781" i="6"/>
  <c r="A1821" i="6"/>
  <c r="A1029" i="6"/>
  <c r="A165" i="6"/>
  <c r="A957" i="6"/>
  <c r="A309" i="6"/>
  <c r="A669" i="6"/>
  <c r="A213" i="6"/>
  <c r="A693" i="6"/>
  <c r="A8181" i="6"/>
  <c r="A7677" i="6"/>
  <c r="A7341" i="6"/>
  <c r="A6885" i="6"/>
  <c r="A6909" i="6"/>
  <c r="A6597" i="6"/>
  <c r="A8325" i="6"/>
  <c r="A6573" i="6"/>
  <c r="A7029" i="6"/>
  <c r="A6141" i="6"/>
  <c r="A6285" i="6"/>
  <c r="A5853" i="6"/>
  <c r="A5925" i="6"/>
  <c r="A5829" i="6"/>
  <c r="A5373" i="6"/>
  <c r="A4749" i="6"/>
  <c r="A5253" i="6"/>
  <c r="A4173" i="6"/>
  <c r="A4773" i="6"/>
  <c r="A4149" i="6"/>
  <c r="A4317" i="6"/>
  <c r="A3741" i="6"/>
  <c r="A3237" i="6"/>
  <c r="A3813" i="6"/>
  <c r="A2901" i="6"/>
  <c r="A3597" i="6"/>
  <c r="A2853" i="6"/>
  <c r="A3021" i="6"/>
  <c r="A1701" i="6"/>
  <c r="A2469" i="6"/>
  <c r="A1869" i="6"/>
  <c r="A2325" i="6"/>
  <c r="A1845" i="6"/>
  <c r="A2709" i="6"/>
  <c r="A1725" i="6"/>
  <c r="A1005" i="6"/>
  <c r="A141" i="6"/>
  <c r="A885" i="6"/>
  <c r="A93" i="6"/>
  <c r="A621" i="6"/>
  <c r="A117" i="6"/>
  <c r="A381" i="6"/>
  <c r="A8085" i="6"/>
  <c r="A7701" i="6"/>
  <c r="A7629" i="6"/>
  <c r="A7293" i="6"/>
  <c r="A7821" i="6"/>
  <c r="A6813" i="6"/>
  <c r="A6477" i="6"/>
  <c r="A7533" i="6"/>
  <c r="A6549" i="6"/>
  <c r="A6933" i="6"/>
  <c r="A6045" i="6"/>
  <c r="A6117" i="6"/>
  <c r="A5733" i="6"/>
  <c r="A5709" i="6"/>
  <c r="A5805" i="6"/>
  <c r="A5229" i="6"/>
  <c r="A4701" i="6"/>
  <c r="A5157" i="6"/>
  <c r="A4077" i="6"/>
  <c r="A4725" i="6"/>
  <c r="A4029" i="6"/>
  <c r="A4221" i="6"/>
  <c r="A3645" i="6"/>
  <c r="A2997" i="6"/>
  <c r="A3717" i="6"/>
  <c r="A2805" i="6"/>
  <c r="A3501" i="6"/>
  <c r="A4053" i="6"/>
  <c r="A2613" i="6"/>
  <c r="A1653" i="6"/>
  <c r="A2421" i="6"/>
  <c r="A1773" i="6"/>
  <c r="A2301" i="6"/>
  <c r="A1749" i="6"/>
  <c r="A2541" i="6"/>
  <c r="A1461" i="6"/>
  <c r="A861" i="6"/>
  <c r="A285" i="6"/>
  <c r="A837" i="6"/>
  <c r="A1317" i="6"/>
  <c r="A525" i="6"/>
  <c r="A597" i="6"/>
  <c r="A8421" i="6"/>
  <c r="A8397" i="6"/>
  <c r="A7941" i="6"/>
  <c r="A7485" i="6"/>
  <c r="A7581" i="6"/>
  <c r="A7245" i="6"/>
  <c r="A7653" i="6"/>
  <c r="A7869" i="6"/>
  <c r="A6453" i="6"/>
  <c r="A7365" i="6"/>
  <c r="A6525" i="6"/>
  <c r="A6357" i="6"/>
  <c r="A6333" i="6"/>
  <c r="A5877" i="6"/>
  <c r="A5637" i="6"/>
  <c r="A5445" i="6"/>
  <c r="A5781" i="6"/>
  <c r="A5133" i="6"/>
  <c r="A4653" i="6"/>
  <c r="A5109" i="6"/>
  <c r="A5181" i="6"/>
  <c r="A4677" i="6"/>
  <c r="A3933" i="6"/>
  <c r="A4125" i="6"/>
  <c r="A3549" i="6"/>
  <c r="A2877" i="6"/>
  <c r="A3621" i="6"/>
  <c r="A2757" i="6"/>
  <c r="A3477" i="6"/>
  <c r="A3861" i="6"/>
  <c r="A2517" i="6"/>
  <c r="A1605" i="6"/>
  <c r="A2397" i="6"/>
  <c r="A1677" i="6"/>
  <c r="A2277" i="6"/>
  <c r="A1629" i="6"/>
  <c r="A2181" i="6"/>
  <c r="A1389" i="6"/>
  <c r="A645" i="6"/>
  <c r="A261" i="6"/>
  <c r="A813" i="6"/>
  <c r="A1269" i="6"/>
  <c r="A501" i="6"/>
  <c r="A1221" i="6"/>
  <c r="A8157" i="6"/>
  <c r="A8109" i="6"/>
  <c r="A7773" i="6"/>
  <c r="A7437" i="6"/>
  <c r="A7053" i="6"/>
  <c r="A7917" i="6"/>
  <c r="A6789" i="6"/>
  <c r="A6669" i="6"/>
  <c r="A6717" i="6"/>
  <c r="A7221" i="6"/>
  <c r="A6261" i="6"/>
  <c r="A6069" i="6"/>
  <c r="A5325" i="6"/>
  <c r="A5397" i="6"/>
  <c r="A5949" i="6"/>
  <c r="A5493" i="6"/>
  <c r="A4845" i="6"/>
  <c r="A4389" i="6"/>
  <c r="A4365" i="6"/>
  <c r="A4869" i="6"/>
  <c r="A4341" i="6"/>
  <c r="A4533" i="6"/>
  <c r="A3981" i="6"/>
  <c r="A3357" i="6"/>
  <c r="A4101" i="6"/>
  <c r="A3117" i="6"/>
  <c r="A3789" i="6"/>
  <c r="A2949" i="6"/>
  <c r="A3309" i="6"/>
  <c r="A1893" i="6"/>
  <c r="A3189" i="6"/>
  <c r="A2061" i="6"/>
  <c r="A2829" i="6"/>
  <c r="A2037" i="6"/>
  <c r="A2973" i="6"/>
  <c r="A1917" i="6"/>
  <c r="A1053" i="6"/>
  <c r="A189" i="6"/>
  <c r="A981" i="6"/>
  <c r="A549" i="6"/>
  <c r="A1101" i="6"/>
  <c r="A237" i="6"/>
  <c r="A741" i="6"/>
  <c r="A8301" i="6"/>
  <c r="A7605" i="6"/>
  <c r="A7149" i="6"/>
  <c r="A7269" i="6"/>
  <c r="A6741" i="6"/>
  <c r="A5661" i="6"/>
  <c r="A5685" i="6"/>
  <c r="A4437" i="6"/>
  <c r="A4581" i="6"/>
  <c r="A3429" i="6"/>
  <c r="A3285" i="6"/>
  <c r="A3669" i="6"/>
  <c r="A2373" i="6"/>
  <c r="A2205" i="6"/>
  <c r="A1341" i="6"/>
  <c r="A789" i="6"/>
  <c r="A429" i="6"/>
  <c r="A45" i="6"/>
  <c r="A8277" i="6"/>
  <c r="A7989" i="6"/>
  <c r="A7101" i="6"/>
  <c r="A7077" i="6"/>
  <c r="A6309" i="6"/>
  <c r="A5613" i="6"/>
  <c r="A5589" i="6"/>
  <c r="A5013" i="6"/>
  <c r="A4413" i="6"/>
  <c r="A3405" i="6"/>
  <c r="A2685" i="6"/>
  <c r="A3573" i="6"/>
  <c r="A2349" i="6"/>
  <c r="A1581" i="6"/>
  <c r="A1197" i="6"/>
  <c r="A717" i="6"/>
  <c r="A933" i="6"/>
  <c r="A21" i="6"/>
  <c r="A8253" i="6"/>
  <c r="A7965" i="6"/>
  <c r="A6957" i="6"/>
  <c r="A6765" i="6"/>
  <c r="A6189" i="6"/>
  <c r="A5565" i="6"/>
  <c r="A5541" i="6"/>
  <c r="A4557" i="6"/>
  <c r="A5205" i="6"/>
  <c r="A3381" i="6"/>
  <c r="A2589" i="6"/>
  <c r="A2445" i="6"/>
  <c r="A2157" i="6"/>
  <c r="A1557" i="6"/>
  <c r="A405" i="6"/>
  <c r="A573" i="6"/>
  <c r="A909" i="6"/>
  <c r="A7893" i="6"/>
  <c r="A6861" i="6"/>
  <c r="A7173" i="6"/>
  <c r="A6021" i="6"/>
  <c r="A5517" i="6"/>
  <c r="A5037" i="6"/>
  <c r="A4509" i="6"/>
  <c r="A5061" i="6"/>
  <c r="A2733" i="6"/>
  <c r="A3885" i="6"/>
  <c r="A2085" i="6"/>
  <c r="A1413" i="6"/>
  <c r="A1509" i="6"/>
  <c r="A357" i="6"/>
  <c r="A1245" i="6"/>
  <c r="A765" i="6"/>
  <c r="A8349" i="6"/>
  <c r="A7557" i="6"/>
  <c r="A8373" i="6"/>
  <c r="A6981" i="6"/>
  <c r="A6237" i="6"/>
  <c r="A5469" i="6"/>
  <c r="A4941" i="6"/>
  <c r="A5085" i="6"/>
  <c r="A4965" i="6"/>
  <c r="A2661" i="6"/>
  <c r="A3261" i="6"/>
  <c r="A1989" i="6"/>
  <c r="A3165" i="6"/>
  <c r="A2133" i="6"/>
  <c r="A333" i="6"/>
  <c r="A1149" i="6"/>
  <c r="A8229" i="6"/>
  <c r="A8205" i="6"/>
  <c r="A7461" i="6"/>
  <c r="A7413" i="6"/>
  <c r="A6837" i="6"/>
  <c r="A6165" i="6"/>
  <c r="A5349" i="6"/>
  <c r="A4893" i="6"/>
  <c r="A4989" i="6"/>
  <c r="A4005" i="6"/>
  <c r="A2637" i="6"/>
  <c r="A3141" i="6"/>
  <c r="A1533" i="6"/>
  <c r="A3093" i="6"/>
  <c r="A2109" i="6"/>
  <c r="A1293" i="6"/>
  <c r="A1125" i="6"/>
  <c r="A8133" i="6"/>
  <c r="A7845" i="6"/>
  <c r="A7797" i="6"/>
  <c r="A7317" i="6"/>
  <c r="A6501" i="6"/>
  <c r="A6093" i="6"/>
  <c r="A5301" i="6"/>
  <c r="A4605" i="6"/>
  <c r="A4917" i="6"/>
  <c r="A3909" i="6"/>
  <c r="A3525" i="6"/>
  <c r="A3045" i="6"/>
  <c r="A1485" i="6"/>
  <c r="A2253" i="6"/>
  <c r="A2013" i="6"/>
  <c r="A1173" i="6"/>
  <c r="A477" i="6"/>
  <c r="A8037" i="6"/>
  <c r="A7749" i="6"/>
  <c r="A7197" i="6"/>
  <c r="A7125" i="6"/>
  <c r="A6405" i="6"/>
  <c r="A5757" i="6"/>
  <c r="A5997" i="6"/>
  <c r="A4461" i="6"/>
  <c r="A4629" i="6"/>
  <c r="A4197" i="6"/>
  <c r="A3453" i="6"/>
  <c r="A3765" i="6"/>
  <c r="A1437" i="6"/>
  <c r="A2229" i="6"/>
  <c r="A1365" i="6"/>
  <c r="A1077" i="6"/>
  <c r="A453" i="6"/>
  <c r="A69" i="6"/>
  <c r="J38" i="5"/>
  <c r="J11" i="5"/>
  <c r="F217" i="6"/>
  <c r="F5904" i="6"/>
  <c r="F3576" i="6"/>
  <c r="F6648" i="6"/>
  <c r="F3384" i="6"/>
  <c r="F553" i="6"/>
  <c r="F24" i="6"/>
  <c r="F6912" i="6"/>
  <c r="F6984" i="6"/>
  <c r="F6816" i="6"/>
  <c r="F1297" i="6"/>
  <c r="F1273" i="6"/>
  <c r="F240" i="6"/>
  <c r="F7681" i="6"/>
  <c r="F4465" i="6"/>
  <c r="F8017" i="6"/>
  <c r="F5737" i="6"/>
  <c r="F2833" i="6"/>
  <c r="F793" i="6"/>
  <c r="F601" i="6"/>
  <c r="F432" i="6"/>
  <c r="F3336" i="6"/>
  <c r="F288" i="6"/>
  <c r="F7633" i="6"/>
  <c r="F6529" i="6"/>
  <c r="F1849" i="6"/>
  <c r="F7873" i="6"/>
  <c r="F5569" i="6"/>
  <c r="F4969" i="6"/>
  <c r="F3169" i="6"/>
  <c r="F2017" i="6"/>
  <c r="F1369" i="6"/>
  <c r="F7009" i="6"/>
  <c r="F2209" i="6"/>
  <c r="F1129" i="6"/>
  <c r="F4777" i="6"/>
  <c r="F7536" i="6"/>
  <c r="F5353" i="6"/>
  <c r="F3289" i="6"/>
  <c r="F649" i="6"/>
  <c r="F4681" i="6"/>
  <c r="F3217" i="6"/>
  <c r="F6289" i="6"/>
  <c r="F2617" i="6"/>
  <c r="F745" i="6"/>
  <c r="F4585" i="6"/>
  <c r="F6720" i="6"/>
  <c r="F5113" i="6"/>
  <c r="F4009" i="6"/>
  <c r="F2953" i="6"/>
  <c r="F1753" i="6"/>
  <c r="F7321" i="6"/>
  <c r="F6361" i="6"/>
  <c r="F5161" i="6"/>
  <c r="F2161" i="6"/>
  <c r="F3408" i="6"/>
  <c r="F5593" i="6"/>
  <c r="F4945" i="6"/>
  <c r="F1561" i="6"/>
  <c r="F3744" i="6"/>
  <c r="F8161" i="6"/>
  <c r="F6145" i="6"/>
  <c r="F5617" i="6"/>
  <c r="F4849" i="6"/>
  <c r="F97" i="6"/>
  <c r="F7465" i="6"/>
  <c r="F4297" i="6"/>
  <c r="F3096" i="6"/>
  <c r="F1729" i="6"/>
  <c r="F6240" i="6"/>
  <c r="F7897" i="6"/>
  <c r="F5689" i="6"/>
  <c r="F4321" i="6"/>
  <c r="F2785" i="6"/>
  <c r="F2425" i="6"/>
  <c r="F121" i="6"/>
  <c r="F7417" i="6"/>
  <c r="F5233" i="6"/>
  <c r="F769" i="6"/>
  <c r="F7584" i="6"/>
  <c r="F1896" i="6"/>
  <c r="F6480" i="6"/>
  <c r="F5016" i="6"/>
  <c r="F624" i="6"/>
  <c r="F3024" i="6"/>
  <c r="F2352" i="6"/>
  <c r="F1776" i="6"/>
  <c r="F4920" i="6"/>
  <c r="F3601" i="6"/>
  <c r="F1921" i="6"/>
  <c r="F6673" i="6"/>
  <c r="F3888" i="6"/>
  <c r="F2064" i="6"/>
  <c r="F3912" i="6"/>
  <c r="E1512" i="6" a="1"/>
  <c r="E1512" i="6" s="1"/>
  <c r="F1513" i="6" s="1"/>
  <c r="E3792" i="6" a="1"/>
  <c r="E3792" i="6" s="1"/>
  <c r="F3793" i="6" s="1"/>
  <c r="E8208" i="6" a="1"/>
  <c r="E8208" i="6" s="1"/>
  <c r="F8209" i="6" s="1"/>
  <c r="E5953" i="6" a="1"/>
  <c r="E5953" i="6" s="1"/>
  <c r="E456" i="6" a="1"/>
  <c r="E456" i="6" s="1"/>
  <c r="F457" i="6" s="1"/>
  <c r="E2880" i="6" a="1"/>
  <c r="E2880" i="6" s="1"/>
  <c r="F2881" i="6" s="1"/>
  <c r="E2688" i="6" a="1"/>
  <c r="E2688" i="6" s="1"/>
  <c r="F2689" i="6" s="1"/>
  <c r="E4536" i="6" a="1"/>
  <c r="E4536" i="6" s="1"/>
  <c r="F4536" i="6" s="1"/>
  <c r="E6624" i="6" a="1"/>
  <c r="E6624" i="6" s="1"/>
  <c r="F6625" i="6" s="1"/>
  <c r="E8400" i="6" a="1"/>
  <c r="E8400" i="6" s="1"/>
  <c r="F8400" i="6" s="1"/>
  <c r="E2808" i="6" a="1"/>
  <c r="E2808" i="6" s="1"/>
  <c r="F2808" i="6" s="1"/>
  <c r="E6936" i="6" a="1"/>
  <c r="E6936" i="6" s="1"/>
  <c r="F6937" i="6" s="1"/>
  <c r="E8280" i="6" a="1"/>
  <c r="E8280" i="6" s="1"/>
  <c r="F8280" i="6" s="1"/>
  <c r="E3432" i="6" a="1"/>
  <c r="E3432" i="6" s="1"/>
  <c r="F3433" i="6" s="1"/>
  <c r="E6072" i="6" a="1"/>
  <c r="E6072" i="6" s="1"/>
  <c r="F6073" i="6" s="1"/>
  <c r="E4416" i="6" a="1"/>
  <c r="E4416" i="6" s="1"/>
  <c r="F4417" i="6" s="1"/>
  <c r="E7488" i="6" a="1"/>
  <c r="E7488" i="6" s="1"/>
  <c r="F7489" i="6" s="1"/>
  <c r="E3120" i="6" a="1"/>
  <c r="E3120" i="6" s="1"/>
  <c r="F3121" i="6" s="1"/>
  <c r="E8304" i="6" a="1"/>
  <c r="E8304" i="6" s="1"/>
  <c r="F8304" i="6" s="1"/>
  <c r="E7704" i="6" a="1"/>
  <c r="E7704" i="6" s="1"/>
  <c r="F7705" i="6" s="1"/>
  <c r="E3144" i="6" a="1"/>
  <c r="E3144" i="6" s="1"/>
  <c r="F3145" i="6" s="1"/>
  <c r="E1872" i="6" a="1"/>
  <c r="E1872" i="6" s="1"/>
  <c r="F1873" i="6" s="1"/>
  <c r="E408" i="6" a="1"/>
  <c r="E408" i="6" s="1"/>
  <c r="F409" i="6" s="1"/>
  <c r="E312" i="6" a="1"/>
  <c r="E312" i="6" s="1"/>
  <c r="F313" i="6" s="1"/>
  <c r="E1704" i="6" a="1"/>
  <c r="E1704" i="6" s="1"/>
  <c r="F1704" i="6" s="1"/>
  <c r="E4728" i="6" a="1"/>
  <c r="E4728" i="6" s="1"/>
  <c r="F4729" i="6" s="1"/>
  <c r="E7512" i="6" a="1"/>
  <c r="E7512" i="6" s="1"/>
  <c r="F7513" i="6" s="1"/>
  <c r="E5952" i="6" a="1"/>
  <c r="E5952" i="6" s="1"/>
  <c r="F5953" i="6" s="1"/>
  <c r="E672" i="6" a="1"/>
  <c r="E672" i="6" s="1"/>
  <c r="F673" i="6" s="1"/>
  <c r="E2256" i="6" a="1"/>
  <c r="E2256" i="6" s="1"/>
  <c r="F2257" i="6" s="1"/>
  <c r="E2736" i="6" a="1"/>
  <c r="E2736" i="6" s="1"/>
  <c r="F2737" i="6" s="1"/>
  <c r="E5136" i="6" a="1"/>
  <c r="E5136" i="6" s="1"/>
  <c r="F5137" i="6" s="1"/>
  <c r="E6696" i="6" a="1"/>
  <c r="E6696" i="6" s="1"/>
  <c r="F6697" i="6" s="1"/>
  <c r="E5376" i="6" a="1"/>
  <c r="E5376" i="6" s="1"/>
  <c r="F5377" i="6" s="1"/>
  <c r="E6768" i="6" a="1"/>
  <c r="E6768" i="6" s="1"/>
  <c r="F6769" i="6" s="1"/>
  <c r="E1176" i="6" a="1"/>
  <c r="E1176" i="6" s="1"/>
  <c r="F1177" i="6" s="1"/>
  <c r="E7296" i="6" a="1"/>
  <c r="E7296" i="6" s="1"/>
  <c r="F7297" i="6" s="1"/>
  <c r="E7200" i="6" a="1"/>
  <c r="E7200" i="6" s="1"/>
  <c r="F7201" i="6" s="1"/>
  <c r="E2088" i="6" a="1"/>
  <c r="E2088" i="6" s="1"/>
  <c r="F2089" i="6" s="1"/>
  <c r="E192" i="6" a="1"/>
  <c r="E192" i="6" s="1"/>
  <c r="F193" i="6" s="1"/>
  <c r="E5784" i="6" a="1"/>
  <c r="E5784" i="6" s="1"/>
  <c r="F5785" i="6" s="1"/>
  <c r="E1224" i="6" a="1"/>
  <c r="E1224" i="6" s="1"/>
  <c r="F1225" i="6" s="1"/>
  <c r="E5544" i="6" a="1"/>
  <c r="E5544" i="6" s="1"/>
  <c r="F5545" i="6" s="1"/>
  <c r="E8184" i="6" a="1"/>
  <c r="E8184" i="6" s="1"/>
  <c r="F8185" i="6" s="1"/>
  <c r="E576" i="6" a="1"/>
  <c r="E576" i="6" s="1"/>
  <c r="F576" i="6" s="1"/>
  <c r="E2112" i="6" a="1"/>
  <c r="E2112" i="6" s="1"/>
  <c r="F2113" i="6" s="1"/>
  <c r="E48" i="6" a="1"/>
  <c r="E48" i="6" s="1"/>
  <c r="F48" i="6" s="1"/>
  <c r="E72" i="6" a="1"/>
  <c r="E72" i="6" s="1"/>
  <c r="F73" i="6" s="1"/>
  <c r="E1104" i="6" a="1"/>
  <c r="E1104" i="6" s="1"/>
  <c r="F1105" i="6" s="1"/>
  <c r="E3192" i="6" a="1"/>
  <c r="E3192" i="6" s="1"/>
  <c r="F3193" i="6" s="1"/>
  <c r="E4512" i="6" a="1"/>
  <c r="E4512" i="6" s="1"/>
  <c r="F4513" i="6" s="1"/>
  <c r="E5976" i="6" a="1"/>
  <c r="E5976" i="6" s="1"/>
  <c r="F5976" i="6" s="1"/>
  <c r="E7224" i="6" a="1"/>
  <c r="E7224" i="6" s="1"/>
  <c r="F7225" i="6" s="1"/>
  <c r="E168" i="6" a="1"/>
  <c r="E168" i="6" s="1"/>
  <c r="F168" i="6" s="1"/>
  <c r="E3000" i="6" a="1"/>
  <c r="E3000" i="6" s="1"/>
  <c r="F3001" i="6" s="1"/>
  <c r="E2472" i="6" a="1"/>
  <c r="E2472" i="6" s="1"/>
  <c r="F2472" i="6" s="1"/>
  <c r="E3456" i="6" a="1"/>
  <c r="E3456" i="6" s="1"/>
  <c r="F3457" i="6" s="1"/>
  <c r="E7968" i="6" a="1"/>
  <c r="E7968" i="6" s="1"/>
  <c r="F7969" i="6" s="1"/>
  <c r="E2520" i="6" a="1"/>
  <c r="E2520" i="6" s="1"/>
  <c r="F2521" i="6" s="1"/>
  <c r="E3264" i="6" a="1"/>
  <c r="E3264" i="6" s="1"/>
  <c r="F3265" i="6" s="1"/>
  <c r="E5880" i="6" a="1"/>
  <c r="E5880" i="6" s="1"/>
  <c r="F5881" i="6" s="1"/>
  <c r="E6337" i="6" a="1"/>
  <c r="E6337" i="6" s="1"/>
  <c r="E2137" i="6" a="1"/>
  <c r="E2137" i="6" s="1"/>
  <c r="E984" i="6" a="1"/>
  <c r="E984" i="6" s="1"/>
  <c r="F985" i="6" s="1"/>
  <c r="E2328" i="6" a="1"/>
  <c r="E2328" i="6" s="1"/>
  <c r="F2328" i="6" s="1"/>
  <c r="E4128" i="6" a="1"/>
  <c r="E4128" i="6" s="1"/>
  <c r="F4129" i="6" s="1"/>
  <c r="E5520" i="6" a="1"/>
  <c r="E5520" i="6" s="1"/>
  <c r="F5521" i="6" s="1"/>
  <c r="E7032" i="6" a="1"/>
  <c r="E7032" i="6" s="1"/>
  <c r="F7033" i="6" s="1"/>
  <c r="E1248" i="6" a="1"/>
  <c r="E1248" i="6" s="1"/>
  <c r="F1249" i="6" s="1"/>
  <c r="E864" i="6" a="1"/>
  <c r="E864" i="6" s="1"/>
  <c r="F865" i="6" s="1"/>
  <c r="E4992" i="6" a="1"/>
  <c r="E4992" i="6" s="1"/>
  <c r="F4993" i="6" s="1"/>
  <c r="E5328" i="6" a="1"/>
  <c r="E5328" i="6" s="1"/>
  <c r="F5329" i="6" s="1"/>
  <c r="E7056" i="6" a="1"/>
  <c r="E7056" i="6" s="1"/>
  <c r="F7057" i="6" s="1"/>
  <c r="E2376" i="6" a="1"/>
  <c r="E2376" i="6" s="1"/>
  <c r="F2377" i="6" s="1"/>
  <c r="E7752" i="6" a="1"/>
  <c r="E7752" i="6" s="1"/>
  <c r="F7753" i="6" s="1"/>
  <c r="E1464" i="6" a="1"/>
  <c r="E1464" i="6" s="1"/>
  <c r="F1465" i="6" s="1"/>
  <c r="E2976" i="6" a="1"/>
  <c r="E2976" i="6" s="1"/>
  <c r="F2977" i="6" s="1"/>
  <c r="E4752" i="6" a="1"/>
  <c r="E4752" i="6" s="1"/>
  <c r="F4753" i="6" s="1"/>
  <c r="E6192" i="6" a="1"/>
  <c r="E6192" i="6" s="1"/>
  <c r="F6193" i="6" s="1"/>
  <c r="E7728" i="6" a="1"/>
  <c r="E7728" i="6" s="1"/>
  <c r="F7729" i="6" s="1"/>
  <c r="E7848" i="6" a="1"/>
  <c r="E7848" i="6" s="1"/>
  <c r="F7849" i="6" s="1"/>
  <c r="E2568" i="6" a="1"/>
  <c r="E2568" i="6" s="1"/>
  <c r="F2569" i="6" s="1"/>
  <c r="E4152" i="6" a="1"/>
  <c r="E4152" i="6" s="1"/>
  <c r="F4153" i="6" s="1"/>
  <c r="E6384" i="6" a="1"/>
  <c r="E6384" i="6" s="1"/>
  <c r="F6385" i="6" s="1"/>
  <c r="E6552" i="6" a="1"/>
  <c r="E6552" i="6" s="1"/>
  <c r="F6553" i="6" s="1"/>
  <c r="E7944" i="6" a="1"/>
  <c r="E7944" i="6" s="1"/>
  <c r="F7945" i="6" s="1"/>
  <c r="E6000" i="6" a="1"/>
  <c r="E6000" i="6" s="1"/>
  <c r="F6001" i="6" s="1"/>
  <c r="E6336" i="6" a="1"/>
  <c r="E6336" i="6" s="1"/>
  <c r="F6336" i="6" s="1"/>
  <c r="E2136" i="6" a="1"/>
  <c r="E2136" i="6" s="1"/>
  <c r="E936" i="6" a="1"/>
  <c r="E936" i="6" s="1"/>
  <c r="F937" i="6" s="1"/>
  <c r="E3840" i="6" a="1"/>
  <c r="E3840" i="6" s="1"/>
  <c r="F3841" i="6" s="1"/>
  <c r="E4344" i="6" a="1"/>
  <c r="E4344" i="6" s="1"/>
  <c r="F4345" i="6" s="1"/>
  <c r="E6024" i="6" a="1"/>
  <c r="E6024" i="6" s="1"/>
  <c r="F6025" i="6" s="1"/>
  <c r="E1608" i="6" a="1"/>
  <c r="E1608" i="6" s="1"/>
  <c r="F1609" i="6" s="1"/>
  <c r="E5040" i="6" a="1"/>
  <c r="E5040" i="6" s="1"/>
  <c r="F5041" i="6" s="1"/>
  <c r="S3" i="6"/>
  <c r="S6" i="2" s="1"/>
  <c r="E25" i="6"/>
  <c r="F25" i="6" s="1"/>
  <c r="F4561" i="6" l="1"/>
  <c r="F2137" i="6"/>
  <c r="F5544" i="6"/>
  <c r="F5256" i="6"/>
  <c r="F2592" i="6"/>
  <c r="F6865" i="6"/>
  <c r="F6024" i="6"/>
  <c r="F3936" i="6"/>
  <c r="F6432" i="6"/>
  <c r="F5808" i="6"/>
  <c r="F7704" i="6"/>
  <c r="R147" i="6"/>
  <c r="R12" i="2" s="1"/>
  <c r="O147" i="6"/>
  <c r="O12" i="2" s="1"/>
  <c r="R219" i="6"/>
  <c r="R15" i="2" s="1"/>
  <c r="O219" i="6"/>
  <c r="O15" i="2" s="1"/>
  <c r="R195" i="6"/>
  <c r="R14" i="2" s="1"/>
  <c r="O195" i="6"/>
  <c r="O14" i="2" s="1"/>
  <c r="K18" i="5"/>
  <c r="L19" i="5"/>
  <c r="P19" i="5" s="1"/>
  <c r="R75" i="6"/>
  <c r="R9" i="2" s="1"/>
  <c r="O75" i="6"/>
  <c r="O9" i="2" s="1"/>
  <c r="R51" i="6"/>
  <c r="R8" i="2" s="1"/>
  <c r="O51" i="6"/>
  <c r="O8" i="2" s="1"/>
  <c r="R123" i="6"/>
  <c r="R11" i="2" s="1"/>
  <c r="O123" i="6"/>
  <c r="O11" i="2" s="1"/>
  <c r="R171" i="6"/>
  <c r="R13" i="2" s="1"/>
  <c r="O171" i="6"/>
  <c r="O13" i="2" s="1"/>
  <c r="R99" i="6"/>
  <c r="R10" i="2" s="1"/>
  <c r="O99" i="6"/>
  <c r="O10" i="2" s="1"/>
  <c r="A7988" i="6"/>
  <c r="A8036" i="6"/>
  <c r="A7724" i="6"/>
  <c r="A7796" i="6"/>
  <c r="A7100" i="6"/>
  <c r="A7220" i="6"/>
  <c r="A6836" i="6"/>
  <c r="A7412" i="6"/>
  <c r="A6644" i="6"/>
  <c r="A6356" i="6"/>
  <c r="A6284" i="6"/>
  <c r="A6044" i="6"/>
  <c r="A5828" i="6"/>
  <c r="A5276" i="6"/>
  <c r="A5636" i="6"/>
  <c r="A5228" i="6"/>
  <c r="A4700" i="6"/>
  <c r="A5108" i="6"/>
  <c r="A5084" i="6"/>
  <c r="A4628" i="6"/>
  <c r="A3932" i="6"/>
  <c r="A4124" i="6"/>
  <c r="A3284" i="6"/>
  <c r="A4052" i="6"/>
  <c r="A3404" i="6"/>
  <c r="A2732" i="6"/>
  <c r="A3596" i="6"/>
  <c r="A3956" i="6"/>
  <c r="A2420" i="6"/>
  <c r="A1556" i="6"/>
  <c r="A2156" i="6"/>
  <c r="A1532" i="6"/>
  <c r="A2276" i="6"/>
  <c r="A1676" i="6"/>
  <c r="A2180" i="6"/>
  <c r="A1388" i="6"/>
  <c r="A260" i="6"/>
  <c r="A884" i="6"/>
  <c r="A92" i="6"/>
  <c r="A956" i="6"/>
  <c r="A116" i="6"/>
  <c r="A860" i="6"/>
  <c r="A7940" i="6"/>
  <c r="A7700" i="6"/>
  <c r="A7676" i="6"/>
  <c r="A7604" i="6"/>
  <c r="A7052" i="6"/>
  <c r="A7172" i="6"/>
  <c r="A7820" i="6"/>
  <c r="A6812" i="6"/>
  <c r="A6572" i="6"/>
  <c r="A6332" i="6"/>
  <c r="A6260" i="6"/>
  <c r="A5924" i="6"/>
  <c r="A5804" i="6"/>
  <c r="A5876" i="6"/>
  <c r="A5564" i="6"/>
  <c r="A5132" i="6"/>
  <c r="A4652" i="6"/>
  <c r="A5012" i="6"/>
  <c r="A4988" i="6"/>
  <c r="A4580" i="6"/>
  <c r="A5204" i="6"/>
  <c r="A4004" i="6"/>
  <c r="A3260" i="6"/>
  <c r="A3860" i="6"/>
  <c r="A3380" i="6"/>
  <c r="A2660" i="6"/>
  <c r="A3500" i="6"/>
  <c r="A3764" i="6"/>
  <c r="A2396" i="6"/>
  <c r="A1484" i="6"/>
  <c r="A2060" i="6"/>
  <c r="A3188" i="6"/>
  <c r="A2252" i="6"/>
  <c r="A1628" i="6"/>
  <c r="A2108" i="6"/>
  <c r="A1364" i="6"/>
  <c r="A212" i="6"/>
  <c r="A764" i="6"/>
  <c r="A1340" i="6"/>
  <c r="A644" i="6"/>
  <c r="A476" i="6"/>
  <c r="A812" i="6"/>
  <c r="A8276" i="6"/>
  <c r="A7556" i="6"/>
  <c r="A7532" i="6"/>
  <c r="A7292" i="6"/>
  <c r="A7316" i="6"/>
  <c r="A6716" i="6"/>
  <c r="A6596" i="6"/>
  <c r="A6668" i="6"/>
  <c r="A6188" i="6"/>
  <c r="A5660" i="6"/>
  <c r="A5372" i="6"/>
  <c r="A5516" i="6"/>
  <c r="A4892" i="6"/>
  <c r="A4292" i="6"/>
  <c r="A4916" i="6"/>
  <c r="A4244" i="6"/>
  <c r="A4316" i="6"/>
  <c r="A2996" i="6"/>
  <c r="A3620" i="6"/>
  <c r="A2828" i="6"/>
  <c r="A3476" i="6"/>
  <c r="A3116" i="6"/>
  <c r="A1892" i="6"/>
  <c r="A1964" i="6"/>
  <c r="A2516" i="6"/>
  <c r="A1796" i="6"/>
  <c r="A2012" i="6"/>
  <c r="A836" i="6"/>
  <c r="A1028" i="6"/>
  <c r="A1292" i="6"/>
  <c r="A500" i="6"/>
  <c r="A1100" i="6"/>
  <c r="A8348" i="6"/>
  <c r="A8252" i="6"/>
  <c r="A7460" i="6"/>
  <c r="A7508" i="6"/>
  <c r="A7244" i="6"/>
  <c r="A7268" i="6"/>
  <c r="A6620" i="6"/>
  <c r="A6428" i="6"/>
  <c r="A6764" i="6"/>
  <c r="A6140" i="6"/>
  <c r="A5420" i="6"/>
  <c r="A5324" i="6"/>
  <c r="A5468" i="6"/>
  <c r="A4844" i="6"/>
  <c r="A5156" i="6"/>
  <c r="A4868" i="6"/>
  <c r="A4148" i="6"/>
  <c r="A4220" i="6"/>
  <c r="A2972" i="6"/>
  <c r="A3524" i="6"/>
  <c r="A2756" i="6"/>
  <c r="A3308" i="6"/>
  <c r="A2948" i="6"/>
  <c r="A1748" i="6"/>
  <c r="A1868" i="6"/>
  <c r="A2492" i="6"/>
  <c r="A1700" i="6"/>
  <c r="A1916" i="6"/>
  <c r="A740" i="6"/>
  <c r="A1004" i="6"/>
  <c r="A1244" i="6"/>
  <c r="A404" i="6"/>
  <c r="A908" i="6"/>
  <c r="A8204" i="6"/>
  <c r="A8156" i="6"/>
  <c r="A7628" i="6"/>
  <c r="A7388" i="6"/>
  <c r="A7196" i="6"/>
  <c r="A7124" i="6"/>
  <c r="A6476" i="6"/>
  <c r="A6308" i="6"/>
  <c r="A6020" i="6"/>
  <c r="A5948" i="6"/>
  <c r="A5732" i="6"/>
  <c r="A5444" i="6"/>
  <c r="A4796" i="6"/>
  <c r="A4556" i="6"/>
  <c r="A4820" i="6"/>
  <c r="A4076" i="6"/>
  <c r="A3908" i="6"/>
  <c r="A2876" i="6"/>
  <c r="A3452" i="6"/>
  <c r="A2636" i="6"/>
  <c r="A3236" i="6"/>
  <c r="A2804" i="6"/>
  <c r="A1436" i="6"/>
  <c r="A1820" i="6"/>
  <c r="A2324" i="6"/>
  <c r="A1604" i="6"/>
  <c r="A1844" i="6"/>
  <c r="A692" i="6"/>
  <c r="A596" i="6"/>
  <c r="A1148" i="6"/>
  <c r="A284" i="6"/>
  <c r="A788" i="6"/>
  <c r="A8108" i="6"/>
  <c r="A8060" i="6"/>
  <c r="A8420" i="6"/>
  <c r="A7916" i="6"/>
  <c r="A7148" i="6"/>
  <c r="A7076" i="6"/>
  <c r="A6452" i="6"/>
  <c r="A6740" i="6"/>
  <c r="A6380" i="6"/>
  <c r="A5996" i="6"/>
  <c r="A5900" i="6"/>
  <c r="A5612" i="6"/>
  <c r="A5348" i="6"/>
  <c r="A4748" i="6"/>
  <c r="A4508" i="6"/>
  <c r="A4772" i="6"/>
  <c r="A4028" i="6"/>
  <c r="A3884" i="6"/>
  <c r="A2852" i="6"/>
  <c r="A3428" i="6"/>
  <c r="A2612" i="6"/>
  <c r="A3044" i="6"/>
  <c r="A2468" i="6"/>
  <c r="A3212" i="6"/>
  <c r="A1724" i="6"/>
  <c r="A2300" i="6"/>
  <c r="A1508" i="6"/>
  <c r="A1772" i="6"/>
  <c r="A620" i="6"/>
  <c r="A548" i="6"/>
  <c r="A1124" i="6"/>
  <c r="A164" i="6"/>
  <c r="A716" i="6"/>
  <c r="A8372" i="6"/>
  <c r="A8012" i="6"/>
  <c r="A7844" i="6"/>
  <c r="A8228" i="6"/>
  <c r="A7436" i="6"/>
  <c r="A7004" i="6"/>
  <c r="A7028" i="6"/>
  <c r="A6404" i="6"/>
  <c r="A6548" i="6"/>
  <c r="A6236" i="6"/>
  <c r="A6212" i="6"/>
  <c r="A5756" i="6"/>
  <c r="A5396" i="6"/>
  <c r="A5300" i="6"/>
  <c r="A4604" i="6"/>
  <c r="A4364" i="6"/>
  <c r="A4724" i="6"/>
  <c r="A5060" i="6"/>
  <c r="A3836" i="6"/>
  <c r="A2564" i="6"/>
  <c r="A3356" i="6"/>
  <c r="A4100" i="6"/>
  <c r="A2924" i="6"/>
  <c r="A2348" i="6"/>
  <c r="A3140" i="6"/>
  <c r="A1652" i="6"/>
  <c r="A2228" i="6"/>
  <c r="A3068" i="6"/>
  <c r="A1460" i="6"/>
  <c r="A140" i="6"/>
  <c r="A428" i="6"/>
  <c r="A1076" i="6"/>
  <c r="A236" i="6"/>
  <c r="A668" i="6"/>
  <c r="A8324" i="6"/>
  <c r="A7748" i="6"/>
  <c r="A7964" i="6"/>
  <c r="A6908" i="6"/>
  <c r="A6884" i="6"/>
  <c r="A6980" i="6"/>
  <c r="A8132" i="6"/>
  <c r="A6524" i="6"/>
  <c r="A6116" i="6"/>
  <c r="A6164" i="6"/>
  <c r="A5588" i="6"/>
  <c r="A5972" i="6"/>
  <c r="A5252" i="6"/>
  <c r="A4460" i="6"/>
  <c r="A4268" i="6"/>
  <c r="A4676" i="6"/>
  <c r="A4964" i="6"/>
  <c r="A3740" i="6"/>
  <c r="A4196" i="6"/>
  <c r="A3332" i="6"/>
  <c r="A3980" i="6"/>
  <c r="A2900" i="6"/>
  <c r="A2132" i="6"/>
  <c r="A3020" i="6"/>
  <c r="A1580" i="6"/>
  <c r="A2204" i="6"/>
  <c r="A2684" i="6"/>
  <c r="A1412" i="6"/>
  <c r="A1268" i="6"/>
  <c r="A356" i="6"/>
  <c r="A980" i="6"/>
  <c r="A188" i="6"/>
  <c r="A452" i="6"/>
  <c r="A8180" i="6"/>
  <c r="A8396" i="6"/>
  <c r="A7652" i="6"/>
  <c r="A7892" i="6"/>
  <c r="A7484" i="6"/>
  <c r="A7868" i="6"/>
  <c r="A6956" i="6"/>
  <c r="A6788" i="6"/>
  <c r="A6500" i="6"/>
  <c r="A6092" i="6"/>
  <c r="A5780" i="6"/>
  <c r="A5540" i="6"/>
  <c r="A5852" i="6"/>
  <c r="A5036" i="6"/>
  <c r="A4436" i="6"/>
  <c r="A4172" i="6"/>
  <c r="A4412" i="6"/>
  <c r="A4532" i="6"/>
  <c r="A3644" i="6"/>
  <c r="A3812" i="6"/>
  <c r="A3164" i="6"/>
  <c r="A3788" i="6"/>
  <c r="A3668" i="6"/>
  <c r="A2084" i="6"/>
  <c r="A2708" i="6"/>
  <c r="A2780" i="6"/>
  <c r="A2036" i="6"/>
  <c r="A2444" i="6"/>
  <c r="A1196" i="6"/>
  <c r="A1172" i="6"/>
  <c r="A332" i="6"/>
  <c r="A572" i="6"/>
  <c r="A1316" i="6"/>
  <c r="A380" i="6"/>
  <c r="A8084" i="6"/>
  <c r="A8300" i="6"/>
  <c r="A7580" i="6"/>
  <c r="A7772" i="6"/>
  <c r="A7340" i="6"/>
  <c r="A7364" i="6"/>
  <c r="A6932" i="6"/>
  <c r="A6692" i="6"/>
  <c r="A6860" i="6"/>
  <c r="A6068" i="6"/>
  <c r="A5684" i="6"/>
  <c r="A5492" i="6"/>
  <c r="A5708" i="6"/>
  <c r="A4940" i="6"/>
  <c r="A4388" i="6"/>
  <c r="A5180" i="6"/>
  <c r="A4340" i="6"/>
  <c r="A4484" i="6"/>
  <c r="A3548" i="6"/>
  <c r="A3716" i="6"/>
  <c r="A3092" i="6"/>
  <c r="A3692" i="6"/>
  <c r="A3572" i="6"/>
  <c r="A1988" i="6"/>
  <c r="A2540" i="6"/>
  <c r="A2588" i="6"/>
  <c r="A1940" i="6"/>
  <c r="A2372" i="6"/>
  <c r="A932" i="6"/>
  <c r="A1052" i="6"/>
  <c r="A308" i="6"/>
  <c r="A524" i="6"/>
  <c r="A1220" i="6"/>
  <c r="A20" i="6"/>
  <c r="A68" i="6"/>
  <c r="A44" i="6"/>
  <c r="J10" i="5"/>
  <c r="J37" i="5"/>
  <c r="F7224" i="6"/>
  <c r="F5376" i="6"/>
  <c r="F6552" i="6"/>
  <c r="F2976" i="6"/>
  <c r="F864" i="6"/>
  <c r="F3000" i="6"/>
  <c r="F2880" i="6"/>
  <c r="F1464" i="6"/>
  <c r="F7488" i="6"/>
  <c r="F4344" i="6"/>
  <c r="F7944" i="6"/>
  <c r="F3192" i="6"/>
  <c r="F2256" i="6"/>
  <c r="F4728" i="6"/>
  <c r="F456" i="6"/>
  <c r="F4992" i="6"/>
  <c r="F1248" i="6"/>
  <c r="F1104" i="6"/>
  <c r="F3456" i="6"/>
  <c r="F672" i="6"/>
  <c r="F3432" i="6"/>
  <c r="F7056" i="6"/>
  <c r="F72" i="6"/>
  <c r="F5136" i="6"/>
  <c r="F5952" i="6"/>
  <c r="F2688" i="6"/>
  <c r="F3792" i="6"/>
  <c r="F4152" i="6"/>
  <c r="F4752" i="6"/>
  <c r="F5328" i="6"/>
  <c r="F7032" i="6"/>
  <c r="F2736" i="6"/>
  <c r="F7512" i="6"/>
  <c r="F1872" i="6"/>
  <c r="F4416" i="6"/>
  <c r="F6337" i="6"/>
  <c r="F7200" i="6"/>
  <c r="F7296" i="6"/>
  <c r="F6936" i="6"/>
  <c r="F6624" i="6"/>
  <c r="F169" i="6"/>
  <c r="F2809" i="6"/>
  <c r="F4537" i="6"/>
  <c r="F577" i="6"/>
  <c r="F2473" i="6"/>
  <c r="F8305" i="6"/>
  <c r="F49" i="6"/>
  <c r="F5040" i="6"/>
  <c r="F1608" i="6"/>
  <c r="F2376" i="6"/>
  <c r="F936" i="6"/>
  <c r="F6000" i="6"/>
  <c r="F6384" i="6"/>
  <c r="F2568" i="6"/>
  <c r="F7848" i="6"/>
  <c r="F7728" i="6"/>
  <c r="F7752" i="6"/>
  <c r="F4128" i="6"/>
  <c r="F984" i="6"/>
  <c r="F3264" i="6"/>
  <c r="F7968" i="6"/>
  <c r="F4512" i="6"/>
  <c r="F8184" i="6"/>
  <c r="F1224" i="6"/>
  <c r="F192" i="6"/>
  <c r="F1176" i="6"/>
  <c r="F312" i="6"/>
  <c r="F3144" i="6"/>
  <c r="F6072" i="6"/>
  <c r="F8208" i="6"/>
  <c r="F1512" i="6"/>
  <c r="F2329" i="6"/>
  <c r="F3840" i="6"/>
  <c r="F2136" i="6"/>
  <c r="F2112" i="6"/>
  <c r="F5784" i="6"/>
  <c r="F2088" i="6"/>
  <c r="F6768" i="6"/>
  <c r="F6696" i="6"/>
  <c r="F1705" i="6"/>
  <c r="F5977" i="6"/>
  <c r="F8281" i="6"/>
  <c r="F8401" i="6"/>
  <c r="F6192" i="6"/>
  <c r="F5520" i="6"/>
  <c r="F5880" i="6"/>
  <c r="F2520" i="6"/>
  <c r="F408" i="6"/>
  <c r="F3120" i="6"/>
  <c r="R3" i="6"/>
  <c r="R6" i="2" s="1"/>
  <c r="K17" i="5" l="1"/>
  <c r="L17" i="5" s="1"/>
  <c r="P17" i="5" s="1"/>
  <c r="L18" i="5"/>
  <c r="P18" i="5" s="1"/>
  <c r="A7987" i="6"/>
  <c r="A7915" i="6"/>
  <c r="A7843" i="6"/>
  <c r="A6859" i="6"/>
  <c r="A7147" i="6"/>
  <c r="A7315" i="6"/>
  <c r="A6955" i="6"/>
  <c r="A7483" i="6"/>
  <c r="A6595" i="6"/>
  <c r="A6403" i="6"/>
  <c r="A6091" i="6"/>
  <c r="A6043" i="6"/>
  <c r="A5707" i="6"/>
  <c r="A5947" i="6"/>
  <c r="A5803" i="6"/>
  <c r="A5035" i="6"/>
  <c r="A4315" i="6"/>
  <c r="A4603" i="6"/>
  <c r="A5083" i="6"/>
  <c r="A4267" i="6"/>
  <c r="A4723" i="6"/>
  <c r="A4075" i="6"/>
  <c r="A3283" i="6"/>
  <c r="A2779" i="6"/>
  <c r="A3523" i="6"/>
  <c r="A3091" i="6"/>
  <c r="A3691" i="6"/>
  <c r="A3667" i="6"/>
  <c r="A1891" i="6"/>
  <c r="A2587" i="6"/>
  <c r="A1819" i="6"/>
  <c r="A2683" i="6"/>
  <c r="A1675" i="6"/>
  <c r="A2443" i="6"/>
  <c r="A2179" i="6"/>
  <c r="A1387" i="6"/>
  <c r="A763" i="6"/>
  <c r="A307" i="6"/>
  <c r="A787" i="6"/>
  <c r="A1171" i="6"/>
  <c r="A163" i="6"/>
  <c r="A1027" i="6"/>
  <c r="A8419" i="6"/>
  <c r="A7867" i="6"/>
  <c r="A7747" i="6"/>
  <c r="A7891" i="6"/>
  <c r="A7099" i="6"/>
  <c r="A7267" i="6"/>
  <c r="A6883" i="6"/>
  <c r="A6739" i="6"/>
  <c r="A6499" i="6"/>
  <c r="A6355" i="6"/>
  <c r="A6259" i="6"/>
  <c r="A5899" i="6"/>
  <c r="A5659" i="6"/>
  <c r="A5851" i="6"/>
  <c r="A5755" i="6"/>
  <c r="A4939" i="6"/>
  <c r="A5203" i="6"/>
  <c r="A4435" i="6"/>
  <c r="A4987" i="6"/>
  <c r="A4171" i="6"/>
  <c r="A4675" i="6"/>
  <c r="A4003" i="6"/>
  <c r="A3259" i="6"/>
  <c r="A2635" i="6"/>
  <c r="A3451" i="6"/>
  <c r="A3067" i="6"/>
  <c r="A3595" i="6"/>
  <c r="A3571" i="6"/>
  <c r="A1747" i="6"/>
  <c r="A2515" i="6"/>
  <c r="A1723" i="6"/>
  <c r="A2491" i="6"/>
  <c r="A1507" i="6"/>
  <c r="A2371" i="6"/>
  <c r="A2107" i="6"/>
  <c r="A1339" i="6"/>
  <c r="A691" i="6"/>
  <c r="A259" i="6"/>
  <c r="A715" i="6"/>
  <c r="A1123" i="6"/>
  <c r="A595" i="6"/>
  <c r="A1003" i="6"/>
  <c r="A8395" i="6"/>
  <c r="A8227" i="6"/>
  <c r="A7819" i="6"/>
  <c r="A7651" i="6"/>
  <c r="A7723" i="6"/>
  <c r="A7051" i="6"/>
  <c r="A7219" i="6"/>
  <c r="A7771" i="6"/>
  <c r="A6643" i="6"/>
  <c r="A6475" i="6"/>
  <c r="A6331" i="6"/>
  <c r="A6019" i="6"/>
  <c r="A5827" i="6"/>
  <c r="A5563" i="6"/>
  <c r="A5779" i="6"/>
  <c r="A5587" i="6"/>
  <c r="A4891" i="6"/>
  <c r="A5131" i="6"/>
  <c r="A4387" i="6"/>
  <c r="A4915" i="6"/>
  <c r="A4027" i="6"/>
  <c r="A4627" i="6"/>
  <c r="A3907" i="6"/>
  <c r="A3019" i="6"/>
  <c r="A2611" i="6"/>
  <c r="A3427" i="6"/>
  <c r="A2995" i="6"/>
  <c r="A3499" i="6"/>
  <c r="A3043" i="6"/>
  <c r="A1603" i="6"/>
  <c r="A2467" i="6"/>
  <c r="A1651" i="6"/>
  <c r="A2395" i="6"/>
  <c r="A3235" i="6"/>
  <c r="A2323" i="6"/>
  <c r="A2011" i="6"/>
  <c r="A1315" i="6"/>
  <c r="A667" i="6"/>
  <c r="A91" i="6"/>
  <c r="A427" i="6"/>
  <c r="A1075" i="6"/>
  <c r="A499" i="6"/>
  <c r="A907" i="6"/>
  <c r="A8371" i="6"/>
  <c r="A8347" i="6"/>
  <c r="A8299" i="6"/>
  <c r="A7699" i="6"/>
  <c r="A7795" i="6"/>
  <c r="A7531" i="6"/>
  <c r="A7411" i="6"/>
  <c r="A7003" i="6"/>
  <c r="A7171" i="6"/>
  <c r="A6763" i="6"/>
  <c r="A6451" i="6"/>
  <c r="A6379" i="6"/>
  <c r="A6307" i="6"/>
  <c r="A5995" i="6"/>
  <c r="A5731" i="6"/>
  <c r="A5515" i="6"/>
  <c r="A5683" i="6"/>
  <c r="A5539" i="6"/>
  <c r="A4843" i="6"/>
  <c r="A5107" i="6"/>
  <c r="A4291" i="6"/>
  <c r="A4867" i="6"/>
  <c r="A3931" i="6"/>
  <c r="A4579" i="6"/>
  <c r="A3979" i="6"/>
  <c r="A2971" i="6"/>
  <c r="A4219" i="6"/>
  <c r="A3403" i="6"/>
  <c r="A2947" i="6"/>
  <c r="A3475" i="6"/>
  <c r="A2563" i="6"/>
  <c r="A1579" i="6"/>
  <c r="A2155" i="6"/>
  <c r="A1531" i="6"/>
  <c r="A2347" i="6"/>
  <c r="A3187" i="6"/>
  <c r="A2299" i="6"/>
  <c r="A1915" i="6"/>
  <c r="A1219" i="6"/>
  <c r="A643" i="6"/>
  <c r="A211" i="6"/>
  <c r="A355" i="6"/>
  <c r="A931" i="6"/>
  <c r="A235" i="6"/>
  <c r="A859" i="6"/>
  <c r="A19" i="6"/>
  <c r="A8323" i="6"/>
  <c r="A8203" i="6"/>
  <c r="A8275" i="6"/>
  <c r="A7627" i="6"/>
  <c r="A7603" i="6"/>
  <c r="A7507" i="6"/>
  <c r="A7339" i="6"/>
  <c r="A6931" i="6"/>
  <c r="A7123" i="6"/>
  <c r="A6667" i="6"/>
  <c r="A6907" i="6"/>
  <c r="A6811" i="6"/>
  <c r="A6235" i="6"/>
  <c r="A6211" i="6"/>
  <c r="A5611" i="6"/>
  <c r="A5467" i="6"/>
  <c r="A5635" i="6"/>
  <c r="A5491" i="6"/>
  <c r="A4795" i="6"/>
  <c r="A5011" i="6"/>
  <c r="A4195" i="6"/>
  <c r="A4819" i="6"/>
  <c r="A5155" i="6"/>
  <c r="A4411" i="6"/>
  <c r="A3835" i="6"/>
  <c r="A2923" i="6"/>
  <c r="A3955" i="6"/>
  <c r="A3379" i="6"/>
  <c r="A2755" i="6"/>
  <c r="A3307" i="6"/>
  <c r="A2539" i="6"/>
  <c r="A1555" i="6"/>
  <c r="A2131" i="6"/>
  <c r="A1411" i="6"/>
  <c r="A2035" i="6"/>
  <c r="A2851" i="6"/>
  <c r="A2275" i="6"/>
  <c r="A1843" i="6"/>
  <c r="A1099" i="6"/>
  <c r="A571" i="6"/>
  <c r="A139" i="6"/>
  <c r="A331" i="6"/>
  <c r="A811" i="6"/>
  <c r="A187" i="6"/>
  <c r="A619" i="6"/>
  <c r="A43" i="6"/>
  <c r="A8179" i="6"/>
  <c r="A8107" i="6"/>
  <c r="A8251" i="6"/>
  <c r="A7579" i="6"/>
  <c r="A7387" i="6"/>
  <c r="A7291" i="6"/>
  <c r="A7963" i="6"/>
  <c r="A7075" i="6"/>
  <c r="A6571" i="6"/>
  <c r="A6835" i="6"/>
  <c r="A6715" i="6"/>
  <c r="A6067" i="6"/>
  <c r="A6187" i="6"/>
  <c r="A5443" i="6"/>
  <c r="A5371" i="6"/>
  <c r="A5395" i="6"/>
  <c r="A5347" i="6"/>
  <c r="A4531" i="6"/>
  <c r="A4747" i="6"/>
  <c r="A4099" i="6"/>
  <c r="A4555" i="6"/>
  <c r="A5059" i="6"/>
  <c r="A4339" i="6"/>
  <c r="A3739" i="6"/>
  <c r="A2899" i="6"/>
  <c r="A3811" i="6"/>
  <c r="A3355" i="6"/>
  <c r="A4123" i="6"/>
  <c r="A4051" i="6"/>
  <c r="A2419" i="6"/>
  <c r="A1483" i="6"/>
  <c r="A2059" i="6"/>
  <c r="A3211" i="6"/>
  <c r="A1939" i="6"/>
  <c r="A2731" i="6"/>
  <c r="A2251" i="6"/>
  <c r="A1771" i="6"/>
  <c r="A979" i="6"/>
  <c r="A523" i="6"/>
  <c r="A1363" i="6"/>
  <c r="A115" i="6"/>
  <c r="A739" i="6"/>
  <c r="A1243" i="6"/>
  <c r="A547" i="6"/>
  <c r="A67" i="6"/>
  <c r="A8083" i="6"/>
  <c r="A8011" i="6"/>
  <c r="A8155" i="6"/>
  <c r="A7555" i="6"/>
  <c r="A8131" i="6"/>
  <c r="A8035" i="6"/>
  <c r="A7243" i="6"/>
  <c r="A7435" i="6"/>
  <c r="A7027" i="6"/>
  <c r="A6547" i="6"/>
  <c r="A6787" i="6"/>
  <c r="A6619" i="6"/>
  <c r="A6283" i="6"/>
  <c r="A6163" i="6"/>
  <c r="A5419" i="6"/>
  <c r="A5323" i="6"/>
  <c r="A5971" i="6"/>
  <c r="A5299" i="6"/>
  <c r="A4483" i="6"/>
  <c r="A4699" i="6"/>
  <c r="A5251" i="6"/>
  <c r="A4507" i="6"/>
  <c r="A4963" i="6"/>
  <c r="A4243" i="6"/>
  <c r="A3643" i="6"/>
  <c r="A2827" i="6"/>
  <c r="A3715" i="6"/>
  <c r="A3331" i="6"/>
  <c r="A3883" i="6"/>
  <c r="A3859" i="6"/>
  <c r="A2083" i="6"/>
  <c r="A1435" i="6"/>
  <c r="A1963" i="6"/>
  <c r="A3139" i="6"/>
  <c r="A1795" i="6"/>
  <c r="A2707" i="6"/>
  <c r="A2227" i="6"/>
  <c r="A1627" i="6"/>
  <c r="A955" i="6"/>
  <c r="A475" i="6"/>
  <c r="A1195" i="6"/>
  <c r="A1291" i="6"/>
  <c r="A403" i="6"/>
  <c r="A1147" i="6"/>
  <c r="A451" i="6"/>
  <c r="A8059" i="6"/>
  <c r="A7459" i="6"/>
  <c r="A7939" i="6"/>
  <c r="A7675" i="6"/>
  <c r="A7195" i="6"/>
  <c r="A7363" i="6"/>
  <c r="A6979" i="6"/>
  <c r="A6523" i="6"/>
  <c r="A6691" i="6"/>
  <c r="A6427" i="6"/>
  <c r="A6115" i="6"/>
  <c r="A6139" i="6"/>
  <c r="A5875" i="6"/>
  <c r="A5275" i="6"/>
  <c r="A5923" i="6"/>
  <c r="A5179" i="6"/>
  <c r="A4459" i="6"/>
  <c r="A4651" i="6"/>
  <c r="A5227" i="6"/>
  <c r="A4363" i="6"/>
  <c r="A4771" i="6"/>
  <c r="A4147" i="6"/>
  <c r="A3547" i="6"/>
  <c r="A2803" i="6"/>
  <c r="A3619" i="6"/>
  <c r="A3163" i="6"/>
  <c r="A3787" i="6"/>
  <c r="A3763" i="6"/>
  <c r="A1987" i="6"/>
  <c r="A3115" i="6"/>
  <c r="A1867" i="6"/>
  <c r="A2875" i="6"/>
  <c r="A1699" i="6"/>
  <c r="A2659" i="6"/>
  <c r="A2203" i="6"/>
  <c r="A1459" i="6"/>
  <c r="A835" i="6"/>
  <c r="A379" i="6"/>
  <c r="A883" i="6"/>
  <c r="A1267" i="6"/>
  <c r="A283" i="6"/>
  <c r="A1051" i="6"/>
  <c r="K16" i="5"/>
  <c r="J9" i="5"/>
  <c r="J36" i="5"/>
  <c r="K15" i="5" l="1"/>
  <c r="L15" i="5" s="1"/>
  <c r="P15" i="5" s="1"/>
  <c r="L16" i="5"/>
  <c r="P16" i="5" s="1"/>
  <c r="A8130" i="6"/>
  <c r="A6690" i="6"/>
  <c r="A4362" i="6"/>
  <c r="A8346" i="6"/>
  <c r="A5922" i="6"/>
  <c r="A3570" i="6"/>
  <c r="A8370" i="6"/>
  <c r="A7218" i="6"/>
  <c r="A5850" i="6"/>
  <c r="A4194" i="6"/>
  <c r="A7002" i="6"/>
  <c r="A5562" i="6"/>
  <c r="A4770" i="6"/>
  <c r="A7338" i="6"/>
  <c r="A5730" i="6"/>
  <c r="A4122" i="6"/>
  <c r="A2682" i="6"/>
  <c r="A7770" i="6"/>
  <c r="A5466" i="6"/>
  <c r="A4674" i="6"/>
  <c r="A7026" i="6"/>
  <c r="A5634" i="6"/>
  <c r="A3906" i="6"/>
  <c r="A3402" i="6"/>
  <c r="A2202" i="6"/>
  <c r="A18" i="6"/>
  <c r="A2922" i="6"/>
  <c r="A1122" i="6"/>
  <c r="A1746" i="6"/>
  <c r="A450" i="6"/>
  <c r="A6186" i="6"/>
  <c r="A1482" i="6"/>
  <c r="A1050" i="6"/>
  <c r="A3738" i="6"/>
  <c r="A3138" i="6"/>
  <c r="A618" i="6"/>
  <c r="A3690" i="6"/>
  <c r="A1506" i="6"/>
  <c r="A2106" i="6"/>
  <c r="A714" i="6"/>
  <c r="A6546" i="6"/>
  <c r="A8418" i="6"/>
  <c r="A6354" i="6"/>
  <c r="A4650" i="6"/>
  <c r="A8298" i="6"/>
  <c r="A6426" i="6"/>
  <c r="A5178" i="6"/>
  <c r="A8202" i="6"/>
  <c r="A7722" i="6"/>
  <c r="A5754" i="6"/>
  <c r="A3258" i="6"/>
  <c r="A8322" i="6"/>
  <c r="A7170" i="6"/>
  <c r="A5778" i="6"/>
  <c r="A4098" i="6"/>
  <c r="A6930" i="6"/>
  <c r="A5514" i="6"/>
  <c r="A4722" i="6"/>
  <c r="A8082" i="6"/>
  <c r="A7074" i="6"/>
  <c r="A5658" i="6"/>
  <c r="A3930" i="6"/>
  <c r="A6570" i="6"/>
  <c r="A5346" i="6"/>
  <c r="A3018" i="6"/>
  <c r="A3306" i="6"/>
  <c r="A1170" i="6"/>
  <c r="A1842" i="6"/>
  <c r="A474" i="6"/>
  <c r="A7578" i="6"/>
  <c r="A2514" i="6"/>
  <c r="A1362" i="6"/>
  <c r="A4506" i="6"/>
  <c r="A2058" i="6"/>
  <c r="A642" i="6"/>
  <c r="A3714" i="6"/>
  <c r="A2298" i="6"/>
  <c r="A498" i="6"/>
  <c r="A2178" i="6"/>
  <c r="A762" i="6"/>
  <c r="A2802" i="6"/>
  <c r="A258" i="6"/>
  <c r="A5298" i="6"/>
  <c r="A6114" i="6"/>
  <c r="A5226" i="6"/>
  <c r="A7698" i="6"/>
  <c r="A6594" i="6"/>
  <c r="A4266" i="6"/>
  <c r="A8274" i="6"/>
  <c r="A6810" i="6"/>
  <c r="A5058" i="6"/>
  <c r="A8106" i="6"/>
  <c r="A6906" i="6"/>
  <c r="A5586" i="6"/>
  <c r="A3234" i="6"/>
  <c r="A8178" i="6"/>
  <c r="A7122" i="6"/>
  <c r="A5682" i="6"/>
  <c r="A4026" i="6"/>
  <c r="A6666" i="6"/>
  <c r="A5490" i="6"/>
  <c r="A3042" i="6"/>
  <c r="A7986" i="6"/>
  <c r="A7434" i="6"/>
  <c r="A4794" i="6"/>
  <c r="A1914" i="6"/>
  <c r="A522" i="6"/>
  <c r="A2538" i="6"/>
  <c r="A1386" i="6"/>
  <c r="A6066" i="6"/>
  <c r="A1530" i="6"/>
  <c r="A1098" i="6"/>
  <c r="A3834" i="6"/>
  <c r="A3210" i="6"/>
  <c r="A138" i="6"/>
  <c r="A2898" i="6"/>
  <c r="A1770" i="6"/>
  <c r="A1434" i="6"/>
  <c r="A282" i="6"/>
  <c r="A6978" i="6"/>
  <c r="A1890" i="6"/>
  <c r="A738" i="6"/>
  <c r="A2946" i="6"/>
  <c r="A7410" i="6"/>
  <c r="A6138" i="6"/>
  <c r="A4482" i="6"/>
  <c r="A8226" i="6"/>
  <c r="A6618" i="6"/>
  <c r="A4602" i="6"/>
  <c r="A7626" i="6"/>
  <c r="A6498" i="6"/>
  <c r="A5202" i="6"/>
  <c r="A8250" i="6"/>
  <c r="A6738" i="6"/>
  <c r="A4962" i="6"/>
  <c r="A8010" i="6"/>
  <c r="A6762" i="6"/>
  <c r="A5538" i="6"/>
  <c r="A3186" i="6"/>
  <c r="A8058" i="6"/>
  <c r="A7890" i="6"/>
  <c r="A4842" i="6"/>
  <c r="A3882" i="6"/>
  <c r="A7458" i="6"/>
  <c r="A6834" i="6"/>
  <c r="A4746" i="6"/>
  <c r="A2658" i="6"/>
  <c r="A114" i="6"/>
  <c r="A6714" i="6"/>
  <c r="A1578" i="6"/>
  <c r="A1218" i="6"/>
  <c r="A4074" i="6"/>
  <c r="A2130" i="6"/>
  <c r="A666" i="6"/>
  <c r="A3810" i="6"/>
  <c r="A2322" i="6"/>
  <c r="A546" i="6"/>
  <c r="A2346" i="6"/>
  <c r="A858" i="6"/>
  <c r="A7362" i="6"/>
  <c r="A1986" i="6"/>
  <c r="A834" i="6"/>
  <c r="A5394" i="6"/>
  <c r="A2706" i="6"/>
  <c r="A882" i="6"/>
  <c r="A3282" i="6"/>
  <c r="A7146" i="6"/>
  <c r="A5874" i="6"/>
  <c r="A5154" i="6"/>
  <c r="A8034" i="6"/>
  <c r="A6090" i="6"/>
  <c r="A5106" i="6"/>
  <c r="A7914" i="6"/>
  <c r="A6402" i="6"/>
  <c r="A4434" i="6"/>
  <c r="A7554" i="6"/>
  <c r="A6474" i="6"/>
  <c r="A5130" i="6"/>
  <c r="A8154" i="6"/>
  <c r="A6642" i="6"/>
  <c r="A4890" i="6"/>
  <c r="A4170" i="6"/>
  <c r="A7506" i="6"/>
  <c r="A6378" i="6"/>
  <c r="A4938" i="6"/>
  <c r="A3066" i="6"/>
  <c r="A7602" i="6"/>
  <c r="A6162" i="6"/>
  <c r="A4146" i="6"/>
  <c r="A6786" i="6"/>
  <c r="A1722" i="6"/>
  <c r="A1314" i="6"/>
  <c r="A4698" i="6"/>
  <c r="A2466" i="6"/>
  <c r="A690" i="6"/>
  <c r="A2610" i="6"/>
  <c r="A1602" i="6"/>
  <c r="A162" i="6"/>
  <c r="A3330" i="6"/>
  <c r="A1866" i="6"/>
  <c r="A1458" i="6"/>
  <c r="A90" i="6"/>
  <c r="A5322" i="6"/>
  <c r="A3114" i="6"/>
  <c r="A1002" i="6"/>
  <c r="A3762" i="6"/>
  <c r="A1698" i="6"/>
  <c r="A378" i="6"/>
  <c r="A3426" i="6"/>
  <c r="A7314" i="6"/>
  <c r="A5274" i="6"/>
  <c r="A4410" i="6"/>
  <c r="A6954" i="6"/>
  <c r="A6042" i="6"/>
  <c r="A4458" i="6"/>
  <c r="A7938" i="6"/>
  <c r="A6282" i="6"/>
  <c r="A5010" i="6"/>
  <c r="A7866" i="6"/>
  <c r="A6330" i="6"/>
  <c r="A4386" i="6"/>
  <c r="A7530" i="6"/>
  <c r="A6450" i="6"/>
  <c r="A5034" i="6"/>
  <c r="A3090" i="6"/>
  <c r="A7794" i="6"/>
  <c r="A6210" i="6"/>
  <c r="A4242" i="6"/>
  <c r="A3450" i="6"/>
  <c r="A7386" i="6"/>
  <c r="A6258" i="6"/>
  <c r="A4554" i="6"/>
  <c r="A4530" i="6"/>
  <c r="A2490" i="6"/>
  <c r="A786" i="6"/>
  <c r="A2634" i="6"/>
  <c r="A1626" i="6"/>
  <c r="A306" i="6"/>
  <c r="A4002" i="6"/>
  <c r="A2370" i="6"/>
  <c r="A954" i="6"/>
  <c r="A2418" i="6"/>
  <c r="A906" i="6"/>
  <c r="A7194" i="6"/>
  <c r="A2082" i="6"/>
  <c r="A1074" i="6"/>
  <c r="A4578" i="6"/>
  <c r="A1794" i="6"/>
  <c r="A402" i="6"/>
  <c r="A3546" i="6"/>
  <c r="A2874" i="6"/>
  <c r="A234" i="6"/>
  <c r="A3498" i="6"/>
  <c r="A6882" i="6"/>
  <c r="A5970" i="6"/>
  <c r="A3666" i="6"/>
  <c r="A7098" i="6"/>
  <c r="A5826" i="6"/>
  <c r="A5082" i="6"/>
  <c r="A6858" i="6"/>
  <c r="A5898" i="6"/>
  <c r="A4314" i="6"/>
  <c r="A7842" i="6"/>
  <c r="A6018" i="6"/>
  <c r="A4914" i="6"/>
  <c r="A7818" i="6"/>
  <c r="A6234" i="6"/>
  <c r="A4338" i="6"/>
  <c r="A3474" i="6"/>
  <c r="A7650" i="6"/>
  <c r="A6306" i="6"/>
  <c r="A4818" i="6"/>
  <c r="A3786" i="6"/>
  <c r="A7242" i="6"/>
  <c r="A5442" i="6"/>
  <c r="A3954" i="6"/>
  <c r="A2778" i="6"/>
  <c r="A1650" i="6"/>
  <c r="A330" i="6"/>
  <c r="A2994" i="6"/>
  <c r="A2394" i="6"/>
  <c r="A978" i="6"/>
  <c r="A3354" i="6"/>
  <c r="A1938" i="6"/>
  <c r="A1554" i="6"/>
  <c r="A186" i="6"/>
  <c r="A5418" i="6"/>
  <c r="A1410" i="6"/>
  <c r="A1026" i="6"/>
  <c r="A3642" i="6"/>
  <c r="A2970" i="6"/>
  <c r="A594" i="6"/>
  <c r="A3522" i="6"/>
  <c r="A2250" i="6"/>
  <c r="A2010" i="6"/>
  <c r="A2826" i="6"/>
  <c r="A4986" i="6"/>
  <c r="A4866" i="6"/>
  <c r="A7482" i="6"/>
  <c r="A66" i="6"/>
  <c r="A426" i="6"/>
  <c r="A1818" i="6"/>
  <c r="A1338" i="6"/>
  <c r="A3978" i="6"/>
  <c r="A5370" i="6"/>
  <c r="A2850" i="6"/>
  <c r="A3618" i="6"/>
  <c r="A2562" i="6"/>
  <c r="A810" i="6"/>
  <c r="A8394" i="6"/>
  <c r="A4050" i="6"/>
  <c r="A1146" i="6"/>
  <c r="A7266" i="6"/>
  <c r="A7674" i="6"/>
  <c r="A4626" i="6"/>
  <c r="A930" i="6"/>
  <c r="A2274" i="6"/>
  <c r="A1674" i="6"/>
  <c r="A354" i="6"/>
  <c r="A1266" i="6"/>
  <c r="A5946" i="6"/>
  <c r="A5802" i="6"/>
  <c r="A7290" i="6"/>
  <c r="A3162" i="6"/>
  <c r="A7962" i="6"/>
  <c r="A42" i="6"/>
  <c r="A2754" i="6"/>
  <c r="A1242" i="6"/>
  <c r="A4290" i="6"/>
  <c r="A4218" i="6"/>
  <c r="A5610" i="6"/>
  <c r="A2442" i="6"/>
  <c r="A2154" i="6"/>
  <c r="A3594" i="6"/>
  <c r="A2226" i="6"/>
  <c r="A1194" i="6"/>
  <c r="A1290" i="6"/>
  <c r="A6522" i="6"/>
  <c r="A7050" i="6"/>
  <c r="A7746" i="6"/>
  <c r="A2586" i="6"/>
  <c r="A3378" i="6"/>
  <c r="A3858" i="6"/>
  <c r="A570" i="6"/>
  <c r="A5250" i="6"/>
  <c r="A5706" i="6"/>
  <c r="A5994" i="6"/>
  <c r="A2034" i="6"/>
  <c r="A1962" i="6"/>
  <c r="A2730" i="6"/>
  <c r="A210" i="6"/>
  <c r="A6185" i="6"/>
  <c r="A3401" i="6"/>
  <c r="A881" i="6"/>
  <c r="A7649" i="6"/>
  <c r="A5585" i="6"/>
  <c r="A7553" i="6"/>
  <c r="A3905" i="6"/>
  <c r="A2465" i="6"/>
  <c r="A1265" i="6"/>
  <c r="A5657" i="6"/>
  <c r="A4601" i="6"/>
  <c r="A7025" i="6"/>
  <c r="A3761" i="6"/>
  <c r="A209" i="6"/>
  <c r="A5513" i="6"/>
  <c r="A2825" i="6"/>
  <c r="A7937" i="6"/>
  <c r="A8105" i="6"/>
  <c r="A5297" i="6"/>
  <c r="A1649" i="6"/>
  <c r="A1025" i="6"/>
  <c r="A6353" i="6"/>
  <c r="A5609" i="6"/>
  <c r="A5033" i="6"/>
  <c r="A2225" i="6"/>
  <c r="A4361" i="6"/>
  <c r="A3329" i="6"/>
  <c r="A4817" i="6"/>
  <c r="A6545" i="6"/>
  <c r="A6833" i="6"/>
  <c r="A161" i="6"/>
  <c r="A8177" i="6"/>
  <c r="A2513" i="6"/>
  <c r="A7265" i="6"/>
  <c r="A641" i="6"/>
  <c r="A2609" i="6"/>
  <c r="A6089" i="6"/>
  <c r="A7985" i="6"/>
  <c r="A3953" i="6"/>
  <c r="A5225" i="6"/>
  <c r="A7721" i="6"/>
  <c r="A953" i="6"/>
  <c r="A7193" i="6"/>
  <c r="A1985" i="6"/>
  <c r="A473" i="6"/>
  <c r="A5393" i="6"/>
  <c r="A6017" i="6"/>
  <c r="A3929" i="6"/>
  <c r="A1385" i="6"/>
  <c r="A6521" i="6"/>
  <c r="A4625" i="6"/>
  <c r="A8225" i="6"/>
  <c r="A4049" i="6"/>
  <c r="A1721" i="6"/>
  <c r="A6377" i="6"/>
  <c r="A6209" i="6"/>
  <c r="A3257" i="6"/>
  <c r="A185" i="6"/>
  <c r="A2297" i="6"/>
  <c r="A929" i="6"/>
  <c r="A8057" i="6"/>
  <c r="A4793" i="6"/>
  <c r="A1745" i="6"/>
  <c r="A6809" i="6"/>
  <c r="A2753" i="6"/>
  <c r="A1241" i="6"/>
  <c r="A4025" i="6"/>
  <c r="A7913" i="6"/>
  <c r="A977" i="6"/>
  <c r="A2129" i="6"/>
  <c r="A3497" i="6"/>
  <c r="A2489" i="6"/>
  <c r="A2249" i="6"/>
  <c r="A4577" i="6"/>
  <c r="A6953" i="6"/>
  <c r="A6113" i="6"/>
  <c r="A233" i="6"/>
  <c r="A2681" i="6"/>
  <c r="A3857" i="6"/>
  <c r="A5681" i="6"/>
  <c r="A8369" i="6"/>
  <c r="A3641" i="6"/>
  <c r="A7817" i="6"/>
  <c r="A1097" i="6"/>
  <c r="A6233" i="6"/>
  <c r="A329" i="6"/>
  <c r="A4481" i="6"/>
  <c r="A3785" i="6"/>
  <c r="A5729" i="6"/>
  <c r="A5369" i="6"/>
  <c r="A2369" i="6"/>
  <c r="A4337" i="6"/>
  <c r="A1433" i="6"/>
  <c r="A1625" i="6"/>
  <c r="A7097" i="6"/>
  <c r="A2801" i="6"/>
  <c r="A1793" i="6"/>
  <c r="A6641" i="6"/>
  <c r="A2945" i="6"/>
  <c r="A7865" i="6"/>
  <c r="A8321" i="6"/>
  <c r="A5993" i="6"/>
  <c r="A3545" i="6"/>
  <c r="A809" i="6"/>
  <c r="A6425" i="6"/>
  <c r="A8129" i="6"/>
  <c r="A4865" i="6"/>
  <c r="A2009" i="6"/>
  <c r="A5441" i="6"/>
  <c r="A6617" i="6"/>
  <c r="A3353" i="6"/>
  <c r="A497" i="6"/>
  <c r="A41" i="6"/>
  <c r="A353" i="6"/>
  <c r="A3041" i="6"/>
  <c r="A5129" i="6"/>
  <c r="A4289" i="6"/>
  <c r="A6329" i="6"/>
  <c r="A4505" i="6"/>
  <c r="A5105" i="6"/>
  <c r="A1313" i="6"/>
  <c r="A6497" i="6"/>
  <c r="A3737" i="6"/>
  <c r="A8249" i="6"/>
  <c r="A1937" i="6"/>
  <c r="A89" i="6"/>
  <c r="A7241" i="6"/>
  <c r="A2201" i="6"/>
  <c r="A5417" i="6"/>
  <c r="A2537" i="6"/>
  <c r="A7841" i="6"/>
  <c r="A1961" i="6"/>
  <c r="A5009" i="6"/>
  <c r="A2441" i="6"/>
  <c r="A2561" i="6"/>
  <c r="A7625" i="6"/>
  <c r="A6737" i="6"/>
  <c r="A7169" i="6"/>
  <c r="A3113" i="6"/>
  <c r="A425" i="6"/>
  <c r="A4265" i="6"/>
  <c r="A1409" i="6"/>
  <c r="A5489" i="6"/>
  <c r="A8201" i="6"/>
  <c r="A5345" i="6"/>
  <c r="A1769" i="6"/>
  <c r="A569" i="6"/>
  <c r="A4385" i="6"/>
  <c r="A4457" i="6"/>
  <c r="A7289" i="6"/>
  <c r="A3617" i="6"/>
  <c r="A3089" i="6"/>
  <c r="A4529" i="6"/>
  <c r="A4145" i="6"/>
  <c r="A2057" i="6"/>
  <c r="A4649" i="6"/>
  <c r="A1169" i="6"/>
  <c r="A8009" i="6"/>
  <c r="A1601" i="6"/>
  <c r="A6713" i="6"/>
  <c r="A8297" i="6"/>
  <c r="A593" i="6"/>
  <c r="A5057" i="6"/>
  <c r="A3977" i="6"/>
  <c r="A6905" i="6"/>
  <c r="A1673" i="6"/>
  <c r="A2993" i="6"/>
  <c r="A7385" i="6"/>
  <c r="A1529" i="6"/>
  <c r="A7769" i="6"/>
  <c r="A5945" i="6"/>
  <c r="A4961" i="6"/>
  <c r="A2729" i="6"/>
  <c r="A1505" i="6"/>
  <c r="A8033" i="6"/>
  <c r="A4001" i="6"/>
  <c r="A3281" i="6"/>
  <c r="A617" i="6"/>
  <c r="A4673" i="6"/>
  <c r="A4217" i="6"/>
  <c r="A6161" i="6"/>
  <c r="A3377" i="6"/>
  <c r="A857" i="6"/>
  <c r="A5825" i="6"/>
  <c r="A8153" i="6"/>
  <c r="A4841" i="6"/>
  <c r="A1865" i="6"/>
  <c r="A5849" i="6"/>
  <c r="A713" i="6"/>
  <c r="A7361" i="6"/>
  <c r="A3593" i="6"/>
  <c r="A905" i="6"/>
  <c r="A2273" i="6"/>
  <c r="A5777" i="6"/>
  <c r="A1145" i="6"/>
  <c r="A7529" i="6"/>
  <c r="A2417" i="6"/>
  <c r="A6401" i="6"/>
  <c r="A4409" i="6"/>
  <c r="A7577" i="6"/>
  <c r="A1913" i="6"/>
  <c r="A4697" i="6"/>
  <c r="A7121" i="6"/>
  <c r="A6665" i="6"/>
  <c r="A3569" i="6"/>
  <c r="A3305" i="6"/>
  <c r="A2897" i="6"/>
  <c r="A2873" i="6"/>
  <c r="A833" i="6"/>
  <c r="A4433" i="6"/>
  <c r="A7073" i="6"/>
  <c r="A281" i="6"/>
  <c r="A2921" i="6"/>
  <c r="A3521" i="6"/>
  <c r="A3473" i="6"/>
  <c r="A5801" i="6"/>
  <c r="A5633" i="6"/>
  <c r="A7481" i="6"/>
  <c r="A3881" i="6"/>
  <c r="A1817" i="6"/>
  <c r="A5465" i="6"/>
  <c r="A6257" i="6"/>
  <c r="A3833" i="6"/>
  <c r="A1361" i="6"/>
  <c r="A6857" i="6"/>
  <c r="A5201" i="6"/>
  <c r="A7457" i="6"/>
  <c r="A4913" i="6"/>
  <c r="A2105" i="6"/>
  <c r="A5921" i="6"/>
  <c r="A6473" i="6"/>
  <c r="A6977" i="6"/>
  <c r="A3665" i="6"/>
  <c r="A1289" i="6"/>
  <c r="A6593" i="6"/>
  <c r="A5153" i="6"/>
  <c r="A7049" i="6"/>
  <c r="A1697" i="6"/>
  <c r="A2777" i="6"/>
  <c r="A7505" i="6"/>
  <c r="A4745" i="6"/>
  <c r="A7313" i="6"/>
  <c r="A665" i="6"/>
  <c r="A761" i="6"/>
  <c r="A4985" i="6"/>
  <c r="A5873" i="6"/>
  <c r="A2081" i="6"/>
  <c r="A3017" i="6"/>
  <c r="A5561" i="6"/>
  <c r="A3449" i="6"/>
  <c r="A4769" i="6"/>
  <c r="A6041" i="6"/>
  <c r="A401" i="6"/>
  <c r="A5705" i="6"/>
  <c r="A1577" i="6"/>
  <c r="A3425" i="6"/>
  <c r="A7673" i="6"/>
  <c r="A4097" i="6"/>
  <c r="A7145" i="6"/>
  <c r="A3209" i="6"/>
  <c r="A1889" i="6"/>
  <c r="A6689" i="6"/>
  <c r="A2153" i="6"/>
  <c r="A6569" i="6"/>
  <c r="A5321" i="6"/>
  <c r="A2345" i="6"/>
  <c r="A5753" i="6"/>
  <c r="A4121" i="6"/>
  <c r="A4553" i="6"/>
  <c r="A7337" i="6"/>
  <c r="A3713" i="6"/>
  <c r="A1457" i="6"/>
  <c r="A5177" i="6"/>
  <c r="A7697" i="6"/>
  <c r="A2585" i="6"/>
  <c r="A6305" i="6"/>
  <c r="A3233" i="6"/>
  <c r="A137" i="6"/>
  <c r="A4073" i="6"/>
  <c r="A689" i="6"/>
  <c r="A65" i="6"/>
  <c r="A6137" i="6"/>
  <c r="A785" i="6"/>
  <c r="A6785" i="6"/>
  <c r="A6065" i="6"/>
  <c r="A4721" i="6"/>
  <c r="A6281" i="6"/>
  <c r="A257" i="6"/>
  <c r="A2321" i="6"/>
  <c r="A3065" i="6"/>
  <c r="A545" i="6"/>
  <c r="A737" i="6"/>
  <c r="A1553" i="6"/>
  <c r="A7601" i="6"/>
  <c r="A8393" i="6"/>
  <c r="A7745" i="6"/>
  <c r="A4889" i="6"/>
  <c r="A4313" i="6"/>
  <c r="A7793" i="6"/>
  <c r="A1073" i="6"/>
  <c r="A8081" i="6"/>
  <c r="A2969" i="6"/>
  <c r="A1049" i="6"/>
  <c r="A8345" i="6"/>
  <c r="A1193" i="6"/>
  <c r="A7217" i="6"/>
  <c r="A3161" i="6"/>
  <c r="A449" i="6"/>
  <c r="A2657" i="6"/>
  <c r="A2177" i="6"/>
  <c r="A4193" i="6"/>
  <c r="A8417" i="6"/>
  <c r="A5081" i="6"/>
  <c r="A2393" i="6"/>
  <c r="A3185" i="6"/>
  <c r="A1121" i="6"/>
  <c r="A7889" i="6"/>
  <c r="A7409" i="6"/>
  <c r="A3689" i="6"/>
  <c r="A1337" i="6"/>
  <c r="A1001" i="6"/>
  <c r="A5537" i="6"/>
  <c r="A377" i="6"/>
  <c r="A8273" i="6"/>
  <c r="A5969" i="6"/>
  <c r="A3137" i="6"/>
  <c r="A113" i="6"/>
  <c r="A6881" i="6"/>
  <c r="A17" i="6"/>
  <c r="A5273" i="6"/>
  <c r="A6449" i="6"/>
  <c r="A2849" i="6"/>
  <c r="A4937" i="6"/>
  <c r="A1217" i="6"/>
  <c r="A5249" i="6"/>
  <c r="A521" i="6"/>
  <c r="A5897" i="6"/>
  <c r="A2033" i="6"/>
  <c r="A6761" i="6"/>
  <c r="A1841" i="6"/>
  <c r="A4169" i="6"/>
  <c r="A7433" i="6"/>
  <c r="A2705" i="6"/>
  <c r="A3809" i="6"/>
  <c r="A4241" i="6"/>
  <c r="A305" i="6"/>
  <c r="A6929" i="6"/>
  <c r="A1481" i="6"/>
  <c r="A2633" i="6"/>
  <c r="A7001" i="6"/>
  <c r="A7961" i="6"/>
  <c r="K14" i="5"/>
  <c r="J35" i="5"/>
  <c r="J8" i="5"/>
  <c r="A7216" i="6" l="1"/>
  <c r="A5800" i="6"/>
  <c r="A3112" i="6"/>
  <c r="A3448" i="6"/>
  <c r="A2128" i="6"/>
  <c r="A4984" i="6"/>
  <c r="A8152" i="6"/>
  <c r="A6736" i="6"/>
  <c r="A4840" i="6"/>
  <c r="A808" i="6"/>
  <c r="A3760" i="6"/>
  <c r="A136" i="6"/>
  <c r="A7504" i="6"/>
  <c r="A6232" i="6"/>
  <c r="A3280" i="6"/>
  <c r="A5032" i="6"/>
  <c r="A712" i="6"/>
  <c r="A880" i="6"/>
  <c r="A7672" i="6"/>
  <c r="A5464" i="6"/>
  <c r="A2824" i="6"/>
  <c r="A4240" i="6"/>
  <c r="A3352" i="6"/>
  <c r="A8320" i="6"/>
  <c r="A6376" i="6"/>
  <c r="A5176" i="6"/>
  <c r="A400" i="6"/>
  <c r="A2896" i="6"/>
  <c r="A7360" i="6"/>
  <c r="A5344" i="6"/>
  <c r="A1816" i="6"/>
  <c r="A856" i="6"/>
  <c r="A2992" i="6"/>
  <c r="A7048" i="6"/>
  <c r="A4576" i="6"/>
  <c r="A88" i="6"/>
  <c r="A2464" i="6"/>
  <c r="A4072" i="6"/>
  <c r="A40" i="6"/>
  <c r="A7744" i="6"/>
  <c r="A5848" i="6"/>
  <c r="A2608" i="6"/>
  <c r="A4192" i="6"/>
  <c r="A1240" i="6"/>
  <c r="A7624" i="6"/>
  <c r="A5656" i="6"/>
  <c r="A2176" i="6"/>
  <c r="A4000" i="6"/>
  <c r="A6112" i="6"/>
  <c r="A184" i="6"/>
  <c r="A8104" i="6"/>
  <c r="A6688" i="6"/>
  <c r="A4528" i="6"/>
  <c r="A616" i="6"/>
  <c r="A3832" i="6"/>
  <c r="A1168" i="6"/>
  <c r="A7432" i="6"/>
  <c r="A5584" i="6"/>
  <c r="A2752" i="6"/>
  <c r="A376" i="6"/>
  <c r="A4336" i="6"/>
  <c r="A2968" i="6"/>
  <c r="A6760" i="6"/>
  <c r="A4552" i="6"/>
  <c r="A2200" i="6"/>
  <c r="A5944" i="6"/>
  <c r="A3784" i="6"/>
  <c r="A736" i="6"/>
  <c r="A7864" i="6"/>
  <c r="A6352" i="6"/>
  <c r="A3256" i="6"/>
  <c r="A1864" i="6"/>
  <c r="A3304" i="6"/>
  <c r="A6976" i="6"/>
  <c r="A5896" i="6"/>
  <c r="A1696" i="6"/>
  <c r="A664" i="6"/>
  <c r="A4216" i="6"/>
  <c r="A7984" i="6"/>
  <c r="A6712" i="6"/>
  <c r="A4864" i="6"/>
  <c r="A592" i="6"/>
  <c r="A4120" i="6"/>
  <c r="A7264" i="6"/>
  <c r="A5920" i="6"/>
  <c r="A1408" i="6"/>
  <c r="A1912" i="6"/>
  <c r="A2368" i="6"/>
  <c r="A4144" i="6"/>
  <c r="A8224" i="6"/>
  <c r="A7192" i="6"/>
  <c r="A5752" i="6"/>
  <c r="A2272" i="6"/>
  <c r="A2440" i="6"/>
  <c r="A2080" i="6"/>
  <c r="A6496" i="6"/>
  <c r="A4696" i="6"/>
  <c r="A496" i="6"/>
  <c r="A1336" i="6"/>
  <c r="A7120" i="6"/>
  <c r="A5608" i="6"/>
  <c r="A2656" i="6"/>
  <c r="A4360" i="6"/>
  <c r="A2416" i="6"/>
  <c r="A6184" i="6"/>
  <c r="A7960" i="6"/>
  <c r="A4720" i="6"/>
  <c r="A568" i="6"/>
  <c r="A6424" i="6"/>
  <c r="A3520" i="6"/>
  <c r="A8176" i="6"/>
  <c r="A6304" i="6"/>
  <c r="A3088" i="6"/>
  <c r="A1888" i="6"/>
  <c r="A1984" i="6"/>
  <c r="A6880" i="6"/>
  <c r="A5320" i="6"/>
  <c r="A2392" i="6"/>
  <c r="A6160" i="6"/>
  <c r="A5056" i="6"/>
  <c r="A7792" i="6"/>
  <c r="A6088" i="6"/>
  <c r="A2776" i="6"/>
  <c r="A3232" i="6"/>
  <c r="A3856" i="6"/>
  <c r="A6856" i="6"/>
  <c r="A5680" i="6"/>
  <c r="A2512" i="6"/>
  <c r="A1840" i="6"/>
  <c r="A4264" i="6"/>
  <c r="A1024" i="6"/>
  <c r="A7528" i="6"/>
  <c r="A1576" i="6"/>
  <c r="A784" i="6"/>
  <c r="A6064" i="6"/>
  <c r="A2536" i="6"/>
  <c r="A6808" i="6"/>
  <c r="A8248" i="6"/>
  <c r="A7144" i="6"/>
  <c r="A4888" i="6"/>
  <c r="A1432" i="6"/>
  <c r="A3712" i="6"/>
  <c r="A904" i="6"/>
  <c r="A3880" i="6"/>
  <c r="A7552" i="6"/>
  <c r="A6040" i="6"/>
  <c r="A2584" i="6"/>
  <c r="A3976" i="6"/>
  <c r="A1264" i="6"/>
  <c r="A8392" i="6"/>
  <c r="A5512" i="6"/>
  <c r="A1552" i="6"/>
  <c r="A4384" i="6"/>
  <c r="A2032" i="6"/>
  <c r="A6544" i="6"/>
  <c r="A5272" i="6"/>
  <c r="A472" i="6"/>
  <c r="A1480" i="6"/>
  <c r="A7720" i="6"/>
  <c r="A5488" i="6"/>
  <c r="A2152" i="6"/>
  <c r="A280" i="6"/>
  <c r="A3472" i="6"/>
  <c r="A8416" i="6"/>
  <c r="A6568" i="6"/>
  <c r="A4432" i="6"/>
  <c r="A1672" i="6"/>
  <c r="A112" i="6"/>
  <c r="A4960" i="6"/>
  <c r="A2104" i="6"/>
  <c r="A7840" i="6"/>
  <c r="A5992" i="6"/>
  <c r="A2848" i="6"/>
  <c r="A3376" i="6"/>
  <c r="A3040" i="6"/>
  <c r="A7384" i="6"/>
  <c r="A5824" i="6"/>
  <c r="A2296" i="6"/>
  <c r="A928" i="6"/>
  <c r="A1624" i="6"/>
  <c r="A6640" i="6"/>
  <c r="A7456" i="6"/>
  <c r="A2560" i="6"/>
  <c r="A4912" i="6"/>
  <c r="A6952" i="6"/>
  <c r="A1384" i="6"/>
  <c r="A8200" i="6"/>
  <c r="A6784" i="6"/>
  <c r="A4792" i="6"/>
  <c r="A832" i="6"/>
  <c r="A3328" i="6"/>
  <c r="A352" i="6"/>
  <c r="A16" i="6"/>
  <c r="A7480" i="6"/>
  <c r="A5632" i="6"/>
  <c r="A3064" i="6"/>
  <c r="A5008" i="6"/>
  <c r="A1504" i="6"/>
  <c r="A8032" i="6"/>
  <c r="A6832" i="6"/>
  <c r="A5200" i="6"/>
  <c r="A2224" i="6"/>
  <c r="A4936" i="6"/>
  <c r="A3904" i="6"/>
  <c r="A7912" i="6"/>
  <c r="A6904" i="6"/>
  <c r="A4600" i="6"/>
  <c r="A2944" i="6"/>
  <c r="A1216" i="6"/>
  <c r="A6256" i="6"/>
  <c r="A7024" i="6"/>
  <c r="A5416" i="6"/>
  <c r="A1792" i="6"/>
  <c r="A3688" i="6"/>
  <c r="A7240" i="6"/>
  <c r="A4624" i="6"/>
  <c r="A208" i="6"/>
  <c r="A1648" i="6"/>
  <c r="A3496" i="6"/>
  <c r="A7312" i="6"/>
  <c r="A5296" i="6"/>
  <c r="A1720" i="6"/>
  <c r="A2056" i="6"/>
  <c r="A1960" i="6"/>
  <c r="A3424" i="6"/>
  <c r="A8296" i="6"/>
  <c r="A7336" i="6"/>
  <c r="A5224" i="6"/>
  <c r="A1456" i="6"/>
  <c r="A328" i="6"/>
  <c r="A3016" i="6"/>
  <c r="A4744" i="6"/>
  <c r="A544" i="6"/>
  <c r="A640" i="6"/>
  <c r="A2728" i="6"/>
  <c r="A4048" i="6"/>
  <c r="A8056" i="6"/>
  <c r="A2008" i="6"/>
  <c r="A3136" i="6"/>
  <c r="A256" i="6"/>
  <c r="A4096" i="6"/>
  <c r="A760" i="6"/>
  <c r="A5776" i="6"/>
  <c r="A7648" i="6"/>
  <c r="A6328" i="6"/>
  <c r="A2632" i="6"/>
  <c r="A4480" i="6"/>
  <c r="A424" i="6"/>
  <c r="A6928" i="6"/>
  <c r="A5560" i="6"/>
  <c r="A1768" i="6"/>
  <c r="A3928" i="6"/>
  <c r="A688" i="6"/>
  <c r="A8008" i="6"/>
  <c r="A6592" i="6"/>
  <c r="A4408" i="6"/>
  <c r="A520" i="6"/>
  <c r="A5128" i="6"/>
  <c r="A1048" i="6"/>
  <c r="A7888" i="6"/>
  <c r="A5536" i="6"/>
  <c r="A2680" i="6"/>
  <c r="A1000" i="6"/>
  <c r="A1936" i="6"/>
  <c r="A6664" i="6"/>
  <c r="A4504" i="6"/>
  <c r="A1744" i="6"/>
  <c r="A952" i="6"/>
  <c r="A4312" i="6"/>
  <c r="A1600" i="6"/>
  <c r="A7816" i="6"/>
  <c r="A6280" i="6"/>
  <c r="A3208" i="6"/>
  <c r="A3736" i="6"/>
  <c r="A3544" i="6"/>
  <c r="A3184" i="6"/>
  <c r="A8080" i="6"/>
  <c r="A5872" i="6"/>
  <c r="A2320" i="6"/>
  <c r="A7576" i="6"/>
  <c r="A1192" i="6"/>
  <c r="A5080" i="6"/>
  <c r="A7696" i="6"/>
  <c r="A6472" i="6"/>
  <c r="A4816" i="6"/>
  <c r="A160" i="6"/>
  <c r="A1096" i="6"/>
  <c r="A4168" i="6"/>
  <c r="A7168" i="6"/>
  <c r="A4768" i="6"/>
  <c r="A5368" i="6"/>
  <c r="A8272" i="6"/>
  <c r="A5104" i="6"/>
  <c r="A7600" i="6"/>
  <c r="A5728" i="6"/>
  <c r="A3160" i="6"/>
  <c r="A3664" i="6"/>
  <c r="A976" i="6"/>
  <c r="A8128" i="6"/>
  <c r="A7000" i="6"/>
  <c r="A5392" i="6"/>
  <c r="A2248" i="6"/>
  <c r="A3616" i="6"/>
  <c r="A2800" i="6"/>
  <c r="A6400" i="6"/>
  <c r="A4648" i="6"/>
  <c r="A1144" i="6"/>
  <c r="A448" i="6"/>
  <c r="A1120" i="6"/>
  <c r="A7072" i="6"/>
  <c r="A5440" i="6"/>
  <c r="A2488" i="6"/>
  <c r="A4456" i="6"/>
  <c r="A3400" i="6"/>
  <c r="A7288" i="6"/>
  <c r="A4672" i="6"/>
  <c r="A232" i="6"/>
  <c r="A1360" i="6"/>
  <c r="A3568" i="6"/>
  <c r="A7936" i="6"/>
  <c r="A6208" i="6"/>
  <c r="A2872" i="6"/>
  <c r="A2344" i="6"/>
  <c r="A2920" i="6"/>
  <c r="A8368" i="6"/>
  <c r="A6520" i="6"/>
  <c r="A5248" i="6"/>
  <c r="A1528" i="6"/>
  <c r="A1072" i="6"/>
  <c r="A6136" i="6"/>
  <c r="A3640" i="6"/>
  <c r="A7768" i="6"/>
  <c r="A6016" i="6"/>
  <c r="A2704" i="6"/>
  <c r="A3952" i="6"/>
  <c r="A6616" i="6"/>
  <c r="A5704" i="6"/>
  <c r="A5968" i="6"/>
  <c r="A4288" i="6"/>
  <c r="A1288" i="6"/>
  <c r="A7408" i="6"/>
  <c r="A4024" i="6"/>
  <c r="A3592" i="6"/>
  <c r="A1312" i="6"/>
  <c r="A5152" i="6"/>
  <c r="A304" i="6"/>
  <c r="A3808" i="6"/>
  <c r="A6448" i="6"/>
  <c r="A64" i="6"/>
  <c r="A7096" i="6"/>
  <c r="A8344" i="6"/>
  <c r="A7695" i="6"/>
  <c r="A5415" i="6"/>
  <c r="A303" i="6"/>
  <c r="A6831" i="6"/>
  <c r="A5223" i="6"/>
  <c r="A2007" i="6"/>
  <c r="A7287" i="6"/>
  <c r="A2463" i="6"/>
  <c r="A7791" i="6"/>
  <c r="A6063" i="6"/>
  <c r="A231" i="6"/>
  <c r="A7551" i="6"/>
  <c r="A5295" i="6"/>
  <c r="A927" i="6"/>
  <c r="A7263" i="6"/>
  <c r="A5367" i="6"/>
  <c r="A1167" i="6"/>
  <c r="A6879" i="6"/>
  <c r="A5175" i="6"/>
  <c r="A2583" i="6"/>
  <c r="A6471" i="6"/>
  <c r="A1455" i="6"/>
  <c r="A4479" i="6"/>
  <c r="A3591" i="6"/>
  <c r="A6327" i="6"/>
  <c r="A2319" i="6"/>
  <c r="A5871" i="6"/>
  <c r="A39" i="6"/>
  <c r="A2871" i="6"/>
  <c r="A6207" i="6"/>
  <c r="A3207" i="6"/>
  <c r="A6087" i="6"/>
  <c r="A1791" i="6"/>
  <c r="A5919" i="6"/>
  <c r="A3447" i="6"/>
  <c r="A5943" i="6"/>
  <c r="A4239" i="6"/>
  <c r="A5847" i="6"/>
  <c r="A4023" i="6"/>
  <c r="A4671" i="6"/>
  <c r="A2631" i="6"/>
  <c r="A3015" i="6"/>
  <c r="A3807" i="6"/>
  <c r="A831" i="6"/>
  <c r="A7119" i="6"/>
  <c r="A5391" i="6"/>
  <c r="A1023" i="6"/>
  <c r="A7191" i="6"/>
  <c r="A3351" i="6"/>
  <c r="A7983" i="6"/>
  <c r="A6663" i="6"/>
  <c r="A1503" i="6"/>
  <c r="A7575" i="6"/>
  <c r="A5343" i="6"/>
  <c r="A1191" i="6"/>
  <c r="A7311" i="6"/>
  <c r="A5487" i="6"/>
  <c r="A1239" i="6"/>
  <c r="A7839" i="6"/>
  <c r="A5247" i="6"/>
  <c r="A2223" i="6"/>
  <c r="A6615" i="6"/>
  <c r="A3423" i="6"/>
  <c r="A4863" i="6"/>
  <c r="A8247" i="6"/>
  <c r="A6639" i="6"/>
  <c r="A2967" i="6"/>
  <c r="A6567" i="6"/>
  <c r="A1863" i="6"/>
  <c r="A5631" i="6"/>
  <c r="A207" i="6"/>
  <c r="A4959" i="6"/>
  <c r="A2271" i="6"/>
  <c r="A759" i="6"/>
  <c r="A5799" i="6"/>
  <c r="A2175" i="6"/>
  <c r="A5055" i="6"/>
  <c r="A2103" i="6"/>
  <c r="A4935" i="6"/>
  <c r="A399" i="6"/>
  <c r="A4839" i="6"/>
  <c r="A1311" i="6"/>
  <c r="A3255" i="6"/>
  <c r="A4071" i="6"/>
  <c r="A615" i="6"/>
  <c r="A4767" i="6"/>
  <c r="A4143" i="6"/>
  <c r="A783" i="6"/>
  <c r="A4599" i="6"/>
  <c r="A6927" i="6"/>
  <c r="A5199" i="6"/>
  <c r="A2751" i="6"/>
  <c r="A7743" i="6"/>
  <c r="A3159" i="6"/>
  <c r="A7815" i="6"/>
  <c r="A6183" i="6"/>
  <c r="A327" i="6"/>
  <c r="A6231" i="6"/>
  <c r="A7359" i="6"/>
  <c r="A5535" i="6"/>
  <c r="A1263" i="6"/>
  <c r="A6903" i="6"/>
  <c r="A5271" i="6"/>
  <c r="A375" i="6"/>
  <c r="A6711" i="6"/>
  <c r="A2943" i="6"/>
  <c r="A3279" i="6"/>
  <c r="A6495" i="6"/>
  <c r="A1479" i="6"/>
  <c r="A3999" i="6"/>
  <c r="A8175" i="6"/>
  <c r="A6159" i="6"/>
  <c r="A951" i="6"/>
  <c r="A3759" i="6"/>
  <c r="A4695" i="6"/>
  <c r="A1719" i="6"/>
  <c r="A4575" i="6"/>
  <c r="A1935" i="6"/>
  <c r="A4791" i="6"/>
  <c r="A4287" i="6"/>
  <c r="A3063" i="6"/>
  <c r="A4167" i="6"/>
  <c r="A807" i="6"/>
  <c r="A3615" i="6"/>
  <c r="A4983" i="6"/>
  <c r="A3711" i="6"/>
  <c r="A3087" i="6"/>
  <c r="A5103" i="6"/>
  <c r="A471" i="6"/>
  <c r="A3471" i="6"/>
  <c r="A2991" i="6"/>
  <c r="A495" i="6"/>
  <c r="A6303" i="6"/>
  <c r="A7383" i="6"/>
  <c r="A3375" i="6"/>
  <c r="A8415" i="6"/>
  <c r="A8055" i="6"/>
  <c r="A7143" i="6"/>
  <c r="A1575" i="6"/>
  <c r="A1383" i="6"/>
  <c r="A7671" i="6"/>
  <c r="A5463" i="6"/>
  <c r="A543" i="6"/>
  <c r="A6975" i="6"/>
  <c r="A4383" i="6"/>
  <c r="A711" i="6"/>
  <c r="A6855" i="6"/>
  <c r="A2919" i="6"/>
  <c r="A3303" i="6"/>
  <c r="A6591" i="6"/>
  <c r="A2343" i="6"/>
  <c r="A1695" i="6"/>
  <c r="A8367" i="6"/>
  <c r="A6735" i="6"/>
  <c r="A1407" i="6"/>
  <c r="A6423" i="6"/>
  <c r="A7959" i="6"/>
  <c r="A5607" i="6"/>
  <c r="A1215" i="6"/>
  <c r="A4911" i="6"/>
  <c r="A159" i="6"/>
  <c r="A3855" i="6"/>
  <c r="A2511" i="6"/>
  <c r="A7623" i="6"/>
  <c r="A855" i="6"/>
  <c r="A3687" i="6"/>
  <c r="A8295" i="6"/>
  <c r="A4215" i="6"/>
  <c r="A3783" i="6"/>
  <c r="A3639" i="6"/>
  <c r="A2439" i="6"/>
  <c r="A3135" i="6"/>
  <c r="A7599" i="6"/>
  <c r="A87" i="6"/>
  <c r="A4095" i="6"/>
  <c r="A3519" i="6"/>
  <c r="A3927" i="6"/>
  <c r="A2391" i="6"/>
  <c r="A2799" i="6"/>
  <c r="A7335" i="6"/>
  <c r="A3231" i="6"/>
  <c r="A7863" i="6"/>
  <c r="A6039" i="6"/>
  <c r="A447" i="6"/>
  <c r="A4719" i="6"/>
  <c r="A7431" i="6"/>
  <c r="A5583" i="6"/>
  <c r="A519" i="6"/>
  <c r="A7047" i="6"/>
  <c r="A3183" i="6"/>
  <c r="A3879" i="6"/>
  <c r="A6687" i="6"/>
  <c r="A2655" i="6"/>
  <c r="A2079" i="6"/>
  <c r="A8031" i="6"/>
  <c r="A6807" i="6"/>
  <c r="A1431" i="6"/>
  <c r="A2727" i="6"/>
  <c r="A8007" i="6"/>
  <c r="A6255" i="6"/>
  <c r="A975" i="6"/>
  <c r="A2823" i="6"/>
  <c r="A8079" i="6"/>
  <c r="A5439" i="6"/>
  <c r="A351" i="6"/>
  <c r="A1767" i="6"/>
  <c r="A3975" i="6"/>
  <c r="A1911" i="6"/>
  <c r="A1551" i="6"/>
  <c r="A3567" i="6"/>
  <c r="A2535" i="6"/>
  <c r="A2559" i="6"/>
  <c r="A2199" i="6"/>
  <c r="A3735" i="6"/>
  <c r="A4887" i="6"/>
  <c r="A4335" i="6"/>
  <c r="A2151" i="6"/>
  <c r="A3495" i="6"/>
  <c r="A4743" i="6"/>
  <c r="A5895" i="6"/>
  <c r="A4623" i="6"/>
  <c r="A3951" i="6"/>
  <c r="A8151" i="6"/>
  <c r="A6759" i="6"/>
  <c r="A1647" i="6"/>
  <c r="A8391" i="6"/>
  <c r="A7719" i="6"/>
  <c r="A5511" i="6"/>
  <c r="A879" i="6"/>
  <c r="A7023" i="6"/>
  <c r="A5127" i="6"/>
  <c r="A903" i="6"/>
  <c r="A6783" i="6"/>
  <c r="A2895" i="6"/>
  <c r="A2247" i="6"/>
  <c r="A8127" i="6"/>
  <c r="A6951" i="6"/>
  <c r="A1623" i="6"/>
  <c r="A2847" i="6"/>
  <c r="A8103" i="6"/>
  <c r="A6351" i="6"/>
  <c r="A1119" i="6"/>
  <c r="A2679" i="6"/>
  <c r="A8319" i="6"/>
  <c r="A5679" i="6"/>
  <c r="A255" i="6"/>
  <c r="A7167" i="6"/>
  <c r="A5703" i="6"/>
  <c r="A1047" i="6"/>
  <c r="A1743" i="6"/>
  <c r="A1839" i="6"/>
  <c r="A1359" i="6"/>
  <c r="A4263" i="6"/>
  <c r="A1983" i="6"/>
  <c r="A5031" i="6"/>
  <c r="A5079" i="6"/>
  <c r="A639" i="6"/>
  <c r="A4527" i="6"/>
  <c r="A4191" i="6"/>
  <c r="A3039" i="6"/>
  <c r="A2031" i="6"/>
  <c r="A6447" i="6"/>
  <c r="A2295" i="6"/>
  <c r="A1887" i="6"/>
  <c r="A5823" i="6"/>
  <c r="A7911" i="6"/>
  <c r="A6135" i="6"/>
  <c r="A591" i="6"/>
  <c r="A4047" i="6"/>
  <c r="A7479" i="6"/>
  <c r="A5727" i="6"/>
  <c r="A135" i="6"/>
  <c r="A7239" i="6"/>
  <c r="A4407" i="6"/>
  <c r="A2607" i="6"/>
  <c r="A8223" i="6"/>
  <c r="A7095" i="6"/>
  <c r="A2127" i="6"/>
  <c r="A2487" i="6"/>
  <c r="A8199" i="6"/>
  <c r="A6399" i="6"/>
  <c r="A1143" i="6"/>
  <c r="A423" i="6"/>
  <c r="A7527" i="6"/>
  <c r="A5775" i="6"/>
  <c r="A279" i="6"/>
  <c r="A7455" i="6"/>
  <c r="A5751" i="6"/>
  <c r="A567" i="6"/>
  <c r="A7935" i="6"/>
  <c r="A4431" i="6"/>
  <c r="A1599" i="6"/>
  <c r="A5991" i="6"/>
  <c r="A663" i="6"/>
  <c r="A4815" i="6"/>
  <c r="A3663" i="6"/>
  <c r="A4311" i="6"/>
  <c r="A8271" i="6"/>
  <c r="A1287" i="6"/>
  <c r="A3831" i="6"/>
  <c r="A63" i="6"/>
  <c r="A2415" i="6"/>
  <c r="A6279" i="6"/>
  <c r="A4119" i="6"/>
  <c r="A5655" i="6"/>
  <c r="A5007" i="6"/>
  <c r="A4647" i="6"/>
  <c r="A4455" i="6"/>
  <c r="A2055" i="6"/>
  <c r="A5967" i="6"/>
  <c r="A5151" i="6"/>
  <c r="A1671" i="6"/>
  <c r="A735" i="6"/>
  <c r="A4503" i="6"/>
  <c r="A3903" i="6"/>
  <c r="A6543" i="6"/>
  <c r="A1335" i="6"/>
  <c r="A999" i="6"/>
  <c r="A183" i="6"/>
  <c r="A2703" i="6"/>
  <c r="A15" i="6"/>
  <c r="A1815" i="6"/>
  <c r="A6375" i="6"/>
  <c r="A7767" i="6"/>
  <c r="A7215" i="6"/>
  <c r="A1959" i="6"/>
  <c r="A2367" i="6"/>
  <c r="A6015" i="6"/>
  <c r="A7887" i="6"/>
  <c r="A6999" i="6"/>
  <c r="A6111" i="6"/>
  <c r="A5319" i="6"/>
  <c r="A6519" i="6"/>
  <c r="A4359" i="6"/>
  <c r="A7071" i="6"/>
  <c r="A5559" i="6"/>
  <c r="A3327" i="6"/>
  <c r="A111" i="6"/>
  <c r="A1095" i="6"/>
  <c r="A2775" i="6"/>
  <c r="A3399" i="6"/>
  <c r="A1071" i="6"/>
  <c r="A1527" i="6"/>
  <c r="A3111" i="6"/>
  <c r="A687" i="6"/>
  <c r="A8343" i="6"/>
  <c r="A7503" i="6"/>
  <c r="A7407" i="6"/>
  <c r="A7647" i="6"/>
  <c r="A3543" i="6"/>
  <c r="A4551" i="6"/>
  <c r="K13" i="5"/>
  <c r="L14" i="5"/>
  <c r="P14" i="5" s="1"/>
  <c r="J34" i="5"/>
  <c r="J7" i="5"/>
  <c r="A4886" i="6" l="1"/>
  <c r="A2726" i="6"/>
  <c r="A302" i="6"/>
  <c r="A1766" i="6"/>
  <c r="A1574" i="6"/>
  <c r="A3374" i="6"/>
  <c r="A4862" i="6"/>
  <c r="A1862" i="6"/>
  <c r="A5870" i="6"/>
  <c r="A5414" i="6"/>
  <c r="A830" i="6"/>
  <c r="A6422" i="6"/>
  <c r="A2750" i="6"/>
  <c r="A1310" i="6"/>
  <c r="A7166" i="6"/>
  <c r="A398" i="6"/>
  <c r="A134" i="6"/>
  <c r="A4790" i="6"/>
  <c r="A2774" i="6"/>
  <c r="A6302" i="6"/>
  <c r="A6326" i="6"/>
  <c r="A854" i="6"/>
  <c r="A5654" i="6"/>
  <c r="A3758" i="6"/>
  <c r="A1118" i="6"/>
  <c r="A7382" i="6"/>
  <c r="A758" i="6"/>
  <c r="A542" i="6"/>
  <c r="A4454" i="6"/>
  <c r="A2126" i="6"/>
  <c r="A1622" i="6"/>
  <c r="A6806" i="6"/>
  <c r="A6902" i="6"/>
  <c r="A998" i="6"/>
  <c r="A6518" i="6"/>
  <c r="A3494" i="6"/>
  <c r="A710" i="6"/>
  <c r="A6038" i="6"/>
  <c r="A7574" i="6"/>
  <c r="A8246" i="6"/>
  <c r="A4430" i="6"/>
  <c r="A2150" i="6"/>
  <c r="A7454" i="6"/>
  <c r="A7238" i="6"/>
  <c r="A5270" i="6"/>
  <c r="A38" i="6"/>
  <c r="A374" i="6"/>
  <c r="A1934" i="6"/>
  <c r="A3926" i="6"/>
  <c r="A3686" i="6"/>
  <c r="A2630" i="6"/>
  <c r="A4094" i="6"/>
  <c r="A5054" i="6"/>
  <c r="A4958" i="6"/>
  <c r="A2990" i="6"/>
  <c r="A2606" i="6"/>
  <c r="A3254" i="6"/>
  <c r="A7046" i="6"/>
  <c r="A3974" i="6"/>
  <c r="A1406" i="6"/>
  <c r="A1430" i="6"/>
  <c r="A3422" i="6"/>
  <c r="A4550" i="6"/>
  <c r="A4022" i="6"/>
  <c r="A494" i="6"/>
  <c r="A518" i="6"/>
  <c r="A5606" i="6"/>
  <c r="A5726" i="6"/>
  <c r="A5222" i="6"/>
  <c r="A2678" i="6"/>
  <c r="A5774" i="6"/>
  <c r="A2870" i="6"/>
  <c r="A8030" i="6"/>
  <c r="A4334" i="6"/>
  <c r="A3734" i="6"/>
  <c r="A1286" i="6"/>
  <c r="A2342" i="6"/>
  <c r="A7598" i="6"/>
  <c r="A6230" i="6"/>
  <c r="A5006" i="6"/>
  <c r="A2294" i="6"/>
  <c r="A5582" i="6"/>
  <c r="A1646" i="6"/>
  <c r="A5294" i="6"/>
  <c r="A8150" i="6"/>
  <c r="A5078" i="6"/>
  <c r="A3566" i="6"/>
  <c r="A686" i="6"/>
  <c r="A278" i="6"/>
  <c r="A1046" i="6"/>
  <c r="A2942" i="6"/>
  <c r="A4934" i="6"/>
  <c r="A2006" i="6"/>
  <c r="A8318" i="6"/>
  <c r="A5702" i="6"/>
  <c r="A5390" i="6"/>
  <c r="A7430" i="6"/>
  <c r="A86" i="6"/>
  <c r="A1478" i="6"/>
  <c r="A7838" i="6"/>
  <c r="A2846" i="6"/>
  <c r="A2414" i="6"/>
  <c r="A4310" i="6"/>
  <c r="A2030" i="6"/>
  <c r="A8270" i="6"/>
  <c r="A8222" i="6"/>
  <c r="A5846" i="6"/>
  <c r="A7862" i="6"/>
  <c r="A4598" i="6"/>
  <c r="A2198" i="6"/>
  <c r="A7118" i="6"/>
  <c r="A8414" i="6"/>
  <c r="A6110" i="6"/>
  <c r="A4718" i="6"/>
  <c r="A3998" i="6"/>
  <c r="A2966" i="6"/>
  <c r="A5822" i="6"/>
  <c r="A8342" i="6"/>
  <c r="A7790" i="6"/>
  <c r="A4358" i="6"/>
  <c r="A2054" i="6"/>
  <c r="A7334" i="6"/>
  <c r="A8390" i="6"/>
  <c r="A6638" i="6"/>
  <c r="A4622" i="6"/>
  <c r="A3710" i="6"/>
  <c r="A5342" i="6"/>
  <c r="A6158" i="6"/>
  <c r="A8054" i="6"/>
  <c r="A3302" i="6"/>
  <c r="A7958" i="6"/>
  <c r="A4166" i="6"/>
  <c r="A1502" i="6"/>
  <c r="A6758" i="6"/>
  <c r="A614" i="6"/>
  <c r="A5174" i="6"/>
  <c r="A3542" i="6"/>
  <c r="A662" i="6"/>
  <c r="A2462" i="6"/>
  <c r="A6782" i="6"/>
  <c r="A4286" i="6"/>
  <c r="A1982" i="6"/>
  <c r="A350" i="6"/>
  <c r="A7094" i="6"/>
  <c r="A7142" i="6"/>
  <c r="A2438" i="6"/>
  <c r="A3446" i="6"/>
  <c r="A4214" i="6"/>
  <c r="A7934" i="6"/>
  <c r="A4070" i="6"/>
  <c r="A7070" i="6"/>
  <c r="A8126" i="6"/>
  <c r="A7886" i="6"/>
  <c r="A2822" i="6"/>
  <c r="A62" i="6"/>
  <c r="A4910" i="6"/>
  <c r="A1910" i="6"/>
  <c r="A8366" i="6"/>
  <c r="A5534" i="6"/>
  <c r="A5318" i="6"/>
  <c r="A7694" i="6"/>
  <c r="A3854" i="6"/>
  <c r="A902" i="6"/>
  <c r="A5558" i="6"/>
  <c r="A1070" i="6"/>
  <c r="A7622" i="6"/>
  <c r="A4118" i="6"/>
  <c r="A1838" i="6"/>
  <c r="A2390" i="6"/>
  <c r="A3086" i="6"/>
  <c r="A6278" i="6"/>
  <c r="A7742" i="6"/>
  <c r="A3782" i="6"/>
  <c r="A1262" i="6"/>
  <c r="A5366" i="6"/>
  <c r="A974" i="6"/>
  <c r="A3230" i="6"/>
  <c r="A5198" i="6"/>
  <c r="A1454" i="6"/>
  <c r="A2510" i="6"/>
  <c r="A3158" i="6"/>
  <c r="A2558" i="6"/>
  <c r="A6854" i="6"/>
  <c r="A6566" i="6"/>
  <c r="A3590" i="6"/>
  <c r="A1166" i="6"/>
  <c r="A6374" i="6"/>
  <c r="A2894" i="6"/>
  <c r="A8078" i="6"/>
  <c r="A4478" i="6"/>
  <c r="A3518" i="6"/>
  <c r="A7478" i="6"/>
  <c r="A5990" i="6"/>
  <c r="A4694" i="6"/>
  <c r="A2246" i="6"/>
  <c r="A6182" i="6"/>
  <c r="A6734" i="6"/>
  <c r="A5918" i="6"/>
  <c r="A2486" i="6"/>
  <c r="A1238" i="6"/>
  <c r="A5126" i="6"/>
  <c r="A7286" i="6"/>
  <c r="A6974" i="6"/>
  <c r="A4190" i="6"/>
  <c r="A1886" i="6"/>
  <c r="A1694" i="6"/>
  <c r="A6878" i="6"/>
  <c r="A7406" i="6"/>
  <c r="A1742" i="6"/>
  <c r="A6542" i="6"/>
  <c r="A3062" i="6"/>
  <c r="A1382" i="6"/>
  <c r="A6686" i="6"/>
  <c r="A2534" i="6"/>
  <c r="A4814" i="6"/>
  <c r="A2798" i="6"/>
  <c r="A6134" i="6"/>
  <c r="A6086" i="6"/>
  <c r="A1814" i="6"/>
  <c r="A6446" i="6"/>
  <c r="A3902" i="6"/>
  <c r="A1142" i="6"/>
  <c r="A6998" i="6"/>
  <c r="A1550" i="6"/>
  <c r="A950" i="6"/>
  <c r="A4526" i="6"/>
  <c r="A2654" i="6"/>
  <c r="A7646" i="6"/>
  <c r="A6662" i="6"/>
  <c r="A1094" i="6"/>
  <c r="A5150" i="6"/>
  <c r="A3662" i="6"/>
  <c r="A878" i="6"/>
  <c r="A590" i="6"/>
  <c r="A566" i="6"/>
  <c r="A3134" i="6"/>
  <c r="A5030" i="6"/>
  <c r="A2102" i="6"/>
  <c r="A8294" i="6"/>
  <c r="A5678" i="6"/>
  <c r="A5510" i="6"/>
  <c r="A7502" i="6"/>
  <c r="A7718" i="6"/>
  <c r="A4046" i="6"/>
  <c r="A1190" i="6"/>
  <c r="A1790" i="6"/>
  <c r="A7358" i="6"/>
  <c r="A3110" i="6"/>
  <c r="A6470" i="6"/>
  <c r="A158" i="6"/>
  <c r="A8174" i="6"/>
  <c r="A5438" i="6"/>
  <c r="A5750" i="6"/>
  <c r="A8198" i="6"/>
  <c r="A1334" i="6"/>
  <c r="A3014" i="6"/>
  <c r="A7214" i="6"/>
  <c r="A7910" i="6"/>
  <c r="A4646" i="6"/>
  <c r="A2222" i="6"/>
  <c r="A6590" i="6"/>
  <c r="A5630" i="6"/>
  <c r="A4838" i="6"/>
  <c r="A2702" i="6"/>
  <c r="A110" i="6"/>
  <c r="A182" i="6"/>
  <c r="A2582" i="6"/>
  <c r="A5942" i="6"/>
  <c r="A3878" i="6"/>
  <c r="A3206" i="6"/>
  <c r="A5246" i="6"/>
  <c r="A6614" i="6"/>
  <c r="A4502" i="6"/>
  <c r="A3830" i="6"/>
  <c r="A1358" i="6"/>
  <c r="A326" i="6"/>
  <c r="A6830" i="6"/>
  <c r="A6254" i="6"/>
  <c r="A5102" i="6"/>
  <c r="A2318" i="6"/>
  <c r="A5798" i="6"/>
  <c r="A734" i="6"/>
  <c r="A3350" i="6"/>
  <c r="A4238" i="6"/>
  <c r="A3638" i="6"/>
  <c r="A1214" i="6"/>
  <c r="A1718" i="6"/>
  <c r="A6926" i="6"/>
  <c r="A4382" i="6"/>
  <c r="A2078" i="6"/>
  <c r="A1598" i="6"/>
  <c r="A7262" i="6"/>
  <c r="A7310" i="6"/>
  <c r="A446" i="6"/>
  <c r="A6494" i="6"/>
  <c r="A3470" i="6"/>
  <c r="A470" i="6"/>
  <c r="A6398" i="6"/>
  <c r="A7550" i="6"/>
  <c r="A7670" i="6"/>
  <c r="A3950" i="6"/>
  <c r="A926" i="6"/>
  <c r="A2366" i="6"/>
  <c r="A7190" i="6"/>
  <c r="A8006" i="6"/>
  <c r="A4766" i="6"/>
  <c r="A4142" i="6"/>
  <c r="A806" i="6"/>
  <c r="A5486" i="6"/>
  <c r="A3182" i="6"/>
  <c r="A8102" i="6"/>
  <c r="A7814" i="6"/>
  <c r="A4406" i="6"/>
  <c r="A2174" i="6"/>
  <c r="A6950" i="6"/>
  <c r="A6206" i="6"/>
  <c r="A4670" i="6"/>
  <c r="A3806" i="6"/>
  <c r="A3278" i="6"/>
  <c r="A6062" i="6"/>
  <c r="A7766" i="6"/>
  <c r="A4262" i="6"/>
  <c r="A1958" i="6"/>
  <c r="A7526" i="6"/>
  <c r="A6710" i="6"/>
  <c r="A230" i="6"/>
  <c r="A4574" i="6"/>
  <c r="A3614" i="6"/>
  <c r="A5966" i="6"/>
  <c r="A7022" i="6"/>
  <c r="A5462" i="6"/>
  <c r="A7982" i="6"/>
  <c r="A4742" i="6"/>
  <c r="A2270" i="6"/>
  <c r="A6014" i="6"/>
  <c r="A3326" i="6"/>
  <c r="A5894" i="6"/>
  <c r="A4982" i="6"/>
  <c r="A3038" i="6"/>
  <c r="A638" i="6"/>
  <c r="A1670" i="6"/>
  <c r="A1526" i="6"/>
  <c r="A2918" i="6"/>
  <c r="A14" i="6"/>
  <c r="A6350" i="6"/>
  <c r="A206" i="6"/>
  <c r="A254" i="6"/>
  <c r="A782" i="6"/>
  <c r="A3398" i="6"/>
  <c r="A1022" i="6"/>
  <c r="A422" i="6"/>
  <c r="K12" i="5"/>
  <c r="L13" i="5"/>
  <c r="P13" i="5" s="1"/>
  <c r="J6" i="5"/>
  <c r="J33" i="5"/>
  <c r="J32" i="5" s="1"/>
  <c r="K11" i="5" l="1"/>
  <c r="L12" i="5"/>
  <c r="P12" i="5" s="1"/>
  <c r="A7093" i="6"/>
  <c r="A3301" i="6"/>
  <c r="A2101" i="6"/>
  <c r="A6037" i="6"/>
  <c r="A3973" i="6"/>
  <c r="A8221" i="6"/>
  <c r="A5005" i="6"/>
  <c r="A2437" i="6"/>
  <c r="A109" i="6"/>
  <c r="A6613" i="6"/>
  <c r="A7237" i="6"/>
  <c r="A3733" i="6"/>
  <c r="A3037" i="6"/>
  <c r="A709" i="6"/>
  <c r="A5221" i="6"/>
  <c r="A5677" i="6"/>
  <c r="A7141" i="6"/>
  <c r="A2341" i="6"/>
  <c r="A6685" i="6"/>
  <c r="A493" i="6"/>
  <c r="A1573" i="6"/>
  <c r="A7333" i="6"/>
  <c r="A3925" i="6"/>
  <c r="A6637" i="6"/>
  <c r="A4453" i="6"/>
  <c r="A805" i="6"/>
  <c r="A7837" i="6"/>
  <c r="A4309" i="6"/>
  <c r="A7357" i="6"/>
  <c r="A1525" i="6"/>
  <c r="A1405" i="6"/>
  <c r="A1885" i="6"/>
  <c r="A5701" i="6"/>
  <c r="A3901" i="6"/>
  <c r="A2197" i="6"/>
  <c r="A1285" i="6"/>
  <c r="A4837" i="6"/>
  <c r="A5629" i="6"/>
  <c r="A1477" i="6"/>
  <c r="A829" i="6"/>
  <c r="A5149" i="6"/>
  <c r="A7261" i="6"/>
  <c r="A3805" i="6"/>
  <c r="A1381" i="6"/>
  <c r="A6133" i="6"/>
  <c r="A3397" i="6"/>
  <c r="A5053" i="6"/>
  <c r="A2413" i="6"/>
  <c r="A2629" i="6"/>
  <c r="A7693" i="6"/>
  <c r="A1429" i="6"/>
  <c r="A7405" i="6"/>
  <c r="A2989" i="6"/>
  <c r="A1717" i="6"/>
  <c r="A541" i="6"/>
  <c r="A1021" i="6"/>
  <c r="A4669" i="6"/>
  <c r="A6301" i="6"/>
  <c r="A181" i="6"/>
  <c r="A5173" i="6"/>
  <c r="A4597" i="6"/>
  <c r="A853" i="6"/>
  <c r="A3349" i="6"/>
  <c r="A3205" i="6"/>
  <c r="A2917" i="6"/>
  <c r="A5485" i="6"/>
  <c r="A6565" i="6"/>
  <c r="A6901" i="6"/>
  <c r="A6277" i="6"/>
  <c r="A1237" i="6"/>
  <c r="A6781" i="6"/>
  <c r="A781" i="6"/>
  <c r="A1501" i="6"/>
  <c r="A973" i="6"/>
  <c r="A3613" i="6"/>
  <c r="A6733" i="6"/>
  <c r="A4549" i="6"/>
  <c r="A6253" i="6"/>
  <c r="A3637" i="6"/>
  <c r="A2821" i="6"/>
  <c r="A2293" i="6"/>
  <c r="A2509" i="6"/>
  <c r="A1141" i="6"/>
  <c r="A6157" i="6"/>
  <c r="A2797" i="6"/>
  <c r="A1357" i="6"/>
  <c r="A5989" i="6"/>
  <c r="A3661" i="6"/>
  <c r="A7285" i="6"/>
  <c r="A3829" i="6"/>
  <c r="A3229" i="6"/>
  <c r="A2581" i="6"/>
  <c r="A5893" i="6"/>
  <c r="A7021" i="6"/>
  <c r="A3085" i="6"/>
  <c r="A205" i="6"/>
  <c r="A2533" i="6"/>
  <c r="A5245" i="6"/>
  <c r="A13" i="6"/>
  <c r="A5317" i="6"/>
  <c r="A229" i="6"/>
  <c r="A5557" i="6"/>
  <c r="A4261" i="6"/>
  <c r="A6349" i="6"/>
  <c r="A277" i="6"/>
  <c r="A3685" i="6"/>
  <c r="A4237" i="6"/>
  <c r="A8101" i="6"/>
  <c r="A4141" i="6"/>
  <c r="A8413" i="6"/>
  <c r="A7933" i="6"/>
  <c r="A5341" i="6"/>
  <c r="A1213" i="6"/>
  <c r="A7765" i="6"/>
  <c r="A565" i="6"/>
  <c r="A3373" i="6"/>
  <c r="A7861" i="6"/>
  <c r="A5845" i="6"/>
  <c r="A3517" i="6"/>
  <c r="A2965" i="6"/>
  <c r="A5797" i="6"/>
  <c r="A6421" i="6"/>
  <c r="A7645" i="6"/>
  <c r="A6205" i="6"/>
  <c r="A3421" i="6"/>
  <c r="A133" i="6"/>
  <c r="A4933" i="6"/>
  <c r="A1693" i="6"/>
  <c r="A8005" i="6"/>
  <c r="A3013" i="6"/>
  <c r="A1813" i="6"/>
  <c r="A85" i="6"/>
  <c r="A2773" i="6"/>
  <c r="A6061" i="6"/>
  <c r="A3493" i="6"/>
  <c r="A469" i="6"/>
  <c r="A4117" i="6"/>
  <c r="A1189" i="6"/>
  <c r="A5077" i="6"/>
  <c r="A5725" i="6"/>
  <c r="A2869" i="6"/>
  <c r="A2749" i="6"/>
  <c r="A7813" i="6"/>
  <c r="A8389" i="6"/>
  <c r="A3109" i="6"/>
  <c r="A6469" i="6"/>
  <c r="A4405" i="6"/>
  <c r="A6229" i="6"/>
  <c r="A6949" i="6"/>
  <c r="A7117" i="6"/>
  <c r="A4909" i="6"/>
  <c r="A6925" i="6"/>
  <c r="A5917" i="6"/>
  <c r="A5869" i="6"/>
  <c r="A5101" i="6"/>
  <c r="A1645" i="6"/>
  <c r="A4477" i="6"/>
  <c r="A7597" i="6"/>
  <c r="A1549" i="6"/>
  <c r="A8245" i="6"/>
  <c r="A3061" i="6"/>
  <c r="A2725" i="6"/>
  <c r="A6661" i="6"/>
  <c r="A6997" i="6"/>
  <c r="A7741" i="6"/>
  <c r="A5773" i="6"/>
  <c r="A8053" i="6"/>
  <c r="A5269" i="6"/>
  <c r="A3757" i="6"/>
  <c r="A7525" i="6"/>
  <c r="A4381" i="6"/>
  <c r="A1597" i="6"/>
  <c r="A7069" i="6"/>
  <c r="A3133" i="6"/>
  <c r="A397" i="6"/>
  <c r="A2149" i="6"/>
  <c r="A2677" i="6"/>
  <c r="A8293" i="6"/>
  <c r="A5413" i="6"/>
  <c r="A3157" i="6"/>
  <c r="A877" i="6"/>
  <c r="A6853" i="6"/>
  <c r="A4069" i="6"/>
  <c r="A3541" i="6"/>
  <c r="A2557" i="6"/>
  <c r="A4093" i="6"/>
  <c r="A7501" i="6"/>
  <c r="A7885" i="6"/>
  <c r="A4525" i="6"/>
  <c r="A7453" i="6"/>
  <c r="A2461" i="6"/>
  <c r="A4501" i="6"/>
  <c r="A4861" i="6"/>
  <c r="A7789" i="6"/>
  <c r="A3877" i="6"/>
  <c r="A4045" i="6"/>
  <c r="A5653" i="6"/>
  <c r="A8077" i="6"/>
  <c r="A613" i="6"/>
  <c r="A445" i="6"/>
  <c r="A7381" i="6"/>
  <c r="A1669" i="6"/>
  <c r="A4741" i="6"/>
  <c r="A6877" i="6"/>
  <c r="A2653" i="6"/>
  <c r="A8029" i="6"/>
  <c r="A2053" i="6"/>
  <c r="A6589" i="6"/>
  <c r="A637" i="6"/>
  <c r="A5941" i="6"/>
  <c r="A5581" i="6"/>
  <c r="A5029" i="6"/>
  <c r="A1789" i="6"/>
  <c r="A7429" i="6"/>
  <c r="A3997" i="6"/>
  <c r="A1741" i="6"/>
  <c r="A6109" i="6"/>
  <c r="A3589" i="6"/>
  <c r="A1093" i="6"/>
  <c r="A1621" i="6"/>
  <c r="A373" i="6"/>
  <c r="A61" i="6"/>
  <c r="A8269" i="6"/>
  <c r="A5965" i="6"/>
  <c r="A2077" i="6"/>
  <c r="A5605" i="6"/>
  <c r="A4213" i="6"/>
  <c r="A757" i="6"/>
  <c r="A2893" i="6"/>
  <c r="A6445" i="6"/>
  <c r="A6325" i="6"/>
  <c r="A5509" i="6"/>
  <c r="A997" i="6"/>
  <c r="A1861" i="6"/>
  <c r="A7669" i="6"/>
  <c r="A733" i="6"/>
  <c r="A3445" i="6"/>
  <c r="A949" i="6"/>
  <c r="A3181" i="6"/>
  <c r="A3469" i="6"/>
  <c r="A6829" i="6"/>
  <c r="A2845" i="6"/>
  <c r="A7309" i="6"/>
  <c r="A925" i="6"/>
  <c r="A7717" i="6"/>
  <c r="A7165" i="6"/>
  <c r="A901" i="6"/>
  <c r="A1045" i="6"/>
  <c r="A2941" i="6"/>
  <c r="A2317" i="6"/>
  <c r="A7189" i="6"/>
  <c r="A2485" i="6"/>
  <c r="A6709" i="6"/>
  <c r="A7981" i="6"/>
  <c r="A3253" i="6"/>
  <c r="A5461" i="6"/>
  <c r="A7549" i="6"/>
  <c r="A4981" i="6"/>
  <c r="A1765" i="6"/>
  <c r="A7045" i="6"/>
  <c r="A3277" i="6"/>
  <c r="A2005" i="6"/>
  <c r="A8365" i="6"/>
  <c r="A6013" i="6"/>
  <c r="A3325" i="6"/>
  <c r="A1069" i="6"/>
  <c r="A6805" i="6"/>
  <c r="A2269" i="6"/>
  <c r="A8125" i="6"/>
  <c r="A4885" i="6"/>
  <c r="A2365" i="6"/>
  <c r="A685" i="6"/>
  <c r="A517" i="6"/>
  <c r="A6517" i="6"/>
  <c r="A8149" i="6"/>
  <c r="A3949" i="6"/>
  <c r="A4429" i="6"/>
  <c r="A7957" i="6"/>
  <c r="A4021" i="6"/>
  <c r="A4693" i="6"/>
  <c r="A6181" i="6"/>
  <c r="A1333" i="6"/>
  <c r="A5533" i="6"/>
  <c r="A1933" i="6"/>
  <c r="A6493" i="6"/>
  <c r="A4357" i="6"/>
  <c r="A8173" i="6"/>
  <c r="A1981" i="6"/>
  <c r="A589" i="6"/>
  <c r="A6397" i="6"/>
  <c r="A5293" i="6"/>
  <c r="A661" i="6"/>
  <c r="A1117" i="6"/>
  <c r="A6085" i="6"/>
  <c r="A157" i="6"/>
  <c r="A1165" i="6"/>
  <c r="A1453" i="6"/>
  <c r="A4285" i="6"/>
  <c r="A6973" i="6"/>
  <c r="A325" i="6"/>
  <c r="A4165" i="6"/>
  <c r="A4621" i="6"/>
  <c r="A3565" i="6"/>
  <c r="A7621" i="6"/>
  <c r="A7477" i="6"/>
  <c r="A4789" i="6"/>
  <c r="A1837" i="6"/>
  <c r="A7213" i="6"/>
  <c r="A3709" i="6"/>
  <c r="A1309" i="6"/>
  <c r="A8317" i="6"/>
  <c r="A5389" i="6"/>
  <c r="A2389" i="6"/>
  <c r="A5125" i="6"/>
  <c r="A2173" i="6"/>
  <c r="A8341" i="6"/>
  <c r="A4957" i="6"/>
  <c r="A2125" i="6"/>
  <c r="A5821" i="6"/>
  <c r="A7909" i="6"/>
  <c r="A2221" i="6"/>
  <c r="A8197" i="6"/>
  <c r="A1957" i="6"/>
  <c r="A6757" i="6"/>
  <c r="A4573" i="6"/>
  <c r="A3781" i="6"/>
  <c r="A37" i="6"/>
  <c r="A2701" i="6"/>
  <c r="A5437" i="6"/>
  <c r="A421" i="6"/>
  <c r="A6373" i="6"/>
  <c r="A6541" i="6"/>
  <c r="A349" i="6"/>
  <c r="A2605" i="6"/>
  <c r="A5749" i="6"/>
  <c r="A7573" i="6"/>
  <c r="A2029" i="6"/>
  <c r="A4765" i="6"/>
  <c r="A5197" i="6"/>
  <c r="A3853" i="6"/>
  <c r="A4189" i="6"/>
  <c r="A4813" i="6"/>
  <c r="A1261" i="6"/>
  <c r="A301" i="6"/>
  <c r="A2245" i="6"/>
  <c r="A5365" i="6"/>
  <c r="A253" i="6"/>
  <c r="A4645" i="6"/>
  <c r="A4333" i="6"/>
  <c r="A1909" i="6"/>
  <c r="A4717" i="6"/>
  <c r="K32" i="5"/>
  <c r="L32" i="5" s="1"/>
  <c r="P32" i="5" s="1"/>
  <c r="K33" i="5" l="1"/>
  <c r="L33" i="5" s="1"/>
  <c r="P33" i="5" s="1"/>
  <c r="A6900" i="6"/>
  <c r="A5676" i="6"/>
  <c r="A2556" i="6"/>
  <c r="A108" i="6"/>
  <c r="A7932" i="6"/>
  <c r="A6252" i="6"/>
  <c r="A2868" i="6"/>
  <c r="A708" i="6"/>
  <c r="A6108" i="6"/>
  <c r="A8244" i="6"/>
  <c r="A5532" i="6"/>
  <c r="A2508" i="6"/>
  <c r="A6132" i="6"/>
  <c r="A4164" i="6"/>
  <c r="A7284" i="6"/>
  <c r="A4500" i="6"/>
  <c r="A156" i="6"/>
  <c r="A7548" i="6"/>
  <c r="A7764" i="6"/>
  <c r="A5508" i="6"/>
  <c r="A1836" i="6"/>
  <c r="A1620" i="6"/>
  <c r="A5076" i="6"/>
  <c r="A876" i="6"/>
  <c r="A8340" i="6"/>
  <c r="A6996" i="6"/>
  <c r="A5172" i="6"/>
  <c r="A2244" i="6"/>
  <c r="A3492" i="6"/>
  <c r="A1356" i="6"/>
  <c r="A2436" i="6"/>
  <c r="A7452" i="6"/>
  <c r="A5988" i="6"/>
  <c r="A2748" i="6"/>
  <c r="A4020" i="6"/>
  <c r="A4452" i="6"/>
  <c r="A204" i="6"/>
  <c r="A2412" i="6"/>
  <c r="A8220" i="6"/>
  <c r="A4908" i="6"/>
  <c r="A8004" i="6"/>
  <c r="A6684" i="6"/>
  <c r="A5196" i="6"/>
  <c r="A2148" i="6"/>
  <c r="A5052" i="6"/>
  <c r="A1092" i="6"/>
  <c r="A4140" i="6"/>
  <c r="A7860" i="6"/>
  <c r="A5748" i="6"/>
  <c r="A2604" i="6"/>
  <c r="A972" i="6"/>
  <c r="A132" i="6"/>
  <c r="A8292" i="6"/>
  <c r="A5436" i="6"/>
  <c r="A2316" i="6"/>
  <c r="A1500" i="6"/>
  <c r="A324" i="6"/>
  <c r="A1164" i="6"/>
  <c r="A8052" i="6"/>
  <c r="A6372" i="6"/>
  <c r="A4668" i="6"/>
  <c r="A492" i="6"/>
  <c r="A3612" i="6"/>
  <c r="A2916" i="6"/>
  <c r="A7164" i="6"/>
  <c r="A5412" i="6"/>
  <c r="A1812" i="6"/>
  <c r="A4044" i="6"/>
  <c r="A1980" i="6"/>
  <c r="A3012" i="6"/>
  <c r="A6468" i="6"/>
  <c r="A4692" i="6"/>
  <c r="A780" i="6"/>
  <c r="A3300" i="6"/>
  <c r="A3708" i="6"/>
  <c r="A7428" i="6"/>
  <c r="A5340" i="6"/>
  <c r="A1548" i="6"/>
  <c r="A4260" i="6"/>
  <c r="A2940" i="6"/>
  <c r="A36" i="6"/>
  <c r="A3396" i="6"/>
  <c r="A3324" i="6"/>
  <c r="A8100" i="6"/>
  <c r="A7140" i="6"/>
  <c r="A756" i="6"/>
  <c r="A8124" i="6"/>
  <c r="A6828" i="6"/>
  <c r="A5220" i="6"/>
  <c r="A588" i="6"/>
  <c r="A3516" i="6"/>
  <c r="A6084" i="6"/>
  <c r="A7308" i="6"/>
  <c r="A5892" i="6"/>
  <c r="A3084" i="6"/>
  <c r="A1932" i="6"/>
  <c r="A924" i="6"/>
  <c r="A4932" i="6"/>
  <c r="A6564" i="6"/>
  <c r="A4836" i="6"/>
  <c r="A1668" i="6"/>
  <c r="A3564" i="6"/>
  <c r="A852" i="6"/>
  <c r="A7836" i="6"/>
  <c r="A6204" i="6"/>
  <c r="A3180" i="6"/>
  <c r="A6180" i="6"/>
  <c r="A1476" i="6"/>
  <c r="A6948" i="6"/>
  <c r="A5364" i="6"/>
  <c r="A1692" i="6"/>
  <c r="A4308" i="6"/>
  <c r="A8388" i="6"/>
  <c r="A7044" i="6"/>
  <c r="A5268" i="6"/>
  <c r="A1284" i="6"/>
  <c r="A2076" i="6"/>
  <c r="A7068" i="6"/>
  <c r="A5796" i="6"/>
  <c r="A3132" i="6"/>
  <c r="A3876" i="6"/>
  <c r="A2124" i="6"/>
  <c r="A3828" i="6"/>
  <c r="A4236" i="6"/>
  <c r="A60" i="6"/>
  <c r="A12" i="6"/>
  <c r="A6780" i="6"/>
  <c r="A4596" i="6"/>
  <c r="A3444" i="6"/>
  <c r="A8172" i="6"/>
  <c r="A6396" i="6"/>
  <c r="A4860" i="6"/>
  <c r="A564" i="6"/>
  <c r="A3036" i="6"/>
  <c r="A684" i="6"/>
  <c r="A6876" i="6"/>
  <c r="A5580" i="6"/>
  <c r="A2580" i="6"/>
  <c r="A6156" i="6"/>
  <c r="A5940" i="6"/>
  <c r="A2892" i="6"/>
  <c r="A6660" i="6"/>
  <c r="A4548" i="6"/>
  <c r="A228" i="6"/>
  <c r="A3900" i="6"/>
  <c r="A7788" i="6"/>
  <c r="A5556" i="6"/>
  <c r="A3252" i="6"/>
  <c r="A1020" i="6"/>
  <c r="A3372" i="6"/>
  <c r="A900" i="6"/>
  <c r="A7188" i="6"/>
  <c r="A5244" i="6"/>
  <c r="A2268" i="6"/>
  <c r="A3636" i="6"/>
  <c r="A732" i="6"/>
  <c r="A1044" i="6"/>
  <c r="A7716" i="6"/>
  <c r="A6636" i="6"/>
  <c r="A4572" i="6"/>
  <c r="A804" i="6"/>
  <c r="A3996" i="6"/>
  <c r="A3924" i="6"/>
  <c r="A7596" i="6"/>
  <c r="A5844" i="6"/>
  <c r="A2700" i="6"/>
  <c r="A7404" i="6"/>
  <c r="A4428" i="6"/>
  <c r="A612" i="6"/>
  <c r="A1212" i="6"/>
  <c r="A8148" i="6"/>
  <c r="A6300" i="6"/>
  <c r="A3156" i="6"/>
  <c r="A1236" i="6"/>
  <c r="A5004" i="6"/>
  <c r="A6804" i="6"/>
  <c r="A5628" i="6"/>
  <c r="A2364" i="6"/>
  <c r="A1884" i="6"/>
  <c r="A1380" i="6"/>
  <c r="A8412" i="6"/>
  <c r="A6732" i="6"/>
  <c r="A4716" i="6"/>
  <c r="A252" i="6"/>
  <c r="A2964" i="6"/>
  <c r="A2028" i="6"/>
  <c r="A7212" i="6"/>
  <c r="A5724" i="6"/>
  <c r="A2172" i="6"/>
  <c r="A3348" i="6"/>
  <c r="A996" i="6"/>
  <c r="A6420" i="6"/>
  <c r="A6492" i="6"/>
  <c r="A4740" i="6"/>
  <c r="A1428" i="6"/>
  <c r="A3732" i="6"/>
  <c r="A3780" i="6"/>
  <c r="A372" i="6"/>
  <c r="A7500" i="6"/>
  <c r="A6060" i="6"/>
  <c r="A2820" i="6"/>
  <c r="A2388" i="6"/>
  <c r="A3660" i="6"/>
  <c r="A8196" i="6"/>
  <c r="A6924" i="6"/>
  <c r="A4524" i="6"/>
  <c r="A2220" i="6"/>
  <c r="A3972" i="6"/>
  <c r="A1860" i="6"/>
  <c r="A1644" i="6"/>
  <c r="A6012" i="6"/>
  <c r="A7692" i="6"/>
  <c r="A7020" i="6"/>
  <c r="A5772" i="6"/>
  <c r="A2196" i="6"/>
  <c r="A3588" i="6"/>
  <c r="A7908" i="6"/>
  <c r="A5916" i="6"/>
  <c r="A2628" i="6"/>
  <c r="A276" i="6"/>
  <c r="A1260" i="6"/>
  <c r="A7980" i="6"/>
  <c r="A6588" i="6"/>
  <c r="A4884" i="6"/>
  <c r="A1764" i="6"/>
  <c r="A6276" i="6"/>
  <c r="A1116" i="6"/>
  <c r="A6444" i="6"/>
  <c r="A7884" i="6"/>
  <c r="A6228" i="6"/>
  <c r="A2844" i="6"/>
  <c r="A4332" i="6"/>
  <c r="A7524" i="6"/>
  <c r="A7740" i="6"/>
  <c r="A5484" i="6"/>
  <c r="A1788" i="6"/>
  <c r="A7572" i="6"/>
  <c r="A5028" i="6"/>
  <c r="A7236" i="6"/>
  <c r="A4404" i="6"/>
  <c r="A84" i="6"/>
  <c r="A948" i="6"/>
  <c r="A7476" i="6"/>
  <c r="A5460" i="6"/>
  <c r="A1740" i="6"/>
  <c r="A3684" i="6"/>
  <c r="A2100" i="6"/>
  <c r="A8364" i="6"/>
  <c r="A7332" i="6"/>
  <c r="A4644" i="6"/>
  <c r="A636" i="6"/>
  <c r="A3756" i="6"/>
  <c r="A4476" i="6"/>
  <c r="A7644" i="6"/>
  <c r="A2724" i="6"/>
  <c r="A5292" i="6"/>
  <c r="A5700" i="6"/>
  <c r="A2676" i="6"/>
  <c r="A4116" i="6"/>
  <c r="A4980" i="6"/>
  <c r="A7356" i="6"/>
  <c r="A5964" i="6"/>
  <c r="A1452" i="6"/>
  <c r="A420" i="6"/>
  <c r="A3948" i="6"/>
  <c r="A8028" i="6"/>
  <c r="A6756" i="6"/>
  <c r="A4812" i="6"/>
  <c r="A540" i="6"/>
  <c r="A4188" i="6"/>
  <c r="A7812" i="6"/>
  <c r="A5604" i="6"/>
  <c r="A3276" i="6"/>
  <c r="A444" i="6"/>
  <c r="A1140" i="6"/>
  <c r="A7380" i="6"/>
  <c r="A5388" i="6"/>
  <c r="A2292" i="6"/>
  <c r="A1572" i="6"/>
  <c r="A1308" i="6"/>
  <c r="A348" i="6"/>
  <c r="A7956" i="6"/>
  <c r="A6348" i="6"/>
  <c r="A4620" i="6"/>
  <c r="A468" i="6"/>
  <c r="A4284" i="6"/>
  <c r="A3060" i="6"/>
  <c r="A7116" i="6"/>
  <c r="A5868" i="6"/>
  <c r="A1716" i="6"/>
  <c r="A3468" i="6"/>
  <c r="A2340" i="6"/>
  <c r="A2460" i="6"/>
  <c r="A8316" i="6"/>
  <c r="A6708" i="6"/>
  <c r="A5148" i="6"/>
  <c r="A828" i="6"/>
  <c r="A1956" i="6"/>
  <c r="A1188" i="6"/>
  <c r="A6324" i="6"/>
  <c r="A1068" i="6"/>
  <c r="A1524" i="6"/>
  <c r="A2772" i="6"/>
  <c r="A660" i="6"/>
  <c r="A2484" i="6"/>
  <c r="A8268" i="6"/>
  <c r="A6972" i="6"/>
  <c r="A5652" i="6"/>
  <c r="A2652" i="6"/>
  <c r="A4356" i="6"/>
  <c r="A5100" i="6"/>
  <c r="A3852" i="6"/>
  <c r="A8076" i="6"/>
  <c r="A7092" i="6"/>
  <c r="A4764" i="6"/>
  <c r="A396" i="6"/>
  <c r="A3420" i="6"/>
  <c r="A2796" i="6"/>
  <c r="A7260" i="6"/>
  <c r="A5820" i="6"/>
  <c r="A2532" i="6"/>
  <c r="A2052" i="6"/>
  <c r="A300" i="6"/>
  <c r="A4212" i="6"/>
  <c r="A6516" i="6"/>
  <c r="A4788" i="6"/>
  <c r="A1596" i="6"/>
  <c r="A1332" i="6"/>
  <c r="A2988" i="6"/>
  <c r="A180" i="6"/>
  <c r="A7620" i="6"/>
  <c r="A6036" i="6"/>
  <c r="A3108" i="6"/>
  <c r="A1908" i="6"/>
  <c r="A2004" i="6"/>
  <c r="A6852" i="6"/>
  <c r="A5316" i="6"/>
  <c r="A1404" i="6"/>
  <c r="A4092" i="6"/>
  <c r="A7668" i="6"/>
  <c r="A6540" i="6"/>
  <c r="A3228" i="6"/>
  <c r="A516" i="6"/>
  <c r="A4380" i="6"/>
  <c r="A3804" i="6"/>
  <c r="A3204" i="6"/>
  <c r="A4956" i="6"/>
  <c r="A5124" i="6"/>
  <c r="A4068" i="6"/>
  <c r="A3540" i="6"/>
  <c r="A6612" i="6"/>
  <c r="K10" i="5"/>
  <c r="L11" i="5"/>
  <c r="P11" i="5" s="1"/>
  <c r="K34" i="5"/>
  <c r="L34" i="5" l="1"/>
  <c r="P34" i="5" s="1"/>
  <c r="K35" i="5"/>
  <c r="A6803" i="6"/>
  <c r="A2915" i="6"/>
  <c r="A5843" i="6"/>
  <c r="A3107" i="6"/>
  <c r="A7979" i="6"/>
  <c r="A6083" i="6"/>
  <c r="A947" i="6"/>
  <c r="A827" i="6"/>
  <c r="A3731" i="6"/>
  <c r="A2723" i="6"/>
  <c r="A35" i="6"/>
  <c r="A7355" i="6"/>
  <c r="A5507" i="6"/>
  <c r="A251" i="6"/>
  <c r="A4307" i="6"/>
  <c r="A4667" i="6"/>
  <c r="A7043" i="6"/>
  <c r="A275" i="6"/>
  <c r="A5627" i="6"/>
  <c r="A6923" i="6"/>
  <c r="A5267" i="6"/>
  <c r="A611" i="6"/>
  <c r="A1355" i="6"/>
  <c r="A4235" i="6"/>
  <c r="A2003" i="6"/>
  <c r="A7259" i="6"/>
  <c r="A707" i="6"/>
  <c r="A7763" i="6"/>
  <c r="A5243" i="6"/>
  <c r="A2819" i="6"/>
  <c r="A3923" i="6"/>
  <c r="A4739" i="6"/>
  <c r="A8219" i="6"/>
  <c r="A6875" i="6"/>
  <c r="A1475" i="6"/>
  <c r="A4475" i="6"/>
  <c r="A5555" i="6"/>
  <c r="A5891" i="6"/>
  <c r="A4115" i="6"/>
  <c r="A3227" i="6"/>
  <c r="A3131" i="6"/>
  <c r="A467" i="6"/>
  <c r="A4067" i="6"/>
  <c r="A7403" i="6"/>
  <c r="A3395" i="6"/>
  <c r="A3803" i="6"/>
  <c r="A5387" i="6"/>
  <c r="A1763" i="6"/>
  <c r="A6611" i="6"/>
  <c r="A3347" i="6"/>
  <c r="A4691" i="6"/>
  <c r="A1691" i="6"/>
  <c r="A2699" i="6"/>
  <c r="A7739" i="6"/>
  <c r="A5579" i="6"/>
  <c r="A1235" i="6"/>
  <c r="A6419" i="6"/>
  <c r="A6971" i="6"/>
  <c r="A5219" i="6"/>
  <c r="A563" i="6"/>
  <c r="A371" i="6"/>
  <c r="A4787" i="6"/>
  <c r="A3203" i="6"/>
  <c r="A6491" i="6"/>
  <c r="A6299" i="6"/>
  <c r="A7235" i="6"/>
  <c r="A3155" i="6"/>
  <c r="A6203" i="6"/>
  <c r="A5003" i="6"/>
  <c r="A2483" i="6"/>
  <c r="A6539" i="6"/>
  <c r="A7811" i="6"/>
  <c r="A4163" i="6"/>
  <c r="A6635" i="6"/>
  <c r="A3179" i="6"/>
  <c r="A6563" i="6"/>
  <c r="A4715" i="6"/>
  <c r="A779" i="6"/>
  <c r="A7883" i="6"/>
  <c r="A6107" i="6"/>
  <c r="A227" i="6"/>
  <c r="A3035" i="6"/>
  <c r="A323" i="6"/>
  <c r="A7019" i="6"/>
  <c r="A6515" i="6"/>
  <c r="A7091" i="6"/>
  <c r="A7835" i="6"/>
  <c r="A1667" i="6"/>
  <c r="A491" i="6"/>
  <c r="A3587" i="6"/>
  <c r="A6011" i="6"/>
  <c r="A5963" i="6"/>
  <c r="A3275" i="6"/>
  <c r="A3059" i="6"/>
  <c r="A6251" i="6"/>
  <c r="A3011" i="6"/>
  <c r="A2531" i="6"/>
  <c r="A7859" i="6"/>
  <c r="A3515" i="6"/>
  <c r="A1643" i="6"/>
  <c r="A4499" i="6"/>
  <c r="A8075" i="6"/>
  <c r="A6155" i="6"/>
  <c r="A1163" i="6"/>
  <c r="A179" i="6"/>
  <c r="A3899" i="6"/>
  <c r="A3467" i="6"/>
  <c r="A7163" i="6"/>
  <c r="A5819" i="6"/>
  <c r="A1067" i="6"/>
  <c r="A5075" i="6"/>
  <c r="A587" i="6"/>
  <c r="A6227" i="6"/>
  <c r="A6995" i="6"/>
  <c r="A3419" i="6"/>
  <c r="A2123" i="6"/>
  <c r="A2243" i="6"/>
  <c r="A5675" i="6"/>
  <c r="A1859" i="6"/>
  <c r="A8363" i="6"/>
  <c r="A6659" i="6"/>
  <c r="A2675" i="6"/>
  <c r="A1811" i="6"/>
  <c r="A6347" i="6"/>
  <c r="A6323" i="6"/>
  <c r="A4955" i="6"/>
  <c r="A5795" i="6"/>
  <c r="A4643" i="6"/>
  <c r="A4379" i="6"/>
  <c r="A8003" i="6"/>
  <c r="A6395" i="6"/>
  <c r="A1499" i="6"/>
  <c r="A5099" i="6"/>
  <c r="A1283" i="6"/>
  <c r="A7427" i="6"/>
  <c r="A5603" i="6"/>
  <c r="A347" i="6"/>
  <c r="A4043" i="6"/>
  <c r="A4907" i="6"/>
  <c r="A755" i="6"/>
  <c r="A6851" i="6"/>
  <c r="A6587" i="6"/>
  <c r="A4859" i="6"/>
  <c r="A803" i="6"/>
  <c r="A299" i="6"/>
  <c r="A7499" i="6"/>
  <c r="A2315" i="6"/>
  <c r="A1115" i="6"/>
  <c r="A7907" i="6"/>
  <c r="A5699" i="6"/>
  <c r="A515" i="6"/>
  <c r="A6443" i="6"/>
  <c r="A4523" i="6"/>
  <c r="A8147" i="6"/>
  <c r="A4427" i="6"/>
  <c r="A1595" i="6"/>
  <c r="A2867" i="6"/>
  <c r="A3299" i="6"/>
  <c r="A6755" i="6"/>
  <c r="A1427" i="6"/>
  <c r="A2219" i="6"/>
  <c r="A4331" i="6"/>
  <c r="A5915" i="6"/>
  <c r="A4091" i="6"/>
  <c r="A5147" i="6"/>
  <c r="A2411" i="6"/>
  <c r="A1739" i="6"/>
  <c r="A8315" i="6"/>
  <c r="A6779" i="6"/>
  <c r="A1403" i="6"/>
  <c r="A1571" i="6"/>
  <c r="A2771" i="6"/>
  <c r="A5363" i="6"/>
  <c r="A4835" i="6"/>
  <c r="A7619" i="6"/>
  <c r="A7931" i="6"/>
  <c r="A6179" i="6"/>
  <c r="A443" i="6"/>
  <c r="A2363" i="6"/>
  <c r="A4211" i="6"/>
  <c r="A3779" i="6"/>
  <c r="A7067" i="6"/>
  <c r="A5435" i="6"/>
  <c r="A899" i="6"/>
  <c r="A659" i="6"/>
  <c r="A5195" i="6"/>
  <c r="A4019" i="6"/>
  <c r="A155" i="6"/>
  <c r="A3635" i="6"/>
  <c r="A3755" i="6"/>
  <c r="A5339" i="6"/>
  <c r="A3707" i="6"/>
  <c r="A5483" i="6"/>
  <c r="A7715" i="6"/>
  <c r="A5411" i="6"/>
  <c r="A875" i="6"/>
  <c r="A2171" i="6"/>
  <c r="A3611" i="6"/>
  <c r="A2291" i="6"/>
  <c r="A6731" i="6"/>
  <c r="A2891" i="6"/>
  <c r="A5939" i="6"/>
  <c r="A3851" i="6"/>
  <c r="A8027" i="6"/>
  <c r="A7139" i="6"/>
  <c r="A1619" i="6"/>
  <c r="A2099" i="6"/>
  <c r="A2267" i="6"/>
  <c r="A3371" i="6"/>
  <c r="A2195" i="6"/>
  <c r="A3083" i="6"/>
  <c r="A7523" i="6"/>
  <c r="A6059" i="6"/>
  <c r="A1139" i="6"/>
  <c r="A4571" i="6"/>
  <c r="A4979" i="6"/>
  <c r="A4139" i="6"/>
  <c r="A2939" i="6"/>
  <c r="A59" i="6"/>
  <c r="A7691" i="6"/>
  <c r="A5531" i="6"/>
  <c r="A1211" i="6"/>
  <c r="A7595" i="6"/>
  <c r="A6947" i="6"/>
  <c r="A5171" i="6"/>
  <c r="A2843" i="6"/>
  <c r="A3251" i="6"/>
  <c r="A4619" i="6"/>
  <c r="A4595" i="6"/>
  <c r="A3827" i="6"/>
  <c r="A1547" i="6"/>
  <c r="A5867" i="6"/>
  <c r="A1955" i="6"/>
  <c r="A1091" i="6"/>
  <c r="A6467" i="6"/>
  <c r="A731" i="6"/>
  <c r="A4187" i="6"/>
  <c r="A3659" i="6"/>
  <c r="A6827" i="6"/>
  <c r="A8387" i="6"/>
  <c r="A2507" i="6"/>
  <c r="A1883" i="6"/>
  <c r="A4811" i="6"/>
  <c r="A851" i="6"/>
  <c r="A7211" i="6"/>
  <c r="A5315" i="6"/>
  <c r="A1187" i="6"/>
  <c r="A4355" i="6"/>
  <c r="A1379" i="6"/>
  <c r="A5651" i="6"/>
  <c r="A7331" i="6"/>
  <c r="A3323" i="6"/>
  <c r="A2555" i="6"/>
  <c r="A395" i="6"/>
  <c r="A1931" i="6"/>
  <c r="A7547" i="6"/>
  <c r="A6131" i="6"/>
  <c r="A107" i="6"/>
  <c r="A3683" i="6"/>
  <c r="A4259" i="6"/>
  <c r="A4547" i="6"/>
  <c r="A8339" i="6"/>
  <c r="A1259" i="6"/>
  <c r="A2147" i="6"/>
  <c r="A1787" i="6"/>
  <c r="A8243" i="6"/>
  <c r="A5771" i="6"/>
  <c r="A1019" i="6"/>
  <c r="A2051" i="6"/>
  <c r="A1979" i="6"/>
  <c r="A203" i="6"/>
  <c r="A8171" i="6"/>
  <c r="A1451" i="6"/>
  <c r="A2027" i="6"/>
  <c r="A11" i="6"/>
  <c r="A7475" i="6"/>
  <c r="A5747" i="6"/>
  <c r="A539" i="6"/>
  <c r="A3443" i="6"/>
  <c r="A2747" i="6"/>
  <c r="A3539" i="6"/>
  <c r="A7379" i="6"/>
  <c r="A2963" i="6"/>
  <c r="A2075" i="6"/>
  <c r="A8411" i="6"/>
  <c r="A4883" i="6"/>
  <c r="A1835" i="6"/>
  <c r="A3491" i="6"/>
  <c r="A7187" i="6"/>
  <c r="A8123" i="6"/>
  <c r="A3947" i="6"/>
  <c r="A1715" i="6"/>
  <c r="A1331" i="6"/>
  <c r="A2339" i="6"/>
  <c r="A7667" i="6"/>
  <c r="A3995" i="6"/>
  <c r="A4403" i="6"/>
  <c r="A5027" i="6"/>
  <c r="A3563" i="6"/>
  <c r="A6707" i="6"/>
  <c r="A6035" i="6"/>
  <c r="A6899" i="6"/>
  <c r="A5123" i="6"/>
  <c r="A2435" i="6"/>
  <c r="A1907" i="6"/>
  <c r="A8267" i="6"/>
  <c r="A2579" i="6"/>
  <c r="A8099" i="6"/>
  <c r="A6683" i="6"/>
  <c r="A1523" i="6"/>
  <c r="A4283" i="6"/>
  <c r="A419" i="6"/>
  <c r="A5987" i="6"/>
  <c r="A7451" i="6"/>
  <c r="A5291" i="6"/>
  <c r="A1043" i="6"/>
  <c r="A83" i="6"/>
  <c r="A1307" i="6"/>
  <c r="A635" i="6"/>
  <c r="A7955" i="6"/>
  <c r="A995" i="6"/>
  <c r="A2627" i="6"/>
  <c r="A4451" i="6"/>
  <c r="A7307" i="6"/>
  <c r="A5459" i="6"/>
  <c r="A131" i="6"/>
  <c r="A4931" i="6"/>
  <c r="A3971" i="6"/>
  <c r="A8051" i="6"/>
  <c r="A923" i="6"/>
  <c r="A6275" i="6"/>
  <c r="A7115" i="6"/>
  <c r="A5723" i="6"/>
  <c r="A971" i="6"/>
  <c r="A8291" i="6"/>
  <c r="A2603" i="6"/>
  <c r="A7643" i="6"/>
  <c r="A7283" i="6"/>
  <c r="A2459" i="6"/>
  <c r="A7787" i="6"/>
  <c r="A2987" i="6"/>
  <c r="A3875" i="6"/>
  <c r="A2651" i="6"/>
  <c r="A4763" i="6"/>
  <c r="A2795" i="6"/>
  <c r="A2387" i="6"/>
  <c r="A8195" i="6"/>
  <c r="A6371" i="6"/>
  <c r="A5051" i="6"/>
  <c r="A7571" i="6"/>
  <c r="A683" i="6"/>
  <c r="K9" i="5"/>
  <c r="L10" i="5"/>
  <c r="P10" i="5" s="1"/>
  <c r="L35" i="5" l="1"/>
  <c r="P35" i="5" s="1"/>
  <c r="K36" i="5"/>
  <c r="A4306" i="6"/>
  <c r="A3562" i="6"/>
  <c r="A874" i="6"/>
  <c r="A346" i="6"/>
  <c r="A8098" i="6"/>
  <c r="A8002" i="6"/>
  <c r="A4666" i="6"/>
  <c r="A2266" i="6"/>
  <c r="A5410" i="6"/>
  <c r="A5890" i="6"/>
  <c r="A5002" i="6"/>
  <c r="A3442" i="6"/>
  <c r="A706" i="6"/>
  <c r="A6010" i="6"/>
  <c r="A1834" i="6"/>
  <c r="A4450" i="6"/>
  <c r="A2026" i="6"/>
  <c r="A7114" i="6"/>
  <c r="A274" i="6"/>
  <c r="A1666" i="6"/>
  <c r="A7666" i="6"/>
  <c r="A3946" i="6"/>
  <c r="A1282" i="6"/>
  <c r="A8338" i="6"/>
  <c r="A5722" i="6"/>
  <c r="A7042" i="6"/>
  <c r="A4690" i="6"/>
  <c r="A4066" i="6"/>
  <c r="A3298" i="6"/>
  <c r="A7066" i="6"/>
  <c r="A250" i="6"/>
  <c r="A850" i="6"/>
  <c r="A4258" i="6"/>
  <c r="A1426" i="6"/>
  <c r="A7450" i="6"/>
  <c r="A1522" i="6"/>
  <c r="A5434" i="6"/>
  <c r="A7858" i="6"/>
  <c r="A3610" i="6"/>
  <c r="A898" i="6"/>
  <c r="A1714" i="6"/>
  <c r="A6058" i="6"/>
  <c r="A7618" i="6"/>
  <c r="A5266" i="6"/>
  <c r="A2890" i="6"/>
  <c r="A8362" i="6"/>
  <c r="A4138" i="6"/>
  <c r="A4426" i="6"/>
  <c r="A3730" i="6"/>
  <c r="A5506" i="6"/>
  <c r="A2650" i="6"/>
  <c r="A2554" i="6"/>
  <c r="A7690" i="6"/>
  <c r="A3970" i="6"/>
  <c r="A1498" i="6"/>
  <c r="A2386" i="6"/>
  <c r="A7186" i="6"/>
  <c r="A3370" i="6"/>
  <c r="A5074" i="6"/>
  <c r="A3058" i="6"/>
  <c r="A3106" i="6"/>
  <c r="A418" i="6"/>
  <c r="A8122" i="6"/>
  <c r="A8026" i="6"/>
  <c r="A5122" i="6"/>
  <c r="A2002" i="6"/>
  <c r="A3154" i="6"/>
  <c r="A2914" i="6"/>
  <c r="A6634" i="6"/>
  <c r="A7810" i="6"/>
  <c r="A4114" i="6"/>
  <c r="A1354" i="6"/>
  <c r="A5626" i="6"/>
  <c r="A538" i="6"/>
  <c r="A7162" i="6"/>
  <c r="A3274" i="6"/>
  <c r="A5050" i="6"/>
  <c r="A2050" i="6"/>
  <c r="A6850" i="6"/>
  <c r="A5314" i="6"/>
  <c r="A8242" i="6"/>
  <c r="A7258" i="6"/>
  <c r="A4786" i="6"/>
  <c r="A3202" i="6"/>
  <c r="A5290" i="6"/>
  <c r="A1786" i="6"/>
  <c r="A7306" i="6"/>
  <c r="A6418" i="6"/>
  <c r="A3682" i="6"/>
  <c r="A1258" i="6"/>
  <c r="A6394" i="6"/>
  <c r="A5698" i="6"/>
  <c r="A7498" i="6"/>
  <c r="A2698" i="6"/>
  <c r="A6106" i="6"/>
  <c r="A7018" i="6"/>
  <c r="A7282" i="6"/>
  <c r="A1882" i="6"/>
  <c r="A4858" i="6"/>
  <c r="A2770" i="6"/>
  <c r="A6250" i="6"/>
  <c r="A6514" i="6"/>
  <c r="A3010" i="6"/>
  <c r="A370" i="6"/>
  <c r="A5338" i="6"/>
  <c r="A754" i="6"/>
  <c r="A6802" i="6"/>
  <c r="A226" i="6"/>
  <c r="A4186" i="6"/>
  <c r="A3538" i="6"/>
  <c r="A6226" i="6"/>
  <c r="A2602" i="6"/>
  <c r="A3178" i="6"/>
  <c r="A2578" i="6"/>
  <c r="A7978" i="6"/>
  <c r="A4570" i="6"/>
  <c r="A2218" i="6"/>
  <c r="A6274" i="6"/>
  <c r="A5842" i="6"/>
  <c r="A4834" i="6"/>
  <c r="A4042" i="6"/>
  <c r="A466" i="6"/>
  <c r="A634" i="6"/>
  <c r="A6298" i="6"/>
  <c r="A2362" i="6"/>
  <c r="A4354" i="6"/>
  <c r="A1450" i="6"/>
  <c r="A7330" i="6"/>
  <c r="A1570" i="6"/>
  <c r="A5530" i="6"/>
  <c r="A7834" i="6"/>
  <c r="A4234" i="6"/>
  <c r="A1978" i="6"/>
  <c r="A514" i="6"/>
  <c r="A7522" i="6"/>
  <c r="A4474" i="6"/>
  <c r="A3658" i="6"/>
  <c r="A1138" i="6"/>
  <c r="A7234" i="6"/>
  <c r="A7546" i="6"/>
  <c r="A8410" i="6"/>
  <c r="A3994" i="6"/>
  <c r="A2170" i="6"/>
  <c r="A442" i="6"/>
  <c r="A5770" i="6"/>
  <c r="A5098" i="6"/>
  <c r="A3490" i="6"/>
  <c r="A922" i="6"/>
  <c r="A5914" i="6"/>
  <c r="A322" i="6"/>
  <c r="A4498" i="6"/>
  <c r="A2122" i="6"/>
  <c r="A6610" i="6"/>
  <c r="A946" i="6"/>
  <c r="A778" i="6"/>
  <c r="A7714" i="6"/>
  <c r="A4210" i="6"/>
  <c r="A1306" i="6"/>
  <c r="A7642" i="6"/>
  <c r="A5578" i="6"/>
  <c r="A7210" i="6"/>
  <c r="A4738" i="6"/>
  <c r="A2986" i="6"/>
  <c r="A3394" i="6"/>
  <c r="A2842" i="6"/>
  <c r="A154" i="6"/>
  <c r="A4930" i="6"/>
  <c r="A1642" i="6"/>
  <c r="A2866" i="6"/>
  <c r="A3250" i="6"/>
  <c r="A2410" i="6"/>
  <c r="A6922" i="6"/>
  <c r="A7786" i="6"/>
  <c r="A3706" i="6"/>
  <c r="A1114" i="6"/>
  <c r="A8290" i="6"/>
  <c r="A5818" i="6"/>
  <c r="A4594" i="6"/>
  <c r="A3826" i="6"/>
  <c r="A5386" i="6"/>
  <c r="A1594" i="6"/>
  <c r="A730" i="6"/>
  <c r="A3586" i="6"/>
  <c r="A2722" i="6"/>
  <c r="A394" i="6"/>
  <c r="A1546" i="6"/>
  <c r="A7570" i="6"/>
  <c r="A2194" i="6"/>
  <c r="A3850" i="6"/>
  <c r="A4954" i="6"/>
  <c r="A6970" i="6"/>
  <c r="A4714" i="6"/>
  <c r="A2290" i="6"/>
  <c r="A5362" i="6"/>
  <c r="A5650" i="6"/>
  <c r="A6898" i="6"/>
  <c r="A5146" i="6"/>
  <c r="A3466" i="6"/>
  <c r="A1810" i="6"/>
  <c r="A1066" i="6"/>
  <c r="A8146" i="6"/>
  <c r="A8050" i="6"/>
  <c r="A5194" i="6"/>
  <c r="A2098" i="6"/>
  <c r="A2530" i="6"/>
  <c r="A2338" i="6"/>
  <c r="A6370" i="6"/>
  <c r="A6442" i="6"/>
  <c r="A2626" i="6"/>
  <c r="A82" i="6"/>
  <c r="A5458" i="6"/>
  <c r="A994" i="6"/>
  <c r="A6706" i="6"/>
  <c r="A2938" i="6"/>
  <c r="A5170" i="6"/>
  <c r="A2674" i="6"/>
  <c r="A6754" i="6"/>
  <c r="A5794" i="6"/>
  <c r="A8194" i="6"/>
  <c r="A6826" i="6"/>
  <c r="A7882" i="6"/>
  <c r="A4330" i="6"/>
  <c r="A2074" i="6"/>
  <c r="A1234" i="6"/>
  <c r="A6730" i="6"/>
  <c r="A6346" i="6"/>
  <c r="A6466" i="6"/>
  <c r="A3778" i="6"/>
  <c r="A298" i="6"/>
  <c r="A6322" i="6"/>
  <c r="A1618" i="6"/>
  <c r="A7378" i="6"/>
  <c r="A34" i="6"/>
  <c r="A4906" i="6"/>
  <c r="A1474" i="6"/>
  <c r="A7594" i="6"/>
  <c r="A6082" i="6"/>
  <c r="A1162" i="6"/>
  <c r="A3898" i="6"/>
  <c r="A5986" i="6"/>
  <c r="A5938" i="6"/>
  <c r="A5242" i="6"/>
  <c r="A7930" i="6"/>
  <c r="A10" i="6"/>
  <c r="A7906" i="6"/>
  <c r="A7738" i="6"/>
  <c r="A4090" i="6"/>
  <c r="A1858" i="6"/>
  <c r="A1738" i="6"/>
  <c r="A7354" i="6"/>
  <c r="A586" i="6"/>
  <c r="A4282" i="6"/>
  <c r="A3634" i="6"/>
  <c r="A5674" i="6"/>
  <c r="A610" i="6"/>
  <c r="A3082" i="6"/>
  <c r="A2506" i="6"/>
  <c r="A4618" i="6"/>
  <c r="A2242" i="6"/>
  <c r="A6130" i="6"/>
  <c r="A5746" i="6"/>
  <c r="A4882" i="6"/>
  <c r="A2794" i="6"/>
  <c r="A682" i="6"/>
  <c r="A6202" i="6"/>
  <c r="A2434" i="6"/>
  <c r="A4378" i="6"/>
  <c r="A1930" i="6"/>
  <c r="A6874" i="6"/>
  <c r="A826" i="6"/>
  <c r="A3418" i="6"/>
  <c r="A7762" i="6"/>
  <c r="A3802" i="6"/>
  <c r="A1210" i="6"/>
  <c r="A8266" i="6"/>
  <c r="A5602" i="6"/>
  <c r="A4522" i="6"/>
  <c r="A3754" i="6"/>
  <c r="A1378" i="6"/>
  <c r="A7474" i="6"/>
  <c r="A8314" i="6"/>
  <c r="A8386" i="6"/>
  <c r="A4162" i="6"/>
  <c r="A1402" i="6"/>
  <c r="A178" i="6"/>
  <c r="A3226" i="6"/>
  <c r="A5554" i="6"/>
  <c r="A1042" i="6"/>
  <c r="A4402" i="6"/>
  <c r="A1954" i="6"/>
  <c r="A6562" i="6"/>
  <c r="A3514" i="6"/>
  <c r="A658" i="6"/>
  <c r="A2482" i="6"/>
  <c r="A130" i="6"/>
  <c r="A6178" i="6"/>
  <c r="A8170" i="6"/>
  <c r="A4546" i="6"/>
  <c r="A2746" i="6"/>
  <c r="A8074" i="6"/>
  <c r="A6586" i="6"/>
  <c r="A7954" i="6"/>
  <c r="A3874" i="6"/>
  <c r="A1330" i="6"/>
  <c r="A1690" i="6"/>
  <c r="A7402" i="6"/>
  <c r="A3346" i="6"/>
  <c r="A6946" i="6"/>
  <c r="A4978" i="6"/>
  <c r="A3034" i="6"/>
  <c r="A1762" i="6"/>
  <c r="A1018" i="6"/>
  <c r="A5026" i="6"/>
  <c r="A1906" i="6"/>
  <c r="A2818" i="6"/>
  <c r="A3130" i="6"/>
  <c r="A970" i="6"/>
  <c r="A7426" i="6"/>
  <c r="A6490" i="6"/>
  <c r="A3922" i="6"/>
  <c r="A1186" i="6"/>
  <c r="A6154" i="6"/>
  <c r="A2458" i="6"/>
  <c r="A6994" i="6"/>
  <c r="A58" i="6"/>
  <c r="A4642" i="6"/>
  <c r="A4018" i="6"/>
  <c r="A5482" i="6"/>
  <c r="A802" i="6"/>
  <c r="A202" i="6"/>
  <c r="A4762" i="6"/>
  <c r="A2314" i="6"/>
  <c r="A5866" i="6"/>
  <c r="A2962" i="6"/>
  <c r="A7138" i="6"/>
  <c r="A5218" i="6"/>
  <c r="A6778" i="6"/>
  <c r="A2146" i="6"/>
  <c r="A6538" i="6"/>
  <c r="A6682" i="6"/>
  <c r="A3322" i="6"/>
  <c r="A562" i="6"/>
  <c r="A4810" i="6"/>
  <c r="A7090" i="6"/>
  <c r="A5962" i="6"/>
  <c r="A1090" i="6"/>
  <c r="A106" i="6"/>
  <c r="A6034" i="6"/>
  <c r="A6658" i="6"/>
  <c r="A490" i="6"/>
  <c r="A8218" i="6"/>
  <c r="K8" i="5"/>
  <c r="L9" i="5"/>
  <c r="P9" i="5" s="1"/>
  <c r="L36" i="5" l="1"/>
  <c r="P36" i="5" s="1"/>
  <c r="W10" i="5" s="1"/>
  <c r="K898" i="6" s="1"/>
  <c r="K37" i="5"/>
  <c r="K7" i="5"/>
  <c r="L8" i="5"/>
  <c r="P8" i="5" s="1"/>
  <c r="W9" i="5"/>
  <c r="A7065" i="6"/>
  <c r="A3729" i="6"/>
  <c r="A465" i="6"/>
  <c r="A2217" i="6"/>
  <c r="A2913" i="6"/>
  <c r="A1881" i="6"/>
  <c r="A633" i="6"/>
  <c r="A8025" i="6"/>
  <c r="A6105" i="6"/>
  <c r="A3777" i="6"/>
  <c r="A225" i="6"/>
  <c r="A5553" i="6"/>
  <c r="A4737" i="6"/>
  <c r="A1713" i="6"/>
  <c r="A681" i="6"/>
  <c r="A7449" i="6"/>
  <c r="A105" i="6"/>
  <c r="A1785" i="6"/>
  <c r="A5073" i="6"/>
  <c r="A2385" i="6"/>
  <c r="A6513" i="6"/>
  <c r="A1233" i="6"/>
  <c r="A4329" i="6"/>
  <c r="A6009" i="6"/>
  <c r="A561" i="6"/>
  <c r="A7209" i="6"/>
  <c r="A3321" i="6"/>
  <c r="A1329" i="6"/>
  <c r="A705" i="6"/>
  <c r="A3081" i="6"/>
  <c r="A7521" i="6"/>
  <c r="A4833" i="6"/>
  <c r="A7713" i="6"/>
  <c r="A7113" i="6"/>
  <c r="A6177" i="6"/>
  <c r="A6441" i="6"/>
  <c r="A6129" i="6"/>
  <c r="A3513" i="6"/>
  <c r="A1065" i="6"/>
  <c r="A825" i="6"/>
  <c r="A1089" i="6"/>
  <c r="A7617" i="6"/>
  <c r="A5433" i="6"/>
  <c r="A2001" i="6"/>
  <c r="A4233" i="6"/>
  <c r="A2793" i="6"/>
  <c r="A5169" i="6"/>
  <c r="A2025" i="6"/>
  <c r="A4761" i="6"/>
  <c r="A7137" i="6"/>
  <c r="A7761" i="6"/>
  <c r="A1377" i="6"/>
  <c r="A7281" i="6"/>
  <c r="A3897" i="6"/>
  <c r="A2457" i="6"/>
  <c r="A5769" i="6"/>
  <c r="A7977" i="6"/>
  <c r="A2313" i="6"/>
  <c r="A3657" i="6"/>
  <c r="A6369" i="6"/>
  <c r="A6057" i="6"/>
  <c r="A1953" i="6"/>
  <c r="A2505" i="6"/>
  <c r="A4425" i="6"/>
  <c r="A1833" i="6"/>
  <c r="A8313" i="6"/>
  <c r="A4977" i="6"/>
  <c r="A2361" i="6"/>
  <c r="A6801" i="6"/>
  <c r="A2601" i="6"/>
  <c r="A5937" i="6"/>
  <c r="A5913" i="6"/>
  <c r="A993" i="6"/>
  <c r="A8121" i="6"/>
  <c r="A6153" i="6"/>
  <c r="A3969" i="6"/>
  <c r="A129" i="6"/>
  <c r="A4257" i="6"/>
  <c r="A729" i="6"/>
  <c r="A8409" i="6"/>
  <c r="A1641" i="6"/>
  <c r="A4929" i="6"/>
  <c r="A2337" i="6"/>
  <c r="A4497" i="6"/>
  <c r="A921" i="6"/>
  <c r="A9" i="6"/>
  <c r="A6273" i="6"/>
  <c r="A7665" i="6"/>
  <c r="A8193" i="6"/>
  <c r="A4689" i="6"/>
  <c r="A7353" i="6"/>
  <c r="A3057" i="6"/>
  <c r="A1521" i="6"/>
  <c r="A4305" i="6"/>
  <c r="A4473" i="6"/>
  <c r="A6489" i="6"/>
  <c r="A3489" i="6"/>
  <c r="A6633" i="6"/>
  <c r="A5361" i="6"/>
  <c r="A1929" i="6"/>
  <c r="A2193" i="6"/>
  <c r="A777" i="6"/>
  <c r="A7233" i="6"/>
  <c r="A3753" i="6"/>
  <c r="A2121" i="6"/>
  <c r="A6561" i="6"/>
  <c r="A7881" i="6"/>
  <c r="A4089" i="6"/>
  <c r="A417" i="6"/>
  <c r="A7089" i="6"/>
  <c r="A6849" i="6"/>
  <c r="A8217" i="6"/>
  <c r="A6201" i="6"/>
  <c r="A3009" i="6"/>
  <c r="A345" i="6"/>
  <c r="A4185" i="6"/>
  <c r="A297" i="6"/>
  <c r="A8049" i="6"/>
  <c r="A5961" i="6"/>
  <c r="A2097" i="6"/>
  <c r="A2841" i="6"/>
  <c r="A2625" i="6"/>
  <c r="A4569" i="6"/>
  <c r="A8265" i="6"/>
  <c r="A6873" i="6"/>
  <c r="A7569" i="6"/>
  <c r="A3849" i="6"/>
  <c r="A2481" i="6"/>
  <c r="A5601" i="6"/>
  <c r="A609" i="6"/>
  <c r="A2649" i="6"/>
  <c r="A7185" i="6"/>
  <c r="A2865" i="6"/>
  <c r="A5049" i="6"/>
  <c r="A5529" i="6"/>
  <c r="A7473" i="6"/>
  <c r="A2721" i="6"/>
  <c r="A6969" i="6"/>
  <c r="A3537" i="6"/>
  <c r="A177" i="6"/>
  <c r="A2673" i="6"/>
  <c r="A1185" i="6"/>
  <c r="A6825" i="6"/>
  <c r="A2049" i="6"/>
  <c r="A5889" i="6"/>
  <c r="A5001" i="6"/>
  <c r="A153" i="6"/>
  <c r="A1161" i="6"/>
  <c r="A33" i="6"/>
  <c r="A7305" i="6"/>
  <c r="A3033" i="6"/>
  <c r="A1497" i="6"/>
  <c r="A4137" i="6"/>
  <c r="A4545" i="6"/>
  <c r="A6609" i="6"/>
  <c r="A801" i="6"/>
  <c r="A5313" i="6"/>
  <c r="A2553" i="6"/>
  <c r="A8145" i="6"/>
  <c r="A5265" i="6"/>
  <c r="A2433" i="6"/>
  <c r="A81" i="6"/>
  <c r="A1449" i="6"/>
  <c r="A7593" i="6"/>
  <c r="A3561" i="6"/>
  <c r="A6297" i="6"/>
  <c r="A321" i="6"/>
  <c r="A2529" i="6"/>
  <c r="A249" i="6"/>
  <c r="A657" i="6"/>
  <c r="A4665" i="6"/>
  <c r="A2745" i="6"/>
  <c r="A3105" i="6"/>
  <c r="A273" i="6"/>
  <c r="A6945" i="6"/>
  <c r="A1473" i="6"/>
  <c r="A7833" i="6"/>
  <c r="A3873" i="6"/>
  <c r="A8097" i="6"/>
  <c r="A4377" i="6"/>
  <c r="A2961" i="6"/>
  <c r="A7641" i="6"/>
  <c r="A6393" i="6"/>
  <c r="A4641" i="6"/>
  <c r="A3129" i="6"/>
  <c r="A8385" i="6"/>
  <c r="A4113" i="6"/>
  <c r="A1257" i="6"/>
  <c r="A6657" i="6"/>
  <c r="A3705" i="6"/>
  <c r="A7929" i="6"/>
  <c r="A1761" i="6"/>
  <c r="A1281" i="6"/>
  <c r="A8001" i="6"/>
  <c r="A5025" i="6"/>
  <c r="A2409" i="6"/>
  <c r="A7689" i="6"/>
  <c r="A6537" i="6"/>
  <c r="A4401" i="6"/>
  <c r="A6321" i="6"/>
  <c r="A7785" i="6"/>
  <c r="A7329" i="6"/>
  <c r="A3921" i="6"/>
  <c r="A3153" i="6"/>
  <c r="A4521" i="6"/>
  <c r="A6681" i="6"/>
  <c r="A1137" i="6"/>
  <c r="A6465" i="6"/>
  <c r="A5745" i="6"/>
  <c r="A6225" i="6"/>
  <c r="A5649" i="6"/>
  <c r="A3393" i="6"/>
  <c r="A5697" i="6"/>
  <c r="A4857" i="6"/>
  <c r="A8169" i="6"/>
  <c r="A7809" i="6"/>
  <c r="A1689" i="6"/>
  <c r="A1425" i="6"/>
  <c r="A1665" i="6"/>
  <c r="A5481" i="6"/>
  <c r="A8073" i="6"/>
  <c r="A3945" i="6"/>
  <c r="A1593" i="6"/>
  <c r="A4353" i="6"/>
  <c r="A369" i="6"/>
  <c r="A2697" i="6"/>
  <c r="A5097" i="6"/>
  <c r="A5673" i="6"/>
  <c r="A7401" i="6"/>
  <c r="A3177" i="6"/>
  <c r="A1545" i="6"/>
  <c r="A4593" i="6"/>
  <c r="A5217" i="6"/>
  <c r="A6345" i="6"/>
  <c r="A5289" i="6"/>
  <c r="A969" i="6"/>
  <c r="A3273" i="6"/>
  <c r="A4209" i="6"/>
  <c r="A4953" i="6"/>
  <c r="A5985" i="6"/>
  <c r="A3681" i="6"/>
  <c r="A201" i="6"/>
  <c r="A6729" i="6"/>
  <c r="A5577" i="6"/>
  <c r="A6705" i="6"/>
  <c r="A2817" i="6"/>
  <c r="A6417" i="6"/>
  <c r="A6777" i="6"/>
  <c r="A1017" i="6"/>
  <c r="A6033" i="6"/>
  <c r="A3369" i="6"/>
  <c r="A1305" i="6"/>
  <c r="A2145" i="6"/>
  <c r="A5505" i="6"/>
  <c r="A8241" i="6"/>
  <c r="A5241" i="6"/>
  <c r="A4041" i="6"/>
  <c r="A537" i="6"/>
  <c r="A7377" i="6"/>
  <c r="A4017" i="6"/>
  <c r="A3297" i="6"/>
  <c r="A2937" i="6"/>
  <c r="A5721" i="6"/>
  <c r="A489" i="6"/>
  <c r="A2889" i="6"/>
  <c r="A7857" i="6"/>
  <c r="A7017" i="6"/>
  <c r="A3633" i="6"/>
  <c r="A441" i="6"/>
  <c r="A2769" i="6"/>
  <c r="A585" i="6"/>
  <c r="A4905" i="6"/>
  <c r="A5121" i="6"/>
  <c r="A1857" i="6"/>
  <c r="A753" i="6"/>
  <c r="A3465" i="6"/>
  <c r="A7737" i="6"/>
  <c r="A5385" i="6"/>
  <c r="A1905" i="6"/>
  <c r="A5865" i="6"/>
  <c r="A5193" i="6"/>
  <c r="A2241" i="6"/>
  <c r="A7497" i="6"/>
  <c r="A7905" i="6"/>
  <c r="A8337" i="6"/>
  <c r="A3801" i="6"/>
  <c r="A4161" i="6"/>
  <c r="A6585" i="6"/>
  <c r="A6249" i="6"/>
  <c r="A2577" i="6"/>
  <c r="A5409" i="6"/>
  <c r="A3585" i="6"/>
  <c r="A1353" i="6"/>
  <c r="A513" i="6"/>
  <c r="A5457" i="6"/>
  <c r="A7161" i="6"/>
  <c r="A5145" i="6"/>
  <c r="A873" i="6"/>
  <c r="A7425" i="6"/>
  <c r="A4065" i="6"/>
  <c r="A1041" i="6"/>
  <c r="A1977" i="6"/>
  <c r="A3825" i="6"/>
  <c r="A6993" i="6"/>
  <c r="A3201" i="6"/>
  <c r="A1569" i="6"/>
  <c r="A1617" i="6"/>
  <c r="A4281" i="6"/>
  <c r="A5817" i="6"/>
  <c r="A3345" i="6"/>
  <c r="A6753" i="6"/>
  <c r="A6081" i="6"/>
  <c r="A3417" i="6"/>
  <c r="A393" i="6"/>
  <c r="A2169" i="6"/>
  <c r="A4617" i="6"/>
  <c r="A3993" i="6"/>
  <c r="A2985" i="6"/>
  <c r="A8289" i="6"/>
  <c r="A897" i="6"/>
  <c r="A6921" i="6"/>
  <c r="A3249" i="6"/>
  <c r="A7545" i="6"/>
  <c r="A4881" i="6"/>
  <c r="A2073" i="6"/>
  <c r="A5625" i="6"/>
  <c r="A5841" i="6"/>
  <c r="A7257" i="6"/>
  <c r="A1401" i="6"/>
  <c r="A3441" i="6"/>
  <c r="A2265" i="6"/>
  <c r="A4785" i="6"/>
  <c r="A6897" i="6"/>
  <c r="A5337" i="6"/>
  <c r="A1809" i="6"/>
  <c r="A5793" i="6"/>
  <c r="A4713" i="6"/>
  <c r="A1113" i="6"/>
  <c r="A4809" i="6"/>
  <c r="A2289" i="6"/>
  <c r="A7953" i="6"/>
  <c r="A7041" i="6"/>
  <c r="A3225" i="6"/>
  <c r="A1737" i="6"/>
  <c r="A4449" i="6"/>
  <c r="A1209" i="6"/>
  <c r="A945" i="6"/>
  <c r="A849" i="6"/>
  <c r="A8361" i="6"/>
  <c r="A3609" i="6"/>
  <c r="A57" i="6"/>
  <c r="K7978" i="6"/>
  <c r="K6394" i="6"/>
  <c r="K2434" i="6"/>
  <c r="K4930" i="6"/>
  <c r="K7258" i="6"/>
  <c r="K1738" i="6"/>
  <c r="K1546" i="6"/>
  <c r="K2674" i="6"/>
  <c r="K4210" i="6"/>
  <c r="K6898" i="6"/>
  <c r="K6538" i="6"/>
  <c r="K250" i="6"/>
  <c r="K5506" i="6"/>
  <c r="K8290" i="6"/>
  <c r="K5626" i="6"/>
  <c r="K5074" i="6"/>
  <c r="K1978" i="6"/>
  <c r="K5002" i="6"/>
  <c r="K7522" i="6"/>
  <c r="K1522" i="6"/>
  <c r="K3730" i="6"/>
  <c r="K1810" i="6"/>
  <c r="K6370" i="6"/>
  <c r="K2962" i="6"/>
  <c r="K2122" i="6"/>
  <c r="K6586" i="6"/>
  <c r="K4162" i="6"/>
  <c r="K2290" i="6"/>
  <c r="K7594" i="6"/>
  <c r="K3346" i="6"/>
  <c r="K6874" i="6"/>
  <c r="K3754" i="6"/>
  <c r="K7570" i="6"/>
  <c r="K970" i="6"/>
  <c r="K3154" i="6"/>
  <c r="K6106" i="6"/>
  <c r="K8386" i="6"/>
  <c r="K346" i="6"/>
  <c r="K6178" i="6"/>
  <c r="K3418" i="6"/>
  <c r="K5434" i="6"/>
  <c r="K2890" i="6"/>
  <c r="K7762" i="6"/>
  <c r="K874" i="6"/>
  <c r="K658" i="6"/>
  <c r="K994" i="6"/>
  <c r="K226" i="6"/>
  <c r="K3922" i="6"/>
  <c r="K2530" i="6"/>
  <c r="K1642" i="6"/>
  <c r="K6058" i="6"/>
  <c r="K2938" i="6"/>
  <c r="K7810" i="6"/>
  <c r="K6442" i="6"/>
  <c r="K7834" i="6"/>
  <c r="K5914" i="6"/>
  <c r="K5698" i="6"/>
  <c r="K7906" i="6"/>
  <c r="K6490" i="6"/>
  <c r="K10" i="6"/>
  <c r="K418" i="6"/>
  <c r="K5458" i="6"/>
  <c r="K6802" i="6"/>
  <c r="K8074" i="6"/>
  <c r="K6298" i="6"/>
  <c r="K4138" i="6"/>
  <c r="K2242" i="6"/>
  <c r="K5218" i="6"/>
  <c r="K6730" i="6"/>
  <c r="K1930" i="6"/>
  <c r="K3394" i="6"/>
  <c r="K4186" i="6"/>
  <c r="K8362" i="6"/>
  <c r="K3178" i="6"/>
  <c r="K2458" i="6"/>
  <c r="K7882" i="6"/>
  <c r="K2266" i="6"/>
  <c r="K7114" i="6"/>
  <c r="K8170" i="6"/>
  <c r="K442" i="6"/>
  <c r="K3106" i="6"/>
  <c r="K6994" i="6"/>
  <c r="K3466" i="6"/>
  <c r="K4378" i="6"/>
  <c r="K2170" i="6"/>
  <c r="K1258" i="6"/>
  <c r="K7858" i="6"/>
  <c r="K6082" i="6"/>
  <c r="K6322" i="6"/>
  <c r="K8338" i="6"/>
  <c r="K5722" i="6"/>
  <c r="K778" i="6"/>
  <c r="K5098" i="6"/>
  <c r="K1858" i="6"/>
  <c r="K4234" i="6"/>
  <c r="K8122" i="6"/>
  <c r="K3802" i="6"/>
  <c r="K178" i="6"/>
  <c r="K2386" i="6"/>
  <c r="K5578" i="6"/>
  <c r="K538" i="6"/>
  <c r="K2194" i="6"/>
  <c r="K2626" i="6"/>
  <c r="K706" i="6"/>
  <c r="K6562" i="6"/>
  <c r="K4306" i="6"/>
  <c r="K1474" i="6"/>
  <c r="K2986" i="6"/>
  <c r="K34" i="6"/>
  <c r="K7618" i="6"/>
  <c r="K6250" i="6"/>
  <c r="K2770" i="6"/>
  <c r="K3322" i="6"/>
  <c r="K850" i="6"/>
  <c r="K4330" i="6"/>
  <c r="K1426" i="6"/>
  <c r="K1954" i="6"/>
  <c r="K946" i="6"/>
  <c r="K2338" i="6"/>
  <c r="K1714" i="6"/>
  <c r="K1234" i="6"/>
  <c r="K5986" i="6"/>
  <c r="K1690" i="6"/>
  <c r="K1402" i="6"/>
  <c r="K7354" i="6"/>
  <c r="K5794" i="6"/>
  <c r="K5602" i="6"/>
  <c r="K5890" i="6"/>
  <c r="K7018" i="6"/>
  <c r="K6274" i="6"/>
  <c r="K1498" i="6"/>
  <c r="K3538" i="6"/>
  <c r="K7714" i="6"/>
  <c r="K4618" i="6"/>
  <c r="K106" i="6"/>
  <c r="K4906" i="6"/>
  <c r="K82" i="6"/>
  <c r="K3226" i="6"/>
  <c r="K5266" i="6"/>
  <c r="K2746" i="6"/>
  <c r="K5962" i="6"/>
  <c r="K5938" i="6"/>
  <c r="K4474" i="6"/>
  <c r="K3610" i="6"/>
  <c r="K1450" i="6"/>
  <c r="K1618" i="6"/>
  <c r="K730" i="6"/>
  <c r="K1042" i="6"/>
  <c r="K2650" i="6"/>
  <c r="K754" i="6"/>
  <c r="K7786" i="6"/>
  <c r="K4594" i="6"/>
  <c r="K58" i="6"/>
  <c r="K5050" i="6"/>
  <c r="K1666" i="6"/>
  <c r="K7642" i="6"/>
  <c r="K2410" i="6"/>
  <c r="K7042" i="6"/>
  <c r="K490" i="6"/>
  <c r="K8266" i="6"/>
  <c r="K8146" i="6"/>
  <c r="K7234" i="6"/>
  <c r="K6946" i="6"/>
  <c r="K3586" i="6"/>
  <c r="K4978" i="6"/>
  <c r="K8098" i="6"/>
  <c r="K298" i="6"/>
  <c r="K6658" i="6"/>
  <c r="K7282" i="6"/>
  <c r="K4858" i="6"/>
  <c r="K4354" i="6"/>
  <c r="K5338" i="6"/>
  <c r="K274" i="6"/>
  <c r="K7546" i="6"/>
  <c r="K1138" i="6"/>
  <c r="K5194" i="6"/>
  <c r="K5866" i="6"/>
  <c r="K1114" i="6"/>
  <c r="K6226" i="6"/>
  <c r="K3706" i="6"/>
  <c r="K154" i="6"/>
  <c r="K5170" i="6"/>
  <c r="K922" i="6"/>
  <c r="K826" i="6"/>
  <c r="K6130" i="6"/>
  <c r="K4498" i="6"/>
  <c r="K4546" i="6"/>
  <c r="K3298" i="6"/>
  <c r="K1834" i="6"/>
  <c r="K1210" i="6"/>
  <c r="K5146" i="6"/>
  <c r="K1330" i="6"/>
  <c r="K6610" i="6"/>
  <c r="K6346" i="6"/>
  <c r="K5746" i="6"/>
  <c r="K802" i="6"/>
  <c r="K6826" i="6"/>
  <c r="K2722" i="6"/>
  <c r="K2698" i="6"/>
  <c r="K6154" i="6"/>
  <c r="K6970" i="6"/>
  <c r="K3994" i="6"/>
  <c r="K7330" i="6"/>
  <c r="K2314" i="6"/>
  <c r="K8410" i="6"/>
  <c r="K8314" i="6"/>
  <c r="K3778" i="6"/>
  <c r="K5314" i="6"/>
  <c r="K6466" i="6"/>
  <c r="K322" i="6"/>
  <c r="K2026" i="6"/>
  <c r="K3658" i="6"/>
  <c r="K7090" i="6"/>
  <c r="K586" i="6"/>
  <c r="K5362" i="6"/>
  <c r="K7066" i="6"/>
  <c r="K6034" i="6"/>
  <c r="K3034" i="6"/>
  <c r="K2050" i="6"/>
  <c r="K3442" i="6"/>
  <c r="K3202" i="6"/>
  <c r="K4426" i="6"/>
  <c r="K4066" i="6"/>
  <c r="K4834" i="6"/>
  <c r="K5482" i="6"/>
  <c r="K7138" i="6"/>
  <c r="K2506" i="6"/>
  <c r="K3634" i="6"/>
  <c r="K7210" i="6"/>
  <c r="K5290" i="6"/>
  <c r="K2602" i="6"/>
  <c r="K1090" i="6"/>
  <c r="K1762" i="6"/>
  <c r="K4666" i="6"/>
  <c r="K5770" i="6"/>
  <c r="K5674" i="6"/>
  <c r="K4450" i="6"/>
  <c r="K4114" i="6"/>
  <c r="K2578" i="6"/>
  <c r="K4522" i="6"/>
  <c r="K6634" i="6"/>
  <c r="K4810" i="6"/>
  <c r="K1594" i="6"/>
  <c r="K8002" i="6"/>
  <c r="K5122" i="6"/>
  <c r="K3946" i="6"/>
  <c r="K7450" i="6" l="1"/>
  <c r="K1066" i="6"/>
  <c r="K1786" i="6"/>
  <c r="K6418" i="6"/>
  <c r="K6706" i="6"/>
  <c r="K5026" i="6"/>
  <c r="K514" i="6"/>
  <c r="K7474" i="6"/>
  <c r="K4042" i="6"/>
  <c r="K6754" i="6"/>
  <c r="K5554" i="6"/>
  <c r="K6202" i="6"/>
  <c r="K7690" i="6"/>
  <c r="K370" i="6"/>
  <c r="K3274" i="6"/>
  <c r="K1186" i="6"/>
  <c r="K4642" i="6"/>
  <c r="K3826" i="6"/>
  <c r="K7162" i="6"/>
  <c r="K4954" i="6"/>
  <c r="K5842" i="6"/>
  <c r="K2218" i="6"/>
  <c r="K1162" i="6"/>
  <c r="K3490" i="6"/>
  <c r="K6922" i="6"/>
  <c r="K5530" i="6"/>
  <c r="K3082" i="6"/>
  <c r="K3058" i="6"/>
  <c r="K7402" i="6"/>
  <c r="K6850" i="6"/>
  <c r="K3874" i="6"/>
  <c r="K2866" i="6"/>
  <c r="K7426" i="6"/>
  <c r="K8218" i="6"/>
  <c r="K1306" i="6"/>
  <c r="K4090" i="6"/>
  <c r="K8242" i="6"/>
  <c r="K6514" i="6"/>
  <c r="K3130" i="6"/>
  <c r="K2482" i="6"/>
  <c r="K4282" i="6"/>
  <c r="K2074" i="6"/>
  <c r="K682" i="6"/>
  <c r="K1018" i="6"/>
  <c r="K4714" i="6"/>
  <c r="K634" i="6"/>
  <c r="K3898" i="6"/>
  <c r="K6682" i="6"/>
  <c r="K3682" i="6"/>
  <c r="K1378" i="6"/>
  <c r="K2842" i="6"/>
  <c r="K7666" i="6"/>
  <c r="K1882" i="6"/>
  <c r="K3010" i="6"/>
  <c r="K4738" i="6"/>
  <c r="K4786" i="6"/>
  <c r="K4762" i="6"/>
  <c r="K3370" i="6"/>
  <c r="K130" i="6"/>
  <c r="K2146" i="6"/>
  <c r="K2818" i="6"/>
  <c r="K5818" i="6"/>
  <c r="K3250" i="6"/>
  <c r="K6010" i="6"/>
  <c r="K4402" i="6"/>
  <c r="K7930" i="6"/>
  <c r="K4258" i="6"/>
  <c r="K1282" i="6"/>
  <c r="K3850" i="6"/>
  <c r="K4570" i="6"/>
  <c r="K2554" i="6"/>
  <c r="K562" i="6"/>
  <c r="K2098" i="6"/>
  <c r="K466" i="6"/>
  <c r="K3970" i="6"/>
  <c r="K5386" i="6"/>
  <c r="K1906" i="6"/>
  <c r="K610" i="6"/>
  <c r="K2002" i="6"/>
  <c r="K1570" i="6"/>
  <c r="K5650" i="6"/>
  <c r="K8194" i="6"/>
  <c r="K2914" i="6"/>
  <c r="K4690" i="6"/>
  <c r="K394" i="6"/>
  <c r="K5410" i="6"/>
  <c r="K2794" i="6"/>
  <c r="K7738" i="6"/>
  <c r="K6778" i="6"/>
  <c r="K5242" i="6"/>
  <c r="K202" i="6"/>
  <c r="K3562" i="6"/>
  <c r="K4018" i="6"/>
  <c r="K7954" i="6"/>
  <c r="K2362" i="6"/>
  <c r="K7186" i="6"/>
  <c r="K7378" i="6"/>
  <c r="K7498" i="6"/>
  <c r="K7306" i="6"/>
  <c r="K1354" i="6"/>
  <c r="K8050" i="6"/>
  <c r="K4882" i="6"/>
  <c r="K3514" i="6"/>
  <c r="K8026" i="6"/>
  <c r="L37" i="5"/>
  <c r="P37" i="5" s="1"/>
  <c r="W11" i="5" s="1"/>
  <c r="K38" i="5"/>
  <c r="K897" i="6"/>
  <c r="K5313" i="6"/>
  <c r="K3801" i="6"/>
  <c r="K1857" i="6"/>
  <c r="K1353" i="6"/>
  <c r="K7041" i="6"/>
  <c r="K7089" i="6"/>
  <c r="K3129" i="6"/>
  <c r="K273" i="6"/>
  <c r="K5985" i="6"/>
  <c r="K345" i="6"/>
  <c r="K3153" i="6"/>
  <c r="K8217" i="6"/>
  <c r="K5409" i="6"/>
  <c r="K3057" i="6"/>
  <c r="K3393" i="6"/>
  <c r="K1785" i="6"/>
  <c r="K7257" i="6"/>
  <c r="K1593" i="6"/>
  <c r="K3921" i="6"/>
  <c r="K369" i="6"/>
  <c r="K6945" i="6"/>
  <c r="K2721" i="6"/>
  <c r="K5577" i="6"/>
  <c r="K705" i="6"/>
  <c r="K5505" i="6"/>
  <c r="K1089" i="6"/>
  <c r="K6561" i="6"/>
  <c r="K777" i="6"/>
  <c r="K297" i="6"/>
  <c r="K4665" i="6"/>
  <c r="K5625" i="6"/>
  <c r="K825" i="6"/>
  <c r="K2841" i="6"/>
  <c r="K6921" i="6"/>
  <c r="K1905" i="6"/>
  <c r="K6609" i="6"/>
  <c r="K5121" i="6"/>
  <c r="K561" i="6"/>
  <c r="K2193" i="6"/>
  <c r="K7953" i="6"/>
  <c r="K2313" i="6"/>
  <c r="K3657" i="6"/>
  <c r="K6297" i="6"/>
  <c r="K4905" i="6"/>
  <c r="K3729" i="6"/>
  <c r="K3033" i="6"/>
  <c r="K129" i="6"/>
  <c r="K7497" i="6"/>
  <c r="K6057" i="6"/>
  <c r="K5385" i="6"/>
  <c r="K2097" i="6"/>
  <c r="K7353" i="6"/>
  <c r="K2025" i="6"/>
  <c r="K4377" i="6"/>
  <c r="K8289" i="6"/>
  <c r="K6129" i="6"/>
  <c r="K873" i="6"/>
  <c r="K3609" i="6"/>
  <c r="K2457" i="6"/>
  <c r="K6249" i="6"/>
  <c r="K3465" i="6"/>
  <c r="K7329" i="6"/>
  <c r="K3561" i="6"/>
  <c r="K7449" i="6"/>
  <c r="K6777" i="6"/>
  <c r="K5769" i="6"/>
  <c r="K4569" i="6"/>
  <c r="K2529" i="6"/>
  <c r="K6417" i="6"/>
  <c r="K4737" i="6"/>
  <c r="K7713" i="6"/>
  <c r="K6369" i="6"/>
  <c r="K6441" i="6"/>
  <c r="K6393" i="6"/>
  <c r="K6873" i="6"/>
  <c r="K1641" i="6"/>
  <c r="K7737" i="6"/>
  <c r="K2985" i="6"/>
  <c r="K1233" i="6"/>
  <c r="K2673" i="6"/>
  <c r="K105" i="6"/>
  <c r="K3945" i="6"/>
  <c r="K5001" i="6"/>
  <c r="K6753" i="6"/>
  <c r="K609" i="6"/>
  <c r="K7785" i="6"/>
  <c r="K4185" i="6"/>
  <c r="K5865" i="6"/>
  <c r="K465" i="6"/>
  <c r="K5025" i="6"/>
  <c r="K6273" i="6"/>
  <c r="K2961" i="6"/>
  <c r="K2433" i="6"/>
  <c r="K7521" i="6"/>
  <c r="K6153" i="6"/>
  <c r="K1521" i="6"/>
  <c r="K7281" i="6"/>
  <c r="K2361" i="6"/>
  <c r="K4977" i="6"/>
  <c r="K6033" i="6"/>
  <c r="K417" i="6"/>
  <c r="K3993" i="6"/>
  <c r="K1881" i="6"/>
  <c r="K7209" i="6"/>
  <c r="K3777" i="6"/>
  <c r="K8265" i="6"/>
  <c r="K3489" i="6"/>
  <c r="K8361" i="6"/>
  <c r="K3297" i="6"/>
  <c r="K5217" i="6"/>
  <c r="K7617" i="6"/>
  <c r="K2217" i="6"/>
  <c r="K1617" i="6"/>
  <c r="K4233" i="6"/>
  <c r="K729" i="6"/>
  <c r="K4401" i="6"/>
  <c r="K4281" i="6"/>
  <c r="K7665" i="6"/>
  <c r="K4713" i="6"/>
  <c r="K4353" i="6"/>
  <c r="K4305" i="6"/>
  <c r="K4329" i="6"/>
  <c r="K1185" i="6"/>
  <c r="K945" i="6"/>
  <c r="K6801" i="6"/>
  <c r="K2937" i="6"/>
  <c r="K2289" i="6"/>
  <c r="K1113" i="6"/>
  <c r="K585" i="6"/>
  <c r="K4137" i="6"/>
  <c r="K5169" i="6"/>
  <c r="K2145" i="6"/>
  <c r="K1929" i="6"/>
  <c r="K1977" i="6"/>
  <c r="K1809" i="6"/>
  <c r="K8169" i="6"/>
  <c r="K6105" i="6"/>
  <c r="K657" i="6"/>
  <c r="K6969" i="6"/>
  <c r="K4041" i="6"/>
  <c r="K201" i="6"/>
  <c r="K8121" i="6"/>
  <c r="K6465" i="6"/>
  <c r="K2481" i="6"/>
  <c r="K8025" i="6"/>
  <c r="K3441" i="6"/>
  <c r="K5289" i="6"/>
  <c r="K2049" i="6"/>
  <c r="K7233" i="6"/>
  <c r="K1305" i="6"/>
  <c r="K4017" i="6"/>
  <c r="K1281" i="6"/>
  <c r="K7065" i="6"/>
  <c r="K3417" i="6"/>
  <c r="K3345" i="6"/>
  <c r="K7425" i="6"/>
  <c r="K8409" i="6"/>
  <c r="K3009" i="6"/>
  <c r="K1017" i="6"/>
  <c r="K6585" i="6"/>
  <c r="K6537" i="6"/>
  <c r="K81" i="6"/>
  <c r="K1137" i="6"/>
  <c r="K2553" i="6"/>
  <c r="K3585" i="6"/>
  <c r="K1449" i="6"/>
  <c r="K2865" i="6"/>
  <c r="K7905" i="6"/>
  <c r="K1425" i="6"/>
  <c r="K7929" i="6"/>
  <c r="K4617" i="6"/>
  <c r="K5913" i="6"/>
  <c r="K4113" i="6"/>
  <c r="K6489" i="6"/>
  <c r="K4497" i="6"/>
  <c r="K5841" i="6"/>
  <c r="K6849" i="6"/>
  <c r="K2769" i="6"/>
  <c r="K993" i="6"/>
  <c r="K2337" i="6"/>
  <c r="K1545" i="6"/>
  <c r="K7017" i="6"/>
  <c r="K249" i="6"/>
  <c r="K7185" i="6"/>
  <c r="K4809" i="6"/>
  <c r="K3081" i="6"/>
  <c r="K849" i="6"/>
  <c r="K8241" i="6"/>
  <c r="K1833" i="6"/>
  <c r="K393" i="6"/>
  <c r="K8145" i="6"/>
  <c r="K3273" i="6"/>
  <c r="K225" i="6"/>
  <c r="K5961" i="6"/>
  <c r="K2409" i="6"/>
  <c r="K7569" i="6"/>
  <c r="K6081" i="6"/>
  <c r="K5073" i="6"/>
  <c r="K3225" i="6"/>
  <c r="K3633" i="6"/>
  <c r="K7401" i="6"/>
  <c r="K7473" i="6"/>
  <c r="K3105" i="6"/>
  <c r="K5673" i="6"/>
  <c r="K801" i="6"/>
  <c r="K7809" i="6"/>
  <c r="K489" i="6"/>
  <c r="K2241" i="6"/>
  <c r="K7977" i="6"/>
  <c r="K513" i="6"/>
  <c r="K4449" i="6"/>
  <c r="K633" i="6"/>
  <c r="K4545" i="6"/>
  <c r="K4209" i="6"/>
  <c r="K5193" i="6"/>
  <c r="K1209" i="6"/>
  <c r="K2577" i="6"/>
  <c r="K3753" i="6"/>
  <c r="K4641" i="6"/>
  <c r="K4473" i="6"/>
  <c r="K1329" i="6"/>
  <c r="K5745" i="6"/>
  <c r="K6345" i="6"/>
  <c r="K1665" i="6"/>
  <c r="K8001" i="6"/>
  <c r="K2001" i="6"/>
  <c r="K8097" i="6"/>
  <c r="K5433" i="6"/>
  <c r="K4857" i="6"/>
  <c r="K921" i="6"/>
  <c r="K4881" i="6"/>
  <c r="K3321" i="6"/>
  <c r="K6009" i="6"/>
  <c r="K177" i="6"/>
  <c r="K6321" i="6"/>
  <c r="K3825" i="6"/>
  <c r="K8385" i="6"/>
  <c r="K441" i="6"/>
  <c r="K7305" i="6"/>
  <c r="K1689" i="6"/>
  <c r="K5097" i="6"/>
  <c r="K6993" i="6"/>
  <c r="K8193" i="6"/>
  <c r="K6201" i="6"/>
  <c r="K7881" i="6"/>
  <c r="K7833" i="6"/>
  <c r="K2625" i="6"/>
  <c r="K7761" i="6"/>
  <c r="K1065" i="6"/>
  <c r="K5649" i="6"/>
  <c r="K6657" i="6"/>
  <c r="K5553" i="6"/>
  <c r="K7689" i="6"/>
  <c r="K6897" i="6"/>
  <c r="K7593" i="6"/>
  <c r="K1377" i="6"/>
  <c r="K6825" i="6"/>
  <c r="K2745" i="6"/>
  <c r="K6633" i="6"/>
  <c r="K681" i="6"/>
  <c r="K2265" i="6"/>
  <c r="K1257" i="6"/>
  <c r="K1473" i="6"/>
  <c r="K6513" i="6"/>
  <c r="K753" i="6"/>
  <c r="K3705" i="6"/>
  <c r="K153" i="6"/>
  <c r="K1737" i="6"/>
  <c r="K8313" i="6"/>
  <c r="K2121" i="6"/>
  <c r="K4929" i="6"/>
  <c r="K1569" i="6"/>
  <c r="K5337" i="6"/>
  <c r="K3249" i="6"/>
  <c r="K7137" i="6"/>
  <c r="K2889" i="6"/>
  <c r="K7113" i="6"/>
  <c r="K4953" i="6"/>
  <c r="K1713" i="6"/>
  <c r="K4833" i="6"/>
  <c r="K3201" i="6"/>
  <c r="K5361" i="6"/>
  <c r="K1497" i="6"/>
  <c r="K7545" i="6"/>
  <c r="K8049" i="6"/>
  <c r="K3849" i="6"/>
  <c r="K7161" i="6"/>
  <c r="K5481" i="6"/>
  <c r="K3369" i="6"/>
  <c r="K969" i="6"/>
  <c r="K5601" i="6"/>
  <c r="K5817" i="6"/>
  <c r="K5937" i="6"/>
  <c r="K2601" i="6"/>
  <c r="K2913" i="6"/>
  <c r="K2505" i="6"/>
  <c r="K6705" i="6"/>
  <c r="K4425" i="6"/>
  <c r="K1161" i="6"/>
  <c r="K4257" i="6"/>
  <c r="K7641" i="6"/>
  <c r="K4761" i="6"/>
  <c r="K5889" i="6"/>
  <c r="K4593" i="6"/>
  <c r="K7857" i="6"/>
  <c r="K5529" i="6"/>
  <c r="K4689" i="6"/>
  <c r="K5457" i="6"/>
  <c r="K4065" i="6"/>
  <c r="K8073" i="6"/>
  <c r="K5697" i="6"/>
  <c r="K1041" i="6"/>
  <c r="K1401" i="6"/>
  <c r="K57" i="6"/>
  <c r="K2385" i="6"/>
  <c r="K3681" i="6"/>
  <c r="K3537" i="6"/>
  <c r="K537" i="6"/>
  <c r="K5793" i="6"/>
  <c r="K4089" i="6"/>
  <c r="K3897" i="6"/>
  <c r="K8337" i="6"/>
  <c r="K321" i="6"/>
  <c r="K2169" i="6"/>
  <c r="K3969" i="6"/>
  <c r="K33" i="6"/>
  <c r="K5265" i="6"/>
  <c r="K7377" i="6"/>
  <c r="K2817" i="6"/>
  <c r="K6225" i="6"/>
  <c r="K6729" i="6"/>
  <c r="K5049" i="6"/>
  <c r="K2649" i="6"/>
  <c r="K9" i="6"/>
  <c r="K6177" i="6"/>
  <c r="K1953" i="6"/>
  <c r="K4161" i="6"/>
  <c r="K3513" i="6"/>
  <c r="K4521" i="6"/>
  <c r="K3177" i="6"/>
  <c r="K2793" i="6"/>
  <c r="K1761" i="6"/>
  <c r="K4785" i="6"/>
  <c r="K5721" i="6"/>
  <c r="K5145" i="6"/>
  <c r="K3873" i="6"/>
  <c r="K2697" i="6"/>
  <c r="K6681" i="6"/>
  <c r="K5241" i="6"/>
  <c r="K2073" i="6"/>
  <c r="W8" i="5"/>
  <c r="A7784" i="6"/>
  <c r="A6296" i="6"/>
  <c r="A2648" i="6"/>
  <c r="A4352" i="6"/>
  <c r="A4472" i="6"/>
  <c r="A7808" i="6"/>
  <c r="A7064" i="6"/>
  <c r="A5408" i="6"/>
  <c r="A1832" i="6"/>
  <c r="A440" i="6"/>
  <c r="A3920" i="6"/>
  <c r="A8144" i="6"/>
  <c r="A6632" i="6"/>
  <c r="A5216" i="6"/>
  <c r="A752" i="6"/>
  <c r="A4376" i="6"/>
  <c r="A4952" i="6"/>
  <c r="A8408" i="6"/>
  <c r="A6968" i="6"/>
  <c r="A5720" i="6"/>
  <c r="A1544" i="6"/>
  <c r="A2912" i="6"/>
  <c r="A3536" i="6"/>
  <c r="A1328" i="6"/>
  <c r="A2264" i="6"/>
  <c r="A8000" i="6"/>
  <c r="A6512" i="6"/>
  <c r="A4616" i="6"/>
  <c r="A512" i="6"/>
  <c r="A2816" i="6"/>
  <c r="A3344" i="6"/>
  <c r="A7928" i="6"/>
  <c r="A5768" i="6"/>
  <c r="A1352" i="6"/>
  <c r="A7232" i="6"/>
  <c r="A7736" i="6"/>
  <c r="A5024" i="6"/>
  <c r="A5936" i="6"/>
  <c r="A4232" i="6"/>
  <c r="A1280" i="6"/>
  <c r="A1112" i="6"/>
  <c r="A7640" i="6"/>
  <c r="A5528" i="6"/>
  <c r="A2840" i="6"/>
  <c r="A5072" i="6"/>
  <c r="A2408" i="6"/>
  <c r="A7136" i="6"/>
  <c r="A7952" i="6"/>
  <c r="A5360" i="6"/>
  <c r="A1424" i="6"/>
  <c r="A4088" i="6"/>
  <c r="A2072" i="6"/>
  <c r="A3656" i="6"/>
  <c r="A7592" i="6"/>
  <c r="A6344" i="6"/>
  <c r="A3272" i="6"/>
  <c r="A848" i="6"/>
  <c r="A3056" i="6"/>
  <c r="A1304" i="6"/>
  <c r="A7040" i="6"/>
  <c r="A6920" i="6"/>
  <c r="A5912" i="6"/>
  <c r="A2672" i="6"/>
  <c r="A104" i="6"/>
  <c r="A2936" i="6"/>
  <c r="A4160" i="6"/>
  <c r="A6392" i="6"/>
  <c r="A1640" i="6"/>
  <c r="A2768" i="6"/>
  <c r="A4736" i="6"/>
  <c r="A7112" i="6"/>
  <c r="A5648" i="6"/>
  <c r="A2144" i="6"/>
  <c r="A152" i="6"/>
  <c r="A7544" i="6"/>
  <c r="A5504" i="6"/>
  <c r="A8384" i="6"/>
  <c r="A6800" i="6"/>
  <c r="A5144" i="6"/>
  <c r="A2216" i="6"/>
  <c r="A4112" i="6"/>
  <c r="A1232" i="6"/>
  <c r="A1088" i="6"/>
  <c r="A4976" i="6"/>
  <c r="A7496" i="6"/>
  <c r="A6008" i="6"/>
  <c r="A3152" i="6"/>
  <c r="A1040" i="6"/>
  <c r="A6128" i="6"/>
  <c r="A4520" i="6"/>
  <c r="A8264" i="6"/>
  <c r="A6608" i="6"/>
  <c r="A4496" i="6"/>
  <c r="A2168" i="6"/>
  <c r="A5960" i="6"/>
  <c r="A2120" i="6"/>
  <c r="A2336" i="6"/>
  <c r="A8360" i="6"/>
  <c r="A6248" i="6"/>
  <c r="A3224" i="6"/>
  <c r="A1472" i="6"/>
  <c r="A3824" i="6"/>
  <c r="A2024" i="6"/>
  <c r="A7712" i="6"/>
  <c r="A5600" i="6"/>
  <c r="A3104" i="6"/>
  <c r="A4016" i="6"/>
  <c r="A5048" i="6"/>
  <c r="A1568" i="6"/>
  <c r="A7856" i="6"/>
  <c r="A6080" i="6"/>
  <c r="A2720" i="6"/>
  <c r="A3392" i="6"/>
  <c r="A6152" i="6"/>
  <c r="A3608" i="6"/>
  <c r="A4880" i="6"/>
  <c r="A32" i="6"/>
  <c r="A8024" i="6"/>
  <c r="A5456" i="6"/>
  <c r="A1712" i="6"/>
  <c r="A4184" i="6"/>
  <c r="A2456" i="6"/>
  <c r="A2360" i="6"/>
  <c r="A2696" i="6"/>
  <c r="A8336" i="6"/>
  <c r="A6680" i="6"/>
  <c r="A4760" i="6"/>
  <c r="A224" i="6"/>
  <c r="A1208" i="6"/>
  <c r="A7664" i="6"/>
  <c r="A5336" i="6"/>
  <c r="A2384" i="6"/>
  <c r="A3368" i="6"/>
  <c r="A2096" i="6"/>
  <c r="A1400" i="6"/>
  <c r="A8096" i="6"/>
  <c r="A6536" i="6"/>
  <c r="A4664" i="6"/>
  <c r="A536" i="6"/>
  <c r="A1592" i="6"/>
  <c r="A8120" i="6"/>
  <c r="A5888" i="6"/>
  <c r="A3080" i="6"/>
  <c r="A272" i="6"/>
  <c r="A7832" i="6"/>
  <c r="A5792" i="6"/>
  <c r="A2312" i="6"/>
  <c r="A320" i="6"/>
  <c r="A3896" i="6"/>
  <c r="A5000" i="6"/>
  <c r="A7880" i="6"/>
  <c r="A5672" i="6"/>
  <c r="A2600" i="6"/>
  <c r="A4040" i="6"/>
  <c r="A680" i="6"/>
  <c r="A1808" i="6"/>
  <c r="A176" i="6"/>
  <c r="A7904" i="6"/>
  <c r="A6992" i="6"/>
  <c r="A5384" i="6"/>
  <c r="A2240" i="6"/>
  <c r="A4064" i="6"/>
  <c r="A872" i="6"/>
  <c r="A128" i="6"/>
  <c r="A8240" i="6"/>
  <c r="A6728" i="6"/>
  <c r="A5264" i="6"/>
  <c r="A800" i="6"/>
  <c r="A3728" i="6"/>
  <c r="A3296" i="6"/>
  <c r="A7016" i="6"/>
  <c r="A5840" i="6"/>
  <c r="A1736" i="6"/>
  <c r="A3488" i="6"/>
  <c r="A896" i="6"/>
  <c r="A3008" i="6"/>
  <c r="A8048" i="6"/>
  <c r="A6752" i="6"/>
  <c r="A4904" i="6"/>
  <c r="A560" i="6"/>
  <c r="A5120" i="6"/>
  <c r="A992" i="6"/>
  <c r="A8" i="6"/>
  <c r="A7304" i="6"/>
  <c r="A5984" i="6"/>
  <c r="A1520" i="6"/>
  <c r="A3512" i="6"/>
  <c r="A3320" i="6"/>
  <c r="A6320" i="6"/>
  <c r="A8072" i="6"/>
  <c r="A6464" i="6"/>
  <c r="A5168" i="6"/>
  <c r="A1688" i="6"/>
  <c r="A4208" i="6"/>
  <c r="A2984" i="6"/>
  <c r="A7208" i="6"/>
  <c r="A5864" i="6"/>
  <c r="A2528" i="6"/>
  <c r="A5240" i="6"/>
  <c r="A3992" i="6"/>
  <c r="A344" i="6"/>
  <c r="A968" i="6"/>
  <c r="A7280" i="6"/>
  <c r="A464" i="6"/>
  <c r="A2432" i="6"/>
  <c r="A7160" i="6"/>
  <c r="A7424" i="6"/>
  <c r="A5552" i="6"/>
  <c r="A3968" i="6"/>
  <c r="A368" i="6"/>
  <c r="A2048" i="6"/>
  <c r="A1376" i="6"/>
  <c r="A2000" i="6"/>
  <c r="A1184" i="6"/>
  <c r="A2792" i="6"/>
  <c r="A3632" i="6"/>
  <c r="A5192" i="6"/>
  <c r="A1952" i="6"/>
  <c r="A3752" i="6"/>
  <c r="A6776" i="6"/>
  <c r="A4832" i="6"/>
  <c r="A248" i="6"/>
  <c r="A6416" i="6"/>
  <c r="A7616" i="6"/>
  <c r="A6368" i="6"/>
  <c r="A4592" i="6"/>
  <c r="A392" i="6"/>
  <c r="A1856" i="6"/>
  <c r="A656" i="6"/>
  <c r="A6872" i="6"/>
  <c r="A7400" i="6"/>
  <c r="A5312" i="6"/>
  <c r="A2864" i="6"/>
  <c r="A1016" i="6"/>
  <c r="A3464" i="6"/>
  <c r="A3440" i="6"/>
  <c r="A1160" i="6"/>
  <c r="A6056" i="6"/>
  <c r="A3248" i="6"/>
  <c r="A704" i="6"/>
  <c r="A1880" i="6"/>
  <c r="A200" i="6"/>
  <c r="A6896" i="6"/>
  <c r="A5624" i="6"/>
  <c r="A1448" i="6"/>
  <c r="A3800" i="6"/>
  <c r="A4256" i="6"/>
  <c r="A4688" i="6"/>
  <c r="A4568" i="6"/>
  <c r="A944" i="6"/>
  <c r="A2744" i="6"/>
  <c r="A4448" i="6"/>
  <c r="A632" i="6"/>
  <c r="A8288" i="6"/>
  <c r="A6848" i="6"/>
  <c r="A4400" i="6"/>
  <c r="A824" i="6"/>
  <c r="A3704" i="6"/>
  <c r="A3872" i="6"/>
  <c r="A56" i="6"/>
  <c r="A7760" i="6"/>
  <c r="A6224" i="6"/>
  <c r="A2624" i="6"/>
  <c r="A4280" i="6"/>
  <c r="A4328" i="6"/>
  <c r="A5744" i="6"/>
  <c r="A8312" i="6"/>
  <c r="A6704" i="6"/>
  <c r="A4544" i="6"/>
  <c r="A2192" i="6"/>
  <c r="A5096" i="6"/>
  <c r="A416" i="6"/>
  <c r="A1904" i="6"/>
  <c r="A6104" i="6"/>
  <c r="A7448" i="6"/>
  <c r="A6032" i="6"/>
  <c r="A3128" i="6"/>
  <c r="A920" i="6"/>
  <c r="A7520" i="6"/>
  <c r="A7184" i="6"/>
  <c r="A6824" i="6"/>
  <c r="A5816" i="6"/>
  <c r="A2552" i="6"/>
  <c r="A1136" i="6"/>
  <c r="A3680" i="6"/>
  <c r="A4808" i="6"/>
  <c r="A608" i="6"/>
  <c r="A8216" i="6"/>
  <c r="A6944" i="6"/>
  <c r="A4784" i="6"/>
  <c r="A776" i="6"/>
  <c r="A2480" i="6"/>
  <c r="A5576" i="6"/>
  <c r="A7376" i="6"/>
  <c r="A5696" i="6"/>
  <c r="A2288" i="6"/>
  <c r="A6440" i="6"/>
  <c r="A3032" i="6"/>
  <c r="A80" i="6"/>
  <c r="A7256" i="6"/>
  <c r="A3416" i="6"/>
  <c r="A7088" i="6"/>
  <c r="A7688" i="6"/>
  <c r="A6488" i="6"/>
  <c r="A4640" i="6"/>
  <c r="A488" i="6"/>
  <c r="A2888" i="6"/>
  <c r="A1064" i="6"/>
  <c r="A1616" i="6"/>
  <c r="A7472" i="6"/>
  <c r="A5480" i="6"/>
  <c r="A2576" i="6"/>
  <c r="A7568" i="6"/>
  <c r="A1928" i="6"/>
  <c r="A1256" i="6"/>
  <c r="A2504" i="6"/>
  <c r="A8192" i="6"/>
  <c r="A6584" i="6"/>
  <c r="A4712" i="6"/>
  <c r="A584" i="6"/>
  <c r="A728" i="6"/>
  <c r="A7352" i="6"/>
  <c r="A5288" i="6"/>
  <c r="A1760" i="6"/>
  <c r="A4136" i="6"/>
  <c r="A1496" i="6"/>
  <c r="A5432" i="6"/>
  <c r="A8168" i="6"/>
  <c r="A6560" i="6"/>
  <c r="A4424" i="6"/>
  <c r="A1784" i="6"/>
  <c r="A6272" i="6"/>
  <c r="A3560" i="6"/>
  <c r="A3584" i="6"/>
  <c r="A3776" i="6"/>
  <c r="A7976" i="6"/>
  <c r="A6200" i="6"/>
  <c r="A3200" i="6"/>
  <c r="A3848" i="6"/>
  <c r="A4304" i="6"/>
  <c r="A2960" i="6"/>
  <c r="A3176" i="6"/>
  <c r="A7328" i="6"/>
  <c r="A4928" i="6"/>
  <c r="A1664" i="6"/>
  <c r="A6176" i="6"/>
  <c r="A3944" i="6"/>
  <c r="A1976" i="6"/>
  <c r="A296" i="6"/>
  <c r="A4856" i="6"/>
  <c r="A6656" i="6"/>
  <c r="K6" i="5"/>
  <c r="L6" i="5" s="1"/>
  <c r="P6" i="5" s="1"/>
  <c r="L7" i="5"/>
  <c r="P7" i="5" s="1"/>
  <c r="L38" i="5" l="1"/>
  <c r="P38" i="5" s="1"/>
  <c r="W12" i="5" s="1"/>
  <c r="K39" i="5"/>
  <c r="K7091" i="6"/>
  <c r="K1403" i="6"/>
  <c r="K6611" i="6"/>
  <c r="K1931" i="6"/>
  <c r="K2267" i="6"/>
  <c r="K2291" i="6"/>
  <c r="K6659" i="6"/>
  <c r="K6899" i="6"/>
  <c r="K2411" i="6"/>
  <c r="K5075" i="6"/>
  <c r="K4835" i="6"/>
  <c r="K2915" i="6"/>
  <c r="K1499" i="6"/>
  <c r="K5315" i="6"/>
  <c r="K3035" i="6"/>
  <c r="K4523" i="6"/>
  <c r="K4619" i="6"/>
  <c r="K323" i="6"/>
  <c r="K3347" i="6"/>
  <c r="K347" i="6"/>
  <c r="K3731" i="6"/>
  <c r="K3203" i="6"/>
  <c r="K6203" i="6"/>
  <c r="K7763" i="6"/>
  <c r="K6155" i="6"/>
  <c r="K3755" i="6"/>
  <c r="K1571" i="6"/>
  <c r="K2747" i="6"/>
  <c r="K5555" i="6"/>
  <c r="K7379" i="6"/>
  <c r="K1451" i="6"/>
  <c r="K1859" i="6"/>
  <c r="K1715" i="6"/>
  <c r="K3107" i="6"/>
  <c r="K2939" i="6"/>
  <c r="K1235" i="6"/>
  <c r="K3947" i="6"/>
  <c r="K4859" i="6"/>
  <c r="K5987" i="6"/>
  <c r="K8171" i="6"/>
  <c r="K563" i="6"/>
  <c r="K3899" i="6"/>
  <c r="K3659" i="6"/>
  <c r="K6011" i="6"/>
  <c r="K7451" i="6"/>
  <c r="K6971" i="6"/>
  <c r="K5147" i="6"/>
  <c r="K8363" i="6"/>
  <c r="K2891" i="6"/>
  <c r="K3995" i="6"/>
  <c r="K3083" i="6"/>
  <c r="K3131" i="6"/>
  <c r="K2531" i="6"/>
  <c r="K7691" i="6"/>
  <c r="K6467" i="6"/>
  <c r="K539" i="6"/>
  <c r="K1139" i="6"/>
  <c r="K7403" i="6"/>
  <c r="K3419" i="6"/>
  <c r="K6275" i="6"/>
  <c r="K6347" i="6"/>
  <c r="K7475" i="6"/>
  <c r="K299" i="6"/>
  <c r="K1475" i="6"/>
  <c r="K3827" i="6"/>
  <c r="K2435" i="6"/>
  <c r="K491" i="6"/>
  <c r="K7187" i="6"/>
  <c r="K8339" i="6"/>
  <c r="K8315" i="6"/>
  <c r="K4379" i="6"/>
  <c r="K2219" i="6"/>
  <c r="K2243" i="6"/>
  <c r="K8195" i="6"/>
  <c r="K7211" i="6"/>
  <c r="K6947" i="6"/>
  <c r="K4043" i="6"/>
  <c r="K4811" i="6"/>
  <c r="K1187" i="6"/>
  <c r="K5243" i="6"/>
  <c r="K3155" i="6"/>
  <c r="K4115" i="6"/>
  <c r="K3683" i="6"/>
  <c r="K4787" i="6"/>
  <c r="K6491" i="6"/>
  <c r="K6059" i="6"/>
  <c r="K1259" i="6"/>
  <c r="K1955" i="6"/>
  <c r="K155" i="6"/>
  <c r="K1643" i="6"/>
  <c r="K6083" i="6"/>
  <c r="K7835" i="6"/>
  <c r="K3635" i="6"/>
  <c r="K4499" i="6"/>
  <c r="K11" i="6"/>
  <c r="K5795" i="6"/>
  <c r="K7811" i="6"/>
  <c r="K4307" i="6"/>
  <c r="K1355" i="6"/>
  <c r="K2627" i="6"/>
  <c r="K8075" i="6"/>
  <c r="K1979" i="6"/>
  <c r="K4571" i="6"/>
  <c r="K6251" i="6"/>
  <c r="K2867" i="6"/>
  <c r="K731" i="6"/>
  <c r="K1811" i="6"/>
  <c r="K3491" i="6"/>
  <c r="K4955" i="6"/>
  <c r="K635" i="6"/>
  <c r="K2603" i="6"/>
  <c r="K779" i="6"/>
  <c r="K2363" i="6"/>
  <c r="K1595" i="6"/>
  <c r="K7571" i="6"/>
  <c r="K5171" i="6"/>
  <c r="K8243" i="6"/>
  <c r="K4235" i="6"/>
  <c r="K4691" i="6"/>
  <c r="K923" i="6"/>
  <c r="K7067" i="6"/>
  <c r="K275" i="6"/>
  <c r="K4259" i="6"/>
  <c r="K7619" i="6"/>
  <c r="K2315" i="6"/>
  <c r="K5411" i="6"/>
  <c r="K6731" i="6"/>
  <c r="K5291" i="6"/>
  <c r="K2795" i="6"/>
  <c r="K1787" i="6"/>
  <c r="K59" i="6"/>
  <c r="K6683" i="6"/>
  <c r="K4427" i="6"/>
  <c r="K2483" i="6"/>
  <c r="K3539" i="6"/>
  <c r="K2819" i="6"/>
  <c r="K7883" i="6"/>
  <c r="K7907" i="6"/>
  <c r="K8027" i="6"/>
  <c r="K2987" i="6"/>
  <c r="K3467" i="6"/>
  <c r="K8267" i="6"/>
  <c r="K5579" i="6"/>
  <c r="K1115" i="6"/>
  <c r="K6995" i="6"/>
  <c r="K3803" i="6"/>
  <c r="K3251" i="6"/>
  <c r="K6395" i="6"/>
  <c r="K443" i="6"/>
  <c r="K4979" i="6"/>
  <c r="K1883" i="6"/>
  <c r="K4883" i="6"/>
  <c r="K5699" i="6"/>
  <c r="K1163" i="6"/>
  <c r="K6107" i="6"/>
  <c r="K3563" i="6"/>
  <c r="K5027" i="6"/>
  <c r="K803" i="6"/>
  <c r="K4019" i="6"/>
  <c r="K131" i="6"/>
  <c r="K3515" i="6"/>
  <c r="K6515" i="6"/>
  <c r="K7499" i="6"/>
  <c r="K6035" i="6"/>
  <c r="K371" i="6"/>
  <c r="K5051" i="6"/>
  <c r="K6587" i="6"/>
  <c r="K227" i="6"/>
  <c r="K2099" i="6"/>
  <c r="K3059" i="6"/>
  <c r="K5651" i="6"/>
  <c r="K7931" i="6"/>
  <c r="K5387" i="6"/>
  <c r="K7355" i="6"/>
  <c r="K2051" i="6"/>
  <c r="K587" i="6"/>
  <c r="K7643" i="6"/>
  <c r="K899" i="6"/>
  <c r="K1019" i="6"/>
  <c r="K3851" i="6"/>
  <c r="K3611" i="6"/>
  <c r="K4667" i="6"/>
  <c r="K35" i="6"/>
  <c r="K995" i="6"/>
  <c r="K8099" i="6"/>
  <c r="K1907" i="6"/>
  <c r="K1739" i="6"/>
  <c r="K7595" i="6"/>
  <c r="K5483" i="6"/>
  <c r="K7115" i="6"/>
  <c r="K7427" i="6"/>
  <c r="K4283" i="6"/>
  <c r="K1547" i="6"/>
  <c r="K1835" i="6"/>
  <c r="K7235" i="6"/>
  <c r="K8003" i="6"/>
  <c r="K6419" i="6"/>
  <c r="K4475" i="6"/>
  <c r="K4643" i="6"/>
  <c r="K6827" i="6"/>
  <c r="K7955" i="6"/>
  <c r="K4355" i="6"/>
  <c r="K5939" i="6"/>
  <c r="K1283" i="6"/>
  <c r="K6779" i="6"/>
  <c r="K5675" i="6"/>
  <c r="K2339" i="6"/>
  <c r="K1307" i="6"/>
  <c r="K3707" i="6"/>
  <c r="K2171" i="6"/>
  <c r="K6323" i="6"/>
  <c r="K4211" i="6"/>
  <c r="K2123" i="6"/>
  <c r="K5819" i="6"/>
  <c r="K6371" i="6"/>
  <c r="K1619" i="6"/>
  <c r="K7259" i="6"/>
  <c r="K3443" i="6"/>
  <c r="K1763" i="6"/>
  <c r="K83" i="6"/>
  <c r="K2507" i="6"/>
  <c r="K875" i="6"/>
  <c r="K5123" i="6"/>
  <c r="K2003" i="6"/>
  <c r="K6227" i="6"/>
  <c r="K2579" i="6"/>
  <c r="K7019" i="6"/>
  <c r="K7787" i="6"/>
  <c r="K5003" i="6"/>
  <c r="K179" i="6"/>
  <c r="K2699" i="6"/>
  <c r="K7043" i="6"/>
  <c r="K7283" i="6"/>
  <c r="K2651" i="6"/>
  <c r="K3779" i="6"/>
  <c r="K1691" i="6"/>
  <c r="K4907" i="6"/>
  <c r="K5963" i="6"/>
  <c r="K5267" i="6"/>
  <c r="K1211" i="6"/>
  <c r="K203" i="6"/>
  <c r="K4595" i="6"/>
  <c r="K4739" i="6"/>
  <c r="K2459" i="6"/>
  <c r="K5363" i="6"/>
  <c r="K5099" i="6"/>
  <c r="K4091" i="6"/>
  <c r="K395" i="6"/>
  <c r="K5459" i="6"/>
  <c r="K5507" i="6"/>
  <c r="K1379" i="6"/>
  <c r="K4163" i="6"/>
  <c r="K4715" i="6"/>
  <c r="K251" i="6"/>
  <c r="K1067" i="6"/>
  <c r="K8123" i="6"/>
  <c r="K3923" i="6"/>
  <c r="K8387" i="6"/>
  <c r="K2771" i="6"/>
  <c r="K6299" i="6"/>
  <c r="K7667" i="6"/>
  <c r="K5339" i="6"/>
  <c r="K467" i="6"/>
  <c r="K4451" i="6"/>
  <c r="K5435" i="6"/>
  <c r="K7523" i="6"/>
  <c r="K7715" i="6"/>
  <c r="K5531" i="6"/>
  <c r="K7547" i="6"/>
  <c r="K5603" i="6"/>
  <c r="K7979" i="6"/>
  <c r="K6131" i="6"/>
  <c r="K1043" i="6"/>
  <c r="K2075" i="6"/>
  <c r="K8411" i="6"/>
  <c r="K827" i="6"/>
  <c r="K8219" i="6"/>
  <c r="K7859" i="6"/>
  <c r="K6875" i="6"/>
  <c r="K3971" i="6"/>
  <c r="K5867" i="6"/>
  <c r="K6851" i="6"/>
  <c r="K1427" i="6"/>
  <c r="K3323" i="6"/>
  <c r="K1331" i="6"/>
  <c r="K2027" i="6"/>
  <c r="K2843" i="6"/>
  <c r="K2963" i="6"/>
  <c r="K3395" i="6"/>
  <c r="K515" i="6"/>
  <c r="K419" i="6"/>
  <c r="K611" i="6"/>
  <c r="K3275" i="6"/>
  <c r="K5219" i="6"/>
  <c r="K947" i="6"/>
  <c r="K6707" i="6"/>
  <c r="K4139" i="6"/>
  <c r="K5843" i="6"/>
  <c r="K8291" i="6"/>
  <c r="K7739" i="6"/>
  <c r="K7307" i="6"/>
  <c r="K659" i="6"/>
  <c r="K5915" i="6"/>
  <c r="K4763" i="6"/>
  <c r="K4403" i="6"/>
  <c r="K1667" i="6"/>
  <c r="K4187" i="6"/>
  <c r="K3299" i="6"/>
  <c r="K6563" i="6"/>
  <c r="K7139" i="6"/>
  <c r="K7163" i="6"/>
  <c r="K6179" i="6"/>
  <c r="K683" i="6"/>
  <c r="K5891" i="6"/>
  <c r="K8051" i="6"/>
  <c r="K6539" i="6"/>
  <c r="K3227" i="6"/>
  <c r="K2675" i="6"/>
  <c r="K6755" i="6"/>
  <c r="K971" i="6"/>
  <c r="K5771" i="6"/>
  <c r="K5195" i="6"/>
  <c r="K107" i="6"/>
  <c r="K8147" i="6"/>
  <c r="K3875" i="6"/>
  <c r="K6803" i="6"/>
  <c r="K5747" i="6"/>
  <c r="K755" i="6"/>
  <c r="K6635" i="6"/>
  <c r="K6443" i="6"/>
  <c r="K2723" i="6"/>
  <c r="K4547" i="6"/>
  <c r="K6923" i="6"/>
  <c r="K5723" i="6"/>
  <c r="K3179" i="6"/>
  <c r="K4067" i="6"/>
  <c r="K5627" i="6"/>
  <c r="K1523" i="6"/>
  <c r="K7331" i="6"/>
  <c r="K1091" i="6"/>
  <c r="K707" i="6"/>
  <c r="K4931" i="6"/>
  <c r="K2555" i="6"/>
  <c r="K3371" i="6"/>
  <c r="K4331" i="6"/>
  <c r="K2387" i="6"/>
  <c r="K851" i="6"/>
  <c r="K3587" i="6"/>
  <c r="K2147" i="6"/>
  <c r="K2195" i="6"/>
  <c r="K3011" i="6"/>
  <c r="K2672" i="6"/>
  <c r="K5624" i="6"/>
  <c r="K5216" i="6"/>
  <c r="K8168" i="6"/>
  <c r="K7184" i="6"/>
  <c r="K7208" i="6"/>
  <c r="K5480" i="6"/>
  <c r="K6704" i="6"/>
  <c r="K4496" i="6"/>
  <c r="K5912" i="6"/>
  <c r="K584" i="6"/>
  <c r="K6680" i="6"/>
  <c r="K5984" i="6"/>
  <c r="K6776" i="6"/>
  <c r="K5144" i="6"/>
  <c r="K560" i="6"/>
  <c r="K7688" i="6"/>
  <c r="K7880" i="6"/>
  <c r="K6512" i="6"/>
  <c r="K8384" i="6"/>
  <c r="K6560" i="6"/>
  <c r="K4064" i="6"/>
  <c r="K6320" i="6"/>
  <c r="K968" i="6"/>
  <c r="K2192" i="6"/>
  <c r="K6440" i="6"/>
  <c r="K4448" i="6"/>
  <c r="K3440" i="6"/>
  <c r="K4976" i="6"/>
  <c r="K80" i="6"/>
  <c r="K416" i="6"/>
  <c r="K6248" i="6"/>
  <c r="K3920" i="6"/>
  <c r="K6008" i="6"/>
  <c r="K6128" i="6"/>
  <c r="K7568" i="6"/>
  <c r="K4808" i="6"/>
  <c r="K4472" i="6"/>
  <c r="K992" i="6"/>
  <c r="K2528" i="6"/>
  <c r="K2408" i="6"/>
  <c r="K2432" i="6"/>
  <c r="K4688" i="6"/>
  <c r="K2504" i="6"/>
  <c r="K1832" i="6"/>
  <c r="K56" i="6"/>
  <c r="K5192" i="6"/>
  <c r="K5312" i="6"/>
  <c r="K7304" i="6"/>
  <c r="K1184" i="6"/>
  <c r="K1712" i="6"/>
  <c r="K3704" i="6"/>
  <c r="K5576" i="6"/>
  <c r="K6632" i="6"/>
  <c r="K5168" i="6"/>
  <c r="K8096" i="6"/>
  <c r="K7808" i="6"/>
  <c r="K7472" i="6"/>
  <c r="K5504" i="6"/>
  <c r="K6896" i="6"/>
  <c r="K4928" i="6"/>
  <c r="K8288" i="6"/>
  <c r="K1424" i="6"/>
  <c r="K6848" i="6"/>
  <c r="K6368" i="6"/>
  <c r="K6944" i="6"/>
  <c r="K5288" i="6"/>
  <c r="K2768" i="6"/>
  <c r="K224" i="6"/>
  <c r="K392" i="6"/>
  <c r="K7496" i="6"/>
  <c r="K4256" i="6"/>
  <c r="K4784" i="6"/>
  <c r="K3512" i="6"/>
  <c r="K4592" i="6"/>
  <c r="K320" i="6"/>
  <c r="K3800" i="6"/>
  <c r="K3632" i="6"/>
  <c r="K6296" i="6"/>
  <c r="K2936" i="6"/>
  <c r="K3824" i="6"/>
  <c r="K5096" i="6"/>
  <c r="K1976" i="6"/>
  <c r="K2048" i="6"/>
  <c r="K2024" i="6"/>
  <c r="K5648" i="6"/>
  <c r="K5864" i="6"/>
  <c r="K8408" i="6"/>
  <c r="K3968" i="6"/>
  <c r="K1784" i="6"/>
  <c r="K3656" i="6"/>
  <c r="K3608" i="6"/>
  <c r="K4040" i="6"/>
  <c r="K2360" i="6"/>
  <c r="K2960" i="6"/>
  <c r="K1232" i="6"/>
  <c r="K1208" i="6"/>
  <c r="K1352" i="6"/>
  <c r="K200" i="6"/>
  <c r="K1040" i="6"/>
  <c r="K2264" i="6"/>
  <c r="K1688" i="6"/>
  <c r="K8192" i="6"/>
  <c r="K3584" i="6"/>
  <c r="K920" i="6"/>
  <c r="K3752" i="6"/>
  <c r="K4208" i="6"/>
  <c r="K5600" i="6"/>
  <c r="K536" i="6"/>
  <c r="K6752" i="6"/>
  <c r="K5264" i="6"/>
  <c r="K1664" i="6"/>
  <c r="K8360" i="6"/>
  <c r="K7856" i="6"/>
  <c r="K6824" i="6"/>
  <c r="K7136" i="6"/>
  <c r="K5816" i="6"/>
  <c r="K7832" i="6"/>
  <c r="K3224" i="6"/>
  <c r="K7424" i="6"/>
  <c r="K6488" i="6"/>
  <c r="K7592" i="6"/>
  <c r="K5360" i="6"/>
  <c r="K2600" i="6"/>
  <c r="K5696" i="6"/>
  <c r="K800" i="6"/>
  <c r="K1640" i="6"/>
  <c r="K2744" i="6"/>
  <c r="K680" i="6"/>
  <c r="K3776" i="6"/>
  <c r="K1904" i="6"/>
  <c r="K440" i="6"/>
  <c r="K2216" i="6"/>
  <c r="K3992" i="6"/>
  <c r="K4952" i="6"/>
  <c r="K2576" i="6"/>
  <c r="K1856" i="6"/>
  <c r="K3008" i="6"/>
  <c r="K4712" i="6"/>
  <c r="K1328" i="6"/>
  <c r="K1304" i="6"/>
  <c r="K3296" i="6"/>
  <c r="K3464" i="6"/>
  <c r="K2792" i="6"/>
  <c r="K4112" i="6"/>
  <c r="K3200" i="6"/>
  <c r="K1568" i="6"/>
  <c r="K1520" i="6"/>
  <c r="K272" i="6"/>
  <c r="K2384" i="6"/>
  <c r="K824" i="6"/>
  <c r="K4832" i="6"/>
  <c r="K6152" i="6"/>
  <c r="K4088" i="6"/>
  <c r="K7640" i="6"/>
  <c r="K1448" i="6"/>
  <c r="K6584" i="6"/>
  <c r="K6392" i="6"/>
  <c r="K7976" i="6"/>
  <c r="K5960" i="6"/>
  <c r="K3560" i="6"/>
  <c r="K5240" i="6"/>
  <c r="K6056" i="6"/>
  <c r="K2240" i="6"/>
  <c r="K7016" i="6"/>
  <c r="K6200" i="6"/>
  <c r="K1808" i="6"/>
  <c r="K752" i="6"/>
  <c r="K7256" i="6"/>
  <c r="K7904" i="6"/>
  <c r="K6656" i="6"/>
  <c r="K8144" i="6"/>
  <c r="K4640" i="6"/>
  <c r="K7760" i="6"/>
  <c r="K7112" i="6"/>
  <c r="K7784" i="6"/>
  <c r="K7352" i="6"/>
  <c r="K4568" i="6"/>
  <c r="K6608" i="6"/>
  <c r="K3248" i="6"/>
  <c r="K872" i="6"/>
  <c r="K2816" i="6"/>
  <c r="K1496" i="6"/>
  <c r="K2168" i="6"/>
  <c r="K2984" i="6"/>
  <c r="K5936" i="6"/>
  <c r="K1136" i="6"/>
  <c r="K3392" i="6"/>
  <c r="K7544" i="6"/>
  <c r="K5840" i="6"/>
  <c r="K1760" i="6"/>
  <c r="K1160" i="6"/>
  <c r="K2888" i="6"/>
  <c r="K2312" i="6"/>
  <c r="K6344" i="6"/>
  <c r="K4280" i="6"/>
  <c r="K896" i="6"/>
  <c r="K656" i="6"/>
  <c r="K4520" i="6"/>
  <c r="K5888" i="6"/>
  <c r="K3872" i="6"/>
  <c r="K3896" i="6"/>
  <c r="K1880" i="6"/>
  <c r="K6272" i="6"/>
  <c r="K3080" i="6"/>
  <c r="K2912" i="6"/>
  <c r="K7664" i="6"/>
  <c r="K2144" i="6"/>
  <c r="K128" i="6"/>
  <c r="K3536" i="6"/>
  <c r="K1376" i="6"/>
  <c r="K7520" i="6"/>
  <c r="K4328" i="6"/>
  <c r="K6464" i="6"/>
  <c r="K3176" i="6"/>
  <c r="K7232" i="6"/>
  <c r="K7928" i="6"/>
  <c r="K2720" i="6"/>
  <c r="K5432" i="6"/>
  <c r="K2648" i="6"/>
  <c r="K7448" i="6"/>
  <c r="K8048" i="6"/>
  <c r="K7160" i="6"/>
  <c r="K8072" i="6"/>
  <c r="K4616" i="6"/>
  <c r="K8120" i="6"/>
  <c r="K7328" i="6"/>
  <c r="K8216" i="6"/>
  <c r="K6872" i="6"/>
  <c r="K5336" i="6"/>
  <c r="K6800" i="6"/>
  <c r="K5528" i="6"/>
  <c r="K4880" i="6"/>
  <c r="K4856" i="6"/>
  <c r="K6536" i="6"/>
  <c r="K1400" i="6"/>
  <c r="K4136" i="6"/>
  <c r="K6080" i="6"/>
  <c r="K4376" i="6"/>
  <c r="K464" i="6"/>
  <c r="K1472" i="6"/>
  <c r="K3416" i="6"/>
  <c r="K2696" i="6"/>
  <c r="K5024" i="6"/>
  <c r="K104" i="6"/>
  <c r="K3488" i="6"/>
  <c r="K3848" i="6"/>
  <c r="K6104" i="6"/>
  <c r="K4352" i="6"/>
  <c r="K3320" i="6"/>
  <c r="K2288" i="6"/>
  <c r="K296" i="6"/>
  <c r="K2072" i="6"/>
  <c r="K1280" i="6"/>
  <c r="K4736" i="6"/>
  <c r="K1064" i="6"/>
  <c r="K152" i="6"/>
  <c r="K8" i="6"/>
  <c r="K32" i="6"/>
  <c r="K5672" i="6"/>
  <c r="K5744" i="6"/>
  <c r="K3128" i="6"/>
  <c r="K1616" i="6"/>
  <c r="K7616" i="6"/>
  <c r="K2480" i="6"/>
  <c r="K5072" i="6"/>
  <c r="K6920" i="6"/>
  <c r="K3152" i="6"/>
  <c r="K8024" i="6"/>
  <c r="K7064" i="6"/>
  <c r="K5384" i="6"/>
  <c r="K5408" i="6"/>
  <c r="K2840" i="6"/>
  <c r="K2624" i="6"/>
  <c r="K7376" i="6"/>
  <c r="K8000" i="6"/>
  <c r="K5768" i="6"/>
  <c r="K248" i="6"/>
  <c r="K7712" i="6"/>
  <c r="K488" i="6"/>
  <c r="K8312" i="6"/>
  <c r="K5456" i="6"/>
  <c r="K7088" i="6"/>
  <c r="K5552" i="6"/>
  <c r="K3344" i="6"/>
  <c r="K3680" i="6"/>
  <c r="K4304" i="6"/>
  <c r="K4184" i="6"/>
  <c r="K6224" i="6"/>
  <c r="K2864" i="6"/>
  <c r="K3368" i="6"/>
  <c r="K3104" i="6"/>
  <c r="K5000" i="6"/>
  <c r="K2096" i="6"/>
  <c r="K1088" i="6"/>
  <c r="K3728" i="6"/>
  <c r="K344" i="6"/>
  <c r="K704" i="6"/>
  <c r="K1544" i="6"/>
  <c r="K4016" i="6"/>
  <c r="K1736" i="6"/>
  <c r="K608" i="6"/>
  <c r="K368" i="6"/>
  <c r="K2000" i="6"/>
  <c r="K6992" i="6"/>
  <c r="K4760" i="6"/>
  <c r="K7280" i="6"/>
  <c r="K8240" i="6"/>
  <c r="K6728" i="6"/>
  <c r="K4424" i="6"/>
  <c r="K5792" i="6"/>
  <c r="K776" i="6"/>
  <c r="K7952" i="6"/>
  <c r="K5720" i="6"/>
  <c r="K4400" i="6"/>
  <c r="K8264" i="6"/>
  <c r="K512" i="6"/>
  <c r="K8336" i="6"/>
  <c r="K7400" i="6"/>
  <c r="K7736" i="6"/>
  <c r="K6032" i="6"/>
  <c r="K6416" i="6"/>
  <c r="K944" i="6"/>
  <c r="K2456" i="6"/>
  <c r="K3056" i="6"/>
  <c r="K3272" i="6"/>
  <c r="K3032" i="6"/>
  <c r="K4160" i="6"/>
  <c r="K4664" i="6"/>
  <c r="K4544" i="6"/>
  <c r="K176" i="6"/>
  <c r="K1592" i="6"/>
  <c r="K1928" i="6"/>
  <c r="K4904" i="6"/>
  <c r="K6176" i="6"/>
  <c r="K1952" i="6"/>
  <c r="K4232" i="6"/>
  <c r="K2336" i="6"/>
  <c r="K1256" i="6"/>
  <c r="K2552" i="6"/>
  <c r="K848" i="6"/>
  <c r="K5048" i="6"/>
  <c r="K5120" i="6"/>
  <c r="K1016" i="6"/>
  <c r="K6968" i="6"/>
  <c r="K632" i="6"/>
  <c r="K7040" i="6"/>
  <c r="K1112" i="6"/>
  <c r="K2120" i="6"/>
  <c r="K728" i="6"/>
  <c r="K3944" i="6"/>
  <c r="W7" i="5"/>
  <c r="A7711" i="6"/>
  <c r="A5719" i="6"/>
  <c r="A1255" i="6"/>
  <c r="A3295" i="6"/>
  <c r="A4903" i="6"/>
  <c r="A4711" i="6"/>
  <c r="A6967" i="6"/>
  <c r="A1303" i="6"/>
  <c r="A7783" i="6"/>
  <c r="A5623" i="6"/>
  <c r="A103" i="6"/>
  <c r="A2119" i="6"/>
  <c r="A1951" i="6"/>
  <c r="A775" i="6"/>
  <c r="A7207" i="6"/>
  <c r="A5311" i="6"/>
  <c r="A943" i="6"/>
  <c r="A8407" i="6"/>
  <c r="A4111" i="6"/>
  <c r="A6703" i="6"/>
  <c r="A3535" i="6"/>
  <c r="A7687" i="6"/>
  <c r="A5983" i="6"/>
  <c r="A1135" i="6"/>
  <c r="A3559" i="6"/>
  <c r="A4135" i="6"/>
  <c r="A3223" i="6"/>
  <c r="A2911" i="6"/>
  <c r="A8359" i="6"/>
  <c r="A5143" i="6"/>
  <c r="A1687" i="6"/>
  <c r="A4039" i="6"/>
  <c r="A4543" i="6"/>
  <c r="A5791" i="6"/>
  <c r="A7639" i="6"/>
  <c r="A7927" i="6"/>
  <c r="A5671" i="6"/>
  <c r="A727" i="6"/>
  <c r="A3679" i="6"/>
  <c r="A3775" i="6"/>
  <c r="A5911" i="6"/>
  <c r="A5047" i="6"/>
  <c r="A8239" i="6"/>
  <c r="A6823" i="6"/>
  <c r="A1183" i="6"/>
  <c r="A6439" i="6"/>
  <c r="A4807" i="6"/>
  <c r="A2983" i="6"/>
  <c r="A1087" i="6"/>
  <c r="A5599" i="6"/>
  <c r="A7735" i="6"/>
  <c r="A463" i="6"/>
  <c r="A1495" i="6"/>
  <c r="A7807" i="6"/>
  <c r="A5695" i="6"/>
  <c r="A127" i="6"/>
  <c r="A2311" i="6"/>
  <c r="A2623" i="6"/>
  <c r="A1351" i="6"/>
  <c r="A5527" i="6"/>
  <c r="A7255" i="6"/>
  <c r="A5359" i="6"/>
  <c r="A1207" i="6"/>
  <c r="A5647" i="6"/>
  <c r="A4447" i="6"/>
  <c r="A7591" i="6"/>
  <c r="A4423" i="6"/>
  <c r="A1975" i="6"/>
  <c r="A5455" i="6"/>
  <c r="A2047" i="6"/>
  <c r="A4207" i="6"/>
  <c r="A5263" i="6"/>
  <c r="A7159" i="6"/>
  <c r="A5743" i="6"/>
  <c r="A895" i="6"/>
  <c r="A4759" i="6"/>
  <c r="A1375" i="6"/>
  <c r="A295" i="6"/>
  <c r="A6463" i="6"/>
  <c r="A3367" i="6"/>
  <c r="A4639" i="6"/>
  <c r="A3751" i="6"/>
  <c r="A2503" i="6"/>
  <c r="A5935" i="6"/>
  <c r="A2935" i="6"/>
  <c r="A7063" i="6"/>
  <c r="A5383" i="6"/>
  <c r="A583" i="6"/>
  <c r="A1927" i="6"/>
  <c r="A4159" i="6"/>
  <c r="A7519" i="6"/>
  <c r="A6151" i="6"/>
  <c r="A223" i="6"/>
  <c r="A2167" i="6"/>
  <c r="A1903" i="6"/>
  <c r="A3079" i="6"/>
  <c r="A1159" i="6"/>
  <c r="A1231" i="6"/>
  <c r="A5503" i="6"/>
  <c r="A6991" i="6"/>
  <c r="A6511" i="6"/>
  <c r="A415" i="6"/>
  <c r="A7303" i="6"/>
  <c r="A5479" i="6"/>
  <c r="A511" i="6"/>
  <c r="A4783" i="6"/>
  <c r="A5023" i="6"/>
  <c r="A1471" i="6"/>
  <c r="A6847" i="6"/>
  <c r="A5119" i="6"/>
  <c r="A703" i="6"/>
  <c r="A4495" i="6"/>
  <c r="A2095" i="6"/>
  <c r="A4519" i="6"/>
  <c r="A6751" i="6"/>
  <c r="A3415" i="6"/>
  <c r="A3127" i="6"/>
  <c r="A2479" i="6"/>
  <c r="A4327" i="6"/>
  <c r="A1111" i="6"/>
  <c r="A6919" i="6"/>
  <c r="A5239" i="6"/>
  <c r="A2407" i="6"/>
  <c r="A6271" i="6"/>
  <c r="A3463" i="6"/>
  <c r="A4975" i="6"/>
  <c r="A1879" i="6"/>
  <c r="A7831" i="6"/>
  <c r="A2143" i="6"/>
  <c r="A1399" i="6"/>
  <c r="A5839" i="6"/>
  <c r="A6415" i="6"/>
  <c r="A2431" i="6"/>
  <c r="A679" i="6"/>
  <c r="A7879" i="6"/>
  <c r="A5167" i="6"/>
  <c r="A2719" i="6"/>
  <c r="A4687" i="6"/>
  <c r="A2455" i="6"/>
  <c r="A2575" i="6"/>
  <c r="A7975" i="6"/>
  <c r="A5815" i="6"/>
  <c r="A919" i="6"/>
  <c r="A823" i="6"/>
  <c r="A2767" i="6"/>
  <c r="A8047" i="6"/>
  <c r="A6247" i="6"/>
  <c r="A5407" i="6"/>
  <c r="A7495" i="6"/>
  <c r="A7111" i="6"/>
  <c r="A4087" i="6"/>
  <c r="A6943" i="6"/>
  <c r="A5215" i="6"/>
  <c r="A391" i="6"/>
  <c r="A2839" i="6"/>
  <c r="A175" i="6"/>
  <c r="A3487" i="6"/>
  <c r="A1327" i="6"/>
  <c r="A6895" i="6"/>
  <c r="A3151" i="6"/>
  <c r="A3031" i="6"/>
  <c r="A2071" i="6"/>
  <c r="A4663" i="6"/>
  <c r="A6631" i="6"/>
  <c r="A1615" i="6"/>
  <c r="A4927" i="6"/>
  <c r="A3895" i="6"/>
  <c r="A2599" i="6"/>
  <c r="A6655" i="6"/>
  <c r="A3391" i="6"/>
  <c r="A3847" i="6"/>
  <c r="A2359" i="6"/>
  <c r="A2191" i="6"/>
  <c r="A4999" i="6"/>
  <c r="A5887" i="6"/>
  <c r="A7999" i="6"/>
  <c r="A6367" i="6"/>
  <c r="A1663" i="6"/>
  <c r="A4255" i="6"/>
  <c r="A4303" i="6"/>
  <c r="A2551" i="6"/>
  <c r="A4567" i="6"/>
  <c r="A7375" i="6"/>
  <c r="A3343" i="6"/>
  <c r="A4183" i="6"/>
  <c r="A4015" i="6"/>
  <c r="A1855" i="6"/>
  <c r="A6295" i="6"/>
  <c r="A3103" i="6"/>
  <c r="A7423" i="6"/>
  <c r="A5575" i="6"/>
  <c r="A343" i="6"/>
  <c r="A3439" i="6"/>
  <c r="A3511" i="6"/>
  <c r="A6199" i="6"/>
  <c r="A4471" i="6"/>
  <c r="A7231" i="6"/>
  <c r="A6031" i="6"/>
  <c r="A2263" i="6"/>
  <c r="A2239" i="6"/>
  <c r="A7039" i="6"/>
  <c r="A2887" i="6"/>
  <c r="A3727" i="6"/>
  <c r="A799" i="6"/>
  <c r="A2791" i="6"/>
  <c r="A3055" i="6"/>
  <c r="A6727" i="6"/>
  <c r="A2335" i="6"/>
  <c r="A4231" i="6"/>
  <c r="A4351" i="6"/>
  <c r="A8191" i="6"/>
  <c r="A6679" i="6"/>
  <c r="A2959" i="6"/>
  <c r="A2863" i="6"/>
  <c r="A3943" i="6"/>
  <c r="A2527" i="6"/>
  <c r="A7" i="6"/>
  <c r="A3583" i="6"/>
  <c r="A6487" i="6"/>
  <c r="A1567" i="6"/>
  <c r="A655" i="6"/>
  <c r="A5863" i="6"/>
  <c r="A4855" i="6"/>
  <c r="A79" i="6"/>
  <c r="A2695" i="6"/>
  <c r="A7759" i="6"/>
  <c r="A6391" i="6"/>
  <c r="A319" i="6"/>
  <c r="A2287" i="6"/>
  <c r="A6223" i="6"/>
  <c r="A3967" i="6"/>
  <c r="A8311" i="6"/>
  <c r="A7327" i="6"/>
  <c r="A1639" i="6"/>
  <c r="A847" i="6"/>
  <c r="A6535" i="6"/>
  <c r="A6559" i="6"/>
  <c r="A2383" i="6"/>
  <c r="A7015" i="6"/>
  <c r="A5191" i="6"/>
  <c r="A535" i="6"/>
  <c r="A3271" i="6"/>
  <c r="A6079" i="6"/>
  <c r="A7663" i="6"/>
  <c r="A31" i="6"/>
  <c r="A1807" i="6"/>
  <c r="A487" i="6"/>
  <c r="A991" i="6"/>
  <c r="A1783" i="6"/>
  <c r="A6799" i="6"/>
  <c r="A2671" i="6"/>
  <c r="A8287" i="6"/>
  <c r="A4615" i="6"/>
  <c r="A3703" i="6"/>
  <c r="A367" i="6"/>
  <c r="A8335" i="6"/>
  <c r="A6775" i="6"/>
  <c r="A3319" i="6"/>
  <c r="A3823" i="6"/>
  <c r="A3919" i="6"/>
  <c r="A2215" i="6"/>
  <c r="A7951" i="6"/>
  <c r="A6103" i="6"/>
  <c r="A559" i="6"/>
  <c r="A1279" i="6"/>
  <c r="A4591" i="6"/>
  <c r="A631" i="6"/>
  <c r="A8095" i="6"/>
  <c r="A6583" i="6"/>
  <c r="A2647" i="6"/>
  <c r="A3607" i="6"/>
  <c r="A3007" i="6"/>
  <c r="A1711" i="6"/>
  <c r="A7447" i="6"/>
  <c r="A5335" i="6"/>
  <c r="A1015" i="6"/>
  <c r="A199" i="6"/>
  <c r="A6319" i="6"/>
  <c r="A8167" i="6"/>
  <c r="A2023" i="6"/>
  <c r="A7135" i="6"/>
  <c r="A1423" i="6"/>
  <c r="A6343" i="6"/>
  <c r="A5071" i="6"/>
  <c r="A3631" i="6"/>
  <c r="A7279" i="6"/>
  <c r="A6871" i="6"/>
  <c r="A4399" i="6"/>
  <c r="A1591" i="6"/>
  <c r="A5959" i="6"/>
  <c r="A1735" i="6"/>
  <c r="A6607" i="6"/>
  <c r="A8143" i="6"/>
  <c r="A4831" i="6"/>
  <c r="A3247" i="6"/>
  <c r="A1039" i="6"/>
  <c r="A5431" i="6"/>
  <c r="A8023" i="6"/>
  <c r="A8263" i="6"/>
  <c r="A8071" i="6"/>
  <c r="A7087" i="6"/>
  <c r="A1447" i="6"/>
  <c r="A2743" i="6"/>
  <c r="A1519" i="6"/>
  <c r="A151" i="6"/>
  <c r="A1831" i="6"/>
  <c r="A8119" i="6"/>
  <c r="A6175" i="6"/>
  <c r="A751" i="6"/>
  <c r="A8383" i="6"/>
  <c r="A3799" i="6"/>
  <c r="A55" i="6"/>
  <c r="A7567" i="6"/>
  <c r="A5551" i="6"/>
  <c r="A1063" i="6"/>
  <c r="A4735" i="6"/>
  <c r="A5095" i="6"/>
  <c r="A6007" i="6"/>
  <c r="A8215" i="6"/>
  <c r="A1999" i="6"/>
  <c r="A7855" i="6"/>
  <c r="A6055" i="6"/>
  <c r="A439" i="6"/>
  <c r="A1759" i="6"/>
  <c r="A3991" i="6"/>
  <c r="A7351" i="6"/>
  <c r="A7471" i="6"/>
  <c r="A5767" i="6"/>
  <c r="A967" i="6"/>
  <c r="A2815" i="6"/>
  <c r="A3655" i="6"/>
  <c r="A4879" i="6"/>
  <c r="A7903" i="6"/>
  <c r="A607" i="6"/>
  <c r="A7543" i="6"/>
  <c r="A6127" i="6"/>
  <c r="A247" i="6"/>
  <c r="A1543" i="6"/>
  <c r="A271" i="6"/>
  <c r="A7183" i="6"/>
  <c r="A3175" i="6"/>
  <c r="A4951" i="6"/>
  <c r="A4279" i="6"/>
  <c r="A3199" i="6"/>
  <c r="A7615" i="6"/>
  <c r="A3871" i="6"/>
  <c r="A4063" i="6"/>
  <c r="A4375" i="6"/>
  <c r="A871" i="6"/>
  <c r="A5287" i="6"/>
  <c r="A7399" i="6"/>
  <c r="W6" i="5"/>
  <c r="A4518" i="6"/>
  <c r="A2166" i="6"/>
  <c r="A7302" i="6"/>
  <c r="A3126" i="6"/>
  <c r="A5310" i="6"/>
  <c r="A2214" i="6"/>
  <c r="A4470" i="6"/>
  <c r="A2142" i="6"/>
  <c r="A7134" i="6"/>
  <c r="A3270" i="6"/>
  <c r="A5958" i="6"/>
  <c r="A5166" i="6"/>
  <c r="A2622" i="6"/>
  <c r="A1086" i="6"/>
  <c r="A5334" i="6"/>
  <c r="A3102" i="6"/>
  <c r="A5454" i="6"/>
  <c r="A3798" i="6"/>
  <c r="A870" i="6"/>
  <c r="A7206" i="6"/>
  <c r="A7086" i="6"/>
  <c r="A5790" i="6"/>
  <c r="A5190" i="6"/>
  <c r="A3702" i="6"/>
  <c r="A702" i="6"/>
  <c r="A7038" i="6"/>
  <c r="A30" i="6"/>
  <c r="A4566" i="6"/>
  <c r="A3558" i="6"/>
  <c r="A1470" i="6"/>
  <c r="A5814" i="6"/>
  <c r="A6894" i="6"/>
  <c r="A3990" i="6"/>
  <c r="A6270" i="6"/>
  <c r="A4422" i="6"/>
  <c r="A2718" i="6"/>
  <c r="A1542" i="6"/>
  <c r="A6030" i="6"/>
  <c r="A7326" i="6"/>
  <c r="A126" i="6"/>
  <c r="A3678" i="6"/>
  <c r="A1038" i="6"/>
  <c r="A3246" i="6"/>
  <c r="A4998" i="6"/>
  <c r="A4974" i="6"/>
  <c r="A5886" i="6"/>
  <c r="A3294" i="6"/>
  <c r="A4902" i="6"/>
  <c r="A3030" i="6"/>
  <c r="A5910" i="6"/>
  <c r="A8118" i="6"/>
  <c r="A7662" i="6"/>
  <c r="A6126" i="6"/>
  <c r="A4110" i="6"/>
  <c r="A6582" i="6"/>
  <c r="A7782" i="6"/>
  <c r="A8070" i="6"/>
  <c r="A7734" i="6"/>
  <c r="A1494" i="6"/>
  <c r="A2358" i="6"/>
  <c r="A1878" i="6"/>
  <c r="A2118" i="6"/>
  <c r="A3726" i="6"/>
  <c r="A6534" i="6"/>
  <c r="A5214" i="6"/>
  <c r="A3918" i="6"/>
  <c r="A3198" i="6"/>
  <c r="A990" i="6"/>
  <c r="A1518" i="6"/>
  <c r="A5238" i="6"/>
  <c r="A2670" i="6"/>
  <c r="A318" i="6"/>
  <c r="A2598" i="6"/>
  <c r="A7974" i="6"/>
  <c r="A4446" i="6"/>
  <c r="A1998" i="6"/>
  <c r="A6990" i="6"/>
  <c r="A6174" i="6"/>
  <c r="A8286" i="6"/>
  <c r="A7470" i="6"/>
  <c r="A222" i="6"/>
  <c r="A4350" i="6"/>
  <c r="A3774" i="6"/>
  <c r="A270" i="6"/>
  <c r="A2958" i="6"/>
  <c r="A7686" i="6"/>
  <c r="A4254" i="6"/>
  <c r="A246" i="6"/>
  <c r="A1950" i="6"/>
  <c r="A2070" i="6"/>
  <c r="A5286" i="6"/>
  <c r="A6150" i="6"/>
  <c r="A7854" i="6"/>
  <c r="A198" i="6"/>
  <c r="A7182" i="6"/>
  <c r="A4278" i="6"/>
  <c r="A3366" i="6"/>
  <c r="A8214" i="6"/>
  <c r="A3438" i="6"/>
  <c r="A1734" i="6"/>
  <c r="A6054" i="6"/>
  <c r="A2334" i="6"/>
  <c r="A5598" i="6"/>
  <c r="A1782" i="6"/>
  <c r="A5646" i="6"/>
  <c r="A7758" i="6"/>
  <c r="A4638" i="6"/>
  <c r="A2190" i="6"/>
  <c r="A6822" i="6"/>
  <c r="A5694" i="6"/>
  <c r="A2934" i="6"/>
  <c r="A6606" i="6"/>
  <c r="A3078" i="6"/>
  <c r="A7710" i="6"/>
  <c r="A4590" i="6"/>
  <c r="A2094" i="6"/>
  <c r="A7158" i="6"/>
  <c r="A6294" i="6"/>
  <c r="A8166" i="6"/>
  <c r="A7014" i="6"/>
  <c r="A7830" i="6"/>
  <c r="A3822" i="6"/>
  <c r="A1302" i="6"/>
  <c r="A1590" i="6"/>
  <c r="A2478" i="6"/>
  <c r="A1662" i="6"/>
  <c r="A7422" i="6"/>
  <c r="A4662" i="6"/>
  <c r="A3750" i="6"/>
  <c r="A1134" i="6"/>
  <c r="A5934" i="6"/>
  <c r="A6726" i="6"/>
  <c r="A2646" i="6"/>
  <c r="A4326" i="6"/>
  <c r="A6006" i="6"/>
  <c r="A4614" i="6"/>
  <c r="A3654" i="6"/>
  <c r="A366" i="6"/>
  <c r="A5766" i="6"/>
  <c r="A7110" i="6"/>
  <c r="A6366" i="6"/>
  <c r="A3006" i="6"/>
  <c r="A4086" i="6"/>
  <c r="A1614" i="6"/>
  <c r="A8382" i="6"/>
  <c r="A6102" i="6"/>
  <c r="A7398" i="6"/>
  <c r="A6750" i="6"/>
  <c r="A1422" i="6"/>
  <c r="A4062" i="6"/>
  <c r="A1446" i="6"/>
  <c r="A8334" i="6"/>
  <c r="A1926" i="6"/>
  <c r="A630" i="6"/>
  <c r="A7638" i="6"/>
  <c r="A6966" i="6"/>
  <c r="A3342" i="6"/>
  <c r="A1014" i="6"/>
  <c r="A102" i="6"/>
  <c r="A5094" i="6"/>
  <c r="A7878" i="6"/>
  <c r="A3894" i="6"/>
  <c r="A1374" i="6"/>
  <c r="A846" i="6"/>
  <c r="A6846" i="6"/>
  <c r="A5574" i="6"/>
  <c r="A7926" i="6"/>
  <c r="A3966" i="6"/>
  <c r="A1326" i="6"/>
  <c r="A558" i="6"/>
  <c r="A774" i="6"/>
  <c r="A7254" i="6"/>
  <c r="A6342" i="6"/>
  <c r="A3942" i="6"/>
  <c r="A1110" i="6"/>
  <c r="A7566" i="6"/>
  <c r="A6798" i="6"/>
  <c r="A6678" i="6"/>
  <c r="A54" i="6"/>
  <c r="A8238" i="6"/>
  <c r="A5118" i="6"/>
  <c r="A2766" i="6"/>
  <c r="A5838" i="6"/>
  <c r="A8358" i="6"/>
  <c r="A8406" i="6"/>
  <c r="A2454" i="6"/>
  <c r="A3318" i="6"/>
  <c r="A5070" i="6"/>
  <c r="A2046" i="6"/>
  <c r="A5262" i="6"/>
  <c r="A8190" i="6"/>
  <c r="A2574" i="6"/>
  <c r="A150" i="6"/>
  <c r="A4782" i="6"/>
  <c r="A2262" i="6"/>
  <c r="A2382" i="6"/>
  <c r="A5550" i="6"/>
  <c r="A2406" i="6"/>
  <c r="A5982" i="6"/>
  <c r="A6942" i="6"/>
  <c r="A7950" i="6"/>
  <c r="A4734" i="6"/>
  <c r="A2238" i="6"/>
  <c r="A3414" i="6"/>
  <c r="A5742" i="6"/>
  <c r="A2910" i="6"/>
  <c r="A7446" i="6"/>
  <c r="A966" i="6"/>
  <c r="A7614" i="6"/>
  <c r="A7542" i="6"/>
  <c r="A726" i="6"/>
  <c r="A942" i="6"/>
  <c r="A3582" i="6"/>
  <c r="A510" i="6"/>
  <c r="A6438" i="6"/>
  <c r="A3054" i="6"/>
  <c r="A294" i="6"/>
  <c r="A1686" i="6"/>
  <c r="A6318" i="6"/>
  <c r="A6198" i="6"/>
  <c r="A5526" i="6"/>
  <c r="A6414" i="6"/>
  <c r="A2694" i="6"/>
  <c r="A1182" i="6"/>
  <c r="A2550" i="6"/>
  <c r="A6222" i="6"/>
  <c r="A6078" i="6"/>
  <c r="A4014" i="6"/>
  <c r="A4494" i="6"/>
  <c r="A3870" i="6"/>
  <c r="A678" i="6"/>
  <c r="A750" i="6"/>
  <c r="A1806" i="6"/>
  <c r="A4206" i="6"/>
  <c r="A2022" i="6"/>
  <c r="A8142" i="6"/>
  <c r="A7350" i="6"/>
  <c r="A1398" i="6"/>
  <c r="A534" i="6"/>
  <c r="A1638" i="6"/>
  <c r="A4182" i="6"/>
  <c r="A7278" i="6"/>
  <c r="A3390" i="6"/>
  <c r="A6918" i="6"/>
  <c r="A1206" i="6"/>
  <c r="A3630" i="6"/>
  <c r="A5406" i="6"/>
  <c r="A3486" i="6"/>
  <c r="A4830" i="6"/>
  <c r="A3222" i="6"/>
  <c r="A1158" i="6"/>
  <c r="A1758" i="6"/>
  <c r="A8022" i="6"/>
  <c r="A6462" i="6"/>
  <c r="A3174" i="6"/>
  <c r="A4542" i="6"/>
  <c r="A2790" i="6"/>
  <c r="A918" i="6"/>
  <c r="A2502" i="6"/>
  <c r="A4710" i="6"/>
  <c r="A3846" i="6"/>
  <c r="A1230" i="6"/>
  <c r="A5718" i="6"/>
  <c r="A6654" i="6"/>
  <c r="A342" i="6"/>
  <c r="A4686" i="6"/>
  <c r="A5046" i="6"/>
  <c r="A2310" i="6"/>
  <c r="A414" i="6"/>
  <c r="A1566" i="6"/>
  <c r="A5382" i="6"/>
  <c r="A486" i="6"/>
  <c r="A4950" i="6"/>
  <c r="A2286" i="6"/>
  <c r="A582" i="6"/>
  <c r="A2886" i="6"/>
  <c r="A5358" i="6"/>
  <c r="A6390" i="6"/>
  <c r="A6510" i="6"/>
  <c r="A3534" i="6"/>
  <c r="A894" i="6"/>
  <c r="A438" i="6"/>
  <c r="A5862" i="6"/>
  <c r="A5430" i="6"/>
  <c r="A6630" i="6"/>
  <c r="A6486" i="6"/>
  <c r="A3462" i="6"/>
  <c r="A654" i="6"/>
  <c r="A1830" i="6"/>
  <c r="A5670" i="6"/>
  <c r="A5478" i="6"/>
  <c r="A7062" i="6"/>
  <c r="A78" i="6"/>
  <c r="A1062" i="6"/>
  <c r="A4230" i="6"/>
  <c r="A4134" i="6"/>
  <c r="A4302" i="6"/>
  <c r="A1254" i="6"/>
  <c r="A6870" i="6"/>
  <c r="A5502" i="6"/>
  <c r="A1710" i="6"/>
  <c r="A4806" i="6"/>
  <c r="A4158" i="6"/>
  <c r="A1350" i="6"/>
  <c r="A2814" i="6"/>
  <c r="A5622" i="6"/>
  <c r="A4854" i="6"/>
  <c r="A390" i="6"/>
  <c r="A4758" i="6"/>
  <c r="A4038" i="6"/>
  <c r="A1278" i="6"/>
  <c r="A2838" i="6"/>
  <c r="A6246" i="6"/>
  <c r="A5142" i="6"/>
  <c r="A2982" i="6"/>
  <c r="A2862" i="6"/>
  <c r="A8262" i="6"/>
  <c r="A8310" i="6"/>
  <c r="A2526" i="6"/>
  <c r="A2742" i="6"/>
  <c r="A7902" i="6"/>
  <c r="A4398" i="6"/>
  <c r="A1902" i="6"/>
  <c r="A7374" i="6"/>
  <c r="A6774" i="6"/>
  <c r="A8094" i="6"/>
  <c r="A7230" i="6"/>
  <c r="A7998" i="6"/>
  <c r="A7806" i="6"/>
  <c r="A4374" i="6"/>
  <c r="A1854" i="6"/>
  <c r="A7494" i="6"/>
  <c r="A8046" i="6"/>
  <c r="A7518" i="6"/>
  <c r="A606" i="6"/>
  <c r="A5022" i="6"/>
  <c r="A3606" i="6"/>
  <c r="A462" i="6"/>
  <c r="A798" i="6"/>
  <c r="A7590" i="6"/>
  <c r="A6" i="6"/>
  <c r="A822" i="6"/>
  <c r="A4926" i="6"/>
  <c r="A3510" i="6"/>
  <c r="A174" i="6"/>
  <c r="A1974" i="6"/>
  <c r="A6702" i="6"/>
  <c r="A6558" i="6"/>
  <c r="A2430" i="6"/>
  <c r="A3150" i="6"/>
  <c r="A4878" i="6"/>
  <c r="L39" i="5" l="1"/>
  <c r="P39" i="5" s="1"/>
  <c r="W13" i="5" s="1"/>
  <c r="K40" i="5"/>
  <c r="K6156" i="6"/>
  <c r="K7548" i="6"/>
  <c r="K6780" i="6"/>
  <c r="K4908" i="6"/>
  <c r="K396" i="6"/>
  <c r="K1644" i="6"/>
  <c r="K2052" i="6"/>
  <c r="K5244" i="6"/>
  <c r="K5676" i="6"/>
  <c r="K1284" i="6"/>
  <c r="K36" i="6"/>
  <c r="K2700" i="6"/>
  <c r="K4668" i="6"/>
  <c r="K3828" i="6"/>
  <c r="K1476" i="6"/>
  <c r="K7092" i="6"/>
  <c r="K4476" i="6"/>
  <c r="K2604" i="6"/>
  <c r="K372" i="6"/>
  <c r="K4788" i="6"/>
  <c r="K5436" i="6"/>
  <c r="K852" i="6"/>
  <c r="K8148" i="6"/>
  <c r="K2532" i="6"/>
  <c r="K2076" i="6"/>
  <c r="K564" i="6"/>
  <c r="K228" i="6"/>
  <c r="K6900" i="6"/>
  <c r="K7476" i="6"/>
  <c r="K3492" i="6"/>
  <c r="K780" i="6"/>
  <c r="K2988" i="6"/>
  <c r="K2748" i="6"/>
  <c r="K7188" i="6"/>
  <c r="K6036" i="6"/>
  <c r="K2916" i="6"/>
  <c r="K3516" i="6"/>
  <c r="K2268" i="6"/>
  <c r="K4164" i="6"/>
  <c r="K6948" i="6"/>
  <c r="K7500" i="6"/>
  <c r="K4764" i="6"/>
  <c r="K3900" i="6"/>
  <c r="K12" i="6"/>
  <c r="K1716" i="6"/>
  <c r="K5388" i="6"/>
  <c r="K4044" i="6"/>
  <c r="K4524" i="6"/>
  <c r="K1668" i="6"/>
  <c r="K876" i="6"/>
  <c r="K7596" i="6"/>
  <c r="K444" i="6"/>
  <c r="K7788" i="6"/>
  <c r="K3396" i="6"/>
  <c r="K7116" i="6"/>
  <c r="K3948" i="6"/>
  <c r="K1836" i="6"/>
  <c r="K2868" i="6"/>
  <c r="K3060" i="6"/>
  <c r="K2508" i="6"/>
  <c r="K8124" i="6"/>
  <c r="K5076" i="6"/>
  <c r="K3636" i="6"/>
  <c r="K1764" i="6"/>
  <c r="K2124" i="6"/>
  <c r="K2196" i="6"/>
  <c r="K1116" i="6"/>
  <c r="K660" i="6"/>
  <c r="K5484" i="6"/>
  <c r="K5100" i="6"/>
  <c r="K1572" i="6"/>
  <c r="K1260" i="6"/>
  <c r="K2844" i="6"/>
  <c r="K5772" i="6"/>
  <c r="K5268" i="6"/>
  <c r="K6084" i="6"/>
  <c r="K1596" i="6"/>
  <c r="K684" i="6"/>
  <c r="K4308" i="6"/>
  <c r="K7356" i="6"/>
  <c r="K708" i="6"/>
  <c r="K2892" i="6"/>
  <c r="K4596" i="6"/>
  <c r="K6300" i="6"/>
  <c r="K2940" i="6"/>
  <c r="K2220" i="6"/>
  <c r="K3324" i="6"/>
  <c r="K7068" i="6"/>
  <c r="K7860" i="6"/>
  <c r="K1812" i="6"/>
  <c r="K5916" i="6"/>
  <c r="K1236" i="6"/>
  <c r="K1020" i="6"/>
  <c r="K4932" i="6"/>
  <c r="K6516" i="6"/>
  <c r="K1932" i="6"/>
  <c r="K6468" i="6"/>
  <c r="K7308" i="6"/>
  <c r="K1092" i="6"/>
  <c r="K2340" i="6"/>
  <c r="K1788" i="6"/>
  <c r="K4356" i="6"/>
  <c r="K6612" i="6"/>
  <c r="K7428" i="6"/>
  <c r="K8100" i="6"/>
  <c r="K7692" i="6"/>
  <c r="K300" i="6"/>
  <c r="K1692" i="6"/>
  <c r="K8292" i="6"/>
  <c r="K1308" i="6"/>
  <c r="K4956" i="6"/>
  <c r="K5196" i="6"/>
  <c r="K7452" i="6"/>
  <c r="K5148" i="6"/>
  <c r="K3732" i="6"/>
  <c r="K60" i="6"/>
  <c r="K2772" i="6"/>
  <c r="K5796" i="6"/>
  <c r="K6372" i="6"/>
  <c r="K5820" i="6"/>
  <c r="K3972" i="6"/>
  <c r="K3780" i="6"/>
  <c r="K4812" i="6"/>
  <c r="K108" i="6"/>
  <c r="K5628" i="6"/>
  <c r="K7908" i="6"/>
  <c r="K1428" i="6"/>
  <c r="K5028" i="6"/>
  <c r="K2484" i="6"/>
  <c r="K3924" i="6"/>
  <c r="K6852" i="6"/>
  <c r="K732" i="6"/>
  <c r="K7044" i="6"/>
  <c r="K3540" i="6"/>
  <c r="K2316" i="6"/>
  <c r="K612" i="6"/>
  <c r="K5340" i="6"/>
  <c r="K4980" i="6"/>
  <c r="K6396" i="6"/>
  <c r="K8052" i="6"/>
  <c r="K2436" i="6"/>
  <c r="K1548" i="6"/>
  <c r="K6204" i="6"/>
  <c r="K6876" i="6"/>
  <c r="K1188" i="6"/>
  <c r="K348" i="6"/>
  <c r="K2820" i="6"/>
  <c r="K3252" i="6"/>
  <c r="K5460" i="6"/>
  <c r="K3180" i="6"/>
  <c r="K3660" i="6"/>
  <c r="K1524" i="6"/>
  <c r="K4260" i="6"/>
  <c r="K3276" i="6"/>
  <c r="K2796" i="6"/>
  <c r="K2004" i="6"/>
  <c r="K5748" i="6"/>
  <c r="K6492" i="6"/>
  <c r="K7404" i="6"/>
  <c r="K3204" i="6"/>
  <c r="K6444" i="6"/>
  <c r="K1740" i="6"/>
  <c r="K6996" i="6"/>
  <c r="K8172" i="6"/>
  <c r="K8004" i="6"/>
  <c r="K4212" i="6"/>
  <c r="K4644" i="6"/>
  <c r="K5844" i="6"/>
  <c r="K6708" i="6"/>
  <c r="K4836" i="6"/>
  <c r="K6108" i="6"/>
  <c r="K1500" i="6"/>
  <c r="K8244" i="6"/>
  <c r="K636" i="6"/>
  <c r="K3228" i="6"/>
  <c r="K3132" i="6"/>
  <c r="K5580" i="6"/>
  <c r="K132" i="6"/>
  <c r="K4428" i="6"/>
  <c r="K3564" i="6"/>
  <c r="K5868" i="6"/>
  <c r="K5124" i="6"/>
  <c r="K7332" i="6"/>
  <c r="K3156" i="6"/>
  <c r="K7572" i="6"/>
  <c r="K5556" i="6"/>
  <c r="K6564" i="6"/>
  <c r="K828" i="6"/>
  <c r="K7212" i="6"/>
  <c r="K7164" i="6"/>
  <c r="K5724" i="6"/>
  <c r="K4020" i="6"/>
  <c r="K804" i="6"/>
  <c r="K5220" i="6"/>
  <c r="K2148" i="6"/>
  <c r="K5652" i="6"/>
  <c r="K996" i="6"/>
  <c r="K7284" i="6"/>
  <c r="K5172" i="6"/>
  <c r="K3468" i="6"/>
  <c r="K8028" i="6"/>
  <c r="K1860" i="6"/>
  <c r="K2460" i="6"/>
  <c r="K6924" i="6"/>
  <c r="K4740" i="6"/>
  <c r="K4404" i="6"/>
  <c r="K4572" i="6"/>
  <c r="K7524" i="6"/>
  <c r="K3300" i="6"/>
  <c r="K3852" i="6"/>
  <c r="K5004" i="6"/>
  <c r="K2724" i="6"/>
  <c r="K156" i="6"/>
  <c r="K6828" i="6"/>
  <c r="K6276" i="6"/>
  <c r="K3708" i="6"/>
  <c r="K4188" i="6"/>
  <c r="K492" i="6"/>
  <c r="K2556" i="6"/>
  <c r="K5412" i="6"/>
  <c r="K3420" i="6"/>
  <c r="K6804" i="6"/>
  <c r="K4236" i="6"/>
  <c r="K8388" i="6"/>
  <c r="K3684" i="6"/>
  <c r="K7620" i="6"/>
  <c r="K900" i="6"/>
  <c r="K8220" i="6"/>
  <c r="K7380" i="6"/>
  <c r="K4500" i="6"/>
  <c r="K1908" i="6"/>
  <c r="K6588" i="6"/>
  <c r="K7140" i="6"/>
  <c r="K972" i="6"/>
  <c r="K6132" i="6"/>
  <c r="K1380" i="6"/>
  <c r="K4860" i="6"/>
  <c r="K2364" i="6"/>
  <c r="K324" i="6"/>
  <c r="K2676" i="6"/>
  <c r="K1140" i="6"/>
  <c r="K2028" i="6"/>
  <c r="K6972" i="6"/>
  <c r="K4692" i="6"/>
  <c r="K2292" i="6"/>
  <c r="K3108" i="6"/>
  <c r="K7884" i="6"/>
  <c r="K1068" i="6"/>
  <c r="K6180" i="6"/>
  <c r="K6324" i="6"/>
  <c r="K2388" i="6"/>
  <c r="K4140" i="6"/>
  <c r="K7260" i="6"/>
  <c r="K3444" i="6"/>
  <c r="K7956" i="6"/>
  <c r="K7980" i="6"/>
  <c r="K2412" i="6"/>
  <c r="K2100" i="6"/>
  <c r="K756" i="6"/>
  <c r="K5964" i="6"/>
  <c r="K2964" i="6"/>
  <c r="K5940" i="6"/>
  <c r="K3084" i="6"/>
  <c r="K6756" i="6"/>
  <c r="K7716" i="6"/>
  <c r="K6540" i="6"/>
  <c r="K1452" i="6"/>
  <c r="K252" i="6"/>
  <c r="K2172" i="6"/>
  <c r="K1620" i="6"/>
  <c r="K6420" i="6"/>
  <c r="K5700" i="6"/>
  <c r="K2628" i="6"/>
  <c r="K6732" i="6"/>
  <c r="K420" i="6"/>
  <c r="K3876" i="6"/>
  <c r="K5052" i="6"/>
  <c r="K4068" i="6"/>
  <c r="K2580" i="6"/>
  <c r="K1356" i="6"/>
  <c r="K4284" i="6"/>
  <c r="K7740" i="6"/>
  <c r="K5364" i="6"/>
  <c r="K4452" i="6"/>
  <c r="K924" i="6"/>
  <c r="K5316" i="6"/>
  <c r="K7668" i="6"/>
  <c r="K4092" i="6"/>
  <c r="K4380" i="6"/>
  <c r="K8316" i="6"/>
  <c r="K1404" i="6"/>
  <c r="K5292" i="6"/>
  <c r="K8364" i="6"/>
  <c r="K7020" i="6"/>
  <c r="K588" i="6"/>
  <c r="K8268" i="6"/>
  <c r="K6660" i="6"/>
  <c r="K1332" i="6"/>
  <c r="K1212" i="6"/>
  <c r="K5532" i="6"/>
  <c r="K5892" i="6"/>
  <c r="K204" i="6"/>
  <c r="K2244" i="6"/>
  <c r="K276" i="6"/>
  <c r="K8076" i="6"/>
  <c r="K5508" i="6"/>
  <c r="K7764" i="6"/>
  <c r="K468" i="6"/>
  <c r="K1884" i="6"/>
  <c r="K3036" i="6"/>
  <c r="K5604" i="6"/>
  <c r="K3012" i="6"/>
  <c r="K540" i="6"/>
  <c r="K4716" i="6"/>
  <c r="K3588" i="6"/>
  <c r="K4548" i="6"/>
  <c r="K6060" i="6"/>
  <c r="K516" i="6"/>
  <c r="K7836" i="6"/>
  <c r="K1044" i="6"/>
  <c r="K6348" i="6"/>
  <c r="K4620" i="6"/>
  <c r="K4116" i="6"/>
  <c r="K1164" i="6"/>
  <c r="K2652" i="6"/>
  <c r="K8196" i="6"/>
  <c r="K1956" i="6"/>
  <c r="K3756" i="6"/>
  <c r="K8340" i="6"/>
  <c r="K3612" i="6"/>
  <c r="K84" i="6"/>
  <c r="K7236" i="6"/>
  <c r="K8412" i="6"/>
  <c r="K4332" i="6"/>
  <c r="K3372" i="6"/>
  <c r="K180" i="6"/>
  <c r="K6636" i="6"/>
  <c r="K6228" i="6"/>
  <c r="K7812" i="6"/>
  <c r="K3996" i="6"/>
  <c r="K1980" i="6"/>
  <c r="K4884" i="6"/>
  <c r="K3348" i="6"/>
  <c r="K6684" i="6"/>
  <c r="K6012" i="6"/>
  <c r="K5988" i="6"/>
  <c r="K7932" i="6"/>
  <c r="K948" i="6"/>
  <c r="K6252" i="6"/>
  <c r="K7644" i="6"/>
  <c r="K3804" i="6"/>
  <c r="K870" i="6"/>
  <c r="K7974" i="6"/>
  <c r="K4230" i="6"/>
  <c r="K3438" i="6"/>
  <c r="K2238" i="6"/>
  <c r="K7926" i="6"/>
  <c r="K294" i="6"/>
  <c r="K5214" i="6"/>
  <c r="K2982" i="6"/>
  <c r="K2790" i="6"/>
  <c r="K4830" i="6"/>
  <c r="K2286" i="6"/>
  <c r="K3966" i="6"/>
  <c r="K4158" i="6"/>
  <c r="K4542" i="6"/>
  <c r="K4062" i="6"/>
  <c r="K1494" i="6"/>
  <c r="K894" i="6"/>
  <c r="K3558" i="6"/>
  <c r="K3198" i="6"/>
  <c r="K2478" i="6"/>
  <c r="K6894" i="6"/>
  <c r="K6294" i="6"/>
  <c r="K726" i="6"/>
  <c r="K5886" i="6"/>
  <c r="K3174" i="6"/>
  <c r="K5622" i="6"/>
  <c r="K6630" i="6"/>
  <c r="K990" i="6"/>
  <c r="K3102" i="6"/>
  <c r="K6582" i="6"/>
  <c r="K3294" i="6"/>
  <c r="K606" i="6"/>
  <c r="K558" i="6"/>
  <c r="K7326" i="6"/>
  <c r="K5742" i="6"/>
  <c r="K2862" i="6"/>
  <c r="K6606" i="6"/>
  <c r="K2094" i="6"/>
  <c r="K7758" i="6"/>
  <c r="K4926" i="6"/>
  <c r="K2694" i="6"/>
  <c r="K3942" i="6"/>
  <c r="K1398" i="6"/>
  <c r="K6438" i="6"/>
  <c r="K3702" i="6"/>
  <c r="K3798" i="6"/>
  <c r="K4782" i="6"/>
  <c r="K2022" i="6"/>
  <c r="K654" i="6"/>
  <c r="K4398" i="6"/>
  <c r="K942" i="6"/>
  <c r="K4446" i="6"/>
  <c r="K4734" i="6"/>
  <c r="K3606" i="6"/>
  <c r="K1950" i="6"/>
  <c r="K486" i="6"/>
  <c r="K4494" i="6"/>
  <c r="K2622" i="6"/>
  <c r="K6246" i="6"/>
  <c r="K8190" i="6"/>
  <c r="K5550" i="6"/>
  <c r="K3390" i="6"/>
  <c r="K3246" i="6"/>
  <c r="K6798" i="6"/>
  <c r="K6102" i="6"/>
  <c r="K414" i="6"/>
  <c r="K5310" i="6"/>
  <c r="K6006" i="6"/>
  <c r="K2814" i="6"/>
  <c r="K7350" i="6"/>
  <c r="K5406" i="6"/>
  <c r="K8142" i="6"/>
  <c r="K7014" i="6"/>
  <c r="K7230" i="6"/>
  <c r="K8166" i="6"/>
  <c r="K6654" i="6"/>
  <c r="K7542" i="6"/>
  <c r="K1086" i="6"/>
  <c r="K8070" i="6"/>
  <c r="K1542" i="6"/>
  <c r="K5358" i="6"/>
  <c r="K3534" i="6"/>
  <c r="K1302" i="6"/>
  <c r="K5046" i="6"/>
  <c r="K3510" i="6"/>
  <c r="K4182" i="6"/>
  <c r="K2262" i="6"/>
  <c r="K6462" i="6"/>
  <c r="K3894" i="6"/>
  <c r="K3990" i="6"/>
  <c r="K3462" i="6"/>
  <c r="K5142" i="6"/>
  <c r="K3846" i="6"/>
  <c r="K1278" i="6"/>
  <c r="K4518" i="6"/>
  <c r="K510" i="6"/>
  <c r="K4854" i="6"/>
  <c r="K5118" i="6"/>
  <c r="K5190" i="6"/>
  <c r="K2670" i="6"/>
  <c r="K678" i="6"/>
  <c r="K4686" i="6"/>
  <c r="K3918" i="6"/>
  <c r="K2934" i="6"/>
  <c r="K5502" i="6"/>
  <c r="K7062" i="6"/>
  <c r="K318" i="6"/>
  <c r="K7494" i="6"/>
  <c r="K1470" i="6"/>
  <c r="K1758" i="6"/>
  <c r="K5670" i="6"/>
  <c r="K5934" i="6"/>
  <c r="K8022" i="6"/>
  <c r="K2574" i="6"/>
  <c r="K390" i="6"/>
  <c r="K7590" i="6"/>
  <c r="K822" i="6"/>
  <c r="K6774" i="6"/>
  <c r="K2550" i="6"/>
  <c r="K6942" i="6"/>
  <c r="K2598" i="6"/>
  <c r="K5382" i="6"/>
  <c r="K2406" i="6"/>
  <c r="K5646" i="6"/>
  <c r="K2430" i="6"/>
  <c r="K198" i="6"/>
  <c r="K7158" i="6"/>
  <c r="K750" i="6"/>
  <c r="K4134" i="6"/>
  <c r="K270" i="6"/>
  <c r="K1326" i="6"/>
  <c r="K4326" i="6"/>
  <c r="K5022" i="6"/>
  <c r="K4206" i="6"/>
  <c r="K4014" i="6"/>
  <c r="K4086" i="6"/>
  <c r="K4110" i="6"/>
  <c r="K1974" i="6"/>
  <c r="K3678" i="6"/>
  <c r="K1254" i="6"/>
  <c r="K4998" i="6"/>
  <c r="K102" i="6"/>
  <c r="K5094" i="6"/>
  <c r="K5454" i="6"/>
  <c r="K5238" i="6"/>
  <c r="K4350" i="6"/>
  <c r="K78" i="6"/>
  <c r="K5070" i="6"/>
  <c r="K462" i="6"/>
  <c r="K2502" i="6"/>
  <c r="K1662" i="6"/>
  <c r="K8334" i="6"/>
  <c r="K6822" i="6"/>
  <c r="K5814" i="6"/>
  <c r="K7182" i="6"/>
  <c r="K1038" i="6"/>
  <c r="K1590" i="6"/>
  <c r="K7446" i="6"/>
  <c r="K6702" i="6"/>
  <c r="K630" i="6"/>
  <c r="K6030" i="6"/>
  <c r="K5478" i="6"/>
  <c r="K8406" i="6"/>
  <c r="K5574" i="6"/>
  <c r="K438" i="6"/>
  <c r="K5838" i="6"/>
  <c r="K6126" i="6"/>
  <c r="K5958" i="6"/>
  <c r="K1806" i="6"/>
  <c r="K7038" i="6"/>
  <c r="K126" i="6"/>
  <c r="K2382" i="6"/>
  <c r="K6054" i="6"/>
  <c r="K4278" i="6"/>
  <c r="K1854" i="6"/>
  <c r="K2214" i="6"/>
  <c r="K6534" i="6"/>
  <c r="K5166" i="6"/>
  <c r="K4710" i="6"/>
  <c r="K3006" i="6"/>
  <c r="K4614" i="6"/>
  <c r="K4662" i="6"/>
  <c r="K1926" i="6"/>
  <c r="K3870" i="6"/>
  <c r="K702" i="6"/>
  <c r="K7806" i="6"/>
  <c r="K2142" i="6"/>
  <c r="K1350" i="6"/>
  <c r="K4566" i="6"/>
  <c r="K4638" i="6"/>
  <c r="K1110" i="6"/>
  <c r="K6414" i="6"/>
  <c r="K1878" i="6"/>
  <c r="K7398" i="6"/>
  <c r="K798" i="6"/>
  <c r="K7206" i="6"/>
  <c r="K6390" i="6"/>
  <c r="K582" i="6"/>
  <c r="K6198" i="6"/>
  <c r="K3126" i="6"/>
  <c r="K6678" i="6"/>
  <c r="K7566" i="6"/>
  <c r="K7302" i="6"/>
  <c r="K7470" i="6"/>
  <c r="K2646" i="6"/>
  <c r="K7422" i="6"/>
  <c r="K8262" i="6"/>
  <c r="K1566" i="6"/>
  <c r="K1518" i="6"/>
  <c r="K2454" i="6"/>
  <c r="K1734" i="6"/>
  <c r="K7662" i="6"/>
  <c r="K1062" i="6"/>
  <c r="K6318" i="6"/>
  <c r="K5286" i="6"/>
  <c r="K6" i="6"/>
  <c r="K1206" i="6"/>
  <c r="K4302" i="6"/>
  <c r="K3630" i="6"/>
  <c r="K3030" i="6"/>
  <c r="K4422" i="6"/>
  <c r="K7950" i="6"/>
  <c r="K4254" i="6"/>
  <c r="K2070" i="6"/>
  <c r="K6510" i="6"/>
  <c r="K3750" i="6"/>
  <c r="K4374" i="6"/>
  <c r="K1638" i="6"/>
  <c r="K7734" i="6"/>
  <c r="K3822" i="6"/>
  <c r="K1998" i="6"/>
  <c r="K1134" i="6"/>
  <c r="K4974" i="6"/>
  <c r="K1902" i="6"/>
  <c r="K7854" i="6"/>
  <c r="K7686" i="6"/>
  <c r="K3270" i="6"/>
  <c r="K2838" i="6"/>
  <c r="K5790" i="6"/>
  <c r="K846" i="6"/>
  <c r="K774" i="6"/>
  <c r="K8046" i="6"/>
  <c r="K1830" i="6"/>
  <c r="K5262" i="6"/>
  <c r="K6150" i="6"/>
  <c r="K6846" i="6"/>
  <c r="K8286" i="6"/>
  <c r="K6726" i="6"/>
  <c r="K6870" i="6"/>
  <c r="K222" i="6"/>
  <c r="K8214" i="6"/>
  <c r="K1710" i="6"/>
  <c r="K1782" i="6"/>
  <c r="K6966" i="6"/>
  <c r="K5766" i="6"/>
  <c r="K5598" i="6"/>
  <c r="K8118" i="6"/>
  <c r="K7254" i="6"/>
  <c r="K2526" i="6"/>
  <c r="K150" i="6"/>
  <c r="K4758" i="6"/>
  <c r="K4878" i="6"/>
  <c r="K4038" i="6"/>
  <c r="K1182" i="6"/>
  <c r="K6558" i="6"/>
  <c r="K4590" i="6"/>
  <c r="K2190" i="6"/>
  <c r="K2310" i="6"/>
  <c r="K7782" i="6"/>
  <c r="K3582" i="6"/>
  <c r="K1230" i="6"/>
  <c r="K4470" i="6"/>
  <c r="K2118" i="6"/>
  <c r="K7878" i="6"/>
  <c r="K3654" i="6"/>
  <c r="K1446" i="6"/>
  <c r="K2718" i="6"/>
  <c r="K366" i="6"/>
  <c r="K6486" i="6"/>
  <c r="K2046" i="6"/>
  <c r="K7278" i="6"/>
  <c r="K3342" i="6"/>
  <c r="K8382" i="6"/>
  <c r="K7614" i="6"/>
  <c r="K5694" i="6"/>
  <c r="K7998" i="6"/>
  <c r="K2358" i="6"/>
  <c r="K5334" i="6"/>
  <c r="K8238" i="6"/>
  <c r="K6270" i="6"/>
  <c r="K2910" i="6"/>
  <c r="K5526" i="6"/>
  <c r="K6222" i="6"/>
  <c r="K534" i="6"/>
  <c r="K6990" i="6"/>
  <c r="K342" i="6"/>
  <c r="K7086" i="6"/>
  <c r="K5430" i="6"/>
  <c r="K1686" i="6"/>
  <c r="K6918" i="6"/>
  <c r="K966" i="6"/>
  <c r="K54" i="6"/>
  <c r="K30" i="6"/>
  <c r="K246" i="6"/>
  <c r="K6342" i="6"/>
  <c r="K4950" i="6"/>
  <c r="K3774" i="6"/>
  <c r="K1422" i="6"/>
  <c r="K7902" i="6"/>
  <c r="K918" i="6"/>
  <c r="K4902" i="6"/>
  <c r="K1614" i="6"/>
  <c r="K2766" i="6"/>
  <c r="K7710" i="6"/>
  <c r="K3222" i="6"/>
  <c r="K3054" i="6"/>
  <c r="K4806" i="6"/>
  <c r="K3318" i="6"/>
  <c r="K3486" i="6"/>
  <c r="K2742" i="6"/>
  <c r="K2166" i="6"/>
  <c r="K1158" i="6"/>
  <c r="K7830" i="6"/>
  <c r="K3726" i="6"/>
  <c r="K1374" i="6"/>
  <c r="K6078" i="6"/>
  <c r="K7638" i="6"/>
  <c r="K2334" i="6"/>
  <c r="K3078" i="6"/>
  <c r="K7134" i="6"/>
  <c r="K8094" i="6"/>
  <c r="K7110" i="6"/>
  <c r="K8358" i="6"/>
  <c r="K2886" i="6"/>
  <c r="K7374" i="6"/>
  <c r="K5718" i="6"/>
  <c r="K5982" i="6"/>
  <c r="K6750" i="6"/>
  <c r="K2958" i="6"/>
  <c r="K5862" i="6"/>
  <c r="K3366" i="6"/>
  <c r="K3414" i="6"/>
  <c r="K174" i="6"/>
  <c r="K3150" i="6"/>
  <c r="K8310" i="6"/>
  <c r="K6174" i="6"/>
  <c r="K1014" i="6"/>
  <c r="K5910" i="6"/>
  <c r="K7518" i="6"/>
  <c r="K6366" i="6"/>
  <c r="K7855" i="6"/>
  <c r="K1231" i="6"/>
  <c r="K7879" i="6"/>
  <c r="K1135" i="6"/>
  <c r="K7759" i="6"/>
  <c r="K7687" i="6"/>
  <c r="K415" i="6"/>
  <c r="K4447" i="6"/>
  <c r="K5383" i="6"/>
  <c r="K2071" i="6"/>
  <c r="K5575" i="6"/>
  <c r="K1063" i="6"/>
  <c r="K5095" i="6"/>
  <c r="K799" i="6"/>
  <c r="K5983" i="6"/>
  <c r="K3031" i="6"/>
  <c r="K535" i="6"/>
  <c r="K3223" i="6"/>
  <c r="K343" i="6"/>
  <c r="K6055" i="6"/>
  <c r="K607" i="6"/>
  <c r="K6847" i="6"/>
  <c r="K5887" i="6"/>
  <c r="K3055" i="6"/>
  <c r="K7615" i="6"/>
  <c r="K2455" i="6"/>
  <c r="K3199" i="6"/>
  <c r="K8191" i="6"/>
  <c r="K5839" i="6"/>
  <c r="K2287" i="6"/>
  <c r="K2383" i="6"/>
  <c r="K775" i="6"/>
  <c r="K5599" i="6"/>
  <c r="K8239" i="6"/>
  <c r="K6199" i="6"/>
  <c r="K631" i="6"/>
  <c r="K391" i="6"/>
  <c r="K6175" i="6"/>
  <c r="K7351" i="6"/>
  <c r="K2407" i="6"/>
  <c r="K6679" i="6"/>
  <c r="K199" i="6"/>
  <c r="K847" i="6"/>
  <c r="K2599" i="6"/>
  <c r="K8287" i="6"/>
  <c r="K1015" i="6"/>
  <c r="K31" i="6"/>
  <c r="K2143" i="6"/>
  <c r="K1183" i="6"/>
  <c r="K919" i="6"/>
  <c r="K895" i="6"/>
  <c r="K7807" i="6"/>
  <c r="K3775" i="6"/>
  <c r="K5647" i="6"/>
  <c r="K3823" i="6"/>
  <c r="K5023" i="6"/>
  <c r="K7447" i="6"/>
  <c r="K4495" i="6"/>
  <c r="K3871" i="6"/>
  <c r="K2719" i="6"/>
  <c r="K1351" i="6"/>
  <c r="K4663" i="6"/>
  <c r="K4351" i="6"/>
  <c r="K4303" i="6"/>
  <c r="K7015" i="6"/>
  <c r="K655" i="6"/>
  <c r="K6295" i="6"/>
  <c r="K3487" i="6"/>
  <c r="K4039" i="6"/>
  <c r="K4591" i="6"/>
  <c r="K4615" i="6"/>
  <c r="K6343" i="6"/>
  <c r="K79" i="6"/>
  <c r="K127" i="6"/>
  <c r="K7279" i="6"/>
  <c r="K1807" i="6"/>
  <c r="K2479" i="6"/>
  <c r="K3103" i="6"/>
  <c r="K7063" i="6"/>
  <c r="K7111" i="6"/>
  <c r="K967" i="6"/>
  <c r="K991" i="6"/>
  <c r="K559" i="6"/>
  <c r="K751" i="6"/>
  <c r="K7" i="6"/>
  <c r="K5239" i="6"/>
  <c r="K1639" i="6"/>
  <c r="K5119" i="6"/>
  <c r="K295" i="6"/>
  <c r="K511" i="6"/>
  <c r="K4423" i="6"/>
  <c r="K1423" i="6"/>
  <c r="K7831" i="6"/>
  <c r="K6559" i="6"/>
  <c r="K1951" i="6"/>
  <c r="K8383" i="6"/>
  <c r="K2935" i="6"/>
  <c r="K6367" i="6"/>
  <c r="K6415" i="6"/>
  <c r="K3655" i="6"/>
  <c r="K5695" i="6"/>
  <c r="K367" i="6"/>
  <c r="K2167" i="6"/>
  <c r="K703" i="6"/>
  <c r="K7639" i="6"/>
  <c r="K4783" i="6"/>
  <c r="K4543" i="6"/>
  <c r="K2959" i="6"/>
  <c r="K4759" i="6"/>
  <c r="K5335" i="6"/>
  <c r="K2887" i="6"/>
  <c r="K5287" i="6"/>
  <c r="K3535" i="6"/>
  <c r="K7255" i="6"/>
  <c r="K2095" i="6"/>
  <c r="K4063" i="6"/>
  <c r="K2863" i="6"/>
  <c r="K4327" i="6"/>
  <c r="K8263" i="6"/>
  <c r="K3247" i="6"/>
  <c r="K175" i="6"/>
  <c r="K7207" i="6"/>
  <c r="K6895" i="6"/>
  <c r="K5407" i="6"/>
  <c r="K5815" i="6"/>
  <c r="K7591" i="6"/>
  <c r="K7183" i="6"/>
  <c r="K7327" i="6"/>
  <c r="K3415" i="6"/>
  <c r="K7159" i="6"/>
  <c r="K6727" i="6"/>
  <c r="K7399" i="6"/>
  <c r="K7567" i="6"/>
  <c r="K3319" i="6"/>
  <c r="K6487" i="6"/>
  <c r="K247" i="6"/>
  <c r="K1495" i="6"/>
  <c r="K2671" i="6"/>
  <c r="K4855" i="6"/>
  <c r="K2239" i="6"/>
  <c r="K4807" i="6"/>
  <c r="K727" i="6"/>
  <c r="K4183" i="6"/>
  <c r="K3895" i="6"/>
  <c r="K2623" i="6"/>
  <c r="K5071" i="6"/>
  <c r="K3439" i="6"/>
  <c r="K1279" i="6"/>
  <c r="K6751" i="6"/>
  <c r="K2263" i="6"/>
  <c r="K2191" i="6"/>
  <c r="K4159" i="6"/>
  <c r="K2983" i="6"/>
  <c r="K4231" i="6"/>
  <c r="K3295" i="6"/>
  <c r="K4567" i="6"/>
  <c r="K4207" i="6"/>
  <c r="K2575" i="6"/>
  <c r="K4111" i="6"/>
  <c r="K4903" i="6"/>
  <c r="K1879" i="6"/>
  <c r="K4951" i="6"/>
  <c r="K1735" i="6"/>
  <c r="K6967" i="6"/>
  <c r="K6031" i="6"/>
  <c r="K3271" i="6"/>
  <c r="K583" i="6"/>
  <c r="K6943" i="6"/>
  <c r="K6391" i="6"/>
  <c r="K1087" i="6"/>
  <c r="K6799" i="6"/>
  <c r="K5527" i="6"/>
  <c r="K1687" i="6"/>
  <c r="K7663" i="6"/>
  <c r="K2335" i="6"/>
  <c r="K6079" i="6"/>
  <c r="K223" i="6"/>
  <c r="K6271" i="6"/>
  <c r="K1207" i="6"/>
  <c r="K5167" i="6"/>
  <c r="K7975" i="6"/>
  <c r="K679" i="6"/>
  <c r="K7927" i="6"/>
  <c r="K5215" i="6"/>
  <c r="K8407" i="6"/>
  <c r="K2695" i="6"/>
  <c r="K7543" i="6"/>
  <c r="K3943" i="6"/>
  <c r="K7519" i="6"/>
  <c r="K1975" i="6"/>
  <c r="K2503" i="6"/>
  <c r="K7087" i="6"/>
  <c r="K3919" i="6"/>
  <c r="K2119" i="6"/>
  <c r="K4255" i="6"/>
  <c r="K2791" i="6"/>
  <c r="K5791" i="6"/>
  <c r="K7423" i="6"/>
  <c r="K4135" i="6"/>
  <c r="K6319" i="6"/>
  <c r="K4015" i="6"/>
  <c r="K1543" i="6"/>
  <c r="K3847" i="6"/>
  <c r="K1303" i="6"/>
  <c r="K2527" i="6"/>
  <c r="K3511" i="6"/>
  <c r="K8047" i="6"/>
  <c r="K1327" i="6"/>
  <c r="K5551" i="6"/>
  <c r="K1039" i="6"/>
  <c r="K319" i="6"/>
  <c r="K7375" i="6"/>
  <c r="K6991" i="6"/>
  <c r="K3343" i="6"/>
  <c r="K2815" i="6"/>
  <c r="K8359" i="6"/>
  <c r="K3151" i="6"/>
  <c r="K5767" i="6"/>
  <c r="K7471" i="6"/>
  <c r="K1831" i="6"/>
  <c r="K271" i="6"/>
  <c r="K4399" i="6"/>
  <c r="K1447" i="6"/>
  <c r="K943" i="6"/>
  <c r="K1111" i="6"/>
  <c r="K6871" i="6"/>
  <c r="K1855" i="6"/>
  <c r="K3967" i="6"/>
  <c r="K2023" i="6"/>
  <c r="K6775" i="6"/>
  <c r="K5479" i="6"/>
  <c r="K6655" i="6"/>
  <c r="K3391" i="6"/>
  <c r="K6535" i="6"/>
  <c r="K823" i="6"/>
  <c r="K2743" i="6"/>
  <c r="K8119" i="6"/>
  <c r="K5623" i="6"/>
  <c r="K4999" i="6"/>
  <c r="K3799" i="6"/>
  <c r="K6247" i="6"/>
  <c r="K1999" i="6"/>
  <c r="K4471" i="6"/>
  <c r="K2359" i="6"/>
  <c r="K3727" i="6"/>
  <c r="K463" i="6"/>
  <c r="K2767" i="6"/>
  <c r="K3007" i="6"/>
  <c r="K6823" i="6"/>
  <c r="K3679" i="6"/>
  <c r="K4519" i="6"/>
  <c r="K3127" i="6"/>
  <c r="K5671" i="6"/>
  <c r="K2431" i="6"/>
  <c r="K5503" i="6"/>
  <c r="K7303" i="6"/>
  <c r="K8023" i="6"/>
  <c r="K1711" i="6"/>
  <c r="K1591" i="6"/>
  <c r="K5431" i="6"/>
  <c r="K8095" i="6"/>
  <c r="K8143" i="6"/>
  <c r="K5719" i="6"/>
  <c r="K1663" i="6"/>
  <c r="K55" i="6"/>
  <c r="K1255" i="6"/>
  <c r="K7903" i="6"/>
  <c r="K103" i="6"/>
  <c r="K5143" i="6"/>
  <c r="K7951" i="6"/>
  <c r="K1159" i="6"/>
  <c r="K7735" i="6"/>
  <c r="K3631" i="6"/>
  <c r="K8311" i="6"/>
  <c r="K6223" i="6"/>
  <c r="K5047" i="6"/>
  <c r="K4735" i="6"/>
  <c r="K3991" i="6"/>
  <c r="K5743" i="6"/>
  <c r="K7495" i="6"/>
  <c r="K4927" i="6"/>
  <c r="K1399" i="6"/>
  <c r="K6127" i="6"/>
  <c r="K4975" i="6"/>
  <c r="K3559" i="6"/>
  <c r="K151" i="6"/>
  <c r="K4687" i="6"/>
  <c r="K487" i="6"/>
  <c r="K1903" i="6"/>
  <c r="K5455" i="6"/>
  <c r="K6439" i="6"/>
  <c r="K5359" i="6"/>
  <c r="K8167" i="6"/>
  <c r="K1519" i="6"/>
  <c r="K4375" i="6"/>
  <c r="K1927" i="6"/>
  <c r="K439" i="6"/>
  <c r="K2647" i="6"/>
  <c r="K5263" i="6"/>
  <c r="K5863" i="6"/>
  <c r="K1783" i="6"/>
  <c r="K8071" i="6"/>
  <c r="K6151" i="6"/>
  <c r="K2911" i="6"/>
  <c r="K3367" i="6"/>
  <c r="K6607" i="6"/>
  <c r="K6703" i="6"/>
  <c r="K5191" i="6"/>
  <c r="K7783" i="6"/>
  <c r="K1615" i="6"/>
  <c r="K871" i="6"/>
  <c r="K6463" i="6"/>
  <c r="K7711" i="6"/>
  <c r="K2215" i="6"/>
  <c r="K5959" i="6"/>
  <c r="K3079" i="6"/>
  <c r="K3751" i="6"/>
  <c r="K1759" i="6"/>
  <c r="K2551" i="6"/>
  <c r="K3463" i="6"/>
  <c r="K6511" i="6"/>
  <c r="K4279" i="6"/>
  <c r="K7231" i="6"/>
  <c r="K4639" i="6"/>
  <c r="K4711" i="6"/>
  <c r="K1375" i="6"/>
  <c r="K4831" i="6"/>
  <c r="K2047" i="6"/>
  <c r="K2311" i="6"/>
  <c r="K3607" i="6"/>
  <c r="K4087" i="6"/>
  <c r="K1567" i="6"/>
  <c r="K3703" i="6"/>
  <c r="K6103" i="6"/>
  <c r="K6919" i="6"/>
  <c r="K3583" i="6"/>
  <c r="K6007" i="6"/>
  <c r="K4879" i="6"/>
  <c r="K8335" i="6"/>
  <c r="K2839" i="6"/>
  <c r="K3175" i="6"/>
  <c r="K1471" i="6"/>
  <c r="K5911" i="6"/>
  <c r="K5311" i="6"/>
  <c r="K6583" i="6"/>
  <c r="K6631" i="6"/>
  <c r="K7999" i="6"/>
  <c r="K7135" i="6"/>
  <c r="K8215" i="6"/>
  <c r="K7039" i="6"/>
  <c r="K5935" i="6"/>
  <c r="L40" i="5" l="1"/>
  <c r="P40" i="5" s="1"/>
  <c r="W14" i="5" s="1"/>
  <c r="K41" i="5"/>
  <c r="K4189" i="6"/>
  <c r="K445" i="6"/>
  <c r="K1933" i="6"/>
  <c r="K5101" i="6"/>
  <c r="K2365" i="6"/>
  <c r="K397" i="6"/>
  <c r="K1573" i="6"/>
  <c r="K2581" i="6"/>
  <c r="K3541" i="6"/>
  <c r="K5701" i="6"/>
  <c r="K8269" i="6"/>
  <c r="K2965" i="6"/>
  <c r="K6181" i="6"/>
  <c r="K6589" i="6"/>
  <c r="K5461" i="6"/>
  <c r="K6853" i="6"/>
  <c r="K6253" i="6"/>
  <c r="K7549" i="6"/>
  <c r="K2221" i="6"/>
  <c r="K4501" i="6"/>
  <c r="K7909" i="6"/>
  <c r="K7021" i="6"/>
  <c r="K4525" i="6"/>
  <c r="K8077" i="6"/>
  <c r="K6637" i="6"/>
  <c r="K6781" i="6"/>
  <c r="K2917" i="6"/>
  <c r="K2341" i="6"/>
  <c r="K4093" i="6"/>
  <c r="K1333" i="6"/>
  <c r="K157" i="6"/>
  <c r="K925" i="6"/>
  <c r="K3517" i="6"/>
  <c r="K4069" i="6"/>
  <c r="K5341" i="6"/>
  <c r="K4573" i="6"/>
  <c r="K301" i="6"/>
  <c r="K7261" i="6"/>
  <c r="K6229" i="6"/>
  <c r="K1285" i="6"/>
  <c r="K6325" i="6"/>
  <c r="K5797" i="6"/>
  <c r="K1213" i="6"/>
  <c r="K4045" i="6"/>
  <c r="K1357" i="6"/>
  <c r="K7981" i="6"/>
  <c r="K349" i="6"/>
  <c r="K7645" i="6"/>
  <c r="K5557" i="6"/>
  <c r="K7477" i="6"/>
  <c r="K2629" i="6"/>
  <c r="K4765" i="6"/>
  <c r="K3277" i="6"/>
  <c r="K3829" i="6"/>
  <c r="K8317" i="6"/>
  <c r="K5773" i="6"/>
  <c r="K5509" i="6"/>
  <c r="K5605" i="6"/>
  <c r="K5173" i="6"/>
  <c r="K5821" i="6"/>
  <c r="K3205" i="6"/>
  <c r="K685" i="6"/>
  <c r="K5365" i="6"/>
  <c r="K709" i="6"/>
  <c r="K4477" i="6"/>
  <c r="K3181" i="6"/>
  <c r="K2509" i="6"/>
  <c r="K4453" i="6"/>
  <c r="K1237" i="6"/>
  <c r="K6517" i="6"/>
  <c r="K1405" i="6"/>
  <c r="K7093" i="6"/>
  <c r="K5677" i="6"/>
  <c r="K6349" i="6"/>
  <c r="K1309" i="6"/>
  <c r="K7813" i="6"/>
  <c r="K8293" i="6"/>
  <c r="K2653" i="6"/>
  <c r="K7885" i="6"/>
  <c r="K2101" i="6"/>
  <c r="K613" i="6"/>
  <c r="K5845" i="6"/>
  <c r="K6013" i="6"/>
  <c r="K7741" i="6"/>
  <c r="K1021" i="6"/>
  <c r="K2317" i="6"/>
  <c r="K5653" i="6"/>
  <c r="K4813" i="6"/>
  <c r="K1117" i="6"/>
  <c r="K6829" i="6"/>
  <c r="K7501" i="6"/>
  <c r="K3853" i="6"/>
  <c r="K2533" i="6"/>
  <c r="K1885" i="6"/>
  <c r="K2077" i="6"/>
  <c r="K4213" i="6"/>
  <c r="K3661" i="6"/>
  <c r="K853" i="6"/>
  <c r="K6061" i="6"/>
  <c r="K4117" i="6"/>
  <c r="K5221" i="6"/>
  <c r="K1693" i="6"/>
  <c r="K4717" i="6"/>
  <c r="K7285" i="6"/>
  <c r="K829" i="6"/>
  <c r="K493" i="6"/>
  <c r="K3997" i="6"/>
  <c r="K1717" i="6"/>
  <c r="K6805" i="6"/>
  <c r="K4933" i="6"/>
  <c r="K1813" i="6"/>
  <c r="K6709" i="6"/>
  <c r="K8365" i="6"/>
  <c r="K7669" i="6"/>
  <c r="K7309" i="6"/>
  <c r="K2557" i="6"/>
  <c r="K325" i="6"/>
  <c r="K6613" i="6"/>
  <c r="K6757" i="6"/>
  <c r="K7573" i="6"/>
  <c r="K8245" i="6"/>
  <c r="K1141" i="6"/>
  <c r="K2821" i="6"/>
  <c r="K949" i="6"/>
  <c r="K5269" i="6"/>
  <c r="K997" i="6"/>
  <c r="K3229" i="6"/>
  <c r="K3805" i="6"/>
  <c r="K2605" i="6"/>
  <c r="K13" i="6"/>
  <c r="K3877" i="6"/>
  <c r="K7189" i="6"/>
  <c r="K4597" i="6"/>
  <c r="K3037" i="6"/>
  <c r="K3421" i="6"/>
  <c r="K3373" i="6"/>
  <c r="K3613" i="6"/>
  <c r="K181" i="6"/>
  <c r="K2125" i="6"/>
  <c r="K61" i="6"/>
  <c r="K3493" i="6"/>
  <c r="K6685" i="6"/>
  <c r="K7069" i="6"/>
  <c r="K2197" i="6"/>
  <c r="K5749" i="6"/>
  <c r="K8389" i="6"/>
  <c r="K5581" i="6"/>
  <c r="K7045" i="6"/>
  <c r="K4141" i="6"/>
  <c r="K4333" i="6"/>
  <c r="K109" i="6"/>
  <c r="K4693" i="6"/>
  <c r="K229" i="6"/>
  <c r="K8149" i="6"/>
  <c r="K7405" i="6"/>
  <c r="K1861" i="6"/>
  <c r="K373" i="6"/>
  <c r="K133" i="6"/>
  <c r="K1789" i="6"/>
  <c r="K1429" i="6"/>
  <c r="K2269" i="6"/>
  <c r="K3325" i="6"/>
  <c r="K3709" i="6"/>
  <c r="K2413" i="6"/>
  <c r="K1741" i="6"/>
  <c r="K8341" i="6"/>
  <c r="K7717" i="6"/>
  <c r="K1909" i="6"/>
  <c r="K6205" i="6"/>
  <c r="K5149" i="6"/>
  <c r="K8413" i="6"/>
  <c r="K8197" i="6"/>
  <c r="K4285" i="6"/>
  <c r="K7165" i="6"/>
  <c r="K7117" i="6"/>
  <c r="K4789" i="6"/>
  <c r="K3901" i="6"/>
  <c r="K1981" i="6"/>
  <c r="K6565" i="6"/>
  <c r="K7381" i="6"/>
  <c r="K4741" i="6"/>
  <c r="K6901" i="6"/>
  <c r="K7141" i="6"/>
  <c r="K6133" i="6"/>
  <c r="K5893" i="6"/>
  <c r="K6373" i="6"/>
  <c r="K3133" i="6"/>
  <c r="K6301" i="6"/>
  <c r="K1597" i="6"/>
  <c r="K6445" i="6"/>
  <c r="K4381" i="6"/>
  <c r="K5389" i="6"/>
  <c r="K5869" i="6"/>
  <c r="K7621" i="6"/>
  <c r="K6109" i="6"/>
  <c r="K7933" i="6"/>
  <c r="K7357" i="6"/>
  <c r="K5437" i="6"/>
  <c r="K6661" i="6"/>
  <c r="K5533" i="6"/>
  <c r="K4261" i="6"/>
  <c r="K6469" i="6"/>
  <c r="K8029" i="6"/>
  <c r="K3637" i="6"/>
  <c r="K4885" i="6"/>
  <c r="K1453" i="6"/>
  <c r="K37" i="6"/>
  <c r="K421" i="6"/>
  <c r="K877" i="6"/>
  <c r="K1189" i="6"/>
  <c r="K8125" i="6"/>
  <c r="K661" i="6"/>
  <c r="K6733" i="6"/>
  <c r="K2293" i="6"/>
  <c r="K5413" i="6"/>
  <c r="K7861" i="6"/>
  <c r="K6085" i="6"/>
  <c r="K589" i="6"/>
  <c r="K2053" i="6"/>
  <c r="K8173" i="6"/>
  <c r="K517" i="6"/>
  <c r="K4549" i="6"/>
  <c r="K2437" i="6"/>
  <c r="K5245" i="6"/>
  <c r="K1765" i="6"/>
  <c r="K1165" i="6"/>
  <c r="K5077" i="6"/>
  <c r="K1957" i="6"/>
  <c r="K1669" i="6"/>
  <c r="K2797" i="6"/>
  <c r="K3349" i="6"/>
  <c r="K6997" i="6"/>
  <c r="K3397" i="6"/>
  <c r="K3685" i="6"/>
  <c r="K7237" i="6"/>
  <c r="K8005" i="6"/>
  <c r="K5053" i="6"/>
  <c r="K4645" i="6"/>
  <c r="K4981" i="6"/>
  <c r="K5485" i="6"/>
  <c r="K4021" i="6"/>
  <c r="K5317" i="6"/>
  <c r="K2461" i="6"/>
  <c r="K3757" i="6"/>
  <c r="K5029" i="6"/>
  <c r="K6037" i="6"/>
  <c r="K7429" i="6"/>
  <c r="K6541" i="6"/>
  <c r="K6949" i="6"/>
  <c r="K733" i="6"/>
  <c r="K8221" i="6"/>
  <c r="K781" i="6"/>
  <c r="K901" i="6"/>
  <c r="K7693" i="6"/>
  <c r="K2845" i="6"/>
  <c r="K8101" i="6"/>
  <c r="K4957" i="6"/>
  <c r="K4909" i="6"/>
  <c r="K3445" i="6"/>
  <c r="K3973" i="6"/>
  <c r="K469" i="6"/>
  <c r="K5725" i="6"/>
  <c r="K3925" i="6"/>
  <c r="K205" i="6"/>
  <c r="K3565" i="6"/>
  <c r="K1501" i="6"/>
  <c r="K3469" i="6"/>
  <c r="K2245" i="6"/>
  <c r="K4861" i="6"/>
  <c r="K757" i="6"/>
  <c r="K6925" i="6"/>
  <c r="K7525" i="6"/>
  <c r="K7957" i="6"/>
  <c r="K253" i="6"/>
  <c r="K6277" i="6"/>
  <c r="K2029" i="6"/>
  <c r="K1645" i="6"/>
  <c r="K1261" i="6"/>
  <c r="K2725" i="6"/>
  <c r="K5965" i="6"/>
  <c r="K2389" i="6"/>
  <c r="K5005" i="6"/>
  <c r="K3253" i="6"/>
  <c r="K2773" i="6"/>
  <c r="K2941" i="6"/>
  <c r="K1069" i="6"/>
  <c r="K805" i="6"/>
  <c r="K4237" i="6"/>
  <c r="K637" i="6"/>
  <c r="K6493" i="6"/>
  <c r="K1549" i="6"/>
  <c r="K5941" i="6"/>
  <c r="K541" i="6"/>
  <c r="K2677" i="6"/>
  <c r="K6421" i="6"/>
  <c r="K6157" i="6"/>
  <c r="K7213" i="6"/>
  <c r="K5917" i="6"/>
  <c r="K7765" i="6"/>
  <c r="K1045" i="6"/>
  <c r="K2149" i="6"/>
  <c r="K7333" i="6"/>
  <c r="K3061" i="6"/>
  <c r="K277" i="6"/>
  <c r="K1477" i="6"/>
  <c r="K2173" i="6"/>
  <c r="K1093" i="6"/>
  <c r="K3301" i="6"/>
  <c r="K85" i="6"/>
  <c r="K2893" i="6"/>
  <c r="K4837" i="6"/>
  <c r="K7597" i="6"/>
  <c r="K3109" i="6"/>
  <c r="K1525" i="6"/>
  <c r="K5197" i="6"/>
  <c r="K4165" i="6"/>
  <c r="K2869" i="6"/>
  <c r="K5989" i="6"/>
  <c r="K2005" i="6"/>
  <c r="K4621" i="6"/>
  <c r="K973" i="6"/>
  <c r="K3085" i="6"/>
  <c r="K2485" i="6"/>
  <c r="K7453" i="6"/>
  <c r="K5293" i="6"/>
  <c r="K3781" i="6"/>
  <c r="K5125" i="6"/>
  <c r="K1837" i="6"/>
  <c r="K4429" i="6"/>
  <c r="K7837" i="6"/>
  <c r="K6877" i="6"/>
  <c r="K3013" i="6"/>
  <c r="K3949" i="6"/>
  <c r="K6397" i="6"/>
  <c r="K3733" i="6"/>
  <c r="K6973" i="6"/>
  <c r="K7789" i="6"/>
  <c r="K4669" i="6"/>
  <c r="K4357" i="6"/>
  <c r="K4405" i="6"/>
  <c r="K2989" i="6"/>
  <c r="K2701" i="6"/>
  <c r="K5629" i="6"/>
  <c r="K2749" i="6"/>
  <c r="K565" i="6"/>
  <c r="K3157" i="6"/>
  <c r="K8053" i="6"/>
  <c r="K1381" i="6"/>
  <c r="K1621" i="6"/>
  <c r="K3589" i="6"/>
  <c r="K4309" i="6"/>
  <c r="L41" i="5" l="1"/>
  <c r="P41" i="5" s="1"/>
  <c r="W15" i="5" s="1"/>
  <c r="K42" i="5"/>
  <c r="K3302" i="6"/>
  <c r="K3830" i="6"/>
  <c r="K3998" i="6"/>
  <c r="K3254" i="6"/>
  <c r="K38" i="6"/>
  <c r="K3614" i="6"/>
  <c r="K2678" i="6"/>
  <c r="K5150" i="6"/>
  <c r="K3086" i="6"/>
  <c r="K6950" i="6"/>
  <c r="K14" i="6"/>
  <c r="K5318" i="6"/>
  <c r="K5918" i="6"/>
  <c r="K4598" i="6"/>
  <c r="K398" i="6"/>
  <c r="K5486" i="6"/>
  <c r="K2294" i="6"/>
  <c r="K1190" i="6"/>
  <c r="K2174" i="6"/>
  <c r="K7262" i="6"/>
  <c r="K854" i="6"/>
  <c r="K1430" i="6"/>
  <c r="K3806" i="6"/>
  <c r="K4838" i="6"/>
  <c r="K7958" i="6"/>
  <c r="K2630" i="6"/>
  <c r="K4694" i="6"/>
  <c r="K5222" i="6"/>
  <c r="K1766" i="6"/>
  <c r="K5894" i="6"/>
  <c r="K7646" i="6"/>
  <c r="K3758" i="6"/>
  <c r="K3710" i="6"/>
  <c r="K4382" i="6"/>
  <c r="K5654" i="6"/>
  <c r="K3182" i="6"/>
  <c r="K5702" i="6"/>
  <c r="K4238" i="6"/>
  <c r="K8150" i="6"/>
  <c r="K998" i="6"/>
  <c r="K4286" i="6"/>
  <c r="K7598" i="6"/>
  <c r="K2846" i="6"/>
  <c r="K4622" i="6"/>
  <c r="K1502" i="6"/>
  <c r="K2702" i="6"/>
  <c r="K7070" i="6"/>
  <c r="K1742" i="6"/>
  <c r="K590" i="6"/>
  <c r="K1406" i="6"/>
  <c r="K6710" i="6"/>
  <c r="K3350" i="6"/>
  <c r="K6110" i="6"/>
  <c r="K326" i="6"/>
  <c r="K2462" i="6"/>
  <c r="K7358" i="6"/>
  <c r="K4046" i="6"/>
  <c r="K6830" i="6"/>
  <c r="K254" i="6"/>
  <c r="K5246" i="6"/>
  <c r="K1214" i="6"/>
  <c r="K3470" i="6"/>
  <c r="K6734" i="6"/>
  <c r="K1838" i="6"/>
  <c r="K1574" i="6"/>
  <c r="K6086" i="6"/>
  <c r="K4262" i="6"/>
  <c r="K5054" i="6"/>
  <c r="K6806" i="6"/>
  <c r="K8126" i="6"/>
  <c r="K6374" i="6"/>
  <c r="K1310" i="6"/>
  <c r="K8318" i="6"/>
  <c r="K2918" i="6"/>
  <c r="K782" i="6"/>
  <c r="K5798" i="6"/>
  <c r="K3902" i="6"/>
  <c r="K1958" i="6"/>
  <c r="K3014" i="6"/>
  <c r="K6902" i="6"/>
  <c r="K3278" i="6"/>
  <c r="K6470" i="6"/>
  <c r="K6542" i="6"/>
  <c r="K494" i="6"/>
  <c r="K5174" i="6"/>
  <c r="K7502" i="6"/>
  <c r="K1718" i="6"/>
  <c r="K7838" i="6"/>
  <c r="K5006" i="6"/>
  <c r="K7886" i="6"/>
  <c r="K3062" i="6"/>
  <c r="K1814" i="6"/>
  <c r="K6158" i="6"/>
  <c r="K6926" i="6"/>
  <c r="K3134" i="6"/>
  <c r="K3110" i="6"/>
  <c r="K5870" i="6"/>
  <c r="K950" i="6"/>
  <c r="K710" i="6"/>
  <c r="K878" i="6"/>
  <c r="K2102" i="6"/>
  <c r="K6326" i="6"/>
  <c r="K2894" i="6"/>
  <c r="K8078" i="6"/>
  <c r="K7550" i="6"/>
  <c r="K2654" i="6"/>
  <c r="K926" i="6"/>
  <c r="K3686" i="6"/>
  <c r="K8366" i="6"/>
  <c r="K7622" i="6"/>
  <c r="K5678" i="6"/>
  <c r="K4502" i="6"/>
  <c r="K734" i="6"/>
  <c r="K2078" i="6"/>
  <c r="K3638" i="6"/>
  <c r="K6446" i="6"/>
  <c r="K5438" i="6"/>
  <c r="K7022" i="6"/>
  <c r="K6182" i="6"/>
  <c r="K6494" i="6"/>
  <c r="K4070" i="6"/>
  <c r="K8270" i="6"/>
  <c r="K2606" i="6"/>
  <c r="K5750" i="6"/>
  <c r="K3374" i="6"/>
  <c r="K4118" i="6"/>
  <c r="K110" i="6"/>
  <c r="K4358" i="6"/>
  <c r="K1478" i="6"/>
  <c r="K5966" i="6"/>
  <c r="K1598" i="6"/>
  <c r="K1886" i="6"/>
  <c r="K6782" i="6"/>
  <c r="K2534" i="6"/>
  <c r="K302" i="6"/>
  <c r="K6878" i="6"/>
  <c r="K2342" i="6"/>
  <c r="K4982" i="6"/>
  <c r="K4430" i="6"/>
  <c r="K7766" i="6"/>
  <c r="K5366" i="6"/>
  <c r="K1670" i="6"/>
  <c r="K2198" i="6"/>
  <c r="K470" i="6"/>
  <c r="K2870" i="6"/>
  <c r="K7670" i="6"/>
  <c r="K1790" i="6"/>
  <c r="K614" i="6"/>
  <c r="K1358" i="6"/>
  <c r="K86" i="6"/>
  <c r="K2318" i="6"/>
  <c r="K4022" i="6"/>
  <c r="K6278" i="6"/>
  <c r="K6998" i="6"/>
  <c r="K1982" i="6"/>
  <c r="K4742" i="6"/>
  <c r="K7046" i="6"/>
  <c r="K4790" i="6"/>
  <c r="K5126" i="6"/>
  <c r="K7526" i="6"/>
  <c r="K6974" i="6"/>
  <c r="K6014" i="6"/>
  <c r="K8030" i="6"/>
  <c r="K3974" i="6"/>
  <c r="K8198" i="6"/>
  <c r="K3206" i="6"/>
  <c r="K5774" i="6"/>
  <c r="K2822" i="6"/>
  <c r="K5726" i="6"/>
  <c r="K4406" i="6"/>
  <c r="K4766" i="6"/>
  <c r="K902" i="6"/>
  <c r="K6854" i="6"/>
  <c r="K8414" i="6"/>
  <c r="K7166" i="6"/>
  <c r="K5846" i="6"/>
  <c r="K1166" i="6"/>
  <c r="K1286" i="6"/>
  <c r="K5270" i="6"/>
  <c r="K7334" i="6"/>
  <c r="K182" i="6"/>
  <c r="K2006" i="6"/>
  <c r="K3662" i="6"/>
  <c r="K4190" i="6"/>
  <c r="K6062" i="6"/>
  <c r="K6302" i="6"/>
  <c r="K6398" i="6"/>
  <c r="K2558" i="6"/>
  <c r="K4454" i="6"/>
  <c r="K4934" i="6"/>
  <c r="K7430" i="6"/>
  <c r="K6350" i="6"/>
  <c r="K2990" i="6"/>
  <c r="K4334" i="6"/>
  <c r="K2774" i="6"/>
  <c r="K6134" i="6"/>
  <c r="K806" i="6"/>
  <c r="K2486" i="6"/>
  <c r="K2726" i="6"/>
  <c r="K7742" i="6"/>
  <c r="K3038" i="6"/>
  <c r="K4550" i="6"/>
  <c r="K5558" i="6"/>
  <c r="K4478" i="6"/>
  <c r="K7214" i="6"/>
  <c r="K278" i="6"/>
  <c r="K5822" i="6"/>
  <c r="K1262" i="6"/>
  <c r="K2222" i="6"/>
  <c r="K4670" i="6"/>
  <c r="K2438" i="6"/>
  <c r="K5582" i="6"/>
  <c r="K7982" i="6"/>
  <c r="K7910" i="6"/>
  <c r="K3422" i="6"/>
  <c r="K830" i="6"/>
  <c r="K422" i="6"/>
  <c r="K758" i="6"/>
  <c r="K5462" i="6"/>
  <c r="K7862" i="6"/>
  <c r="K2798" i="6"/>
  <c r="K662" i="6"/>
  <c r="K1046" i="6"/>
  <c r="K1622" i="6"/>
  <c r="K3494" i="6"/>
  <c r="K7190" i="6"/>
  <c r="K5630" i="6"/>
  <c r="K7406" i="6"/>
  <c r="K6206" i="6"/>
  <c r="K7454" i="6"/>
  <c r="K6614" i="6"/>
  <c r="K6638" i="6"/>
  <c r="K3926" i="6"/>
  <c r="K1526" i="6"/>
  <c r="K2966" i="6"/>
  <c r="K5534" i="6"/>
  <c r="K2246" i="6"/>
  <c r="K8390" i="6"/>
  <c r="K1382" i="6"/>
  <c r="K5606" i="6"/>
  <c r="K1646" i="6"/>
  <c r="K5198" i="6"/>
  <c r="K4814" i="6"/>
  <c r="K7478" i="6"/>
  <c r="K1910" i="6"/>
  <c r="K6686" i="6"/>
  <c r="K5078" i="6"/>
  <c r="K2150" i="6"/>
  <c r="K3398" i="6"/>
  <c r="K1094" i="6"/>
  <c r="K3782" i="6"/>
  <c r="K1694" i="6"/>
  <c r="K3950" i="6"/>
  <c r="K2750" i="6"/>
  <c r="K8294" i="6"/>
  <c r="K7310" i="6"/>
  <c r="K518" i="6"/>
  <c r="K4094" i="6"/>
  <c r="K7814" i="6"/>
  <c r="K3854" i="6"/>
  <c r="K542" i="6"/>
  <c r="K2510" i="6"/>
  <c r="K62" i="6"/>
  <c r="K374" i="6"/>
  <c r="K4310" i="6"/>
  <c r="K1238" i="6"/>
  <c r="K8222" i="6"/>
  <c r="K5510" i="6"/>
  <c r="K2030" i="6"/>
  <c r="K5942" i="6"/>
  <c r="K158" i="6"/>
  <c r="K4574" i="6"/>
  <c r="K6254" i="6"/>
  <c r="K6230" i="6"/>
  <c r="K446" i="6"/>
  <c r="K3566" i="6"/>
  <c r="K7142" i="6"/>
  <c r="K5390" i="6"/>
  <c r="K7118" i="6"/>
  <c r="K230" i="6"/>
  <c r="K974" i="6"/>
  <c r="K3518" i="6"/>
  <c r="K2126" i="6"/>
  <c r="K3158" i="6"/>
  <c r="K1550" i="6"/>
  <c r="K6038" i="6"/>
  <c r="K2390" i="6"/>
  <c r="K4646" i="6"/>
  <c r="K1934" i="6"/>
  <c r="K4214" i="6"/>
  <c r="K6422" i="6"/>
  <c r="K7790" i="6"/>
  <c r="K2366" i="6"/>
  <c r="K7286" i="6"/>
  <c r="K7574" i="6"/>
  <c r="K3542" i="6"/>
  <c r="K1454" i="6"/>
  <c r="K5342" i="6"/>
  <c r="K5294" i="6"/>
  <c r="K3326" i="6"/>
  <c r="K7238" i="6"/>
  <c r="K4910" i="6"/>
  <c r="K4142" i="6"/>
  <c r="K4862" i="6"/>
  <c r="K134" i="6"/>
  <c r="K5990" i="6"/>
  <c r="K5030" i="6"/>
  <c r="K4886" i="6"/>
  <c r="K2942" i="6"/>
  <c r="K638" i="6"/>
  <c r="K206" i="6"/>
  <c r="K6758" i="6"/>
  <c r="K8102" i="6"/>
  <c r="K5102" i="6"/>
  <c r="K6518" i="6"/>
  <c r="K6662" i="6"/>
  <c r="K8174" i="6"/>
  <c r="K8054" i="6"/>
  <c r="K7718" i="6"/>
  <c r="K2054" i="6"/>
  <c r="K4718" i="6"/>
  <c r="K1118" i="6"/>
  <c r="K5414" i="6"/>
  <c r="K566" i="6"/>
  <c r="K1334" i="6"/>
  <c r="K1142" i="6"/>
  <c r="K3878" i="6"/>
  <c r="K350" i="6"/>
  <c r="K3230" i="6"/>
  <c r="K2270" i="6"/>
  <c r="K1862" i="6"/>
  <c r="K7694" i="6"/>
  <c r="K4166" i="6"/>
  <c r="K4958" i="6"/>
  <c r="K1022" i="6"/>
  <c r="K6590" i="6"/>
  <c r="K2414" i="6"/>
  <c r="K8342" i="6"/>
  <c r="K6566" i="6"/>
  <c r="K3590" i="6"/>
  <c r="K3446" i="6"/>
  <c r="K3734" i="6"/>
  <c r="K7382" i="6"/>
  <c r="K8246" i="6"/>
  <c r="K7094" i="6"/>
  <c r="K4526" i="6"/>
  <c r="K7934" i="6"/>
  <c r="K686" i="6"/>
  <c r="K1070" i="6"/>
  <c r="K2582" i="6"/>
  <c r="K8006" i="6"/>
  <c r="K43" i="5" l="1"/>
  <c r="L42" i="5"/>
  <c r="P42" i="5" s="1"/>
  <c r="W16" i="5" s="1"/>
  <c r="K7887" i="6"/>
  <c r="K1863" i="6"/>
  <c r="K3855" i="6"/>
  <c r="K1935" i="6"/>
  <c r="K2319" i="6"/>
  <c r="K4599" i="6"/>
  <c r="K4983" i="6"/>
  <c r="K7023" i="6"/>
  <c r="K7143" i="6"/>
  <c r="K6423" i="6"/>
  <c r="K7479" i="6"/>
  <c r="K2127" i="6"/>
  <c r="K5655" i="6"/>
  <c r="K4263" i="6"/>
  <c r="K1887" i="6"/>
  <c r="K7839" i="6"/>
  <c r="K2151" i="6"/>
  <c r="K1311" i="6"/>
  <c r="K2607" i="6"/>
  <c r="K4239" i="6"/>
  <c r="K6447" i="6"/>
  <c r="K6135" i="6"/>
  <c r="K3087" i="6"/>
  <c r="K3183" i="6"/>
  <c r="K1959" i="6"/>
  <c r="K1119" i="6"/>
  <c r="K2271" i="6"/>
  <c r="K6039" i="6"/>
  <c r="K5415" i="6"/>
  <c r="K975" i="6"/>
  <c r="K7719" i="6"/>
  <c r="K3279" i="6"/>
  <c r="K5271" i="6"/>
  <c r="K1047" i="6"/>
  <c r="K8031" i="6"/>
  <c r="K7743" i="6"/>
  <c r="K2871" i="6"/>
  <c r="K2847" i="6"/>
  <c r="K2439" i="6"/>
  <c r="K1815" i="6"/>
  <c r="K2703" i="6"/>
  <c r="K759" i="6"/>
  <c r="K39" i="6"/>
  <c r="K639" i="6"/>
  <c r="K1767" i="6"/>
  <c r="K543" i="6"/>
  <c r="K5559" i="6"/>
  <c r="K4095" i="6"/>
  <c r="K3615" i="6"/>
  <c r="K6567" i="6"/>
  <c r="K3423" i="6"/>
  <c r="K4527" i="6"/>
  <c r="K3999" i="6"/>
  <c r="K4407" i="6"/>
  <c r="K4959" i="6"/>
  <c r="K6111" i="6"/>
  <c r="K2583" i="6"/>
  <c r="K903" i="6"/>
  <c r="K6927" i="6"/>
  <c r="K2175" i="6"/>
  <c r="K8079" i="6"/>
  <c r="K375" i="6"/>
  <c r="K6831" i="6"/>
  <c r="K279" i="6"/>
  <c r="K8415" i="6"/>
  <c r="K1143" i="6"/>
  <c r="K7623" i="6"/>
  <c r="K1695" i="6"/>
  <c r="K7575" i="6"/>
  <c r="K2679" i="6"/>
  <c r="K5703" i="6"/>
  <c r="K5775" i="6"/>
  <c r="K3063" i="6"/>
  <c r="K1743" i="6"/>
  <c r="K3135" i="6"/>
  <c r="K5535" i="6"/>
  <c r="K5727" i="6"/>
  <c r="K2535" i="6"/>
  <c r="K2511" i="6"/>
  <c r="K6903" i="6"/>
  <c r="K7167" i="6"/>
  <c r="K6663" i="6"/>
  <c r="K6495" i="6"/>
  <c r="K3351" i="6"/>
  <c r="K6351" i="6"/>
  <c r="K4647" i="6"/>
  <c r="K2391" i="6"/>
  <c r="K5871" i="6"/>
  <c r="K4815" i="6"/>
  <c r="K6615" i="6"/>
  <c r="K2055" i="6"/>
  <c r="K1575" i="6"/>
  <c r="K2631" i="6"/>
  <c r="K3255" i="6"/>
  <c r="K4623" i="6"/>
  <c r="K6231" i="6"/>
  <c r="K1095" i="6"/>
  <c r="K5343" i="6"/>
  <c r="K663" i="6"/>
  <c r="K4935" i="6"/>
  <c r="K5679" i="6"/>
  <c r="K3759" i="6"/>
  <c r="K4023" i="6"/>
  <c r="K4143" i="6"/>
  <c r="K4503" i="6"/>
  <c r="K5895" i="6"/>
  <c r="K7551" i="6"/>
  <c r="K1527" i="6"/>
  <c r="K3111" i="6"/>
  <c r="K2295" i="6"/>
  <c r="K5247" i="6"/>
  <c r="K6735" i="6"/>
  <c r="K1359" i="6"/>
  <c r="K7647" i="6"/>
  <c r="K4119" i="6"/>
  <c r="K207" i="6"/>
  <c r="K5823" i="6"/>
  <c r="K7071" i="6"/>
  <c r="K7791" i="6"/>
  <c r="K3831" i="6"/>
  <c r="K87" i="6"/>
  <c r="K1719" i="6"/>
  <c r="K5847" i="6"/>
  <c r="K5919" i="6"/>
  <c r="K8247" i="6"/>
  <c r="K7311" i="6"/>
  <c r="K1983" i="6"/>
  <c r="K4215" i="6"/>
  <c r="K615" i="6"/>
  <c r="K399" i="6"/>
  <c r="K1479" i="6"/>
  <c r="K855" i="6"/>
  <c r="K4791" i="6"/>
  <c r="K735" i="6"/>
  <c r="K7911" i="6"/>
  <c r="K4839" i="6"/>
  <c r="K4047" i="6"/>
  <c r="K8319" i="6"/>
  <c r="K4335" i="6"/>
  <c r="K255" i="6"/>
  <c r="K4911" i="6"/>
  <c r="K6471" i="6"/>
  <c r="K8391" i="6"/>
  <c r="K7959" i="6"/>
  <c r="K7431" i="6"/>
  <c r="K2967" i="6"/>
  <c r="K7287" i="6"/>
  <c r="K6855" i="6"/>
  <c r="K6327" i="6"/>
  <c r="K8007" i="6"/>
  <c r="K7455" i="6"/>
  <c r="K1263" i="6"/>
  <c r="K135" i="6"/>
  <c r="K3039" i="6"/>
  <c r="K783" i="6"/>
  <c r="K2367" i="6"/>
  <c r="K4383" i="6"/>
  <c r="K1671" i="6"/>
  <c r="K3783" i="6"/>
  <c r="K5223" i="6"/>
  <c r="K6255" i="6"/>
  <c r="K3543" i="6"/>
  <c r="K1599" i="6"/>
  <c r="K1503" i="6"/>
  <c r="K7767" i="6"/>
  <c r="K7215" i="6"/>
  <c r="K1791" i="6"/>
  <c r="K5439" i="6"/>
  <c r="K6639" i="6"/>
  <c r="K4887" i="6"/>
  <c r="K2199" i="6"/>
  <c r="K4311" i="6"/>
  <c r="K1023" i="6"/>
  <c r="K5511" i="6"/>
  <c r="K6687" i="6"/>
  <c r="K519" i="6"/>
  <c r="K6279" i="6"/>
  <c r="K2079" i="6"/>
  <c r="K5463" i="6"/>
  <c r="K8199" i="6"/>
  <c r="K3519" i="6"/>
  <c r="K1071" i="6"/>
  <c r="K7599" i="6"/>
  <c r="K6159" i="6"/>
  <c r="K7671" i="6"/>
  <c r="K831" i="6"/>
  <c r="K1455" i="6"/>
  <c r="K5103" i="6"/>
  <c r="K6063" i="6"/>
  <c r="K1551" i="6"/>
  <c r="K1239" i="6"/>
  <c r="K111" i="6"/>
  <c r="K6543" i="6"/>
  <c r="K3687" i="6"/>
  <c r="K8367" i="6"/>
  <c r="K7695" i="6"/>
  <c r="K2919" i="6"/>
  <c r="K5055" i="6"/>
  <c r="K927" i="6"/>
  <c r="K5487" i="6"/>
  <c r="K8127" i="6"/>
  <c r="K5367" i="6"/>
  <c r="K3927" i="6"/>
  <c r="K7119" i="6"/>
  <c r="K6591" i="6"/>
  <c r="K351" i="6"/>
  <c r="K447" i="6"/>
  <c r="K6807" i="6"/>
  <c r="K3879" i="6"/>
  <c r="K807" i="6"/>
  <c r="K8295" i="6"/>
  <c r="K6951" i="6"/>
  <c r="K2463" i="6"/>
  <c r="K1215" i="6"/>
  <c r="K3327" i="6"/>
  <c r="K159" i="6"/>
  <c r="K999" i="6"/>
  <c r="K7527" i="6"/>
  <c r="K1647" i="6"/>
  <c r="K3735" i="6"/>
  <c r="K5391" i="6"/>
  <c r="K8055" i="6"/>
  <c r="K7503" i="6"/>
  <c r="K5943" i="6"/>
  <c r="K6999" i="6"/>
  <c r="K6015" i="6"/>
  <c r="K3015" i="6"/>
  <c r="K7815" i="6"/>
  <c r="K6303" i="6"/>
  <c r="K2775" i="6"/>
  <c r="K4575" i="6"/>
  <c r="K1191" i="6"/>
  <c r="K7239" i="6"/>
  <c r="K3663" i="6"/>
  <c r="K7935" i="6"/>
  <c r="K3567" i="6"/>
  <c r="K4767" i="6"/>
  <c r="K8151" i="6"/>
  <c r="K183" i="6"/>
  <c r="K3903" i="6"/>
  <c r="K1383" i="6"/>
  <c r="K6207" i="6"/>
  <c r="K7047" i="6"/>
  <c r="K471" i="6"/>
  <c r="K2895" i="6"/>
  <c r="K3591" i="6"/>
  <c r="K5967" i="6"/>
  <c r="K2991" i="6"/>
  <c r="K2007" i="6"/>
  <c r="K2823" i="6"/>
  <c r="K423" i="6"/>
  <c r="K5199" i="6"/>
  <c r="K327" i="6"/>
  <c r="K3159" i="6"/>
  <c r="K2031" i="6"/>
  <c r="K303" i="6"/>
  <c r="K5631" i="6"/>
  <c r="K1911" i="6"/>
  <c r="K6711" i="6"/>
  <c r="K5127" i="6"/>
  <c r="K6759" i="6"/>
  <c r="K2727" i="6"/>
  <c r="K5319" i="6"/>
  <c r="K2799" i="6"/>
  <c r="K4287" i="6"/>
  <c r="K4191" i="6"/>
  <c r="K6975" i="6"/>
  <c r="K8343" i="6"/>
  <c r="K5151" i="6"/>
  <c r="K4167" i="6"/>
  <c r="K7863" i="6"/>
  <c r="K3807" i="6"/>
  <c r="K6087" i="6"/>
  <c r="K1335" i="6"/>
  <c r="K7983" i="6"/>
  <c r="K7407" i="6"/>
  <c r="K4743" i="6"/>
  <c r="K6879" i="6"/>
  <c r="K5751" i="6"/>
  <c r="K8175" i="6"/>
  <c r="K2487" i="6"/>
  <c r="K1839" i="6"/>
  <c r="K1431" i="6"/>
  <c r="K951" i="6"/>
  <c r="K687" i="6"/>
  <c r="K3207" i="6"/>
  <c r="K2343" i="6"/>
  <c r="K2943" i="6"/>
  <c r="K3951" i="6"/>
  <c r="K4479" i="6"/>
  <c r="K63" i="6"/>
  <c r="K3375" i="6"/>
  <c r="K879" i="6"/>
  <c r="K2751" i="6"/>
  <c r="K3975" i="6"/>
  <c r="K7095" i="6"/>
  <c r="K4671" i="6"/>
  <c r="K8223" i="6"/>
  <c r="K4695" i="6"/>
  <c r="K2559" i="6"/>
  <c r="K5583" i="6"/>
  <c r="K3399" i="6"/>
  <c r="K15" i="6"/>
  <c r="K5079" i="6"/>
  <c r="K2103" i="6"/>
  <c r="K567" i="6"/>
  <c r="K7335" i="6"/>
  <c r="K2247" i="6"/>
  <c r="K5991" i="6"/>
  <c r="K6375" i="6"/>
  <c r="K3495" i="6"/>
  <c r="K6183" i="6"/>
  <c r="K6783" i="6"/>
  <c r="K5031" i="6"/>
  <c r="K2415" i="6"/>
  <c r="K8103" i="6"/>
  <c r="K6519" i="6"/>
  <c r="K1287" i="6"/>
  <c r="K4551" i="6"/>
  <c r="K591" i="6"/>
  <c r="K8271" i="6"/>
  <c r="K4431" i="6"/>
  <c r="K3447" i="6"/>
  <c r="K5175" i="6"/>
  <c r="K4455" i="6"/>
  <c r="K7383" i="6"/>
  <c r="K4719" i="6"/>
  <c r="K1167" i="6"/>
  <c r="K1623" i="6"/>
  <c r="K5007" i="6"/>
  <c r="K3711" i="6"/>
  <c r="K3471" i="6"/>
  <c r="K2655" i="6"/>
  <c r="K3303" i="6"/>
  <c r="K5295" i="6"/>
  <c r="K5799" i="6"/>
  <c r="K231" i="6"/>
  <c r="K3231" i="6"/>
  <c r="K4071" i="6"/>
  <c r="K4359" i="6"/>
  <c r="K7191" i="6"/>
  <c r="K711" i="6"/>
  <c r="K5607" i="6"/>
  <c r="K3639" i="6"/>
  <c r="K4863" i="6"/>
  <c r="K1407" i="6"/>
  <c r="K7263" i="6"/>
  <c r="K7359" i="6"/>
  <c r="K495" i="6"/>
  <c r="K2223" i="6"/>
  <c r="K6399" i="6"/>
  <c r="K3088" i="6" l="1"/>
  <c r="K4576" i="6"/>
  <c r="K2128" i="6"/>
  <c r="K40" i="6"/>
  <c r="K736" i="6"/>
  <c r="K3376" i="6"/>
  <c r="K3448" i="6"/>
  <c r="K5056" i="6"/>
  <c r="K6136" i="6"/>
  <c r="K256" i="6"/>
  <c r="K3832" i="6"/>
  <c r="K8128" i="6"/>
  <c r="K6232" i="6"/>
  <c r="K2896" i="6"/>
  <c r="K6040" i="6"/>
  <c r="K856" i="6"/>
  <c r="K1816" i="6"/>
  <c r="K6520" i="6"/>
  <c r="K7600" i="6"/>
  <c r="K6952" i="6"/>
  <c r="K7384" i="6"/>
  <c r="K4984" i="6"/>
  <c r="K8368" i="6"/>
  <c r="K1864" i="6"/>
  <c r="K5800" i="6"/>
  <c r="K4504" i="6"/>
  <c r="K2680" i="6"/>
  <c r="K7888" i="6"/>
  <c r="K1840" i="6"/>
  <c r="K3856" i="6"/>
  <c r="K5512" i="6"/>
  <c r="K3064" i="6"/>
  <c r="K5704" i="6"/>
  <c r="K7552" i="6"/>
  <c r="K4360" i="6"/>
  <c r="K4168" i="6"/>
  <c r="K5680" i="6"/>
  <c r="K3304" i="6"/>
  <c r="K3664" i="6"/>
  <c r="K4240" i="6"/>
  <c r="K6064" i="6"/>
  <c r="K1504" i="6"/>
  <c r="K5848" i="6"/>
  <c r="K1408" i="6"/>
  <c r="K5608" i="6"/>
  <c r="K7216" i="6"/>
  <c r="K3280" i="6"/>
  <c r="K6304" i="6"/>
  <c r="K1192" i="6"/>
  <c r="K1624" i="6"/>
  <c r="K7312" i="6"/>
  <c r="K7408" i="6"/>
  <c r="K136" i="6"/>
  <c r="K2464" i="6"/>
  <c r="K1984" i="6"/>
  <c r="K472" i="6"/>
  <c r="K7192" i="6"/>
  <c r="K64" i="6"/>
  <c r="K520" i="6"/>
  <c r="K7960" i="6"/>
  <c r="K8248" i="6"/>
  <c r="K7144" i="6"/>
  <c r="K7336" i="6"/>
  <c r="K2008" i="6"/>
  <c r="K3472" i="6"/>
  <c r="K2704" i="6"/>
  <c r="K5248" i="6"/>
  <c r="K880" i="6"/>
  <c r="K2056" i="6"/>
  <c r="K184" i="6"/>
  <c r="K8416" i="6"/>
  <c r="K4768" i="6"/>
  <c r="K5872" i="6"/>
  <c r="K7240" i="6"/>
  <c r="K4672" i="6"/>
  <c r="K7816" i="6"/>
  <c r="K6544" i="6"/>
  <c r="K4120" i="6"/>
  <c r="K232" i="6"/>
  <c r="K496" i="6"/>
  <c r="K1120" i="6"/>
  <c r="K7984" i="6"/>
  <c r="K3352" i="6"/>
  <c r="K2248" i="6"/>
  <c r="K1432" i="6"/>
  <c r="K904" i="6"/>
  <c r="K4456" i="6"/>
  <c r="K6160" i="6"/>
  <c r="K6976" i="6"/>
  <c r="K8080" i="6"/>
  <c r="K664" i="6"/>
  <c r="K3880" i="6"/>
  <c r="K8056" i="6"/>
  <c r="K1000" i="6"/>
  <c r="K1648" i="6"/>
  <c r="K1144" i="6"/>
  <c r="K4384" i="6"/>
  <c r="K2080" i="6"/>
  <c r="K4720" i="6"/>
  <c r="K7480" i="6"/>
  <c r="K6280" i="6"/>
  <c r="K2296" i="6"/>
  <c r="K2416" i="6"/>
  <c r="K1528" i="6"/>
  <c r="K8032" i="6"/>
  <c r="K304" i="6"/>
  <c r="K3040" i="6"/>
  <c r="K2224" i="6"/>
  <c r="K112" i="6"/>
  <c r="K3160" i="6"/>
  <c r="K4336" i="6"/>
  <c r="K6808" i="6"/>
  <c r="K832" i="6"/>
  <c r="K4408" i="6"/>
  <c r="K4816" i="6"/>
  <c r="K5920" i="6"/>
  <c r="K7120" i="6"/>
  <c r="K5824" i="6"/>
  <c r="K2512" i="6"/>
  <c r="K6856" i="6"/>
  <c r="K4432" i="6"/>
  <c r="K1672" i="6"/>
  <c r="K4216" i="6"/>
  <c r="K400" i="6"/>
  <c r="K2584" i="6"/>
  <c r="K7624" i="6"/>
  <c r="K2104" i="6"/>
  <c r="K2488" i="6"/>
  <c r="K6568" i="6"/>
  <c r="K2344" i="6"/>
  <c r="K6088" i="6"/>
  <c r="K3208" i="6"/>
  <c r="K3544" i="6"/>
  <c r="K5128" i="6"/>
  <c r="K7072" i="6"/>
  <c r="K7744" i="6"/>
  <c r="K7288" i="6"/>
  <c r="K376" i="6"/>
  <c r="K4624" i="6"/>
  <c r="K7792" i="6"/>
  <c r="K6328" i="6"/>
  <c r="K5656" i="6"/>
  <c r="K1240" i="6"/>
  <c r="K3904" i="6"/>
  <c r="K6880" i="6"/>
  <c r="K5392" i="6"/>
  <c r="K2176" i="6"/>
  <c r="K1168" i="6"/>
  <c r="K1960" i="6"/>
  <c r="K784" i="6"/>
  <c r="K6376" i="6"/>
  <c r="K7048" i="6"/>
  <c r="K1912" i="6"/>
  <c r="K1744" i="6"/>
  <c r="K952" i="6"/>
  <c r="K3424" i="6"/>
  <c r="K8224" i="6"/>
  <c r="K3016" i="6"/>
  <c r="K7696" i="6"/>
  <c r="K6424" i="6"/>
  <c r="K3136" i="6"/>
  <c r="K1480" i="6"/>
  <c r="K3520" i="6"/>
  <c r="K5728" i="6"/>
  <c r="K88" i="6"/>
  <c r="K1600" i="6"/>
  <c r="K1792" i="6"/>
  <c r="K7864" i="6"/>
  <c r="K4264" i="6"/>
  <c r="K5320" i="6"/>
  <c r="K5968" i="6"/>
  <c r="K2800" i="6"/>
  <c r="K7432" i="6"/>
  <c r="K2848" i="6"/>
  <c r="K928" i="6"/>
  <c r="K8200" i="6"/>
  <c r="K4072" i="6"/>
  <c r="K760" i="6"/>
  <c r="K4960" i="6"/>
  <c r="K7360" i="6"/>
  <c r="K2536" i="6"/>
  <c r="K4192" i="6"/>
  <c r="K3928" i="6"/>
  <c r="K2728" i="6"/>
  <c r="K2776" i="6"/>
  <c r="K592" i="6"/>
  <c r="K976" i="6"/>
  <c r="K5464" i="6"/>
  <c r="K7768" i="6"/>
  <c r="K1048" i="6"/>
  <c r="K1264" i="6"/>
  <c r="K5416" i="6"/>
  <c r="K6688" i="6"/>
  <c r="K1072" i="6"/>
  <c r="K5296" i="6"/>
  <c r="K2968" i="6"/>
  <c r="K6352" i="6"/>
  <c r="K2200" i="6"/>
  <c r="K5536" i="6"/>
  <c r="K1720" i="6"/>
  <c r="K8320" i="6"/>
  <c r="K7456" i="6"/>
  <c r="K3496" i="6"/>
  <c r="K4600" i="6"/>
  <c r="K6256" i="6"/>
  <c r="K808" i="6"/>
  <c r="K4888" i="6"/>
  <c r="K5368" i="6"/>
  <c r="K6904" i="6"/>
  <c r="K6016" i="6"/>
  <c r="K8344" i="6"/>
  <c r="K1288" i="6"/>
  <c r="K7264" i="6"/>
  <c r="K2560" i="6"/>
  <c r="K3952" i="6"/>
  <c r="K4528" i="6"/>
  <c r="K5896" i="6"/>
  <c r="K1216" i="6"/>
  <c r="K2032" i="6"/>
  <c r="K7504" i="6"/>
  <c r="K5584" i="6"/>
  <c r="K208" i="6"/>
  <c r="K8008" i="6"/>
  <c r="K6712" i="6"/>
  <c r="K352" i="6"/>
  <c r="K7096" i="6"/>
  <c r="K4792" i="6"/>
  <c r="K2608" i="6"/>
  <c r="K6784" i="6"/>
  <c r="K1696" i="6"/>
  <c r="K3736" i="6"/>
  <c r="K2872" i="6"/>
  <c r="K4696" i="6"/>
  <c r="K3616" i="6"/>
  <c r="K5560" i="6"/>
  <c r="K4480" i="6"/>
  <c r="K2752" i="6"/>
  <c r="K6664" i="6"/>
  <c r="K6760" i="6"/>
  <c r="K328" i="6"/>
  <c r="K5032" i="6"/>
  <c r="K6832" i="6"/>
  <c r="K1888" i="6"/>
  <c r="K16" i="6"/>
  <c r="K8176" i="6"/>
  <c r="K2272" i="6"/>
  <c r="K6112" i="6"/>
  <c r="K8296" i="6"/>
  <c r="K2440" i="6"/>
  <c r="K6496" i="6"/>
  <c r="K5008" i="6"/>
  <c r="K160" i="6"/>
  <c r="K2392" i="6"/>
  <c r="K5752" i="6"/>
  <c r="K448" i="6"/>
  <c r="K3568" i="6"/>
  <c r="K5632" i="6"/>
  <c r="K2944" i="6"/>
  <c r="K8104" i="6"/>
  <c r="K1024" i="6"/>
  <c r="K3184" i="6"/>
  <c r="K4144" i="6"/>
  <c r="K8152" i="6"/>
  <c r="K6184" i="6"/>
  <c r="K688" i="6"/>
  <c r="K4312" i="6"/>
  <c r="K3592" i="6"/>
  <c r="K3328" i="6"/>
  <c r="K7936" i="6"/>
  <c r="K4024" i="6"/>
  <c r="K616" i="6"/>
  <c r="K7024" i="6"/>
  <c r="K5080" i="6"/>
  <c r="K712" i="6"/>
  <c r="K3112" i="6"/>
  <c r="K4744" i="6"/>
  <c r="K1456" i="6"/>
  <c r="K5992" i="6"/>
  <c r="K1360" i="6"/>
  <c r="K4864" i="6"/>
  <c r="K5176" i="6"/>
  <c r="K4840" i="6"/>
  <c r="K4048" i="6"/>
  <c r="K7912" i="6"/>
  <c r="K3256" i="6"/>
  <c r="K1552" i="6"/>
  <c r="K3976" i="6"/>
  <c r="K568" i="6"/>
  <c r="K6640" i="6"/>
  <c r="K1576" i="6"/>
  <c r="K1936" i="6"/>
  <c r="K4648" i="6"/>
  <c r="K5776" i="6"/>
  <c r="K1336" i="6"/>
  <c r="K5200" i="6"/>
  <c r="K6400" i="6"/>
  <c r="K5224" i="6"/>
  <c r="K6736" i="6"/>
  <c r="K3688" i="6"/>
  <c r="K4912" i="6"/>
  <c r="K4936" i="6"/>
  <c r="K5944" i="6"/>
  <c r="K2656" i="6"/>
  <c r="K5104" i="6"/>
  <c r="K6448" i="6"/>
  <c r="K7648" i="6"/>
  <c r="K2632" i="6"/>
  <c r="K4000" i="6"/>
  <c r="K5344" i="6"/>
  <c r="K4288" i="6"/>
  <c r="K3712" i="6"/>
  <c r="K3760" i="6"/>
  <c r="K7168" i="6"/>
  <c r="K2320" i="6"/>
  <c r="K280" i="6"/>
  <c r="K6616" i="6"/>
  <c r="K1384" i="6"/>
  <c r="K6928" i="6"/>
  <c r="K3640" i="6"/>
  <c r="K4096" i="6"/>
  <c r="K3400" i="6"/>
  <c r="K424" i="6"/>
  <c r="K6592" i="6"/>
  <c r="K7576" i="6"/>
  <c r="K7840" i="6"/>
  <c r="K2992" i="6"/>
  <c r="K4552" i="6"/>
  <c r="K3232" i="6"/>
  <c r="K8272" i="6"/>
  <c r="K7528" i="6"/>
  <c r="K2368" i="6"/>
  <c r="K5488" i="6"/>
  <c r="K544" i="6"/>
  <c r="K5152" i="6"/>
  <c r="K5272" i="6"/>
  <c r="K640" i="6"/>
  <c r="K5440" i="6"/>
  <c r="K6472" i="6"/>
  <c r="K6208" i="6"/>
  <c r="K1096" i="6"/>
  <c r="K3784" i="6"/>
  <c r="K3808" i="6"/>
  <c r="K2152" i="6"/>
  <c r="K1312" i="6"/>
  <c r="K1768" i="6"/>
  <c r="K2920" i="6"/>
  <c r="K8392" i="6"/>
  <c r="K2824" i="6"/>
  <c r="K7672" i="6"/>
  <c r="K7000" i="6"/>
  <c r="K7720" i="6"/>
  <c r="L43" i="5"/>
  <c r="P43" i="5" s="1"/>
  <c r="W17" i="5" s="1"/>
  <c r="K44" i="5"/>
  <c r="K6497" i="6" l="1"/>
  <c r="K7169" i="6"/>
  <c r="K6953" i="6"/>
  <c r="K5465" i="6"/>
  <c r="K2177" i="6"/>
  <c r="K5369" i="6"/>
  <c r="K3641" i="6"/>
  <c r="K6689" i="6"/>
  <c r="K5969" i="6"/>
  <c r="K2009" i="6"/>
  <c r="K3137" i="6"/>
  <c r="K545" i="6"/>
  <c r="K2657" i="6"/>
  <c r="K6857" i="6"/>
  <c r="K6161" i="6"/>
  <c r="K3521" i="6"/>
  <c r="K329" i="6"/>
  <c r="K4793" i="6"/>
  <c r="K6809" i="6"/>
  <c r="K6665" i="6"/>
  <c r="K2129" i="6"/>
  <c r="K5441" i="6"/>
  <c r="K401" i="6"/>
  <c r="K665" i="6"/>
  <c r="K5177" i="6"/>
  <c r="K2945" i="6"/>
  <c r="K7505" i="6"/>
  <c r="K1385" i="6"/>
  <c r="K4385" i="6"/>
  <c r="K8033" i="6"/>
  <c r="K377" i="6"/>
  <c r="K5321" i="6"/>
  <c r="K8345" i="6"/>
  <c r="K2993" i="6"/>
  <c r="K7577" i="6"/>
  <c r="K6281" i="6"/>
  <c r="K2249" i="6"/>
  <c r="K6473" i="6"/>
  <c r="K8153" i="6"/>
  <c r="K3017" i="6"/>
  <c r="K4937" i="6"/>
  <c r="K1529" i="6"/>
  <c r="K5609" i="6"/>
  <c r="K17" i="6"/>
  <c r="K3761" i="6"/>
  <c r="K2897" i="6"/>
  <c r="K8321" i="6"/>
  <c r="K1697" i="6"/>
  <c r="K2033" i="6"/>
  <c r="K4889" i="6"/>
  <c r="K7841" i="6"/>
  <c r="K4961" i="6"/>
  <c r="K6881" i="6"/>
  <c r="K2153" i="6"/>
  <c r="K3473" i="6"/>
  <c r="K2489" i="6"/>
  <c r="K6209" i="6"/>
  <c r="K785" i="6"/>
  <c r="K4625" i="6"/>
  <c r="K257" i="6"/>
  <c r="K2273" i="6"/>
  <c r="K1889" i="6"/>
  <c r="K5753" i="6"/>
  <c r="K6905" i="6"/>
  <c r="K5345" i="6"/>
  <c r="K5537" i="6"/>
  <c r="K4241" i="6"/>
  <c r="K6257" i="6"/>
  <c r="K6137" i="6"/>
  <c r="K2873" i="6"/>
  <c r="K7025" i="6"/>
  <c r="K2609" i="6"/>
  <c r="K6521" i="6"/>
  <c r="K1937" i="6"/>
  <c r="K7673" i="6"/>
  <c r="K3737" i="6"/>
  <c r="K3089" i="6"/>
  <c r="K7985" i="6"/>
  <c r="K6233" i="6"/>
  <c r="K3449" i="6"/>
  <c r="K7625" i="6"/>
  <c r="K2417" i="6"/>
  <c r="K4313" i="6"/>
  <c r="K4457" i="6"/>
  <c r="K7193" i="6"/>
  <c r="K1577" i="6"/>
  <c r="K3929" i="6"/>
  <c r="K3281" i="6"/>
  <c r="K3377" i="6"/>
  <c r="K2105" i="6"/>
  <c r="K2369" i="6"/>
  <c r="K3041" i="6"/>
  <c r="K4145" i="6"/>
  <c r="K8273" i="6"/>
  <c r="K6785" i="6"/>
  <c r="K8393" i="6"/>
  <c r="K6929" i="6"/>
  <c r="K1745" i="6"/>
  <c r="K6113" i="6"/>
  <c r="K3401" i="6"/>
  <c r="K3065" i="6"/>
  <c r="K2345" i="6"/>
  <c r="K2705" i="6"/>
  <c r="K1337" i="6"/>
  <c r="K3977" i="6"/>
  <c r="K1097" i="6"/>
  <c r="K8105" i="6"/>
  <c r="K5849" i="6"/>
  <c r="K1409" i="6"/>
  <c r="K1217" i="6"/>
  <c r="K5585" i="6"/>
  <c r="K4769" i="6"/>
  <c r="K2969" i="6"/>
  <c r="K5009" i="6"/>
  <c r="K2681" i="6"/>
  <c r="K7961" i="6"/>
  <c r="K1721" i="6"/>
  <c r="K185" i="6"/>
  <c r="K7385" i="6"/>
  <c r="K3905" i="6"/>
  <c r="K3593" i="6"/>
  <c r="K4169" i="6"/>
  <c r="K5393" i="6"/>
  <c r="K2921" i="6"/>
  <c r="K1505" i="6"/>
  <c r="K929" i="6"/>
  <c r="K593" i="6"/>
  <c r="K5033" i="6"/>
  <c r="K1145" i="6"/>
  <c r="K2729" i="6"/>
  <c r="K1481" i="6"/>
  <c r="K7433" i="6"/>
  <c r="K5921" i="6"/>
  <c r="K2225" i="6"/>
  <c r="K5561" i="6"/>
  <c r="K5153" i="6"/>
  <c r="K8177" i="6"/>
  <c r="K6401" i="6"/>
  <c r="K7457" i="6"/>
  <c r="K1769" i="6"/>
  <c r="K2633" i="6"/>
  <c r="K7145" i="6"/>
  <c r="K4289" i="6"/>
  <c r="K1793" i="6"/>
  <c r="K5129" i="6"/>
  <c r="K2825" i="6"/>
  <c r="K7217" i="6"/>
  <c r="K5729" i="6"/>
  <c r="K1361" i="6"/>
  <c r="K4409" i="6"/>
  <c r="K7913" i="6"/>
  <c r="K3785" i="6"/>
  <c r="K2297" i="6"/>
  <c r="K305" i="6"/>
  <c r="K7937" i="6"/>
  <c r="K6089" i="6"/>
  <c r="K113" i="6"/>
  <c r="K737" i="6"/>
  <c r="K6449" i="6"/>
  <c r="K65" i="6"/>
  <c r="K5273" i="6"/>
  <c r="K6737" i="6"/>
  <c r="K8225" i="6"/>
  <c r="K89" i="6"/>
  <c r="K7889" i="6"/>
  <c r="K689" i="6"/>
  <c r="K8201" i="6"/>
  <c r="K1601" i="6"/>
  <c r="K5417" i="6"/>
  <c r="K569" i="6"/>
  <c r="K7793" i="6"/>
  <c r="K3713" i="6"/>
  <c r="K7649" i="6"/>
  <c r="K6377" i="6"/>
  <c r="K4985" i="6"/>
  <c r="K8129" i="6"/>
  <c r="K1841" i="6"/>
  <c r="K521" i="6"/>
  <c r="K8369" i="6"/>
  <c r="K809" i="6"/>
  <c r="K7049" i="6"/>
  <c r="K6425" i="6"/>
  <c r="K5297" i="6"/>
  <c r="K4337" i="6"/>
  <c r="K1433" i="6"/>
  <c r="K4553" i="6"/>
  <c r="K5057" i="6"/>
  <c r="K7001" i="6"/>
  <c r="K2057" i="6"/>
  <c r="K4193" i="6"/>
  <c r="K161" i="6"/>
  <c r="K6329" i="6"/>
  <c r="K1025" i="6"/>
  <c r="K4841" i="6"/>
  <c r="K3209" i="6"/>
  <c r="K8009" i="6"/>
  <c r="K5225" i="6"/>
  <c r="K6185" i="6"/>
  <c r="K977" i="6"/>
  <c r="K449" i="6"/>
  <c r="K7745" i="6"/>
  <c r="K1649" i="6"/>
  <c r="K3665" i="6"/>
  <c r="K8417" i="6"/>
  <c r="K7337" i="6"/>
  <c r="K5249" i="6"/>
  <c r="K4913" i="6"/>
  <c r="K3569" i="6"/>
  <c r="K4529" i="6"/>
  <c r="K1865" i="6"/>
  <c r="K2513" i="6"/>
  <c r="K7481" i="6"/>
  <c r="K8057" i="6"/>
  <c r="K4121" i="6"/>
  <c r="K1289" i="6"/>
  <c r="K1817" i="6"/>
  <c r="K7697" i="6"/>
  <c r="K3353" i="6"/>
  <c r="K7265" i="6"/>
  <c r="K4001" i="6"/>
  <c r="K7601" i="6"/>
  <c r="K641" i="6"/>
  <c r="K8081" i="6"/>
  <c r="K3881" i="6"/>
  <c r="K713" i="6"/>
  <c r="K6017" i="6"/>
  <c r="K7313" i="6"/>
  <c r="K953" i="6"/>
  <c r="K1073" i="6"/>
  <c r="K7529" i="6"/>
  <c r="K4097" i="6"/>
  <c r="K5777" i="6"/>
  <c r="K3809" i="6"/>
  <c r="K7865" i="6"/>
  <c r="K7817" i="6"/>
  <c r="K4865" i="6"/>
  <c r="K3857" i="6"/>
  <c r="K3689" i="6"/>
  <c r="K281" i="6"/>
  <c r="K3305" i="6"/>
  <c r="K857" i="6"/>
  <c r="K5873" i="6"/>
  <c r="K6977" i="6"/>
  <c r="K1049" i="6"/>
  <c r="K3161" i="6"/>
  <c r="K4433" i="6"/>
  <c r="K2081" i="6"/>
  <c r="K233" i="6"/>
  <c r="K5945" i="6"/>
  <c r="K2393" i="6"/>
  <c r="K3545" i="6"/>
  <c r="K4025" i="6"/>
  <c r="K6545" i="6"/>
  <c r="K4049" i="6"/>
  <c r="K5201" i="6"/>
  <c r="K7121" i="6"/>
  <c r="K617" i="6"/>
  <c r="K4073" i="6"/>
  <c r="K7409" i="6"/>
  <c r="K5657" i="6"/>
  <c r="K41" i="6"/>
  <c r="K1673" i="6"/>
  <c r="K3113" i="6"/>
  <c r="K6353" i="6"/>
  <c r="K3425" i="6"/>
  <c r="K425" i="6"/>
  <c r="K6569" i="6"/>
  <c r="K6761" i="6"/>
  <c r="K2321" i="6"/>
  <c r="K7097" i="6"/>
  <c r="K4649" i="6"/>
  <c r="K1241" i="6"/>
  <c r="K1457" i="6"/>
  <c r="K4745" i="6"/>
  <c r="K3185" i="6"/>
  <c r="K5489" i="6"/>
  <c r="K5825" i="6"/>
  <c r="K7241" i="6"/>
  <c r="K2201" i="6"/>
  <c r="K3233" i="6"/>
  <c r="K4601" i="6"/>
  <c r="K7289" i="6"/>
  <c r="K4817" i="6"/>
  <c r="K4265" i="6"/>
  <c r="K1553" i="6"/>
  <c r="K4577" i="6"/>
  <c r="K8249" i="6"/>
  <c r="K4361" i="6"/>
  <c r="K1913" i="6"/>
  <c r="K4481" i="6"/>
  <c r="K7361" i="6"/>
  <c r="K2441" i="6"/>
  <c r="K2585" i="6"/>
  <c r="K1961" i="6"/>
  <c r="K497" i="6"/>
  <c r="K5705" i="6"/>
  <c r="K2465" i="6"/>
  <c r="K3617" i="6"/>
  <c r="K1313" i="6"/>
  <c r="K5801" i="6"/>
  <c r="K137" i="6"/>
  <c r="K2801" i="6"/>
  <c r="K5105" i="6"/>
  <c r="K5633" i="6"/>
  <c r="K6641" i="6"/>
  <c r="K3257" i="6"/>
  <c r="K5897" i="6"/>
  <c r="K6617" i="6"/>
  <c r="K3833" i="6"/>
  <c r="K1169" i="6"/>
  <c r="K5513" i="6"/>
  <c r="K209" i="6"/>
  <c r="K761" i="6"/>
  <c r="K3953" i="6"/>
  <c r="K6833" i="6"/>
  <c r="K353" i="6"/>
  <c r="K6065" i="6"/>
  <c r="K2753" i="6"/>
  <c r="K7553" i="6"/>
  <c r="K905" i="6"/>
  <c r="K3497" i="6"/>
  <c r="K7073" i="6"/>
  <c r="K1121" i="6"/>
  <c r="K6713" i="6"/>
  <c r="K4721" i="6"/>
  <c r="K1001" i="6"/>
  <c r="K6593" i="6"/>
  <c r="K4697" i="6"/>
  <c r="K3329" i="6"/>
  <c r="K8297" i="6"/>
  <c r="K5993" i="6"/>
  <c r="K4673" i="6"/>
  <c r="K881" i="6"/>
  <c r="K2777" i="6"/>
  <c r="K7769" i="6"/>
  <c r="K2561" i="6"/>
  <c r="K4217" i="6"/>
  <c r="K473" i="6"/>
  <c r="K2849" i="6"/>
  <c r="K833" i="6"/>
  <c r="K6041" i="6"/>
  <c r="K1265" i="6"/>
  <c r="K7721" i="6"/>
  <c r="K2537" i="6"/>
  <c r="K4505" i="6"/>
  <c r="K6305" i="6"/>
  <c r="K5681" i="6"/>
  <c r="K5081" i="6"/>
  <c r="K1985" i="6"/>
  <c r="K1193" i="6"/>
  <c r="K1625" i="6"/>
  <c r="K45" i="5"/>
  <c r="L44" i="5"/>
  <c r="P44" i="5" s="1"/>
  <c r="W18" i="5" s="1"/>
  <c r="L45" i="5" l="1"/>
  <c r="P45" i="5" s="1"/>
  <c r="W19" i="5" s="1"/>
  <c r="K46" i="5"/>
  <c r="K8130" i="6"/>
  <c r="K4362" i="6"/>
  <c r="K5730" i="6"/>
  <c r="K2322" i="6"/>
  <c r="K2346" i="6"/>
  <c r="K6162" i="6"/>
  <c r="K1170" i="6"/>
  <c r="K3186" i="6"/>
  <c r="K4818" i="6"/>
  <c r="K2562" i="6"/>
  <c r="K90" i="6"/>
  <c r="K2370" i="6"/>
  <c r="K4434" i="6"/>
  <c r="K5874" i="6"/>
  <c r="K4050" i="6"/>
  <c r="K7890" i="6"/>
  <c r="K4098" i="6"/>
  <c r="K2586" i="6"/>
  <c r="K4194" i="6"/>
  <c r="K3882" i="6"/>
  <c r="K1002" i="6"/>
  <c r="K3330" i="6"/>
  <c r="K210" i="6"/>
  <c r="K6402" i="6"/>
  <c r="K4410" i="6"/>
  <c r="K8154" i="6"/>
  <c r="K7506" i="6"/>
  <c r="K306" i="6"/>
  <c r="K6690" i="6"/>
  <c r="K2730" i="6"/>
  <c r="K282" i="6"/>
  <c r="K4722" i="6"/>
  <c r="K6210" i="6"/>
  <c r="K4746" i="6"/>
  <c r="K2946" i="6"/>
  <c r="K6594" i="6"/>
  <c r="K3810" i="6"/>
  <c r="K6018" i="6"/>
  <c r="K5826" i="6"/>
  <c r="K4122" i="6"/>
  <c r="K4770" i="6"/>
  <c r="K7050" i="6"/>
  <c r="K522" i="6"/>
  <c r="K2922" i="6"/>
  <c r="K8034" i="6"/>
  <c r="K3954" i="6"/>
  <c r="K7146" i="6"/>
  <c r="K66" i="6"/>
  <c r="K1410" i="6"/>
  <c r="K8298" i="6"/>
  <c r="K2058" i="6"/>
  <c r="K1746" i="6"/>
  <c r="K7722" i="6"/>
  <c r="K5706" i="6"/>
  <c r="K882" i="6"/>
  <c r="K3618" i="6"/>
  <c r="K330" i="6"/>
  <c r="K834" i="6"/>
  <c r="K4386" i="6"/>
  <c r="K7746" i="6"/>
  <c r="K810" i="6"/>
  <c r="K2778" i="6"/>
  <c r="K6306" i="6"/>
  <c r="K1506" i="6"/>
  <c r="K3666" i="6"/>
  <c r="K6330" i="6"/>
  <c r="K5922" i="6"/>
  <c r="K3834" i="6"/>
  <c r="K5682" i="6"/>
  <c r="K6618" i="6"/>
  <c r="K7626" i="6"/>
  <c r="K2634" i="6"/>
  <c r="K6810" i="6"/>
  <c r="K6546" i="6"/>
  <c r="K4554" i="6"/>
  <c r="K3378" i="6"/>
  <c r="K6474" i="6"/>
  <c r="K7362" i="6"/>
  <c r="K4530" i="6"/>
  <c r="K8250" i="6"/>
  <c r="K5058" i="6"/>
  <c r="K6786" i="6"/>
  <c r="K3018" i="6"/>
  <c r="K978" i="6"/>
  <c r="K5418" i="6"/>
  <c r="K8370" i="6"/>
  <c r="K2442" i="6"/>
  <c r="K6114" i="6"/>
  <c r="K2754" i="6"/>
  <c r="K3066" i="6"/>
  <c r="K2850" i="6"/>
  <c r="K1578" i="6"/>
  <c r="K3498" i="6"/>
  <c r="K4914" i="6"/>
  <c r="K5082" i="6"/>
  <c r="K5154" i="6"/>
  <c r="K7074" i="6"/>
  <c r="K5034" i="6"/>
  <c r="K186" i="6"/>
  <c r="K7530" i="6"/>
  <c r="K6042" i="6"/>
  <c r="K3786" i="6"/>
  <c r="K954" i="6"/>
  <c r="K5514" i="6"/>
  <c r="K7458" i="6"/>
  <c r="K426" i="6"/>
  <c r="K1674" i="6"/>
  <c r="K2010" i="6"/>
  <c r="K354" i="6"/>
  <c r="K1914" i="6"/>
  <c r="K7938" i="6"/>
  <c r="K1866" i="6"/>
  <c r="K3522" i="6"/>
  <c r="K762" i="6"/>
  <c r="K3234" i="6"/>
  <c r="K1986" i="6"/>
  <c r="K6738" i="6"/>
  <c r="K2970" i="6"/>
  <c r="K4074" i="6"/>
  <c r="K4026" i="6"/>
  <c r="K5994" i="6"/>
  <c r="K7386" i="6"/>
  <c r="K42" i="6"/>
  <c r="K2682" i="6"/>
  <c r="K2226" i="6"/>
  <c r="K7770" i="6"/>
  <c r="K4794" i="6"/>
  <c r="K8394" i="6"/>
  <c r="K2130" i="6"/>
  <c r="K7434" i="6"/>
  <c r="K258" i="6"/>
  <c r="K7194" i="6"/>
  <c r="K546" i="6"/>
  <c r="K2250" i="6"/>
  <c r="K7218" i="6"/>
  <c r="K2802" i="6"/>
  <c r="K1554" i="6"/>
  <c r="K1770" i="6"/>
  <c r="K4242" i="6"/>
  <c r="K4458" i="6"/>
  <c r="K666" i="6"/>
  <c r="K5562" i="6"/>
  <c r="K7026" i="6"/>
  <c r="K4602" i="6"/>
  <c r="K7170" i="6"/>
  <c r="K1794" i="6"/>
  <c r="K6090" i="6"/>
  <c r="K8082" i="6"/>
  <c r="K786" i="6"/>
  <c r="K1962" i="6"/>
  <c r="K5322" i="6"/>
  <c r="K6354" i="6"/>
  <c r="K4674" i="6"/>
  <c r="K378" i="6"/>
  <c r="K3906" i="6"/>
  <c r="K2874" i="6"/>
  <c r="K7410" i="6"/>
  <c r="K4002" i="6"/>
  <c r="K7266" i="6"/>
  <c r="K7650" i="6"/>
  <c r="K2034" i="6"/>
  <c r="K8322" i="6"/>
  <c r="K3930" i="6"/>
  <c r="K1098" i="6"/>
  <c r="K6882" i="6"/>
  <c r="K8010" i="6"/>
  <c r="K3426" i="6"/>
  <c r="K3594" i="6"/>
  <c r="K6570" i="6"/>
  <c r="K7674" i="6"/>
  <c r="K3138" i="6"/>
  <c r="K1338" i="6"/>
  <c r="K5178" i="6"/>
  <c r="K6930" i="6"/>
  <c r="K5802" i="6"/>
  <c r="K6978" i="6"/>
  <c r="K5538" i="6"/>
  <c r="K3690" i="6"/>
  <c r="K6906" i="6"/>
  <c r="K3210" i="6"/>
  <c r="K2202" i="6"/>
  <c r="K1890" i="6"/>
  <c r="K7098" i="6"/>
  <c r="K1386" i="6"/>
  <c r="K2610" i="6"/>
  <c r="K4842" i="6"/>
  <c r="K5586" i="6"/>
  <c r="K618" i="6"/>
  <c r="K2706" i="6"/>
  <c r="K6186" i="6"/>
  <c r="K1842" i="6"/>
  <c r="K8226" i="6"/>
  <c r="K4506" i="6"/>
  <c r="K2514" i="6"/>
  <c r="K6954" i="6"/>
  <c r="K7482" i="6"/>
  <c r="K2178" i="6"/>
  <c r="K7314" i="6"/>
  <c r="K7290" i="6"/>
  <c r="K6426" i="6"/>
  <c r="K3354" i="6"/>
  <c r="K7578" i="6"/>
  <c r="K7986" i="6"/>
  <c r="K4650" i="6"/>
  <c r="K2154" i="6"/>
  <c r="K3258" i="6"/>
  <c r="K402" i="6"/>
  <c r="K1650" i="6"/>
  <c r="K5442" i="6"/>
  <c r="K8178" i="6"/>
  <c r="K5106" i="6"/>
  <c r="K2106" i="6"/>
  <c r="K1602" i="6"/>
  <c r="K8058" i="6"/>
  <c r="K498" i="6"/>
  <c r="K5850" i="6"/>
  <c r="K4314" i="6"/>
  <c r="K3450" i="6"/>
  <c r="K4170" i="6"/>
  <c r="K5946" i="6"/>
  <c r="K162" i="6"/>
  <c r="K6762" i="6"/>
  <c r="K5490" i="6"/>
  <c r="K4698" i="6"/>
  <c r="K6282" i="6"/>
  <c r="K2538" i="6"/>
  <c r="K4266" i="6"/>
  <c r="K1698" i="6"/>
  <c r="K1194" i="6"/>
  <c r="K5658" i="6"/>
  <c r="K1242" i="6"/>
  <c r="K5754" i="6"/>
  <c r="K5130" i="6"/>
  <c r="K1266" i="6"/>
  <c r="K5370" i="6"/>
  <c r="K3570" i="6"/>
  <c r="K1434" i="6"/>
  <c r="K3042" i="6"/>
  <c r="K18" i="6"/>
  <c r="K4866" i="6"/>
  <c r="K1458" i="6"/>
  <c r="K114" i="6"/>
  <c r="K3282" i="6"/>
  <c r="K1074" i="6"/>
  <c r="K1626" i="6"/>
  <c r="K7818" i="6"/>
  <c r="K4146" i="6"/>
  <c r="K858" i="6"/>
  <c r="K930" i="6"/>
  <c r="K7962" i="6"/>
  <c r="K3642" i="6"/>
  <c r="K1818" i="6"/>
  <c r="K3738" i="6"/>
  <c r="K5394" i="6"/>
  <c r="K3546" i="6"/>
  <c r="K1026" i="6"/>
  <c r="K5202" i="6"/>
  <c r="K3762" i="6"/>
  <c r="K714" i="6"/>
  <c r="K7842" i="6"/>
  <c r="K2898" i="6"/>
  <c r="K7002" i="6"/>
  <c r="K7698" i="6"/>
  <c r="K4626" i="6"/>
  <c r="K5250" i="6"/>
  <c r="K6138" i="6"/>
  <c r="K6234" i="6"/>
  <c r="K8346" i="6"/>
  <c r="K7914" i="6"/>
  <c r="K5634" i="6"/>
  <c r="K5298" i="6"/>
  <c r="K2466" i="6"/>
  <c r="K138" i="6"/>
  <c r="K4482" i="6"/>
  <c r="K3090" i="6"/>
  <c r="K7242" i="6"/>
  <c r="K3858" i="6"/>
  <c r="K2490" i="6"/>
  <c r="K6666" i="6"/>
  <c r="K4962" i="6"/>
  <c r="K474" i="6"/>
  <c r="K2274" i="6"/>
  <c r="K8106" i="6"/>
  <c r="K5274" i="6"/>
  <c r="K1050" i="6"/>
  <c r="K2298" i="6"/>
  <c r="K1146" i="6"/>
  <c r="K3978" i="6"/>
  <c r="K1362" i="6"/>
  <c r="K6834" i="6"/>
  <c r="K2082" i="6"/>
  <c r="K1482" i="6"/>
  <c r="K6714" i="6"/>
  <c r="K738" i="6"/>
  <c r="K7602" i="6"/>
  <c r="K1122" i="6"/>
  <c r="K5610" i="6"/>
  <c r="K6258" i="6"/>
  <c r="K4578" i="6"/>
  <c r="K2826" i="6"/>
  <c r="K5778" i="6"/>
  <c r="K234" i="6"/>
  <c r="K4290" i="6"/>
  <c r="K1530" i="6"/>
  <c r="K7554" i="6"/>
  <c r="K4986" i="6"/>
  <c r="K1938" i="6"/>
  <c r="K2418" i="6"/>
  <c r="K570" i="6"/>
  <c r="K5898" i="6"/>
  <c r="K450" i="6"/>
  <c r="K6066" i="6"/>
  <c r="K5346" i="6"/>
  <c r="K3474" i="6"/>
  <c r="K6642" i="6"/>
  <c r="K8202" i="6"/>
  <c r="K7794" i="6"/>
  <c r="K2658" i="6"/>
  <c r="K6858" i="6"/>
  <c r="K5010" i="6"/>
  <c r="K3162" i="6"/>
  <c r="K7122" i="6"/>
  <c r="K4938" i="6"/>
  <c r="K1722" i="6"/>
  <c r="K3402" i="6"/>
  <c r="K690" i="6"/>
  <c r="K1314" i="6"/>
  <c r="K4218" i="6"/>
  <c r="K3714" i="6"/>
  <c r="K2394" i="6"/>
  <c r="K5970" i="6"/>
  <c r="K6450" i="6"/>
  <c r="K4890" i="6"/>
  <c r="K7338" i="6"/>
  <c r="K3114" i="6"/>
  <c r="K1290" i="6"/>
  <c r="K5226" i="6"/>
  <c r="K8274" i="6"/>
  <c r="K3306" i="6"/>
  <c r="K7866" i="6"/>
  <c r="K5466" i="6"/>
  <c r="K6378" i="6"/>
  <c r="K6498" i="6"/>
  <c r="K906" i="6"/>
  <c r="K642" i="6"/>
  <c r="K6522" i="6"/>
  <c r="K8418" i="6"/>
  <c r="K1218" i="6"/>
  <c r="K594" i="6"/>
  <c r="K4338" i="6"/>
  <c r="K2994" i="6"/>
  <c r="K47" i="5" l="1"/>
  <c r="L46" i="5"/>
  <c r="P46" i="5" s="1"/>
  <c r="W20" i="5" s="1"/>
  <c r="K4867" i="6"/>
  <c r="K6307" i="6"/>
  <c r="K3451" i="6"/>
  <c r="K235" i="6"/>
  <c r="K6619" i="6"/>
  <c r="K859" i="6"/>
  <c r="K3571" i="6"/>
  <c r="K2203" i="6"/>
  <c r="K1435" i="6"/>
  <c r="K2179" i="6"/>
  <c r="K2251" i="6"/>
  <c r="K4651" i="6"/>
  <c r="K2683" i="6"/>
  <c r="K5011" i="6"/>
  <c r="K2467" i="6"/>
  <c r="K2371" i="6"/>
  <c r="K7843" i="6"/>
  <c r="K163" i="6"/>
  <c r="K1291" i="6"/>
  <c r="K2515" i="6"/>
  <c r="K5323" i="6"/>
  <c r="K1795" i="6"/>
  <c r="K1267" i="6"/>
  <c r="K4747" i="6"/>
  <c r="K499" i="6"/>
  <c r="K4483" i="6"/>
  <c r="K5491" i="6"/>
  <c r="K883" i="6"/>
  <c r="K4915" i="6"/>
  <c r="K3955" i="6"/>
  <c r="K91" i="6"/>
  <c r="K403" i="6"/>
  <c r="K6955" i="6"/>
  <c r="K4891" i="6"/>
  <c r="K2443" i="6"/>
  <c r="K6355" i="6"/>
  <c r="K211" i="6"/>
  <c r="K7483" i="6"/>
  <c r="K2491" i="6"/>
  <c r="K7603" i="6"/>
  <c r="K1603" i="6"/>
  <c r="K3811" i="6"/>
  <c r="K67" i="6"/>
  <c r="K6835" i="6"/>
  <c r="K3763" i="6"/>
  <c r="K2923" i="6"/>
  <c r="K8059" i="6"/>
  <c r="K4507" i="6"/>
  <c r="K1171" i="6"/>
  <c r="K8179" i="6"/>
  <c r="K3043" i="6"/>
  <c r="K3331" i="6"/>
  <c r="K4411" i="6"/>
  <c r="K6211" i="6"/>
  <c r="K7819" i="6"/>
  <c r="K3931" i="6"/>
  <c r="K3283" i="6"/>
  <c r="K6019" i="6"/>
  <c r="K7867" i="6"/>
  <c r="K6571" i="6"/>
  <c r="K2635" i="6"/>
  <c r="K5947" i="6"/>
  <c r="K5371" i="6"/>
  <c r="K7027" i="6"/>
  <c r="K2419" i="6"/>
  <c r="K8299" i="6"/>
  <c r="K5779" i="6"/>
  <c r="K3619" i="6"/>
  <c r="K5131" i="6"/>
  <c r="K3835" i="6"/>
  <c r="K4459" i="6"/>
  <c r="K5515" i="6"/>
  <c r="K7075" i="6"/>
  <c r="K6379" i="6"/>
  <c r="K3427" i="6"/>
  <c r="K5203" i="6"/>
  <c r="K1651" i="6"/>
  <c r="K8419" i="6"/>
  <c r="K7939" i="6"/>
  <c r="K643" i="6"/>
  <c r="K3355" i="6"/>
  <c r="K3019" i="6"/>
  <c r="K7171" i="6"/>
  <c r="K1411" i="6"/>
  <c r="K6163" i="6"/>
  <c r="K8083" i="6"/>
  <c r="K5443" i="6"/>
  <c r="K139" i="6"/>
  <c r="K7891" i="6"/>
  <c r="K6403" i="6"/>
  <c r="K1507" i="6"/>
  <c r="K2059" i="6"/>
  <c r="K5107" i="6"/>
  <c r="K6739" i="6"/>
  <c r="K2587" i="6"/>
  <c r="K7243" i="6"/>
  <c r="K3787" i="6"/>
  <c r="K691" i="6"/>
  <c r="K1963" i="6"/>
  <c r="K7723" i="6"/>
  <c r="K8371" i="6"/>
  <c r="K6547" i="6"/>
  <c r="K1819" i="6"/>
  <c r="K307" i="6"/>
  <c r="K2827" i="6"/>
  <c r="K3979" i="6"/>
  <c r="K3307" i="6"/>
  <c r="K787" i="6"/>
  <c r="K5635" i="6"/>
  <c r="K5755" i="6"/>
  <c r="K523" i="6"/>
  <c r="K1723" i="6"/>
  <c r="K1987" i="6"/>
  <c r="K6643" i="6"/>
  <c r="K2011" i="6"/>
  <c r="K379" i="6"/>
  <c r="K547" i="6"/>
  <c r="K43" i="6"/>
  <c r="K2131" i="6"/>
  <c r="K2947" i="6"/>
  <c r="K8251" i="6"/>
  <c r="K1867" i="6"/>
  <c r="K4003" i="6"/>
  <c r="K1939" i="6"/>
  <c r="K5971" i="6"/>
  <c r="K6883" i="6"/>
  <c r="K427" i="6"/>
  <c r="K3667" i="6"/>
  <c r="K835" i="6"/>
  <c r="K3187" i="6"/>
  <c r="K667" i="6"/>
  <c r="K5299" i="6"/>
  <c r="K4843" i="6"/>
  <c r="K715" i="6"/>
  <c r="K8395" i="6"/>
  <c r="K7387" i="6"/>
  <c r="K4123" i="6"/>
  <c r="K7219" i="6"/>
  <c r="K739" i="6"/>
  <c r="K3403" i="6"/>
  <c r="K7963" i="6"/>
  <c r="K4675" i="6"/>
  <c r="K6811" i="6"/>
  <c r="K5275" i="6"/>
  <c r="K1675" i="6"/>
  <c r="K1771" i="6"/>
  <c r="K7507" i="6"/>
  <c r="K4699" i="6"/>
  <c r="K7051" i="6"/>
  <c r="K3739" i="6"/>
  <c r="K7555" i="6"/>
  <c r="K5803" i="6"/>
  <c r="K7195" i="6"/>
  <c r="K4099" i="6"/>
  <c r="K4339" i="6"/>
  <c r="K6931" i="6"/>
  <c r="K5659" i="6"/>
  <c r="K1195" i="6"/>
  <c r="K6595" i="6"/>
  <c r="K8107" i="6"/>
  <c r="K4987" i="6"/>
  <c r="K4315" i="6"/>
  <c r="K6979" i="6"/>
  <c r="K8323" i="6"/>
  <c r="K2563" i="6"/>
  <c r="K6859" i="6"/>
  <c r="K3211" i="6"/>
  <c r="K5851" i="6"/>
  <c r="K4627" i="6"/>
  <c r="K4723" i="6"/>
  <c r="K5587" i="6"/>
  <c r="K7699" i="6"/>
  <c r="K4147" i="6"/>
  <c r="K6187" i="6"/>
  <c r="K7267" i="6"/>
  <c r="K3379" i="6"/>
  <c r="K8011" i="6"/>
  <c r="K5395" i="6"/>
  <c r="K4027" i="6"/>
  <c r="K2083" i="6"/>
  <c r="K19" i="6"/>
  <c r="K3523" i="6"/>
  <c r="K2227" i="6"/>
  <c r="K4795" i="6"/>
  <c r="K2323" i="6"/>
  <c r="K5419" i="6"/>
  <c r="K1075" i="6"/>
  <c r="K1315" i="6"/>
  <c r="K5227" i="6"/>
  <c r="K1531" i="6"/>
  <c r="K1483" i="6"/>
  <c r="K4939" i="6"/>
  <c r="K2539" i="6"/>
  <c r="K2755" i="6"/>
  <c r="K1459" i="6"/>
  <c r="K475" i="6"/>
  <c r="K1363" i="6"/>
  <c r="K931" i="6"/>
  <c r="K8203" i="6"/>
  <c r="K2707" i="6"/>
  <c r="K259" i="6"/>
  <c r="K5995" i="6"/>
  <c r="K619" i="6"/>
  <c r="K7099" i="6"/>
  <c r="K3475" i="6"/>
  <c r="K3235" i="6"/>
  <c r="K283" i="6"/>
  <c r="K4771" i="6"/>
  <c r="K6067" i="6"/>
  <c r="K955" i="6"/>
  <c r="K1915" i="6"/>
  <c r="K7315" i="6"/>
  <c r="K1123" i="6"/>
  <c r="K3643" i="6"/>
  <c r="K5059" i="6"/>
  <c r="K2275" i="6"/>
  <c r="K4051" i="6"/>
  <c r="K1051" i="6"/>
  <c r="K4603" i="6"/>
  <c r="K1555" i="6"/>
  <c r="K3139" i="6"/>
  <c r="K3883" i="6"/>
  <c r="K7651" i="6"/>
  <c r="K5467" i="6"/>
  <c r="K2155" i="6"/>
  <c r="K4531" i="6"/>
  <c r="K1027" i="6"/>
  <c r="K8131" i="6"/>
  <c r="K6115" i="6"/>
  <c r="K5179" i="6"/>
  <c r="K5731" i="6"/>
  <c r="K7531" i="6"/>
  <c r="K4171" i="6"/>
  <c r="K1243" i="6"/>
  <c r="K5923" i="6"/>
  <c r="K1099" i="6"/>
  <c r="K5563" i="6"/>
  <c r="K8275" i="6"/>
  <c r="K6139" i="6"/>
  <c r="K3907" i="6"/>
  <c r="K2347" i="6"/>
  <c r="K6691" i="6"/>
  <c r="K3547" i="6"/>
  <c r="K7795" i="6"/>
  <c r="K5155" i="6"/>
  <c r="K1699" i="6"/>
  <c r="K4555" i="6"/>
  <c r="K6523" i="6"/>
  <c r="K4819" i="6"/>
  <c r="K7339" i="6"/>
  <c r="K5683" i="6"/>
  <c r="K3499" i="6"/>
  <c r="K571" i="6"/>
  <c r="K5083" i="6"/>
  <c r="K6259" i="6"/>
  <c r="K7147" i="6"/>
  <c r="K1339" i="6"/>
  <c r="K6907" i="6"/>
  <c r="K1003" i="6"/>
  <c r="K6331" i="6"/>
  <c r="K6787" i="6"/>
  <c r="K4387" i="6"/>
  <c r="K4195" i="6"/>
  <c r="K6043" i="6"/>
  <c r="K7003" i="6"/>
  <c r="K8347" i="6"/>
  <c r="K2299" i="6"/>
  <c r="K4579" i="6"/>
  <c r="K4963" i="6"/>
  <c r="K3715" i="6"/>
  <c r="K5875" i="6"/>
  <c r="K2971" i="6"/>
  <c r="K355" i="6"/>
  <c r="K2779" i="6"/>
  <c r="K6235" i="6"/>
  <c r="K5611" i="6"/>
  <c r="K8035" i="6"/>
  <c r="K8227" i="6"/>
  <c r="K4243" i="6"/>
  <c r="K5251" i="6"/>
  <c r="K979" i="6"/>
  <c r="K2035" i="6"/>
  <c r="K595" i="6"/>
  <c r="K3595" i="6"/>
  <c r="K3115" i="6"/>
  <c r="K1579" i="6"/>
  <c r="K7291" i="6"/>
  <c r="K2803" i="6"/>
  <c r="K2659" i="6"/>
  <c r="K6763" i="6"/>
  <c r="K3067" i="6"/>
  <c r="K115" i="6"/>
  <c r="K7579" i="6"/>
  <c r="K2899" i="6"/>
  <c r="K1843" i="6"/>
  <c r="K7627" i="6"/>
  <c r="K4075" i="6"/>
  <c r="K3091" i="6"/>
  <c r="K1891" i="6"/>
  <c r="K7675" i="6"/>
  <c r="K4363" i="6"/>
  <c r="K1627" i="6"/>
  <c r="K5827" i="6"/>
  <c r="K907" i="6"/>
  <c r="K811" i="6"/>
  <c r="K2731" i="6"/>
  <c r="K7363" i="6"/>
  <c r="K187" i="6"/>
  <c r="K1747" i="6"/>
  <c r="K4291" i="6"/>
  <c r="K6499" i="6"/>
  <c r="K3259" i="6"/>
  <c r="K2875" i="6"/>
  <c r="K7459" i="6"/>
  <c r="K5035" i="6"/>
  <c r="K6427" i="6"/>
  <c r="K7747" i="6"/>
  <c r="K6451" i="6"/>
  <c r="K451" i="6"/>
  <c r="K4219" i="6"/>
  <c r="K763" i="6"/>
  <c r="K1387" i="6"/>
  <c r="K7411" i="6"/>
  <c r="K3859" i="6"/>
  <c r="K4435" i="6"/>
  <c r="K6667" i="6"/>
  <c r="K3163" i="6"/>
  <c r="K4267" i="6"/>
  <c r="K1219" i="6"/>
  <c r="K6475" i="6"/>
  <c r="K1147" i="6"/>
  <c r="K6283" i="6"/>
  <c r="K7915" i="6"/>
  <c r="K331" i="6"/>
  <c r="K7435" i="6"/>
  <c r="K6715" i="6"/>
  <c r="K6091" i="6"/>
  <c r="K5707" i="6"/>
  <c r="K7123" i="6"/>
  <c r="K2107" i="6"/>
  <c r="K5899" i="6"/>
  <c r="K7771" i="6"/>
  <c r="K2395" i="6"/>
  <c r="K2851" i="6"/>
  <c r="K3691" i="6"/>
  <c r="K7987" i="6"/>
  <c r="K2995" i="6"/>
  <c r="K5347" i="6"/>
  <c r="K5539" i="6"/>
  <c r="K8155" i="6"/>
  <c r="K2611" i="6"/>
  <c r="K8036" i="6" l="1"/>
  <c r="K4532" i="6"/>
  <c r="K7388" i="6"/>
  <c r="K932" i="6"/>
  <c r="K3812" i="6"/>
  <c r="K7292" i="6"/>
  <c r="K6140" i="6"/>
  <c r="K5036" i="6"/>
  <c r="K7580" i="6"/>
  <c r="K380" i="6"/>
  <c r="K2252" i="6"/>
  <c r="K1628" i="6"/>
  <c r="K4244" i="6"/>
  <c r="K1820" i="6"/>
  <c r="K6740" i="6"/>
  <c r="K6668" i="6"/>
  <c r="K1316" i="6"/>
  <c r="K8396" i="6"/>
  <c r="K5660" i="6"/>
  <c r="K6212" i="6"/>
  <c r="K7844" i="6"/>
  <c r="K6884" i="6"/>
  <c r="K6764" i="6"/>
  <c r="K8084" i="6"/>
  <c r="K5252" i="6"/>
  <c r="K5060" i="6"/>
  <c r="K7340" i="6"/>
  <c r="K452" i="6"/>
  <c r="K6092" i="6"/>
  <c r="K3356" i="6"/>
  <c r="K212" i="6"/>
  <c r="K1532" i="6"/>
  <c r="K7892" i="6"/>
  <c r="K6716" i="6"/>
  <c r="K3476" i="6"/>
  <c r="K764" i="6"/>
  <c r="K7724" i="6"/>
  <c r="K5204" i="6"/>
  <c r="K3404" i="6"/>
  <c r="K284" i="6"/>
  <c r="K3956" i="6"/>
  <c r="K8180" i="6"/>
  <c r="K3044" i="6"/>
  <c r="K3308" i="6"/>
  <c r="K4364" i="6"/>
  <c r="K1700" i="6"/>
  <c r="K3284" i="6"/>
  <c r="K4580" i="6"/>
  <c r="K5084" i="6"/>
  <c r="K836" i="6"/>
  <c r="K2924" i="6"/>
  <c r="K1268" i="6"/>
  <c r="K4508" i="6"/>
  <c r="K4988" i="6"/>
  <c r="K2900" i="6"/>
  <c r="K4484" i="6"/>
  <c r="K4556" i="6"/>
  <c r="K6572" i="6"/>
  <c r="K2372" i="6"/>
  <c r="K3500" i="6"/>
  <c r="K5012" i="6"/>
  <c r="K5540" i="6"/>
  <c r="K6308" i="6"/>
  <c r="K860" i="6"/>
  <c r="K2132" i="6"/>
  <c r="K8420" i="6"/>
  <c r="K4172" i="6"/>
  <c r="K6644" i="6"/>
  <c r="K1484" i="6"/>
  <c r="K2756" i="6"/>
  <c r="K2612" i="6"/>
  <c r="K6812" i="6"/>
  <c r="K1292" i="6"/>
  <c r="K6068" i="6"/>
  <c r="K1796" i="6"/>
  <c r="K6788" i="6"/>
  <c r="K3644" i="6"/>
  <c r="K4772" i="6"/>
  <c r="K7268" i="6"/>
  <c r="K5780" i="6"/>
  <c r="K4100" i="6"/>
  <c r="K5492" i="6"/>
  <c r="K788" i="6"/>
  <c r="K5852" i="6"/>
  <c r="K4796" i="6"/>
  <c r="K3068" i="6"/>
  <c r="K6044" i="6"/>
  <c r="K5996" i="6"/>
  <c r="K500" i="6"/>
  <c r="K6476" i="6"/>
  <c r="K1076" i="6"/>
  <c r="K1844" i="6"/>
  <c r="K44" i="6"/>
  <c r="K7028" i="6"/>
  <c r="K1124" i="6"/>
  <c r="K3380" i="6"/>
  <c r="K1940" i="6"/>
  <c r="K2996" i="6"/>
  <c r="K7484" i="6"/>
  <c r="K6692" i="6"/>
  <c r="K2780" i="6"/>
  <c r="K140" i="6"/>
  <c r="K7076" i="6"/>
  <c r="K692" i="6"/>
  <c r="K3596" i="6"/>
  <c r="K6596" i="6"/>
  <c r="K1892" i="6"/>
  <c r="K4268" i="6"/>
  <c r="K2492" i="6"/>
  <c r="K2948" i="6"/>
  <c r="K5276" i="6"/>
  <c r="K1244" i="6"/>
  <c r="K5900" i="6"/>
  <c r="K7988" i="6"/>
  <c r="K1652" i="6"/>
  <c r="K5924" i="6"/>
  <c r="K5516" i="6"/>
  <c r="K980" i="6"/>
  <c r="K7220" i="6"/>
  <c r="K6980" i="6"/>
  <c r="K2564" i="6"/>
  <c r="K3092" i="6"/>
  <c r="K2972" i="6"/>
  <c r="K6956" i="6"/>
  <c r="K2300" i="6"/>
  <c r="K1364" i="6"/>
  <c r="K3212" i="6"/>
  <c r="K3428" i="6"/>
  <c r="K2708" i="6"/>
  <c r="K5156" i="6"/>
  <c r="K1676" i="6"/>
  <c r="K476" i="6"/>
  <c r="K1412" i="6"/>
  <c r="K6260" i="6"/>
  <c r="K5300" i="6"/>
  <c r="K6380" i="6"/>
  <c r="K5132" i="6"/>
  <c r="K6236" i="6"/>
  <c r="K6836" i="6"/>
  <c r="K4340" i="6"/>
  <c r="K308" i="6"/>
  <c r="K3716" i="6"/>
  <c r="K1868" i="6"/>
  <c r="K7628" i="6"/>
  <c r="K5828" i="6"/>
  <c r="K812" i="6"/>
  <c r="K4844" i="6"/>
  <c r="K2540" i="6"/>
  <c r="K7508" i="6"/>
  <c r="K1436" i="6"/>
  <c r="K5396" i="6"/>
  <c r="K7556" i="6"/>
  <c r="K7964" i="6"/>
  <c r="K404" i="6"/>
  <c r="K1028" i="6"/>
  <c r="K2444" i="6"/>
  <c r="K4604" i="6"/>
  <c r="K1100" i="6"/>
  <c r="K332" i="6"/>
  <c r="K3236" i="6"/>
  <c r="K8252" i="6"/>
  <c r="K8060" i="6"/>
  <c r="K4004" i="6"/>
  <c r="K2012" i="6"/>
  <c r="K2468" i="6"/>
  <c r="K2180" i="6"/>
  <c r="K1460" i="6"/>
  <c r="K3452" i="6"/>
  <c r="K6356" i="6"/>
  <c r="K8276" i="6"/>
  <c r="K7652" i="6"/>
  <c r="K7820" i="6"/>
  <c r="K7940" i="6"/>
  <c r="K7916" i="6"/>
  <c r="K4292" i="6"/>
  <c r="K6620" i="6"/>
  <c r="K6524" i="6"/>
  <c r="K1748" i="6"/>
  <c r="K740" i="6"/>
  <c r="K4316" i="6"/>
  <c r="K3620" i="6"/>
  <c r="K956" i="6"/>
  <c r="K4028" i="6"/>
  <c r="K7436" i="6"/>
  <c r="K4124" i="6"/>
  <c r="K8132" i="6"/>
  <c r="K4628" i="6"/>
  <c r="K1724" i="6"/>
  <c r="K620" i="6"/>
  <c r="K2660" i="6"/>
  <c r="K5444" i="6"/>
  <c r="K7412" i="6"/>
  <c r="K8204" i="6"/>
  <c r="K5804" i="6"/>
  <c r="K7604" i="6"/>
  <c r="K4940" i="6"/>
  <c r="K5612" i="6"/>
  <c r="K3020" i="6"/>
  <c r="K7700" i="6"/>
  <c r="K7868" i="6"/>
  <c r="K5684" i="6"/>
  <c r="K8012" i="6"/>
  <c r="K2516" i="6"/>
  <c r="K6164" i="6"/>
  <c r="K4148" i="6"/>
  <c r="K4700" i="6"/>
  <c r="K7676" i="6"/>
  <c r="K3836" i="6"/>
  <c r="K4652" i="6"/>
  <c r="K6116" i="6"/>
  <c r="K4436" i="6"/>
  <c r="K2060" i="6"/>
  <c r="K7148" i="6"/>
  <c r="K260" i="6"/>
  <c r="K5468" i="6"/>
  <c r="K4220" i="6"/>
  <c r="K1196" i="6"/>
  <c r="K5564" i="6"/>
  <c r="K1004" i="6"/>
  <c r="K3524" i="6"/>
  <c r="K4388" i="6"/>
  <c r="K1580" i="6"/>
  <c r="K4892" i="6"/>
  <c r="K5732" i="6"/>
  <c r="K4964" i="6"/>
  <c r="K7772" i="6"/>
  <c r="K884" i="6"/>
  <c r="K4748" i="6"/>
  <c r="K5708" i="6"/>
  <c r="K3740" i="6"/>
  <c r="K7460" i="6"/>
  <c r="K20" i="6"/>
  <c r="K4076" i="6"/>
  <c r="K1916" i="6"/>
  <c r="K7100" i="6"/>
  <c r="K5180" i="6"/>
  <c r="K4460" i="6"/>
  <c r="K524" i="6"/>
  <c r="K2876" i="6"/>
  <c r="K1340" i="6"/>
  <c r="K8324" i="6"/>
  <c r="K7196" i="6"/>
  <c r="K3164" i="6"/>
  <c r="K3860" i="6"/>
  <c r="K428" i="6"/>
  <c r="K3116" i="6"/>
  <c r="K5324" i="6"/>
  <c r="K8348" i="6"/>
  <c r="K188" i="6"/>
  <c r="K1388" i="6"/>
  <c r="K2348" i="6"/>
  <c r="K7244" i="6"/>
  <c r="K6452" i="6"/>
  <c r="K7364" i="6"/>
  <c r="K8300" i="6"/>
  <c r="K3668" i="6"/>
  <c r="K3140" i="6"/>
  <c r="K4412" i="6"/>
  <c r="K6404" i="6"/>
  <c r="K8372" i="6"/>
  <c r="K8156" i="6"/>
  <c r="K3788" i="6"/>
  <c r="K1772" i="6"/>
  <c r="K1052" i="6"/>
  <c r="K6548" i="6"/>
  <c r="K6908" i="6"/>
  <c r="K7124" i="6"/>
  <c r="K2084" i="6"/>
  <c r="K5636" i="6"/>
  <c r="K4196" i="6"/>
  <c r="K2588" i="6"/>
  <c r="K1604" i="6"/>
  <c r="K236" i="6"/>
  <c r="K7004" i="6"/>
  <c r="K4052" i="6"/>
  <c r="K116" i="6"/>
  <c r="K908" i="6"/>
  <c r="K6284" i="6"/>
  <c r="K5228" i="6"/>
  <c r="K6020" i="6"/>
  <c r="K1148" i="6"/>
  <c r="K3932" i="6"/>
  <c r="K716" i="6"/>
  <c r="K5972" i="6"/>
  <c r="K2852" i="6"/>
  <c r="K5876" i="6"/>
  <c r="K1556" i="6"/>
  <c r="K6500" i="6"/>
  <c r="K5372" i="6"/>
  <c r="K3980" i="6"/>
  <c r="K2732" i="6"/>
  <c r="K8228" i="6"/>
  <c r="K1172" i="6"/>
  <c r="K6188" i="6"/>
  <c r="K668" i="6"/>
  <c r="K2228" i="6"/>
  <c r="K7748" i="6"/>
  <c r="K2276" i="6"/>
  <c r="K572" i="6"/>
  <c r="K68" i="6"/>
  <c r="K2324" i="6"/>
  <c r="K3188" i="6"/>
  <c r="K164" i="6"/>
  <c r="K644" i="6"/>
  <c r="K1964" i="6"/>
  <c r="K92" i="6"/>
  <c r="K6932" i="6"/>
  <c r="K5588" i="6"/>
  <c r="K596" i="6"/>
  <c r="K4676" i="6"/>
  <c r="K2684" i="6"/>
  <c r="K6332" i="6"/>
  <c r="K4724" i="6"/>
  <c r="K2804" i="6"/>
  <c r="K7316" i="6"/>
  <c r="K3764" i="6"/>
  <c r="K7796" i="6"/>
  <c r="K7052" i="6"/>
  <c r="K3572" i="6"/>
  <c r="K2420" i="6"/>
  <c r="K4820" i="6"/>
  <c r="K2108" i="6"/>
  <c r="K2156" i="6"/>
  <c r="K1220" i="6"/>
  <c r="K3692" i="6"/>
  <c r="K356" i="6"/>
  <c r="K2396" i="6"/>
  <c r="K5108" i="6"/>
  <c r="K4868" i="6"/>
  <c r="K548" i="6"/>
  <c r="K3332" i="6"/>
  <c r="K3260" i="6"/>
  <c r="K2636" i="6"/>
  <c r="K6860" i="6"/>
  <c r="K2204" i="6"/>
  <c r="K1988" i="6"/>
  <c r="K5948" i="6"/>
  <c r="K5756" i="6"/>
  <c r="K4916" i="6"/>
  <c r="K3908" i="6"/>
  <c r="K2036" i="6"/>
  <c r="K3884" i="6"/>
  <c r="K5420" i="6"/>
  <c r="K7172" i="6"/>
  <c r="K6428" i="6"/>
  <c r="K7532" i="6"/>
  <c r="K8108" i="6"/>
  <c r="K5348" i="6"/>
  <c r="K2828" i="6"/>
  <c r="K3548" i="6"/>
  <c r="K1508" i="6"/>
  <c r="L47" i="5"/>
  <c r="P47" i="5" s="1"/>
  <c r="W21" i="5" s="1"/>
  <c r="K48" i="5"/>
  <c r="K357" i="6" l="1"/>
  <c r="K2517" i="6"/>
  <c r="K6117" i="6"/>
  <c r="K4341" i="6"/>
  <c r="K6477" i="6"/>
  <c r="K7845" i="6"/>
  <c r="K5877" i="6"/>
  <c r="K5109" i="6"/>
  <c r="K7317" i="6"/>
  <c r="K1725" i="6"/>
  <c r="K5277" i="6"/>
  <c r="K5589" i="6"/>
  <c r="K1821" i="6"/>
  <c r="K6621" i="6"/>
  <c r="K477" i="6"/>
  <c r="K2709" i="6"/>
  <c r="K6093" i="6"/>
  <c r="K4845" i="6"/>
  <c r="K4245" i="6"/>
  <c r="K1413" i="6"/>
  <c r="K6789" i="6"/>
  <c r="K285" i="6"/>
  <c r="K7869" i="6"/>
  <c r="K5229" i="6"/>
  <c r="K7653" i="6"/>
  <c r="K6405" i="6"/>
  <c r="K2733" i="6"/>
  <c r="K1341" i="6"/>
  <c r="K4317" i="6"/>
  <c r="K2157" i="6"/>
  <c r="K2901" i="6"/>
  <c r="K3837" i="6"/>
  <c r="K8253" i="6"/>
  <c r="K2349" i="6"/>
  <c r="K6573" i="6"/>
  <c r="K7581" i="6"/>
  <c r="K1437" i="6"/>
  <c r="K4197" i="6"/>
  <c r="K3957" i="6"/>
  <c r="K8205" i="6"/>
  <c r="K1749" i="6"/>
  <c r="K93" i="6"/>
  <c r="K7077" i="6"/>
  <c r="K4677" i="6"/>
  <c r="K2133" i="6"/>
  <c r="K4821" i="6"/>
  <c r="K4533" i="6"/>
  <c r="K4293" i="6"/>
  <c r="K5445" i="6"/>
  <c r="K7293" i="6"/>
  <c r="K6645" i="6"/>
  <c r="K2613" i="6"/>
  <c r="K5661" i="6"/>
  <c r="K2181" i="6"/>
  <c r="K7533" i="6"/>
  <c r="K1629" i="6"/>
  <c r="K8349" i="6"/>
  <c r="K2109" i="6"/>
  <c r="K5565" i="6"/>
  <c r="K5181" i="6"/>
  <c r="K837" i="6"/>
  <c r="K5037" i="6"/>
  <c r="K2373" i="6"/>
  <c r="K7053" i="6"/>
  <c r="K1485" i="6"/>
  <c r="K6285" i="6"/>
  <c r="K1773" i="6"/>
  <c r="K5997" i="6"/>
  <c r="K4797" i="6"/>
  <c r="K5373" i="6"/>
  <c r="K8085" i="6"/>
  <c r="K1653" i="6"/>
  <c r="K5493" i="6"/>
  <c r="K8421" i="6"/>
  <c r="K3189" i="6"/>
  <c r="K933" i="6"/>
  <c r="K2205" i="6"/>
  <c r="K3861" i="6"/>
  <c r="K3069" i="6"/>
  <c r="K3813" i="6"/>
  <c r="K7149" i="6"/>
  <c r="K4749" i="6"/>
  <c r="K4173" i="6"/>
  <c r="K2685" i="6"/>
  <c r="K4509" i="6"/>
  <c r="K3789" i="6"/>
  <c r="K525" i="6"/>
  <c r="K1365" i="6"/>
  <c r="K4773" i="6"/>
  <c r="K4101" i="6"/>
  <c r="K4149" i="6"/>
  <c r="K7125" i="6"/>
  <c r="K8157" i="6"/>
  <c r="K717" i="6"/>
  <c r="K7365" i="6"/>
  <c r="K5301" i="6"/>
  <c r="K4389" i="6"/>
  <c r="K1101" i="6"/>
  <c r="K2589" i="6"/>
  <c r="K549" i="6"/>
  <c r="K4893" i="6"/>
  <c r="K2229" i="6"/>
  <c r="K597" i="6"/>
  <c r="K8277" i="6"/>
  <c r="K2445" i="6"/>
  <c r="K1557" i="6"/>
  <c r="K957" i="6"/>
  <c r="K1221" i="6"/>
  <c r="K4461" i="6"/>
  <c r="K6309" i="6"/>
  <c r="K7509" i="6"/>
  <c r="K7893" i="6"/>
  <c r="K5205" i="6"/>
  <c r="K765" i="6"/>
  <c r="K3453" i="6"/>
  <c r="K7965" i="6"/>
  <c r="K2037" i="6"/>
  <c r="K6813" i="6"/>
  <c r="K4125" i="6"/>
  <c r="K7941" i="6"/>
  <c r="K2421" i="6"/>
  <c r="K4869" i="6"/>
  <c r="K4221" i="6"/>
  <c r="K789" i="6"/>
  <c r="K8109" i="6"/>
  <c r="K4629" i="6"/>
  <c r="K4485" i="6"/>
  <c r="K6693" i="6"/>
  <c r="K6237" i="6"/>
  <c r="K5013" i="6"/>
  <c r="K1269" i="6"/>
  <c r="K2805" i="6"/>
  <c r="K189" i="6"/>
  <c r="K2973" i="6"/>
  <c r="K4701" i="6"/>
  <c r="K3501" i="6"/>
  <c r="K1293" i="6"/>
  <c r="K5685" i="6"/>
  <c r="K3597" i="6"/>
  <c r="K7413" i="6"/>
  <c r="K5637" i="6"/>
  <c r="K3909" i="6"/>
  <c r="K381" i="6"/>
  <c r="K8181" i="6"/>
  <c r="K885" i="6"/>
  <c r="K2997" i="6"/>
  <c r="K1461" i="6"/>
  <c r="K3429" i="6"/>
  <c r="K7269" i="6"/>
  <c r="K5253" i="6"/>
  <c r="K1389" i="6"/>
  <c r="K3621" i="6"/>
  <c r="K5469" i="6"/>
  <c r="K4269" i="6"/>
  <c r="K309" i="6"/>
  <c r="K6597" i="6"/>
  <c r="K3381" i="6"/>
  <c r="K7029" i="6"/>
  <c r="K1869" i="6"/>
  <c r="K6981" i="6"/>
  <c r="K3525" i="6"/>
  <c r="K7485" i="6"/>
  <c r="K405" i="6"/>
  <c r="K333" i="6"/>
  <c r="K7725" i="6"/>
  <c r="K3093" i="6"/>
  <c r="K165" i="6"/>
  <c r="K3213" i="6"/>
  <c r="K6357" i="6"/>
  <c r="K4725" i="6"/>
  <c r="K7773" i="6"/>
  <c r="K3573" i="6"/>
  <c r="K3981" i="6"/>
  <c r="K1197" i="6"/>
  <c r="K1077" i="6"/>
  <c r="K141" i="6"/>
  <c r="K1893" i="6"/>
  <c r="K1029" i="6"/>
  <c r="K1509" i="6"/>
  <c r="K8013" i="6"/>
  <c r="K3933" i="6"/>
  <c r="K3237" i="6"/>
  <c r="K5157" i="6"/>
  <c r="K645" i="6"/>
  <c r="K3885" i="6"/>
  <c r="K8325" i="6"/>
  <c r="K7197" i="6"/>
  <c r="K8229" i="6"/>
  <c r="K4965" i="6"/>
  <c r="K5781" i="6"/>
  <c r="K1173" i="6"/>
  <c r="K3285" i="6"/>
  <c r="K6045" i="6"/>
  <c r="K3141" i="6"/>
  <c r="K4941" i="6"/>
  <c r="K3021" i="6"/>
  <c r="K6861" i="6"/>
  <c r="K6165" i="6"/>
  <c r="K4077" i="6"/>
  <c r="K7461" i="6"/>
  <c r="K7701" i="6"/>
  <c r="K1845" i="6"/>
  <c r="K6021" i="6"/>
  <c r="K7629" i="6"/>
  <c r="K6429" i="6"/>
  <c r="K3357" i="6"/>
  <c r="K237" i="6"/>
  <c r="K6453" i="6"/>
  <c r="K8373" i="6"/>
  <c r="K8301" i="6"/>
  <c r="K909" i="6"/>
  <c r="K3645" i="6"/>
  <c r="K6501" i="6"/>
  <c r="K2637" i="6"/>
  <c r="K213" i="6"/>
  <c r="K5397" i="6"/>
  <c r="K2013" i="6"/>
  <c r="K7245" i="6"/>
  <c r="K261" i="6"/>
  <c r="K2493" i="6"/>
  <c r="K3045" i="6"/>
  <c r="K3549" i="6"/>
  <c r="K3765" i="6"/>
  <c r="K2877" i="6"/>
  <c r="K6885" i="6"/>
  <c r="K69" i="6"/>
  <c r="K3165" i="6"/>
  <c r="K7917" i="6"/>
  <c r="K6669" i="6"/>
  <c r="K1053" i="6"/>
  <c r="K7341" i="6"/>
  <c r="K45" i="6"/>
  <c r="K5541" i="6"/>
  <c r="K1149" i="6"/>
  <c r="K2757" i="6"/>
  <c r="K4365" i="6"/>
  <c r="K8037" i="6"/>
  <c r="K7605" i="6"/>
  <c r="K2541" i="6"/>
  <c r="K621" i="6"/>
  <c r="K2301" i="6"/>
  <c r="K7557" i="6"/>
  <c r="K3333" i="6"/>
  <c r="K7677" i="6"/>
  <c r="K1677" i="6"/>
  <c r="K1965" i="6"/>
  <c r="K4005" i="6"/>
  <c r="K1245" i="6"/>
  <c r="K5973" i="6"/>
  <c r="K4605" i="6"/>
  <c r="K4989" i="6"/>
  <c r="K8133" i="6"/>
  <c r="K6765" i="6"/>
  <c r="K1581" i="6"/>
  <c r="K3669" i="6"/>
  <c r="K669" i="6"/>
  <c r="K5349" i="6"/>
  <c r="K2061" i="6"/>
  <c r="K3309" i="6"/>
  <c r="K6069" i="6"/>
  <c r="K1989" i="6"/>
  <c r="K4653" i="6"/>
  <c r="K5853" i="6"/>
  <c r="K5709" i="6"/>
  <c r="K2397" i="6"/>
  <c r="K3477" i="6"/>
  <c r="K4053" i="6"/>
  <c r="K2781" i="6"/>
  <c r="K2853" i="6"/>
  <c r="K2469" i="6"/>
  <c r="K7101" i="6"/>
  <c r="K3405" i="6"/>
  <c r="K5325" i="6"/>
  <c r="K5613" i="6"/>
  <c r="K3693" i="6"/>
  <c r="K21" i="6"/>
  <c r="K5901" i="6"/>
  <c r="K741" i="6"/>
  <c r="K2565" i="6"/>
  <c r="K573" i="6"/>
  <c r="K6213" i="6"/>
  <c r="K4413" i="6"/>
  <c r="K4029" i="6"/>
  <c r="K6549" i="6"/>
  <c r="K5757" i="6"/>
  <c r="K1701" i="6"/>
  <c r="K7173" i="6"/>
  <c r="K1005" i="6"/>
  <c r="K2949" i="6"/>
  <c r="K1941" i="6"/>
  <c r="K7989" i="6"/>
  <c r="K453" i="6"/>
  <c r="K5133" i="6"/>
  <c r="K6741" i="6"/>
  <c r="K5829" i="6"/>
  <c r="K4437" i="6"/>
  <c r="K7221" i="6"/>
  <c r="K1797" i="6"/>
  <c r="K2325" i="6"/>
  <c r="K6261" i="6"/>
  <c r="K1917" i="6"/>
  <c r="K981" i="6"/>
  <c r="K6957" i="6"/>
  <c r="K7797" i="6"/>
  <c r="K8397" i="6"/>
  <c r="K7005" i="6"/>
  <c r="K6933" i="6"/>
  <c r="K4581" i="6"/>
  <c r="K8061" i="6"/>
  <c r="K2925" i="6"/>
  <c r="K2277" i="6"/>
  <c r="K1605" i="6"/>
  <c r="K6141" i="6"/>
  <c r="K861" i="6"/>
  <c r="K5733" i="6"/>
  <c r="K3117" i="6"/>
  <c r="K1533" i="6"/>
  <c r="K5421" i="6"/>
  <c r="K693" i="6"/>
  <c r="K6189" i="6"/>
  <c r="K4917" i="6"/>
  <c r="K7821" i="6"/>
  <c r="K2829" i="6"/>
  <c r="K7389" i="6"/>
  <c r="K2661" i="6"/>
  <c r="K5061" i="6"/>
  <c r="K3717" i="6"/>
  <c r="K6909" i="6"/>
  <c r="K2085" i="6"/>
  <c r="K7749" i="6"/>
  <c r="K7437" i="6"/>
  <c r="K1317" i="6"/>
  <c r="K6717" i="6"/>
  <c r="K813" i="6"/>
  <c r="K6333" i="6"/>
  <c r="K6525" i="6"/>
  <c r="K501" i="6"/>
  <c r="K3261" i="6"/>
  <c r="K4557" i="6"/>
  <c r="K5517" i="6"/>
  <c r="K6837" i="6"/>
  <c r="K117" i="6"/>
  <c r="K6381" i="6"/>
  <c r="K2253" i="6"/>
  <c r="K5925" i="6"/>
  <c r="K5805" i="6"/>
  <c r="K1125" i="6"/>
  <c r="K429" i="6"/>
  <c r="K5085" i="6"/>
  <c r="K3741" i="6"/>
  <c r="K5949" i="6"/>
  <c r="L48" i="5"/>
  <c r="P48" i="5" s="1"/>
  <c r="W22" i="5" s="1"/>
  <c r="K49" i="5"/>
  <c r="K3598" i="6" l="1"/>
  <c r="K3502" i="6"/>
  <c r="K5494" i="6"/>
  <c r="K526" i="6"/>
  <c r="K814" i="6"/>
  <c r="K454" i="6"/>
  <c r="K4270" i="6"/>
  <c r="K7942" i="6"/>
  <c r="K2926" i="6"/>
  <c r="K2302" i="6"/>
  <c r="K430" i="6"/>
  <c r="K4342" i="6"/>
  <c r="K6190" i="6"/>
  <c r="K3838" i="6"/>
  <c r="K4726" i="6"/>
  <c r="K118" i="6"/>
  <c r="K5950" i="6"/>
  <c r="K1726" i="6"/>
  <c r="K8302" i="6"/>
  <c r="K7102" i="6"/>
  <c r="K5542" i="6"/>
  <c r="K1198" i="6"/>
  <c r="K5206" i="6"/>
  <c r="K4702" i="6"/>
  <c r="K8230" i="6"/>
  <c r="K8422" i="6"/>
  <c r="K2494" i="6"/>
  <c r="K3166" i="6"/>
  <c r="K550" i="6"/>
  <c r="K4102" i="6"/>
  <c r="K1966" i="6"/>
  <c r="K646" i="6"/>
  <c r="K22" i="6"/>
  <c r="K3790" i="6"/>
  <c r="K3934" i="6"/>
  <c r="K7054" i="6"/>
  <c r="K4078" i="6"/>
  <c r="K5782" i="6"/>
  <c r="K8014" i="6"/>
  <c r="K5566" i="6"/>
  <c r="K4150" i="6"/>
  <c r="K670" i="6"/>
  <c r="K4126" i="6"/>
  <c r="K6094" i="6"/>
  <c r="K7414" i="6"/>
  <c r="K2326" i="6"/>
  <c r="K1894" i="6"/>
  <c r="K7174" i="6"/>
  <c r="K3118" i="6"/>
  <c r="K5278" i="6"/>
  <c r="K1774" i="6"/>
  <c r="K2470" i="6"/>
  <c r="K406" i="6"/>
  <c r="K7294" i="6"/>
  <c r="K5110" i="6"/>
  <c r="K1294" i="6"/>
  <c r="K886" i="6"/>
  <c r="K4846" i="6"/>
  <c r="K166" i="6"/>
  <c r="K2590" i="6"/>
  <c r="K1750" i="6"/>
  <c r="K3310" i="6"/>
  <c r="K6550" i="6"/>
  <c r="K3022" i="6"/>
  <c r="K1006" i="6"/>
  <c r="K1438" i="6"/>
  <c r="K2446" i="6"/>
  <c r="K382" i="6"/>
  <c r="K6646" i="6"/>
  <c r="K5806" i="6"/>
  <c r="K1078" i="6"/>
  <c r="K1150" i="6"/>
  <c r="K5590" i="6"/>
  <c r="K1222" i="6"/>
  <c r="K742" i="6"/>
  <c r="K7246" i="6"/>
  <c r="K6214" i="6"/>
  <c r="K3094" i="6"/>
  <c r="K862" i="6"/>
  <c r="K910" i="6"/>
  <c r="K502" i="6"/>
  <c r="K5518" i="6"/>
  <c r="K4966" i="6"/>
  <c r="K214" i="6"/>
  <c r="K190" i="6"/>
  <c r="K2662" i="6"/>
  <c r="K3766" i="6"/>
  <c r="K142" i="6"/>
  <c r="K4222" i="6"/>
  <c r="K6430" i="6"/>
  <c r="K6022" i="6"/>
  <c r="K310" i="6"/>
  <c r="K6814" i="6"/>
  <c r="K2614" i="6"/>
  <c r="K3142" i="6"/>
  <c r="K5734" i="6"/>
  <c r="K2542" i="6"/>
  <c r="K7150" i="6"/>
  <c r="K3070" i="6"/>
  <c r="K7822" i="6"/>
  <c r="K6670" i="6"/>
  <c r="K4894" i="6"/>
  <c r="K1918" i="6"/>
  <c r="K1246" i="6"/>
  <c r="K7366" i="6"/>
  <c r="K3550" i="6"/>
  <c r="K5614" i="6"/>
  <c r="K7390" i="6"/>
  <c r="K3334" i="6"/>
  <c r="K7870" i="6"/>
  <c r="K7030" i="6"/>
  <c r="K7750" i="6"/>
  <c r="K3286" i="6"/>
  <c r="K7726" i="6"/>
  <c r="K5182" i="6"/>
  <c r="K5446" i="6"/>
  <c r="K2806" i="6"/>
  <c r="K4654" i="6"/>
  <c r="K8062" i="6"/>
  <c r="K2830" i="6"/>
  <c r="K7078" i="6"/>
  <c r="K5662" i="6"/>
  <c r="K574" i="6"/>
  <c r="K2422" i="6"/>
  <c r="K1534" i="6"/>
  <c r="K7582" i="6"/>
  <c r="K8326" i="6"/>
  <c r="K4558" i="6"/>
  <c r="K5350" i="6"/>
  <c r="K6358" i="6"/>
  <c r="K94" i="6"/>
  <c r="K8398" i="6"/>
  <c r="K8134" i="6"/>
  <c r="K2782" i="6"/>
  <c r="K1462" i="6"/>
  <c r="K4486" i="6"/>
  <c r="K718" i="6"/>
  <c r="K3910" i="6"/>
  <c r="K982" i="6"/>
  <c r="K238" i="6"/>
  <c r="K7894" i="6"/>
  <c r="K5398" i="6"/>
  <c r="K2182" i="6"/>
  <c r="K3262" i="6"/>
  <c r="K4366" i="6"/>
  <c r="K3958" i="6"/>
  <c r="K8182" i="6"/>
  <c r="K2686" i="6"/>
  <c r="K2374" i="6"/>
  <c r="K5038" i="6"/>
  <c r="K1702" i="6"/>
  <c r="K3670" i="6"/>
  <c r="K6598" i="6"/>
  <c r="K6478" i="6"/>
  <c r="K334" i="6"/>
  <c r="K6622" i="6"/>
  <c r="K8038" i="6"/>
  <c r="K4870" i="6"/>
  <c r="K7846" i="6"/>
  <c r="K8278" i="6"/>
  <c r="K4630" i="6"/>
  <c r="K3430" i="6"/>
  <c r="K694" i="6"/>
  <c r="K6262" i="6"/>
  <c r="K6742" i="6"/>
  <c r="K838" i="6"/>
  <c r="K5902" i="6"/>
  <c r="K3574" i="6"/>
  <c r="K2854" i="6"/>
  <c r="K598" i="6"/>
  <c r="K4030" i="6"/>
  <c r="K2974" i="6"/>
  <c r="K3862" i="6"/>
  <c r="K1126" i="6"/>
  <c r="K3190" i="6"/>
  <c r="K8110" i="6"/>
  <c r="K5326" i="6"/>
  <c r="K1030" i="6"/>
  <c r="K3526" i="6"/>
  <c r="K4918" i="6"/>
  <c r="K6310" i="6"/>
  <c r="K5470" i="6"/>
  <c r="K5854" i="6"/>
  <c r="K2758" i="6"/>
  <c r="K7702" i="6"/>
  <c r="K2038" i="6"/>
  <c r="K6406" i="6"/>
  <c r="K70" i="6"/>
  <c r="K2230" i="6"/>
  <c r="K4006" i="6"/>
  <c r="K4798" i="6"/>
  <c r="K5758" i="6"/>
  <c r="K5638" i="6"/>
  <c r="K6142" i="6"/>
  <c r="K6958" i="6"/>
  <c r="K2158" i="6"/>
  <c r="K2998" i="6"/>
  <c r="K2086" i="6"/>
  <c r="K3406" i="6"/>
  <c r="K2014" i="6"/>
  <c r="K3454" i="6"/>
  <c r="K5230" i="6"/>
  <c r="K4318" i="6"/>
  <c r="K1366" i="6"/>
  <c r="K5878" i="6"/>
  <c r="K6886" i="6"/>
  <c r="K6454" i="6"/>
  <c r="K2206" i="6"/>
  <c r="K7270" i="6"/>
  <c r="K4534" i="6"/>
  <c r="K1486" i="6"/>
  <c r="K1390" i="6"/>
  <c r="K622" i="6"/>
  <c r="K6982" i="6"/>
  <c r="K6790" i="6"/>
  <c r="K3814" i="6"/>
  <c r="K6718" i="6"/>
  <c r="K1270" i="6"/>
  <c r="K1342" i="6"/>
  <c r="K2566" i="6"/>
  <c r="K7126" i="6"/>
  <c r="K5974" i="6"/>
  <c r="K3046" i="6"/>
  <c r="K8206" i="6"/>
  <c r="K6046" i="6"/>
  <c r="K6838" i="6"/>
  <c r="K5062" i="6"/>
  <c r="K6910" i="6"/>
  <c r="K8350" i="6"/>
  <c r="K7630" i="6"/>
  <c r="K2710" i="6"/>
  <c r="K1102" i="6"/>
  <c r="K4438" i="6"/>
  <c r="K7654" i="6"/>
  <c r="K4414" i="6"/>
  <c r="K7222" i="6"/>
  <c r="K6574" i="6"/>
  <c r="K262" i="6"/>
  <c r="K2902" i="6"/>
  <c r="K6238" i="6"/>
  <c r="K4750" i="6"/>
  <c r="K8158" i="6"/>
  <c r="K7510" i="6"/>
  <c r="K1582" i="6"/>
  <c r="K7774" i="6"/>
  <c r="K3886" i="6"/>
  <c r="K4990" i="6"/>
  <c r="K6166" i="6"/>
  <c r="K7990" i="6"/>
  <c r="K2518" i="6"/>
  <c r="K4198" i="6"/>
  <c r="K6526" i="6"/>
  <c r="K7606" i="6"/>
  <c r="K7918" i="6"/>
  <c r="K478" i="6"/>
  <c r="K6502" i="6"/>
  <c r="K2110" i="6"/>
  <c r="K7798" i="6"/>
  <c r="K3382" i="6"/>
  <c r="K1318" i="6"/>
  <c r="K6118" i="6"/>
  <c r="K6862" i="6"/>
  <c r="K2134" i="6"/>
  <c r="K3622" i="6"/>
  <c r="K5926" i="6"/>
  <c r="K790" i="6"/>
  <c r="K1654" i="6"/>
  <c r="K766" i="6"/>
  <c r="K1510" i="6"/>
  <c r="K1174" i="6"/>
  <c r="K5158" i="6"/>
  <c r="K4246" i="6"/>
  <c r="K3694" i="6"/>
  <c r="K1798" i="6"/>
  <c r="K6694" i="6"/>
  <c r="K3742" i="6"/>
  <c r="K7486" i="6"/>
  <c r="K5686" i="6"/>
  <c r="K2950" i="6"/>
  <c r="K5998" i="6"/>
  <c r="K6334" i="6"/>
  <c r="K7342" i="6"/>
  <c r="K2062" i="6"/>
  <c r="K1054" i="6"/>
  <c r="K1630" i="6"/>
  <c r="K8374" i="6"/>
  <c r="K3982" i="6"/>
  <c r="K8086" i="6"/>
  <c r="K2278" i="6"/>
  <c r="K1606" i="6"/>
  <c r="K5086" i="6"/>
  <c r="K1558" i="6"/>
  <c r="K5374" i="6"/>
  <c r="K7198" i="6"/>
  <c r="K3718" i="6"/>
  <c r="K2350" i="6"/>
  <c r="K7534" i="6"/>
  <c r="K3238" i="6"/>
  <c r="K3214" i="6"/>
  <c r="K3358" i="6"/>
  <c r="K2254" i="6"/>
  <c r="K5014" i="6"/>
  <c r="K5422" i="6"/>
  <c r="K4174" i="6"/>
  <c r="K6766" i="6"/>
  <c r="K286" i="6"/>
  <c r="K5302" i="6"/>
  <c r="K1846" i="6"/>
  <c r="K1678" i="6"/>
  <c r="K7966" i="6"/>
  <c r="K6934" i="6"/>
  <c r="K46" i="6"/>
  <c r="K2638" i="6"/>
  <c r="K7462" i="6"/>
  <c r="K2398" i="6"/>
  <c r="K5254" i="6"/>
  <c r="K7318" i="6"/>
  <c r="K7678" i="6"/>
  <c r="K5830" i="6"/>
  <c r="K1942" i="6"/>
  <c r="K5134" i="6"/>
  <c r="K1870" i="6"/>
  <c r="K4774" i="6"/>
  <c r="K4606" i="6"/>
  <c r="K4822" i="6"/>
  <c r="K7006" i="6"/>
  <c r="K934" i="6"/>
  <c r="K6286" i="6"/>
  <c r="K958" i="6"/>
  <c r="K2878" i="6"/>
  <c r="K358" i="6"/>
  <c r="K4462" i="6"/>
  <c r="K3646" i="6"/>
  <c r="K5710" i="6"/>
  <c r="K3478" i="6"/>
  <c r="K4942" i="6"/>
  <c r="K1414" i="6"/>
  <c r="K4390" i="6"/>
  <c r="K4510" i="6"/>
  <c r="K1822" i="6"/>
  <c r="K6382" i="6"/>
  <c r="K6070" i="6"/>
  <c r="K4054" i="6"/>
  <c r="K7438" i="6"/>
  <c r="K4582" i="6"/>
  <c r="K2734" i="6"/>
  <c r="K4678" i="6"/>
  <c r="K8254" i="6"/>
  <c r="K4294" i="6"/>
  <c r="K7558" i="6"/>
  <c r="K1990" i="6"/>
  <c r="K50" i="5"/>
  <c r="L49" i="5"/>
  <c r="P49" i="5" s="1"/>
  <c r="W23" i="5" l="1"/>
  <c r="K51" i="5"/>
  <c r="L51" i="5" s="1"/>
  <c r="P51" i="5" s="1"/>
  <c r="W25" i="5" s="1"/>
  <c r="L50" i="5"/>
  <c r="P50" i="5" s="1"/>
  <c r="W24" i="5" s="1"/>
  <c r="O3" i="6"/>
  <c r="O6" i="2" s="1"/>
  <c r="O27" i="6"/>
  <c r="O7" i="2" s="1"/>
  <c r="S5" i="5" l="1"/>
  <c r="P7539" i="6" s="1"/>
  <c r="P320" i="2" s="1"/>
  <c r="P4947" i="6"/>
  <c r="P212" i="2" s="1"/>
  <c r="P4203" i="6"/>
  <c r="P181" i="2" s="1"/>
  <c r="P6627" i="6"/>
  <c r="P282" i="2" s="1"/>
  <c r="P1803" i="6"/>
  <c r="P81" i="2" s="1"/>
  <c r="P1419" i="6"/>
  <c r="P65" i="2" s="1"/>
  <c r="P3075" i="6"/>
  <c r="P134" i="2" s="1"/>
  <c r="P6363" i="6"/>
  <c r="P271" i="2" s="1"/>
  <c r="P6387" i="6"/>
  <c r="P272" i="2" s="1"/>
  <c r="P2139" i="6"/>
  <c r="P95" i="2" s="1"/>
  <c r="P3171" i="6"/>
  <c r="P138" i="2" s="1"/>
  <c r="P531" i="6"/>
  <c r="P28" i="2" s="1"/>
  <c r="P1371" i="6"/>
  <c r="P63" i="2" s="1"/>
  <c r="P2811" i="6"/>
  <c r="P123" i="2" s="1"/>
  <c r="P4443" i="6"/>
  <c r="P191" i="2" s="1"/>
  <c r="P5187" i="6"/>
  <c r="P222" i="2" s="1"/>
  <c r="P5955" i="6"/>
  <c r="P254" i="2" s="1"/>
  <c r="P651" i="6"/>
  <c r="P33" i="2" s="1"/>
  <c r="P2499" i="6"/>
  <c r="P110" i="2" s="1"/>
  <c r="P3555" i="6"/>
  <c r="P154" i="2" s="1"/>
  <c r="P5379" i="6"/>
  <c r="P230" i="2" s="1"/>
  <c r="P771" i="6"/>
  <c r="P38" i="2" s="1"/>
  <c r="P1443" i="6"/>
  <c r="P66" i="2" s="1"/>
  <c r="P2691" i="6"/>
  <c r="P118" i="2" s="1"/>
  <c r="P2907" i="6"/>
  <c r="P127" i="2" s="1"/>
  <c r="P6147" i="6"/>
  <c r="P262" i="2" s="1"/>
  <c r="P6771" i="6"/>
  <c r="P288" i="2" s="1"/>
  <c r="P2835" i="6"/>
  <c r="P124" i="2" s="1"/>
  <c r="P3003" i="6"/>
  <c r="P131" i="2" s="1"/>
  <c r="P5667" i="6"/>
  <c r="P242" i="2" s="1"/>
  <c r="P6171" i="6"/>
  <c r="P263" i="2" s="1"/>
  <c r="P3939" i="6"/>
  <c r="P170" i="2" s="1"/>
  <c r="P3051" i="6"/>
  <c r="P133" i="2" s="1"/>
  <c r="P4875" i="6"/>
  <c r="P209" i="2" s="1"/>
  <c r="P5763" i="6"/>
  <c r="P246" i="2" s="1"/>
  <c r="P6219" i="6"/>
  <c r="P265" i="2" s="1"/>
  <c r="P7083" i="6"/>
  <c r="P301" i="2" s="1"/>
  <c r="P843" i="6"/>
  <c r="P41" i="2" s="1"/>
  <c r="P3291" i="6"/>
  <c r="P143" i="2" s="1"/>
  <c r="P3363" i="6"/>
  <c r="P146" i="2" s="1"/>
  <c r="P5235" i="6"/>
  <c r="P224" i="2" s="1"/>
  <c r="P1131" i="6"/>
  <c r="P53" i="2" s="1"/>
  <c r="P3147" i="6"/>
  <c r="P137" i="2" s="1"/>
  <c r="P5067" i="6"/>
  <c r="P217" i="2" s="1"/>
  <c r="P5811" i="6"/>
  <c r="P248" i="2" s="1"/>
  <c r="P1107" i="6"/>
  <c r="P52" i="2" s="1"/>
  <c r="P1323" i="6"/>
  <c r="P61" i="2" s="1"/>
  <c r="P5019" i="6"/>
  <c r="P215" i="2" s="1"/>
  <c r="P6483" i="6"/>
  <c r="P276" i="2" s="1"/>
  <c r="P2427" i="6"/>
  <c r="P107" i="2" s="1"/>
  <c r="P3459" i="6"/>
  <c r="P150" i="2" s="1"/>
  <c r="P6651" i="6"/>
  <c r="P283" i="2" s="1"/>
  <c r="P1395" i="6"/>
  <c r="P64" i="2" s="1"/>
  <c r="P2859" i="6"/>
  <c r="P125" i="2" s="1"/>
  <c r="P4467" i="6"/>
  <c r="P192" i="2" s="1"/>
  <c r="P6747" i="6"/>
  <c r="P287" i="2" s="1"/>
  <c r="P3651" i="6"/>
  <c r="P158" i="2" s="1"/>
  <c r="P4515" i="6"/>
  <c r="P194" i="2" s="1"/>
  <c r="P5595" i="6"/>
  <c r="P239" i="2" s="1"/>
  <c r="P915" i="6"/>
  <c r="P44" i="2" s="1"/>
  <c r="P1491" i="6"/>
  <c r="P68" i="2" s="1"/>
  <c r="P3747" i="6"/>
  <c r="P162" i="2" s="1"/>
  <c r="P4827" i="6"/>
  <c r="P207" i="2" s="1"/>
  <c r="P6915" i="6"/>
  <c r="P294" i="2" s="1"/>
  <c r="P1611" i="6"/>
  <c r="P73" i="2" s="1"/>
  <c r="P2979" i="6"/>
  <c r="P130" i="2" s="1"/>
  <c r="P723" i="6"/>
  <c r="P36" i="2" s="1"/>
  <c r="P1059" i="6"/>
  <c r="P50" i="2" s="1"/>
  <c r="P4251" i="6"/>
  <c r="P183" i="2" s="1"/>
  <c r="P4899" i="6"/>
  <c r="P210" i="2" s="1"/>
  <c r="P5739" i="6"/>
  <c r="P245" i="2" s="1"/>
  <c r="P7227" i="6"/>
  <c r="P307" i="2" s="1"/>
  <c r="P2331" i="6"/>
  <c r="P103" i="2" s="1"/>
  <c r="P4107" i="6"/>
  <c r="P177" i="2" s="1"/>
  <c r="P4131" i="6"/>
  <c r="P178" i="2" s="1"/>
  <c r="P4659" i="6"/>
  <c r="P200" i="2" s="1"/>
  <c r="P5835" i="6"/>
  <c r="P249" i="2" s="1"/>
  <c r="P507" i="6"/>
  <c r="P27" i="2" s="1"/>
  <c r="P1899" i="6"/>
  <c r="P85" i="2" s="1"/>
  <c r="P1563" i="6"/>
  <c r="P71" i="2" s="1"/>
  <c r="P3243" i="6"/>
  <c r="P141" i="2" s="1"/>
  <c r="P5139" i="6"/>
  <c r="P220" i="2" s="1"/>
  <c r="P5259" i="6"/>
  <c r="P225" i="2" s="1"/>
  <c r="P6459" i="6"/>
  <c r="P275" i="2" s="1"/>
  <c r="P339" i="6"/>
  <c r="P20" i="2" s="1"/>
  <c r="P1995" i="6"/>
  <c r="P89" i="2" s="1"/>
  <c r="P3627" i="6"/>
  <c r="P157" i="2" s="1"/>
  <c r="P4059" i="6"/>
  <c r="P175" i="2" s="1"/>
  <c r="P6123" i="6"/>
  <c r="P261" i="2" s="1"/>
  <c r="P555" i="6"/>
  <c r="P29" i="2" s="1"/>
  <c r="P2091" i="6"/>
  <c r="P93" i="2" s="1"/>
  <c r="P1827" i="6"/>
  <c r="P82" i="2" s="1"/>
  <c r="P6531" i="6"/>
  <c r="P278" i="2" s="1"/>
  <c r="P1851" i="6"/>
  <c r="P83" i="2" s="1"/>
  <c r="P4179" i="6"/>
  <c r="P180" i="2" s="1"/>
  <c r="P5523" i="6"/>
  <c r="P236" i="2" s="1"/>
  <c r="P6579" i="6"/>
  <c r="P280" i="2" s="1"/>
  <c r="P4035" i="6"/>
  <c r="P174" i="2" s="1"/>
  <c r="P4275" i="6"/>
  <c r="P184" i="2" s="1"/>
  <c r="P6675" i="6"/>
  <c r="P284" i="2" s="1"/>
  <c r="P3771" i="6"/>
  <c r="P163" i="2" s="1"/>
  <c r="P5619" i="6"/>
  <c r="P240" i="2" s="1"/>
  <c r="P6339" i="6"/>
  <c r="P270" i="2" s="1"/>
  <c r="P6843" i="6"/>
  <c r="P291" i="2" s="1"/>
  <c r="P1923" i="6"/>
  <c r="P86" i="2" s="1"/>
  <c r="P2451" i="6"/>
  <c r="P108" i="2" s="1"/>
  <c r="P2547" i="6"/>
  <c r="P112" i="2" s="1"/>
  <c r="P1011" i="6"/>
  <c r="P48" i="2" s="1"/>
  <c r="P2259" i="6"/>
  <c r="P100" i="2" s="1"/>
  <c r="P6099" i="6"/>
  <c r="P260" i="2" s="1"/>
  <c r="P7203" i="6"/>
  <c r="P306" i="2" s="1"/>
  <c r="P3531" i="6"/>
  <c r="P153" i="2" s="1"/>
  <c r="P6027" i="6"/>
  <c r="P257" i="2" s="1"/>
  <c r="P1347" i="6"/>
  <c r="P62" i="2" s="1"/>
  <c r="P1755" i="6"/>
  <c r="P79" i="2" s="1"/>
  <c r="P3435" i="6"/>
  <c r="P149" i="2" s="1"/>
  <c r="P5307" i="6"/>
  <c r="P227" i="2" s="1"/>
  <c r="P6507" i="6"/>
  <c r="P277" i="2" s="1"/>
  <c r="P363" i="6"/>
  <c r="P21" i="2" s="1"/>
  <c r="P3483" i="6"/>
  <c r="P151" i="2" s="1"/>
  <c r="P3723" i="6"/>
  <c r="P161" i="2" s="1"/>
  <c r="P4083" i="6"/>
  <c r="P176" i="2" s="1"/>
  <c r="P5475" i="6"/>
  <c r="P234" i="2" s="1"/>
  <c r="P6243" i="6"/>
  <c r="P266" i="2" s="1"/>
  <c r="P891" i="6"/>
  <c r="P43" i="2" s="1"/>
  <c r="P2163" i="6"/>
  <c r="P96" i="2" s="1"/>
  <c r="P3579" i="6"/>
  <c r="P155" i="2" s="1"/>
  <c r="P3867" i="6"/>
  <c r="P167" i="2" s="1"/>
  <c r="P6291" i="6"/>
  <c r="P268" i="2" s="1"/>
  <c r="P1299" i="6"/>
  <c r="P60" i="2" s="1"/>
  <c r="P2187" i="6"/>
  <c r="P97" i="2" s="1"/>
  <c r="P1947" i="6"/>
  <c r="P87" i="2" s="1"/>
  <c r="P3675" i="6"/>
  <c r="P159" i="2" s="1"/>
  <c r="P5571" i="6"/>
  <c r="P238" i="2" s="1"/>
  <c r="P6003" i="6"/>
  <c r="P256" i="2" s="1"/>
  <c r="P2211" i="6"/>
  <c r="P98" i="2" s="1"/>
  <c r="P2043" i="6"/>
  <c r="P91" i="2" s="1"/>
  <c r="P3891" i="6"/>
  <c r="P168" i="2" s="1"/>
  <c r="P4563" i="6"/>
  <c r="P196" i="2" s="1"/>
  <c r="P1707" i="6"/>
  <c r="P77" i="2" s="1"/>
  <c r="P3219" i="6"/>
  <c r="P140" i="2" s="1"/>
  <c r="P4971" i="6"/>
  <c r="P213" i="2" s="1"/>
  <c r="P1467" i="6"/>
  <c r="P67" i="2" s="1"/>
  <c r="P1779" i="6"/>
  <c r="P80" i="2" s="1"/>
  <c r="P3387" i="6"/>
  <c r="P147" i="2" s="1"/>
  <c r="P4299" i="6"/>
  <c r="P185" i="2" s="1"/>
  <c r="P5283" i="6"/>
  <c r="P226" i="2" s="1"/>
  <c r="P459" i="6"/>
  <c r="P25" i="2" s="1"/>
  <c r="P1035" i="6"/>
  <c r="P49" i="2" s="1"/>
  <c r="P2667" i="6"/>
  <c r="P117" i="2" s="1"/>
  <c r="P4227" i="6"/>
  <c r="P182" i="2" s="1"/>
  <c r="P6795" i="6"/>
  <c r="P289" i="2" s="1"/>
  <c r="P867" i="6"/>
  <c r="P42" i="2" s="1"/>
  <c r="P1083" i="6"/>
  <c r="P51" i="2" s="1"/>
  <c r="P2403" i="6"/>
  <c r="P106" i="2" s="1"/>
  <c r="P3027" i="6"/>
  <c r="P132" i="2" s="1"/>
  <c r="P4323" i="6"/>
  <c r="P186" i="2" s="1"/>
  <c r="P5355" i="6"/>
  <c r="P229" i="2" s="1"/>
  <c r="P6315" i="6"/>
  <c r="P269" i="2" s="1"/>
  <c r="P6891" i="6"/>
  <c r="P293" i="2" s="1"/>
  <c r="P411" i="6"/>
  <c r="P23" i="2" s="1"/>
  <c r="P1155" i="6"/>
  <c r="P54" i="2" s="1"/>
  <c r="P2571" i="6"/>
  <c r="P113" i="2" s="1"/>
  <c r="P2643" i="6"/>
  <c r="P116" i="2" s="1"/>
  <c r="P4779" i="6"/>
  <c r="P205" i="2" s="1"/>
  <c r="P6723" i="6"/>
  <c r="P286" i="2" s="1"/>
  <c r="P2763" i="6"/>
  <c r="P121" i="2" s="1"/>
  <c r="P3267" i="6"/>
  <c r="P142" i="2" s="1"/>
  <c r="P4635" i="6"/>
  <c r="P199" i="2" s="1"/>
  <c r="P5715" i="6"/>
  <c r="P244" i="2" s="1"/>
  <c r="P2787" i="6"/>
  <c r="P122" i="2" s="1"/>
  <c r="P4683" i="6"/>
  <c r="P201" i="2" s="1"/>
  <c r="P5091" i="6"/>
  <c r="P218" i="2" s="1"/>
  <c r="P2931" i="6"/>
  <c r="P128" i="2" s="1"/>
  <c r="P7179" i="6"/>
  <c r="P305" i="2" s="1"/>
  <c r="P7107" i="6"/>
  <c r="P302" i="2" s="1"/>
  <c r="P939" i="6"/>
  <c r="P45" i="2" s="1"/>
  <c r="P2955" i="6"/>
  <c r="P129" i="2" s="1"/>
  <c r="P3099" i="6"/>
  <c r="P135" i="2" s="1"/>
  <c r="P5787" i="6"/>
  <c r="P247" i="2" s="1"/>
  <c r="P6267" i="6"/>
  <c r="P267" i="2" s="1"/>
  <c r="P7275" i="6"/>
  <c r="P309" i="2" s="1"/>
  <c r="P483" i="6"/>
  <c r="P26" i="2" s="1"/>
  <c r="P5043" i="6"/>
  <c r="P216" i="2" s="1"/>
  <c r="P6819" i="6"/>
  <c r="P290" i="2" s="1"/>
  <c r="P2283" i="6"/>
  <c r="P101" i="2" s="1"/>
  <c r="P2475" i="6"/>
  <c r="P109" i="2" s="1"/>
  <c r="P4707" i="6"/>
  <c r="P202" i="2" s="1"/>
  <c r="P5907" i="6"/>
  <c r="P252" i="2" s="1"/>
  <c r="P6195" i="6"/>
  <c r="P264" i="2" s="1"/>
  <c r="P2595" i="6"/>
  <c r="P114" i="2" s="1"/>
  <c r="P4755" i="6"/>
  <c r="P204" i="2" s="1"/>
  <c r="P3195" i="6"/>
  <c r="P139" i="2" s="1"/>
  <c r="P4587" i="6"/>
  <c r="P197" i="2" s="1"/>
  <c r="P5403" i="6"/>
  <c r="P231" i="2" s="1"/>
  <c r="P6963" i="6"/>
  <c r="P296" i="2" s="1"/>
  <c r="P1275" i="6"/>
  <c r="P59" i="2" s="1"/>
  <c r="P2739" i="6"/>
  <c r="P120" i="2" s="1"/>
  <c r="P4995" i="6"/>
  <c r="P214" i="2" s="1"/>
  <c r="P6411" i="6"/>
  <c r="P273" i="2" s="1"/>
  <c r="P7011" i="6"/>
  <c r="P298" i="2" s="1"/>
  <c r="P315" i="6"/>
  <c r="P19" i="2" s="1"/>
  <c r="P2883" i="6"/>
  <c r="P126" i="2" s="1"/>
  <c r="P3315" i="6"/>
  <c r="P144" i="2" s="1"/>
  <c r="P5859" i="6"/>
  <c r="P250" i="2" s="1"/>
  <c r="P6987" i="6"/>
  <c r="P297" i="2" s="1"/>
  <c r="P7059" i="6"/>
  <c r="P300" i="2" s="1"/>
  <c r="P3123" i="6"/>
  <c r="P136" i="2" s="1"/>
  <c r="P3339" i="6"/>
  <c r="P145" i="2" s="1"/>
  <c r="P4731" i="6"/>
  <c r="P203" i="2" s="1"/>
  <c r="P5115" i="6"/>
  <c r="P219" i="2" s="1"/>
  <c r="P5979" i="6"/>
  <c r="P255" i="2" s="1"/>
  <c r="P987" i="6"/>
  <c r="P47" i="2" s="1"/>
  <c r="P3987" i="6"/>
  <c r="P172" i="2" s="1"/>
  <c r="P6075" i="6"/>
  <c r="P259" i="2" s="1"/>
  <c r="P7155" i="6"/>
  <c r="P304" i="2" s="1"/>
  <c r="P1179" i="6"/>
  <c r="P55" i="2" s="1"/>
  <c r="P2019" i="6"/>
  <c r="P90" i="2" s="1"/>
  <c r="P2619" i="6"/>
  <c r="P115" i="2" s="1"/>
  <c r="P4347" i="6"/>
  <c r="P187" i="2" s="1"/>
  <c r="P4923" i="6"/>
  <c r="P211" i="2" s="1"/>
  <c r="P6435" i="6"/>
  <c r="P274" i="2" s="1"/>
  <c r="P963" i="6"/>
  <c r="P46" i="2" s="1"/>
  <c r="P1515" i="6"/>
  <c r="P69" i="2" s="1"/>
  <c r="P1875" i="6"/>
  <c r="P84" i="2" s="1"/>
  <c r="P1203" i="6"/>
  <c r="P56" i="2" s="1"/>
  <c r="P1971" i="6"/>
  <c r="P88" i="2" s="1"/>
  <c r="P4419" i="6"/>
  <c r="P190" i="2" s="1"/>
  <c r="P1227" i="6"/>
  <c r="P57" i="2" s="1"/>
  <c r="P1587" i="6"/>
  <c r="P72" i="2" s="1"/>
  <c r="P2067" i="6"/>
  <c r="P92" i="2" s="1"/>
  <c r="P3603" i="6"/>
  <c r="P156" i="2" s="1"/>
  <c r="P5451" i="6"/>
  <c r="P233" i="2" s="1"/>
  <c r="P6699" i="6"/>
  <c r="P285" i="2" s="1"/>
  <c r="P1251" i="6"/>
  <c r="P58" i="2" s="1"/>
  <c r="P699" i="6"/>
  <c r="P35" i="2" s="1"/>
  <c r="P1635" i="6"/>
  <c r="P74" i="2" s="1"/>
  <c r="P2307" i="6"/>
  <c r="P102" i="2" s="1"/>
  <c r="P3699" i="6"/>
  <c r="P160" i="2" s="1"/>
  <c r="P5499" i="6"/>
  <c r="P235" i="2" s="1"/>
  <c r="P6939" i="6"/>
  <c r="P295" i="2" s="1"/>
  <c r="P747" i="6"/>
  <c r="P37" i="2" s="1"/>
  <c r="P1659" i="6"/>
  <c r="P75" i="2" s="1"/>
  <c r="P4011" i="6"/>
  <c r="P173" i="2" s="1"/>
  <c r="P7131" i="6"/>
  <c r="P303" i="2" s="1"/>
  <c r="P1731" i="6"/>
  <c r="P78" i="2" s="1"/>
  <c r="P2379" i="6"/>
  <c r="P105" i="2" s="1"/>
  <c r="P4155" i="6"/>
  <c r="P179" i="2" s="1"/>
  <c r="P4851" i="6"/>
  <c r="P208" i="2" s="1"/>
  <c r="P5643" i="6"/>
  <c r="P241" i="2" s="1"/>
  <c r="P2235" i="6"/>
  <c r="P99" i="2" s="1"/>
  <c r="P2115" i="6"/>
  <c r="P94" i="2" s="1"/>
  <c r="P3963" i="6"/>
  <c r="P171" i="2" s="1"/>
  <c r="P4611" i="6"/>
  <c r="P198" i="2" s="1"/>
  <c r="P5691" i="6"/>
  <c r="P243" i="2" s="1"/>
  <c r="P2523" i="6"/>
  <c r="P111" i="2" s="1"/>
  <c r="P5883" i="6"/>
  <c r="P251" i="2" s="1"/>
  <c r="P579" i="6"/>
  <c r="P30" i="2" s="1"/>
  <c r="P3411" i="6"/>
  <c r="P148" i="2" s="1"/>
  <c r="P5163" i="6"/>
  <c r="P221" i="2" s="1"/>
  <c r="P4395" i="6"/>
  <c r="P189" i="2" s="1"/>
  <c r="P5331" i="6"/>
  <c r="P228" i="2" s="1"/>
  <c r="P6555" i="6"/>
  <c r="P279" i="2" s="1"/>
  <c r="P7251" i="6"/>
  <c r="P308" i="2" s="1"/>
  <c r="P603" i="6"/>
  <c r="P31" i="2" s="1"/>
  <c r="P1539" i="6"/>
  <c r="P70" i="2" s="1"/>
  <c r="P3507" i="6"/>
  <c r="P152" i="2" s="1"/>
  <c r="P5211" i="6"/>
  <c r="P223" i="2" s="1"/>
  <c r="P5427" i="6"/>
  <c r="P232" i="2" s="1"/>
  <c r="P6603" i="6"/>
  <c r="P281" i="2" s="1"/>
  <c r="P6867" i="6"/>
  <c r="P292" i="2" s="1"/>
  <c r="P675" i="6"/>
  <c r="P34" i="2" s="1"/>
  <c r="P3819" i="6"/>
  <c r="P165" i="2" s="1"/>
  <c r="P4491" i="6"/>
  <c r="P193" i="2" s="1"/>
  <c r="P3915" i="6"/>
  <c r="P169" i="2" s="1"/>
  <c r="P4539" i="6"/>
  <c r="P195" i="2" s="1"/>
  <c r="P795" i="6"/>
  <c r="P39" i="2" s="1"/>
  <c r="P2355" i="6"/>
  <c r="P104" i="2" s="1"/>
  <c r="P3795" i="6"/>
  <c r="P164" i="2" s="1"/>
  <c r="P4803" i="6"/>
  <c r="P206" i="2" s="1"/>
  <c r="P5547" i="6"/>
  <c r="P237" i="2" s="1"/>
  <c r="P819" i="6"/>
  <c r="P40" i="2" s="1"/>
  <c r="P3843" i="6"/>
  <c r="P166" i="2" s="1"/>
  <c r="P7035" i="6"/>
  <c r="P299" i="2" s="1"/>
  <c r="K3529" i="6"/>
  <c r="R3507" i="6" s="1"/>
  <c r="R152" i="2" s="1"/>
  <c r="K2737" i="6"/>
  <c r="R2715" i="6" s="1"/>
  <c r="R119" i="2" s="1"/>
  <c r="K1801" i="6"/>
  <c r="R1779" i="6" s="1"/>
  <c r="R80" i="2" s="1"/>
  <c r="K6265" i="6"/>
  <c r="R6243" i="6" s="1"/>
  <c r="R266" i="2" s="1"/>
  <c r="K6337" i="6"/>
  <c r="R6315" i="6" s="1"/>
  <c r="R269" i="2" s="1"/>
  <c r="K5473" i="6"/>
  <c r="R5451" i="6" s="1"/>
  <c r="R233" i="2" s="1"/>
  <c r="K1273" i="6"/>
  <c r="R1251" i="6" s="1"/>
  <c r="R58" i="2" s="1"/>
  <c r="K5809" i="6"/>
  <c r="R5787" i="6" s="1"/>
  <c r="R247" i="2" s="1"/>
  <c r="K4729" i="6"/>
  <c r="R4707" i="6" s="1"/>
  <c r="R202" i="2" s="1"/>
  <c r="K865" i="6"/>
  <c r="R843" i="6" s="1"/>
  <c r="R41" i="2" s="1"/>
  <c r="K5041" i="6"/>
  <c r="R5019" i="6" s="1"/>
  <c r="R215" i="2" s="1"/>
  <c r="K2521" i="6"/>
  <c r="R2499" i="6" s="1"/>
  <c r="R110" i="2" s="1"/>
  <c r="K4297" i="6"/>
  <c r="R4275" i="6" s="1"/>
  <c r="R184" i="2" s="1"/>
  <c r="K649" i="6"/>
  <c r="R627" i="6" s="1"/>
  <c r="R32" i="2" s="1"/>
  <c r="K985" i="6"/>
  <c r="R963" i="6" s="1"/>
  <c r="R46" i="2" s="1"/>
  <c r="K5761" i="6"/>
  <c r="R5739" i="6" s="1"/>
  <c r="R245" i="2" s="1"/>
  <c r="K7825" i="6"/>
  <c r="K4369" i="6"/>
  <c r="R4347" i="6" s="1"/>
  <c r="R187" i="2" s="1"/>
  <c r="K5137" i="6"/>
  <c r="R5115" i="6" s="1"/>
  <c r="R219" i="2" s="1"/>
  <c r="K7561" i="6"/>
  <c r="K1681" i="6"/>
  <c r="R1659" i="6" s="1"/>
  <c r="R75" i="2" s="1"/>
  <c r="K3721" i="6"/>
  <c r="R3699" i="6" s="1"/>
  <c r="R160" i="2" s="1"/>
  <c r="K4825" i="6"/>
  <c r="R4803" i="6" s="1"/>
  <c r="R206" i="2" s="1"/>
  <c r="K361" i="6"/>
  <c r="R339" i="6" s="1"/>
  <c r="R20" i="2" s="1"/>
  <c r="K7417" i="6"/>
  <c r="K3553" i="6"/>
  <c r="R3531" i="6" s="1"/>
  <c r="R153" i="2" s="1"/>
  <c r="K1153" i="6"/>
  <c r="R1131" i="6" s="1"/>
  <c r="R53" i="2" s="1"/>
  <c r="K2089" i="6"/>
  <c r="R2067" i="6" s="1"/>
  <c r="R92" i="2" s="1"/>
  <c r="K6097" i="6"/>
  <c r="R6075" i="6" s="1"/>
  <c r="R259" i="2" s="1"/>
  <c r="K3217" i="6"/>
  <c r="R3195" i="6" s="1"/>
  <c r="R139" i="2" s="1"/>
  <c r="K2689" i="6"/>
  <c r="R2667" i="6" s="1"/>
  <c r="R117" i="2" s="1"/>
  <c r="K4969" i="6"/>
  <c r="R4947" i="6" s="1"/>
  <c r="R212" i="2" s="1"/>
  <c r="K7945" i="6"/>
  <c r="K2257" i="6"/>
  <c r="R2235" i="6" s="1"/>
  <c r="R99" i="2" s="1"/>
  <c r="K3073" i="6"/>
  <c r="R3051" i="6" s="1"/>
  <c r="R133" i="2" s="1"/>
  <c r="K7321" i="6"/>
  <c r="K2137" i="6"/>
  <c r="R2115" i="6" s="1"/>
  <c r="R94" i="2" s="1"/>
  <c r="K2185" i="6"/>
  <c r="R2163" i="6" s="1"/>
  <c r="R96" i="2" s="1"/>
  <c r="K3241" i="6"/>
  <c r="R3219" i="6" s="1"/>
  <c r="R140" i="2" s="1"/>
  <c r="K6313" i="6"/>
  <c r="R6291" i="6" s="1"/>
  <c r="R268" i="2" s="1"/>
  <c r="K3265" i="6"/>
  <c r="R3243" i="6" s="1"/>
  <c r="R141" i="2" s="1"/>
  <c r="K4609" i="6"/>
  <c r="R4587" i="6" s="1"/>
  <c r="R197" i="2" s="1"/>
  <c r="K2473" i="6"/>
  <c r="R2451" i="6" s="1"/>
  <c r="R108" i="2" s="1"/>
  <c r="K1825" i="6"/>
  <c r="R1803" i="6" s="1"/>
  <c r="R81" i="2" s="1"/>
  <c r="K5665" i="6"/>
  <c r="R5643" i="6" s="1"/>
  <c r="R241" i="2" s="1"/>
  <c r="K4849" i="6"/>
  <c r="R4827" i="6" s="1"/>
  <c r="R207" i="2" s="1"/>
  <c r="K5281" i="6"/>
  <c r="R5259" i="6" s="1"/>
  <c r="R225" i="2" s="1"/>
  <c r="K2041" i="6"/>
  <c r="R2019" i="6" s="1"/>
  <c r="R90" i="2" s="1"/>
  <c r="K2953" i="6"/>
  <c r="R2931" i="6" s="1"/>
  <c r="R128" i="2" s="1"/>
  <c r="K2281" i="6"/>
  <c r="R2259" i="6" s="1"/>
  <c r="R100" i="2" s="1"/>
  <c r="K937" i="6"/>
  <c r="R915" i="6" s="1"/>
  <c r="R44" i="2" s="1"/>
  <c r="K721" i="6"/>
  <c r="R699" i="6" s="1"/>
  <c r="R35" i="2" s="1"/>
  <c r="K5545" i="6"/>
  <c r="R5523" i="6" s="1"/>
  <c r="R236" i="2" s="1"/>
  <c r="K7129" i="6"/>
  <c r="R7107" i="6" s="1"/>
  <c r="R302" i="2" s="1"/>
  <c r="K5737" i="6"/>
  <c r="R5715" i="6" s="1"/>
  <c r="R244" i="2" s="1"/>
  <c r="K5065" i="6"/>
  <c r="R5043" i="6" s="1"/>
  <c r="R216" i="2" s="1"/>
  <c r="K1465" i="6"/>
  <c r="R1443" i="6" s="1"/>
  <c r="R66" i="2" s="1"/>
  <c r="K6361" i="6"/>
  <c r="R6339" i="6" s="1"/>
  <c r="R270" i="2" s="1"/>
  <c r="K7057" i="6"/>
  <c r="R7035" i="6" s="1"/>
  <c r="R299" i="2" s="1"/>
  <c r="K2761" i="6"/>
  <c r="R2739" i="6" s="1"/>
  <c r="R120" i="2" s="1"/>
  <c r="K1009" i="6"/>
  <c r="R987" i="6" s="1"/>
  <c r="R47" i="2" s="1"/>
  <c r="K1129" i="6"/>
  <c r="R1107" i="6" s="1"/>
  <c r="R52" i="2" s="1"/>
  <c r="K553" i="6"/>
  <c r="R531" i="6" s="1"/>
  <c r="R28" i="2" s="1"/>
  <c r="K4153" i="6"/>
  <c r="R4131" i="6" s="1"/>
  <c r="R178" i="2" s="1"/>
  <c r="K2881" i="6"/>
  <c r="R2859" i="6" s="1"/>
  <c r="R125" i="2" s="1"/>
  <c r="K6025" i="6"/>
  <c r="R6003" i="6" s="1"/>
  <c r="R256" i="2" s="1"/>
  <c r="K2065" i="6"/>
  <c r="R2043" i="6" s="1"/>
  <c r="R91" i="2" s="1"/>
  <c r="K6673" i="6"/>
  <c r="R6651" i="6" s="1"/>
  <c r="R283" i="2" s="1"/>
  <c r="K1945" i="6"/>
  <c r="R1923" i="6" s="1"/>
  <c r="R86" i="2" s="1"/>
  <c r="K2977" i="6"/>
  <c r="R2955" i="6" s="1"/>
  <c r="R129" i="2" s="1"/>
  <c r="K6457" i="6"/>
  <c r="R6435" i="6" s="1"/>
  <c r="R274" i="2" s="1"/>
  <c r="K7273" i="6"/>
  <c r="R7251" i="6" s="1"/>
  <c r="R308" i="2" s="1"/>
  <c r="K5617" i="6"/>
  <c r="R5595" i="6" s="1"/>
  <c r="R239" i="2" s="1"/>
  <c r="K3793" i="6"/>
  <c r="R3771" i="6" s="1"/>
  <c r="R163" i="2" s="1"/>
  <c r="K97" i="6"/>
  <c r="K6121" i="6"/>
  <c r="R6099" i="6" s="1"/>
  <c r="R260" i="2" s="1"/>
  <c r="K625" i="6"/>
  <c r="R603" i="6" s="1"/>
  <c r="R31" i="2" s="1"/>
  <c r="K8257" i="6"/>
  <c r="K4201" i="6"/>
  <c r="R4179" i="6" s="1"/>
  <c r="R180" i="2" s="1"/>
  <c r="K889" i="6"/>
  <c r="R867" i="6" s="1"/>
  <c r="R42" i="2" s="1"/>
  <c r="K8209" i="6"/>
  <c r="K337" i="6"/>
  <c r="R315" i="6" s="1"/>
  <c r="R19" i="2" s="1"/>
  <c r="K6697" i="6"/>
  <c r="R6675" i="6" s="1"/>
  <c r="R284" i="2" s="1"/>
  <c r="K7921" i="6"/>
  <c r="K8233" i="6"/>
  <c r="K1033" i="6"/>
  <c r="R1011" i="6" s="1"/>
  <c r="R48" i="2" s="1"/>
  <c r="K5161" i="6"/>
  <c r="R5139" i="6" s="1"/>
  <c r="R220" i="2" s="1"/>
  <c r="K7513" i="6"/>
  <c r="K2449" i="6"/>
  <c r="R2427" i="6" s="1"/>
  <c r="R107" i="2" s="1"/>
  <c r="K7993" i="6"/>
  <c r="K4993" i="6"/>
  <c r="R4971" i="6" s="1"/>
  <c r="R213" i="2" s="1"/>
  <c r="K8185" i="6"/>
  <c r="K5233" i="6"/>
  <c r="R5211" i="6" s="1"/>
  <c r="R223" i="2" s="1"/>
  <c r="K8305" i="6"/>
  <c r="K1417" i="6"/>
  <c r="R1395" i="6" s="1"/>
  <c r="R64" i="2" s="1"/>
  <c r="K7033" i="6"/>
  <c r="R7011" i="6" s="1"/>
  <c r="R298" i="2" s="1"/>
  <c r="K49" i="6"/>
  <c r="K2833" i="6"/>
  <c r="R2811" i="6" s="1"/>
  <c r="R123" i="2" s="1"/>
  <c r="K6937" i="6"/>
  <c r="R6915" i="6" s="1"/>
  <c r="R294" i="2" s="1"/>
  <c r="K1057" i="6"/>
  <c r="R1035" i="6" s="1"/>
  <c r="R49" i="2" s="1"/>
  <c r="K3313" i="6"/>
  <c r="R3291" i="6" s="1"/>
  <c r="R143" i="2" s="1"/>
  <c r="K2425" i="6"/>
  <c r="R2403" i="6" s="1"/>
  <c r="R106" i="2" s="1"/>
  <c r="K697" i="6"/>
  <c r="R675" i="6" s="1"/>
  <c r="R34" i="2" s="1"/>
  <c r="K3025" i="6"/>
  <c r="R3003" i="6" s="1"/>
  <c r="R131" i="2" s="1"/>
  <c r="K7249" i="6"/>
  <c r="R7227" i="6" s="1"/>
  <c r="R307" i="2" s="1"/>
  <c r="K6217" i="6"/>
  <c r="R6195" i="6" s="1"/>
  <c r="R264" i="2" s="1"/>
  <c r="K6625" i="6"/>
  <c r="R6603" i="6" s="1"/>
  <c r="R281" i="2" s="1"/>
  <c r="K313" i="6"/>
  <c r="K5305" i="6"/>
  <c r="R5283" i="6" s="1"/>
  <c r="R226" i="2" s="1"/>
  <c r="K2809" i="6"/>
  <c r="R2787" i="6" s="1"/>
  <c r="R122" i="2" s="1"/>
  <c r="K8113" i="6"/>
  <c r="K3961" i="6"/>
  <c r="R3939" i="6" s="1"/>
  <c r="R170" i="2" s="1"/>
  <c r="K8089" i="6"/>
  <c r="K4561" i="6"/>
  <c r="R4539" i="6" s="1"/>
  <c r="R195" i="2" s="1"/>
  <c r="K2497" i="6"/>
  <c r="R2475" i="6" s="1"/>
  <c r="R109" i="2" s="1"/>
  <c r="K7177" i="6"/>
  <c r="R7155" i="6" s="1"/>
  <c r="R304" i="2" s="1"/>
  <c r="K6145" i="6"/>
  <c r="R6123" i="6" s="1"/>
  <c r="R261" i="2" s="1"/>
  <c r="K6865" i="6"/>
  <c r="R6843" i="6" s="1"/>
  <c r="R291" i="2" s="1"/>
  <c r="K7297" i="6"/>
  <c r="R7275" i="6" s="1"/>
  <c r="R309" i="2" s="1"/>
  <c r="K409" i="6"/>
  <c r="R387" i="6" s="1"/>
  <c r="R22" i="2" s="1"/>
  <c r="K5977" i="6"/>
  <c r="R5955" i="6" s="1"/>
  <c r="R254" i="2" s="1"/>
  <c r="K6793" i="6"/>
  <c r="R6771" i="6" s="1"/>
  <c r="R288" i="2" s="1"/>
  <c r="K8065" i="6"/>
  <c r="K3769" i="6"/>
  <c r="R3747" i="6" s="1"/>
  <c r="R162" i="2" s="1"/>
  <c r="K7681" i="6"/>
  <c r="K3049" i="6"/>
  <c r="R3027" i="6" s="1"/>
  <c r="R132" i="2" s="1"/>
  <c r="K6529" i="6"/>
  <c r="R6507" i="6" s="1"/>
  <c r="R277" i="2" s="1"/>
  <c r="K8377" i="6"/>
  <c r="K4705" i="6"/>
  <c r="R4683" i="6" s="1"/>
  <c r="R201" i="2" s="1"/>
  <c r="K6409" i="6"/>
  <c r="R6387" i="6" s="1"/>
  <c r="R272" i="2" s="1"/>
  <c r="K7225" i="6"/>
  <c r="R7203" i="6" s="1"/>
  <c r="R306" i="2" s="1"/>
  <c r="K3433" i="6"/>
  <c r="R3411" i="6" s="1"/>
  <c r="R148" i="2" s="1"/>
  <c r="K4897" i="6"/>
  <c r="R4875" i="6" s="1"/>
  <c r="R209" i="2" s="1"/>
  <c r="K2569" i="6"/>
  <c r="R2547" i="6" s="1"/>
  <c r="R112" i="2" s="1"/>
  <c r="K793" i="6"/>
  <c r="R771" i="6" s="1"/>
  <c r="R38" i="2" s="1"/>
  <c r="K4249" i="6"/>
  <c r="R4227" i="6" s="1"/>
  <c r="R182" i="2" s="1"/>
  <c r="K841" i="6"/>
  <c r="R819" i="6" s="1"/>
  <c r="R40" i="2" s="1"/>
  <c r="K4393" i="6"/>
  <c r="R4371" i="6" s="1"/>
  <c r="R188" i="2" s="1"/>
  <c r="K7369" i="6"/>
  <c r="K4057" i="6"/>
  <c r="R4035" i="6" s="1"/>
  <c r="R174" i="2" s="1"/>
  <c r="K5641" i="6"/>
  <c r="R5619" i="6" s="1"/>
  <c r="R240" i="2" s="1"/>
  <c r="K6241" i="6"/>
  <c r="R6219" i="6" s="1"/>
  <c r="R265" i="2" s="1"/>
  <c r="K1777" i="6"/>
  <c r="R1755" i="6" s="1"/>
  <c r="R79" i="2" s="1"/>
  <c r="K6481" i="6"/>
  <c r="R6459" i="6" s="1"/>
  <c r="R275" i="2" s="1"/>
  <c r="K2113" i="6"/>
  <c r="R2091" i="6" s="1"/>
  <c r="R93" i="2" s="1"/>
  <c r="K4753" i="6"/>
  <c r="R4731" i="6" s="1"/>
  <c r="R203" i="2" s="1"/>
  <c r="K6985" i="6"/>
  <c r="R6963" i="6" s="1"/>
  <c r="R296" i="2" s="1"/>
  <c r="K6601" i="6"/>
  <c r="R6579" i="6" s="1"/>
  <c r="R280" i="2" s="1"/>
  <c r="K2329" i="6"/>
  <c r="R2307" i="6" s="1"/>
  <c r="R102" i="2" s="1"/>
  <c r="K5881" i="6"/>
  <c r="R5859" i="6" s="1"/>
  <c r="R250" i="2" s="1"/>
  <c r="K2401" i="6"/>
  <c r="R2379" i="6" s="1"/>
  <c r="R105" i="2" s="1"/>
  <c r="K6505" i="6"/>
  <c r="R6483" i="6" s="1"/>
  <c r="R276" i="2" s="1"/>
  <c r="K1585" i="6"/>
  <c r="R1563" i="6" s="1"/>
  <c r="R71" i="2" s="1"/>
  <c r="K3601" i="6"/>
  <c r="R3579" i="6" s="1"/>
  <c r="R155" i="2" s="1"/>
  <c r="K4345" i="6"/>
  <c r="R4323" i="6" s="1"/>
  <c r="R186" i="2" s="1"/>
  <c r="K3625" i="6"/>
  <c r="R3603" i="6" s="1"/>
  <c r="R156" i="2" s="1"/>
  <c r="K5017" i="6"/>
  <c r="R4995" i="6" s="1"/>
  <c r="R214" i="2" s="1"/>
  <c r="K2209" i="6"/>
  <c r="R2187" i="6" s="1"/>
  <c r="R97" i="2" s="1"/>
  <c r="K8425" i="6"/>
  <c r="K4489" i="6"/>
  <c r="R4467" i="6" s="1"/>
  <c r="R192" i="2" s="1"/>
  <c r="K5425" i="6"/>
  <c r="R5403" i="6" s="1"/>
  <c r="R231" i="2" s="1"/>
  <c r="K1393" i="6"/>
  <c r="R1371" i="6" s="1"/>
  <c r="R63" i="2" s="1"/>
  <c r="K6169" i="6"/>
  <c r="R6147" i="6" s="1"/>
  <c r="R262" i="2" s="1"/>
  <c r="K3121" i="6"/>
  <c r="R3099" i="6" s="1"/>
  <c r="R135" i="2" s="1"/>
  <c r="K3289" i="6"/>
  <c r="R3267" i="6" s="1"/>
  <c r="R142" i="2" s="1"/>
  <c r="K289" i="6"/>
  <c r="K8017" i="6"/>
  <c r="K6433" i="6"/>
  <c r="R6411" i="6" s="1"/>
  <c r="R273" i="2" s="1"/>
  <c r="K2593" i="6"/>
  <c r="R2571" i="6" s="1"/>
  <c r="R113" i="2" s="1"/>
  <c r="K6889" i="6"/>
  <c r="R6867" i="6" s="1"/>
  <c r="R292" i="2" s="1"/>
  <c r="K3985" i="6"/>
  <c r="R3963" i="6" s="1"/>
  <c r="R171" i="2" s="1"/>
  <c r="K3865" i="6"/>
  <c r="R3843" i="6" s="1"/>
  <c r="R166" i="2" s="1"/>
  <c r="K5905" i="6"/>
  <c r="R5883" i="6" s="1"/>
  <c r="R251" i="2" s="1"/>
  <c r="K1897" i="6"/>
  <c r="R1875" i="6" s="1"/>
  <c r="R84" i="2" s="1"/>
  <c r="K5329" i="6"/>
  <c r="R5307" i="6" s="1"/>
  <c r="R227" i="2" s="1"/>
  <c r="K3913" i="6"/>
  <c r="R3891" i="6" s="1"/>
  <c r="R168" i="2" s="1"/>
  <c r="K2017" i="6"/>
  <c r="R1995" i="6" s="1"/>
  <c r="R89" i="2" s="1"/>
  <c r="K7609" i="6"/>
  <c r="K6961" i="6"/>
  <c r="R6939" i="6" s="1"/>
  <c r="R295" i="2" s="1"/>
  <c r="K913" i="6"/>
  <c r="R891" i="6" s="1"/>
  <c r="R43" i="2" s="1"/>
  <c r="K7345" i="6"/>
  <c r="K4657" i="6"/>
  <c r="R4635" i="6" s="1"/>
  <c r="R199" i="2" s="1"/>
  <c r="K3409" i="6"/>
  <c r="R3387" i="6" s="1"/>
  <c r="R147" i="2" s="1"/>
  <c r="K265" i="6"/>
  <c r="K217" i="6"/>
  <c r="K673" i="6"/>
  <c r="R651" i="6" s="1"/>
  <c r="R33" i="2" s="1"/>
  <c r="K4921" i="6"/>
  <c r="R4899" i="6" s="1"/>
  <c r="R210" i="2" s="1"/>
  <c r="K5113" i="6"/>
  <c r="R5091" i="6" s="1"/>
  <c r="R218" i="2" s="1"/>
  <c r="K7657" i="6"/>
  <c r="K457" i="6"/>
  <c r="R435" i="6" s="1"/>
  <c r="R24" i="2" s="1"/>
  <c r="K4129" i="6"/>
  <c r="R4107" i="6" s="1"/>
  <c r="R177" i="2" s="1"/>
  <c r="K3577" i="6"/>
  <c r="R3555" i="6" s="1"/>
  <c r="R154" i="2" s="1"/>
  <c r="K5593" i="6"/>
  <c r="R5571" i="6" s="1"/>
  <c r="R238" i="2" s="1"/>
  <c r="K817" i="6"/>
  <c r="R795" i="6" s="1"/>
  <c r="R39" i="2" s="1"/>
  <c r="K5209" i="6"/>
  <c r="R5187" i="6" s="1"/>
  <c r="R222" i="2" s="1"/>
  <c r="K961" i="6"/>
  <c r="R939" i="6" s="1"/>
  <c r="R45" i="2" s="1"/>
  <c r="K8401" i="6"/>
  <c r="K3505" i="6"/>
  <c r="R3483" i="6" s="1"/>
  <c r="R151" i="2" s="1"/>
  <c r="K169" i="6"/>
  <c r="K5857" i="6"/>
  <c r="R5835" i="6" s="1"/>
  <c r="R249" i="2" s="1"/>
  <c r="K3457" i="6"/>
  <c r="R3435" i="6" s="1"/>
  <c r="R149" i="2" s="1"/>
  <c r="K7849" i="6"/>
  <c r="K3385" i="6"/>
  <c r="R3363" i="6" s="1"/>
  <c r="R146" i="2" s="1"/>
  <c r="K3937" i="6"/>
  <c r="R3915" i="6" s="1"/>
  <c r="R169" i="2" s="1"/>
  <c r="K1441" i="6"/>
  <c r="R1419" i="6" s="1"/>
  <c r="R65" i="2" s="1"/>
  <c r="K3841" i="6"/>
  <c r="R3819" i="6" s="1"/>
  <c r="R165" i="2" s="1"/>
  <c r="K1249" i="6"/>
  <c r="R1227" i="6" s="1"/>
  <c r="R57" i="2" s="1"/>
  <c r="K1201" i="6"/>
  <c r="R1179" i="6" s="1"/>
  <c r="R55" i="2" s="1"/>
  <c r="K433" i="6"/>
  <c r="R411" i="6" s="1"/>
  <c r="R23" i="2" s="1"/>
  <c r="K7801" i="6"/>
  <c r="K4009" i="6"/>
  <c r="R3987" i="6" s="1"/>
  <c r="R172" i="2" s="1"/>
  <c r="K1489" i="6"/>
  <c r="R1467" i="6" s="1"/>
  <c r="R67" i="2" s="1"/>
  <c r="K7465" i="6"/>
  <c r="K3001" i="6"/>
  <c r="R2979" i="6" s="1"/>
  <c r="R130" i="2" s="1"/>
  <c r="K2665" i="6"/>
  <c r="R2643" i="6" s="1"/>
  <c r="R116" i="2" s="1"/>
  <c r="K8137" i="6"/>
  <c r="K7705" i="6"/>
  <c r="K7081" i="6"/>
  <c r="R7059" i="6" s="1"/>
  <c r="R300" i="2" s="1"/>
  <c r="K5713" i="6"/>
  <c r="R5691" i="6" s="1"/>
  <c r="R243" i="2" s="1"/>
  <c r="K5377" i="6"/>
  <c r="R5355" i="6" s="1"/>
  <c r="R229" i="2" s="1"/>
  <c r="K4513" i="6"/>
  <c r="R4491" i="6" s="1"/>
  <c r="R193" i="2" s="1"/>
  <c r="K4225" i="6"/>
  <c r="R4203" i="6" s="1"/>
  <c r="R181" i="2" s="1"/>
  <c r="K3697" i="6"/>
  <c r="R3675" i="6" s="1"/>
  <c r="R159" i="2" s="1"/>
  <c r="K1297" i="6"/>
  <c r="R1275" i="6" s="1"/>
  <c r="R59" i="2" s="1"/>
  <c r="K3481" i="6"/>
  <c r="R3459" i="6" s="1"/>
  <c r="R150" i="2" s="1"/>
  <c r="K5689" i="6"/>
  <c r="R5667" i="6" s="1"/>
  <c r="R242" i="2" s="1"/>
  <c r="K6049" i="6"/>
  <c r="R6027" i="6" s="1"/>
  <c r="R257" i="2" s="1"/>
  <c r="K1177" i="6"/>
  <c r="R1155" i="6" s="1"/>
  <c r="R54" i="2" s="1"/>
  <c r="K6913" i="6"/>
  <c r="R6891" i="6" s="1"/>
  <c r="R293" i="2" s="1"/>
  <c r="K6721" i="6"/>
  <c r="R6699" i="6" s="1"/>
  <c r="R285" i="2" s="1"/>
  <c r="K241" i="6"/>
  <c r="K6289" i="6"/>
  <c r="R6267" i="6" s="1"/>
  <c r="R267" i="2" s="1"/>
  <c r="K2641" i="6"/>
  <c r="R2619" i="6" s="1"/>
  <c r="R115" i="2" s="1"/>
  <c r="K5449" i="6"/>
  <c r="R5427" i="6" s="1"/>
  <c r="R232" i="2" s="1"/>
  <c r="K5953" i="6"/>
  <c r="R5931" i="6" s="1"/>
  <c r="R253" i="2" s="1"/>
  <c r="K4321" i="6"/>
  <c r="R4299" i="6" s="1"/>
  <c r="R185" i="2" s="1"/>
  <c r="K121" i="6"/>
  <c r="K1369" i="6"/>
  <c r="R1347" i="6" s="1"/>
  <c r="R62" i="2" s="1"/>
  <c r="K1633" i="6"/>
  <c r="R1611" i="6" s="1"/>
  <c r="R73" i="2" s="1"/>
  <c r="K7777" i="6"/>
  <c r="K6649" i="6"/>
  <c r="R6627" i="6" s="1"/>
  <c r="R282" i="2" s="1"/>
  <c r="K4945" i="6"/>
  <c r="R4923" i="6" s="1"/>
  <c r="R211" i="2" s="1"/>
  <c r="K7201" i="6"/>
  <c r="R7179" i="6" s="1"/>
  <c r="R305" i="2" s="1"/>
  <c r="K2161" i="6"/>
  <c r="R2139" i="6" s="1"/>
  <c r="R95" i="2" s="1"/>
  <c r="K5401" i="6"/>
  <c r="R5379" i="6" s="1"/>
  <c r="R230" i="2" s="1"/>
  <c r="K7009" i="6"/>
  <c r="R6987" i="6" s="1"/>
  <c r="R297" i="2" s="1"/>
  <c r="K481" i="6"/>
  <c r="R459" i="6" s="1"/>
  <c r="R25" i="2" s="1"/>
  <c r="K7753" i="6"/>
  <c r="K8281" i="6"/>
  <c r="K6073" i="6"/>
  <c r="R6051" i="6" s="1"/>
  <c r="R258" i="2" s="1"/>
  <c r="K6745" i="6"/>
  <c r="R6723" i="6" s="1"/>
  <c r="R286" i="2" s="1"/>
  <c r="K2713" i="6"/>
  <c r="R2691" i="6" s="1"/>
  <c r="R118" i="2" s="1"/>
  <c r="K3889" i="6"/>
  <c r="R3867" i="6" s="1"/>
  <c r="R167" i="2" s="1"/>
  <c r="K3169" i="6"/>
  <c r="R3147" i="6" s="1"/>
  <c r="R137" i="2" s="1"/>
  <c r="K1537" i="6"/>
  <c r="R1515" i="6" s="1"/>
  <c r="R69" i="2" s="1"/>
  <c r="K4033" i="6"/>
  <c r="R4011" i="6" s="1"/>
  <c r="R173" i="2" s="1"/>
  <c r="K5089" i="6"/>
  <c r="R5067" i="6" s="1"/>
  <c r="R217" i="2" s="1"/>
  <c r="K4681" i="6"/>
  <c r="R4659" i="6" s="1"/>
  <c r="R200" i="2" s="1"/>
  <c r="K5833" i="6"/>
  <c r="R5811" i="6" s="1"/>
  <c r="R248" i="2" s="1"/>
  <c r="K1345" i="6"/>
  <c r="R1323" i="6" s="1"/>
  <c r="R61" i="2" s="1"/>
  <c r="K4633" i="6"/>
  <c r="R4611" i="6" s="1"/>
  <c r="R198" i="2" s="1"/>
  <c r="K385" i="6"/>
  <c r="R363" i="6" s="1"/>
  <c r="R21" i="2" s="1"/>
  <c r="K4537" i="6"/>
  <c r="R4515" i="6" s="1"/>
  <c r="R194" i="2" s="1"/>
  <c r="K3145" i="6"/>
  <c r="R3123" i="6" s="1"/>
  <c r="R136" i="2" s="1"/>
  <c r="K145" i="6"/>
  <c r="K577" i="6"/>
  <c r="R555" i="6" s="1"/>
  <c r="R29" i="2" s="1"/>
  <c r="K73" i="6"/>
  <c r="K4585" i="6"/>
  <c r="R4563" i="6" s="1"/>
  <c r="R196" i="2" s="1"/>
  <c r="K5785" i="6"/>
  <c r="R5763" i="6" s="1"/>
  <c r="R246" i="2" s="1"/>
  <c r="K5569" i="6"/>
  <c r="R5547" i="6" s="1"/>
  <c r="R237" i="2" s="1"/>
  <c r="K2905" i="6"/>
  <c r="R2883" i="6" s="1"/>
  <c r="R126" i="2" s="1"/>
  <c r="K6553" i="6"/>
  <c r="R6531" i="6" s="1"/>
  <c r="R278" i="2" s="1"/>
  <c r="K3361" i="6"/>
  <c r="R3339" i="6" s="1"/>
  <c r="R145" i="2" s="1"/>
  <c r="K2353" i="6"/>
  <c r="R2331" i="6" s="1"/>
  <c r="R103" i="2" s="1"/>
  <c r="K2857" i="6"/>
  <c r="R2835" i="6" s="1"/>
  <c r="R124" i="2" s="1"/>
  <c r="K1657" i="6"/>
  <c r="R1635" i="6" s="1"/>
  <c r="R74" i="2" s="1"/>
  <c r="K5929" i="6"/>
  <c r="R5907" i="6" s="1"/>
  <c r="R252" i="2" s="1"/>
  <c r="K1753" i="6"/>
  <c r="R1731" i="6" s="1"/>
  <c r="R78" i="2" s="1"/>
  <c r="K7969" i="6"/>
  <c r="K1921" i="6"/>
  <c r="R1899" i="6" s="1"/>
  <c r="R85" i="2" s="1"/>
  <c r="K5257" i="6"/>
  <c r="R5235" i="6" s="1"/>
  <c r="R224" i="2" s="1"/>
  <c r="K7105" i="6"/>
  <c r="R7083" i="6" s="1"/>
  <c r="R301" i="2" s="1"/>
  <c r="K7441" i="6"/>
  <c r="K2785" i="6"/>
  <c r="R2763" i="6" s="1"/>
  <c r="R121" i="2" s="1"/>
  <c r="K1729" i="6"/>
  <c r="R1707" i="6" s="1"/>
  <c r="R77" i="2" s="1"/>
  <c r="K193" i="6"/>
  <c r="K1561" i="6"/>
  <c r="R1539" i="6" s="1"/>
  <c r="R70" i="2" s="1"/>
  <c r="K8329" i="6"/>
  <c r="K505" i="6"/>
  <c r="R483" i="6" s="1"/>
  <c r="R26" i="2" s="1"/>
  <c r="K3817" i="6"/>
  <c r="R3795" i="6" s="1"/>
  <c r="R164" i="2" s="1"/>
  <c r="K2233" i="6"/>
  <c r="R2211" i="6" s="1"/>
  <c r="R98" i="2" s="1"/>
  <c r="K2305" i="6"/>
  <c r="R2283" i="6" s="1"/>
  <c r="R101" i="2" s="1"/>
  <c r="K5185" i="6"/>
  <c r="R5163" i="6" s="1"/>
  <c r="R221" i="2" s="1"/>
  <c r="K3673" i="6"/>
  <c r="R3651" i="6" s="1"/>
  <c r="R158" i="2" s="1"/>
  <c r="K3097" i="6"/>
  <c r="R3075" i="6" s="1"/>
  <c r="R134" i="2" s="1"/>
  <c r="K6385" i="6"/>
  <c r="R6363" i="6" s="1"/>
  <c r="R271" i="2" s="1"/>
  <c r="K1321" i="6"/>
  <c r="R1299" i="6" s="1"/>
  <c r="R60" i="2" s="1"/>
  <c r="K5353" i="6"/>
  <c r="R5331" i="6" s="1"/>
  <c r="R228" i="2" s="1"/>
  <c r="K25" i="6"/>
  <c r="K1969" i="6"/>
  <c r="R1947" i="6" s="1"/>
  <c r="R87" i="2" s="1"/>
  <c r="K529" i="6"/>
  <c r="R507" i="6" s="1"/>
  <c r="R27" i="2" s="1"/>
  <c r="K1705" i="6"/>
  <c r="R1683" i="6" s="1"/>
  <c r="R76" i="2" s="1"/>
  <c r="K601" i="6"/>
  <c r="R579" i="6" s="1"/>
  <c r="R30" i="2" s="1"/>
  <c r="K1081" i="6"/>
  <c r="R1059" i="6" s="1"/>
  <c r="R50" i="2" s="1"/>
  <c r="K2929" i="6"/>
  <c r="R2907" i="6" s="1"/>
  <c r="R127" i="2" s="1"/>
  <c r="K4873" i="6"/>
  <c r="R4851" i="6" s="1"/>
  <c r="R208" i="2" s="1"/>
  <c r="K769" i="6"/>
  <c r="R747" i="6" s="1"/>
  <c r="R37" i="2" s="1"/>
  <c r="K7873" i="6"/>
  <c r="K7393" i="6"/>
  <c r="K6769" i="6"/>
  <c r="R6747" i="6" s="1"/>
  <c r="R287" i="2" s="1"/>
  <c r="K4081" i="6"/>
  <c r="R4059" i="6" s="1"/>
  <c r="R175" i="2" s="1"/>
  <c r="K1225" i="6"/>
  <c r="R1203" i="6" s="1"/>
  <c r="R56" i="2" s="1"/>
  <c r="K7585" i="6"/>
  <c r="K4273" i="6"/>
  <c r="R4251" i="6" s="1"/>
  <c r="R183" i="2" s="1"/>
  <c r="K3649" i="6"/>
  <c r="R3627" i="6" s="1"/>
  <c r="R157" i="2" s="1"/>
  <c r="K2545" i="6"/>
  <c r="R2523" i="6" s="1"/>
  <c r="R111" i="2" s="1"/>
  <c r="K4441" i="6"/>
  <c r="R4419" i="6" s="1"/>
  <c r="R190" i="2" s="1"/>
  <c r="K8353" i="6"/>
  <c r="K1873" i="6"/>
  <c r="R1851" i="6" s="1"/>
  <c r="R83" i="2" s="1"/>
  <c r="K7633" i="6"/>
  <c r="K3337" i="6"/>
  <c r="R3315" i="6" s="1"/>
  <c r="R144" i="2" s="1"/>
  <c r="K4465" i="6"/>
  <c r="R4443" i="6" s="1"/>
  <c r="R191" i="2" s="1"/>
  <c r="K8041" i="6"/>
  <c r="K7537" i="6"/>
  <c r="K1849" i="6"/>
  <c r="R1827" i="6" s="1"/>
  <c r="R82" i="2" s="1"/>
  <c r="K2617" i="6"/>
  <c r="R2595" i="6" s="1"/>
  <c r="R114" i="2" s="1"/>
  <c r="K1609" i="6"/>
  <c r="R1587" i="6" s="1"/>
  <c r="R72" i="2" s="1"/>
  <c r="K6193" i="6"/>
  <c r="R6171" i="6" s="1"/>
  <c r="R263" i="2" s="1"/>
  <c r="K7489" i="6"/>
  <c r="K6817" i="6"/>
  <c r="R6795" i="6" s="1"/>
  <c r="R289" i="2" s="1"/>
  <c r="K4177" i="6"/>
  <c r="R4155" i="6" s="1"/>
  <c r="R179" i="2" s="1"/>
  <c r="K1513" i="6"/>
  <c r="R1491" i="6" s="1"/>
  <c r="R68" i="2" s="1"/>
  <c r="K7729" i="6"/>
  <c r="K4105" i="6"/>
  <c r="R4083" i="6" s="1"/>
  <c r="R176" i="2" s="1"/>
  <c r="K6001" i="6"/>
  <c r="R5979" i="6" s="1"/>
  <c r="R255" i="2" s="1"/>
  <c r="K745" i="6"/>
  <c r="R723" i="6" s="1"/>
  <c r="R36" i="2" s="1"/>
  <c r="K1105" i="6"/>
  <c r="R1083" i="6" s="1"/>
  <c r="R51" i="2" s="1"/>
  <c r="K5521" i="6"/>
  <c r="R5499" i="6" s="1"/>
  <c r="R235" i="2" s="1"/>
  <c r="K4417" i="6"/>
  <c r="R4395" i="6" s="1"/>
  <c r="R189" i="2" s="1"/>
  <c r="K2377" i="6"/>
  <c r="R2355" i="6" s="1"/>
  <c r="R104" i="2" s="1"/>
  <c r="K3745" i="6"/>
  <c r="R3723" i="6" s="1"/>
  <c r="R161" i="2" s="1"/>
  <c r="K4777" i="6"/>
  <c r="R4755" i="6" s="1"/>
  <c r="R204" i="2" s="1"/>
  <c r="K1993" i="6"/>
  <c r="R1971" i="6" s="1"/>
  <c r="R88" i="2" s="1"/>
  <c r="K5497" i="6"/>
  <c r="R5475" i="6" s="1"/>
  <c r="R234" i="2" s="1"/>
  <c r="K6577" i="6"/>
  <c r="R6555" i="6" s="1"/>
  <c r="R279" i="2" s="1"/>
  <c r="K6841" i="6"/>
  <c r="R6819" i="6" s="1"/>
  <c r="R290" i="2" s="1"/>
  <c r="K7897" i="6"/>
  <c r="K7153" i="6"/>
  <c r="R7131" i="6" s="1"/>
  <c r="R303" i="2" s="1"/>
  <c r="K8161" i="6"/>
  <c r="K3193" i="6"/>
  <c r="R3171" i="6" s="1"/>
  <c r="R138" i="2" s="1"/>
  <c r="K4801" i="6"/>
  <c r="R4779" i="6" s="1"/>
  <c r="R205" i="2" s="1"/>
  <c r="P291" i="6"/>
  <c r="P18" i="2" s="1"/>
  <c r="P267" i="6"/>
  <c r="P17" i="2" s="1"/>
  <c r="P243" i="6"/>
  <c r="P16" i="2" s="1"/>
  <c r="P51" i="6"/>
  <c r="P8" i="2" s="1"/>
  <c r="P27" i="6"/>
  <c r="P7" i="2" s="1"/>
  <c r="P147" i="6"/>
  <c r="P12" i="2" s="1"/>
  <c r="P3" i="6"/>
  <c r="P6" i="2" s="1"/>
  <c r="P123" i="6"/>
  <c r="P11" i="2" s="1"/>
  <c r="P219" i="6"/>
  <c r="P15" i="2" s="1"/>
  <c r="P75" i="6"/>
  <c r="P9" i="2" s="1"/>
  <c r="P195" i="6"/>
  <c r="P14" i="2" s="1"/>
  <c r="P171" i="6"/>
  <c r="P13" i="2" s="1"/>
  <c r="P99" i="6"/>
  <c r="P10" i="2" s="1"/>
  <c r="K7655" i="6"/>
  <c r="K1031" i="6"/>
  <c r="K1271" i="6"/>
  <c r="K5807" i="6"/>
  <c r="K6959" i="6"/>
  <c r="K1775" i="6"/>
  <c r="K1391" i="6"/>
  <c r="K5303" i="6"/>
  <c r="K3935" i="6"/>
  <c r="K6263" i="6"/>
  <c r="K7679" i="6"/>
  <c r="K6719" i="6"/>
  <c r="K7871" i="6"/>
  <c r="K4007" i="6"/>
  <c r="K1727" i="6"/>
  <c r="K4847" i="6"/>
  <c r="K2711" i="6"/>
  <c r="K8327" i="6"/>
  <c r="K71" i="6"/>
  <c r="K8207" i="6"/>
  <c r="K2543" i="6"/>
  <c r="K6695" i="6"/>
  <c r="K1127" i="6"/>
  <c r="K3239" i="6"/>
  <c r="K4535" i="6"/>
  <c r="K6191" i="6"/>
  <c r="K5975" i="6"/>
  <c r="K6311" i="6"/>
  <c r="K5183" i="6"/>
  <c r="K7967" i="6"/>
  <c r="K5855" i="6"/>
  <c r="K6503" i="6"/>
  <c r="K7847" i="6"/>
  <c r="K2135" i="6"/>
  <c r="K1703" i="6"/>
  <c r="K6215" i="6"/>
  <c r="K7727" i="6"/>
  <c r="K5231" i="6"/>
  <c r="K3719" i="6"/>
  <c r="K5039" i="6"/>
  <c r="K7751" i="6"/>
  <c r="K4943" i="6"/>
  <c r="K8279" i="6"/>
  <c r="K2855" i="6"/>
  <c r="K2639" i="6"/>
  <c r="K455" i="6"/>
  <c r="K3767" i="6"/>
  <c r="K407" i="6"/>
  <c r="K3575" i="6"/>
  <c r="K6119" i="6"/>
  <c r="K5999" i="6"/>
  <c r="K1175" i="6"/>
  <c r="K2807" i="6"/>
  <c r="K119" i="6"/>
  <c r="K4055" i="6"/>
  <c r="K5423" i="6"/>
  <c r="K5591" i="6"/>
  <c r="K3287" i="6"/>
  <c r="K1799" i="6"/>
  <c r="K4727" i="6"/>
  <c r="K671" i="6"/>
  <c r="K6551" i="6"/>
  <c r="K8255" i="6"/>
  <c r="K2231" i="6"/>
  <c r="K7007" i="6"/>
  <c r="K5447" i="6"/>
  <c r="K4511" i="6"/>
  <c r="K6815" i="6"/>
  <c r="K8375" i="6"/>
  <c r="K8399" i="6"/>
  <c r="K4895" i="6"/>
  <c r="K695" i="6"/>
  <c r="K6575" i="6"/>
  <c r="K2207" i="6"/>
  <c r="K4079" i="6"/>
  <c r="K3167" i="6"/>
  <c r="K2447" i="6"/>
  <c r="K6599" i="6"/>
  <c r="K6911" i="6"/>
  <c r="K95" i="6"/>
  <c r="K1871" i="6"/>
  <c r="K3647" i="6"/>
  <c r="K3791" i="6"/>
  <c r="K4679" i="6"/>
  <c r="K4295" i="6"/>
  <c r="K2327" i="6"/>
  <c r="K2591" i="6"/>
  <c r="K8183" i="6"/>
  <c r="K2495" i="6"/>
  <c r="K3623" i="6"/>
  <c r="K7943" i="6"/>
  <c r="K4655" i="6"/>
  <c r="K1583" i="6"/>
  <c r="K623" i="6"/>
  <c r="K1367" i="6"/>
  <c r="K3887" i="6"/>
  <c r="K7919" i="6"/>
  <c r="K4799" i="6"/>
  <c r="K6431" i="6"/>
  <c r="K4775" i="6"/>
  <c r="K647" i="6"/>
  <c r="K2303" i="6"/>
  <c r="K7367" i="6"/>
  <c r="K3527" i="6"/>
  <c r="K5543" i="6"/>
  <c r="K1415" i="6"/>
  <c r="K3671" i="6"/>
  <c r="K6983" i="6"/>
  <c r="K1487" i="6"/>
  <c r="K2063" i="6"/>
  <c r="K5063" i="6"/>
  <c r="K5471" i="6"/>
  <c r="K4463" i="6"/>
  <c r="K4199" i="6"/>
  <c r="K335" i="6"/>
  <c r="K5639" i="6"/>
  <c r="K239" i="6"/>
  <c r="K7271" i="6"/>
  <c r="K3983" i="6"/>
  <c r="K2567" i="6"/>
  <c r="K6671" i="6"/>
  <c r="K191" i="6"/>
  <c r="K719" i="6"/>
  <c r="K4103" i="6"/>
  <c r="K6791" i="6"/>
  <c r="K3383" i="6"/>
  <c r="K5399" i="6"/>
  <c r="K6095" i="6"/>
  <c r="K3551" i="6"/>
  <c r="K2087" i="6"/>
  <c r="K3263" i="6"/>
  <c r="K3119" i="6"/>
  <c r="K6047" i="6"/>
  <c r="K7487" i="6"/>
  <c r="K2375" i="6"/>
  <c r="K8303" i="6"/>
  <c r="K6455" i="6"/>
  <c r="K1631" i="6"/>
  <c r="K4751" i="6"/>
  <c r="K3191" i="6"/>
  <c r="K3911" i="6"/>
  <c r="K4439" i="6"/>
  <c r="K7535" i="6"/>
  <c r="K5567" i="6"/>
  <c r="K4583" i="6"/>
  <c r="K7247" i="6"/>
  <c r="K1535" i="6"/>
  <c r="K2975" i="6"/>
  <c r="K5663" i="6"/>
  <c r="K1055" i="6"/>
  <c r="K7703" i="6"/>
  <c r="K2399" i="6"/>
  <c r="K599" i="6"/>
  <c r="K6767" i="6"/>
  <c r="K3143" i="6"/>
  <c r="K5879" i="6"/>
  <c r="K8423" i="6"/>
  <c r="K2039" i="6"/>
  <c r="K5255" i="6"/>
  <c r="K7895" i="6"/>
  <c r="K5159" i="6"/>
  <c r="K6479" i="6"/>
  <c r="K8111" i="6"/>
  <c r="K1439" i="6"/>
  <c r="K983" i="6"/>
  <c r="K1967" i="6"/>
  <c r="K5375" i="6"/>
  <c r="K4487" i="6"/>
  <c r="K2351" i="6"/>
  <c r="K4151" i="6"/>
  <c r="K1103" i="6"/>
  <c r="K383" i="6"/>
  <c r="K3071" i="6"/>
  <c r="K7103" i="6"/>
  <c r="K6143" i="6"/>
  <c r="K7319" i="6"/>
  <c r="K6335" i="6"/>
  <c r="K2255" i="6"/>
  <c r="K7055" i="6"/>
  <c r="K7991" i="6"/>
  <c r="K551" i="6"/>
  <c r="K6167" i="6"/>
  <c r="K4031" i="6"/>
  <c r="K5927" i="6"/>
  <c r="K2615" i="6"/>
  <c r="K4919" i="6"/>
  <c r="K3743" i="6"/>
  <c r="K3479" i="6"/>
  <c r="K3455" i="6"/>
  <c r="K6887" i="6"/>
  <c r="K6383" i="6"/>
  <c r="K2183" i="6"/>
  <c r="K2999" i="6"/>
  <c r="K5951" i="6"/>
  <c r="K3311" i="6"/>
  <c r="K263" i="6"/>
  <c r="K431" i="6"/>
  <c r="K2111" i="6"/>
  <c r="K7799" i="6"/>
  <c r="K311" i="6"/>
  <c r="K3215" i="6"/>
  <c r="K791" i="6"/>
  <c r="K935" i="6"/>
  <c r="K3815" i="6"/>
  <c r="K4991" i="6"/>
  <c r="K1847" i="6"/>
  <c r="K7175" i="6"/>
  <c r="K7559" i="6"/>
  <c r="K527" i="6"/>
  <c r="K6647" i="6"/>
  <c r="K4223" i="6"/>
  <c r="K4391" i="6"/>
  <c r="K1319" i="6"/>
  <c r="K23" i="6"/>
  <c r="K4247" i="6"/>
  <c r="K5015" i="6"/>
  <c r="K7439" i="6"/>
  <c r="K7031" i="6"/>
  <c r="K5495" i="6"/>
  <c r="K6527" i="6"/>
  <c r="K2927" i="6"/>
  <c r="K7223" i="6"/>
  <c r="K6071" i="6"/>
  <c r="K2783" i="6"/>
  <c r="K5711" i="6"/>
  <c r="K479" i="6"/>
  <c r="K4271" i="6"/>
  <c r="K1079" i="6"/>
  <c r="K1919" i="6"/>
  <c r="K1679" i="6"/>
  <c r="K3431" i="6"/>
  <c r="K2279" i="6"/>
  <c r="K8039" i="6"/>
  <c r="K3023" i="6"/>
  <c r="K863" i="6"/>
  <c r="K8135" i="6"/>
  <c r="K4415" i="6"/>
  <c r="K4127" i="6"/>
  <c r="K2015" i="6"/>
  <c r="K911" i="6"/>
  <c r="K1991" i="6"/>
  <c r="K5903" i="6"/>
  <c r="K8015" i="6"/>
  <c r="K5687" i="6"/>
  <c r="K2735" i="6"/>
  <c r="K1343" i="6"/>
  <c r="K5207" i="6"/>
  <c r="K2831" i="6"/>
  <c r="K8231" i="6"/>
  <c r="K2471" i="6"/>
  <c r="K3863" i="6"/>
  <c r="K575" i="6"/>
  <c r="K1295" i="6"/>
  <c r="K1607" i="6"/>
  <c r="K4631" i="6"/>
  <c r="K3335" i="6"/>
  <c r="K4871" i="6"/>
  <c r="K839" i="6"/>
  <c r="K7295" i="6"/>
  <c r="K4967" i="6"/>
  <c r="K767" i="6"/>
  <c r="K5087" i="6"/>
  <c r="K7823" i="6"/>
  <c r="K6623" i="6"/>
  <c r="K8351" i="6"/>
  <c r="K1751" i="6"/>
  <c r="K1223" i="6"/>
  <c r="K2879" i="6"/>
  <c r="K1463" i="6"/>
  <c r="K5831" i="6"/>
  <c r="K6407" i="6"/>
  <c r="K5327" i="6"/>
  <c r="K6743" i="6"/>
  <c r="K2663" i="6"/>
  <c r="K503" i="6"/>
  <c r="K4559" i="6"/>
  <c r="K7391" i="6"/>
  <c r="K8087" i="6"/>
  <c r="K743" i="6"/>
  <c r="K1895" i="6"/>
  <c r="K4175" i="6"/>
  <c r="K2423" i="6"/>
  <c r="K5519" i="6"/>
  <c r="K3359" i="6"/>
  <c r="K7343" i="6"/>
  <c r="K4823" i="6"/>
  <c r="K3959" i="6"/>
  <c r="K143" i="6"/>
  <c r="K2519" i="6"/>
  <c r="K5735" i="6"/>
  <c r="K3839" i="6"/>
  <c r="K5783" i="6"/>
  <c r="K7511" i="6"/>
  <c r="K6023" i="6"/>
  <c r="K47" i="6"/>
  <c r="K815" i="6"/>
  <c r="K2759" i="6"/>
  <c r="K6239" i="6"/>
  <c r="K7151" i="6"/>
  <c r="K1511" i="6"/>
  <c r="K4343" i="6"/>
  <c r="K5615" i="6"/>
  <c r="K3407" i="6"/>
  <c r="K8159" i="6"/>
  <c r="K7583" i="6"/>
  <c r="K6359" i="6"/>
  <c r="K5279" i="6"/>
  <c r="K3503" i="6"/>
  <c r="K1559" i="6"/>
  <c r="K287" i="6"/>
  <c r="K1007" i="6"/>
  <c r="K7631" i="6"/>
  <c r="K7463" i="6"/>
  <c r="K4607" i="6"/>
  <c r="K215" i="6"/>
  <c r="K7607" i="6"/>
  <c r="K1655" i="6"/>
  <c r="K887" i="6"/>
  <c r="K1823" i="6"/>
  <c r="K4367" i="6"/>
  <c r="K6935" i="6"/>
  <c r="K2687" i="6"/>
  <c r="K4319" i="6"/>
  <c r="K7079" i="6"/>
  <c r="K7199" i="6"/>
  <c r="K167" i="6"/>
  <c r="K5351" i="6"/>
  <c r="K6863" i="6"/>
  <c r="K1943" i="6"/>
  <c r="K5111" i="6"/>
  <c r="K7415" i="6"/>
  <c r="K4703" i="6"/>
  <c r="K2951" i="6"/>
  <c r="K959" i="6"/>
  <c r="K2903" i="6"/>
  <c r="K359" i="6"/>
  <c r="K3599" i="6"/>
  <c r="K1199" i="6"/>
  <c r="K8063" i="6"/>
  <c r="K3095" i="6"/>
  <c r="K6839" i="6"/>
  <c r="K5759" i="6"/>
  <c r="K1247" i="6"/>
  <c r="K2159" i="6"/>
  <c r="K1151" i="6"/>
  <c r="K5135" i="6"/>
  <c r="K3047" i="6"/>
  <c r="K7775" i="6"/>
  <c r="K7127" i="6"/>
  <c r="K6287" i="6"/>
  <c r="K3695" i="6"/>
  <c r="K2112" i="6"/>
  <c r="K1056" i="6"/>
  <c r="K2496" i="6"/>
  <c r="K4752" i="6"/>
  <c r="K7296" i="6"/>
  <c r="K2976" i="6"/>
  <c r="K8400" i="6"/>
  <c r="K6336" i="6"/>
  <c r="K624" i="6"/>
  <c r="K2376" i="6"/>
  <c r="K1008" i="6"/>
  <c r="K3624" i="6"/>
  <c r="K1416" i="6"/>
  <c r="K2736" i="6"/>
  <c r="K3744" i="6"/>
  <c r="K6192" i="6"/>
  <c r="K4872" i="6"/>
  <c r="K2928" i="6"/>
  <c r="K3600" i="6"/>
  <c r="K4032" i="6"/>
  <c r="K3360" i="6"/>
  <c r="K1632" i="6"/>
  <c r="K4800" i="6"/>
  <c r="K816" i="6"/>
  <c r="K5760" i="6"/>
  <c r="K7968" i="6"/>
  <c r="K8352" i="6"/>
  <c r="K5088" i="6"/>
  <c r="K1968" i="6"/>
  <c r="K96" i="6"/>
  <c r="K1800" i="6"/>
  <c r="K6888" i="6"/>
  <c r="K7608" i="6"/>
  <c r="K4824" i="6"/>
  <c r="K3696" i="6"/>
  <c r="K5616" i="6"/>
  <c r="K6960" i="6"/>
  <c r="K2232" i="6"/>
  <c r="K1656" i="6"/>
  <c r="K7128" i="6"/>
  <c r="K528" i="6"/>
  <c r="K1584" i="6"/>
  <c r="K7632" i="6"/>
  <c r="K2088" i="6"/>
  <c r="K5784" i="6"/>
  <c r="K4608" i="6"/>
  <c r="K6600" i="6"/>
  <c r="K5160" i="6"/>
  <c r="K3336" i="6"/>
  <c r="K2208" i="6"/>
  <c r="K8424" i="6"/>
  <c r="K1488" i="6"/>
  <c r="K7224" i="6"/>
  <c r="K4368" i="6"/>
  <c r="K312" i="6"/>
  <c r="K960" i="6"/>
  <c r="K144" i="6"/>
  <c r="K7368" i="6"/>
  <c r="K3480" i="6"/>
  <c r="K696" i="6"/>
  <c r="K2040" i="6"/>
  <c r="K4968" i="6"/>
  <c r="K1848" i="6"/>
  <c r="K1368" i="6"/>
  <c r="K2352" i="6"/>
  <c r="K5952" i="6"/>
  <c r="K7656" i="6"/>
  <c r="K4728" i="6"/>
  <c r="K2016" i="6"/>
  <c r="K4632" i="6"/>
  <c r="K6480" i="6"/>
  <c r="K3096" i="6"/>
  <c r="K6768" i="6"/>
  <c r="K4992" i="6"/>
  <c r="K3792" i="6"/>
  <c r="K288" i="6"/>
  <c r="K3288" i="6"/>
  <c r="K5232" i="6"/>
  <c r="K2568" i="6"/>
  <c r="K1152" i="6"/>
  <c r="K792" i="6"/>
  <c r="K7344" i="6"/>
  <c r="K6552" i="6"/>
  <c r="K4440" i="6"/>
  <c r="K6720" i="6"/>
  <c r="K5664" i="6"/>
  <c r="K3048" i="6"/>
  <c r="K4656" i="6"/>
  <c r="K2760" i="6"/>
  <c r="K4896" i="6"/>
  <c r="K5448" i="6"/>
  <c r="K5256" i="6"/>
  <c r="K7416" i="6"/>
  <c r="K5208" i="6"/>
  <c r="K3528" i="6"/>
  <c r="K6288" i="6"/>
  <c r="K264" i="6"/>
  <c r="K1872" i="6"/>
  <c r="K240" i="6"/>
  <c r="K4344" i="6"/>
  <c r="K4776" i="6"/>
  <c r="K3192" i="6"/>
  <c r="K2664" i="6"/>
  <c r="K7440" i="6"/>
  <c r="K6144" i="6"/>
  <c r="K1176" i="6"/>
  <c r="K6624" i="6"/>
  <c r="K2904" i="6"/>
  <c r="K1296" i="6"/>
  <c r="K3120" i="6"/>
  <c r="K2472" i="6"/>
  <c r="K3024" i="6"/>
  <c r="K6312" i="6"/>
  <c r="K7488" i="6"/>
  <c r="K1920" i="6"/>
  <c r="K5472" i="6"/>
  <c r="K7200" i="6"/>
  <c r="K576" i="6"/>
  <c r="K8040" i="6"/>
  <c r="K2304" i="6"/>
  <c r="K8112" i="6"/>
  <c r="K7824" i="6"/>
  <c r="K4920" i="6"/>
  <c r="K7944" i="6"/>
  <c r="K5352" i="6"/>
  <c r="K2064" i="6"/>
  <c r="K2952" i="6"/>
  <c r="K1728" i="6"/>
  <c r="K192" i="6"/>
  <c r="K456" i="6"/>
  <c r="K8256" i="6"/>
  <c r="K7872" i="6"/>
  <c r="K6672" i="6"/>
  <c r="K864" i="6"/>
  <c r="K648" i="6"/>
  <c r="K8184" i="6"/>
  <c r="K4080" i="6"/>
  <c r="K6840" i="6"/>
  <c r="K7848" i="6"/>
  <c r="K3456" i="6"/>
  <c r="K4488" i="6"/>
  <c r="K2280" i="6"/>
  <c r="K5304" i="6"/>
  <c r="K4128" i="6"/>
  <c r="K840" i="6"/>
  <c r="K720" i="6"/>
  <c r="K6744" i="6"/>
  <c r="K1080" i="6"/>
  <c r="K5112" i="6"/>
  <c r="K4392" i="6"/>
  <c r="K2712" i="6"/>
  <c r="K7392" i="6"/>
  <c r="K5328" i="6"/>
  <c r="K1248" i="6"/>
  <c r="K3720" i="6"/>
  <c r="K7992" i="6"/>
  <c r="K4584" i="6"/>
  <c r="K2616" i="6"/>
  <c r="K7032" i="6"/>
  <c r="K5016" i="6"/>
  <c r="K384" i="6"/>
  <c r="K4200" i="6"/>
  <c r="K3864" i="6"/>
  <c r="K5640" i="6"/>
  <c r="K7272" i="6"/>
  <c r="K5904" i="6"/>
  <c r="K1824" i="6"/>
  <c r="K7728" i="6"/>
  <c r="K2784" i="6"/>
  <c r="K1128" i="6"/>
  <c r="K2688" i="6"/>
  <c r="K3840" i="6"/>
  <c r="K8088" i="6"/>
  <c r="K936" i="6"/>
  <c r="K3144" i="6"/>
  <c r="K8280" i="6"/>
  <c r="K5880" i="6"/>
  <c r="K4680" i="6"/>
  <c r="K6120" i="6"/>
  <c r="K3168" i="6"/>
  <c r="K7920" i="6"/>
  <c r="K5688" i="6"/>
  <c r="K3384" i="6"/>
  <c r="K6864" i="6"/>
  <c r="K552" i="6"/>
  <c r="K3432" i="6"/>
  <c r="K4848" i="6"/>
  <c r="K6912" i="6"/>
  <c r="K5424" i="6"/>
  <c r="K4248" i="6"/>
  <c r="K2136" i="6"/>
  <c r="K768" i="6"/>
  <c r="K5520" i="6"/>
  <c r="K7512" i="6"/>
  <c r="K6936" i="6"/>
  <c r="K7464" i="6"/>
  <c r="K504" i="6"/>
  <c r="K2448" i="6"/>
  <c r="K2424" i="6"/>
  <c r="K5184" i="6"/>
  <c r="K72" i="6"/>
  <c r="K1752" i="6"/>
  <c r="K2184" i="6"/>
  <c r="K408" i="6"/>
  <c r="K5136" i="6"/>
  <c r="K4176" i="6"/>
  <c r="K6504" i="6"/>
  <c r="K1992" i="6"/>
  <c r="K1272" i="6"/>
  <c r="K7152" i="6"/>
  <c r="K3984" i="6"/>
  <c r="K3672" i="6"/>
  <c r="K6432" i="6"/>
  <c r="K7104" i="6"/>
  <c r="K7080" i="6"/>
  <c r="K6216" i="6"/>
  <c r="K1104" i="6"/>
  <c r="K4272" i="6"/>
  <c r="K4152" i="6"/>
  <c r="K2328" i="6"/>
  <c r="K5592" i="6"/>
  <c r="K8328" i="6"/>
  <c r="K7056" i="6"/>
  <c r="K3408" i="6"/>
  <c r="K4056" i="6"/>
  <c r="K8160" i="6"/>
  <c r="K8376" i="6"/>
  <c r="K5400" i="6"/>
  <c r="K4224" i="6"/>
  <c r="K6792" i="6"/>
  <c r="K4512" i="6"/>
  <c r="K3240" i="6"/>
  <c r="K1944" i="6"/>
  <c r="K8016" i="6"/>
  <c r="K6408" i="6"/>
  <c r="K4464" i="6"/>
  <c r="K6456" i="6"/>
  <c r="K5736" i="6"/>
  <c r="K6576" i="6"/>
  <c r="K1776" i="6"/>
  <c r="K5496" i="6"/>
  <c r="K5808" i="6"/>
  <c r="K5928" i="6"/>
  <c r="K8304" i="6"/>
  <c r="K6168" i="6"/>
  <c r="K1224" i="6"/>
  <c r="K1200" i="6"/>
  <c r="K5832" i="6"/>
  <c r="K6048" i="6"/>
  <c r="K7776" i="6"/>
  <c r="K7704" i="6"/>
  <c r="K3912" i="6"/>
  <c r="K360" i="6"/>
  <c r="K6696" i="6"/>
  <c r="K3576" i="6"/>
  <c r="K7320" i="6"/>
  <c r="K744" i="6"/>
  <c r="K600" i="6"/>
  <c r="K1440" i="6"/>
  <c r="K1344" i="6"/>
  <c r="K3816" i="6"/>
  <c r="K8136" i="6"/>
  <c r="K24" i="6"/>
  <c r="K336" i="6"/>
  <c r="K672" i="6"/>
  <c r="K6240" i="6"/>
  <c r="K1032" i="6"/>
  <c r="K2880" i="6"/>
  <c r="K1512" i="6"/>
  <c r="K888" i="6"/>
  <c r="K2832" i="6"/>
  <c r="K432" i="6"/>
  <c r="K4296" i="6"/>
  <c r="K2400" i="6"/>
  <c r="K5856" i="6"/>
  <c r="K7536" i="6"/>
  <c r="K6384" i="6"/>
  <c r="K4104" i="6"/>
  <c r="K3504" i="6"/>
  <c r="K2856" i="6"/>
  <c r="K1320" i="6"/>
  <c r="K8064" i="6"/>
  <c r="K984" i="6"/>
  <c r="K5376" i="6"/>
  <c r="K5976" i="6"/>
  <c r="K6000" i="6"/>
  <c r="K3264" i="6"/>
  <c r="K2544" i="6"/>
  <c r="K48" i="6"/>
  <c r="K3960" i="6"/>
  <c r="K5280" i="6"/>
  <c r="K2256" i="6"/>
  <c r="K6816" i="6"/>
  <c r="K3000" i="6"/>
  <c r="K2520" i="6"/>
  <c r="K4008" i="6"/>
  <c r="K4320" i="6"/>
  <c r="K1560" i="6"/>
  <c r="K6096" i="6"/>
  <c r="K6360" i="6"/>
  <c r="K168" i="6"/>
  <c r="K7584" i="6"/>
  <c r="K1392" i="6"/>
  <c r="K3648" i="6"/>
  <c r="K1608" i="6"/>
  <c r="K5712" i="6"/>
  <c r="K3768" i="6"/>
  <c r="K5544" i="6"/>
  <c r="K7008" i="6"/>
  <c r="K4560" i="6"/>
  <c r="K4944" i="6"/>
  <c r="K1896" i="6"/>
  <c r="K2592" i="6"/>
  <c r="K2640" i="6"/>
  <c r="K1680" i="6"/>
  <c r="K6072" i="6"/>
  <c r="K2808" i="6"/>
  <c r="K480" i="6"/>
  <c r="K3216" i="6"/>
  <c r="K7560" i="6"/>
  <c r="K7896" i="6"/>
  <c r="K8208" i="6"/>
  <c r="K7248" i="6"/>
  <c r="K3552" i="6"/>
  <c r="K7800" i="6"/>
  <c r="K3936" i="6"/>
  <c r="K5064" i="6"/>
  <c r="K2160" i="6"/>
  <c r="K4536" i="6"/>
  <c r="K6648" i="6"/>
  <c r="K7680" i="6"/>
  <c r="K216" i="6"/>
  <c r="K1464" i="6"/>
  <c r="K7176" i="6"/>
  <c r="K4704" i="6"/>
  <c r="K4416" i="6"/>
  <c r="K8232" i="6"/>
  <c r="K7752" i="6"/>
  <c r="K3888" i="6"/>
  <c r="K3072" i="6"/>
  <c r="K912" i="6"/>
  <c r="K120" i="6"/>
  <c r="K6984" i="6"/>
  <c r="K1704" i="6"/>
  <c r="K6264" i="6"/>
  <c r="K6528" i="6"/>
  <c r="K5040" i="6"/>
  <c r="K3312" i="6"/>
  <c r="K6024" i="6"/>
  <c r="K1536" i="6"/>
  <c r="K5568" i="6"/>
  <c r="S6" i="5"/>
  <c r="P1683" i="6" l="1"/>
  <c r="P76" i="2" s="1"/>
  <c r="P387" i="6"/>
  <c r="P22" i="2" s="1"/>
  <c r="P7419" i="6"/>
  <c r="P315" i="2" s="1"/>
  <c r="P6051" i="6"/>
  <c r="P258" i="2" s="1"/>
  <c r="P7491" i="6"/>
  <c r="P318" i="2" s="1"/>
  <c r="P7443" i="6"/>
  <c r="P316" i="2" s="1"/>
  <c r="P7347" i="6"/>
  <c r="P312" i="2" s="1"/>
  <c r="P7395" i="6"/>
  <c r="P314" i="2" s="1"/>
  <c r="P435" i="6"/>
  <c r="P24" i="2" s="1"/>
  <c r="P7299" i="6"/>
  <c r="P310" i="2" s="1"/>
  <c r="P7515" i="6"/>
  <c r="P319" i="2" s="1"/>
  <c r="P7467" i="6"/>
  <c r="P317" i="2" s="1"/>
  <c r="P627" i="6"/>
  <c r="P32" i="2" s="1"/>
  <c r="P7371" i="6"/>
  <c r="P313" i="2" s="1"/>
  <c r="P5931" i="6"/>
  <c r="P253" i="2" s="1"/>
  <c r="P7563" i="6"/>
  <c r="P321" i="2" s="1"/>
  <c r="P4371" i="6"/>
  <c r="P188" i="2" s="1"/>
  <c r="P7323" i="6"/>
  <c r="P311" i="2" s="1"/>
  <c r="P2715" i="6"/>
  <c r="P119" i="2" s="1"/>
  <c r="O7491" i="6"/>
  <c r="O318" i="2" s="1"/>
  <c r="Q7491" i="6"/>
  <c r="Q318" i="2" s="1"/>
  <c r="O7395" i="6"/>
  <c r="O314" i="2" s="1"/>
  <c r="Q7395" i="6"/>
  <c r="Q314" i="2" s="1"/>
  <c r="O7371" i="6"/>
  <c r="O313" i="2" s="1"/>
  <c r="Q7371" i="6"/>
  <c r="Q313" i="2" s="1"/>
  <c r="O7443" i="6"/>
  <c r="O316" i="2" s="1"/>
  <c r="Q7443" i="6"/>
  <c r="Q316" i="2" s="1"/>
  <c r="O7323" i="6"/>
  <c r="O311" i="2" s="1"/>
  <c r="Q7323" i="6"/>
  <c r="Q311" i="2" s="1"/>
  <c r="O7467" i="6"/>
  <c r="O317" i="2" s="1"/>
  <c r="Q7467" i="6"/>
  <c r="Q317" i="2" s="1"/>
  <c r="O7563" i="6"/>
  <c r="O321" i="2" s="1"/>
  <c r="Q7563" i="6"/>
  <c r="Q321" i="2" s="1"/>
  <c r="O7515" i="6"/>
  <c r="O319" i="2" s="1"/>
  <c r="Q7515" i="6"/>
  <c r="Q319" i="2" s="1"/>
  <c r="O7299" i="6"/>
  <c r="O310" i="2" s="1"/>
  <c r="Q7299" i="6"/>
  <c r="Q310" i="2" s="1"/>
  <c r="O7539" i="6"/>
  <c r="O320" i="2" s="1"/>
  <c r="Q7539" i="6"/>
  <c r="Q320" i="2" s="1"/>
  <c r="O7419" i="6"/>
  <c r="O315" i="2" s="1"/>
  <c r="Q7419" i="6"/>
  <c r="Q315" i="2" s="1"/>
  <c r="O7347" i="6"/>
  <c r="O312" i="2" s="1"/>
  <c r="Q7347" i="6"/>
  <c r="Q312" i="2" s="1"/>
  <c r="R291" i="6"/>
  <c r="R18" i="2" s="1"/>
  <c r="O291" i="6"/>
  <c r="O18" i="2" s="1"/>
  <c r="R243" i="6"/>
  <c r="R16" i="2" s="1"/>
  <c r="O243" i="6"/>
  <c r="O16" i="2" s="1"/>
  <c r="R267" i="6"/>
  <c r="R17" i="2" s="1"/>
  <c r="O267" i="6"/>
  <c r="O17" i="2" s="1"/>
  <c r="O3723" i="6"/>
  <c r="O161" i="2" s="1"/>
  <c r="Q3723" i="6"/>
  <c r="Q161" i="2" s="1"/>
  <c r="O1827" i="6"/>
  <c r="O82" i="2" s="1"/>
  <c r="Q1827" i="6"/>
  <c r="Q82" i="2" s="1"/>
  <c r="O4419" i="6"/>
  <c r="O190" i="2" s="1"/>
  <c r="Q4419" i="6"/>
  <c r="Q190" i="2" s="1"/>
  <c r="O507" i="6"/>
  <c r="O27" i="2" s="1"/>
  <c r="Q507" i="6"/>
  <c r="Q27" i="2" s="1"/>
  <c r="O5163" i="6"/>
  <c r="O221" i="2" s="1"/>
  <c r="Q5163" i="6"/>
  <c r="Q221" i="2" s="1"/>
  <c r="O1707" i="6"/>
  <c r="O77" i="2" s="1"/>
  <c r="Q1707" i="6"/>
  <c r="Q77" i="2" s="1"/>
  <c r="O5907" i="6"/>
  <c r="O252" i="2" s="1"/>
  <c r="Q5907" i="6"/>
  <c r="Q252" i="2" s="1"/>
  <c r="O5763" i="6"/>
  <c r="O246" i="2" s="1"/>
  <c r="Q5763" i="6"/>
  <c r="Q246" i="2" s="1"/>
  <c r="O4611" i="6"/>
  <c r="O198" i="2" s="1"/>
  <c r="Q4611" i="6"/>
  <c r="Q198" i="2" s="1"/>
  <c r="O3867" i="6"/>
  <c r="O167" i="2" s="1"/>
  <c r="Q3867" i="6"/>
  <c r="Q167" i="2" s="1"/>
  <c r="O5379" i="6"/>
  <c r="O230" i="2" s="1"/>
  <c r="Q5379" i="6"/>
  <c r="Q230" i="2" s="1"/>
  <c r="O6891" i="6"/>
  <c r="O293" i="2" s="1"/>
  <c r="Q6891" i="6"/>
  <c r="Q293" i="2" s="1"/>
  <c r="O4491" i="6"/>
  <c r="O193" i="2" s="1"/>
  <c r="Q4491" i="6"/>
  <c r="Q193" i="2" s="1"/>
  <c r="O1419" i="6"/>
  <c r="O65" i="2" s="1"/>
  <c r="Q1419" i="6"/>
  <c r="Q65" i="2" s="1"/>
  <c r="O5883" i="6"/>
  <c r="O251" i="2" s="1"/>
  <c r="Q5883" i="6"/>
  <c r="Q251" i="2" s="1"/>
  <c r="O3267" i="6"/>
  <c r="O142" i="2" s="1"/>
  <c r="Q3267" i="6"/>
  <c r="Q142" i="2" s="1"/>
  <c r="O4995" i="6"/>
  <c r="O214" i="2" s="1"/>
  <c r="Q4995" i="6"/>
  <c r="Q214" i="2" s="1"/>
  <c r="O2307" i="6"/>
  <c r="O102" i="2" s="1"/>
  <c r="Q2307" i="6"/>
  <c r="Q102" i="2" s="1"/>
  <c r="O5619" i="6"/>
  <c r="O240" i="2" s="1"/>
  <c r="Q5619" i="6"/>
  <c r="Q240" i="2" s="1"/>
  <c r="O4875" i="6"/>
  <c r="O209" i="2" s="1"/>
  <c r="Q4875" i="6"/>
  <c r="Q209" i="2" s="1"/>
  <c r="O6123" i="6"/>
  <c r="O261" i="2" s="1"/>
  <c r="Q6123" i="6"/>
  <c r="Q261" i="2" s="1"/>
  <c r="O5283" i="6"/>
  <c r="O226" i="2" s="1"/>
  <c r="Q5283" i="6"/>
  <c r="Q226" i="2" s="1"/>
  <c r="O3291" i="6"/>
  <c r="O143" i="2" s="1"/>
  <c r="Q3291" i="6"/>
  <c r="Q143" i="2" s="1"/>
  <c r="O5211" i="6"/>
  <c r="O223" i="2" s="1"/>
  <c r="Q5211" i="6"/>
  <c r="Q223" i="2" s="1"/>
  <c r="O603" i="6"/>
  <c r="O31" i="2" s="1"/>
  <c r="Q603" i="6"/>
  <c r="Q31" i="2" s="1"/>
  <c r="O1923" i="6"/>
  <c r="O86" i="2" s="1"/>
  <c r="Q1923" i="6"/>
  <c r="Q86" i="2" s="1"/>
  <c r="O987" i="6"/>
  <c r="O47" i="2" s="1"/>
  <c r="Q987" i="6"/>
  <c r="Q47" i="2" s="1"/>
  <c r="O5523" i="6"/>
  <c r="O236" i="2" s="1"/>
  <c r="Q5523" i="6"/>
  <c r="Q236" i="2" s="1"/>
  <c r="O5643" i="6"/>
  <c r="O241" i="2" s="1"/>
  <c r="Q5643" i="6"/>
  <c r="Q241" i="2" s="1"/>
  <c r="O2115" i="6"/>
  <c r="O94" i="2" s="1"/>
  <c r="Q2115" i="6"/>
  <c r="Q94" i="2" s="1"/>
  <c r="O6075" i="6"/>
  <c r="O259" i="2" s="1"/>
  <c r="Q6075" i="6"/>
  <c r="Q259" i="2" s="1"/>
  <c r="O1659" i="6"/>
  <c r="O75" i="2" s="1"/>
  <c r="Q1659" i="6"/>
  <c r="Q75" i="2" s="1"/>
  <c r="O4275" i="6"/>
  <c r="O184" i="2" s="1"/>
  <c r="Q4275" i="6"/>
  <c r="Q184" i="2" s="1"/>
  <c r="O6315" i="6"/>
  <c r="O269" i="2" s="1"/>
  <c r="Q6315" i="6"/>
  <c r="Q269" i="2" s="1"/>
  <c r="O7131" i="6"/>
  <c r="O303" i="2" s="1"/>
  <c r="Q7131" i="6"/>
  <c r="Q303" i="2" s="1"/>
  <c r="O2355" i="6"/>
  <c r="O104" i="2" s="1"/>
  <c r="Q2355" i="6"/>
  <c r="Q104" i="2" s="1"/>
  <c r="O1491" i="6"/>
  <c r="O68" i="2" s="1"/>
  <c r="Q1491" i="6"/>
  <c r="Q68" i="2" s="1"/>
  <c r="O2523" i="6"/>
  <c r="O111" i="2" s="1"/>
  <c r="Q2523" i="6"/>
  <c r="Q111" i="2" s="1"/>
  <c r="O1947" i="6"/>
  <c r="O87" i="2" s="1"/>
  <c r="Q1947" i="6"/>
  <c r="Q87" i="2" s="1"/>
  <c r="O2283" i="6"/>
  <c r="O101" i="2" s="1"/>
  <c r="Q2283" i="6"/>
  <c r="Q101" i="2" s="1"/>
  <c r="O2763" i="6"/>
  <c r="O121" i="2" s="1"/>
  <c r="Q2763" i="6"/>
  <c r="Q121" i="2" s="1"/>
  <c r="O1635" i="6"/>
  <c r="O74" i="2" s="1"/>
  <c r="Q1635" i="6"/>
  <c r="Q74" i="2" s="1"/>
  <c r="O4563" i="6"/>
  <c r="O196" i="2" s="1"/>
  <c r="Q4563" i="6"/>
  <c r="Q196" i="2" s="1"/>
  <c r="O1323" i="6"/>
  <c r="O61" i="2" s="1"/>
  <c r="Q1323" i="6"/>
  <c r="Q61" i="2" s="1"/>
  <c r="O2691" i="6"/>
  <c r="O118" i="2" s="1"/>
  <c r="Q2691" i="6"/>
  <c r="Q118" i="2" s="1"/>
  <c r="O2139" i="6"/>
  <c r="O95" i="2" s="1"/>
  <c r="Q2139" i="6"/>
  <c r="Q95" i="2" s="1"/>
  <c r="O4299" i="6"/>
  <c r="O185" i="2" s="1"/>
  <c r="Q4299" i="6"/>
  <c r="Q185" i="2" s="1"/>
  <c r="O1155" i="6"/>
  <c r="O54" i="2" s="1"/>
  <c r="Q1155" i="6"/>
  <c r="Q54" i="2" s="1"/>
  <c r="O5355" i="6"/>
  <c r="O229" i="2" s="1"/>
  <c r="Q5355" i="6"/>
  <c r="Q229" i="2" s="1"/>
  <c r="O1467" i="6"/>
  <c r="O67" i="2" s="1"/>
  <c r="Q1467" i="6"/>
  <c r="Q67" i="2" s="1"/>
  <c r="O3915" i="6"/>
  <c r="O169" i="2" s="1"/>
  <c r="Q3915" i="6"/>
  <c r="Q169" i="2" s="1"/>
  <c r="O939" i="6"/>
  <c r="O45" i="2" s="1"/>
  <c r="Q939" i="6"/>
  <c r="Q45" i="2" s="1"/>
  <c r="O5091" i="6"/>
  <c r="O218" i="2" s="1"/>
  <c r="Q5091" i="6"/>
  <c r="Q218" i="2" s="1"/>
  <c r="O891" i="6"/>
  <c r="O43" i="2" s="1"/>
  <c r="Q891" i="6"/>
  <c r="Q43" i="2" s="1"/>
  <c r="O3843" i="6"/>
  <c r="O166" i="2" s="1"/>
  <c r="Q3843" i="6"/>
  <c r="Q166" i="2" s="1"/>
  <c r="O3099" i="6"/>
  <c r="O135" i="2" s="1"/>
  <c r="Q3099" i="6"/>
  <c r="Q135" i="2" s="1"/>
  <c r="O3603" i="6"/>
  <c r="O156" i="2" s="1"/>
  <c r="Q3603" i="6"/>
  <c r="Q156" i="2" s="1"/>
  <c r="O6579" i="6"/>
  <c r="O280" i="2" s="1"/>
  <c r="Q6579" i="6"/>
  <c r="Q280" i="2" s="1"/>
  <c r="O4035" i="6"/>
  <c r="O174" i="2" s="1"/>
  <c r="Q4035" i="6"/>
  <c r="Q174" i="2" s="1"/>
  <c r="O3411" i="6"/>
  <c r="O148" i="2" s="1"/>
  <c r="Q3411" i="6"/>
  <c r="Q148" i="2" s="1"/>
  <c r="O3747" i="6"/>
  <c r="O162" i="2" s="1"/>
  <c r="Q3747" i="6"/>
  <c r="Q162" i="2" s="1"/>
  <c r="O7155" i="6"/>
  <c r="O304" i="2" s="1"/>
  <c r="Q7155" i="6"/>
  <c r="Q304" i="2" s="1"/>
  <c r="O1035" i="6"/>
  <c r="O49" i="2" s="1"/>
  <c r="Q1035" i="6"/>
  <c r="Q49" i="2" s="1"/>
  <c r="O6099" i="6"/>
  <c r="O260" i="2" s="1"/>
  <c r="Q6099" i="6"/>
  <c r="Q260" i="2" s="1"/>
  <c r="O6651" i="6"/>
  <c r="O283" i="2" s="1"/>
  <c r="Q6651" i="6"/>
  <c r="Q283" i="2" s="1"/>
  <c r="O2739" i="6"/>
  <c r="O120" i="2" s="1"/>
  <c r="Q2739" i="6"/>
  <c r="Q120" i="2" s="1"/>
  <c r="O699" i="6"/>
  <c r="O35" i="2" s="1"/>
  <c r="Q699" i="6"/>
  <c r="Q35" i="2" s="1"/>
  <c r="O1803" i="6"/>
  <c r="O81" i="2" s="1"/>
  <c r="Q1803" i="6"/>
  <c r="Q81" i="2" s="1"/>
  <c r="O2067" i="6"/>
  <c r="O92" i="2" s="1"/>
  <c r="Q2067" i="6"/>
  <c r="Q92" i="2" s="1"/>
  <c r="O2499" i="6"/>
  <c r="O110" i="2" s="1"/>
  <c r="Q2499" i="6"/>
  <c r="Q110" i="2" s="1"/>
  <c r="O6243" i="6"/>
  <c r="O266" i="2" s="1"/>
  <c r="Q6243" i="6"/>
  <c r="Q266" i="2" s="1"/>
  <c r="O4395" i="6"/>
  <c r="O189" i="2" s="1"/>
  <c r="Q4395" i="6"/>
  <c r="Q189" i="2" s="1"/>
  <c r="O4155" i="6"/>
  <c r="O179" i="2" s="1"/>
  <c r="Q4155" i="6"/>
  <c r="Q179" i="2" s="1"/>
  <c r="O3627" i="6"/>
  <c r="O157" i="2" s="1"/>
  <c r="Q3627" i="6"/>
  <c r="Q157" i="2" s="1"/>
  <c r="O747" i="6"/>
  <c r="O37" i="2" s="1"/>
  <c r="Q747" i="6"/>
  <c r="Q37" i="2" s="1"/>
  <c r="O2211" i="6"/>
  <c r="O98" i="2" s="1"/>
  <c r="Q2211" i="6"/>
  <c r="Q98" i="2" s="1"/>
  <c r="O2835" i="6"/>
  <c r="O124" i="2" s="1"/>
  <c r="Q2835" i="6"/>
  <c r="Q124" i="2" s="1"/>
  <c r="O5811" i="6"/>
  <c r="O248" i="2" s="1"/>
  <c r="Q5811" i="6"/>
  <c r="Q248" i="2" s="1"/>
  <c r="O6723" i="6"/>
  <c r="O286" i="2" s="1"/>
  <c r="Q6723" i="6"/>
  <c r="Q286" i="2" s="1"/>
  <c r="O7179" i="6"/>
  <c r="O305" i="2" s="1"/>
  <c r="Q7179" i="6"/>
  <c r="Q305" i="2" s="1"/>
  <c r="O5931" i="6"/>
  <c r="O253" i="2" s="1"/>
  <c r="Q5931" i="6"/>
  <c r="Q253" i="2" s="1"/>
  <c r="O6027" i="6"/>
  <c r="O257" i="2" s="1"/>
  <c r="Q6027" i="6"/>
  <c r="Q257" i="2" s="1"/>
  <c r="O5691" i="6"/>
  <c r="O243" i="2" s="1"/>
  <c r="Q5691" i="6"/>
  <c r="Q243" i="2" s="1"/>
  <c r="O3987" i="6"/>
  <c r="O172" i="2" s="1"/>
  <c r="Q3987" i="6"/>
  <c r="Q172" i="2" s="1"/>
  <c r="O3363" i="6"/>
  <c r="O146" i="2" s="1"/>
  <c r="Q3363" i="6"/>
  <c r="Q146" i="2" s="1"/>
  <c r="O5187" i="6"/>
  <c r="O222" i="2" s="1"/>
  <c r="Q5187" i="6"/>
  <c r="Q222" i="2" s="1"/>
  <c r="O4899" i="6"/>
  <c r="O210" i="2" s="1"/>
  <c r="Q4899" i="6"/>
  <c r="Q210" i="2" s="1"/>
  <c r="O6939" i="6"/>
  <c r="O295" i="2" s="1"/>
  <c r="Q6939" i="6"/>
  <c r="Q295" i="2" s="1"/>
  <c r="O3963" i="6"/>
  <c r="O171" i="2" s="1"/>
  <c r="Q3963" i="6"/>
  <c r="Q171" i="2" s="1"/>
  <c r="O6147" i="6"/>
  <c r="O262" i="2" s="1"/>
  <c r="Q6147" i="6"/>
  <c r="Q262" i="2" s="1"/>
  <c r="O4323" i="6"/>
  <c r="O186" i="2" s="1"/>
  <c r="Q4323" i="6"/>
  <c r="Q186" i="2" s="1"/>
  <c r="O6963" i="6"/>
  <c r="O296" i="2" s="1"/>
  <c r="Q6963" i="6"/>
  <c r="Q296" i="2" s="1"/>
  <c r="O7203" i="6"/>
  <c r="O306" i="2" s="1"/>
  <c r="Q7203" i="6"/>
  <c r="Q306" i="2" s="1"/>
  <c r="O2475" i="6"/>
  <c r="O109" i="2" s="1"/>
  <c r="Q2475" i="6"/>
  <c r="Q109" i="2" s="1"/>
  <c r="O6603" i="6"/>
  <c r="O281" i="2" s="1"/>
  <c r="Q6603" i="6"/>
  <c r="Q281" i="2" s="1"/>
  <c r="O6915" i="6"/>
  <c r="O294" i="2" s="1"/>
  <c r="Q6915" i="6"/>
  <c r="Q294" i="2" s="1"/>
  <c r="O4971" i="6"/>
  <c r="O213" i="2" s="1"/>
  <c r="Q4971" i="6"/>
  <c r="Q213" i="2" s="1"/>
  <c r="O6675" i="6"/>
  <c r="O284" i="2" s="1"/>
  <c r="Q6675" i="6"/>
  <c r="Q284" i="2" s="1"/>
  <c r="O2043" i="6"/>
  <c r="O91" i="2" s="1"/>
  <c r="Q2043" i="6"/>
  <c r="Q91" i="2" s="1"/>
  <c r="O7035" i="6"/>
  <c r="O299" i="2" s="1"/>
  <c r="Q7035" i="6"/>
  <c r="Q299" i="2" s="1"/>
  <c r="O915" i="6"/>
  <c r="O44" i="2" s="1"/>
  <c r="Q915" i="6"/>
  <c r="Q44" i="2" s="1"/>
  <c r="O2451" i="6"/>
  <c r="O108" i="2" s="1"/>
  <c r="Q2451" i="6"/>
  <c r="Q108" i="2" s="1"/>
  <c r="O3051" i="6"/>
  <c r="O133" i="2" s="1"/>
  <c r="Q3051" i="6"/>
  <c r="Q133" i="2" s="1"/>
  <c r="O1131" i="6"/>
  <c r="O53" i="2" s="1"/>
  <c r="Q1131" i="6"/>
  <c r="Q53" i="2" s="1"/>
  <c r="O5115" i="6"/>
  <c r="O219" i="2" s="1"/>
  <c r="Q5115" i="6"/>
  <c r="Q219" i="2" s="1"/>
  <c r="O5019" i="6"/>
  <c r="O215" i="2" s="1"/>
  <c r="Q5019" i="6"/>
  <c r="Q215" i="2" s="1"/>
  <c r="O1779" i="6"/>
  <c r="O80" i="2" s="1"/>
  <c r="Q1779" i="6"/>
  <c r="Q80" i="2" s="1"/>
  <c r="O6819" i="6"/>
  <c r="O290" i="2" s="1"/>
  <c r="Q6819" i="6"/>
  <c r="Q290" i="2" s="1"/>
  <c r="O5499" i="6"/>
  <c r="O235" i="2" s="1"/>
  <c r="Q5499" i="6"/>
  <c r="Q235" i="2" s="1"/>
  <c r="O6795" i="6"/>
  <c r="O289" i="2" s="1"/>
  <c r="Q6795" i="6"/>
  <c r="Q289" i="2" s="1"/>
  <c r="O4443" i="6"/>
  <c r="O191" i="2" s="1"/>
  <c r="Q4443" i="6"/>
  <c r="Q191" i="2" s="1"/>
  <c r="O4251" i="6"/>
  <c r="O183" i="2" s="1"/>
  <c r="Q4251" i="6"/>
  <c r="Q183" i="2" s="1"/>
  <c r="O4851" i="6"/>
  <c r="O208" i="2" s="1"/>
  <c r="Q4851" i="6"/>
  <c r="Q208" i="2" s="1"/>
  <c r="O5331" i="6"/>
  <c r="O228" i="2" s="1"/>
  <c r="Q5331" i="6"/>
  <c r="Q228" i="2" s="1"/>
  <c r="O3795" i="6"/>
  <c r="O164" i="2" s="1"/>
  <c r="Q3795" i="6"/>
  <c r="Q164" i="2" s="1"/>
  <c r="O7083" i="6"/>
  <c r="O301" i="2" s="1"/>
  <c r="Q7083" i="6"/>
  <c r="Q301" i="2" s="1"/>
  <c r="O2331" i="6"/>
  <c r="O103" i="2" s="1"/>
  <c r="Q2331" i="6"/>
  <c r="Q103" i="2" s="1"/>
  <c r="O555" i="6"/>
  <c r="O29" i="2" s="1"/>
  <c r="Q555" i="6"/>
  <c r="Q29" i="2" s="1"/>
  <c r="O4659" i="6"/>
  <c r="O200" i="2" s="1"/>
  <c r="Q4659" i="6"/>
  <c r="Q200" i="2" s="1"/>
  <c r="O6051" i="6"/>
  <c r="O258" i="2" s="1"/>
  <c r="Q6051" i="6"/>
  <c r="Q258" i="2" s="1"/>
  <c r="O4923" i="6"/>
  <c r="O211" i="2" s="1"/>
  <c r="Q4923" i="6"/>
  <c r="Q211" i="2" s="1"/>
  <c r="O5427" i="6"/>
  <c r="O232" i="2" s="1"/>
  <c r="Q5427" i="6"/>
  <c r="Q232" i="2" s="1"/>
  <c r="O5667" i="6"/>
  <c r="O242" i="2" s="1"/>
  <c r="Q5667" i="6"/>
  <c r="Q242" i="2" s="1"/>
  <c r="O7059" i="6"/>
  <c r="O300" i="2" s="1"/>
  <c r="Q7059" i="6"/>
  <c r="Q300" i="2" s="1"/>
  <c r="O795" i="6"/>
  <c r="O39" i="2" s="1"/>
  <c r="Q795" i="6"/>
  <c r="Q39" i="2" s="1"/>
  <c r="O651" i="6"/>
  <c r="O33" i="2" s="1"/>
  <c r="Q651" i="6"/>
  <c r="Q33" i="2" s="1"/>
  <c r="O6867" i="6"/>
  <c r="O292" i="2" s="1"/>
  <c r="Q6867" i="6"/>
  <c r="Q292" i="2" s="1"/>
  <c r="O1371" i="6"/>
  <c r="O63" i="2" s="1"/>
  <c r="Q1371" i="6"/>
  <c r="Q63" i="2" s="1"/>
  <c r="O3579" i="6"/>
  <c r="O155" i="2" s="1"/>
  <c r="Q3579" i="6"/>
  <c r="Q155" i="2" s="1"/>
  <c r="O4731" i="6"/>
  <c r="O203" i="2" s="1"/>
  <c r="Q4731" i="6"/>
  <c r="Q203" i="2" s="1"/>
  <c r="O4371" i="6"/>
  <c r="O188" i="2" s="1"/>
  <c r="Q4371" i="6"/>
  <c r="Q188" i="2" s="1"/>
  <c r="O6387" i="6"/>
  <c r="O272" i="2" s="1"/>
  <c r="Q6387" i="6"/>
  <c r="Q272" i="2" s="1"/>
  <c r="O6771" i="6"/>
  <c r="O288" i="2" s="1"/>
  <c r="Q6771" i="6"/>
  <c r="Q288" i="2" s="1"/>
  <c r="O4539" i="6"/>
  <c r="O195" i="2" s="1"/>
  <c r="Q4539" i="6"/>
  <c r="Q195" i="2" s="1"/>
  <c r="O6195" i="6"/>
  <c r="O264" i="2" s="1"/>
  <c r="Q6195" i="6"/>
  <c r="Q264" i="2" s="1"/>
  <c r="O2811" i="6"/>
  <c r="O123" i="2" s="1"/>
  <c r="Q2811" i="6"/>
  <c r="Q123" i="2" s="1"/>
  <c r="O315" i="6"/>
  <c r="O19" i="2" s="1"/>
  <c r="Q315" i="6"/>
  <c r="Q19" i="2" s="1"/>
  <c r="O3771" i="6"/>
  <c r="O163" i="2" s="1"/>
  <c r="Q3771" i="6"/>
  <c r="Q163" i="2" s="1"/>
  <c r="O6003" i="6"/>
  <c r="O256" i="2" s="1"/>
  <c r="Q6003" i="6"/>
  <c r="Q256" i="2" s="1"/>
  <c r="O6339" i="6"/>
  <c r="O270" i="2" s="1"/>
  <c r="Q6339" i="6"/>
  <c r="Q270" i="2" s="1"/>
  <c r="O2259" i="6"/>
  <c r="O100" i="2" s="1"/>
  <c r="Q2259" i="6"/>
  <c r="Q100" i="2" s="1"/>
  <c r="O4587" i="6"/>
  <c r="O197" i="2" s="1"/>
  <c r="Q4587" i="6"/>
  <c r="Q197" i="2" s="1"/>
  <c r="O2235" i="6"/>
  <c r="O99" i="2" s="1"/>
  <c r="Q2235" i="6"/>
  <c r="Q99" i="2" s="1"/>
  <c r="O3531" i="6"/>
  <c r="O153" i="2" s="1"/>
  <c r="Q3531" i="6"/>
  <c r="Q153" i="2" s="1"/>
  <c r="O4347" i="6"/>
  <c r="O187" i="2" s="1"/>
  <c r="Q4347" i="6"/>
  <c r="Q187" i="2" s="1"/>
  <c r="O843" i="6"/>
  <c r="O41" i="2" s="1"/>
  <c r="Q843" i="6"/>
  <c r="Q41" i="2" s="1"/>
  <c r="O2715" i="6"/>
  <c r="O119" i="2" s="1"/>
  <c r="Q2715" i="6"/>
  <c r="Q119" i="2" s="1"/>
  <c r="O6555" i="6"/>
  <c r="O279" i="2" s="1"/>
  <c r="Q6555" i="6"/>
  <c r="Q279" i="2" s="1"/>
  <c r="O1083" i="6"/>
  <c r="O51" i="2" s="1"/>
  <c r="Q1083" i="6"/>
  <c r="Q51" i="2" s="1"/>
  <c r="O3315" i="6"/>
  <c r="O144" i="2" s="1"/>
  <c r="Q3315" i="6"/>
  <c r="Q144" i="2" s="1"/>
  <c r="O2907" i="6"/>
  <c r="O127" i="2" s="1"/>
  <c r="Q2907" i="6"/>
  <c r="Q127" i="2" s="1"/>
  <c r="O1299" i="6"/>
  <c r="O60" i="2" s="1"/>
  <c r="Q1299" i="6"/>
  <c r="Q60" i="2" s="1"/>
  <c r="O483" i="6"/>
  <c r="O26" i="2" s="1"/>
  <c r="Q483" i="6"/>
  <c r="Q26" i="2" s="1"/>
  <c r="O5235" i="6"/>
  <c r="O224" i="2" s="1"/>
  <c r="Q5235" i="6"/>
  <c r="Q224" i="2" s="1"/>
  <c r="O3339" i="6"/>
  <c r="O145" i="2" s="1"/>
  <c r="Q3339" i="6"/>
  <c r="Q145" i="2" s="1"/>
  <c r="O5067" i="6"/>
  <c r="O217" i="2" s="1"/>
  <c r="Q5067" i="6"/>
  <c r="Q217" i="2" s="1"/>
  <c r="O6627" i="6"/>
  <c r="O282" i="2" s="1"/>
  <c r="Q6627" i="6"/>
  <c r="Q282" i="2" s="1"/>
  <c r="O2619" i="6"/>
  <c r="O115" i="2" s="1"/>
  <c r="Q2619" i="6"/>
  <c r="Q115" i="2" s="1"/>
  <c r="O3459" i="6"/>
  <c r="O150" i="2" s="1"/>
  <c r="Q3459" i="6"/>
  <c r="Q150" i="2" s="1"/>
  <c r="O411" i="6"/>
  <c r="O23" i="2" s="1"/>
  <c r="Q411" i="6"/>
  <c r="Q23" i="2" s="1"/>
  <c r="O3435" i="6"/>
  <c r="O149" i="2" s="1"/>
  <c r="Q3435" i="6"/>
  <c r="Q149" i="2" s="1"/>
  <c r="O5571" i="6"/>
  <c r="O238" i="2" s="1"/>
  <c r="Q5571" i="6"/>
  <c r="Q238" i="2" s="1"/>
  <c r="O1995" i="6"/>
  <c r="O89" i="2" s="1"/>
  <c r="Q1995" i="6"/>
  <c r="Q89" i="2" s="1"/>
  <c r="O2571" i="6"/>
  <c r="O113" i="2" s="1"/>
  <c r="Q2571" i="6"/>
  <c r="Q113" i="2" s="1"/>
  <c r="O5403" i="6"/>
  <c r="O231" i="2" s="1"/>
  <c r="Q5403" i="6"/>
  <c r="Q231" i="2" s="1"/>
  <c r="O1563" i="6"/>
  <c r="O71" i="2" s="1"/>
  <c r="Q1563" i="6"/>
  <c r="Q71" i="2" s="1"/>
  <c r="O2091" i="6"/>
  <c r="O93" i="2" s="1"/>
  <c r="Q2091" i="6"/>
  <c r="Q93" i="2" s="1"/>
  <c r="O819" i="6"/>
  <c r="O40" i="2" s="1"/>
  <c r="Q819" i="6"/>
  <c r="Q40" i="2" s="1"/>
  <c r="O4683" i="6"/>
  <c r="O201" i="2" s="1"/>
  <c r="Q4683" i="6"/>
  <c r="Q201" i="2" s="1"/>
  <c r="O5955" i="6"/>
  <c r="O254" i="2" s="1"/>
  <c r="Q5955" i="6"/>
  <c r="Q254" i="2" s="1"/>
  <c r="O7227" i="6"/>
  <c r="O307" i="2" s="1"/>
  <c r="Q7227" i="6"/>
  <c r="Q307" i="2" s="1"/>
  <c r="O2427" i="6"/>
  <c r="O107" i="2" s="1"/>
  <c r="Q2427" i="6"/>
  <c r="Q107" i="2" s="1"/>
  <c r="O5595" i="6"/>
  <c r="O239" i="2" s="1"/>
  <c r="Q5595" i="6"/>
  <c r="Q239" i="2" s="1"/>
  <c r="O2859" i="6"/>
  <c r="O125" i="2" s="1"/>
  <c r="Q2859" i="6"/>
  <c r="Q125" i="2" s="1"/>
  <c r="O1443" i="6"/>
  <c r="O66" i="2" s="1"/>
  <c r="Q1443" i="6"/>
  <c r="Q66" i="2" s="1"/>
  <c r="O2931" i="6"/>
  <c r="O128" i="2" s="1"/>
  <c r="Q2931" i="6"/>
  <c r="Q128" i="2" s="1"/>
  <c r="O3243" i="6"/>
  <c r="O141" i="2" s="1"/>
  <c r="Q3243" i="6"/>
  <c r="Q141" i="2" s="1"/>
  <c r="O4707" i="6"/>
  <c r="O202" i="2" s="1"/>
  <c r="Q4707" i="6"/>
  <c r="Q202" i="2" s="1"/>
  <c r="O3507" i="6"/>
  <c r="O152" i="2" s="1"/>
  <c r="Q3507" i="6"/>
  <c r="Q152" i="2" s="1"/>
  <c r="O5475" i="6"/>
  <c r="O234" i="2" s="1"/>
  <c r="Q5475" i="6"/>
  <c r="Q234" i="2" s="1"/>
  <c r="O723" i="6"/>
  <c r="O36" i="2" s="1"/>
  <c r="Q723" i="6"/>
  <c r="Q36" i="2" s="1"/>
  <c r="O6171" i="6"/>
  <c r="O263" i="2" s="1"/>
  <c r="Q6171" i="6"/>
  <c r="Q263" i="2" s="1"/>
  <c r="O1203" i="6"/>
  <c r="O56" i="2" s="1"/>
  <c r="Q1203" i="6"/>
  <c r="Q56" i="2" s="1"/>
  <c r="O1059" i="6"/>
  <c r="O50" i="2" s="1"/>
  <c r="Q1059" i="6"/>
  <c r="Q50" i="2" s="1"/>
  <c r="O6363" i="6"/>
  <c r="O271" i="2" s="1"/>
  <c r="Q6363" i="6"/>
  <c r="Q271" i="2" s="1"/>
  <c r="O1899" i="6"/>
  <c r="O85" i="2" s="1"/>
  <c r="Q1899" i="6"/>
  <c r="Q85" i="2" s="1"/>
  <c r="O6531" i="6"/>
  <c r="O278" i="2" s="1"/>
  <c r="Q6531" i="6"/>
  <c r="Q278" i="2" s="1"/>
  <c r="O3123" i="6"/>
  <c r="O136" i="2" s="1"/>
  <c r="Q3123" i="6"/>
  <c r="Q136" i="2" s="1"/>
  <c r="O4011" i="6"/>
  <c r="O173" i="2" s="1"/>
  <c r="Q4011" i="6"/>
  <c r="Q173" i="2" s="1"/>
  <c r="O6267" i="6"/>
  <c r="O267" i="2" s="1"/>
  <c r="Q6267" i="6"/>
  <c r="Q267" i="2" s="1"/>
  <c r="O1275" i="6"/>
  <c r="O59" i="2" s="1"/>
  <c r="Q1275" i="6"/>
  <c r="Q59" i="2" s="1"/>
  <c r="O1179" i="6"/>
  <c r="O55" i="2" s="1"/>
  <c r="Q1179" i="6"/>
  <c r="Q55" i="2" s="1"/>
  <c r="O5835" i="6"/>
  <c r="O249" i="2" s="1"/>
  <c r="Q5835" i="6"/>
  <c r="Q249" i="2" s="1"/>
  <c r="O3555" i="6"/>
  <c r="O154" i="2" s="1"/>
  <c r="Q3555" i="6"/>
  <c r="Q154" i="2" s="1"/>
  <c r="O3891" i="6"/>
  <c r="O168" i="2" s="1"/>
  <c r="Q3891" i="6"/>
  <c r="Q168" i="2" s="1"/>
  <c r="O6411" i="6"/>
  <c r="O273" i="2" s="1"/>
  <c r="Q6411" i="6"/>
  <c r="Q273" i="2" s="1"/>
  <c r="O4467" i="6"/>
  <c r="O192" i="2" s="1"/>
  <c r="Q4467" i="6"/>
  <c r="Q192" i="2" s="1"/>
  <c r="O6483" i="6"/>
  <c r="O276" i="2" s="1"/>
  <c r="Q6483" i="6"/>
  <c r="Q276" i="2" s="1"/>
  <c r="O6459" i="6"/>
  <c r="O275" i="2" s="1"/>
  <c r="Q6459" i="6"/>
  <c r="Q275" i="2" s="1"/>
  <c r="O4227" i="6"/>
  <c r="O182" i="2" s="1"/>
  <c r="Q4227" i="6"/>
  <c r="Q182" i="2" s="1"/>
  <c r="O387" i="6"/>
  <c r="O22" i="2" s="1"/>
  <c r="Q387" i="6"/>
  <c r="Q22" i="2" s="1"/>
  <c r="O3939" i="6"/>
  <c r="O170" i="2" s="1"/>
  <c r="Q3939" i="6"/>
  <c r="Q170" i="2" s="1"/>
  <c r="O3003" i="6"/>
  <c r="O131" i="2" s="1"/>
  <c r="Q3003" i="6"/>
  <c r="Q131" i="2" s="1"/>
  <c r="O7011" i="6"/>
  <c r="O298" i="2" s="1"/>
  <c r="Q7011" i="6"/>
  <c r="Q298" i="2" s="1"/>
  <c r="O867" i="6"/>
  <c r="O42" i="2" s="1"/>
  <c r="Q867" i="6"/>
  <c r="Q42" i="2" s="1"/>
  <c r="O7251" i="6"/>
  <c r="O308" i="2" s="1"/>
  <c r="Q7251" i="6"/>
  <c r="Q308" i="2" s="1"/>
  <c r="O4131" i="6"/>
  <c r="O178" i="2" s="1"/>
  <c r="Q4131" i="6"/>
  <c r="Q178" i="2" s="1"/>
  <c r="O5043" i="6"/>
  <c r="O216" i="2" s="1"/>
  <c r="Q5043" i="6"/>
  <c r="Q216" i="2" s="1"/>
  <c r="O2019" i="6"/>
  <c r="O90" i="2" s="1"/>
  <c r="Q2019" i="6"/>
  <c r="Q90" i="2" s="1"/>
  <c r="O6291" i="6"/>
  <c r="O268" i="2" s="1"/>
  <c r="Q6291" i="6"/>
  <c r="Q268" i="2" s="1"/>
  <c r="O4947" i="6"/>
  <c r="O212" i="2" s="1"/>
  <c r="Q4947" i="6"/>
  <c r="Q212" i="2" s="1"/>
  <c r="O339" i="6"/>
  <c r="O20" i="2" s="1"/>
  <c r="Q339" i="6"/>
  <c r="Q20" i="2" s="1"/>
  <c r="O5739" i="6"/>
  <c r="O245" i="2" s="1"/>
  <c r="Q5739" i="6"/>
  <c r="Q245" i="2" s="1"/>
  <c r="O5787" i="6"/>
  <c r="O247" i="2" s="1"/>
  <c r="Q5787" i="6"/>
  <c r="Q247" i="2" s="1"/>
  <c r="O4779" i="6"/>
  <c r="O205" i="2" s="1"/>
  <c r="Q4779" i="6"/>
  <c r="Q205" i="2" s="1"/>
  <c r="O1971" i="6"/>
  <c r="O88" i="2" s="1"/>
  <c r="Q1971" i="6"/>
  <c r="Q88" i="2" s="1"/>
  <c r="O5979" i="6"/>
  <c r="O255" i="2" s="1"/>
  <c r="Q5979" i="6"/>
  <c r="Q255" i="2" s="1"/>
  <c r="O1587" i="6"/>
  <c r="O72" i="2" s="1"/>
  <c r="Q1587" i="6"/>
  <c r="Q72" i="2" s="1"/>
  <c r="O1851" i="6"/>
  <c r="O83" i="2" s="1"/>
  <c r="Q1851" i="6"/>
  <c r="Q83" i="2" s="1"/>
  <c r="O4059" i="6"/>
  <c r="O175" i="2" s="1"/>
  <c r="Q4059" i="6"/>
  <c r="Q175" i="2" s="1"/>
  <c r="O579" i="6"/>
  <c r="O30" i="2" s="1"/>
  <c r="Q579" i="6"/>
  <c r="Q30" i="2" s="1"/>
  <c r="O3075" i="6"/>
  <c r="O134" i="2" s="1"/>
  <c r="Q3075" i="6"/>
  <c r="Q134" i="2" s="1"/>
  <c r="O1539" i="6"/>
  <c r="O70" i="2" s="1"/>
  <c r="Q1539" i="6"/>
  <c r="Q70" i="2" s="1"/>
  <c r="O2883" i="6"/>
  <c r="O126" i="2" s="1"/>
  <c r="Q2883" i="6"/>
  <c r="Q126" i="2" s="1"/>
  <c r="O4515" i="6"/>
  <c r="O194" i="2" s="1"/>
  <c r="Q4515" i="6"/>
  <c r="Q194" i="2" s="1"/>
  <c r="O1515" i="6"/>
  <c r="O69" i="2" s="1"/>
  <c r="Q1515" i="6"/>
  <c r="Q69" i="2" s="1"/>
  <c r="O459" i="6"/>
  <c r="O25" i="2" s="1"/>
  <c r="Q459" i="6"/>
  <c r="Q25" i="2" s="1"/>
  <c r="O1611" i="6"/>
  <c r="O73" i="2" s="1"/>
  <c r="Q1611" i="6"/>
  <c r="Q73" i="2" s="1"/>
  <c r="O3675" i="6"/>
  <c r="O159" i="2" s="1"/>
  <c r="Q3675" i="6"/>
  <c r="Q159" i="2" s="1"/>
  <c r="O2643" i="6"/>
  <c r="O116" i="2" s="1"/>
  <c r="Q2643" i="6"/>
  <c r="Q116" i="2" s="1"/>
  <c r="O1227" i="6"/>
  <c r="O57" i="2" s="1"/>
  <c r="Q1227" i="6"/>
  <c r="Q57" i="2" s="1"/>
  <c r="O4107" i="6"/>
  <c r="O177" i="2" s="1"/>
  <c r="Q4107" i="6"/>
  <c r="Q177" i="2" s="1"/>
  <c r="O3387" i="6"/>
  <c r="O147" i="2" s="1"/>
  <c r="Q3387" i="6"/>
  <c r="Q147" i="2" s="1"/>
  <c r="O5307" i="6"/>
  <c r="O227" i="2" s="1"/>
  <c r="Q5307" i="6"/>
  <c r="Q227" i="2" s="1"/>
  <c r="O2379" i="6"/>
  <c r="O105" i="2" s="1"/>
  <c r="Q2379" i="6"/>
  <c r="Q105" i="2" s="1"/>
  <c r="O1755" i="6"/>
  <c r="O79" i="2" s="1"/>
  <c r="Q1755" i="6"/>
  <c r="Q79" i="2" s="1"/>
  <c r="O771" i="6"/>
  <c r="O38" i="2" s="1"/>
  <c r="Q771" i="6"/>
  <c r="Q38" i="2" s="1"/>
  <c r="O6507" i="6"/>
  <c r="O277" i="2" s="1"/>
  <c r="Q6507" i="6"/>
  <c r="Q277" i="2" s="1"/>
  <c r="O7275" i="6"/>
  <c r="O309" i="2" s="1"/>
  <c r="Q7275" i="6"/>
  <c r="Q309" i="2" s="1"/>
  <c r="O675" i="6"/>
  <c r="O34" i="2" s="1"/>
  <c r="Q675" i="6"/>
  <c r="Q34" i="2" s="1"/>
  <c r="O1395" i="6"/>
  <c r="O64" i="2" s="1"/>
  <c r="Q1395" i="6"/>
  <c r="Q64" i="2" s="1"/>
  <c r="O5139" i="6"/>
  <c r="O220" i="2" s="1"/>
  <c r="Q5139" i="6"/>
  <c r="Q220" i="2" s="1"/>
  <c r="O4179" i="6"/>
  <c r="O180" i="2" s="1"/>
  <c r="Q4179" i="6"/>
  <c r="Q180" i="2" s="1"/>
  <c r="O6435" i="6"/>
  <c r="O274" i="2" s="1"/>
  <c r="Q6435" i="6"/>
  <c r="Q274" i="2" s="1"/>
  <c r="O531" i="6"/>
  <c r="O28" i="2" s="1"/>
  <c r="Q531" i="6"/>
  <c r="Q28" i="2" s="1"/>
  <c r="O5715" i="6"/>
  <c r="O244" i="2" s="1"/>
  <c r="Q5715" i="6"/>
  <c r="Q244" i="2" s="1"/>
  <c r="O5259" i="6"/>
  <c r="O225" i="2" s="1"/>
  <c r="Q5259" i="6"/>
  <c r="Q225" i="2" s="1"/>
  <c r="O3219" i="6"/>
  <c r="O140" i="2" s="1"/>
  <c r="Q3219" i="6"/>
  <c r="Q140" i="2" s="1"/>
  <c r="O2667" i="6"/>
  <c r="O117" i="2" s="1"/>
  <c r="Q2667" i="6"/>
  <c r="Q117" i="2" s="1"/>
  <c r="O4803" i="6"/>
  <c r="O206" i="2" s="1"/>
  <c r="Q4803" i="6"/>
  <c r="Q206" i="2" s="1"/>
  <c r="O963" i="6"/>
  <c r="O46" i="2" s="1"/>
  <c r="Q963" i="6"/>
  <c r="Q46" i="2" s="1"/>
  <c r="O1251" i="6"/>
  <c r="O58" i="2" s="1"/>
  <c r="Q1251" i="6"/>
  <c r="Q58" i="2" s="1"/>
  <c r="O3171" i="6"/>
  <c r="O138" i="2" s="1"/>
  <c r="Q3171" i="6"/>
  <c r="Q138" i="2" s="1"/>
  <c r="O4755" i="6"/>
  <c r="O204" i="2" s="1"/>
  <c r="Q4755" i="6"/>
  <c r="Q204" i="2" s="1"/>
  <c r="O4083" i="6"/>
  <c r="O176" i="2" s="1"/>
  <c r="Q4083" i="6"/>
  <c r="Q176" i="2" s="1"/>
  <c r="O2595" i="6"/>
  <c r="O114" i="2" s="1"/>
  <c r="Q2595" i="6"/>
  <c r="Q114" i="2" s="1"/>
  <c r="O6747" i="6"/>
  <c r="O287" i="2" s="1"/>
  <c r="Q6747" i="6"/>
  <c r="Q287" i="2" s="1"/>
  <c r="O1683" i="6"/>
  <c r="O76" i="2" s="1"/>
  <c r="Q1683" i="6"/>
  <c r="Q76" i="2" s="1"/>
  <c r="O3651" i="6"/>
  <c r="O158" i="2" s="1"/>
  <c r="Q3651" i="6"/>
  <c r="Q158" i="2" s="1"/>
  <c r="O1731" i="6"/>
  <c r="O78" i="2" s="1"/>
  <c r="Q1731" i="6"/>
  <c r="Q78" i="2" s="1"/>
  <c r="O5547" i="6"/>
  <c r="O237" i="2" s="1"/>
  <c r="Q5547" i="6"/>
  <c r="Q237" i="2" s="1"/>
  <c r="O363" i="6"/>
  <c r="O21" i="2" s="1"/>
  <c r="Q363" i="6"/>
  <c r="Q21" i="2" s="1"/>
  <c r="O3147" i="6"/>
  <c r="O137" i="2" s="1"/>
  <c r="Q3147" i="6"/>
  <c r="Q137" i="2" s="1"/>
  <c r="O6987" i="6"/>
  <c r="O297" i="2" s="1"/>
  <c r="Q6987" i="6"/>
  <c r="Q297" i="2" s="1"/>
  <c r="O1347" i="6"/>
  <c r="O62" i="2" s="1"/>
  <c r="Q1347" i="6"/>
  <c r="Q62" i="2" s="1"/>
  <c r="O6699" i="6"/>
  <c r="O285" i="2" s="1"/>
  <c r="Q6699" i="6"/>
  <c r="Q285" i="2" s="1"/>
  <c r="O4203" i="6"/>
  <c r="O181" i="2" s="1"/>
  <c r="Q4203" i="6"/>
  <c r="Q181" i="2" s="1"/>
  <c r="O2979" i="6"/>
  <c r="O130" i="2" s="1"/>
  <c r="Q2979" i="6"/>
  <c r="Q130" i="2" s="1"/>
  <c r="O3819" i="6"/>
  <c r="O165" i="2" s="1"/>
  <c r="Q3819" i="6"/>
  <c r="Q165" i="2" s="1"/>
  <c r="O3483" i="6"/>
  <c r="O151" i="2" s="1"/>
  <c r="Q3483" i="6"/>
  <c r="Q151" i="2" s="1"/>
  <c r="O435" i="6"/>
  <c r="O24" i="2" s="1"/>
  <c r="Q435" i="6"/>
  <c r="Q24" i="2" s="1"/>
  <c r="O4635" i="6"/>
  <c r="O199" i="2" s="1"/>
  <c r="Q4635" i="6"/>
  <c r="Q199" i="2" s="1"/>
  <c r="O1875" i="6"/>
  <c r="O84" i="2" s="1"/>
  <c r="Q1875" i="6"/>
  <c r="Q84" i="2" s="1"/>
  <c r="O2187" i="6"/>
  <c r="O97" i="2" s="1"/>
  <c r="Q2187" i="6"/>
  <c r="Q97" i="2" s="1"/>
  <c r="O5859" i="6"/>
  <c r="O250" i="2" s="1"/>
  <c r="Q5859" i="6"/>
  <c r="Q250" i="2" s="1"/>
  <c r="O6219" i="6"/>
  <c r="O265" i="2" s="1"/>
  <c r="Q6219" i="6"/>
  <c r="Q265" i="2" s="1"/>
  <c r="O2547" i="6"/>
  <c r="O112" i="2" s="1"/>
  <c r="Q2547" i="6"/>
  <c r="Q112" i="2" s="1"/>
  <c r="O3027" i="6"/>
  <c r="O132" i="2" s="1"/>
  <c r="Q3027" i="6"/>
  <c r="Q132" i="2" s="1"/>
  <c r="O6843" i="6"/>
  <c r="O291" i="2" s="1"/>
  <c r="Q6843" i="6"/>
  <c r="Q291" i="2" s="1"/>
  <c r="O2787" i="6"/>
  <c r="O122" i="2" s="1"/>
  <c r="Q2787" i="6"/>
  <c r="Q122" i="2" s="1"/>
  <c r="O2403" i="6"/>
  <c r="O106" i="2" s="1"/>
  <c r="Q2403" i="6"/>
  <c r="Q106" i="2" s="1"/>
  <c r="O1011" i="6"/>
  <c r="O48" i="2" s="1"/>
  <c r="Q1011" i="6"/>
  <c r="Q48" i="2" s="1"/>
  <c r="O2955" i="6"/>
  <c r="O129" i="2" s="1"/>
  <c r="Q2955" i="6"/>
  <c r="Q129" i="2" s="1"/>
  <c r="O1107" i="6"/>
  <c r="O52" i="2" s="1"/>
  <c r="Q1107" i="6"/>
  <c r="Q52" i="2" s="1"/>
  <c r="O7107" i="6"/>
  <c r="O302" i="2" s="1"/>
  <c r="Q7107" i="6"/>
  <c r="Q302" i="2" s="1"/>
  <c r="O4827" i="6"/>
  <c r="O207" i="2" s="1"/>
  <c r="Q4827" i="6"/>
  <c r="Q207" i="2" s="1"/>
  <c r="O2163" i="6"/>
  <c r="O96" i="2" s="1"/>
  <c r="Q2163" i="6"/>
  <c r="Q96" i="2" s="1"/>
  <c r="O3195" i="6"/>
  <c r="O139" i="2" s="1"/>
  <c r="Q3195" i="6"/>
  <c r="Q139" i="2" s="1"/>
  <c r="O3699" i="6"/>
  <c r="O160" i="2" s="1"/>
  <c r="Q3699" i="6"/>
  <c r="Q160" i="2" s="1"/>
  <c r="O627" i="6"/>
  <c r="O32" i="2" s="1"/>
  <c r="Q627" i="6"/>
  <c r="Q32" i="2" s="1"/>
  <c r="O5451" i="6"/>
  <c r="O233" i="2" s="1"/>
  <c r="Q5451" i="6"/>
  <c r="Q233" i="2" s="1"/>
  <c r="AE6" i="2"/>
  <c r="AE7" i="2" s="1"/>
  <c r="AE8" i="2" s="1"/>
  <c r="Q243" i="6"/>
  <c r="Q16" i="2" s="1"/>
  <c r="Q219" i="6"/>
  <c r="Q15" i="2" s="1"/>
  <c r="Q147" i="6"/>
  <c r="Q12" i="2" s="1"/>
  <c r="Q171" i="6"/>
  <c r="Q13" i="2" s="1"/>
  <c r="Q99" i="6"/>
  <c r="Q10" i="2" s="1"/>
  <c r="AC6" i="2"/>
  <c r="Q291" i="6"/>
  <c r="Q18" i="2" s="1"/>
  <c r="Q27" i="6"/>
  <c r="Q7" i="2" s="1"/>
  <c r="Q51" i="6"/>
  <c r="Q8" i="2" s="1"/>
  <c r="Q75" i="6"/>
  <c r="Q9" i="2" s="1"/>
  <c r="Q267" i="6"/>
  <c r="Q17" i="2" s="1"/>
  <c r="Q3" i="6"/>
  <c r="Q6" i="2" s="1"/>
  <c r="Q123" i="6"/>
  <c r="Q11" i="2" s="1"/>
  <c r="Q195" i="6"/>
  <c r="Q14" i="2" s="1"/>
  <c r="AB6" i="2" l="1"/>
  <c r="AB7" i="2" s="1"/>
  <c r="AB8" i="2" s="1"/>
  <c r="AB9" i="2" s="1"/>
  <c r="AB10" i="2" s="1"/>
  <c r="AE9" i="2"/>
  <c r="AE10" i="2" s="1"/>
  <c r="AD6" i="2"/>
  <c r="AC7" i="2"/>
  <c r="AC8" i="2" s="1"/>
  <c r="AC9" i="2" s="1"/>
  <c r="AC10" i="2" s="1"/>
  <c r="AC11" i="2" s="1"/>
  <c r="AC12" i="2" s="1"/>
  <c r="AC13" i="2" s="1"/>
  <c r="AC14" i="2" s="1"/>
  <c r="AC15" i="2" s="1"/>
  <c r="AC16" i="2" s="1"/>
  <c r="B3" i="3" a="1"/>
  <c r="L75" i="3" a="1"/>
  <c r="L75" i="3" s="1"/>
  <c r="AB11" i="2" l="1"/>
  <c r="AB12" i="2" s="1"/>
  <c r="AB13" i="2" s="1"/>
  <c r="K130" i="3"/>
  <c r="L253" i="3" a="1"/>
  <c r="L253" i="3" s="1"/>
  <c r="U254" i="2" s="1"/>
  <c r="R215" i="3"/>
  <c r="S79" i="3"/>
  <c r="S339" i="3"/>
  <c r="S270" i="3"/>
  <c r="N348" i="3"/>
  <c r="R271" i="3"/>
  <c r="R335" i="3"/>
  <c r="R202" i="3"/>
  <c r="R116" i="3"/>
  <c r="R115" i="3"/>
  <c r="R74" i="3"/>
  <c r="R73" i="3"/>
  <c r="S305" i="3"/>
  <c r="N110" i="3"/>
  <c r="N233" i="3"/>
  <c r="R329" i="3"/>
  <c r="S331" i="3"/>
  <c r="R223" i="3"/>
  <c r="R310" i="3"/>
  <c r="R49" i="3"/>
  <c r="R305" i="3"/>
  <c r="R165" i="3"/>
  <c r="R339" i="3"/>
  <c r="X303" i="3"/>
  <c r="R100" i="3"/>
  <c r="R323" i="3"/>
  <c r="N140" i="3"/>
  <c r="R58" i="3"/>
  <c r="R193" i="3"/>
  <c r="R184" i="3"/>
  <c r="S341" i="3"/>
  <c r="S247" i="3"/>
  <c r="N343" i="3"/>
  <c r="R188" i="3"/>
  <c r="N155" i="3"/>
  <c r="R345" i="3"/>
  <c r="S311" i="3"/>
  <c r="R36" i="3"/>
  <c r="S40" i="3"/>
  <c r="R163" i="3"/>
  <c r="S203" i="3"/>
  <c r="S285" i="3"/>
  <c r="R311" i="3"/>
  <c r="S337" i="3"/>
  <c r="R129" i="3"/>
  <c r="R56" i="3"/>
  <c r="R142" i="3"/>
  <c r="S288" i="3"/>
  <c r="S20" i="3"/>
  <c r="N41" i="3"/>
  <c r="N215" i="3"/>
  <c r="R303" i="3"/>
  <c r="N206" i="3"/>
  <c r="N139" i="3"/>
  <c r="T106" i="3"/>
  <c r="T152" i="3"/>
  <c r="T53" i="3"/>
  <c r="N222" i="3"/>
  <c r="N331" i="3"/>
  <c r="N289" i="3"/>
  <c r="N17" i="3"/>
  <c r="R164" i="3"/>
  <c r="R221" i="3"/>
  <c r="S318" i="3"/>
  <c r="R35" i="3"/>
  <c r="R347" i="3"/>
  <c r="R122" i="3"/>
  <c r="S55" i="3"/>
  <c r="S276" i="3"/>
  <c r="S190" i="3"/>
  <c r="N280" i="3"/>
  <c r="N319" i="3"/>
  <c r="S209" i="3"/>
  <c r="R29" i="3"/>
  <c r="S176" i="3"/>
  <c r="S324" i="3"/>
  <c r="S271" i="3"/>
  <c r="R124" i="3"/>
  <c r="R295" i="3"/>
  <c r="N90" i="3"/>
  <c r="R342" i="3"/>
  <c r="S278" i="3"/>
  <c r="R123" i="3"/>
  <c r="R292" i="3"/>
  <c r="S35" i="3"/>
  <c r="N306" i="3"/>
  <c r="R210" i="3"/>
  <c r="R82" i="3"/>
  <c r="S138" i="3"/>
  <c r="S163" i="3"/>
  <c r="N297" i="3"/>
  <c r="R218" i="3"/>
  <c r="R81" i="3"/>
  <c r="R275" i="3"/>
  <c r="R208" i="3"/>
  <c r="S114" i="3"/>
  <c r="S313" i="3"/>
  <c r="R38" i="3"/>
  <c r="R269" i="3"/>
  <c r="R181" i="3"/>
  <c r="R297" i="3"/>
  <c r="S33" i="3"/>
  <c r="X16" i="3"/>
  <c r="N36" i="3"/>
  <c r="R344" i="3"/>
  <c r="R263" i="3"/>
  <c r="X263" i="3"/>
  <c r="X261" i="3"/>
  <c r="T98" i="3"/>
  <c r="X58" i="3"/>
  <c r="T231" i="3"/>
  <c r="T304" i="3"/>
  <c r="S106" i="3"/>
  <c r="R200" i="3"/>
  <c r="R173" i="3"/>
  <c r="R322" i="3"/>
  <c r="T66" i="3"/>
  <c r="R107" i="3"/>
  <c r="N56" i="3"/>
  <c r="N298" i="3"/>
  <c r="N102" i="3"/>
  <c r="R328" i="3"/>
  <c r="S345" i="3"/>
  <c r="X166" i="3"/>
  <c r="N269" i="3"/>
  <c r="T343" i="3"/>
  <c r="N316" i="3"/>
  <c r="S194" i="3"/>
  <c r="S47" i="3"/>
  <c r="R256" i="3"/>
  <c r="R194" i="3"/>
  <c r="N152" i="3"/>
  <c r="R201" i="3"/>
  <c r="S68" i="3"/>
  <c r="S297" i="3"/>
  <c r="R351" i="3"/>
  <c r="X274" i="3"/>
  <c r="S123" i="3"/>
  <c r="T218" i="3"/>
  <c r="N308" i="3"/>
  <c r="S162" i="3"/>
  <c r="S323" i="3"/>
  <c r="S214" i="3"/>
  <c r="R186" i="3"/>
  <c r="S140" i="3"/>
  <c r="R41" i="3"/>
  <c r="R236" i="3"/>
  <c r="R14" i="3"/>
  <c r="S195" i="3"/>
  <c r="R283" i="3"/>
  <c r="S193" i="3"/>
  <c r="N105" i="3"/>
  <c r="X221" i="3"/>
  <c r="R243" i="3"/>
  <c r="R187" i="3"/>
  <c r="R313" i="3"/>
  <c r="S309" i="3"/>
  <c r="R18" i="3"/>
  <c r="S300" i="3"/>
  <c r="R287" i="3"/>
  <c r="R80" i="3"/>
  <c r="R166" i="3"/>
  <c r="S312" i="3"/>
  <c r="R228" i="3"/>
  <c r="S30" i="3"/>
  <c r="N177" i="3"/>
  <c r="T161" i="3"/>
  <c r="T109" i="3"/>
  <c r="N329" i="3"/>
  <c r="R180" i="3"/>
  <c r="R52" i="3"/>
  <c r="R229" i="3"/>
  <c r="S143" i="3"/>
  <c r="N275" i="3"/>
  <c r="R179" i="3"/>
  <c r="R51" i="3"/>
  <c r="R270" i="3"/>
  <c r="S155" i="3"/>
  <c r="S301" i="3"/>
  <c r="R138" i="3"/>
  <c r="R10" i="3"/>
  <c r="N99" i="3"/>
  <c r="R350" i="3"/>
  <c r="S292" i="3"/>
  <c r="R145" i="3"/>
  <c r="S239" i="3"/>
  <c r="N296" i="3"/>
  <c r="R72" i="3"/>
  <c r="N203" i="3"/>
  <c r="R158" i="3"/>
  <c r="S207" i="3"/>
  <c r="S304" i="3"/>
  <c r="R45" i="3"/>
  <c r="S84" i="3"/>
  <c r="S21" i="3"/>
  <c r="S61" i="3"/>
  <c r="N16" i="3"/>
  <c r="R119" i="3"/>
  <c r="S107" i="3"/>
  <c r="X52" i="3"/>
  <c r="T11" i="3"/>
  <c r="T184" i="3"/>
  <c r="T239" i="3"/>
  <c r="S246" i="3"/>
  <c r="R209" i="3"/>
  <c r="N114" i="3"/>
  <c r="R30" i="3"/>
  <c r="R259" i="3"/>
  <c r="R249" i="3"/>
  <c r="T217" i="3"/>
  <c r="R108" i="3"/>
  <c r="N334" i="3"/>
  <c r="N290" i="3"/>
  <c r="R66" i="3"/>
  <c r="N281" i="3"/>
  <c r="R192" i="3"/>
  <c r="R22" i="3"/>
  <c r="R245" i="3"/>
  <c r="N223" i="3"/>
  <c r="X224" i="3"/>
  <c r="T229" i="3"/>
  <c r="X280" i="3"/>
  <c r="R254" i="3"/>
  <c r="R291" i="3"/>
  <c r="R99" i="3"/>
  <c r="N282" i="3"/>
  <c r="R289" i="3"/>
  <c r="N273" i="3"/>
  <c r="S36" i="3"/>
  <c r="S289" i="3"/>
  <c r="R157" i="3"/>
  <c r="X44" i="3"/>
  <c r="R337" i="3"/>
  <c r="N30" i="3"/>
  <c r="T185" i="3"/>
  <c r="R353" i="3"/>
  <c r="R60" i="3"/>
  <c r="N283" i="3"/>
  <c r="R59" i="3"/>
  <c r="R146" i="3"/>
  <c r="S148" i="3"/>
  <c r="N208" i="3"/>
  <c r="R153" i="3"/>
  <c r="N304" i="3"/>
  <c r="S99" i="3"/>
  <c r="R261" i="3"/>
  <c r="R53" i="3"/>
  <c r="S108" i="3"/>
  <c r="N156" i="3"/>
  <c r="R127" i="3"/>
  <c r="X94" i="3"/>
  <c r="T35" i="3"/>
  <c r="T317" i="3"/>
  <c r="S319" i="3"/>
  <c r="R172" i="3"/>
  <c r="R44" i="3"/>
  <c r="S183" i="3"/>
  <c r="S72" i="3"/>
  <c r="R338" i="3"/>
  <c r="R171" i="3"/>
  <c r="R43" i="3"/>
  <c r="R227" i="3"/>
  <c r="N94" i="3"/>
  <c r="S293" i="3"/>
  <c r="R130" i="3"/>
  <c r="R336" i="3"/>
  <c r="S87" i="3"/>
  <c r="S346" i="3"/>
  <c r="S284" i="3"/>
  <c r="R137" i="3"/>
  <c r="R224" i="3"/>
  <c r="N288" i="3"/>
  <c r="R64" i="3"/>
  <c r="R343" i="3"/>
  <c r="R150" i="3"/>
  <c r="S175" i="3"/>
  <c r="S296" i="3"/>
  <c r="R37" i="3"/>
  <c r="S52" i="3"/>
  <c r="S135" i="3"/>
  <c r="S156" i="3"/>
  <c r="N247" i="3"/>
  <c r="R111" i="3"/>
  <c r="S153" i="3"/>
  <c r="N323" i="3"/>
  <c r="T340" i="3"/>
  <c r="T160" i="3"/>
  <c r="N101" i="3"/>
  <c r="X47" i="3"/>
  <c r="U76" i="2"/>
  <c r="S198" i="3"/>
  <c r="N174" i="3"/>
  <c r="S181" i="3"/>
  <c r="T301" i="3"/>
  <c r="T42" i="3"/>
  <c r="N213" i="3"/>
  <c r="S350" i="3"/>
  <c r="R212" i="3"/>
  <c r="S332" i="3"/>
  <c r="N276" i="3"/>
  <c r="S279" i="3"/>
  <c r="R196" i="3"/>
  <c r="R132" i="3"/>
  <c r="R68" i="3"/>
  <c r="R316" i="3"/>
  <c r="R273" i="3"/>
  <c r="S151" i="3"/>
  <c r="S196" i="3"/>
  <c r="S353" i="3"/>
  <c r="N291" i="3"/>
  <c r="S286" i="3"/>
  <c r="R195" i="3"/>
  <c r="R131" i="3"/>
  <c r="R67" i="3"/>
  <c r="R340" i="3"/>
  <c r="N339" i="3"/>
  <c r="S67" i="3"/>
  <c r="S28" i="3"/>
  <c r="N314" i="3"/>
  <c r="S317" i="3"/>
  <c r="R230" i="3"/>
  <c r="R154" i="3"/>
  <c r="R90" i="3"/>
  <c r="R26" i="3"/>
  <c r="S170" i="3"/>
  <c r="N160" i="3"/>
  <c r="R248" i="3"/>
  <c r="R290" i="3"/>
  <c r="N305" i="3"/>
  <c r="S308" i="3"/>
  <c r="R250" i="3"/>
  <c r="R161" i="3"/>
  <c r="R89" i="3"/>
  <c r="R9" i="3"/>
  <c r="S179" i="3"/>
  <c r="S336" i="3"/>
  <c r="S283" i="3"/>
  <c r="R120" i="3"/>
  <c r="R265" i="3"/>
  <c r="S31" i="3"/>
  <c r="N294" i="3"/>
  <c r="R206" i="3"/>
  <c r="R78" i="3"/>
  <c r="S154" i="3"/>
  <c r="S96" i="3"/>
  <c r="N277" i="3"/>
  <c r="R234" i="3"/>
  <c r="R93" i="3"/>
  <c r="S174" i="3"/>
  <c r="N196" i="3"/>
  <c r="N138" i="3"/>
  <c r="X119" i="3"/>
  <c r="X249" i="3"/>
  <c r="S132" i="3"/>
  <c r="N60" i="3"/>
  <c r="S56" i="3"/>
  <c r="N303" i="3"/>
  <c r="R167" i="3"/>
  <c r="R39" i="3"/>
  <c r="R244" i="3"/>
  <c r="N49" i="3"/>
  <c r="S354" i="3"/>
  <c r="N106" i="3"/>
  <c r="X250" i="3"/>
  <c r="T84" i="3"/>
  <c r="T139" i="3"/>
  <c r="T262" i="3"/>
  <c r="X128" i="3"/>
  <c r="T251" i="3"/>
  <c r="T236" i="3"/>
  <c r="T39" i="3"/>
  <c r="T266" i="3"/>
  <c r="X138" i="3"/>
  <c r="K322" i="3"/>
  <c r="N35" i="3"/>
  <c r="L285" i="3" a="1"/>
  <c r="L285" i="3" s="1"/>
  <c r="R103" i="3"/>
  <c r="N72" i="3"/>
  <c r="X143" i="3"/>
  <c r="T353" i="3"/>
  <c r="T313" i="3"/>
  <c r="T137" i="3"/>
  <c r="T120" i="3"/>
  <c r="X73" i="3"/>
  <c r="N83" i="3"/>
  <c r="R354" i="3"/>
  <c r="N300" i="3"/>
  <c r="S303" i="3"/>
  <c r="R222" i="3"/>
  <c r="R156" i="3"/>
  <c r="R92" i="3"/>
  <c r="R28" i="3"/>
  <c r="S130" i="3"/>
  <c r="N191" i="3"/>
  <c r="R255" i="3"/>
  <c r="R301" i="3"/>
  <c r="N315" i="3"/>
  <c r="S310" i="3"/>
  <c r="R242" i="3"/>
  <c r="R155" i="3"/>
  <c r="R91" i="3"/>
  <c r="R27" i="3"/>
  <c r="S182" i="3"/>
  <c r="S171" i="3"/>
  <c r="S128" i="3"/>
  <c r="S338" i="3"/>
  <c r="N274" i="3"/>
  <c r="S277" i="3"/>
  <c r="R178" i="3"/>
  <c r="R114" i="3"/>
  <c r="R50" i="3"/>
  <c r="S255" i="3"/>
  <c r="R268" i="3"/>
  <c r="S23" i="3"/>
  <c r="N91" i="3"/>
  <c r="S329" i="3"/>
  <c r="S348" i="3"/>
  <c r="N342" i="3"/>
  <c r="R185" i="3"/>
  <c r="R113" i="3"/>
  <c r="R33" i="3"/>
  <c r="R286" i="3"/>
  <c r="S152" i="3"/>
  <c r="S307" i="3"/>
  <c r="R144" i="3"/>
  <c r="R16" i="3"/>
  <c r="S145" i="3"/>
  <c r="N318" i="3"/>
  <c r="R327" i="3"/>
  <c r="R102" i="3"/>
  <c r="R247" i="3"/>
  <c r="N212" i="3"/>
  <c r="N301" i="3"/>
  <c r="N248" i="3"/>
  <c r="R117" i="3"/>
  <c r="R231" i="3"/>
  <c r="S27" i="3"/>
  <c r="R235" i="3"/>
  <c r="X49" i="3"/>
  <c r="R267" i="3"/>
  <c r="S62" i="3"/>
  <c r="X204" i="3"/>
  <c r="X168" i="3"/>
  <c r="X173" i="3"/>
  <c r="R191" i="3"/>
  <c r="R63" i="3"/>
  <c r="R307" i="3"/>
  <c r="X290" i="3"/>
  <c r="S237" i="3"/>
  <c r="X13" i="3"/>
  <c r="S17" i="3"/>
  <c r="T148" i="3"/>
  <c r="T203" i="3"/>
  <c r="S22" i="3"/>
  <c r="T248" i="3"/>
  <c r="T333" i="3"/>
  <c r="T24" i="3"/>
  <c r="T111" i="3"/>
  <c r="T62" i="3"/>
  <c r="X316" i="3"/>
  <c r="X219" i="3"/>
  <c r="N224" i="3"/>
  <c r="R148" i="3"/>
  <c r="R84" i="3"/>
  <c r="R20" i="3"/>
  <c r="S98" i="3"/>
  <c r="S177" i="3"/>
  <c r="N180" i="3"/>
  <c r="N132" i="3"/>
  <c r="N307" i="3"/>
  <c r="S302" i="3"/>
  <c r="R211" i="3"/>
  <c r="R147" i="3"/>
  <c r="R83" i="3"/>
  <c r="R19" i="3"/>
  <c r="S150" i="3"/>
  <c r="N175" i="3"/>
  <c r="S180" i="3"/>
  <c r="S330" i="3"/>
  <c r="N337" i="3"/>
  <c r="N322" i="3"/>
  <c r="R170" i="3"/>
  <c r="R106" i="3"/>
  <c r="R42" i="3"/>
  <c r="R240" i="3"/>
  <c r="S191" i="3"/>
  <c r="R324" i="3"/>
  <c r="S80" i="3"/>
  <c r="S321" i="3"/>
  <c r="N325" i="3"/>
  <c r="R331" i="3"/>
  <c r="R177" i="3"/>
  <c r="R105" i="3"/>
  <c r="R25" i="3"/>
  <c r="R252" i="3"/>
  <c r="S349" i="3"/>
  <c r="S299" i="3"/>
  <c r="R136" i="3"/>
  <c r="R8" i="3"/>
  <c r="N96" i="3"/>
  <c r="N310" i="3"/>
  <c r="R246" i="3"/>
  <c r="R94" i="3"/>
  <c r="R233" i="3"/>
  <c r="N198" i="3"/>
  <c r="N293" i="3"/>
  <c r="N216" i="3"/>
  <c r="R109" i="3"/>
  <c r="R217" i="3"/>
  <c r="R296" i="3"/>
  <c r="N145" i="3"/>
  <c r="X51" i="3"/>
  <c r="X57" i="3"/>
  <c r="N8" i="3"/>
  <c r="X183" i="3"/>
  <c r="X103" i="3"/>
  <c r="X248" i="3"/>
  <c r="R183" i="3"/>
  <c r="R55" i="3"/>
  <c r="R317" i="3"/>
  <c r="S15" i="3"/>
  <c r="N107" i="3"/>
  <c r="T6" i="3"/>
  <c r="N262" i="3"/>
  <c r="T124" i="3"/>
  <c r="T195" i="3"/>
  <c r="K309" i="3"/>
  <c r="T277" i="3"/>
  <c r="T308" i="3"/>
  <c r="T265" i="3"/>
  <c r="T87" i="3"/>
  <c r="T46" i="3"/>
  <c r="T33" i="3"/>
  <c r="X175" i="3"/>
  <c r="N210" i="3"/>
  <c r="N292" i="3"/>
  <c r="S295" i="3"/>
  <c r="S340" i="3"/>
  <c r="N284" i="3"/>
  <c r="S287" i="3"/>
  <c r="R204" i="3"/>
  <c r="R140" i="3"/>
  <c r="R76" i="3"/>
  <c r="R12" i="3"/>
  <c r="R294" i="3"/>
  <c r="N163" i="3"/>
  <c r="N166" i="3"/>
  <c r="S120" i="3"/>
  <c r="N299" i="3"/>
  <c r="S294" i="3"/>
  <c r="R203" i="3"/>
  <c r="R139" i="3"/>
  <c r="R75" i="3"/>
  <c r="R11" i="3"/>
  <c r="S118" i="3"/>
  <c r="S113" i="3"/>
  <c r="S60" i="3"/>
  <c r="S322" i="3"/>
  <c r="R326" i="3"/>
  <c r="R262" i="3"/>
  <c r="R162" i="3"/>
  <c r="R98" i="3"/>
  <c r="R34" i="3"/>
  <c r="S202" i="3"/>
  <c r="R216" i="3"/>
  <c r="R280" i="3"/>
  <c r="S48" i="3"/>
  <c r="N313" i="3"/>
  <c r="S316" i="3"/>
  <c r="R321" i="3"/>
  <c r="R169" i="3"/>
  <c r="R97" i="3"/>
  <c r="R17" i="3"/>
  <c r="S211" i="3"/>
  <c r="R355" i="3"/>
  <c r="S291" i="3"/>
  <c r="R128" i="3"/>
  <c r="R284" i="3"/>
  <c r="S63" i="3"/>
  <c r="N302" i="3"/>
  <c r="R214" i="3"/>
  <c r="R86" i="3"/>
  <c r="S186" i="3"/>
  <c r="N108" i="3"/>
  <c r="N285" i="3"/>
  <c r="R266" i="3"/>
  <c r="R101" i="3"/>
  <c r="S206" i="3"/>
  <c r="S231" i="3"/>
  <c r="S37" i="3"/>
  <c r="X115" i="3"/>
  <c r="X185" i="3"/>
  <c r="N183" i="3"/>
  <c r="N21" i="3"/>
  <c r="N88" i="3"/>
  <c r="N311" i="3"/>
  <c r="R175" i="3"/>
  <c r="R47" i="3"/>
  <c r="R274" i="3"/>
  <c r="S53" i="3"/>
  <c r="N15" i="3"/>
  <c r="N29" i="3"/>
  <c r="X82" i="3"/>
  <c r="T116" i="3"/>
  <c r="T163" i="3"/>
  <c r="T326" i="3"/>
  <c r="T257" i="3"/>
  <c r="T286" i="3"/>
  <c r="S265" i="3"/>
  <c r="T79" i="3"/>
  <c r="T14" i="3"/>
  <c r="X323" i="3"/>
  <c r="S13" i="3"/>
  <c r="N324" i="3"/>
  <c r="AE11" i="2"/>
  <c r="AE12" i="2" s="1"/>
  <c r="S158" i="3"/>
  <c r="S200" i="3"/>
  <c r="R285" i="3"/>
  <c r="S328" i="3"/>
  <c r="N272" i="3"/>
  <c r="S275" i="3"/>
  <c r="R176" i="3"/>
  <c r="R112" i="3"/>
  <c r="R48" i="3"/>
  <c r="S223" i="3"/>
  <c r="S199" i="3"/>
  <c r="R312" i="3"/>
  <c r="R346" i="3"/>
  <c r="N286" i="3"/>
  <c r="S281" i="3"/>
  <c r="R198" i="3"/>
  <c r="R134" i="3"/>
  <c r="R70" i="3"/>
  <c r="R6" i="3"/>
  <c r="S122" i="3"/>
  <c r="N154" i="3"/>
  <c r="N171" i="3"/>
  <c r="S333" i="3"/>
  <c r="S355" i="3"/>
  <c r="S280" i="3"/>
  <c r="R213" i="3"/>
  <c r="R149" i="3"/>
  <c r="R85" i="3"/>
  <c r="R21" i="3"/>
  <c r="S142" i="3"/>
  <c r="N207" i="3"/>
  <c r="N143" i="3"/>
  <c r="R306" i="3"/>
  <c r="S25" i="3"/>
  <c r="N77" i="3"/>
  <c r="X314" i="3"/>
  <c r="R288" i="3"/>
  <c r="X187" i="3"/>
  <c r="N37" i="3"/>
  <c r="N84" i="3"/>
  <c r="R257" i="3"/>
  <c r="S208" i="3"/>
  <c r="R320" i="3"/>
  <c r="S24" i="3"/>
  <c r="R253" i="3"/>
  <c r="N295" i="3"/>
  <c r="R258" i="3"/>
  <c r="R159" i="3"/>
  <c r="R95" i="3"/>
  <c r="R31" i="3"/>
  <c r="R325" i="3"/>
  <c r="R341" i="3"/>
  <c r="R304" i="3"/>
  <c r="S144" i="3"/>
  <c r="K223" i="3"/>
  <c r="N333" i="3"/>
  <c r="X174" i="3"/>
  <c r="N25" i="3"/>
  <c r="X218" i="3"/>
  <c r="X188" i="3"/>
  <c r="T335" i="3"/>
  <c r="T60" i="3"/>
  <c r="T309" i="3"/>
  <c r="T131" i="3"/>
  <c r="T223" i="3"/>
  <c r="T194" i="3"/>
  <c r="T34" i="3"/>
  <c r="X225" i="3"/>
  <c r="T105" i="3"/>
  <c r="N254" i="3"/>
  <c r="T96" i="3"/>
  <c r="S222" i="3"/>
  <c r="X289" i="3"/>
  <c r="T303" i="3"/>
  <c r="T198" i="3"/>
  <c r="T234" i="3"/>
  <c r="K151" i="3"/>
  <c r="N34" i="3"/>
  <c r="X195" i="3"/>
  <c r="X48" i="3"/>
  <c r="X11" i="3"/>
  <c r="N232" i="3"/>
  <c r="S126" i="3"/>
  <c r="N122" i="3"/>
  <c r="R251" i="3"/>
  <c r="N355" i="3"/>
  <c r="N346" i="3"/>
  <c r="N351" i="3"/>
  <c r="R168" i="3"/>
  <c r="R104" i="3"/>
  <c r="R40" i="3"/>
  <c r="S210" i="3"/>
  <c r="S167" i="3"/>
  <c r="R241" i="3"/>
  <c r="S342" i="3"/>
  <c r="N278" i="3"/>
  <c r="S273" i="3"/>
  <c r="R190" i="3"/>
  <c r="R126" i="3"/>
  <c r="R62" i="3"/>
  <c r="N239" i="3"/>
  <c r="S90" i="3"/>
  <c r="S71" i="3"/>
  <c r="N146" i="3"/>
  <c r="S325" i="3"/>
  <c r="N341" i="3"/>
  <c r="S272" i="3"/>
  <c r="R205" i="3"/>
  <c r="R141" i="3"/>
  <c r="R77" i="3"/>
  <c r="R13" i="3"/>
  <c r="S110" i="3"/>
  <c r="N128" i="3"/>
  <c r="S131" i="3"/>
  <c r="R237" i="3"/>
  <c r="R309" i="3"/>
  <c r="N33" i="3"/>
  <c r="K247" i="3"/>
  <c r="N40" i="3"/>
  <c r="X149" i="3"/>
  <c r="N23" i="3"/>
  <c r="N61" i="3"/>
  <c r="S77" i="3"/>
  <c r="R264" i="3"/>
  <c r="X201" i="3"/>
  <c r="N176" i="3"/>
  <c r="S147" i="3"/>
  <c r="N287" i="3"/>
  <c r="R226" i="3"/>
  <c r="R151" i="3"/>
  <c r="R87" i="3"/>
  <c r="R23" i="3"/>
  <c r="R302" i="3"/>
  <c r="R239" i="3"/>
  <c r="S57" i="3"/>
  <c r="X298" i="3"/>
  <c r="N261" i="3"/>
  <c r="S314" i="3"/>
  <c r="X172" i="3"/>
  <c r="X70" i="3"/>
  <c r="S218" i="3"/>
  <c r="N230" i="3"/>
  <c r="T212" i="3"/>
  <c r="T52" i="3"/>
  <c r="N18" i="3"/>
  <c r="T99" i="3"/>
  <c r="S105" i="3"/>
  <c r="T170" i="3"/>
  <c r="T336" i="3"/>
  <c r="X240" i="3"/>
  <c r="T81" i="3"/>
  <c r="K6" i="3"/>
  <c r="AD6" i="3" s="1"/>
  <c r="T88" i="3"/>
  <c r="N79" i="3"/>
  <c r="T207" i="3"/>
  <c r="T263" i="3"/>
  <c r="T158" i="3"/>
  <c r="T181" i="3"/>
  <c r="N117" i="3"/>
  <c r="N66" i="3"/>
  <c r="X262" i="3"/>
  <c r="K21" i="3"/>
  <c r="X297" i="3"/>
  <c r="X67" i="3"/>
  <c r="R65" i="3"/>
  <c r="R333" i="3"/>
  <c r="S94" i="3"/>
  <c r="S75" i="3"/>
  <c r="N192" i="3"/>
  <c r="N320" i="3"/>
  <c r="R334" i="3"/>
  <c r="N330" i="3"/>
  <c r="R160" i="3"/>
  <c r="R96" i="3"/>
  <c r="R32" i="3"/>
  <c r="S178" i="3"/>
  <c r="N263" i="3"/>
  <c r="S160" i="3"/>
  <c r="S334" i="3"/>
  <c r="N270" i="3"/>
  <c r="S351" i="3"/>
  <c r="R182" i="3"/>
  <c r="R118" i="3"/>
  <c r="R54" i="3"/>
  <c r="R300" i="3"/>
  <c r="R352" i="3"/>
  <c r="S39" i="3"/>
  <c r="S64" i="3"/>
  <c r="N317" i="3"/>
  <c r="R330" i="3"/>
  <c r="R349" i="3"/>
  <c r="R197" i="3"/>
  <c r="R133" i="3"/>
  <c r="R69" i="3"/>
  <c r="R319" i="3"/>
  <c r="R348" i="3"/>
  <c r="S116" i="3"/>
  <c r="S212" i="3"/>
  <c r="N69" i="3"/>
  <c r="N211" i="3"/>
  <c r="R232" i="3"/>
  <c r="N53" i="3"/>
  <c r="S215" i="3"/>
  <c r="X55" i="3"/>
  <c r="R282" i="3"/>
  <c r="N20" i="3"/>
  <c r="R298" i="3"/>
  <c r="S81" i="3"/>
  <c r="X85" i="3"/>
  <c r="N126" i="3"/>
  <c r="N68" i="3"/>
  <c r="N279" i="3"/>
  <c r="R207" i="3"/>
  <c r="R143" i="3"/>
  <c r="R79" i="3"/>
  <c r="R15" i="3"/>
  <c r="R281" i="3"/>
  <c r="R299" i="3"/>
  <c r="X87" i="3"/>
  <c r="X14" i="3"/>
  <c r="S89" i="3"/>
  <c r="S282" i="3"/>
  <c r="X53" i="3"/>
  <c r="S256" i="3"/>
  <c r="S197" i="3"/>
  <c r="N238" i="3"/>
  <c r="T188" i="3"/>
  <c r="T20" i="3"/>
  <c r="X129" i="3"/>
  <c r="T75" i="3"/>
  <c r="N7" i="3"/>
  <c r="T162" i="3"/>
  <c r="T310" i="3"/>
  <c r="K134" i="3"/>
  <c r="T73" i="3"/>
  <c r="T334" i="3"/>
  <c r="T56" i="3"/>
  <c r="N165" i="3"/>
  <c r="T159" i="3"/>
  <c r="T325" i="3"/>
  <c r="T150" i="3"/>
  <c r="T157" i="3"/>
  <c r="K145" i="3"/>
  <c r="S66" i="3"/>
  <c r="X154" i="3"/>
  <c r="T41" i="3"/>
  <c r="T134" i="3"/>
  <c r="K230" i="3"/>
  <c r="R121" i="3"/>
  <c r="R57" i="3"/>
  <c r="R308" i="3"/>
  <c r="R332" i="3"/>
  <c r="S43" i="3"/>
  <c r="N164" i="3"/>
  <c r="N312" i="3"/>
  <c r="S315" i="3"/>
  <c r="R238" i="3"/>
  <c r="R152" i="3"/>
  <c r="R88" i="3"/>
  <c r="R24" i="3"/>
  <c r="S146" i="3"/>
  <c r="S184" i="3"/>
  <c r="N111" i="3"/>
  <c r="S326" i="3"/>
  <c r="N321" i="3"/>
  <c r="N338" i="3"/>
  <c r="R174" i="3"/>
  <c r="R110" i="3"/>
  <c r="R46" i="3"/>
  <c r="R279" i="3"/>
  <c r="R278" i="3"/>
  <c r="S263" i="3"/>
  <c r="S32" i="3"/>
  <c r="N309" i="3"/>
  <c r="S320" i="3"/>
  <c r="N326" i="3"/>
  <c r="R189" i="3"/>
  <c r="R125" i="3"/>
  <c r="R61" i="3"/>
  <c r="R276" i="3"/>
  <c r="R318" i="3"/>
  <c r="S59" i="3"/>
  <c r="N120" i="3"/>
  <c r="N55" i="3"/>
  <c r="N24" i="3"/>
  <c r="R315" i="3"/>
  <c r="R293" i="3"/>
  <c r="S65" i="3"/>
  <c r="X282" i="3"/>
  <c r="N76" i="3"/>
  <c r="R277" i="3"/>
  <c r="X257" i="3"/>
  <c r="N113" i="3"/>
  <c r="X7" i="3"/>
  <c r="N62" i="3"/>
  <c r="X83" i="3"/>
  <c r="N271" i="3"/>
  <c r="R199" i="3"/>
  <c r="R135" i="3"/>
  <c r="R71" i="3"/>
  <c r="R7" i="3"/>
  <c r="R220" i="3"/>
  <c r="N135" i="3"/>
  <c r="X306" i="3"/>
  <c r="X102" i="3"/>
  <c r="S261" i="3"/>
  <c r="X319" i="3"/>
  <c r="X288" i="3"/>
  <c r="X206" i="3"/>
  <c r="X17" i="3"/>
  <c r="X169" i="3"/>
  <c r="T180" i="3"/>
  <c r="T215" i="3"/>
  <c r="T323" i="3"/>
  <c r="T67" i="3"/>
  <c r="N86" i="3"/>
  <c r="T130" i="3"/>
  <c r="T289" i="3"/>
  <c r="T250" i="3"/>
  <c r="T25" i="3"/>
  <c r="T238" i="3"/>
  <c r="T32" i="3"/>
  <c r="X241" i="3"/>
  <c r="T151" i="3"/>
  <c r="S238" i="3"/>
  <c r="T94" i="3"/>
  <c r="T141" i="3"/>
  <c r="X336" i="3"/>
  <c r="X313" i="3"/>
  <c r="N130" i="3"/>
  <c r="X159" i="3"/>
  <c r="K191" i="3"/>
  <c r="K43" i="3"/>
  <c r="S69" i="3"/>
  <c r="R272" i="3"/>
  <c r="X19" i="3"/>
  <c r="R219" i="3"/>
  <c r="X86" i="3"/>
  <c r="X23" i="3"/>
  <c r="S269" i="3"/>
  <c r="N121" i="3"/>
  <c r="X243" i="3"/>
  <c r="S306" i="3"/>
  <c r="X231" i="3"/>
  <c r="X95" i="3"/>
  <c r="X142" i="3"/>
  <c r="N253" i="3"/>
  <c r="S185" i="3"/>
  <c r="X217" i="3"/>
  <c r="X266" i="3"/>
  <c r="X38" i="3"/>
  <c r="X144" i="3"/>
  <c r="N246" i="3"/>
  <c r="N103" i="3"/>
  <c r="S133" i="3"/>
  <c r="T329" i="3"/>
  <c r="T172" i="3"/>
  <c r="T108" i="3"/>
  <c r="T44" i="3"/>
  <c r="T294" i="3"/>
  <c r="N169" i="3"/>
  <c r="X12" i="3"/>
  <c r="T187" i="3"/>
  <c r="T123" i="3"/>
  <c r="T59" i="3"/>
  <c r="T292" i="3"/>
  <c r="T345" i="3"/>
  <c r="S159" i="3"/>
  <c r="T230" i="3"/>
  <c r="T154" i="3"/>
  <c r="T90" i="3"/>
  <c r="T26" i="3"/>
  <c r="T268" i="3"/>
  <c r="N225" i="3"/>
  <c r="X50" i="3"/>
  <c r="T209" i="3"/>
  <c r="T129" i="3"/>
  <c r="T65" i="3"/>
  <c r="T287" i="3"/>
  <c r="T264" i="3"/>
  <c r="T208" i="3"/>
  <c r="T144" i="3"/>
  <c r="T80" i="3"/>
  <c r="T16" i="3"/>
  <c r="T312" i="3"/>
  <c r="S8" i="3"/>
  <c r="T344" i="3"/>
  <c r="X273" i="3"/>
  <c r="T143" i="3"/>
  <c r="T71" i="3"/>
  <c r="T249" i="3"/>
  <c r="X160" i="3"/>
  <c r="T327" i="3"/>
  <c r="T142" i="3"/>
  <c r="T38" i="3"/>
  <c r="T213" i="3"/>
  <c r="T93" i="3"/>
  <c r="T219" i="3"/>
  <c r="S124" i="3"/>
  <c r="X284" i="3"/>
  <c r="X335" i="3"/>
  <c r="X45" i="3"/>
  <c r="T149" i="3"/>
  <c r="X92" i="3"/>
  <c r="X99" i="3"/>
  <c r="T260" i="3"/>
  <c r="X72" i="3"/>
  <c r="X258" i="3"/>
  <c r="X37" i="3"/>
  <c r="T272" i="3"/>
  <c r="X36" i="3"/>
  <c r="X90" i="3"/>
  <c r="S264" i="3"/>
  <c r="T324" i="3"/>
  <c r="S240" i="3"/>
  <c r="K270" i="3"/>
  <c r="L70" i="3" a="1"/>
  <c r="L70" i="3" s="1"/>
  <c r="X305" i="3"/>
  <c r="N144" i="3"/>
  <c r="N57" i="3"/>
  <c r="N158" i="3"/>
  <c r="N95" i="3"/>
  <c r="X141" i="3"/>
  <c r="K53" i="3"/>
  <c r="N221" i="3"/>
  <c r="N92" i="3"/>
  <c r="N70" i="3"/>
  <c r="S298" i="3"/>
  <c r="X229" i="3"/>
  <c r="N134" i="3"/>
  <c r="X31" i="3"/>
  <c r="N229" i="3"/>
  <c r="S217" i="3"/>
  <c r="S266" i="3"/>
  <c r="S38" i="3"/>
  <c r="S230" i="3"/>
  <c r="N200" i="3"/>
  <c r="P200" i="3" s="1"/>
  <c r="N195" i="3"/>
  <c r="N44" i="3"/>
  <c r="T254" i="3"/>
  <c r="T164" i="3"/>
  <c r="T100" i="3"/>
  <c r="T36" i="3"/>
  <c r="T273" i="3"/>
  <c r="T235" i="3"/>
  <c r="T342" i="3"/>
  <c r="T179" i="3"/>
  <c r="T115" i="3"/>
  <c r="T51" i="3"/>
  <c r="T271" i="3"/>
  <c r="T293" i="3"/>
  <c r="T267" i="3"/>
  <c r="T210" i="3"/>
  <c r="T146" i="3"/>
  <c r="T82" i="3"/>
  <c r="T18" i="3"/>
  <c r="T216" i="3"/>
  <c r="S254" i="3"/>
  <c r="K245" i="3"/>
  <c r="T201" i="3"/>
  <c r="T121" i="3"/>
  <c r="T57" i="3"/>
  <c r="T224" i="3"/>
  <c r="T320" i="3"/>
  <c r="T200" i="3"/>
  <c r="T136" i="3"/>
  <c r="T72" i="3"/>
  <c r="T8" i="3"/>
  <c r="T241" i="3"/>
  <c r="S101" i="3"/>
  <c r="T322" i="3"/>
  <c r="T337" i="3"/>
  <c r="T135" i="3"/>
  <c r="T63" i="3"/>
  <c r="X209" i="3"/>
  <c r="T341" i="3"/>
  <c r="T246" i="3"/>
  <c r="T110" i="3"/>
  <c r="T30" i="3"/>
  <c r="T205" i="3"/>
  <c r="T85" i="3"/>
  <c r="T295" i="3"/>
  <c r="K255" i="3"/>
  <c r="T153" i="3"/>
  <c r="X18" i="3"/>
  <c r="T346" i="3"/>
  <c r="T133" i="3"/>
  <c r="X27" i="3"/>
  <c r="X25" i="3"/>
  <c r="N13" i="3"/>
  <c r="X351" i="3"/>
  <c r="X339" i="3"/>
  <c r="K107" i="3"/>
  <c r="N142" i="3"/>
  <c r="K41" i="3"/>
  <c r="T261" i="3"/>
  <c r="S232" i="3"/>
  <c r="X338" i="3"/>
  <c r="N345" i="3"/>
  <c r="K353" i="3"/>
  <c r="L176" i="3" a="1"/>
  <c r="L176" i="3" s="1"/>
  <c r="K294" i="3"/>
  <c r="N65" i="3"/>
  <c r="X76" i="3"/>
  <c r="N85" i="3"/>
  <c r="R260" i="3"/>
  <c r="X215" i="3"/>
  <c r="N245" i="3"/>
  <c r="S121" i="3"/>
  <c r="K8" i="3"/>
  <c r="K95" i="3"/>
  <c r="S290" i="3"/>
  <c r="T7" i="3"/>
  <c r="X312" i="3"/>
  <c r="N52" i="3"/>
  <c r="S229" i="3"/>
  <c r="X246" i="3"/>
  <c r="X193" i="3"/>
  <c r="X181" i="3"/>
  <c r="X197" i="3"/>
  <c r="X352" i="3"/>
  <c r="X111" i="3"/>
  <c r="S18" i="3"/>
  <c r="X65" i="3"/>
  <c r="T222" i="3"/>
  <c r="T156" i="3"/>
  <c r="T92" i="3"/>
  <c r="T28" i="3"/>
  <c r="T243" i="3"/>
  <c r="N167" i="3"/>
  <c r="T338" i="3"/>
  <c r="T171" i="3"/>
  <c r="T107" i="3"/>
  <c r="T43" i="3"/>
  <c r="T256" i="3"/>
  <c r="T228" i="3"/>
  <c r="N82" i="3"/>
  <c r="T202" i="3"/>
  <c r="T138" i="3"/>
  <c r="T74" i="3"/>
  <c r="T10" i="3"/>
  <c r="T280" i="3"/>
  <c r="S82" i="3"/>
  <c r="K89" i="3"/>
  <c r="T193" i="3"/>
  <c r="T113" i="3"/>
  <c r="T49" i="3"/>
  <c r="T332" i="3"/>
  <c r="X233" i="3"/>
  <c r="T192" i="3"/>
  <c r="T128" i="3"/>
  <c r="T64" i="3"/>
  <c r="T284" i="3"/>
  <c r="S137" i="3"/>
  <c r="N335" i="3"/>
  <c r="T339" i="3"/>
  <c r="T226" i="3"/>
  <c r="T119" i="3"/>
  <c r="T47" i="3"/>
  <c r="X177" i="3"/>
  <c r="X310" i="3"/>
  <c r="T206" i="3"/>
  <c r="T102" i="3"/>
  <c r="T22" i="3"/>
  <c r="T197" i="3"/>
  <c r="T69" i="3"/>
  <c r="N170" i="3"/>
  <c r="X29" i="3"/>
  <c r="T145" i="3"/>
  <c r="N149" i="3"/>
  <c r="X332" i="3"/>
  <c r="T117" i="3"/>
  <c r="X155" i="3"/>
  <c r="X165" i="3"/>
  <c r="X192" i="3"/>
  <c r="X268" i="3"/>
  <c r="X200" i="3"/>
  <c r="N197" i="3"/>
  <c r="L21" i="3" a="1"/>
  <c r="L21" i="3" s="1"/>
  <c r="X342" i="3"/>
  <c r="X39" i="3"/>
  <c r="N125" i="3"/>
  <c r="X150" i="3"/>
  <c r="X125" i="3"/>
  <c r="K101" i="3"/>
  <c r="K278" i="3"/>
  <c r="B3" i="3"/>
  <c r="T351" i="3"/>
  <c r="X296" i="3"/>
  <c r="K310" i="3"/>
  <c r="K287" i="3"/>
  <c r="K269" i="3"/>
  <c r="X245" i="3"/>
  <c r="K221" i="3"/>
  <c r="N260" i="3"/>
  <c r="N332" i="3"/>
  <c r="S228" i="3"/>
  <c r="T167" i="3"/>
  <c r="T55" i="3"/>
  <c r="X251" i="3"/>
  <c r="T279" i="3"/>
  <c r="X153" i="3"/>
  <c r="X308" i="3"/>
  <c r="N226" i="3"/>
  <c r="T259" i="3"/>
  <c r="S226" i="3"/>
  <c r="N347" i="3"/>
  <c r="X211" i="3"/>
  <c r="N157" i="3"/>
  <c r="N93" i="3"/>
  <c r="S51" i="3"/>
  <c r="T275" i="3"/>
  <c r="X158" i="3"/>
  <c r="X96" i="3"/>
  <c r="K200" i="3"/>
  <c r="N123" i="3"/>
  <c r="S76" i="3"/>
  <c r="K31" i="3"/>
  <c r="T237" i="3"/>
  <c r="N178" i="3"/>
  <c r="X123" i="3"/>
  <c r="N250" i="3"/>
  <c r="N133" i="3"/>
  <c r="X42" i="3"/>
  <c r="T314" i="3"/>
  <c r="N151" i="3"/>
  <c r="X41" i="3"/>
  <c r="N141" i="3"/>
  <c r="X56" i="3"/>
  <c r="S109" i="3"/>
  <c r="X10" i="3"/>
  <c r="N98" i="3"/>
  <c r="N328" i="3"/>
  <c r="N112" i="3"/>
  <c r="N80" i="3"/>
  <c r="T283" i="3"/>
  <c r="N150" i="3"/>
  <c r="S10" i="3"/>
  <c r="T299" i="3"/>
  <c r="X8" i="3"/>
  <c r="S42" i="3"/>
  <c r="X202" i="3"/>
  <c r="S16" i="3"/>
  <c r="X291" i="3"/>
  <c r="X300" i="3"/>
  <c r="X321" i="3"/>
  <c r="X162" i="3"/>
  <c r="K103" i="3"/>
  <c r="K319" i="3"/>
  <c r="X78" i="3"/>
  <c r="K117" i="3"/>
  <c r="K227" i="3"/>
  <c r="K346" i="3"/>
  <c r="K73" i="3"/>
  <c r="K164" i="3"/>
  <c r="K256" i="3"/>
  <c r="K347" i="3"/>
  <c r="K139" i="3"/>
  <c r="K249" i="3"/>
  <c r="K33" i="3"/>
  <c r="K156" i="3"/>
  <c r="K289" i="3"/>
  <c r="K48" i="3"/>
  <c r="K205" i="3"/>
  <c r="K340" i="3"/>
  <c r="K233" i="3"/>
  <c r="K78" i="3"/>
  <c r="K257" i="3"/>
  <c r="K140" i="3"/>
  <c r="K354" i="3"/>
  <c r="K240" i="3"/>
  <c r="X341" i="3"/>
  <c r="N344" i="3"/>
  <c r="X309" i="3"/>
  <c r="K286" i="3"/>
  <c r="K263" i="3"/>
  <c r="K239" i="3"/>
  <c r="K215" i="3"/>
  <c r="N240" i="3"/>
  <c r="S268" i="3"/>
  <c r="S224" i="3"/>
  <c r="T127" i="3"/>
  <c r="T45" i="3"/>
  <c r="X244" i="3"/>
  <c r="T276" i="3"/>
  <c r="X145" i="3"/>
  <c r="N267" i="3"/>
  <c r="X222" i="3"/>
  <c r="S258" i="3"/>
  <c r="T220" i="3"/>
  <c r="X331" i="3"/>
  <c r="X196" i="3"/>
  <c r="X156" i="3"/>
  <c r="K92" i="3"/>
  <c r="K50" i="3"/>
  <c r="N214" i="3"/>
  <c r="S157" i="3"/>
  <c r="N266" i="3"/>
  <c r="X191" i="3"/>
  <c r="K122" i="3"/>
  <c r="K75" i="3"/>
  <c r="K23" i="3"/>
  <c r="S234" i="3"/>
  <c r="N161" i="3"/>
  <c r="X121" i="3"/>
  <c r="N243" i="3"/>
  <c r="S127" i="3"/>
  <c r="N39" i="3"/>
  <c r="T282" i="3"/>
  <c r="S139" i="3"/>
  <c r="N28" i="3"/>
  <c r="S129" i="3"/>
  <c r="N51" i="3"/>
  <c r="S104" i="3"/>
  <c r="S352" i="3"/>
  <c r="K94" i="3"/>
  <c r="T225" i="3"/>
  <c r="K81" i="3"/>
  <c r="N43" i="3"/>
  <c r="X139" i="3"/>
  <c r="S97" i="3"/>
  <c r="S225" i="3"/>
  <c r="S192" i="3"/>
  <c r="X232" i="3"/>
  <c r="X33" i="3"/>
  <c r="N109" i="3"/>
  <c r="S9" i="3"/>
  <c r="X299" i="3"/>
  <c r="X324" i="3"/>
  <c r="X260" i="3"/>
  <c r="X189" i="3"/>
  <c r="K111" i="3"/>
  <c r="K327" i="3"/>
  <c r="X164" i="3"/>
  <c r="K126" i="3"/>
  <c r="K236" i="3"/>
  <c r="K355" i="3"/>
  <c r="K91" i="3"/>
  <c r="K173" i="3"/>
  <c r="K265" i="3"/>
  <c r="K16" i="3"/>
  <c r="K150" i="3"/>
  <c r="K260" i="3"/>
  <c r="K46" i="3"/>
  <c r="K168" i="3"/>
  <c r="K314" i="3"/>
  <c r="K59" i="3"/>
  <c r="K217" i="3"/>
  <c r="K352" i="3"/>
  <c r="K251" i="3"/>
  <c r="K98" i="3"/>
  <c r="K275" i="3"/>
  <c r="K178" i="3"/>
  <c r="K65" i="3"/>
  <c r="K259" i="3"/>
  <c r="X333" i="3"/>
  <c r="T349" i="3"/>
  <c r="K303" i="3"/>
  <c r="K285" i="3"/>
  <c r="K261" i="3"/>
  <c r="K237" i="3"/>
  <c r="X340" i="3"/>
  <c r="X237" i="3"/>
  <c r="S260" i="3"/>
  <c r="S220" i="3"/>
  <c r="T126" i="3"/>
  <c r="T37" i="3"/>
  <c r="N237" i="3"/>
  <c r="S262" i="3"/>
  <c r="K133" i="3"/>
  <c r="N265" i="3"/>
  <c r="T348" i="3"/>
  <c r="S251" i="3"/>
  <c r="S219" i="3"/>
  <c r="X286" i="3"/>
  <c r="K195" i="3"/>
  <c r="X152" i="3"/>
  <c r="S83" i="3"/>
  <c r="K38" i="3"/>
  <c r="X210" i="3"/>
  <c r="N137" i="3"/>
  <c r="N259" i="3"/>
  <c r="S189" i="3"/>
  <c r="S111" i="3"/>
  <c r="X64" i="3"/>
  <c r="X20" i="3"/>
  <c r="S227" i="3"/>
  <c r="K160" i="3"/>
  <c r="S117" i="3"/>
  <c r="N217" i="3"/>
  <c r="X106" i="3"/>
  <c r="X35" i="3"/>
  <c r="S257" i="3"/>
  <c r="S136" i="3"/>
  <c r="K25" i="3"/>
  <c r="X98" i="3"/>
  <c r="N42" i="3"/>
  <c r="S73" i="3"/>
  <c r="X328" i="3"/>
  <c r="N64" i="3"/>
  <c r="K183" i="3"/>
  <c r="X46" i="3"/>
  <c r="N6" i="3"/>
  <c r="S100" i="3"/>
  <c r="S86" i="3"/>
  <c r="S204" i="3"/>
  <c r="K155" i="3"/>
  <c r="X214" i="3"/>
  <c r="N59" i="3"/>
  <c r="X34" i="3"/>
  <c r="T298" i="3"/>
  <c r="X127" i="3"/>
  <c r="X329" i="3"/>
  <c r="X344" i="3"/>
  <c r="X327" i="3"/>
  <c r="K119" i="3"/>
  <c r="X208" i="3"/>
  <c r="K26" i="3"/>
  <c r="K136" i="3"/>
  <c r="K264" i="3"/>
  <c r="K9" i="3"/>
  <c r="K100" i="3"/>
  <c r="K182" i="3"/>
  <c r="K274" i="3"/>
  <c r="K29" i="3"/>
  <c r="K162" i="3"/>
  <c r="K272" i="3"/>
  <c r="K58" i="3"/>
  <c r="K193" i="3"/>
  <c r="K325" i="3"/>
  <c r="K84" i="3"/>
  <c r="K242" i="3"/>
  <c r="K19" i="3"/>
  <c r="K312" i="3"/>
  <c r="K116" i="3"/>
  <c r="K313" i="3"/>
  <c r="K220" i="3"/>
  <c r="K85" i="3"/>
  <c r="K280" i="3"/>
  <c r="X325" i="3"/>
  <c r="S344" i="3"/>
  <c r="X302" i="3"/>
  <c r="K279" i="3"/>
  <c r="X255" i="3"/>
  <c r="K231" i="3"/>
  <c r="X355" i="3"/>
  <c r="K337" i="3"/>
  <c r="K301" i="3"/>
  <c r="X278" i="3"/>
  <c r="K254" i="3"/>
  <c r="X230" i="3"/>
  <c r="X301" i="3"/>
  <c r="N228" i="3"/>
  <c r="S252" i="3"/>
  <c r="T191" i="3"/>
  <c r="T118" i="3"/>
  <c r="T21" i="3"/>
  <c r="N354" i="3"/>
  <c r="K209" i="3"/>
  <c r="X113" i="3"/>
  <c r="N251" i="3"/>
  <c r="T318" i="3"/>
  <c r="T245" i="3"/>
  <c r="K206" i="3"/>
  <c r="X252" i="3"/>
  <c r="X179" i="3"/>
  <c r="X130" i="3"/>
  <c r="X71" i="3"/>
  <c r="S19" i="3"/>
  <c r="N189" i="3"/>
  <c r="S125" i="3"/>
  <c r="N234" i="3"/>
  <c r="K184" i="3"/>
  <c r="X108" i="3"/>
  <c r="K55" i="3"/>
  <c r="T274" i="3"/>
  <c r="N201" i="3"/>
  <c r="X147" i="3"/>
  <c r="K99" i="3"/>
  <c r="S188" i="3"/>
  <c r="X74" i="3"/>
  <c r="X15" i="3"/>
  <c r="S243" i="3"/>
  <c r="S85" i="3"/>
  <c r="N352" i="3"/>
  <c r="X79" i="3"/>
  <c r="N172" i="3"/>
  <c r="N50" i="3"/>
  <c r="S172" i="3"/>
  <c r="S50" i="3"/>
  <c r="S141" i="3"/>
  <c r="N10" i="3"/>
  <c r="N115" i="3"/>
  <c r="X21" i="3"/>
  <c r="L61" i="3" a="1"/>
  <c r="L61" i="3" s="1"/>
  <c r="K343" i="3"/>
  <c r="K318" i="3"/>
  <c r="X295" i="3"/>
  <c r="X277" i="3"/>
  <c r="X253" i="3"/>
  <c r="K229" i="3"/>
  <c r="X285" i="3"/>
  <c r="N350" i="3"/>
  <c r="S248" i="3"/>
  <c r="T190" i="3"/>
  <c r="T78" i="3"/>
  <c r="N349" i="3"/>
  <c r="K323" i="3"/>
  <c r="K197" i="3"/>
  <c r="S102" i="3"/>
  <c r="N249" i="3"/>
  <c r="T297" i="3"/>
  <c r="S242" i="3"/>
  <c r="S187" i="3"/>
  <c r="N231" i="3"/>
  <c r="K172" i="3"/>
  <c r="S119" i="3"/>
  <c r="K70" i="3"/>
  <c r="K18" i="3"/>
  <c r="N182" i="3"/>
  <c r="X107" i="3"/>
  <c r="N227" i="3"/>
  <c r="S173" i="3"/>
  <c r="K87" i="3"/>
  <c r="S44" i="3"/>
  <c r="S259" i="3"/>
  <c r="X199" i="3"/>
  <c r="X134" i="3"/>
  <c r="N97" i="3"/>
  <c r="X167" i="3"/>
  <c r="N71" i="3"/>
  <c r="S7" i="3"/>
  <c r="N209" i="3"/>
  <c r="X81" i="3"/>
  <c r="S201" i="3"/>
  <c r="N67" i="3"/>
  <c r="N162" i="3"/>
  <c r="N47" i="3"/>
  <c r="X137" i="3"/>
  <c r="N27" i="3"/>
  <c r="X136" i="3"/>
  <c r="N193" i="3"/>
  <c r="X62" i="3"/>
  <c r="K351" i="3"/>
  <c r="X40" i="3"/>
  <c r="K52" i="3"/>
  <c r="S88" i="3"/>
  <c r="S115" i="3"/>
  <c r="N168" i="3"/>
  <c r="N9" i="3"/>
  <c r="X163" i="3"/>
  <c r="X315" i="3"/>
  <c r="X26" i="3"/>
  <c r="X292" i="3"/>
  <c r="K7" i="3"/>
  <c r="K199" i="3"/>
  <c r="X68" i="3"/>
  <c r="K72" i="3"/>
  <c r="K181" i="3"/>
  <c r="K291" i="3"/>
  <c r="K45" i="3"/>
  <c r="K128" i="3"/>
  <c r="K210" i="3"/>
  <c r="K320" i="3"/>
  <c r="K102" i="3"/>
  <c r="K212" i="3"/>
  <c r="K333" i="3"/>
  <c r="K120" i="3"/>
  <c r="K241" i="3"/>
  <c r="K11" i="3"/>
  <c r="K169" i="3"/>
  <c r="K304" i="3"/>
  <c r="K97" i="3"/>
  <c r="K20" i="3"/>
  <c r="K196" i="3"/>
  <c r="K42" i="3"/>
  <c r="K276" i="3"/>
  <c r="K141" i="3"/>
  <c r="K28" i="3"/>
  <c r="X345" i="3"/>
  <c r="T330" i="3"/>
  <c r="K317" i="3"/>
  <c r="X294" i="3"/>
  <c r="K271" i="3"/>
  <c r="X247" i="3"/>
  <c r="X223" i="3"/>
  <c r="X269" i="3"/>
  <c r="N340" i="3"/>
  <c r="S244" i="3"/>
  <c r="T189" i="3"/>
  <c r="T77" i="3"/>
  <c r="X267" i="3"/>
  <c r="T311" i="3"/>
  <c r="K185" i="3"/>
  <c r="X101" i="3"/>
  <c r="N242" i="3"/>
  <c r="T278" i="3"/>
  <c r="S235" i="3"/>
  <c r="K186" i="3"/>
  <c r="X227" i="3"/>
  <c r="S168" i="3"/>
  <c r="X117" i="3"/>
  <c r="K62" i="3"/>
  <c r="T307" i="3"/>
  <c r="N173" i="3"/>
  <c r="X100" i="3"/>
  <c r="X212" i="3"/>
  <c r="X148" i="3"/>
  <c r="X84" i="3"/>
  <c r="X43" i="3"/>
  <c r="T244" i="3"/>
  <c r="N194" i="3"/>
  <c r="N129" i="3"/>
  <c r="X264" i="3"/>
  <c r="X157" i="3"/>
  <c r="X60" i="3"/>
  <c r="X6" i="3"/>
  <c r="X205" i="3"/>
  <c r="S78" i="3"/>
  <c r="S169" i="3"/>
  <c r="X63" i="3"/>
  <c r="K143" i="3"/>
  <c r="N32" i="3"/>
  <c r="N118" i="3"/>
  <c r="S14" i="3"/>
  <c r="L132" i="3" a="1"/>
  <c r="L132" i="3" s="1"/>
  <c r="X353" i="3"/>
  <c r="X320" i="3"/>
  <c r="K311" i="3"/>
  <c r="X293" i="3"/>
  <c r="X270" i="3"/>
  <c r="K246" i="3"/>
  <c r="K222" i="3"/>
  <c r="N268" i="3"/>
  <c r="K335" i="3"/>
  <c r="S236" i="3"/>
  <c r="T183" i="3"/>
  <c r="T61" i="3"/>
  <c r="N255" i="3"/>
  <c r="T300" i="3"/>
  <c r="S166" i="3"/>
  <c r="X89" i="3"/>
  <c r="N235" i="3"/>
  <c r="S267" i="3"/>
  <c r="S233" i="3"/>
  <c r="K174" i="3"/>
  <c r="N219" i="3"/>
  <c r="K159" i="3"/>
  <c r="X116" i="3"/>
  <c r="X59" i="3"/>
  <c r="T296" i="3"/>
  <c r="X171" i="3"/>
  <c r="X97" i="3"/>
  <c r="S205" i="3"/>
  <c r="X135" i="3"/>
  <c r="K79" i="3"/>
  <c r="X32" i="3"/>
  <c r="S241" i="3"/>
  <c r="N185" i="3"/>
  <c r="X124" i="3"/>
  <c r="N257" i="3"/>
  <c r="N136" i="3"/>
  <c r="N46" i="3"/>
  <c r="N327" i="3"/>
  <c r="N202" i="3"/>
  <c r="S46" i="3"/>
  <c r="N147" i="3"/>
  <c r="N58" i="3"/>
  <c r="K138" i="3"/>
  <c r="N14" i="3"/>
  <c r="S103" i="3"/>
  <c r="S12" i="3"/>
  <c r="N127" i="3"/>
  <c r="N159" i="3"/>
  <c r="K17" i="3"/>
  <c r="N199" i="3"/>
  <c r="N19" i="3"/>
  <c r="X24" i="3"/>
  <c r="K15" i="3"/>
  <c r="N48" i="3"/>
  <c r="X22" i="3"/>
  <c r="N73" i="3"/>
  <c r="X283" i="3"/>
  <c r="X182" i="3"/>
  <c r="X242" i="3"/>
  <c r="X178" i="3"/>
  <c r="K71" i="3"/>
  <c r="K295" i="3"/>
  <c r="X349" i="3"/>
  <c r="K108" i="3"/>
  <c r="K218" i="3"/>
  <c r="K328" i="3"/>
  <c r="K64" i="3"/>
  <c r="K146" i="3"/>
  <c r="K228" i="3"/>
  <c r="K338" i="3"/>
  <c r="K125" i="3"/>
  <c r="K235" i="3"/>
  <c r="K10" i="3"/>
  <c r="K142" i="3"/>
  <c r="K266" i="3"/>
  <c r="K34" i="3"/>
  <c r="K194" i="3"/>
  <c r="K326" i="3"/>
  <c r="K213" i="3"/>
  <c r="K60" i="3"/>
  <c r="K234" i="3"/>
  <c r="K80" i="3"/>
  <c r="K316" i="3"/>
  <c r="K202" i="3"/>
  <c r="T258" i="3"/>
  <c r="X322" i="3"/>
  <c r="N205" i="3"/>
  <c r="S149" i="3"/>
  <c r="N81" i="3"/>
  <c r="X140" i="3"/>
  <c r="S26" i="3"/>
  <c r="T315" i="3"/>
  <c r="X234" i="3"/>
  <c r="X66" i="3"/>
  <c r="X346" i="3"/>
  <c r="K273" i="3"/>
  <c r="K137" i="3"/>
  <c r="K77" i="3"/>
  <c r="K69" i="3"/>
  <c r="K22" i="3"/>
  <c r="K76" i="3"/>
  <c r="K332" i="3"/>
  <c r="K161" i="3"/>
  <c r="K147" i="3"/>
  <c r="K12" i="3"/>
  <c r="K225" i="3"/>
  <c r="K51" i="3"/>
  <c r="K248" i="3"/>
  <c r="K93" i="3"/>
  <c r="K288" i="3"/>
  <c r="L202" i="3" a="1"/>
  <c r="L202" i="3" s="1"/>
  <c r="L95" i="3" a="1"/>
  <c r="L95" i="3" s="1"/>
  <c r="L139" i="3" a="1"/>
  <c r="L139" i="3" s="1"/>
  <c r="L319" i="3" a="1"/>
  <c r="L319" i="3" s="1"/>
  <c r="L76" i="3" a="1"/>
  <c r="L76" i="3" s="1"/>
  <c r="L250" i="3" a="1"/>
  <c r="L250" i="3" s="1"/>
  <c r="L194" i="3" a="1"/>
  <c r="L194" i="3" s="1"/>
  <c r="L84" i="3" a="1"/>
  <c r="L84" i="3" s="1"/>
  <c r="L227" i="3" a="1"/>
  <c r="L227" i="3" s="1"/>
  <c r="L283" i="3" a="1"/>
  <c r="L283" i="3" s="1"/>
  <c r="L53" i="3" a="1"/>
  <c r="L53" i="3" s="1"/>
  <c r="L143" i="3" a="1"/>
  <c r="L143" i="3" s="1"/>
  <c r="L159" i="3" a="1"/>
  <c r="L159" i="3" s="1"/>
  <c r="L135" i="3" a="1"/>
  <c r="L135" i="3" s="1"/>
  <c r="L259" i="3" a="1"/>
  <c r="L259" i="3" s="1"/>
  <c r="L200" i="3" a="1"/>
  <c r="L200" i="3" s="1"/>
  <c r="L136" i="3" a="1"/>
  <c r="L136" i="3" s="1"/>
  <c r="L79" i="3" a="1"/>
  <c r="L79" i="3" s="1"/>
  <c r="L66" i="3" a="1"/>
  <c r="L66" i="3" s="1"/>
  <c r="L183" i="3" a="1"/>
  <c r="L183" i="3" s="1"/>
  <c r="L269" i="3" a="1"/>
  <c r="L269" i="3" s="1"/>
  <c r="L175" i="3" a="1"/>
  <c r="L175" i="3" s="1"/>
  <c r="L216" i="3" a="1"/>
  <c r="L216" i="3" s="1"/>
  <c r="L149" i="3" a="1"/>
  <c r="L149" i="3" s="1"/>
  <c r="L18" i="3" a="1"/>
  <c r="L18" i="3" s="1"/>
  <c r="L117" i="3" a="1"/>
  <c r="L117" i="3" s="1"/>
  <c r="L222" i="3" a="1"/>
  <c r="L222" i="3" s="1"/>
  <c r="L214" i="3" a="1"/>
  <c r="L214" i="3" s="1"/>
  <c r="L243" i="3" a="1"/>
  <c r="L243" i="3" s="1"/>
  <c r="L266" i="3" a="1"/>
  <c r="L266" i="3" s="1"/>
  <c r="L179" i="3" a="1"/>
  <c r="L179" i="3" s="1"/>
  <c r="L204" i="3" a="1"/>
  <c r="L204" i="3" s="1"/>
  <c r="L221" i="3" a="1"/>
  <c r="L221" i="3" s="1"/>
  <c r="L119" i="3" a="1"/>
  <c r="L119" i="3" s="1"/>
  <c r="L349" i="3" a="1"/>
  <c r="L349" i="3" s="1"/>
  <c r="L168" i="3" a="1"/>
  <c r="L168" i="3" s="1"/>
  <c r="L115" i="3" a="1"/>
  <c r="L115" i="3" s="1"/>
  <c r="L113" i="3" a="1"/>
  <c r="L113" i="3" s="1"/>
  <c r="L207" i="3" a="1"/>
  <c r="L207" i="3" s="1"/>
  <c r="L352" i="3" a="1"/>
  <c r="L352" i="3" s="1"/>
  <c r="L320" i="3" a="1"/>
  <c r="L320" i="3" s="1"/>
  <c r="L108" i="3" a="1"/>
  <c r="L108" i="3" s="1"/>
  <c r="S216" i="3"/>
  <c r="S249" i="3"/>
  <c r="X131" i="3"/>
  <c r="N100" i="3"/>
  <c r="P100" i="3" s="1"/>
  <c r="X334" i="3"/>
  <c r="N45" i="3"/>
  <c r="K135" i="3"/>
  <c r="N124" i="3"/>
  <c r="X307" i="3"/>
  <c r="X194" i="3"/>
  <c r="X220" i="3"/>
  <c r="K282" i="3"/>
  <c r="K192" i="3"/>
  <c r="K114" i="3"/>
  <c r="K83" i="3"/>
  <c r="K96" i="3"/>
  <c r="K115" i="3"/>
  <c r="K24" i="3"/>
  <c r="K298" i="3"/>
  <c r="K165" i="3"/>
  <c r="K30" i="3"/>
  <c r="K244" i="3"/>
  <c r="K74" i="3"/>
  <c r="K268" i="3"/>
  <c r="K113" i="3"/>
  <c r="K307" i="3"/>
  <c r="L103" i="3" a="1"/>
  <c r="L103" i="3" s="1"/>
  <c r="L220" i="3" a="1"/>
  <c r="L220" i="3" s="1"/>
  <c r="L290" i="3" a="1"/>
  <c r="L290" i="3" s="1"/>
  <c r="L336" i="3" a="1"/>
  <c r="L336" i="3" s="1"/>
  <c r="L36" i="3" a="1"/>
  <c r="L36" i="3" s="1"/>
  <c r="L68" i="3" a="1"/>
  <c r="L68" i="3" s="1"/>
  <c r="L48" i="3" a="1"/>
  <c r="L48" i="3" s="1"/>
  <c r="L262" i="3" a="1"/>
  <c r="L262" i="3" s="1"/>
  <c r="L313" i="3" a="1"/>
  <c r="L313" i="3" s="1"/>
  <c r="L271" i="3" a="1"/>
  <c r="L271" i="3" s="1"/>
  <c r="L332" i="3" a="1"/>
  <c r="L332" i="3" s="1"/>
  <c r="L218" i="3" a="1"/>
  <c r="L218" i="3" s="1"/>
  <c r="L22" i="3" a="1"/>
  <c r="L22" i="3" s="1"/>
  <c r="L268" i="3" a="1"/>
  <c r="L268" i="3" s="1"/>
  <c r="L330" i="3" a="1"/>
  <c r="L330" i="3" s="1"/>
  <c r="L304" i="3" a="1"/>
  <c r="L304" i="3" s="1"/>
  <c r="L340" i="3" a="1"/>
  <c r="L340" i="3" s="1"/>
  <c r="L156" i="3" a="1"/>
  <c r="L156" i="3" s="1"/>
  <c r="L170" i="3" a="1"/>
  <c r="L170" i="3" s="1"/>
  <c r="L158" i="3" a="1"/>
  <c r="L158" i="3" s="1"/>
  <c r="L329" i="3" a="1"/>
  <c r="L329" i="3" s="1"/>
  <c r="L293" i="3" a="1"/>
  <c r="L293" i="3" s="1"/>
  <c r="L126" i="3" a="1"/>
  <c r="L126" i="3" s="1"/>
  <c r="L201" i="3" a="1"/>
  <c r="L201" i="3" s="1"/>
  <c r="L130" i="3" a="1"/>
  <c r="L130" i="3" s="1"/>
  <c r="L15" i="3" a="1"/>
  <c r="L15" i="3" s="1"/>
  <c r="L312" i="3" a="1"/>
  <c r="L312" i="3" s="1"/>
  <c r="L281" i="3" a="1"/>
  <c r="L281" i="3" s="1"/>
  <c r="L338" i="3" a="1"/>
  <c r="L338" i="3" s="1"/>
  <c r="L6" i="3" a="1"/>
  <c r="L6" i="3" s="1"/>
  <c r="L239" i="3" a="1"/>
  <c r="L239" i="3" s="1"/>
  <c r="L60" i="3" a="1"/>
  <c r="L60" i="3" s="1"/>
  <c r="L311" i="3" a="1"/>
  <c r="L311" i="3" s="1"/>
  <c r="L286" i="3" a="1"/>
  <c r="L286" i="3" s="1"/>
  <c r="L288" i="3" a="1"/>
  <c r="L288" i="3" s="1"/>
  <c r="L331" i="3" a="1"/>
  <c r="L331" i="3" s="1"/>
  <c r="L190" i="3" a="1"/>
  <c r="L190" i="3" s="1"/>
  <c r="L211" i="3" a="1"/>
  <c r="L211" i="3" s="1"/>
  <c r="L236" i="3" a="1"/>
  <c r="L236" i="3" s="1"/>
  <c r="L146" i="3" a="1"/>
  <c r="L146" i="3" s="1"/>
  <c r="L81" i="3" a="1"/>
  <c r="L81" i="3" s="1"/>
  <c r="L86" i="3" a="1"/>
  <c r="L86" i="3" s="1"/>
  <c r="T125" i="3"/>
  <c r="X207" i="3"/>
  <c r="N241" i="3"/>
  <c r="S213" i="3"/>
  <c r="S70" i="3"/>
  <c r="S45" i="3"/>
  <c r="X120" i="3"/>
  <c r="K144" i="3"/>
  <c r="X118" i="3"/>
  <c r="X276" i="3"/>
  <c r="K35" i="3"/>
  <c r="K300" i="3"/>
  <c r="K201" i="3"/>
  <c r="K187" i="3"/>
  <c r="K131" i="3"/>
  <c r="K157" i="3"/>
  <c r="K331" i="3"/>
  <c r="K61" i="3"/>
  <c r="K336" i="3"/>
  <c r="K203" i="3"/>
  <c r="K68" i="3"/>
  <c r="K262" i="3"/>
  <c r="K112" i="3"/>
  <c r="K306" i="3"/>
  <c r="K152" i="3"/>
  <c r="K330" i="3"/>
  <c r="L173" i="3" a="1"/>
  <c r="L173" i="3" s="1"/>
  <c r="L42" i="3" a="1"/>
  <c r="L42" i="3" s="1"/>
  <c r="L351" i="3" a="1"/>
  <c r="L351" i="3" s="1"/>
  <c r="L154" i="3" a="1"/>
  <c r="L154" i="3" s="1"/>
  <c r="L72" i="3" a="1"/>
  <c r="L72" i="3" s="1"/>
  <c r="L138" i="3" a="1"/>
  <c r="L138" i="3" s="1"/>
  <c r="L152" i="3" a="1"/>
  <c r="L152" i="3" s="1"/>
  <c r="L333" i="3" a="1"/>
  <c r="L333" i="3" s="1"/>
  <c r="L122" i="3" a="1"/>
  <c r="L122" i="3" s="1"/>
  <c r="L251" i="3" a="1"/>
  <c r="L251" i="3" s="1"/>
  <c r="L19" i="3" a="1"/>
  <c r="L19" i="3" s="1"/>
  <c r="L45" i="3" a="1"/>
  <c r="L45" i="3" s="1"/>
  <c r="L134" i="3" a="1"/>
  <c r="L134" i="3" s="1"/>
  <c r="L339" i="3" a="1"/>
  <c r="L339" i="3" s="1"/>
  <c r="L148" i="3" a="1"/>
  <c r="L148" i="3" s="1"/>
  <c r="L235" i="3" a="1"/>
  <c r="L235" i="3" s="1"/>
  <c r="L129" i="3" a="1"/>
  <c r="L129" i="3" s="1"/>
  <c r="L223" i="3" a="1"/>
  <c r="L223" i="3" s="1"/>
  <c r="L41" i="3" a="1"/>
  <c r="L41" i="3" s="1"/>
  <c r="L273" i="3" a="1"/>
  <c r="L273" i="3" s="1"/>
  <c r="L17" i="3" a="1"/>
  <c r="L17" i="3" s="1"/>
  <c r="L354" i="3" a="1"/>
  <c r="L354" i="3" s="1"/>
  <c r="L124" i="3" a="1"/>
  <c r="L124" i="3" s="1"/>
  <c r="L20" i="3" a="1"/>
  <c r="L20" i="3" s="1"/>
  <c r="L225" i="3" a="1"/>
  <c r="L225" i="3" s="1"/>
  <c r="L110" i="3" a="1"/>
  <c r="L110" i="3" s="1"/>
  <c r="L209" i="3" a="1"/>
  <c r="L209" i="3" s="1"/>
  <c r="L353" i="3" a="1"/>
  <c r="L353" i="3" s="1"/>
  <c r="L255" i="3" a="1"/>
  <c r="L255" i="3" s="1"/>
  <c r="L38" i="3" a="1"/>
  <c r="L38" i="3" s="1"/>
  <c r="L69" i="3" a="1"/>
  <c r="L69" i="3" s="1"/>
  <c r="L181" i="3" a="1"/>
  <c r="L181" i="3" s="1"/>
  <c r="L64" i="3" a="1"/>
  <c r="L64" i="3" s="1"/>
  <c r="L228" i="3" a="1"/>
  <c r="L228" i="3" s="1"/>
  <c r="L299" i="3" a="1"/>
  <c r="L299" i="3" s="1"/>
  <c r="L267" i="3" a="1"/>
  <c r="L267" i="3" s="1"/>
  <c r="L8" i="3" a="1"/>
  <c r="L8" i="3" s="1"/>
  <c r="L77" i="3" a="1"/>
  <c r="L77" i="3" s="1"/>
  <c r="L317" i="3" a="1"/>
  <c r="L317" i="3" s="1"/>
  <c r="L292" i="3" a="1"/>
  <c r="L292" i="3" s="1"/>
  <c r="L107" i="3" a="1"/>
  <c r="L107" i="3" s="1"/>
  <c r="L88" i="3" a="1"/>
  <c r="L88" i="3" s="1"/>
  <c r="T23" i="3"/>
  <c r="X259" i="3"/>
  <c r="N187" i="3"/>
  <c r="N78" i="3"/>
  <c r="X239" i="3"/>
  <c r="N204" i="3"/>
  <c r="P204" i="3" s="1"/>
  <c r="S54" i="3"/>
  <c r="N104" i="3"/>
  <c r="X228" i="3"/>
  <c r="K39" i="3"/>
  <c r="K44" i="3"/>
  <c r="K27" i="3"/>
  <c r="K219" i="3"/>
  <c r="K198" i="3"/>
  <c r="K204" i="3"/>
  <c r="K180" i="3"/>
  <c r="K349" i="3"/>
  <c r="K238" i="3"/>
  <c r="K49" i="3"/>
  <c r="K243" i="3"/>
  <c r="K88" i="3"/>
  <c r="K284" i="3"/>
  <c r="K149" i="3"/>
  <c r="K324" i="3"/>
  <c r="K171" i="3"/>
  <c r="K348" i="3"/>
  <c r="L94" i="3" a="1"/>
  <c r="L94" i="3" s="1"/>
  <c r="L163" i="3" a="1"/>
  <c r="L163" i="3" s="1"/>
  <c r="L65" i="3" a="1"/>
  <c r="L65" i="3" s="1"/>
  <c r="L261" i="3" a="1"/>
  <c r="L261" i="3" s="1"/>
  <c r="L182" i="3" a="1"/>
  <c r="L182" i="3" s="1"/>
  <c r="L213" i="3" a="1"/>
  <c r="L213" i="3" s="1"/>
  <c r="L240" i="3" a="1"/>
  <c r="L240" i="3" s="1"/>
  <c r="L164" i="3" a="1"/>
  <c r="L164" i="3" s="1"/>
  <c r="L260" i="3" a="1"/>
  <c r="L260" i="3" s="1"/>
  <c r="L166" i="3" a="1"/>
  <c r="L166" i="3" s="1"/>
  <c r="L73" i="3" a="1"/>
  <c r="L73" i="3" s="1"/>
  <c r="L116" i="3" a="1"/>
  <c r="L116" i="3" s="1"/>
  <c r="L233" i="3" a="1"/>
  <c r="L233" i="3" s="1"/>
  <c r="L187" i="3" a="1"/>
  <c r="L187" i="3" s="1"/>
  <c r="L265" i="3" a="1"/>
  <c r="L265" i="3" s="1"/>
  <c r="L316" i="3" a="1"/>
  <c r="L316" i="3" s="1"/>
  <c r="L26" i="3" a="1"/>
  <c r="L26" i="3" s="1"/>
  <c r="L52" i="3" a="1"/>
  <c r="L52" i="3" s="1"/>
  <c r="L142" i="3" a="1"/>
  <c r="L142" i="3" s="1"/>
  <c r="L344" i="3" a="1"/>
  <c r="L344" i="3" s="1"/>
  <c r="L264" i="3" a="1"/>
  <c r="L264" i="3" s="1"/>
  <c r="L34" i="3" a="1"/>
  <c r="L34" i="3" s="1"/>
  <c r="L63" i="3" a="1"/>
  <c r="L63" i="3" s="1"/>
  <c r="L92" i="3" a="1"/>
  <c r="L92" i="3" s="1"/>
  <c r="L87" i="3" a="1"/>
  <c r="L87" i="3" s="1"/>
  <c r="L192" i="3" a="1"/>
  <c r="L192" i="3" s="1"/>
  <c r="L275" i="3" a="1"/>
  <c r="L275" i="3" s="1"/>
  <c r="L215" i="3" a="1"/>
  <c r="L215" i="3" s="1"/>
  <c r="L256" i="3" a="1"/>
  <c r="L256" i="3" s="1"/>
  <c r="L96" i="3" a="1"/>
  <c r="L96" i="3" s="1"/>
  <c r="L144" i="3" a="1"/>
  <c r="L144" i="3" s="1"/>
  <c r="L11" i="3" a="1"/>
  <c r="L11" i="3" s="1"/>
  <c r="L274" i="3" a="1"/>
  <c r="L274" i="3" s="1"/>
  <c r="L298" i="3" a="1"/>
  <c r="L298" i="3" s="1"/>
  <c r="L343" i="3" a="1"/>
  <c r="L343" i="3" s="1"/>
  <c r="L44" i="3" a="1"/>
  <c r="L44" i="3" s="1"/>
  <c r="L80" i="3" a="1"/>
  <c r="L80" i="3" s="1"/>
  <c r="L189" i="3" a="1"/>
  <c r="L189" i="3" s="1"/>
  <c r="L89" i="3" a="1"/>
  <c r="L89" i="3" s="1"/>
  <c r="L24" i="3" a="1"/>
  <c r="L24" i="3" s="1"/>
  <c r="L310" i="3" a="1"/>
  <c r="L310" i="3" s="1"/>
  <c r="L322" i="3" a="1"/>
  <c r="L322" i="3" s="1"/>
  <c r="X226" i="3"/>
  <c r="X180" i="3"/>
  <c r="X109" i="3"/>
  <c r="X28" i="3"/>
  <c r="S58" i="3"/>
  <c r="X80" i="3"/>
  <c r="X203" i="3"/>
  <c r="N179" i="3"/>
  <c r="X330" i="3"/>
  <c r="K127" i="3"/>
  <c r="K90" i="3"/>
  <c r="K36" i="3"/>
  <c r="K283" i="3"/>
  <c r="K224" i="3"/>
  <c r="K216" i="3"/>
  <c r="K267" i="3"/>
  <c r="K40" i="3"/>
  <c r="K258" i="3"/>
  <c r="K67" i="3"/>
  <c r="K281" i="3"/>
  <c r="K110" i="3"/>
  <c r="K305" i="3"/>
  <c r="K170" i="3"/>
  <c r="K344" i="3"/>
  <c r="K189" i="3"/>
  <c r="L56" i="3" a="1"/>
  <c r="L56" i="3" s="1"/>
  <c r="L188" i="3" a="1"/>
  <c r="L188" i="3" s="1"/>
  <c r="L71" i="3" a="1"/>
  <c r="L71" i="3" s="1"/>
  <c r="L308" i="3" a="1"/>
  <c r="L308" i="3" s="1"/>
  <c r="L355" i="3" a="1"/>
  <c r="L355" i="3" s="1"/>
  <c r="L27" i="3" a="1"/>
  <c r="L27" i="3" s="1"/>
  <c r="L39" i="3" a="1"/>
  <c r="L39" i="3" s="1"/>
  <c r="L226" i="3" a="1"/>
  <c r="L226" i="3" s="1"/>
  <c r="L295" i="3" a="1"/>
  <c r="L295" i="3" s="1"/>
  <c r="L325" i="3" a="1"/>
  <c r="L325" i="3" s="1"/>
  <c r="L167" i="3" a="1"/>
  <c r="L167" i="3" s="1"/>
  <c r="L131" i="3" a="1"/>
  <c r="L131" i="3" s="1"/>
  <c r="L185" i="3" a="1"/>
  <c r="L185" i="3" s="1"/>
  <c r="L78" i="3" a="1"/>
  <c r="L78" i="3" s="1"/>
  <c r="L301" i="3" a="1"/>
  <c r="L301" i="3" s="1"/>
  <c r="L335" i="3" a="1"/>
  <c r="L335" i="3" s="1"/>
  <c r="L272" i="3" a="1"/>
  <c r="L272" i="3" s="1"/>
  <c r="L85" i="3" a="1"/>
  <c r="L85" i="3" s="1"/>
  <c r="L121" i="3" a="1"/>
  <c r="L121" i="3" s="1"/>
  <c r="L241" i="3" a="1"/>
  <c r="L241" i="3" s="1"/>
  <c r="L12" i="3" a="1"/>
  <c r="L12" i="3" s="1"/>
  <c r="L341" i="3" a="1"/>
  <c r="L341" i="3" s="1"/>
  <c r="L326" i="3" a="1"/>
  <c r="L326" i="3" s="1"/>
  <c r="L16" i="3" a="1"/>
  <c r="L16" i="3" s="1"/>
  <c r="L161" i="3" a="1"/>
  <c r="L161" i="3" s="1"/>
  <c r="L197" i="3" a="1"/>
  <c r="L197" i="3" s="1"/>
  <c r="L186" i="3" a="1"/>
  <c r="L186" i="3" s="1"/>
  <c r="L334" i="3" a="1"/>
  <c r="L334" i="3" s="1"/>
  <c r="L303" i="3" a="1"/>
  <c r="L303" i="3" s="1"/>
  <c r="L196" i="3" a="1"/>
  <c r="L196" i="3" s="1"/>
  <c r="L155" i="3" a="1"/>
  <c r="L155" i="3" s="1"/>
  <c r="L47" i="3" a="1"/>
  <c r="L47" i="3" s="1"/>
  <c r="L125" i="3" a="1"/>
  <c r="L125" i="3" s="1"/>
  <c r="L323" i="3" a="1"/>
  <c r="L323" i="3" s="1"/>
  <c r="L230" i="3" a="1"/>
  <c r="L230" i="3" s="1"/>
  <c r="L14" i="3" a="1"/>
  <c r="L14" i="3" s="1"/>
  <c r="L102" i="3" a="1"/>
  <c r="L102" i="3" s="1"/>
  <c r="L150" i="3" a="1"/>
  <c r="L150" i="3" s="1"/>
  <c r="L23" i="3" a="1"/>
  <c r="L23" i="3" s="1"/>
  <c r="L279" i="3" a="1"/>
  <c r="L279" i="3" s="1"/>
  <c r="L238" i="3" a="1"/>
  <c r="L238" i="3" s="1"/>
  <c r="L244" i="3" a="1"/>
  <c r="L244" i="3" s="1"/>
  <c r="L296" i="3" a="1"/>
  <c r="L296" i="3" s="1"/>
  <c r="T247" i="3"/>
  <c r="N131" i="3"/>
  <c r="K63" i="3"/>
  <c r="S250" i="3"/>
  <c r="S161" i="3"/>
  <c r="N26" i="3"/>
  <c r="P26" i="3" s="1"/>
  <c r="N186" i="3"/>
  <c r="N119" i="3"/>
  <c r="X114" i="3"/>
  <c r="K175" i="3"/>
  <c r="K154" i="3"/>
  <c r="K54" i="3"/>
  <c r="K292" i="3"/>
  <c r="K297" i="3"/>
  <c r="K252" i="3"/>
  <c r="K290" i="3"/>
  <c r="K158" i="3"/>
  <c r="K296" i="3"/>
  <c r="K86" i="3"/>
  <c r="K299" i="3"/>
  <c r="K129" i="3"/>
  <c r="K342" i="3"/>
  <c r="K188" i="3"/>
  <c r="K14" i="3"/>
  <c r="K211" i="3"/>
  <c r="L114" i="3" a="1"/>
  <c r="L114" i="3" s="1"/>
  <c r="L40" i="3" a="1"/>
  <c r="L40" i="3" s="1"/>
  <c r="L147" i="3" a="1"/>
  <c r="L147" i="3" s="1"/>
  <c r="L193" i="3" a="1"/>
  <c r="L193" i="3" s="1"/>
  <c r="L289" i="3" a="1"/>
  <c r="L289" i="3" s="1"/>
  <c r="L67" i="3" a="1"/>
  <c r="L67" i="3" s="1"/>
  <c r="L109" i="3" a="1"/>
  <c r="L109" i="3" s="1"/>
  <c r="L171" i="3" a="1"/>
  <c r="L171" i="3" s="1"/>
  <c r="L93" i="3" a="1"/>
  <c r="L93" i="3" s="1"/>
  <c r="L101" i="3" a="1"/>
  <c r="L101" i="3" s="1"/>
  <c r="L212" i="3" a="1"/>
  <c r="L212" i="3" s="1"/>
  <c r="L184" i="3" a="1"/>
  <c r="L184" i="3" s="1"/>
  <c r="L112" i="3" a="1"/>
  <c r="L112" i="3" s="1"/>
  <c r="L198" i="3" a="1"/>
  <c r="L198" i="3" s="1"/>
  <c r="L140" i="3" a="1"/>
  <c r="L140" i="3" s="1"/>
  <c r="L127" i="3" a="1"/>
  <c r="L127" i="3" s="1"/>
  <c r="L300" i="3" a="1"/>
  <c r="L300" i="3" s="1"/>
  <c r="L137" i="3" a="1"/>
  <c r="L137" i="3" s="1"/>
  <c r="L9" i="3" a="1"/>
  <c r="L9" i="3" s="1"/>
  <c r="L98" i="3" a="1"/>
  <c r="L98" i="3" s="1"/>
  <c r="L208" i="3" a="1"/>
  <c r="L208" i="3" s="1"/>
  <c r="L174" i="3" a="1"/>
  <c r="L174" i="3" s="1"/>
  <c r="L284" i="3" a="1"/>
  <c r="L284" i="3" s="1"/>
  <c r="L248" i="3" a="1"/>
  <c r="L248" i="3" s="1"/>
  <c r="L229" i="3" a="1"/>
  <c r="L229" i="3" s="1"/>
  <c r="L49" i="3" a="1"/>
  <c r="L49" i="3" s="1"/>
  <c r="L306" i="3" a="1"/>
  <c r="L306" i="3" s="1"/>
  <c r="L46" i="3" a="1"/>
  <c r="L46" i="3" s="1"/>
  <c r="L29" i="3" a="1"/>
  <c r="L29" i="3" s="1"/>
  <c r="L219" i="3" a="1"/>
  <c r="L219" i="3" s="1"/>
  <c r="L206" i="3" a="1"/>
  <c r="L206" i="3" s="1"/>
  <c r="L151" i="3" a="1"/>
  <c r="L151" i="3" s="1"/>
  <c r="L35" i="3" a="1"/>
  <c r="L35" i="3" s="1"/>
  <c r="L224" i="3" a="1"/>
  <c r="L224" i="3" s="1"/>
  <c r="L315" i="3" a="1"/>
  <c r="L315" i="3" s="1"/>
  <c r="L30" i="3" a="1"/>
  <c r="L30" i="3" s="1"/>
  <c r="L160" i="3" a="1"/>
  <c r="L160" i="3" s="1"/>
  <c r="L58" i="3" a="1"/>
  <c r="L58" i="3" s="1"/>
  <c r="L145" i="3" a="1"/>
  <c r="L145" i="3" s="1"/>
  <c r="L328" i="3" a="1"/>
  <c r="L328" i="3" s="1"/>
  <c r="L309" i="3" a="1"/>
  <c r="L309" i="3" s="1"/>
  <c r="L321" i="3" a="1"/>
  <c r="L321" i="3" s="1"/>
  <c r="L314" i="3" a="1"/>
  <c r="L314" i="3" s="1"/>
  <c r="X317" i="3"/>
  <c r="K121" i="3"/>
  <c r="K82" i="3"/>
  <c r="T306" i="3"/>
  <c r="X105" i="3"/>
  <c r="S29" i="3"/>
  <c r="P29" i="3" s="1"/>
  <c r="X186" i="3"/>
  <c r="X77" i="3"/>
  <c r="X265" i="3"/>
  <c r="X354" i="3"/>
  <c r="K207" i="3"/>
  <c r="K163" i="3"/>
  <c r="K109" i="3"/>
  <c r="K329" i="3"/>
  <c r="K308" i="3"/>
  <c r="K339" i="3"/>
  <c r="K315" i="3"/>
  <c r="K177" i="3"/>
  <c r="K104" i="3"/>
  <c r="K105" i="3"/>
  <c r="K321" i="3"/>
  <c r="K148" i="3"/>
  <c r="K13" i="3"/>
  <c r="K208" i="3"/>
  <c r="K37" i="3"/>
  <c r="K232" i="3"/>
  <c r="L172" i="3" a="1"/>
  <c r="L172" i="3" s="1"/>
  <c r="L141" i="3" a="1"/>
  <c r="L141" i="3" s="1"/>
  <c r="L257" i="3" a="1"/>
  <c r="L257" i="3" s="1"/>
  <c r="L302" i="3" a="1"/>
  <c r="L302" i="3" s="1"/>
  <c r="L249" i="3" a="1"/>
  <c r="L249" i="3" s="1"/>
  <c r="L120" i="3" a="1"/>
  <c r="L120" i="3" s="1"/>
  <c r="L180" i="3" a="1"/>
  <c r="L180" i="3" s="1"/>
  <c r="L82" i="3" a="1"/>
  <c r="L82" i="3" s="1"/>
  <c r="L258" i="3" a="1"/>
  <c r="L258" i="3" s="1"/>
  <c r="L282" i="3" a="1"/>
  <c r="L282" i="3" s="1"/>
  <c r="L252" i="3" a="1"/>
  <c r="L252" i="3" s="1"/>
  <c r="L7" i="3" a="1"/>
  <c r="L7" i="3" s="1"/>
  <c r="L203" i="3" a="1"/>
  <c r="L203" i="3" s="1"/>
  <c r="L90" i="3" a="1"/>
  <c r="L90" i="3" s="1"/>
  <c r="L263" i="3" a="1"/>
  <c r="L263" i="3" s="1"/>
  <c r="L287" i="3" a="1"/>
  <c r="L287" i="3" s="1"/>
  <c r="L234" i="3" a="1"/>
  <c r="L234" i="3" s="1"/>
  <c r="L195" i="3" a="1"/>
  <c r="L195" i="3" s="1"/>
  <c r="L123" i="3" a="1"/>
  <c r="L123" i="3" s="1"/>
  <c r="L205" i="3" a="1"/>
  <c r="L205" i="3" s="1"/>
  <c r="L307" i="3" a="1"/>
  <c r="L307" i="3" s="1"/>
  <c r="L270" i="3" a="1"/>
  <c r="L270" i="3" s="1"/>
  <c r="L337" i="3" a="1"/>
  <c r="L337" i="3" s="1"/>
  <c r="L32" i="3" a="1"/>
  <c r="L32" i="3" s="1"/>
  <c r="L57" i="3" a="1"/>
  <c r="L57" i="3" s="1"/>
  <c r="L162" i="3" a="1"/>
  <c r="L162" i="3" s="1"/>
  <c r="L350" i="3" a="1"/>
  <c r="L350" i="3" s="1"/>
  <c r="L276" i="3" a="1"/>
  <c r="L276" i="3" s="1"/>
  <c r="L55" i="3" a="1"/>
  <c r="L55" i="3" s="1"/>
  <c r="L153" i="3" a="1"/>
  <c r="L153" i="3" s="1"/>
  <c r="L28" i="3" a="1"/>
  <c r="L28" i="3" s="1"/>
  <c r="L231" i="3" a="1"/>
  <c r="L231" i="3" s="1"/>
  <c r="L118" i="3" a="1"/>
  <c r="L118" i="3" s="1"/>
  <c r="L280" i="3" a="1"/>
  <c r="L280" i="3" s="1"/>
  <c r="L54" i="3" a="1"/>
  <c r="L54" i="3" s="1"/>
  <c r="L31" i="3" a="1"/>
  <c r="L31" i="3" s="1"/>
  <c r="L217" i="3" a="1"/>
  <c r="L217" i="3" s="1"/>
  <c r="L169" i="3" a="1"/>
  <c r="L169" i="3" s="1"/>
  <c r="L43" i="3" a="1"/>
  <c r="L43" i="3" s="1"/>
  <c r="L237" i="3" a="1"/>
  <c r="L237" i="3" s="1"/>
  <c r="L25" i="3" a="1"/>
  <c r="L25" i="3" s="1"/>
  <c r="L278" i="3" a="1"/>
  <c r="L278" i="3" s="1"/>
  <c r="N236" i="3"/>
  <c r="P236" i="3" s="1"/>
  <c r="N258" i="3"/>
  <c r="P258" i="3" s="1"/>
  <c r="X30" i="3"/>
  <c r="N218" i="3"/>
  <c r="P218" i="3" s="1"/>
  <c r="N12" i="3"/>
  <c r="X170" i="3"/>
  <c r="X176" i="3"/>
  <c r="N11" i="3"/>
  <c r="X275" i="3"/>
  <c r="X350" i="3"/>
  <c r="X279" i="3"/>
  <c r="K190" i="3"/>
  <c r="K118" i="3"/>
  <c r="K66" i="3"/>
  <c r="K345" i="3"/>
  <c r="K350" i="3"/>
  <c r="K57" i="3"/>
  <c r="K214" i="3"/>
  <c r="K123" i="3"/>
  <c r="K124" i="3"/>
  <c r="K341" i="3"/>
  <c r="K166" i="3"/>
  <c r="K32" i="3"/>
  <c r="K226" i="3"/>
  <c r="K56" i="3"/>
  <c r="K250" i="3"/>
  <c r="L62" i="3" a="1"/>
  <c r="L62" i="3" s="1"/>
  <c r="L232" i="3" a="1"/>
  <c r="L232" i="3" s="1"/>
  <c r="L327" i="3" a="1"/>
  <c r="L327" i="3" s="1"/>
  <c r="L254" i="3" a="1"/>
  <c r="L254" i="3" s="1"/>
  <c r="L51" i="3" a="1"/>
  <c r="L51" i="3" s="1"/>
  <c r="L178" i="3" a="1"/>
  <c r="L178" i="3" s="1"/>
  <c r="L104" i="3" a="1"/>
  <c r="L104" i="3" s="1"/>
  <c r="L157" i="3" a="1"/>
  <c r="L157" i="3" s="1"/>
  <c r="L318" i="3" a="1"/>
  <c r="L318" i="3" s="1"/>
  <c r="L342" i="3" a="1"/>
  <c r="L342" i="3" s="1"/>
  <c r="L246" i="3" a="1"/>
  <c r="L246" i="3" s="1"/>
  <c r="L74" i="3" a="1"/>
  <c r="L74" i="3" s="1"/>
  <c r="L59" i="3" a="1"/>
  <c r="L59" i="3" s="1"/>
  <c r="L165" i="3" a="1"/>
  <c r="L165" i="3" s="1"/>
  <c r="L324" i="3" a="1"/>
  <c r="L324" i="3" s="1"/>
  <c r="L348" i="3" a="1"/>
  <c r="L348" i="3" s="1"/>
  <c r="L177" i="3" a="1"/>
  <c r="L177" i="3" s="1"/>
  <c r="L13" i="3" a="1"/>
  <c r="L13" i="3" s="1"/>
  <c r="L210" i="3" a="1"/>
  <c r="L210" i="3" s="1"/>
  <c r="L100" i="3" a="1"/>
  <c r="L100" i="3" s="1"/>
  <c r="O100" i="3" s="1"/>
  <c r="L191" i="3" a="1"/>
  <c r="L191" i="3" s="1"/>
  <c r="L347" i="3" a="1"/>
  <c r="L347" i="3" s="1"/>
  <c r="L294" i="3" a="1"/>
  <c r="L294" i="3" s="1"/>
  <c r="L91" i="3" a="1"/>
  <c r="L91" i="3" s="1"/>
  <c r="L133" i="3" a="1"/>
  <c r="L133" i="3" s="1"/>
  <c r="L247" i="3" a="1"/>
  <c r="L247" i="3" s="1"/>
  <c r="L37" i="3" a="1"/>
  <c r="L37" i="3" s="1"/>
  <c r="L346" i="3" a="1"/>
  <c r="L346" i="3" s="1"/>
  <c r="L305" i="3" a="1"/>
  <c r="L305" i="3" s="1"/>
  <c r="L297" i="3" a="1"/>
  <c r="L297" i="3" s="1"/>
  <c r="L97" i="3" a="1"/>
  <c r="L97" i="3" s="1"/>
  <c r="L105" i="3" a="1"/>
  <c r="L105" i="3" s="1"/>
  <c r="L199" i="3" a="1"/>
  <c r="L199" i="3" s="1"/>
  <c r="L345" i="3" a="1"/>
  <c r="L345" i="3" s="1"/>
  <c r="L83" i="3" a="1"/>
  <c r="L83" i="3" s="1"/>
  <c r="L111" i="3" a="1"/>
  <c r="L111" i="3" s="1"/>
  <c r="L33" i="3" a="1"/>
  <c r="L33" i="3" s="1"/>
  <c r="L10" i="3" a="1"/>
  <c r="L10" i="3" s="1"/>
  <c r="L128" i="3" a="1"/>
  <c r="L128" i="3" s="1"/>
  <c r="L291" i="3" a="1"/>
  <c r="L291" i="3" s="1"/>
  <c r="L242" i="3" a="1"/>
  <c r="L242" i="3" s="1"/>
  <c r="L50" i="3" a="1"/>
  <c r="L50" i="3" s="1"/>
  <c r="R225" i="3"/>
  <c r="P225" i="3" s="1"/>
  <c r="X311" i="3"/>
  <c r="R314" i="3"/>
  <c r="P314" i="3" s="1"/>
  <c r="S95" i="3"/>
  <c r="P95" i="3" s="1"/>
  <c r="X216" i="3"/>
  <c r="N31" i="3"/>
  <c r="P31" i="3" s="1"/>
  <c r="S253" i="3"/>
  <c r="P253" i="3" s="1"/>
  <c r="S91" i="3"/>
  <c r="P91" i="3" s="1"/>
  <c r="S335" i="3"/>
  <c r="P335" i="3" s="1"/>
  <c r="S274" i="3"/>
  <c r="P274" i="3" s="1"/>
  <c r="S221" i="3"/>
  <c r="P221" i="3" s="1"/>
  <c r="X272" i="3"/>
  <c r="N63" i="3"/>
  <c r="S92" i="3"/>
  <c r="P92" i="3" s="1"/>
  <c r="X337" i="3"/>
  <c r="X347" i="3"/>
  <c r="X93" i="3"/>
  <c r="X112" i="3"/>
  <c r="S41" i="3"/>
  <c r="P41" i="3" s="1"/>
  <c r="N353" i="3"/>
  <c r="X254" i="3"/>
  <c r="X198" i="3"/>
  <c r="T204" i="3"/>
  <c r="AC204" i="3" s="1"/>
  <c r="T140" i="3"/>
  <c r="T76" i="3"/>
  <c r="T12" i="3"/>
  <c r="T221" i="3"/>
  <c r="S165" i="3"/>
  <c r="P165" i="3" s="1"/>
  <c r="T242" i="3"/>
  <c r="T155" i="3"/>
  <c r="T91" i="3"/>
  <c r="T27" i="3"/>
  <c r="T270" i="3"/>
  <c r="N22" i="3"/>
  <c r="K176" i="3"/>
  <c r="T186" i="3"/>
  <c r="T122" i="3"/>
  <c r="T58" i="3"/>
  <c r="T240" i="3"/>
  <c r="T290" i="3"/>
  <c r="N190" i="3"/>
  <c r="T331" i="3"/>
  <c r="T177" i="3"/>
  <c r="T97" i="3"/>
  <c r="T17" i="3"/>
  <c r="T252" i="3"/>
  <c r="K132" i="3"/>
  <c r="T176" i="3"/>
  <c r="T112" i="3"/>
  <c r="T48" i="3"/>
  <c r="T328" i="3"/>
  <c r="T253" i="3"/>
  <c r="X54" i="3"/>
  <c r="X287" i="3"/>
  <c r="T199" i="3"/>
  <c r="T103" i="3"/>
  <c r="T31" i="3"/>
  <c r="T302" i="3"/>
  <c r="X75" i="3"/>
  <c r="T182" i="3"/>
  <c r="T86" i="3"/>
  <c r="T233" i="3"/>
  <c r="T173" i="3"/>
  <c r="T29" i="3"/>
  <c r="N188" i="3"/>
  <c r="X61" i="3"/>
  <c r="X190" i="3"/>
  <c r="S34" i="3"/>
  <c r="P34" i="3" s="1"/>
  <c r="X122" i="3"/>
  <c r="T101" i="3"/>
  <c r="X184" i="3"/>
  <c r="X132" i="3"/>
  <c r="K106" i="3"/>
  <c r="K153" i="3"/>
  <c r="X146" i="3"/>
  <c r="K253" i="3"/>
  <c r="N181" i="3"/>
  <c r="P181" i="3" s="1"/>
  <c r="X281" i="3"/>
  <c r="T54" i="3"/>
  <c r="N74" i="3"/>
  <c r="X91" i="3"/>
  <c r="K277" i="3"/>
  <c r="L99" i="3" a="1"/>
  <c r="L99" i="3" s="1"/>
  <c r="N252" i="3"/>
  <c r="P252" i="3" s="1"/>
  <c r="N87" i="3"/>
  <c r="P87" i="3" s="1"/>
  <c r="S49" i="3"/>
  <c r="P49" i="3" s="1"/>
  <c r="X88" i="3"/>
  <c r="N148" i="3"/>
  <c r="P148" i="3" s="1"/>
  <c r="X235" i="3"/>
  <c r="X104" i="3"/>
  <c r="N153" i="3"/>
  <c r="P153" i="3" s="1"/>
  <c r="S245" i="3"/>
  <c r="P245" i="3" s="1"/>
  <c r="N184" i="3"/>
  <c r="S327" i="3"/>
  <c r="P327" i="3" s="1"/>
  <c r="X326" i="3"/>
  <c r="S134" i="3"/>
  <c r="P134" i="3" s="1"/>
  <c r="N89" i="3"/>
  <c r="P89" i="3" s="1"/>
  <c r="X110" i="3"/>
  <c r="N38" i="3"/>
  <c r="P38" i="3" s="1"/>
  <c r="X256" i="3"/>
  <c r="S347" i="3"/>
  <c r="P347" i="3" s="1"/>
  <c r="S93" i="3"/>
  <c r="P93" i="3" s="1"/>
  <c r="S112" i="3"/>
  <c r="P112" i="3" s="1"/>
  <c r="S6" i="3"/>
  <c r="P6" i="3" s="1"/>
  <c r="S343" i="3"/>
  <c r="P343" i="3" s="1"/>
  <c r="X9" i="3"/>
  <c r="T354" i="3"/>
  <c r="T196" i="3"/>
  <c r="T132" i="3"/>
  <c r="T68" i="3"/>
  <c r="T316" i="3"/>
  <c r="T255" i="3"/>
  <c r="T232" i="3"/>
  <c r="T211" i="3"/>
  <c r="T147" i="3"/>
  <c r="T83" i="3"/>
  <c r="T19" i="3"/>
  <c r="T227" i="3"/>
  <c r="T288" i="3"/>
  <c r="T347" i="3"/>
  <c r="AC347" i="3" s="1"/>
  <c r="T178" i="3"/>
  <c r="T114" i="3"/>
  <c r="T50" i="3"/>
  <c r="N336" i="3"/>
  <c r="P336" i="3" s="1"/>
  <c r="S11" i="3"/>
  <c r="X133" i="3"/>
  <c r="T321" i="3"/>
  <c r="T169" i="3"/>
  <c r="T89" i="3"/>
  <c r="T9" i="3"/>
  <c r="T285" i="3"/>
  <c r="T355" i="3"/>
  <c r="T168" i="3"/>
  <c r="T104" i="3"/>
  <c r="T40" i="3"/>
  <c r="T305" i="3"/>
  <c r="N54" i="3"/>
  <c r="X236" i="3"/>
  <c r="X271" i="3"/>
  <c r="T175" i="3"/>
  <c r="T95" i="3"/>
  <c r="T15" i="3"/>
  <c r="T281" i="3"/>
  <c r="N75" i="3"/>
  <c r="T174" i="3"/>
  <c r="T70" i="3"/>
  <c r="T352" i="3"/>
  <c r="T165" i="3"/>
  <c r="AC165" i="3" s="1"/>
  <c r="T13" i="3"/>
  <c r="K47" i="3"/>
  <c r="T350" i="3"/>
  <c r="X126" i="3"/>
  <c r="N116" i="3"/>
  <c r="X304" i="3"/>
  <c r="T319" i="3"/>
  <c r="X213" i="3"/>
  <c r="X69" i="3"/>
  <c r="K293" i="3"/>
  <c r="X348" i="3"/>
  <c r="X161" i="3"/>
  <c r="K334" i="3"/>
  <c r="X238" i="3"/>
  <c r="T214" i="3"/>
  <c r="T291" i="3"/>
  <c r="S74" i="3"/>
  <c r="K167" i="3"/>
  <c r="K179" i="3"/>
  <c r="L106" i="3" a="1"/>
  <c r="L106" i="3" s="1"/>
  <c r="N220" i="3"/>
  <c r="L245" i="3" a="1"/>
  <c r="L245" i="3" s="1"/>
  <c r="X343" i="3"/>
  <c r="X151" i="3"/>
  <c r="T269" i="3"/>
  <c r="N256" i="3"/>
  <c r="P256" i="3" s="1"/>
  <c r="T166" i="3"/>
  <c r="S164" i="3"/>
  <c r="P164" i="3" s="1"/>
  <c r="N244" i="3"/>
  <c r="N264" i="3"/>
  <c r="X318" i="3"/>
  <c r="K302" i="3"/>
  <c r="L277" i="3" a="1"/>
  <c r="L277" i="3" s="1"/>
  <c r="AD7" i="2"/>
  <c r="P59" i="3"/>
  <c r="P240" i="3"/>
  <c r="P169" i="3"/>
  <c r="P139" i="3"/>
  <c r="P224" i="3"/>
  <c r="P83" i="3"/>
  <c r="P185" i="3"/>
  <c r="P117" i="3"/>
  <c r="P213" i="3"/>
  <c r="P82" i="3"/>
  <c r="P217" i="3"/>
  <c r="P123" i="3"/>
  <c r="P157" i="3"/>
  <c r="P232" i="3"/>
  <c r="P329" i="3"/>
  <c r="P27" i="3"/>
  <c r="P70" i="3"/>
  <c r="P159" i="3"/>
  <c r="P262" i="3"/>
  <c r="P297" i="3"/>
  <c r="P197" i="3"/>
  <c r="P178" i="3"/>
  <c r="P255" i="3"/>
  <c r="P323" i="3"/>
  <c r="P269" i="3"/>
  <c r="P263" i="3"/>
  <c r="P237" i="3"/>
  <c r="P276" i="3"/>
  <c r="P147" i="3"/>
  <c r="P18" i="3"/>
  <c r="P288" i="3"/>
  <c r="P265" i="3"/>
  <c r="P230" i="3"/>
  <c r="P246" i="3"/>
  <c r="P306" i="3"/>
  <c r="P149" i="3"/>
  <c r="P131" i="3"/>
  <c r="P13" i="3"/>
  <c r="P229" i="3"/>
  <c r="P79" i="3"/>
  <c r="P137" i="3"/>
  <c r="P133" i="3"/>
  <c r="P103" i="3"/>
  <c r="P175" i="3"/>
  <c r="P124" i="3"/>
  <c r="P275" i="3"/>
  <c r="P107" i="3"/>
  <c r="P282" i="3"/>
  <c r="P86" i="3"/>
  <c r="P193" i="3"/>
  <c r="P166" i="3"/>
  <c r="P249" i="3"/>
  <c r="P334" i="3"/>
  <c r="P259" i="3"/>
  <c r="P345" i="3"/>
  <c r="P105" i="3"/>
  <c r="P266" i="3"/>
  <c r="P231" i="3"/>
  <c r="P298" i="3"/>
  <c r="P355" i="3"/>
  <c r="P238" i="3"/>
  <c r="P66" i="3"/>
  <c r="P222" i="3"/>
  <c r="P25" i="3"/>
  <c r="P233" i="3"/>
  <c r="P177" i="3"/>
  <c r="P125" i="3"/>
  <c r="P202" i="3"/>
  <c r="P325" i="3"/>
  <c r="P192" i="3"/>
  <c r="P254" i="3"/>
  <c r="P44" i="3"/>
  <c r="P43" i="3"/>
  <c r="P167" i="3"/>
  <c r="P101" i="3"/>
  <c r="P15" i="3"/>
  <c r="P354" i="3"/>
  <c r="P121" i="3"/>
  <c r="P296" i="3"/>
  <c r="P174" i="3"/>
  <c r="P48" i="3"/>
  <c r="P39" i="3"/>
  <c r="P299" i="3"/>
  <c r="P195" i="3"/>
  <c r="P67" i="3"/>
  <c r="P94" i="3"/>
  <c r="P261" i="3"/>
  <c r="P315" i="3"/>
  <c r="P348" i="3"/>
  <c r="P106" i="3"/>
  <c r="P349" i="3"/>
  <c r="P272" i="3"/>
  <c r="P111" i="3"/>
  <c r="P316" i="3"/>
  <c r="P191" i="3"/>
  <c r="P162" i="3"/>
  <c r="P281" i="3"/>
  <c r="P32" i="3"/>
  <c r="P321" i="3"/>
  <c r="P320" i="3"/>
  <c r="P300" i="3"/>
  <c r="P163" i="3"/>
  <c r="P283" i="3"/>
  <c r="P179" i="3"/>
  <c r="P180" i="3"/>
  <c r="P210" i="3"/>
  <c r="P102" i="3"/>
  <c r="P324" i="3"/>
  <c r="P284" i="3"/>
  <c r="P90" i="3"/>
  <c r="P333" i="3"/>
  <c r="P341" i="3"/>
  <c r="P16" i="3"/>
  <c r="P47" i="3"/>
  <c r="P340" i="3"/>
  <c r="P170" i="3"/>
  <c r="P160" i="3"/>
  <c r="P337" i="3"/>
  <c r="P289" i="3"/>
  <c r="P332" i="3"/>
  <c r="P182" i="3"/>
  <c r="P118" i="3"/>
  <c r="P98" i="3"/>
  <c r="P350" i="3"/>
  <c r="P328" i="3"/>
  <c r="P151" i="3"/>
  <c r="P35" i="3"/>
  <c r="P290" i="3"/>
  <c r="P17" i="3"/>
  <c r="P214" i="3"/>
  <c r="P150" i="3"/>
  <c r="P199" i="3"/>
  <c r="P71" i="3"/>
  <c r="P155" i="3"/>
  <c r="P194" i="3"/>
  <c r="P130" i="3"/>
  <c r="P126" i="3"/>
  <c r="P312" i="3"/>
  <c r="P80" i="3"/>
  <c r="P206" i="3"/>
  <c r="P142" i="3"/>
  <c r="P322" i="3"/>
  <c r="P152" i="3"/>
  <c r="P346" i="3"/>
  <c r="P203" i="3"/>
  <c r="P278" i="3"/>
  <c r="P171" i="3"/>
  <c r="P285" i="3"/>
  <c r="P120" i="3"/>
  <c r="P77" i="3"/>
  <c r="P40" i="3"/>
  <c r="P76" i="3"/>
  <c r="P61" i="3"/>
  <c r="P156" i="3"/>
  <c r="P295" i="3"/>
  <c r="P158" i="3"/>
  <c r="P339" i="3"/>
  <c r="P331" i="3"/>
  <c r="P60" i="3"/>
  <c r="P308" i="3"/>
  <c r="P280" i="3"/>
  <c r="P326" i="3"/>
  <c r="P270" i="3"/>
  <c r="P338" i="3"/>
  <c r="P146" i="3"/>
  <c r="P277" i="3"/>
  <c r="P138" i="3"/>
  <c r="P24" i="3"/>
  <c r="P53" i="3"/>
  <c r="P62" i="3"/>
  <c r="P215" i="3"/>
  <c r="P81" i="3"/>
  <c r="P287" i="3"/>
  <c r="P135" i="3"/>
  <c r="P28" i="3"/>
  <c r="P351" i="3"/>
  <c r="P239" i="3"/>
  <c r="P64" i="3"/>
  <c r="P207" i="3"/>
  <c r="P196" i="3"/>
  <c r="P84" i="3"/>
  <c r="P69" i="3"/>
  <c r="P65" i="3"/>
  <c r="P8" i="3"/>
  <c r="P21" i="3"/>
  <c r="P113" i="3"/>
  <c r="P30" i="3"/>
  <c r="P68" i="3"/>
  <c r="P279" i="3"/>
  <c r="P85" i="3"/>
  <c r="P292" i="3"/>
  <c r="P318" i="3"/>
  <c r="P273" i="3"/>
  <c r="P209" i="3"/>
  <c r="P198" i="3"/>
  <c r="P248" i="3"/>
  <c r="P128" i="3"/>
  <c r="P52" i="3"/>
  <c r="P55" i="3"/>
  <c r="P33" i="3"/>
  <c r="P37" i="3"/>
  <c r="P271" i="3"/>
  <c r="P144" i="3"/>
  <c r="P140" i="3"/>
  <c r="P313" i="3"/>
  <c r="P122" i="3"/>
  <c r="P307" i="3"/>
  <c r="P96" i="3"/>
  <c r="P310" i="3"/>
  <c r="P154" i="3"/>
  <c r="P108" i="3"/>
  <c r="P317" i="3"/>
  <c r="P304" i="3"/>
  <c r="P216" i="3"/>
  <c r="P143" i="3"/>
  <c r="P20" i="3"/>
  <c r="P23" i="3"/>
  <c r="P183" i="3"/>
  <c r="P36" i="3"/>
  <c r="P176" i="3"/>
  <c r="P247" i="3"/>
  <c r="P72" i="3"/>
  <c r="P99" i="3"/>
  <c r="P342" i="3"/>
  <c r="P114" i="3"/>
  <c r="P302" i="3"/>
  <c r="P309" i="3"/>
  <c r="P110" i="3"/>
  <c r="P208" i="3"/>
  <c r="P57" i="3"/>
  <c r="P291" i="3"/>
  <c r="P330" i="3"/>
  <c r="P294" i="3"/>
  <c r="P301" i="3"/>
  <c r="P56" i="3"/>
  <c r="P311" i="3"/>
  <c r="P132" i="3"/>
  <c r="P319" i="3"/>
  <c r="P286" i="3"/>
  <c r="P305" i="3"/>
  <c r="P293" i="3"/>
  <c r="P212" i="3"/>
  <c r="P145" i="3"/>
  <c r="P211" i="3"/>
  <c r="P223" i="3"/>
  <c r="P88" i="3"/>
  <c r="P303" i="3"/>
  <c r="P251" i="3" l="1"/>
  <c r="P119" i="3"/>
  <c r="AC89" i="3"/>
  <c r="AC221" i="3"/>
  <c r="AC29" i="3"/>
  <c r="AC288" i="3"/>
  <c r="P228" i="3"/>
  <c r="O228" i="3" s="1"/>
  <c r="P184" i="3"/>
  <c r="P63" i="3"/>
  <c r="O63" i="3" s="1"/>
  <c r="P353" i="3"/>
  <c r="Q353" i="3" s="1"/>
  <c r="P104" i="3"/>
  <c r="AC104" i="3" s="1"/>
  <c r="P75" i="3"/>
  <c r="P186" i="3"/>
  <c r="AC186" i="3" s="1"/>
  <c r="P22" i="3"/>
  <c r="AC22" i="3" s="1"/>
  <c r="P244" i="3"/>
  <c r="Q244" i="3" s="1"/>
  <c r="P220" i="3"/>
  <c r="AC220" i="3" s="1"/>
  <c r="P116" i="3"/>
  <c r="P188" i="3"/>
  <c r="P190" i="3"/>
  <c r="AC190" i="3" s="1"/>
  <c r="P12" i="3"/>
  <c r="AC12" i="3" s="1"/>
  <c r="P264" i="3"/>
  <c r="Q264" i="3" s="1"/>
  <c r="P78" i="3"/>
  <c r="AC78" i="3" s="1"/>
  <c r="AC255" i="3"/>
  <c r="AC214" i="3"/>
  <c r="P54" i="3"/>
  <c r="AC54" i="3" s="1"/>
  <c r="AC175" i="3"/>
  <c r="AC355" i="3"/>
  <c r="AC182" i="3"/>
  <c r="AC177" i="3"/>
  <c r="AC319" i="3"/>
  <c r="AC27" i="3"/>
  <c r="AC169" i="3"/>
  <c r="AC103" i="3"/>
  <c r="AC166" i="3"/>
  <c r="AC321" i="3"/>
  <c r="AC240" i="3"/>
  <c r="AC316" i="3"/>
  <c r="AC83" i="3"/>
  <c r="AC328" i="3"/>
  <c r="AC114" i="3"/>
  <c r="AC331" i="3"/>
  <c r="AC291" i="3"/>
  <c r="AC253" i="3"/>
  <c r="AC31" i="3"/>
  <c r="AC315" i="3"/>
  <c r="AC61" i="3"/>
  <c r="AC318" i="3"/>
  <c r="AC126" i="3"/>
  <c r="AC167" i="3"/>
  <c r="AC69" i="3"/>
  <c r="AC119" i="3"/>
  <c r="AC192" i="3"/>
  <c r="AC280" i="3"/>
  <c r="AC43" i="3"/>
  <c r="AC156" i="3"/>
  <c r="AC346" i="3"/>
  <c r="AC110" i="3"/>
  <c r="AC57" i="3"/>
  <c r="AC146" i="3"/>
  <c r="AC342" i="3"/>
  <c r="AC324" i="3"/>
  <c r="AC71" i="3"/>
  <c r="AC144" i="3"/>
  <c r="AC292" i="3"/>
  <c r="AC108" i="3"/>
  <c r="AC94" i="3"/>
  <c r="AC289" i="3"/>
  <c r="AC41" i="3"/>
  <c r="AC75" i="3"/>
  <c r="AC181" i="3"/>
  <c r="AC60" i="3"/>
  <c r="AC163" i="3"/>
  <c r="AC33" i="3"/>
  <c r="AC124" i="3"/>
  <c r="AC203" i="3"/>
  <c r="AC313" i="3"/>
  <c r="AC84" i="3"/>
  <c r="AC317" i="3"/>
  <c r="AC229" i="3"/>
  <c r="AC66" i="3"/>
  <c r="AC98" i="3"/>
  <c r="AC183" i="3"/>
  <c r="AC278" i="3"/>
  <c r="AC330" i="3"/>
  <c r="AC349" i="3"/>
  <c r="AC225" i="3"/>
  <c r="AC282" i="3"/>
  <c r="AC276" i="3"/>
  <c r="AC259" i="3"/>
  <c r="AC197" i="3"/>
  <c r="AC107" i="3"/>
  <c r="AC222" i="3"/>
  <c r="AC246" i="3"/>
  <c r="AC121" i="3"/>
  <c r="AC210" i="3"/>
  <c r="AC93" i="3"/>
  <c r="AC143" i="3"/>
  <c r="AC208" i="3"/>
  <c r="AC59" i="3"/>
  <c r="AC130" i="3"/>
  <c r="AC56" i="3"/>
  <c r="AC158" i="3"/>
  <c r="AC336" i="3"/>
  <c r="AC105" i="3"/>
  <c r="AC335" i="3"/>
  <c r="AC116" i="3"/>
  <c r="AC148" i="3"/>
  <c r="AC266" i="3"/>
  <c r="AC35" i="3"/>
  <c r="AC350" i="3"/>
  <c r="AC281" i="3"/>
  <c r="AC40" i="3"/>
  <c r="AC199" i="3"/>
  <c r="AC91" i="3"/>
  <c r="AC15" i="3"/>
  <c r="AC68" i="3"/>
  <c r="AC101" i="3"/>
  <c r="AC233" i="3"/>
  <c r="AC252" i="3"/>
  <c r="AC155" i="3"/>
  <c r="AC307" i="3"/>
  <c r="AC274" i="3"/>
  <c r="AC348" i="3"/>
  <c r="AC283" i="3"/>
  <c r="AC275" i="3"/>
  <c r="AC351" i="3"/>
  <c r="AC117" i="3"/>
  <c r="AC339" i="3"/>
  <c r="AC332" i="3"/>
  <c r="AC171" i="3"/>
  <c r="AC153" i="3"/>
  <c r="AC341" i="3"/>
  <c r="AC8" i="3"/>
  <c r="AC273" i="3"/>
  <c r="AC213" i="3"/>
  <c r="AC26" i="3"/>
  <c r="AC123" i="3"/>
  <c r="AC329" i="3"/>
  <c r="AC151" i="3"/>
  <c r="AC334" i="3"/>
  <c r="AC20" i="3"/>
  <c r="AC263" i="3"/>
  <c r="AC170" i="3"/>
  <c r="AC87" i="3"/>
  <c r="AC6" i="3"/>
  <c r="AC62" i="3"/>
  <c r="AC39" i="3"/>
  <c r="AC185" i="3"/>
  <c r="AC239" i="3"/>
  <c r="AC218" i="3"/>
  <c r="AC305" i="3"/>
  <c r="AC176" i="3"/>
  <c r="AC290" i="3"/>
  <c r="AC140" i="3"/>
  <c r="AC269" i="3"/>
  <c r="AC13" i="3"/>
  <c r="AC95" i="3"/>
  <c r="AC132" i="3"/>
  <c r="AC86" i="3"/>
  <c r="AC17" i="3"/>
  <c r="AC122" i="3"/>
  <c r="AC247" i="3"/>
  <c r="AC23" i="3"/>
  <c r="AC296" i="3"/>
  <c r="AC298" i="3"/>
  <c r="AC237" i="3"/>
  <c r="AC102" i="3"/>
  <c r="AC49" i="3"/>
  <c r="AC138" i="3"/>
  <c r="AC338" i="3"/>
  <c r="AC72" i="3"/>
  <c r="AC293" i="3"/>
  <c r="AC36" i="3"/>
  <c r="AC149" i="3"/>
  <c r="AC38" i="3"/>
  <c r="AC287" i="3"/>
  <c r="AC90" i="3"/>
  <c r="AC67" i="3"/>
  <c r="AC188" i="3"/>
  <c r="AC207" i="3"/>
  <c r="AC198" i="3"/>
  <c r="AC34" i="3"/>
  <c r="AC79" i="3"/>
  <c r="AC265" i="3"/>
  <c r="AC111" i="3"/>
  <c r="AC236" i="3"/>
  <c r="AC217" i="3"/>
  <c r="AC184" i="3"/>
  <c r="AC306" i="3"/>
  <c r="AC206" i="3"/>
  <c r="AC113" i="3"/>
  <c r="AC202" i="3"/>
  <c r="AC295" i="3"/>
  <c r="AC271" i="3"/>
  <c r="AC100" i="3"/>
  <c r="AC272" i="3"/>
  <c r="AC142" i="3"/>
  <c r="AC65" i="3"/>
  <c r="AC154" i="3"/>
  <c r="AC32" i="3"/>
  <c r="AC323" i="3"/>
  <c r="AC157" i="3"/>
  <c r="AC99" i="3"/>
  <c r="AC303" i="3"/>
  <c r="AC194" i="3"/>
  <c r="AC308" i="3"/>
  <c r="AC24" i="3"/>
  <c r="AC251" i="3"/>
  <c r="AC53" i="3"/>
  <c r="AC196" i="3"/>
  <c r="AC311" i="3"/>
  <c r="AC21" i="3"/>
  <c r="AC314" i="3"/>
  <c r="AC279" i="3"/>
  <c r="AC145" i="3"/>
  <c r="AC284" i="3"/>
  <c r="AC193" i="3"/>
  <c r="AC85" i="3"/>
  <c r="AC135" i="3"/>
  <c r="AC200" i="3"/>
  <c r="AC216" i="3"/>
  <c r="AC164" i="3"/>
  <c r="AC327" i="3"/>
  <c r="AC312" i="3"/>
  <c r="AC230" i="3"/>
  <c r="AC238" i="3"/>
  <c r="AC215" i="3"/>
  <c r="AC150" i="3"/>
  <c r="AC310" i="3"/>
  <c r="AC88" i="3"/>
  <c r="AC223" i="3"/>
  <c r="AC286" i="3"/>
  <c r="AC277" i="3"/>
  <c r="AC333" i="3"/>
  <c r="AC304" i="3"/>
  <c r="AC152" i="3"/>
  <c r="AC300" i="3"/>
  <c r="AC297" i="3"/>
  <c r="AC118" i="3"/>
  <c r="AC64" i="3"/>
  <c r="AC28" i="3"/>
  <c r="AC261" i="3"/>
  <c r="AC337" i="3"/>
  <c r="AC320" i="3"/>
  <c r="AC18" i="3"/>
  <c r="AC254" i="3"/>
  <c r="AC16" i="3"/>
  <c r="AC209" i="3"/>
  <c r="AC294" i="3"/>
  <c r="AC25" i="3"/>
  <c r="AC180" i="3"/>
  <c r="AC325" i="3"/>
  <c r="AC162" i="3"/>
  <c r="AC52" i="3"/>
  <c r="AC131" i="3"/>
  <c r="AC248" i="3"/>
  <c r="AC120" i="3"/>
  <c r="AC262" i="3"/>
  <c r="AC160" i="3"/>
  <c r="AC231" i="3"/>
  <c r="AC106" i="3"/>
  <c r="AC285" i="3"/>
  <c r="AC147" i="3"/>
  <c r="AC354" i="3"/>
  <c r="AC70" i="3"/>
  <c r="AC211" i="3"/>
  <c r="AC302" i="3"/>
  <c r="AC48" i="3"/>
  <c r="AC174" i="3"/>
  <c r="AC178" i="3"/>
  <c r="AC232" i="3"/>
  <c r="AC112" i="3"/>
  <c r="AC270" i="3"/>
  <c r="AC76" i="3"/>
  <c r="AC125" i="3"/>
  <c r="AC258" i="3"/>
  <c r="AC77" i="3"/>
  <c r="AC245" i="3"/>
  <c r="AC191" i="3"/>
  <c r="AC37" i="3"/>
  <c r="AC299" i="3"/>
  <c r="AC55" i="3"/>
  <c r="AC47" i="3"/>
  <c r="AC128" i="3"/>
  <c r="AC256" i="3"/>
  <c r="AC92" i="3"/>
  <c r="AC133" i="3"/>
  <c r="AC30" i="3"/>
  <c r="AC322" i="3"/>
  <c r="AC224" i="3"/>
  <c r="AC82" i="3"/>
  <c r="AC179" i="3"/>
  <c r="AC249" i="3"/>
  <c r="AC80" i="3"/>
  <c r="AC345" i="3"/>
  <c r="AC44" i="3"/>
  <c r="AC134" i="3"/>
  <c r="AC159" i="3"/>
  <c r="AC81" i="3"/>
  <c r="AC212" i="3"/>
  <c r="AC96" i="3"/>
  <c r="AC309" i="3"/>
  <c r="AC326" i="3"/>
  <c r="AC195" i="3"/>
  <c r="AC137" i="3"/>
  <c r="AC139" i="3"/>
  <c r="AC301" i="3"/>
  <c r="AC340" i="3"/>
  <c r="AC343" i="3"/>
  <c r="T167" i="2"/>
  <c r="AD166" i="3"/>
  <c r="T67" i="2"/>
  <c r="AD66" i="3"/>
  <c r="T233" i="2"/>
  <c r="AD232" i="3"/>
  <c r="T178" i="2"/>
  <c r="AD177" i="3"/>
  <c r="T122" i="2"/>
  <c r="AD121" i="3"/>
  <c r="T343" i="2"/>
  <c r="AD342" i="3"/>
  <c r="T298" i="2"/>
  <c r="AD297" i="3"/>
  <c r="T259" i="2"/>
  <c r="AD258" i="3"/>
  <c r="T128" i="2"/>
  <c r="AD127" i="3"/>
  <c r="T285" i="2"/>
  <c r="AD284" i="3"/>
  <c r="T199" i="2"/>
  <c r="AD198" i="3"/>
  <c r="T331" i="2"/>
  <c r="AD330" i="3"/>
  <c r="T62" i="2"/>
  <c r="AD61" i="3"/>
  <c r="T245" i="2"/>
  <c r="AD244" i="3"/>
  <c r="T115" i="2"/>
  <c r="AD114" i="3"/>
  <c r="T289" i="2"/>
  <c r="AD288" i="3"/>
  <c r="T333" i="2"/>
  <c r="AD332" i="3"/>
  <c r="T327" i="2"/>
  <c r="AD326" i="3"/>
  <c r="T339" i="2"/>
  <c r="AD338" i="3"/>
  <c r="T296" i="2"/>
  <c r="AD295" i="3"/>
  <c r="T80" i="2"/>
  <c r="AD79" i="3"/>
  <c r="T160" i="2"/>
  <c r="AD159" i="3"/>
  <c r="T247" i="2"/>
  <c r="AD246" i="3"/>
  <c r="T272" i="2"/>
  <c r="AD271" i="3"/>
  <c r="T43" i="2"/>
  <c r="AD42" i="3"/>
  <c r="T121" i="2"/>
  <c r="AD120" i="3"/>
  <c r="T292" i="2"/>
  <c r="AD291" i="3"/>
  <c r="T352" i="2"/>
  <c r="AD351" i="3"/>
  <c r="T344" i="2"/>
  <c r="AD343" i="3"/>
  <c r="T207" i="2"/>
  <c r="AD206" i="3"/>
  <c r="T302" i="2"/>
  <c r="AD301" i="3"/>
  <c r="T243" i="2"/>
  <c r="AD242" i="3"/>
  <c r="T275" i="2"/>
  <c r="AD274" i="3"/>
  <c r="T120" i="2"/>
  <c r="AD119" i="3"/>
  <c r="T196" i="2"/>
  <c r="AD195" i="3"/>
  <c r="T262" i="2"/>
  <c r="AD261" i="3"/>
  <c r="T276" i="2"/>
  <c r="AD275" i="3"/>
  <c r="T47" i="2"/>
  <c r="AD46" i="3"/>
  <c r="T237" i="2"/>
  <c r="AD236" i="3"/>
  <c r="T206" i="2"/>
  <c r="AD205" i="3"/>
  <c r="T257" i="2"/>
  <c r="AD256" i="3"/>
  <c r="T104" i="2"/>
  <c r="AD103" i="3"/>
  <c r="T270" i="2"/>
  <c r="AD269" i="3"/>
  <c r="T90" i="2"/>
  <c r="AD89" i="3"/>
  <c r="T54" i="2"/>
  <c r="AD53" i="3"/>
  <c r="T271" i="2"/>
  <c r="AD270" i="3"/>
  <c r="T231" i="2"/>
  <c r="AD230" i="3"/>
  <c r="T7" i="2"/>
  <c r="T310" i="2"/>
  <c r="AD309" i="3"/>
  <c r="T131" i="2"/>
  <c r="AD130" i="3"/>
  <c r="T278" i="2"/>
  <c r="AD277" i="3"/>
  <c r="T342" i="2"/>
  <c r="AD341" i="3"/>
  <c r="T119" i="2"/>
  <c r="AD118" i="3"/>
  <c r="T38" i="2"/>
  <c r="AD37" i="3"/>
  <c r="T316" i="2"/>
  <c r="AD315" i="3"/>
  <c r="T130" i="2"/>
  <c r="AD129" i="3"/>
  <c r="T293" i="2"/>
  <c r="AD292" i="3"/>
  <c r="T190" i="2"/>
  <c r="AD189" i="3"/>
  <c r="T41" i="2"/>
  <c r="AD40" i="3"/>
  <c r="T89" i="2"/>
  <c r="AD88" i="3"/>
  <c r="T220" i="2"/>
  <c r="AD219" i="3"/>
  <c r="T153" i="2"/>
  <c r="AD152" i="3"/>
  <c r="T332" i="2"/>
  <c r="AD331" i="3"/>
  <c r="T31" i="2"/>
  <c r="AD30" i="3"/>
  <c r="T193" i="2"/>
  <c r="AD192" i="3"/>
  <c r="T94" i="2"/>
  <c r="AD93" i="3"/>
  <c r="T77" i="2"/>
  <c r="AD76" i="3"/>
  <c r="T195" i="2"/>
  <c r="AD194" i="3"/>
  <c r="T229" i="2"/>
  <c r="AD228" i="3"/>
  <c r="T72" i="2"/>
  <c r="AD71" i="3"/>
  <c r="T16" i="2"/>
  <c r="AD15" i="3"/>
  <c r="T187" i="2"/>
  <c r="AD186" i="3"/>
  <c r="T197" i="2"/>
  <c r="AD196" i="3"/>
  <c r="T334" i="2"/>
  <c r="AD333" i="3"/>
  <c r="T182" i="2"/>
  <c r="AD181" i="3"/>
  <c r="T19" i="2"/>
  <c r="AD18" i="3"/>
  <c r="T100" i="2"/>
  <c r="AD99" i="3"/>
  <c r="T338" i="2"/>
  <c r="AD337" i="3"/>
  <c r="T281" i="2"/>
  <c r="AD280" i="3"/>
  <c r="T85" i="2"/>
  <c r="AD84" i="3"/>
  <c r="T183" i="2"/>
  <c r="AD182" i="3"/>
  <c r="T156" i="2"/>
  <c r="AD155" i="3"/>
  <c r="T286" i="2"/>
  <c r="AD285" i="3"/>
  <c r="T99" i="2"/>
  <c r="AD98" i="3"/>
  <c r="T261" i="2"/>
  <c r="AD260" i="3"/>
  <c r="T127" i="2"/>
  <c r="AD126" i="3"/>
  <c r="T51" i="2"/>
  <c r="AD50" i="3"/>
  <c r="T241" i="2"/>
  <c r="AD240" i="3"/>
  <c r="T49" i="2"/>
  <c r="AD48" i="3"/>
  <c r="T165" i="2"/>
  <c r="AD164" i="3"/>
  <c r="T201" i="2"/>
  <c r="AD200" i="3"/>
  <c r="T288" i="2"/>
  <c r="AD287" i="3"/>
  <c r="T96" i="2"/>
  <c r="AD95" i="3"/>
  <c r="T42" i="2"/>
  <c r="AD41" i="3"/>
  <c r="T224" i="2"/>
  <c r="AD223" i="3"/>
  <c r="T323" i="2"/>
  <c r="AD322" i="3"/>
  <c r="T335" i="2"/>
  <c r="AD334" i="3"/>
  <c r="T125" i="2"/>
  <c r="AD124" i="3"/>
  <c r="T191" i="2"/>
  <c r="AD190" i="3"/>
  <c r="T209" i="2"/>
  <c r="AD208" i="3"/>
  <c r="T340" i="2"/>
  <c r="AD339" i="3"/>
  <c r="T300" i="2"/>
  <c r="AD299" i="3"/>
  <c r="T55" i="2"/>
  <c r="AD54" i="3"/>
  <c r="T345" i="2"/>
  <c r="AD344" i="3"/>
  <c r="T268" i="2"/>
  <c r="AD267" i="3"/>
  <c r="T244" i="2"/>
  <c r="AD243" i="3"/>
  <c r="T28" i="2"/>
  <c r="AD27" i="3"/>
  <c r="T307" i="2"/>
  <c r="AD306" i="3"/>
  <c r="T158" i="2"/>
  <c r="AD157" i="3"/>
  <c r="T145" i="2"/>
  <c r="AD144" i="3"/>
  <c r="T166" i="2"/>
  <c r="AD165" i="3"/>
  <c r="T283" i="2"/>
  <c r="AD282" i="3"/>
  <c r="T249" i="2"/>
  <c r="AD248" i="3"/>
  <c r="T23" i="2"/>
  <c r="AD22" i="3"/>
  <c r="T203" i="2"/>
  <c r="AD202" i="3"/>
  <c r="T35" i="2"/>
  <c r="AD34" i="3"/>
  <c r="T147" i="2"/>
  <c r="AD146" i="3"/>
  <c r="T175" i="2"/>
  <c r="AD174" i="3"/>
  <c r="T144" i="2"/>
  <c r="AD143" i="3"/>
  <c r="T318" i="2"/>
  <c r="AD317" i="3"/>
  <c r="T21" i="2"/>
  <c r="AD20" i="3"/>
  <c r="T213" i="2"/>
  <c r="AD212" i="3"/>
  <c r="T73" i="2"/>
  <c r="AD72" i="3"/>
  <c r="T71" i="2"/>
  <c r="AD70" i="3"/>
  <c r="T86" i="2"/>
  <c r="AD85" i="3"/>
  <c r="T326" i="2"/>
  <c r="AD325" i="3"/>
  <c r="T101" i="2"/>
  <c r="AD100" i="3"/>
  <c r="T304" i="2"/>
  <c r="AD303" i="3"/>
  <c r="T252" i="2"/>
  <c r="AD251" i="3"/>
  <c r="T151" i="2"/>
  <c r="AD150" i="3"/>
  <c r="T82" i="2"/>
  <c r="AD81" i="3"/>
  <c r="T24" i="2"/>
  <c r="AD23" i="3"/>
  <c r="T93" i="2"/>
  <c r="AD92" i="3"/>
  <c r="T216" i="2"/>
  <c r="AD215" i="3"/>
  <c r="T355" i="2"/>
  <c r="AD354" i="3"/>
  <c r="T290" i="2"/>
  <c r="AD289" i="3"/>
  <c r="T74" i="2"/>
  <c r="AD73" i="3"/>
  <c r="T311" i="2"/>
  <c r="AD310" i="3"/>
  <c r="T9" i="2"/>
  <c r="AD8" i="3"/>
  <c r="T295" i="2"/>
  <c r="AD294" i="3"/>
  <c r="T248" i="2"/>
  <c r="AD247" i="3"/>
  <c r="T303" i="2"/>
  <c r="AD302" i="3"/>
  <c r="T254" i="2"/>
  <c r="AD253" i="3"/>
  <c r="T177" i="2"/>
  <c r="AD176" i="3"/>
  <c r="T124" i="2"/>
  <c r="AD123" i="3"/>
  <c r="T14" i="2"/>
  <c r="AD13" i="3"/>
  <c r="T309" i="2"/>
  <c r="AD308" i="3"/>
  <c r="T87" i="2"/>
  <c r="AD86" i="3"/>
  <c r="T155" i="2"/>
  <c r="AD154" i="3"/>
  <c r="T64" i="2"/>
  <c r="AD63" i="3"/>
  <c r="T171" i="2"/>
  <c r="AD170" i="3"/>
  <c r="T217" i="2"/>
  <c r="AD216" i="3"/>
  <c r="T50" i="2"/>
  <c r="AD49" i="3"/>
  <c r="T45" i="2"/>
  <c r="AD44" i="3"/>
  <c r="T113" i="2"/>
  <c r="AD112" i="3"/>
  <c r="T132" i="2"/>
  <c r="AD131" i="3"/>
  <c r="T299" i="2"/>
  <c r="AD298" i="3"/>
  <c r="T52" i="2"/>
  <c r="AD51" i="3"/>
  <c r="T70" i="2"/>
  <c r="AD69" i="3"/>
  <c r="T317" i="2"/>
  <c r="AD316" i="3"/>
  <c r="T267" i="2"/>
  <c r="AD266" i="3"/>
  <c r="T65" i="2"/>
  <c r="AD64" i="3"/>
  <c r="T139" i="2"/>
  <c r="AD138" i="3"/>
  <c r="T312" i="2"/>
  <c r="AD311" i="3"/>
  <c r="T98" i="2"/>
  <c r="AD97" i="3"/>
  <c r="T103" i="2"/>
  <c r="AD102" i="3"/>
  <c r="T198" i="2"/>
  <c r="AD197" i="3"/>
  <c r="T230" i="2"/>
  <c r="AD229" i="3"/>
  <c r="T232" i="2"/>
  <c r="AD231" i="3"/>
  <c r="T221" i="2"/>
  <c r="AD220" i="3"/>
  <c r="T194" i="2"/>
  <c r="AD193" i="3"/>
  <c r="T10" i="2"/>
  <c r="AD9" i="3"/>
  <c r="T353" i="2"/>
  <c r="AD352" i="3"/>
  <c r="T17" i="2"/>
  <c r="AD16" i="3"/>
  <c r="T328" i="2"/>
  <c r="AD327" i="3"/>
  <c r="T76" i="2"/>
  <c r="AD75" i="3"/>
  <c r="T240" i="2"/>
  <c r="AD239" i="3"/>
  <c r="T141" i="2"/>
  <c r="AD140" i="3"/>
  <c r="T157" i="2"/>
  <c r="AD156" i="3"/>
  <c r="T347" i="2"/>
  <c r="AD346" i="3"/>
  <c r="T108" i="2"/>
  <c r="AD107" i="3"/>
  <c r="T44" i="2"/>
  <c r="AD43" i="3"/>
  <c r="T152" i="2"/>
  <c r="AD151" i="3"/>
  <c r="T154" i="2"/>
  <c r="AD153" i="3"/>
  <c r="T107" i="2"/>
  <c r="AD106" i="3"/>
  <c r="T168" i="2"/>
  <c r="AD167" i="3"/>
  <c r="T294" i="2"/>
  <c r="AD293" i="3"/>
  <c r="T48" i="2"/>
  <c r="AD47" i="3"/>
  <c r="T251" i="2"/>
  <c r="AD250" i="3"/>
  <c r="T215" i="2"/>
  <c r="AD214" i="3"/>
  <c r="T149" i="2"/>
  <c r="AD148" i="3"/>
  <c r="T330" i="2"/>
  <c r="AD329" i="3"/>
  <c r="T297" i="2"/>
  <c r="AD296" i="3"/>
  <c r="T176" i="2"/>
  <c r="AD175" i="3"/>
  <c r="T306" i="2"/>
  <c r="AD305" i="3"/>
  <c r="T225" i="2"/>
  <c r="AD224" i="3"/>
  <c r="T349" i="2"/>
  <c r="AD348" i="3"/>
  <c r="T239" i="2"/>
  <c r="AD238" i="3"/>
  <c r="T40" i="2"/>
  <c r="AD39" i="3"/>
  <c r="T263" i="2"/>
  <c r="AD262" i="3"/>
  <c r="T188" i="2"/>
  <c r="AD187" i="3"/>
  <c r="T308" i="2"/>
  <c r="AD307" i="3"/>
  <c r="T25" i="2"/>
  <c r="AD24" i="3"/>
  <c r="T226" i="2"/>
  <c r="AD225" i="3"/>
  <c r="T78" i="2"/>
  <c r="AD77" i="3"/>
  <c r="T81" i="2"/>
  <c r="AD80" i="3"/>
  <c r="T143" i="2"/>
  <c r="AD142" i="3"/>
  <c r="T329" i="2"/>
  <c r="AD328" i="3"/>
  <c r="T305" i="2"/>
  <c r="AD304" i="3"/>
  <c r="T321" i="2"/>
  <c r="AD320" i="3"/>
  <c r="T200" i="2"/>
  <c r="AD199" i="3"/>
  <c r="T88" i="2"/>
  <c r="AD87" i="3"/>
  <c r="T173" i="2"/>
  <c r="AD172" i="3"/>
  <c r="T324" i="2"/>
  <c r="AD323" i="3"/>
  <c r="T314" i="2"/>
  <c r="AD313" i="3"/>
  <c r="T59" i="2"/>
  <c r="AD58" i="3"/>
  <c r="T265" i="2"/>
  <c r="AD264" i="3"/>
  <c r="T161" i="2"/>
  <c r="AD160" i="3"/>
  <c r="T218" i="2"/>
  <c r="AD217" i="3"/>
  <c r="T266" i="2"/>
  <c r="AD265" i="3"/>
  <c r="T112" i="2"/>
  <c r="AD111" i="3"/>
  <c r="T95" i="2"/>
  <c r="AD94" i="3"/>
  <c r="T123" i="2"/>
  <c r="AD122" i="3"/>
  <c r="T264" i="2"/>
  <c r="AD263" i="3"/>
  <c r="T258" i="2"/>
  <c r="AD257" i="3"/>
  <c r="T34" i="2"/>
  <c r="AD33" i="3"/>
  <c r="T228" i="2"/>
  <c r="AD227" i="3"/>
  <c r="T354" i="2"/>
  <c r="AD353" i="3"/>
  <c r="T192" i="2"/>
  <c r="AD191" i="3"/>
  <c r="T180" i="2"/>
  <c r="AD179" i="3"/>
  <c r="T133" i="2"/>
  <c r="AD132" i="3"/>
  <c r="T57" i="2"/>
  <c r="AD56" i="3"/>
  <c r="T58" i="2"/>
  <c r="AD57" i="3"/>
  <c r="T322" i="2"/>
  <c r="AD321" i="3"/>
  <c r="T110" i="2"/>
  <c r="AD109" i="3"/>
  <c r="T212" i="2"/>
  <c r="AD211" i="3"/>
  <c r="T159" i="2"/>
  <c r="AD158" i="3"/>
  <c r="T111" i="2"/>
  <c r="AD110" i="3"/>
  <c r="T284" i="2"/>
  <c r="AD283" i="3"/>
  <c r="T172" i="2"/>
  <c r="AD171" i="3"/>
  <c r="T350" i="2"/>
  <c r="AD349" i="3"/>
  <c r="T69" i="2"/>
  <c r="AD68" i="3"/>
  <c r="T202" i="2"/>
  <c r="AD201" i="3"/>
  <c r="T114" i="2"/>
  <c r="AD113" i="3"/>
  <c r="T116" i="2"/>
  <c r="AD115" i="3"/>
  <c r="T13" i="2"/>
  <c r="AD12" i="3"/>
  <c r="T138" i="2"/>
  <c r="AD137" i="3"/>
  <c r="T235" i="2"/>
  <c r="AD234" i="3"/>
  <c r="T11" i="2"/>
  <c r="AD10" i="3"/>
  <c r="T219" i="2"/>
  <c r="AD218" i="3"/>
  <c r="T18" i="2"/>
  <c r="AD17" i="3"/>
  <c r="T336" i="2"/>
  <c r="AD335" i="3"/>
  <c r="T63" i="2"/>
  <c r="AD62" i="3"/>
  <c r="T29" i="2"/>
  <c r="AD28" i="3"/>
  <c r="T170" i="2"/>
  <c r="AD169" i="3"/>
  <c r="T211" i="2"/>
  <c r="AD210" i="3"/>
  <c r="T8" i="2"/>
  <c r="AD7" i="3"/>
  <c r="T56" i="2"/>
  <c r="AD55" i="3"/>
  <c r="T210" i="2"/>
  <c r="AD209" i="3"/>
  <c r="T280" i="2"/>
  <c r="AD279" i="3"/>
  <c r="T117" i="2"/>
  <c r="AD116" i="3"/>
  <c r="T273" i="2"/>
  <c r="AD272" i="3"/>
  <c r="T137" i="2"/>
  <c r="AD136" i="3"/>
  <c r="T26" i="2"/>
  <c r="AD25" i="3"/>
  <c r="T39" i="2"/>
  <c r="AD38" i="3"/>
  <c r="T260" i="2"/>
  <c r="AD259" i="3"/>
  <c r="T60" i="2"/>
  <c r="AD59" i="3"/>
  <c r="T174" i="2"/>
  <c r="AD173" i="3"/>
  <c r="T287" i="2"/>
  <c r="AD286" i="3"/>
  <c r="T79" i="2"/>
  <c r="AD78" i="3"/>
  <c r="T250" i="2"/>
  <c r="AD249" i="3"/>
  <c r="T118" i="2"/>
  <c r="AD117" i="3"/>
  <c r="T256" i="2"/>
  <c r="AD255" i="3"/>
  <c r="T246" i="2"/>
  <c r="AD245" i="3"/>
  <c r="T146" i="2"/>
  <c r="AD145" i="3"/>
  <c r="T227" i="2"/>
  <c r="AD226" i="3"/>
  <c r="T351" i="2"/>
  <c r="AD350" i="3"/>
  <c r="T106" i="2"/>
  <c r="AD105" i="3"/>
  <c r="T164" i="2"/>
  <c r="AD163" i="3"/>
  <c r="T15" i="2"/>
  <c r="AD14" i="3"/>
  <c r="T291" i="2"/>
  <c r="AD290" i="3"/>
  <c r="T282" i="2"/>
  <c r="AD281" i="3"/>
  <c r="T37" i="2"/>
  <c r="AD36" i="3"/>
  <c r="T325" i="2"/>
  <c r="AD324" i="3"/>
  <c r="T181" i="2"/>
  <c r="AD180" i="3"/>
  <c r="T204" i="2"/>
  <c r="AD203" i="3"/>
  <c r="T301" i="2"/>
  <c r="AD300" i="3"/>
  <c r="T269" i="2"/>
  <c r="AD268" i="3"/>
  <c r="T97" i="2"/>
  <c r="AD96" i="3"/>
  <c r="T148" i="2"/>
  <c r="AD147" i="3"/>
  <c r="T274" i="2"/>
  <c r="AD273" i="3"/>
  <c r="T61" i="2"/>
  <c r="AD60" i="3"/>
  <c r="T236" i="2"/>
  <c r="AD235" i="3"/>
  <c r="T109" i="2"/>
  <c r="AD108" i="3"/>
  <c r="T186" i="2"/>
  <c r="AD185" i="3"/>
  <c r="T142" i="2"/>
  <c r="AD141" i="3"/>
  <c r="T12" i="2"/>
  <c r="AD11" i="3"/>
  <c r="T129" i="2"/>
  <c r="AD128" i="3"/>
  <c r="T53" i="2"/>
  <c r="AD52" i="3"/>
  <c r="T255" i="2"/>
  <c r="AD254" i="3"/>
  <c r="T313" i="2"/>
  <c r="AD312" i="3"/>
  <c r="T163" i="2"/>
  <c r="AD162" i="3"/>
  <c r="T27" i="2"/>
  <c r="AD26" i="3"/>
  <c r="T134" i="2"/>
  <c r="AD133" i="3"/>
  <c r="T66" i="2"/>
  <c r="AD65" i="3"/>
  <c r="T315" i="2"/>
  <c r="AD314" i="3"/>
  <c r="T92" i="2"/>
  <c r="AD91" i="3"/>
  <c r="T234" i="2"/>
  <c r="AD233" i="3"/>
  <c r="T140" i="2"/>
  <c r="AD139" i="3"/>
  <c r="T32" i="2"/>
  <c r="AD31" i="3"/>
  <c r="T222" i="2"/>
  <c r="AD221" i="3"/>
  <c r="T279" i="2"/>
  <c r="AD278" i="3"/>
  <c r="T135" i="2"/>
  <c r="AD134" i="3"/>
  <c r="T22" i="2"/>
  <c r="AD21" i="3"/>
  <c r="T33" i="2"/>
  <c r="AD32" i="3"/>
  <c r="T346" i="2"/>
  <c r="AD345" i="3"/>
  <c r="T105" i="2"/>
  <c r="AD104" i="3"/>
  <c r="T208" i="2"/>
  <c r="AD207" i="3"/>
  <c r="T83" i="2"/>
  <c r="AD82" i="3"/>
  <c r="T189" i="2"/>
  <c r="AD188" i="3"/>
  <c r="T253" i="2"/>
  <c r="AD252" i="3"/>
  <c r="T68" i="2"/>
  <c r="AD67" i="3"/>
  <c r="T91" i="2"/>
  <c r="AD90" i="3"/>
  <c r="T150" i="2"/>
  <c r="AD149" i="3"/>
  <c r="T205" i="2"/>
  <c r="AD204" i="3"/>
  <c r="T337" i="2"/>
  <c r="AD336" i="3"/>
  <c r="T36" i="2"/>
  <c r="AD35" i="3"/>
  <c r="T75" i="2"/>
  <c r="AD74" i="3"/>
  <c r="T84" i="2"/>
  <c r="AD83" i="3"/>
  <c r="T136" i="2"/>
  <c r="AD135" i="3"/>
  <c r="T162" i="2"/>
  <c r="AD161" i="3"/>
  <c r="T214" i="2"/>
  <c r="AD213" i="3"/>
  <c r="T126" i="2"/>
  <c r="AD125" i="3"/>
  <c r="T223" i="2"/>
  <c r="AD222" i="3"/>
  <c r="T277" i="2"/>
  <c r="AD276" i="3"/>
  <c r="T242" i="2"/>
  <c r="AD241" i="3"/>
  <c r="T46" i="2"/>
  <c r="AD45" i="3"/>
  <c r="T319" i="2"/>
  <c r="AD318" i="3"/>
  <c r="T185" i="2"/>
  <c r="AD184" i="3"/>
  <c r="T20" i="2"/>
  <c r="AD19" i="3"/>
  <c r="T30" i="2"/>
  <c r="AD29" i="3"/>
  <c r="T184" i="2"/>
  <c r="AD183" i="3"/>
  <c r="T238" i="2"/>
  <c r="AD237" i="3"/>
  <c r="T179" i="2"/>
  <c r="AD178" i="3"/>
  <c r="T169" i="2"/>
  <c r="AD168" i="3"/>
  <c r="T356" i="2"/>
  <c r="AD355" i="3"/>
  <c r="T341" i="2"/>
  <c r="AD340" i="3"/>
  <c r="T348" i="2"/>
  <c r="AD347" i="3"/>
  <c r="T320" i="2"/>
  <c r="AD319" i="3"/>
  <c r="T102" i="2"/>
  <c r="AD101" i="3"/>
  <c r="P187" i="3"/>
  <c r="AC187" i="3" s="1"/>
  <c r="P19" i="3"/>
  <c r="AC19" i="3" s="1"/>
  <c r="P241" i="3"/>
  <c r="AC241" i="3" s="1"/>
  <c r="P127" i="3"/>
  <c r="O127" i="3" s="1"/>
  <c r="P51" i="3"/>
  <c r="O51" i="3" s="1"/>
  <c r="P115" i="3"/>
  <c r="AC115" i="3" s="1"/>
  <c r="AB14" i="2"/>
  <c r="AB15" i="2" s="1"/>
  <c r="AB16" i="2" s="1"/>
  <c r="P136" i="3"/>
  <c r="O136" i="3" s="1"/>
  <c r="O251" i="3"/>
  <c r="P97" i="3"/>
  <c r="O97" i="3" s="1"/>
  <c r="O99" i="3"/>
  <c r="P109" i="3"/>
  <c r="O109" i="3" s="1"/>
  <c r="P234" i="3"/>
  <c r="O234" i="3" s="1"/>
  <c r="P10" i="3"/>
  <c r="O10" i="3" s="1"/>
  <c r="P235" i="3"/>
  <c r="O235" i="3" s="1"/>
  <c r="O297" i="3"/>
  <c r="P73" i="3"/>
  <c r="O73" i="3" s="1"/>
  <c r="P205" i="3"/>
  <c r="O205" i="3" s="1"/>
  <c r="O305" i="3"/>
  <c r="P74" i="3"/>
  <c r="O74" i="3" s="1"/>
  <c r="P129" i="3"/>
  <c r="O129" i="3" s="1"/>
  <c r="P268" i="3"/>
  <c r="O268" i="3" s="1"/>
  <c r="P50" i="3"/>
  <c r="O50" i="3" s="1"/>
  <c r="O33" i="3"/>
  <c r="O37" i="3"/>
  <c r="O106" i="3"/>
  <c r="O247" i="3"/>
  <c r="O13" i="3"/>
  <c r="O342" i="3"/>
  <c r="O258" i="3"/>
  <c r="O232" i="3"/>
  <c r="O169" i="3"/>
  <c r="O153" i="3"/>
  <c r="O270" i="3"/>
  <c r="O90" i="3"/>
  <c r="O120" i="3"/>
  <c r="O314" i="3"/>
  <c r="O315" i="3"/>
  <c r="O306" i="3"/>
  <c r="O212" i="3"/>
  <c r="O147" i="3"/>
  <c r="O23" i="3"/>
  <c r="O155" i="3"/>
  <c r="O326" i="3"/>
  <c r="O301" i="3"/>
  <c r="O39" i="3"/>
  <c r="O322" i="3"/>
  <c r="O298" i="3"/>
  <c r="O192" i="3"/>
  <c r="O52" i="3"/>
  <c r="O166" i="3"/>
  <c r="O163" i="3"/>
  <c r="O77" i="3"/>
  <c r="O38" i="3"/>
  <c r="O354" i="3"/>
  <c r="O339" i="3"/>
  <c r="O138" i="3"/>
  <c r="O86" i="3"/>
  <c r="O286" i="3"/>
  <c r="O15" i="3"/>
  <c r="O156" i="3"/>
  <c r="O271" i="3"/>
  <c r="O113" i="3"/>
  <c r="O266" i="3"/>
  <c r="O175" i="3"/>
  <c r="O135" i="3"/>
  <c r="P9" i="3"/>
  <c r="O9" i="3" s="1"/>
  <c r="O133" i="3"/>
  <c r="O177" i="3"/>
  <c r="O318" i="3"/>
  <c r="O62" i="3"/>
  <c r="O217" i="3"/>
  <c r="O55" i="3"/>
  <c r="O307" i="3"/>
  <c r="O203" i="3"/>
  <c r="O249" i="3"/>
  <c r="O321" i="3"/>
  <c r="O224" i="3"/>
  <c r="O49" i="3"/>
  <c r="O137" i="3"/>
  <c r="O101" i="3"/>
  <c r="O40" i="3"/>
  <c r="O150" i="3"/>
  <c r="O196" i="3"/>
  <c r="O341" i="3"/>
  <c r="O27" i="3"/>
  <c r="O310" i="3"/>
  <c r="O274" i="3"/>
  <c r="O87" i="3"/>
  <c r="O26" i="3"/>
  <c r="O94" i="3"/>
  <c r="O8" i="3"/>
  <c r="O255" i="3"/>
  <c r="O17" i="3"/>
  <c r="O134" i="3"/>
  <c r="O72" i="3"/>
  <c r="O81" i="3"/>
  <c r="O311" i="3"/>
  <c r="O130" i="3"/>
  <c r="O340" i="3"/>
  <c r="O313" i="3"/>
  <c r="O103" i="3"/>
  <c r="O269" i="3"/>
  <c r="O159" i="3"/>
  <c r="O76" i="3"/>
  <c r="P173" i="3"/>
  <c r="Q173" i="3" s="1"/>
  <c r="P352" i="3"/>
  <c r="Q352" i="3" s="1"/>
  <c r="O176" i="3"/>
  <c r="O345" i="3"/>
  <c r="O199" i="3"/>
  <c r="O291" i="3"/>
  <c r="O105" i="3"/>
  <c r="O91" i="3"/>
  <c r="O348" i="3"/>
  <c r="O157" i="3"/>
  <c r="O31" i="3"/>
  <c r="O276" i="3"/>
  <c r="O302" i="3"/>
  <c r="O309" i="3"/>
  <c r="O35" i="3"/>
  <c r="O229" i="3"/>
  <c r="O300" i="3"/>
  <c r="O93" i="3"/>
  <c r="O114" i="3"/>
  <c r="O102" i="3"/>
  <c r="O303" i="3"/>
  <c r="O185" i="3"/>
  <c r="O355" i="3"/>
  <c r="O24" i="3"/>
  <c r="O92" i="3"/>
  <c r="O316" i="3"/>
  <c r="O164" i="3"/>
  <c r="O273" i="3"/>
  <c r="O154" i="3"/>
  <c r="O146" i="3"/>
  <c r="O60" i="3"/>
  <c r="O304" i="3"/>
  <c r="O262" i="3"/>
  <c r="O214" i="3"/>
  <c r="O183" i="3"/>
  <c r="O143" i="3"/>
  <c r="O319" i="3"/>
  <c r="O277" i="3"/>
  <c r="O128" i="3"/>
  <c r="O294" i="3"/>
  <c r="O324" i="3"/>
  <c r="O350" i="3"/>
  <c r="O123" i="3"/>
  <c r="O252" i="3"/>
  <c r="O328" i="3"/>
  <c r="O151" i="3"/>
  <c r="O248" i="3"/>
  <c r="O171" i="3"/>
  <c r="O334" i="3"/>
  <c r="O131" i="3"/>
  <c r="O308" i="3"/>
  <c r="O89" i="3"/>
  <c r="O144" i="3"/>
  <c r="O265" i="3"/>
  <c r="O240" i="3"/>
  <c r="O299" i="3"/>
  <c r="O209" i="3"/>
  <c r="O41" i="3"/>
  <c r="O351" i="3"/>
  <c r="O236" i="3"/>
  <c r="O239" i="3"/>
  <c r="O126" i="3"/>
  <c r="O330" i="3"/>
  <c r="O48" i="3"/>
  <c r="O349" i="3"/>
  <c r="O222" i="3"/>
  <c r="O66" i="3"/>
  <c r="O53" i="3"/>
  <c r="O139" i="3"/>
  <c r="O21" i="3"/>
  <c r="O347" i="3"/>
  <c r="O165" i="3"/>
  <c r="O178" i="3"/>
  <c r="O278" i="3"/>
  <c r="O280" i="3"/>
  <c r="O162" i="3"/>
  <c r="O195" i="3"/>
  <c r="O282" i="3"/>
  <c r="O145" i="3"/>
  <c r="O206" i="3"/>
  <c r="O284" i="3"/>
  <c r="O140" i="3"/>
  <c r="O296" i="3"/>
  <c r="O230" i="3"/>
  <c r="O121" i="3"/>
  <c r="O167" i="3"/>
  <c r="O71" i="3"/>
  <c r="O96" i="3"/>
  <c r="O34" i="3"/>
  <c r="O213" i="3"/>
  <c r="O88" i="3"/>
  <c r="O110" i="3"/>
  <c r="O223" i="3"/>
  <c r="O211" i="3"/>
  <c r="O6" i="3"/>
  <c r="O293" i="3"/>
  <c r="O68" i="3"/>
  <c r="O108" i="3"/>
  <c r="O119" i="3"/>
  <c r="O117" i="3"/>
  <c r="O79" i="3"/>
  <c r="O283" i="3"/>
  <c r="O95" i="3"/>
  <c r="O132" i="3"/>
  <c r="O191" i="3"/>
  <c r="O25" i="3"/>
  <c r="O118" i="3"/>
  <c r="O57" i="3"/>
  <c r="O174" i="3"/>
  <c r="O198" i="3"/>
  <c r="O67" i="3"/>
  <c r="O323" i="3"/>
  <c r="O197" i="3"/>
  <c r="O85" i="3"/>
  <c r="O325" i="3"/>
  <c r="O188" i="3"/>
  <c r="O80" i="3"/>
  <c r="O256" i="3"/>
  <c r="O233" i="3"/>
  <c r="O182" i="3"/>
  <c r="O107" i="3"/>
  <c r="O64" i="3"/>
  <c r="O225" i="3"/>
  <c r="O122" i="3"/>
  <c r="O338" i="3"/>
  <c r="O329" i="3"/>
  <c r="O22" i="3"/>
  <c r="O36" i="3"/>
  <c r="O320" i="3"/>
  <c r="O221" i="3"/>
  <c r="O18" i="3"/>
  <c r="O202" i="3"/>
  <c r="O70" i="3"/>
  <c r="O285" i="3"/>
  <c r="O59" i="3"/>
  <c r="O245" i="3"/>
  <c r="O111" i="3"/>
  <c r="O346" i="3"/>
  <c r="O254" i="3"/>
  <c r="O237" i="3"/>
  <c r="O231" i="3"/>
  <c r="O32" i="3"/>
  <c r="O287" i="3"/>
  <c r="O82" i="3"/>
  <c r="O160" i="3"/>
  <c r="O29" i="3"/>
  <c r="O208" i="3"/>
  <c r="O112" i="3"/>
  <c r="O289" i="3"/>
  <c r="O238" i="3"/>
  <c r="O125" i="3"/>
  <c r="O272" i="3"/>
  <c r="O295" i="3"/>
  <c r="O56" i="3"/>
  <c r="O44" i="3"/>
  <c r="O215" i="3"/>
  <c r="O116" i="3"/>
  <c r="O261" i="3"/>
  <c r="O292" i="3"/>
  <c r="O181" i="3"/>
  <c r="O20" i="3"/>
  <c r="O333" i="3"/>
  <c r="O331" i="3"/>
  <c r="O281" i="3"/>
  <c r="O158" i="3"/>
  <c r="O218" i="3"/>
  <c r="O336" i="3"/>
  <c r="O204" i="3"/>
  <c r="O149" i="3"/>
  <c r="O200" i="3"/>
  <c r="O84" i="3"/>
  <c r="O75" i="3"/>
  <c r="O83" i="3"/>
  <c r="O210" i="3"/>
  <c r="O246" i="3"/>
  <c r="O327" i="3"/>
  <c r="O43" i="3"/>
  <c r="O28" i="3"/>
  <c r="O337" i="3"/>
  <c r="O263" i="3"/>
  <c r="O180" i="3"/>
  <c r="O30" i="3"/>
  <c r="O98" i="3"/>
  <c r="O184" i="3"/>
  <c r="O193" i="3"/>
  <c r="O279" i="3"/>
  <c r="O47" i="3"/>
  <c r="O16" i="3"/>
  <c r="O335" i="3"/>
  <c r="O343" i="3"/>
  <c r="O275" i="3"/>
  <c r="O142" i="3"/>
  <c r="O65" i="3"/>
  <c r="O317" i="3"/>
  <c r="O69" i="3"/>
  <c r="O124" i="3"/>
  <c r="O148" i="3"/>
  <c r="O152" i="3"/>
  <c r="O288" i="3"/>
  <c r="O312" i="3"/>
  <c r="O170" i="3"/>
  <c r="O332" i="3"/>
  <c r="O290" i="3"/>
  <c r="O207" i="3"/>
  <c r="O179" i="3"/>
  <c r="O216" i="3"/>
  <c r="O259" i="3"/>
  <c r="O194" i="3"/>
  <c r="O61" i="3"/>
  <c r="O253" i="3"/>
  <c r="U134" i="2"/>
  <c r="Q133" i="3"/>
  <c r="U319" i="2"/>
  <c r="Q318" i="3"/>
  <c r="U63" i="2"/>
  <c r="Q62" i="3"/>
  <c r="U218" i="2"/>
  <c r="Q217" i="3"/>
  <c r="U56" i="2"/>
  <c r="Q55" i="3"/>
  <c r="U308" i="2"/>
  <c r="Q307" i="3"/>
  <c r="U204" i="2"/>
  <c r="Q203" i="3"/>
  <c r="U250" i="2"/>
  <c r="Q249" i="3"/>
  <c r="U322" i="2"/>
  <c r="Q321" i="3"/>
  <c r="U225" i="2"/>
  <c r="Q224" i="3"/>
  <c r="U50" i="2"/>
  <c r="Q49" i="3"/>
  <c r="U138" i="2"/>
  <c r="Q137" i="3"/>
  <c r="U102" i="2"/>
  <c r="Q101" i="3"/>
  <c r="U41" i="2"/>
  <c r="Q40" i="3"/>
  <c r="U151" i="2"/>
  <c r="Q150" i="3"/>
  <c r="U197" i="2"/>
  <c r="Q196" i="3"/>
  <c r="U342" i="2"/>
  <c r="Q341" i="3"/>
  <c r="U79" i="2"/>
  <c r="U28" i="2"/>
  <c r="Q27" i="3"/>
  <c r="U311" i="2"/>
  <c r="Q310" i="3"/>
  <c r="U275" i="2"/>
  <c r="Q274" i="3"/>
  <c r="U88" i="2"/>
  <c r="Q87" i="3"/>
  <c r="U27" i="2"/>
  <c r="Q26" i="3"/>
  <c r="U261" i="2"/>
  <c r="U95" i="2"/>
  <c r="Q94" i="3"/>
  <c r="U9" i="2"/>
  <c r="Q8" i="3"/>
  <c r="U256" i="2"/>
  <c r="Q255" i="3"/>
  <c r="U18" i="2"/>
  <c r="Q17" i="3"/>
  <c r="U135" i="2"/>
  <c r="Q134" i="3"/>
  <c r="U73" i="2"/>
  <c r="Q72" i="3"/>
  <c r="U82" i="2"/>
  <c r="Q81" i="3"/>
  <c r="U312" i="2"/>
  <c r="Q311" i="3"/>
  <c r="U131" i="2"/>
  <c r="Q130" i="3"/>
  <c r="U341" i="2"/>
  <c r="Q340" i="3"/>
  <c r="U314" i="2"/>
  <c r="Q313" i="3"/>
  <c r="U104" i="2"/>
  <c r="Q103" i="3"/>
  <c r="U116" i="2"/>
  <c r="U244" i="2"/>
  <c r="U270" i="2"/>
  <c r="Q269" i="3"/>
  <c r="U160" i="2"/>
  <c r="Q159" i="3"/>
  <c r="U77" i="2"/>
  <c r="Q76" i="3"/>
  <c r="P257" i="3"/>
  <c r="O257" i="3" s="1"/>
  <c r="P168" i="3"/>
  <c r="O168" i="3" s="1"/>
  <c r="P201" i="3"/>
  <c r="O201" i="3" s="1"/>
  <c r="P42" i="3"/>
  <c r="O42" i="3" s="1"/>
  <c r="U177" i="2"/>
  <c r="Q176" i="3"/>
  <c r="U100" i="2"/>
  <c r="Q99" i="3"/>
  <c r="U200" i="2"/>
  <c r="Q199" i="3"/>
  <c r="U292" i="2"/>
  <c r="Q291" i="3"/>
  <c r="U106" i="2"/>
  <c r="Q105" i="3"/>
  <c r="U92" i="2"/>
  <c r="Q91" i="3"/>
  <c r="U349" i="2"/>
  <c r="Q348" i="3"/>
  <c r="U158" i="2"/>
  <c r="Q157" i="3"/>
  <c r="U32" i="2"/>
  <c r="Q31" i="3"/>
  <c r="U277" i="2"/>
  <c r="Q276" i="3"/>
  <c r="U206" i="2"/>
  <c r="U8" i="2"/>
  <c r="U303" i="2"/>
  <c r="Q302" i="3"/>
  <c r="U310" i="2"/>
  <c r="Q309" i="3"/>
  <c r="U36" i="2"/>
  <c r="Q35" i="3"/>
  <c r="U230" i="2"/>
  <c r="Q229" i="3"/>
  <c r="U301" i="2"/>
  <c r="Q300" i="3"/>
  <c r="V300" i="3" s="1" a="1"/>
  <c r="V300" i="3" s="1"/>
  <c r="U94" i="2"/>
  <c r="Q93" i="3"/>
  <c r="U115" i="2"/>
  <c r="Q114" i="3"/>
  <c r="U103" i="2"/>
  <c r="Q102" i="3"/>
  <c r="U304" i="2"/>
  <c r="Q303" i="3"/>
  <c r="U13" i="2"/>
  <c r="Q12" i="3"/>
  <c r="U186" i="2"/>
  <c r="Q185" i="3"/>
  <c r="U356" i="2"/>
  <c r="Q355" i="3"/>
  <c r="U25" i="2"/>
  <c r="Q24" i="3"/>
  <c r="U12" i="2"/>
  <c r="U93" i="2"/>
  <c r="Q92" i="3"/>
  <c r="U317" i="2"/>
  <c r="Q316" i="3"/>
  <c r="U165" i="2"/>
  <c r="Q164" i="3"/>
  <c r="U268" i="2"/>
  <c r="U354" i="2"/>
  <c r="U274" i="2"/>
  <c r="Q273" i="3"/>
  <c r="U46" i="2"/>
  <c r="U155" i="2"/>
  <c r="Q154" i="3"/>
  <c r="U147" i="2"/>
  <c r="Q146" i="3"/>
  <c r="U61" i="2"/>
  <c r="Q60" i="3"/>
  <c r="U202" i="2"/>
  <c r="U305" i="2"/>
  <c r="Q304" i="3"/>
  <c r="U263" i="2"/>
  <c r="Q262" i="3"/>
  <c r="U169" i="2"/>
  <c r="U215" i="2"/>
  <c r="Q214" i="3"/>
  <c r="U184" i="2"/>
  <c r="Q183" i="3"/>
  <c r="U144" i="2"/>
  <c r="Q143" i="3"/>
  <c r="U320" i="2"/>
  <c r="Q319" i="3"/>
  <c r="P226" i="3"/>
  <c r="O226" i="3" s="1"/>
  <c r="U243" i="2"/>
  <c r="U178" i="2"/>
  <c r="Q177" i="3"/>
  <c r="U278" i="2"/>
  <c r="Q277" i="3"/>
  <c r="U129" i="2"/>
  <c r="Q128" i="3"/>
  <c r="U98" i="2"/>
  <c r="U295" i="2"/>
  <c r="Q294" i="3"/>
  <c r="U325" i="2"/>
  <c r="Q324" i="3"/>
  <c r="U105" i="2"/>
  <c r="Q104" i="3"/>
  <c r="U55" i="2"/>
  <c r="U351" i="2"/>
  <c r="Q350" i="3"/>
  <c r="U124" i="2"/>
  <c r="Q123" i="3"/>
  <c r="U253" i="2"/>
  <c r="Q252" i="3"/>
  <c r="U258" i="2"/>
  <c r="U329" i="2"/>
  <c r="Q328" i="3"/>
  <c r="U152" i="2"/>
  <c r="Q151" i="3"/>
  <c r="U249" i="2"/>
  <c r="Q248" i="3"/>
  <c r="U128" i="2"/>
  <c r="U172" i="2"/>
  <c r="Q171" i="3"/>
  <c r="U15" i="2"/>
  <c r="U335" i="2"/>
  <c r="Q334" i="3"/>
  <c r="U242" i="2"/>
  <c r="U132" i="2"/>
  <c r="Q131" i="3"/>
  <c r="U309" i="2"/>
  <c r="Q308" i="3"/>
  <c r="U90" i="2"/>
  <c r="Q89" i="3"/>
  <c r="U145" i="2"/>
  <c r="Q144" i="3"/>
  <c r="U64" i="2"/>
  <c r="Q63" i="3"/>
  <c r="U266" i="2"/>
  <c r="Q265" i="3"/>
  <c r="U241" i="2"/>
  <c r="Q240" i="3"/>
  <c r="U300" i="2"/>
  <c r="Q299" i="3"/>
  <c r="U210" i="2"/>
  <c r="Q209" i="3"/>
  <c r="U42" i="2"/>
  <c r="Q41" i="3"/>
  <c r="U20" i="2"/>
  <c r="U352" i="2"/>
  <c r="Q351" i="3"/>
  <c r="U237" i="2"/>
  <c r="Q236" i="3"/>
  <c r="U240" i="2"/>
  <c r="Q239" i="3"/>
  <c r="U127" i="2"/>
  <c r="Q126" i="3"/>
  <c r="U331" i="2"/>
  <c r="Q330" i="3"/>
  <c r="U49" i="2"/>
  <c r="Q48" i="3"/>
  <c r="V48" i="3" s="1" a="1"/>
  <c r="V48" i="3" s="1"/>
  <c r="U350" i="2"/>
  <c r="Q349" i="3"/>
  <c r="U223" i="2"/>
  <c r="Q222" i="3"/>
  <c r="U67" i="2"/>
  <c r="Q66" i="3"/>
  <c r="U54" i="2"/>
  <c r="Q53" i="3"/>
  <c r="U140" i="2"/>
  <c r="Q139" i="3"/>
  <c r="U22" i="2"/>
  <c r="Q21" i="3"/>
  <c r="Q75" i="3"/>
  <c r="U11" i="2"/>
  <c r="U298" i="2"/>
  <c r="Q297" i="3"/>
  <c r="U348" i="2"/>
  <c r="Q347" i="3"/>
  <c r="U166" i="2"/>
  <c r="Q165" i="3"/>
  <c r="U179" i="2"/>
  <c r="Q178" i="3"/>
  <c r="V178" i="3" s="1" a="1"/>
  <c r="V178" i="3" s="1"/>
  <c r="AE178" i="3" s="1"/>
  <c r="U279" i="2"/>
  <c r="Q278" i="3"/>
  <c r="U281" i="2"/>
  <c r="Q280" i="3"/>
  <c r="U163" i="2"/>
  <c r="Q162" i="3"/>
  <c r="U196" i="2"/>
  <c r="Q195" i="3"/>
  <c r="U283" i="2"/>
  <c r="Q282" i="3"/>
  <c r="U142" i="2"/>
  <c r="U146" i="2"/>
  <c r="Q145" i="3"/>
  <c r="U207" i="2"/>
  <c r="Q206" i="3"/>
  <c r="U285" i="2"/>
  <c r="Q284" i="3"/>
  <c r="U141" i="2"/>
  <c r="Q140" i="3"/>
  <c r="U110" i="2"/>
  <c r="U297" i="2"/>
  <c r="Q296" i="3"/>
  <c r="U231" i="2"/>
  <c r="Q230" i="3"/>
  <c r="U187" i="2"/>
  <c r="U122" i="2"/>
  <c r="Q121" i="3"/>
  <c r="U168" i="2"/>
  <c r="Q167" i="3"/>
  <c r="U72" i="2"/>
  <c r="Q71" i="3"/>
  <c r="U190" i="2"/>
  <c r="U97" i="2"/>
  <c r="Q96" i="3"/>
  <c r="U35" i="2"/>
  <c r="Q34" i="3"/>
  <c r="U188" i="2"/>
  <c r="U214" i="2"/>
  <c r="Q213" i="3"/>
  <c r="U89" i="2"/>
  <c r="Q88" i="3"/>
  <c r="U229" i="2"/>
  <c r="U111" i="2"/>
  <c r="Q110" i="3"/>
  <c r="U224" i="2"/>
  <c r="Q223" i="3"/>
  <c r="U252" i="2"/>
  <c r="Q251" i="3"/>
  <c r="U43" i="2"/>
  <c r="U212" i="2"/>
  <c r="Q211" i="3"/>
  <c r="U7" i="2"/>
  <c r="Q6" i="3"/>
  <c r="U294" i="2"/>
  <c r="Q293" i="3"/>
  <c r="U269" i="2"/>
  <c r="U69" i="2"/>
  <c r="Q68" i="3"/>
  <c r="U109" i="2"/>
  <c r="Q108" i="3"/>
  <c r="U120" i="2"/>
  <c r="Q119" i="3"/>
  <c r="U118" i="2"/>
  <c r="Q117" i="3"/>
  <c r="U80" i="2"/>
  <c r="Q79" i="3"/>
  <c r="U284" i="2"/>
  <c r="Q283" i="3"/>
  <c r="U96" i="2"/>
  <c r="Q95" i="3"/>
  <c r="U133" i="2"/>
  <c r="Q132" i="3"/>
  <c r="U192" i="2"/>
  <c r="Q191" i="3"/>
  <c r="U26" i="2"/>
  <c r="Q25" i="3"/>
  <c r="U58" i="2"/>
  <c r="Q57" i="3"/>
  <c r="U235" i="2"/>
  <c r="U259" i="2"/>
  <c r="Q258" i="3"/>
  <c r="U173" i="2"/>
  <c r="U59" i="2"/>
  <c r="U220" i="2"/>
  <c r="U175" i="2"/>
  <c r="Q174" i="3"/>
  <c r="U199" i="2"/>
  <c r="Q198" i="3"/>
  <c r="U68" i="2"/>
  <c r="Q67" i="3"/>
  <c r="U245" i="2"/>
  <c r="U324" i="2"/>
  <c r="Q323" i="3"/>
  <c r="U198" i="2"/>
  <c r="Q197" i="3"/>
  <c r="U86" i="2"/>
  <c r="Q85" i="3"/>
  <c r="U326" i="2"/>
  <c r="Q325" i="3"/>
  <c r="U189" i="2"/>
  <c r="Q188" i="3"/>
  <c r="U81" i="2"/>
  <c r="Q80" i="3"/>
  <c r="U257" i="2"/>
  <c r="Q256" i="3"/>
  <c r="U265" i="2"/>
  <c r="U234" i="2"/>
  <c r="Q233" i="3"/>
  <c r="U183" i="2"/>
  <c r="Q182" i="3"/>
  <c r="U108" i="2"/>
  <c r="Q107" i="3"/>
  <c r="U65" i="2"/>
  <c r="Q64" i="3"/>
  <c r="U226" i="2"/>
  <c r="Q225" i="3"/>
  <c r="U130" i="2"/>
  <c r="U123" i="2"/>
  <c r="Q122" i="3"/>
  <c r="U174" i="2"/>
  <c r="U191" i="2"/>
  <c r="U339" i="2"/>
  <c r="Q338" i="3"/>
  <c r="U330" i="2"/>
  <c r="Q329" i="3"/>
  <c r="U23" i="2"/>
  <c r="Q22" i="3"/>
  <c r="U37" i="2"/>
  <c r="Q36" i="3"/>
  <c r="U321" i="2"/>
  <c r="Q320" i="3"/>
  <c r="U222" i="2"/>
  <c r="Q221" i="3"/>
  <c r="U19" i="2"/>
  <c r="Q18" i="3"/>
  <c r="U137" i="2"/>
  <c r="U228" i="2"/>
  <c r="U203" i="2"/>
  <c r="Q202" i="3"/>
  <c r="U71" i="2"/>
  <c r="Q70" i="3"/>
  <c r="U286" i="2"/>
  <c r="Q285" i="3"/>
  <c r="U306" i="2"/>
  <c r="Q305" i="3"/>
  <c r="U52" i="2"/>
  <c r="U246" i="2"/>
  <c r="Q245" i="3"/>
  <c r="U347" i="2"/>
  <c r="Q346" i="3"/>
  <c r="U101" i="2"/>
  <c r="Q100" i="3"/>
  <c r="V100" i="3" s="1" a="1"/>
  <c r="V100" i="3" s="1"/>
  <c r="U75" i="2"/>
  <c r="U255" i="2"/>
  <c r="Q254" i="3"/>
  <c r="U238" i="2"/>
  <c r="Q237" i="3"/>
  <c r="U232" i="2"/>
  <c r="Q231" i="3"/>
  <c r="U33" i="2"/>
  <c r="Q32" i="3"/>
  <c r="U288" i="2"/>
  <c r="Q287" i="3"/>
  <c r="U83" i="2"/>
  <c r="Q82" i="3"/>
  <c r="U161" i="2"/>
  <c r="Q160" i="3"/>
  <c r="V160" i="3" s="1" a="1"/>
  <c r="V160" i="3" s="1"/>
  <c r="U30" i="2"/>
  <c r="Q29" i="3"/>
  <c r="U209" i="2"/>
  <c r="Q208" i="3"/>
  <c r="U113" i="2"/>
  <c r="Q112" i="3"/>
  <c r="U290" i="2"/>
  <c r="Q289" i="3"/>
  <c r="U239" i="2"/>
  <c r="Q238" i="3"/>
  <c r="U126" i="2"/>
  <c r="Q125" i="3"/>
  <c r="U162" i="2"/>
  <c r="U273" i="2"/>
  <c r="Q272" i="3"/>
  <c r="V272" i="3" s="1" a="1"/>
  <c r="V272" i="3" s="1"/>
  <c r="AE272" i="3" s="1"/>
  <c r="U296" i="2"/>
  <c r="Q295" i="3"/>
  <c r="U57" i="2"/>
  <c r="Q56" i="3"/>
  <c r="U45" i="2"/>
  <c r="Q44" i="3"/>
  <c r="U216" i="2"/>
  <c r="Q215" i="3"/>
  <c r="U345" i="2"/>
  <c r="U117" i="2"/>
  <c r="Q116" i="3"/>
  <c r="U262" i="2"/>
  <c r="Q261" i="3"/>
  <c r="U293" i="2"/>
  <c r="Q292" i="3"/>
  <c r="U182" i="2"/>
  <c r="Q181" i="3"/>
  <c r="U21" i="2"/>
  <c r="Q20" i="3"/>
  <c r="V20" i="3" s="1" a="1"/>
  <c r="V20" i="3" s="1"/>
  <c r="U236" i="2"/>
  <c r="U334" i="2"/>
  <c r="Q333" i="3"/>
  <c r="U332" i="2"/>
  <c r="Q331" i="3"/>
  <c r="U282" i="2"/>
  <c r="Q281" i="3"/>
  <c r="U159" i="2"/>
  <c r="Q158" i="3"/>
  <c r="U219" i="2"/>
  <c r="Q218" i="3"/>
  <c r="U337" i="2"/>
  <c r="Q336" i="3"/>
  <c r="U353" i="2"/>
  <c r="U205" i="2"/>
  <c r="Q204" i="3"/>
  <c r="U150" i="2"/>
  <c r="Q149" i="3"/>
  <c r="U201" i="2"/>
  <c r="Q200" i="3"/>
  <c r="U85" i="2"/>
  <c r="Q84" i="3"/>
  <c r="U34" i="2"/>
  <c r="Q33" i="3"/>
  <c r="U60" i="2"/>
  <c r="Q59" i="3"/>
  <c r="U119" i="2"/>
  <c r="Q118" i="3"/>
  <c r="U112" i="2"/>
  <c r="Q111" i="3"/>
  <c r="U84" i="2"/>
  <c r="Q83" i="3"/>
  <c r="U38" i="2"/>
  <c r="Q37" i="3"/>
  <c r="U211" i="2"/>
  <c r="Q210" i="3"/>
  <c r="U247" i="2"/>
  <c r="Q246" i="3"/>
  <c r="U328" i="2"/>
  <c r="Q327" i="3"/>
  <c r="U44" i="2"/>
  <c r="Q43" i="3"/>
  <c r="U29" i="2"/>
  <c r="Q28" i="3"/>
  <c r="U338" i="2"/>
  <c r="Q337" i="3"/>
  <c r="U264" i="2"/>
  <c r="Q263" i="3"/>
  <c r="U181" i="2"/>
  <c r="Q180" i="3"/>
  <c r="U31" i="2"/>
  <c r="Q30" i="3"/>
  <c r="U47" i="2"/>
  <c r="U99" i="2"/>
  <c r="Q98" i="3"/>
  <c r="U185" i="2"/>
  <c r="Q184" i="3"/>
  <c r="U194" i="2"/>
  <c r="Q193" i="3"/>
  <c r="U280" i="2"/>
  <c r="Q279" i="3"/>
  <c r="U48" i="2"/>
  <c r="Q47" i="3"/>
  <c r="U17" i="2"/>
  <c r="Q16" i="3"/>
  <c r="U336" i="2"/>
  <c r="Q335" i="3"/>
  <c r="U227" i="2"/>
  <c r="U344" i="2"/>
  <c r="Q343" i="3"/>
  <c r="U276" i="2"/>
  <c r="Q275" i="3"/>
  <c r="U143" i="2"/>
  <c r="Q142" i="3"/>
  <c r="U74" i="2"/>
  <c r="U66" i="2"/>
  <c r="Q65" i="3"/>
  <c r="V65" i="3" s="1" a="1"/>
  <c r="V65" i="3" s="1"/>
  <c r="AE65" i="3" s="1"/>
  <c r="U318" i="2"/>
  <c r="Q317" i="3"/>
  <c r="U70" i="2"/>
  <c r="Q69" i="3"/>
  <c r="U125" i="2"/>
  <c r="Q124" i="3"/>
  <c r="U149" i="2"/>
  <c r="Q148" i="3"/>
  <c r="U153" i="2"/>
  <c r="Q152" i="3"/>
  <c r="U289" i="2"/>
  <c r="Q288" i="3"/>
  <c r="U313" i="2"/>
  <c r="Q312" i="3"/>
  <c r="U171" i="2"/>
  <c r="Q170" i="3"/>
  <c r="V170" i="3" s="1" a="1"/>
  <c r="V170" i="3" s="1"/>
  <c r="U333" i="2"/>
  <c r="Q332" i="3"/>
  <c r="U291" i="2"/>
  <c r="Q290" i="3"/>
  <c r="U208" i="2"/>
  <c r="Q207" i="3"/>
  <c r="U180" i="2"/>
  <c r="Q179" i="3"/>
  <c r="U217" i="2"/>
  <c r="Q216" i="3"/>
  <c r="U260" i="2"/>
  <c r="Q259" i="3"/>
  <c r="U195" i="2"/>
  <c r="Q194" i="3"/>
  <c r="U62" i="2"/>
  <c r="Q61" i="3"/>
  <c r="V61" i="3" s="1" a="1"/>
  <c r="V61" i="3" s="1"/>
  <c r="Q253" i="3"/>
  <c r="U107" i="2"/>
  <c r="Q106" i="3"/>
  <c r="U51" i="2"/>
  <c r="U346" i="2"/>
  <c r="Q345" i="3"/>
  <c r="V345" i="3" s="1" a="1"/>
  <c r="V345" i="3" s="1"/>
  <c r="AE345" i="3" s="1"/>
  <c r="U248" i="2"/>
  <c r="Q247" i="3"/>
  <c r="U14" i="2"/>
  <c r="Q13" i="3"/>
  <c r="U343" i="2"/>
  <c r="Q342" i="3"/>
  <c r="U233" i="2"/>
  <c r="Q232" i="3"/>
  <c r="U170" i="2"/>
  <c r="Q169" i="3"/>
  <c r="U154" i="2"/>
  <c r="Q153" i="3"/>
  <c r="U271" i="2"/>
  <c r="Q270" i="3"/>
  <c r="U91" i="2"/>
  <c r="Q90" i="3"/>
  <c r="V90" i="3" s="1" a="1"/>
  <c r="V90" i="3" s="1"/>
  <c r="AE90" i="3" s="1"/>
  <c r="U121" i="2"/>
  <c r="Q120" i="3"/>
  <c r="U315" i="2"/>
  <c r="Q314" i="3"/>
  <c r="U316" i="2"/>
  <c r="Q315" i="3"/>
  <c r="U307" i="2"/>
  <c r="Q306" i="3"/>
  <c r="U10" i="2"/>
  <c r="U213" i="2"/>
  <c r="Q212" i="3"/>
  <c r="U148" i="2"/>
  <c r="Q147" i="3"/>
  <c r="U24" i="2"/>
  <c r="Q23" i="3"/>
  <c r="U156" i="2"/>
  <c r="Q155" i="3"/>
  <c r="U327" i="2"/>
  <c r="Q326" i="3"/>
  <c r="U302" i="2"/>
  <c r="Q301" i="3"/>
  <c r="U40" i="2"/>
  <c r="Q39" i="3"/>
  <c r="U323" i="2"/>
  <c r="Q322" i="3"/>
  <c r="U299" i="2"/>
  <c r="Q298" i="3"/>
  <c r="U193" i="2"/>
  <c r="Q192" i="3"/>
  <c r="U53" i="2"/>
  <c r="Q52" i="3"/>
  <c r="U167" i="2"/>
  <c r="Q166" i="3"/>
  <c r="V166" i="3" s="1" a="1"/>
  <c r="V166" i="3" s="1"/>
  <c r="AE166" i="3" s="1"/>
  <c r="U164" i="2"/>
  <c r="Q163" i="3"/>
  <c r="U78" i="2"/>
  <c r="Q77" i="3"/>
  <c r="U39" i="2"/>
  <c r="Q38" i="3"/>
  <c r="U355" i="2"/>
  <c r="Q354" i="3"/>
  <c r="U340" i="2"/>
  <c r="Q339" i="3"/>
  <c r="U139" i="2"/>
  <c r="Q138" i="3"/>
  <c r="U87" i="2"/>
  <c r="Q86" i="3"/>
  <c r="U287" i="2"/>
  <c r="Q286" i="3"/>
  <c r="U16" i="2"/>
  <c r="Q15" i="3"/>
  <c r="U157" i="2"/>
  <c r="Q156" i="3"/>
  <c r="U272" i="2"/>
  <c r="Q271" i="3"/>
  <c r="U221" i="2"/>
  <c r="U114" i="2"/>
  <c r="Q113" i="3"/>
  <c r="U267" i="2"/>
  <c r="Q266" i="3"/>
  <c r="U176" i="2"/>
  <c r="Q175" i="3"/>
  <c r="U136" i="2"/>
  <c r="Q135" i="3"/>
  <c r="U251" i="2"/>
  <c r="AE13" i="2"/>
  <c r="AE14" i="2" s="1"/>
  <c r="AE15" i="2" s="1"/>
  <c r="P58" i="3"/>
  <c r="O58" i="3" s="1"/>
  <c r="P242" i="3"/>
  <c r="O242" i="3" s="1"/>
  <c r="P7" i="3"/>
  <c r="Q7" i="3" s="1"/>
  <c r="P141" i="3"/>
  <c r="O141" i="3" s="1"/>
  <c r="P11" i="3"/>
  <c r="O11" i="3" s="1"/>
  <c r="P227" i="3"/>
  <c r="O227" i="3" s="1"/>
  <c r="P243" i="3"/>
  <c r="O243" i="3" s="1"/>
  <c r="P344" i="3"/>
  <c r="Q344" i="3" s="1"/>
  <c r="P45" i="3"/>
  <c r="O45" i="3" s="1"/>
  <c r="P161" i="3"/>
  <c r="Q161" i="3" s="1"/>
  <c r="P46" i="3"/>
  <c r="O46" i="3" s="1"/>
  <c r="P172" i="3"/>
  <c r="O172" i="3" s="1"/>
  <c r="P267" i="3"/>
  <c r="O267" i="3" s="1"/>
  <c r="P14" i="3"/>
  <c r="O14" i="3" s="1"/>
  <c r="P189" i="3"/>
  <c r="Q189" i="3" s="1"/>
  <c r="P250" i="3"/>
  <c r="O250" i="3" s="1"/>
  <c r="P219" i="3"/>
  <c r="O219" i="3" s="1"/>
  <c r="AD8" i="2"/>
  <c r="AD9" i="2" s="1"/>
  <c r="AD10" i="2" s="1"/>
  <c r="AD11" i="2" s="1"/>
  <c r="AD12" i="2" s="1"/>
  <c r="P260" i="3"/>
  <c r="Q260" i="3" s="1"/>
  <c r="AE48" i="3" l="1"/>
  <c r="Q115" i="3"/>
  <c r="O12" i="3"/>
  <c r="AE61" i="3"/>
  <c r="O78" i="3"/>
  <c r="V273" i="3" a="1"/>
  <c r="V273" i="3" s="1"/>
  <c r="AE273" i="3" s="1"/>
  <c r="V98" i="3" a="1"/>
  <c r="V98" i="3" s="1"/>
  <c r="AE98" i="3" s="1"/>
  <c r="V315" i="3" a="1"/>
  <c r="V315" i="3" s="1"/>
  <c r="V85" i="3" a="1"/>
  <c r="V85" i="3" s="1"/>
  <c r="V102" i="3" a="1"/>
  <c r="V102" i="3" s="1"/>
  <c r="AE102" i="3" s="1"/>
  <c r="V342" i="3" a="1"/>
  <c r="V342" i="3" s="1"/>
  <c r="O104" i="3"/>
  <c r="V104" i="3" s="1" a="1"/>
  <c r="V104" i="3" s="1"/>
  <c r="AE104" i="3" s="1"/>
  <c r="V324" i="3" a="1"/>
  <c r="V324" i="3" s="1"/>
  <c r="V93" i="3" a="1"/>
  <c r="V93" i="3" s="1"/>
  <c r="AE93" i="3" s="1"/>
  <c r="V259" i="3" a="1"/>
  <c r="V259" i="3" s="1"/>
  <c r="V347" i="3" a="1"/>
  <c r="V347" i="3" s="1"/>
  <c r="AE347" i="3" s="1"/>
  <c r="V26" i="3" a="1"/>
  <c r="V26" i="3" s="1"/>
  <c r="AE26" i="3" s="1"/>
  <c r="V86" i="3" a="1"/>
  <c r="V86" i="3" s="1"/>
  <c r="AE86" i="3" s="1"/>
  <c r="V23" i="3" a="1"/>
  <c r="V23" i="3" s="1"/>
  <c r="AE23" i="3" s="1"/>
  <c r="V270" i="3" a="1"/>
  <c r="V270" i="3" s="1"/>
  <c r="AE270" i="3" s="1"/>
  <c r="V106" i="3" a="1"/>
  <c r="V106" i="3" s="1"/>
  <c r="AE106" i="3" s="1"/>
  <c r="V128" i="3" a="1"/>
  <c r="V128" i="3" s="1"/>
  <c r="AE128" i="3" s="1"/>
  <c r="V355" i="3" a="1"/>
  <c r="V355" i="3" s="1"/>
  <c r="AE355" i="3" s="1"/>
  <c r="V229" i="3" a="1"/>
  <c r="V229" i="3" s="1"/>
  <c r="AE229" i="3" s="1"/>
  <c r="V91" i="3" a="1"/>
  <c r="V91" i="3" s="1"/>
  <c r="AE91" i="3" s="1"/>
  <c r="V81" i="3" a="1"/>
  <c r="V81" i="3" s="1"/>
  <c r="AE81" i="3" s="1"/>
  <c r="V87" i="3" a="1"/>
  <c r="V87" i="3" s="1"/>
  <c r="AE87" i="3" s="1"/>
  <c r="V101" i="3" a="1"/>
  <c r="V101" i="3" s="1"/>
  <c r="AE101" i="3" s="1"/>
  <c r="V175" i="3" a="1"/>
  <c r="V175" i="3" s="1"/>
  <c r="AE175" i="3" s="1"/>
  <c r="V138" i="3" a="1"/>
  <c r="V138" i="3" s="1"/>
  <c r="V192" i="3" a="1"/>
  <c r="V192" i="3" s="1"/>
  <c r="AE192" i="3" s="1"/>
  <c r="V147" i="3" a="1"/>
  <c r="V147" i="3" s="1"/>
  <c r="AE147" i="3" s="1"/>
  <c r="V153" i="3" a="1"/>
  <c r="V153" i="3" s="1"/>
  <c r="AE153" i="3" s="1"/>
  <c r="V37" i="3" a="1"/>
  <c r="V37" i="3" s="1"/>
  <c r="AE37" i="3" s="1"/>
  <c r="V251" i="3" a="1"/>
  <c r="V251" i="3" s="1"/>
  <c r="AE251" i="3" s="1"/>
  <c r="V180" i="3" a="1"/>
  <c r="V180" i="3" s="1"/>
  <c r="AE180" i="3" s="1"/>
  <c r="V239" i="3" a="1"/>
  <c r="V239" i="3" s="1"/>
  <c r="AE239" i="3" s="1"/>
  <c r="V146" i="3" a="1"/>
  <c r="V146" i="3" s="1"/>
  <c r="AE146" i="3" s="1"/>
  <c r="V105" i="3" a="1"/>
  <c r="V105" i="3" s="1"/>
  <c r="AE105" i="3" s="1"/>
  <c r="V159" i="3" a="1"/>
  <c r="V159" i="3" s="1"/>
  <c r="V72" i="3" a="1"/>
  <c r="V72" i="3" s="1"/>
  <c r="AE72" i="3" s="1"/>
  <c r="V274" i="3" a="1"/>
  <c r="V274" i="3" s="1"/>
  <c r="AE274" i="3" s="1"/>
  <c r="V266" i="3" a="1"/>
  <c r="V266" i="3" s="1"/>
  <c r="AE266" i="3" s="1"/>
  <c r="V57" i="3" a="1"/>
  <c r="V57" i="3" s="1"/>
  <c r="AE57" i="3" s="1"/>
  <c r="V117" i="3" a="1"/>
  <c r="V117" i="3" s="1"/>
  <c r="AE117" i="3" s="1"/>
  <c r="V110" i="3" a="1"/>
  <c r="V110" i="3" s="1"/>
  <c r="AE110" i="3" s="1"/>
  <c r="V53" i="3" a="1"/>
  <c r="V53" i="3" s="1"/>
  <c r="AE53" i="3" s="1"/>
  <c r="V236" i="3" a="1"/>
  <c r="V236" i="3" s="1"/>
  <c r="AE236" i="3" s="1"/>
  <c r="V89" i="3" a="1"/>
  <c r="V89" i="3" s="1"/>
  <c r="AE89" i="3" s="1"/>
  <c r="V252" i="3" a="1"/>
  <c r="V252" i="3" s="1"/>
  <c r="AE252" i="3" s="1"/>
  <c r="V319" i="3" a="1"/>
  <c r="V319" i="3" s="1"/>
  <c r="AE319" i="3" s="1"/>
  <c r="V154" i="3" a="1"/>
  <c r="V154" i="3" s="1"/>
  <c r="AE154" i="3" s="1"/>
  <c r="V309" i="3" a="1"/>
  <c r="V309" i="3" s="1"/>
  <c r="AE309" i="3" s="1"/>
  <c r="V269" i="3" a="1"/>
  <c r="V269" i="3" s="1"/>
  <c r="AE269" i="3" s="1"/>
  <c r="V290" i="3" a="1"/>
  <c r="V290" i="3" s="1"/>
  <c r="AE290" i="3" s="1"/>
  <c r="V69" i="3" a="1"/>
  <c r="V69" i="3" s="1"/>
  <c r="AE69" i="3" s="1"/>
  <c r="V47" i="3" a="1"/>
  <c r="V47" i="3" s="1"/>
  <c r="AE47" i="3" s="1"/>
  <c r="V331" i="3" a="1"/>
  <c r="V331" i="3" s="1"/>
  <c r="AE331" i="3" s="1"/>
  <c r="V44" i="3" a="1"/>
  <c r="V44" i="3" s="1"/>
  <c r="AE44" i="3" s="1"/>
  <c r="V208" i="3" a="1"/>
  <c r="V208" i="3" s="1"/>
  <c r="AE208" i="3" s="1"/>
  <c r="V254" i="3" a="1"/>
  <c r="V254" i="3" s="1"/>
  <c r="AE254" i="3" s="1"/>
  <c r="V225" i="3" a="1"/>
  <c r="V225" i="3" s="1"/>
  <c r="AE225" i="3" s="1"/>
  <c r="V325" i="3" a="1"/>
  <c r="V325" i="3" s="1"/>
  <c r="AE325" i="3" s="1"/>
  <c r="V118" i="3" a="1"/>
  <c r="V118" i="3" s="1"/>
  <c r="AE118" i="3" s="1"/>
  <c r="V88" i="3" a="1"/>
  <c r="V88" i="3" s="1"/>
  <c r="AE88" i="3" s="1"/>
  <c r="V296" i="3" a="1"/>
  <c r="V296" i="3" s="1"/>
  <c r="AE296" i="3" s="1"/>
  <c r="V280" i="3" a="1"/>
  <c r="V280" i="3" s="1"/>
  <c r="AE280" i="3" s="1"/>
  <c r="V308" i="3" a="1"/>
  <c r="V308" i="3" s="1"/>
  <c r="AE308" i="3" s="1"/>
  <c r="V123" i="3" a="1"/>
  <c r="V123" i="3" s="1"/>
  <c r="AE123" i="3" s="1"/>
  <c r="V303" i="3" a="1"/>
  <c r="V303" i="3" s="1"/>
  <c r="AE303" i="3" s="1"/>
  <c r="V199" i="3" a="1"/>
  <c r="V199" i="3" s="1"/>
  <c r="V103" i="3" a="1"/>
  <c r="V103" i="3" s="1"/>
  <c r="AE103" i="3" s="1"/>
  <c r="V318" i="3" a="1"/>
  <c r="V318" i="3" s="1"/>
  <c r="AE318" i="3" s="1"/>
  <c r="V38" i="3" a="1"/>
  <c r="V38" i="3" s="1"/>
  <c r="AE38" i="3" s="1"/>
  <c r="V253" i="3" a="1"/>
  <c r="V253" i="3" s="1"/>
  <c r="AE253" i="3" s="1"/>
  <c r="V317" i="3" a="1"/>
  <c r="V317" i="3" s="1"/>
  <c r="AE317" i="3" s="1"/>
  <c r="V28" i="3" a="1"/>
  <c r="V28" i="3" s="1"/>
  <c r="AE28" i="3" s="1"/>
  <c r="V200" i="3" a="1"/>
  <c r="V200" i="3" s="1"/>
  <c r="V333" i="3" a="1"/>
  <c r="V333" i="3" s="1"/>
  <c r="AE333" i="3" s="1"/>
  <c r="V56" i="3" a="1"/>
  <c r="V56" i="3" s="1"/>
  <c r="AE56" i="3" s="1"/>
  <c r="V29" i="3" a="1"/>
  <c r="V29" i="3" s="1"/>
  <c r="AE29" i="3" s="1"/>
  <c r="V221" i="3" a="1"/>
  <c r="V221" i="3" s="1"/>
  <c r="AE221" i="3" s="1"/>
  <c r="V64" i="3" a="1"/>
  <c r="V64" i="3" s="1"/>
  <c r="AE64" i="3" s="1"/>
  <c r="V108" i="3" a="1"/>
  <c r="V108" i="3" s="1"/>
  <c r="V313" i="3" a="1"/>
  <c r="V313" i="3" s="1"/>
  <c r="AE313" i="3" s="1"/>
  <c r="V341" i="3" a="1"/>
  <c r="V341" i="3" s="1"/>
  <c r="AE341" i="3" s="1"/>
  <c r="V177" i="3" a="1"/>
  <c r="V177" i="3" s="1"/>
  <c r="AE177" i="3" s="1"/>
  <c r="V43" i="3" a="1"/>
  <c r="V43" i="3" s="1"/>
  <c r="AE43" i="3" s="1"/>
  <c r="V149" i="3" a="1"/>
  <c r="V149" i="3" s="1"/>
  <c r="AE149" i="3" s="1"/>
  <c r="V295" i="3" a="1"/>
  <c r="V295" i="3" s="1"/>
  <c r="AE295" i="3" s="1"/>
  <c r="V320" i="3" a="1"/>
  <c r="V320" i="3" s="1"/>
  <c r="AE320" i="3" s="1"/>
  <c r="V107" i="3" a="1"/>
  <c r="V107" i="3" s="1"/>
  <c r="AE107" i="3" s="1"/>
  <c r="V191" i="3" a="1"/>
  <c r="V191" i="3" s="1"/>
  <c r="AE191" i="3" s="1"/>
  <c r="V68" i="3" a="1"/>
  <c r="V68" i="3" s="1"/>
  <c r="AE68" i="3" s="1"/>
  <c r="V34" i="3" a="1"/>
  <c r="V34" i="3" s="1"/>
  <c r="AE34" i="3" s="1"/>
  <c r="V284" i="3" a="1"/>
  <c r="V284" i="3" s="1"/>
  <c r="AE284" i="3" s="1"/>
  <c r="V349" i="3" a="1"/>
  <c r="V349" i="3" s="1"/>
  <c r="AE349" i="3" s="1"/>
  <c r="V209" i="3" a="1"/>
  <c r="V209" i="3" s="1"/>
  <c r="AE209" i="3" s="1"/>
  <c r="V214" i="3" a="1"/>
  <c r="V214" i="3" s="1"/>
  <c r="AE214" i="3" s="1"/>
  <c r="V133" i="3" a="1"/>
  <c r="V133" i="3" s="1"/>
  <c r="AE133" i="3" s="1"/>
  <c r="V194" i="3" a="1"/>
  <c r="V194" i="3" s="1"/>
  <c r="AE194" i="3" s="1"/>
  <c r="V142" i="3" a="1"/>
  <c r="V142" i="3" s="1"/>
  <c r="AE142" i="3" s="1"/>
  <c r="V184" i="3" a="1"/>
  <c r="V184" i="3" s="1"/>
  <c r="AE184" i="3" s="1"/>
  <c r="V327" i="3" a="1"/>
  <c r="V327" i="3" s="1"/>
  <c r="AE327" i="3" s="1"/>
  <c r="V204" i="3" a="1"/>
  <c r="V204" i="3" s="1"/>
  <c r="AE204" i="3" s="1"/>
  <c r="V323" i="3" a="1"/>
  <c r="V323" i="3" s="1"/>
  <c r="AE323" i="3" s="1"/>
  <c r="V171" i="3" a="1"/>
  <c r="V171" i="3" s="1"/>
  <c r="AE171" i="3" s="1"/>
  <c r="V279" i="3" a="1"/>
  <c r="V279" i="3" s="1"/>
  <c r="AE279" i="3" s="1"/>
  <c r="V351" i="3" a="1"/>
  <c r="V351" i="3" s="1"/>
  <c r="AE351" i="3" s="1"/>
  <c r="V137" i="3" a="1"/>
  <c r="V137" i="3" s="1"/>
  <c r="AE137" i="3" s="1"/>
  <c r="AE315" i="3"/>
  <c r="Q220" i="3"/>
  <c r="V82" i="3" a="1"/>
  <c r="V82" i="3" s="1"/>
  <c r="AE82" i="3" s="1"/>
  <c r="V111" i="3" a="1"/>
  <c r="V111" i="3" s="1"/>
  <c r="AE111" i="3" s="1"/>
  <c r="V197" i="3" a="1"/>
  <c r="V197" i="3" s="1"/>
  <c r="AE197" i="3" s="1"/>
  <c r="V25" i="3" a="1"/>
  <c r="V25" i="3" s="1"/>
  <c r="AE25" i="3" s="1"/>
  <c r="V213" i="3" a="1"/>
  <c r="V213" i="3" s="1"/>
  <c r="AE213" i="3" s="1"/>
  <c r="V140" i="3" a="1"/>
  <c r="V140" i="3" s="1"/>
  <c r="AE140" i="3" s="1"/>
  <c r="V278" i="3" a="1"/>
  <c r="V278" i="3" s="1"/>
  <c r="AE278" i="3" s="1"/>
  <c r="V222" i="3" a="1"/>
  <c r="V222" i="3" s="1"/>
  <c r="AE222" i="3" s="1"/>
  <c r="V41" i="3" a="1"/>
  <c r="V41" i="3" s="1"/>
  <c r="AE41" i="3" s="1"/>
  <c r="V131" i="3" a="1"/>
  <c r="V131" i="3" s="1"/>
  <c r="AE131" i="3" s="1"/>
  <c r="V350" i="3" a="1"/>
  <c r="V350" i="3" s="1"/>
  <c r="AE350" i="3" s="1"/>
  <c r="V143" i="3" a="1"/>
  <c r="V143" i="3" s="1"/>
  <c r="AE143" i="3" s="1"/>
  <c r="V12" i="3" a="1"/>
  <c r="V12" i="3" s="1"/>
  <c r="AE12" i="3" s="1"/>
  <c r="V134" i="3" a="1"/>
  <c r="V134" i="3" s="1"/>
  <c r="AE134" i="3" s="1"/>
  <c r="V310" i="3" a="1"/>
  <c r="V310" i="3" s="1"/>
  <c r="AE310" i="3" s="1"/>
  <c r="V49" i="3" a="1"/>
  <c r="V49" i="3" s="1"/>
  <c r="AE49" i="3" s="1"/>
  <c r="V62" i="3" a="1"/>
  <c r="V62" i="3" s="1"/>
  <c r="AE62" i="3" s="1"/>
  <c r="V113" i="3" a="1"/>
  <c r="V113" i="3" s="1"/>
  <c r="AE113" i="3" s="1"/>
  <c r="V339" i="3" a="1"/>
  <c r="V339" i="3" s="1"/>
  <c r="AE339" i="3" s="1"/>
  <c r="V298" i="3" a="1"/>
  <c r="V298" i="3" s="1"/>
  <c r="AE298" i="3" s="1"/>
  <c r="V212" i="3" a="1"/>
  <c r="V212" i="3" s="1"/>
  <c r="AE212" i="3" s="1"/>
  <c r="V169" i="3" a="1"/>
  <c r="V169" i="3" s="1"/>
  <c r="AE169" i="3" s="1"/>
  <c r="V33" i="3" a="1"/>
  <c r="V33" i="3" s="1"/>
  <c r="AE33" i="3" s="1"/>
  <c r="V297" i="3" a="1"/>
  <c r="V297" i="3" s="1"/>
  <c r="AE297" i="3" s="1"/>
  <c r="AC228" i="3"/>
  <c r="AE159" i="3"/>
  <c r="AE138" i="3"/>
  <c r="V182" i="3" a="1"/>
  <c r="V182" i="3" s="1"/>
  <c r="AE182" i="3" s="1"/>
  <c r="O54" i="3"/>
  <c r="O353" i="3"/>
  <c r="V353" i="3" s="1" a="1"/>
  <c r="V353" i="3" s="1"/>
  <c r="AE199" i="3"/>
  <c r="V306" i="3" a="1"/>
  <c r="V306" i="3" s="1"/>
  <c r="AE306" i="3" s="1"/>
  <c r="V52" i="3" a="1"/>
  <c r="V52" i="3" s="1"/>
  <c r="AE52" i="3" s="1"/>
  <c r="V288" i="3" a="1"/>
  <c r="V288" i="3" s="1"/>
  <c r="AE288" i="3" s="1"/>
  <c r="V275" i="3" a="1"/>
  <c r="V275" i="3" s="1"/>
  <c r="AE275" i="3" s="1"/>
  <c r="V246" i="3" a="1"/>
  <c r="V246" i="3" s="1"/>
  <c r="AE246" i="3" s="1"/>
  <c r="V336" i="3" a="1"/>
  <c r="V336" i="3" s="1"/>
  <c r="AE336" i="3" s="1"/>
  <c r="V292" i="3" a="1"/>
  <c r="V292" i="3" s="1"/>
  <c r="AE292" i="3" s="1"/>
  <c r="V287" i="3" a="1"/>
  <c r="V287" i="3" s="1"/>
  <c r="AE287" i="3" s="1"/>
  <c r="V59" i="3" a="1"/>
  <c r="V59" i="3" s="1"/>
  <c r="AE59" i="3" s="1"/>
  <c r="V22" i="3" a="1"/>
  <c r="V22" i="3" s="1"/>
  <c r="AE22" i="3" s="1"/>
  <c r="V233" i="3" a="1"/>
  <c r="V233" i="3" s="1"/>
  <c r="AE233" i="3" s="1"/>
  <c r="O244" i="3"/>
  <c r="V244" i="3" s="1" a="1"/>
  <c r="V244" i="3" s="1"/>
  <c r="V132" i="3" a="1"/>
  <c r="V132" i="3" s="1"/>
  <c r="AE132" i="3" s="1"/>
  <c r="V293" i="3" a="1"/>
  <c r="V293" i="3" s="1"/>
  <c r="AE293" i="3" s="1"/>
  <c r="V96" i="3" a="1"/>
  <c r="V96" i="3" s="1"/>
  <c r="AE96" i="3" s="1"/>
  <c r="V165" i="3" a="1"/>
  <c r="V165" i="3" s="1"/>
  <c r="AE165" i="3" s="1"/>
  <c r="V164" i="3" a="1"/>
  <c r="V164" i="3" s="1"/>
  <c r="AE164" i="3" s="1"/>
  <c r="V276" i="3" a="1"/>
  <c r="V276" i="3" s="1"/>
  <c r="AE276" i="3" s="1"/>
  <c r="V255" i="3" a="1"/>
  <c r="V255" i="3" s="1"/>
  <c r="AE255" i="3" s="1"/>
  <c r="V321" i="3" a="1"/>
  <c r="V321" i="3" s="1"/>
  <c r="AE321" i="3" s="1"/>
  <c r="V271" i="3" a="1"/>
  <c r="V271" i="3" s="1"/>
  <c r="AE271" i="3" s="1"/>
  <c r="V39" i="3" a="1"/>
  <c r="V39" i="3" s="1"/>
  <c r="AE39" i="3" s="1"/>
  <c r="V258" i="3" a="1"/>
  <c r="V258" i="3" s="1"/>
  <c r="AE258" i="3" s="1"/>
  <c r="AC353" i="3"/>
  <c r="V63" i="3" a="1"/>
  <c r="V63" i="3" s="1"/>
  <c r="V18" i="3" a="1"/>
  <c r="V18" i="3" s="1"/>
  <c r="AE18" i="3" s="1"/>
  <c r="AE170" i="3"/>
  <c r="AE200" i="3"/>
  <c r="V346" i="3" a="1"/>
  <c r="V346" i="3" s="1"/>
  <c r="AE346" i="3" s="1"/>
  <c r="V66" i="3" a="1"/>
  <c r="V66" i="3" s="1"/>
  <c r="AE66" i="3" s="1"/>
  <c r="V185" i="3" a="1"/>
  <c r="V185" i="3" s="1"/>
  <c r="AE185" i="3" s="1"/>
  <c r="Q54" i="3"/>
  <c r="V181" i="3" a="1"/>
  <c r="V181" i="3" s="1"/>
  <c r="AE181" i="3" s="1"/>
  <c r="V183" i="3" a="1"/>
  <c r="V183" i="3" s="1"/>
  <c r="AE183" i="3" s="1"/>
  <c r="V27" i="3" a="1"/>
  <c r="V27" i="3" s="1"/>
  <c r="AE27" i="3" s="1"/>
  <c r="O220" i="3"/>
  <c r="V232" i="3" a="1"/>
  <c r="V232" i="3" s="1"/>
  <c r="AE232" i="3" s="1"/>
  <c r="AE324" i="3"/>
  <c r="Q228" i="3"/>
  <c r="V228" i="3" s="1" a="1"/>
  <c r="V228" i="3" s="1"/>
  <c r="AE300" i="3"/>
  <c r="V302" i="3" a="1"/>
  <c r="V302" i="3" s="1"/>
  <c r="AE302" i="3" s="1"/>
  <c r="V291" i="3" a="1"/>
  <c r="V291" i="3" s="1"/>
  <c r="AE291" i="3" s="1"/>
  <c r="Q78" i="3"/>
  <c r="W78" i="3" s="1"/>
  <c r="V216" i="3" a="1"/>
  <c r="V216" i="3" s="1"/>
  <c r="AE216" i="3" s="1"/>
  <c r="V152" i="3" a="1"/>
  <c r="V152" i="3" s="1"/>
  <c r="AE152" i="3" s="1"/>
  <c r="V343" i="3" a="1"/>
  <c r="V343" i="3" s="1"/>
  <c r="AE343" i="3" s="1"/>
  <c r="V30" i="3" a="1"/>
  <c r="V30" i="3" s="1"/>
  <c r="AE30" i="3" s="1"/>
  <c r="V210" i="3" a="1"/>
  <c r="V210" i="3" s="1"/>
  <c r="AE210" i="3" s="1"/>
  <c r="V218" i="3" a="1"/>
  <c r="V218" i="3" s="1"/>
  <c r="AE218" i="3" s="1"/>
  <c r="V261" i="3" a="1"/>
  <c r="V261" i="3" s="1"/>
  <c r="AE261" i="3" s="1"/>
  <c r="V238" i="3" a="1"/>
  <c r="V238" i="3" s="1"/>
  <c r="AE238" i="3" s="1"/>
  <c r="V32" i="3" a="1"/>
  <c r="V32" i="3" s="1"/>
  <c r="AE32" i="3" s="1"/>
  <c r="V285" i="3" a="1"/>
  <c r="V285" i="3" s="1"/>
  <c r="AE285" i="3" s="1"/>
  <c r="V329" i="3" a="1"/>
  <c r="V329" i="3" s="1"/>
  <c r="AE329" i="3" s="1"/>
  <c r="V256" i="3" a="1"/>
  <c r="V256" i="3" s="1"/>
  <c r="AE256" i="3" s="1"/>
  <c r="V67" i="3" a="1"/>
  <c r="V67" i="3" s="1"/>
  <c r="AE67" i="3" s="1"/>
  <c r="V95" i="3" a="1"/>
  <c r="V95" i="3" s="1"/>
  <c r="AE95" i="3" s="1"/>
  <c r="V71" i="3" a="1"/>
  <c r="V71" i="3" s="1"/>
  <c r="AE71" i="3" s="1"/>
  <c r="V145" i="3" a="1"/>
  <c r="V145" i="3" s="1"/>
  <c r="AE145" i="3" s="1"/>
  <c r="V330" i="3" a="1"/>
  <c r="V330" i="3" s="1"/>
  <c r="AE330" i="3" s="1"/>
  <c r="V262" i="3" a="1"/>
  <c r="V262" i="3" s="1"/>
  <c r="AE262" i="3" s="1"/>
  <c r="V316" i="3" a="1"/>
  <c r="V316" i="3" s="1"/>
  <c r="AE316" i="3" s="1"/>
  <c r="V114" i="3" a="1"/>
  <c r="V114" i="3" s="1"/>
  <c r="AE114" i="3" s="1"/>
  <c r="V31" i="3" a="1"/>
  <c r="V31" i="3" s="1"/>
  <c r="AE31" i="3" s="1"/>
  <c r="V176" i="3" a="1"/>
  <c r="V176" i="3" s="1"/>
  <c r="AE176" i="3" s="1"/>
  <c r="V340" i="3" a="1"/>
  <c r="V340" i="3" s="1"/>
  <c r="AE340" i="3" s="1"/>
  <c r="V8" i="3" a="1"/>
  <c r="V8" i="3" s="1"/>
  <c r="AE8" i="3" s="1"/>
  <c r="V249" i="3" a="1"/>
  <c r="V249" i="3" s="1"/>
  <c r="AE249" i="3" s="1"/>
  <c r="V77" i="3" a="1"/>
  <c r="V77" i="3" s="1"/>
  <c r="AE77" i="3" s="1"/>
  <c r="V301" i="3" a="1"/>
  <c r="V301" i="3" s="1"/>
  <c r="AE301" i="3" s="1"/>
  <c r="V314" i="3" a="1"/>
  <c r="V314" i="3" s="1"/>
  <c r="AE314" i="3" s="1"/>
  <c r="V230" i="3" a="1"/>
  <c r="V230" i="3" s="1"/>
  <c r="AE230" i="3" s="1"/>
  <c r="V35" i="3" a="1"/>
  <c r="V35" i="3" s="1"/>
  <c r="AE35" i="3" s="1"/>
  <c r="V245" i="3" a="1"/>
  <c r="V245" i="3" s="1"/>
  <c r="AE245" i="3" s="1"/>
  <c r="V179" i="3" a="1"/>
  <c r="V179" i="3" s="1"/>
  <c r="AE179" i="3" s="1"/>
  <c r="V148" i="3" a="1"/>
  <c r="V148" i="3" s="1"/>
  <c r="AE148" i="3" s="1"/>
  <c r="V335" i="3" a="1"/>
  <c r="V335" i="3" s="1"/>
  <c r="AE335" i="3" s="1"/>
  <c r="V83" i="3" a="1"/>
  <c r="V83" i="3" s="1"/>
  <c r="AE83" i="3" s="1"/>
  <c r="V158" i="3" a="1"/>
  <c r="V158" i="3" s="1"/>
  <c r="AE158" i="3" s="1"/>
  <c r="V116" i="3" a="1"/>
  <c r="V116" i="3" s="1"/>
  <c r="AE116" i="3" s="1"/>
  <c r="V289" i="3" a="1"/>
  <c r="V289" i="3" s="1"/>
  <c r="AE289" i="3" s="1"/>
  <c r="V231" i="3" a="1"/>
  <c r="V231" i="3" s="1"/>
  <c r="AE231" i="3" s="1"/>
  <c r="V338" i="3" a="1"/>
  <c r="V338" i="3" s="1"/>
  <c r="AE338" i="3" s="1"/>
  <c r="V80" i="3" a="1"/>
  <c r="V80" i="3" s="1"/>
  <c r="AE80" i="3" s="1"/>
  <c r="V198" i="3" a="1"/>
  <c r="V198" i="3" s="1"/>
  <c r="AE198" i="3" s="1"/>
  <c r="V283" i="3" a="1"/>
  <c r="V283" i="3" s="1"/>
  <c r="AE283" i="3" s="1"/>
  <c r="V211" i="3" a="1"/>
  <c r="V211" i="3" s="1"/>
  <c r="AE211" i="3" s="1"/>
  <c r="V21" i="3" a="1"/>
  <c r="V21" i="3" s="1"/>
  <c r="AE21" i="3" s="1"/>
  <c r="V126" i="3" a="1"/>
  <c r="V126" i="3" s="1"/>
  <c r="AE126" i="3" s="1"/>
  <c r="V265" i="3" a="1"/>
  <c r="V265" i="3" s="1"/>
  <c r="AE265" i="3" s="1"/>
  <c r="V151" i="3" a="1"/>
  <c r="V151" i="3" s="1"/>
  <c r="AE151" i="3" s="1"/>
  <c r="V304" i="3" a="1"/>
  <c r="V304" i="3" s="1"/>
  <c r="AE304" i="3" s="1"/>
  <c r="V157" i="3" a="1"/>
  <c r="V157" i="3" s="1"/>
  <c r="AE157" i="3" s="1"/>
  <c r="V130" i="3" a="1"/>
  <c r="V130" i="3" s="1"/>
  <c r="AE130" i="3" s="1"/>
  <c r="V150" i="3" a="1"/>
  <c r="V150" i="3" s="1"/>
  <c r="AE150" i="3" s="1"/>
  <c r="V203" i="3" a="1"/>
  <c r="V203" i="3" s="1"/>
  <c r="AE203" i="3" s="1"/>
  <c r="V15" i="3" a="1"/>
  <c r="V15" i="3" s="1"/>
  <c r="AE15" i="3" s="1"/>
  <c r="V163" i="3" a="1"/>
  <c r="V163" i="3" s="1"/>
  <c r="AE163" i="3" s="1"/>
  <c r="V326" i="3" a="1"/>
  <c r="V326" i="3" s="1"/>
  <c r="AE326" i="3" s="1"/>
  <c r="V120" i="3" a="1"/>
  <c r="V120" i="3" s="1"/>
  <c r="AE120" i="3" s="1"/>
  <c r="V13" i="3" a="1"/>
  <c r="V13" i="3" s="1"/>
  <c r="AE13" i="3" s="1"/>
  <c r="AC264" i="3"/>
  <c r="V119" i="3" a="1"/>
  <c r="V119" i="3" s="1"/>
  <c r="AE119" i="3" s="1"/>
  <c r="V217" i="3" a="1"/>
  <c r="V217" i="3" s="1"/>
  <c r="AE217" i="3" s="1"/>
  <c r="V334" i="3" a="1"/>
  <c r="V334" i="3" s="1"/>
  <c r="AE334" i="3" s="1"/>
  <c r="AE20" i="3"/>
  <c r="AE100" i="3"/>
  <c r="V207" i="3" a="1"/>
  <c r="V207" i="3" s="1"/>
  <c r="AE207" i="3" s="1"/>
  <c r="V124" i="3" a="1"/>
  <c r="V124" i="3" s="1"/>
  <c r="AE124" i="3" s="1"/>
  <c r="V16" i="3" a="1"/>
  <c r="V16" i="3" s="1"/>
  <c r="AE16" i="3" s="1"/>
  <c r="V263" i="3" a="1"/>
  <c r="V263" i="3" s="1"/>
  <c r="AE263" i="3" s="1"/>
  <c r="V75" i="3" a="1"/>
  <c r="V75" i="3" s="1"/>
  <c r="AE75" i="3" s="1"/>
  <c r="V281" i="3" a="1"/>
  <c r="V281" i="3" s="1"/>
  <c r="AE281" i="3" s="1"/>
  <c r="V215" i="3" a="1"/>
  <c r="V215" i="3" s="1"/>
  <c r="AE215" i="3" s="1"/>
  <c r="V112" i="3" a="1"/>
  <c r="V112" i="3" s="1"/>
  <c r="AE112" i="3" s="1"/>
  <c r="V237" i="3" a="1"/>
  <c r="V237" i="3" s="1"/>
  <c r="AE237" i="3" s="1"/>
  <c r="V202" i="3" a="1"/>
  <c r="V202" i="3" s="1"/>
  <c r="AE202" i="3" s="1"/>
  <c r="V188" i="3" a="1"/>
  <c r="V188" i="3" s="1"/>
  <c r="AE188" i="3" s="1"/>
  <c r="V174" i="3" a="1"/>
  <c r="V174" i="3" s="1"/>
  <c r="AE174" i="3" s="1"/>
  <c r="V121" i="3" a="1"/>
  <c r="V121" i="3" s="1"/>
  <c r="AE121" i="3" s="1"/>
  <c r="V195" i="3" a="1"/>
  <c r="V195" i="3" s="1"/>
  <c r="AE195" i="3" s="1"/>
  <c r="V60" i="3" a="1"/>
  <c r="V60" i="3" s="1"/>
  <c r="AE60" i="3" s="1"/>
  <c r="V24" i="3" a="1"/>
  <c r="V24" i="3" s="1"/>
  <c r="AE24" i="3" s="1"/>
  <c r="V348" i="3" a="1"/>
  <c r="V348" i="3" s="1"/>
  <c r="AE348" i="3" s="1"/>
  <c r="V311" i="3" a="1"/>
  <c r="V311" i="3" s="1"/>
  <c r="AE311" i="3" s="1"/>
  <c r="V40" i="3" a="1"/>
  <c r="V40" i="3" s="1"/>
  <c r="AE40" i="3" s="1"/>
  <c r="V307" i="3" a="1"/>
  <c r="V307" i="3" s="1"/>
  <c r="AE307" i="3" s="1"/>
  <c r="V135" i="3" a="1"/>
  <c r="V135" i="3" s="1"/>
  <c r="AE135" i="3" s="1"/>
  <c r="V286" i="3" a="1"/>
  <c r="V286" i="3" s="1"/>
  <c r="AE286" i="3" s="1"/>
  <c r="V155" i="3" a="1"/>
  <c r="V155" i="3" s="1"/>
  <c r="AE155" i="3" s="1"/>
  <c r="V247" i="3" a="1"/>
  <c r="V247" i="3" s="1"/>
  <c r="AE247" i="3" s="1"/>
  <c r="V305" i="3" a="1"/>
  <c r="V305" i="3" s="1"/>
  <c r="AE305" i="3" s="1"/>
  <c r="AE259" i="3"/>
  <c r="AE342" i="3"/>
  <c r="AE160" i="3"/>
  <c r="AE108" i="3"/>
  <c r="O190" i="3"/>
  <c r="V6" i="3" a="1"/>
  <c r="V6" i="3" s="1"/>
  <c r="AE6" i="3" s="1"/>
  <c r="V206" i="3" a="1"/>
  <c r="V206" i="3" s="1"/>
  <c r="AE206" i="3" s="1"/>
  <c r="V299" i="3" a="1"/>
  <c r="V299" i="3" s="1"/>
  <c r="AE299" i="3" s="1"/>
  <c r="V17" i="3" a="1"/>
  <c r="V17" i="3" s="1"/>
  <c r="AE17" i="3" s="1"/>
  <c r="V224" i="3" a="1"/>
  <c r="V224" i="3" s="1"/>
  <c r="AE224" i="3" s="1"/>
  <c r="V354" i="3" a="1"/>
  <c r="V354" i="3" s="1"/>
  <c r="AE354" i="3" s="1"/>
  <c r="V322" i="3" a="1"/>
  <c r="V322" i="3" s="1"/>
  <c r="AE322" i="3" s="1"/>
  <c r="AC63" i="3"/>
  <c r="AC244" i="3"/>
  <c r="Q186" i="3"/>
  <c r="O264" i="3"/>
  <c r="V264" i="3" s="1" a="1"/>
  <c r="V264" i="3" s="1"/>
  <c r="V337" i="3" a="1"/>
  <c r="V337" i="3" s="1"/>
  <c r="AE337" i="3" s="1"/>
  <c r="V84" i="3" a="1"/>
  <c r="V84" i="3" s="1"/>
  <c r="AE84" i="3" s="1"/>
  <c r="V122" i="3" a="1"/>
  <c r="V122" i="3" s="1"/>
  <c r="AE122" i="3" s="1"/>
  <c r="V167" i="3" a="1"/>
  <c r="V167" i="3" s="1"/>
  <c r="AE167" i="3" s="1"/>
  <c r="V240" i="3" a="1"/>
  <c r="V240" i="3" s="1"/>
  <c r="AE240" i="3" s="1"/>
  <c r="AE85" i="3"/>
  <c r="V332" i="3" a="1"/>
  <c r="V332" i="3" s="1"/>
  <c r="AE332" i="3" s="1"/>
  <c r="V79" i="3" a="1"/>
  <c r="V79" i="3" s="1"/>
  <c r="AE79" i="3" s="1"/>
  <c r="V223" i="3" a="1"/>
  <c r="V223" i="3" s="1"/>
  <c r="AE223" i="3" s="1"/>
  <c r="V282" i="3" a="1"/>
  <c r="V282" i="3" s="1"/>
  <c r="AE282" i="3" s="1"/>
  <c r="V248" i="3" a="1"/>
  <c r="V248" i="3" s="1"/>
  <c r="AE248" i="3" s="1"/>
  <c r="V196" i="3" a="1"/>
  <c r="V196" i="3" s="1"/>
  <c r="AE196" i="3" s="1"/>
  <c r="V156" i="3" a="1"/>
  <c r="V156" i="3" s="1"/>
  <c r="AE156" i="3" s="1"/>
  <c r="V70" i="3" a="1"/>
  <c r="V70" i="3" s="1"/>
  <c r="AE70" i="3" s="1"/>
  <c r="Q190" i="3"/>
  <c r="V193" i="3" a="1"/>
  <c r="V193" i="3" s="1"/>
  <c r="AE193" i="3" s="1"/>
  <c r="O186" i="3"/>
  <c r="V139" i="3" a="1"/>
  <c r="V139" i="3" s="1"/>
  <c r="AE139" i="3" s="1"/>
  <c r="V294" i="3" a="1"/>
  <c r="V294" i="3" s="1"/>
  <c r="AE294" i="3" s="1"/>
  <c r="V92" i="3" a="1"/>
  <c r="V92" i="3" s="1"/>
  <c r="AE92" i="3" s="1"/>
  <c r="V94" i="3" a="1"/>
  <c r="V94" i="3" s="1"/>
  <c r="AE94" i="3" s="1"/>
  <c r="V312" i="3" a="1"/>
  <c r="V312" i="3" s="1"/>
  <c r="AE312" i="3" s="1"/>
  <c r="V36" i="3" a="1"/>
  <c r="V36" i="3" s="1"/>
  <c r="AE36" i="3" s="1"/>
  <c r="V162" i="3" a="1"/>
  <c r="V162" i="3" s="1"/>
  <c r="AE162" i="3" s="1"/>
  <c r="V144" i="3" a="1"/>
  <c r="V144" i="3" s="1"/>
  <c r="AE144" i="3" s="1"/>
  <c r="V328" i="3" a="1"/>
  <c r="V328" i="3" s="1"/>
  <c r="AE328" i="3" s="1"/>
  <c r="V99" i="3" a="1"/>
  <c r="V99" i="3" s="1"/>
  <c r="AE99" i="3" s="1"/>
  <c r="V125" i="3" a="1"/>
  <c r="V125" i="3" s="1"/>
  <c r="AE125" i="3" s="1"/>
  <c r="V277" i="3" a="1"/>
  <c r="V277" i="3" s="1"/>
  <c r="AE277" i="3" s="1"/>
  <c r="V76" i="3" a="1"/>
  <c r="V76" i="3" s="1"/>
  <c r="AE76" i="3" s="1"/>
  <c r="V55" i="3" a="1"/>
  <c r="V55" i="3" s="1"/>
  <c r="AE55" i="3" s="1"/>
  <c r="O115" i="3"/>
  <c r="V115" i="3" s="1" a="1"/>
  <c r="V115" i="3" s="1"/>
  <c r="AE115" i="3" s="1"/>
  <c r="Q19" i="3"/>
  <c r="Q187" i="3"/>
  <c r="O187" i="3"/>
  <c r="Q241" i="3"/>
  <c r="O19" i="3"/>
  <c r="AC227" i="3"/>
  <c r="O241" i="3"/>
  <c r="AC352" i="3"/>
  <c r="AC136" i="3"/>
  <c r="AC97" i="3"/>
  <c r="AC243" i="3"/>
  <c r="AC242" i="3"/>
  <c r="AC268" i="3"/>
  <c r="AC189" i="3"/>
  <c r="AC50" i="3"/>
  <c r="AC127" i="3"/>
  <c r="AC235" i="3"/>
  <c r="AC161" i="3"/>
  <c r="AC168" i="3"/>
  <c r="AC42" i="3"/>
  <c r="AC109" i="3"/>
  <c r="AC234" i="3"/>
  <c r="AC14" i="3"/>
  <c r="AC10" i="3"/>
  <c r="AC250" i="3"/>
  <c r="AC257" i="3"/>
  <c r="AC129" i="3"/>
  <c r="AC73" i="3"/>
  <c r="AC201" i="3"/>
  <c r="AC226" i="3"/>
  <c r="AC141" i="3"/>
  <c r="AC51" i="3"/>
  <c r="AC74" i="3"/>
  <c r="AC173" i="3"/>
  <c r="AC267" i="3"/>
  <c r="AC205" i="3"/>
  <c r="AC7" i="3"/>
  <c r="AC344" i="3"/>
  <c r="AC46" i="3"/>
  <c r="AC219" i="3"/>
  <c r="AC58" i="3"/>
  <c r="AC9" i="3"/>
  <c r="AC11" i="3"/>
  <c r="AC45" i="3"/>
  <c r="AC172" i="3"/>
  <c r="AC260" i="3"/>
  <c r="Q127" i="3"/>
  <c r="Q136" i="3"/>
  <c r="V136" i="3" s="1" a="1"/>
  <c r="V136" i="3" s="1"/>
  <c r="W251" i="3"/>
  <c r="Q51" i="3"/>
  <c r="V51" i="3" s="1" a="1"/>
  <c r="V51" i="3" s="1"/>
  <c r="Q97" i="3"/>
  <c r="W97" i="3" s="1"/>
  <c r="W99" i="3"/>
  <c r="Q109" i="3"/>
  <c r="W245" i="3"/>
  <c r="W143" i="3"/>
  <c r="Q234" i="3"/>
  <c r="W234" i="3" s="1"/>
  <c r="Q74" i="3"/>
  <c r="W140" i="3"/>
  <c r="W316" i="3"/>
  <c r="W233" i="3"/>
  <c r="W323" i="3"/>
  <c r="O173" i="3"/>
  <c r="V173" i="3" s="1" a="1"/>
  <c r="V173" i="3" s="1"/>
  <c r="Q10" i="3"/>
  <c r="W10" i="3" s="1"/>
  <c r="W300" i="3"/>
  <c r="W92" i="3"/>
  <c r="Q73" i="3"/>
  <c r="V73" i="3" s="1" a="1"/>
  <c r="V73" i="3" s="1"/>
  <c r="Q129" i="3"/>
  <c r="V129" i="3" s="1" a="1"/>
  <c r="V129" i="3" s="1"/>
  <c r="W340" i="3"/>
  <c r="W200" i="3"/>
  <c r="W332" i="3"/>
  <c r="Q235" i="3"/>
  <c r="V235" i="3" s="1" a="1"/>
  <c r="V235" i="3" s="1"/>
  <c r="W254" i="3"/>
  <c r="W253" i="3"/>
  <c r="W66" i="3"/>
  <c r="O352" i="3"/>
  <c r="V352" i="3" s="1" a="1"/>
  <c r="V352" i="3" s="1"/>
  <c r="W32" i="3"/>
  <c r="W59" i="3"/>
  <c r="V101" i="2"/>
  <c r="W236" i="3"/>
  <c r="W68" i="3"/>
  <c r="W315" i="3"/>
  <c r="W100" i="3"/>
  <c r="W76" i="3"/>
  <c r="W116" i="3"/>
  <c r="W213" i="3"/>
  <c r="W259" i="3"/>
  <c r="W98" i="3"/>
  <c r="W211" i="3"/>
  <c r="W167" i="3"/>
  <c r="W165" i="3"/>
  <c r="W247" i="3"/>
  <c r="W135" i="3"/>
  <c r="W155" i="3"/>
  <c r="W203" i="3"/>
  <c r="W6" i="3"/>
  <c r="W159" i="3"/>
  <c r="W80" i="3"/>
  <c r="W175" i="3"/>
  <c r="Q205" i="3"/>
  <c r="V205" i="3" s="1" a="1"/>
  <c r="V205" i="3" s="1"/>
  <c r="AE205" i="3" s="1"/>
  <c r="W35" i="3"/>
  <c r="W131" i="3"/>
  <c r="W107" i="3"/>
  <c r="W118" i="3"/>
  <c r="W112" i="3"/>
  <c r="W119" i="3"/>
  <c r="W276" i="3"/>
  <c r="Q168" i="3"/>
  <c r="W168" i="3" s="1"/>
  <c r="W306" i="3"/>
  <c r="W232" i="3"/>
  <c r="W263" i="3"/>
  <c r="W124" i="3"/>
  <c r="Q268" i="3"/>
  <c r="W268" i="3" s="1"/>
  <c r="Q50" i="3"/>
  <c r="W50" i="3" s="1"/>
  <c r="W224" i="3"/>
  <c r="W139" i="3"/>
  <c r="W308" i="3"/>
  <c r="W204" i="3"/>
  <c r="W225" i="3"/>
  <c r="W188" i="3"/>
  <c r="W299" i="3"/>
  <c r="W137" i="3"/>
  <c r="W266" i="3"/>
  <c r="W147" i="3"/>
  <c r="W238" i="3"/>
  <c r="W325" i="3"/>
  <c r="W335" i="3"/>
  <c r="W240" i="3"/>
  <c r="W104" i="3"/>
  <c r="Q201" i="3"/>
  <c r="V201" i="3" s="1" a="1"/>
  <c r="V201" i="3" s="1"/>
  <c r="W179" i="3"/>
  <c r="W343" i="3"/>
  <c r="W117" i="3"/>
  <c r="Q42" i="3"/>
  <c r="V42" i="3" s="1" a="1"/>
  <c r="V42" i="3" s="1"/>
  <c r="W262" i="3"/>
  <c r="W77" i="3"/>
  <c r="O161" i="3"/>
  <c r="V161" i="3" s="1" a="1"/>
  <c r="V161" i="3" s="1"/>
  <c r="W82" i="3"/>
  <c r="W123" i="3"/>
  <c r="W277" i="3"/>
  <c r="W307" i="3"/>
  <c r="W16" i="3"/>
  <c r="W12" i="3"/>
  <c r="O7" i="3"/>
  <c r="V7" i="3" s="1" a="1"/>
  <c r="V7" i="3" s="1"/>
  <c r="W26" i="3"/>
  <c r="W61" i="3"/>
  <c r="W298" i="3"/>
  <c r="Q9" i="3"/>
  <c r="V9" i="3" s="1" a="1"/>
  <c r="V9" i="3" s="1"/>
  <c r="O344" i="3"/>
  <c r="V344" i="3" s="1" a="1"/>
  <c r="V344" i="3" s="1"/>
  <c r="W265" i="3"/>
  <c r="O189" i="3"/>
  <c r="V189" i="3" s="1" a="1"/>
  <c r="V189" i="3" s="1"/>
  <c r="W83" i="3"/>
  <c r="W122" i="3"/>
  <c r="O260" i="3"/>
  <c r="V260" i="3" s="1" a="1"/>
  <c r="V260" i="3" s="1"/>
  <c r="W197" i="3"/>
  <c r="W327" i="3"/>
  <c r="Q257" i="3"/>
  <c r="W257" i="3" s="1"/>
  <c r="Q226" i="3"/>
  <c r="V226" i="3" s="1" a="1"/>
  <c r="V226" i="3" s="1"/>
  <c r="W178" i="3"/>
  <c r="Q242" i="3"/>
  <c r="Q46" i="3"/>
  <c r="W46" i="3" s="1"/>
  <c r="Q58" i="3"/>
  <c r="V58" i="3" s="1" a="1"/>
  <c r="V58" i="3" s="1"/>
  <c r="Q250" i="3"/>
  <c r="W250" i="3" s="1"/>
  <c r="Q14" i="3"/>
  <c r="W14" i="3" s="1"/>
  <c r="Q11" i="3"/>
  <c r="V11" i="3" s="1" a="1"/>
  <c r="V11" i="3" s="1"/>
  <c r="Q227" i="3"/>
  <c r="W227" i="3" s="1"/>
  <c r="Q172" i="3"/>
  <c r="W172" i="3" s="1"/>
  <c r="W185" i="3"/>
  <c r="Q141" i="3"/>
  <c r="W141" i="3" s="1"/>
  <c r="Q45" i="3"/>
  <c r="V45" i="3" s="1" a="1"/>
  <c r="V45" i="3" s="1"/>
  <c r="Q243" i="3"/>
  <c r="W243" i="3" s="1"/>
  <c r="Q219" i="3"/>
  <c r="V219" i="3" s="1" a="1"/>
  <c r="V219" i="3" s="1"/>
  <c r="Q267" i="3"/>
  <c r="V267" i="3" s="1" a="1"/>
  <c r="V267" i="3" s="1"/>
  <c r="W288" i="3"/>
  <c r="W105" i="3"/>
  <c r="W347" i="3"/>
  <c r="W153" i="3"/>
  <c r="W15" i="3"/>
  <c r="AE16" i="2"/>
  <c r="W252" i="3"/>
  <c r="W75" i="3"/>
  <c r="W237" i="3"/>
  <c r="W21" i="3"/>
  <c r="AD13" i="2"/>
  <c r="AD14" i="2" s="1"/>
  <c r="AD15" i="2" s="1"/>
  <c r="AD16" i="2" s="1"/>
  <c r="W162" i="3"/>
  <c r="W350" i="3"/>
  <c r="W297" i="3"/>
  <c r="W121" i="3"/>
  <c r="W218" i="3"/>
  <c r="W275" i="3"/>
  <c r="W348" i="3"/>
  <c r="W256" i="3"/>
  <c r="W264" i="3"/>
  <c r="W86" i="3"/>
  <c r="W210" i="3"/>
  <c r="W334" i="3"/>
  <c r="W169" i="3"/>
  <c r="W184" i="3"/>
  <c r="W274" i="3"/>
  <c r="W285" i="3"/>
  <c r="W25" i="3"/>
  <c r="W70" i="3"/>
  <c r="W93" i="3"/>
  <c r="W34" i="3"/>
  <c r="W17" i="3"/>
  <c r="W29" i="3"/>
  <c r="W146" i="3"/>
  <c r="W174" i="3"/>
  <c r="W324" i="3"/>
  <c r="W22" i="3"/>
  <c r="W27" i="3"/>
  <c r="W67" i="3"/>
  <c r="W354" i="3"/>
  <c r="W329" i="3"/>
  <c r="W284" i="3"/>
  <c r="W317" i="3"/>
  <c r="W79" i="3"/>
  <c r="W150" i="3"/>
  <c r="W202" i="3"/>
  <c r="W89" i="3"/>
  <c r="W157" i="3"/>
  <c r="W13" i="3"/>
  <c r="W20" i="3"/>
  <c r="W269" i="3"/>
  <c r="W48" i="3"/>
  <c r="W217" i="3"/>
  <c r="W221" i="3"/>
  <c r="W349" i="3"/>
  <c r="W293" i="3"/>
  <c r="W229" i="3"/>
  <c r="W151" i="3"/>
  <c r="W309" i="3"/>
  <c r="W291" i="3"/>
  <c r="W194" i="3"/>
  <c r="W230" i="3"/>
  <c r="W134" i="3"/>
  <c r="W18" i="3"/>
  <c r="W336" i="3"/>
  <c r="W103" i="3"/>
  <c r="W283" i="3"/>
  <c r="W177" i="3"/>
  <c r="W149" i="3"/>
  <c r="W255" i="3"/>
  <c r="W195" i="3"/>
  <c r="W246" i="3"/>
  <c r="W249" i="3"/>
  <c r="W193" i="3"/>
  <c r="W282" i="3"/>
  <c r="W345" i="3"/>
  <c r="W166" i="3"/>
  <c r="W231" i="3"/>
  <c r="W314" i="3"/>
  <c r="W38" i="3"/>
  <c r="W355" i="3"/>
  <c r="W133" i="3"/>
  <c r="W222" i="3"/>
  <c r="W181" i="3"/>
  <c r="W258" i="3"/>
  <c r="W94" i="3"/>
  <c r="W125" i="3"/>
  <c r="W261" i="3"/>
  <c r="W44" i="3"/>
  <c r="W192" i="3"/>
  <c r="W39" i="3"/>
  <c r="W101" i="3"/>
  <c r="W87" i="3"/>
  <c r="W43" i="3"/>
  <c r="W296" i="3"/>
  <c r="W31" i="3"/>
  <c r="W322" i="3"/>
  <c r="W303" i="3"/>
  <c r="W281" i="3"/>
  <c r="W90" i="3"/>
  <c r="W272" i="3"/>
  <c r="W321" i="3"/>
  <c r="W111" i="3"/>
  <c r="W163" i="3"/>
  <c r="W180" i="3"/>
  <c r="W320" i="3"/>
  <c r="W191" i="3"/>
  <c r="W106" i="3"/>
  <c r="W102" i="3"/>
  <c r="W126" i="3"/>
  <c r="W333" i="3"/>
  <c r="W142" i="3"/>
  <c r="W47" i="3"/>
  <c r="W290" i="3"/>
  <c r="W170" i="3"/>
  <c r="W289" i="3"/>
  <c r="W63" i="3"/>
  <c r="W214" i="3"/>
  <c r="W160" i="3"/>
  <c r="W71" i="3"/>
  <c r="W130" i="3"/>
  <c r="W337" i="3"/>
  <c r="W328" i="3"/>
  <c r="W341" i="3"/>
  <c r="W182" i="3"/>
  <c r="W206" i="3"/>
  <c r="W312" i="3"/>
  <c r="W199" i="3"/>
  <c r="W209" i="3"/>
  <c r="W64" i="3"/>
  <c r="W24" i="3"/>
  <c r="W53" i="3"/>
  <c r="W271" i="3"/>
  <c r="W84" i="3"/>
  <c r="W310" i="3"/>
  <c r="W270" i="3"/>
  <c r="W338" i="3"/>
  <c r="W287" i="3"/>
  <c r="W342" i="3"/>
  <c r="W331" i="3"/>
  <c r="W305" i="3"/>
  <c r="W304" i="3"/>
  <c r="W96" i="3"/>
  <c r="W49" i="3"/>
  <c r="W279" i="3"/>
  <c r="W85" i="3"/>
  <c r="W110" i="3"/>
  <c r="W128" i="3"/>
  <c r="W346" i="3"/>
  <c r="W176" i="3"/>
  <c r="W28" i="3"/>
  <c r="W37" i="3"/>
  <c r="W351" i="3"/>
  <c r="W248" i="3"/>
  <c r="W154" i="3"/>
  <c r="W301" i="3"/>
  <c r="W114" i="3"/>
  <c r="W278" i="3"/>
  <c r="W113" i="3"/>
  <c r="W302" i="3"/>
  <c r="W171" i="3"/>
  <c r="W207" i="3"/>
  <c r="W132" i="3"/>
  <c r="W295" i="3"/>
  <c r="W196" i="3"/>
  <c r="W72" i="3"/>
  <c r="W326" i="3"/>
  <c r="W215" i="3"/>
  <c r="W294" i="3"/>
  <c r="W81" i="3"/>
  <c r="W319" i="3"/>
  <c r="W40" i="3"/>
  <c r="W8" i="3"/>
  <c r="W318" i="3"/>
  <c r="W216" i="3"/>
  <c r="W330" i="3"/>
  <c r="W239" i="3"/>
  <c r="W164" i="3"/>
  <c r="W152" i="3"/>
  <c r="W183" i="3"/>
  <c r="W108" i="3"/>
  <c r="W286" i="3"/>
  <c r="W57" i="3"/>
  <c r="W273" i="3"/>
  <c r="W156" i="3"/>
  <c r="W212" i="3"/>
  <c r="W280" i="3"/>
  <c r="W198" i="3"/>
  <c r="W145" i="3"/>
  <c r="W120" i="3"/>
  <c r="W23" i="3"/>
  <c r="W223" i="3"/>
  <c r="W36" i="3"/>
  <c r="W88" i="3"/>
  <c r="W55" i="3"/>
  <c r="W60" i="3"/>
  <c r="W95" i="3"/>
  <c r="W30" i="3"/>
  <c r="W62" i="3"/>
  <c r="W144" i="3"/>
  <c r="W148" i="3"/>
  <c r="W208" i="3"/>
  <c r="W339" i="3"/>
  <c r="W292" i="3"/>
  <c r="W56" i="3"/>
  <c r="W138" i="3"/>
  <c r="W33" i="3"/>
  <c r="W311" i="3"/>
  <c r="W158" i="3"/>
  <c r="W69" i="3"/>
  <c r="W91" i="3"/>
  <c r="W41" i="3"/>
  <c r="W65" i="3"/>
  <c r="W52" i="3"/>
  <c r="W313" i="3"/>
  <c r="AE228" i="3" l="1"/>
  <c r="AE235" i="3"/>
  <c r="AE45" i="3"/>
  <c r="AE136" i="3"/>
  <c r="AE264" i="3"/>
  <c r="V187" i="3" a="1"/>
  <c r="V187" i="3" s="1"/>
  <c r="AE187" i="3" s="1"/>
  <c r="V220" i="3" a="1"/>
  <c r="V220" i="3" s="1"/>
  <c r="AE220" i="3" s="1"/>
  <c r="AE42" i="3"/>
  <c r="AE201" i="3"/>
  <c r="W244" i="3"/>
  <c r="W220" i="3"/>
  <c r="AE129" i="3"/>
  <c r="AE58" i="3"/>
  <c r="AE73" i="3"/>
  <c r="AE344" i="3"/>
  <c r="AE267" i="3"/>
  <c r="W186" i="3"/>
  <c r="AE353" i="3"/>
  <c r="AE219" i="3"/>
  <c r="V54" i="3" a="1"/>
  <c r="V54" i="3" s="1"/>
  <c r="AE54" i="3" s="1"/>
  <c r="W228" i="3"/>
  <c r="AE63" i="3"/>
  <c r="AE51" i="3"/>
  <c r="V250" i="3" a="1"/>
  <c r="V250" i="3" s="1"/>
  <c r="AE250" i="3" s="1"/>
  <c r="W353" i="3"/>
  <c r="W54" i="3"/>
  <c r="V190" i="3" a="1"/>
  <c r="V190" i="3" s="1"/>
  <c r="AE190" i="3" s="1"/>
  <c r="V172" i="3" a="1"/>
  <c r="V172" i="3" s="1"/>
  <c r="AE172" i="3" s="1"/>
  <c r="AE244" i="3"/>
  <c r="V78" i="3" a="1"/>
  <c r="V78" i="3" s="1"/>
  <c r="AE7" i="3"/>
  <c r="AE260" i="3"/>
  <c r="AE189" i="3"/>
  <c r="AE226" i="3"/>
  <c r="V227" i="3" a="1"/>
  <c r="V227" i="3" s="1"/>
  <c r="AE227" i="3" s="1"/>
  <c r="W74" i="3"/>
  <c r="V74" i="3" a="1"/>
  <c r="V74" i="3" s="1"/>
  <c r="AE74" i="3" s="1"/>
  <c r="V257" i="3" a="1"/>
  <c r="V257" i="3" s="1"/>
  <c r="AE257" i="3" s="1"/>
  <c r="AE11" i="3"/>
  <c r="V10" i="3" a="1"/>
  <c r="V10" i="3" s="1"/>
  <c r="AE10" i="3" s="1"/>
  <c r="W115" i="3"/>
  <c r="AE173" i="3"/>
  <c r="W127" i="3"/>
  <c r="V127" i="3" a="1"/>
  <c r="V127" i="3" s="1"/>
  <c r="AE127" i="3" s="1"/>
  <c r="V241" i="3" a="1"/>
  <c r="V241" i="3" s="1"/>
  <c r="AE241" i="3" s="1"/>
  <c r="V268" i="3" a="1"/>
  <c r="V268" i="3" s="1"/>
  <c r="AE268" i="3" s="1"/>
  <c r="V168" i="3" a="1"/>
  <c r="V168" i="3" s="1"/>
  <c r="AE168" i="3" s="1"/>
  <c r="AE9" i="3"/>
  <c r="W190" i="3"/>
  <c r="V186" i="3" a="1"/>
  <c r="V186" i="3" s="1"/>
  <c r="AE186" i="3" s="1"/>
  <c r="V14" i="3" a="1"/>
  <c r="V14" i="3" s="1"/>
  <c r="AE14" i="3" s="1"/>
  <c r="V234" i="3" a="1"/>
  <c r="V234" i="3" s="1"/>
  <c r="AE234" i="3" s="1"/>
  <c r="W109" i="3"/>
  <c r="V109" i="3" a="1"/>
  <c r="V109" i="3" s="1"/>
  <c r="AE109" i="3" s="1"/>
  <c r="V19" i="3" a="1"/>
  <c r="V19" i="3" s="1"/>
  <c r="AE19" i="3" s="1"/>
  <c r="V46" i="3" a="1"/>
  <c r="V46" i="3" s="1"/>
  <c r="AE46" i="3" s="1"/>
  <c r="V50" i="3" a="1"/>
  <c r="V50" i="3" s="1"/>
  <c r="AE50" i="3" s="1"/>
  <c r="W242" i="3"/>
  <c r="V242" i="3" a="1"/>
  <c r="V242" i="3" s="1"/>
  <c r="AE242" i="3" s="1"/>
  <c r="V97" i="3" a="1"/>
  <c r="V97" i="3" s="1"/>
  <c r="AE97" i="3" s="1"/>
  <c r="AE161" i="3"/>
  <c r="AE352" i="3"/>
  <c r="V141" i="3" a="1"/>
  <c r="V141" i="3" s="1"/>
  <c r="AE141" i="3" s="1"/>
  <c r="V243" i="3" a="1"/>
  <c r="V243" i="3" s="1"/>
  <c r="AE243" i="3" s="1"/>
  <c r="W19" i="3"/>
  <c r="W187" i="3"/>
  <c r="W51" i="3"/>
  <c r="W241" i="3"/>
  <c r="V137" i="2"/>
  <c r="V25" i="2"/>
  <c r="V318" i="2"/>
  <c r="V238" i="2"/>
  <c r="V105" i="2"/>
  <c r="V189" i="2"/>
  <c r="V289" i="2"/>
  <c r="V252" i="2"/>
  <c r="V302" i="2"/>
  <c r="V263" i="2"/>
  <c r="V286" i="2"/>
  <c r="V219" i="2"/>
  <c r="V36" i="2"/>
  <c r="V174" i="2"/>
  <c r="V206" i="2"/>
  <c r="V192" i="2"/>
  <c r="V249" i="2"/>
  <c r="V175" i="2"/>
  <c r="V16" i="2"/>
  <c r="V129" i="2"/>
  <c r="V294" i="2"/>
  <c r="V44" i="2"/>
  <c r="V78" i="2"/>
  <c r="V94" i="2"/>
  <c r="V209" i="2"/>
  <c r="V254" i="2"/>
  <c r="V342" i="2"/>
  <c r="V295" i="2"/>
  <c r="V109" i="2"/>
  <c r="V216" i="2"/>
  <c r="V103" i="2"/>
  <c r="V231" i="2"/>
  <c r="V232" i="2"/>
  <c r="V34" i="2"/>
  <c r="V135" i="2"/>
  <c r="V241" i="2"/>
  <c r="V326" i="2"/>
  <c r="V84" i="2"/>
  <c r="V148" i="2"/>
  <c r="V270" i="2"/>
  <c r="V331" i="2"/>
  <c r="V37" i="2"/>
  <c r="V344" i="2"/>
  <c r="V176" i="2"/>
  <c r="V186" i="2"/>
  <c r="V207" i="2"/>
  <c r="V83" i="2"/>
  <c r="V306" i="2"/>
  <c r="V41" i="2"/>
  <c r="V124" i="2"/>
  <c r="V96" i="2"/>
  <c r="V21" i="2"/>
  <c r="V141" i="2"/>
  <c r="V203" i="2"/>
  <c r="V346" i="2"/>
  <c r="V118" i="2"/>
  <c r="V211" i="2"/>
  <c r="V136" i="2"/>
  <c r="V195" i="2"/>
  <c r="V164" i="2"/>
  <c r="V281" i="2"/>
  <c r="V113" i="2"/>
  <c r="V50" i="2"/>
  <c r="V335" i="2"/>
  <c r="V112" i="2"/>
  <c r="V229" i="2"/>
  <c r="V17" i="2"/>
  <c r="V204" i="2"/>
  <c r="V253" i="2"/>
  <c r="V133" i="2"/>
  <c r="V194" i="2"/>
  <c r="V157" i="2"/>
  <c r="V93" i="2"/>
  <c r="V35" i="2"/>
  <c r="V45" i="2"/>
  <c r="V259" i="2"/>
  <c r="V256" i="2"/>
  <c r="V152" i="2"/>
  <c r="V26" i="2"/>
  <c r="V338" i="2"/>
  <c r="V319" i="2"/>
  <c r="V165" i="2"/>
  <c r="V89" i="2"/>
  <c r="V290" i="2"/>
  <c r="V170" i="2"/>
  <c r="V116" i="2"/>
  <c r="V127" i="2"/>
  <c r="V65" i="2"/>
  <c r="V181" i="2"/>
  <c r="V193" i="2"/>
  <c r="V292" i="2"/>
  <c r="V348" i="2"/>
  <c r="V246" i="2"/>
  <c r="V153" i="2"/>
  <c r="V56" i="2"/>
  <c r="V155" i="2"/>
  <c r="V168" i="2"/>
  <c r="V273" i="2"/>
  <c r="V248" i="2"/>
  <c r="V27" i="2"/>
  <c r="V309" i="2"/>
  <c r="V68" i="2"/>
  <c r="V205" i="2"/>
  <c r="V353" i="2"/>
  <c r="V130" i="2"/>
  <c r="V315" i="2"/>
  <c r="V317" i="2"/>
  <c r="V330" i="2"/>
  <c r="V38" i="2"/>
  <c r="V106" i="2"/>
  <c r="V147" i="2"/>
  <c r="V150" i="2"/>
  <c r="V322" i="2"/>
  <c r="V196" i="2"/>
  <c r="V154" i="2"/>
  <c r="V87" i="2"/>
  <c r="V308" i="2"/>
  <c r="V7" i="2"/>
  <c r="W136" i="3"/>
  <c r="V298" i="2"/>
  <c r="V327" i="2"/>
  <c r="V151" i="2"/>
  <c r="V90" i="2"/>
  <c r="V245" i="2"/>
  <c r="V66" i="2"/>
  <c r="V134" i="2"/>
  <c r="V305" i="2"/>
  <c r="V69" i="2"/>
  <c r="V332" i="2"/>
  <c r="V316" i="2"/>
  <c r="V314" i="2"/>
  <c r="V64" i="2"/>
  <c r="V198" i="2"/>
  <c r="V48" i="2"/>
  <c r="V225" i="2"/>
  <c r="V215" i="2"/>
  <c r="V120" i="2"/>
  <c r="V117" i="2"/>
  <c r="V213" i="2"/>
  <c r="V200" i="2"/>
  <c r="V22" i="2"/>
  <c r="V23" i="2"/>
  <c r="V336" i="2"/>
  <c r="V139" i="2"/>
  <c r="V310" i="2"/>
  <c r="V146" i="2"/>
  <c r="V288" i="2"/>
  <c r="V217" i="2"/>
  <c r="V102" i="2"/>
  <c r="V320" i="2"/>
  <c r="V212" i="2"/>
  <c r="V182" i="2"/>
  <c r="V91" i="2"/>
  <c r="V312" i="2"/>
  <c r="V42" i="2"/>
  <c r="V257" i="2"/>
  <c r="V328" i="2"/>
  <c r="V74" i="2"/>
  <c r="V334" i="2"/>
  <c r="V178" i="2"/>
  <c r="V140" i="2"/>
  <c r="V262" i="2"/>
  <c r="V53" i="2"/>
  <c r="V100" i="2"/>
  <c r="V97" i="2"/>
  <c r="V333" i="2"/>
  <c r="V277" i="2"/>
  <c r="V58" i="2"/>
  <c r="V31" i="2"/>
  <c r="V278" i="2"/>
  <c r="V282" i="2"/>
  <c r="V349" i="2"/>
  <c r="V95" i="2"/>
  <c r="V265" i="2"/>
  <c r="V171" i="2"/>
  <c r="V250" i="2"/>
  <c r="V329" i="2"/>
  <c r="V324" i="2"/>
  <c r="V201" i="2"/>
  <c r="V40" i="2"/>
  <c r="V177" i="2"/>
  <c r="V237" i="2"/>
  <c r="V183" i="2"/>
  <c r="V70" i="2"/>
  <c r="V28" i="2"/>
  <c r="V325" i="2"/>
  <c r="V119" i="2"/>
  <c r="V159" i="2"/>
  <c r="V299" i="2"/>
  <c r="V304" i="2"/>
  <c r="V283" i="2"/>
  <c r="V60" i="2"/>
  <c r="V149" i="2"/>
  <c r="V267" i="2"/>
  <c r="V13" i="2"/>
  <c r="V122" i="2"/>
  <c r="V126" i="2"/>
  <c r="V107" i="2"/>
  <c r="V88" i="2"/>
  <c r="V351" i="2"/>
  <c r="V284" i="2"/>
  <c r="V247" i="2"/>
  <c r="V156" i="2"/>
  <c r="V77" i="2"/>
  <c r="V350" i="2"/>
  <c r="V123" i="2"/>
  <c r="V185" i="2"/>
  <c r="V121" i="2"/>
  <c r="V67" i="2"/>
  <c r="V323" i="2"/>
  <c r="V63" i="2"/>
  <c r="V49" i="2"/>
  <c r="V72" i="2"/>
  <c r="V300" i="2"/>
  <c r="V158" i="2"/>
  <c r="V214" i="2"/>
  <c r="V208" i="2"/>
  <c r="V73" i="2"/>
  <c r="V166" i="2"/>
  <c r="V296" i="2"/>
  <c r="V85" i="2"/>
  <c r="V52" i="2"/>
  <c r="V30" i="2"/>
  <c r="V131" i="2"/>
  <c r="V223" i="2"/>
  <c r="V19" i="2"/>
  <c r="V62" i="2"/>
  <c r="V197" i="2"/>
  <c r="V145" i="2"/>
  <c r="V234" i="2"/>
  <c r="V29" i="2"/>
  <c r="V39" i="2"/>
  <c r="V32" i="2"/>
  <c r="V54" i="2"/>
  <c r="V339" i="2"/>
  <c r="V233" i="2"/>
  <c r="V18" i="2"/>
  <c r="V266" i="2"/>
  <c r="V86" i="2"/>
  <c r="V76" i="2"/>
  <c r="V340" i="2"/>
  <c r="V354" i="2"/>
  <c r="V33" i="2"/>
  <c r="V180" i="2"/>
  <c r="V218" i="2"/>
  <c r="V274" i="2"/>
  <c r="V224" i="2"/>
  <c r="V293" i="2"/>
  <c r="V271" i="2"/>
  <c r="V82" i="2"/>
  <c r="V132" i="2"/>
  <c r="V199" i="2"/>
  <c r="V99" i="2"/>
  <c r="V167" i="2"/>
  <c r="V92" i="2"/>
  <c r="V179" i="2"/>
  <c r="V222" i="2"/>
  <c r="V143" i="2"/>
  <c r="V188" i="2"/>
  <c r="V303" i="2"/>
  <c r="V341" i="2"/>
  <c r="V297" i="2"/>
  <c r="V125" i="2"/>
  <c r="V275" i="2"/>
  <c r="V321" i="2"/>
  <c r="V161" i="2"/>
  <c r="V61" i="2"/>
  <c r="V255" i="2"/>
  <c r="V355" i="2"/>
  <c r="V172" i="2"/>
  <c r="V226" i="2"/>
  <c r="V260" i="2"/>
  <c r="V291" i="2"/>
  <c r="V311" i="2"/>
  <c r="V14" i="2"/>
  <c r="V301" i="2"/>
  <c r="V279" i="2"/>
  <c r="V57" i="2"/>
  <c r="V343" i="2"/>
  <c r="V9" i="2"/>
  <c r="V352" i="2"/>
  <c r="V280" i="2"/>
  <c r="V272" i="2"/>
  <c r="V115" i="2"/>
  <c r="V163" i="2"/>
  <c r="V71" i="2"/>
  <c r="V307" i="2"/>
  <c r="V104" i="2"/>
  <c r="V240" i="2"/>
  <c r="V108" i="2"/>
  <c r="V264" i="2"/>
  <c r="V114" i="2"/>
  <c r="V184" i="2"/>
  <c r="V111" i="2"/>
  <c r="V239" i="2"/>
  <c r="V138" i="2"/>
  <c r="V144" i="2"/>
  <c r="V80" i="2"/>
  <c r="V337" i="2"/>
  <c r="V24" i="2"/>
  <c r="V160" i="2"/>
  <c r="V210" i="2"/>
  <c r="V81" i="2"/>
  <c r="V276" i="2"/>
  <c r="V287" i="2"/>
  <c r="V230" i="2"/>
  <c r="V285" i="2"/>
  <c r="V347" i="2"/>
  <c r="V313" i="2"/>
  <c r="V236" i="2"/>
  <c r="W173" i="3"/>
  <c r="W129" i="3"/>
  <c r="W352" i="3"/>
  <c r="W73" i="3"/>
  <c r="W235" i="3"/>
  <c r="W205" i="3"/>
  <c r="W189" i="3"/>
  <c r="W161" i="3"/>
  <c r="V43" i="2"/>
  <c r="V202" i="2"/>
  <c r="W7" i="3"/>
  <c r="W226" i="3"/>
  <c r="W58" i="3"/>
  <c r="W201" i="3"/>
  <c r="W9" i="3"/>
  <c r="W42" i="3"/>
  <c r="W11" i="3"/>
  <c r="W267" i="3"/>
  <c r="W45" i="3"/>
  <c r="W219" i="3"/>
  <c r="W344" i="3"/>
  <c r="V345" i="2"/>
  <c r="V220" i="2"/>
  <c r="W260" i="3"/>
  <c r="V261" i="2"/>
  <c r="V221" i="2" l="1"/>
  <c r="V55" i="2"/>
  <c r="V191" i="2"/>
  <c r="AE78" i="3"/>
  <c r="V79" i="2"/>
  <c r="V20" i="2"/>
  <c r="V110" i="2"/>
  <c r="V128" i="2"/>
  <c r="V187" i="2"/>
  <c r="V242" i="2"/>
  <c r="V268" i="2"/>
  <c r="V169" i="2"/>
  <c r="V75" i="2"/>
  <c r="V244" i="2"/>
  <c r="V10" i="2"/>
  <c r="V258" i="2"/>
  <c r="V162" i="2"/>
  <c r="V8" i="2"/>
  <c r="V47" i="2"/>
  <c r="V98" i="2"/>
  <c r="V59" i="2"/>
  <c r="V190" i="2"/>
  <c r="V235" i="2"/>
  <c r="V227" i="2"/>
  <c r="V251" i="2"/>
  <c r="V173" i="2"/>
  <c r="V11" i="2"/>
  <c r="V46" i="2"/>
  <c r="V228" i="2"/>
  <c r="V15" i="2"/>
  <c r="V12" i="2"/>
  <c r="V51" i="2"/>
  <c r="V269" i="2"/>
  <c r="V243" i="2"/>
  <c r="V142" i="2"/>
  <c r="AA9" i="3"/>
  <c r="AA10" i="3"/>
  <c r="AA5" i="3"/>
  <c r="AA6" i="3"/>
  <c r="AA11" i="3"/>
  <c r="AA7" i="3"/>
  <c r="AA8" i="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David Liu</author>
  </authors>
  <commentList>
    <comment ref="I27" authorId="0" shapeId="0" xr:uid="{8ED11379-F316-4FDD-BC47-99744036CCE9}">
      <text>
        <r>
          <rPr>
            <b/>
            <sz val="11"/>
            <color indexed="81"/>
            <rFont val="Segoe UI"/>
            <family val="2"/>
          </rPr>
          <t xml:space="preserve">Neutral Bin size override:
</t>
        </r>
        <r>
          <rPr>
            <sz val="11"/>
            <color indexed="81"/>
            <rFont val="Segoe UI"/>
            <family val="2"/>
          </rPr>
          <t xml:space="preserve">The default is set to 4 times the WT error (or 4 times the error override). If no error is designated, the default is set to 2 times the rheostate/toggle bin size. </t>
        </r>
      </text>
    </comment>
    <comment ref="I30" authorId="0" shapeId="0" xr:uid="{D7714237-AC03-42AA-A566-D52FF0010C55}">
      <text>
        <r>
          <rPr>
            <b/>
            <sz val="11"/>
            <color indexed="81"/>
            <rFont val="Segoe UI"/>
            <family val="2"/>
          </rPr>
          <t xml:space="preserve">Enhancing Score override
</t>
        </r>
        <r>
          <rPr>
            <sz val="11"/>
            <color indexed="81"/>
            <rFont val="Segoe UI"/>
            <family val="2"/>
          </rPr>
          <t>Changing the number to a value between 0 and 1 will adjust the calculator's sensitivity to assigning enhancing positions.</t>
        </r>
        <r>
          <rPr>
            <sz val="10"/>
            <color indexed="81"/>
            <rFont val="Tahoma"/>
            <family val="2"/>
          </rPr>
          <t xml:space="preserve">
</t>
        </r>
      </text>
    </comment>
    <comment ref="I33" authorId="0" shapeId="0" xr:uid="{A09EB9A5-A6EB-4F8A-8B2D-17E580903647}">
      <text>
        <r>
          <rPr>
            <b/>
            <sz val="11"/>
            <color indexed="81"/>
            <rFont val="Segoe UI"/>
            <family val="2"/>
          </rPr>
          <t>Neutral Score override</t>
        </r>
        <r>
          <rPr>
            <sz val="11"/>
            <color indexed="81"/>
            <rFont val="Segoe UI"/>
            <family val="2"/>
          </rPr>
          <t xml:space="preserve">
Changing the number to a value between 0 and 1 will adjust the calculator's sensitivity to assigning neutral positions.</t>
        </r>
      </text>
    </comment>
    <comment ref="I36" authorId="0" shapeId="0" xr:uid="{7580F130-5FD3-41A2-8377-B704BF094C5D}">
      <text>
        <r>
          <rPr>
            <b/>
            <sz val="11"/>
            <color indexed="81"/>
            <rFont val="Segoe UI"/>
            <family val="2"/>
          </rPr>
          <t xml:space="preserve">Rheostat Score override
</t>
        </r>
        <r>
          <rPr>
            <sz val="11"/>
            <color indexed="81"/>
            <rFont val="Segoe UI"/>
            <family val="2"/>
          </rPr>
          <t>Changing the number to a value between 0 and 1 will adjust the calculator's sensitivity to assigning rheostat positions.</t>
        </r>
        <r>
          <rPr>
            <b/>
            <sz val="11"/>
            <color indexed="81"/>
            <rFont val="Segoe UI"/>
            <family val="2"/>
          </rPr>
          <t xml:space="preserve">
</t>
        </r>
      </text>
    </comment>
    <comment ref="I39" authorId="0" shapeId="0" xr:uid="{27089BE7-A860-4BDC-B5BA-0C6831FD5FF6}">
      <text>
        <r>
          <rPr>
            <b/>
            <sz val="11"/>
            <color indexed="81"/>
            <rFont val="Segoe UI"/>
            <family val="2"/>
          </rPr>
          <t>Toggle Score override</t>
        </r>
        <r>
          <rPr>
            <sz val="11"/>
            <color indexed="81"/>
            <rFont val="Segoe UI"/>
            <family val="2"/>
          </rPr>
          <t xml:space="preserve">
Changing the number to a value between 0 and 1 will adjust the calculator's sensitivity to assigning toggle positions.</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2">
    <bk>
      <extLst>
        <ext uri="{bdbb8cdc-fa1e-496e-a857-3c3f30c029c3}">
          <xda:dynamicArrayProperties fDynamic="0" fCollapsed="0"/>
        </ext>
      </extLst>
    </bk>
    <bk>
      <extLst>
        <ext uri="{bdbb8cdc-fa1e-496e-a857-3c3f30c029c3}">
          <xda:dynamicArrayProperties fDynamic="1" fCollapsed="0"/>
        </ext>
      </extLst>
    </bk>
  </futureMetadata>
  <cellMetadata count="2">
    <bk>
      <rc t="1" v="0"/>
    </bk>
    <bk>
      <rc t="1" v="1"/>
    </bk>
  </cellMetadata>
</metadata>
</file>

<file path=xl/sharedStrings.xml><?xml version="1.0" encoding="utf-8"?>
<sst xmlns="http://schemas.openxmlformats.org/spreadsheetml/2006/main" count="14637" uniqueCount="173">
  <si>
    <t>Position</t>
  </si>
  <si>
    <t>Mutation</t>
  </si>
  <si>
    <t>Data</t>
  </si>
  <si>
    <t>Error</t>
  </si>
  <si>
    <t>Positions Analyzed</t>
  </si>
  <si>
    <t>Wild Type</t>
  </si>
  <si>
    <t>NA</t>
  </si>
  <si>
    <t>Recommended number of bins</t>
  </si>
  <si>
    <t>Bin size</t>
  </si>
  <si>
    <t>A</t>
  </si>
  <si>
    <t>Log Data</t>
  </si>
  <si>
    <t>Error of Log Data</t>
  </si>
  <si>
    <t>Position Statistics</t>
  </si>
  <si>
    <t>Bin determination</t>
  </si>
  <si>
    <t>Minimum</t>
  </si>
  <si>
    <t>Maximum</t>
  </si>
  <si>
    <t>Dead</t>
  </si>
  <si>
    <t># of bins</t>
  </si>
  <si>
    <t>Error based</t>
  </si>
  <si>
    <t>Mean</t>
  </si>
  <si>
    <t>Median</t>
  </si>
  <si>
    <t>Bin Recommendation</t>
  </si>
  <si>
    <t>Data to be analyzed</t>
  </si>
  <si>
    <t>Error to be analyzed</t>
  </si>
  <si>
    <t>Bin override</t>
  </si>
  <si>
    <t>WT</t>
  </si>
  <si>
    <t>all</t>
  </si>
  <si>
    <t>Data statistics</t>
  </si>
  <si>
    <t>Number of bins override</t>
  </si>
  <si>
    <t>(leave blank if no override)</t>
  </si>
  <si>
    <t>minimum</t>
  </si>
  <si>
    <t>freq</t>
  </si>
  <si>
    <t>binned</t>
  </si>
  <si>
    <t>extra bins</t>
  </si>
  <si>
    <t>up weights</t>
  </si>
  <si>
    <t>up wt</t>
  </si>
  <si>
    <t>down dead</t>
  </si>
  <si>
    <t>Bin weight determination</t>
  </si>
  <si>
    <t>WT bin</t>
  </si>
  <si>
    <t>Dead bin</t>
  </si>
  <si>
    <t>Total weighted bin values</t>
  </si>
  <si>
    <t>Total number of bins</t>
  </si>
  <si>
    <t>all bin weights</t>
  </si>
  <si>
    <t>Determining Bin range</t>
  </si>
  <si>
    <t>Bin Weights</t>
  </si>
  <si>
    <t>weighted bins</t>
  </si>
  <si>
    <t>bin occupancy</t>
  </si>
  <si>
    <t>Bins</t>
  </si>
  <si>
    <t>All</t>
  </si>
  <si>
    <t>Scores</t>
  </si>
  <si>
    <t>Neutral</t>
  </si>
  <si>
    <t>Unweighted rheostat</t>
  </si>
  <si>
    <t>Weighted rheostat</t>
  </si>
  <si>
    <t>Toggle</t>
  </si>
  <si>
    <t>Total# of Mutants</t>
  </si>
  <si>
    <t>Threshold</t>
  </si>
  <si>
    <t>Positions ordered</t>
  </si>
  <si>
    <t>Unique Distinct Positions</t>
  </si>
  <si>
    <t>yes</t>
  </si>
  <si>
    <t>Drop down menu options</t>
  </si>
  <si>
    <t>no</t>
  </si>
  <si>
    <t># of variants</t>
  </si>
  <si>
    <t>Should the data be converted to a log scale?</t>
  </si>
  <si>
    <t>Min/Max override</t>
  </si>
  <si>
    <t>log scale?</t>
  </si>
  <si>
    <t>non fxnal value</t>
  </si>
  <si>
    <t>Bins for plots</t>
  </si>
  <si>
    <t>Data set:</t>
  </si>
  <si>
    <t>Nonfunctional protein value ("Dead")</t>
  </si>
  <si>
    <t>Dead Protein</t>
  </si>
  <si>
    <t>Binary</t>
  </si>
  <si>
    <t>Is the dead protein value larger than wild type?</t>
  </si>
  <si>
    <t>Bin weights for Analysis</t>
  </si>
  <si>
    <t>Dead protein values are large</t>
  </si>
  <si>
    <t>Dead protein values are small</t>
  </si>
  <si>
    <t>down weights</t>
  </si>
  <si>
    <t>down wt</t>
  </si>
  <si>
    <t>Bin weighting override</t>
  </si>
  <si>
    <t>maximum</t>
  </si>
  <si>
    <t>Bin size (not logged)</t>
  </si>
  <si>
    <t>Functional Value</t>
  </si>
  <si>
    <t>sum of positions</t>
  </si>
  <si>
    <t>Position to be counted</t>
  </si>
  <si>
    <t>Error override</t>
  </si>
  <si>
    <t>Max/Min for calculations</t>
  </si>
  <si>
    <t>Mean Error for calculations</t>
  </si>
  <si>
    <t>Number of values greater than the maximum</t>
  </si>
  <si>
    <t>&lt;0.1</t>
  </si>
  <si>
    <t>0.1 to &lt; 0.2</t>
  </si>
  <si>
    <t>0.2 to &lt; 0.3</t>
  </si>
  <si>
    <t>0.3 to &lt; 0.4</t>
  </si>
  <si>
    <t>0.4 to &lt; 0.5</t>
  </si>
  <si>
    <t>0.5 to &lt; 0.6</t>
  </si>
  <si>
    <t>0.6 to &lt; 0.7</t>
  </si>
  <si>
    <t>0.7 to &lt; 0.8</t>
  </si>
  <si>
    <t>0.8 to &lt; 0.9</t>
  </si>
  <si>
    <t>0.9 to 1.0</t>
  </si>
  <si>
    <t>sum</t>
  </si>
  <si>
    <t>Bins with max adjusted</t>
  </si>
  <si>
    <t>WT centered bin</t>
  </si>
  <si>
    <t>Freq in WT centered</t>
  </si>
  <si>
    <t>Binned in WT centered</t>
  </si>
  <si>
    <t>2 sigma error</t>
  </si>
  <si>
    <t>Top  WT boundary</t>
  </si>
  <si>
    <t>Bottom WT boundary</t>
  </si>
  <si>
    <t>Times 2 bin size</t>
  </si>
  <si>
    <t>Enhancing</t>
  </si>
  <si>
    <t>Neutral Bin size override</t>
  </si>
  <si>
    <t>Freq above top boundary</t>
  </si>
  <si>
    <t>Freq under bottom boundary</t>
  </si>
  <si>
    <t>Average</t>
  </si>
  <si>
    <t>Standard Deviation</t>
  </si>
  <si>
    <t>Adverse</t>
  </si>
  <si>
    <t>Double Counted</t>
  </si>
  <si>
    <t>Enhancing and Rheostat</t>
  </si>
  <si>
    <t>Assignment</t>
  </si>
  <si>
    <t>Neutral bin size</t>
  </si>
  <si>
    <t>Rheostate/toggle bin width</t>
  </si>
  <si>
    <t>Enhancing Score assignment</t>
  </si>
  <si>
    <t>Default Enhancing Score assignment</t>
  </si>
  <si>
    <t>Default Neutral Score assignment</t>
  </si>
  <si>
    <t>Rheostat Score assignment</t>
  </si>
  <si>
    <t>Default Rheostate Score assignment</t>
  </si>
  <si>
    <t>Toggle Score assignment</t>
  </si>
  <si>
    <t>Default Toggle Score assignment</t>
  </si>
  <si>
    <t>Rheostat assignment</t>
  </si>
  <si>
    <t>Neutral assignment</t>
  </si>
  <si>
    <t>Toggle assignment</t>
  </si>
  <si>
    <t>Enhancing assignment</t>
  </si>
  <si>
    <t>Assignments</t>
  </si>
  <si>
    <t>Count</t>
  </si>
  <si>
    <t>Assignments are being made here</t>
  </si>
  <si>
    <t>Order of precedence</t>
  </si>
  <si>
    <t>Moderate</t>
  </si>
  <si>
    <t>Rheostat</t>
  </si>
  <si>
    <t>WT/Inactive</t>
  </si>
  <si>
    <t>Poss. WT/Inactive</t>
  </si>
  <si>
    <t>Poss Adverse or Moderate</t>
  </si>
  <si>
    <t>Error override to be used for neutral bins</t>
  </si>
  <si>
    <t>Neutral bin if no override</t>
  </si>
  <si>
    <t>10% of range</t>
  </si>
  <si>
    <t>Neutral Score assignment</t>
  </si>
  <si>
    <t>E</t>
  </si>
  <si>
    <t>W</t>
  </si>
  <si>
    <t>Y</t>
  </si>
  <si>
    <t>H</t>
  </si>
  <si>
    <t>S</t>
  </si>
  <si>
    <t>I</t>
  </si>
  <si>
    <t>V</t>
  </si>
  <si>
    <t>F</t>
  </si>
  <si>
    <t>Q</t>
  </si>
  <si>
    <t>L</t>
  </si>
  <si>
    <t>R</t>
  </si>
  <si>
    <t>M</t>
  </si>
  <si>
    <t>T</t>
  </si>
  <si>
    <t>K</t>
  </si>
  <si>
    <t>P</t>
  </si>
  <si>
    <t>N</t>
  </si>
  <si>
    <t>D</t>
  </si>
  <si>
    <t>G</t>
  </si>
  <si>
    <t>C</t>
  </si>
  <si>
    <t>These data are from the Call lab paper Supp Fig 13</t>
  </si>
  <si>
    <t>The max value of 1.5 was taken from the range used in the Call lab paper</t>
  </si>
  <si>
    <t>https://www.nature.com/articles/s41467-024-50566-9</t>
  </si>
  <si>
    <t>WT AA</t>
  </si>
  <si>
    <t>The Supplement legend describes them as "Sequence-function map of normalized combined drug-escape fitness scores after
applying the filters outlined in Extended Data Fig. 12"</t>
  </si>
  <si>
    <t>Plpro activity in the presence of inhibitors, from the combined and filtered set shown in Call lab SuppFig 13</t>
  </si>
  <si>
    <t xml:space="preserve">We interpret this as "Supp Fig 12", since the paper does not have Extended Data figures </t>
  </si>
  <si>
    <t>The "dead" value of 0.19 used here is the average + std deviation of the stop codons</t>
  </si>
  <si>
    <t>The WT value reported for the original data is 1 +-0.02</t>
  </si>
  <si>
    <t>When RheoScale was performed with the reported WT values, no positons were neutral.</t>
  </si>
  <si>
    <t>This reported error seems really small, given the other analyses in the Call paper. For RheoScale analyses, we chose instead to use the calculator default for the neutral error, which is 2-x the histogram bin width</t>
  </si>
  <si>
    <t>This results in a neutral bin width 0.26, which is comparable to the other activity assay and resulted in a reasonable number of neutral positions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</si>
</sst>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
    <numFmt numFmtId="165" formatCode="0.00000"/>
    <numFmt numFmtId="166" formatCode="0.00000000"/>
  </numFmts>
  <fonts count="22" x14ac:knownFonts="1">
    <font>
      <sz val="12"/>
      <color theme="1"/>
      <name val="Calibri"/>
      <family val="2"/>
      <scheme val="minor"/>
    </font>
    <font>
      <sz val="12"/>
      <color theme="1"/>
      <name val="Calibri"/>
      <family val="2"/>
      <scheme val="minor"/>
    </font>
    <font>
      <sz val="12"/>
      <color rgb="FFFF0000"/>
      <name val="Calibri"/>
      <family val="2"/>
      <scheme val="minor"/>
    </font>
    <font>
      <b/>
      <sz val="12"/>
      <color theme="1"/>
      <name val="Calibri"/>
      <family val="2"/>
      <scheme val="minor"/>
    </font>
    <font>
      <u/>
      <sz val="12"/>
      <color theme="10"/>
      <name val="Calibri"/>
      <family val="2"/>
      <scheme val="minor"/>
    </font>
    <font>
      <u/>
      <sz val="12"/>
      <color theme="11"/>
      <name val="Calibri"/>
      <family val="2"/>
      <scheme val="minor"/>
    </font>
    <font>
      <sz val="12"/>
      <name val="Calibri"/>
      <family val="2"/>
      <scheme val="minor"/>
    </font>
    <font>
      <b/>
      <sz val="16"/>
      <color theme="1"/>
      <name val="Calibri"/>
      <family val="2"/>
      <scheme val="minor"/>
    </font>
    <font>
      <b/>
      <sz val="12"/>
      <color rgb="FF008000"/>
      <name val="Calibri"/>
      <family val="2"/>
      <scheme val="minor"/>
    </font>
    <font>
      <b/>
      <sz val="18"/>
      <color theme="1"/>
      <name val="Calibri"/>
      <family val="2"/>
      <scheme val="minor"/>
    </font>
    <font>
      <sz val="16"/>
      <color theme="1"/>
      <name val="Calibri"/>
      <family val="2"/>
      <scheme val="minor"/>
    </font>
    <font>
      <sz val="12"/>
      <color rgb="FF0000FF"/>
      <name val="Calibri"/>
      <family val="2"/>
      <scheme val="minor"/>
    </font>
    <font>
      <sz val="18"/>
      <color theme="1"/>
      <name val="Calibri"/>
      <family val="2"/>
      <scheme val="minor"/>
    </font>
    <font>
      <b/>
      <sz val="11"/>
      <color rgb="FF008000"/>
      <name val="Calibri"/>
      <family val="2"/>
      <scheme val="minor"/>
    </font>
    <font>
      <b/>
      <sz val="12"/>
      <color rgb="FF0432FF"/>
      <name val="Calibri"/>
      <family val="2"/>
      <scheme val="minor"/>
    </font>
    <font>
      <b/>
      <sz val="12"/>
      <color rgb="FF0000FF"/>
      <name val="Calibri"/>
      <family val="2"/>
      <scheme val="minor"/>
    </font>
    <font>
      <b/>
      <sz val="12"/>
      <name val="Calibri"/>
      <family val="2"/>
      <scheme val="minor"/>
    </font>
    <font>
      <sz val="12"/>
      <color rgb="FF9C0006"/>
      <name val="Calibri"/>
      <family val="2"/>
      <scheme val="minor"/>
    </font>
    <font>
      <sz val="12"/>
      <color rgb="FF000000"/>
      <name val="Calibri"/>
      <family val="2"/>
      <scheme val="minor"/>
    </font>
    <font>
      <sz val="10"/>
      <color indexed="81"/>
      <name val="Tahoma"/>
      <family val="2"/>
    </font>
    <font>
      <b/>
      <sz val="11"/>
      <color indexed="81"/>
      <name val="Segoe UI"/>
      <family val="2"/>
    </font>
    <font>
      <sz val="11"/>
      <color indexed="81"/>
      <name val="Segoe UI"/>
      <family val="2"/>
    </font>
  </fonts>
  <fills count="6">
    <fill>
      <patternFill patternType="none"/>
    </fill>
    <fill>
      <patternFill patternType="gray125"/>
    </fill>
    <fill>
      <patternFill patternType="solid">
        <fgColor theme="0" tint="-0.249977111117893"/>
        <bgColor indexed="64"/>
      </patternFill>
    </fill>
    <fill>
      <patternFill patternType="solid">
        <fgColor theme="7" tint="0.59999389629810485"/>
        <bgColor indexed="64"/>
      </patternFill>
    </fill>
    <fill>
      <patternFill patternType="solid">
        <fgColor rgb="FFFFC7CE"/>
      </patternFill>
    </fill>
    <fill>
      <patternFill patternType="solid">
        <fgColor theme="1"/>
        <bgColor indexed="64"/>
      </patternFill>
    </fill>
  </fills>
  <borders count="34">
    <border>
      <left/>
      <right/>
      <top/>
      <bottom/>
      <diagonal/>
    </border>
    <border>
      <left style="medium">
        <color auto="1"/>
      </left>
      <right style="medium">
        <color auto="1"/>
      </right>
      <top style="medium">
        <color auto="1"/>
      </top>
      <bottom style="medium">
        <color auto="1"/>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bottom/>
      <diagonal/>
    </border>
    <border>
      <left/>
      <right style="medium">
        <color auto="1"/>
      </right>
      <top/>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thin">
        <color auto="1"/>
      </right>
      <top style="thin">
        <color auto="1"/>
      </top>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right/>
      <top style="medium">
        <color auto="1"/>
      </top>
      <bottom style="medium">
        <color auto="1"/>
      </bottom>
      <diagonal/>
    </border>
    <border>
      <left style="thin">
        <color auto="1"/>
      </left>
      <right/>
      <top style="thin">
        <color auto="1"/>
      </top>
      <bottom style="thin">
        <color auto="1"/>
      </bottom>
      <diagonal/>
    </border>
    <border>
      <left style="medium">
        <color auto="1"/>
      </left>
      <right style="medium">
        <color auto="1"/>
      </right>
      <top style="medium">
        <color auto="1"/>
      </top>
      <bottom/>
      <diagonal/>
    </border>
    <border>
      <left style="medium">
        <color auto="1"/>
      </left>
      <right style="medium">
        <color auto="1"/>
      </right>
      <top/>
      <bottom/>
      <diagonal/>
    </border>
    <border>
      <left style="medium">
        <color auto="1"/>
      </left>
      <right style="medium">
        <color auto="1"/>
      </right>
      <top/>
      <bottom style="medium">
        <color auto="1"/>
      </bottom>
      <diagonal/>
    </border>
    <border>
      <left style="thin">
        <color auto="1"/>
      </left>
      <right style="thin">
        <color auto="1"/>
      </right>
      <top/>
      <bottom/>
      <diagonal/>
    </border>
    <border>
      <left style="thin">
        <color auto="1"/>
      </left>
      <right style="thin">
        <color auto="1"/>
      </right>
      <top/>
      <bottom style="thin">
        <color auto="1"/>
      </bottom>
      <diagonal/>
    </border>
    <border>
      <left/>
      <right style="thin">
        <color auto="1"/>
      </right>
      <top style="thin">
        <color auto="1"/>
      </top>
      <bottom style="thin">
        <color auto="1"/>
      </bottom>
      <diagonal/>
    </border>
    <border>
      <left style="medium">
        <color indexed="64"/>
      </left>
      <right style="thin">
        <color auto="1"/>
      </right>
      <top style="medium">
        <color indexed="64"/>
      </top>
      <bottom/>
      <diagonal/>
    </border>
    <border>
      <left style="thin">
        <color auto="1"/>
      </left>
      <right style="thin">
        <color auto="1"/>
      </right>
      <top style="medium">
        <color indexed="64"/>
      </top>
      <bottom/>
      <diagonal/>
    </border>
    <border>
      <left style="thin">
        <color auto="1"/>
      </left>
      <right style="medium">
        <color indexed="64"/>
      </right>
      <top style="thin">
        <color auto="1"/>
      </top>
      <bottom style="thin">
        <color auto="1"/>
      </bottom>
      <diagonal/>
    </border>
    <border>
      <left style="thin">
        <color auto="1"/>
      </left>
      <right style="medium">
        <color indexed="64"/>
      </right>
      <top style="thin">
        <color auto="1"/>
      </top>
      <bottom style="medium">
        <color indexed="64"/>
      </bottom>
      <diagonal/>
    </border>
    <border>
      <left style="thin">
        <color auto="1"/>
      </left>
      <right style="medium">
        <color auto="1"/>
      </right>
      <top style="medium">
        <color indexed="64"/>
      </top>
      <bottom style="medium">
        <color auto="1"/>
      </bottom>
      <diagonal/>
    </border>
    <border>
      <left style="thin">
        <color auto="1"/>
      </left>
      <right style="medium">
        <color indexed="64"/>
      </right>
      <top style="thin">
        <color auto="1"/>
      </top>
      <bottom/>
      <diagonal/>
    </border>
  </borders>
  <cellStyleXfs count="138">
    <xf numFmtId="0" fontId="0" fillId="0" borderId="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17" fillId="4" borderId="0" applyNumberFormat="0" applyBorder="0" applyAlignment="0" applyProtection="0"/>
  </cellStyleXfs>
  <cellXfs count="90">
    <xf numFmtId="0" fontId="0" fillId="0" borderId="0" xfId="0"/>
    <xf numFmtId="0" fontId="0" fillId="0" borderId="1" xfId="0" applyBorder="1"/>
    <xf numFmtId="0" fontId="3" fillId="0" borderId="0" xfId="0" applyFont="1"/>
    <xf numFmtId="0" fontId="0" fillId="0" borderId="2" xfId="0" applyBorder="1"/>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0" fontId="2" fillId="0" borderId="0" xfId="0" applyFont="1"/>
    <xf numFmtId="2" fontId="0" fillId="0" borderId="0" xfId="0" applyNumberFormat="1"/>
    <xf numFmtId="0" fontId="0" fillId="2" borderId="0" xfId="0" applyFill="1"/>
    <xf numFmtId="0" fontId="0" fillId="0" borderId="0" xfId="0" applyAlignment="1">
      <alignment horizontal="center"/>
    </xf>
    <xf numFmtId="0" fontId="6" fillId="3" borderId="0" xfId="0" applyFont="1" applyFill="1"/>
    <xf numFmtId="0" fontId="0" fillId="3" borderId="0" xfId="0" applyFill="1"/>
    <xf numFmtId="0" fontId="8" fillId="0" borderId="0" xfId="0" applyFont="1"/>
    <xf numFmtId="0" fontId="6" fillId="0" borderId="0" xfId="0" applyFont="1"/>
    <xf numFmtId="164" fontId="7" fillId="0" borderId="0" xfId="0" applyNumberFormat="1" applyFont="1" applyAlignment="1">
      <alignment horizontal="center"/>
    </xf>
    <xf numFmtId="0" fontId="0" fillId="0" borderId="17" xfId="0" applyBorder="1"/>
    <xf numFmtId="0" fontId="9" fillId="0" borderId="0" xfId="0" applyFont="1"/>
    <xf numFmtId="0" fontId="9" fillId="0" borderId="0" xfId="0" applyFont="1" applyAlignment="1">
      <alignment horizontal="center"/>
    </xf>
    <xf numFmtId="1" fontId="9" fillId="0" borderId="0" xfId="0" applyNumberFormat="1" applyFont="1" applyAlignment="1">
      <alignment horizontal="center"/>
    </xf>
    <xf numFmtId="0" fontId="10" fillId="0" borderId="0" xfId="0" applyFont="1" applyAlignment="1">
      <alignment horizontal="center"/>
    </xf>
    <xf numFmtId="0" fontId="7" fillId="0" borderId="0" xfId="0" applyFont="1" applyAlignment="1">
      <alignment horizontal="center"/>
    </xf>
    <xf numFmtId="164" fontId="0" fillId="0" borderId="0" xfId="0" applyNumberFormat="1" applyAlignment="1">
      <alignment horizontal="center"/>
    </xf>
    <xf numFmtId="164" fontId="9" fillId="0" borderId="0" xfId="0" applyNumberFormat="1" applyFont="1" applyAlignment="1">
      <alignment horizontal="center"/>
    </xf>
    <xf numFmtId="0" fontId="11" fillId="0" borderId="0" xfId="0" applyFont="1"/>
    <xf numFmtId="0" fontId="12" fillId="0" borderId="0" xfId="0" applyFont="1"/>
    <xf numFmtId="0" fontId="12" fillId="0" borderId="0" xfId="0" applyFont="1" applyAlignment="1">
      <alignment horizontal="center"/>
    </xf>
    <xf numFmtId="0" fontId="13" fillId="0" borderId="0" xfId="0" applyFont="1"/>
    <xf numFmtId="2" fontId="0" fillId="0" borderId="0" xfId="0" applyNumberFormat="1" applyAlignment="1">
      <alignment horizontal="right"/>
    </xf>
    <xf numFmtId="0" fontId="7" fillId="0" borderId="0" xfId="0" applyFont="1"/>
    <xf numFmtId="0" fontId="3" fillId="0" borderId="0" xfId="0" applyFont="1" applyAlignment="1">
      <alignment wrapText="1"/>
    </xf>
    <xf numFmtId="0" fontId="0" fillId="0" borderId="22" xfId="0" applyBorder="1"/>
    <xf numFmtId="0" fontId="0" fillId="0" borderId="23" xfId="0" applyBorder="1"/>
    <xf numFmtId="0" fontId="0" fillId="0" borderId="24" xfId="0" applyBorder="1"/>
    <xf numFmtId="0" fontId="14" fillId="0" borderId="0" xfId="0" applyFont="1"/>
    <xf numFmtId="0" fontId="15" fillId="0" borderId="0" xfId="0" applyFont="1"/>
    <xf numFmtId="0" fontId="0" fillId="0" borderId="25" xfId="0" applyBorder="1"/>
    <xf numFmtId="0" fontId="0" fillId="0" borderId="26" xfId="0" applyBorder="1"/>
    <xf numFmtId="0" fontId="16" fillId="0" borderId="21" xfId="0" applyFont="1" applyBorder="1"/>
    <xf numFmtId="0" fontId="0" fillId="0" borderId="27" xfId="0" applyBorder="1"/>
    <xf numFmtId="0" fontId="8" fillId="0" borderId="8" xfId="0" applyFont="1" applyBorder="1"/>
    <xf numFmtId="0" fontId="3" fillId="0" borderId="0" xfId="0" applyFont="1" applyAlignment="1">
      <alignment horizontal="center"/>
    </xf>
    <xf numFmtId="0" fontId="17" fillId="4" borderId="0" xfId="137" applyAlignment="1">
      <alignment horizontal="center"/>
    </xf>
    <xf numFmtId="1" fontId="0" fillId="0" borderId="0" xfId="0" applyNumberFormat="1" applyAlignment="1">
      <alignment horizontal="center"/>
    </xf>
    <xf numFmtId="1" fontId="1" fillId="0" borderId="0" xfId="137" applyNumberFormat="1" applyFont="1" applyFill="1" applyAlignment="1">
      <alignment horizontal="center"/>
    </xf>
    <xf numFmtId="1" fontId="1" fillId="0" borderId="0" xfId="0" applyNumberFormat="1" applyFont="1" applyAlignment="1">
      <alignment horizontal="center"/>
    </xf>
    <xf numFmtId="1" fontId="0" fillId="0" borderId="0" xfId="0" applyNumberFormat="1"/>
    <xf numFmtId="0" fontId="0" fillId="0" borderId="18" xfId="0" applyBorder="1"/>
    <xf numFmtId="0" fontId="0" fillId="0" borderId="19" xfId="0" applyBorder="1"/>
    <xf numFmtId="0" fontId="3" fillId="0" borderId="0" xfId="0" applyFont="1" applyAlignment="1">
      <alignment horizontal="center" vertical="center"/>
    </xf>
    <xf numFmtId="164" fontId="10" fillId="0" borderId="0" xfId="0" applyNumberFormat="1" applyFont="1" applyAlignment="1">
      <alignment horizontal="center"/>
    </xf>
    <xf numFmtId="164" fontId="0" fillId="0" borderId="0" xfId="0" applyNumberFormat="1"/>
    <xf numFmtId="0" fontId="0" fillId="5" borderId="0" xfId="0" applyFill="1"/>
    <xf numFmtId="165" fontId="0" fillId="0" borderId="0" xfId="0" applyNumberFormat="1"/>
    <xf numFmtId="166" fontId="0" fillId="0" borderId="0" xfId="0" applyNumberFormat="1"/>
    <xf numFmtId="0" fontId="3" fillId="0" borderId="28" xfId="0" applyFont="1" applyBorder="1" applyAlignment="1">
      <alignment horizontal="center" vertical="center"/>
    </xf>
    <xf numFmtId="0" fontId="3" fillId="0" borderId="29" xfId="0" applyFont="1" applyBorder="1" applyAlignment="1">
      <alignment horizontal="center" vertical="center"/>
    </xf>
    <xf numFmtId="2" fontId="3" fillId="0" borderId="29" xfId="0" applyNumberFormat="1" applyFont="1" applyBorder="1" applyAlignment="1">
      <alignment horizontal="center" vertical="center"/>
    </xf>
    <xf numFmtId="0" fontId="0" fillId="0" borderId="0" xfId="0" applyAlignment="1">
      <alignment horizontal="center" vertical="center"/>
    </xf>
    <xf numFmtId="0" fontId="0" fillId="0" borderId="10" xfId="0" applyBorder="1" applyAlignment="1">
      <alignment horizontal="center" vertical="center"/>
    </xf>
    <xf numFmtId="1" fontId="0" fillId="0" borderId="11" xfId="0" applyNumberFormat="1" applyBorder="1" applyAlignment="1">
      <alignment horizontal="center" vertical="center"/>
    </xf>
    <xf numFmtId="2" fontId="0" fillId="0" borderId="11" xfId="0" applyNumberFormat="1" applyBorder="1" applyAlignment="1">
      <alignment horizontal="center" vertical="center"/>
    </xf>
    <xf numFmtId="0" fontId="0" fillId="0" borderId="13" xfId="0" applyBorder="1" applyAlignment="1">
      <alignment horizontal="center" vertical="center"/>
    </xf>
    <xf numFmtId="1" fontId="0" fillId="0" borderId="14" xfId="0" applyNumberFormat="1" applyBorder="1" applyAlignment="1">
      <alignment horizontal="center" vertical="center"/>
    </xf>
    <xf numFmtId="2" fontId="0" fillId="0" borderId="14" xfId="0" applyNumberFormat="1" applyBorder="1" applyAlignment="1">
      <alignment horizontal="center" vertical="center"/>
    </xf>
    <xf numFmtId="0" fontId="0" fillId="0" borderId="15" xfId="0" applyBorder="1" applyAlignment="1">
      <alignment horizontal="center" vertical="center"/>
    </xf>
    <xf numFmtId="1" fontId="0" fillId="0" borderId="16" xfId="0" applyNumberFormat="1" applyBorder="1" applyAlignment="1">
      <alignment horizontal="center" vertical="center"/>
    </xf>
    <xf numFmtId="2" fontId="0" fillId="0" borderId="16" xfId="0" applyNumberFormat="1" applyBorder="1" applyAlignment="1">
      <alignment horizontal="center" vertical="center"/>
    </xf>
    <xf numFmtId="0" fontId="3" fillId="0" borderId="32" xfId="0" applyFont="1" applyBorder="1" applyAlignment="1">
      <alignment horizontal="center" vertical="center"/>
    </xf>
    <xf numFmtId="0" fontId="0" fillId="0" borderId="12" xfId="0" applyBorder="1"/>
    <xf numFmtId="0" fontId="0" fillId="0" borderId="30" xfId="0" applyBorder="1"/>
    <xf numFmtId="0" fontId="0" fillId="0" borderId="33" xfId="0" applyBorder="1"/>
    <xf numFmtId="0" fontId="0" fillId="0" borderId="31" xfId="0" applyBorder="1"/>
    <xf numFmtId="2" fontId="0" fillId="0" borderId="0" xfId="0" applyNumberFormat="1" applyAlignment="1">
      <alignment horizontal="center" vertical="center"/>
    </xf>
    <xf numFmtId="2" fontId="0" fillId="0" borderId="3" xfId="0" applyNumberFormat="1" applyBorder="1" applyAlignment="1">
      <alignment horizontal="center" vertical="center"/>
    </xf>
    <xf numFmtId="0" fontId="18" fillId="0" borderId="0" xfId="0" applyFont="1"/>
    <xf numFmtId="11" fontId="18" fillId="0" borderId="0" xfId="0" applyNumberFormat="1" applyFont="1"/>
    <xf numFmtId="0" fontId="0" fillId="0" borderId="0" xfId="0" applyAlignment="1"/>
    <xf numFmtId="0" fontId="7" fillId="0" borderId="3" xfId="0" applyFont="1" applyBorder="1" applyAlignment="1">
      <alignment horizontal="center"/>
    </xf>
    <xf numFmtId="0" fontId="3" fillId="0" borderId="0" xfId="0" applyFont="1" applyAlignment="1">
      <alignment horizontal="center"/>
    </xf>
    <xf numFmtId="0" fontId="14" fillId="0" borderId="0" xfId="0" applyFont="1" applyAlignment="1">
      <alignment horizontal="center"/>
    </xf>
    <xf numFmtId="164" fontId="7" fillId="0" borderId="0" xfId="0" applyNumberFormat="1" applyFont="1" applyAlignment="1">
      <alignment horizontal="center"/>
    </xf>
    <xf numFmtId="0" fontId="0" fillId="0" borderId="18" xfId="0" applyBorder="1" applyAlignment="1">
      <alignment horizontal="left"/>
    </xf>
    <xf numFmtId="0" fontId="0" fillId="0" borderId="20" xfId="0" applyBorder="1" applyAlignment="1">
      <alignment horizontal="left"/>
    </xf>
    <xf numFmtId="0" fontId="0" fillId="0" borderId="19" xfId="0" applyBorder="1" applyAlignment="1">
      <alignment horizontal="left"/>
    </xf>
    <xf numFmtId="0" fontId="18" fillId="0" borderId="0" xfId="0" applyFont="1" applyAlignment="1">
      <alignment horizontal="center"/>
    </xf>
  </cellXfs>
  <cellStyles count="138">
    <cellStyle name="Bad" xfId="137" builtinId="27"/>
    <cellStyle name="Followed Hyperlink" xfId="2" builtinId="9" hidden="1"/>
    <cellStyle name="Followed Hyperlink" xfId="4" builtinId="9" hidden="1"/>
    <cellStyle name="Followed Hyperlink" xfId="6" builtinId="9" hidden="1"/>
    <cellStyle name="Followed Hyperlink" xfId="8" builtinId="9" hidden="1"/>
    <cellStyle name="Followed Hyperlink" xfId="10" builtinId="9" hidden="1"/>
    <cellStyle name="Followed Hyperlink" xfId="12" builtinId="9" hidden="1"/>
    <cellStyle name="Followed Hyperlink" xfId="14" builtinId="9" hidden="1"/>
    <cellStyle name="Followed Hyperlink" xfId="16" builtinId="9" hidden="1"/>
    <cellStyle name="Followed Hyperlink" xfId="18" builtinId="9" hidden="1"/>
    <cellStyle name="Followed Hyperlink" xfId="20" builtinId="9" hidden="1"/>
    <cellStyle name="Followed Hyperlink" xfId="22" builtinId="9" hidden="1"/>
    <cellStyle name="Followed Hyperlink" xfId="24" builtinId="9" hidden="1"/>
    <cellStyle name="Followed Hyperlink" xfId="26" builtinId="9" hidden="1"/>
    <cellStyle name="Followed Hyperlink" xfId="28" builtinId="9" hidden="1"/>
    <cellStyle name="Followed Hyperlink" xfId="30" builtinId="9" hidden="1"/>
    <cellStyle name="Followed Hyperlink" xfId="32" builtinId="9" hidden="1"/>
    <cellStyle name="Followed Hyperlink" xfId="34" builtinId="9" hidden="1"/>
    <cellStyle name="Followed Hyperlink" xfId="36" builtinId="9" hidden="1"/>
    <cellStyle name="Followed Hyperlink" xfId="38" builtinId="9" hidden="1"/>
    <cellStyle name="Followed Hyperlink" xfId="40" builtinId="9" hidden="1"/>
    <cellStyle name="Followed Hyperlink" xfId="42" builtinId="9" hidden="1"/>
    <cellStyle name="Followed Hyperlink" xfId="44" builtinId="9" hidden="1"/>
    <cellStyle name="Followed Hyperlink" xfId="46" builtinId="9" hidden="1"/>
    <cellStyle name="Followed Hyperlink" xfId="48" builtinId="9" hidden="1"/>
    <cellStyle name="Followed Hyperlink" xfId="50" builtinId="9" hidden="1"/>
    <cellStyle name="Followed Hyperlink" xfId="52" builtinId="9" hidden="1"/>
    <cellStyle name="Followed Hyperlink" xfId="54" builtinId="9" hidden="1"/>
    <cellStyle name="Followed Hyperlink" xfId="56" builtinId="9" hidden="1"/>
    <cellStyle name="Followed Hyperlink" xfId="58" builtinId="9" hidden="1"/>
    <cellStyle name="Followed Hyperlink" xfId="60" builtinId="9" hidden="1"/>
    <cellStyle name="Followed Hyperlink" xfId="62" builtinId="9" hidden="1"/>
    <cellStyle name="Followed Hyperlink" xfId="64" builtinId="9" hidden="1"/>
    <cellStyle name="Followed Hyperlink" xfId="66" builtinId="9" hidden="1"/>
    <cellStyle name="Followed Hyperlink" xfId="68" builtinId="9" hidden="1"/>
    <cellStyle name="Followed Hyperlink" xfId="70" builtinId="9" hidden="1"/>
    <cellStyle name="Followed Hyperlink" xfId="72" builtinId="9" hidden="1"/>
    <cellStyle name="Followed Hyperlink" xfId="74" builtinId="9" hidden="1"/>
    <cellStyle name="Followed Hyperlink" xfId="76" builtinId="9" hidden="1"/>
    <cellStyle name="Followed Hyperlink" xfId="78" builtinId="9" hidden="1"/>
    <cellStyle name="Followed Hyperlink" xfId="80" builtinId="9" hidden="1"/>
    <cellStyle name="Followed Hyperlink" xfId="82" builtinId="9" hidden="1"/>
    <cellStyle name="Followed Hyperlink" xfId="84" builtinId="9" hidden="1"/>
    <cellStyle name="Followed Hyperlink" xfId="86" builtinId="9" hidden="1"/>
    <cellStyle name="Followed Hyperlink" xfId="88" builtinId="9" hidden="1"/>
    <cellStyle name="Followed Hyperlink" xfId="90" builtinId="9" hidden="1"/>
    <cellStyle name="Followed Hyperlink" xfId="92" builtinId="9" hidden="1"/>
    <cellStyle name="Followed Hyperlink" xfId="94" builtinId="9" hidden="1"/>
    <cellStyle name="Followed Hyperlink" xfId="96" builtinId="9" hidden="1"/>
    <cellStyle name="Followed Hyperlink" xfId="98" builtinId="9" hidden="1"/>
    <cellStyle name="Followed Hyperlink" xfId="100" builtinId="9" hidden="1"/>
    <cellStyle name="Followed Hyperlink" xfId="102" builtinId="9" hidden="1"/>
    <cellStyle name="Followed Hyperlink" xfId="104" builtinId="9" hidden="1"/>
    <cellStyle name="Followed Hyperlink" xfId="106" builtinId="9" hidden="1"/>
    <cellStyle name="Followed Hyperlink" xfId="108" builtinId="9" hidden="1"/>
    <cellStyle name="Followed Hyperlink" xfId="110" builtinId="9" hidden="1"/>
    <cellStyle name="Followed Hyperlink" xfId="112" builtinId="9" hidden="1"/>
    <cellStyle name="Followed Hyperlink" xfId="114" builtinId="9" hidden="1"/>
    <cellStyle name="Followed Hyperlink" xfId="116" builtinId="9" hidden="1"/>
    <cellStyle name="Followed Hyperlink" xfId="118" builtinId="9" hidden="1"/>
    <cellStyle name="Followed Hyperlink" xfId="120" builtinId="9" hidden="1"/>
    <cellStyle name="Followed Hyperlink" xfId="122" builtinId="9" hidden="1"/>
    <cellStyle name="Followed Hyperlink" xfId="124" builtinId="9" hidden="1"/>
    <cellStyle name="Followed Hyperlink" xfId="126" builtinId="9" hidden="1"/>
    <cellStyle name="Followed Hyperlink" xfId="128" builtinId="9" hidden="1"/>
    <cellStyle name="Followed Hyperlink" xfId="130" builtinId="9" hidden="1"/>
    <cellStyle name="Followed Hyperlink" xfId="132" builtinId="9" hidden="1"/>
    <cellStyle name="Followed Hyperlink" xfId="134" builtinId="9" hidden="1"/>
    <cellStyle name="Followed Hyperlink" xfId="136" builtinId="9" hidden="1"/>
    <cellStyle name="Hyperlink" xfId="1" builtinId="8" hidden="1"/>
    <cellStyle name="Hyperlink" xfId="3" builtinId="8" hidden="1"/>
    <cellStyle name="Hyperlink" xfId="5" builtinId="8" hidden="1"/>
    <cellStyle name="Hyperlink" xfId="7" builtinId="8" hidden="1"/>
    <cellStyle name="Hyperlink" xfId="9" builtinId="8" hidden="1"/>
    <cellStyle name="Hyperlink" xfId="11" builtinId="8" hidden="1"/>
    <cellStyle name="Hyperlink" xfId="13" builtinId="8" hidden="1"/>
    <cellStyle name="Hyperlink" xfId="15" builtinId="8" hidden="1"/>
    <cellStyle name="Hyperlink" xfId="17" builtinId="8" hidden="1"/>
    <cellStyle name="Hyperlink" xfId="19" builtinId="8" hidden="1"/>
    <cellStyle name="Hyperlink" xfId="21" builtinId="8" hidden="1"/>
    <cellStyle name="Hyperlink" xfId="23" builtinId="8" hidden="1"/>
    <cellStyle name="Hyperlink" xfId="25" builtinId="8" hidden="1"/>
    <cellStyle name="Hyperlink" xfId="27" builtinId="8" hidden="1"/>
    <cellStyle name="Hyperlink" xfId="29" builtinId="8" hidden="1"/>
    <cellStyle name="Hyperlink" xfId="31" builtinId="8" hidden="1"/>
    <cellStyle name="Hyperlink" xfId="33" builtinId="8" hidden="1"/>
    <cellStyle name="Hyperlink" xfId="35" builtinId="8" hidden="1"/>
    <cellStyle name="Hyperlink" xfId="37" builtinId="8" hidden="1"/>
    <cellStyle name="Hyperlink" xfId="39" builtinId="8" hidden="1"/>
    <cellStyle name="Hyperlink" xfId="41" builtinId="8" hidden="1"/>
    <cellStyle name="Hyperlink" xfId="43" builtinId="8" hidden="1"/>
    <cellStyle name="Hyperlink" xfId="45" builtinId="8" hidden="1"/>
    <cellStyle name="Hyperlink" xfId="47" builtinId="8" hidden="1"/>
    <cellStyle name="Hyperlink" xfId="49" builtinId="8" hidden="1"/>
    <cellStyle name="Hyperlink" xfId="51" builtinId="8" hidden="1"/>
    <cellStyle name="Hyperlink" xfId="53" builtinId="8" hidden="1"/>
    <cellStyle name="Hyperlink" xfId="55" builtinId="8" hidden="1"/>
    <cellStyle name="Hyperlink" xfId="57" builtinId="8" hidden="1"/>
    <cellStyle name="Hyperlink" xfId="59" builtinId="8" hidden="1"/>
    <cellStyle name="Hyperlink" xfId="61" builtinId="8" hidden="1"/>
    <cellStyle name="Hyperlink" xfId="63" builtinId="8" hidden="1"/>
    <cellStyle name="Hyperlink" xfId="65" builtinId="8" hidden="1"/>
    <cellStyle name="Hyperlink" xfId="67" builtinId="8" hidden="1"/>
    <cellStyle name="Hyperlink" xfId="69" builtinId="8" hidden="1"/>
    <cellStyle name="Hyperlink" xfId="71" builtinId="8" hidden="1"/>
    <cellStyle name="Hyperlink" xfId="73" builtinId="8" hidden="1"/>
    <cellStyle name="Hyperlink" xfId="75" builtinId="8" hidden="1"/>
    <cellStyle name="Hyperlink" xfId="77" builtinId="8" hidden="1"/>
    <cellStyle name="Hyperlink" xfId="79" builtinId="8" hidden="1"/>
    <cellStyle name="Hyperlink" xfId="81" builtinId="8" hidden="1"/>
    <cellStyle name="Hyperlink" xfId="83" builtinId="8" hidden="1"/>
    <cellStyle name="Hyperlink" xfId="85" builtinId="8" hidden="1"/>
    <cellStyle name="Hyperlink" xfId="87" builtinId="8" hidden="1"/>
    <cellStyle name="Hyperlink" xfId="89" builtinId="8" hidden="1"/>
    <cellStyle name="Hyperlink" xfId="91" builtinId="8" hidden="1"/>
    <cellStyle name="Hyperlink" xfId="93" builtinId="8" hidden="1"/>
    <cellStyle name="Hyperlink" xfId="95" builtinId="8" hidden="1"/>
    <cellStyle name="Hyperlink" xfId="97" builtinId="8" hidden="1"/>
    <cellStyle name="Hyperlink" xfId="99" builtinId="8" hidden="1"/>
    <cellStyle name="Hyperlink" xfId="101" builtinId="8" hidden="1"/>
    <cellStyle name="Hyperlink" xfId="103" builtinId="8" hidden="1"/>
    <cellStyle name="Hyperlink" xfId="105" builtinId="8" hidden="1"/>
    <cellStyle name="Hyperlink" xfId="107" builtinId="8" hidden="1"/>
    <cellStyle name="Hyperlink" xfId="109" builtinId="8" hidden="1"/>
    <cellStyle name="Hyperlink" xfId="111" builtinId="8" hidden="1"/>
    <cellStyle name="Hyperlink" xfId="113" builtinId="8" hidden="1"/>
    <cellStyle name="Hyperlink" xfId="115" builtinId="8" hidden="1"/>
    <cellStyle name="Hyperlink" xfId="117" builtinId="8" hidden="1"/>
    <cellStyle name="Hyperlink" xfId="119" builtinId="8" hidden="1"/>
    <cellStyle name="Hyperlink" xfId="121" builtinId="8" hidden="1"/>
    <cellStyle name="Hyperlink" xfId="123" builtinId="8" hidden="1"/>
    <cellStyle name="Hyperlink" xfId="125" builtinId="8" hidden="1"/>
    <cellStyle name="Hyperlink" xfId="127" builtinId="8" hidden="1"/>
    <cellStyle name="Hyperlink" xfId="129" builtinId="8" hidden="1"/>
    <cellStyle name="Hyperlink" xfId="131" builtinId="8" hidden="1"/>
    <cellStyle name="Hyperlink" xfId="133" builtinId="8" hidden="1"/>
    <cellStyle name="Hyperlink" xfId="135" builtinId="8" hidden="1"/>
    <cellStyle name="Normal" xfId="0" builtinId="0"/>
  </cellStyles>
  <dxfs count="367">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92D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00B0F0"/>
        </patternFill>
      </fill>
    </dxf>
    <dxf>
      <font>
        <color rgb="FF9C0006"/>
      </font>
      <fill>
        <patternFill>
          <bgColor rgb="FFFFC7CE"/>
        </patternFill>
      </fill>
    </dxf>
    <dxf>
      <font>
        <color rgb="FF9C5700"/>
      </font>
      <fill>
        <patternFill>
          <bgColor rgb="FFFFEB9C"/>
        </patternFill>
      </fill>
    </dxf>
  </dxfs>
  <tableStyles count="0" defaultTableStyle="TableStyleMedium9" defaultPivotStyle="PivotStyleMedium4"/>
  <colors>
    <mruColors>
      <color rgb="FFFF0000"/>
      <color rgb="FFD3D3D3"/>
      <color rgb="FF6600CC"/>
      <color rgb="FFE5CCFF"/>
      <color rgb="FFC6E0B4"/>
      <color rgb="FF70AD47"/>
      <color rgb="FFFFFF00"/>
      <color rgb="FFFFC000"/>
      <color rgb="FFFF00FF"/>
      <color rgb="FF0432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eetMetadata" Target="metadata.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'Input and Summary Results'!$AB$5</c:f>
              <c:strCache>
                <c:ptCount val="1"/>
                <c:pt idx="0">
                  <c:v>Neutral</c:v>
                </c:pt>
              </c:strCache>
            </c:strRef>
          </c:tx>
          <c:spPr>
            <a:solidFill>
              <a:srgbClr val="70AD47"/>
            </a:solidFill>
            <a:ln>
              <a:noFill/>
            </a:ln>
            <a:effectLst/>
          </c:spPr>
          <c:invertIfNegative val="0"/>
          <c:cat>
            <c:strRef>
              <c:f>'Input and Summary Results'!$Z$6:$Z$15</c:f>
              <c:strCache>
                <c:ptCount val="10"/>
                <c:pt idx="0">
                  <c:v>&lt;0.1</c:v>
                </c:pt>
                <c:pt idx="1">
                  <c:v>0.1 to &lt; 0.2</c:v>
                </c:pt>
                <c:pt idx="2">
                  <c:v>0.2 to &lt; 0.3</c:v>
                </c:pt>
                <c:pt idx="3">
                  <c:v>0.3 to &lt; 0.4</c:v>
                </c:pt>
                <c:pt idx="4">
                  <c:v>0.4 to &lt; 0.5</c:v>
                </c:pt>
                <c:pt idx="5">
                  <c:v>0.5 to &lt; 0.6</c:v>
                </c:pt>
                <c:pt idx="6">
                  <c:v>0.6 to &lt; 0.7</c:v>
                </c:pt>
                <c:pt idx="7">
                  <c:v>0.7 to &lt; 0.8</c:v>
                </c:pt>
                <c:pt idx="8">
                  <c:v>0.8 to &lt; 0.9</c:v>
                </c:pt>
                <c:pt idx="9">
                  <c:v>0.9 to 1.0</c:v>
                </c:pt>
              </c:strCache>
            </c:strRef>
          </c:cat>
          <c:val>
            <c:numRef>
              <c:f>'Input and Summary Results'!$AB$6:$AB$15</c:f>
              <c:numCache>
                <c:formatCode>0</c:formatCode>
                <c:ptCount val="10"/>
                <c:pt idx="0" formatCode="General">
                  <c:v>139</c:v>
                </c:pt>
                <c:pt idx="1">
                  <c:v>36</c:v>
                </c:pt>
                <c:pt idx="2">
                  <c:v>24</c:v>
                </c:pt>
                <c:pt idx="3">
                  <c:v>19</c:v>
                </c:pt>
                <c:pt idx="4">
                  <c:v>23</c:v>
                </c:pt>
                <c:pt idx="5">
                  <c:v>24</c:v>
                </c:pt>
                <c:pt idx="6">
                  <c:v>13</c:v>
                </c:pt>
                <c:pt idx="7">
                  <c:v>16</c:v>
                </c:pt>
                <c:pt idx="8">
                  <c:v>8</c:v>
                </c:pt>
                <c:pt idx="9">
                  <c:v>11</c:v>
                </c:pt>
              </c:numCache>
            </c:numRef>
          </c:val>
          <c:extLst>
            <c:ext xmlns:c16="http://schemas.microsoft.com/office/drawing/2014/chart" uri="{C3380CC4-5D6E-409C-BE32-E72D297353CC}">
              <c16:uniqueId val="{00000000-CA43-4B02-872A-61F757841541}"/>
            </c:ext>
          </c:extLst>
        </c:ser>
        <c:ser>
          <c:idx val="1"/>
          <c:order val="1"/>
          <c:tx>
            <c:strRef>
              <c:f>'Input and Summary Results'!$AC$5</c:f>
              <c:strCache>
                <c:ptCount val="1"/>
                <c:pt idx="0">
                  <c:v>Unweighted rheostat</c:v>
                </c:pt>
              </c:strCache>
            </c:strRef>
          </c:tx>
          <c:spPr>
            <a:solidFill>
              <a:schemeClr val="accent6">
                <a:lumMod val="60000"/>
                <a:lumOff val="40000"/>
              </a:schemeClr>
            </a:solidFill>
            <a:ln>
              <a:noFill/>
            </a:ln>
            <a:effectLst/>
          </c:spPr>
          <c:invertIfNegative val="0"/>
          <c:cat>
            <c:strRef>
              <c:f>'Input and Summary Results'!$Z$6:$Z$15</c:f>
              <c:strCache>
                <c:ptCount val="10"/>
                <c:pt idx="0">
                  <c:v>&lt;0.1</c:v>
                </c:pt>
                <c:pt idx="1">
                  <c:v>0.1 to &lt; 0.2</c:v>
                </c:pt>
                <c:pt idx="2">
                  <c:v>0.2 to &lt; 0.3</c:v>
                </c:pt>
                <c:pt idx="3">
                  <c:v>0.3 to &lt; 0.4</c:v>
                </c:pt>
                <c:pt idx="4">
                  <c:v>0.4 to &lt; 0.5</c:v>
                </c:pt>
                <c:pt idx="5">
                  <c:v>0.5 to &lt; 0.6</c:v>
                </c:pt>
                <c:pt idx="6">
                  <c:v>0.6 to &lt; 0.7</c:v>
                </c:pt>
                <c:pt idx="7">
                  <c:v>0.7 to &lt; 0.8</c:v>
                </c:pt>
                <c:pt idx="8">
                  <c:v>0.8 to &lt; 0.9</c:v>
                </c:pt>
                <c:pt idx="9">
                  <c:v>0.9 to 1.0</c:v>
                </c:pt>
              </c:strCache>
            </c:strRef>
          </c:cat>
          <c:val>
            <c:numRef>
              <c:f>'Input and Summary Results'!$AC$6:$AC$15</c:f>
              <c:numCache>
                <c:formatCode>0</c:formatCode>
                <c:ptCount val="10"/>
                <c:pt idx="0" formatCode="General">
                  <c:v>0</c:v>
                </c:pt>
                <c:pt idx="1">
                  <c:v>0</c:v>
                </c:pt>
                <c:pt idx="2">
                  <c:v>29</c:v>
                </c:pt>
                <c:pt idx="3">
                  <c:v>41</c:v>
                </c:pt>
                <c:pt idx="4">
                  <c:v>58</c:v>
                </c:pt>
                <c:pt idx="5">
                  <c:v>61</c:v>
                </c:pt>
                <c:pt idx="6">
                  <c:v>60</c:v>
                </c:pt>
                <c:pt idx="7">
                  <c:v>51</c:v>
                </c:pt>
                <c:pt idx="8">
                  <c:v>13</c:v>
                </c:pt>
                <c:pt idx="9">
                  <c:v>0</c:v>
                </c:pt>
              </c:numCache>
            </c:numRef>
          </c:val>
          <c:extLst>
            <c:ext xmlns:c16="http://schemas.microsoft.com/office/drawing/2014/chart" uri="{C3380CC4-5D6E-409C-BE32-E72D297353CC}">
              <c16:uniqueId val="{00000001-CA43-4B02-872A-61F757841541}"/>
            </c:ext>
          </c:extLst>
        </c:ser>
        <c:ser>
          <c:idx val="2"/>
          <c:order val="2"/>
          <c:tx>
            <c:strRef>
              <c:f>'Input and Summary Results'!$AD$5</c:f>
              <c:strCache>
                <c:ptCount val="1"/>
                <c:pt idx="0">
                  <c:v>Weighted rheostat</c:v>
                </c:pt>
              </c:strCache>
            </c:strRef>
          </c:tx>
          <c:spPr>
            <a:solidFill>
              <a:srgbClr val="FFC000"/>
            </a:solidFill>
            <a:ln>
              <a:noFill/>
            </a:ln>
            <a:effectLst/>
          </c:spPr>
          <c:invertIfNegative val="0"/>
          <c:cat>
            <c:strRef>
              <c:f>'Input and Summary Results'!$Z$6:$Z$15</c:f>
              <c:strCache>
                <c:ptCount val="10"/>
                <c:pt idx="0">
                  <c:v>&lt;0.1</c:v>
                </c:pt>
                <c:pt idx="1">
                  <c:v>0.1 to &lt; 0.2</c:v>
                </c:pt>
                <c:pt idx="2">
                  <c:v>0.2 to &lt; 0.3</c:v>
                </c:pt>
                <c:pt idx="3">
                  <c:v>0.3 to &lt; 0.4</c:v>
                </c:pt>
                <c:pt idx="4">
                  <c:v>0.4 to &lt; 0.5</c:v>
                </c:pt>
                <c:pt idx="5">
                  <c:v>0.5 to &lt; 0.6</c:v>
                </c:pt>
                <c:pt idx="6">
                  <c:v>0.6 to &lt; 0.7</c:v>
                </c:pt>
                <c:pt idx="7">
                  <c:v>0.7 to &lt; 0.8</c:v>
                </c:pt>
                <c:pt idx="8">
                  <c:v>0.8 to &lt; 0.9</c:v>
                </c:pt>
                <c:pt idx="9">
                  <c:v>0.9 to 1.0</c:v>
                </c:pt>
              </c:strCache>
            </c:strRef>
          </c:cat>
          <c:val>
            <c:numRef>
              <c:f>'Input and Summary Results'!$AD$6:$AD$15</c:f>
              <c:numCache>
                <c:formatCode>0</c:formatCode>
                <c:ptCount val="10"/>
                <c:pt idx="0" formatCode="General">
                  <c:v>26</c:v>
                </c:pt>
                <c:pt idx="1">
                  <c:v>20</c:v>
                </c:pt>
                <c:pt idx="2">
                  <c:v>29</c:v>
                </c:pt>
                <c:pt idx="3">
                  <c:v>66</c:v>
                </c:pt>
                <c:pt idx="4">
                  <c:v>45</c:v>
                </c:pt>
                <c:pt idx="5">
                  <c:v>58</c:v>
                </c:pt>
                <c:pt idx="6">
                  <c:v>55</c:v>
                </c:pt>
                <c:pt idx="7">
                  <c:v>14</c:v>
                </c:pt>
                <c:pt idx="8">
                  <c:v>0</c:v>
                </c:pt>
                <c:pt idx="9">
                  <c:v>0</c:v>
                </c:pt>
              </c:numCache>
            </c:numRef>
          </c:val>
          <c:extLst>
            <c:ext xmlns:c16="http://schemas.microsoft.com/office/drawing/2014/chart" uri="{C3380CC4-5D6E-409C-BE32-E72D297353CC}">
              <c16:uniqueId val="{00000002-CA43-4B02-872A-61F757841541}"/>
            </c:ext>
          </c:extLst>
        </c:ser>
        <c:ser>
          <c:idx val="3"/>
          <c:order val="3"/>
          <c:tx>
            <c:strRef>
              <c:f>'Input and Summary Results'!$AE$5</c:f>
              <c:strCache>
                <c:ptCount val="1"/>
                <c:pt idx="0">
                  <c:v>Toggle</c:v>
                </c:pt>
              </c:strCache>
            </c:strRef>
          </c:tx>
          <c:spPr>
            <a:solidFill>
              <a:srgbClr val="6600CC"/>
            </a:solidFill>
            <a:ln>
              <a:noFill/>
            </a:ln>
            <a:effectLst/>
          </c:spPr>
          <c:invertIfNegative val="0"/>
          <c:cat>
            <c:strRef>
              <c:f>'Input and Summary Results'!$Z$6:$Z$15</c:f>
              <c:strCache>
                <c:ptCount val="10"/>
                <c:pt idx="0">
                  <c:v>&lt;0.1</c:v>
                </c:pt>
                <c:pt idx="1">
                  <c:v>0.1 to &lt; 0.2</c:v>
                </c:pt>
                <c:pt idx="2">
                  <c:v>0.2 to &lt; 0.3</c:v>
                </c:pt>
                <c:pt idx="3">
                  <c:v>0.3 to &lt; 0.4</c:v>
                </c:pt>
                <c:pt idx="4">
                  <c:v>0.4 to &lt; 0.5</c:v>
                </c:pt>
                <c:pt idx="5">
                  <c:v>0.5 to &lt; 0.6</c:v>
                </c:pt>
                <c:pt idx="6">
                  <c:v>0.6 to &lt; 0.7</c:v>
                </c:pt>
                <c:pt idx="7">
                  <c:v>0.7 to &lt; 0.8</c:v>
                </c:pt>
                <c:pt idx="8">
                  <c:v>0.8 to &lt; 0.9</c:v>
                </c:pt>
                <c:pt idx="9">
                  <c:v>0.9 to 1.0</c:v>
                </c:pt>
              </c:strCache>
            </c:strRef>
          </c:cat>
          <c:val>
            <c:numRef>
              <c:f>'Input and Summary Results'!$AE$6:$AE$15</c:f>
              <c:numCache>
                <c:formatCode>0</c:formatCode>
                <c:ptCount val="10"/>
                <c:pt idx="0" formatCode="General">
                  <c:v>113</c:v>
                </c:pt>
                <c:pt idx="1">
                  <c:v>34</c:v>
                </c:pt>
                <c:pt idx="2">
                  <c:v>17</c:v>
                </c:pt>
                <c:pt idx="3">
                  <c:v>9</c:v>
                </c:pt>
                <c:pt idx="4">
                  <c:v>10</c:v>
                </c:pt>
                <c:pt idx="5">
                  <c:v>22</c:v>
                </c:pt>
                <c:pt idx="6">
                  <c:v>17</c:v>
                </c:pt>
                <c:pt idx="7">
                  <c:v>21</c:v>
                </c:pt>
                <c:pt idx="8">
                  <c:v>23</c:v>
                </c:pt>
                <c:pt idx="9">
                  <c:v>47</c:v>
                </c:pt>
              </c:numCache>
            </c:numRef>
          </c:val>
          <c:extLst>
            <c:ext xmlns:c16="http://schemas.microsoft.com/office/drawing/2014/chart" uri="{C3380CC4-5D6E-409C-BE32-E72D297353CC}">
              <c16:uniqueId val="{00000003-CA43-4B02-872A-61F757841541}"/>
            </c:ext>
          </c:extLst>
        </c:ser>
        <c:ser>
          <c:idx val="4"/>
          <c:order val="4"/>
          <c:tx>
            <c:strRef>
              <c:f>'Input and Summary Results'!$AA$5</c:f>
              <c:strCache>
                <c:ptCount val="1"/>
                <c:pt idx="0">
                  <c:v>Enhancing</c:v>
                </c:pt>
              </c:strCache>
            </c:strRef>
          </c:tx>
          <c:spPr>
            <a:solidFill>
              <a:srgbClr val="FF0000"/>
            </a:solidFill>
            <a:ln>
              <a:noFill/>
            </a:ln>
            <a:effectLst/>
          </c:spPr>
          <c:invertIfNegative val="0"/>
          <c:val>
            <c:numRef>
              <c:f>'Input and Summary Results'!$AA$7:$AA$15</c:f>
              <c:numCache>
                <c:formatCode>0</c:formatCode>
                <c:ptCount val="9"/>
                <c:pt idx="0">
                  <c:v>12</c:v>
                </c:pt>
                <c:pt idx="1">
                  <c:v>3</c:v>
                </c:pt>
                <c:pt idx="2">
                  <c:v>2</c:v>
                </c:pt>
                <c:pt idx="3">
                  <c:v>1</c:v>
                </c:pt>
                <c:pt idx="4">
                  <c:v>1</c:v>
                </c:pt>
                <c:pt idx="5">
                  <c:v>1</c:v>
                </c:pt>
                <c:pt idx="6">
                  <c:v>1</c:v>
                </c:pt>
                <c:pt idx="7">
                  <c:v>1</c:v>
                </c:pt>
                <c:pt idx="8">
                  <c:v>1</c:v>
                </c:pt>
              </c:numCache>
            </c:numRef>
          </c:val>
          <c:extLst>
            <c:ext xmlns:c16="http://schemas.microsoft.com/office/drawing/2014/chart" uri="{C3380CC4-5D6E-409C-BE32-E72D297353CC}">
              <c16:uniqueId val="{00000000-6B08-4292-A2F7-933FBC2C2BE8}"/>
            </c:ext>
          </c:extLst>
        </c:ser>
        <c:dLbls>
          <c:showLegendKey val="0"/>
          <c:showVal val="0"/>
          <c:showCatName val="0"/>
          <c:showSerName val="0"/>
          <c:showPercent val="0"/>
          <c:showBubbleSize val="0"/>
        </c:dLbls>
        <c:gapWidth val="219"/>
        <c:overlap val="-27"/>
        <c:axId val="398129448"/>
        <c:axId val="398133760"/>
      </c:barChart>
      <c:catAx>
        <c:axId val="3981294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8133760"/>
        <c:crosses val="autoZero"/>
        <c:auto val="1"/>
        <c:lblAlgn val="ctr"/>
        <c:lblOffset val="100"/>
        <c:noMultiLvlLbl val="0"/>
      </c:catAx>
      <c:valAx>
        <c:axId val="39813376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812944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mn-lt"/>
                <a:ea typeface="+mn-ea"/>
                <a:cs typeface="+mn-cs"/>
              </a:defRPr>
            </a:pPr>
            <a:r>
              <a:rPr lang="en-US"/>
              <a:t>Assignments </a:t>
            </a:r>
          </a:p>
        </c:rich>
      </c:tx>
      <c:overlay val="0"/>
      <c:spPr>
        <a:noFill/>
        <a:ln>
          <a:noFill/>
        </a:ln>
        <a:effectLst/>
      </c:spPr>
      <c:txPr>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mn-lt"/>
              <a:ea typeface="+mn-ea"/>
              <a:cs typeface="+mn-cs"/>
            </a:defRPr>
          </a:pPr>
          <a:endParaRPr lang="en-US"/>
        </a:p>
      </c:txPr>
    </c:title>
    <c:autoTitleDeleted val="0"/>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Assignments!$AA$4</c:f>
              <c:strCache>
                <c:ptCount val="1"/>
                <c:pt idx="0">
                  <c:v>Count</c:v>
                </c:pt>
              </c:strCache>
            </c:strRef>
          </c:tx>
          <c:dPt>
            <c:idx val="0"/>
            <c:bubble3D val="0"/>
            <c:spPr>
              <a:solidFill>
                <a:srgbClr val="70AD47"/>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1-5FF4-4962-A4D8-9BB0D7204BE6}"/>
              </c:ext>
            </c:extLst>
          </c:dPt>
          <c:dPt>
            <c:idx val="1"/>
            <c:bubble3D val="0"/>
            <c:spPr>
              <a:solidFill>
                <a:srgbClr val="C6E0B4"/>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3-5FF4-4962-A4D8-9BB0D7204BE6}"/>
              </c:ext>
            </c:extLst>
          </c:dPt>
          <c:dPt>
            <c:idx val="2"/>
            <c:bubble3D val="0"/>
            <c:spPr>
              <a:solidFill>
                <a:srgbClr val="FFC000"/>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5-5FF4-4962-A4D8-9BB0D7204BE6}"/>
              </c:ext>
            </c:extLst>
          </c:dPt>
          <c:dPt>
            <c:idx val="3"/>
            <c:bubble3D val="0"/>
            <c:spPr>
              <a:solidFill>
                <a:srgbClr val="E5CCFF"/>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7-5FF4-4962-A4D8-9BB0D7204BE6}"/>
              </c:ext>
            </c:extLst>
          </c:dPt>
          <c:dPt>
            <c:idx val="4"/>
            <c:bubble3D val="0"/>
            <c:spPr>
              <a:solidFill>
                <a:srgbClr val="6600CC"/>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9-5FF4-4962-A4D8-9BB0D7204BE6}"/>
              </c:ext>
            </c:extLst>
          </c:dPt>
          <c:dPt>
            <c:idx val="5"/>
            <c:bubble3D val="0"/>
            <c:spPr>
              <a:solidFill>
                <a:srgbClr val="D3D3D3"/>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B-5FF4-4962-A4D8-9BB0D7204BE6}"/>
              </c:ext>
            </c:extLst>
          </c:dPt>
          <c:dPt>
            <c:idx val="6"/>
            <c:bubble3D val="0"/>
            <c:spPr>
              <a:solidFill>
                <a:srgbClr val="FF0000"/>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D-5FF4-4962-A4D8-9BB0D7204BE6}"/>
              </c:ext>
            </c:extLst>
          </c:dPt>
          <c:dLbls>
            <c:dLbl>
              <c:idx val="0"/>
              <c:tx>
                <c:rich>
                  <a:bodyPr rot="0" spcFirstLastPara="1" vertOverflow="ellipsis" vert="horz" wrap="square" lIns="38100" tIns="19050" rIns="38100" bIns="19050" anchor="ctr" anchorCtr="1">
                    <a:spAutoFit/>
                  </a:bodyPr>
                  <a:lstStyle/>
                  <a:p>
                    <a:pPr>
                      <a:defRPr sz="1000" b="1" i="0" u="none" strike="noStrike" kern="1200" spc="0" baseline="0">
                        <a:solidFill>
                          <a:srgbClr val="70AD47"/>
                        </a:solidFill>
                        <a:latin typeface="+mn-lt"/>
                        <a:ea typeface="+mn-ea"/>
                        <a:cs typeface="+mn-cs"/>
                      </a:defRPr>
                    </a:pPr>
                    <a:fld id="{790E7DE0-1489-44EA-B7BD-AF154AD85D44}" type="CATEGORYNAME">
                      <a:rPr lang="en-US">
                        <a:solidFill>
                          <a:srgbClr val="70AD47"/>
                        </a:solidFill>
                      </a:rPr>
                      <a:pPr>
                        <a:defRPr>
                          <a:solidFill>
                            <a:srgbClr val="70AD47"/>
                          </a:solidFill>
                        </a:defRPr>
                      </a:pPr>
                      <a:t>[CATEGORY NAME]</a:t>
                    </a:fld>
                    <a:r>
                      <a:rPr lang="en-US" baseline="0">
                        <a:solidFill>
                          <a:srgbClr val="70AD47"/>
                        </a:solidFill>
                      </a:rPr>
                      <a:t>
</a:t>
                    </a:r>
                    <a:fld id="{22068EBB-CFB0-4DDF-AEF8-87E025374F34}" type="PERCENTAGE">
                      <a:rPr lang="en-US" baseline="0">
                        <a:solidFill>
                          <a:srgbClr val="70AD47"/>
                        </a:solidFill>
                      </a:rPr>
                      <a:pPr>
                        <a:defRPr>
                          <a:solidFill>
                            <a:srgbClr val="70AD47"/>
                          </a:solidFill>
                        </a:defRPr>
                      </a:pPr>
                      <a:t>[PERCENTAGE]</a:t>
                    </a:fld>
                    <a:endParaRPr lang="en-US" baseline="0">
                      <a:solidFill>
                        <a:srgbClr val="70AD47"/>
                      </a:solidFill>
                    </a:endParaRPr>
                  </a:p>
                </c:rich>
              </c:tx>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rgbClr val="70AD47"/>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1-5FF4-4962-A4D8-9BB0D7204BE6}"/>
                </c:ext>
              </c:extLst>
            </c:dLbl>
            <c:dLbl>
              <c:idx val="1"/>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rgbClr val="C6E0B4"/>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3-5FF4-4962-A4D8-9BB0D7204BE6}"/>
                </c:ext>
              </c:extLst>
            </c:dLbl>
            <c:dLbl>
              <c:idx val="2"/>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rgbClr val="FFC000"/>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5-5FF4-4962-A4D8-9BB0D7204BE6}"/>
                </c:ext>
              </c:extLst>
            </c:dLbl>
            <c:dLbl>
              <c:idx val="3"/>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rgbClr val="E5CCFF"/>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7-5FF4-4962-A4D8-9BB0D7204BE6}"/>
                </c:ext>
              </c:extLst>
            </c:dLbl>
            <c:dLbl>
              <c:idx val="4"/>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rgbClr val="6600CC"/>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9-5FF4-4962-A4D8-9BB0D7204BE6}"/>
                </c:ext>
              </c:extLst>
            </c:dLbl>
            <c:dLbl>
              <c:idx val="5"/>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tx1"/>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B-5FF4-4962-A4D8-9BB0D7204BE6}"/>
                </c:ext>
              </c:extLst>
            </c:dLbl>
            <c:dLbl>
              <c:idx val="6"/>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ln cmpd="sng">
                        <a:noFill/>
                      </a:ln>
                      <a:solidFill>
                        <a:srgbClr val="FF0000"/>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D-5FF4-4962-A4D8-9BB0D7204BE6}"/>
                </c:ext>
              </c:extLst>
            </c:dLbl>
            <c:spPr>
              <a:noFill/>
              <a:ln>
                <a:noFill/>
              </a:ln>
              <a:effectLst/>
            </c:spPr>
            <c:dLblPos val="out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Assignments!$Z$5:$Z$11</c:f>
              <c:strCache>
                <c:ptCount val="7"/>
                <c:pt idx="0">
                  <c:v>Neutral</c:v>
                </c:pt>
                <c:pt idx="1">
                  <c:v>Moderate</c:v>
                </c:pt>
                <c:pt idx="2">
                  <c:v>Rheostat</c:v>
                </c:pt>
                <c:pt idx="3">
                  <c:v>Adverse</c:v>
                </c:pt>
                <c:pt idx="4">
                  <c:v>Toggle</c:v>
                </c:pt>
                <c:pt idx="5">
                  <c:v>WT/Inactive</c:v>
                </c:pt>
                <c:pt idx="6">
                  <c:v>Enhancing</c:v>
                </c:pt>
              </c:strCache>
            </c:strRef>
          </c:cat>
          <c:val>
            <c:numRef>
              <c:f>Assignments!$AA$5:$AA$11</c:f>
              <c:numCache>
                <c:formatCode>General</c:formatCode>
                <c:ptCount val="7"/>
                <c:pt idx="0">
                  <c:v>35</c:v>
                </c:pt>
                <c:pt idx="1">
                  <c:v>41</c:v>
                </c:pt>
                <c:pt idx="2">
                  <c:v>116</c:v>
                </c:pt>
                <c:pt idx="3">
                  <c:v>18</c:v>
                </c:pt>
                <c:pt idx="4">
                  <c:v>101</c:v>
                </c:pt>
                <c:pt idx="5">
                  <c:v>0</c:v>
                </c:pt>
                <c:pt idx="6">
                  <c:v>2</c:v>
                </c:pt>
              </c:numCache>
            </c:numRef>
          </c:val>
          <c:extLst>
            <c:ext xmlns:c16="http://schemas.microsoft.com/office/drawing/2014/chart" uri="{C3380CC4-5D6E-409C-BE32-E72D297353CC}">
              <c16:uniqueId val="{0000000E-5FF4-4962-A4D8-9BB0D7204BE6}"/>
            </c:ext>
          </c:extLst>
        </c:ser>
        <c:dLbls>
          <c:dLblPos val="outEnd"/>
          <c:showLegendKey val="0"/>
          <c:showVal val="0"/>
          <c:showCatName val="1"/>
          <c:showSerName val="0"/>
          <c:showPercent val="0"/>
          <c:showBubbleSize val="0"/>
          <c:showLeaderLines val="1"/>
        </c:dLbls>
      </c:pie3D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a:t>Bin</a:t>
            </a:r>
            <a:r>
              <a:rPr lang="en-US" baseline="0"/>
              <a:t> Sorted Data</a:t>
            </a:r>
            <a:endParaRPr lang="en-US"/>
          </a:p>
        </c:rich>
      </c:tx>
      <c:overlay val="0"/>
    </c:title>
    <c:autoTitleDeleted val="0"/>
    <c:plotArea>
      <c:layout/>
      <c:barChart>
        <c:barDir val="col"/>
        <c:grouping val="clustered"/>
        <c:varyColors val="0"/>
        <c:ser>
          <c:idx val="0"/>
          <c:order val="0"/>
          <c:tx>
            <c:v>All positions</c:v>
          </c:tx>
          <c:invertIfNegative val="0"/>
          <c:cat>
            <c:strRef>
              <c:f>'Bin Analysis'!$A$6:$A$21</c:f>
              <c:strCache>
                <c:ptCount val="10"/>
                <c:pt idx="0">
                  <c:v>0.32</c:v>
                </c:pt>
                <c:pt idx="1">
                  <c:v>0.45</c:v>
                </c:pt>
                <c:pt idx="2">
                  <c:v>0.58</c:v>
                </c:pt>
                <c:pt idx="3">
                  <c:v>0.71</c:v>
                </c:pt>
                <c:pt idx="4">
                  <c:v>0.85</c:v>
                </c:pt>
                <c:pt idx="5">
                  <c:v>0.98</c:v>
                </c:pt>
                <c:pt idx="6">
                  <c:v>1.11</c:v>
                </c:pt>
                <c:pt idx="7">
                  <c:v>1.24</c:v>
                </c:pt>
                <c:pt idx="8">
                  <c:v>1.37</c:v>
                </c:pt>
                <c:pt idx="9">
                  <c:v>1.50</c:v>
                </c:pt>
              </c:strCache>
            </c:strRef>
          </c:cat>
          <c:val>
            <c:numRef>
              <c:f>'Bin Analysis'!$I$6:$I$21</c:f>
              <c:numCache>
                <c:formatCode>General</c:formatCode>
                <c:ptCount val="16"/>
                <c:pt idx="0">
                  <c:v>1953</c:v>
                </c:pt>
                <c:pt idx="1">
                  <c:v>259</c:v>
                </c:pt>
                <c:pt idx="2">
                  <c:v>275</c:v>
                </c:pt>
                <c:pt idx="3">
                  <c:v>380</c:v>
                </c:pt>
                <c:pt idx="4">
                  <c:v>514</c:v>
                </c:pt>
                <c:pt idx="5">
                  <c:v>745</c:v>
                </c:pt>
                <c:pt idx="6">
                  <c:v>630</c:v>
                </c:pt>
                <c:pt idx="7">
                  <c:v>140</c:v>
                </c:pt>
                <c:pt idx="8">
                  <c:v>30</c:v>
                </c:pt>
                <c:pt idx="9">
                  <c:v>7</c:v>
                </c:pt>
                <c:pt idx="10">
                  <c:v>0</c:v>
                </c:pt>
                <c:pt idx="11">
                  <c:v>0</c:v>
                </c:pt>
                <c:pt idx="12">
                  <c:v>0</c:v>
                </c:pt>
                <c:pt idx="13">
                  <c:v>0</c:v>
                </c:pt>
                <c:pt idx="14">
                  <c:v>0</c:v>
                </c:pt>
                <c:pt idx="15">
                  <c:v>0</c:v>
                </c:pt>
              </c:numCache>
            </c:numRef>
          </c:val>
          <c:extLst>
            <c:ext xmlns:c16="http://schemas.microsoft.com/office/drawing/2014/chart" uri="{C3380CC4-5D6E-409C-BE32-E72D297353CC}">
              <c16:uniqueId val="{00000000-4F02-4B68-91CF-3DB9FCDA4ECF}"/>
            </c:ext>
          </c:extLst>
        </c:ser>
        <c:dLbls>
          <c:showLegendKey val="0"/>
          <c:showVal val="0"/>
          <c:showCatName val="0"/>
          <c:showSerName val="0"/>
          <c:showPercent val="0"/>
          <c:showBubbleSize val="0"/>
        </c:dLbls>
        <c:gapWidth val="150"/>
        <c:axId val="398131016"/>
        <c:axId val="398131800"/>
      </c:barChart>
      <c:barChart>
        <c:barDir val="col"/>
        <c:grouping val="clustered"/>
        <c:varyColors val="0"/>
        <c:ser>
          <c:idx val="1"/>
          <c:order val="1"/>
          <c:tx>
            <c:strRef>
              <c:f>'Bin Analysis'!$C$4</c:f>
              <c:strCache>
                <c:ptCount val="1"/>
                <c:pt idx="0">
                  <c:v>Wild Type</c:v>
                </c:pt>
              </c:strCache>
            </c:strRef>
          </c:tx>
          <c:spPr>
            <a:solidFill>
              <a:schemeClr val="accent3"/>
            </a:solidFill>
          </c:spPr>
          <c:invertIfNegative val="0"/>
          <c:cat>
            <c:strRef>
              <c:f>'Bin Analysis'!$A$6:$A$25</c:f>
              <c:strCache>
                <c:ptCount val="10"/>
                <c:pt idx="0">
                  <c:v>0.32</c:v>
                </c:pt>
                <c:pt idx="1">
                  <c:v>0.45</c:v>
                </c:pt>
                <c:pt idx="2">
                  <c:v>0.58</c:v>
                </c:pt>
                <c:pt idx="3">
                  <c:v>0.71</c:v>
                </c:pt>
                <c:pt idx="4">
                  <c:v>0.85</c:v>
                </c:pt>
                <c:pt idx="5">
                  <c:v>0.98</c:v>
                </c:pt>
                <c:pt idx="6">
                  <c:v>1.11</c:v>
                </c:pt>
                <c:pt idx="7">
                  <c:v>1.24</c:v>
                </c:pt>
                <c:pt idx="8">
                  <c:v>1.37</c:v>
                </c:pt>
                <c:pt idx="9">
                  <c:v>1.50</c:v>
                </c:pt>
              </c:strCache>
            </c:strRef>
          </c:cat>
          <c:val>
            <c:numRef>
              <c:f>'Bin Analysis'!$C$6:$C$25</c:f>
              <c:numCache>
                <c:formatCode>General</c:formatCode>
                <c:ptCount val="20"/>
                <c:pt idx="0">
                  <c:v>0</c:v>
                </c:pt>
                <c:pt idx="1">
                  <c:v>0</c:v>
                </c:pt>
                <c:pt idx="2">
                  <c:v>0</c:v>
                </c:pt>
                <c:pt idx="3">
                  <c:v>0</c:v>
                </c:pt>
                <c:pt idx="4">
                  <c:v>0</c:v>
                </c:pt>
                <c:pt idx="5">
                  <c:v>0</c:v>
                </c:pt>
                <c:pt idx="6">
                  <c:v>1</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1-4F02-4B68-91CF-3DB9FCDA4ECF}"/>
            </c:ext>
          </c:extLst>
        </c:ser>
        <c:ser>
          <c:idx val="2"/>
          <c:order val="2"/>
          <c:tx>
            <c:strRef>
              <c:f>'Bin Analysis'!$G$4</c:f>
              <c:strCache>
                <c:ptCount val="1"/>
                <c:pt idx="0">
                  <c:v>Dead Protein</c:v>
                </c:pt>
              </c:strCache>
            </c:strRef>
          </c:tx>
          <c:spPr>
            <a:solidFill>
              <a:schemeClr val="accent2"/>
            </a:solidFill>
          </c:spPr>
          <c:invertIfNegative val="0"/>
          <c:cat>
            <c:strRef>
              <c:f>'Bin Analysis'!$A$6:$A$25</c:f>
              <c:strCache>
                <c:ptCount val="10"/>
                <c:pt idx="0">
                  <c:v>0.32</c:v>
                </c:pt>
                <c:pt idx="1">
                  <c:v>0.45</c:v>
                </c:pt>
                <c:pt idx="2">
                  <c:v>0.58</c:v>
                </c:pt>
                <c:pt idx="3">
                  <c:v>0.71</c:v>
                </c:pt>
                <c:pt idx="4">
                  <c:v>0.85</c:v>
                </c:pt>
                <c:pt idx="5">
                  <c:v>0.98</c:v>
                </c:pt>
                <c:pt idx="6">
                  <c:v>1.11</c:v>
                </c:pt>
                <c:pt idx="7">
                  <c:v>1.24</c:v>
                </c:pt>
                <c:pt idx="8">
                  <c:v>1.37</c:v>
                </c:pt>
                <c:pt idx="9">
                  <c:v>1.50</c:v>
                </c:pt>
              </c:strCache>
            </c:strRef>
          </c:cat>
          <c:val>
            <c:numRef>
              <c:f>'Bin Analysis'!$G$6:$G$25</c:f>
              <c:numCache>
                <c:formatCode>General</c:formatCode>
                <c:ptCount val="20"/>
                <c:pt idx="0">
                  <c:v>1</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2-4F02-4B68-91CF-3DB9FCDA4ECF}"/>
            </c:ext>
          </c:extLst>
        </c:ser>
        <c:dLbls>
          <c:showLegendKey val="0"/>
          <c:showVal val="0"/>
          <c:showCatName val="0"/>
          <c:showSerName val="0"/>
          <c:showPercent val="0"/>
          <c:showBubbleSize val="0"/>
        </c:dLbls>
        <c:gapWidth val="500"/>
        <c:axId val="398127488"/>
        <c:axId val="398130624"/>
      </c:barChart>
      <c:catAx>
        <c:axId val="398131016"/>
        <c:scaling>
          <c:orientation val="minMax"/>
        </c:scaling>
        <c:delete val="0"/>
        <c:axPos val="b"/>
        <c:title>
          <c:tx>
            <c:rich>
              <a:bodyPr/>
              <a:lstStyle/>
              <a:p>
                <a:pPr>
                  <a:defRPr sz="1200"/>
                </a:pPr>
                <a:r>
                  <a:rPr lang="en-US" sz="1200"/>
                  <a:t>Upper Bin Range Limits</a:t>
                </a:r>
              </a:p>
            </c:rich>
          </c:tx>
          <c:overlay val="0"/>
        </c:title>
        <c:numFmt formatCode="#,##0.00" sourceLinked="0"/>
        <c:majorTickMark val="out"/>
        <c:minorTickMark val="none"/>
        <c:tickLblPos val="nextTo"/>
        <c:txPr>
          <a:bodyPr rot="-5400000" vert="horz"/>
          <a:lstStyle/>
          <a:p>
            <a:pPr>
              <a:defRPr/>
            </a:pPr>
            <a:endParaRPr lang="en-US"/>
          </a:p>
        </c:txPr>
        <c:crossAx val="398131800"/>
        <c:crosses val="autoZero"/>
        <c:auto val="1"/>
        <c:lblAlgn val="ctr"/>
        <c:lblOffset val="100"/>
        <c:noMultiLvlLbl val="0"/>
      </c:catAx>
      <c:valAx>
        <c:axId val="398131800"/>
        <c:scaling>
          <c:orientation val="minMax"/>
        </c:scaling>
        <c:delete val="0"/>
        <c:axPos val="l"/>
        <c:title>
          <c:tx>
            <c:rich>
              <a:bodyPr rot="-5400000" vert="horz"/>
              <a:lstStyle/>
              <a:p>
                <a:pPr>
                  <a:defRPr sz="1200"/>
                </a:pPr>
                <a:r>
                  <a:rPr lang="en-US" sz="1200"/>
                  <a:t>Number of Variants</a:t>
                </a:r>
              </a:p>
            </c:rich>
          </c:tx>
          <c:overlay val="0"/>
        </c:title>
        <c:numFmt formatCode="General" sourceLinked="1"/>
        <c:majorTickMark val="out"/>
        <c:minorTickMark val="none"/>
        <c:tickLblPos val="nextTo"/>
        <c:crossAx val="398131016"/>
        <c:crosses val="autoZero"/>
        <c:crossBetween val="between"/>
        <c:majorUnit val="20"/>
      </c:valAx>
      <c:valAx>
        <c:axId val="398130624"/>
        <c:scaling>
          <c:orientation val="minMax"/>
          <c:max val="1"/>
        </c:scaling>
        <c:delete val="0"/>
        <c:axPos val="r"/>
        <c:numFmt formatCode="General" sourceLinked="1"/>
        <c:majorTickMark val="none"/>
        <c:minorTickMark val="none"/>
        <c:tickLblPos val="none"/>
        <c:spPr>
          <a:ln>
            <a:noFill/>
          </a:ln>
        </c:spPr>
        <c:crossAx val="398127488"/>
        <c:crosses val="max"/>
        <c:crossBetween val="between"/>
      </c:valAx>
      <c:catAx>
        <c:axId val="398127488"/>
        <c:scaling>
          <c:orientation val="minMax"/>
        </c:scaling>
        <c:delete val="1"/>
        <c:axPos val="b"/>
        <c:numFmt formatCode="General" sourceLinked="0"/>
        <c:majorTickMark val="out"/>
        <c:minorTickMark val="none"/>
        <c:tickLblPos val="nextTo"/>
        <c:crossAx val="398130624"/>
        <c:crosses val="autoZero"/>
        <c:auto val="1"/>
        <c:lblAlgn val="ctr"/>
        <c:lblOffset val="100"/>
        <c:noMultiLvlLbl val="0"/>
      </c:catAx>
    </c:plotArea>
    <c:legend>
      <c:legendPos val="r"/>
      <c:layout>
        <c:manualLayout>
          <c:xMode val="edge"/>
          <c:yMode val="edge"/>
          <c:x val="0.66389129483814502"/>
          <c:y val="5.9609215514727303E-2"/>
          <c:w val="0.30277537182852099"/>
          <c:h val="0.25578120443277902"/>
        </c:manualLayout>
      </c:layout>
      <c:overlay val="1"/>
      <c:txPr>
        <a:bodyPr/>
        <a:lstStyle/>
        <a:p>
          <a:pPr>
            <a:defRPr sz="1050"/>
          </a:pPr>
          <a:endParaRPr lang="en-US"/>
        </a:p>
      </c:txPr>
    </c:legend>
    <c:plotVisOnly val="1"/>
    <c:dispBlanksAs val="gap"/>
    <c:showDLblsOverMax val="0"/>
  </c:chart>
  <c:printSettings>
    <c:headerFooter/>
    <c:pageMargins b="1" l="0.75" r="0.75" t="1" header="0.5" footer="0.5"/>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cs:styleClr val="auto"/>
    </cs:fontRef>
    <cs:defRPr sz="1000" b="1" i="0" u="none" strike="noStrike" kern="1200" spc="0" baseline="0"/>
  </cs:dataLabel>
  <cs:dataLabelCallout>
    <cs:lnRef idx="0">
      <cs:styleClr val="auto"/>
    </cs:lnRef>
    <cs:fillRef idx="0"/>
    <cs:effectRef idx="0"/>
    <cs:fontRef idx="minor">
      <cs:styleClr val="auto"/>
    </cs:fontRef>
    <cs:spPr>
      <a:solidFill>
        <a:schemeClr val="lt1"/>
      </a:solidFill>
      <a:ln>
        <a:solidFill>
          <a:schemeClr val="phClr"/>
        </a:solidFill>
      </a:ln>
    </cs:spPr>
    <cs:defRPr sz="10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635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10000"/>
          </a:prstClr>
        </a:outerShdw>
      </a:effectLst>
      <a:scene3d>
        <a:camera prst="orthographicFront"/>
        <a:lightRig rig="threePt" dir="t"/>
      </a:scene3d>
      <a:sp3d>
        <a:bevelT w="127000" h="127000"/>
        <a:bevelB w="127000" h="127000"/>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0</xdr:col>
      <xdr:colOff>431800</xdr:colOff>
      <xdr:row>0</xdr:row>
      <xdr:rowOff>190500</xdr:rowOff>
    </xdr:from>
    <xdr:to>
      <xdr:col>14</xdr:col>
      <xdr:colOff>431800</xdr:colOff>
      <xdr:row>66</xdr:row>
      <xdr:rowOff>47625</xdr:rowOff>
    </xdr:to>
    <xdr:sp macro="" textlink="">
      <xdr:nvSpPr>
        <xdr:cNvPr id="3" name="TextBox 2">
          <a:extLst>
            <a:ext uri="{FF2B5EF4-FFF2-40B4-BE49-F238E27FC236}">
              <a16:creationId xmlns:a16="http://schemas.microsoft.com/office/drawing/2014/main" id="{00000000-0008-0000-0000-000003000000}"/>
            </a:ext>
          </a:extLst>
        </xdr:cNvPr>
        <xdr:cNvSpPr txBox="1"/>
      </xdr:nvSpPr>
      <xdr:spPr>
        <a:xfrm>
          <a:off x="431800" y="190500"/>
          <a:ext cx="11734800" cy="130587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endParaRPr lang="en-US" sz="1600" b="0" i="0" u="none" strike="noStrike" baseline="0">
            <a:solidFill>
              <a:srgbClr val="000000"/>
            </a:solidFill>
            <a:latin typeface="Arial" panose="020B0604020202020204" pitchFamily="34" charset="0"/>
          </a:endParaRPr>
        </a:p>
        <a:p>
          <a:r>
            <a:rPr lang="en-US" sz="1400" b="0" i="0" u="none" strike="noStrike" baseline="0">
              <a:solidFill>
                <a:sysClr val="windowText" lastClr="000000"/>
              </a:solidFill>
              <a:latin typeface="Arial" panose="020B0604020202020204" pitchFamily="34" charset="0"/>
            </a:rPr>
            <a:t>RheoScale: A Tool to Aggregate and Quantify Experimentally-Determined Substitution Outcomes for Multiple Variants at Individual Protein Positions </a:t>
          </a:r>
        </a:p>
        <a:p>
          <a:endParaRPr lang="en-US" sz="1400" b="0" i="0" u="none" strike="noStrike" baseline="0">
            <a:solidFill>
              <a:srgbClr val="2D96D2"/>
            </a:solidFill>
            <a:latin typeface="Arial" panose="020B0604020202020204" pitchFamily="34" charset="0"/>
          </a:endParaRPr>
        </a:p>
        <a:p>
          <a:r>
            <a:rPr lang="en-US" sz="1400" b="1">
              <a:solidFill>
                <a:schemeClr val="tx1"/>
              </a:solidFill>
            </a:rPr>
            <a:t>How to use this</a:t>
          </a:r>
          <a:r>
            <a:rPr lang="en-US" sz="1400" b="1" baseline="0">
              <a:solidFill>
                <a:schemeClr val="tx1"/>
              </a:solidFill>
            </a:rPr>
            <a:t> RheoScale</a:t>
          </a:r>
          <a:r>
            <a:rPr lang="en-US" sz="1400" b="1">
              <a:solidFill>
                <a:schemeClr val="tx1"/>
              </a:solidFill>
            </a:rPr>
            <a:t> calculator:</a:t>
          </a:r>
        </a:p>
        <a:p>
          <a:endParaRPr lang="en-US" sz="1200">
            <a:solidFill>
              <a:schemeClr val="tx1"/>
            </a:solidFill>
          </a:endParaRPr>
        </a:p>
        <a:p>
          <a:r>
            <a:rPr lang="en-US" sz="1200">
              <a:solidFill>
                <a:schemeClr val="tx1"/>
              </a:solidFill>
            </a:rPr>
            <a:t>The theory,</a:t>
          </a:r>
          <a:r>
            <a:rPr lang="en-US" sz="1200" baseline="0">
              <a:solidFill>
                <a:schemeClr val="tx1"/>
              </a:solidFill>
            </a:rPr>
            <a:t> rationale, and </a:t>
          </a:r>
          <a:r>
            <a:rPr lang="en-US" sz="1200">
              <a:solidFill>
                <a:schemeClr val="tx1"/>
              </a:solidFill>
            </a:rPr>
            <a:t>specifics of data analyses utilized in this calculator are explained in more detail in the associated paper.</a:t>
          </a:r>
        </a:p>
        <a:p>
          <a:endParaRPr lang="en-US" sz="1200">
            <a:solidFill>
              <a:schemeClr val="tx1"/>
            </a:solidFill>
          </a:endParaRPr>
        </a:p>
        <a:p>
          <a:r>
            <a:rPr lang="en-US" sz="1200">
              <a:solidFill>
                <a:schemeClr val="tx1"/>
              </a:solidFill>
            </a:rPr>
            <a:t>This workbook is designed to be used for</a:t>
          </a:r>
          <a:r>
            <a:rPr lang="en-US" sz="1200" baseline="0">
              <a:solidFill>
                <a:schemeClr val="tx1"/>
              </a:solidFill>
            </a:rPr>
            <a:t> a data set which exceeds variants at more than 20 positions.  Up to a max of </a:t>
          </a:r>
          <a:r>
            <a:rPr lang="en-US" sz="1200" baseline="0">
              <a:solidFill>
                <a:srgbClr val="FF0000"/>
              </a:solidFill>
            </a:rPr>
            <a:t>8000</a:t>
          </a:r>
          <a:r>
            <a:rPr lang="en-US" sz="1200" baseline="0">
              <a:solidFill>
                <a:schemeClr val="tx1"/>
              </a:solidFill>
            </a:rPr>
            <a:t> variants can be analyzed in this workbook.  This RheoScale calculator for larger data sets uses identical calculations, but does not generate the graphs present in the calculator for smaller data sets. It is strongly recommended that prior to using this workbook, that a subset (fewer than 20 positions) of the data be analyzed in the smaller workbook to ensure that the parameters (outlined below) are appropriate for the data set and that the score outputs are reasonable. The graphs in the smaller workbook can be helpful to identify unexpected outcomes when the data is sorted.</a:t>
          </a:r>
        </a:p>
        <a:p>
          <a:endParaRPr lang="en-US" sz="1200" baseline="0">
            <a:solidFill>
              <a:schemeClr val="tx1"/>
            </a:solidFill>
          </a:endParaRPr>
        </a:p>
        <a:p>
          <a:r>
            <a:rPr lang="en-US" sz="1200" b="1">
              <a:solidFill>
                <a:schemeClr val="tx1"/>
              </a:solidFill>
            </a:rPr>
            <a:t>Summary of worksheets in this workbook:</a:t>
          </a:r>
        </a:p>
        <a:p>
          <a:r>
            <a:rPr lang="en-US" sz="1200">
              <a:solidFill>
                <a:schemeClr val="tx1"/>
              </a:solidFill>
            </a:rPr>
            <a:t>1) </a:t>
          </a:r>
          <a:r>
            <a:rPr lang="en-US" sz="1200" i="1">
              <a:solidFill>
                <a:schemeClr val="tx1"/>
              </a:solidFill>
            </a:rPr>
            <a:t>Input and Summary Results </a:t>
          </a:r>
          <a:r>
            <a:rPr lang="en-US" sz="1200">
              <a:solidFill>
                <a:schemeClr val="tx1"/>
              </a:solidFill>
            </a:rPr>
            <a:t>-- primary user interface in which data is entered and parameters are selected.  This is also the sheet where final scores are reported numerically</a:t>
          </a:r>
          <a:r>
            <a:rPr lang="en-US" sz="1200" baseline="0">
              <a:solidFill>
                <a:schemeClr val="tx1"/>
              </a:solidFill>
            </a:rPr>
            <a:t> and graphically.  Clicking on </a:t>
          </a:r>
          <a:r>
            <a:rPr lang="en-US" sz="1200" b="1" baseline="0">
              <a:solidFill>
                <a:srgbClr val="0432FF"/>
              </a:solidFill>
            </a:rPr>
            <a:t>blue text </a:t>
          </a:r>
          <a:r>
            <a:rPr lang="en-US" sz="1200" baseline="0">
              <a:solidFill>
                <a:schemeClr val="tx1"/>
              </a:solidFill>
            </a:rPr>
            <a:t>will show a pop-up window with further explanations.</a:t>
          </a:r>
        </a:p>
        <a:p>
          <a:r>
            <a:rPr lang="en-US" sz="1200" baseline="0">
              <a:solidFill>
                <a:schemeClr val="tx1"/>
              </a:solidFill>
            </a:rPr>
            <a:t>2) </a:t>
          </a:r>
          <a:r>
            <a:rPr lang="en-US" sz="1200" i="1" baseline="0">
              <a:solidFill>
                <a:schemeClr val="tx1"/>
              </a:solidFill>
            </a:rPr>
            <a:t>Data Transformation </a:t>
          </a:r>
          <a:r>
            <a:rPr lang="en-US" sz="1200" baseline="0">
              <a:solidFill>
                <a:schemeClr val="tx1"/>
              </a:solidFill>
            </a:rPr>
            <a:t>-- this worksheet is where the data set is converted to a log scale if desired and then analysis of the data set is performed to determine bin parameters.  This sheet does not contain any sections that need input from the user and should generally not be manipulated. Changes on this worksheet have the potential to significantly affect the rest of the calculator.</a:t>
          </a:r>
        </a:p>
        <a:p>
          <a:r>
            <a:rPr lang="en-US" sz="1200" baseline="0">
              <a:solidFill>
                <a:schemeClr val="tx1"/>
              </a:solidFill>
            </a:rPr>
            <a:t>3) </a:t>
          </a:r>
          <a:r>
            <a:rPr lang="en-US" sz="1200" i="1" baseline="0">
              <a:solidFill>
                <a:schemeClr val="tx1"/>
              </a:solidFill>
            </a:rPr>
            <a:t>Weighting</a:t>
          </a:r>
          <a:r>
            <a:rPr lang="en-US" sz="1200" baseline="0">
              <a:solidFill>
                <a:schemeClr val="tx1"/>
              </a:solidFill>
            </a:rPr>
            <a:t> -- this sheet calculates the weighting scale that is applied to the weighted rheostat scores.  This weighting system is designed to lower the importance of variants in bins that contain the wild type or non-functional protein values as well as the adjacent bins.  Using the weighted scores allows those positions with strong and consistent rheostat behavior to be more easily identified compared to those that cluster near wild type or non-functional values.  These weighting values can be overriden on this sheet in cells T6:T25. Overriding the weighting values in these cells will change the calculations for the rest of the calculator. </a:t>
          </a:r>
        </a:p>
        <a:p>
          <a:r>
            <a:rPr lang="en-US" sz="1200" baseline="0">
              <a:solidFill>
                <a:schemeClr val="tx1"/>
              </a:solidFill>
            </a:rPr>
            <a:t>4) </a:t>
          </a:r>
          <a:r>
            <a:rPr lang="en-US" sz="1200" i="1" baseline="0">
              <a:solidFill>
                <a:schemeClr val="tx1"/>
              </a:solidFill>
            </a:rPr>
            <a:t>Bin Analysis </a:t>
          </a:r>
          <a:r>
            <a:rPr lang="en-US" sz="1200" baseline="0">
              <a:solidFill>
                <a:schemeClr val="tx1"/>
              </a:solidFill>
            </a:rPr>
            <a:t>-- this sheet bins all of the data by position into the bins calculated using the parameters from the first page and then calculates the neutral, rheostat, and toggle scores as well as the binary behavior.  In addition to the scores at each position, a histogram plot is constructed for how all of the data values for the whole data set were binned compared to wild type and dead protein values.</a:t>
          </a:r>
        </a:p>
        <a:p>
          <a:pPr marL="0" marR="0" lvl="0" indent="0" defTabSz="914400" eaLnBrk="1" fontAlgn="auto" latinLnBrk="0" hangingPunct="1">
            <a:lnSpc>
              <a:spcPct val="100000"/>
            </a:lnSpc>
            <a:spcBef>
              <a:spcPts val="0"/>
            </a:spcBef>
            <a:spcAft>
              <a:spcPts val="0"/>
            </a:spcAft>
            <a:buClrTx/>
            <a:buSzTx/>
            <a:buFontTx/>
            <a:buNone/>
            <a:tabLst/>
            <a:defRPr/>
          </a:pPr>
          <a:r>
            <a:rPr lang="en-US" sz="1200" baseline="0">
              <a:solidFill>
                <a:srgbClr val="FF0000"/>
              </a:solidFill>
            </a:rPr>
            <a:t>5) </a:t>
          </a:r>
          <a:r>
            <a:rPr lang="en-US" sz="1200" i="1" baseline="0">
              <a:solidFill>
                <a:srgbClr val="FF0000"/>
              </a:solidFill>
              <a:effectLst/>
              <a:latin typeface="+mn-lt"/>
              <a:ea typeface="+mn-ea"/>
              <a:cs typeface="+mn-cs"/>
            </a:rPr>
            <a:t>Assignments </a:t>
          </a:r>
          <a:r>
            <a:rPr lang="en-US" sz="1200" baseline="0">
              <a:solidFill>
                <a:srgbClr val="FF0000"/>
              </a:solidFill>
              <a:effectLst/>
              <a:latin typeface="+mn-lt"/>
              <a:ea typeface="+mn-ea"/>
              <a:cs typeface="+mn-cs"/>
            </a:rPr>
            <a:t>-- this sheet calculates the average and standard deviations of the input data, assigns each position a pheotype based on the defined score cutoffs and critera.</a:t>
          </a:r>
          <a:endParaRPr lang="en-US" sz="1200" baseline="0">
            <a:solidFill>
              <a:srgbClr val="FF0000"/>
            </a:solidFill>
          </a:endParaRPr>
        </a:p>
        <a:p>
          <a:endParaRPr lang="en-US" sz="1200" baseline="0">
            <a:solidFill>
              <a:schemeClr val="tx1"/>
            </a:solidFill>
          </a:endParaRPr>
        </a:p>
        <a:p>
          <a:r>
            <a:rPr lang="en-US" sz="1200" b="1">
              <a:solidFill>
                <a:schemeClr val="tx1"/>
              </a:solidFill>
            </a:rPr>
            <a:t>Entering data</a:t>
          </a:r>
          <a:r>
            <a:rPr lang="en-US" sz="1200" b="1" baseline="0">
              <a:solidFill>
                <a:schemeClr val="tx1"/>
              </a:solidFill>
            </a:rPr>
            <a:t> o</a:t>
          </a:r>
          <a:r>
            <a:rPr lang="en-US" sz="1200" b="1">
              <a:solidFill>
                <a:schemeClr val="tx1"/>
              </a:solidFill>
            </a:rPr>
            <a:t>n the "Input and Summary Results" worksheet</a:t>
          </a:r>
          <a:r>
            <a:rPr lang="en-US" sz="1200" b="1" baseline="0">
              <a:solidFill>
                <a:schemeClr val="tx1"/>
              </a:solidFill>
            </a:rPr>
            <a:t>:</a:t>
          </a:r>
        </a:p>
        <a:p>
          <a:r>
            <a:rPr lang="en-US" sz="1200" baseline="0">
              <a:solidFill>
                <a:schemeClr val="tx1"/>
              </a:solidFill>
            </a:rPr>
            <a:t>1) The title box should be used to describe the data set being analyzed for future reference.  Any text can be entered here.</a:t>
          </a:r>
        </a:p>
        <a:p>
          <a:endParaRPr lang="en-US" sz="1200" baseline="0">
            <a:solidFill>
              <a:schemeClr val="tx1"/>
            </a:solidFill>
          </a:endParaRPr>
        </a:p>
        <a:p>
          <a:r>
            <a:rPr lang="en-US" sz="1200" baseline="0">
              <a:solidFill>
                <a:schemeClr val="tx1"/>
              </a:solidFill>
            </a:rPr>
            <a:t>2) The wild type value and error must be entered in cells D5:E5.</a:t>
          </a:r>
        </a:p>
        <a:p>
          <a:endParaRPr lang="en-US" sz="1200" baseline="0">
            <a:solidFill>
              <a:schemeClr val="tx1"/>
            </a:solidFill>
          </a:endParaRPr>
        </a:p>
        <a:p>
          <a:r>
            <a:rPr lang="en-US" sz="1200" baseline="0">
              <a:solidFill>
                <a:schemeClr val="tx1"/>
              </a:solidFill>
            </a:rPr>
            <a:t>3) The rest of the data set is entered in columns B-E starting in row 7. Note: Any manipulations (i.e. cutting, organizing, reformatting) of the data sould be completed in a separate file before being pasted into the worksheet. Manipulating the data once it has been entered may cause significant problems with the calculations and should be avoided.</a:t>
          </a:r>
        </a:p>
        <a:p>
          <a:r>
            <a:rPr lang="en-US" sz="1200" baseline="0">
              <a:solidFill>
                <a:schemeClr val="tx1"/>
              </a:solidFill>
            </a:rPr>
            <a:t>	a) The position must be a number that corresponds to the amino acid position in the protein.  No letters may be entered into this column.</a:t>
          </a:r>
        </a:p>
        <a:p>
          <a:pPr lvl="2"/>
          <a:r>
            <a:rPr lang="en-US" sz="1200" baseline="0">
              <a:solidFill>
                <a:schemeClr val="tx1"/>
              </a:solidFill>
            </a:rPr>
            <a:t>b) The mutation should be the code for the amino acid that was substituted at the position listed in the previous cell.  This column is not used in the data analysis but is an important piece of information for future tracking of data and it is strongly recommended that it be included.  Because it is not included in the calculations, it can be in any format (i.e. E52A, A, Ala, etc.)</a:t>
          </a:r>
        </a:p>
        <a:p>
          <a:pPr lvl="2"/>
          <a:r>
            <a:rPr lang="en-US" sz="1200" baseline="0">
              <a:solidFill>
                <a:schemeClr val="tx1"/>
              </a:solidFill>
            </a:rPr>
            <a:t>c) The functional value should be the data being analyzed using this calculator.  This number can represent any type of value from any assay.  The only limitations are zero or negative values if the data is to be converted to a log scale.  In these instances, the zero and negative scores should be replaced with a numerical value one order of magnitude smaller than the smallest measurable value. If removing or replacing negative values has significant implications to the interpretation of the data, it is recommended that the user consider not converting the data to a log scale. </a:t>
          </a:r>
        </a:p>
        <a:p>
          <a:pPr lvl="2"/>
          <a:r>
            <a:rPr lang="en-US" sz="1200" baseline="0">
              <a:solidFill>
                <a:schemeClr val="tx1"/>
              </a:solidFill>
            </a:rPr>
            <a:t>d) The error for each value is used to determine the optimal number of bins for the entire data set.  If these values are not included, a number must be entered into the error override in cell J19 in order for the caculator to determine a recommendation for the number of bins. If the data is converted to a log scale, the errors are also converted accordingly using the formula: measured error * 0.434/functional value on the </a:t>
          </a:r>
          <a:r>
            <a:rPr lang="en-US" sz="1200" i="1" baseline="0">
              <a:solidFill>
                <a:schemeClr val="tx1"/>
              </a:solidFill>
            </a:rPr>
            <a:t>Data Transformation</a:t>
          </a:r>
          <a:r>
            <a:rPr lang="en-US" sz="1200" baseline="0">
              <a:solidFill>
                <a:schemeClr val="tx1"/>
              </a:solidFill>
            </a:rPr>
            <a:t> worksheet.</a:t>
          </a:r>
        </a:p>
        <a:p>
          <a:pPr lvl="2"/>
          <a:endParaRPr lang="en-US" sz="1200" baseline="0">
            <a:solidFill>
              <a:schemeClr val="tx1"/>
            </a:solidFill>
          </a:endParaRPr>
        </a:p>
        <a:p>
          <a:pPr lvl="0"/>
          <a:r>
            <a:rPr lang="en-US" sz="1200" baseline="0">
              <a:solidFill>
                <a:schemeClr val="tx1"/>
              </a:solidFill>
            </a:rPr>
            <a:t>4) The calculator will automatically extract the numbers of the positions varied and report them into cells in column G.  These values should be examined to ensure that they are consistent with the expected positions varied from the data set.  </a:t>
          </a:r>
        </a:p>
        <a:p>
          <a:pPr lvl="0"/>
          <a:endParaRPr lang="en-US" sz="1200" baseline="0">
            <a:solidFill>
              <a:schemeClr val="tx1"/>
            </a:solidFill>
          </a:endParaRPr>
        </a:p>
        <a:p>
          <a:pPr lvl="0"/>
          <a:r>
            <a:rPr lang="en-US" sz="1200" baseline="0">
              <a:solidFill>
                <a:schemeClr val="tx1"/>
              </a:solidFill>
            </a:rPr>
            <a:t>5</a:t>
          </a:r>
          <a:r>
            <a:rPr lang="en-US" sz="1100" baseline="0">
              <a:solidFill>
                <a:schemeClr val="dk1"/>
              </a:solidFill>
              <a:effectLst/>
              <a:latin typeface="+mn-lt"/>
              <a:ea typeface="+mn-ea"/>
              <a:cs typeface="+mn-cs"/>
            </a:rPr>
            <a:t>) For data that spans 1 or 2 orders of magnitude, histogram bins should be calculated using nontransformed (linear) calculations.  If a data set covers more than three orders of magnitude, it should be converted to a log scale by selecting "yes" from the drop down menu in cell J4.  All log calculations are performed on the "Data Transformation" worksheet and all values reported on the "Input and Summary Results" page are reported in the original state (i.e. not converted to a log). Any functional value that has already been converted to a log scale (</a:t>
          </a:r>
          <a:r>
            <a:rPr lang="en-US" sz="1100" i="1" baseline="0">
              <a:solidFill>
                <a:schemeClr val="dk1"/>
              </a:solidFill>
              <a:effectLst/>
              <a:latin typeface="+mn-lt"/>
              <a:ea typeface="+mn-ea"/>
              <a:cs typeface="+mn-cs"/>
            </a:rPr>
            <a:t>e.g.,</a:t>
          </a:r>
          <a:r>
            <a:rPr lang="en-US" sz="1100" baseline="0">
              <a:solidFill>
                <a:schemeClr val="dk1"/>
              </a:solidFill>
              <a:effectLst/>
              <a:latin typeface="+mn-lt"/>
              <a:ea typeface="+mn-ea"/>
              <a:cs typeface="+mn-cs"/>
            </a:rPr>
            <a:t> Gibbs free energy) or doesn't cover more than two orders of magnitude </a:t>
          </a:r>
          <a:r>
            <a:rPr lang="en-US" sz="1100" i="0" baseline="0">
              <a:solidFill>
                <a:schemeClr val="dk1"/>
              </a:solidFill>
              <a:effectLst/>
              <a:latin typeface="+mn-lt"/>
              <a:ea typeface="+mn-ea"/>
              <a:cs typeface="+mn-cs"/>
            </a:rPr>
            <a:t>(</a:t>
          </a:r>
          <a:r>
            <a:rPr lang="en-US" sz="1100" i="1" baseline="0">
              <a:solidFill>
                <a:schemeClr val="dk1"/>
              </a:solidFill>
              <a:effectLst/>
              <a:latin typeface="+mn-lt"/>
              <a:ea typeface="+mn-ea"/>
              <a:cs typeface="+mn-cs"/>
            </a:rPr>
            <a:t>e.g.</a:t>
          </a:r>
          <a:r>
            <a:rPr lang="en-US" sz="1100" baseline="0">
              <a:solidFill>
                <a:schemeClr val="dk1"/>
              </a:solidFill>
              <a:effectLst/>
              <a:latin typeface="+mn-lt"/>
              <a:ea typeface="+mn-ea"/>
              <a:cs typeface="+mn-cs"/>
            </a:rPr>
            <a:t>, Hill number</a:t>
          </a:r>
          <a:r>
            <a:rPr lang="en-US" sz="1100" i="0" baseline="0">
              <a:solidFill>
                <a:schemeClr val="dk1"/>
              </a:solidFill>
              <a:effectLst/>
              <a:latin typeface="+mn-lt"/>
              <a:ea typeface="+mn-ea"/>
              <a:cs typeface="+mn-cs"/>
            </a:rPr>
            <a:t>)</a:t>
          </a:r>
          <a:r>
            <a:rPr lang="en-US" sz="1100" i="1" baseline="0">
              <a:solidFill>
                <a:schemeClr val="dk1"/>
              </a:solidFill>
              <a:effectLst/>
              <a:latin typeface="+mn-lt"/>
              <a:ea typeface="+mn-ea"/>
              <a:cs typeface="+mn-cs"/>
            </a:rPr>
            <a:t>,</a:t>
          </a:r>
          <a:r>
            <a:rPr lang="en-US" sz="1100" baseline="0">
              <a:solidFill>
                <a:schemeClr val="dk1"/>
              </a:solidFill>
              <a:effectLst/>
              <a:latin typeface="+mn-lt"/>
              <a:ea typeface="+mn-ea"/>
              <a:cs typeface="+mn-cs"/>
            </a:rPr>
            <a:t> the user should select "no" in cell J4. A data set that spans between 2 and 3 orders of magnitude should be carefully considered to determine whether a log scale is appropriate or not.</a:t>
          </a:r>
        </a:p>
        <a:p>
          <a:pPr lvl="0"/>
          <a:endParaRPr lang="en-US" sz="1200" baseline="0">
            <a:solidFill>
              <a:schemeClr val="tx1"/>
            </a:solidFill>
          </a:endParaRPr>
        </a:p>
        <a:p>
          <a:pPr lvl="0"/>
          <a:r>
            <a:rPr lang="en-US" sz="1200" baseline="0">
              <a:solidFill>
                <a:schemeClr val="tx1"/>
              </a:solidFill>
            </a:rPr>
            <a:t>6) The minimum and maximum values for the entire data set are necessary to determine the bins and the bin weighting for the calculator.  The min and max values are calculated automatically and reported in cells J7:J8. If a data set is known to have a different min or max value for this protein or assay, those min or max values can be provided as overrides in cells J11:J12.  If any data point falls outside of the maximum value, it will be reassigned to be the maximum value for the RheoScale calculations on the "</a:t>
          </a:r>
          <a:r>
            <a:rPr lang="en-US" sz="1200" i="0" baseline="0">
              <a:solidFill>
                <a:schemeClr val="tx1"/>
              </a:solidFill>
            </a:rPr>
            <a:t>Data Transformation"</a:t>
          </a:r>
          <a:r>
            <a:rPr lang="en-US" sz="1200" i="1" baseline="0">
              <a:solidFill>
                <a:schemeClr val="tx1"/>
              </a:solidFill>
            </a:rPr>
            <a:t> </a:t>
          </a:r>
          <a:r>
            <a:rPr lang="en-US" sz="1200" i="0" baseline="0">
              <a:solidFill>
                <a:schemeClr val="tx1"/>
              </a:solidFill>
            </a:rPr>
            <a:t>worksheet</a:t>
          </a:r>
          <a:r>
            <a:rPr lang="en-US" sz="1200" baseline="0">
              <a:solidFill>
                <a:schemeClr val="tx1"/>
              </a:solidFill>
            </a:rPr>
            <a:t>. The number of data points that exceed the maximum value are reported in cell J14 and those data points are shaded red in column D.</a:t>
          </a:r>
        </a:p>
        <a:p>
          <a:pPr lvl="0"/>
          <a:endParaRPr lang="en-US" sz="1200" baseline="0">
            <a:solidFill>
              <a:schemeClr val="tx1"/>
            </a:solidFill>
          </a:endParaRPr>
        </a:p>
        <a:p>
          <a:pPr lvl="0"/>
          <a:r>
            <a:rPr lang="en-US" sz="1200" baseline="0">
              <a:solidFill>
                <a:schemeClr val="tx1"/>
              </a:solidFill>
            </a:rPr>
            <a:t>7) The value that represents a completely nonfunctional protein ("dead") must be defined as either the minimum or maximum value used to analyze the data set and should be selected in cell J16.  The value in cell J17 is the value that is being utilized for a dead protein in the calculations. </a:t>
          </a:r>
        </a:p>
        <a:p>
          <a:pPr lvl="0"/>
          <a:endParaRPr lang="en-US" sz="1200" baseline="0">
            <a:solidFill>
              <a:schemeClr val="tx1"/>
            </a:solidFill>
          </a:endParaRPr>
        </a:p>
        <a:p>
          <a:pPr marL="0" marR="0" lvl="0" indent="0" defTabSz="914400" eaLnBrk="1" fontAlgn="auto" latinLnBrk="0" hangingPunct="1">
            <a:lnSpc>
              <a:spcPct val="100000"/>
            </a:lnSpc>
            <a:spcBef>
              <a:spcPts val="0"/>
            </a:spcBef>
            <a:spcAft>
              <a:spcPts val="0"/>
            </a:spcAft>
            <a:buClrTx/>
            <a:buSzTx/>
            <a:buFontTx/>
            <a:buNone/>
            <a:tabLst/>
            <a:defRPr/>
          </a:pPr>
          <a:r>
            <a:rPr lang="en-US" sz="1200" baseline="0">
              <a:solidFill>
                <a:schemeClr val="tx1"/>
              </a:solidFill>
            </a:rPr>
            <a:t>8)  The error override box is provided in cell J19 for data sets that do not have an error value associated with each functional value.  Alternatively, one error value may better represent the error inherent in the experimental methodology and can be entered in this cell.  This value is used in determining a recommended number of bins for analyzing the data set.  If no error override is desired, this box should be left blank.</a:t>
          </a:r>
          <a:r>
            <a:rPr lang="en-US" sz="1100" baseline="0">
              <a:solidFill>
                <a:schemeClr val="dk1"/>
              </a:solidFill>
              <a:effectLst/>
              <a:latin typeface="+mn-lt"/>
              <a:ea typeface="+mn-ea"/>
              <a:cs typeface="+mn-cs"/>
            </a:rPr>
            <a:t> If error override is included for a data set that is converted to a log scale within the calculator, then the error value entered will be propagated using the wild type as the reference value. The formula for error propagation for log calculations in this case is 0.434*error override/wt functional value. If an alterante approach to error propogation is desired (percent error, etc) then the user should amend the data set before including in the calculator.</a:t>
          </a:r>
          <a:endParaRPr lang="en-US" sz="1200">
            <a:effectLst/>
          </a:endParaRPr>
        </a:p>
        <a:p>
          <a:pPr lvl="0"/>
          <a:endParaRPr lang="en-US" sz="1200" baseline="0">
            <a:solidFill>
              <a:schemeClr val="tx1"/>
            </a:solidFill>
          </a:endParaRPr>
        </a:p>
        <a:p>
          <a:pPr lvl="0"/>
          <a:r>
            <a:rPr lang="en-US" sz="1200" baseline="0">
              <a:solidFill>
                <a:schemeClr val="tx1"/>
              </a:solidFill>
            </a:rPr>
            <a:t>9) The recommended number of bins is reported in cell J22 and is determined through a combination of the average error for the data set as well as the total number of variants at each position.  A perfect rheostat would occupy 20 bins, but error and representation at each position minimize the number of bins that can be used.  The algorithm for the bin number recommendation can be found in the "</a:t>
          </a:r>
          <a:r>
            <a:rPr lang="en-US" sz="1200" i="0" baseline="0">
              <a:solidFill>
                <a:schemeClr val="tx1"/>
              </a:solidFill>
            </a:rPr>
            <a:t>Data Transformation" </a:t>
          </a:r>
          <a:r>
            <a:rPr lang="en-US" sz="1200" baseline="0">
              <a:solidFill>
                <a:schemeClr val="tx1"/>
              </a:solidFill>
            </a:rPr>
            <a:t>worksheet in cells Q14:R26 and is explained in further detail in the manuscript.  If a different number of bins is desired, that number can be entered into the override cell J23.</a:t>
          </a:r>
        </a:p>
        <a:p>
          <a:pPr lvl="0"/>
          <a:endParaRPr lang="en-US" sz="1200" baseline="0">
            <a:solidFill>
              <a:schemeClr val="tx1"/>
            </a:solidFill>
          </a:endParaRPr>
        </a:p>
        <a:p>
          <a:r>
            <a:rPr lang="en-US" sz="1200">
              <a:solidFill>
                <a:srgbClr val="FF0000"/>
              </a:solidFill>
              <a:effectLst/>
              <a:latin typeface="+mn-lt"/>
              <a:ea typeface="+mn-ea"/>
              <a:cs typeface="+mn-cs"/>
            </a:rPr>
            <a:t>10) Cell J27 allows the user to define the neutral bin size. The default is set to 2 times the bin size.</a:t>
          </a:r>
        </a:p>
        <a:p>
          <a:endParaRPr lang="en-US" sz="1200">
            <a:solidFill>
              <a:srgbClr val="FF0000"/>
            </a:solidFill>
            <a:effectLst/>
            <a:latin typeface="+mn-lt"/>
            <a:ea typeface="+mn-ea"/>
            <a:cs typeface="+mn-cs"/>
          </a:endParaRPr>
        </a:p>
        <a:p>
          <a:r>
            <a:rPr lang="en-US" sz="1200">
              <a:solidFill>
                <a:srgbClr val="FF0000"/>
              </a:solidFill>
              <a:effectLst/>
              <a:latin typeface="+mn-lt"/>
              <a:ea typeface="+mn-ea"/>
              <a:cs typeface="+mn-cs"/>
            </a:rPr>
            <a:t>11) Cells J30, J33, J36, and J39 allow the user to override the assignment of phenotypes based on scores.  If your data contains WT/Inactive split phenotypes be aware of setting the score cutoffs to low as this may cause errors in the logic within the assignment sheet. </a:t>
          </a:r>
        </a:p>
        <a:p>
          <a:pPr lvl="0"/>
          <a:endParaRPr lang="en-US" sz="1200" baseline="0">
            <a:solidFill>
              <a:schemeClr val="tx1"/>
            </a:solidFill>
          </a:endParaRPr>
        </a:p>
      </xdr:txBody>
    </xdr:sp>
    <xdr:clientData/>
  </xdr:twoCellAnchor>
  <xdr:twoCellAnchor>
    <xdr:from>
      <xdr:col>0</xdr:col>
      <xdr:colOff>431800</xdr:colOff>
      <xdr:row>0</xdr:row>
      <xdr:rowOff>190501</xdr:rowOff>
    </xdr:from>
    <xdr:to>
      <xdr:col>14</xdr:col>
      <xdr:colOff>476707</xdr:colOff>
      <xdr:row>127</xdr:row>
      <xdr:rowOff>0</xdr:rowOff>
    </xdr:to>
    <xdr:sp macro="" textlink="">
      <xdr:nvSpPr>
        <xdr:cNvPr id="4" name="TextBox 3">
          <a:extLst>
            <a:ext uri="{FF2B5EF4-FFF2-40B4-BE49-F238E27FC236}">
              <a16:creationId xmlns:a16="http://schemas.microsoft.com/office/drawing/2014/main" id="{1E1AA559-DCD4-45AC-AECE-287ECA667E91}"/>
            </a:ext>
          </a:extLst>
        </xdr:cNvPr>
        <xdr:cNvSpPr txBox="1"/>
      </xdr:nvSpPr>
      <xdr:spPr>
        <a:xfrm>
          <a:off x="431800" y="190501"/>
          <a:ext cx="11796057" cy="2483725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0" i="0" u="none" strike="noStrike" baseline="0">
              <a:solidFill>
                <a:sysClr val="windowText" lastClr="000000"/>
              </a:solidFill>
              <a:latin typeface="Arial" panose="020B0604020202020204" pitchFamily="34" charset="0"/>
            </a:rPr>
            <a:t>RheoScale 2.0: A Tool to Aggregate and Quantify Experimentally-Determined Substitution Outcomes for Multiple Variants at Individual Protein Positions </a:t>
          </a:r>
        </a:p>
        <a:p>
          <a:endParaRPr lang="en-US" sz="1400" b="0" i="0" u="none" strike="noStrike" baseline="0">
            <a:solidFill>
              <a:srgbClr val="2D96D2"/>
            </a:solidFill>
            <a:latin typeface="Arial" panose="020B0604020202020204" pitchFamily="34" charset="0"/>
          </a:endParaRPr>
        </a:p>
        <a:p>
          <a:r>
            <a:rPr lang="en-US" sz="1400" b="1">
              <a:solidFill>
                <a:schemeClr val="tx1"/>
              </a:solidFill>
            </a:rPr>
            <a:t>How to use this</a:t>
          </a:r>
          <a:r>
            <a:rPr lang="en-US" sz="1400" b="1" baseline="0">
              <a:solidFill>
                <a:schemeClr val="tx1"/>
              </a:solidFill>
            </a:rPr>
            <a:t> RheoScale</a:t>
          </a:r>
          <a:r>
            <a:rPr lang="en-US" sz="1400" b="1">
              <a:solidFill>
                <a:schemeClr val="tx1"/>
              </a:solidFill>
            </a:rPr>
            <a:t> calculator:</a:t>
          </a:r>
        </a:p>
        <a:p>
          <a:r>
            <a:rPr lang="en-US" sz="1200">
              <a:solidFill>
                <a:schemeClr val="tx1"/>
              </a:solidFill>
            </a:rPr>
            <a:t>The theory,</a:t>
          </a:r>
          <a:r>
            <a:rPr lang="en-US" sz="1200" baseline="0">
              <a:solidFill>
                <a:schemeClr val="tx1"/>
              </a:solidFill>
            </a:rPr>
            <a:t> rationale, and </a:t>
          </a:r>
          <a:r>
            <a:rPr lang="en-US" sz="1200">
              <a:solidFill>
                <a:schemeClr val="tx1"/>
              </a:solidFill>
            </a:rPr>
            <a:t>specifics of data analyses utilized in this calculator are explained in more detail in the associated 2018 publication.</a:t>
          </a:r>
        </a:p>
        <a:p>
          <a:pPr marL="0" marR="0" lvl="0" indent="0" defTabSz="914400" eaLnBrk="1" fontAlgn="auto" latinLnBrk="0" hangingPunct="1">
            <a:lnSpc>
              <a:spcPct val="100000"/>
            </a:lnSpc>
            <a:spcBef>
              <a:spcPts val="0"/>
            </a:spcBef>
            <a:spcAft>
              <a:spcPts val="0"/>
            </a:spcAft>
            <a:buClrTx/>
            <a:buSzTx/>
            <a:buFontTx/>
            <a:buNone/>
            <a:tabLst/>
            <a:defRPr/>
          </a:pPr>
          <a:r>
            <a:rPr lang="en-US" sz="1200">
              <a:solidFill>
                <a:schemeClr val="dk1"/>
              </a:solidFill>
              <a:latin typeface="+mn-lt"/>
              <a:ea typeface="+mn-ea"/>
              <a:cs typeface="+mn-cs"/>
            </a:rPr>
            <a:t>Hodges, A. M., A. W. Fenton, L. L. Dougherty, A. C. Overholt, and L. Swint-Kruse. 2018. 'RheoScale: A tool to aggregate and quantify experimentally determined substitution outcomes for multiple variants at individual protein positions', </a:t>
          </a:r>
          <a:r>
            <a:rPr lang="en-US" sz="1200" i="1">
              <a:solidFill>
                <a:schemeClr val="dk1"/>
              </a:solidFill>
              <a:latin typeface="+mn-lt"/>
              <a:ea typeface="+mn-ea"/>
              <a:cs typeface="+mn-cs"/>
            </a:rPr>
            <a:t>Hum Mutat, 39: 1814-26.</a:t>
          </a:r>
        </a:p>
        <a:p>
          <a:pPr marL="0" marR="0" lvl="0" indent="0" defTabSz="914400" eaLnBrk="1" fontAlgn="auto" latinLnBrk="0" hangingPunct="1">
            <a:lnSpc>
              <a:spcPct val="100000"/>
            </a:lnSpc>
            <a:spcBef>
              <a:spcPts val="0"/>
            </a:spcBef>
            <a:spcAft>
              <a:spcPts val="0"/>
            </a:spcAft>
            <a:buClrTx/>
            <a:buSzTx/>
            <a:buFontTx/>
            <a:buNone/>
            <a:tabLst/>
            <a:defRPr/>
          </a:pPr>
          <a:endParaRPr lang="en-US" sz="1200" i="1">
            <a:solidFill>
              <a:schemeClr val="dk1"/>
            </a:solidFill>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lang="en-US" sz="1200" i="0">
              <a:solidFill>
                <a:srgbClr val="FF0000"/>
              </a:solidFill>
              <a:latin typeface="+mn-lt"/>
              <a:ea typeface="+mn-ea"/>
              <a:cs typeface="+mn-cs"/>
            </a:rPr>
            <a:t>Additions to the 2025 revised calculator</a:t>
          </a:r>
          <a:r>
            <a:rPr lang="en-US" sz="1200" i="0" baseline="0">
              <a:solidFill>
                <a:srgbClr val="FF0000"/>
              </a:solidFill>
              <a:latin typeface="+mn-lt"/>
              <a:ea typeface="+mn-ea"/>
              <a:cs typeface="+mn-cs"/>
            </a:rPr>
            <a:t> are described below in red.</a:t>
          </a:r>
          <a:endParaRPr lang="en-US" sz="1200" i="0">
            <a:solidFill>
              <a:srgbClr val="FF0000"/>
            </a:solidFill>
            <a:latin typeface="+mn-lt"/>
            <a:ea typeface="+mn-ea"/>
            <a:cs typeface="+mn-cs"/>
          </a:endParaRPr>
        </a:p>
        <a:p>
          <a:endParaRPr lang="en-US" sz="1200">
            <a:solidFill>
              <a:schemeClr val="tx1"/>
            </a:solidFill>
          </a:endParaRPr>
        </a:p>
        <a:p>
          <a:r>
            <a:rPr lang="en-US" sz="1200">
              <a:solidFill>
                <a:schemeClr val="tx1"/>
              </a:solidFill>
            </a:rPr>
            <a:t>This workbook is designed to be used for</a:t>
          </a:r>
          <a:r>
            <a:rPr lang="en-US" sz="1200" baseline="0">
              <a:solidFill>
                <a:schemeClr val="tx1"/>
              </a:solidFill>
            </a:rPr>
            <a:t> a data set which exceeds variants at </a:t>
          </a:r>
          <a:r>
            <a:rPr lang="en-US" sz="1200" baseline="0">
              <a:solidFill>
                <a:sysClr val="windowText" lastClr="000000"/>
              </a:solidFill>
            </a:rPr>
            <a:t>more than 20 positions</a:t>
          </a:r>
          <a:r>
            <a:rPr lang="en-US" sz="1200" baseline="0">
              <a:solidFill>
                <a:srgbClr val="FF0000"/>
              </a:solidFill>
            </a:rPr>
            <a:t>.  Up to a max of 350 unique positions </a:t>
          </a:r>
          <a:r>
            <a:rPr lang="en-US" sz="1100" baseline="0">
              <a:solidFill>
                <a:srgbClr val="FF0000"/>
              </a:solidFill>
              <a:effectLst/>
              <a:latin typeface="+mn-lt"/>
              <a:ea typeface="+mn-ea"/>
              <a:cs typeface="+mn-cs"/>
            </a:rPr>
            <a:t>AND/OR 6000 variants </a:t>
          </a:r>
          <a:r>
            <a:rPr lang="en-US" sz="1200" baseline="0">
              <a:solidFill>
                <a:srgbClr val="FF0000"/>
              </a:solidFill>
            </a:rPr>
            <a:t>can be analyzed in this workbook.  </a:t>
          </a:r>
          <a:r>
            <a:rPr lang="en-US" sz="1200" baseline="0">
              <a:solidFill>
                <a:schemeClr val="tx1"/>
              </a:solidFill>
            </a:rPr>
            <a:t>This RheoScale calculator for larger data sets uses identical calculations, but does not generate the graphs present in the calculator for smaller data sets. It is strongly recommended that prior to using this workbook, that a subset (fewer than 20 positions) of the data be analyzed in the smaller workbook to ensure that the parameters (outlined below) are appropriate for the data set and that the score outputs are reasonable. The graphs in the smaller workbook can be helpful to identify unexpected outcomes when the data is sorted.</a:t>
          </a:r>
        </a:p>
        <a:p>
          <a:endParaRPr lang="en-US" sz="1200" baseline="0">
            <a:solidFill>
              <a:schemeClr val="tx1"/>
            </a:solidFill>
          </a:endParaRPr>
        </a:p>
        <a:p>
          <a:r>
            <a:rPr lang="en-US" sz="1200" b="1">
              <a:solidFill>
                <a:schemeClr val="tx1"/>
              </a:solidFill>
            </a:rPr>
            <a:t>Summary of worksheets in this workbook:</a:t>
          </a:r>
        </a:p>
        <a:p>
          <a:r>
            <a:rPr lang="en-US" sz="1200">
              <a:solidFill>
                <a:schemeClr val="tx1"/>
              </a:solidFill>
            </a:rPr>
            <a:t>1) </a:t>
          </a:r>
          <a:r>
            <a:rPr lang="en-US" sz="1200" i="1">
              <a:solidFill>
                <a:schemeClr val="tx1"/>
              </a:solidFill>
            </a:rPr>
            <a:t>Input and Summary Results </a:t>
          </a:r>
          <a:r>
            <a:rPr lang="en-US" sz="1200">
              <a:solidFill>
                <a:schemeClr val="tx1"/>
              </a:solidFill>
            </a:rPr>
            <a:t>-- primary user interface in which data is entered and parameters are selected.  This is also the sheet where final scores are reported numerically</a:t>
          </a:r>
          <a:r>
            <a:rPr lang="en-US" sz="1200" baseline="0">
              <a:solidFill>
                <a:schemeClr val="tx1"/>
              </a:solidFill>
            </a:rPr>
            <a:t> and graphically.  Clicking on </a:t>
          </a:r>
          <a:r>
            <a:rPr lang="en-US" sz="1200" b="1" baseline="0">
              <a:solidFill>
                <a:srgbClr val="0432FF"/>
              </a:solidFill>
            </a:rPr>
            <a:t>blue text </a:t>
          </a:r>
          <a:r>
            <a:rPr lang="en-US" sz="1200" baseline="0">
              <a:solidFill>
                <a:schemeClr val="tx1"/>
              </a:solidFill>
            </a:rPr>
            <a:t>will show a pop-up window with further explanations.</a:t>
          </a:r>
        </a:p>
        <a:p>
          <a:r>
            <a:rPr lang="en-US" sz="1200" baseline="0">
              <a:solidFill>
                <a:schemeClr val="tx1"/>
              </a:solidFill>
            </a:rPr>
            <a:t>2) </a:t>
          </a:r>
          <a:r>
            <a:rPr lang="en-US" sz="1200" i="1" baseline="0">
              <a:solidFill>
                <a:schemeClr val="tx1"/>
              </a:solidFill>
            </a:rPr>
            <a:t>Data Transformation </a:t>
          </a:r>
          <a:r>
            <a:rPr lang="en-US" sz="1200" baseline="0">
              <a:solidFill>
                <a:schemeClr val="tx1"/>
              </a:solidFill>
            </a:rPr>
            <a:t>-- this worksheet is where the data set is converted to a log scale if desired and then analysis of the data set is performed to determine bin parameters.  This sheet does not contain any sections that need input from the user and should generally not be manipulated. Changes on this worksheet have the potential to significantly affect the rest of the calculator.</a:t>
          </a:r>
        </a:p>
        <a:p>
          <a:r>
            <a:rPr lang="en-US" sz="1200" baseline="0">
              <a:solidFill>
                <a:schemeClr val="tx1"/>
              </a:solidFill>
            </a:rPr>
            <a:t>3) </a:t>
          </a:r>
          <a:r>
            <a:rPr lang="en-US" sz="1200" i="1" baseline="0">
              <a:solidFill>
                <a:schemeClr val="tx1"/>
              </a:solidFill>
            </a:rPr>
            <a:t>Weighting</a:t>
          </a:r>
          <a:r>
            <a:rPr lang="en-US" sz="1200" baseline="0">
              <a:solidFill>
                <a:schemeClr val="tx1"/>
              </a:solidFill>
            </a:rPr>
            <a:t> -- this sheet calculates the weighting scale that is applied to the weighted rheostat scores.  This weighting system is designed to lower the importance of variants in bins that contain the wild type or non-functional protein values as well as the adjacent bins.  Using the weighted scores allows those positions with strong and consistent rheostat behavior to be more easily identified compared to those that cluster near wild type or non-functional values.  These weighting values can be overriden on this sheet in cells T6:T25. Overriding the weighting values in these cells will change the calculations for the rest of the calculator. </a:t>
          </a:r>
        </a:p>
        <a:p>
          <a:r>
            <a:rPr lang="en-US" sz="1200" baseline="0">
              <a:solidFill>
                <a:schemeClr val="tx1"/>
              </a:solidFill>
            </a:rPr>
            <a:t>4) </a:t>
          </a:r>
          <a:r>
            <a:rPr lang="en-US" sz="1200" i="1" baseline="0">
              <a:solidFill>
                <a:schemeClr val="tx1"/>
              </a:solidFill>
            </a:rPr>
            <a:t>Bin Analysis </a:t>
          </a:r>
          <a:r>
            <a:rPr lang="en-US" sz="1200" baseline="0">
              <a:solidFill>
                <a:schemeClr val="tx1"/>
              </a:solidFill>
            </a:rPr>
            <a:t>-- this sheet bins all of the data by position into the bins calculated using the parameters from the first page and then calculates the neutral, rheostat, toggle, and </a:t>
          </a:r>
          <a:r>
            <a:rPr lang="en-US" sz="1200" baseline="0">
              <a:solidFill>
                <a:srgbClr val="FF0000"/>
              </a:solidFill>
            </a:rPr>
            <a:t>enhancing</a:t>
          </a:r>
          <a:r>
            <a:rPr lang="en-US" sz="1200" baseline="0">
              <a:solidFill>
                <a:schemeClr val="tx1"/>
              </a:solidFill>
            </a:rPr>
            <a:t> scores as well as the binary behavior.  In addition to the scores at each position, a histogram plot is constructed for how all of the data values for the whole data set were binned compared to wild type and dead protein values.</a:t>
          </a:r>
        </a:p>
        <a:p>
          <a:pPr marL="0" marR="0" lvl="0" indent="0" defTabSz="914400" eaLnBrk="1" fontAlgn="auto" latinLnBrk="0" hangingPunct="1">
            <a:lnSpc>
              <a:spcPct val="100000"/>
            </a:lnSpc>
            <a:spcBef>
              <a:spcPts val="0"/>
            </a:spcBef>
            <a:spcAft>
              <a:spcPts val="0"/>
            </a:spcAft>
            <a:buClrTx/>
            <a:buSzTx/>
            <a:buFontTx/>
            <a:buNone/>
            <a:tabLst/>
            <a:defRPr/>
          </a:pPr>
          <a:r>
            <a:rPr lang="en-US" sz="1200" baseline="0">
              <a:solidFill>
                <a:srgbClr val="FF0000"/>
              </a:solidFill>
            </a:rPr>
            <a:t>5) </a:t>
          </a:r>
          <a:r>
            <a:rPr lang="en-US" sz="1200" i="1" baseline="0">
              <a:solidFill>
                <a:srgbClr val="FF0000"/>
              </a:solidFill>
              <a:effectLst/>
              <a:latin typeface="+mn-lt"/>
              <a:ea typeface="+mn-ea"/>
              <a:cs typeface="+mn-cs"/>
            </a:rPr>
            <a:t>Assignments </a:t>
          </a:r>
          <a:r>
            <a:rPr lang="en-US" sz="1200" baseline="0">
              <a:solidFill>
                <a:srgbClr val="FF0000"/>
              </a:solidFill>
              <a:effectLst/>
              <a:latin typeface="+mn-lt"/>
              <a:ea typeface="+mn-ea"/>
              <a:cs typeface="+mn-cs"/>
            </a:rPr>
            <a:t>-- this sheet assigns each position a class based on empirically-determined scores thresholds.  </a:t>
          </a:r>
        </a:p>
        <a:p>
          <a:pPr marL="0" marR="0" lvl="0" indent="0" defTabSz="914400" eaLnBrk="1" fontAlgn="auto" latinLnBrk="0" hangingPunct="1">
            <a:lnSpc>
              <a:spcPct val="100000"/>
            </a:lnSpc>
            <a:spcBef>
              <a:spcPts val="0"/>
            </a:spcBef>
            <a:spcAft>
              <a:spcPts val="0"/>
            </a:spcAft>
            <a:buClrTx/>
            <a:buSzTx/>
            <a:buFontTx/>
            <a:buNone/>
            <a:tabLst/>
            <a:defRPr/>
          </a:pPr>
          <a:r>
            <a:rPr lang="en-US" sz="1200" baseline="0">
              <a:solidFill>
                <a:srgbClr val="FF0000"/>
              </a:solidFill>
              <a:effectLst/>
              <a:latin typeface="+mn-lt"/>
              <a:ea typeface="+mn-ea"/>
              <a:cs typeface="+mn-cs"/>
            </a:rPr>
            <a:t>Score thresholds can be designated by the user (see #5, below), and position assignments are reported on the Input and Summary Results page.  </a:t>
          </a:r>
        </a:p>
        <a:p>
          <a:pPr marL="0" marR="0" lvl="0" indent="0" defTabSz="914400" eaLnBrk="1" fontAlgn="auto" latinLnBrk="0" hangingPunct="1">
            <a:lnSpc>
              <a:spcPct val="100000"/>
            </a:lnSpc>
            <a:spcBef>
              <a:spcPts val="0"/>
            </a:spcBef>
            <a:spcAft>
              <a:spcPts val="0"/>
            </a:spcAft>
            <a:buClrTx/>
            <a:buSzTx/>
            <a:buFontTx/>
            <a:buNone/>
            <a:tabLst/>
            <a:defRPr/>
          </a:pPr>
          <a:r>
            <a:rPr lang="en-US" sz="1200" baseline="0">
              <a:solidFill>
                <a:srgbClr val="FF0000"/>
              </a:solidFill>
              <a:effectLst/>
              <a:latin typeface="+mn-lt"/>
              <a:ea typeface="+mn-ea"/>
              <a:cs typeface="+mn-cs"/>
            </a:rPr>
            <a:t>The logic used to define position types follows the order Neutral&gt;Toggle/Enhancing&gt;Rheostat&gt;WT-Inactive_split/Moderate/Adverse</a:t>
          </a:r>
          <a:r>
            <a:rPr lang="en-US" sz="1200" baseline="0">
              <a:solidFill>
                <a:srgbClr val="FF00FF"/>
              </a:solidFill>
              <a:effectLst/>
              <a:latin typeface="+mn-lt"/>
              <a:ea typeface="+mn-ea"/>
              <a:cs typeface="+mn-cs"/>
            </a:rPr>
            <a:t>. </a:t>
          </a:r>
        </a:p>
        <a:p>
          <a:pPr marL="0" marR="0" lvl="0" indent="0" defTabSz="914400" eaLnBrk="1" fontAlgn="auto" latinLnBrk="0" hangingPunct="1">
            <a:lnSpc>
              <a:spcPct val="100000"/>
            </a:lnSpc>
            <a:spcBef>
              <a:spcPts val="0"/>
            </a:spcBef>
            <a:spcAft>
              <a:spcPts val="0"/>
            </a:spcAft>
            <a:buClrTx/>
            <a:buSzTx/>
            <a:buFontTx/>
            <a:buNone/>
            <a:tabLst/>
            <a:defRPr/>
          </a:pPr>
          <a:r>
            <a:rPr lang="en-US" sz="1200" baseline="0">
              <a:solidFill>
                <a:srgbClr val="FF0000"/>
              </a:solidFill>
              <a:effectLst/>
              <a:latin typeface="+mn-lt"/>
              <a:ea typeface="+mn-ea"/>
              <a:cs typeface="+mn-cs"/>
            </a:rPr>
            <a:t>The descriptions of these position classes, as well as the publications describing their default score thresholds, are:</a:t>
          </a:r>
        </a:p>
        <a:p>
          <a:pPr marL="457200" marR="0" lvl="1" indent="0" defTabSz="914400" eaLnBrk="1" fontAlgn="auto" latinLnBrk="0" hangingPunct="1">
            <a:lnSpc>
              <a:spcPct val="100000"/>
            </a:lnSpc>
            <a:spcBef>
              <a:spcPts val="0"/>
            </a:spcBef>
            <a:spcAft>
              <a:spcPts val="0"/>
            </a:spcAft>
            <a:buClrTx/>
            <a:buSzTx/>
            <a:buFontTx/>
            <a:buNone/>
            <a:tabLst/>
            <a:defRPr/>
          </a:pPr>
          <a:r>
            <a:rPr lang="en-US" sz="1200" baseline="0">
              <a:solidFill>
                <a:srgbClr val="FF0000"/>
              </a:solidFill>
              <a:effectLst/>
              <a:latin typeface="+mn-lt"/>
              <a:ea typeface="+mn-ea"/>
              <a:cs typeface="+mn-cs"/>
            </a:rPr>
            <a:t>&gt;&gt;Neutral: At least 70% of substitutions have WT-like outcomes for the parameter measured.  The neutral score for each position, which is used to assign neutral positions, is calculated separately from all other scores, by using a neutral bin that is centered on the wild-type value and is (usually) independent of the histogram bin size (see comment 5f, in the next section below).</a:t>
          </a:r>
        </a:p>
        <a:p>
          <a:pPr marL="457200" marR="0" lvl="1" indent="0" defTabSz="914400" eaLnBrk="1" fontAlgn="auto" latinLnBrk="0" hangingPunct="1">
            <a:lnSpc>
              <a:spcPct val="100000"/>
            </a:lnSpc>
            <a:spcBef>
              <a:spcPts val="0"/>
            </a:spcBef>
            <a:spcAft>
              <a:spcPts val="0"/>
            </a:spcAft>
            <a:buClrTx/>
            <a:buSzTx/>
            <a:buFontTx/>
            <a:buNone/>
            <a:tabLst/>
            <a:defRPr/>
          </a:pPr>
          <a:r>
            <a:rPr lang="en-US" sz="1200">
              <a:solidFill>
                <a:schemeClr val="dk1"/>
              </a:solidFill>
              <a:effectLst/>
              <a:latin typeface="+mn-lt"/>
              <a:ea typeface="+mn-ea"/>
              <a:cs typeface="+mn-cs"/>
            </a:rPr>
            <a:t>Reference:</a:t>
          </a:r>
          <a:r>
            <a:rPr lang="en-US" sz="1200" baseline="0">
              <a:solidFill>
                <a:schemeClr val="dk1"/>
              </a:solidFill>
              <a:effectLst/>
              <a:latin typeface="+mn-lt"/>
              <a:ea typeface="+mn-ea"/>
              <a:cs typeface="+mn-cs"/>
            </a:rPr>
            <a:t> </a:t>
          </a:r>
          <a:r>
            <a:rPr lang="en-US" sz="1200">
              <a:solidFill>
                <a:schemeClr val="dk1"/>
              </a:solidFill>
              <a:latin typeface="+mn-lt"/>
              <a:ea typeface="+mn-ea"/>
              <a:cs typeface="+mn-cs"/>
            </a:rPr>
            <a:t>Martin, Tyler A., Tiffany Wu, Qingling Tang, Larissa L. Dougherty, Daniel J Parente, Liskin Swint-Kruse, and Aron W. Fenton. 2020. 'Identification of biochemically neutral positions in liver pyruvate kinase', </a:t>
          </a:r>
          <a:r>
            <a:rPr lang="en-US" sz="1200" i="1">
              <a:solidFill>
                <a:schemeClr val="dk1"/>
              </a:solidFill>
              <a:latin typeface="+mn-lt"/>
              <a:ea typeface="+mn-ea"/>
              <a:cs typeface="+mn-cs"/>
            </a:rPr>
            <a:t>Proteins: Structure, Function, and Bioinformatics, 88: 1340-50 </a:t>
          </a:r>
        </a:p>
        <a:p>
          <a:pPr marL="457200" marR="0" lvl="1" indent="0" defTabSz="914400" eaLnBrk="1" fontAlgn="auto" latinLnBrk="0" hangingPunct="1">
            <a:lnSpc>
              <a:spcPct val="100000"/>
            </a:lnSpc>
            <a:spcBef>
              <a:spcPts val="0"/>
            </a:spcBef>
            <a:spcAft>
              <a:spcPts val="0"/>
            </a:spcAft>
            <a:buClrTx/>
            <a:buSzTx/>
            <a:buFontTx/>
            <a:buNone/>
            <a:tabLst/>
            <a:defRPr/>
          </a:pPr>
          <a:r>
            <a:rPr lang="en-US" sz="1200" baseline="0">
              <a:solidFill>
                <a:srgbClr val="FF0000"/>
              </a:solidFill>
              <a:effectLst/>
              <a:latin typeface="+mn-lt"/>
              <a:ea typeface="+mn-ea"/>
              <a:cs typeface="+mn-cs"/>
            </a:rPr>
            <a:t>&gt;&gt;Moderate rheostat: Substitutions have non-neutral outcomes, but the set of substitutions samples less than half of the possible range AND the average outcome is closer to WT </a:t>
          </a:r>
          <a:r>
            <a:rPr lang="en-US" sz="1200" b="0" baseline="0">
              <a:solidFill>
                <a:srgbClr val="FF0000"/>
              </a:solidFill>
              <a:effectLst/>
              <a:latin typeface="+mn-lt"/>
              <a:ea typeface="+mn-ea"/>
              <a:cs typeface="+mn-cs"/>
            </a:rPr>
            <a:t>than to the "dead" end of the range.</a:t>
          </a:r>
          <a:r>
            <a:rPr lang="en-US" sz="1200" b="0" baseline="0">
              <a:solidFill>
                <a:schemeClr val="dk1"/>
              </a:solidFill>
              <a:effectLst/>
              <a:latin typeface="+mn-lt"/>
              <a:ea typeface="+mn-ea"/>
              <a:cs typeface="+mn-cs"/>
            </a:rPr>
            <a:t> </a:t>
          </a:r>
          <a:r>
            <a:rPr lang="en-US" sz="1200" b="0" baseline="0">
              <a:solidFill>
                <a:srgbClr val="FF0000"/>
              </a:solidFill>
              <a:effectLst/>
              <a:latin typeface="+mn-lt"/>
              <a:ea typeface="+mn-ea"/>
              <a:cs typeface="+mn-cs"/>
            </a:rPr>
            <a:t>If positions are close to the thresholds for moderate, adverse, or WT/Inactive split, the assignment cell will be highlighted </a:t>
          </a:r>
          <a:r>
            <a:rPr lang="en-US" sz="1200" b="0" baseline="0">
              <a:solidFill>
                <a:srgbClr val="00B0F0"/>
              </a:solidFill>
              <a:effectLst/>
              <a:latin typeface="+mn-lt"/>
              <a:ea typeface="+mn-ea"/>
              <a:cs typeface="+mn-cs"/>
            </a:rPr>
            <a:t>blue,</a:t>
          </a:r>
          <a:r>
            <a:rPr lang="en-US" sz="1200" b="0" baseline="0">
              <a:solidFill>
                <a:srgbClr val="FF0000"/>
              </a:solidFill>
              <a:effectLst/>
              <a:latin typeface="+mn-lt"/>
              <a:ea typeface="+mn-ea"/>
              <a:cs typeface="+mn-cs"/>
            </a:rPr>
            <a:t> indicating that a manual inspection of the data is needed to determine the best position class.</a:t>
          </a:r>
          <a:endParaRPr lang="en-US" sz="1200" b="0" baseline="0">
            <a:solidFill>
              <a:schemeClr val="dk1"/>
            </a:solidFill>
            <a:effectLst/>
            <a:latin typeface="+mn-lt"/>
            <a:ea typeface="+mn-ea"/>
            <a:cs typeface="+mn-cs"/>
          </a:endParaRPr>
        </a:p>
        <a:p>
          <a:pPr marL="457200" marR="0" lvl="1" indent="0" defTabSz="914400" eaLnBrk="1" fontAlgn="auto" latinLnBrk="0" hangingPunct="1">
            <a:lnSpc>
              <a:spcPct val="100000"/>
            </a:lnSpc>
            <a:spcBef>
              <a:spcPts val="0"/>
            </a:spcBef>
            <a:spcAft>
              <a:spcPts val="0"/>
            </a:spcAft>
            <a:buClrTx/>
            <a:buSzTx/>
            <a:buFontTx/>
            <a:buNone/>
            <a:tabLst/>
            <a:defRPr/>
          </a:pPr>
          <a:r>
            <a:rPr lang="en-US" sz="1200">
              <a:solidFill>
                <a:schemeClr val="dk1"/>
              </a:solidFill>
              <a:effectLst/>
              <a:latin typeface="+mn-lt"/>
              <a:ea typeface="+mn-ea"/>
              <a:cs typeface="+mn-cs"/>
            </a:rPr>
            <a:t>Reference:</a:t>
          </a:r>
          <a:r>
            <a:rPr lang="en-US" sz="1200" baseline="0">
              <a:solidFill>
                <a:schemeClr val="dk1"/>
              </a:solidFill>
              <a:effectLst/>
              <a:latin typeface="+mn-lt"/>
              <a:ea typeface="+mn-ea"/>
              <a:cs typeface="+mn-cs"/>
            </a:rPr>
            <a:t> </a:t>
          </a:r>
          <a:r>
            <a:rPr lang="en-US" sz="1200">
              <a:solidFill>
                <a:schemeClr val="dk1"/>
              </a:solidFill>
              <a:effectLst/>
              <a:latin typeface="+mn-lt"/>
              <a:ea typeface="+mn-ea"/>
              <a:cs typeface="+mn-cs"/>
            </a:rPr>
            <a:t>Swint-Kruse, L., T. A. Martin, B. M. Page, T. Wu, P. M. Gerhart, L. L. Dougherty, Q. Tang, D. J. Parente, B. R. Mosier, L. E. Bantis, and A. W. Fenton. 2021. 'Rheostat functional outcomes occur when substitutions are introduced at nonconserved positions that diverge with speciation', </a:t>
          </a:r>
          <a:r>
            <a:rPr lang="en-US" sz="1200" i="1">
              <a:solidFill>
                <a:schemeClr val="dk1"/>
              </a:solidFill>
              <a:effectLst/>
              <a:latin typeface="+mn-lt"/>
              <a:ea typeface="+mn-ea"/>
              <a:cs typeface="+mn-cs"/>
            </a:rPr>
            <a:t>Protein Sci, 30: 1833-53.</a:t>
          </a:r>
          <a:endParaRPr lang="en-US" sz="1200">
            <a:effectLst/>
          </a:endParaRPr>
        </a:p>
        <a:p>
          <a:pPr marL="457200" marR="0" lvl="1" indent="0" defTabSz="914400" eaLnBrk="1" fontAlgn="auto" latinLnBrk="0" hangingPunct="1">
            <a:lnSpc>
              <a:spcPct val="100000"/>
            </a:lnSpc>
            <a:spcBef>
              <a:spcPts val="0"/>
            </a:spcBef>
            <a:spcAft>
              <a:spcPts val="0"/>
            </a:spcAft>
            <a:buClrTx/>
            <a:buSzTx/>
            <a:buFontTx/>
            <a:buNone/>
            <a:tabLst/>
            <a:defRPr/>
          </a:pPr>
          <a:r>
            <a:rPr lang="en-US" sz="1200" baseline="0">
              <a:solidFill>
                <a:srgbClr val="FF0000"/>
              </a:solidFill>
            </a:rPr>
            <a:t>&gt;&gt;Rheostat: Simplistically, the position's set of substitutions samples at least half of the possible functional range.  When the "weighted" rheostat score is used, the sampling might be a little less than half of the range, but contributions from variants with partial loss-of-function are weighted more heavily, since they provide more confidence that a position is a rheostat position.   The weighted score has been used in almost all studies to date.  </a:t>
          </a:r>
          <a:r>
            <a:rPr lang="en-US" sz="1200" u="sng" baseline="0">
              <a:solidFill>
                <a:srgbClr val="FF0000"/>
              </a:solidFill>
            </a:rPr>
            <a:t>Rheostat behavior cannot be detected from the average of a position's substitution values.  </a:t>
          </a:r>
        </a:p>
        <a:p>
          <a:pPr marL="457200" marR="0" lvl="1" indent="0" defTabSz="914400" eaLnBrk="1" fontAlgn="auto" latinLnBrk="0" hangingPunct="1">
            <a:lnSpc>
              <a:spcPct val="100000"/>
            </a:lnSpc>
            <a:spcBef>
              <a:spcPts val="0"/>
            </a:spcBef>
            <a:spcAft>
              <a:spcPts val="0"/>
            </a:spcAft>
            <a:buClrTx/>
            <a:buSzTx/>
            <a:buFontTx/>
            <a:buNone/>
            <a:tabLst/>
            <a:defRPr/>
          </a:pPr>
          <a:r>
            <a:rPr lang="en-US" sz="1200">
              <a:solidFill>
                <a:schemeClr val="dk1"/>
              </a:solidFill>
              <a:effectLst/>
              <a:latin typeface="+mn-lt"/>
              <a:ea typeface="+mn-ea"/>
              <a:cs typeface="+mn-cs"/>
            </a:rPr>
            <a:t>Reference:</a:t>
          </a:r>
          <a:r>
            <a:rPr lang="en-US" sz="1200" baseline="0">
              <a:solidFill>
                <a:schemeClr val="dk1"/>
              </a:solidFill>
              <a:effectLst/>
              <a:latin typeface="+mn-lt"/>
              <a:ea typeface="+mn-ea"/>
              <a:cs typeface="+mn-cs"/>
            </a:rPr>
            <a:t> </a:t>
          </a:r>
          <a:r>
            <a:rPr lang="en-US" sz="1200">
              <a:solidFill>
                <a:schemeClr val="dk1"/>
              </a:solidFill>
              <a:latin typeface="+mn-lt"/>
              <a:ea typeface="+mn-ea"/>
              <a:cs typeface="+mn-cs"/>
            </a:rPr>
            <a:t>Hodges, A. M., A. W. Fenton, L. L. Dougherty, A. C. Overholt, and L. Swint-Kruse. 2018. 'RheoScale: A tool to aggregate and quantify experimentally determined substitution outcomes for multiple variants at individual protein positions', </a:t>
          </a:r>
          <a:r>
            <a:rPr lang="en-US" sz="1200" i="1">
              <a:solidFill>
                <a:schemeClr val="dk1"/>
              </a:solidFill>
              <a:latin typeface="+mn-lt"/>
              <a:ea typeface="+mn-ea"/>
              <a:cs typeface="+mn-cs"/>
            </a:rPr>
            <a:t>Hum Mutat, 39: 1814-26.</a:t>
          </a:r>
        </a:p>
        <a:p>
          <a:pPr marL="457200" marR="0" lvl="1" indent="0" defTabSz="914400" eaLnBrk="1" fontAlgn="auto" latinLnBrk="0" hangingPunct="1">
            <a:lnSpc>
              <a:spcPct val="100000"/>
            </a:lnSpc>
            <a:spcBef>
              <a:spcPts val="0"/>
            </a:spcBef>
            <a:spcAft>
              <a:spcPts val="0"/>
            </a:spcAft>
            <a:buClrTx/>
            <a:buSzTx/>
            <a:buFontTx/>
            <a:buNone/>
            <a:tabLst/>
            <a:defRPr/>
          </a:pPr>
          <a:r>
            <a:rPr lang="en-US" sz="1200" baseline="0">
              <a:solidFill>
                <a:srgbClr val="FF0000"/>
              </a:solidFill>
            </a:rPr>
            <a:t>&gt;&gt;Adverse:  Like Moderate rheostat positions, substitutions have non-nuetral outcomes and the set of substitutions samples less than half of the possible range.  However, the averge outcomes of the set of values are closer to the "dead" end of the range than to WT. If positions are close to the thresholds for moderate, adverse, or WT/Inactive split, the assignment cell will be highlighted </a:t>
          </a:r>
          <a:r>
            <a:rPr lang="en-US" sz="1200" baseline="0">
              <a:solidFill>
                <a:srgbClr val="00B0F0"/>
              </a:solidFill>
            </a:rPr>
            <a:t>blue</a:t>
          </a:r>
          <a:r>
            <a:rPr lang="en-US" sz="1200" baseline="0">
              <a:solidFill>
                <a:srgbClr val="FF0000"/>
              </a:solidFill>
            </a:rPr>
            <a:t>, indicating that a manual inspection of the data is needed to determine the best position class.</a:t>
          </a:r>
        </a:p>
        <a:p>
          <a:pPr marL="457200" marR="0" lvl="1" indent="0" defTabSz="914400" eaLnBrk="1" fontAlgn="auto" latinLnBrk="0" hangingPunct="1">
            <a:lnSpc>
              <a:spcPct val="100000"/>
            </a:lnSpc>
            <a:spcBef>
              <a:spcPts val="0"/>
            </a:spcBef>
            <a:spcAft>
              <a:spcPts val="0"/>
            </a:spcAft>
            <a:buClrTx/>
            <a:buSzTx/>
            <a:buFontTx/>
            <a:buNone/>
            <a:tabLst/>
            <a:defRPr/>
          </a:pPr>
          <a:r>
            <a:rPr lang="en-US" sz="1200">
              <a:solidFill>
                <a:schemeClr val="dk1"/>
              </a:solidFill>
              <a:effectLst/>
              <a:latin typeface="+mn-lt"/>
              <a:ea typeface="+mn-ea"/>
              <a:cs typeface="+mn-cs"/>
            </a:rPr>
            <a:t>Reference:</a:t>
          </a:r>
          <a:r>
            <a:rPr lang="en-US" sz="1200" baseline="0">
              <a:solidFill>
                <a:schemeClr val="dk1"/>
              </a:solidFill>
              <a:effectLst/>
              <a:latin typeface="+mn-lt"/>
              <a:ea typeface="+mn-ea"/>
              <a:cs typeface="+mn-cs"/>
            </a:rPr>
            <a:t> </a:t>
          </a:r>
          <a:r>
            <a:rPr lang="en-US" sz="1200" baseline="0">
              <a:solidFill>
                <a:sysClr val="windowText" lastClr="000000"/>
              </a:solidFill>
            </a:rPr>
            <a:t>Sreenivasan, S., Fontes, J. D., and Swint-Kruse, L. 2025. 'Dissecting the effects of single amino acid substitutions in SARS-CoV-2 Mpro', Protein Science 34, e70225.</a:t>
          </a:r>
        </a:p>
        <a:p>
          <a:pPr marL="457200" marR="0" lvl="1" indent="0" defTabSz="914400" eaLnBrk="1" fontAlgn="auto" latinLnBrk="0" hangingPunct="1">
            <a:lnSpc>
              <a:spcPct val="100000"/>
            </a:lnSpc>
            <a:spcBef>
              <a:spcPts val="0"/>
            </a:spcBef>
            <a:spcAft>
              <a:spcPts val="0"/>
            </a:spcAft>
            <a:buClrTx/>
            <a:buSzTx/>
            <a:buFontTx/>
            <a:buNone/>
            <a:tabLst/>
            <a:defRPr/>
          </a:pPr>
          <a:r>
            <a:rPr lang="en-US" sz="1200" baseline="0">
              <a:solidFill>
                <a:srgbClr val="FF0000"/>
              </a:solidFill>
            </a:rPr>
            <a:t>&gt;&gt;Toggle: Around 64% of the substitutions lack detectable activity.</a:t>
          </a:r>
        </a:p>
        <a:p>
          <a:pPr marL="457200" marR="0" lvl="1" indent="0" defTabSz="914400" eaLnBrk="1" fontAlgn="auto" latinLnBrk="0" hangingPunct="1">
            <a:lnSpc>
              <a:spcPct val="100000"/>
            </a:lnSpc>
            <a:spcBef>
              <a:spcPts val="0"/>
            </a:spcBef>
            <a:spcAft>
              <a:spcPts val="0"/>
            </a:spcAft>
            <a:buClrTx/>
            <a:buSzTx/>
            <a:buFontTx/>
            <a:buNone/>
            <a:tabLst/>
            <a:defRPr/>
          </a:pPr>
          <a:r>
            <a:rPr lang="en-US" sz="1200">
              <a:solidFill>
                <a:schemeClr val="dk1"/>
              </a:solidFill>
              <a:effectLst/>
              <a:latin typeface="+mn-lt"/>
              <a:ea typeface="+mn-ea"/>
              <a:cs typeface="+mn-cs"/>
            </a:rPr>
            <a:t>Reference:</a:t>
          </a:r>
          <a:r>
            <a:rPr lang="en-US" sz="1200" baseline="0">
              <a:solidFill>
                <a:schemeClr val="dk1"/>
              </a:solidFill>
              <a:effectLst/>
              <a:latin typeface="+mn-lt"/>
              <a:ea typeface="+mn-ea"/>
              <a:cs typeface="+mn-cs"/>
            </a:rPr>
            <a:t> </a:t>
          </a:r>
          <a:r>
            <a:rPr lang="en-US" sz="1200">
              <a:solidFill>
                <a:schemeClr val="dk1"/>
              </a:solidFill>
              <a:latin typeface="+mn-lt"/>
              <a:ea typeface="+mn-ea"/>
              <a:cs typeface="+mn-cs"/>
            </a:rPr>
            <a:t>Miller, M., Y. Bromberg, and L. Swint-Kruse. 2017. 'Computational predictors fail to identify amino acid substitution effects at rheostat positions', </a:t>
          </a:r>
          <a:r>
            <a:rPr lang="en-US" sz="1200" i="1">
              <a:solidFill>
                <a:schemeClr val="dk1"/>
              </a:solidFill>
              <a:latin typeface="+mn-lt"/>
              <a:ea typeface="+mn-ea"/>
              <a:cs typeface="+mn-cs"/>
            </a:rPr>
            <a:t>Sci Rep, 7: 41329.</a:t>
          </a:r>
        </a:p>
        <a:p>
          <a:pPr marL="457200" marR="0" lvl="1" indent="0" defTabSz="914400" eaLnBrk="1" fontAlgn="auto" latinLnBrk="0" hangingPunct="1">
            <a:lnSpc>
              <a:spcPct val="100000"/>
            </a:lnSpc>
            <a:spcBef>
              <a:spcPts val="0"/>
            </a:spcBef>
            <a:spcAft>
              <a:spcPts val="0"/>
            </a:spcAft>
            <a:buClrTx/>
            <a:buSzTx/>
            <a:buFontTx/>
            <a:buNone/>
            <a:tabLst/>
            <a:defRPr/>
          </a:pPr>
          <a:r>
            <a:rPr lang="en-US" sz="1200" baseline="0">
              <a:solidFill>
                <a:srgbClr val="FF0000"/>
              </a:solidFill>
            </a:rPr>
            <a:t>&gt;&gt;WT/Inactive split: Half of the substitutions have WT-like outcomes and the other half lack detectable activity.  This may be a hallmark of altered protein stability. </a:t>
          </a:r>
          <a:r>
            <a:rPr kumimoji="0" lang="en-US" sz="1200" b="0" i="0" u="none" strike="noStrike" kern="0" cap="none" spc="0" normalizeH="0" baseline="0" noProof="0">
              <a:ln>
                <a:noFill/>
              </a:ln>
              <a:solidFill>
                <a:srgbClr val="FF0000"/>
              </a:solidFill>
              <a:effectLst/>
              <a:uLnTx/>
              <a:uFillTx/>
              <a:latin typeface="+mn-lt"/>
              <a:ea typeface="+mn-ea"/>
              <a:cs typeface="+mn-cs"/>
            </a:rPr>
            <a:t>These are a special case of "binary" positions (for which substitutions fall in only 2 bins).</a:t>
          </a:r>
          <a:endParaRPr lang="en-US" sz="1200" baseline="0">
            <a:solidFill>
              <a:srgbClr val="FF0000"/>
            </a:solidFill>
          </a:endParaRPr>
        </a:p>
        <a:p>
          <a:pPr marL="457200" marR="0" lvl="1" indent="0" defTabSz="914400" eaLnBrk="1" fontAlgn="auto" latinLnBrk="0" hangingPunct="1">
            <a:lnSpc>
              <a:spcPct val="100000"/>
            </a:lnSpc>
            <a:spcBef>
              <a:spcPts val="0"/>
            </a:spcBef>
            <a:spcAft>
              <a:spcPts val="0"/>
            </a:spcAft>
            <a:buClrTx/>
            <a:buSzTx/>
            <a:buFontTx/>
            <a:buNone/>
            <a:tabLst/>
            <a:defRPr/>
          </a:pPr>
          <a:r>
            <a:rPr lang="en-US" sz="1200">
              <a:solidFill>
                <a:schemeClr val="dk1"/>
              </a:solidFill>
              <a:effectLst/>
              <a:latin typeface="+mn-lt"/>
              <a:ea typeface="+mn-ea"/>
              <a:cs typeface="+mn-cs"/>
            </a:rPr>
            <a:t>Reference:</a:t>
          </a:r>
          <a:r>
            <a:rPr lang="en-US" sz="1200" baseline="0">
              <a:solidFill>
                <a:schemeClr val="dk1"/>
              </a:solidFill>
              <a:effectLst/>
              <a:latin typeface="+mn-lt"/>
              <a:ea typeface="+mn-ea"/>
              <a:cs typeface="+mn-cs"/>
            </a:rPr>
            <a:t> </a:t>
          </a:r>
          <a:r>
            <a:rPr lang="en-US" sz="1200">
              <a:solidFill>
                <a:schemeClr val="dk1"/>
              </a:solidFill>
              <a:latin typeface="+mn-lt"/>
              <a:ea typeface="+mn-ea"/>
              <a:cs typeface="+mn-cs"/>
            </a:rPr>
            <a:t>Page, B. M., T. A. Martin, C. L. Wright, L. A. Fenton, M. T. Villar, Q. Tang, A. Artigues, A. Lamb, A. W. Fenton, and L. Swint-Kruse. 2022. 'Odd one out? Functional tuning of Zymomonas mobilis pyruvate kinase is narrower than its allosteric, human counterpart', </a:t>
          </a:r>
          <a:r>
            <a:rPr lang="en-US" sz="1200" i="1">
              <a:solidFill>
                <a:schemeClr val="dk1"/>
              </a:solidFill>
              <a:latin typeface="+mn-lt"/>
              <a:ea typeface="+mn-ea"/>
              <a:cs typeface="+mn-cs"/>
            </a:rPr>
            <a:t>Protein Sci, 31: e4336.</a:t>
          </a:r>
        </a:p>
        <a:p>
          <a:pPr marL="457200" marR="0" lvl="1" indent="0" defTabSz="914400" eaLnBrk="1" fontAlgn="auto" latinLnBrk="0" hangingPunct="1">
            <a:lnSpc>
              <a:spcPct val="100000"/>
            </a:lnSpc>
            <a:spcBef>
              <a:spcPts val="0"/>
            </a:spcBef>
            <a:spcAft>
              <a:spcPts val="0"/>
            </a:spcAft>
            <a:buClrTx/>
            <a:buSzTx/>
            <a:buFontTx/>
            <a:buNone/>
            <a:tabLst/>
            <a:defRPr/>
          </a:pPr>
          <a:r>
            <a:rPr lang="en-US" sz="1200" i="0">
              <a:solidFill>
                <a:srgbClr val="FF0000"/>
              </a:solidFill>
              <a:latin typeface="+mn-lt"/>
              <a:ea typeface="+mn-ea"/>
              <a:cs typeface="+mn-cs"/>
            </a:rPr>
            <a:t>&gt;&gt;Enhancing:</a:t>
          </a:r>
          <a:r>
            <a:rPr lang="en-US" sz="1200" i="0" baseline="0">
              <a:solidFill>
                <a:srgbClr val="FF0000"/>
              </a:solidFill>
              <a:latin typeface="+mn-lt"/>
              <a:ea typeface="+mn-ea"/>
              <a:cs typeface="+mn-cs"/>
            </a:rPr>
            <a:t>  At least 80% of substitutions enhance the measured parameter relative to the upper limit of the neutral bin.</a:t>
          </a:r>
        </a:p>
        <a:p>
          <a:pPr marL="457200" marR="0" lvl="1" indent="0" defTabSz="914400" eaLnBrk="1" fontAlgn="auto" latinLnBrk="0" hangingPunct="1">
            <a:lnSpc>
              <a:spcPct val="100000"/>
            </a:lnSpc>
            <a:spcBef>
              <a:spcPts val="0"/>
            </a:spcBef>
            <a:spcAft>
              <a:spcPts val="0"/>
            </a:spcAft>
            <a:buClrTx/>
            <a:buSzTx/>
            <a:buFontTx/>
            <a:buNone/>
            <a:tabLst/>
            <a:defRPr/>
          </a:pPr>
          <a:r>
            <a:rPr lang="en-US" sz="1100">
              <a:solidFill>
                <a:schemeClr val="dk1"/>
              </a:solidFill>
              <a:effectLst/>
              <a:latin typeface="+mn-lt"/>
              <a:ea typeface="+mn-ea"/>
              <a:cs typeface="+mn-cs"/>
            </a:rPr>
            <a:t>Reference:</a:t>
          </a:r>
          <a:r>
            <a:rPr lang="en-US" sz="1100" baseline="0">
              <a:solidFill>
                <a:schemeClr val="dk1"/>
              </a:solidFill>
              <a:effectLst/>
              <a:latin typeface="+mn-lt"/>
              <a:ea typeface="+mn-ea"/>
              <a:cs typeface="+mn-cs"/>
            </a:rPr>
            <a:t> Sreenivasan, S., Fontes, J. D., and Swint-Kruse, L. 2025. 'Dissecting the effects of single amino acid substitutions in SARS-CoV-2 Mpro', Protein Science 34, e70225.</a:t>
          </a:r>
          <a:endParaRPr lang="en-US" sz="1200" baseline="0">
            <a:solidFill>
              <a:schemeClr val="dk1"/>
            </a:solidFill>
            <a:effectLst/>
            <a:latin typeface="+mn-lt"/>
            <a:ea typeface="+mn-ea"/>
            <a:cs typeface="+mn-cs"/>
          </a:endParaRPr>
        </a:p>
        <a:p>
          <a:pPr marL="457200" marR="0" lvl="1" indent="0" defTabSz="914400" eaLnBrk="1" fontAlgn="auto" latinLnBrk="0" hangingPunct="1">
            <a:lnSpc>
              <a:spcPct val="100000"/>
            </a:lnSpc>
            <a:spcBef>
              <a:spcPts val="0"/>
            </a:spcBef>
            <a:spcAft>
              <a:spcPts val="0"/>
            </a:spcAft>
            <a:buClrTx/>
            <a:buSzTx/>
            <a:buFontTx/>
            <a:buNone/>
            <a:tabLst/>
            <a:defRPr/>
          </a:pPr>
          <a:endParaRPr lang="en-US" sz="1200" baseline="0">
            <a:solidFill>
              <a:schemeClr val="tx1"/>
            </a:solidFill>
          </a:endParaRPr>
        </a:p>
        <a:p>
          <a:r>
            <a:rPr lang="en-US" sz="1200" b="1">
              <a:solidFill>
                <a:schemeClr val="tx1"/>
              </a:solidFill>
            </a:rPr>
            <a:t>Entering data</a:t>
          </a:r>
          <a:r>
            <a:rPr lang="en-US" sz="1200" b="1" baseline="0">
              <a:solidFill>
                <a:schemeClr val="tx1"/>
              </a:solidFill>
            </a:rPr>
            <a:t> o</a:t>
          </a:r>
          <a:r>
            <a:rPr lang="en-US" sz="1200" b="1">
              <a:solidFill>
                <a:schemeClr val="tx1"/>
              </a:solidFill>
            </a:rPr>
            <a:t>n the "Input and Summary Results" worksheet</a:t>
          </a:r>
          <a:r>
            <a:rPr lang="en-US" sz="1200" b="1" baseline="0">
              <a:solidFill>
                <a:schemeClr val="tx1"/>
              </a:solidFill>
            </a:rPr>
            <a:t>:</a:t>
          </a:r>
        </a:p>
        <a:p>
          <a:r>
            <a:rPr lang="en-US" sz="1200" baseline="0">
              <a:solidFill>
                <a:schemeClr val="tx1"/>
              </a:solidFill>
            </a:rPr>
            <a:t>1) The title box should be used to describe the data set being analyzed for future reference.  Any text can be entered here.</a:t>
          </a:r>
        </a:p>
        <a:p>
          <a:endParaRPr lang="en-US" sz="1200" baseline="0">
            <a:solidFill>
              <a:schemeClr val="tx1"/>
            </a:solidFill>
          </a:endParaRPr>
        </a:p>
        <a:p>
          <a:r>
            <a:rPr lang="en-US" sz="1200" baseline="0">
              <a:solidFill>
                <a:schemeClr val="tx1"/>
              </a:solidFill>
            </a:rPr>
            <a:t>2) The wild type value and error must be entered in cells D5:E5.</a:t>
          </a:r>
        </a:p>
        <a:p>
          <a:endParaRPr lang="en-US" sz="1200" baseline="0">
            <a:solidFill>
              <a:schemeClr val="tx1"/>
            </a:solidFill>
          </a:endParaRPr>
        </a:p>
        <a:p>
          <a:r>
            <a:rPr lang="en-US" sz="1200" baseline="0">
              <a:solidFill>
                <a:schemeClr val="tx1"/>
              </a:solidFill>
            </a:rPr>
            <a:t>3) The rest of the data set is entered in columns B-E starting in row 7. Note: Any manipulations (i.e. cutting, organizing, reformatting) of the data sould be completed in a separate file before being pasted into the worksheet. Manipulating the data once it has been entered may cause significant problems with the calculations and should be avoided.</a:t>
          </a:r>
        </a:p>
        <a:p>
          <a:r>
            <a:rPr lang="en-US" sz="1200" baseline="0">
              <a:solidFill>
                <a:schemeClr val="tx1"/>
              </a:solidFill>
            </a:rPr>
            <a:t>	a) The position must be a number that corresponds to the amino acid position in the protein.  No letters may be entered into this column.</a:t>
          </a:r>
        </a:p>
        <a:p>
          <a:pPr lvl="2"/>
          <a:r>
            <a:rPr lang="en-US" sz="1200" baseline="0">
              <a:solidFill>
                <a:schemeClr val="tx1"/>
              </a:solidFill>
            </a:rPr>
            <a:t>b) The mutation should be the code for the amino acid that was substituted at the position listed in the previous cell.  This column is not used in the data analysis but is an important piece of information for future tracking of data and it is strongly recommended that it be included.  Because it is not included in the calculations, it can be in any format (i.e. E52A, A, Ala, etc.)</a:t>
          </a:r>
        </a:p>
        <a:p>
          <a:pPr lvl="2"/>
          <a:r>
            <a:rPr lang="en-US" sz="1200" baseline="0">
              <a:solidFill>
                <a:schemeClr val="tx1"/>
              </a:solidFill>
            </a:rPr>
            <a:t>c) The functional value should be the data being analyzed using this calculator.  This number can represent any type of value from any assay.  The only limitations are zero or negative values if the data is to be converted to a log scale.  In these instances, the zero and negative scores should be replaced with a numerical value one order of magnitude smaller than the smallest measurable value. If removing or replacing negative values has significant implications to the interpretation of the data, it is recommended that the user consider not converting the data to a log scale. </a:t>
          </a:r>
        </a:p>
        <a:p>
          <a:pPr lvl="2"/>
          <a:r>
            <a:rPr lang="en-US" sz="1200" baseline="0">
              <a:solidFill>
                <a:schemeClr val="tx1"/>
              </a:solidFill>
            </a:rPr>
            <a:t>d) The error for each value is used to determine the optimal number of bins for the entire data set.  If these values are not included, a number must be entered into the error override in cell J19 in order for the caculator to determine a recommendation for the number of bins or a bin override value must be entered. If the data is converted to a log scale, the errors are also converted accordingly using the formula: measured error * 0.434/functional value on the </a:t>
          </a:r>
          <a:r>
            <a:rPr lang="en-US" sz="1200" i="1" baseline="0">
              <a:solidFill>
                <a:schemeClr val="tx1"/>
              </a:solidFill>
            </a:rPr>
            <a:t>Data Transformation</a:t>
          </a:r>
          <a:r>
            <a:rPr lang="en-US" sz="1200" baseline="0">
              <a:solidFill>
                <a:schemeClr val="tx1"/>
              </a:solidFill>
            </a:rPr>
            <a:t> worksheet.</a:t>
          </a:r>
        </a:p>
        <a:p>
          <a:pPr lvl="2"/>
          <a:endParaRPr lang="en-US" sz="1200" baseline="0">
            <a:solidFill>
              <a:schemeClr val="tx1"/>
            </a:solidFill>
          </a:endParaRPr>
        </a:p>
        <a:p>
          <a:pPr lvl="0"/>
          <a:r>
            <a:rPr lang="en-US" sz="1200" baseline="0">
              <a:solidFill>
                <a:schemeClr val="tx1"/>
              </a:solidFill>
            </a:rPr>
            <a:t>4) The calculator will automatically extract the numbers of the positions varied and report them into cells in column G.  These values should be examined to ensure that they are consistent with the expected positions varied from the data set.  </a:t>
          </a:r>
        </a:p>
        <a:p>
          <a:pPr lvl="0"/>
          <a:endParaRPr lang="en-US" sz="1200" baseline="0">
            <a:solidFill>
              <a:schemeClr val="tx1"/>
            </a:solidFill>
          </a:endParaRPr>
        </a:p>
        <a:p>
          <a:pPr lvl="0"/>
          <a:r>
            <a:rPr lang="en-US" sz="1200" b="0" baseline="0">
              <a:solidFill>
                <a:schemeClr val="tx1"/>
              </a:solidFill>
            </a:rPr>
            <a:t>5) Column J</a:t>
          </a:r>
          <a:r>
            <a:rPr lang="en-US" sz="1200" baseline="0">
              <a:solidFill>
                <a:schemeClr val="tx1"/>
              </a:solidFill>
            </a:rPr>
            <a:t> contains outlined cells for required and optional settings.  Only enter data in outlined boxes.  Other cells contain equations for downstream computations and are shown for user diagnostic purposes only.</a:t>
          </a:r>
        </a:p>
        <a:p>
          <a:pPr lvl="2"/>
          <a:r>
            <a:rPr lang="en-US" sz="1200" baseline="0">
              <a:solidFill>
                <a:schemeClr val="tx1"/>
              </a:solidFill>
              <a:effectLst/>
              <a:latin typeface="+mn-lt"/>
              <a:ea typeface="+mn-ea"/>
              <a:cs typeface="+mn-cs"/>
            </a:rPr>
            <a:t>a</a:t>
          </a:r>
          <a:r>
            <a:rPr lang="en-US" sz="1100" baseline="0">
              <a:solidFill>
                <a:schemeClr val="dk1"/>
              </a:solidFill>
              <a:effectLst/>
              <a:latin typeface="+mn-lt"/>
              <a:ea typeface="+mn-ea"/>
              <a:cs typeface="+mn-cs"/>
            </a:rPr>
            <a:t>) J4.  For linear-scale data that spans 1 order of magnitude, histogram bins should be calculated using nontransformed (linear) calculations.  If a data set covers more than two orders of magnitude, it should be converted to a log scale by selecting "yes" from the drop down menu in cell J4.  All log calculations are performed on the "Data Transformation" worksheet and all values reported on the "Input and Summary Results" page are reported in the original state (i.e. not converted to a log). Any functional value that has already been converted to a log scale (</a:t>
          </a:r>
          <a:r>
            <a:rPr lang="en-US" sz="1100" i="1" baseline="0">
              <a:solidFill>
                <a:schemeClr val="dk1"/>
              </a:solidFill>
              <a:effectLst/>
              <a:latin typeface="+mn-lt"/>
              <a:ea typeface="+mn-ea"/>
              <a:cs typeface="+mn-cs"/>
            </a:rPr>
            <a:t>e.g.,</a:t>
          </a:r>
          <a:r>
            <a:rPr lang="en-US" sz="1100" baseline="0">
              <a:solidFill>
                <a:schemeClr val="dk1"/>
              </a:solidFill>
              <a:effectLst/>
              <a:latin typeface="+mn-lt"/>
              <a:ea typeface="+mn-ea"/>
              <a:cs typeface="+mn-cs"/>
            </a:rPr>
            <a:t> Gibbs free energy) or doesn't cover more than two orders of magnitude </a:t>
          </a:r>
          <a:r>
            <a:rPr lang="en-US" sz="1100" i="0" baseline="0">
              <a:solidFill>
                <a:schemeClr val="dk1"/>
              </a:solidFill>
              <a:effectLst/>
              <a:latin typeface="+mn-lt"/>
              <a:ea typeface="+mn-ea"/>
              <a:cs typeface="+mn-cs"/>
            </a:rPr>
            <a:t>(</a:t>
          </a:r>
          <a:r>
            <a:rPr lang="en-US" sz="1100" i="1" baseline="0">
              <a:solidFill>
                <a:schemeClr val="dk1"/>
              </a:solidFill>
              <a:effectLst/>
              <a:latin typeface="+mn-lt"/>
              <a:ea typeface="+mn-ea"/>
              <a:cs typeface="+mn-cs"/>
            </a:rPr>
            <a:t>e.g.</a:t>
          </a:r>
          <a:r>
            <a:rPr lang="en-US" sz="1100" baseline="0">
              <a:solidFill>
                <a:schemeClr val="dk1"/>
              </a:solidFill>
              <a:effectLst/>
              <a:latin typeface="+mn-lt"/>
              <a:ea typeface="+mn-ea"/>
              <a:cs typeface="+mn-cs"/>
            </a:rPr>
            <a:t>, Hill number</a:t>
          </a:r>
          <a:r>
            <a:rPr lang="en-US" sz="1100" i="0" baseline="0">
              <a:solidFill>
                <a:schemeClr val="dk1"/>
              </a:solidFill>
              <a:effectLst/>
              <a:latin typeface="+mn-lt"/>
              <a:ea typeface="+mn-ea"/>
              <a:cs typeface="+mn-cs"/>
            </a:rPr>
            <a:t>)</a:t>
          </a:r>
          <a:r>
            <a:rPr lang="en-US" sz="1100" i="1" baseline="0">
              <a:solidFill>
                <a:schemeClr val="dk1"/>
              </a:solidFill>
              <a:effectLst/>
              <a:latin typeface="+mn-lt"/>
              <a:ea typeface="+mn-ea"/>
              <a:cs typeface="+mn-cs"/>
            </a:rPr>
            <a:t>,</a:t>
          </a:r>
          <a:r>
            <a:rPr lang="en-US" sz="1100" baseline="0">
              <a:solidFill>
                <a:schemeClr val="dk1"/>
              </a:solidFill>
              <a:effectLst/>
              <a:latin typeface="+mn-lt"/>
              <a:ea typeface="+mn-ea"/>
              <a:cs typeface="+mn-cs"/>
            </a:rPr>
            <a:t> the user should select "no" in cell J4. A data set that spans between 1 and 2 orders of magnitude should be carefully considered to determine whether a log scale is appropriate or not.</a:t>
          </a:r>
        </a:p>
        <a:p>
          <a:pPr lvl="2"/>
          <a:r>
            <a:rPr lang="en-US" sz="1100" baseline="0">
              <a:solidFill>
                <a:srgbClr val="FF0000"/>
              </a:solidFill>
              <a:effectLst/>
              <a:latin typeface="+mn-lt"/>
              <a:ea typeface="+mn-ea"/>
              <a:cs typeface="+mn-cs"/>
            </a:rPr>
            <a:t>Note that most high-throughput data (</a:t>
          </a:r>
          <a:r>
            <a:rPr lang="en-US" sz="1100" i="1" baseline="0">
              <a:solidFill>
                <a:srgbClr val="FF0000"/>
              </a:solidFill>
              <a:effectLst/>
              <a:latin typeface="+mn-lt"/>
              <a:ea typeface="+mn-ea"/>
              <a:cs typeface="+mn-cs"/>
            </a:rPr>
            <a:t>e.g., </a:t>
          </a:r>
          <a:r>
            <a:rPr lang="en-US" sz="1100" baseline="0">
              <a:solidFill>
                <a:srgbClr val="FF0000"/>
              </a:solidFill>
              <a:effectLst/>
              <a:latin typeface="+mn-lt"/>
              <a:ea typeface="+mn-ea"/>
              <a:cs typeface="+mn-cs"/>
            </a:rPr>
            <a:t>"deep mutational scanning") are already reported in log scale, and should not be converted</a:t>
          </a:r>
          <a:r>
            <a:rPr lang="en-US" sz="1100" baseline="0">
              <a:solidFill>
                <a:schemeClr val="dk1"/>
              </a:solidFill>
              <a:effectLst/>
              <a:latin typeface="+mn-lt"/>
              <a:ea typeface="+mn-ea"/>
              <a:cs typeface="+mn-cs"/>
            </a:rPr>
            <a:t>.</a:t>
          </a:r>
        </a:p>
        <a:p>
          <a:pPr lvl="2"/>
          <a:endParaRPr lang="en-US" sz="1200" baseline="0">
            <a:solidFill>
              <a:schemeClr val="tx1"/>
            </a:solidFill>
          </a:endParaRPr>
        </a:p>
        <a:p>
          <a:pPr marL="914400" marR="0" lvl="2" indent="0" defTabSz="914400" eaLnBrk="1" fontAlgn="auto" latinLnBrk="0" hangingPunct="1">
            <a:lnSpc>
              <a:spcPct val="100000"/>
            </a:lnSpc>
            <a:spcBef>
              <a:spcPts val="0"/>
            </a:spcBef>
            <a:spcAft>
              <a:spcPts val="0"/>
            </a:spcAft>
            <a:buClrTx/>
            <a:buSzTx/>
            <a:buFontTx/>
            <a:buNone/>
            <a:tabLst/>
            <a:defRPr/>
          </a:pPr>
          <a:r>
            <a:rPr lang="en-US" sz="1100" baseline="0">
              <a:solidFill>
                <a:schemeClr val="dk1"/>
              </a:solidFill>
              <a:effectLst/>
              <a:latin typeface="+mn-lt"/>
              <a:ea typeface="+mn-ea"/>
              <a:cs typeface="+mn-cs"/>
            </a:rPr>
            <a:t>b) The value that represents a completely nonfunctional protein ("dead") must be defined as either the minimum or maximum value used to analyze the data set and should be selected in cell J16.  The value in cell J17 is the value that is being utilized for a dead protein in the calculations. </a:t>
          </a:r>
          <a:endParaRPr lang="en-US">
            <a:effectLst/>
          </a:endParaRPr>
        </a:p>
        <a:p>
          <a:pPr lvl="2"/>
          <a:endParaRPr lang="en-US" sz="1100" baseline="0">
            <a:solidFill>
              <a:srgbClr val="FF0000"/>
            </a:solidFill>
          </a:endParaRPr>
        </a:p>
        <a:p>
          <a:pPr lvl="2"/>
          <a:r>
            <a:rPr lang="en-US" sz="1100" baseline="0">
              <a:solidFill>
                <a:srgbClr val="FF0000"/>
              </a:solidFill>
            </a:rPr>
            <a:t>c) In RheoScale calculations, the histogram range is the most important parameter for assigning position phenotypes. The range is determined from the minimum and maximum values of the dataset and/or known for the assay.  The min and max values of each dataset are calculated automatically and reported in cells J7:J8.  If a data set is known to have min or max values that differ from the experimental dataset, override values can be entered in cells J11:J12.  Various examples that require override values are as follows:</a:t>
          </a:r>
        </a:p>
        <a:p>
          <a:pPr marL="1371600" lvl="2"/>
          <a:r>
            <a:rPr lang="en-US" sz="1100" baseline="0">
              <a:solidFill>
                <a:srgbClr val="FF0000"/>
              </a:solidFill>
            </a:rPr>
            <a:t>&gt;&gt;For extra large datasets that must be split between two calculator files, determine the global max/min and enter those values in the override cells.</a:t>
          </a:r>
        </a:p>
        <a:p>
          <a:pPr marL="1371600" lvl="2"/>
          <a:r>
            <a:rPr lang="en-US" sz="1100" baseline="0">
              <a:solidFill>
                <a:srgbClr val="FF0000"/>
              </a:solidFill>
            </a:rPr>
            <a:t>&gt;&gt;For datasets with variants that are "better" than wild-type, it can be useful to set the relevant max/min override so that the last bin is populated by at least 5% of the total variants; this prevents a tiny set of highly-active variants from making the range artifically large and thus dominating RheoScale assignments.</a:t>
          </a:r>
        </a:p>
        <a:p>
          <a:pPr marL="1371600" lvl="2"/>
          <a:r>
            <a:rPr lang="en-US" sz="1100" baseline="0">
              <a:solidFill>
                <a:srgbClr val="FF0000"/>
              </a:solidFill>
            </a:rPr>
            <a:t>&gt;&gt;The max/min override cells are used when the dataset being analyzed spans a smaller range of functional values than is known to be possible (e.g., when the dataset does not contain a “dead” variant.)  </a:t>
          </a:r>
        </a:p>
        <a:p>
          <a:pPr marL="1371600" lvl="2"/>
          <a:r>
            <a:rPr lang="en-US" sz="1100" baseline="0">
              <a:solidFill>
                <a:srgbClr val="FF0000"/>
              </a:solidFill>
            </a:rPr>
            <a:t>&gt;&gt;The max/min overrides may also be used when investigators wish to designate a “dead” threshold that falls inside the measureable assay range (e.g., any variant with less than 10% activity should be considered “dead”). </a:t>
          </a:r>
        </a:p>
        <a:p>
          <a:pPr marL="1371600" lvl="2"/>
          <a:r>
            <a:rPr lang="en-US" sz="1100" baseline="0">
              <a:solidFill>
                <a:srgbClr val="FF0000"/>
              </a:solidFill>
            </a:rPr>
            <a:t>&gt;&gt;Examples for estimating "dead" values are described in the following publications (as well as others from the Swint-Kruse lab):  1.  Hodges, Fenton, Dougherty, Overholt, and Swint-Kruse. 2018. 'RheoScale: A tool to aggregate and quantify experimentally determined substitution outcomes for multiple variants at individual protein positions', Hum Mutat, 39: 1814-26. 2.  Sreenivasan, Fontes, and Swint-Kruse. 2025. 'Dissecting the effects of single amino acid substitutions in SARS-CoV-2 Mpro', Protein Science 34, e70225.</a:t>
          </a:r>
        </a:p>
        <a:p>
          <a:pPr marL="1371600" lvl="2"/>
          <a:r>
            <a:rPr lang="en-US" sz="1100" baseline="0">
              <a:solidFill>
                <a:srgbClr val="FF0000"/>
              </a:solidFill>
            </a:rPr>
            <a:t>&gt;&gt;If any data point falls outside of the max or min override value, it will be reassigned to be the override value on the "Data Transformation" worksheet. </a:t>
          </a:r>
        </a:p>
        <a:p>
          <a:pPr marL="1371600" lvl="2"/>
          <a:r>
            <a:rPr lang="en-US" sz="1100" baseline="0">
              <a:solidFill>
                <a:srgbClr val="FF0000"/>
              </a:solidFill>
            </a:rPr>
            <a:t>The number of data points that exceed the maximum value are reported in cell J14 and those data points are shaded red in column D. </a:t>
          </a:r>
          <a:r>
            <a:rPr lang="en-US" sz="1100" i="1" baseline="0">
              <a:solidFill>
                <a:srgbClr val="FF0000"/>
              </a:solidFill>
            </a:rPr>
            <a:t>Note that this feature does not yet work for datasets in which the wild-type value is smaller than the dead value; i.e., the roles of the min and max values are reversed.</a:t>
          </a:r>
          <a:r>
            <a:rPr lang="en-US" sz="1100" baseline="0">
              <a:solidFill>
                <a:srgbClr val="FF0000"/>
              </a:solidFill>
            </a:rPr>
            <a:t> </a:t>
          </a:r>
        </a:p>
        <a:p>
          <a:pPr lvl="2"/>
          <a:endParaRPr lang="en-US" sz="1100" baseline="0">
            <a:solidFill>
              <a:schemeClr val="tx1"/>
            </a:solidFill>
          </a:endParaRPr>
        </a:p>
        <a:p>
          <a:pPr marL="914400" marR="0" lvl="2" indent="0" defTabSz="914400" eaLnBrk="1" fontAlgn="auto" latinLnBrk="0" hangingPunct="1">
            <a:lnSpc>
              <a:spcPct val="100000"/>
            </a:lnSpc>
            <a:spcBef>
              <a:spcPts val="0"/>
            </a:spcBef>
            <a:spcAft>
              <a:spcPts val="0"/>
            </a:spcAft>
            <a:buClrTx/>
            <a:buSzTx/>
            <a:buFontTx/>
            <a:buNone/>
            <a:tabLst/>
            <a:defRPr/>
          </a:pPr>
          <a:r>
            <a:rPr lang="en-US" sz="1100" baseline="0">
              <a:solidFill>
                <a:schemeClr val="tx1"/>
              </a:solidFill>
            </a:rPr>
            <a:t>d)  The error override box is provided in cell J19 for data sets that do not have an error value associated with each functional value.  Alternatively, one error value may better represent the error inherent in the experimental methodology and can be entered in this cell.  This value is used in determining a recommended number of bins for analyzing the data set.  If no error override is desired, this box should be left blank.</a:t>
          </a:r>
          <a:r>
            <a:rPr lang="en-US" sz="1100" baseline="0">
              <a:solidFill>
                <a:schemeClr val="dk1"/>
              </a:solidFill>
              <a:effectLst/>
              <a:latin typeface="+mn-lt"/>
              <a:ea typeface="+mn-ea"/>
              <a:cs typeface="+mn-cs"/>
            </a:rPr>
            <a:t> If error override is included for a data set that is converted to a log scale within the calculator, then the error value entered will be propagated using the wild type as the reference value. The formula for error propagation for log calculations in this case is 0.434*error/[WT value]. If an alternate approach to error propagation is desired (percent error, etc) then the user should amend the data set before including in the calculator.</a:t>
          </a:r>
          <a:endParaRPr lang="en-US" sz="1100">
            <a:effectLst/>
          </a:endParaRPr>
        </a:p>
        <a:p>
          <a:pPr lvl="2"/>
          <a:endParaRPr lang="en-US" sz="1100" baseline="0">
            <a:solidFill>
              <a:schemeClr val="tx1"/>
            </a:solidFill>
          </a:endParaRPr>
        </a:p>
        <a:p>
          <a:pPr lvl="2"/>
          <a:r>
            <a:rPr lang="en-US" sz="1100" baseline="0">
              <a:solidFill>
                <a:schemeClr val="tx1"/>
              </a:solidFill>
            </a:rPr>
            <a:t>e) The recommended number of bins is reported in cell J22 and is determined through a combination of the average error for the data set as well as the total number of variants at each position.  A perfect rheostat position would occupy 20 bins, but error and </a:t>
          </a:r>
          <a:r>
            <a:rPr lang="en-US" sz="1100" baseline="0">
              <a:solidFill>
                <a:schemeClr val="dk1"/>
              </a:solidFill>
              <a:effectLst/>
              <a:latin typeface="+mn-lt"/>
              <a:ea typeface="+mn-ea"/>
              <a:cs typeface="+mn-cs"/>
            </a:rPr>
            <a:t>the number of variants available for </a:t>
          </a:r>
          <a:r>
            <a:rPr lang="en-US" sz="1100" baseline="0">
              <a:solidFill>
                <a:schemeClr val="tx1"/>
              </a:solidFill>
            </a:rPr>
            <a:t>each position constrain the number of bins that should be used.  The algorithm for the bin number recommendation can be found in the "</a:t>
          </a:r>
          <a:r>
            <a:rPr lang="en-US" sz="1100" i="0" baseline="0">
              <a:solidFill>
                <a:schemeClr val="tx1"/>
              </a:solidFill>
            </a:rPr>
            <a:t>Data Transformation" </a:t>
          </a:r>
          <a:r>
            <a:rPr lang="en-US" sz="1100" baseline="0">
              <a:solidFill>
                <a:schemeClr val="tx1"/>
              </a:solidFill>
            </a:rPr>
            <a:t>worksheet in cells Q14:R26 and is explained in further detail in Hodges et al, 2018.  If a different number of bins is desired, that number can be entered into the override cell J23.  </a:t>
          </a:r>
          <a:r>
            <a:rPr lang="en-US" sz="1100" baseline="0">
              <a:solidFill>
                <a:srgbClr val="FF0000"/>
              </a:solidFill>
            </a:rPr>
            <a:t>Empirically, 10 bins appear to work well for many datasets.  Iterations with different bin numbers show that many position assignments are not very sensitive to the bin number.</a:t>
          </a:r>
        </a:p>
        <a:p>
          <a:pPr lvl="2"/>
          <a:endParaRPr lang="en-US" sz="1100" baseline="0">
            <a:solidFill>
              <a:schemeClr val="tx1"/>
            </a:solidFill>
          </a:endParaRPr>
        </a:p>
        <a:p>
          <a:pPr marL="914400" marR="0" lvl="2"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noProof="0">
              <a:ln>
                <a:noFill/>
              </a:ln>
              <a:solidFill>
                <a:srgbClr val="FF0000"/>
              </a:solidFill>
              <a:effectLst/>
              <a:uLnTx/>
              <a:uFillTx/>
              <a:latin typeface="+mn-lt"/>
              <a:ea typeface="+mn-ea"/>
              <a:cs typeface="+mn-cs"/>
            </a:rPr>
            <a:t>f) Cell J27 allows the user to define the neutral bin size. The default is set to 4 times the WT error (or 4 times the error override). If no error is designated, the default is set to 2 times the rheostate/toggle bin size.  See Martin et al, 2020, for the statistical reasoning. </a:t>
          </a:r>
        </a:p>
        <a:p>
          <a:pPr lvl="2"/>
          <a:endParaRPr lang="en-US" sz="1100">
            <a:solidFill>
              <a:srgbClr val="FF0000"/>
            </a:solidFill>
            <a:effectLst/>
            <a:latin typeface="+mn-lt"/>
            <a:ea typeface="+mn-ea"/>
            <a:cs typeface="+mn-cs"/>
          </a:endParaRPr>
        </a:p>
        <a:p>
          <a:pPr lvl="2"/>
          <a:r>
            <a:rPr lang="en-US" sz="1100">
              <a:solidFill>
                <a:srgbClr val="FF0000"/>
              </a:solidFill>
              <a:effectLst/>
              <a:latin typeface="+mn-lt"/>
              <a:ea typeface="+mn-ea"/>
              <a:cs typeface="+mn-cs"/>
            </a:rPr>
            <a:t>g) Cells J30, J33, J36, and J39 allow the user to override the scores thresholds</a:t>
          </a:r>
          <a:r>
            <a:rPr lang="en-US" sz="1100" baseline="0">
              <a:solidFill>
                <a:srgbClr val="FF0000"/>
              </a:solidFill>
              <a:effectLst/>
              <a:latin typeface="+mn-lt"/>
              <a:ea typeface="+mn-ea"/>
              <a:cs typeface="+mn-cs"/>
            </a:rPr>
            <a:t> used to define the position phenotypes described above</a:t>
          </a:r>
          <a:r>
            <a:rPr lang="en-US" sz="1100">
              <a:solidFill>
                <a:srgbClr val="FF0000"/>
              </a:solidFill>
              <a:effectLst/>
              <a:latin typeface="+mn-lt"/>
              <a:ea typeface="+mn-ea"/>
              <a:cs typeface="+mn-cs"/>
            </a:rPr>
            <a:t>.  This is particularly useful for sparse data (e.g., only 6 substitutions per position, or qualitative</a:t>
          </a:r>
          <a:r>
            <a:rPr lang="en-US" sz="1100" baseline="0">
              <a:solidFill>
                <a:srgbClr val="FF0000"/>
              </a:solidFill>
              <a:effectLst/>
              <a:latin typeface="+mn-lt"/>
              <a:ea typeface="+mn-ea"/>
              <a:cs typeface="+mn-cs"/>
            </a:rPr>
            <a:t> functional data.)  </a:t>
          </a:r>
          <a:r>
            <a:rPr lang="en-US" sz="1100">
              <a:solidFill>
                <a:srgbClr val="FF0000"/>
              </a:solidFill>
              <a:effectLst/>
              <a:latin typeface="+mn-lt"/>
              <a:ea typeface="+mn-ea"/>
              <a:cs typeface="+mn-cs"/>
            </a:rPr>
            <a:t>If your data contains positions withWT/Inactive split phenotypes, be aware that setting low</a:t>
          </a:r>
          <a:r>
            <a:rPr lang="en-US" sz="1100" baseline="0">
              <a:solidFill>
                <a:srgbClr val="FF0000"/>
              </a:solidFill>
              <a:effectLst/>
              <a:latin typeface="+mn-lt"/>
              <a:ea typeface="+mn-ea"/>
              <a:cs typeface="+mn-cs"/>
            </a:rPr>
            <a:t> </a:t>
          </a:r>
          <a:r>
            <a:rPr lang="en-US" sz="1100">
              <a:solidFill>
                <a:srgbClr val="FF0000"/>
              </a:solidFill>
              <a:effectLst/>
              <a:latin typeface="+mn-lt"/>
              <a:ea typeface="+mn-ea"/>
              <a:cs typeface="+mn-cs"/>
            </a:rPr>
            <a:t>score cutoffs  may cause logic errors in the "Assignments" worksheet. </a:t>
          </a:r>
        </a:p>
        <a:p>
          <a:pPr lvl="2"/>
          <a:endParaRPr lang="en-US" sz="1100">
            <a:solidFill>
              <a:srgbClr val="FF0000"/>
            </a:solidFill>
            <a:effectLst/>
            <a:latin typeface="+mn-lt"/>
            <a:ea typeface="+mn-ea"/>
            <a:cs typeface="+mn-cs"/>
          </a:endParaRPr>
        </a:p>
        <a:p>
          <a:pPr lvl="0"/>
          <a:r>
            <a:rPr lang="en-US" sz="1200">
              <a:solidFill>
                <a:srgbClr val="FF0000"/>
              </a:solidFill>
              <a:effectLst/>
            </a:rPr>
            <a:t>6) Weighted versus unweighted rheostat scores.  Unweighted rheostat scores are calculated as the fraction of bins occupied by at least one variant. Weighted rheostat scores take into account the fact that variants that fall in bins farther from the "wild-type" and "dead" bind are more likely to be "true" intermediate outcomes than variants in bins adjacent to "wild-type" or "dead" bins. In default calculations of weighted rheostat scores, bins containing “wild-type” and “dead” values are assigned a weighting value of 1, bins adjacent to the “wild-type” and “dead” bins are assigned a weight of 2, and all other bins were weighted with a value of 3.  The weighted rheostat score is then calculated from the sum of the weighted values of each occupied bin divided by the sum of the weighted values of all bins. The final weighted score ranges from near 0.0 (no rheostat behavior) to 1.0 (perfect rheostat behavior).  The Microsoft® Excel version contains “override” cells for investigator-determined weighting factors.  In the python version, the weighting factors must be changed in the script. In general, the Swint-Kruse group has chosen to use weighted rheostat scores, and the weighted scores are used in RheoScale2.0 to make position assignments.</a:t>
          </a:r>
          <a:endParaRPr lang="en-US" sz="1200">
            <a:solidFill>
              <a:srgbClr val="FF0000"/>
            </a:solidFill>
            <a:effectLst/>
            <a:latin typeface="+mn-lt"/>
            <a:ea typeface="+mn-ea"/>
            <a:cs typeface="+mn-cs"/>
          </a:endParaRPr>
        </a:p>
        <a:p>
          <a:pPr lvl="2"/>
          <a:endParaRPr lang="en-US" sz="1100">
            <a:solidFill>
              <a:srgbClr val="FF0000"/>
            </a:solidFill>
            <a:effectLst/>
            <a:latin typeface="+mn-lt"/>
            <a:ea typeface="+mn-ea"/>
            <a:cs typeface="+mn-cs"/>
          </a:endParaRPr>
        </a:p>
        <a:p>
          <a:pPr lvl="2"/>
          <a:endParaRPr lang="en-US" sz="1100">
            <a:solidFill>
              <a:srgbClr val="FF0000"/>
            </a:solidFill>
            <a:effectLst/>
            <a:latin typeface="+mn-lt"/>
            <a:ea typeface="+mn-ea"/>
            <a:cs typeface="+mn-cs"/>
          </a:endParaRPr>
        </a:p>
        <a:p>
          <a:pPr lvl="0"/>
          <a:endParaRPr lang="en-US" sz="1200" baseline="0">
            <a:solidFill>
              <a:schemeClr val="tx1"/>
            </a:solidFill>
          </a:endParaRPr>
        </a:p>
      </xdr:txBody>
    </xdr:sp>
    <xdr:clientData/>
  </xdr:twoCellAnchor>
</xdr:wsDr>
</file>

<file path=xl/drawings/drawing2.xml><?xml version="1.0" encoding="utf-8"?>
<xdr:wsDr xmlns:xdr="http://schemas.openxmlformats.org/drawingml/2006/spreadsheetDrawing" xmlns:a="http://schemas.openxmlformats.org/drawingml/2006/main">
  <xdr:oneCellAnchor>
    <xdr:from>
      <xdr:col>11</xdr:col>
      <xdr:colOff>0</xdr:colOff>
      <xdr:row>0</xdr:row>
      <xdr:rowOff>91642</xdr:rowOff>
    </xdr:from>
    <xdr:ext cx="6858000" cy="468077"/>
    <xdr:sp macro="" textlink="">
      <xdr:nvSpPr>
        <xdr:cNvPr id="2" name="TextBox 1">
          <a:extLst>
            <a:ext uri="{FF2B5EF4-FFF2-40B4-BE49-F238E27FC236}">
              <a16:creationId xmlns:a16="http://schemas.microsoft.com/office/drawing/2014/main" id="{00000000-0008-0000-0100-000002000000}"/>
            </a:ext>
          </a:extLst>
        </xdr:cNvPr>
        <xdr:cNvSpPr txBox="1"/>
      </xdr:nvSpPr>
      <xdr:spPr>
        <a:xfrm>
          <a:off x="11531600" y="91642"/>
          <a:ext cx="6858000" cy="468077"/>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wrap="square" rtlCol="0" anchor="t">
          <a:spAutoFit/>
        </a:bodyPr>
        <a:lstStyle/>
        <a:p>
          <a:pPr marL="0" marR="0" indent="0" algn="ctr" defTabSz="914400" eaLnBrk="1" fontAlgn="auto" latinLnBrk="0" hangingPunct="1">
            <a:lnSpc>
              <a:spcPct val="100000"/>
            </a:lnSpc>
            <a:spcBef>
              <a:spcPts val="0"/>
            </a:spcBef>
            <a:spcAft>
              <a:spcPts val="0"/>
            </a:spcAft>
            <a:buClrTx/>
            <a:buSzTx/>
            <a:buFontTx/>
            <a:buNone/>
            <a:tabLst/>
            <a:defRPr/>
          </a:pPr>
          <a:r>
            <a:rPr lang="en-US" sz="1200"/>
            <a:t>A False entry in # of mutants indicates too</a:t>
          </a:r>
          <a:r>
            <a:rPr lang="en-US" sz="1200" baseline="0"/>
            <a:t> few variants were entered at this position to include the position in the data set. These data points are still included in calculations for "All" protein scores</a:t>
          </a:r>
          <a:endParaRPr lang="en-US" sz="1200"/>
        </a:p>
      </xdr:txBody>
    </xdr:sp>
    <xdr:clientData/>
  </xdr:oneCellAnchor>
  <xdr:twoCellAnchor>
    <xdr:from>
      <xdr:col>24</xdr:col>
      <xdr:colOff>802343</xdr:colOff>
      <xdr:row>18</xdr:row>
      <xdr:rowOff>26148</xdr:rowOff>
    </xdr:from>
    <xdr:to>
      <xdr:col>31</xdr:col>
      <xdr:colOff>468157</xdr:colOff>
      <xdr:row>32</xdr:row>
      <xdr:rowOff>149411</xdr:rowOff>
    </xdr:to>
    <xdr:graphicFrame macro="">
      <xdr:nvGraphicFramePr>
        <xdr:cNvPr id="3" name="Chart 2">
          <a:extLst>
            <a:ext uri="{FF2B5EF4-FFF2-40B4-BE49-F238E27FC236}">
              <a16:creationId xmlns:a16="http://schemas.microsoft.com/office/drawing/2014/main" id="{00000000-0008-0000-01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31</xdr:col>
      <xdr:colOff>826744</xdr:colOff>
      <xdr:row>18</xdr:row>
      <xdr:rowOff>4980</xdr:rowOff>
    </xdr:from>
    <xdr:to>
      <xdr:col>37</xdr:col>
      <xdr:colOff>647449</xdr:colOff>
      <xdr:row>32</xdr:row>
      <xdr:rowOff>114548</xdr:rowOff>
    </xdr:to>
    <xdr:graphicFrame macro="">
      <xdr:nvGraphicFramePr>
        <xdr:cNvPr id="6" name="Chart 5">
          <a:extLst>
            <a:ext uri="{FF2B5EF4-FFF2-40B4-BE49-F238E27FC236}">
              <a16:creationId xmlns:a16="http://schemas.microsoft.com/office/drawing/2014/main" id="{EB8C2541-C711-4706-969D-2917727309A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16</xdr:col>
      <xdr:colOff>1320800</xdr:colOff>
      <xdr:row>4</xdr:row>
      <xdr:rowOff>25400</xdr:rowOff>
    </xdr:from>
    <xdr:to>
      <xdr:col>22</xdr:col>
      <xdr:colOff>228600</xdr:colOff>
      <xdr:row>18</xdr:row>
      <xdr:rowOff>101600</xdr:rowOff>
    </xdr:to>
    <xdr:graphicFrame macro="">
      <xdr:nvGraphicFramePr>
        <xdr:cNvPr id="47" name="Chart 46">
          <a:extLst>
            <a:ext uri="{FF2B5EF4-FFF2-40B4-BE49-F238E27FC236}">
              <a16:creationId xmlns:a16="http://schemas.microsoft.com/office/drawing/2014/main" id="{00000000-0008-0000-0400-00002F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 Id="rId4" Type="http://schemas.openxmlformats.org/officeDocument/2006/relationships/comments" Target="../comments1.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
  <sheetViews>
    <sheetView zoomScaleNormal="100" workbookViewId="0"/>
  </sheetViews>
  <sheetFormatPr defaultColWidth="11" defaultRowHeight="15.75" x14ac:dyDescent="0.25"/>
  <sheetData/>
  <customSheetViews>
    <customSheetView guid="{3FABBB88-4ADF-4471-88BA-07085913E628}" topLeftCell="A4">
      <selection activeCell="Q9" sqref="Q9"/>
      <pageMargins left="0.7" right="0.7" top="0.75" bottom="0.75" header="0.3" footer="0.3"/>
      <pageSetup orientation="portrait" horizontalDpi="0" verticalDpi="0"/>
    </customSheetView>
  </customSheetViews>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6AF6FE-2817-48CA-8B70-31BD40ABB150}">
  <dimension ref="A1:A12"/>
  <sheetViews>
    <sheetView workbookViewId="0">
      <selection activeCell="A13" sqref="A13"/>
    </sheetView>
  </sheetViews>
  <sheetFormatPr defaultRowHeight="15.75" x14ac:dyDescent="0.25"/>
  <sheetData>
    <row r="1" spans="1:1" x14ac:dyDescent="0.25">
      <c r="A1" t="s">
        <v>163</v>
      </c>
    </row>
    <row r="2" spans="1:1" x14ac:dyDescent="0.25">
      <c r="A2" t="s">
        <v>161</v>
      </c>
    </row>
    <row r="3" spans="1:1" x14ac:dyDescent="0.25">
      <c r="A3" s="81" t="s">
        <v>165</v>
      </c>
    </row>
    <row r="4" spans="1:1" x14ac:dyDescent="0.25">
      <c r="A4" s="81" t="s">
        <v>167</v>
      </c>
    </row>
    <row r="6" spans="1:1" x14ac:dyDescent="0.25">
      <c r="A6" t="s">
        <v>168</v>
      </c>
    </row>
    <row r="7" spans="1:1" x14ac:dyDescent="0.25">
      <c r="A7" t="s">
        <v>162</v>
      </c>
    </row>
    <row r="9" spans="1:1" x14ac:dyDescent="0.25">
      <c r="A9" t="s">
        <v>169</v>
      </c>
    </row>
    <row r="10" spans="1:1" x14ac:dyDescent="0.25">
      <c r="A10" t="s">
        <v>170</v>
      </c>
    </row>
    <row r="11" spans="1:1" x14ac:dyDescent="0.25">
      <c r="A11" t="s">
        <v>171</v>
      </c>
    </row>
    <row r="12" spans="1:1" x14ac:dyDescent="0.25">
      <c r="A12" t="s">
        <v>172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AF6006"/>
  <sheetViews>
    <sheetView tabSelected="1" zoomScale="64" zoomScaleNormal="70" workbookViewId="0">
      <selection activeCell="F12" sqref="F12"/>
    </sheetView>
  </sheetViews>
  <sheetFormatPr defaultColWidth="11" defaultRowHeight="15.75" x14ac:dyDescent="0.25"/>
  <cols>
    <col min="1" max="1" width="13.375" customWidth="1"/>
    <col min="2" max="2" width="11" customWidth="1"/>
    <col min="4" max="4" width="14.625" customWidth="1"/>
    <col min="9" max="9" width="50.625" customWidth="1"/>
    <col min="10" max="10" width="9.375" customWidth="1"/>
    <col min="11" max="11" width="11.875" bestFit="1" customWidth="1"/>
    <col min="12" max="12" width="7.5" bestFit="1" customWidth="1"/>
    <col min="13" max="13" width="11.875" bestFit="1" customWidth="1"/>
    <col min="14" max="14" width="9.5" bestFit="1" customWidth="1"/>
    <col min="15" max="15" width="15.875" customWidth="1"/>
    <col min="16" max="16" width="19.125" bestFit="1" customWidth="1"/>
    <col min="17" max="17" width="17" bestFit="1" customWidth="1"/>
    <col min="20" max="20" width="11" style="62"/>
    <col min="21" max="21" width="17.25" style="62" bestFit="1" customWidth="1"/>
    <col min="22" max="22" width="16.5" customWidth="1"/>
    <col min="23" max="23" width="13.75" bestFit="1" customWidth="1"/>
  </cols>
  <sheetData>
    <row r="1" spans="1:32" ht="16.5" thickBot="1" x14ac:dyDescent="0.3">
      <c r="T1" s="77"/>
      <c r="U1" s="77"/>
    </row>
    <row r="2" spans="1:32" ht="16.5" thickBot="1" x14ac:dyDescent="0.3">
      <c r="A2" s="38" t="s">
        <v>67</v>
      </c>
      <c r="B2" s="86" t="s">
        <v>166</v>
      </c>
      <c r="C2" s="87"/>
      <c r="D2" s="87"/>
      <c r="E2" s="87"/>
      <c r="F2" s="88"/>
      <c r="T2" s="77"/>
      <c r="U2" s="77"/>
    </row>
    <row r="3" spans="1:32" ht="16.5" thickBot="1" x14ac:dyDescent="0.3">
      <c r="T3" s="77"/>
      <c r="U3" s="77"/>
      <c r="V3" s="14"/>
      <c r="X3" s="14"/>
      <c r="Y3" s="14"/>
    </row>
    <row r="4" spans="1:32" ht="21.75" thickBot="1" x14ac:dyDescent="0.4">
      <c r="B4" s="38" t="s">
        <v>0</v>
      </c>
      <c r="C4" s="38" t="s">
        <v>1</v>
      </c>
      <c r="D4" s="38" t="s">
        <v>80</v>
      </c>
      <c r="E4" s="38" t="s">
        <v>3</v>
      </c>
      <c r="G4" s="38" t="s">
        <v>4</v>
      </c>
      <c r="I4" s="39" t="s">
        <v>62</v>
      </c>
      <c r="J4" s="1" t="s">
        <v>60</v>
      </c>
      <c r="L4" s="3"/>
      <c r="M4" s="4"/>
      <c r="N4" s="82" t="s">
        <v>49</v>
      </c>
      <c r="O4" s="82"/>
      <c r="P4" s="82"/>
      <c r="Q4" s="82"/>
      <c r="R4" s="82"/>
      <c r="S4" s="4"/>
      <c r="T4" s="78"/>
      <c r="U4" s="78"/>
      <c r="V4" s="5"/>
    </row>
    <row r="5" spans="1:32" ht="16.5" thickBot="1" x14ac:dyDescent="0.3">
      <c r="A5" s="11" t="s">
        <v>5</v>
      </c>
      <c r="B5" s="11" t="s">
        <v>6</v>
      </c>
      <c r="C5" s="11" t="s">
        <v>6</v>
      </c>
      <c r="D5" s="51">
        <v>1</v>
      </c>
      <c r="E5" s="52"/>
      <c r="L5" s="59" t="s">
        <v>0</v>
      </c>
      <c r="M5" s="60" t="s">
        <v>61</v>
      </c>
      <c r="N5" s="60" t="s">
        <v>106</v>
      </c>
      <c r="O5" s="60" t="s">
        <v>50</v>
      </c>
      <c r="P5" s="60" t="s">
        <v>51</v>
      </c>
      <c r="Q5" s="60" t="s">
        <v>52</v>
      </c>
      <c r="R5" s="60" t="s">
        <v>53</v>
      </c>
      <c r="S5" s="60" t="s">
        <v>70</v>
      </c>
      <c r="T5" s="61" t="s">
        <v>110</v>
      </c>
      <c r="U5" s="61" t="s">
        <v>111</v>
      </c>
      <c r="V5" s="72" t="s">
        <v>115</v>
      </c>
      <c r="AA5" s="2" t="s">
        <v>106</v>
      </c>
      <c r="AB5" s="45" t="str">
        <f>O5</f>
        <v>Neutral</v>
      </c>
      <c r="AC5" s="45" t="str">
        <f>P5</f>
        <v>Unweighted rheostat</v>
      </c>
      <c r="AD5" s="45" t="str">
        <f>Q5</f>
        <v>Weighted rheostat</v>
      </c>
      <c r="AE5" s="45" t="str">
        <f>R5</f>
        <v>Toggle</v>
      </c>
      <c r="AF5" s="45" t="s">
        <v>70</v>
      </c>
    </row>
    <row r="6" spans="1:32" ht="16.5" thickBot="1" x14ac:dyDescent="0.3">
      <c r="A6" s="31" t="s">
        <v>164</v>
      </c>
      <c r="B6" s="17">
        <v>45</v>
      </c>
      <c r="C6" s="44" t="s">
        <v>9</v>
      </c>
      <c r="D6" s="17">
        <v>0.56299999999999994</v>
      </c>
      <c r="E6" s="17">
        <v>3.3999999999999998E-3</v>
      </c>
      <c r="I6" s="38" t="s">
        <v>27</v>
      </c>
      <c r="L6" s="63" t="s">
        <v>26</v>
      </c>
      <c r="M6" s="64">
        <f>INDEX('Bin Analysis'!$C$3:$S$505,MATCH($L6,'Bin Analysis'!$B$3:$B$505,0),MATCH(M$5,'Bin Analysis'!$C$2:$S$2,0))</f>
        <v>4933</v>
      </c>
      <c r="N6" s="65">
        <f>INDEX('Bin Analysis'!$C$3:$S$505,MATCH($L6,'Bin Analysis'!$B$3:$B$505,0),MATCH(N$5,'Bin Analysis'!$C$2:$S$2,0))</f>
        <v>2.5952960259529603E-2</v>
      </c>
      <c r="O6" s="65">
        <f>INDEX('Bin Analysis'!$C$3:$S$505,MATCH($L6,'Bin Analysis'!$B$3:$B$505,0),MATCH(O$5,'Bin Analysis'!$C$2:$S$2,0))</f>
        <v>0.2637875101378751</v>
      </c>
      <c r="P6" s="65">
        <f>INDEX('Bin Analysis'!$C$3:$S$505,MATCH($L6,'Bin Analysis'!$B$3:$B$505,0),MATCH(P$5,'Bin Analysis'!$C$2:$S$2,0))</f>
        <v>1</v>
      </c>
      <c r="Q6" s="65">
        <f>INDEX('Bin Analysis'!$C$3:$S$505,MATCH($L6,'Bin Analysis'!$B$3:$B$505,0),MATCH(Q$5,'Bin Analysis'!$C$2:$S$2,0))</f>
        <v>1</v>
      </c>
      <c r="R6" s="65">
        <f>INDEX('Bin Analysis'!$C$3:$S$505,MATCH($L6,'Bin Analysis'!$B$3:$B$505,0),MATCH(R$5,'Bin Analysis'!$C$2:$S$2,0))</f>
        <v>0.395985401459854</v>
      </c>
      <c r="S6" s="65" t="str">
        <f>INDEX('Bin Analysis'!$C$3:$S$505,MATCH($L6,'Bin Analysis'!$B$3:$B$505,0),MATCH(S$5,'Bin Analysis'!$C$2:$S$2,0))</f>
        <v>no</v>
      </c>
      <c r="T6" s="65">
        <f>Assignments!K5</f>
        <v>0.53883590330089315</v>
      </c>
      <c r="U6" s="65">
        <f>Assignments!L5</f>
        <v>0.40966876182305573</v>
      </c>
      <c r="V6" s="73"/>
      <c r="Z6" t="s">
        <v>87</v>
      </c>
      <c r="AA6" s="14">
        <f>COUNTIF(N$7:N$427,"&lt;0.1")</f>
        <v>290</v>
      </c>
      <c r="AB6" s="14">
        <f>COUNTIF(O$7:O$427,"&lt;0.1")</f>
        <v>139</v>
      </c>
      <c r="AC6" s="14">
        <f>COUNTIF(P$7:P$427,"&lt;0.1")</f>
        <v>0</v>
      </c>
      <c r="AD6" s="14">
        <f>COUNTIF(Q$7:Q$427,"&lt;0.1")</f>
        <v>26</v>
      </c>
      <c r="AE6" s="14">
        <f>COUNTIF(R$7:R$427,"&lt;0.1")</f>
        <v>113</v>
      </c>
      <c r="AF6" s="46">
        <f>COUNTIF(S$7:S$427,"=yes")</f>
        <v>29</v>
      </c>
    </row>
    <row r="7" spans="1:32" x14ac:dyDescent="0.25">
      <c r="A7" s="89" t="s">
        <v>142</v>
      </c>
      <c r="B7" s="79">
        <v>1</v>
      </c>
      <c r="C7" s="79" t="s">
        <v>143</v>
      </c>
      <c r="D7" s="79">
        <v>0.63034000000000001</v>
      </c>
      <c r="E7" s="79">
        <v>8.3763770000000001E-2</v>
      </c>
      <c r="I7" t="s">
        <v>14</v>
      </c>
      <c r="J7">
        <f>IF($J$4="yes",10^('Data Transformation'!R3),'Data Transformation'!R3)</f>
        <v>-0.2114974</v>
      </c>
      <c r="L7" s="66">
        <f t="shared" ref="L7:L70" si="0">$G8</f>
        <v>1</v>
      </c>
      <c r="M7" s="67">
        <f>IF(L7=" "," ",(IF($L7&gt;0,INDEX('Bin Analysis'!$C$3:$S$10110,MATCH($L7,'Bin Analysis'!$L$3:$L$10110,0),MATCH(M$5,'Bin Analysis'!$C$2:$S$2,0))," ")))</f>
        <v>18</v>
      </c>
      <c r="N7" s="68">
        <f>IF($L7=" "," ",(IF($M7=FALSE," ",(IF($M7&gt;0,INDEX('Bin Analysis'!$C$3:$S$10110,MATCH($L7,'Bin Analysis'!$L$3:$L$10110,0),MATCH(N$5,'Bin Analysis'!$C$2:$S$2,0))," ")))))</f>
        <v>0</v>
      </c>
      <c r="O7" s="68">
        <f>IF($L7=" "," ",(IF($M7=FALSE," ",(IF($M7&gt;0,INDEX('Bin Analysis'!$C$3:$S$10110,MATCH($L7,'Bin Analysis'!$L$3:$L$10110,0),MATCH(O$5,'Bin Analysis'!$C$2:$S$2,0))," ")))))</f>
        <v>0.41176470588235292</v>
      </c>
      <c r="P7" s="68">
        <f>IF($L7=" "," ",(IF($M7=FALSE," ",(IF($M7&gt;0,INDEX('Bin Analysis'!$C$3:$S$10110,MATCH($L7,'Bin Analysis'!$L$3:$L$10110,0),MATCH(P$5,'Bin Analysis'!$C$2:$S$2,0))," ")))))</f>
        <v>0.4</v>
      </c>
      <c r="Q7" s="68">
        <f>IF($L7=" "," ",(IF($M7=FALSE," ",(IF($M7&gt;0,INDEX('Bin Analysis'!$C$3:$S$10110,MATCH($L7,'Bin Analysis'!$L$3:$L$10110,0),MATCH(Q$5,'Bin Analysis'!$C$2:$S$2,0))," ")))))</f>
        <v>0.39130434782608697</v>
      </c>
      <c r="R7" s="68">
        <f>IF($L7=" "," ",(IF($M7=FALSE," ",(IF($M7&gt;0,INDEX('Bin Analysis'!$C$3:$S$10110,MATCH($L7,'Bin Analysis'!$L$3:$L$10110,0),MATCH(R$5,'Bin Analysis'!$C$2:$S$2,0))," ")))))</f>
        <v>0</v>
      </c>
      <c r="S7" s="68" t="str">
        <f>IF($L7=" "," ",(IF($M7=FALSE," ",(IF($M7&gt;0,INDEX('Bin Analysis'!$C$3:$S$10110,MATCH($L7,'Bin Analysis'!$L$3:$L$10110,0),MATCH(S$5,'Bin Analysis'!$C$2:$S$2,0))," ")))))</f>
        <v>no</v>
      </c>
      <c r="T7" s="68">
        <f>Assignments!K6</f>
        <v>0.81520879823529402</v>
      </c>
      <c r="U7" s="68">
        <f>Assignments!L6</f>
        <v>0.10373043419174227</v>
      </c>
      <c r="V7" s="74" t="str">
        <f>Assignments!V6</f>
        <v>Moderate</v>
      </c>
      <c r="Z7" t="s">
        <v>88</v>
      </c>
      <c r="AA7" s="47">
        <f>COUNTIF(N$7:N$427,"&lt;0.2")-SUM(AA6)</f>
        <v>12</v>
      </c>
      <c r="AB7" s="47">
        <f>COUNTIF(O$7:O$427,"&lt;0.2")-SUM(AB6)</f>
        <v>36</v>
      </c>
      <c r="AC7" s="47">
        <f>COUNTIF(P$7:P$427,"&lt;0.2")-SUM(AC6)</f>
        <v>0</v>
      </c>
      <c r="AD7" s="47">
        <f>COUNTIF(Q$7:Q$427,"&lt;0.2")-SUM(AD6)</f>
        <v>20</v>
      </c>
      <c r="AE7" s="47">
        <f>COUNTIF(R$7:R$427,"&lt;0.2")-SUM(AE6)</f>
        <v>34</v>
      </c>
    </row>
    <row r="8" spans="1:32" x14ac:dyDescent="0.25">
      <c r="A8" s="89" t="s">
        <v>142</v>
      </c>
      <c r="B8" s="79">
        <v>1</v>
      </c>
      <c r="C8" s="79" t="s">
        <v>144</v>
      </c>
      <c r="D8" s="79">
        <v>0.68393146000000005</v>
      </c>
      <c r="E8" s="79">
        <v>4.1481690000000002E-2</v>
      </c>
      <c r="G8" s="20">
        <f>IFERROR('Data Transformation'!M6," ")</f>
        <v>1</v>
      </c>
      <c r="I8" t="s">
        <v>15</v>
      </c>
      <c r="J8">
        <f>IF($J$4="yes",10^('Data Transformation'!R4),'Data Transformation'!R4)</f>
        <v>1.43345652</v>
      </c>
      <c r="L8" s="66">
        <f t="shared" si="0"/>
        <v>2</v>
      </c>
      <c r="M8" s="67">
        <f>IF(L8=" "," ",(IF($L8&gt;0,INDEX('Bin Analysis'!$C$3:$S$10110,MATCH($L8,'Bin Analysis'!$L$3:$L$10110,0),MATCH(M$5,'Bin Analysis'!$C$2:$S$2,0))," ")))</f>
        <v>18</v>
      </c>
      <c r="N8" s="68">
        <f>IF($L8=" "," ",(IF($M8=FALSE," ",(IF($M8&gt;0,INDEX('Bin Analysis'!$C$3:$S$10110,MATCH($L8,'Bin Analysis'!$L$3:$L$10110,0),MATCH(N$5,'Bin Analysis'!$C$2:$S$2,0))," ")))))</f>
        <v>0</v>
      </c>
      <c r="O8" s="68">
        <f>IF($L8=" "," ",(IF($M8=FALSE," ",(IF($M8&gt;0,INDEX('Bin Analysis'!$C$3:$S$10110,MATCH($L8,'Bin Analysis'!$L$3:$L$10110,0),MATCH(O$5,'Bin Analysis'!$C$2:$S$2,0))," ")))))</f>
        <v>1</v>
      </c>
      <c r="P8" s="68">
        <f>IF($L8=" "," ",(IF($M8=FALSE," ",(IF($M8&gt;0,INDEX('Bin Analysis'!$C$3:$S$10110,MATCH($L8,'Bin Analysis'!$L$3:$L$10110,0),MATCH(P$5,'Bin Analysis'!$C$2:$S$2,0))," ")))))</f>
        <v>0.2</v>
      </c>
      <c r="Q8" s="68">
        <f>IF($L8=" "," ",(IF($M8=FALSE," ",(IF($M8&gt;0,INDEX('Bin Analysis'!$C$3:$S$10110,MATCH($L8,'Bin Analysis'!$L$3:$L$10110,0),MATCH(Q$5,'Bin Analysis'!$C$2:$S$2,0))," ")))))</f>
        <v>0.13043478260869565</v>
      </c>
      <c r="R8" s="68">
        <f>IF($L8=" "," ",(IF($M8=FALSE," ",(IF($M8&gt;0,INDEX('Bin Analysis'!$C$3:$S$10110,MATCH($L8,'Bin Analysis'!$L$3:$L$10110,0),MATCH(R$5,'Bin Analysis'!$C$2:$S$2,0))," ")))))</f>
        <v>0</v>
      </c>
      <c r="S8" s="68" t="str">
        <f>IF($L8=" "," ",(IF($M8=FALSE," ",(IF($M8&gt;0,INDEX('Bin Analysis'!$C$3:$S$10110,MATCH($L8,'Bin Analysis'!$L$3:$L$10110,0),MATCH(S$5,'Bin Analysis'!$C$2:$S$2,0))," ")))))</f>
        <v>yes</v>
      </c>
      <c r="T8" s="68">
        <f>Assignments!K7</f>
        <v>1.0167753164705882</v>
      </c>
      <c r="U8" s="68">
        <f>Assignments!L7</f>
        <v>4.6076489306576401E-2</v>
      </c>
      <c r="V8" s="74" t="str">
        <f>Assignments!V7</f>
        <v>Neutral</v>
      </c>
      <c r="Z8" t="s">
        <v>89</v>
      </c>
      <c r="AA8" s="47">
        <f>COUNTIF(N$7:N$427,"&lt;0.3")-SUM(AA6:AA7)</f>
        <v>3</v>
      </c>
      <c r="AB8" s="47">
        <f>COUNTIF(O$7:O$427,"&lt;0.3")-SUM(AB6:AB7)</f>
        <v>24</v>
      </c>
      <c r="AC8" s="47">
        <f>COUNTIF(P$7:P$427,"&lt;0.3")-SUM(AC6:AC7)</f>
        <v>29</v>
      </c>
      <c r="AD8" s="47">
        <f>COUNTIF(Q$7:Q$427,"&lt;0.3")-SUM(AD6:AD7)</f>
        <v>29</v>
      </c>
      <c r="AE8" s="47">
        <f>COUNTIF(R$7:R$427,"&lt;0.3")-SUM(AE6:AE7)</f>
        <v>17</v>
      </c>
    </row>
    <row r="9" spans="1:32" x14ac:dyDescent="0.25">
      <c r="A9" s="89" t="s">
        <v>142</v>
      </c>
      <c r="B9" s="79">
        <v>1</v>
      </c>
      <c r="C9" s="79" t="s">
        <v>145</v>
      </c>
      <c r="D9" s="79">
        <v>0.68619103000000004</v>
      </c>
      <c r="E9" s="79">
        <v>4.4931489999999998E-2</v>
      </c>
      <c r="G9" s="40">
        <f>IFERROR('Data Transformation'!M7," ")</f>
        <v>2</v>
      </c>
      <c r="L9" s="66">
        <f t="shared" si="0"/>
        <v>3</v>
      </c>
      <c r="M9" s="67">
        <f>IF(L9=" "," ",(IF($L9&gt;0,INDEX('Bin Analysis'!$C$3:$S$10110,MATCH($L9,'Bin Analysis'!$L$3:$L$10110,0),MATCH(M$5,'Bin Analysis'!$C$2:$S$2,0))," ")))</f>
        <v>19</v>
      </c>
      <c r="N9" s="68">
        <f>IF($L9=" "," ",(IF($M9=FALSE," ",(IF($M9&gt;0,INDEX('Bin Analysis'!$C$3:$S$10110,MATCH($L9,'Bin Analysis'!$L$3:$L$10110,0),MATCH(N$5,'Bin Analysis'!$C$2:$S$2,0))," ")))))</f>
        <v>0</v>
      </c>
      <c r="O9" s="68">
        <f>IF($L9=" "," ",(IF($M9=FALSE," ",(IF($M9&gt;0,INDEX('Bin Analysis'!$C$3:$S$10110,MATCH($L9,'Bin Analysis'!$L$3:$L$10110,0),MATCH(O$5,'Bin Analysis'!$C$2:$S$2,0))," ")))))</f>
        <v>0.94444444444444442</v>
      </c>
      <c r="P9" s="68">
        <f>IF($L9=" "," ",(IF($M9=FALSE," ",(IF($M9&gt;0,INDEX('Bin Analysis'!$C$3:$S$10110,MATCH($L9,'Bin Analysis'!$L$3:$L$10110,0),MATCH(P$5,'Bin Analysis'!$C$2:$S$2,0))," ")))))</f>
        <v>0.2</v>
      </c>
      <c r="Q9" s="68">
        <f>IF($L9=" "," ",(IF($M9=FALSE," ",(IF($M9&gt;0,INDEX('Bin Analysis'!$C$3:$S$10110,MATCH($L9,'Bin Analysis'!$L$3:$L$10110,0),MATCH(Q$5,'Bin Analysis'!$C$2:$S$2,0))," ")))))</f>
        <v>0.13043478260869565</v>
      </c>
      <c r="R9" s="68">
        <f>IF($L9=" "," ",(IF($M9=FALSE," ",(IF($M9&gt;0,INDEX('Bin Analysis'!$C$3:$S$10110,MATCH($L9,'Bin Analysis'!$L$3:$L$10110,0),MATCH(R$5,'Bin Analysis'!$C$2:$S$2,0))," ")))))</f>
        <v>0</v>
      </c>
      <c r="S9" s="68" t="str">
        <f>IF($L9=" "," ",(IF($M9=FALSE," ",(IF($M9&gt;0,INDEX('Bin Analysis'!$C$3:$S$10110,MATCH($L9,'Bin Analysis'!$L$3:$L$10110,0),MATCH(S$5,'Bin Analysis'!$C$2:$S$2,0))," ")))))</f>
        <v>yes</v>
      </c>
      <c r="T9" s="68">
        <f>Assignments!K8</f>
        <v>0.98366617444444437</v>
      </c>
      <c r="U9" s="68">
        <f>Assignments!L8</f>
        <v>5.8856241804790883E-2</v>
      </c>
      <c r="V9" s="74" t="str">
        <f>Assignments!V8</f>
        <v>Neutral</v>
      </c>
      <c r="Z9" t="s">
        <v>90</v>
      </c>
      <c r="AA9" s="47">
        <f>COUNTIF(N$7:N$427,"&lt;0.4")-SUM(AA6:AA8)</f>
        <v>2</v>
      </c>
      <c r="AB9" s="47">
        <f>COUNTIF(O$7:O$427,"&lt;0.4")-SUM(AB6:AB8)</f>
        <v>19</v>
      </c>
      <c r="AC9" s="47">
        <f>COUNTIF(P$7:P$427,"&lt;0.4")-SUM(AC6:AC8)</f>
        <v>41</v>
      </c>
      <c r="AD9" s="47">
        <f>COUNTIF(Q$7:Q$427,"&lt;0.4")-SUM(AD6:AD8)</f>
        <v>66</v>
      </c>
      <c r="AE9" s="47">
        <f>COUNTIF(R$7:R$427,"&lt;0.4")-SUM(AE6:AE8)</f>
        <v>9</v>
      </c>
    </row>
    <row r="10" spans="1:32" ht="16.5" thickBot="1" x14ac:dyDescent="0.3">
      <c r="A10" s="89" t="s">
        <v>142</v>
      </c>
      <c r="B10" s="79">
        <v>1</v>
      </c>
      <c r="C10" s="79" t="s">
        <v>146</v>
      </c>
      <c r="D10" s="79">
        <v>0.69724918000000002</v>
      </c>
      <c r="E10" s="79">
        <v>2.762239E-2</v>
      </c>
      <c r="G10" s="40">
        <f>IFERROR('Data Transformation'!M8," ")</f>
        <v>3</v>
      </c>
      <c r="I10" s="38" t="s">
        <v>63</v>
      </c>
      <c r="L10" s="66">
        <f t="shared" si="0"/>
        <v>4</v>
      </c>
      <c r="M10" s="67">
        <f>IF(L10=" "," ",(IF($L10&gt;0,INDEX('Bin Analysis'!$C$3:$S$10110,MATCH($L10,'Bin Analysis'!$L$3:$L$10110,0),MATCH(M$5,'Bin Analysis'!$C$2:$S$2,0))," ")))</f>
        <v>17</v>
      </c>
      <c r="N10" s="68">
        <f>IF($L10=" "," ",(IF($M10=FALSE," ",(IF($M10&gt;0,INDEX('Bin Analysis'!$C$3:$S$10110,MATCH($L10,'Bin Analysis'!$L$3:$L$10110,0),MATCH(N$5,'Bin Analysis'!$C$2:$S$2,0))," ")))))</f>
        <v>0</v>
      </c>
      <c r="O10" s="68">
        <f>IF($L10=" "," ",(IF($M10=FALSE," ",(IF($M10&gt;0,INDEX('Bin Analysis'!$C$3:$S$10110,MATCH($L10,'Bin Analysis'!$L$3:$L$10110,0),MATCH(O$5,'Bin Analysis'!$C$2:$S$2,0))," ")))))</f>
        <v>0.8125</v>
      </c>
      <c r="P10" s="68">
        <f>IF($L10=" "," ",(IF($M10=FALSE," ",(IF($M10&gt;0,INDEX('Bin Analysis'!$C$3:$S$10110,MATCH($L10,'Bin Analysis'!$L$3:$L$10110,0),MATCH(P$5,'Bin Analysis'!$C$2:$S$2,0))," ")))))</f>
        <v>0.3</v>
      </c>
      <c r="Q10" s="68">
        <f>IF($L10=" "," ",(IF($M10=FALSE," ",(IF($M10&gt;0,INDEX('Bin Analysis'!$C$3:$S$10110,MATCH($L10,'Bin Analysis'!$L$3:$L$10110,0),MATCH(Q$5,'Bin Analysis'!$C$2:$S$2,0))," ")))))</f>
        <v>0.2608695652173913</v>
      </c>
      <c r="R10" s="68">
        <f>IF($L10=" "," ",(IF($M10=FALSE," ",(IF($M10&gt;0,INDEX('Bin Analysis'!$C$3:$S$10110,MATCH($L10,'Bin Analysis'!$L$3:$L$10110,0),MATCH(R$5,'Bin Analysis'!$C$2:$S$2,0))," ")))))</f>
        <v>0</v>
      </c>
      <c r="S10" s="68" t="str">
        <f>IF($L10=" "," ",(IF($M10=FALSE," ",(IF($M10&gt;0,INDEX('Bin Analysis'!$C$3:$S$10110,MATCH($L10,'Bin Analysis'!$L$3:$L$10110,0),MATCH(S$5,'Bin Analysis'!$C$2:$S$2,0))," ")))))</f>
        <v>no</v>
      </c>
      <c r="T10" s="68">
        <f>Assignments!K9</f>
        <v>0.9282619618750001</v>
      </c>
      <c r="U10" s="68">
        <f>Assignments!L9</f>
        <v>7.2177105401072639E-2</v>
      </c>
      <c r="V10" s="74" t="str">
        <f>Assignments!V9</f>
        <v>Neutral</v>
      </c>
      <c r="Z10" t="s">
        <v>91</v>
      </c>
      <c r="AA10" s="47">
        <f>COUNTIF(N$7:N$427,"&lt;0.5")-SUM(AA6:AA9)</f>
        <v>1</v>
      </c>
      <c r="AB10" s="47">
        <f>COUNTIF(O$7:O$427,"&lt;0.5")-SUM(AB6:AB9)</f>
        <v>23</v>
      </c>
      <c r="AC10" s="47">
        <f>COUNTIF(P$7:P$427,"&lt;0.5")-SUM(AC6:AC9)</f>
        <v>58</v>
      </c>
      <c r="AD10" s="47">
        <f>COUNTIF(Q$7:Q$427,"&lt;0.5")-SUM(AD6:AD9)</f>
        <v>45</v>
      </c>
      <c r="AE10" s="47">
        <f>COUNTIF(R$7:R$427,"&lt;0.5")-SUM(AE6:AE9)</f>
        <v>10</v>
      </c>
    </row>
    <row r="11" spans="1:32" ht="16.5" thickBot="1" x14ac:dyDescent="0.3">
      <c r="A11" s="89" t="s">
        <v>142</v>
      </c>
      <c r="B11" s="79">
        <v>1</v>
      </c>
      <c r="C11" s="79" t="s">
        <v>147</v>
      </c>
      <c r="D11" s="79">
        <v>0.74720693000000005</v>
      </c>
      <c r="E11" s="79">
        <v>4.1826889999999999E-2</v>
      </c>
      <c r="G11" s="40">
        <f>IFERROR('Data Transformation'!M9," ")</f>
        <v>4</v>
      </c>
      <c r="I11" t="s">
        <v>14</v>
      </c>
      <c r="J11" s="1">
        <v>0.19</v>
      </c>
      <c r="L11" s="66">
        <f t="shared" si="0"/>
        <v>5</v>
      </c>
      <c r="M11" s="67">
        <f>IF(L11=" "," ",(IF($L11&gt;0,INDEX('Bin Analysis'!$C$3:$S$10110,MATCH($L11,'Bin Analysis'!$L$3:$L$10110,0),MATCH(M$5,'Bin Analysis'!$C$2:$S$2,0))," ")))</f>
        <v>19</v>
      </c>
      <c r="N11" s="68">
        <f>IF($L11=" "," ",(IF($M11=FALSE," ",(IF($M11&gt;0,INDEX('Bin Analysis'!$C$3:$S$10110,MATCH($L11,'Bin Analysis'!$L$3:$L$10110,0),MATCH(N$5,'Bin Analysis'!$C$2:$S$2,0))," ")))))</f>
        <v>0</v>
      </c>
      <c r="O11" s="68">
        <f>IF($L11=" "," ",(IF($M11=FALSE," ",(IF($M11&gt;0,INDEX('Bin Analysis'!$C$3:$S$10110,MATCH($L11,'Bin Analysis'!$L$3:$L$10110,0),MATCH(O$5,'Bin Analysis'!$C$2:$S$2,0))," ")))))</f>
        <v>0.27777777777777779</v>
      </c>
      <c r="P11" s="68">
        <f>IF($L11=" "," ",(IF($M11=FALSE," ",(IF($M11&gt;0,INDEX('Bin Analysis'!$C$3:$S$10110,MATCH($L11,'Bin Analysis'!$L$3:$L$10110,0),MATCH(P$5,'Bin Analysis'!$C$2:$S$2,0))," ")))))</f>
        <v>0.7</v>
      </c>
      <c r="Q11" s="68">
        <f>IF($L11=" "," ",(IF($M11=FALSE," ",(IF($M11&gt;0,INDEX('Bin Analysis'!$C$3:$S$10110,MATCH($L11,'Bin Analysis'!$L$3:$L$10110,0),MATCH(Q$5,'Bin Analysis'!$C$2:$S$2,0))," ")))))</f>
        <v>0.65217391304347827</v>
      </c>
      <c r="R11" s="68">
        <f>IF($L11=" "," ",(IF($M11=FALSE," ",(IF($M11&gt;0,INDEX('Bin Analysis'!$C$3:$S$10110,MATCH($L11,'Bin Analysis'!$L$3:$L$10110,0),MATCH(R$5,'Bin Analysis'!$C$2:$S$2,0))," ")))))</f>
        <v>0.16666666666666666</v>
      </c>
      <c r="S11" s="68" t="str">
        <f>IF($L11=" "," ",(IF($M11=FALSE," ",(IF($M11&gt;0,INDEX('Bin Analysis'!$C$3:$S$10110,MATCH($L11,'Bin Analysis'!$L$3:$L$10110,0),MATCH(S$5,'Bin Analysis'!$C$2:$S$2,0))," ")))))</f>
        <v>no</v>
      </c>
      <c r="T11" s="68">
        <f>Assignments!K10</f>
        <v>0.65920881333333337</v>
      </c>
      <c r="U11" s="68">
        <f>Assignments!L10</f>
        <v>0.27576934147357607</v>
      </c>
      <c r="V11" s="74" t="str">
        <f>Assignments!V10</f>
        <v>Rheostat</v>
      </c>
      <c r="Z11" t="s">
        <v>92</v>
      </c>
      <c r="AA11" s="48">
        <f>COUNTIF(N$7:N$427,"&lt;0.6")-SUM(AA6:AA10)</f>
        <v>1</v>
      </c>
      <c r="AB11" s="48">
        <f>COUNTIF(O$7:O$427,"&lt;0.6")-SUM(AB6:AB10)</f>
        <v>24</v>
      </c>
      <c r="AC11" s="48">
        <f>COUNTIF(P$7:P$427,"&lt;0.6")-SUM(AC6:AC10)</f>
        <v>61</v>
      </c>
      <c r="AD11" s="48">
        <f>COUNTIF(Q$7:Q$427,"&lt;0.6")-SUM(AD6:AD10)</f>
        <v>58</v>
      </c>
      <c r="AE11" s="47">
        <f>COUNTIF(R$7:R$427,"&lt;0.6")-SUM(AE6:AE10)</f>
        <v>22</v>
      </c>
    </row>
    <row r="12" spans="1:32" ht="16.5" thickBot="1" x14ac:dyDescent="0.3">
      <c r="A12" s="89" t="s">
        <v>142</v>
      </c>
      <c r="B12" s="79">
        <v>1</v>
      </c>
      <c r="C12" s="79" t="s">
        <v>148</v>
      </c>
      <c r="D12" s="79">
        <v>0.77691926</v>
      </c>
      <c r="E12" s="79">
        <v>5.2329750000000001E-2</v>
      </c>
      <c r="G12" s="40">
        <f>IFERROR('Data Transformation'!M10," ")</f>
        <v>5</v>
      </c>
      <c r="I12" t="s">
        <v>15</v>
      </c>
      <c r="J12" s="1">
        <v>1.5</v>
      </c>
      <c r="L12" s="66">
        <f t="shared" si="0"/>
        <v>6</v>
      </c>
      <c r="M12" s="67">
        <f>IF(L12=" "," ",(IF($L12&gt;0,INDEX('Bin Analysis'!$C$3:$S$10110,MATCH($L12,'Bin Analysis'!$L$3:$L$10110,0),MATCH(M$5,'Bin Analysis'!$C$2:$S$2,0))," ")))</f>
        <v>17</v>
      </c>
      <c r="N12" s="68">
        <f>IF($L12=" "," ",(IF($M12=FALSE," ",(IF($M12&gt;0,INDEX('Bin Analysis'!$C$3:$S$10110,MATCH($L12,'Bin Analysis'!$L$3:$L$10110,0),MATCH(N$5,'Bin Analysis'!$C$2:$S$2,0))," ")))))</f>
        <v>0</v>
      </c>
      <c r="O12" s="68">
        <f>IF($L12=" "," ",(IF($M12=FALSE," ",(IF($M12&gt;0,INDEX('Bin Analysis'!$C$3:$S$10110,MATCH($L12,'Bin Analysis'!$L$3:$L$10110,0),MATCH(O$5,'Bin Analysis'!$C$2:$S$2,0))," ")))))</f>
        <v>0.5625</v>
      </c>
      <c r="P12" s="68">
        <f>IF($L12=" "," ",(IF($M12=FALSE," ",(IF($M12&gt;0,INDEX('Bin Analysis'!$C$3:$S$10110,MATCH($L12,'Bin Analysis'!$L$3:$L$10110,0),MATCH(P$5,'Bin Analysis'!$C$2:$S$2,0))," ")))))</f>
        <v>0.3</v>
      </c>
      <c r="Q12" s="68">
        <f>IF($L12=" "," ",(IF($M12=FALSE," ",(IF($M12&gt;0,INDEX('Bin Analysis'!$C$3:$S$10110,MATCH($L12,'Bin Analysis'!$L$3:$L$10110,0),MATCH(Q$5,'Bin Analysis'!$C$2:$S$2,0))," ")))))</f>
        <v>0.2608695652173913</v>
      </c>
      <c r="R12" s="68">
        <f>IF($L12=" "," ",(IF($M12=FALSE," ",(IF($M12&gt;0,INDEX('Bin Analysis'!$C$3:$S$10110,MATCH($L12,'Bin Analysis'!$L$3:$L$10110,0),MATCH(R$5,'Bin Analysis'!$C$2:$S$2,0))," ")))))</f>
        <v>0</v>
      </c>
      <c r="S12" s="68" t="str">
        <f>IF($L12=" "," ",(IF($M12=FALSE," ",(IF($M12&gt;0,INDEX('Bin Analysis'!$C$3:$S$10110,MATCH($L12,'Bin Analysis'!$L$3:$L$10110,0),MATCH(S$5,'Bin Analysis'!$C$2:$S$2,0))," ")))))</f>
        <v>no</v>
      </c>
      <c r="T12" s="68">
        <f>Assignments!K11</f>
        <v>0.88656096812500007</v>
      </c>
      <c r="U12" s="68">
        <f>Assignments!L11</f>
        <v>8.5914380624657741E-2</v>
      </c>
      <c r="V12" s="74" t="str">
        <f>Assignments!V11</f>
        <v>Moderate</v>
      </c>
      <c r="Z12" t="s">
        <v>93</v>
      </c>
      <c r="AA12" s="48">
        <f>COUNTIF(N$7:N$427,"&lt;0.7")-SUM(AA6:AA11)</f>
        <v>1</v>
      </c>
      <c r="AB12" s="48">
        <f>COUNTIF(O$7:O$427,"&lt;0.7")-SUM(AB6:AB11)</f>
        <v>13</v>
      </c>
      <c r="AC12" s="48">
        <f>COUNTIF(P$7:P$427,"&lt;0.7")-SUM(AC6:AC11)</f>
        <v>60</v>
      </c>
      <c r="AD12" s="48">
        <f>COUNTIF(Q$7:Q$427,"&lt;0.7")-SUM(AD6:AD11)</f>
        <v>55</v>
      </c>
      <c r="AE12" s="47">
        <f>COUNTIF(R$7:R$427,"&lt;0.7")-SUM(AE6:AE11)</f>
        <v>17</v>
      </c>
    </row>
    <row r="13" spans="1:32" x14ac:dyDescent="0.25">
      <c r="A13" s="89" t="s">
        <v>142</v>
      </c>
      <c r="B13" s="79">
        <v>1</v>
      </c>
      <c r="C13" s="79" t="s">
        <v>149</v>
      </c>
      <c r="D13" s="79">
        <v>0.78511797000000005</v>
      </c>
      <c r="E13" s="79">
        <v>4.3828680000000002E-2</v>
      </c>
      <c r="G13" s="40">
        <f>IFERROR('Data Transformation'!M11," ")</f>
        <v>6</v>
      </c>
      <c r="I13" t="s">
        <v>29</v>
      </c>
      <c r="L13" s="66">
        <f t="shared" si="0"/>
        <v>7</v>
      </c>
      <c r="M13" s="67">
        <f>IF(L13=" "," ",(IF($L13&gt;0,INDEX('Bin Analysis'!$C$3:$S$10110,MATCH($L13,'Bin Analysis'!$L$3:$L$10110,0),MATCH(M$5,'Bin Analysis'!$C$2:$S$2,0))," ")))</f>
        <v>19</v>
      </c>
      <c r="N13" s="68">
        <f>IF($L13=" "," ",(IF($M13=FALSE," ",(IF($M13&gt;0,INDEX('Bin Analysis'!$C$3:$S$10110,MATCH($L13,'Bin Analysis'!$L$3:$L$10110,0),MATCH(N$5,'Bin Analysis'!$C$2:$S$2,0))," ")))))</f>
        <v>0</v>
      </c>
      <c r="O13" s="68">
        <f>IF($L13=" "," ",(IF($M13=FALSE," ",(IF($M13&gt;0,INDEX('Bin Analysis'!$C$3:$S$10110,MATCH($L13,'Bin Analysis'!$L$3:$L$10110,0),MATCH(O$5,'Bin Analysis'!$C$2:$S$2,0))," ")))))</f>
        <v>0.16666666666666666</v>
      </c>
      <c r="P13" s="68">
        <f>IF($L13=" "," ",(IF($M13=FALSE," ",(IF($M13&gt;0,INDEX('Bin Analysis'!$C$3:$S$10110,MATCH($L13,'Bin Analysis'!$L$3:$L$10110,0),MATCH(P$5,'Bin Analysis'!$C$2:$S$2,0))," ")))))</f>
        <v>0.6</v>
      </c>
      <c r="Q13" s="68">
        <f>IF($L13=" "," ",(IF($M13=FALSE," ",(IF($M13&gt;0,INDEX('Bin Analysis'!$C$3:$S$10110,MATCH($L13,'Bin Analysis'!$L$3:$L$10110,0),MATCH(Q$5,'Bin Analysis'!$C$2:$S$2,0))," ")))))</f>
        <v>0.52173913043478259</v>
      </c>
      <c r="R13" s="68">
        <f>IF($L13=" "," ",(IF($M13=FALSE," ",(IF($M13&gt;0,INDEX('Bin Analysis'!$C$3:$S$10110,MATCH($L13,'Bin Analysis'!$L$3:$L$10110,0),MATCH(R$5,'Bin Analysis'!$C$2:$S$2,0))," ")))))</f>
        <v>0.66666666666666663</v>
      </c>
      <c r="S13" s="68" t="str">
        <f>IF($L13=" "," ",(IF($M13=FALSE," ",(IF($M13&gt;0,INDEX('Bin Analysis'!$C$3:$S$10110,MATCH($L13,'Bin Analysis'!$L$3:$L$10110,0),MATCH(S$5,'Bin Analysis'!$C$2:$S$2,0))," ")))))</f>
        <v>no</v>
      </c>
      <c r="T13" s="68">
        <f>Assignments!K12</f>
        <v>0.44513656833333332</v>
      </c>
      <c r="U13" s="68">
        <f>Assignments!L12</f>
        <v>0.32432725485246222</v>
      </c>
      <c r="V13" s="74" t="str">
        <f>Assignments!V12</f>
        <v>Toggle</v>
      </c>
      <c r="Z13" t="s">
        <v>94</v>
      </c>
      <c r="AA13" s="48">
        <f>COUNTIF(N$7:N$427,"&lt;0.8")-SUM(AA6:AA12)</f>
        <v>1</v>
      </c>
      <c r="AB13" s="48">
        <f>COUNTIF(O$7:O$427,"&lt;0.8")-SUM(AB6:AB12)</f>
        <v>16</v>
      </c>
      <c r="AC13" s="48">
        <f>COUNTIF(P$7:P$427,"&lt;0.8")-SUM(AC6:AC12)</f>
        <v>51</v>
      </c>
      <c r="AD13" s="48">
        <f>COUNTIF(Q$7:Q$427,"&lt;0.8")-SUM(AD6:AD12)</f>
        <v>14</v>
      </c>
      <c r="AE13" s="47">
        <f>COUNTIF(R$7:R$427,"&lt;0.8")-SUM(AE6:AE12)</f>
        <v>21</v>
      </c>
    </row>
    <row r="14" spans="1:32" x14ac:dyDescent="0.25">
      <c r="A14" s="89" t="s">
        <v>142</v>
      </c>
      <c r="B14" s="79">
        <v>1</v>
      </c>
      <c r="C14" s="79" t="s">
        <v>150</v>
      </c>
      <c r="D14" s="79">
        <v>0.79486416000000004</v>
      </c>
      <c r="E14" s="79">
        <v>5.9483139999999997E-2</v>
      </c>
      <c r="G14" s="40">
        <f>IFERROR('Data Transformation'!M12," ")</f>
        <v>7</v>
      </c>
      <c r="I14" t="s">
        <v>86</v>
      </c>
      <c r="J14">
        <f>COUNTIF(D7:D8007,"&gt;"&amp;J12)</f>
        <v>0</v>
      </c>
      <c r="L14" s="66">
        <f t="shared" si="0"/>
        <v>8</v>
      </c>
      <c r="M14" s="67">
        <f>IF(L14=" "," ",(IF($L14&gt;0,INDEX('Bin Analysis'!$C$3:$S$10110,MATCH($L14,'Bin Analysis'!$L$3:$L$10110,0),MATCH(M$5,'Bin Analysis'!$C$2:$S$2,0))," ")))</f>
        <v>18</v>
      </c>
      <c r="N14" s="68">
        <f>IF($L14=" "," ",(IF($M14=FALSE," ",(IF($M14&gt;0,INDEX('Bin Analysis'!$C$3:$S$10110,MATCH($L14,'Bin Analysis'!$L$3:$L$10110,0),MATCH(N$5,'Bin Analysis'!$C$2:$S$2,0))," ")))))</f>
        <v>0</v>
      </c>
      <c r="O14" s="68">
        <f>IF($L14=" "," ",(IF($M14=FALSE," ",(IF($M14&gt;0,INDEX('Bin Analysis'!$C$3:$S$10110,MATCH($L14,'Bin Analysis'!$L$3:$L$10110,0),MATCH(O$5,'Bin Analysis'!$C$2:$S$2,0))," ")))))</f>
        <v>0.41176470588235292</v>
      </c>
      <c r="P14" s="68">
        <f>IF($L14=" "," ",(IF($M14=FALSE," ",(IF($M14&gt;0,INDEX('Bin Analysis'!$C$3:$S$10110,MATCH($L14,'Bin Analysis'!$L$3:$L$10110,0),MATCH(P$5,'Bin Analysis'!$C$2:$S$2,0))," ")))))</f>
        <v>0.6</v>
      </c>
      <c r="Q14" s="68">
        <f>IF($L14=" "," ",(IF($M14=FALSE," ",(IF($M14&gt;0,INDEX('Bin Analysis'!$C$3:$S$10110,MATCH($L14,'Bin Analysis'!$L$3:$L$10110,0),MATCH(Q$5,'Bin Analysis'!$C$2:$S$2,0))," ")))))</f>
        <v>0.56521739130434778</v>
      </c>
      <c r="R14" s="68">
        <f>IF($L14=" "," ",(IF($M14=FALSE," ",(IF($M14&gt;0,INDEX('Bin Analysis'!$C$3:$S$10110,MATCH($L14,'Bin Analysis'!$L$3:$L$10110,0),MATCH(R$5,'Bin Analysis'!$C$2:$S$2,0))," ")))))</f>
        <v>0.11764705882352941</v>
      </c>
      <c r="S14" s="68" t="str">
        <f>IF($L14=" "," ",(IF($M14=FALSE," ",(IF($M14&gt;0,INDEX('Bin Analysis'!$C$3:$S$10110,MATCH($L14,'Bin Analysis'!$L$3:$L$10110,0),MATCH(S$5,'Bin Analysis'!$C$2:$S$2,0))," ")))))</f>
        <v>no</v>
      </c>
      <c r="T14" s="68">
        <f>Assignments!K13</f>
        <v>0.74757013176470599</v>
      </c>
      <c r="U14" s="68">
        <f>Assignments!L13</f>
        <v>0.2314223210904891</v>
      </c>
      <c r="V14" s="74" t="str">
        <f>Assignments!V13</f>
        <v>Rheostat</v>
      </c>
      <c r="Z14" t="s">
        <v>95</v>
      </c>
      <c r="AA14" s="49">
        <f>COUNTIF(N$7:N$427,"&lt;0.9")-SUM(AA6:AA13)</f>
        <v>1</v>
      </c>
      <c r="AB14" s="49">
        <f>COUNTIF(O$7:O$427,"&lt;0.9")-SUM(AB6:AB13)</f>
        <v>8</v>
      </c>
      <c r="AC14" s="48">
        <f>COUNTIF(P$7:P$427,"&lt;0.9")-SUM(AC6:AC13)</f>
        <v>13</v>
      </c>
      <c r="AD14" s="48">
        <f>COUNTIF(Q$7:Q$427,"&lt;0.9")-SUM(AD6:AD13)</f>
        <v>0</v>
      </c>
      <c r="AE14" s="47">
        <f>COUNTIF(R$7:R$427,"&lt;0.9")-SUM(AE6:AE13)</f>
        <v>23</v>
      </c>
    </row>
    <row r="15" spans="1:32" ht="16.5" thickBot="1" x14ac:dyDescent="0.3">
      <c r="A15" s="89" t="s">
        <v>142</v>
      </c>
      <c r="B15" s="79">
        <v>1</v>
      </c>
      <c r="C15" s="79" t="s">
        <v>151</v>
      </c>
      <c r="D15" s="79">
        <v>0.81903011000000003</v>
      </c>
      <c r="E15" s="79">
        <v>2.535047E-2</v>
      </c>
      <c r="G15" s="40">
        <f>IFERROR('Data Transformation'!M13," ")</f>
        <v>8</v>
      </c>
      <c r="L15" s="66">
        <f t="shared" si="0"/>
        <v>9</v>
      </c>
      <c r="M15" s="67">
        <f>IF(L15=" "," ",(IF($L15&gt;0,INDEX('Bin Analysis'!$C$3:$S$10110,MATCH($L15,'Bin Analysis'!$L$3:$L$10110,0),MATCH(M$5,'Bin Analysis'!$C$2:$S$2,0))," ")))</f>
        <v>17</v>
      </c>
      <c r="N15" s="68">
        <f>IF($L15=" "," ",(IF($M15=FALSE," ",(IF($M15&gt;0,INDEX('Bin Analysis'!$C$3:$S$10110,MATCH($L15,'Bin Analysis'!$L$3:$L$10110,0),MATCH(N$5,'Bin Analysis'!$C$2:$S$2,0))," ")))))</f>
        <v>0</v>
      </c>
      <c r="O15" s="68">
        <f>IF($L15=" "," ",(IF($M15=FALSE," ",(IF($M15&gt;0,INDEX('Bin Analysis'!$C$3:$S$10110,MATCH($L15,'Bin Analysis'!$L$3:$L$10110,0),MATCH(O$5,'Bin Analysis'!$C$2:$S$2,0))," ")))))</f>
        <v>0.3125</v>
      </c>
      <c r="P15" s="68">
        <f>IF($L15=" "," ",(IF($M15=FALSE," ",(IF($M15&gt;0,INDEX('Bin Analysis'!$C$3:$S$10110,MATCH($L15,'Bin Analysis'!$L$3:$L$10110,0),MATCH(P$5,'Bin Analysis'!$C$2:$S$2,0))," ")))))</f>
        <v>0.7</v>
      </c>
      <c r="Q15" s="68">
        <f>IF($L15=" "," ",(IF($M15=FALSE," ",(IF($M15&gt;0,INDEX('Bin Analysis'!$C$3:$S$10110,MATCH($L15,'Bin Analysis'!$L$3:$L$10110,0),MATCH(Q$5,'Bin Analysis'!$C$2:$S$2,0))," ")))))</f>
        <v>0.65217391304347827</v>
      </c>
      <c r="R15" s="68">
        <f>IF($L15=" "," ",(IF($M15=FALSE," ",(IF($M15&gt;0,INDEX('Bin Analysis'!$C$3:$S$10110,MATCH($L15,'Bin Analysis'!$L$3:$L$10110,0),MATCH(R$5,'Bin Analysis'!$C$2:$S$2,0))," ")))))</f>
        <v>0.125</v>
      </c>
      <c r="S15" s="68" t="str">
        <f>IF($L15=" "," ",(IF($M15=FALSE," ",(IF($M15&gt;0,INDEX('Bin Analysis'!$C$3:$S$10110,MATCH($L15,'Bin Analysis'!$L$3:$L$10110,0),MATCH(S$5,'Bin Analysis'!$C$2:$S$2,0))," ")))))</f>
        <v>no</v>
      </c>
      <c r="T15" s="68">
        <f>Assignments!K14</f>
        <v>0.73281932937500005</v>
      </c>
      <c r="U15" s="68">
        <f>Assignments!L14</f>
        <v>0.24465019489282699</v>
      </c>
      <c r="V15" s="74" t="str">
        <f>Assignments!V14</f>
        <v>Rheostat</v>
      </c>
      <c r="Z15" t="s">
        <v>96</v>
      </c>
      <c r="AA15" s="49">
        <f>COUNTIF(N$7:N$427,"&lt;1.01")-SUM(AA6:AA14)</f>
        <v>1</v>
      </c>
      <c r="AB15" s="49">
        <f>COUNTIF(O$7:O$427,"&lt;1.01")-SUM(AB6:AB14)</f>
        <v>11</v>
      </c>
      <c r="AC15" s="48">
        <f>COUNTIF(P$7:P$427,"&lt;1.01")-SUM(AC6:AC14)</f>
        <v>0</v>
      </c>
      <c r="AD15" s="48">
        <f>COUNTIF(Q$7:Q$427,"&lt;1.01")-SUM(AD6:AD14)</f>
        <v>0</v>
      </c>
      <c r="AE15" s="47">
        <f>COUNTIF(R$7:R$427,"&lt;1.01")-SUM(AE6:AE14)</f>
        <v>47</v>
      </c>
    </row>
    <row r="16" spans="1:32" ht="16.5" thickBot="1" x14ac:dyDescent="0.3">
      <c r="A16" s="89" t="s">
        <v>142</v>
      </c>
      <c r="B16" s="79">
        <v>1</v>
      </c>
      <c r="C16" s="79" t="s">
        <v>152</v>
      </c>
      <c r="D16" s="79">
        <v>0.85267205999999995</v>
      </c>
      <c r="E16" s="79">
        <v>3.3217030000000002E-2</v>
      </c>
      <c r="G16" s="40">
        <f>IFERROR('Data Transformation'!M14," ")</f>
        <v>9</v>
      </c>
      <c r="I16" s="39" t="s">
        <v>68</v>
      </c>
      <c r="J16" s="1" t="s">
        <v>30</v>
      </c>
      <c r="L16" s="66">
        <f t="shared" si="0"/>
        <v>10</v>
      </c>
      <c r="M16" s="67">
        <f>IF(L16=" "," ",(IF($L16&gt;0,INDEX('Bin Analysis'!$C$3:$S$10110,MATCH($L16,'Bin Analysis'!$L$3:$L$10110,0),MATCH(M$5,'Bin Analysis'!$C$2:$S$2,0))," ")))</f>
        <v>14</v>
      </c>
      <c r="N16" s="68">
        <f>IF($L16=" "," ",(IF($M16=FALSE," ",(IF($M16&gt;0,INDEX('Bin Analysis'!$C$3:$S$10110,MATCH($L16,'Bin Analysis'!$L$3:$L$10110,0),MATCH(N$5,'Bin Analysis'!$C$2:$S$2,0))," ")))))</f>
        <v>0</v>
      </c>
      <c r="O16" s="68">
        <f>IF($L16=" "," ",(IF($M16=FALSE," ",(IF($M16&gt;0,INDEX('Bin Analysis'!$C$3:$S$10110,MATCH($L16,'Bin Analysis'!$L$3:$L$10110,0),MATCH(O$5,'Bin Analysis'!$C$2:$S$2,0))," ")))))</f>
        <v>0</v>
      </c>
      <c r="P16" s="68">
        <f>IF($L16=" "," ",(IF($M16=FALSE," ",(IF($M16&gt;0,INDEX('Bin Analysis'!$C$3:$S$10110,MATCH($L16,'Bin Analysis'!$L$3:$L$10110,0),MATCH(P$5,'Bin Analysis'!$C$2:$S$2,0))," ")))))</f>
        <v>0.4</v>
      </c>
      <c r="Q16" s="68">
        <f>IF($L16=" "," ",(IF($M16=FALSE," ",(IF($M16&gt;0,INDEX('Bin Analysis'!$C$3:$S$10110,MATCH($L16,'Bin Analysis'!$L$3:$L$10110,0),MATCH(Q$5,'Bin Analysis'!$C$2:$S$2,0))," ")))))</f>
        <v>0.30434782608695654</v>
      </c>
      <c r="R16" s="68">
        <f>IF($L16=" "," ",(IF($M16=FALSE," ",(IF($M16&gt;0,INDEX('Bin Analysis'!$C$3:$S$10110,MATCH($L16,'Bin Analysis'!$L$3:$L$10110,0),MATCH(R$5,'Bin Analysis'!$C$2:$S$2,0))," ")))))</f>
        <v>0.53846153846153844</v>
      </c>
      <c r="S16" s="68" t="str">
        <f>IF($L16=" "," ",(IF($M16=FALSE," ",(IF($M16&gt;0,INDEX('Bin Analysis'!$C$3:$S$10110,MATCH($L16,'Bin Analysis'!$L$3:$L$10110,0),MATCH(S$5,'Bin Analysis'!$C$2:$S$2,0))," ")))))</f>
        <v>no</v>
      </c>
      <c r="T16" s="68">
        <f>Assignments!K15</f>
        <v>0.33792935923076922</v>
      </c>
      <c r="U16" s="68">
        <f>Assignments!L15</f>
        <v>0.15322179512806583</v>
      </c>
      <c r="V16" s="74" t="str">
        <f>Assignments!V15</f>
        <v>Adverse</v>
      </c>
      <c r="Z16" t="s">
        <v>97</v>
      </c>
      <c r="AA16" s="14">
        <f>SUM(AA6:AA15)</f>
        <v>313</v>
      </c>
      <c r="AB16" s="14">
        <f>SUM(AB6:AB15)</f>
        <v>313</v>
      </c>
      <c r="AC16" s="14">
        <f t="shared" ref="AC16:AE16" si="1">SUM(AC6:AC15)</f>
        <v>313</v>
      </c>
      <c r="AD16" s="14">
        <f t="shared" si="1"/>
        <v>313</v>
      </c>
      <c r="AE16" s="14">
        <f t="shared" si="1"/>
        <v>313</v>
      </c>
    </row>
    <row r="17" spans="1:22" x14ac:dyDescent="0.25">
      <c r="A17" s="89" t="s">
        <v>142</v>
      </c>
      <c r="B17" s="79">
        <v>1</v>
      </c>
      <c r="C17" s="79" t="s">
        <v>153</v>
      </c>
      <c r="D17" s="79">
        <v>0.87506139999999999</v>
      </c>
      <c r="E17" s="79">
        <v>5.3742480000000002E-2</v>
      </c>
      <c r="G17" s="40">
        <f>IFERROR('Data Transformation'!M15," ")</f>
        <v>10</v>
      </c>
      <c r="J17">
        <f>IF(J16="maximum",'Data Transformation'!U9,'Data Transformation'!U8)</f>
        <v>0.19</v>
      </c>
      <c r="L17" s="66">
        <f t="shared" si="0"/>
        <v>11</v>
      </c>
      <c r="M17" s="67">
        <f>IF(L17=" "," ",(IF($L17&gt;0,INDEX('Bin Analysis'!$C$3:$S$10110,MATCH($L17,'Bin Analysis'!$L$3:$L$10110,0),MATCH(M$5,'Bin Analysis'!$C$2:$S$2,0))," ")))</f>
        <v>16</v>
      </c>
      <c r="N17" s="68">
        <f>IF($L17=" "," ",(IF($M17=FALSE," ",(IF($M17&gt;0,INDEX('Bin Analysis'!$C$3:$S$10110,MATCH($L17,'Bin Analysis'!$L$3:$L$10110,0),MATCH(N$5,'Bin Analysis'!$C$2:$S$2,0))," ")))))</f>
        <v>0</v>
      </c>
      <c r="O17" s="68">
        <f>IF($L17=" "," ",(IF($M17=FALSE," ",(IF($M17&gt;0,INDEX('Bin Analysis'!$C$3:$S$10110,MATCH($L17,'Bin Analysis'!$L$3:$L$10110,0),MATCH(O$5,'Bin Analysis'!$C$2:$S$2,0))," ")))))</f>
        <v>0</v>
      </c>
      <c r="P17" s="68">
        <f>IF($L17=" "," ",(IF($M17=FALSE," ",(IF($M17&gt;0,INDEX('Bin Analysis'!$C$3:$S$10110,MATCH($L17,'Bin Analysis'!$L$3:$L$10110,0),MATCH(P$5,'Bin Analysis'!$C$2:$S$2,0))," ")))))</f>
        <v>0.5</v>
      </c>
      <c r="Q17" s="68">
        <f>IF($L17=" "," ",(IF($M17=FALSE," ",(IF($M17&gt;0,INDEX('Bin Analysis'!$C$3:$S$10110,MATCH($L17,'Bin Analysis'!$L$3:$L$10110,0),MATCH(Q$5,'Bin Analysis'!$C$2:$S$2,0))," ")))))</f>
        <v>0.52173913043478259</v>
      </c>
      <c r="R17" s="68">
        <f>IF($L17=" "," ",(IF($M17=FALSE," ",(IF($M17&gt;0,INDEX('Bin Analysis'!$C$3:$S$10110,MATCH($L17,'Bin Analysis'!$L$3:$L$10110,0),MATCH(R$5,'Bin Analysis'!$C$2:$S$2,0))," ")))))</f>
        <v>0</v>
      </c>
      <c r="S17" s="68" t="str">
        <f>IF($L17=" "," ",(IF($M17=FALSE," ",(IF($M17&gt;0,INDEX('Bin Analysis'!$C$3:$S$10110,MATCH($L17,'Bin Analysis'!$L$3:$L$10110,0),MATCH(S$5,'Bin Analysis'!$C$2:$S$2,0))," ")))))</f>
        <v>no</v>
      </c>
      <c r="T17" s="68">
        <f>Assignments!K16</f>
        <v>0.55615084733333331</v>
      </c>
      <c r="U17" s="68">
        <f>Assignments!L16</f>
        <v>0.10621202211035859</v>
      </c>
      <c r="V17" s="74" t="str">
        <f>Assignments!V16</f>
        <v>Rheostat</v>
      </c>
    </row>
    <row r="18" spans="1:22" ht="16.5" thickBot="1" x14ac:dyDescent="0.3">
      <c r="A18" s="89" t="s">
        <v>142</v>
      </c>
      <c r="B18" s="79">
        <v>1</v>
      </c>
      <c r="C18" s="79" t="s">
        <v>154</v>
      </c>
      <c r="D18" s="79">
        <v>0.87705694000000001</v>
      </c>
      <c r="E18" s="79">
        <v>3.0204040000000001E-2</v>
      </c>
      <c r="G18" s="40">
        <f>IFERROR('Data Transformation'!M16," ")</f>
        <v>11</v>
      </c>
      <c r="L18" s="66">
        <f t="shared" si="0"/>
        <v>12</v>
      </c>
      <c r="M18" s="67">
        <f>IF(L18=" "," ",(IF($L18&gt;0,INDEX('Bin Analysis'!$C$3:$S$10110,MATCH($L18,'Bin Analysis'!$L$3:$L$10110,0),MATCH(M$5,'Bin Analysis'!$C$2:$S$2,0))," ")))</f>
        <v>7</v>
      </c>
      <c r="N18" s="68">
        <f>IF($L18=" "," ",(IF($M18=FALSE," ",(IF($M18&gt;0,INDEX('Bin Analysis'!$C$3:$S$10110,MATCH($L18,'Bin Analysis'!$L$3:$L$10110,0),MATCH(N$5,'Bin Analysis'!$C$2:$S$2,0))," ")))))</f>
        <v>0</v>
      </c>
      <c r="O18" s="68">
        <f>IF($L18=" "," ",(IF($M18=FALSE," ",(IF($M18&gt;0,INDEX('Bin Analysis'!$C$3:$S$10110,MATCH($L18,'Bin Analysis'!$L$3:$L$10110,0),MATCH(O$5,'Bin Analysis'!$C$2:$S$2,0))," ")))))</f>
        <v>0</v>
      </c>
      <c r="P18" s="68">
        <f>IF($L18=" "," ",(IF($M18=FALSE," ",(IF($M18&gt;0,INDEX('Bin Analysis'!$C$3:$S$10110,MATCH($L18,'Bin Analysis'!$L$3:$L$10110,0),MATCH(P$5,'Bin Analysis'!$C$2:$S$2,0))," ")))))</f>
        <v>0.4</v>
      </c>
      <c r="Q18" s="68">
        <f>IF($L18=" "," ",(IF($M18=FALSE," ",(IF($M18&gt;0,INDEX('Bin Analysis'!$C$3:$S$10110,MATCH($L18,'Bin Analysis'!$L$3:$L$10110,0),MATCH(Q$5,'Bin Analysis'!$C$2:$S$2,0))," ")))))</f>
        <v>0.30434782608695654</v>
      </c>
      <c r="R18" s="68">
        <f>IF($L18=" "," ",(IF($M18=FALSE," ",(IF($M18&gt;0,INDEX('Bin Analysis'!$C$3:$S$10110,MATCH($L18,'Bin Analysis'!$L$3:$L$10110,0),MATCH(R$5,'Bin Analysis'!$C$2:$S$2,0))," ")))))</f>
        <v>0.5</v>
      </c>
      <c r="S18" s="68" t="str">
        <f>IF($L18=" "," ",(IF($M18=FALSE," ",(IF($M18&gt;0,INDEX('Bin Analysis'!$C$3:$S$10110,MATCH($L18,'Bin Analysis'!$L$3:$L$10110,0),MATCH(S$5,'Bin Analysis'!$C$2:$S$2,0))," ")))))</f>
        <v>no</v>
      </c>
      <c r="T18" s="68">
        <f>Assignments!K17</f>
        <v>0.33458866666666665</v>
      </c>
      <c r="U18" s="68">
        <f>Assignments!L17</f>
        <v>0.20285106049015342</v>
      </c>
      <c r="V18" s="74" t="str">
        <f>Assignments!V17</f>
        <v>Adverse</v>
      </c>
    </row>
    <row r="19" spans="1:22" ht="16.5" thickBot="1" x14ac:dyDescent="0.3">
      <c r="A19" s="89" t="s">
        <v>142</v>
      </c>
      <c r="B19" s="79">
        <v>1</v>
      </c>
      <c r="C19" s="79" t="s">
        <v>155</v>
      </c>
      <c r="D19" s="79">
        <v>0.87854449999999995</v>
      </c>
      <c r="E19" s="79">
        <v>6.149139E-2</v>
      </c>
      <c r="G19" s="40">
        <f>IFERROR('Data Transformation'!M17," ")</f>
        <v>12</v>
      </c>
      <c r="I19" s="38" t="s">
        <v>83</v>
      </c>
      <c r="J19" s="1"/>
      <c r="L19" s="66">
        <f t="shared" si="0"/>
        <v>13</v>
      </c>
      <c r="M19" s="67">
        <f>IF(L19=" "," ",(IF($L19&gt;0,INDEX('Bin Analysis'!$C$3:$S$10110,MATCH($L19,'Bin Analysis'!$L$3:$L$10110,0),MATCH(M$5,'Bin Analysis'!$C$2:$S$2,0))," ")))</f>
        <v>7</v>
      </c>
      <c r="N19" s="68">
        <f>IF($L19=" "," ",(IF($M19=FALSE," ",(IF($M19&gt;0,INDEX('Bin Analysis'!$C$3:$S$10110,MATCH($L19,'Bin Analysis'!$L$3:$L$10110,0),MATCH(N$5,'Bin Analysis'!$C$2:$S$2,0))," ")))))</f>
        <v>0</v>
      </c>
      <c r="O19" s="68">
        <f>IF($L19=" "," ",(IF($M19=FALSE," ",(IF($M19&gt;0,INDEX('Bin Analysis'!$C$3:$S$10110,MATCH($L19,'Bin Analysis'!$L$3:$L$10110,0),MATCH(O$5,'Bin Analysis'!$C$2:$S$2,0))," ")))))</f>
        <v>0.33333333333333331</v>
      </c>
      <c r="P19" s="68">
        <f>IF($L19=" "," ",(IF($M19=FALSE," ",(IF($M19&gt;0,INDEX('Bin Analysis'!$C$3:$S$10110,MATCH($L19,'Bin Analysis'!$L$3:$L$10110,0),MATCH(P$5,'Bin Analysis'!$C$2:$S$2,0))," ")))))</f>
        <v>0.6</v>
      </c>
      <c r="Q19" s="68">
        <f>IF($L19=" "," ",(IF($M19=FALSE," ",(IF($M19&gt;0,INDEX('Bin Analysis'!$C$3:$S$10110,MATCH($L19,'Bin Analysis'!$L$3:$L$10110,0),MATCH(Q$5,'Bin Analysis'!$C$2:$S$2,0))," ")))))</f>
        <v>0.60869565217391308</v>
      </c>
      <c r="R19" s="68">
        <f>IF($L19=" "," ",(IF($M19=FALSE," ",(IF($M19&gt;0,INDEX('Bin Analysis'!$C$3:$S$10110,MATCH($L19,'Bin Analysis'!$L$3:$L$10110,0),MATCH(R$5,'Bin Analysis'!$C$2:$S$2,0))," ")))))</f>
        <v>0</v>
      </c>
      <c r="S19" s="68" t="str">
        <f>IF($L19=" "," ",(IF($M19=FALSE," ",(IF($M19&gt;0,INDEX('Bin Analysis'!$C$3:$S$10110,MATCH($L19,'Bin Analysis'!$L$3:$L$10110,0),MATCH(S$5,'Bin Analysis'!$C$2:$S$2,0))," ")))))</f>
        <v>no</v>
      </c>
      <c r="T19" s="68">
        <f>Assignments!K18</f>
        <v>0.72540735000000012</v>
      </c>
      <c r="U19" s="68">
        <f>Assignments!L18</f>
        <v>0.26793170796131921</v>
      </c>
      <c r="V19" s="74" t="str">
        <f>Assignments!V18</f>
        <v>Rheostat</v>
      </c>
    </row>
    <row r="20" spans="1:22" x14ac:dyDescent="0.25">
      <c r="A20" s="89" t="s">
        <v>142</v>
      </c>
      <c r="B20" s="79">
        <v>1</v>
      </c>
      <c r="C20" s="79" t="s">
        <v>156</v>
      </c>
      <c r="D20" s="79">
        <v>0.89276818000000002</v>
      </c>
      <c r="E20" s="79">
        <v>3.2232240000000002E-2</v>
      </c>
      <c r="G20" s="40">
        <f>IFERROR('Data Transformation'!M18," ")</f>
        <v>13</v>
      </c>
      <c r="I20" t="str">
        <f>IF(AND(J4="yes",NOT(J19="")),"see note #3 under the 'Entering data on the Input and Summary Results worksheet' section on first page regarding log and error","leave blank if no override")</f>
        <v>leave blank if no override</v>
      </c>
      <c r="L20" s="66">
        <f t="shared" si="0"/>
        <v>14</v>
      </c>
      <c r="M20" s="67">
        <f>IF(L20=" "," ",(IF($L20&gt;0,INDEX('Bin Analysis'!$C$3:$S$10110,MATCH($L20,'Bin Analysis'!$L$3:$L$10110,0),MATCH(M$5,'Bin Analysis'!$C$2:$S$2,0))," ")))</f>
        <v>10</v>
      </c>
      <c r="N20" s="68">
        <f>IF($L20=" "," ",(IF($M20=FALSE," ",(IF($M20&gt;0,INDEX('Bin Analysis'!$C$3:$S$10110,MATCH($L20,'Bin Analysis'!$L$3:$L$10110,0),MATCH(N$5,'Bin Analysis'!$C$2:$S$2,0))," ")))))</f>
        <v>0</v>
      </c>
      <c r="O20" s="68">
        <f>IF($L20=" "," ",(IF($M20=FALSE," ",(IF($M20&gt;0,INDEX('Bin Analysis'!$C$3:$S$10110,MATCH($L20,'Bin Analysis'!$L$3:$L$10110,0),MATCH(O$5,'Bin Analysis'!$C$2:$S$2,0))," ")))))</f>
        <v>0.33333333333333331</v>
      </c>
      <c r="P20" s="68">
        <f>IF($L20=" "," ",(IF($M20=FALSE," ",(IF($M20&gt;0,INDEX('Bin Analysis'!$C$3:$S$10110,MATCH($L20,'Bin Analysis'!$L$3:$L$10110,0),MATCH(P$5,'Bin Analysis'!$C$2:$S$2,0))," ")))))</f>
        <v>0.5</v>
      </c>
      <c r="Q20" s="68">
        <f>IF($L20=" "," ",(IF($M20=FALSE," ",(IF($M20&gt;0,INDEX('Bin Analysis'!$C$3:$S$10110,MATCH($L20,'Bin Analysis'!$L$3:$L$10110,0),MATCH(Q$5,'Bin Analysis'!$C$2:$S$2,0))," ")))))</f>
        <v>0.52173913043478259</v>
      </c>
      <c r="R20" s="68">
        <f>IF($L20=" "," ",(IF($M20=FALSE," ",(IF($M20&gt;0,INDEX('Bin Analysis'!$C$3:$S$10110,MATCH($L20,'Bin Analysis'!$L$3:$L$10110,0),MATCH(R$5,'Bin Analysis'!$C$2:$S$2,0))," ")))))</f>
        <v>0</v>
      </c>
      <c r="S20" s="68" t="str">
        <f>IF($L20=" "," ",(IF($M20=FALSE," ",(IF($M20&gt;0,INDEX('Bin Analysis'!$C$3:$S$10110,MATCH($L20,'Bin Analysis'!$L$3:$L$10110,0),MATCH(S$5,'Bin Analysis'!$C$2:$S$2,0))," ")))))</f>
        <v>no</v>
      </c>
      <c r="T20" s="68">
        <f>Assignments!K19</f>
        <v>0.80409500111111121</v>
      </c>
      <c r="U20" s="68">
        <f>Assignments!L19</f>
        <v>0.16490740535226511</v>
      </c>
      <c r="V20" s="74" t="str">
        <f>Assignments!V19</f>
        <v>Rheostat</v>
      </c>
    </row>
    <row r="21" spans="1:22" x14ac:dyDescent="0.25">
      <c r="A21" s="89" t="s">
        <v>142</v>
      </c>
      <c r="B21" s="79">
        <v>1</v>
      </c>
      <c r="C21" s="79" t="s">
        <v>157</v>
      </c>
      <c r="D21" s="79">
        <v>0.92111224999999997</v>
      </c>
      <c r="E21" s="79">
        <v>4.8898509999999999E-2</v>
      </c>
      <c r="G21" s="40">
        <f>IFERROR('Data Transformation'!M19," ")</f>
        <v>14</v>
      </c>
      <c r="L21" s="66">
        <f t="shared" si="0"/>
        <v>15</v>
      </c>
      <c r="M21" s="67">
        <f>IF(L21=" "," ",(IF($L21&gt;0,INDEX('Bin Analysis'!$C$3:$S$10110,MATCH($L21,'Bin Analysis'!$L$3:$L$10110,0),MATCH(M$5,'Bin Analysis'!$C$2:$S$2,0))," ")))</f>
        <v>12</v>
      </c>
      <c r="N21" s="68">
        <f>IF($L21=" "," ",(IF($M21=FALSE," ",(IF($M21&gt;0,INDEX('Bin Analysis'!$C$3:$S$10110,MATCH($L21,'Bin Analysis'!$L$3:$L$10110,0),MATCH(N$5,'Bin Analysis'!$C$2:$S$2,0))," ")))))</f>
        <v>0</v>
      </c>
      <c r="O21" s="68">
        <f>IF($L21=" "," ",(IF($M21=FALSE," ",(IF($M21&gt;0,INDEX('Bin Analysis'!$C$3:$S$10110,MATCH($L21,'Bin Analysis'!$L$3:$L$10110,0),MATCH(O$5,'Bin Analysis'!$C$2:$S$2,0))," ")))))</f>
        <v>9.0909090909090912E-2</v>
      </c>
      <c r="P21" s="68">
        <f>IF($L21=" "," ",(IF($M21=FALSE," ",(IF($M21&gt;0,INDEX('Bin Analysis'!$C$3:$S$10110,MATCH($L21,'Bin Analysis'!$L$3:$L$10110,0),MATCH(P$5,'Bin Analysis'!$C$2:$S$2,0))," ")))))</f>
        <v>0.7</v>
      </c>
      <c r="Q21" s="68">
        <f>IF($L21=" "," ",(IF($M21=FALSE," ",(IF($M21&gt;0,INDEX('Bin Analysis'!$C$3:$S$10110,MATCH($L21,'Bin Analysis'!$L$3:$L$10110,0),MATCH(Q$5,'Bin Analysis'!$C$2:$S$2,0))," ")))))</f>
        <v>0.65217391304347827</v>
      </c>
      <c r="R21" s="68">
        <f>IF($L21=" "," ",(IF($M21=FALSE," ",(IF($M21&gt;0,INDEX('Bin Analysis'!$C$3:$S$10110,MATCH($L21,'Bin Analysis'!$L$3:$L$10110,0),MATCH(R$5,'Bin Analysis'!$C$2:$S$2,0))," ")))))</f>
        <v>0.18181818181818182</v>
      </c>
      <c r="S21" s="68" t="str">
        <f>IF($L21=" "," ",(IF($M21=FALSE," ",(IF($M21&gt;0,INDEX('Bin Analysis'!$C$3:$S$10110,MATCH($L21,'Bin Analysis'!$L$3:$L$10110,0),MATCH(S$5,'Bin Analysis'!$C$2:$S$2,0))," ")))))</f>
        <v>no</v>
      </c>
      <c r="T21" s="68">
        <f>Assignments!K20</f>
        <v>0.55883660909090915</v>
      </c>
      <c r="U21" s="68">
        <f>Assignments!L20</f>
        <v>0.21789092782061076</v>
      </c>
      <c r="V21" s="74" t="str">
        <f>Assignments!V20</f>
        <v>Rheostat</v>
      </c>
    </row>
    <row r="22" spans="1:22" ht="16.5" thickBot="1" x14ac:dyDescent="0.3">
      <c r="A22" s="89" t="s">
        <v>142</v>
      </c>
      <c r="B22" s="79">
        <v>1</v>
      </c>
      <c r="C22" s="79" t="s">
        <v>9</v>
      </c>
      <c r="D22" s="79">
        <v>0.92206838000000002</v>
      </c>
      <c r="E22" s="79">
        <v>4.3630490000000001E-2</v>
      </c>
      <c r="G22" s="40">
        <f>IFERROR('Data Transformation'!M20," ")</f>
        <v>15</v>
      </c>
      <c r="I22" s="39" t="s">
        <v>7</v>
      </c>
      <c r="J22" s="12">
        <f>'Data Transformation'!R23</f>
        <v>10</v>
      </c>
      <c r="L22" s="66">
        <f t="shared" si="0"/>
        <v>16</v>
      </c>
      <c r="M22" s="67">
        <f>IF(L22=" "," ",(IF($L22&gt;0,INDEX('Bin Analysis'!$C$3:$S$10110,MATCH($L22,'Bin Analysis'!$L$3:$L$10110,0),MATCH(M$5,'Bin Analysis'!$C$2:$S$2,0))," ")))</f>
        <v>7</v>
      </c>
      <c r="N22" s="68">
        <f>IF($L22=" "," ",(IF($M22=FALSE," ",(IF($M22&gt;0,INDEX('Bin Analysis'!$C$3:$S$10110,MATCH($L22,'Bin Analysis'!$L$3:$L$10110,0),MATCH(N$5,'Bin Analysis'!$C$2:$S$2,0))," ")))))</f>
        <v>0</v>
      </c>
      <c r="O22" s="68">
        <f>IF($L22=" "," ",(IF($M22=FALSE," ",(IF($M22&gt;0,INDEX('Bin Analysis'!$C$3:$S$10110,MATCH($L22,'Bin Analysis'!$L$3:$L$10110,0),MATCH(O$5,'Bin Analysis'!$C$2:$S$2,0))," ")))))</f>
        <v>0.33333333333333331</v>
      </c>
      <c r="P22" s="68">
        <f>IF($L22=" "," ",(IF($M22=FALSE," ",(IF($M22&gt;0,INDEX('Bin Analysis'!$C$3:$S$10110,MATCH($L22,'Bin Analysis'!$L$3:$L$10110,0),MATCH(P$5,'Bin Analysis'!$C$2:$S$2,0))," ")))))</f>
        <v>0.5</v>
      </c>
      <c r="Q22" s="68">
        <f>IF($L22=" "," ",(IF($M22=FALSE," ",(IF($M22&gt;0,INDEX('Bin Analysis'!$C$3:$S$10110,MATCH($L22,'Bin Analysis'!$L$3:$L$10110,0),MATCH(Q$5,'Bin Analysis'!$C$2:$S$2,0))," ")))))</f>
        <v>0.43478260869565216</v>
      </c>
      <c r="R22" s="68">
        <f>IF($L22=" "," ",(IF($M22=FALSE," ",(IF($M22&gt;0,INDEX('Bin Analysis'!$C$3:$S$10110,MATCH($L22,'Bin Analysis'!$L$3:$L$10110,0),MATCH(R$5,'Bin Analysis'!$C$2:$S$2,0))," ")))))</f>
        <v>0.16666666666666666</v>
      </c>
      <c r="S22" s="68" t="str">
        <f>IF($L22=" "," ",(IF($M22=FALSE," ",(IF($M22&gt;0,INDEX('Bin Analysis'!$C$3:$S$10110,MATCH($L22,'Bin Analysis'!$L$3:$L$10110,0),MATCH(S$5,'Bin Analysis'!$C$2:$S$2,0))," ")))))</f>
        <v>no</v>
      </c>
      <c r="T22" s="68">
        <f>Assignments!K21</f>
        <v>0.7065777299999999</v>
      </c>
      <c r="U22" s="68">
        <f>Assignments!L21</f>
        <v>0.21371467484245657</v>
      </c>
      <c r="V22" s="74" t="str">
        <f>Assignments!V21</f>
        <v>Moderate</v>
      </c>
    </row>
    <row r="23" spans="1:22" ht="16.5" thickBot="1" x14ac:dyDescent="0.3">
      <c r="A23" s="89" t="s">
        <v>142</v>
      </c>
      <c r="B23" s="79">
        <v>1</v>
      </c>
      <c r="C23" s="79" t="s">
        <v>158</v>
      </c>
      <c r="D23" s="79">
        <v>1.0184157599999999</v>
      </c>
      <c r="E23" s="79">
        <v>4.666058E-2</v>
      </c>
      <c r="G23" s="40">
        <f>IFERROR('Data Transformation'!M21," ")</f>
        <v>16</v>
      </c>
      <c r="I23" s="28" t="s">
        <v>28</v>
      </c>
      <c r="J23" s="1">
        <v>10</v>
      </c>
      <c r="L23" s="66">
        <f t="shared" si="0"/>
        <v>17</v>
      </c>
      <c r="M23" s="67">
        <f>IF(L23=" "," ",(IF($L23&gt;0,INDEX('Bin Analysis'!$C$3:$S$10110,MATCH($L23,'Bin Analysis'!$L$3:$L$10110,0),MATCH(M$5,'Bin Analysis'!$C$2:$S$2,0))," ")))</f>
        <v>11</v>
      </c>
      <c r="N23" s="68">
        <f>IF($L23=" "," ",(IF($M23=FALSE," ",(IF($M23&gt;0,INDEX('Bin Analysis'!$C$3:$S$10110,MATCH($L23,'Bin Analysis'!$L$3:$L$10110,0),MATCH(N$5,'Bin Analysis'!$C$2:$S$2,0))," ")))))</f>
        <v>0</v>
      </c>
      <c r="O23" s="68">
        <f>IF($L23=" "," ",(IF($M23=FALSE," ",(IF($M23&gt;0,INDEX('Bin Analysis'!$C$3:$S$10110,MATCH($L23,'Bin Analysis'!$L$3:$L$10110,0),MATCH(O$5,'Bin Analysis'!$C$2:$S$2,0))," ")))))</f>
        <v>0</v>
      </c>
      <c r="P23" s="68">
        <f>IF($L23=" "," ",(IF($M23=FALSE," ",(IF($M23&gt;0,INDEX('Bin Analysis'!$C$3:$S$10110,MATCH($L23,'Bin Analysis'!$L$3:$L$10110,0),MATCH(P$5,'Bin Analysis'!$C$2:$S$2,0))," ")))))</f>
        <v>0.6</v>
      </c>
      <c r="Q23" s="68">
        <f>IF($L23=" "," ",(IF($M23=FALSE," ",(IF($M23&gt;0,INDEX('Bin Analysis'!$C$3:$S$10110,MATCH($L23,'Bin Analysis'!$L$3:$L$10110,0),MATCH(Q$5,'Bin Analysis'!$C$2:$S$2,0))," ")))))</f>
        <v>0.56521739130434778</v>
      </c>
      <c r="R23" s="68">
        <f>IF($L23=" "," ",(IF($M23=FALSE," ",(IF($M23&gt;0,INDEX('Bin Analysis'!$C$3:$S$10110,MATCH($L23,'Bin Analysis'!$L$3:$L$10110,0),MATCH(R$5,'Bin Analysis'!$C$2:$S$2,0))," ")))))</f>
        <v>0.1</v>
      </c>
      <c r="S23" s="68" t="str">
        <f>IF($L23=" "," ",(IF($M23=FALSE," ",(IF($M23&gt;0,INDEX('Bin Analysis'!$C$3:$S$10110,MATCH($L23,'Bin Analysis'!$L$3:$L$10110,0),MATCH(S$5,'Bin Analysis'!$C$2:$S$2,0))," ")))))</f>
        <v>no</v>
      </c>
      <c r="T23" s="68">
        <f>Assignments!K22</f>
        <v>0.53952543199999992</v>
      </c>
      <c r="U23" s="68">
        <f>Assignments!L22</f>
        <v>0.13782369270665845</v>
      </c>
      <c r="V23" s="74" t="str">
        <f>Assignments!V22</f>
        <v>Rheostat</v>
      </c>
    </row>
    <row r="24" spans="1:22" x14ac:dyDescent="0.25">
      <c r="A24" s="89" t="s">
        <v>148</v>
      </c>
      <c r="B24" s="79">
        <v>2</v>
      </c>
      <c r="C24" s="79" t="s">
        <v>154</v>
      </c>
      <c r="D24" s="79">
        <v>0.92384158999999999</v>
      </c>
      <c r="E24" s="79">
        <v>3.2573489999999997E-2</v>
      </c>
      <c r="G24" s="40">
        <f>IFERROR('Data Transformation'!M22," ")</f>
        <v>17</v>
      </c>
      <c r="I24" t="s">
        <v>29</v>
      </c>
      <c r="L24" s="66">
        <f t="shared" si="0"/>
        <v>18</v>
      </c>
      <c r="M24" s="67">
        <f>IF(L24=" "," ",(IF($L24&gt;0,INDEX('Bin Analysis'!$C$3:$S$10110,MATCH($L24,'Bin Analysis'!$L$3:$L$10110,0),MATCH(M$5,'Bin Analysis'!$C$2:$S$2,0))," ")))</f>
        <v>17</v>
      </c>
      <c r="N24" s="68">
        <f>IF($L24=" "," ",(IF($M24=FALSE," ",(IF($M24&gt;0,INDEX('Bin Analysis'!$C$3:$S$10110,MATCH($L24,'Bin Analysis'!$L$3:$L$10110,0),MATCH(N$5,'Bin Analysis'!$C$2:$S$2,0))," ")))))</f>
        <v>0</v>
      </c>
      <c r="O24" s="68">
        <f>IF($L24=" "," ",(IF($M24=FALSE," ",(IF($M24&gt;0,INDEX('Bin Analysis'!$C$3:$S$10110,MATCH($L24,'Bin Analysis'!$L$3:$L$10110,0),MATCH(O$5,'Bin Analysis'!$C$2:$S$2,0))," ")))))</f>
        <v>0.875</v>
      </c>
      <c r="P24" s="68">
        <f>IF($L24=" "," ",(IF($M24=FALSE," ",(IF($M24&gt;0,INDEX('Bin Analysis'!$C$3:$S$10110,MATCH($L24,'Bin Analysis'!$L$3:$L$10110,0),MATCH(P$5,'Bin Analysis'!$C$2:$S$2,0))," ")))))</f>
        <v>0.4</v>
      </c>
      <c r="Q24" s="68">
        <f>IF($L24=" "," ",(IF($M24=FALSE," ",(IF($M24&gt;0,INDEX('Bin Analysis'!$C$3:$S$10110,MATCH($L24,'Bin Analysis'!$L$3:$L$10110,0),MATCH(Q$5,'Bin Analysis'!$C$2:$S$2,0))," ")))))</f>
        <v>0.39130434782608697</v>
      </c>
      <c r="R24" s="68">
        <f>IF($L24=" "," ",(IF($M24=FALSE," ",(IF($M24&gt;0,INDEX('Bin Analysis'!$C$3:$S$10110,MATCH($L24,'Bin Analysis'!$L$3:$L$10110,0),MATCH(R$5,'Bin Analysis'!$C$2:$S$2,0))," ")))))</f>
        <v>0</v>
      </c>
      <c r="S24" s="68" t="str">
        <f>IF($L24=" "," ",(IF($M24=FALSE," ",(IF($M24&gt;0,INDEX('Bin Analysis'!$C$3:$S$10110,MATCH($L24,'Bin Analysis'!$L$3:$L$10110,0),MATCH(S$5,'Bin Analysis'!$C$2:$S$2,0))," ")))))</f>
        <v>no</v>
      </c>
      <c r="T24" s="68">
        <f>Assignments!K23</f>
        <v>0.92731961750000003</v>
      </c>
      <c r="U24" s="68">
        <f>Assignments!L23</f>
        <v>9.087225626760044E-2</v>
      </c>
      <c r="V24" s="74" t="str">
        <f>Assignments!V23</f>
        <v>Neutral</v>
      </c>
    </row>
    <row r="25" spans="1:22" x14ac:dyDescent="0.25">
      <c r="A25" s="89" t="s">
        <v>148</v>
      </c>
      <c r="B25" s="79">
        <v>2</v>
      </c>
      <c r="C25" s="79" t="s">
        <v>159</v>
      </c>
      <c r="D25" s="79">
        <v>0.93793029999999999</v>
      </c>
      <c r="E25" s="79">
        <v>4.7414440000000002E-2</v>
      </c>
      <c r="G25" s="40">
        <f>IFERROR('Data Transformation'!M23," ")</f>
        <v>18</v>
      </c>
      <c r="I25" t="s">
        <v>117</v>
      </c>
      <c r="J25">
        <f>'Data Transformation'!R25</f>
        <v>0.13100000000000001</v>
      </c>
      <c r="L25" s="66">
        <f t="shared" si="0"/>
        <v>19</v>
      </c>
      <c r="M25" s="67">
        <f>IF(L25=" "," ",(IF($L25&gt;0,INDEX('Bin Analysis'!$C$3:$S$10110,MATCH($L25,'Bin Analysis'!$L$3:$L$10110,0),MATCH(M$5,'Bin Analysis'!$C$2:$S$2,0))," ")))</f>
        <v>20</v>
      </c>
      <c r="N25" s="68">
        <f>IF($L25=" "," ",(IF($M25=FALSE," ",(IF($M25&gt;0,INDEX('Bin Analysis'!$C$3:$S$10110,MATCH($L25,'Bin Analysis'!$L$3:$L$10110,0),MATCH(N$5,'Bin Analysis'!$C$2:$S$2,0))," ")))))</f>
        <v>0</v>
      </c>
      <c r="O25" s="68">
        <f>IF($L25=" "," ",(IF($M25=FALSE," ",(IF($M25&gt;0,INDEX('Bin Analysis'!$C$3:$S$10110,MATCH($L25,'Bin Analysis'!$L$3:$L$10110,0),MATCH(O$5,'Bin Analysis'!$C$2:$S$2,0))," ")))))</f>
        <v>0.42105263157894735</v>
      </c>
      <c r="P25" s="68">
        <f>IF($L25=" "," ",(IF($M25=FALSE," ",(IF($M25&gt;0,INDEX('Bin Analysis'!$C$3:$S$10110,MATCH($L25,'Bin Analysis'!$L$3:$L$10110,0),MATCH(P$5,'Bin Analysis'!$C$2:$S$2,0))," ")))))</f>
        <v>0.5</v>
      </c>
      <c r="Q25" s="68">
        <f>IF($L25=" "," ",(IF($M25=FALSE," ",(IF($M25&gt;0,INDEX('Bin Analysis'!$C$3:$S$10110,MATCH($L25,'Bin Analysis'!$L$3:$L$10110,0),MATCH(Q$5,'Bin Analysis'!$C$2:$S$2,0))," ")))))</f>
        <v>0.52173913043478259</v>
      </c>
      <c r="R25" s="68">
        <f>IF($L25=" "," ",(IF($M25=FALSE," ",(IF($M25&gt;0,INDEX('Bin Analysis'!$C$3:$S$10110,MATCH($L25,'Bin Analysis'!$L$3:$L$10110,0),MATCH(R$5,'Bin Analysis'!$C$2:$S$2,0))," ")))))</f>
        <v>0</v>
      </c>
      <c r="S25" s="68" t="str">
        <f>IF($L25=" "," ",(IF($M25=FALSE," ",(IF($M25&gt;0,INDEX('Bin Analysis'!$C$3:$S$10110,MATCH($L25,'Bin Analysis'!$L$3:$L$10110,0),MATCH(S$5,'Bin Analysis'!$C$2:$S$2,0))," ")))))</f>
        <v>no</v>
      </c>
      <c r="T25" s="68">
        <f>Assignments!K24</f>
        <v>0.83416203684210521</v>
      </c>
      <c r="U25" s="68">
        <f>Assignments!L24</f>
        <v>0.17589021129720117</v>
      </c>
      <c r="V25" s="74" t="str">
        <f>Assignments!V24</f>
        <v>Rheostat</v>
      </c>
    </row>
    <row r="26" spans="1:22" ht="16.5" thickBot="1" x14ac:dyDescent="0.3">
      <c r="A26" s="89" t="s">
        <v>148</v>
      </c>
      <c r="B26" s="79">
        <v>2</v>
      </c>
      <c r="C26" s="79" t="s">
        <v>144</v>
      </c>
      <c r="D26" s="79">
        <v>0.97580104000000001</v>
      </c>
      <c r="E26" s="79">
        <v>4.6280130000000003E-2</v>
      </c>
      <c r="G26" s="40">
        <f>IFERROR('Data Transformation'!M24," ")</f>
        <v>19</v>
      </c>
      <c r="L26" s="66">
        <f t="shared" si="0"/>
        <v>20</v>
      </c>
      <c r="M26" s="67">
        <f>IF(L26=" "," ",(IF($L26&gt;0,INDEX('Bin Analysis'!$C$3:$S$10110,MATCH($L26,'Bin Analysis'!$L$3:$L$10110,0),MATCH(M$5,'Bin Analysis'!$C$2:$S$2,0))," ")))</f>
        <v>20</v>
      </c>
      <c r="N26" s="68">
        <f>IF($L26=" "," ",(IF($M26=FALSE," ",(IF($M26&gt;0,INDEX('Bin Analysis'!$C$3:$S$10110,MATCH($L26,'Bin Analysis'!$L$3:$L$10110,0),MATCH(N$5,'Bin Analysis'!$C$2:$S$2,0))," ")))))</f>
        <v>0</v>
      </c>
      <c r="O26" s="68">
        <f>IF($L26=" "," ",(IF($M26=FALSE," ",(IF($M26&gt;0,INDEX('Bin Analysis'!$C$3:$S$10110,MATCH($L26,'Bin Analysis'!$L$3:$L$10110,0),MATCH(O$5,'Bin Analysis'!$C$2:$S$2,0))," ")))))</f>
        <v>0.94736842105263153</v>
      </c>
      <c r="P26" s="68">
        <f>IF($L26=" "," ",(IF($M26=FALSE," ",(IF($M26&gt;0,INDEX('Bin Analysis'!$C$3:$S$10110,MATCH($L26,'Bin Analysis'!$L$3:$L$10110,0),MATCH(P$5,'Bin Analysis'!$C$2:$S$2,0))," ")))))</f>
        <v>0.3</v>
      </c>
      <c r="Q26" s="68">
        <f>IF($L26=" "," ",(IF($M26=FALSE," ",(IF($M26&gt;0,INDEX('Bin Analysis'!$C$3:$S$10110,MATCH($L26,'Bin Analysis'!$L$3:$L$10110,0),MATCH(Q$5,'Bin Analysis'!$C$2:$S$2,0))," ")))))</f>
        <v>0.21739130434782608</v>
      </c>
      <c r="R26" s="68">
        <f>IF($L26=" "," ",(IF($M26=FALSE," ",(IF($M26&gt;0,INDEX('Bin Analysis'!$C$3:$S$10110,MATCH($L26,'Bin Analysis'!$L$3:$L$10110,0),MATCH(R$5,'Bin Analysis'!$C$2:$S$2,0))," ")))))</f>
        <v>0</v>
      </c>
      <c r="S26" s="68" t="str">
        <f>IF($L26=" "," ",(IF($M26=FALSE," ",(IF($M26&gt;0,INDEX('Bin Analysis'!$C$3:$S$10110,MATCH($L26,'Bin Analysis'!$L$3:$L$10110,0),MATCH(S$5,'Bin Analysis'!$C$2:$S$2,0))," ")))))</f>
        <v>no</v>
      </c>
      <c r="T26" s="68">
        <f>Assignments!K25</f>
        <v>0.99677325263157901</v>
      </c>
      <c r="U26" s="68">
        <f>Assignments!L25</f>
        <v>7.958869710099227E-2</v>
      </c>
      <c r="V26" s="74" t="str">
        <f>Assignments!V25</f>
        <v>Neutral</v>
      </c>
    </row>
    <row r="27" spans="1:22" ht="16.5" thickBot="1" x14ac:dyDescent="0.3">
      <c r="A27" s="89" t="s">
        <v>148</v>
      </c>
      <c r="B27" s="79">
        <v>2</v>
      </c>
      <c r="C27" s="79" t="s">
        <v>147</v>
      </c>
      <c r="D27" s="79">
        <v>0.98715491</v>
      </c>
      <c r="E27" s="79">
        <v>4.589418E-2</v>
      </c>
      <c r="G27" s="40">
        <f>IFERROR('Data Transformation'!M25," ")</f>
        <v>20</v>
      </c>
      <c r="I27" s="38" t="s">
        <v>107</v>
      </c>
      <c r="J27" s="1"/>
      <c r="L27" s="66">
        <f t="shared" si="0"/>
        <v>21</v>
      </c>
      <c r="M27" s="67">
        <f>IF(L27=" "," ",(IF($L27&gt;0,INDEX('Bin Analysis'!$C$3:$S$10110,MATCH($L27,'Bin Analysis'!$L$3:$L$10110,0),MATCH(M$5,'Bin Analysis'!$C$2:$S$2,0))," ")))</f>
        <v>19</v>
      </c>
      <c r="N27" s="68">
        <f>IF($L27=" "," ",(IF($M27=FALSE," ",(IF($M27&gt;0,INDEX('Bin Analysis'!$C$3:$S$10110,MATCH($L27,'Bin Analysis'!$L$3:$L$10110,0),MATCH(N$5,'Bin Analysis'!$C$2:$S$2,0))," ")))))</f>
        <v>0</v>
      </c>
      <c r="O27" s="68">
        <f>IF($L27=" "," ",(IF($M27=FALSE," ",(IF($M27&gt;0,INDEX('Bin Analysis'!$C$3:$S$10110,MATCH($L27,'Bin Analysis'!$L$3:$L$10110,0),MATCH(O$5,'Bin Analysis'!$C$2:$S$2,0))," ")))))</f>
        <v>0.16666666666666666</v>
      </c>
      <c r="P27" s="68">
        <f>IF($L27=" "," ",(IF($M27=FALSE," ",(IF($M27&gt;0,INDEX('Bin Analysis'!$C$3:$S$10110,MATCH($L27,'Bin Analysis'!$L$3:$L$10110,0),MATCH(P$5,'Bin Analysis'!$C$2:$S$2,0))," ")))))</f>
        <v>0.8</v>
      </c>
      <c r="Q27" s="68">
        <f>IF($L27=" "," ",(IF($M27=FALSE," ",(IF($M27&gt;0,INDEX('Bin Analysis'!$C$3:$S$10110,MATCH($L27,'Bin Analysis'!$L$3:$L$10110,0),MATCH(Q$5,'Bin Analysis'!$C$2:$S$2,0))," ")))))</f>
        <v>0.73913043478260865</v>
      </c>
      <c r="R27" s="68">
        <f>IF($L27=" "," ",(IF($M27=FALSE," ",(IF($M27&gt;0,INDEX('Bin Analysis'!$C$3:$S$10110,MATCH($L27,'Bin Analysis'!$L$3:$L$10110,0),MATCH(R$5,'Bin Analysis'!$C$2:$S$2,0))," ")))))</f>
        <v>0.33333333333333331</v>
      </c>
      <c r="S27" s="68" t="str">
        <f>IF($L27=" "," ",(IF($M27=FALSE," ",(IF($M27&gt;0,INDEX('Bin Analysis'!$C$3:$S$10110,MATCH($L27,'Bin Analysis'!$L$3:$L$10110,0),MATCH(S$5,'Bin Analysis'!$C$2:$S$2,0))," ")))))</f>
        <v>no</v>
      </c>
      <c r="T27" s="68">
        <f>Assignments!K26</f>
        <v>0.53915798388888891</v>
      </c>
      <c r="U27" s="68">
        <f>Assignments!L26</f>
        <v>0.33774736566863528</v>
      </c>
      <c r="V27" s="74" t="str">
        <f>Assignments!V26</f>
        <v>Rheostat</v>
      </c>
    </row>
    <row r="28" spans="1:22" x14ac:dyDescent="0.25">
      <c r="A28" s="89" t="s">
        <v>148</v>
      </c>
      <c r="B28" s="79">
        <v>2</v>
      </c>
      <c r="C28" s="79" t="s">
        <v>150</v>
      </c>
      <c r="D28" s="79">
        <v>0.98904614000000002</v>
      </c>
      <c r="E28" s="79">
        <v>5.148962E-2</v>
      </c>
      <c r="G28" s="40">
        <f>IFERROR('Data Transformation'!M26," ")</f>
        <v>21</v>
      </c>
      <c r="I28" t="s">
        <v>116</v>
      </c>
      <c r="J28">
        <f>'Data Transformation'!W25</f>
        <v>0.26200000000000001</v>
      </c>
      <c r="L28" s="66">
        <f t="shared" si="0"/>
        <v>22</v>
      </c>
      <c r="M28" s="67">
        <f>IF(L28=" "," ",(IF($L28&gt;0,INDEX('Bin Analysis'!$C$3:$S$10110,MATCH($L28,'Bin Analysis'!$L$3:$L$10110,0),MATCH(M$5,'Bin Analysis'!$C$2:$S$2,0))," ")))</f>
        <v>19</v>
      </c>
      <c r="N28" s="68">
        <f>IF($L28=" "," ",(IF($M28=FALSE," ",(IF($M28&gt;0,INDEX('Bin Analysis'!$C$3:$S$10110,MATCH($L28,'Bin Analysis'!$L$3:$L$10110,0),MATCH(N$5,'Bin Analysis'!$C$2:$S$2,0))," ")))))</f>
        <v>5.5555555555555552E-2</v>
      </c>
      <c r="O28" s="68">
        <f>IF($L28=" "," ",(IF($M28=FALSE," ",(IF($M28&gt;0,INDEX('Bin Analysis'!$C$3:$S$10110,MATCH($L28,'Bin Analysis'!$L$3:$L$10110,0),MATCH(O$5,'Bin Analysis'!$C$2:$S$2,0))," ")))))</f>
        <v>0.61111111111111116</v>
      </c>
      <c r="P28" s="68">
        <f>IF($L28=" "," ",(IF($M28=FALSE," ",(IF($M28&gt;0,INDEX('Bin Analysis'!$C$3:$S$10110,MATCH($L28,'Bin Analysis'!$L$3:$L$10110,0),MATCH(P$5,'Bin Analysis'!$C$2:$S$2,0))," ")))))</f>
        <v>0.4</v>
      </c>
      <c r="Q28" s="68">
        <f>IF($L28=" "," ",(IF($M28=FALSE," ",(IF($M28&gt;0,INDEX('Bin Analysis'!$C$3:$S$10110,MATCH($L28,'Bin Analysis'!$L$3:$L$10110,0),MATCH(Q$5,'Bin Analysis'!$C$2:$S$2,0))," ")))))</f>
        <v>0.39130434782608697</v>
      </c>
      <c r="R28" s="68">
        <f>IF($L28=" "," ",(IF($M28=FALSE," ",(IF($M28&gt;0,INDEX('Bin Analysis'!$C$3:$S$10110,MATCH($L28,'Bin Analysis'!$L$3:$L$10110,0),MATCH(R$5,'Bin Analysis'!$C$2:$S$2,0))," ")))))</f>
        <v>0</v>
      </c>
      <c r="S28" s="68" t="str">
        <f>IF($L28=" "," ",(IF($M28=FALSE," ",(IF($M28&gt;0,INDEX('Bin Analysis'!$C$3:$S$10110,MATCH($L28,'Bin Analysis'!$L$3:$L$10110,0),MATCH(S$5,'Bin Analysis'!$C$2:$S$2,0))," ")))))</f>
        <v>no</v>
      </c>
      <c r="T28" s="68">
        <f>Assignments!K27</f>
        <v>0.94085850888888878</v>
      </c>
      <c r="U28" s="68">
        <f>Assignments!L27</f>
        <v>0.12039845325236093</v>
      </c>
      <c r="V28" s="74" t="str">
        <f>Assignments!V27</f>
        <v>Moderate</v>
      </c>
    </row>
    <row r="29" spans="1:22" ht="16.5" thickBot="1" x14ac:dyDescent="0.3">
      <c r="A29" s="89" t="s">
        <v>148</v>
      </c>
      <c r="B29" s="79">
        <v>2</v>
      </c>
      <c r="C29" s="79" t="s">
        <v>155</v>
      </c>
      <c r="D29" s="79">
        <v>0.99602889999999999</v>
      </c>
      <c r="E29" s="79">
        <v>4.2816849999999997E-2</v>
      </c>
      <c r="G29" s="40">
        <f>IFERROR('Data Transformation'!M27," ")</f>
        <v>22</v>
      </c>
      <c r="L29" s="66">
        <f t="shared" si="0"/>
        <v>23</v>
      </c>
      <c r="M29" s="67">
        <f>IF(L29=" "," ",(IF($L29&gt;0,INDEX('Bin Analysis'!$C$3:$S$10110,MATCH($L29,'Bin Analysis'!$L$3:$L$10110,0),MATCH(M$5,'Bin Analysis'!$C$2:$S$2,0))," ")))</f>
        <v>17</v>
      </c>
      <c r="N29" s="68">
        <f>IF($L29=" "," ",(IF($M29=FALSE," ",(IF($M29&gt;0,INDEX('Bin Analysis'!$C$3:$S$10110,MATCH($L29,'Bin Analysis'!$L$3:$L$10110,0),MATCH(N$5,'Bin Analysis'!$C$2:$S$2,0))," ")))))</f>
        <v>0</v>
      </c>
      <c r="O29" s="68">
        <f>IF($L29=" "," ",(IF($M29=FALSE," ",(IF($M29&gt;0,INDEX('Bin Analysis'!$C$3:$S$10110,MATCH($L29,'Bin Analysis'!$L$3:$L$10110,0),MATCH(O$5,'Bin Analysis'!$C$2:$S$2,0))," ")))))</f>
        <v>0.75</v>
      </c>
      <c r="P29" s="68">
        <f>IF($L29=" "," ",(IF($M29=FALSE," ",(IF($M29&gt;0,INDEX('Bin Analysis'!$C$3:$S$10110,MATCH($L29,'Bin Analysis'!$L$3:$L$10110,0),MATCH(P$5,'Bin Analysis'!$C$2:$S$2,0))," ")))))</f>
        <v>0.4</v>
      </c>
      <c r="Q29" s="68">
        <f>IF($L29=" "," ",(IF($M29=FALSE," ",(IF($M29&gt;0,INDEX('Bin Analysis'!$C$3:$S$10110,MATCH($L29,'Bin Analysis'!$L$3:$L$10110,0),MATCH(Q$5,'Bin Analysis'!$C$2:$S$2,0))," ")))))</f>
        <v>0.34782608695652173</v>
      </c>
      <c r="R29" s="68">
        <f>IF($L29=" "," ",(IF($M29=FALSE," ",(IF($M29&gt;0,INDEX('Bin Analysis'!$C$3:$S$10110,MATCH($L29,'Bin Analysis'!$L$3:$L$10110,0),MATCH(R$5,'Bin Analysis'!$C$2:$S$2,0))," ")))))</f>
        <v>0</v>
      </c>
      <c r="S29" s="68" t="str">
        <f>IF($L29=" "," ",(IF($M29=FALSE," ",(IF($M29&gt;0,INDEX('Bin Analysis'!$C$3:$S$10110,MATCH($L29,'Bin Analysis'!$L$3:$L$10110,0),MATCH(S$5,'Bin Analysis'!$C$2:$S$2,0))," ")))))</f>
        <v>no</v>
      </c>
      <c r="T29" s="68">
        <f>Assignments!K28</f>
        <v>0.94494737687499997</v>
      </c>
      <c r="U29" s="68">
        <f>Assignments!L28</f>
        <v>9.8351429132854551E-2</v>
      </c>
      <c r="V29" s="74" t="str">
        <f>Assignments!V28</f>
        <v>Neutral</v>
      </c>
    </row>
    <row r="30" spans="1:22" ht="16.5" thickBot="1" x14ac:dyDescent="0.3">
      <c r="A30" s="89" t="s">
        <v>148</v>
      </c>
      <c r="B30" s="79">
        <v>2</v>
      </c>
      <c r="C30" s="79" t="s">
        <v>151</v>
      </c>
      <c r="D30" s="79">
        <v>0.99807478999999999</v>
      </c>
      <c r="E30" s="79">
        <v>3.0829889999999999E-2</v>
      </c>
      <c r="G30" s="40">
        <f>IFERROR('Data Transformation'!M28," ")</f>
        <v>23</v>
      </c>
      <c r="I30" s="38" t="s">
        <v>118</v>
      </c>
      <c r="J30" s="1"/>
      <c r="L30" s="66">
        <f t="shared" si="0"/>
        <v>24</v>
      </c>
      <c r="M30" s="67">
        <f>IF(L30=" "," ",(IF($L30&gt;0,INDEX('Bin Analysis'!$C$3:$S$10110,MATCH($L30,'Bin Analysis'!$L$3:$L$10110,0),MATCH(M$5,'Bin Analysis'!$C$2:$S$2,0))," ")))</f>
        <v>13</v>
      </c>
      <c r="N30" s="68">
        <f>IF($L30=" "," ",(IF($M30=FALSE," ",(IF($M30&gt;0,INDEX('Bin Analysis'!$C$3:$S$10110,MATCH($L30,'Bin Analysis'!$L$3:$L$10110,0),MATCH(N$5,'Bin Analysis'!$C$2:$S$2,0))," ")))))</f>
        <v>0</v>
      </c>
      <c r="O30" s="68">
        <f>IF($L30=" "," ",(IF($M30=FALSE," ",(IF($M30&gt;0,INDEX('Bin Analysis'!$C$3:$S$10110,MATCH($L30,'Bin Analysis'!$L$3:$L$10110,0),MATCH(O$5,'Bin Analysis'!$C$2:$S$2,0))," ")))))</f>
        <v>0.58333333333333337</v>
      </c>
      <c r="P30" s="68">
        <f>IF($L30=" "," ",(IF($M30=FALSE," ",(IF($M30&gt;0,INDEX('Bin Analysis'!$C$3:$S$10110,MATCH($L30,'Bin Analysis'!$L$3:$L$10110,0),MATCH(P$5,'Bin Analysis'!$C$2:$S$2,0))," ")))))</f>
        <v>0.4</v>
      </c>
      <c r="Q30" s="68">
        <f>IF($L30=" "," ",(IF($M30=FALSE," ",(IF($M30&gt;0,INDEX('Bin Analysis'!$C$3:$S$10110,MATCH($L30,'Bin Analysis'!$L$3:$L$10110,0),MATCH(Q$5,'Bin Analysis'!$C$2:$S$2,0))," ")))))</f>
        <v>0.30434782608695654</v>
      </c>
      <c r="R30" s="68">
        <f>IF($L30=" "," ",(IF($M30=FALSE," ",(IF($M30&gt;0,INDEX('Bin Analysis'!$C$3:$S$10110,MATCH($L30,'Bin Analysis'!$L$3:$L$10110,0),MATCH(R$5,'Bin Analysis'!$C$2:$S$2,0))," ")))))</f>
        <v>8.3333333333333329E-2</v>
      </c>
      <c r="S30" s="68" t="str">
        <f>IF($L30=" "," ",(IF($M30=FALSE," ",(IF($M30&gt;0,INDEX('Bin Analysis'!$C$3:$S$10110,MATCH($L30,'Bin Analysis'!$L$3:$L$10110,0),MATCH(S$5,'Bin Analysis'!$C$2:$S$2,0))," ")))))</f>
        <v>no</v>
      </c>
      <c r="T30" s="68">
        <f>Assignments!K29</f>
        <v>0.86188627750000002</v>
      </c>
      <c r="U30" s="68">
        <f>Assignments!L29</f>
        <v>0.20928349187309289</v>
      </c>
      <c r="V30" s="74" t="str">
        <f>Assignments!V29</f>
        <v>Moderate</v>
      </c>
    </row>
    <row r="31" spans="1:22" x14ac:dyDescent="0.25">
      <c r="A31" s="89" t="s">
        <v>148</v>
      </c>
      <c r="B31" s="79">
        <v>2</v>
      </c>
      <c r="C31" s="79" t="s">
        <v>157</v>
      </c>
      <c r="D31" s="79">
        <v>1.00611399</v>
      </c>
      <c r="E31" s="79">
        <v>5.7670989999999998E-2</v>
      </c>
      <c r="G31" s="40">
        <f>IFERROR('Data Transformation'!M29," ")</f>
        <v>24</v>
      </c>
      <c r="I31" t="s">
        <v>119</v>
      </c>
      <c r="J31">
        <v>0.8</v>
      </c>
      <c r="L31" s="66">
        <f t="shared" si="0"/>
        <v>25</v>
      </c>
      <c r="M31" s="67">
        <f>IF(L31=" "," ",(IF($L31&gt;0,INDEX('Bin Analysis'!$C$3:$S$10110,MATCH($L31,'Bin Analysis'!$L$3:$L$10110,0),MATCH(M$5,'Bin Analysis'!$C$2:$S$2,0))," ")))</f>
        <v>12</v>
      </c>
      <c r="N31" s="68">
        <f>IF($L31=" "," ",(IF($M31=FALSE," ",(IF($M31&gt;0,INDEX('Bin Analysis'!$C$3:$S$10110,MATCH($L31,'Bin Analysis'!$L$3:$L$10110,0),MATCH(N$5,'Bin Analysis'!$C$2:$S$2,0))," ")))))</f>
        <v>0</v>
      </c>
      <c r="O31" s="68">
        <f>IF($L31=" "," ",(IF($M31=FALSE," ",(IF($M31&gt;0,INDEX('Bin Analysis'!$C$3:$S$10110,MATCH($L31,'Bin Analysis'!$L$3:$L$10110,0),MATCH(O$5,'Bin Analysis'!$C$2:$S$2,0))," ")))))</f>
        <v>0.63636363636363635</v>
      </c>
      <c r="P31" s="68">
        <f>IF($L31=" "," ",(IF($M31=FALSE," ",(IF($M31&gt;0,INDEX('Bin Analysis'!$C$3:$S$10110,MATCH($L31,'Bin Analysis'!$L$3:$L$10110,0),MATCH(P$5,'Bin Analysis'!$C$2:$S$2,0))," ")))))</f>
        <v>0.5</v>
      </c>
      <c r="Q31" s="68">
        <f>IF($L31=" "," ",(IF($M31=FALSE," ",(IF($M31&gt;0,INDEX('Bin Analysis'!$C$3:$S$10110,MATCH($L31,'Bin Analysis'!$L$3:$L$10110,0),MATCH(Q$5,'Bin Analysis'!$C$2:$S$2,0))," ")))))</f>
        <v>0.43478260869565216</v>
      </c>
      <c r="R31" s="68">
        <f>IF($L31=" "," ",(IF($M31=FALSE," ",(IF($M31&gt;0,INDEX('Bin Analysis'!$C$3:$S$10110,MATCH($L31,'Bin Analysis'!$L$3:$L$10110,0),MATCH(R$5,'Bin Analysis'!$C$2:$S$2,0))," ")))))</f>
        <v>9.0909090909090912E-2</v>
      </c>
      <c r="S31" s="68" t="str">
        <f>IF($L31=" "," ",(IF($M31=FALSE," ",(IF($M31&gt;0,INDEX('Bin Analysis'!$C$3:$S$10110,MATCH($L31,'Bin Analysis'!$L$3:$L$10110,0),MATCH(S$5,'Bin Analysis'!$C$2:$S$2,0))," ")))))</f>
        <v>no</v>
      </c>
      <c r="T31" s="68">
        <f>Assignments!K30</f>
        <v>0.85869662363636368</v>
      </c>
      <c r="U31" s="68">
        <f>Assignments!L30</f>
        <v>0.22367760529164052</v>
      </c>
      <c r="V31" s="74" t="str">
        <f>Assignments!V30</f>
        <v>Moderate</v>
      </c>
    </row>
    <row r="32" spans="1:22" ht="16.5" thickBot="1" x14ac:dyDescent="0.3">
      <c r="A32" s="89" t="s">
        <v>148</v>
      </c>
      <c r="B32" s="79">
        <v>2</v>
      </c>
      <c r="C32" s="79" t="s">
        <v>9</v>
      </c>
      <c r="D32" s="79">
        <v>1.03038385</v>
      </c>
      <c r="E32" s="79">
        <v>3.9003320000000001E-2</v>
      </c>
      <c r="G32" s="40">
        <f>IFERROR('Data Transformation'!M30," ")</f>
        <v>25</v>
      </c>
      <c r="L32" s="66">
        <f t="shared" si="0"/>
        <v>26</v>
      </c>
      <c r="M32" s="67">
        <f>IF(L32=" "," ",(IF($L32&gt;0,INDEX('Bin Analysis'!$C$3:$S$10110,MATCH($L32,'Bin Analysis'!$L$3:$L$10110,0),MATCH(M$5,'Bin Analysis'!$C$2:$S$2,0))," ")))</f>
        <v>12</v>
      </c>
      <c r="N32" s="68">
        <f>IF($L32=" "," ",(IF($M32=FALSE," ",(IF($M32&gt;0,INDEX('Bin Analysis'!$C$3:$S$10110,MATCH($L32,'Bin Analysis'!$L$3:$L$10110,0),MATCH(N$5,'Bin Analysis'!$C$2:$S$2,0))," ")))))</f>
        <v>0</v>
      </c>
      <c r="O32" s="68">
        <f>IF($L32=" "," ",(IF($M32=FALSE," ",(IF($M32&gt;0,INDEX('Bin Analysis'!$C$3:$S$10110,MATCH($L32,'Bin Analysis'!$L$3:$L$10110,0),MATCH(O$5,'Bin Analysis'!$C$2:$S$2,0))," ")))))</f>
        <v>0.45454545454545453</v>
      </c>
      <c r="P32" s="68">
        <f>IF($L32=" "," ",(IF($M32=FALSE," ",(IF($M32&gt;0,INDEX('Bin Analysis'!$C$3:$S$10110,MATCH($L32,'Bin Analysis'!$L$3:$L$10110,0),MATCH(P$5,'Bin Analysis'!$C$2:$S$2,0))," ")))))</f>
        <v>0.5</v>
      </c>
      <c r="Q32" s="68">
        <f>IF($L32=" "," ",(IF($M32=FALSE," ",(IF($M32&gt;0,INDEX('Bin Analysis'!$C$3:$S$10110,MATCH($L32,'Bin Analysis'!$L$3:$L$10110,0),MATCH(Q$5,'Bin Analysis'!$C$2:$S$2,0))," ")))))</f>
        <v>0.47826086956521741</v>
      </c>
      <c r="R32" s="68">
        <f>IF($L32=" "," ",(IF($M32=FALSE," ",(IF($M32&gt;0,INDEX('Bin Analysis'!$C$3:$S$10110,MATCH($L32,'Bin Analysis'!$L$3:$L$10110,0),MATCH(R$5,'Bin Analysis'!$C$2:$S$2,0))," ")))))</f>
        <v>0</v>
      </c>
      <c r="S32" s="68" t="str">
        <f>IF($L32=" "," ",(IF($M32=FALSE," ",(IF($M32&gt;0,INDEX('Bin Analysis'!$C$3:$S$10110,MATCH($L32,'Bin Analysis'!$L$3:$L$10110,0),MATCH(S$5,'Bin Analysis'!$C$2:$S$2,0))," ")))))</f>
        <v>no</v>
      </c>
      <c r="T32" s="68">
        <f>Assignments!K31</f>
        <v>0.84327625545454554</v>
      </c>
      <c r="U32" s="68">
        <f>Assignments!L31</f>
        <v>0.14915521266168119</v>
      </c>
      <c r="V32" s="74" t="str">
        <f>Assignments!V31</f>
        <v>Moderate</v>
      </c>
    </row>
    <row r="33" spans="1:22" ht="16.5" thickBot="1" x14ac:dyDescent="0.3">
      <c r="A33" s="89" t="s">
        <v>148</v>
      </c>
      <c r="B33" s="79">
        <v>2</v>
      </c>
      <c r="C33" s="79" t="s">
        <v>153</v>
      </c>
      <c r="D33" s="79">
        <v>1.03219635</v>
      </c>
      <c r="E33" s="79">
        <v>5.1284929999999999E-2</v>
      </c>
      <c r="G33" s="40">
        <f>IFERROR('Data Transformation'!M31," ")</f>
        <v>26</v>
      </c>
      <c r="I33" s="38" t="s">
        <v>141</v>
      </c>
      <c r="J33" s="1"/>
      <c r="L33" s="66">
        <f t="shared" si="0"/>
        <v>27</v>
      </c>
      <c r="M33" s="67">
        <f>IF(L33=" "," ",(IF($L33&gt;0,INDEX('Bin Analysis'!$C$3:$S$10110,MATCH($L33,'Bin Analysis'!$L$3:$L$10110,0),MATCH(M$5,'Bin Analysis'!$C$2:$S$2,0))," ")))</f>
        <v>11</v>
      </c>
      <c r="N33" s="68">
        <f>IF($L33=" "," ",(IF($M33=FALSE," ",(IF($M33&gt;0,INDEX('Bin Analysis'!$C$3:$S$10110,MATCH($L33,'Bin Analysis'!$L$3:$L$10110,0),MATCH(N$5,'Bin Analysis'!$C$2:$S$2,0))," ")))))</f>
        <v>0</v>
      </c>
      <c r="O33" s="68">
        <f>IF($L33=" "," ",(IF($M33=FALSE," ",(IF($M33&gt;0,INDEX('Bin Analysis'!$C$3:$S$10110,MATCH($L33,'Bin Analysis'!$L$3:$L$10110,0),MATCH(O$5,'Bin Analysis'!$C$2:$S$2,0))," ")))))</f>
        <v>0</v>
      </c>
      <c r="P33" s="68">
        <f>IF($L33=" "," ",(IF($M33=FALSE," ",(IF($M33&gt;0,INDEX('Bin Analysis'!$C$3:$S$10110,MATCH($L33,'Bin Analysis'!$L$3:$L$10110,0),MATCH(P$5,'Bin Analysis'!$C$2:$S$2,0))," ")))))</f>
        <v>0.3</v>
      </c>
      <c r="Q33" s="68">
        <f>IF($L33=" "," ",(IF($M33=FALSE," ",(IF($M33&gt;0,INDEX('Bin Analysis'!$C$3:$S$10110,MATCH($L33,'Bin Analysis'!$L$3:$L$10110,0),MATCH(Q$5,'Bin Analysis'!$C$2:$S$2,0))," ")))))</f>
        <v>0.17391304347826086</v>
      </c>
      <c r="R33" s="68">
        <f>IF($L33=" "," ",(IF($M33=FALSE," ",(IF($M33&gt;0,INDEX('Bin Analysis'!$C$3:$S$10110,MATCH($L33,'Bin Analysis'!$L$3:$L$10110,0),MATCH(R$5,'Bin Analysis'!$C$2:$S$2,0))," ")))))</f>
        <v>0.9</v>
      </c>
      <c r="S33" s="68" t="str">
        <f>IF($L33=" "," ",(IF($M33=FALSE," ",(IF($M33&gt;0,INDEX('Bin Analysis'!$C$3:$S$10110,MATCH($L33,'Bin Analysis'!$L$3:$L$10110,0),MATCH(S$5,'Bin Analysis'!$C$2:$S$2,0))," ")))))</f>
        <v>no</v>
      </c>
      <c r="T33" s="68">
        <f>Assignments!K32</f>
        <v>0.25747592200000008</v>
      </c>
      <c r="U33" s="68">
        <f>Assignments!L32</f>
        <v>5.9519992826395293E-2</v>
      </c>
      <c r="V33" s="74" t="str">
        <f>Assignments!V32</f>
        <v>Toggle</v>
      </c>
    </row>
    <row r="34" spans="1:22" x14ac:dyDescent="0.25">
      <c r="A34" s="89" t="s">
        <v>148</v>
      </c>
      <c r="B34" s="79">
        <v>2</v>
      </c>
      <c r="C34" s="79" t="s">
        <v>152</v>
      </c>
      <c r="D34" s="79">
        <v>1.0421752500000001</v>
      </c>
      <c r="E34" s="79">
        <v>3.300177E-2</v>
      </c>
      <c r="G34" s="40">
        <f>IFERROR('Data Transformation'!M32," ")</f>
        <v>27</v>
      </c>
      <c r="I34" t="s">
        <v>120</v>
      </c>
      <c r="J34">
        <v>0.7</v>
      </c>
      <c r="L34" s="66">
        <f t="shared" si="0"/>
        <v>28</v>
      </c>
      <c r="M34" s="67">
        <f>IF(L34=" "," ",(IF($L34&gt;0,INDEX('Bin Analysis'!$C$3:$S$10110,MATCH($L34,'Bin Analysis'!$L$3:$L$10110,0),MATCH(M$5,'Bin Analysis'!$C$2:$S$2,0))," ")))</f>
        <v>16</v>
      </c>
      <c r="N34" s="68">
        <f>IF($L34=" "," ",(IF($M34=FALSE," ",(IF($M34&gt;0,INDEX('Bin Analysis'!$C$3:$S$10110,MATCH($L34,'Bin Analysis'!$L$3:$L$10110,0),MATCH(N$5,'Bin Analysis'!$C$2:$S$2,0))," ")))))</f>
        <v>0</v>
      </c>
      <c r="O34" s="68">
        <f>IF($L34=" "," ",(IF($M34=FALSE," ",(IF($M34&gt;0,INDEX('Bin Analysis'!$C$3:$S$10110,MATCH($L34,'Bin Analysis'!$L$3:$L$10110,0),MATCH(O$5,'Bin Analysis'!$C$2:$S$2,0))," ")))))</f>
        <v>0</v>
      </c>
      <c r="P34" s="68">
        <f>IF($L34=" "," ",(IF($M34=FALSE," ",(IF($M34&gt;0,INDEX('Bin Analysis'!$C$3:$S$10110,MATCH($L34,'Bin Analysis'!$L$3:$L$10110,0),MATCH(P$5,'Bin Analysis'!$C$2:$S$2,0))," ")))))</f>
        <v>0.6</v>
      </c>
      <c r="Q34" s="68">
        <f>IF($L34=" "," ",(IF($M34=FALSE," ",(IF($M34&gt;0,INDEX('Bin Analysis'!$C$3:$S$10110,MATCH($L34,'Bin Analysis'!$L$3:$L$10110,0),MATCH(Q$5,'Bin Analysis'!$C$2:$S$2,0))," ")))))</f>
        <v>0.56521739130434778</v>
      </c>
      <c r="R34" s="68">
        <f>IF($L34=" "," ",(IF($M34=FALSE," ",(IF($M34&gt;0,INDEX('Bin Analysis'!$C$3:$S$10110,MATCH($L34,'Bin Analysis'!$L$3:$L$10110,0),MATCH(R$5,'Bin Analysis'!$C$2:$S$2,0))," ")))))</f>
        <v>0.26666666666666666</v>
      </c>
      <c r="S34" s="68" t="str">
        <f>IF($L34=" "," ",(IF($M34=FALSE," ",(IF($M34&gt;0,INDEX('Bin Analysis'!$C$3:$S$10110,MATCH($L34,'Bin Analysis'!$L$3:$L$10110,0),MATCH(S$5,'Bin Analysis'!$C$2:$S$2,0))," ")))))</f>
        <v>no</v>
      </c>
      <c r="T34" s="68">
        <f>Assignments!K33</f>
        <v>0.52663720666666669</v>
      </c>
      <c r="U34" s="68">
        <f>Assignments!L33</f>
        <v>0.22450508934834532</v>
      </c>
      <c r="V34" s="74" t="str">
        <f>Assignments!V33</f>
        <v>Rheostat</v>
      </c>
    </row>
    <row r="35" spans="1:22" ht="16.5" thickBot="1" x14ac:dyDescent="0.3">
      <c r="A35" s="89" t="s">
        <v>148</v>
      </c>
      <c r="B35" s="79">
        <v>2</v>
      </c>
      <c r="C35" s="79" t="s">
        <v>156</v>
      </c>
      <c r="D35" s="79">
        <v>1.0432743799999999</v>
      </c>
      <c r="E35" s="79">
        <v>3.5773649999999997E-2</v>
      </c>
      <c r="G35" s="40">
        <f>IFERROR('Data Transformation'!M33," ")</f>
        <v>28</v>
      </c>
      <c r="L35" s="66">
        <f t="shared" si="0"/>
        <v>29</v>
      </c>
      <c r="M35" s="67">
        <f>IF(L35=" "," ",(IF($L35&gt;0,INDEX('Bin Analysis'!$C$3:$S$10110,MATCH($L35,'Bin Analysis'!$L$3:$L$10110,0),MATCH(M$5,'Bin Analysis'!$C$2:$S$2,0))," ")))</f>
        <v>13</v>
      </c>
      <c r="N35" s="68">
        <f>IF($L35=" "," ",(IF($M35=FALSE," ",(IF($M35&gt;0,INDEX('Bin Analysis'!$C$3:$S$10110,MATCH($L35,'Bin Analysis'!$L$3:$L$10110,0),MATCH(N$5,'Bin Analysis'!$C$2:$S$2,0))," ")))))</f>
        <v>0</v>
      </c>
      <c r="O35" s="68">
        <f>IF($L35=" "," ",(IF($M35=FALSE," ",(IF($M35&gt;0,INDEX('Bin Analysis'!$C$3:$S$10110,MATCH($L35,'Bin Analysis'!$L$3:$L$10110,0),MATCH(O$5,'Bin Analysis'!$C$2:$S$2,0))," ")))))</f>
        <v>0.83333333333333337</v>
      </c>
      <c r="P35" s="68">
        <f>IF($L35=" "," ",(IF($M35=FALSE," ",(IF($M35&gt;0,INDEX('Bin Analysis'!$C$3:$S$10110,MATCH($L35,'Bin Analysis'!$L$3:$L$10110,0),MATCH(P$5,'Bin Analysis'!$C$2:$S$2,0))," ")))))</f>
        <v>0.3</v>
      </c>
      <c r="Q35" s="68">
        <f>IF($L35=" "," ",(IF($M35=FALSE," ",(IF($M35&gt;0,INDEX('Bin Analysis'!$C$3:$S$10110,MATCH($L35,'Bin Analysis'!$L$3:$L$10110,0),MATCH(Q$5,'Bin Analysis'!$C$2:$S$2,0))," ")))))</f>
        <v>0.2608695652173913</v>
      </c>
      <c r="R35" s="68">
        <f>IF($L35=" "," ",(IF($M35=FALSE," ",(IF($M35&gt;0,INDEX('Bin Analysis'!$C$3:$S$10110,MATCH($L35,'Bin Analysis'!$L$3:$L$10110,0),MATCH(R$5,'Bin Analysis'!$C$2:$S$2,0))," ")))))</f>
        <v>0</v>
      </c>
      <c r="S35" s="68" t="str">
        <f>IF($L35=" "," ",(IF($M35=FALSE," ",(IF($M35&gt;0,INDEX('Bin Analysis'!$C$3:$S$10110,MATCH($L35,'Bin Analysis'!$L$3:$L$10110,0),MATCH(S$5,'Bin Analysis'!$C$2:$S$2,0))," ")))))</f>
        <v>no</v>
      </c>
      <c r="T35" s="68">
        <f>Assignments!K34</f>
        <v>0.89788570749999996</v>
      </c>
      <c r="U35" s="68">
        <f>Assignments!L34</f>
        <v>0.19159939954571015</v>
      </c>
      <c r="V35" s="74" t="str">
        <f>Assignments!V34</f>
        <v>Neutral</v>
      </c>
    </row>
    <row r="36" spans="1:22" ht="16.5" thickBot="1" x14ac:dyDescent="0.3">
      <c r="A36" s="89" t="s">
        <v>148</v>
      </c>
      <c r="B36" s="79">
        <v>2</v>
      </c>
      <c r="C36" s="79" t="s">
        <v>158</v>
      </c>
      <c r="D36" s="79">
        <v>1.0474997699999999</v>
      </c>
      <c r="E36" s="79">
        <v>6.8544809999999998E-2</v>
      </c>
      <c r="G36" s="40">
        <f>IFERROR('Data Transformation'!M34," ")</f>
        <v>29</v>
      </c>
      <c r="I36" s="38" t="s">
        <v>121</v>
      </c>
      <c r="J36" s="1"/>
      <c r="L36" s="66">
        <f t="shared" si="0"/>
        <v>30</v>
      </c>
      <c r="M36" s="67">
        <f>IF(L36=" "," ",(IF($L36&gt;0,INDEX('Bin Analysis'!$C$3:$S$10110,MATCH($L36,'Bin Analysis'!$L$3:$L$10110,0),MATCH(M$5,'Bin Analysis'!$C$2:$S$2,0))," ")))</f>
        <v>18</v>
      </c>
      <c r="N36" s="68">
        <f>IF($L36=" "," ",(IF($M36=FALSE," ",(IF($M36&gt;0,INDEX('Bin Analysis'!$C$3:$S$10110,MATCH($L36,'Bin Analysis'!$L$3:$L$10110,0),MATCH(N$5,'Bin Analysis'!$C$2:$S$2,0))," ")))))</f>
        <v>0</v>
      </c>
      <c r="O36" s="68">
        <f>IF($L36=" "," ",(IF($M36=FALSE," ",(IF($M36&gt;0,INDEX('Bin Analysis'!$C$3:$S$10110,MATCH($L36,'Bin Analysis'!$L$3:$L$10110,0),MATCH(O$5,'Bin Analysis'!$C$2:$S$2,0))," ")))))</f>
        <v>0.82352941176470584</v>
      </c>
      <c r="P36" s="68">
        <f>IF($L36=" "," ",(IF($M36=FALSE," ",(IF($M36&gt;0,INDEX('Bin Analysis'!$C$3:$S$10110,MATCH($L36,'Bin Analysis'!$L$3:$L$10110,0),MATCH(P$5,'Bin Analysis'!$C$2:$S$2,0))," ")))))</f>
        <v>0.5</v>
      </c>
      <c r="Q36" s="68">
        <f>IF($L36=" "," ",(IF($M36=FALSE," ",(IF($M36&gt;0,INDEX('Bin Analysis'!$C$3:$S$10110,MATCH($L36,'Bin Analysis'!$L$3:$L$10110,0),MATCH(Q$5,'Bin Analysis'!$C$2:$S$2,0))," ")))))</f>
        <v>0.39130434782608697</v>
      </c>
      <c r="R36" s="68">
        <f>IF($L36=" "," ",(IF($M36=FALSE," ",(IF($M36&gt;0,INDEX('Bin Analysis'!$C$3:$S$10110,MATCH($L36,'Bin Analysis'!$L$3:$L$10110,0),MATCH(R$5,'Bin Analysis'!$C$2:$S$2,0))," ")))))</f>
        <v>5.8823529411764705E-2</v>
      </c>
      <c r="S36" s="68" t="str">
        <f>IF($L36=" "," ",(IF($M36=FALSE," ",(IF($M36&gt;0,INDEX('Bin Analysis'!$C$3:$S$10110,MATCH($L36,'Bin Analysis'!$L$3:$L$10110,0),MATCH(S$5,'Bin Analysis'!$C$2:$S$2,0))," ")))))</f>
        <v>no</v>
      </c>
      <c r="T36" s="68">
        <f>Assignments!K35</f>
        <v>0.89549255941176464</v>
      </c>
      <c r="U36" s="68">
        <f>Assignments!L35</f>
        <v>0.22051092604796663</v>
      </c>
      <c r="V36" s="74" t="str">
        <f>Assignments!V35</f>
        <v>Neutral</v>
      </c>
    </row>
    <row r="37" spans="1:22" x14ac:dyDescent="0.25">
      <c r="A37" s="89" t="s">
        <v>148</v>
      </c>
      <c r="B37" s="79">
        <v>2</v>
      </c>
      <c r="C37" s="79" t="s">
        <v>149</v>
      </c>
      <c r="D37" s="79">
        <v>1.04760082</v>
      </c>
      <c r="E37" s="79">
        <v>4.402002E-2</v>
      </c>
      <c r="G37" s="40">
        <f>IFERROR('Data Transformation'!M35," ")</f>
        <v>30</v>
      </c>
      <c r="I37" t="s">
        <v>122</v>
      </c>
      <c r="J37">
        <v>0.5</v>
      </c>
      <c r="L37" s="66">
        <f t="shared" si="0"/>
        <v>31</v>
      </c>
      <c r="M37" s="67">
        <f>IF(L37=" "," ",(IF($L37&gt;0,INDEX('Bin Analysis'!$C$3:$S$10110,MATCH($L37,'Bin Analysis'!$L$3:$L$10110,0),MATCH(M$5,'Bin Analysis'!$C$2:$S$2,0))," ")))</f>
        <v>13</v>
      </c>
      <c r="N37" s="68">
        <f>IF($L37=" "," ",(IF($M37=FALSE," ",(IF($M37&gt;0,INDEX('Bin Analysis'!$C$3:$S$10110,MATCH($L37,'Bin Analysis'!$L$3:$L$10110,0),MATCH(N$5,'Bin Analysis'!$C$2:$S$2,0))," ")))))</f>
        <v>0</v>
      </c>
      <c r="O37" s="68">
        <f>IF($L37=" "," ",(IF($M37=FALSE," ",(IF($M37&gt;0,INDEX('Bin Analysis'!$C$3:$S$10110,MATCH($L37,'Bin Analysis'!$L$3:$L$10110,0),MATCH(O$5,'Bin Analysis'!$C$2:$S$2,0))," ")))))</f>
        <v>0.41666666666666669</v>
      </c>
      <c r="P37" s="68">
        <f>IF($L37=" "," ",(IF($M37=FALSE," ",(IF($M37&gt;0,INDEX('Bin Analysis'!$C$3:$S$10110,MATCH($L37,'Bin Analysis'!$L$3:$L$10110,0),MATCH(P$5,'Bin Analysis'!$C$2:$S$2,0))," ")))))</f>
        <v>0.7</v>
      </c>
      <c r="Q37" s="68">
        <f>IF($L37=" "," ",(IF($M37=FALSE," ",(IF($M37&gt;0,INDEX('Bin Analysis'!$C$3:$S$10110,MATCH($L37,'Bin Analysis'!$L$3:$L$10110,0),MATCH(Q$5,'Bin Analysis'!$C$2:$S$2,0))," ")))))</f>
        <v>0.65217391304347827</v>
      </c>
      <c r="R37" s="68">
        <f>IF($L37=" "," ",(IF($M37=FALSE," ",(IF($M37&gt;0,INDEX('Bin Analysis'!$C$3:$S$10110,MATCH($L37,'Bin Analysis'!$L$3:$L$10110,0),MATCH(R$5,'Bin Analysis'!$C$2:$S$2,0))," ")))))</f>
        <v>8.3333333333333329E-2</v>
      </c>
      <c r="S37" s="68" t="str">
        <f>IF($L37=" "," ",(IF($M37=FALSE," ",(IF($M37&gt;0,INDEX('Bin Analysis'!$C$3:$S$10110,MATCH($L37,'Bin Analysis'!$L$3:$L$10110,0),MATCH(S$5,'Bin Analysis'!$C$2:$S$2,0))," ")))))</f>
        <v>no</v>
      </c>
      <c r="T37" s="68">
        <f>Assignments!K36</f>
        <v>0.69238992333333327</v>
      </c>
      <c r="U37" s="68">
        <f>Assignments!L36</f>
        <v>0.23427367361475013</v>
      </c>
      <c r="V37" s="74" t="str">
        <f>Assignments!V36</f>
        <v>Rheostat</v>
      </c>
    </row>
    <row r="38" spans="1:22" ht="16.5" thickBot="1" x14ac:dyDescent="0.3">
      <c r="A38" s="89" t="s">
        <v>148</v>
      </c>
      <c r="B38" s="79">
        <v>2</v>
      </c>
      <c r="C38" s="79" t="s">
        <v>146</v>
      </c>
      <c r="D38" s="79">
        <v>1.05449701</v>
      </c>
      <c r="E38" s="79">
        <v>2.981959E-2</v>
      </c>
      <c r="G38" s="40">
        <f>IFERROR('Data Transformation'!M36," ")</f>
        <v>31</v>
      </c>
      <c r="L38" s="66">
        <f t="shared" si="0"/>
        <v>32</v>
      </c>
      <c r="M38" s="67">
        <f>IF(L38=" "," ",(IF($L38&gt;0,INDEX('Bin Analysis'!$C$3:$S$10110,MATCH($L38,'Bin Analysis'!$L$3:$L$10110,0),MATCH(M$5,'Bin Analysis'!$C$2:$S$2,0))," ")))</f>
        <v>18</v>
      </c>
      <c r="N38" s="68">
        <f>IF($L38=" "," ",(IF($M38=FALSE," ",(IF($M38&gt;0,INDEX('Bin Analysis'!$C$3:$S$10110,MATCH($L38,'Bin Analysis'!$L$3:$L$10110,0),MATCH(N$5,'Bin Analysis'!$C$2:$S$2,0))," ")))))</f>
        <v>0</v>
      </c>
      <c r="O38" s="68">
        <f>IF($L38=" "," ",(IF($M38=FALSE," ",(IF($M38&gt;0,INDEX('Bin Analysis'!$C$3:$S$10110,MATCH($L38,'Bin Analysis'!$L$3:$L$10110,0),MATCH(O$5,'Bin Analysis'!$C$2:$S$2,0))," ")))))</f>
        <v>0</v>
      </c>
      <c r="P38" s="68">
        <f>IF($L38=" "," ",(IF($M38=FALSE," ",(IF($M38&gt;0,INDEX('Bin Analysis'!$C$3:$S$10110,MATCH($L38,'Bin Analysis'!$L$3:$L$10110,0),MATCH(P$5,'Bin Analysis'!$C$2:$S$2,0))," ")))))</f>
        <v>0.3</v>
      </c>
      <c r="Q38" s="68">
        <f>IF($L38=" "," ",(IF($M38=FALSE," ",(IF($M38&gt;0,INDEX('Bin Analysis'!$C$3:$S$10110,MATCH($L38,'Bin Analysis'!$L$3:$L$10110,0),MATCH(Q$5,'Bin Analysis'!$C$2:$S$2,0))," ")))))</f>
        <v>0.17391304347826086</v>
      </c>
      <c r="R38" s="68">
        <f>IF($L38=" "," ",(IF($M38=FALSE," ",(IF($M38&gt;0,INDEX('Bin Analysis'!$C$3:$S$10110,MATCH($L38,'Bin Analysis'!$L$3:$L$10110,0),MATCH(R$5,'Bin Analysis'!$C$2:$S$2,0))," ")))))</f>
        <v>0.88235294117647056</v>
      </c>
      <c r="S38" s="68" t="str">
        <f>IF($L38=" "," ",(IF($M38=FALSE," ",(IF($M38&gt;0,INDEX('Bin Analysis'!$C$3:$S$10110,MATCH($L38,'Bin Analysis'!$L$3:$L$10110,0),MATCH(S$5,'Bin Analysis'!$C$2:$S$2,0))," ")))))</f>
        <v>no</v>
      </c>
      <c r="T38" s="68">
        <f>Assignments!K37</f>
        <v>0.22017312647058823</v>
      </c>
      <c r="U38" s="68">
        <f>Assignments!L37</f>
        <v>8.4449928610190655E-2</v>
      </c>
      <c r="V38" s="74" t="str">
        <f>Assignments!V37</f>
        <v>Toggle</v>
      </c>
    </row>
    <row r="39" spans="1:22" ht="16.5" thickBot="1" x14ac:dyDescent="0.3">
      <c r="A39" s="89" t="s">
        <v>148</v>
      </c>
      <c r="B39" s="79">
        <v>2</v>
      </c>
      <c r="C39" s="79" t="s">
        <v>145</v>
      </c>
      <c r="D39" s="79">
        <v>1.0848392600000001</v>
      </c>
      <c r="E39" s="79">
        <v>4.959334E-2</v>
      </c>
      <c r="G39" s="40">
        <f>IFERROR('Data Transformation'!M37," ")</f>
        <v>32</v>
      </c>
      <c r="I39" s="38" t="s">
        <v>123</v>
      </c>
      <c r="J39" s="1"/>
      <c r="L39" s="66">
        <f t="shared" si="0"/>
        <v>33</v>
      </c>
      <c r="M39" s="67">
        <f>IF(L39=" "," ",(IF($L39&gt;0,INDEX('Bin Analysis'!$C$3:$S$10110,MATCH($L39,'Bin Analysis'!$L$3:$L$10110,0),MATCH(M$5,'Bin Analysis'!$C$2:$S$2,0))," ")))</f>
        <v>9</v>
      </c>
      <c r="N39" s="68">
        <f>IF($L39=" "," ",(IF($M39=FALSE," ",(IF($M39&gt;0,INDEX('Bin Analysis'!$C$3:$S$10110,MATCH($L39,'Bin Analysis'!$L$3:$L$10110,0),MATCH(N$5,'Bin Analysis'!$C$2:$S$2,0))," ")))))</f>
        <v>0</v>
      </c>
      <c r="O39" s="68">
        <f>IF($L39=" "," ",(IF($M39=FALSE," ",(IF($M39&gt;0,INDEX('Bin Analysis'!$C$3:$S$10110,MATCH($L39,'Bin Analysis'!$L$3:$L$10110,0),MATCH(O$5,'Bin Analysis'!$C$2:$S$2,0))," ")))))</f>
        <v>0.625</v>
      </c>
      <c r="P39" s="68">
        <f>IF($L39=" "," ",(IF($M39=FALSE," ",(IF($M39&gt;0,INDEX('Bin Analysis'!$C$3:$S$10110,MATCH($L39,'Bin Analysis'!$L$3:$L$10110,0),MATCH(P$5,'Bin Analysis'!$C$2:$S$2,0))," ")))))</f>
        <v>0.4</v>
      </c>
      <c r="Q39" s="68">
        <f>IF($L39=" "," ",(IF($M39=FALSE," ",(IF($M39&gt;0,INDEX('Bin Analysis'!$C$3:$S$10110,MATCH($L39,'Bin Analysis'!$L$3:$L$10110,0),MATCH(Q$5,'Bin Analysis'!$C$2:$S$2,0))," ")))))</f>
        <v>0.39130434782608697</v>
      </c>
      <c r="R39" s="68">
        <f>IF($L39=" "," ",(IF($M39=FALSE," ",(IF($M39&gt;0,INDEX('Bin Analysis'!$C$3:$S$10110,MATCH($L39,'Bin Analysis'!$L$3:$L$10110,0),MATCH(R$5,'Bin Analysis'!$C$2:$S$2,0))," ")))))</f>
        <v>0</v>
      </c>
      <c r="S39" s="68" t="str">
        <f>IF($L39=" "," ",(IF($M39=FALSE," ",(IF($M39&gt;0,INDEX('Bin Analysis'!$C$3:$S$10110,MATCH($L39,'Bin Analysis'!$L$3:$L$10110,0),MATCH(S$5,'Bin Analysis'!$C$2:$S$2,0))," ")))))</f>
        <v>no</v>
      </c>
      <c r="T39" s="68">
        <f>Assignments!K38</f>
        <v>0.88017524749999998</v>
      </c>
      <c r="U39" s="68">
        <f>Assignments!L38</f>
        <v>0.1074635591546776</v>
      </c>
      <c r="V39" s="74" t="str">
        <f>Assignments!V38</f>
        <v>Moderate</v>
      </c>
    </row>
    <row r="40" spans="1:22" x14ac:dyDescent="0.25">
      <c r="A40" s="89" t="s">
        <v>148</v>
      </c>
      <c r="B40" s="79">
        <v>2</v>
      </c>
      <c r="C40" s="79" t="s">
        <v>142</v>
      </c>
      <c r="D40" s="79">
        <v>1.08872203</v>
      </c>
      <c r="E40" s="79">
        <v>4.9598219999999998E-2</v>
      </c>
      <c r="G40" s="40">
        <f>IFERROR('Data Transformation'!M38," ")</f>
        <v>33</v>
      </c>
      <c r="I40" t="s">
        <v>124</v>
      </c>
      <c r="J40">
        <v>0.64</v>
      </c>
      <c r="L40" s="66">
        <f t="shared" si="0"/>
        <v>34</v>
      </c>
      <c r="M40" s="67" t="b">
        <f>IF(L40=" "," ",(IF($L40&gt;0,INDEX('Bin Analysis'!$C$3:$S$10110,MATCH($L40,'Bin Analysis'!$L$3:$L$10110,0),MATCH(M$5,'Bin Analysis'!$C$2:$S$2,0))," ")))</f>
        <v>0</v>
      </c>
      <c r="N40" s="68" t="str">
        <f>IF($L40=" "," ",(IF($M40=FALSE," ",(IF($M40&gt;0,INDEX('Bin Analysis'!$C$3:$S$10110,MATCH($L40,'Bin Analysis'!$L$3:$L$10110,0),MATCH(N$5,'Bin Analysis'!$C$2:$S$2,0))," ")))))</f>
        <v xml:space="preserve"> </v>
      </c>
      <c r="O40" s="68" t="str">
        <f>IF($L40=" "," ",(IF($M40=FALSE," ",(IF($M40&gt;0,INDEX('Bin Analysis'!$C$3:$S$10110,MATCH($L40,'Bin Analysis'!$L$3:$L$10110,0),MATCH(O$5,'Bin Analysis'!$C$2:$S$2,0))," ")))))</f>
        <v xml:space="preserve"> </v>
      </c>
      <c r="P40" s="68" t="str">
        <f>IF($L40=" "," ",(IF($M40=FALSE," ",(IF($M40&gt;0,INDEX('Bin Analysis'!$C$3:$S$10110,MATCH($L40,'Bin Analysis'!$L$3:$L$10110,0),MATCH(P$5,'Bin Analysis'!$C$2:$S$2,0))," ")))))</f>
        <v xml:space="preserve"> </v>
      </c>
      <c r="Q40" s="68" t="str">
        <f>IF($L40=" "," ",(IF($M40=FALSE," ",(IF($M40&gt;0,INDEX('Bin Analysis'!$C$3:$S$10110,MATCH($L40,'Bin Analysis'!$L$3:$L$10110,0),MATCH(Q$5,'Bin Analysis'!$C$2:$S$2,0))," ")))))</f>
        <v xml:space="preserve"> </v>
      </c>
      <c r="R40" s="68" t="str">
        <f>IF($L40=" "," ",(IF($M40=FALSE," ",(IF($M40&gt;0,INDEX('Bin Analysis'!$C$3:$S$10110,MATCH($L40,'Bin Analysis'!$L$3:$L$10110,0),MATCH(R$5,'Bin Analysis'!$C$2:$S$2,0))," ")))))</f>
        <v xml:space="preserve"> </v>
      </c>
      <c r="S40" s="68" t="str">
        <f>IF($L40=" "," ",(IF($M40=FALSE," ",(IF($M40&gt;0,INDEX('Bin Analysis'!$C$3:$S$10110,MATCH($L40,'Bin Analysis'!$L$3:$L$10110,0),MATCH(S$5,'Bin Analysis'!$C$2:$S$2,0))," ")))))</f>
        <v xml:space="preserve"> </v>
      </c>
      <c r="T40" s="68">
        <f>Assignments!K39</f>
        <v>0.83339574500000002</v>
      </c>
      <c r="U40" s="68">
        <f>Assignments!L39</f>
        <v>0.170549623067728</v>
      </c>
      <c r="V40" s="74" t="str">
        <f>Assignments!V39</f>
        <v/>
      </c>
    </row>
    <row r="41" spans="1:22" x14ac:dyDescent="0.25">
      <c r="A41" s="89" t="s">
        <v>152</v>
      </c>
      <c r="B41" s="79">
        <v>3</v>
      </c>
      <c r="C41" s="79" t="s">
        <v>149</v>
      </c>
      <c r="D41" s="79">
        <v>0.86198507999999996</v>
      </c>
      <c r="E41" s="79">
        <v>4.756635E-2</v>
      </c>
      <c r="G41" s="40">
        <f>IFERROR('Data Transformation'!M39," ")</f>
        <v>34</v>
      </c>
      <c r="L41" s="66">
        <f t="shared" si="0"/>
        <v>35</v>
      </c>
      <c r="M41" s="67">
        <f>IF(L41=" "," ",(IF($L41&gt;0,INDEX('Bin Analysis'!$C$3:$S$10110,MATCH($L41,'Bin Analysis'!$L$3:$L$10110,0),MATCH(M$5,'Bin Analysis'!$C$2:$S$2,0))," ")))</f>
        <v>18</v>
      </c>
      <c r="N41" s="68">
        <f>IF($L41=" "," ",(IF($M41=FALSE," ",(IF($M41&gt;0,INDEX('Bin Analysis'!$C$3:$S$10110,MATCH($L41,'Bin Analysis'!$L$3:$L$10110,0),MATCH(N$5,'Bin Analysis'!$C$2:$S$2,0))," ")))))</f>
        <v>5.8823529411764705E-2</v>
      </c>
      <c r="O41" s="68">
        <f>IF($L41=" "," ",(IF($M41=FALSE," ",(IF($M41&gt;0,INDEX('Bin Analysis'!$C$3:$S$10110,MATCH($L41,'Bin Analysis'!$L$3:$L$10110,0),MATCH(O$5,'Bin Analysis'!$C$2:$S$2,0))," ")))))</f>
        <v>0</v>
      </c>
      <c r="P41" s="68">
        <f>IF($L41=" "," ",(IF($M41=FALSE," ",(IF($M41&gt;0,INDEX('Bin Analysis'!$C$3:$S$10110,MATCH($L41,'Bin Analysis'!$L$3:$L$10110,0),MATCH(P$5,'Bin Analysis'!$C$2:$S$2,0))," ")))))</f>
        <v>0.5</v>
      </c>
      <c r="Q41" s="68">
        <f>IF($L41=" "," ",(IF($M41=FALSE," ",(IF($M41&gt;0,INDEX('Bin Analysis'!$C$3:$S$10110,MATCH($L41,'Bin Analysis'!$L$3:$L$10110,0),MATCH(Q$5,'Bin Analysis'!$C$2:$S$2,0))," ")))))</f>
        <v>0.39130434782608697</v>
      </c>
      <c r="R41" s="68">
        <f>IF($L41=" "," ",(IF($M41=FALSE," ",(IF($M41&gt;0,INDEX('Bin Analysis'!$C$3:$S$10110,MATCH($L41,'Bin Analysis'!$L$3:$L$10110,0),MATCH(R$5,'Bin Analysis'!$C$2:$S$2,0))," ")))))</f>
        <v>0.82352941176470584</v>
      </c>
      <c r="S41" s="68" t="str">
        <f>IF($L41=" "," ",(IF($M41=FALSE," ",(IF($M41&gt;0,INDEX('Bin Analysis'!$C$3:$S$10110,MATCH($L41,'Bin Analysis'!$L$3:$L$10110,0),MATCH(S$5,'Bin Analysis'!$C$2:$S$2,0))," ")))))</f>
        <v>no</v>
      </c>
      <c r="T41" s="68">
        <f>Assignments!K40</f>
        <v>0.3127292652941176</v>
      </c>
      <c r="U41" s="68">
        <f>Assignments!L40</f>
        <v>0.27073410812004278</v>
      </c>
      <c r="V41" s="74" t="str">
        <f>Assignments!V40</f>
        <v>Toggle</v>
      </c>
    </row>
    <row r="42" spans="1:22" x14ac:dyDescent="0.25">
      <c r="A42" s="89" t="s">
        <v>152</v>
      </c>
      <c r="B42" s="79">
        <v>3</v>
      </c>
      <c r="C42" s="79" t="s">
        <v>154</v>
      </c>
      <c r="D42" s="79">
        <v>0.90679357000000005</v>
      </c>
      <c r="E42" s="79">
        <v>3.3116149999999997E-2</v>
      </c>
      <c r="G42" s="40">
        <f>IFERROR('Data Transformation'!M40," ")</f>
        <v>35</v>
      </c>
      <c r="L42" s="66">
        <f t="shared" si="0"/>
        <v>36</v>
      </c>
      <c r="M42" s="67">
        <f>IF(L42=" "," ",(IF($L42&gt;0,INDEX('Bin Analysis'!$C$3:$S$10110,MATCH($L42,'Bin Analysis'!$L$3:$L$10110,0),MATCH(M$5,'Bin Analysis'!$C$2:$S$2,0))," ")))</f>
        <v>20</v>
      </c>
      <c r="N42" s="68">
        <f>IF($L42=" "," ",(IF($M42=FALSE," ",(IF($M42&gt;0,INDEX('Bin Analysis'!$C$3:$S$10110,MATCH($L42,'Bin Analysis'!$L$3:$L$10110,0),MATCH(N$5,'Bin Analysis'!$C$2:$S$2,0))," ")))))</f>
        <v>0</v>
      </c>
      <c r="O42" s="68">
        <f>IF($L42=" "," ",(IF($M42=FALSE," ",(IF($M42&gt;0,INDEX('Bin Analysis'!$C$3:$S$10110,MATCH($L42,'Bin Analysis'!$L$3:$L$10110,0),MATCH(O$5,'Bin Analysis'!$C$2:$S$2,0))," ")))))</f>
        <v>0.78947368421052633</v>
      </c>
      <c r="P42" s="68">
        <f>IF($L42=" "," ",(IF($M42=FALSE," ",(IF($M42&gt;0,INDEX('Bin Analysis'!$C$3:$S$10110,MATCH($L42,'Bin Analysis'!$L$3:$L$10110,0),MATCH(P$5,'Bin Analysis'!$C$2:$S$2,0))," ")))))</f>
        <v>0.5</v>
      </c>
      <c r="Q42" s="68">
        <f>IF($L42=" "," ",(IF($M42=FALSE," ",(IF($M42&gt;0,INDEX('Bin Analysis'!$C$3:$S$10110,MATCH($L42,'Bin Analysis'!$L$3:$L$10110,0),MATCH(Q$5,'Bin Analysis'!$C$2:$S$2,0))," ")))))</f>
        <v>0.43478260869565216</v>
      </c>
      <c r="R42" s="68">
        <f>IF($L42=" "," ",(IF($M42=FALSE," ",(IF($M42&gt;0,INDEX('Bin Analysis'!$C$3:$S$10110,MATCH($L42,'Bin Analysis'!$L$3:$L$10110,0),MATCH(R$5,'Bin Analysis'!$C$2:$S$2,0))," ")))))</f>
        <v>5.2631578947368418E-2</v>
      </c>
      <c r="S42" s="68" t="str">
        <f>IF($L42=" "," ",(IF($M42=FALSE," ",(IF($M42&gt;0,INDEX('Bin Analysis'!$C$3:$S$10110,MATCH($L42,'Bin Analysis'!$L$3:$L$10110,0),MATCH(S$5,'Bin Analysis'!$C$2:$S$2,0))," ")))))</f>
        <v>no</v>
      </c>
      <c r="T42" s="68">
        <f>Assignments!K41</f>
        <v>0.88089537947368435</v>
      </c>
      <c r="U42" s="68">
        <f>Assignments!L41</f>
        <v>0.20984257424499861</v>
      </c>
      <c r="V42" s="74" t="str">
        <f>Assignments!V41</f>
        <v>Neutral</v>
      </c>
    </row>
    <row r="43" spans="1:22" x14ac:dyDescent="0.25">
      <c r="A43" s="89" t="s">
        <v>152</v>
      </c>
      <c r="B43" s="79">
        <v>3</v>
      </c>
      <c r="C43" s="79" t="s">
        <v>143</v>
      </c>
      <c r="D43" s="79">
        <v>0.90758629999999996</v>
      </c>
      <c r="E43" s="79">
        <v>4.4948870000000002E-2</v>
      </c>
      <c r="G43" s="40">
        <f>IFERROR('Data Transformation'!M41," ")</f>
        <v>36</v>
      </c>
      <c r="L43" s="66">
        <f t="shared" si="0"/>
        <v>37</v>
      </c>
      <c r="M43" s="67">
        <f>IF(L43=" "," ",(IF($L43&gt;0,INDEX('Bin Analysis'!$C$3:$S$10110,MATCH($L43,'Bin Analysis'!$L$3:$L$10110,0),MATCH(M$5,'Bin Analysis'!$C$2:$S$2,0))," ")))</f>
        <v>20</v>
      </c>
      <c r="N43" s="68">
        <f>IF($L43=" "," ",(IF($M43=FALSE," ",(IF($M43&gt;0,INDEX('Bin Analysis'!$C$3:$S$10110,MATCH($L43,'Bin Analysis'!$L$3:$L$10110,0),MATCH(N$5,'Bin Analysis'!$C$2:$S$2,0))," ")))))</f>
        <v>0</v>
      </c>
      <c r="O43" s="68">
        <f>IF($L43=" "," ",(IF($M43=FALSE," ",(IF($M43&gt;0,INDEX('Bin Analysis'!$C$3:$S$10110,MATCH($L43,'Bin Analysis'!$L$3:$L$10110,0),MATCH(O$5,'Bin Analysis'!$C$2:$S$2,0))," ")))))</f>
        <v>0.21052631578947367</v>
      </c>
      <c r="P43" s="68">
        <f>IF($L43=" "," ",(IF($M43=FALSE," ",(IF($M43&gt;0,INDEX('Bin Analysis'!$C$3:$S$10110,MATCH($L43,'Bin Analysis'!$L$3:$L$10110,0),MATCH(P$5,'Bin Analysis'!$C$2:$S$2,0))," ")))))</f>
        <v>0.5</v>
      </c>
      <c r="Q43" s="68">
        <f>IF($L43=" "," ",(IF($M43=FALSE," ",(IF($M43&gt;0,INDEX('Bin Analysis'!$C$3:$S$10110,MATCH($L43,'Bin Analysis'!$L$3:$L$10110,0),MATCH(Q$5,'Bin Analysis'!$C$2:$S$2,0))," ")))))</f>
        <v>0.47826086956521741</v>
      </c>
      <c r="R43" s="68">
        <f>IF($L43=" "," ",(IF($M43=FALSE," ",(IF($M43&gt;0,INDEX('Bin Analysis'!$C$3:$S$10110,MATCH($L43,'Bin Analysis'!$L$3:$L$10110,0),MATCH(R$5,'Bin Analysis'!$C$2:$S$2,0))," ")))))</f>
        <v>0</v>
      </c>
      <c r="S43" s="68" t="str">
        <f>IF($L43=" "," ",(IF($M43=FALSE," ",(IF($M43&gt;0,INDEX('Bin Analysis'!$C$3:$S$10110,MATCH($L43,'Bin Analysis'!$L$3:$L$10110,0),MATCH(S$5,'Bin Analysis'!$C$2:$S$2,0))," ")))))</f>
        <v>no</v>
      </c>
      <c r="T43" s="68">
        <f>Assignments!K42</f>
        <v>0.76845803421052628</v>
      </c>
      <c r="U43" s="68">
        <f>Assignments!L42</f>
        <v>0.12182020618807828</v>
      </c>
      <c r="V43" s="74" t="str">
        <f>Assignments!V42</f>
        <v>Moderate</v>
      </c>
    </row>
    <row r="44" spans="1:22" x14ac:dyDescent="0.25">
      <c r="A44" s="89" t="s">
        <v>152</v>
      </c>
      <c r="B44" s="79">
        <v>3</v>
      </c>
      <c r="C44" s="79" t="s">
        <v>142</v>
      </c>
      <c r="D44" s="79">
        <v>0.93988592999999998</v>
      </c>
      <c r="E44" s="79">
        <v>6.5294920000000006E-2</v>
      </c>
      <c r="G44" s="40">
        <f>IFERROR('Data Transformation'!M42," ")</f>
        <v>37</v>
      </c>
      <c r="L44" s="66">
        <f t="shared" si="0"/>
        <v>38</v>
      </c>
      <c r="M44" s="67">
        <f>IF(L44=" "," ",(IF($L44&gt;0,INDEX('Bin Analysis'!$C$3:$S$10110,MATCH($L44,'Bin Analysis'!$L$3:$L$10110,0),MATCH(M$5,'Bin Analysis'!$C$2:$S$2,0))," ")))</f>
        <v>20</v>
      </c>
      <c r="N44" s="68">
        <f>IF($L44=" "," ",(IF($M44=FALSE," ",(IF($M44&gt;0,INDEX('Bin Analysis'!$C$3:$S$10110,MATCH($L44,'Bin Analysis'!$L$3:$L$10110,0),MATCH(N$5,'Bin Analysis'!$C$2:$S$2,0))," ")))))</f>
        <v>0</v>
      </c>
      <c r="O44" s="68">
        <f>IF($L44=" "," ",(IF($M44=FALSE," ",(IF($M44&gt;0,INDEX('Bin Analysis'!$C$3:$S$10110,MATCH($L44,'Bin Analysis'!$L$3:$L$10110,0),MATCH(O$5,'Bin Analysis'!$C$2:$S$2,0))," ")))))</f>
        <v>0.21052631578947367</v>
      </c>
      <c r="P44" s="68">
        <f>IF($L44=" "," ",(IF($M44=FALSE," ",(IF($M44&gt;0,INDEX('Bin Analysis'!$C$3:$S$10110,MATCH($L44,'Bin Analysis'!$L$3:$L$10110,0),MATCH(P$5,'Bin Analysis'!$C$2:$S$2,0))," ")))))</f>
        <v>0.7</v>
      </c>
      <c r="Q44" s="68">
        <f>IF($L44=" "," ",(IF($M44=FALSE," ",(IF($M44&gt;0,INDEX('Bin Analysis'!$C$3:$S$10110,MATCH($L44,'Bin Analysis'!$L$3:$L$10110,0),MATCH(Q$5,'Bin Analysis'!$C$2:$S$2,0))," ")))))</f>
        <v>0.65217391304347827</v>
      </c>
      <c r="R44" s="68">
        <f>IF($L44=" "," ",(IF($M44=FALSE," ",(IF($M44&gt;0,INDEX('Bin Analysis'!$C$3:$S$10110,MATCH($L44,'Bin Analysis'!$L$3:$L$10110,0),MATCH(R$5,'Bin Analysis'!$C$2:$S$2,0))," ")))))</f>
        <v>0.10526315789473684</v>
      </c>
      <c r="S44" s="68" t="str">
        <f>IF($L44=" "," ",(IF($M44=FALSE," ",(IF($M44&gt;0,INDEX('Bin Analysis'!$C$3:$S$10110,MATCH($L44,'Bin Analysis'!$L$3:$L$10110,0),MATCH(S$5,'Bin Analysis'!$C$2:$S$2,0))," ")))))</f>
        <v>no</v>
      </c>
      <c r="T44" s="68">
        <f>Assignments!K43</f>
        <v>0.70262068421052637</v>
      </c>
      <c r="U44" s="68">
        <f>Assignments!L43</f>
        <v>0.26385922992700689</v>
      </c>
      <c r="V44" s="74" t="str">
        <f>Assignments!V43</f>
        <v>Rheostat</v>
      </c>
    </row>
    <row r="45" spans="1:22" x14ac:dyDescent="0.25">
      <c r="A45" s="89" t="s">
        <v>152</v>
      </c>
      <c r="B45" s="79">
        <v>3</v>
      </c>
      <c r="C45" s="79" t="s">
        <v>151</v>
      </c>
      <c r="D45" s="79">
        <v>0.94687138999999998</v>
      </c>
      <c r="E45" s="79">
        <v>6.4321169999999997E-2</v>
      </c>
      <c r="G45" s="40">
        <f>IFERROR('Data Transformation'!M43," ")</f>
        <v>38</v>
      </c>
      <c r="L45" s="66">
        <f t="shared" si="0"/>
        <v>39</v>
      </c>
      <c r="M45" s="67">
        <f>IF(L45=" "," ",(IF($L45&gt;0,INDEX('Bin Analysis'!$C$3:$S$10110,MATCH($L45,'Bin Analysis'!$L$3:$L$10110,0),MATCH(M$5,'Bin Analysis'!$C$2:$S$2,0))," ")))</f>
        <v>20</v>
      </c>
      <c r="N45" s="68">
        <f>IF($L45=" "," ",(IF($M45=FALSE," ",(IF($M45&gt;0,INDEX('Bin Analysis'!$C$3:$S$10110,MATCH($L45,'Bin Analysis'!$L$3:$L$10110,0),MATCH(N$5,'Bin Analysis'!$C$2:$S$2,0))," ")))))</f>
        <v>5.2631578947368418E-2</v>
      </c>
      <c r="O45" s="68">
        <f>IF($L45=" "," ",(IF($M45=FALSE," ",(IF($M45&gt;0,INDEX('Bin Analysis'!$C$3:$S$10110,MATCH($L45,'Bin Analysis'!$L$3:$L$10110,0),MATCH(O$5,'Bin Analysis'!$C$2:$S$2,0))," ")))))</f>
        <v>0.89473684210526316</v>
      </c>
      <c r="P45" s="68">
        <f>IF($L45=" "," ",(IF($M45=FALSE," ",(IF($M45&gt;0,INDEX('Bin Analysis'!$C$3:$S$10110,MATCH($L45,'Bin Analysis'!$L$3:$L$10110,0),MATCH(P$5,'Bin Analysis'!$C$2:$S$2,0))," ")))))</f>
        <v>0.4</v>
      </c>
      <c r="Q45" s="68">
        <f>IF($L45=" "," ",(IF($M45=FALSE," ",(IF($M45&gt;0,INDEX('Bin Analysis'!$C$3:$S$10110,MATCH($L45,'Bin Analysis'!$L$3:$L$10110,0),MATCH(Q$5,'Bin Analysis'!$C$2:$S$2,0))," ")))))</f>
        <v>0.34782608695652173</v>
      </c>
      <c r="R45" s="68">
        <f>IF($L45=" "," ",(IF($M45=FALSE," ",(IF($M45&gt;0,INDEX('Bin Analysis'!$C$3:$S$10110,MATCH($L45,'Bin Analysis'!$L$3:$L$10110,0),MATCH(R$5,'Bin Analysis'!$C$2:$S$2,0))," ")))))</f>
        <v>0</v>
      </c>
      <c r="S45" s="68" t="str">
        <f>IF($L45=" "," ",(IF($M45=FALSE," ",(IF($M45&gt;0,INDEX('Bin Analysis'!$C$3:$S$10110,MATCH($L45,'Bin Analysis'!$L$3:$L$10110,0),MATCH(S$5,'Bin Analysis'!$C$2:$S$2,0))," ")))))</f>
        <v>no</v>
      </c>
      <c r="T45" s="68">
        <f>Assignments!K44</f>
        <v>0.98506165263157897</v>
      </c>
      <c r="U45" s="68">
        <f>Assignments!L44</f>
        <v>0.12441890267566945</v>
      </c>
      <c r="V45" s="74" t="str">
        <f>Assignments!V44</f>
        <v>Neutral</v>
      </c>
    </row>
    <row r="46" spans="1:22" x14ac:dyDescent="0.25">
      <c r="A46" s="89" t="s">
        <v>152</v>
      </c>
      <c r="B46" s="79">
        <v>3</v>
      </c>
      <c r="C46" s="79" t="s">
        <v>9</v>
      </c>
      <c r="D46" s="79">
        <v>0.96033091000000004</v>
      </c>
      <c r="E46" s="79">
        <v>3.2433530000000002E-2</v>
      </c>
      <c r="G46" s="40">
        <f>IFERROR('Data Transformation'!M44," ")</f>
        <v>39</v>
      </c>
      <c r="L46" s="66">
        <f t="shared" si="0"/>
        <v>40</v>
      </c>
      <c r="M46" s="67">
        <f>IF(L46=" "," ",(IF($L46&gt;0,INDEX('Bin Analysis'!$C$3:$S$10110,MATCH($L46,'Bin Analysis'!$L$3:$L$10110,0),MATCH(M$5,'Bin Analysis'!$C$2:$S$2,0))," ")))</f>
        <v>20</v>
      </c>
      <c r="N46" s="68">
        <f>IF($L46=" "," ",(IF($M46=FALSE," ",(IF($M46&gt;0,INDEX('Bin Analysis'!$C$3:$S$10110,MATCH($L46,'Bin Analysis'!$L$3:$L$10110,0),MATCH(N$5,'Bin Analysis'!$C$2:$S$2,0))," ")))))</f>
        <v>0</v>
      </c>
      <c r="O46" s="68">
        <f>IF($L46=" "," ",(IF($M46=FALSE," ",(IF($M46&gt;0,INDEX('Bin Analysis'!$C$3:$S$10110,MATCH($L46,'Bin Analysis'!$L$3:$L$10110,0),MATCH(O$5,'Bin Analysis'!$C$2:$S$2,0))," ")))))</f>
        <v>0.31578947368421051</v>
      </c>
      <c r="P46" s="68">
        <f>IF($L46=" "," ",(IF($M46=FALSE," ",(IF($M46&gt;0,INDEX('Bin Analysis'!$C$3:$S$10110,MATCH($L46,'Bin Analysis'!$L$3:$L$10110,0),MATCH(P$5,'Bin Analysis'!$C$2:$S$2,0))," ")))))</f>
        <v>0.7</v>
      </c>
      <c r="Q46" s="68">
        <f>IF($L46=" "," ",(IF($M46=FALSE," ",(IF($M46&gt;0,INDEX('Bin Analysis'!$C$3:$S$10110,MATCH($L46,'Bin Analysis'!$L$3:$L$10110,0),MATCH(Q$5,'Bin Analysis'!$C$2:$S$2,0))," ")))))</f>
        <v>0.65217391304347827</v>
      </c>
      <c r="R46" s="68">
        <f>IF($L46=" "," ",(IF($M46=FALSE," ",(IF($M46&gt;0,INDEX('Bin Analysis'!$C$3:$S$10110,MATCH($L46,'Bin Analysis'!$L$3:$L$10110,0),MATCH(R$5,'Bin Analysis'!$C$2:$S$2,0))," ")))))</f>
        <v>5.2631578947368418E-2</v>
      </c>
      <c r="S46" s="68" t="str">
        <f>IF($L46=" "," ",(IF($M46=FALSE," ",(IF($M46&gt;0,INDEX('Bin Analysis'!$C$3:$S$10110,MATCH($L46,'Bin Analysis'!$L$3:$L$10110,0),MATCH(S$5,'Bin Analysis'!$C$2:$S$2,0))," ")))))</f>
        <v>no</v>
      </c>
      <c r="T46" s="68">
        <f>Assignments!K45</f>
        <v>0.73410545210526312</v>
      </c>
      <c r="U46" s="68">
        <f>Assignments!L45</f>
        <v>0.21673792928736926</v>
      </c>
      <c r="V46" s="74" t="str">
        <f>Assignments!V45</f>
        <v>Rheostat</v>
      </c>
    </row>
    <row r="47" spans="1:22" x14ac:dyDescent="0.25">
      <c r="A47" s="89" t="s">
        <v>152</v>
      </c>
      <c r="B47" s="79">
        <v>3</v>
      </c>
      <c r="C47" s="79" t="s">
        <v>158</v>
      </c>
      <c r="D47" s="79">
        <v>0.97063219999999995</v>
      </c>
      <c r="E47" s="79">
        <v>6.4122499999999999E-2</v>
      </c>
      <c r="G47" s="40">
        <f>IFERROR('Data Transformation'!M45," ")</f>
        <v>40</v>
      </c>
      <c r="L47" s="66">
        <f t="shared" si="0"/>
        <v>41</v>
      </c>
      <c r="M47" s="67">
        <f>IF(L47=" "," ",(IF($L47&gt;0,INDEX('Bin Analysis'!$C$3:$S$10110,MATCH($L47,'Bin Analysis'!$L$3:$L$10110,0),MATCH(M$5,'Bin Analysis'!$C$2:$S$2,0))," ")))</f>
        <v>19</v>
      </c>
      <c r="N47" s="68">
        <f>IF($L47=" "," ",(IF($M47=FALSE," ",(IF($M47&gt;0,INDEX('Bin Analysis'!$C$3:$S$10110,MATCH($L47,'Bin Analysis'!$L$3:$L$10110,0),MATCH(N$5,'Bin Analysis'!$C$2:$S$2,0))," ")))))</f>
        <v>0</v>
      </c>
      <c r="O47" s="68">
        <f>IF($L47=" "," ",(IF($M47=FALSE," ",(IF($M47&gt;0,INDEX('Bin Analysis'!$C$3:$S$10110,MATCH($L47,'Bin Analysis'!$L$3:$L$10110,0),MATCH(O$5,'Bin Analysis'!$C$2:$S$2,0))," ")))))</f>
        <v>0.5</v>
      </c>
      <c r="P47" s="68">
        <f>IF($L47=" "," ",(IF($M47=FALSE," ",(IF($M47&gt;0,INDEX('Bin Analysis'!$C$3:$S$10110,MATCH($L47,'Bin Analysis'!$L$3:$L$10110,0),MATCH(P$5,'Bin Analysis'!$C$2:$S$2,0))," ")))))</f>
        <v>0.7</v>
      </c>
      <c r="Q47" s="68">
        <f>IF($L47=" "," ",(IF($M47=FALSE," ",(IF($M47&gt;0,INDEX('Bin Analysis'!$C$3:$S$10110,MATCH($L47,'Bin Analysis'!$L$3:$L$10110,0),MATCH(Q$5,'Bin Analysis'!$C$2:$S$2,0))," ")))))</f>
        <v>0.65217391304347827</v>
      </c>
      <c r="R47" s="68">
        <f>IF($L47=" "," ",(IF($M47=FALSE," ",(IF($M47&gt;0,INDEX('Bin Analysis'!$C$3:$S$10110,MATCH($L47,'Bin Analysis'!$L$3:$L$10110,0),MATCH(R$5,'Bin Analysis'!$C$2:$S$2,0))," ")))))</f>
        <v>0.16666666666666666</v>
      </c>
      <c r="S47" s="68" t="str">
        <f>IF($L47=" "," ",(IF($M47=FALSE," ",(IF($M47&gt;0,INDEX('Bin Analysis'!$C$3:$S$10110,MATCH($L47,'Bin Analysis'!$L$3:$L$10110,0),MATCH(S$5,'Bin Analysis'!$C$2:$S$2,0))," ")))))</f>
        <v>no</v>
      </c>
      <c r="T47" s="68">
        <f>Assignments!K46</f>
        <v>0.73232290722222215</v>
      </c>
      <c r="U47" s="68">
        <f>Assignments!L46</f>
        <v>0.3088028179174645</v>
      </c>
      <c r="V47" s="74" t="str">
        <f>Assignments!V46</f>
        <v>Rheostat</v>
      </c>
    </row>
    <row r="48" spans="1:22" x14ac:dyDescent="0.25">
      <c r="A48" s="89" t="s">
        <v>152</v>
      </c>
      <c r="B48" s="79">
        <v>3</v>
      </c>
      <c r="C48" s="79" t="s">
        <v>146</v>
      </c>
      <c r="D48" s="79">
        <v>0.97793646000000001</v>
      </c>
      <c r="E48" s="79">
        <v>2.7281E-2</v>
      </c>
      <c r="G48" s="40">
        <f>IFERROR('Data Transformation'!M46," ")</f>
        <v>41</v>
      </c>
      <c r="L48" s="66">
        <f t="shared" si="0"/>
        <v>42</v>
      </c>
      <c r="M48" s="67">
        <f>IF(L48=" "," ",(IF($L48&gt;0,INDEX('Bin Analysis'!$C$3:$S$10110,MATCH($L48,'Bin Analysis'!$L$3:$L$10110,0),MATCH(M$5,'Bin Analysis'!$C$2:$S$2,0))," ")))</f>
        <v>19</v>
      </c>
      <c r="N48" s="68">
        <f>IF($L48=" "," ",(IF($M48=FALSE," ",(IF($M48&gt;0,INDEX('Bin Analysis'!$C$3:$S$10110,MATCH($L48,'Bin Analysis'!$L$3:$L$10110,0),MATCH(N$5,'Bin Analysis'!$C$2:$S$2,0))," ")))))</f>
        <v>0</v>
      </c>
      <c r="O48" s="68">
        <f>IF($L48=" "," ",(IF($M48=FALSE," ",(IF($M48&gt;0,INDEX('Bin Analysis'!$C$3:$S$10110,MATCH($L48,'Bin Analysis'!$L$3:$L$10110,0),MATCH(O$5,'Bin Analysis'!$C$2:$S$2,0))," ")))))</f>
        <v>0.3888888888888889</v>
      </c>
      <c r="P48" s="68">
        <f>IF($L48=" "," ",(IF($M48=FALSE," ",(IF($M48&gt;0,INDEX('Bin Analysis'!$C$3:$S$10110,MATCH($L48,'Bin Analysis'!$L$3:$L$10110,0),MATCH(P$5,'Bin Analysis'!$C$2:$S$2,0))," ")))))</f>
        <v>0.7</v>
      </c>
      <c r="Q48" s="68">
        <f>IF($L48=" "," ",(IF($M48=FALSE," ",(IF($M48&gt;0,INDEX('Bin Analysis'!$C$3:$S$10110,MATCH($L48,'Bin Analysis'!$L$3:$L$10110,0),MATCH(Q$5,'Bin Analysis'!$C$2:$S$2,0))," ")))))</f>
        <v>0.65217391304347827</v>
      </c>
      <c r="R48" s="68">
        <f>IF($L48=" "," ",(IF($M48=FALSE," ",(IF($M48&gt;0,INDEX('Bin Analysis'!$C$3:$S$10110,MATCH($L48,'Bin Analysis'!$L$3:$L$10110,0),MATCH(R$5,'Bin Analysis'!$C$2:$S$2,0))," ")))))</f>
        <v>5.5555555555555552E-2</v>
      </c>
      <c r="S48" s="68" t="str">
        <f>IF($L48=" "," ",(IF($M48=FALSE," ",(IF($M48&gt;0,INDEX('Bin Analysis'!$C$3:$S$10110,MATCH($L48,'Bin Analysis'!$L$3:$L$10110,0),MATCH(S$5,'Bin Analysis'!$C$2:$S$2,0))," ")))))</f>
        <v>no</v>
      </c>
      <c r="T48" s="68">
        <f>Assignments!K47</f>
        <v>0.74602336722222207</v>
      </c>
      <c r="U48" s="68">
        <f>Assignments!L47</f>
        <v>0.26357997212509859</v>
      </c>
      <c r="V48" s="74" t="str">
        <f>Assignments!V47</f>
        <v>Rheostat</v>
      </c>
    </row>
    <row r="49" spans="1:22" x14ac:dyDescent="0.25">
      <c r="A49" s="89" t="s">
        <v>152</v>
      </c>
      <c r="B49" s="79">
        <v>3</v>
      </c>
      <c r="C49" s="79" t="s">
        <v>159</v>
      </c>
      <c r="D49" s="79">
        <v>0.98513415000000004</v>
      </c>
      <c r="E49" s="79">
        <v>3.0970749999999998E-2</v>
      </c>
      <c r="G49" s="40">
        <f>IFERROR('Data Transformation'!M47," ")</f>
        <v>42</v>
      </c>
      <c r="L49" s="66">
        <f t="shared" si="0"/>
        <v>43</v>
      </c>
      <c r="M49" s="67">
        <f>IF(L49=" "," ",(IF($L49&gt;0,INDEX('Bin Analysis'!$C$3:$S$10110,MATCH($L49,'Bin Analysis'!$L$3:$L$10110,0),MATCH(M$5,'Bin Analysis'!$C$2:$S$2,0))," ")))</f>
        <v>11</v>
      </c>
      <c r="N49" s="68">
        <f>IF($L49=" "," ",(IF($M49=FALSE," ",(IF($M49&gt;0,INDEX('Bin Analysis'!$C$3:$S$10110,MATCH($L49,'Bin Analysis'!$L$3:$L$10110,0),MATCH(N$5,'Bin Analysis'!$C$2:$S$2,0))," ")))))</f>
        <v>0</v>
      </c>
      <c r="O49" s="68">
        <f>IF($L49=" "," ",(IF($M49=FALSE," ",(IF($M49&gt;0,INDEX('Bin Analysis'!$C$3:$S$10110,MATCH($L49,'Bin Analysis'!$L$3:$L$10110,0),MATCH(O$5,'Bin Analysis'!$C$2:$S$2,0))," ")))))</f>
        <v>1</v>
      </c>
      <c r="P49" s="68">
        <f>IF($L49=" "," ",(IF($M49=FALSE," ",(IF($M49&gt;0,INDEX('Bin Analysis'!$C$3:$S$10110,MATCH($L49,'Bin Analysis'!$L$3:$L$10110,0),MATCH(P$5,'Bin Analysis'!$C$2:$S$2,0))," ")))))</f>
        <v>0.2</v>
      </c>
      <c r="Q49" s="68">
        <f>IF($L49=" "," ",(IF($M49=FALSE," ",(IF($M49&gt;0,INDEX('Bin Analysis'!$C$3:$S$10110,MATCH($L49,'Bin Analysis'!$L$3:$L$10110,0),MATCH(Q$5,'Bin Analysis'!$C$2:$S$2,0))," ")))))</f>
        <v>0.13043478260869565</v>
      </c>
      <c r="R49" s="68">
        <f>IF($L49=" "," ",(IF($M49=FALSE," ",(IF($M49&gt;0,INDEX('Bin Analysis'!$C$3:$S$10110,MATCH($L49,'Bin Analysis'!$L$3:$L$10110,0),MATCH(R$5,'Bin Analysis'!$C$2:$S$2,0))," ")))))</f>
        <v>0</v>
      </c>
      <c r="S49" s="68" t="str">
        <f>IF($L49=" "," ",(IF($M49=FALSE," ",(IF($M49&gt;0,INDEX('Bin Analysis'!$C$3:$S$10110,MATCH($L49,'Bin Analysis'!$L$3:$L$10110,0),MATCH(S$5,'Bin Analysis'!$C$2:$S$2,0))," ")))))</f>
        <v>yes</v>
      </c>
      <c r="T49" s="68">
        <f>Assignments!K48</f>
        <v>1.006196001</v>
      </c>
      <c r="U49" s="68">
        <f>Assignments!L48</f>
        <v>5.0860706403252347E-2</v>
      </c>
      <c r="V49" s="74" t="str">
        <f>Assignments!V48</f>
        <v>Neutral</v>
      </c>
    </row>
    <row r="50" spans="1:22" x14ac:dyDescent="0.25">
      <c r="A50" s="89" t="s">
        <v>152</v>
      </c>
      <c r="B50" s="79">
        <v>3</v>
      </c>
      <c r="C50" s="79" t="s">
        <v>155</v>
      </c>
      <c r="D50" s="79">
        <v>0.98613735999999996</v>
      </c>
      <c r="E50" s="79">
        <v>4.8130109999999997E-2</v>
      </c>
      <c r="G50" s="40">
        <f>IFERROR('Data Transformation'!M48," ")</f>
        <v>43</v>
      </c>
      <c r="L50" s="66">
        <f t="shared" si="0"/>
        <v>44</v>
      </c>
      <c r="M50" s="67">
        <f>IF(L50=" "," ",(IF($L50&gt;0,INDEX('Bin Analysis'!$C$3:$S$10110,MATCH($L50,'Bin Analysis'!$L$3:$L$10110,0),MATCH(M$5,'Bin Analysis'!$C$2:$S$2,0))," ")))</f>
        <v>19</v>
      </c>
      <c r="N50" s="68">
        <f>IF($L50=" "," ",(IF($M50=FALSE," ",(IF($M50&gt;0,INDEX('Bin Analysis'!$C$3:$S$10110,MATCH($L50,'Bin Analysis'!$L$3:$L$10110,0),MATCH(N$5,'Bin Analysis'!$C$2:$S$2,0))," ")))))</f>
        <v>0</v>
      </c>
      <c r="O50" s="68">
        <f>IF($L50=" "," ",(IF($M50=FALSE," ",(IF($M50&gt;0,INDEX('Bin Analysis'!$C$3:$S$10110,MATCH($L50,'Bin Analysis'!$L$3:$L$10110,0),MATCH(O$5,'Bin Analysis'!$C$2:$S$2,0))," ")))))</f>
        <v>0.94444444444444442</v>
      </c>
      <c r="P50" s="68">
        <f>IF($L50=" "," ",(IF($M50=FALSE," ",(IF($M50&gt;0,INDEX('Bin Analysis'!$C$3:$S$10110,MATCH($L50,'Bin Analysis'!$L$3:$L$10110,0),MATCH(P$5,'Bin Analysis'!$C$2:$S$2,0))," ")))))</f>
        <v>0.4</v>
      </c>
      <c r="Q50" s="68">
        <f>IF($L50=" "," ",(IF($M50=FALSE," ",(IF($M50&gt;0,INDEX('Bin Analysis'!$C$3:$S$10110,MATCH($L50,'Bin Analysis'!$L$3:$L$10110,0),MATCH(Q$5,'Bin Analysis'!$C$2:$S$2,0))," ")))))</f>
        <v>0.2608695652173913</v>
      </c>
      <c r="R50" s="68">
        <f>IF($L50=" "," ",(IF($M50=FALSE," ",(IF($M50&gt;0,INDEX('Bin Analysis'!$C$3:$S$10110,MATCH($L50,'Bin Analysis'!$L$3:$L$10110,0),MATCH(R$5,'Bin Analysis'!$C$2:$S$2,0))," ")))))</f>
        <v>5.5555555555555552E-2</v>
      </c>
      <c r="S50" s="68" t="str">
        <f>IF($L50=" "," ",(IF($M50=FALSE," ",(IF($M50&gt;0,INDEX('Bin Analysis'!$C$3:$S$10110,MATCH($L50,'Bin Analysis'!$L$3:$L$10110,0),MATCH(S$5,'Bin Analysis'!$C$2:$S$2,0))," ")))))</f>
        <v>no</v>
      </c>
      <c r="T50" s="68">
        <f>Assignments!K49</f>
        <v>0.95942832055555527</v>
      </c>
      <c r="U50" s="68">
        <f>Assignments!L49</f>
        <v>0.17633791316717207</v>
      </c>
      <c r="V50" s="74" t="str">
        <f>Assignments!V49</f>
        <v>Neutral</v>
      </c>
    </row>
    <row r="51" spans="1:22" x14ac:dyDescent="0.25">
      <c r="A51" s="89" t="s">
        <v>152</v>
      </c>
      <c r="B51" s="79">
        <v>3</v>
      </c>
      <c r="C51" s="79" t="s">
        <v>148</v>
      </c>
      <c r="D51" s="79">
        <v>0.99658563</v>
      </c>
      <c r="E51" s="79">
        <v>3.273007E-2</v>
      </c>
      <c r="G51" s="40">
        <f>IFERROR('Data Transformation'!M49," ")</f>
        <v>44</v>
      </c>
      <c r="L51" s="66">
        <f t="shared" si="0"/>
        <v>45</v>
      </c>
      <c r="M51" s="67">
        <f>IF(L51=" "," ",(IF($L51&gt;0,INDEX('Bin Analysis'!$C$3:$S$10110,MATCH($L51,'Bin Analysis'!$L$3:$L$10110,0),MATCH(M$5,'Bin Analysis'!$C$2:$S$2,0))," ")))</f>
        <v>17</v>
      </c>
      <c r="N51" s="68">
        <f>IF($L51=" "," ",(IF($M51=FALSE," ",(IF($M51&gt;0,INDEX('Bin Analysis'!$C$3:$S$10110,MATCH($L51,'Bin Analysis'!$L$3:$L$10110,0),MATCH(N$5,'Bin Analysis'!$C$2:$S$2,0))," ")))))</f>
        <v>0</v>
      </c>
      <c r="O51" s="68">
        <f>IF($L51=" "," ",(IF($M51=FALSE," ",(IF($M51&gt;0,INDEX('Bin Analysis'!$C$3:$S$10110,MATCH($L51,'Bin Analysis'!$L$3:$L$10110,0),MATCH(O$5,'Bin Analysis'!$C$2:$S$2,0))," ")))))</f>
        <v>0.9375</v>
      </c>
      <c r="P51" s="68">
        <f>IF($L51=" "," ",(IF($M51=FALSE," ",(IF($M51&gt;0,INDEX('Bin Analysis'!$C$3:$S$10110,MATCH($L51,'Bin Analysis'!$L$3:$L$10110,0),MATCH(P$5,'Bin Analysis'!$C$2:$S$2,0))," ")))))</f>
        <v>0.3</v>
      </c>
      <c r="Q51" s="68">
        <f>IF($L51=" "," ",(IF($M51=FALSE," ",(IF($M51&gt;0,INDEX('Bin Analysis'!$C$3:$S$10110,MATCH($L51,'Bin Analysis'!$L$3:$L$10110,0),MATCH(Q$5,'Bin Analysis'!$C$2:$S$2,0))," ")))))</f>
        <v>0.2608695652173913</v>
      </c>
      <c r="R51" s="68">
        <f>IF($L51=" "," ",(IF($M51=FALSE," ",(IF($M51&gt;0,INDEX('Bin Analysis'!$C$3:$S$10110,MATCH($L51,'Bin Analysis'!$L$3:$L$10110,0),MATCH(R$5,'Bin Analysis'!$C$2:$S$2,0))," ")))))</f>
        <v>0</v>
      </c>
      <c r="S51" s="68" t="str">
        <f>IF($L51=" "," ",(IF($M51=FALSE," ",(IF($M51&gt;0,INDEX('Bin Analysis'!$C$3:$S$10110,MATCH($L51,'Bin Analysis'!$L$3:$L$10110,0),MATCH(S$5,'Bin Analysis'!$C$2:$S$2,0))," ")))))</f>
        <v>no</v>
      </c>
      <c r="T51" s="68">
        <f>Assignments!K50</f>
        <v>0.96004156937499996</v>
      </c>
      <c r="U51" s="68">
        <f>Assignments!L50</f>
        <v>6.9058634009521933E-2</v>
      </c>
      <c r="V51" s="74" t="str">
        <f>Assignments!V50</f>
        <v>Neutral</v>
      </c>
    </row>
    <row r="52" spans="1:22" x14ac:dyDescent="0.25">
      <c r="A52" s="89" t="s">
        <v>152</v>
      </c>
      <c r="B52" s="79">
        <v>3</v>
      </c>
      <c r="C52" s="79" t="s">
        <v>144</v>
      </c>
      <c r="D52" s="79">
        <v>0.99785071000000003</v>
      </c>
      <c r="E52" s="79">
        <v>5.3802530000000001E-2</v>
      </c>
      <c r="G52" s="40">
        <f>IFERROR('Data Transformation'!M50," ")</f>
        <v>45</v>
      </c>
      <c r="L52" s="66">
        <f t="shared" si="0"/>
        <v>46</v>
      </c>
      <c r="M52" s="67">
        <f>IF(L52=" "," ",(IF($L52&gt;0,INDEX('Bin Analysis'!$C$3:$S$10110,MATCH($L52,'Bin Analysis'!$L$3:$L$10110,0),MATCH(M$5,'Bin Analysis'!$C$2:$S$2,0))," ")))</f>
        <v>19</v>
      </c>
      <c r="N52" s="68">
        <f>IF($L52=" "," ",(IF($M52=FALSE," ",(IF($M52&gt;0,INDEX('Bin Analysis'!$C$3:$S$10110,MATCH($L52,'Bin Analysis'!$L$3:$L$10110,0),MATCH(N$5,'Bin Analysis'!$C$2:$S$2,0))," ")))))</f>
        <v>0</v>
      </c>
      <c r="O52" s="68">
        <f>IF($L52=" "," ",(IF($M52=FALSE," ",(IF($M52&gt;0,INDEX('Bin Analysis'!$C$3:$S$10110,MATCH($L52,'Bin Analysis'!$L$3:$L$10110,0),MATCH(O$5,'Bin Analysis'!$C$2:$S$2,0))," ")))))</f>
        <v>5.5555555555555552E-2</v>
      </c>
      <c r="P52" s="68">
        <f>IF($L52=" "," ",(IF($M52=FALSE," ",(IF($M52&gt;0,INDEX('Bin Analysis'!$C$3:$S$10110,MATCH($L52,'Bin Analysis'!$L$3:$L$10110,0),MATCH(P$5,'Bin Analysis'!$C$2:$S$2,0))," ")))))</f>
        <v>0.5</v>
      </c>
      <c r="Q52" s="68">
        <f>IF($L52=" "," ",(IF($M52=FALSE," ",(IF($M52&gt;0,INDEX('Bin Analysis'!$C$3:$S$10110,MATCH($L52,'Bin Analysis'!$L$3:$L$10110,0),MATCH(Q$5,'Bin Analysis'!$C$2:$S$2,0))," ")))))</f>
        <v>0.39130434782608697</v>
      </c>
      <c r="R52" s="68">
        <f>IF($L52=" "," ",(IF($M52=FALSE," ",(IF($M52&gt;0,INDEX('Bin Analysis'!$C$3:$S$10110,MATCH($L52,'Bin Analysis'!$L$3:$L$10110,0),MATCH(R$5,'Bin Analysis'!$C$2:$S$2,0))," ")))))</f>
        <v>0.72222222222222221</v>
      </c>
      <c r="S52" s="68" t="str">
        <f>IF($L52=" "," ",(IF($M52=FALSE," ",(IF($M52&gt;0,INDEX('Bin Analysis'!$C$3:$S$10110,MATCH($L52,'Bin Analysis'!$L$3:$L$10110,0),MATCH(S$5,'Bin Analysis'!$C$2:$S$2,0))," ")))))</f>
        <v>no</v>
      </c>
      <c r="T52" s="68">
        <f>Assignments!K51</f>
        <v>0.30816435333333331</v>
      </c>
      <c r="U52" s="68">
        <f>Assignments!L51</f>
        <v>0.20391912463533457</v>
      </c>
      <c r="V52" s="74" t="str">
        <f>Assignments!V51</f>
        <v>Toggle</v>
      </c>
    </row>
    <row r="53" spans="1:22" x14ac:dyDescent="0.25">
      <c r="A53" s="89" t="s">
        <v>152</v>
      </c>
      <c r="B53" s="79">
        <v>3</v>
      </c>
      <c r="C53" s="79" t="s">
        <v>153</v>
      </c>
      <c r="D53" s="79">
        <v>1.0020833200000001</v>
      </c>
      <c r="E53" s="79">
        <v>5.744142E-2</v>
      </c>
      <c r="G53" s="40">
        <f>IFERROR('Data Transformation'!M51," ")</f>
        <v>46</v>
      </c>
      <c r="L53" s="66">
        <f t="shared" si="0"/>
        <v>47</v>
      </c>
      <c r="M53" s="67">
        <f>IF(L53=" "," ",(IF($L53&gt;0,INDEX('Bin Analysis'!$C$3:$S$10110,MATCH($L53,'Bin Analysis'!$L$3:$L$10110,0),MATCH(M$5,'Bin Analysis'!$C$2:$S$2,0))," ")))</f>
        <v>20</v>
      </c>
      <c r="N53" s="68">
        <f>IF($L53=" "," ",(IF($M53=FALSE," ",(IF($M53&gt;0,INDEX('Bin Analysis'!$C$3:$S$10110,MATCH($L53,'Bin Analysis'!$L$3:$L$10110,0),MATCH(N$5,'Bin Analysis'!$C$2:$S$2,0))," ")))))</f>
        <v>0</v>
      </c>
      <c r="O53" s="68">
        <f>IF($L53=" "," ",(IF($M53=FALSE," ",(IF($M53&gt;0,INDEX('Bin Analysis'!$C$3:$S$10110,MATCH($L53,'Bin Analysis'!$L$3:$L$10110,0),MATCH(O$5,'Bin Analysis'!$C$2:$S$2,0))," ")))))</f>
        <v>1</v>
      </c>
      <c r="P53" s="68">
        <f>IF($L53=" "," ",(IF($M53=FALSE," ",(IF($M53&gt;0,INDEX('Bin Analysis'!$C$3:$S$10110,MATCH($L53,'Bin Analysis'!$L$3:$L$10110,0),MATCH(P$5,'Bin Analysis'!$C$2:$S$2,0))," ")))))</f>
        <v>0.3</v>
      </c>
      <c r="Q53" s="68">
        <f>IF($L53=" "," ",(IF($M53=FALSE," ",(IF($M53&gt;0,INDEX('Bin Analysis'!$C$3:$S$10110,MATCH($L53,'Bin Analysis'!$L$3:$L$10110,0),MATCH(Q$5,'Bin Analysis'!$C$2:$S$2,0))," ")))))</f>
        <v>0.21739130434782608</v>
      </c>
      <c r="R53" s="68">
        <f>IF($L53=" "," ",(IF($M53=FALSE," ",(IF($M53&gt;0,INDEX('Bin Analysis'!$C$3:$S$10110,MATCH($L53,'Bin Analysis'!$L$3:$L$10110,0),MATCH(R$5,'Bin Analysis'!$C$2:$S$2,0))," ")))))</f>
        <v>0</v>
      </c>
      <c r="S53" s="68" t="str">
        <f>IF($L53=" "," ",(IF($M53=FALSE," ",(IF($M53&gt;0,INDEX('Bin Analysis'!$C$3:$S$10110,MATCH($L53,'Bin Analysis'!$L$3:$L$10110,0),MATCH(S$5,'Bin Analysis'!$C$2:$S$2,0))," ")))))</f>
        <v>no</v>
      </c>
      <c r="T53" s="68">
        <f>Assignments!K52</f>
        <v>1.0184810563157896</v>
      </c>
      <c r="U53" s="68">
        <f>Assignments!L52</f>
        <v>5.5347912531585379E-2</v>
      </c>
      <c r="V53" s="74" t="str">
        <f>Assignments!V52</f>
        <v>Neutral</v>
      </c>
    </row>
    <row r="54" spans="1:22" x14ac:dyDescent="0.25">
      <c r="A54" s="89" t="s">
        <v>152</v>
      </c>
      <c r="B54" s="79">
        <v>3</v>
      </c>
      <c r="C54" s="79" t="s">
        <v>157</v>
      </c>
      <c r="D54" s="79">
        <v>1.0120506600000001</v>
      </c>
      <c r="E54" s="79">
        <v>5.2966970000000002E-2</v>
      </c>
      <c r="G54" s="40">
        <f>IFERROR('Data Transformation'!M52," ")</f>
        <v>47</v>
      </c>
      <c r="L54" s="66">
        <f t="shared" si="0"/>
        <v>48</v>
      </c>
      <c r="M54" s="67">
        <f>IF(L54=" "," ",(IF($L54&gt;0,INDEX('Bin Analysis'!$C$3:$S$10110,MATCH($L54,'Bin Analysis'!$L$3:$L$10110,0),MATCH(M$5,'Bin Analysis'!$C$2:$S$2,0))," ")))</f>
        <v>18</v>
      </c>
      <c r="N54" s="68">
        <f>IF($L54=" "," ",(IF($M54=FALSE," ",(IF($M54&gt;0,INDEX('Bin Analysis'!$C$3:$S$10110,MATCH($L54,'Bin Analysis'!$L$3:$L$10110,0),MATCH(N$5,'Bin Analysis'!$C$2:$S$2,0))," ")))))</f>
        <v>5.8823529411764705E-2</v>
      </c>
      <c r="O54" s="68">
        <f>IF($L54=" "," ",(IF($M54=FALSE," ",(IF($M54&gt;0,INDEX('Bin Analysis'!$C$3:$S$10110,MATCH($L54,'Bin Analysis'!$L$3:$L$10110,0),MATCH(O$5,'Bin Analysis'!$C$2:$S$2,0))," ")))))</f>
        <v>0.94117647058823528</v>
      </c>
      <c r="P54" s="68">
        <f>IF($L54=" "," ",(IF($M54=FALSE," ",(IF($M54&gt;0,INDEX('Bin Analysis'!$C$3:$S$10110,MATCH($L54,'Bin Analysis'!$L$3:$L$10110,0),MATCH(P$5,'Bin Analysis'!$C$2:$S$2,0))," ")))))</f>
        <v>0.3</v>
      </c>
      <c r="Q54" s="68">
        <f>IF($L54=" "," ",(IF($M54=FALSE," ",(IF($M54&gt;0,INDEX('Bin Analysis'!$C$3:$S$10110,MATCH($L54,'Bin Analysis'!$L$3:$L$10110,0),MATCH(Q$5,'Bin Analysis'!$C$2:$S$2,0))," ")))))</f>
        <v>0.21739130434782608</v>
      </c>
      <c r="R54" s="68">
        <f>IF($L54=" "," ",(IF($M54=FALSE," ",(IF($M54&gt;0,INDEX('Bin Analysis'!$C$3:$S$10110,MATCH($L54,'Bin Analysis'!$L$3:$L$10110,0),MATCH(R$5,'Bin Analysis'!$C$2:$S$2,0))," ")))))</f>
        <v>0</v>
      </c>
      <c r="S54" s="68" t="str">
        <f>IF($L54=" "," ",(IF($M54=FALSE," ",(IF($M54&gt;0,INDEX('Bin Analysis'!$C$3:$S$10110,MATCH($L54,'Bin Analysis'!$L$3:$L$10110,0),MATCH(S$5,'Bin Analysis'!$C$2:$S$2,0))," ")))))</f>
        <v>no</v>
      </c>
      <c r="T54" s="68">
        <f>Assignments!K53</f>
        <v>0.99356598941176488</v>
      </c>
      <c r="U54" s="68">
        <f>Assignments!L53</f>
        <v>7.1075589731470268E-2</v>
      </c>
      <c r="V54" s="74" t="str">
        <f>Assignments!V53</f>
        <v>Neutral</v>
      </c>
    </row>
    <row r="55" spans="1:22" x14ac:dyDescent="0.25">
      <c r="A55" s="89" t="s">
        <v>152</v>
      </c>
      <c r="B55" s="79">
        <v>3</v>
      </c>
      <c r="C55" s="79" t="s">
        <v>156</v>
      </c>
      <c r="D55" s="79">
        <v>1.0437410499999999</v>
      </c>
      <c r="E55" s="79">
        <v>5.4786550000000003E-2</v>
      </c>
      <c r="G55" s="40">
        <f>IFERROR('Data Transformation'!M53," ")</f>
        <v>48</v>
      </c>
      <c r="L55" s="66">
        <f t="shared" si="0"/>
        <v>49</v>
      </c>
      <c r="M55" s="67">
        <f>IF(L55=" "," ",(IF($L55&gt;0,INDEX('Bin Analysis'!$C$3:$S$10110,MATCH($L55,'Bin Analysis'!$L$3:$L$10110,0),MATCH(M$5,'Bin Analysis'!$C$2:$S$2,0))," ")))</f>
        <v>20</v>
      </c>
      <c r="N55" s="68">
        <f>IF($L55=" "," ",(IF($M55=FALSE," ",(IF($M55&gt;0,INDEX('Bin Analysis'!$C$3:$S$10110,MATCH($L55,'Bin Analysis'!$L$3:$L$10110,0),MATCH(N$5,'Bin Analysis'!$C$2:$S$2,0))," ")))))</f>
        <v>0</v>
      </c>
      <c r="O55" s="68">
        <f>IF($L55=" "," ",(IF($M55=FALSE," ",(IF($M55&gt;0,INDEX('Bin Analysis'!$C$3:$S$10110,MATCH($L55,'Bin Analysis'!$L$3:$L$10110,0),MATCH(O$5,'Bin Analysis'!$C$2:$S$2,0))," ")))))</f>
        <v>0.78947368421052633</v>
      </c>
      <c r="P55" s="68">
        <f>IF($L55=" "," ",(IF($M55=FALSE," ",(IF($M55&gt;0,INDEX('Bin Analysis'!$C$3:$S$10110,MATCH($L55,'Bin Analysis'!$L$3:$L$10110,0),MATCH(P$5,'Bin Analysis'!$C$2:$S$2,0))," ")))))</f>
        <v>0.4</v>
      </c>
      <c r="Q55" s="68">
        <f>IF($L55=" "," ",(IF($M55=FALSE," ",(IF($M55&gt;0,INDEX('Bin Analysis'!$C$3:$S$10110,MATCH($L55,'Bin Analysis'!$L$3:$L$10110,0),MATCH(Q$5,'Bin Analysis'!$C$2:$S$2,0))," ")))))</f>
        <v>0.39130434782608697</v>
      </c>
      <c r="R55" s="68">
        <f>IF($L55=" "," ",(IF($M55=FALSE," ",(IF($M55&gt;0,INDEX('Bin Analysis'!$C$3:$S$10110,MATCH($L55,'Bin Analysis'!$L$3:$L$10110,0),MATCH(R$5,'Bin Analysis'!$C$2:$S$2,0))," ")))))</f>
        <v>0</v>
      </c>
      <c r="S55" s="68" t="str">
        <f>IF($L55=" "," ",(IF($M55=FALSE," ",(IF($M55&gt;0,INDEX('Bin Analysis'!$C$3:$S$10110,MATCH($L55,'Bin Analysis'!$L$3:$L$10110,0),MATCH(S$5,'Bin Analysis'!$C$2:$S$2,0))," ")))))</f>
        <v>no</v>
      </c>
      <c r="T55" s="68">
        <f>Assignments!K54</f>
        <v>0.94697044315789469</v>
      </c>
      <c r="U55" s="68">
        <f>Assignments!L54</f>
        <v>9.2934661120933904E-2</v>
      </c>
      <c r="V55" s="74" t="str">
        <f>Assignments!V54</f>
        <v>Neutral</v>
      </c>
    </row>
    <row r="56" spans="1:22" x14ac:dyDescent="0.25">
      <c r="A56" s="89" t="s">
        <v>152</v>
      </c>
      <c r="B56" s="79">
        <v>3</v>
      </c>
      <c r="C56" s="79" t="s">
        <v>160</v>
      </c>
      <c r="D56" s="79">
        <v>1.05665228</v>
      </c>
      <c r="E56" s="79">
        <v>8.334598E-2</v>
      </c>
      <c r="G56" s="40">
        <f>IFERROR('Data Transformation'!M54," ")</f>
        <v>49</v>
      </c>
      <c r="L56" s="66">
        <f t="shared" si="0"/>
        <v>50</v>
      </c>
      <c r="M56" s="67">
        <f>IF(L56=" "," ",(IF($L56&gt;0,INDEX('Bin Analysis'!$C$3:$S$10110,MATCH($L56,'Bin Analysis'!$L$3:$L$10110,0),MATCH(M$5,'Bin Analysis'!$C$2:$S$2,0))," ")))</f>
        <v>20</v>
      </c>
      <c r="N56" s="68">
        <f>IF($L56=" "," ",(IF($M56=FALSE," ",(IF($M56&gt;0,INDEX('Bin Analysis'!$C$3:$S$10110,MATCH($L56,'Bin Analysis'!$L$3:$L$10110,0),MATCH(N$5,'Bin Analysis'!$C$2:$S$2,0))," ")))))</f>
        <v>0</v>
      </c>
      <c r="O56" s="68">
        <f>IF($L56=" "," ",(IF($M56=FALSE," ",(IF($M56&gt;0,INDEX('Bin Analysis'!$C$3:$S$10110,MATCH($L56,'Bin Analysis'!$L$3:$L$10110,0),MATCH(O$5,'Bin Analysis'!$C$2:$S$2,0))," ")))))</f>
        <v>0.10526315789473684</v>
      </c>
      <c r="P56" s="68">
        <f>IF($L56=" "," ",(IF($M56=FALSE," ",(IF($M56&gt;0,INDEX('Bin Analysis'!$C$3:$S$10110,MATCH($L56,'Bin Analysis'!$L$3:$L$10110,0),MATCH(P$5,'Bin Analysis'!$C$2:$S$2,0))," ")))))</f>
        <v>0.7</v>
      </c>
      <c r="Q56" s="68">
        <f>IF($L56=" "," ",(IF($M56=FALSE," ",(IF($M56&gt;0,INDEX('Bin Analysis'!$C$3:$S$10110,MATCH($L56,'Bin Analysis'!$L$3:$L$10110,0),MATCH(Q$5,'Bin Analysis'!$C$2:$S$2,0))," ")))))</f>
        <v>0.65217391304347827</v>
      </c>
      <c r="R56" s="68">
        <f>IF($L56=" "," ",(IF($M56=FALSE," ",(IF($M56&gt;0,INDEX('Bin Analysis'!$C$3:$S$10110,MATCH($L56,'Bin Analysis'!$L$3:$L$10110,0),MATCH(R$5,'Bin Analysis'!$C$2:$S$2,0))," ")))))</f>
        <v>0.52631578947368418</v>
      </c>
      <c r="S56" s="68" t="str">
        <f>IF($L56=" "," ",(IF($M56=FALSE," ",(IF($M56&gt;0,INDEX('Bin Analysis'!$C$3:$S$10110,MATCH($L56,'Bin Analysis'!$L$3:$L$10110,0),MATCH(S$5,'Bin Analysis'!$C$2:$S$2,0))," ")))))</f>
        <v>no</v>
      </c>
      <c r="T56" s="68">
        <f>Assignments!K55</f>
        <v>0.42501224789473685</v>
      </c>
      <c r="U56" s="68">
        <f>Assignments!L55</f>
        <v>0.26349712482961463</v>
      </c>
      <c r="V56" s="74" t="str">
        <f>Assignments!V55</f>
        <v>Rheostat</v>
      </c>
    </row>
    <row r="57" spans="1:22" x14ac:dyDescent="0.25">
      <c r="A57" s="89" t="s">
        <v>152</v>
      </c>
      <c r="B57" s="79">
        <v>3</v>
      </c>
      <c r="C57" s="79" t="s">
        <v>147</v>
      </c>
      <c r="D57" s="79">
        <v>1.0604764799999999</v>
      </c>
      <c r="E57" s="79">
        <v>8.8544390000000001E-2</v>
      </c>
      <c r="G57" s="40">
        <f>IFERROR('Data Transformation'!M55," ")</f>
        <v>50</v>
      </c>
      <c r="L57" s="66">
        <f t="shared" si="0"/>
        <v>51</v>
      </c>
      <c r="M57" s="67">
        <f>IF(L57=" "," ",(IF($L57&gt;0,INDEX('Bin Analysis'!$C$3:$S$10110,MATCH($L57,'Bin Analysis'!$L$3:$L$10110,0),MATCH(M$5,'Bin Analysis'!$C$2:$S$2,0))," ")))</f>
        <v>20</v>
      </c>
      <c r="N57" s="68">
        <f>IF($L57=" "," ",(IF($M57=FALSE," ",(IF($M57&gt;0,INDEX('Bin Analysis'!$C$3:$S$10110,MATCH($L57,'Bin Analysis'!$L$3:$L$10110,0),MATCH(N$5,'Bin Analysis'!$C$2:$S$2,0))," ")))))</f>
        <v>0</v>
      </c>
      <c r="O57" s="68">
        <f>IF($L57=" "," ",(IF($M57=FALSE," ",(IF($M57&gt;0,INDEX('Bin Analysis'!$C$3:$S$10110,MATCH($L57,'Bin Analysis'!$L$3:$L$10110,0),MATCH(O$5,'Bin Analysis'!$C$2:$S$2,0))," ")))))</f>
        <v>0.78947368421052633</v>
      </c>
      <c r="P57" s="68">
        <f>IF($L57=" "," ",(IF($M57=FALSE," ",(IF($M57&gt;0,INDEX('Bin Analysis'!$C$3:$S$10110,MATCH($L57,'Bin Analysis'!$L$3:$L$10110,0),MATCH(P$5,'Bin Analysis'!$C$2:$S$2,0))," ")))))</f>
        <v>0.4</v>
      </c>
      <c r="Q57" s="68">
        <f>IF($L57=" "," ",(IF($M57=FALSE," ",(IF($M57&gt;0,INDEX('Bin Analysis'!$C$3:$S$10110,MATCH($L57,'Bin Analysis'!$L$3:$L$10110,0),MATCH(Q$5,'Bin Analysis'!$C$2:$S$2,0))," ")))))</f>
        <v>0.39130434782608697</v>
      </c>
      <c r="R57" s="68">
        <f>IF($L57=" "," ",(IF($M57=FALSE," ",(IF($M57&gt;0,INDEX('Bin Analysis'!$C$3:$S$10110,MATCH($L57,'Bin Analysis'!$L$3:$L$10110,0),MATCH(R$5,'Bin Analysis'!$C$2:$S$2,0))," ")))))</f>
        <v>0</v>
      </c>
      <c r="S57" s="68" t="str">
        <f>IF($L57=" "," ",(IF($M57=FALSE," ",(IF($M57&gt;0,INDEX('Bin Analysis'!$C$3:$S$10110,MATCH($L57,'Bin Analysis'!$L$3:$L$10110,0),MATCH(S$5,'Bin Analysis'!$C$2:$S$2,0))," ")))))</f>
        <v>no</v>
      </c>
      <c r="T57" s="68">
        <f>Assignments!K56</f>
        <v>0.91180173526315789</v>
      </c>
      <c r="U57" s="68">
        <f>Assignments!L56</f>
        <v>0.10152421969348985</v>
      </c>
      <c r="V57" s="74" t="str">
        <f>Assignments!V56</f>
        <v>Neutral</v>
      </c>
    </row>
    <row r="58" spans="1:22" x14ac:dyDescent="0.25">
      <c r="A58" s="89" t="s">
        <v>152</v>
      </c>
      <c r="B58" s="79">
        <v>3</v>
      </c>
      <c r="C58" s="79" t="s">
        <v>150</v>
      </c>
      <c r="D58" s="79">
        <v>1.0932576599999999</v>
      </c>
      <c r="E58" s="79">
        <v>9.6902260000000004E-2</v>
      </c>
      <c r="G58" s="40">
        <f>IFERROR('Data Transformation'!M56," ")</f>
        <v>51</v>
      </c>
      <c r="L58" s="66">
        <f t="shared" si="0"/>
        <v>52</v>
      </c>
      <c r="M58" s="67">
        <f>IF(L58=" "," ",(IF($L58&gt;0,INDEX('Bin Analysis'!$C$3:$S$10110,MATCH($L58,'Bin Analysis'!$L$3:$L$10110,0),MATCH(M$5,'Bin Analysis'!$C$2:$S$2,0))," ")))</f>
        <v>20</v>
      </c>
      <c r="N58" s="68">
        <f>IF($L58=" "," ",(IF($M58=FALSE," ",(IF($M58&gt;0,INDEX('Bin Analysis'!$C$3:$S$10110,MATCH($L58,'Bin Analysis'!$L$3:$L$10110,0),MATCH(N$5,'Bin Analysis'!$C$2:$S$2,0))," ")))))</f>
        <v>5.2631578947368418E-2</v>
      </c>
      <c r="O58" s="68">
        <f>IF($L58=" "," ",(IF($M58=FALSE," ",(IF($M58&gt;0,INDEX('Bin Analysis'!$C$3:$S$10110,MATCH($L58,'Bin Analysis'!$L$3:$L$10110,0),MATCH(O$5,'Bin Analysis'!$C$2:$S$2,0))," ")))))</f>
        <v>0.63157894736842102</v>
      </c>
      <c r="P58" s="68">
        <f>IF($L58=" "," ",(IF($M58=FALSE," ",(IF($M58&gt;0,INDEX('Bin Analysis'!$C$3:$S$10110,MATCH($L58,'Bin Analysis'!$L$3:$L$10110,0),MATCH(P$5,'Bin Analysis'!$C$2:$S$2,0))," ")))))</f>
        <v>0.6</v>
      </c>
      <c r="Q58" s="68">
        <f>IF($L58=" "," ",(IF($M58=FALSE," ",(IF($M58&gt;0,INDEX('Bin Analysis'!$C$3:$S$10110,MATCH($L58,'Bin Analysis'!$L$3:$L$10110,0),MATCH(Q$5,'Bin Analysis'!$C$2:$S$2,0))," ")))))</f>
        <v>0.47826086956521741</v>
      </c>
      <c r="R58" s="68">
        <f>IF($L58=" "," ",(IF($M58=FALSE," ",(IF($M58&gt;0,INDEX('Bin Analysis'!$C$3:$S$10110,MATCH($L58,'Bin Analysis'!$L$3:$L$10110,0),MATCH(R$5,'Bin Analysis'!$C$2:$S$2,0))," ")))))</f>
        <v>5.2631578947368418E-2</v>
      </c>
      <c r="S58" s="68" t="str">
        <f>IF($L58=" "," ",(IF($M58=FALSE," ",(IF($M58&gt;0,INDEX('Bin Analysis'!$C$3:$S$10110,MATCH($L58,'Bin Analysis'!$L$3:$L$10110,0),MATCH(S$5,'Bin Analysis'!$C$2:$S$2,0))," ")))))</f>
        <v>no</v>
      </c>
      <c r="T58" s="68">
        <f>Assignments!K57</f>
        <v>0.8475428078947369</v>
      </c>
      <c r="U58" s="68">
        <f>Assignments!L57</f>
        <v>0.23826343859329663</v>
      </c>
      <c r="V58" s="74" t="str">
        <f>Assignments!V57</f>
        <v>Moderate</v>
      </c>
    </row>
    <row r="59" spans="1:22" x14ac:dyDescent="0.25">
      <c r="A59" s="89" t="s">
        <v>154</v>
      </c>
      <c r="B59" s="79">
        <v>4</v>
      </c>
      <c r="C59" s="79" t="s">
        <v>159</v>
      </c>
      <c r="D59" s="79">
        <v>0.80781053999999997</v>
      </c>
      <c r="E59" s="79">
        <v>3.7219530000000001E-2</v>
      </c>
      <c r="G59" s="40">
        <f>IFERROR('Data Transformation'!M57," ")</f>
        <v>52</v>
      </c>
      <c r="L59" s="66">
        <f t="shared" si="0"/>
        <v>53</v>
      </c>
      <c r="M59" s="67">
        <f>IF(L59=" "," ",(IF($L59&gt;0,INDEX('Bin Analysis'!$C$3:$S$10110,MATCH($L59,'Bin Analysis'!$L$3:$L$10110,0),MATCH(M$5,'Bin Analysis'!$C$2:$S$2,0))," ")))</f>
        <v>20</v>
      </c>
      <c r="N59" s="68">
        <f>IF($L59=" "," ",(IF($M59=FALSE," ",(IF($M59&gt;0,INDEX('Bin Analysis'!$C$3:$S$10110,MATCH($L59,'Bin Analysis'!$L$3:$L$10110,0),MATCH(N$5,'Bin Analysis'!$C$2:$S$2,0))," ")))))</f>
        <v>0</v>
      </c>
      <c r="O59" s="68">
        <f>IF($L59=" "," ",(IF($M59=FALSE," ",(IF($M59&gt;0,INDEX('Bin Analysis'!$C$3:$S$10110,MATCH($L59,'Bin Analysis'!$L$3:$L$10110,0),MATCH(O$5,'Bin Analysis'!$C$2:$S$2,0))," ")))))</f>
        <v>0.94736842105263153</v>
      </c>
      <c r="P59" s="68">
        <f>IF($L59=" "," ",(IF($M59=FALSE," ",(IF($M59&gt;0,INDEX('Bin Analysis'!$C$3:$S$10110,MATCH($L59,'Bin Analysis'!$L$3:$L$10110,0),MATCH(P$5,'Bin Analysis'!$C$2:$S$2,0))," ")))))</f>
        <v>0.3</v>
      </c>
      <c r="Q59" s="68">
        <f>IF($L59=" "," ",(IF($M59=FALSE," ",(IF($M59&gt;0,INDEX('Bin Analysis'!$C$3:$S$10110,MATCH($L59,'Bin Analysis'!$L$3:$L$10110,0),MATCH(Q$5,'Bin Analysis'!$C$2:$S$2,0))," ")))))</f>
        <v>0.17391304347826086</v>
      </c>
      <c r="R59" s="68">
        <f>IF($L59=" "," ",(IF($M59=FALSE," ",(IF($M59&gt;0,INDEX('Bin Analysis'!$C$3:$S$10110,MATCH($L59,'Bin Analysis'!$L$3:$L$10110,0),MATCH(R$5,'Bin Analysis'!$C$2:$S$2,0))," ")))))</f>
        <v>5.2631578947368418E-2</v>
      </c>
      <c r="S59" s="68" t="str">
        <f>IF($L59=" "," ",(IF($M59=FALSE," ",(IF($M59&gt;0,INDEX('Bin Analysis'!$C$3:$S$10110,MATCH($L59,'Bin Analysis'!$L$3:$L$10110,0),MATCH(S$5,'Bin Analysis'!$C$2:$S$2,0))," ")))))</f>
        <v>no</v>
      </c>
      <c r="T59" s="68">
        <f>Assignments!K58</f>
        <v>0.95693013263157889</v>
      </c>
      <c r="U59" s="68">
        <f>Assignments!L58</f>
        <v>0.19017992245310422</v>
      </c>
      <c r="V59" s="74" t="str">
        <f>Assignments!V58</f>
        <v>Neutral</v>
      </c>
    </row>
    <row r="60" spans="1:22" x14ac:dyDescent="0.25">
      <c r="A60" s="89" t="s">
        <v>154</v>
      </c>
      <c r="B60" s="79">
        <v>4</v>
      </c>
      <c r="C60" s="79" t="s">
        <v>147</v>
      </c>
      <c r="D60" s="79">
        <v>0.81222042000000005</v>
      </c>
      <c r="E60" s="79">
        <v>5.8882650000000002E-2</v>
      </c>
      <c r="G60" s="40">
        <f>IFERROR('Data Transformation'!M58," ")</f>
        <v>53</v>
      </c>
      <c r="L60" s="66">
        <f t="shared" si="0"/>
        <v>54</v>
      </c>
      <c r="M60" s="67">
        <f>IF(L60=" "," ",(IF($L60&gt;0,INDEX('Bin Analysis'!$C$3:$S$10110,MATCH($L60,'Bin Analysis'!$L$3:$L$10110,0),MATCH(M$5,'Bin Analysis'!$C$2:$S$2,0))," ")))</f>
        <v>19</v>
      </c>
      <c r="N60" s="68">
        <f>IF($L60=" "," ",(IF($M60=FALSE," ",(IF($M60&gt;0,INDEX('Bin Analysis'!$C$3:$S$10110,MATCH($L60,'Bin Analysis'!$L$3:$L$10110,0),MATCH(N$5,'Bin Analysis'!$C$2:$S$2,0))," ")))))</f>
        <v>0</v>
      </c>
      <c r="O60" s="68">
        <f>IF($L60=" "," ",(IF($M60=FALSE," ",(IF($M60&gt;0,INDEX('Bin Analysis'!$C$3:$S$10110,MATCH($L60,'Bin Analysis'!$L$3:$L$10110,0),MATCH(O$5,'Bin Analysis'!$C$2:$S$2,0))," ")))))</f>
        <v>0.27777777777777779</v>
      </c>
      <c r="P60" s="68">
        <f>IF($L60=" "," ",(IF($M60=FALSE," ",(IF($M60&gt;0,INDEX('Bin Analysis'!$C$3:$S$10110,MATCH($L60,'Bin Analysis'!$L$3:$L$10110,0),MATCH(P$5,'Bin Analysis'!$C$2:$S$2,0))," ")))))</f>
        <v>0.7</v>
      </c>
      <c r="Q60" s="68">
        <f>IF($L60=" "," ",(IF($M60=FALSE," ",(IF($M60&gt;0,INDEX('Bin Analysis'!$C$3:$S$10110,MATCH($L60,'Bin Analysis'!$L$3:$L$10110,0),MATCH(Q$5,'Bin Analysis'!$C$2:$S$2,0))," ")))))</f>
        <v>0.65217391304347827</v>
      </c>
      <c r="R60" s="68">
        <f>IF($L60=" "," ",(IF($M60=FALSE," ",(IF($M60&gt;0,INDEX('Bin Analysis'!$C$3:$S$10110,MATCH($L60,'Bin Analysis'!$L$3:$L$10110,0),MATCH(R$5,'Bin Analysis'!$C$2:$S$2,0))," ")))))</f>
        <v>5.5555555555555552E-2</v>
      </c>
      <c r="S60" s="68" t="str">
        <f>IF($L60=" "," ",(IF($M60=FALSE," ",(IF($M60&gt;0,INDEX('Bin Analysis'!$C$3:$S$10110,MATCH($L60,'Bin Analysis'!$L$3:$L$10110,0),MATCH(S$5,'Bin Analysis'!$C$2:$S$2,0))," ")))))</f>
        <v>no</v>
      </c>
      <c r="T60" s="68">
        <f>Assignments!K59</f>
        <v>0.66146067055555546</v>
      </c>
      <c r="U60" s="68">
        <f>Assignments!L59</f>
        <v>0.23908309021660176</v>
      </c>
      <c r="V60" s="74" t="str">
        <f>Assignments!V59</f>
        <v>Rheostat</v>
      </c>
    </row>
    <row r="61" spans="1:22" x14ac:dyDescent="0.25">
      <c r="A61" s="89" t="s">
        <v>154</v>
      </c>
      <c r="B61" s="79">
        <v>4</v>
      </c>
      <c r="C61" s="79" t="s">
        <v>156</v>
      </c>
      <c r="D61" s="79">
        <v>0.86451982000000005</v>
      </c>
      <c r="E61" s="79">
        <v>3.8004780000000002E-2</v>
      </c>
      <c r="G61" s="40">
        <f>IFERROR('Data Transformation'!M59," ")</f>
        <v>54</v>
      </c>
      <c r="L61" s="66">
        <f t="shared" si="0"/>
        <v>55</v>
      </c>
      <c r="M61" s="67">
        <f>IF(L61=" "," ",(IF($L61&gt;0,INDEX('Bin Analysis'!$C$3:$S$10110,MATCH($L61,'Bin Analysis'!$L$3:$L$10110,0),MATCH(M$5,'Bin Analysis'!$C$2:$S$2,0))," ")))</f>
        <v>20</v>
      </c>
      <c r="N61" s="68">
        <f>IF($L61=" "," ",(IF($M61=FALSE," ",(IF($M61&gt;0,INDEX('Bin Analysis'!$C$3:$S$10110,MATCH($L61,'Bin Analysis'!$L$3:$L$10110,0),MATCH(N$5,'Bin Analysis'!$C$2:$S$2,0))," ")))))</f>
        <v>0</v>
      </c>
      <c r="O61" s="68">
        <f>IF($L61=" "," ",(IF($M61=FALSE," ",(IF($M61&gt;0,INDEX('Bin Analysis'!$C$3:$S$10110,MATCH($L61,'Bin Analysis'!$L$3:$L$10110,0),MATCH(O$5,'Bin Analysis'!$C$2:$S$2,0))," ")))))</f>
        <v>0</v>
      </c>
      <c r="P61" s="68">
        <f>IF($L61=" "," ",(IF($M61=FALSE," ",(IF($M61&gt;0,INDEX('Bin Analysis'!$C$3:$S$10110,MATCH($L61,'Bin Analysis'!$L$3:$L$10110,0),MATCH(P$5,'Bin Analysis'!$C$2:$S$2,0))," ")))))</f>
        <v>0.6</v>
      </c>
      <c r="Q61" s="68">
        <f>IF($L61=" "," ",(IF($M61=FALSE," ",(IF($M61&gt;0,INDEX('Bin Analysis'!$C$3:$S$10110,MATCH($L61,'Bin Analysis'!$L$3:$L$10110,0),MATCH(Q$5,'Bin Analysis'!$C$2:$S$2,0))," ")))))</f>
        <v>0.52173913043478259</v>
      </c>
      <c r="R61" s="68">
        <f>IF($L61=" "," ",(IF($M61=FALSE," ",(IF($M61&gt;0,INDEX('Bin Analysis'!$C$3:$S$10110,MATCH($L61,'Bin Analysis'!$L$3:$L$10110,0),MATCH(R$5,'Bin Analysis'!$C$2:$S$2,0))," ")))))</f>
        <v>0.63157894736842102</v>
      </c>
      <c r="S61" s="68" t="str">
        <f>IF($L61=" "," ",(IF($M61=FALSE," ",(IF($M61&gt;0,INDEX('Bin Analysis'!$C$3:$S$10110,MATCH($L61,'Bin Analysis'!$L$3:$L$10110,0),MATCH(S$5,'Bin Analysis'!$C$2:$S$2,0))," ")))))</f>
        <v>no</v>
      </c>
      <c r="T61" s="68">
        <f>Assignments!K60</f>
        <v>0.36196543789473684</v>
      </c>
      <c r="U61" s="68">
        <f>Assignments!L60</f>
        <v>0.26506934734858645</v>
      </c>
      <c r="V61" s="74" t="str">
        <f>Assignments!V60</f>
        <v>Rheostat</v>
      </c>
    </row>
    <row r="62" spans="1:22" x14ac:dyDescent="0.25">
      <c r="A62" s="89" t="s">
        <v>154</v>
      </c>
      <c r="B62" s="79">
        <v>4</v>
      </c>
      <c r="C62" s="79" t="s">
        <v>143</v>
      </c>
      <c r="D62" s="79">
        <v>0.87045649000000003</v>
      </c>
      <c r="E62" s="79">
        <v>6.1385750000000003E-2</v>
      </c>
      <c r="G62" s="40">
        <f>IFERROR('Data Transformation'!M60," ")</f>
        <v>55</v>
      </c>
      <c r="L62" s="66">
        <f t="shared" si="0"/>
        <v>56</v>
      </c>
      <c r="M62" s="67">
        <f>IF(L62=" "," ",(IF($L62&gt;0,INDEX('Bin Analysis'!$C$3:$S$10110,MATCH($L62,'Bin Analysis'!$L$3:$L$10110,0),MATCH(M$5,'Bin Analysis'!$C$2:$S$2,0))," ")))</f>
        <v>20</v>
      </c>
      <c r="N62" s="68">
        <f>IF($L62=" "," ",(IF($M62=FALSE," ",(IF($M62&gt;0,INDEX('Bin Analysis'!$C$3:$S$10110,MATCH($L62,'Bin Analysis'!$L$3:$L$10110,0),MATCH(N$5,'Bin Analysis'!$C$2:$S$2,0))," ")))))</f>
        <v>0</v>
      </c>
      <c r="O62" s="68">
        <f>IF($L62=" "," ",(IF($M62=FALSE," ",(IF($M62&gt;0,INDEX('Bin Analysis'!$C$3:$S$10110,MATCH($L62,'Bin Analysis'!$L$3:$L$10110,0),MATCH(O$5,'Bin Analysis'!$C$2:$S$2,0))," ")))))</f>
        <v>0.26315789473684209</v>
      </c>
      <c r="P62" s="68">
        <f>IF($L62=" "," ",(IF($M62=FALSE," ",(IF($M62&gt;0,INDEX('Bin Analysis'!$C$3:$S$10110,MATCH($L62,'Bin Analysis'!$L$3:$L$10110,0),MATCH(P$5,'Bin Analysis'!$C$2:$S$2,0))," ")))))</f>
        <v>0.7</v>
      </c>
      <c r="Q62" s="68">
        <f>IF($L62=" "," ",(IF($M62=FALSE," ",(IF($M62&gt;0,INDEX('Bin Analysis'!$C$3:$S$10110,MATCH($L62,'Bin Analysis'!$L$3:$L$10110,0),MATCH(Q$5,'Bin Analysis'!$C$2:$S$2,0))," ")))))</f>
        <v>0.65217391304347827</v>
      </c>
      <c r="R62" s="68">
        <f>IF($L62=" "," ",(IF($M62=FALSE," ",(IF($M62&gt;0,INDEX('Bin Analysis'!$C$3:$S$10110,MATCH($L62,'Bin Analysis'!$L$3:$L$10110,0),MATCH(R$5,'Bin Analysis'!$C$2:$S$2,0))," ")))))</f>
        <v>0.26315789473684209</v>
      </c>
      <c r="S62" s="68" t="str">
        <f>IF($L62=" "," ",(IF($M62=FALSE," ",(IF($M62&gt;0,INDEX('Bin Analysis'!$C$3:$S$10110,MATCH($L62,'Bin Analysis'!$L$3:$L$10110,0),MATCH(S$5,'Bin Analysis'!$C$2:$S$2,0))," ")))))</f>
        <v>no</v>
      </c>
      <c r="T62" s="68">
        <f>Assignments!K61</f>
        <v>0.63053364578947368</v>
      </c>
      <c r="U62" s="68">
        <f>Assignments!L61</f>
        <v>0.2780984320227059</v>
      </c>
      <c r="V62" s="74" t="str">
        <f>Assignments!V61</f>
        <v>Rheostat</v>
      </c>
    </row>
    <row r="63" spans="1:22" x14ac:dyDescent="0.25">
      <c r="A63" s="89" t="s">
        <v>154</v>
      </c>
      <c r="B63" s="79">
        <v>4</v>
      </c>
      <c r="C63" s="79" t="s">
        <v>145</v>
      </c>
      <c r="D63" s="79">
        <v>0.87656515999999995</v>
      </c>
      <c r="E63" s="79">
        <v>5.5144459999999999E-2</v>
      </c>
      <c r="G63" s="40">
        <f>IFERROR('Data Transformation'!M61," ")</f>
        <v>56</v>
      </c>
      <c r="L63" s="66">
        <f t="shared" si="0"/>
        <v>57</v>
      </c>
      <c r="M63" s="67">
        <f>IF(L63=" "," ",(IF($L63&gt;0,INDEX('Bin Analysis'!$C$3:$S$10110,MATCH($L63,'Bin Analysis'!$L$3:$L$10110,0),MATCH(M$5,'Bin Analysis'!$C$2:$S$2,0))," ")))</f>
        <v>16</v>
      </c>
      <c r="N63" s="68">
        <f>IF($L63=" "," ",(IF($M63=FALSE," ",(IF($M63&gt;0,INDEX('Bin Analysis'!$C$3:$S$10110,MATCH($L63,'Bin Analysis'!$L$3:$L$10110,0),MATCH(N$5,'Bin Analysis'!$C$2:$S$2,0))," ")))))</f>
        <v>0</v>
      </c>
      <c r="O63" s="68">
        <f>IF($L63=" "," ",(IF($M63=FALSE," ",(IF($M63&gt;0,INDEX('Bin Analysis'!$C$3:$S$10110,MATCH($L63,'Bin Analysis'!$L$3:$L$10110,0),MATCH(O$5,'Bin Analysis'!$C$2:$S$2,0))," ")))))</f>
        <v>0</v>
      </c>
      <c r="P63" s="68">
        <f>IF($L63=" "," ",(IF($M63=FALSE," ",(IF($M63&gt;0,INDEX('Bin Analysis'!$C$3:$S$10110,MATCH($L63,'Bin Analysis'!$L$3:$L$10110,0),MATCH(P$5,'Bin Analysis'!$C$2:$S$2,0))," ")))))</f>
        <v>0.5</v>
      </c>
      <c r="Q63" s="68">
        <f>IF($L63=" "," ",(IF($M63=FALSE," ",(IF($M63&gt;0,INDEX('Bin Analysis'!$C$3:$S$10110,MATCH($L63,'Bin Analysis'!$L$3:$L$10110,0),MATCH(Q$5,'Bin Analysis'!$C$2:$S$2,0))," ")))))</f>
        <v>0.47826086956521741</v>
      </c>
      <c r="R63" s="68">
        <f>IF($L63=" "," ",(IF($M63=FALSE," ",(IF($M63&gt;0,INDEX('Bin Analysis'!$C$3:$S$10110,MATCH($L63,'Bin Analysis'!$L$3:$L$10110,0),MATCH(R$5,'Bin Analysis'!$C$2:$S$2,0))," ")))))</f>
        <v>0.4</v>
      </c>
      <c r="S63" s="68" t="str">
        <f>IF($L63=" "," ",(IF($M63=FALSE," ",(IF($M63&gt;0,INDEX('Bin Analysis'!$C$3:$S$10110,MATCH($L63,'Bin Analysis'!$L$3:$L$10110,0),MATCH(S$5,'Bin Analysis'!$C$2:$S$2,0))," ")))))</f>
        <v>no</v>
      </c>
      <c r="T63" s="68">
        <f>Assignments!K62</f>
        <v>0.45323732666666672</v>
      </c>
      <c r="U63" s="68">
        <f>Assignments!L62</f>
        <v>0.19275106176608303</v>
      </c>
      <c r="V63" s="74" t="str">
        <f>Assignments!V62</f>
        <v>Adverse</v>
      </c>
    </row>
    <row r="64" spans="1:22" x14ac:dyDescent="0.25">
      <c r="A64" s="89" t="s">
        <v>154</v>
      </c>
      <c r="B64" s="79">
        <v>4</v>
      </c>
      <c r="C64" s="79" t="s">
        <v>149</v>
      </c>
      <c r="D64" s="79">
        <v>0.88757143999999999</v>
      </c>
      <c r="E64" s="79">
        <v>5.19687E-2</v>
      </c>
      <c r="G64" s="40">
        <f>IFERROR('Data Transformation'!M62," ")</f>
        <v>57</v>
      </c>
      <c r="L64" s="66">
        <f t="shared" si="0"/>
        <v>58</v>
      </c>
      <c r="M64" s="67">
        <f>IF(L64=" "," ",(IF($L64&gt;0,INDEX('Bin Analysis'!$C$3:$S$10110,MATCH($L64,'Bin Analysis'!$L$3:$L$10110,0),MATCH(M$5,'Bin Analysis'!$C$2:$S$2,0))," ")))</f>
        <v>15</v>
      </c>
      <c r="N64" s="68">
        <f>IF($L64=" "," ",(IF($M64=FALSE," ",(IF($M64&gt;0,INDEX('Bin Analysis'!$C$3:$S$10110,MATCH($L64,'Bin Analysis'!$L$3:$L$10110,0),MATCH(N$5,'Bin Analysis'!$C$2:$S$2,0))," ")))))</f>
        <v>0</v>
      </c>
      <c r="O64" s="68">
        <f>IF($L64=" "," ",(IF($M64=FALSE," ",(IF($M64&gt;0,INDEX('Bin Analysis'!$C$3:$S$10110,MATCH($L64,'Bin Analysis'!$L$3:$L$10110,0),MATCH(O$5,'Bin Analysis'!$C$2:$S$2,0))," ")))))</f>
        <v>0.6428571428571429</v>
      </c>
      <c r="P64" s="68">
        <f>IF($L64=" "," ",(IF($M64=FALSE," ",(IF($M64&gt;0,INDEX('Bin Analysis'!$C$3:$S$10110,MATCH($L64,'Bin Analysis'!$L$3:$L$10110,0),MATCH(P$5,'Bin Analysis'!$C$2:$S$2,0))," ")))))</f>
        <v>0.4</v>
      </c>
      <c r="Q64" s="68">
        <f>IF($L64=" "," ",(IF($M64=FALSE," ",(IF($M64&gt;0,INDEX('Bin Analysis'!$C$3:$S$10110,MATCH($L64,'Bin Analysis'!$L$3:$L$10110,0),MATCH(Q$5,'Bin Analysis'!$C$2:$S$2,0))," ")))))</f>
        <v>0.39130434782608697</v>
      </c>
      <c r="R64" s="68">
        <f>IF($L64=" "," ",(IF($M64=FALSE," ",(IF($M64&gt;0,INDEX('Bin Analysis'!$C$3:$S$10110,MATCH($L64,'Bin Analysis'!$L$3:$L$10110,0),MATCH(R$5,'Bin Analysis'!$C$2:$S$2,0))," ")))))</f>
        <v>0</v>
      </c>
      <c r="S64" s="68" t="str">
        <f>IF($L64=" "," ",(IF($M64=FALSE," ",(IF($M64&gt;0,INDEX('Bin Analysis'!$C$3:$S$10110,MATCH($L64,'Bin Analysis'!$L$3:$L$10110,0),MATCH(S$5,'Bin Analysis'!$C$2:$S$2,0))," ")))))</f>
        <v>no</v>
      </c>
      <c r="T64" s="68">
        <f>Assignments!K63</f>
        <v>0.90759670357142874</v>
      </c>
      <c r="U64" s="68">
        <f>Assignments!L63</f>
        <v>0.14429677130528251</v>
      </c>
      <c r="V64" s="74" t="str">
        <f>Assignments!V63</f>
        <v>Moderate</v>
      </c>
    </row>
    <row r="65" spans="1:22" x14ac:dyDescent="0.25">
      <c r="A65" s="89" t="s">
        <v>154</v>
      </c>
      <c r="B65" s="79">
        <v>4</v>
      </c>
      <c r="C65" s="79" t="s">
        <v>148</v>
      </c>
      <c r="D65" s="79">
        <v>0.89106286000000001</v>
      </c>
      <c r="E65" s="79">
        <v>6.9777790000000006E-2</v>
      </c>
      <c r="G65" s="40">
        <f>IFERROR('Data Transformation'!M63," ")</f>
        <v>58</v>
      </c>
      <c r="L65" s="66">
        <f t="shared" si="0"/>
        <v>59</v>
      </c>
      <c r="M65" s="67">
        <f>IF(L65=" "," ",(IF($L65&gt;0,INDEX('Bin Analysis'!$C$3:$S$10110,MATCH($L65,'Bin Analysis'!$L$3:$L$10110,0),MATCH(M$5,'Bin Analysis'!$C$2:$S$2,0))," ")))</f>
        <v>13</v>
      </c>
      <c r="N65" s="68">
        <f>IF($L65=" "," ",(IF($M65=FALSE," ",(IF($M65&gt;0,INDEX('Bin Analysis'!$C$3:$S$10110,MATCH($L65,'Bin Analysis'!$L$3:$L$10110,0),MATCH(N$5,'Bin Analysis'!$C$2:$S$2,0))," ")))))</f>
        <v>0</v>
      </c>
      <c r="O65" s="68">
        <f>IF($L65=" "," ",(IF($M65=FALSE," ",(IF($M65&gt;0,INDEX('Bin Analysis'!$C$3:$S$10110,MATCH($L65,'Bin Analysis'!$L$3:$L$10110,0),MATCH(O$5,'Bin Analysis'!$C$2:$S$2,0))," ")))))</f>
        <v>0</v>
      </c>
      <c r="P65" s="68">
        <f>IF($L65=" "," ",(IF($M65=FALSE," ",(IF($M65&gt;0,INDEX('Bin Analysis'!$C$3:$S$10110,MATCH($L65,'Bin Analysis'!$L$3:$L$10110,0),MATCH(P$5,'Bin Analysis'!$C$2:$S$2,0))," ")))))</f>
        <v>0.4</v>
      </c>
      <c r="Q65" s="68">
        <f>IF($L65=" "," ",(IF($M65=FALSE," ",(IF($M65&gt;0,INDEX('Bin Analysis'!$C$3:$S$10110,MATCH($L65,'Bin Analysis'!$L$3:$L$10110,0),MATCH(Q$5,'Bin Analysis'!$C$2:$S$2,0))," ")))))</f>
        <v>0.30434782608695654</v>
      </c>
      <c r="R65" s="68">
        <f>IF($L65=" "," ",(IF($M65=FALSE," ",(IF($M65&gt;0,INDEX('Bin Analysis'!$C$3:$S$10110,MATCH($L65,'Bin Analysis'!$L$3:$L$10110,0),MATCH(R$5,'Bin Analysis'!$C$2:$S$2,0))," ")))))</f>
        <v>8.3333333333333329E-2</v>
      </c>
      <c r="S65" s="68" t="str">
        <f>IF($L65=" "," ",(IF($M65=FALSE," ",(IF($M65&gt;0,INDEX('Bin Analysis'!$C$3:$S$10110,MATCH($L65,'Bin Analysis'!$L$3:$L$10110,0),MATCH(S$5,'Bin Analysis'!$C$2:$S$2,0))," ")))))</f>
        <v>no</v>
      </c>
      <c r="T65" s="68">
        <f>Assignments!K64</f>
        <v>0.41677724500000002</v>
      </c>
      <c r="U65" s="68">
        <f>Assignments!L64</f>
        <v>8.2448937161713462E-2</v>
      </c>
      <c r="V65" s="74" t="str">
        <f>Assignments!V64</f>
        <v>Adverse</v>
      </c>
    </row>
    <row r="66" spans="1:22" x14ac:dyDescent="0.25">
      <c r="A66" s="89" t="s">
        <v>154</v>
      </c>
      <c r="B66" s="79">
        <v>4</v>
      </c>
      <c r="C66" s="79" t="s">
        <v>144</v>
      </c>
      <c r="D66" s="79">
        <v>0.92105720999999996</v>
      </c>
      <c r="E66" s="79">
        <v>6.0970440000000001E-2</v>
      </c>
      <c r="G66" s="40">
        <f>IFERROR('Data Transformation'!M64," ")</f>
        <v>59</v>
      </c>
      <c r="L66" s="66">
        <f t="shared" si="0"/>
        <v>60</v>
      </c>
      <c r="M66" s="67">
        <f>IF(L66=" "," ",(IF($L66&gt;0,INDEX('Bin Analysis'!$C$3:$S$10110,MATCH($L66,'Bin Analysis'!$L$3:$L$10110,0),MATCH(M$5,'Bin Analysis'!$C$2:$S$2,0))," ")))</f>
        <v>18</v>
      </c>
      <c r="N66" s="68">
        <f>IF($L66=" "," ",(IF($M66=FALSE," ",(IF($M66&gt;0,INDEX('Bin Analysis'!$C$3:$S$10110,MATCH($L66,'Bin Analysis'!$L$3:$L$10110,0),MATCH(N$5,'Bin Analysis'!$C$2:$S$2,0))," ")))))</f>
        <v>5.8823529411764705E-2</v>
      </c>
      <c r="O66" s="68">
        <f>IF($L66=" "," ",(IF($M66=FALSE," ",(IF($M66&gt;0,INDEX('Bin Analysis'!$C$3:$S$10110,MATCH($L66,'Bin Analysis'!$L$3:$L$10110,0),MATCH(O$5,'Bin Analysis'!$C$2:$S$2,0))," ")))))</f>
        <v>0.76470588235294112</v>
      </c>
      <c r="P66" s="68">
        <f>IF($L66=" "," ",(IF($M66=FALSE," ",(IF($M66&gt;0,INDEX('Bin Analysis'!$C$3:$S$10110,MATCH($L66,'Bin Analysis'!$L$3:$L$10110,0),MATCH(P$5,'Bin Analysis'!$C$2:$S$2,0))," ")))))</f>
        <v>0.5</v>
      </c>
      <c r="Q66" s="68">
        <f>IF($L66=" "," ",(IF($M66=FALSE," ",(IF($M66&gt;0,INDEX('Bin Analysis'!$C$3:$S$10110,MATCH($L66,'Bin Analysis'!$L$3:$L$10110,0),MATCH(Q$5,'Bin Analysis'!$C$2:$S$2,0))," ")))))</f>
        <v>0.43478260869565216</v>
      </c>
      <c r="R66" s="68">
        <f>IF($L66=" "," ",(IF($M66=FALSE," ",(IF($M66&gt;0,INDEX('Bin Analysis'!$C$3:$S$10110,MATCH($L66,'Bin Analysis'!$L$3:$L$10110,0),MATCH(R$5,'Bin Analysis'!$C$2:$S$2,0))," ")))))</f>
        <v>0</v>
      </c>
      <c r="S66" s="68" t="str">
        <f>IF($L66=" "," ",(IF($M66=FALSE," ",(IF($M66&gt;0,INDEX('Bin Analysis'!$C$3:$S$10110,MATCH($L66,'Bin Analysis'!$L$3:$L$10110,0),MATCH(S$5,'Bin Analysis'!$C$2:$S$2,0))," ")))))</f>
        <v>no</v>
      </c>
      <c r="T66" s="68">
        <f>Assignments!K65</f>
        <v>0.9429125894117647</v>
      </c>
      <c r="U66" s="68">
        <f>Assignments!L65</f>
        <v>0.16644288686733466</v>
      </c>
      <c r="V66" s="74" t="str">
        <f>Assignments!V65</f>
        <v>Neutral</v>
      </c>
    </row>
    <row r="67" spans="1:22" x14ac:dyDescent="0.25">
      <c r="A67" s="89" t="s">
        <v>154</v>
      </c>
      <c r="B67" s="79">
        <v>4</v>
      </c>
      <c r="C67" s="79" t="s">
        <v>151</v>
      </c>
      <c r="D67" s="79">
        <v>0.94772391</v>
      </c>
      <c r="E67" s="79">
        <v>4.5427269999999999E-2</v>
      </c>
      <c r="G67" s="40">
        <f>IFERROR('Data Transformation'!M65," ")</f>
        <v>60</v>
      </c>
      <c r="L67" s="66">
        <f t="shared" si="0"/>
        <v>61</v>
      </c>
      <c r="M67" s="67">
        <f>IF(L67=" "," ",(IF($L67&gt;0,INDEX('Bin Analysis'!$C$3:$S$10110,MATCH($L67,'Bin Analysis'!$L$3:$L$10110,0),MATCH(M$5,'Bin Analysis'!$C$2:$S$2,0))," ")))</f>
        <v>19</v>
      </c>
      <c r="N67" s="68">
        <f>IF($L67=" "," ",(IF($M67=FALSE," ",(IF($M67&gt;0,INDEX('Bin Analysis'!$C$3:$S$10110,MATCH($L67,'Bin Analysis'!$L$3:$L$10110,0),MATCH(N$5,'Bin Analysis'!$C$2:$S$2,0))," ")))))</f>
        <v>5.5555555555555552E-2</v>
      </c>
      <c r="O67" s="68">
        <f>IF($L67=" "," ",(IF($M67=FALSE," ",(IF($M67&gt;0,INDEX('Bin Analysis'!$C$3:$S$10110,MATCH($L67,'Bin Analysis'!$L$3:$L$10110,0),MATCH(O$5,'Bin Analysis'!$C$2:$S$2,0))," ")))))</f>
        <v>0.1111111111111111</v>
      </c>
      <c r="P67" s="68">
        <f>IF($L67=" "," ",(IF($M67=FALSE," ",(IF($M67&gt;0,INDEX('Bin Analysis'!$C$3:$S$10110,MATCH($L67,'Bin Analysis'!$L$3:$L$10110,0),MATCH(P$5,'Bin Analysis'!$C$2:$S$2,0))," ")))))</f>
        <v>0.7</v>
      </c>
      <c r="Q67" s="68">
        <f>IF($L67=" "," ",(IF($M67=FALSE," ",(IF($M67&gt;0,INDEX('Bin Analysis'!$C$3:$S$10110,MATCH($L67,'Bin Analysis'!$L$3:$L$10110,0),MATCH(Q$5,'Bin Analysis'!$C$2:$S$2,0))," ")))))</f>
        <v>0.69565217391304346</v>
      </c>
      <c r="R67" s="68">
        <f>IF($L67=" "," ",(IF($M67=FALSE," ",(IF($M67&gt;0,INDEX('Bin Analysis'!$C$3:$S$10110,MATCH($L67,'Bin Analysis'!$L$3:$L$10110,0),MATCH(R$5,'Bin Analysis'!$C$2:$S$2,0))," ")))))</f>
        <v>0</v>
      </c>
      <c r="S67" s="68" t="str">
        <f>IF($L67=" "," ",(IF($M67=FALSE," ",(IF($M67&gt;0,INDEX('Bin Analysis'!$C$3:$S$10110,MATCH($L67,'Bin Analysis'!$L$3:$L$10110,0),MATCH(S$5,'Bin Analysis'!$C$2:$S$2,0))," ")))))</f>
        <v>no</v>
      </c>
      <c r="T67" s="68">
        <f>Assignments!K66</f>
        <v>0.61867255222222228</v>
      </c>
      <c r="U67" s="68">
        <f>Assignments!L66</f>
        <v>0.23897839458427358</v>
      </c>
      <c r="V67" s="74" t="str">
        <f>Assignments!V66</f>
        <v>Rheostat</v>
      </c>
    </row>
    <row r="68" spans="1:22" x14ac:dyDescent="0.25">
      <c r="A68" s="89" t="s">
        <v>154</v>
      </c>
      <c r="B68" s="79">
        <v>4</v>
      </c>
      <c r="C68" s="79" t="s">
        <v>157</v>
      </c>
      <c r="D68" s="79">
        <v>0.96470776999999996</v>
      </c>
      <c r="E68" s="79">
        <v>5.7685989999999999E-2</v>
      </c>
      <c r="G68" s="40">
        <f>IFERROR('Data Transformation'!M66," ")</f>
        <v>61</v>
      </c>
      <c r="L68" s="66">
        <f t="shared" si="0"/>
        <v>62</v>
      </c>
      <c r="M68" s="67">
        <f>IF(L68=" "," ",(IF($L68&gt;0,INDEX('Bin Analysis'!$C$3:$S$10110,MATCH($L68,'Bin Analysis'!$L$3:$L$10110,0),MATCH(M$5,'Bin Analysis'!$C$2:$S$2,0))," ")))</f>
        <v>19</v>
      </c>
      <c r="N68" s="68">
        <f>IF($L68=" "," ",(IF($M68=FALSE," ",(IF($M68&gt;0,INDEX('Bin Analysis'!$C$3:$S$10110,MATCH($L68,'Bin Analysis'!$L$3:$L$10110,0),MATCH(N$5,'Bin Analysis'!$C$2:$S$2,0))," ")))))</f>
        <v>0</v>
      </c>
      <c r="O68" s="68">
        <f>IF($L68=" "," ",(IF($M68=FALSE," ",(IF($M68&gt;0,INDEX('Bin Analysis'!$C$3:$S$10110,MATCH($L68,'Bin Analysis'!$L$3:$L$10110,0),MATCH(O$5,'Bin Analysis'!$C$2:$S$2,0))," ")))))</f>
        <v>5.5555555555555552E-2</v>
      </c>
      <c r="P68" s="68">
        <f>IF($L68=" "," ",(IF($M68=FALSE," ",(IF($M68&gt;0,INDEX('Bin Analysis'!$C$3:$S$10110,MATCH($L68,'Bin Analysis'!$L$3:$L$10110,0),MATCH(P$5,'Bin Analysis'!$C$2:$S$2,0))," ")))))</f>
        <v>0.6</v>
      </c>
      <c r="Q68" s="68">
        <f>IF($L68=" "," ",(IF($M68=FALSE," ",(IF($M68&gt;0,INDEX('Bin Analysis'!$C$3:$S$10110,MATCH($L68,'Bin Analysis'!$L$3:$L$10110,0),MATCH(Q$5,'Bin Analysis'!$C$2:$S$2,0))," ")))))</f>
        <v>0.60869565217391308</v>
      </c>
      <c r="R68" s="68">
        <f>IF($L68=" "," ",(IF($M68=FALSE," ",(IF($M68&gt;0,INDEX('Bin Analysis'!$C$3:$S$10110,MATCH($L68,'Bin Analysis'!$L$3:$L$10110,0),MATCH(R$5,'Bin Analysis'!$C$2:$S$2,0))," ")))))</f>
        <v>0</v>
      </c>
      <c r="S68" s="68" t="str">
        <f>IF($L68=" "," ",(IF($M68=FALSE," ",(IF($M68&gt;0,INDEX('Bin Analysis'!$C$3:$S$10110,MATCH($L68,'Bin Analysis'!$L$3:$L$10110,0),MATCH(S$5,'Bin Analysis'!$C$2:$S$2,0))," ")))))</f>
        <v>no</v>
      </c>
      <c r="T68" s="68">
        <f>Assignments!K67</f>
        <v>0.65837167555555576</v>
      </c>
      <c r="U68" s="68">
        <f>Assignments!L67</f>
        <v>0.15159832894832559</v>
      </c>
      <c r="V68" s="74" t="str">
        <f>Assignments!V67</f>
        <v>Rheostat</v>
      </c>
    </row>
    <row r="69" spans="1:22" x14ac:dyDescent="0.25">
      <c r="A69" s="89" t="s">
        <v>154</v>
      </c>
      <c r="B69" s="79">
        <v>4</v>
      </c>
      <c r="C69" s="79" t="s">
        <v>146</v>
      </c>
      <c r="D69" s="79">
        <v>0.97974426000000003</v>
      </c>
      <c r="E69" s="79">
        <v>4.627705E-2</v>
      </c>
      <c r="G69" s="40">
        <f>IFERROR('Data Transformation'!M67," ")</f>
        <v>62</v>
      </c>
      <c r="L69" s="66">
        <f t="shared" si="0"/>
        <v>63</v>
      </c>
      <c r="M69" s="67">
        <f>IF(L69=" "," ",(IF($L69&gt;0,INDEX('Bin Analysis'!$C$3:$S$10110,MATCH($L69,'Bin Analysis'!$L$3:$L$10110,0),MATCH(M$5,'Bin Analysis'!$C$2:$S$2,0))," ")))</f>
        <v>17</v>
      </c>
      <c r="N69" s="68">
        <f>IF($L69=" "," ",(IF($M69=FALSE," ",(IF($M69&gt;0,INDEX('Bin Analysis'!$C$3:$S$10110,MATCH($L69,'Bin Analysis'!$L$3:$L$10110,0),MATCH(N$5,'Bin Analysis'!$C$2:$S$2,0))," ")))))</f>
        <v>6.25E-2</v>
      </c>
      <c r="O69" s="68">
        <f>IF($L69=" "," ",(IF($M69=FALSE," ",(IF($M69&gt;0,INDEX('Bin Analysis'!$C$3:$S$10110,MATCH($L69,'Bin Analysis'!$L$3:$L$10110,0),MATCH(O$5,'Bin Analysis'!$C$2:$S$2,0))," ")))))</f>
        <v>0.5</v>
      </c>
      <c r="P69" s="68">
        <f>IF($L69=" "," ",(IF($M69=FALSE," ",(IF($M69&gt;0,INDEX('Bin Analysis'!$C$3:$S$10110,MATCH($L69,'Bin Analysis'!$L$3:$L$10110,0),MATCH(P$5,'Bin Analysis'!$C$2:$S$2,0))," ")))))</f>
        <v>0.5</v>
      </c>
      <c r="Q69" s="68">
        <f>IF($L69=" "," ",(IF($M69=FALSE," ",(IF($M69&gt;0,INDEX('Bin Analysis'!$C$3:$S$10110,MATCH($L69,'Bin Analysis'!$L$3:$L$10110,0),MATCH(Q$5,'Bin Analysis'!$C$2:$S$2,0))," ")))))</f>
        <v>0.47826086956521741</v>
      </c>
      <c r="R69" s="68">
        <f>IF($L69=" "," ",(IF($M69=FALSE," ",(IF($M69&gt;0,INDEX('Bin Analysis'!$C$3:$S$10110,MATCH($L69,'Bin Analysis'!$L$3:$L$10110,0),MATCH(R$5,'Bin Analysis'!$C$2:$S$2,0))," ")))))</f>
        <v>0</v>
      </c>
      <c r="S69" s="68" t="str">
        <f>IF($L69=" "," ",(IF($M69=FALSE," ",(IF($M69&gt;0,INDEX('Bin Analysis'!$C$3:$S$10110,MATCH($L69,'Bin Analysis'!$L$3:$L$10110,0),MATCH(S$5,'Bin Analysis'!$C$2:$S$2,0))," ")))))</f>
        <v>no</v>
      </c>
      <c r="T69" s="68">
        <f>Assignments!K68</f>
        <v>0.90943834062500006</v>
      </c>
      <c r="U69" s="68">
        <f>Assignments!L68</f>
        <v>0.16779814772978696</v>
      </c>
      <c r="V69" s="74" t="str">
        <f>Assignments!V68</f>
        <v>Moderate</v>
      </c>
    </row>
    <row r="70" spans="1:22" x14ac:dyDescent="0.25">
      <c r="A70" s="89" t="s">
        <v>154</v>
      </c>
      <c r="B70" s="79">
        <v>4</v>
      </c>
      <c r="C70" s="79" t="s">
        <v>9</v>
      </c>
      <c r="D70" s="79">
        <v>0.98401068000000003</v>
      </c>
      <c r="E70" s="79">
        <v>4.9873559999999997E-2</v>
      </c>
      <c r="G70" s="40">
        <f>IFERROR('Data Transformation'!M68," ")</f>
        <v>63</v>
      </c>
      <c r="L70" s="66">
        <f t="shared" si="0"/>
        <v>64</v>
      </c>
      <c r="M70" s="67">
        <f>IF(L70=" "," ",(IF($L70&gt;0,INDEX('Bin Analysis'!$C$3:$S$10110,MATCH($L70,'Bin Analysis'!$L$3:$L$10110,0),MATCH(M$5,'Bin Analysis'!$C$2:$S$2,0))," ")))</f>
        <v>19</v>
      </c>
      <c r="N70" s="68">
        <f>IF($L70=" "," ",(IF($M70=FALSE," ",(IF($M70&gt;0,INDEX('Bin Analysis'!$C$3:$S$10110,MATCH($L70,'Bin Analysis'!$L$3:$L$10110,0),MATCH(N$5,'Bin Analysis'!$C$2:$S$2,0))," ")))))</f>
        <v>0</v>
      </c>
      <c r="O70" s="68">
        <f>IF($L70=" "," ",(IF($M70=FALSE," ",(IF($M70&gt;0,INDEX('Bin Analysis'!$C$3:$S$10110,MATCH($L70,'Bin Analysis'!$L$3:$L$10110,0),MATCH(O$5,'Bin Analysis'!$C$2:$S$2,0))," ")))))</f>
        <v>0.16666666666666666</v>
      </c>
      <c r="P70" s="68">
        <f>IF($L70=" "," ",(IF($M70=FALSE," ",(IF($M70&gt;0,INDEX('Bin Analysis'!$C$3:$S$10110,MATCH($L70,'Bin Analysis'!$L$3:$L$10110,0),MATCH(P$5,'Bin Analysis'!$C$2:$S$2,0))," ")))))</f>
        <v>0.7</v>
      </c>
      <c r="Q70" s="68">
        <f>IF($L70=" "," ",(IF($M70=FALSE," ",(IF($M70&gt;0,INDEX('Bin Analysis'!$C$3:$S$10110,MATCH($L70,'Bin Analysis'!$L$3:$L$10110,0),MATCH(Q$5,'Bin Analysis'!$C$2:$S$2,0))," ")))))</f>
        <v>0.65217391304347827</v>
      </c>
      <c r="R70" s="68">
        <f>IF($L70=" "," ",(IF($M70=FALSE," ",(IF($M70&gt;0,INDEX('Bin Analysis'!$C$3:$S$10110,MATCH($L70,'Bin Analysis'!$L$3:$L$10110,0),MATCH(R$5,'Bin Analysis'!$C$2:$S$2,0))," ")))))</f>
        <v>5.5555555555555552E-2</v>
      </c>
      <c r="S70" s="68" t="str">
        <f>IF($L70=" "," ",(IF($M70=FALSE," ",(IF($M70&gt;0,INDEX('Bin Analysis'!$C$3:$S$10110,MATCH($L70,'Bin Analysis'!$L$3:$L$10110,0),MATCH(S$5,'Bin Analysis'!$C$2:$S$2,0))," ")))))</f>
        <v>no</v>
      </c>
      <c r="T70" s="68">
        <f>Assignments!K69</f>
        <v>0.64390407722222232</v>
      </c>
      <c r="U70" s="68">
        <f>Assignments!L69</f>
        <v>0.19478067026451529</v>
      </c>
      <c r="V70" s="74" t="str">
        <f>Assignments!V69</f>
        <v>Rheostat</v>
      </c>
    </row>
    <row r="71" spans="1:22" x14ac:dyDescent="0.25">
      <c r="A71" s="89" t="s">
        <v>154</v>
      </c>
      <c r="B71" s="79">
        <v>4</v>
      </c>
      <c r="C71" s="79" t="s">
        <v>153</v>
      </c>
      <c r="D71" s="79">
        <v>0.99510759999999998</v>
      </c>
      <c r="E71" s="79">
        <v>6.3516279999999994E-2</v>
      </c>
      <c r="G71" s="40">
        <f>IFERROR('Data Transformation'!M69," ")</f>
        <v>64</v>
      </c>
      <c r="L71" s="66">
        <f t="shared" ref="L71:L134" si="2">$G72</f>
        <v>65</v>
      </c>
      <c r="M71" s="67">
        <f>IF(L71=" "," ",(IF($L71&gt;0,INDEX('Bin Analysis'!$C$3:$S$10110,MATCH($L71,'Bin Analysis'!$L$3:$L$10110,0),MATCH(M$5,'Bin Analysis'!$C$2:$S$2,0))," ")))</f>
        <v>18</v>
      </c>
      <c r="N71" s="68">
        <f>IF($L71=" "," ",(IF($M71=FALSE," ",(IF($M71&gt;0,INDEX('Bin Analysis'!$C$3:$S$10110,MATCH($L71,'Bin Analysis'!$L$3:$L$10110,0),MATCH(N$5,'Bin Analysis'!$C$2:$S$2,0))," ")))))</f>
        <v>0</v>
      </c>
      <c r="O71" s="68">
        <f>IF($L71=" "," ",(IF($M71=FALSE," ",(IF($M71&gt;0,INDEX('Bin Analysis'!$C$3:$S$10110,MATCH($L71,'Bin Analysis'!$L$3:$L$10110,0),MATCH(O$5,'Bin Analysis'!$C$2:$S$2,0))," ")))))</f>
        <v>0.52941176470588236</v>
      </c>
      <c r="P71" s="68">
        <f>IF($L71=" "," ",(IF($M71=FALSE," ",(IF($M71&gt;0,INDEX('Bin Analysis'!$C$3:$S$10110,MATCH($L71,'Bin Analysis'!$L$3:$L$10110,0),MATCH(P$5,'Bin Analysis'!$C$2:$S$2,0))," ")))))</f>
        <v>0.5</v>
      </c>
      <c r="Q71" s="68">
        <f>IF($L71=" "," ",(IF($M71=FALSE," ",(IF($M71&gt;0,INDEX('Bin Analysis'!$C$3:$S$10110,MATCH($L71,'Bin Analysis'!$L$3:$L$10110,0),MATCH(Q$5,'Bin Analysis'!$C$2:$S$2,0))," ")))))</f>
        <v>0.47826086956521741</v>
      </c>
      <c r="R71" s="68">
        <f>IF($L71=" "," ",(IF($M71=FALSE," ",(IF($M71&gt;0,INDEX('Bin Analysis'!$C$3:$S$10110,MATCH($L71,'Bin Analysis'!$L$3:$L$10110,0),MATCH(R$5,'Bin Analysis'!$C$2:$S$2,0))," ")))))</f>
        <v>0</v>
      </c>
      <c r="S71" s="68" t="str">
        <f>IF($L71=" "," ",(IF($M71=FALSE," ",(IF($M71&gt;0,INDEX('Bin Analysis'!$C$3:$S$10110,MATCH($L71,'Bin Analysis'!$L$3:$L$10110,0),MATCH(S$5,'Bin Analysis'!$C$2:$S$2,0))," ")))))</f>
        <v>no</v>
      </c>
      <c r="T71" s="68">
        <f>Assignments!K70</f>
        <v>0.83572347647058831</v>
      </c>
      <c r="U71" s="68">
        <f>Assignments!L70</f>
        <v>0.16025105565830272</v>
      </c>
      <c r="V71" s="74" t="str">
        <f>Assignments!V70</f>
        <v>Moderate</v>
      </c>
    </row>
    <row r="72" spans="1:22" x14ac:dyDescent="0.25">
      <c r="A72" s="89" t="s">
        <v>154</v>
      </c>
      <c r="B72" s="79">
        <v>4</v>
      </c>
      <c r="C72" s="79" t="s">
        <v>152</v>
      </c>
      <c r="D72" s="79">
        <v>0.99868186000000003</v>
      </c>
      <c r="E72" s="79">
        <v>2.9123980000000001E-2</v>
      </c>
      <c r="G72" s="40">
        <f>IFERROR('Data Transformation'!M70," ")</f>
        <v>65</v>
      </c>
      <c r="L72" s="66">
        <f t="shared" si="2"/>
        <v>66</v>
      </c>
      <c r="M72" s="67">
        <f>IF(L72=" "," ",(IF($L72&gt;0,INDEX('Bin Analysis'!$C$3:$S$10110,MATCH($L72,'Bin Analysis'!$L$3:$L$10110,0),MATCH(M$5,'Bin Analysis'!$C$2:$S$2,0))," ")))</f>
        <v>14</v>
      </c>
      <c r="N72" s="68">
        <f>IF($L72=" "," ",(IF($M72=FALSE," ",(IF($M72&gt;0,INDEX('Bin Analysis'!$C$3:$S$10110,MATCH($L72,'Bin Analysis'!$L$3:$L$10110,0),MATCH(N$5,'Bin Analysis'!$C$2:$S$2,0))," ")))))</f>
        <v>0.15384615384615385</v>
      </c>
      <c r="O72" s="68">
        <f>IF($L72=" "," ",(IF($M72=FALSE," ",(IF($M72&gt;0,INDEX('Bin Analysis'!$C$3:$S$10110,MATCH($L72,'Bin Analysis'!$L$3:$L$10110,0),MATCH(O$5,'Bin Analysis'!$C$2:$S$2,0))," ")))))</f>
        <v>0.76923076923076927</v>
      </c>
      <c r="P72" s="68">
        <f>IF($L72=" "," ",(IF($M72=FALSE," ",(IF($M72&gt;0,INDEX('Bin Analysis'!$C$3:$S$10110,MATCH($L72,'Bin Analysis'!$L$3:$L$10110,0),MATCH(P$5,'Bin Analysis'!$C$2:$S$2,0))," ")))))</f>
        <v>0.4</v>
      </c>
      <c r="Q72" s="68">
        <f>IF($L72=" "," ",(IF($M72=FALSE," ",(IF($M72&gt;0,INDEX('Bin Analysis'!$C$3:$S$10110,MATCH($L72,'Bin Analysis'!$L$3:$L$10110,0),MATCH(Q$5,'Bin Analysis'!$C$2:$S$2,0))," ")))))</f>
        <v>0.34782608695652173</v>
      </c>
      <c r="R72" s="68">
        <f>IF($L72=" "," ",(IF($M72=FALSE," ",(IF($M72&gt;0,INDEX('Bin Analysis'!$C$3:$S$10110,MATCH($L72,'Bin Analysis'!$L$3:$L$10110,0),MATCH(R$5,'Bin Analysis'!$C$2:$S$2,0))," ")))))</f>
        <v>0</v>
      </c>
      <c r="S72" s="68" t="str">
        <f>IF($L72=" "," ",(IF($M72=FALSE," ",(IF($M72&gt;0,INDEX('Bin Analysis'!$C$3:$S$10110,MATCH($L72,'Bin Analysis'!$L$3:$L$10110,0),MATCH(S$5,'Bin Analysis'!$C$2:$S$2,0))," ")))))</f>
        <v>no</v>
      </c>
      <c r="T72" s="68">
        <f>Assignments!K71</f>
        <v>0.99606093846153843</v>
      </c>
      <c r="U72" s="68">
        <f>Assignments!L71</f>
        <v>0.15878546302062937</v>
      </c>
      <c r="V72" s="74" t="str">
        <f>Assignments!V71</f>
        <v>Neutral</v>
      </c>
    </row>
    <row r="73" spans="1:22" x14ac:dyDescent="0.25">
      <c r="A73" s="89" t="s">
        <v>154</v>
      </c>
      <c r="B73" s="79">
        <v>4</v>
      </c>
      <c r="C73" s="79" t="s">
        <v>150</v>
      </c>
      <c r="D73" s="79">
        <v>1.00091339</v>
      </c>
      <c r="E73" s="79">
        <v>6.2792429999999996E-2</v>
      </c>
      <c r="G73" s="40">
        <f>IFERROR('Data Transformation'!M71," ")</f>
        <v>66</v>
      </c>
      <c r="L73" s="66">
        <f t="shared" si="2"/>
        <v>67</v>
      </c>
      <c r="M73" s="67">
        <f>IF(L73=" "," ",(IF($L73&gt;0,INDEX('Bin Analysis'!$C$3:$S$10110,MATCH($L73,'Bin Analysis'!$L$3:$L$10110,0),MATCH(M$5,'Bin Analysis'!$C$2:$S$2,0))," ")))</f>
        <v>17</v>
      </c>
      <c r="N73" s="68">
        <f>IF($L73=" "," ",(IF($M73=FALSE," ",(IF($M73&gt;0,INDEX('Bin Analysis'!$C$3:$S$10110,MATCH($L73,'Bin Analysis'!$L$3:$L$10110,0),MATCH(N$5,'Bin Analysis'!$C$2:$S$2,0))," ")))))</f>
        <v>0</v>
      </c>
      <c r="O73" s="68">
        <f>IF($L73=" "," ",(IF($M73=FALSE," ",(IF($M73&gt;0,INDEX('Bin Analysis'!$C$3:$S$10110,MATCH($L73,'Bin Analysis'!$L$3:$L$10110,0),MATCH(O$5,'Bin Analysis'!$C$2:$S$2,0))," ")))))</f>
        <v>0</v>
      </c>
      <c r="P73" s="68">
        <f>IF($L73=" "," ",(IF($M73=FALSE," ",(IF($M73&gt;0,INDEX('Bin Analysis'!$C$3:$S$10110,MATCH($L73,'Bin Analysis'!$L$3:$L$10110,0),MATCH(P$5,'Bin Analysis'!$C$2:$S$2,0))," ")))))</f>
        <v>0.5</v>
      </c>
      <c r="Q73" s="68">
        <f>IF($L73=" "," ",(IF($M73=FALSE," ",(IF($M73&gt;0,INDEX('Bin Analysis'!$C$3:$S$10110,MATCH($L73,'Bin Analysis'!$L$3:$L$10110,0),MATCH(Q$5,'Bin Analysis'!$C$2:$S$2,0))," ")))))</f>
        <v>0.43478260869565216</v>
      </c>
      <c r="R73" s="68">
        <f>IF($L73=" "," ",(IF($M73=FALSE," ",(IF($M73&gt;0,INDEX('Bin Analysis'!$C$3:$S$10110,MATCH($L73,'Bin Analysis'!$L$3:$L$10110,0),MATCH(R$5,'Bin Analysis'!$C$2:$S$2,0))," ")))))</f>
        <v>0.5</v>
      </c>
      <c r="S73" s="68" t="str">
        <f>IF($L73=" "," ",(IF($M73=FALSE," ",(IF($M73&gt;0,INDEX('Bin Analysis'!$C$3:$S$10110,MATCH($L73,'Bin Analysis'!$L$3:$L$10110,0),MATCH(S$5,'Bin Analysis'!$C$2:$S$2,0))," ")))))</f>
        <v>no</v>
      </c>
      <c r="T73" s="68">
        <f>Assignments!K72</f>
        <v>0.39244557187500001</v>
      </c>
      <c r="U73" s="68">
        <f>Assignments!L72</f>
        <v>0.16203568509898342</v>
      </c>
      <c r="V73" s="74" t="str">
        <f>Assignments!V72</f>
        <v>Adverse</v>
      </c>
    </row>
    <row r="74" spans="1:22" x14ac:dyDescent="0.25">
      <c r="A74" s="89" t="s">
        <v>154</v>
      </c>
      <c r="B74" s="79">
        <v>4</v>
      </c>
      <c r="C74" s="79" t="s">
        <v>160</v>
      </c>
      <c r="D74" s="79">
        <v>1.0500379799999999</v>
      </c>
      <c r="E74" s="79">
        <v>5.1070169999999998E-2</v>
      </c>
      <c r="G74" s="40">
        <f>IFERROR('Data Transformation'!M72," ")</f>
        <v>67</v>
      </c>
      <c r="L74" s="66">
        <f t="shared" si="2"/>
        <v>68</v>
      </c>
      <c r="M74" s="67">
        <f>IF(L74=" "," ",(IF($L74&gt;0,INDEX('Bin Analysis'!$C$3:$S$10110,MATCH($L74,'Bin Analysis'!$L$3:$L$10110,0),MATCH(M$5,'Bin Analysis'!$C$2:$S$2,0))," ")))</f>
        <v>13</v>
      </c>
      <c r="N74" s="68">
        <f>IF($L74=" "," ",(IF($M74=FALSE," ",(IF($M74&gt;0,INDEX('Bin Analysis'!$C$3:$S$10110,MATCH($L74,'Bin Analysis'!$L$3:$L$10110,0),MATCH(N$5,'Bin Analysis'!$C$2:$S$2,0))," ")))))</f>
        <v>8.3333333333333329E-2</v>
      </c>
      <c r="O74" s="68">
        <f>IF($L74=" "," ",(IF($M74=FALSE," ",(IF($M74&gt;0,INDEX('Bin Analysis'!$C$3:$S$10110,MATCH($L74,'Bin Analysis'!$L$3:$L$10110,0),MATCH(O$5,'Bin Analysis'!$C$2:$S$2,0))," ")))))</f>
        <v>0.25</v>
      </c>
      <c r="P74" s="68">
        <f>IF($L74=" "," ",(IF($M74=FALSE," ",(IF($M74&gt;0,INDEX('Bin Analysis'!$C$3:$S$10110,MATCH($L74,'Bin Analysis'!$L$3:$L$10110,0),MATCH(P$5,'Bin Analysis'!$C$2:$S$2,0))," ")))))</f>
        <v>0.7</v>
      </c>
      <c r="Q74" s="68">
        <f>IF($L74=" "," ",(IF($M74=FALSE," ",(IF($M74&gt;0,INDEX('Bin Analysis'!$C$3:$S$10110,MATCH($L74,'Bin Analysis'!$L$3:$L$10110,0),MATCH(Q$5,'Bin Analysis'!$C$2:$S$2,0))," ")))))</f>
        <v>0.60869565217391308</v>
      </c>
      <c r="R74" s="68">
        <f>IF($L74=" "," ",(IF($M74=FALSE," ",(IF($M74&gt;0,INDEX('Bin Analysis'!$C$3:$S$10110,MATCH($L74,'Bin Analysis'!$L$3:$L$10110,0),MATCH(R$5,'Bin Analysis'!$C$2:$S$2,0))," ")))))</f>
        <v>0.16666666666666666</v>
      </c>
      <c r="S74" s="68" t="str">
        <f>IF($L74=" "," ",(IF($M74=FALSE," ",(IF($M74&gt;0,INDEX('Bin Analysis'!$C$3:$S$10110,MATCH($L74,'Bin Analysis'!$L$3:$L$10110,0),MATCH(S$5,'Bin Analysis'!$C$2:$S$2,0))," ")))))</f>
        <v>no</v>
      </c>
      <c r="T74" s="68">
        <f>Assignments!K73</f>
        <v>0.68498823249999996</v>
      </c>
      <c r="U74" s="68">
        <f>Assignments!L73</f>
        <v>0.27757903661676991</v>
      </c>
      <c r="V74" s="74" t="str">
        <f>Assignments!V73</f>
        <v>Rheostat</v>
      </c>
    </row>
    <row r="75" spans="1:22" x14ac:dyDescent="0.25">
      <c r="A75" s="89" t="s">
        <v>147</v>
      </c>
      <c r="B75" s="79">
        <v>5</v>
      </c>
      <c r="C75" s="79" t="s">
        <v>142</v>
      </c>
      <c r="D75" s="79">
        <v>0.20102413999999999</v>
      </c>
      <c r="E75" s="79">
        <v>6.7917050000000007E-2</v>
      </c>
      <c r="G75" s="40">
        <f>IFERROR('Data Transformation'!M73," ")</f>
        <v>68</v>
      </c>
      <c r="L75" s="66">
        <f t="shared" si="2"/>
        <v>69</v>
      </c>
      <c r="M75" s="67">
        <f>IF(L75=" "," ",(IF($L75&gt;0,INDEX('Bin Analysis'!$C$3:$S$10110,MATCH($L75,'Bin Analysis'!$L$3:$L$10110,0),MATCH(M$5,'Bin Analysis'!$C$2:$S$2,0))," ")))</f>
        <v>19</v>
      </c>
      <c r="N75" s="68">
        <f>IF($L75=" "," ",(IF($M75=FALSE," ",(IF($M75&gt;0,INDEX('Bin Analysis'!$C$3:$S$10110,MATCH($L75,'Bin Analysis'!$L$3:$L$10110,0),MATCH(N$5,'Bin Analysis'!$C$2:$S$2,0))," ")))))</f>
        <v>0</v>
      </c>
      <c r="O75" s="68">
        <f>IF($L75=" "," ",(IF($M75=FALSE," ",(IF($M75&gt;0,INDEX('Bin Analysis'!$C$3:$S$10110,MATCH($L75,'Bin Analysis'!$L$3:$L$10110,0),MATCH(O$5,'Bin Analysis'!$C$2:$S$2,0))," ")))))</f>
        <v>0.16666666666666666</v>
      </c>
      <c r="P75" s="68">
        <f>IF($L75=" "," ",(IF($M75=FALSE," ",(IF($M75&gt;0,INDEX('Bin Analysis'!$C$3:$S$10110,MATCH($L75,'Bin Analysis'!$L$3:$L$10110,0),MATCH(P$5,'Bin Analysis'!$C$2:$S$2,0))," ")))))</f>
        <v>0.6</v>
      </c>
      <c r="Q75" s="68">
        <f>IF($L75=" "," ",(IF($M75=FALSE," ",(IF($M75&gt;0,INDEX('Bin Analysis'!$C$3:$S$10110,MATCH($L75,'Bin Analysis'!$L$3:$L$10110,0),MATCH(Q$5,'Bin Analysis'!$C$2:$S$2,0))," ")))))</f>
        <v>0.56521739130434778</v>
      </c>
      <c r="R75" s="68">
        <f>IF($L75=" "," ",(IF($M75=FALSE," ",(IF($M75&gt;0,INDEX('Bin Analysis'!$C$3:$S$10110,MATCH($L75,'Bin Analysis'!$L$3:$L$10110,0),MATCH(R$5,'Bin Analysis'!$C$2:$S$2,0))," ")))))</f>
        <v>5.5555555555555552E-2</v>
      </c>
      <c r="S75" s="68" t="str">
        <f>IF($L75=" "," ",(IF($M75=FALSE," ",(IF($M75&gt;0,INDEX('Bin Analysis'!$C$3:$S$10110,MATCH($L75,'Bin Analysis'!$L$3:$L$10110,0),MATCH(S$5,'Bin Analysis'!$C$2:$S$2,0))," ")))))</f>
        <v>no</v>
      </c>
      <c r="T75" s="68">
        <f>Assignments!K74</f>
        <v>0.73041146111111088</v>
      </c>
      <c r="U75" s="68">
        <f>Assignments!L74</f>
        <v>0.20206750838866874</v>
      </c>
      <c r="V75" s="74" t="str">
        <f>Assignments!V74</f>
        <v>Rheostat</v>
      </c>
    </row>
    <row r="76" spans="1:22" x14ac:dyDescent="0.25">
      <c r="A76" s="89" t="s">
        <v>147</v>
      </c>
      <c r="B76" s="79">
        <v>5</v>
      </c>
      <c r="C76" s="79" t="s">
        <v>157</v>
      </c>
      <c r="D76" s="79">
        <v>0.29448529000000001</v>
      </c>
      <c r="E76" s="79">
        <v>6.4175739999999995E-2</v>
      </c>
      <c r="G76" s="40">
        <f>IFERROR('Data Transformation'!M74," ")</f>
        <v>69</v>
      </c>
      <c r="L76" s="66">
        <f t="shared" si="2"/>
        <v>70</v>
      </c>
      <c r="M76" s="67">
        <f>IF(L76=" "," ",(IF($L76&gt;0,INDEX('Bin Analysis'!$C$3:$S$10110,MATCH($L76,'Bin Analysis'!$L$3:$L$10110,0),MATCH(M$5,'Bin Analysis'!$C$2:$S$2,0))," ")))</f>
        <v>17</v>
      </c>
      <c r="N76" s="68">
        <f>IF($L76=" "," ",(IF($M76=FALSE," ",(IF($M76&gt;0,INDEX('Bin Analysis'!$C$3:$S$10110,MATCH($L76,'Bin Analysis'!$L$3:$L$10110,0),MATCH(N$5,'Bin Analysis'!$C$2:$S$2,0))," ")))))</f>
        <v>0</v>
      </c>
      <c r="O76" s="68">
        <f>IF($L76=" "," ",(IF($M76=FALSE," ",(IF($M76&gt;0,INDEX('Bin Analysis'!$C$3:$S$10110,MATCH($L76,'Bin Analysis'!$L$3:$L$10110,0),MATCH(O$5,'Bin Analysis'!$C$2:$S$2,0))," ")))))</f>
        <v>0.125</v>
      </c>
      <c r="P76" s="68">
        <f>IF($L76=" "," ",(IF($M76=FALSE," ",(IF($M76&gt;0,INDEX('Bin Analysis'!$C$3:$S$10110,MATCH($L76,'Bin Analysis'!$L$3:$L$10110,0),MATCH(P$5,'Bin Analysis'!$C$2:$S$2,0))," ")))))</f>
        <v>0.7</v>
      </c>
      <c r="Q76" s="68">
        <f>IF($L76=" "," ",(IF($M76=FALSE," ",(IF($M76&gt;0,INDEX('Bin Analysis'!$C$3:$S$10110,MATCH($L76,'Bin Analysis'!$L$3:$L$10110,0),MATCH(Q$5,'Bin Analysis'!$C$2:$S$2,0))," ")))))</f>
        <v>0.65217391304347827</v>
      </c>
      <c r="R76" s="68">
        <f>IF($L76=" "," ",(IF($M76=FALSE," ",(IF($M76&gt;0,INDEX('Bin Analysis'!$C$3:$S$10110,MATCH($L76,'Bin Analysis'!$L$3:$L$10110,0),MATCH(R$5,'Bin Analysis'!$C$2:$S$2,0))," ")))))</f>
        <v>0.125</v>
      </c>
      <c r="S76" s="68" t="str">
        <f>IF($L76=" "," ",(IF($M76=FALSE," ",(IF($M76&gt;0,INDEX('Bin Analysis'!$C$3:$S$10110,MATCH($L76,'Bin Analysis'!$L$3:$L$10110,0),MATCH(S$5,'Bin Analysis'!$C$2:$S$2,0))," ")))))</f>
        <v>no</v>
      </c>
      <c r="T76" s="68">
        <f>Assignments!K75</f>
        <v>0.60123902062500001</v>
      </c>
      <c r="U76" s="68">
        <f>Assignments!L75</f>
        <v>0.24997655296532481</v>
      </c>
      <c r="V76" s="74" t="str">
        <f>Assignments!V75</f>
        <v>Rheostat</v>
      </c>
    </row>
    <row r="77" spans="1:22" x14ac:dyDescent="0.25">
      <c r="A77" s="89" t="s">
        <v>147</v>
      </c>
      <c r="B77" s="79">
        <v>5</v>
      </c>
      <c r="C77" s="79" t="s">
        <v>159</v>
      </c>
      <c r="D77" s="79">
        <v>0.29454329000000001</v>
      </c>
      <c r="E77" s="79">
        <v>5.8069839999999998E-2</v>
      </c>
      <c r="G77" s="40">
        <f>IFERROR('Data Transformation'!M75," ")</f>
        <v>70</v>
      </c>
      <c r="L77" s="66">
        <f t="shared" si="2"/>
        <v>71</v>
      </c>
      <c r="M77" s="67">
        <f>IF(L77=" "," ",(IF($L77&gt;0,INDEX('Bin Analysis'!$C$3:$S$10110,MATCH($L77,'Bin Analysis'!$L$3:$L$10110,0),MATCH(M$5,'Bin Analysis'!$C$2:$S$2,0))," ")))</f>
        <v>20</v>
      </c>
      <c r="N77" s="68">
        <f>IF($L77=" "," ",(IF($M77=FALSE," ",(IF($M77&gt;0,INDEX('Bin Analysis'!$C$3:$S$10110,MATCH($L77,'Bin Analysis'!$L$3:$L$10110,0),MATCH(N$5,'Bin Analysis'!$C$2:$S$2,0))," ")))))</f>
        <v>0</v>
      </c>
      <c r="O77" s="68">
        <f>IF($L77=" "," ",(IF($M77=FALSE," ",(IF($M77&gt;0,INDEX('Bin Analysis'!$C$3:$S$10110,MATCH($L77,'Bin Analysis'!$L$3:$L$10110,0),MATCH(O$5,'Bin Analysis'!$C$2:$S$2,0))," ")))))</f>
        <v>0.10526315789473684</v>
      </c>
      <c r="P77" s="68">
        <f>IF($L77=" "," ",(IF($M77=FALSE," ",(IF($M77&gt;0,INDEX('Bin Analysis'!$C$3:$S$10110,MATCH($L77,'Bin Analysis'!$L$3:$L$10110,0),MATCH(P$5,'Bin Analysis'!$C$2:$S$2,0))," ")))))</f>
        <v>0.7</v>
      </c>
      <c r="Q77" s="68">
        <f>IF($L77=" "," ",(IF($M77=FALSE," ",(IF($M77&gt;0,INDEX('Bin Analysis'!$C$3:$S$10110,MATCH($L77,'Bin Analysis'!$L$3:$L$10110,0),MATCH(Q$5,'Bin Analysis'!$C$2:$S$2,0))," ")))))</f>
        <v>0.65217391304347827</v>
      </c>
      <c r="R77" s="68">
        <f>IF($L77=" "," ",(IF($M77=FALSE," ",(IF($M77&gt;0,INDEX('Bin Analysis'!$C$3:$S$10110,MATCH($L77,'Bin Analysis'!$L$3:$L$10110,0),MATCH(R$5,'Bin Analysis'!$C$2:$S$2,0))," ")))))</f>
        <v>0.15789473684210525</v>
      </c>
      <c r="S77" s="68" t="str">
        <f>IF($L77=" "," ",(IF($M77=FALSE," ",(IF($M77&gt;0,INDEX('Bin Analysis'!$C$3:$S$10110,MATCH($L77,'Bin Analysis'!$L$3:$L$10110,0),MATCH(S$5,'Bin Analysis'!$C$2:$S$2,0))," ")))))</f>
        <v>no</v>
      </c>
      <c r="T77" s="68">
        <f>Assignments!K76</f>
        <v>0.60211416789473682</v>
      </c>
      <c r="U77" s="68">
        <f>Assignments!L76</f>
        <v>0.21401823022332572</v>
      </c>
      <c r="V77" s="74" t="str">
        <f>Assignments!V76</f>
        <v>Rheostat</v>
      </c>
    </row>
    <row r="78" spans="1:22" x14ac:dyDescent="0.25">
      <c r="A78" s="89" t="s">
        <v>147</v>
      </c>
      <c r="B78" s="79">
        <v>5</v>
      </c>
      <c r="C78" s="79" t="s">
        <v>146</v>
      </c>
      <c r="D78" s="79">
        <v>0.41134509000000002</v>
      </c>
      <c r="E78" s="79">
        <v>5.2096080000000003E-2</v>
      </c>
      <c r="G78" s="40">
        <f>IFERROR('Data Transformation'!M76," ")</f>
        <v>71</v>
      </c>
      <c r="L78" s="66">
        <f t="shared" si="2"/>
        <v>72</v>
      </c>
      <c r="M78" s="67">
        <f>IF(L78=" "," ",(IF($L78&gt;0,INDEX('Bin Analysis'!$C$3:$S$10110,MATCH($L78,'Bin Analysis'!$L$3:$L$10110,0),MATCH(M$5,'Bin Analysis'!$C$2:$S$2,0))," ")))</f>
        <v>20</v>
      </c>
      <c r="N78" s="68">
        <f>IF($L78=" "," ",(IF($M78=FALSE," ",(IF($M78&gt;0,INDEX('Bin Analysis'!$C$3:$S$10110,MATCH($L78,'Bin Analysis'!$L$3:$L$10110,0),MATCH(N$5,'Bin Analysis'!$C$2:$S$2,0))," ")))))</f>
        <v>0</v>
      </c>
      <c r="O78" s="68">
        <f>IF($L78=" "," ",(IF($M78=FALSE," ",(IF($M78&gt;0,INDEX('Bin Analysis'!$C$3:$S$10110,MATCH($L78,'Bin Analysis'!$L$3:$L$10110,0),MATCH(O$5,'Bin Analysis'!$C$2:$S$2,0))," ")))))</f>
        <v>0</v>
      </c>
      <c r="P78" s="68">
        <f>IF($L78=" "," ",(IF($M78=FALSE," ",(IF($M78&gt;0,INDEX('Bin Analysis'!$C$3:$S$10110,MATCH($L78,'Bin Analysis'!$L$3:$L$10110,0),MATCH(P$5,'Bin Analysis'!$C$2:$S$2,0))," ")))))</f>
        <v>0.3</v>
      </c>
      <c r="Q78" s="68">
        <f>IF($L78=" "," ",(IF($M78=FALSE," ",(IF($M78&gt;0,INDEX('Bin Analysis'!$C$3:$S$10110,MATCH($L78,'Bin Analysis'!$L$3:$L$10110,0),MATCH(Q$5,'Bin Analysis'!$C$2:$S$2,0))," ")))))</f>
        <v>0.21739130434782608</v>
      </c>
      <c r="R78" s="68">
        <f>IF($L78=" "," ",(IF($M78=FALSE," ",(IF($M78&gt;0,INDEX('Bin Analysis'!$C$3:$S$10110,MATCH($L78,'Bin Analysis'!$L$3:$L$10110,0),MATCH(R$5,'Bin Analysis'!$C$2:$S$2,0))," ")))))</f>
        <v>0.94736842105263153</v>
      </c>
      <c r="S78" s="68" t="str">
        <f>IF($L78=" "," ",(IF($M78=FALSE," ",(IF($M78&gt;0,INDEX('Bin Analysis'!$C$3:$S$10110,MATCH($L78,'Bin Analysis'!$L$3:$L$10110,0),MATCH(S$5,'Bin Analysis'!$C$2:$S$2,0))," ")))))</f>
        <v>no</v>
      </c>
      <c r="T78" s="68">
        <f>Assignments!K77</f>
        <v>0.20562450263157894</v>
      </c>
      <c r="U78" s="68">
        <f>Assignments!L77</f>
        <v>0.14205139335523057</v>
      </c>
      <c r="V78" s="74" t="str">
        <f>Assignments!V77</f>
        <v>Toggle</v>
      </c>
    </row>
    <row r="79" spans="1:22" x14ac:dyDescent="0.25">
      <c r="A79" s="89" t="s">
        <v>147</v>
      </c>
      <c r="B79" s="79">
        <v>5</v>
      </c>
      <c r="C79" s="79" t="s">
        <v>156</v>
      </c>
      <c r="D79" s="79">
        <v>0.44711970000000001</v>
      </c>
      <c r="E79" s="79">
        <v>5.3448679999999998E-2</v>
      </c>
      <c r="G79" s="40">
        <f>IFERROR('Data Transformation'!M77," ")</f>
        <v>72</v>
      </c>
      <c r="L79" s="66">
        <f t="shared" si="2"/>
        <v>73</v>
      </c>
      <c r="M79" s="67">
        <f>IF(L79=" "," ",(IF($L79&gt;0,INDEX('Bin Analysis'!$C$3:$S$10110,MATCH($L79,'Bin Analysis'!$L$3:$L$10110,0),MATCH(M$5,'Bin Analysis'!$C$2:$S$2,0))," ")))</f>
        <v>17</v>
      </c>
      <c r="N79" s="68">
        <f>IF($L79=" "," ",(IF($M79=FALSE," ",(IF($M79&gt;0,INDEX('Bin Analysis'!$C$3:$S$10110,MATCH($L79,'Bin Analysis'!$L$3:$L$10110,0),MATCH(N$5,'Bin Analysis'!$C$2:$S$2,0))," ")))))</f>
        <v>6.25E-2</v>
      </c>
      <c r="O79" s="68">
        <f>IF($L79=" "," ",(IF($M79=FALSE," ",(IF($M79&gt;0,INDEX('Bin Analysis'!$C$3:$S$10110,MATCH($L79,'Bin Analysis'!$L$3:$L$10110,0),MATCH(O$5,'Bin Analysis'!$C$2:$S$2,0))," ")))))</f>
        <v>0</v>
      </c>
      <c r="P79" s="68">
        <f>IF($L79=" "," ",(IF($M79=FALSE," ",(IF($M79&gt;0,INDEX('Bin Analysis'!$C$3:$S$10110,MATCH($L79,'Bin Analysis'!$L$3:$L$10110,0),MATCH(P$5,'Bin Analysis'!$C$2:$S$2,0))," ")))))</f>
        <v>0.8</v>
      </c>
      <c r="Q79" s="68">
        <f>IF($L79=" "," ",(IF($M79=FALSE," ",(IF($M79&gt;0,INDEX('Bin Analysis'!$C$3:$S$10110,MATCH($L79,'Bin Analysis'!$L$3:$L$10110,0),MATCH(Q$5,'Bin Analysis'!$C$2:$S$2,0))," ")))))</f>
        <v>0.73913043478260865</v>
      </c>
      <c r="R79" s="68">
        <f>IF($L79=" "," ",(IF($M79=FALSE," ",(IF($M79&gt;0,INDEX('Bin Analysis'!$C$3:$S$10110,MATCH($L79,'Bin Analysis'!$L$3:$L$10110,0),MATCH(R$5,'Bin Analysis'!$C$2:$S$2,0))," ")))))</f>
        <v>0.3125</v>
      </c>
      <c r="S79" s="68" t="str">
        <f>IF($L79=" "," ",(IF($M79=FALSE," ",(IF($M79&gt;0,INDEX('Bin Analysis'!$C$3:$S$10110,MATCH($L79,'Bin Analysis'!$L$3:$L$10110,0),MATCH(S$5,'Bin Analysis'!$C$2:$S$2,0))," ")))))</f>
        <v>no</v>
      </c>
      <c r="T79" s="68">
        <f>Assignments!K78</f>
        <v>0.49380356187500002</v>
      </c>
      <c r="U79" s="68">
        <f>Assignments!L78</f>
        <v>0.28774346331356376</v>
      </c>
      <c r="V79" s="74" t="str">
        <f>Assignments!V78</f>
        <v>Rheostat</v>
      </c>
    </row>
    <row r="80" spans="1:22" x14ac:dyDescent="0.25">
      <c r="A80" s="89" t="s">
        <v>147</v>
      </c>
      <c r="B80" s="79">
        <v>5</v>
      </c>
      <c r="C80" s="79" t="s">
        <v>143</v>
      </c>
      <c r="D80" s="79">
        <v>0.50638459000000002</v>
      </c>
      <c r="E80" s="79">
        <v>4.8988869999999997E-2</v>
      </c>
      <c r="G80" s="40">
        <f>IFERROR('Data Transformation'!M78," ")</f>
        <v>73</v>
      </c>
      <c r="L80" s="66">
        <f t="shared" si="2"/>
        <v>74</v>
      </c>
      <c r="M80" s="67">
        <f>IF(L80=" "," ",(IF($L80&gt;0,INDEX('Bin Analysis'!$C$3:$S$10110,MATCH($L80,'Bin Analysis'!$L$3:$L$10110,0),MATCH(M$5,'Bin Analysis'!$C$2:$S$2,0))," ")))</f>
        <v>17</v>
      </c>
      <c r="N80" s="68">
        <f>IF($L80=" "," ",(IF($M80=FALSE," ",(IF($M80&gt;0,INDEX('Bin Analysis'!$C$3:$S$10110,MATCH($L80,'Bin Analysis'!$L$3:$L$10110,0),MATCH(N$5,'Bin Analysis'!$C$2:$S$2,0))," ")))))</f>
        <v>0</v>
      </c>
      <c r="O80" s="68">
        <f>IF($L80=" "," ",(IF($M80=FALSE," ",(IF($M80&gt;0,INDEX('Bin Analysis'!$C$3:$S$10110,MATCH($L80,'Bin Analysis'!$L$3:$L$10110,0),MATCH(O$5,'Bin Analysis'!$C$2:$S$2,0))," ")))))</f>
        <v>0.125</v>
      </c>
      <c r="P80" s="68">
        <f>IF($L80=" "," ",(IF($M80=FALSE," ",(IF($M80&gt;0,INDEX('Bin Analysis'!$C$3:$S$10110,MATCH($L80,'Bin Analysis'!$L$3:$L$10110,0),MATCH(P$5,'Bin Analysis'!$C$2:$S$2,0))," ")))))</f>
        <v>0.6</v>
      </c>
      <c r="Q80" s="68">
        <f>IF($L80=" "," ",(IF($M80=FALSE," ",(IF($M80&gt;0,INDEX('Bin Analysis'!$C$3:$S$10110,MATCH($L80,'Bin Analysis'!$L$3:$L$10110,0),MATCH(Q$5,'Bin Analysis'!$C$2:$S$2,0))," ")))))</f>
        <v>0.56521739130434778</v>
      </c>
      <c r="R80" s="68">
        <f>IF($L80=" "," ",(IF($M80=FALSE," ",(IF($M80&gt;0,INDEX('Bin Analysis'!$C$3:$S$10110,MATCH($L80,'Bin Analysis'!$L$3:$L$10110,0),MATCH(R$5,'Bin Analysis'!$C$2:$S$2,0))," ")))))</f>
        <v>0.25</v>
      </c>
      <c r="S80" s="68" t="str">
        <f>IF($L80=" "," ",(IF($M80=FALSE," ",(IF($M80&gt;0,INDEX('Bin Analysis'!$C$3:$S$10110,MATCH($L80,'Bin Analysis'!$L$3:$L$10110,0),MATCH(S$5,'Bin Analysis'!$C$2:$S$2,0))," ")))))</f>
        <v>no</v>
      </c>
      <c r="T80" s="68">
        <f>Assignments!K79</f>
        <v>0.61958878562499997</v>
      </c>
      <c r="U80" s="68">
        <f>Assignments!L79</f>
        <v>0.26137131607404845</v>
      </c>
      <c r="V80" s="74" t="str">
        <f>Assignments!V79</f>
        <v>Rheostat</v>
      </c>
    </row>
    <row r="81" spans="1:22" x14ac:dyDescent="0.25">
      <c r="A81" s="89" t="s">
        <v>147</v>
      </c>
      <c r="B81" s="79">
        <v>5</v>
      </c>
      <c r="C81" s="79" t="s">
        <v>145</v>
      </c>
      <c r="D81" s="79">
        <v>0.50837032999999998</v>
      </c>
      <c r="E81" s="79">
        <v>4.2789380000000002E-2</v>
      </c>
      <c r="G81" s="40">
        <f>IFERROR('Data Transformation'!M79," ")</f>
        <v>74</v>
      </c>
      <c r="L81" s="66">
        <f t="shared" si="2"/>
        <v>75</v>
      </c>
      <c r="M81" s="67">
        <f>IF(L81=" "," ",(IF($L81&gt;0,INDEX('Bin Analysis'!$C$3:$S$10110,MATCH($L81,'Bin Analysis'!$L$3:$L$10110,0),MATCH(M$5,'Bin Analysis'!$C$2:$S$2,0))," ")))</f>
        <v>19</v>
      </c>
      <c r="N81" s="68">
        <f>IF($L81=" "," ",(IF($M81=FALSE," ",(IF($M81&gt;0,INDEX('Bin Analysis'!$C$3:$S$10110,MATCH($L81,'Bin Analysis'!$L$3:$L$10110,0),MATCH(N$5,'Bin Analysis'!$C$2:$S$2,0))," ")))))</f>
        <v>5.5555555555555552E-2</v>
      </c>
      <c r="O81" s="68">
        <f>IF($L81=" "," ",(IF($M81=FALSE," ",(IF($M81&gt;0,INDEX('Bin Analysis'!$C$3:$S$10110,MATCH($L81,'Bin Analysis'!$L$3:$L$10110,0),MATCH(O$5,'Bin Analysis'!$C$2:$S$2,0))," ")))))</f>
        <v>0.55555555555555558</v>
      </c>
      <c r="P81" s="68">
        <f>IF($L81=" "," ",(IF($M81=FALSE," ",(IF($M81&gt;0,INDEX('Bin Analysis'!$C$3:$S$10110,MATCH($L81,'Bin Analysis'!$L$3:$L$10110,0),MATCH(P$5,'Bin Analysis'!$C$2:$S$2,0))," ")))))</f>
        <v>0.5</v>
      </c>
      <c r="Q81" s="68">
        <f>IF($L81=" "," ",(IF($M81=FALSE," ",(IF($M81&gt;0,INDEX('Bin Analysis'!$C$3:$S$10110,MATCH($L81,'Bin Analysis'!$L$3:$L$10110,0),MATCH(Q$5,'Bin Analysis'!$C$2:$S$2,0))," ")))))</f>
        <v>0.47826086956521741</v>
      </c>
      <c r="R81" s="68">
        <f>IF($L81=" "," ",(IF($M81=FALSE," ",(IF($M81&gt;0,INDEX('Bin Analysis'!$C$3:$S$10110,MATCH($L81,'Bin Analysis'!$L$3:$L$10110,0),MATCH(R$5,'Bin Analysis'!$C$2:$S$2,0))," ")))))</f>
        <v>0</v>
      </c>
      <c r="S81" s="68" t="str">
        <f>IF($L81=" "," ",(IF($M81=FALSE," ",(IF($M81&gt;0,INDEX('Bin Analysis'!$C$3:$S$10110,MATCH($L81,'Bin Analysis'!$L$3:$L$10110,0),MATCH(S$5,'Bin Analysis'!$C$2:$S$2,0))," ")))))</f>
        <v>no</v>
      </c>
      <c r="T81" s="68">
        <f>Assignments!K80</f>
        <v>0.94085127499999999</v>
      </c>
      <c r="U81" s="68">
        <f>Assignments!L80</f>
        <v>0.14939227488921206</v>
      </c>
      <c r="V81" s="74" t="str">
        <f>Assignments!V80</f>
        <v>Moderate</v>
      </c>
    </row>
    <row r="82" spans="1:22" x14ac:dyDescent="0.25">
      <c r="A82" s="89" t="s">
        <v>147</v>
      </c>
      <c r="B82" s="79">
        <v>5</v>
      </c>
      <c r="C82" s="79" t="s">
        <v>152</v>
      </c>
      <c r="D82" s="79">
        <v>0.50928951</v>
      </c>
      <c r="E82" s="79">
        <v>5.0354870000000003E-2</v>
      </c>
      <c r="G82" s="40">
        <f>IFERROR('Data Transformation'!M80," ")</f>
        <v>75</v>
      </c>
      <c r="L82" s="66">
        <f t="shared" si="2"/>
        <v>76</v>
      </c>
      <c r="M82" s="67">
        <f>IF(L82=" "," ",(IF($L82&gt;0,INDEX('Bin Analysis'!$C$3:$S$10110,MATCH($L82,'Bin Analysis'!$L$3:$L$10110,0),MATCH(M$5,'Bin Analysis'!$C$2:$S$2,0))," ")))</f>
        <v>20</v>
      </c>
      <c r="N82" s="68">
        <f>IF($L82=" "," ",(IF($M82=FALSE," ",(IF($M82&gt;0,INDEX('Bin Analysis'!$C$3:$S$10110,MATCH($L82,'Bin Analysis'!$L$3:$L$10110,0),MATCH(N$5,'Bin Analysis'!$C$2:$S$2,0))," ")))))</f>
        <v>0</v>
      </c>
      <c r="O82" s="68">
        <f>IF($L82=" "," ",(IF($M82=FALSE," ",(IF($M82&gt;0,INDEX('Bin Analysis'!$C$3:$S$10110,MATCH($L82,'Bin Analysis'!$L$3:$L$10110,0),MATCH(O$5,'Bin Analysis'!$C$2:$S$2,0))," ")))))</f>
        <v>0.10526315789473684</v>
      </c>
      <c r="P82" s="68">
        <f>IF($L82=" "," ",(IF($M82=FALSE," ",(IF($M82&gt;0,INDEX('Bin Analysis'!$C$3:$S$10110,MATCH($L82,'Bin Analysis'!$L$3:$L$10110,0),MATCH(P$5,'Bin Analysis'!$C$2:$S$2,0))," ")))))</f>
        <v>0.6</v>
      </c>
      <c r="Q82" s="68">
        <f>IF($L82=" "," ",(IF($M82=FALSE," ",(IF($M82&gt;0,INDEX('Bin Analysis'!$C$3:$S$10110,MATCH($L82,'Bin Analysis'!$L$3:$L$10110,0),MATCH(Q$5,'Bin Analysis'!$C$2:$S$2,0))," ")))))</f>
        <v>0.56521739130434778</v>
      </c>
      <c r="R82" s="68">
        <f>IF($L82=" "," ",(IF($M82=FALSE," ",(IF($M82&gt;0,INDEX('Bin Analysis'!$C$3:$S$10110,MATCH($L82,'Bin Analysis'!$L$3:$L$10110,0),MATCH(R$5,'Bin Analysis'!$C$2:$S$2,0))," ")))))</f>
        <v>0.68421052631578949</v>
      </c>
      <c r="S82" s="68" t="str">
        <f>IF($L82=" "," ",(IF($M82=FALSE," ",(IF($M82&gt;0,INDEX('Bin Analysis'!$C$3:$S$10110,MATCH($L82,'Bin Analysis'!$L$3:$L$10110,0),MATCH(S$5,'Bin Analysis'!$C$2:$S$2,0))," ")))))</f>
        <v>no</v>
      </c>
      <c r="T82" s="68">
        <f>Assignments!K81</f>
        <v>0.38973519631578951</v>
      </c>
      <c r="U82" s="68">
        <f>Assignments!L81</f>
        <v>0.26576925480458963</v>
      </c>
      <c r="V82" s="74" t="str">
        <f>Assignments!V81</f>
        <v>Toggle</v>
      </c>
    </row>
    <row r="83" spans="1:22" x14ac:dyDescent="0.25">
      <c r="A83" s="89" t="s">
        <v>147</v>
      </c>
      <c r="B83" s="79">
        <v>5</v>
      </c>
      <c r="C83" s="79" t="s">
        <v>155</v>
      </c>
      <c r="D83" s="79">
        <v>0.63495504000000003</v>
      </c>
      <c r="E83" s="79">
        <v>4.4679610000000002E-2</v>
      </c>
      <c r="G83" s="40">
        <f>IFERROR('Data Transformation'!M81," ")</f>
        <v>76</v>
      </c>
      <c r="L83" s="66">
        <f t="shared" si="2"/>
        <v>77</v>
      </c>
      <c r="M83" s="67">
        <f>IF(L83=" "," ",(IF($L83&gt;0,INDEX('Bin Analysis'!$C$3:$S$10110,MATCH($L83,'Bin Analysis'!$L$3:$L$10110,0),MATCH(M$5,'Bin Analysis'!$C$2:$S$2,0))," ")))</f>
        <v>18</v>
      </c>
      <c r="N83" s="68">
        <f>IF($L83=" "," ",(IF($M83=FALSE," ",(IF($M83&gt;0,INDEX('Bin Analysis'!$C$3:$S$10110,MATCH($L83,'Bin Analysis'!$L$3:$L$10110,0),MATCH(N$5,'Bin Analysis'!$C$2:$S$2,0))," ")))))</f>
        <v>5.8823529411764705E-2</v>
      </c>
      <c r="O83" s="68">
        <f>IF($L83=" "," ",(IF($M83=FALSE," ",(IF($M83&gt;0,INDEX('Bin Analysis'!$C$3:$S$10110,MATCH($L83,'Bin Analysis'!$L$3:$L$10110,0),MATCH(O$5,'Bin Analysis'!$C$2:$S$2,0))," ")))))</f>
        <v>0.23529411764705882</v>
      </c>
      <c r="P83" s="68">
        <f>IF($L83=" "," ",(IF($M83=FALSE," ",(IF($M83&gt;0,INDEX('Bin Analysis'!$C$3:$S$10110,MATCH($L83,'Bin Analysis'!$L$3:$L$10110,0),MATCH(P$5,'Bin Analysis'!$C$2:$S$2,0))," ")))))</f>
        <v>0.5</v>
      </c>
      <c r="Q83" s="68">
        <f>IF($L83=" "," ",(IF($M83=FALSE," ",(IF($M83&gt;0,INDEX('Bin Analysis'!$C$3:$S$10110,MATCH($L83,'Bin Analysis'!$L$3:$L$10110,0),MATCH(Q$5,'Bin Analysis'!$C$2:$S$2,0))," ")))))</f>
        <v>0.47826086956521741</v>
      </c>
      <c r="R83" s="68">
        <f>IF($L83=" "," ",(IF($M83=FALSE," ",(IF($M83&gt;0,INDEX('Bin Analysis'!$C$3:$S$10110,MATCH($L83,'Bin Analysis'!$L$3:$L$10110,0),MATCH(R$5,'Bin Analysis'!$C$2:$S$2,0))," ")))))</f>
        <v>0</v>
      </c>
      <c r="S83" s="68" t="str">
        <f>IF($L83=" "," ",(IF($M83=FALSE," ",(IF($M83&gt;0,INDEX('Bin Analysis'!$C$3:$S$10110,MATCH($L83,'Bin Analysis'!$L$3:$L$10110,0),MATCH(S$5,'Bin Analysis'!$C$2:$S$2,0))," ")))))</f>
        <v>no</v>
      </c>
      <c r="T83" s="68">
        <f>Assignments!K82</f>
        <v>0.82022332529411768</v>
      </c>
      <c r="U83" s="68">
        <f>Assignments!L82</f>
        <v>0.1478043780743532</v>
      </c>
      <c r="V83" s="74" t="str">
        <f>Assignments!V82</f>
        <v>Moderate</v>
      </c>
    </row>
    <row r="84" spans="1:22" x14ac:dyDescent="0.25">
      <c r="A84" s="89" t="s">
        <v>147</v>
      </c>
      <c r="B84" s="79">
        <v>5</v>
      </c>
      <c r="C84" s="79" t="s">
        <v>144</v>
      </c>
      <c r="D84" s="79">
        <v>0.68119152999999999</v>
      </c>
      <c r="E84" s="79">
        <v>5.6643110000000003E-2</v>
      </c>
      <c r="G84" s="40">
        <f>IFERROR('Data Transformation'!M82," ")</f>
        <v>77</v>
      </c>
      <c r="L84" s="66">
        <f t="shared" si="2"/>
        <v>78</v>
      </c>
      <c r="M84" s="67">
        <f>IF(L84=" "," ",(IF($L84&gt;0,INDEX('Bin Analysis'!$C$3:$S$10110,MATCH($L84,'Bin Analysis'!$L$3:$L$10110,0),MATCH(M$5,'Bin Analysis'!$C$2:$S$2,0))," ")))</f>
        <v>11</v>
      </c>
      <c r="N84" s="68">
        <f>IF($L84=" "," ",(IF($M84=FALSE," ",(IF($M84&gt;0,INDEX('Bin Analysis'!$C$3:$S$10110,MATCH($L84,'Bin Analysis'!$L$3:$L$10110,0),MATCH(N$5,'Bin Analysis'!$C$2:$S$2,0))," ")))))</f>
        <v>0</v>
      </c>
      <c r="O84" s="68">
        <f>IF($L84=" "," ",(IF($M84=FALSE," ",(IF($M84&gt;0,INDEX('Bin Analysis'!$C$3:$S$10110,MATCH($L84,'Bin Analysis'!$L$3:$L$10110,0),MATCH(O$5,'Bin Analysis'!$C$2:$S$2,0))," ")))))</f>
        <v>0.8</v>
      </c>
      <c r="P84" s="68">
        <f>IF($L84=" "," ",(IF($M84=FALSE," ",(IF($M84&gt;0,INDEX('Bin Analysis'!$C$3:$S$10110,MATCH($L84,'Bin Analysis'!$L$3:$L$10110,0),MATCH(P$5,'Bin Analysis'!$C$2:$S$2,0))," ")))))</f>
        <v>0.4</v>
      </c>
      <c r="Q84" s="68">
        <f>IF($L84=" "," ",(IF($M84=FALSE," ",(IF($M84&gt;0,INDEX('Bin Analysis'!$C$3:$S$10110,MATCH($L84,'Bin Analysis'!$L$3:$L$10110,0),MATCH(Q$5,'Bin Analysis'!$C$2:$S$2,0))," ")))))</f>
        <v>0.39130434782608697</v>
      </c>
      <c r="R84" s="68">
        <f>IF($L84=" "," ",(IF($M84=FALSE," ",(IF($M84&gt;0,INDEX('Bin Analysis'!$C$3:$S$10110,MATCH($L84,'Bin Analysis'!$L$3:$L$10110,0),MATCH(R$5,'Bin Analysis'!$C$2:$S$2,0))," ")))))</f>
        <v>0</v>
      </c>
      <c r="S84" s="68" t="str">
        <f>IF($L84=" "," ",(IF($M84=FALSE," ",(IF($M84&gt;0,INDEX('Bin Analysis'!$C$3:$S$10110,MATCH($L84,'Bin Analysis'!$L$3:$L$10110,0),MATCH(S$5,'Bin Analysis'!$C$2:$S$2,0))," ")))))</f>
        <v>no</v>
      </c>
      <c r="T84" s="68">
        <f>Assignments!K83</f>
        <v>0.95864479499999999</v>
      </c>
      <c r="U84" s="68">
        <f>Assignments!L83</f>
        <v>0.1226207891851749</v>
      </c>
      <c r="V84" s="74" t="str">
        <f>Assignments!V83</f>
        <v>Neutral</v>
      </c>
    </row>
    <row r="85" spans="1:22" x14ac:dyDescent="0.25">
      <c r="A85" s="89" t="s">
        <v>147</v>
      </c>
      <c r="B85" s="79">
        <v>5</v>
      </c>
      <c r="C85" s="79" t="s">
        <v>9</v>
      </c>
      <c r="D85" s="79">
        <v>0.72796616999999997</v>
      </c>
      <c r="E85" s="79">
        <v>0.109721</v>
      </c>
      <c r="G85" s="40">
        <f>IFERROR('Data Transformation'!M83," ")</f>
        <v>78</v>
      </c>
      <c r="L85" s="66">
        <f t="shared" si="2"/>
        <v>79</v>
      </c>
      <c r="M85" s="67">
        <f>IF(L85=" "," ",(IF($L85&gt;0,INDEX('Bin Analysis'!$C$3:$S$10110,MATCH($L85,'Bin Analysis'!$L$3:$L$10110,0),MATCH(M$5,'Bin Analysis'!$C$2:$S$2,0))," ")))</f>
        <v>20</v>
      </c>
      <c r="N85" s="68">
        <f>IF($L85=" "," ",(IF($M85=FALSE," ",(IF($M85&gt;0,INDEX('Bin Analysis'!$C$3:$S$10110,MATCH($L85,'Bin Analysis'!$L$3:$L$10110,0),MATCH(N$5,'Bin Analysis'!$C$2:$S$2,0))," ")))))</f>
        <v>0</v>
      </c>
      <c r="O85" s="68">
        <f>IF($L85=" "," ",(IF($M85=FALSE," ",(IF($M85&gt;0,INDEX('Bin Analysis'!$C$3:$S$10110,MATCH($L85,'Bin Analysis'!$L$3:$L$10110,0),MATCH(O$5,'Bin Analysis'!$C$2:$S$2,0))," ")))))</f>
        <v>0</v>
      </c>
      <c r="P85" s="68">
        <f>IF($L85=" "," ",(IF($M85=FALSE," ",(IF($M85&gt;0,INDEX('Bin Analysis'!$C$3:$S$10110,MATCH($L85,'Bin Analysis'!$L$3:$L$10110,0),MATCH(P$5,'Bin Analysis'!$C$2:$S$2,0))," ")))))</f>
        <v>0.3</v>
      </c>
      <c r="Q85" s="68">
        <f>IF($L85=" "," ",(IF($M85=FALSE," ",(IF($M85&gt;0,INDEX('Bin Analysis'!$C$3:$S$10110,MATCH($L85,'Bin Analysis'!$L$3:$L$10110,0),MATCH(Q$5,'Bin Analysis'!$C$2:$S$2,0))," ")))))</f>
        <v>0.17391304347826086</v>
      </c>
      <c r="R85" s="68">
        <f>IF($L85=" "," ",(IF($M85=FALSE," ",(IF($M85&gt;0,INDEX('Bin Analysis'!$C$3:$S$10110,MATCH($L85,'Bin Analysis'!$L$3:$L$10110,0),MATCH(R$5,'Bin Analysis'!$C$2:$S$2,0))," ")))))</f>
        <v>0.94736842105263153</v>
      </c>
      <c r="S85" s="68" t="str">
        <f>IF($L85=" "," ",(IF($M85=FALSE," ",(IF($M85&gt;0,INDEX('Bin Analysis'!$C$3:$S$10110,MATCH($L85,'Bin Analysis'!$L$3:$L$10110,0),MATCH(S$5,'Bin Analysis'!$C$2:$S$2,0))," ")))))</f>
        <v>no</v>
      </c>
      <c r="T85" s="68">
        <f>Assignments!K84</f>
        <v>0.18207248210526314</v>
      </c>
      <c r="U85" s="68">
        <f>Assignments!L84</f>
        <v>5.086747611340476E-2</v>
      </c>
      <c r="V85" s="74" t="str">
        <f>Assignments!V84</f>
        <v>Toggle</v>
      </c>
    </row>
    <row r="86" spans="1:22" x14ac:dyDescent="0.25">
      <c r="A86" s="89" t="s">
        <v>147</v>
      </c>
      <c r="B86" s="79">
        <v>5</v>
      </c>
      <c r="C86" s="79" t="s">
        <v>150</v>
      </c>
      <c r="D86" s="79">
        <v>0.84154921000000005</v>
      </c>
      <c r="E86" s="79">
        <v>9.1489680000000004E-2</v>
      </c>
      <c r="G86" s="40">
        <f>IFERROR('Data Transformation'!M84," ")</f>
        <v>79</v>
      </c>
      <c r="L86" s="66">
        <f t="shared" si="2"/>
        <v>80</v>
      </c>
      <c r="M86" s="67">
        <f>IF(L86=" "," ",(IF($L86&gt;0,INDEX('Bin Analysis'!$C$3:$S$10110,MATCH($L86,'Bin Analysis'!$L$3:$L$10110,0),MATCH(M$5,'Bin Analysis'!$C$2:$S$2,0))," ")))</f>
        <v>18</v>
      </c>
      <c r="N86" s="68">
        <f>IF($L86=" "," ",(IF($M86=FALSE," ",(IF($M86&gt;0,INDEX('Bin Analysis'!$C$3:$S$10110,MATCH($L86,'Bin Analysis'!$L$3:$L$10110,0),MATCH(N$5,'Bin Analysis'!$C$2:$S$2,0))," ")))))</f>
        <v>0</v>
      </c>
      <c r="O86" s="68">
        <f>IF($L86=" "," ",(IF($M86=FALSE," ",(IF($M86&gt;0,INDEX('Bin Analysis'!$C$3:$S$10110,MATCH($L86,'Bin Analysis'!$L$3:$L$10110,0),MATCH(O$5,'Bin Analysis'!$C$2:$S$2,0))," ")))))</f>
        <v>0.23529411764705882</v>
      </c>
      <c r="P86" s="68">
        <f>IF($L86=" "," ",(IF($M86=FALSE," ",(IF($M86&gt;0,INDEX('Bin Analysis'!$C$3:$S$10110,MATCH($L86,'Bin Analysis'!$L$3:$L$10110,0),MATCH(P$5,'Bin Analysis'!$C$2:$S$2,0))," ")))))</f>
        <v>0.7</v>
      </c>
      <c r="Q86" s="68">
        <f>IF($L86=" "," ",(IF($M86=FALSE," ",(IF($M86&gt;0,INDEX('Bin Analysis'!$C$3:$S$10110,MATCH($L86,'Bin Analysis'!$L$3:$L$10110,0),MATCH(Q$5,'Bin Analysis'!$C$2:$S$2,0))," ")))))</f>
        <v>0.65217391304347827</v>
      </c>
      <c r="R86" s="68">
        <f>IF($L86=" "," ",(IF($M86=FALSE," ",(IF($M86&gt;0,INDEX('Bin Analysis'!$C$3:$S$10110,MATCH($L86,'Bin Analysis'!$L$3:$L$10110,0),MATCH(R$5,'Bin Analysis'!$C$2:$S$2,0))," ")))))</f>
        <v>0.29411764705882354</v>
      </c>
      <c r="S86" s="68" t="str">
        <f>IF($L86=" "," ",(IF($M86=FALSE," ",(IF($M86&gt;0,INDEX('Bin Analysis'!$C$3:$S$10110,MATCH($L86,'Bin Analysis'!$L$3:$L$10110,0),MATCH(S$5,'Bin Analysis'!$C$2:$S$2,0))," ")))))</f>
        <v>no</v>
      </c>
      <c r="T86" s="68">
        <f>Assignments!K85</f>
        <v>0.58962312235294123</v>
      </c>
      <c r="U86" s="68">
        <f>Assignments!L85</f>
        <v>0.28656632453422209</v>
      </c>
      <c r="V86" s="74" t="str">
        <f>Assignments!V85</f>
        <v>Rheostat</v>
      </c>
    </row>
    <row r="87" spans="1:22" x14ac:dyDescent="0.25">
      <c r="A87" s="89" t="s">
        <v>147</v>
      </c>
      <c r="B87" s="79">
        <v>5</v>
      </c>
      <c r="C87" s="79" t="s">
        <v>154</v>
      </c>
      <c r="D87" s="79">
        <v>0.86645247999999997</v>
      </c>
      <c r="E87" s="79">
        <v>8.5088490000000003E-2</v>
      </c>
      <c r="G87" s="40">
        <f>IFERROR('Data Transformation'!M85," ")</f>
        <v>80</v>
      </c>
      <c r="L87" s="66">
        <f t="shared" si="2"/>
        <v>81</v>
      </c>
      <c r="M87" s="67">
        <f>IF(L87=" "," ",(IF($L87&gt;0,INDEX('Bin Analysis'!$C$3:$S$10110,MATCH($L87,'Bin Analysis'!$L$3:$L$10110,0),MATCH(M$5,'Bin Analysis'!$C$2:$S$2,0))," ")))</f>
        <v>15</v>
      </c>
      <c r="N87" s="68">
        <f>IF($L87=" "," ",(IF($M87=FALSE," ",(IF($M87&gt;0,INDEX('Bin Analysis'!$C$3:$S$10110,MATCH($L87,'Bin Analysis'!$L$3:$L$10110,0),MATCH(N$5,'Bin Analysis'!$C$2:$S$2,0))," ")))))</f>
        <v>0.14285714285714285</v>
      </c>
      <c r="O87" s="68">
        <f>IF($L87=" "," ",(IF($M87=FALSE," ",(IF($M87&gt;0,INDEX('Bin Analysis'!$C$3:$S$10110,MATCH($L87,'Bin Analysis'!$L$3:$L$10110,0),MATCH(O$5,'Bin Analysis'!$C$2:$S$2,0))," ")))))</f>
        <v>0.7142857142857143</v>
      </c>
      <c r="P87" s="68">
        <f>IF($L87=" "," ",(IF($M87=FALSE," ",(IF($M87&gt;0,INDEX('Bin Analysis'!$C$3:$S$10110,MATCH($L87,'Bin Analysis'!$L$3:$L$10110,0),MATCH(P$5,'Bin Analysis'!$C$2:$S$2,0))," ")))))</f>
        <v>0.6</v>
      </c>
      <c r="Q87" s="68">
        <f>IF($L87=" "," ",(IF($M87=FALSE," ",(IF($M87&gt;0,INDEX('Bin Analysis'!$C$3:$S$10110,MATCH($L87,'Bin Analysis'!$L$3:$L$10110,0),MATCH(Q$5,'Bin Analysis'!$C$2:$S$2,0))," ")))))</f>
        <v>0.60869565217391308</v>
      </c>
      <c r="R87" s="68">
        <f>IF($L87=" "," ",(IF($M87=FALSE," ",(IF($M87&gt;0,INDEX('Bin Analysis'!$C$3:$S$10110,MATCH($L87,'Bin Analysis'!$L$3:$L$10110,0),MATCH(R$5,'Bin Analysis'!$C$2:$S$2,0))," ")))))</f>
        <v>0</v>
      </c>
      <c r="S87" s="68" t="str">
        <f>IF($L87=" "," ",(IF($M87=FALSE," ",(IF($M87&gt;0,INDEX('Bin Analysis'!$C$3:$S$10110,MATCH($L87,'Bin Analysis'!$L$3:$L$10110,0),MATCH(S$5,'Bin Analysis'!$C$2:$S$2,0))," ")))))</f>
        <v>no</v>
      </c>
      <c r="T87" s="68">
        <f>Assignments!K86</f>
        <v>1.0140410942857143</v>
      </c>
      <c r="U87" s="68">
        <f>Assignments!L86</f>
        <v>0.17216775076586216</v>
      </c>
      <c r="V87" s="74" t="str">
        <f>Assignments!V86</f>
        <v>Neutral</v>
      </c>
    </row>
    <row r="88" spans="1:22" x14ac:dyDescent="0.25">
      <c r="A88" s="89" t="s">
        <v>147</v>
      </c>
      <c r="B88" s="79">
        <v>5</v>
      </c>
      <c r="C88" s="79" t="s">
        <v>160</v>
      </c>
      <c r="D88" s="79">
        <v>0.91277695000000003</v>
      </c>
      <c r="E88" s="79">
        <v>6.7702219999999994E-2</v>
      </c>
      <c r="G88" s="40">
        <f>IFERROR('Data Transformation'!M86," ")</f>
        <v>81</v>
      </c>
      <c r="L88" s="66">
        <f t="shared" si="2"/>
        <v>82</v>
      </c>
      <c r="M88" s="67">
        <f>IF(L88=" "," ",(IF($L88&gt;0,INDEX('Bin Analysis'!$C$3:$S$10110,MATCH($L88,'Bin Analysis'!$L$3:$L$10110,0),MATCH(M$5,'Bin Analysis'!$C$2:$S$2,0))," ")))</f>
        <v>19</v>
      </c>
      <c r="N88" s="68">
        <f>IF($L88=" "," ",(IF($M88=FALSE," ",(IF($M88&gt;0,INDEX('Bin Analysis'!$C$3:$S$10110,MATCH($L88,'Bin Analysis'!$L$3:$L$10110,0),MATCH(N$5,'Bin Analysis'!$C$2:$S$2,0))," ")))))</f>
        <v>0</v>
      </c>
      <c r="O88" s="68">
        <f>IF($L88=" "," ",(IF($M88=FALSE," ",(IF($M88&gt;0,INDEX('Bin Analysis'!$C$3:$S$10110,MATCH($L88,'Bin Analysis'!$L$3:$L$10110,0),MATCH(O$5,'Bin Analysis'!$C$2:$S$2,0))," ")))))</f>
        <v>5.5555555555555552E-2</v>
      </c>
      <c r="P88" s="68">
        <f>IF($L88=" "," ",(IF($M88=FALSE," ",(IF($M88&gt;0,INDEX('Bin Analysis'!$C$3:$S$10110,MATCH($L88,'Bin Analysis'!$L$3:$L$10110,0),MATCH(P$5,'Bin Analysis'!$C$2:$S$2,0))," ")))))</f>
        <v>0.6</v>
      </c>
      <c r="Q88" s="68">
        <f>IF($L88=" "," ",(IF($M88=FALSE," ",(IF($M88&gt;0,INDEX('Bin Analysis'!$C$3:$S$10110,MATCH($L88,'Bin Analysis'!$L$3:$L$10110,0),MATCH(Q$5,'Bin Analysis'!$C$2:$S$2,0))," ")))))</f>
        <v>0.56521739130434778</v>
      </c>
      <c r="R88" s="68">
        <f>IF($L88=" "," ",(IF($M88=FALSE," ",(IF($M88&gt;0,INDEX('Bin Analysis'!$C$3:$S$10110,MATCH($L88,'Bin Analysis'!$L$3:$L$10110,0),MATCH(R$5,'Bin Analysis'!$C$2:$S$2,0))," ")))))</f>
        <v>0.44444444444444442</v>
      </c>
      <c r="S88" s="68" t="str">
        <f>IF($L88=" "," ",(IF($M88=FALSE," ",(IF($M88&gt;0,INDEX('Bin Analysis'!$C$3:$S$10110,MATCH($L88,'Bin Analysis'!$L$3:$L$10110,0),MATCH(S$5,'Bin Analysis'!$C$2:$S$2,0))," ")))))</f>
        <v>no</v>
      </c>
      <c r="T88" s="68">
        <f>Assignments!K87</f>
        <v>0.4650005261111112</v>
      </c>
      <c r="U88" s="68">
        <f>Assignments!L87</f>
        <v>0.26107990816855203</v>
      </c>
      <c r="V88" s="74" t="str">
        <f>Assignments!V87</f>
        <v>Rheostat</v>
      </c>
    </row>
    <row r="89" spans="1:22" x14ac:dyDescent="0.25">
      <c r="A89" s="89" t="s">
        <v>147</v>
      </c>
      <c r="B89" s="79">
        <v>5</v>
      </c>
      <c r="C89" s="79" t="s">
        <v>153</v>
      </c>
      <c r="D89" s="79">
        <v>0.92724653999999995</v>
      </c>
      <c r="E89" s="79">
        <v>5.749402E-2</v>
      </c>
      <c r="G89" s="40">
        <f>IFERROR('Data Transformation'!M87," ")</f>
        <v>82</v>
      </c>
      <c r="L89" s="66">
        <f t="shared" si="2"/>
        <v>83</v>
      </c>
      <c r="M89" s="67">
        <f>IF(L89=" "," ",(IF($L89&gt;0,INDEX('Bin Analysis'!$C$3:$S$10110,MATCH($L89,'Bin Analysis'!$L$3:$L$10110,0),MATCH(M$5,'Bin Analysis'!$C$2:$S$2,0))," ")))</f>
        <v>16</v>
      </c>
      <c r="N89" s="68">
        <f>IF($L89=" "," ",(IF($M89=FALSE," ",(IF($M89&gt;0,INDEX('Bin Analysis'!$C$3:$S$10110,MATCH($L89,'Bin Analysis'!$L$3:$L$10110,0),MATCH(N$5,'Bin Analysis'!$C$2:$S$2,0))," ")))))</f>
        <v>0</v>
      </c>
      <c r="O89" s="68">
        <f>IF($L89=" "," ",(IF($M89=FALSE," ",(IF($M89&gt;0,INDEX('Bin Analysis'!$C$3:$S$10110,MATCH($L89,'Bin Analysis'!$L$3:$L$10110,0),MATCH(O$5,'Bin Analysis'!$C$2:$S$2,0))," ")))))</f>
        <v>0</v>
      </c>
      <c r="P89" s="68">
        <f>IF($L89=" "," ",(IF($M89=FALSE," ",(IF($M89&gt;0,INDEX('Bin Analysis'!$C$3:$S$10110,MATCH($L89,'Bin Analysis'!$L$3:$L$10110,0),MATCH(P$5,'Bin Analysis'!$C$2:$S$2,0))," ")))))</f>
        <v>0.3</v>
      </c>
      <c r="Q89" s="68">
        <f>IF($L89=" "," ",(IF($M89=FALSE," ",(IF($M89&gt;0,INDEX('Bin Analysis'!$C$3:$S$10110,MATCH($L89,'Bin Analysis'!$L$3:$L$10110,0),MATCH(Q$5,'Bin Analysis'!$C$2:$S$2,0))," ")))))</f>
        <v>0.17391304347826086</v>
      </c>
      <c r="R89" s="68">
        <f>IF($L89=" "," ",(IF($M89=FALSE," ",(IF($M89&gt;0,INDEX('Bin Analysis'!$C$3:$S$10110,MATCH($L89,'Bin Analysis'!$L$3:$L$10110,0),MATCH(R$5,'Bin Analysis'!$C$2:$S$2,0))," ")))))</f>
        <v>0.93333333333333335</v>
      </c>
      <c r="S89" s="68" t="str">
        <f>IF($L89=" "," ",(IF($M89=FALSE," ",(IF($M89&gt;0,INDEX('Bin Analysis'!$C$3:$S$10110,MATCH($L89,'Bin Analysis'!$L$3:$L$10110,0),MATCH(S$5,'Bin Analysis'!$C$2:$S$2,0))," ")))))</f>
        <v>no</v>
      </c>
      <c r="T89" s="68">
        <f>Assignments!K88</f>
        <v>0.17347052133333332</v>
      </c>
      <c r="U89" s="68">
        <f>Assignments!L88</f>
        <v>8.1967195825023237E-2</v>
      </c>
      <c r="V89" s="74" t="str">
        <f>Assignments!V88</f>
        <v>Toggle</v>
      </c>
    </row>
    <row r="90" spans="1:22" x14ac:dyDescent="0.25">
      <c r="A90" s="89" t="s">
        <v>147</v>
      </c>
      <c r="B90" s="79">
        <v>5</v>
      </c>
      <c r="C90" s="79" t="s">
        <v>149</v>
      </c>
      <c r="D90" s="79">
        <v>0.99602329000000001</v>
      </c>
      <c r="E90" s="79">
        <v>7.055496E-2</v>
      </c>
      <c r="G90" s="40">
        <f>IFERROR('Data Transformation'!M88," ")</f>
        <v>83</v>
      </c>
      <c r="L90" s="66">
        <f t="shared" si="2"/>
        <v>84</v>
      </c>
      <c r="M90" s="67">
        <f>IF(L90=" "," ",(IF($L90&gt;0,INDEX('Bin Analysis'!$C$3:$S$10110,MATCH($L90,'Bin Analysis'!$L$3:$L$10110,0),MATCH(M$5,'Bin Analysis'!$C$2:$S$2,0))," ")))</f>
        <v>11</v>
      </c>
      <c r="N90" s="68">
        <f>IF($L90=" "," ",(IF($M90=FALSE," ",(IF($M90&gt;0,INDEX('Bin Analysis'!$C$3:$S$10110,MATCH($L90,'Bin Analysis'!$L$3:$L$10110,0),MATCH(N$5,'Bin Analysis'!$C$2:$S$2,0))," ")))))</f>
        <v>0</v>
      </c>
      <c r="O90" s="68">
        <f>IF($L90=" "," ",(IF($M90=FALSE," ",(IF($M90&gt;0,INDEX('Bin Analysis'!$C$3:$S$10110,MATCH($L90,'Bin Analysis'!$L$3:$L$10110,0),MATCH(O$5,'Bin Analysis'!$C$2:$S$2,0))," ")))))</f>
        <v>0.1</v>
      </c>
      <c r="P90" s="68">
        <f>IF($L90=" "," ",(IF($M90=FALSE," ",(IF($M90&gt;0,INDEX('Bin Analysis'!$C$3:$S$10110,MATCH($L90,'Bin Analysis'!$L$3:$L$10110,0),MATCH(P$5,'Bin Analysis'!$C$2:$S$2,0))," ")))))</f>
        <v>0.6</v>
      </c>
      <c r="Q90" s="68">
        <f>IF($L90=" "," ",(IF($M90=FALSE," ",(IF($M90&gt;0,INDEX('Bin Analysis'!$C$3:$S$10110,MATCH($L90,'Bin Analysis'!$L$3:$L$10110,0),MATCH(Q$5,'Bin Analysis'!$C$2:$S$2,0))," ")))))</f>
        <v>0.52173913043478259</v>
      </c>
      <c r="R90" s="68">
        <f>IF($L90=" "," ",(IF($M90=FALSE," ",(IF($M90&gt;0,INDEX('Bin Analysis'!$C$3:$S$10110,MATCH($L90,'Bin Analysis'!$L$3:$L$10110,0),MATCH(R$5,'Bin Analysis'!$C$2:$S$2,0))," ")))))</f>
        <v>0.4</v>
      </c>
      <c r="S90" s="68" t="str">
        <f>IF($L90=" "," ",(IF($M90=FALSE," ",(IF($M90&gt;0,INDEX('Bin Analysis'!$C$3:$S$10110,MATCH($L90,'Bin Analysis'!$L$3:$L$10110,0),MATCH(S$5,'Bin Analysis'!$C$2:$S$2,0))," ")))))</f>
        <v>no</v>
      </c>
      <c r="T90" s="68">
        <f>Assignments!K89</f>
        <v>0.49995635899999991</v>
      </c>
      <c r="U90" s="68">
        <f>Assignments!L89</f>
        <v>0.27730943738986441</v>
      </c>
      <c r="V90" s="74" t="str">
        <f>Assignments!V89</f>
        <v>Rheostat</v>
      </c>
    </row>
    <row r="91" spans="1:22" x14ac:dyDescent="0.25">
      <c r="A91" s="89" t="s">
        <v>147</v>
      </c>
      <c r="B91" s="79">
        <v>5</v>
      </c>
      <c r="C91" s="79" t="s">
        <v>148</v>
      </c>
      <c r="D91" s="79">
        <v>1.03102765</v>
      </c>
      <c r="E91" s="79">
        <v>4.8538440000000002E-2</v>
      </c>
      <c r="G91" s="40">
        <f>IFERROR('Data Transformation'!M89," ")</f>
        <v>84</v>
      </c>
      <c r="L91" s="66">
        <f t="shared" si="2"/>
        <v>85</v>
      </c>
      <c r="M91" s="67">
        <f>IF(L91=" "," ",(IF($L91&gt;0,INDEX('Bin Analysis'!$C$3:$S$10110,MATCH($L91,'Bin Analysis'!$L$3:$L$10110,0),MATCH(M$5,'Bin Analysis'!$C$2:$S$2,0))," ")))</f>
        <v>18</v>
      </c>
      <c r="N91" s="68">
        <f>IF($L91=" "," ",(IF($M91=FALSE," ",(IF($M91&gt;0,INDEX('Bin Analysis'!$C$3:$S$10110,MATCH($L91,'Bin Analysis'!$L$3:$L$10110,0),MATCH(N$5,'Bin Analysis'!$C$2:$S$2,0))," ")))))</f>
        <v>0.17647058823529413</v>
      </c>
      <c r="O91" s="68">
        <f>IF($L91=" "," ",(IF($M91=FALSE," ",(IF($M91&gt;0,INDEX('Bin Analysis'!$C$3:$S$10110,MATCH($L91,'Bin Analysis'!$L$3:$L$10110,0),MATCH(O$5,'Bin Analysis'!$C$2:$S$2,0))," ")))))</f>
        <v>0.52941176470588236</v>
      </c>
      <c r="P91" s="68">
        <f>IF($L91=" "," ",(IF($M91=FALSE," ",(IF($M91&gt;0,INDEX('Bin Analysis'!$C$3:$S$10110,MATCH($L91,'Bin Analysis'!$L$3:$L$10110,0),MATCH(P$5,'Bin Analysis'!$C$2:$S$2,0))," ")))))</f>
        <v>0.8</v>
      </c>
      <c r="Q91" s="68">
        <f>IF($L91=" "," ",(IF($M91=FALSE," ",(IF($M91&gt;0,INDEX('Bin Analysis'!$C$3:$S$10110,MATCH($L91,'Bin Analysis'!$L$3:$L$10110,0),MATCH(Q$5,'Bin Analysis'!$C$2:$S$2,0))," ")))))</f>
        <v>0.73913043478260865</v>
      </c>
      <c r="R91" s="68">
        <f>IF($L91=" "," ",(IF($M91=FALSE," ",(IF($M91&gt;0,INDEX('Bin Analysis'!$C$3:$S$10110,MATCH($L91,'Bin Analysis'!$L$3:$L$10110,0),MATCH(R$5,'Bin Analysis'!$C$2:$S$2,0))," ")))))</f>
        <v>5.8823529411764705E-2</v>
      </c>
      <c r="S91" s="68" t="str">
        <f>IF($L91=" "," ",(IF($M91=FALSE," ",(IF($M91&gt;0,INDEX('Bin Analysis'!$C$3:$S$10110,MATCH($L91,'Bin Analysis'!$L$3:$L$10110,0),MATCH(S$5,'Bin Analysis'!$C$2:$S$2,0))," ")))))</f>
        <v>no</v>
      </c>
      <c r="T91" s="68">
        <f>Assignments!K90</f>
        <v>0.87371259588235295</v>
      </c>
      <c r="U91" s="68">
        <f>Assignments!L90</f>
        <v>0.26981813652748282</v>
      </c>
      <c r="V91" s="74" t="str">
        <f>Assignments!V90</f>
        <v>Rheostat</v>
      </c>
    </row>
    <row r="92" spans="1:22" x14ac:dyDescent="0.25">
      <c r="A92" s="89" t="s">
        <v>147</v>
      </c>
      <c r="B92" s="79">
        <v>5</v>
      </c>
      <c r="C92" s="79" t="s">
        <v>151</v>
      </c>
      <c r="D92" s="79">
        <v>1.0740078399999999</v>
      </c>
      <c r="E92" s="79">
        <v>3.1606950000000002E-2</v>
      </c>
      <c r="G92" s="40">
        <f>IFERROR('Data Transformation'!M90," ")</f>
        <v>85</v>
      </c>
      <c r="L92" s="66">
        <f t="shared" si="2"/>
        <v>86</v>
      </c>
      <c r="M92" s="67">
        <f>IF(L92=" "," ",(IF($L92&gt;0,INDEX('Bin Analysis'!$C$3:$S$10110,MATCH($L92,'Bin Analysis'!$L$3:$L$10110,0),MATCH(M$5,'Bin Analysis'!$C$2:$S$2,0))," ")))</f>
        <v>8</v>
      </c>
      <c r="N92" s="68">
        <f>IF($L92=" "," ",(IF($M92=FALSE," ",(IF($M92&gt;0,INDEX('Bin Analysis'!$C$3:$S$10110,MATCH($L92,'Bin Analysis'!$L$3:$L$10110,0),MATCH(N$5,'Bin Analysis'!$C$2:$S$2,0))," ")))))</f>
        <v>0</v>
      </c>
      <c r="O92" s="68">
        <f>IF($L92=" "," ",(IF($M92=FALSE," ",(IF($M92&gt;0,INDEX('Bin Analysis'!$C$3:$S$10110,MATCH($L92,'Bin Analysis'!$L$3:$L$10110,0),MATCH(O$5,'Bin Analysis'!$C$2:$S$2,0))," ")))))</f>
        <v>0</v>
      </c>
      <c r="P92" s="68">
        <f>IF($L92=" "," ",(IF($M92=FALSE," ",(IF($M92&gt;0,INDEX('Bin Analysis'!$C$3:$S$10110,MATCH($L92,'Bin Analysis'!$L$3:$L$10110,0),MATCH(P$5,'Bin Analysis'!$C$2:$S$2,0))," ")))))</f>
        <v>0.5</v>
      </c>
      <c r="Q92" s="68">
        <f>IF($L92=" "," ",(IF($M92=FALSE," ",(IF($M92&gt;0,INDEX('Bin Analysis'!$C$3:$S$10110,MATCH($L92,'Bin Analysis'!$L$3:$L$10110,0),MATCH(Q$5,'Bin Analysis'!$C$2:$S$2,0))," ")))))</f>
        <v>0.43478260869565216</v>
      </c>
      <c r="R92" s="68">
        <f>IF($L92=" "," ",(IF($M92=FALSE," ",(IF($M92&gt;0,INDEX('Bin Analysis'!$C$3:$S$10110,MATCH($L92,'Bin Analysis'!$L$3:$L$10110,0),MATCH(R$5,'Bin Analysis'!$C$2:$S$2,0))," ")))))</f>
        <v>0.42857142857142855</v>
      </c>
      <c r="S92" s="68" t="str">
        <f>IF($L92=" "," ",(IF($M92=FALSE," ",(IF($M92&gt;0,INDEX('Bin Analysis'!$C$3:$S$10110,MATCH($L92,'Bin Analysis'!$L$3:$L$10110,0),MATCH(S$5,'Bin Analysis'!$C$2:$S$2,0))," ")))))</f>
        <v>no</v>
      </c>
      <c r="T92" s="68">
        <f>Assignments!K91</f>
        <v>0.3861865614285715</v>
      </c>
      <c r="U92" s="68">
        <f>Assignments!L91</f>
        <v>0.15987422689703709</v>
      </c>
      <c r="V92" s="74" t="str">
        <f>Assignments!V91</f>
        <v>Adverse</v>
      </c>
    </row>
    <row r="93" spans="1:22" x14ac:dyDescent="0.25">
      <c r="A93" s="89" t="s">
        <v>155</v>
      </c>
      <c r="B93" s="79">
        <v>6</v>
      </c>
      <c r="C93" s="79" t="s">
        <v>148</v>
      </c>
      <c r="D93" s="79">
        <v>0.74301881000000003</v>
      </c>
      <c r="E93" s="79">
        <v>8.3792950000000005E-2</v>
      </c>
      <c r="G93" s="40">
        <f>IFERROR('Data Transformation'!M91," ")</f>
        <v>86</v>
      </c>
      <c r="L93" s="66">
        <f t="shared" si="2"/>
        <v>87</v>
      </c>
      <c r="M93" s="67">
        <f>IF(L93=" "," ",(IF($L93&gt;0,INDEX('Bin Analysis'!$C$3:$S$10110,MATCH($L93,'Bin Analysis'!$L$3:$L$10110,0),MATCH(M$5,'Bin Analysis'!$C$2:$S$2,0))," ")))</f>
        <v>14</v>
      </c>
      <c r="N93" s="68">
        <f>IF($L93=" "," ",(IF($M93=FALSE," ",(IF($M93&gt;0,INDEX('Bin Analysis'!$C$3:$S$10110,MATCH($L93,'Bin Analysis'!$L$3:$L$10110,0),MATCH(N$5,'Bin Analysis'!$C$2:$S$2,0))," ")))))</f>
        <v>7.6923076923076927E-2</v>
      </c>
      <c r="O93" s="68">
        <f>IF($L93=" "," ",(IF($M93=FALSE," ",(IF($M93&gt;0,INDEX('Bin Analysis'!$C$3:$S$10110,MATCH($L93,'Bin Analysis'!$L$3:$L$10110,0),MATCH(O$5,'Bin Analysis'!$C$2:$S$2,0))," ")))))</f>
        <v>0</v>
      </c>
      <c r="P93" s="68">
        <f>IF($L93=" "," ",(IF($M93=FALSE," ",(IF($M93&gt;0,INDEX('Bin Analysis'!$C$3:$S$10110,MATCH($L93,'Bin Analysis'!$L$3:$L$10110,0),MATCH(P$5,'Bin Analysis'!$C$2:$S$2,0))," ")))))</f>
        <v>0.6</v>
      </c>
      <c r="Q93" s="68">
        <f>IF($L93=" "," ",(IF($M93=FALSE," ",(IF($M93&gt;0,INDEX('Bin Analysis'!$C$3:$S$10110,MATCH($L93,'Bin Analysis'!$L$3:$L$10110,0),MATCH(Q$5,'Bin Analysis'!$C$2:$S$2,0))," ")))))</f>
        <v>0.52173913043478259</v>
      </c>
      <c r="R93" s="68">
        <f>IF($L93=" "," ",(IF($M93=FALSE," ",(IF($M93&gt;0,INDEX('Bin Analysis'!$C$3:$S$10110,MATCH($L93,'Bin Analysis'!$L$3:$L$10110,0),MATCH(R$5,'Bin Analysis'!$C$2:$S$2,0))," ")))))</f>
        <v>0.61538461538461542</v>
      </c>
      <c r="S93" s="68" t="str">
        <f>IF($L93=" "," ",(IF($M93=FALSE," ",(IF($M93&gt;0,INDEX('Bin Analysis'!$C$3:$S$10110,MATCH($L93,'Bin Analysis'!$L$3:$L$10110,0),MATCH(S$5,'Bin Analysis'!$C$2:$S$2,0))," ")))))</f>
        <v>no</v>
      </c>
      <c r="T93" s="68">
        <f>Assignments!K92</f>
        <v>0.37827987230769228</v>
      </c>
      <c r="U93" s="68">
        <f>Assignments!L92</f>
        <v>0.29865624247617645</v>
      </c>
      <c r="V93" s="74" t="str">
        <f>Assignments!V92</f>
        <v>Rheostat</v>
      </c>
    </row>
    <row r="94" spans="1:22" x14ac:dyDescent="0.25">
      <c r="A94" s="89" t="s">
        <v>155</v>
      </c>
      <c r="B94" s="79">
        <v>6</v>
      </c>
      <c r="C94" s="79" t="s">
        <v>144</v>
      </c>
      <c r="D94" s="79">
        <v>0.76877854000000001</v>
      </c>
      <c r="E94" s="79">
        <v>7.9696069999999994E-2</v>
      </c>
      <c r="G94" s="40">
        <f>IFERROR('Data Transformation'!M92," ")</f>
        <v>87</v>
      </c>
      <c r="L94" s="66">
        <f t="shared" si="2"/>
        <v>88</v>
      </c>
      <c r="M94" s="67">
        <f>IF(L94=" "," ",(IF($L94&gt;0,INDEX('Bin Analysis'!$C$3:$S$10110,MATCH($L94,'Bin Analysis'!$L$3:$L$10110,0),MATCH(M$5,'Bin Analysis'!$C$2:$S$2,0))," ")))</f>
        <v>15</v>
      </c>
      <c r="N94" s="68">
        <f>IF($L94=" "," ",(IF($M94=FALSE," ",(IF($M94&gt;0,INDEX('Bin Analysis'!$C$3:$S$10110,MATCH($L94,'Bin Analysis'!$L$3:$L$10110,0),MATCH(N$5,'Bin Analysis'!$C$2:$S$2,0))," ")))))</f>
        <v>0</v>
      </c>
      <c r="O94" s="68">
        <f>IF($L94=" "," ",(IF($M94=FALSE," ",(IF($M94&gt;0,INDEX('Bin Analysis'!$C$3:$S$10110,MATCH($L94,'Bin Analysis'!$L$3:$L$10110,0),MATCH(O$5,'Bin Analysis'!$C$2:$S$2,0))," ")))))</f>
        <v>0.7857142857142857</v>
      </c>
      <c r="P94" s="68">
        <f>IF($L94=" "," ",(IF($M94=FALSE," ",(IF($M94&gt;0,INDEX('Bin Analysis'!$C$3:$S$10110,MATCH($L94,'Bin Analysis'!$L$3:$L$10110,0),MATCH(P$5,'Bin Analysis'!$C$2:$S$2,0))," ")))))</f>
        <v>0.5</v>
      </c>
      <c r="Q94" s="68">
        <f>IF($L94=" "," ",(IF($M94=FALSE," ",(IF($M94&gt;0,INDEX('Bin Analysis'!$C$3:$S$10110,MATCH($L94,'Bin Analysis'!$L$3:$L$10110,0),MATCH(Q$5,'Bin Analysis'!$C$2:$S$2,0))," ")))))</f>
        <v>0.47826086956521741</v>
      </c>
      <c r="R94" s="68">
        <f>IF($L94=" "," ",(IF($M94=FALSE," ",(IF($M94&gt;0,INDEX('Bin Analysis'!$C$3:$S$10110,MATCH($L94,'Bin Analysis'!$L$3:$L$10110,0),MATCH(R$5,'Bin Analysis'!$C$2:$S$2,0))," ")))))</f>
        <v>0</v>
      </c>
      <c r="S94" s="68" t="str">
        <f>IF($L94=" "," ",(IF($M94=FALSE," ",(IF($M94&gt;0,INDEX('Bin Analysis'!$C$3:$S$10110,MATCH($L94,'Bin Analysis'!$L$3:$L$10110,0),MATCH(S$5,'Bin Analysis'!$C$2:$S$2,0))," ")))))</f>
        <v>no</v>
      </c>
      <c r="T94" s="68">
        <f>Assignments!K93</f>
        <v>0.91401922428571436</v>
      </c>
      <c r="U94" s="68">
        <f>Assignments!L93</f>
        <v>0.17265710387466515</v>
      </c>
      <c r="V94" s="74" t="str">
        <f>Assignments!V93</f>
        <v>Neutral</v>
      </c>
    </row>
    <row r="95" spans="1:22" x14ac:dyDescent="0.25">
      <c r="A95" s="89" t="s">
        <v>155</v>
      </c>
      <c r="B95" s="79">
        <v>6</v>
      </c>
      <c r="C95" s="79" t="s">
        <v>143</v>
      </c>
      <c r="D95" s="79">
        <v>0.77265481000000003</v>
      </c>
      <c r="E95" s="79">
        <v>5.1022720000000001E-2</v>
      </c>
      <c r="G95" s="40">
        <f>IFERROR('Data Transformation'!M93," ")</f>
        <v>88</v>
      </c>
      <c r="L95" s="66">
        <f t="shared" si="2"/>
        <v>89</v>
      </c>
      <c r="M95" s="67">
        <f>IF(L95=" "," ",(IF($L95&gt;0,INDEX('Bin Analysis'!$C$3:$S$10110,MATCH($L95,'Bin Analysis'!$L$3:$L$10110,0),MATCH(M$5,'Bin Analysis'!$C$2:$S$2,0))," ")))</f>
        <v>20</v>
      </c>
      <c r="N95" s="68">
        <f>IF($L95=" "," ",(IF($M95=FALSE," ",(IF($M95&gt;0,INDEX('Bin Analysis'!$C$3:$S$10110,MATCH($L95,'Bin Analysis'!$L$3:$L$10110,0),MATCH(N$5,'Bin Analysis'!$C$2:$S$2,0))," ")))))</f>
        <v>0</v>
      </c>
      <c r="O95" s="68">
        <f>IF($L95=" "," ",(IF($M95=FALSE," ",(IF($M95&gt;0,INDEX('Bin Analysis'!$C$3:$S$10110,MATCH($L95,'Bin Analysis'!$L$3:$L$10110,0),MATCH(O$5,'Bin Analysis'!$C$2:$S$2,0))," ")))))</f>
        <v>0.73684210526315785</v>
      </c>
      <c r="P95" s="68">
        <f>IF($L95=" "," ",(IF($M95=FALSE," ",(IF($M95&gt;0,INDEX('Bin Analysis'!$C$3:$S$10110,MATCH($L95,'Bin Analysis'!$L$3:$L$10110,0),MATCH(P$5,'Bin Analysis'!$C$2:$S$2,0))," ")))))</f>
        <v>0.5</v>
      </c>
      <c r="Q95" s="68">
        <f>IF($L95=" "," ",(IF($M95=FALSE," ",(IF($M95&gt;0,INDEX('Bin Analysis'!$C$3:$S$10110,MATCH($L95,'Bin Analysis'!$L$3:$L$10110,0),MATCH(Q$5,'Bin Analysis'!$C$2:$S$2,0))," ")))))</f>
        <v>0.43478260869565216</v>
      </c>
      <c r="R95" s="68">
        <f>IF($L95=" "," ",(IF($M95=FALSE," ",(IF($M95&gt;0,INDEX('Bin Analysis'!$C$3:$S$10110,MATCH($L95,'Bin Analysis'!$L$3:$L$10110,0),MATCH(R$5,'Bin Analysis'!$C$2:$S$2,0))," ")))))</f>
        <v>5.2631578947368418E-2</v>
      </c>
      <c r="S95" s="68" t="str">
        <f>IF($L95=" "," ",(IF($M95=FALSE," ",(IF($M95&gt;0,INDEX('Bin Analysis'!$C$3:$S$10110,MATCH($L95,'Bin Analysis'!$L$3:$L$10110,0),MATCH(S$5,'Bin Analysis'!$C$2:$S$2,0))," ")))))</f>
        <v>no</v>
      </c>
      <c r="T95" s="68">
        <f>Assignments!K94</f>
        <v>0.85687206368421054</v>
      </c>
      <c r="U95" s="68">
        <f>Assignments!L94</f>
        <v>0.19619345086441539</v>
      </c>
      <c r="V95" s="74" t="str">
        <f>Assignments!V94</f>
        <v>Neutral</v>
      </c>
    </row>
    <row r="96" spans="1:22" x14ac:dyDescent="0.25">
      <c r="A96" s="89" t="s">
        <v>155</v>
      </c>
      <c r="B96" s="79">
        <v>6</v>
      </c>
      <c r="C96" s="79" t="s">
        <v>147</v>
      </c>
      <c r="D96" s="79">
        <v>0.80856625999999998</v>
      </c>
      <c r="E96" s="79">
        <v>8.6239360000000001E-2</v>
      </c>
      <c r="G96" s="40">
        <f>IFERROR('Data Transformation'!M94," ")</f>
        <v>89</v>
      </c>
      <c r="L96" s="66">
        <f t="shared" si="2"/>
        <v>90</v>
      </c>
      <c r="M96" s="67">
        <f>IF(L96=" "," ",(IF($L96&gt;0,INDEX('Bin Analysis'!$C$3:$S$10110,MATCH($L96,'Bin Analysis'!$L$3:$L$10110,0),MATCH(M$5,'Bin Analysis'!$C$2:$S$2,0))," ")))</f>
        <v>20</v>
      </c>
      <c r="N96" s="68">
        <f>IF($L96=" "," ",(IF($M96=FALSE," ",(IF($M96&gt;0,INDEX('Bin Analysis'!$C$3:$S$10110,MATCH($L96,'Bin Analysis'!$L$3:$L$10110,0),MATCH(N$5,'Bin Analysis'!$C$2:$S$2,0))," ")))))</f>
        <v>0</v>
      </c>
      <c r="O96" s="68">
        <f>IF($L96=" "," ",(IF($M96=FALSE," ",(IF($M96&gt;0,INDEX('Bin Analysis'!$C$3:$S$10110,MATCH($L96,'Bin Analysis'!$L$3:$L$10110,0),MATCH(O$5,'Bin Analysis'!$C$2:$S$2,0))," ")))))</f>
        <v>0</v>
      </c>
      <c r="P96" s="68">
        <f>IF($L96=" "," ",(IF($M96=FALSE," ",(IF($M96&gt;0,INDEX('Bin Analysis'!$C$3:$S$10110,MATCH($L96,'Bin Analysis'!$L$3:$L$10110,0),MATCH(P$5,'Bin Analysis'!$C$2:$S$2,0))," ")))))</f>
        <v>0.5</v>
      </c>
      <c r="Q96" s="68">
        <f>IF($L96=" "," ",(IF($M96=FALSE," ",(IF($M96&gt;0,INDEX('Bin Analysis'!$C$3:$S$10110,MATCH($L96,'Bin Analysis'!$L$3:$L$10110,0),MATCH(Q$5,'Bin Analysis'!$C$2:$S$2,0))," ")))))</f>
        <v>0.43478260869565216</v>
      </c>
      <c r="R96" s="68">
        <f>IF($L96=" "," ",(IF($M96=FALSE," ",(IF($M96&gt;0,INDEX('Bin Analysis'!$C$3:$S$10110,MATCH($L96,'Bin Analysis'!$L$3:$L$10110,0),MATCH(R$5,'Bin Analysis'!$C$2:$S$2,0))," ")))))</f>
        <v>0.78947368421052633</v>
      </c>
      <c r="S96" s="68" t="str">
        <f>IF($L96=" "," ",(IF($M96=FALSE," ",(IF($M96&gt;0,INDEX('Bin Analysis'!$C$3:$S$10110,MATCH($L96,'Bin Analysis'!$L$3:$L$10110,0),MATCH(S$5,'Bin Analysis'!$C$2:$S$2,0))," ")))))</f>
        <v>no</v>
      </c>
      <c r="T96" s="68">
        <f>Assignments!K95</f>
        <v>0.24193870842105264</v>
      </c>
      <c r="U96" s="68">
        <f>Assignments!L95</f>
        <v>0.16693839319077272</v>
      </c>
      <c r="V96" s="74" t="str">
        <f>Assignments!V95</f>
        <v>Toggle</v>
      </c>
    </row>
    <row r="97" spans="1:22" x14ac:dyDescent="0.25">
      <c r="A97" s="89" t="s">
        <v>155</v>
      </c>
      <c r="B97" s="79">
        <v>6</v>
      </c>
      <c r="C97" s="79" t="s">
        <v>157</v>
      </c>
      <c r="D97" s="79">
        <v>0.82409606999999996</v>
      </c>
      <c r="E97" s="79">
        <v>8.1562430000000005E-2</v>
      </c>
      <c r="G97" s="40">
        <f>IFERROR('Data Transformation'!M95," ")</f>
        <v>90</v>
      </c>
      <c r="L97" s="66">
        <f t="shared" si="2"/>
        <v>91</v>
      </c>
      <c r="M97" s="67">
        <f>IF(L97=" "," ",(IF($L97&gt;0,INDEX('Bin Analysis'!$C$3:$S$10110,MATCH($L97,'Bin Analysis'!$L$3:$L$10110,0),MATCH(M$5,'Bin Analysis'!$C$2:$S$2,0))," ")))</f>
        <v>16</v>
      </c>
      <c r="N97" s="68">
        <f>IF($L97=" "," ",(IF($M97=FALSE," ",(IF($M97&gt;0,INDEX('Bin Analysis'!$C$3:$S$10110,MATCH($L97,'Bin Analysis'!$L$3:$L$10110,0),MATCH(N$5,'Bin Analysis'!$C$2:$S$2,0))," ")))))</f>
        <v>0</v>
      </c>
      <c r="O97" s="68">
        <f>IF($L97=" "," ",(IF($M97=FALSE," ",(IF($M97&gt;0,INDEX('Bin Analysis'!$C$3:$S$10110,MATCH($L97,'Bin Analysis'!$L$3:$L$10110,0),MATCH(O$5,'Bin Analysis'!$C$2:$S$2,0))," ")))))</f>
        <v>6.6666666666666666E-2</v>
      </c>
      <c r="P97" s="68">
        <f>IF($L97=" "," ",(IF($M97=FALSE," ",(IF($M97&gt;0,INDEX('Bin Analysis'!$C$3:$S$10110,MATCH($L97,'Bin Analysis'!$L$3:$L$10110,0),MATCH(P$5,'Bin Analysis'!$C$2:$S$2,0))," ")))))</f>
        <v>0.6</v>
      </c>
      <c r="Q97" s="68">
        <f>IF($L97=" "," ",(IF($M97=FALSE," ",(IF($M97&gt;0,INDEX('Bin Analysis'!$C$3:$S$10110,MATCH($L97,'Bin Analysis'!$L$3:$L$10110,0),MATCH(Q$5,'Bin Analysis'!$C$2:$S$2,0))," ")))))</f>
        <v>0.52173913043478259</v>
      </c>
      <c r="R97" s="68">
        <f>IF($L97=" "," ",(IF($M97=FALSE," ",(IF($M97&gt;0,INDEX('Bin Analysis'!$C$3:$S$10110,MATCH($L97,'Bin Analysis'!$L$3:$L$10110,0),MATCH(R$5,'Bin Analysis'!$C$2:$S$2,0))," ")))))</f>
        <v>0.2</v>
      </c>
      <c r="S97" s="68" t="str">
        <f>IF($L97=" "," ",(IF($M97=FALSE," ",(IF($M97&gt;0,INDEX('Bin Analysis'!$C$3:$S$10110,MATCH($L97,'Bin Analysis'!$L$3:$L$10110,0),MATCH(S$5,'Bin Analysis'!$C$2:$S$2,0))," ")))))</f>
        <v>no</v>
      </c>
      <c r="T97" s="68">
        <f>Assignments!K96</f>
        <v>0.65016376266666653</v>
      </c>
      <c r="U97" s="68">
        <f>Assignments!L96</f>
        <v>0.27441445580261126</v>
      </c>
      <c r="V97" s="74" t="str">
        <f>Assignments!V96</f>
        <v>Rheostat</v>
      </c>
    </row>
    <row r="98" spans="1:22" x14ac:dyDescent="0.25">
      <c r="A98" s="89" t="s">
        <v>155</v>
      </c>
      <c r="B98" s="79">
        <v>6</v>
      </c>
      <c r="C98" s="79" t="s">
        <v>149</v>
      </c>
      <c r="D98" s="79">
        <v>0.85937280000000005</v>
      </c>
      <c r="E98" s="79">
        <v>6.041668E-2</v>
      </c>
      <c r="G98" s="40">
        <f>IFERROR('Data Transformation'!M96," ")</f>
        <v>91</v>
      </c>
      <c r="L98" s="66">
        <f t="shared" si="2"/>
        <v>92</v>
      </c>
      <c r="M98" s="67">
        <f>IF(L98=" "," ",(IF($L98&gt;0,INDEX('Bin Analysis'!$C$3:$S$10110,MATCH($L98,'Bin Analysis'!$L$3:$L$10110,0),MATCH(M$5,'Bin Analysis'!$C$2:$S$2,0))," ")))</f>
        <v>15</v>
      </c>
      <c r="N98" s="68">
        <f>IF($L98=" "," ",(IF($M98=FALSE," ",(IF($M98&gt;0,INDEX('Bin Analysis'!$C$3:$S$10110,MATCH($L98,'Bin Analysis'!$L$3:$L$10110,0),MATCH(N$5,'Bin Analysis'!$C$2:$S$2,0))," ")))))</f>
        <v>0</v>
      </c>
      <c r="O98" s="68">
        <f>IF($L98=" "," ",(IF($M98=FALSE," ",(IF($M98&gt;0,INDEX('Bin Analysis'!$C$3:$S$10110,MATCH($L98,'Bin Analysis'!$L$3:$L$10110,0),MATCH(O$5,'Bin Analysis'!$C$2:$S$2,0))," ")))))</f>
        <v>0.35714285714285715</v>
      </c>
      <c r="P98" s="68">
        <f>IF($L98=" "," ",(IF($M98=FALSE," ",(IF($M98&gt;0,INDEX('Bin Analysis'!$C$3:$S$10110,MATCH($L98,'Bin Analysis'!$L$3:$L$10110,0),MATCH(P$5,'Bin Analysis'!$C$2:$S$2,0))," ")))))</f>
        <v>0.5</v>
      </c>
      <c r="Q98" s="68">
        <f>IF($L98=" "," ",(IF($M98=FALSE," ",(IF($M98&gt;0,INDEX('Bin Analysis'!$C$3:$S$10110,MATCH($L98,'Bin Analysis'!$L$3:$L$10110,0),MATCH(Q$5,'Bin Analysis'!$C$2:$S$2,0))," ")))))</f>
        <v>0.43478260869565216</v>
      </c>
      <c r="R98" s="68">
        <f>IF($L98=" "," ",(IF($M98=FALSE," ",(IF($M98&gt;0,INDEX('Bin Analysis'!$C$3:$S$10110,MATCH($L98,'Bin Analysis'!$L$3:$L$10110,0),MATCH(R$5,'Bin Analysis'!$C$2:$S$2,0))," ")))))</f>
        <v>7.1428571428571425E-2</v>
      </c>
      <c r="S98" s="68" t="str">
        <f>IF($L98=" "," ",(IF($M98=FALSE," ",(IF($M98&gt;0,INDEX('Bin Analysis'!$C$3:$S$10110,MATCH($L98,'Bin Analysis'!$L$3:$L$10110,0),MATCH(S$5,'Bin Analysis'!$C$2:$S$2,0))," ")))))</f>
        <v>no</v>
      </c>
      <c r="T98" s="68">
        <f>Assignments!K97</f>
        <v>0.8067384921428572</v>
      </c>
      <c r="U98" s="68">
        <f>Assignments!L97</f>
        <v>0.19374046493455563</v>
      </c>
      <c r="V98" s="74" t="str">
        <f>Assignments!V97</f>
        <v>Moderate</v>
      </c>
    </row>
    <row r="99" spans="1:22" x14ac:dyDescent="0.25">
      <c r="A99" s="89" t="s">
        <v>155</v>
      </c>
      <c r="B99" s="79">
        <v>6</v>
      </c>
      <c r="C99" s="79" t="s">
        <v>142</v>
      </c>
      <c r="D99" s="79">
        <v>0.86100916999999999</v>
      </c>
      <c r="E99" s="79">
        <v>9.2833330000000006E-2</v>
      </c>
      <c r="G99" s="40">
        <f>IFERROR('Data Transformation'!M97," ")</f>
        <v>92</v>
      </c>
      <c r="L99" s="66">
        <f t="shared" si="2"/>
        <v>93</v>
      </c>
      <c r="M99" s="67">
        <f>IF(L99=" "," ",(IF($L99&gt;0,INDEX('Bin Analysis'!$C$3:$S$10110,MATCH($L99,'Bin Analysis'!$L$3:$L$10110,0),MATCH(M$5,'Bin Analysis'!$C$2:$S$2,0))," ")))</f>
        <v>17</v>
      </c>
      <c r="N99" s="68">
        <f>IF($L99=" "," ",(IF($M99=FALSE," ",(IF($M99&gt;0,INDEX('Bin Analysis'!$C$3:$S$10110,MATCH($L99,'Bin Analysis'!$L$3:$L$10110,0),MATCH(N$5,'Bin Analysis'!$C$2:$S$2,0))," ")))))</f>
        <v>0</v>
      </c>
      <c r="O99" s="68">
        <f>IF($L99=" "," ",(IF($M99=FALSE," ",(IF($M99&gt;0,INDEX('Bin Analysis'!$C$3:$S$10110,MATCH($L99,'Bin Analysis'!$L$3:$L$10110,0),MATCH(O$5,'Bin Analysis'!$C$2:$S$2,0))," ")))))</f>
        <v>0</v>
      </c>
      <c r="P99" s="68">
        <f>IF($L99=" "," ",(IF($M99=FALSE," ",(IF($M99&gt;0,INDEX('Bin Analysis'!$C$3:$S$10110,MATCH($L99,'Bin Analysis'!$L$3:$L$10110,0),MATCH(P$5,'Bin Analysis'!$C$2:$S$2,0))," ")))))</f>
        <v>0.3</v>
      </c>
      <c r="Q99" s="68">
        <f>IF($L99=" "," ",(IF($M99=FALSE," ",(IF($M99&gt;0,INDEX('Bin Analysis'!$C$3:$S$10110,MATCH($L99,'Bin Analysis'!$L$3:$L$10110,0),MATCH(Q$5,'Bin Analysis'!$C$2:$S$2,0))," ")))))</f>
        <v>0.17391304347826086</v>
      </c>
      <c r="R99" s="68">
        <f>IF($L99=" "," ",(IF($M99=FALSE," ",(IF($M99&gt;0,INDEX('Bin Analysis'!$C$3:$S$10110,MATCH($L99,'Bin Analysis'!$L$3:$L$10110,0),MATCH(R$5,'Bin Analysis'!$C$2:$S$2,0))," ")))))</f>
        <v>0.9375</v>
      </c>
      <c r="S99" s="68" t="str">
        <f>IF($L99=" "," ",(IF($M99=FALSE," ",(IF($M99&gt;0,INDEX('Bin Analysis'!$C$3:$S$10110,MATCH($L99,'Bin Analysis'!$L$3:$L$10110,0),MATCH(S$5,'Bin Analysis'!$C$2:$S$2,0))," ")))))</f>
        <v>no</v>
      </c>
      <c r="T99" s="68">
        <f>Assignments!K98</f>
        <v>0.16951155874999999</v>
      </c>
      <c r="U99" s="68">
        <f>Assignments!L98</f>
        <v>7.6783077207422931E-2</v>
      </c>
      <c r="V99" s="74" t="str">
        <f>Assignments!V98</f>
        <v>Toggle</v>
      </c>
    </row>
    <row r="100" spans="1:22" x14ac:dyDescent="0.25">
      <c r="A100" s="89" t="s">
        <v>155</v>
      </c>
      <c r="B100" s="79">
        <v>6</v>
      </c>
      <c r="C100" s="79" t="s">
        <v>156</v>
      </c>
      <c r="D100" s="79">
        <v>0.89534360999999996</v>
      </c>
      <c r="E100" s="79">
        <v>6.5504880000000001E-2</v>
      </c>
      <c r="G100" s="40">
        <f>IFERROR('Data Transformation'!M98," ")</f>
        <v>93</v>
      </c>
      <c r="L100" s="66">
        <f t="shared" si="2"/>
        <v>94</v>
      </c>
      <c r="M100" s="67">
        <f>IF(L100=" "," ",(IF($L100&gt;0,INDEX('Bin Analysis'!$C$3:$S$10110,MATCH($L100,'Bin Analysis'!$L$3:$L$10110,0),MATCH(M$5,'Bin Analysis'!$C$2:$S$2,0))," ")))</f>
        <v>12</v>
      </c>
      <c r="N100" s="68">
        <f>IF($L100=" "," ",(IF($M100=FALSE," ",(IF($M100&gt;0,INDEX('Bin Analysis'!$C$3:$S$10110,MATCH($L100,'Bin Analysis'!$L$3:$L$10110,0),MATCH(N$5,'Bin Analysis'!$C$2:$S$2,0))," ")))))</f>
        <v>9.0909090909090912E-2</v>
      </c>
      <c r="O100" s="68">
        <f>IF($L100=" "," ",(IF($M100=FALSE," ",(IF($M100&gt;0,INDEX('Bin Analysis'!$C$3:$S$10110,MATCH($L100,'Bin Analysis'!$L$3:$L$10110,0),MATCH(O$5,'Bin Analysis'!$C$2:$S$2,0))," ")))))</f>
        <v>0.54545454545454541</v>
      </c>
      <c r="P100" s="68">
        <f>IF($L100=" "," ",(IF($M100=FALSE," ",(IF($M100&gt;0,INDEX('Bin Analysis'!$C$3:$S$10110,MATCH($L100,'Bin Analysis'!$L$3:$L$10110,0),MATCH(P$5,'Bin Analysis'!$C$2:$S$2,0))," ")))))</f>
        <v>0.5</v>
      </c>
      <c r="Q100" s="68">
        <f>IF($L100=" "," ",(IF($M100=FALSE," ",(IF($M100&gt;0,INDEX('Bin Analysis'!$C$3:$S$10110,MATCH($L100,'Bin Analysis'!$L$3:$L$10110,0),MATCH(Q$5,'Bin Analysis'!$C$2:$S$2,0))," ")))))</f>
        <v>0.39130434782608697</v>
      </c>
      <c r="R100" s="68">
        <f>IF($L100=" "," ",(IF($M100=FALSE," ",(IF($M100&gt;0,INDEX('Bin Analysis'!$C$3:$S$10110,MATCH($L100,'Bin Analysis'!$L$3:$L$10110,0),MATCH(R$5,'Bin Analysis'!$C$2:$S$2,0))," ")))))</f>
        <v>9.0909090909090912E-2</v>
      </c>
      <c r="S100" s="68" t="str">
        <f>IF($L100=" "," ",(IF($M100=FALSE," ",(IF($M100&gt;0,INDEX('Bin Analysis'!$C$3:$S$10110,MATCH($L100,'Bin Analysis'!$L$3:$L$10110,0),MATCH(S$5,'Bin Analysis'!$C$2:$S$2,0))," ")))))</f>
        <v>no</v>
      </c>
      <c r="T100" s="68">
        <f>Assignments!K99</f>
        <v>0.88641329909090916</v>
      </c>
      <c r="U100" s="68">
        <f>Assignments!L99</f>
        <v>0.25086259873808736</v>
      </c>
      <c r="V100" s="74" t="str">
        <f>Assignments!V99</f>
        <v>Moderate</v>
      </c>
    </row>
    <row r="101" spans="1:22" x14ac:dyDescent="0.25">
      <c r="A101" s="89" t="s">
        <v>155</v>
      </c>
      <c r="B101" s="79">
        <v>6</v>
      </c>
      <c r="C101" s="79" t="s">
        <v>158</v>
      </c>
      <c r="D101" s="79">
        <v>0.90045485000000003</v>
      </c>
      <c r="E101" s="79">
        <v>9.4405169999999997E-2</v>
      </c>
      <c r="G101" s="40">
        <f>IFERROR('Data Transformation'!M99," ")</f>
        <v>94</v>
      </c>
      <c r="L101" s="66">
        <f t="shared" si="2"/>
        <v>95</v>
      </c>
      <c r="M101" s="67">
        <f>IF(L101=" "," ",(IF($L101&gt;0,INDEX('Bin Analysis'!$C$3:$S$10110,MATCH($L101,'Bin Analysis'!$L$3:$L$10110,0),MATCH(M$5,'Bin Analysis'!$C$2:$S$2,0))," ")))</f>
        <v>18</v>
      </c>
      <c r="N101" s="68">
        <f>IF($L101=" "," ",(IF($M101=FALSE," ",(IF($M101&gt;0,INDEX('Bin Analysis'!$C$3:$S$10110,MATCH($L101,'Bin Analysis'!$L$3:$L$10110,0),MATCH(N$5,'Bin Analysis'!$C$2:$S$2,0))," ")))))</f>
        <v>0</v>
      </c>
      <c r="O101" s="68">
        <f>IF($L101=" "," ",(IF($M101=FALSE," ",(IF($M101&gt;0,INDEX('Bin Analysis'!$C$3:$S$10110,MATCH($L101,'Bin Analysis'!$L$3:$L$10110,0),MATCH(O$5,'Bin Analysis'!$C$2:$S$2,0))," ")))))</f>
        <v>0</v>
      </c>
      <c r="P101" s="68">
        <f>IF($L101=" "," ",(IF($M101=FALSE," ",(IF($M101&gt;0,INDEX('Bin Analysis'!$C$3:$S$10110,MATCH($L101,'Bin Analysis'!$L$3:$L$10110,0),MATCH(P$5,'Bin Analysis'!$C$2:$S$2,0))," ")))))</f>
        <v>0.2</v>
      </c>
      <c r="Q101" s="68">
        <f>IF($L101=" "," ",(IF($M101=FALSE," ",(IF($M101&gt;0,INDEX('Bin Analysis'!$C$3:$S$10110,MATCH($L101,'Bin Analysis'!$L$3:$L$10110,0),MATCH(Q$5,'Bin Analysis'!$C$2:$S$2,0))," ")))))</f>
        <v>8.6956521739130432E-2</v>
      </c>
      <c r="R101" s="68">
        <f>IF($L101=" "," ",(IF($M101=FALSE," ",(IF($M101&gt;0,INDEX('Bin Analysis'!$C$3:$S$10110,MATCH($L101,'Bin Analysis'!$L$3:$L$10110,0),MATCH(R$5,'Bin Analysis'!$C$2:$S$2,0))," ")))))</f>
        <v>1</v>
      </c>
      <c r="S101" s="68" t="str">
        <f>IF($L101=" "," ",(IF($M101=FALSE," ",(IF($M101&gt;0,INDEX('Bin Analysis'!$C$3:$S$10110,MATCH($L101,'Bin Analysis'!$L$3:$L$10110,0),MATCH(S$5,'Bin Analysis'!$C$2:$S$2,0))," ")))))</f>
        <v>yes</v>
      </c>
      <c r="T101" s="68">
        <f>Assignments!K100</f>
        <v>0.18288579941176469</v>
      </c>
      <c r="U101" s="68">
        <f>Assignments!L100</f>
        <v>6.2500124633278503E-2</v>
      </c>
      <c r="V101" s="74" t="str">
        <f>Assignments!V100</f>
        <v>Toggle</v>
      </c>
    </row>
    <row r="102" spans="1:22" x14ac:dyDescent="0.25">
      <c r="A102" s="89" t="s">
        <v>155</v>
      </c>
      <c r="B102" s="79">
        <v>6</v>
      </c>
      <c r="C102" s="79" t="s">
        <v>151</v>
      </c>
      <c r="D102" s="79">
        <v>0.90907183999999996</v>
      </c>
      <c r="E102" s="79">
        <v>4.7120170000000003E-2</v>
      </c>
      <c r="G102" s="40">
        <f>IFERROR('Data Transformation'!M100," ")</f>
        <v>95</v>
      </c>
      <c r="L102" s="66">
        <f t="shared" si="2"/>
        <v>96</v>
      </c>
      <c r="M102" s="67">
        <f>IF(L102=" "," ",(IF($L102&gt;0,INDEX('Bin Analysis'!$C$3:$S$10110,MATCH($L102,'Bin Analysis'!$L$3:$L$10110,0),MATCH(M$5,'Bin Analysis'!$C$2:$S$2,0))," ")))</f>
        <v>8</v>
      </c>
      <c r="N102" s="68">
        <f>IF($L102=" "," ",(IF($M102=FALSE," ",(IF($M102&gt;0,INDEX('Bin Analysis'!$C$3:$S$10110,MATCH($L102,'Bin Analysis'!$L$3:$L$10110,0),MATCH(N$5,'Bin Analysis'!$C$2:$S$2,0))," ")))))</f>
        <v>0</v>
      </c>
      <c r="O102" s="68">
        <f>IF($L102=" "," ",(IF($M102=FALSE," ",(IF($M102&gt;0,INDEX('Bin Analysis'!$C$3:$S$10110,MATCH($L102,'Bin Analysis'!$L$3:$L$10110,0),MATCH(O$5,'Bin Analysis'!$C$2:$S$2,0))," ")))))</f>
        <v>0.42857142857142855</v>
      </c>
      <c r="P102" s="68">
        <f>IF($L102=" "," ",(IF($M102=FALSE," ",(IF($M102&gt;0,INDEX('Bin Analysis'!$C$3:$S$10110,MATCH($L102,'Bin Analysis'!$L$3:$L$10110,0),MATCH(P$5,'Bin Analysis'!$C$2:$S$2,0))," ")))))</f>
        <v>0.4</v>
      </c>
      <c r="Q102" s="68">
        <f>IF($L102=" "," ",(IF($M102=FALSE," ",(IF($M102&gt;0,INDEX('Bin Analysis'!$C$3:$S$10110,MATCH($L102,'Bin Analysis'!$L$3:$L$10110,0),MATCH(Q$5,'Bin Analysis'!$C$2:$S$2,0))," ")))))</f>
        <v>0.34782608695652173</v>
      </c>
      <c r="R102" s="68">
        <f>IF($L102=" "," ",(IF($M102=FALSE," ",(IF($M102&gt;0,INDEX('Bin Analysis'!$C$3:$S$10110,MATCH($L102,'Bin Analysis'!$L$3:$L$10110,0),MATCH(R$5,'Bin Analysis'!$C$2:$S$2,0))," ")))))</f>
        <v>0</v>
      </c>
      <c r="S102" s="68" t="str">
        <f>IF($L102=" "," ",(IF($M102=FALSE," ",(IF($M102&gt;0,INDEX('Bin Analysis'!$C$3:$S$10110,MATCH($L102,'Bin Analysis'!$L$3:$L$10110,0),MATCH(S$5,'Bin Analysis'!$C$2:$S$2,0))," ")))))</f>
        <v>no</v>
      </c>
      <c r="T102" s="68">
        <f>Assignments!K101</f>
        <v>0.80343931857142858</v>
      </c>
      <c r="U102" s="68">
        <f>Assignments!L101</f>
        <v>0.2090825036961661</v>
      </c>
      <c r="V102" s="74" t="str">
        <f>Assignments!V101</f>
        <v>Moderate</v>
      </c>
    </row>
    <row r="103" spans="1:22" x14ac:dyDescent="0.25">
      <c r="A103" s="89" t="s">
        <v>155</v>
      </c>
      <c r="B103" s="79">
        <v>6</v>
      </c>
      <c r="C103" s="79" t="s">
        <v>152</v>
      </c>
      <c r="D103" s="79">
        <v>0.92658483999999997</v>
      </c>
      <c r="E103" s="79">
        <v>5.5517660000000003E-2</v>
      </c>
      <c r="G103" s="40">
        <f>IFERROR('Data Transformation'!M101," ")</f>
        <v>96</v>
      </c>
      <c r="L103" s="66">
        <f t="shared" si="2"/>
        <v>97</v>
      </c>
      <c r="M103" s="67">
        <f>IF(L103=" "," ",(IF($L103&gt;0,INDEX('Bin Analysis'!$C$3:$S$10110,MATCH($L103,'Bin Analysis'!$L$3:$L$10110,0),MATCH(M$5,'Bin Analysis'!$C$2:$S$2,0))," ")))</f>
        <v>12</v>
      </c>
      <c r="N103" s="68">
        <f>IF($L103=" "," ",(IF($M103=FALSE," ",(IF($M103&gt;0,INDEX('Bin Analysis'!$C$3:$S$10110,MATCH($L103,'Bin Analysis'!$L$3:$L$10110,0),MATCH(N$5,'Bin Analysis'!$C$2:$S$2,0))," ")))))</f>
        <v>0</v>
      </c>
      <c r="O103" s="68">
        <f>IF($L103=" "," ",(IF($M103=FALSE," ",(IF($M103&gt;0,INDEX('Bin Analysis'!$C$3:$S$10110,MATCH($L103,'Bin Analysis'!$L$3:$L$10110,0),MATCH(O$5,'Bin Analysis'!$C$2:$S$2,0))," ")))))</f>
        <v>0.54545454545454541</v>
      </c>
      <c r="P103" s="68">
        <f>IF($L103=" "," ",(IF($M103=FALSE," ",(IF($M103&gt;0,INDEX('Bin Analysis'!$C$3:$S$10110,MATCH($L103,'Bin Analysis'!$L$3:$L$10110,0),MATCH(P$5,'Bin Analysis'!$C$2:$S$2,0))," ")))))</f>
        <v>0.5</v>
      </c>
      <c r="Q103" s="68">
        <f>IF($L103=" "," ",(IF($M103=FALSE," ",(IF($M103&gt;0,INDEX('Bin Analysis'!$C$3:$S$10110,MATCH($L103,'Bin Analysis'!$L$3:$L$10110,0),MATCH(Q$5,'Bin Analysis'!$C$2:$S$2,0))," ")))))</f>
        <v>0.47826086956521741</v>
      </c>
      <c r="R103" s="68">
        <f>IF($L103=" "," ",(IF($M103=FALSE," ",(IF($M103&gt;0,INDEX('Bin Analysis'!$C$3:$S$10110,MATCH($L103,'Bin Analysis'!$L$3:$L$10110,0),MATCH(R$5,'Bin Analysis'!$C$2:$S$2,0))," ")))))</f>
        <v>0</v>
      </c>
      <c r="S103" s="68" t="str">
        <f>IF($L103=" "," ",(IF($M103=FALSE," ",(IF($M103&gt;0,INDEX('Bin Analysis'!$C$3:$S$10110,MATCH($L103,'Bin Analysis'!$L$3:$L$10110,0),MATCH(S$5,'Bin Analysis'!$C$2:$S$2,0))," ")))))</f>
        <v>no</v>
      </c>
      <c r="T103" s="68">
        <f>Assignments!K102</f>
        <v>0.82564259181818178</v>
      </c>
      <c r="U103" s="68">
        <f>Assignments!L102</f>
        <v>0.24608437238955636</v>
      </c>
      <c r="V103" s="74" t="str">
        <f>Assignments!V102</f>
        <v>Moderate</v>
      </c>
    </row>
    <row r="104" spans="1:22" x14ac:dyDescent="0.25">
      <c r="A104" s="89" t="s">
        <v>155</v>
      </c>
      <c r="B104" s="79">
        <v>6</v>
      </c>
      <c r="C104" s="79" t="s">
        <v>160</v>
      </c>
      <c r="D104" s="79">
        <v>0.94746823000000002</v>
      </c>
      <c r="E104" s="79">
        <v>6.0571090000000001E-2</v>
      </c>
      <c r="G104" s="40">
        <f>IFERROR('Data Transformation'!M102," ")</f>
        <v>97</v>
      </c>
      <c r="L104" s="66">
        <f t="shared" si="2"/>
        <v>98</v>
      </c>
      <c r="M104" s="67">
        <f>IF(L104=" "," ",(IF($L104&gt;0,INDEX('Bin Analysis'!$C$3:$S$10110,MATCH($L104,'Bin Analysis'!$L$3:$L$10110,0),MATCH(M$5,'Bin Analysis'!$C$2:$S$2,0))," ")))</f>
        <v>11</v>
      </c>
      <c r="N104" s="68">
        <f>IF($L104=" "," ",(IF($M104=FALSE," ",(IF($M104&gt;0,INDEX('Bin Analysis'!$C$3:$S$10110,MATCH($L104,'Bin Analysis'!$L$3:$L$10110,0),MATCH(N$5,'Bin Analysis'!$C$2:$S$2,0))," ")))))</f>
        <v>0</v>
      </c>
      <c r="O104" s="68">
        <f>IF($L104=" "," ",(IF($M104=FALSE," ",(IF($M104&gt;0,INDEX('Bin Analysis'!$C$3:$S$10110,MATCH($L104,'Bin Analysis'!$L$3:$L$10110,0),MATCH(O$5,'Bin Analysis'!$C$2:$S$2,0))," ")))))</f>
        <v>0.5</v>
      </c>
      <c r="P104" s="68">
        <f>IF($L104=" "," ",(IF($M104=FALSE," ",(IF($M104&gt;0,INDEX('Bin Analysis'!$C$3:$S$10110,MATCH($L104,'Bin Analysis'!$L$3:$L$10110,0),MATCH(P$5,'Bin Analysis'!$C$2:$S$2,0))," ")))))</f>
        <v>0.5</v>
      </c>
      <c r="Q104" s="68">
        <f>IF($L104=" "," ",(IF($M104=FALSE," ",(IF($M104&gt;0,INDEX('Bin Analysis'!$C$3:$S$10110,MATCH($L104,'Bin Analysis'!$L$3:$L$10110,0),MATCH(Q$5,'Bin Analysis'!$C$2:$S$2,0))," ")))))</f>
        <v>0.52173913043478259</v>
      </c>
      <c r="R104" s="68">
        <f>IF($L104=" "," ",(IF($M104=FALSE," ",(IF($M104&gt;0,INDEX('Bin Analysis'!$C$3:$S$10110,MATCH($L104,'Bin Analysis'!$L$3:$L$10110,0),MATCH(R$5,'Bin Analysis'!$C$2:$S$2,0))," ")))))</f>
        <v>0</v>
      </c>
      <c r="S104" s="68" t="str">
        <f>IF($L104=" "," ",(IF($M104=FALSE," ",(IF($M104&gt;0,INDEX('Bin Analysis'!$C$3:$S$10110,MATCH($L104,'Bin Analysis'!$L$3:$L$10110,0),MATCH(S$5,'Bin Analysis'!$C$2:$S$2,0))," ")))))</f>
        <v>no</v>
      </c>
      <c r="T104" s="68">
        <f>Assignments!K103</f>
        <v>0.81683193099999996</v>
      </c>
      <c r="U104" s="68">
        <f>Assignments!L103</f>
        <v>0.19595012411346435</v>
      </c>
      <c r="V104" s="74" t="str">
        <f>Assignments!V103</f>
        <v>Rheostat</v>
      </c>
    </row>
    <row r="105" spans="1:22" x14ac:dyDescent="0.25">
      <c r="A105" s="89" t="s">
        <v>155</v>
      </c>
      <c r="B105" s="79">
        <v>6</v>
      </c>
      <c r="C105" s="79" t="s">
        <v>146</v>
      </c>
      <c r="D105" s="79">
        <v>0.97564386000000003</v>
      </c>
      <c r="E105" s="79">
        <v>4.0623989999999999E-2</v>
      </c>
      <c r="G105" s="40">
        <f>IFERROR('Data Transformation'!M103," ")</f>
        <v>98</v>
      </c>
      <c r="L105" s="66">
        <f t="shared" si="2"/>
        <v>99</v>
      </c>
      <c r="M105" s="67">
        <f>IF(L105=" "," ",(IF($L105&gt;0,INDEX('Bin Analysis'!$C$3:$S$10110,MATCH($L105,'Bin Analysis'!$L$3:$L$10110,0),MATCH(M$5,'Bin Analysis'!$C$2:$S$2,0))," ")))</f>
        <v>14</v>
      </c>
      <c r="N105" s="68">
        <f>IF($L105=" "," ",(IF($M105=FALSE," ",(IF($M105&gt;0,INDEX('Bin Analysis'!$C$3:$S$10110,MATCH($L105,'Bin Analysis'!$L$3:$L$10110,0),MATCH(N$5,'Bin Analysis'!$C$2:$S$2,0))," ")))))</f>
        <v>0</v>
      </c>
      <c r="O105" s="68">
        <f>IF($L105=" "," ",(IF($M105=FALSE," ",(IF($M105&gt;0,INDEX('Bin Analysis'!$C$3:$S$10110,MATCH($L105,'Bin Analysis'!$L$3:$L$10110,0),MATCH(O$5,'Bin Analysis'!$C$2:$S$2,0))," ")))))</f>
        <v>0.38461538461538464</v>
      </c>
      <c r="P105" s="68">
        <f>IF($L105=" "," ",(IF($M105=FALSE," ",(IF($M105&gt;0,INDEX('Bin Analysis'!$C$3:$S$10110,MATCH($L105,'Bin Analysis'!$L$3:$L$10110,0),MATCH(P$5,'Bin Analysis'!$C$2:$S$2,0))," ")))))</f>
        <v>0.7</v>
      </c>
      <c r="Q105" s="68">
        <f>IF($L105=" "," ",(IF($M105=FALSE," ",(IF($M105&gt;0,INDEX('Bin Analysis'!$C$3:$S$10110,MATCH($L105,'Bin Analysis'!$L$3:$L$10110,0),MATCH(Q$5,'Bin Analysis'!$C$2:$S$2,0))," ")))))</f>
        <v>0.65217391304347827</v>
      </c>
      <c r="R105" s="68">
        <f>IF($L105=" "," ",(IF($M105=FALSE," ",(IF($M105&gt;0,INDEX('Bin Analysis'!$C$3:$S$10110,MATCH($L105,'Bin Analysis'!$L$3:$L$10110,0),MATCH(R$5,'Bin Analysis'!$C$2:$S$2,0))," ")))))</f>
        <v>7.6923076923076927E-2</v>
      </c>
      <c r="S105" s="68" t="str">
        <f>IF($L105=" "," ",(IF($M105=FALSE," ",(IF($M105&gt;0,INDEX('Bin Analysis'!$C$3:$S$10110,MATCH($L105,'Bin Analysis'!$L$3:$L$10110,0),MATCH(S$5,'Bin Analysis'!$C$2:$S$2,0))," ")))))</f>
        <v>no</v>
      </c>
      <c r="T105" s="68">
        <f>Assignments!K104</f>
        <v>0.69798707384615377</v>
      </c>
      <c r="U105" s="68">
        <f>Assignments!L104</f>
        <v>0.29688414758088039</v>
      </c>
      <c r="V105" s="74" t="str">
        <f>Assignments!V104</f>
        <v>Rheostat</v>
      </c>
    </row>
    <row r="106" spans="1:22" x14ac:dyDescent="0.25">
      <c r="A106" s="89" t="s">
        <v>155</v>
      </c>
      <c r="B106" s="79">
        <v>6</v>
      </c>
      <c r="C106" s="79" t="s">
        <v>159</v>
      </c>
      <c r="D106" s="79">
        <v>0.98116420000000004</v>
      </c>
      <c r="E106" s="79">
        <v>4.6391109999999999E-2</v>
      </c>
      <c r="G106" s="40">
        <f>IFERROR('Data Transformation'!M104," ")</f>
        <v>99</v>
      </c>
      <c r="L106" s="66">
        <f t="shared" si="2"/>
        <v>100</v>
      </c>
      <c r="M106" s="67">
        <f>IF(L106=" "," ",(IF($L106&gt;0,INDEX('Bin Analysis'!$C$3:$S$10110,MATCH($L106,'Bin Analysis'!$L$3:$L$10110,0),MATCH(M$5,'Bin Analysis'!$C$2:$S$2,0))," ")))</f>
        <v>11</v>
      </c>
      <c r="N106" s="68">
        <f>IF($L106=" "," ",(IF($M106=FALSE," ",(IF($M106&gt;0,INDEX('Bin Analysis'!$C$3:$S$10110,MATCH($L106,'Bin Analysis'!$L$3:$L$10110,0),MATCH(N$5,'Bin Analysis'!$C$2:$S$2,0))," ")))))</f>
        <v>0</v>
      </c>
      <c r="O106" s="68">
        <f>IF($L106=" "," ",(IF($M106=FALSE," ",(IF($M106&gt;0,INDEX('Bin Analysis'!$C$3:$S$10110,MATCH($L106,'Bin Analysis'!$L$3:$L$10110,0),MATCH(O$5,'Bin Analysis'!$C$2:$S$2,0))," ")))))</f>
        <v>0</v>
      </c>
      <c r="P106" s="68">
        <f>IF($L106=" "," ",(IF($M106=FALSE," ",(IF($M106&gt;0,INDEX('Bin Analysis'!$C$3:$S$10110,MATCH($L106,'Bin Analysis'!$L$3:$L$10110,0),MATCH(P$5,'Bin Analysis'!$C$2:$S$2,0))," ")))))</f>
        <v>0.3</v>
      </c>
      <c r="Q106" s="68">
        <f>IF($L106=" "," ",(IF($M106=FALSE," ",(IF($M106&gt;0,INDEX('Bin Analysis'!$C$3:$S$10110,MATCH($L106,'Bin Analysis'!$L$3:$L$10110,0),MATCH(Q$5,'Bin Analysis'!$C$2:$S$2,0))," ")))))</f>
        <v>0.17391304347826086</v>
      </c>
      <c r="R106" s="68">
        <f>IF($L106=" "," ",(IF($M106=FALSE," ",(IF($M106&gt;0,INDEX('Bin Analysis'!$C$3:$S$10110,MATCH($L106,'Bin Analysis'!$L$3:$L$10110,0),MATCH(R$5,'Bin Analysis'!$C$2:$S$2,0))," ")))))</f>
        <v>0.9</v>
      </c>
      <c r="S106" s="68" t="str">
        <f>IF($L106=" "," ",(IF($M106=FALSE," ",(IF($M106&gt;0,INDEX('Bin Analysis'!$C$3:$S$10110,MATCH($L106,'Bin Analysis'!$L$3:$L$10110,0),MATCH(S$5,'Bin Analysis'!$C$2:$S$2,0))," ")))))</f>
        <v>no</v>
      </c>
      <c r="T106" s="68">
        <f>Assignments!K105</f>
        <v>0.22878051199999999</v>
      </c>
      <c r="U106" s="68">
        <f>Assignments!L105</f>
        <v>8.2294177135666197E-2</v>
      </c>
      <c r="V106" s="74" t="str">
        <f>Assignments!V105</f>
        <v>Toggle</v>
      </c>
    </row>
    <row r="107" spans="1:22" x14ac:dyDescent="0.25">
      <c r="A107" s="89" t="s">
        <v>155</v>
      </c>
      <c r="B107" s="79">
        <v>6</v>
      </c>
      <c r="C107" s="79" t="s">
        <v>150</v>
      </c>
      <c r="D107" s="79">
        <v>0.99095295999999999</v>
      </c>
      <c r="E107" s="79">
        <v>7.6492959999999999E-2</v>
      </c>
      <c r="G107" s="40">
        <f>IFERROR('Data Transformation'!M105," ")</f>
        <v>100</v>
      </c>
      <c r="L107" s="66">
        <f t="shared" si="2"/>
        <v>101</v>
      </c>
      <c r="M107" s="67">
        <f>IF(L107=" "," ",(IF($L107&gt;0,INDEX('Bin Analysis'!$C$3:$S$10110,MATCH($L107,'Bin Analysis'!$L$3:$L$10110,0),MATCH(M$5,'Bin Analysis'!$C$2:$S$2,0))," ")))</f>
        <v>10</v>
      </c>
      <c r="N107" s="68">
        <f>IF($L107=" "," ",(IF($M107=FALSE," ",(IF($M107&gt;0,INDEX('Bin Analysis'!$C$3:$S$10110,MATCH($L107,'Bin Analysis'!$L$3:$L$10110,0),MATCH(N$5,'Bin Analysis'!$C$2:$S$2,0))," ")))))</f>
        <v>0</v>
      </c>
      <c r="O107" s="68">
        <f>IF($L107=" "," ",(IF($M107=FALSE," ",(IF($M107&gt;0,INDEX('Bin Analysis'!$C$3:$S$10110,MATCH($L107,'Bin Analysis'!$L$3:$L$10110,0),MATCH(O$5,'Bin Analysis'!$C$2:$S$2,0))," ")))))</f>
        <v>0</v>
      </c>
      <c r="P107" s="68">
        <f>IF($L107=" "," ",(IF($M107=FALSE," ",(IF($M107&gt;0,INDEX('Bin Analysis'!$C$3:$S$10110,MATCH($L107,'Bin Analysis'!$L$3:$L$10110,0),MATCH(P$5,'Bin Analysis'!$C$2:$S$2,0))," ")))))</f>
        <v>0.4</v>
      </c>
      <c r="Q107" s="68">
        <f>IF($L107=" "," ",(IF($M107=FALSE," ",(IF($M107&gt;0,INDEX('Bin Analysis'!$C$3:$S$10110,MATCH($L107,'Bin Analysis'!$L$3:$L$10110,0),MATCH(Q$5,'Bin Analysis'!$C$2:$S$2,0))," ")))))</f>
        <v>0.34782608695652173</v>
      </c>
      <c r="R107" s="68">
        <f>IF($L107=" "," ",(IF($M107=FALSE," ",(IF($M107&gt;0,INDEX('Bin Analysis'!$C$3:$S$10110,MATCH($L107,'Bin Analysis'!$L$3:$L$10110,0),MATCH(R$5,'Bin Analysis'!$C$2:$S$2,0))," ")))))</f>
        <v>0.55555555555555558</v>
      </c>
      <c r="S107" s="68" t="str">
        <f>IF($L107=" "," ",(IF($M107=FALSE," ",(IF($M107&gt;0,INDEX('Bin Analysis'!$C$3:$S$10110,MATCH($L107,'Bin Analysis'!$L$3:$L$10110,0),MATCH(S$5,'Bin Analysis'!$C$2:$S$2,0))," ")))))</f>
        <v>no</v>
      </c>
      <c r="T107" s="68">
        <f>Assignments!K106</f>
        <v>0.41580317</v>
      </c>
      <c r="U107" s="68">
        <f>Assignments!L106</f>
        <v>0.19543390912217645</v>
      </c>
      <c r="V107" s="74" t="str">
        <f>Assignments!V106</f>
        <v>Adverse</v>
      </c>
    </row>
    <row r="108" spans="1:22" x14ac:dyDescent="0.25">
      <c r="A108" s="89" t="s">
        <v>155</v>
      </c>
      <c r="B108" s="79">
        <v>6</v>
      </c>
      <c r="C108" s="79" t="s">
        <v>154</v>
      </c>
      <c r="D108" s="79">
        <v>1.0207946400000001</v>
      </c>
      <c r="E108" s="79">
        <v>4.5135149999999999E-2</v>
      </c>
      <c r="G108" s="40">
        <f>IFERROR('Data Transformation'!M106," ")</f>
        <v>101</v>
      </c>
      <c r="L108" s="66">
        <f t="shared" si="2"/>
        <v>102</v>
      </c>
      <c r="M108" s="67">
        <f>IF(L108=" "," ",(IF($L108&gt;0,INDEX('Bin Analysis'!$C$3:$S$10110,MATCH($L108,'Bin Analysis'!$L$3:$L$10110,0),MATCH(M$5,'Bin Analysis'!$C$2:$S$2,0))," ")))</f>
        <v>20</v>
      </c>
      <c r="N108" s="68">
        <f>IF($L108=" "," ",(IF($M108=FALSE," ",(IF($M108&gt;0,INDEX('Bin Analysis'!$C$3:$S$10110,MATCH($L108,'Bin Analysis'!$L$3:$L$10110,0),MATCH(N$5,'Bin Analysis'!$C$2:$S$2,0))," ")))))</f>
        <v>0</v>
      </c>
      <c r="O108" s="68">
        <f>IF($L108=" "," ",(IF($M108=FALSE," ",(IF($M108&gt;0,INDEX('Bin Analysis'!$C$3:$S$10110,MATCH($L108,'Bin Analysis'!$L$3:$L$10110,0),MATCH(O$5,'Bin Analysis'!$C$2:$S$2,0))," ")))))</f>
        <v>0.10526315789473684</v>
      </c>
      <c r="P108" s="68">
        <f>IF($L108=" "," ",(IF($M108=FALSE," ",(IF($M108&gt;0,INDEX('Bin Analysis'!$C$3:$S$10110,MATCH($L108,'Bin Analysis'!$L$3:$L$10110,0),MATCH(P$5,'Bin Analysis'!$C$2:$S$2,0))," ")))))</f>
        <v>0.6</v>
      </c>
      <c r="Q108" s="68">
        <f>IF($L108=" "," ",(IF($M108=FALSE," ",(IF($M108&gt;0,INDEX('Bin Analysis'!$C$3:$S$10110,MATCH($L108,'Bin Analysis'!$L$3:$L$10110,0),MATCH(Q$5,'Bin Analysis'!$C$2:$S$2,0))," ")))))</f>
        <v>0.52173913043478259</v>
      </c>
      <c r="R108" s="68">
        <f>IF($L108=" "," ",(IF($M108=FALSE," ",(IF($M108&gt;0,INDEX('Bin Analysis'!$C$3:$S$10110,MATCH($L108,'Bin Analysis'!$L$3:$L$10110,0),MATCH(R$5,'Bin Analysis'!$C$2:$S$2,0))," ")))))</f>
        <v>0.57894736842105265</v>
      </c>
      <c r="S108" s="68" t="str">
        <f>IF($L108=" "," ",(IF($M108=FALSE," ",(IF($M108&gt;0,INDEX('Bin Analysis'!$C$3:$S$10110,MATCH($L108,'Bin Analysis'!$L$3:$L$10110,0),MATCH(S$5,'Bin Analysis'!$C$2:$S$2,0))," ")))))</f>
        <v>no</v>
      </c>
      <c r="T108" s="68">
        <f>Assignments!K107</f>
        <v>0.39445190473684211</v>
      </c>
      <c r="U108" s="68">
        <f>Assignments!L107</f>
        <v>0.29091122980338591</v>
      </c>
      <c r="V108" s="74" t="str">
        <f>Assignments!V107</f>
        <v>Rheostat</v>
      </c>
    </row>
    <row r="109" spans="1:22" x14ac:dyDescent="0.25">
      <c r="A109" s="89" t="s">
        <v>148</v>
      </c>
      <c r="B109" s="79">
        <v>7</v>
      </c>
      <c r="C109" s="79" t="s">
        <v>150</v>
      </c>
      <c r="D109" s="79">
        <v>8.0798800000000004E-2</v>
      </c>
      <c r="E109" s="79">
        <v>8.8168510000000005E-2</v>
      </c>
      <c r="G109" s="40">
        <f>IFERROR('Data Transformation'!M107," ")</f>
        <v>102</v>
      </c>
      <c r="L109" s="66">
        <f t="shared" si="2"/>
        <v>103</v>
      </c>
      <c r="M109" s="67">
        <f>IF(L109=" "," ",(IF($L109&gt;0,INDEX('Bin Analysis'!$C$3:$S$10110,MATCH($L109,'Bin Analysis'!$L$3:$L$10110,0),MATCH(M$5,'Bin Analysis'!$C$2:$S$2,0))," ")))</f>
        <v>9</v>
      </c>
      <c r="N109" s="68">
        <f>IF($L109=" "," ",(IF($M109=FALSE," ",(IF($M109&gt;0,INDEX('Bin Analysis'!$C$3:$S$10110,MATCH($L109,'Bin Analysis'!$L$3:$L$10110,0),MATCH(N$5,'Bin Analysis'!$C$2:$S$2,0))," ")))))</f>
        <v>0</v>
      </c>
      <c r="O109" s="68">
        <f>IF($L109=" "," ",(IF($M109=FALSE," ",(IF($M109&gt;0,INDEX('Bin Analysis'!$C$3:$S$10110,MATCH($L109,'Bin Analysis'!$L$3:$L$10110,0),MATCH(O$5,'Bin Analysis'!$C$2:$S$2,0))," ")))))</f>
        <v>0</v>
      </c>
      <c r="P109" s="68">
        <f>IF($L109=" "," ",(IF($M109=FALSE," ",(IF($M109&gt;0,INDEX('Bin Analysis'!$C$3:$S$10110,MATCH($L109,'Bin Analysis'!$L$3:$L$10110,0),MATCH(P$5,'Bin Analysis'!$C$2:$S$2,0))," ")))))</f>
        <v>0.4</v>
      </c>
      <c r="Q109" s="68">
        <f>IF($L109=" "," ",(IF($M109=FALSE," ",(IF($M109&gt;0,INDEX('Bin Analysis'!$C$3:$S$10110,MATCH($L109,'Bin Analysis'!$L$3:$L$10110,0),MATCH(Q$5,'Bin Analysis'!$C$2:$S$2,0))," ")))))</f>
        <v>0.34782608695652173</v>
      </c>
      <c r="R109" s="68">
        <f>IF($L109=" "," ",(IF($M109=FALSE," ",(IF($M109&gt;0,INDEX('Bin Analysis'!$C$3:$S$10110,MATCH($L109,'Bin Analysis'!$L$3:$L$10110,0),MATCH(R$5,'Bin Analysis'!$C$2:$S$2,0))," ")))))</f>
        <v>0.75</v>
      </c>
      <c r="S109" s="68" t="str">
        <f>IF($L109=" "," ",(IF($M109=FALSE," ",(IF($M109&gt;0,INDEX('Bin Analysis'!$C$3:$S$10110,MATCH($L109,'Bin Analysis'!$L$3:$L$10110,0),MATCH(S$5,'Bin Analysis'!$C$2:$S$2,0))," ")))))</f>
        <v>no</v>
      </c>
      <c r="T109" s="68">
        <f>Assignments!K108</f>
        <v>0.28267822500000001</v>
      </c>
      <c r="U109" s="68">
        <f>Assignments!L108</f>
        <v>0.26232051889137964</v>
      </c>
      <c r="V109" s="74" t="str">
        <f>Assignments!V108</f>
        <v>Toggle</v>
      </c>
    </row>
    <row r="110" spans="1:22" x14ac:dyDescent="0.25">
      <c r="A110" s="89" t="s">
        <v>148</v>
      </c>
      <c r="B110" s="79">
        <v>7</v>
      </c>
      <c r="C110" s="79" t="s">
        <v>158</v>
      </c>
      <c r="D110" s="79">
        <v>0.12451924</v>
      </c>
      <c r="E110" s="79">
        <v>7.7062039999999998E-2</v>
      </c>
      <c r="G110" s="40">
        <f>IFERROR('Data Transformation'!M108," ")</f>
        <v>103</v>
      </c>
      <c r="L110" s="66">
        <f t="shared" si="2"/>
        <v>104</v>
      </c>
      <c r="M110" s="67">
        <f>IF(L110=" "," ",(IF($L110&gt;0,INDEX('Bin Analysis'!$C$3:$S$10110,MATCH($L110,'Bin Analysis'!$L$3:$L$10110,0),MATCH(M$5,'Bin Analysis'!$C$2:$S$2,0))," ")))</f>
        <v>19</v>
      </c>
      <c r="N110" s="68">
        <f>IF($L110=" "," ",(IF($M110=FALSE," ",(IF($M110&gt;0,INDEX('Bin Analysis'!$C$3:$S$10110,MATCH($L110,'Bin Analysis'!$L$3:$L$10110,0),MATCH(N$5,'Bin Analysis'!$C$2:$S$2,0))," ")))))</f>
        <v>0</v>
      </c>
      <c r="O110" s="68">
        <f>IF($L110=" "," ",(IF($M110=FALSE," ",(IF($M110&gt;0,INDEX('Bin Analysis'!$C$3:$S$10110,MATCH($L110,'Bin Analysis'!$L$3:$L$10110,0),MATCH(O$5,'Bin Analysis'!$C$2:$S$2,0))," ")))))</f>
        <v>0</v>
      </c>
      <c r="P110" s="68">
        <f>IF($L110=" "," ",(IF($M110=FALSE," ",(IF($M110&gt;0,INDEX('Bin Analysis'!$C$3:$S$10110,MATCH($L110,'Bin Analysis'!$L$3:$L$10110,0),MATCH(P$5,'Bin Analysis'!$C$2:$S$2,0))," ")))))</f>
        <v>0.4</v>
      </c>
      <c r="Q110" s="68">
        <f>IF($L110=" "," ",(IF($M110=FALSE," ",(IF($M110&gt;0,INDEX('Bin Analysis'!$C$3:$S$10110,MATCH($L110,'Bin Analysis'!$L$3:$L$10110,0),MATCH(Q$5,'Bin Analysis'!$C$2:$S$2,0))," ")))))</f>
        <v>0.30434782608695654</v>
      </c>
      <c r="R110" s="68">
        <f>IF($L110=" "," ",(IF($M110=FALSE," ",(IF($M110&gt;0,INDEX('Bin Analysis'!$C$3:$S$10110,MATCH($L110,'Bin Analysis'!$L$3:$L$10110,0),MATCH(R$5,'Bin Analysis'!$C$2:$S$2,0))," ")))))</f>
        <v>0.83333333333333337</v>
      </c>
      <c r="S110" s="68" t="str">
        <f>IF($L110=" "," ",(IF($M110=FALSE," ",(IF($M110&gt;0,INDEX('Bin Analysis'!$C$3:$S$10110,MATCH($L110,'Bin Analysis'!$L$3:$L$10110,0),MATCH(S$5,'Bin Analysis'!$C$2:$S$2,0))," ")))))</f>
        <v>no</v>
      </c>
      <c r="T110" s="68">
        <f>Assignments!K109</f>
        <v>0.21978506444444443</v>
      </c>
      <c r="U110" s="68">
        <f>Assignments!L109</f>
        <v>0.11478049152116068</v>
      </c>
      <c r="V110" s="74" t="str">
        <f>Assignments!V109</f>
        <v>Toggle</v>
      </c>
    </row>
    <row r="111" spans="1:22" x14ac:dyDescent="0.25">
      <c r="A111" s="89" t="s">
        <v>148</v>
      </c>
      <c r="B111" s="79">
        <v>7</v>
      </c>
      <c r="C111" s="79" t="s">
        <v>157</v>
      </c>
      <c r="D111" s="79">
        <v>0.18589632</v>
      </c>
      <c r="E111" s="79">
        <v>9.7523810000000002E-2</v>
      </c>
      <c r="G111" s="40">
        <f>IFERROR('Data Transformation'!M109," ")</f>
        <v>104</v>
      </c>
      <c r="L111" s="66">
        <f t="shared" si="2"/>
        <v>105</v>
      </c>
      <c r="M111" s="67" t="b">
        <f>IF(L111=" "," ",(IF($L111&gt;0,INDEX('Bin Analysis'!$C$3:$S$10110,MATCH($L111,'Bin Analysis'!$L$3:$L$10110,0),MATCH(M$5,'Bin Analysis'!$C$2:$S$2,0))," ")))</f>
        <v>0</v>
      </c>
      <c r="N111" s="68" t="str">
        <f>IF($L111=" "," ",(IF($M111=FALSE," ",(IF($M111&gt;0,INDEX('Bin Analysis'!$C$3:$S$10110,MATCH($L111,'Bin Analysis'!$L$3:$L$10110,0),MATCH(N$5,'Bin Analysis'!$C$2:$S$2,0))," ")))))</f>
        <v xml:space="preserve"> </v>
      </c>
      <c r="O111" s="68" t="str">
        <f>IF($L111=" "," ",(IF($M111=FALSE," ",(IF($M111&gt;0,INDEX('Bin Analysis'!$C$3:$S$10110,MATCH($L111,'Bin Analysis'!$L$3:$L$10110,0),MATCH(O$5,'Bin Analysis'!$C$2:$S$2,0))," ")))))</f>
        <v xml:space="preserve"> </v>
      </c>
      <c r="P111" s="68" t="str">
        <f>IF($L111=" "," ",(IF($M111=FALSE," ",(IF($M111&gt;0,INDEX('Bin Analysis'!$C$3:$S$10110,MATCH($L111,'Bin Analysis'!$L$3:$L$10110,0),MATCH(P$5,'Bin Analysis'!$C$2:$S$2,0))," ")))))</f>
        <v xml:space="preserve"> </v>
      </c>
      <c r="Q111" s="68" t="str">
        <f>IF($L111=" "," ",(IF($M111=FALSE," ",(IF($M111&gt;0,INDEX('Bin Analysis'!$C$3:$S$10110,MATCH($L111,'Bin Analysis'!$L$3:$L$10110,0),MATCH(Q$5,'Bin Analysis'!$C$2:$S$2,0))," ")))))</f>
        <v xml:space="preserve"> </v>
      </c>
      <c r="R111" s="68" t="str">
        <f>IF($L111=" "," ",(IF($M111=FALSE," ",(IF($M111&gt;0,INDEX('Bin Analysis'!$C$3:$S$10110,MATCH($L111,'Bin Analysis'!$L$3:$L$10110,0),MATCH(R$5,'Bin Analysis'!$C$2:$S$2,0))," ")))))</f>
        <v xml:space="preserve"> </v>
      </c>
      <c r="S111" s="68" t="str">
        <f>IF($L111=" "," ",(IF($M111=FALSE," ",(IF($M111&gt;0,INDEX('Bin Analysis'!$C$3:$S$10110,MATCH($L111,'Bin Analysis'!$L$3:$L$10110,0),MATCH(S$5,'Bin Analysis'!$C$2:$S$2,0))," ")))))</f>
        <v xml:space="preserve"> </v>
      </c>
      <c r="T111" s="68">
        <f>Assignments!K110</f>
        <v>0.88052307666666663</v>
      </c>
      <c r="U111" s="68">
        <f>Assignments!L110</f>
        <v>4.0205288439796469E-2</v>
      </c>
      <c r="V111" s="74" t="str">
        <f>Assignments!V110</f>
        <v/>
      </c>
    </row>
    <row r="112" spans="1:22" x14ac:dyDescent="0.25">
      <c r="A112" s="89" t="s">
        <v>148</v>
      </c>
      <c r="B112" s="79">
        <v>7</v>
      </c>
      <c r="C112" s="79" t="s">
        <v>155</v>
      </c>
      <c r="D112" s="79">
        <v>0.20030906000000001</v>
      </c>
      <c r="E112" s="79">
        <v>8.6642720000000006E-2</v>
      </c>
      <c r="G112" s="40">
        <f>IFERROR('Data Transformation'!M110," ")</f>
        <v>105</v>
      </c>
      <c r="L112" s="66">
        <f t="shared" si="2"/>
        <v>106</v>
      </c>
      <c r="M112" s="67">
        <f>IF(L112=" "," ",(IF($L112&gt;0,INDEX('Bin Analysis'!$C$3:$S$10110,MATCH($L112,'Bin Analysis'!$L$3:$L$10110,0),MATCH(M$5,'Bin Analysis'!$C$2:$S$2,0))," ")))</f>
        <v>17</v>
      </c>
      <c r="N112" s="68">
        <f>IF($L112=" "," ",(IF($M112=FALSE," ",(IF($M112&gt;0,INDEX('Bin Analysis'!$C$3:$S$10110,MATCH($L112,'Bin Analysis'!$L$3:$L$10110,0),MATCH(N$5,'Bin Analysis'!$C$2:$S$2,0))," ")))))</f>
        <v>0</v>
      </c>
      <c r="O112" s="68">
        <f>IF($L112=" "," ",(IF($M112=FALSE," ",(IF($M112&gt;0,INDEX('Bin Analysis'!$C$3:$S$10110,MATCH($L112,'Bin Analysis'!$L$3:$L$10110,0),MATCH(O$5,'Bin Analysis'!$C$2:$S$2,0))," ")))))</f>
        <v>0</v>
      </c>
      <c r="P112" s="68">
        <f>IF($L112=" "," ",(IF($M112=FALSE," ",(IF($M112&gt;0,INDEX('Bin Analysis'!$C$3:$S$10110,MATCH($L112,'Bin Analysis'!$L$3:$L$10110,0),MATCH(P$5,'Bin Analysis'!$C$2:$S$2,0))," ")))))</f>
        <v>0.3</v>
      </c>
      <c r="Q112" s="68">
        <f>IF($L112=" "," ",(IF($M112=FALSE," ",(IF($M112&gt;0,INDEX('Bin Analysis'!$C$3:$S$10110,MATCH($L112,'Bin Analysis'!$L$3:$L$10110,0),MATCH(Q$5,'Bin Analysis'!$C$2:$S$2,0))," ")))))</f>
        <v>0.17391304347826086</v>
      </c>
      <c r="R112" s="68">
        <f>IF($L112=" "," ",(IF($M112=FALSE," ",(IF($M112&gt;0,INDEX('Bin Analysis'!$C$3:$S$10110,MATCH($L112,'Bin Analysis'!$L$3:$L$10110,0),MATCH(R$5,'Bin Analysis'!$C$2:$S$2,0))," ")))))</f>
        <v>0.9375</v>
      </c>
      <c r="S112" s="68" t="str">
        <f>IF($L112=" "," ",(IF($M112=FALSE," ",(IF($M112&gt;0,INDEX('Bin Analysis'!$C$3:$S$10110,MATCH($L112,'Bin Analysis'!$L$3:$L$10110,0),MATCH(S$5,'Bin Analysis'!$C$2:$S$2,0))," ")))))</f>
        <v>no</v>
      </c>
      <c r="T112" s="68">
        <f>Assignments!K111</f>
        <v>0.19737554125000001</v>
      </c>
      <c r="U112" s="68">
        <f>Assignments!L111</f>
        <v>7.1588066309298731E-2</v>
      </c>
      <c r="V112" s="74" t="str">
        <f>Assignments!V111</f>
        <v>Toggle</v>
      </c>
    </row>
    <row r="113" spans="1:22" x14ac:dyDescent="0.25">
      <c r="A113" s="89" t="s">
        <v>148</v>
      </c>
      <c r="B113" s="79">
        <v>7</v>
      </c>
      <c r="C113" s="79" t="s">
        <v>152</v>
      </c>
      <c r="D113" s="79">
        <v>0.20972660000000001</v>
      </c>
      <c r="E113" s="79">
        <v>2.469884E-2</v>
      </c>
      <c r="G113" s="40">
        <f>IFERROR('Data Transformation'!M111," ")</f>
        <v>106</v>
      </c>
      <c r="L113" s="66">
        <f t="shared" si="2"/>
        <v>107</v>
      </c>
      <c r="M113" s="67">
        <f>IF(L113=" "," ",(IF($L113&gt;0,INDEX('Bin Analysis'!$C$3:$S$10110,MATCH($L113,'Bin Analysis'!$L$3:$L$10110,0),MATCH(M$5,'Bin Analysis'!$C$2:$S$2,0))," ")))</f>
        <v>15</v>
      </c>
      <c r="N113" s="68">
        <f>IF($L113=" "," ",(IF($M113=FALSE," ",(IF($M113&gt;0,INDEX('Bin Analysis'!$C$3:$S$10110,MATCH($L113,'Bin Analysis'!$L$3:$L$10110,0),MATCH(N$5,'Bin Analysis'!$C$2:$S$2,0))," ")))))</f>
        <v>0</v>
      </c>
      <c r="O113" s="68">
        <f>IF($L113=" "," ",(IF($M113=FALSE," ",(IF($M113&gt;0,INDEX('Bin Analysis'!$C$3:$S$10110,MATCH($L113,'Bin Analysis'!$L$3:$L$10110,0),MATCH(O$5,'Bin Analysis'!$C$2:$S$2,0))," ")))))</f>
        <v>7.1428571428571425E-2</v>
      </c>
      <c r="P113" s="68">
        <f>IF($L113=" "," ",(IF($M113=FALSE," ",(IF($M113&gt;0,INDEX('Bin Analysis'!$C$3:$S$10110,MATCH($L113,'Bin Analysis'!$L$3:$L$10110,0),MATCH(P$5,'Bin Analysis'!$C$2:$S$2,0))," ")))))</f>
        <v>0.6</v>
      </c>
      <c r="Q113" s="68">
        <f>IF($L113=" "," ",(IF($M113=FALSE," ",(IF($M113&gt;0,INDEX('Bin Analysis'!$C$3:$S$10110,MATCH($L113,'Bin Analysis'!$L$3:$L$10110,0),MATCH(Q$5,'Bin Analysis'!$C$2:$S$2,0))," ")))))</f>
        <v>0.56521739130434778</v>
      </c>
      <c r="R113" s="68">
        <f>IF($L113=" "," ",(IF($M113=FALSE," ",(IF($M113&gt;0,INDEX('Bin Analysis'!$C$3:$S$10110,MATCH($L113,'Bin Analysis'!$L$3:$L$10110,0),MATCH(R$5,'Bin Analysis'!$C$2:$S$2,0))," ")))))</f>
        <v>0.35714285714285715</v>
      </c>
      <c r="S113" s="68" t="str">
        <f>IF($L113=" "," ",(IF($M113=FALSE," ",(IF($M113&gt;0,INDEX('Bin Analysis'!$C$3:$S$10110,MATCH($L113,'Bin Analysis'!$L$3:$L$10110,0),MATCH(S$5,'Bin Analysis'!$C$2:$S$2,0))," ")))))</f>
        <v>no</v>
      </c>
      <c r="T113" s="68">
        <f>Assignments!K112</f>
        <v>0.44510584714285711</v>
      </c>
      <c r="U113" s="68">
        <f>Assignments!L112</f>
        <v>0.26278484016205433</v>
      </c>
      <c r="V113" s="74" t="str">
        <f>Assignments!V112</f>
        <v>Rheostat</v>
      </c>
    </row>
    <row r="114" spans="1:22" x14ac:dyDescent="0.25">
      <c r="A114" s="89" t="s">
        <v>148</v>
      </c>
      <c r="B114" s="79">
        <v>7</v>
      </c>
      <c r="C114" s="79" t="s">
        <v>145</v>
      </c>
      <c r="D114" s="79">
        <v>0.25462203999999999</v>
      </c>
      <c r="E114" s="79">
        <v>6.5382480000000007E-2</v>
      </c>
      <c r="G114" s="40">
        <f>IFERROR('Data Transformation'!M112," ")</f>
        <v>107</v>
      </c>
      <c r="L114" s="66">
        <f t="shared" si="2"/>
        <v>108</v>
      </c>
      <c r="M114" s="67">
        <f>IF(L114=" "," ",(IF($L114&gt;0,INDEX('Bin Analysis'!$C$3:$S$10110,MATCH($L114,'Bin Analysis'!$L$3:$L$10110,0),MATCH(M$5,'Bin Analysis'!$C$2:$S$2,0))," ")))</f>
        <v>18</v>
      </c>
      <c r="N114" s="68">
        <f>IF($L114=" "," ",(IF($M114=FALSE," ",(IF($M114&gt;0,INDEX('Bin Analysis'!$C$3:$S$10110,MATCH($L114,'Bin Analysis'!$L$3:$L$10110,0),MATCH(N$5,'Bin Analysis'!$C$2:$S$2,0))," ")))))</f>
        <v>0</v>
      </c>
      <c r="O114" s="68">
        <f>IF($L114=" "," ",(IF($M114=FALSE," ",(IF($M114&gt;0,INDEX('Bin Analysis'!$C$3:$S$10110,MATCH($L114,'Bin Analysis'!$L$3:$L$10110,0),MATCH(O$5,'Bin Analysis'!$C$2:$S$2,0))," ")))))</f>
        <v>5.8823529411764705E-2</v>
      </c>
      <c r="P114" s="68">
        <f>IF($L114=" "," ",(IF($M114=FALSE," ",(IF($M114&gt;0,INDEX('Bin Analysis'!$C$3:$S$10110,MATCH($L114,'Bin Analysis'!$L$3:$L$10110,0),MATCH(P$5,'Bin Analysis'!$C$2:$S$2,0))," ")))))</f>
        <v>0.5</v>
      </c>
      <c r="Q114" s="68">
        <f>IF($L114=" "," ",(IF($M114=FALSE," ",(IF($M114&gt;0,INDEX('Bin Analysis'!$C$3:$S$10110,MATCH($L114,'Bin Analysis'!$L$3:$L$10110,0),MATCH(Q$5,'Bin Analysis'!$C$2:$S$2,0))," ")))))</f>
        <v>0.39130434782608697</v>
      </c>
      <c r="R114" s="68">
        <f>IF($L114=" "," ",(IF($M114=FALSE," ",(IF($M114&gt;0,INDEX('Bin Analysis'!$C$3:$S$10110,MATCH($L114,'Bin Analysis'!$L$3:$L$10110,0),MATCH(R$5,'Bin Analysis'!$C$2:$S$2,0))," ")))))</f>
        <v>0.6470588235294118</v>
      </c>
      <c r="S114" s="68" t="str">
        <f>IF($L114=" "," ",(IF($M114=FALSE," ",(IF($M114&gt;0,INDEX('Bin Analysis'!$C$3:$S$10110,MATCH($L114,'Bin Analysis'!$L$3:$L$10110,0),MATCH(S$5,'Bin Analysis'!$C$2:$S$2,0))," ")))))</f>
        <v>no</v>
      </c>
      <c r="T114" s="68">
        <f>Assignments!K113</f>
        <v>0.32485380000000003</v>
      </c>
      <c r="U114" s="68">
        <f>Assignments!L113</f>
        <v>0.26829801754908605</v>
      </c>
      <c r="V114" s="74" t="str">
        <f>Assignments!V113</f>
        <v>Toggle</v>
      </c>
    </row>
    <row r="115" spans="1:22" x14ac:dyDescent="0.25">
      <c r="A115" s="89" t="s">
        <v>148</v>
      </c>
      <c r="B115" s="79">
        <v>7</v>
      </c>
      <c r="C115" s="79" t="s">
        <v>159</v>
      </c>
      <c r="D115" s="79">
        <v>0.26816021000000001</v>
      </c>
      <c r="E115" s="79">
        <v>3.023296E-2</v>
      </c>
      <c r="G115" s="40">
        <f>IFERROR('Data Transformation'!M113," ")</f>
        <v>108</v>
      </c>
      <c r="L115" s="66">
        <f t="shared" si="2"/>
        <v>109</v>
      </c>
      <c r="M115" s="67">
        <f>IF(L115=" "," ",(IF($L115&gt;0,INDEX('Bin Analysis'!$C$3:$S$10110,MATCH($L115,'Bin Analysis'!$L$3:$L$10110,0),MATCH(M$5,'Bin Analysis'!$C$2:$S$2,0))," ")))</f>
        <v>20</v>
      </c>
      <c r="N115" s="68">
        <f>IF($L115=" "," ",(IF($M115=FALSE," ",(IF($M115&gt;0,INDEX('Bin Analysis'!$C$3:$S$10110,MATCH($L115,'Bin Analysis'!$L$3:$L$10110,0),MATCH(N$5,'Bin Analysis'!$C$2:$S$2,0))," ")))))</f>
        <v>0</v>
      </c>
      <c r="O115" s="68">
        <f>IF($L115=" "," ",(IF($M115=FALSE," ",(IF($M115&gt;0,INDEX('Bin Analysis'!$C$3:$S$10110,MATCH($L115,'Bin Analysis'!$L$3:$L$10110,0),MATCH(O$5,'Bin Analysis'!$C$2:$S$2,0))," ")))))</f>
        <v>0</v>
      </c>
      <c r="P115" s="68">
        <f>IF($L115=" "," ",(IF($M115=FALSE," ",(IF($M115&gt;0,INDEX('Bin Analysis'!$C$3:$S$10110,MATCH($L115,'Bin Analysis'!$L$3:$L$10110,0),MATCH(P$5,'Bin Analysis'!$C$2:$S$2,0))," ")))))</f>
        <v>0.2</v>
      </c>
      <c r="Q115" s="68">
        <f>IF($L115=" "," ",(IF($M115=FALSE," ",(IF($M115&gt;0,INDEX('Bin Analysis'!$C$3:$S$10110,MATCH($L115,'Bin Analysis'!$L$3:$L$10110,0),MATCH(Q$5,'Bin Analysis'!$C$2:$S$2,0))," ")))))</f>
        <v>8.6956521739130432E-2</v>
      </c>
      <c r="R115" s="68">
        <f>IF($L115=" "," ",(IF($M115=FALSE," ",(IF($M115&gt;0,INDEX('Bin Analysis'!$C$3:$S$10110,MATCH($L115,'Bin Analysis'!$L$3:$L$10110,0),MATCH(R$5,'Bin Analysis'!$C$2:$S$2,0))," ")))))</f>
        <v>1</v>
      </c>
      <c r="S115" s="68" t="str">
        <f>IF($L115=" "," ",(IF($M115=FALSE," ",(IF($M115&gt;0,INDEX('Bin Analysis'!$C$3:$S$10110,MATCH($L115,'Bin Analysis'!$L$3:$L$10110,0),MATCH(S$5,'Bin Analysis'!$C$2:$S$2,0))," ")))))</f>
        <v>yes</v>
      </c>
      <c r="T115" s="68">
        <f>Assignments!K114</f>
        <v>0.14810280263157893</v>
      </c>
      <c r="U115" s="68">
        <f>Assignments!L114</f>
        <v>8.500165360025061E-2</v>
      </c>
      <c r="V115" s="74" t="str">
        <f>Assignments!V114</f>
        <v>Toggle</v>
      </c>
    </row>
    <row r="116" spans="1:22" x14ac:dyDescent="0.25">
      <c r="A116" s="89" t="s">
        <v>148</v>
      </c>
      <c r="B116" s="79">
        <v>7</v>
      </c>
      <c r="C116" s="79" t="s">
        <v>142</v>
      </c>
      <c r="D116" s="79">
        <v>0.29015421000000002</v>
      </c>
      <c r="E116" s="79">
        <v>7.7059440000000007E-2</v>
      </c>
      <c r="G116" s="40">
        <f>IFERROR('Data Transformation'!M114," ")</f>
        <v>109</v>
      </c>
      <c r="L116" s="66">
        <f t="shared" si="2"/>
        <v>110</v>
      </c>
      <c r="M116" s="67">
        <f>IF(L116=" "," ",(IF($L116&gt;0,INDEX('Bin Analysis'!$C$3:$S$10110,MATCH($L116,'Bin Analysis'!$L$3:$L$10110,0),MATCH(M$5,'Bin Analysis'!$C$2:$S$2,0))," ")))</f>
        <v>17</v>
      </c>
      <c r="N116" s="68">
        <f>IF($L116=" "," ",(IF($M116=FALSE," ",(IF($M116&gt;0,INDEX('Bin Analysis'!$C$3:$S$10110,MATCH($L116,'Bin Analysis'!$L$3:$L$10110,0),MATCH(N$5,'Bin Analysis'!$C$2:$S$2,0))," ")))))</f>
        <v>0</v>
      </c>
      <c r="O116" s="68">
        <f>IF($L116=" "," ",(IF($M116=FALSE," ",(IF($M116&gt;0,INDEX('Bin Analysis'!$C$3:$S$10110,MATCH($L116,'Bin Analysis'!$L$3:$L$10110,0),MATCH(O$5,'Bin Analysis'!$C$2:$S$2,0))," ")))))</f>
        <v>0</v>
      </c>
      <c r="P116" s="68">
        <f>IF($L116=" "," ",(IF($M116=FALSE," ",(IF($M116&gt;0,INDEX('Bin Analysis'!$C$3:$S$10110,MATCH($L116,'Bin Analysis'!$L$3:$L$10110,0),MATCH(P$5,'Bin Analysis'!$C$2:$S$2,0))," ")))))</f>
        <v>0.2</v>
      </c>
      <c r="Q116" s="68">
        <f>IF($L116=" "," ",(IF($M116=FALSE," ",(IF($M116&gt;0,INDEX('Bin Analysis'!$C$3:$S$10110,MATCH($L116,'Bin Analysis'!$L$3:$L$10110,0),MATCH(Q$5,'Bin Analysis'!$C$2:$S$2,0))," ")))))</f>
        <v>8.6956521739130432E-2</v>
      </c>
      <c r="R116" s="68">
        <f>IF($L116=" "," ",(IF($M116=FALSE," ",(IF($M116&gt;0,INDEX('Bin Analysis'!$C$3:$S$10110,MATCH($L116,'Bin Analysis'!$L$3:$L$10110,0),MATCH(R$5,'Bin Analysis'!$C$2:$S$2,0))," ")))))</f>
        <v>1</v>
      </c>
      <c r="S116" s="68" t="str">
        <f>IF($L116=" "," ",(IF($M116=FALSE," ",(IF($M116&gt;0,INDEX('Bin Analysis'!$C$3:$S$10110,MATCH($L116,'Bin Analysis'!$L$3:$L$10110,0),MATCH(S$5,'Bin Analysis'!$C$2:$S$2,0))," ")))))</f>
        <v>yes</v>
      </c>
      <c r="T116" s="68">
        <f>Assignments!K115</f>
        <v>0.12674054375000002</v>
      </c>
      <c r="U116" s="68">
        <f>Assignments!L115</f>
        <v>7.872305369413396E-2</v>
      </c>
      <c r="V116" s="74" t="str">
        <f>Assignments!V115</f>
        <v>Toggle</v>
      </c>
    </row>
    <row r="117" spans="1:22" x14ac:dyDescent="0.25">
      <c r="A117" s="89" t="s">
        <v>148</v>
      </c>
      <c r="B117" s="79">
        <v>7</v>
      </c>
      <c r="C117" s="79" t="s">
        <v>144</v>
      </c>
      <c r="D117" s="79">
        <v>0.29936056999999999</v>
      </c>
      <c r="E117" s="79">
        <v>5.4597899999999998E-2</v>
      </c>
      <c r="G117" s="40">
        <f>IFERROR('Data Transformation'!M115," ")</f>
        <v>110</v>
      </c>
      <c r="L117" s="66">
        <f t="shared" si="2"/>
        <v>111</v>
      </c>
      <c r="M117" s="67">
        <f>IF(L117=" "," ",(IF($L117&gt;0,INDEX('Bin Analysis'!$C$3:$S$10110,MATCH($L117,'Bin Analysis'!$L$3:$L$10110,0),MATCH(M$5,'Bin Analysis'!$C$2:$S$2,0))," ")))</f>
        <v>19</v>
      </c>
      <c r="N117" s="68">
        <f>IF($L117=" "," ",(IF($M117=FALSE," ",(IF($M117&gt;0,INDEX('Bin Analysis'!$C$3:$S$10110,MATCH($L117,'Bin Analysis'!$L$3:$L$10110,0),MATCH(N$5,'Bin Analysis'!$C$2:$S$2,0))," ")))))</f>
        <v>0</v>
      </c>
      <c r="O117" s="68">
        <f>IF($L117=" "," ",(IF($M117=FALSE," ",(IF($M117&gt;0,INDEX('Bin Analysis'!$C$3:$S$10110,MATCH($L117,'Bin Analysis'!$L$3:$L$10110,0),MATCH(O$5,'Bin Analysis'!$C$2:$S$2,0))," ")))))</f>
        <v>0</v>
      </c>
      <c r="P117" s="68">
        <f>IF($L117=" "," ",(IF($M117=FALSE," ",(IF($M117&gt;0,INDEX('Bin Analysis'!$C$3:$S$10110,MATCH($L117,'Bin Analysis'!$L$3:$L$10110,0),MATCH(P$5,'Bin Analysis'!$C$2:$S$2,0))," ")))))</f>
        <v>0.3</v>
      </c>
      <c r="Q117" s="68">
        <f>IF($L117=" "," ",(IF($M117=FALSE," ",(IF($M117&gt;0,INDEX('Bin Analysis'!$C$3:$S$10110,MATCH($L117,'Bin Analysis'!$L$3:$L$10110,0),MATCH(Q$5,'Bin Analysis'!$C$2:$S$2,0))," ")))))</f>
        <v>0.17391304347826086</v>
      </c>
      <c r="R117" s="68">
        <f>IF($L117=" "," ",(IF($M117=FALSE," ",(IF($M117&gt;0,INDEX('Bin Analysis'!$C$3:$S$10110,MATCH($L117,'Bin Analysis'!$L$3:$L$10110,0),MATCH(R$5,'Bin Analysis'!$C$2:$S$2,0))," ")))))</f>
        <v>0.94444444444444442</v>
      </c>
      <c r="S117" s="68" t="str">
        <f>IF($L117=" "," ",(IF($M117=FALSE," ",(IF($M117&gt;0,INDEX('Bin Analysis'!$C$3:$S$10110,MATCH($L117,'Bin Analysis'!$L$3:$L$10110,0),MATCH(S$5,'Bin Analysis'!$C$2:$S$2,0))," ")))))</f>
        <v>no</v>
      </c>
      <c r="T117" s="68">
        <f>Assignments!K116</f>
        <v>0.1438665094444444</v>
      </c>
      <c r="U117" s="68">
        <f>Assignments!L116</f>
        <v>8.1320988524417048E-2</v>
      </c>
      <c r="V117" s="74" t="str">
        <f>Assignments!V116</f>
        <v>Toggle</v>
      </c>
    </row>
    <row r="118" spans="1:22" x14ac:dyDescent="0.25">
      <c r="A118" s="89" t="s">
        <v>148</v>
      </c>
      <c r="B118" s="79">
        <v>7</v>
      </c>
      <c r="C118" s="79" t="s">
        <v>156</v>
      </c>
      <c r="D118" s="79">
        <v>0.29970224000000001</v>
      </c>
      <c r="E118" s="79">
        <v>4.4729650000000003E-2</v>
      </c>
      <c r="G118" s="40">
        <f>IFERROR('Data Transformation'!M116," ")</f>
        <v>111</v>
      </c>
      <c r="L118" s="66">
        <f t="shared" si="2"/>
        <v>112</v>
      </c>
      <c r="M118" s="67">
        <f>IF(L118=" "," ",(IF($L118&gt;0,INDEX('Bin Analysis'!$C$3:$S$10110,MATCH($L118,'Bin Analysis'!$L$3:$L$10110,0),MATCH(M$5,'Bin Analysis'!$C$2:$S$2,0))," ")))</f>
        <v>16</v>
      </c>
      <c r="N118" s="68">
        <f>IF($L118=" "," ",(IF($M118=FALSE," ",(IF($M118&gt;0,INDEX('Bin Analysis'!$C$3:$S$10110,MATCH($L118,'Bin Analysis'!$L$3:$L$10110,0),MATCH(N$5,'Bin Analysis'!$C$2:$S$2,0))," ")))))</f>
        <v>0</v>
      </c>
      <c r="O118" s="68">
        <f>IF($L118=" "," ",(IF($M118=FALSE," ",(IF($M118&gt;0,INDEX('Bin Analysis'!$C$3:$S$10110,MATCH($L118,'Bin Analysis'!$L$3:$L$10110,0),MATCH(O$5,'Bin Analysis'!$C$2:$S$2,0))," ")))))</f>
        <v>0</v>
      </c>
      <c r="P118" s="68">
        <f>IF($L118=" "," ",(IF($M118=FALSE," ",(IF($M118&gt;0,INDEX('Bin Analysis'!$C$3:$S$10110,MATCH($L118,'Bin Analysis'!$L$3:$L$10110,0),MATCH(P$5,'Bin Analysis'!$C$2:$S$2,0))," ")))))</f>
        <v>0.4</v>
      </c>
      <c r="Q118" s="68">
        <f>IF($L118=" "," ",(IF($M118=FALSE," ",(IF($M118&gt;0,INDEX('Bin Analysis'!$C$3:$S$10110,MATCH($L118,'Bin Analysis'!$L$3:$L$10110,0),MATCH(Q$5,'Bin Analysis'!$C$2:$S$2,0))," ")))))</f>
        <v>0.30434782608695654</v>
      </c>
      <c r="R118" s="68">
        <f>IF($L118=" "," ",(IF($M118=FALSE," ",(IF($M118&gt;0,INDEX('Bin Analysis'!$C$3:$S$10110,MATCH($L118,'Bin Analysis'!$L$3:$L$10110,0),MATCH(R$5,'Bin Analysis'!$C$2:$S$2,0))," ")))))</f>
        <v>0.73333333333333328</v>
      </c>
      <c r="S118" s="68" t="str">
        <f>IF($L118=" "," ",(IF($M118=FALSE," ",(IF($M118&gt;0,INDEX('Bin Analysis'!$C$3:$S$10110,MATCH($L118,'Bin Analysis'!$L$3:$L$10110,0),MATCH(S$5,'Bin Analysis'!$C$2:$S$2,0))," ")))))</f>
        <v>no</v>
      </c>
      <c r="T118" s="68">
        <f>Assignments!K117</f>
        <v>0.24234950866666666</v>
      </c>
      <c r="U118" s="68">
        <f>Assignments!L117</f>
        <v>0.19640508373075413</v>
      </c>
      <c r="V118" s="74" t="str">
        <f>Assignments!V117</f>
        <v>Toggle</v>
      </c>
    </row>
    <row r="119" spans="1:22" x14ac:dyDescent="0.25">
      <c r="A119" s="89" t="s">
        <v>148</v>
      </c>
      <c r="B119" s="79">
        <v>7</v>
      </c>
      <c r="C119" s="79" t="s">
        <v>146</v>
      </c>
      <c r="D119" s="79">
        <v>0.30695222</v>
      </c>
      <c r="E119" s="79">
        <v>3.222332E-2</v>
      </c>
      <c r="G119" s="40">
        <f>IFERROR('Data Transformation'!M117," ")</f>
        <v>112</v>
      </c>
      <c r="L119" s="66">
        <f t="shared" si="2"/>
        <v>113</v>
      </c>
      <c r="M119" s="67">
        <f>IF(L119=" "," ",(IF($L119&gt;0,INDEX('Bin Analysis'!$C$3:$S$10110,MATCH($L119,'Bin Analysis'!$L$3:$L$10110,0),MATCH(M$5,'Bin Analysis'!$C$2:$S$2,0))," ")))</f>
        <v>18</v>
      </c>
      <c r="N119" s="68">
        <f>IF($L119=" "," ",(IF($M119=FALSE," ",(IF($M119&gt;0,INDEX('Bin Analysis'!$C$3:$S$10110,MATCH($L119,'Bin Analysis'!$L$3:$L$10110,0),MATCH(N$5,'Bin Analysis'!$C$2:$S$2,0))," ")))))</f>
        <v>0</v>
      </c>
      <c r="O119" s="68">
        <f>IF($L119=" "," ",(IF($M119=FALSE," ",(IF($M119&gt;0,INDEX('Bin Analysis'!$C$3:$S$10110,MATCH($L119,'Bin Analysis'!$L$3:$L$10110,0),MATCH(O$5,'Bin Analysis'!$C$2:$S$2,0))," ")))))</f>
        <v>0</v>
      </c>
      <c r="P119" s="68">
        <f>IF($L119=" "," ",(IF($M119=FALSE," ",(IF($M119&gt;0,INDEX('Bin Analysis'!$C$3:$S$10110,MATCH($L119,'Bin Analysis'!$L$3:$L$10110,0),MATCH(P$5,'Bin Analysis'!$C$2:$S$2,0))," ")))))</f>
        <v>0.4</v>
      </c>
      <c r="Q119" s="68">
        <f>IF($L119=" "," ",(IF($M119=FALSE," ",(IF($M119&gt;0,INDEX('Bin Analysis'!$C$3:$S$10110,MATCH($L119,'Bin Analysis'!$L$3:$L$10110,0),MATCH(Q$5,'Bin Analysis'!$C$2:$S$2,0))," ")))))</f>
        <v>0.30434782608695654</v>
      </c>
      <c r="R119" s="68">
        <f>IF($L119=" "," ",(IF($M119=FALSE," ",(IF($M119&gt;0,INDEX('Bin Analysis'!$C$3:$S$10110,MATCH($L119,'Bin Analysis'!$L$3:$L$10110,0),MATCH(R$5,'Bin Analysis'!$C$2:$S$2,0))," ")))))</f>
        <v>0.88235294117647056</v>
      </c>
      <c r="S119" s="68" t="str">
        <f>IF($L119=" "," ",(IF($M119=FALSE," ",(IF($M119&gt;0,INDEX('Bin Analysis'!$C$3:$S$10110,MATCH($L119,'Bin Analysis'!$L$3:$L$10110,0),MATCH(S$5,'Bin Analysis'!$C$2:$S$2,0))," ")))))</f>
        <v>no</v>
      </c>
      <c r="T119" s="68">
        <f>Assignments!K118</f>
        <v>0.23268403823529415</v>
      </c>
      <c r="U119" s="68">
        <f>Assignments!L118</f>
        <v>0.20849510353189213</v>
      </c>
      <c r="V119" s="74" t="str">
        <f>Assignments!V118</f>
        <v>Toggle</v>
      </c>
    </row>
    <row r="120" spans="1:22" x14ac:dyDescent="0.25">
      <c r="A120" s="89" t="s">
        <v>148</v>
      </c>
      <c r="B120" s="79">
        <v>7</v>
      </c>
      <c r="C120" s="79" t="s">
        <v>149</v>
      </c>
      <c r="D120" s="79">
        <v>0.31208731000000001</v>
      </c>
      <c r="E120" s="79">
        <v>5.0501020000000001E-2</v>
      </c>
      <c r="G120" s="40">
        <f>IFERROR('Data Transformation'!M118," ")</f>
        <v>113</v>
      </c>
      <c r="L120" s="66">
        <f t="shared" si="2"/>
        <v>114</v>
      </c>
      <c r="M120" s="67">
        <f>IF(L120=" "," ",(IF($L120&gt;0,INDEX('Bin Analysis'!$C$3:$S$10110,MATCH($L120,'Bin Analysis'!$L$3:$L$10110,0),MATCH(M$5,'Bin Analysis'!$C$2:$S$2,0))," ")))</f>
        <v>17</v>
      </c>
      <c r="N120" s="68">
        <f>IF($L120=" "," ",(IF($M120=FALSE," ",(IF($M120&gt;0,INDEX('Bin Analysis'!$C$3:$S$10110,MATCH($L120,'Bin Analysis'!$L$3:$L$10110,0),MATCH(N$5,'Bin Analysis'!$C$2:$S$2,0))," ")))))</f>
        <v>0</v>
      </c>
      <c r="O120" s="68">
        <f>IF($L120=" "," ",(IF($M120=FALSE," ",(IF($M120&gt;0,INDEX('Bin Analysis'!$C$3:$S$10110,MATCH($L120,'Bin Analysis'!$L$3:$L$10110,0),MATCH(O$5,'Bin Analysis'!$C$2:$S$2,0))," ")))))</f>
        <v>0.125</v>
      </c>
      <c r="P120" s="68">
        <f>IF($L120=" "," ",(IF($M120=FALSE," ",(IF($M120&gt;0,INDEX('Bin Analysis'!$C$3:$S$10110,MATCH($L120,'Bin Analysis'!$L$3:$L$10110,0),MATCH(P$5,'Bin Analysis'!$C$2:$S$2,0))," ")))))</f>
        <v>0.6</v>
      </c>
      <c r="Q120" s="68">
        <f>IF($L120=" "," ",(IF($M120=FALSE," ",(IF($M120&gt;0,INDEX('Bin Analysis'!$C$3:$S$10110,MATCH($L120,'Bin Analysis'!$L$3:$L$10110,0),MATCH(Q$5,'Bin Analysis'!$C$2:$S$2,0))," ")))))</f>
        <v>0.52173913043478259</v>
      </c>
      <c r="R120" s="68">
        <f>IF($L120=" "," ",(IF($M120=FALSE," ",(IF($M120&gt;0,INDEX('Bin Analysis'!$C$3:$S$10110,MATCH($L120,'Bin Analysis'!$L$3:$L$10110,0),MATCH(R$5,'Bin Analysis'!$C$2:$S$2,0))," ")))))</f>
        <v>0.625</v>
      </c>
      <c r="S120" s="68" t="str">
        <f>IF($L120=" "," ",(IF($M120=FALSE," ",(IF($M120&gt;0,INDEX('Bin Analysis'!$C$3:$S$10110,MATCH($L120,'Bin Analysis'!$L$3:$L$10110,0),MATCH(S$5,'Bin Analysis'!$C$2:$S$2,0))," ")))))</f>
        <v>no</v>
      </c>
      <c r="T120" s="68">
        <f>Assignments!K119</f>
        <v>0.37845113562499993</v>
      </c>
      <c r="U120" s="68">
        <f>Assignments!L119</f>
        <v>0.33313347796031872</v>
      </c>
      <c r="V120" s="74" t="str">
        <f>Assignments!V119</f>
        <v>Rheostat</v>
      </c>
    </row>
    <row r="121" spans="1:22" x14ac:dyDescent="0.25">
      <c r="A121" s="89" t="s">
        <v>148</v>
      </c>
      <c r="B121" s="79">
        <v>7</v>
      </c>
      <c r="C121" s="79" t="s">
        <v>154</v>
      </c>
      <c r="D121" s="79">
        <v>0.60136524000000002</v>
      </c>
      <c r="E121" s="79">
        <v>3.7447719999999997E-2</v>
      </c>
      <c r="G121" s="40">
        <f>IFERROR('Data Transformation'!M119," ")</f>
        <v>114</v>
      </c>
      <c r="L121" s="66">
        <f t="shared" si="2"/>
        <v>115</v>
      </c>
      <c r="M121" s="67">
        <f>IF(L121=" "," ",(IF($L121&gt;0,INDEX('Bin Analysis'!$C$3:$S$10110,MATCH($L121,'Bin Analysis'!$L$3:$L$10110,0),MATCH(M$5,'Bin Analysis'!$C$2:$S$2,0))," ")))</f>
        <v>19</v>
      </c>
      <c r="N121" s="68">
        <f>IF($L121=" "," ",(IF($M121=FALSE," ",(IF($M121&gt;0,INDEX('Bin Analysis'!$C$3:$S$10110,MATCH($L121,'Bin Analysis'!$L$3:$L$10110,0),MATCH(N$5,'Bin Analysis'!$C$2:$S$2,0))," ")))))</f>
        <v>0</v>
      </c>
      <c r="O121" s="68">
        <f>IF($L121=" "," ",(IF($M121=FALSE," ",(IF($M121&gt;0,INDEX('Bin Analysis'!$C$3:$S$10110,MATCH($L121,'Bin Analysis'!$L$3:$L$10110,0),MATCH(O$5,'Bin Analysis'!$C$2:$S$2,0))," ")))))</f>
        <v>0.16666666666666666</v>
      </c>
      <c r="P121" s="68">
        <f>IF($L121=" "," ",(IF($M121=FALSE," ",(IF($M121&gt;0,INDEX('Bin Analysis'!$C$3:$S$10110,MATCH($L121,'Bin Analysis'!$L$3:$L$10110,0),MATCH(P$5,'Bin Analysis'!$C$2:$S$2,0))," ")))))</f>
        <v>0.5</v>
      </c>
      <c r="Q121" s="68">
        <f>IF($L121=" "," ",(IF($M121=FALSE," ",(IF($M121&gt;0,INDEX('Bin Analysis'!$C$3:$S$10110,MATCH($L121,'Bin Analysis'!$L$3:$L$10110,0),MATCH(Q$5,'Bin Analysis'!$C$2:$S$2,0))," ")))))</f>
        <v>0.39130434782608697</v>
      </c>
      <c r="R121" s="68">
        <f>IF($L121=" "," ",(IF($M121=FALSE," ",(IF($M121&gt;0,INDEX('Bin Analysis'!$C$3:$S$10110,MATCH($L121,'Bin Analysis'!$L$3:$L$10110,0),MATCH(R$5,'Bin Analysis'!$C$2:$S$2,0))," ")))))</f>
        <v>0.55555555555555558</v>
      </c>
      <c r="S121" s="68" t="str">
        <f>IF($L121=" "," ",(IF($M121=FALSE," ",(IF($M121&gt;0,INDEX('Bin Analysis'!$C$3:$S$10110,MATCH($L121,'Bin Analysis'!$L$3:$L$10110,0),MATCH(S$5,'Bin Analysis'!$C$2:$S$2,0))," ")))))</f>
        <v>no</v>
      </c>
      <c r="T121" s="68">
        <f>Assignments!K120</f>
        <v>0.39364267611111114</v>
      </c>
      <c r="U121" s="68">
        <f>Assignments!L120</f>
        <v>0.30842955162350211</v>
      </c>
      <c r="V121" s="74" t="str">
        <f>Assignments!V120</f>
        <v>Adverse</v>
      </c>
    </row>
    <row r="122" spans="1:22" x14ac:dyDescent="0.25">
      <c r="A122" s="89" t="s">
        <v>148</v>
      </c>
      <c r="B122" s="79">
        <v>7</v>
      </c>
      <c r="C122" s="79" t="s">
        <v>151</v>
      </c>
      <c r="D122" s="79">
        <v>0.80931127000000003</v>
      </c>
      <c r="E122" s="79">
        <v>3.8890790000000001E-2</v>
      </c>
      <c r="G122" s="40">
        <f>IFERROR('Data Transformation'!M120," ")</f>
        <v>115</v>
      </c>
      <c r="L122" s="66">
        <f t="shared" si="2"/>
        <v>116</v>
      </c>
      <c r="M122" s="67">
        <f>IF(L122=" "," ",(IF($L122&gt;0,INDEX('Bin Analysis'!$C$3:$S$10110,MATCH($L122,'Bin Analysis'!$L$3:$L$10110,0),MATCH(M$5,'Bin Analysis'!$C$2:$S$2,0))," ")))</f>
        <v>19</v>
      </c>
      <c r="N122" s="68">
        <f>IF($L122=" "," ",(IF($M122=FALSE," ",(IF($M122&gt;0,INDEX('Bin Analysis'!$C$3:$S$10110,MATCH($L122,'Bin Analysis'!$L$3:$L$10110,0),MATCH(N$5,'Bin Analysis'!$C$2:$S$2,0))," ")))))</f>
        <v>0</v>
      </c>
      <c r="O122" s="68">
        <f>IF($L122=" "," ",(IF($M122=FALSE," ",(IF($M122&gt;0,INDEX('Bin Analysis'!$C$3:$S$10110,MATCH($L122,'Bin Analysis'!$L$3:$L$10110,0),MATCH(O$5,'Bin Analysis'!$C$2:$S$2,0))," ")))))</f>
        <v>5.5555555555555552E-2</v>
      </c>
      <c r="P122" s="68">
        <f>IF($L122=" "," ",(IF($M122=FALSE," ",(IF($M122&gt;0,INDEX('Bin Analysis'!$C$3:$S$10110,MATCH($L122,'Bin Analysis'!$L$3:$L$10110,0),MATCH(P$5,'Bin Analysis'!$C$2:$S$2,0))," ")))))</f>
        <v>0.6</v>
      </c>
      <c r="Q122" s="68">
        <f>IF($L122=" "," ",(IF($M122=FALSE," ",(IF($M122&gt;0,INDEX('Bin Analysis'!$C$3:$S$10110,MATCH($L122,'Bin Analysis'!$L$3:$L$10110,0),MATCH(Q$5,'Bin Analysis'!$C$2:$S$2,0))," ")))))</f>
        <v>0.52173913043478259</v>
      </c>
      <c r="R122" s="68">
        <f>IF($L122=" "," ",(IF($M122=FALSE," ",(IF($M122&gt;0,INDEX('Bin Analysis'!$C$3:$S$10110,MATCH($L122,'Bin Analysis'!$L$3:$L$10110,0),MATCH(R$5,'Bin Analysis'!$C$2:$S$2,0))," ")))))</f>
        <v>0.72222222222222221</v>
      </c>
      <c r="S122" s="68" t="str">
        <f>IF($L122=" "," ",(IF($M122=FALSE," ",(IF($M122&gt;0,INDEX('Bin Analysis'!$C$3:$S$10110,MATCH($L122,'Bin Analysis'!$L$3:$L$10110,0),MATCH(S$5,'Bin Analysis'!$C$2:$S$2,0))," ")))))</f>
        <v>no</v>
      </c>
      <c r="T122" s="68">
        <f>Assignments!K121</f>
        <v>0.28887821666666663</v>
      </c>
      <c r="U122" s="68">
        <f>Assignments!L121</f>
        <v>0.28724714812271146</v>
      </c>
      <c r="V122" s="74" t="str">
        <f>Assignments!V121</f>
        <v>Toggle</v>
      </c>
    </row>
    <row r="123" spans="1:22" x14ac:dyDescent="0.25">
      <c r="A123" s="89" t="s">
        <v>148</v>
      </c>
      <c r="B123" s="79">
        <v>7</v>
      </c>
      <c r="C123" s="79" t="s">
        <v>9</v>
      </c>
      <c r="D123" s="79">
        <v>0.80999882000000001</v>
      </c>
      <c r="E123" s="79">
        <v>5.0033099999999997E-2</v>
      </c>
      <c r="G123" s="40">
        <f>IFERROR('Data Transformation'!M121," ")</f>
        <v>116</v>
      </c>
      <c r="L123" s="66">
        <f t="shared" si="2"/>
        <v>117</v>
      </c>
      <c r="M123" s="67">
        <f>IF(L123=" "," ",(IF($L123&gt;0,INDEX('Bin Analysis'!$C$3:$S$10110,MATCH($L123,'Bin Analysis'!$L$3:$L$10110,0),MATCH(M$5,'Bin Analysis'!$C$2:$S$2,0))," ")))</f>
        <v>16</v>
      </c>
      <c r="N123" s="68">
        <f>IF($L123=" "," ",(IF($M123=FALSE," ",(IF($M123&gt;0,INDEX('Bin Analysis'!$C$3:$S$10110,MATCH($L123,'Bin Analysis'!$L$3:$L$10110,0),MATCH(N$5,'Bin Analysis'!$C$2:$S$2,0))," ")))))</f>
        <v>0</v>
      </c>
      <c r="O123" s="68">
        <f>IF($L123=" "," ",(IF($M123=FALSE," ",(IF($M123&gt;0,INDEX('Bin Analysis'!$C$3:$S$10110,MATCH($L123,'Bin Analysis'!$L$3:$L$10110,0),MATCH(O$5,'Bin Analysis'!$C$2:$S$2,0))," ")))))</f>
        <v>0</v>
      </c>
      <c r="P123" s="68">
        <f>IF($L123=" "," ",(IF($M123=FALSE," ",(IF($M123&gt;0,INDEX('Bin Analysis'!$C$3:$S$10110,MATCH($L123,'Bin Analysis'!$L$3:$L$10110,0),MATCH(P$5,'Bin Analysis'!$C$2:$S$2,0))," ")))))</f>
        <v>0.4</v>
      </c>
      <c r="Q123" s="68">
        <f>IF($L123=" "," ",(IF($M123=FALSE," ",(IF($M123&gt;0,INDEX('Bin Analysis'!$C$3:$S$10110,MATCH($L123,'Bin Analysis'!$L$3:$L$10110,0),MATCH(Q$5,'Bin Analysis'!$C$2:$S$2,0))," ")))))</f>
        <v>0.34782608695652173</v>
      </c>
      <c r="R123" s="68">
        <f>IF($L123=" "," ",(IF($M123=FALSE," ",(IF($M123&gt;0,INDEX('Bin Analysis'!$C$3:$S$10110,MATCH($L123,'Bin Analysis'!$L$3:$L$10110,0),MATCH(R$5,'Bin Analysis'!$C$2:$S$2,0))," ")))))</f>
        <v>0.73333333333333328</v>
      </c>
      <c r="S123" s="68" t="str">
        <f>IF($L123=" "," ",(IF($M123=FALSE," ",(IF($M123&gt;0,INDEX('Bin Analysis'!$C$3:$S$10110,MATCH($L123,'Bin Analysis'!$L$3:$L$10110,0),MATCH(S$5,'Bin Analysis'!$C$2:$S$2,0))," ")))))</f>
        <v>no</v>
      </c>
      <c r="T123" s="68">
        <f>Assignments!K122</f>
        <v>0.33080886133333337</v>
      </c>
      <c r="U123" s="68">
        <f>Assignments!L122</f>
        <v>0.25675452799005183</v>
      </c>
      <c r="V123" s="74" t="str">
        <f>Assignments!V122</f>
        <v>Toggle</v>
      </c>
    </row>
    <row r="124" spans="1:22" x14ac:dyDescent="0.25">
      <c r="A124" s="89" t="s">
        <v>148</v>
      </c>
      <c r="B124" s="79">
        <v>7</v>
      </c>
      <c r="C124" s="79" t="s">
        <v>147</v>
      </c>
      <c r="D124" s="79">
        <v>0.90543987999999997</v>
      </c>
      <c r="E124" s="79">
        <v>3.7701869999999998E-2</v>
      </c>
      <c r="G124" s="40">
        <f>IFERROR('Data Transformation'!M122," ")</f>
        <v>117</v>
      </c>
      <c r="L124" s="66">
        <f t="shared" si="2"/>
        <v>118</v>
      </c>
      <c r="M124" s="67">
        <f>IF(L124=" "," ",(IF($L124&gt;0,INDEX('Bin Analysis'!$C$3:$S$10110,MATCH($L124,'Bin Analysis'!$L$3:$L$10110,0),MATCH(M$5,'Bin Analysis'!$C$2:$S$2,0))," ")))</f>
        <v>16</v>
      </c>
      <c r="N124" s="68">
        <f>IF($L124=" "," ",(IF($M124=FALSE," ",(IF($M124&gt;0,INDEX('Bin Analysis'!$C$3:$S$10110,MATCH($L124,'Bin Analysis'!$L$3:$L$10110,0),MATCH(N$5,'Bin Analysis'!$C$2:$S$2,0))," ")))))</f>
        <v>0</v>
      </c>
      <c r="O124" s="68">
        <f>IF($L124=" "," ",(IF($M124=FALSE," ",(IF($M124&gt;0,INDEX('Bin Analysis'!$C$3:$S$10110,MATCH($L124,'Bin Analysis'!$L$3:$L$10110,0),MATCH(O$5,'Bin Analysis'!$C$2:$S$2,0))," ")))))</f>
        <v>0</v>
      </c>
      <c r="P124" s="68">
        <f>IF($L124=" "," ",(IF($M124=FALSE," ",(IF($M124&gt;0,INDEX('Bin Analysis'!$C$3:$S$10110,MATCH($L124,'Bin Analysis'!$L$3:$L$10110,0),MATCH(P$5,'Bin Analysis'!$C$2:$S$2,0))," ")))))</f>
        <v>0.4</v>
      </c>
      <c r="Q124" s="68">
        <f>IF($L124=" "," ",(IF($M124=FALSE," ",(IF($M124&gt;0,INDEX('Bin Analysis'!$C$3:$S$10110,MATCH($L124,'Bin Analysis'!$L$3:$L$10110,0),MATCH(Q$5,'Bin Analysis'!$C$2:$S$2,0))," ")))))</f>
        <v>0.30434782608695654</v>
      </c>
      <c r="R124" s="68">
        <f>IF($L124=" "," ",(IF($M124=FALSE," ",(IF($M124&gt;0,INDEX('Bin Analysis'!$C$3:$S$10110,MATCH($L124,'Bin Analysis'!$L$3:$L$10110,0),MATCH(R$5,'Bin Analysis'!$C$2:$S$2,0))," ")))))</f>
        <v>0.8666666666666667</v>
      </c>
      <c r="S124" s="68" t="str">
        <f>IF($L124=" "," ",(IF($M124=FALSE," ",(IF($M124&gt;0,INDEX('Bin Analysis'!$C$3:$S$10110,MATCH($L124,'Bin Analysis'!$L$3:$L$10110,0),MATCH(S$5,'Bin Analysis'!$C$2:$S$2,0))," ")))))</f>
        <v>no</v>
      </c>
      <c r="T124" s="68">
        <f>Assignments!K123</f>
        <v>0.17815710399999998</v>
      </c>
      <c r="U124" s="68">
        <f>Assignments!L123</f>
        <v>0.13997851831516345</v>
      </c>
      <c r="V124" s="74" t="str">
        <f>Assignments!V123</f>
        <v>Toggle</v>
      </c>
    </row>
    <row r="125" spans="1:22" x14ac:dyDescent="0.25">
      <c r="A125" s="89" t="s">
        <v>148</v>
      </c>
      <c r="B125" s="79">
        <v>7</v>
      </c>
      <c r="C125" s="79" t="s">
        <v>160</v>
      </c>
      <c r="D125" s="79">
        <v>0.92693873000000004</v>
      </c>
      <c r="E125" s="79">
        <v>4.6230979999999998E-2</v>
      </c>
      <c r="G125" s="40">
        <f>IFERROR('Data Transformation'!M123," ")</f>
        <v>118</v>
      </c>
      <c r="L125" s="66">
        <f t="shared" si="2"/>
        <v>119</v>
      </c>
      <c r="M125" s="67">
        <f>IF(L125=" "," ",(IF($L125&gt;0,INDEX('Bin Analysis'!$C$3:$S$10110,MATCH($L125,'Bin Analysis'!$L$3:$L$10110,0),MATCH(M$5,'Bin Analysis'!$C$2:$S$2,0))," ")))</f>
        <v>15</v>
      </c>
      <c r="N125" s="68">
        <f>IF($L125=" "," ",(IF($M125=FALSE," ",(IF($M125&gt;0,INDEX('Bin Analysis'!$C$3:$S$10110,MATCH($L125,'Bin Analysis'!$L$3:$L$10110,0),MATCH(N$5,'Bin Analysis'!$C$2:$S$2,0))," ")))))</f>
        <v>0</v>
      </c>
      <c r="O125" s="68">
        <f>IF($L125=" "," ",(IF($M125=FALSE," ",(IF($M125&gt;0,INDEX('Bin Analysis'!$C$3:$S$10110,MATCH($L125,'Bin Analysis'!$L$3:$L$10110,0),MATCH(O$5,'Bin Analysis'!$C$2:$S$2,0))," ")))))</f>
        <v>0.2857142857142857</v>
      </c>
      <c r="P125" s="68">
        <f>IF($L125=" "," ",(IF($M125=FALSE," ",(IF($M125&gt;0,INDEX('Bin Analysis'!$C$3:$S$10110,MATCH($L125,'Bin Analysis'!$L$3:$L$10110,0),MATCH(P$5,'Bin Analysis'!$C$2:$S$2,0))," ")))))</f>
        <v>0.4</v>
      </c>
      <c r="Q125" s="68">
        <f>IF($L125=" "," ",(IF($M125=FALSE," ",(IF($M125&gt;0,INDEX('Bin Analysis'!$C$3:$S$10110,MATCH($L125,'Bin Analysis'!$L$3:$L$10110,0),MATCH(Q$5,'Bin Analysis'!$C$2:$S$2,0))," ")))))</f>
        <v>0.30434782608695654</v>
      </c>
      <c r="R125" s="68">
        <f>IF($L125=" "," ",(IF($M125=FALSE," ",(IF($M125&gt;0,INDEX('Bin Analysis'!$C$3:$S$10110,MATCH($L125,'Bin Analysis'!$L$3:$L$10110,0),MATCH(R$5,'Bin Analysis'!$C$2:$S$2,0))," ")))))</f>
        <v>0.5714285714285714</v>
      </c>
      <c r="S125" s="68" t="str">
        <f>IF($L125=" "," ",(IF($M125=FALSE," ",(IF($M125&gt;0,INDEX('Bin Analysis'!$C$3:$S$10110,MATCH($L125,'Bin Analysis'!$L$3:$L$10110,0),MATCH(S$5,'Bin Analysis'!$C$2:$S$2,0))," ")))))</f>
        <v>no</v>
      </c>
      <c r="T125" s="68">
        <f>Assignments!K124</f>
        <v>0.47922760071428572</v>
      </c>
      <c r="U125" s="68">
        <f>Assignments!L124</f>
        <v>0.40738548977757383</v>
      </c>
      <c r="V125" s="74" t="str">
        <f>Assignments!V124</f>
        <v>Adverse</v>
      </c>
    </row>
    <row r="126" spans="1:22" x14ac:dyDescent="0.25">
      <c r="A126" s="89" t="s">
        <v>148</v>
      </c>
      <c r="B126" s="79">
        <v>7</v>
      </c>
      <c r="C126" s="79" t="s">
        <v>153</v>
      </c>
      <c r="D126" s="79">
        <v>1.1271154699999999</v>
      </c>
      <c r="E126" s="79">
        <v>7.7343549999999997E-2</v>
      </c>
      <c r="G126" s="40">
        <f>IFERROR('Data Transformation'!M124," ")</f>
        <v>119</v>
      </c>
      <c r="L126" s="66">
        <f t="shared" si="2"/>
        <v>120</v>
      </c>
      <c r="M126" s="67">
        <f>IF(L126=" "," ",(IF($L126&gt;0,INDEX('Bin Analysis'!$C$3:$S$10110,MATCH($L126,'Bin Analysis'!$L$3:$L$10110,0),MATCH(M$5,'Bin Analysis'!$C$2:$S$2,0))," ")))</f>
        <v>15</v>
      </c>
      <c r="N126" s="68">
        <f>IF($L126=" "," ",(IF($M126=FALSE," ",(IF($M126&gt;0,INDEX('Bin Analysis'!$C$3:$S$10110,MATCH($L126,'Bin Analysis'!$L$3:$L$10110,0),MATCH(N$5,'Bin Analysis'!$C$2:$S$2,0))," ")))))</f>
        <v>0</v>
      </c>
      <c r="O126" s="68">
        <f>IF($L126=" "," ",(IF($M126=FALSE," ",(IF($M126&gt;0,INDEX('Bin Analysis'!$C$3:$S$10110,MATCH($L126,'Bin Analysis'!$L$3:$L$10110,0),MATCH(O$5,'Bin Analysis'!$C$2:$S$2,0))," ")))))</f>
        <v>7.1428571428571425E-2</v>
      </c>
      <c r="P126" s="68">
        <f>IF($L126=" "," ",(IF($M126=FALSE," ",(IF($M126&gt;0,INDEX('Bin Analysis'!$C$3:$S$10110,MATCH($L126,'Bin Analysis'!$L$3:$L$10110,0),MATCH(P$5,'Bin Analysis'!$C$2:$S$2,0))," ")))))</f>
        <v>0.6</v>
      </c>
      <c r="Q126" s="68">
        <f>IF($L126=" "," ",(IF($M126=FALSE," ",(IF($M126&gt;0,INDEX('Bin Analysis'!$C$3:$S$10110,MATCH($L126,'Bin Analysis'!$L$3:$L$10110,0),MATCH(Q$5,'Bin Analysis'!$C$2:$S$2,0))," ")))))</f>
        <v>0.56521739130434778</v>
      </c>
      <c r="R126" s="68">
        <f>IF($L126=" "," ",(IF($M126=FALSE," ",(IF($M126&gt;0,INDEX('Bin Analysis'!$C$3:$S$10110,MATCH($L126,'Bin Analysis'!$L$3:$L$10110,0),MATCH(R$5,'Bin Analysis'!$C$2:$S$2,0))," ")))))</f>
        <v>0.5714285714285714</v>
      </c>
      <c r="S126" s="68" t="str">
        <f>IF($L126=" "," ",(IF($M126=FALSE," ",(IF($M126&gt;0,INDEX('Bin Analysis'!$C$3:$S$10110,MATCH($L126,'Bin Analysis'!$L$3:$L$10110,0),MATCH(S$5,'Bin Analysis'!$C$2:$S$2,0))," ")))))</f>
        <v>no</v>
      </c>
      <c r="T126" s="68">
        <f>Assignments!K125</f>
        <v>0.40004141857142855</v>
      </c>
      <c r="U126" s="68">
        <f>Assignments!L125</f>
        <v>0.33011476157091307</v>
      </c>
      <c r="V126" s="74" t="str">
        <f>Assignments!V125</f>
        <v>Rheostat</v>
      </c>
    </row>
    <row r="127" spans="1:22" x14ac:dyDescent="0.25">
      <c r="A127" s="89" t="s">
        <v>149</v>
      </c>
      <c r="B127" s="79">
        <v>8</v>
      </c>
      <c r="C127" s="79" t="s">
        <v>156</v>
      </c>
      <c r="D127" s="79">
        <v>0.15999294999999999</v>
      </c>
      <c r="E127" s="79">
        <v>7.9545329999999997E-2</v>
      </c>
      <c r="G127" s="40">
        <f>IFERROR('Data Transformation'!M125," ")</f>
        <v>120</v>
      </c>
      <c r="L127" s="66">
        <f t="shared" si="2"/>
        <v>121</v>
      </c>
      <c r="M127" s="67">
        <f>IF(L127=" "," ",(IF($L127&gt;0,INDEX('Bin Analysis'!$C$3:$S$10110,MATCH($L127,'Bin Analysis'!$L$3:$L$10110,0),MATCH(M$5,'Bin Analysis'!$C$2:$S$2,0))," ")))</f>
        <v>19</v>
      </c>
      <c r="N127" s="68">
        <f>IF($L127=" "," ",(IF($M127=FALSE," ",(IF($M127&gt;0,INDEX('Bin Analysis'!$C$3:$S$10110,MATCH($L127,'Bin Analysis'!$L$3:$L$10110,0),MATCH(N$5,'Bin Analysis'!$C$2:$S$2,0))," ")))))</f>
        <v>0</v>
      </c>
      <c r="O127" s="68">
        <f>IF($L127=" "," ",(IF($M127=FALSE," ",(IF($M127&gt;0,INDEX('Bin Analysis'!$C$3:$S$10110,MATCH($L127,'Bin Analysis'!$L$3:$L$10110,0),MATCH(O$5,'Bin Analysis'!$C$2:$S$2,0))," ")))))</f>
        <v>0</v>
      </c>
      <c r="P127" s="68">
        <f>IF($L127=" "," ",(IF($M127=FALSE," ",(IF($M127&gt;0,INDEX('Bin Analysis'!$C$3:$S$10110,MATCH($L127,'Bin Analysis'!$L$3:$L$10110,0),MATCH(P$5,'Bin Analysis'!$C$2:$S$2,0))," ")))))</f>
        <v>0.2</v>
      </c>
      <c r="Q127" s="68">
        <f>IF($L127=" "," ",(IF($M127=FALSE," ",(IF($M127&gt;0,INDEX('Bin Analysis'!$C$3:$S$10110,MATCH($L127,'Bin Analysis'!$L$3:$L$10110,0),MATCH(Q$5,'Bin Analysis'!$C$2:$S$2,0))," ")))))</f>
        <v>8.6956521739130432E-2</v>
      </c>
      <c r="R127" s="68">
        <f>IF($L127=" "," ",(IF($M127=FALSE," ",(IF($M127&gt;0,INDEX('Bin Analysis'!$C$3:$S$10110,MATCH($L127,'Bin Analysis'!$L$3:$L$10110,0),MATCH(R$5,'Bin Analysis'!$C$2:$S$2,0))," ")))))</f>
        <v>1</v>
      </c>
      <c r="S127" s="68" t="str">
        <f>IF($L127=" "," ",(IF($M127=FALSE," ",(IF($M127&gt;0,INDEX('Bin Analysis'!$C$3:$S$10110,MATCH($L127,'Bin Analysis'!$L$3:$L$10110,0),MATCH(S$5,'Bin Analysis'!$C$2:$S$2,0))," ")))))</f>
        <v>yes</v>
      </c>
      <c r="T127" s="68">
        <f>Assignments!K126</f>
        <v>0.16278134666666669</v>
      </c>
      <c r="U127" s="68">
        <f>Assignments!L126</f>
        <v>4.8230188510050939E-2</v>
      </c>
      <c r="V127" s="74" t="str">
        <f>Assignments!V126</f>
        <v>Toggle</v>
      </c>
    </row>
    <row r="128" spans="1:22" x14ac:dyDescent="0.25">
      <c r="A128" s="89" t="s">
        <v>149</v>
      </c>
      <c r="B128" s="79">
        <v>8</v>
      </c>
      <c r="C128" s="79" t="s">
        <v>159</v>
      </c>
      <c r="D128" s="79">
        <v>0.28788356999999998</v>
      </c>
      <c r="E128" s="79">
        <v>4.5921799999999999E-2</v>
      </c>
      <c r="G128" s="40">
        <f>IFERROR('Data Transformation'!M126," ")</f>
        <v>121</v>
      </c>
      <c r="L128" s="66">
        <f t="shared" si="2"/>
        <v>122</v>
      </c>
      <c r="M128" s="67">
        <f>IF(L128=" "," ",(IF($L128&gt;0,INDEX('Bin Analysis'!$C$3:$S$10110,MATCH($L128,'Bin Analysis'!$L$3:$L$10110,0),MATCH(M$5,'Bin Analysis'!$C$2:$S$2,0))," ")))</f>
        <v>16</v>
      </c>
      <c r="N128" s="68">
        <f>IF($L128=" "," ",(IF($M128=FALSE," ",(IF($M128&gt;0,INDEX('Bin Analysis'!$C$3:$S$10110,MATCH($L128,'Bin Analysis'!$L$3:$L$10110,0),MATCH(N$5,'Bin Analysis'!$C$2:$S$2,0))," ")))))</f>
        <v>0</v>
      </c>
      <c r="O128" s="68">
        <f>IF($L128=" "," ",(IF($M128=FALSE," ",(IF($M128&gt;0,INDEX('Bin Analysis'!$C$3:$S$10110,MATCH($L128,'Bin Analysis'!$L$3:$L$10110,0),MATCH(O$5,'Bin Analysis'!$C$2:$S$2,0))," ")))))</f>
        <v>0</v>
      </c>
      <c r="P128" s="68">
        <f>IF($L128=" "," ",(IF($M128=FALSE," ",(IF($M128&gt;0,INDEX('Bin Analysis'!$C$3:$S$10110,MATCH($L128,'Bin Analysis'!$L$3:$L$10110,0),MATCH(P$5,'Bin Analysis'!$C$2:$S$2,0))," ")))))</f>
        <v>0.5</v>
      </c>
      <c r="Q128" s="68">
        <f>IF($L128=" "," ",(IF($M128=FALSE," ",(IF($M128&gt;0,INDEX('Bin Analysis'!$C$3:$S$10110,MATCH($L128,'Bin Analysis'!$L$3:$L$10110,0),MATCH(Q$5,'Bin Analysis'!$C$2:$S$2,0))," ")))))</f>
        <v>0.43478260869565216</v>
      </c>
      <c r="R128" s="68">
        <f>IF($L128=" "," ",(IF($M128=FALSE," ",(IF($M128&gt;0,INDEX('Bin Analysis'!$C$3:$S$10110,MATCH($L128,'Bin Analysis'!$L$3:$L$10110,0),MATCH(R$5,'Bin Analysis'!$C$2:$S$2,0))," ")))))</f>
        <v>0.46666666666666667</v>
      </c>
      <c r="S128" s="68" t="str">
        <f>IF($L128=" "," ",(IF($M128=FALSE," ",(IF($M128&gt;0,INDEX('Bin Analysis'!$C$3:$S$10110,MATCH($L128,'Bin Analysis'!$L$3:$L$10110,0),MATCH(S$5,'Bin Analysis'!$C$2:$S$2,0))," ")))))</f>
        <v>no</v>
      </c>
      <c r="T128" s="68">
        <f>Assignments!K127</f>
        <v>0.38224659866666666</v>
      </c>
      <c r="U128" s="68">
        <f>Assignments!L127</f>
        <v>0.21868350902669775</v>
      </c>
      <c r="V128" s="74" t="str">
        <f>Assignments!V127</f>
        <v>Adverse</v>
      </c>
    </row>
    <row r="129" spans="1:22" x14ac:dyDescent="0.25">
      <c r="A129" s="89" t="s">
        <v>149</v>
      </c>
      <c r="B129" s="79">
        <v>8</v>
      </c>
      <c r="C129" s="79" t="s">
        <v>158</v>
      </c>
      <c r="D129" s="79">
        <v>0.54936355000000003</v>
      </c>
      <c r="E129" s="79">
        <v>8.8028809999999999E-2</v>
      </c>
      <c r="G129" s="40">
        <f>IFERROR('Data Transformation'!M127," ")</f>
        <v>122</v>
      </c>
      <c r="L129" s="66">
        <f t="shared" si="2"/>
        <v>123</v>
      </c>
      <c r="M129" s="67">
        <f>IF(L129=" "," ",(IF($L129&gt;0,INDEX('Bin Analysis'!$C$3:$S$10110,MATCH($L129,'Bin Analysis'!$L$3:$L$10110,0),MATCH(M$5,'Bin Analysis'!$C$2:$S$2,0))," ")))</f>
        <v>10</v>
      </c>
      <c r="N129" s="68">
        <f>IF($L129=" "," ",(IF($M129=FALSE," ",(IF($M129&gt;0,INDEX('Bin Analysis'!$C$3:$S$10110,MATCH($L129,'Bin Analysis'!$L$3:$L$10110,0),MATCH(N$5,'Bin Analysis'!$C$2:$S$2,0))," ")))))</f>
        <v>0.1111111111111111</v>
      </c>
      <c r="O129" s="68">
        <f>IF($L129=" "," ",(IF($M129=FALSE," ",(IF($M129&gt;0,INDEX('Bin Analysis'!$C$3:$S$10110,MATCH($L129,'Bin Analysis'!$L$3:$L$10110,0),MATCH(O$5,'Bin Analysis'!$C$2:$S$2,0))," ")))))</f>
        <v>0</v>
      </c>
      <c r="P129" s="68">
        <f>IF($L129=" "," ",(IF($M129=FALSE," ",(IF($M129&gt;0,INDEX('Bin Analysis'!$C$3:$S$10110,MATCH($L129,'Bin Analysis'!$L$3:$L$10110,0),MATCH(P$5,'Bin Analysis'!$C$2:$S$2,0))," ")))))</f>
        <v>0.4</v>
      </c>
      <c r="Q129" s="68">
        <f>IF($L129=" "," ",(IF($M129=FALSE," ",(IF($M129&gt;0,INDEX('Bin Analysis'!$C$3:$S$10110,MATCH($L129,'Bin Analysis'!$L$3:$L$10110,0),MATCH(Q$5,'Bin Analysis'!$C$2:$S$2,0))," ")))))</f>
        <v>0.2608695652173913</v>
      </c>
      <c r="R129" s="68">
        <f>IF($L129=" "," ",(IF($M129=FALSE," ",(IF($M129&gt;0,INDEX('Bin Analysis'!$C$3:$S$10110,MATCH($L129,'Bin Analysis'!$L$3:$L$10110,0),MATCH(R$5,'Bin Analysis'!$C$2:$S$2,0))," ")))))</f>
        <v>0.77777777777777779</v>
      </c>
      <c r="S129" s="68" t="str">
        <f>IF($L129=" "," ",(IF($M129=FALSE," ",(IF($M129&gt;0,INDEX('Bin Analysis'!$C$3:$S$10110,MATCH($L129,'Bin Analysis'!$L$3:$L$10110,0),MATCH(S$5,'Bin Analysis'!$C$2:$S$2,0))," ")))))</f>
        <v>no</v>
      </c>
      <c r="T129" s="68">
        <f>Assignments!K128</f>
        <v>0.29559302111111108</v>
      </c>
      <c r="U129" s="68">
        <f>Assignments!L128</f>
        <v>0.34305415303324721</v>
      </c>
      <c r="V129" s="74" t="str">
        <f>Assignments!V128</f>
        <v>Toggle</v>
      </c>
    </row>
    <row r="130" spans="1:22" x14ac:dyDescent="0.25">
      <c r="A130" s="89" t="s">
        <v>149</v>
      </c>
      <c r="B130" s="79">
        <v>8</v>
      </c>
      <c r="C130" s="79" t="s">
        <v>148</v>
      </c>
      <c r="D130" s="79">
        <v>0.60399807999999999</v>
      </c>
      <c r="E130" s="79">
        <v>8.5431759999999995E-2</v>
      </c>
      <c r="G130" s="40">
        <f>IFERROR('Data Transformation'!M128," ")</f>
        <v>123</v>
      </c>
      <c r="L130" s="66">
        <f t="shared" si="2"/>
        <v>124</v>
      </c>
      <c r="M130" s="67">
        <f>IF(L130=" "," ",(IF($L130&gt;0,INDEX('Bin Analysis'!$C$3:$S$10110,MATCH($L130,'Bin Analysis'!$L$3:$L$10110,0),MATCH(M$5,'Bin Analysis'!$C$2:$S$2,0))," ")))</f>
        <v>10</v>
      </c>
      <c r="N130" s="68">
        <f>IF($L130=" "," ",(IF($M130=FALSE," ",(IF($M130&gt;0,INDEX('Bin Analysis'!$C$3:$S$10110,MATCH($L130,'Bin Analysis'!$L$3:$L$10110,0),MATCH(N$5,'Bin Analysis'!$C$2:$S$2,0))," ")))))</f>
        <v>0</v>
      </c>
      <c r="O130" s="68">
        <f>IF($L130=" "," ",(IF($M130=FALSE," ",(IF($M130&gt;0,INDEX('Bin Analysis'!$C$3:$S$10110,MATCH($L130,'Bin Analysis'!$L$3:$L$10110,0),MATCH(O$5,'Bin Analysis'!$C$2:$S$2,0))," ")))))</f>
        <v>0.1111111111111111</v>
      </c>
      <c r="P130" s="68">
        <f>IF($L130=" "," ",(IF($M130=FALSE," ",(IF($M130&gt;0,INDEX('Bin Analysis'!$C$3:$S$10110,MATCH($L130,'Bin Analysis'!$L$3:$L$10110,0),MATCH(P$5,'Bin Analysis'!$C$2:$S$2,0))," ")))))</f>
        <v>0.6</v>
      </c>
      <c r="Q130" s="68">
        <f>IF($L130=" "," ",(IF($M130=FALSE," ",(IF($M130&gt;0,INDEX('Bin Analysis'!$C$3:$S$10110,MATCH($L130,'Bin Analysis'!$L$3:$L$10110,0),MATCH(Q$5,'Bin Analysis'!$C$2:$S$2,0))," ")))))</f>
        <v>0.52173913043478259</v>
      </c>
      <c r="R130" s="68">
        <f>IF($L130=" "," ",(IF($M130=FALSE," ",(IF($M130&gt;0,INDEX('Bin Analysis'!$C$3:$S$10110,MATCH($L130,'Bin Analysis'!$L$3:$L$10110,0),MATCH(R$5,'Bin Analysis'!$C$2:$S$2,0))," ")))))</f>
        <v>0.22222222222222221</v>
      </c>
      <c r="S130" s="68" t="str">
        <f>IF($L130=" "," ",(IF($M130=FALSE," ",(IF($M130&gt;0,INDEX('Bin Analysis'!$C$3:$S$10110,MATCH($L130,'Bin Analysis'!$L$3:$L$10110,0),MATCH(S$5,'Bin Analysis'!$C$2:$S$2,0))," ")))))</f>
        <v>no</v>
      </c>
      <c r="T130" s="68">
        <f>Assignments!K129</f>
        <v>0.52131421111111109</v>
      </c>
      <c r="U130" s="68">
        <f>Assignments!L129</f>
        <v>0.2400000999516807</v>
      </c>
      <c r="V130" s="74" t="str">
        <f>Assignments!V129</f>
        <v>Rheostat</v>
      </c>
    </row>
    <row r="131" spans="1:22" x14ac:dyDescent="0.25">
      <c r="A131" s="89" t="s">
        <v>149</v>
      </c>
      <c r="B131" s="79">
        <v>8</v>
      </c>
      <c r="C131" s="79" t="s">
        <v>147</v>
      </c>
      <c r="D131" s="79">
        <v>0.71357316999999998</v>
      </c>
      <c r="E131" s="79">
        <v>5.0264040000000003E-2</v>
      </c>
      <c r="G131" s="40">
        <f>IFERROR('Data Transformation'!M129," ")</f>
        <v>124</v>
      </c>
      <c r="L131" s="66">
        <f t="shared" si="2"/>
        <v>125</v>
      </c>
      <c r="M131" s="67">
        <f>IF(L131=" "," ",(IF($L131&gt;0,INDEX('Bin Analysis'!$C$3:$S$10110,MATCH($L131,'Bin Analysis'!$L$3:$L$10110,0),MATCH(M$5,'Bin Analysis'!$C$2:$S$2,0))," ")))</f>
        <v>6</v>
      </c>
      <c r="N131" s="68">
        <f>IF($L131=" "," ",(IF($M131=FALSE," ",(IF($M131&gt;0,INDEX('Bin Analysis'!$C$3:$S$10110,MATCH($L131,'Bin Analysis'!$L$3:$L$10110,0),MATCH(N$5,'Bin Analysis'!$C$2:$S$2,0))," ")))))</f>
        <v>0</v>
      </c>
      <c r="O131" s="68">
        <f>IF($L131=" "," ",(IF($M131=FALSE," ",(IF($M131&gt;0,INDEX('Bin Analysis'!$C$3:$S$10110,MATCH($L131,'Bin Analysis'!$L$3:$L$10110,0),MATCH(O$5,'Bin Analysis'!$C$2:$S$2,0))," ")))))</f>
        <v>0</v>
      </c>
      <c r="P131" s="68">
        <f>IF($L131=" "," ",(IF($M131=FALSE," ",(IF($M131&gt;0,INDEX('Bin Analysis'!$C$3:$S$10110,MATCH($L131,'Bin Analysis'!$L$3:$L$10110,0),MATCH(P$5,'Bin Analysis'!$C$2:$S$2,0))," ")))))</f>
        <v>0.3</v>
      </c>
      <c r="Q131" s="68">
        <f>IF($L131=" "," ",(IF($M131=FALSE," ",(IF($M131&gt;0,INDEX('Bin Analysis'!$C$3:$S$10110,MATCH($L131,'Bin Analysis'!$L$3:$L$10110,0),MATCH(Q$5,'Bin Analysis'!$C$2:$S$2,0))," ")))))</f>
        <v>0.21739130434782608</v>
      </c>
      <c r="R131" s="68">
        <f>IF($L131=" "," ",(IF($M131=FALSE," ",(IF($M131&gt;0,INDEX('Bin Analysis'!$C$3:$S$10110,MATCH($L131,'Bin Analysis'!$L$3:$L$10110,0),MATCH(R$5,'Bin Analysis'!$C$2:$S$2,0))," ")))))</f>
        <v>0.8</v>
      </c>
      <c r="S131" s="68" t="str">
        <f>IF($L131=" "," ",(IF($M131=FALSE," ",(IF($M131&gt;0,INDEX('Bin Analysis'!$C$3:$S$10110,MATCH($L131,'Bin Analysis'!$L$3:$L$10110,0),MATCH(S$5,'Bin Analysis'!$C$2:$S$2,0))," ")))))</f>
        <v>no</v>
      </c>
      <c r="T131" s="68">
        <f>Assignments!K130</f>
        <v>0.27261350799999995</v>
      </c>
      <c r="U131" s="68">
        <f>Assignments!L130</f>
        <v>0.2064365792342607</v>
      </c>
      <c r="V131" s="74" t="str">
        <f>Assignments!V130</f>
        <v>Toggle</v>
      </c>
    </row>
    <row r="132" spans="1:22" x14ac:dyDescent="0.25">
      <c r="A132" s="89" t="s">
        <v>149</v>
      </c>
      <c r="B132" s="79">
        <v>8</v>
      </c>
      <c r="C132" s="79" t="s">
        <v>146</v>
      </c>
      <c r="D132" s="79">
        <v>0.71860705999999996</v>
      </c>
      <c r="E132" s="79">
        <v>9.1146809999999995E-2</v>
      </c>
      <c r="G132" s="40">
        <f>IFERROR('Data Transformation'!M130," ")</f>
        <v>125</v>
      </c>
      <c r="L132" s="66">
        <f t="shared" si="2"/>
        <v>126</v>
      </c>
      <c r="M132" s="67">
        <f>IF(L132=" "," ",(IF($L132&gt;0,INDEX('Bin Analysis'!$C$3:$S$10110,MATCH($L132,'Bin Analysis'!$L$3:$L$10110,0),MATCH(M$5,'Bin Analysis'!$C$2:$S$2,0))," ")))</f>
        <v>13</v>
      </c>
      <c r="N132" s="68">
        <f>IF($L132=" "," ",(IF($M132=FALSE," ",(IF($M132&gt;0,INDEX('Bin Analysis'!$C$3:$S$10110,MATCH($L132,'Bin Analysis'!$L$3:$L$10110,0),MATCH(N$5,'Bin Analysis'!$C$2:$S$2,0))," ")))))</f>
        <v>0</v>
      </c>
      <c r="O132" s="68">
        <f>IF($L132=" "," ",(IF($M132=FALSE," ",(IF($M132&gt;0,INDEX('Bin Analysis'!$C$3:$S$10110,MATCH($L132,'Bin Analysis'!$L$3:$L$10110,0),MATCH(O$5,'Bin Analysis'!$C$2:$S$2,0))," ")))))</f>
        <v>0.33333333333333331</v>
      </c>
      <c r="P132" s="68">
        <f>IF($L132=" "," ",(IF($M132=FALSE," ",(IF($M132&gt;0,INDEX('Bin Analysis'!$C$3:$S$10110,MATCH($L132,'Bin Analysis'!$L$3:$L$10110,0),MATCH(P$5,'Bin Analysis'!$C$2:$S$2,0))," ")))))</f>
        <v>0.6</v>
      </c>
      <c r="Q132" s="68">
        <f>IF($L132=" "," ",(IF($M132=FALSE," ",(IF($M132&gt;0,INDEX('Bin Analysis'!$C$3:$S$10110,MATCH($L132,'Bin Analysis'!$L$3:$L$10110,0),MATCH(Q$5,'Bin Analysis'!$C$2:$S$2,0))," ")))))</f>
        <v>0.60869565217391308</v>
      </c>
      <c r="R132" s="68">
        <f>IF($L132=" "," ",(IF($M132=FALSE," ",(IF($M132&gt;0,INDEX('Bin Analysis'!$C$3:$S$10110,MATCH($L132,'Bin Analysis'!$L$3:$L$10110,0),MATCH(R$5,'Bin Analysis'!$C$2:$S$2,0))," ")))))</f>
        <v>0</v>
      </c>
      <c r="S132" s="68" t="str">
        <f>IF($L132=" "," ",(IF($M132=FALSE," ",(IF($M132&gt;0,INDEX('Bin Analysis'!$C$3:$S$10110,MATCH($L132,'Bin Analysis'!$L$3:$L$10110,0),MATCH(S$5,'Bin Analysis'!$C$2:$S$2,0))," ")))))</f>
        <v>no</v>
      </c>
      <c r="T132" s="68">
        <f>Assignments!K131</f>
        <v>0.76708587666666672</v>
      </c>
      <c r="U132" s="68">
        <f>Assignments!L131</f>
        <v>0.20737014456134173</v>
      </c>
      <c r="V132" s="74" t="str">
        <f>Assignments!V131</f>
        <v>Rheostat</v>
      </c>
    </row>
    <row r="133" spans="1:22" x14ac:dyDescent="0.25">
      <c r="A133" s="89" t="s">
        <v>149</v>
      </c>
      <c r="B133" s="79">
        <v>8</v>
      </c>
      <c r="C133" s="79" t="s">
        <v>154</v>
      </c>
      <c r="D133" s="79">
        <v>0.76713715000000005</v>
      </c>
      <c r="E133" s="79">
        <v>6.4070589999999997E-2</v>
      </c>
      <c r="G133" s="40">
        <f>IFERROR('Data Transformation'!M131," ")</f>
        <v>126</v>
      </c>
      <c r="L133" s="66">
        <f t="shared" si="2"/>
        <v>127</v>
      </c>
      <c r="M133" s="67">
        <f>IF(L133=" "," ",(IF($L133&gt;0,INDEX('Bin Analysis'!$C$3:$S$10110,MATCH($L133,'Bin Analysis'!$L$3:$L$10110,0),MATCH(M$5,'Bin Analysis'!$C$2:$S$2,0))," ")))</f>
        <v>11</v>
      </c>
      <c r="N133" s="68">
        <f>IF($L133=" "," ",(IF($M133=FALSE," ",(IF($M133&gt;0,INDEX('Bin Analysis'!$C$3:$S$10110,MATCH($L133,'Bin Analysis'!$L$3:$L$10110,0),MATCH(N$5,'Bin Analysis'!$C$2:$S$2,0))," ")))))</f>
        <v>0</v>
      </c>
      <c r="O133" s="68">
        <f>IF($L133=" "," ",(IF($M133=FALSE," ",(IF($M133&gt;0,INDEX('Bin Analysis'!$C$3:$S$10110,MATCH($L133,'Bin Analysis'!$L$3:$L$10110,0),MATCH(O$5,'Bin Analysis'!$C$2:$S$2,0))," ")))))</f>
        <v>0</v>
      </c>
      <c r="P133" s="68">
        <f>IF($L133=" "," ",(IF($M133=FALSE," ",(IF($M133&gt;0,INDEX('Bin Analysis'!$C$3:$S$10110,MATCH($L133,'Bin Analysis'!$L$3:$L$10110,0),MATCH(P$5,'Bin Analysis'!$C$2:$S$2,0))," ")))))</f>
        <v>0.3</v>
      </c>
      <c r="Q133" s="68">
        <f>IF($L133=" "," ",(IF($M133=FALSE," ",(IF($M133&gt;0,INDEX('Bin Analysis'!$C$3:$S$10110,MATCH($L133,'Bin Analysis'!$L$3:$L$10110,0),MATCH(Q$5,'Bin Analysis'!$C$2:$S$2,0))," ")))))</f>
        <v>0.21739130434782608</v>
      </c>
      <c r="R133" s="68">
        <f>IF($L133=" "," ",(IF($M133=FALSE," ",(IF($M133&gt;0,INDEX('Bin Analysis'!$C$3:$S$10110,MATCH($L133,'Bin Analysis'!$L$3:$L$10110,0),MATCH(R$5,'Bin Analysis'!$C$2:$S$2,0))," ")))))</f>
        <v>0.9</v>
      </c>
      <c r="S133" s="68" t="str">
        <f>IF($L133=" "," ",(IF($M133=FALSE," ",(IF($M133&gt;0,INDEX('Bin Analysis'!$C$3:$S$10110,MATCH($L133,'Bin Analysis'!$L$3:$L$10110,0),MATCH(S$5,'Bin Analysis'!$C$2:$S$2,0))," ")))))</f>
        <v>no</v>
      </c>
      <c r="T133" s="68">
        <f>Assignments!K132</f>
        <v>0.20206285799999998</v>
      </c>
      <c r="U133" s="68">
        <f>Assignments!L132</f>
        <v>0.17301662514215044</v>
      </c>
      <c r="V133" s="74" t="str">
        <f>Assignments!V132</f>
        <v>Toggle</v>
      </c>
    </row>
    <row r="134" spans="1:22" x14ac:dyDescent="0.25">
      <c r="A134" s="89" t="s">
        <v>149</v>
      </c>
      <c r="B134" s="79">
        <v>8</v>
      </c>
      <c r="C134" s="79" t="s">
        <v>152</v>
      </c>
      <c r="D134" s="79">
        <v>0.79811520999999996</v>
      </c>
      <c r="E134" s="79">
        <v>3.9154540000000002E-2</v>
      </c>
      <c r="G134" s="40">
        <f>IFERROR('Data Transformation'!M132," ")</f>
        <v>127</v>
      </c>
      <c r="L134" s="66">
        <f t="shared" si="2"/>
        <v>128</v>
      </c>
      <c r="M134" s="67">
        <f>IF(L134=" "," ",(IF($L134&gt;0,INDEX('Bin Analysis'!$C$3:$S$10110,MATCH($L134,'Bin Analysis'!$L$3:$L$10110,0),MATCH(M$5,'Bin Analysis'!$C$2:$S$2,0))," ")))</f>
        <v>16</v>
      </c>
      <c r="N134" s="68">
        <f>IF($L134=" "," ",(IF($M134=FALSE," ",(IF($M134&gt;0,INDEX('Bin Analysis'!$C$3:$S$10110,MATCH($L134,'Bin Analysis'!$L$3:$L$10110,0),MATCH(N$5,'Bin Analysis'!$C$2:$S$2,0))," ")))))</f>
        <v>0</v>
      </c>
      <c r="O134" s="68">
        <f>IF($L134=" "," ",(IF($M134=FALSE," ",(IF($M134&gt;0,INDEX('Bin Analysis'!$C$3:$S$10110,MATCH($L134,'Bin Analysis'!$L$3:$L$10110,0),MATCH(O$5,'Bin Analysis'!$C$2:$S$2,0))," ")))))</f>
        <v>0.2</v>
      </c>
      <c r="P134" s="68">
        <f>IF($L134=" "," ",(IF($M134=FALSE," ",(IF($M134&gt;0,INDEX('Bin Analysis'!$C$3:$S$10110,MATCH($L134,'Bin Analysis'!$L$3:$L$10110,0),MATCH(P$5,'Bin Analysis'!$C$2:$S$2,0))," ")))))</f>
        <v>0.8</v>
      </c>
      <c r="Q134" s="68">
        <f>IF($L134=" "," ",(IF($M134=FALSE," ",(IF($M134&gt;0,INDEX('Bin Analysis'!$C$3:$S$10110,MATCH($L134,'Bin Analysis'!$L$3:$L$10110,0),MATCH(Q$5,'Bin Analysis'!$C$2:$S$2,0))," ")))))</f>
        <v>0.73913043478260865</v>
      </c>
      <c r="R134" s="68">
        <f>IF($L134=" "," ",(IF($M134=FALSE," ",(IF($M134&gt;0,INDEX('Bin Analysis'!$C$3:$S$10110,MATCH($L134,'Bin Analysis'!$L$3:$L$10110,0),MATCH(R$5,'Bin Analysis'!$C$2:$S$2,0))," ")))))</f>
        <v>0.13333333333333333</v>
      </c>
      <c r="S134" s="68" t="str">
        <f>IF($L134=" "," ",(IF($M134=FALSE," ",(IF($M134&gt;0,INDEX('Bin Analysis'!$C$3:$S$10110,MATCH($L134,'Bin Analysis'!$L$3:$L$10110,0),MATCH(S$5,'Bin Analysis'!$C$2:$S$2,0))," ")))))</f>
        <v>no</v>
      </c>
      <c r="T134" s="68">
        <f>Assignments!K133</f>
        <v>0.64534967133333332</v>
      </c>
      <c r="U134" s="68">
        <f>Assignments!L133</f>
        <v>0.26437464205698719</v>
      </c>
      <c r="V134" s="74" t="str">
        <f>Assignments!V133</f>
        <v>Rheostat</v>
      </c>
    </row>
    <row r="135" spans="1:22" x14ac:dyDescent="0.25">
      <c r="A135" s="89" t="s">
        <v>149</v>
      </c>
      <c r="B135" s="79">
        <v>8</v>
      </c>
      <c r="C135" s="79" t="s">
        <v>155</v>
      </c>
      <c r="D135" s="79">
        <v>0.82848816999999997</v>
      </c>
      <c r="E135" s="79">
        <v>9.2626009999999995E-2</v>
      </c>
      <c r="G135" s="40">
        <f>IFERROR('Data Transformation'!M133," ")</f>
        <v>128</v>
      </c>
      <c r="L135" s="66">
        <f t="shared" ref="L135:L198" si="3">$G136</f>
        <v>129</v>
      </c>
      <c r="M135" s="67">
        <f>IF(L135=" "," ",(IF($L135&gt;0,INDEX('Bin Analysis'!$C$3:$S$10110,MATCH($L135,'Bin Analysis'!$L$3:$L$10110,0),MATCH(M$5,'Bin Analysis'!$C$2:$S$2,0))," ")))</f>
        <v>15</v>
      </c>
      <c r="N135" s="68">
        <f>IF($L135=" "," ",(IF($M135=FALSE," ",(IF($M135&gt;0,INDEX('Bin Analysis'!$C$3:$S$10110,MATCH($L135,'Bin Analysis'!$L$3:$L$10110,0),MATCH(N$5,'Bin Analysis'!$C$2:$S$2,0))," ")))))</f>
        <v>0</v>
      </c>
      <c r="O135" s="68">
        <f>IF($L135=" "," ",(IF($M135=FALSE," ",(IF($M135&gt;0,INDEX('Bin Analysis'!$C$3:$S$10110,MATCH($L135,'Bin Analysis'!$L$3:$L$10110,0),MATCH(O$5,'Bin Analysis'!$C$2:$S$2,0))," ")))))</f>
        <v>0</v>
      </c>
      <c r="P135" s="68">
        <f>IF($L135=" "," ",(IF($M135=FALSE," ",(IF($M135&gt;0,INDEX('Bin Analysis'!$C$3:$S$10110,MATCH($L135,'Bin Analysis'!$L$3:$L$10110,0),MATCH(P$5,'Bin Analysis'!$C$2:$S$2,0))," ")))))</f>
        <v>0.6</v>
      </c>
      <c r="Q135" s="68">
        <f>IF($L135=" "," ",(IF($M135=FALSE," ",(IF($M135&gt;0,INDEX('Bin Analysis'!$C$3:$S$10110,MATCH($L135,'Bin Analysis'!$L$3:$L$10110,0),MATCH(Q$5,'Bin Analysis'!$C$2:$S$2,0))," ")))))</f>
        <v>0.56521739130434778</v>
      </c>
      <c r="R135" s="68">
        <f>IF($L135=" "," ",(IF($M135=FALSE," ",(IF($M135&gt;0,INDEX('Bin Analysis'!$C$3:$S$10110,MATCH($L135,'Bin Analysis'!$L$3:$L$10110,0),MATCH(R$5,'Bin Analysis'!$C$2:$S$2,0))," ")))))</f>
        <v>0.7142857142857143</v>
      </c>
      <c r="S135" s="68" t="str">
        <f>IF($L135=" "," ",(IF($M135=FALSE," ",(IF($M135&gt;0,INDEX('Bin Analysis'!$C$3:$S$10110,MATCH($L135,'Bin Analysis'!$L$3:$L$10110,0),MATCH(S$5,'Bin Analysis'!$C$2:$S$2,0))," ")))))</f>
        <v>no</v>
      </c>
      <c r="T135" s="68">
        <f>Assignments!K134</f>
        <v>0.2745790557142857</v>
      </c>
      <c r="U135" s="68">
        <f>Assignments!L134</f>
        <v>0.25761241527938372</v>
      </c>
      <c r="V135" s="74" t="str">
        <f>Assignments!V134</f>
        <v>Toggle</v>
      </c>
    </row>
    <row r="136" spans="1:22" x14ac:dyDescent="0.25">
      <c r="A136" s="89" t="s">
        <v>149</v>
      </c>
      <c r="B136" s="79">
        <v>8</v>
      </c>
      <c r="C136" s="79" t="s">
        <v>142</v>
      </c>
      <c r="D136" s="79">
        <v>0.83178808999999998</v>
      </c>
      <c r="E136" s="79">
        <v>7.3090829999999996E-2</v>
      </c>
      <c r="G136" s="40">
        <f>IFERROR('Data Transformation'!M134," ")</f>
        <v>129</v>
      </c>
      <c r="L136" s="66">
        <f t="shared" si="3"/>
        <v>130</v>
      </c>
      <c r="M136" s="67">
        <f>IF(L136=" "," ",(IF($L136&gt;0,INDEX('Bin Analysis'!$C$3:$S$10110,MATCH($L136,'Bin Analysis'!$L$3:$L$10110,0),MATCH(M$5,'Bin Analysis'!$C$2:$S$2,0))," ")))</f>
        <v>9</v>
      </c>
      <c r="N136" s="68">
        <f>IF($L136=" "," ",(IF($M136=FALSE," ",(IF($M136&gt;0,INDEX('Bin Analysis'!$C$3:$S$10110,MATCH($L136,'Bin Analysis'!$L$3:$L$10110,0),MATCH(N$5,'Bin Analysis'!$C$2:$S$2,0))," ")))))</f>
        <v>0</v>
      </c>
      <c r="O136" s="68">
        <f>IF($L136=" "," ",(IF($M136=FALSE," ",(IF($M136&gt;0,INDEX('Bin Analysis'!$C$3:$S$10110,MATCH($L136,'Bin Analysis'!$L$3:$L$10110,0),MATCH(O$5,'Bin Analysis'!$C$2:$S$2,0))," ")))))</f>
        <v>0</v>
      </c>
      <c r="P136" s="68">
        <f>IF($L136=" "," ",(IF($M136=FALSE," ",(IF($M136&gt;0,INDEX('Bin Analysis'!$C$3:$S$10110,MATCH($L136,'Bin Analysis'!$L$3:$L$10110,0),MATCH(P$5,'Bin Analysis'!$C$2:$S$2,0))," ")))))</f>
        <v>0.3</v>
      </c>
      <c r="Q136" s="68">
        <f>IF($L136=" "," ",(IF($M136=FALSE," ",(IF($M136&gt;0,INDEX('Bin Analysis'!$C$3:$S$10110,MATCH($L136,'Bin Analysis'!$L$3:$L$10110,0),MATCH(Q$5,'Bin Analysis'!$C$2:$S$2,0))," ")))))</f>
        <v>0.17391304347826086</v>
      </c>
      <c r="R136" s="68">
        <f>IF($L136=" "," ",(IF($M136=FALSE," ",(IF($M136&gt;0,INDEX('Bin Analysis'!$C$3:$S$10110,MATCH($L136,'Bin Analysis'!$L$3:$L$10110,0),MATCH(R$5,'Bin Analysis'!$C$2:$S$2,0))," ")))))</f>
        <v>0.875</v>
      </c>
      <c r="S136" s="68" t="str">
        <f>IF($L136=" "," ",(IF($M136=FALSE," ",(IF($M136&gt;0,INDEX('Bin Analysis'!$C$3:$S$10110,MATCH($L136,'Bin Analysis'!$L$3:$L$10110,0),MATCH(S$5,'Bin Analysis'!$C$2:$S$2,0))," ")))))</f>
        <v>no</v>
      </c>
      <c r="T136" s="68">
        <f>Assignments!K135</f>
        <v>0.20829084875000001</v>
      </c>
      <c r="U136" s="68">
        <f>Assignments!L135</f>
        <v>0.10147335204282622</v>
      </c>
      <c r="V136" s="74" t="str">
        <f>Assignments!V135</f>
        <v>Toggle</v>
      </c>
    </row>
    <row r="137" spans="1:22" x14ac:dyDescent="0.25">
      <c r="A137" s="89" t="s">
        <v>149</v>
      </c>
      <c r="B137" s="79">
        <v>8</v>
      </c>
      <c r="C137" s="79" t="s">
        <v>151</v>
      </c>
      <c r="D137" s="79">
        <v>0.87817508</v>
      </c>
      <c r="E137" s="79">
        <v>3.2382719999999997E-2</v>
      </c>
      <c r="G137" s="40">
        <f>IFERROR('Data Transformation'!M135," ")</f>
        <v>130</v>
      </c>
      <c r="L137" s="66">
        <f t="shared" si="3"/>
        <v>131</v>
      </c>
      <c r="M137" s="67">
        <f>IF(L137=" "," ",(IF($L137&gt;0,INDEX('Bin Analysis'!$C$3:$S$10110,MATCH($L137,'Bin Analysis'!$L$3:$L$10110,0),MATCH(M$5,'Bin Analysis'!$C$2:$S$2,0))," ")))</f>
        <v>10</v>
      </c>
      <c r="N137" s="68">
        <f>IF($L137=" "," ",(IF($M137=FALSE," ",(IF($M137&gt;0,INDEX('Bin Analysis'!$C$3:$S$10110,MATCH($L137,'Bin Analysis'!$L$3:$L$10110,0),MATCH(N$5,'Bin Analysis'!$C$2:$S$2,0))," ")))))</f>
        <v>0</v>
      </c>
      <c r="O137" s="68">
        <f>IF($L137=" "," ",(IF($M137=FALSE," ",(IF($M137&gt;0,INDEX('Bin Analysis'!$C$3:$S$10110,MATCH($L137,'Bin Analysis'!$L$3:$L$10110,0),MATCH(O$5,'Bin Analysis'!$C$2:$S$2,0))," ")))))</f>
        <v>0</v>
      </c>
      <c r="P137" s="68">
        <f>IF($L137=" "," ",(IF($M137=FALSE," ",(IF($M137&gt;0,INDEX('Bin Analysis'!$C$3:$S$10110,MATCH($L137,'Bin Analysis'!$L$3:$L$10110,0),MATCH(P$5,'Bin Analysis'!$C$2:$S$2,0))," ")))))</f>
        <v>0.4</v>
      </c>
      <c r="Q137" s="68">
        <f>IF($L137=" "," ",(IF($M137=FALSE," ",(IF($M137&gt;0,INDEX('Bin Analysis'!$C$3:$S$10110,MATCH($L137,'Bin Analysis'!$L$3:$L$10110,0),MATCH(Q$5,'Bin Analysis'!$C$2:$S$2,0))," ")))))</f>
        <v>0.30434782608695654</v>
      </c>
      <c r="R137" s="68">
        <f>IF($L137=" "," ",(IF($M137=FALSE," ",(IF($M137&gt;0,INDEX('Bin Analysis'!$C$3:$S$10110,MATCH($L137,'Bin Analysis'!$L$3:$L$10110,0),MATCH(R$5,'Bin Analysis'!$C$2:$S$2,0))," ")))))</f>
        <v>0.66666666666666663</v>
      </c>
      <c r="S137" s="68" t="str">
        <f>IF($L137=" "," ",(IF($M137=FALSE," ",(IF($M137&gt;0,INDEX('Bin Analysis'!$C$3:$S$10110,MATCH($L137,'Bin Analysis'!$L$3:$L$10110,0),MATCH(S$5,'Bin Analysis'!$C$2:$S$2,0))," ")))))</f>
        <v>no</v>
      </c>
      <c r="T137" s="68">
        <f>Assignments!K136</f>
        <v>0.28538628444444447</v>
      </c>
      <c r="U137" s="68">
        <f>Assignments!L136</f>
        <v>0.15656109303152208</v>
      </c>
      <c r="V137" s="74" t="str">
        <f>Assignments!V136</f>
        <v>Toggle</v>
      </c>
    </row>
    <row r="138" spans="1:22" x14ac:dyDescent="0.25">
      <c r="A138" s="89" t="s">
        <v>149</v>
      </c>
      <c r="B138" s="79">
        <v>8</v>
      </c>
      <c r="C138" s="79" t="s">
        <v>160</v>
      </c>
      <c r="D138" s="79">
        <v>0.88109205000000002</v>
      </c>
      <c r="E138" s="79">
        <v>6.8025959999999996E-2</v>
      </c>
      <c r="G138" s="40">
        <f>IFERROR('Data Transformation'!M136," ")</f>
        <v>131</v>
      </c>
      <c r="L138" s="66">
        <f t="shared" si="3"/>
        <v>132</v>
      </c>
      <c r="M138" s="67">
        <f>IF(L138=" "," ",(IF($L138&gt;0,INDEX('Bin Analysis'!$C$3:$S$10110,MATCH($L138,'Bin Analysis'!$L$3:$L$10110,0),MATCH(M$5,'Bin Analysis'!$C$2:$S$2,0))," ")))</f>
        <v>13</v>
      </c>
      <c r="N138" s="68">
        <f>IF($L138=" "," ",(IF($M138=FALSE," ",(IF($M138&gt;0,INDEX('Bin Analysis'!$C$3:$S$10110,MATCH($L138,'Bin Analysis'!$L$3:$L$10110,0),MATCH(N$5,'Bin Analysis'!$C$2:$S$2,0))," ")))))</f>
        <v>0</v>
      </c>
      <c r="O138" s="68">
        <f>IF($L138=" "," ",(IF($M138=FALSE," ",(IF($M138&gt;0,INDEX('Bin Analysis'!$C$3:$S$10110,MATCH($L138,'Bin Analysis'!$L$3:$L$10110,0),MATCH(O$5,'Bin Analysis'!$C$2:$S$2,0))," ")))))</f>
        <v>0</v>
      </c>
      <c r="P138" s="68">
        <f>IF($L138=" "," ",(IF($M138=FALSE," ",(IF($M138&gt;0,INDEX('Bin Analysis'!$C$3:$S$10110,MATCH($L138,'Bin Analysis'!$L$3:$L$10110,0),MATCH(P$5,'Bin Analysis'!$C$2:$S$2,0))," ")))))</f>
        <v>0.3</v>
      </c>
      <c r="Q138" s="68">
        <f>IF($L138=" "," ",(IF($M138=FALSE," ",(IF($M138&gt;0,INDEX('Bin Analysis'!$C$3:$S$10110,MATCH($L138,'Bin Analysis'!$L$3:$L$10110,0),MATCH(Q$5,'Bin Analysis'!$C$2:$S$2,0))," ")))))</f>
        <v>0.17391304347826086</v>
      </c>
      <c r="R138" s="68">
        <f>IF($L138=" "," ",(IF($M138=FALSE," ",(IF($M138&gt;0,INDEX('Bin Analysis'!$C$3:$S$10110,MATCH($L138,'Bin Analysis'!$L$3:$L$10110,0),MATCH(R$5,'Bin Analysis'!$C$2:$S$2,0))," ")))))</f>
        <v>0.91666666666666663</v>
      </c>
      <c r="S138" s="68" t="str">
        <f>IF($L138=" "," ",(IF($M138=FALSE," ",(IF($M138&gt;0,INDEX('Bin Analysis'!$C$3:$S$10110,MATCH($L138,'Bin Analysis'!$L$3:$L$10110,0),MATCH(S$5,'Bin Analysis'!$C$2:$S$2,0))," ")))))</f>
        <v>no</v>
      </c>
      <c r="T138" s="68">
        <f>Assignments!K137</f>
        <v>0.15519322416666667</v>
      </c>
      <c r="U138" s="68">
        <f>Assignments!L137</f>
        <v>9.8042607053729844E-2</v>
      </c>
      <c r="V138" s="74" t="str">
        <f>Assignments!V137</f>
        <v>Toggle</v>
      </c>
    </row>
    <row r="139" spans="1:22" x14ac:dyDescent="0.25">
      <c r="A139" s="89" t="s">
        <v>149</v>
      </c>
      <c r="B139" s="79">
        <v>8</v>
      </c>
      <c r="C139" s="79" t="s">
        <v>143</v>
      </c>
      <c r="D139" s="79">
        <v>0.8828606</v>
      </c>
      <c r="E139" s="79">
        <v>4.3938970000000001E-2</v>
      </c>
      <c r="G139" s="40">
        <f>IFERROR('Data Transformation'!M137," ")</f>
        <v>132</v>
      </c>
      <c r="L139" s="66">
        <f t="shared" si="3"/>
        <v>133</v>
      </c>
      <c r="M139" s="67">
        <f>IF(L139=" "," ",(IF($L139&gt;0,INDEX('Bin Analysis'!$C$3:$S$10110,MATCH($L139,'Bin Analysis'!$L$3:$L$10110,0),MATCH(M$5,'Bin Analysis'!$C$2:$S$2,0))," ")))</f>
        <v>17</v>
      </c>
      <c r="N139" s="68">
        <f>IF($L139=" "," ",(IF($M139=FALSE," ",(IF($M139&gt;0,INDEX('Bin Analysis'!$C$3:$S$10110,MATCH($L139,'Bin Analysis'!$L$3:$L$10110,0),MATCH(N$5,'Bin Analysis'!$C$2:$S$2,0))," ")))))</f>
        <v>0</v>
      </c>
      <c r="O139" s="68">
        <f>IF($L139=" "," ",(IF($M139=FALSE," ",(IF($M139&gt;0,INDEX('Bin Analysis'!$C$3:$S$10110,MATCH($L139,'Bin Analysis'!$L$3:$L$10110,0),MATCH(O$5,'Bin Analysis'!$C$2:$S$2,0))," ")))))</f>
        <v>0.1875</v>
      </c>
      <c r="P139" s="68">
        <f>IF($L139=" "," ",(IF($M139=FALSE," ",(IF($M139&gt;0,INDEX('Bin Analysis'!$C$3:$S$10110,MATCH($L139,'Bin Analysis'!$L$3:$L$10110,0),MATCH(P$5,'Bin Analysis'!$C$2:$S$2,0))," ")))))</f>
        <v>0.6</v>
      </c>
      <c r="Q139" s="68">
        <f>IF($L139=" "," ",(IF($M139=FALSE," ",(IF($M139&gt;0,INDEX('Bin Analysis'!$C$3:$S$10110,MATCH($L139,'Bin Analysis'!$L$3:$L$10110,0),MATCH(Q$5,'Bin Analysis'!$C$2:$S$2,0))," ")))))</f>
        <v>0.52173913043478259</v>
      </c>
      <c r="R139" s="68">
        <f>IF($L139=" "," ",(IF($M139=FALSE," ",(IF($M139&gt;0,INDEX('Bin Analysis'!$C$3:$S$10110,MATCH($L139,'Bin Analysis'!$L$3:$L$10110,0),MATCH(R$5,'Bin Analysis'!$C$2:$S$2,0))," ")))))</f>
        <v>0.1875</v>
      </c>
      <c r="S139" s="68" t="str">
        <f>IF($L139=" "," ",(IF($M139=FALSE," ",(IF($M139&gt;0,INDEX('Bin Analysis'!$C$3:$S$10110,MATCH($L139,'Bin Analysis'!$L$3:$L$10110,0),MATCH(S$5,'Bin Analysis'!$C$2:$S$2,0))," ")))))</f>
        <v>no</v>
      </c>
      <c r="T139" s="68">
        <f>Assignments!K138</f>
        <v>0.62808033187500001</v>
      </c>
      <c r="U139" s="68">
        <f>Assignments!L138</f>
        <v>0.29714402137879276</v>
      </c>
      <c r="V139" s="74" t="str">
        <f>Assignments!V138</f>
        <v>Rheostat</v>
      </c>
    </row>
    <row r="140" spans="1:22" x14ac:dyDescent="0.25">
      <c r="A140" s="89" t="s">
        <v>149</v>
      </c>
      <c r="B140" s="79">
        <v>8</v>
      </c>
      <c r="C140" s="79" t="s">
        <v>144</v>
      </c>
      <c r="D140" s="79">
        <v>0.91700499000000002</v>
      </c>
      <c r="E140" s="79">
        <v>6.5220890000000004E-2</v>
      </c>
      <c r="G140" s="40">
        <f>IFERROR('Data Transformation'!M138," ")</f>
        <v>133</v>
      </c>
      <c r="L140" s="66">
        <f t="shared" si="3"/>
        <v>134</v>
      </c>
      <c r="M140" s="67">
        <f>IF(L140=" "," ",(IF($L140&gt;0,INDEX('Bin Analysis'!$C$3:$S$10110,MATCH($L140,'Bin Analysis'!$L$3:$L$10110,0),MATCH(M$5,'Bin Analysis'!$C$2:$S$2,0))," ")))</f>
        <v>18</v>
      </c>
      <c r="N140" s="68">
        <f>IF($L140=" "," ",(IF($M140=FALSE," ",(IF($M140&gt;0,INDEX('Bin Analysis'!$C$3:$S$10110,MATCH($L140,'Bin Analysis'!$L$3:$L$10110,0),MATCH(N$5,'Bin Analysis'!$C$2:$S$2,0))," ")))))</f>
        <v>0</v>
      </c>
      <c r="O140" s="68">
        <f>IF($L140=" "," ",(IF($M140=FALSE," ",(IF($M140&gt;0,INDEX('Bin Analysis'!$C$3:$S$10110,MATCH($L140,'Bin Analysis'!$L$3:$L$10110,0),MATCH(O$5,'Bin Analysis'!$C$2:$S$2,0))," ")))))</f>
        <v>5.8823529411764705E-2</v>
      </c>
      <c r="P140" s="68">
        <f>IF($L140=" "," ",(IF($M140=FALSE," ",(IF($M140&gt;0,INDEX('Bin Analysis'!$C$3:$S$10110,MATCH($L140,'Bin Analysis'!$L$3:$L$10110,0),MATCH(P$5,'Bin Analysis'!$C$2:$S$2,0))," ")))))</f>
        <v>0.7</v>
      </c>
      <c r="Q140" s="68">
        <f>IF($L140=" "," ",(IF($M140=FALSE," ",(IF($M140&gt;0,INDEX('Bin Analysis'!$C$3:$S$10110,MATCH($L140,'Bin Analysis'!$L$3:$L$10110,0),MATCH(Q$5,'Bin Analysis'!$C$2:$S$2,0))," ")))))</f>
        <v>0.65217391304347827</v>
      </c>
      <c r="R140" s="68">
        <f>IF($L140=" "," ",(IF($M140=FALSE," ",(IF($M140&gt;0,INDEX('Bin Analysis'!$C$3:$S$10110,MATCH($L140,'Bin Analysis'!$L$3:$L$10110,0),MATCH(R$5,'Bin Analysis'!$C$2:$S$2,0))," ")))))</f>
        <v>5.8823529411764705E-2</v>
      </c>
      <c r="S140" s="68" t="str">
        <f>IF($L140=" "," ",(IF($M140=FALSE," ",(IF($M140&gt;0,INDEX('Bin Analysis'!$C$3:$S$10110,MATCH($L140,'Bin Analysis'!$L$3:$L$10110,0),MATCH(S$5,'Bin Analysis'!$C$2:$S$2,0))," ")))))</f>
        <v>no</v>
      </c>
      <c r="T140" s="68">
        <f>Assignments!K139</f>
        <v>0.64205797117647068</v>
      </c>
      <c r="U140" s="68">
        <f>Assignments!L139</f>
        <v>0.16974841778128874</v>
      </c>
      <c r="V140" s="74" t="str">
        <f>Assignments!V139</f>
        <v>Rheostat</v>
      </c>
    </row>
    <row r="141" spans="1:22" x14ac:dyDescent="0.25">
      <c r="A141" s="89" t="s">
        <v>149</v>
      </c>
      <c r="B141" s="79">
        <v>8</v>
      </c>
      <c r="C141" s="79" t="s">
        <v>153</v>
      </c>
      <c r="D141" s="79">
        <v>0.95809451999999995</v>
      </c>
      <c r="E141" s="79">
        <v>5.2611400000000003E-2</v>
      </c>
      <c r="G141" s="40">
        <f>IFERROR('Data Transformation'!M139," ")</f>
        <v>134</v>
      </c>
      <c r="L141" s="66">
        <f t="shared" si="3"/>
        <v>135</v>
      </c>
      <c r="M141" s="67">
        <f>IF(L141=" "," ",(IF($L141&gt;0,INDEX('Bin Analysis'!$C$3:$S$10110,MATCH($L141,'Bin Analysis'!$L$3:$L$10110,0),MATCH(M$5,'Bin Analysis'!$C$2:$S$2,0))," ")))</f>
        <v>20</v>
      </c>
      <c r="N141" s="68">
        <f>IF($L141=" "," ",(IF($M141=FALSE," ",(IF($M141&gt;0,INDEX('Bin Analysis'!$C$3:$S$10110,MATCH($L141,'Bin Analysis'!$L$3:$L$10110,0),MATCH(N$5,'Bin Analysis'!$C$2:$S$2,0))," ")))))</f>
        <v>0</v>
      </c>
      <c r="O141" s="68">
        <f>IF($L141=" "," ",(IF($M141=FALSE," ",(IF($M141&gt;0,INDEX('Bin Analysis'!$C$3:$S$10110,MATCH($L141,'Bin Analysis'!$L$3:$L$10110,0),MATCH(O$5,'Bin Analysis'!$C$2:$S$2,0))," ")))))</f>
        <v>0.10526315789473684</v>
      </c>
      <c r="P141" s="68">
        <f>IF($L141=" "," ",(IF($M141=FALSE," ",(IF($M141&gt;0,INDEX('Bin Analysis'!$C$3:$S$10110,MATCH($L141,'Bin Analysis'!$L$3:$L$10110,0),MATCH(P$5,'Bin Analysis'!$C$2:$S$2,0))," ")))))</f>
        <v>0.6</v>
      </c>
      <c r="Q141" s="68">
        <f>IF($L141=" "," ",(IF($M141=FALSE," ",(IF($M141&gt;0,INDEX('Bin Analysis'!$C$3:$S$10110,MATCH($L141,'Bin Analysis'!$L$3:$L$10110,0),MATCH(Q$5,'Bin Analysis'!$C$2:$S$2,0))," ")))))</f>
        <v>0.56521739130434778</v>
      </c>
      <c r="R141" s="68">
        <f>IF($L141=" "," ",(IF($M141=FALSE," ",(IF($M141&gt;0,INDEX('Bin Analysis'!$C$3:$S$10110,MATCH($L141,'Bin Analysis'!$L$3:$L$10110,0),MATCH(R$5,'Bin Analysis'!$C$2:$S$2,0))," ")))))</f>
        <v>0.42105263157894735</v>
      </c>
      <c r="S141" s="68" t="str">
        <f>IF($L141=" "," ",(IF($M141=FALSE," ",(IF($M141&gt;0,INDEX('Bin Analysis'!$C$3:$S$10110,MATCH($L141,'Bin Analysis'!$L$3:$L$10110,0),MATCH(S$5,'Bin Analysis'!$C$2:$S$2,0))," ")))))</f>
        <v>no</v>
      </c>
      <c r="T141" s="68">
        <f>Assignments!K140</f>
        <v>0.48610568315789476</v>
      </c>
      <c r="U141" s="68">
        <f>Assignments!L140</f>
        <v>0.32360301623637727</v>
      </c>
      <c r="V141" s="74" t="str">
        <f>Assignments!V140</f>
        <v>Rheostat</v>
      </c>
    </row>
    <row r="142" spans="1:22" x14ac:dyDescent="0.25">
      <c r="A142" s="89" t="s">
        <v>149</v>
      </c>
      <c r="B142" s="79">
        <v>8</v>
      </c>
      <c r="C142" s="79" t="s">
        <v>157</v>
      </c>
      <c r="D142" s="79">
        <v>0.96506073999999997</v>
      </c>
      <c r="E142" s="79">
        <v>5.3540900000000002E-2</v>
      </c>
      <c r="G142" s="40">
        <f>IFERROR('Data Transformation'!M140," ")</f>
        <v>135</v>
      </c>
      <c r="L142" s="66">
        <f t="shared" si="3"/>
        <v>136</v>
      </c>
      <c r="M142" s="67">
        <f>IF(L142=" "," ",(IF($L142&gt;0,INDEX('Bin Analysis'!$C$3:$S$10110,MATCH($L142,'Bin Analysis'!$L$3:$L$10110,0),MATCH(M$5,'Bin Analysis'!$C$2:$S$2,0))," ")))</f>
        <v>18</v>
      </c>
      <c r="N142" s="68">
        <f>IF($L142=" "," ",(IF($M142=FALSE," ",(IF($M142&gt;0,INDEX('Bin Analysis'!$C$3:$S$10110,MATCH($L142,'Bin Analysis'!$L$3:$L$10110,0),MATCH(N$5,'Bin Analysis'!$C$2:$S$2,0))," ")))))</f>
        <v>0</v>
      </c>
      <c r="O142" s="68">
        <f>IF($L142=" "," ",(IF($M142=FALSE," ",(IF($M142&gt;0,INDEX('Bin Analysis'!$C$3:$S$10110,MATCH($L142,'Bin Analysis'!$L$3:$L$10110,0),MATCH(O$5,'Bin Analysis'!$C$2:$S$2,0))," ")))))</f>
        <v>5.8823529411764705E-2</v>
      </c>
      <c r="P142" s="68">
        <f>IF($L142=" "," ",(IF($M142=FALSE," ",(IF($M142&gt;0,INDEX('Bin Analysis'!$C$3:$S$10110,MATCH($L142,'Bin Analysis'!$L$3:$L$10110,0),MATCH(P$5,'Bin Analysis'!$C$2:$S$2,0))," ")))))</f>
        <v>0.6</v>
      </c>
      <c r="Q142" s="68">
        <f>IF($L142=" "," ",(IF($M142=FALSE," ",(IF($M142&gt;0,INDEX('Bin Analysis'!$C$3:$S$10110,MATCH($L142,'Bin Analysis'!$L$3:$L$10110,0),MATCH(Q$5,'Bin Analysis'!$C$2:$S$2,0))," ")))))</f>
        <v>0.52173913043478259</v>
      </c>
      <c r="R142" s="68">
        <f>IF($L142=" "," ",(IF($M142=FALSE," ",(IF($M142&gt;0,INDEX('Bin Analysis'!$C$3:$S$10110,MATCH($L142,'Bin Analysis'!$L$3:$L$10110,0),MATCH(R$5,'Bin Analysis'!$C$2:$S$2,0))," ")))))</f>
        <v>0.47058823529411764</v>
      </c>
      <c r="S142" s="68" t="str">
        <f>IF($L142=" "," ",(IF($M142=FALSE," ",(IF($M142&gt;0,INDEX('Bin Analysis'!$C$3:$S$10110,MATCH($L142,'Bin Analysis'!$L$3:$L$10110,0),MATCH(S$5,'Bin Analysis'!$C$2:$S$2,0))," ")))))</f>
        <v>no</v>
      </c>
      <c r="T142" s="68">
        <f>Assignments!K141</f>
        <v>0.38414566470588241</v>
      </c>
      <c r="U142" s="68">
        <f>Assignments!L141</f>
        <v>0.25515704346272455</v>
      </c>
      <c r="V142" s="74" t="str">
        <f>Assignments!V141</f>
        <v>Rheostat</v>
      </c>
    </row>
    <row r="143" spans="1:22" x14ac:dyDescent="0.25">
      <c r="A143" s="89" t="s">
        <v>149</v>
      </c>
      <c r="B143" s="79">
        <v>8</v>
      </c>
      <c r="C143" s="79" t="s">
        <v>150</v>
      </c>
      <c r="D143" s="79">
        <v>0.96745725999999999</v>
      </c>
      <c r="E143" s="79">
        <v>7.5879890000000005E-2</v>
      </c>
      <c r="G143" s="40">
        <f>IFERROR('Data Transformation'!M141," ")</f>
        <v>136</v>
      </c>
      <c r="L143" s="66">
        <f t="shared" si="3"/>
        <v>137</v>
      </c>
      <c r="M143" s="67">
        <f>IF(L143=" "," ",(IF($L143&gt;0,INDEX('Bin Analysis'!$C$3:$S$10110,MATCH($L143,'Bin Analysis'!$L$3:$L$10110,0),MATCH(M$5,'Bin Analysis'!$C$2:$S$2,0))," ")))</f>
        <v>17</v>
      </c>
      <c r="N143" s="68">
        <f>IF($L143=" "," ",(IF($M143=FALSE," ",(IF($M143&gt;0,INDEX('Bin Analysis'!$C$3:$S$10110,MATCH($L143,'Bin Analysis'!$L$3:$L$10110,0),MATCH(N$5,'Bin Analysis'!$C$2:$S$2,0))," ")))))</f>
        <v>0</v>
      </c>
      <c r="O143" s="68">
        <f>IF($L143=" "," ",(IF($M143=FALSE," ",(IF($M143&gt;0,INDEX('Bin Analysis'!$C$3:$S$10110,MATCH($L143,'Bin Analysis'!$L$3:$L$10110,0),MATCH(O$5,'Bin Analysis'!$C$2:$S$2,0))," ")))))</f>
        <v>0.9375</v>
      </c>
      <c r="P143" s="68">
        <f>IF($L143=" "," ",(IF($M143=FALSE," ",(IF($M143&gt;0,INDEX('Bin Analysis'!$C$3:$S$10110,MATCH($L143,'Bin Analysis'!$L$3:$L$10110,0),MATCH(P$5,'Bin Analysis'!$C$2:$S$2,0))," ")))))</f>
        <v>0.3</v>
      </c>
      <c r="Q143" s="68">
        <f>IF($L143=" "," ",(IF($M143=FALSE," ",(IF($M143&gt;0,INDEX('Bin Analysis'!$C$3:$S$10110,MATCH($L143,'Bin Analysis'!$L$3:$L$10110,0),MATCH(Q$5,'Bin Analysis'!$C$2:$S$2,0))," ")))))</f>
        <v>0.2608695652173913</v>
      </c>
      <c r="R143" s="68">
        <f>IF($L143=" "," ",(IF($M143=FALSE," ",(IF($M143&gt;0,INDEX('Bin Analysis'!$C$3:$S$10110,MATCH($L143,'Bin Analysis'!$L$3:$L$10110,0),MATCH(R$5,'Bin Analysis'!$C$2:$S$2,0))," ")))))</f>
        <v>0</v>
      </c>
      <c r="S143" s="68" t="str">
        <f>IF($L143=" "," ",(IF($M143=FALSE," ",(IF($M143&gt;0,INDEX('Bin Analysis'!$C$3:$S$10110,MATCH($L143,'Bin Analysis'!$L$3:$L$10110,0),MATCH(S$5,'Bin Analysis'!$C$2:$S$2,0))," ")))))</f>
        <v>no</v>
      </c>
      <c r="T143" s="68">
        <f>Assignments!K142</f>
        <v>1.03305846125</v>
      </c>
      <c r="U143" s="68">
        <f>Assignments!L142</f>
        <v>0.11775985895949333</v>
      </c>
      <c r="V143" s="74" t="str">
        <f>Assignments!V142</f>
        <v>Neutral</v>
      </c>
    </row>
    <row r="144" spans="1:22" x14ac:dyDescent="0.25">
      <c r="A144" s="89" t="s">
        <v>154</v>
      </c>
      <c r="B144" s="79">
        <v>9</v>
      </c>
      <c r="C144" s="79" t="s">
        <v>142</v>
      </c>
      <c r="D144" s="79">
        <v>0.29767594000000003</v>
      </c>
      <c r="E144" s="79">
        <v>5.714789E-2</v>
      </c>
      <c r="G144" s="40">
        <f>IFERROR('Data Transformation'!M142," ")</f>
        <v>137</v>
      </c>
      <c r="L144" s="66">
        <f t="shared" si="3"/>
        <v>138</v>
      </c>
      <c r="M144" s="67">
        <f>IF(L144=" "," ",(IF($L144&gt;0,INDEX('Bin Analysis'!$C$3:$S$10110,MATCH($L144,'Bin Analysis'!$L$3:$L$10110,0),MATCH(M$5,'Bin Analysis'!$C$2:$S$2,0))," ")))</f>
        <v>20</v>
      </c>
      <c r="N144" s="68">
        <f>IF($L144=" "," ",(IF($M144=FALSE," ",(IF($M144&gt;0,INDEX('Bin Analysis'!$C$3:$S$10110,MATCH($L144,'Bin Analysis'!$L$3:$L$10110,0),MATCH(N$5,'Bin Analysis'!$C$2:$S$2,0))," ")))))</f>
        <v>0</v>
      </c>
      <c r="O144" s="68">
        <f>IF($L144=" "," ",(IF($M144=FALSE," ",(IF($M144&gt;0,INDEX('Bin Analysis'!$C$3:$S$10110,MATCH($L144,'Bin Analysis'!$L$3:$L$10110,0),MATCH(O$5,'Bin Analysis'!$C$2:$S$2,0))," ")))))</f>
        <v>0.42105263157894735</v>
      </c>
      <c r="P144" s="68">
        <f>IF($L144=" "," ",(IF($M144=FALSE," ",(IF($M144&gt;0,INDEX('Bin Analysis'!$C$3:$S$10110,MATCH($L144,'Bin Analysis'!$L$3:$L$10110,0),MATCH(P$5,'Bin Analysis'!$C$2:$S$2,0))," ")))))</f>
        <v>0.6</v>
      </c>
      <c r="Q144" s="68">
        <f>IF($L144=" "," ",(IF($M144=FALSE," ",(IF($M144&gt;0,INDEX('Bin Analysis'!$C$3:$S$10110,MATCH($L144,'Bin Analysis'!$L$3:$L$10110,0),MATCH(Q$5,'Bin Analysis'!$C$2:$S$2,0))," ")))))</f>
        <v>0.56521739130434778</v>
      </c>
      <c r="R144" s="68">
        <f>IF($L144=" "," ",(IF($M144=FALSE," ",(IF($M144&gt;0,INDEX('Bin Analysis'!$C$3:$S$10110,MATCH($L144,'Bin Analysis'!$L$3:$L$10110,0),MATCH(R$5,'Bin Analysis'!$C$2:$S$2,0))," ")))))</f>
        <v>5.2631578947368418E-2</v>
      </c>
      <c r="S144" s="68" t="str">
        <f>IF($L144=" "," ",(IF($M144=FALSE," ",(IF($M144&gt;0,INDEX('Bin Analysis'!$C$3:$S$10110,MATCH($L144,'Bin Analysis'!$L$3:$L$10110,0),MATCH(S$5,'Bin Analysis'!$C$2:$S$2,0))," ")))))</f>
        <v>no</v>
      </c>
      <c r="T144" s="68">
        <f>Assignments!K143</f>
        <v>0.81280982421052628</v>
      </c>
      <c r="U144" s="68">
        <f>Assignments!L143</f>
        <v>0.20295016885058068</v>
      </c>
      <c r="V144" s="74" t="str">
        <f>Assignments!V143</f>
        <v>Rheostat</v>
      </c>
    </row>
    <row r="145" spans="1:22" x14ac:dyDescent="0.25">
      <c r="A145" s="89" t="s">
        <v>154</v>
      </c>
      <c r="B145" s="79">
        <v>9</v>
      </c>
      <c r="C145" s="79" t="s">
        <v>159</v>
      </c>
      <c r="D145" s="79">
        <v>0.32024004</v>
      </c>
      <c r="E145" s="79">
        <v>5.6771799999999997E-2</v>
      </c>
      <c r="G145" s="40">
        <f>IFERROR('Data Transformation'!M143," ")</f>
        <v>138</v>
      </c>
      <c r="L145" s="66">
        <f t="shared" si="3"/>
        <v>139</v>
      </c>
      <c r="M145" s="67">
        <f>IF(L145=" "," ",(IF($L145&gt;0,INDEX('Bin Analysis'!$C$3:$S$10110,MATCH($L145,'Bin Analysis'!$L$3:$L$10110,0),MATCH(M$5,'Bin Analysis'!$C$2:$S$2,0))," ")))</f>
        <v>14</v>
      </c>
      <c r="N145" s="68">
        <f>IF($L145=" "," ",(IF($M145=FALSE," ",(IF($M145&gt;0,INDEX('Bin Analysis'!$C$3:$S$10110,MATCH($L145,'Bin Analysis'!$L$3:$L$10110,0),MATCH(N$5,'Bin Analysis'!$C$2:$S$2,0))," ")))))</f>
        <v>0</v>
      </c>
      <c r="O145" s="68">
        <f>IF($L145=" "," ",(IF($M145=FALSE," ",(IF($M145&gt;0,INDEX('Bin Analysis'!$C$3:$S$10110,MATCH($L145,'Bin Analysis'!$L$3:$L$10110,0),MATCH(O$5,'Bin Analysis'!$C$2:$S$2,0))," ")))))</f>
        <v>0.38461538461538464</v>
      </c>
      <c r="P145" s="68">
        <f>IF($L145=" "," ",(IF($M145=FALSE," ",(IF($M145&gt;0,INDEX('Bin Analysis'!$C$3:$S$10110,MATCH($L145,'Bin Analysis'!$L$3:$L$10110,0),MATCH(P$5,'Bin Analysis'!$C$2:$S$2,0))," ")))))</f>
        <v>0.5</v>
      </c>
      <c r="Q145" s="68">
        <f>IF($L145=" "," ",(IF($M145=FALSE," ",(IF($M145&gt;0,INDEX('Bin Analysis'!$C$3:$S$10110,MATCH($L145,'Bin Analysis'!$L$3:$L$10110,0),MATCH(Q$5,'Bin Analysis'!$C$2:$S$2,0))," ")))))</f>
        <v>0.43478260869565216</v>
      </c>
      <c r="R145" s="68">
        <f>IF($L145=" "," ",(IF($M145=FALSE," ",(IF($M145&gt;0,INDEX('Bin Analysis'!$C$3:$S$10110,MATCH($L145,'Bin Analysis'!$L$3:$L$10110,0),MATCH(R$5,'Bin Analysis'!$C$2:$S$2,0))," ")))))</f>
        <v>0.38461538461538464</v>
      </c>
      <c r="S145" s="68" t="str">
        <f>IF($L145=" "," ",(IF($M145=FALSE," ",(IF($M145&gt;0,INDEX('Bin Analysis'!$C$3:$S$10110,MATCH($L145,'Bin Analysis'!$L$3:$L$10110,0),MATCH(S$5,'Bin Analysis'!$C$2:$S$2,0))," ")))))</f>
        <v>no</v>
      </c>
      <c r="T145" s="68">
        <f>Assignments!K144</f>
        <v>0.56872967230769234</v>
      </c>
      <c r="U145" s="68">
        <f>Assignments!L144</f>
        <v>0.40937574684917083</v>
      </c>
      <c r="V145" s="74" t="str">
        <f>Assignments!V144</f>
        <v>Adverse</v>
      </c>
    </row>
    <row r="146" spans="1:22" x14ac:dyDescent="0.25">
      <c r="A146" s="89" t="s">
        <v>154</v>
      </c>
      <c r="B146" s="79">
        <v>9</v>
      </c>
      <c r="C146" s="79" t="s">
        <v>156</v>
      </c>
      <c r="D146" s="79">
        <v>0.43145043</v>
      </c>
      <c r="E146" s="79">
        <v>8.9710300000000007E-2</v>
      </c>
      <c r="G146" s="40">
        <f>IFERROR('Data Transformation'!M144," ")</f>
        <v>139</v>
      </c>
      <c r="L146" s="66">
        <f t="shared" si="3"/>
        <v>140</v>
      </c>
      <c r="M146" s="67">
        <f>IF(L146=" "," ",(IF($L146&gt;0,INDEX('Bin Analysis'!$C$3:$S$10110,MATCH($L146,'Bin Analysis'!$L$3:$L$10110,0),MATCH(M$5,'Bin Analysis'!$C$2:$S$2,0))," ")))</f>
        <v>13</v>
      </c>
      <c r="N146" s="68">
        <f>IF($L146=" "," ",(IF($M146=FALSE," ",(IF($M146&gt;0,INDEX('Bin Analysis'!$C$3:$S$10110,MATCH($L146,'Bin Analysis'!$L$3:$L$10110,0),MATCH(N$5,'Bin Analysis'!$C$2:$S$2,0))," ")))))</f>
        <v>0</v>
      </c>
      <c r="O146" s="68">
        <f>IF($L146=" "," ",(IF($M146=FALSE," ",(IF($M146&gt;0,INDEX('Bin Analysis'!$C$3:$S$10110,MATCH($L146,'Bin Analysis'!$L$3:$L$10110,0),MATCH(O$5,'Bin Analysis'!$C$2:$S$2,0))," ")))))</f>
        <v>8.3333333333333329E-2</v>
      </c>
      <c r="P146" s="68">
        <f>IF($L146=" "," ",(IF($M146=FALSE," ",(IF($M146&gt;0,INDEX('Bin Analysis'!$C$3:$S$10110,MATCH($L146,'Bin Analysis'!$L$3:$L$10110,0),MATCH(P$5,'Bin Analysis'!$C$2:$S$2,0))," ")))))</f>
        <v>0.7</v>
      </c>
      <c r="Q146" s="68">
        <f>IF($L146=" "," ",(IF($M146=FALSE," ",(IF($M146&gt;0,INDEX('Bin Analysis'!$C$3:$S$10110,MATCH($L146,'Bin Analysis'!$L$3:$L$10110,0),MATCH(Q$5,'Bin Analysis'!$C$2:$S$2,0))," ")))))</f>
        <v>0.65217391304347827</v>
      </c>
      <c r="R146" s="68">
        <f>IF($L146=" "," ",(IF($M146=FALSE," ",(IF($M146&gt;0,INDEX('Bin Analysis'!$C$3:$S$10110,MATCH($L146,'Bin Analysis'!$L$3:$L$10110,0),MATCH(R$5,'Bin Analysis'!$C$2:$S$2,0))," ")))))</f>
        <v>0.16666666666666666</v>
      </c>
      <c r="S146" s="68" t="str">
        <f>IF($L146=" "," ",(IF($M146=FALSE," ",(IF($M146&gt;0,INDEX('Bin Analysis'!$C$3:$S$10110,MATCH($L146,'Bin Analysis'!$L$3:$L$10110,0),MATCH(S$5,'Bin Analysis'!$C$2:$S$2,0))," ")))))</f>
        <v>no</v>
      </c>
      <c r="T146" s="68">
        <f>Assignments!K145</f>
        <v>0.62637824666666664</v>
      </c>
      <c r="U146" s="68">
        <f>Assignments!L145</f>
        <v>0.26880637342433689</v>
      </c>
      <c r="V146" s="74" t="str">
        <f>Assignments!V145</f>
        <v>Rheostat</v>
      </c>
    </row>
    <row r="147" spans="1:22" x14ac:dyDescent="0.25">
      <c r="A147" s="89" t="s">
        <v>154</v>
      </c>
      <c r="B147" s="79">
        <v>9</v>
      </c>
      <c r="C147" s="79" t="s">
        <v>145</v>
      </c>
      <c r="D147" s="79">
        <v>0.52393617000000003</v>
      </c>
      <c r="E147" s="79">
        <v>8.882052E-2</v>
      </c>
      <c r="G147" s="40">
        <f>IFERROR('Data Transformation'!M145," ")</f>
        <v>140</v>
      </c>
      <c r="L147" s="66">
        <f t="shared" si="3"/>
        <v>141</v>
      </c>
      <c r="M147" s="67">
        <f>IF(L147=" "," ",(IF($L147&gt;0,INDEX('Bin Analysis'!$C$3:$S$10110,MATCH($L147,'Bin Analysis'!$L$3:$L$10110,0),MATCH(M$5,'Bin Analysis'!$C$2:$S$2,0))," ")))</f>
        <v>18</v>
      </c>
      <c r="N147" s="68">
        <f>IF($L147=" "," ",(IF($M147=FALSE," ",(IF($M147&gt;0,INDEX('Bin Analysis'!$C$3:$S$10110,MATCH($L147,'Bin Analysis'!$L$3:$L$10110,0),MATCH(N$5,'Bin Analysis'!$C$2:$S$2,0))," ")))))</f>
        <v>0</v>
      </c>
      <c r="O147" s="68">
        <f>IF($L147=" "," ",(IF($M147=FALSE," ",(IF($M147&gt;0,INDEX('Bin Analysis'!$C$3:$S$10110,MATCH($L147,'Bin Analysis'!$L$3:$L$10110,0),MATCH(O$5,'Bin Analysis'!$C$2:$S$2,0))," ")))))</f>
        <v>0.88235294117647056</v>
      </c>
      <c r="P147" s="68">
        <f>IF($L147=" "," ",(IF($M147=FALSE," ",(IF($M147&gt;0,INDEX('Bin Analysis'!$C$3:$S$10110,MATCH($L147,'Bin Analysis'!$L$3:$L$10110,0),MATCH(P$5,'Bin Analysis'!$C$2:$S$2,0))," ")))))</f>
        <v>0.4</v>
      </c>
      <c r="Q147" s="68">
        <f>IF($L147=" "," ",(IF($M147=FALSE," ",(IF($M147&gt;0,INDEX('Bin Analysis'!$C$3:$S$10110,MATCH($L147,'Bin Analysis'!$L$3:$L$10110,0),MATCH(Q$5,'Bin Analysis'!$C$2:$S$2,0))," ")))))</f>
        <v>0.2608695652173913</v>
      </c>
      <c r="R147" s="68">
        <f>IF($L147=" "," ",(IF($M147=FALSE," ",(IF($M147&gt;0,INDEX('Bin Analysis'!$C$3:$S$10110,MATCH($L147,'Bin Analysis'!$L$3:$L$10110,0),MATCH(R$5,'Bin Analysis'!$C$2:$S$2,0))," ")))))</f>
        <v>5.8823529411764705E-2</v>
      </c>
      <c r="S147" s="68" t="str">
        <f>IF($L147=" "," ",(IF($M147=FALSE," ",(IF($M147&gt;0,INDEX('Bin Analysis'!$C$3:$S$10110,MATCH($L147,'Bin Analysis'!$L$3:$L$10110,0),MATCH(S$5,'Bin Analysis'!$C$2:$S$2,0))," ")))))</f>
        <v>no</v>
      </c>
      <c r="T147" s="68">
        <f>Assignments!K146</f>
        <v>0.95266917058823519</v>
      </c>
      <c r="U147" s="68">
        <f>Assignments!L146</f>
        <v>0.21916762035517168</v>
      </c>
      <c r="V147" s="74" t="str">
        <f>Assignments!V146</f>
        <v>Neutral</v>
      </c>
    </row>
    <row r="148" spans="1:22" x14ac:dyDescent="0.25">
      <c r="A148" s="89" t="s">
        <v>154</v>
      </c>
      <c r="B148" s="79">
        <v>9</v>
      </c>
      <c r="C148" s="79" t="s">
        <v>153</v>
      </c>
      <c r="D148" s="79">
        <v>0.58608859999999996</v>
      </c>
      <c r="E148" s="79">
        <v>0.10237665</v>
      </c>
      <c r="G148" s="40">
        <f>IFERROR('Data Transformation'!M146," ")</f>
        <v>141</v>
      </c>
      <c r="L148" s="66">
        <f t="shared" si="3"/>
        <v>142</v>
      </c>
      <c r="M148" s="67">
        <f>IF(L148=" "," ",(IF($L148&gt;0,INDEX('Bin Analysis'!$C$3:$S$10110,MATCH($L148,'Bin Analysis'!$L$3:$L$10110,0),MATCH(M$5,'Bin Analysis'!$C$2:$S$2,0))," ")))</f>
        <v>18</v>
      </c>
      <c r="N148" s="68">
        <f>IF($L148=" "," ",(IF($M148=FALSE," ",(IF($M148&gt;0,INDEX('Bin Analysis'!$C$3:$S$10110,MATCH($L148,'Bin Analysis'!$L$3:$L$10110,0),MATCH(N$5,'Bin Analysis'!$C$2:$S$2,0))," ")))))</f>
        <v>0</v>
      </c>
      <c r="O148" s="68">
        <f>IF($L148=" "," ",(IF($M148=FALSE," ",(IF($M148&gt;0,INDEX('Bin Analysis'!$C$3:$S$10110,MATCH($L148,'Bin Analysis'!$L$3:$L$10110,0),MATCH(O$5,'Bin Analysis'!$C$2:$S$2,0))," ")))))</f>
        <v>0</v>
      </c>
      <c r="P148" s="68">
        <f>IF($L148=" "," ",(IF($M148=FALSE," ",(IF($M148&gt;0,INDEX('Bin Analysis'!$C$3:$S$10110,MATCH($L148,'Bin Analysis'!$L$3:$L$10110,0),MATCH(P$5,'Bin Analysis'!$C$2:$S$2,0))," ")))))</f>
        <v>0.2</v>
      </c>
      <c r="Q148" s="68">
        <f>IF($L148=" "," ",(IF($M148=FALSE," ",(IF($M148&gt;0,INDEX('Bin Analysis'!$C$3:$S$10110,MATCH($L148,'Bin Analysis'!$L$3:$L$10110,0),MATCH(Q$5,'Bin Analysis'!$C$2:$S$2,0))," ")))))</f>
        <v>8.6956521739130432E-2</v>
      </c>
      <c r="R148" s="68">
        <f>IF($L148=" "," ",(IF($M148=FALSE," ",(IF($M148&gt;0,INDEX('Bin Analysis'!$C$3:$S$10110,MATCH($L148,'Bin Analysis'!$L$3:$L$10110,0),MATCH(R$5,'Bin Analysis'!$C$2:$S$2,0))," ")))))</f>
        <v>1</v>
      </c>
      <c r="S148" s="68" t="str">
        <f>IF($L148=" "," ",(IF($M148=FALSE," ",(IF($M148&gt;0,INDEX('Bin Analysis'!$C$3:$S$10110,MATCH($L148,'Bin Analysis'!$L$3:$L$10110,0),MATCH(S$5,'Bin Analysis'!$C$2:$S$2,0))," ")))))</f>
        <v>yes</v>
      </c>
      <c r="T148" s="68">
        <f>Assignments!K147</f>
        <v>0.13087291941176471</v>
      </c>
      <c r="U148" s="68">
        <f>Assignments!L147</f>
        <v>4.7999369012217019E-2</v>
      </c>
      <c r="V148" s="74" t="str">
        <f>Assignments!V147</f>
        <v>Toggle</v>
      </c>
    </row>
    <row r="149" spans="1:22" x14ac:dyDescent="0.25">
      <c r="A149" s="89" t="s">
        <v>154</v>
      </c>
      <c r="B149" s="79">
        <v>9</v>
      </c>
      <c r="C149" s="79" t="s">
        <v>143</v>
      </c>
      <c r="D149" s="79">
        <v>0.68527457000000003</v>
      </c>
      <c r="E149" s="79">
        <v>8.8043730000000001E-2</v>
      </c>
      <c r="G149" s="40">
        <f>IFERROR('Data Transformation'!M147," ")</f>
        <v>142</v>
      </c>
      <c r="L149" s="66">
        <f t="shared" si="3"/>
        <v>143</v>
      </c>
      <c r="M149" s="67">
        <f>IF(L149=" "," ",(IF($L149&gt;0,INDEX('Bin Analysis'!$C$3:$S$10110,MATCH($L149,'Bin Analysis'!$L$3:$L$10110,0),MATCH(M$5,'Bin Analysis'!$C$2:$S$2,0))," ")))</f>
        <v>20</v>
      </c>
      <c r="N149" s="68">
        <f>IF($L149=" "," ",(IF($M149=FALSE," ",(IF($M149&gt;0,INDEX('Bin Analysis'!$C$3:$S$10110,MATCH($L149,'Bin Analysis'!$L$3:$L$10110,0),MATCH(N$5,'Bin Analysis'!$C$2:$S$2,0))," ")))))</f>
        <v>0</v>
      </c>
      <c r="O149" s="68">
        <f>IF($L149=" "," ",(IF($M149=FALSE," ",(IF($M149&gt;0,INDEX('Bin Analysis'!$C$3:$S$10110,MATCH($L149,'Bin Analysis'!$L$3:$L$10110,0),MATCH(O$5,'Bin Analysis'!$C$2:$S$2,0))," ")))))</f>
        <v>0.31578947368421051</v>
      </c>
      <c r="P149" s="68">
        <f>IF($L149=" "," ",(IF($M149=FALSE," ",(IF($M149&gt;0,INDEX('Bin Analysis'!$C$3:$S$10110,MATCH($L149,'Bin Analysis'!$L$3:$L$10110,0),MATCH(P$5,'Bin Analysis'!$C$2:$S$2,0))," ")))))</f>
        <v>0.7</v>
      </c>
      <c r="Q149" s="68">
        <f>IF($L149=" "," ",(IF($M149=FALSE," ",(IF($M149&gt;0,INDEX('Bin Analysis'!$C$3:$S$10110,MATCH($L149,'Bin Analysis'!$L$3:$L$10110,0),MATCH(Q$5,'Bin Analysis'!$C$2:$S$2,0))," ")))))</f>
        <v>0.65217391304347827</v>
      </c>
      <c r="R149" s="68">
        <f>IF($L149=" "," ",(IF($M149=FALSE," ",(IF($M149&gt;0,INDEX('Bin Analysis'!$C$3:$S$10110,MATCH($L149,'Bin Analysis'!$L$3:$L$10110,0),MATCH(R$5,'Bin Analysis'!$C$2:$S$2,0))," ")))))</f>
        <v>5.2631578947368418E-2</v>
      </c>
      <c r="S149" s="68" t="str">
        <f>IF($L149=" "," ",(IF($M149=FALSE," ",(IF($M149&gt;0,INDEX('Bin Analysis'!$C$3:$S$10110,MATCH($L149,'Bin Analysis'!$L$3:$L$10110,0),MATCH(S$5,'Bin Analysis'!$C$2:$S$2,0))," ")))))</f>
        <v>no</v>
      </c>
      <c r="T149" s="68">
        <f>Assignments!K148</f>
        <v>0.68003165263157894</v>
      </c>
      <c r="U149" s="68">
        <f>Assignments!L148</f>
        <v>0.24457195083841438</v>
      </c>
      <c r="V149" s="74" t="str">
        <f>Assignments!V148</f>
        <v>Rheostat</v>
      </c>
    </row>
    <row r="150" spans="1:22" x14ac:dyDescent="0.25">
      <c r="A150" s="89" t="s">
        <v>154</v>
      </c>
      <c r="B150" s="79">
        <v>9</v>
      </c>
      <c r="C150" s="79" t="s">
        <v>146</v>
      </c>
      <c r="D150" s="79">
        <v>0.72375303000000002</v>
      </c>
      <c r="E150" s="79">
        <v>3.7584390000000002E-2</v>
      </c>
      <c r="G150" s="40">
        <f>IFERROR('Data Transformation'!M148," ")</f>
        <v>143</v>
      </c>
      <c r="L150" s="66">
        <f t="shared" si="3"/>
        <v>144</v>
      </c>
      <c r="M150" s="67">
        <f>IF(L150=" "," ",(IF($L150&gt;0,INDEX('Bin Analysis'!$C$3:$S$10110,MATCH($L150,'Bin Analysis'!$L$3:$L$10110,0),MATCH(M$5,'Bin Analysis'!$C$2:$S$2,0))," ")))</f>
        <v>17</v>
      </c>
      <c r="N150" s="68">
        <f>IF($L150=" "," ",(IF($M150=FALSE," ",(IF($M150&gt;0,INDEX('Bin Analysis'!$C$3:$S$10110,MATCH($L150,'Bin Analysis'!$L$3:$L$10110,0),MATCH(N$5,'Bin Analysis'!$C$2:$S$2,0))," ")))))</f>
        <v>0</v>
      </c>
      <c r="O150" s="68">
        <f>IF($L150=" "," ",(IF($M150=FALSE," ",(IF($M150&gt;0,INDEX('Bin Analysis'!$C$3:$S$10110,MATCH($L150,'Bin Analysis'!$L$3:$L$10110,0),MATCH(O$5,'Bin Analysis'!$C$2:$S$2,0))," ")))))</f>
        <v>0</v>
      </c>
      <c r="P150" s="68">
        <f>IF($L150=" "," ",(IF($M150=FALSE," ",(IF($M150&gt;0,INDEX('Bin Analysis'!$C$3:$S$10110,MATCH($L150,'Bin Analysis'!$L$3:$L$10110,0),MATCH(P$5,'Bin Analysis'!$C$2:$S$2,0))," ")))))</f>
        <v>0.6</v>
      </c>
      <c r="Q150" s="68">
        <f>IF($L150=" "," ",(IF($M150=FALSE," ",(IF($M150&gt;0,INDEX('Bin Analysis'!$C$3:$S$10110,MATCH($L150,'Bin Analysis'!$L$3:$L$10110,0),MATCH(Q$5,'Bin Analysis'!$C$2:$S$2,0))," ")))))</f>
        <v>0.56521739130434778</v>
      </c>
      <c r="R150" s="68">
        <f>IF($L150=" "," ",(IF($M150=FALSE," ",(IF($M150&gt;0,INDEX('Bin Analysis'!$C$3:$S$10110,MATCH($L150,'Bin Analysis'!$L$3:$L$10110,0),MATCH(R$5,'Bin Analysis'!$C$2:$S$2,0))," ")))))</f>
        <v>0.75</v>
      </c>
      <c r="S150" s="68" t="str">
        <f>IF($L150=" "," ",(IF($M150=FALSE," ",(IF($M150&gt;0,INDEX('Bin Analysis'!$C$3:$S$10110,MATCH($L150,'Bin Analysis'!$L$3:$L$10110,0),MATCH(S$5,'Bin Analysis'!$C$2:$S$2,0))," ")))))</f>
        <v>no</v>
      </c>
      <c r="T150" s="68">
        <f>Assignments!K149</f>
        <v>0.27732636625000001</v>
      </c>
      <c r="U150" s="68">
        <f>Assignments!L149</f>
        <v>0.27269810142828993</v>
      </c>
      <c r="V150" s="74" t="str">
        <f>Assignments!V149</f>
        <v>Toggle</v>
      </c>
    </row>
    <row r="151" spans="1:22" x14ac:dyDescent="0.25">
      <c r="A151" s="89" t="s">
        <v>154</v>
      </c>
      <c r="B151" s="79">
        <v>9</v>
      </c>
      <c r="C151" s="79" t="s">
        <v>157</v>
      </c>
      <c r="D151" s="79">
        <v>0.73139080000000001</v>
      </c>
      <c r="E151" s="79">
        <v>6.6713880000000003E-2</v>
      </c>
      <c r="G151" s="40">
        <f>IFERROR('Data Transformation'!M149," ")</f>
        <v>144</v>
      </c>
      <c r="L151" s="66">
        <f t="shared" si="3"/>
        <v>145</v>
      </c>
      <c r="M151" s="67">
        <f>IF(L151=" "," ",(IF($L151&gt;0,INDEX('Bin Analysis'!$C$3:$S$10110,MATCH($L151,'Bin Analysis'!$L$3:$L$10110,0),MATCH(M$5,'Bin Analysis'!$C$2:$S$2,0))," ")))</f>
        <v>16</v>
      </c>
      <c r="N151" s="68">
        <f>IF($L151=" "," ",(IF($M151=FALSE," ",(IF($M151&gt;0,INDEX('Bin Analysis'!$C$3:$S$10110,MATCH($L151,'Bin Analysis'!$L$3:$L$10110,0),MATCH(N$5,'Bin Analysis'!$C$2:$S$2,0))," ")))))</f>
        <v>0</v>
      </c>
      <c r="O151" s="68">
        <f>IF($L151=" "," ",(IF($M151=FALSE," ",(IF($M151&gt;0,INDEX('Bin Analysis'!$C$3:$S$10110,MATCH($L151,'Bin Analysis'!$L$3:$L$10110,0),MATCH(O$5,'Bin Analysis'!$C$2:$S$2,0))," ")))))</f>
        <v>6.6666666666666666E-2</v>
      </c>
      <c r="P151" s="68">
        <f>IF($L151=" "," ",(IF($M151=FALSE," ",(IF($M151&gt;0,INDEX('Bin Analysis'!$C$3:$S$10110,MATCH($L151,'Bin Analysis'!$L$3:$L$10110,0),MATCH(P$5,'Bin Analysis'!$C$2:$S$2,0))," ")))))</f>
        <v>0.6</v>
      </c>
      <c r="Q151" s="68">
        <f>IF($L151=" "," ",(IF($M151=FALSE," ",(IF($M151&gt;0,INDEX('Bin Analysis'!$C$3:$S$10110,MATCH($L151,'Bin Analysis'!$L$3:$L$10110,0),MATCH(Q$5,'Bin Analysis'!$C$2:$S$2,0))," ")))))</f>
        <v>0.56521739130434778</v>
      </c>
      <c r="R151" s="68">
        <f>IF($L151=" "," ",(IF($M151=FALSE," ",(IF($M151&gt;0,INDEX('Bin Analysis'!$C$3:$S$10110,MATCH($L151,'Bin Analysis'!$L$3:$L$10110,0),MATCH(R$5,'Bin Analysis'!$C$2:$S$2,0))," ")))))</f>
        <v>0.46666666666666667</v>
      </c>
      <c r="S151" s="68" t="str">
        <f>IF($L151=" "," ",(IF($M151=FALSE," ",(IF($M151&gt;0,INDEX('Bin Analysis'!$C$3:$S$10110,MATCH($L151,'Bin Analysis'!$L$3:$L$10110,0),MATCH(S$5,'Bin Analysis'!$C$2:$S$2,0))," ")))))</f>
        <v>no</v>
      </c>
      <c r="T151" s="68">
        <f>Assignments!K150</f>
        <v>0.41285765666666663</v>
      </c>
      <c r="U151" s="68">
        <f>Assignments!L150</f>
        <v>0.25155860678689562</v>
      </c>
      <c r="V151" s="74" t="str">
        <f>Assignments!V150</f>
        <v>Rheostat</v>
      </c>
    </row>
    <row r="152" spans="1:22" x14ac:dyDescent="0.25">
      <c r="A152" s="89" t="s">
        <v>154</v>
      </c>
      <c r="B152" s="79">
        <v>9</v>
      </c>
      <c r="C152" s="79" t="s">
        <v>9</v>
      </c>
      <c r="D152" s="79">
        <v>0.79800987999999995</v>
      </c>
      <c r="E152" s="79">
        <v>4.7958319999999999E-2</v>
      </c>
      <c r="G152" s="40">
        <f>IFERROR('Data Transformation'!M150," ")</f>
        <v>145</v>
      </c>
      <c r="L152" s="66">
        <f t="shared" si="3"/>
        <v>146</v>
      </c>
      <c r="M152" s="67">
        <f>IF(L152=" "," ",(IF($L152&gt;0,INDEX('Bin Analysis'!$C$3:$S$10110,MATCH($L152,'Bin Analysis'!$L$3:$L$10110,0),MATCH(M$5,'Bin Analysis'!$C$2:$S$2,0))," ")))</f>
        <v>13</v>
      </c>
      <c r="N152" s="68">
        <f>IF($L152=" "," ",(IF($M152=FALSE," ",(IF($M152&gt;0,INDEX('Bin Analysis'!$C$3:$S$10110,MATCH($L152,'Bin Analysis'!$L$3:$L$10110,0),MATCH(N$5,'Bin Analysis'!$C$2:$S$2,0))," ")))))</f>
        <v>0</v>
      </c>
      <c r="O152" s="68">
        <f>IF($L152=" "," ",(IF($M152=FALSE," ",(IF($M152&gt;0,INDEX('Bin Analysis'!$C$3:$S$10110,MATCH($L152,'Bin Analysis'!$L$3:$L$10110,0),MATCH(O$5,'Bin Analysis'!$C$2:$S$2,0))," ")))))</f>
        <v>0.5</v>
      </c>
      <c r="P152" s="68">
        <f>IF($L152=" "," ",(IF($M152=FALSE," ",(IF($M152&gt;0,INDEX('Bin Analysis'!$C$3:$S$10110,MATCH($L152,'Bin Analysis'!$L$3:$L$10110,0),MATCH(P$5,'Bin Analysis'!$C$2:$S$2,0))," ")))))</f>
        <v>0.4</v>
      </c>
      <c r="Q152" s="68">
        <f>IF($L152=" "," ",(IF($M152=FALSE," ",(IF($M152&gt;0,INDEX('Bin Analysis'!$C$3:$S$10110,MATCH($L152,'Bin Analysis'!$L$3:$L$10110,0),MATCH(Q$5,'Bin Analysis'!$C$2:$S$2,0))," ")))))</f>
        <v>0.30434782608695654</v>
      </c>
      <c r="R152" s="68">
        <f>IF($L152=" "," ",(IF($M152=FALSE," ",(IF($M152&gt;0,INDEX('Bin Analysis'!$C$3:$S$10110,MATCH($L152,'Bin Analysis'!$L$3:$L$10110,0),MATCH(R$5,'Bin Analysis'!$C$2:$S$2,0))," ")))))</f>
        <v>8.3333333333333329E-2</v>
      </c>
      <c r="S152" s="68" t="str">
        <f>IF($L152=" "," ",(IF($M152=FALSE," ",(IF($M152&gt;0,INDEX('Bin Analysis'!$C$3:$S$10110,MATCH($L152,'Bin Analysis'!$L$3:$L$10110,0),MATCH(S$5,'Bin Analysis'!$C$2:$S$2,0))," ")))))</f>
        <v>no</v>
      </c>
      <c r="T152" s="68">
        <f>Assignments!K151</f>
        <v>0.84017649666666661</v>
      </c>
      <c r="U152" s="68">
        <f>Assignments!L151</f>
        <v>0.21883096623160578</v>
      </c>
      <c r="V152" s="74" t="str">
        <f>Assignments!V151</f>
        <v>Moderate</v>
      </c>
    </row>
    <row r="153" spans="1:22" x14ac:dyDescent="0.25">
      <c r="A153" s="89" t="s">
        <v>154</v>
      </c>
      <c r="B153" s="79">
        <v>9</v>
      </c>
      <c r="C153" s="79" t="s">
        <v>147</v>
      </c>
      <c r="D153" s="79">
        <v>0.81406445999999999</v>
      </c>
      <c r="E153" s="79">
        <v>0.10609378</v>
      </c>
      <c r="G153" s="40">
        <f>IFERROR('Data Transformation'!M151," ")</f>
        <v>146</v>
      </c>
      <c r="L153" s="66">
        <f t="shared" si="3"/>
        <v>147</v>
      </c>
      <c r="M153" s="67">
        <f>IF(L153=" "," ",(IF($L153&gt;0,INDEX('Bin Analysis'!$C$3:$S$10110,MATCH($L153,'Bin Analysis'!$L$3:$L$10110,0),MATCH(M$5,'Bin Analysis'!$C$2:$S$2,0))," ")))</f>
        <v>16</v>
      </c>
      <c r="N153" s="68">
        <f>IF($L153=" "," ",(IF($M153=FALSE," ",(IF($M153&gt;0,INDEX('Bin Analysis'!$C$3:$S$10110,MATCH($L153,'Bin Analysis'!$L$3:$L$10110,0),MATCH(N$5,'Bin Analysis'!$C$2:$S$2,0))," ")))))</f>
        <v>0</v>
      </c>
      <c r="O153" s="68">
        <f>IF($L153=" "," ",(IF($M153=FALSE," ",(IF($M153&gt;0,INDEX('Bin Analysis'!$C$3:$S$10110,MATCH($L153,'Bin Analysis'!$L$3:$L$10110,0),MATCH(O$5,'Bin Analysis'!$C$2:$S$2,0))," ")))))</f>
        <v>0.13333333333333333</v>
      </c>
      <c r="P153" s="68">
        <f>IF($L153=" "," ",(IF($M153=FALSE," ",(IF($M153&gt;0,INDEX('Bin Analysis'!$C$3:$S$10110,MATCH($L153,'Bin Analysis'!$L$3:$L$10110,0),MATCH(P$5,'Bin Analysis'!$C$2:$S$2,0))," ")))))</f>
        <v>0.4</v>
      </c>
      <c r="Q153" s="68">
        <f>IF($L153=" "," ",(IF($M153=FALSE," ",(IF($M153&gt;0,INDEX('Bin Analysis'!$C$3:$S$10110,MATCH($L153,'Bin Analysis'!$L$3:$L$10110,0),MATCH(Q$5,'Bin Analysis'!$C$2:$S$2,0))," ")))))</f>
        <v>0.30434782608695654</v>
      </c>
      <c r="R153" s="68">
        <f>IF($L153=" "," ",(IF($M153=FALSE," ",(IF($M153&gt;0,INDEX('Bin Analysis'!$C$3:$S$10110,MATCH($L153,'Bin Analysis'!$L$3:$L$10110,0),MATCH(R$5,'Bin Analysis'!$C$2:$S$2,0))," ")))))</f>
        <v>0.8</v>
      </c>
      <c r="S153" s="68" t="str">
        <f>IF($L153=" "," ",(IF($M153=FALSE," ",(IF($M153&gt;0,INDEX('Bin Analysis'!$C$3:$S$10110,MATCH($L153,'Bin Analysis'!$L$3:$L$10110,0),MATCH(S$5,'Bin Analysis'!$C$2:$S$2,0))," ")))))</f>
        <v>no</v>
      </c>
      <c r="T153" s="68">
        <f>Assignments!K152</f>
        <v>0.26088156533333334</v>
      </c>
      <c r="U153" s="68">
        <f>Assignments!L152</f>
        <v>0.31431759522275754</v>
      </c>
      <c r="V153" s="74" t="str">
        <f>Assignments!V152</f>
        <v>Toggle</v>
      </c>
    </row>
    <row r="154" spans="1:22" x14ac:dyDescent="0.25">
      <c r="A154" s="89" t="s">
        <v>154</v>
      </c>
      <c r="B154" s="79">
        <v>9</v>
      </c>
      <c r="C154" s="79" t="s">
        <v>152</v>
      </c>
      <c r="D154" s="79">
        <v>0.82242578</v>
      </c>
      <c r="E154" s="79">
        <v>5.6171659999999998E-2</v>
      </c>
      <c r="G154" s="40">
        <f>IFERROR('Data Transformation'!M152," ")</f>
        <v>147</v>
      </c>
      <c r="L154" s="66">
        <f t="shared" si="3"/>
        <v>148</v>
      </c>
      <c r="M154" s="67">
        <f>IF(L154=" "," ",(IF($L154&gt;0,INDEX('Bin Analysis'!$C$3:$S$10110,MATCH($L154,'Bin Analysis'!$L$3:$L$10110,0),MATCH(M$5,'Bin Analysis'!$C$2:$S$2,0))," ")))</f>
        <v>13</v>
      </c>
      <c r="N154" s="68">
        <f>IF($L154=" "," ",(IF($M154=FALSE," ",(IF($M154&gt;0,INDEX('Bin Analysis'!$C$3:$S$10110,MATCH($L154,'Bin Analysis'!$L$3:$L$10110,0),MATCH(N$5,'Bin Analysis'!$C$2:$S$2,0))," ")))))</f>
        <v>0</v>
      </c>
      <c r="O154" s="68">
        <f>IF($L154=" "," ",(IF($M154=FALSE," ",(IF($M154&gt;0,INDEX('Bin Analysis'!$C$3:$S$10110,MATCH($L154,'Bin Analysis'!$L$3:$L$10110,0),MATCH(O$5,'Bin Analysis'!$C$2:$S$2,0))," ")))))</f>
        <v>8.3333333333333329E-2</v>
      </c>
      <c r="P154" s="68">
        <f>IF($L154=" "," ",(IF($M154=FALSE," ",(IF($M154&gt;0,INDEX('Bin Analysis'!$C$3:$S$10110,MATCH($L154,'Bin Analysis'!$L$3:$L$10110,0),MATCH(P$5,'Bin Analysis'!$C$2:$S$2,0))," ")))))</f>
        <v>0.5</v>
      </c>
      <c r="Q154" s="68">
        <f>IF($L154=" "," ",(IF($M154=FALSE," ",(IF($M154&gt;0,INDEX('Bin Analysis'!$C$3:$S$10110,MATCH($L154,'Bin Analysis'!$L$3:$L$10110,0),MATCH(Q$5,'Bin Analysis'!$C$2:$S$2,0))," ")))))</f>
        <v>0.39130434782608697</v>
      </c>
      <c r="R154" s="68">
        <f>IF($L154=" "," ",(IF($M154=FALSE," ",(IF($M154&gt;0,INDEX('Bin Analysis'!$C$3:$S$10110,MATCH($L154,'Bin Analysis'!$L$3:$L$10110,0),MATCH(R$5,'Bin Analysis'!$C$2:$S$2,0))," ")))))</f>
        <v>0.58333333333333337</v>
      </c>
      <c r="S154" s="68" t="str">
        <f>IF($L154=" "," ",(IF($M154=FALSE," ",(IF($M154&gt;0,INDEX('Bin Analysis'!$C$3:$S$10110,MATCH($L154,'Bin Analysis'!$L$3:$L$10110,0),MATCH(S$5,'Bin Analysis'!$C$2:$S$2,0))," ")))))</f>
        <v>no</v>
      </c>
      <c r="T154" s="68">
        <f>Assignments!K153</f>
        <v>0.39410499999999998</v>
      </c>
      <c r="U154" s="68">
        <f>Assignments!L153</f>
        <v>0.35156377878846728</v>
      </c>
      <c r="V154" s="74" t="str">
        <f>Assignments!V153</f>
        <v>Adverse</v>
      </c>
    </row>
    <row r="155" spans="1:22" x14ac:dyDescent="0.25">
      <c r="A155" s="89" t="s">
        <v>154</v>
      </c>
      <c r="B155" s="79">
        <v>9</v>
      </c>
      <c r="C155" s="79" t="s">
        <v>144</v>
      </c>
      <c r="D155" s="79">
        <v>0.96262126999999997</v>
      </c>
      <c r="E155" s="79">
        <v>4.6790850000000002E-2</v>
      </c>
      <c r="G155" s="40">
        <f>IFERROR('Data Transformation'!M153," ")</f>
        <v>148</v>
      </c>
      <c r="L155" s="66">
        <f t="shared" si="3"/>
        <v>149</v>
      </c>
      <c r="M155" s="67">
        <f>IF(L155=" "," ",(IF($L155&gt;0,INDEX('Bin Analysis'!$C$3:$S$10110,MATCH($L155,'Bin Analysis'!$L$3:$L$10110,0),MATCH(M$5,'Bin Analysis'!$C$2:$S$2,0))," ")))</f>
        <v>11</v>
      </c>
      <c r="N155" s="68">
        <f>IF($L155=" "," ",(IF($M155=FALSE," ",(IF($M155&gt;0,INDEX('Bin Analysis'!$C$3:$S$10110,MATCH($L155,'Bin Analysis'!$L$3:$L$10110,0),MATCH(N$5,'Bin Analysis'!$C$2:$S$2,0))," ")))))</f>
        <v>0</v>
      </c>
      <c r="O155" s="68">
        <f>IF($L155=" "," ",(IF($M155=FALSE," ",(IF($M155&gt;0,INDEX('Bin Analysis'!$C$3:$S$10110,MATCH($L155,'Bin Analysis'!$L$3:$L$10110,0),MATCH(O$5,'Bin Analysis'!$C$2:$S$2,0))," ")))))</f>
        <v>0</v>
      </c>
      <c r="P155" s="68">
        <f>IF($L155=" "," ",(IF($M155=FALSE," ",(IF($M155&gt;0,INDEX('Bin Analysis'!$C$3:$S$10110,MATCH($L155,'Bin Analysis'!$L$3:$L$10110,0),MATCH(P$5,'Bin Analysis'!$C$2:$S$2,0))," ")))))</f>
        <v>0.2</v>
      </c>
      <c r="Q155" s="68">
        <f>IF($L155=" "," ",(IF($M155=FALSE," ",(IF($M155&gt;0,INDEX('Bin Analysis'!$C$3:$S$10110,MATCH($L155,'Bin Analysis'!$L$3:$L$10110,0),MATCH(Q$5,'Bin Analysis'!$C$2:$S$2,0))," ")))))</f>
        <v>8.6956521739130432E-2</v>
      </c>
      <c r="R155" s="68">
        <f>IF($L155=" "," ",(IF($M155=FALSE," ",(IF($M155&gt;0,INDEX('Bin Analysis'!$C$3:$S$10110,MATCH($L155,'Bin Analysis'!$L$3:$L$10110,0),MATCH(R$5,'Bin Analysis'!$C$2:$S$2,0))," ")))))</f>
        <v>1</v>
      </c>
      <c r="S155" s="68" t="str">
        <f>IF($L155=" "," ",(IF($M155=FALSE," ",(IF($M155&gt;0,INDEX('Bin Analysis'!$C$3:$S$10110,MATCH($L155,'Bin Analysis'!$L$3:$L$10110,0),MATCH(S$5,'Bin Analysis'!$C$2:$S$2,0))," ")))))</f>
        <v>yes</v>
      </c>
      <c r="T155" s="68">
        <f>Assignments!K154</f>
        <v>0.11560887</v>
      </c>
      <c r="U155" s="68">
        <f>Assignments!L154</f>
        <v>4.0667292212749236E-2</v>
      </c>
      <c r="V155" s="74" t="str">
        <f>Assignments!V154</f>
        <v>Toggle</v>
      </c>
    </row>
    <row r="156" spans="1:22" x14ac:dyDescent="0.25">
      <c r="A156" s="89" t="s">
        <v>154</v>
      </c>
      <c r="B156" s="79">
        <v>9</v>
      </c>
      <c r="C156" s="79" t="s">
        <v>160</v>
      </c>
      <c r="D156" s="79">
        <v>0.97358157999999995</v>
      </c>
      <c r="E156" s="79">
        <v>4.5042730000000003E-2</v>
      </c>
      <c r="G156" s="40">
        <f>IFERROR('Data Transformation'!M154," ")</f>
        <v>149</v>
      </c>
      <c r="L156" s="66">
        <f t="shared" si="3"/>
        <v>150</v>
      </c>
      <c r="M156" s="67">
        <f>IF(L156=" "," ",(IF($L156&gt;0,INDEX('Bin Analysis'!$C$3:$S$10110,MATCH($L156,'Bin Analysis'!$L$3:$L$10110,0),MATCH(M$5,'Bin Analysis'!$C$2:$S$2,0))," ")))</f>
        <v>15</v>
      </c>
      <c r="N156" s="68">
        <f>IF($L156=" "," ",(IF($M156=FALSE," ",(IF($M156&gt;0,INDEX('Bin Analysis'!$C$3:$S$10110,MATCH($L156,'Bin Analysis'!$L$3:$L$10110,0),MATCH(N$5,'Bin Analysis'!$C$2:$S$2,0))," ")))))</f>
        <v>0</v>
      </c>
      <c r="O156" s="68">
        <f>IF($L156=" "," ",(IF($M156=FALSE," ",(IF($M156&gt;0,INDEX('Bin Analysis'!$C$3:$S$10110,MATCH($L156,'Bin Analysis'!$L$3:$L$10110,0),MATCH(O$5,'Bin Analysis'!$C$2:$S$2,0))," ")))))</f>
        <v>0</v>
      </c>
      <c r="P156" s="68">
        <f>IF($L156=" "," ",(IF($M156=FALSE," ",(IF($M156&gt;0,INDEX('Bin Analysis'!$C$3:$S$10110,MATCH($L156,'Bin Analysis'!$L$3:$L$10110,0),MATCH(P$5,'Bin Analysis'!$C$2:$S$2,0))," ")))))</f>
        <v>0.3</v>
      </c>
      <c r="Q156" s="68">
        <f>IF($L156=" "," ",(IF($M156=FALSE," ",(IF($M156&gt;0,INDEX('Bin Analysis'!$C$3:$S$10110,MATCH($L156,'Bin Analysis'!$L$3:$L$10110,0),MATCH(Q$5,'Bin Analysis'!$C$2:$S$2,0))," ")))))</f>
        <v>0.21739130434782608</v>
      </c>
      <c r="R156" s="68">
        <f>IF($L156=" "," ",(IF($M156=FALSE," ",(IF($M156&gt;0,INDEX('Bin Analysis'!$C$3:$S$10110,MATCH($L156,'Bin Analysis'!$L$3:$L$10110,0),MATCH(R$5,'Bin Analysis'!$C$2:$S$2,0))," ")))))</f>
        <v>0.9285714285714286</v>
      </c>
      <c r="S156" s="68" t="str">
        <f>IF($L156=" "," ",(IF($M156=FALSE," ",(IF($M156&gt;0,INDEX('Bin Analysis'!$C$3:$S$10110,MATCH($L156,'Bin Analysis'!$L$3:$L$10110,0),MATCH(S$5,'Bin Analysis'!$C$2:$S$2,0))," ")))))</f>
        <v>no</v>
      </c>
      <c r="T156" s="68">
        <f>Assignments!K155</f>
        <v>0.15651254714285714</v>
      </c>
      <c r="U156" s="68">
        <f>Assignments!L155</f>
        <v>0.12391698078750833</v>
      </c>
      <c r="V156" s="74" t="str">
        <f>Assignments!V155</f>
        <v>Toggle</v>
      </c>
    </row>
    <row r="157" spans="1:22" x14ac:dyDescent="0.25">
      <c r="A157" s="89" t="s">
        <v>154</v>
      </c>
      <c r="B157" s="79">
        <v>9</v>
      </c>
      <c r="C157" s="79" t="s">
        <v>148</v>
      </c>
      <c r="D157" s="79">
        <v>0.98030806999999998</v>
      </c>
      <c r="E157" s="79">
        <v>3.5269969999999998E-2</v>
      </c>
      <c r="G157" s="40">
        <f>IFERROR('Data Transformation'!M155," ")</f>
        <v>150</v>
      </c>
      <c r="L157" s="66">
        <f t="shared" si="3"/>
        <v>151</v>
      </c>
      <c r="M157" s="67">
        <f>IF(L157=" "," ",(IF($L157&gt;0,INDEX('Bin Analysis'!$C$3:$S$10110,MATCH($L157,'Bin Analysis'!$L$3:$L$10110,0),MATCH(M$5,'Bin Analysis'!$C$2:$S$2,0))," ")))</f>
        <v>19</v>
      </c>
      <c r="N157" s="68">
        <f>IF($L157=" "," ",(IF($M157=FALSE," ",(IF($M157&gt;0,INDEX('Bin Analysis'!$C$3:$S$10110,MATCH($L157,'Bin Analysis'!$L$3:$L$10110,0),MATCH(N$5,'Bin Analysis'!$C$2:$S$2,0))," ")))))</f>
        <v>0</v>
      </c>
      <c r="O157" s="68">
        <f>IF($L157=" "," ",(IF($M157=FALSE," ",(IF($M157&gt;0,INDEX('Bin Analysis'!$C$3:$S$10110,MATCH($L157,'Bin Analysis'!$L$3:$L$10110,0),MATCH(O$5,'Bin Analysis'!$C$2:$S$2,0))," ")))))</f>
        <v>0</v>
      </c>
      <c r="P157" s="68">
        <f>IF($L157=" "," ",(IF($M157=FALSE," ",(IF($M157&gt;0,INDEX('Bin Analysis'!$C$3:$S$10110,MATCH($L157,'Bin Analysis'!$L$3:$L$10110,0),MATCH(P$5,'Bin Analysis'!$C$2:$S$2,0))," ")))))</f>
        <v>0.5</v>
      </c>
      <c r="Q157" s="68">
        <f>IF($L157=" "," ",(IF($M157=FALSE," ",(IF($M157&gt;0,INDEX('Bin Analysis'!$C$3:$S$10110,MATCH($L157,'Bin Analysis'!$L$3:$L$10110,0),MATCH(Q$5,'Bin Analysis'!$C$2:$S$2,0))," ")))))</f>
        <v>0.47826086956521741</v>
      </c>
      <c r="R157" s="68">
        <f>IF($L157=" "," ",(IF($M157=FALSE," ",(IF($M157&gt;0,INDEX('Bin Analysis'!$C$3:$S$10110,MATCH($L157,'Bin Analysis'!$L$3:$L$10110,0),MATCH(R$5,'Bin Analysis'!$C$2:$S$2,0))," ")))))</f>
        <v>0.72222222222222221</v>
      </c>
      <c r="S157" s="68" t="str">
        <f>IF($L157=" "," ",(IF($M157=FALSE," ",(IF($M157&gt;0,INDEX('Bin Analysis'!$C$3:$S$10110,MATCH($L157,'Bin Analysis'!$L$3:$L$10110,0),MATCH(S$5,'Bin Analysis'!$C$2:$S$2,0))," ")))))</f>
        <v>no</v>
      </c>
      <c r="T157" s="68">
        <f>Assignments!K156</f>
        <v>0.25681912722222222</v>
      </c>
      <c r="U157" s="68">
        <f>Assignments!L156</f>
        <v>0.30711396445663758</v>
      </c>
      <c r="V157" s="74" t="str">
        <f>Assignments!V156</f>
        <v>Toggle</v>
      </c>
    </row>
    <row r="158" spans="1:22" x14ac:dyDescent="0.25">
      <c r="A158" s="89" t="s">
        <v>154</v>
      </c>
      <c r="B158" s="79">
        <v>9</v>
      </c>
      <c r="C158" s="79" t="s">
        <v>155</v>
      </c>
      <c r="D158" s="79">
        <v>0.99372243999999998</v>
      </c>
      <c r="E158" s="79">
        <v>5.9917810000000002E-2</v>
      </c>
      <c r="G158" s="40">
        <f>IFERROR('Data Transformation'!M156," ")</f>
        <v>151</v>
      </c>
      <c r="L158" s="66">
        <f t="shared" si="3"/>
        <v>152</v>
      </c>
      <c r="M158" s="67">
        <f>IF(L158=" "," ",(IF($L158&gt;0,INDEX('Bin Analysis'!$C$3:$S$10110,MATCH($L158,'Bin Analysis'!$L$3:$L$10110,0),MATCH(M$5,'Bin Analysis'!$C$2:$S$2,0))," ")))</f>
        <v>16</v>
      </c>
      <c r="N158" s="68">
        <f>IF($L158=" "," ",(IF($M158=FALSE," ",(IF($M158&gt;0,INDEX('Bin Analysis'!$C$3:$S$10110,MATCH($L158,'Bin Analysis'!$L$3:$L$10110,0),MATCH(N$5,'Bin Analysis'!$C$2:$S$2,0))," ")))))</f>
        <v>0</v>
      </c>
      <c r="O158" s="68">
        <f>IF($L158=" "," ",(IF($M158=FALSE," ",(IF($M158&gt;0,INDEX('Bin Analysis'!$C$3:$S$10110,MATCH($L158,'Bin Analysis'!$L$3:$L$10110,0),MATCH(O$5,'Bin Analysis'!$C$2:$S$2,0))," ")))))</f>
        <v>6.6666666666666666E-2</v>
      </c>
      <c r="P158" s="68">
        <f>IF($L158=" "," ",(IF($M158=FALSE," ",(IF($M158&gt;0,INDEX('Bin Analysis'!$C$3:$S$10110,MATCH($L158,'Bin Analysis'!$L$3:$L$10110,0),MATCH(P$5,'Bin Analysis'!$C$2:$S$2,0))," ")))))</f>
        <v>0.6</v>
      </c>
      <c r="Q158" s="68">
        <f>IF($L158=" "," ",(IF($M158=FALSE," ",(IF($M158&gt;0,INDEX('Bin Analysis'!$C$3:$S$10110,MATCH($L158,'Bin Analysis'!$L$3:$L$10110,0),MATCH(Q$5,'Bin Analysis'!$C$2:$S$2,0))," ")))))</f>
        <v>0.56521739130434778</v>
      </c>
      <c r="R158" s="68">
        <f>IF($L158=" "," ",(IF($M158=FALSE," ",(IF($M158&gt;0,INDEX('Bin Analysis'!$C$3:$S$10110,MATCH($L158,'Bin Analysis'!$L$3:$L$10110,0),MATCH(R$5,'Bin Analysis'!$C$2:$S$2,0))," ")))))</f>
        <v>0.6</v>
      </c>
      <c r="S158" s="68" t="str">
        <f>IF($L158=" "," ",(IF($M158=FALSE," ",(IF($M158&gt;0,INDEX('Bin Analysis'!$C$3:$S$10110,MATCH($L158,'Bin Analysis'!$L$3:$L$10110,0),MATCH(S$5,'Bin Analysis'!$C$2:$S$2,0))," ")))))</f>
        <v>no</v>
      </c>
      <c r="T158" s="68">
        <f>Assignments!K157</f>
        <v>0.33525644799999998</v>
      </c>
      <c r="U158" s="68">
        <f>Assignments!L157</f>
        <v>0.30993279055019368</v>
      </c>
      <c r="V158" s="74" t="str">
        <f>Assignments!V157</f>
        <v>Rheostat</v>
      </c>
    </row>
    <row r="159" spans="1:22" x14ac:dyDescent="0.25">
      <c r="A159" s="89" t="s">
        <v>154</v>
      </c>
      <c r="B159" s="79">
        <v>9</v>
      </c>
      <c r="C159" s="79" t="s">
        <v>151</v>
      </c>
      <c r="D159" s="79">
        <v>1.08056621</v>
      </c>
      <c r="E159" s="79">
        <v>5.3338240000000002E-2</v>
      </c>
      <c r="G159" s="40">
        <f>IFERROR('Data Transformation'!M157," ")</f>
        <v>152</v>
      </c>
      <c r="L159" s="66">
        <f t="shared" si="3"/>
        <v>153</v>
      </c>
      <c r="M159" s="67">
        <f>IF(L159=" "," ",(IF($L159&gt;0,INDEX('Bin Analysis'!$C$3:$S$10110,MATCH($L159,'Bin Analysis'!$L$3:$L$10110,0),MATCH(M$5,'Bin Analysis'!$C$2:$S$2,0))," ")))</f>
        <v>19</v>
      </c>
      <c r="N159" s="68">
        <f>IF($L159=" "," ",(IF($M159=FALSE," ",(IF($M159&gt;0,INDEX('Bin Analysis'!$C$3:$S$10110,MATCH($L159,'Bin Analysis'!$L$3:$L$10110,0),MATCH(N$5,'Bin Analysis'!$C$2:$S$2,0))," ")))))</f>
        <v>0</v>
      </c>
      <c r="O159" s="68">
        <f>IF($L159=" "," ",(IF($M159=FALSE," ",(IF($M159&gt;0,INDEX('Bin Analysis'!$C$3:$S$10110,MATCH($L159,'Bin Analysis'!$L$3:$L$10110,0),MATCH(O$5,'Bin Analysis'!$C$2:$S$2,0))," ")))))</f>
        <v>5.5555555555555552E-2</v>
      </c>
      <c r="P159" s="68">
        <f>IF($L159=" "," ",(IF($M159=FALSE," ",(IF($M159&gt;0,INDEX('Bin Analysis'!$C$3:$S$10110,MATCH($L159,'Bin Analysis'!$L$3:$L$10110,0),MATCH(P$5,'Bin Analysis'!$C$2:$S$2,0))," ")))))</f>
        <v>0.5</v>
      </c>
      <c r="Q159" s="68">
        <f>IF($L159=" "," ",(IF($M159=FALSE," ",(IF($M159&gt;0,INDEX('Bin Analysis'!$C$3:$S$10110,MATCH($L159,'Bin Analysis'!$L$3:$L$10110,0),MATCH(Q$5,'Bin Analysis'!$C$2:$S$2,0))," ")))))</f>
        <v>0.39130434782608697</v>
      </c>
      <c r="R159" s="68">
        <f>IF($L159=" "," ",(IF($M159=FALSE," ",(IF($M159&gt;0,INDEX('Bin Analysis'!$C$3:$S$10110,MATCH($L159,'Bin Analysis'!$L$3:$L$10110,0),MATCH(R$5,'Bin Analysis'!$C$2:$S$2,0))," ")))))</f>
        <v>0.77777777777777779</v>
      </c>
      <c r="S159" s="68" t="str">
        <f>IF($L159=" "," ",(IF($M159=FALSE," ",(IF($M159&gt;0,INDEX('Bin Analysis'!$C$3:$S$10110,MATCH($L159,'Bin Analysis'!$L$3:$L$10110,0),MATCH(S$5,'Bin Analysis'!$C$2:$S$2,0))," ")))))</f>
        <v>no</v>
      </c>
      <c r="T159" s="68">
        <f>Assignments!K158</f>
        <v>0.20368299333333337</v>
      </c>
      <c r="U159" s="68">
        <f>Assignments!L158</f>
        <v>0.21721818362131201</v>
      </c>
      <c r="V159" s="74" t="str">
        <f>Assignments!V158</f>
        <v>Toggle</v>
      </c>
    </row>
    <row r="160" spans="1:22" x14ac:dyDescent="0.25">
      <c r="A160" s="89" t="s">
        <v>154</v>
      </c>
      <c r="B160" s="79">
        <v>10</v>
      </c>
      <c r="C160" s="79" t="s">
        <v>152</v>
      </c>
      <c r="D160" s="79">
        <v>0.19527472000000001</v>
      </c>
      <c r="E160" s="79">
        <v>4.4797009999999998E-2</v>
      </c>
      <c r="G160" s="40">
        <f>IFERROR('Data Transformation'!M158," ")</f>
        <v>153</v>
      </c>
      <c r="L160" s="66">
        <f t="shared" si="3"/>
        <v>154</v>
      </c>
      <c r="M160" s="67">
        <f>IF(L160=" "," ",(IF($L160&gt;0,INDEX('Bin Analysis'!$C$3:$S$10110,MATCH($L160,'Bin Analysis'!$L$3:$L$10110,0),MATCH(M$5,'Bin Analysis'!$C$2:$S$2,0))," ")))</f>
        <v>18</v>
      </c>
      <c r="N160" s="68">
        <f>IF($L160=" "," ",(IF($M160=FALSE," ",(IF($M160&gt;0,INDEX('Bin Analysis'!$C$3:$S$10110,MATCH($L160,'Bin Analysis'!$L$3:$L$10110,0),MATCH(N$5,'Bin Analysis'!$C$2:$S$2,0))," ")))))</f>
        <v>0</v>
      </c>
      <c r="O160" s="68">
        <f>IF($L160=" "," ",(IF($M160=FALSE," ",(IF($M160&gt;0,INDEX('Bin Analysis'!$C$3:$S$10110,MATCH($L160,'Bin Analysis'!$L$3:$L$10110,0),MATCH(O$5,'Bin Analysis'!$C$2:$S$2,0))," ")))))</f>
        <v>0</v>
      </c>
      <c r="P160" s="68">
        <f>IF($L160=" "," ",(IF($M160=FALSE," ",(IF($M160&gt;0,INDEX('Bin Analysis'!$C$3:$S$10110,MATCH($L160,'Bin Analysis'!$L$3:$L$10110,0),MATCH(P$5,'Bin Analysis'!$C$2:$S$2,0))," ")))))</f>
        <v>0.2</v>
      </c>
      <c r="Q160" s="68">
        <f>IF($L160=" "," ",(IF($M160=FALSE," ",(IF($M160&gt;0,INDEX('Bin Analysis'!$C$3:$S$10110,MATCH($L160,'Bin Analysis'!$L$3:$L$10110,0),MATCH(Q$5,'Bin Analysis'!$C$2:$S$2,0))," ")))))</f>
        <v>8.6956521739130432E-2</v>
      </c>
      <c r="R160" s="68">
        <f>IF($L160=" "," ",(IF($M160=FALSE," ",(IF($M160&gt;0,INDEX('Bin Analysis'!$C$3:$S$10110,MATCH($L160,'Bin Analysis'!$L$3:$L$10110,0),MATCH(R$5,'Bin Analysis'!$C$2:$S$2,0))," ")))))</f>
        <v>1</v>
      </c>
      <c r="S160" s="68" t="str">
        <f>IF($L160=" "," ",(IF($M160=FALSE," ",(IF($M160&gt;0,INDEX('Bin Analysis'!$C$3:$S$10110,MATCH($L160,'Bin Analysis'!$L$3:$L$10110,0),MATCH(S$5,'Bin Analysis'!$C$2:$S$2,0))," ")))))</f>
        <v>yes</v>
      </c>
      <c r="T160" s="68">
        <f>Assignments!K159</f>
        <v>0.11462007352941175</v>
      </c>
      <c r="U160" s="68">
        <f>Assignments!L159</f>
        <v>8.3143004792849487E-2</v>
      </c>
      <c r="V160" s="74" t="str">
        <f>Assignments!V159</f>
        <v>Toggle</v>
      </c>
    </row>
    <row r="161" spans="1:22" x14ac:dyDescent="0.25">
      <c r="A161" s="89" t="s">
        <v>154</v>
      </c>
      <c r="B161" s="79">
        <v>10</v>
      </c>
      <c r="C161" s="79" t="s">
        <v>158</v>
      </c>
      <c r="D161" s="79">
        <v>0.21222563</v>
      </c>
      <c r="E161" s="79">
        <v>6.7894270000000007E-2</v>
      </c>
      <c r="G161" s="40">
        <f>IFERROR('Data Transformation'!M159," ")</f>
        <v>154</v>
      </c>
      <c r="L161" s="66">
        <f t="shared" si="3"/>
        <v>155</v>
      </c>
      <c r="M161" s="67">
        <f>IF(L161=" "," ",(IF($L161&gt;0,INDEX('Bin Analysis'!$C$3:$S$10110,MATCH($L161,'Bin Analysis'!$L$3:$L$10110,0),MATCH(M$5,'Bin Analysis'!$C$2:$S$2,0))," ")))</f>
        <v>18</v>
      </c>
      <c r="N161" s="68">
        <f>IF($L161=" "," ",(IF($M161=FALSE," ",(IF($M161&gt;0,INDEX('Bin Analysis'!$C$3:$S$10110,MATCH($L161,'Bin Analysis'!$L$3:$L$10110,0),MATCH(N$5,'Bin Analysis'!$C$2:$S$2,0))," ")))))</f>
        <v>0</v>
      </c>
      <c r="O161" s="68">
        <f>IF($L161=" "," ",(IF($M161=FALSE," ",(IF($M161&gt;0,INDEX('Bin Analysis'!$C$3:$S$10110,MATCH($L161,'Bin Analysis'!$L$3:$L$10110,0),MATCH(O$5,'Bin Analysis'!$C$2:$S$2,0))," ")))))</f>
        <v>5.8823529411764705E-2</v>
      </c>
      <c r="P161" s="68">
        <f>IF($L161=" "," ",(IF($M161=FALSE," ",(IF($M161&gt;0,INDEX('Bin Analysis'!$C$3:$S$10110,MATCH($L161,'Bin Analysis'!$L$3:$L$10110,0),MATCH(P$5,'Bin Analysis'!$C$2:$S$2,0))," ")))))</f>
        <v>0.6</v>
      </c>
      <c r="Q161" s="68">
        <f>IF($L161=" "," ",(IF($M161=FALSE," ",(IF($M161&gt;0,INDEX('Bin Analysis'!$C$3:$S$10110,MATCH($L161,'Bin Analysis'!$L$3:$L$10110,0),MATCH(Q$5,'Bin Analysis'!$C$2:$S$2,0))," ")))))</f>
        <v>0.56521739130434778</v>
      </c>
      <c r="R161" s="68">
        <f>IF($L161=" "," ",(IF($M161=FALSE," ",(IF($M161&gt;0,INDEX('Bin Analysis'!$C$3:$S$10110,MATCH($L161,'Bin Analysis'!$L$3:$L$10110,0),MATCH(R$5,'Bin Analysis'!$C$2:$S$2,0))," ")))))</f>
        <v>0.52941176470588236</v>
      </c>
      <c r="S161" s="68" t="str">
        <f>IF($L161=" "," ",(IF($M161=FALSE," ",(IF($M161&gt;0,INDEX('Bin Analysis'!$C$3:$S$10110,MATCH($L161,'Bin Analysis'!$L$3:$L$10110,0),MATCH(S$5,'Bin Analysis'!$C$2:$S$2,0))," ")))))</f>
        <v>no</v>
      </c>
      <c r="T161" s="68">
        <f>Assignments!K160</f>
        <v>0.3587833652941177</v>
      </c>
      <c r="U161" s="68">
        <f>Assignments!L160</f>
        <v>0.34378385784606147</v>
      </c>
      <c r="V161" s="74" t="str">
        <f>Assignments!V160</f>
        <v>Rheostat</v>
      </c>
    </row>
    <row r="162" spans="1:22" x14ac:dyDescent="0.25">
      <c r="A162" s="89" t="s">
        <v>154</v>
      </c>
      <c r="B162" s="79">
        <v>10</v>
      </c>
      <c r="C162" s="79" t="s">
        <v>148</v>
      </c>
      <c r="D162" s="79">
        <v>0.22900227000000001</v>
      </c>
      <c r="E162" s="79">
        <v>5.2323019999999998E-2</v>
      </c>
      <c r="G162" s="40">
        <f>IFERROR('Data Transformation'!M160," ")</f>
        <v>155</v>
      </c>
      <c r="L162" s="66">
        <f t="shared" si="3"/>
        <v>156</v>
      </c>
      <c r="M162" s="67">
        <f>IF(L162=" "," ",(IF($L162&gt;0,INDEX('Bin Analysis'!$C$3:$S$10110,MATCH($L162,'Bin Analysis'!$L$3:$L$10110,0),MATCH(M$5,'Bin Analysis'!$C$2:$S$2,0))," ")))</f>
        <v>19</v>
      </c>
      <c r="N162" s="68">
        <f>IF($L162=" "," ",(IF($M162=FALSE," ",(IF($M162&gt;0,INDEX('Bin Analysis'!$C$3:$S$10110,MATCH($L162,'Bin Analysis'!$L$3:$L$10110,0),MATCH(N$5,'Bin Analysis'!$C$2:$S$2,0))," ")))))</f>
        <v>0</v>
      </c>
      <c r="O162" s="68">
        <f>IF($L162=" "," ",(IF($M162=FALSE," ",(IF($M162&gt;0,INDEX('Bin Analysis'!$C$3:$S$10110,MATCH($L162,'Bin Analysis'!$L$3:$L$10110,0),MATCH(O$5,'Bin Analysis'!$C$2:$S$2,0))," ")))))</f>
        <v>0.1111111111111111</v>
      </c>
      <c r="P162" s="68">
        <f>IF($L162=" "," ",(IF($M162=FALSE," ",(IF($M162&gt;0,INDEX('Bin Analysis'!$C$3:$S$10110,MATCH($L162,'Bin Analysis'!$L$3:$L$10110,0),MATCH(P$5,'Bin Analysis'!$C$2:$S$2,0))," ")))))</f>
        <v>0.7</v>
      </c>
      <c r="Q162" s="68">
        <f>IF($L162=" "," ",(IF($M162=FALSE," ",(IF($M162&gt;0,INDEX('Bin Analysis'!$C$3:$S$10110,MATCH($L162,'Bin Analysis'!$L$3:$L$10110,0),MATCH(Q$5,'Bin Analysis'!$C$2:$S$2,0))," ")))))</f>
        <v>0.65217391304347827</v>
      </c>
      <c r="R162" s="68">
        <f>IF($L162=" "," ",(IF($M162=FALSE," ",(IF($M162&gt;0,INDEX('Bin Analysis'!$C$3:$S$10110,MATCH($L162,'Bin Analysis'!$L$3:$L$10110,0),MATCH(R$5,'Bin Analysis'!$C$2:$S$2,0))," ")))))</f>
        <v>0.44444444444444442</v>
      </c>
      <c r="S162" s="68" t="str">
        <f>IF($L162=" "," ",(IF($M162=FALSE," ",(IF($M162&gt;0,INDEX('Bin Analysis'!$C$3:$S$10110,MATCH($L162,'Bin Analysis'!$L$3:$L$10110,0),MATCH(S$5,'Bin Analysis'!$C$2:$S$2,0))," ")))))</f>
        <v>no</v>
      </c>
      <c r="T162" s="68">
        <f>Assignments!K161</f>
        <v>0.45154140444444441</v>
      </c>
      <c r="U162" s="68">
        <f>Assignments!L161</f>
        <v>0.31552906923168478</v>
      </c>
      <c r="V162" s="74" t="str">
        <f>Assignments!V161</f>
        <v>Rheostat</v>
      </c>
    </row>
    <row r="163" spans="1:22" x14ac:dyDescent="0.25">
      <c r="A163" s="89" t="s">
        <v>154</v>
      </c>
      <c r="B163" s="79">
        <v>10</v>
      </c>
      <c r="C163" s="79" t="s">
        <v>156</v>
      </c>
      <c r="D163" s="79">
        <v>0.24609297999999999</v>
      </c>
      <c r="E163" s="79">
        <v>6.0347360000000003E-2</v>
      </c>
      <c r="G163" s="40">
        <f>IFERROR('Data Transformation'!M161," ")</f>
        <v>156</v>
      </c>
      <c r="L163" s="66">
        <f t="shared" si="3"/>
        <v>157</v>
      </c>
      <c r="M163" s="67">
        <f>IF(L163=" "," ",(IF($L163&gt;0,INDEX('Bin Analysis'!$C$3:$S$10110,MATCH($L163,'Bin Analysis'!$L$3:$L$10110,0),MATCH(M$5,'Bin Analysis'!$C$2:$S$2,0))," ")))</f>
        <v>19</v>
      </c>
      <c r="N163" s="68">
        <f>IF($L163=" "," ",(IF($M163=FALSE," ",(IF($M163&gt;0,INDEX('Bin Analysis'!$C$3:$S$10110,MATCH($L163,'Bin Analysis'!$L$3:$L$10110,0),MATCH(N$5,'Bin Analysis'!$C$2:$S$2,0))," ")))))</f>
        <v>0</v>
      </c>
      <c r="O163" s="68">
        <f>IF($L163=" "," ",(IF($M163=FALSE," ",(IF($M163&gt;0,INDEX('Bin Analysis'!$C$3:$S$10110,MATCH($L163,'Bin Analysis'!$L$3:$L$10110,0),MATCH(O$5,'Bin Analysis'!$C$2:$S$2,0))," ")))))</f>
        <v>0</v>
      </c>
      <c r="P163" s="68">
        <f>IF($L163=" "," ",(IF($M163=FALSE," ",(IF($M163&gt;0,INDEX('Bin Analysis'!$C$3:$S$10110,MATCH($L163,'Bin Analysis'!$L$3:$L$10110,0),MATCH(P$5,'Bin Analysis'!$C$2:$S$2,0))," ")))))</f>
        <v>0.3</v>
      </c>
      <c r="Q163" s="68">
        <f>IF($L163=" "," ",(IF($M163=FALSE," ",(IF($M163&gt;0,INDEX('Bin Analysis'!$C$3:$S$10110,MATCH($L163,'Bin Analysis'!$L$3:$L$10110,0),MATCH(Q$5,'Bin Analysis'!$C$2:$S$2,0))," ")))))</f>
        <v>0.17391304347826086</v>
      </c>
      <c r="R163" s="68">
        <f>IF($L163=" "," ",(IF($M163=FALSE," ",(IF($M163&gt;0,INDEX('Bin Analysis'!$C$3:$S$10110,MATCH($L163,'Bin Analysis'!$L$3:$L$10110,0),MATCH(R$5,'Bin Analysis'!$C$2:$S$2,0))," ")))))</f>
        <v>0.88888888888888884</v>
      </c>
      <c r="S163" s="68" t="str">
        <f>IF($L163=" "," ",(IF($M163=FALSE," ",(IF($M163&gt;0,INDEX('Bin Analysis'!$C$3:$S$10110,MATCH($L163,'Bin Analysis'!$L$3:$L$10110,0),MATCH(S$5,'Bin Analysis'!$C$2:$S$2,0))," ")))))</f>
        <v>no</v>
      </c>
      <c r="T163" s="68">
        <f>Assignments!K162</f>
        <v>0.1614276188888889</v>
      </c>
      <c r="U163" s="68">
        <f>Assignments!L162</f>
        <v>0.11428392022711956</v>
      </c>
      <c r="V163" s="74" t="str">
        <f>Assignments!V162</f>
        <v>Toggle</v>
      </c>
    </row>
    <row r="164" spans="1:22" x14ac:dyDescent="0.25">
      <c r="A164" s="89" t="s">
        <v>154</v>
      </c>
      <c r="B164" s="79">
        <v>10</v>
      </c>
      <c r="C164" s="79" t="s">
        <v>151</v>
      </c>
      <c r="D164" s="79">
        <v>0.26951526999999997</v>
      </c>
      <c r="E164" s="79">
        <v>4.7909680000000003E-2</v>
      </c>
      <c r="G164" s="40">
        <f>IFERROR('Data Transformation'!M162," ")</f>
        <v>157</v>
      </c>
      <c r="L164" s="66">
        <f t="shared" si="3"/>
        <v>158</v>
      </c>
      <c r="M164" s="67">
        <f>IF(L164=" "," ",(IF($L164&gt;0,INDEX('Bin Analysis'!$C$3:$S$10110,MATCH($L164,'Bin Analysis'!$L$3:$L$10110,0),MATCH(M$5,'Bin Analysis'!$C$2:$S$2,0))," ")))</f>
        <v>19</v>
      </c>
      <c r="N164" s="68">
        <f>IF($L164=" "," ",(IF($M164=FALSE," ",(IF($M164&gt;0,INDEX('Bin Analysis'!$C$3:$S$10110,MATCH($L164,'Bin Analysis'!$L$3:$L$10110,0),MATCH(N$5,'Bin Analysis'!$C$2:$S$2,0))," ")))))</f>
        <v>0.1111111111111111</v>
      </c>
      <c r="O164" s="68">
        <f>IF($L164=" "," ",(IF($M164=FALSE," ",(IF($M164&gt;0,INDEX('Bin Analysis'!$C$3:$S$10110,MATCH($L164,'Bin Analysis'!$L$3:$L$10110,0),MATCH(O$5,'Bin Analysis'!$C$2:$S$2,0))," ")))))</f>
        <v>0.44444444444444442</v>
      </c>
      <c r="P164" s="68">
        <f>IF($L164=" "," ",(IF($M164=FALSE," ",(IF($M164&gt;0,INDEX('Bin Analysis'!$C$3:$S$10110,MATCH($L164,'Bin Analysis'!$L$3:$L$10110,0),MATCH(P$5,'Bin Analysis'!$C$2:$S$2,0))," ")))))</f>
        <v>0.6</v>
      </c>
      <c r="Q164" s="68">
        <f>IF($L164=" "," ",(IF($M164=FALSE," ",(IF($M164&gt;0,INDEX('Bin Analysis'!$C$3:$S$10110,MATCH($L164,'Bin Analysis'!$L$3:$L$10110,0),MATCH(Q$5,'Bin Analysis'!$C$2:$S$2,0))," ")))))</f>
        <v>0.52173913043478259</v>
      </c>
      <c r="R164" s="68">
        <f>IF($L164=" "," ",(IF($M164=FALSE," ",(IF($M164&gt;0,INDEX('Bin Analysis'!$C$3:$S$10110,MATCH($L164,'Bin Analysis'!$L$3:$L$10110,0),MATCH(R$5,'Bin Analysis'!$C$2:$S$2,0))," ")))))</f>
        <v>5.5555555555555552E-2</v>
      </c>
      <c r="S164" s="68" t="str">
        <f>IF($L164=" "," ",(IF($M164=FALSE," ",(IF($M164&gt;0,INDEX('Bin Analysis'!$C$3:$S$10110,MATCH($L164,'Bin Analysis'!$L$3:$L$10110,0),MATCH(S$5,'Bin Analysis'!$C$2:$S$2,0))," ")))))</f>
        <v>no</v>
      </c>
      <c r="T164" s="68">
        <f>Assignments!K163</f>
        <v>0.88381701000000001</v>
      </c>
      <c r="U164" s="68">
        <f>Assignments!L163</f>
        <v>0.21977245369366344</v>
      </c>
      <c r="V164" s="74" t="str">
        <f>Assignments!V163</f>
        <v>Rheostat</v>
      </c>
    </row>
    <row r="165" spans="1:22" x14ac:dyDescent="0.25">
      <c r="A165" s="89" t="s">
        <v>154</v>
      </c>
      <c r="B165" s="79">
        <v>10</v>
      </c>
      <c r="C165" s="79" t="s">
        <v>149</v>
      </c>
      <c r="D165" s="79">
        <v>0.28917315999999998</v>
      </c>
      <c r="E165" s="79">
        <v>7.3297719999999997E-2</v>
      </c>
      <c r="G165" s="40">
        <f>IFERROR('Data Transformation'!M163," ")</f>
        <v>158</v>
      </c>
      <c r="L165" s="66">
        <f t="shared" si="3"/>
        <v>159</v>
      </c>
      <c r="M165" s="67">
        <f>IF(L165=" "," ",(IF($L165&gt;0,INDEX('Bin Analysis'!$C$3:$S$10110,MATCH($L165,'Bin Analysis'!$L$3:$L$10110,0),MATCH(M$5,'Bin Analysis'!$C$2:$S$2,0))," ")))</f>
        <v>19</v>
      </c>
      <c r="N165" s="68">
        <f>IF($L165=" "," ",(IF($M165=FALSE," ",(IF($M165&gt;0,INDEX('Bin Analysis'!$C$3:$S$10110,MATCH($L165,'Bin Analysis'!$L$3:$L$10110,0),MATCH(N$5,'Bin Analysis'!$C$2:$S$2,0))," ")))))</f>
        <v>0</v>
      </c>
      <c r="O165" s="68">
        <f>IF($L165=" "," ",(IF($M165=FALSE," ",(IF($M165&gt;0,INDEX('Bin Analysis'!$C$3:$S$10110,MATCH($L165,'Bin Analysis'!$L$3:$L$10110,0),MATCH(O$5,'Bin Analysis'!$C$2:$S$2,0))," ")))))</f>
        <v>0</v>
      </c>
      <c r="P165" s="68">
        <f>IF($L165=" "," ",(IF($M165=FALSE," ",(IF($M165&gt;0,INDEX('Bin Analysis'!$C$3:$S$10110,MATCH($L165,'Bin Analysis'!$L$3:$L$10110,0),MATCH(P$5,'Bin Analysis'!$C$2:$S$2,0))," ")))))</f>
        <v>0.4</v>
      </c>
      <c r="Q165" s="68">
        <f>IF($L165=" "," ",(IF($M165=FALSE," ",(IF($M165&gt;0,INDEX('Bin Analysis'!$C$3:$S$10110,MATCH($L165,'Bin Analysis'!$L$3:$L$10110,0),MATCH(Q$5,'Bin Analysis'!$C$2:$S$2,0))," ")))))</f>
        <v>0.34782608695652173</v>
      </c>
      <c r="R165" s="68">
        <f>IF($L165=" "," ",(IF($M165=FALSE," ",(IF($M165&gt;0,INDEX('Bin Analysis'!$C$3:$S$10110,MATCH($L165,'Bin Analysis'!$L$3:$L$10110,0),MATCH(R$5,'Bin Analysis'!$C$2:$S$2,0))," ")))))</f>
        <v>0.77777777777777779</v>
      </c>
      <c r="S165" s="68" t="str">
        <f>IF($L165=" "," ",(IF($M165=FALSE," ",(IF($M165&gt;0,INDEX('Bin Analysis'!$C$3:$S$10110,MATCH($L165,'Bin Analysis'!$L$3:$L$10110,0),MATCH(S$5,'Bin Analysis'!$C$2:$S$2,0))," ")))))</f>
        <v>no</v>
      </c>
      <c r="T165" s="68">
        <f>Assignments!K164</f>
        <v>0.24400005333333333</v>
      </c>
      <c r="U165" s="68">
        <f>Assignments!L164</f>
        <v>0.20448189851963069</v>
      </c>
      <c r="V165" s="74" t="str">
        <f>Assignments!V164</f>
        <v>Toggle</v>
      </c>
    </row>
    <row r="166" spans="1:22" x14ac:dyDescent="0.25">
      <c r="A166" s="89" t="s">
        <v>154</v>
      </c>
      <c r="B166" s="79">
        <v>10</v>
      </c>
      <c r="C166" s="79" t="s">
        <v>157</v>
      </c>
      <c r="D166" s="79">
        <v>0.30136655000000001</v>
      </c>
      <c r="E166" s="79">
        <v>9.8383390000000001E-2</v>
      </c>
      <c r="G166" s="40">
        <f>IFERROR('Data Transformation'!M164," ")</f>
        <v>159</v>
      </c>
      <c r="L166" s="66">
        <f t="shared" si="3"/>
        <v>160</v>
      </c>
      <c r="M166" s="67">
        <f>IF(L166=" "," ",(IF($L166&gt;0,INDEX('Bin Analysis'!$C$3:$S$10110,MATCH($L166,'Bin Analysis'!$L$3:$L$10110,0),MATCH(M$5,'Bin Analysis'!$C$2:$S$2,0))," ")))</f>
        <v>17</v>
      </c>
      <c r="N166" s="68">
        <f>IF($L166=" "," ",(IF($M166=FALSE," ",(IF($M166&gt;0,INDEX('Bin Analysis'!$C$3:$S$10110,MATCH($L166,'Bin Analysis'!$L$3:$L$10110,0),MATCH(N$5,'Bin Analysis'!$C$2:$S$2,0))," ")))))</f>
        <v>0</v>
      </c>
      <c r="O166" s="68">
        <f>IF($L166=" "," ",(IF($M166=FALSE," ",(IF($M166&gt;0,INDEX('Bin Analysis'!$C$3:$S$10110,MATCH($L166,'Bin Analysis'!$L$3:$L$10110,0),MATCH(O$5,'Bin Analysis'!$C$2:$S$2,0))," ")))))</f>
        <v>0</v>
      </c>
      <c r="P166" s="68">
        <f>IF($L166=" "," ",(IF($M166=FALSE," ",(IF($M166&gt;0,INDEX('Bin Analysis'!$C$3:$S$10110,MATCH($L166,'Bin Analysis'!$L$3:$L$10110,0),MATCH(P$5,'Bin Analysis'!$C$2:$S$2,0))," ")))))</f>
        <v>0.3</v>
      </c>
      <c r="Q166" s="68">
        <f>IF($L166=" "," ",(IF($M166=FALSE," ",(IF($M166&gt;0,INDEX('Bin Analysis'!$C$3:$S$10110,MATCH($L166,'Bin Analysis'!$L$3:$L$10110,0),MATCH(Q$5,'Bin Analysis'!$C$2:$S$2,0))," ")))))</f>
        <v>0.21739130434782608</v>
      </c>
      <c r="R166" s="68">
        <f>IF($L166=" "," ",(IF($M166=FALSE," ",(IF($M166&gt;0,INDEX('Bin Analysis'!$C$3:$S$10110,MATCH($L166,'Bin Analysis'!$L$3:$L$10110,0),MATCH(R$5,'Bin Analysis'!$C$2:$S$2,0))," ")))))</f>
        <v>0.9375</v>
      </c>
      <c r="S166" s="68" t="str">
        <f>IF($L166=" "," ",(IF($M166=FALSE," ",(IF($M166&gt;0,INDEX('Bin Analysis'!$C$3:$S$10110,MATCH($L166,'Bin Analysis'!$L$3:$L$10110,0),MATCH(S$5,'Bin Analysis'!$C$2:$S$2,0))," ")))))</f>
        <v>no</v>
      </c>
      <c r="T166" s="68">
        <f>Assignments!K165</f>
        <v>0.23060510625000002</v>
      </c>
      <c r="U166" s="68">
        <f>Assignments!L165</f>
        <v>0.14367800010452247</v>
      </c>
      <c r="V166" s="74" t="str">
        <f>Assignments!V165</f>
        <v>Toggle</v>
      </c>
    </row>
    <row r="167" spans="1:22" x14ac:dyDescent="0.25">
      <c r="A167" s="89" t="s">
        <v>154</v>
      </c>
      <c r="B167" s="79">
        <v>10</v>
      </c>
      <c r="C167" s="79" t="s">
        <v>143</v>
      </c>
      <c r="D167" s="79">
        <v>0.35289026000000001</v>
      </c>
      <c r="E167" s="79">
        <v>5.9988279999999998E-2</v>
      </c>
      <c r="G167" s="40">
        <f>IFERROR('Data Transformation'!M165," ")</f>
        <v>160</v>
      </c>
      <c r="L167" s="66">
        <f t="shared" si="3"/>
        <v>161</v>
      </c>
      <c r="M167" s="67">
        <f>IF(L167=" "," ",(IF($L167&gt;0,INDEX('Bin Analysis'!$C$3:$S$10110,MATCH($L167,'Bin Analysis'!$L$3:$L$10110,0),MATCH(M$5,'Bin Analysis'!$C$2:$S$2,0))," ")))</f>
        <v>18</v>
      </c>
      <c r="N167" s="68">
        <f>IF($L167=" "," ",(IF($M167=FALSE," ",(IF($M167&gt;0,INDEX('Bin Analysis'!$C$3:$S$10110,MATCH($L167,'Bin Analysis'!$L$3:$L$10110,0),MATCH(N$5,'Bin Analysis'!$C$2:$S$2,0))," ")))))</f>
        <v>0</v>
      </c>
      <c r="O167" s="68">
        <f>IF($L167=" "," ",(IF($M167=FALSE," ",(IF($M167&gt;0,INDEX('Bin Analysis'!$C$3:$S$10110,MATCH($L167,'Bin Analysis'!$L$3:$L$10110,0),MATCH(O$5,'Bin Analysis'!$C$2:$S$2,0))," ")))))</f>
        <v>5.8823529411764705E-2</v>
      </c>
      <c r="P167" s="68">
        <f>IF($L167=" "," ",(IF($M167=FALSE," ",(IF($M167&gt;0,INDEX('Bin Analysis'!$C$3:$S$10110,MATCH($L167,'Bin Analysis'!$L$3:$L$10110,0),MATCH(P$5,'Bin Analysis'!$C$2:$S$2,0))," ")))))</f>
        <v>0.5</v>
      </c>
      <c r="Q167" s="68">
        <f>IF($L167=" "," ",(IF($M167=FALSE," ",(IF($M167&gt;0,INDEX('Bin Analysis'!$C$3:$S$10110,MATCH($L167,'Bin Analysis'!$L$3:$L$10110,0),MATCH(Q$5,'Bin Analysis'!$C$2:$S$2,0))," ")))))</f>
        <v>0.43478260869565216</v>
      </c>
      <c r="R167" s="68">
        <f>IF($L167=" "," ",(IF($M167=FALSE," ",(IF($M167&gt;0,INDEX('Bin Analysis'!$C$3:$S$10110,MATCH($L167,'Bin Analysis'!$L$3:$L$10110,0),MATCH(R$5,'Bin Analysis'!$C$2:$S$2,0))," ")))))</f>
        <v>0.70588235294117652</v>
      </c>
      <c r="S167" s="68" t="str">
        <f>IF($L167=" "," ",(IF($M167=FALSE," ",(IF($M167&gt;0,INDEX('Bin Analysis'!$C$3:$S$10110,MATCH($L167,'Bin Analysis'!$L$3:$L$10110,0),MATCH(S$5,'Bin Analysis'!$C$2:$S$2,0))," ")))))</f>
        <v>no</v>
      </c>
      <c r="T167" s="68">
        <f>Assignments!K166</f>
        <v>0.2989078852941176</v>
      </c>
      <c r="U167" s="68">
        <f>Assignments!L166</f>
        <v>0.31780299696479347</v>
      </c>
      <c r="V167" s="74" t="str">
        <f>Assignments!V166</f>
        <v>Toggle</v>
      </c>
    </row>
    <row r="168" spans="1:22" x14ac:dyDescent="0.25">
      <c r="A168" s="89" t="s">
        <v>154</v>
      </c>
      <c r="B168" s="79">
        <v>10</v>
      </c>
      <c r="C168" s="79" t="s">
        <v>153</v>
      </c>
      <c r="D168" s="79">
        <v>0.36093879000000001</v>
      </c>
      <c r="E168" s="79">
        <v>6.4611680000000005E-2</v>
      </c>
      <c r="G168" s="40">
        <f>IFERROR('Data Transformation'!M166," ")</f>
        <v>161</v>
      </c>
      <c r="L168" s="66">
        <f t="shared" si="3"/>
        <v>162</v>
      </c>
      <c r="M168" s="67">
        <f>IF(L168=" "," ",(IF($L168&gt;0,INDEX('Bin Analysis'!$C$3:$S$10110,MATCH($L168,'Bin Analysis'!$L$3:$L$10110,0),MATCH(M$5,'Bin Analysis'!$C$2:$S$2,0))," ")))</f>
        <v>17</v>
      </c>
      <c r="N168" s="68">
        <f>IF($L168=" "," ",(IF($M168=FALSE," ",(IF($M168&gt;0,INDEX('Bin Analysis'!$C$3:$S$10110,MATCH($L168,'Bin Analysis'!$L$3:$L$10110,0),MATCH(N$5,'Bin Analysis'!$C$2:$S$2,0))," ")))))</f>
        <v>0.25</v>
      </c>
      <c r="O168" s="68">
        <f>IF($L168=" "," ",(IF($M168=FALSE," ",(IF($M168&gt;0,INDEX('Bin Analysis'!$C$3:$S$10110,MATCH($L168,'Bin Analysis'!$L$3:$L$10110,0),MATCH(O$5,'Bin Analysis'!$C$2:$S$2,0))," ")))))</f>
        <v>0.4375</v>
      </c>
      <c r="P168" s="68">
        <f>IF($L168=" "," ",(IF($M168=FALSE," ",(IF($M168&gt;0,INDEX('Bin Analysis'!$C$3:$S$10110,MATCH($L168,'Bin Analysis'!$L$3:$L$10110,0),MATCH(P$5,'Bin Analysis'!$C$2:$S$2,0))," ")))))</f>
        <v>0.7</v>
      </c>
      <c r="Q168" s="68">
        <f>IF($L168=" "," ",(IF($M168=FALSE," ",(IF($M168&gt;0,INDEX('Bin Analysis'!$C$3:$S$10110,MATCH($L168,'Bin Analysis'!$L$3:$L$10110,0),MATCH(Q$5,'Bin Analysis'!$C$2:$S$2,0))," ")))))</f>
        <v>0.65217391304347827</v>
      </c>
      <c r="R168" s="68">
        <f>IF($L168=" "," ",(IF($M168=FALSE," ",(IF($M168&gt;0,INDEX('Bin Analysis'!$C$3:$S$10110,MATCH($L168,'Bin Analysis'!$L$3:$L$10110,0),MATCH(R$5,'Bin Analysis'!$C$2:$S$2,0))," ")))))</f>
        <v>0.125</v>
      </c>
      <c r="S168" s="68" t="str">
        <f>IF($L168=" "," ",(IF($M168=FALSE," ",(IF($M168&gt;0,INDEX('Bin Analysis'!$C$3:$S$10110,MATCH($L168,'Bin Analysis'!$L$3:$L$10110,0),MATCH(S$5,'Bin Analysis'!$C$2:$S$2,0))," ")))))</f>
        <v>no</v>
      </c>
      <c r="T168" s="68">
        <f>Assignments!K167</f>
        <v>0.89540710062500017</v>
      </c>
      <c r="U168" s="68">
        <f>Assignments!L167</f>
        <v>0.38002696065780345</v>
      </c>
      <c r="V168" s="74" t="str">
        <f>Assignments!V167</f>
        <v>Rheostat</v>
      </c>
    </row>
    <row r="169" spans="1:22" x14ac:dyDescent="0.25">
      <c r="A169" s="89" t="s">
        <v>154</v>
      </c>
      <c r="B169" s="79">
        <v>10</v>
      </c>
      <c r="C169" s="79" t="s">
        <v>142</v>
      </c>
      <c r="D169" s="79">
        <v>0.36208782</v>
      </c>
      <c r="E169" s="79">
        <v>9.7321149999999995E-2</v>
      </c>
      <c r="G169" s="40">
        <f>IFERROR('Data Transformation'!M167," ")</f>
        <v>162</v>
      </c>
      <c r="L169" s="66">
        <f t="shared" si="3"/>
        <v>163</v>
      </c>
      <c r="M169" s="67">
        <f>IF(L169=" "," ",(IF($L169&gt;0,INDEX('Bin Analysis'!$C$3:$S$10110,MATCH($L169,'Bin Analysis'!$L$3:$L$10110,0),MATCH(M$5,'Bin Analysis'!$C$2:$S$2,0))," ")))</f>
        <v>17</v>
      </c>
      <c r="N169" s="68">
        <f>IF($L169=" "," ",(IF($M169=FALSE," ",(IF($M169&gt;0,INDEX('Bin Analysis'!$C$3:$S$10110,MATCH($L169,'Bin Analysis'!$L$3:$L$10110,0),MATCH(N$5,'Bin Analysis'!$C$2:$S$2,0))," ")))))</f>
        <v>0</v>
      </c>
      <c r="O169" s="68">
        <f>IF($L169=" "," ",(IF($M169=FALSE," ",(IF($M169&gt;0,INDEX('Bin Analysis'!$C$3:$S$10110,MATCH($L169,'Bin Analysis'!$L$3:$L$10110,0),MATCH(O$5,'Bin Analysis'!$C$2:$S$2,0))," ")))))</f>
        <v>0</v>
      </c>
      <c r="P169" s="68">
        <f>IF($L169=" "," ",(IF($M169=FALSE," ",(IF($M169&gt;0,INDEX('Bin Analysis'!$C$3:$S$10110,MATCH($L169,'Bin Analysis'!$L$3:$L$10110,0),MATCH(P$5,'Bin Analysis'!$C$2:$S$2,0))," ")))))</f>
        <v>0.2</v>
      </c>
      <c r="Q169" s="68">
        <f>IF($L169=" "," ",(IF($M169=FALSE," ",(IF($M169&gt;0,INDEX('Bin Analysis'!$C$3:$S$10110,MATCH($L169,'Bin Analysis'!$L$3:$L$10110,0),MATCH(Q$5,'Bin Analysis'!$C$2:$S$2,0))," ")))))</f>
        <v>8.6956521739130432E-2</v>
      </c>
      <c r="R169" s="68">
        <f>IF($L169=" "," ",(IF($M169=FALSE," ",(IF($M169&gt;0,INDEX('Bin Analysis'!$C$3:$S$10110,MATCH($L169,'Bin Analysis'!$L$3:$L$10110,0),MATCH(R$5,'Bin Analysis'!$C$2:$S$2,0))," ")))))</f>
        <v>1</v>
      </c>
      <c r="S169" s="68" t="str">
        <f>IF($L169=" "," ",(IF($M169=FALSE," ",(IF($M169&gt;0,INDEX('Bin Analysis'!$C$3:$S$10110,MATCH($L169,'Bin Analysis'!$L$3:$L$10110,0),MATCH(S$5,'Bin Analysis'!$C$2:$S$2,0))," ")))))</f>
        <v>yes</v>
      </c>
      <c r="T169" s="68">
        <f>Assignments!K168</f>
        <v>0.12482594125000002</v>
      </c>
      <c r="U169" s="68">
        <f>Assignments!L168</f>
        <v>6.8125440365704865E-2</v>
      </c>
      <c r="V169" s="74" t="str">
        <f>Assignments!V168</f>
        <v>Toggle</v>
      </c>
    </row>
    <row r="170" spans="1:22" x14ac:dyDescent="0.25">
      <c r="A170" s="89" t="s">
        <v>154</v>
      </c>
      <c r="B170" s="79">
        <v>10</v>
      </c>
      <c r="C170" s="79" t="s">
        <v>9</v>
      </c>
      <c r="D170" s="79">
        <v>0.36717896</v>
      </c>
      <c r="E170" s="79">
        <v>6.1797890000000001E-2</v>
      </c>
      <c r="G170" s="40">
        <f>IFERROR('Data Transformation'!M168," ")</f>
        <v>163</v>
      </c>
      <c r="L170" s="66">
        <f t="shared" si="3"/>
        <v>164</v>
      </c>
      <c r="M170" s="67">
        <f>IF(L170=" "," ",(IF($L170&gt;0,INDEX('Bin Analysis'!$C$3:$S$10110,MATCH($L170,'Bin Analysis'!$L$3:$L$10110,0),MATCH(M$5,'Bin Analysis'!$C$2:$S$2,0))," ")))</f>
        <v>18</v>
      </c>
      <c r="N170" s="68">
        <f>IF($L170=" "," ",(IF($M170=FALSE," ",(IF($M170&gt;0,INDEX('Bin Analysis'!$C$3:$S$10110,MATCH($L170,'Bin Analysis'!$L$3:$L$10110,0),MATCH(N$5,'Bin Analysis'!$C$2:$S$2,0))," ")))))</f>
        <v>0.17647058823529413</v>
      </c>
      <c r="O170" s="68">
        <f>IF($L170=" "," ",(IF($M170=FALSE," ",(IF($M170&gt;0,INDEX('Bin Analysis'!$C$3:$S$10110,MATCH($L170,'Bin Analysis'!$L$3:$L$10110,0),MATCH(O$5,'Bin Analysis'!$C$2:$S$2,0))," ")))))</f>
        <v>5.8823529411764705E-2</v>
      </c>
      <c r="P170" s="68">
        <f>IF($L170=" "," ",(IF($M170=FALSE," ",(IF($M170&gt;0,INDEX('Bin Analysis'!$C$3:$S$10110,MATCH($L170,'Bin Analysis'!$L$3:$L$10110,0),MATCH(P$5,'Bin Analysis'!$C$2:$S$2,0))," ")))))</f>
        <v>0.7</v>
      </c>
      <c r="Q170" s="68">
        <f>IF($L170=" "," ",(IF($M170=FALSE," ",(IF($M170&gt;0,INDEX('Bin Analysis'!$C$3:$S$10110,MATCH($L170,'Bin Analysis'!$L$3:$L$10110,0),MATCH(Q$5,'Bin Analysis'!$C$2:$S$2,0))," ")))))</f>
        <v>0.65217391304347827</v>
      </c>
      <c r="R170" s="68">
        <f>IF($L170=" "," ",(IF($M170=FALSE," ",(IF($M170&gt;0,INDEX('Bin Analysis'!$C$3:$S$10110,MATCH($L170,'Bin Analysis'!$L$3:$L$10110,0),MATCH(R$5,'Bin Analysis'!$C$2:$S$2,0))," ")))))</f>
        <v>0.52941176470588236</v>
      </c>
      <c r="S170" s="68" t="str">
        <f>IF($L170=" "," ",(IF($M170=FALSE," ",(IF($M170&gt;0,INDEX('Bin Analysis'!$C$3:$S$10110,MATCH($L170,'Bin Analysis'!$L$3:$L$10110,0),MATCH(S$5,'Bin Analysis'!$C$2:$S$2,0))," ")))))</f>
        <v>no</v>
      </c>
      <c r="T170" s="68">
        <f>Assignments!K169</f>
        <v>0.4255056323529412</v>
      </c>
      <c r="U170" s="68">
        <f>Assignments!L169</f>
        <v>0.48168385240801692</v>
      </c>
      <c r="V170" s="74" t="str">
        <f>Assignments!V169</f>
        <v>Rheostat</v>
      </c>
    </row>
    <row r="171" spans="1:22" x14ac:dyDescent="0.25">
      <c r="A171" s="89" t="s">
        <v>154</v>
      </c>
      <c r="B171" s="79">
        <v>10</v>
      </c>
      <c r="C171" s="79" t="s">
        <v>155</v>
      </c>
      <c r="D171" s="79">
        <v>0.41202781999999999</v>
      </c>
      <c r="E171" s="79">
        <v>7.6710379999999995E-2</v>
      </c>
      <c r="G171" s="40">
        <f>IFERROR('Data Transformation'!M169," ")</f>
        <v>164</v>
      </c>
      <c r="L171" s="66">
        <f t="shared" si="3"/>
        <v>165</v>
      </c>
      <c r="M171" s="67">
        <f>IF(L171=" "," ",(IF($L171&gt;0,INDEX('Bin Analysis'!$C$3:$S$10110,MATCH($L171,'Bin Analysis'!$L$3:$L$10110,0),MATCH(M$5,'Bin Analysis'!$C$2:$S$2,0))," ")))</f>
        <v>18</v>
      </c>
      <c r="N171" s="68">
        <f>IF($L171=" "," ",(IF($M171=FALSE," ",(IF($M171&gt;0,INDEX('Bin Analysis'!$C$3:$S$10110,MATCH($L171,'Bin Analysis'!$L$3:$L$10110,0),MATCH(N$5,'Bin Analysis'!$C$2:$S$2,0))," ")))))</f>
        <v>0</v>
      </c>
      <c r="O171" s="68">
        <f>IF($L171=" "," ",(IF($M171=FALSE," ",(IF($M171&gt;0,INDEX('Bin Analysis'!$C$3:$S$10110,MATCH($L171,'Bin Analysis'!$L$3:$L$10110,0),MATCH(O$5,'Bin Analysis'!$C$2:$S$2,0))," ")))))</f>
        <v>5.8823529411764705E-2</v>
      </c>
      <c r="P171" s="68">
        <f>IF($L171=" "," ",(IF($M171=FALSE," ",(IF($M171&gt;0,INDEX('Bin Analysis'!$C$3:$S$10110,MATCH($L171,'Bin Analysis'!$L$3:$L$10110,0),MATCH(P$5,'Bin Analysis'!$C$2:$S$2,0))," ")))))</f>
        <v>0.6</v>
      </c>
      <c r="Q171" s="68">
        <f>IF($L171=" "," ",(IF($M171=FALSE," ",(IF($M171&gt;0,INDEX('Bin Analysis'!$C$3:$S$10110,MATCH($L171,'Bin Analysis'!$L$3:$L$10110,0),MATCH(Q$5,'Bin Analysis'!$C$2:$S$2,0))," ")))))</f>
        <v>0.52173913043478259</v>
      </c>
      <c r="R171" s="68">
        <f>IF($L171=" "," ",(IF($M171=FALSE," ",(IF($M171&gt;0,INDEX('Bin Analysis'!$C$3:$S$10110,MATCH($L171,'Bin Analysis'!$L$3:$L$10110,0),MATCH(R$5,'Bin Analysis'!$C$2:$S$2,0))," ")))))</f>
        <v>0.58823529411764708</v>
      </c>
      <c r="S171" s="68" t="str">
        <f>IF($L171=" "," ",(IF($M171=FALSE," ",(IF($M171&gt;0,INDEX('Bin Analysis'!$C$3:$S$10110,MATCH($L171,'Bin Analysis'!$L$3:$L$10110,0),MATCH(S$5,'Bin Analysis'!$C$2:$S$2,0))," ")))))</f>
        <v>no</v>
      </c>
      <c r="T171" s="68">
        <f>Assignments!K170</f>
        <v>0.31116663764705882</v>
      </c>
      <c r="U171" s="68">
        <f>Assignments!L170</f>
        <v>0.25978389086018239</v>
      </c>
      <c r="V171" s="74" t="str">
        <f>Assignments!V170</f>
        <v>Rheostat</v>
      </c>
    </row>
    <row r="172" spans="1:22" x14ac:dyDescent="0.25">
      <c r="A172" s="89" t="s">
        <v>154</v>
      </c>
      <c r="B172" s="79">
        <v>10</v>
      </c>
      <c r="C172" s="79" t="s">
        <v>146</v>
      </c>
      <c r="D172" s="79">
        <v>0.79530743999999998</v>
      </c>
      <c r="E172" s="79">
        <v>4.3317149999999999E-2</v>
      </c>
      <c r="G172" s="40">
        <f>IFERROR('Data Transformation'!M170," ")</f>
        <v>165</v>
      </c>
      <c r="L172" s="66">
        <f t="shared" si="3"/>
        <v>166</v>
      </c>
      <c r="M172" s="67">
        <f>IF(L172=" "," ",(IF($L172&gt;0,INDEX('Bin Analysis'!$C$3:$S$10110,MATCH($L172,'Bin Analysis'!$L$3:$L$10110,0),MATCH(M$5,'Bin Analysis'!$C$2:$S$2,0))," ")))</f>
        <v>18</v>
      </c>
      <c r="N172" s="68">
        <f>IF($L172=" "," ",(IF($M172=FALSE," ",(IF($M172&gt;0,INDEX('Bin Analysis'!$C$3:$S$10110,MATCH($L172,'Bin Analysis'!$L$3:$L$10110,0),MATCH(N$5,'Bin Analysis'!$C$2:$S$2,0))," ")))))</f>
        <v>0</v>
      </c>
      <c r="O172" s="68">
        <f>IF($L172=" "," ",(IF($M172=FALSE," ",(IF($M172&gt;0,INDEX('Bin Analysis'!$C$3:$S$10110,MATCH($L172,'Bin Analysis'!$L$3:$L$10110,0),MATCH(O$5,'Bin Analysis'!$C$2:$S$2,0))," ")))))</f>
        <v>0</v>
      </c>
      <c r="P172" s="68">
        <f>IF($L172=" "," ",(IF($M172=FALSE," ",(IF($M172&gt;0,INDEX('Bin Analysis'!$C$3:$S$10110,MATCH($L172,'Bin Analysis'!$L$3:$L$10110,0),MATCH(P$5,'Bin Analysis'!$C$2:$S$2,0))," ")))))</f>
        <v>0.3</v>
      </c>
      <c r="Q172" s="68">
        <f>IF($L172=" "," ",(IF($M172=FALSE," ",(IF($M172&gt;0,INDEX('Bin Analysis'!$C$3:$S$10110,MATCH($L172,'Bin Analysis'!$L$3:$L$10110,0),MATCH(Q$5,'Bin Analysis'!$C$2:$S$2,0))," ")))))</f>
        <v>0.21739130434782608</v>
      </c>
      <c r="R172" s="68">
        <f>IF($L172=" "," ",(IF($M172=FALSE," ",(IF($M172&gt;0,INDEX('Bin Analysis'!$C$3:$S$10110,MATCH($L172,'Bin Analysis'!$L$3:$L$10110,0),MATCH(R$5,'Bin Analysis'!$C$2:$S$2,0))," ")))))</f>
        <v>0.94117647058823528</v>
      </c>
      <c r="S172" s="68" t="str">
        <f>IF($L172=" "," ",(IF($M172=FALSE," ",(IF($M172&gt;0,INDEX('Bin Analysis'!$C$3:$S$10110,MATCH($L172,'Bin Analysis'!$L$3:$L$10110,0),MATCH(S$5,'Bin Analysis'!$C$2:$S$2,0))," ")))))</f>
        <v>no</v>
      </c>
      <c r="T172" s="68">
        <f>Assignments!K171</f>
        <v>0.12611135470588236</v>
      </c>
      <c r="U172" s="68">
        <f>Assignments!L171</f>
        <v>0.14244359626438038</v>
      </c>
      <c r="V172" s="74" t="str">
        <f>Assignments!V171</f>
        <v>Toggle</v>
      </c>
    </row>
    <row r="173" spans="1:22" x14ac:dyDescent="0.25">
      <c r="A173" s="89" t="s">
        <v>148</v>
      </c>
      <c r="B173" s="79">
        <v>11</v>
      </c>
      <c r="C173" s="79" t="s">
        <v>149</v>
      </c>
      <c r="D173" s="79">
        <v>0.37535323999999998</v>
      </c>
      <c r="E173" s="79">
        <v>5.9871929999999997E-2</v>
      </c>
      <c r="G173" s="40">
        <f>IFERROR('Data Transformation'!M171," ")</f>
        <v>166</v>
      </c>
      <c r="L173" s="66">
        <f t="shared" si="3"/>
        <v>167</v>
      </c>
      <c r="M173" s="67">
        <f>IF(L173=" "," ",(IF($L173&gt;0,INDEX('Bin Analysis'!$C$3:$S$10110,MATCH($L173,'Bin Analysis'!$L$3:$L$10110,0),MATCH(M$5,'Bin Analysis'!$C$2:$S$2,0))," ")))</f>
        <v>18</v>
      </c>
      <c r="N173" s="68">
        <f>IF($L173=" "," ",(IF($M173=FALSE," ",(IF($M173&gt;0,INDEX('Bin Analysis'!$C$3:$S$10110,MATCH($L173,'Bin Analysis'!$L$3:$L$10110,0),MATCH(N$5,'Bin Analysis'!$C$2:$S$2,0))," ")))))</f>
        <v>0</v>
      </c>
      <c r="O173" s="68">
        <f>IF($L173=" "," ",(IF($M173=FALSE," ",(IF($M173&gt;0,INDEX('Bin Analysis'!$C$3:$S$10110,MATCH($L173,'Bin Analysis'!$L$3:$L$10110,0),MATCH(O$5,'Bin Analysis'!$C$2:$S$2,0))," ")))))</f>
        <v>0.41176470588235292</v>
      </c>
      <c r="P173" s="68">
        <f>IF($L173=" "," ",(IF($M173=FALSE," ",(IF($M173&gt;0,INDEX('Bin Analysis'!$C$3:$S$10110,MATCH($L173,'Bin Analysis'!$L$3:$L$10110,0),MATCH(P$5,'Bin Analysis'!$C$2:$S$2,0))," ")))))</f>
        <v>0.7</v>
      </c>
      <c r="Q173" s="68">
        <f>IF($L173=" "," ",(IF($M173=FALSE," ",(IF($M173&gt;0,INDEX('Bin Analysis'!$C$3:$S$10110,MATCH($L173,'Bin Analysis'!$L$3:$L$10110,0),MATCH(Q$5,'Bin Analysis'!$C$2:$S$2,0))," ")))))</f>
        <v>0.65217391304347827</v>
      </c>
      <c r="R173" s="68">
        <f>IF($L173=" "," ",(IF($M173=FALSE," ",(IF($M173&gt;0,INDEX('Bin Analysis'!$C$3:$S$10110,MATCH($L173,'Bin Analysis'!$L$3:$L$10110,0),MATCH(R$5,'Bin Analysis'!$C$2:$S$2,0))," ")))))</f>
        <v>0.11764705882352941</v>
      </c>
      <c r="S173" s="68" t="str">
        <f>IF($L173=" "," ",(IF($M173=FALSE," ",(IF($M173&gt;0,INDEX('Bin Analysis'!$C$3:$S$10110,MATCH($L173,'Bin Analysis'!$L$3:$L$10110,0),MATCH(S$5,'Bin Analysis'!$C$2:$S$2,0))," ")))))</f>
        <v>no</v>
      </c>
      <c r="T173" s="68">
        <f>Assignments!K172</f>
        <v>0.67794857235294115</v>
      </c>
      <c r="U173" s="68">
        <f>Assignments!L172</f>
        <v>0.29495230838290787</v>
      </c>
      <c r="V173" s="74" t="str">
        <f>Assignments!V172</f>
        <v>Rheostat</v>
      </c>
    </row>
    <row r="174" spans="1:22" x14ac:dyDescent="0.25">
      <c r="A174" s="89" t="s">
        <v>148</v>
      </c>
      <c r="B174" s="79">
        <v>11</v>
      </c>
      <c r="C174" s="79" t="s">
        <v>151</v>
      </c>
      <c r="D174" s="79">
        <v>0.4338861</v>
      </c>
      <c r="E174" s="79">
        <v>4.3308989999999999E-2</v>
      </c>
      <c r="G174" s="40">
        <f>IFERROR('Data Transformation'!M172," ")</f>
        <v>167</v>
      </c>
      <c r="L174" s="66">
        <f t="shared" si="3"/>
        <v>168</v>
      </c>
      <c r="M174" s="67">
        <f>IF(L174=" "," ",(IF($L174&gt;0,INDEX('Bin Analysis'!$C$3:$S$10110,MATCH($L174,'Bin Analysis'!$L$3:$L$10110,0),MATCH(M$5,'Bin Analysis'!$C$2:$S$2,0))," ")))</f>
        <v>18</v>
      </c>
      <c r="N174" s="68">
        <f>IF($L174=" "," ",(IF($M174=FALSE," ",(IF($M174&gt;0,INDEX('Bin Analysis'!$C$3:$S$10110,MATCH($L174,'Bin Analysis'!$L$3:$L$10110,0),MATCH(N$5,'Bin Analysis'!$C$2:$S$2,0))," ")))))</f>
        <v>0</v>
      </c>
      <c r="O174" s="68">
        <f>IF($L174=" "," ",(IF($M174=FALSE," ",(IF($M174&gt;0,INDEX('Bin Analysis'!$C$3:$S$10110,MATCH($L174,'Bin Analysis'!$L$3:$L$10110,0),MATCH(O$5,'Bin Analysis'!$C$2:$S$2,0))," ")))))</f>
        <v>5.8823529411764705E-2</v>
      </c>
      <c r="P174" s="68">
        <f>IF($L174=" "," ",(IF($M174=FALSE," ",(IF($M174&gt;0,INDEX('Bin Analysis'!$C$3:$S$10110,MATCH($L174,'Bin Analysis'!$L$3:$L$10110,0),MATCH(P$5,'Bin Analysis'!$C$2:$S$2,0))," ")))))</f>
        <v>0.6</v>
      </c>
      <c r="Q174" s="68">
        <f>IF($L174=" "," ",(IF($M174=FALSE," ",(IF($M174&gt;0,INDEX('Bin Analysis'!$C$3:$S$10110,MATCH($L174,'Bin Analysis'!$L$3:$L$10110,0),MATCH(Q$5,'Bin Analysis'!$C$2:$S$2,0))," ")))))</f>
        <v>0.52173913043478259</v>
      </c>
      <c r="R174" s="68">
        <f>IF($L174=" "," ",(IF($M174=FALSE," ",(IF($M174&gt;0,INDEX('Bin Analysis'!$C$3:$S$10110,MATCH($L174,'Bin Analysis'!$L$3:$L$10110,0),MATCH(R$5,'Bin Analysis'!$C$2:$S$2,0))," ")))))</f>
        <v>0.6470588235294118</v>
      </c>
      <c r="S174" s="68" t="str">
        <f>IF($L174=" "," ",(IF($M174=FALSE," ",(IF($M174&gt;0,INDEX('Bin Analysis'!$C$3:$S$10110,MATCH($L174,'Bin Analysis'!$L$3:$L$10110,0),MATCH(S$5,'Bin Analysis'!$C$2:$S$2,0))," ")))))</f>
        <v>no</v>
      </c>
      <c r="T174" s="68">
        <f>Assignments!K173</f>
        <v>0.29760918529411767</v>
      </c>
      <c r="U174" s="68">
        <f>Assignments!L173</f>
        <v>0.2896925906547016</v>
      </c>
      <c r="V174" s="74" t="str">
        <f>Assignments!V173</f>
        <v>Toggle</v>
      </c>
    </row>
    <row r="175" spans="1:22" x14ac:dyDescent="0.25">
      <c r="A175" s="89" t="s">
        <v>148</v>
      </c>
      <c r="B175" s="79">
        <v>11</v>
      </c>
      <c r="C175" s="79" t="s">
        <v>158</v>
      </c>
      <c r="D175" s="79">
        <v>0.44841112</v>
      </c>
      <c r="E175" s="79">
        <v>6.3093380000000004E-2</v>
      </c>
      <c r="G175" s="40">
        <f>IFERROR('Data Transformation'!M173," ")</f>
        <v>168</v>
      </c>
      <c r="L175" s="66">
        <f t="shared" si="3"/>
        <v>169</v>
      </c>
      <c r="M175" s="67">
        <f>IF(L175=" "," ",(IF($L175&gt;0,INDEX('Bin Analysis'!$C$3:$S$10110,MATCH($L175,'Bin Analysis'!$L$3:$L$10110,0),MATCH(M$5,'Bin Analysis'!$C$2:$S$2,0))," ")))</f>
        <v>19</v>
      </c>
      <c r="N175" s="68">
        <f>IF($L175=" "," ",(IF($M175=FALSE," ",(IF($M175&gt;0,INDEX('Bin Analysis'!$C$3:$S$10110,MATCH($L175,'Bin Analysis'!$L$3:$L$10110,0),MATCH(N$5,'Bin Analysis'!$C$2:$S$2,0))," ")))))</f>
        <v>0</v>
      </c>
      <c r="O175" s="68">
        <f>IF($L175=" "," ",(IF($M175=FALSE," ",(IF($M175&gt;0,INDEX('Bin Analysis'!$C$3:$S$10110,MATCH($L175,'Bin Analysis'!$L$3:$L$10110,0),MATCH(O$5,'Bin Analysis'!$C$2:$S$2,0))," ")))))</f>
        <v>5.5555555555555552E-2</v>
      </c>
      <c r="P175" s="68">
        <f>IF($L175=" "," ",(IF($M175=FALSE," ",(IF($M175&gt;0,INDEX('Bin Analysis'!$C$3:$S$10110,MATCH($L175,'Bin Analysis'!$L$3:$L$10110,0),MATCH(P$5,'Bin Analysis'!$C$2:$S$2,0))," ")))))</f>
        <v>0.5</v>
      </c>
      <c r="Q175" s="68">
        <f>IF($L175=" "," ",(IF($M175=FALSE," ",(IF($M175&gt;0,INDEX('Bin Analysis'!$C$3:$S$10110,MATCH($L175,'Bin Analysis'!$L$3:$L$10110,0),MATCH(Q$5,'Bin Analysis'!$C$2:$S$2,0))," ")))))</f>
        <v>0.39130434782608697</v>
      </c>
      <c r="R175" s="68">
        <f>IF($L175=" "," ",(IF($M175=FALSE," ",(IF($M175&gt;0,INDEX('Bin Analysis'!$C$3:$S$10110,MATCH($L175,'Bin Analysis'!$L$3:$L$10110,0),MATCH(R$5,'Bin Analysis'!$C$2:$S$2,0))," ")))))</f>
        <v>0.72222222222222221</v>
      </c>
      <c r="S175" s="68" t="str">
        <f>IF($L175=" "," ",(IF($M175=FALSE," ",(IF($M175&gt;0,INDEX('Bin Analysis'!$C$3:$S$10110,MATCH($L175,'Bin Analysis'!$L$3:$L$10110,0),MATCH(S$5,'Bin Analysis'!$C$2:$S$2,0))," ")))))</f>
        <v>no</v>
      </c>
      <c r="T175" s="68">
        <f>Assignments!K174</f>
        <v>0.22952497944444442</v>
      </c>
      <c r="U175" s="68">
        <f>Assignments!L174</f>
        <v>0.25358388489314115</v>
      </c>
      <c r="V175" s="74" t="str">
        <f>Assignments!V174</f>
        <v>Toggle</v>
      </c>
    </row>
    <row r="176" spans="1:22" x14ac:dyDescent="0.25">
      <c r="A176" s="89" t="s">
        <v>148</v>
      </c>
      <c r="B176" s="79">
        <v>11</v>
      </c>
      <c r="C176" s="79" t="s">
        <v>154</v>
      </c>
      <c r="D176" s="79">
        <v>0.47510440999999998</v>
      </c>
      <c r="E176" s="79">
        <v>4.2909500000000003E-2</v>
      </c>
      <c r="G176" s="40">
        <f>IFERROR('Data Transformation'!M174," ")</f>
        <v>169</v>
      </c>
      <c r="L176" s="66">
        <f t="shared" si="3"/>
        <v>170</v>
      </c>
      <c r="M176" s="67">
        <f>IF(L176=" "," ",(IF($L176&gt;0,INDEX('Bin Analysis'!$C$3:$S$10110,MATCH($L176,'Bin Analysis'!$L$3:$L$10110,0),MATCH(M$5,'Bin Analysis'!$C$2:$S$2,0))," ")))</f>
        <v>19</v>
      </c>
      <c r="N176" s="68">
        <f>IF($L176=" "," ",(IF($M176=FALSE," ",(IF($M176&gt;0,INDEX('Bin Analysis'!$C$3:$S$10110,MATCH($L176,'Bin Analysis'!$L$3:$L$10110,0),MATCH(N$5,'Bin Analysis'!$C$2:$S$2,0))," ")))))</f>
        <v>0.22222222222222221</v>
      </c>
      <c r="O176" s="68">
        <f>IF($L176=" "," ",(IF($M176=FALSE," ",(IF($M176&gt;0,INDEX('Bin Analysis'!$C$3:$S$10110,MATCH($L176,'Bin Analysis'!$L$3:$L$10110,0),MATCH(O$5,'Bin Analysis'!$C$2:$S$2,0))," ")))))</f>
        <v>0.5</v>
      </c>
      <c r="P176" s="68">
        <f>IF($L176=" "," ",(IF($M176=FALSE," ",(IF($M176&gt;0,INDEX('Bin Analysis'!$C$3:$S$10110,MATCH($L176,'Bin Analysis'!$L$3:$L$10110,0),MATCH(P$5,'Bin Analysis'!$C$2:$S$2,0))," ")))))</f>
        <v>0.8</v>
      </c>
      <c r="Q176" s="68">
        <f>IF($L176=" "," ",(IF($M176=FALSE," ",(IF($M176&gt;0,INDEX('Bin Analysis'!$C$3:$S$10110,MATCH($L176,'Bin Analysis'!$L$3:$L$10110,0),MATCH(Q$5,'Bin Analysis'!$C$2:$S$2,0))," ")))))</f>
        <v>0.78260869565217395</v>
      </c>
      <c r="R176" s="68">
        <f>IF($L176=" "," ",(IF($M176=FALSE," ",(IF($M176&gt;0,INDEX('Bin Analysis'!$C$3:$S$10110,MATCH($L176,'Bin Analysis'!$L$3:$L$10110,0),MATCH(R$5,'Bin Analysis'!$C$2:$S$2,0))," ")))))</f>
        <v>5.5555555555555552E-2</v>
      </c>
      <c r="S176" s="68" t="str">
        <f>IF($L176=" "," ",(IF($M176=FALSE," ",(IF($M176&gt;0,INDEX('Bin Analysis'!$C$3:$S$10110,MATCH($L176,'Bin Analysis'!$L$3:$L$10110,0),MATCH(S$5,'Bin Analysis'!$C$2:$S$2,0))," ")))))</f>
        <v>no</v>
      </c>
      <c r="T176" s="68">
        <f>Assignments!K175</f>
        <v>0.96890612777777796</v>
      </c>
      <c r="U176" s="68">
        <f>Assignments!L175</f>
        <v>0.25659493455071225</v>
      </c>
      <c r="V176" s="74" t="str">
        <f>Assignments!V175</f>
        <v>Rheostat</v>
      </c>
    </row>
    <row r="177" spans="1:22" x14ac:dyDescent="0.25">
      <c r="A177" s="89" t="s">
        <v>148</v>
      </c>
      <c r="B177" s="79">
        <v>11</v>
      </c>
      <c r="C177" s="79" t="s">
        <v>146</v>
      </c>
      <c r="D177" s="79">
        <v>0.48365515999999997</v>
      </c>
      <c r="E177" s="79">
        <v>3.4536160000000003E-2</v>
      </c>
      <c r="G177" s="40">
        <f>IFERROR('Data Transformation'!M175," ")</f>
        <v>170</v>
      </c>
      <c r="L177" s="66">
        <f t="shared" si="3"/>
        <v>171</v>
      </c>
      <c r="M177" s="67">
        <f>IF(L177=" "," ",(IF($L177&gt;0,INDEX('Bin Analysis'!$C$3:$S$10110,MATCH($L177,'Bin Analysis'!$L$3:$L$10110,0),MATCH(M$5,'Bin Analysis'!$C$2:$S$2,0))," ")))</f>
        <v>17</v>
      </c>
      <c r="N177" s="68">
        <f>IF($L177=" "," ",(IF($M177=FALSE," ",(IF($M177&gt;0,INDEX('Bin Analysis'!$C$3:$S$10110,MATCH($L177,'Bin Analysis'!$L$3:$L$10110,0),MATCH(N$5,'Bin Analysis'!$C$2:$S$2,0))," ")))))</f>
        <v>0</v>
      </c>
      <c r="O177" s="68">
        <f>IF($L177=" "," ",(IF($M177=FALSE," ",(IF($M177&gt;0,INDEX('Bin Analysis'!$C$3:$S$10110,MATCH($L177,'Bin Analysis'!$L$3:$L$10110,0),MATCH(O$5,'Bin Analysis'!$C$2:$S$2,0))," ")))))</f>
        <v>0.375</v>
      </c>
      <c r="P177" s="68">
        <f>IF($L177=" "," ",(IF($M177=FALSE," ",(IF($M177&gt;0,INDEX('Bin Analysis'!$C$3:$S$10110,MATCH($L177,'Bin Analysis'!$L$3:$L$10110,0),MATCH(P$5,'Bin Analysis'!$C$2:$S$2,0))," ")))))</f>
        <v>0.5</v>
      </c>
      <c r="Q177" s="68">
        <f>IF($L177=" "," ",(IF($M177=FALSE," ",(IF($M177&gt;0,INDEX('Bin Analysis'!$C$3:$S$10110,MATCH($L177,'Bin Analysis'!$L$3:$L$10110,0),MATCH(Q$5,'Bin Analysis'!$C$2:$S$2,0))," ")))))</f>
        <v>0.43478260869565216</v>
      </c>
      <c r="R177" s="68">
        <f>IF($L177=" "," ",(IF($M177=FALSE," ",(IF($M177&gt;0,INDEX('Bin Analysis'!$C$3:$S$10110,MATCH($L177,'Bin Analysis'!$L$3:$L$10110,0),MATCH(R$5,'Bin Analysis'!$C$2:$S$2,0))," ")))))</f>
        <v>6.25E-2</v>
      </c>
      <c r="S177" s="68" t="str">
        <f>IF($L177=" "," ",(IF($M177=FALSE," ",(IF($M177&gt;0,INDEX('Bin Analysis'!$C$3:$S$10110,MATCH($L177,'Bin Analysis'!$L$3:$L$10110,0),MATCH(S$5,'Bin Analysis'!$C$2:$S$2,0))," ")))))</f>
        <v>no</v>
      </c>
      <c r="T177" s="68">
        <f>Assignments!K176</f>
        <v>0.80125684499999994</v>
      </c>
      <c r="U177" s="68">
        <f>Assignments!L176</f>
        <v>0.23043581048103895</v>
      </c>
      <c r="V177" s="74" t="str">
        <f>Assignments!V176</f>
        <v>Moderate</v>
      </c>
    </row>
    <row r="178" spans="1:22" x14ac:dyDescent="0.25">
      <c r="A178" s="89" t="s">
        <v>148</v>
      </c>
      <c r="B178" s="79">
        <v>11</v>
      </c>
      <c r="C178" s="79" t="s">
        <v>156</v>
      </c>
      <c r="D178" s="79">
        <v>0.51602775999999995</v>
      </c>
      <c r="E178" s="79">
        <v>5.8491029999999999E-2</v>
      </c>
      <c r="G178" s="40">
        <f>IFERROR('Data Transformation'!M176," ")</f>
        <v>171</v>
      </c>
      <c r="L178" s="66">
        <f t="shared" si="3"/>
        <v>172</v>
      </c>
      <c r="M178" s="67">
        <f>IF(L178=" "," ",(IF($L178&gt;0,INDEX('Bin Analysis'!$C$3:$S$10110,MATCH($L178,'Bin Analysis'!$L$3:$L$10110,0),MATCH(M$5,'Bin Analysis'!$C$2:$S$2,0))," ")))</f>
        <v>19</v>
      </c>
      <c r="N178" s="68">
        <f>IF($L178=" "," ",(IF($M178=FALSE," ",(IF($M178&gt;0,INDEX('Bin Analysis'!$C$3:$S$10110,MATCH($L178,'Bin Analysis'!$L$3:$L$10110,0),MATCH(N$5,'Bin Analysis'!$C$2:$S$2,0))," ")))))</f>
        <v>5.5555555555555552E-2</v>
      </c>
      <c r="O178" s="68">
        <f>IF($L178=" "," ",(IF($M178=FALSE," ",(IF($M178&gt;0,INDEX('Bin Analysis'!$C$3:$S$10110,MATCH($L178,'Bin Analysis'!$L$3:$L$10110,0),MATCH(O$5,'Bin Analysis'!$C$2:$S$2,0))," ")))))</f>
        <v>0</v>
      </c>
      <c r="P178" s="68">
        <f>IF($L178=" "," ",(IF($M178=FALSE," ",(IF($M178&gt;0,INDEX('Bin Analysis'!$C$3:$S$10110,MATCH($L178,'Bin Analysis'!$L$3:$L$10110,0),MATCH(P$5,'Bin Analysis'!$C$2:$S$2,0))," ")))))</f>
        <v>0.5</v>
      </c>
      <c r="Q178" s="68">
        <f>IF($L178=" "," ",(IF($M178=FALSE," ",(IF($M178&gt;0,INDEX('Bin Analysis'!$C$3:$S$10110,MATCH($L178,'Bin Analysis'!$L$3:$L$10110,0),MATCH(Q$5,'Bin Analysis'!$C$2:$S$2,0))," ")))))</f>
        <v>0.43478260869565216</v>
      </c>
      <c r="R178" s="68">
        <f>IF($L178=" "," ",(IF($M178=FALSE," ",(IF($M178&gt;0,INDEX('Bin Analysis'!$C$3:$S$10110,MATCH($L178,'Bin Analysis'!$L$3:$L$10110,0),MATCH(R$5,'Bin Analysis'!$C$2:$S$2,0))," ")))))</f>
        <v>0.77777777777777779</v>
      </c>
      <c r="S178" s="68" t="str">
        <f>IF($L178=" "," ",(IF($M178=FALSE," ",(IF($M178&gt;0,INDEX('Bin Analysis'!$C$3:$S$10110,MATCH($L178,'Bin Analysis'!$L$3:$L$10110,0),MATCH(S$5,'Bin Analysis'!$C$2:$S$2,0))," ")))))</f>
        <v>no</v>
      </c>
      <c r="T178" s="68">
        <f>Assignments!K177</f>
        <v>0.25925659222222219</v>
      </c>
      <c r="U178" s="68">
        <f>Assignments!L177</f>
        <v>0.32556833928781365</v>
      </c>
      <c r="V178" s="74" t="str">
        <f>Assignments!V177</f>
        <v>Toggle</v>
      </c>
    </row>
    <row r="179" spans="1:22" x14ac:dyDescent="0.25">
      <c r="A179" s="89" t="s">
        <v>148</v>
      </c>
      <c r="B179" s="79">
        <v>11</v>
      </c>
      <c r="C179" s="79" t="s">
        <v>142</v>
      </c>
      <c r="D179" s="79">
        <v>0.52877536000000003</v>
      </c>
      <c r="E179" s="79">
        <v>5.3092840000000002E-2</v>
      </c>
      <c r="G179" s="40">
        <f>IFERROR('Data Transformation'!M177," ")</f>
        <v>172</v>
      </c>
      <c r="L179" s="66">
        <f t="shared" si="3"/>
        <v>173</v>
      </c>
      <c r="M179" s="67">
        <f>IF(L179=" "," ",(IF($L179&gt;0,INDEX('Bin Analysis'!$C$3:$S$10110,MATCH($L179,'Bin Analysis'!$L$3:$L$10110,0),MATCH(M$5,'Bin Analysis'!$C$2:$S$2,0))," ")))</f>
        <v>19</v>
      </c>
      <c r="N179" s="68">
        <f>IF($L179=" "," ",(IF($M179=FALSE," ",(IF($M179&gt;0,INDEX('Bin Analysis'!$C$3:$S$10110,MATCH($L179,'Bin Analysis'!$L$3:$L$10110,0),MATCH(N$5,'Bin Analysis'!$C$2:$S$2,0))," ")))))</f>
        <v>0</v>
      </c>
      <c r="O179" s="68">
        <f>IF($L179=" "," ",(IF($M179=FALSE," ",(IF($M179&gt;0,INDEX('Bin Analysis'!$C$3:$S$10110,MATCH($L179,'Bin Analysis'!$L$3:$L$10110,0),MATCH(O$5,'Bin Analysis'!$C$2:$S$2,0))," ")))))</f>
        <v>5.5555555555555552E-2</v>
      </c>
      <c r="P179" s="68">
        <f>IF($L179=" "," ",(IF($M179=FALSE," ",(IF($M179&gt;0,INDEX('Bin Analysis'!$C$3:$S$10110,MATCH($L179,'Bin Analysis'!$L$3:$L$10110,0),MATCH(P$5,'Bin Analysis'!$C$2:$S$2,0))," ")))))</f>
        <v>0.4</v>
      </c>
      <c r="Q179" s="68">
        <f>IF($L179=" "," ",(IF($M179=FALSE," ",(IF($M179&gt;0,INDEX('Bin Analysis'!$C$3:$S$10110,MATCH($L179,'Bin Analysis'!$L$3:$L$10110,0),MATCH(Q$5,'Bin Analysis'!$C$2:$S$2,0))," ")))))</f>
        <v>0.30434782608695654</v>
      </c>
      <c r="R179" s="68">
        <f>IF($L179=" "," ",(IF($M179=FALSE," ",(IF($M179&gt;0,INDEX('Bin Analysis'!$C$3:$S$10110,MATCH($L179,'Bin Analysis'!$L$3:$L$10110,0),MATCH(R$5,'Bin Analysis'!$C$2:$S$2,0))," ")))))</f>
        <v>0.88888888888888884</v>
      </c>
      <c r="S179" s="68" t="str">
        <f>IF($L179=" "," ",(IF($M179=FALSE," ",(IF($M179&gt;0,INDEX('Bin Analysis'!$C$3:$S$10110,MATCH($L179,'Bin Analysis'!$L$3:$L$10110,0),MATCH(S$5,'Bin Analysis'!$C$2:$S$2,0))," ")))))</f>
        <v>no</v>
      </c>
      <c r="T179" s="68">
        <f>Assignments!K178</f>
        <v>0.15908048277777778</v>
      </c>
      <c r="U179" s="68">
        <f>Assignments!L178</f>
        <v>0.20792900705815331</v>
      </c>
      <c r="V179" s="74" t="str">
        <f>Assignments!V178</f>
        <v>Toggle</v>
      </c>
    </row>
    <row r="180" spans="1:22" x14ac:dyDescent="0.25">
      <c r="A180" s="89" t="s">
        <v>148</v>
      </c>
      <c r="B180" s="79">
        <v>11</v>
      </c>
      <c r="C180" s="79" t="s">
        <v>159</v>
      </c>
      <c r="D180" s="79">
        <v>0.55780395999999999</v>
      </c>
      <c r="E180" s="79">
        <v>5.6179029999999998E-2</v>
      </c>
      <c r="G180" s="40">
        <f>IFERROR('Data Transformation'!M178," ")</f>
        <v>173</v>
      </c>
      <c r="L180" s="66">
        <f t="shared" si="3"/>
        <v>174</v>
      </c>
      <c r="M180" s="67">
        <f>IF(L180=" "," ",(IF($L180&gt;0,INDEX('Bin Analysis'!$C$3:$S$10110,MATCH($L180,'Bin Analysis'!$L$3:$L$10110,0),MATCH(M$5,'Bin Analysis'!$C$2:$S$2,0))," ")))</f>
        <v>18</v>
      </c>
      <c r="N180" s="68">
        <f>IF($L180=" "," ",(IF($M180=FALSE," ",(IF($M180&gt;0,INDEX('Bin Analysis'!$C$3:$S$10110,MATCH($L180,'Bin Analysis'!$L$3:$L$10110,0),MATCH(N$5,'Bin Analysis'!$C$2:$S$2,0))," ")))))</f>
        <v>0</v>
      </c>
      <c r="O180" s="68">
        <f>IF($L180=" "," ",(IF($M180=FALSE," ",(IF($M180&gt;0,INDEX('Bin Analysis'!$C$3:$S$10110,MATCH($L180,'Bin Analysis'!$L$3:$L$10110,0),MATCH(O$5,'Bin Analysis'!$C$2:$S$2,0))," ")))))</f>
        <v>0.11764705882352941</v>
      </c>
      <c r="P180" s="68">
        <f>IF($L180=" "," ",(IF($M180=FALSE," ",(IF($M180&gt;0,INDEX('Bin Analysis'!$C$3:$S$10110,MATCH($L180,'Bin Analysis'!$L$3:$L$10110,0),MATCH(P$5,'Bin Analysis'!$C$2:$S$2,0))," ")))))</f>
        <v>0.7</v>
      </c>
      <c r="Q180" s="68">
        <f>IF($L180=" "," ",(IF($M180=FALSE," ",(IF($M180&gt;0,INDEX('Bin Analysis'!$C$3:$S$10110,MATCH($L180,'Bin Analysis'!$L$3:$L$10110,0),MATCH(Q$5,'Bin Analysis'!$C$2:$S$2,0))," ")))))</f>
        <v>0.65217391304347827</v>
      </c>
      <c r="R180" s="68">
        <f>IF($L180=" "," ",(IF($M180=FALSE," ",(IF($M180&gt;0,INDEX('Bin Analysis'!$C$3:$S$10110,MATCH($L180,'Bin Analysis'!$L$3:$L$10110,0),MATCH(R$5,'Bin Analysis'!$C$2:$S$2,0))," ")))))</f>
        <v>0.23529411764705882</v>
      </c>
      <c r="S180" s="68" t="str">
        <f>IF($L180=" "," ",(IF($M180=FALSE," ",(IF($M180&gt;0,INDEX('Bin Analysis'!$C$3:$S$10110,MATCH($L180,'Bin Analysis'!$L$3:$L$10110,0),MATCH(S$5,'Bin Analysis'!$C$2:$S$2,0))," ")))))</f>
        <v>no</v>
      </c>
      <c r="T180" s="68">
        <f>Assignments!K179</f>
        <v>0.60950236647058842</v>
      </c>
      <c r="U180" s="68">
        <f>Assignments!L179</f>
        <v>0.22701669249847314</v>
      </c>
      <c r="V180" s="74" t="str">
        <f>Assignments!V179</f>
        <v>Rheostat</v>
      </c>
    </row>
    <row r="181" spans="1:22" x14ac:dyDescent="0.25">
      <c r="A181" s="89" t="s">
        <v>148</v>
      </c>
      <c r="B181" s="79">
        <v>11</v>
      </c>
      <c r="C181" s="79" t="s">
        <v>155</v>
      </c>
      <c r="D181" s="79">
        <v>0.55971952999999997</v>
      </c>
      <c r="E181" s="79">
        <v>5.316485E-2</v>
      </c>
      <c r="G181" s="40">
        <f>IFERROR('Data Transformation'!M179," ")</f>
        <v>174</v>
      </c>
      <c r="L181" s="66">
        <f t="shared" si="3"/>
        <v>175</v>
      </c>
      <c r="M181" s="67">
        <f>IF(L181=" "," ",(IF($L181&gt;0,INDEX('Bin Analysis'!$C$3:$S$10110,MATCH($L181,'Bin Analysis'!$L$3:$L$10110,0),MATCH(M$5,'Bin Analysis'!$C$2:$S$2,0))," ")))</f>
        <v>20</v>
      </c>
      <c r="N181" s="68">
        <f>IF($L181=" "," ",(IF($M181=FALSE," ",(IF($M181&gt;0,INDEX('Bin Analysis'!$C$3:$S$10110,MATCH($L181,'Bin Analysis'!$L$3:$L$10110,0),MATCH(N$5,'Bin Analysis'!$C$2:$S$2,0))," ")))))</f>
        <v>5.2631578947368418E-2</v>
      </c>
      <c r="O181" s="68">
        <f>IF($L181=" "," ",(IF($M181=FALSE," ",(IF($M181&gt;0,INDEX('Bin Analysis'!$C$3:$S$10110,MATCH($L181,'Bin Analysis'!$L$3:$L$10110,0),MATCH(O$5,'Bin Analysis'!$C$2:$S$2,0))," ")))))</f>
        <v>0.15789473684210525</v>
      </c>
      <c r="P181" s="68">
        <f>IF($L181=" "," ",(IF($M181=FALSE," ",(IF($M181&gt;0,INDEX('Bin Analysis'!$C$3:$S$10110,MATCH($L181,'Bin Analysis'!$L$3:$L$10110,0),MATCH(P$5,'Bin Analysis'!$C$2:$S$2,0))," ")))))</f>
        <v>0.8</v>
      </c>
      <c r="Q181" s="68">
        <f>IF($L181=" "," ",(IF($M181=FALSE," ",(IF($M181&gt;0,INDEX('Bin Analysis'!$C$3:$S$10110,MATCH($L181,'Bin Analysis'!$L$3:$L$10110,0),MATCH(Q$5,'Bin Analysis'!$C$2:$S$2,0))," ")))))</f>
        <v>0.73913043478260865</v>
      </c>
      <c r="R181" s="68">
        <f>IF($L181=" "," ",(IF($M181=FALSE," ",(IF($M181&gt;0,INDEX('Bin Analysis'!$C$3:$S$10110,MATCH($L181,'Bin Analysis'!$L$3:$L$10110,0),MATCH(R$5,'Bin Analysis'!$C$2:$S$2,0))," ")))))</f>
        <v>0.31578947368421051</v>
      </c>
      <c r="S181" s="68" t="str">
        <f>IF($L181=" "," ",(IF($M181=FALSE," ",(IF($M181&gt;0,INDEX('Bin Analysis'!$C$3:$S$10110,MATCH($L181,'Bin Analysis'!$L$3:$L$10110,0),MATCH(S$5,'Bin Analysis'!$C$2:$S$2,0))," ")))))</f>
        <v>no</v>
      </c>
      <c r="T181" s="68">
        <f>Assignments!K180</f>
        <v>0.55514412263157897</v>
      </c>
      <c r="U181" s="68">
        <f>Assignments!L180</f>
        <v>0.36071587480412892</v>
      </c>
      <c r="V181" s="74" t="str">
        <f>Assignments!V180</f>
        <v>Rheostat</v>
      </c>
    </row>
    <row r="182" spans="1:22" x14ac:dyDescent="0.25">
      <c r="A182" s="89" t="s">
        <v>148</v>
      </c>
      <c r="B182" s="79">
        <v>11</v>
      </c>
      <c r="C182" s="79" t="s">
        <v>150</v>
      </c>
      <c r="D182" s="79">
        <v>0.58414032000000005</v>
      </c>
      <c r="E182" s="79">
        <v>4.1788699999999998E-2</v>
      </c>
      <c r="G182" s="40">
        <f>IFERROR('Data Transformation'!M180," ")</f>
        <v>175</v>
      </c>
      <c r="L182" s="66">
        <f t="shared" si="3"/>
        <v>176</v>
      </c>
      <c r="M182" s="67">
        <f>IF(L182=" "," ",(IF($L182&gt;0,INDEX('Bin Analysis'!$C$3:$S$10110,MATCH($L182,'Bin Analysis'!$L$3:$L$10110,0),MATCH(M$5,'Bin Analysis'!$C$2:$S$2,0))," ")))</f>
        <v>18</v>
      </c>
      <c r="N182" s="68">
        <f>IF($L182=" "," ",(IF($M182=FALSE," ",(IF($M182&gt;0,INDEX('Bin Analysis'!$C$3:$S$10110,MATCH($L182,'Bin Analysis'!$L$3:$L$10110,0),MATCH(N$5,'Bin Analysis'!$C$2:$S$2,0))," ")))))</f>
        <v>0</v>
      </c>
      <c r="O182" s="68">
        <f>IF($L182=" "," ",(IF($M182=FALSE," ",(IF($M182&gt;0,INDEX('Bin Analysis'!$C$3:$S$10110,MATCH($L182,'Bin Analysis'!$L$3:$L$10110,0),MATCH(O$5,'Bin Analysis'!$C$2:$S$2,0))," ")))))</f>
        <v>5.8823529411764705E-2</v>
      </c>
      <c r="P182" s="68">
        <f>IF($L182=" "," ",(IF($M182=FALSE," ",(IF($M182&gt;0,INDEX('Bin Analysis'!$C$3:$S$10110,MATCH($L182,'Bin Analysis'!$L$3:$L$10110,0),MATCH(P$5,'Bin Analysis'!$C$2:$S$2,0))," ")))))</f>
        <v>0.4</v>
      </c>
      <c r="Q182" s="68">
        <f>IF($L182=" "," ",(IF($M182=FALSE," ",(IF($M182&gt;0,INDEX('Bin Analysis'!$C$3:$S$10110,MATCH($L182,'Bin Analysis'!$L$3:$L$10110,0),MATCH(Q$5,'Bin Analysis'!$C$2:$S$2,0))," ")))))</f>
        <v>0.34782608695652173</v>
      </c>
      <c r="R182" s="68">
        <f>IF($L182=" "," ",(IF($M182=FALSE," ",(IF($M182&gt;0,INDEX('Bin Analysis'!$C$3:$S$10110,MATCH($L182,'Bin Analysis'!$L$3:$L$10110,0),MATCH(R$5,'Bin Analysis'!$C$2:$S$2,0))," ")))))</f>
        <v>0.76470588235294112</v>
      </c>
      <c r="S182" s="68" t="str">
        <f>IF($L182=" "," ",(IF($M182=FALSE," ",(IF($M182&gt;0,INDEX('Bin Analysis'!$C$3:$S$10110,MATCH($L182,'Bin Analysis'!$L$3:$L$10110,0),MATCH(S$5,'Bin Analysis'!$C$2:$S$2,0))," ")))))</f>
        <v>no</v>
      </c>
      <c r="T182" s="68">
        <f>Assignments!K181</f>
        <v>0.28200530058823531</v>
      </c>
      <c r="U182" s="68">
        <f>Assignments!L181</f>
        <v>0.32909868521020563</v>
      </c>
      <c r="V182" s="74" t="str">
        <f>Assignments!V181</f>
        <v>Toggle</v>
      </c>
    </row>
    <row r="183" spans="1:22" x14ac:dyDescent="0.25">
      <c r="A183" s="89" t="s">
        <v>148</v>
      </c>
      <c r="B183" s="79">
        <v>11</v>
      </c>
      <c r="C183" s="79" t="s">
        <v>9</v>
      </c>
      <c r="D183" s="79">
        <v>0.60471671999999999</v>
      </c>
      <c r="E183" s="79">
        <v>7.3547799999999997E-2</v>
      </c>
      <c r="G183" s="40">
        <f>IFERROR('Data Transformation'!M181," ")</f>
        <v>176</v>
      </c>
      <c r="L183" s="66">
        <f t="shared" si="3"/>
        <v>177</v>
      </c>
      <c r="M183" s="67">
        <f>IF(L183=" "," ",(IF($L183&gt;0,INDEX('Bin Analysis'!$C$3:$S$10110,MATCH($L183,'Bin Analysis'!$L$3:$L$10110,0),MATCH(M$5,'Bin Analysis'!$C$2:$S$2,0))," ")))</f>
        <v>15</v>
      </c>
      <c r="N183" s="68">
        <f>IF($L183=" "," ",(IF($M183=FALSE," ",(IF($M183&gt;0,INDEX('Bin Analysis'!$C$3:$S$10110,MATCH($L183,'Bin Analysis'!$L$3:$L$10110,0),MATCH(N$5,'Bin Analysis'!$C$2:$S$2,0))," ")))))</f>
        <v>0</v>
      </c>
      <c r="O183" s="68">
        <f>IF($L183=" "," ",(IF($M183=FALSE," ",(IF($M183&gt;0,INDEX('Bin Analysis'!$C$3:$S$10110,MATCH($L183,'Bin Analysis'!$L$3:$L$10110,0),MATCH(O$5,'Bin Analysis'!$C$2:$S$2,0))," ")))))</f>
        <v>0</v>
      </c>
      <c r="P183" s="68">
        <f>IF($L183=" "," ",(IF($M183=FALSE," ",(IF($M183&gt;0,INDEX('Bin Analysis'!$C$3:$S$10110,MATCH($L183,'Bin Analysis'!$L$3:$L$10110,0),MATCH(P$5,'Bin Analysis'!$C$2:$S$2,0))," ")))))</f>
        <v>0.5</v>
      </c>
      <c r="Q183" s="68">
        <f>IF($L183=" "," ",(IF($M183=FALSE," ",(IF($M183&gt;0,INDEX('Bin Analysis'!$C$3:$S$10110,MATCH($L183,'Bin Analysis'!$L$3:$L$10110,0),MATCH(Q$5,'Bin Analysis'!$C$2:$S$2,0))," ")))))</f>
        <v>0.47826086956521741</v>
      </c>
      <c r="R183" s="68">
        <f>IF($L183=" "," ",(IF($M183=FALSE," ",(IF($M183&gt;0,INDEX('Bin Analysis'!$C$3:$S$10110,MATCH($L183,'Bin Analysis'!$L$3:$L$10110,0),MATCH(R$5,'Bin Analysis'!$C$2:$S$2,0))," ")))))</f>
        <v>0.5</v>
      </c>
      <c r="S183" s="68" t="str">
        <f>IF($L183=" "," ",(IF($M183=FALSE," ",(IF($M183&gt;0,INDEX('Bin Analysis'!$C$3:$S$10110,MATCH($L183,'Bin Analysis'!$L$3:$L$10110,0),MATCH(S$5,'Bin Analysis'!$C$2:$S$2,0))," ")))))</f>
        <v>no</v>
      </c>
      <c r="T183" s="68">
        <f>Assignments!K182</f>
        <v>0.42968541785714287</v>
      </c>
      <c r="U183" s="68">
        <f>Assignments!L182</f>
        <v>0.25244609430120374</v>
      </c>
      <c r="V183" s="74" t="str">
        <f>Assignments!V182</f>
        <v>Adverse</v>
      </c>
    </row>
    <row r="184" spans="1:22" x14ac:dyDescent="0.25">
      <c r="A184" s="89" t="s">
        <v>148</v>
      </c>
      <c r="B184" s="79">
        <v>11</v>
      </c>
      <c r="C184" s="79" t="s">
        <v>152</v>
      </c>
      <c r="D184" s="79">
        <v>0.63681019000000005</v>
      </c>
      <c r="E184" s="79">
        <v>5.010937E-2</v>
      </c>
      <c r="G184" s="40">
        <f>IFERROR('Data Transformation'!M182," ")</f>
        <v>177</v>
      </c>
      <c r="L184" s="66">
        <f t="shared" si="3"/>
        <v>178</v>
      </c>
      <c r="M184" s="67">
        <f>IF(L184=" "," ",(IF($L184&gt;0,INDEX('Bin Analysis'!$C$3:$S$10110,MATCH($L184,'Bin Analysis'!$L$3:$L$10110,0),MATCH(M$5,'Bin Analysis'!$C$2:$S$2,0))," ")))</f>
        <v>9</v>
      </c>
      <c r="N184" s="68">
        <f>IF($L184=" "," ",(IF($M184=FALSE," ",(IF($M184&gt;0,INDEX('Bin Analysis'!$C$3:$S$10110,MATCH($L184,'Bin Analysis'!$L$3:$L$10110,0),MATCH(N$5,'Bin Analysis'!$C$2:$S$2,0))," ")))))</f>
        <v>0</v>
      </c>
      <c r="O184" s="68">
        <f>IF($L184=" "," ",(IF($M184=FALSE," ",(IF($M184&gt;0,INDEX('Bin Analysis'!$C$3:$S$10110,MATCH($L184,'Bin Analysis'!$L$3:$L$10110,0),MATCH(O$5,'Bin Analysis'!$C$2:$S$2,0))," ")))))</f>
        <v>0</v>
      </c>
      <c r="P184" s="68">
        <f>IF($L184=" "," ",(IF($M184=FALSE," ",(IF($M184&gt;0,INDEX('Bin Analysis'!$C$3:$S$10110,MATCH($L184,'Bin Analysis'!$L$3:$L$10110,0),MATCH(P$5,'Bin Analysis'!$C$2:$S$2,0))," ")))))</f>
        <v>0.3</v>
      </c>
      <c r="Q184" s="68">
        <f>IF($L184=" "," ",(IF($M184=FALSE," ",(IF($M184&gt;0,INDEX('Bin Analysis'!$C$3:$S$10110,MATCH($L184,'Bin Analysis'!$L$3:$L$10110,0),MATCH(Q$5,'Bin Analysis'!$C$2:$S$2,0))," ")))))</f>
        <v>0.21739130434782608</v>
      </c>
      <c r="R184" s="68">
        <f>IF($L184=" "," ",(IF($M184=FALSE," ",(IF($M184&gt;0,INDEX('Bin Analysis'!$C$3:$S$10110,MATCH($L184,'Bin Analysis'!$L$3:$L$10110,0),MATCH(R$5,'Bin Analysis'!$C$2:$S$2,0))," ")))))</f>
        <v>0.875</v>
      </c>
      <c r="S184" s="68" t="str">
        <f>IF($L184=" "," ",(IF($M184=FALSE," ",(IF($M184&gt;0,INDEX('Bin Analysis'!$C$3:$S$10110,MATCH($L184,'Bin Analysis'!$L$3:$L$10110,0),MATCH(S$5,'Bin Analysis'!$C$2:$S$2,0))," ")))))</f>
        <v>no</v>
      </c>
      <c r="T184" s="68">
        <f>Assignments!K183</f>
        <v>0.18052334750000001</v>
      </c>
      <c r="U184" s="68">
        <f>Assignments!L183</f>
        <v>0.15354859258881864</v>
      </c>
      <c r="V184" s="74" t="str">
        <f>Assignments!V183</f>
        <v>Toggle</v>
      </c>
    </row>
    <row r="185" spans="1:22" x14ac:dyDescent="0.25">
      <c r="A185" s="89" t="s">
        <v>148</v>
      </c>
      <c r="B185" s="79">
        <v>11</v>
      </c>
      <c r="C185" s="79" t="s">
        <v>160</v>
      </c>
      <c r="D185" s="79">
        <v>0.68859784000000002</v>
      </c>
      <c r="E185" s="79">
        <v>7.4590740000000003E-2</v>
      </c>
      <c r="G185" s="40">
        <f>IFERROR('Data Transformation'!M183," ")</f>
        <v>178</v>
      </c>
      <c r="L185" s="66">
        <f t="shared" si="3"/>
        <v>179</v>
      </c>
      <c r="M185" s="67">
        <f>IF(L185=" "," ",(IF($L185&gt;0,INDEX('Bin Analysis'!$C$3:$S$10110,MATCH($L185,'Bin Analysis'!$L$3:$L$10110,0),MATCH(M$5,'Bin Analysis'!$C$2:$S$2,0))," ")))</f>
        <v>17</v>
      </c>
      <c r="N185" s="68">
        <f>IF($L185=" "," ",(IF($M185=FALSE," ",(IF($M185&gt;0,INDEX('Bin Analysis'!$C$3:$S$10110,MATCH($L185,'Bin Analysis'!$L$3:$L$10110,0),MATCH(N$5,'Bin Analysis'!$C$2:$S$2,0))," ")))))</f>
        <v>0</v>
      </c>
      <c r="O185" s="68">
        <f>IF($L185=" "," ",(IF($M185=FALSE," ",(IF($M185&gt;0,INDEX('Bin Analysis'!$C$3:$S$10110,MATCH($L185,'Bin Analysis'!$L$3:$L$10110,0),MATCH(O$5,'Bin Analysis'!$C$2:$S$2,0))," ")))))</f>
        <v>0.1875</v>
      </c>
      <c r="P185" s="68">
        <f>IF($L185=" "," ",(IF($M185=FALSE," ",(IF($M185&gt;0,INDEX('Bin Analysis'!$C$3:$S$10110,MATCH($L185,'Bin Analysis'!$L$3:$L$10110,0),MATCH(P$5,'Bin Analysis'!$C$2:$S$2,0))," ")))))</f>
        <v>0.7</v>
      </c>
      <c r="Q185" s="68">
        <f>IF($L185=" "," ",(IF($M185=FALSE," ",(IF($M185&gt;0,INDEX('Bin Analysis'!$C$3:$S$10110,MATCH($L185,'Bin Analysis'!$L$3:$L$10110,0),MATCH(Q$5,'Bin Analysis'!$C$2:$S$2,0))," ")))))</f>
        <v>0.65217391304347827</v>
      </c>
      <c r="R185" s="68">
        <f>IF($L185=" "," ",(IF($M185=FALSE," ",(IF($M185&gt;0,INDEX('Bin Analysis'!$C$3:$S$10110,MATCH($L185,'Bin Analysis'!$L$3:$L$10110,0),MATCH(R$5,'Bin Analysis'!$C$2:$S$2,0))," ")))))</f>
        <v>0.125</v>
      </c>
      <c r="S185" s="68" t="str">
        <f>IF($L185=" "," ",(IF($M185=FALSE," ",(IF($M185&gt;0,INDEX('Bin Analysis'!$C$3:$S$10110,MATCH($L185,'Bin Analysis'!$L$3:$L$10110,0),MATCH(S$5,'Bin Analysis'!$C$2:$S$2,0))," ")))))</f>
        <v>no</v>
      </c>
      <c r="T185" s="68">
        <f>Assignments!K184</f>
        <v>0.61815093124999998</v>
      </c>
      <c r="U185" s="68">
        <f>Assignments!L184</f>
        <v>0.26029126623668092</v>
      </c>
      <c r="V185" s="74" t="str">
        <f>Assignments!V184</f>
        <v>Rheostat</v>
      </c>
    </row>
    <row r="186" spans="1:22" x14ac:dyDescent="0.25">
      <c r="A186" s="89" t="s">
        <v>148</v>
      </c>
      <c r="B186" s="79">
        <v>11</v>
      </c>
      <c r="C186" s="79" t="s">
        <v>153</v>
      </c>
      <c r="D186" s="79">
        <v>0.70835559999999997</v>
      </c>
      <c r="E186" s="79">
        <v>8.4287260000000003E-2</v>
      </c>
      <c r="G186" s="40">
        <f>IFERROR('Data Transformation'!M184," ")</f>
        <v>179</v>
      </c>
      <c r="L186" s="66">
        <f t="shared" si="3"/>
        <v>180</v>
      </c>
      <c r="M186" s="67">
        <f>IF(L186=" "," ",(IF($L186&gt;0,INDEX('Bin Analysis'!$C$3:$S$10110,MATCH($L186,'Bin Analysis'!$L$3:$L$10110,0),MATCH(M$5,'Bin Analysis'!$C$2:$S$2,0))," ")))</f>
        <v>20</v>
      </c>
      <c r="N186" s="68">
        <f>IF($L186=" "," ",(IF($M186=FALSE," ",(IF($M186&gt;0,INDEX('Bin Analysis'!$C$3:$S$10110,MATCH($L186,'Bin Analysis'!$L$3:$L$10110,0),MATCH(N$5,'Bin Analysis'!$C$2:$S$2,0))," ")))))</f>
        <v>0</v>
      </c>
      <c r="O186" s="68">
        <f>IF($L186=" "," ",(IF($M186=FALSE," ",(IF($M186&gt;0,INDEX('Bin Analysis'!$C$3:$S$10110,MATCH($L186,'Bin Analysis'!$L$3:$L$10110,0),MATCH(O$5,'Bin Analysis'!$C$2:$S$2,0))," ")))))</f>
        <v>0.68421052631578949</v>
      </c>
      <c r="P186" s="68">
        <f>IF($L186=" "," ",(IF($M186=FALSE," ",(IF($M186&gt;0,INDEX('Bin Analysis'!$C$3:$S$10110,MATCH($L186,'Bin Analysis'!$L$3:$L$10110,0),MATCH(P$5,'Bin Analysis'!$C$2:$S$2,0))," ")))))</f>
        <v>0.6</v>
      </c>
      <c r="Q186" s="68">
        <f>IF($L186=" "," ",(IF($M186=FALSE," ",(IF($M186&gt;0,INDEX('Bin Analysis'!$C$3:$S$10110,MATCH($L186,'Bin Analysis'!$L$3:$L$10110,0),MATCH(Q$5,'Bin Analysis'!$C$2:$S$2,0))," ")))))</f>
        <v>0.56521739130434778</v>
      </c>
      <c r="R186" s="68">
        <f>IF($L186=" "," ",(IF($M186=FALSE," ",(IF($M186&gt;0,INDEX('Bin Analysis'!$C$3:$S$10110,MATCH($L186,'Bin Analysis'!$L$3:$L$10110,0),MATCH(R$5,'Bin Analysis'!$C$2:$S$2,0))," ")))))</f>
        <v>0</v>
      </c>
      <c r="S186" s="68" t="str">
        <f>IF($L186=" "," ",(IF($M186=FALSE," ",(IF($M186&gt;0,INDEX('Bin Analysis'!$C$3:$S$10110,MATCH($L186,'Bin Analysis'!$L$3:$L$10110,0),MATCH(S$5,'Bin Analysis'!$C$2:$S$2,0))," ")))))</f>
        <v>no</v>
      </c>
      <c r="T186" s="68">
        <f>Assignments!K185</f>
        <v>0.87672648736842096</v>
      </c>
      <c r="U186" s="68">
        <f>Assignments!L185</f>
        <v>0.24040702791790181</v>
      </c>
      <c r="V186" s="74" t="str">
        <f>Assignments!V185</f>
        <v>Rheostat</v>
      </c>
    </row>
    <row r="187" spans="1:22" x14ac:dyDescent="0.25">
      <c r="A187" s="89" t="s">
        <v>148</v>
      </c>
      <c r="B187" s="79">
        <v>11</v>
      </c>
      <c r="C187" s="79" t="s">
        <v>157</v>
      </c>
      <c r="D187" s="79">
        <v>0.74090540000000005</v>
      </c>
      <c r="E187" s="79">
        <v>6.7682000000000006E-2</v>
      </c>
      <c r="G187" s="40">
        <f>IFERROR('Data Transformation'!M185," ")</f>
        <v>180</v>
      </c>
      <c r="L187" s="66">
        <f t="shared" si="3"/>
        <v>181</v>
      </c>
      <c r="M187" s="67">
        <f>IF(L187=" "," ",(IF($L187&gt;0,INDEX('Bin Analysis'!$C$3:$S$10110,MATCH($L187,'Bin Analysis'!$L$3:$L$10110,0),MATCH(M$5,'Bin Analysis'!$C$2:$S$2,0))," ")))</f>
        <v>13</v>
      </c>
      <c r="N187" s="68">
        <f>IF($L187=" "," ",(IF($M187=FALSE," ",(IF($M187&gt;0,INDEX('Bin Analysis'!$C$3:$S$10110,MATCH($L187,'Bin Analysis'!$L$3:$L$10110,0),MATCH(N$5,'Bin Analysis'!$C$2:$S$2,0))," ")))))</f>
        <v>0</v>
      </c>
      <c r="O187" s="68">
        <f>IF($L187=" "," ",(IF($M187=FALSE," ",(IF($M187&gt;0,INDEX('Bin Analysis'!$C$3:$S$10110,MATCH($L187,'Bin Analysis'!$L$3:$L$10110,0),MATCH(O$5,'Bin Analysis'!$C$2:$S$2,0))," ")))))</f>
        <v>0</v>
      </c>
      <c r="P187" s="68">
        <f>IF($L187=" "," ",(IF($M187=FALSE," ",(IF($M187&gt;0,INDEX('Bin Analysis'!$C$3:$S$10110,MATCH($L187,'Bin Analysis'!$L$3:$L$10110,0),MATCH(P$5,'Bin Analysis'!$C$2:$S$2,0))," ")))))</f>
        <v>0.4</v>
      </c>
      <c r="Q187" s="68">
        <f>IF($L187=" "," ",(IF($M187=FALSE," ",(IF($M187&gt;0,INDEX('Bin Analysis'!$C$3:$S$10110,MATCH($L187,'Bin Analysis'!$L$3:$L$10110,0),MATCH(Q$5,'Bin Analysis'!$C$2:$S$2,0))," ")))))</f>
        <v>0.34782608695652173</v>
      </c>
      <c r="R187" s="68">
        <f>IF($L187=" "," ",(IF($M187=FALSE," ",(IF($M187&gt;0,INDEX('Bin Analysis'!$C$3:$S$10110,MATCH($L187,'Bin Analysis'!$L$3:$L$10110,0),MATCH(R$5,'Bin Analysis'!$C$2:$S$2,0))," ")))))</f>
        <v>0.83333333333333337</v>
      </c>
      <c r="S187" s="68" t="str">
        <f>IF($L187=" "," ",(IF($M187=FALSE," ",(IF($M187&gt;0,INDEX('Bin Analysis'!$C$3:$S$10110,MATCH($L187,'Bin Analysis'!$L$3:$L$10110,0),MATCH(S$5,'Bin Analysis'!$C$2:$S$2,0))," ")))))</f>
        <v>no</v>
      </c>
      <c r="T187" s="68">
        <f>Assignments!K186</f>
        <v>0.22625362416666669</v>
      </c>
      <c r="U187" s="68">
        <f>Assignments!L186</f>
        <v>0.21427320324889426</v>
      </c>
      <c r="V187" s="74" t="str">
        <f>Assignments!V186</f>
        <v>Toggle</v>
      </c>
    </row>
    <row r="188" spans="1:22" x14ac:dyDescent="0.25">
      <c r="A188" s="89" t="s">
        <v>158</v>
      </c>
      <c r="B188" s="79">
        <v>12</v>
      </c>
      <c r="C188" s="79" t="s">
        <v>144</v>
      </c>
      <c r="D188" s="79">
        <v>0.11944977</v>
      </c>
      <c r="E188" s="79">
        <v>0.10563582000000001</v>
      </c>
      <c r="G188" s="40">
        <f>IFERROR('Data Transformation'!M186," ")</f>
        <v>181</v>
      </c>
      <c r="L188" s="66">
        <f t="shared" si="3"/>
        <v>182</v>
      </c>
      <c r="M188" s="67">
        <f>IF(L188=" "," ",(IF($L188&gt;0,INDEX('Bin Analysis'!$C$3:$S$10110,MATCH($L188,'Bin Analysis'!$L$3:$L$10110,0),MATCH(M$5,'Bin Analysis'!$C$2:$S$2,0))," ")))</f>
        <v>18</v>
      </c>
      <c r="N188" s="68">
        <f>IF($L188=" "," ",(IF($M188=FALSE," ",(IF($M188&gt;0,INDEX('Bin Analysis'!$C$3:$S$10110,MATCH($L188,'Bin Analysis'!$L$3:$L$10110,0),MATCH(N$5,'Bin Analysis'!$C$2:$S$2,0))," ")))))</f>
        <v>0</v>
      </c>
      <c r="O188" s="68">
        <f>IF($L188=" "," ",(IF($M188=FALSE," ",(IF($M188&gt;0,INDEX('Bin Analysis'!$C$3:$S$10110,MATCH($L188,'Bin Analysis'!$L$3:$L$10110,0),MATCH(O$5,'Bin Analysis'!$C$2:$S$2,0))," ")))))</f>
        <v>0.23529411764705882</v>
      </c>
      <c r="P188" s="68">
        <f>IF($L188=" "," ",(IF($M188=FALSE," ",(IF($M188&gt;0,INDEX('Bin Analysis'!$C$3:$S$10110,MATCH($L188,'Bin Analysis'!$L$3:$L$10110,0),MATCH(P$5,'Bin Analysis'!$C$2:$S$2,0))," ")))))</f>
        <v>0.7</v>
      </c>
      <c r="Q188" s="68">
        <f>IF($L188=" "," ",(IF($M188=FALSE," ",(IF($M188&gt;0,INDEX('Bin Analysis'!$C$3:$S$10110,MATCH($L188,'Bin Analysis'!$L$3:$L$10110,0),MATCH(Q$5,'Bin Analysis'!$C$2:$S$2,0))," ")))))</f>
        <v>0.65217391304347827</v>
      </c>
      <c r="R188" s="68">
        <f>IF($L188=" "," ",(IF($M188=FALSE," ",(IF($M188&gt;0,INDEX('Bin Analysis'!$C$3:$S$10110,MATCH($L188,'Bin Analysis'!$L$3:$L$10110,0),MATCH(R$5,'Bin Analysis'!$C$2:$S$2,0))," ")))))</f>
        <v>0.17647058823529413</v>
      </c>
      <c r="S188" s="68" t="str">
        <f>IF($L188=" "," ",(IF($M188=FALSE," ",(IF($M188&gt;0,INDEX('Bin Analysis'!$C$3:$S$10110,MATCH($L188,'Bin Analysis'!$L$3:$L$10110,0),MATCH(S$5,'Bin Analysis'!$C$2:$S$2,0))," ")))))</f>
        <v>no</v>
      </c>
      <c r="T188" s="68">
        <f>Assignments!K187</f>
        <v>0.64784507705882366</v>
      </c>
      <c r="U188" s="68">
        <f>Assignments!L187</f>
        <v>0.31256683928883544</v>
      </c>
      <c r="V188" s="74" t="str">
        <f>Assignments!V187</f>
        <v>Rheostat</v>
      </c>
    </row>
    <row r="189" spans="1:22" x14ac:dyDescent="0.25">
      <c r="A189" s="89" t="s">
        <v>158</v>
      </c>
      <c r="B189" s="79">
        <v>12</v>
      </c>
      <c r="C189" s="79" t="s">
        <v>151</v>
      </c>
      <c r="D189" s="79">
        <v>0.19113252999999999</v>
      </c>
      <c r="E189" s="79">
        <v>7.2315160000000003E-2</v>
      </c>
      <c r="G189" s="40">
        <f>IFERROR('Data Transformation'!M187," ")</f>
        <v>182</v>
      </c>
      <c r="L189" s="66">
        <f t="shared" si="3"/>
        <v>183</v>
      </c>
      <c r="M189" s="67">
        <f>IF(L189=" "," ",(IF($L189&gt;0,INDEX('Bin Analysis'!$C$3:$S$10110,MATCH($L189,'Bin Analysis'!$L$3:$L$10110,0),MATCH(M$5,'Bin Analysis'!$C$2:$S$2,0))," ")))</f>
        <v>19</v>
      </c>
      <c r="N189" s="68">
        <f>IF($L189=" "," ",(IF($M189=FALSE," ",(IF($M189&gt;0,INDEX('Bin Analysis'!$C$3:$S$10110,MATCH($L189,'Bin Analysis'!$L$3:$L$10110,0),MATCH(N$5,'Bin Analysis'!$C$2:$S$2,0))," ")))))</f>
        <v>5.5555555555555552E-2</v>
      </c>
      <c r="O189" s="68">
        <f>IF($L189=" "," ",(IF($M189=FALSE," ",(IF($M189&gt;0,INDEX('Bin Analysis'!$C$3:$S$10110,MATCH($L189,'Bin Analysis'!$L$3:$L$10110,0),MATCH(O$5,'Bin Analysis'!$C$2:$S$2,0))," ")))))</f>
        <v>0.1111111111111111</v>
      </c>
      <c r="P189" s="68">
        <f>IF($L189=" "," ",(IF($M189=FALSE," ",(IF($M189&gt;0,INDEX('Bin Analysis'!$C$3:$S$10110,MATCH($L189,'Bin Analysis'!$L$3:$L$10110,0),MATCH(P$5,'Bin Analysis'!$C$2:$S$2,0))," ")))))</f>
        <v>0.4</v>
      </c>
      <c r="Q189" s="68">
        <f>IF($L189=" "," ",(IF($M189=FALSE," ",(IF($M189&gt;0,INDEX('Bin Analysis'!$C$3:$S$10110,MATCH($L189,'Bin Analysis'!$L$3:$L$10110,0),MATCH(Q$5,'Bin Analysis'!$C$2:$S$2,0))," ")))))</f>
        <v>0.2608695652173913</v>
      </c>
      <c r="R189" s="68">
        <f>IF($L189=" "," ",(IF($M189=FALSE," ",(IF($M189&gt;0,INDEX('Bin Analysis'!$C$3:$S$10110,MATCH($L189,'Bin Analysis'!$L$3:$L$10110,0),MATCH(R$5,'Bin Analysis'!$C$2:$S$2,0))," ")))))</f>
        <v>0.77777777777777779</v>
      </c>
      <c r="S189" s="68" t="str">
        <f>IF($L189=" "," ",(IF($M189=FALSE," ",(IF($M189&gt;0,INDEX('Bin Analysis'!$C$3:$S$10110,MATCH($L189,'Bin Analysis'!$L$3:$L$10110,0),MATCH(S$5,'Bin Analysis'!$C$2:$S$2,0))," ")))))</f>
        <v>no</v>
      </c>
      <c r="T189" s="68">
        <f>Assignments!K188</f>
        <v>0.29778004555555554</v>
      </c>
      <c r="U189" s="68">
        <f>Assignments!L188</f>
        <v>0.3826337004293629</v>
      </c>
      <c r="V189" s="74" t="str">
        <f>Assignments!V188</f>
        <v>Toggle</v>
      </c>
    </row>
    <row r="190" spans="1:22" x14ac:dyDescent="0.25">
      <c r="A190" s="89" t="s">
        <v>158</v>
      </c>
      <c r="B190" s="79">
        <v>12</v>
      </c>
      <c r="C190" s="79" t="s">
        <v>149</v>
      </c>
      <c r="D190" s="79">
        <v>0.27532081000000003</v>
      </c>
      <c r="E190" s="79">
        <v>7.8403890000000004E-2</v>
      </c>
      <c r="G190" s="40">
        <f>IFERROR('Data Transformation'!M188," ")</f>
        <v>183</v>
      </c>
      <c r="L190" s="66">
        <f t="shared" si="3"/>
        <v>184</v>
      </c>
      <c r="M190" s="67">
        <f>IF(L190=" "," ",(IF($L190&gt;0,INDEX('Bin Analysis'!$C$3:$S$10110,MATCH($L190,'Bin Analysis'!$L$3:$L$10110,0),MATCH(M$5,'Bin Analysis'!$C$2:$S$2,0))," ")))</f>
        <v>19</v>
      </c>
      <c r="N190" s="68">
        <f>IF($L190=" "," ",(IF($M190=FALSE," ",(IF($M190&gt;0,INDEX('Bin Analysis'!$C$3:$S$10110,MATCH($L190,'Bin Analysis'!$L$3:$L$10110,0),MATCH(N$5,'Bin Analysis'!$C$2:$S$2,0))," ")))))</f>
        <v>0</v>
      </c>
      <c r="O190" s="68">
        <f>IF($L190=" "," ",(IF($M190=FALSE," ",(IF($M190&gt;0,INDEX('Bin Analysis'!$C$3:$S$10110,MATCH($L190,'Bin Analysis'!$L$3:$L$10110,0),MATCH(O$5,'Bin Analysis'!$C$2:$S$2,0))," ")))))</f>
        <v>5.5555555555555552E-2</v>
      </c>
      <c r="P190" s="68">
        <f>IF($L190=" "," ",(IF($M190=FALSE," ",(IF($M190&gt;0,INDEX('Bin Analysis'!$C$3:$S$10110,MATCH($L190,'Bin Analysis'!$L$3:$L$10110,0),MATCH(P$5,'Bin Analysis'!$C$2:$S$2,0))," ")))))</f>
        <v>0.4</v>
      </c>
      <c r="Q190" s="68">
        <f>IF($L190=" "," ",(IF($M190=FALSE," ",(IF($M190&gt;0,INDEX('Bin Analysis'!$C$3:$S$10110,MATCH($L190,'Bin Analysis'!$L$3:$L$10110,0),MATCH(Q$5,'Bin Analysis'!$C$2:$S$2,0))," ")))))</f>
        <v>0.30434782608695654</v>
      </c>
      <c r="R190" s="68">
        <f>IF($L190=" "," ",(IF($M190=FALSE," ",(IF($M190&gt;0,INDEX('Bin Analysis'!$C$3:$S$10110,MATCH($L190,'Bin Analysis'!$L$3:$L$10110,0),MATCH(R$5,'Bin Analysis'!$C$2:$S$2,0))," ")))))</f>
        <v>0.66666666666666663</v>
      </c>
      <c r="S190" s="68" t="str">
        <f>IF($L190=" "," ",(IF($M190=FALSE," ",(IF($M190&gt;0,INDEX('Bin Analysis'!$C$3:$S$10110,MATCH($L190,'Bin Analysis'!$L$3:$L$10110,0),MATCH(S$5,'Bin Analysis'!$C$2:$S$2,0))," ")))))</f>
        <v>no</v>
      </c>
      <c r="T190" s="68">
        <f>Assignments!K189</f>
        <v>0.26363328111111112</v>
      </c>
      <c r="U190" s="68">
        <f>Assignments!L189</f>
        <v>0.24763385763039192</v>
      </c>
      <c r="V190" s="74" t="str">
        <f>Assignments!V189</f>
        <v>Toggle</v>
      </c>
    </row>
    <row r="191" spans="1:22" x14ac:dyDescent="0.25">
      <c r="A191" s="89" t="s">
        <v>158</v>
      </c>
      <c r="B191" s="79">
        <v>12</v>
      </c>
      <c r="C191" s="79" t="s">
        <v>9</v>
      </c>
      <c r="D191" s="79">
        <v>0.32900100999999998</v>
      </c>
      <c r="E191" s="79">
        <v>0.11097461</v>
      </c>
      <c r="G191" s="40">
        <f>IFERROR('Data Transformation'!M189," ")</f>
        <v>184</v>
      </c>
      <c r="L191" s="66">
        <f t="shared" si="3"/>
        <v>185</v>
      </c>
      <c r="M191" s="67">
        <f>IF(L191=" "," ",(IF($L191&gt;0,INDEX('Bin Analysis'!$C$3:$S$10110,MATCH($L191,'Bin Analysis'!$L$3:$L$10110,0),MATCH(M$5,'Bin Analysis'!$C$2:$S$2,0))," ")))</f>
        <v>18</v>
      </c>
      <c r="N191" s="68">
        <f>IF($L191=" "," ",(IF($M191=FALSE," ",(IF($M191&gt;0,INDEX('Bin Analysis'!$C$3:$S$10110,MATCH($L191,'Bin Analysis'!$L$3:$L$10110,0),MATCH(N$5,'Bin Analysis'!$C$2:$S$2,0))," ")))))</f>
        <v>0</v>
      </c>
      <c r="O191" s="68">
        <f>IF($L191=" "," ",(IF($M191=FALSE," ",(IF($M191&gt;0,INDEX('Bin Analysis'!$C$3:$S$10110,MATCH($L191,'Bin Analysis'!$L$3:$L$10110,0),MATCH(O$5,'Bin Analysis'!$C$2:$S$2,0))," ")))))</f>
        <v>0.47058823529411764</v>
      </c>
      <c r="P191" s="68">
        <f>IF($L191=" "," ",(IF($M191=FALSE," ",(IF($M191&gt;0,INDEX('Bin Analysis'!$C$3:$S$10110,MATCH($L191,'Bin Analysis'!$L$3:$L$10110,0),MATCH(P$5,'Bin Analysis'!$C$2:$S$2,0))," ")))))</f>
        <v>0.7</v>
      </c>
      <c r="Q191" s="68">
        <f>IF($L191=" "," ",(IF($M191=FALSE," ",(IF($M191&gt;0,INDEX('Bin Analysis'!$C$3:$S$10110,MATCH($L191,'Bin Analysis'!$L$3:$L$10110,0),MATCH(Q$5,'Bin Analysis'!$C$2:$S$2,0))," ")))))</f>
        <v>0.65217391304347827</v>
      </c>
      <c r="R191" s="68">
        <f>IF($L191=" "," ",(IF($M191=FALSE," ",(IF($M191&gt;0,INDEX('Bin Analysis'!$C$3:$S$10110,MATCH($L191,'Bin Analysis'!$L$3:$L$10110,0),MATCH(R$5,'Bin Analysis'!$C$2:$S$2,0))," ")))))</f>
        <v>0.23529411764705882</v>
      </c>
      <c r="S191" s="68" t="str">
        <f>IF($L191=" "," ",(IF($M191=FALSE," ",(IF($M191&gt;0,INDEX('Bin Analysis'!$C$3:$S$10110,MATCH($L191,'Bin Analysis'!$L$3:$L$10110,0),MATCH(S$5,'Bin Analysis'!$C$2:$S$2,0))," ")))))</f>
        <v>no</v>
      </c>
      <c r="T191" s="68">
        <f>Assignments!K190</f>
        <v>0.71211162941176465</v>
      </c>
      <c r="U191" s="68">
        <f>Assignments!L190</f>
        <v>0.36502543784199443</v>
      </c>
      <c r="V191" s="74" t="str">
        <f>Assignments!V190</f>
        <v>Rheostat</v>
      </c>
    </row>
    <row r="192" spans="1:22" x14ac:dyDescent="0.25">
      <c r="A192" s="89" t="s">
        <v>158</v>
      </c>
      <c r="B192" s="79">
        <v>12</v>
      </c>
      <c r="C192" s="79" t="s">
        <v>146</v>
      </c>
      <c r="D192" s="79">
        <v>0.39518606000000001</v>
      </c>
      <c r="E192" s="79">
        <v>5.2238039999999999E-2</v>
      </c>
      <c r="G192" s="40">
        <f>IFERROR('Data Transformation'!M190," ")</f>
        <v>185</v>
      </c>
      <c r="L192" s="66">
        <f t="shared" si="3"/>
        <v>186</v>
      </c>
      <c r="M192" s="67">
        <f>IF(L192=" "," ",(IF($L192&gt;0,INDEX('Bin Analysis'!$C$3:$S$10110,MATCH($L192,'Bin Analysis'!$L$3:$L$10110,0),MATCH(M$5,'Bin Analysis'!$C$2:$S$2,0))," ")))</f>
        <v>20</v>
      </c>
      <c r="N192" s="68">
        <f>IF($L192=" "," ",(IF($M192=FALSE," ",(IF($M192&gt;0,INDEX('Bin Analysis'!$C$3:$S$10110,MATCH($L192,'Bin Analysis'!$L$3:$L$10110,0),MATCH(N$5,'Bin Analysis'!$C$2:$S$2,0))," ")))))</f>
        <v>5.2631578947368418E-2</v>
      </c>
      <c r="O192" s="68">
        <f>IF($L192=" "," ",(IF($M192=FALSE," ",(IF($M192&gt;0,INDEX('Bin Analysis'!$C$3:$S$10110,MATCH($L192,'Bin Analysis'!$L$3:$L$10110,0),MATCH(O$5,'Bin Analysis'!$C$2:$S$2,0))," ")))))</f>
        <v>0.47368421052631576</v>
      </c>
      <c r="P192" s="68">
        <f>IF($L192=" "," ",(IF($M192=FALSE," ",(IF($M192&gt;0,INDEX('Bin Analysis'!$C$3:$S$10110,MATCH($L192,'Bin Analysis'!$L$3:$L$10110,0),MATCH(P$5,'Bin Analysis'!$C$2:$S$2,0))," ")))))</f>
        <v>0.8</v>
      </c>
      <c r="Q192" s="68">
        <f>IF($L192=" "," ",(IF($M192=FALSE," ",(IF($M192&gt;0,INDEX('Bin Analysis'!$C$3:$S$10110,MATCH($L192,'Bin Analysis'!$L$3:$L$10110,0),MATCH(Q$5,'Bin Analysis'!$C$2:$S$2,0))," ")))))</f>
        <v>0.73913043478260865</v>
      </c>
      <c r="R192" s="68">
        <f>IF($L192=" "," ",(IF($M192=FALSE," ",(IF($M192&gt;0,INDEX('Bin Analysis'!$C$3:$S$10110,MATCH($L192,'Bin Analysis'!$L$3:$L$10110,0),MATCH(R$5,'Bin Analysis'!$C$2:$S$2,0))," ")))))</f>
        <v>5.2631578947368418E-2</v>
      </c>
      <c r="S192" s="68" t="str">
        <f>IF($L192=" "," ",(IF($M192=FALSE," ",(IF($M192&gt;0,INDEX('Bin Analysis'!$C$3:$S$10110,MATCH($L192,'Bin Analysis'!$L$3:$L$10110,0),MATCH(S$5,'Bin Analysis'!$C$2:$S$2,0))," ")))))</f>
        <v>no</v>
      </c>
      <c r="T192" s="68">
        <f>Assignments!K191</f>
        <v>0.78584988999999994</v>
      </c>
      <c r="U192" s="68">
        <f>Assignments!L191</f>
        <v>0.25648262578761061</v>
      </c>
      <c r="V192" s="74" t="str">
        <f>Assignments!V191</f>
        <v>Rheostat</v>
      </c>
    </row>
    <row r="193" spans="1:22" x14ac:dyDescent="0.25">
      <c r="A193" s="89" t="s">
        <v>158</v>
      </c>
      <c r="B193" s="79">
        <v>12</v>
      </c>
      <c r="C193" s="79" t="s">
        <v>154</v>
      </c>
      <c r="D193" s="79">
        <v>0.69744181999999999</v>
      </c>
      <c r="E193" s="79">
        <v>5.752525E-2</v>
      </c>
      <c r="G193" s="40">
        <f>IFERROR('Data Transformation'!M191," ")</f>
        <v>186</v>
      </c>
      <c r="L193" s="66">
        <f t="shared" si="3"/>
        <v>187</v>
      </c>
      <c r="M193" s="67">
        <f>IF(L193=" "," ",(IF($L193&gt;0,INDEX('Bin Analysis'!$C$3:$S$10110,MATCH($L193,'Bin Analysis'!$L$3:$L$10110,0),MATCH(M$5,'Bin Analysis'!$C$2:$S$2,0))," ")))</f>
        <v>13</v>
      </c>
      <c r="N193" s="68">
        <f>IF($L193=" "," ",(IF($M193=FALSE," ",(IF($M193&gt;0,INDEX('Bin Analysis'!$C$3:$S$10110,MATCH($L193,'Bin Analysis'!$L$3:$L$10110,0),MATCH(N$5,'Bin Analysis'!$C$2:$S$2,0))," ")))))</f>
        <v>0</v>
      </c>
      <c r="O193" s="68">
        <f>IF($L193=" "," ",(IF($M193=FALSE," ",(IF($M193&gt;0,INDEX('Bin Analysis'!$C$3:$S$10110,MATCH($L193,'Bin Analysis'!$L$3:$L$10110,0),MATCH(O$5,'Bin Analysis'!$C$2:$S$2,0))," ")))))</f>
        <v>8.3333333333333329E-2</v>
      </c>
      <c r="P193" s="68">
        <f>IF($L193=" "," ",(IF($M193=FALSE," ",(IF($M193&gt;0,INDEX('Bin Analysis'!$C$3:$S$10110,MATCH($L193,'Bin Analysis'!$L$3:$L$10110,0),MATCH(P$5,'Bin Analysis'!$C$2:$S$2,0))," ")))))</f>
        <v>0.6</v>
      </c>
      <c r="Q193" s="68">
        <f>IF($L193=" "," ",(IF($M193=FALSE," ",(IF($M193&gt;0,INDEX('Bin Analysis'!$C$3:$S$10110,MATCH($L193,'Bin Analysis'!$L$3:$L$10110,0),MATCH(Q$5,'Bin Analysis'!$C$2:$S$2,0))," ")))))</f>
        <v>0.56521739130434778</v>
      </c>
      <c r="R193" s="68">
        <f>IF($L193=" "," ",(IF($M193=FALSE," ",(IF($M193&gt;0,INDEX('Bin Analysis'!$C$3:$S$10110,MATCH($L193,'Bin Analysis'!$L$3:$L$10110,0),MATCH(R$5,'Bin Analysis'!$C$2:$S$2,0))," ")))))</f>
        <v>0.25</v>
      </c>
      <c r="S193" s="68" t="str">
        <f>IF($L193=" "," ",(IF($M193=FALSE," ",(IF($M193&gt;0,INDEX('Bin Analysis'!$C$3:$S$10110,MATCH($L193,'Bin Analysis'!$L$3:$L$10110,0),MATCH(S$5,'Bin Analysis'!$C$2:$S$2,0))," ")))))</f>
        <v>no</v>
      </c>
      <c r="T193" s="68">
        <f>Assignments!K192</f>
        <v>0.55419846499999992</v>
      </c>
      <c r="U193" s="68">
        <f>Assignments!L192</f>
        <v>0.26071748265586631</v>
      </c>
      <c r="V193" s="74" t="str">
        <f>Assignments!V192</f>
        <v>Rheostat</v>
      </c>
    </row>
    <row r="194" spans="1:22" x14ac:dyDescent="0.25">
      <c r="A194" s="89" t="s">
        <v>157</v>
      </c>
      <c r="B194" s="79">
        <v>13</v>
      </c>
      <c r="C194" s="79" t="s">
        <v>148</v>
      </c>
      <c r="D194" s="79">
        <v>0.37342335999999998</v>
      </c>
      <c r="E194" s="79">
        <v>7.8540139999999994E-2</v>
      </c>
      <c r="G194" s="40">
        <f>IFERROR('Data Transformation'!M192," ")</f>
        <v>187</v>
      </c>
      <c r="L194" s="66">
        <f t="shared" si="3"/>
        <v>188</v>
      </c>
      <c r="M194" s="67">
        <f>IF(L194=" "," ",(IF($L194&gt;0,INDEX('Bin Analysis'!$C$3:$S$10110,MATCH($L194,'Bin Analysis'!$L$3:$L$10110,0),MATCH(M$5,'Bin Analysis'!$C$2:$S$2,0))," ")))</f>
        <v>20</v>
      </c>
      <c r="N194" s="68">
        <f>IF($L194=" "," ",(IF($M194=FALSE," ",(IF($M194&gt;0,INDEX('Bin Analysis'!$C$3:$S$10110,MATCH($L194,'Bin Analysis'!$L$3:$L$10110,0),MATCH(N$5,'Bin Analysis'!$C$2:$S$2,0))," ")))))</f>
        <v>0</v>
      </c>
      <c r="O194" s="68">
        <f>IF($L194=" "," ",(IF($M194=FALSE," ",(IF($M194&gt;0,INDEX('Bin Analysis'!$C$3:$S$10110,MATCH($L194,'Bin Analysis'!$L$3:$L$10110,0),MATCH(O$5,'Bin Analysis'!$C$2:$S$2,0))," ")))))</f>
        <v>0.31578947368421051</v>
      </c>
      <c r="P194" s="68">
        <f>IF($L194=" "," ",(IF($M194=FALSE," ",(IF($M194&gt;0,INDEX('Bin Analysis'!$C$3:$S$10110,MATCH($L194,'Bin Analysis'!$L$3:$L$10110,0),MATCH(P$5,'Bin Analysis'!$C$2:$S$2,0))," ")))))</f>
        <v>0.5</v>
      </c>
      <c r="Q194" s="68">
        <f>IF($L194=" "," ",(IF($M194=FALSE," ",(IF($M194&gt;0,INDEX('Bin Analysis'!$C$3:$S$10110,MATCH($L194,'Bin Analysis'!$L$3:$L$10110,0),MATCH(Q$5,'Bin Analysis'!$C$2:$S$2,0))," ")))))</f>
        <v>0.43478260869565216</v>
      </c>
      <c r="R194" s="68">
        <f>IF($L194=" "," ",(IF($M194=FALSE," ",(IF($M194&gt;0,INDEX('Bin Analysis'!$C$3:$S$10110,MATCH($L194,'Bin Analysis'!$L$3:$L$10110,0),MATCH(R$5,'Bin Analysis'!$C$2:$S$2,0))," ")))))</f>
        <v>0.10526315789473684</v>
      </c>
      <c r="S194" s="68" t="str">
        <f>IF($L194=" "," ",(IF($M194=FALSE," ",(IF($M194&gt;0,INDEX('Bin Analysis'!$C$3:$S$10110,MATCH($L194,'Bin Analysis'!$L$3:$L$10110,0),MATCH(S$5,'Bin Analysis'!$C$2:$S$2,0))," ")))))</f>
        <v>no</v>
      </c>
      <c r="T194" s="68">
        <f>Assignments!K193</f>
        <v>0.75770281842105258</v>
      </c>
      <c r="U194" s="68">
        <f>Assignments!L193</f>
        <v>0.24047852005909123</v>
      </c>
      <c r="V194" s="74" t="str">
        <f>Assignments!V193</f>
        <v>Moderate</v>
      </c>
    </row>
    <row r="195" spans="1:22" x14ac:dyDescent="0.25">
      <c r="A195" s="89" t="s">
        <v>157</v>
      </c>
      <c r="B195" s="79">
        <v>13</v>
      </c>
      <c r="C195" s="79" t="s">
        <v>151</v>
      </c>
      <c r="D195" s="79">
        <v>0.55157681000000003</v>
      </c>
      <c r="E195" s="79">
        <v>5.8812759999999999E-2</v>
      </c>
      <c r="G195" s="40">
        <f>IFERROR('Data Transformation'!M193," ")</f>
        <v>188</v>
      </c>
      <c r="L195" s="66">
        <f t="shared" si="3"/>
        <v>189</v>
      </c>
      <c r="M195" s="67">
        <f>IF(L195=" "," ",(IF($L195&gt;0,INDEX('Bin Analysis'!$C$3:$S$10110,MATCH($L195,'Bin Analysis'!$L$3:$L$10110,0),MATCH(M$5,'Bin Analysis'!$C$2:$S$2,0))," ")))</f>
        <v>17</v>
      </c>
      <c r="N195" s="68">
        <f>IF($L195=" "," ",(IF($M195=FALSE," ",(IF($M195&gt;0,INDEX('Bin Analysis'!$C$3:$S$10110,MATCH($L195,'Bin Analysis'!$L$3:$L$10110,0),MATCH(N$5,'Bin Analysis'!$C$2:$S$2,0))," ")))))</f>
        <v>0</v>
      </c>
      <c r="O195" s="68">
        <f>IF($L195=" "," ",(IF($M195=FALSE," ",(IF($M195&gt;0,INDEX('Bin Analysis'!$C$3:$S$10110,MATCH($L195,'Bin Analysis'!$L$3:$L$10110,0),MATCH(O$5,'Bin Analysis'!$C$2:$S$2,0))," ")))))</f>
        <v>0</v>
      </c>
      <c r="P195" s="68">
        <f>IF($L195=" "," ",(IF($M195=FALSE," ",(IF($M195&gt;0,INDEX('Bin Analysis'!$C$3:$S$10110,MATCH($L195,'Bin Analysis'!$L$3:$L$10110,0),MATCH(P$5,'Bin Analysis'!$C$2:$S$2,0))," ")))))</f>
        <v>0.2</v>
      </c>
      <c r="Q195" s="68">
        <f>IF($L195=" "," ",(IF($M195=FALSE," ",(IF($M195&gt;0,INDEX('Bin Analysis'!$C$3:$S$10110,MATCH($L195,'Bin Analysis'!$L$3:$L$10110,0),MATCH(Q$5,'Bin Analysis'!$C$2:$S$2,0))," ")))))</f>
        <v>8.6956521739130432E-2</v>
      </c>
      <c r="R195" s="68">
        <f>IF($L195=" "," ",(IF($M195=FALSE," ",(IF($M195&gt;0,INDEX('Bin Analysis'!$C$3:$S$10110,MATCH($L195,'Bin Analysis'!$L$3:$L$10110,0),MATCH(R$5,'Bin Analysis'!$C$2:$S$2,0))," ")))))</f>
        <v>1</v>
      </c>
      <c r="S195" s="68" t="str">
        <f>IF($L195=" "," ",(IF($M195=FALSE," ",(IF($M195&gt;0,INDEX('Bin Analysis'!$C$3:$S$10110,MATCH($L195,'Bin Analysis'!$L$3:$L$10110,0),MATCH(S$5,'Bin Analysis'!$C$2:$S$2,0))," ")))))</f>
        <v>yes</v>
      </c>
      <c r="T195" s="68">
        <f>Assignments!K194</f>
        <v>5.9014174374999999E-2</v>
      </c>
      <c r="U195" s="68">
        <f>Assignments!L194</f>
        <v>5.9868954688573603E-2</v>
      </c>
      <c r="V195" s="74" t="str">
        <f>Assignments!V194</f>
        <v>Toggle</v>
      </c>
    </row>
    <row r="196" spans="1:22" x14ac:dyDescent="0.25">
      <c r="A196" s="89" t="s">
        <v>157</v>
      </c>
      <c r="B196" s="79">
        <v>13</v>
      </c>
      <c r="C196" s="79" t="s">
        <v>143</v>
      </c>
      <c r="D196" s="79">
        <v>0.58704117</v>
      </c>
      <c r="E196" s="79">
        <v>8.001482E-2</v>
      </c>
      <c r="G196" s="40">
        <f>IFERROR('Data Transformation'!M194," ")</f>
        <v>189</v>
      </c>
      <c r="L196" s="66">
        <f t="shared" si="3"/>
        <v>190</v>
      </c>
      <c r="M196" s="67">
        <f>IF(L196=" "," ",(IF($L196&gt;0,INDEX('Bin Analysis'!$C$3:$S$10110,MATCH($L196,'Bin Analysis'!$L$3:$L$10110,0),MATCH(M$5,'Bin Analysis'!$C$2:$S$2,0))," ")))</f>
        <v>12</v>
      </c>
      <c r="N196" s="68">
        <f>IF($L196=" "," ",(IF($M196=FALSE," ",(IF($M196&gt;0,INDEX('Bin Analysis'!$C$3:$S$10110,MATCH($L196,'Bin Analysis'!$L$3:$L$10110,0),MATCH(N$5,'Bin Analysis'!$C$2:$S$2,0))," ")))))</f>
        <v>9.0909090909090912E-2</v>
      </c>
      <c r="O196" s="68">
        <f>IF($L196=" "," ",(IF($M196=FALSE," ",(IF($M196&gt;0,INDEX('Bin Analysis'!$C$3:$S$10110,MATCH($L196,'Bin Analysis'!$L$3:$L$10110,0),MATCH(O$5,'Bin Analysis'!$C$2:$S$2,0))," ")))))</f>
        <v>0.54545454545454541</v>
      </c>
      <c r="P196" s="68">
        <f>IF($L196=" "," ",(IF($M196=FALSE," ",(IF($M196&gt;0,INDEX('Bin Analysis'!$C$3:$S$10110,MATCH($L196,'Bin Analysis'!$L$3:$L$10110,0),MATCH(P$5,'Bin Analysis'!$C$2:$S$2,0))," ")))))</f>
        <v>0.6</v>
      </c>
      <c r="Q196" s="68">
        <f>IF($L196=" "," ",(IF($M196=FALSE," ",(IF($M196&gt;0,INDEX('Bin Analysis'!$C$3:$S$10110,MATCH($L196,'Bin Analysis'!$L$3:$L$10110,0),MATCH(Q$5,'Bin Analysis'!$C$2:$S$2,0))," ")))))</f>
        <v>0.56521739130434778</v>
      </c>
      <c r="R196" s="68">
        <f>IF($L196=" "," ",(IF($M196=FALSE," ",(IF($M196&gt;0,INDEX('Bin Analysis'!$C$3:$S$10110,MATCH($L196,'Bin Analysis'!$L$3:$L$10110,0),MATCH(R$5,'Bin Analysis'!$C$2:$S$2,0))," ")))))</f>
        <v>0</v>
      </c>
      <c r="S196" s="68" t="str">
        <f>IF($L196=" "," ",(IF($M196=FALSE," ",(IF($M196&gt;0,INDEX('Bin Analysis'!$C$3:$S$10110,MATCH($L196,'Bin Analysis'!$L$3:$L$10110,0),MATCH(S$5,'Bin Analysis'!$C$2:$S$2,0))," ")))))</f>
        <v>no</v>
      </c>
      <c r="T196" s="68">
        <f>Assignments!K195</f>
        <v>0.91409588272727271</v>
      </c>
      <c r="U196" s="68">
        <f>Assignments!L195</f>
        <v>0.21888384265026983</v>
      </c>
      <c r="V196" s="74" t="str">
        <f>Assignments!V195</f>
        <v>Rheostat</v>
      </c>
    </row>
    <row r="197" spans="1:22" x14ac:dyDescent="0.25">
      <c r="A197" s="89" t="s">
        <v>157</v>
      </c>
      <c r="B197" s="79">
        <v>13</v>
      </c>
      <c r="C197" s="79" t="s">
        <v>152</v>
      </c>
      <c r="D197" s="79">
        <v>0.80570649999999999</v>
      </c>
      <c r="E197" s="79">
        <v>0.11736841000000001</v>
      </c>
      <c r="G197" s="40">
        <f>IFERROR('Data Transformation'!M195," ")</f>
        <v>190</v>
      </c>
      <c r="L197" s="66">
        <f t="shared" si="3"/>
        <v>191</v>
      </c>
      <c r="M197" s="67">
        <f>IF(L197=" "," ",(IF($L197&gt;0,INDEX('Bin Analysis'!$C$3:$S$10110,MATCH($L197,'Bin Analysis'!$L$3:$L$10110,0),MATCH(M$5,'Bin Analysis'!$C$2:$S$2,0))," ")))</f>
        <v>20</v>
      </c>
      <c r="N197" s="68">
        <f>IF($L197=" "," ",(IF($M197=FALSE," ",(IF($M197&gt;0,INDEX('Bin Analysis'!$C$3:$S$10110,MATCH($L197,'Bin Analysis'!$L$3:$L$10110,0),MATCH(N$5,'Bin Analysis'!$C$2:$S$2,0))," ")))))</f>
        <v>0</v>
      </c>
      <c r="O197" s="68">
        <f>IF($L197=" "," ",(IF($M197=FALSE," ",(IF($M197&gt;0,INDEX('Bin Analysis'!$C$3:$S$10110,MATCH($L197,'Bin Analysis'!$L$3:$L$10110,0),MATCH(O$5,'Bin Analysis'!$C$2:$S$2,0))," ")))))</f>
        <v>0.57894736842105265</v>
      </c>
      <c r="P197" s="68">
        <f>IF($L197=" "," ",(IF($M197=FALSE," ",(IF($M197&gt;0,INDEX('Bin Analysis'!$C$3:$S$10110,MATCH($L197,'Bin Analysis'!$L$3:$L$10110,0),MATCH(P$5,'Bin Analysis'!$C$2:$S$2,0))," ")))))</f>
        <v>0.5</v>
      </c>
      <c r="Q197" s="68">
        <f>IF($L197=" "," ",(IF($M197=FALSE," ",(IF($M197&gt;0,INDEX('Bin Analysis'!$C$3:$S$10110,MATCH($L197,'Bin Analysis'!$L$3:$L$10110,0),MATCH(Q$5,'Bin Analysis'!$C$2:$S$2,0))," ")))))</f>
        <v>0.43478260869565216</v>
      </c>
      <c r="R197" s="68">
        <f>IF($L197=" "," ",(IF($M197=FALSE," ",(IF($M197&gt;0,INDEX('Bin Analysis'!$C$3:$S$10110,MATCH($L197,'Bin Analysis'!$L$3:$L$10110,0),MATCH(R$5,'Bin Analysis'!$C$2:$S$2,0))," ")))))</f>
        <v>5.2631578947368418E-2</v>
      </c>
      <c r="S197" s="68" t="str">
        <f>IF($L197=" "," ",(IF($M197=FALSE," ",(IF($M197&gt;0,INDEX('Bin Analysis'!$C$3:$S$10110,MATCH($L197,'Bin Analysis'!$L$3:$L$10110,0),MATCH(S$5,'Bin Analysis'!$C$2:$S$2,0))," ")))))</f>
        <v>no</v>
      </c>
      <c r="T197" s="68">
        <f>Assignments!K196</f>
        <v>0.84145486368421063</v>
      </c>
      <c r="U197" s="68">
        <f>Assignments!L196</f>
        <v>0.19543390534608748</v>
      </c>
      <c r="V197" s="74" t="str">
        <f>Assignments!V196</f>
        <v>Moderate</v>
      </c>
    </row>
    <row r="198" spans="1:22" x14ac:dyDescent="0.25">
      <c r="A198" s="89" t="s">
        <v>157</v>
      </c>
      <c r="B198" s="79">
        <v>13</v>
      </c>
      <c r="C198" s="79" t="s">
        <v>146</v>
      </c>
      <c r="D198" s="79">
        <v>0.95110908000000005</v>
      </c>
      <c r="E198" s="79">
        <v>8.7321140000000005E-2</v>
      </c>
      <c r="G198" s="40">
        <f>IFERROR('Data Transformation'!M196," ")</f>
        <v>191</v>
      </c>
      <c r="L198" s="66">
        <f t="shared" si="3"/>
        <v>192</v>
      </c>
      <c r="M198" s="67">
        <f>IF(L198=" "," ",(IF($L198&gt;0,INDEX('Bin Analysis'!$C$3:$S$10110,MATCH($L198,'Bin Analysis'!$L$3:$L$10110,0),MATCH(M$5,'Bin Analysis'!$C$2:$S$2,0))," ")))</f>
        <v>14</v>
      </c>
      <c r="N198" s="68">
        <f>IF($L198=" "," ",(IF($M198=FALSE," ",(IF($M198&gt;0,INDEX('Bin Analysis'!$C$3:$S$10110,MATCH($L198,'Bin Analysis'!$L$3:$L$10110,0),MATCH(N$5,'Bin Analysis'!$C$2:$S$2,0))," ")))))</f>
        <v>0</v>
      </c>
      <c r="O198" s="68">
        <f>IF($L198=" "," ",(IF($M198=FALSE," ",(IF($M198&gt;0,INDEX('Bin Analysis'!$C$3:$S$10110,MATCH($L198,'Bin Analysis'!$L$3:$L$10110,0),MATCH(O$5,'Bin Analysis'!$C$2:$S$2,0))," ")))))</f>
        <v>0</v>
      </c>
      <c r="P198" s="68">
        <f>IF($L198=" "," ",(IF($M198=FALSE," ",(IF($M198&gt;0,INDEX('Bin Analysis'!$C$3:$S$10110,MATCH($L198,'Bin Analysis'!$L$3:$L$10110,0),MATCH(P$5,'Bin Analysis'!$C$2:$S$2,0))," ")))))</f>
        <v>0.2</v>
      </c>
      <c r="Q198" s="68">
        <f>IF($L198=" "," ",(IF($M198=FALSE," ",(IF($M198&gt;0,INDEX('Bin Analysis'!$C$3:$S$10110,MATCH($L198,'Bin Analysis'!$L$3:$L$10110,0),MATCH(Q$5,'Bin Analysis'!$C$2:$S$2,0))," ")))))</f>
        <v>8.6956521739130432E-2</v>
      </c>
      <c r="R198" s="68">
        <f>IF($L198=" "," ",(IF($M198=FALSE," ",(IF($M198&gt;0,INDEX('Bin Analysis'!$C$3:$S$10110,MATCH($L198,'Bin Analysis'!$L$3:$L$10110,0),MATCH(R$5,'Bin Analysis'!$C$2:$S$2,0))," ")))))</f>
        <v>1</v>
      </c>
      <c r="S198" s="68" t="str">
        <f>IF($L198=" "," ",(IF($M198=FALSE," ",(IF($M198&gt;0,INDEX('Bin Analysis'!$C$3:$S$10110,MATCH($L198,'Bin Analysis'!$L$3:$L$10110,0),MATCH(S$5,'Bin Analysis'!$C$2:$S$2,0))," ")))))</f>
        <v>yes</v>
      </c>
      <c r="T198" s="68">
        <f>Assignments!K197</f>
        <v>0.11324469076923076</v>
      </c>
      <c r="U198" s="68">
        <f>Assignments!L197</f>
        <v>4.4895501113641954E-2</v>
      </c>
      <c r="V198" s="74" t="str">
        <f>Assignments!V197</f>
        <v>Toggle</v>
      </c>
    </row>
    <row r="199" spans="1:22" x14ac:dyDescent="0.25">
      <c r="A199" s="89" t="s">
        <v>157</v>
      </c>
      <c r="B199" s="79">
        <v>13</v>
      </c>
      <c r="C199" s="79" t="s">
        <v>159</v>
      </c>
      <c r="D199" s="79">
        <v>1.0835871800000001</v>
      </c>
      <c r="E199" s="79">
        <v>8.7935299999999994E-2</v>
      </c>
      <c r="G199" s="40">
        <f>IFERROR('Data Transformation'!M197," ")</f>
        <v>192</v>
      </c>
      <c r="L199" s="66">
        <f t="shared" ref="L199:L262" si="4">$G200</f>
        <v>193</v>
      </c>
      <c r="M199" s="67">
        <f>IF(L199=" "," ",(IF($L199&gt;0,INDEX('Bin Analysis'!$C$3:$S$10110,MATCH($L199,'Bin Analysis'!$L$3:$L$10110,0),MATCH(M$5,'Bin Analysis'!$C$2:$S$2,0))," ")))</f>
        <v>16</v>
      </c>
      <c r="N199" s="68">
        <f>IF($L199=" "," ",(IF($M199=FALSE," ",(IF($M199&gt;0,INDEX('Bin Analysis'!$C$3:$S$10110,MATCH($L199,'Bin Analysis'!$L$3:$L$10110,0),MATCH(N$5,'Bin Analysis'!$C$2:$S$2,0))," ")))))</f>
        <v>0</v>
      </c>
      <c r="O199" s="68">
        <f>IF($L199=" "," ",(IF($M199=FALSE," ",(IF($M199&gt;0,INDEX('Bin Analysis'!$C$3:$S$10110,MATCH($L199,'Bin Analysis'!$L$3:$L$10110,0),MATCH(O$5,'Bin Analysis'!$C$2:$S$2,0))," ")))))</f>
        <v>0</v>
      </c>
      <c r="P199" s="68">
        <f>IF($L199=" "," ",(IF($M199=FALSE," ",(IF($M199&gt;0,INDEX('Bin Analysis'!$C$3:$S$10110,MATCH($L199,'Bin Analysis'!$L$3:$L$10110,0),MATCH(P$5,'Bin Analysis'!$C$2:$S$2,0))," ")))))</f>
        <v>0.4</v>
      </c>
      <c r="Q199" s="68">
        <f>IF($L199=" "," ",(IF($M199=FALSE," ",(IF($M199&gt;0,INDEX('Bin Analysis'!$C$3:$S$10110,MATCH($L199,'Bin Analysis'!$L$3:$L$10110,0),MATCH(Q$5,'Bin Analysis'!$C$2:$S$2,0))," ")))))</f>
        <v>0.30434782608695654</v>
      </c>
      <c r="R199" s="68">
        <f>IF($L199=" "," ",(IF($M199=FALSE," ",(IF($M199&gt;0,INDEX('Bin Analysis'!$C$3:$S$10110,MATCH($L199,'Bin Analysis'!$L$3:$L$10110,0),MATCH(R$5,'Bin Analysis'!$C$2:$S$2,0))," ")))))</f>
        <v>0.8666666666666667</v>
      </c>
      <c r="S199" s="68" t="str">
        <f>IF($L199=" "," ",(IF($M199=FALSE," ",(IF($M199&gt;0,INDEX('Bin Analysis'!$C$3:$S$10110,MATCH($L199,'Bin Analysis'!$L$3:$L$10110,0),MATCH(S$5,'Bin Analysis'!$C$2:$S$2,0))," ")))))</f>
        <v>no</v>
      </c>
      <c r="T199" s="68">
        <f>Assignments!K198</f>
        <v>0.14821024866666666</v>
      </c>
      <c r="U199" s="68">
        <f>Assignments!L198</f>
        <v>0.13260624348404101</v>
      </c>
      <c r="V199" s="74" t="str">
        <f>Assignments!V198</f>
        <v>Toggle</v>
      </c>
    </row>
    <row r="200" spans="1:22" x14ac:dyDescent="0.25">
      <c r="A200" s="89" t="s">
        <v>147</v>
      </c>
      <c r="B200" s="79">
        <v>14</v>
      </c>
      <c r="C200" s="79" t="s">
        <v>9</v>
      </c>
      <c r="D200" s="79">
        <v>0.46628445000000002</v>
      </c>
      <c r="E200" s="79">
        <v>0.10815130000000001</v>
      </c>
      <c r="G200" s="40">
        <f>IFERROR('Data Transformation'!M198," ")</f>
        <v>193</v>
      </c>
      <c r="L200" s="66">
        <f t="shared" si="4"/>
        <v>194</v>
      </c>
      <c r="M200" s="67">
        <f>IF(L200=" "," ",(IF($L200&gt;0,INDEX('Bin Analysis'!$C$3:$S$10110,MATCH($L200,'Bin Analysis'!$L$3:$L$10110,0),MATCH(M$5,'Bin Analysis'!$C$2:$S$2,0))," ")))</f>
        <v>18</v>
      </c>
      <c r="N200" s="68">
        <f>IF($L200=" "," ",(IF($M200=FALSE," ",(IF($M200&gt;0,INDEX('Bin Analysis'!$C$3:$S$10110,MATCH($L200,'Bin Analysis'!$L$3:$L$10110,0),MATCH(N$5,'Bin Analysis'!$C$2:$S$2,0))," ")))))</f>
        <v>5.8823529411764705E-2</v>
      </c>
      <c r="O200" s="68">
        <f>IF($L200=" "," ",(IF($M200=FALSE," ",(IF($M200&gt;0,INDEX('Bin Analysis'!$C$3:$S$10110,MATCH($L200,'Bin Analysis'!$L$3:$L$10110,0),MATCH(O$5,'Bin Analysis'!$C$2:$S$2,0))," ")))))</f>
        <v>0.6470588235294118</v>
      </c>
      <c r="P200" s="68">
        <f>IF($L200=" "," ",(IF($M200=FALSE," ",(IF($M200&gt;0,INDEX('Bin Analysis'!$C$3:$S$10110,MATCH($L200,'Bin Analysis'!$L$3:$L$10110,0),MATCH(P$5,'Bin Analysis'!$C$2:$S$2,0))," ")))))</f>
        <v>0.5</v>
      </c>
      <c r="Q200" s="68">
        <f>IF($L200=" "," ",(IF($M200=FALSE," ",(IF($M200&gt;0,INDEX('Bin Analysis'!$C$3:$S$10110,MATCH($L200,'Bin Analysis'!$L$3:$L$10110,0),MATCH(Q$5,'Bin Analysis'!$C$2:$S$2,0))," ")))))</f>
        <v>0.47826086956521741</v>
      </c>
      <c r="R200" s="68">
        <f>IF($L200=" "," ",(IF($M200=FALSE," ",(IF($M200&gt;0,INDEX('Bin Analysis'!$C$3:$S$10110,MATCH($L200,'Bin Analysis'!$L$3:$L$10110,0),MATCH(R$5,'Bin Analysis'!$C$2:$S$2,0))," ")))))</f>
        <v>0</v>
      </c>
      <c r="S200" s="68" t="str">
        <f>IF($L200=" "," ",(IF($M200=FALSE," ",(IF($M200&gt;0,INDEX('Bin Analysis'!$C$3:$S$10110,MATCH($L200,'Bin Analysis'!$L$3:$L$10110,0),MATCH(S$5,'Bin Analysis'!$C$2:$S$2,0))," ")))))</f>
        <v>no</v>
      </c>
      <c r="T200" s="68">
        <f>Assignments!K199</f>
        <v>0.93991229000000009</v>
      </c>
      <c r="U200" s="68">
        <f>Assignments!L199</f>
        <v>0.14092328480024946</v>
      </c>
      <c r="V200" s="74" t="str">
        <f>Assignments!V199</f>
        <v>Moderate</v>
      </c>
    </row>
    <row r="201" spans="1:22" x14ac:dyDescent="0.25">
      <c r="A201" s="89" t="s">
        <v>147</v>
      </c>
      <c r="B201" s="79">
        <v>14</v>
      </c>
      <c r="C201" s="79" t="s">
        <v>143</v>
      </c>
      <c r="D201" s="79">
        <v>0.70973134000000004</v>
      </c>
      <c r="E201" s="79">
        <v>7.7857280000000001E-2</v>
      </c>
      <c r="G201" s="40">
        <f>IFERROR('Data Transformation'!M199," ")</f>
        <v>194</v>
      </c>
      <c r="L201" s="66">
        <f t="shared" si="4"/>
        <v>195</v>
      </c>
      <c r="M201" s="67">
        <f>IF(L201=" "," ",(IF($L201&gt;0,INDEX('Bin Analysis'!$C$3:$S$10110,MATCH($L201,'Bin Analysis'!$L$3:$L$10110,0),MATCH(M$5,'Bin Analysis'!$C$2:$S$2,0))," ")))</f>
        <v>20</v>
      </c>
      <c r="N201" s="68">
        <f>IF($L201=" "," ",(IF($M201=FALSE," ",(IF($M201&gt;0,INDEX('Bin Analysis'!$C$3:$S$10110,MATCH($L201,'Bin Analysis'!$L$3:$L$10110,0),MATCH(N$5,'Bin Analysis'!$C$2:$S$2,0))," ")))))</f>
        <v>0</v>
      </c>
      <c r="O201" s="68">
        <f>IF($L201=" "," ",(IF($M201=FALSE," ",(IF($M201&gt;0,INDEX('Bin Analysis'!$C$3:$S$10110,MATCH($L201,'Bin Analysis'!$L$3:$L$10110,0),MATCH(O$5,'Bin Analysis'!$C$2:$S$2,0))," ")))))</f>
        <v>0.52631578947368418</v>
      </c>
      <c r="P201" s="68">
        <f>IF($L201=" "," ",(IF($M201=FALSE," ",(IF($M201&gt;0,INDEX('Bin Analysis'!$C$3:$S$10110,MATCH($L201,'Bin Analysis'!$L$3:$L$10110,0),MATCH(P$5,'Bin Analysis'!$C$2:$S$2,0))," ")))))</f>
        <v>0.6</v>
      </c>
      <c r="Q201" s="68">
        <f>IF($L201=" "," ",(IF($M201=FALSE," ",(IF($M201&gt;0,INDEX('Bin Analysis'!$C$3:$S$10110,MATCH($L201,'Bin Analysis'!$L$3:$L$10110,0),MATCH(Q$5,'Bin Analysis'!$C$2:$S$2,0))," ")))))</f>
        <v>0.52173913043478259</v>
      </c>
      <c r="R201" s="68">
        <f>IF($L201=" "," ",(IF($M201=FALSE," ",(IF($M201&gt;0,INDEX('Bin Analysis'!$C$3:$S$10110,MATCH($L201,'Bin Analysis'!$L$3:$L$10110,0),MATCH(R$5,'Bin Analysis'!$C$2:$S$2,0))," ")))))</f>
        <v>5.2631578947368418E-2</v>
      </c>
      <c r="S201" s="68" t="str">
        <f>IF($L201=" "," ",(IF($M201=FALSE," ",(IF($M201&gt;0,INDEX('Bin Analysis'!$C$3:$S$10110,MATCH($L201,'Bin Analysis'!$L$3:$L$10110,0),MATCH(S$5,'Bin Analysis'!$C$2:$S$2,0))," ")))))</f>
        <v>no</v>
      </c>
      <c r="T201" s="68">
        <f>Assignments!K200</f>
        <v>0.82997621105263153</v>
      </c>
      <c r="U201" s="68">
        <f>Assignments!L200</f>
        <v>0.23871525677123337</v>
      </c>
      <c r="V201" s="74" t="str">
        <f>Assignments!V200</f>
        <v>Rheostat</v>
      </c>
    </row>
    <row r="202" spans="1:22" x14ac:dyDescent="0.25">
      <c r="A202" s="89" t="s">
        <v>147</v>
      </c>
      <c r="B202" s="79">
        <v>14</v>
      </c>
      <c r="C202" s="79" t="s">
        <v>146</v>
      </c>
      <c r="D202" s="79">
        <v>0.73734058999999996</v>
      </c>
      <c r="E202" s="79">
        <v>8.6417229999999998E-2</v>
      </c>
      <c r="G202" s="40">
        <f>IFERROR('Data Transformation'!M200," ")</f>
        <v>195</v>
      </c>
      <c r="L202" s="66">
        <f t="shared" si="4"/>
        <v>196</v>
      </c>
      <c r="M202" s="67">
        <f>IF(L202=" "," ",(IF($L202&gt;0,INDEX('Bin Analysis'!$C$3:$S$10110,MATCH($L202,'Bin Analysis'!$L$3:$L$10110,0),MATCH(M$5,'Bin Analysis'!$C$2:$S$2,0))," ")))</f>
        <v>17</v>
      </c>
      <c r="N202" s="68">
        <f>IF($L202=" "," ",(IF($M202=FALSE," ",(IF($M202&gt;0,INDEX('Bin Analysis'!$C$3:$S$10110,MATCH($L202,'Bin Analysis'!$L$3:$L$10110,0),MATCH(N$5,'Bin Analysis'!$C$2:$S$2,0))," ")))))</f>
        <v>6.25E-2</v>
      </c>
      <c r="O202" s="68">
        <f>IF($L202=" "," ",(IF($M202=FALSE," ",(IF($M202&gt;0,INDEX('Bin Analysis'!$C$3:$S$10110,MATCH($L202,'Bin Analysis'!$L$3:$L$10110,0),MATCH(O$5,'Bin Analysis'!$C$2:$S$2,0))," ")))))</f>
        <v>0.1875</v>
      </c>
      <c r="P202" s="68">
        <f>IF($L202=" "," ",(IF($M202=FALSE," ",(IF($M202&gt;0,INDEX('Bin Analysis'!$C$3:$S$10110,MATCH($L202,'Bin Analysis'!$L$3:$L$10110,0),MATCH(P$5,'Bin Analysis'!$C$2:$S$2,0))," ")))))</f>
        <v>0.8</v>
      </c>
      <c r="Q202" s="68">
        <f>IF($L202=" "," ",(IF($M202=FALSE," ",(IF($M202&gt;0,INDEX('Bin Analysis'!$C$3:$S$10110,MATCH($L202,'Bin Analysis'!$L$3:$L$10110,0),MATCH(Q$5,'Bin Analysis'!$C$2:$S$2,0))," ")))))</f>
        <v>0.73913043478260865</v>
      </c>
      <c r="R202" s="68">
        <f>IF($L202=" "," ",(IF($M202=FALSE," ",(IF($M202&gt;0,INDEX('Bin Analysis'!$C$3:$S$10110,MATCH($L202,'Bin Analysis'!$L$3:$L$10110,0),MATCH(R$5,'Bin Analysis'!$C$2:$S$2,0))," ")))))</f>
        <v>6.25E-2</v>
      </c>
      <c r="S202" s="68" t="str">
        <f>IF($L202=" "," ",(IF($M202=FALSE," ",(IF($M202&gt;0,INDEX('Bin Analysis'!$C$3:$S$10110,MATCH($L202,'Bin Analysis'!$L$3:$L$10110,0),MATCH(S$5,'Bin Analysis'!$C$2:$S$2,0))," ")))))</f>
        <v>no</v>
      </c>
      <c r="T202" s="68">
        <f>Assignments!K201</f>
        <v>0.68229651687500004</v>
      </c>
      <c r="U202" s="68">
        <f>Assignments!L201</f>
        <v>0.24708602360511212</v>
      </c>
      <c r="V202" s="74" t="str">
        <f>Assignments!V201</f>
        <v>Rheostat</v>
      </c>
    </row>
    <row r="203" spans="1:22" x14ac:dyDescent="0.25">
      <c r="A203" s="89" t="s">
        <v>147</v>
      </c>
      <c r="B203" s="79">
        <v>14</v>
      </c>
      <c r="C203" s="79" t="s">
        <v>157</v>
      </c>
      <c r="D203" s="79">
        <v>0.78477909000000001</v>
      </c>
      <c r="E203" s="79">
        <v>7.8026869999999998E-2</v>
      </c>
      <c r="G203" s="40">
        <f>IFERROR('Data Transformation'!M201," ")</f>
        <v>196</v>
      </c>
      <c r="L203" s="66">
        <f t="shared" si="4"/>
        <v>197</v>
      </c>
      <c r="M203" s="67">
        <f>IF(L203=" "," ",(IF($L203&gt;0,INDEX('Bin Analysis'!$C$3:$S$10110,MATCH($L203,'Bin Analysis'!$L$3:$L$10110,0),MATCH(M$5,'Bin Analysis'!$C$2:$S$2,0))," ")))</f>
        <v>20</v>
      </c>
      <c r="N203" s="68">
        <f>IF($L203=" "," ",(IF($M203=FALSE," ",(IF($M203&gt;0,INDEX('Bin Analysis'!$C$3:$S$10110,MATCH($L203,'Bin Analysis'!$L$3:$L$10110,0),MATCH(N$5,'Bin Analysis'!$C$2:$S$2,0))," ")))))</f>
        <v>0</v>
      </c>
      <c r="O203" s="68">
        <f>IF($L203=" "," ",(IF($M203=FALSE," ",(IF($M203&gt;0,INDEX('Bin Analysis'!$C$3:$S$10110,MATCH($L203,'Bin Analysis'!$L$3:$L$10110,0),MATCH(O$5,'Bin Analysis'!$C$2:$S$2,0))," ")))))</f>
        <v>0.73684210526315785</v>
      </c>
      <c r="P203" s="68">
        <f>IF($L203=" "," ",(IF($M203=FALSE," ",(IF($M203&gt;0,INDEX('Bin Analysis'!$C$3:$S$10110,MATCH($L203,'Bin Analysis'!$L$3:$L$10110,0),MATCH(P$5,'Bin Analysis'!$C$2:$S$2,0))," ")))))</f>
        <v>0.6</v>
      </c>
      <c r="Q203" s="68">
        <f>IF($L203=" "," ",(IF($M203=FALSE," ",(IF($M203&gt;0,INDEX('Bin Analysis'!$C$3:$S$10110,MATCH($L203,'Bin Analysis'!$L$3:$L$10110,0),MATCH(Q$5,'Bin Analysis'!$C$2:$S$2,0))," ")))))</f>
        <v>0.52173913043478259</v>
      </c>
      <c r="R203" s="68">
        <f>IF($L203=" "," ",(IF($M203=FALSE," ",(IF($M203&gt;0,INDEX('Bin Analysis'!$C$3:$S$10110,MATCH($L203,'Bin Analysis'!$L$3:$L$10110,0),MATCH(R$5,'Bin Analysis'!$C$2:$S$2,0))," ")))))</f>
        <v>0.10526315789473684</v>
      </c>
      <c r="S203" s="68" t="str">
        <f>IF($L203=" "," ",(IF($M203=FALSE," ",(IF($M203&gt;0,INDEX('Bin Analysis'!$C$3:$S$10110,MATCH($L203,'Bin Analysis'!$L$3:$L$10110,0),MATCH(S$5,'Bin Analysis'!$C$2:$S$2,0))," ")))))</f>
        <v>no</v>
      </c>
      <c r="T203" s="68">
        <f>Assignments!K202</f>
        <v>0.87171865315789476</v>
      </c>
      <c r="U203" s="68">
        <f>Assignments!L202</f>
        <v>0.29842494402311426</v>
      </c>
      <c r="V203" s="74" t="str">
        <f>Assignments!V202</f>
        <v>Neutral</v>
      </c>
    </row>
    <row r="204" spans="1:22" x14ac:dyDescent="0.25">
      <c r="A204" s="89" t="s">
        <v>147</v>
      </c>
      <c r="B204" s="79">
        <v>14</v>
      </c>
      <c r="C204" s="79" t="s">
        <v>160</v>
      </c>
      <c r="D204" s="79">
        <v>0.80495923999999996</v>
      </c>
      <c r="E204" s="79">
        <v>8.4757719999999995E-2</v>
      </c>
      <c r="G204" s="40">
        <f>IFERROR('Data Transformation'!M202," ")</f>
        <v>197</v>
      </c>
      <c r="L204" s="66">
        <f t="shared" si="4"/>
        <v>198</v>
      </c>
      <c r="M204" s="67">
        <f>IF(L204=" "," ",(IF($L204&gt;0,INDEX('Bin Analysis'!$C$3:$S$10110,MATCH($L204,'Bin Analysis'!$L$3:$L$10110,0),MATCH(M$5,'Bin Analysis'!$C$2:$S$2,0))," ")))</f>
        <v>18</v>
      </c>
      <c r="N204" s="68">
        <f>IF($L204=" "," ",(IF($M204=FALSE," ",(IF($M204&gt;0,INDEX('Bin Analysis'!$C$3:$S$10110,MATCH($L204,'Bin Analysis'!$L$3:$L$10110,0),MATCH(N$5,'Bin Analysis'!$C$2:$S$2,0))," ")))))</f>
        <v>0</v>
      </c>
      <c r="O204" s="68">
        <f>IF($L204=" "," ",(IF($M204=FALSE," ",(IF($M204&gt;0,INDEX('Bin Analysis'!$C$3:$S$10110,MATCH($L204,'Bin Analysis'!$L$3:$L$10110,0),MATCH(O$5,'Bin Analysis'!$C$2:$S$2,0))," ")))))</f>
        <v>0.23529411764705882</v>
      </c>
      <c r="P204" s="68">
        <f>IF($L204=" "," ",(IF($M204=FALSE," ",(IF($M204&gt;0,INDEX('Bin Analysis'!$C$3:$S$10110,MATCH($L204,'Bin Analysis'!$L$3:$L$10110,0),MATCH(P$5,'Bin Analysis'!$C$2:$S$2,0))," ")))))</f>
        <v>0.7</v>
      </c>
      <c r="Q204" s="68">
        <f>IF($L204=" "," ",(IF($M204=FALSE," ",(IF($M204&gt;0,INDEX('Bin Analysis'!$C$3:$S$10110,MATCH($L204,'Bin Analysis'!$L$3:$L$10110,0),MATCH(Q$5,'Bin Analysis'!$C$2:$S$2,0))," ")))))</f>
        <v>0.65217391304347827</v>
      </c>
      <c r="R204" s="68">
        <f>IF($L204=" "," ",(IF($M204=FALSE," ",(IF($M204&gt;0,INDEX('Bin Analysis'!$C$3:$S$10110,MATCH($L204,'Bin Analysis'!$L$3:$L$10110,0),MATCH(R$5,'Bin Analysis'!$C$2:$S$2,0))," ")))))</f>
        <v>0.23529411764705882</v>
      </c>
      <c r="S204" s="68" t="str">
        <f>IF($L204=" "," ",(IF($M204=FALSE," ",(IF($M204&gt;0,INDEX('Bin Analysis'!$C$3:$S$10110,MATCH($L204,'Bin Analysis'!$L$3:$L$10110,0),MATCH(S$5,'Bin Analysis'!$C$2:$S$2,0))," ")))))</f>
        <v>no</v>
      </c>
      <c r="T204" s="68">
        <f>Assignments!K203</f>
        <v>0.57119117058823521</v>
      </c>
      <c r="U204" s="68">
        <f>Assignments!L203</f>
        <v>0.26913126501924262</v>
      </c>
      <c r="V204" s="74" t="str">
        <f>Assignments!V203</f>
        <v>Rheostat</v>
      </c>
    </row>
    <row r="205" spans="1:22" x14ac:dyDescent="0.25">
      <c r="A205" s="89" t="s">
        <v>147</v>
      </c>
      <c r="B205" s="79">
        <v>14</v>
      </c>
      <c r="C205" s="79" t="s">
        <v>152</v>
      </c>
      <c r="D205" s="79">
        <v>0.86413837999999998</v>
      </c>
      <c r="E205" s="79">
        <v>4.5823780000000001E-2</v>
      </c>
      <c r="G205" s="40">
        <f>IFERROR('Data Transformation'!M203," ")</f>
        <v>198</v>
      </c>
      <c r="L205" s="66">
        <f t="shared" si="4"/>
        <v>199</v>
      </c>
      <c r="M205" s="67">
        <f>IF(L205=" "," ",(IF($L205&gt;0,INDEX('Bin Analysis'!$C$3:$S$10110,MATCH($L205,'Bin Analysis'!$L$3:$L$10110,0),MATCH(M$5,'Bin Analysis'!$C$2:$S$2,0))," ")))</f>
        <v>19</v>
      </c>
      <c r="N205" s="68">
        <f>IF($L205=" "," ",(IF($M205=FALSE," ",(IF($M205&gt;0,INDEX('Bin Analysis'!$C$3:$S$10110,MATCH($L205,'Bin Analysis'!$L$3:$L$10110,0),MATCH(N$5,'Bin Analysis'!$C$2:$S$2,0))," ")))))</f>
        <v>0</v>
      </c>
      <c r="O205" s="68">
        <f>IF($L205=" "," ",(IF($M205=FALSE," ",(IF($M205&gt;0,INDEX('Bin Analysis'!$C$3:$S$10110,MATCH($L205,'Bin Analysis'!$L$3:$L$10110,0),MATCH(O$5,'Bin Analysis'!$C$2:$S$2,0))," ")))))</f>
        <v>0.3888888888888889</v>
      </c>
      <c r="P205" s="68">
        <f>IF($L205=" "," ",(IF($M205=FALSE," ",(IF($M205&gt;0,INDEX('Bin Analysis'!$C$3:$S$10110,MATCH($L205,'Bin Analysis'!$L$3:$L$10110,0),MATCH(P$5,'Bin Analysis'!$C$2:$S$2,0))," ")))))</f>
        <v>0.6</v>
      </c>
      <c r="Q205" s="68">
        <f>IF($L205=" "," ",(IF($M205=FALSE," ",(IF($M205&gt;0,INDEX('Bin Analysis'!$C$3:$S$10110,MATCH($L205,'Bin Analysis'!$L$3:$L$10110,0),MATCH(Q$5,'Bin Analysis'!$C$2:$S$2,0))," ")))))</f>
        <v>0.56521739130434778</v>
      </c>
      <c r="R205" s="68">
        <f>IF($L205=" "," ",(IF($M205=FALSE," ",(IF($M205&gt;0,INDEX('Bin Analysis'!$C$3:$S$10110,MATCH($L205,'Bin Analysis'!$L$3:$L$10110,0),MATCH(R$5,'Bin Analysis'!$C$2:$S$2,0))," ")))))</f>
        <v>0.1111111111111111</v>
      </c>
      <c r="S205" s="68" t="str">
        <f>IF($L205=" "," ",(IF($M205=FALSE," ",(IF($M205&gt;0,INDEX('Bin Analysis'!$C$3:$S$10110,MATCH($L205,'Bin Analysis'!$L$3:$L$10110,0),MATCH(S$5,'Bin Analysis'!$C$2:$S$2,0))," ")))))</f>
        <v>no</v>
      </c>
      <c r="T205" s="68">
        <f>Assignments!K204</f>
        <v>0.7460954649999999</v>
      </c>
      <c r="U205" s="68">
        <f>Assignments!L204</f>
        <v>0.2881315412811748</v>
      </c>
      <c r="V205" s="74" t="str">
        <f>Assignments!V204</f>
        <v>Rheostat</v>
      </c>
    </row>
    <row r="206" spans="1:22" x14ac:dyDescent="0.25">
      <c r="A206" s="89" t="s">
        <v>147</v>
      </c>
      <c r="B206" s="79">
        <v>14</v>
      </c>
      <c r="C206" s="79" t="s">
        <v>150</v>
      </c>
      <c r="D206" s="79">
        <v>0.89480811999999998</v>
      </c>
      <c r="E206" s="79">
        <v>6.6116419999999995E-2</v>
      </c>
      <c r="G206" s="40">
        <f>IFERROR('Data Transformation'!M204," ")</f>
        <v>199</v>
      </c>
      <c r="L206" s="66">
        <f t="shared" si="4"/>
        <v>200</v>
      </c>
      <c r="M206" s="67">
        <f>IF(L206=" "," ",(IF($L206&gt;0,INDEX('Bin Analysis'!$C$3:$S$10110,MATCH($L206,'Bin Analysis'!$L$3:$L$10110,0),MATCH(M$5,'Bin Analysis'!$C$2:$S$2,0))," ")))</f>
        <v>19</v>
      </c>
      <c r="N206" s="68">
        <f>IF($L206=" "," ",(IF($M206=FALSE," ",(IF($M206&gt;0,INDEX('Bin Analysis'!$C$3:$S$10110,MATCH($L206,'Bin Analysis'!$L$3:$L$10110,0),MATCH(N$5,'Bin Analysis'!$C$2:$S$2,0))," ")))))</f>
        <v>0</v>
      </c>
      <c r="O206" s="68">
        <f>IF($L206=" "," ",(IF($M206=FALSE," ",(IF($M206&gt;0,INDEX('Bin Analysis'!$C$3:$S$10110,MATCH($L206,'Bin Analysis'!$L$3:$L$10110,0),MATCH(O$5,'Bin Analysis'!$C$2:$S$2,0))," ")))))</f>
        <v>0.55555555555555558</v>
      </c>
      <c r="P206" s="68">
        <f>IF($L206=" "," ",(IF($M206=FALSE," ",(IF($M206&gt;0,INDEX('Bin Analysis'!$C$3:$S$10110,MATCH($L206,'Bin Analysis'!$L$3:$L$10110,0),MATCH(P$5,'Bin Analysis'!$C$2:$S$2,0))," ")))))</f>
        <v>0.7</v>
      </c>
      <c r="Q206" s="68">
        <f>IF($L206=" "," ",(IF($M206=FALSE," ",(IF($M206&gt;0,INDEX('Bin Analysis'!$C$3:$S$10110,MATCH($L206,'Bin Analysis'!$L$3:$L$10110,0),MATCH(Q$5,'Bin Analysis'!$C$2:$S$2,0))," ")))))</f>
        <v>0.65217391304347827</v>
      </c>
      <c r="R206" s="68">
        <f>IF($L206=" "," ",(IF($M206=FALSE," ",(IF($M206&gt;0,INDEX('Bin Analysis'!$C$3:$S$10110,MATCH($L206,'Bin Analysis'!$L$3:$L$10110,0),MATCH(R$5,'Bin Analysis'!$C$2:$S$2,0))," ")))))</f>
        <v>5.5555555555555552E-2</v>
      </c>
      <c r="S206" s="68" t="str">
        <f>IF($L206=" "," ",(IF($M206=FALSE," ",(IF($M206&gt;0,INDEX('Bin Analysis'!$C$3:$S$10110,MATCH($L206,'Bin Analysis'!$L$3:$L$10110,0),MATCH(S$5,'Bin Analysis'!$C$2:$S$2,0))," ")))))</f>
        <v>no</v>
      </c>
      <c r="T206" s="68">
        <f>Assignments!K205</f>
        <v>0.82898218111111099</v>
      </c>
      <c r="U206" s="68">
        <f>Assignments!L205</f>
        <v>0.24025856820764205</v>
      </c>
      <c r="V206" s="74" t="str">
        <f>Assignments!V205</f>
        <v>Rheostat</v>
      </c>
    </row>
    <row r="207" spans="1:22" x14ac:dyDescent="0.25">
      <c r="A207" s="89" t="s">
        <v>147</v>
      </c>
      <c r="B207" s="79">
        <v>14</v>
      </c>
      <c r="C207" s="79" t="s">
        <v>154</v>
      </c>
      <c r="D207" s="79">
        <v>0.91438441999999998</v>
      </c>
      <c r="E207" s="79">
        <v>7.290394E-2</v>
      </c>
      <c r="G207" s="40">
        <f>IFERROR('Data Transformation'!M205," ")</f>
        <v>200</v>
      </c>
      <c r="L207" s="66">
        <f t="shared" si="4"/>
        <v>201</v>
      </c>
      <c r="M207" s="67">
        <f>IF(L207=" "," ",(IF($L207&gt;0,INDEX('Bin Analysis'!$C$3:$S$10110,MATCH($L207,'Bin Analysis'!$L$3:$L$10110,0),MATCH(M$5,'Bin Analysis'!$C$2:$S$2,0))," ")))</f>
        <v>20</v>
      </c>
      <c r="N207" s="68">
        <f>IF($L207=" "," ",(IF($M207=FALSE," ",(IF($M207&gt;0,INDEX('Bin Analysis'!$C$3:$S$10110,MATCH($L207,'Bin Analysis'!$L$3:$L$10110,0),MATCH(N$5,'Bin Analysis'!$C$2:$S$2,0))," ")))))</f>
        <v>0</v>
      </c>
      <c r="O207" s="68">
        <f>IF($L207=" "," ",(IF($M207=FALSE," ",(IF($M207&gt;0,INDEX('Bin Analysis'!$C$3:$S$10110,MATCH($L207,'Bin Analysis'!$L$3:$L$10110,0),MATCH(O$5,'Bin Analysis'!$C$2:$S$2,0))," ")))))</f>
        <v>0</v>
      </c>
      <c r="P207" s="68">
        <f>IF($L207=" "," ",(IF($M207=FALSE," ",(IF($M207&gt;0,INDEX('Bin Analysis'!$C$3:$S$10110,MATCH($L207,'Bin Analysis'!$L$3:$L$10110,0),MATCH(P$5,'Bin Analysis'!$C$2:$S$2,0))," ")))))</f>
        <v>0.2</v>
      </c>
      <c r="Q207" s="68">
        <f>IF($L207=" "," ",(IF($M207=FALSE," ",(IF($M207&gt;0,INDEX('Bin Analysis'!$C$3:$S$10110,MATCH($L207,'Bin Analysis'!$L$3:$L$10110,0),MATCH(Q$5,'Bin Analysis'!$C$2:$S$2,0))," ")))))</f>
        <v>8.6956521739130432E-2</v>
      </c>
      <c r="R207" s="68">
        <f>IF($L207=" "," ",(IF($M207=FALSE," ",(IF($M207&gt;0,INDEX('Bin Analysis'!$C$3:$S$10110,MATCH($L207,'Bin Analysis'!$L$3:$L$10110,0),MATCH(R$5,'Bin Analysis'!$C$2:$S$2,0))," ")))))</f>
        <v>1</v>
      </c>
      <c r="S207" s="68" t="str">
        <f>IF($L207=" "," ",(IF($M207=FALSE," ",(IF($M207&gt;0,INDEX('Bin Analysis'!$C$3:$S$10110,MATCH($L207,'Bin Analysis'!$L$3:$L$10110,0),MATCH(S$5,'Bin Analysis'!$C$2:$S$2,0))," ")))))</f>
        <v>yes</v>
      </c>
      <c r="T207" s="68">
        <f>Assignments!K206</f>
        <v>0.10951159052631579</v>
      </c>
      <c r="U207" s="68">
        <f>Assignments!L206</f>
        <v>0.11212024948544783</v>
      </c>
      <c r="V207" s="74" t="str">
        <f>Assignments!V206</f>
        <v>Toggle</v>
      </c>
    </row>
    <row r="208" spans="1:22" x14ac:dyDescent="0.25">
      <c r="A208" s="89" t="s">
        <v>147</v>
      </c>
      <c r="B208" s="79">
        <v>14</v>
      </c>
      <c r="C208" s="79" t="s">
        <v>155</v>
      </c>
      <c r="D208" s="79">
        <v>1.06042938</v>
      </c>
      <c r="E208" s="79">
        <v>0.10488916</v>
      </c>
      <c r="G208" s="40">
        <f>IFERROR('Data Transformation'!M206," ")</f>
        <v>201</v>
      </c>
      <c r="L208" s="66">
        <f t="shared" si="4"/>
        <v>202</v>
      </c>
      <c r="M208" s="67">
        <f>IF(L208=" "," ",(IF($L208&gt;0,INDEX('Bin Analysis'!$C$3:$S$10110,MATCH($L208,'Bin Analysis'!$L$3:$L$10110,0),MATCH(M$5,'Bin Analysis'!$C$2:$S$2,0))," ")))</f>
        <v>15</v>
      </c>
      <c r="N208" s="68">
        <f>IF($L208=" "," ",(IF($M208=FALSE," ",(IF($M208&gt;0,INDEX('Bin Analysis'!$C$3:$S$10110,MATCH($L208,'Bin Analysis'!$L$3:$L$10110,0),MATCH(N$5,'Bin Analysis'!$C$2:$S$2,0))," ")))))</f>
        <v>0</v>
      </c>
      <c r="O208" s="68">
        <f>IF($L208=" "," ",(IF($M208=FALSE," ",(IF($M208&gt;0,INDEX('Bin Analysis'!$C$3:$S$10110,MATCH($L208,'Bin Analysis'!$L$3:$L$10110,0),MATCH(O$5,'Bin Analysis'!$C$2:$S$2,0))," ")))))</f>
        <v>0.42857142857142855</v>
      </c>
      <c r="P208" s="68">
        <f>IF($L208=" "," ",(IF($M208=FALSE," ",(IF($M208&gt;0,INDEX('Bin Analysis'!$C$3:$S$10110,MATCH($L208,'Bin Analysis'!$L$3:$L$10110,0),MATCH(P$5,'Bin Analysis'!$C$2:$S$2,0))," ")))))</f>
        <v>0.5</v>
      </c>
      <c r="Q208" s="68">
        <f>IF($L208=" "," ",(IF($M208=FALSE," ",(IF($M208&gt;0,INDEX('Bin Analysis'!$C$3:$S$10110,MATCH($L208,'Bin Analysis'!$L$3:$L$10110,0),MATCH(Q$5,'Bin Analysis'!$C$2:$S$2,0))," ")))))</f>
        <v>0.39130434782608697</v>
      </c>
      <c r="R208" s="68">
        <f>IF($L208=" "," ",(IF($M208=FALSE," ",(IF($M208&gt;0,INDEX('Bin Analysis'!$C$3:$S$10110,MATCH($L208,'Bin Analysis'!$L$3:$L$10110,0),MATCH(R$5,'Bin Analysis'!$C$2:$S$2,0))," ")))))</f>
        <v>0.14285714285714285</v>
      </c>
      <c r="S208" s="68" t="str">
        <f>IF($L208=" "," ",(IF($M208=FALSE," ",(IF($M208&gt;0,INDEX('Bin Analysis'!$C$3:$S$10110,MATCH($L208,'Bin Analysis'!$L$3:$L$10110,0),MATCH(S$5,'Bin Analysis'!$C$2:$S$2,0))," ")))))</f>
        <v>no</v>
      </c>
      <c r="T208" s="68">
        <f>Assignments!K207</f>
        <v>0.73353777714285706</v>
      </c>
      <c r="U208" s="68">
        <f>Assignments!L207</f>
        <v>0.2924229295440367</v>
      </c>
      <c r="V208" s="74" t="str">
        <f>Assignments!V207</f>
        <v>Moderate</v>
      </c>
    </row>
    <row r="209" spans="1:22" x14ac:dyDescent="0.25">
      <c r="A209" s="89" t="s">
        <v>157</v>
      </c>
      <c r="B209" s="79">
        <v>15</v>
      </c>
      <c r="C209" s="79" t="s">
        <v>156</v>
      </c>
      <c r="D209" s="79">
        <v>0.25021829000000001</v>
      </c>
      <c r="E209" s="79">
        <v>4.7802169999999998E-2</v>
      </c>
      <c r="G209" s="40">
        <f>IFERROR('Data Transformation'!M207," ")</f>
        <v>202</v>
      </c>
      <c r="L209" s="66">
        <f t="shared" si="4"/>
        <v>203</v>
      </c>
      <c r="M209" s="67">
        <f>IF(L209=" "," ",(IF($L209&gt;0,INDEX('Bin Analysis'!$C$3:$S$10110,MATCH($L209,'Bin Analysis'!$L$3:$L$10110,0),MATCH(M$5,'Bin Analysis'!$C$2:$S$2,0))," ")))</f>
        <v>15</v>
      </c>
      <c r="N209" s="68">
        <f>IF($L209=" "," ",(IF($M209=FALSE," ",(IF($M209&gt;0,INDEX('Bin Analysis'!$C$3:$S$10110,MATCH($L209,'Bin Analysis'!$L$3:$L$10110,0),MATCH(N$5,'Bin Analysis'!$C$2:$S$2,0))," ")))))</f>
        <v>0</v>
      </c>
      <c r="O209" s="68">
        <f>IF($L209=" "," ",(IF($M209=FALSE," ",(IF($M209&gt;0,INDEX('Bin Analysis'!$C$3:$S$10110,MATCH($L209,'Bin Analysis'!$L$3:$L$10110,0),MATCH(O$5,'Bin Analysis'!$C$2:$S$2,0))," ")))))</f>
        <v>0.35714285714285715</v>
      </c>
      <c r="P209" s="68">
        <f>IF($L209=" "," ",(IF($M209=FALSE," ",(IF($M209&gt;0,INDEX('Bin Analysis'!$C$3:$S$10110,MATCH($L209,'Bin Analysis'!$L$3:$L$10110,0),MATCH(P$5,'Bin Analysis'!$C$2:$S$2,0))," ")))))</f>
        <v>0.6</v>
      </c>
      <c r="Q209" s="68">
        <f>IF($L209=" "," ",(IF($M209=FALSE," ",(IF($M209&gt;0,INDEX('Bin Analysis'!$C$3:$S$10110,MATCH($L209,'Bin Analysis'!$L$3:$L$10110,0),MATCH(Q$5,'Bin Analysis'!$C$2:$S$2,0))," ")))))</f>
        <v>0.56521739130434778</v>
      </c>
      <c r="R209" s="68">
        <f>IF($L209=" "," ",(IF($M209=FALSE," ",(IF($M209&gt;0,INDEX('Bin Analysis'!$C$3:$S$10110,MATCH($L209,'Bin Analysis'!$L$3:$L$10110,0),MATCH(R$5,'Bin Analysis'!$C$2:$S$2,0))," ")))))</f>
        <v>0.14285714285714285</v>
      </c>
      <c r="S209" s="68" t="str">
        <f>IF($L209=" "," ",(IF($M209=FALSE," ",(IF($M209&gt;0,INDEX('Bin Analysis'!$C$3:$S$10110,MATCH($L209,'Bin Analysis'!$L$3:$L$10110,0),MATCH(S$5,'Bin Analysis'!$C$2:$S$2,0))," ")))))</f>
        <v>no</v>
      </c>
      <c r="T209" s="68">
        <f>Assignments!K208</f>
        <v>0.70399833357142849</v>
      </c>
      <c r="U209" s="68">
        <f>Assignments!L208</f>
        <v>0.30517009201133788</v>
      </c>
      <c r="V209" s="74" t="str">
        <f>Assignments!V208</f>
        <v>Rheostat</v>
      </c>
    </row>
    <row r="210" spans="1:22" x14ac:dyDescent="0.25">
      <c r="A210" s="89" t="s">
        <v>157</v>
      </c>
      <c r="B210" s="79">
        <v>15</v>
      </c>
      <c r="C210" s="79" t="s">
        <v>143</v>
      </c>
      <c r="D210" s="79">
        <v>0.30373461000000002</v>
      </c>
      <c r="E210" s="79">
        <v>9.4783569999999998E-2</v>
      </c>
      <c r="G210" s="40">
        <f>IFERROR('Data Transformation'!M208," ")</f>
        <v>203</v>
      </c>
      <c r="L210" s="66">
        <f t="shared" si="4"/>
        <v>204</v>
      </c>
      <c r="M210" s="67">
        <f>IF(L210=" "," ",(IF($L210&gt;0,INDEX('Bin Analysis'!$C$3:$S$10110,MATCH($L210,'Bin Analysis'!$L$3:$L$10110,0),MATCH(M$5,'Bin Analysis'!$C$2:$S$2,0))," ")))</f>
        <v>19</v>
      </c>
      <c r="N210" s="68">
        <f>IF($L210=" "," ",(IF($M210=FALSE," ",(IF($M210&gt;0,INDEX('Bin Analysis'!$C$3:$S$10110,MATCH($L210,'Bin Analysis'!$L$3:$L$10110,0),MATCH(N$5,'Bin Analysis'!$C$2:$S$2,0))," ")))))</f>
        <v>0</v>
      </c>
      <c r="O210" s="68">
        <f>IF($L210=" "," ",(IF($M210=FALSE," ",(IF($M210&gt;0,INDEX('Bin Analysis'!$C$3:$S$10110,MATCH($L210,'Bin Analysis'!$L$3:$L$10110,0),MATCH(O$5,'Bin Analysis'!$C$2:$S$2,0))," ")))))</f>
        <v>0</v>
      </c>
      <c r="P210" s="68">
        <f>IF($L210=" "," ",(IF($M210=FALSE," ",(IF($M210&gt;0,INDEX('Bin Analysis'!$C$3:$S$10110,MATCH($L210,'Bin Analysis'!$L$3:$L$10110,0),MATCH(P$5,'Bin Analysis'!$C$2:$S$2,0))," ")))))</f>
        <v>0.3</v>
      </c>
      <c r="Q210" s="68">
        <f>IF($L210=" "," ",(IF($M210=FALSE," ",(IF($M210&gt;0,INDEX('Bin Analysis'!$C$3:$S$10110,MATCH($L210,'Bin Analysis'!$L$3:$L$10110,0),MATCH(Q$5,'Bin Analysis'!$C$2:$S$2,0))," ")))))</f>
        <v>0.21739130434782608</v>
      </c>
      <c r="R210" s="68">
        <f>IF($L210=" "," ",(IF($M210=FALSE," ",(IF($M210&gt;0,INDEX('Bin Analysis'!$C$3:$S$10110,MATCH($L210,'Bin Analysis'!$L$3:$L$10110,0),MATCH(R$5,'Bin Analysis'!$C$2:$S$2,0))," ")))))</f>
        <v>0.94444444444444442</v>
      </c>
      <c r="S210" s="68" t="str">
        <f>IF($L210=" "," ",(IF($M210=FALSE," ",(IF($M210&gt;0,INDEX('Bin Analysis'!$C$3:$S$10110,MATCH($L210,'Bin Analysis'!$L$3:$L$10110,0),MATCH(S$5,'Bin Analysis'!$C$2:$S$2,0))," ")))))</f>
        <v>no</v>
      </c>
      <c r="T210" s="68">
        <f>Assignments!K209</f>
        <v>4.7998899444444451E-2</v>
      </c>
      <c r="U210" s="68">
        <f>Assignments!L209</f>
        <v>0.1654916249204717</v>
      </c>
      <c r="V210" s="74" t="str">
        <f>Assignments!V209</f>
        <v>Toggle</v>
      </c>
    </row>
    <row r="211" spans="1:22" x14ac:dyDescent="0.25">
      <c r="A211" s="89" t="s">
        <v>157</v>
      </c>
      <c r="B211" s="79">
        <v>15</v>
      </c>
      <c r="C211" s="79" t="s">
        <v>151</v>
      </c>
      <c r="D211" s="79">
        <v>0.37415805000000002</v>
      </c>
      <c r="E211" s="79">
        <v>6.8906250000000002E-2</v>
      </c>
      <c r="G211" s="40">
        <f>IFERROR('Data Transformation'!M209," ")</f>
        <v>204</v>
      </c>
      <c r="L211" s="66">
        <f t="shared" si="4"/>
        <v>205</v>
      </c>
      <c r="M211" s="67">
        <f>IF(L211=" "," ",(IF($L211&gt;0,INDEX('Bin Analysis'!$C$3:$S$10110,MATCH($L211,'Bin Analysis'!$L$3:$L$10110,0),MATCH(M$5,'Bin Analysis'!$C$2:$S$2,0))," ")))</f>
        <v>19</v>
      </c>
      <c r="N211" s="68">
        <f>IF($L211=" "," ",(IF($M211=FALSE," ",(IF($M211&gt;0,INDEX('Bin Analysis'!$C$3:$S$10110,MATCH($L211,'Bin Analysis'!$L$3:$L$10110,0),MATCH(N$5,'Bin Analysis'!$C$2:$S$2,0))," ")))))</f>
        <v>0</v>
      </c>
      <c r="O211" s="68">
        <f>IF($L211=" "," ",(IF($M211=FALSE," ",(IF($M211&gt;0,INDEX('Bin Analysis'!$C$3:$S$10110,MATCH($L211,'Bin Analysis'!$L$3:$L$10110,0),MATCH(O$5,'Bin Analysis'!$C$2:$S$2,0))," ")))))</f>
        <v>0</v>
      </c>
      <c r="P211" s="68">
        <f>IF($L211=" "," ",(IF($M211=FALSE," ",(IF($M211&gt;0,INDEX('Bin Analysis'!$C$3:$S$10110,MATCH($L211,'Bin Analysis'!$L$3:$L$10110,0),MATCH(P$5,'Bin Analysis'!$C$2:$S$2,0))," ")))))</f>
        <v>0.4</v>
      </c>
      <c r="Q211" s="68">
        <f>IF($L211=" "," ",(IF($M211=FALSE," ",(IF($M211&gt;0,INDEX('Bin Analysis'!$C$3:$S$10110,MATCH($L211,'Bin Analysis'!$L$3:$L$10110,0),MATCH(Q$5,'Bin Analysis'!$C$2:$S$2,0))," ")))))</f>
        <v>0.34782608695652173</v>
      </c>
      <c r="R211" s="68">
        <f>IF($L211=" "," ",(IF($M211=FALSE," ",(IF($M211&gt;0,INDEX('Bin Analysis'!$C$3:$S$10110,MATCH($L211,'Bin Analysis'!$L$3:$L$10110,0),MATCH(R$5,'Bin Analysis'!$C$2:$S$2,0))," ")))))</f>
        <v>0.88888888888888884</v>
      </c>
      <c r="S211" s="68" t="str">
        <f>IF($L211=" "," ",(IF($M211=FALSE," ",(IF($M211&gt;0,INDEX('Bin Analysis'!$C$3:$S$10110,MATCH($L211,'Bin Analysis'!$L$3:$L$10110,0),MATCH(S$5,'Bin Analysis'!$C$2:$S$2,0))," ")))))</f>
        <v>no</v>
      </c>
      <c r="T211" s="68">
        <f>Assignments!K210</f>
        <v>0.12576472833333333</v>
      </c>
      <c r="U211" s="68">
        <f>Assignments!L210</f>
        <v>0.22729398897145478</v>
      </c>
      <c r="V211" s="74" t="str">
        <f>Assignments!V210</f>
        <v>Toggle</v>
      </c>
    </row>
    <row r="212" spans="1:22" x14ac:dyDescent="0.25">
      <c r="A212" s="89" t="s">
        <v>157</v>
      </c>
      <c r="B212" s="79">
        <v>15</v>
      </c>
      <c r="C212" s="79" t="s">
        <v>142</v>
      </c>
      <c r="D212" s="79">
        <v>0.42206427000000002</v>
      </c>
      <c r="E212" s="79">
        <v>6.7647819999999997E-2</v>
      </c>
      <c r="G212" s="40">
        <f>IFERROR('Data Transformation'!M210," ")</f>
        <v>205</v>
      </c>
      <c r="L212" s="66">
        <f t="shared" si="4"/>
        <v>206</v>
      </c>
      <c r="M212" s="67">
        <f>IF(L212=" "," ",(IF($L212&gt;0,INDEX('Bin Analysis'!$C$3:$S$10110,MATCH($L212,'Bin Analysis'!$L$3:$L$10110,0),MATCH(M$5,'Bin Analysis'!$C$2:$S$2,0))," ")))</f>
        <v>20</v>
      </c>
      <c r="N212" s="68">
        <f>IF($L212=" "," ",(IF($M212=FALSE," ",(IF($M212&gt;0,INDEX('Bin Analysis'!$C$3:$S$10110,MATCH($L212,'Bin Analysis'!$L$3:$L$10110,0),MATCH(N$5,'Bin Analysis'!$C$2:$S$2,0))," ")))))</f>
        <v>0</v>
      </c>
      <c r="O212" s="68">
        <f>IF($L212=" "," ",(IF($M212=FALSE," ",(IF($M212&gt;0,INDEX('Bin Analysis'!$C$3:$S$10110,MATCH($L212,'Bin Analysis'!$L$3:$L$10110,0),MATCH(O$5,'Bin Analysis'!$C$2:$S$2,0))," ")))))</f>
        <v>5.2631578947368418E-2</v>
      </c>
      <c r="P212" s="68">
        <f>IF($L212=" "," ",(IF($M212=FALSE," ",(IF($M212&gt;0,INDEX('Bin Analysis'!$C$3:$S$10110,MATCH($L212,'Bin Analysis'!$L$3:$L$10110,0),MATCH(P$5,'Bin Analysis'!$C$2:$S$2,0))," ")))))</f>
        <v>0.6</v>
      </c>
      <c r="Q212" s="68">
        <f>IF($L212=" "," ",(IF($M212=FALSE," ",(IF($M212&gt;0,INDEX('Bin Analysis'!$C$3:$S$10110,MATCH($L212,'Bin Analysis'!$L$3:$L$10110,0),MATCH(Q$5,'Bin Analysis'!$C$2:$S$2,0))," ")))))</f>
        <v>0.52173913043478259</v>
      </c>
      <c r="R212" s="68">
        <f>IF($L212=" "," ",(IF($M212=FALSE," ",(IF($M212&gt;0,INDEX('Bin Analysis'!$C$3:$S$10110,MATCH($L212,'Bin Analysis'!$L$3:$L$10110,0),MATCH(R$5,'Bin Analysis'!$C$2:$S$2,0))," ")))))</f>
        <v>0.26315789473684209</v>
      </c>
      <c r="S212" s="68" t="str">
        <f>IF($L212=" "," ",(IF($M212=FALSE," ",(IF($M212&gt;0,INDEX('Bin Analysis'!$C$3:$S$10110,MATCH($L212,'Bin Analysis'!$L$3:$L$10110,0),MATCH(S$5,'Bin Analysis'!$C$2:$S$2,0))," ")))))</f>
        <v>no</v>
      </c>
      <c r="T212" s="68">
        <f>Assignments!K211</f>
        <v>0.45483208578947365</v>
      </c>
      <c r="U212" s="68">
        <f>Assignments!L211</f>
        <v>0.22314025677027358</v>
      </c>
      <c r="V212" s="74" t="str">
        <f>Assignments!V211</f>
        <v>Rheostat</v>
      </c>
    </row>
    <row r="213" spans="1:22" x14ac:dyDescent="0.25">
      <c r="A213" s="89" t="s">
        <v>157</v>
      </c>
      <c r="B213" s="79">
        <v>15</v>
      </c>
      <c r="C213" s="79" t="s">
        <v>159</v>
      </c>
      <c r="D213" s="79">
        <v>0.48892152</v>
      </c>
      <c r="E213" s="79">
        <v>9.6270629999999996E-2</v>
      </c>
      <c r="G213" s="40">
        <f>IFERROR('Data Transformation'!M211," ")</f>
        <v>206</v>
      </c>
      <c r="L213" s="66">
        <f t="shared" si="4"/>
        <v>207</v>
      </c>
      <c r="M213" s="67">
        <f>IF(L213=" "," ",(IF($L213&gt;0,INDEX('Bin Analysis'!$C$3:$S$10110,MATCH($L213,'Bin Analysis'!$L$3:$L$10110,0),MATCH(M$5,'Bin Analysis'!$C$2:$S$2,0))," ")))</f>
        <v>17</v>
      </c>
      <c r="N213" s="68">
        <f>IF($L213=" "," ",(IF($M213=FALSE," ",(IF($M213&gt;0,INDEX('Bin Analysis'!$C$3:$S$10110,MATCH($L213,'Bin Analysis'!$L$3:$L$10110,0),MATCH(N$5,'Bin Analysis'!$C$2:$S$2,0))," ")))))</f>
        <v>0</v>
      </c>
      <c r="O213" s="68">
        <f>IF($L213=" "," ",(IF($M213=FALSE," ",(IF($M213&gt;0,INDEX('Bin Analysis'!$C$3:$S$10110,MATCH($L213,'Bin Analysis'!$L$3:$L$10110,0),MATCH(O$5,'Bin Analysis'!$C$2:$S$2,0))," ")))))</f>
        <v>0.125</v>
      </c>
      <c r="P213" s="68">
        <f>IF($L213=" "," ",(IF($M213=FALSE," ",(IF($M213&gt;0,INDEX('Bin Analysis'!$C$3:$S$10110,MATCH($L213,'Bin Analysis'!$L$3:$L$10110,0),MATCH(P$5,'Bin Analysis'!$C$2:$S$2,0))," ")))))</f>
        <v>0.7</v>
      </c>
      <c r="Q213" s="68">
        <f>IF($L213=" "," ",(IF($M213=FALSE," ",(IF($M213&gt;0,INDEX('Bin Analysis'!$C$3:$S$10110,MATCH($L213,'Bin Analysis'!$L$3:$L$10110,0),MATCH(Q$5,'Bin Analysis'!$C$2:$S$2,0))," ")))))</f>
        <v>0.65217391304347827</v>
      </c>
      <c r="R213" s="68">
        <f>IF($L213=" "," ",(IF($M213=FALSE," ",(IF($M213&gt;0,INDEX('Bin Analysis'!$C$3:$S$10110,MATCH($L213,'Bin Analysis'!$L$3:$L$10110,0),MATCH(R$5,'Bin Analysis'!$C$2:$S$2,0))," ")))))</f>
        <v>0.25</v>
      </c>
      <c r="S213" s="68" t="str">
        <f>IF($L213=" "," ",(IF($M213=FALSE," ",(IF($M213&gt;0,INDEX('Bin Analysis'!$C$3:$S$10110,MATCH($L213,'Bin Analysis'!$L$3:$L$10110,0),MATCH(S$5,'Bin Analysis'!$C$2:$S$2,0))," ")))))</f>
        <v>no</v>
      </c>
      <c r="T213" s="68">
        <f>Assignments!K212</f>
        <v>0.584107290625</v>
      </c>
      <c r="U213" s="68">
        <f>Assignments!L212</f>
        <v>0.35087163733564458</v>
      </c>
      <c r="V213" s="74" t="str">
        <f>Assignments!V212</f>
        <v>Rheostat</v>
      </c>
    </row>
    <row r="214" spans="1:22" x14ac:dyDescent="0.25">
      <c r="A214" s="89" t="s">
        <v>157</v>
      </c>
      <c r="B214" s="79">
        <v>15</v>
      </c>
      <c r="C214" s="79" t="s">
        <v>160</v>
      </c>
      <c r="D214" s="79">
        <v>0.52906359999999997</v>
      </c>
      <c r="E214" s="79">
        <v>5.8831349999999998E-2</v>
      </c>
      <c r="G214" s="40">
        <f>IFERROR('Data Transformation'!M212," ")</f>
        <v>207</v>
      </c>
      <c r="L214" s="66">
        <f t="shared" si="4"/>
        <v>208</v>
      </c>
      <c r="M214" s="67">
        <f>IF(L214=" "," ",(IF($L214&gt;0,INDEX('Bin Analysis'!$C$3:$S$10110,MATCH($L214,'Bin Analysis'!$L$3:$L$10110,0),MATCH(M$5,'Bin Analysis'!$C$2:$S$2,0))," ")))</f>
        <v>19</v>
      </c>
      <c r="N214" s="68">
        <f>IF($L214=" "," ",(IF($M214=FALSE," ",(IF($M214&gt;0,INDEX('Bin Analysis'!$C$3:$S$10110,MATCH($L214,'Bin Analysis'!$L$3:$L$10110,0),MATCH(N$5,'Bin Analysis'!$C$2:$S$2,0))," ")))))</f>
        <v>0.61111111111111116</v>
      </c>
      <c r="O214" s="68">
        <f>IF($L214=" "," ",(IF($M214=FALSE," ",(IF($M214&gt;0,INDEX('Bin Analysis'!$C$3:$S$10110,MATCH($L214,'Bin Analysis'!$L$3:$L$10110,0),MATCH(O$5,'Bin Analysis'!$C$2:$S$2,0))," ")))))</f>
        <v>0.22222222222222221</v>
      </c>
      <c r="P214" s="68">
        <f>IF($L214=" "," ",(IF($M214=FALSE," ",(IF($M214&gt;0,INDEX('Bin Analysis'!$C$3:$S$10110,MATCH($L214,'Bin Analysis'!$L$3:$L$10110,0),MATCH(P$5,'Bin Analysis'!$C$2:$S$2,0))," ")))))</f>
        <v>0.7</v>
      </c>
      <c r="Q214" s="68">
        <f>IF($L214=" "," ",(IF($M214=FALSE," ",(IF($M214&gt;0,INDEX('Bin Analysis'!$C$3:$S$10110,MATCH($L214,'Bin Analysis'!$L$3:$L$10110,0),MATCH(Q$5,'Bin Analysis'!$C$2:$S$2,0))," ")))))</f>
        <v>0.65217391304347827</v>
      </c>
      <c r="R214" s="68">
        <f>IF($L214=" "," ",(IF($M214=FALSE," ",(IF($M214&gt;0,INDEX('Bin Analysis'!$C$3:$S$10110,MATCH($L214,'Bin Analysis'!$L$3:$L$10110,0),MATCH(R$5,'Bin Analysis'!$C$2:$S$2,0))," ")))))</f>
        <v>5.5555555555555552E-2</v>
      </c>
      <c r="S214" s="68" t="str">
        <f>IF($L214=" "," ",(IF($M214=FALSE," ",(IF($M214&gt;0,INDEX('Bin Analysis'!$C$3:$S$10110,MATCH($L214,'Bin Analysis'!$L$3:$L$10110,0),MATCH(S$5,'Bin Analysis'!$C$2:$S$2,0))," ")))))</f>
        <v>no</v>
      </c>
      <c r="T214" s="68">
        <f>Assignments!K213</f>
        <v>1.0743036849999998</v>
      </c>
      <c r="U214" s="68">
        <f>Assignments!L213</f>
        <v>0.29650956883398782</v>
      </c>
      <c r="V214" s="74" t="str">
        <f>Assignments!V213</f>
        <v>Rheostat</v>
      </c>
    </row>
    <row r="215" spans="1:22" x14ac:dyDescent="0.25">
      <c r="A215" s="89" t="s">
        <v>157</v>
      </c>
      <c r="B215" s="79">
        <v>15</v>
      </c>
      <c r="C215" s="79" t="s">
        <v>9</v>
      </c>
      <c r="D215" s="79">
        <v>0.62185599999999996</v>
      </c>
      <c r="E215" s="79">
        <v>5.2856779999999999E-2</v>
      </c>
      <c r="G215" s="40">
        <f>IFERROR('Data Transformation'!M213," ")</f>
        <v>208</v>
      </c>
      <c r="L215" s="66">
        <f t="shared" si="4"/>
        <v>209</v>
      </c>
      <c r="M215" s="67">
        <f>IF(L215=" "," ",(IF($L215&gt;0,INDEX('Bin Analysis'!$C$3:$S$10110,MATCH($L215,'Bin Analysis'!$L$3:$L$10110,0),MATCH(M$5,'Bin Analysis'!$C$2:$S$2,0))," ")))</f>
        <v>17</v>
      </c>
      <c r="N215" s="68">
        <f>IF($L215=" "," ",(IF($M215=FALSE," ",(IF($M215&gt;0,INDEX('Bin Analysis'!$C$3:$S$10110,MATCH($L215,'Bin Analysis'!$L$3:$L$10110,0),MATCH(N$5,'Bin Analysis'!$C$2:$S$2,0))," ")))))</f>
        <v>0</v>
      </c>
      <c r="O215" s="68">
        <f>IF($L215=" "," ",(IF($M215=FALSE," ",(IF($M215&gt;0,INDEX('Bin Analysis'!$C$3:$S$10110,MATCH($L215,'Bin Analysis'!$L$3:$L$10110,0),MATCH(O$5,'Bin Analysis'!$C$2:$S$2,0))," ")))))</f>
        <v>0</v>
      </c>
      <c r="P215" s="68">
        <f>IF($L215=" "," ",(IF($M215=FALSE," ",(IF($M215&gt;0,INDEX('Bin Analysis'!$C$3:$S$10110,MATCH($L215,'Bin Analysis'!$L$3:$L$10110,0),MATCH(P$5,'Bin Analysis'!$C$2:$S$2,0))," ")))))</f>
        <v>0.2</v>
      </c>
      <c r="Q215" s="68">
        <f>IF($L215=" "," ",(IF($M215=FALSE," ",(IF($M215&gt;0,INDEX('Bin Analysis'!$C$3:$S$10110,MATCH($L215,'Bin Analysis'!$L$3:$L$10110,0),MATCH(Q$5,'Bin Analysis'!$C$2:$S$2,0))," ")))))</f>
        <v>8.6956521739130432E-2</v>
      </c>
      <c r="R215" s="68">
        <f>IF($L215=" "," ",(IF($M215=FALSE," ",(IF($M215&gt;0,INDEX('Bin Analysis'!$C$3:$S$10110,MATCH($L215,'Bin Analysis'!$L$3:$L$10110,0),MATCH(R$5,'Bin Analysis'!$C$2:$S$2,0))," ")))))</f>
        <v>1</v>
      </c>
      <c r="S215" s="68" t="str">
        <f>IF($L215=" "," ",(IF($M215=FALSE," ",(IF($M215&gt;0,INDEX('Bin Analysis'!$C$3:$S$10110,MATCH($L215,'Bin Analysis'!$L$3:$L$10110,0),MATCH(S$5,'Bin Analysis'!$C$2:$S$2,0))," ")))))</f>
        <v>yes</v>
      </c>
      <c r="T215" s="68">
        <f>Assignments!K214</f>
        <v>4.9230831875000006E-2</v>
      </c>
      <c r="U215" s="68">
        <f>Assignments!L214</f>
        <v>8.4100467342398219E-2</v>
      </c>
      <c r="V215" s="74" t="str">
        <f>Assignments!V214</f>
        <v>Toggle</v>
      </c>
    </row>
    <row r="216" spans="1:22" x14ac:dyDescent="0.25">
      <c r="A216" s="89" t="s">
        <v>157</v>
      </c>
      <c r="B216" s="79">
        <v>15</v>
      </c>
      <c r="C216" s="79" t="s">
        <v>146</v>
      </c>
      <c r="D216" s="79">
        <v>0.66433412999999997</v>
      </c>
      <c r="E216" s="79">
        <v>5.9196810000000002E-2</v>
      </c>
      <c r="G216" s="40">
        <f>IFERROR('Data Transformation'!M214," ")</f>
        <v>209</v>
      </c>
      <c r="L216" s="66">
        <f t="shared" si="4"/>
        <v>210</v>
      </c>
      <c r="M216" s="67">
        <f>IF(L216=" "," ",(IF($L216&gt;0,INDEX('Bin Analysis'!$C$3:$S$10110,MATCH($L216,'Bin Analysis'!$L$3:$L$10110,0),MATCH(M$5,'Bin Analysis'!$C$2:$S$2,0))," ")))</f>
        <v>19</v>
      </c>
      <c r="N216" s="68">
        <f>IF($L216=" "," ",(IF($M216=FALSE," ",(IF($M216&gt;0,INDEX('Bin Analysis'!$C$3:$S$10110,MATCH($L216,'Bin Analysis'!$L$3:$L$10110,0),MATCH(N$5,'Bin Analysis'!$C$2:$S$2,0))," ")))))</f>
        <v>0</v>
      </c>
      <c r="O216" s="68">
        <f>IF($L216=" "," ",(IF($M216=FALSE," ",(IF($M216&gt;0,INDEX('Bin Analysis'!$C$3:$S$10110,MATCH($L216,'Bin Analysis'!$L$3:$L$10110,0),MATCH(O$5,'Bin Analysis'!$C$2:$S$2,0))," ")))))</f>
        <v>0.1111111111111111</v>
      </c>
      <c r="P216" s="68">
        <f>IF($L216=" "," ",(IF($M216=FALSE," ",(IF($M216&gt;0,INDEX('Bin Analysis'!$C$3:$S$10110,MATCH($L216,'Bin Analysis'!$L$3:$L$10110,0),MATCH(P$5,'Bin Analysis'!$C$2:$S$2,0))," ")))))</f>
        <v>0.7</v>
      </c>
      <c r="Q216" s="68">
        <f>IF($L216=" "," ",(IF($M216=FALSE," ",(IF($M216&gt;0,INDEX('Bin Analysis'!$C$3:$S$10110,MATCH($L216,'Bin Analysis'!$L$3:$L$10110,0),MATCH(Q$5,'Bin Analysis'!$C$2:$S$2,0))," ")))))</f>
        <v>0.65217391304347827</v>
      </c>
      <c r="R216" s="68">
        <f>IF($L216=" "," ",(IF($M216=FALSE," ",(IF($M216&gt;0,INDEX('Bin Analysis'!$C$3:$S$10110,MATCH($L216,'Bin Analysis'!$L$3:$L$10110,0),MATCH(R$5,'Bin Analysis'!$C$2:$S$2,0))," ")))))</f>
        <v>0.27777777777777779</v>
      </c>
      <c r="S216" s="68" t="str">
        <f>IF($L216=" "," ",(IF($M216=FALSE," ",(IF($M216&gt;0,INDEX('Bin Analysis'!$C$3:$S$10110,MATCH($L216,'Bin Analysis'!$L$3:$L$10110,0),MATCH(S$5,'Bin Analysis'!$C$2:$S$2,0))," ")))))</f>
        <v>no</v>
      </c>
      <c r="T216" s="68">
        <f>Assignments!K215</f>
        <v>0.51693519111111108</v>
      </c>
      <c r="U216" s="68">
        <f>Assignments!L215</f>
        <v>0.28581256833662677</v>
      </c>
      <c r="V216" s="74" t="str">
        <f>Assignments!V215</f>
        <v>Rheostat</v>
      </c>
    </row>
    <row r="217" spans="1:22" x14ac:dyDescent="0.25">
      <c r="A217" s="89" t="s">
        <v>157</v>
      </c>
      <c r="B217" s="79">
        <v>15</v>
      </c>
      <c r="C217" s="79" t="s">
        <v>154</v>
      </c>
      <c r="D217" s="79">
        <v>0.75508770999999997</v>
      </c>
      <c r="E217" s="79">
        <v>6.4055589999999996E-2</v>
      </c>
      <c r="G217" s="40">
        <f>IFERROR('Data Transformation'!M215," ")</f>
        <v>210</v>
      </c>
      <c r="L217" s="66">
        <f t="shared" si="4"/>
        <v>211</v>
      </c>
      <c r="M217" s="67">
        <f>IF(L217=" "," ",(IF($L217&gt;0,INDEX('Bin Analysis'!$C$3:$S$10110,MATCH($L217,'Bin Analysis'!$L$3:$L$10110,0),MATCH(M$5,'Bin Analysis'!$C$2:$S$2,0))," ")))</f>
        <v>20</v>
      </c>
      <c r="N217" s="68">
        <f>IF($L217=" "," ",(IF($M217=FALSE," ",(IF($M217&gt;0,INDEX('Bin Analysis'!$C$3:$S$10110,MATCH($L217,'Bin Analysis'!$L$3:$L$10110,0),MATCH(N$5,'Bin Analysis'!$C$2:$S$2,0))," ")))))</f>
        <v>0</v>
      </c>
      <c r="O217" s="68">
        <f>IF($L217=" "," ",(IF($M217=FALSE," ",(IF($M217&gt;0,INDEX('Bin Analysis'!$C$3:$S$10110,MATCH($L217,'Bin Analysis'!$L$3:$L$10110,0),MATCH(O$5,'Bin Analysis'!$C$2:$S$2,0))," ")))))</f>
        <v>5.2631578947368418E-2</v>
      </c>
      <c r="P217" s="68">
        <f>IF($L217=" "," ",(IF($M217=FALSE," ",(IF($M217&gt;0,INDEX('Bin Analysis'!$C$3:$S$10110,MATCH($L217,'Bin Analysis'!$L$3:$L$10110,0),MATCH(P$5,'Bin Analysis'!$C$2:$S$2,0))," ")))))</f>
        <v>0.5</v>
      </c>
      <c r="Q217" s="68">
        <f>IF($L217=" "," ",(IF($M217=FALSE," ",(IF($M217&gt;0,INDEX('Bin Analysis'!$C$3:$S$10110,MATCH($L217,'Bin Analysis'!$L$3:$L$10110,0),MATCH(Q$5,'Bin Analysis'!$C$2:$S$2,0))," ")))))</f>
        <v>0.39130434782608697</v>
      </c>
      <c r="R217" s="68">
        <f>IF($L217=" "," ",(IF($M217=FALSE," ",(IF($M217&gt;0,INDEX('Bin Analysis'!$C$3:$S$10110,MATCH($L217,'Bin Analysis'!$L$3:$L$10110,0),MATCH(R$5,'Bin Analysis'!$C$2:$S$2,0))," ")))))</f>
        <v>0.78947368421052633</v>
      </c>
      <c r="S217" s="68" t="str">
        <f>IF($L217=" "," ",(IF($M217=FALSE," ",(IF($M217&gt;0,INDEX('Bin Analysis'!$C$3:$S$10110,MATCH($L217,'Bin Analysis'!$L$3:$L$10110,0),MATCH(S$5,'Bin Analysis'!$C$2:$S$2,0))," ")))))</f>
        <v>no</v>
      </c>
      <c r="T217" s="68">
        <f>Assignments!K216</f>
        <v>0.23237238263157894</v>
      </c>
      <c r="U217" s="68">
        <f>Assignments!L216</f>
        <v>0.24013969409063307</v>
      </c>
      <c r="V217" s="74" t="str">
        <f>Assignments!V216</f>
        <v>Toggle</v>
      </c>
    </row>
    <row r="218" spans="1:22" x14ac:dyDescent="0.25">
      <c r="A218" s="89" t="s">
        <v>157</v>
      </c>
      <c r="B218" s="79">
        <v>15</v>
      </c>
      <c r="C218" s="79" t="s">
        <v>152</v>
      </c>
      <c r="D218" s="79">
        <v>0.79823314000000001</v>
      </c>
      <c r="E218" s="79">
        <v>6.5564590000000006E-2</v>
      </c>
      <c r="G218" s="40">
        <f>IFERROR('Data Transformation'!M216," ")</f>
        <v>211</v>
      </c>
      <c r="L218" s="66">
        <f t="shared" si="4"/>
        <v>212</v>
      </c>
      <c r="M218" s="67">
        <f>IF(L218=" "," ",(IF($L218&gt;0,INDEX('Bin Analysis'!$C$3:$S$10110,MATCH($L218,'Bin Analysis'!$L$3:$L$10110,0),MATCH(M$5,'Bin Analysis'!$C$2:$S$2,0))," ")))</f>
        <v>18</v>
      </c>
      <c r="N218" s="68">
        <f>IF($L218=" "," ",(IF($M218=FALSE," ",(IF($M218&gt;0,INDEX('Bin Analysis'!$C$3:$S$10110,MATCH($L218,'Bin Analysis'!$L$3:$L$10110,0),MATCH(N$5,'Bin Analysis'!$C$2:$S$2,0))," ")))))</f>
        <v>0</v>
      </c>
      <c r="O218" s="68">
        <f>IF($L218=" "," ",(IF($M218=FALSE," ",(IF($M218&gt;0,INDEX('Bin Analysis'!$C$3:$S$10110,MATCH($L218,'Bin Analysis'!$L$3:$L$10110,0),MATCH(O$5,'Bin Analysis'!$C$2:$S$2,0))," ")))))</f>
        <v>5.8823529411764705E-2</v>
      </c>
      <c r="P218" s="68">
        <f>IF($L218=" "," ",(IF($M218=FALSE," ",(IF($M218&gt;0,INDEX('Bin Analysis'!$C$3:$S$10110,MATCH($L218,'Bin Analysis'!$L$3:$L$10110,0),MATCH(P$5,'Bin Analysis'!$C$2:$S$2,0))," ")))))</f>
        <v>0.5</v>
      </c>
      <c r="Q218" s="68">
        <f>IF($L218=" "," ",(IF($M218=FALSE," ",(IF($M218&gt;0,INDEX('Bin Analysis'!$C$3:$S$10110,MATCH($L218,'Bin Analysis'!$L$3:$L$10110,0),MATCH(Q$5,'Bin Analysis'!$C$2:$S$2,0))," ")))))</f>
        <v>0.43478260869565216</v>
      </c>
      <c r="R218" s="68">
        <f>IF($L218=" "," ",(IF($M218=FALSE," ",(IF($M218&gt;0,INDEX('Bin Analysis'!$C$3:$S$10110,MATCH($L218,'Bin Analysis'!$L$3:$L$10110,0),MATCH(R$5,'Bin Analysis'!$C$2:$S$2,0))," ")))))</f>
        <v>0.76470588235294112</v>
      </c>
      <c r="S218" s="68" t="str">
        <f>IF($L218=" "," ",(IF($M218=FALSE," ",(IF($M218&gt;0,INDEX('Bin Analysis'!$C$3:$S$10110,MATCH($L218,'Bin Analysis'!$L$3:$L$10110,0),MATCH(S$5,'Bin Analysis'!$C$2:$S$2,0))," ")))))</f>
        <v>no</v>
      </c>
      <c r="T218" s="68">
        <f>Assignments!K217</f>
        <v>0.25161424647058828</v>
      </c>
      <c r="U218" s="68">
        <f>Assignments!L217</f>
        <v>0.29837988822780215</v>
      </c>
      <c r="V218" s="74" t="str">
        <f>Assignments!V217</f>
        <v>Toggle</v>
      </c>
    </row>
    <row r="219" spans="1:22" x14ac:dyDescent="0.25">
      <c r="A219" s="89" t="s">
        <v>157</v>
      </c>
      <c r="B219" s="79">
        <v>15</v>
      </c>
      <c r="C219" s="79" t="s">
        <v>145</v>
      </c>
      <c r="D219" s="79">
        <v>0.93953138000000003</v>
      </c>
      <c r="E219" s="79">
        <v>0.11652851</v>
      </c>
      <c r="G219" s="40">
        <f>IFERROR('Data Transformation'!M217," ")</f>
        <v>212</v>
      </c>
      <c r="L219" s="66">
        <f t="shared" si="4"/>
        <v>213</v>
      </c>
      <c r="M219" s="67">
        <f>IF(L219=" "," ",(IF($L219&gt;0,INDEX('Bin Analysis'!$C$3:$S$10110,MATCH($L219,'Bin Analysis'!$L$3:$L$10110,0),MATCH(M$5,'Bin Analysis'!$C$2:$S$2,0))," ")))</f>
        <v>19</v>
      </c>
      <c r="N219" s="68">
        <f>IF($L219=" "," ",(IF($M219=FALSE," ",(IF($M219&gt;0,INDEX('Bin Analysis'!$C$3:$S$10110,MATCH($L219,'Bin Analysis'!$L$3:$L$10110,0),MATCH(N$5,'Bin Analysis'!$C$2:$S$2,0))," ")))))</f>
        <v>0</v>
      </c>
      <c r="O219" s="68">
        <f>IF($L219=" "," ",(IF($M219=FALSE," ",(IF($M219&gt;0,INDEX('Bin Analysis'!$C$3:$S$10110,MATCH($L219,'Bin Analysis'!$L$3:$L$10110,0),MATCH(O$5,'Bin Analysis'!$C$2:$S$2,0))," ")))))</f>
        <v>0.16666666666666666</v>
      </c>
      <c r="P219" s="68">
        <f>IF($L219=" "," ",(IF($M219=FALSE," ",(IF($M219&gt;0,INDEX('Bin Analysis'!$C$3:$S$10110,MATCH($L219,'Bin Analysis'!$L$3:$L$10110,0),MATCH(P$5,'Bin Analysis'!$C$2:$S$2,0))," ")))))</f>
        <v>0.4</v>
      </c>
      <c r="Q219" s="68">
        <f>IF($L219=" "," ",(IF($M219=FALSE," ",(IF($M219&gt;0,INDEX('Bin Analysis'!$C$3:$S$10110,MATCH($L219,'Bin Analysis'!$L$3:$L$10110,0),MATCH(Q$5,'Bin Analysis'!$C$2:$S$2,0))," ")))))</f>
        <v>0.30434782608695654</v>
      </c>
      <c r="R219" s="68">
        <f>IF($L219=" "," ",(IF($M219=FALSE," ",(IF($M219&gt;0,INDEX('Bin Analysis'!$C$3:$S$10110,MATCH($L219,'Bin Analysis'!$L$3:$L$10110,0),MATCH(R$5,'Bin Analysis'!$C$2:$S$2,0))," ")))))</f>
        <v>0.66666666666666663</v>
      </c>
      <c r="S219" s="68" t="str">
        <f>IF($L219=" "," ",(IF($M219=FALSE," ",(IF($M219&gt;0,INDEX('Bin Analysis'!$C$3:$S$10110,MATCH($L219,'Bin Analysis'!$L$3:$L$10110,0),MATCH(S$5,'Bin Analysis'!$C$2:$S$2,0))," ")))))</f>
        <v>no</v>
      </c>
      <c r="T219" s="68">
        <f>Assignments!K218</f>
        <v>0.35561161166666666</v>
      </c>
      <c r="U219" s="68">
        <f>Assignments!L218</f>
        <v>0.3906083900896653</v>
      </c>
      <c r="V219" s="74" t="str">
        <f>Assignments!V218</f>
        <v>Toggle</v>
      </c>
    </row>
    <row r="220" spans="1:22" x14ac:dyDescent="0.25">
      <c r="A220" s="89" t="s">
        <v>151</v>
      </c>
      <c r="B220" s="79">
        <v>16</v>
      </c>
      <c r="C220" s="79" t="s">
        <v>159</v>
      </c>
      <c r="D220" s="79">
        <v>0.30281425000000001</v>
      </c>
      <c r="E220" s="79">
        <v>5.3152199999999997E-2</v>
      </c>
      <c r="G220" s="40">
        <f>IFERROR('Data Transformation'!M218," ")</f>
        <v>213</v>
      </c>
      <c r="L220" s="66">
        <f t="shared" si="4"/>
        <v>214</v>
      </c>
      <c r="M220" s="67">
        <f>IF(L220=" "," ",(IF($L220&gt;0,INDEX('Bin Analysis'!$C$3:$S$10110,MATCH($L220,'Bin Analysis'!$L$3:$L$10110,0),MATCH(M$5,'Bin Analysis'!$C$2:$S$2,0))," ")))</f>
        <v>20</v>
      </c>
      <c r="N220" s="68">
        <f>IF($L220=" "," ",(IF($M220=FALSE," ",(IF($M220&gt;0,INDEX('Bin Analysis'!$C$3:$S$10110,MATCH($L220,'Bin Analysis'!$L$3:$L$10110,0),MATCH(N$5,'Bin Analysis'!$C$2:$S$2,0))," ")))))</f>
        <v>0</v>
      </c>
      <c r="O220" s="68">
        <f>IF($L220=" "," ",(IF($M220=FALSE," ",(IF($M220&gt;0,INDEX('Bin Analysis'!$C$3:$S$10110,MATCH($L220,'Bin Analysis'!$L$3:$L$10110,0),MATCH(O$5,'Bin Analysis'!$C$2:$S$2,0))," ")))))</f>
        <v>5.2631578947368418E-2</v>
      </c>
      <c r="P220" s="68">
        <f>IF($L220=" "," ",(IF($M220=FALSE," ",(IF($M220&gt;0,INDEX('Bin Analysis'!$C$3:$S$10110,MATCH($L220,'Bin Analysis'!$L$3:$L$10110,0),MATCH(P$5,'Bin Analysis'!$C$2:$S$2,0))," ")))))</f>
        <v>0.6</v>
      </c>
      <c r="Q220" s="68">
        <f>IF($L220=" "," ",(IF($M220=FALSE," ",(IF($M220&gt;0,INDEX('Bin Analysis'!$C$3:$S$10110,MATCH($L220,'Bin Analysis'!$L$3:$L$10110,0),MATCH(Q$5,'Bin Analysis'!$C$2:$S$2,0))," ")))))</f>
        <v>0.56521739130434778</v>
      </c>
      <c r="R220" s="68">
        <f>IF($L220=" "," ",(IF($M220=FALSE," ",(IF($M220&gt;0,INDEX('Bin Analysis'!$C$3:$S$10110,MATCH($L220,'Bin Analysis'!$L$3:$L$10110,0),MATCH(R$5,'Bin Analysis'!$C$2:$S$2,0))," ")))))</f>
        <v>0.42105263157894735</v>
      </c>
      <c r="S220" s="68" t="str">
        <f>IF($L220=" "," ",(IF($M220=FALSE," ",(IF($M220&gt;0,INDEX('Bin Analysis'!$C$3:$S$10110,MATCH($L220,'Bin Analysis'!$L$3:$L$10110,0),MATCH(S$5,'Bin Analysis'!$C$2:$S$2,0))," ")))))</f>
        <v>no</v>
      </c>
      <c r="T220" s="68">
        <f>Assignments!K219</f>
        <v>0.42020819736842102</v>
      </c>
      <c r="U220" s="68">
        <f>Assignments!L219</f>
        <v>0.2400938041723239</v>
      </c>
      <c r="V220" s="74" t="str">
        <f>Assignments!V219</f>
        <v>Rheostat</v>
      </c>
    </row>
    <row r="221" spans="1:22" x14ac:dyDescent="0.25">
      <c r="A221" s="89" t="s">
        <v>151</v>
      </c>
      <c r="B221" s="79">
        <v>16</v>
      </c>
      <c r="C221" s="79" t="s">
        <v>157</v>
      </c>
      <c r="D221" s="79">
        <v>0.71143573999999998</v>
      </c>
      <c r="E221" s="79">
        <v>5.2902030000000003E-2</v>
      </c>
      <c r="G221" s="40">
        <f>IFERROR('Data Transformation'!M219," ")</f>
        <v>214</v>
      </c>
      <c r="L221" s="66">
        <f t="shared" si="4"/>
        <v>215</v>
      </c>
      <c r="M221" s="67">
        <f>IF(L221=" "," ",(IF($L221&gt;0,INDEX('Bin Analysis'!$C$3:$S$10110,MATCH($L221,'Bin Analysis'!$L$3:$L$10110,0),MATCH(M$5,'Bin Analysis'!$C$2:$S$2,0))," ")))</f>
        <v>20</v>
      </c>
      <c r="N221" s="68">
        <f>IF($L221=" "," ",(IF($M221=FALSE," ",(IF($M221&gt;0,INDEX('Bin Analysis'!$C$3:$S$10110,MATCH($L221,'Bin Analysis'!$L$3:$L$10110,0),MATCH(N$5,'Bin Analysis'!$C$2:$S$2,0))," ")))))</f>
        <v>0</v>
      </c>
      <c r="O221" s="68">
        <f>IF($L221=" "," ",(IF($M221=FALSE," ",(IF($M221&gt;0,INDEX('Bin Analysis'!$C$3:$S$10110,MATCH($L221,'Bin Analysis'!$L$3:$L$10110,0),MATCH(O$5,'Bin Analysis'!$C$2:$S$2,0))," ")))))</f>
        <v>0.26315789473684209</v>
      </c>
      <c r="P221" s="68">
        <f>IF($L221=" "," ",(IF($M221=FALSE," ",(IF($M221&gt;0,INDEX('Bin Analysis'!$C$3:$S$10110,MATCH($L221,'Bin Analysis'!$L$3:$L$10110,0),MATCH(P$5,'Bin Analysis'!$C$2:$S$2,0))," ")))))</f>
        <v>0.6</v>
      </c>
      <c r="Q221" s="68">
        <f>IF($L221=" "," ",(IF($M221=FALSE," ",(IF($M221&gt;0,INDEX('Bin Analysis'!$C$3:$S$10110,MATCH($L221,'Bin Analysis'!$L$3:$L$10110,0),MATCH(Q$5,'Bin Analysis'!$C$2:$S$2,0))," ")))))</f>
        <v>0.56521739130434778</v>
      </c>
      <c r="R221" s="68">
        <f>IF($L221=" "," ",(IF($M221=FALSE," ",(IF($M221&gt;0,INDEX('Bin Analysis'!$C$3:$S$10110,MATCH($L221,'Bin Analysis'!$L$3:$L$10110,0),MATCH(R$5,'Bin Analysis'!$C$2:$S$2,0))," ")))))</f>
        <v>0.21052631578947367</v>
      </c>
      <c r="S221" s="68" t="str">
        <f>IF($L221=" "," ",(IF($M221=FALSE," ",(IF($M221&gt;0,INDEX('Bin Analysis'!$C$3:$S$10110,MATCH($L221,'Bin Analysis'!$L$3:$L$10110,0),MATCH(S$5,'Bin Analysis'!$C$2:$S$2,0))," ")))))</f>
        <v>no</v>
      </c>
      <c r="T221" s="68">
        <f>Assignments!K220</f>
        <v>0.62354426736842106</v>
      </c>
      <c r="U221" s="68">
        <f>Assignments!L220</f>
        <v>0.31238486639995572</v>
      </c>
      <c r="V221" s="74" t="str">
        <f>Assignments!V220</f>
        <v>Rheostat</v>
      </c>
    </row>
    <row r="222" spans="1:22" x14ac:dyDescent="0.25">
      <c r="A222" s="89" t="s">
        <v>151</v>
      </c>
      <c r="B222" s="79">
        <v>16</v>
      </c>
      <c r="C222" s="79" t="s">
        <v>148</v>
      </c>
      <c r="D222" s="79">
        <v>0.72014001000000005</v>
      </c>
      <c r="E222" s="79">
        <v>5.0142770000000003E-2</v>
      </c>
      <c r="G222" s="40">
        <f>IFERROR('Data Transformation'!M220," ")</f>
        <v>215</v>
      </c>
      <c r="L222" s="66">
        <f t="shared" si="4"/>
        <v>216</v>
      </c>
      <c r="M222" s="67">
        <f>IF(L222=" "," ",(IF($L222&gt;0,INDEX('Bin Analysis'!$C$3:$S$10110,MATCH($L222,'Bin Analysis'!$L$3:$L$10110,0),MATCH(M$5,'Bin Analysis'!$C$2:$S$2,0))," ")))</f>
        <v>20</v>
      </c>
      <c r="N222" s="68">
        <f>IF($L222=" "," ",(IF($M222=FALSE," ",(IF($M222&gt;0,INDEX('Bin Analysis'!$C$3:$S$10110,MATCH($L222,'Bin Analysis'!$L$3:$L$10110,0),MATCH(N$5,'Bin Analysis'!$C$2:$S$2,0))," ")))))</f>
        <v>5.2631578947368418E-2</v>
      </c>
      <c r="O222" s="68">
        <f>IF($L222=" "," ",(IF($M222=FALSE," ",(IF($M222&gt;0,INDEX('Bin Analysis'!$C$3:$S$10110,MATCH($L222,'Bin Analysis'!$L$3:$L$10110,0),MATCH(O$5,'Bin Analysis'!$C$2:$S$2,0))," ")))))</f>
        <v>0.21052631578947367</v>
      </c>
      <c r="P222" s="68">
        <f>IF($L222=" "," ",(IF($M222=FALSE," ",(IF($M222&gt;0,INDEX('Bin Analysis'!$C$3:$S$10110,MATCH($L222,'Bin Analysis'!$L$3:$L$10110,0),MATCH(P$5,'Bin Analysis'!$C$2:$S$2,0))," ")))))</f>
        <v>0.6</v>
      </c>
      <c r="Q222" s="68">
        <f>IF($L222=" "," ",(IF($M222=FALSE," ",(IF($M222&gt;0,INDEX('Bin Analysis'!$C$3:$S$10110,MATCH($L222,'Bin Analysis'!$L$3:$L$10110,0),MATCH(Q$5,'Bin Analysis'!$C$2:$S$2,0))," ")))))</f>
        <v>0.47826086956521741</v>
      </c>
      <c r="R222" s="68">
        <f>IF($L222=" "," ",(IF($M222=FALSE," ",(IF($M222&gt;0,INDEX('Bin Analysis'!$C$3:$S$10110,MATCH($L222,'Bin Analysis'!$L$3:$L$10110,0),MATCH(R$5,'Bin Analysis'!$C$2:$S$2,0))," ")))))</f>
        <v>0.57894736842105265</v>
      </c>
      <c r="S222" s="68" t="str">
        <f>IF($L222=" "," ",(IF($M222=FALSE," ",(IF($M222&gt;0,INDEX('Bin Analysis'!$C$3:$S$10110,MATCH($L222,'Bin Analysis'!$L$3:$L$10110,0),MATCH(S$5,'Bin Analysis'!$C$2:$S$2,0))," ")))))</f>
        <v>no</v>
      </c>
      <c r="T222" s="68">
        <f>Assignments!K221</f>
        <v>0.3997360131578947</v>
      </c>
      <c r="U222" s="68">
        <f>Assignments!L221</f>
        <v>0.42930579883317854</v>
      </c>
      <c r="V222" s="74" t="str">
        <f>Assignments!V221</f>
        <v>Adverse</v>
      </c>
    </row>
    <row r="223" spans="1:22" x14ac:dyDescent="0.25">
      <c r="A223" s="89" t="s">
        <v>151</v>
      </c>
      <c r="B223" s="79">
        <v>16</v>
      </c>
      <c r="C223" s="79" t="s">
        <v>142</v>
      </c>
      <c r="D223" s="79">
        <v>0.73298547000000003</v>
      </c>
      <c r="E223" s="79">
        <v>6.6030820000000004E-2</v>
      </c>
      <c r="G223" s="40">
        <f>IFERROR('Data Transformation'!M221," ")</f>
        <v>216</v>
      </c>
      <c r="L223" s="66">
        <f t="shared" si="4"/>
        <v>217</v>
      </c>
      <c r="M223" s="67">
        <f>IF(L223=" "," ",(IF($L223&gt;0,INDEX('Bin Analysis'!$C$3:$S$10110,MATCH($L223,'Bin Analysis'!$L$3:$L$10110,0),MATCH(M$5,'Bin Analysis'!$C$2:$S$2,0))," ")))</f>
        <v>20</v>
      </c>
      <c r="N223" s="68">
        <f>IF($L223=" "," ",(IF($M223=FALSE," ",(IF($M223&gt;0,INDEX('Bin Analysis'!$C$3:$S$10110,MATCH($L223,'Bin Analysis'!$L$3:$L$10110,0),MATCH(N$5,'Bin Analysis'!$C$2:$S$2,0))," ")))))</f>
        <v>0</v>
      </c>
      <c r="O223" s="68">
        <f>IF($L223=" "," ",(IF($M223=FALSE," ",(IF($M223&gt;0,INDEX('Bin Analysis'!$C$3:$S$10110,MATCH($L223,'Bin Analysis'!$L$3:$L$10110,0),MATCH(O$5,'Bin Analysis'!$C$2:$S$2,0))," ")))))</f>
        <v>0</v>
      </c>
      <c r="P223" s="68">
        <f>IF($L223=" "," ",(IF($M223=FALSE," ",(IF($M223&gt;0,INDEX('Bin Analysis'!$C$3:$S$10110,MATCH($L223,'Bin Analysis'!$L$3:$L$10110,0),MATCH(P$5,'Bin Analysis'!$C$2:$S$2,0))," ")))))</f>
        <v>0.4</v>
      </c>
      <c r="Q223" s="68">
        <f>IF($L223=" "," ",(IF($M223=FALSE," ",(IF($M223&gt;0,INDEX('Bin Analysis'!$C$3:$S$10110,MATCH($L223,'Bin Analysis'!$L$3:$L$10110,0),MATCH(Q$5,'Bin Analysis'!$C$2:$S$2,0))," ")))))</f>
        <v>0.30434782608695654</v>
      </c>
      <c r="R223" s="68">
        <f>IF($L223=" "," ",(IF($M223=FALSE," ",(IF($M223&gt;0,INDEX('Bin Analysis'!$C$3:$S$10110,MATCH($L223,'Bin Analysis'!$L$3:$L$10110,0),MATCH(R$5,'Bin Analysis'!$C$2:$S$2,0))," ")))))</f>
        <v>0.68421052631578949</v>
      </c>
      <c r="S223" s="68" t="str">
        <f>IF($L223=" "," ",(IF($M223=FALSE," ",(IF($M223&gt;0,INDEX('Bin Analysis'!$C$3:$S$10110,MATCH($L223,'Bin Analysis'!$L$3:$L$10110,0),MATCH(S$5,'Bin Analysis'!$C$2:$S$2,0))," ")))))</f>
        <v>no</v>
      </c>
      <c r="T223" s="68">
        <f>Assignments!K222</f>
        <v>0.2233943205263158</v>
      </c>
      <c r="U223" s="68">
        <f>Assignments!L222</f>
        <v>0.14438136520334438</v>
      </c>
      <c r="V223" s="74" t="str">
        <f>Assignments!V222</f>
        <v>Toggle</v>
      </c>
    </row>
    <row r="224" spans="1:22" x14ac:dyDescent="0.25">
      <c r="A224" s="89" t="s">
        <v>151</v>
      </c>
      <c r="B224" s="79">
        <v>16</v>
      </c>
      <c r="C224" s="79" t="s">
        <v>152</v>
      </c>
      <c r="D224" s="79">
        <v>0.88268164999999998</v>
      </c>
      <c r="E224" s="79">
        <v>7.1434449999999997E-2</v>
      </c>
      <c r="G224" s="40">
        <f>IFERROR('Data Transformation'!M222," ")</f>
        <v>217</v>
      </c>
      <c r="L224" s="66">
        <f t="shared" si="4"/>
        <v>218</v>
      </c>
      <c r="M224" s="67">
        <f>IF(L224=" "," ",(IF($L224&gt;0,INDEX('Bin Analysis'!$C$3:$S$10110,MATCH($L224,'Bin Analysis'!$L$3:$L$10110,0),MATCH(M$5,'Bin Analysis'!$C$2:$S$2,0))," ")))</f>
        <v>18</v>
      </c>
      <c r="N224" s="68">
        <f>IF($L224=" "," ",(IF($M224=FALSE," ",(IF($M224&gt;0,INDEX('Bin Analysis'!$C$3:$S$10110,MATCH($L224,'Bin Analysis'!$L$3:$L$10110,0),MATCH(N$5,'Bin Analysis'!$C$2:$S$2,0))," ")))))</f>
        <v>0</v>
      </c>
      <c r="O224" s="68">
        <f>IF($L224=" "," ",(IF($M224=FALSE," ",(IF($M224&gt;0,INDEX('Bin Analysis'!$C$3:$S$10110,MATCH($L224,'Bin Analysis'!$L$3:$L$10110,0),MATCH(O$5,'Bin Analysis'!$C$2:$S$2,0))," ")))))</f>
        <v>0.35294117647058826</v>
      </c>
      <c r="P224" s="68">
        <f>IF($L224=" "," ",(IF($M224=FALSE," ",(IF($M224&gt;0,INDEX('Bin Analysis'!$C$3:$S$10110,MATCH($L224,'Bin Analysis'!$L$3:$L$10110,0),MATCH(P$5,'Bin Analysis'!$C$2:$S$2,0))," ")))))</f>
        <v>0.6</v>
      </c>
      <c r="Q224" s="68">
        <f>IF($L224=" "," ",(IF($M224=FALSE," ",(IF($M224&gt;0,INDEX('Bin Analysis'!$C$3:$S$10110,MATCH($L224,'Bin Analysis'!$L$3:$L$10110,0),MATCH(Q$5,'Bin Analysis'!$C$2:$S$2,0))," ")))))</f>
        <v>0.52173913043478259</v>
      </c>
      <c r="R224" s="68">
        <f>IF($L224=" "," ",(IF($M224=FALSE," ",(IF($M224&gt;0,INDEX('Bin Analysis'!$C$3:$S$10110,MATCH($L224,'Bin Analysis'!$L$3:$L$10110,0),MATCH(R$5,'Bin Analysis'!$C$2:$S$2,0))," ")))))</f>
        <v>5.8823529411764705E-2</v>
      </c>
      <c r="S224" s="68" t="str">
        <f>IF($L224=" "," ",(IF($M224=FALSE," ",(IF($M224&gt;0,INDEX('Bin Analysis'!$C$3:$S$10110,MATCH($L224,'Bin Analysis'!$L$3:$L$10110,0),MATCH(S$5,'Bin Analysis'!$C$2:$S$2,0))," ")))))</f>
        <v>no</v>
      </c>
      <c r="T224" s="68">
        <f>Assignments!K223</f>
        <v>0.73891182823529411</v>
      </c>
      <c r="U224" s="68">
        <f>Assignments!L223</f>
        <v>0.26890167595594211</v>
      </c>
      <c r="V224" s="74" t="str">
        <f>Assignments!V223</f>
        <v>Rheostat</v>
      </c>
    </row>
    <row r="225" spans="1:22" x14ac:dyDescent="0.25">
      <c r="A225" s="89" t="s">
        <v>151</v>
      </c>
      <c r="B225" s="79">
        <v>16</v>
      </c>
      <c r="C225" s="79" t="s">
        <v>153</v>
      </c>
      <c r="D225" s="79">
        <v>0.88940925999999998</v>
      </c>
      <c r="E225" s="79">
        <v>7.7530840000000004E-2</v>
      </c>
      <c r="G225" s="40">
        <f>IFERROR('Data Transformation'!M223," ")</f>
        <v>218</v>
      </c>
      <c r="L225" s="66">
        <f t="shared" si="4"/>
        <v>219</v>
      </c>
      <c r="M225" s="67">
        <f>IF(L225=" "," ",(IF($L225&gt;0,INDEX('Bin Analysis'!$C$3:$S$10110,MATCH($L225,'Bin Analysis'!$L$3:$L$10110,0),MATCH(M$5,'Bin Analysis'!$C$2:$S$2,0))," ")))</f>
        <v>20</v>
      </c>
      <c r="N225" s="68">
        <f>IF($L225=" "," ",(IF($M225=FALSE," ",(IF($M225&gt;0,INDEX('Bin Analysis'!$C$3:$S$10110,MATCH($L225,'Bin Analysis'!$L$3:$L$10110,0),MATCH(N$5,'Bin Analysis'!$C$2:$S$2,0))," ")))))</f>
        <v>0</v>
      </c>
      <c r="O225" s="68">
        <f>IF($L225=" "," ",(IF($M225=FALSE," ",(IF($M225&gt;0,INDEX('Bin Analysis'!$C$3:$S$10110,MATCH($L225,'Bin Analysis'!$L$3:$L$10110,0),MATCH(O$5,'Bin Analysis'!$C$2:$S$2,0))," ")))))</f>
        <v>5.2631578947368418E-2</v>
      </c>
      <c r="P225" s="68">
        <f>IF($L225=" "," ",(IF($M225=FALSE," ",(IF($M225&gt;0,INDEX('Bin Analysis'!$C$3:$S$10110,MATCH($L225,'Bin Analysis'!$L$3:$L$10110,0),MATCH(P$5,'Bin Analysis'!$C$2:$S$2,0))," ")))))</f>
        <v>0.4</v>
      </c>
      <c r="Q225" s="68">
        <f>IF($L225=" "," ",(IF($M225=FALSE," ",(IF($M225&gt;0,INDEX('Bin Analysis'!$C$3:$S$10110,MATCH($L225,'Bin Analysis'!$L$3:$L$10110,0),MATCH(Q$5,'Bin Analysis'!$C$2:$S$2,0))," ")))))</f>
        <v>0.2608695652173913</v>
      </c>
      <c r="R225" s="68">
        <f>IF($L225=" "," ",(IF($M225=FALSE," ",(IF($M225&gt;0,INDEX('Bin Analysis'!$C$3:$S$10110,MATCH($L225,'Bin Analysis'!$L$3:$L$10110,0),MATCH(R$5,'Bin Analysis'!$C$2:$S$2,0))," ")))))</f>
        <v>0.89473684210526316</v>
      </c>
      <c r="S225" s="68" t="str">
        <f>IF($L225=" "," ",(IF($M225=FALSE," ",(IF($M225&gt;0,INDEX('Bin Analysis'!$C$3:$S$10110,MATCH($L225,'Bin Analysis'!$L$3:$L$10110,0),MATCH(S$5,'Bin Analysis'!$C$2:$S$2,0))," ")))))</f>
        <v>no</v>
      </c>
      <c r="T225" s="68">
        <f>Assignments!K224</f>
        <v>0.14733018526315791</v>
      </c>
      <c r="U225" s="68">
        <f>Assignments!L224</f>
        <v>0.20132555677387232</v>
      </c>
      <c r="V225" s="74" t="str">
        <f>Assignments!V224</f>
        <v>Toggle</v>
      </c>
    </row>
    <row r="226" spans="1:22" x14ac:dyDescent="0.25">
      <c r="A226" s="89" t="s">
        <v>145</v>
      </c>
      <c r="B226" s="79">
        <v>17</v>
      </c>
      <c r="C226" s="79" t="s">
        <v>159</v>
      </c>
      <c r="D226" s="79">
        <v>0.27915280999999997</v>
      </c>
      <c r="E226" s="79">
        <v>5.5679060000000002E-2</v>
      </c>
      <c r="G226" s="40">
        <f>IFERROR('Data Transformation'!M224," ")</f>
        <v>219</v>
      </c>
      <c r="L226" s="66">
        <f t="shared" si="4"/>
        <v>220</v>
      </c>
      <c r="M226" s="67">
        <f>IF(L226=" "," ",(IF($L226&gt;0,INDEX('Bin Analysis'!$C$3:$S$10110,MATCH($L226,'Bin Analysis'!$L$3:$L$10110,0),MATCH(M$5,'Bin Analysis'!$C$2:$S$2,0))," ")))</f>
        <v>20</v>
      </c>
      <c r="N226" s="68">
        <f>IF($L226=" "," ",(IF($M226=FALSE," ",(IF($M226&gt;0,INDEX('Bin Analysis'!$C$3:$S$10110,MATCH($L226,'Bin Analysis'!$L$3:$L$10110,0),MATCH(N$5,'Bin Analysis'!$C$2:$S$2,0))," ")))))</f>
        <v>0</v>
      </c>
      <c r="O226" s="68">
        <f>IF($L226=" "," ",(IF($M226=FALSE," ",(IF($M226&gt;0,INDEX('Bin Analysis'!$C$3:$S$10110,MATCH($L226,'Bin Analysis'!$L$3:$L$10110,0),MATCH(O$5,'Bin Analysis'!$C$2:$S$2,0))," ")))))</f>
        <v>0.10526315789473684</v>
      </c>
      <c r="P226" s="68">
        <f>IF($L226=" "," ",(IF($M226=FALSE," ",(IF($M226&gt;0,INDEX('Bin Analysis'!$C$3:$S$10110,MATCH($L226,'Bin Analysis'!$L$3:$L$10110,0),MATCH(P$5,'Bin Analysis'!$C$2:$S$2,0))," ")))))</f>
        <v>0.5</v>
      </c>
      <c r="Q226" s="68">
        <f>IF($L226=" "," ",(IF($M226=FALSE," ",(IF($M226&gt;0,INDEX('Bin Analysis'!$C$3:$S$10110,MATCH($L226,'Bin Analysis'!$L$3:$L$10110,0),MATCH(Q$5,'Bin Analysis'!$C$2:$S$2,0))," ")))))</f>
        <v>0.47826086956521741</v>
      </c>
      <c r="R226" s="68">
        <f>IF($L226=" "," ",(IF($M226=FALSE," ",(IF($M226&gt;0,INDEX('Bin Analysis'!$C$3:$S$10110,MATCH($L226,'Bin Analysis'!$L$3:$L$10110,0),MATCH(R$5,'Bin Analysis'!$C$2:$S$2,0))," ")))))</f>
        <v>0.52631578947368418</v>
      </c>
      <c r="S226" s="68" t="str">
        <f>IF($L226=" "," ",(IF($M226=FALSE," ",(IF($M226&gt;0,INDEX('Bin Analysis'!$C$3:$S$10110,MATCH($L226,'Bin Analysis'!$L$3:$L$10110,0),MATCH(S$5,'Bin Analysis'!$C$2:$S$2,0))," ")))))</f>
        <v>no</v>
      </c>
      <c r="T226" s="68">
        <f>Assignments!K225</f>
        <v>0.44578988684210524</v>
      </c>
      <c r="U226" s="68">
        <f>Assignments!L225</f>
        <v>0.32975575227526116</v>
      </c>
      <c r="V226" s="74" t="str">
        <f>Assignments!V225</f>
        <v>Adverse</v>
      </c>
    </row>
    <row r="227" spans="1:22" x14ac:dyDescent="0.25">
      <c r="A227" s="89" t="s">
        <v>145</v>
      </c>
      <c r="B227" s="79">
        <v>17</v>
      </c>
      <c r="C227" s="79" t="s">
        <v>146</v>
      </c>
      <c r="D227" s="79">
        <v>0.41883235000000002</v>
      </c>
      <c r="E227" s="79">
        <v>4.9693670000000002E-2</v>
      </c>
      <c r="G227" s="40">
        <f>IFERROR('Data Transformation'!M225," ")</f>
        <v>220</v>
      </c>
      <c r="L227" s="66">
        <f t="shared" si="4"/>
        <v>221</v>
      </c>
      <c r="M227" s="67">
        <f>IF(L227=" "," ",(IF($L227&gt;0,INDEX('Bin Analysis'!$C$3:$S$10110,MATCH($L227,'Bin Analysis'!$L$3:$L$10110,0),MATCH(M$5,'Bin Analysis'!$C$2:$S$2,0))," ")))</f>
        <v>19</v>
      </c>
      <c r="N227" s="68">
        <f>IF($L227=" "," ",(IF($M227=FALSE," ",(IF($M227&gt;0,INDEX('Bin Analysis'!$C$3:$S$10110,MATCH($L227,'Bin Analysis'!$L$3:$L$10110,0),MATCH(N$5,'Bin Analysis'!$C$2:$S$2,0))," ")))))</f>
        <v>0</v>
      </c>
      <c r="O227" s="68">
        <f>IF($L227=" "," ",(IF($M227=FALSE," ",(IF($M227&gt;0,INDEX('Bin Analysis'!$C$3:$S$10110,MATCH($L227,'Bin Analysis'!$L$3:$L$10110,0),MATCH(O$5,'Bin Analysis'!$C$2:$S$2,0))," ")))))</f>
        <v>0.44444444444444442</v>
      </c>
      <c r="P227" s="68">
        <f>IF($L227=" "," ",(IF($M227=FALSE," ",(IF($M227&gt;0,INDEX('Bin Analysis'!$C$3:$S$10110,MATCH($L227,'Bin Analysis'!$L$3:$L$10110,0),MATCH(P$5,'Bin Analysis'!$C$2:$S$2,0))," ")))))</f>
        <v>0.5</v>
      </c>
      <c r="Q227" s="68">
        <f>IF($L227=" "," ",(IF($M227=FALSE," ",(IF($M227&gt;0,INDEX('Bin Analysis'!$C$3:$S$10110,MATCH($L227,'Bin Analysis'!$L$3:$L$10110,0),MATCH(Q$5,'Bin Analysis'!$C$2:$S$2,0))," ")))))</f>
        <v>0.47826086956521741</v>
      </c>
      <c r="R227" s="68">
        <f>IF($L227=" "," ",(IF($M227=FALSE," ",(IF($M227&gt;0,INDEX('Bin Analysis'!$C$3:$S$10110,MATCH($L227,'Bin Analysis'!$L$3:$L$10110,0),MATCH(R$5,'Bin Analysis'!$C$2:$S$2,0))," ")))))</f>
        <v>0</v>
      </c>
      <c r="S227" s="68" t="str">
        <f>IF($L227=" "," ",(IF($M227=FALSE," ",(IF($M227&gt;0,INDEX('Bin Analysis'!$C$3:$S$10110,MATCH($L227,'Bin Analysis'!$L$3:$L$10110,0),MATCH(S$5,'Bin Analysis'!$C$2:$S$2,0))," ")))))</f>
        <v>no</v>
      </c>
      <c r="T227" s="68">
        <f>Assignments!K226</f>
        <v>0.81627515999999989</v>
      </c>
      <c r="U227" s="68">
        <f>Assignments!L226</f>
        <v>0.15956688062839847</v>
      </c>
      <c r="V227" s="74" t="str">
        <f>Assignments!V226</f>
        <v>Moderate</v>
      </c>
    </row>
    <row r="228" spans="1:22" x14ac:dyDescent="0.25">
      <c r="A228" s="89" t="s">
        <v>145</v>
      </c>
      <c r="B228" s="79">
        <v>17</v>
      </c>
      <c r="C228" s="79" t="s">
        <v>9</v>
      </c>
      <c r="D228" s="79">
        <v>0.48749153000000001</v>
      </c>
      <c r="E228" s="79">
        <v>5.628793E-2</v>
      </c>
      <c r="G228" s="40">
        <f>IFERROR('Data Transformation'!M226," ")</f>
        <v>221</v>
      </c>
      <c r="L228" s="66">
        <f t="shared" si="4"/>
        <v>222</v>
      </c>
      <c r="M228" s="67">
        <f>IF(L228=" "," ",(IF($L228&gt;0,INDEX('Bin Analysis'!$C$3:$S$10110,MATCH($L228,'Bin Analysis'!$L$3:$L$10110,0),MATCH(M$5,'Bin Analysis'!$C$2:$S$2,0))," ")))</f>
        <v>18</v>
      </c>
      <c r="N228" s="68">
        <f>IF($L228=" "," ",(IF($M228=FALSE," ",(IF($M228&gt;0,INDEX('Bin Analysis'!$C$3:$S$10110,MATCH($L228,'Bin Analysis'!$L$3:$L$10110,0),MATCH(N$5,'Bin Analysis'!$C$2:$S$2,0))," ")))))</f>
        <v>0</v>
      </c>
      <c r="O228" s="68">
        <f>IF($L228=" "," ",(IF($M228=FALSE," ",(IF($M228&gt;0,INDEX('Bin Analysis'!$C$3:$S$10110,MATCH($L228,'Bin Analysis'!$L$3:$L$10110,0),MATCH(O$5,'Bin Analysis'!$C$2:$S$2,0))," ")))))</f>
        <v>0.41176470588235292</v>
      </c>
      <c r="P228" s="68">
        <f>IF($L228=" "," ",(IF($M228=FALSE," ",(IF($M228&gt;0,INDEX('Bin Analysis'!$C$3:$S$10110,MATCH($L228,'Bin Analysis'!$L$3:$L$10110,0),MATCH(P$5,'Bin Analysis'!$C$2:$S$2,0))," ")))))</f>
        <v>0.7</v>
      </c>
      <c r="Q228" s="68">
        <f>IF($L228=" "," ",(IF($M228=FALSE," ",(IF($M228&gt;0,INDEX('Bin Analysis'!$C$3:$S$10110,MATCH($L228,'Bin Analysis'!$L$3:$L$10110,0),MATCH(Q$5,'Bin Analysis'!$C$2:$S$2,0))," ")))))</f>
        <v>0.65217391304347827</v>
      </c>
      <c r="R228" s="68">
        <f>IF($L228=" "," ",(IF($M228=FALSE," ",(IF($M228&gt;0,INDEX('Bin Analysis'!$C$3:$S$10110,MATCH($L228,'Bin Analysis'!$L$3:$L$10110,0),MATCH(R$5,'Bin Analysis'!$C$2:$S$2,0))," ")))))</f>
        <v>0.23529411764705882</v>
      </c>
      <c r="S228" s="68" t="str">
        <f>IF($L228=" "," ",(IF($M228=FALSE," ",(IF($M228&gt;0,INDEX('Bin Analysis'!$C$3:$S$10110,MATCH($L228,'Bin Analysis'!$L$3:$L$10110,0),MATCH(S$5,'Bin Analysis'!$C$2:$S$2,0))," ")))))</f>
        <v>no</v>
      </c>
      <c r="T228" s="68">
        <f>Assignments!K227</f>
        <v>0.70996535764705893</v>
      </c>
      <c r="U228" s="68">
        <f>Assignments!L227</f>
        <v>0.36212448528450741</v>
      </c>
      <c r="V228" s="74" t="str">
        <f>Assignments!V227</f>
        <v>Rheostat</v>
      </c>
    </row>
    <row r="229" spans="1:22" x14ac:dyDescent="0.25">
      <c r="A229" s="89" t="s">
        <v>145</v>
      </c>
      <c r="B229" s="79">
        <v>17</v>
      </c>
      <c r="C229" s="79" t="s">
        <v>160</v>
      </c>
      <c r="D229" s="79">
        <v>0.48789062</v>
      </c>
      <c r="E229" s="79">
        <v>5.7635949999999998E-2</v>
      </c>
      <c r="G229" s="40">
        <f>IFERROR('Data Transformation'!M227," ")</f>
        <v>222</v>
      </c>
      <c r="L229" s="66">
        <f t="shared" si="4"/>
        <v>223</v>
      </c>
      <c r="M229" s="67">
        <f>IF(L229=" "," ",(IF($L229&gt;0,INDEX('Bin Analysis'!$C$3:$S$10110,MATCH($L229,'Bin Analysis'!$L$3:$L$10110,0),MATCH(M$5,'Bin Analysis'!$C$2:$S$2,0))," ")))</f>
        <v>20</v>
      </c>
      <c r="N229" s="68">
        <f>IF($L229=" "," ",(IF($M229=FALSE," ",(IF($M229&gt;0,INDEX('Bin Analysis'!$C$3:$S$10110,MATCH($L229,'Bin Analysis'!$L$3:$L$10110,0),MATCH(N$5,'Bin Analysis'!$C$2:$S$2,0))," ")))))</f>
        <v>0</v>
      </c>
      <c r="O229" s="68">
        <f>IF($L229=" "," ",(IF($M229=FALSE," ",(IF($M229&gt;0,INDEX('Bin Analysis'!$C$3:$S$10110,MATCH($L229,'Bin Analysis'!$L$3:$L$10110,0),MATCH(O$5,'Bin Analysis'!$C$2:$S$2,0))," ")))))</f>
        <v>0.84210526315789469</v>
      </c>
      <c r="P229" s="68">
        <f>IF($L229=" "," ",(IF($M229=FALSE," ",(IF($M229&gt;0,INDEX('Bin Analysis'!$C$3:$S$10110,MATCH($L229,'Bin Analysis'!$L$3:$L$10110,0),MATCH(P$5,'Bin Analysis'!$C$2:$S$2,0))," ")))))</f>
        <v>0.5</v>
      </c>
      <c r="Q229" s="68">
        <f>IF($L229=" "," ",(IF($M229=FALSE," ",(IF($M229&gt;0,INDEX('Bin Analysis'!$C$3:$S$10110,MATCH($L229,'Bin Analysis'!$L$3:$L$10110,0),MATCH(Q$5,'Bin Analysis'!$C$2:$S$2,0))," ")))))</f>
        <v>0.47826086956521741</v>
      </c>
      <c r="R229" s="68">
        <f>IF($L229=" "," ",(IF($M229=FALSE," ",(IF($M229&gt;0,INDEX('Bin Analysis'!$C$3:$S$10110,MATCH($L229,'Bin Analysis'!$L$3:$L$10110,0),MATCH(R$5,'Bin Analysis'!$C$2:$S$2,0))," ")))))</f>
        <v>0</v>
      </c>
      <c r="S229" s="68" t="str">
        <f>IF($L229=" "," ",(IF($M229=FALSE," ",(IF($M229&gt;0,INDEX('Bin Analysis'!$C$3:$S$10110,MATCH($L229,'Bin Analysis'!$L$3:$L$10110,0),MATCH(S$5,'Bin Analysis'!$C$2:$S$2,0))," ")))))</f>
        <v>no</v>
      </c>
      <c r="T229" s="68">
        <f>Assignments!K228</f>
        <v>0.96859232052631583</v>
      </c>
      <c r="U229" s="68">
        <f>Assignments!L228</f>
        <v>0.12366870976341419</v>
      </c>
      <c r="V229" s="74" t="str">
        <f>Assignments!V228</f>
        <v>Neutral</v>
      </c>
    </row>
    <row r="230" spans="1:22" x14ac:dyDescent="0.25">
      <c r="A230" s="89" t="s">
        <v>145</v>
      </c>
      <c r="B230" s="79">
        <v>17</v>
      </c>
      <c r="C230" s="79" t="s">
        <v>151</v>
      </c>
      <c r="D230" s="79">
        <v>0.50922624999999999</v>
      </c>
      <c r="E230" s="79">
        <v>6.226334E-2</v>
      </c>
      <c r="G230" s="40">
        <f>IFERROR('Data Transformation'!M228," ")</f>
        <v>223</v>
      </c>
      <c r="L230" s="66">
        <f t="shared" si="4"/>
        <v>224</v>
      </c>
      <c r="M230" s="67">
        <f>IF(L230=" "," ",(IF($L230&gt;0,INDEX('Bin Analysis'!$C$3:$S$10110,MATCH($L230,'Bin Analysis'!$L$3:$L$10110,0),MATCH(M$5,'Bin Analysis'!$C$2:$S$2,0))," ")))</f>
        <v>20</v>
      </c>
      <c r="N230" s="68">
        <f>IF($L230=" "," ",(IF($M230=FALSE," ",(IF($M230&gt;0,INDEX('Bin Analysis'!$C$3:$S$10110,MATCH($L230,'Bin Analysis'!$L$3:$L$10110,0),MATCH(N$5,'Bin Analysis'!$C$2:$S$2,0))," ")))))</f>
        <v>0</v>
      </c>
      <c r="O230" s="68">
        <f>IF($L230=" "," ",(IF($M230=FALSE," ",(IF($M230&gt;0,INDEX('Bin Analysis'!$C$3:$S$10110,MATCH($L230,'Bin Analysis'!$L$3:$L$10110,0),MATCH(O$5,'Bin Analysis'!$C$2:$S$2,0))," ")))))</f>
        <v>0</v>
      </c>
      <c r="P230" s="68">
        <f>IF($L230=" "," ",(IF($M230=FALSE," ",(IF($M230&gt;0,INDEX('Bin Analysis'!$C$3:$S$10110,MATCH($L230,'Bin Analysis'!$L$3:$L$10110,0),MATCH(P$5,'Bin Analysis'!$C$2:$S$2,0))," ")))))</f>
        <v>0.3</v>
      </c>
      <c r="Q230" s="68">
        <f>IF($L230=" "," ",(IF($M230=FALSE," ",(IF($M230&gt;0,INDEX('Bin Analysis'!$C$3:$S$10110,MATCH($L230,'Bin Analysis'!$L$3:$L$10110,0),MATCH(Q$5,'Bin Analysis'!$C$2:$S$2,0))," ")))))</f>
        <v>0.21739130434782608</v>
      </c>
      <c r="R230" s="68">
        <f>IF($L230=" "," ",(IF($M230=FALSE," ",(IF($M230&gt;0,INDEX('Bin Analysis'!$C$3:$S$10110,MATCH($L230,'Bin Analysis'!$L$3:$L$10110,0),MATCH(R$5,'Bin Analysis'!$C$2:$S$2,0))," ")))))</f>
        <v>0.94736842105263153</v>
      </c>
      <c r="S230" s="68" t="str">
        <f>IF($L230=" "," ",(IF($M230=FALSE," ",(IF($M230&gt;0,INDEX('Bin Analysis'!$C$3:$S$10110,MATCH($L230,'Bin Analysis'!$L$3:$L$10110,0),MATCH(S$5,'Bin Analysis'!$C$2:$S$2,0))," ")))))</f>
        <v>no</v>
      </c>
      <c r="T230" s="68">
        <f>Assignments!K229</f>
        <v>4.5884977368421051E-2</v>
      </c>
      <c r="U230" s="68">
        <f>Assignments!L229</f>
        <v>0.15954243533838833</v>
      </c>
      <c r="V230" s="74" t="str">
        <f>Assignments!V229</f>
        <v>Toggle</v>
      </c>
    </row>
    <row r="231" spans="1:22" x14ac:dyDescent="0.25">
      <c r="A231" s="89" t="s">
        <v>145</v>
      </c>
      <c r="B231" s="79">
        <v>17</v>
      </c>
      <c r="C231" s="79" t="s">
        <v>150</v>
      </c>
      <c r="D231" s="79">
        <v>0.56128612</v>
      </c>
      <c r="E231" s="79">
        <v>4.458558E-2</v>
      </c>
      <c r="G231" s="40">
        <f>IFERROR('Data Transformation'!M229," ")</f>
        <v>224</v>
      </c>
      <c r="L231" s="66">
        <f t="shared" si="4"/>
        <v>225</v>
      </c>
      <c r="M231" s="67">
        <f>IF(L231=" "," ",(IF($L231&gt;0,INDEX('Bin Analysis'!$C$3:$S$10110,MATCH($L231,'Bin Analysis'!$L$3:$L$10110,0),MATCH(M$5,'Bin Analysis'!$C$2:$S$2,0))," ")))</f>
        <v>20</v>
      </c>
      <c r="N231" s="68">
        <f>IF($L231=" "," ",(IF($M231=FALSE," ",(IF($M231&gt;0,INDEX('Bin Analysis'!$C$3:$S$10110,MATCH($L231,'Bin Analysis'!$L$3:$L$10110,0),MATCH(N$5,'Bin Analysis'!$C$2:$S$2,0))," ")))))</f>
        <v>0</v>
      </c>
      <c r="O231" s="68">
        <f>IF($L231=" "," ",(IF($M231=FALSE," ",(IF($M231&gt;0,INDEX('Bin Analysis'!$C$3:$S$10110,MATCH($L231,'Bin Analysis'!$L$3:$L$10110,0),MATCH(O$5,'Bin Analysis'!$C$2:$S$2,0))," ")))))</f>
        <v>0.73684210526315785</v>
      </c>
      <c r="P231" s="68">
        <f>IF($L231=" "," ",(IF($M231=FALSE," ",(IF($M231&gt;0,INDEX('Bin Analysis'!$C$3:$S$10110,MATCH($L231,'Bin Analysis'!$L$3:$L$10110,0),MATCH(P$5,'Bin Analysis'!$C$2:$S$2,0))," ")))))</f>
        <v>0.5</v>
      </c>
      <c r="Q231" s="68">
        <f>IF($L231=" "," ",(IF($M231=FALSE," ",(IF($M231&gt;0,INDEX('Bin Analysis'!$C$3:$S$10110,MATCH($L231,'Bin Analysis'!$L$3:$L$10110,0),MATCH(Q$5,'Bin Analysis'!$C$2:$S$2,0))," ")))))</f>
        <v>0.47826086956521741</v>
      </c>
      <c r="R231" s="68">
        <f>IF($L231=" "," ",(IF($M231=FALSE," ",(IF($M231&gt;0,INDEX('Bin Analysis'!$C$3:$S$10110,MATCH($L231,'Bin Analysis'!$L$3:$L$10110,0),MATCH(R$5,'Bin Analysis'!$C$2:$S$2,0))," ")))))</f>
        <v>0</v>
      </c>
      <c r="S231" s="68" t="str">
        <f>IF($L231=" "," ",(IF($M231=FALSE," ",(IF($M231&gt;0,INDEX('Bin Analysis'!$C$3:$S$10110,MATCH($L231,'Bin Analysis'!$L$3:$L$10110,0),MATCH(S$5,'Bin Analysis'!$C$2:$S$2,0))," ")))))</f>
        <v>no</v>
      </c>
      <c r="T231" s="68">
        <f>Assignments!K230</f>
        <v>0.94094913315789475</v>
      </c>
      <c r="U231" s="68">
        <f>Assignments!L230</f>
        <v>0.14235016359189956</v>
      </c>
      <c r="V231" s="74" t="str">
        <f>Assignments!V230</f>
        <v>Neutral</v>
      </c>
    </row>
    <row r="232" spans="1:22" x14ac:dyDescent="0.25">
      <c r="A232" s="89" t="s">
        <v>145</v>
      </c>
      <c r="B232" s="79">
        <v>17</v>
      </c>
      <c r="C232" s="79" t="s">
        <v>148</v>
      </c>
      <c r="D232" s="79">
        <v>0.56695004999999998</v>
      </c>
      <c r="E232" s="79">
        <v>5.4999159999999998E-2</v>
      </c>
      <c r="G232" s="40">
        <f>IFERROR('Data Transformation'!M230," ")</f>
        <v>225</v>
      </c>
      <c r="L232" s="66">
        <f t="shared" si="4"/>
        <v>226</v>
      </c>
      <c r="M232" s="67">
        <f>IF(L232=" "," ",(IF($L232&gt;0,INDEX('Bin Analysis'!$C$3:$S$10110,MATCH($L232,'Bin Analysis'!$L$3:$L$10110,0),MATCH(M$5,'Bin Analysis'!$C$2:$S$2,0))," ")))</f>
        <v>20</v>
      </c>
      <c r="N232" s="68">
        <f>IF($L232=" "," ",(IF($M232=FALSE," ",(IF($M232&gt;0,INDEX('Bin Analysis'!$C$3:$S$10110,MATCH($L232,'Bin Analysis'!$L$3:$L$10110,0),MATCH(N$5,'Bin Analysis'!$C$2:$S$2,0))," ")))))</f>
        <v>0</v>
      </c>
      <c r="O232" s="68">
        <f>IF($L232=" "," ",(IF($M232=FALSE," ",(IF($M232&gt;0,INDEX('Bin Analysis'!$C$3:$S$10110,MATCH($L232,'Bin Analysis'!$L$3:$L$10110,0),MATCH(O$5,'Bin Analysis'!$C$2:$S$2,0))," ")))))</f>
        <v>0</v>
      </c>
      <c r="P232" s="68">
        <f>IF($L232=" "," ",(IF($M232=FALSE," ",(IF($M232&gt;0,INDEX('Bin Analysis'!$C$3:$S$10110,MATCH($L232,'Bin Analysis'!$L$3:$L$10110,0),MATCH(P$5,'Bin Analysis'!$C$2:$S$2,0))," ")))))</f>
        <v>0.2</v>
      </c>
      <c r="Q232" s="68">
        <f>IF($L232=" "," ",(IF($M232=FALSE," ",(IF($M232&gt;0,INDEX('Bin Analysis'!$C$3:$S$10110,MATCH($L232,'Bin Analysis'!$L$3:$L$10110,0),MATCH(Q$5,'Bin Analysis'!$C$2:$S$2,0))," ")))))</f>
        <v>8.6956521739130432E-2</v>
      </c>
      <c r="R232" s="68">
        <f>IF($L232=" "," ",(IF($M232=FALSE," ",(IF($M232&gt;0,INDEX('Bin Analysis'!$C$3:$S$10110,MATCH($L232,'Bin Analysis'!$L$3:$L$10110,0),MATCH(R$5,'Bin Analysis'!$C$2:$S$2,0))," ")))))</f>
        <v>1</v>
      </c>
      <c r="S232" s="68" t="str">
        <f>IF($L232=" "," ",(IF($M232=FALSE," ",(IF($M232&gt;0,INDEX('Bin Analysis'!$C$3:$S$10110,MATCH($L232,'Bin Analysis'!$L$3:$L$10110,0),MATCH(S$5,'Bin Analysis'!$C$2:$S$2,0))," ")))))</f>
        <v>yes</v>
      </c>
      <c r="T232" s="68">
        <f>Assignments!K231</f>
        <v>2.7487353684210524E-2</v>
      </c>
      <c r="U232" s="68">
        <f>Assignments!L231</f>
        <v>3.2437384644433929E-2</v>
      </c>
      <c r="V232" s="74" t="str">
        <f>Assignments!V231</f>
        <v>Toggle</v>
      </c>
    </row>
    <row r="233" spans="1:22" x14ac:dyDescent="0.25">
      <c r="A233" s="89" t="s">
        <v>145</v>
      </c>
      <c r="B233" s="79">
        <v>17</v>
      </c>
      <c r="C233" s="79" t="s">
        <v>154</v>
      </c>
      <c r="D233" s="79">
        <v>0.62757088000000005</v>
      </c>
      <c r="E233" s="79">
        <v>4.6101209999999997E-2</v>
      </c>
      <c r="G233" s="40">
        <f>IFERROR('Data Transformation'!M231," ")</f>
        <v>226</v>
      </c>
      <c r="L233" s="66">
        <f t="shared" si="4"/>
        <v>227</v>
      </c>
      <c r="M233" s="67">
        <f>IF(L233=" "," ",(IF($L233&gt;0,INDEX('Bin Analysis'!$C$3:$S$10110,MATCH($L233,'Bin Analysis'!$L$3:$L$10110,0),MATCH(M$5,'Bin Analysis'!$C$2:$S$2,0))," ")))</f>
        <v>19</v>
      </c>
      <c r="N233" s="68">
        <f>IF($L233=" "," ",(IF($M233=FALSE," ",(IF($M233&gt;0,INDEX('Bin Analysis'!$C$3:$S$10110,MATCH($L233,'Bin Analysis'!$L$3:$L$10110,0),MATCH(N$5,'Bin Analysis'!$C$2:$S$2,0))," ")))))</f>
        <v>0</v>
      </c>
      <c r="O233" s="68">
        <f>IF($L233=" "," ",(IF($M233=FALSE," ",(IF($M233&gt;0,INDEX('Bin Analysis'!$C$3:$S$10110,MATCH($L233,'Bin Analysis'!$L$3:$L$10110,0),MATCH(O$5,'Bin Analysis'!$C$2:$S$2,0))," ")))))</f>
        <v>0</v>
      </c>
      <c r="P233" s="68">
        <f>IF($L233=" "," ",(IF($M233=FALSE," ",(IF($M233&gt;0,INDEX('Bin Analysis'!$C$3:$S$10110,MATCH($L233,'Bin Analysis'!$L$3:$L$10110,0),MATCH(P$5,'Bin Analysis'!$C$2:$S$2,0))," ")))))</f>
        <v>0.2</v>
      </c>
      <c r="Q233" s="68">
        <f>IF($L233=" "," ",(IF($M233=FALSE," ",(IF($M233&gt;0,INDEX('Bin Analysis'!$C$3:$S$10110,MATCH($L233,'Bin Analysis'!$L$3:$L$10110,0),MATCH(Q$5,'Bin Analysis'!$C$2:$S$2,0))," ")))))</f>
        <v>8.6956521739130432E-2</v>
      </c>
      <c r="R233" s="68">
        <f>IF($L233=" "," ",(IF($M233=FALSE," ",(IF($M233&gt;0,INDEX('Bin Analysis'!$C$3:$S$10110,MATCH($L233,'Bin Analysis'!$L$3:$L$10110,0),MATCH(R$5,'Bin Analysis'!$C$2:$S$2,0))," ")))))</f>
        <v>1</v>
      </c>
      <c r="S233" s="68" t="str">
        <f>IF($L233=" "," ",(IF($M233=FALSE," ",(IF($M233&gt;0,INDEX('Bin Analysis'!$C$3:$S$10110,MATCH($L233,'Bin Analysis'!$L$3:$L$10110,0),MATCH(S$5,'Bin Analysis'!$C$2:$S$2,0))," ")))))</f>
        <v>yes</v>
      </c>
      <c r="T233" s="68">
        <f>Assignments!K232</f>
        <v>6.1389495555555555E-2</v>
      </c>
      <c r="U233" s="68">
        <f>Assignments!L232</f>
        <v>6.5224590946656474E-2</v>
      </c>
      <c r="V233" s="74" t="str">
        <f>Assignments!V232</f>
        <v>Toggle</v>
      </c>
    </row>
    <row r="234" spans="1:22" x14ac:dyDescent="0.25">
      <c r="A234" s="89" t="s">
        <v>145</v>
      </c>
      <c r="B234" s="79">
        <v>17</v>
      </c>
      <c r="C234" s="79" t="s">
        <v>152</v>
      </c>
      <c r="D234" s="79">
        <v>0.69711586999999997</v>
      </c>
      <c r="E234" s="79">
        <v>4.3725229999999997E-2</v>
      </c>
      <c r="G234" s="40">
        <f>IFERROR('Data Transformation'!M232," ")</f>
        <v>227</v>
      </c>
      <c r="L234" s="66">
        <f t="shared" si="4"/>
        <v>228</v>
      </c>
      <c r="M234" s="67">
        <f>IF(L234=" "," ",(IF($L234&gt;0,INDEX('Bin Analysis'!$C$3:$S$10110,MATCH($L234,'Bin Analysis'!$L$3:$L$10110,0),MATCH(M$5,'Bin Analysis'!$C$2:$S$2,0))," ")))</f>
        <v>18</v>
      </c>
      <c r="N234" s="68">
        <f>IF($L234=" "," ",(IF($M234=FALSE," ",(IF($M234&gt;0,INDEX('Bin Analysis'!$C$3:$S$10110,MATCH($L234,'Bin Analysis'!$L$3:$L$10110,0),MATCH(N$5,'Bin Analysis'!$C$2:$S$2,0))," ")))))</f>
        <v>0.11764705882352941</v>
      </c>
      <c r="O234" s="68">
        <f>IF($L234=" "," ",(IF($M234=FALSE," ",(IF($M234&gt;0,INDEX('Bin Analysis'!$C$3:$S$10110,MATCH($L234,'Bin Analysis'!$L$3:$L$10110,0),MATCH(O$5,'Bin Analysis'!$C$2:$S$2,0))," ")))))</f>
        <v>0.47058823529411764</v>
      </c>
      <c r="P234" s="68">
        <f>IF($L234=" "," ",(IF($M234=FALSE," ",(IF($M234&gt;0,INDEX('Bin Analysis'!$C$3:$S$10110,MATCH($L234,'Bin Analysis'!$L$3:$L$10110,0),MATCH(P$5,'Bin Analysis'!$C$2:$S$2,0))," ")))))</f>
        <v>0.8</v>
      </c>
      <c r="Q234" s="68">
        <f>IF($L234=" "," ",(IF($M234=FALSE," ",(IF($M234&gt;0,INDEX('Bin Analysis'!$C$3:$S$10110,MATCH($L234,'Bin Analysis'!$L$3:$L$10110,0),MATCH(Q$5,'Bin Analysis'!$C$2:$S$2,0))," ")))))</f>
        <v>0.78260869565217395</v>
      </c>
      <c r="R234" s="68">
        <f>IF($L234=" "," ",(IF($M234=FALSE," ",(IF($M234&gt;0,INDEX('Bin Analysis'!$C$3:$S$10110,MATCH($L234,'Bin Analysis'!$L$3:$L$10110,0),MATCH(R$5,'Bin Analysis'!$C$2:$S$2,0))," ")))))</f>
        <v>5.8823529411764705E-2</v>
      </c>
      <c r="S234" s="68" t="str">
        <f>IF($L234=" "," ",(IF($M234=FALSE," ",(IF($M234&gt;0,INDEX('Bin Analysis'!$C$3:$S$10110,MATCH($L234,'Bin Analysis'!$L$3:$L$10110,0),MATCH(S$5,'Bin Analysis'!$C$2:$S$2,0))," ")))))</f>
        <v>no</v>
      </c>
      <c r="T234" s="68">
        <f>Assignments!K233</f>
        <v>0.88458696176470586</v>
      </c>
      <c r="U234" s="68">
        <f>Assignments!L233</f>
        <v>0.28023701967229186</v>
      </c>
      <c r="V234" s="74" t="str">
        <f>Assignments!V233</f>
        <v>Rheostat</v>
      </c>
    </row>
    <row r="235" spans="1:22" x14ac:dyDescent="0.25">
      <c r="A235" s="89" t="s">
        <v>145</v>
      </c>
      <c r="B235" s="79">
        <v>17</v>
      </c>
      <c r="C235" s="79" t="s">
        <v>157</v>
      </c>
      <c r="D235" s="79">
        <v>0.75973784</v>
      </c>
      <c r="E235" s="79">
        <v>9.1800389999999996E-2</v>
      </c>
      <c r="G235" s="40">
        <f>IFERROR('Data Transformation'!M233," ")</f>
        <v>228</v>
      </c>
      <c r="L235" s="66">
        <f t="shared" si="4"/>
        <v>229</v>
      </c>
      <c r="M235" s="67">
        <f>IF(L235=" "," ",(IF($L235&gt;0,INDEX('Bin Analysis'!$C$3:$S$10110,MATCH($L235,'Bin Analysis'!$L$3:$L$10110,0),MATCH(M$5,'Bin Analysis'!$C$2:$S$2,0))," ")))</f>
        <v>20</v>
      </c>
      <c r="N235" s="68">
        <f>IF($L235=" "," ",(IF($M235=FALSE," ",(IF($M235&gt;0,INDEX('Bin Analysis'!$C$3:$S$10110,MATCH($L235,'Bin Analysis'!$L$3:$L$10110,0),MATCH(N$5,'Bin Analysis'!$C$2:$S$2,0))," ")))))</f>
        <v>0.15789473684210525</v>
      </c>
      <c r="O235" s="68">
        <f>IF($L235=" "," ",(IF($M235=FALSE," ",(IF($M235&gt;0,INDEX('Bin Analysis'!$C$3:$S$10110,MATCH($L235,'Bin Analysis'!$L$3:$L$10110,0),MATCH(O$5,'Bin Analysis'!$C$2:$S$2,0))," ")))))</f>
        <v>0.63157894736842102</v>
      </c>
      <c r="P235" s="68">
        <f>IF($L235=" "," ",(IF($M235=FALSE," ",(IF($M235&gt;0,INDEX('Bin Analysis'!$C$3:$S$10110,MATCH($L235,'Bin Analysis'!$L$3:$L$10110,0),MATCH(P$5,'Bin Analysis'!$C$2:$S$2,0))," ")))))</f>
        <v>0.7</v>
      </c>
      <c r="Q235" s="68">
        <f>IF($L235=" "," ",(IF($M235=FALSE," ",(IF($M235&gt;0,INDEX('Bin Analysis'!$C$3:$S$10110,MATCH($L235,'Bin Analysis'!$L$3:$L$10110,0),MATCH(Q$5,'Bin Analysis'!$C$2:$S$2,0))," ")))))</f>
        <v>0.60869565217391308</v>
      </c>
      <c r="R235" s="68">
        <f>IF($L235=" "," ",(IF($M235=FALSE," ",(IF($M235&gt;0,INDEX('Bin Analysis'!$C$3:$S$10110,MATCH($L235,'Bin Analysis'!$L$3:$L$10110,0),MATCH(R$5,'Bin Analysis'!$C$2:$S$2,0))," ")))))</f>
        <v>5.2631578947368418E-2</v>
      </c>
      <c r="S235" s="68" t="str">
        <f>IF($L235=" "," ",(IF($M235=FALSE," ",(IF($M235&gt;0,INDEX('Bin Analysis'!$C$3:$S$10110,MATCH($L235,'Bin Analysis'!$L$3:$L$10110,0),MATCH(S$5,'Bin Analysis'!$C$2:$S$2,0))," ")))))</f>
        <v>no</v>
      </c>
      <c r="T235" s="68">
        <f>Assignments!K234</f>
        <v>0.91090786368421062</v>
      </c>
      <c r="U235" s="68">
        <f>Assignments!L234</f>
        <v>0.24894785032207642</v>
      </c>
      <c r="V235" s="74" t="str">
        <f>Assignments!V234</f>
        <v>Rheostat</v>
      </c>
    </row>
    <row r="236" spans="1:22" x14ac:dyDescent="0.25">
      <c r="A236" s="89" t="s">
        <v>154</v>
      </c>
      <c r="B236" s="79">
        <v>18</v>
      </c>
      <c r="C236" s="79" t="s">
        <v>149</v>
      </c>
      <c r="D236" s="79">
        <v>0.69311372000000004</v>
      </c>
      <c r="E236" s="79">
        <v>5.4423409999999998E-2</v>
      </c>
      <c r="G236" s="40">
        <f>IFERROR('Data Transformation'!M234," ")</f>
        <v>229</v>
      </c>
      <c r="L236" s="66">
        <f t="shared" si="4"/>
        <v>230</v>
      </c>
      <c r="M236" s="67">
        <f>IF(L236=" "," ",(IF($L236&gt;0,INDEX('Bin Analysis'!$C$3:$S$10110,MATCH($L236,'Bin Analysis'!$L$3:$L$10110,0),MATCH(M$5,'Bin Analysis'!$C$2:$S$2,0))," ")))</f>
        <v>20</v>
      </c>
      <c r="N236" s="68">
        <f>IF($L236=" "," ",(IF($M236=FALSE," ",(IF($M236&gt;0,INDEX('Bin Analysis'!$C$3:$S$10110,MATCH($L236,'Bin Analysis'!$L$3:$L$10110,0),MATCH(N$5,'Bin Analysis'!$C$2:$S$2,0))," ")))))</f>
        <v>0</v>
      </c>
      <c r="O236" s="68">
        <f>IF($L236=" "," ",(IF($M236=FALSE," ",(IF($M236&gt;0,INDEX('Bin Analysis'!$C$3:$S$10110,MATCH($L236,'Bin Analysis'!$L$3:$L$10110,0),MATCH(O$5,'Bin Analysis'!$C$2:$S$2,0))," ")))))</f>
        <v>0</v>
      </c>
      <c r="P236" s="68">
        <f>IF($L236=" "," ",(IF($M236=FALSE," ",(IF($M236&gt;0,INDEX('Bin Analysis'!$C$3:$S$10110,MATCH($L236,'Bin Analysis'!$L$3:$L$10110,0),MATCH(P$5,'Bin Analysis'!$C$2:$S$2,0))," ")))))</f>
        <v>0.4</v>
      </c>
      <c r="Q236" s="68">
        <f>IF($L236=" "," ",(IF($M236=FALSE," ",(IF($M236&gt;0,INDEX('Bin Analysis'!$C$3:$S$10110,MATCH($L236,'Bin Analysis'!$L$3:$L$10110,0),MATCH(Q$5,'Bin Analysis'!$C$2:$S$2,0))," ")))))</f>
        <v>0.30434782608695654</v>
      </c>
      <c r="R236" s="68">
        <f>IF($L236=" "," ",(IF($M236=FALSE," ",(IF($M236&gt;0,INDEX('Bin Analysis'!$C$3:$S$10110,MATCH($L236,'Bin Analysis'!$L$3:$L$10110,0),MATCH(R$5,'Bin Analysis'!$C$2:$S$2,0))," ")))))</f>
        <v>0.89473684210526316</v>
      </c>
      <c r="S236" s="68" t="str">
        <f>IF($L236=" "," ",(IF($M236=FALSE," ",(IF($M236&gt;0,INDEX('Bin Analysis'!$C$3:$S$10110,MATCH($L236,'Bin Analysis'!$L$3:$L$10110,0),MATCH(S$5,'Bin Analysis'!$C$2:$S$2,0))," ")))))</f>
        <v>no</v>
      </c>
      <c r="T236" s="68">
        <f>Assignments!K235</f>
        <v>0.10468334315789474</v>
      </c>
      <c r="U236" s="68">
        <f>Assignments!L235</f>
        <v>0.15437707675083778</v>
      </c>
      <c r="V236" s="74" t="str">
        <f>Assignments!V235</f>
        <v>Toggle</v>
      </c>
    </row>
    <row r="237" spans="1:22" x14ac:dyDescent="0.25">
      <c r="A237" s="89" t="s">
        <v>154</v>
      </c>
      <c r="B237" s="79">
        <v>18</v>
      </c>
      <c r="C237" s="79" t="s">
        <v>160</v>
      </c>
      <c r="D237" s="79">
        <v>0.75557644999999996</v>
      </c>
      <c r="E237" s="79">
        <v>9.4527990000000006E-2</v>
      </c>
      <c r="G237" s="40">
        <f>IFERROR('Data Transformation'!M235," ")</f>
        <v>230</v>
      </c>
      <c r="L237" s="66">
        <f t="shared" si="4"/>
        <v>231</v>
      </c>
      <c r="M237" s="67">
        <f>IF(L237=" "," ",(IF($L237&gt;0,INDEX('Bin Analysis'!$C$3:$S$10110,MATCH($L237,'Bin Analysis'!$L$3:$L$10110,0),MATCH(M$5,'Bin Analysis'!$C$2:$S$2,0))," ")))</f>
        <v>20</v>
      </c>
      <c r="N237" s="68">
        <f>IF($L237=" "," ",(IF($M237=FALSE," ",(IF($M237&gt;0,INDEX('Bin Analysis'!$C$3:$S$10110,MATCH($L237,'Bin Analysis'!$L$3:$L$10110,0),MATCH(N$5,'Bin Analysis'!$C$2:$S$2,0))," ")))))</f>
        <v>0</v>
      </c>
      <c r="O237" s="68">
        <f>IF($L237=" "," ",(IF($M237=FALSE," ",(IF($M237&gt;0,INDEX('Bin Analysis'!$C$3:$S$10110,MATCH($L237,'Bin Analysis'!$L$3:$L$10110,0),MATCH(O$5,'Bin Analysis'!$C$2:$S$2,0))," ")))))</f>
        <v>0.21052631578947367</v>
      </c>
      <c r="P237" s="68">
        <f>IF($L237=" "," ",(IF($M237=FALSE," ",(IF($M237&gt;0,INDEX('Bin Analysis'!$C$3:$S$10110,MATCH($L237,'Bin Analysis'!$L$3:$L$10110,0),MATCH(P$5,'Bin Analysis'!$C$2:$S$2,0))," ")))))</f>
        <v>0.6</v>
      </c>
      <c r="Q237" s="68">
        <f>IF($L237=" "," ",(IF($M237=FALSE," ",(IF($M237&gt;0,INDEX('Bin Analysis'!$C$3:$S$10110,MATCH($L237,'Bin Analysis'!$L$3:$L$10110,0),MATCH(Q$5,'Bin Analysis'!$C$2:$S$2,0))," ")))))</f>
        <v>0.56521739130434778</v>
      </c>
      <c r="R237" s="68">
        <f>IF($L237=" "," ",(IF($M237=FALSE," ",(IF($M237&gt;0,INDEX('Bin Analysis'!$C$3:$S$10110,MATCH($L237,'Bin Analysis'!$L$3:$L$10110,0),MATCH(R$5,'Bin Analysis'!$C$2:$S$2,0))," ")))))</f>
        <v>0.21052631578947367</v>
      </c>
      <c r="S237" s="68" t="str">
        <f>IF($L237=" "," ",(IF($M237=FALSE," ",(IF($M237&gt;0,INDEX('Bin Analysis'!$C$3:$S$10110,MATCH($L237,'Bin Analysis'!$L$3:$L$10110,0),MATCH(S$5,'Bin Analysis'!$C$2:$S$2,0))," ")))))</f>
        <v>no</v>
      </c>
      <c r="T237" s="68">
        <f>Assignments!K236</f>
        <v>0.58677303368421052</v>
      </c>
      <c r="U237" s="68">
        <f>Assignments!L236</f>
        <v>0.3266387463954124</v>
      </c>
      <c r="V237" s="74" t="str">
        <f>Assignments!V236</f>
        <v>Rheostat</v>
      </c>
    </row>
    <row r="238" spans="1:22" x14ac:dyDescent="0.25">
      <c r="A238" s="89" t="s">
        <v>154</v>
      </c>
      <c r="B238" s="79">
        <v>18</v>
      </c>
      <c r="C238" s="79" t="s">
        <v>157</v>
      </c>
      <c r="D238" s="79">
        <v>0.88351367999999997</v>
      </c>
      <c r="E238" s="79">
        <v>6.6580150000000005E-2</v>
      </c>
      <c r="G238" s="40">
        <f>IFERROR('Data Transformation'!M236," ")</f>
        <v>231</v>
      </c>
      <c r="L238" s="66">
        <f t="shared" si="4"/>
        <v>232</v>
      </c>
      <c r="M238" s="67">
        <f>IF(L238=" "," ",(IF($L238&gt;0,INDEX('Bin Analysis'!$C$3:$S$10110,MATCH($L238,'Bin Analysis'!$L$3:$L$10110,0),MATCH(M$5,'Bin Analysis'!$C$2:$S$2,0))," ")))</f>
        <v>20</v>
      </c>
      <c r="N238" s="68">
        <f>IF($L238=" "," ",(IF($M238=FALSE," ",(IF($M238&gt;0,INDEX('Bin Analysis'!$C$3:$S$10110,MATCH($L238,'Bin Analysis'!$L$3:$L$10110,0),MATCH(N$5,'Bin Analysis'!$C$2:$S$2,0))," ")))))</f>
        <v>5.2631578947368418E-2</v>
      </c>
      <c r="O238" s="68">
        <f>IF($L238=" "," ",(IF($M238=FALSE," ",(IF($M238&gt;0,INDEX('Bin Analysis'!$C$3:$S$10110,MATCH($L238,'Bin Analysis'!$L$3:$L$10110,0),MATCH(O$5,'Bin Analysis'!$C$2:$S$2,0))," ")))))</f>
        <v>0.47368421052631576</v>
      </c>
      <c r="P238" s="68">
        <f>IF($L238=" "," ",(IF($M238=FALSE," ",(IF($M238&gt;0,INDEX('Bin Analysis'!$C$3:$S$10110,MATCH($L238,'Bin Analysis'!$L$3:$L$10110,0),MATCH(P$5,'Bin Analysis'!$C$2:$S$2,0))," ")))))</f>
        <v>0.8</v>
      </c>
      <c r="Q238" s="68">
        <f>IF($L238=" "," ",(IF($M238=FALSE," ",(IF($M238&gt;0,INDEX('Bin Analysis'!$C$3:$S$10110,MATCH($L238,'Bin Analysis'!$L$3:$L$10110,0),MATCH(Q$5,'Bin Analysis'!$C$2:$S$2,0))," ")))))</f>
        <v>0.73913043478260865</v>
      </c>
      <c r="R238" s="68">
        <f>IF($L238=" "," ",(IF($M238=FALSE," ",(IF($M238&gt;0,INDEX('Bin Analysis'!$C$3:$S$10110,MATCH($L238,'Bin Analysis'!$L$3:$L$10110,0),MATCH(R$5,'Bin Analysis'!$C$2:$S$2,0))," ")))))</f>
        <v>0.10526315789473684</v>
      </c>
      <c r="S238" s="68" t="str">
        <f>IF($L238=" "," ",(IF($M238=FALSE," ",(IF($M238&gt;0,INDEX('Bin Analysis'!$C$3:$S$10110,MATCH($L238,'Bin Analysis'!$L$3:$L$10110,0),MATCH(S$5,'Bin Analysis'!$C$2:$S$2,0))," ")))))</f>
        <v>no</v>
      </c>
      <c r="T238" s="68">
        <f>Assignments!K237</f>
        <v>0.77002671421052626</v>
      </c>
      <c r="U238" s="68">
        <f>Assignments!L237</f>
        <v>0.35511717501452128</v>
      </c>
      <c r="V238" s="74" t="str">
        <f>Assignments!V237</f>
        <v>Rheostat</v>
      </c>
    </row>
    <row r="239" spans="1:22" x14ac:dyDescent="0.25">
      <c r="A239" s="89" t="s">
        <v>154</v>
      </c>
      <c r="B239" s="79">
        <v>18</v>
      </c>
      <c r="C239" s="79" t="s">
        <v>148</v>
      </c>
      <c r="D239" s="79">
        <v>0.89608725</v>
      </c>
      <c r="E239" s="79">
        <v>5.8722620000000003E-2</v>
      </c>
      <c r="G239" s="40">
        <f>IFERROR('Data Transformation'!M237," ")</f>
        <v>232</v>
      </c>
      <c r="L239" s="66">
        <f t="shared" si="4"/>
        <v>233</v>
      </c>
      <c r="M239" s="67">
        <f>IF(L239=" "," ",(IF($L239&gt;0,INDEX('Bin Analysis'!$C$3:$S$10110,MATCH($L239,'Bin Analysis'!$L$3:$L$10110,0),MATCH(M$5,'Bin Analysis'!$C$2:$S$2,0))," ")))</f>
        <v>20</v>
      </c>
      <c r="N239" s="68">
        <f>IF($L239=" "," ",(IF($M239=FALSE," ",(IF($M239&gt;0,INDEX('Bin Analysis'!$C$3:$S$10110,MATCH($L239,'Bin Analysis'!$L$3:$L$10110,0),MATCH(N$5,'Bin Analysis'!$C$2:$S$2,0))," ")))))</f>
        <v>0</v>
      </c>
      <c r="O239" s="68">
        <f>IF($L239=" "," ",(IF($M239=FALSE," ",(IF($M239&gt;0,INDEX('Bin Analysis'!$C$3:$S$10110,MATCH($L239,'Bin Analysis'!$L$3:$L$10110,0),MATCH(O$5,'Bin Analysis'!$C$2:$S$2,0))," ")))))</f>
        <v>0</v>
      </c>
      <c r="P239" s="68">
        <f>IF($L239=" "," ",(IF($M239=FALSE," ",(IF($M239&gt;0,INDEX('Bin Analysis'!$C$3:$S$10110,MATCH($L239,'Bin Analysis'!$L$3:$L$10110,0),MATCH(P$5,'Bin Analysis'!$C$2:$S$2,0))," ")))))</f>
        <v>0.7</v>
      </c>
      <c r="Q239" s="68">
        <f>IF($L239=" "," ",(IF($M239=FALSE," ",(IF($M239&gt;0,INDEX('Bin Analysis'!$C$3:$S$10110,MATCH($L239,'Bin Analysis'!$L$3:$L$10110,0),MATCH(Q$5,'Bin Analysis'!$C$2:$S$2,0))," ")))))</f>
        <v>0.65217391304347827</v>
      </c>
      <c r="R239" s="68">
        <f>IF($L239=" "," ",(IF($M239=FALSE," ",(IF($M239&gt;0,INDEX('Bin Analysis'!$C$3:$S$10110,MATCH($L239,'Bin Analysis'!$L$3:$L$10110,0),MATCH(R$5,'Bin Analysis'!$C$2:$S$2,0))," ")))))</f>
        <v>0.31578947368421051</v>
      </c>
      <c r="S239" s="68" t="str">
        <f>IF($L239=" "," ",(IF($M239=FALSE," ",(IF($M239&gt;0,INDEX('Bin Analysis'!$C$3:$S$10110,MATCH($L239,'Bin Analysis'!$L$3:$L$10110,0),MATCH(S$5,'Bin Analysis'!$C$2:$S$2,0))," ")))))</f>
        <v>no</v>
      </c>
      <c r="T239" s="68">
        <f>Assignments!K238</f>
        <v>0.49340490736842102</v>
      </c>
      <c r="U239" s="68">
        <f>Assignments!L238</f>
        <v>0.29288550326776086</v>
      </c>
      <c r="V239" s="74" t="str">
        <f>Assignments!V238</f>
        <v>Rheostat</v>
      </c>
    </row>
    <row r="240" spans="1:22" x14ac:dyDescent="0.25">
      <c r="A240" s="89" t="s">
        <v>154</v>
      </c>
      <c r="B240" s="79">
        <v>18</v>
      </c>
      <c r="C240" s="79" t="s">
        <v>152</v>
      </c>
      <c r="D240" s="79">
        <v>0.90780662000000001</v>
      </c>
      <c r="E240" s="79">
        <v>4.0108680000000001E-2</v>
      </c>
      <c r="G240" s="40">
        <f>IFERROR('Data Transformation'!M238," ")</f>
        <v>233</v>
      </c>
      <c r="L240" s="66">
        <f t="shared" si="4"/>
        <v>234</v>
      </c>
      <c r="M240" s="67">
        <f>IF(L240=" "," ",(IF($L240&gt;0,INDEX('Bin Analysis'!$C$3:$S$10110,MATCH($L240,'Bin Analysis'!$L$3:$L$10110,0),MATCH(M$5,'Bin Analysis'!$C$2:$S$2,0))," ")))</f>
        <v>18</v>
      </c>
      <c r="N240" s="68">
        <f>IF($L240=" "," ",(IF($M240=FALSE," ",(IF($M240&gt;0,INDEX('Bin Analysis'!$C$3:$S$10110,MATCH($L240,'Bin Analysis'!$L$3:$L$10110,0),MATCH(N$5,'Bin Analysis'!$C$2:$S$2,0))," ")))))</f>
        <v>0</v>
      </c>
      <c r="O240" s="68">
        <f>IF($L240=" "," ",(IF($M240=FALSE," ",(IF($M240&gt;0,INDEX('Bin Analysis'!$C$3:$S$10110,MATCH($L240,'Bin Analysis'!$L$3:$L$10110,0),MATCH(O$5,'Bin Analysis'!$C$2:$S$2,0))," ")))))</f>
        <v>0</v>
      </c>
      <c r="P240" s="68">
        <f>IF($L240=" "," ",(IF($M240=FALSE," ",(IF($M240&gt;0,INDEX('Bin Analysis'!$C$3:$S$10110,MATCH($L240,'Bin Analysis'!$L$3:$L$10110,0),MATCH(P$5,'Bin Analysis'!$C$2:$S$2,0))," ")))))</f>
        <v>0.4</v>
      </c>
      <c r="Q240" s="68">
        <f>IF($L240=" "," ",(IF($M240=FALSE," ",(IF($M240&gt;0,INDEX('Bin Analysis'!$C$3:$S$10110,MATCH($L240,'Bin Analysis'!$L$3:$L$10110,0),MATCH(Q$5,'Bin Analysis'!$C$2:$S$2,0))," ")))))</f>
        <v>0.30434782608695654</v>
      </c>
      <c r="R240" s="68">
        <f>IF($L240=" "," ",(IF($M240=FALSE," ",(IF($M240&gt;0,INDEX('Bin Analysis'!$C$3:$S$10110,MATCH($L240,'Bin Analysis'!$L$3:$L$10110,0),MATCH(R$5,'Bin Analysis'!$C$2:$S$2,0))," ")))))</f>
        <v>0.88235294117647056</v>
      </c>
      <c r="S240" s="68" t="str">
        <f>IF($L240=" "," ",(IF($M240=FALSE," ",(IF($M240&gt;0,INDEX('Bin Analysis'!$C$3:$S$10110,MATCH($L240,'Bin Analysis'!$L$3:$L$10110,0),MATCH(S$5,'Bin Analysis'!$C$2:$S$2,0))," ")))))</f>
        <v>no</v>
      </c>
      <c r="T240" s="68">
        <f>Assignments!K239</f>
        <v>0.12295133058823528</v>
      </c>
      <c r="U240" s="68">
        <f>Assignments!L239</f>
        <v>0.26728649250094444</v>
      </c>
      <c r="V240" s="74" t="str">
        <f>Assignments!V239</f>
        <v>Toggle</v>
      </c>
    </row>
    <row r="241" spans="1:22" x14ac:dyDescent="0.25">
      <c r="A241" s="89" t="s">
        <v>154</v>
      </c>
      <c r="B241" s="79">
        <v>18</v>
      </c>
      <c r="C241" s="79" t="s">
        <v>144</v>
      </c>
      <c r="D241" s="79">
        <v>0.91776778000000003</v>
      </c>
      <c r="E241" s="79">
        <v>5.5422880000000001E-2</v>
      </c>
      <c r="G241" s="40">
        <f>IFERROR('Data Transformation'!M239," ")</f>
        <v>234</v>
      </c>
      <c r="L241" s="66">
        <f t="shared" si="4"/>
        <v>235</v>
      </c>
      <c r="M241" s="67">
        <f>IF(L241=" "," ",(IF($L241&gt;0,INDEX('Bin Analysis'!$C$3:$S$10110,MATCH($L241,'Bin Analysis'!$L$3:$L$10110,0),MATCH(M$5,'Bin Analysis'!$C$2:$S$2,0))," ")))</f>
        <v>19</v>
      </c>
      <c r="N241" s="68">
        <f>IF($L241=" "," ",(IF($M241=FALSE," ",(IF($M241&gt;0,INDEX('Bin Analysis'!$C$3:$S$10110,MATCH($L241,'Bin Analysis'!$L$3:$L$10110,0),MATCH(N$5,'Bin Analysis'!$C$2:$S$2,0))," ")))))</f>
        <v>0</v>
      </c>
      <c r="O241" s="68">
        <f>IF($L241=" "," ",(IF($M241=FALSE," ",(IF($M241&gt;0,INDEX('Bin Analysis'!$C$3:$S$10110,MATCH($L241,'Bin Analysis'!$L$3:$L$10110,0),MATCH(O$5,'Bin Analysis'!$C$2:$S$2,0))," ")))))</f>
        <v>5.5555555555555552E-2</v>
      </c>
      <c r="P241" s="68">
        <f>IF($L241=" "," ",(IF($M241=FALSE," ",(IF($M241&gt;0,INDEX('Bin Analysis'!$C$3:$S$10110,MATCH($L241,'Bin Analysis'!$L$3:$L$10110,0),MATCH(P$5,'Bin Analysis'!$C$2:$S$2,0))," ")))))</f>
        <v>0.6</v>
      </c>
      <c r="Q241" s="68">
        <f>IF($L241=" "," ",(IF($M241=FALSE," ",(IF($M241&gt;0,INDEX('Bin Analysis'!$C$3:$S$10110,MATCH($L241,'Bin Analysis'!$L$3:$L$10110,0),MATCH(Q$5,'Bin Analysis'!$C$2:$S$2,0))," ")))))</f>
        <v>0.52173913043478259</v>
      </c>
      <c r="R241" s="68">
        <f>IF($L241=" "," ",(IF($M241=FALSE," ",(IF($M241&gt;0,INDEX('Bin Analysis'!$C$3:$S$10110,MATCH($L241,'Bin Analysis'!$L$3:$L$10110,0),MATCH(R$5,'Bin Analysis'!$C$2:$S$2,0))," ")))))</f>
        <v>0.3888888888888889</v>
      </c>
      <c r="S241" s="68" t="str">
        <f>IF($L241=" "," ",(IF($M241=FALSE," ",(IF($M241&gt;0,INDEX('Bin Analysis'!$C$3:$S$10110,MATCH($L241,'Bin Analysis'!$L$3:$L$10110,0),MATCH(S$5,'Bin Analysis'!$C$2:$S$2,0))," ")))))</f>
        <v>no</v>
      </c>
      <c r="T241" s="68">
        <f>Assignments!K240</f>
        <v>0.40947001666666666</v>
      </c>
      <c r="U241" s="68">
        <f>Assignments!L240</f>
        <v>0.27541840512620486</v>
      </c>
      <c r="V241" s="74" t="str">
        <f>Assignments!V240</f>
        <v>Rheostat</v>
      </c>
    </row>
    <row r="242" spans="1:22" x14ac:dyDescent="0.25">
      <c r="A242" s="89" t="s">
        <v>154</v>
      </c>
      <c r="B242" s="79">
        <v>18</v>
      </c>
      <c r="C242" s="79" t="s">
        <v>9</v>
      </c>
      <c r="D242" s="79">
        <v>0.93419152999999999</v>
      </c>
      <c r="E242" s="79">
        <v>8.0941810000000003E-2</v>
      </c>
      <c r="G242" s="40">
        <f>IFERROR('Data Transformation'!M240," ")</f>
        <v>235</v>
      </c>
      <c r="L242" s="66">
        <f t="shared" si="4"/>
        <v>236</v>
      </c>
      <c r="M242" s="67">
        <f>IF(L242=" "," ",(IF($L242&gt;0,INDEX('Bin Analysis'!$C$3:$S$10110,MATCH($L242,'Bin Analysis'!$L$3:$L$10110,0),MATCH(M$5,'Bin Analysis'!$C$2:$S$2,0))," ")))</f>
        <v>20</v>
      </c>
      <c r="N242" s="68">
        <f>IF($L242=" "," ",(IF($M242=FALSE," ",(IF($M242&gt;0,INDEX('Bin Analysis'!$C$3:$S$10110,MATCH($L242,'Bin Analysis'!$L$3:$L$10110,0),MATCH(N$5,'Bin Analysis'!$C$2:$S$2,0))," ")))))</f>
        <v>0</v>
      </c>
      <c r="O242" s="68">
        <f>IF($L242=" "," ",(IF($M242=FALSE," ",(IF($M242&gt;0,INDEX('Bin Analysis'!$C$3:$S$10110,MATCH($L242,'Bin Analysis'!$L$3:$L$10110,0),MATCH(O$5,'Bin Analysis'!$C$2:$S$2,0))," ")))))</f>
        <v>0.68421052631578949</v>
      </c>
      <c r="P242" s="68">
        <f>IF($L242=" "," ",(IF($M242=FALSE," ",(IF($M242&gt;0,INDEX('Bin Analysis'!$C$3:$S$10110,MATCH($L242,'Bin Analysis'!$L$3:$L$10110,0),MATCH(P$5,'Bin Analysis'!$C$2:$S$2,0))," ")))))</f>
        <v>0.8</v>
      </c>
      <c r="Q242" s="68">
        <f>IF($L242=" "," ",(IF($M242=FALSE," ",(IF($M242&gt;0,INDEX('Bin Analysis'!$C$3:$S$10110,MATCH($L242,'Bin Analysis'!$L$3:$L$10110,0),MATCH(Q$5,'Bin Analysis'!$C$2:$S$2,0))," ")))))</f>
        <v>0.73913043478260865</v>
      </c>
      <c r="R242" s="68">
        <f>IF($L242=" "," ",(IF($M242=FALSE," ",(IF($M242&gt;0,INDEX('Bin Analysis'!$C$3:$S$10110,MATCH($L242,'Bin Analysis'!$L$3:$L$10110,0),MATCH(R$5,'Bin Analysis'!$C$2:$S$2,0))," ")))))</f>
        <v>5.2631578947368418E-2</v>
      </c>
      <c r="S242" s="68" t="str">
        <f>IF($L242=" "," ",(IF($M242=FALSE," ",(IF($M242&gt;0,INDEX('Bin Analysis'!$C$3:$S$10110,MATCH($L242,'Bin Analysis'!$L$3:$L$10110,0),MATCH(S$5,'Bin Analysis'!$C$2:$S$2,0))," ")))))</f>
        <v>no</v>
      </c>
      <c r="T242" s="68">
        <f>Assignments!K241</f>
        <v>0.83115138157894752</v>
      </c>
      <c r="U242" s="68">
        <f>Assignments!L241</f>
        <v>0.28708527536033923</v>
      </c>
      <c r="V242" s="74" t="str">
        <f>Assignments!V241</f>
        <v>Rheostat</v>
      </c>
    </row>
    <row r="243" spans="1:22" x14ac:dyDescent="0.25">
      <c r="A243" s="89" t="s">
        <v>154</v>
      </c>
      <c r="B243" s="79">
        <v>18</v>
      </c>
      <c r="C243" s="79" t="s">
        <v>151</v>
      </c>
      <c r="D243" s="79">
        <v>0.94430559999999997</v>
      </c>
      <c r="E243" s="79">
        <v>4.480083E-2</v>
      </c>
      <c r="G243" s="40">
        <f>IFERROR('Data Transformation'!M241," ")</f>
        <v>236</v>
      </c>
      <c r="L243" s="66">
        <f t="shared" si="4"/>
        <v>237</v>
      </c>
      <c r="M243" s="67">
        <f>IF(L243=" "," ",(IF($L243&gt;0,INDEX('Bin Analysis'!$C$3:$S$10110,MATCH($L243,'Bin Analysis'!$L$3:$L$10110,0),MATCH(M$5,'Bin Analysis'!$C$2:$S$2,0))," ")))</f>
        <v>19</v>
      </c>
      <c r="N243" s="68">
        <f>IF($L243=" "," ",(IF($M243=FALSE," ",(IF($M243&gt;0,INDEX('Bin Analysis'!$C$3:$S$10110,MATCH($L243,'Bin Analysis'!$L$3:$L$10110,0),MATCH(N$5,'Bin Analysis'!$C$2:$S$2,0))," ")))))</f>
        <v>0</v>
      </c>
      <c r="O243" s="68">
        <f>IF($L243=" "," ",(IF($M243=FALSE," ",(IF($M243&gt;0,INDEX('Bin Analysis'!$C$3:$S$10110,MATCH($L243,'Bin Analysis'!$L$3:$L$10110,0),MATCH(O$5,'Bin Analysis'!$C$2:$S$2,0))," ")))))</f>
        <v>0</v>
      </c>
      <c r="P243" s="68">
        <f>IF($L243=" "," ",(IF($M243=FALSE," ",(IF($M243&gt;0,INDEX('Bin Analysis'!$C$3:$S$10110,MATCH($L243,'Bin Analysis'!$L$3:$L$10110,0),MATCH(P$5,'Bin Analysis'!$C$2:$S$2,0))," ")))))</f>
        <v>0.2</v>
      </c>
      <c r="Q243" s="68">
        <f>IF($L243=" "," ",(IF($M243=FALSE," ",(IF($M243&gt;0,INDEX('Bin Analysis'!$C$3:$S$10110,MATCH($L243,'Bin Analysis'!$L$3:$L$10110,0),MATCH(Q$5,'Bin Analysis'!$C$2:$S$2,0))," ")))))</f>
        <v>8.6956521739130432E-2</v>
      </c>
      <c r="R243" s="68">
        <f>IF($L243=" "," ",(IF($M243=FALSE," ",(IF($M243&gt;0,INDEX('Bin Analysis'!$C$3:$S$10110,MATCH($L243,'Bin Analysis'!$L$3:$L$10110,0),MATCH(R$5,'Bin Analysis'!$C$2:$S$2,0))," ")))))</f>
        <v>1</v>
      </c>
      <c r="S243" s="68" t="str">
        <f>IF($L243=" "," ",(IF($M243=FALSE," ",(IF($M243&gt;0,INDEX('Bin Analysis'!$C$3:$S$10110,MATCH($L243,'Bin Analysis'!$L$3:$L$10110,0),MATCH(S$5,'Bin Analysis'!$C$2:$S$2,0))," ")))))</f>
        <v>yes</v>
      </c>
      <c r="T243" s="68">
        <f>Assignments!K242</f>
        <v>4.3644862777777779E-2</v>
      </c>
      <c r="U243" s="68">
        <f>Assignments!L242</f>
        <v>4.8125756924396308E-2</v>
      </c>
      <c r="V243" s="74" t="str">
        <f>Assignments!V242</f>
        <v>Toggle</v>
      </c>
    </row>
    <row r="244" spans="1:22" x14ac:dyDescent="0.25">
      <c r="A244" s="89" t="s">
        <v>154</v>
      </c>
      <c r="B244" s="79">
        <v>18</v>
      </c>
      <c r="C244" s="79" t="s">
        <v>147</v>
      </c>
      <c r="D244" s="79">
        <v>0.95714319000000003</v>
      </c>
      <c r="E244" s="79">
        <v>5.4822929999999999E-2</v>
      </c>
      <c r="G244" s="40">
        <f>IFERROR('Data Transformation'!M242," ")</f>
        <v>237</v>
      </c>
      <c r="L244" s="66">
        <f t="shared" si="4"/>
        <v>238</v>
      </c>
      <c r="M244" s="67">
        <f>IF(L244=" "," ",(IF($L244&gt;0,INDEX('Bin Analysis'!$C$3:$S$10110,MATCH($L244,'Bin Analysis'!$L$3:$L$10110,0),MATCH(M$5,'Bin Analysis'!$C$2:$S$2,0))," ")))</f>
        <v>20</v>
      </c>
      <c r="N244" s="68">
        <f>IF($L244=" "," ",(IF($M244=FALSE," ",(IF($M244&gt;0,INDEX('Bin Analysis'!$C$3:$S$10110,MATCH($L244,'Bin Analysis'!$L$3:$L$10110,0),MATCH(N$5,'Bin Analysis'!$C$2:$S$2,0))," ")))))</f>
        <v>0</v>
      </c>
      <c r="O244" s="68">
        <f>IF($L244=" "," ",(IF($M244=FALSE," ",(IF($M244&gt;0,INDEX('Bin Analysis'!$C$3:$S$10110,MATCH($L244,'Bin Analysis'!$L$3:$L$10110,0),MATCH(O$5,'Bin Analysis'!$C$2:$S$2,0))," ")))))</f>
        <v>0.26315789473684209</v>
      </c>
      <c r="P244" s="68">
        <f>IF($L244=" "," ",(IF($M244=FALSE," ",(IF($M244&gt;0,INDEX('Bin Analysis'!$C$3:$S$10110,MATCH($L244,'Bin Analysis'!$L$3:$L$10110,0),MATCH(P$5,'Bin Analysis'!$C$2:$S$2,0))," ")))))</f>
        <v>0.5</v>
      </c>
      <c r="Q244" s="68">
        <f>IF($L244=" "," ",(IF($M244=FALSE," ",(IF($M244&gt;0,INDEX('Bin Analysis'!$C$3:$S$10110,MATCH($L244,'Bin Analysis'!$L$3:$L$10110,0),MATCH(Q$5,'Bin Analysis'!$C$2:$S$2,0))," ")))))</f>
        <v>0.43478260869565216</v>
      </c>
      <c r="R244" s="68">
        <f>IF($L244=" "," ",(IF($M244=FALSE," ",(IF($M244&gt;0,INDEX('Bin Analysis'!$C$3:$S$10110,MATCH($L244,'Bin Analysis'!$L$3:$L$10110,0),MATCH(R$5,'Bin Analysis'!$C$2:$S$2,0))," ")))))</f>
        <v>0.15789473684210525</v>
      </c>
      <c r="S244" s="68" t="str">
        <f>IF($L244=" "," ",(IF($M244=FALSE," ",(IF($M244&gt;0,INDEX('Bin Analysis'!$C$3:$S$10110,MATCH($L244,'Bin Analysis'!$L$3:$L$10110,0),MATCH(S$5,'Bin Analysis'!$C$2:$S$2,0))," ")))))</f>
        <v>no</v>
      </c>
      <c r="T244" s="68">
        <f>Assignments!K243</f>
        <v>0.71461380789473683</v>
      </c>
      <c r="U244" s="68">
        <f>Assignments!L243</f>
        <v>0.28062760722695873</v>
      </c>
      <c r="V244" s="74" t="str">
        <f>Assignments!V243</f>
        <v>Moderate</v>
      </c>
    </row>
    <row r="245" spans="1:22" x14ac:dyDescent="0.25">
      <c r="A245" s="89" t="s">
        <v>154</v>
      </c>
      <c r="B245" s="79">
        <v>18</v>
      </c>
      <c r="C245" s="79" t="s">
        <v>159</v>
      </c>
      <c r="D245" s="79">
        <v>0.96108247000000002</v>
      </c>
      <c r="E245" s="79">
        <v>5.3830549999999998E-2</v>
      </c>
      <c r="G245" s="40">
        <f>IFERROR('Data Transformation'!M243," ")</f>
        <v>238</v>
      </c>
      <c r="L245" s="66">
        <f t="shared" si="4"/>
        <v>239</v>
      </c>
      <c r="M245" s="67">
        <f>IF(L245=" "," ",(IF($L245&gt;0,INDEX('Bin Analysis'!$C$3:$S$10110,MATCH($L245,'Bin Analysis'!$L$3:$L$10110,0),MATCH(M$5,'Bin Analysis'!$C$2:$S$2,0))," ")))</f>
        <v>18</v>
      </c>
      <c r="N245" s="68">
        <f>IF($L245=" "," ",(IF($M245=FALSE," ",(IF($M245&gt;0,INDEX('Bin Analysis'!$C$3:$S$10110,MATCH($L245,'Bin Analysis'!$L$3:$L$10110,0),MATCH(N$5,'Bin Analysis'!$C$2:$S$2,0))," ")))))</f>
        <v>0</v>
      </c>
      <c r="O245" s="68">
        <f>IF($L245=" "," ",(IF($M245=FALSE," ",(IF($M245&gt;0,INDEX('Bin Analysis'!$C$3:$S$10110,MATCH($L245,'Bin Analysis'!$L$3:$L$10110,0),MATCH(O$5,'Bin Analysis'!$C$2:$S$2,0))," ")))))</f>
        <v>0</v>
      </c>
      <c r="P245" s="68">
        <f>IF($L245=" "," ",(IF($M245=FALSE," ",(IF($M245&gt;0,INDEX('Bin Analysis'!$C$3:$S$10110,MATCH($L245,'Bin Analysis'!$L$3:$L$10110,0),MATCH(P$5,'Bin Analysis'!$C$2:$S$2,0))," ")))))</f>
        <v>0.3</v>
      </c>
      <c r="Q245" s="68">
        <f>IF($L245=" "," ",(IF($M245=FALSE," ",(IF($M245&gt;0,INDEX('Bin Analysis'!$C$3:$S$10110,MATCH($L245,'Bin Analysis'!$L$3:$L$10110,0),MATCH(Q$5,'Bin Analysis'!$C$2:$S$2,0))," ")))))</f>
        <v>0.17391304347826086</v>
      </c>
      <c r="R245" s="68">
        <f>IF($L245=" "," ",(IF($M245=FALSE," ",(IF($M245&gt;0,INDEX('Bin Analysis'!$C$3:$S$10110,MATCH($L245,'Bin Analysis'!$L$3:$L$10110,0),MATCH(R$5,'Bin Analysis'!$C$2:$S$2,0))," ")))))</f>
        <v>0.88235294117647056</v>
      </c>
      <c r="S245" s="68" t="str">
        <f>IF($L245=" "," ",(IF($M245=FALSE," ",(IF($M245&gt;0,INDEX('Bin Analysis'!$C$3:$S$10110,MATCH($L245,'Bin Analysis'!$L$3:$L$10110,0),MATCH(S$5,'Bin Analysis'!$C$2:$S$2,0))," ")))))</f>
        <v>no</v>
      </c>
      <c r="T245" s="68">
        <f>Assignments!K244</f>
        <v>6.3373783529411767E-2</v>
      </c>
      <c r="U245" s="68">
        <f>Assignments!L244</f>
        <v>0.13022178171284904</v>
      </c>
      <c r="V245" s="74" t="str">
        <f>Assignments!V244</f>
        <v>Toggle</v>
      </c>
    </row>
    <row r="246" spans="1:22" x14ac:dyDescent="0.25">
      <c r="A246" s="89" t="s">
        <v>154</v>
      </c>
      <c r="B246" s="79">
        <v>18</v>
      </c>
      <c r="C246" s="79" t="s">
        <v>145</v>
      </c>
      <c r="D246" s="79">
        <v>0.96248261000000002</v>
      </c>
      <c r="E246" s="79">
        <v>6.1344030000000001E-2</v>
      </c>
      <c r="G246" s="40">
        <f>IFERROR('Data Transformation'!M244," ")</f>
        <v>239</v>
      </c>
      <c r="L246" s="66">
        <f t="shared" si="4"/>
        <v>240</v>
      </c>
      <c r="M246" s="67">
        <f>IF(L246=" "," ",(IF($L246&gt;0,INDEX('Bin Analysis'!$C$3:$S$10110,MATCH($L246,'Bin Analysis'!$L$3:$L$10110,0),MATCH(M$5,'Bin Analysis'!$C$2:$S$2,0))," ")))</f>
        <v>19</v>
      </c>
      <c r="N246" s="68">
        <f>IF($L246=" "," ",(IF($M246=FALSE," ",(IF($M246&gt;0,INDEX('Bin Analysis'!$C$3:$S$10110,MATCH($L246,'Bin Analysis'!$L$3:$L$10110,0),MATCH(N$5,'Bin Analysis'!$C$2:$S$2,0))," ")))))</f>
        <v>0</v>
      </c>
      <c r="O246" s="68">
        <f>IF($L246=" "," ",(IF($M246=FALSE," ",(IF($M246&gt;0,INDEX('Bin Analysis'!$C$3:$S$10110,MATCH($L246,'Bin Analysis'!$L$3:$L$10110,0),MATCH(O$5,'Bin Analysis'!$C$2:$S$2,0))," ")))))</f>
        <v>5.5555555555555552E-2</v>
      </c>
      <c r="P246" s="68">
        <f>IF($L246=" "," ",(IF($M246=FALSE," ",(IF($M246&gt;0,INDEX('Bin Analysis'!$C$3:$S$10110,MATCH($L246,'Bin Analysis'!$L$3:$L$10110,0),MATCH(P$5,'Bin Analysis'!$C$2:$S$2,0))," ")))))</f>
        <v>0.7</v>
      </c>
      <c r="Q246" s="68">
        <f>IF($L246=" "," ",(IF($M246=FALSE," ",(IF($M246&gt;0,INDEX('Bin Analysis'!$C$3:$S$10110,MATCH($L246,'Bin Analysis'!$L$3:$L$10110,0),MATCH(Q$5,'Bin Analysis'!$C$2:$S$2,0))," ")))))</f>
        <v>0.65217391304347827</v>
      </c>
      <c r="R246" s="68">
        <f>IF($L246=" "," ",(IF($M246=FALSE," ",(IF($M246&gt;0,INDEX('Bin Analysis'!$C$3:$S$10110,MATCH($L246,'Bin Analysis'!$L$3:$L$10110,0),MATCH(R$5,'Bin Analysis'!$C$2:$S$2,0))," ")))))</f>
        <v>0.3888888888888889</v>
      </c>
      <c r="S246" s="68" t="str">
        <f>IF($L246=" "," ",(IF($M246=FALSE," ",(IF($M246&gt;0,INDEX('Bin Analysis'!$C$3:$S$10110,MATCH($L246,'Bin Analysis'!$L$3:$L$10110,0),MATCH(S$5,'Bin Analysis'!$C$2:$S$2,0))," ")))))</f>
        <v>no</v>
      </c>
      <c r="T246" s="68">
        <f>Assignments!K245</f>
        <v>0.41537075444444443</v>
      </c>
      <c r="U246" s="68">
        <f>Assignments!L245</f>
        <v>0.32027393133260396</v>
      </c>
      <c r="V246" s="74" t="str">
        <f>Assignments!V245</f>
        <v>Rheostat</v>
      </c>
    </row>
    <row r="247" spans="1:22" x14ac:dyDescent="0.25">
      <c r="A247" s="89" t="s">
        <v>154</v>
      </c>
      <c r="B247" s="79">
        <v>18</v>
      </c>
      <c r="C247" s="79" t="s">
        <v>155</v>
      </c>
      <c r="D247" s="79">
        <v>0.96389184000000006</v>
      </c>
      <c r="E247" s="79">
        <v>9.2199950000000003E-2</v>
      </c>
      <c r="G247" s="40">
        <f>IFERROR('Data Transformation'!M245," ")</f>
        <v>240</v>
      </c>
      <c r="L247" s="66">
        <f t="shared" si="4"/>
        <v>241</v>
      </c>
      <c r="M247" s="67">
        <f>IF(L247=" "," ",(IF($L247&gt;0,INDEX('Bin Analysis'!$C$3:$S$10110,MATCH($L247,'Bin Analysis'!$L$3:$L$10110,0),MATCH(M$5,'Bin Analysis'!$C$2:$S$2,0))," ")))</f>
        <v>18</v>
      </c>
      <c r="N247" s="68">
        <f>IF($L247=" "," ",(IF($M247=FALSE," ",(IF($M247&gt;0,INDEX('Bin Analysis'!$C$3:$S$10110,MATCH($L247,'Bin Analysis'!$L$3:$L$10110,0),MATCH(N$5,'Bin Analysis'!$C$2:$S$2,0))," ")))))</f>
        <v>0</v>
      </c>
      <c r="O247" s="68">
        <f>IF($L247=" "," ",(IF($M247=FALSE," ",(IF($M247&gt;0,INDEX('Bin Analysis'!$C$3:$S$10110,MATCH($L247,'Bin Analysis'!$L$3:$L$10110,0),MATCH(O$5,'Bin Analysis'!$C$2:$S$2,0))," ")))))</f>
        <v>0</v>
      </c>
      <c r="P247" s="68">
        <f>IF($L247=" "," ",(IF($M247=FALSE," ",(IF($M247&gt;0,INDEX('Bin Analysis'!$C$3:$S$10110,MATCH($L247,'Bin Analysis'!$L$3:$L$10110,0),MATCH(P$5,'Bin Analysis'!$C$2:$S$2,0))," ")))))</f>
        <v>0.3</v>
      </c>
      <c r="Q247" s="68">
        <f>IF($L247=" "," ",(IF($M247=FALSE," ",(IF($M247&gt;0,INDEX('Bin Analysis'!$C$3:$S$10110,MATCH($L247,'Bin Analysis'!$L$3:$L$10110,0),MATCH(Q$5,'Bin Analysis'!$C$2:$S$2,0))," ")))))</f>
        <v>0.21739130434782608</v>
      </c>
      <c r="R247" s="68">
        <f>IF($L247=" "," ",(IF($M247=FALSE," ",(IF($M247&gt;0,INDEX('Bin Analysis'!$C$3:$S$10110,MATCH($L247,'Bin Analysis'!$L$3:$L$10110,0),MATCH(R$5,'Bin Analysis'!$C$2:$S$2,0))," ")))))</f>
        <v>0.94117647058823528</v>
      </c>
      <c r="S247" s="68" t="str">
        <f>IF($L247=" "," ",(IF($M247=FALSE," ",(IF($M247&gt;0,INDEX('Bin Analysis'!$C$3:$S$10110,MATCH($L247,'Bin Analysis'!$L$3:$L$10110,0),MATCH(S$5,'Bin Analysis'!$C$2:$S$2,0))," ")))))</f>
        <v>no</v>
      </c>
      <c r="T247" s="68">
        <f>Assignments!K246</f>
        <v>6.3369976470588243E-2</v>
      </c>
      <c r="U247" s="68">
        <f>Assignments!L246</f>
        <v>0.17930967450961857</v>
      </c>
      <c r="V247" s="74" t="str">
        <f>Assignments!V246</f>
        <v>Toggle</v>
      </c>
    </row>
    <row r="248" spans="1:22" x14ac:dyDescent="0.25">
      <c r="A248" s="89" t="s">
        <v>154</v>
      </c>
      <c r="B248" s="79">
        <v>18</v>
      </c>
      <c r="C248" s="79" t="s">
        <v>143</v>
      </c>
      <c r="D248" s="79">
        <v>1.0034299900000001</v>
      </c>
      <c r="E248" s="79">
        <v>9.1873120000000003E-2</v>
      </c>
      <c r="G248" s="40">
        <f>IFERROR('Data Transformation'!M246," ")</f>
        <v>241</v>
      </c>
      <c r="L248" s="66">
        <f t="shared" si="4"/>
        <v>242</v>
      </c>
      <c r="M248" s="67">
        <f>IF(L248=" "," ",(IF($L248&gt;0,INDEX('Bin Analysis'!$C$3:$S$10110,MATCH($L248,'Bin Analysis'!$L$3:$L$10110,0),MATCH(M$5,'Bin Analysis'!$C$2:$S$2,0))," ")))</f>
        <v>20</v>
      </c>
      <c r="N248" s="68">
        <f>IF($L248=" "," ",(IF($M248=FALSE," ",(IF($M248&gt;0,INDEX('Bin Analysis'!$C$3:$S$10110,MATCH($L248,'Bin Analysis'!$L$3:$L$10110,0),MATCH(N$5,'Bin Analysis'!$C$2:$S$2,0))," ")))))</f>
        <v>0</v>
      </c>
      <c r="O248" s="68">
        <f>IF($L248=" "," ",(IF($M248=FALSE," ",(IF($M248&gt;0,INDEX('Bin Analysis'!$C$3:$S$10110,MATCH($L248,'Bin Analysis'!$L$3:$L$10110,0),MATCH(O$5,'Bin Analysis'!$C$2:$S$2,0))," ")))))</f>
        <v>0</v>
      </c>
      <c r="P248" s="68">
        <f>IF($L248=" "," ",(IF($M248=FALSE," ",(IF($M248&gt;0,INDEX('Bin Analysis'!$C$3:$S$10110,MATCH($L248,'Bin Analysis'!$L$3:$L$10110,0),MATCH(P$5,'Bin Analysis'!$C$2:$S$2,0))," ")))))</f>
        <v>0.3</v>
      </c>
      <c r="Q248" s="68">
        <f>IF($L248=" "," ",(IF($M248=FALSE," ",(IF($M248&gt;0,INDEX('Bin Analysis'!$C$3:$S$10110,MATCH($L248,'Bin Analysis'!$L$3:$L$10110,0),MATCH(Q$5,'Bin Analysis'!$C$2:$S$2,0))," ")))))</f>
        <v>0.21739130434782608</v>
      </c>
      <c r="R248" s="68">
        <f>IF($L248=" "," ",(IF($M248=FALSE," ",(IF($M248&gt;0,INDEX('Bin Analysis'!$C$3:$S$10110,MATCH($L248,'Bin Analysis'!$L$3:$L$10110,0),MATCH(R$5,'Bin Analysis'!$C$2:$S$2,0))," ")))))</f>
        <v>0.89473684210526316</v>
      </c>
      <c r="S248" s="68" t="str">
        <f>IF($L248=" "," ",(IF($M248=FALSE," ",(IF($M248&gt;0,INDEX('Bin Analysis'!$C$3:$S$10110,MATCH($L248,'Bin Analysis'!$L$3:$L$10110,0),MATCH(S$5,'Bin Analysis'!$C$2:$S$2,0))," ")))))</f>
        <v>no</v>
      </c>
      <c r="T248" s="68">
        <f>Assignments!K247</f>
        <v>0.14035663578947369</v>
      </c>
      <c r="U248" s="68">
        <f>Assignments!L247</f>
        <v>0.24975338091538082</v>
      </c>
      <c r="V248" s="74" t="str">
        <f>Assignments!V247</f>
        <v>Toggle</v>
      </c>
    </row>
    <row r="249" spans="1:22" x14ac:dyDescent="0.25">
      <c r="A249" s="89" t="s">
        <v>154</v>
      </c>
      <c r="B249" s="79">
        <v>18</v>
      </c>
      <c r="C249" s="79" t="s">
        <v>158</v>
      </c>
      <c r="D249" s="79">
        <v>1.0058699</v>
      </c>
      <c r="E249" s="79">
        <v>6.6019159999999993E-2</v>
      </c>
      <c r="G249" s="40">
        <f>IFERROR('Data Transformation'!M247," ")</f>
        <v>242</v>
      </c>
      <c r="L249" s="66">
        <f t="shared" si="4"/>
        <v>243</v>
      </c>
      <c r="M249" s="67">
        <f>IF(L249=" "," ",(IF($L249&gt;0,INDEX('Bin Analysis'!$C$3:$S$10110,MATCH($L249,'Bin Analysis'!$L$3:$L$10110,0),MATCH(M$5,'Bin Analysis'!$C$2:$S$2,0))," ")))</f>
        <v>17</v>
      </c>
      <c r="N249" s="68">
        <f>IF($L249=" "," ",(IF($M249=FALSE," ",(IF($M249&gt;0,INDEX('Bin Analysis'!$C$3:$S$10110,MATCH($L249,'Bin Analysis'!$L$3:$L$10110,0),MATCH(N$5,'Bin Analysis'!$C$2:$S$2,0))," ")))))</f>
        <v>0</v>
      </c>
      <c r="O249" s="68">
        <f>IF($L249=" "," ",(IF($M249=FALSE," ",(IF($M249&gt;0,INDEX('Bin Analysis'!$C$3:$S$10110,MATCH($L249,'Bin Analysis'!$L$3:$L$10110,0),MATCH(O$5,'Bin Analysis'!$C$2:$S$2,0))," ")))))</f>
        <v>0</v>
      </c>
      <c r="P249" s="68">
        <f>IF($L249=" "," ",(IF($M249=FALSE," ",(IF($M249&gt;0,INDEX('Bin Analysis'!$C$3:$S$10110,MATCH($L249,'Bin Analysis'!$L$3:$L$10110,0),MATCH(P$5,'Bin Analysis'!$C$2:$S$2,0))," ")))))</f>
        <v>0.2</v>
      </c>
      <c r="Q249" s="68">
        <f>IF($L249=" "," ",(IF($M249=FALSE," ",(IF($M249&gt;0,INDEX('Bin Analysis'!$C$3:$S$10110,MATCH($L249,'Bin Analysis'!$L$3:$L$10110,0),MATCH(Q$5,'Bin Analysis'!$C$2:$S$2,0))," ")))))</f>
        <v>8.6956521739130432E-2</v>
      </c>
      <c r="R249" s="68">
        <f>IF($L249=" "," ",(IF($M249=FALSE," ",(IF($M249&gt;0,INDEX('Bin Analysis'!$C$3:$S$10110,MATCH($L249,'Bin Analysis'!$L$3:$L$10110,0),MATCH(R$5,'Bin Analysis'!$C$2:$S$2,0))," ")))))</f>
        <v>1</v>
      </c>
      <c r="S249" s="68" t="str">
        <f>IF($L249=" "," ",(IF($M249=FALSE," ",(IF($M249&gt;0,INDEX('Bin Analysis'!$C$3:$S$10110,MATCH($L249,'Bin Analysis'!$L$3:$L$10110,0),MATCH(S$5,'Bin Analysis'!$C$2:$S$2,0))," ")))))</f>
        <v>yes</v>
      </c>
      <c r="T249" s="68">
        <f>Assignments!K248</f>
        <v>6.2808689375000004E-2</v>
      </c>
      <c r="U249" s="68">
        <f>Assignments!L248</f>
        <v>0.11023442587973561</v>
      </c>
      <c r="V249" s="74" t="str">
        <f>Assignments!V248</f>
        <v>Toggle</v>
      </c>
    </row>
    <row r="250" spans="1:22" x14ac:dyDescent="0.25">
      <c r="A250" s="89" t="s">
        <v>154</v>
      </c>
      <c r="B250" s="79">
        <v>18</v>
      </c>
      <c r="C250" s="79" t="s">
        <v>146</v>
      </c>
      <c r="D250" s="79">
        <v>1.0249945199999999</v>
      </c>
      <c r="E250" s="79">
        <v>3.9496299999999998E-2</v>
      </c>
      <c r="G250" s="40">
        <f>IFERROR('Data Transformation'!M248," ")</f>
        <v>243</v>
      </c>
      <c r="L250" s="66">
        <f t="shared" si="4"/>
        <v>244</v>
      </c>
      <c r="M250" s="67">
        <f>IF(L250=" "," ",(IF($L250&gt;0,INDEX('Bin Analysis'!$C$3:$S$10110,MATCH($L250,'Bin Analysis'!$L$3:$L$10110,0),MATCH(M$5,'Bin Analysis'!$C$2:$S$2,0))," ")))</f>
        <v>15</v>
      </c>
      <c r="N250" s="68">
        <f>IF($L250=" "," ",(IF($M250=FALSE," ",(IF($M250&gt;0,INDEX('Bin Analysis'!$C$3:$S$10110,MATCH($L250,'Bin Analysis'!$L$3:$L$10110,0),MATCH(N$5,'Bin Analysis'!$C$2:$S$2,0))," ")))))</f>
        <v>0</v>
      </c>
      <c r="O250" s="68">
        <f>IF($L250=" "," ",(IF($M250=FALSE," ",(IF($M250&gt;0,INDEX('Bin Analysis'!$C$3:$S$10110,MATCH($L250,'Bin Analysis'!$L$3:$L$10110,0),MATCH(O$5,'Bin Analysis'!$C$2:$S$2,0))," ")))))</f>
        <v>0.14285714285714285</v>
      </c>
      <c r="P250" s="68">
        <f>IF($L250=" "," ",(IF($M250=FALSE," ",(IF($M250&gt;0,INDEX('Bin Analysis'!$C$3:$S$10110,MATCH($L250,'Bin Analysis'!$L$3:$L$10110,0),MATCH(P$5,'Bin Analysis'!$C$2:$S$2,0))," ")))))</f>
        <v>0.4</v>
      </c>
      <c r="Q250" s="68">
        <f>IF($L250=" "," ",(IF($M250=FALSE," ",(IF($M250&gt;0,INDEX('Bin Analysis'!$C$3:$S$10110,MATCH($L250,'Bin Analysis'!$L$3:$L$10110,0),MATCH(Q$5,'Bin Analysis'!$C$2:$S$2,0))," ")))))</f>
        <v>0.30434782608695654</v>
      </c>
      <c r="R250" s="68">
        <f>IF($L250=" "," ",(IF($M250=FALSE," ",(IF($M250&gt;0,INDEX('Bin Analysis'!$C$3:$S$10110,MATCH($L250,'Bin Analysis'!$L$3:$L$10110,0),MATCH(R$5,'Bin Analysis'!$C$2:$S$2,0))," ")))))</f>
        <v>0.7857142857142857</v>
      </c>
      <c r="S250" s="68" t="str">
        <f>IF($L250=" "," ",(IF($M250=FALSE," ",(IF($M250&gt;0,INDEX('Bin Analysis'!$C$3:$S$10110,MATCH($L250,'Bin Analysis'!$L$3:$L$10110,0),MATCH(S$5,'Bin Analysis'!$C$2:$S$2,0))," ")))))</f>
        <v>no</v>
      </c>
      <c r="T250" s="68">
        <f>Assignments!K249</f>
        <v>0.20876586642857142</v>
      </c>
      <c r="U250" s="68">
        <f>Assignments!L249</f>
        <v>0.40437221448808613</v>
      </c>
      <c r="V250" s="74" t="str">
        <f>Assignments!V249</f>
        <v>Toggle</v>
      </c>
    </row>
    <row r="251" spans="1:22" x14ac:dyDescent="0.25">
      <c r="A251" s="89" t="s">
        <v>154</v>
      </c>
      <c r="B251" s="79">
        <v>18</v>
      </c>
      <c r="C251" s="79" t="s">
        <v>156</v>
      </c>
      <c r="D251" s="79">
        <v>1.0258567300000001</v>
      </c>
      <c r="E251" s="79">
        <v>6.3919809999999994E-2</v>
      </c>
      <c r="G251" s="40">
        <f>IFERROR('Data Transformation'!M249," ")</f>
        <v>244</v>
      </c>
      <c r="L251" s="66">
        <f t="shared" si="4"/>
        <v>245</v>
      </c>
      <c r="M251" s="67">
        <f>IF(L251=" "," ",(IF($L251&gt;0,INDEX('Bin Analysis'!$C$3:$S$10110,MATCH($L251,'Bin Analysis'!$L$3:$L$10110,0),MATCH(M$5,'Bin Analysis'!$C$2:$S$2,0))," ")))</f>
        <v>17</v>
      </c>
      <c r="N251" s="68">
        <f>IF($L251=" "," ",(IF($M251=FALSE," ",(IF($M251&gt;0,INDEX('Bin Analysis'!$C$3:$S$10110,MATCH($L251,'Bin Analysis'!$L$3:$L$10110,0),MATCH(N$5,'Bin Analysis'!$C$2:$S$2,0))," ")))))</f>
        <v>0</v>
      </c>
      <c r="O251" s="68">
        <f>IF($L251=" "," ",(IF($M251=FALSE," ",(IF($M251&gt;0,INDEX('Bin Analysis'!$C$3:$S$10110,MATCH($L251,'Bin Analysis'!$L$3:$L$10110,0),MATCH(O$5,'Bin Analysis'!$C$2:$S$2,0))," ")))))</f>
        <v>0</v>
      </c>
      <c r="P251" s="68">
        <f>IF($L251=" "," ",(IF($M251=FALSE," ",(IF($M251&gt;0,INDEX('Bin Analysis'!$C$3:$S$10110,MATCH($L251,'Bin Analysis'!$L$3:$L$10110,0),MATCH(P$5,'Bin Analysis'!$C$2:$S$2,0))," ")))))</f>
        <v>0.3</v>
      </c>
      <c r="Q251" s="68">
        <f>IF($L251=" "," ",(IF($M251=FALSE," ",(IF($M251&gt;0,INDEX('Bin Analysis'!$C$3:$S$10110,MATCH($L251,'Bin Analysis'!$L$3:$L$10110,0),MATCH(Q$5,'Bin Analysis'!$C$2:$S$2,0))," ")))))</f>
        <v>0.21739130434782608</v>
      </c>
      <c r="R251" s="68">
        <f>IF($L251=" "," ",(IF($M251=FALSE," ",(IF($M251&gt;0,INDEX('Bin Analysis'!$C$3:$S$10110,MATCH($L251,'Bin Analysis'!$L$3:$L$10110,0),MATCH(R$5,'Bin Analysis'!$C$2:$S$2,0))," ")))))</f>
        <v>0.9375</v>
      </c>
      <c r="S251" s="68" t="str">
        <f>IF($L251=" "," ",(IF($M251=FALSE," ",(IF($M251&gt;0,INDEX('Bin Analysis'!$C$3:$S$10110,MATCH($L251,'Bin Analysis'!$L$3:$L$10110,0),MATCH(S$5,'Bin Analysis'!$C$2:$S$2,0))," ")))))</f>
        <v>no</v>
      </c>
      <c r="T251" s="68">
        <f>Assignments!K250</f>
        <v>6.4947543750000003E-2</v>
      </c>
      <c r="U251" s="68">
        <f>Assignments!L250</f>
        <v>0.18313339293279335</v>
      </c>
      <c r="V251" s="74" t="str">
        <f>Assignments!V250</f>
        <v>Toggle</v>
      </c>
    </row>
    <row r="252" spans="1:22" x14ac:dyDescent="0.25">
      <c r="A252" s="89" t="s">
        <v>150</v>
      </c>
      <c r="B252" s="79">
        <v>19</v>
      </c>
      <c r="C252" s="79" t="s">
        <v>156</v>
      </c>
      <c r="D252" s="79">
        <v>0.48047983</v>
      </c>
      <c r="E252" s="79">
        <v>5.5565950000000003E-2</v>
      </c>
      <c r="G252" s="40">
        <f>IFERROR('Data Transformation'!M250," ")</f>
        <v>245</v>
      </c>
      <c r="L252" s="66">
        <f t="shared" si="4"/>
        <v>246</v>
      </c>
      <c r="M252" s="67">
        <f>IF(L252=" "," ",(IF($L252&gt;0,INDEX('Bin Analysis'!$C$3:$S$10110,MATCH($L252,'Bin Analysis'!$L$3:$L$10110,0),MATCH(M$5,'Bin Analysis'!$C$2:$S$2,0))," ")))</f>
        <v>19</v>
      </c>
      <c r="N252" s="68">
        <f>IF($L252=" "," ",(IF($M252=FALSE," ",(IF($M252&gt;0,INDEX('Bin Analysis'!$C$3:$S$10110,MATCH($L252,'Bin Analysis'!$L$3:$L$10110,0),MATCH(N$5,'Bin Analysis'!$C$2:$S$2,0))," ")))))</f>
        <v>0</v>
      </c>
      <c r="O252" s="68">
        <f>IF($L252=" "," ",(IF($M252=FALSE," ",(IF($M252&gt;0,INDEX('Bin Analysis'!$C$3:$S$10110,MATCH($L252,'Bin Analysis'!$L$3:$L$10110,0),MATCH(O$5,'Bin Analysis'!$C$2:$S$2,0))," ")))))</f>
        <v>0</v>
      </c>
      <c r="P252" s="68">
        <f>IF($L252=" "," ",(IF($M252=FALSE," ",(IF($M252&gt;0,INDEX('Bin Analysis'!$C$3:$S$10110,MATCH($L252,'Bin Analysis'!$L$3:$L$10110,0),MATCH(P$5,'Bin Analysis'!$C$2:$S$2,0))," ")))))</f>
        <v>0.6</v>
      </c>
      <c r="Q252" s="68">
        <f>IF($L252=" "," ",(IF($M252=FALSE," ",(IF($M252&gt;0,INDEX('Bin Analysis'!$C$3:$S$10110,MATCH($L252,'Bin Analysis'!$L$3:$L$10110,0),MATCH(Q$5,'Bin Analysis'!$C$2:$S$2,0))," ")))))</f>
        <v>0.56521739130434778</v>
      </c>
      <c r="R252" s="68">
        <f>IF($L252=" "," ",(IF($M252=FALSE," ",(IF($M252&gt;0,INDEX('Bin Analysis'!$C$3:$S$10110,MATCH($L252,'Bin Analysis'!$L$3:$L$10110,0),MATCH(R$5,'Bin Analysis'!$C$2:$S$2,0))," ")))))</f>
        <v>0.55555555555555558</v>
      </c>
      <c r="S252" s="68" t="str">
        <f>IF($L252=" "," ",(IF($M252=FALSE," ",(IF($M252&gt;0,INDEX('Bin Analysis'!$C$3:$S$10110,MATCH($L252,'Bin Analysis'!$L$3:$L$10110,0),MATCH(S$5,'Bin Analysis'!$C$2:$S$2,0))," ")))))</f>
        <v>no</v>
      </c>
      <c r="T252" s="68">
        <f>Assignments!K251</f>
        <v>0.28821452166666667</v>
      </c>
      <c r="U252" s="68">
        <f>Assignments!L251</f>
        <v>0.22485841259614253</v>
      </c>
      <c r="V252" s="74" t="str">
        <f>Assignments!V251</f>
        <v>Rheostat</v>
      </c>
    </row>
    <row r="253" spans="1:22" x14ac:dyDescent="0.25">
      <c r="A253" s="89" t="s">
        <v>150</v>
      </c>
      <c r="B253" s="79">
        <v>19</v>
      </c>
      <c r="C253" s="79" t="s">
        <v>158</v>
      </c>
      <c r="D253" s="79">
        <v>0.53470353000000004</v>
      </c>
      <c r="E253" s="79">
        <v>4.7377259999999997E-2</v>
      </c>
      <c r="G253" s="40">
        <f>IFERROR('Data Transformation'!M251," ")</f>
        <v>246</v>
      </c>
      <c r="L253" s="66">
        <f t="shared" si="4"/>
        <v>247</v>
      </c>
      <c r="M253" s="67">
        <f>IF(L253=" "," ",(IF($L253&gt;0,INDEX('Bin Analysis'!$C$3:$S$10110,MATCH($L253,'Bin Analysis'!$L$3:$L$10110,0),MATCH(M$5,'Bin Analysis'!$C$2:$S$2,0))," ")))</f>
        <v>19</v>
      </c>
      <c r="N253" s="68">
        <f>IF($L253=" "," ",(IF($M253=FALSE," ",(IF($M253&gt;0,INDEX('Bin Analysis'!$C$3:$S$10110,MATCH($L253,'Bin Analysis'!$L$3:$L$10110,0),MATCH(N$5,'Bin Analysis'!$C$2:$S$2,0))," ")))))</f>
        <v>0.1111111111111111</v>
      </c>
      <c r="O253" s="68">
        <f>IF($L253=" "," ",(IF($M253=FALSE," ",(IF($M253&gt;0,INDEX('Bin Analysis'!$C$3:$S$10110,MATCH($L253,'Bin Analysis'!$L$3:$L$10110,0),MATCH(O$5,'Bin Analysis'!$C$2:$S$2,0))," ")))))</f>
        <v>0.27777777777777779</v>
      </c>
      <c r="P253" s="68">
        <f>IF($L253=" "," ",(IF($M253=FALSE," ",(IF($M253&gt;0,INDEX('Bin Analysis'!$C$3:$S$10110,MATCH($L253,'Bin Analysis'!$L$3:$L$10110,0),MATCH(P$5,'Bin Analysis'!$C$2:$S$2,0))," ")))))</f>
        <v>0.7</v>
      </c>
      <c r="Q253" s="68">
        <f>IF($L253=" "," ",(IF($M253=FALSE," ",(IF($M253&gt;0,INDEX('Bin Analysis'!$C$3:$S$10110,MATCH($L253,'Bin Analysis'!$L$3:$L$10110,0),MATCH(Q$5,'Bin Analysis'!$C$2:$S$2,0))," ")))))</f>
        <v>0.60869565217391308</v>
      </c>
      <c r="R253" s="68">
        <f>IF($L253=" "," ",(IF($M253=FALSE," ",(IF($M253&gt;0,INDEX('Bin Analysis'!$C$3:$S$10110,MATCH($L253,'Bin Analysis'!$L$3:$L$10110,0),MATCH(R$5,'Bin Analysis'!$C$2:$S$2,0))," ")))))</f>
        <v>5.5555555555555552E-2</v>
      </c>
      <c r="S253" s="68" t="str">
        <f>IF($L253=" "," ",(IF($M253=FALSE," ",(IF($M253&gt;0,INDEX('Bin Analysis'!$C$3:$S$10110,MATCH($L253,'Bin Analysis'!$L$3:$L$10110,0),MATCH(S$5,'Bin Analysis'!$C$2:$S$2,0))," ")))))</f>
        <v>no</v>
      </c>
      <c r="T253" s="68">
        <f>Assignments!K252</f>
        <v>0.78753558444444449</v>
      </c>
      <c r="U253" s="68">
        <f>Assignments!L252</f>
        <v>0.26449882137274883</v>
      </c>
      <c r="V253" s="74" t="str">
        <f>Assignments!V252</f>
        <v>Rheostat</v>
      </c>
    </row>
    <row r="254" spans="1:22" x14ac:dyDescent="0.25">
      <c r="A254" s="89" t="s">
        <v>150</v>
      </c>
      <c r="B254" s="79">
        <v>19</v>
      </c>
      <c r="C254" s="79" t="s">
        <v>149</v>
      </c>
      <c r="D254" s="79">
        <v>0.62027093</v>
      </c>
      <c r="E254" s="79">
        <v>4.515334E-2</v>
      </c>
      <c r="G254" s="40">
        <f>IFERROR('Data Transformation'!M252," ")</f>
        <v>247</v>
      </c>
      <c r="L254" s="66">
        <f t="shared" si="4"/>
        <v>248</v>
      </c>
      <c r="M254" s="67">
        <f>IF(L254=" "," ",(IF($L254&gt;0,INDEX('Bin Analysis'!$C$3:$S$10110,MATCH($L254,'Bin Analysis'!$L$3:$L$10110,0),MATCH(M$5,'Bin Analysis'!$C$2:$S$2,0))," ")))</f>
        <v>17</v>
      </c>
      <c r="N254" s="68">
        <f>IF($L254=" "," ",(IF($M254=FALSE," ",(IF($M254&gt;0,INDEX('Bin Analysis'!$C$3:$S$10110,MATCH($L254,'Bin Analysis'!$L$3:$L$10110,0),MATCH(N$5,'Bin Analysis'!$C$2:$S$2,0))," ")))))</f>
        <v>0</v>
      </c>
      <c r="O254" s="68">
        <f>IF($L254=" "," ",(IF($M254=FALSE," ",(IF($M254&gt;0,INDEX('Bin Analysis'!$C$3:$S$10110,MATCH($L254,'Bin Analysis'!$L$3:$L$10110,0),MATCH(O$5,'Bin Analysis'!$C$2:$S$2,0))," ")))))</f>
        <v>6.25E-2</v>
      </c>
      <c r="P254" s="68">
        <f>IF($L254=" "," ",(IF($M254=FALSE," ",(IF($M254&gt;0,INDEX('Bin Analysis'!$C$3:$S$10110,MATCH($L254,'Bin Analysis'!$L$3:$L$10110,0),MATCH(P$5,'Bin Analysis'!$C$2:$S$2,0))," ")))))</f>
        <v>0.3</v>
      </c>
      <c r="Q254" s="68">
        <f>IF($L254=" "," ",(IF($M254=FALSE," ",(IF($M254&gt;0,INDEX('Bin Analysis'!$C$3:$S$10110,MATCH($L254,'Bin Analysis'!$L$3:$L$10110,0),MATCH(Q$5,'Bin Analysis'!$C$2:$S$2,0))," ")))))</f>
        <v>0.17391304347826086</v>
      </c>
      <c r="R254" s="68">
        <f>IF($L254=" "," ",(IF($M254=FALSE," ",(IF($M254&gt;0,INDEX('Bin Analysis'!$C$3:$S$10110,MATCH($L254,'Bin Analysis'!$L$3:$L$10110,0),MATCH(R$5,'Bin Analysis'!$C$2:$S$2,0))," ")))))</f>
        <v>0.9375</v>
      </c>
      <c r="S254" s="68" t="str">
        <f>IF($L254=" "," ",(IF($M254=FALSE," ",(IF($M254&gt;0,INDEX('Bin Analysis'!$C$3:$S$10110,MATCH($L254,'Bin Analysis'!$L$3:$L$10110,0),MATCH(S$5,'Bin Analysis'!$C$2:$S$2,0))," ")))))</f>
        <v>no</v>
      </c>
      <c r="T254" s="68">
        <f>Assignments!K253</f>
        <v>0.10772260624999999</v>
      </c>
      <c r="U254" s="68">
        <f>Assignments!L253</f>
        <v>0.23204250066315779</v>
      </c>
      <c r="V254" s="74" t="str">
        <f>Assignments!V253</f>
        <v>Toggle</v>
      </c>
    </row>
    <row r="255" spans="1:22" x14ac:dyDescent="0.25">
      <c r="A255" s="89" t="s">
        <v>150</v>
      </c>
      <c r="B255" s="79">
        <v>19</v>
      </c>
      <c r="C255" s="79" t="s">
        <v>143</v>
      </c>
      <c r="D255" s="79">
        <v>0.65314159999999999</v>
      </c>
      <c r="E255" s="79">
        <v>5.280729E-2</v>
      </c>
      <c r="G255" s="40">
        <f>IFERROR('Data Transformation'!M253," ")</f>
        <v>248</v>
      </c>
      <c r="L255" s="66">
        <f t="shared" si="4"/>
        <v>249</v>
      </c>
      <c r="M255" s="67">
        <f>IF(L255=" "," ",(IF($L255&gt;0,INDEX('Bin Analysis'!$C$3:$S$10110,MATCH($L255,'Bin Analysis'!$L$3:$L$10110,0),MATCH(M$5,'Bin Analysis'!$C$2:$S$2,0))," ")))</f>
        <v>18</v>
      </c>
      <c r="N255" s="68">
        <f>IF($L255=" "," ",(IF($M255=FALSE," ",(IF($M255&gt;0,INDEX('Bin Analysis'!$C$3:$S$10110,MATCH($L255,'Bin Analysis'!$L$3:$L$10110,0),MATCH(N$5,'Bin Analysis'!$C$2:$S$2,0))," ")))))</f>
        <v>5.8823529411764705E-2</v>
      </c>
      <c r="O255" s="68">
        <f>IF($L255=" "," ",(IF($M255=FALSE," ",(IF($M255&gt;0,INDEX('Bin Analysis'!$C$3:$S$10110,MATCH($L255,'Bin Analysis'!$L$3:$L$10110,0),MATCH(O$5,'Bin Analysis'!$C$2:$S$2,0))," ")))))</f>
        <v>0.41176470588235292</v>
      </c>
      <c r="P255" s="68">
        <f>IF($L255=" "," ",(IF($M255=FALSE," ",(IF($M255&gt;0,INDEX('Bin Analysis'!$C$3:$S$10110,MATCH($L255,'Bin Analysis'!$L$3:$L$10110,0),MATCH(P$5,'Bin Analysis'!$C$2:$S$2,0))," ")))))</f>
        <v>0.7</v>
      </c>
      <c r="Q255" s="68">
        <f>IF($L255=" "," ",(IF($M255=FALSE," ",(IF($M255&gt;0,INDEX('Bin Analysis'!$C$3:$S$10110,MATCH($L255,'Bin Analysis'!$L$3:$L$10110,0),MATCH(Q$5,'Bin Analysis'!$C$2:$S$2,0))," ")))))</f>
        <v>0.65217391304347827</v>
      </c>
      <c r="R255" s="68">
        <f>IF($L255=" "," ",(IF($M255=FALSE," ",(IF($M255&gt;0,INDEX('Bin Analysis'!$C$3:$S$10110,MATCH($L255,'Bin Analysis'!$L$3:$L$10110,0),MATCH(R$5,'Bin Analysis'!$C$2:$S$2,0))," ")))))</f>
        <v>0.11764705882352941</v>
      </c>
      <c r="S255" s="68" t="str">
        <f>IF($L255=" "," ",(IF($M255=FALSE," ",(IF($M255&gt;0,INDEX('Bin Analysis'!$C$3:$S$10110,MATCH($L255,'Bin Analysis'!$L$3:$L$10110,0),MATCH(S$5,'Bin Analysis'!$C$2:$S$2,0))," ")))))</f>
        <v>no</v>
      </c>
      <c r="T255" s="68">
        <f>Assignments!K254</f>
        <v>0.78735525294117648</v>
      </c>
      <c r="U255" s="68">
        <f>Assignments!L254</f>
        <v>0.29105283357991668</v>
      </c>
      <c r="V255" s="74" t="str">
        <f>Assignments!V254</f>
        <v>Rheostat</v>
      </c>
    </row>
    <row r="256" spans="1:22" x14ac:dyDescent="0.25">
      <c r="A256" s="89" t="s">
        <v>150</v>
      </c>
      <c r="B256" s="79">
        <v>19</v>
      </c>
      <c r="C256" s="79" t="s">
        <v>151</v>
      </c>
      <c r="D256" s="79">
        <v>0.67411304999999999</v>
      </c>
      <c r="E256" s="79">
        <v>3.6671740000000001E-2</v>
      </c>
      <c r="G256" s="40">
        <f>IFERROR('Data Transformation'!M254," ")</f>
        <v>249</v>
      </c>
      <c r="L256" s="66">
        <f t="shared" si="4"/>
        <v>250</v>
      </c>
      <c r="M256" s="67">
        <f>IF(L256=" "," ",(IF($L256&gt;0,INDEX('Bin Analysis'!$C$3:$S$10110,MATCH($L256,'Bin Analysis'!$L$3:$L$10110,0),MATCH(M$5,'Bin Analysis'!$C$2:$S$2,0))," ")))</f>
        <v>18</v>
      </c>
      <c r="N256" s="68">
        <f>IF($L256=" "," ",(IF($M256=FALSE," ",(IF($M256&gt;0,INDEX('Bin Analysis'!$C$3:$S$10110,MATCH($L256,'Bin Analysis'!$L$3:$L$10110,0),MATCH(N$5,'Bin Analysis'!$C$2:$S$2,0))," ")))))</f>
        <v>5.8823529411764705E-2</v>
      </c>
      <c r="O256" s="68">
        <f>IF($L256=" "," ",(IF($M256=FALSE," ",(IF($M256&gt;0,INDEX('Bin Analysis'!$C$3:$S$10110,MATCH($L256,'Bin Analysis'!$L$3:$L$10110,0),MATCH(O$5,'Bin Analysis'!$C$2:$S$2,0))," ")))))</f>
        <v>0.76470588235294112</v>
      </c>
      <c r="P256" s="68">
        <f>IF($L256=" "," ",(IF($M256=FALSE," ",(IF($M256&gt;0,INDEX('Bin Analysis'!$C$3:$S$10110,MATCH($L256,'Bin Analysis'!$L$3:$L$10110,0),MATCH(P$5,'Bin Analysis'!$C$2:$S$2,0))," ")))))</f>
        <v>0.5</v>
      </c>
      <c r="Q256" s="68">
        <f>IF($L256=" "," ",(IF($M256=FALSE," ",(IF($M256&gt;0,INDEX('Bin Analysis'!$C$3:$S$10110,MATCH($L256,'Bin Analysis'!$L$3:$L$10110,0),MATCH(Q$5,'Bin Analysis'!$C$2:$S$2,0))," ")))))</f>
        <v>0.47826086956521741</v>
      </c>
      <c r="R256" s="68">
        <f>IF($L256=" "," ",(IF($M256=FALSE," ",(IF($M256&gt;0,INDEX('Bin Analysis'!$C$3:$S$10110,MATCH($L256,'Bin Analysis'!$L$3:$L$10110,0),MATCH(R$5,'Bin Analysis'!$C$2:$S$2,0))," ")))))</f>
        <v>0</v>
      </c>
      <c r="S256" s="68" t="str">
        <f>IF($L256=" "," ",(IF($M256=FALSE," ",(IF($M256&gt;0,INDEX('Bin Analysis'!$C$3:$S$10110,MATCH($L256,'Bin Analysis'!$L$3:$L$10110,0),MATCH(S$5,'Bin Analysis'!$C$2:$S$2,0))," ")))))</f>
        <v>no</v>
      </c>
      <c r="T256" s="68">
        <f>Assignments!K255</f>
        <v>0.94986894764705876</v>
      </c>
      <c r="U256" s="68">
        <f>Assignments!L255</f>
        <v>0.13343559209017528</v>
      </c>
      <c r="V256" s="74" t="str">
        <f>Assignments!V255</f>
        <v>Neutral</v>
      </c>
    </row>
    <row r="257" spans="1:22" x14ac:dyDescent="0.25">
      <c r="A257" s="89" t="s">
        <v>150</v>
      </c>
      <c r="B257" s="79">
        <v>19</v>
      </c>
      <c r="C257" s="79" t="s">
        <v>159</v>
      </c>
      <c r="D257" s="79">
        <v>0.76388908</v>
      </c>
      <c r="E257" s="79">
        <v>4.7045820000000002E-2</v>
      </c>
      <c r="G257" s="40">
        <f>IFERROR('Data Transformation'!M255," ")</f>
        <v>250</v>
      </c>
      <c r="L257" s="66">
        <f t="shared" si="4"/>
        <v>251</v>
      </c>
      <c r="M257" s="67">
        <f>IF(L257=" "," ",(IF($L257&gt;0,INDEX('Bin Analysis'!$C$3:$S$10110,MATCH($L257,'Bin Analysis'!$L$3:$L$10110,0),MATCH(M$5,'Bin Analysis'!$C$2:$S$2,0))," ")))</f>
        <v>19</v>
      </c>
      <c r="N257" s="68">
        <f>IF($L257=" "," ",(IF($M257=FALSE," ",(IF($M257&gt;0,INDEX('Bin Analysis'!$C$3:$S$10110,MATCH($L257,'Bin Analysis'!$L$3:$L$10110,0),MATCH(N$5,'Bin Analysis'!$C$2:$S$2,0))," ")))))</f>
        <v>0</v>
      </c>
      <c r="O257" s="68">
        <f>IF($L257=" "," ",(IF($M257=FALSE," ",(IF($M257&gt;0,INDEX('Bin Analysis'!$C$3:$S$10110,MATCH($L257,'Bin Analysis'!$L$3:$L$10110,0),MATCH(O$5,'Bin Analysis'!$C$2:$S$2,0))," ")))))</f>
        <v>0.3888888888888889</v>
      </c>
      <c r="P257" s="68">
        <f>IF($L257=" "," ",(IF($M257=FALSE," ",(IF($M257&gt;0,INDEX('Bin Analysis'!$C$3:$S$10110,MATCH($L257,'Bin Analysis'!$L$3:$L$10110,0),MATCH(P$5,'Bin Analysis'!$C$2:$S$2,0))," ")))))</f>
        <v>0.7</v>
      </c>
      <c r="Q257" s="68">
        <f>IF($L257=" "," ",(IF($M257=FALSE," ",(IF($M257&gt;0,INDEX('Bin Analysis'!$C$3:$S$10110,MATCH($L257,'Bin Analysis'!$L$3:$L$10110,0),MATCH(Q$5,'Bin Analysis'!$C$2:$S$2,0))," ")))))</f>
        <v>0.65217391304347827</v>
      </c>
      <c r="R257" s="68">
        <f>IF($L257=" "," ",(IF($M257=FALSE," ",(IF($M257&gt;0,INDEX('Bin Analysis'!$C$3:$S$10110,MATCH($L257,'Bin Analysis'!$L$3:$L$10110,0),MATCH(R$5,'Bin Analysis'!$C$2:$S$2,0))," ")))))</f>
        <v>0.33333333333333331</v>
      </c>
      <c r="S257" s="68" t="str">
        <f>IF($L257=" "," ",(IF($M257=FALSE," ",(IF($M257&gt;0,INDEX('Bin Analysis'!$C$3:$S$10110,MATCH($L257,'Bin Analysis'!$L$3:$L$10110,0),MATCH(S$5,'Bin Analysis'!$C$2:$S$2,0))," ")))))</f>
        <v>no</v>
      </c>
      <c r="T257" s="68">
        <f>Assignments!K256</f>
        <v>0.58122331277777783</v>
      </c>
      <c r="U257" s="68">
        <f>Assignments!L256</f>
        <v>0.40745960148205396</v>
      </c>
      <c r="V257" s="74" t="str">
        <f>Assignments!V256</f>
        <v>Rheostat</v>
      </c>
    </row>
    <row r="258" spans="1:22" x14ac:dyDescent="0.25">
      <c r="A258" s="89" t="s">
        <v>150</v>
      </c>
      <c r="B258" s="79">
        <v>19</v>
      </c>
      <c r="C258" s="79" t="s">
        <v>147</v>
      </c>
      <c r="D258" s="79">
        <v>0.80679604000000005</v>
      </c>
      <c r="E258" s="79">
        <v>6.1055230000000002E-2</v>
      </c>
      <c r="G258" s="40">
        <f>IFERROR('Data Transformation'!M256," ")</f>
        <v>251</v>
      </c>
      <c r="L258" s="66">
        <f t="shared" si="4"/>
        <v>252</v>
      </c>
      <c r="M258" s="67">
        <f>IF(L258=" "," ",(IF($L258&gt;0,INDEX('Bin Analysis'!$C$3:$S$10110,MATCH($L258,'Bin Analysis'!$L$3:$L$10110,0),MATCH(M$5,'Bin Analysis'!$C$2:$S$2,0))," ")))</f>
        <v>17</v>
      </c>
      <c r="N258" s="68">
        <f>IF($L258=" "," ",(IF($M258=FALSE," ",(IF($M258&gt;0,INDEX('Bin Analysis'!$C$3:$S$10110,MATCH($L258,'Bin Analysis'!$L$3:$L$10110,0),MATCH(N$5,'Bin Analysis'!$C$2:$S$2,0))," ")))))</f>
        <v>0</v>
      </c>
      <c r="O258" s="68">
        <f>IF($L258=" "," ",(IF($M258=FALSE," ",(IF($M258&gt;0,INDEX('Bin Analysis'!$C$3:$S$10110,MATCH($L258,'Bin Analysis'!$L$3:$L$10110,0),MATCH(O$5,'Bin Analysis'!$C$2:$S$2,0))," ")))))</f>
        <v>6.25E-2</v>
      </c>
      <c r="P258" s="68">
        <f>IF($L258=" "," ",(IF($M258=FALSE," ",(IF($M258&gt;0,INDEX('Bin Analysis'!$C$3:$S$10110,MATCH($L258,'Bin Analysis'!$L$3:$L$10110,0),MATCH(P$5,'Bin Analysis'!$C$2:$S$2,0))," ")))))</f>
        <v>0.5</v>
      </c>
      <c r="Q258" s="68">
        <f>IF($L258=" "," ",(IF($M258=FALSE," ",(IF($M258&gt;0,INDEX('Bin Analysis'!$C$3:$S$10110,MATCH($L258,'Bin Analysis'!$L$3:$L$10110,0),MATCH(Q$5,'Bin Analysis'!$C$2:$S$2,0))," ")))))</f>
        <v>0.52173913043478259</v>
      </c>
      <c r="R258" s="68">
        <f>IF($L258=" "," ",(IF($M258=FALSE," ",(IF($M258&gt;0,INDEX('Bin Analysis'!$C$3:$S$10110,MATCH($L258,'Bin Analysis'!$L$3:$L$10110,0),MATCH(R$5,'Bin Analysis'!$C$2:$S$2,0))," ")))))</f>
        <v>0</v>
      </c>
      <c r="S258" s="68" t="str">
        <f>IF($L258=" "," ",(IF($M258=FALSE," ",(IF($M258&gt;0,INDEX('Bin Analysis'!$C$3:$S$10110,MATCH($L258,'Bin Analysis'!$L$3:$L$10110,0),MATCH(S$5,'Bin Analysis'!$C$2:$S$2,0))," ")))))</f>
        <v>no</v>
      </c>
      <c r="T258" s="68">
        <f>Assignments!K257</f>
        <v>0.72766570375000006</v>
      </c>
      <c r="U258" s="68">
        <f>Assignments!L257</f>
        <v>0.11186663130853813</v>
      </c>
      <c r="V258" s="74" t="str">
        <f>Assignments!V257</f>
        <v>Rheostat</v>
      </c>
    </row>
    <row r="259" spans="1:22" x14ac:dyDescent="0.25">
      <c r="A259" s="89" t="s">
        <v>150</v>
      </c>
      <c r="B259" s="79">
        <v>19</v>
      </c>
      <c r="C259" s="79" t="s">
        <v>144</v>
      </c>
      <c r="D259" s="79">
        <v>0.80897328999999996</v>
      </c>
      <c r="E259" s="79">
        <v>3.940929E-2</v>
      </c>
      <c r="G259" s="40">
        <f>IFERROR('Data Transformation'!M257," ")</f>
        <v>252</v>
      </c>
      <c r="L259" s="66">
        <f t="shared" si="4"/>
        <v>253</v>
      </c>
      <c r="M259" s="67">
        <f>IF(L259=" "," ",(IF($L259&gt;0,INDEX('Bin Analysis'!$C$3:$S$10110,MATCH($L259,'Bin Analysis'!$L$3:$L$10110,0),MATCH(M$5,'Bin Analysis'!$C$2:$S$2,0))," ")))</f>
        <v>17</v>
      </c>
      <c r="N259" s="68">
        <f>IF($L259=" "," ",(IF($M259=FALSE," ",(IF($M259&gt;0,INDEX('Bin Analysis'!$C$3:$S$10110,MATCH($L259,'Bin Analysis'!$L$3:$L$10110,0),MATCH(N$5,'Bin Analysis'!$C$2:$S$2,0))," ")))))</f>
        <v>0</v>
      </c>
      <c r="O259" s="68">
        <f>IF($L259=" "," ",(IF($M259=FALSE," ",(IF($M259&gt;0,INDEX('Bin Analysis'!$C$3:$S$10110,MATCH($L259,'Bin Analysis'!$L$3:$L$10110,0),MATCH(O$5,'Bin Analysis'!$C$2:$S$2,0))," ")))))</f>
        <v>0</v>
      </c>
      <c r="P259" s="68">
        <f>IF($L259=" "," ",(IF($M259=FALSE," ",(IF($M259&gt;0,INDEX('Bin Analysis'!$C$3:$S$10110,MATCH($L259,'Bin Analysis'!$L$3:$L$10110,0),MATCH(P$5,'Bin Analysis'!$C$2:$S$2,0))," ")))))</f>
        <v>0.2</v>
      </c>
      <c r="Q259" s="68">
        <f>IF($L259=" "," ",(IF($M259=FALSE," ",(IF($M259&gt;0,INDEX('Bin Analysis'!$C$3:$S$10110,MATCH($L259,'Bin Analysis'!$L$3:$L$10110,0),MATCH(Q$5,'Bin Analysis'!$C$2:$S$2,0))," ")))))</f>
        <v>8.6956521739130432E-2</v>
      </c>
      <c r="R259" s="68">
        <f>IF($L259=" "," ",(IF($M259=FALSE," ",(IF($M259&gt;0,INDEX('Bin Analysis'!$C$3:$S$10110,MATCH($L259,'Bin Analysis'!$L$3:$L$10110,0),MATCH(R$5,'Bin Analysis'!$C$2:$S$2,0))," ")))))</f>
        <v>1</v>
      </c>
      <c r="S259" s="68" t="str">
        <f>IF($L259=" "," ",(IF($M259=FALSE," ",(IF($M259&gt;0,INDEX('Bin Analysis'!$C$3:$S$10110,MATCH($L259,'Bin Analysis'!$L$3:$L$10110,0),MATCH(S$5,'Bin Analysis'!$C$2:$S$2,0))," ")))))</f>
        <v>yes</v>
      </c>
      <c r="T259" s="68">
        <f>Assignments!K258</f>
        <v>2.2433558749999995E-2</v>
      </c>
      <c r="U259" s="68">
        <f>Assignments!L258</f>
        <v>0.10418923792779437</v>
      </c>
      <c r="V259" s="74" t="str">
        <f>Assignments!V258</f>
        <v>Toggle</v>
      </c>
    </row>
    <row r="260" spans="1:22" x14ac:dyDescent="0.25">
      <c r="A260" s="89" t="s">
        <v>150</v>
      </c>
      <c r="B260" s="79">
        <v>19</v>
      </c>
      <c r="C260" s="79" t="s">
        <v>142</v>
      </c>
      <c r="D260" s="79">
        <v>0.83034026000000005</v>
      </c>
      <c r="E260" s="79">
        <v>6.4399940000000003E-2</v>
      </c>
      <c r="G260" s="40">
        <f>IFERROR('Data Transformation'!M258," ")</f>
        <v>253</v>
      </c>
      <c r="L260" s="66">
        <f t="shared" si="4"/>
        <v>254</v>
      </c>
      <c r="M260" s="67">
        <f>IF(L260=" "," ",(IF($L260&gt;0,INDEX('Bin Analysis'!$C$3:$S$10110,MATCH($L260,'Bin Analysis'!$L$3:$L$10110,0),MATCH(M$5,'Bin Analysis'!$C$2:$S$2,0))," ")))</f>
        <v>18</v>
      </c>
      <c r="N260" s="68">
        <f>IF($L260=" "," ",(IF($M260=FALSE," ",(IF($M260&gt;0,INDEX('Bin Analysis'!$C$3:$S$10110,MATCH($L260,'Bin Analysis'!$L$3:$L$10110,0),MATCH(N$5,'Bin Analysis'!$C$2:$S$2,0))," ")))))</f>
        <v>0</v>
      </c>
      <c r="O260" s="68">
        <f>IF($L260=" "," ",(IF($M260=FALSE," ",(IF($M260&gt;0,INDEX('Bin Analysis'!$C$3:$S$10110,MATCH($L260,'Bin Analysis'!$L$3:$L$10110,0),MATCH(O$5,'Bin Analysis'!$C$2:$S$2,0))," ")))))</f>
        <v>0.47058823529411764</v>
      </c>
      <c r="P260" s="68">
        <f>IF($L260=" "," ",(IF($M260=FALSE," ",(IF($M260&gt;0,INDEX('Bin Analysis'!$C$3:$S$10110,MATCH($L260,'Bin Analysis'!$L$3:$L$10110,0),MATCH(P$5,'Bin Analysis'!$C$2:$S$2,0))," ")))))</f>
        <v>0.6</v>
      </c>
      <c r="Q260" s="68">
        <f>IF($L260=" "," ",(IF($M260=FALSE," ",(IF($M260&gt;0,INDEX('Bin Analysis'!$C$3:$S$10110,MATCH($L260,'Bin Analysis'!$L$3:$L$10110,0),MATCH(Q$5,'Bin Analysis'!$C$2:$S$2,0))," ")))))</f>
        <v>0.60869565217391308</v>
      </c>
      <c r="R260" s="68">
        <f>IF($L260=" "," ",(IF($M260=FALSE," ",(IF($M260&gt;0,INDEX('Bin Analysis'!$C$3:$S$10110,MATCH($L260,'Bin Analysis'!$L$3:$L$10110,0),MATCH(R$5,'Bin Analysis'!$C$2:$S$2,0))," ")))))</f>
        <v>0</v>
      </c>
      <c r="S260" s="68" t="str">
        <f>IF($L260=" "," ",(IF($M260=FALSE," ",(IF($M260&gt;0,INDEX('Bin Analysis'!$C$3:$S$10110,MATCH($L260,'Bin Analysis'!$L$3:$L$10110,0),MATCH(S$5,'Bin Analysis'!$C$2:$S$2,0))," ")))))</f>
        <v>no</v>
      </c>
      <c r="T260" s="68">
        <f>Assignments!K259</f>
        <v>0.7909609029411766</v>
      </c>
      <c r="U260" s="68">
        <f>Assignments!L259</f>
        <v>0.20894791957120298</v>
      </c>
      <c r="V260" s="74" t="str">
        <f>Assignments!V259</f>
        <v>Rheostat</v>
      </c>
    </row>
    <row r="261" spans="1:22" x14ac:dyDescent="0.25">
      <c r="A261" s="89" t="s">
        <v>150</v>
      </c>
      <c r="B261" s="79">
        <v>19</v>
      </c>
      <c r="C261" s="79" t="s">
        <v>157</v>
      </c>
      <c r="D261" s="79">
        <v>0.84881351000000005</v>
      </c>
      <c r="E261" s="79">
        <v>6.836594E-2</v>
      </c>
      <c r="G261" s="40">
        <f>IFERROR('Data Transformation'!M259," ")</f>
        <v>254</v>
      </c>
      <c r="L261" s="66">
        <f t="shared" si="4"/>
        <v>255</v>
      </c>
      <c r="M261" s="67">
        <f>IF(L261=" "," ",(IF($L261&gt;0,INDEX('Bin Analysis'!$C$3:$S$10110,MATCH($L261,'Bin Analysis'!$L$3:$L$10110,0),MATCH(M$5,'Bin Analysis'!$C$2:$S$2,0))," ")))</f>
        <v>15</v>
      </c>
      <c r="N261" s="68">
        <f>IF($L261=" "," ",(IF($M261=FALSE," ",(IF($M261&gt;0,INDEX('Bin Analysis'!$C$3:$S$10110,MATCH($L261,'Bin Analysis'!$L$3:$L$10110,0),MATCH(N$5,'Bin Analysis'!$C$2:$S$2,0))," ")))))</f>
        <v>0</v>
      </c>
      <c r="O261" s="68">
        <f>IF($L261=" "," ",(IF($M261=FALSE," ",(IF($M261&gt;0,INDEX('Bin Analysis'!$C$3:$S$10110,MATCH($L261,'Bin Analysis'!$L$3:$L$10110,0),MATCH(O$5,'Bin Analysis'!$C$2:$S$2,0))," ")))))</f>
        <v>0.7857142857142857</v>
      </c>
      <c r="P261" s="68">
        <f>IF($L261=" "," ",(IF($M261=FALSE," ",(IF($M261&gt;0,INDEX('Bin Analysis'!$C$3:$S$10110,MATCH($L261,'Bin Analysis'!$L$3:$L$10110,0),MATCH(P$5,'Bin Analysis'!$C$2:$S$2,0))," ")))))</f>
        <v>0.4</v>
      </c>
      <c r="Q261" s="68">
        <f>IF($L261=" "," ",(IF($M261=FALSE," ",(IF($M261&gt;0,INDEX('Bin Analysis'!$C$3:$S$10110,MATCH($L261,'Bin Analysis'!$L$3:$L$10110,0),MATCH(Q$5,'Bin Analysis'!$C$2:$S$2,0))," ")))))</f>
        <v>0.34782608695652173</v>
      </c>
      <c r="R261" s="68">
        <f>IF($L261=" "," ",(IF($M261=FALSE," ",(IF($M261&gt;0,INDEX('Bin Analysis'!$C$3:$S$10110,MATCH($L261,'Bin Analysis'!$L$3:$L$10110,0),MATCH(R$5,'Bin Analysis'!$C$2:$S$2,0))," ")))))</f>
        <v>0</v>
      </c>
      <c r="S261" s="68" t="str">
        <f>IF($L261=" "," ",(IF($M261=FALSE," ",(IF($M261&gt;0,INDEX('Bin Analysis'!$C$3:$S$10110,MATCH($L261,'Bin Analysis'!$L$3:$L$10110,0),MATCH(S$5,'Bin Analysis'!$C$2:$S$2,0))," ")))))</f>
        <v>no</v>
      </c>
      <c r="T261" s="68">
        <f>Assignments!K260</f>
        <v>0.91406804857142843</v>
      </c>
      <c r="U261" s="68">
        <f>Assignments!L260</f>
        <v>0.16672624196472555</v>
      </c>
      <c r="V261" s="74" t="str">
        <f>Assignments!V260</f>
        <v>Neutral</v>
      </c>
    </row>
    <row r="262" spans="1:22" x14ac:dyDescent="0.25">
      <c r="A262" s="89" t="s">
        <v>150</v>
      </c>
      <c r="B262" s="79">
        <v>19</v>
      </c>
      <c r="C262" s="79" t="s">
        <v>153</v>
      </c>
      <c r="D262" s="79">
        <v>0.86574322999999997</v>
      </c>
      <c r="E262" s="79">
        <v>7.1547830000000007E-2</v>
      </c>
      <c r="G262" s="40">
        <f>IFERROR('Data Transformation'!M260," ")</f>
        <v>255</v>
      </c>
      <c r="L262" s="66">
        <f t="shared" si="4"/>
        <v>256</v>
      </c>
      <c r="M262" s="67">
        <f>IF(L262=" "," ",(IF($L262&gt;0,INDEX('Bin Analysis'!$C$3:$S$10110,MATCH($L262,'Bin Analysis'!$L$3:$L$10110,0),MATCH(M$5,'Bin Analysis'!$C$2:$S$2,0))," ")))</f>
        <v>20</v>
      </c>
      <c r="N262" s="68">
        <f>IF($L262=" "," ",(IF($M262=FALSE," ",(IF($M262&gt;0,INDEX('Bin Analysis'!$C$3:$S$10110,MATCH($L262,'Bin Analysis'!$L$3:$L$10110,0),MATCH(N$5,'Bin Analysis'!$C$2:$S$2,0))," ")))))</f>
        <v>0</v>
      </c>
      <c r="O262" s="68">
        <f>IF($L262=" "," ",(IF($M262=FALSE," ",(IF($M262&gt;0,INDEX('Bin Analysis'!$C$3:$S$10110,MATCH($L262,'Bin Analysis'!$L$3:$L$10110,0),MATCH(O$5,'Bin Analysis'!$C$2:$S$2,0))," ")))))</f>
        <v>5.2631578947368418E-2</v>
      </c>
      <c r="P262" s="68">
        <f>IF($L262=" "," ",(IF($M262=FALSE," ",(IF($M262&gt;0,INDEX('Bin Analysis'!$C$3:$S$10110,MATCH($L262,'Bin Analysis'!$L$3:$L$10110,0),MATCH(P$5,'Bin Analysis'!$C$2:$S$2,0))," ")))))</f>
        <v>0.7</v>
      </c>
      <c r="Q262" s="68">
        <f>IF($L262=" "," ",(IF($M262=FALSE," ",(IF($M262&gt;0,INDEX('Bin Analysis'!$C$3:$S$10110,MATCH($L262,'Bin Analysis'!$L$3:$L$10110,0),MATCH(Q$5,'Bin Analysis'!$C$2:$S$2,0))," ")))))</f>
        <v>0.65217391304347827</v>
      </c>
      <c r="R262" s="68">
        <f>IF($L262=" "," ",(IF($M262=FALSE," ",(IF($M262&gt;0,INDEX('Bin Analysis'!$C$3:$S$10110,MATCH($L262,'Bin Analysis'!$L$3:$L$10110,0),MATCH(R$5,'Bin Analysis'!$C$2:$S$2,0))," ")))))</f>
        <v>0.57894736842105265</v>
      </c>
      <c r="S262" s="68" t="str">
        <f>IF($L262=" "," ",(IF($M262=FALSE," ",(IF($M262&gt;0,INDEX('Bin Analysis'!$C$3:$S$10110,MATCH($L262,'Bin Analysis'!$L$3:$L$10110,0),MATCH(S$5,'Bin Analysis'!$C$2:$S$2,0))," ")))))</f>
        <v>no</v>
      </c>
      <c r="T262" s="68">
        <f>Assignments!K261</f>
        <v>0.33031768684210527</v>
      </c>
      <c r="U262" s="68">
        <f>Assignments!L261</f>
        <v>0.27766938106072764</v>
      </c>
      <c r="V262" s="74" t="str">
        <f>Assignments!V261</f>
        <v>Rheostat</v>
      </c>
    </row>
    <row r="263" spans="1:22" x14ac:dyDescent="0.25">
      <c r="A263" s="89" t="s">
        <v>150</v>
      </c>
      <c r="B263" s="79">
        <v>19</v>
      </c>
      <c r="C263" s="79" t="s">
        <v>160</v>
      </c>
      <c r="D263" s="79">
        <v>0.89035447999999995</v>
      </c>
      <c r="E263" s="79">
        <v>5.2639159999999997E-2</v>
      </c>
      <c r="G263" s="40">
        <f>IFERROR('Data Transformation'!M261," ")</f>
        <v>256</v>
      </c>
      <c r="L263" s="66">
        <f t="shared" ref="L263:L326" si="5">$G264</f>
        <v>257</v>
      </c>
      <c r="M263" s="67">
        <f>IF(L263=" "," ",(IF($L263&gt;0,INDEX('Bin Analysis'!$C$3:$S$10110,MATCH($L263,'Bin Analysis'!$L$3:$L$10110,0),MATCH(M$5,'Bin Analysis'!$C$2:$S$2,0))," ")))</f>
        <v>17</v>
      </c>
      <c r="N263" s="68">
        <f>IF($L263=" "," ",(IF($M263=FALSE," ",(IF($M263&gt;0,INDEX('Bin Analysis'!$C$3:$S$10110,MATCH($L263,'Bin Analysis'!$L$3:$L$10110,0),MATCH(N$5,'Bin Analysis'!$C$2:$S$2,0))," ")))))</f>
        <v>0</v>
      </c>
      <c r="O263" s="68">
        <f>IF($L263=" "," ",(IF($M263=FALSE," ",(IF($M263&gt;0,INDEX('Bin Analysis'!$C$3:$S$10110,MATCH($L263,'Bin Analysis'!$L$3:$L$10110,0),MATCH(O$5,'Bin Analysis'!$C$2:$S$2,0))," ")))))</f>
        <v>0.25</v>
      </c>
      <c r="P263" s="68">
        <f>IF($L263=" "," ",(IF($M263=FALSE," ",(IF($M263&gt;0,INDEX('Bin Analysis'!$C$3:$S$10110,MATCH($L263,'Bin Analysis'!$L$3:$L$10110,0),MATCH(P$5,'Bin Analysis'!$C$2:$S$2,0))," ")))))</f>
        <v>0.8</v>
      </c>
      <c r="Q263" s="68">
        <f>IF($L263=" "," ",(IF($M263=FALSE," ",(IF($M263&gt;0,INDEX('Bin Analysis'!$C$3:$S$10110,MATCH($L263,'Bin Analysis'!$L$3:$L$10110,0),MATCH(Q$5,'Bin Analysis'!$C$2:$S$2,0))," ")))))</f>
        <v>0.73913043478260865</v>
      </c>
      <c r="R263" s="68">
        <f>IF($L263=" "," ",(IF($M263=FALSE," ",(IF($M263&gt;0,INDEX('Bin Analysis'!$C$3:$S$10110,MATCH($L263,'Bin Analysis'!$L$3:$L$10110,0),MATCH(R$5,'Bin Analysis'!$C$2:$S$2,0))," ")))))</f>
        <v>0.125</v>
      </c>
      <c r="S263" s="68" t="str">
        <f>IF($L263=" "," ",(IF($M263=FALSE," ",(IF($M263&gt;0,INDEX('Bin Analysis'!$C$3:$S$10110,MATCH($L263,'Bin Analysis'!$L$3:$L$10110,0),MATCH(S$5,'Bin Analysis'!$C$2:$S$2,0))," ")))))</f>
        <v>no</v>
      </c>
      <c r="T263" s="68">
        <f>Assignments!K262</f>
        <v>0.64840643749999993</v>
      </c>
      <c r="U263" s="68">
        <f>Assignments!L262</f>
        <v>0.30423629626317017</v>
      </c>
      <c r="V263" s="74" t="str">
        <f>Assignments!V262</f>
        <v>Rheostat</v>
      </c>
    </row>
    <row r="264" spans="1:22" x14ac:dyDescent="0.25">
      <c r="A264" s="89" t="s">
        <v>150</v>
      </c>
      <c r="B264" s="79">
        <v>19</v>
      </c>
      <c r="C264" s="79" t="s">
        <v>152</v>
      </c>
      <c r="D264" s="79">
        <v>0.94921942000000004</v>
      </c>
      <c r="E264" s="79">
        <v>3.9573120000000003E-2</v>
      </c>
      <c r="G264" s="40">
        <f>IFERROR('Data Transformation'!M262," ")</f>
        <v>257</v>
      </c>
      <c r="L264" s="66">
        <f t="shared" si="5"/>
        <v>258</v>
      </c>
      <c r="M264" s="67">
        <f>IF(L264=" "," ",(IF($L264&gt;0,INDEX('Bin Analysis'!$C$3:$S$10110,MATCH($L264,'Bin Analysis'!$L$3:$L$10110,0),MATCH(M$5,'Bin Analysis'!$C$2:$S$2,0))," ")))</f>
        <v>16</v>
      </c>
      <c r="N264" s="68">
        <f>IF($L264=" "," ",(IF($M264=FALSE," ",(IF($M264&gt;0,INDEX('Bin Analysis'!$C$3:$S$10110,MATCH($L264,'Bin Analysis'!$L$3:$L$10110,0),MATCH(N$5,'Bin Analysis'!$C$2:$S$2,0))," ")))))</f>
        <v>0</v>
      </c>
      <c r="O264" s="68">
        <f>IF($L264=" "," ",(IF($M264=FALSE," ",(IF($M264&gt;0,INDEX('Bin Analysis'!$C$3:$S$10110,MATCH($L264,'Bin Analysis'!$L$3:$L$10110,0),MATCH(O$5,'Bin Analysis'!$C$2:$S$2,0))," ")))))</f>
        <v>0</v>
      </c>
      <c r="P264" s="68">
        <f>IF($L264=" "," ",(IF($M264=FALSE," ",(IF($M264&gt;0,INDEX('Bin Analysis'!$C$3:$S$10110,MATCH($L264,'Bin Analysis'!$L$3:$L$10110,0),MATCH(P$5,'Bin Analysis'!$C$2:$S$2,0))," ")))))</f>
        <v>0.2</v>
      </c>
      <c r="Q264" s="68">
        <f>IF($L264=" "," ",(IF($M264=FALSE," ",(IF($M264&gt;0,INDEX('Bin Analysis'!$C$3:$S$10110,MATCH($L264,'Bin Analysis'!$L$3:$L$10110,0),MATCH(Q$5,'Bin Analysis'!$C$2:$S$2,0))," ")))))</f>
        <v>8.6956521739130432E-2</v>
      </c>
      <c r="R264" s="68">
        <f>IF($L264=" "," ",(IF($M264=FALSE," ",(IF($M264&gt;0,INDEX('Bin Analysis'!$C$3:$S$10110,MATCH($L264,'Bin Analysis'!$L$3:$L$10110,0),MATCH(R$5,'Bin Analysis'!$C$2:$S$2,0))," ")))))</f>
        <v>1</v>
      </c>
      <c r="S264" s="68" t="str">
        <f>IF($L264=" "," ",(IF($M264=FALSE," ",(IF($M264&gt;0,INDEX('Bin Analysis'!$C$3:$S$10110,MATCH($L264,'Bin Analysis'!$L$3:$L$10110,0),MATCH(S$5,'Bin Analysis'!$C$2:$S$2,0))," ")))))</f>
        <v>yes</v>
      </c>
      <c r="T264" s="68">
        <f>Assignments!K263</f>
        <v>3.8710468666666671E-2</v>
      </c>
      <c r="U264" s="68">
        <f>Assignments!L263</f>
        <v>6.0328714862404792E-2</v>
      </c>
      <c r="V264" s="74" t="str">
        <f>Assignments!V263</f>
        <v>Toggle</v>
      </c>
    </row>
    <row r="265" spans="1:22" x14ac:dyDescent="0.25">
      <c r="A265" s="89" t="s">
        <v>150</v>
      </c>
      <c r="B265" s="79">
        <v>19</v>
      </c>
      <c r="C265" s="79" t="s">
        <v>154</v>
      </c>
      <c r="D265" s="79">
        <v>0.97683781999999997</v>
      </c>
      <c r="E265" s="79">
        <v>3.6689029999999997E-2</v>
      </c>
      <c r="G265" s="40">
        <f>IFERROR('Data Transformation'!M263," ")</f>
        <v>258</v>
      </c>
      <c r="L265" s="66">
        <f t="shared" si="5"/>
        <v>259</v>
      </c>
      <c r="M265" s="67">
        <f>IF(L265=" "," ",(IF($L265&gt;0,INDEX('Bin Analysis'!$C$3:$S$10110,MATCH($L265,'Bin Analysis'!$L$3:$L$10110,0),MATCH(M$5,'Bin Analysis'!$C$2:$S$2,0))," ")))</f>
        <v>11</v>
      </c>
      <c r="N265" s="68">
        <f>IF($L265=" "," ",(IF($M265=FALSE," ",(IF($M265&gt;0,INDEX('Bin Analysis'!$C$3:$S$10110,MATCH($L265,'Bin Analysis'!$L$3:$L$10110,0),MATCH(N$5,'Bin Analysis'!$C$2:$S$2,0))," ")))))</f>
        <v>0.3</v>
      </c>
      <c r="O265" s="68">
        <f>IF($L265=" "," ",(IF($M265=FALSE," ",(IF($M265&gt;0,INDEX('Bin Analysis'!$C$3:$S$10110,MATCH($L265,'Bin Analysis'!$L$3:$L$10110,0),MATCH(O$5,'Bin Analysis'!$C$2:$S$2,0))," ")))))</f>
        <v>0.3</v>
      </c>
      <c r="P265" s="68">
        <f>IF($L265=" "," ",(IF($M265=FALSE," ",(IF($M265&gt;0,INDEX('Bin Analysis'!$C$3:$S$10110,MATCH($L265,'Bin Analysis'!$L$3:$L$10110,0),MATCH(P$5,'Bin Analysis'!$C$2:$S$2,0))," ")))))</f>
        <v>0.5</v>
      </c>
      <c r="Q265" s="68">
        <f>IF($L265=" "," ",(IF($M265=FALSE," ",(IF($M265&gt;0,INDEX('Bin Analysis'!$C$3:$S$10110,MATCH($L265,'Bin Analysis'!$L$3:$L$10110,0),MATCH(Q$5,'Bin Analysis'!$C$2:$S$2,0))," ")))))</f>
        <v>0.39130434782608697</v>
      </c>
      <c r="R265" s="68">
        <f>IF($L265=" "," ",(IF($M265=FALSE," ",(IF($M265&gt;0,INDEX('Bin Analysis'!$C$3:$S$10110,MATCH($L265,'Bin Analysis'!$L$3:$L$10110,0),MATCH(R$5,'Bin Analysis'!$C$2:$S$2,0))," ")))))</f>
        <v>0.2</v>
      </c>
      <c r="S265" s="68" t="str">
        <f>IF($L265=" "," ",(IF($M265=FALSE," ",(IF($M265&gt;0,INDEX('Bin Analysis'!$C$3:$S$10110,MATCH($L265,'Bin Analysis'!$L$3:$L$10110,0),MATCH(S$5,'Bin Analysis'!$C$2:$S$2,0))," ")))))</f>
        <v>no</v>
      </c>
      <c r="T265" s="68">
        <f>Assignments!K264</f>
        <v>0.7816632939999999</v>
      </c>
      <c r="U265" s="68">
        <f>Assignments!L264</f>
        <v>0.42981635536224799</v>
      </c>
      <c r="V265" s="74" t="str">
        <f>Assignments!V264</f>
        <v>Moderate</v>
      </c>
    </row>
    <row r="266" spans="1:22" x14ac:dyDescent="0.25">
      <c r="A266" s="89" t="s">
        <v>150</v>
      </c>
      <c r="B266" s="79">
        <v>19</v>
      </c>
      <c r="C266" s="79" t="s">
        <v>146</v>
      </c>
      <c r="D266" s="79">
        <v>0.98535245000000005</v>
      </c>
      <c r="E266" s="79">
        <v>2.9041279999999999E-2</v>
      </c>
      <c r="G266" s="40">
        <f>IFERROR('Data Transformation'!M264," ")</f>
        <v>259</v>
      </c>
      <c r="L266" s="66">
        <f t="shared" si="5"/>
        <v>260</v>
      </c>
      <c r="M266" s="67">
        <f>IF(L266=" "," ",(IF($L266&gt;0,INDEX('Bin Analysis'!$C$3:$S$10110,MATCH($L266,'Bin Analysis'!$L$3:$L$10110,0),MATCH(M$5,'Bin Analysis'!$C$2:$S$2,0))," ")))</f>
        <v>18</v>
      </c>
      <c r="N266" s="68">
        <f>IF($L266=" "," ",(IF($M266=FALSE," ",(IF($M266&gt;0,INDEX('Bin Analysis'!$C$3:$S$10110,MATCH($L266,'Bin Analysis'!$L$3:$L$10110,0),MATCH(N$5,'Bin Analysis'!$C$2:$S$2,0))," ")))))</f>
        <v>0</v>
      </c>
      <c r="O266" s="68">
        <f>IF($L266=" "," ",(IF($M266=FALSE," ",(IF($M266&gt;0,INDEX('Bin Analysis'!$C$3:$S$10110,MATCH($L266,'Bin Analysis'!$L$3:$L$10110,0),MATCH(O$5,'Bin Analysis'!$C$2:$S$2,0))," ")))))</f>
        <v>0</v>
      </c>
      <c r="P266" s="68">
        <f>IF($L266=" "," ",(IF($M266=FALSE," ",(IF($M266&gt;0,INDEX('Bin Analysis'!$C$3:$S$10110,MATCH($L266,'Bin Analysis'!$L$3:$L$10110,0),MATCH(P$5,'Bin Analysis'!$C$2:$S$2,0))," ")))))</f>
        <v>0.2</v>
      </c>
      <c r="Q266" s="68">
        <f>IF($L266=" "," ",(IF($M266=FALSE," ",(IF($M266&gt;0,INDEX('Bin Analysis'!$C$3:$S$10110,MATCH($L266,'Bin Analysis'!$L$3:$L$10110,0),MATCH(Q$5,'Bin Analysis'!$C$2:$S$2,0))," ")))))</f>
        <v>8.6956521739130432E-2</v>
      </c>
      <c r="R266" s="68">
        <f>IF($L266=" "," ",(IF($M266=FALSE," ",(IF($M266&gt;0,INDEX('Bin Analysis'!$C$3:$S$10110,MATCH($L266,'Bin Analysis'!$L$3:$L$10110,0),MATCH(R$5,'Bin Analysis'!$C$2:$S$2,0))," ")))))</f>
        <v>1</v>
      </c>
      <c r="S266" s="68" t="str">
        <f>IF($L266=" "," ",(IF($M266=FALSE," ",(IF($M266&gt;0,INDEX('Bin Analysis'!$C$3:$S$10110,MATCH($L266,'Bin Analysis'!$L$3:$L$10110,0),MATCH(S$5,'Bin Analysis'!$C$2:$S$2,0))," ")))))</f>
        <v>yes</v>
      </c>
      <c r="T266" s="68">
        <f>Assignments!K265</f>
        <v>3.3623184705882353E-2</v>
      </c>
      <c r="U266" s="68">
        <f>Assignments!L265</f>
        <v>9.0185750918417004E-2</v>
      </c>
      <c r="V266" s="74" t="str">
        <f>Assignments!V265</f>
        <v>Toggle</v>
      </c>
    </row>
    <row r="267" spans="1:22" x14ac:dyDescent="0.25">
      <c r="A267" s="89" t="s">
        <v>150</v>
      </c>
      <c r="B267" s="79">
        <v>19</v>
      </c>
      <c r="C267" s="79" t="s">
        <v>9</v>
      </c>
      <c r="D267" s="79">
        <v>1.01572117</v>
      </c>
      <c r="E267" s="79">
        <v>4.1165859999999999E-2</v>
      </c>
      <c r="G267" s="40">
        <f>IFERROR('Data Transformation'!M265," ")</f>
        <v>260</v>
      </c>
      <c r="L267" s="66">
        <f t="shared" si="5"/>
        <v>261</v>
      </c>
      <c r="M267" s="67">
        <f>IF(L267=" "," ",(IF($L267&gt;0,INDEX('Bin Analysis'!$C$3:$S$10110,MATCH($L267,'Bin Analysis'!$L$3:$L$10110,0),MATCH(M$5,'Bin Analysis'!$C$2:$S$2,0))," ")))</f>
        <v>16</v>
      </c>
      <c r="N267" s="68">
        <f>IF($L267=" "," ",(IF($M267=FALSE," ",(IF($M267&gt;0,INDEX('Bin Analysis'!$C$3:$S$10110,MATCH($L267,'Bin Analysis'!$L$3:$L$10110,0),MATCH(N$5,'Bin Analysis'!$C$2:$S$2,0))," ")))))</f>
        <v>0</v>
      </c>
      <c r="O267" s="68">
        <f>IF($L267=" "," ",(IF($M267=FALSE," ",(IF($M267&gt;0,INDEX('Bin Analysis'!$C$3:$S$10110,MATCH($L267,'Bin Analysis'!$L$3:$L$10110,0),MATCH(O$5,'Bin Analysis'!$C$2:$S$2,0))," ")))))</f>
        <v>0</v>
      </c>
      <c r="P267" s="68">
        <f>IF($L267=" "," ",(IF($M267=FALSE," ",(IF($M267&gt;0,INDEX('Bin Analysis'!$C$3:$S$10110,MATCH($L267,'Bin Analysis'!$L$3:$L$10110,0),MATCH(P$5,'Bin Analysis'!$C$2:$S$2,0))," ")))))</f>
        <v>0.2</v>
      </c>
      <c r="Q267" s="68">
        <f>IF($L267=" "," ",(IF($M267=FALSE," ",(IF($M267&gt;0,INDEX('Bin Analysis'!$C$3:$S$10110,MATCH($L267,'Bin Analysis'!$L$3:$L$10110,0),MATCH(Q$5,'Bin Analysis'!$C$2:$S$2,0))," ")))))</f>
        <v>8.6956521739130432E-2</v>
      </c>
      <c r="R267" s="68">
        <f>IF($L267=" "," ",(IF($M267=FALSE," ",(IF($M267&gt;0,INDEX('Bin Analysis'!$C$3:$S$10110,MATCH($L267,'Bin Analysis'!$L$3:$L$10110,0),MATCH(R$5,'Bin Analysis'!$C$2:$S$2,0))," ")))))</f>
        <v>1</v>
      </c>
      <c r="S267" s="68" t="str">
        <f>IF($L267=" "," ",(IF($M267=FALSE," ",(IF($M267&gt;0,INDEX('Bin Analysis'!$C$3:$S$10110,MATCH($L267,'Bin Analysis'!$L$3:$L$10110,0),MATCH(S$5,'Bin Analysis'!$C$2:$S$2,0))," ")))))</f>
        <v>yes</v>
      </c>
      <c r="T267" s="68">
        <f>Assignments!K266</f>
        <v>-2.3288033333333336E-2</v>
      </c>
      <c r="U267" s="68">
        <f>Assignments!L266</f>
        <v>6.4157826535100659E-2</v>
      </c>
      <c r="V267" s="74" t="str">
        <f>Assignments!V266</f>
        <v>Toggle</v>
      </c>
    </row>
    <row r="268" spans="1:22" x14ac:dyDescent="0.25">
      <c r="A268" s="89" t="s">
        <v>150</v>
      </c>
      <c r="B268" s="79">
        <v>19</v>
      </c>
      <c r="C268" s="79" t="s">
        <v>145</v>
      </c>
      <c r="D268" s="79">
        <v>1.0342412999999999</v>
      </c>
      <c r="E268" s="79">
        <v>5.6489669999999999E-2</v>
      </c>
      <c r="G268" s="40">
        <f>IFERROR('Data Transformation'!M266," ")</f>
        <v>261</v>
      </c>
      <c r="L268" s="66">
        <f t="shared" si="5"/>
        <v>262</v>
      </c>
      <c r="M268" s="67">
        <f>IF(L268=" "," ",(IF($L268&gt;0,INDEX('Bin Analysis'!$C$3:$S$10110,MATCH($L268,'Bin Analysis'!$L$3:$L$10110,0),MATCH(M$5,'Bin Analysis'!$C$2:$S$2,0))," ")))</f>
        <v>17</v>
      </c>
      <c r="N268" s="68">
        <f>IF($L268=" "," ",(IF($M268=FALSE," ",(IF($M268&gt;0,INDEX('Bin Analysis'!$C$3:$S$10110,MATCH($L268,'Bin Analysis'!$L$3:$L$10110,0),MATCH(N$5,'Bin Analysis'!$C$2:$S$2,0))," ")))))</f>
        <v>6.25E-2</v>
      </c>
      <c r="O268" s="68">
        <f>IF($L268=" "," ",(IF($M268=FALSE," ",(IF($M268&gt;0,INDEX('Bin Analysis'!$C$3:$S$10110,MATCH($L268,'Bin Analysis'!$L$3:$L$10110,0),MATCH(O$5,'Bin Analysis'!$C$2:$S$2,0))," ")))))</f>
        <v>0.25</v>
      </c>
      <c r="P268" s="68">
        <f>IF($L268=" "," ",(IF($M268=FALSE," ",(IF($M268&gt;0,INDEX('Bin Analysis'!$C$3:$S$10110,MATCH($L268,'Bin Analysis'!$L$3:$L$10110,0),MATCH(P$5,'Bin Analysis'!$C$2:$S$2,0))," ")))))</f>
        <v>0.6</v>
      </c>
      <c r="Q268" s="68">
        <f>IF($L268=" "," ",(IF($M268=FALSE," ",(IF($M268&gt;0,INDEX('Bin Analysis'!$C$3:$S$10110,MATCH($L268,'Bin Analysis'!$L$3:$L$10110,0),MATCH(Q$5,'Bin Analysis'!$C$2:$S$2,0))," ")))))</f>
        <v>0.52173913043478259</v>
      </c>
      <c r="R268" s="68">
        <f>IF($L268=" "," ",(IF($M268=FALSE," ",(IF($M268&gt;0,INDEX('Bin Analysis'!$C$3:$S$10110,MATCH($L268,'Bin Analysis'!$L$3:$L$10110,0),MATCH(R$5,'Bin Analysis'!$C$2:$S$2,0))," ")))))</f>
        <v>0.5</v>
      </c>
      <c r="S268" s="68" t="str">
        <f>IF($L268=" "," ",(IF($M268=FALSE," ",(IF($M268&gt;0,INDEX('Bin Analysis'!$C$3:$S$10110,MATCH($L268,'Bin Analysis'!$L$3:$L$10110,0),MATCH(S$5,'Bin Analysis'!$C$2:$S$2,0))," ")))))</f>
        <v>no</v>
      </c>
      <c r="T268" s="68">
        <f>Assignments!K267</f>
        <v>0.44729148187500001</v>
      </c>
      <c r="U268" s="68">
        <f>Assignments!L267</f>
        <v>0.48550212987538721</v>
      </c>
      <c r="V268" s="74" t="str">
        <f>Assignments!V267</f>
        <v>Rheostat</v>
      </c>
    </row>
    <row r="269" spans="1:22" x14ac:dyDescent="0.25">
      <c r="A269" s="89" t="s">
        <v>150</v>
      </c>
      <c r="B269" s="79">
        <v>19</v>
      </c>
      <c r="C269" s="79" t="s">
        <v>148</v>
      </c>
      <c r="D269" s="79">
        <v>1.0440754400000001</v>
      </c>
      <c r="E269" s="79">
        <v>4.0031860000000002E-2</v>
      </c>
      <c r="G269" s="40">
        <f>IFERROR('Data Transformation'!M267," ")</f>
        <v>262</v>
      </c>
      <c r="L269" s="66">
        <f t="shared" si="5"/>
        <v>263</v>
      </c>
      <c r="M269" s="67">
        <f>IF(L269=" "," ",(IF($L269&gt;0,INDEX('Bin Analysis'!$C$3:$S$10110,MATCH($L269,'Bin Analysis'!$L$3:$L$10110,0),MATCH(M$5,'Bin Analysis'!$C$2:$S$2,0))," ")))</f>
        <v>18</v>
      </c>
      <c r="N269" s="68">
        <f>IF($L269=" "," ",(IF($M269=FALSE," ",(IF($M269&gt;0,INDEX('Bin Analysis'!$C$3:$S$10110,MATCH($L269,'Bin Analysis'!$L$3:$L$10110,0),MATCH(N$5,'Bin Analysis'!$C$2:$S$2,0))," ")))))</f>
        <v>0</v>
      </c>
      <c r="O269" s="68">
        <f>IF($L269=" "," ",(IF($M269=FALSE," ",(IF($M269&gt;0,INDEX('Bin Analysis'!$C$3:$S$10110,MATCH($L269,'Bin Analysis'!$L$3:$L$10110,0),MATCH(O$5,'Bin Analysis'!$C$2:$S$2,0))," ")))))</f>
        <v>0.17647058823529413</v>
      </c>
      <c r="P269" s="68">
        <f>IF($L269=" "," ",(IF($M269=FALSE," ",(IF($M269&gt;0,INDEX('Bin Analysis'!$C$3:$S$10110,MATCH($L269,'Bin Analysis'!$L$3:$L$10110,0),MATCH(P$5,'Bin Analysis'!$C$2:$S$2,0))," ")))))</f>
        <v>0.6</v>
      </c>
      <c r="Q269" s="68">
        <f>IF($L269=" "," ",(IF($M269=FALSE," ",(IF($M269&gt;0,INDEX('Bin Analysis'!$C$3:$S$10110,MATCH($L269,'Bin Analysis'!$L$3:$L$10110,0),MATCH(Q$5,'Bin Analysis'!$C$2:$S$2,0))," ")))))</f>
        <v>0.52173913043478259</v>
      </c>
      <c r="R269" s="68">
        <f>IF($L269=" "," ",(IF($M269=FALSE," ",(IF($M269&gt;0,INDEX('Bin Analysis'!$C$3:$S$10110,MATCH($L269,'Bin Analysis'!$L$3:$L$10110,0),MATCH(R$5,'Bin Analysis'!$C$2:$S$2,0))," ")))))</f>
        <v>0.52941176470588236</v>
      </c>
      <c r="S269" s="68" t="str">
        <f>IF($L269=" "," ",(IF($M269=FALSE," ",(IF($M269&gt;0,INDEX('Bin Analysis'!$C$3:$S$10110,MATCH($L269,'Bin Analysis'!$L$3:$L$10110,0),MATCH(S$5,'Bin Analysis'!$C$2:$S$2,0))," ")))))</f>
        <v>no</v>
      </c>
      <c r="T269" s="68">
        <f>Assignments!K268</f>
        <v>0.38461428117647056</v>
      </c>
      <c r="U269" s="68">
        <f>Assignments!L268</f>
        <v>0.34255030367407246</v>
      </c>
      <c r="V269" s="74" t="str">
        <f>Assignments!V268</f>
        <v>Rheostat</v>
      </c>
    </row>
    <row r="270" spans="1:22" x14ac:dyDescent="0.25">
      <c r="A270" s="89" t="s">
        <v>150</v>
      </c>
      <c r="B270" s="79">
        <v>19</v>
      </c>
      <c r="C270" s="79" t="s">
        <v>155</v>
      </c>
      <c r="D270" s="79">
        <v>1.0660122700000001</v>
      </c>
      <c r="E270" s="79">
        <v>3.9669500000000003E-2</v>
      </c>
      <c r="G270" s="40">
        <f>IFERROR('Data Transformation'!M268," ")</f>
        <v>263</v>
      </c>
      <c r="L270" s="66">
        <f t="shared" si="5"/>
        <v>264</v>
      </c>
      <c r="M270" s="67">
        <f>IF(L270=" "," ",(IF($L270&gt;0,INDEX('Bin Analysis'!$C$3:$S$10110,MATCH($L270,'Bin Analysis'!$L$3:$L$10110,0),MATCH(M$5,'Bin Analysis'!$C$2:$S$2,0))," ")))</f>
        <v>18</v>
      </c>
      <c r="N270" s="68">
        <f>IF($L270=" "," ",(IF($M270=FALSE," ",(IF($M270&gt;0,INDEX('Bin Analysis'!$C$3:$S$10110,MATCH($L270,'Bin Analysis'!$L$3:$L$10110,0),MATCH(N$5,'Bin Analysis'!$C$2:$S$2,0))," ")))))</f>
        <v>5.8823529411764705E-2</v>
      </c>
      <c r="O270" s="68">
        <f>IF($L270=" "," ",(IF($M270=FALSE," ",(IF($M270&gt;0,INDEX('Bin Analysis'!$C$3:$S$10110,MATCH($L270,'Bin Analysis'!$L$3:$L$10110,0),MATCH(O$5,'Bin Analysis'!$C$2:$S$2,0))," ")))))</f>
        <v>0</v>
      </c>
      <c r="P270" s="68">
        <f>IF($L270=" "," ",(IF($M270=FALSE," ",(IF($M270&gt;0,INDEX('Bin Analysis'!$C$3:$S$10110,MATCH($L270,'Bin Analysis'!$L$3:$L$10110,0),MATCH(P$5,'Bin Analysis'!$C$2:$S$2,0))," ")))))</f>
        <v>0.3</v>
      </c>
      <c r="Q270" s="68">
        <f>IF($L270=" "," ",(IF($M270=FALSE," ",(IF($M270&gt;0,INDEX('Bin Analysis'!$C$3:$S$10110,MATCH($L270,'Bin Analysis'!$L$3:$L$10110,0),MATCH(Q$5,'Bin Analysis'!$C$2:$S$2,0))," ")))))</f>
        <v>0.17391304347826086</v>
      </c>
      <c r="R270" s="68">
        <f>IF($L270=" "," ",(IF($M270=FALSE," ",(IF($M270&gt;0,INDEX('Bin Analysis'!$C$3:$S$10110,MATCH($L270,'Bin Analysis'!$L$3:$L$10110,0),MATCH(R$5,'Bin Analysis'!$C$2:$S$2,0))," ")))))</f>
        <v>0.94117647058823528</v>
      </c>
      <c r="S270" s="68" t="str">
        <f>IF($L270=" "," ",(IF($M270=FALSE," ",(IF($M270&gt;0,INDEX('Bin Analysis'!$C$3:$S$10110,MATCH($L270,'Bin Analysis'!$L$3:$L$10110,0),MATCH(S$5,'Bin Analysis'!$C$2:$S$2,0))," ")))))</f>
        <v>no</v>
      </c>
      <c r="T270" s="68">
        <f>Assignments!K269</f>
        <v>8.5179938823529408E-2</v>
      </c>
      <c r="U270" s="68">
        <f>Assignments!L269</f>
        <v>0.31906243636325082</v>
      </c>
      <c r="V270" s="74" t="str">
        <f>Assignments!V269</f>
        <v>Toggle</v>
      </c>
    </row>
    <row r="271" spans="1:22" x14ac:dyDescent="0.25">
      <c r="A271" s="89" t="s">
        <v>148</v>
      </c>
      <c r="B271" s="79">
        <v>20</v>
      </c>
      <c r="C271" s="79" t="s">
        <v>159</v>
      </c>
      <c r="D271" s="79">
        <v>0.85875363999999998</v>
      </c>
      <c r="E271" s="79">
        <v>3.3659469999999997E-2</v>
      </c>
      <c r="G271" s="40">
        <f>IFERROR('Data Transformation'!M269," ")</f>
        <v>264</v>
      </c>
      <c r="L271" s="66">
        <f t="shared" si="5"/>
        <v>265</v>
      </c>
      <c r="M271" s="67">
        <f>IF(L271=" "," ",(IF($L271&gt;0,INDEX('Bin Analysis'!$C$3:$S$10110,MATCH($L271,'Bin Analysis'!$L$3:$L$10110,0),MATCH(M$5,'Bin Analysis'!$C$2:$S$2,0))," ")))</f>
        <v>18</v>
      </c>
      <c r="N271" s="68">
        <f>IF($L271=" "," ",(IF($M271=FALSE," ",(IF($M271&gt;0,INDEX('Bin Analysis'!$C$3:$S$10110,MATCH($L271,'Bin Analysis'!$L$3:$L$10110,0),MATCH(N$5,'Bin Analysis'!$C$2:$S$2,0))," ")))))</f>
        <v>0</v>
      </c>
      <c r="O271" s="68">
        <f>IF($L271=" "," ",(IF($M271=FALSE," ",(IF($M271&gt;0,INDEX('Bin Analysis'!$C$3:$S$10110,MATCH($L271,'Bin Analysis'!$L$3:$L$10110,0),MATCH(O$5,'Bin Analysis'!$C$2:$S$2,0))," ")))))</f>
        <v>0.17647058823529413</v>
      </c>
      <c r="P271" s="68">
        <f>IF($L271=" "," ",(IF($M271=FALSE," ",(IF($M271&gt;0,INDEX('Bin Analysis'!$C$3:$S$10110,MATCH($L271,'Bin Analysis'!$L$3:$L$10110,0),MATCH(P$5,'Bin Analysis'!$C$2:$S$2,0))," ")))))</f>
        <v>0.7</v>
      </c>
      <c r="Q271" s="68">
        <f>IF($L271=" "," ",(IF($M271=FALSE," ",(IF($M271&gt;0,INDEX('Bin Analysis'!$C$3:$S$10110,MATCH($L271,'Bin Analysis'!$L$3:$L$10110,0),MATCH(Q$5,'Bin Analysis'!$C$2:$S$2,0))," ")))))</f>
        <v>0.65217391304347827</v>
      </c>
      <c r="R271" s="68">
        <f>IF($L271=" "," ",(IF($M271=FALSE," ",(IF($M271&gt;0,INDEX('Bin Analysis'!$C$3:$S$10110,MATCH($L271,'Bin Analysis'!$L$3:$L$10110,0),MATCH(R$5,'Bin Analysis'!$C$2:$S$2,0))," ")))))</f>
        <v>5.8823529411764705E-2</v>
      </c>
      <c r="S271" s="68" t="str">
        <f>IF($L271=" "," ",(IF($M271=FALSE," ",(IF($M271&gt;0,INDEX('Bin Analysis'!$C$3:$S$10110,MATCH($L271,'Bin Analysis'!$L$3:$L$10110,0),MATCH(S$5,'Bin Analysis'!$C$2:$S$2,0))," ")))))</f>
        <v>no</v>
      </c>
      <c r="T271" s="68">
        <f>Assignments!K270</f>
        <v>0.66488277294117648</v>
      </c>
      <c r="U271" s="68">
        <f>Assignments!L270</f>
        <v>0.25641561580392158</v>
      </c>
      <c r="V271" s="74" t="str">
        <f>Assignments!V270</f>
        <v>Rheostat</v>
      </c>
    </row>
    <row r="272" spans="1:22" x14ac:dyDescent="0.25">
      <c r="A272" s="89" t="s">
        <v>148</v>
      </c>
      <c r="B272" s="79">
        <v>20</v>
      </c>
      <c r="C272" s="79" t="s">
        <v>156</v>
      </c>
      <c r="D272" s="79">
        <v>0.88048685000000004</v>
      </c>
      <c r="E272" s="79">
        <v>3.4970380000000002E-2</v>
      </c>
      <c r="G272" s="40">
        <f>IFERROR('Data Transformation'!M270," ")</f>
        <v>265</v>
      </c>
      <c r="L272" s="66">
        <f t="shared" si="5"/>
        <v>266</v>
      </c>
      <c r="M272" s="67">
        <f>IF(L272=" "," ",(IF($L272&gt;0,INDEX('Bin Analysis'!$C$3:$S$10110,MATCH($L272,'Bin Analysis'!$L$3:$L$10110,0),MATCH(M$5,'Bin Analysis'!$C$2:$S$2,0))," ")))</f>
        <v>18</v>
      </c>
      <c r="N272" s="68">
        <f>IF($L272=" "," ",(IF($M272=FALSE," ",(IF($M272&gt;0,INDEX('Bin Analysis'!$C$3:$S$10110,MATCH($L272,'Bin Analysis'!$L$3:$L$10110,0),MATCH(N$5,'Bin Analysis'!$C$2:$S$2,0))," ")))))</f>
        <v>5.8823529411764705E-2</v>
      </c>
      <c r="O272" s="68">
        <f>IF($L272=" "," ",(IF($M272=FALSE," ",(IF($M272&gt;0,INDEX('Bin Analysis'!$C$3:$S$10110,MATCH($L272,'Bin Analysis'!$L$3:$L$10110,0),MATCH(O$5,'Bin Analysis'!$C$2:$S$2,0))," ")))))</f>
        <v>0.17647058823529413</v>
      </c>
      <c r="P272" s="68">
        <f>IF($L272=" "," ",(IF($M272=FALSE," ",(IF($M272&gt;0,INDEX('Bin Analysis'!$C$3:$S$10110,MATCH($L272,'Bin Analysis'!$L$3:$L$10110,0),MATCH(P$5,'Bin Analysis'!$C$2:$S$2,0))," ")))))</f>
        <v>0.7</v>
      </c>
      <c r="Q272" s="68">
        <f>IF($L272=" "," ",(IF($M272=FALSE," ",(IF($M272&gt;0,INDEX('Bin Analysis'!$C$3:$S$10110,MATCH($L272,'Bin Analysis'!$L$3:$L$10110,0),MATCH(Q$5,'Bin Analysis'!$C$2:$S$2,0))," ")))))</f>
        <v>0.69565217391304346</v>
      </c>
      <c r="R272" s="68">
        <f>IF($L272=" "," ",(IF($M272=FALSE," ",(IF($M272&gt;0,INDEX('Bin Analysis'!$C$3:$S$10110,MATCH($L272,'Bin Analysis'!$L$3:$L$10110,0),MATCH(R$5,'Bin Analysis'!$C$2:$S$2,0))," ")))))</f>
        <v>0</v>
      </c>
      <c r="S272" s="68" t="str">
        <f>IF($L272=" "," ",(IF($M272=FALSE," ",(IF($M272&gt;0,INDEX('Bin Analysis'!$C$3:$S$10110,MATCH($L272,'Bin Analysis'!$L$3:$L$10110,0),MATCH(S$5,'Bin Analysis'!$C$2:$S$2,0))," ")))))</f>
        <v>no</v>
      </c>
      <c r="T272" s="68">
        <f>Assignments!K271</f>
        <v>0.6868261994117647</v>
      </c>
      <c r="U272" s="68">
        <f>Assignments!L271</f>
        <v>0.22626134505596446</v>
      </c>
      <c r="V272" s="74" t="str">
        <f>Assignments!V271</f>
        <v>Rheostat</v>
      </c>
    </row>
    <row r="273" spans="1:22" x14ac:dyDescent="0.25">
      <c r="A273" s="89" t="s">
        <v>148</v>
      </c>
      <c r="B273" s="79">
        <v>20</v>
      </c>
      <c r="C273" s="79" t="s">
        <v>143</v>
      </c>
      <c r="D273" s="79">
        <v>0.90085360000000003</v>
      </c>
      <c r="E273" s="79">
        <v>5.8906149999999997E-2</v>
      </c>
      <c r="G273" s="40">
        <f>IFERROR('Data Transformation'!M271," ")</f>
        <v>266</v>
      </c>
      <c r="L273" s="66">
        <f t="shared" si="5"/>
        <v>267</v>
      </c>
      <c r="M273" s="67">
        <f>IF(L273=" "," ",(IF($L273&gt;0,INDEX('Bin Analysis'!$C$3:$S$10110,MATCH($L273,'Bin Analysis'!$L$3:$L$10110,0),MATCH(M$5,'Bin Analysis'!$C$2:$S$2,0))," ")))</f>
        <v>18</v>
      </c>
      <c r="N273" s="68">
        <f>IF($L273=" "," ",(IF($M273=FALSE," ",(IF($M273&gt;0,INDEX('Bin Analysis'!$C$3:$S$10110,MATCH($L273,'Bin Analysis'!$L$3:$L$10110,0),MATCH(N$5,'Bin Analysis'!$C$2:$S$2,0))," ")))))</f>
        <v>0.11764705882352941</v>
      </c>
      <c r="O273" s="68">
        <f>IF($L273=" "," ",(IF($M273=FALSE," ",(IF($M273&gt;0,INDEX('Bin Analysis'!$C$3:$S$10110,MATCH($L273,'Bin Analysis'!$L$3:$L$10110,0),MATCH(O$5,'Bin Analysis'!$C$2:$S$2,0))," ")))))</f>
        <v>0.52941176470588236</v>
      </c>
      <c r="P273" s="68">
        <f>IF($L273=" "," ",(IF($M273=FALSE," ",(IF($M273&gt;0,INDEX('Bin Analysis'!$C$3:$S$10110,MATCH($L273,'Bin Analysis'!$L$3:$L$10110,0),MATCH(P$5,'Bin Analysis'!$C$2:$S$2,0))," ")))))</f>
        <v>0.7</v>
      </c>
      <c r="Q273" s="68">
        <f>IF($L273=" "," ",(IF($M273=FALSE," ",(IF($M273&gt;0,INDEX('Bin Analysis'!$C$3:$S$10110,MATCH($L273,'Bin Analysis'!$L$3:$L$10110,0),MATCH(Q$5,'Bin Analysis'!$C$2:$S$2,0))," ")))))</f>
        <v>0.73913043478260865</v>
      </c>
      <c r="R273" s="68">
        <f>IF($L273=" "," ",(IF($M273=FALSE," ",(IF($M273&gt;0,INDEX('Bin Analysis'!$C$3:$S$10110,MATCH($L273,'Bin Analysis'!$L$3:$L$10110,0),MATCH(R$5,'Bin Analysis'!$C$2:$S$2,0))," ")))))</f>
        <v>0</v>
      </c>
      <c r="S273" s="68" t="str">
        <f>IF($L273=" "," ",(IF($M273=FALSE," ",(IF($M273&gt;0,INDEX('Bin Analysis'!$C$3:$S$10110,MATCH($L273,'Bin Analysis'!$L$3:$L$10110,0),MATCH(S$5,'Bin Analysis'!$C$2:$S$2,0))," ")))))</f>
        <v>no</v>
      </c>
      <c r="T273" s="68">
        <f>Assignments!K272</f>
        <v>0.9423873129411765</v>
      </c>
      <c r="U273" s="68">
        <f>Assignments!L272</f>
        <v>0.19285465105480087</v>
      </c>
      <c r="V273" s="74" t="str">
        <f>Assignments!V272</f>
        <v>Rheostat</v>
      </c>
    </row>
    <row r="274" spans="1:22" x14ac:dyDescent="0.25">
      <c r="A274" s="89" t="s">
        <v>148</v>
      </c>
      <c r="B274" s="79">
        <v>20</v>
      </c>
      <c r="C274" s="79" t="s">
        <v>145</v>
      </c>
      <c r="D274" s="79">
        <v>0.91474593999999998</v>
      </c>
      <c r="E274" s="79">
        <v>4.5155399999999998E-2</v>
      </c>
      <c r="G274" s="40">
        <f>IFERROR('Data Transformation'!M272," ")</f>
        <v>267</v>
      </c>
      <c r="L274" s="66">
        <f t="shared" si="5"/>
        <v>268</v>
      </c>
      <c r="M274" s="67">
        <f>IF(L274=" "," ",(IF($L274&gt;0,INDEX('Bin Analysis'!$C$3:$S$10110,MATCH($L274,'Bin Analysis'!$L$3:$L$10110,0),MATCH(M$5,'Bin Analysis'!$C$2:$S$2,0))," ")))</f>
        <v>19</v>
      </c>
      <c r="N274" s="68">
        <f>IF($L274=" "," ",(IF($M274=FALSE," ",(IF($M274&gt;0,INDEX('Bin Analysis'!$C$3:$S$10110,MATCH($L274,'Bin Analysis'!$L$3:$L$10110,0),MATCH(N$5,'Bin Analysis'!$C$2:$S$2,0))," ")))))</f>
        <v>0.77777777777777779</v>
      </c>
      <c r="O274" s="68">
        <f>IF($L274=" "," ",(IF($M274=FALSE," ",(IF($M274&gt;0,INDEX('Bin Analysis'!$C$3:$S$10110,MATCH($L274,'Bin Analysis'!$L$3:$L$10110,0),MATCH(O$5,'Bin Analysis'!$C$2:$S$2,0))," ")))))</f>
        <v>0.22222222222222221</v>
      </c>
      <c r="P274" s="68">
        <f>IF($L274=" "," ",(IF($M274=FALSE," ",(IF($M274&gt;0,INDEX('Bin Analysis'!$C$3:$S$10110,MATCH($L274,'Bin Analysis'!$L$3:$L$10110,0),MATCH(P$5,'Bin Analysis'!$C$2:$S$2,0))," ")))))</f>
        <v>0.5</v>
      </c>
      <c r="Q274" s="68">
        <f>IF($L274=" "," ",(IF($M274=FALSE," ",(IF($M274&gt;0,INDEX('Bin Analysis'!$C$3:$S$10110,MATCH($L274,'Bin Analysis'!$L$3:$L$10110,0),MATCH(Q$5,'Bin Analysis'!$C$2:$S$2,0))," ")))))</f>
        <v>0.47826086956521741</v>
      </c>
      <c r="R274" s="68">
        <f>IF($L274=" "," ",(IF($M274=FALSE," ",(IF($M274&gt;0,INDEX('Bin Analysis'!$C$3:$S$10110,MATCH($L274,'Bin Analysis'!$L$3:$L$10110,0),MATCH(R$5,'Bin Analysis'!$C$2:$S$2,0))," ")))))</f>
        <v>0</v>
      </c>
      <c r="S274" s="68" t="str">
        <f>IF($L274=" "," ",(IF($M274=FALSE," ",(IF($M274&gt;0,INDEX('Bin Analysis'!$C$3:$S$10110,MATCH($L274,'Bin Analysis'!$L$3:$L$10110,0),MATCH(S$5,'Bin Analysis'!$C$2:$S$2,0))," ")))))</f>
        <v>no</v>
      </c>
      <c r="T274" s="68">
        <f>Assignments!K273</f>
        <v>1.2213362327777777</v>
      </c>
      <c r="U274" s="68">
        <f>Assignments!L273</f>
        <v>0.12101683324571449</v>
      </c>
      <c r="V274" s="74" t="str">
        <f>Assignments!V273</f>
        <v>Moderate</v>
      </c>
    </row>
    <row r="275" spans="1:22" x14ac:dyDescent="0.25">
      <c r="A275" s="89" t="s">
        <v>148</v>
      </c>
      <c r="B275" s="79">
        <v>20</v>
      </c>
      <c r="C275" s="79" t="s">
        <v>9</v>
      </c>
      <c r="D275" s="79">
        <v>0.94329394</v>
      </c>
      <c r="E275" s="79">
        <v>3.5369959999999999E-2</v>
      </c>
      <c r="G275" s="40">
        <f>IFERROR('Data Transformation'!M273," ")</f>
        <v>268</v>
      </c>
      <c r="L275" s="66">
        <f t="shared" si="5"/>
        <v>269</v>
      </c>
      <c r="M275" s="67">
        <f>IF(L275=" "," ",(IF($L275&gt;0,INDEX('Bin Analysis'!$C$3:$S$10110,MATCH($L275,'Bin Analysis'!$L$3:$L$10110,0),MATCH(M$5,'Bin Analysis'!$C$2:$S$2,0))," ")))</f>
        <v>18</v>
      </c>
      <c r="N275" s="68">
        <f>IF($L275=" "," ",(IF($M275=FALSE," ",(IF($M275&gt;0,INDEX('Bin Analysis'!$C$3:$S$10110,MATCH($L275,'Bin Analysis'!$L$3:$L$10110,0),MATCH(N$5,'Bin Analysis'!$C$2:$S$2,0))," ")))))</f>
        <v>5.8823529411764705E-2</v>
      </c>
      <c r="O275" s="68">
        <f>IF($L275=" "," ",(IF($M275=FALSE," ",(IF($M275&gt;0,INDEX('Bin Analysis'!$C$3:$S$10110,MATCH($L275,'Bin Analysis'!$L$3:$L$10110,0),MATCH(O$5,'Bin Analysis'!$C$2:$S$2,0))," ")))))</f>
        <v>0.29411764705882354</v>
      </c>
      <c r="P275" s="68">
        <f>IF($L275=" "," ",(IF($M275=FALSE," ",(IF($M275&gt;0,INDEX('Bin Analysis'!$C$3:$S$10110,MATCH($L275,'Bin Analysis'!$L$3:$L$10110,0),MATCH(P$5,'Bin Analysis'!$C$2:$S$2,0))," ")))))</f>
        <v>0.8</v>
      </c>
      <c r="Q275" s="68">
        <f>IF($L275=" "," ",(IF($M275=FALSE," ",(IF($M275&gt;0,INDEX('Bin Analysis'!$C$3:$S$10110,MATCH($L275,'Bin Analysis'!$L$3:$L$10110,0),MATCH(Q$5,'Bin Analysis'!$C$2:$S$2,0))," ")))))</f>
        <v>0.73913043478260865</v>
      </c>
      <c r="R275" s="68">
        <f>IF($L275=" "," ",(IF($M275=FALSE," ",(IF($M275&gt;0,INDEX('Bin Analysis'!$C$3:$S$10110,MATCH($L275,'Bin Analysis'!$L$3:$L$10110,0),MATCH(R$5,'Bin Analysis'!$C$2:$S$2,0))," ")))))</f>
        <v>0.11764705882352941</v>
      </c>
      <c r="S275" s="68" t="str">
        <f>IF($L275=" "," ",(IF($M275=FALSE," ",(IF($M275&gt;0,INDEX('Bin Analysis'!$C$3:$S$10110,MATCH($L275,'Bin Analysis'!$L$3:$L$10110,0),MATCH(S$5,'Bin Analysis'!$C$2:$S$2,0))," ")))))</f>
        <v>no</v>
      </c>
      <c r="T275" s="68">
        <f>Assignments!K274</f>
        <v>0.75799893823529407</v>
      </c>
      <c r="U275" s="68">
        <f>Assignments!L274</f>
        <v>0.28819493507825295</v>
      </c>
      <c r="V275" s="74" t="str">
        <f>Assignments!V274</f>
        <v>Rheostat</v>
      </c>
    </row>
    <row r="276" spans="1:22" x14ac:dyDescent="0.25">
      <c r="A276" s="89" t="s">
        <v>148</v>
      </c>
      <c r="B276" s="79">
        <v>20</v>
      </c>
      <c r="C276" s="79" t="s">
        <v>150</v>
      </c>
      <c r="D276" s="79">
        <v>0.94891802999999997</v>
      </c>
      <c r="E276" s="79">
        <v>9.1385209999999995E-2</v>
      </c>
      <c r="G276" s="40">
        <f>IFERROR('Data Transformation'!M274," ")</f>
        <v>269</v>
      </c>
      <c r="L276" s="66">
        <f t="shared" si="5"/>
        <v>270</v>
      </c>
      <c r="M276" s="67">
        <f>IF(L276=" "," ",(IF($L276&gt;0,INDEX('Bin Analysis'!$C$3:$S$10110,MATCH($L276,'Bin Analysis'!$L$3:$L$10110,0),MATCH(M$5,'Bin Analysis'!$C$2:$S$2,0))," ")))</f>
        <v>20</v>
      </c>
      <c r="N276" s="68">
        <f>IF($L276=" "," ",(IF($M276=FALSE," ",(IF($M276&gt;0,INDEX('Bin Analysis'!$C$3:$S$10110,MATCH($L276,'Bin Analysis'!$L$3:$L$10110,0),MATCH(N$5,'Bin Analysis'!$C$2:$S$2,0))," ")))))</f>
        <v>0</v>
      </c>
      <c r="O276" s="68">
        <f>IF($L276=" "," ",(IF($M276=FALSE," ",(IF($M276&gt;0,INDEX('Bin Analysis'!$C$3:$S$10110,MATCH($L276,'Bin Analysis'!$L$3:$L$10110,0),MATCH(O$5,'Bin Analysis'!$C$2:$S$2,0))," ")))))</f>
        <v>0.47368421052631576</v>
      </c>
      <c r="P276" s="68">
        <f>IF($L276=" "," ",(IF($M276=FALSE," ",(IF($M276&gt;0,INDEX('Bin Analysis'!$C$3:$S$10110,MATCH($L276,'Bin Analysis'!$L$3:$L$10110,0),MATCH(P$5,'Bin Analysis'!$C$2:$S$2,0))," ")))))</f>
        <v>0.7</v>
      </c>
      <c r="Q276" s="68">
        <f>IF($L276=" "," ",(IF($M276=FALSE," ",(IF($M276&gt;0,INDEX('Bin Analysis'!$C$3:$S$10110,MATCH($L276,'Bin Analysis'!$L$3:$L$10110,0),MATCH(Q$5,'Bin Analysis'!$C$2:$S$2,0))," ")))))</f>
        <v>0.60869565217391308</v>
      </c>
      <c r="R276" s="68">
        <f>IF($L276=" "," ",(IF($M276=FALSE," ",(IF($M276&gt;0,INDEX('Bin Analysis'!$C$3:$S$10110,MATCH($L276,'Bin Analysis'!$L$3:$L$10110,0),MATCH(R$5,'Bin Analysis'!$C$2:$S$2,0))," ")))))</f>
        <v>0.10526315789473684</v>
      </c>
      <c r="S276" s="68" t="str">
        <f>IF($L276=" "," ",(IF($M276=FALSE," ",(IF($M276&gt;0,INDEX('Bin Analysis'!$C$3:$S$10110,MATCH($L276,'Bin Analysis'!$L$3:$L$10110,0),MATCH(S$5,'Bin Analysis'!$C$2:$S$2,0))," ")))))</f>
        <v>no</v>
      </c>
      <c r="T276" s="68">
        <f>Assignments!K275</f>
        <v>0.77851518210526327</v>
      </c>
      <c r="U276" s="68">
        <f>Assignments!L275</f>
        <v>0.28165736827904092</v>
      </c>
      <c r="V276" s="74" t="str">
        <f>Assignments!V275</f>
        <v>Rheostat</v>
      </c>
    </row>
    <row r="277" spans="1:22" x14ac:dyDescent="0.25">
      <c r="A277" s="89" t="s">
        <v>148</v>
      </c>
      <c r="B277" s="79">
        <v>20</v>
      </c>
      <c r="C277" s="79" t="s">
        <v>157</v>
      </c>
      <c r="D277" s="79">
        <v>0.95315092000000001</v>
      </c>
      <c r="E277" s="79">
        <v>4.8111729999999998E-2</v>
      </c>
      <c r="G277" s="40">
        <f>IFERROR('Data Transformation'!M275," ")</f>
        <v>270</v>
      </c>
      <c r="L277" s="66">
        <f t="shared" si="5"/>
        <v>271</v>
      </c>
      <c r="M277" s="67">
        <f>IF(L277=" "," ",(IF($L277&gt;0,INDEX('Bin Analysis'!$C$3:$S$10110,MATCH($L277,'Bin Analysis'!$L$3:$L$10110,0),MATCH(M$5,'Bin Analysis'!$C$2:$S$2,0))," ")))</f>
        <v>18</v>
      </c>
      <c r="N277" s="68">
        <f>IF($L277=" "," ",(IF($M277=FALSE," ",(IF($M277&gt;0,INDEX('Bin Analysis'!$C$3:$S$10110,MATCH($L277,'Bin Analysis'!$L$3:$L$10110,0),MATCH(N$5,'Bin Analysis'!$C$2:$S$2,0))," ")))))</f>
        <v>0</v>
      </c>
      <c r="O277" s="68">
        <f>IF($L277=" "," ",(IF($M277=FALSE," ",(IF($M277&gt;0,INDEX('Bin Analysis'!$C$3:$S$10110,MATCH($L277,'Bin Analysis'!$L$3:$L$10110,0),MATCH(O$5,'Bin Analysis'!$C$2:$S$2,0))," ")))))</f>
        <v>0</v>
      </c>
      <c r="P277" s="68">
        <f>IF($L277=" "," ",(IF($M277=FALSE," ",(IF($M277&gt;0,INDEX('Bin Analysis'!$C$3:$S$10110,MATCH($L277,'Bin Analysis'!$L$3:$L$10110,0),MATCH(P$5,'Bin Analysis'!$C$2:$S$2,0))," ")))))</f>
        <v>0.2</v>
      </c>
      <c r="Q277" s="68">
        <f>IF($L277=" "," ",(IF($M277=FALSE," ",(IF($M277&gt;0,INDEX('Bin Analysis'!$C$3:$S$10110,MATCH($L277,'Bin Analysis'!$L$3:$L$10110,0),MATCH(Q$5,'Bin Analysis'!$C$2:$S$2,0))," ")))))</f>
        <v>8.6956521739130432E-2</v>
      </c>
      <c r="R277" s="68">
        <f>IF($L277=" "," ",(IF($M277=FALSE," ",(IF($M277&gt;0,INDEX('Bin Analysis'!$C$3:$S$10110,MATCH($L277,'Bin Analysis'!$L$3:$L$10110,0),MATCH(R$5,'Bin Analysis'!$C$2:$S$2,0))," ")))))</f>
        <v>1</v>
      </c>
      <c r="S277" s="68" t="str">
        <f>IF($L277=" "," ",(IF($M277=FALSE," ",(IF($M277&gt;0,INDEX('Bin Analysis'!$C$3:$S$10110,MATCH($L277,'Bin Analysis'!$L$3:$L$10110,0),MATCH(S$5,'Bin Analysis'!$C$2:$S$2,0))," ")))))</f>
        <v>yes</v>
      </c>
      <c r="T277" s="68">
        <f>Assignments!K276</f>
        <v>-1.4831497647058819E-2</v>
      </c>
      <c r="U277" s="68">
        <f>Assignments!L276</f>
        <v>7.2626034831368452E-2</v>
      </c>
      <c r="V277" s="74" t="str">
        <f>Assignments!V276</f>
        <v>Toggle</v>
      </c>
    </row>
    <row r="278" spans="1:22" x14ac:dyDescent="0.25">
      <c r="A278" s="89" t="s">
        <v>148</v>
      </c>
      <c r="B278" s="79">
        <v>20</v>
      </c>
      <c r="C278" s="79" t="s">
        <v>147</v>
      </c>
      <c r="D278" s="79">
        <v>0.96218086000000003</v>
      </c>
      <c r="E278" s="79">
        <v>5.0744640000000001E-2</v>
      </c>
      <c r="G278" s="40">
        <f>IFERROR('Data Transformation'!M276," ")</f>
        <v>271</v>
      </c>
      <c r="L278" s="66">
        <f t="shared" si="5"/>
        <v>272</v>
      </c>
      <c r="M278" s="67">
        <f>IF(L278=" "," ",(IF($L278&gt;0,INDEX('Bin Analysis'!$C$3:$S$10110,MATCH($L278,'Bin Analysis'!$L$3:$L$10110,0),MATCH(M$5,'Bin Analysis'!$C$2:$S$2,0))," ")))</f>
        <v>18</v>
      </c>
      <c r="N278" s="68">
        <f>IF($L278=" "," ",(IF($M278=FALSE," ",(IF($M278&gt;0,INDEX('Bin Analysis'!$C$3:$S$10110,MATCH($L278,'Bin Analysis'!$L$3:$L$10110,0),MATCH(N$5,'Bin Analysis'!$C$2:$S$2,0))," ")))))</f>
        <v>0</v>
      </c>
      <c r="O278" s="68">
        <f>IF($L278=" "," ",(IF($M278=FALSE," ",(IF($M278&gt;0,INDEX('Bin Analysis'!$C$3:$S$10110,MATCH($L278,'Bin Analysis'!$L$3:$L$10110,0),MATCH(O$5,'Bin Analysis'!$C$2:$S$2,0))," ")))))</f>
        <v>0</v>
      </c>
      <c r="P278" s="68">
        <f>IF($L278=" "," ",(IF($M278=FALSE," ",(IF($M278&gt;0,INDEX('Bin Analysis'!$C$3:$S$10110,MATCH($L278,'Bin Analysis'!$L$3:$L$10110,0),MATCH(P$5,'Bin Analysis'!$C$2:$S$2,0))," ")))))</f>
        <v>0.2</v>
      </c>
      <c r="Q278" s="68">
        <f>IF($L278=" "," ",(IF($M278=FALSE," ",(IF($M278&gt;0,INDEX('Bin Analysis'!$C$3:$S$10110,MATCH($L278,'Bin Analysis'!$L$3:$L$10110,0),MATCH(Q$5,'Bin Analysis'!$C$2:$S$2,0))," ")))))</f>
        <v>8.6956521739130432E-2</v>
      </c>
      <c r="R278" s="68">
        <f>IF($L278=" "," ",(IF($M278=FALSE," ",(IF($M278&gt;0,INDEX('Bin Analysis'!$C$3:$S$10110,MATCH($L278,'Bin Analysis'!$L$3:$L$10110,0),MATCH(R$5,'Bin Analysis'!$C$2:$S$2,0))," ")))))</f>
        <v>1</v>
      </c>
      <c r="S278" s="68" t="str">
        <f>IF($L278=" "," ",(IF($M278=FALSE," ",(IF($M278&gt;0,INDEX('Bin Analysis'!$C$3:$S$10110,MATCH($L278,'Bin Analysis'!$L$3:$L$10110,0),MATCH(S$5,'Bin Analysis'!$C$2:$S$2,0))," ")))))</f>
        <v>yes</v>
      </c>
      <c r="T278" s="68">
        <f>Assignments!K277</f>
        <v>5.6533294117646694E-4</v>
      </c>
      <c r="U278" s="68">
        <f>Assignments!L277</f>
        <v>6.2514908507278755E-2</v>
      </c>
      <c r="V278" s="74" t="str">
        <f>Assignments!V277</f>
        <v>Toggle</v>
      </c>
    </row>
    <row r="279" spans="1:22" x14ac:dyDescent="0.25">
      <c r="A279" s="89" t="s">
        <v>148</v>
      </c>
      <c r="B279" s="79">
        <v>20</v>
      </c>
      <c r="C279" s="79" t="s">
        <v>152</v>
      </c>
      <c r="D279" s="79">
        <v>0.98523939000000005</v>
      </c>
      <c r="E279" s="79">
        <v>3.2119670000000003E-2</v>
      </c>
      <c r="G279" s="40">
        <f>IFERROR('Data Transformation'!M277," ")</f>
        <v>272</v>
      </c>
      <c r="L279" s="66">
        <f t="shared" si="5"/>
        <v>273</v>
      </c>
      <c r="M279" s="67">
        <f>IF(L279=" "," ",(IF($L279&gt;0,INDEX('Bin Analysis'!$C$3:$S$10110,MATCH($L279,'Bin Analysis'!$L$3:$L$10110,0),MATCH(M$5,'Bin Analysis'!$C$2:$S$2,0))," ")))</f>
        <v>16</v>
      </c>
      <c r="N279" s="68">
        <f>IF($L279=" "," ",(IF($M279=FALSE," ",(IF($M279&gt;0,INDEX('Bin Analysis'!$C$3:$S$10110,MATCH($L279,'Bin Analysis'!$L$3:$L$10110,0),MATCH(N$5,'Bin Analysis'!$C$2:$S$2,0))," ")))))</f>
        <v>0</v>
      </c>
      <c r="O279" s="68">
        <f>IF($L279=" "," ",(IF($M279=FALSE," ",(IF($M279&gt;0,INDEX('Bin Analysis'!$C$3:$S$10110,MATCH($L279,'Bin Analysis'!$L$3:$L$10110,0),MATCH(O$5,'Bin Analysis'!$C$2:$S$2,0))," ")))))</f>
        <v>6.6666666666666666E-2</v>
      </c>
      <c r="P279" s="68">
        <f>IF($L279=" "," ",(IF($M279=FALSE," ",(IF($M279&gt;0,INDEX('Bin Analysis'!$C$3:$S$10110,MATCH($L279,'Bin Analysis'!$L$3:$L$10110,0),MATCH(P$5,'Bin Analysis'!$C$2:$S$2,0))," ")))))</f>
        <v>0.3</v>
      </c>
      <c r="Q279" s="68">
        <f>IF($L279=" "," ",(IF($M279=FALSE," ",(IF($M279&gt;0,INDEX('Bin Analysis'!$C$3:$S$10110,MATCH($L279,'Bin Analysis'!$L$3:$L$10110,0),MATCH(Q$5,'Bin Analysis'!$C$2:$S$2,0))," ")))))</f>
        <v>0.17391304347826086</v>
      </c>
      <c r="R279" s="68">
        <f>IF($L279=" "," ",(IF($M279=FALSE," ",(IF($M279&gt;0,INDEX('Bin Analysis'!$C$3:$S$10110,MATCH($L279,'Bin Analysis'!$L$3:$L$10110,0),MATCH(R$5,'Bin Analysis'!$C$2:$S$2,0))," ")))))</f>
        <v>0.93333333333333335</v>
      </c>
      <c r="S279" s="68" t="str">
        <f>IF($L279=" "," ",(IF($M279=FALSE," ",(IF($M279&gt;0,INDEX('Bin Analysis'!$C$3:$S$10110,MATCH($L279,'Bin Analysis'!$L$3:$L$10110,0),MATCH(S$5,'Bin Analysis'!$C$2:$S$2,0))," ")))))</f>
        <v>no</v>
      </c>
      <c r="T279" s="68">
        <f>Assignments!K278</f>
        <v>6.6220586666666664E-2</v>
      </c>
      <c r="U279" s="68">
        <f>Assignments!L278</f>
        <v>0.27563854808373012</v>
      </c>
      <c r="V279" s="74" t="str">
        <f>Assignments!V278</f>
        <v>Toggle</v>
      </c>
    </row>
    <row r="280" spans="1:22" x14ac:dyDescent="0.25">
      <c r="A280" s="89" t="s">
        <v>148</v>
      </c>
      <c r="B280" s="79">
        <v>20</v>
      </c>
      <c r="C280" s="79" t="s">
        <v>158</v>
      </c>
      <c r="D280" s="79">
        <v>1.0079990999999999</v>
      </c>
      <c r="E280" s="79">
        <v>4.1295270000000002E-2</v>
      </c>
      <c r="G280" s="40">
        <f>IFERROR('Data Transformation'!M278," ")</f>
        <v>273</v>
      </c>
      <c r="L280" s="66">
        <f t="shared" si="5"/>
        <v>274</v>
      </c>
      <c r="M280" s="67">
        <f>IF(L280=" "," ",(IF($L280&gt;0,INDEX('Bin Analysis'!$C$3:$S$10110,MATCH($L280,'Bin Analysis'!$L$3:$L$10110,0),MATCH(M$5,'Bin Analysis'!$C$2:$S$2,0))," ")))</f>
        <v>19</v>
      </c>
      <c r="N280" s="68">
        <f>IF($L280=" "," ",(IF($M280=FALSE," ",(IF($M280&gt;0,INDEX('Bin Analysis'!$C$3:$S$10110,MATCH($L280,'Bin Analysis'!$L$3:$L$10110,0),MATCH(N$5,'Bin Analysis'!$C$2:$S$2,0))," ")))))</f>
        <v>0.1111111111111111</v>
      </c>
      <c r="O280" s="68">
        <f>IF($L280=" "," ",(IF($M280=FALSE," ",(IF($M280&gt;0,INDEX('Bin Analysis'!$C$3:$S$10110,MATCH($L280,'Bin Analysis'!$L$3:$L$10110,0),MATCH(O$5,'Bin Analysis'!$C$2:$S$2,0))," ")))))</f>
        <v>0.16666666666666666</v>
      </c>
      <c r="P280" s="68">
        <f>IF($L280=" "," ",(IF($M280=FALSE," ",(IF($M280&gt;0,INDEX('Bin Analysis'!$C$3:$S$10110,MATCH($L280,'Bin Analysis'!$L$3:$L$10110,0),MATCH(P$5,'Bin Analysis'!$C$2:$S$2,0))," ")))))</f>
        <v>0.6</v>
      </c>
      <c r="Q280" s="68">
        <f>IF($L280=" "," ",(IF($M280=FALSE," ",(IF($M280&gt;0,INDEX('Bin Analysis'!$C$3:$S$10110,MATCH($L280,'Bin Analysis'!$L$3:$L$10110,0),MATCH(Q$5,'Bin Analysis'!$C$2:$S$2,0))," ")))))</f>
        <v>0.52173913043478259</v>
      </c>
      <c r="R280" s="68">
        <f>IF($L280=" "," ",(IF($M280=FALSE," ",(IF($M280&gt;0,INDEX('Bin Analysis'!$C$3:$S$10110,MATCH($L280,'Bin Analysis'!$L$3:$L$10110,0),MATCH(R$5,'Bin Analysis'!$C$2:$S$2,0))," ")))))</f>
        <v>0.5</v>
      </c>
      <c r="S280" s="68" t="str">
        <f>IF($L280=" "," ",(IF($M280=FALSE," ",(IF($M280&gt;0,INDEX('Bin Analysis'!$C$3:$S$10110,MATCH($L280,'Bin Analysis'!$L$3:$L$10110,0),MATCH(S$5,'Bin Analysis'!$C$2:$S$2,0))," ")))))</f>
        <v>no</v>
      </c>
      <c r="T280" s="68">
        <f>Assignments!K279</f>
        <v>0.43118581111111109</v>
      </c>
      <c r="U280" s="68">
        <f>Assignments!L279</f>
        <v>0.46333507010458397</v>
      </c>
      <c r="V280" s="74" t="str">
        <f>Assignments!V279</f>
        <v>Rheostat</v>
      </c>
    </row>
    <row r="281" spans="1:22" x14ac:dyDescent="0.25">
      <c r="A281" s="89" t="s">
        <v>148</v>
      </c>
      <c r="B281" s="79">
        <v>20</v>
      </c>
      <c r="C281" s="79" t="s">
        <v>154</v>
      </c>
      <c r="D281" s="79">
        <v>1.00848556</v>
      </c>
      <c r="E281" s="79">
        <v>3.1846600000000003E-2</v>
      </c>
      <c r="G281" s="40">
        <f>IFERROR('Data Transformation'!M279," ")</f>
        <v>274</v>
      </c>
      <c r="L281" s="66">
        <f t="shared" si="5"/>
        <v>275</v>
      </c>
      <c r="M281" s="67">
        <f>IF(L281=" "," ",(IF($L281&gt;0,INDEX('Bin Analysis'!$C$3:$S$10110,MATCH($L281,'Bin Analysis'!$L$3:$L$10110,0),MATCH(M$5,'Bin Analysis'!$C$2:$S$2,0))," ")))</f>
        <v>20</v>
      </c>
      <c r="N281" s="68">
        <f>IF($L281=" "," ",(IF($M281=FALSE," ",(IF($M281&gt;0,INDEX('Bin Analysis'!$C$3:$S$10110,MATCH($L281,'Bin Analysis'!$L$3:$L$10110,0),MATCH(N$5,'Bin Analysis'!$C$2:$S$2,0))," ")))))</f>
        <v>0</v>
      </c>
      <c r="O281" s="68">
        <f>IF($L281=" "," ",(IF($M281=FALSE," ",(IF($M281&gt;0,INDEX('Bin Analysis'!$C$3:$S$10110,MATCH($L281,'Bin Analysis'!$L$3:$L$10110,0),MATCH(O$5,'Bin Analysis'!$C$2:$S$2,0))," ")))))</f>
        <v>5.2631578947368418E-2</v>
      </c>
      <c r="P281" s="68">
        <f>IF($L281=" "," ",(IF($M281=FALSE," ",(IF($M281&gt;0,INDEX('Bin Analysis'!$C$3:$S$10110,MATCH($L281,'Bin Analysis'!$L$3:$L$10110,0),MATCH(P$5,'Bin Analysis'!$C$2:$S$2,0))," ")))))</f>
        <v>0.7</v>
      </c>
      <c r="Q281" s="68">
        <f>IF($L281=" "," ",(IF($M281=FALSE," ",(IF($M281&gt;0,INDEX('Bin Analysis'!$C$3:$S$10110,MATCH($L281,'Bin Analysis'!$L$3:$L$10110,0),MATCH(Q$5,'Bin Analysis'!$C$2:$S$2,0))," ")))))</f>
        <v>0.65217391304347827</v>
      </c>
      <c r="R281" s="68">
        <f>IF($L281=" "," ",(IF($M281=FALSE," ",(IF($M281&gt;0,INDEX('Bin Analysis'!$C$3:$S$10110,MATCH($L281,'Bin Analysis'!$L$3:$L$10110,0),MATCH(R$5,'Bin Analysis'!$C$2:$S$2,0))," ")))))</f>
        <v>0.63157894736842102</v>
      </c>
      <c r="S281" s="68" t="str">
        <f>IF($L281=" "," ",(IF($M281=FALSE," ",(IF($M281&gt;0,INDEX('Bin Analysis'!$C$3:$S$10110,MATCH($L281,'Bin Analysis'!$L$3:$L$10110,0),MATCH(S$5,'Bin Analysis'!$C$2:$S$2,0))," ")))))</f>
        <v>no</v>
      </c>
      <c r="T281" s="68">
        <f>Assignments!K280</f>
        <v>0.28555191210526315</v>
      </c>
      <c r="U281" s="68">
        <f>Assignments!L280</f>
        <v>0.32762174771135794</v>
      </c>
      <c r="V281" s="74" t="str">
        <f>Assignments!V280</f>
        <v>Rheostat</v>
      </c>
    </row>
    <row r="282" spans="1:22" x14ac:dyDescent="0.25">
      <c r="A282" s="89" t="s">
        <v>148</v>
      </c>
      <c r="B282" s="79">
        <v>20</v>
      </c>
      <c r="C282" s="79" t="s">
        <v>146</v>
      </c>
      <c r="D282" s="79">
        <v>1.0166151000000001</v>
      </c>
      <c r="E282" s="79">
        <v>3.3856120000000003E-2</v>
      </c>
      <c r="G282" s="40">
        <f>IFERROR('Data Transformation'!M280," ")</f>
        <v>275</v>
      </c>
      <c r="L282" s="66">
        <f t="shared" si="5"/>
        <v>276</v>
      </c>
      <c r="M282" s="67">
        <f>IF(L282=" "," ",(IF($L282&gt;0,INDEX('Bin Analysis'!$C$3:$S$10110,MATCH($L282,'Bin Analysis'!$L$3:$L$10110,0),MATCH(M$5,'Bin Analysis'!$C$2:$S$2,0))," ")))</f>
        <v>16</v>
      </c>
      <c r="N282" s="68">
        <f>IF($L282=" "," ",(IF($M282=FALSE," ",(IF($M282&gt;0,INDEX('Bin Analysis'!$C$3:$S$10110,MATCH($L282,'Bin Analysis'!$L$3:$L$10110,0),MATCH(N$5,'Bin Analysis'!$C$2:$S$2,0))," ")))))</f>
        <v>0</v>
      </c>
      <c r="O282" s="68">
        <f>IF($L282=" "," ",(IF($M282=FALSE," ",(IF($M282&gt;0,INDEX('Bin Analysis'!$C$3:$S$10110,MATCH($L282,'Bin Analysis'!$L$3:$L$10110,0),MATCH(O$5,'Bin Analysis'!$C$2:$S$2,0))," ")))))</f>
        <v>0.13333333333333333</v>
      </c>
      <c r="P282" s="68">
        <f>IF($L282=" "," ",(IF($M282=FALSE," ",(IF($M282&gt;0,INDEX('Bin Analysis'!$C$3:$S$10110,MATCH($L282,'Bin Analysis'!$L$3:$L$10110,0),MATCH(P$5,'Bin Analysis'!$C$2:$S$2,0))," ")))))</f>
        <v>0.4</v>
      </c>
      <c r="Q282" s="68">
        <f>IF($L282=" "," ",(IF($M282=FALSE," ",(IF($M282&gt;0,INDEX('Bin Analysis'!$C$3:$S$10110,MATCH($L282,'Bin Analysis'!$L$3:$L$10110,0),MATCH(Q$5,'Bin Analysis'!$C$2:$S$2,0))," ")))))</f>
        <v>0.30434782608695654</v>
      </c>
      <c r="R282" s="68">
        <f>IF($L282=" "," ",(IF($M282=FALSE," ",(IF($M282&gt;0,INDEX('Bin Analysis'!$C$3:$S$10110,MATCH($L282,'Bin Analysis'!$L$3:$L$10110,0),MATCH(R$5,'Bin Analysis'!$C$2:$S$2,0))," ")))))</f>
        <v>0.8</v>
      </c>
      <c r="S282" s="68" t="str">
        <f>IF($L282=" "," ",(IF($M282=FALSE," ",(IF($M282&gt;0,INDEX('Bin Analysis'!$C$3:$S$10110,MATCH($L282,'Bin Analysis'!$L$3:$L$10110,0),MATCH(S$5,'Bin Analysis'!$C$2:$S$2,0))," ")))))</f>
        <v>no</v>
      </c>
      <c r="T282" s="68">
        <f>Assignments!K281</f>
        <v>0.18504656266666669</v>
      </c>
      <c r="U282" s="68">
        <f>Assignments!L281</f>
        <v>0.34152262573927844</v>
      </c>
      <c r="V282" s="74" t="str">
        <f>Assignments!V281</f>
        <v>Toggle</v>
      </c>
    </row>
    <row r="283" spans="1:22" x14ac:dyDescent="0.25">
      <c r="A283" s="89" t="s">
        <v>148</v>
      </c>
      <c r="B283" s="79">
        <v>20</v>
      </c>
      <c r="C283" s="79" t="s">
        <v>155</v>
      </c>
      <c r="D283" s="79">
        <v>1.03659685</v>
      </c>
      <c r="E283" s="79">
        <v>4.751379E-2</v>
      </c>
      <c r="G283" s="40">
        <f>IFERROR('Data Transformation'!M281," ")</f>
        <v>276</v>
      </c>
      <c r="L283" s="66">
        <f t="shared" si="5"/>
        <v>277</v>
      </c>
      <c r="M283" s="67">
        <f>IF(L283=" "," ",(IF($L283&gt;0,INDEX('Bin Analysis'!$C$3:$S$10110,MATCH($L283,'Bin Analysis'!$L$3:$L$10110,0),MATCH(M$5,'Bin Analysis'!$C$2:$S$2,0))," ")))</f>
        <v>17</v>
      </c>
      <c r="N283" s="68">
        <f>IF($L283=" "," ",(IF($M283=FALSE," ",(IF($M283&gt;0,INDEX('Bin Analysis'!$C$3:$S$10110,MATCH($L283,'Bin Analysis'!$L$3:$L$10110,0),MATCH(N$5,'Bin Analysis'!$C$2:$S$2,0))," ")))))</f>
        <v>0</v>
      </c>
      <c r="O283" s="68">
        <f>IF($L283=" "," ",(IF($M283=FALSE," ",(IF($M283&gt;0,INDEX('Bin Analysis'!$C$3:$S$10110,MATCH($L283,'Bin Analysis'!$L$3:$L$10110,0),MATCH(O$5,'Bin Analysis'!$C$2:$S$2,0))," ")))))</f>
        <v>0.4375</v>
      </c>
      <c r="P283" s="68">
        <f>IF($L283=" "," ",(IF($M283=FALSE," ",(IF($M283&gt;0,INDEX('Bin Analysis'!$C$3:$S$10110,MATCH($L283,'Bin Analysis'!$L$3:$L$10110,0),MATCH(P$5,'Bin Analysis'!$C$2:$S$2,0))," ")))))</f>
        <v>0.6</v>
      </c>
      <c r="Q283" s="68">
        <f>IF($L283=" "," ",(IF($M283=FALSE," ",(IF($M283&gt;0,INDEX('Bin Analysis'!$C$3:$S$10110,MATCH($L283,'Bin Analysis'!$L$3:$L$10110,0),MATCH(Q$5,'Bin Analysis'!$C$2:$S$2,0))," ")))))</f>
        <v>0.52173913043478259</v>
      </c>
      <c r="R283" s="68">
        <f>IF($L283=" "," ",(IF($M283=FALSE," ",(IF($M283&gt;0,INDEX('Bin Analysis'!$C$3:$S$10110,MATCH($L283,'Bin Analysis'!$L$3:$L$10110,0),MATCH(R$5,'Bin Analysis'!$C$2:$S$2,0))," ")))))</f>
        <v>0.125</v>
      </c>
      <c r="S283" s="68" t="str">
        <f>IF($L283=" "," ",(IF($M283=FALSE," ",(IF($M283&gt;0,INDEX('Bin Analysis'!$C$3:$S$10110,MATCH($L283,'Bin Analysis'!$L$3:$L$10110,0),MATCH(S$5,'Bin Analysis'!$C$2:$S$2,0))," ")))))</f>
        <v>no</v>
      </c>
      <c r="T283" s="68">
        <f>Assignments!K282</f>
        <v>0.67628066062500003</v>
      </c>
      <c r="U283" s="68">
        <f>Assignments!L282</f>
        <v>0.33615745645896888</v>
      </c>
      <c r="V283" s="74" t="str">
        <f>Assignments!V282</f>
        <v>Rheostat</v>
      </c>
    </row>
    <row r="284" spans="1:22" x14ac:dyDescent="0.25">
      <c r="A284" s="89" t="s">
        <v>148</v>
      </c>
      <c r="B284" s="79">
        <v>20</v>
      </c>
      <c r="C284" s="79" t="s">
        <v>151</v>
      </c>
      <c r="D284" s="79">
        <v>1.0479521199999999</v>
      </c>
      <c r="E284" s="79">
        <v>2.497361E-2</v>
      </c>
      <c r="G284" s="40">
        <f>IFERROR('Data Transformation'!M282," ")</f>
        <v>277</v>
      </c>
      <c r="L284" s="66">
        <f t="shared" si="5"/>
        <v>278</v>
      </c>
      <c r="M284" s="67">
        <f>IF(L284=" "," ",(IF($L284&gt;0,INDEX('Bin Analysis'!$C$3:$S$10110,MATCH($L284,'Bin Analysis'!$L$3:$L$10110,0),MATCH(M$5,'Bin Analysis'!$C$2:$S$2,0))," ")))</f>
        <v>15</v>
      </c>
      <c r="N284" s="68">
        <f>IF($L284=" "," ",(IF($M284=FALSE," ",(IF($M284&gt;0,INDEX('Bin Analysis'!$C$3:$S$10110,MATCH($L284,'Bin Analysis'!$L$3:$L$10110,0),MATCH(N$5,'Bin Analysis'!$C$2:$S$2,0))," ")))))</f>
        <v>0</v>
      </c>
      <c r="O284" s="68">
        <f>IF($L284=" "," ",(IF($M284=FALSE," ",(IF($M284&gt;0,INDEX('Bin Analysis'!$C$3:$S$10110,MATCH($L284,'Bin Analysis'!$L$3:$L$10110,0),MATCH(O$5,'Bin Analysis'!$C$2:$S$2,0))," ")))))</f>
        <v>7.1428571428571425E-2</v>
      </c>
      <c r="P284" s="68">
        <f>IF($L284=" "," ",(IF($M284=FALSE," ",(IF($M284&gt;0,INDEX('Bin Analysis'!$C$3:$S$10110,MATCH($L284,'Bin Analysis'!$L$3:$L$10110,0),MATCH(P$5,'Bin Analysis'!$C$2:$S$2,0))," ")))))</f>
        <v>0.5</v>
      </c>
      <c r="Q284" s="68">
        <f>IF($L284=" "," ",(IF($M284=FALSE," ",(IF($M284&gt;0,INDEX('Bin Analysis'!$C$3:$S$10110,MATCH($L284,'Bin Analysis'!$L$3:$L$10110,0),MATCH(Q$5,'Bin Analysis'!$C$2:$S$2,0))," ")))))</f>
        <v>0.43478260869565216</v>
      </c>
      <c r="R284" s="68">
        <f>IF($L284=" "," ",(IF($M284=FALSE," ",(IF($M284&gt;0,INDEX('Bin Analysis'!$C$3:$S$10110,MATCH($L284,'Bin Analysis'!$L$3:$L$10110,0),MATCH(R$5,'Bin Analysis'!$C$2:$S$2,0))," ")))))</f>
        <v>0.5714285714285714</v>
      </c>
      <c r="S284" s="68" t="str">
        <f>IF($L284=" "," ",(IF($M284=FALSE," ",(IF($M284&gt;0,INDEX('Bin Analysis'!$C$3:$S$10110,MATCH($L284,'Bin Analysis'!$L$3:$L$10110,0),MATCH(S$5,'Bin Analysis'!$C$2:$S$2,0))," ")))))</f>
        <v>no</v>
      </c>
      <c r="T284" s="68">
        <f>Assignments!K283</f>
        <v>0.31468957857142854</v>
      </c>
      <c r="U284" s="68">
        <f>Assignments!L283</f>
        <v>0.34886566848267042</v>
      </c>
      <c r="V284" s="74" t="str">
        <f>Assignments!V283</f>
        <v>Adverse</v>
      </c>
    </row>
    <row r="285" spans="1:22" x14ac:dyDescent="0.25">
      <c r="A285" s="89" t="s">
        <v>148</v>
      </c>
      <c r="B285" s="79">
        <v>20</v>
      </c>
      <c r="C285" s="79" t="s">
        <v>142</v>
      </c>
      <c r="D285" s="79">
        <v>1.04843303</v>
      </c>
      <c r="E285" s="79">
        <v>4.6270940000000003E-2</v>
      </c>
      <c r="G285" s="40">
        <f>IFERROR('Data Transformation'!M283," ")</f>
        <v>278</v>
      </c>
      <c r="L285" s="66">
        <f t="shared" si="5"/>
        <v>279</v>
      </c>
      <c r="M285" s="67">
        <f>IF(L285=" "," ",(IF($L285&gt;0,INDEX('Bin Analysis'!$C$3:$S$10110,MATCH($L285,'Bin Analysis'!$L$3:$L$10110,0),MATCH(M$5,'Bin Analysis'!$C$2:$S$2,0))," ")))</f>
        <v>20</v>
      </c>
      <c r="N285" s="68">
        <f>IF($L285=" "," ",(IF($M285=FALSE," ",(IF($M285&gt;0,INDEX('Bin Analysis'!$C$3:$S$10110,MATCH($L285,'Bin Analysis'!$L$3:$L$10110,0),MATCH(N$5,'Bin Analysis'!$C$2:$S$2,0))," ")))))</f>
        <v>0</v>
      </c>
      <c r="O285" s="68">
        <f>IF($L285=" "," ",(IF($M285=FALSE," ",(IF($M285&gt;0,INDEX('Bin Analysis'!$C$3:$S$10110,MATCH($L285,'Bin Analysis'!$L$3:$L$10110,0),MATCH(O$5,'Bin Analysis'!$C$2:$S$2,0))," ")))))</f>
        <v>0.57894736842105265</v>
      </c>
      <c r="P285" s="68">
        <f>IF($L285=" "," ",(IF($M285=FALSE," ",(IF($M285&gt;0,INDEX('Bin Analysis'!$C$3:$S$10110,MATCH($L285,'Bin Analysis'!$L$3:$L$10110,0),MATCH(P$5,'Bin Analysis'!$C$2:$S$2,0))," ")))))</f>
        <v>0.5</v>
      </c>
      <c r="Q285" s="68">
        <f>IF($L285=" "," ",(IF($M285=FALSE," ",(IF($M285&gt;0,INDEX('Bin Analysis'!$C$3:$S$10110,MATCH($L285,'Bin Analysis'!$L$3:$L$10110,0),MATCH(Q$5,'Bin Analysis'!$C$2:$S$2,0))," ")))))</f>
        <v>0.43478260869565216</v>
      </c>
      <c r="R285" s="68">
        <f>IF($L285=" "," ",(IF($M285=FALSE," ",(IF($M285&gt;0,INDEX('Bin Analysis'!$C$3:$S$10110,MATCH($L285,'Bin Analysis'!$L$3:$L$10110,0),MATCH(R$5,'Bin Analysis'!$C$2:$S$2,0))," ")))))</f>
        <v>5.2631578947368418E-2</v>
      </c>
      <c r="S285" s="68" t="str">
        <f>IF($L285=" "," ",(IF($M285=FALSE," ",(IF($M285&gt;0,INDEX('Bin Analysis'!$C$3:$S$10110,MATCH($L285,'Bin Analysis'!$L$3:$L$10110,0),MATCH(S$5,'Bin Analysis'!$C$2:$S$2,0))," ")))))</f>
        <v>no</v>
      </c>
      <c r="T285" s="68">
        <f>Assignments!K284</f>
        <v>0.84252784052631591</v>
      </c>
      <c r="U285" s="68">
        <f>Assignments!L284</f>
        <v>0.25369605285077446</v>
      </c>
      <c r="V285" s="74" t="str">
        <f>Assignments!V284</f>
        <v>Moderate</v>
      </c>
    </row>
    <row r="286" spans="1:22" x14ac:dyDescent="0.25">
      <c r="A286" s="89" t="s">
        <v>148</v>
      </c>
      <c r="B286" s="79">
        <v>20</v>
      </c>
      <c r="C286" s="79" t="s">
        <v>153</v>
      </c>
      <c r="D286" s="79">
        <v>1.0827560000000001</v>
      </c>
      <c r="E286" s="79">
        <v>4.2935210000000001E-2</v>
      </c>
      <c r="G286" s="40">
        <f>IFERROR('Data Transformation'!M284," ")</f>
        <v>279</v>
      </c>
      <c r="L286" s="66">
        <f t="shared" si="5"/>
        <v>280</v>
      </c>
      <c r="M286" s="67">
        <f>IF(L286=" "," ",(IF($L286&gt;0,INDEX('Bin Analysis'!$C$3:$S$10110,MATCH($L286,'Bin Analysis'!$L$3:$L$10110,0),MATCH(M$5,'Bin Analysis'!$C$2:$S$2,0))," ")))</f>
        <v>17</v>
      </c>
      <c r="N286" s="68">
        <f>IF($L286=" "," ",(IF($M286=FALSE," ",(IF($M286&gt;0,INDEX('Bin Analysis'!$C$3:$S$10110,MATCH($L286,'Bin Analysis'!$L$3:$L$10110,0),MATCH(N$5,'Bin Analysis'!$C$2:$S$2,0))," ")))))</f>
        <v>0</v>
      </c>
      <c r="O286" s="68">
        <f>IF($L286=" "," ",(IF($M286=FALSE," ",(IF($M286&gt;0,INDEX('Bin Analysis'!$C$3:$S$10110,MATCH($L286,'Bin Analysis'!$L$3:$L$10110,0),MATCH(O$5,'Bin Analysis'!$C$2:$S$2,0))," ")))))</f>
        <v>6.25E-2</v>
      </c>
      <c r="P286" s="68">
        <f>IF($L286=" "," ",(IF($M286=FALSE," ",(IF($M286&gt;0,INDEX('Bin Analysis'!$C$3:$S$10110,MATCH($L286,'Bin Analysis'!$L$3:$L$10110,0),MATCH(P$5,'Bin Analysis'!$C$2:$S$2,0))," ")))))</f>
        <v>0.5</v>
      </c>
      <c r="Q286" s="68">
        <f>IF($L286=" "," ",(IF($M286=FALSE," ",(IF($M286&gt;0,INDEX('Bin Analysis'!$C$3:$S$10110,MATCH($L286,'Bin Analysis'!$L$3:$L$10110,0),MATCH(Q$5,'Bin Analysis'!$C$2:$S$2,0))," ")))))</f>
        <v>0.43478260869565216</v>
      </c>
      <c r="R286" s="68">
        <f>IF($L286=" "," ",(IF($M286=FALSE," ",(IF($M286&gt;0,INDEX('Bin Analysis'!$C$3:$S$10110,MATCH($L286,'Bin Analysis'!$L$3:$L$10110,0),MATCH(R$5,'Bin Analysis'!$C$2:$S$2,0))," ")))))</f>
        <v>0.625</v>
      </c>
      <c r="S286" s="68" t="str">
        <f>IF($L286=" "," ",(IF($M286=FALSE," ",(IF($M286&gt;0,INDEX('Bin Analysis'!$C$3:$S$10110,MATCH($L286,'Bin Analysis'!$L$3:$L$10110,0),MATCH(S$5,'Bin Analysis'!$C$2:$S$2,0))," ")))))</f>
        <v>no</v>
      </c>
      <c r="T286" s="68">
        <f>Assignments!K285</f>
        <v>0.29236955312500001</v>
      </c>
      <c r="U286" s="68">
        <f>Assignments!L285</f>
        <v>0.28751962874480086</v>
      </c>
      <c r="V286" s="74" t="str">
        <f>Assignments!V285</f>
        <v>Adverse</v>
      </c>
    </row>
    <row r="287" spans="1:22" x14ac:dyDescent="0.25">
      <c r="A287" s="89" t="s">
        <v>148</v>
      </c>
      <c r="B287" s="79">
        <v>20</v>
      </c>
      <c r="C287" s="79" t="s">
        <v>160</v>
      </c>
      <c r="D287" s="79">
        <v>1.0894001099999999</v>
      </c>
      <c r="E287" s="79">
        <v>4.1456239999999998E-2</v>
      </c>
      <c r="G287" s="40">
        <f>IFERROR('Data Transformation'!M285," ")</f>
        <v>280</v>
      </c>
      <c r="L287" s="66">
        <f t="shared" si="5"/>
        <v>281</v>
      </c>
      <c r="M287" s="67">
        <f>IF(L287=" "," ",(IF($L287&gt;0,INDEX('Bin Analysis'!$C$3:$S$10110,MATCH($L287,'Bin Analysis'!$L$3:$L$10110,0),MATCH(M$5,'Bin Analysis'!$C$2:$S$2,0))," ")))</f>
        <v>20</v>
      </c>
      <c r="N287" s="68">
        <f>IF($L287=" "," ",(IF($M287=FALSE," ",(IF($M287&gt;0,INDEX('Bin Analysis'!$C$3:$S$10110,MATCH($L287,'Bin Analysis'!$L$3:$L$10110,0),MATCH(N$5,'Bin Analysis'!$C$2:$S$2,0))," ")))))</f>
        <v>0</v>
      </c>
      <c r="O287" s="68">
        <f>IF($L287=" "," ",(IF($M287=FALSE," ",(IF($M287&gt;0,INDEX('Bin Analysis'!$C$3:$S$10110,MATCH($L287,'Bin Analysis'!$L$3:$L$10110,0),MATCH(O$5,'Bin Analysis'!$C$2:$S$2,0))," ")))))</f>
        <v>0.57894736842105265</v>
      </c>
      <c r="P287" s="68">
        <f>IF($L287=" "," ",(IF($M287=FALSE," ",(IF($M287&gt;0,INDEX('Bin Analysis'!$C$3:$S$10110,MATCH($L287,'Bin Analysis'!$L$3:$L$10110,0),MATCH(P$5,'Bin Analysis'!$C$2:$S$2,0))," ")))))</f>
        <v>0.6</v>
      </c>
      <c r="Q287" s="68">
        <f>IF($L287=" "," ",(IF($M287=FALSE," ",(IF($M287&gt;0,INDEX('Bin Analysis'!$C$3:$S$10110,MATCH($L287,'Bin Analysis'!$L$3:$L$10110,0),MATCH(Q$5,'Bin Analysis'!$C$2:$S$2,0))," ")))))</f>
        <v>0.56521739130434778</v>
      </c>
      <c r="R287" s="68">
        <f>IF($L287=" "," ",(IF($M287=FALSE," ",(IF($M287&gt;0,INDEX('Bin Analysis'!$C$3:$S$10110,MATCH($L287,'Bin Analysis'!$L$3:$L$10110,0),MATCH(R$5,'Bin Analysis'!$C$2:$S$2,0))," ")))))</f>
        <v>5.2631578947368418E-2</v>
      </c>
      <c r="S287" s="68" t="str">
        <f>IF($L287=" "," ",(IF($M287=FALSE," ",(IF($M287&gt;0,INDEX('Bin Analysis'!$C$3:$S$10110,MATCH($L287,'Bin Analysis'!$L$3:$L$10110,0),MATCH(S$5,'Bin Analysis'!$C$2:$S$2,0))," ")))))</f>
        <v>no</v>
      </c>
      <c r="T287" s="68">
        <f>Assignments!K286</f>
        <v>0.83724023368421052</v>
      </c>
      <c r="U287" s="68">
        <f>Assignments!L286</f>
        <v>0.25412943946390404</v>
      </c>
      <c r="V287" s="74" t="str">
        <f>Assignments!V286</f>
        <v>Rheostat</v>
      </c>
    </row>
    <row r="288" spans="1:22" x14ac:dyDescent="0.25">
      <c r="A288" s="89" t="s">
        <v>148</v>
      </c>
      <c r="B288" s="79">
        <v>20</v>
      </c>
      <c r="C288" s="79" t="s">
        <v>149</v>
      </c>
      <c r="D288" s="79">
        <v>1.12349933</v>
      </c>
      <c r="E288" s="79">
        <v>5.1450910000000002E-2</v>
      </c>
      <c r="G288" s="40">
        <f>IFERROR('Data Transformation'!M286," ")</f>
        <v>281</v>
      </c>
      <c r="L288" s="66">
        <f t="shared" si="5"/>
        <v>282</v>
      </c>
      <c r="M288" s="67">
        <f>IF(L288=" "," ",(IF($L288&gt;0,INDEX('Bin Analysis'!$C$3:$S$10110,MATCH($L288,'Bin Analysis'!$L$3:$L$10110,0),MATCH(M$5,'Bin Analysis'!$C$2:$S$2,0))," ")))</f>
        <v>19</v>
      </c>
      <c r="N288" s="68">
        <f>IF($L288=" "," ",(IF($M288=FALSE," ",(IF($M288&gt;0,INDEX('Bin Analysis'!$C$3:$S$10110,MATCH($L288,'Bin Analysis'!$L$3:$L$10110,0),MATCH(N$5,'Bin Analysis'!$C$2:$S$2,0))," ")))))</f>
        <v>5.5555555555555552E-2</v>
      </c>
      <c r="O288" s="68">
        <f>IF($L288=" "," ",(IF($M288=FALSE," ",(IF($M288&gt;0,INDEX('Bin Analysis'!$C$3:$S$10110,MATCH($L288,'Bin Analysis'!$L$3:$L$10110,0),MATCH(O$5,'Bin Analysis'!$C$2:$S$2,0))," ")))))</f>
        <v>0.16666666666666666</v>
      </c>
      <c r="P288" s="68">
        <f>IF($L288=" "," ",(IF($M288=FALSE," ",(IF($M288&gt;0,INDEX('Bin Analysis'!$C$3:$S$10110,MATCH($L288,'Bin Analysis'!$L$3:$L$10110,0),MATCH(P$5,'Bin Analysis'!$C$2:$S$2,0))," ")))))</f>
        <v>0.6</v>
      </c>
      <c r="Q288" s="68">
        <f>IF($L288=" "," ",(IF($M288=FALSE," ",(IF($M288&gt;0,INDEX('Bin Analysis'!$C$3:$S$10110,MATCH($L288,'Bin Analysis'!$L$3:$L$10110,0),MATCH(Q$5,'Bin Analysis'!$C$2:$S$2,0))," ")))))</f>
        <v>0.52173913043478259</v>
      </c>
      <c r="R288" s="68">
        <f>IF($L288=" "," ",(IF($M288=FALSE," ",(IF($M288&gt;0,INDEX('Bin Analysis'!$C$3:$S$10110,MATCH($L288,'Bin Analysis'!$L$3:$L$10110,0),MATCH(R$5,'Bin Analysis'!$C$2:$S$2,0))," ")))))</f>
        <v>0.66666666666666663</v>
      </c>
      <c r="S288" s="68" t="str">
        <f>IF($L288=" "," ",(IF($M288=FALSE," ",(IF($M288&gt;0,INDEX('Bin Analysis'!$C$3:$S$10110,MATCH($L288,'Bin Analysis'!$L$3:$L$10110,0),MATCH(S$5,'Bin Analysis'!$C$2:$S$2,0))," ")))))</f>
        <v>no</v>
      </c>
      <c r="T288" s="68">
        <f>Assignments!K287</f>
        <v>0.27538163166666663</v>
      </c>
      <c r="U288" s="68">
        <f>Assignments!L287</f>
        <v>0.46378586426747664</v>
      </c>
      <c r="V288" s="74" t="str">
        <f>Assignments!V287</f>
        <v>Toggle</v>
      </c>
    </row>
    <row r="289" spans="1:22" x14ac:dyDescent="0.25">
      <c r="A289" s="89" t="s">
        <v>148</v>
      </c>
      <c r="B289" s="79">
        <v>20</v>
      </c>
      <c r="C289" s="79" t="s">
        <v>144</v>
      </c>
      <c r="D289" s="79">
        <v>1.1293314299999999</v>
      </c>
      <c r="E289" s="79">
        <v>8.0349840000000006E-2</v>
      </c>
      <c r="G289" s="40">
        <f>IFERROR('Data Transformation'!M287," ")</f>
        <v>282</v>
      </c>
      <c r="L289" s="66">
        <f t="shared" si="5"/>
        <v>283</v>
      </c>
      <c r="M289" s="67">
        <f>IF(L289=" "," ",(IF($L289&gt;0,INDEX('Bin Analysis'!$C$3:$S$10110,MATCH($L289,'Bin Analysis'!$L$3:$L$10110,0),MATCH(M$5,'Bin Analysis'!$C$2:$S$2,0))," ")))</f>
        <v>19</v>
      </c>
      <c r="N289" s="68">
        <f>IF($L289=" "," ",(IF($M289=FALSE," ",(IF($M289&gt;0,INDEX('Bin Analysis'!$C$3:$S$10110,MATCH($L289,'Bin Analysis'!$L$3:$L$10110,0),MATCH(N$5,'Bin Analysis'!$C$2:$S$2,0))," ")))))</f>
        <v>5.5555555555555552E-2</v>
      </c>
      <c r="O289" s="68">
        <f>IF($L289=" "," ",(IF($M289=FALSE," ",(IF($M289&gt;0,INDEX('Bin Analysis'!$C$3:$S$10110,MATCH($L289,'Bin Analysis'!$L$3:$L$10110,0),MATCH(O$5,'Bin Analysis'!$C$2:$S$2,0))," ")))))</f>
        <v>0.5</v>
      </c>
      <c r="P289" s="68">
        <f>IF($L289=" "," ",(IF($M289=FALSE," ",(IF($M289&gt;0,INDEX('Bin Analysis'!$C$3:$S$10110,MATCH($L289,'Bin Analysis'!$L$3:$L$10110,0),MATCH(P$5,'Bin Analysis'!$C$2:$S$2,0))," ")))))</f>
        <v>0.7</v>
      </c>
      <c r="Q289" s="68">
        <f>IF($L289=" "," ",(IF($M289=FALSE," ",(IF($M289&gt;0,INDEX('Bin Analysis'!$C$3:$S$10110,MATCH($L289,'Bin Analysis'!$L$3:$L$10110,0),MATCH(Q$5,'Bin Analysis'!$C$2:$S$2,0))," ")))))</f>
        <v>0.60869565217391308</v>
      </c>
      <c r="R289" s="68">
        <f>IF($L289=" "," ",(IF($M289=FALSE," ",(IF($M289&gt;0,INDEX('Bin Analysis'!$C$3:$S$10110,MATCH($L289,'Bin Analysis'!$L$3:$L$10110,0),MATCH(R$5,'Bin Analysis'!$C$2:$S$2,0))," ")))))</f>
        <v>0.16666666666666666</v>
      </c>
      <c r="S289" s="68" t="str">
        <f>IF($L289=" "," ",(IF($M289=FALSE," ",(IF($M289&gt;0,INDEX('Bin Analysis'!$C$3:$S$10110,MATCH($L289,'Bin Analysis'!$L$3:$L$10110,0),MATCH(S$5,'Bin Analysis'!$C$2:$S$2,0))," ")))))</f>
        <v>no</v>
      </c>
      <c r="T289" s="68">
        <f>Assignments!K288</f>
        <v>0.73379646555555567</v>
      </c>
      <c r="U289" s="68">
        <f>Assignments!L288</f>
        <v>0.38453317445732133</v>
      </c>
      <c r="V289" s="74" t="str">
        <f>Assignments!V288</f>
        <v>Rheostat</v>
      </c>
    </row>
    <row r="290" spans="1:22" x14ac:dyDescent="0.25">
      <c r="A290" s="89" t="s">
        <v>148</v>
      </c>
      <c r="B290" s="79">
        <v>21</v>
      </c>
      <c r="C290" s="79" t="s">
        <v>144</v>
      </c>
      <c r="D290" s="79">
        <v>7.8576560000000004E-2</v>
      </c>
      <c r="E290" s="79">
        <v>6.0145299999999999E-2</v>
      </c>
      <c r="G290" s="40">
        <f>IFERROR('Data Transformation'!M288," ")</f>
        <v>283</v>
      </c>
      <c r="L290" s="66">
        <f t="shared" si="5"/>
        <v>284</v>
      </c>
      <c r="M290" s="67">
        <f>IF(L290=" "," ",(IF($L290&gt;0,INDEX('Bin Analysis'!$C$3:$S$10110,MATCH($L290,'Bin Analysis'!$L$3:$L$10110,0),MATCH(M$5,'Bin Analysis'!$C$2:$S$2,0))," ")))</f>
        <v>13</v>
      </c>
      <c r="N290" s="68">
        <f>IF($L290=" "," ",(IF($M290=FALSE," ",(IF($M290&gt;0,INDEX('Bin Analysis'!$C$3:$S$10110,MATCH($L290,'Bin Analysis'!$L$3:$L$10110,0),MATCH(N$5,'Bin Analysis'!$C$2:$S$2,0))," ")))))</f>
        <v>0</v>
      </c>
      <c r="O290" s="68">
        <f>IF($L290=" "," ",(IF($M290=FALSE," ",(IF($M290&gt;0,INDEX('Bin Analysis'!$C$3:$S$10110,MATCH($L290,'Bin Analysis'!$L$3:$L$10110,0),MATCH(O$5,'Bin Analysis'!$C$2:$S$2,0))," ")))))</f>
        <v>0.66666666666666663</v>
      </c>
      <c r="P290" s="68">
        <f>IF($L290=" "," ",(IF($M290=FALSE," ",(IF($M290&gt;0,INDEX('Bin Analysis'!$C$3:$S$10110,MATCH($L290,'Bin Analysis'!$L$3:$L$10110,0),MATCH(P$5,'Bin Analysis'!$C$2:$S$2,0))," ")))))</f>
        <v>0.5</v>
      </c>
      <c r="Q290" s="68">
        <f>IF($L290=" "," ",(IF($M290=FALSE," ",(IF($M290&gt;0,INDEX('Bin Analysis'!$C$3:$S$10110,MATCH($L290,'Bin Analysis'!$L$3:$L$10110,0),MATCH(Q$5,'Bin Analysis'!$C$2:$S$2,0))," ")))))</f>
        <v>0.43478260869565216</v>
      </c>
      <c r="R290" s="68">
        <f>IF($L290=" "," ",(IF($M290=FALSE," ",(IF($M290&gt;0,INDEX('Bin Analysis'!$C$3:$S$10110,MATCH($L290,'Bin Analysis'!$L$3:$L$10110,0),MATCH(R$5,'Bin Analysis'!$C$2:$S$2,0))," ")))))</f>
        <v>0.16666666666666666</v>
      </c>
      <c r="S290" s="68" t="str">
        <f>IF($L290=" "," ",(IF($M290=FALSE," ",(IF($M290&gt;0,INDEX('Bin Analysis'!$C$3:$S$10110,MATCH($L290,'Bin Analysis'!$L$3:$L$10110,0),MATCH(S$5,'Bin Analysis'!$C$2:$S$2,0))," ")))))</f>
        <v>no</v>
      </c>
      <c r="T290" s="68">
        <f>Assignments!K289</f>
        <v>0.78217585166666659</v>
      </c>
      <c r="U290" s="68">
        <f>Assignments!L289</f>
        <v>0.36377215631252269</v>
      </c>
      <c r="V290" s="74" t="str">
        <f>Assignments!V289</f>
        <v>Moderate</v>
      </c>
    </row>
    <row r="291" spans="1:22" x14ac:dyDescent="0.25">
      <c r="A291" s="89" t="s">
        <v>148</v>
      </c>
      <c r="B291" s="79">
        <v>21</v>
      </c>
      <c r="C291" s="79" t="s">
        <v>145</v>
      </c>
      <c r="D291" s="79">
        <v>0.12677711</v>
      </c>
      <c r="E291" s="79">
        <v>5.4387989999999997E-2</v>
      </c>
      <c r="G291" s="40">
        <f>IFERROR('Data Transformation'!M289," ")</f>
        <v>284</v>
      </c>
      <c r="L291" s="66">
        <f t="shared" si="5"/>
        <v>285</v>
      </c>
      <c r="M291" s="67">
        <f>IF(L291=" "," ",(IF($L291&gt;0,INDEX('Bin Analysis'!$C$3:$S$10110,MATCH($L291,'Bin Analysis'!$L$3:$L$10110,0),MATCH(M$5,'Bin Analysis'!$C$2:$S$2,0))," ")))</f>
        <v>16</v>
      </c>
      <c r="N291" s="68">
        <f>IF($L291=" "," ",(IF($M291=FALSE," ",(IF($M291&gt;0,INDEX('Bin Analysis'!$C$3:$S$10110,MATCH($L291,'Bin Analysis'!$L$3:$L$10110,0),MATCH(N$5,'Bin Analysis'!$C$2:$S$2,0))," ")))))</f>
        <v>0</v>
      </c>
      <c r="O291" s="68">
        <f>IF($L291=" "," ",(IF($M291=FALSE," ",(IF($M291&gt;0,INDEX('Bin Analysis'!$C$3:$S$10110,MATCH($L291,'Bin Analysis'!$L$3:$L$10110,0),MATCH(O$5,'Bin Analysis'!$C$2:$S$2,0))," ")))))</f>
        <v>0</v>
      </c>
      <c r="P291" s="68">
        <f>IF($L291=" "," ",(IF($M291=FALSE," ",(IF($M291&gt;0,INDEX('Bin Analysis'!$C$3:$S$10110,MATCH($L291,'Bin Analysis'!$L$3:$L$10110,0),MATCH(P$5,'Bin Analysis'!$C$2:$S$2,0))," ")))))</f>
        <v>0.3</v>
      </c>
      <c r="Q291" s="68">
        <f>IF($L291=" "," ",(IF($M291=FALSE," ",(IF($M291&gt;0,INDEX('Bin Analysis'!$C$3:$S$10110,MATCH($L291,'Bin Analysis'!$L$3:$L$10110,0),MATCH(Q$5,'Bin Analysis'!$C$2:$S$2,0))," ")))))</f>
        <v>0.21739130434782608</v>
      </c>
      <c r="R291" s="68">
        <f>IF($L291=" "," ",(IF($M291=FALSE," ",(IF($M291&gt;0,INDEX('Bin Analysis'!$C$3:$S$10110,MATCH($L291,'Bin Analysis'!$L$3:$L$10110,0),MATCH(R$5,'Bin Analysis'!$C$2:$S$2,0))," ")))))</f>
        <v>0.8</v>
      </c>
      <c r="S291" s="68" t="str">
        <f>IF($L291=" "," ",(IF($M291=FALSE," ",(IF($M291&gt;0,INDEX('Bin Analysis'!$C$3:$S$10110,MATCH($L291,'Bin Analysis'!$L$3:$L$10110,0),MATCH(S$5,'Bin Analysis'!$C$2:$S$2,0))," ")))))</f>
        <v>no</v>
      </c>
      <c r="T291" s="68">
        <f>Assignments!K290</f>
        <v>0.16881785800000002</v>
      </c>
      <c r="U291" s="68">
        <f>Assignments!L290</f>
        <v>0.3217966318749394</v>
      </c>
      <c r="V291" s="74" t="str">
        <f>Assignments!V290</f>
        <v>Toggle</v>
      </c>
    </row>
    <row r="292" spans="1:22" x14ac:dyDescent="0.25">
      <c r="A292" s="89" t="s">
        <v>148</v>
      </c>
      <c r="B292" s="79">
        <v>21</v>
      </c>
      <c r="C292" s="79" t="s">
        <v>142</v>
      </c>
      <c r="D292" s="79">
        <v>0.12936979000000001</v>
      </c>
      <c r="E292" s="79">
        <v>9.1472540000000005E-2</v>
      </c>
      <c r="G292" s="40">
        <f>IFERROR('Data Transformation'!M290," ")</f>
        <v>285</v>
      </c>
      <c r="L292" s="66">
        <f t="shared" si="5"/>
        <v>286</v>
      </c>
      <c r="M292" s="67">
        <f>IF(L292=" "," ",(IF($L292&gt;0,INDEX('Bin Analysis'!$C$3:$S$10110,MATCH($L292,'Bin Analysis'!$L$3:$L$10110,0),MATCH(M$5,'Bin Analysis'!$C$2:$S$2,0))," ")))</f>
        <v>14</v>
      </c>
      <c r="N292" s="68">
        <f>IF($L292=" "," ",(IF($M292=FALSE," ",(IF($M292&gt;0,INDEX('Bin Analysis'!$C$3:$S$10110,MATCH($L292,'Bin Analysis'!$L$3:$L$10110,0),MATCH(N$5,'Bin Analysis'!$C$2:$S$2,0))," ")))))</f>
        <v>0</v>
      </c>
      <c r="O292" s="68">
        <f>IF($L292=" "," ",(IF($M292=FALSE," ",(IF($M292&gt;0,INDEX('Bin Analysis'!$C$3:$S$10110,MATCH($L292,'Bin Analysis'!$L$3:$L$10110,0),MATCH(O$5,'Bin Analysis'!$C$2:$S$2,0))," ")))))</f>
        <v>0</v>
      </c>
      <c r="P292" s="68">
        <f>IF($L292=" "," ",(IF($M292=FALSE," ",(IF($M292&gt;0,INDEX('Bin Analysis'!$C$3:$S$10110,MATCH($L292,'Bin Analysis'!$L$3:$L$10110,0),MATCH(P$5,'Bin Analysis'!$C$2:$S$2,0))," ")))))</f>
        <v>0.2</v>
      </c>
      <c r="Q292" s="68">
        <f>IF($L292=" "," ",(IF($M292=FALSE," ",(IF($M292&gt;0,INDEX('Bin Analysis'!$C$3:$S$10110,MATCH($L292,'Bin Analysis'!$L$3:$L$10110,0),MATCH(Q$5,'Bin Analysis'!$C$2:$S$2,0))," ")))))</f>
        <v>8.6956521739130432E-2</v>
      </c>
      <c r="R292" s="68">
        <f>IF($L292=" "," ",(IF($M292=FALSE," ",(IF($M292&gt;0,INDEX('Bin Analysis'!$C$3:$S$10110,MATCH($L292,'Bin Analysis'!$L$3:$L$10110,0),MATCH(R$5,'Bin Analysis'!$C$2:$S$2,0))," ")))))</f>
        <v>1</v>
      </c>
      <c r="S292" s="68" t="str">
        <f>IF($L292=" "," ",(IF($M292=FALSE," ",(IF($M292&gt;0,INDEX('Bin Analysis'!$C$3:$S$10110,MATCH($L292,'Bin Analysis'!$L$3:$L$10110,0),MATCH(S$5,'Bin Analysis'!$C$2:$S$2,0))," ")))))</f>
        <v>yes</v>
      </c>
      <c r="T292" s="68">
        <f>Assignments!K291</f>
        <v>-1.356454384615385E-2</v>
      </c>
      <c r="U292" s="68">
        <f>Assignments!L291</f>
        <v>8.2183860860117336E-2</v>
      </c>
      <c r="V292" s="74" t="str">
        <f>Assignments!V291</f>
        <v>Toggle</v>
      </c>
    </row>
    <row r="293" spans="1:22" x14ac:dyDescent="0.25">
      <c r="A293" s="89" t="s">
        <v>148</v>
      </c>
      <c r="B293" s="79">
        <v>21</v>
      </c>
      <c r="C293" s="79" t="s">
        <v>152</v>
      </c>
      <c r="D293" s="79">
        <v>0.19517388999999999</v>
      </c>
      <c r="E293" s="79">
        <v>2.6416329999999998E-2</v>
      </c>
      <c r="G293" s="40">
        <f>IFERROR('Data Transformation'!M291," ")</f>
        <v>286</v>
      </c>
      <c r="L293" s="66">
        <f t="shared" si="5"/>
        <v>287</v>
      </c>
      <c r="M293" s="67">
        <f>IF(L293=" "," ",(IF($L293&gt;0,INDEX('Bin Analysis'!$C$3:$S$10110,MATCH($L293,'Bin Analysis'!$L$3:$L$10110,0),MATCH(M$5,'Bin Analysis'!$C$2:$S$2,0))," ")))</f>
        <v>11</v>
      </c>
      <c r="N293" s="68">
        <f>IF($L293=" "," ",(IF($M293=FALSE," ",(IF($M293&gt;0,INDEX('Bin Analysis'!$C$3:$S$10110,MATCH($L293,'Bin Analysis'!$L$3:$L$10110,0),MATCH(N$5,'Bin Analysis'!$C$2:$S$2,0))," ")))))</f>
        <v>0</v>
      </c>
      <c r="O293" s="68">
        <f>IF($L293=" "," ",(IF($M293=FALSE," ",(IF($M293&gt;0,INDEX('Bin Analysis'!$C$3:$S$10110,MATCH($L293,'Bin Analysis'!$L$3:$L$10110,0),MATCH(O$5,'Bin Analysis'!$C$2:$S$2,0))," ")))))</f>
        <v>0</v>
      </c>
      <c r="P293" s="68">
        <f>IF($L293=" "," ",(IF($M293=FALSE," ",(IF($M293&gt;0,INDEX('Bin Analysis'!$C$3:$S$10110,MATCH($L293,'Bin Analysis'!$L$3:$L$10110,0),MATCH(P$5,'Bin Analysis'!$C$2:$S$2,0))," ")))))</f>
        <v>0.2</v>
      </c>
      <c r="Q293" s="68">
        <f>IF($L293=" "," ",(IF($M293=FALSE," ",(IF($M293&gt;0,INDEX('Bin Analysis'!$C$3:$S$10110,MATCH($L293,'Bin Analysis'!$L$3:$L$10110,0),MATCH(Q$5,'Bin Analysis'!$C$2:$S$2,0))," ")))))</f>
        <v>8.6956521739130432E-2</v>
      </c>
      <c r="R293" s="68">
        <f>IF($L293=" "," ",(IF($M293=FALSE," ",(IF($M293&gt;0,INDEX('Bin Analysis'!$C$3:$S$10110,MATCH($L293,'Bin Analysis'!$L$3:$L$10110,0),MATCH(R$5,'Bin Analysis'!$C$2:$S$2,0))," ")))))</f>
        <v>1</v>
      </c>
      <c r="S293" s="68" t="str">
        <f>IF($L293=" "," ",(IF($M293=FALSE," ",(IF($M293&gt;0,INDEX('Bin Analysis'!$C$3:$S$10110,MATCH($L293,'Bin Analysis'!$L$3:$L$10110,0),MATCH(S$5,'Bin Analysis'!$C$2:$S$2,0))," ")))))</f>
        <v>yes</v>
      </c>
      <c r="T293" s="68">
        <f>Assignments!K292</f>
        <v>5.3740067000000002E-2</v>
      </c>
      <c r="U293" s="68">
        <f>Assignments!L292</f>
        <v>9.6070674027895958E-2</v>
      </c>
      <c r="V293" s="74" t="str">
        <f>Assignments!V292</f>
        <v>Toggle</v>
      </c>
    </row>
    <row r="294" spans="1:22" x14ac:dyDescent="0.25">
      <c r="A294" s="89" t="s">
        <v>148</v>
      </c>
      <c r="B294" s="79">
        <v>21</v>
      </c>
      <c r="C294" s="79" t="s">
        <v>143</v>
      </c>
      <c r="D294" s="79">
        <v>0.20862533</v>
      </c>
      <c r="E294" s="79">
        <v>4.3204819999999998E-2</v>
      </c>
      <c r="G294" s="40">
        <f>IFERROR('Data Transformation'!M292," ")</f>
        <v>287</v>
      </c>
      <c r="L294" s="66">
        <f t="shared" si="5"/>
        <v>288</v>
      </c>
      <c r="M294" s="67">
        <f>IF(L294=" "," ",(IF($L294&gt;0,INDEX('Bin Analysis'!$C$3:$S$10110,MATCH($L294,'Bin Analysis'!$L$3:$L$10110,0),MATCH(M$5,'Bin Analysis'!$C$2:$S$2,0))," ")))</f>
        <v>17</v>
      </c>
      <c r="N294" s="68">
        <f>IF($L294=" "," ",(IF($M294=FALSE," ",(IF($M294&gt;0,INDEX('Bin Analysis'!$C$3:$S$10110,MATCH($L294,'Bin Analysis'!$L$3:$L$10110,0),MATCH(N$5,'Bin Analysis'!$C$2:$S$2,0))," ")))))</f>
        <v>6.25E-2</v>
      </c>
      <c r="O294" s="68">
        <f>IF($L294=" "," ",(IF($M294=FALSE," ",(IF($M294&gt;0,INDEX('Bin Analysis'!$C$3:$S$10110,MATCH($L294,'Bin Analysis'!$L$3:$L$10110,0),MATCH(O$5,'Bin Analysis'!$C$2:$S$2,0))," ")))))</f>
        <v>0.375</v>
      </c>
      <c r="P294" s="68">
        <f>IF($L294=" "," ",(IF($M294=FALSE," ",(IF($M294&gt;0,INDEX('Bin Analysis'!$C$3:$S$10110,MATCH($L294,'Bin Analysis'!$L$3:$L$10110,0),MATCH(P$5,'Bin Analysis'!$C$2:$S$2,0))," ")))))</f>
        <v>0.7</v>
      </c>
      <c r="Q294" s="68">
        <f>IF($L294=" "," ",(IF($M294=FALSE," ",(IF($M294&gt;0,INDEX('Bin Analysis'!$C$3:$S$10110,MATCH($L294,'Bin Analysis'!$L$3:$L$10110,0),MATCH(Q$5,'Bin Analysis'!$C$2:$S$2,0))," ")))))</f>
        <v>0.65217391304347827</v>
      </c>
      <c r="R294" s="68">
        <f>IF($L294=" "," ",(IF($M294=FALSE," ",(IF($M294&gt;0,INDEX('Bin Analysis'!$C$3:$S$10110,MATCH($L294,'Bin Analysis'!$L$3:$L$10110,0),MATCH(R$5,'Bin Analysis'!$C$2:$S$2,0))," ")))))</f>
        <v>0.1875</v>
      </c>
      <c r="S294" s="68" t="str">
        <f>IF($L294=" "," ",(IF($M294=FALSE," ",(IF($M294&gt;0,INDEX('Bin Analysis'!$C$3:$S$10110,MATCH($L294,'Bin Analysis'!$L$3:$L$10110,0),MATCH(S$5,'Bin Analysis'!$C$2:$S$2,0))," ")))))</f>
        <v>no</v>
      </c>
      <c r="T294" s="68">
        <f>Assignments!K293</f>
        <v>0.74840422312499988</v>
      </c>
      <c r="U294" s="68">
        <f>Assignments!L293</f>
        <v>0.2870866767855394</v>
      </c>
      <c r="V294" s="74" t="str">
        <f>Assignments!V293</f>
        <v>Rheostat</v>
      </c>
    </row>
    <row r="295" spans="1:22" x14ac:dyDescent="0.25">
      <c r="A295" s="89" t="s">
        <v>148</v>
      </c>
      <c r="B295" s="79">
        <v>21</v>
      </c>
      <c r="C295" s="79" t="s">
        <v>157</v>
      </c>
      <c r="D295" s="79">
        <v>0.23762762000000001</v>
      </c>
      <c r="E295" s="79">
        <v>6.6428470000000003E-2</v>
      </c>
      <c r="G295" s="40">
        <f>IFERROR('Data Transformation'!M293," ")</f>
        <v>288</v>
      </c>
      <c r="L295" s="66">
        <f t="shared" si="5"/>
        <v>289</v>
      </c>
      <c r="M295" s="67">
        <f>IF(L295=" "," ",(IF($L295&gt;0,INDEX('Bin Analysis'!$C$3:$S$10110,MATCH($L295,'Bin Analysis'!$L$3:$L$10110,0),MATCH(M$5,'Bin Analysis'!$C$2:$S$2,0))," ")))</f>
        <v>19</v>
      </c>
      <c r="N295" s="68">
        <f>IF($L295=" "," ",(IF($M295=FALSE," ",(IF($M295&gt;0,INDEX('Bin Analysis'!$C$3:$S$10110,MATCH($L295,'Bin Analysis'!$L$3:$L$10110,0),MATCH(N$5,'Bin Analysis'!$C$2:$S$2,0))," ")))))</f>
        <v>0</v>
      </c>
      <c r="O295" s="68">
        <f>IF($L295=" "," ",(IF($M295=FALSE," ",(IF($M295&gt;0,INDEX('Bin Analysis'!$C$3:$S$10110,MATCH($L295,'Bin Analysis'!$L$3:$L$10110,0),MATCH(O$5,'Bin Analysis'!$C$2:$S$2,0))," ")))))</f>
        <v>0.94444444444444442</v>
      </c>
      <c r="P295" s="68">
        <f>IF($L295=" "," ",(IF($M295=FALSE," ",(IF($M295&gt;0,INDEX('Bin Analysis'!$C$3:$S$10110,MATCH($L295,'Bin Analysis'!$L$3:$L$10110,0),MATCH(P$5,'Bin Analysis'!$C$2:$S$2,0))," ")))))</f>
        <v>0.4</v>
      </c>
      <c r="Q295" s="68">
        <f>IF($L295=" "," ",(IF($M295=FALSE," ",(IF($M295&gt;0,INDEX('Bin Analysis'!$C$3:$S$10110,MATCH($L295,'Bin Analysis'!$L$3:$L$10110,0),MATCH(Q$5,'Bin Analysis'!$C$2:$S$2,0))," ")))))</f>
        <v>0.2608695652173913</v>
      </c>
      <c r="R295" s="68">
        <f>IF($L295=" "," ",(IF($M295=FALSE," ",(IF($M295&gt;0,INDEX('Bin Analysis'!$C$3:$S$10110,MATCH($L295,'Bin Analysis'!$L$3:$L$10110,0),MATCH(R$5,'Bin Analysis'!$C$2:$S$2,0))," ")))))</f>
        <v>5.5555555555555552E-2</v>
      </c>
      <c r="S295" s="68" t="str">
        <f>IF($L295=" "," ",(IF($M295=FALSE," ",(IF($M295&gt;0,INDEX('Bin Analysis'!$C$3:$S$10110,MATCH($L295,'Bin Analysis'!$L$3:$L$10110,0),MATCH(S$5,'Bin Analysis'!$C$2:$S$2,0))," ")))))</f>
        <v>no</v>
      </c>
      <c r="T295" s="68">
        <f>Assignments!K294</f>
        <v>0.98630795333333354</v>
      </c>
      <c r="U295" s="68">
        <f>Assignments!L294</f>
        <v>0.28570728659925371</v>
      </c>
      <c r="V295" s="74" t="str">
        <f>Assignments!V294</f>
        <v>Neutral</v>
      </c>
    </row>
    <row r="296" spans="1:22" x14ac:dyDescent="0.25">
      <c r="A296" s="89" t="s">
        <v>148</v>
      </c>
      <c r="B296" s="79">
        <v>21</v>
      </c>
      <c r="C296" s="79" t="s">
        <v>150</v>
      </c>
      <c r="D296" s="79">
        <v>0.32774276000000002</v>
      </c>
      <c r="E296" s="79">
        <v>8.1067449999999999E-2</v>
      </c>
      <c r="G296" s="40">
        <f>IFERROR('Data Transformation'!M294," ")</f>
        <v>289</v>
      </c>
      <c r="L296" s="66">
        <f t="shared" si="5"/>
        <v>290</v>
      </c>
      <c r="M296" s="67">
        <f>IF(L296=" "," ",(IF($L296&gt;0,INDEX('Bin Analysis'!$C$3:$S$10110,MATCH($L296,'Bin Analysis'!$L$3:$L$10110,0),MATCH(M$5,'Bin Analysis'!$C$2:$S$2,0))," ")))</f>
        <v>15</v>
      </c>
      <c r="N296" s="68">
        <f>IF($L296=" "," ",(IF($M296=FALSE," ",(IF($M296&gt;0,INDEX('Bin Analysis'!$C$3:$S$10110,MATCH($L296,'Bin Analysis'!$L$3:$L$10110,0),MATCH(N$5,'Bin Analysis'!$C$2:$S$2,0))," ")))))</f>
        <v>0.21428571428571427</v>
      </c>
      <c r="O296" s="68">
        <f>IF($L296=" "," ",(IF($M296=FALSE," ",(IF($M296&gt;0,INDEX('Bin Analysis'!$C$3:$S$10110,MATCH($L296,'Bin Analysis'!$L$3:$L$10110,0),MATCH(O$5,'Bin Analysis'!$C$2:$S$2,0))," ")))))</f>
        <v>0.5</v>
      </c>
      <c r="P296" s="68">
        <f>IF($L296=" "," ",(IF($M296=FALSE," ",(IF($M296&gt;0,INDEX('Bin Analysis'!$C$3:$S$10110,MATCH($L296,'Bin Analysis'!$L$3:$L$10110,0),MATCH(P$5,'Bin Analysis'!$C$2:$S$2,0))," ")))))</f>
        <v>0.7</v>
      </c>
      <c r="Q296" s="68">
        <f>IF($L296=" "," ",(IF($M296=FALSE," ",(IF($M296&gt;0,INDEX('Bin Analysis'!$C$3:$S$10110,MATCH($L296,'Bin Analysis'!$L$3:$L$10110,0),MATCH(Q$5,'Bin Analysis'!$C$2:$S$2,0))," ")))))</f>
        <v>0.65217391304347827</v>
      </c>
      <c r="R296" s="68">
        <f>IF($L296=" "," ",(IF($M296=FALSE," ",(IF($M296&gt;0,INDEX('Bin Analysis'!$C$3:$S$10110,MATCH($L296,'Bin Analysis'!$L$3:$L$10110,0),MATCH(R$5,'Bin Analysis'!$C$2:$S$2,0))," ")))))</f>
        <v>7.1428571428571425E-2</v>
      </c>
      <c r="S296" s="68" t="str">
        <f>IF($L296=" "," ",(IF($M296=FALSE," ",(IF($M296&gt;0,INDEX('Bin Analysis'!$C$3:$S$10110,MATCH($L296,'Bin Analysis'!$L$3:$L$10110,0),MATCH(S$5,'Bin Analysis'!$C$2:$S$2,0))," ")))))</f>
        <v>no</v>
      </c>
      <c r="T296" s="68">
        <f>Assignments!K295</f>
        <v>0.91254315285714305</v>
      </c>
      <c r="U296" s="68">
        <f>Assignments!L295</f>
        <v>0.27283490480620848</v>
      </c>
      <c r="V296" s="74" t="str">
        <f>Assignments!V295</f>
        <v>Rheostat</v>
      </c>
    </row>
    <row r="297" spans="1:22" x14ac:dyDescent="0.25">
      <c r="A297" s="89" t="s">
        <v>148</v>
      </c>
      <c r="B297" s="79">
        <v>21</v>
      </c>
      <c r="C297" s="79" t="s">
        <v>149</v>
      </c>
      <c r="D297" s="79">
        <v>0.38137727999999999</v>
      </c>
      <c r="E297" s="79">
        <v>4.6715109999999997E-2</v>
      </c>
      <c r="G297" s="40">
        <f>IFERROR('Data Transformation'!M295," ")</f>
        <v>290</v>
      </c>
      <c r="L297" s="66">
        <f t="shared" si="5"/>
        <v>291</v>
      </c>
      <c r="M297" s="67">
        <f>IF(L297=" "," ",(IF($L297&gt;0,INDEX('Bin Analysis'!$C$3:$S$10110,MATCH($L297,'Bin Analysis'!$L$3:$L$10110,0),MATCH(M$5,'Bin Analysis'!$C$2:$S$2,0))," ")))</f>
        <v>16</v>
      </c>
      <c r="N297" s="68">
        <f>IF($L297=" "," ",(IF($M297=FALSE," ",(IF($M297&gt;0,INDEX('Bin Analysis'!$C$3:$S$10110,MATCH($L297,'Bin Analysis'!$L$3:$L$10110,0),MATCH(N$5,'Bin Analysis'!$C$2:$S$2,0))," ")))))</f>
        <v>0</v>
      </c>
      <c r="O297" s="68">
        <f>IF($L297=" "," ",(IF($M297=FALSE," ",(IF($M297&gt;0,INDEX('Bin Analysis'!$C$3:$S$10110,MATCH($L297,'Bin Analysis'!$L$3:$L$10110,0),MATCH(O$5,'Bin Analysis'!$C$2:$S$2,0))," ")))))</f>
        <v>0.13333333333333333</v>
      </c>
      <c r="P297" s="68">
        <f>IF($L297=" "," ",(IF($M297=FALSE," ",(IF($M297&gt;0,INDEX('Bin Analysis'!$C$3:$S$10110,MATCH($L297,'Bin Analysis'!$L$3:$L$10110,0),MATCH(P$5,'Bin Analysis'!$C$2:$S$2,0))," ")))))</f>
        <v>0.6</v>
      </c>
      <c r="Q297" s="68">
        <f>IF($L297=" "," ",(IF($M297=FALSE," ",(IF($M297&gt;0,INDEX('Bin Analysis'!$C$3:$S$10110,MATCH($L297,'Bin Analysis'!$L$3:$L$10110,0),MATCH(Q$5,'Bin Analysis'!$C$2:$S$2,0))," ")))))</f>
        <v>0.56521739130434778</v>
      </c>
      <c r="R297" s="68">
        <f>IF($L297=" "," ",(IF($M297=FALSE," ",(IF($M297&gt;0,INDEX('Bin Analysis'!$C$3:$S$10110,MATCH($L297,'Bin Analysis'!$L$3:$L$10110,0),MATCH(R$5,'Bin Analysis'!$C$2:$S$2,0))," ")))))</f>
        <v>6.6666666666666666E-2</v>
      </c>
      <c r="S297" s="68" t="str">
        <f>IF($L297=" "," ",(IF($M297=FALSE," ",(IF($M297&gt;0,INDEX('Bin Analysis'!$C$3:$S$10110,MATCH($L297,'Bin Analysis'!$L$3:$L$10110,0),MATCH(S$5,'Bin Analysis'!$C$2:$S$2,0))," ")))))</f>
        <v>no</v>
      </c>
      <c r="T297" s="68">
        <f>Assignments!K296</f>
        <v>0.71962826466666663</v>
      </c>
      <c r="U297" s="68">
        <f>Assignments!L296</f>
        <v>0.25214032491725052</v>
      </c>
      <c r="V297" s="74" t="str">
        <f>Assignments!V296</f>
        <v>Rheostat</v>
      </c>
    </row>
    <row r="298" spans="1:22" x14ac:dyDescent="0.25">
      <c r="A298" s="89" t="s">
        <v>148</v>
      </c>
      <c r="B298" s="79">
        <v>21</v>
      </c>
      <c r="C298" s="79" t="s">
        <v>155</v>
      </c>
      <c r="D298" s="79">
        <v>0.46595139000000002</v>
      </c>
      <c r="E298" s="79">
        <v>4.2092230000000001E-2</v>
      </c>
      <c r="G298" s="40">
        <f>IFERROR('Data Transformation'!M296," ")</f>
        <v>291</v>
      </c>
      <c r="L298" s="66">
        <f t="shared" si="5"/>
        <v>292</v>
      </c>
      <c r="M298" s="67">
        <f>IF(L298=" "," ",(IF($L298&gt;0,INDEX('Bin Analysis'!$C$3:$S$10110,MATCH($L298,'Bin Analysis'!$L$3:$L$10110,0),MATCH(M$5,'Bin Analysis'!$C$2:$S$2,0))," ")))</f>
        <v>14</v>
      </c>
      <c r="N298" s="68">
        <f>IF($L298=" "," ",(IF($M298=FALSE," ",(IF($M298&gt;0,INDEX('Bin Analysis'!$C$3:$S$10110,MATCH($L298,'Bin Analysis'!$L$3:$L$10110,0),MATCH(N$5,'Bin Analysis'!$C$2:$S$2,0))," ")))))</f>
        <v>0</v>
      </c>
      <c r="O298" s="68">
        <f>IF($L298=" "," ",(IF($M298=FALSE," ",(IF($M298&gt;0,INDEX('Bin Analysis'!$C$3:$S$10110,MATCH($L298,'Bin Analysis'!$L$3:$L$10110,0),MATCH(O$5,'Bin Analysis'!$C$2:$S$2,0))," ")))))</f>
        <v>0.53846153846153844</v>
      </c>
      <c r="P298" s="68">
        <f>IF($L298=" "," ",(IF($M298=FALSE," ",(IF($M298&gt;0,INDEX('Bin Analysis'!$C$3:$S$10110,MATCH($L298,'Bin Analysis'!$L$3:$L$10110,0),MATCH(P$5,'Bin Analysis'!$C$2:$S$2,0))," ")))))</f>
        <v>0.3</v>
      </c>
      <c r="Q298" s="68">
        <f>IF($L298=" "," ",(IF($M298=FALSE," ",(IF($M298&gt;0,INDEX('Bin Analysis'!$C$3:$S$10110,MATCH($L298,'Bin Analysis'!$L$3:$L$10110,0),MATCH(Q$5,'Bin Analysis'!$C$2:$S$2,0))," ")))))</f>
        <v>0.2608695652173913</v>
      </c>
      <c r="R298" s="68">
        <f>IF($L298=" "," ",(IF($M298=FALSE," ",(IF($M298&gt;0,INDEX('Bin Analysis'!$C$3:$S$10110,MATCH($L298,'Bin Analysis'!$L$3:$L$10110,0),MATCH(R$5,'Bin Analysis'!$C$2:$S$2,0))," ")))))</f>
        <v>0</v>
      </c>
      <c r="S298" s="68" t="str">
        <f>IF($L298=" "," ",(IF($M298=FALSE," ",(IF($M298&gt;0,INDEX('Bin Analysis'!$C$3:$S$10110,MATCH($L298,'Bin Analysis'!$L$3:$L$10110,0),MATCH(S$5,'Bin Analysis'!$C$2:$S$2,0))," ")))))</f>
        <v>no</v>
      </c>
      <c r="T298" s="68">
        <f>Assignments!K297</f>
        <v>0.89549617384615376</v>
      </c>
      <c r="U298" s="68">
        <f>Assignments!L297</f>
        <v>0.13237270255967143</v>
      </c>
      <c r="V298" s="74" t="str">
        <f>Assignments!V297</f>
        <v>Moderate</v>
      </c>
    </row>
    <row r="299" spans="1:22" x14ac:dyDescent="0.25">
      <c r="A299" s="89" t="s">
        <v>148</v>
      </c>
      <c r="B299" s="79">
        <v>21</v>
      </c>
      <c r="C299" s="79" t="s">
        <v>159</v>
      </c>
      <c r="D299" s="79">
        <v>0.63676045999999997</v>
      </c>
      <c r="E299" s="79">
        <v>3.4264210000000003E-2</v>
      </c>
      <c r="G299" s="40">
        <f>IFERROR('Data Transformation'!M297," ")</f>
        <v>292</v>
      </c>
      <c r="L299" s="66">
        <f t="shared" si="5"/>
        <v>293</v>
      </c>
      <c r="M299" s="67">
        <f>IF(L299=" "," ",(IF($L299&gt;0,INDEX('Bin Analysis'!$C$3:$S$10110,MATCH($L299,'Bin Analysis'!$L$3:$L$10110,0),MATCH(M$5,'Bin Analysis'!$C$2:$S$2,0))," ")))</f>
        <v>18</v>
      </c>
      <c r="N299" s="68">
        <f>IF($L299=" "," ",(IF($M299=FALSE," ",(IF($M299&gt;0,INDEX('Bin Analysis'!$C$3:$S$10110,MATCH($L299,'Bin Analysis'!$L$3:$L$10110,0),MATCH(N$5,'Bin Analysis'!$C$2:$S$2,0))," ")))))</f>
        <v>5.8823529411764705E-2</v>
      </c>
      <c r="O299" s="68">
        <f>IF($L299=" "," ",(IF($M299=FALSE," ",(IF($M299&gt;0,INDEX('Bin Analysis'!$C$3:$S$10110,MATCH($L299,'Bin Analysis'!$L$3:$L$10110,0),MATCH(O$5,'Bin Analysis'!$C$2:$S$2,0))," ")))))</f>
        <v>0.6470588235294118</v>
      </c>
      <c r="P299" s="68">
        <f>IF($L299=" "," ",(IF($M299=FALSE," ",(IF($M299&gt;0,INDEX('Bin Analysis'!$C$3:$S$10110,MATCH($L299,'Bin Analysis'!$L$3:$L$10110,0),MATCH(P$5,'Bin Analysis'!$C$2:$S$2,0))," ")))))</f>
        <v>0.4</v>
      </c>
      <c r="Q299" s="68">
        <f>IF($L299=" "," ",(IF($M299=FALSE," ",(IF($M299&gt;0,INDEX('Bin Analysis'!$C$3:$S$10110,MATCH($L299,'Bin Analysis'!$L$3:$L$10110,0),MATCH(Q$5,'Bin Analysis'!$C$2:$S$2,0))," ")))))</f>
        <v>0.34782608695652173</v>
      </c>
      <c r="R299" s="68">
        <f>IF($L299=" "," ",(IF($M299=FALSE," ",(IF($M299&gt;0,INDEX('Bin Analysis'!$C$3:$S$10110,MATCH($L299,'Bin Analysis'!$L$3:$L$10110,0),MATCH(R$5,'Bin Analysis'!$C$2:$S$2,0))," ")))))</f>
        <v>0</v>
      </c>
      <c r="S299" s="68" t="str">
        <f>IF($L299=" "," ",(IF($M299=FALSE," ",(IF($M299&gt;0,INDEX('Bin Analysis'!$C$3:$S$10110,MATCH($L299,'Bin Analysis'!$L$3:$L$10110,0),MATCH(S$5,'Bin Analysis'!$C$2:$S$2,0))," ")))))</f>
        <v>no</v>
      </c>
      <c r="T299" s="68">
        <f>Assignments!K298</f>
        <v>0.95726966176470585</v>
      </c>
      <c r="U299" s="68">
        <f>Assignments!L298</f>
        <v>0.11744936515659662</v>
      </c>
      <c r="V299" s="74" t="str">
        <f>Assignments!V298</f>
        <v>Moderate</v>
      </c>
    </row>
    <row r="300" spans="1:22" x14ac:dyDescent="0.25">
      <c r="A300" s="89" t="s">
        <v>148</v>
      </c>
      <c r="B300" s="79">
        <v>21</v>
      </c>
      <c r="C300" s="79" t="s">
        <v>146</v>
      </c>
      <c r="D300" s="79">
        <v>0.66123836999999996</v>
      </c>
      <c r="E300" s="79">
        <v>4.2097660000000002E-2</v>
      </c>
      <c r="G300" s="40">
        <f>IFERROR('Data Transformation'!M298," ")</f>
        <v>293</v>
      </c>
      <c r="L300" s="66">
        <f t="shared" si="5"/>
        <v>294</v>
      </c>
      <c r="M300" s="67">
        <f>IF(L300=" "," ",(IF($L300&gt;0,INDEX('Bin Analysis'!$C$3:$S$10110,MATCH($L300,'Bin Analysis'!$L$3:$L$10110,0),MATCH(M$5,'Bin Analysis'!$C$2:$S$2,0))," ")))</f>
        <v>9</v>
      </c>
      <c r="N300" s="68">
        <f>IF($L300=" "," ",(IF($M300=FALSE," ",(IF($M300&gt;0,INDEX('Bin Analysis'!$C$3:$S$10110,MATCH($L300,'Bin Analysis'!$L$3:$L$10110,0),MATCH(N$5,'Bin Analysis'!$C$2:$S$2,0))," ")))))</f>
        <v>0</v>
      </c>
      <c r="O300" s="68">
        <f>IF($L300=" "," ",(IF($M300=FALSE," ",(IF($M300&gt;0,INDEX('Bin Analysis'!$C$3:$S$10110,MATCH($L300,'Bin Analysis'!$L$3:$L$10110,0),MATCH(O$5,'Bin Analysis'!$C$2:$S$2,0))," ")))))</f>
        <v>0.625</v>
      </c>
      <c r="P300" s="68">
        <f>IF($L300=" "," ",(IF($M300=FALSE," ",(IF($M300&gt;0,INDEX('Bin Analysis'!$C$3:$S$10110,MATCH($L300,'Bin Analysis'!$L$3:$L$10110,0),MATCH(P$5,'Bin Analysis'!$C$2:$S$2,0))," ")))))</f>
        <v>0.3</v>
      </c>
      <c r="Q300" s="68">
        <f>IF($L300=" "," ",(IF($M300=FALSE," ",(IF($M300&gt;0,INDEX('Bin Analysis'!$C$3:$S$10110,MATCH($L300,'Bin Analysis'!$L$3:$L$10110,0),MATCH(Q$5,'Bin Analysis'!$C$2:$S$2,0))," ")))))</f>
        <v>0.2608695652173913</v>
      </c>
      <c r="R300" s="68">
        <f>IF($L300=" "," ",(IF($M300=FALSE," ",(IF($M300&gt;0,INDEX('Bin Analysis'!$C$3:$S$10110,MATCH($L300,'Bin Analysis'!$L$3:$L$10110,0),MATCH(R$5,'Bin Analysis'!$C$2:$S$2,0))," ")))))</f>
        <v>0</v>
      </c>
      <c r="S300" s="68" t="str">
        <f>IF($L300=" "," ",(IF($M300=FALSE," ",(IF($M300&gt;0,INDEX('Bin Analysis'!$C$3:$S$10110,MATCH($L300,'Bin Analysis'!$L$3:$L$10110,0),MATCH(S$5,'Bin Analysis'!$C$2:$S$2,0))," ")))))</f>
        <v>no</v>
      </c>
      <c r="T300" s="68">
        <f>Assignments!K299</f>
        <v>0.91223202125000014</v>
      </c>
      <c r="U300" s="68">
        <f>Assignments!L299</f>
        <v>0.11007070712116958</v>
      </c>
      <c r="V300" s="74" t="str">
        <f>Assignments!V299</f>
        <v>Moderate</v>
      </c>
    </row>
    <row r="301" spans="1:22" x14ac:dyDescent="0.25">
      <c r="A301" s="89" t="s">
        <v>148</v>
      </c>
      <c r="B301" s="79">
        <v>21</v>
      </c>
      <c r="C301" s="79" t="s">
        <v>154</v>
      </c>
      <c r="D301" s="79">
        <v>0.77453444000000005</v>
      </c>
      <c r="E301" s="79">
        <v>5.2924180000000001E-2</v>
      </c>
      <c r="G301" s="40">
        <f>IFERROR('Data Transformation'!M299," ")</f>
        <v>294</v>
      </c>
      <c r="L301" s="66">
        <f t="shared" si="5"/>
        <v>295</v>
      </c>
      <c r="M301" s="67">
        <f>IF(L301=" "," ",(IF($L301&gt;0,INDEX('Bin Analysis'!$C$3:$S$10110,MATCH($L301,'Bin Analysis'!$L$3:$L$10110,0),MATCH(M$5,'Bin Analysis'!$C$2:$S$2,0))," ")))</f>
        <v>16</v>
      </c>
      <c r="N301" s="68">
        <f>IF($L301=" "," ",(IF($M301=FALSE," ",(IF($M301&gt;0,INDEX('Bin Analysis'!$C$3:$S$10110,MATCH($L301,'Bin Analysis'!$L$3:$L$10110,0),MATCH(N$5,'Bin Analysis'!$C$2:$S$2,0))," ")))))</f>
        <v>6.6666666666666666E-2</v>
      </c>
      <c r="O301" s="68">
        <f>IF($L301=" "," ",(IF($M301=FALSE," ",(IF($M301&gt;0,INDEX('Bin Analysis'!$C$3:$S$10110,MATCH($L301,'Bin Analysis'!$L$3:$L$10110,0),MATCH(O$5,'Bin Analysis'!$C$2:$S$2,0))," ")))))</f>
        <v>0.66666666666666663</v>
      </c>
      <c r="P301" s="68">
        <f>IF($L301=" "," ",(IF($M301=FALSE," ",(IF($M301&gt;0,INDEX('Bin Analysis'!$C$3:$S$10110,MATCH($L301,'Bin Analysis'!$L$3:$L$10110,0),MATCH(P$5,'Bin Analysis'!$C$2:$S$2,0))," ")))))</f>
        <v>0.4</v>
      </c>
      <c r="Q301" s="68">
        <f>IF($L301=" "," ",(IF($M301=FALSE," ",(IF($M301&gt;0,INDEX('Bin Analysis'!$C$3:$S$10110,MATCH($L301,'Bin Analysis'!$L$3:$L$10110,0),MATCH(Q$5,'Bin Analysis'!$C$2:$S$2,0))," ")))))</f>
        <v>0.34782608695652173</v>
      </c>
      <c r="R301" s="68">
        <f>IF($L301=" "," ",(IF($M301=FALSE," ",(IF($M301&gt;0,INDEX('Bin Analysis'!$C$3:$S$10110,MATCH($L301,'Bin Analysis'!$L$3:$L$10110,0),MATCH(R$5,'Bin Analysis'!$C$2:$S$2,0))," ")))))</f>
        <v>0</v>
      </c>
      <c r="S301" s="68" t="str">
        <f>IF($L301=" "," ",(IF($M301=FALSE," ",(IF($M301&gt;0,INDEX('Bin Analysis'!$C$3:$S$10110,MATCH($L301,'Bin Analysis'!$L$3:$L$10110,0),MATCH(S$5,'Bin Analysis'!$C$2:$S$2,0))," ")))))</f>
        <v>no</v>
      </c>
      <c r="T301" s="68">
        <f>Assignments!K300</f>
        <v>0.95893804866666676</v>
      </c>
      <c r="U301" s="68">
        <f>Assignments!L300</f>
        <v>0.11620981550904241</v>
      </c>
      <c r="V301" s="74" t="str">
        <f>Assignments!V300</f>
        <v>Moderate</v>
      </c>
    </row>
    <row r="302" spans="1:22" x14ac:dyDescent="0.25">
      <c r="A302" s="89" t="s">
        <v>148</v>
      </c>
      <c r="B302" s="79">
        <v>21</v>
      </c>
      <c r="C302" s="79" t="s">
        <v>156</v>
      </c>
      <c r="D302" s="79">
        <v>0.79293091999999998</v>
      </c>
      <c r="E302" s="79">
        <v>4.4600540000000001E-2</v>
      </c>
      <c r="G302" s="40">
        <f>IFERROR('Data Transformation'!M300," ")</f>
        <v>295</v>
      </c>
      <c r="L302" s="66">
        <f t="shared" si="5"/>
        <v>296</v>
      </c>
      <c r="M302" s="67">
        <f>IF(L302=" "," ",(IF($L302&gt;0,INDEX('Bin Analysis'!$C$3:$S$10110,MATCH($L302,'Bin Analysis'!$L$3:$L$10110,0),MATCH(M$5,'Bin Analysis'!$C$2:$S$2,0))," ")))</f>
        <v>17</v>
      </c>
      <c r="N302" s="68">
        <f>IF($L302=" "," ",(IF($M302=FALSE," ",(IF($M302&gt;0,INDEX('Bin Analysis'!$C$3:$S$10110,MATCH($L302,'Bin Analysis'!$L$3:$L$10110,0),MATCH(N$5,'Bin Analysis'!$C$2:$S$2,0))," ")))))</f>
        <v>0</v>
      </c>
      <c r="O302" s="68">
        <f>IF($L302=" "," ",(IF($M302=FALSE," ",(IF($M302&gt;0,INDEX('Bin Analysis'!$C$3:$S$10110,MATCH($L302,'Bin Analysis'!$L$3:$L$10110,0),MATCH(O$5,'Bin Analysis'!$C$2:$S$2,0))," ")))))</f>
        <v>6.25E-2</v>
      </c>
      <c r="P302" s="68">
        <f>IF($L302=" "," ",(IF($M302=FALSE," ",(IF($M302&gt;0,INDEX('Bin Analysis'!$C$3:$S$10110,MATCH($L302,'Bin Analysis'!$L$3:$L$10110,0),MATCH(P$5,'Bin Analysis'!$C$2:$S$2,0))," ")))))</f>
        <v>0.5</v>
      </c>
      <c r="Q302" s="68">
        <f>IF($L302=" "," ",(IF($M302=FALSE," ",(IF($M302&gt;0,INDEX('Bin Analysis'!$C$3:$S$10110,MATCH($L302,'Bin Analysis'!$L$3:$L$10110,0),MATCH(Q$5,'Bin Analysis'!$C$2:$S$2,0))," ")))))</f>
        <v>0.39130434782608697</v>
      </c>
      <c r="R302" s="68">
        <f>IF($L302=" "," ",(IF($M302=FALSE," ",(IF($M302&gt;0,INDEX('Bin Analysis'!$C$3:$S$10110,MATCH($L302,'Bin Analysis'!$L$3:$L$10110,0),MATCH(R$5,'Bin Analysis'!$C$2:$S$2,0))," ")))))</f>
        <v>0.625</v>
      </c>
      <c r="S302" s="68" t="str">
        <f>IF($L302=" "," ",(IF($M302=FALSE," ",(IF($M302&gt;0,INDEX('Bin Analysis'!$C$3:$S$10110,MATCH($L302,'Bin Analysis'!$L$3:$L$10110,0),MATCH(S$5,'Bin Analysis'!$C$2:$S$2,0))," ")))))</f>
        <v>no</v>
      </c>
      <c r="T302" s="68">
        <f>Assignments!K301</f>
        <v>0.25576005749999997</v>
      </c>
      <c r="U302" s="68">
        <f>Assignments!L301</f>
        <v>0.30669012506274063</v>
      </c>
      <c r="V302" s="74" t="str">
        <f>Assignments!V301</f>
        <v>Adverse</v>
      </c>
    </row>
    <row r="303" spans="1:22" x14ac:dyDescent="0.25">
      <c r="A303" s="89" t="s">
        <v>148</v>
      </c>
      <c r="B303" s="79">
        <v>21</v>
      </c>
      <c r="C303" s="79" t="s">
        <v>147</v>
      </c>
      <c r="D303" s="79">
        <v>0.82648593000000004</v>
      </c>
      <c r="E303" s="79">
        <v>5.3798909999999998E-2</v>
      </c>
      <c r="G303" s="40">
        <f>IFERROR('Data Transformation'!M301," ")</f>
        <v>296</v>
      </c>
      <c r="L303" s="66">
        <f t="shared" si="5"/>
        <v>297</v>
      </c>
      <c r="M303" s="67">
        <f>IF(L303=" "," ",(IF($L303&gt;0,INDEX('Bin Analysis'!$C$3:$S$10110,MATCH($L303,'Bin Analysis'!$L$3:$L$10110,0),MATCH(M$5,'Bin Analysis'!$C$2:$S$2,0))," ")))</f>
        <v>18</v>
      </c>
      <c r="N303" s="68">
        <f>IF($L303=" "," ",(IF($M303=FALSE," ",(IF($M303&gt;0,INDEX('Bin Analysis'!$C$3:$S$10110,MATCH($L303,'Bin Analysis'!$L$3:$L$10110,0),MATCH(N$5,'Bin Analysis'!$C$2:$S$2,0))," ")))))</f>
        <v>5.8823529411764705E-2</v>
      </c>
      <c r="O303" s="68">
        <f>IF($L303=" "," ",(IF($M303=FALSE," ",(IF($M303&gt;0,INDEX('Bin Analysis'!$C$3:$S$10110,MATCH($L303,'Bin Analysis'!$L$3:$L$10110,0),MATCH(O$5,'Bin Analysis'!$C$2:$S$2,0))," ")))))</f>
        <v>0.76470588235294112</v>
      </c>
      <c r="P303" s="68">
        <f>IF($L303=" "," ",(IF($M303=FALSE," ",(IF($M303&gt;0,INDEX('Bin Analysis'!$C$3:$S$10110,MATCH($L303,'Bin Analysis'!$L$3:$L$10110,0),MATCH(P$5,'Bin Analysis'!$C$2:$S$2,0))," ")))))</f>
        <v>0.6</v>
      </c>
      <c r="Q303" s="68">
        <f>IF($L303=" "," ",(IF($M303=FALSE," ",(IF($M303&gt;0,INDEX('Bin Analysis'!$C$3:$S$10110,MATCH($L303,'Bin Analysis'!$L$3:$L$10110,0),MATCH(Q$5,'Bin Analysis'!$C$2:$S$2,0))," ")))))</f>
        <v>0.52173913043478259</v>
      </c>
      <c r="R303" s="68">
        <f>IF($L303=" "," ",(IF($M303=FALSE," ",(IF($M303&gt;0,INDEX('Bin Analysis'!$C$3:$S$10110,MATCH($L303,'Bin Analysis'!$L$3:$L$10110,0),MATCH(R$5,'Bin Analysis'!$C$2:$S$2,0))," ")))))</f>
        <v>5.8823529411764705E-2</v>
      </c>
      <c r="S303" s="68" t="str">
        <f>IF($L303=" "," ",(IF($M303=FALSE," ",(IF($M303&gt;0,INDEX('Bin Analysis'!$C$3:$S$10110,MATCH($L303,'Bin Analysis'!$L$3:$L$10110,0),MATCH(S$5,'Bin Analysis'!$C$2:$S$2,0))," ")))))</f>
        <v>no</v>
      </c>
      <c r="T303" s="68">
        <f>Assignments!K302</f>
        <v>0.91385200058823512</v>
      </c>
      <c r="U303" s="68">
        <f>Assignments!L302</f>
        <v>0.23741643955528599</v>
      </c>
      <c r="V303" s="74" t="str">
        <f>Assignments!V302</f>
        <v>Neutral</v>
      </c>
    </row>
    <row r="304" spans="1:22" x14ac:dyDescent="0.25">
      <c r="A304" s="89" t="s">
        <v>148</v>
      </c>
      <c r="B304" s="79">
        <v>21</v>
      </c>
      <c r="C304" s="79" t="s">
        <v>153</v>
      </c>
      <c r="D304" s="79">
        <v>0.85259459999999998</v>
      </c>
      <c r="E304" s="79">
        <v>4.5601799999999998E-2</v>
      </c>
      <c r="G304" s="40">
        <f>IFERROR('Data Transformation'!M302," ")</f>
        <v>297</v>
      </c>
      <c r="L304" s="66">
        <f t="shared" si="5"/>
        <v>298</v>
      </c>
      <c r="M304" s="67">
        <f>IF(L304=" "," ",(IF($L304&gt;0,INDEX('Bin Analysis'!$C$3:$S$10110,MATCH($L304,'Bin Analysis'!$L$3:$L$10110,0),MATCH(M$5,'Bin Analysis'!$C$2:$S$2,0))," ")))</f>
        <v>19</v>
      </c>
      <c r="N304" s="68">
        <f>IF($L304=" "," ",(IF($M304=FALSE," ",(IF($M304&gt;0,INDEX('Bin Analysis'!$C$3:$S$10110,MATCH($L304,'Bin Analysis'!$L$3:$L$10110,0),MATCH(N$5,'Bin Analysis'!$C$2:$S$2,0))," ")))))</f>
        <v>0</v>
      </c>
      <c r="O304" s="68">
        <f>IF($L304=" "," ",(IF($M304=FALSE," ",(IF($M304&gt;0,INDEX('Bin Analysis'!$C$3:$S$10110,MATCH($L304,'Bin Analysis'!$L$3:$L$10110,0),MATCH(O$5,'Bin Analysis'!$C$2:$S$2,0))," ")))))</f>
        <v>0</v>
      </c>
      <c r="P304" s="68">
        <f>IF($L304=" "," ",(IF($M304=FALSE," ",(IF($M304&gt;0,INDEX('Bin Analysis'!$C$3:$S$10110,MATCH($L304,'Bin Analysis'!$L$3:$L$10110,0),MATCH(P$5,'Bin Analysis'!$C$2:$S$2,0))," ")))))</f>
        <v>0.4</v>
      </c>
      <c r="Q304" s="68">
        <f>IF($L304=" "," ",(IF($M304=FALSE," ",(IF($M304&gt;0,INDEX('Bin Analysis'!$C$3:$S$10110,MATCH($L304,'Bin Analysis'!$L$3:$L$10110,0),MATCH(Q$5,'Bin Analysis'!$C$2:$S$2,0))," ")))))</f>
        <v>0.30434782608695654</v>
      </c>
      <c r="R304" s="68">
        <f>IF($L304=" "," ",(IF($M304=FALSE," ",(IF($M304&gt;0,INDEX('Bin Analysis'!$C$3:$S$10110,MATCH($L304,'Bin Analysis'!$L$3:$L$10110,0),MATCH(R$5,'Bin Analysis'!$C$2:$S$2,0))," ")))))</f>
        <v>0.88888888888888884</v>
      </c>
      <c r="S304" s="68" t="str">
        <f>IF($L304=" "," ",(IF($M304=FALSE," ",(IF($M304&gt;0,INDEX('Bin Analysis'!$C$3:$S$10110,MATCH($L304,'Bin Analysis'!$L$3:$L$10110,0),MATCH(S$5,'Bin Analysis'!$C$2:$S$2,0))," ")))))</f>
        <v>no</v>
      </c>
      <c r="T304" s="68">
        <f>Assignments!K303</f>
        <v>0.11713317277777779</v>
      </c>
      <c r="U304" s="68">
        <f>Assignments!L303</f>
        <v>0.18689069323568364</v>
      </c>
      <c r="V304" s="74" t="str">
        <f>Assignments!V303</f>
        <v>Toggle</v>
      </c>
    </row>
    <row r="305" spans="1:22" x14ac:dyDescent="0.25">
      <c r="A305" s="89" t="s">
        <v>148</v>
      </c>
      <c r="B305" s="79">
        <v>21</v>
      </c>
      <c r="C305" s="79" t="s">
        <v>151</v>
      </c>
      <c r="D305" s="79">
        <v>0.91256000999999998</v>
      </c>
      <c r="E305" s="79">
        <v>2.5931630000000001E-2</v>
      </c>
      <c r="G305" s="40">
        <f>IFERROR('Data Transformation'!M303," ")</f>
        <v>298</v>
      </c>
      <c r="L305" s="66">
        <f t="shared" si="5"/>
        <v>299</v>
      </c>
      <c r="M305" s="67">
        <f>IF(L305=" "," ",(IF($L305&gt;0,INDEX('Bin Analysis'!$C$3:$S$10110,MATCH($L305,'Bin Analysis'!$L$3:$L$10110,0),MATCH(M$5,'Bin Analysis'!$C$2:$S$2,0))," ")))</f>
        <v>19</v>
      </c>
      <c r="N305" s="68">
        <f>IF($L305=" "," ",(IF($M305=FALSE," ",(IF($M305&gt;0,INDEX('Bin Analysis'!$C$3:$S$10110,MATCH($L305,'Bin Analysis'!$L$3:$L$10110,0),MATCH(N$5,'Bin Analysis'!$C$2:$S$2,0))," ")))))</f>
        <v>0.1111111111111111</v>
      </c>
      <c r="O305" s="68">
        <f>IF($L305=" "," ",(IF($M305=FALSE," ",(IF($M305&gt;0,INDEX('Bin Analysis'!$C$3:$S$10110,MATCH($L305,'Bin Analysis'!$L$3:$L$10110,0),MATCH(O$5,'Bin Analysis'!$C$2:$S$2,0))," ")))))</f>
        <v>0.72222222222222221</v>
      </c>
      <c r="P305" s="68">
        <f>IF($L305=" "," ",(IF($M305=FALSE," ",(IF($M305&gt;0,INDEX('Bin Analysis'!$C$3:$S$10110,MATCH($L305,'Bin Analysis'!$L$3:$L$10110,0),MATCH(P$5,'Bin Analysis'!$C$2:$S$2,0))," ")))))</f>
        <v>0.4</v>
      </c>
      <c r="Q305" s="68">
        <f>IF($L305=" "," ",(IF($M305=FALSE," ",(IF($M305&gt;0,INDEX('Bin Analysis'!$C$3:$S$10110,MATCH($L305,'Bin Analysis'!$L$3:$L$10110,0),MATCH(Q$5,'Bin Analysis'!$C$2:$S$2,0))," ")))))</f>
        <v>0.34782608695652173</v>
      </c>
      <c r="R305" s="68">
        <f>IF($L305=" "," ",(IF($M305=FALSE," ",(IF($M305&gt;0,INDEX('Bin Analysis'!$C$3:$S$10110,MATCH($L305,'Bin Analysis'!$L$3:$L$10110,0),MATCH(R$5,'Bin Analysis'!$C$2:$S$2,0))," ")))))</f>
        <v>0</v>
      </c>
      <c r="S305" s="68" t="str">
        <f>IF($L305=" "," ",(IF($M305=FALSE," ",(IF($M305&gt;0,INDEX('Bin Analysis'!$C$3:$S$10110,MATCH($L305,'Bin Analysis'!$L$3:$L$10110,0),MATCH(S$5,'Bin Analysis'!$C$2:$S$2,0))," ")))))</f>
        <v>no</v>
      </c>
      <c r="T305" s="68">
        <f>Assignments!K304</f>
        <v>0.95689763500000014</v>
      </c>
      <c r="U305" s="68">
        <f>Assignments!L304</f>
        <v>0.14379277520363062</v>
      </c>
      <c r="V305" s="74" t="str">
        <f>Assignments!V304</f>
        <v>Neutral</v>
      </c>
    </row>
    <row r="306" spans="1:22" x14ac:dyDescent="0.25">
      <c r="A306" s="89" t="s">
        <v>148</v>
      </c>
      <c r="B306" s="79">
        <v>21</v>
      </c>
      <c r="C306" s="79" t="s">
        <v>160</v>
      </c>
      <c r="D306" s="79">
        <v>0.96810282000000003</v>
      </c>
      <c r="E306" s="79">
        <v>5.6403670000000003E-2</v>
      </c>
      <c r="G306" s="40">
        <f>IFERROR('Data Transformation'!M304," ")</f>
        <v>299</v>
      </c>
      <c r="L306" s="66">
        <f t="shared" si="5"/>
        <v>300</v>
      </c>
      <c r="M306" s="67">
        <f>IF(L306=" "," ",(IF($L306&gt;0,INDEX('Bin Analysis'!$C$3:$S$10110,MATCH($L306,'Bin Analysis'!$L$3:$L$10110,0),MATCH(M$5,'Bin Analysis'!$C$2:$S$2,0))," ")))</f>
        <v>16</v>
      </c>
      <c r="N306" s="68">
        <f>IF($L306=" "," ",(IF($M306=FALSE," ",(IF($M306&gt;0,INDEX('Bin Analysis'!$C$3:$S$10110,MATCH($L306,'Bin Analysis'!$L$3:$L$10110,0),MATCH(N$5,'Bin Analysis'!$C$2:$S$2,0))," ")))))</f>
        <v>0</v>
      </c>
      <c r="O306" s="68">
        <f>IF($L306=" "," ",(IF($M306=FALSE," ",(IF($M306&gt;0,INDEX('Bin Analysis'!$C$3:$S$10110,MATCH($L306,'Bin Analysis'!$L$3:$L$10110,0),MATCH(O$5,'Bin Analysis'!$C$2:$S$2,0))," ")))))</f>
        <v>0</v>
      </c>
      <c r="P306" s="68">
        <f>IF($L306=" "," ",(IF($M306=FALSE," ",(IF($M306&gt;0,INDEX('Bin Analysis'!$C$3:$S$10110,MATCH($L306,'Bin Analysis'!$L$3:$L$10110,0),MATCH(P$5,'Bin Analysis'!$C$2:$S$2,0))," ")))))</f>
        <v>0.4</v>
      </c>
      <c r="Q306" s="68">
        <f>IF($L306=" "," ",(IF($M306=FALSE," ",(IF($M306&gt;0,INDEX('Bin Analysis'!$C$3:$S$10110,MATCH($L306,'Bin Analysis'!$L$3:$L$10110,0),MATCH(Q$5,'Bin Analysis'!$C$2:$S$2,0))," ")))))</f>
        <v>0.34782608695652173</v>
      </c>
      <c r="R306" s="68">
        <f>IF($L306=" "," ",(IF($M306=FALSE," ",(IF($M306&gt;0,INDEX('Bin Analysis'!$C$3:$S$10110,MATCH($L306,'Bin Analysis'!$L$3:$L$10110,0),MATCH(R$5,'Bin Analysis'!$C$2:$S$2,0))," ")))))</f>
        <v>0.8666666666666667</v>
      </c>
      <c r="S306" s="68" t="str">
        <f>IF($L306=" "," ",(IF($M306=FALSE," ",(IF($M306&gt;0,INDEX('Bin Analysis'!$C$3:$S$10110,MATCH($L306,'Bin Analysis'!$L$3:$L$10110,0),MATCH(S$5,'Bin Analysis'!$C$2:$S$2,0))," ")))))</f>
        <v>no</v>
      </c>
      <c r="T306" s="68">
        <f>Assignments!K305</f>
        <v>4.4312047999999993E-2</v>
      </c>
      <c r="U306" s="68">
        <f>Assignments!L305</f>
        <v>0.26772346864237745</v>
      </c>
      <c r="V306" s="74" t="str">
        <f>Assignments!V305</f>
        <v>Toggle</v>
      </c>
    </row>
    <row r="307" spans="1:22" x14ac:dyDescent="0.25">
      <c r="A307" s="89" t="s">
        <v>148</v>
      </c>
      <c r="B307" s="79">
        <v>21</v>
      </c>
      <c r="C307" s="79" t="s">
        <v>9</v>
      </c>
      <c r="D307" s="79">
        <v>1.1284144300000001</v>
      </c>
      <c r="E307" s="79">
        <v>7.7114020000000005E-2</v>
      </c>
      <c r="G307" s="40">
        <f>IFERROR('Data Transformation'!M305," ")</f>
        <v>300</v>
      </c>
      <c r="L307" s="66">
        <f t="shared" si="5"/>
        <v>301</v>
      </c>
      <c r="M307" s="67">
        <f>IF(L307=" "," ",(IF($L307&gt;0,INDEX('Bin Analysis'!$C$3:$S$10110,MATCH($L307,'Bin Analysis'!$L$3:$L$10110,0),MATCH(M$5,'Bin Analysis'!$C$2:$S$2,0))," ")))</f>
        <v>15</v>
      </c>
      <c r="N307" s="68">
        <f>IF($L307=" "," ",(IF($M307=FALSE," ",(IF($M307&gt;0,INDEX('Bin Analysis'!$C$3:$S$10110,MATCH($L307,'Bin Analysis'!$L$3:$L$10110,0),MATCH(N$5,'Bin Analysis'!$C$2:$S$2,0))," ")))))</f>
        <v>0</v>
      </c>
      <c r="O307" s="68">
        <f>IF($L307=" "," ",(IF($M307=FALSE," ",(IF($M307&gt;0,INDEX('Bin Analysis'!$C$3:$S$10110,MATCH($L307,'Bin Analysis'!$L$3:$L$10110,0),MATCH(O$5,'Bin Analysis'!$C$2:$S$2,0))," ")))))</f>
        <v>7.1428571428571425E-2</v>
      </c>
      <c r="P307" s="68">
        <f>IF($L307=" "," ",(IF($M307=FALSE," ",(IF($M307&gt;0,INDEX('Bin Analysis'!$C$3:$S$10110,MATCH($L307,'Bin Analysis'!$L$3:$L$10110,0),MATCH(P$5,'Bin Analysis'!$C$2:$S$2,0))," ")))))</f>
        <v>0.5</v>
      </c>
      <c r="Q307" s="68">
        <f>IF($L307=" "," ",(IF($M307=FALSE," ",(IF($M307&gt;0,INDEX('Bin Analysis'!$C$3:$S$10110,MATCH($L307,'Bin Analysis'!$L$3:$L$10110,0),MATCH(Q$5,'Bin Analysis'!$C$2:$S$2,0))," ")))))</f>
        <v>0.43478260869565216</v>
      </c>
      <c r="R307" s="68">
        <f>IF($L307=" "," ",(IF($M307=FALSE," ",(IF($M307&gt;0,INDEX('Bin Analysis'!$C$3:$S$10110,MATCH($L307,'Bin Analysis'!$L$3:$L$10110,0),MATCH(R$5,'Bin Analysis'!$C$2:$S$2,0))," ")))))</f>
        <v>0.7142857142857143</v>
      </c>
      <c r="S307" s="68" t="str">
        <f>IF($L307=" "," ",(IF($M307=FALSE," ",(IF($M307&gt;0,INDEX('Bin Analysis'!$C$3:$S$10110,MATCH($L307,'Bin Analysis'!$L$3:$L$10110,0),MATCH(S$5,'Bin Analysis'!$C$2:$S$2,0))," ")))))</f>
        <v>no</v>
      </c>
      <c r="T307" s="68">
        <f>Assignments!K306</f>
        <v>0.19755842214285715</v>
      </c>
      <c r="U307" s="68">
        <f>Assignments!L306</f>
        <v>0.37758801552987536</v>
      </c>
      <c r="V307" s="74" t="str">
        <f>Assignments!V306</f>
        <v>Toggle</v>
      </c>
    </row>
    <row r="308" spans="1:22" x14ac:dyDescent="0.25">
      <c r="A308" s="89" t="s">
        <v>158</v>
      </c>
      <c r="B308" s="79">
        <v>22</v>
      </c>
      <c r="C308" s="79" t="s">
        <v>144</v>
      </c>
      <c r="D308" s="79">
        <v>0.7662698</v>
      </c>
      <c r="E308" s="79">
        <v>5.8221910000000002E-2</v>
      </c>
      <c r="G308" s="40">
        <f>IFERROR('Data Transformation'!M306," ")</f>
        <v>301</v>
      </c>
      <c r="L308" s="66">
        <f t="shared" si="5"/>
        <v>302</v>
      </c>
      <c r="M308" s="67">
        <f>IF(L308=" "," ",(IF($L308&gt;0,INDEX('Bin Analysis'!$C$3:$S$10110,MATCH($L308,'Bin Analysis'!$L$3:$L$10110,0),MATCH(M$5,'Bin Analysis'!$C$2:$S$2,0))," ")))</f>
        <v>14</v>
      </c>
      <c r="N308" s="68">
        <f>IF($L308=" "," ",(IF($M308=FALSE," ",(IF($M308&gt;0,INDEX('Bin Analysis'!$C$3:$S$10110,MATCH($L308,'Bin Analysis'!$L$3:$L$10110,0),MATCH(N$5,'Bin Analysis'!$C$2:$S$2,0))," ")))))</f>
        <v>0</v>
      </c>
      <c r="O308" s="68">
        <f>IF($L308=" "," ",(IF($M308=FALSE," ",(IF($M308&gt;0,INDEX('Bin Analysis'!$C$3:$S$10110,MATCH($L308,'Bin Analysis'!$L$3:$L$10110,0),MATCH(O$5,'Bin Analysis'!$C$2:$S$2,0))," ")))))</f>
        <v>0</v>
      </c>
      <c r="P308" s="68">
        <f>IF($L308=" "," ",(IF($M308=FALSE," ",(IF($M308&gt;0,INDEX('Bin Analysis'!$C$3:$S$10110,MATCH($L308,'Bin Analysis'!$L$3:$L$10110,0),MATCH(P$5,'Bin Analysis'!$C$2:$S$2,0))," ")))))</f>
        <v>0.2</v>
      </c>
      <c r="Q308" s="68">
        <f>IF($L308=" "," ",(IF($M308=FALSE," ",(IF($M308&gt;0,INDEX('Bin Analysis'!$C$3:$S$10110,MATCH($L308,'Bin Analysis'!$L$3:$L$10110,0),MATCH(Q$5,'Bin Analysis'!$C$2:$S$2,0))," ")))))</f>
        <v>8.6956521739130432E-2</v>
      </c>
      <c r="R308" s="68">
        <f>IF($L308=" "," ",(IF($M308=FALSE," ",(IF($M308&gt;0,INDEX('Bin Analysis'!$C$3:$S$10110,MATCH($L308,'Bin Analysis'!$L$3:$L$10110,0),MATCH(R$5,'Bin Analysis'!$C$2:$S$2,0))," ")))))</f>
        <v>1</v>
      </c>
      <c r="S308" s="68" t="str">
        <f>IF($L308=" "," ",(IF($M308=FALSE," ",(IF($M308&gt;0,INDEX('Bin Analysis'!$C$3:$S$10110,MATCH($L308,'Bin Analysis'!$L$3:$L$10110,0),MATCH(S$5,'Bin Analysis'!$C$2:$S$2,0))," ")))))</f>
        <v>yes</v>
      </c>
      <c r="T308" s="68">
        <f>Assignments!K307</f>
        <v>8.9198920769230777E-2</v>
      </c>
      <c r="U308" s="68">
        <f>Assignments!L307</f>
        <v>9.6330413945997451E-2</v>
      </c>
      <c r="V308" s="74" t="str">
        <f>Assignments!V307</f>
        <v>Toggle</v>
      </c>
    </row>
    <row r="309" spans="1:22" x14ac:dyDescent="0.25">
      <c r="A309" s="89" t="s">
        <v>158</v>
      </c>
      <c r="B309" s="79">
        <v>22</v>
      </c>
      <c r="C309" s="79" t="s">
        <v>156</v>
      </c>
      <c r="D309" s="79">
        <v>0.82581426000000002</v>
      </c>
      <c r="E309" s="79">
        <v>5.882188E-2</v>
      </c>
      <c r="G309" s="40">
        <f>IFERROR('Data Transformation'!M307," ")</f>
        <v>302</v>
      </c>
      <c r="L309" s="66">
        <f t="shared" si="5"/>
        <v>303</v>
      </c>
      <c r="M309" s="67">
        <f>IF(L309=" "," ",(IF($L309&gt;0,INDEX('Bin Analysis'!$C$3:$S$10110,MATCH($L309,'Bin Analysis'!$L$3:$L$10110,0),MATCH(M$5,'Bin Analysis'!$C$2:$S$2,0))," ")))</f>
        <v>17</v>
      </c>
      <c r="N309" s="68">
        <f>IF($L309=" "," ",(IF($M309=FALSE," ",(IF($M309&gt;0,INDEX('Bin Analysis'!$C$3:$S$10110,MATCH($L309,'Bin Analysis'!$L$3:$L$10110,0),MATCH(N$5,'Bin Analysis'!$C$2:$S$2,0))," ")))))</f>
        <v>0</v>
      </c>
      <c r="O309" s="68">
        <f>IF($L309=" "," ",(IF($M309=FALSE," ",(IF($M309&gt;0,INDEX('Bin Analysis'!$C$3:$S$10110,MATCH($L309,'Bin Analysis'!$L$3:$L$10110,0),MATCH(O$5,'Bin Analysis'!$C$2:$S$2,0))," ")))))</f>
        <v>6.25E-2</v>
      </c>
      <c r="P309" s="68">
        <f>IF($L309=" "," ",(IF($M309=FALSE," ",(IF($M309&gt;0,INDEX('Bin Analysis'!$C$3:$S$10110,MATCH($L309,'Bin Analysis'!$L$3:$L$10110,0),MATCH(P$5,'Bin Analysis'!$C$2:$S$2,0))," ")))))</f>
        <v>0.3</v>
      </c>
      <c r="Q309" s="68">
        <f>IF($L309=" "," ",(IF($M309=FALSE," ",(IF($M309&gt;0,INDEX('Bin Analysis'!$C$3:$S$10110,MATCH($L309,'Bin Analysis'!$L$3:$L$10110,0),MATCH(Q$5,'Bin Analysis'!$C$2:$S$2,0))," ")))))</f>
        <v>0.17391304347826086</v>
      </c>
      <c r="R309" s="68">
        <f>IF($L309=" "," ",(IF($M309=FALSE," ",(IF($M309&gt;0,INDEX('Bin Analysis'!$C$3:$S$10110,MATCH($L309,'Bin Analysis'!$L$3:$L$10110,0),MATCH(R$5,'Bin Analysis'!$C$2:$S$2,0))," ")))))</f>
        <v>0.9375</v>
      </c>
      <c r="S309" s="68" t="str">
        <f>IF($L309=" "," ",(IF($M309=FALSE," ",(IF($M309&gt;0,INDEX('Bin Analysis'!$C$3:$S$10110,MATCH($L309,'Bin Analysis'!$L$3:$L$10110,0),MATCH(S$5,'Bin Analysis'!$C$2:$S$2,0))," ")))))</f>
        <v>no</v>
      </c>
      <c r="T309" s="68">
        <f>Assignments!K308</f>
        <v>6.1189108749999999E-2</v>
      </c>
      <c r="U309" s="68">
        <f>Assignments!L308</f>
        <v>0.23693806409763049</v>
      </c>
      <c r="V309" s="74" t="str">
        <f>Assignments!V308</f>
        <v>Toggle</v>
      </c>
    </row>
    <row r="310" spans="1:22" x14ac:dyDescent="0.25">
      <c r="A310" s="89" t="s">
        <v>158</v>
      </c>
      <c r="B310" s="79">
        <v>22</v>
      </c>
      <c r="C310" s="79" t="s">
        <v>149</v>
      </c>
      <c r="D310" s="79">
        <v>0.84173576999999999</v>
      </c>
      <c r="E310" s="79">
        <v>5.1017050000000001E-2</v>
      </c>
      <c r="G310" s="40">
        <f>IFERROR('Data Transformation'!M308," ")</f>
        <v>303</v>
      </c>
      <c r="L310" s="66">
        <f t="shared" si="5"/>
        <v>304</v>
      </c>
      <c r="M310" s="67">
        <f>IF(L310=" "," ",(IF($L310&gt;0,INDEX('Bin Analysis'!$C$3:$S$10110,MATCH($L310,'Bin Analysis'!$L$3:$L$10110,0),MATCH(M$5,'Bin Analysis'!$C$2:$S$2,0))," ")))</f>
        <v>16</v>
      </c>
      <c r="N310" s="68">
        <f>IF($L310=" "," ",(IF($M310=FALSE," ",(IF($M310&gt;0,INDEX('Bin Analysis'!$C$3:$S$10110,MATCH($L310,'Bin Analysis'!$L$3:$L$10110,0),MATCH(N$5,'Bin Analysis'!$C$2:$S$2,0))," ")))))</f>
        <v>0</v>
      </c>
      <c r="O310" s="68">
        <f>IF($L310=" "," ",(IF($M310=FALSE," ",(IF($M310&gt;0,INDEX('Bin Analysis'!$C$3:$S$10110,MATCH($L310,'Bin Analysis'!$L$3:$L$10110,0),MATCH(O$5,'Bin Analysis'!$C$2:$S$2,0))," ")))))</f>
        <v>6.6666666666666666E-2</v>
      </c>
      <c r="P310" s="68">
        <f>IF($L310=" "," ",(IF($M310=FALSE," ",(IF($M310&gt;0,INDEX('Bin Analysis'!$C$3:$S$10110,MATCH($L310,'Bin Analysis'!$L$3:$L$10110,0),MATCH(P$5,'Bin Analysis'!$C$2:$S$2,0))," ")))))</f>
        <v>0.6</v>
      </c>
      <c r="Q310" s="68">
        <f>IF($L310=" "," ",(IF($M310=FALSE," ",(IF($M310&gt;0,INDEX('Bin Analysis'!$C$3:$S$10110,MATCH($L310,'Bin Analysis'!$L$3:$L$10110,0),MATCH(Q$5,'Bin Analysis'!$C$2:$S$2,0))," ")))))</f>
        <v>0.52173913043478259</v>
      </c>
      <c r="R310" s="68">
        <f>IF($L310=" "," ",(IF($M310=FALSE," ",(IF($M310&gt;0,INDEX('Bin Analysis'!$C$3:$S$10110,MATCH($L310,'Bin Analysis'!$L$3:$L$10110,0),MATCH(R$5,'Bin Analysis'!$C$2:$S$2,0))," ")))))</f>
        <v>0.66666666666666663</v>
      </c>
      <c r="S310" s="68" t="str">
        <f>IF($L310=" "," ",(IF($M310=FALSE," ",(IF($M310&gt;0,INDEX('Bin Analysis'!$C$3:$S$10110,MATCH($L310,'Bin Analysis'!$L$3:$L$10110,0),MATCH(S$5,'Bin Analysis'!$C$2:$S$2,0))," ")))))</f>
        <v>no</v>
      </c>
      <c r="T310" s="68">
        <f>Assignments!K309</f>
        <v>0.17719449666666665</v>
      </c>
      <c r="U310" s="68">
        <f>Assignments!L309</f>
        <v>0.31756720736109639</v>
      </c>
      <c r="V310" s="74" t="str">
        <f>Assignments!V309</f>
        <v>Toggle</v>
      </c>
    </row>
    <row r="311" spans="1:22" x14ac:dyDescent="0.25">
      <c r="A311" s="89" t="s">
        <v>158</v>
      </c>
      <c r="B311" s="79">
        <v>22</v>
      </c>
      <c r="C311" s="79" t="s">
        <v>157</v>
      </c>
      <c r="D311" s="79">
        <v>0.85378306999999998</v>
      </c>
      <c r="E311" s="79">
        <v>6.8205130000000003E-2</v>
      </c>
      <c r="G311" s="40">
        <f>IFERROR('Data Transformation'!M309," ")</f>
        <v>304</v>
      </c>
      <c r="L311" s="66">
        <f t="shared" si="5"/>
        <v>305</v>
      </c>
      <c r="M311" s="67">
        <f>IF(L311=" "," ",(IF($L311&gt;0,INDEX('Bin Analysis'!$C$3:$S$10110,MATCH($L311,'Bin Analysis'!$L$3:$L$10110,0),MATCH(M$5,'Bin Analysis'!$C$2:$S$2,0))," ")))</f>
        <v>14</v>
      </c>
      <c r="N311" s="68">
        <f>IF($L311=" "," ",(IF($M311=FALSE," ",(IF($M311&gt;0,INDEX('Bin Analysis'!$C$3:$S$10110,MATCH($L311,'Bin Analysis'!$L$3:$L$10110,0),MATCH(N$5,'Bin Analysis'!$C$2:$S$2,0))," ")))))</f>
        <v>0</v>
      </c>
      <c r="O311" s="68">
        <f>IF($L311=" "," ",(IF($M311=FALSE," ",(IF($M311&gt;0,INDEX('Bin Analysis'!$C$3:$S$10110,MATCH($L311,'Bin Analysis'!$L$3:$L$10110,0),MATCH(O$5,'Bin Analysis'!$C$2:$S$2,0))," ")))))</f>
        <v>0</v>
      </c>
      <c r="P311" s="68">
        <f>IF($L311=" "," ",(IF($M311=FALSE," ",(IF($M311&gt;0,INDEX('Bin Analysis'!$C$3:$S$10110,MATCH($L311,'Bin Analysis'!$L$3:$L$10110,0),MATCH(P$5,'Bin Analysis'!$C$2:$S$2,0))," ")))))</f>
        <v>0.2</v>
      </c>
      <c r="Q311" s="68">
        <f>IF($L311=" "," ",(IF($M311=FALSE," ",(IF($M311&gt;0,INDEX('Bin Analysis'!$C$3:$S$10110,MATCH($L311,'Bin Analysis'!$L$3:$L$10110,0),MATCH(Q$5,'Bin Analysis'!$C$2:$S$2,0))," ")))))</f>
        <v>8.6956521739130432E-2</v>
      </c>
      <c r="R311" s="68">
        <f>IF($L311=" "," ",(IF($M311=FALSE," ",(IF($M311&gt;0,INDEX('Bin Analysis'!$C$3:$S$10110,MATCH($L311,'Bin Analysis'!$L$3:$L$10110,0),MATCH(R$5,'Bin Analysis'!$C$2:$S$2,0))," ")))))</f>
        <v>1</v>
      </c>
      <c r="S311" s="68" t="str">
        <f>IF($L311=" "," ",(IF($M311=FALSE," ",(IF($M311&gt;0,INDEX('Bin Analysis'!$C$3:$S$10110,MATCH($L311,'Bin Analysis'!$L$3:$L$10110,0),MATCH(S$5,'Bin Analysis'!$C$2:$S$2,0))," ")))))</f>
        <v>yes</v>
      </c>
      <c r="T311" s="68">
        <f>Assignments!K310</f>
        <v>1.7481953076923077E-2</v>
      </c>
      <c r="U311" s="68">
        <f>Assignments!L310</f>
        <v>7.7649885564828242E-2</v>
      </c>
      <c r="V311" s="74" t="str">
        <f>Assignments!V310</f>
        <v>Toggle</v>
      </c>
    </row>
    <row r="312" spans="1:22" x14ac:dyDescent="0.25">
      <c r="A312" s="89" t="s">
        <v>158</v>
      </c>
      <c r="B312" s="79">
        <v>22</v>
      </c>
      <c r="C312" s="79" t="s">
        <v>154</v>
      </c>
      <c r="D312" s="79">
        <v>0.85874402000000005</v>
      </c>
      <c r="E312" s="79">
        <v>6.2383290000000001E-2</v>
      </c>
      <c r="G312" s="40">
        <f>IFERROR('Data Transformation'!M310," ")</f>
        <v>305</v>
      </c>
      <c r="L312" s="66">
        <f t="shared" si="5"/>
        <v>306</v>
      </c>
      <c r="M312" s="67">
        <f>IF(L312=" "," ",(IF($L312&gt;0,INDEX('Bin Analysis'!$C$3:$S$10110,MATCH($L312,'Bin Analysis'!$L$3:$L$10110,0),MATCH(M$5,'Bin Analysis'!$C$2:$S$2,0))," ")))</f>
        <v>12</v>
      </c>
      <c r="N312" s="68">
        <f>IF($L312=" "," ",(IF($M312=FALSE," ",(IF($M312&gt;0,INDEX('Bin Analysis'!$C$3:$S$10110,MATCH($L312,'Bin Analysis'!$L$3:$L$10110,0),MATCH(N$5,'Bin Analysis'!$C$2:$S$2,0))," ")))))</f>
        <v>0</v>
      </c>
      <c r="O312" s="68">
        <f>IF($L312=" "," ",(IF($M312=FALSE," ",(IF($M312&gt;0,INDEX('Bin Analysis'!$C$3:$S$10110,MATCH($L312,'Bin Analysis'!$L$3:$L$10110,0),MATCH(O$5,'Bin Analysis'!$C$2:$S$2,0))," ")))))</f>
        <v>0.72727272727272729</v>
      </c>
      <c r="P312" s="68">
        <f>IF($L312=" "," ",(IF($M312=FALSE," ",(IF($M312&gt;0,INDEX('Bin Analysis'!$C$3:$S$10110,MATCH($L312,'Bin Analysis'!$L$3:$L$10110,0),MATCH(P$5,'Bin Analysis'!$C$2:$S$2,0))," ")))))</f>
        <v>0.4</v>
      </c>
      <c r="Q312" s="68">
        <f>IF($L312=" "," ",(IF($M312=FALSE," ",(IF($M312&gt;0,INDEX('Bin Analysis'!$C$3:$S$10110,MATCH($L312,'Bin Analysis'!$L$3:$L$10110,0),MATCH(Q$5,'Bin Analysis'!$C$2:$S$2,0))," ")))))</f>
        <v>0.39130434782608697</v>
      </c>
      <c r="R312" s="68">
        <f>IF($L312=" "," ",(IF($M312=FALSE," ",(IF($M312&gt;0,INDEX('Bin Analysis'!$C$3:$S$10110,MATCH($L312,'Bin Analysis'!$L$3:$L$10110,0),MATCH(R$5,'Bin Analysis'!$C$2:$S$2,0))," ")))))</f>
        <v>0</v>
      </c>
      <c r="S312" s="68" t="str">
        <f>IF($L312=" "," ",(IF($M312=FALSE," ",(IF($M312&gt;0,INDEX('Bin Analysis'!$C$3:$S$10110,MATCH($L312,'Bin Analysis'!$L$3:$L$10110,0),MATCH(S$5,'Bin Analysis'!$C$2:$S$2,0))," ")))))</f>
        <v>no</v>
      </c>
      <c r="T312" s="68">
        <f>Assignments!K311</f>
        <v>0.91333171272727265</v>
      </c>
      <c r="U312" s="68">
        <f>Assignments!L311</f>
        <v>0.16271157115203225</v>
      </c>
      <c r="V312" s="74" t="str">
        <f>Assignments!V311</f>
        <v>Neutral</v>
      </c>
    </row>
    <row r="313" spans="1:22" x14ac:dyDescent="0.25">
      <c r="A313" s="89" t="s">
        <v>158</v>
      </c>
      <c r="B313" s="79">
        <v>22</v>
      </c>
      <c r="C313" s="79" t="s">
        <v>9</v>
      </c>
      <c r="D313" s="79">
        <v>0.86718172999999998</v>
      </c>
      <c r="E313" s="79">
        <v>6.453035E-2</v>
      </c>
      <c r="G313" s="40">
        <f>IFERROR('Data Transformation'!M311," ")</f>
        <v>306</v>
      </c>
      <c r="L313" s="66">
        <f t="shared" si="5"/>
        <v>307</v>
      </c>
      <c r="M313" s="67">
        <f>IF(L313=" "," ",(IF($L313&gt;0,INDEX('Bin Analysis'!$C$3:$S$10110,MATCH($L313,'Bin Analysis'!$L$3:$L$10110,0),MATCH(M$5,'Bin Analysis'!$C$2:$S$2,0))," ")))</f>
        <v>16</v>
      </c>
      <c r="N313" s="68">
        <f>IF($L313=" "," ",(IF($M313=FALSE," ",(IF($M313&gt;0,INDEX('Bin Analysis'!$C$3:$S$10110,MATCH($L313,'Bin Analysis'!$L$3:$L$10110,0),MATCH(N$5,'Bin Analysis'!$C$2:$S$2,0))," ")))))</f>
        <v>0</v>
      </c>
      <c r="O313" s="68">
        <f>IF($L313=" "," ",(IF($M313=FALSE," ",(IF($M313&gt;0,INDEX('Bin Analysis'!$C$3:$S$10110,MATCH($L313,'Bin Analysis'!$L$3:$L$10110,0),MATCH(O$5,'Bin Analysis'!$C$2:$S$2,0))," ")))))</f>
        <v>0.2</v>
      </c>
      <c r="P313" s="68">
        <f>IF($L313=" "," ",(IF($M313=FALSE," ",(IF($M313&gt;0,INDEX('Bin Analysis'!$C$3:$S$10110,MATCH($L313,'Bin Analysis'!$L$3:$L$10110,0),MATCH(P$5,'Bin Analysis'!$C$2:$S$2,0))," ")))))</f>
        <v>0.7</v>
      </c>
      <c r="Q313" s="68">
        <f>IF($L313=" "," ",(IF($M313=FALSE," ",(IF($M313&gt;0,INDEX('Bin Analysis'!$C$3:$S$10110,MATCH($L313,'Bin Analysis'!$L$3:$L$10110,0),MATCH(Q$5,'Bin Analysis'!$C$2:$S$2,0))," ")))))</f>
        <v>0.65217391304347827</v>
      </c>
      <c r="R313" s="68">
        <f>IF($L313=" "," ",(IF($M313=FALSE," ",(IF($M313&gt;0,INDEX('Bin Analysis'!$C$3:$S$10110,MATCH($L313,'Bin Analysis'!$L$3:$L$10110,0),MATCH(R$5,'Bin Analysis'!$C$2:$S$2,0))," ")))))</f>
        <v>0.13333333333333333</v>
      </c>
      <c r="S313" s="68" t="str">
        <f>IF($L313=" "," ",(IF($M313=FALSE," ",(IF($M313&gt;0,INDEX('Bin Analysis'!$C$3:$S$10110,MATCH($L313,'Bin Analysis'!$L$3:$L$10110,0),MATCH(S$5,'Bin Analysis'!$C$2:$S$2,0))," ")))))</f>
        <v>no</v>
      </c>
      <c r="T313" s="68">
        <f>Assignments!K312</f>
        <v>0.60206070200000006</v>
      </c>
      <c r="U313" s="68">
        <f>Assignments!L312</f>
        <v>0.24780124406970586</v>
      </c>
      <c r="V313" s="74" t="str">
        <f>Assignments!V312</f>
        <v>Rheostat</v>
      </c>
    </row>
    <row r="314" spans="1:22" x14ac:dyDescent="0.25">
      <c r="A314" s="89" t="s">
        <v>158</v>
      </c>
      <c r="B314" s="79">
        <v>22</v>
      </c>
      <c r="C314" s="79" t="s">
        <v>159</v>
      </c>
      <c r="D314" s="79">
        <v>0.88940573999999994</v>
      </c>
      <c r="E314" s="79">
        <v>3.1450039999999999E-2</v>
      </c>
      <c r="G314" s="40">
        <f>IFERROR('Data Transformation'!M312," ")</f>
        <v>307</v>
      </c>
      <c r="L314" s="66">
        <f t="shared" si="5"/>
        <v>308</v>
      </c>
      <c r="M314" s="67">
        <f>IF(L314=" "," ",(IF($L314&gt;0,INDEX('Bin Analysis'!$C$3:$S$10110,MATCH($L314,'Bin Analysis'!$L$3:$L$10110,0),MATCH(M$5,'Bin Analysis'!$C$2:$S$2,0))," ")))</f>
        <v>9</v>
      </c>
      <c r="N314" s="68">
        <f>IF($L314=" "," ",(IF($M314=FALSE," ",(IF($M314&gt;0,INDEX('Bin Analysis'!$C$3:$S$10110,MATCH($L314,'Bin Analysis'!$L$3:$L$10110,0),MATCH(N$5,'Bin Analysis'!$C$2:$S$2,0))," ")))))</f>
        <v>0</v>
      </c>
      <c r="O314" s="68">
        <f>IF($L314=" "," ",(IF($M314=FALSE," ",(IF($M314&gt;0,INDEX('Bin Analysis'!$C$3:$S$10110,MATCH($L314,'Bin Analysis'!$L$3:$L$10110,0),MATCH(O$5,'Bin Analysis'!$C$2:$S$2,0))," ")))))</f>
        <v>0.5</v>
      </c>
      <c r="P314" s="68">
        <f>IF($L314=" "," ",(IF($M314=FALSE," ",(IF($M314&gt;0,INDEX('Bin Analysis'!$C$3:$S$10110,MATCH($L314,'Bin Analysis'!$L$3:$L$10110,0),MATCH(P$5,'Bin Analysis'!$C$2:$S$2,0))," ")))))</f>
        <v>0.4</v>
      </c>
      <c r="Q314" s="68">
        <f>IF($L314=" "," ",(IF($M314=FALSE," ",(IF($M314&gt;0,INDEX('Bin Analysis'!$C$3:$S$10110,MATCH($L314,'Bin Analysis'!$L$3:$L$10110,0),MATCH(Q$5,'Bin Analysis'!$C$2:$S$2,0))," ")))))</f>
        <v>0.34782608695652173</v>
      </c>
      <c r="R314" s="68">
        <f>IF($L314=" "," ",(IF($M314=FALSE," ",(IF($M314&gt;0,INDEX('Bin Analysis'!$C$3:$S$10110,MATCH($L314,'Bin Analysis'!$L$3:$L$10110,0),MATCH(R$5,'Bin Analysis'!$C$2:$S$2,0))," ")))))</f>
        <v>0</v>
      </c>
      <c r="S314" s="68" t="str">
        <f>IF($L314=" "," ",(IF($M314=FALSE," ",(IF($M314&gt;0,INDEX('Bin Analysis'!$C$3:$S$10110,MATCH($L314,'Bin Analysis'!$L$3:$L$10110,0),MATCH(S$5,'Bin Analysis'!$C$2:$S$2,0))," ")))))</f>
        <v>no</v>
      </c>
      <c r="T314" s="68">
        <f>Assignments!K313</f>
        <v>0.88840106500000005</v>
      </c>
      <c r="U314" s="68">
        <f>Assignments!L313</f>
        <v>0.14221589829943432</v>
      </c>
      <c r="V314" s="74" t="str">
        <f>Assignments!V313</f>
        <v>Moderate</v>
      </c>
    </row>
    <row r="315" spans="1:22" x14ac:dyDescent="0.25">
      <c r="A315" s="89" t="s">
        <v>158</v>
      </c>
      <c r="B315" s="79">
        <v>22</v>
      </c>
      <c r="C315" s="79" t="s">
        <v>142</v>
      </c>
      <c r="D315" s="79">
        <v>0.91000837000000001</v>
      </c>
      <c r="E315" s="79">
        <v>4.4264699999999997E-2</v>
      </c>
      <c r="G315" s="40">
        <f>IFERROR('Data Transformation'!M313," ")</f>
        <v>308</v>
      </c>
      <c r="L315" s="66">
        <f t="shared" si="5"/>
        <v>309</v>
      </c>
      <c r="M315" s="67">
        <f>IF(L315=" "," ",(IF($L315&gt;0,INDEX('Bin Analysis'!$C$3:$S$10110,MATCH($L315,'Bin Analysis'!$L$3:$L$10110,0),MATCH(M$5,'Bin Analysis'!$C$2:$S$2,0))," ")))</f>
        <v>10</v>
      </c>
      <c r="N315" s="68">
        <f>IF($L315=" "," ",(IF($M315=FALSE," ",(IF($M315&gt;0,INDEX('Bin Analysis'!$C$3:$S$10110,MATCH($L315,'Bin Analysis'!$L$3:$L$10110,0),MATCH(N$5,'Bin Analysis'!$C$2:$S$2,0))," ")))))</f>
        <v>0.44444444444444442</v>
      </c>
      <c r="O315" s="68">
        <f>IF($L315=" "," ",(IF($M315=FALSE," ",(IF($M315&gt;0,INDEX('Bin Analysis'!$C$3:$S$10110,MATCH($L315,'Bin Analysis'!$L$3:$L$10110,0),MATCH(O$5,'Bin Analysis'!$C$2:$S$2,0))," ")))))</f>
        <v>0.44444444444444442</v>
      </c>
      <c r="P315" s="68">
        <f>IF($L315=" "," ",(IF($M315=FALSE," ",(IF($M315&gt;0,INDEX('Bin Analysis'!$C$3:$S$10110,MATCH($L315,'Bin Analysis'!$L$3:$L$10110,0),MATCH(P$5,'Bin Analysis'!$C$2:$S$2,0))," ")))))</f>
        <v>0.4</v>
      </c>
      <c r="Q315" s="68">
        <f>IF($L315=" "," ",(IF($M315=FALSE," ",(IF($M315&gt;0,INDEX('Bin Analysis'!$C$3:$S$10110,MATCH($L315,'Bin Analysis'!$L$3:$L$10110,0),MATCH(Q$5,'Bin Analysis'!$C$2:$S$2,0))," ")))))</f>
        <v>0.34782608695652173</v>
      </c>
      <c r="R315" s="68">
        <f>IF($L315=" "," ",(IF($M315=FALSE," ",(IF($M315&gt;0,INDEX('Bin Analysis'!$C$3:$S$10110,MATCH($L315,'Bin Analysis'!$L$3:$L$10110,0),MATCH(R$5,'Bin Analysis'!$C$2:$S$2,0))," ")))))</f>
        <v>0</v>
      </c>
      <c r="S315" s="68" t="str">
        <f>IF($L315=" "," ",(IF($M315=FALSE," ",(IF($M315&gt;0,INDEX('Bin Analysis'!$C$3:$S$10110,MATCH($L315,'Bin Analysis'!$L$3:$L$10110,0),MATCH(S$5,'Bin Analysis'!$C$2:$S$2,0))," ")))))</f>
        <v>no</v>
      </c>
      <c r="T315" s="68">
        <f>Assignments!K314</f>
        <v>1.0523276644444446</v>
      </c>
      <c r="U315" s="68">
        <f>Assignments!L314</f>
        <v>0.16340995518731108</v>
      </c>
      <c r="V315" s="74" t="str">
        <f>Assignments!V314</f>
        <v>Moderate</v>
      </c>
    </row>
    <row r="316" spans="1:22" x14ac:dyDescent="0.25">
      <c r="A316" s="89" t="s">
        <v>158</v>
      </c>
      <c r="B316" s="79">
        <v>22</v>
      </c>
      <c r="C316" s="79" t="s">
        <v>152</v>
      </c>
      <c r="D316" s="79">
        <v>0.93027590000000004</v>
      </c>
      <c r="E316" s="79">
        <v>2.8511040000000001E-2</v>
      </c>
      <c r="G316" s="40">
        <f>IFERROR('Data Transformation'!M314," ")</f>
        <v>309</v>
      </c>
      <c r="L316" s="66">
        <f t="shared" si="5"/>
        <v>310</v>
      </c>
      <c r="M316" s="67">
        <f>IF(L316=" "," ",(IF($L316&gt;0,INDEX('Bin Analysis'!$C$3:$S$10110,MATCH($L316,'Bin Analysis'!$L$3:$L$10110,0),MATCH(M$5,'Bin Analysis'!$C$2:$S$2,0))," ")))</f>
        <v>5</v>
      </c>
      <c r="N316" s="68">
        <f>IF($L316=" "," ",(IF($M316=FALSE," ",(IF($M316&gt;0,INDEX('Bin Analysis'!$C$3:$S$10110,MATCH($L316,'Bin Analysis'!$L$3:$L$10110,0),MATCH(N$5,'Bin Analysis'!$C$2:$S$2,0))," ")))))</f>
        <v>0</v>
      </c>
      <c r="O316" s="68">
        <f>IF($L316=" "," ",(IF($M316=FALSE," ",(IF($M316&gt;0,INDEX('Bin Analysis'!$C$3:$S$10110,MATCH($L316,'Bin Analysis'!$L$3:$L$10110,0),MATCH(O$5,'Bin Analysis'!$C$2:$S$2,0))," ")))))</f>
        <v>0</v>
      </c>
      <c r="P316" s="68">
        <f>IF($L316=" "," ",(IF($M316=FALSE," ",(IF($M316&gt;0,INDEX('Bin Analysis'!$C$3:$S$10110,MATCH($L316,'Bin Analysis'!$L$3:$L$10110,0),MATCH(P$5,'Bin Analysis'!$C$2:$S$2,0))," ")))))</f>
        <v>0.3</v>
      </c>
      <c r="Q316" s="68">
        <f>IF($L316=" "," ",(IF($M316=FALSE," ",(IF($M316&gt;0,INDEX('Bin Analysis'!$C$3:$S$10110,MATCH($L316,'Bin Analysis'!$L$3:$L$10110,0),MATCH(Q$5,'Bin Analysis'!$C$2:$S$2,0))," ")))))</f>
        <v>0.30434782608695654</v>
      </c>
      <c r="R316" s="68">
        <f>IF($L316=" "," ",(IF($M316=FALSE," ",(IF($M316&gt;0,INDEX('Bin Analysis'!$C$3:$S$10110,MATCH($L316,'Bin Analysis'!$L$3:$L$10110,0),MATCH(R$5,'Bin Analysis'!$C$2:$S$2,0))," ")))))</f>
        <v>0</v>
      </c>
      <c r="S316" s="68" t="str">
        <f>IF($L316=" "," ",(IF($M316=FALSE," ",(IF($M316&gt;0,INDEX('Bin Analysis'!$C$3:$S$10110,MATCH($L316,'Bin Analysis'!$L$3:$L$10110,0),MATCH(S$5,'Bin Analysis'!$C$2:$S$2,0))," ")))))</f>
        <v>no</v>
      </c>
      <c r="T316" s="68">
        <f>Assignments!K315</f>
        <v>0.71125109999999991</v>
      </c>
      <c r="U316" s="68">
        <f>Assignments!L315</f>
        <v>0.10585175659080506</v>
      </c>
      <c r="V316" s="74" t="str">
        <f>Assignments!V315</f>
        <v>Moderate</v>
      </c>
    </row>
    <row r="317" spans="1:22" x14ac:dyDescent="0.25">
      <c r="A317" s="89" t="s">
        <v>158</v>
      </c>
      <c r="B317" s="79">
        <v>22</v>
      </c>
      <c r="C317" s="79" t="s">
        <v>153</v>
      </c>
      <c r="D317" s="79">
        <v>0.93907998999999998</v>
      </c>
      <c r="E317" s="79">
        <v>4.3390810000000002E-2</v>
      </c>
      <c r="G317" s="40">
        <f>IFERROR('Data Transformation'!M315," ")</f>
        <v>310</v>
      </c>
      <c r="L317" s="66">
        <f t="shared" si="5"/>
        <v>311</v>
      </c>
      <c r="M317" s="67">
        <f>IF(L317=" "," ",(IF($L317&gt;0,INDEX('Bin Analysis'!$C$3:$S$10110,MATCH($L317,'Bin Analysis'!$L$3:$L$10110,0),MATCH(M$5,'Bin Analysis'!$C$2:$S$2,0))," ")))</f>
        <v>20</v>
      </c>
      <c r="N317" s="68">
        <f>IF($L317=" "," ",(IF($M317=FALSE," ",(IF($M317&gt;0,INDEX('Bin Analysis'!$C$3:$S$10110,MATCH($L317,'Bin Analysis'!$L$3:$L$10110,0),MATCH(N$5,'Bin Analysis'!$C$2:$S$2,0))," ")))))</f>
        <v>5.2631578947368418E-2</v>
      </c>
      <c r="O317" s="68">
        <f>IF($L317=" "," ",(IF($M317=FALSE," ",(IF($M317&gt;0,INDEX('Bin Analysis'!$C$3:$S$10110,MATCH($L317,'Bin Analysis'!$L$3:$L$10110,0),MATCH(O$5,'Bin Analysis'!$C$2:$S$2,0))," ")))))</f>
        <v>0.42105263157894735</v>
      </c>
      <c r="P317" s="68">
        <f>IF($L317=" "," ",(IF($M317=FALSE," ",(IF($M317&gt;0,INDEX('Bin Analysis'!$C$3:$S$10110,MATCH($L317,'Bin Analysis'!$L$3:$L$10110,0),MATCH(P$5,'Bin Analysis'!$C$2:$S$2,0))," ")))))</f>
        <v>0.5</v>
      </c>
      <c r="Q317" s="68">
        <f>IF($L317=" "," ",(IF($M317=FALSE," ",(IF($M317&gt;0,INDEX('Bin Analysis'!$C$3:$S$10110,MATCH($L317,'Bin Analysis'!$L$3:$L$10110,0),MATCH(Q$5,'Bin Analysis'!$C$2:$S$2,0))," ")))))</f>
        <v>0.47826086956521741</v>
      </c>
      <c r="R317" s="68">
        <f>IF($L317=" "," ",(IF($M317=FALSE," ",(IF($M317&gt;0,INDEX('Bin Analysis'!$C$3:$S$10110,MATCH($L317,'Bin Analysis'!$L$3:$L$10110,0),MATCH(R$5,'Bin Analysis'!$C$2:$S$2,0))," ")))))</f>
        <v>0</v>
      </c>
      <c r="S317" s="68" t="str">
        <f>IF($L317=" "," ",(IF($M317=FALSE," ",(IF($M317&gt;0,INDEX('Bin Analysis'!$C$3:$S$10110,MATCH($L317,'Bin Analysis'!$L$3:$L$10110,0),MATCH(S$5,'Bin Analysis'!$C$2:$S$2,0))," ")))))</f>
        <v>no</v>
      </c>
      <c r="T317" s="68">
        <f>Assignments!K316</f>
        <v>0.85595570421052636</v>
      </c>
      <c r="U317" s="68">
        <f>Assignments!L316</f>
        <v>0.1464532677983309</v>
      </c>
      <c r="V317" s="74" t="str">
        <f>Assignments!V316</f>
        <v>Moderate</v>
      </c>
    </row>
    <row r="318" spans="1:22" x14ac:dyDescent="0.25">
      <c r="A318" s="89" t="s">
        <v>158</v>
      </c>
      <c r="B318" s="79">
        <v>22</v>
      </c>
      <c r="C318" s="79" t="s">
        <v>143</v>
      </c>
      <c r="D318" s="79">
        <v>0.95603819999999995</v>
      </c>
      <c r="E318" s="79">
        <v>7.3583029999999994E-2</v>
      </c>
      <c r="G318" s="40">
        <f>IFERROR('Data Transformation'!M316," ")</f>
        <v>311</v>
      </c>
      <c r="L318" s="66">
        <f t="shared" si="5"/>
        <v>312</v>
      </c>
      <c r="M318" s="67">
        <f>IF(L318=" "," ",(IF($L318&gt;0,INDEX('Bin Analysis'!$C$3:$S$10110,MATCH($L318,'Bin Analysis'!$L$3:$L$10110,0),MATCH(M$5,'Bin Analysis'!$C$2:$S$2,0))," ")))</f>
        <v>20</v>
      </c>
      <c r="N318" s="68">
        <f>IF($L318=" "," ",(IF($M318=FALSE," ",(IF($M318&gt;0,INDEX('Bin Analysis'!$C$3:$S$10110,MATCH($L318,'Bin Analysis'!$L$3:$L$10110,0),MATCH(N$5,'Bin Analysis'!$C$2:$S$2,0))," ")))))</f>
        <v>0.31578947368421051</v>
      </c>
      <c r="O318" s="68">
        <f>IF($L318=" "," ",(IF($M318=FALSE," ",(IF($M318&gt;0,INDEX('Bin Analysis'!$C$3:$S$10110,MATCH($L318,'Bin Analysis'!$L$3:$L$10110,0),MATCH(O$5,'Bin Analysis'!$C$2:$S$2,0))," ")))))</f>
        <v>0.52631578947368418</v>
      </c>
      <c r="P318" s="68">
        <f>IF($L318=" "," ",(IF($M318=FALSE," ",(IF($M318&gt;0,INDEX('Bin Analysis'!$C$3:$S$10110,MATCH($L318,'Bin Analysis'!$L$3:$L$10110,0),MATCH(P$5,'Bin Analysis'!$C$2:$S$2,0))," ")))))</f>
        <v>0.5</v>
      </c>
      <c r="Q318" s="68">
        <f>IF($L318=" "," ",(IF($M318=FALSE," ",(IF($M318&gt;0,INDEX('Bin Analysis'!$C$3:$S$10110,MATCH($L318,'Bin Analysis'!$L$3:$L$10110,0),MATCH(Q$5,'Bin Analysis'!$C$2:$S$2,0))," ")))))</f>
        <v>0.47826086956521741</v>
      </c>
      <c r="R318" s="68">
        <f>IF($L318=" "," ",(IF($M318=FALSE," ",(IF($M318&gt;0,INDEX('Bin Analysis'!$C$3:$S$10110,MATCH($L318,'Bin Analysis'!$L$3:$L$10110,0),MATCH(R$5,'Bin Analysis'!$C$2:$S$2,0))," ")))))</f>
        <v>0</v>
      </c>
      <c r="S318" s="68" t="str">
        <f>IF($L318=" "," ",(IF($M318=FALSE," ",(IF($M318&gt;0,INDEX('Bin Analysis'!$C$3:$S$10110,MATCH($L318,'Bin Analysis'!$L$3:$L$10110,0),MATCH(S$5,'Bin Analysis'!$C$2:$S$2,0))," ")))))</f>
        <v>no</v>
      </c>
      <c r="T318" s="68">
        <f>Assignments!K317</f>
        <v>1.0390657378947368</v>
      </c>
      <c r="U318" s="68">
        <f>Assignments!L317</f>
        <v>0.14739313551953895</v>
      </c>
      <c r="V318" s="74" t="str">
        <f>Assignments!V317</f>
        <v>Moderate</v>
      </c>
    </row>
    <row r="319" spans="1:22" x14ac:dyDescent="0.25">
      <c r="A319" s="89" t="s">
        <v>158</v>
      </c>
      <c r="B319" s="79">
        <v>22</v>
      </c>
      <c r="C319" s="79" t="s">
        <v>146</v>
      </c>
      <c r="D319" s="79">
        <v>0.96411627</v>
      </c>
      <c r="E319" s="79">
        <v>4.9548050000000003E-2</v>
      </c>
      <c r="G319" s="40">
        <f>IFERROR('Data Transformation'!M317," ")</f>
        <v>312</v>
      </c>
      <c r="L319" s="66">
        <f t="shared" si="5"/>
        <v>313</v>
      </c>
      <c r="M319" s="67">
        <f>IF(L319=" "," ",(IF($L319&gt;0,INDEX('Bin Analysis'!$C$3:$S$10110,MATCH($L319,'Bin Analysis'!$L$3:$L$10110,0),MATCH(M$5,'Bin Analysis'!$C$2:$S$2,0))," ")))</f>
        <v>10</v>
      </c>
      <c r="N319" s="68">
        <f>IF($L319=" "," ",(IF($M319=FALSE," ",(IF($M319&gt;0,INDEX('Bin Analysis'!$C$3:$S$10110,MATCH($L319,'Bin Analysis'!$L$3:$L$10110,0),MATCH(N$5,'Bin Analysis'!$C$2:$S$2,0))," ")))))</f>
        <v>0.55555555555555558</v>
      </c>
      <c r="O319" s="68">
        <f>IF($L319=" "," ",(IF($M319=FALSE," ",(IF($M319&gt;0,INDEX('Bin Analysis'!$C$3:$S$10110,MATCH($L319,'Bin Analysis'!$L$3:$L$10110,0),MATCH(O$5,'Bin Analysis'!$C$2:$S$2,0))," ")))))</f>
        <v>0.22222222222222221</v>
      </c>
      <c r="P319" s="68">
        <f>IF($L319=" "," ",(IF($M319=FALSE," ",(IF($M319&gt;0,INDEX('Bin Analysis'!$C$3:$S$10110,MATCH($L319,'Bin Analysis'!$L$3:$L$10110,0),MATCH(P$5,'Bin Analysis'!$C$2:$S$2,0))," ")))))</f>
        <v>0.4</v>
      </c>
      <c r="Q319" s="68">
        <f>IF($L319=" "," ",(IF($M319=FALSE," ",(IF($M319&gt;0,INDEX('Bin Analysis'!$C$3:$S$10110,MATCH($L319,'Bin Analysis'!$L$3:$L$10110,0),MATCH(Q$5,'Bin Analysis'!$C$2:$S$2,0))," ")))))</f>
        <v>0.34782608695652173</v>
      </c>
      <c r="R319" s="68">
        <f>IF($L319=" "," ",(IF($M319=FALSE," ",(IF($M319&gt;0,INDEX('Bin Analysis'!$C$3:$S$10110,MATCH($L319,'Bin Analysis'!$L$3:$L$10110,0),MATCH(R$5,'Bin Analysis'!$C$2:$S$2,0))," ")))))</f>
        <v>0</v>
      </c>
      <c r="S319" s="68" t="str">
        <f>IF($L319=" "," ",(IF($M319=FALSE," ",(IF($M319&gt;0,INDEX('Bin Analysis'!$C$3:$S$10110,MATCH($L319,'Bin Analysis'!$L$3:$L$10110,0),MATCH(S$5,'Bin Analysis'!$C$2:$S$2,0))," ")))))</f>
        <v>no</v>
      </c>
      <c r="T319" s="68">
        <f>Assignments!K318</f>
        <v>1.0528432311111111</v>
      </c>
      <c r="U319" s="68">
        <f>Assignments!L318</f>
        <v>0.18799836366537687</v>
      </c>
      <c r="V319" s="74" t="str">
        <f>Assignments!V318</f>
        <v>Moderate</v>
      </c>
    </row>
    <row r="320" spans="1:22" x14ac:dyDescent="0.25">
      <c r="A320" s="89" t="s">
        <v>158</v>
      </c>
      <c r="B320" s="79">
        <v>22</v>
      </c>
      <c r="C320" s="79" t="s">
        <v>160</v>
      </c>
      <c r="D320" s="79">
        <v>0.96700410999999997</v>
      </c>
      <c r="E320" s="79">
        <v>5.7072150000000002E-2</v>
      </c>
      <c r="G320" s="40">
        <f>IFERROR('Data Transformation'!M318," ")</f>
        <v>313</v>
      </c>
      <c r="L320" s="66">
        <f t="shared" si="5"/>
        <v>314</v>
      </c>
      <c r="M320" s="67">
        <f>IF(L320=" "," ",(IF($L320&gt;0,INDEX('Bin Analysis'!$C$3:$S$10110,MATCH($L320,'Bin Analysis'!$L$3:$L$10110,0),MATCH(M$5,'Bin Analysis'!$C$2:$S$2,0))," ")))</f>
        <v>7</v>
      </c>
      <c r="N320" s="68">
        <f>IF($L320=" "," ",(IF($M320=FALSE," ",(IF($M320&gt;0,INDEX('Bin Analysis'!$C$3:$S$10110,MATCH($L320,'Bin Analysis'!$L$3:$L$10110,0),MATCH(N$5,'Bin Analysis'!$C$2:$S$2,0))," ")))))</f>
        <v>1</v>
      </c>
      <c r="O320" s="68">
        <f>IF($L320=" "," ",(IF($M320=FALSE," ",(IF($M320&gt;0,INDEX('Bin Analysis'!$C$3:$S$10110,MATCH($L320,'Bin Analysis'!$L$3:$L$10110,0),MATCH(O$5,'Bin Analysis'!$C$2:$S$2,0))," ")))))</f>
        <v>0</v>
      </c>
      <c r="P320" s="68">
        <f>IF($L320=" "," ",(IF($M320=FALSE," ",(IF($M320&gt;0,INDEX('Bin Analysis'!$C$3:$S$10110,MATCH($L320,'Bin Analysis'!$L$3:$L$10110,0),MATCH(P$5,'Bin Analysis'!$C$2:$S$2,0))," ")))))</f>
        <v>0.4</v>
      </c>
      <c r="Q320" s="68">
        <f>IF($L320=" "," ",(IF($M320=FALSE," ",(IF($M320&gt;0,INDEX('Bin Analysis'!$C$3:$S$10110,MATCH($L320,'Bin Analysis'!$L$3:$L$10110,0),MATCH(Q$5,'Bin Analysis'!$C$2:$S$2,0))," ")))))</f>
        <v>0.39130434782608697</v>
      </c>
      <c r="R320" s="68">
        <f>IF($L320=" "," ",(IF($M320=FALSE," ",(IF($M320&gt;0,INDEX('Bin Analysis'!$C$3:$S$10110,MATCH($L320,'Bin Analysis'!$L$3:$L$10110,0),MATCH(R$5,'Bin Analysis'!$C$2:$S$2,0))," ")))))</f>
        <v>0</v>
      </c>
      <c r="S320" s="68" t="str">
        <f>IF($L320=" "," ",(IF($M320=FALSE," ",(IF($M320&gt;0,INDEX('Bin Analysis'!$C$3:$S$10110,MATCH($L320,'Bin Analysis'!$L$3:$L$10110,0),MATCH(S$5,'Bin Analysis'!$C$2:$S$2,0))," ")))))</f>
        <v>no</v>
      </c>
      <c r="T320" s="68">
        <f>Assignments!K319</f>
        <v>1.2878162666666666</v>
      </c>
      <c r="U320" s="68">
        <f>Assignments!L319</f>
        <v>6.282611315188727E-2</v>
      </c>
      <c r="V320" s="74" t="str">
        <f>Assignments!V319</f>
        <v>Enhancing</v>
      </c>
    </row>
    <row r="321" spans="1:22" x14ac:dyDescent="0.25">
      <c r="A321" s="89" t="s">
        <v>158</v>
      </c>
      <c r="B321" s="79">
        <v>22</v>
      </c>
      <c r="C321" s="79" t="s">
        <v>150</v>
      </c>
      <c r="D321" s="79">
        <v>0.99404570000000003</v>
      </c>
      <c r="E321" s="79">
        <v>4.9142159999999997E-2</v>
      </c>
      <c r="G321" s="40">
        <f>IFERROR('Data Transformation'!M319," ")</f>
        <v>314</v>
      </c>
      <c r="L321" s="66">
        <f t="shared" si="5"/>
        <v>315</v>
      </c>
      <c r="M321" s="67">
        <f>IF(L321=" "," ",(IF($L321&gt;0,INDEX('Bin Analysis'!$C$3:$S$10110,MATCH($L321,'Bin Analysis'!$L$3:$L$10110,0),MATCH(M$5,'Bin Analysis'!$C$2:$S$2,0))," ")))</f>
        <v>8</v>
      </c>
      <c r="N321" s="68">
        <f>IF($L321=" "," ",(IF($M321=FALSE," ",(IF($M321&gt;0,INDEX('Bin Analysis'!$C$3:$S$10110,MATCH($L321,'Bin Analysis'!$L$3:$L$10110,0),MATCH(N$5,'Bin Analysis'!$C$2:$S$2,0))," ")))))</f>
        <v>0.8571428571428571</v>
      </c>
      <c r="O321" s="68">
        <f>IF($L321=" "," ",(IF($M321=FALSE," ",(IF($M321&gt;0,INDEX('Bin Analysis'!$C$3:$S$10110,MATCH($L321,'Bin Analysis'!$L$3:$L$10110,0),MATCH(O$5,'Bin Analysis'!$C$2:$S$2,0))," ")))))</f>
        <v>0</v>
      </c>
      <c r="P321" s="68">
        <f>IF($L321=" "," ",(IF($M321=FALSE," ",(IF($M321&gt;0,INDEX('Bin Analysis'!$C$3:$S$10110,MATCH($L321,'Bin Analysis'!$L$3:$L$10110,0),MATCH(P$5,'Bin Analysis'!$C$2:$S$2,0))," ")))))</f>
        <v>0.4</v>
      </c>
      <c r="Q321" s="68">
        <f>IF($L321=" "," ",(IF($M321=FALSE," ",(IF($M321&gt;0,INDEX('Bin Analysis'!$C$3:$S$10110,MATCH($L321,'Bin Analysis'!$L$3:$L$10110,0),MATCH(Q$5,'Bin Analysis'!$C$2:$S$2,0))," ")))))</f>
        <v>0.34782608695652173</v>
      </c>
      <c r="R321" s="68">
        <f>IF($L321=" "," ",(IF($M321=FALSE," ",(IF($M321&gt;0,INDEX('Bin Analysis'!$C$3:$S$10110,MATCH($L321,'Bin Analysis'!$L$3:$L$10110,0),MATCH(R$5,'Bin Analysis'!$C$2:$S$2,0))," ")))))</f>
        <v>0</v>
      </c>
      <c r="S321" s="68" t="str">
        <f>IF($L321=" "," ",(IF($M321=FALSE," ",(IF($M321&gt;0,INDEX('Bin Analysis'!$C$3:$S$10110,MATCH($L321,'Bin Analysis'!$L$3:$L$10110,0),MATCH(S$5,'Bin Analysis'!$C$2:$S$2,0))," ")))))</f>
        <v>no</v>
      </c>
      <c r="T321" s="68">
        <f>Assignments!K320</f>
        <v>1.1645728257142858</v>
      </c>
      <c r="U321" s="68">
        <f>Assignments!L320</f>
        <v>0.32046063162745453</v>
      </c>
      <c r="V321" s="74" t="str">
        <f>Assignments!V320</f>
        <v>Enhancing</v>
      </c>
    </row>
    <row r="322" spans="1:22" x14ac:dyDescent="0.25">
      <c r="A322" s="89" t="s">
        <v>158</v>
      </c>
      <c r="B322" s="79">
        <v>22</v>
      </c>
      <c r="C322" s="79" t="s">
        <v>155</v>
      </c>
      <c r="D322" s="79">
        <v>1.0080406799999999</v>
      </c>
      <c r="E322" s="79">
        <v>4.3581309999999998E-2</v>
      </c>
      <c r="G322" s="40">
        <f>IFERROR('Data Transformation'!M320," ")</f>
        <v>315</v>
      </c>
      <c r="L322" s="66" t="str">
        <f t="shared" si="5"/>
        <v xml:space="preserve"> </v>
      </c>
      <c r="M322" s="67" t="str">
        <f>IF(L322=" "," ",(IF($L322&gt;0,INDEX('Bin Analysis'!$C$3:$S$10110,MATCH($L322,'Bin Analysis'!$L$3:$L$10110,0),MATCH(M$5,'Bin Analysis'!$C$2:$S$2,0))," ")))</f>
        <v xml:space="preserve"> </v>
      </c>
      <c r="N322" s="68" t="str">
        <f>IF($L322=" "," ",(IF($M322=FALSE," ",(IF($M322&gt;0,INDEX('Bin Analysis'!$C$3:$S$10110,MATCH($L322,'Bin Analysis'!$L$3:$L$10110,0),MATCH(N$5,'Bin Analysis'!$C$2:$S$2,0))," ")))))</f>
        <v xml:space="preserve"> </v>
      </c>
      <c r="O322" s="68" t="str">
        <f>IF($L322=" "," ",(IF($M322=FALSE," ",(IF($M322&gt;0,INDEX('Bin Analysis'!$C$3:$S$10110,MATCH($L322,'Bin Analysis'!$L$3:$L$10110,0),MATCH(O$5,'Bin Analysis'!$C$2:$S$2,0))," ")))))</f>
        <v xml:space="preserve"> </v>
      </c>
      <c r="P322" s="68" t="str">
        <f>IF($L322=" "," ",(IF($M322=FALSE," ",(IF($M322&gt;0,INDEX('Bin Analysis'!$C$3:$S$10110,MATCH($L322,'Bin Analysis'!$L$3:$L$10110,0),MATCH(P$5,'Bin Analysis'!$C$2:$S$2,0))," ")))))</f>
        <v xml:space="preserve"> </v>
      </c>
      <c r="Q322" s="68" t="str">
        <f>IF($L322=" "," ",(IF($M322=FALSE," ",(IF($M322&gt;0,INDEX('Bin Analysis'!$C$3:$S$10110,MATCH($L322,'Bin Analysis'!$L$3:$L$10110,0),MATCH(Q$5,'Bin Analysis'!$C$2:$S$2,0))," ")))))</f>
        <v xml:space="preserve"> </v>
      </c>
      <c r="R322" s="68" t="str">
        <f>IF($L322=" "," ",(IF($M322=FALSE," ",(IF($M322&gt;0,INDEX('Bin Analysis'!$C$3:$S$10110,MATCH($L322,'Bin Analysis'!$L$3:$L$10110,0),MATCH(R$5,'Bin Analysis'!$C$2:$S$2,0))," ")))))</f>
        <v xml:space="preserve"> </v>
      </c>
      <c r="S322" s="68" t="str">
        <f>IF($L322=" "," ",(IF($M322=FALSE," ",(IF($M322&gt;0,INDEX('Bin Analysis'!$C$3:$S$10110,MATCH($L322,'Bin Analysis'!$L$3:$L$10110,0),MATCH(S$5,'Bin Analysis'!$C$2:$S$2,0))," ")))))</f>
        <v xml:space="preserve"> </v>
      </c>
      <c r="T322" s="68" t="str">
        <f>Assignments!K321</f>
        <v/>
      </c>
      <c r="U322" s="68" t="str">
        <f>Assignments!L321</f>
        <v/>
      </c>
      <c r="V322" s="74" t="str">
        <f>Assignments!V321</f>
        <v/>
      </c>
    </row>
    <row r="323" spans="1:22" x14ac:dyDescent="0.25">
      <c r="A323" s="89" t="s">
        <v>158</v>
      </c>
      <c r="B323" s="79">
        <v>22</v>
      </c>
      <c r="C323" s="79" t="s">
        <v>151</v>
      </c>
      <c r="D323" s="79">
        <v>1.0130733000000001</v>
      </c>
      <c r="E323" s="79">
        <v>4.6945790000000001E-2</v>
      </c>
      <c r="G323" s="40" t="str">
        <f>IFERROR('Data Transformation'!M321," ")</f>
        <v xml:space="preserve"> </v>
      </c>
      <c r="L323" s="66" t="str">
        <f t="shared" si="5"/>
        <v xml:space="preserve"> </v>
      </c>
      <c r="M323" s="67" t="str">
        <f>IF(L323=" "," ",(IF($L323&gt;0,INDEX('Bin Analysis'!$C$3:$S$10110,MATCH($L323,'Bin Analysis'!$L$3:$L$10110,0),MATCH(M$5,'Bin Analysis'!$C$2:$S$2,0))," ")))</f>
        <v xml:space="preserve"> </v>
      </c>
      <c r="N323" s="68" t="str">
        <f>IF($L323=" "," ",(IF($M323=FALSE," ",(IF($M323&gt;0,INDEX('Bin Analysis'!$C$3:$S$10110,MATCH($L323,'Bin Analysis'!$L$3:$L$10110,0),MATCH(N$5,'Bin Analysis'!$C$2:$S$2,0))," ")))))</f>
        <v xml:space="preserve"> </v>
      </c>
      <c r="O323" s="68" t="str">
        <f>IF($L323=" "," ",(IF($M323=FALSE," ",(IF($M323&gt;0,INDEX('Bin Analysis'!$C$3:$S$10110,MATCH($L323,'Bin Analysis'!$L$3:$L$10110,0),MATCH(O$5,'Bin Analysis'!$C$2:$S$2,0))," ")))))</f>
        <v xml:space="preserve"> </v>
      </c>
      <c r="P323" s="68" t="str">
        <f>IF($L323=" "," ",(IF($M323=FALSE," ",(IF($M323&gt;0,INDEX('Bin Analysis'!$C$3:$S$10110,MATCH($L323,'Bin Analysis'!$L$3:$L$10110,0),MATCH(P$5,'Bin Analysis'!$C$2:$S$2,0))," ")))))</f>
        <v xml:space="preserve"> </v>
      </c>
      <c r="Q323" s="68" t="str">
        <f>IF($L323=" "," ",(IF($M323=FALSE," ",(IF($M323&gt;0,INDEX('Bin Analysis'!$C$3:$S$10110,MATCH($L323,'Bin Analysis'!$L$3:$L$10110,0),MATCH(Q$5,'Bin Analysis'!$C$2:$S$2,0))," ")))))</f>
        <v xml:space="preserve"> </v>
      </c>
      <c r="R323" s="68" t="str">
        <f>IF($L323=" "," ",(IF($M323=FALSE," ",(IF($M323&gt;0,INDEX('Bin Analysis'!$C$3:$S$10110,MATCH($L323,'Bin Analysis'!$L$3:$L$10110,0),MATCH(R$5,'Bin Analysis'!$C$2:$S$2,0))," ")))))</f>
        <v xml:space="preserve"> </v>
      </c>
      <c r="S323" s="68" t="str">
        <f>IF($L323=" "," ",(IF($M323=FALSE," ",(IF($M323&gt;0,INDEX('Bin Analysis'!$C$3:$S$10110,MATCH($L323,'Bin Analysis'!$L$3:$L$10110,0),MATCH(S$5,'Bin Analysis'!$C$2:$S$2,0))," ")))))</f>
        <v xml:space="preserve"> </v>
      </c>
      <c r="T323" s="68" t="str">
        <f>Assignments!K322</f>
        <v/>
      </c>
      <c r="U323" s="68" t="str">
        <f>Assignments!L322</f>
        <v/>
      </c>
      <c r="V323" s="74" t="str">
        <f>Assignments!V322</f>
        <v/>
      </c>
    </row>
    <row r="324" spans="1:22" x14ac:dyDescent="0.25">
      <c r="A324" s="89" t="s">
        <v>158</v>
      </c>
      <c r="B324" s="79">
        <v>22</v>
      </c>
      <c r="C324" s="79" t="s">
        <v>148</v>
      </c>
      <c r="D324" s="79">
        <v>1.02480181</v>
      </c>
      <c r="E324" s="79">
        <v>3.8089169999999999E-2</v>
      </c>
      <c r="G324" s="40" t="str">
        <f>IFERROR('Data Transformation'!M322," ")</f>
        <v xml:space="preserve"> </v>
      </c>
      <c r="L324" s="66" t="str">
        <f t="shared" si="5"/>
        <v xml:space="preserve"> </v>
      </c>
      <c r="M324" s="67" t="str">
        <f>IF(L324=" "," ",(IF($L324&gt;0,INDEX('Bin Analysis'!$C$3:$S$10110,MATCH($L324,'Bin Analysis'!$L$3:$L$10110,0),MATCH(M$5,'Bin Analysis'!$C$2:$S$2,0))," ")))</f>
        <v xml:space="preserve"> </v>
      </c>
      <c r="N324" s="68" t="str">
        <f>IF($L324=" "," ",(IF($M324=FALSE," ",(IF($M324&gt;0,INDEX('Bin Analysis'!$C$3:$S$10110,MATCH($L324,'Bin Analysis'!$L$3:$L$10110,0),MATCH(N$5,'Bin Analysis'!$C$2:$S$2,0))," ")))))</f>
        <v xml:space="preserve"> </v>
      </c>
      <c r="O324" s="68" t="str">
        <f>IF($L324=" "," ",(IF($M324=FALSE," ",(IF($M324&gt;0,INDEX('Bin Analysis'!$C$3:$S$10110,MATCH($L324,'Bin Analysis'!$L$3:$L$10110,0),MATCH(O$5,'Bin Analysis'!$C$2:$S$2,0))," ")))))</f>
        <v xml:space="preserve"> </v>
      </c>
      <c r="P324" s="68" t="str">
        <f>IF($L324=" "," ",(IF($M324=FALSE," ",(IF($M324&gt;0,INDEX('Bin Analysis'!$C$3:$S$10110,MATCH($L324,'Bin Analysis'!$L$3:$L$10110,0),MATCH(P$5,'Bin Analysis'!$C$2:$S$2,0))," ")))))</f>
        <v xml:space="preserve"> </v>
      </c>
      <c r="Q324" s="68" t="str">
        <f>IF($L324=" "," ",(IF($M324=FALSE," ",(IF($M324&gt;0,INDEX('Bin Analysis'!$C$3:$S$10110,MATCH($L324,'Bin Analysis'!$L$3:$L$10110,0),MATCH(Q$5,'Bin Analysis'!$C$2:$S$2,0))," ")))))</f>
        <v xml:space="preserve"> </v>
      </c>
      <c r="R324" s="68" t="str">
        <f>IF($L324=" "," ",(IF($M324=FALSE," ",(IF($M324&gt;0,INDEX('Bin Analysis'!$C$3:$S$10110,MATCH($L324,'Bin Analysis'!$L$3:$L$10110,0),MATCH(R$5,'Bin Analysis'!$C$2:$S$2,0))," ")))))</f>
        <v xml:space="preserve"> </v>
      </c>
      <c r="S324" s="68" t="str">
        <f>IF($L324=" "," ",(IF($M324=FALSE," ",(IF($M324&gt;0,INDEX('Bin Analysis'!$C$3:$S$10110,MATCH($L324,'Bin Analysis'!$L$3:$L$10110,0),MATCH(S$5,'Bin Analysis'!$C$2:$S$2,0))," ")))))</f>
        <v xml:space="preserve"> </v>
      </c>
      <c r="T324" s="68" t="str">
        <f>Assignments!K323</f>
        <v/>
      </c>
      <c r="U324" s="68" t="str">
        <f>Assignments!L323</f>
        <v/>
      </c>
      <c r="V324" s="74" t="str">
        <f>Assignments!V323</f>
        <v/>
      </c>
    </row>
    <row r="325" spans="1:22" x14ac:dyDescent="0.25">
      <c r="A325" s="89" t="s">
        <v>158</v>
      </c>
      <c r="B325" s="79">
        <v>22</v>
      </c>
      <c r="C325" s="79" t="s">
        <v>147</v>
      </c>
      <c r="D325" s="79">
        <v>1.3260344399999999</v>
      </c>
      <c r="E325" s="79">
        <v>0.11227783</v>
      </c>
      <c r="G325" s="40" t="str">
        <f>IFERROR('Data Transformation'!M323," ")</f>
        <v xml:space="preserve"> </v>
      </c>
      <c r="L325" s="66" t="str">
        <f t="shared" si="5"/>
        <v xml:space="preserve"> </v>
      </c>
      <c r="M325" s="67" t="str">
        <f>IF(L325=" "," ",(IF($L325&gt;0,INDEX('Bin Analysis'!$C$3:$S$10110,MATCH($L325,'Bin Analysis'!$L$3:$L$10110,0),MATCH(M$5,'Bin Analysis'!$C$2:$S$2,0))," ")))</f>
        <v xml:space="preserve"> </v>
      </c>
      <c r="N325" s="68" t="str">
        <f>IF($L325=" "," ",(IF($M325=FALSE," ",(IF($M325&gt;0,INDEX('Bin Analysis'!$C$3:$S$10110,MATCH($L325,'Bin Analysis'!$L$3:$L$10110,0),MATCH(N$5,'Bin Analysis'!$C$2:$S$2,0))," ")))))</f>
        <v xml:space="preserve"> </v>
      </c>
      <c r="O325" s="68" t="str">
        <f>IF($L325=" "," ",(IF($M325=FALSE," ",(IF($M325&gt;0,INDEX('Bin Analysis'!$C$3:$S$10110,MATCH($L325,'Bin Analysis'!$L$3:$L$10110,0),MATCH(O$5,'Bin Analysis'!$C$2:$S$2,0))," ")))))</f>
        <v xml:space="preserve"> </v>
      </c>
      <c r="P325" s="68" t="str">
        <f>IF($L325=" "," ",(IF($M325=FALSE," ",(IF($M325&gt;0,INDEX('Bin Analysis'!$C$3:$S$10110,MATCH($L325,'Bin Analysis'!$L$3:$L$10110,0),MATCH(P$5,'Bin Analysis'!$C$2:$S$2,0))," ")))))</f>
        <v xml:space="preserve"> </v>
      </c>
      <c r="Q325" s="68" t="str">
        <f>IF($L325=" "," ",(IF($M325=FALSE," ",(IF($M325&gt;0,INDEX('Bin Analysis'!$C$3:$S$10110,MATCH($L325,'Bin Analysis'!$L$3:$L$10110,0),MATCH(Q$5,'Bin Analysis'!$C$2:$S$2,0))," ")))))</f>
        <v xml:space="preserve"> </v>
      </c>
      <c r="R325" s="68" t="str">
        <f>IF($L325=" "," ",(IF($M325=FALSE," ",(IF($M325&gt;0,INDEX('Bin Analysis'!$C$3:$S$10110,MATCH($L325,'Bin Analysis'!$L$3:$L$10110,0),MATCH(R$5,'Bin Analysis'!$C$2:$S$2,0))," ")))))</f>
        <v xml:space="preserve"> </v>
      </c>
      <c r="S325" s="68" t="str">
        <f>IF($L325=" "," ",(IF($M325=FALSE," ",(IF($M325&gt;0,INDEX('Bin Analysis'!$C$3:$S$10110,MATCH($L325,'Bin Analysis'!$L$3:$L$10110,0),MATCH(S$5,'Bin Analysis'!$C$2:$S$2,0))," ")))))</f>
        <v xml:space="preserve"> </v>
      </c>
      <c r="T325" s="68" t="str">
        <f>Assignments!K324</f>
        <v/>
      </c>
      <c r="U325" s="68" t="str">
        <f>Assignments!L324</f>
        <v/>
      </c>
      <c r="V325" s="74" t="str">
        <f>Assignments!V324</f>
        <v/>
      </c>
    </row>
    <row r="326" spans="1:22" x14ac:dyDescent="0.25">
      <c r="A326" s="89" t="s">
        <v>153</v>
      </c>
      <c r="B326" s="79">
        <v>23</v>
      </c>
      <c r="C326" s="79" t="s">
        <v>155</v>
      </c>
      <c r="D326" s="79">
        <v>0.78269730000000004</v>
      </c>
      <c r="E326" s="79">
        <v>5.1938049999999999E-2</v>
      </c>
      <c r="G326" s="40" t="str">
        <f>IFERROR('Data Transformation'!M324," ")</f>
        <v xml:space="preserve"> </v>
      </c>
      <c r="L326" s="66" t="str">
        <f t="shared" si="5"/>
        <v xml:space="preserve"> </v>
      </c>
      <c r="M326" s="67" t="str">
        <f>IF(L326=" "," ",(IF($L326&gt;0,INDEX('Bin Analysis'!$C$3:$S$10110,MATCH($L326,'Bin Analysis'!$L$3:$L$10110,0),MATCH(M$5,'Bin Analysis'!$C$2:$S$2,0))," ")))</f>
        <v xml:space="preserve"> </v>
      </c>
      <c r="N326" s="68" t="str">
        <f>IF($L326=" "," ",(IF($M326=FALSE," ",(IF($M326&gt;0,INDEX('Bin Analysis'!$C$3:$S$10110,MATCH($L326,'Bin Analysis'!$L$3:$L$10110,0),MATCH(N$5,'Bin Analysis'!$C$2:$S$2,0))," ")))))</f>
        <v xml:space="preserve"> </v>
      </c>
      <c r="O326" s="68" t="str">
        <f>IF($L326=" "," ",(IF($M326=FALSE," ",(IF($M326&gt;0,INDEX('Bin Analysis'!$C$3:$S$10110,MATCH($L326,'Bin Analysis'!$L$3:$L$10110,0),MATCH(O$5,'Bin Analysis'!$C$2:$S$2,0))," ")))))</f>
        <v xml:space="preserve"> </v>
      </c>
      <c r="P326" s="68" t="str">
        <f>IF($L326=" "," ",(IF($M326=FALSE," ",(IF($M326&gt;0,INDEX('Bin Analysis'!$C$3:$S$10110,MATCH($L326,'Bin Analysis'!$L$3:$L$10110,0),MATCH(P$5,'Bin Analysis'!$C$2:$S$2,0))," ")))))</f>
        <v xml:space="preserve"> </v>
      </c>
      <c r="Q326" s="68" t="str">
        <f>IF($L326=" "," ",(IF($M326=FALSE," ",(IF($M326&gt;0,INDEX('Bin Analysis'!$C$3:$S$10110,MATCH($L326,'Bin Analysis'!$L$3:$L$10110,0),MATCH(Q$5,'Bin Analysis'!$C$2:$S$2,0))," ")))))</f>
        <v xml:space="preserve"> </v>
      </c>
      <c r="R326" s="68" t="str">
        <f>IF($L326=" "," ",(IF($M326=FALSE," ",(IF($M326&gt;0,INDEX('Bin Analysis'!$C$3:$S$10110,MATCH($L326,'Bin Analysis'!$L$3:$L$10110,0),MATCH(R$5,'Bin Analysis'!$C$2:$S$2,0))," ")))))</f>
        <v xml:space="preserve"> </v>
      </c>
      <c r="S326" s="68" t="str">
        <f>IF($L326=" "," ",(IF($M326=FALSE," ",(IF($M326&gt;0,INDEX('Bin Analysis'!$C$3:$S$10110,MATCH($L326,'Bin Analysis'!$L$3:$L$10110,0),MATCH(S$5,'Bin Analysis'!$C$2:$S$2,0))," ")))))</f>
        <v xml:space="preserve"> </v>
      </c>
      <c r="T326" s="68" t="str">
        <f>Assignments!K325</f>
        <v/>
      </c>
      <c r="U326" s="68" t="str">
        <f>Assignments!L325</f>
        <v/>
      </c>
      <c r="V326" s="74" t="str">
        <f>Assignments!V325</f>
        <v/>
      </c>
    </row>
    <row r="327" spans="1:22" x14ac:dyDescent="0.25">
      <c r="A327" s="89" t="s">
        <v>153</v>
      </c>
      <c r="B327" s="79">
        <v>23</v>
      </c>
      <c r="C327" s="79" t="s">
        <v>149</v>
      </c>
      <c r="D327" s="79">
        <v>0.80416699000000003</v>
      </c>
      <c r="E327" s="79">
        <v>6.4916340000000003E-2</v>
      </c>
      <c r="G327" s="40" t="str">
        <f>IFERROR('Data Transformation'!M325," ")</f>
        <v xml:space="preserve"> </v>
      </c>
      <c r="L327" s="66" t="str">
        <f t="shared" ref="L327:L356" si="6">$G328</f>
        <v xml:space="preserve"> </v>
      </c>
      <c r="M327" s="67" t="str">
        <f>IF(L327=" "," ",(IF($L327&gt;0,INDEX('Bin Analysis'!$C$3:$S$10110,MATCH($L327,'Bin Analysis'!$L$3:$L$10110,0),MATCH(M$5,'Bin Analysis'!$C$2:$S$2,0))," ")))</f>
        <v xml:space="preserve"> </v>
      </c>
      <c r="N327" s="68" t="str">
        <f>IF($L327=" "," ",(IF($M327=FALSE," ",(IF($M327&gt;0,INDEX('Bin Analysis'!$C$3:$S$10110,MATCH($L327,'Bin Analysis'!$L$3:$L$10110,0),MATCH(N$5,'Bin Analysis'!$C$2:$S$2,0))," ")))))</f>
        <v xml:space="preserve"> </v>
      </c>
      <c r="O327" s="68" t="str">
        <f>IF($L327=" "," ",(IF($M327=FALSE," ",(IF($M327&gt;0,INDEX('Bin Analysis'!$C$3:$S$10110,MATCH($L327,'Bin Analysis'!$L$3:$L$10110,0),MATCH(O$5,'Bin Analysis'!$C$2:$S$2,0))," ")))))</f>
        <v xml:space="preserve"> </v>
      </c>
      <c r="P327" s="68" t="str">
        <f>IF($L327=" "," ",(IF($M327=FALSE," ",(IF($M327&gt;0,INDEX('Bin Analysis'!$C$3:$S$10110,MATCH($L327,'Bin Analysis'!$L$3:$L$10110,0),MATCH(P$5,'Bin Analysis'!$C$2:$S$2,0))," ")))))</f>
        <v xml:space="preserve"> </v>
      </c>
      <c r="Q327" s="68" t="str">
        <f>IF($L327=" "," ",(IF($M327=FALSE," ",(IF($M327&gt;0,INDEX('Bin Analysis'!$C$3:$S$10110,MATCH($L327,'Bin Analysis'!$L$3:$L$10110,0),MATCH(Q$5,'Bin Analysis'!$C$2:$S$2,0))," ")))))</f>
        <v xml:space="preserve"> </v>
      </c>
      <c r="R327" s="68" t="str">
        <f>IF($L327=" "," ",(IF($M327=FALSE," ",(IF($M327&gt;0,INDEX('Bin Analysis'!$C$3:$S$10110,MATCH($L327,'Bin Analysis'!$L$3:$L$10110,0),MATCH(R$5,'Bin Analysis'!$C$2:$S$2,0))," ")))))</f>
        <v xml:space="preserve"> </v>
      </c>
      <c r="S327" s="68" t="str">
        <f>IF($L327=" "," ",(IF($M327=FALSE," ",(IF($M327&gt;0,INDEX('Bin Analysis'!$C$3:$S$10110,MATCH($L327,'Bin Analysis'!$L$3:$L$10110,0),MATCH(S$5,'Bin Analysis'!$C$2:$S$2,0))," ")))))</f>
        <v xml:space="preserve"> </v>
      </c>
      <c r="T327" s="68" t="str">
        <f>Assignments!K326</f>
        <v/>
      </c>
      <c r="U327" s="68" t="str">
        <f>Assignments!L326</f>
        <v/>
      </c>
      <c r="V327" s="74" t="str">
        <f>Assignments!V326</f>
        <v/>
      </c>
    </row>
    <row r="328" spans="1:22" x14ac:dyDescent="0.25">
      <c r="A328" s="89" t="s">
        <v>153</v>
      </c>
      <c r="B328" s="79">
        <v>23</v>
      </c>
      <c r="C328" s="79" t="s">
        <v>144</v>
      </c>
      <c r="D328" s="79">
        <v>0.8377869</v>
      </c>
      <c r="E328" s="79">
        <v>4.7449480000000002E-2</v>
      </c>
      <c r="G328" s="40" t="str">
        <f>IFERROR('Data Transformation'!M326," ")</f>
        <v xml:space="preserve"> </v>
      </c>
      <c r="L328" s="66" t="str">
        <f t="shared" si="6"/>
        <v xml:space="preserve"> </v>
      </c>
      <c r="M328" s="67" t="str">
        <f>IF(L328=" "," ",(IF($L328&gt;0,INDEX('Bin Analysis'!$C$3:$S$10110,MATCH($L328,'Bin Analysis'!$L$3:$L$10110,0),MATCH(M$5,'Bin Analysis'!$C$2:$S$2,0))," ")))</f>
        <v xml:space="preserve"> </v>
      </c>
      <c r="N328" s="68" t="str">
        <f>IF($L328=" "," ",(IF($M328=FALSE," ",(IF($M328&gt;0,INDEX('Bin Analysis'!$C$3:$S$10110,MATCH($L328,'Bin Analysis'!$L$3:$L$10110,0),MATCH(N$5,'Bin Analysis'!$C$2:$S$2,0))," ")))))</f>
        <v xml:space="preserve"> </v>
      </c>
      <c r="O328" s="68" t="str">
        <f>IF($L328=" "," ",(IF($M328=FALSE," ",(IF($M328&gt;0,INDEX('Bin Analysis'!$C$3:$S$10110,MATCH($L328,'Bin Analysis'!$L$3:$L$10110,0),MATCH(O$5,'Bin Analysis'!$C$2:$S$2,0))," ")))))</f>
        <v xml:space="preserve"> </v>
      </c>
      <c r="P328" s="68" t="str">
        <f>IF($L328=" "," ",(IF($M328=FALSE," ",(IF($M328&gt;0,INDEX('Bin Analysis'!$C$3:$S$10110,MATCH($L328,'Bin Analysis'!$L$3:$L$10110,0),MATCH(P$5,'Bin Analysis'!$C$2:$S$2,0))," ")))))</f>
        <v xml:space="preserve"> </v>
      </c>
      <c r="Q328" s="68" t="str">
        <f>IF($L328=" "," ",(IF($M328=FALSE," ",(IF($M328&gt;0,INDEX('Bin Analysis'!$C$3:$S$10110,MATCH($L328,'Bin Analysis'!$L$3:$L$10110,0),MATCH(Q$5,'Bin Analysis'!$C$2:$S$2,0))," ")))))</f>
        <v xml:space="preserve"> </v>
      </c>
      <c r="R328" s="68" t="str">
        <f>IF($L328=" "," ",(IF($M328=FALSE," ",(IF($M328&gt;0,INDEX('Bin Analysis'!$C$3:$S$10110,MATCH($L328,'Bin Analysis'!$L$3:$L$10110,0),MATCH(R$5,'Bin Analysis'!$C$2:$S$2,0))," ")))))</f>
        <v xml:space="preserve"> </v>
      </c>
      <c r="S328" s="68" t="str">
        <f>IF($L328=" "," ",(IF($M328=FALSE," ",(IF($M328&gt;0,INDEX('Bin Analysis'!$C$3:$S$10110,MATCH($L328,'Bin Analysis'!$L$3:$L$10110,0),MATCH(S$5,'Bin Analysis'!$C$2:$S$2,0))," ")))))</f>
        <v xml:space="preserve"> </v>
      </c>
      <c r="T328" s="68" t="str">
        <f>Assignments!K327</f>
        <v/>
      </c>
      <c r="U328" s="68" t="str">
        <f>Assignments!L327</f>
        <v/>
      </c>
      <c r="V328" s="74" t="str">
        <f>Assignments!V327</f>
        <v/>
      </c>
    </row>
    <row r="329" spans="1:22" x14ac:dyDescent="0.25">
      <c r="A329" s="89" t="s">
        <v>153</v>
      </c>
      <c r="B329" s="79">
        <v>23</v>
      </c>
      <c r="C329" s="79" t="s">
        <v>142</v>
      </c>
      <c r="D329" s="79">
        <v>0.86251661000000002</v>
      </c>
      <c r="E329" s="79">
        <v>8.9059360000000004E-2</v>
      </c>
      <c r="G329" s="40" t="str">
        <f>IFERROR('Data Transformation'!M327," ")</f>
        <v xml:space="preserve"> </v>
      </c>
      <c r="L329" s="66" t="str">
        <f t="shared" si="6"/>
        <v xml:space="preserve"> </v>
      </c>
      <c r="M329" s="67" t="str">
        <f>IF(L329=" "," ",(IF($L329&gt;0,INDEX('Bin Analysis'!$C$3:$S$10110,MATCH($L329,'Bin Analysis'!$L$3:$L$10110,0),MATCH(M$5,'Bin Analysis'!$C$2:$S$2,0))," ")))</f>
        <v xml:space="preserve"> </v>
      </c>
      <c r="N329" s="68" t="str">
        <f>IF($L329=" "," ",(IF($M329=FALSE," ",(IF($M329&gt;0,INDEX('Bin Analysis'!$C$3:$S$10110,MATCH($L329,'Bin Analysis'!$L$3:$L$10110,0),MATCH(N$5,'Bin Analysis'!$C$2:$S$2,0))," ")))))</f>
        <v xml:space="preserve"> </v>
      </c>
      <c r="O329" s="68" t="str">
        <f>IF($L329=" "," ",(IF($M329=FALSE," ",(IF($M329&gt;0,INDEX('Bin Analysis'!$C$3:$S$10110,MATCH($L329,'Bin Analysis'!$L$3:$L$10110,0),MATCH(O$5,'Bin Analysis'!$C$2:$S$2,0))," ")))))</f>
        <v xml:space="preserve"> </v>
      </c>
      <c r="P329" s="68" t="str">
        <f>IF($L329=" "," ",(IF($M329=FALSE," ",(IF($M329&gt;0,INDEX('Bin Analysis'!$C$3:$S$10110,MATCH($L329,'Bin Analysis'!$L$3:$L$10110,0),MATCH(P$5,'Bin Analysis'!$C$2:$S$2,0))," ")))))</f>
        <v xml:space="preserve"> </v>
      </c>
      <c r="Q329" s="68" t="str">
        <f>IF($L329=" "," ",(IF($M329=FALSE," ",(IF($M329&gt;0,INDEX('Bin Analysis'!$C$3:$S$10110,MATCH($L329,'Bin Analysis'!$L$3:$L$10110,0),MATCH(Q$5,'Bin Analysis'!$C$2:$S$2,0))," ")))))</f>
        <v xml:space="preserve"> </v>
      </c>
      <c r="R329" s="68" t="str">
        <f>IF($L329=" "," ",(IF($M329=FALSE," ",(IF($M329&gt;0,INDEX('Bin Analysis'!$C$3:$S$10110,MATCH($L329,'Bin Analysis'!$L$3:$L$10110,0),MATCH(R$5,'Bin Analysis'!$C$2:$S$2,0))," ")))))</f>
        <v xml:space="preserve"> </v>
      </c>
      <c r="S329" s="68" t="str">
        <f>IF($L329=" "," ",(IF($M329=FALSE," ",(IF($M329&gt;0,INDEX('Bin Analysis'!$C$3:$S$10110,MATCH($L329,'Bin Analysis'!$L$3:$L$10110,0),MATCH(S$5,'Bin Analysis'!$C$2:$S$2,0))," ")))))</f>
        <v xml:space="preserve"> </v>
      </c>
      <c r="T329" s="68" t="str">
        <f>Assignments!K328</f>
        <v/>
      </c>
      <c r="U329" s="68" t="str">
        <f>Assignments!L328</f>
        <v/>
      </c>
      <c r="V329" s="74" t="str">
        <f>Assignments!V328</f>
        <v/>
      </c>
    </row>
    <row r="330" spans="1:22" x14ac:dyDescent="0.25">
      <c r="A330" s="89" t="s">
        <v>153</v>
      </c>
      <c r="B330" s="79">
        <v>23</v>
      </c>
      <c r="C330" s="79" t="s">
        <v>152</v>
      </c>
      <c r="D330" s="79">
        <v>0.87723150999999999</v>
      </c>
      <c r="E330" s="79">
        <v>4.3315659999999999E-2</v>
      </c>
      <c r="G330" s="40" t="str">
        <f>IFERROR('Data Transformation'!M328," ")</f>
        <v xml:space="preserve"> </v>
      </c>
      <c r="L330" s="66" t="str">
        <f t="shared" si="6"/>
        <v xml:space="preserve"> </v>
      </c>
      <c r="M330" s="67" t="str">
        <f>IF(L330=" "," ",(IF($L330&gt;0,INDEX('Bin Analysis'!$C$3:$S$10110,MATCH($L330,'Bin Analysis'!$L$3:$L$10110,0),MATCH(M$5,'Bin Analysis'!$C$2:$S$2,0))," ")))</f>
        <v xml:space="preserve"> </v>
      </c>
      <c r="N330" s="68" t="str">
        <f>IF($L330=" "," ",(IF($M330=FALSE," ",(IF($M330&gt;0,INDEX('Bin Analysis'!$C$3:$S$10110,MATCH($L330,'Bin Analysis'!$L$3:$L$10110,0),MATCH(N$5,'Bin Analysis'!$C$2:$S$2,0))," ")))))</f>
        <v xml:space="preserve"> </v>
      </c>
      <c r="O330" s="68" t="str">
        <f>IF($L330=" "," ",(IF($M330=FALSE," ",(IF($M330&gt;0,INDEX('Bin Analysis'!$C$3:$S$10110,MATCH($L330,'Bin Analysis'!$L$3:$L$10110,0),MATCH(O$5,'Bin Analysis'!$C$2:$S$2,0))," ")))))</f>
        <v xml:space="preserve"> </v>
      </c>
      <c r="P330" s="68" t="str">
        <f>IF($L330=" "," ",(IF($M330=FALSE," ",(IF($M330&gt;0,INDEX('Bin Analysis'!$C$3:$S$10110,MATCH($L330,'Bin Analysis'!$L$3:$L$10110,0),MATCH(P$5,'Bin Analysis'!$C$2:$S$2,0))," ")))))</f>
        <v xml:space="preserve"> </v>
      </c>
      <c r="Q330" s="68" t="str">
        <f>IF($L330=" "," ",(IF($M330=FALSE," ",(IF($M330&gt;0,INDEX('Bin Analysis'!$C$3:$S$10110,MATCH($L330,'Bin Analysis'!$L$3:$L$10110,0),MATCH(Q$5,'Bin Analysis'!$C$2:$S$2,0))," ")))))</f>
        <v xml:space="preserve"> </v>
      </c>
      <c r="R330" s="68" t="str">
        <f>IF($L330=" "," ",(IF($M330=FALSE," ",(IF($M330&gt;0,INDEX('Bin Analysis'!$C$3:$S$10110,MATCH($L330,'Bin Analysis'!$L$3:$L$10110,0),MATCH(R$5,'Bin Analysis'!$C$2:$S$2,0))," ")))))</f>
        <v xml:space="preserve"> </v>
      </c>
      <c r="S330" s="68" t="str">
        <f>IF($L330=" "," ",(IF($M330=FALSE," ",(IF($M330&gt;0,INDEX('Bin Analysis'!$C$3:$S$10110,MATCH($L330,'Bin Analysis'!$L$3:$L$10110,0),MATCH(S$5,'Bin Analysis'!$C$2:$S$2,0))," ")))))</f>
        <v xml:space="preserve"> </v>
      </c>
      <c r="T330" s="68" t="str">
        <f>Assignments!K329</f>
        <v/>
      </c>
      <c r="U330" s="68" t="str">
        <f>Assignments!L329</f>
        <v/>
      </c>
      <c r="V330" s="74" t="str">
        <f>Assignments!V329</f>
        <v/>
      </c>
    </row>
    <row r="331" spans="1:22" x14ac:dyDescent="0.25">
      <c r="A331" s="89" t="s">
        <v>153</v>
      </c>
      <c r="B331" s="79">
        <v>23</v>
      </c>
      <c r="C331" s="79" t="s">
        <v>159</v>
      </c>
      <c r="D331" s="79">
        <v>0.89805957000000003</v>
      </c>
      <c r="E331" s="79">
        <v>5.9327619999999998E-2</v>
      </c>
      <c r="G331" s="40" t="str">
        <f>IFERROR('Data Transformation'!M329," ")</f>
        <v xml:space="preserve"> </v>
      </c>
      <c r="L331" s="66" t="str">
        <f t="shared" si="6"/>
        <v xml:space="preserve"> </v>
      </c>
      <c r="M331" s="67" t="str">
        <f>IF(L331=" "," ",(IF($L331&gt;0,INDEX('Bin Analysis'!$C$3:$S$10110,MATCH($L331,'Bin Analysis'!$L$3:$L$10110,0),MATCH(M$5,'Bin Analysis'!$C$2:$S$2,0))," ")))</f>
        <v xml:space="preserve"> </v>
      </c>
      <c r="N331" s="68" t="str">
        <f>IF($L331=" "," ",(IF($M331=FALSE," ",(IF($M331&gt;0,INDEX('Bin Analysis'!$C$3:$S$10110,MATCH($L331,'Bin Analysis'!$L$3:$L$10110,0),MATCH(N$5,'Bin Analysis'!$C$2:$S$2,0))," ")))))</f>
        <v xml:space="preserve"> </v>
      </c>
      <c r="O331" s="68" t="str">
        <f>IF($L331=" "," ",(IF($M331=FALSE," ",(IF($M331&gt;0,INDEX('Bin Analysis'!$C$3:$S$10110,MATCH($L331,'Bin Analysis'!$L$3:$L$10110,0),MATCH(O$5,'Bin Analysis'!$C$2:$S$2,0))," ")))))</f>
        <v xml:space="preserve"> </v>
      </c>
      <c r="P331" s="68" t="str">
        <f>IF($L331=" "," ",(IF($M331=FALSE," ",(IF($M331&gt;0,INDEX('Bin Analysis'!$C$3:$S$10110,MATCH($L331,'Bin Analysis'!$L$3:$L$10110,0),MATCH(P$5,'Bin Analysis'!$C$2:$S$2,0))," ")))))</f>
        <v xml:space="preserve"> </v>
      </c>
      <c r="Q331" s="68" t="str">
        <f>IF($L331=" "," ",(IF($M331=FALSE," ",(IF($M331&gt;0,INDEX('Bin Analysis'!$C$3:$S$10110,MATCH($L331,'Bin Analysis'!$L$3:$L$10110,0),MATCH(Q$5,'Bin Analysis'!$C$2:$S$2,0))," ")))))</f>
        <v xml:space="preserve"> </v>
      </c>
      <c r="R331" s="68" t="str">
        <f>IF($L331=" "," ",(IF($M331=FALSE," ",(IF($M331&gt;0,INDEX('Bin Analysis'!$C$3:$S$10110,MATCH($L331,'Bin Analysis'!$L$3:$L$10110,0),MATCH(R$5,'Bin Analysis'!$C$2:$S$2,0))," ")))))</f>
        <v xml:space="preserve"> </v>
      </c>
      <c r="S331" s="68" t="str">
        <f>IF($L331=" "," ",(IF($M331=FALSE," ",(IF($M331&gt;0,INDEX('Bin Analysis'!$C$3:$S$10110,MATCH($L331,'Bin Analysis'!$L$3:$L$10110,0),MATCH(S$5,'Bin Analysis'!$C$2:$S$2,0))," ")))))</f>
        <v xml:space="preserve"> </v>
      </c>
      <c r="T331" s="68" t="str">
        <f>Assignments!K330</f>
        <v/>
      </c>
      <c r="U331" s="68" t="str">
        <f>Assignments!L330</f>
        <v/>
      </c>
      <c r="V331" s="74" t="str">
        <f>Assignments!V330</f>
        <v/>
      </c>
    </row>
    <row r="332" spans="1:22" x14ac:dyDescent="0.25">
      <c r="A332" s="89" t="s">
        <v>153</v>
      </c>
      <c r="B332" s="79">
        <v>23</v>
      </c>
      <c r="C332" s="79" t="s">
        <v>154</v>
      </c>
      <c r="D332" s="79">
        <v>0.94158151999999995</v>
      </c>
      <c r="E332" s="79">
        <v>4.8485050000000002E-2</v>
      </c>
      <c r="G332" s="40" t="str">
        <f>IFERROR('Data Transformation'!M330," ")</f>
        <v xml:space="preserve"> </v>
      </c>
      <c r="L332" s="66" t="str">
        <f t="shared" si="6"/>
        <v xml:space="preserve"> </v>
      </c>
      <c r="M332" s="67" t="str">
        <f>IF(L332=" "," ",(IF($L332&gt;0,INDEX('Bin Analysis'!$C$3:$S$10110,MATCH($L332,'Bin Analysis'!$L$3:$L$10110,0),MATCH(M$5,'Bin Analysis'!$C$2:$S$2,0))," ")))</f>
        <v xml:space="preserve"> </v>
      </c>
      <c r="N332" s="68" t="str">
        <f>IF($L332=" "," ",(IF($M332=FALSE," ",(IF($M332&gt;0,INDEX('Bin Analysis'!$C$3:$S$10110,MATCH($L332,'Bin Analysis'!$L$3:$L$10110,0),MATCH(N$5,'Bin Analysis'!$C$2:$S$2,0))," ")))))</f>
        <v xml:space="preserve"> </v>
      </c>
      <c r="O332" s="68" t="str">
        <f>IF($L332=" "," ",(IF($M332=FALSE," ",(IF($M332&gt;0,INDEX('Bin Analysis'!$C$3:$S$10110,MATCH($L332,'Bin Analysis'!$L$3:$L$10110,0),MATCH(O$5,'Bin Analysis'!$C$2:$S$2,0))," ")))))</f>
        <v xml:space="preserve"> </v>
      </c>
      <c r="P332" s="68" t="str">
        <f>IF($L332=" "," ",(IF($M332=FALSE," ",(IF($M332&gt;0,INDEX('Bin Analysis'!$C$3:$S$10110,MATCH($L332,'Bin Analysis'!$L$3:$L$10110,0),MATCH(P$5,'Bin Analysis'!$C$2:$S$2,0))," ")))))</f>
        <v xml:space="preserve"> </v>
      </c>
      <c r="Q332" s="68" t="str">
        <f>IF($L332=" "," ",(IF($M332=FALSE," ",(IF($M332&gt;0,INDEX('Bin Analysis'!$C$3:$S$10110,MATCH($L332,'Bin Analysis'!$L$3:$L$10110,0),MATCH(Q$5,'Bin Analysis'!$C$2:$S$2,0))," ")))))</f>
        <v xml:space="preserve"> </v>
      </c>
      <c r="R332" s="68" t="str">
        <f>IF($L332=" "," ",(IF($M332=FALSE," ",(IF($M332&gt;0,INDEX('Bin Analysis'!$C$3:$S$10110,MATCH($L332,'Bin Analysis'!$L$3:$L$10110,0),MATCH(R$5,'Bin Analysis'!$C$2:$S$2,0))," ")))))</f>
        <v xml:space="preserve"> </v>
      </c>
      <c r="S332" s="68" t="str">
        <f>IF($L332=" "," ",(IF($M332=FALSE," ",(IF($M332&gt;0,INDEX('Bin Analysis'!$C$3:$S$10110,MATCH($L332,'Bin Analysis'!$L$3:$L$10110,0),MATCH(S$5,'Bin Analysis'!$C$2:$S$2,0))," ")))))</f>
        <v xml:space="preserve"> </v>
      </c>
      <c r="T332" s="68" t="str">
        <f>Assignments!K331</f>
        <v/>
      </c>
      <c r="U332" s="68" t="str">
        <f>Assignments!L331</f>
        <v/>
      </c>
      <c r="V332" s="74" t="str">
        <f>Assignments!V331</f>
        <v/>
      </c>
    </row>
    <row r="333" spans="1:22" x14ac:dyDescent="0.25">
      <c r="A333" s="89" t="s">
        <v>153</v>
      </c>
      <c r="B333" s="79">
        <v>23</v>
      </c>
      <c r="C333" s="79" t="s">
        <v>158</v>
      </c>
      <c r="D333" s="79">
        <v>0.95656542</v>
      </c>
      <c r="E333" s="79">
        <v>9.4125039999999993E-2</v>
      </c>
      <c r="G333" s="40" t="str">
        <f>IFERROR('Data Transformation'!M331," ")</f>
        <v xml:space="preserve"> </v>
      </c>
      <c r="L333" s="66" t="str">
        <f t="shared" si="6"/>
        <v xml:space="preserve"> </v>
      </c>
      <c r="M333" s="67" t="str">
        <f>IF(L333=" "," ",(IF($L333&gt;0,INDEX('Bin Analysis'!$C$3:$S$10110,MATCH($L333,'Bin Analysis'!$L$3:$L$10110,0),MATCH(M$5,'Bin Analysis'!$C$2:$S$2,0))," ")))</f>
        <v xml:space="preserve"> </v>
      </c>
      <c r="N333" s="68" t="str">
        <f>IF($L333=" "," ",(IF($M333=FALSE," ",(IF($M333&gt;0,INDEX('Bin Analysis'!$C$3:$S$10110,MATCH($L333,'Bin Analysis'!$L$3:$L$10110,0),MATCH(N$5,'Bin Analysis'!$C$2:$S$2,0))," ")))))</f>
        <v xml:space="preserve"> </v>
      </c>
      <c r="O333" s="68" t="str">
        <f>IF($L333=" "," ",(IF($M333=FALSE," ",(IF($M333&gt;0,INDEX('Bin Analysis'!$C$3:$S$10110,MATCH($L333,'Bin Analysis'!$L$3:$L$10110,0),MATCH(O$5,'Bin Analysis'!$C$2:$S$2,0))," ")))))</f>
        <v xml:space="preserve"> </v>
      </c>
      <c r="P333" s="68" t="str">
        <f>IF($L333=" "," ",(IF($M333=FALSE," ",(IF($M333&gt;0,INDEX('Bin Analysis'!$C$3:$S$10110,MATCH($L333,'Bin Analysis'!$L$3:$L$10110,0),MATCH(P$5,'Bin Analysis'!$C$2:$S$2,0))," ")))))</f>
        <v xml:space="preserve"> </v>
      </c>
      <c r="Q333" s="68" t="str">
        <f>IF($L333=" "," ",(IF($M333=FALSE," ",(IF($M333&gt;0,INDEX('Bin Analysis'!$C$3:$S$10110,MATCH($L333,'Bin Analysis'!$L$3:$L$10110,0),MATCH(Q$5,'Bin Analysis'!$C$2:$S$2,0))," ")))))</f>
        <v xml:space="preserve"> </v>
      </c>
      <c r="R333" s="68" t="str">
        <f>IF($L333=" "," ",(IF($M333=FALSE," ",(IF($M333&gt;0,INDEX('Bin Analysis'!$C$3:$S$10110,MATCH($L333,'Bin Analysis'!$L$3:$L$10110,0),MATCH(R$5,'Bin Analysis'!$C$2:$S$2,0))," ")))))</f>
        <v xml:space="preserve"> </v>
      </c>
      <c r="S333" s="68" t="str">
        <f>IF($L333=" "," ",(IF($M333=FALSE," ",(IF($M333&gt;0,INDEX('Bin Analysis'!$C$3:$S$10110,MATCH($L333,'Bin Analysis'!$L$3:$L$10110,0),MATCH(S$5,'Bin Analysis'!$C$2:$S$2,0))," ")))))</f>
        <v xml:space="preserve"> </v>
      </c>
      <c r="T333" s="68" t="str">
        <f>Assignments!K332</f>
        <v/>
      </c>
      <c r="U333" s="68" t="str">
        <f>Assignments!L332</f>
        <v/>
      </c>
      <c r="V333" s="74" t="str">
        <f>Assignments!V332</f>
        <v/>
      </c>
    </row>
    <row r="334" spans="1:22" x14ac:dyDescent="0.25">
      <c r="A334" s="89" t="s">
        <v>153</v>
      </c>
      <c r="B334" s="79">
        <v>23</v>
      </c>
      <c r="C334" s="79" t="s">
        <v>150</v>
      </c>
      <c r="D334" s="79">
        <v>0.95874861</v>
      </c>
      <c r="E334" s="79">
        <v>4.3506339999999998E-2</v>
      </c>
      <c r="G334" s="40" t="str">
        <f>IFERROR('Data Transformation'!M332," ")</f>
        <v xml:space="preserve"> </v>
      </c>
      <c r="L334" s="66" t="str">
        <f t="shared" si="6"/>
        <v xml:space="preserve"> </v>
      </c>
      <c r="M334" s="67" t="str">
        <f>IF(L334=" "," ",(IF($L334&gt;0,INDEX('Bin Analysis'!$C$3:$S$10110,MATCH($L334,'Bin Analysis'!$L$3:$L$10110,0),MATCH(M$5,'Bin Analysis'!$C$2:$S$2,0))," ")))</f>
        <v xml:space="preserve"> </v>
      </c>
      <c r="N334" s="68" t="str">
        <f>IF($L334=" "," ",(IF($M334=FALSE," ",(IF($M334&gt;0,INDEX('Bin Analysis'!$C$3:$S$10110,MATCH($L334,'Bin Analysis'!$L$3:$L$10110,0),MATCH(N$5,'Bin Analysis'!$C$2:$S$2,0))," ")))))</f>
        <v xml:space="preserve"> </v>
      </c>
      <c r="O334" s="68" t="str">
        <f>IF($L334=" "," ",(IF($M334=FALSE," ",(IF($M334&gt;0,INDEX('Bin Analysis'!$C$3:$S$10110,MATCH($L334,'Bin Analysis'!$L$3:$L$10110,0),MATCH(O$5,'Bin Analysis'!$C$2:$S$2,0))," ")))))</f>
        <v xml:space="preserve"> </v>
      </c>
      <c r="P334" s="68" t="str">
        <f>IF($L334=" "," ",(IF($M334=FALSE," ",(IF($M334&gt;0,INDEX('Bin Analysis'!$C$3:$S$10110,MATCH($L334,'Bin Analysis'!$L$3:$L$10110,0),MATCH(P$5,'Bin Analysis'!$C$2:$S$2,0))," ")))))</f>
        <v xml:space="preserve"> </v>
      </c>
      <c r="Q334" s="68" t="str">
        <f>IF($L334=" "," ",(IF($M334=FALSE," ",(IF($M334&gt;0,INDEX('Bin Analysis'!$C$3:$S$10110,MATCH($L334,'Bin Analysis'!$L$3:$L$10110,0),MATCH(Q$5,'Bin Analysis'!$C$2:$S$2,0))," ")))))</f>
        <v xml:space="preserve"> </v>
      </c>
      <c r="R334" s="68" t="str">
        <f>IF($L334=" "," ",(IF($M334=FALSE," ",(IF($M334&gt;0,INDEX('Bin Analysis'!$C$3:$S$10110,MATCH($L334,'Bin Analysis'!$L$3:$L$10110,0),MATCH(R$5,'Bin Analysis'!$C$2:$S$2,0))," ")))))</f>
        <v xml:space="preserve"> </v>
      </c>
      <c r="S334" s="68" t="str">
        <f>IF($L334=" "," ",(IF($M334=FALSE," ",(IF($M334&gt;0,INDEX('Bin Analysis'!$C$3:$S$10110,MATCH($L334,'Bin Analysis'!$L$3:$L$10110,0),MATCH(S$5,'Bin Analysis'!$C$2:$S$2,0))," ")))))</f>
        <v xml:space="preserve"> </v>
      </c>
      <c r="T334" s="68" t="str">
        <f>Assignments!K333</f>
        <v/>
      </c>
      <c r="U334" s="68" t="str">
        <f>Assignments!L333</f>
        <v/>
      </c>
      <c r="V334" s="74" t="str">
        <f>Assignments!V333</f>
        <v/>
      </c>
    </row>
    <row r="335" spans="1:22" x14ac:dyDescent="0.25">
      <c r="A335" s="89" t="s">
        <v>153</v>
      </c>
      <c r="B335" s="79">
        <v>23</v>
      </c>
      <c r="C335" s="79" t="s">
        <v>146</v>
      </c>
      <c r="D335" s="79">
        <v>0.95977668999999999</v>
      </c>
      <c r="E335" s="79">
        <v>4.307565E-2</v>
      </c>
      <c r="G335" s="40" t="str">
        <f>IFERROR('Data Transformation'!M333," ")</f>
        <v xml:space="preserve"> </v>
      </c>
      <c r="L335" s="66" t="str">
        <f t="shared" si="6"/>
        <v xml:space="preserve"> </v>
      </c>
      <c r="M335" s="67" t="str">
        <f>IF(L335=" "," ",(IF($L335&gt;0,INDEX('Bin Analysis'!$C$3:$S$10110,MATCH($L335,'Bin Analysis'!$L$3:$L$10110,0),MATCH(M$5,'Bin Analysis'!$C$2:$S$2,0))," ")))</f>
        <v xml:space="preserve"> </v>
      </c>
      <c r="N335" s="68" t="str">
        <f>IF($L335=" "," ",(IF($M335=FALSE," ",(IF($M335&gt;0,INDEX('Bin Analysis'!$C$3:$S$10110,MATCH($L335,'Bin Analysis'!$L$3:$L$10110,0),MATCH(N$5,'Bin Analysis'!$C$2:$S$2,0))," ")))))</f>
        <v xml:space="preserve"> </v>
      </c>
      <c r="O335" s="68" t="str">
        <f>IF($L335=" "," ",(IF($M335=FALSE," ",(IF($M335&gt;0,INDEX('Bin Analysis'!$C$3:$S$10110,MATCH($L335,'Bin Analysis'!$L$3:$L$10110,0),MATCH(O$5,'Bin Analysis'!$C$2:$S$2,0))," ")))))</f>
        <v xml:space="preserve"> </v>
      </c>
      <c r="P335" s="68" t="str">
        <f>IF($L335=" "," ",(IF($M335=FALSE," ",(IF($M335&gt;0,INDEX('Bin Analysis'!$C$3:$S$10110,MATCH($L335,'Bin Analysis'!$L$3:$L$10110,0),MATCH(P$5,'Bin Analysis'!$C$2:$S$2,0))," ")))))</f>
        <v xml:space="preserve"> </v>
      </c>
      <c r="Q335" s="68" t="str">
        <f>IF($L335=" "," ",(IF($M335=FALSE," ",(IF($M335&gt;0,INDEX('Bin Analysis'!$C$3:$S$10110,MATCH($L335,'Bin Analysis'!$L$3:$L$10110,0),MATCH(Q$5,'Bin Analysis'!$C$2:$S$2,0))," ")))))</f>
        <v xml:space="preserve"> </v>
      </c>
      <c r="R335" s="68" t="str">
        <f>IF($L335=" "," ",(IF($M335=FALSE," ",(IF($M335&gt;0,INDEX('Bin Analysis'!$C$3:$S$10110,MATCH($L335,'Bin Analysis'!$L$3:$L$10110,0),MATCH(R$5,'Bin Analysis'!$C$2:$S$2,0))," ")))))</f>
        <v xml:space="preserve"> </v>
      </c>
      <c r="S335" s="68" t="str">
        <f>IF($L335=" "," ",(IF($M335=FALSE," ",(IF($M335&gt;0,INDEX('Bin Analysis'!$C$3:$S$10110,MATCH($L335,'Bin Analysis'!$L$3:$L$10110,0),MATCH(S$5,'Bin Analysis'!$C$2:$S$2,0))," ")))))</f>
        <v xml:space="preserve"> </v>
      </c>
      <c r="T335" s="68" t="str">
        <f>Assignments!K334</f>
        <v/>
      </c>
      <c r="U335" s="68" t="str">
        <f>Assignments!L334</f>
        <v/>
      </c>
      <c r="V335" s="74" t="str">
        <f>Assignments!V334</f>
        <v/>
      </c>
    </row>
    <row r="336" spans="1:22" x14ac:dyDescent="0.25">
      <c r="A336" s="89" t="s">
        <v>153</v>
      </c>
      <c r="B336" s="79">
        <v>23</v>
      </c>
      <c r="C336" s="79" t="s">
        <v>147</v>
      </c>
      <c r="D336" s="79">
        <v>0.96783218999999998</v>
      </c>
      <c r="E336" s="79">
        <v>4.6915480000000002E-2</v>
      </c>
      <c r="G336" s="40" t="str">
        <f>IFERROR('Data Transformation'!M334," ")</f>
        <v xml:space="preserve"> </v>
      </c>
      <c r="L336" s="66" t="str">
        <f t="shared" si="6"/>
        <v xml:space="preserve"> </v>
      </c>
      <c r="M336" s="67" t="str">
        <f>IF(L336=" "," ",(IF($L336&gt;0,INDEX('Bin Analysis'!$C$3:$S$10110,MATCH($L336,'Bin Analysis'!$L$3:$L$10110,0),MATCH(M$5,'Bin Analysis'!$C$2:$S$2,0))," ")))</f>
        <v xml:space="preserve"> </v>
      </c>
      <c r="N336" s="68" t="str">
        <f>IF($L336=" "," ",(IF($M336=FALSE," ",(IF($M336&gt;0,INDEX('Bin Analysis'!$C$3:$S$10110,MATCH($L336,'Bin Analysis'!$L$3:$L$10110,0),MATCH(N$5,'Bin Analysis'!$C$2:$S$2,0))," ")))))</f>
        <v xml:space="preserve"> </v>
      </c>
      <c r="O336" s="68" t="str">
        <f>IF($L336=" "," ",(IF($M336=FALSE," ",(IF($M336&gt;0,INDEX('Bin Analysis'!$C$3:$S$10110,MATCH($L336,'Bin Analysis'!$L$3:$L$10110,0),MATCH(O$5,'Bin Analysis'!$C$2:$S$2,0))," ")))))</f>
        <v xml:space="preserve"> </v>
      </c>
      <c r="P336" s="68" t="str">
        <f>IF($L336=" "," ",(IF($M336=FALSE," ",(IF($M336&gt;0,INDEX('Bin Analysis'!$C$3:$S$10110,MATCH($L336,'Bin Analysis'!$L$3:$L$10110,0),MATCH(P$5,'Bin Analysis'!$C$2:$S$2,0))," ")))))</f>
        <v xml:space="preserve"> </v>
      </c>
      <c r="Q336" s="68" t="str">
        <f>IF($L336=" "," ",(IF($M336=FALSE," ",(IF($M336&gt;0,INDEX('Bin Analysis'!$C$3:$S$10110,MATCH($L336,'Bin Analysis'!$L$3:$L$10110,0),MATCH(Q$5,'Bin Analysis'!$C$2:$S$2,0))," ")))))</f>
        <v xml:space="preserve"> </v>
      </c>
      <c r="R336" s="68" t="str">
        <f>IF($L336=" "," ",(IF($M336=FALSE," ",(IF($M336&gt;0,INDEX('Bin Analysis'!$C$3:$S$10110,MATCH($L336,'Bin Analysis'!$L$3:$L$10110,0),MATCH(R$5,'Bin Analysis'!$C$2:$S$2,0))," ")))))</f>
        <v xml:space="preserve"> </v>
      </c>
      <c r="S336" s="68" t="str">
        <f>IF($L336=" "," ",(IF($M336=FALSE," ",(IF($M336&gt;0,INDEX('Bin Analysis'!$C$3:$S$10110,MATCH($L336,'Bin Analysis'!$L$3:$L$10110,0),MATCH(S$5,'Bin Analysis'!$C$2:$S$2,0))," ")))))</f>
        <v xml:space="preserve"> </v>
      </c>
      <c r="T336" s="68" t="str">
        <f>Assignments!K335</f>
        <v/>
      </c>
      <c r="U336" s="68" t="str">
        <f>Assignments!L335</f>
        <v/>
      </c>
      <c r="V336" s="74" t="str">
        <f>Assignments!V335</f>
        <v/>
      </c>
    </row>
    <row r="337" spans="1:22" x14ac:dyDescent="0.25">
      <c r="A337" s="89" t="s">
        <v>153</v>
      </c>
      <c r="B337" s="79">
        <v>23</v>
      </c>
      <c r="C337" s="79" t="s">
        <v>156</v>
      </c>
      <c r="D337" s="79">
        <v>0.97411714999999999</v>
      </c>
      <c r="E337" s="79">
        <v>4.0594180000000001E-2</v>
      </c>
      <c r="G337" s="40" t="str">
        <f>IFERROR('Data Transformation'!M335," ")</f>
        <v xml:space="preserve"> </v>
      </c>
      <c r="L337" s="66" t="str">
        <f t="shared" si="6"/>
        <v xml:space="preserve"> </v>
      </c>
      <c r="M337" s="67" t="str">
        <f>IF(L337=" "," ",(IF($L337&gt;0,INDEX('Bin Analysis'!$C$3:$S$10110,MATCH($L337,'Bin Analysis'!$L$3:$L$10110,0),MATCH(M$5,'Bin Analysis'!$C$2:$S$2,0))," ")))</f>
        <v xml:space="preserve"> </v>
      </c>
      <c r="N337" s="68" t="str">
        <f>IF($L337=" "," ",(IF($M337=FALSE," ",(IF($M337&gt;0,INDEX('Bin Analysis'!$C$3:$S$10110,MATCH($L337,'Bin Analysis'!$L$3:$L$10110,0),MATCH(N$5,'Bin Analysis'!$C$2:$S$2,0))," ")))))</f>
        <v xml:space="preserve"> </v>
      </c>
      <c r="O337" s="68" t="str">
        <f>IF($L337=" "," ",(IF($M337=FALSE," ",(IF($M337&gt;0,INDEX('Bin Analysis'!$C$3:$S$10110,MATCH($L337,'Bin Analysis'!$L$3:$L$10110,0),MATCH(O$5,'Bin Analysis'!$C$2:$S$2,0))," ")))))</f>
        <v xml:space="preserve"> </v>
      </c>
      <c r="P337" s="68" t="str">
        <f>IF($L337=" "," ",(IF($M337=FALSE," ",(IF($M337&gt;0,INDEX('Bin Analysis'!$C$3:$S$10110,MATCH($L337,'Bin Analysis'!$L$3:$L$10110,0),MATCH(P$5,'Bin Analysis'!$C$2:$S$2,0))," ")))))</f>
        <v xml:space="preserve"> </v>
      </c>
      <c r="Q337" s="68" t="str">
        <f>IF($L337=" "," ",(IF($M337=FALSE," ",(IF($M337&gt;0,INDEX('Bin Analysis'!$C$3:$S$10110,MATCH($L337,'Bin Analysis'!$L$3:$L$10110,0),MATCH(Q$5,'Bin Analysis'!$C$2:$S$2,0))," ")))))</f>
        <v xml:space="preserve"> </v>
      </c>
      <c r="R337" s="68" t="str">
        <f>IF($L337=" "," ",(IF($M337=FALSE," ",(IF($M337&gt;0,INDEX('Bin Analysis'!$C$3:$S$10110,MATCH($L337,'Bin Analysis'!$L$3:$L$10110,0),MATCH(R$5,'Bin Analysis'!$C$2:$S$2,0))," ")))))</f>
        <v xml:space="preserve"> </v>
      </c>
      <c r="S337" s="68" t="str">
        <f>IF($L337=" "," ",(IF($M337=FALSE," ",(IF($M337&gt;0,INDEX('Bin Analysis'!$C$3:$S$10110,MATCH($L337,'Bin Analysis'!$L$3:$L$10110,0),MATCH(S$5,'Bin Analysis'!$C$2:$S$2,0))," ")))))</f>
        <v xml:space="preserve"> </v>
      </c>
      <c r="T337" s="68" t="str">
        <f>Assignments!K336</f>
        <v/>
      </c>
      <c r="U337" s="68" t="str">
        <f>Assignments!L336</f>
        <v/>
      </c>
      <c r="V337" s="74" t="str">
        <f>Assignments!V336</f>
        <v/>
      </c>
    </row>
    <row r="338" spans="1:22" x14ac:dyDescent="0.25">
      <c r="A338" s="89" t="s">
        <v>153</v>
      </c>
      <c r="B338" s="79">
        <v>23</v>
      </c>
      <c r="C338" s="79" t="s">
        <v>148</v>
      </c>
      <c r="D338" s="79">
        <v>1.0460614100000001</v>
      </c>
      <c r="E338" s="79">
        <v>8.5967829999999995E-2</v>
      </c>
      <c r="G338" s="40" t="str">
        <f>IFERROR('Data Transformation'!M336," ")</f>
        <v xml:space="preserve"> </v>
      </c>
      <c r="L338" s="66" t="str">
        <f t="shared" si="6"/>
        <v xml:space="preserve"> </v>
      </c>
      <c r="M338" s="67" t="str">
        <f>IF(L338=" "," ",(IF($L338&gt;0,INDEX('Bin Analysis'!$C$3:$S$10110,MATCH($L338,'Bin Analysis'!$L$3:$L$10110,0),MATCH(M$5,'Bin Analysis'!$C$2:$S$2,0))," ")))</f>
        <v xml:space="preserve"> </v>
      </c>
      <c r="N338" s="68" t="str">
        <f>IF($L338=" "," ",(IF($M338=FALSE," ",(IF($M338&gt;0,INDEX('Bin Analysis'!$C$3:$S$10110,MATCH($L338,'Bin Analysis'!$L$3:$L$10110,0),MATCH(N$5,'Bin Analysis'!$C$2:$S$2,0))," ")))))</f>
        <v xml:space="preserve"> </v>
      </c>
      <c r="O338" s="68" t="str">
        <f>IF($L338=" "," ",(IF($M338=FALSE," ",(IF($M338&gt;0,INDEX('Bin Analysis'!$C$3:$S$10110,MATCH($L338,'Bin Analysis'!$L$3:$L$10110,0),MATCH(O$5,'Bin Analysis'!$C$2:$S$2,0))," ")))))</f>
        <v xml:space="preserve"> </v>
      </c>
      <c r="P338" s="68" t="str">
        <f>IF($L338=" "," ",(IF($M338=FALSE," ",(IF($M338&gt;0,INDEX('Bin Analysis'!$C$3:$S$10110,MATCH($L338,'Bin Analysis'!$L$3:$L$10110,0),MATCH(P$5,'Bin Analysis'!$C$2:$S$2,0))," ")))))</f>
        <v xml:space="preserve"> </v>
      </c>
      <c r="Q338" s="68" t="str">
        <f>IF($L338=" "," ",(IF($M338=FALSE," ",(IF($M338&gt;0,INDEX('Bin Analysis'!$C$3:$S$10110,MATCH($L338,'Bin Analysis'!$L$3:$L$10110,0),MATCH(Q$5,'Bin Analysis'!$C$2:$S$2,0))," ")))))</f>
        <v xml:space="preserve"> </v>
      </c>
      <c r="R338" s="68" t="str">
        <f>IF($L338=" "," ",(IF($M338=FALSE," ",(IF($M338&gt;0,INDEX('Bin Analysis'!$C$3:$S$10110,MATCH($L338,'Bin Analysis'!$L$3:$L$10110,0),MATCH(R$5,'Bin Analysis'!$C$2:$S$2,0))," ")))))</f>
        <v xml:space="preserve"> </v>
      </c>
      <c r="S338" s="68" t="str">
        <f>IF($L338=" "," ",(IF($M338=FALSE," ",(IF($M338&gt;0,INDEX('Bin Analysis'!$C$3:$S$10110,MATCH($L338,'Bin Analysis'!$L$3:$L$10110,0),MATCH(S$5,'Bin Analysis'!$C$2:$S$2,0))," ")))))</f>
        <v xml:space="preserve"> </v>
      </c>
      <c r="T338" s="68" t="str">
        <f>Assignments!K337</f>
        <v/>
      </c>
      <c r="U338" s="68" t="str">
        <f>Assignments!L337</f>
        <v/>
      </c>
      <c r="V338" s="74" t="str">
        <f>Assignments!V337</f>
        <v/>
      </c>
    </row>
    <row r="339" spans="1:22" x14ac:dyDescent="0.25">
      <c r="A339" s="89" t="s">
        <v>153</v>
      </c>
      <c r="B339" s="79">
        <v>23</v>
      </c>
      <c r="C339" s="79" t="s">
        <v>151</v>
      </c>
      <c r="D339" s="79">
        <v>1.046154</v>
      </c>
      <c r="E339" s="79">
        <v>4.1914680000000003E-2</v>
      </c>
      <c r="G339" s="40" t="str">
        <f>IFERROR('Data Transformation'!M337," ")</f>
        <v xml:space="preserve"> </v>
      </c>
      <c r="L339" s="66" t="str">
        <f t="shared" si="6"/>
        <v xml:space="preserve"> </v>
      </c>
      <c r="M339" s="67" t="str">
        <f>IF(L339=" "," ",(IF($L339&gt;0,INDEX('Bin Analysis'!$C$3:$S$10110,MATCH($L339,'Bin Analysis'!$L$3:$L$10110,0),MATCH(M$5,'Bin Analysis'!$C$2:$S$2,0))," ")))</f>
        <v xml:space="preserve"> </v>
      </c>
      <c r="N339" s="68" t="str">
        <f>IF($L339=" "," ",(IF($M339=FALSE," ",(IF($M339&gt;0,INDEX('Bin Analysis'!$C$3:$S$10110,MATCH($L339,'Bin Analysis'!$L$3:$L$10110,0),MATCH(N$5,'Bin Analysis'!$C$2:$S$2,0))," ")))))</f>
        <v xml:space="preserve"> </v>
      </c>
      <c r="O339" s="68" t="str">
        <f>IF($L339=" "," ",(IF($M339=FALSE," ",(IF($M339&gt;0,INDEX('Bin Analysis'!$C$3:$S$10110,MATCH($L339,'Bin Analysis'!$L$3:$L$10110,0),MATCH(O$5,'Bin Analysis'!$C$2:$S$2,0))," ")))))</f>
        <v xml:space="preserve"> </v>
      </c>
      <c r="P339" s="68" t="str">
        <f>IF($L339=" "," ",(IF($M339=FALSE," ",(IF($M339&gt;0,INDEX('Bin Analysis'!$C$3:$S$10110,MATCH($L339,'Bin Analysis'!$L$3:$L$10110,0),MATCH(P$5,'Bin Analysis'!$C$2:$S$2,0))," ")))))</f>
        <v xml:space="preserve"> </v>
      </c>
      <c r="Q339" s="68" t="str">
        <f>IF($L339=" "," ",(IF($M339=FALSE," ",(IF($M339&gt;0,INDEX('Bin Analysis'!$C$3:$S$10110,MATCH($L339,'Bin Analysis'!$L$3:$L$10110,0),MATCH(Q$5,'Bin Analysis'!$C$2:$S$2,0))," ")))))</f>
        <v xml:space="preserve"> </v>
      </c>
      <c r="R339" s="68" t="str">
        <f>IF($L339=" "," ",(IF($M339=FALSE," ",(IF($M339&gt;0,INDEX('Bin Analysis'!$C$3:$S$10110,MATCH($L339,'Bin Analysis'!$L$3:$L$10110,0),MATCH(R$5,'Bin Analysis'!$C$2:$S$2,0))," ")))))</f>
        <v xml:space="preserve"> </v>
      </c>
      <c r="S339" s="68" t="str">
        <f>IF($L339=" "," ",(IF($M339=FALSE," ",(IF($M339&gt;0,INDEX('Bin Analysis'!$C$3:$S$10110,MATCH($L339,'Bin Analysis'!$L$3:$L$10110,0),MATCH(S$5,'Bin Analysis'!$C$2:$S$2,0))," ")))))</f>
        <v xml:space="preserve"> </v>
      </c>
      <c r="T339" s="68" t="str">
        <f>Assignments!K338</f>
        <v/>
      </c>
      <c r="U339" s="68" t="str">
        <f>Assignments!L338</f>
        <v/>
      </c>
      <c r="V339" s="74" t="str">
        <f>Assignments!V338</f>
        <v/>
      </c>
    </row>
    <row r="340" spans="1:22" x14ac:dyDescent="0.25">
      <c r="A340" s="89" t="s">
        <v>153</v>
      </c>
      <c r="B340" s="79">
        <v>23</v>
      </c>
      <c r="C340" s="79" t="s">
        <v>160</v>
      </c>
      <c r="D340" s="79">
        <v>1.0748870500000001</v>
      </c>
      <c r="E340" s="79">
        <v>5.5523370000000002E-2</v>
      </c>
      <c r="G340" s="40" t="str">
        <f>IFERROR('Data Transformation'!M338," ")</f>
        <v xml:space="preserve"> </v>
      </c>
      <c r="L340" s="66" t="str">
        <f t="shared" si="6"/>
        <v xml:space="preserve"> </v>
      </c>
      <c r="M340" s="67" t="str">
        <f>IF(L340=" "," ",(IF($L340&gt;0,INDEX('Bin Analysis'!$C$3:$S$10110,MATCH($L340,'Bin Analysis'!$L$3:$L$10110,0),MATCH(M$5,'Bin Analysis'!$C$2:$S$2,0))," ")))</f>
        <v xml:space="preserve"> </v>
      </c>
      <c r="N340" s="68" t="str">
        <f>IF($L340=" "," ",(IF($M340=FALSE," ",(IF($M340&gt;0,INDEX('Bin Analysis'!$C$3:$S$10110,MATCH($L340,'Bin Analysis'!$L$3:$L$10110,0),MATCH(N$5,'Bin Analysis'!$C$2:$S$2,0))," ")))))</f>
        <v xml:space="preserve"> </v>
      </c>
      <c r="O340" s="68" t="str">
        <f>IF($L340=" "," ",(IF($M340=FALSE," ",(IF($M340&gt;0,INDEX('Bin Analysis'!$C$3:$S$10110,MATCH($L340,'Bin Analysis'!$L$3:$L$10110,0),MATCH(O$5,'Bin Analysis'!$C$2:$S$2,0))," ")))))</f>
        <v xml:space="preserve"> </v>
      </c>
      <c r="P340" s="68" t="str">
        <f>IF($L340=" "," ",(IF($M340=FALSE," ",(IF($M340&gt;0,INDEX('Bin Analysis'!$C$3:$S$10110,MATCH($L340,'Bin Analysis'!$L$3:$L$10110,0),MATCH(P$5,'Bin Analysis'!$C$2:$S$2,0))," ")))))</f>
        <v xml:space="preserve"> </v>
      </c>
      <c r="Q340" s="68" t="str">
        <f>IF($L340=" "," ",(IF($M340=FALSE," ",(IF($M340&gt;0,INDEX('Bin Analysis'!$C$3:$S$10110,MATCH($L340,'Bin Analysis'!$L$3:$L$10110,0),MATCH(Q$5,'Bin Analysis'!$C$2:$S$2,0))," ")))))</f>
        <v xml:space="preserve"> </v>
      </c>
      <c r="R340" s="68" t="str">
        <f>IF($L340=" "," ",(IF($M340=FALSE," ",(IF($M340&gt;0,INDEX('Bin Analysis'!$C$3:$S$10110,MATCH($L340,'Bin Analysis'!$L$3:$L$10110,0),MATCH(R$5,'Bin Analysis'!$C$2:$S$2,0))," ")))))</f>
        <v xml:space="preserve"> </v>
      </c>
      <c r="S340" s="68" t="str">
        <f>IF($L340=" "," ",(IF($M340=FALSE," ",(IF($M340&gt;0,INDEX('Bin Analysis'!$C$3:$S$10110,MATCH($L340,'Bin Analysis'!$L$3:$L$10110,0),MATCH(S$5,'Bin Analysis'!$C$2:$S$2,0))," ")))))</f>
        <v xml:space="preserve"> </v>
      </c>
      <c r="T340" s="68" t="str">
        <f>Assignments!K339</f>
        <v/>
      </c>
      <c r="U340" s="68" t="str">
        <f>Assignments!L339</f>
        <v/>
      </c>
      <c r="V340" s="74" t="str">
        <f>Assignments!V339</f>
        <v/>
      </c>
    </row>
    <row r="341" spans="1:22" x14ac:dyDescent="0.25">
      <c r="A341" s="89" t="s">
        <v>153</v>
      </c>
      <c r="B341" s="79">
        <v>23</v>
      </c>
      <c r="C341" s="79" t="s">
        <v>9</v>
      </c>
      <c r="D341" s="79">
        <v>1.1309751100000001</v>
      </c>
      <c r="E341" s="79">
        <v>6.7017309999999997E-2</v>
      </c>
      <c r="G341" s="40" t="str">
        <f>IFERROR('Data Transformation'!M339," ")</f>
        <v xml:space="preserve"> </v>
      </c>
      <c r="L341" s="66" t="str">
        <f t="shared" si="6"/>
        <v xml:space="preserve"> </v>
      </c>
      <c r="M341" s="67" t="str">
        <f>IF(L341=" "," ",(IF($L341&gt;0,INDEX('Bin Analysis'!$C$3:$S$10110,MATCH($L341,'Bin Analysis'!$L$3:$L$10110,0),MATCH(M$5,'Bin Analysis'!$C$2:$S$2,0))," ")))</f>
        <v xml:space="preserve"> </v>
      </c>
      <c r="N341" s="68" t="str">
        <f>IF($L341=" "," ",(IF($M341=FALSE," ",(IF($M341&gt;0,INDEX('Bin Analysis'!$C$3:$S$10110,MATCH($L341,'Bin Analysis'!$L$3:$L$10110,0),MATCH(N$5,'Bin Analysis'!$C$2:$S$2,0))," ")))))</f>
        <v xml:space="preserve"> </v>
      </c>
      <c r="O341" s="68" t="str">
        <f>IF($L341=" "," ",(IF($M341=FALSE," ",(IF($M341&gt;0,INDEX('Bin Analysis'!$C$3:$S$10110,MATCH($L341,'Bin Analysis'!$L$3:$L$10110,0),MATCH(O$5,'Bin Analysis'!$C$2:$S$2,0))," ")))))</f>
        <v xml:space="preserve"> </v>
      </c>
      <c r="P341" s="68" t="str">
        <f>IF($L341=" "," ",(IF($M341=FALSE," ",(IF($M341&gt;0,INDEX('Bin Analysis'!$C$3:$S$10110,MATCH($L341,'Bin Analysis'!$L$3:$L$10110,0),MATCH(P$5,'Bin Analysis'!$C$2:$S$2,0))," ")))))</f>
        <v xml:space="preserve"> </v>
      </c>
      <c r="Q341" s="68" t="str">
        <f>IF($L341=" "," ",(IF($M341=FALSE," ",(IF($M341&gt;0,INDEX('Bin Analysis'!$C$3:$S$10110,MATCH($L341,'Bin Analysis'!$L$3:$L$10110,0),MATCH(Q$5,'Bin Analysis'!$C$2:$S$2,0))," ")))))</f>
        <v xml:space="preserve"> </v>
      </c>
      <c r="R341" s="68" t="str">
        <f>IF($L341=" "," ",(IF($M341=FALSE," ",(IF($M341&gt;0,INDEX('Bin Analysis'!$C$3:$S$10110,MATCH($L341,'Bin Analysis'!$L$3:$L$10110,0),MATCH(R$5,'Bin Analysis'!$C$2:$S$2,0))," ")))))</f>
        <v xml:space="preserve"> </v>
      </c>
      <c r="S341" s="68" t="str">
        <f>IF($L341=" "," ",(IF($M341=FALSE," ",(IF($M341&gt;0,INDEX('Bin Analysis'!$C$3:$S$10110,MATCH($L341,'Bin Analysis'!$L$3:$L$10110,0),MATCH(S$5,'Bin Analysis'!$C$2:$S$2,0))," ")))))</f>
        <v xml:space="preserve"> </v>
      </c>
      <c r="T341" s="68" t="str">
        <f>Assignments!K340</f>
        <v/>
      </c>
      <c r="U341" s="68" t="str">
        <f>Assignments!L340</f>
        <v/>
      </c>
      <c r="V341" s="74" t="str">
        <f>Assignments!V340</f>
        <v/>
      </c>
    </row>
    <row r="342" spans="1:22" x14ac:dyDescent="0.25">
      <c r="A342" s="89" t="s">
        <v>146</v>
      </c>
      <c r="B342" s="79">
        <v>24</v>
      </c>
      <c r="C342" s="79" t="s">
        <v>156</v>
      </c>
      <c r="D342" s="79">
        <v>0.30038848000000001</v>
      </c>
      <c r="E342" s="79">
        <v>4.3172950000000002E-2</v>
      </c>
      <c r="G342" s="40" t="str">
        <f>IFERROR('Data Transformation'!M340," ")</f>
        <v xml:space="preserve"> </v>
      </c>
      <c r="L342" s="66" t="str">
        <f t="shared" si="6"/>
        <v xml:space="preserve"> </v>
      </c>
      <c r="M342" s="67" t="str">
        <f>IF(L342=" "," ",(IF($L342&gt;0,INDEX('Bin Analysis'!$C$3:$S$10110,MATCH($L342,'Bin Analysis'!$L$3:$L$10110,0),MATCH(M$5,'Bin Analysis'!$C$2:$S$2,0))," ")))</f>
        <v xml:space="preserve"> </v>
      </c>
      <c r="N342" s="68" t="str">
        <f>IF($L342=" "," ",(IF($M342=FALSE," ",(IF($M342&gt;0,INDEX('Bin Analysis'!$C$3:$S$10110,MATCH($L342,'Bin Analysis'!$L$3:$L$10110,0),MATCH(N$5,'Bin Analysis'!$C$2:$S$2,0))," ")))))</f>
        <v xml:space="preserve"> </v>
      </c>
      <c r="O342" s="68" t="str">
        <f>IF($L342=" "," ",(IF($M342=FALSE," ",(IF($M342&gt;0,INDEX('Bin Analysis'!$C$3:$S$10110,MATCH($L342,'Bin Analysis'!$L$3:$L$10110,0),MATCH(O$5,'Bin Analysis'!$C$2:$S$2,0))," ")))))</f>
        <v xml:space="preserve"> </v>
      </c>
      <c r="P342" s="68" t="str">
        <f>IF($L342=" "," ",(IF($M342=FALSE," ",(IF($M342&gt;0,INDEX('Bin Analysis'!$C$3:$S$10110,MATCH($L342,'Bin Analysis'!$L$3:$L$10110,0),MATCH(P$5,'Bin Analysis'!$C$2:$S$2,0))," ")))))</f>
        <v xml:space="preserve"> </v>
      </c>
      <c r="Q342" s="68" t="str">
        <f>IF($L342=" "," ",(IF($M342=FALSE," ",(IF($M342&gt;0,INDEX('Bin Analysis'!$C$3:$S$10110,MATCH($L342,'Bin Analysis'!$L$3:$L$10110,0),MATCH(Q$5,'Bin Analysis'!$C$2:$S$2,0))," ")))))</f>
        <v xml:space="preserve"> </v>
      </c>
      <c r="R342" s="68" t="str">
        <f>IF($L342=" "," ",(IF($M342=FALSE," ",(IF($M342&gt;0,INDEX('Bin Analysis'!$C$3:$S$10110,MATCH($L342,'Bin Analysis'!$L$3:$L$10110,0),MATCH(R$5,'Bin Analysis'!$C$2:$S$2,0))," ")))))</f>
        <v xml:space="preserve"> </v>
      </c>
      <c r="S342" s="68" t="str">
        <f>IF($L342=" "," ",(IF($M342=FALSE," ",(IF($M342&gt;0,INDEX('Bin Analysis'!$C$3:$S$10110,MATCH($L342,'Bin Analysis'!$L$3:$L$10110,0),MATCH(S$5,'Bin Analysis'!$C$2:$S$2,0))," ")))))</f>
        <v xml:space="preserve"> </v>
      </c>
      <c r="T342" s="68" t="str">
        <f>Assignments!K341</f>
        <v/>
      </c>
      <c r="U342" s="68" t="str">
        <f>Assignments!L341</f>
        <v/>
      </c>
      <c r="V342" s="74" t="str">
        <f>Assignments!V341</f>
        <v/>
      </c>
    </row>
    <row r="343" spans="1:22" x14ac:dyDescent="0.25">
      <c r="A343" s="89" t="s">
        <v>146</v>
      </c>
      <c r="B343" s="79">
        <v>24</v>
      </c>
      <c r="C343" s="79" t="s">
        <v>144</v>
      </c>
      <c r="D343" s="79">
        <v>0.74600290000000002</v>
      </c>
      <c r="E343" s="79">
        <v>6.9717669999999995E-2</v>
      </c>
      <c r="G343" s="40" t="str">
        <f>IFERROR('Data Transformation'!M341," ")</f>
        <v xml:space="preserve"> </v>
      </c>
      <c r="L343" s="66" t="str">
        <f t="shared" si="6"/>
        <v xml:space="preserve"> </v>
      </c>
      <c r="M343" s="67" t="str">
        <f>IF(L343=" "," ",(IF($L343&gt;0,INDEX('Bin Analysis'!$C$3:$S$10110,MATCH($L343,'Bin Analysis'!$L$3:$L$10110,0),MATCH(M$5,'Bin Analysis'!$C$2:$S$2,0))," ")))</f>
        <v xml:space="preserve"> </v>
      </c>
      <c r="N343" s="68" t="str">
        <f>IF($L343=" "," ",(IF($M343=FALSE," ",(IF($M343&gt;0,INDEX('Bin Analysis'!$C$3:$S$10110,MATCH($L343,'Bin Analysis'!$L$3:$L$10110,0),MATCH(N$5,'Bin Analysis'!$C$2:$S$2,0))," ")))))</f>
        <v xml:space="preserve"> </v>
      </c>
      <c r="O343" s="68" t="str">
        <f>IF($L343=" "," ",(IF($M343=FALSE," ",(IF($M343&gt;0,INDEX('Bin Analysis'!$C$3:$S$10110,MATCH($L343,'Bin Analysis'!$L$3:$L$10110,0),MATCH(O$5,'Bin Analysis'!$C$2:$S$2,0))," ")))))</f>
        <v xml:space="preserve"> </v>
      </c>
      <c r="P343" s="68" t="str">
        <f>IF($L343=" "," ",(IF($M343=FALSE," ",(IF($M343&gt;0,INDEX('Bin Analysis'!$C$3:$S$10110,MATCH($L343,'Bin Analysis'!$L$3:$L$10110,0),MATCH(P$5,'Bin Analysis'!$C$2:$S$2,0))," ")))))</f>
        <v xml:space="preserve"> </v>
      </c>
      <c r="Q343" s="68" t="str">
        <f>IF($L343=" "," ",(IF($M343=FALSE," ",(IF($M343&gt;0,INDEX('Bin Analysis'!$C$3:$S$10110,MATCH($L343,'Bin Analysis'!$L$3:$L$10110,0),MATCH(Q$5,'Bin Analysis'!$C$2:$S$2,0))," ")))))</f>
        <v xml:space="preserve"> </v>
      </c>
      <c r="R343" s="68" t="str">
        <f>IF($L343=" "," ",(IF($M343=FALSE," ",(IF($M343&gt;0,INDEX('Bin Analysis'!$C$3:$S$10110,MATCH($L343,'Bin Analysis'!$L$3:$L$10110,0),MATCH(R$5,'Bin Analysis'!$C$2:$S$2,0))," ")))))</f>
        <v xml:space="preserve"> </v>
      </c>
      <c r="S343" s="68" t="str">
        <f>IF($L343=" "," ",(IF($M343=FALSE," ",(IF($M343&gt;0,INDEX('Bin Analysis'!$C$3:$S$10110,MATCH($L343,'Bin Analysis'!$L$3:$L$10110,0),MATCH(S$5,'Bin Analysis'!$C$2:$S$2,0))," ")))))</f>
        <v xml:space="preserve"> </v>
      </c>
      <c r="T343" s="68" t="str">
        <f>Assignments!K342</f>
        <v/>
      </c>
      <c r="U343" s="68" t="str">
        <f>Assignments!L342</f>
        <v/>
      </c>
      <c r="V343" s="74" t="str">
        <f>Assignments!V342</f>
        <v/>
      </c>
    </row>
    <row r="344" spans="1:22" x14ac:dyDescent="0.25">
      <c r="A344" s="89" t="s">
        <v>146</v>
      </c>
      <c r="B344" s="79">
        <v>24</v>
      </c>
      <c r="C344" s="79" t="s">
        <v>160</v>
      </c>
      <c r="D344" s="79">
        <v>0.77095868000000001</v>
      </c>
      <c r="E344" s="79">
        <v>7.0923040000000007E-2</v>
      </c>
      <c r="G344" s="40" t="str">
        <f>IFERROR('Data Transformation'!M342," ")</f>
        <v xml:space="preserve"> </v>
      </c>
      <c r="L344" s="66" t="str">
        <f t="shared" si="6"/>
        <v xml:space="preserve"> </v>
      </c>
      <c r="M344" s="67" t="str">
        <f>IF(L344=" "," ",(IF($L344&gt;0,INDEX('Bin Analysis'!$C$3:$S$10110,MATCH($L344,'Bin Analysis'!$L$3:$L$10110,0),MATCH(M$5,'Bin Analysis'!$C$2:$S$2,0))," ")))</f>
        <v xml:space="preserve"> </v>
      </c>
      <c r="N344" s="68" t="str">
        <f>IF($L344=" "," ",(IF($M344=FALSE," ",(IF($M344&gt;0,INDEX('Bin Analysis'!$C$3:$S$10110,MATCH($L344,'Bin Analysis'!$L$3:$L$10110,0),MATCH(N$5,'Bin Analysis'!$C$2:$S$2,0))," ")))))</f>
        <v xml:space="preserve"> </v>
      </c>
      <c r="O344" s="68" t="str">
        <f>IF($L344=" "," ",(IF($M344=FALSE," ",(IF($M344&gt;0,INDEX('Bin Analysis'!$C$3:$S$10110,MATCH($L344,'Bin Analysis'!$L$3:$L$10110,0),MATCH(O$5,'Bin Analysis'!$C$2:$S$2,0))," ")))))</f>
        <v xml:space="preserve"> </v>
      </c>
      <c r="P344" s="68" t="str">
        <f>IF($L344=" "," ",(IF($M344=FALSE," ",(IF($M344&gt;0,INDEX('Bin Analysis'!$C$3:$S$10110,MATCH($L344,'Bin Analysis'!$L$3:$L$10110,0),MATCH(P$5,'Bin Analysis'!$C$2:$S$2,0))," ")))))</f>
        <v xml:space="preserve"> </v>
      </c>
      <c r="Q344" s="68" t="str">
        <f>IF($L344=" "," ",(IF($M344=FALSE," ",(IF($M344&gt;0,INDEX('Bin Analysis'!$C$3:$S$10110,MATCH($L344,'Bin Analysis'!$L$3:$L$10110,0),MATCH(Q$5,'Bin Analysis'!$C$2:$S$2,0))," ")))))</f>
        <v xml:space="preserve"> </v>
      </c>
      <c r="R344" s="68" t="str">
        <f>IF($L344=" "," ",(IF($M344=FALSE," ",(IF($M344&gt;0,INDEX('Bin Analysis'!$C$3:$S$10110,MATCH($L344,'Bin Analysis'!$L$3:$L$10110,0),MATCH(R$5,'Bin Analysis'!$C$2:$S$2,0))," ")))))</f>
        <v xml:space="preserve"> </v>
      </c>
      <c r="S344" s="68" t="str">
        <f>IF($L344=" "," ",(IF($M344=FALSE," ",(IF($M344&gt;0,INDEX('Bin Analysis'!$C$3:$S$10110,MATCH($L344,'Bin Analysis'!$L$3:$L$10110,0),MATCH(S$5,'Bin Analysis'!$C$2:$S$2,0))," ")))))</f>
        <v xml:space="preserve"> </v>
      </c>
      <c r="T344" s="68" t="str">
        <f>Assignments!K343</f>
        <v/>
      </c>
      <c r="U344" s="68" t="str">
        <f>Assignments!L343</f>
        <v/>
      </c>
      <c r="V344" s="74" t="str">
        <f>Assignments!V343</f>
        <v/>
      </c>
    </row>
    <row r="345" spans="1:22" x14ac:dyDescent="0.25">
      <c r="A345" s="89" t="s">
        <v>146</v>
      </c>
      <c r="B345" s="79">
        <v>24</v>
      </c>
      <c r="C345" s="79" t="s">
        <v>143</v>
      </c>
      <c r="D345" s="79">
        <v>0.81311792000000005</v>
      </c>
      <c r="E345" s="79">
        <v>7.0480490000000007E-2</v>
      </c>
      <c r="G345" s="40" t="str">
        <f>IFERROR('Data Transformation'!M343," ")</f>
        <v xml:space="preserve"> </v>
      </c>
      <c r="L345" s="66" t="str">
        <f t="shared" si="6"/>
        <v xml:space="preserve"> </v>
      </c>
      <c r="M345" s="67" t="str">
        <f>IF(L345=" "," ",(IF($L345&gt;0,INDEX('Bin Analysis'!$C$3:$S$10110,MATCH($L345,'Bin Analysis'!$L$3:$L$10110,0),MATCH(M$5,'Bin Analysis'!$C$2:$S$2,0))," ")))</f>
        <v xml:space="preserve"> </v>
      </c>
      <c r="N345" s="68" t="str">
        <f>IF($L345=" "," ",(IF($M345=FALSE," ",(IF($M345&gt;0,INDEX('Bin Analysis'!$C$3:$S$10110,MATCH($L345,'Bin Analysis'!$L$3:$L$10110,0),MATCH(N$5,'Bin Analysis'!$C$2:$S$2,0))," ")))))</f>
        <v xml:space="preserve"> </v>
      </c>
      <c r="O345" s="68" t="str">
        <f>IF($L345=" "," ",(IF($M345=FALSE," ",(IF($M345&gt;0,INDEX('Bin Analysis'!$C$3:$S$10110,MATCH($L345,'Bin Analysis'!$L$3:$L$10110,0),MATCH(O$5,'Bin Analysis'!$C$2:$S$2,0))," ")))))</f>
        <v xml:space="preserve"> </v>
      </c>
      <c r="P345" s="68" t="str">
        <f>IF($L345=" "," ",(IF($M345=FALSE," ",(IF($M345&gt;0,INDEX('Bin Analysis'!$C$3:$S$10110,MATCH($L345,'Bin Analysis'!$L$3:$L$10110,0),MATCH(P$5,'Bin Analysis'!$C$2:$S$2,0))," ")))))</f>
        <v xml:space="preserve"> </v>
      </c>
      <c r="Q345" s="68" t="str">
        <f>IF($L345=" "," ",(IF($M345=FALSE," ",(IF($M345&gt;0,INDEX('Bin Analysis'!$C$3:$S$10110,MATCH($L345,'Bin Analysis'!$L$3:$L$10110,0),MATCH(Q$5,'Bin Analysis'!$C$2:$S$2,0))," ")))))</f>
        <v xml:space="preserve"> </v>
      </c>
      <c r="R345" s="68" t="str">
        <f>IF($L345=" "," ",(IF($M345=FALSE," ",(IF($M345&gt;0,INDEX('Bin Analysis'!$C$3:$S$10110,MATCH($L345,'Bin Analysis'!$L$3:$L$10110,0),MATCH(R$5,'Bin Analysis'!$C$2:$S$2,0))," ")))))</f>
        <v xml:space="preserve"> </v>
      </c>
      <c r="S345" s="68" t="str">
        <f>IF($L345=" "," ",(IF($M345=FALSE," ",(IF($M345&gt;0,INDEX('Bin Analysis'!$C$3:$S$10110,MATCH($L345,'Bin Analysis'!$L$3:$L$10110,0),MATCH(S$5,'Bin Analysis'!$C$2:$S$2,0))," ")))))</f>
        <v xml:space="preserve"> </v>
      </c>
      <c r="T345" s="68" t="str">
        <f>Assignments!K344</f>
        <v/>
      </c>
      <c r="U345" s="68" t="str">
        <f>Assignments!L344</f>
        <v/>
      </c>
      <c r="V345" s="74" t="str">
        <f>Assignments!V344</f>
        <v/>
      </c>
    </row>
    <row r="346" spans="1:22" x14ac:dyDescent="0.25">
      <c r="A346" s="89" t="s">
        <v>146</v>
      </c>
      <c r="B346" s="79">
        <v>24</v>
      </c>
      <c r="C346" s="79" t="s">
        <v>148</v>
      </c>
      <c r="D346" s="79">
        <v>0.82031684999999999</v>
      </c>
      <c r="E346" s="79">
        <v>5.8828169999999999E-2</v>
      </c>
      <c r="G346" s="40" t="str">
        <f>IFERROR('Data Transformation'!M344," ")</f>
        <v xml:space="preserve"> </v>
      </c>
      <c r="L346" s="66" t="str">
        <f t="shared" si="6"/>
        <v xml:space="preserve"> </v>
      </c>
      <c r="M346" s="67" t="str">
        <f>IF(L346=" "," ",(IF($L346&gt;0,INDEX('Bin Analysis'!$C$3:$S$10110,MATCH($L346,'Bin Analysis'!$L$3:$L$10110,0),MATCH(M$5,'Bin Analysis'!$C$2:$S$2,0))," ")))</f>
        <v xml:space="preserve"> </v>
      </c>
      <c r="N346" s="68" t="str">
        <f>IF($L346=" "," ",(IF($M346=FALSE," ",(IF($M346&gt;0,INDEX('Bin Analysis'!$C$3:$S$10110,MATCH($L346,'Bin Analysis'!$L$3:$L$10110,0),MATCH(N$5,'Bin Analysis'!$C$2:$S$2,0))," ")))))</f>
        <v xml:space="preserve"> </v>
      </c>
      <c r="O346" s="68" t="str">
        <f>IF($L346=" "," ",(IF($M346=FALSE," ",(IF($M346&gt;0,INDEX('Bin Analysis'!$C$3:$S$10110,MATCH($L346,'Bin Analysis'!$L$3:$L$10110,0),MATCH(O$5,'Bin Analysis'!$C$2:$S$2,0))," ")))))</f>
        <v xml:space="preserve"> </v>
      </c>
      <c r="P346" s="68" t="str">
        <f>IF($L346=" "," ",(IF($M346=FALSE," ",(IF($M346&gt;0,INDEX('Bin Analysis'!$C$3:$S$10110,MATCH($L346,'Bin Analysis'!$L$3:$L$10110,0),MATCH(P$5,'Bin Analysis'!$C$2:$S$2,0))," ")))))</f>
        <v xml:space="preserve"> </v>
      </c>
      <c r="Q346" s="68" t="str">
        <f>IF($L346=" "," ",(IF($M346=FALSE," ",(IF($M346&gt;0,INDEX('Bin Analysis'!$C$3:$S$10110,MATCH($L346,'Bin Analysis'!$L$3:$L$10110,0),MATCH(Q$5,'Bin Analysis'!$C$2:$S$2,0))," ")))))</f>
        <v xml:space="preserve"> </v>
      </c>
      <c r="R346" s="68" t="str">
        <f>IF($L346=" "," ",(IF($M346=FALSE," ",(IF($M346&gt;0,INDEX('Bin Analysis'!$C$3:$S$10110,MATCH($L346,'Bin Analysis'!$L$3:$L$10110,0),MATCH(R$5,'Bin Analysis'!$C$2:$S$2,0))," ")))))</f>
        <v xml:space="preserve"> </v>
      </c>
      <c r="S346" s="68" t="str">
        <f>IF($L346=" "," ",(IF($M346=FALSE," ",(IF($M346&gt;0,INDEX('Bin Analysis'!$C$3:$S$10110,MATCH($L346,'Bin Analysis'!$L$3:$L$10110,0),MATCH(S$5,'Bin Analysis'!$C$2:$S$2,0))," ")))))</f>
        <v xml:space="preserve"> </v>
      </c>
      <c r="T346" s="68" t="str">
        <f>Assignments!K345</f>
        <v/>
      </c>
      <c r="U346" s="68" t="str">
        <f>Assignments!L345</f>
        <v/>
      </c>
      <c r="V346" s="74" t="str">
        <f>Assignments!V345</f>
        <v/>
      </c>
    </row>
    <row r="347" spans="1:22" x14ac:dyDescent="0.25">
      <c r="A347" s="89" t="s">
        <v>146</v>
      </c>
      <c r="B347" s="79">
        <v>24</v>
      </c>
      <c r="C347" s="79" t="s">
        <v>159</v>
      </c>
      <c r="D347" s="79">
        <v>0.87346734999999998</v>
      </c>
      <c r="E347" s="79">
        <v>9.5177280000000003E-2</v>
      </c>
      <c r="G347" s="40" t="str">
        <f>IFERROR('Data Transformation'!M345," ")</f>
        <v xml:space="preserve"> </v>
      </c>
      <c r="L347" s="66" t="str">
        <f t="shared" si="6"/>
        <v xml:space="preserve"> </v>
      </c>
      <c r="M347" s="67" t="str">
        <f>IF(L347=" "," ",(IF($L347&gt;0,INDEX('Bin Analysis'!$C$3:$S$10110,MATCH($L347,'Bin Analysis'!$L$3:$L$10110,0),MATCH(M$5,'Bin Analysis'!$C$2:$S$2,0))," ")))</f>
        <v xml:space="preserve"> </v>
      </c>
      <c r="N347" s="68" t="str">
        <f>IF($L347=" "," ",(IF($M347=FALSE," ",(IF($M347&gt;0,INDEX('Bin Analysis'!$C$3:$S$10110,MATCH($L347,'Bin Analysis'!$L$3:$L$10110,0),MATCH(N$5,'Bin Analysis'!$C$2:$S$2,0))," ")))))</f>
        <v xml:space="preserve"> </v>
      </c>
      <c r="O347" s="68" t="str">
        <f>IF($L347=" "," ",(IF($M347=FALSE," ",(IF($M347&gt;0,INDEX('Bin Analysis'!$C$3:$S$10110,MATCH($L347,'Bin Analysis'!$L$3:$L$10110,0),MATCH(O$5,'Bin Analysis'!$C$2:$S$2,0))," ")))))</f>
        <v xml:space="preserve"> </v>
      </c>
      <c r="P347" s="68" t="str">
        <f>IF($L347=" "," ",(IF($M347=FALSE," ",(IF($M347&gt;0,INDEX('Bin Analysis'!$C$3:$S$10110,MATCH($L347,'Bin Analysis'!$L$3:$L$10110,0),MATCH(P$5,'Bin Analysis'!$C$2:$S$2,0))," ")))))</f>
        <v xml:space="preserve"> </v>
      </c>
      <c r="Q347" s="68" t="str">
        <f>IF($L347=" "," ",(IF($M347=FALSE," ",(IF($M347&gt;0,INDEX('Bin Analysis'!$C$3:$S$10110,MATCH($L347,'Bin Analysis'!$L$3:$L$10110,0),MATCH(Q$5,'Bin Analysis'!$C$2:$S$2,0))," ")))))</f>
        <v xml:space="preserve"> </v>
      </c>
      <c r="R347" s="68" t="str">
        <f>IF($L347=" "," ",(IF($M347=FALSE," ",(IF($M347&gt;0,INDEX('Bin Analysis'!$C$3:$S$10110,MATCH($L347,'Bin Analysis'!$L$3:$L$10110,0),MATCH(R$5,'Bin Analysis'!$C$2:$S$2,0))," ")))))</f>
        <v xml:space="preserve"> </v>
      </c>
      <c r="S347" s="68" t="str">
        <f>IF($L347=" "," ",(IF($M347=FALSE," ",(IF($M347&gt;0,INDEX('Bin Analysis'!$C$3:$S$10110,MATCH($L347,'Bin Analysis'!$L$3:$L$10110,0),MATCH(S$5,'Bin Analysis'!$C$2:$S$2,0))," ")))))</f>
        <v xml:space="preserve"> </v>
      </c>
      <c r="T347" s="68" t="str">
        <f>Assignments!K346</f>
        <v/>
      </c>
      <c r="U347" s="68" t="str">
        <f>Assignments!L346</f>
        <v/>
      </c>
      <c r="V347" s="74" t="str">
        <f>Assignments!V346</f>
        <v/>
      </c>
    </row>
    <row r="348" spans="1:22" x14ac:dyDescent="0.25">
      <c r="A348" s="89" t="s">
        <v>146</v>
      </c>
      <c r="B348" s="79">
        <v>24</v>
      </c>
      <c r="C348" s="79" t="s">
        <v>151</v>
      </c>
      <c r="D348" s="79">
        <v>0.91469420999999995</v>
      </c>
      <c r="E348" s="79">
        <v>4.9810140000000003E-2</v>
      </c>
      <c r="G348" s="40" t="str">
        <f>IFERROR('Data Transformation'!M346," ")</f>
        <v xml:space="preserve"> </v>
      </c>
      <c r="L348" s="66" t="str">
        <f t="shared" si="6"/>
        <v xml:space="preserve"> </v>
      </c>
      <c r="M348" s="67" t="str">
        <f>IF(L348=" "," ",(IF($L348&gt;0,INDEX('Bin Analysis'!$C$3:$S$10110,MATCH($L348,'Bin Analysis'!$L$3:$L$10110,0),MATCH(M$5,'Bin Analysis'!$C$2:$S$2,0))," ")))</f>
        <v xml:space="preserve"> </v>
      </c>
      <c r="N348" s="68" t="str">
        <f>IF($L348=" "," ",(IF($M348=FALSE," ",(IF($M348&gt;0,INDEX('Bin Analysis'!$C$3:$S$10110,MATCH($L348,'Bin Analysis'!$L$3:$L$10110,0),MATCH(N$5,'Bin Analysis'!$C$2:$S$2,0))," ")))))</f>
        <v xml:space="preserve"> </v>
      </c>
      <c r="O348" s="68" t="str">
        <f>IF($L348=" "," ",(IF($M348=FALSE," ",(IF($M348&gt;0,INDEX('Bin Analysis'!$C$3:$S$10110,MATCH($L348,'Bin Analysis'!$L$3:$L$10110,0),MATCH(O$5,'Bin Analysis'!$C$2:$S$2,0))," ")))))</f>
        <v xml:space="preserve"> </v>
      </c>
      <c r="P348" s="68" t="str">
        <f>IF($L348=" "," ",(IF($M348=FALSE," ",(IF($M348&gt;0,INDEX('Bin Analysis'!$C$3:$S$10110,MATCH($L348,'Bin Analysis'!$L$3:$L$10110,0),MATCH(P$5,'Bin Analysis'!$C$2:$S$2,0))," ")))))</f>
        <v xml:space="preserve"> </v>
      </c>
      <c r="Q348" s="68" t="str">
        <f>IF($L348=" "," ",(IF($M348=FALSE," ",(IF($M348&gt;0,INDEX('Bin Analysis'!$C$3:$S$10110,MATCH($L348,'Bin Analysis'!$L$3:$L$10110,0),MATCH(Q$5,'Bin Analysis'!$C$2:$S$2,0))," ")))))</f>
        <v xml:space="preserve"> </v>
      </c>
      <c r="R348" s="68" t="str">
        <f>IF($L348=" "," ",(IF($M348=FALSE," ",(IF($M348&gt;0,INDEX('Bin Analysis'!$C$3:$S$10110,MATCH($L348,'Bin Analysis'!$L$3:$L$10110,0),MATCH(R$5,'Bin Analysis'!$C$2:$S$2,0))," ")))))</f>
        <v xml:space="preserve"> </v>
      </c>
      <c r="S348" s="68" t="str">
        <f>IF($L348=" "," ",(IF($M348=FALSE," ",(IF($M348&gt;0,INDEX('Bin Analysis'!$C$3:$S$10110,MATCH($L348,'Bin Analysis'!$L$3:$L$10110,0),MATCH(S$5,'Bin Analysis'!$C$2:$S$2,0))," ")))))</f>
        <v xml:space="preserve"> </v>
      </c>
      <c r="T348" s="68" t="str">
        <f>Assignments!K347</f>
        <v/>
      </c>
      <c r="U348" s="68" t="str">
        <f>Assignments!L347</f>
        <v/>
      </c>
      <c r="V348" s="74" t="str">
        <f>Assignments!V347</f>
        <v/>
      </c>
    </row>
    <row r="349" spans="1:22" x14ac:dyDescent="0.25">
      <c r="A349" s="89" t="s">
        <v>146</v>
      </c>
      <c r="B349" s="79">
        <v>24</v>
      </c>
      <c r="C349" s="79" t="s">
        <v>152</v>
      </c>
      <c r="D349" s="79">
        <v>0.93456927999999995</v>
      </c>
      <c r="E349" s="79">
        <v>4.722635E-2</v>
      </c>
      <c r="G349" s="40" t="str">
        <f>IFERROR('Data Transformation'!M347," ")</f>
        <v xml:space="preserve"> </v>
      </c>
      <c r="L349" s="66" t="str">
        <f t="shared" si="6"/>
        <v xml:space="preserve"> </v>
      </c>
      <c r="M349" s="67" t="str">
        <f>IF(L349=" "," ",(IF($L349&gt;0,INDEX('Bin Analysis'!$C$3:$S$10110,MATCH($L349,'Bin Analysis'!$L$3:$L$10110,0),MATCH(M$5,'Bin Analysis'!$C$2:$S$2,0))," ")))</f>
        <v xml:space="preserve"> </v>
      </c>
      <c r="N349" s="68" t="str">
        <f>IF($L349=" "," ",(IF($M349=FALSE," ",(IF($M349&gt;0,INDEX('Bin Analysis'!$C$3:$S$10110,MATCH($L349,'Bin Analysis'!$L$3:$L$10110,0),MATCH(N$5,'Bin Analysis'!$C$2:$S$2,0))," ")))))</f>
        <v xml:space="preserve"> </v>
      </c>
      <c r="O349" s="68" t="str">
        <f>IF($L349=" "," ",(IF($M349=FALSE," ",(IF($M349&gt;0,INDEX('Bin Analysis'!$C$3:$S$10110,MATCH($L349,'Bin Analysis'!$L$3:$L$10110,0),MATCH(O$5,'Bin Analysis'!$C$2:$S$2,0))," ")))))</f>
        <v xml:space="preserve"> </v>
      </c>
      <c r="P349" s="68" t="str">
        <f>IF($L349=" "," ",(IF($M349=FALSE," ",(IF($M349&gt;0,INDEX('Bin Analysis'!$C$3:$S$10110,MATCH($L349,'Bin Analysis'!$L$3:$L$10110,0),MATCH(P$5,'Bin Analysis'!$C$2:$S$2,0))," ")))))</f>
        <v xml:space="preserve"> </v>
      </c>
      <c r="Q349" s="68" t="str">
        <f>IF($L349=" "," ",(IF($M349=FALSE," ",(IF($M349&gt;0,INDEX('Bin Analysis'!$C$3:$S$10110,MATCH($L349,'Bin Analysis'!$L$3:$L$10110,0),MATCH(Q$5,'Bin Analysis'!$C$2:$S$2,0))," ")))))</f>
        <v xml:space="preserve"> </v>
      </c>
      <c r="R349" s="68" t="str">
        <f>IF($L349=" "," ",(IF($M349=FALSE," ",(IF($M349&gt;0,INDEX('Bin Analysis'!$C$3:$S$10110,MATCH($L349,'Bin Analysis'!$L$3:$L$10110,0),MATCH(R$5,'Bin Analysis'!$C$2:$S$2,0))," ")))))</f>
        <v xml:space="preserve"> </v>
      </c>
      <c r="S349" s="68" t="str">
        <f>IF($L349=" "," ",(IF($M349=FALSE," ",(IF($M349&gt;0,INDEX('Bin Analysis'!$C$3:$S$10110,MATCH($L349,'Bin Analysis'!$L$3:$L$10110,0),MATCH(S$5,'Bin Analysis'!$C$2:$S$2,0))," ")))))</f>
        <v xml:space="preserve"> </v>
      </c>
      <c r="T349" s="68" t="str">
        <f>Assignments!K348</f>
        <v/>
      </c>
      <c r="U349" s="68" t="str">
        <f>Assignments!L348</f>
        <v/>
      </c>
      <c r="V349" s="74" t="str">
        <f>Assignments!V348</f>
        <v/>
      </c>
    </row>
    <row r="350" spans="1:22" x14ac:dyDescent="0.25">
      <c r="A350" s="89" t="s">
        <v>146</v>
      </c>
      <c r="B350" s="79">
        <v>24</v>
      </c>
      <c r="C350" s="79" t="s">
        <v>157</v>
      </c>
      <c r="D350" s="79">
        <v>1.0098042899999999</v>
      </c>
      <c r="E350" s="79">
        <v>8.8959549999999998E-2</v>
      </c>
      <c r="G350" s="40" t="str">
        <f>IFERROR('Data Transformation'!M348," ")</f>
        <v xml:space="preserve"> </v>
      </c>
      <c r="L350" s="66" t="str">
        <f t="shared" si="6"/>
        <v xml:space="preserve"> </v>
      </c>
      <c r="M350" s="67" t="str">
        <f>IF(L350=" "," ",(IF($L350&gt;0,INDEX('Bin Analysis'!$C$3:$S$10110,MATCH($L350,'Bin Analysis'!$L$3:$L$10110,0),MATCH(M$5,'Bin Analysis'!$C$2:$S$2,0))," ")))</f>
        <v xml:space="preserve"> </v>
      </c>
      <c r="N350" s="68" t="str">
        <f>IF($L350=" "," ",(IF($M350=FALSE," ",(IF($M350&gt;0,INDEX('Bin Analysis'!$C$3:$S$10110,MATCH($L350,'Bin Analysis'!$L$3:$L$10110,0),MATCH(N$5,'Bin Analysis'!$C$2:$S$2,0))," ")))))</f>
        <v xml:space="preserve"> </v>
      </c>
      <c r="O350" s="68" t="str">
        <f>IF($L350=" "," ",(IF($M350=FALSE," ",(IF($M350&gt;0,INDEX('Bin Analysis'!$C$3:$S$10110,MATCH($L350,'Bin Analysis'!$L$3:$L$10110,0),MATCH(O$5,'Bin Analysis'!$C$2:$S$2,0))," ")))))</f>
        <v xml:space="preserve"> </v>
      </c>
      <c r="P350" s="68" t="str">
        <f>IF($L350=" "," ",(IF($M350=FALSE," ",(IF($M350&gt;0,INDEX('Bin Analysis'!$C$3:$S$10110,MATCH($L350,'Bin Analysis'!$L$3:$L$10110,0),MATCH(P$5,'Bin Analysis'!$C$2:$S$2,0))," ")))))</f>
        <v xml:space="preserve"> </v>
      </c>
      <c r="Q350" s="68" t="str">
        <f>IF($L350=" "," ",(IF($M350=FALSE," ",(IF($M350&gt;0,INDEX('Bin Analysis'!$C$3:$S$10110,MATCH($L350,'Bin Analysis'!$L$3:$L$10110,0),MATCH(Q$5,'Bin Analysis'!$C$2:$S$2,0))," ")))))</f>
        <v xml:space="preserve"> </v>
      </c>
      <c r="R350" s="68" t="str">
        <f>IF($L350=" "," ",(IF($M350=FALSE," ",(IF($M350&gt;0,INDEX('Bin Analysis'!$C$3:$S$10110,MATCH($L350,'Bin Analysis'!$L$3:$L$10110,0),MATCH(R$5,'Bin Analysis'!$C$2:$S$2,0))," ")))))</f>
        <v xml:space="preserve"> </v>
      </c>
      <c r="S350" s="68" t="str">
        <f>IF($L350=" "," ",(IF($M350=FALSE," ",(IF($M350&gt;0,INDEX('Bin Analysis'!$C$3:$S$10110,MATCH($L350,'Bin Analysis'!$L$3:$L$10110,0),MATCH(S$5,'Bin Analysis'!$C$2:$S$2,0))," ")))))</f>
        <v xml:space="preserve"> </v>
      </c>
      <c r="T350" s="68" t="str">
        <f>Assignments!K349</f>
        <v/>
      </c>
      <c r="U350" s="68" t="str">
        <f>Assignments!L349</f>
        <v/>
      </c>
      <c r="V350" s="74" t="str">
        <f>Assignments!V349</f>
        <v/>
      </c>
    </row>
    <row r="351" spans="1:22" x14ac:dyDescent="0.25">
      <c r="A351" s="89" t="s">
        <v>146</v>
      </c>
      <c r="B351" s="79">
        <v>24</v>
      </c>
      <c r="C351" s="79" t="s">
        <v>154</v>
      </c>
      <c r="D351" s="79">
        <v>1.0400268100000001</v>
      </c>
      <c r="E351" s="79">
        <v>4.7021019999999997E-2</v>
      </c>
      <c r="G351" s="40" t="str">
        <f>IFERROR('Data Transformation'!M349," ")</f>
        <v xml:space="preserve"> </v>
      </c>
      <c r="L351" s="66" t="str">
        <f t="shared" si="6"/>
        <v xml:space="preserve"> </v>
      </c>
      <c r="M351" s="67" t="str">
        <f>IF(L351=" "," ",(IF($L351&gt;0,INDEX('Bin Analysis'!$C$3:$S$10110,MATCH($L351,'Bin Analysis'!$L$3:$L$10110,0),MATCH(M$5,'Bin Analysis'!$C$2:$S$2,0))," ")))</f>
        <v xml:space="preserve"> </v>
      </c>
      <c r="N351" s="68" t="str">
        <f>IF($L351=" "," ",(IF($M351=FALSE," ",(IF($M351&gt;0,INDEX('Bin Analysis'!$C$3:$S$10110,MATCH($L351,'Bin Analysis'!$L$3:$L$10110,0),MATCH(N$5,'Bin Analysis'!$C$2:$S$2,0))," ")))))</f>
        <v xml:space="preserve"> </v>
      </c>
      <c r="O351" s="68" t="str">
        <f>IF($L351=" "," ",(IF($M351=FALSE," ",(IF($M351&gt;0,INDEX('Bin Analysis'!$C$3:$S$10110,MATCH($L351,'Bin Analysis'!$L$3:$L$10110,0),MATCH(O$5,'Bin Analysis'!$C$2:$S$2,0))," ")))))</f>
        <v xml:space="preserve"> </v>
      </c>
      <c r="P351" s="68" t="str">
        <f>IF($L351=" "," ",(IF($M351=FALSE," ",(IF($M351&gt;0,INDEX('Bin Analysis'!$C$3:$S$10110,MATCH($L351,'Bin Analysis'!$L$3:$L$10110,0),MATCH(P$5,'Bin Analysis'!$C$2:$S$2,0))," ")))))</f>
        <v xml:space="preserve"> </v>
      </c>
      <c r="Q351" s="68" t="str">
        <f>IF($L351=" "," ",(IF($M351=FALSE," ",(IF($M351&gt;0,INDEX('Bin Analysis'!$C$3:$S$10110,MATCH($L351,'Bin Analysis'!$L$3:$L$10110,0),MATCH(Q$5,'Bin Analysis'!$C$2:$S$2,0))," ")))))</f>
        <v xml:space="preserve"> </v>
      </c>
      <c r="R351" s="68" t="str">
        <f>IF($L351=" "," ",(IF($M351=FALSE," ",(IF($M351&gt;0,INDEX('Bin Analysis'!$C$3:$S$10110,MATCH($L351,'Bin Analysis'!$L$3:$L$10110,0),MATCH(R$5,'Bin Analysis'!$C$2:$S$2,0))," ")))))</f>
        <v xml:space="preserve"> </v>
      </c>
      <c r="S351" s="68" t="str">
        <f>IF($L351=" "," ",(IF($M351=FALSE," ",(IF($M351&gt;0,INDEX('Bin Analysis'!$C$3:$S$10110,MATCH($L351,'Bin Analysis'!$L$3:$L$10110,0),MATCH(S$5,'Bin Analysis'!$C$2:$S$2,0))," ")))))</f>
        <v xml:space="preserve"> </v>
      </c>
      <c r="T351" s="68" t="str">
        <f>Assignments!K350</f>
        <v/>
      </c>
      <c r="U351" s="68" t="str">
        <f>Assignments!L350</f>
        <v/>
      </c>
      <c r="V351" s="74" t="str">
        <f>Assignments!V350</f>
        <v/>
      </c>
    </row>
    <row r="352" spans="1:22" x14ac:dyDescent="0.25">
      <c r="A352" s="89" t="s">
        <v>146</v>
      </c>
      <c r="B352" s="79">
        <v>24</v>
      </c>
      <c r="C352" s="79" t="s">
        <v>149</v>
      </c>
      <c r="D352" s="79">
        <v>1.0412515200000001</v>
      </c>
      <c r="E352" s="79">
        <v>7.2143819999999997E-2</v>
      </c>
      <c r="G352" s="40" t="str">
        <f>IFERROR('Data Transformation'!M350," ")</f>
        <v xml:space="preserve"> </v>
      </c>
      <c r="L352" s="66" t="str">
        <f t="shared" si="6"/>
        <v xml:space="preserve"> </v>
      </c>
      <c r="M352" s="67" t="str">
        <f>IF(L352=" "," ",(IF($L352&gt;0,INDEX('Bin Analysis'!$C$3:$S$10110,MATCH($L352,'Bin Analysis'!$L$3:$L$10110,0),MATCH(M$5,'Bin Analysis'!$C$2:$S$2,0))," ")))</f>
        <v xml:space="preserve"> </v>
      </c>
      <c r="N352" s="68" t="str">
        <f>IF($L352=" "," ",(IF($M352=FALSE," ",(IF($M352&gt;0,INDEX('Bin Analysis'!$C$3:$S$10110,MATCH($L352,'Bin Analysis'!$L$3:$L$10110,0),MATCH(N$5,'Bin Analysis'!$C$2:$S$2,0))," ")))))</f>
        <v xml:space="preserve"> </v>
      </c>
      <c r="O352" s="68" t="str">
        <f>IF($L352=" "," ",(IF($M352=FALSE," ",(IF($M352&gt;0,INDEX('Bin Analysis'!$C$3:$S$10110,MATCH($L352,'Bin Analysis'!$L$3:$L$10110,0),MATCH(O$5,'Bin Analysis'!$C$2:$S$2,0))," ")))))</f>
        <v xml:space="preserve"> </v>
      </c>
      <c r="P352" s="68" t="str">
        <f>IF($L352=" "," ",(IF($M352=FALSE," ",(IF($M352&gt;0,INDEX('Bin Analysis'!$C$3:$S$10110,MATCH($L352,'Bin Analysis'!$L$3:$L$10110,0),MATCH(P$5,'Bin Analysis'!$C$2:$S$2,0))," ")))))</f>
        <v xml:space="preserve"> </v>
      </c>
      <c r="Q352" s="68" t="str">
        <f>IF($L352=" "," ",(IF($M352=FALSE," ",(IF($M352&gt;0,INDEX('Bin Analysis'!$C$3:$S$10110,MATCH($L352,'Bin Analysis'!$L$3:$L$10110,0),MATCH(Q$5,'Bin Analysis'!$C$2:$S$2,0))," ")))))</f>
        <v xml:space="preserve"> </v>
      </c>
      <c r="R352" s="68" t="str">
        <f>IF($L352=" "," ",(IF($M352=FALSE," ",(IF($M352&gt;0,INDEX('Bin Analysis'!$C$3:$S$10110,MATCH($L352,'Bin Analysis'!$L$3:$L$10110,0),MATCH(R$5,'Bin Analysis'!$C$2:$S$2,0))," ")))))</f>
        <v xml:space="preserve"> </v>
      </c>
      <c r="S352" s="68" t="str">
        <f>IF($L352=" "," ",(IF($M352=FALSE," ",(IF($M352&gt;0,INDEX('Bin Analysis'!$C$3:$S$10110,MATCH($L352,'Bin Analysis'!$L$3:$L$10110,0),MATCH(S$5,'Bin Analysis'!$C$2:$S$2,0))," ")))))</f>
        <v xml:space="preserve"> </v>
      </c>
      <c r="T352" s="68" t="str">
        <f>Assignments!K351</f>
        <v/>
      </c>
      <c r="U352" s="68" t="str">
        <f>Assignments!L351</f>
        <v/>
      </c>
      <c r="V352" s="74" t="str">
        <f>Assignments!V351</f>
        <v/>
      </c>
    </row>
    <row r="353" spans="1:22" x14ac:dyDescent="0.25">
      <c r="A353" s="89" t="s">
        <v>146</v>
      </c>
      <c r="B353" s="79">
        <v>24</v>
      </c>
      <c r="C353" s="79" t="s">
        <v>9</v>
      </c>
      <c r="D353" s="79">
        <v>1.0780370399999999</v>
      </c>
      <c r="E353" s="79">
        <v>5.2266149999999997E-2</v>
      </c>
      <c r="G353" s="40" t="str">
        <f>IFERROR('Data Transformation'!M351," ")</f>
        <v xml:space="preserve"> </v>
      </c>
      <c r="L353" s="66" t="str">
        <f t="shared" si="6"/>
        <v xml:space="preserve"> </v>
      </c>
      <c r="M353" s="67" t="str">
        <f>IF(L353=" "," ",(IF($L353&gt;0,INDEX('Bin Analysis'!$C$3:$S$10110,MATCH($L353,'Bin Analysis'!$L$3:$L$10110,0),MATCH(M$5,'Bin Analysis'!$C$2:$S$2,0))," ")))</f>
        <v xml:space="preserve"> </v>
      </c>
      <c r="N353" s="68" t="str">
        <f>IF($L353=" "," ",(IF($M353=FALSE," ",(IF($M353&gt;0,INDEX('Bin Analysis'!$C$3:$S$10110,MATCH($L353,'Bin Analysis'!$L$3:$L$10110,0),MATCH(N$5,'Bin Analysis'!$C$2:$S$2,0))," ")))))</f>
        <v xml:space="preserve"> </v>
      </c>
      <c r="O353" s="68" t="str">
        <f>IF($L353=" "," ",(IF($M353=FALSE," ",(IF($M353&gt;0,INDEX('Bin Analysis'!$C$3:$S$10110,MATCH($L353,'Bin Analysis'!$L$3:$L$10110,0),MATCH(O$5,'Bin Analysis'!$C$2:$S$2,0))," ")))))</f>
        <v xml:space="preserve"> </v>
      </c>
      <c r="P353" s="68" t="str">
        <f>IF($L353=" "," ",(IF($M353=FALSE," ",(IF($M353&gt;0,INDEX('Bin Analysis'!$C$3:$S$10110,MATCH($L353,'Bin Analysis'!$L$3:$L$10110,0),MATCH(P$5,'Bin Analysis'!$C$2:$S$2,0))," ")))))</f>
        <v xml:space="preserve"> </v>
      </c>
      <c r="Q353" s="68" t="str">
        <f>IF($L353=" "," ",(IF($M353=FALSE," ",(IF($M353&gt;0,INDEX('Bin Analysis'!$C$3:$S$10110,MATCH($L353,'Bin Analysis'!$L$3:$L$10110,0),MATCH(Q$5,'Bin Analysis'!$C$2:$S$2,0))," ")))))</f>
        <v xml:space="preserve"> </v>
      </c>
      <c r="R353" s="68" t="str">
        <f>IF($L353=" "," ",(IF($M353=FALSE," ",(IF($M353&gt;0,INDEX('Bin Analysis'!$C$3:$S$10110,MATCH($L353,'Bin Analysis'!$L$3:$L$10110,0),MATCH(R$5,'Bin Analysis'!$C$2:$S$2,0))," ")))))</f>
        <v xml:space="preserve"> </v>
      </c>
      <c r="S353" s="68" t="str">
        <f>IF($L353=" "," ",(IF($M353=FALSE," ",(IF($M353&gt;0,INDEX('Bin Analysis'!$C$3:$S$10110,MATCH($L353,'Bin Analysis'!$L$3:$L$10110,0),MATCH(S$5,'Bin Analysis'!$C$2:$S$2,0))," ")))))</f>
        <v xml:space="preserve"> </v>
      </c>
      <c r="T353" s="68" t="str">
        <f>Assignments!K352</f>
        <v/>
      </c>
      <c r="U353" s="68" t="str">
        <f>Assignments!L352</f>
        <v/>
      </c>
      <c r="V353" s="74" t="str">
        <f>Assignments!V352</f>
        <v/>
      </c>
    </row>
    <row r="354" spans="1:22" x14ac:dyDescent="0.25">
      <c r="A354" s="89" t="s">
        <v>153</v>
      </c>
      <c r="B354" s="79">
        <v>25</v>
      </c>
      <c r="C354" s="79" t="s">
        <v>156</v>
      </c>
      <c r="D354" s="79">
        <v>0.31004721000000002</v>
      </c>
      <c r="E354" s="79">
        <v>5.8996350000000003E-2</v>
      </c>
      <c r="G354" s="40" t="str">
        <f>IFERROR('Data Transformation'!M352," ")</f>
        <v xml:space="preserve"> </v>
      </c>
      <c r="L354" s="66" t="str">
        <f t="shared" si="6"/>
        <v xml:space="preserve"> </v>
      </c>
      <c r="M354" s="67" t="str">
        <f>IF(L354=" "," ",(IF($L354&gt;0,INDEX('Bin Analysis'!$C$3:$S$10110,MATCH($L354,'Bin Analysis'!$L$3:$L$10110,0),MATCH(M$5,'Bin Analysis'!$C$2:$S$2,0))," ")))</f>
        <v xml:space="preserve"> </v>
      </c>
      <c r="N354" s="68" t="str">
        <f>IF($L354=" "," ",(IF($M354=FALSE," ",(IF($M354&gt;0,INDEX('Bin Analysis'!$C$3:$S$10110,MATCH($L354,'Bin Analysis'!$L$3:$L$10110,0),MATCH(N$5,'Bin Analysis'!$C$2:$S$2,0))," ")))))</f>
        <v xml:space="preserve"> </v>
      </c>
      <c r="O354" s="68" t="str">
        <f>IF($L354=" "," ",(IF($M354=FALSE," ",(IF($M354&gt;0,INDEX('Bin Analysis'!$C$3:$S$10110,MATCH($L354,'Bin Analysis'!$L$3:$L$10110,0),MATCH(O$5,'Bin Analysis'!$C$2:$S$2,0))," ")))))</f>
        <v xml:space="preserve"> </v>
      </c>
      <c r="P354" s="68" t="str">
        <f>IF($L354=" "," ",(IF($M354=FALSE," ",(IF($M354&gt;0,INDEX('Bin Analysis'!$C$3:$S$10110,MATCH($L354,'Bin Analysis'!$L$3:$L$10110,0),MATCH(P$5,'Bin Analysis'!$C$2:$S$2,0))," ")))))</f>
        <v xml:space="preserve"> </v>
      </c>
      <c r="Q354" s="68" t="str">
        <f>IF($L354=" "," ",(IF($M354=FALSE," ",(IF($M354&gt;0,INDEX('Bin Analysis'!$C$3:$S$10110,MATCH($L354,'Bin Analysis'!$L$3:$L$10110,0),MATCH(Q$5,'Bin Analysis'!$C$2:$S$2,0))," ")))))</f>
        <v xml:space="preserve"> </v>
      </c>
      <c r="R354" s="68" t="str">
        <f>IF($L354=" "," ",(IF($M354=FALSE," ",(IF($M354&gt;0,INDEX('Bin Analysis'!$C$3:$S$10110,MATCH($L354,'Bin Analysis'!$L$3:$L$10110,0),MATCH(R$5,'Bin Analysis'!$C$2:$S$2,0))," ")))))</f>
        <v xml:space="preserve"> </v>
      </c>
      <c r="S354" s="68" t="str">
        <f>IF($L354=" "," ",(IF($M354=FALSE," ",(IF($M354&gt;0,INDEX('Bin Analysis'!$C$3:$S$10110,MATCH($L354,'Bin Analysis'!$L$3:$L$10110,0),MATCH(S$5,'Bin Analysis'!$C$2:$S$2,0))," ")))))</f>
        <v xml:space="preserve"> </v>
      </c>
      <c r="T354" s="68" t="str">
        <f>Assignments!K353</f>
        <v/>
      </c>
      <c r="U354" s="68" t="str">
        <f>Assignments!L353</f>
        <v/>
      </c>
      <c r="V354" s="74" t="str">
        <f>Assignments!V353</f>
        <v/>
      </c>
    </row>
    <row r="355" spans="1:22" x14ac:dyDescent="0.25">
      <c r="A355" s="89" t="s">
        <v>153</v>
      </c>
      <c r="B355" s="79">
        <v>25</v>
      </c>
      <c r="C355" s="79" t="s">
        <v>149</v>
      </c>
      <c r="D355" s="79">
        <v>0.60665745000000004</v>
      </c>
      <c r="E355" s="79">
        <v>9.0597579999999997E-2</v>
      </c>
      <c r="G355" s="40" t="str">
        <f>IFERROR('Data Transformation'!M353," ")</f>
        <v xml:space="preserve"> </v>
      </c>
      <c r="L355" s="66" t="str">
        <f t="shared" si="6"/>
        <v xml:space="preserve"> </v>
      </c>
      <c r="M355" s="67" t="str">
        <f>IF(L355=" "," ",(IF($L355&gt;0,INDEX('Bin Analysis'!$C$3:$S$10110,MATCH($L355,'Bin Analysis'!$L$3:$L$10110,0),MATCH(M$5,'Bin Analysis'!$C$2:$S$2,0))," ")))</f>
        <v xml:space="preserve"> </v>
      </c>
      <c r="N355" s="68" t="str">
        <f>IF($L355=" "," ",(IF($M355=FALSE," ",(IF($M355&gt;0,INDEX('Bin Analysis'!$C$3:$S$10110,MATCH($L355,'Bin Analysis'!$L$3:$L$10110,0),MATCH(N$5,'Bin Analysis'!$C$2:$S$2,0))," ")))))</f>
        <v xml:space="preserve"> </v>
      </c>
      <c r="O355" s="68" t="str">
        <f>IF($L355=" "," ",(IF($M355=FALSE," ",(IF($M355&gt;0,INDEX('Bin Analysis'!$C$3:$S$10110,MATCH($L355,'Bin Analysis'!$L$3:$L$10110,0),MATCH(O$5,'Bin Analysis'!$C$2:$S$2,0))," ")))))</f>
        <v xml:space="preserve"> </v>
      </c>
      <c r="P355" s="68" t="str">
        <f>IF($L355=" "," ",(IF($M355=FALSE," ",(IF($M355&gt;0,INDEX('Bin Analysis'!$C$3:$S$10110,MATCH($L355,'Bin Analysis'!$L$3:$L$10110,0),MATCH(P$5,'Bin Analysis'!$C$2:$S$2,0))," ")))))</f>
        <v xml:space="preserve"> </v>
      </c>
      <c r="Q355" s="68" t="str">
        <f>IF($L355=" "," ",(IF($M355=FALSE," ",(IF($M355&gt;0,INDEX('Bin Analysis'!$C$3:$S$10110,MATCH($L355,'Bin Analysis'!$L$3:$L$10110,0),MATCH(Q$5,'Bin Analysis'!$C$2:$S$2,0))," ")))))</f>
        <v xml:space="preserve"> </v>
      </c>
      <c r="R355" s="68" t="str">
        <f>IF($L355=" "," ",(IF($M355=FALSE," ",(IF($M355&gt;0,INDEX('Bin Analysis'!$C$3:$S$10110,MATCH($L355,'Bin Analysis'!$L$3:$L$10110,0),MATCH(R$5,'Bin Analysis'!$C$2:$S$2,0))," ")))))</f>
        <v xml:space="preserve"> </v>
      </c>
      <c r="S355" s="68" t="str">
        <f>IF($L355=" "," ",(IF($M355=FALSE," ",(IF($M355&gt;0,INDEX('Bin Analysis'!$C$3:$S$10110,MATCH($L355,'Bin Analysis'!$L$3:$L$10110,0),MATCH(S$5,'Bin Analysis'!$C$2:$S$2,0))," ")))))</f>
        <v xml:space="preserve"> </v>
      </c>
      <c r="T355" s="68" t="str">
        <f>Assignments!K354</f>
        <v/>
      </c>
      <c r="U355" s="68" t="str">
        <f>Assignments!L354</f>
        <v/>
      </c>
      <c r="V355" s="75" t="str">
        <f>Assignments!V354</f>
        <v/>
      </c>
    </row>
    <row r="356" spans="1:22" ht="16.5" thickBot="1" x14ac:dyDescent="0.3">
      <c r="A356" s="89" t="s">
        <v>153</v>
      </c>
      <c r="B356" s="79">
        <v>25</v>
      </c>
      <c r="C356" s="79" t="s">
        <v>151</v>
      </c>
      <c r="D356" s="79">
        <v>0.79866808</v>
      </c>
      <c r="E356" s="79">
        <v>4.944552E-2</v>
      </c>
      <c r="G356" s="40" t="str">
        <f>IFERROR('Data Transformation'!M354," ")</f>
        <v xml:space="preserve"> </v>
      </c>
      <c r="L356" s="69" t="str">
        <f t="shared" si="6"/>
        <v xml:space="preserve"> </v>
      </c>
      <c r="M356" s="70" t="str">
        <f>IF(L356=" "," ",(IF($L356&gt;0,INDEX('Bin Analysis'!$C$3:$S$10110,MATCH($L356,'Bin Analysis'!$L$3:$L$10110,0),MATCH(M$5,'Bin Analysis'!$C$2:$S$2,0))," ")))</f>
        <v xml:space="preserve"> </v>
      </c>
      <c r="N356" s="71" t="str">
        <f>IF($L356=" "," ",(IF($M356=FALSE," ",(IF($M356&gt;0,INDEX('Bin Analysis'!$C$3:$S$10110,MATCH($L356,'Bin Analysis'!$L$3:$L$10110,0),MATCH(N$5,'Bin Analysis'!$C$2:$S$2,0))," ")))))</f>
        <v xml:space="preserve"> </v>
      </c>
      <c r="O356" s="71" t="str">
        <f>IF($L356=" "," ",(IF($M356=FALSE," ",(IF($M356&gt;0,INDEX('Bin Analysis'!$C$3:$S$10110,MATCH($L356,'Bin Analysis'!$L$3:$L$10110,0),MATCH(O$5,'Bin Analysis'!$C$2:$S$2,0))," ")))))</f>
        <v xml:space="preserve"> </v>
      </c>
      <c r="P356" s="71" t="str">
        <f>IF($L356=" "," ",(IF($M356=FALSE," ",(IF($M356&gt;0,INDEX('Bin Analysis'!$C$3:$S$10110,MATCH($L356,'Bin Analysis'!$L$3:$L$10110,0),MATCH(P$5,'Bin Analysis'!$C$2:$S$2,0))," ")))))</f>
        <v xml:space="preserve"> </v>
      </c>
      <c r="Q356" s="71" t="str">
        <f>IF($L356=" "," ",(IF($M356=FALSE," ",(IF($M356&gt;0,INDEX('Bin Analysis'!$C$3:$S$10110,MATCH($L356,'Bin Analysis'!$L$3:$L$10110,0),MATCH(Q$5,'Bin Analysis'!$C$2:$S$2,0))," ")))))</f>
        <v xml:space="preserve"> </v>
      </c>
      <c r="R356" s="71" t="str">
        <f>IF($L356=" "," ",(IF($M356=FALSE," ",(IF($M356&gt;0,INDEX('Bin Analysis'!$C$3:$S$10110,MATCH($L356,'Bin Analysis'!$L$3:$L$10110,0),MATCH(R$5,'Bin Analysis'!$C$2:$S$2,0))," ")))))</f>
        <v xml:space="preserve"> </v>
      </c>
      <c r="S356" s="71" t="str">
        <f>IF($L356=" "," ",(IF($M356=FALSE," ",(IF($M356&gt;0,INDEX('Bin Analysis'!$C$3:$S$10110,MATCH($L356,'Bin Analysis'!$L$3:$L$10110,0),MATCH(S$5,'Bin Analysis'!$C$2:$S$2,0))," ")))))</f>
        <v xml:space="preserve"> </v>
      </c>
      <c r="T356" s="71" t="str">
        <f>Assignments!K355</f>
        <v/>
      </c>
      <c r="U356" s="71" t="str">
        <f>Assignments!L355</f>
        <v/>
      </c>
      <c r="V356" s="76"/>
    </row>
    <row r="357" spans="1:22" x14ac:dyDescent="0.25">
      <c r="A357" s="89" t="s">
        <v>153</v>
      </c>
      <c r="B357" s="79">
        <v>25</v>
      </c>
      <c r="C357" s="79" t="s">
        <v>152</v>
      </c>
      <c r="D357" s="79">
        <v>0.84642594000000004</v>
      </c>
      <c r="E357" s="79">
        <v>8.4206699999999995E-2</v>
      </c>
      <c r="G357" s="41" t="str">
        <f>IFERROR('Data Transformation'!M355," ")</f>
        <v xml:space="preserve"> </v>
      </c>
    </row>
    <row r="358" spans="1:22" x14ac:dyDescent="0.25">
      <c r="A358" s="89" t="s">
        <v>153</v>
      </c>
      <c r="B358" s="79">
        <v>25</v>
      </c>
      <c r="C358" s="79" t="s">
        <v>146</v>
      </c>
      <c r="D358" s="79">
        <v>0.90925995000000004</v>
      </c>
      <c r="E358" s="79">
        <v>8.1463889999999997E-2</v>
      </c>
    </row>
    <row r="359" spans="1:22" x14ac:dyDescent="0.25">
      <c r="A359" s="89" t="s">
        <v>153</v>
      </c>
      <c r="B359" s="79">
        <v>25</v>
      </c>
      <c r="C359" s="79" t="s">
        <v>144</v>
      </c>
      <c r="D359" s="79">
        <v>0.92688661000000006</v>
      </c>
      <c r="E359" s="79">
        <v>4.5998120000000003E-2</v>
      </c>
    </row>
    <row r="360" spans="1:22" x14ac:dyDescent="0.25">
      <c r="A360" s="89" t="s">
        <v>153</v>
      </c>
      <c r="B360" s="79">
        <v>25</v>
      </c>
      <c r="C360" s="79" t="s">
        <v>148</v>
      </c>
      <c r="D360" s="79">
        <v>0.96755332000000005</v>
      </c>
      <c r="E360" s="79">
        <v>7.1844320000000003E-2</v>
      </c>
    </row>
    <row r="361" spans="1:22" x14ac:dyDescent="0.25">
      <c r="A361" s="89" t="s">
        <v>153</v>
      </c>
      <c r="B361" s="79">
        <v>25</v>
      </c>
      <c r="C361" s="79" t="s">
        <v>155</v>
      </c>
      <c r="D361" s="79">
        <v>0.97024257999999997</v>
      </c>
      <c r="E361" s="79">
        <v>6.9985400000000003E-2</v>
      </c>
    </row>
    <row r="362" spans="1:22" x14ac:dyDescent="0.25">
      <c r="A362" s="89" t="s">
        <v>153</v>
      </c>
      <c r="B362" s="79">
        <v>25</v>
      </c>
      <c r="C362" s="79" t="s">
        <v>147</v>
      </c>
      <c r="D362" s="79">
        <v>0.98299185</v>
      </c>
      <c r="E362" s="79">
        <v>4.3425800000000001E-2</v>
      </c>
    </row>
    <row r="363" spans="1:22" x14ac:dyDescent="0.25">
      <c r="A363" s="89" t="s">
        <v>153</v>
      </c>
      <c r="B363" s="79">
        <v>25</v>
      </c>
      <c r="C363" s="79" t="s">
        <v>160</v>
      </c>
      <c r="D363" s="79">
        <v>1.03882188</v>
      </c>
      <c r="E363" s="79">
        <v>7.2374830000000001E-2</v>
      </c>
    </row>
    <row r="364" spans="1:22" x14ac:dyDescent="0.25">
      <c r="A364" s="89" t="s">
        <v>153</v>
      </c>
      <c r="B364" s="79">
        <v>25</v>
      </c>
      <c r="C364" s="79" t="s">
        <v>9</v>
      </c>
      <c r="D364" s="79">
        <v>1.0881079899999999</v>
      </c>
      <c r="E364" s="79">
        <v>9.7104109999999993E-2</v>
      </c>
    </row>
    <row r="365" spans="1:22" x14ac:dyDescent="0.25">
      <c r="A365" s="89" t="s">
        <v>154</v>
      </c>
      <c r="B365" s="79">
        <v>26</v>
      </c>
      <c r="C365" s="79" t="s">
        <v>159</v>
      </c>
      <c r="D365" s="79">
        <v>0.59334003999999996</v>
      </c>
      <c r="E365" s="79">
        <v>4.262121E-2</v>
      </c>
    </row>
    <row r="366" spans="1:22" x14ac:dyDescent="0.25">
      <c r="A366" s="89" t="s">
        <v>154</v>
      </c>
      <c r="B366" s="79">
        <v>26</v>
      </c>
      <c r="C366" s="79" t="s">
        <v>155</v>
      </c>
      <c r="D366" s="79">
        <v>0.72401884000000005</v>
      </c>
      <c r="E366" s="79">
        <v>4.747055E-2</v>
      </c>
    </row>
    <row r="367" spans="1:22" x14ac:dyDescent="0.25">
      <c r="A367" s="89" t="s">
        <v>154</v>
      </c>
      <c r="B367" s="79">
        <v>26</v>
      </c>
      <c r="C367" s="79" t="s">
        <v>146</v>
      </c>
      <c r="D367" s="79">
        <v>0.72513954000000003</v>
      </c>
      <c r="E367" s="79">
        <v>4.1609930000000003E-2</v>
      </c>
    </row>
    <row r="368" spans="1:22" x14ac:dyDescent="0.25">
      <c r="A368" s="89" t="s">
        <v>154</v>
      </c>
      <c r="B368" s="79">
        <v>26</v>
      </c>
      <c r="C368" s="79" t="s">
        <v>144</v>
      </c>
      <c r="D368" s="79">
        <v>0.74263657000000005</v>
      </c>
      <c r="E368" s="79">
        <v>6.1284690000000003E-2</v>
      </c>
    </row>
    <row r="369" spans="1:5" x14ac:dyDescent="0.25">
      <c r="A369" s="89" t="s">
        <v>154</v>
      </c>
      <c r="B369" s="79">
        <v>26</v>
      </c>
      <c r="C369" s="79" t="s">
        <v>152</v>
      </c>
      <c r="D369" s="79">
        <v>0.79039037999999995</v>
      </c>
      <c r="E369" s="79">
        <v>5.0253029999999997E-2</v>
      </c>
    </row>
    <row r="370" spans="1:5" x14ac:dyDescent="0.25">
      <c r="A370" s="89" t="s">
        <v>154</v>
      </c>
      <c r="B370" s="79">
        <v>26</v>
      </c>
      <c r="C370" s="79" t="s">
        <v>151</v>
      </c>
      <c r="D370" s="79">
        <v>0.82591532000000001</v>
      </c>
      <c r="E370" s="79">
        <v>7.6435879999999998E-2</v>
      </c>
    </row>
    <row r="371" spans="1:5" x14ac:dyDescent="0.25">
      <c r="A371" s="89" t="s">
        <v>154</v>
      </c>
      <c r="B371" s="79">
        <v>26</v>
      </c>
      <c r="C371" s="79" t="s">
        <v>156</v>
      </c>
      <c r="D371" s="79">
        <v>0.88322034999999999</v>
      </c>
      <c r="E371" s="79">
        <v>8.2676799999999995E-2</v>
      </c>
    </row>
    <row r="372" spans="1:5" x14ac:dyDescent="0.25">
      <c r="A372" s="89" t="s">
        <v>154</v>
      </c>
      <c r="B372" s="79">
        <v>26</v>
      </c>
      <c r="C372" s="79" t="s">
        <v>147</v>
      </c>
      <c r="D372" s="79">
        <v>0.91352283000000001</v>
      </c>
      <c r="E372" s="79">
        <v>4.027331E-2</v>
      </c>
    </row>
    <row r="373" spans="1:5" x14ac:dyDescent="0.25">
      <c r="A373" s="89" t="s">
        <v>154</v>
      </c>
      <c r="B373" s="79">
        <v>26</v>
      </c>
      <c r="C373" s="79" t="s">
        <v>9</v>
      </c>
      <c r="D373" s="79">
        <v>0.95445177000000003</v>
      </c>
      <c r="E373" s="79">
        <v>5.0297840000000003E-2</v>
      </c>
    </row>
    <row r="374" spans="1:5" x14ac:dyDescent="0.25">
      <c r="A374" s="89" t="s">
        <v>154</v>
      </c>
      <c r="B374" s="79">
        <v>26</v>
      </c>
      <c r="C374" s="79" t="s">
        <v>148</v>
      </c>
      <c r="D374" s="79">
        <v>1.0153872900000001</v>
      </c>
      <c r="E374" s="79">
        <v>8.8463650000000005E-2</v>
      </c>
    </row>
    <row r="375" spans="1:5" x14ac:dyDescent="0.25">
      <c r="A375" s="89" t="s">
        <v>154</v>
      </c>
      <c r="B375" s="79">
        <v>26</v>
      </c>
      <c r="C375" s="79" t="s">
        <v>157</v>
      </c>
      <c r="D375" s="79">
        <v>1.10801588</v>
      </c>
      <c r="E375" s="79">
        <v>7.0360140000000002E-2</v>
      </c>
    </row>
    <row r="376" spans="1:5" x14ac:dyDescent="0.25">
      <c r="A376" s="89" t="s">
        <v>144</v>
      </c>
      <c r="B376" s="79">
        <v>27</v>
      </c>
      <c r="C376" s="79" t="s">
        <v>159</v>
      </c>
      <c r="D376" s="79">
        <v>0.14428669999999999</v>
      </c>
      <c r="E376" s="79">
        <v>6.0108519999999999E-2</v>
      </c>
    </row>
    <row r="377" spans="1:5" x14ac:dyDescent="0.25">
      <c r="A377" s="89" t="s">
        <v>144</v>
      </c>
      <c r="B377" s="79">
        <v>27</v>
      </c>
      <c r="C377" s="79" t="s">
        <v>148</v>
      </c>
      <c r="D377" s="79">
        <v>0.18933757000000001</v>
      </c>
      <c r="E377" s="79">
        <v>3.982786E-2</v>
      </c>
    </row>
    <row r="378" spans="1:5" x14ac:dyDescent="0.25">
      <c r="A378" s="89" t="s">
        <v>144</v>
      </c>
      <c r="B378" s="79">
        <v>27</v>
      </c>
      <c r="C378" s="79" t="s">
        <v>9</v>
      </c>
      <c r="D378" s="79">
        <v>0.25351077</v>
      </c>
      <c r="E378" s="79">
        <v>4.3002989999999998E-2</v>
      </c>
    </row>
    <row r="379" spans="1:5" x14ac:dyDescent="0.25">
      <c r="A379" s="89" t="s">
        <v>144</v>
      </c>
      <c r="B379" s="79">
        <v>27</v>
      </c>
      <c r="C379" s="79" t="s">
        <v>158</v>
      </c>
      <c r="D379" s="79">
        <v>0.25644748000000001</v>
      </c>
      <c r="E379" s="79">
        <v>8.1732719999999995E-2</v>
      </c>
    </row>
    <row r="380" spans="1:5" x14ac:dyDescent="0.25">
      <c r="A380" s="89" t="s">
        <v>144</v>
      </c>
      <c r="B380" s="79">
        <v>27</v>
      </c>
      <c r="C380" s="79" t="s">
        <v>154</v>
      </c>
      <c r="D380" s="79">
        <v>0.25900661000000003</v>
      </c>
      <c r="E380" s="79">
        <v>5.4817959999999999E-2</v>
      </c>
    </row>
    <row r="381" spans="1:5" x14ac:dyDescent="0.25">
      <c r="A381" s="89" t="s">
        <v>144</v>
      </c>
      <c r="B381" s="79">
        <v>27</v>
      </c>
      <c r="C381" s="79" t="s">
        <v>145</v>
      </c>
      <c r="D381" s="79">
        <v>0.2590519</v>
      </c>
      <c r="E381" s="79">
        <v>6.9287870000000001E-2</v>
      </c>
    </row>
    <row r="382" spans="1:5" x14ac:dyDescent="0.25">
      <c r="A382" s="89" t="s">
        <v>144</v>
      </c>
      <c r="B382" s="79">
        <v>27</v>
      </c>
      <c r="C382" s="79" t="s">
        <v>152</v>
      </c>
      <c r="D382" s="79">
        <v>0.26533865000000001</v>
      </c>
      <c r="E382" s="79">
        <v>5.971949E-2</v>
      </c>
    </row>
    <row r="383" spans="1:5" x14ac:dyDescent="0.25">
      <c r="A383" s="89" t="s">
        <v>144</v>
      </c>
      <c r="B383" s="79">
        <v>27</v>
      </c>
      <c r="C383" s="79" t="s">
        <v>155</v>
      </c>
      <c r="D383" s="79">
        <v>0.27769079000000002</v>
      </c>
      <c r="E383" s="79">
        <v>5.6116569999999998E-2</v>
      </c>
    </row>
    <row r="384" spans="1:5" x14ac:dyDescent="0.25">
      <c r="A384" s="89" t="s">
        <v>144</v>
      </c>
      <c r="B384" s="79">
        <v>27</v>
      </c>
      <c r="C384" s="79" t="s">
        <v>147</v>
      </c>
      <c r="D384" s="79">
        <v>0.30419611000000002</v>
      </c>
      <c r="E384" s="79">
        <v>7.4613769999999996E-2</v>
      </c>
    </row>
    <row r="385" spans="1:5" x14ac:dyDescent="0.25">
      <c r="A385" s="89" t="s">
        <v>144</v>
      </c>
      <c r="B385" s="79">
        <v>27</v>
      </c>
      <c r="C385" s="79" t="s">
        <v>146</v>
      </c>
      <c r="D385" s="79">
        <v>0.36589263999999999</v>
      </c>
      <c r="E385" s="79">
        <v>6.6227949999999994E-2</v>
      </c>
    </row>
    <row r="386" spans="1:5" x14ac:dyDescent="0.25">
      <c r="A386" s="89" t="s">
        <v>159</v>
      </c>
      <c r="B386" s="79">
        <v>28</v>
      </c>
      <c r="C386" s="79" t="s">
        <v>154</v>
      </c>
      <c r="D386" s="79">
        <v>0.14566462999999999</v>
      </c>
      <c r="E386" s="79">
        <v>6.6979730000000001E-2</v>
      </c>
    </row>
    <row r="387" spans="1:5" x14ac:dyDescent="0.25">
      <c r="A387" s="89" t="s">
        <v>159</v>
      </c>
      <c r="B387" s="79">
        <v>28</v>
      </c>
      <c r="C387" s="79" t="s">
        <v>147</v>
      </c>
      <c r="D387" s="79">
        <v>0.18254128</v>
      </c>
      <c r="E387" s="79">
        <v>7.7614719999999998E-2</v>
      </c>
    </row>
    <row r="388" spans="1:5" x14ac:dyDescent="0.25">
      <c r="A388" s="89" t="s">
        <v>159</v>
      </c>
      <c r="B388" s="79">
        <v>28</v>
      </c>
      <c r="C388" s="79" t="s">
        <v>156</v>
      </c>
      <c r="D388" s="79">
        <v>0.19367641999999999</v>
      </c>
      <c r="E388" s="79">
        <v>7.3822529999999997E-2</v>
      </c>
    </row>
    <row r="389" spans="1:5" x14ac:dyDescent="0.25">
      <c r="A389" s="89" t="s">
        <v>159</v>
      </c>
      <c r="B389" s="79">
        <v>28</v>
      </c>
      <c r="C389" s="79" t="s">
        <v>148</v>
      </c>
      <c r="D389" s="79">
        <v>0.31042850999999999</v>
      </c>
      <c r="E389" s="79">
        <v>4.0659239999999999E-2</v>
      </c>
    </row>
    <row r="390" spans="1:5" x14ac:dyDescent="0.25">
      <c r="A390" s="89" t="s">
        <v>159</v>
      </c>
      <c r="B390" s="79">
        <v>28</v>
      </c>
      <c r="C390" s="79" t="s">
        <v>152</v>
      </c>
      <c r="D390" s="79">
        <v>0.36205755000000001</v>
      </c>
      <c r="E390" s="79">
        <v>6.8666489999999997E-2</v>
      </c>
    </row>
    <row r="391" spans="1:5" x14ac:dyDescent="0.25">
      <c r="A391" s="89" t="s">
        <v>159</v>
      </c>
      <c r="B391" s="79">
        <v>28</v>
      </c>
      <c r="C391" s="79" t="s">
        <v>155</v>
      </c>
      <c r="D391" s="79">
        <v>0.57380151000000001</v>
      </c>
      <c r="E391" s="79">
        <v>4.5197029999999999E-2</v>
      </c>
    </row>
    <row r="392" spans="1:5" x14ac:dyDescent="0.25">
      <c r="A392" s="89" t="s">
        <v>159</v>
      </c>
      <c r="B392" s="79">
        <v>28</v>
      </c>
      <c r="C392" s="79" t="s">
        <v>9</v>
      </c>
      <c r="D392" s="79">
        <v>0.58122207000000004</v>
      </c>
      <c r="E392" s="79">
        <v>3.2127059999999999E-2</v>
      </c>
    </row>
    <row r="393" spans="1:5" x14ac:dyDescent="0.25">
      <c r="A393" s="89" t="s">
        <v>159</v>
      </c>
      <c r="B393" s="79">
        <v>28</v>
      </c>
      <c r="C393" s="79" t="s">
        <v>151</v>
      </c>
      <c r="D393" s="79">
        <v>0.59880226999999997</v>
      </c>
      <c r="E393" s="79">
        <v>3.3639189999999999E-2</v>
      </c>
    </row>
    <row r="394" spans="1:5" x14ac:dyDescent="0.25">
      <c r="A394" s="89" t="s">
        <v>159</v>
      </c>
      <c r="B394" s="79">
        <v>28</v>
      </c>
      <c r="C394" s="79" t="s">
        <v>145</v>
      </c>
      <c r="D394" s="79">
        <v>0.62552764999999999</v>
      </c>
      <c r="E394" s="79">
        <v>5.3135269999999998E-2</v>
      </c>
    </row>
    <row r="395" spans="1:5" x14ac:dyDescent="0.25">
      <c r="A395" s="89" t="s">
        <v>159</v>
      </c>
      <c r="B395" s="79">
        <v>28</v>
      </c>
      <c r="C395" s="79" t="s">
        <v>150</v>
      </c>
      <c r="D395" s="79">
        <v>0.67069758000000002</v>
      </c>
      <c r="E395" s="79">
        <v>5.8474320000000003E-2</v>
      </c>
    </row>
    <row r="396" spans="1:5" x14ac:dyDescent="0.25">
      <c r="A396" s="89" t="s">
        <v>159</v>
      </c>
      <c r="B396" s="79">
        <v>28</v>
      </c>
      <c r="C396" s="79" t="s">
        <v>146</v>
      </c>
      <c r="D396" s="79">
        <v>0.67918840000000003</v>
      </c>
      <c r="E396" s="79">
        <v>4.2481419999999999E-2</v>
      </c>
    </row>
    <row r="397" spans="1:5" x14ac:dyDescent="0.25">
      <c r="A397" s="89" t="s">
        <v>159</v>
      </c>
      <c r="B397" s="79">
        <v>28</v>
      </c>
      <c r="C397" s="79" t="s">
        <v>143</v>
      </c>
      <c r="D397" s="79">
        <v>0.71206343999999999</v>
      </c>
      <c r="E397" s="79">
        <v>6.7450889999999999E-2</v>
      </c>
    </row>
    <row r="398" spans="1:5" x14ac:dyDescent="0.25">
      <c r="A398" s="89" t="s">
        <v>159</v>
      </c>
      <c r="B398" s="79">
        <v>28</v>
      </c>
      <c r="C398" s="79" t="s">
        <v>158</v>
      </c>
      <c r="D398" s="79">
        <v>0.71307034999999996</v>
      </c>
      <c r="E398" s="79">
        <v>5.486452E-2</v>
      </c>
    </row>
    <row r="399" spans="1:5" x14ac:dyDescent="0.25">
      <c r="A399" s="89" t="s">
        <v>159</v>
      </c>
      <c r="B399" s="79">
        <v>28</v>
      </c>
      <c r="C399" s="79" t="s">
        <v>149</v>
      </c>
      <c r="D399" s="79">
        <v>0.76384881000000004</v>
      </c>
      <c r="E399" s="79">
        <v>7.298019E-2</v>
      </c>
    </row>
    <row r="400" spans="1:5" x14ac:dyDescent="0.25">
      <c r="A400" s="89" t="s">
        <v>159</v>
      </c>
      <c r="B400" s="79">
        <v>28</v>
      </c>
      <c r="C400" s="79" t="s">
        <v>144</v>
      </c>
      <c r="D400" s="79">
        <v>0.78696763000000003</v>
      </c>
      <c r="E400" s="79">
        <v>4.4599060000000003E-2</v>
      </c>
    </row>
    <row r="401" spans="1:5" x14ac:dyDescent="0.25">
      <c r="A401" s="89" t="s">
        <v>150</v>
      </c>
      <c r="B401" s="79">
        <v>29</v>
      </c>
      <c r="C401" s="79" t="s">
        <v>156</v>
      </c>
      <c r="D401" s="79">
        <v>0.47051356999999999</v>
      </c>
      <c r="E401" s="79">
        <v>5.3773410000000001E-2</v>
      </c>
    </row>
    <row r="402" spans="1:5" x14ac:dyDescent="0.25">
      <c r="A402" s="89" t="s">
        <v>150</v>
      </c>
      <c r="B402" s="79">
        <v>29</v>
      </c>
      <c r="C402" s="79" t="s">
        <v>149</v>
      </c>
      <c r="D402" s="79">
        <v>0.51680577999999999</v>
      </c>
      <c r="E402" s="79">
        <v>5.1093630000000001E-2</v>
      </c>
    </row>
    <row r="403" spans="1:5" x14ac:dyDescent="0.25">
      <c r="A403" s="89" t="s">
        <v>150</v>
      </c>
      <c r="B403" s="79">
        <v>29</v>
      </c>
      <c r="C403" s="79" t="s">
        <v>159</v>
      </c>
      <c r="D403" s="79">
        <v>0.91901319000000004</v>
      </c>
      <c r="E403" s="79">
        <v>8.2186700000000001E-2</v>
      </c>
    </row>
    <row r="404" spans="1:5" x14ac:dyDescent="0.25">
      <c r="A404" s="89" t="s">
        <v>150</v>
      </c>
      <c r="B404" s="79">
        <v>29</v>
      </c>
      <c r="C404" s="79" t="s">
        <v>148</v>
      </c>
      <c r="D404" s="79">
        <v>0.94540619000000004</v>
      </c>
      <c r="E404" s="79">
        <v>3.6747589999999997E-2</v>
      </c>
    </row>
    <row r="405" spans="1:5" x14ac:dyDescent="0.25">
      <c r="A405" s="89" t="s">
        <v>150</v>
      </c>
      <c r="B405" s="79">
        <v>29</v>
      </c>
      <c r="C405" s="79" t="s">
        <v>158</v>
      </c>
      <c r="D405" s="79">
        <v>0.94606798000000003</v>
      </c>
      <c r="E405" s="79">
        <v>4.868977E-2</v>
      </c>
    </row>
    <row r="406" spans="1:5" x14ac:dyDescent="0.25">
      <c r="A406" s="89" t="s">
        <v>150</v>
      </c>
      <c r="B406" s="79">
        <v>29</v>
      </c>
      <c r="C406" s="79" t="s">
        <v>9</v>
      </c>
      <c r="D406" s="79">
        <v>0.96567554</v>
      </c>
      <c r="E406" s="79">
        <v>7.2231829999999997E-2</v>
      </c>
    </row>
    <row r="407" spans="1:5" x14ac:dyDescent="0.25">
      <c r="A407" s="89" t="s">
        <v>150</v>
      </c>
      <c r="B407" s="79">
        <v>29</v>
      </c>
      <c r="C407" s="79" t="s">
        <v>151</v>
      </c>
      <c r="D407" s="79">
        <v>0.98028932000000002</v>
      </c>
      <c r="E407" s="79">
        <v>4.0835459999999997E-2</v>
      </c>
    </row>
    <row r="408" spans="1:5" x14ac:dyDescent="0.25">
      <c r="A408" s="89" t="s">
        <v>150</v>
      </c>
      <c r="B408" s="79">
        <v>29</v>
      </c>
      <c r="C408" s="79" t="s">
        <v>155</v>
      </c>
      <c r="D408" s="79">
        <v>0.98826164999999999</v>
      </c>
      <c r="E408" s="79">
        <v>9.9634249999999994E-2</v>
      </c>
    </row>
    <row r="409" spans="1:5" x14ac:dyDescent="0.25">
      <c r="A409" s="89" t="s">
        <v>150</v>
      </c>
      <c r="B409" s="79">
        <v>29</v>
      </c>
      <c r="C409" s="79" t="s">
        <v>145</v>
      </c>
      <c r="D409" s="79">
        <v>0.99420529000000002</v>
      </c>
      <c r="E409" s="79">
        <v>5.3956999999999998E-2</v>
      </c>
    </row>
    <row r="410" spans="1:5" x14ac:dyDescent="0.25">
      <c r="A410" s="89" t="s">
        <v>150</v>
      </c>
      <c r="B410" s="79">
        <v>29</v>
      </c>
      <c r="C410" s="79" t="s">
        <v>154</v>
      </c>
      <c r="D410" s="79">
        <v>1.00639094</v>
      </c>
      <c r="E410" s="79">
        <v>9.4154009999999996E-2</v>
      </c>
    </row>
    <row r="411" spans="1:5" x14ac:dyDescent="0.25">
      <c r="A411" s="89" t="s">
        <v>150</v>
      </c>
      <c r="B411" s="79">
        <v>29</v>
      </c>
      <c r="C411" s="79" t="s">
        <v>142</v>
      </c>
      <c r="D411" s="79">
        <v>1.0207004200000001</v>
      </c>
      <c r="E411" s="79">
        <v>5.6748130000000001E-2</v>
      </c>
    </row>
    <row r="412" spans="1:5" x14ac:dyDescent="0.25">
      <c r="A412" s="89" t="s">
        <v>150</v>
      </c>
      <c r="B412" s="79">
        <v>29</v>
      </c>
      <c r="C412" s="79" t="s">
        <v>146</v>
      </c>
      <c r="D412" s="79">
        <v>1.02129862</v>
      </c>
      <c r="E412" s="79">
        <v>5.0462260000000002E-2</v>
      </c>
    </row>
    <row r="413" spans="1:5" x14ac:dyDescent="0.25">
      <c r="A413" s="89" t="s">
        <v>150</v>
      </c>
      <c r="B413" s="79">
        <v>30</v>
      </c>
      <c r="C413" s="79" t="s">
        <v>156</v>
      </c>
      <c r="D413" s="79">
        <v>0.30116261999999999</v>
      </c>
      <c r="E413" s="79">
        <v>7.8457289999999999E-2</v>
      </c>
    </row>
    <row r="414" spans="1:5" x14ac:dyDescent="0.25">
      <c r="A414" s="89" t="s">
        <v>150</v>
      </c>
      <c r="B414" s="79">
        <v>30</v>
      </c>
      <c r="C414" s="79" t="s">
        <v>159</v>
      </c>
      <c r="D414" s="79">
        <v>0.42565871999999999</v>
      </c>
      <c r="E414" s="79">
        <v>8.1830299999999995E-2</v>
      </c>
    </row>
    <row r="415" spans="1:5" x14ac:dyDescent="0.25">
      <c r="A415" s="89" t="s">
        <v>150</v>
      </c>
      <c r="B415" s="79">
        <v>30</v>
      </c>
      <c r="C415" s="79" t="s">
        <v>142</v>
      </c>
      <c r="D415" s="79">
        <v>0.66916160000000002</v>
      </c>
      <c r="E415" s="79">
        <v>5.208869E-2</v>
      </c>
    </row>
    <row r="416" spans="1:5" x14ac:dyDescent="0.25">
      <c r="A416" s="89" t="s">
        <v>150</v>
      </c>
      <c r="B416" s="79">
        <v>30</v>
      </c>
      <c r="C416" s="79" t="s">
        <v>155</v>
      </c>
      <c r="D416" s="79">
        <v>0.91005619999999998</v>
      </c>
      <c r="E416" s="79">
        <v>4.726205E-2</v>
      </c>
    </row>
    <row r="417" spans="1:5" x14ac:dyDescent="0.25">
      <c r="A417" s="89" t="s">
        <v>150</v>
      </c>
      <c r="B417" s="79">
        <v>30</v>
      </c>
      <c r="C417" s="79" t="s">
        <v>152</v>
      </c>
      <c r="D417" s="79">
        <v>0.91748194000000005</v>
      </c>
      <c r="E417" s="79">
        <v>4.3350800000000002E-2</v>
      </c>
    </row>
    <row r="418" spans="1:5" x14ac:dyDescent="0.25">
      <c r="A418" s="89" t="s">
        <v>150</v>
      </c>
      <c r="B418" s="79">
        <v>30</v>
      </c>
      <c r="C418" s="79" t="s">
        <v>160</v>
      </c>
      <c r="D418" s="79">
        <v>0.93575043999999996</v>
      </c>
      <c r="E418" s="79">
        <v>6.8336830000000001E-2</v>
      </c>
    </row>
    <row r="419" spans="1:5" x14ac:dyDescent="0.25">
      <c r="A419" s="89" t="s">
        <v>150</v>
      </c>
      <c r="B419" s="79">
        <v>30</v>
      </c>
      <c r="C419" s="79" t="s">
        <v>149</v>
      </c>
      <c r="D419" s="79">
        <v>0.94868883999999998</v>
      </c>
      <c r="E419" s="79">
        <v>5.2110139999999999E-2</v>
      </c>
    </row>
    <row r="420" spans="1:5" x14ac:dyDescent="0.25">
      <c r="A420" s="89" t="s">
        <v>150</v>
      </c>
      <c r="B420" s="79">
        <v>30</v>
      </c>
      <c r="C420" s="79" t="s">
        <v>153</v>
      </c>
      <c r="D420" s="79">
        <v>0.96712580000000004</v>
      </c>
      <c r="E420" s="79">
        <v>6.4071420000000004E-2</v>
      </c>
    </row>
    <row r="421" spans="1:5" x14ac:dyDescent="0.25">
      <c r="A421" s="89" t="s">
        <v>150</v>
      </c>
      <c r="B421" s="79">
        <v>30</v>
      </c>
      <c r="C421" s="79" t="s">
        <v>143</v>
      </c>
      <c r="D421" s="79">
        <v>0.97361706000000003</v>
      </c>
      <c r="E421" s="79">
        <v>8.1529400000000002E-2</v>
      </c>
    </row>
    <row r="422" spans="1:5" x14ac:dyDescent="0.25">
      <c r="A422" s="89" t="s">
        <v>150</v>
      </c>
      <c r="B422" s="79">
        <v>30</v>
      </c>
      <c r="C422" s="79" t="s">
        <v>146</v>
      </c>
      <c r="D422" s="79">
        <v>0.99037491</v>
      </c>
      <c r="E422" s="79">
        <v>4.164971E-2</v>
      </c>
    </row>
    <row r="423" spans="1:5" x14ac:dyDescent="0.25">
      <c r="A423" s="89" t="s">
        <v>150</v>
      </c>
      <c r="B423" s="79">
        <v>30</v>
      </c>
      <c r="C423" s="79" t="s">
        <v>157</v>
      </c>
      <c r="D423" s="79">
        <v>0.99590586000000003</v>
      </c>
      <c r="E423" s="79">
        <v>4.2435420000000001E-2</v>
      </c>
    </row>
    <row r="424" spans="1:5" x14ac:dyDescent="0.25">
      <c r="A424" s="89" t="s">
        <v>150</v>
      </c>
      <c r="B424" s="79">
        <v>30</v>
      </c>
      <c r="C424" s="79" t="s">
        <v>154</v>
      </c>
      <c r="D424" s="79">
        <v>0.99890257999999998</v>
      </c>
      <c r="E424" s="79">
        <v>5.1157759999999997E-2</v>
      </c>
    </row>
    <row r="425" spans="1:5" x14ac:dyDescent="0.25">
      <c r="A425" s="89" t="s">
        <v>150</v>
      </c>
      <c r="B425" s="79">
        <v>30</v>
      </c>
      <c r="C425" s="79" t="s">
        <v>144</v>
      </c>
      <c r="D425" s="79">
        <v>1.01404578</v>
      </c>
      <c r="E425" s="79">
        <v>4.4790499999999997E-2</v>
      </c>
    </row>
    <row r="426" spans="1:5" x14ac:dyDescent="0.25">
      <c r="A426" s="89" t="s">
        <v>150</v>
      </c>
      <c r="B426" s="79">
        <v>30</v>
      </c>
      <c r="C426" s="79" t="s">
        <v>151</v>
      </c>
      <c r="D426" s="79">
        <v>1.0189206399999999</v>
      </c>
      <c r="E426" s="79">
        <v>3.3503230000000002E-2</v>
      </c>
    </row>
    <row r="427" spans="1:5" x14ac:dyDescent="0.25">
      <c r="A427" s="89" t="s">
        <v>150</v>
      </c>
      <c r="B427" s="79">
        <v>30</v>
      </c>
      <c r="C427" s="79" t="s">
        <v>9</v>
      </c>
      <c r="D427" s="79">
        <v>1.0228767400000001</v>
      </c>
      <c r="E427" s="79">
        <v>4.5727579999999997E-2</v>
      </c>
    </row>
    <row r="428" spans="1:5" x14ac:dyDescent="0.25">
      <c r="A428" s="89" t="s">
        <v>150</v>
      </c>
      <c r="B428" s="79">
        <v>30</v>
      </c>
      <c r="C428" s="79" t="s">
        <v>147</v>
      </c>
      <c r="D428" s="79">
        <v>1.03203786</v>
      </c>
      <c r="E428" s="79">
        <v>6.6692710000000002E-2</v>
      </c>
    </row>
    <row r="429" spans="1:5" x14ac:dyDescent="0.25">
      <c r="A429" s="89" t="s">
        <v>150</v>
      </c>
      <c r="B429" s="79">
        <v>30</v>
      </c>
      <c r="C429" s="79" t="s">
        <v>148</v>
      </c>
      <c r="D429" s="79">
        <v>1.1016059199999999</v>
      </c>
      <c r="E429" s="79">
        <v>7.0590799999999995E-2</v>
      </c>
    </row>
    <row r="430" spans="1:5" x14ac:dyDescent="0.25">
      <c r="A430" s="89" t="s">
        <v>149</v>
      </c>
      <c r="B430" s="79">
        <v>31</v>
      </c>
      <c r="C430" s="79" t="s">
        <v>156</v>
      </c>
      <c r="D430" s="79">
        <v>0.28231826999999998</v>
      </c>
      <c r="E430" s="79">
        <v>7.6961150000000006E-2</v>
      </c>
    </row>
    <row r="431" spans="1:5" x14ac:dyDescent="0.25">
      <c r="A431" s="89" t="s">
        <v>149</v>
      </c>
      <c r="B431" s="79">
        <v>31</v>
      </c>
      <c r="C431" s="79" t="s">
        <v>159</v>
      </c>
      <c r="D431" s="79">
        <v>0.42292555999999998</v>
      </c>
      <c r="E431" s="79">
        <v>4.00048E-2</v>
      </c>
    </row>
    <row r="432" spans="1:5" x14ac:dyDescent="0.25">
      <c r="A432" s="89" t="s">
        <v>149</v>
      </c>
      <c r="B432" s="79">
        <v>31</v>
      </c>
      <c r="C432" s="79" t="s">
        <v>9</v>
      </c>
      <c r="D432" s="79">
        <v>0.48437327000000002</v>
      </c>
      <c r="E432" s="79">
        <v>5.6885129999999999E-2</v>
      </c>
    </row>
    <row r="433" spans="1:5" x14ac:dyDescent="0.25">
      <c r="A433" s="89" t="s">
        <v>149</v>
      </c>
      <c r="B433" s="79">
        <v>31</v>
      </c>
      <c r="C433" s="79" t="s">
        <v>152</v>
      </c>
      <c r="D433" s="79">
        <v>0.52939473000000004</v>
      </c>
      <c r="E433" s="79">
        <v>8.3736859999999996E-2</v>
      </c>
    </row>
    <row r="434" spans="1:5" x14ac:dyDescent="0.25">
      <c r="A434" s="89" t="s">
        <v>149</v>
      </c>
      <c r="B434" s="79">
        <v>31</v>
      </c>
      <c r="C434" s="79" t="s">
        <v>146</v>
      </c>
      <c r="D434" s="79">
        <v>0.55169973999999999</v>
      </c>
      <c r="E434" s="79">
        <v>4.654602E-2</v>
      </c>
    </row>
    <row r="435" spans="1:5" x14ac:dyDescent="0.25">
      <c r="A435" s="89" t="s">
        <v>149</v>
      </c>
      <c r="B435" s="79">
        <v>31</v>
      </c>
      <c r="C435" s="79" t="s">
        <v>144</v>
      </c>
      <c r="D435" s="79">
        <v>0.66592382000000006</v>
      </c>
      <c r="E435" s="79">
        <v>6.4212829999999999E-2</v>
      </c>
    </row>
    <row r="436" spans="1:5" x14ac:dyDescent="0.25">
      <c r="A436" s="89" t="s">
        <v>149</v>
      </c>
      <c r="B436" s="79">
        <v>31</v>
      </c>
      <c r="C436" s="79" t="s">
        <v>150</v>
      </c>
      <c r="D436" s="79">
        <v>0.75659997000000001</v>
      </c>
      <c r="E436" s="79">
        <v>9.9714300000000006E-2</v>
      </c>
    </row>
    <row r="437" spans="1:5" x14ac:dyDescent="0.25">
      <c r="A437" s="89" t="s">
        <v>149</v>
      </c>
      <c r="B437" s="79">
        <v>31</v>
      </c>
      <c r="C437" s="79" t="s">
        <v>148</v>
      </c>
      <c r="D437" s="79">
        <v>0.88190588000000003</v>
      </c>
      <c r="E437" s="79">
        <v>8.9446479999999995E-2</v>
      </c>
    </row>
    <row r="438" spans="1:5" x14ac:dyDescent="0.25">
      <c r="A438" s="89" t="s">
        <v>149</v>
      </c>
      <c r="B438" s="79">
        <v>31</v>
      </c>
      <c r="C438" s="79" t="s">
        <v>151</v>
      </c>
      <c r="D438" s="79">
        <v>0.92569619999999997</v>
      </c>
      <c r="E438" s="79">
        <v>3.4740939999999998E-2</v>
      </c>
    </row>
    <row r="439" spans="1:5" x14ac:dyDescent="0.25">
      <c r="A439" s="89" t="s">
        <v>149</v>
      </c>
      <c r="B439" s="79">
        <v>31</v>
      </c>
      <c r="C439" s="79" t="s">
        <v>160</v>
      </c>
      <c r="D439" s="79">
        <v>0.92953465000000002</v>
      </c>
      <c r="E439" s="79">
        <v>9.7837930000000004E-2</v>
      </c>
    </row>
    <row r="440" spans="1:5" x14ac:dyDescent="0.25">
      <c r="A440" s="89" t="s">
        <v>149</v>
      </c>
      <c r="B440" s="79">
        <v>31</v>
      </c>
      <c r="C440" s="79" t="s">
        <v>147</v>
      </c>
      <c r="D440" s="79">
        <v>0.93108628999999998</v>
      </c>
      <c r="E440" s="79">
        <v>6.1487029999999998E-2</v>
      </c>
    </row>
    <row r="441" spans="1:5" x14ac:dyDescent="0.25">
      <c r="A441" s="89" t="s">
        <v>149</v>
      </c>
      <c r="B441" s="79">
        <v>31</v>
      </c>
      <c r="C441" s="79" t="s">
        <v>154</v>
      </c>
      <c r="D441" s="79">
        <v>0.94722070000000003</v>
      </c>
      <c r="E441" s="79">
        <v>6.2269860000000003E-2</v>
      </c>
    </row>
    <row r="442" spans="1:5" x14ac:dyDescent="0.25">
      <c r="A442" s="89" t="s">
        <v>159</v>
      </c>
      <c r="B442" s="79">
        <v>32</v>
      </c>
      <c r="C442" s="79" t="s">
        <v>153</v>
      </c>
      <c r="D442" s="79">
        <v>0.10256484</v>
      </c>
      <c r="E442" s="79">
        <v>5.3465119999999998E-2</v>
      </c>
    </row>
    <row r="443" spans="1:5" x14ac:dyDescent="0.25">
      <c r="A443" s="89" t="s">
        <v>159</v>
      </c>
      <c r="B443" s="79">
        <v>32</v>
      </c>
      <c r="C443" s="79" t="s">
        <v>158</v>
      </c>
      <c r="D443" s="79">
        <v>0.12212363</v>
      </c>
      <c r="E443" s="79">
        <v>6.6228209999999996E-2</v>
      </c>
    </row>
    <row r="444" spans="1:5" x14ac:dyDescent="0.25">
      <c r="A444" s="89" t="s">
        <v>159</v>
      </c>
      <c r="B444" s="79">
        <v>32</v>
      </c>
      <c r="C444" s="79" t="s">
        <v>155</v>
      </c>
      <c r="D444" s="79">
        <v>0.14115245000000001</v>
      </c>
      <c r="E444" s="79">
        <v>9.0883130000000006E-2</v>
      </c>
    </row>
    <row r="445" spans="1:5" x14ac:dyDescent="0.25">
      <c r="A445" s="89" t="s">
        <v>159</v>
      </c>
      <c r="B445" s="79">
        <v>32</v>
      </c>
      <c r="C445" s="79" t="s">
        <v>154</v>
      </c>
      <c r="D445" s="79">
        <v>0.17326720000000001</v>
      </c>
      <c r="E445" s="79">
        <v>6.8237580000000006E-2</v>
      </c>
    </row>
    <row r="446" spans="1:5" x14ac:dyDescent="0.25">
      <c r="A446" s="89" t="s">
        <v>159</v>
      </c>
      <c r="B446" s="79">
        <v>32</v>
      </c>
      <c r="C446" s="79" t="s">
        <v>150</v>
      </c>
      <c r="D446" s="79">
        <v>0.17387446000000001</v>
      </c>
      <c r="E446" s="79">
        <v>6.4527970000000004E-2</v>
      </c>
    </row>
    <row r="447" spans="1:5" x14ac:dyDescent="0.25">
      <c r="A447" s="89" t="s">
        <v>159</v>
      </c>
      <c r="B447" s="79">
        <v>32</v>
      </c>
      <c r="C447" s="79" t="s">
        <v>151</v>
      </c>
      <c r="D447" s="79">
        <v>0.18075066000000001</v>
      </c>
      <c r="E447" s="79">
        <v>5.4624390000000002E-2</v>
      </c>
    </row>
    <row r="448" spans="1:5" x14ac:dyDescent="0.25">
      <c r="A448" s="89" t="s">
        <v>159</v>
      </c>
      <c r="B448" s="79">
        <v>32</v>
      </c>
      <c r="C448" s="79" t="s">
        <v>157</v>
      </c>
      <c r="D448" s="79">
        <v>0.18157993</v>
      </c>
      <c r="E448" s="79">
        <v>6.9832580000000005E-2</v>
      </c>
    </row>
    <row r="449" spans="1:5" x14ac:dyDescent="0.25">
      <c r="A449" s="89" t="s">
        <v>159</v>
      </c>
      <c r="B449" s="79">
        <v>32</v>
      </c>
      <c r="C449" s="79" t="s">
        <v>149</v>
      </c>
      <c r="D449" s="79">
        <v>0.19198267999999999</v>
      </c>
      <c r="E449" s="79">
        <v>4.7065040000000002E-2</v>
      </c>
    </row>
    <row r="450" spans="1:5" x14ac:dyDescent="0.25">
      <c r="A450" s="89" t="s">
        <v>159</v>
      </c>
      <c r="B450" s="79">
        <v>32</v>
      </c>
      <c r="C450" s="79" t="s">
        <v>145</v>
      </c>
      <c r="D450" s="79">
        <v>0.21416731999999999</v>
      </c>
      <c r="E450" s="79">
        <v>0.11460909</v>
      </c>
    </row>
    <row r="451" spans="1:5" x14ac:dyDescent="0.25">
      <c r="A451" s="89" t="s">
        <v>159</v>
      </c>
      <c r="B451" s="79">
        <v>32</v>
      </c>
      <c r="C451" s="79" t="s">
        <v>146</v>
      </c>
      <c r="D451" s="79">
        <v>0.21436239000000001</v>
      </c>
      <c r="E451" s="79">
        <v>4.1265950000000003E-2</v>
      </c>
    </row>
    <row r="452" spans="1:5" x14ac:dyDescent="0.25">
      <c r="A452" s="89" t="s">
        <v>159</v>
      </c>
      <c r="B452" s="79">
        <v>32</v>
      </c>
      <c r="C452" s="79" t="s">
        <v>160</v>
      </c>
      <c r="D452" s="79">
        <v>0.22188231999999999</v>
      </c>
      <c r="E452" s="79">
        <v>4.8542179999999997E-2</v>
      </c>
    </row>
    <row r="453" spans="1:5" x14ac:dyDescent="0.25">
      <c r="A453" s="89" t="s">
        <v>159</v>
      </c>
      <c r="B453" s="79">
        <v>32</v>
      </c>
      <c r="C453" s="79" t="s">
        <v>148</v>
      </c>
      <c r="D453" s="79">
        <v>0.23916818000000001</v>
      </c>
      <c r="E453" s="79">
        <v>4.3193830000000003E-2</v>
      </c>
    </row>
    <row r="454" spans="1:5" x14ac:dyDescent="0.25">
      <c r="A454" s="89" t="s">
        <v>159</v>
      </c>
      <c r="B454" s="79">
        <v>32</v>
      </c>
      <c r="C454" s="79" t="s">
        <v>147</v>
      </c>
      <c r="D454" s="79">
        <v>0.24144549000000001</v>
      </c>
      <c r="E454" s="79">
        <v>7.0309010000000005E-2</v>
      </c>
    </row>
    <row r="455" spans="1:5" x14ac:dyDescent="0.25">
      <c r="A455" s="89" t="s">
        <v>159</v>
      </c>
      <c r="B455" s="79">
        <v>32</v>
      </c>
      <c r="C455" s="79" t="s">
        <v>142</v>
      </c>
      <c r="D455" s="79">
        <v>0.26328888</v>
      </c>
      <c r="E455" s="79">
        <v>7.0883459999999995E-2</v>
      </c>
    </row>
    <row r="456" spans="1:5" x14ac:dyDescent="0.25">
      <c r="A456" s="89" t="s">
        <v>159</v>
      </c>
      <c r="B456" s="79">
        <v>32</v>
      </c>
      <c r="C456" s="79" t="s">
        <v>9</v>
      </c>
      <c r="D456" s="79">
        <v>0.27789583000000001</v>
      </c>
      <c r="E456" s="79">
        <v>5.1407630000000003E-2</v>
      </c>
    </row>
    <row r="457" spans="1:5" x14ac:dyDescent="0.25">
      <c r="A457" s="89" t="s">
        <v>159</v>
      </c>
      <c r="B457" s="79">
        <v>32</v>
      </c>
      <c r="C457" s="79" t="s">
        <v>144</v>
      </c>
      <c r="D457" s="79">
        <v>0.35566086000000002</v>
      </c>
      <c r="E457" s="79">
        <v>7.2945209999999996E-2</v>
      </c>
    </row>
    <row r="458" spans="1:5" x14ac:dyDescent="0.25">
      <c r="A458" s="89" t="s">
        <v>159</v>
      </c>
      <c r="B458" s="79">
        <v>32</v>
      </c>
      <c r="C458" s="79" t="s">
        <v>156</v>
      </c>
      <c r="D458" s="79">
        <v>0.44777602999999999</v>
      </c>
      <c r="E458" s="79">
        <v>8.5492700000000005E-2</v>
      </c>
    </row>
    <row r="459" spans="1:5" x14ac:dyDescent="0.25">
      <c r="A459" s="89" t="s">
        <v>156</v>
      </c>
      <c r="B459" s="79">
        <v>33</v>
      </c>
      <c r="C459" s="79" t="s">
        <v>159</v>
      </c>
      <c r="D459" s="79">
        <v>0.68504482</v>
      </c>
      <c r="E459" s="79">
        <v>7.6130260000000005E-2</v>
      </c>
    </row>
    <row r="460" spans="1:5" x14ac:dyDescent="0.25">
      <c r="A460" s="89" t="s">
        <v>156</v>
      </c>
      <c r="B460" s="79">
        <v>33</v>
      </c>
      <c r="C460" s="79" t="s">
        <v>152</v>
      </c>
      <c r="D460" s="79">
        <v>0.78169880999999997</v>
      </c>
      <c r="E460" s="79">
        <v>6.2118809999999997E-2</v>
      </c>
    </row>
    <row r="461" spans="1:5" x14ac:dyDescent="0.25">
      <c r="A461" s="89" t="s">
        <v>156</v>
      </c>
      <c r="B461" s="79">
        <v>33</v>
      </c>
      <c r="C461" s="79" t="s">
        <v>145</v>
      </c>
      <c r="D461" s="79">
        <v>0.82827472000000002</v>
      </c>
      <c r="E461" s="79">
        <v>6.9245080000000001E-2</v>
      </c>
    </row>
    <row r="462" spans="1:5" x14ac:dyDescent="0.25">
      <c r="A462" s="89" t="s">
        <v>156</v>
      </c>
      <c r="B462" s="79">
        <v>33</v>
      </c>
      <c r="C462" s="79" t="s">
        <v>151</v>
      </c>
      <c r="D462" s="79">
        <v>0.89471193000000004</v>
      </c>
      <c r="E462" s="79">
        <v>6.3167219999999996E-2</v>
      </c>
    </row>
    <row r="463" spans="1:5" x14ac:dyDescent="0.25">
      <c r="A463" s="89" t="s">
        <v>156</v>
      </c>
      <c r="B463" s="79">
        <v>33</v>
      </c>
      <c r="C463" s="79" t="s">
        <v>146</v>
      </c>
      <c r="D463" s="79">
        <v>0.91972206000000001</v>
      </c>
      <c r="E463" s="79">
        <v>4.1877079999999997E-2</v>
      </c>
    </row>
    <row r="464" spans="1:5" x14ac:dyDescent="0.25">
      <c r="A464" s="89" t="s">
        <v>156</v>
      </c>
      <c r="B464" s="79">
        <v>33</v>
      </c>
      <c r="C464" s="79" t="s">
        <v>154</v>
      </c>
      <c r="D464" s="79">
        <v>0.96856112000000005</v>
      </c>
      <c r="E464" s="79">
        <v>4.3558350000000003E-2</v>
      </c>
    </row>
    <row r="465" spans="1:5" x14ac:dyDescent="0.25">
      <c r="A465" s="89" t="s">
        <v>156</v>
      </c>
      <c r="B465" s="79">
        <v>33</v>
      </c>
      <c r="C465" s="79" t="s">
        <v>148</v>
      </c>
      <c r="D465" s="79">
        <v>0.97241496000000005</v>
      </c>
      <c r="E465" s="79">
        <v>0.10957807999999999</v>
      </c>
    </row>
    <row r="466" spans="1:5" x14ac:dyDescent="0.25">
      <c r="A466" s="89" t="s">
        <v>156</v>
      </c>
      <c r="B466" s="79">
        <v>33</v>
      </c>
      <c r="C466" s="79" t="s">
        <v>155</v>
      </c>
      <c r="D466" s="79">
        <v>0.99097356000000003</v>
      </c>
      <c r="E466" s="79">
        <v>7.8404509999999997E-2</v>
      </c>
    </row>
    <row r="467" spans="1:5" x14ac:dyDescent="0.25">
      <c r="A467" s="89" t="s">
        <v>154</v>
      </c>
      <c r="B467" s="79">
        <v>34</v>
      </c>
      <c r="C467" s="79" t="s">
        <v>151</v>
      </c>
      <c r="D467" s="79">
        <v>0.71279895000000004</v>
      </c>
      <c r="E467" s="79">
        <v>6.7745390000000003E-2</v>
      </c>
    </row>
    <row r="468" spans="1:5" x14ac:dyDescent="0.25">
      <c r="A468" s="89" t="s">
        <v>154</v>
      </c>
      <c r="B468" s="79">
        <v>34</v>
      </c>
      <c r="C468" s="79" t="s">
        <v>146</v>
      </c>
      <c r="D468" s="79">
        <v>0.95399254</v>
      </c>
      <c r="E468" s="79">
        <v>6.1321809999999997E-2</v>
      </c>
    </row>
    <row r="469" spans="1:5" x14ac:dyDescent="0.25">
      <c r="A469" s="89" t="s">
        <v>144</v>
      </c>
      <c r="B469" s="79">
        <v>35</v>
      </c>
      <c r="C469" s="79" t="s">
        <v>155</v>
      </c>
      <c r="D469" s="79">
        <v>3.6458320000000002E-2</v>
      </c>
      <c r="E469" s="79">
        <v>6.4998940000000005E-2</v>
      </c>
    </row>
    <row r="470" spans="1:5" x14ac:dyDescent="0.25">
      <c r="A470" s="89" t="s">
        <v>144</v>
      </c>
      <c r="B470" s="79">
        <v>35</v>
      </c>
      <c r="C470" s="79" t="s">
        <v>153</v>
      </c>
      <c r="D470" s="79">
        <v>0.1173664</v>
      </c>
      <c r="E470" s="79">
        <v>9.2572689999999999E-2</v>
      </c>
    </row>
    <row r="471" spans="1:5" x14ac:dyDescent="0.25">
      <c r="A471" s="89" t="s">
        <v>144</v>
      </c>
      <c r="B471" s="79">
        <v>35</v>
      </c>
      <c r="C471" s="79" t="s">
        <v>151</v>
      </c>
      <c r="D471" s="79">
        <v>0.17242215</v>
      </c>
      <c r="E471" s="79">
        <v>4.108299E-2</v>
      </c>
    </row>
    <row r="472" spans="1:5" x14ac:dyDescent="0.25">
      <c r="A472" s="89" t="s">
        <v>144</v>
      </c>
      <c r="B472" s="79">
        <v>35</v>
      </c>
      <c r="C472" s="79" t="s">
        <v>147</v>
      </c>
      <c r="D472" s="79">
        <v>0.17667847</v>
      </c>
      <c r="E472" s="79">
        <v>6.2698359999999995E-2</v>
      </c>
    </row>
    <row r="473" spans="1:5" x14ac:dyDescent="0.25">
      <c r="A473" s="89" t="s">
        <v>144</v>
      </c>
      <c r="B473" s="79">
        <v>35</v>
      </c>
      <c r="C473" s="79" t="s">
        <v>9</v>
      </c>
      <c r="D473" s="79">
        <v>0.19339513999999999</v>
      </c>
      <c r="E473" s="79">
        <v>5.8795739999999999E-2</v>
      </c>
    </row>
    <row r="474" spans="1:5" x14ac:dyDescent="0.25">
      <c r="A474" s="89" t="s">
        <v>144</v>
      </c>
      <c r="B474" s="79">
        <v>35</v>
      </c>
      <c r="C474" s="79" t="s">
        <v>159</v>
      </c>
      <c r="D474" s="79">
        <v>0.20586515999999999</v>
      </c>
      <c r="E474" s="79">
        <v>4.3197020000000003E-2</v>
      </c>
    </row>
    <row r="475" spans="1:5" x14ac:dyDescent="0.25">
      <c r="A475" s="89" t="s">
        <v>144</v>
      </c>
      <c r="B475" s="79">
        <v>35</v>
      </c>
      <c r="C475" s="79" t="s">
        <v>157</v>
      </c>
      <c r="D475" s="79">
        <v>0.21877178</v>
      </c>
      <c r="E475" s="79">
        <v>5.7445660000000003E-2</v>
      </c>
    </row>
    <row r="476" spans="1:5" x14ac:dyDescent="0.25">
      <c r="A476" s="89" t="s">
        <v>144</v>
      </c>
      <c r="B476" s="79">
        <v>35</v>
      </c>
      <c r="C476" s="79" t="s">
        <v>158</v>
      </c>
      <c r="D476" s="79">
        <v>0.23410402999999999</v>
      </c>
      <c r="E476" s="79">
        <v>7.4962749999999995E-2</v>
      </c>
    </row>
    <row r="477" spans="1:5" x14ac:dyDescent="0.25">
      <c r="A477" s="89" t="s">
        <v>144</v>
      </c>
      <c r="B477" s="79">
        <v>35</v>
      </c>
      <c r="C477" s="79" t="s">
        <v>150</v>
      </c>
      <c r="D477" s="79">
        <v>0.24020105999999999</v>
      </c>
      <c r="E477" s="79">
        <v>9.3065110000000006E-2</v>
      </c>
    </row>
    <row r="478" spans="1:5" x14ac:dyDescent="0.25">
      <c r="A478" s="89" t="s">
        <v>144</v>
      </c>
      <c r="B478" s="79">
        <v>35</v>
      </c>
      <c r="C478" s="79" t="s">
        <v>146</v>
      </c>
      <c r="D478" s="79">
        <v>0.24078358999999999</v>
      </c>
      <c r="E478" s="79">
        <v>3.9045150000000001E-2</v>
      </c>
    </row>
    <row r="479" spans="1:5" x14ac:dyDescent="0.25">
      <c r="A479" s="89" t="s">
        <v>144</v>
      </c>
      <c r="B479" s="79">
        <v>35</v>
      </c>
      <c r="C479" s="79" t="s">
        <v>152</v>
      </c>
      <c r="D479" s="79">
        <v>0.25564384000000001</v>
      </c>
      <c r="E479" s="79">
        <v>4.1340740000000001E-2</v>
      </c>
    </row>
    <row r="480" spans="1:5" x14ac:dyDescent="0.25">
      <c r="A480" s="89" t="s">
        <v>144</v>
      </c>
      <c r="B480" s="79">
        <v>35</v>
      </c>
      <c r="C480" s="79" t="s">
        <v>154</v>
      </c>
      <c r="D480" s="79">
        <v>0.26586087000000003</v>
      </c>
      <c r="E480" s="79">
        <v>4.5509279999999999E-2</v>
      </c>
    </row>
    <row r="481" spans="1:5" x14ac:dyDescent="0.25">
      <c r="A481" s="89" t="s">
        <v>144</v>
      </c>
      <c r="B481" s="79">
        <v>35</v>
      </c>
      <c r="C481" s="79" t="s">
        <v>160</v>
      </c>
      <c r="D481" s="79">
        <v>0.28042599000000001</v>
      </c>
      <c r="E481" s="79">
        <v>5.643927E-2</v>
      </c>
    </row>
    <row r="482" spans="1:5" x14ac:dyDescent="0.25">
      <c r="A482" s="89" t="s">
        <v>144</v>
      </c>
      <c r="B482" s="79">
        <v>35</v>
      </c>
      <c r="C482" s="79" t="s">
        <v>148</v>
      </c>
      <c r="D482" s="79">
        <v>0.29350838000000001</v>
      </c>
      <c r="E482" s="79">
        <v>5.3539009999999998E-2</v>
      </c>
    </row>
    <row r="483" spans="1:5" x14ac:dyDescent="0.25">
      <c r="A483" s="89" t="s">
        <v>144</v>
      </c>
      <c r="B483" s="79">
        <v>35</v>
      </c>
      <c r="C483" s="79" t="s">
        <v>145</v>
      </c>
      <c r="D483" s="79">
        <v>0.41060938000000002</v>
      </c>
      <c r="E483" s="79">
        <v>6.4790159999999999E-2</v>
      </c>
    </row>
    <row r="484" spans="1:5" x14ac:dyDescent="0.25">
      <c r="A484" s="89" t="s">
        <v>144</v>
      </c>
      <c r="B484" s="79">
        <v>35</v>
      </c>
      <c r="C484" s="79" t="s">
        <v>149</v>
      </c>
      <c r="D484" s="79">
        <v>0.84083569999999996</v>
      </c>
      <c r="E484" s="79">
        <v>4.0320160000000001E-2</v>
      </c>
    </row>
    <row r="485" spans="1:5" x14ac:dyDescent="0.25">
      <c r="A485" s="89" t="s">
        <v>144</v>
      </c>
      <c r="B485" s="79">
        <v>35</v>
      </c>
      <c r="C485" s="79" t="s">
        <v>143</v>
      </c>
      <c r="D485" s="79">
        <v>1.13346725</v>
      </c>
      <c r="E485" s="79">
        <v>9.0102660000000001E-2</v>
      </c>
    </row>
    <row r="486" spans="1:5" x14ac:dyDescent="0.25">
      <c r="A486" s="89" t="s">
        <v>151</v>
      </c>
      <c r="B486" s="79">
        <v>36</v>
      </c>
      <c r="C486" s="79" t="s">
        <v>156</v>
      </c>
      <c r="D486" s="79">
        <v>0.16740853</v>
      </c>
      <c r="E486" s="79">
        <v>2.3910939999999999E-2</v>
      </c>
    </row>
    <row r="487" spans="1:5" x14ac:dyDescent="0.25">
      <c r="A487" s="89" t="s">
        <v>151</v>
      </c>
      <c r="B487" s="79">
        <v>36</v>
      </c>
      <c r="C487" s="79" t="s">
        <v>159</v>
      </c>
      <c r="D487" s="79">
        <v>0.54778983999999997</v>
      </c>
      <c r="E487" s="79">
        <v>2.3982360000000001E-2</v>
      </c>
    </row>
    <row r="488" spans="1:5" x14ac:dyDescent="0.25">
      <c r="A488" s="89" t="s">
        <v>151</v>
      </c>
      <c r="B488" s="79">
        <v>36</v>
      </c>
      <c r="C488" s="79" t="s">
        <v>148</v>
      </c>
      <c r="D488" s="79">
        <v>0.75923010999999996</v>
      </c>
      <c r="E488" s="79">
        <v>2.5992749999999998E-2</v>
      </c>
    </row>
    <row r="489" spans="1:5" x14ac:dyDescent="0.25">
      <c r="A489" s="89" t="s">
        <v>151</v>
      </c>
      <c r="B489" s="79">
        <v>36</v>
      </c>
      <c r="C489" s="79" t="s">
        <v>154</v>
      </c>
      <c r="D489" s="79">
        <v>0.78622428</v>
      </c>
      <c r="E489" s="79">
        <v>2.285744E-2</v>
      </c>
    </row>
    <row r="490" spans="1:5" x14ac:dyDescent="0.25">
      <c r="A490" s="89" t="s">
        <v>151</v>
      </c>
      <c r="B490" s="79">
        <v>36</v>
      </c>
      <c r="C490" s="79" t="s">
        <v>155</v>
      </c>
      <c r="D490" s="79">
        <v>0.89167025</v>
      </c>
      <c r="E490" s="79">
        <v>3.353304E-2</v>
      </c>
    </row>
    <row r="491" spans="1:5" x14ac:dyDescent="0.25">
      <c r="A491" s="89" t="s">
        <v>151</v>
      </c>
      <c r="B491" s="79">
        <v>36</v>
      </c>
      <c r="C491" s="79" t="s">
        <v>147</v>
      </c>
      <c r="D491" s="79">
        <v>0.89586913000000001</v>
      </c>
      <c r="E491" s="79">
        <v>3.3409990000000001E-2</v>
      </c>
    </row>
    <row r="492" spans="1:5" x14ac:dyDescent="0.25">
      <c r="A492" s="89" t="s">
        <v>151</v>
      </c>
      <c r="B492" s="79">
        <v>36</v>
      </c>
      <c r="C492" s="79" t="s">
        <v>160</v>
      </c>
      <c r="D492" s="79">
        <v>0.89917577999999998</v>
      </c>
      <c r="E492" s="79">
        <v>3.4310430000000003E-2</v>
      </c>
    </row>
    <row r="493" spans="1:5" x14ac:dyDescent="0.25">
      <c r="A493" s="89" t="s">
        <v>151</v>
      </c>
      <c r="B493" s="79">
        <v>36</v>
      </c>
      <c r="C493" s="79" t="s">
        <v>9</v>
      </c>
      <c r="D493" s="79">
        <v>0.90890903000000001</v>
      </c>
      <c r="E493" s="79">
        <v>2.1534310000000001E-2</v>
      </c>
    </row>
    <row r="494" spans="1:5" x14ac:dyDescent="0.25">
      <c r="A494" s="89" t="s">
        <v>151</v>
      </c>
      <c r="B494" s="79">
        <v>36</v>
      </c>
      <c r="C494" s="79" t="s">
        <v>149</v>
      </c>
      <c r="D494" s="79">
        <v>0.91397468999999998</v>
      </c>
      <c r="E494" s="79">
        <v>3.0928919999999999E-2</v>
      </c>
    </row>
    <row r="495" spans="1:5" x14ac:dyDescent="0.25">
      <c r="A495" s="89" t="s">
        <v>151</v>
      </c>
      <c r="B495" s="79">
        <v>36</v>
      </c>
      <c r="C495" s="79" t="s">
        <v>157</v>
      </c>
      <c r="D495" s="79">
        <v>0.94015970000000004</v>
      </c>
      <c r="E495" s="79">
        <v>3.0371120000000001E-2</v>
      </c>
    </row>
    <row r="496" spans="1:5" x14ac:dyDescent="0.25">
      <c r="A496" s="89" t="s">
        <v>151</v>
      </c>
      <c r="B496" s="79">
        <v>36</v>
      </c>
      <c r="C496" s="79" t="s">
        <v>146</v>
      </c>
      <c r="D496" s="79">
        <v>0.94312523999999998</v>
      </c>
      <c r="E496" s="79">
        <v>2.0095080000000001E-2</v>
      </c>
    </row>
    <row r="497" spans="1:5" x14ac:dyDescent="0.25">
      <c r="A497" s="89" t="s">
        <v>151</v>
      </c>
      <c r="B497" s="79">
        <v>36</v>
      </c>
      <c r="C497" s="79" t="s">
        <v>150</v>
      </c>
      <c r="D497" s="79">
        <v>0.98235667999999998</v>
      </c>
      <c r="E497" s="79">
        <v>4.1158859999999999E-2</v>
      </c>
    </row>
    <row r="498" spans="1:5" x14ac:dyDescent="0.25">
      <c r="A498" s="89" t="s">
        <v>151</v>
      </c>
      <c r="B498" s="79">
        <v>36</v>
      </c>
      <c r="C498" s="79" t="s">
        <v>153</v>
      </c>
      <c r="D498" s="79">
        <v>0.98391415000000004</v>
      </c>
      <c r="E498" s="79">
        <v>4.1123569999999998E-2</v>
      </c>
    </row>
    <row r="499" spans="1:5" x14ac:dyDescent="0.25">
      <c r="A499" s="89" t="s">
        <v>151</v>
      </c>
      <c r="B499" s="79">
        <v>36</v>
      </c>
      <c r="C499" s="79" t="s">
        <v>145</v>
      </c>
      <c r="D499" s="79">
        <v>0.99169658999999999</v>
      </c>
      <c r="E499" s="79">
        <v>3.3875889999999999E-2</v>
      </c>
    </row>
    <row r="500" spans="1:5" x14ac:dyDescent="0.25">
      <c r="A500" s="89" t="s">
        <v>151</v>
      </c>
      <c r="B500" s="79">
        <v>36</v>
      </c>
      <c r="C500" s="79" t="s">
        <v>144</v>
      </c>
      <c r="D500" s="79">
        <v>0.99584169</v>
      </c>
      <c r="E500" s="79">
        <v>2.904371E-2</v>
      </c>
    </row>
    <row r="501" spans="1:5" x14ac:dyDescent="0.25">
      <c r="A501" s="89" t="s">
        <v>151</v>
      </c>
      <c r="B501" s="79">
        <v>36</v>
      </c>
      <c r="C501" s="79" t="s">
        <v>152</v>
      </c>
      <c r="D501" s="79">
        <v>1.0157566200000001</v>
      </c>
      <c r="E501" s="79">
        <v>2.2232399999999999E-2</v>
      </c>
    </row>
    <row r="502" spans="1:5" x14ac:dyDescent="0.25">
      <c r="A502" s="89" t="s">
        <v>151</v>
      </c>
      <c r="B502" s="79">
        <v>36</v>
      </c>
      <c r="C502" s="79" t="s">
        <v>158</v>
      </c>
      <c r="D502" s="79">
        <v>1.0280535</v>
      </c>
      <c r="E502" s="79">
        <v>3.146082E-2</v>
      </c>
    </row>
    <row r="503" spans="1:5" x14ac:dyDescent="0.25">
      <c r="A503" s="89" t="s">
        <v>151</v>
      </c>
      <c r="B503" s="79">
        <v>36</v>
      </c>
      <c r="C503" s="79" t="s">
        <v>142</v>
      </c>
      <c r="D503" s="79">
        <v>1.0347123199999999</v>
      </c>
      <c r="E503" s="79">
        <v>5.1027049999999997E-2</v>
      </c>
    </row>
    <row r="504" spans="1:5" x14ac:dyDescent="0.25">
      <c r="A504" s="89" t="s">
        <v>151</v>
      </c>
      <c r="B504" s="79">
        <v>36</v>
      </c>
      <c r="C504" s="79" t="s">
        <v>143</v>
      </c>
      <c r="D504" s="79">
        <v>1.05114408</v>
      </c>
      <c r="E504" s="79">
        <v>3.484027E-2</v>
      </c>
    </row>
    <row r="505" spans="1:5" x14ac:dyDescent="0.25">
      <c r="A505" s="89" t="s">
        <v>158</v>
      </c>
      <c r="B505" s="79">
        <v>37</v>
      </c>
      <c r="C505" s="79" t="s">
        <v>156</v>
      </c>
      <c r="D505" s="79">
        <v>0.41616360000000002</v>
      </c>
      <c r="E505" s="79">
        <v>2.4429650000000001E-2</v>
      </c>
    </row>
    <row r="506" spans="1:5" x14ac:dyDescent="0.25">
      <c r="A506" s="89" t="s">
        <v>158</v>
      </c>
      <c r="B506" s="79">
        <v>37</v>
      </c>
      <c r="C506" s="79" t="s">
        <v>144</v>
      </c>
      <c r="D506" s="79">
        <v>0.68517691000000003</v>
      </c>
      <c r="E506" s="79">
        <v>2.6792969999999999E-2</v>
      </c>
    </row>
    <row r="507" spans="1:5" x14ac:dyDescent="0.25">
      <c r="A507" s="89" t="s">
        <v>158</v>
      </c>
      <c r="B507" s="79">
        <v>37</v>
      </c>
      <c r="C507" s="79" t="s">
        <v>154</v>
      </c>
      <c r="D507" s="79">
        <v>0.69322866000000005</v>
      </c>
      <c r="E507" s="79">
        <v>2.4098419999999999E-2</v>
      </c>
    </row>
    <row r="508" spans="1:5" x14ac:dyDescent="0.25">
      <c r="A508" s="89" t="s">
        <v>158</v>
      </c>
      <c r="B508" s="79">
        <v>37</v>
      </c>
      <c r="C508" s="79" t="s">
        <v>155</v>
      </c>
      <c r="D508" s="79">
        <v>0.69584000000000001</v>
      </c>
      <c r="E508" s="79">
        <v>2.897185E-2</v>
      </c>
    </row>
    <row r="509" spans="1:5" x14ac:dyDescent="0.25">
      <c r="A509" s="89" t="s">
        <v>158</v>
      </c>
      <c r="B509" s="79">
        <v>37</v>
      </c>
      <c r="C509" s="79" t="s">
        <v>152</v>
      </c>
      <c r="D509" s="79">
        <v>0.70694398000000003</v>
      </c>
      <c r="E509" s="79">
        <v>1.724786E-2</v>
      </c>
    </row>
    <row r="510" spans="1:5" x14ac:dyDescent="0.25">
      <c r="A510" s="89" t="s">
        <v>158</v>
      </c>
      <c r="B510" s="79">
        <v>37</v>
      </c>
      <c r="C510" s="79" t="s">
        <v>147</v>
      </c>
      <c r="D510" s="79">
        <v>0.70972126000000002</v>
      </c>
      <c r="E510" s="79">
        <v>2.9230349999999999E-2</v>
      </c>
    </row>
    <row r="511" spans="1:5" x14ac:dyDescent="0.25">
      <c r="A511" s="89" t="s">
        <v>158</v>
      </c>
      <c r="B511" s="79">
        <v>37</v>
      </c>
      <c r="C511" s="79" t="s">
        <v>159</v>
      </c>
      <c r="D511" s="79">
        <v>0.73429924000000002</v>
      </c>
      <c r="E511" s="79">
        <v>2.4030490000000002E-2</v>
      </c>
    </row>
    <row r="512" spans="1:5" x14ac:dyDescent="0.25">
      <c r="A512" s="89" t="s">
        <v>158</v>
      </c>
      <c r="B512" s="79">
        <v>37</v>
      </c>
      <c r="C512" s="79" t="s">
        <v>153</v>
      </c>
      <c r="D512" s="79">
        <v>0.73728819000000001</v>
      </c>
      <c r="E512" s="79">
        <v>2.8936259999999998E-2</v>
      </c>
    </row>
    <row r="513" spans="1:5" x14ac:dyDescent="0.25">
      <c r="A513" s="89" t="s">
        <v>158</v>
      </c>
      <c r="B513" s="79">
        <v>37</v>
      </c>
      <c r="C513" s="79" t="s">
        <v>151</v>
      </c>
      <c r="D513" s="79">
        <v>0.74074426999999998</v>
      </c>
      <c r="E513" s="79">
        <v>1.8732619999999998E-2</v>
      </c>
    </row>
    <row r="514" spans="1:5" x14ac:dyDescent="0.25">
      <c r="A514" s="89" t="s">
        <v>158</v>
      </c>
      <c r="B514" s="79">
        <v>37</v>
      </c>
      <c r="C514" s="79" t="s">
        <v>146</v>
      </c>
      <c r="D514" s="79">
        <v>0.74621607999999995</v>
      </c>
      <c r="E514" s="79">
        <v>1.988436E-2</v>
      </c>
    </row>
    <row r="515" spans="1:5" x14ac:dyDescent="0.25">
      <c r="A515" s="89" t="s">
        <v>158</v>
      </c>
      <c r="B515" s="79">
        <v>37</v>
      </c>
      <c r="C515" s="79" t="s">
        <v>149</v>
      </c>
      <c r="D515" s="79">
        <v>0.77569162000000003</v>
      </c>
      <c r="E515" s="79">
        <v>3.012329E-2</v>
      </c>
    </row>
    <row r="516" spans="1:5" x14ac:dyDescent="0.25">
      <c r="A516" s="89" t="s">
        <v>158</v>
      </c>
      <c r="B516" s="79">
        <v>37</v>
      </c>
      <c r="C516" s="79" t="s">
        <v>160</v>
      </c>
      <c r="D516" s="79">
        <v>0.77868192000000003</v>
      </c>
      <c r="E516" s="79">
        <v>3.5062929999999999E-2</v>
      </c>
    </row>
    <row r="517" spans="1:5" x14ac:dyDescent="0.25">
      <c r="A517" s="89" t="s">
        <v>158</v>
      </c>
      <c r="B517" s="79">
        <v>37</v>
      </c>
      <c r="C517" s="79" t="s">
        <v>143</v>
      </c>
      <c r="D517" s="79">
        <v>0.80755376000000001</v>
      </c>
      <c r="E517" s="79">
        <v>3.1590970000000003E-2</v>
      </c>
    </row>
    <row r="518" spans="1:5" x14ac:dyDescent="0.25">
      <c r="A518" s="89" t="s">
        <v>158</v>
      </c>
      <c r="B518" s="79">
        <v>37</v>
      </c>
      <c r="C518" s="79" t="s">
        <v>9</v>
      </c>
      <c r="D518" s="79">
        <v>0.82431531999999996</v>
      </c>
      <c r="E518" s="79">
        <v>2.564139E-2</v>
      </c>
    </row>
    <row r="519" spans="1:5" x14ac:dyDescent="0.25">
      <c r="A519" s="89" t="s">
        <v>158</v>
      </c>
      <c r="B519" s="79">
        <v>37</v>
      </c>
      <c r="C519" s="79" t="s">
        <v>145</v>
      </c>
      <c r="D519" s="79">
        <v>0.85500169999999998</v>
      </c>
      <c r="E519" s="79">
        <v>3.5371850000000003E-2</v>
      </c>
    </row>
    <row r="520" spans="1:5" x14ac:dyDescent="0.25">
      <c r="A520" s="89" t="s">
        <v>158</v>
      </c>
      <c r="B520" s="79">
        <v>37</v>
      </c>
      <c r="C520" s="79" t="s">
        <v>148</v>
      </c>
      <c r="D520" s="79">
        <v>0.87716121999999996</v>
      </c>
      <c r="E520" s="79">
        <v>2.971996E-2</v>
      </c>
    </row>
    <row r="521" spans="1:5" x14ac:dyDescent="0.25">
      <c r="A521" s="89" t="s">
        <v>158</v>
      </c>
      <c r="B521" s="79">
        <v>37</v>
      </c>
      <c r="C521" s="79" t="s">
        <v>157</v>
      </c>
      <c r="D521" s="79">
        <v>0.89660574000000004</v>
      </c>
      <c r="E521" s="79">
        <v>2.7450240000000001E-2</v>
      </c>
    </row>
    <row r="522" spans="1:5" x14ac:dyDescent="0.25">
      <c r="A522" s="89" t="s">
        <v>158</v>
      </c>
      <c r="B522" s="79">
        <v>37</v>
      </c>
      <c r="C522" s="79" t="s">
        <v>150</v>
      </c>
      <c r="D522" s="79">
        <v>0.94313329999999995</v>
      </c>
      <c r="E522" s="79">
        <v>3.3976399999999997E-2</v>
      </c>
    </row>
    <row r="523" spans="1:5" x14ac:dyDescent="0.25">
      <c r="A523" s="89" t="s">
        <v>158</v>
      </c>
      <c r="B523" s="79">
        <v>37</v>
      </c>
      <c r="C523" s="79" t="s">
        <v>142</v>
      </c>
      <c r="D523" s="79">
        <v>0.97693587999999998</v>
      </c>
      <c r="E523" s="79">
        <v>3.4545220000000001E-2</v>
      </c>
    </row>
    <row r="524" spans="1:5" x14ac:dyDescent="0.25">
      <c r="A524" s="89" t="s">
        <v>159</v>
      </c>
      <c r="B524" s="79">
        <v>38</v>
      </c>
      <c r="C524" s="79" t="s">
        <v>156</v>
      </c>
      <c r="D524" s="79">
        <v>0.19683890000000001</v>
      </c>
      <c r="E524" s="79">
        <v>3.5453690000000003E-2</v>
      </c>
    </row>
    <row r="525" spans="1:5" x14ac:dyDescent="0.25">
      <c r="A525" s="89" t="s">
        <v>159</v>
      </c>
      <c r="B525" s="79">
        <v>38</v>
      </c>
      <c r="C525" s="79" t="s">
        <v>152</v>
      </c>
      <c r="D525" s="79">
        <v>0.31069867000000001</v>
      </c>
      <c r="E525" s="79">
        <v>2.4942099999999998E-2</v>
      </c>
    </row>
    <row r="526" spans="1:5" x14ac:dyDescent="0.25">
      <c r="A526" s="89" t="s">
        <v>159</v>
      </c>
      <c r="B526" s="79">
        <v>38</v>
      </c>
      <c r="C526" s="79" t="s">
        <v>155</v>
      </c>
      <c r="D526" s="79">
        <v>0.33902360999999998</v>
      </c>
      <c r="E526" s="79">
        <v>4.444625E-2</v>
      </c>
    </row>
    <row r="527" spans="1:5" x14ac:dyDescent="0.25">
      <c r="A527" s="89" t="s">
        <v>159</v>
      </c>
      <c r="B527" s="79">
        <v>38</v>
      </c>
      <c r="C527" s="79" t="s">
        <v>147</v>
      </c>
      <c r="D527" s="79">
        <v>0.42987754</v>
      </c>
      <c r="E527" s="79">
        <v>3.1330240000000002E-2</v>
      </c>
    </row>
    <row r="528" spans="1:5" x14ac:dyDescent="0.25">
      <c r="A528" s="89" t="s">
        <v>159</v>
      </c>
      <c r="B528" s="79">
        <v>38</v>
      </c>
      <c r="C528" s="79" t="s">
        <v>143</v>
      </c>
      <c r="D528" s="79">
        <v>0.54690081000000001</v>
      </c>
      <c r="E528" s="79">
        <v>4.4899420000000002E-2</v>
      </c>
    </row>
    <row r="529" spans="1:5" x14ac:dyDescent="0.25">
      <c r="A529" s="89" t="s">
        <v>159</v>
      </c>
      <c r="B529" s="79">
        <v>38</v>
      </c>
      <c r="C529" s="79" t="s">
        <v>151</v>
      </c>
      <c r="D529" s="79">
        <v>0.57829065000000002</v>
      </c>
      <c r="E529" s="79">
        <v>2.0430879999999998E-2</v>
      </c>
    </row>
    <row r="530" spans="1:5" x14ac:dyDescent="0.25">
      <c r="A530" s="89" t="s">
        <v>159</v>
      </c>
      <c r="B530" s="79">
        <v>38</v>
      </c>
      <c r="C530" s="79" t="s">
        <v>157</v>
      </c>
      <c r="D530" s="79">
        <v>0.61968869999999998</v>
      </c>
      <c r="E530" s="79">
        <v>3.9744710000000003E-2</v>
      </c>
    </row>
    <row r="531" spans="1:5" x14ac:dyDescent="0.25">
      <c r="A531" s="89" t="s">
        <v>159</v>
      </c>
      <c r="B531" s="79">
        <v>38</v>
      </c>
      <c r="C531" s="79" t="s">
        <v>148</v>
      </c>
      <c r="D531" s="79">
        <v>0.62743161000000003</v>
      </c>
      <c r="E531" s="79">
        <v>2.534366E-2</v>
      </c>
    </row>
    <row r="532" spans="1:5" x14ac:dyDescent="0.25">
      <c r="A532" s="89" t="s">
        <v>159</v>
      </c>
      <c r="B532" s="79">
        <v>38</v>
      </c>
      <c r="C532" s="79" t="s">
        <v>153</v>
      </c>
      <c r="D532" s="79">
        <v>0.71075591999999999</v>
      </c>
      <c r="E532" s="79">
        <v>2.9984980000000001E-2</v>
      </c>
    </row>
    <row r="533" spans="1:5" x14ac:dyDescent="0.25">
      <c r="A533" s="89" t="s">
        <v>159</v>
      </c>
      <c r="B533" s="79">
        <v>38</v>
      </c>
      <c r="C533" s="79" t="s">
        <v>145</v>
      </c>
      <c r="D533" s="79">
        <v>0.71698854000000001</v>
      </c>
      <c r="E533" s="79">
        <v>4.7941119999999997E-2</v>
      </c>
    </row>
    <row r="534" spans="1:5" x14ac:dyDescent="0.25">
      <c r="A534" s="89" t="s">
        <v>159</v>
      </c>
      <c r="B534" s="79">
        <v>38</v>
      </c>
      <c r="C534" s="79" t="s">
        <v>150</v>
      </c>
      <c r="D534" s="79">
        <v>0.75492903</v>
      </c>
      <c r="E534" s="79">
        <v>3.8670139999999999E-2</v>
      </c>
    </row>
    <row r="535" spans="1:5" x14ac:dyDescent="0.25">
      <c r="A535" s="89" t="s">
        <v>159</v>
      </c>
      <c r="B535" s="79">
        <v>38</v>
      </c>
      <c r="C535" s="79" t="s">
        <v>158</v>
      </c>
      <c r="D535" s="79">
        <v>0.75782631</v>
      </c>
      <c r="E535" s="79">
        <v>4.0891629999999998E-2</v>
      </c>
    </row>
    <row r="536" spans="1:5" x14ac:dyDescent="0.25">
      <c r="A536" s="89" t="s">
        <v>159</v>
      </c>
      <c r="B536" s="79">
        <v>38</v>
      </c>
      <c r="C536" s="79" t="s">
        <v>149</v>
      </c>
      <c r="D536" s="79">
        <v>0.80927452</v>
      </c>
      <c r="E536" s="79">
        <v>4.2023049999999999E-2</v>
      </c>
    </row>
    <row r="537" spans="1:5" x14ac:dyDescent="0.25">
      <c r="A537" s="89" t="s">
        <v>159</v>
      </c>
      <c r="B537" s="79">
        <v>38</v>
      </c>
      <c r="C537" s="79" t="s">
        <v>144</v>
      </c>
      <c r="D537" s="79">
        <v>0.83687946999999996</v>
      </c>
      <c r="E537" s="79">
        <v>3.654744E-2</v>
      </c>
    </row>
    <row r="538" spans="1:5" x14ac:dyDescent="0.25">
      <c r="A538" s="89" t="s">
        <v>159</v>
      </c>
      <c r="B538" s="79">
        <v>38</v>
      </c>
      <c r="C538" s="79" t="s">
        <v>142</v>
      </c>
      <c r="D538" s="79">
        <v>0.85710923999999999</v>
      </c>
      <c r="E538" s="79">
        <v>3.8126430000000003E-2</v>
      </c>
    </row>
    <row r="539" spans="1:5" x14ac:dyDescent="0.25">
      <c r="A539" s="89" t="s">
        <v>159</v>
      </c>
      <c r="B539" s="79">
        <v>38</v>
      </c>
      <c r="C539" s="79" t="s">
        <v>154</v>
      </c>
      <c r="D539" s="79">
        <v>1.0326326100000001</v>
      </c>
      <c r="E539" s="79">
        <v>2.649489E-2</v>
      </c>
    </row>
    <row r="540" spans="1:5" x14ac:dyDescent="0.25">
      <c r="A540" s="89" t="s">
        <v>159</v>
      </c>
      <c r="B540" s="79">
        <v>38</v>
      </c>
      <c r="C540" s="79" t="s">
        <v>146</v>
      </c>
      <c r="D540" s="79">
        <v>1.05126019</v>
      </c>
      <c r="E540" s="79">
        <v>2.279432E-2</v>
      </c>
    </row>
    <row r="541" spans="1:5" x14ac:dyDescent="0.25">
      <c r="A541" s="89" t="s">
        <v>159</v>
      </c>
      <c r="B541" s="79">
        <v>38</v>
      </c>
      <c r="C541" s="79" t="s">
        <v>9</v>
      </c>
      <c r="D541" s="79">
        <v>1.0783748900000001</v>
      </c>
      <c r="E541" s="79">
        <v>3.3387939999999998E-2</v>
      </c>
    </row>
    <row r="542" spans="1:5" x14ac:dyDescent="0.25">
      <c r="A542" s="89" t="s">
        <v>159</v>
      </c>
      <c r="B542" s="79">
        <v>38</v>
      </c>
      <c r="C542" s="79" t="s">
        <v>160</v>
      </c>
      <c r="D542" s="79">
        <v>1.09501179</v>
      </c>
      <c r="E542" s="79">
        <v>5.1688650000000003E-2</v>
      </c>
    </row>
    <row r="543" spans="1:5" x14ac:dyDescent="0.25">
      <c r="A543" s="89" t="s">
        <v>9</v>
      </c>
      <c r="B543" s="79">
        <v>39</v>
      </c>
      <c r="C543" s="79" t="s">
        <v>156</v>
      </c>
      <c r="D543" s="79">
        <v>0.53826085000000001</v>
      </c>
      <c r="E543" s="79">
        <v>4.4677920000000003E-2</v>
      </c>
    </row>
    <row r="544" spans="1:5" x14ac:dyDescent="0.25">
      <c r="A544" s="89" t="s">
        <v>9</v>
      </c>
      <c r="B544" s="79">
        <v>39</v>
      </c>
      <c r="C544" s="79" t="s">
        <v>145</v>
      </c>
      <c r="D544" s="79">
        <v>0.91311317000000003</v>
      </c>
      <c r="E544" s="79">
        <v>4.1948100000000002E-2</v>
      </c>
    </row>
    <row r="545" spans="1:5" x14ac:dyDescent="0.25">
      <c r="A545" s="89" t="s">
        <v>9</v>
      </c>
      <c r="B545" s="79">
        <v>39</v>
      </c>
      <c r="C545" s="79" t="s">
        <v>160</v>
      </c>
      <c r="D545" s="79">
        <v>0.92696248000000003</v>
      </c>
      <c r="E545" s="79">
        <v>8.9841820000000003E-2</v>
      </c>
    </row>
    <row r="546" spans="1:5" x14ac:dyDescent="0.25">
      <c r="A546" s="89" t="s">
        <v>9</v>
      </c>
      <c r="B546" s="79">
        <v>39</v>
      </c>
      <c r="C546" s="79" t="s">
        <v>154</v>
      </c>
      <c r="D546" s="79">
        <v>0.94052743999999999</v>
      </c>
      <c r="E546" s="79">
        <v>5.117878E-2</v>
      </c>
    </row>
    <row r="547" spans="1:5" x14ac:dyDescent="0.25">
      <c r="A547" s="89" t="s">
        <v>9</v>
      </c>
      <c r="B547" s="79">
        <v>39</v>
      </c>
      <c r="C547" s="79" t="s">
        <v>149</v>
      </c>
      <c r="D547" s="79">
        <v>0.96334989000000004</v>
      </c>
      <c r="E547" s="79">
        <v>4.2672950000000001E-2</v>
      </c>
    </row>
    <row r="548" spans="1:5" x14ac:dyDescent="0.25">
      <c r="A548" s="89" t="s">
        <v>9</v>
      </c>
      <c r="B548" s="79">
        <v>39</v>
      </c>
      <c r="C548" s="79" t="s">
        <v>159</v>
      </c>
      <c r="D548" s="79">
        <v>0.96674972999999997</v>
      </c>
      <c r="E548" s="79">
        <v>2.8477019999999999E-2</v>
      </c>
    </row>
    <row r="549" spans="1:5" x14ac:dyDescent="0.25">
      <c r="A549" s="89" t="s">
        <v>9</v>
      </c>
      <c r="B549" s="79">
        <v>39</v>
      </c>
      <c r="C549" s="79" t="s">
        <v>152</v>
      </c>
      <c r="D549" s="79">
        <v>0.98006866999999998</v>
      </c>
      <c r="E549" s="79">
        <v>3.1532329999999997E-2</v>
      </c>
    </row>
    <row r="550" spans="1:5" x14ac:dyDescent="0.25">
      <c r="A550" s="89" t="s">
        <v>9</v>
      </c>
      <c r="B550" s="79">
        <v>39</v>
      </c>
      <c r="C550" s="79" t="s">
        <v>143</v>
      </c>
      <c r="D550" s="79">
        <v>0.98587617999999999</v>
      </c>
      <c r="E550" s="79">
        <v>4.335551E-2</v>
      </c>
    </row>
    <row r="551" spans="1:5" x14ac:dyDescent="0.25">
      <c r="A551" s="89" t="s">
        <v>9</v>
      </c>
      <c r="B551" s="79">
        <v>39</v>
      </c>
      <c r="C551" s="79" t="s">
        <v>147</v>
      </c>
      <c r="D551" s="79">
        <v>0.98908965999999998</v>
      </c>
      <c r="E551" s="79">
        <v>3.9269499999999999E-2</v>
      </c>
    </row>
    <row r="552" spans="1:5" x14ac:dyDescent="0.25">
      <c r="A552" s="89" t="s">
        <v>9</v>
      </c>
      <c r="B552" s="79">
        <v>39</v>
      </c>
      <c r="C552" s="79" t="s">
        <v>146</v>
      </c>
      <c r="D552" s="79">
        <v>0.98953458000000005</v>
      </c>
      <c r="E552" s="79">
        <v>2.6233530000000001E-2</v>
      </c>
    </row>
    <row r="553" spans="1:5" x14ac:dyDescent="0.25">
      <c r="A553" s="89" t="s">
        <v>9</v>
      </c>
      <c r="B553" s="79">
        <v>39</v>
      </c>
      <c r="C553" s="79" t="s">
        <v>155</v>
      </c>
      <c r="D553" s="79">
        <v>1.00160564</v>
      </c>
      <c r="E553" s="79">
        <v>3.6232979999999998E-2</v>
      </c>
    </row>
    <row r="554" spans="1:5" x14ac:dyDescent="0.25">
      <c r="A554" s="89" t="s">
        <v>9</v>
      </c>
      <c r="B554" s="79">
        <v>39</v>
      </c>
      <c r="C554" s="79" t="s">
        <v>148</v>
      </c>
      <c r="D554" s="79">
        <v>1.0171041700000001</v>
      </c>
      <c r="E554" s="79">
        <v>2.850451E-2</v>
      </c>
    </row>
    <row r="555" spans="1:5" x14ac:dyDescent="0.25">
      <c r="A555" s="89" t="s">
        <v>9</v>
      </c>
      <c r="B555" s="79">
        <v>39</v>
      </c>
      <c r="C555" s="79" t="s">
        <v>150</v>
      </c>
      <c r="D555" s="79">
        <v>1.0223239500000001</v>
      </c>
      <c r="E555" s="79">
        <v>4.200247E-2</v>
      </c>
    </row>
    <row r="556" spans="1:5" x14ac:dyDescent="0.25">
      <c r="A556" s="89" t="s">
        <v>9</v>
      </c>
      <c r="B556" s="79">
        <v>39</v>
      </c>
      <c r="C556" s="79" t="s">
        <v>153</v>
      </c>
      <c r="D556" s="79">
        <v>1.0361113200000001</v>
      </c>
      <c r="E556" s="79">
        <v>4.5420309999999998E-2</v>
      </c>
    </row>
    <row r="557" spans="1:5" x14ac:dyDescent="0.25">
      <c r="A557" s="89" t="s">
        <v>9</v>
      </c>
      <c r="B557" s="79">
        <v>39</v>
      </c>
      <c r="C557" s="79" t="s">
        <v>151</v>
      </c>
      <c r="D557" s="79">
        <v>1.04204115</v>
      </c>
      <c r="E557" s="79">
        <v>2.416952E-2</v>
      </c>
    </row>
    <row r="558" spans="1:5" x14ac:dyDescent="0.25">
      <c r="A558" s="89" t="s">
        <v>9</v>
      </c>
      <c r="B558" s="79">
        <v>39</v>
      </c>
      <c r="C558" s="79" t="s">
        <v>144</v>
      </c>
      <c r="D558" s="79">
        <v>1.06050194</v>
      </c>
      <c r="E558" s="79">
        <v>3.5768580000000001E-2</v>
      </c>
    </row>
    <row r="559" spans="1:5" x14ac:dyDescent="0.25">
      <c r="A559" s="89" t="s">
        <v>9</v>
      </c>
      <c r="B559" s="79">
        <v>39</v>
      </c>
      <c r="C559" s="79" t="s">
        <v>157</v>
      </c>
      <c r="D559" s="79">
        <v>1.0888058899999999</v>
      </c>
      <c r="E559" s="79">
        <v>4.5027530000000003E-2</v>
      </c>
    </row>
    <row r="560" spans="1:5" x14ac:dyDescent="0.25">
      <c r="A560" s="89" t="s">
        <v>9</v>
      </c>
      <c r="B560" s="79">
        <v>39</v>
      </c>
      <c r="C560" s="79" t="s">
        <v>142</v>
      </c>
      <c r="D560" s="79">
        <v>1.09333496</v>
      </c>
      <c r="E560" s="79">
        <v>5.1278619999999997E-2</v>
      </c>
    </row>
    <row r="561" spans="1:5" x14ac:dyDescent="0.25">
      <c r="A561" s="89" t="s">
        <v>9</v>
      </c>
      <c r="B561" s="79">
        <v>39</v>
      </c>
      <c r="C561" s="79" t="s">
        <v>158</v>
      </c>
      <c r="D561" s="79">
        <v>1.16080973</v>
      </c>
      <c r="E561" s="79">
        <v>5.07383E-2</v>
      </c>
    </row>
    <row r="562" spans="1:5" x14ac:dyDescent="0.25">
      <c r="A562" s="89" t="s">
        <v>158</v>
      </c>
      <c r="B562" s="79">
        <v>40</v>
      </c>
      <c r="C562" s="79" t="s">
        <v>143</v>
      </c>
      <c r="D562" s="79">
        <v>0.27023322999999999</v>
      </c>
      <c r="E562" s="79">
        <v>4.0560609999999997E-2</v>
      </c>
    </row>
    <row r="563" spans="1:5" x14ac:dyDescent="0.25">
      <c r="A563" s="89" t="s">
        <v>158</v>
      </c>
      <c r="B563" s="79">
        <v>40</v>
      </c>
      <c r="C563" s="79" t="s">
        <v>149</v>
      </c>
      <c r="D563" s="79">
        <v>0.39106837</v>
      </c>
      <c r="E563" s="79">
        <v>3.6192240000000001E-2</v>
      </c>
    </row>
    <row r="564" spans="1:5" x14ac:dyDescent="0.25">
      <c r="A564" s="89" t="s">
        <v>158</v>
      </c>
      <c r="B564" s="79">
        <v>40</v>
      </c>
      <c r="C564" s="79" t="s">
        <v>152</v>
      </c>
      <c r="D564" s="79">
        <v>0.48148289999999999</v>
      </c>
      <c r="E564" s="79">
        <v>2.8986100000000001E-2</v>
      </c>
    </row>
    <row r="565" spans="1:5" x14ac:dyDescent="0.25">
      <c r="A565" s="89" t="s">
        <v>158</v>
      </c>
      <c r="B565" s="79">
        <v>40</v>
      </c>
      <c r="C565" s="79" t="s">
        <v>155</v>
      </c>
      <c r="D565" s="79">
        <v>0.50859522000000001</v>
      </c>
      <c r="E565" s="79">
        <v>4.3642859999999999E-2</v>
      </c>
    </row>
    <row r="566" spans="1:5" x14ac:dyDescent="0.25">
      <c r="A566" s="89" t="s">
        <v>158</v>
      </c>
      <c r="B566" s="79">
        <v>40</v>
      </c>
      <c r="C566" s="79" t="s">
        <v>144</v>
      </c>
      <c r="D566" s="79">
        <v>0.50918503999999998</v>
      </c>
      <c r="E566" s="79">
        <v>2.8031980000000001E-2</v>
      </c>
    </row>
    <row r="567" spans="1:5" x14ac:dyDescent="0.25">
      <c r="A567" s="89" t="s">
        <v>158</v>
      </c>
      <c r="B567" s="79">
        <v>40</v>
      </c>
      <c r="C567" s="79" t="s">
        <v>148</v>
      </c>
      <c r="D567" s="79">
        <v>0.68872889000000004</v>
      </c>
      <c r="E567" s="79">
        <v>6.4920370000000005E-2</v>
      </c>
    </row>
    <row r="568" spans="1:5" x14ac:dyDescent="0.25">
      <c r="A568" s="89" t="s">
        <v>158</v>
      </c>
      <c r="B568" s="79">
        <v>40</v>
      </c>
      <c r="C568" s="79" t="s">
        <v>145</v>
      </c>
      <c r="D568" s="79">
        <v>0.69162277999999999</v>
      </c>
      <c r="E568" s="79">
        <v>4.2388530000000001E-2</v>
      </c>
    </row>
    <row r="569" spans="1:5" x14ac:dyDescent="0.25">
      <c r="A569" s="89" t="s">
        <v>158</v>
      </c>
      <c r="B569" s="79">
        <v>40</v>
      </c>
      <c r="C569" s="79" t="s">
        <v>142</v>
      </c>
      <c r="D569" s="79">
        <v>0.69704228000000001</v>
      </c>
      <c r="E569" s="79">
        <v>6.5472900000000001E-2</v>
      </c>
    </row>
    <row r="570" spans="1:5" x14ac:dyDescent="0.25">
      <c r="A570" s="89" t="s">
        <v>158</v>
      </c>
      <c r="B570" s="79">
        <v>40</v>
      </c>
      <c r="C570" s="79" t="s">
        <v>159</v>
      </c>
      <c r="D570" s="79">
        <v>0.70134156999999997</v>
      </c>
      <c r="E570" s="79">
        <v>0.11126539000000001</v>
      </c>
    </row>
    <row r="571" spans="1:5" x14ac:dyDescent="0.25">
      <c r="A571" s="89" t="s">
        <v>158</v>
      </c>
      <c r="B571" s="79">
        <v>40</v>
      </c>
      <c r="C571" s="79" t="s">
        <v>157</v>
      </c>
      <c r="D571" s="79">
        <v>0.79743823000000003</v>
      </c>
      <c r="E571" s="79">
        <v>4.5560059999999999E-2</v>
      </c>
    </row>
    <row r="572" spans="1:5" x14ac:dyDescent="0.25">
      <c r="A572" s="89" t="s">
        <v>158</v>
      </c>
      <c r="B572" s="79">
        <v>40</v>
      </c>
      <c r="C572" s="79" t="s">
        <v>153</v>
      </c>
      <c r="D572" s="79">
        <v>0.80291913000000004</v>
      </c>
      <c r="E572" s="79">
        <v>3.7753040000000002E-2</v>
      </c>
    </row>
    <row r="573" spans="1:5" x14ac:dyDescent="0.25">
      <c r="A573" s="89" t="s">
        <v>158</v>
      </c>
      <c r="B573" s="79">
        <v>40</v>
      </c>
      <c r="C573" s="79" t="s">
        <v>151</v>
      </c>
      <c r="D573" s="79">
        <v>0.80575063999999996</v>
      </c>
      <c r="E573" s="79">
        <v>2.3395269999999999E-2</v>
      </c>
    </row>
    <row r="574" spans="1:5" x14ac:dyDescent="0.25">
      <c r="A574" s="89" t="s">
        <v>158</v>
      </c>
      <c r="B574" s="79">
        <v>40</v>
      </c>
      <c r="C574" s="79" t="s">
        <v>147</v>
      </c>
      <c r="D574" s="79">
        <v>0.84633559999999997</v>
      </c>
      <c r="E574" s="79">
        <v>3.904937E-2</v>
      </c>
    </row>
    <row r="575" spans="1:5" x14ac:dyDescent="0.25">
      <c r="A575" s="89" t="s">
        <v>158</v>
      </c>
      <c r="B575" s="79">
        <v>40</v>
      </c>
      <c r="C575" s="79" t="s">
        <v>154</v>
      </c>
      <c r="D575" s="79">
        <v>0.88407701999999999</v>
      </c>
      <c r="E575" s="79">
        <v>3.8609339999999999E-2</v>
      </c>
    </row>
    <row r="576" spans="1:5" x14ac:dyDescent="0.25">
      <c r="A576" s="89" t="s">
        <v>158</v>
      </c>
      <c r="B576" s="79">
        <v>40</v>
      </c>
      <c r="C576" s="79" t="s">
        <v>146</v>
      </c>
      <c r="D576" s="79">
        <v>0.94845135000000003</v>
      </c>
      <c r="E576" s="79">
        <v>2.698563E-2</v>
      </c>
    </row>
    <row r="577" spans="1:5" x14ac:dyDescent="0.25">
      <c r="A577" s="89" t="s">
        <v>158</v>
      </c>
      <c r="B577" s="79">
        <v>40</v>
      </c>
      <c r="C577" s="79" t="s">
        <v>160</v>
      </c>
      <c r="D577" s="79">
        <v>0.95763836000000002</v>
      </c>
      <c r="E577" s="79">
        <v>5.1548280000000002E-2</v>
      </c>
    </row>
    <row r="578" spans="1:5" x14ac:dyDescent="0.25">
      <c r="A578" s="89" t="s">
        <v>158</v>
      </c>
      <c r="B578" s="79">
        <v>40</v>
      </c>
      <c r="C578" s="79" t="s">
        <v>156</v>
      </c>
      <c r="D578" s="79">
        <v>0.96539447</v>
      </c>
      <c r="E578" s="79">
        <v>3.496055E-2</v>
      </c>
    </row>
    <row r="579" spans="1:5" x14ac:dyDescent="0.25">
      <c r="A579" s="89" t="s">
        <v>158</v>
      </c>
      <c r="B579" s="79">
        <v>40</v>
      </c>
      <c r="C579" s="79" t="s">
        <v>150</v>
      </c>
      <c r="D579" s="79">
        <v>0.97813262000000001</v>
      </c>
      <c r="E579" s="79">
        <v>6.4388630000000002E-2</v>
      </c>
    </row>
    <row r="580" spans="1:5" x14ac:dyDescent="0.25">
      <c r="A580" s="89" t="s">
        <v>158</v>
      </c>
      <c r="B580" s="79">
        <v>40</v>
      </c>
      <c r="C580" s="79" t="s">
        <v>9</v>
      </c>
      <c r="D580" s="79">
        <v>1.0225658900000001</v>
      </c>
      <c r="E580" s="79">
        <v>3.6862499999999999E-2</v>
      </c>
    </row>
    <row r="581" spans="1:5" x14ac:dyDescent="0.25">
      <c r="A581" s="89" t="s">
        <v>148</v>
      </c>
      <c r="B581" s="79">
        <v>41</v>
      </c>
      <c r="C581" s="79" t="s">
        <v>156</v>
      </c>
      <c r="D581" s="79">
        <v>0.14943328</v>
      </c>
      <c r="E581" s="79">
        <v>5.8658139999999998E-2</v>
      </c>
    </row>
    <row r="582" spans="1:5" x14ac:dyDescent="0.25">
      <c r="A582" s="89" t="s">
        <v>148</v>
      </c>
      <c r="B582" s="79">
        <v>41</v>
      </c>
      <c r="C582" s="79" t="s">
        <v>158</v>
      </c>
      <c r="D582" s="79">
        <v>0.23094182999999999</v>
      </c>
      <c r="E582" s="79">
        <v>4.9732100000000001E-2</v>
      </c>
    </row>
    <row r="583" spans="1:5" x14ac:dyDescent="0.25">
      <c r="A583" s="89" t="s">
        <v>148</v>
      </c>
      <c r="B583" s="79">
        <v>41</v>
      </c>
      <c r="C583" s="79" t="s">
        <v>159</v>
      </c>
      <c r="D583" s="79">
        <v>0.26298137999999999</v>
      </c>
      <c r="E583" s="79">
        <v>4.7096409999999998E-2</v>
      </c>
    </row>
    <row r="584" spans="1:5" x14ac:dyDescent="0.25">
      <c r="A584" s="89" t="s">
        <v>148</v>
      </c>
      <c r="B584" s="79">
        <v>41</v>
      </c>
      <c r="C584" s="79" t="s">
        <v>152</v>
      </c>
      <c r="D584" s="79">
        <v>0.32161632000000001</v>
      </c>
      <c r="E584" s="79">
        <v>2.9360689999999998E-2</v>
      </c>
    </row>
    <row r="585" spans="1:5" x14ac:dyDescent="0.25">
      <c r="A585" s="89" t="s">
        <v>148</v>
      </c>
      <c r="B585" s="79">
        <v>41</v>
      </c>
      <c r="C585" s="79" t="s">
        <v>157</v>
      </c>
      <c r="D585" s="79">
        <v>0.55941797000000004</v>
      </c>
      <c r="E585" s="79">
        <v>5.3272439999999997E-2</v>
      </c>
    </row>
    <row r="586" spans="1:5" x14ac:dyDescent="0.25">
      <c r="A586" s="89" t="s">
        <v>148</v>
      </c>
      <c r="B586" s="79">
        <v>41</v>
      </c>
      <c r="C586" s="79" t="s">
        <v>155</v>
      </c>
      <c r="D586" s="79">
        <v>0.61407204999999998</v>
      </c>
      <c r="E586" s="79">
        <v>5.053092E-2</v>
      </c>
    </row>
    <row r="587" spans="1:5" x14ac:dyDescent="0.25">
      <c r="A587" s="89" t="s">
        <v>148</v>
      </c>
      <c r="B587" s="79">
        <v>41</v>
      </c>
      <c r="C587" s="79" t="s">
        <v>146</v>
      </c>
      <c r="D587" s="79">
        <v>0.63434016000000004</v>
      </c>
      <c r="E587" s="79">
        <v>2.8582940000000001E-2</v>
      </c>
    </row>
    <row r="588" spans="1:5" x14ac:dyDescent="0.25">
      <c r="A588" s="89" t="s">
        <v>148</v>
      </c>
      <c r="B588" s="79">
        <v>41</v>
      </c>
      <c r="C588" s="79" t="s">
        <v>154</v>
      </c>
      <c r="D588" s="79">
        <v>0.76622984000000005</v>
      </c>
      <c r="E588" s="79">
        <v>2.7450479999999999E-2</v>
      </c>
    </row>
    <row r="589" spans="1:5" x14ac:dyDescent="0.25">
      <c r="A589" s="89" t="s">
        <v>148</v>
      </c>
      <c r="B589" s="79">
        <v>41</v>
      </c>
      <c r="C589" s="79" t="s">
        <v>9</v>
      </c>
      <c r="D589" s="79">
        <v>0.82898917999999999</v>
      </c>
      <c r="E589" s="79">
        <v>2.8614819999999999E-2</v>
      </c>
    </row>
    <row r="590" spans="1:5" x14ac:dyDescent="0.25">
      <c r="A590" s="89" t="s">
        <v>148</v>
      </c>
      <c r="B590" s="79">
        <v>41</v>
      </c>
      <c r="C590" s="79" t="s">
        <v>150</v>
      </c>
      <c r="D590" s="79">
        <v>0.92047701000000004</v>
      </c>
      <c r="E590" s="79">
        <v>3.7135910000000001E-2</v>
      </c>
    </row>
    <row r="591" spans="1:5" x14ac:dyDescent="0.25">
      <c r="A591" s="89" t="s">
        <v>148</v>
      </c>
      <c r="B591" s="79">
        <v>41</v>
      </c>
      <c r="C591" s="79" t="s">
        <v>151</v>
      </c>
      <c r="D591" s="79">
        <v>0.92975542</v>
      </c>
      <c r="E591" s="79">
        <v>2.7748459999999999E-2</v>
      </c>
    </row>
    <row r="592" spans="1:5" x14ac:dyDescent="0.25">
      <c r="A592" s="89" t="s">
        <v>148</v>
      </c>
      <c r="B592" s="79">
        <v>41</v>
      </c>
      <c r="C592" s="79" t="s">
        <v>147</v>
      </c>
      <c r="D592" s="79">
        <v>0.93365533999999994</v>
      </c>
      <c r="E592" s="79">
        <v>4.6752349999999998E-2</v>
      </c>
    </row>
    <row r="593" spans="1:5" x14ac:dyDescent="0.25">
      <c r="A593" s="89" t="s">
        <v>148</v>
      </c>
      <c r="B593" s="79">
        <v>41</v>
      </c>
      <c r="C593" s="79" t="s">
        <v>145</v>
      </c>
      <c r="D593" s="79">
        <v>0.93691380999999996</v>
      </c>
      <c r="E593" s="79">
        <v>6.1607599999999998E-2</v>
      </c>
    </row>
    <row r="594" spans="1:5" x14ac:dyDescent="0.25">
      <c r="A594" s="89" t="s">
        <v>148</v>
      </c>
      <c r="B594" s="79">
        <v>41</v>
      </c>
      <c r="C594" s="79" t="s">
        <v>153</v>
      </c>
      <c r="D594" s="79">
        <v>0.93966053000000005</v>
      </c>
      <c r="E594" s="79">
        <v>4.3173549999999998E-2</v>
      </c>
    </row>
    <row r="595" spans="1:5" x14ac:dyDescent="0.25">
      <c r="A595" s="89" t="s">
        <v>148</v>
      </c>
      <c r="B595" s="79">
        <v>41</v>
      </c>
      <c r="C595" s="79" t="s">
        <v>143</v>
      </c>
      <c r="D595" s="79">
        <v>1.0056847900000001</v>
      </c>
      <c r="E595" s="79">
        <v>4.0548300000000002E-2</v>
      </c>
    </row>
    <row r="596" spans="1:5" x14ac:dyDescent="0.25">
      <c r="A596" s="89" t="s">
        <v>148</v>
      </c>
      <c r="B596" s="79">
        <v>41</v>
      </c>
      <c r="C596" s="79" t="s">
        <v>144</v>
      </c>
      <c r="D596" s="79">
        <v>1.03183531</v>
      </c>
      <c r="E596" s="79">
        <v>4.4104089999999999E-2</v>
      </c>
    </row>
    <row r="597" spans="1:5" x14ac:dyDescent="0.25">
      <c r="A597" s="89" t="s">
        <v>148</v>
      </c>
      <c r="B597" s="79">
        <v>41</v>
      </c>
      <c r="C597" s="79" t="s">
        <v>149</v>
      </c>
      <c r="D597" s="79">
        <v>1.0376045599999999</v>
      </c>
      <c r="E597" s="79">
        <v>4.0148290000000003E-2</v>
      </c>
    </row>
    <row r="598" spans="1:5" x14ac:dyDescent="0.25">
      <c r="A598" s="89" t="s">
        <v>148</v>
      </c>
      <c r="B598" s="79">
        <v>41</v>
      </c>
      <c r="C598" s="79" t="s">
        <v>160</v>
      </c>
      <c r="D598" s="79">
        <v>1.07820355</v>
      </c>
      <c r="E598" s="79">
        <v>4.7274499999999997E-2</v>
      </c>
    </row>
    <row r="599" spans="1:5" x14ac:dyDescent="0.25">
      <c r="A599" s="89" t="s">
        <v>154</v>
      </c>
      <c r="B599" s="79">
        <v>42</v>
      </c>
      <c r="C599" s="79" t="s">
        <v>156</v>
      </c>
      <c r="D599" s="79">
        <v>0.22904285999999999</v>
      </c>
      <c r="E599" s="79">
        <v>4.6086700000000001E-2</v>
      </c>
    </row>
    <row r="600" spans="1:5" x14ac:dyDescent="0.25">
      <c r="A600" s="89" t="s">
        <v>154</v>
      </c>
      <c r="B600" s="79">
        <v>42</v>
      </c>
      <c r="C600" s="79" t="s">
        <v>151</v>
      </c>
      <c r="D600" s="79">
        <v>0.33611495000000002</v>
      </c>
      <c r="E600" s="79">
        <v>3.8884450000000001E-2</v>
      </c>
    </row>
    <row r="601" spans="1:5" x14ac:dyDescent="0.25">
      <c r="A601" s="89" t="s">
        <v>154</v>
      </c>
      <c r="B601" s="79">
        <v>42</v>
      </c>
      <c r="C601" s="79" t="s">
        <v>147</v>
      </c>
      <c r="D601" s="79">
        <v>0.38318607999999998</v>
      </c>
      <c r="E601" s="79">
        <v>0.10331824000000001</v>
      </c>
    </row>
    <row r="602" spans="1:5" x14ac:dyDescent="0.25">
      <c r="A602" s="89" t="s">
        <v>154</v>
      </c>
      <c r="B602" s="79">
        <v>42</v>
      </c>
      <c r="C602" s="79" t="s">
        <v>143</v>
      </c>
      <c r="D602" s="79">
        <v>0.43293557999999999</v>
      </c>
      <c r="E602" s="79">
        <v>7.1138350000000003E-2</v>
      </c>
    </row>
    <row r="603" spans="1:5" x14ac:dyDescent="0.25">
      <c r="A603" s="89" t="s">
        <v>154</v>
      </c>
      <c r="B603" s="79">
        <v>42</v>
      </c>
      <c r="C603" s="79" t="s">
        <v>148</v>
      </c>
      <c r="D603" s="79">
        <v>0.51368469999999999</v>
      </c>
      <c r="E603" s="79">
        <v>4.6906679999999999E-2</v>
      </c>
    </row>
    <row r="604" spans="1:5" x14ac:dyDescent="0.25">
      <c r="A604" s="89" t="s">
        <v>154</v>
      </c>
      <c r="B604" s="79">
        <v>42</v>
      </c>
      <c r="C604" s="79" t="s">
        <v>157</v>
      </c>
      <c r="D604" s="79">
        <v>0.67360202000000002</v>
      </c>
      <c r="E604" s="79">
        <v>4.0954610000000002E-2</v>
      </c>
    </row>
    <row r="605" spans="1:5" x14ac:dyDescent="0.25">
      <c r="A605" s="89" t="s">
        <v>154</v>
      </c>
      <c r="B605" s="79">
        <v>42</v>
      </c>
      <c r="C605" s="79" t="s">
        <v>144</v>
      </c>
      <c r="D605" s="79">
        <v>0.72968980999999999</v>
      </c>
      <c r="E605" s="79">
        <v>7.3585079999999997E-2</v>
      </c>
    </row>
    <row r="606" spans="1:5" x14ac:dyDescent="0.25">
      <c r="A606" s="89" t="s">
        <v>154</v>
      </c>
      <c r="B606" s="79">
        <v>42</v>
      </c>
      <c r="C606" s="79" t="s">
        <v>158</v>
      </c>
      <c r="D606" s="79">
        <v>0.73850749999999998</v>
      </c>
      <c r="E606" s="79">
        <v>3.7542800000000001E-2</v>
      </c>
    </row>
    <row r="607" spans="1:5" x14ac:dyDescent="0.25">
      <c r="A607" s="89" t="s">
        <v>154</v>
      </c>
      <c r="B607" s="79">
        <v>42</v>
      </c>
      <c r="C607" s="79" t="s">
        <v>149</v>
      </c>
      <c r="D607" s="79">
        <v>0.77300195000000005</v>
      </c>
      <c r="E607" s="79">
        <v>4.3206229999999998E-2</v>
      </c>
    </row>
    <row r="608" spans="1:5" x14ac:dyDescent="0.25">
      <c r="A608" s="89" t="s">
        <v>154</v>
      </c>
      <c r="B608" s="79">
        <v>42</v>
      </c>
      <c r="C608" s="79" t="s">
        <v>155</v>
      </c>
      <c r="D608" s="79">
        <v>0.79073123999999995</v>
      </c>
      <c r="E608" s="79">
        <v>4.5841109999999997E-2</v>
      </c>
    </row>
    <row r="609" spans="1:5" x14ac:dyDescent="0.25">
      <c r="A609" s="89" t="s">
        <v>154</v>
      </c>
      <c r="B609" s="79">
        <v>42</v>
      </c>
      <c r="C609" s="79" t="s">
        <v>152</v>
      </c>
      <c r="D609" s="79">
        <v>0.86331517999999996</v>
      </c>
      <c r="E609" s="79">
        <v>4.4308460000000001E-2</v>
      </c>
    </row>
    <row r="610" spans="1:5" x14ac:dyDescent="0.25">
      <c r="A610" s="89" t="s">
        <v>154</v>
      </c>
      <c r="B610" s="79">
        <v>42</v>
      </c>
      <c r="C610" s="79" t="s">
        <v>160</v>
      </c>
      <c r="D610" s="79">
        <v>0.94159554999999995</v>
      </c>
      <c r="E610" s="79">
        <v>9.6835290000000004E-2</v>
      </c>
    </row>
    <row r="611" spans="1:5" x14ac:dyDescent="0.25">
      <c r="A611" s="89" t="s">
        <v>154</v>
      </c>
      <c r="B611" s="79">
        <v>42</v>
      </c>
      <c r="C611" s="79" t="s">
        <v>146</v>
      </c>
      <c r="D611" s="79">
        <v>0.96200505000000003</v>
      </c>
      <c r="E611" s="79">
        <v>4.1198619999999998E-2</v>
      </c>
    </row>
    <row r="612" spans="1:5" x14ac:dyDescent="0.25">
      <c r="A612" s="89" t="s">
        <v>154</v>
      </c>
      <c r="B612" s="79">
        <v>42</v>
      </c>
      <c r="C612" s="79" t="s">
        <v>159</v>
      </c>
      <c r="D612" s="79">
        <v>0.99540600000000001</v>
      </c>
      <c r="E612" s="79">
        <v>5.6648959999999998E-2</v>
      </c>
    </row>
    <row r="613" spans="1:5" x14ac:dyDescent="0.25">
      <c r="A613" s="89" t="s">
        <v>154</v>
      </c>
      <c r="B613" s="79">
        <v>42</v>
      </c>
      <c r="C613" s="79" t="s">
        <v>142</v>
      </c>
      <c r="D613" s="79">
        <v>1.00359146</v>
      </c>
      <c r="E613" s="79">
        <v>9.3119220000000003E-2</v>
      </c>
    </row>
    <row r="614" spans="1:5" x14ac:dyDescent="0.25">
      <c r="A614" s="89" t="s">
        <v>154</v>
      </c>
      <c r="B614" s="79">
        <v>42</v>
      </c>
      <c r="C614" s="79" t="s">
        <v>9</v>
      </c>
      <c r="D614" s="79">
        <v>1.0078824399999999</v>
      </c>
      <c r="E614" s="79">
        <v>4.8716410000000002E-2</v>
      </c>
    </row>
    <row r="615" spans="1:5" x14ac:dyDescent="0.25">
      <c r="A615" s="89" t="s">
        <v>154</v>
      </c>
      <c r="B615" s="79">
        <v>42</v>
      </c>
      <c r="C615" s="79" t="s">
        <v>150</v>
      </c>
      <c r="D615" s="79">
        <v>1.0201628</v>
      </c>
      <c r="E615" s="79">
        <v>6.8230719999999995E-2</v>
      </c>
    </row>
    <row r="616" spans="1:5" x14ac:dyDescent="0.25">
      <c r="A616" s="89" t="s">
        <v>154</v>
      </c>
      <c r="B616" s="79">
        <v>42</v>
      </c>
      <c r="C616" s="79" t="s">
        <v>145</v>
      </c>
      <c r="D616" s="79">
        <v>1.03396544</v>
      </c>
      <c r="E616" s="79">
        <v>4.7587249999999998E-2</v>
      </c>
    </row>
    <row r="617" spans="1:5" x14ac:dyDescent="0.25">
      <c r="A617" s="89" t="s">
        <v>155</v>
      </c>
      <c r="B617" s="79">
        <v>43</v>
      </c>
      <c r="C617" s="79" t="s">
        <v>146</v>
      </c>
      <c r="D617" s="79">
        <v>0.92815044999999996</v>
      </c>
      <c r="E617" s="79">
        <v>3.4626169999999998E-2</v>
      </c>
    </row>
    <row r="618" spans="1:5" x14ac:dyDescent="0.25">
      <c r="A618" s="89" t="s">
        <v>155</v>
      </c>
      <c r="B618" s="79">
        <v>43</v>
      </c>
      <c r="C618" s="79" t="s">
        <v>151</v>
      </c>
      <c r="D618" s="79">
        <v>0.93734262000000002</v>
      </c>
      <c r="E618" s="79">
        <v>3.8670379999999997E-2</v>
      </c>
    </row>
    <row r="619" spans="1:5" x14ac:dyDescent="0.25">
      <c r="A619" s="89" t="s">
        <v>155</v>
      </c>
      <c r="B619" s="79">
        <v>43</v>
      </c>
      <c r="C619" s="79" t="s">
        <v>152</v>
      </c>
      <c r="D619" s="79">
        <v>0.97502754000000003</v>
      </c>
      <c r="E619" s="79">
        <v>3.9625199999999999E-2</v>
      </c>
    </row>
    <row r="620" spans="1:5" x14ac:dyDescent="0.25">
      <c r="A620" s="89" t="s">
        <v>155</v>
      </c>
      <c r="B620" s="79">
        <v>43</v>
      </c>
      <c r="C620" s="79" t="s">
        <v>156</v>
      </c>
      <c r="D620" s="79">
        <v>0.98072939999999997</v>
      </c>
      <c r="E620" s="79">
        <v>4.8042660000000001E-2</v>
      </c>
    </row>
    <row r="621" spans="1:5" x14ac:dyDescent="0.25">
      <c r="A621" s="89" t="s">
        <v>155</v>
      </c>
      <c r="B621" s="79">
        <v>43</v>
      </c>
      <c r="C621" s="79" t="s">
        <v>150</v>
      </c>
      <c r="D621" s="79">
        <v>1.0104647600000001</v>
      </c>
      <c r="E621" s="79">
        <v>7.1197330000000003E-2</v>
      </c>
    </row>
    <row r="622" spans="1:5" x14ac:dyDescent="0.25">
      <c r="A622" s="89" t="s">
        <v>155</v>
      </c>
      <c r="B622" s="79">
        <v>43</v>
      </c>
      <c r="C622" s="79" t="s">
        <v>157</v>
      </c>
      <c r="D622" s="79">
        <v>1.01083247</v>
      </c>
      <c r="E622" s="79">
        <v>6.7998219999999998E-2</v>
      </c>
    </row>
    <row r="623" spans="1:5" x14ac:dyDescent="0.25">
      <c r="A623" s="89" t="s">
        <v>155</v>
      </c>
      <c r="B623" s="79">
        <v>43</v>
      </c>
      <c r="C623" s="79" t="s">
        <v>159</v>
      </c>
      <c r="D623" s="79">
        <v>1.02487817</v>
      </c>
      <c r="E623" s="79">
        <v>6.8190390000000004E-2</v>
      </c>
    </row>
    <row r="624" spans="1:5" x14ac:dyDescent="0.25">
      <c r="A624" s="89" t="s">
        <v>155</v>
      </c>
      <c r="B624" s="79">
        <v>43</v>
      </c>
      <c r="C624" s="79" t="s">
        <v>154</v>
      </c>
      <c r="D624" s="79">
        <v>1.0564833600000001</v>
      </c>
      <c r="E624" s="79">
        <v>5.1753250000000001E-2</v>
      </c>
    </row>
    <row r="625" spans="1:5" x14ac:dyDescent="0.25">
      <c r="A625" s="89" t="s">
        <v>155</v>
      </c>
      <c r="B625" s="79">
        <v>43</v>
      </c>
      <c r="C625" s="79" t="s">
        <v>149</v>
      </c>
      <c r="D625" s="79">
        <v>1.06613571</v>
      </c>
      <c r="E625" s="79">
        <v>6.1468189999999999E-2</v>
      </c>
    </row>
    <row r="626" spans="1:5" x14ac:dyDescent="0.25">
      <c r="A626" s="89" t="s">
        <v>155</v>
      </c>
      <c r="B626" s="79">
        <v>43</v>
      </c>
      <c r="C626" s="79" t="s">
        <v>148</v>
      </c>
      <c r="D626" s="79">
        <v>1.0719155300000001</v>
      </c>
      <c r="E626" s="79">
        <v>4.5826400000000003E-2</v>
      </c>
    </row>
    <row r="627" spans="1:5" x14ac:dyDescent="0.25">
      <c r="A627" s="89" t="s">
        <v>147</v>
      </c>
      <c r="B627" s="79">
        <v>44</v>
      </c>
      <c r="C627" s="79" t="s">
        <v>156</v>
      </c>
      <c r="D627" s="79">
        <v>0.30055648000000001</v>
      </c>
      <c r="E627" s="79">
        <v>7.8060870000000004E-2</v>
      </c>
    </row>
    <row r="628" spans="1:5" x14ac:dyDescent="0.25">
      <c r="A628" s="89" t="s">
        <v>147</v>
      </c>
      <c r="B628" s="79">
        <v>44</v>
      </c>
      <c r="C628" s="79" t="s">
        <v>155</v>
      </c>
      <c r="D628" s="79">
        <v>0.91315975999999999</v>
      </c>
      <c r="E628" s="79">
        <v>9.8918729999999996E-2</v>
      </c>
    </row>
    <row r="629" spans="1:5" x14ac:dyDescent="0.25">
      <c r="A629" s="89" t="s">
        <v>147</v>
      </c>
      <c r="B629" s="79">
        <v>44</v>
      </c>
      <c r="C629" s="79" t="s">
        <v>143</v>
      </c>
      <c r="D629" s="79">
        <v>0.91343638000000005</v>
      </c>
      <c r="E629" s="79">
        <v>7.7945700000000007E-2</v>
      </c>
    </row>
    <row r="630" spans="1:5" x14ac:dyDescent="0.25">
      <c r="A630" s="89" t="s">
        <v>147</v>
      </c>
      <c r="B630" s="79">
        <v>44</v>
      </c>
      <c r="C630" s="79" t="s">
        <v>144</v>
      </c>
      <c r="D630" s="79">
        <v>0.93639497999999999</v>
      </c>
      <c r="E630" s="79">
        <v>5.2896690000000003E-2</v>
      </c>
    </row>
    <row r="631" spans="1:5" x14ac:dyDescent="0.25">
      <c r="A631" s="89" t="s">
        <v>147</v>
      </c>
      <c r="B631" s="79">
        <v>44</v>
      </c>
      <c r="C631" s="79" t="s">
        <v>160</v>
      </c>
      <c r="D631" s="79">
        <v>0.93686144999999998</v>
      </c>
      <c r="E631" s="79">
        <v>7.7438789999999993E-2</v>
      </c>
    </row>
    <row r="632" spans="1:5" x14ac:dyDescent="0.25">
      <c r="A632" s="89" t="s">
        <v>147</v>
      </c>
      <c r="B632" s="79">
        <v>44</v>
      </c>
      <c r="C632" s="79" t="s">
        <v>9</v>
      </c>
      <c r="D632" s="79">
        <v>0.93755135000000001</v>
      </c>
      <c r="E632" s="79">
        <v>4.482059E-2</v>
      </c>
    </row>
    <row r="633" spans="1:5" x14ac:dyDescent="0.25">
      <c r="A633" s="89" t="s">
        <v>147</v>
      </c>
      <c r="B633" s="79">
        <v>44</v>
      </c>
      <c r="C633" s="79" t="s">
        <v>159</v>
      </c>
      <c r="D633" s="79">
        <v>0.97014644000000005</v>
      </c>
      <c r="E633" s="79">
        <v>5.7255359999999998E-2</v>
      </c>
    </row>
    <row r="634" spans="1:5" x14ac:dyDescent="0.25">
      <c r="A634" s="89" t="s">
        <v>147</v>
      </c>
      <c r="B634" s="79">
        <v>44</v>
      </c>
      <c r="C634" s="79" t="s">
        <v>152</v>
      </c>
      <c r="D634" s="79">
        <v>0.97627259</v>
      </c>
      <c r="E634" s="79">
        <v>3.8102469999999999E-2</v>
      </c>
    </row>
    <row r="635" spans="1:5" x14ac:dyDescent="0.25">
      <c r="A635" s="89" t="s">
        <v>147</v>
      </c>
      <c r="B635" s="79">
        <v>44</v>
      </c>
      <c r="C635" s="79" t="s">
        <v>146</v>
      </c>
      <c r="D635" s="79">
        <v>0.97999181000000002</v>
      </c>
      <c r="E635" s="79">
        <v>3.4872220000000002E-2</v>
      </c>
    </row>
    <row r="636" spans="1:5" x14ac:dyDescent="0.25">
      <c r="A636" s="89" t="s">
        <v>147</v>
      </c>
      <c r="B636" s="79">
        <v>44</v>
      </c>
      <c r="C636" s="79" t="s">
        <v>148</v>
      </c>
      <c r="D636" s="79">
        <v>0.98354896000000003</v>
      </c>
      <c r="E636" s="79">
        <v>3.7451489999999997E-2</v>
      </c>
    </row>
    <row r="637" spans="1:5" x14ac:dyDescent="0.25">
      <c r="A637" s="89" t="s">
        <v>147</v>
      </c>
      <c r="B637" s="79">
        <v>44</v>
      </c>
      <c r="C637" s="79" t="s">
        <v>154</v>
      </c>
      <c r="D637" s="79">
        <v>0.98461549000000004</v>
      </c>
      <c r="E637" s="79">
        <v>4.9294350000000001E-2</v>
      </c>
    </row>
    <row r="638" spans="1:5" x14ac:dyDescent="0.25">
      <c r="A638" s="89" t="s">
        <v>147</v>
      </c>
      <c r="B638" s="79">
        <v>44</v>
      </c>
      <c r="C638" s="79" t="s">
        <v>153</v>
      </c>
      <c r="D638" s="79">
        <v>0.98988083999999998</v>
      </c>
      <c r="E638" s="79">
        <v>3.6474270000000003E-2</v>
      </c>
    </row>
    <row r="639" spans="1:5" x14ac:dyDescent="0.25">
      <c r="A639" s="89" t="s">
        <v>147</v>
      </c>
      <c r="B639" s="79">
        <v>44</v>
      </c>
      <c r="C639" s="79" t="s">
        <v>151</v>
      </c>
      <c r="D639" s="79">
        <v>1.03406435</v>
      </c>
      <c r="E639" s="79">
        <v>2.4593719999999999E-2</v>
      </c>
    </row>
    <row r="640" spans="1:5" x14ac:dyDescent="0.25">
      <c r="A640" s="89" t="s">
        <v>147</v>
      </c>
      <c r="B640" s="79">
        <v>44</v>
      </c>
      <c r="C640" s="79" t="s">
        <v>142</v>
      </c>
      <c r="D640" s="79">
        <v>1.0405438199999999</v>
      </c>
      <c r="E640" s="79">
        <v>3.7973449999999999E-2</v>
      </c>
    </row>
    <row r="641" spans="1:5" x14ac:dyDescent="0.25">
      <c r="A641" s="89" t="s">
        <v>147</v>
      </c>
      <c r="B641" s="79">
        <v>44</v>
      </c>
      <c r="C641" s="79" t="s">
        <v>157</v>
      </c>
      <c r="D641" s="79">
        <v>1.0608173599999999</v>
      </c>
      <c r="E641" s="79">
        <v>9.1361880000000006E-2</v>
      </c>
    </row>
    <row r="642" spans="1:5" x14ac:dyDescent="0.25">
      <c r="A642" s="89" t="s">
        <v>147</v>
      </c>
      <c r="B642" s="79">
        <v>44</v>
      </c>
      <c r="C642" s="79" t="s">
        <v>150</v>
      </c>
      <c r="D642" s="79">
        <v>1.08788982</v>
      </c>
      <c r="E642" s="79">
        <v>4.4372979999999999E-2</v>
      </c>
    </row>
    <row r="643" spans="1:5" x14ac:dyDescent="0.25">
      <c r="A643" s="89" t="s">
        <v>147</v>
      </c>
      <c r="B643" s="79">
        <v>44</v>
      </c>
      <c r="C643" s="79" t="s">
        <v>149</v>
      </c>
      <c r="D643" s="79">
        <v>1.10010177</v>
      </c>
      <c r="E643" s="79">
        <v>5.802247E-2</v>
      </c>
    </row>
    <row r="644" spans="1:5" x14ac:dyDescent="0.25">
      <c r="A644" s="89" t="s">
        <v>147</v>
      </c>
      <c r="B644" s="79">
        <v>44</v>
      </c>
      <c r="C644" s="79" t="s">
        <v>158</v>
      </c>
      <c r="D644" s="79">
        <v>1.12387612</v>
      </c>
      <c r="E644" s="79">
        <v>4.2899479999999997E-2</v>
      </c>
    </row>
    <row r="645" spans="1:5" x14ac:dyDescent="0.25">
      <c r="A645" s="89" t="s">
        <v>155</v>
      </c>
      <c r="B645" s="79">
        <v>45</v>
      </c>
      <c r="C645" s="79" t="s">
        <v>159</v>
      </c>
      <c r="D645" s="79">
        <v>0.79891928000000001</v>
      </c>
      <c r="E645" s="79">
        <v>3.3612919999999998E-2</v>
      </c>
    </row>
    <row r="646" spans="1:5" x14ac:dyDescent="0.25">
      <c r="A646" s="89" t="s">
        <v>155</v>
      </c>
      <c r="B646" s="79">
        <v>45</v>
      </c>
      <c r="C646" s="79" t="s">
        <v>149</v>
      </c>
      <c r="D646" s="79">
        <v>0.89997377000000001</v>
      </c>
      <c r="E646" s="79">
        <v>5.1301649999999997E-2</v>
      </c>
    </row>
    <row r="647" spans="1:5" x14ac:dyDescent="0.25">
      <c r="A647" s="89" t="s">
        <v>155</v>
      </c>
      <c r="B647" s="79">
        <v>45</v>
      </c>
      <c r="C647" s="79" t="s">
        <v>156</v>
      </c>
      <c r="D647" s="79">
        <v>0.90224216000000002</v>
      </c>
      <c r="E647" s="79">
        <v>3.3167009999999997E-2</v>
      </c>
    </row>
    <row r="648" spans="1:5" x14ac:dyDescent="0.25">
      <c r="A648" s="89" t="s">
        <v>155</v>
      </c>
      <c r="B648" s="79">
        <v>45</v>
      </c>
      <c r="C648" s="79" t="s">
        <v>147</v>
      </c>
      <c r="D648" s="79">
        <v>0.90558760000000005</v>
      </c>
      <c r="E648" s="79">
        <v>6.0010099999999997E-2</v>
      </c>
    </row>
    <row r="649" spans="1:5" x14ac:dyDescent="0.25">
      <c r="A649" s="89" t="s">
        <v>155</v>
      </c>
      <c r="B649" s="79">
        <v>45</v>
      </c>
      <c r="C649" s="79" t="s">
        <v>146</v>
      </c>
      <c r="D649" s="79">
        <v>0.91691606999999997</v>
      </c>
      <c r="E649" s="79">
        <v>4.0615239999999997E-2</v>
      </c>
    </row>
    <row r="650" spans="1:5" x14ac:dyDescent="0.25">
      <c r="A650" s="89" t="s">
        <v>155</v>
      </c>
      <c r="B650" s="79">
        <v>45</v>
      </c>
      <c r="C650" s="79" t="s">
        <v>160</v>
      </c>
      <c r="D650" s="79">
        <v>0.9363918</v>
      </c>
      <c r="E650" s="79">
        <v>4.4775830000000003E-2</v>
      </c>
    </row>
    <row r="651" spans="1:5" x14ac:dyDescent="0.25">
      <c r="A651" s="89" t="s">
        <v>155</v>
      </c>
      <c r="B651" s="79">
        <v>45</v>
      </c>
      <c r="C651" s="79" t="s">
        <v>154</v>
      </c>
      <c r="D651" s="79">
        <v>0.94420691999999995</v>
      </c>
      <c r="E651" s="79">
        <v>0.12368409</v>
      </c>
    </row>
    <row r="652" spans="1:5" x14ac:dyDescent="0.25">
      <c r="A652" s="89" t="s">
        <v>155</v>
      </c>
      <c r="B652" s="79">
        <v>45</v>
      </c>
      <c r="C652" s="79" t="s">
        <v>144</v>
      </c>
      <c r="D652" s="79">
        <v>0.95524606999999995</v>
      </c>
      <c r="E652" s="79">
        <v>4.5828599999999997E-2</v>
      </c>
    </row>
    <row r="653" spans="1:5" x14ac:dyDescent="0.25">
      <c r="A653" s="89" t="s">
        <v>155</v>
      </c>
      <c r="B653" s="79">
        <v>45</v>
      </c>
      <c r="C653" s="79" t="s">
        <v>142</v>
      </c>
      <c r="D653" s="79">
        <v>0.95968123999999999</v>
      </c>
      <c r="E653" s="79">
        <v>8.1267469999999994E-2</v>
      </c>
    </row>
    <row r="654" spans="1:5" x14ac:dyDescent="0.25">
      <c r="A654" s="89" t="s">
        <v>155</v>
      </c>
      <c r="B654" s="79">
        <v>45</v>
      </c>
      <c r="C654" s="79" t="s">
        <v>145</v>
      </c>
      <c r="D654" s="79">
        <v>0.96824533999999995</v>
      </c>
      <c r="E654" s="79">
        <v>0.10326231</v>
      </c>
    </row>
    <row r="655" spans="1:5" x14ac:dyDescent="0.25">
      <c r="A655" s="89" t="s">
        <v>155</v>
      </c>
      <c r="B655" s="79">
        <v>45</v>
      </c>
      <c r="C655" s="79" t="s">
        <v>152</v>
      </c>
      <c r="D655" s="79">
        <v>0.99844195999999996</v>
      </c>
      <c r="E655" s="79">
        <v>2.6759379999999999E-2</v>
      </c>
    </row>
    <row r="656" spans="1:5" x14ac:dyDescent="0.25">
      <c r="A656" s="89" t="s">
        <v>155</v>
      </c>
      <c r="B656" s="79">
        <v>45</v>
      </c>
      <c r="C656" s="79" t="s">
        <v>9</v>
      </c>
      <c r="D656" s="79">
        <v>1.0091503799999999</v>
      </c>
      <c r="E656" s="79">
        <v>4.4954920000000002E-2</v>
      </c>
    </row>
    <row r="657" spans="1:5" x14ac:dyDescent="0.25">
      <c r="A657" s="89" t="s">
        <v>155</v>
      </c>
      <c r="B657" s="79">
        <v>45</v>
      </c>
      <c r="C657" s="79" t="s">
        <v>148</v>
      </c>
      <c r="D657" s="79">
        <v>1.0124606599999999</v>
      </c>
      <c r="E657" s="79">
        <v>7.584494E-2</v>
      </c>
    </row>
    <row r="658" spans="1:5" x14ac:dyDescent="0.25">
      <c r="A658" s="89" t="s">
        <v>155</v>
      </c>
      <c r="B658" s="79">
        <v>45</v>
      </c>
      <c r="C658" s="79" t="s">
        <v>157</v>
      </c>
      <c r="D658" s="79">
        <v>1.02048308</v>
      </c>
      <c r="E658" s="79">
        <v>5.3546299999999998E-2</v>
      </c>
    </row>
    <row r="659" spans="1:5" x14ac:dyDescent="0.25">
      <c r="A659" s="89" t="s">
        <v>155</v>
      </c>
      <c r="B659" s="79">
        <v>45</v>
      </c>
      <c r="C659" s="79" t="s">
        <v>143</v>
      </c>
      <c r="D659" s="79">
        <v>1.0644307399999999</v>
      </c>
      <c r="E659" s="79">
        <v>5.9951789999999998E-2</v>
      </c>
    </row>
    <row r="660" spans="1:5" x14ac:dyDescent="0.25">
      <c r="A660" s="89" t="s">
        <v>155</v>
      </c>
      <c r="B660" s="79">
        <v>45</v>
      </c>
      <c r="C660" s="79" t="s">
        <v>151</v>
      </c>
      <c r="D660" s="79">
        <v>1.0682880400000001</v>
      </c>
      <c r="E660" s="79">
        <v>5.0528799999999999E-2</v>
      </c>
    </row>
    <row r="661" spans="1:5" x14ac:dyDescent="0.25">
      <c r="A661" s="89" t="s">
        <v>156</v>
      </c>
      <c r="B661" s="79">
        <v>46</v>
      </c>
      <c r="C661" s="79" t="s">
        <v>158</v>
      </c>
      <c r="D661" s="79">
        <v>0.11377221999999999</v>
      </c>
      <c r="E661" s="79">
        <v>6.995904E-2</v>
      </c>
    </row>
    <row r="662" spans="1:5" x14ac:dyDescent="0.25">
      <c r="A662" s="89" t="s">
        <v>156</v>
      </c>
      <c r="B662" s="79">
        <v>46</v>
      </c>
      <c r="C662" s="79" t="s">
        <v>143</v>
      </c>
      <c r="D662" s="79">
        <v>0.15193478999999999</v>
      </c>
      <c r="E662" s="79">
        <v>4.3020070000000001E-2</v>
      </c>
    </row>
    <row r="663" spans="1:5" x14ac:dyDescent="0.25">
      <c r="A663" s="89" t="s">
        <v>156</v>
      </c>
      <c r="B663" s="79">
        <v>46</v>
      </c>
      <c r="C663" s="79" t="s">
        <v>152</v>
      </c>
      <c r="D663" s="79">
        <v>0.16102421</v>
      </c>
      <c r="E663" s="79">
        <v>2.4632640000000001E-2</v>
      </c>
    </row>
    <row r="664" spans="1:5" x14ac:dyDescent="0.25">
      <c r="A664" s="89" t="s">
        <v>156</v>
      </c>
      <c r="B664" s="79">
        <v>46</v>
      </c>
      <c r="C664" s="79" t="s">
        <v>154</v>
      </c>
      <c r="D664" s="79">
        <v>0.18602474999999999</v>
      </c>
      <c r="E664" s="79">
        <v>2.767824E-2</v>
      </c>
    </row>
    <row r="665" spans="1:5" x14ac:dyDescent="0.25">
      <c r="A665" s="89" t="s">
        <v>156</v>
      </c>
      <c r="B665" s="79">
        <v>46</v>
      </c>
      <c r="C665" s="79" t="s">
        <v>144</v>
      </c>
      <c r="D665" s="79">
        <v>0.19512945000000001</v>
      </c>
      <c r="E665" s="79">
        <v>5.8979080000000003E-2</v>
      </c>
    </row>
    <row r="666" spans="1:5" x14ac:dyDescent="0.25">
      <c r="A666" s="89" t="s">
        <v>156</v>
      </c>
      <c r="B666" s="79">
        <v>46</v>
      </c>
      <c r="C666" s="79" t="s">
        <v>142</v>
      </c>
      <c r="D666" s="79">
        <v>0.19812535000000001</v>
      </c>
      <c r="E666" s="79">
        <v>3.9423649999999998E-2</v>
      </c>
    </row>
    <row r="667" spans="1:5" x14ac:dyDescent="0.25">
      <c r="A667" s="89" t="s">
        <v>156</v>
      </c>
      <c r="B667" s="79">
        <v>46</v>
      </c>
      <c r="C667" s="79" t="s">
        <v>151</v>
      </c>
      <c r="D667" s="79">
        <v>0.20951354</v>
      </c>
      <c r="E667" s="79">
        <v>2.6496559999999999E-2</v>
      </c>
    </row>
    <row r="668" spans="1:5" x14ac:dyDescent="0.25">
      <c r="A668" s="89" t="s">
        <v>156</v>
      </c>
      <c r="B668" s="79">
        <v>46</v>
      </c>
      <c r="C668" s="79" t="s">
        <v>150</v>
      </c>
      <c r="D668" s="79">
        <v>0.20998848000000001</v>
      </c>
      <c r="E668" s="79">
        <v>3.9082859999999997E-2</v>
      </c>
    </row>
    <row r="669" spans="1:5" x14ac:dyDescent="0.25">
      <c r="A669" s="89" t="s">
        <v>156</v>
      </c>
      <c r="B669" s="79">
        <v>46</v>
      </c>
      <c r="C669" s="79" t="s">
        <v>155</v>
      </c>
      <c r="D669" s="79">
        <v>0.21313687000000001</v>
      </c>
      <c r="E669" s="79">
        <v>4.9114329999999998E-2</v>
      </c>
    </row>
    <row r="670" spans="1:5" x14ac:dyDescent="0.25">
      <c r="A670" s="89" t="s">
        <v>156</v>
      </c>
      <c r="B670" s="79">
        <v>46</v>
      </c>
      <c r="C670" s="79" t="s">
        <v>149</v>
      </c>
      <c r="D670" s="79">
        <v>0.21983066000000001</v>
      </c>
      <c r="E670" s="79">
        <v>6.1206480000000001E-2</v>
      </c>
    </row>
    <row r="671" spans="1:5" x14ac:dyDescent="0.25">
      <c r="A671" s="89" t="s">
        <v>156</v>
      </c>
      <c r="B671" s="79">
        <v>46</v>
      </c>
      <c r="C671" s="79" t="s">
        <v>153</v>
      </c>
      <c r="D671" s="79">
        <v>0.2343394</v>
      </c>
      <c r="E671" s="79">
        <v>4.5743239999999998E-2</v>
      </c>
    </row>
    <row r="672" spans="1:5" x14ac:dyDescent="0.25">
      <c r="A672" s="89" t="s">
        <v>156</v>
      </c>
      <c r="B672" s="79">
        <v>46</v>
      </c>
      <c r="C672" s="79" t="s">
        <v>157</v>
      </c>
      <c r="D672" s="79">
        <v>0.24107662999999999</v>
      </c>
      <c r="E672" s="79">
        <v>6.7485180000000006E-2</v>
      </c>
    </row>
    <row r="673" spans="1:5" x14ac:dyDescent="0.25">
      <c r="A673" s="89" t="s">
        <v>156</v>
      </c>
      <c r="B673" s="79">
        <v>46</v>
      </c>
      <c r="C673" s="79" t="s">
        <v>146</v>
      </c>
      <c r="D673" s="79">
        <v>0.28709321999999998</v>
      </c>
      <c r="E673" s="79">
        <v>2.7712400000000002E-2</v>
      </c>
    </row>
    <row r="674" spans="1:5" x14ac:dyDescent="0.25">
      <c r="A674" s="89" t="s">
        <v>156</v>
      </c>
      <c r="B674" s="79">
        <v>46</v>
      </c>
      <c r="C674" s="79" t="s">
        <v>147</v>
      </c>
      <c r="D674" s="79">
        <v>0.40205624000000001</v>
      </c>
      <c r="E674" s="79">
        <v>5.4982139999999999E-2</v>
      </c>
    </row>
    <row r="675" spans="1:5" x14ac:dyDescent="0.25">
      <c r="A675" s="89" t="s">
        <v>156</v>
      </c>
      <c r="B675" s="79">
        <v>46</v>
      </c>
      <c r="C675" s="79" t="s">
        <v>160</v>
      </c>
      <c r="D675" s="79">
        <v>0.40538266000000001</v>
      </c>
      <c r="E675" s="79">
        <v>3.5183409999999998E-2</v>
      </c>
    </row>
    <row r="676" spans="1:5" x14ac:dyDescent="0.25">
      <c r="A676" s="89" t="s">
        <v>156</v>
      </c>
      <c r="B676" s="79">
        <v>46</v>
      </c>
      <c r="C676" s="79" t="s">
        <v>159</v>
      </c>
      <c r="D676" s="79">
        <v>0.61762077999999998</v>
      </c>
      <c r="E676" s="79">
        <v>3.5252430000000001E-2</v>
      </c>
    </row>
    <row r="677" spans="1:5" x14ac:dyDescent="0.25">
      <c r="A677" s="89" t="s">
        <v>156</v>
      </c>
      <c r="B677" s="79">
        <v>46</v>
      </c>
      <c r="C677" s="79" t="s">
        <v>148</v>
      </c>
      <c r="D677" s="79">
        <v>0.62517213999999999</v>
      </c>
      <c r="E677" s="79">
        <v>2.500016E-2</v>
      </c>
    </row>
    <row r="678" spans="1:5" x14ac:dyDescent="0.25">
      <c r="A678" s="89" t="s">
        <v>156</v>
      </c>
      <c r="B678" s="79">
        <v>46</v>
      </c>
      <c r="C678" s="79" t="s">
        <v>9</v>
      </c>
      <c r="D678" s="79">
        <v>0.87573696999999995</v>
      </c>
      <c r="E678" s="79">
        <v>3.1253410000000002E-2</v>
      </c>
    </row>
    <row r="679" spans="1:5" x14ac:dyDescent="0.25">
      <c r="A679" s="89" t="s">
        <v>145</v>
      </c>
      <c r="B679" s="79">
        <v>47</v>
      </c>
      <c r="C679" s="79" t="s">
        <v>156</v>
      </c>
      <c r="D679" s="79">
        <v>0.93137126000000003</v>
      </c>
      <c r="E679" s="79">
        <v>4.7076630000000001E-2</v>
      </c>
    </row>
    <row r="680" spans="1:5" x14ac:dyDescent="0.25">
      <c r="A680" s="89" t="s">
        <v>145</v>
      </c>
      <c r="B680" s="79">
        <v>47</v>
      </c>
      <c r="C680" s="79" t="s">
        <v>149</v>
      </c>
      <c r="D680" s="79">
        <v>0.94928062000000002</v>
      </c>
      <c r="E680" s="79">
        <v>6.5701109999999993E-2</v>
      </c>
    </row>
    <row r="681" spans="1:5" x14ac:dyDescent="0.25">
      <c r="A681" s="89" t="s">
        <v>145</v>
      </c>
      <c r="B681" s="79">
        <v>47</v>
      </c>
      <c r="C681" s="79" t="s">
        <v>153</v>
      </c>
      <c r="D681" s="79">
        <v>0.94955933999999997</v>
      </c>
      <c r="E681" s="79">
        <v>4.0327620000000002E-2</v>
      </c>
    </row>
    <row r="682" spans="1:5" x14ac:dyDescent="0.25">
      <c r="A682" s="89" t="s">
        <v>145</v>
      </c>
      <c r="B682" s="79">
        <v>47</v>
      </c>
      <c r="C682" s="79" t="s">
        <v>160</v>
      </c>
      <c r="D682" s="79">
        <v>0.95475418999999995</v>
      </c>
      <c r="E682" s="79">
        <v>6.8726529999999994E-2</v>
      </c>
    </row>
    <row r="683" spans="1:5" x14ac:dyDescent="0.25">
      <c r="A683" s="89" t="s">
        <v>145</v>
      </c>
      <c r="B683" s="79">
        <v>47</v>
      </c>
      <c r="C683" s="79" t="s">
        <v>148</v>
      </c>
      <c r="D683" s="79">
        <v>0.95603450000000001</v>
      </c>
      <c r="E683" s="79">
        <v>3.1746789999999997E-2</v>
      </c>
    </row>
    <row r="684" spans="1:5" x14ac:dyDescent="0.25">
      <c r="A684" s="89" t="s">
        <v>145</v>
      </c>
      <c r="B684" s="79">
        <v>47</v>
      </c>
      <c r="C684" s="79" t="s">
        <v>152</v>
      </c>
      <c r="D684" s="79">
        <v>0.95840913999999999</v>
      </c>
      <c r="E684" s="79">
        <v>2.490421E-2</v>
      </c>
    </row>
    <row r="685" spans="1:5" x14ac:dyDescent="0.25">
      <c r="A685" s="89" t="s">
        <v>145</v>
      </c>
      <c r="B685" s="79">
        <v>47</v>
      </c>
      <c r="C685" s="79" t="s">
        <v>154</v>
      </c>
      <c r="D685" s="79">
        <v>1.00220786</v>
      </c>
      <c r="E685" s="79">
        <v>0.10001296</v>
      </c>
    </row>
    <row r="686" spans="1:5" x14ac:dyDescent="0.25">
      <c r="A686" s="89" t="s">
        <v>145</v>
      </c>
      <c r="B686" s="79">
        <v>47</v>
      </c>
      <c r="C686" s="79" t="s">
        <v>151</v>
      </c>
      <c r="D686" s="79">
        <v>1.02057025</v>
      </c>
      <c r="E686" s="79">
        <v>2.914827E-2</v>
      </c>
    </row>
    <row r="687" spans="1:5" x14ac:dyDescent="0.25">
      <c r="A687" s="89" t="s">
        <v>145</v>
      </c>
      <c r="B687" s="79">
        <v>47</v>
      </c>
      <c r="C687" s="79" t="s">
        <v>158</v>
      </c>
      <c r="D687" s="79">
        <v>1.0222713800000001</v>
      </c>
      <c r="E687" s="79">
        <v>3.8554570000000003E-2</v>
      </c>
    </row>
    <row r="688" spans="1:5" x14ac:dyDescent="0.25">
      <c r="A688" s="89" t="s">
        <v>145</v>
      </c>
      <c r="B688" s="79">
        <v>47</v>
      </c>
      <c r="C688" s="79" t="s">
        <v>9</v>
      </c>
      <c r="D688" s="79">
        <v>1.0256728500000001</v>
      </c>
      <c r="E688" s="79">
        <v>3.58582E-2</v>
      </c>
    </row>
    <row r="689" spans="1:5" x14ac:dyDescent="0.25">
      <c r="A689" s="89" t="s">
        <v>145</v>
      </c>
      <c r="B689" s="79">
        <v>47</v>
      </c>
      <c r="C689" s="79" t="s">
        <v>144</v>
      </c>
      <c r="D689" s="79">
        <v>1.02618637</v>
      </c>
      <c r="E689" s="79">
        <v>9.4773949999999996E-2</v>
      </c>
    </row>
    <row r="690" spans="1:5" x14ac:dyDescent="0.25">
      <c r="A690" s="89" t="s">
        <v>145</v>
      </c>
      <c r="B690" s="79">
        <v>47</v>
      </c>
      <c r="C690" s="79" t="s">
        <v>159</v>
      </c>
      <c r="D690" s="79">
        <v>1.04166209</v>
      </c>
      <c r="E690" s="79">
        <v>4.2914559999999997E-2</v>
      </c>
    </row>
    <row r="691" spans="1:5" x14ac:dyDescent="0.25">
      <c r="A691" s="89" t="s">
        <v>145</v>
      </c>
      <c r="B691" s="79">
        <v>47</v>
      </c>
      <c r="C691" s="79" t="s">
        <v>146</v>
      </c>
      <c r="D691" s="79">
        <v>1.0436870199999999</v>
      </c>
      <c r="E691" s="79">
        <v>3.8541939999999997E-2</v>
      </c>
    </row>
    <row r="692" spans="1:5" x14ac:dyDescent="0.25">
      <c r="A692" s="89" t="s">
        <v>145</v>
      </c>
      <c r="B692" s="79">
        <v>47</v>
      </c>
      <c r="C692" s="79" t="s">
        <v>157</v>
      </c>
      <c r="D692" s="79">
        <v>1.04445754</v>
      </c>
      <c r="E692" s="79">
        <v>8.5276859999999996E-2</v>
      </c>
    </row>
    <row r="693" spans="1:5" x14ac:dyDescent="0.25">
      <c r="A693" s="89" t="s">
        <v>145</v>
      </c>
      <c r="B693" s="79">
        <v>47</v>
      </c>
      <c r="C693" s="79" t="s">
        <v>142</v>
      </c>
      <c r="D693" s="79">
        <v>1.05370516</v>
      </c>
      <c r="E693" s="79">
        <v>5.1360969999999999E-2</v>
      </c>
    </row>
    <row r="694" spans="1:5" x14ac:dyDescent="0.25">
      <c r="A694" s="89" t="s">
        <v>145</v>
      </c>
      <c r="B694" s="79">
        <v>47</v>
      </c>
      <c r="C694" s="79" t="s">
        <v>143</v>
      </c>
      <c r="D694" s="79">
        <v>1.0744135299999999</v>
      </c>
      <c r="E694" s="79">
        <v>6.7252790000000007E-2</v>
      </c>
    </row>
    <row r="695" spans="1:5" x14ac:dyDescent="0.25">
      <c r="A695" s="89" t="s">
        <v>145</v>
      </c>
      <c r="B695" s="79">
        <v>47</v>
      </c>
      <c r="C695" s="79" t="s">
        <v>155</v>
      </c>
      <c r="D695" s="79">
        <v>1.0880818800000001</v>
      </c>
      <c r="E695" s="79">
        <v>7.9320950000000001E-2</v>
      </c>
    </row>
    <row r="696" spans="1:5" x14ac:dyDescent="0.25">
      <c r="A696" s="89" t="s">
        <v>145</v>
      </c>
      <c r="B696" s="79">
        <v>47</v>
      </c>
      <c r="C696" s="79" t="s">
        <v>150</v>
      </c>
      <c r="D696" s="79">
        <v>1.09386223</v>
      </c>
      <c r="E696" s="79">
        <v>0.12154642</v>
      </c>
    </row>
    <row r="697" spans="1:5" x14ac:dyDescent="0.25">
      <c r="A697" s="89" t="s">
        <v>145</v>
      </c>
      <c r="B697" s="79">
        <v>47</v>
      </c>
      <c r="C697" s="79" t="s">
        <v>147</v>
      </c>
      <c r="D697" s="79">
        <v>1.11495286</v>
      </c>
      <c r="E697" s="79">
        <v>4.7060409999999997E-2</v>
      </c>
    </row>
    <row r="698" spans="1:5" x14ac:dyDescent="0.25">
      <c r="A698" s="89" t="s">
        <v>157</v>
      </c>
      <c r="B698" s="79">
        <v>48</v>
      </c>
      <c r="C698" s="79" t="s">
        <v>159</v>
      </c>
      <c r="D698" s="79">
        <v>0.87584717999999995</v>
      </c>
      <c r="E698" s="79">
        <v>5.3539150000000001E-2</v>
      </c>
    </row>
    <row r="699" spans="1:5" x14ac:dyDescent="0.25">
      <c r="A699" s="89" t="s">
        <v>157</v>
      </c>
      <c r="B699" s="79">
        <v>48</v>
      </c>
      <c r="C699" s="79" t="s">
        <v>153</v>
      </c>
      <c r="D699" s="79">
        <v>0.87763705999999997</v>
      </c>
      <c r="E699" s="79">
        <v>7.9544870000000004E-2</v>
      </c>
    </row>
    <row r="700" spans="1:5" x14ac:dyDescent="0.25">
      <c r="A700" s="89" t="s">
        <v>157</v>
      </c>
      <c r="B700" s="79">
        <v>48</v>
      </c>
      <c r="C700" s="79" t="s">
        <v>9</v>
      </c>
      <c r="D700" s="79">
        <v>0.95608495999999998</v>
      </c>
      <c r="E700" s="79">
        <v>4.7823270000000001E-2</v>
      </c>
    </row>
    <row r="701" spans="1:5" x14ac:dyDescent="0.25">
      <c r="A701" s="89" t="s">
        <v>157</v>
      </c>
      <c r="B701" s="79">
        <v>48</v>
      </c>
      <c r="C701" s="79" t="s">
        <v>142</v>
      </c>
      <c r="D701" s="79">
        <v>0.96238676000000001</v>
      </c>
      <c r="E701" s="79">
        <v>6.6784709999999997E-2</v>
      </c>
    </row>
    <row r="702" spans="1:5" x14ac:dyDescent="0.25">
      <c r="A702" s="89" t="s">
        <v>157</v>
      </c>
      <c r="B702" s="79">
        <v>48</v>
      </c>
      <c r="C702" s="79" t="s">
        <v>155</v>
      </c>
      <c r="D702" s="79">
        <v>0.96265509999999999</v>
      </c>
      <c r="E702" s="79">
        <v>4.7810819999999997E-2</v>
      </c>
    </row>
    <row r="703" spans="1:5" x14ac:dyDescent="0.25">
      <c r="A703" s="89" t="s">
        <v>157</v>
      </c>
      <c r="B703" s="79">
        <v>48</v>
      </c>
      <c r="C703" s="79" t="s">
        <v>149</v>
      </c>
      <c r="D703" s="79">
        <v>0.96812350000000003</v>
      </c>
      <c r="E703" s="79">
        <v>6.5490590000000001E-2</v>
      </c>
    </row>
    <row r="704" spans="1:5" x14ac:dyDescent="0.25">
      <c r="A704" s="89" t="s">
        <v>157</v>
      </c>
      <c r="B704" s="79">
        <v>48</v>
      </c>
      <c r="C704" s="79" t="s">
        <v>144</v>
      </c>
      <c r="D704" s="79">
        <v>0.97288098000000001</v>
      </c>
      <c r="E704" s="79">
        <v>4.1680639999999998E-2</v>
      </c>
    </row>
    <row r="705" spans="1:5" x14ac:dyDescent="0.25">
      <c r="A705" s="89" t="s">
        <v>157</v>
      </c>
      <c r="B705" s="79">
        <v>48</v>
      </c>
      <c r="C705" s="79" t="s">
        <v>154</v>
      </c>
      <c r="D705" s="79">
        <v>0.97798636000000005</v>
      </c>
      <c r="E705" s="79">
        <v>4.536544E-2</v>
      </c>
    </row>
    <row r="706" spans="1:5" x14ac:dyDescent="0.25">
      <c r="A706" s="89" t="s">
        <v>157</v>
      </c>
      <c r="B706" s="79">
        <v>48</v>
      </c>
      <c r="C706" s="79" t="s">
        <v>148</v>
      </c>
      <c r="D706" s="79">
        <v>0.98955722000000002</v>
      </c>
      <c r="E706" s="79">
        <v>5.466331E-2</v>
      </c>
    </row>
    <row r="707" spans="1:5" x14ac:dyDescent="0.25">
      <c r="A707" s="89" t="s">
        <v>157</v>
      </c>
      <c r="B707" s="79">
        <v>48</v>
      </c>
      <c r="C707" s="79" t="s">
        <v>152</v>
      </c>
      <c r="D707" s="79">
        <v>0.99133508000000004</v>
      </c>
      <c r="E707" s="79">
        <v>3.004766E-2</v>
      </c>
    </row>
    <row r="708" spans="1:5" x14ac:dyDescent="0.25">
      <c r="A708" s="89" t="s">
        <v>157</v>
      </c>
      <c r="B708" s="79">
        <v>48</v>
      </c>
      <c r="C708" s="79" t="s">
        <v>146</v>
      </c>
      <c r="D708" s="79">
        <v>0.99274720000000005</v>
      </c>
      <c r="E708" s="79">
        <v>2.7703640000000002E-2</v>
      </c>
    </row>
    <row r="709" spans="1:5" x14ac:dyDescent="0.25">
      <c r="A709" s="89" t="s">
        <v>157</v>
      </c>
      <c r="B709" s="79">
        <v>48</v>
      </c>
      <c r="C709" s="79" t="s">
        <v>156</v>
      </c>
      <c r="D709" s="79">
        <v>1.00680623</v>
      </c>
      <c r="E709" s="79">
        <v>3.6922940000000001E-2</v>
      </c>
    </row>
    <row r="710" spans="1:5" x14ac:dyDescent="0.25">
      <c r="A710" s="89" t="s">
        <v>157</v>
      </c>
      <c r="B710" s="79">
        <v>48</v>
      </c>
      <c r="C710" s="79" t="s">
        <v>147</v>
      </c>
      <c r="D710" s="79">
        <v>1.01807599</v>
      </c>
      <c r="E710" s="79">
        <v>6.114294E-2</v>
      </c>
    </row>
    <row r="711" spans="1:5" x14ac:dyDescent="0.25">
      <c r="A711" s="89" t="s">
        <v>157</v>
      </c>
      <c r="B711" s="79">
        <v>48</v>
      </c>
      <c r="C711" s="79" t="s">
        <v>160</v>
      </c>
      <c r="D711" s="79">
        <v>1.02265305</v>
      </c>
      <c r="E711" s="79">
        <v>7.4116189999999998E-2</v>
      </c>
    </row>
    <row r="712" spans="1:5" x14ac:dyDescent="0.25">
      <c r="A712" s="89" t="s">
        <v>157</v>
      </c>
      <c r="B712" s="79">
        <v>48</v>
      </c>
      <c r="C712" s="79" t="s">
        <v>151</v>
      </c>
      <c r="D712" s="79">
        <v>1.0470961700000001</v>
      </c>
      <c r="E712" s="79">
        <v>3.0686479999999999E-2</v>
      </c>
    </row>
    <row r="713" spans="1:5" x14ac:dyDescent="0.25">
      <c r="A713" s="89" t="s">
        <v>157</v>
      </c>
      <c r="B713" s="79">
        <v>48</v>
      </c>
      <c r="C713" s="79" t="s">
        <v>158</v>
      </c>
      <c r="D713" s="79">
        <v>1.0858108200000001</v>
      </c>
      <c r="E713" s="79">
        <v>4.7971340000000001E-2</v>
      </c>
    </row>
    <row r="714" spans="1:5" x14ac:dyDescent="0.25">
      <c r="A714" s="89" t="s">
        <v>157</v>
      </c>
      <c r="B714" s="79">
        <v>48</v>
      </c>
      <c r="C714" s="79" t="s">
        <v>145</v>
      </c>
      <c r="D714" s="79">
        <v>1.18293816</v>
      </c>
      <c r="E714" s="79">
        <v>8.9119260000000006E-2</v>
      </c>
    </row>
    <row r="715" spans="1:5" x14ac:dyDescent="0.25">
      <c r="A715" s="89" t="s">
        <v>146</v>
      </c>
      <c r="B715" s="79">
        <v>49</v>
      </c>
      <c r="C715" s="79" t="s">
        <v>156</v>
      </c>
      <c r="D715" s="79">
        <v>0.67861342000000002</v>
      </c>
      <c r="E715" s="79">
        <v>8.9252730000000002E-2</v>
      </c>
    </row>
    <row r="716" spans="1:5" x14ac:dyDescent="0.25">
      <c r="A716" s="89" t="s">
        <v>146</v>
      </c>
      <c r="B716" s="79">
        <v>49</v>
      </c>
      <c r="C716" s="79" t="s">
        <v>145</v>
      </c>
      <c r="D716" s="79">
        <v>0.84413499999999997</v>
      </c>
      <c r="E716" s="79">
        <v>6.3239009999999998E-2</v>
      </c>
    </row>
    <row r="717" spans="1:5" x14ac:dyDescent="0.25">
      <c r="A717" s="89" t="s">
        <v>146</v>
      </c>
      <c r="B717" s="79">
        <v>49</v>
      </c>
      <c r="C717" s="79" t="s">
        <v>144</v>
      </c>
      <c r="D717" s="79">
        <v>0.86025313999999997</v>
      </c>
      <c r="E717" s="79">
        <v>4.5509800000000003E-2</v>
      </c>
    </row>
    <row r="718" spans="1:5" x14ac:dyDescent="0.25">
      <c r="A718" s="89" t="s">
        <v>146</v>
      </c>
      <c r="B718" s="79">
        <v>49</v>
      </c>
      <c r="C718" s="79" t="s">
        <v>160</v>
      </c>
      <c r="D718" s="79">
        <v>0.86088167000000004</v>
      </c>
      <c r="E718" s="79">
        <v>7.8969209999999998E-2</v>
      </c>
    </row>
    <row r="719" spans="1:5" x14ac:dyDescent="0.25">
      <c r="A719" s="89" t="s">
        <v>146</v>
      </c>
      <c r="B719" s="79">
        <v>49</v>
      </c>
      <c r="C719" s="79" t="s">
        <v>149</v>
      </c>
      <c r="D719" s="79">
        <v>0.89301728999999996</v>
      </c>
      <c r="E719" s="79">
        <v>6.7049819999999996E-2</v>
      </c>
    </row>
    <row r="720" spans="1:5" x14ac:dyDescent="0.25">
      <c r="A720" s="89" t="s">
        <v>146</v>
      </c>
      <c r="B720" s="79">
        <v>49</v>
      </c>
      <c r="C720" s="79" t="s">
        <v>152</v>
      </c>
      <c r="D720" s="79">
        <v>0.91378713</v>
      </c>
      <c r="E720" s="79">
        <v>3.058982E-2</v>
      </c>
    </row>
    <row r="721" spans="1:5" x14ac:dyDescent="0.25">
      <c r="A721" s="89" t="s">
        <v>146</v>
      </c>
      <c r="B721" s="79">
        <v>49</v>
      </c>
      <c r="C721" s="79" t="s">
        <v>155</v>
      </c>
      <c r="D721" s="79">
        <v>0.93252190000000001</v>
      </c>
      <c r="E721" s="79">
        <v>4.6239410000000002E-2</v>
      </c>
    </row>
    <row r="722" spans="1:5" x14ac:dyDescent="0.25">
      <c r="A722" s="89" t="s">
        <v>146</v>
      </c>
      <c r="B722" s="79">
        <v>49</v>
      </c>
      <c r="C722" s="79" t="s">
        <v>148</v>
      </c>
      <c r="D722" s="79">
        <v>0.94618933000000005</v>
      </c>
      <c r="E722" s="79">
        <v>3.4241969999999997E-2</v>
      </c>
    </row>
    <row r="723" spans="1:5" x14ac:dyDescent="0.25">
      <c r="A723" s="89" t="s">
        <v>146</v>
      </c>
      <c r="B723" s="79">
        <v>49</v>
      </c>
      <c r="C723" s="79" t="s">
        <v>154</v>
      </c>
      <c r="D723" s="79">
        <v>0.95587146000000001</v>
      </c>
      <c r="E723" s="79">
        <v>3.7922810000000001E-2</v>
      </c>
    </row>
    <row r="724" spans="1:5" x14ac:dyDescent="0.25">
      <c r="A724" s="89" t="s">
        <v>146</v>
      </c>
      <c r="B724" s="79">
        <v>49</v>
      </c>
      <c r="C724" s="79" t="s">
        <v>159</v>
      </c>
      <c r="D724" s="79">
        <v>0.96195350999999996</v>
      </c>
      <c r="E724" s="79">
        <v>3.3213100000000002E-2</v>
      </c>
    </row>
    <row r="725" spans="1:5" x14ac:dyDescent="0.25">
      <c r="A725" s="89" t="s">
        <v>146</v>
      </c>
      <c r="B725" s="79">
        <v>49</v>
      </c>
      <c r="C725" s="79" t="s">
        <v>147</v>
      </c>
      <c r="D725" s="79">
        <v>0.96493145000000002</v>
      </c>
      <c r="E725" s="79">
        <v>4.2714130000000003E-2</v>
      </c>
    </row>
    <row r="726" spans="1:5" x14ac:dyDescent="0.25">
      <c r="A726" s="89" t="s">
        <v>146</v>
      </c>
      <c r="B726" s="79">
        <v>49</v>
      </c>
      <c r="C726" s="79" t="s">
        <v>151</v>
      </c>
      <c r="D726" s="79">
        <v>0.98647715999999996</v>
      </c>
      <c r="E726" s="79">
        <v>3.4786730000000002E-2</v>
      </c>
    </row>
    <row r="727" spans="1:5" x14ac:dyDescent="0.25">
      <c r="A727" s="89" t="s">
        <v>146</v>
      </c>
      <c r="B727" s="79">
        <v>49</v>
      </c>
      <c r="C727" s="79" t="s">
        <v>158</v>
      </c>
      <c r="D727" s="79">
        <v>0.99684185000000003</v>
      </c>
      <c r="E727" s="79">
        <v>4.7327800000000003E-2</v>
      </c>
    </row>
    <row r="728" spans="1:5" x14ac:dyDescent="0.25">
      <c r="A728" s="89" t="s">
        <v>146</v>
      </c>
      <c r="B728" s="79">
        <v>49</v>
      </c>
      <c r="C728" s="79" t="s">
        <v>143</v>
      </c>
      <c r="D728" s="79">
        <v>1.00203211</v>
      </c>
      <c r="E728" s="79">
        <v>5.916341E-2</v>
      </c>
    </row>
    <row r="729" spans="1:5" x14ac:dyDescent="0.25">
      <c r="A729" s="89" t="s">
        <v>146</v>
      </c>
      <c r="B729" s="79">
        <v>49</v>
      </c>
      <c r="C729" s="79" t="s">
        <v>9</v>
      </c>
      <c r="D729" s="79">
        <v>1.0040464600000001</v>
      </c>
      <c r="E729" s="79">
        <v>3.9086330000000002E-2</v>
      </c>
    </row>
    <row r="730" spans="1:5" x14ac:dyDescent="0.25">
      <c r="A730" s="89" t="s">
        <v>146</v>
      </c>
      <c r="B730" s="79">
        <v>49</v>
      </c>
      <c r="C730" s="79" t="s">
        <v>153</v>
      </c>
      <c r="D730" s="79">
        <v>1.0084816999999999</v>
      </c>
      <c r="E730" s="79">
        <v>3.8430100000000002E-2</v>
      </c>
    </row>
    <row r="731" spans="1:5" x14ac:dyDescent="0.25">
      <c r="A731" s="89" t="s">
        <v>146</v>
      </c>
      <c r="B731" s="79">
        <v>49</v>
      </c>
      <c r="C731" s="79" t="s">
        <v>150</v>
      </c>
      <c r="D731" s="79">
        <v>1.05375153</v>
      </c>
      <c r="E731" s="79">
        <v>6.5981049999999999E-2</v>
      </c>
    </row>
    <row r="732" spans="1:5" x14ac:dyDescent="0.25">
      <c r="A732" s="89" t="s">
        <v>146</v>
      </c>
      <c r="B732" s="79">
        <v>49</v>
      </c>
      <c r="C732" s="79" t="s">
        <v>157</v>
      </c>
      <c r="D732" s="79">
        <v>1.0607336199999999</v>
      </c>
      <c r="E732" s="79">
        <v>3.6086020000000003E-2</v>
      </c>
    </row>
    <row r="733" spans="1:5" x14ac:dyDescent="0.25">
      <c r="A733" s="89" t="s">
        <v>146</v>
      </c>
      <c r="B733" s="79">
        <v>49</v>
      </c>
      <c r="C733" s="79" t="s">
        <v>142</v>
      </c>
      <c r="D733" s="79">
        <v>1.0679186899999999</v>
      </c>
      <c r="E733" s="79">
        <v>8.6322010000000005E-2</v>
      </c>
    </row>
    <row r="734" spans="1:5" x14ac:dyDescent="0.25">
      <c r="A734" s="89" t="s">
        <v>145</v>
      </c>
      <c r="B734" s="79">
        <v>50</v>
      </c>
      <c r="C734" s="79" t="s">
        <v>154</v>
      </c>
      <c r="D734" s="79">
        <v>0.17341964000000001</v>
      </c>
      <c r="E734" s="79">
        <v>3.3727569999999998E-2</v>
      </c>
    </row>
    <row r="735" spans="1:5" x14ac:dyDescent="0.25">
      <c r="A735" s="89" t="s">
        <v>145</v>
      </c>
      <c r="B735" s="79">
        <v>50</v>
      </c>
      <c r="C735" s="79" t="s">
        <v>156</v>
      </c>
      <c r="D735" s="79">
        <v>0.17764174999999999</v>
      </c>
      <c r="E735" s="79">
        <v>3.6729209999999998E-2</v>
      </c>
    </row>
    <row r="736" spans="1:5" x14ac:dyDescent="0.25">
      <c r="A736" s="89" t="s">
        <v>145</v>
      </c>
      <c r="B736" s="79">
        <v>50</v>
      </c>
      <c r="C736" s="79" t="s">
        <v>152</v>
      </c>
      <c r="D736" s="79">
        <v>0.18299846</v>
      </c>
      <c r="E736" s="79">
        <v>3.4991800000000003E-2</v>
      </c>
    </row>
    <row r="737" spans="1:5" x14ac:dyDescent="0.25">
      <c r="A737" s="89" t="s">
        <v>145</v>
      </c>
      <c r="B737" s="79">
        <v>50</v>
      </c>
      <c r="C737" s="79" t="s">
        <v>155</v>
      </c>
      <c r="D737" s="79">
        <v>0.23173857</v>
      </c>
      <c r="E737" s="79">
        <v>4.6977049999999999E-2</v>
      </c>
    </row>
    <row r="738" spans="1:5" x14ac:dyDescent="0.25">
      <c r="A738" s="89" t="s">
        <v>145</v>
      </c>
      <c r="B738" s="79">
        <v>50</v>
      </c>
      <c r="C738" s="79" t="s">
        <v>147</v>
      </c>
      <c r="D738" s="79">
        <v>0.23585692</v>
      </c>
      <c r="E738" s="79">
        <v>4.8998430000000003E-2</v>
      </c>
    </row>
    <row r="739" spans="1:5" x14ac:dyDescent="0.25">
      <c r="A739" s="89" t="s">
        <v>145</v>
      </c>
      <c r="B739" s="79">
        <v>50</v>
      </c>
      <c r="C739" s="79" t="s">
        <v>159</v>
      </c>
      <c r="D739" s="79">
        <v>0.24044885999999999</v>
      </c>
      <c r="E739" s="79">
        <v>3.3064589999999998E-2</v>
      </c>
    </row>
    <row r="740" spans="1:5" x14ac:dyDescent="0.25">
      <c r="A740" s="89" t="s">
        <v>145</v>
      </c>
      <c r="B740" s="79">
        <v>50</v>
      </c>
      <c r="C740" s="79" t="s">
        <v>151</v>
      </c>
      <c r="D740" s="79">
        <v>0.26667162999999999</v>
      </c>
      <c r="E740" s="79">
        <v>3.3059850000000002E-2</v>
      </c>
    </row>
    <row r="741" spans="1:5" x14ac:dyDescent="0.25">
      <c r="A741" s="89" t="s">
        <v>145</v>
      </c>
      <c r="B741" s="79">
        <v>50</v>
      </c>
      <c r="C741" s="79" t="s">
        <v>149</v>
      </c>
      <c r="D741" s="79">
        <v>0.28409414</v>
      </c>
      <c r="E741" s="79">
        <v>8.245413E-2</v>
      </c>
    </row>
    <row r="742" spans="1:5" x14ac:dyDescent="0.25">
      <c r="A742" s="89" t="s">
        <v>145</v>
      </c>
      <c r="B742" s="79">
        <v>50</v>
      </c>
      <c r="C742" s="79" t="s">
        <v>144</v>
      </c>
      <c r="D742" s="79">
        <v>0.29234145</v>
      </c>
      <c r="E742" s="79">
        <v>4.6205709999999997E-2</v>
      </c>
    </row>
    <row r="743" spans="1:5" x14ac:dyDescent="0.25">
      <c r="A743" s="89" t="s">
        <v>145</v>
      </c>
      <c r="B743" s="79">
        <v>50</v>
      </c>
      <c r="C743" s="79" t="s">
        <v>148</v>
      </c>
      <c r="D743" s="79">
        <v>0.29612642</v>
      </c>
      <c r="E743" s="79">
        <v>2.718162E-2</v>
      </c>
    </row>
    <row r="744" spans="1:5" x14ac:dyDescent="0.25">
      <c r="A744" s="89" t="s">
        <v>145</v>
      </c>
      <c r="B744" s="79">
        <v>50</v>
      </c>
      <c r="C744" s="79" t="s">
        <v>146</v>
      </c>
      <c r="D744" s="79">
        <v>0.32337806000000002</v>
      </c>
      <c r="E744" s="79">
        <v>2.94624E-2</v>
      </c>
    </row>
    <row r="745" spans="1:5" x14ac:dyDescent="0.25">
      <c r="A745" s="89" t="s">
        <v>145</v>
      </c>
      <c r="B745" s="79">
        <v>50</v>
      </c>
      <c r="C745" s="79" t="s">
        <v>143</v>
      </c>
      <c r="D745" s="79">
        <v>0.35307136</v>
      </c>
      <c r="E745" s="79">
        <v>4.370574E-2</v>
      </c>
    </row>
    <row r="746" spans="1:5" x14ac:dyDescent="0.25">
      <c r="A746" s="89" t="s">
        <v>145</v>
      </c>
      <c r="B746" s="79">
        <v>50</v>
      </c>
      <c r="C746" s="79" t="s">
        <v>160</v>
      </c>
      <c r="D746" s="79">
        <v>0.4403029</v>
      </c>
      <c r="E746" s="79">
        <v>5.5465309999999997E-2</v>
      </c>
    </row>
    <row r="747" spans="1:5" x14ac:dyDescent="0.25">
      <c r="A747" s="89" t="s">
        <v>145</v>
      </c>
      <c r="B747" s="79">
        <v>50</v>
      </c>
      <c r="C747" s="79" t="s">
        <v>9</v>
      </c>
      <c r="D747" s="79">
        <v>0.53640414999999997</v>
      </c>
      <c r="E747" s="79">
        <v>3.9007559999999997E-2</v>
      </c>
    </row>
    <row r="748" spans="1:5" x14ac:dyDescent="0.25">
      <c r="A748" s="89" t="s">
        <v>145</v>
      </c>
      <c r="B748" s="79">
        <v>50</v>
      </c>
      <c r="C748" s="79" t="s">
        <v>157</v>
      </c>
      <c r="D748" s="79">
        <v>0.62511393000000004</v>
      </c>
      <c r="E748" s="79">
        <v>3.1385419999999997E-2</v>
      </c>
    </row>
    <row r="749" spans="1:5" x14ac:dyDescent="0.25">
      <c r="A749" s="89" t="s">
        <v>145</v>
      </c>
      <c r="B749" s="79">
        <v>50</v>
      </c>
      <c r="C749" s="79" t="s">
        <v>153</v>
      </c>
      <c r="D749" s="79">
        <v>0.65629090999999995</v>
      </c>
      <c r="E749" s="79">
        <v>3.8424729999999997E-2</v>
      </c>
    </row>
    <row r="750" spans="1:5" x14ac:dyDescent="0.25">
      <c r="A750" s="89" t="s">
        <v>145</v>
      </c>
      <c r="B750" s="79">
        <v>50</v>
      </c>
      <c r="C750" s="79" t="s">
        <v>150</v>
      </c>
      <c r="D750" s="79">
        <v>0.833318</v>
      </c>
      <c r="E750" s="79">
        <v>4.4953739999999999E-2</v>
      </c>
    </row>
    <row r="751" spans="1:5" x14ac:dyDescent="0.25">
      <c r="A751" s="89" t="s">
        <v>145</v>
      </c>
      <c r="B751" s="79">
        <v>50</v>
      </c>
      <c r="C751" s="79" t="s">
        <v>142</v>
      </c>
      <c r="D751" s="79">
        <v>0.88213363</v>
      </c>
      <c r="E751" s="79">
        <v>6.2327630000000002E-2</v>
      </c>
    </row>
    <row r="752" spans="1:5" x14ac:dyDescent="0.25">
      <c r="A752" s="89" t="s">
        <v>145</v>
      </c>
      <c r="B752" s="79">
        <v>50</v>
      </c>
      <c r="C752" s="79" t="s">
        <v>158</v>
      </c>
      <c r="D752" s="79">
        <v>1.04388193</v>
      </c>
      <c r="E752" s="79">
        <v>4.4389770000000002E-2</v>
      </c>
    </row>
    <row r="753" spans="1:5" x14ac:dyDescent="0.25">
      <c r="A753" s="89" t="s">
        <v>142</v>
      </c>
      <c r="B753" s="79">
        <v>51</v>
      </c>
      <c r="C753" s="79" t="s">
        <v>156</v>
      </c>
      <c r="D753" s="79">
        <v>0.55388797000000001</v>
      </c>
      <c r="E753" s="79">
        <v>3.4197600000000002E-2</v>
      </c>
    </row>
    <row r="754" spans="1:5" x14ac:dyDescent="0.25">
      <c r="A754" s="89" t="s">
        <v>142</v>
      </c>
      <c r="B754" s="79">
        <v>51</v>
      </c>
      <c r="C754" s="79" t="s">
        <v>154</v>
      </c>
      <c r="D754" s="79">
        <v>0.84097816000000003</v>
      </c>
      <c r="E754" s="79">
        <v>3.0882199999999999E-2</v>
      </c>
    </row>
    <row r="755" spans="1:5" x14ac:dyDescent="0.25">
      <c r="A755" s="89" t="s">
        <v>142</v>
      </c>
      <c r="B755" s="79">
        <v>51</v>
      </c>
      <c r="C755" s="79" t="s">
        <v>160</v>
      </c>
      <c r="D755" s="79">
        <v>0.85522682999999999</v>
      </c>
      <c r="E755" s="79">
        <v>4.0592549999999998E-2</v>
      </c>
    </row>
    <row r="756" spans="1:5" x14ac:dyDescent="0.25">
      <c r="A756" s="89" t="s">
        <v>142</v>
      </c>
      <c r="B756" s="79">
        <v>51</v>
      </c>
      <c r="C756" s="79" t="s">
        <v>149</v>
      </c>
      <c r="D756" s="79">
        <v>0.86781048000000005</v>
      </c>
      <c r="E756" s="79">
        <v>3.2299540000000002E-2</v>
      </c>
    </row>
    <row r="757" spans="1:5" x14ac:dyDescent="0.25">
      <c r="A757" s="89" t="s">
        <v>142</v>
      </c>
      <c r="B757" s="79">
        <v>51</v>
      </c>
      <c r="C757" s="79" t="s">
        <v>153</v>
      </c>
      <c r="D757" s="79">
        <v>0.88250821999999995</v>
      </c>
      <c r="E757" s="79">
        <v>3.1268459999999998E-2</v>
      </c>
    </row>
    <row r="758" spans="1:5" x14ac:dyDescent="0.25">
      <c r="A758" s="89" t="s">
        <v>142</v>
      </c>
      <c r="B758" s="79">
        <v>51</v>
      </c>
      <c r="C758" s="79" t="s">
        <v>143</v>
      </c>
      <c r="D758" s="79">
        <v>0.88456517999999995</v>
      </c>
      <c r="E758" s="79">
        <v>3.4041929999999998E-2</v>
      </c>
    </row>
    <row r="759" spans="1:5" x14ac:dyDescent="0.25">
      <c r="A759" s="89" t="s">
        <v>142</v>
      </c>
      <c r="B759" s="79">
        <v>51</v>
      </c>
      <c r="C759" s="79" t="s">
        <v>151</v>
      </c>
      <c r="D759" s="79">
        <v>0.89714459999999996</v>
      </c>
      <c r="E759" s="79">
        <v>2.1879869999999999E-2</v>
      </c>
    </row>
    <row r="760" spans="1:5" x14ac:dyDescent="0.25">
      <c r="A760" s="89" t="s">
        <v>142</v>
      </c>
      <c r="B760" s="79">
        <v>51</v>
      </c>
      <c r="C760" s="79" t="s">
        <v>147</v>
      </c>
      <c r="D760" s="79">
        <v>0.90745321999999995</v>
      </c>
      <c r="E760" s="79">
        <v>3.2783970000000003E-2</v>
      </c>
    </row>
    <row r="761" spans="1:5" x14ac:dyDescent="0.25">
      <c r="A761" s="89" t="s">
        <v>142</v>
      </c>
      <c r="B761" s="79">
        <v>51</v>
      </c>
      <c r="C761" s="79" t="s">
        <v>152</v>
      </c>
      <c r="D761" s="79">
        <v>0.91073088999999996</v>
      </c>
      <c r="E761" s="79">
        <v>2.3892750000000001E-2</v>
      </c>
    </row>
    <row r="762" spans="1:5" x14ac:dyDescent="0.25">
      <c r="A762" s="89" t="s">
        <v>142</v>
      </c>
      <c r="B762" s="79">
        <v>51</v>
      </c>
      <c r="C762" s="79" t="s">
        <v>144</v>
      </c>
      <c r="D762" s="79">
        <v>0.92074407999999996</v>
      </c>
      <c r="E762" s="79">
        <v>4.2536919999999999E-2</v>
      </c>
    </row>
    <row r="763" spans="1:5" x14ac:dyDescent="0.25">
      <c r="A763" s="89" t="s">
        <v>142</v>
      </c>
      <c r="B763" s="79">
        <v>51</v>
      </c>
      <c r="C763" s="79" t="s">
        <v>159</v>
      </c>
      <c r="D763" s="79">
        <v>0.94873742999999999</v>
      </c>
      <c r="E763" s="79">
        <v>3.4454569999999997E-2</v>
      </c>
    </row>
    <row r="764" spans="1:5" x14ac:dyDescent="0.25">
      <c r="A764" s="89" t="s">
        <v>142</v>
      </c>
      <c r="B764" s="79">
        <v>51</v>
      </c>
      <c r="C764" s="79" t="s">
        <v>157</v>
      </c>
      <c r="D764" s="79">
        <v>0.95197823000000004</v>
      </c>
      <c r="E764" s="79">
        <v>4.0253150000000001E-2</v>
      </c>
    </row>
    <row r="765" spans="1:5" x14ac:dyDescent="0.25">
      <c r="A765" s="89" t="s">
        <v>142</v>
      </c>
      <c r="B765" s="79">
        <v>51</v>
      </c>
      <c r="C765" s="79" t="s">
        <v>155</v>
      </c>
      <c r="D765" s="79">
        <v>0.95476729999999999</v>
      </c>
      <c r="E765" s="79">
        <v>4.455489E-2</v>
      </c>
    </row>
    <row r="766" spans="1:5" x14ac:dyDescent="0.25">
      <c r="A766" s="89" t="s">
        <v>142</v>
      </c>
      <c r="B766" s="79">
        <v>51</v>
      </c>
      <c r="C766" s="79" t="s">
        <v>150</v>
      </c>
      <c r="D766" s="79">
        <v>0.96494183</v>
      </c>
      <c r="E766" s="79">
        <v>4.462522E-2</v>
      </c>
    </row>
    <row r="767" spans="1:5" x14ac:dyDescent="0.25">
      <c r="A767" s="89" t="s">
        <v>142</v>
      </c>
      <c r="B767" s="79">
        <v>51</v>
      </c>
      <c r="C767" s="79" t="s">
        <v>158</v>
      </c>
      <c r="D767" s="79">
        <v>0.96497107000000004</v>
      </c>
      <c r="E767" s="79">
        <v>3.9912019999999999E-2</v>
      </c>
    </row>
    <row r="768" spans="1:5" x14ac:dyDescent="0.25">
      <c r="A768" s="89" t="s">
        <v>142</v>
      </c>
      <c r="B768" s="79">
        <v>51</v>
      </c>
      <c r="C768" s="79" t="s">
        <v>146</v>
      </c>
      <c r="D768" s="79">
        <v>0.98996541000000005</v>
      </c>
      <c r="E768" s="79">
        <v>2.179625E-2</v>
      </c>
    </row>
    <row r="769" spans="1:5" x14ac:dyDescent="0.25">
      <c r="A769" s="89" t="s">
        <v>142</v>
      </c>
      <c r="B769" s="79">
        <v>51</v>
      </c>
      <c r="C769" s="79" t="s">
        <v>148</v>
      </c>
      <c r="D769" s="79">
        <v>0.99602111000000004</v>
      </c>
      <c r="E769" s="79">
        <v>4.407589E-2</v>
      </c>
    </row>
    <row r="770" spans="1:5" x14ac:dyDescent="0.25">
      <c r="A770" s="89" t="s">
        <v>142</v>
      </c>
      <c r="B770" s="79">
        <v>51</v>
      </c>
      <c r="C770" s="79" t="s">
        <v>9</v>
      </c>
      <c r="D770" s="79">
        <v>1.01375817</v>
      </c>
      <c r="E770" s="79">
        <v>3.0332100000000001E-2</v>
      </c>
    </row>
    <row r="771" spans="1:5" x14ac:dyDescent="0.25">
      <c r="A771" s="89" t="s">
        <v>142</v>
      </c>
      <c r="B771" s="79">
        <v>51</v>
      </c>
      <c r="C771" s="79" t="s">
        <v>145</v>
      </c>
      <c r="D771" s="79">
        <v>1.01804279</v>
      </c>
      <c r="E771" s="79">
        <v>3.9915770000000003E-2</v>
      </c>
    </row>
    <row r="772" spans="1:5" x14ac:dyDescent="0.25">
      <c r="A772" s="89" t="s">
        <v>159</v>
      </c>
      <c r="B772" s="79">
        <v>52</v>
      </c>
      <c r="C772" s="79" t="s">
        <v>156</v>
      </c>
      <c r="D772" s="79">
        <v>0.180119</v>
      </c>
      <c r="E772" s="79">
        <v>3.5735919999999997E-2</v>
      </c>
    </row>
    <row r="773" spans="1:5" x14ac:dyDescent="0.25">
      <c r="A773" s="89" t="s">
        <v>159</v>
      </c>
      <c r="B773" s="79">
        <v>52</v>
      </c>
      <c r="C773" s="79" t="s">
        <v>147</v>
      </c>
      <c r="D773" s="79">
        <v>0.43457371</v>
      </c>
      <c r="E773" s="79">
        <v>4.8043799999999998E-2</v>
      </c>
    </row>
    <row r="774" spans="1:5" x14ac:dyDescent="0.25">
      <c r="A774" s="89" t="s">
        <v>159</v>
      </c>
      <c r="B774" s="79">
        <v>52</v>
      </c>
      <c r="C774" s="79" t="s">
        <v>148</v>
      </c>
      <c r="D774" s="79">
        <v>0.44807988999999998</v>
      </c>
      <c r="E774" s="79">
        <v>3.3242229999999998E-2</v>
      </c>
    </row>
    <row r="775" spans="1:5" x14ac:dyDescent="0.25">
      <c r="A775" s="89" t="s">
        <v>159</v>
      </c>
      <c r="B775" s="79">
        <v>52</v>
      </c>
      <c r="C775" s="79" t="s">
        <v>158</v>
      </c>
      <c r="D775" s="79">
        <v>0.82681567</v>
      </c>
      <c r="E775" s="79">
        <v>3.9431180000000003E-2</v>
      </c>
    </row>
    <row r="776" spans="1:5" x14ac:dyDescent="0.25">
      <c r="A776" s="89" t="s">
        <v>159</v>
      </c>
      <c r="B776" s="79">
        <v>52</v>
      </c>
      <c r="C776" s="79" t="s">
        <v>154</v>
      </c>
      <c r="D776" s="79">
        <v>0.82685684999999998</v>
      </c>
      <c r="E776" s="79">
        <v>4.6368369999999999E-2</v>
      </c>
    </row>
    <row r="777" spans="1:5" x14ac:dyDescent="0.25">
      <c r="A777" s="89" t="s">
        <v>159</v>
      </c>
      <c r="B777" s="79">
        <v>52</v>
      </c>
      <c r="C777" s="79" t="s">
        <v>160</v>
      </c>
      <c r="D777" s="79">
        <v>0.86819999999999997</v>
      </c>
      <c r="E777" s="79">
        <v>3.3194250000000002E-2</v>
      </c>
    </row>
    <row r="778" spans="1:5" x14ac:dyDescent="0.25">
      <c r="A778" s="89" t="s">
        <v>159</v>
      </c>
      <c r="B778" s="79">
        <v>52</v>
      </c>
      <c r="C778" s="79" t="s">
        <v>149</v>
      </c>
      <c r="D778" s="79">
        <v>0.86997579000000003</v>
      </c>
      <c r="E778" s="79">
        <v>3.6862539999999999E-2</v>
      </c>
    </row>
    <row r="779" spans="1:5" x14ac:dyDescent="0.25">
      <c r="A779" s="89" t="s">
        <v>159</v>
      </c>
      <c r="B779" s="79">
        <v>52</v>
      </c>
      <c r="C779" s="79" t="s">
        <v>143</v>
      </c>
      <c r="D779" s="79">
        <v>0.87808065000000002</v>
      </c>
      <c r="E779" s="79">
        <v>5.2026210000000003E-2</v>
      </c>
    </row>
    <row r="780" spans="1:5" x14ac:dyDescent="0.25">
      <c r="A780" s="89" t="s">
        <v>159</v>
      </c>
      <c r="B780" s="79">
        <v>52</v>
      </c>
      <c r="C780" s="79" t="s">
        <v>150</v>
      </c>
      <c r="D780" s="79">
        <v>0.90319380000000005</v>
      </c>
      <c r="E780" s="79">
        <v>4.5726860000000001E-2</v>
      </c>
    </row>
    <row r="781" spans="1:5" x14ac:dyDescent="0.25">
      <c r="A781" s="89" t="s">
        <v>159</v>
      </c>
      <c r="B781" s="79">
        <v>52</v>
      </c>
      <c r="C781" s="79" t="s">
        <v>146</v>
      </c>
      <c r="D781" s="79">
        <v>0.91424558</v>
      </c>
      <c r="E781" s="79">
        <v>2.3398720000000001E-2</v>
      </c>
    </row>
    <row r="782" spans="1:5" x14ac:dyDescent="0.25">
      <c r="A782" s="89" t="s">
        <v>159</v>
      </c>
      <c r="B782" s="79">
        <v>52</v>
      </c>
      <c r="C782" s="79" t="s">
        <v>144</v>
      </c>
      <c r="D782" s="79">
        <v>0.91509549000000001</v>
      </c>
      <c r="E782" s="79">
        <v>4.5078279999999998E-2</v>
      </c>
    </row>
    <row r="783" spans="1:5" x14ac:dyDescent="0.25">
      <c r="A783" s="89" t="s">
        <v>159</v>
      </c>
      <c r="B783" s="79">
        <v>52</v>
      </c>
      <c r="C783" s="79" t="s">
        <v>145</v>
      </c>
      <c r="D783" s="79">
        <v>0.92569325000000002</v>
      </c>
      <c r="E783" s="79">
        <v>6.3855789999999996E-2</v>
      </c>
    </row>
    <row r="784" spans="1:5" x14ac:dyDescent="0.25">
      <c r="A784" s="89" t="s">
        <v>159</v>
      </c>
      <c r="B784" s="79">
        <v>52</v>
      </c>
      <c r="C784" s="79" t="s">
        <v>152</v>
      </c>
      <c r="D784" s="79">
        <v>0.96305174999999998</v>
      </c>
      <c r="E784" s="79">
        <v>3.1900030000000003E-2</v>
      </c>
    </row>
    <row r="785" spans="1:5" x14ac:dyDescent="0.25">
      <c r="A785" s="89" t="s">
        <v>159</v>
      </c>
      <c r="B785" s="79">
        <v>52</v>
      </c>
      <c r="C785" s="79" t="s">
        <v>155</v>
      </c>
      <c r="D785" s="79">
        <v>0.97155522000000005</v>
      </c>
      <c r="E785" s="79">
        <v>3.9608709999999998E-2</v>
      </c>
    </row>
    <row r="786" spans="1:5" x14ac:dyDescent="0.25">
      <c r="A786" s="89" t="s">
        <v>159</v>
      </c>
      <c r="B786" s="79">
        <v>52</v>
      </c>
      <c r="C786" s="79" t="s">
        <v>151</v>
      </c>
      <c r="D786" s="79">
        <v>0.97302812000000005</v>
      </c>
      <c r="E786" s="79">
        <v>2.6278869999999999E-2</v>
      </c>
    </row>
    <row r="787" spans="1:5" x14ac:dyDescent="0.25">
      <c r="A787" s="89" t="s">
        <v>159</v>
      </c>
      <c r="B787" s="79">
        <v>52</v>
      </c>
      <c r="C787" s="79" t="s">
        <v>142</v>
      </c>
      <c r="D787" s="79">
        <v>1.0008121699999999</v>
      </c>
      <c r="E787" s="79">
        <v>4.6884580000000002E-2</v>
      </c>
    </row>
    <row r="788" spans="1:5" x14ac:dyDescent="0.25">
      <c r="A788" s="89" t="s">
        <v>159</v>
      </c>
      <c r="B788" s="79">
        <v>52</v>
      </c>
      <c r="C788" s="79" t="s">
        <v>9</v>
      </c>
      <c r="D788" s="79">
        <v>1.02071234</v>
      </c>
      <c r="E788" s="79">
        <v>3.2036099999999998E-2</v>
      </c>
    </row>
    <row r="789" spans="1:5" x14ac:dyDescent="0.25">
      <c r="A789" s="89" t="s">
        <v>159</v>
      </c>
      <c r="B789" s="79">
        <v>52</v>
      </c>
      <c r="C789" s="79" t="s">
        <v>153</v>
      </c>
      <c r="D789" s="79">
        <v>1.02735534</v>
      </c>
      <c r="E789" s="79">
        <v>3.9298769999999997E-2</v>
      </c>
    </row>
    <row r="790" spans="1:5" x14ac:dyDescent="0.25">
      <c r="A790" s="89" t="s">
        <v>159</v>
      </c>
      <c r="B790" s="79">
        <v>52</v>
      </c>
      <c r="C790" s="79" t="s">
        <v>157</v>
      </c>
      <c r="D790" s="79">
        <v>1.1558687299999999</v>
      </c>
      <c r="E790" s="79">
        <v>9.6957539999999995E-2</v>
      </c>
    </row>
    <row r="791" spans="1:5" x14ac:dyDescent="0.25">
      <c r="A791" s="89" t="s">
        <v>155</v>
      </c>
      <c r="B791" s="79">
        <v>53</v>
      </c>
      <c r="C791" s="79" t="s">
        <v>156</v>
      </c>
      <c r="D791" s="79">
        <v>0.21156784000000001</v>
      </c>
      <c r="E791" s="79">
        <v>3.4393060000000003E-2</v>
      </c>
    </row>
    <row r="792" spans="1:5" x14ac:dyDescent="0.25">
      <c r="A792" s="89" t="s">
        <v>155</v>
      </c>
      <c r="B792" s="79">
        <v>53</v>
      </c>
      <c r="C792" s="79" t="s">
        <v>158</v>
      </c>
      <c r="D792" s="79">
        <v>0.88331510999999996</v>
      </c>
      <c r="E792" s="79">
        <v>5.3220950000000003E-2</v>
      </c>
    </row>
    <row r="793" spans="1:5" x14ac:dyDescent="0.25">
      <c r="A793" s="89" t="s">
        <v>155</v>
      </c>
      <c r="B793" s="79">
        <v>53</v>
      </c>
      <c r="C793" s="79" t="s">
        <v>148</v>
      </c>
      <c r="D793" s="79">
        <v>0.90106620000000004</v>
      </c>
      <c r="E793" s="79">
        <v>5.664947E-2</v>
      </c>
    </row>
    <row r="794" spans="1:5" x14ac:dyDescent="0.25">
      <c r="A794" s="89" t="s">
        <v>155</v>
      </c>
      <c r="B794" s="79">
        <v>53</v>
      </c>
      <c r="C794" s="79" t="s">
        <v>159</v>
      </c>
      <c r="D794" s="79">
        <v>0.90257613000000003</v>
      </c>
      <c r="E794" s="79">
        <v>2.8505579999999999E-2</v>
      </c>
    </row>
    <row r="795" spans="1:5" x14ac:dyDescent="0.25">
      <c r="A795" s="89" t="s">
        <v>155</v>
      </c>
      <c r="B795" s="79">
        <v>53</v>
      </c>
      <c r="C795" s="79" t="s">
        <v>146</v>
      </c>
      <c r="D795" s="79">
        <v>0.95956978000000004</v>
      </c>
      <c r="E795" s="79">
        <v>3.0198010000000001E-2</v>
      </c>
    </row>
    <row r="796" spans="1:5" x14ac:dyDescent="0.25">
      <c r="A796" s="89" t="s">
        <v>155</v>
      </c>
      <c r="B796" s="79">
        <v>53</v>
      </c>
      <c r="C796" s="79" t="s">
        <v>153</v>
      </c>
      <c r="D796" s="79">
        <v>0.96758650999999996</v>
      </c>
      <c r="E796" s="79">
        <v>6.00054E-2</v>
      </c>
    </row>
    <row r="797" spans="1:5" x14ac:dyDescent="0.25">
      <c r="A797" s="89" t="s">
        <v>155</v>
      </c>
      <c r="B797" s="79">
        <v>53</v>
      </c>
      <c r="C797" s="79" t="s">
        <v>149</v>
      </c>
      <c r="D797" s="79">
        <v>0.97829637999999997</v>
      </c>
      <c r="E797" s="79">
        <v>3.975675E-2</v>
      </c>
    </row>
    <row r="798" spans="1:5" x14ac:dyDescent="0.25">
      <c r="A798" s="89" t="s">
        <v>155</v>
      </c>
      <c r="B798" s="79">
        <v>53</v>
      </c>
      <c r="C798" s="79" t="s">
        <v>147</v>
      </c>
      <c r="D798" s="79">
        <v>0.97977175999999999</v>
      </c>
      <c r="E798" s="79">
        <v>3.6504580000000002E-2</v>
      </c>
    </row>
    <row r="799" spans="1:5" x14ac:dyDescent="0.25">
      <c r="A799" s="89" t="s">
        <v>155</v>
      </c>
      <c r="B799" s="79">
        <v>53</v>
      </c>
      <c r="C799" s="79" t="s">
        <v>143</v>
      </c>
      <c r="D799" s="79">
        <v>0.98425923999999998</v>
      </c>
      <c r="E799" s="79">
        <v>3.7385969999999998E-2</v>
      </c>
    </row>
    <row r="800" spans="1:5" x14ac:dyDescent="0.25">
      <c r="A800" s="89" t="s">
        <v>155</v>
      </c>
      <c r="B800" s="79">
        <v>53</v>
      </c>
      <c r="C800" s="79" t="s">
        <v>145</v>
      </c>
      <c r="D800" s="79">
        <v>0.99272488999999997</v>
      </c>
      <c r="E800" s="79">
        <v>4.9246409999999997E-2</v>
      </c>
    </row>
    <row r="801" spans="1:5" x14ac:dyDescent="0.25">
      <c r="A801" s="89" t="s">
        <v>155</v>
      </c>
      <c r="B801" s="79">
        <v>53</v>
      </c>
      <c r="C801" s="79" t="s">
        <v>150</v>
      </c>
      <c r="D801" s="79">
        <v>1.01050225</v>
      </c>
      <c r="E801" s="79">
        <v>4.2457189999999999E-2</v>
      </c>
    </row>
    <row r="802" spans="1:5" x14ac:dyDescent="0.25">
      <c r="A802" s="89" t="s">
        <v>155</v>
      </c>
      <c r="B802" s="79">
        <v>53</v>
      </c>
      <c r="C802" s="79" t="s">
        <v>152</v>
      </c>
      <c r="D802" s="79">
        <v>1.01057325</v>
      </c>
      <c r="E802" s="79">
        <v>3.2963800000000001E-2</v>
      </c>
    </row>
    <row r="803" spans="1:5" x14ac:dyDescent="0.25">
      <c r="A803" s="89" t="s">
        <v>155</v>
      </c>
      <c r="B803" s="79">
        <v>53</v>
      </c>
      <c r="C803" s="79" t="s">
        <v>142</v>
      </c>
      <c r="D803" s="79">
        <v>1.0269942700000001</v>
      </c>
      <c r="E803" s="79">
        <v>5.3655040000000001E-2</v>
      </c>
    </row>
    <row r="804" spans="1:5" x14ac:dyDescent="0.25">
      <c r="A804" s="89" t="s">
        <v>155</v>
      </c>
      <c r="B804" s="79">
        <v>53</v>
      </c>
      <c r="C804" s="79" t="s">
        <v>154</v>
      </c>
      <c r="D804" s="79">
        <v>1.0300066299999999</v>
      </c>
      <c r="E804" s="79">
        <v>3.7955589999999997E-2</v>
      </c>
    </row>
    <row r="805" spans="1:5" x14ac:dyDescent="0.25">
      <c r="A805" s="89" t="s">
        <v>155</v>
      </c>
      <c r="B805" s="79">
        <v>53</v>
      </c>
      <c r="C805" s="79" t="s">
        <v>157</v>
      </c>
      <c r="D805" s="79">
        <v>1.03713509</v>
      </c>
      <c r="E805" s="79">
        <v>4.6406709999999997E-2</v>
      </c>
    </row>
    <row r="806" spans="1:5" x14ac:dyDescent="0.25">
      <c r="A806" s="89" t="s">
        <v>155</v>
      </c>
      <c r="B806" s="79">
        <v>53</v>
      </c>
      <c r="C806" s="79" t="s">
        <v>9</v>
      </c>
      <c r="D806" s="79">
        <v>1.0543532200000001</v>
      </c>
      <c r="E806" s="79">
        <v>3.5267149999999997E-2</v>
      </c>
    </row>
    <row r="807" spans="1:5" x14ac:dyDescent="0.25">
      <c r="A807" s="89" t="s">
        <v>155</v>
      </c>
      <c r="B807" s="79">
        <v>53</v>
      </c>
      <c r="C807" s="79" t="s">
        <v>151</v>
      </c>
      <c r="D807" s="79">
        <v>1.06412865</v>
      </c>
      <c r="E807" s="79">
        <v>2.8535669999999999E-2</v>
      </c>
    </row>
    <row r="808" spans="1:5" x14ac:dyDescent="0.25">
      <c r="A808" s="89" t="s">
        <v>155</v>
      </c>
      <c r="B808" s="79">
        <v>53</v>
      </c>
      <c r="C808" s="79" t="s">
        <v>160</v>
      </c>
      <c r="D808" s="79">
        <v>1.0880080999999999</v>
      </c>
      <c r="E808" s="79">
        <v>3.8552589999999998E-2</v>
      </c>
    </row>
    <row r="809" spans="1:5" x14ac:dyDescent="0.25">
      <c r="A809" s="89" t="s">
        <v>155</v>
      </c>
      <c r="B809" s="79">
        <v>53</v>
      </c>
      <c r="C809" s="79" t="s">
        <v>144</v>
      </c>
      <c r="D809" s="79">
        <v>1.09923722</v>
      </c>
      <c r="E809" s="79">
        <v>4.9892029999999997E-2</v>
      </c>
    </row>
    <row r="810" spans="1:5" x14ac:dyDescent="0.25">
      <c r="A810" s="89" t="s">
        <v>154</v>
      </c>
      <c r="B810" s="79">
        <v>54</v>
      </c>
      <c r="C810" s="79" t="s">
        <v>158</v>
      </c>
      <c r="D810" s="79">
        <v>0.14631420000000001</v>
      </c>
      <c r="E810" s="79">
        <v>5.8459999999999998E-2</v>
      </c>
    </row>
    <row r="811" spans="1:5" x14ac:dyDescent="0.25">
      <c r="A811" s="89" t="s">
        <v>154</v>
      </c>
      <c r="B811" s="79">
        <v>54</v>
      </c>
      <c r="C811" s="79" t="s">
        <v>149</v>
      </c>
      <c r="D811" s="79">
        <v>0.39156998999999998</v>
      </c>
      <c r="E811" s="79">
        <v>4.8327250000000002E-2</v>
      </c>
    </row>
    <row r="812" spans="1:5" x14ac:dyDescent="0.25">
      <c r="A812" s="89" t="s">
        <v>154</v>
      </c>
      <c r="B812" s="79">
        <v>54</v>
      </c>
      <c r="C812" s="79" t="s">
        <v>159</v>
      </c>
      <c r="D812" s="79">
        <v>0.40651097000000003</v>
      </c>
      <c r="E812" s="79">
        <v>5.155071E-2</v>
      </c>
    </row>
    <row r="813" spans="1:5" x14ac:dyDescent="0.25">
      <c r="A813" s="89" t="s">
        <v>154</v>
      </c>
      <c r="B813" s="79">
        <v>54</v>
      </c>
      <c r="C813" s="79" t="s">
        <v>151</v>
      </c>
      <c r="D813" s="79">
        <v>0.41301605000000002</v>
      </c>
      <c r="E813" s="79">
        <v>2.8740169999999999E-2</v>
      </c>
    </row>
    <row r="814" spans="1:5" x14ac:dyDescent="0.25">
      <c r="A814" s="89" t="s">
        <v>154</v>
      </c>
      <c r="B814" s="79">
        <v>54</v>
      </c>
      <c r="C814" s="79" t="s">
        <v>142</v>
      </c>
      <c r="D814" s="79">
        <v>0.44683866</v>
      </c>
      <c r="E814" s="79">
        <v>6.7050760000000001E-2</v>
      </c>
    </row>
    <row r="815" spans="1:5" x14ac:dyDescent="0.25">
      <c r="A815" s="89" t="s">
        <v>154</v>
      </c>
      <c r="B815" s="79">
        <v>54</v>
      </c>
      <c r="C815" s="79" t="s">
        <v>143</v>
      </c>
      <c r="D815" s="79">
        <v>0.49614940000000002</v>
      </c>
      <c r="E815" s="79">
        <v>4.5243119999999998E-2</v>
      </c>
    </row>
    <row r="816" spans="1:5" x14ac:dyDescent="0.25">
      <c r="A816" s="89" t="s">
        <v>154</v>
      </c>
      <c r="B816" s="79">
        <v>54</v>
      </c>
      <c r="C816" s="79" t="s">
        <v>156</v>
      </c>
      <c r="D816" s="79">
        <v>0.58160882999999997</v>
      </c>
      <c r="E816" s="79">
        <v>3.7852150000000001E-2</v>
      </c>
    </row>
    <row r="817" spans="1:5" x14ac:dyDescent="0.25">
      <c r="A817" s="89" t="s">
        <v>154</v>
      </c>
      <c r="B817" s="79">
        <v>54</v>
      </c>
      <c r="C817" s="79" t="s">
        <v>144</v>
      </c>
      <c r="D817" s="79">
        <v>0.58354618000000003</v>
      </c>
      <c r="E817" s="79">
        <v>4.4896749999999999E-2</v>
      </c>
    </row>
    <row r="818" spans="1:5" x14ac:dyDescent="0.25">
      <c r="A818" s="89" t="s">
        <v>154</v>
      </c>
      <c r="B818" s="79">
        <v>54</v>
      </c>
      <c r="C818" s="79" t="s">
        <v>153</v>
      </c>
      <c r="D818" s="79">
        <v>0.67428350999999997</v>
      </c>
      <c r="E818" s="79">
        <v>4.5037439999999998E-2</v>
      </c>
    </row>
    <row r="819" spans="1:5" x14ac:dyDescent="0.25">
      <c r="A819" s="89" t="s">
        <v>154</v>
      </c>
      <c r="B819" s="79">
        <v>54</v>
      </c>
      <c r="C819" s="79" t="s">
        <v>157</v>
      </c>
      <c r="D819" s="79">
        <v>0.73682435999999996</v>
      </c>
      <c r="E819" s="79">
        <v>6.8509470000000003E-2</v>
      </c>
    </row>
    <row r="820" spans="1:5" x14ac:dyDescent="0.25">
      <c r="A820" s="89" t="s">
        <v>154</v>
      </c>
      <c r="B820" s="79">
        <v>54</v>
      </c>
      <c r="C820" s="79" t="s">
        <v>160</v>
      </c>
      <c r="D820" s="79">
        <v>0.78352763999999997</v>
      </c>
      <c r="E820" s="79">
        <v>5.9809399999999999E-2</v>
      </c>
    </row>
    <row r="821" spans="1:5" x14ac:dyDescent="0.25">
      <c r="A821" s="89" t="s">
        <v>154</v>
      </c>
      <c r="B821" s="79">
        <v>54</v>
      </c>
      <c r="C821" s="79" t="s">
        <v>155</v>
      </c>
      <c r="D821" s="79">
        <v>0.78971022999999996</v>
      </c>
      <c r="E821" s="79">
        <v>4.3079029999999997E-2</v>
      </c>
    </row>
    <row r="822" spans="1:5" x14ac:dyDescent="0.25">
      <c r="A822" s="89" t="s">
        <v>154</v>
      </c>
      <c r="B822" s="79">
        <v>54</v>
      </c>
      <c r="C822" s="79" t="s">
        <v>145</v>
      </c>
      <c r="D822" s="79">
        <v>0.81553732999999995</v>
      </c>
      <c r="E822" s="79">
        <v>7.985014E-2</v>
      </c>
    </row>
    <row r="823" spans="1:5" x14ac:dyDescent="0.25">
      <c r="A823" s="89" t="s">
        <v>154</v>
      </c>
      <c r="B823" s="79">
        <v>54</v>
      </c>
      <c r="C823" s="79" t="s">
        <v>152</v>
      </c>
      <c r="D823" s="79">
        <v>0.87097051999999997</v>
      </c>
      <c r="E823" s="79">
        <v>2.959353E-2</v>
      </c>
    </row>
    <row r="824" spans="1:5" x14ac:dyDescent="0.25">
      <c r="A824" s="89" t="s">
        <v>154</v>
      </c>
      <c r="B824" s="79">
        <v>54</v>
      </c>
      <c r="C824" s="79" t="s">
        <v>148</v>
      </c>
      <c r="D824" s="79">
        <v>0.93228670999999996</v>
      </c>
      <c r="E824" s="79">
        <v>3.8580999999999997E-2</v>
      </c>
    </row>
    <row r="825" spans="1:5" x14ac:dyDescent="0.25">
      <c r="A825" s="89" t="s">
        <v>154</v>
      </c>
      <c r="B825" s="79">
        <v>54</v>
      </c>
      <c r="C825" s="79" t="s">
        <v>146</v>
      </c>
      <c r="D825" s="79">
        <v>0.94074915999999997</v>
      </c>
      <c r="E825" s="79">
        <v>2.474494E-2</v>
      </c>
    </row>
    <row r="826" spans="1:5" x14ac:dyDescent="0.25">
      <c r="A826" s="89" t="s">
        <v>154</v>
      </c>
      <c r="B826" s="79">
        <v>54</v>
      </c>
      <c r="C826" s="79" t="s">
        <v>9</v>
      </c>
      <c r="D826" s="79">
        <v>0.94199540000000004</v>
      </c>
      <c r="E826" s="79">
        <v>3.6687640000000001E-2</v>
      </c>
    </row>
    <row r="827" spans="1:5" x14ac:dyDescent="0.25">
      <c r="A827" s="89" t="s">
        <v>154</v>
      </c>
      <c r="B827" s="79">
        <v>54</v>
      </c>
      <c r="C827" s="79" t="s">
        <v>147</v>
      </c>
      <c r="D827" s="79">
        <v>0.95485293000000004</v>
      </c>
      <c r="E827" s="79">
        <v>9.2287019999999997E-2</v>
      </c>
    </row>
    <row r="828" spans="1:5" x14ac:dyDescent="0.25">
      <c r="A828" s="89" t="s">
        <v>149</v>
      </c>
      <c r="B828" s="79">
        <v>55</v>
      </c>
      <c r="C828" s="79" t="s">
        <v>142</v>
      </c>
      <c r="D828" s="79">
        <v>8.4426360000000006E-2</v>
      </c>
      <c r="E828" s="79">
        <v>8.7581129999999993E-2</v>
      </c>
    </row>
    <row r="829" spans="1:5" x14ac:dyDescent="0.25">
      <c r="A829" s="89" t="s">
        <v>149</v>
      </c>
      <c r="B829" s="79">
        <v>55</v>
      </c>
      <c r="C829" s="79" t="s">
        <v>157</v>
      </c>
      <c r="D829" s="79">
        <v>0.13249021999999999</v>
      </c>
      <c r="E829" s="79">
        <v>5.7020050000000003E-2</v>
      </c>
    </row>
    <row r="830" spans="1:5" x14ac:dyDescent="0.25">
      <c r="A830" s="89" t="s">
        <v>149</v>
      </c>
      <c r="B830" s="79">
        <v>55</v>
      </c>
      <c r="C830" s="79" t="s">
        <v>143</v>
      </c>
      <c r="D830" s="79">
        <v>0.14798900000000001</v>
      </c>
      <c r="E830" s="79">
        <v>8.4743780000000005E-2</v>
      </c>
    </row>
    <row r="831" spans="1:5" x14ac:dyDescent="0.25">
      <c r="A831" s="89" t="s">
        <v>149</v>
      </c>
      <c r="B831" s="79">
        <v>55</v>
      </c>
      <c r="C831" s="79" t="s">
        <v>152</v>
      </c>
      <c r="D831" s="79">
        <v>0.15317560999999999</v>
      </c>
      <c r="E831" s="79">
        <v>3.1532709999999999E-2</v>
      </c>
    </row>
    <row r="832" spans="1:5" x14ac:dyDescent="0.25">
      <c r="A832" s="89" t="s">
        <v>149</v>
      </c>
      <c r="B832" s="79">
        <v>55</v>
      </c>
      <c r="C832" s="79" t="s">
        <v>155</v>
      </c>
      <c r="D832" s="79">
        <v>0.17732742000000001</v>
      </c>
      <c r="E832" s="79">
        <v>3.7217430000000003E-2</v>
      </c>
    </row>
    <row r="833" spans="1:5" x14ac:dyDescent="0.25">
      <c r="A833" s="89" t="s">
        <v>149</v>
      </c>
      <c r="B833" s="79">
        <v>55</v>
      </c>
      <c r="C833" s="79" t="s">
        <v>156</v>
      </c>
      <c r="D833" s="79">
        <v>0.19393358999999999</v>
      </c>
      <c r="E833" s="79">
        <v>5.8313139999999999E-2</v>
      </c>
    </row>
    <row r="834" spans="1:5" x14ac:dyDescent="0.25">
      <c r="A834" s="89" t="s">
        <v>149</v>
      </c>
      <c r="B834" s="79">
        <v>55</v>
      </c>
      <c r="C834" s="79" t="s">
        <v>145</v>
      </c>
      <c r="D834" s="79">
        <v>0.20666551999999999</v>
      </c>
      <c r="E834" s="79">
        <v>8.6503839999999999E-2</v>
      </c>
    </row>
    <row r="835" spans="1:5" x14ac:dyDescent="0.25">
      <c r="A835" s="89" t="s">
        <v>149</v>
      </c>
      <c r="B835" s="79">
        <v>55</v>
      </c>
      <c r="C835" s="79" t="s">
        <v>146</v>
      </c>
      <c r="D835" s="79">
        <v>0.20812024000000001</v>
      </c>
      <c r="E835" s="79">
        <v>2.9963549999999999E-2</v>
      </c>
    </row>
    <row r="836" spans="1:5" x14ac:dyDescent="0.25">
      <c r="A836" s="89" t="s">
        <v>149</v>
      </c>
      <c r="B836" s="79">
        <v>55</v>
      </c>
      <c r="C836" s="79" t="s">
        <v>150</v>
      </c>
      <c r="D836" s="79">
        <v>0.23628573999999999</v>
      </c>
      <c r="E836" s="79">
        <v>4.9994070000000002E-2</v>
      </c>
    </row>
    <row r="837" spans="1:5" x14ac:dyDescent="0.25">
      <c r="A837" s="89" t="s">
        <v>149</v>
      </c>
      <c r="B837" s="79">
        <v>55</v>
      </c>
      <c r="C837" s="79" t="s">
        <v>159</v>
      </c>
      <c r="D837" s="79">
        <v>0.24049797000000001</v>
      </c>
      <c r="E837" s="79">
        <v>6.9200070000000002E-2</v>
      </c>
    </row>
    <row r="838" spans="1:5" x14ac:dyDescent="0.25">
      <c r="A838" s="89" t="s">
        <v>149</v>
      </c>
      <c r="B838" s="79">
        <v>55</v>
      </c>
      <c r="C838" s="79" t="s">
        <v>158</v>
      </c>
      <c r="D838" s="79">
        <v>0.24414552</v>
      </c>
      <c r="E838" s="79">
        <v>5.6182009999999998E-2</v>
      </c>
    </row>
    <row r="839" spans="1:5" x14ac:dyDescent="0.25">
      <c r="A839" s="89" t="s">
        <v>149</v>
      </c>
      <c r="B839" s="79">
        <v>55</v>
      </c>
      <c r="C839" s="79" t="s">
        <v>154</v>
      </c>
      <c r="D839" s="79">
        <v>0.24472952000000001</v>
      </c>
      <c r="E839" s="79">
        <v>5.6904749999999997E-2</v>
      </c>
    </row>
    <row r="840" spans="1:5" x14ac:dyDescent="0.25">
      <c r="A840" s="89" t="s">
        <v>149</v>
      </c>
      <c r="B840" s="79">
        <v>55</v>
      </c>
      <c r="C840" s="79" t="s">
        <v>9</v>
      </c>
      <c r="D840" s="79">
        <v>0.34838448</v>
      </c>
      <c r="E840" s="79">
        <v>3.6386710000000003E-2</v>
      </c>
    </row>
    <row r="841" spans="1:5" x14ac:dyDescent="0.25">
      <c r="A841" s="89" t="s">
        <v>149</v>
      </c>
      <c r="B841" s="79">
        <v>55</v>
      </c>
      <c r="C841" s="79" t="s">
        <v>160</v>
      </c>
      <c r="D841" s="79">
        <v>0.38544108999999999</v>
      </c>
      <c r="E841" s="79">
        <v>9.4745579999999996E-2</v>
      </c>
    </row>
    <row r="842" spans="1:5" x14ac:dyDescent="0.25">
      <c r="A842" s="89" t="s">
        <v>149</v>
      </c>
      <c r="B842" s="79">
        <v>55</v>
      </c>
      <c r="C842" s="79" t="s">
        <v>147</v>
      </c>
      <c r="D842" s="79">
        <v>0.69012357000000002</v>
      </c>
      <c r="E842" s="79">
        <v>8.4947949999999994E-2</v>
      </c>
    </row>
    <row r="843" spans="1:5" x14ac:dyDescent="0.25">
      <c r="A843" s="89" t="s">
        <v>149</v>
      </c>
      <c r="B843" s="79">
        <v>55</v>
      </c>
      <c r="C843" s="79" t="s">
        <v>148</v>
      </c>
      <c r="D843" s="79">
        <v>0.71200518999999995</v>
      </c>
      <c r="E843" s="79">
        <v>3.3389460000000003E-2</v>
      </c>
    </row>
    <row r="844" spans="1:5" x14ac:dyDescent="0.25">
      <c r="A844" s="89" t="s">
        <v>149</v>
      </c>
      <c r="B844" s="79">
        <v>55</v>
      </c>
      <c r="C844" s="79" t="s">
        <v>144</v>
      </c>
      <c r="D844" s="79">
        <v>0.75936128999999997</v>
      </c>
      <c r="E844" s="79">
        <v>6.7010459999999994E-2</v>
      </c>
    </row>
    <row r="845" spans="1:5" x14ac:dyDescent="0.25">
      <c r="A845" s="89" t="s">
        <v>149</v>
      </c>
      <c r="B845" s="79">
        <v>55</v>
      </c>
      <c r="C845" s="79" t="s">
        <v>153</v>
      </c>
      <c r="D845" s="79">
        <v>0.84887959000000002</v>
      </c>
      <c r="E845" s="79">
        <v>4.5560860000000002E-2</v>
      </c>
    </row>
    <row r="846" spans="1:5" x14ac:dyDescent="0.25">
      <c r="A846" s="89" t="s">
        <v>149</v>
      </c>
      <c r="B846" s="79">
        <v>55</v>
      </c>
      <c r="C846" s="79" t="s">
        <v>151</v>
      </c>
      <c r="D846" s="79">
        <v>0.86336139999999995</v>
      </c>
      <c r="E846" s="79">
        <v>2.8952180000000001E-2</v>
      </c>
    </row>
    <row r="847" spans="1:5" x14ac:dyDescent="0.25">
      <c r="A847" s="89" t="s">
        <v>144</v>
      </c>
      <c r="B847" s="79">
        <v>56</v>
      </c>
      <c r="C847" s="79" t="s">
        <v>156</v>
      </c>
      <c r="D847" s="79">
        <v>0.19889014999999999</v>
      </c>
      <c r="E847" s="79">
        <v>4.0393779999999997E-2</v>
      </c>
    </row>
    <row r="848" spans="1:5" x14ac:dyDescent="0.25">
      <c r="A848" s="89" t="s">
        <v>144</v>
      </c>
      <c r="B848" s="79">
        <v>56</v>
      </c>
      <c r="C848" s="79" t="s">
        <v>155</v>
      </c>
      <c r="D848" s="79">
        <v>0.27060468999999998</v>
      </c>
      <c r="E848" s="79">
        <v>7.0336399999999993E-2</v>
      </c>
    </row>
    <row r="849" spans="1:5" x14ac:dyDescent="0.25">
      <c r="A849" s="89" t="s">
        <v>144</v>
      </c>
      <c r="B849" s="79">
        <v>56</v>
      </c>
      <c r="C849" s="79" t="s">
        <v>142</v>
      </c>
      <c r="D849" s="79">
        <v>0.28605944999999999</v>
      </c>
      <c r="E849" s="79">
        <v>7.0466150000000005E-2</v>
      </c>
    </row>
    <row r="850" spans="1:5" x14ac:dyDescent="0.25">
      <c r="A850" s="89" t="s">
        <v>144</v>
      </c>
      <c r="B850" s="79">
        <v>56</v>
      </c>
      <c r="C850" s="79" t="s">
        <v>152</v>
      </c>
      <c r="D850" s="79">
        <v>0.28678216000000001</v>
      </c>
      <c r="E850" s="79">
        <v>3.8752340000000003E-2</v>
      </c>
    </row>
    <row r="851" spans="1:5" x14ac:dyDescent="0.25">
      <c r="A851" s="89" t="s">
        <v>144</v>
      </c>
      <c r="B851" s="79">
        <v>56</v>
      </c>
      <c r="C851" s="79" t="s">
        <v>158</v>
      </c>
      <c r="D851" s="79">
        <v>0.31273340999999999</v>
      </c>
      <c r="E851" s="79">
        <v>5.3306869999999999E-2</v>
      </c>
    </row>
    <row r="852" spans="1:5" x14ac:dyDescent="0.25">
      <c r="A852" s="89" t="s">
        <v>144</v>
      </c>
      <c r="B852" s="79">
        <v>56</v>
      </c>
      <c r="C852" s="79" t="s">
        <v>159</v>
      </c>
      <c r="D852" s="79">
        <v>0.37494335000000001</v>
      </c>
      <c r="E852" s="79">
        <v>5.950308E-2</v>
      </c>
    </row>
    <row r="853" spans="1:5" x14ac:dyDescent="0.25">
      <c r="A853" s="89" t="s">
        <v>144</v>
      </c>
      <c r="B853" s="79">
        <v>56</v>
      </c>
      <c r="C853" s="79" t="s">
        <v>9</v>
      </c>
      <c r="D853" s="79">
        <v>0.52167079000000005</v>
      </c>
      <c r="E853" s="79">
        <v>3.2014389999999997E-2</v>
      </c>
    </row>
    <row r="854" spans="1:5" x14ac:dyDescent="0.25">
      <c r="A854" s="89" t="s">
        <v>144</v>
      </c>
      <c r="B854" s="79">
        <v>56</v>
      </c>
      <c r="C854" s="79" t="s">
        <v>146</v>
      </c>
      <c r="D854" s="79">
        <v>0.54216273000000004</v>
      </c>
      <c r="E854" s="79">
        <v>2.7090920000000001E-2</v>
      </c>
    </row>
    <row r="855" spans="1:5" x14ac:dyDescent="0.25">
      <c r="A855" s="89" t="s">
        <v>144</v>
      </c>
      <c r="B855" s="79">
        <v>56</v>
      </c>
      <c r="C855" s="79" t="s">
        <v>150</v>
      </c>
      <c r="D855" s="79">
        <v>0.59174965000000002</v>
      </c>
      <c r="E855" s="79">
        <v>3.7889340000000001E-2</v>
      </c>
    </row>
    <row r="856" spans="1:5" x14ac:dyDescent="0.25">
      <c r="A856" s="89" t="s">
        <v>144</v>
      </c>
      <c r="B856" s="79">
        <v>56</v>
      </c>
      <c r="C856" s="79" t="s">
        <v>157</v>
      </c>
      <c r="D856" s="79">
        <v>0.66816509999999996</v>
      </c>
      <c r="E856" s="79">
        <v>4.7979430000000003E-2</v>
      </c>
    </row>
    <row r="857" spans="1:5" x14ac:dyDescent="0.25">
      <c r="A857" s="89" t="s">
        <v>144</v>
      </c>
      <c r="B857" s="79">
        <v>56</v>
      </c>
      <c r="C857" s="79" t="s">
        <v>151</v>
      </c>
      <c r="D857" s="79">
        <v>0.74149922000000001</v>
      </c>
      <c r="E857" s="79">
        <v>2.753717E-2</v>
      </c>
    </row>
    <row r="858" spans="1:5" x14ac:dyDescent="0.25">
      <c r="A858" s="89" t="s">
        <v>144</v>
      </c>
      <c r="B858" s="79">
        <v>56</v>
      </c>
      <c r="C858" s="79" t="s">
        <v>160</v>
      </c>
      <c r="D858" s="79">
        <v>0.75206377999999996</v>
      </c>
      <c r="E858" s="79">
        <v>3.5165630000000003E-2</v>
      </c>
    </row>
    <row r="859" spans="1:5" x14ac:dyDescent="0.25">
      <c r="A859" s="89" t="s">
        <v>144</v>
      </c>
      <c r="B859" s="79">
        <v>56</v>
      </c>
      <c r="C859" s="79" t="s">
        <v>147</v>
      </c>
      <c r="D859" s="79">
        <v>0.82480379000000004</v>
      </c>
      <c r="E859" s="79">
        <v>4.2923540000000003E-2</v>
      </c>
    </row>
    <row r="860" spans="1:5" x14ac:dyDescent="0.25">
      <c r="A860" s="89" t="s">
        <v>144</v>
      </c>
      <c r="B860" s="79">
        <v>56</v>
      </c>
      <c r="C860" s="79" t="s">
        <v>148</v>
      </c>
      <c r="D860" s="79">
        <v>0.84020247999999997</v>
      </c>
      <c r="E860" s="79">
        <v>3.1627089999999997E-2</v>
      </c>
    </row>
    <row r="861" spans="1:5" x14ac:dyDescent="0.25">
      <c r="A861" s="89" t="s">
        <v>144</v>
      </c>
      <c r="B861" s="79">
        <v>56</v>
      </c>
      <c r="C861" s="79" t="s">
        <v>154</v>
      </c>
      <c r="D861" s="79">
        <v>0.87693009</v>
      </c>
      <c r="E861" s="79">
        <v>4.1490239999999998E-2</v>
      </c>
    </row>
    <row r="862" spans="1:5" x14ac:dyDescent="0.25">
      <c r="A862" s="89" t="s">
        <v>144</v>
      </c>
      <c r="B862" s="79">
        <v>56</v>
      </c>
      <c r="C862" s="79" t="s">
        <v>143</v>
      </c>
      <c r="D862" s="79">
        <v>0.89939431999999997</v>
      </c>
      <c r="E862" s="79">
        <v>8.4441100000000005E-2</v>
      </c>
    </row>
    <row r="863" spans="1:5" x14ac:dyDescent="0.25">
      <c r="A863" s="89" t="s">
        <v>144</v>
      </c>
      <c r="B863" s="79">
        <v>56</v>
      </c>
      <c r="C863" s="79" t="s">
        <v>145</v>
      </c>
      <c r="D863" s="79">
        <v>0.94136246000000001</v>
      </c>
      <c r="E863" s="79">
        <v>5.094344E-2</v>
      </c>
    </row>
    <row r="864" spans="1:5" x14ac:dyDescent="0.25">
      <c r="A864" s="89" t="s">
        <v>144</v>
      </c>
      <c r="B864" s="79">
        <v>56</v>
      </c>
      <c r="C864" s="79" t="s">
        <v>149</v>
      </c>
      <c r="D864" s="79">
        <v>1.0050550899999999</v>
      </c>
      <c r="E864" s="79">
        <v>8.4406830000000002E-2</v>
      </c>
    </row>
    <row r="865" spans="1:5" x14ac:dyDescent="0.25">
      <c r="A865" s="89" t="s">
        <v>144</v>
      </c>
      <c r="B865" s="79">
        <v>56</v>
      </c>
      <c r="C865" s="79" t="s">
        <v>153</v>
      </c>
      <c r="D865" s="79">
        <v>1.04506656</v>
      </c>
      <c r="E865" s="79">
        <v>4.5113849999999997E-2</v>
      </c>
    </row>
    <row r="866" spans="1:5" x14ac:dyDescent="0.25">
      <c r="A866" s="89" t="s">
        <v>148</v>
      </c>
      <c r="B866" s="79">
        <v>57</v>
      </c>
      <c r="C866" s="79" t="s">
        <v>143</v>
      </c>
      <c r="D866" s="79">
        <v>0.21785260000000001</v>
      </c>
      <c r="E866" s="79">
        <v>5.2186900000000001E-2</v>
      </c>
    </row>
    <row r="867" spans="1:5" x14ac:dyDescent="0.25">
      <c r="A867" s="89" t="s">
        <v>148</v>
      </c>
      <c r="B867" s="79">
        <v>57</v>
      </c>
      <c r="C867" s="79" t="s">
        <v>156</v>
      </c>
      <c r="D867" s="79">
        <v>0.22093955000000001</v>
      </c>
      <c r="E867" s="79">
        <v>3.3237879999999997E-2</v>
      </c>
    </row>
    <row r="868" spans="1:5" x14ac:dyDescent="0.25">
      <c r="A868" s="89" t="s">
        <v>148</v>
      </c>
      <c r="B868" s="79">
        <v>57</v>
      </c>
      <c r="C868" s="79" t="s">
        <v>159</v>
      </c>
      <c r="D868" s="79">
        <v>0.24746834000000001</v>
      </c>
      <c r="E868" s="79">
        <v>8.2392519999999997E-2</v>
      </c>
    </row>
    <row r="869" spans="1:5" x14ac:dyDescent="0.25">
      <c r="A869" s="89" t="s">
        <v>148</v>
      </c>
      <c r="B869" s="79">
        <v>57</v>
      </c>
      <c r="C869" s="79" t="s">
        <v>142</v>
      </c>
      <c r="D869" s="79">
        <v>0.26247994000000002</v>
      </c>
      <c r="E869" s="79">
        <v>6.4770330000000001E-2</v>
      </c>
    </row>
    <row r="870" spans="1:5" x14ac:dyDescent="0.25">
      <c r="A870" s="89" t="s">
        <v>148</v>
      </c>
      <c r="B870" s="79">
        <v>57</v>
      </c>
      <c r="C870" s="79" t="s">
        <v>144</v>
      </c>
      <c r="D870" s="79">
        <v>0.28573654999999998</v>
      </c>
      <c r="E870" s="79">
        <v>4.653202E-2</v>
      </c>
    </row>
    <row r="871" spans="1:5" x14ac:dyDescent="0.25">
      <c r="A871" s="89" t="s">
        <v>148</v>
      </c>
      <c r="B871" s="79">
        <v>57</v>
      </c>
      <c r="C871" s="79" t="s">
        <v>145</v>
      </c>
      <c r="D871" s="79">
        <v>0.29703352</v>
      </c>
      <c r="E871" s="79">
        <v>7.2999410000000001E-2</v>
      </c>
    </row>
    <row r="872" spans="1:5" x14ac:dyDescent="0.25">
      <c r="A872" s="89" t="s">
        <v>148</v>
      </c>
      <c r="B872" s="79">
        <v>57</v>
      </c>
      <c r="C872" s="79" t="s">
        <v>157</v>
      </c>
      <c r="D872" s="79">
        <v>0.46855633000000002</v>
      </c>
      <c r="E872" s="79">
        <v>5.3094580000000002E-2</v>
      </c>
    </row>
    <row r="873" spans="1:5" x14ac:dyDescent="0.25">
      <c r="A873" s="89" t="s">
        <v>148</v>
      </c>
      <c r="B873" s="79">
        <v>57</v>
      </c>
      <c r="C873" s="79" t="s">
        <v>9</v>
      </c>
      <c r="D873" s="79">
        <v>0.47040481000000001</v>
      </c>
      <c r="E873" s="79">
        <v>4.0860599999999997E-2</v>
      </c>
    </row>
    <row r="874" spans="1:5" x14ac:dyDescent="0.25">
      <c r="A874" s="89" t="s">
        <v>148</v>
      </c>
      <c r="B874" s="79">
        <v>57</v>
      </c>
      <c r="C874" s="79" t="s">
        <v>146</v>
      </c>
      <c r="D874" s="79">
        <v>0.47276484000000002</v>
      </c>
      <c r="E874" s="79">
        <v>3.7111980000000003E-2</v>
      </c>
    </row>
    <row r="875" spans="1:5" x14ac:dyDescent="0.25">
      <c r="A875" s="89" t="s">
        <v>148</v>
      </c>
      <c r="B875" s="79">
        <v>57</v>
      </c>
      <c r="C875" s="79" t="s">
        <v>155</v>
      </c>
      <c r="D875" s="79">
        <v>0.52696648999999995</v>
      </c>
      <c r="E875" s="79">
        <v>4.333795E-2</v>
      </c>
    </row>
    <row r="876" spans="1:5" x14ac:dyDescent="0.25">
      <c r="A876" s="89" t="s">
        <v>148</v>
      </c>
      <c r="B876" s="79">
        <v>57</v>
      </c>
      <c r="C876" s="79" t="s">
        <v>152</v>
      </c>
      <c r="D876" s="79">
        <v>0.55601414999999998</v>
      </c>
      <c r="E876" s="79">
        <v>3.4375059999999999E-2</v>
      </c>
    </row>
    <row r="877" spans="1:5" x14ac:dyDescent="0.25">
      <c r="A877" s="89" t="s">
        <v>148</v>
      </c>
      <c r="B877" s="79">
        <v>57</v>
      </c>
      <c r="C877" s="79" t="s">
        <v>150</v>
      </c>
      <c r="D877" s="79">
        <v>0.59395350000000002</v>
      </c>
      <c r="E877" s="79">
        <v>8.8705980000000004E-2</v>
      </c>
    </row>
    <row r="878" spans="1:5" x14ac:dyDescent="0.25">
      <c r="A878" s="89" t="s">
        <v>148</v>
      </c>
      <c r="B878" s="79">
        <v>57</v>
      </c>
      <c r="C878" s="79" t="s">
        <v>153</v>
      </c>
      <c r="D878" s="79">
        <v>0.64786283</v>
      </c>
      <c r="E878" s="79">
        <v>4.0587970000000001E-2</v>
      </c>
    </row>
    <row r="879" spans="1:5" x14ac:dyDescent="0.25">
      <c r="A879" s="89" t="s">
        <v>148</v>
      </c>
      <c r="B879" s="79">
        <v>57</v>
      </c>
      <c r="C879" s="79" t="s">
        <v>151</v>
      </c>
      <c r="D879" s="79">
        <v>0.69357727999999996</v>
      </c>
      <c r="E879" s="79">
        <v>3.985201E-2</v>
      </c>
    </row>
    <row r="880" spans="1:5" x14ac:dyDescent="0.25">
      <c r="A880" s="89" t="s">
        <v>148</v>
      </c>
      <c r="B880" s="79">
        <v>57</v>
      </c>
      <c r="C880" s="79" t="s">
        <v>154</v>
      </c>
      <c r="D880" s="79">
        <v>0.83694917000000002</v>
      </c>
      <c r="E880" s="79">
        <v>3.2276260000000001E-2</v>
      </c>
    </row>
    <row r="881" spans="1:5" x14ac:dyDescent="0.25">
      <c r="A881" s="89" t="s">
        <v>151</v>
      </c>
      <c r="B881" s="79">
        <v>58</v>
      </c>
      <c r="C881" s="79" t="s">
        <v>159</v>
      </c>
      <c r="D881" s="79">
        <v>0.65486115</v>
      </c>
      <c r="E881" s="79">
        <v>4.5346249999999998E-2</v>
      </c>
    </row>
    <row r="882" spans="1:5" x14ac:dyDescent="0.25">
      <c r="A882" s="89" t="s">
        <v>151</v>
      </c>
      <c r="B882" s="79">
        <v>58</v>
      </c>
      <c r="C882" s="79" t="s">
        <v>152</v>
      </c>
      <c r="D882" s="79">
        <v>0.66052058000000002</v>
      </c>
      <c r="E882" s="79">
        <v>5.917998E-2</v>
      </c>
    </row>
    <row r="883" spans="1:5" x14ac:dyDescent="0.25">
      <c r="A883" s="89" t="s">
        <v>151</v>
      </c>
      <c r="B883" s="79">
        <v>58</v>
      </c>
      <c r="C883" s="79" t="s">
        <v>155</v>
      </c>
      <c r="D883" s="79">
        <v>0.74127683</v>
      </c>
      <c r="E883" s="79">
        <v>5.3320939999999997E-2</v>
      </c>
    </row>
    <row r="884" spans="1:5" x14ac:dyDescent="0.25">
      <c r="A884" s="89" t="s">
        <v>151</v>
      </c>
      <c r="B884" s="79">
        <v>58</v>
      </c>
      <c r="C884" s="79" t="s">
        <v>150</v>
      </c>
      <c r="D884" s="79">
        <v>0.84544679</v>
      </c>
      <c r="E884" s="79">
        <v>7.6279360000000004E-2</v>
      </c>
    </row>
    <row r="885" spans="1:5" x14ac:dyDescent="0.25">
      <c r="A885" s="89" t="s">
        <v>151</v>
      </c>
      <c r="B885" s="79">
        <v>58</v>
      </c>
      <c r="C885" s="79" t="s">
        <v>9</v>
      </c>
      <c r="D885" s="79">
        <v>0.85536248000000004</v>
      </c>
      <c r="E885" s="79">
        <v>8.572776E-2</v>
      </c>
    </row>
    <row r="886" spans="1:5" x14ac:dyDescent="0.25">
      <c r="A886" s="89" t="s">
        <v>151</v>
      </c>
      <c r="B886" s="79">
        <v>58</v>
      </c>
      <c r="C886" s="79" t="s">
        <v>147</v>
      </c>
      <c r="D886" s="79">
        <v>0.88840275000000002</v>
      </c>
      <c r="E886" s="79">
        <v>7.0346580000000006E-2</v>
      </c>
    </row>
    <row r="887" spans="1:5" x14ac:dyDescent="0.25">
      <c r="A887" s="89" t="s">
        <v>151</v>
      </c>
      <c r="B887" s="79">
        <v>58</v>
      </c>
      <c r="C887" s="79" t="s">
        <v>149</v>
      </c>
      <c r="D887" s="79">
        <v>0.91304947000000003</v>
      </c>
      <c r="E887" s="79">
        <v>9.2031429999999997E-2</v>
      </c>
    </row>
    <row r="888" spans="1:5" x14ac:dyDescent="0.25">
      <c r="A888" s="89" t="s">
        <v>151</v>
      </c>
      <c r="B888" s="79">
        <v>58</v>
      </c>
      <c r="C888" s="79" t="s">
        <v>146</v>
      </c>
      <c r="D888" s="79">
        <v>0.93886988999999998</v>
      </c>
      <c r="E888" s="79">
        <v>5.0571049999999999E-2</v>
      </c>
    </row>
    <row r="889" spans="1:5" x14ac:dyDescent="0.25">
      <c r="A889" s="89" t="s">
        <v>151</v>
      </c>
      <c r="B889" s="79">
        <v>58</v>
      </c>
      <c r="C889" s="79" t="s">
        <v>154</v>
      </c>
      <c r="D889" s="79">
        <v>0.96101705999999998</v>
      </c>
      <c r="E889" s="79">
        <v>2.89693E-2</v>
      </c>
    </row>
    <row r="890" spans="1:5" x14ac:dyDescent="0.25">
      <c r="A890" s="89" t="s">
        <v>151</v>
      </c>
      <c r="B890" s="79">
        <v>58</v>
      </c>
      <c r="C890" s="79" t="s">
        <v>157</v>
      </c>
      <c r="D890" s="79">
        <v>1.01154031</v>
      </c>
      <c r="E890" s="79">
        <v>4.9889999999999997E-2</v>
      </c>
    </row>
    <row r="891" spans="1:5" x14ac:dyDescent="0.25">
      <c r="A891" s="89" t="s">
        <v>151</v>
      </c>
      <c r="B891" s="79">
        <v>58</v>
      </c>
      <c r="C891" s="79" t="s">
        <v>158</v>
      </c>
      <c r="D891" s="79">
        <v>1.02203753</v>
      </c>
      <c r="E891" s="79">
        <v>0.10175597</v>
      </c>
    </row>
    <row r="892" spans="1:5" x14ac:dyDescent="0.25">
      <c r="A892" s="89" t="s">
        <v>151</v>
      </c>
      <c r="B892" s="79">
        <v>58</v>
      </c>
      <c r="C892" s="79" t="s">
        <v>153</v>
      </c>
      <c r="D892" s="79">
        <v>1.0293439200000001</v>
      </c>
      <c r="E892" s="79">
        <v>7.263E-2</v>
      </c>
    </row>
    <row r="893" spans="1:5" x14ac:dyDescent="0.25">
      <c r="A893" s="89" t="s">
        <v>151</v>
      </c>
      <c r="B893" s="79">
        <v>58</v>
      </c>
      <c r="C893" s="79" t="s">
        <v>142</v>
      </c>
      <c r="D893" s="79">
        <v>1.0798239999999999</v>
      </c>
      <c r="E893" s="79">
        <v>4.1708269999999999E-2</v>
      </c>
    </row>
    <row r="894" spans="1:5" x14ac:dyDescent="0.25">
      <c r="A894" s="89" t="s">
        <v>151</v>
      </c>
      <c r="B894" s="79">
        <v>58</v>
      </c>
      <c r="C894" s="79" t="s">
        <v>148</v>
      </c>
      <c r="D894" s="79">
        <v>1.10480109</v>
      </c>
      <c r="E894" s="79">
        <v>0.11926381</v>
      </c>
    </row>
    <row r="895" spans="1:5" x14ac:dyDescent="0.25">
      <c r="A895" s="89" t="s">
        <v>156</v>
      </c>
      <c r="B895" s="79">
        <v>59</v>
      </c>
      <c r="C895" s="79" t="s">
        <v>151</v>
      </c>
      <c r="D895" s="79">
        <v>0.19097907</v>
      </c>
      <c r="E895" s="79">
        <v>5.4148300000000003E-2</v>
      </c>
    </row>
    <row r="896" spans="1:5" x14ac:dyDescent="0.25">
      <c r="A896" s="89" t="s">
        <v>156</v>
      </c>
      <c r="B896" s="79">
        <v>59</v>
      </c>
      <c r="C896" s="79" t="s">
        <v>144</v>
      </c>
      <c r="D896" s="79">
        <v>0.35788864999999997</v>
      </c>
      <c r="E896" s="79">
        <v>5.9094760000000003E-2</v>
      </c>
    </row>
    <row r="897" spans="1:5" x14ac:dyDescent="0.25">
      <c r="A897" s="89" t="s">
        <v>156</v>
      </c>
      <c r="B897" s="79">
        <v>59</v>
      </c>
      <c r="C897" s="79" t="s">
        <v>148</v>
      </c>
      <c r="D897" s="79">
        <v>0.36645136</v>
      </c>
      <c r="E897" s="79">
        <v>8.3882970000000001E-2</v>
      </c>
    </row>
    <row r="898" spans="1:5" x14ac:dyDescent="0.25">
      <c r="A898" s="89" t="s">
        <v>156</v>
      </c>
      <c r="B898" s="79">
        <v>59</v>
      </c>
      <c r="C898" s="79" t="s">
        <v>152</v>
      </c>
      <c r="D898" s="79">
        <v>0.40662251999999999</v>
      </c>
      <c r="E898" s="79">
        <v>5.855076E-2</v>
      </c>
    </row>
    <row r="899" spans="1:5" x14ac:dyDescent="0.25">
      <c r="A899" s="89" t="s">
        <v>156</v>
      </c>
      <c r="B899" s="79">
        <v>59</v>
      </c>
      <c r="C899" s="79" t="s">
        <v>154</v>
      </c>
      <c r="D899" s="79">
        <v>0.44196216999999999</v>
      </c>
      <c r="E899" s="79">
        <v>6.6268179999999996E-2</v>
      </c>
    </row>
    <row r="900" spans="1:5" x14ac:dyDescent="0.25">
      <c r="A900" s="89" t="s">
        <v>156</v>
      </c>
      <c r="B900" s="79">
        <v>59</v>
      </c>
      <c r="C900" s="79" t="s">
        <v>160</v>
      </c>
      <c r="D900" s="79">
        <v>0.44387219</v>
      </c>
      <c r="E900" s="79">
        <v>8.0039700000000005E-2</v>
      </c>
    </row>
    <row r="901" spans="1:5" x14ac:dyDescent="0.25">
      <c r="A901" s="89" t="s">
        <v>156</v>
      </c>
      <c r="B901" s="79">
        <v>59</v>
      </c>
      <c r="C901" s="79" t="s">
        <v>147</v>
      </c>
      <c r="D901" s="79">
        <v>0.44716051000000001</v>
      </c>
      <c r="E901" s="79">
        <v>5.5627500000000003E-2</v>
      </c>
    </row>
    <row r="902" spans="1:5" x14ac:dyDescent="0.25">
      <c r="A902" s="89" t="s">
        <v>156</v>
      </c>
      <c r="B902" s="79">
        <v>59</v>
      </c>
      <c r="C902" s="79" t="s">
        <v>142</v>
      </c>
      <c r="D902" s="79">
        <v>0.45379700000000001</v>
      </c>
      <c r="E902" s="79">
        <v>7.5861639999999994E-2</v>
      </c>
    </row>
    <row r="903" spans="1:5" x14ac:dyDescent="0.25">
      <c r="A903" s="89" t="s">
        <v>156</v>
      </c>
      <c r="B903" s="79">
        <v>59</v>
      </c>
      <c r="C903" s="79" t="s">
        <v>159</v>
      </c>
      <c r="D903" s="79">
        <v>0.45631318999999998</v>
      </c>
      <c r="E903" s="79">
        <v>4.4983799999999997E-2</v>
      </c>
    </row>
    <row r="904" spans="1:5" x14ac:dyDescent="0.25">
      <c r="A904" s="89" t="s">
        <v>156</v>
      </c>
      <c r="B904" s="79">
        <v>59</v>
      </c>
      <c r="C904" s="79" t="s">
        <v>145</v>
      </c>
      <c r="D904" s="79">
        <v>0.46432203999999999</v>
      </c>
      <c r="E904" s="79">
        <v>8.7711720000000007E-2</v>
      </c>
    </row>
    <row r="905" spans="1:5" x14ac:dyDescent="0.25">
      <c r="A905" s="89" t="s">
        <v>156</v>
      </c>
      <c r="B905" s="79">
        <v>59</v>
      </c>
      <c r="C905" s="79" t="s">
        <v>157</v>
      </c>
      <c r="D905" s="79">
        <v>0.46831297999999999</v>
      </c>
      <c r="E905" s="79">
        <v>9.9171510000000004E-2</v>
      </c>
    </row>
    <row r="906" spans="1:5" x14ac:dyDescent="0.25">
      <c r="A906" s="89" t="s">
        <v>156</v>
      </c>
      <c r="B906" s="79">
        <v>59</v>
      </c>
      <c r="C906" s="79" t="s">
        <v>146</v>
      </c>
      <c r="D906" s="79">
        <v>0.50364525999999998</v>
      </c>
      <c r="E906" s="79">
        <v>3.1166929999999999E-2</v>
      </c>
    </row>
    <row r="907" spans="1:5" x14ac:dyDescent="0.25">
      <c r="A907" s="89" t="s">
        <v>157</v>
      </c>
      <c r="B907" s="79">
        <v>60</v>
      </c>
      <c r="C907" s="79" t="s">
        <v>156</v>
      </c>
      <c r="D907" s="79">
        <v>0.40957305999999999</v>
      </c>
      <c r="E907" s="79">
        <v>6.2029609999999999E-2</v>
      </c>
    </row>
    <row r="908" spans="1:5" x14ac:dyDescent="0.25">
      <c r="A908" s="89" t="s">
        <v>157</v>
      </c>
      <c r="B908" s="79">
        <v>60</v>
      </c>
      <c r="C908" s="79" t="s">
        <v>148</v>
      </c>
      <c r="D908" s="79">
        <v>0.78543830999999997</v>
      </c>
      <c r="E908" s="79">
        <v>3.3193500000000001E-2</v>
      </c>
    </row>
    <row r="909" spans="1:5" x14ac:dyDescent="0.25">
      <c r="A909" s="89" t="s">
        <v>157</v>
      </c>
      <c r="B909" s="79">
        <v>60</v>
      </c>
      <c r="C909" s="79" t="s">
        <v>150</v>
      </c>
      <c r="D909" s="79">
        <v>0.80743474000000004</v>
      </c>
      <c r="E909" s="79">
        <v>8.9247430000000003E-2</v>
      </c>
    </row>
    <row r="910" spans="1:5" x14ac:dyDescent="0.25">
      <c r="A910" s="89" t="s">
        <v>157</v>
      </c>
      <c r="B910" s="79">
        <v>60</v>
      </c>
      <c r="C910" s="79" t="s">
        <v>145</v>
      </c>
      <c r="D910" s="79">
        <v>0.88803748000000005</v>
      </c>
      <c r="E910" s="79">
        <v>4.7971140000000002E-2</v>
      </c>
    </row>
    <row r="911" spans="1:5" x14ac:dyDescent="0.25">
      <c r="A911" s="89" t="s">
        <v>157</v>
      </c>
      <c r="B911" s="79">
        <v>60</v>
      </c>
      <c r="C911" s="79" t="s">
        <v>9</v>
      </c>
      <c r="D911" s="79">
        <v>0.91409509</v>
      </c>
      <c r="E911" s="79">
        <v>3.800452E-2</v>
      </c>
    </row>
    <row r="912" spans="1:5" x14ac:dyDescent="0.25">
      <c r="A912" s="89" t="s">
        <v>157</v>
      </c>
      <c r="B912" s="79">
        <v>60</v>
      </c>
      <c r="C912" s="79" t="s">
        <v>155</v>
      </c>
      <c r="D912" s="79">
        <v>0.92021445000000002</v>
      </c>
      <c r="E912" s="79">
        <v>3.7513530000000003E-2</v>
      </c>
    </row>
    <row r="913" spans="1:5" x14ac:dyDescent="0.25">
      <c r="A913" s="89" t="s">
        <v>157</v>
      </c>
      <c r="B913" s="79">
        <v>60</v>
      </c>
      <c r="C913" s="79" t="s">
        <v>152</v>
      </c>
      <c r="D913" s="79">
        <v>0.95721257999999998</v>
      </c>
      <c r="E913" s="79">
        <v>6.3469040000000004E-2</v>
      </c>
    </row>
    <row r="914" spans="1:5" x14ac:dyDescent="0.25">
      <c r="A914" s="89" t="s">
        <v>157</v>
      </c>
      <c r="B914" s="79">
        <v>60</v>
      </c>
      <c r="C914" s="79" t="s">
        <v>153</v>
      </c>
      <c r="D914" s="79">
        <v>0.96758502999999996</v>
      </c>
      <c r="E914" s="79">
        <v>5.0292459999999997E-2</v>
      </c>
    </row>
    <row r="915" spans="1:5" x14ac:dyDescent="0.25">
      <c r="A915" s="89" t="s">
        <v>157</v>
      </c>
      <c r="B915" s="79">
        <v>60</v>
      </c>
      <c r="C915" s="79" t="s">
        <v>142</v>
      </c>
      <c r="D915" s="79">
        <v>0.97440245999999997</v>
      </c>
      <c r="E915" s="79">
        <v>8.2313460000000005E-2</v>
      </c>
    </row>
    <row r="916" spans="1:5" x14ac:dyDescent="0.25">
      <c r="A916" s="89" t="s">
        <v>157</v>
      </c>
      <c r="B916" s="79">
        <v>60</v>
      </c>
      <c r="C916" s="79" t="s">
        <v>154</v>
      </c>
      <c r="D916" s="79">
        <v>1.00730677</v>
      </c>
      <c r="E916" s="79">
        <v>3.8339199999999997E-2</v>
      </c>
    </row>
    <row r="917" spans="1:5" x14ac:dyDescent="0.25">
      <c r="A917" s="89" t="s">
        <v>157</v>
      </c>
      <c r="B917" s="79">
        <v>60</v>
      </c>
      <c r="C917" s="79" t="s">
        <v>146</v>
      </c>
      <c r="D917" s="79">
        <v>1.0086765</v>
      </c>
      <c r="E917" s="79">
        <v>4.2259680000000001E-2</v>
      </c>
    </row>
    <row r="918" spans="1:5" x14ac:dyDescent="0.25">
      <c r="A918" s="89" t="s">
        <v>157</v>
      </c>
      <c r="B918" s="79">
        <v>60</v>
      </c>
      <c r="C918" s="79" t="s">
        <v>159</v>
      </c>
      <c r="D918" s="79">
        <v>1.03300199</v>
      </c>
      <c r="E918" s="79">
        <v>8.0105590000000004E-2</v>
      </c>
    </row>
    <row r="919" spans="1:5" x14ac:dyDescent="0.25">
      <c r="A919" s="89" t="s">
        <v>157</v>
      </c>
      <c r="B919" s="79">
        <v>60</v>
      </c>
      <c r="C919" s="79" t="s">
        <v>151</v>
      </c>
      <c r="D919" s="79">
        <v>1.0395273899999999</v>
      </c>
      <c r="E919" s="79">
        <v>3.718291E-2</v>
      </c>
    </row>
    <row r="920" spans="1:5" x14ac:dyDescent="0.25">
      <c r="A920" s="89" t="s">
        <v>157</v>
      </c>
      <c r="B920" s="79">
        <v>60</v>
      </c>
      <c r="C920" s="79" t="s">
        <v>143</v>
      </c>
      <c r="D920" s="79">
        <v>1.04090368</v>
      </c>
      <c r="E920" s="79">
        <v>4.350847E-2</v>
      </c>
    </row>
    <row r="921" spans="1:5" x14ac:dyDescent="0.25">
      <c r="A921" s="89" t="s">
        <v>157</v>
      </c>
      <c r="B921" s="79">
        <v>60</v>
      </c>
      <c r="C921" s="79" t="s">
        <v>147</v>
      </c>
      <c r="D921" s="79">
        <v>1.0525311900000001</v>
      </c>
      <c r="E921" s="79">
        <v>0.11842117000000001</v>
      </c>
    </row>
    <row r="922" spans="1:5" x14ac:dyDescent="0.25">
      <c r="A922" s="89" t="s">
        <v>157</v>
      </c>
      <c r="B922" s="79">
        <v>60</v>
      </c>
      <c r="C922" s="79" t="s">
        <v>144</v>
      </c>
      <c r="D922" s="79">
        <v>1.06224308</v>
      </c>
      <c r="E922" s="79">
        <v>5.2284959999999998E-2</v>
      </c>
    </row>
    <row r="923" spans="1:5" x14ac:dyDescent="0.25">
      <c r="A923" s="89" t="s">
        <v>157</v>
      </c>
      <c r="B923" s="79">
        <v>60</v>
      </c>
      <c r="C923" s="79" t="s">
        <v>149</v>
      </c>
      <c r="D923" s="79">
        <v>1.16133022</v>
      </c>
      <c r="E923" s="79">
        <v>0.10153398</v>
      </c>
    </row>
    <row r="924" spans="1:5" x14ac:dyDescent="0.25">
      <c r="A924" s="89" t="s">
        <v>158</v>
      </c>
      <c r="B924" s="79">
        <v>61</v>
      </c>
      <c r="C924" s="79" t="s">
        <v>144</v>
      </c>
      <c r="D924" s="79">
        <v>0.36357885000000001</v>
      </c>
      <c r="E924" s="79">
        <v>5.6077370000000001E-2</v>
      </c>
    </row>
    <row r="925" spans="1:5" x14ac:dyDescent="0.25">
      <c r="A925" s="89" t="s">
        <v>158</v>
      </c>
      <c r="B925" s="79">
        <v>61</v>
      </c>
      <c r="C925" s="79" t="s">
        <v>156</v>
      </c>
      <c r="D925" s="79">
        <v>0.36393297000000002</v>
      </c>
      <c r="E925" s="79">
        <v>3.0569450000000001E-2</v>
      </c>
    </row>
    <row r="926" spans="1:5" x14ac:dyDescent="0.25">
      <c r="A926" s="89" t="s">
        <v>158</v>
      </c>
      <c r="B926" s="79">
        <v>61</v>
      </c>
      <c r="C926" s="79" t="s">
        <v>149</v>
      </c>
      <c r="D926" s="79">
        <v>0.36726589999999998</v>
      </c>
      <c r="E926" s="79">
        <v>7.5072429999999996E-2</v>
      </c>
    </row>
    <row r="927" spans="1:5" x14ac:dyDescent="0.25">
      <c r="A927" s="89" t="s">
        <v>158</v>
      </c>
      <c r="B927" s="79">
        <v>61</v>
      </c>
      <c r="C927" s="79" t="s">
        <v>147</v>
      </c>
      <c r="D927" s="79">
        <v>0.38533036999999998</v>
      </c>
      <c r="E927" s="79">
        <v>6.3191849999999994E-2</v>
      </c>
    </row>
    <row r="928" spans="1:5" x14ac:dyDescent="0.25">
      <c r="A928" s="89" t="s">
        <v>158</v>
      </c>
      <c r="B928" s="79">
        <v>61</v>
      </c>
      <c r="C928" s="79" t="s">
        <v>153</v>
      </c>
      <c r="D928" s="79">
        <v>0.41525434999999999</v>
      </c>
      <c r="E928" s="79">
        <v>4.3753180000000003E-2</v>
      </c>
    </row>
    <row r="929" spans="1:5" x14ac:dyDescent="0.25">
      <c r="A929" s="89" t="s">
        <v>158</v>
      </c>
      <c r="B929" s="79">
        <v>61</v>
      </c>
      <c r="C929" s="79" t="s">
        <v>143</v>
      </c>
      <c r="D929" s="79">
        <v>0.42650317999999998</v>
      </c>
      <c r="E929" s="79">
        <v>8.8077069999999993E-2</v>
      </c>
    </row>
    <row r="930" spans="1:5" x14ac:dyDescent="0.25">
      <c r="A930" s="89" t="s">
        <v>158</v>
      </c>
      <c r="B930" s="79">
        <v>61</v>
      </c>
      <c r="C930" s="79" t="s">
        <v>148</v>
      </c>
      <c r="D930" s="79">
        <v>0.51491830999999999</v>
      </c>
      <c r="E930" s="79">
        <v>4.3535249999999998E-2</v>
      </c>
    </row>
    <row r="931" spans="1:5" x14ac:dyDescent="0.25">
      <c r="A931" s="89" t="s">
        <v>158</v>
      </c>
      <c r="B931" s="79">
        <v>61</v>
      </c>
      <c r="C931" s="79" t="s">
        <v>151</v>
      </c>
      <c r="D931" s="79">
        <v>0.53401403999999997</v>
      </c>
      <c r="E931" s="79">
        <v>3.5915919999999997E-2</v>
      </c>
    </row>
    <row r="932" spans="1:5" x14ac:dyDescent="0.25">
      <c r="A932" s="89" t="s">
        <v>158</v>
      </c>
      <c r="B932" s="79">
        <v>61</v>
      </c>
      <c r="C932" s="79" t="s">
        <v>150</v>
      </c>
      <c r="D932" s="79">
        <v>0.60108521000000004</v>
      </c>
      <c r="E932" s="79">
        <v>3.8908329999999998E-2</v>
      </c>
    </row>
    <row r="933" spans="1:5" x14ac:dyDescent="0.25">
      <c r="A933" s="89" t="s">
        <v>158</v>
      </c>
      <c r="B933" s="79">
        <v>61</v>
      </c>
      <c r="C933" s="79" t="s">
        <v>155</v>
      </c>
      <c r="D933" s="79">
        <v>0.61331789000000003</v>
      </c>
      <c r="E933" s="79">
        <v>4.3532040000000001E-2</v>
      </c>
    </row>
    <row r="934" spans="1:5" x14ac:dyDescent="0.25">
      <c r="A934" s="89" t="s">
        <v>158</v>
      </c>
      <c r="B934" s="79">
        <v>61</v>
      </c>
      <c r="C934" s="79" t="s">
        <v>152</v>
      </c>
      <c r="D934" s="79">
        <v>0.61351802</v>
      </c>
      <c r="E934" s="79">
        <v>4.0296180000000001E-2</v>
      </c>
    </row>
    <row r="935" spans="1:5" x14ac:dyDescent="0.25">
      <c r="A935" s="89" t="s">
        <v>158</v>
      </c>
      <c r="B935" s="79">
        <v>61</v>
      </c>
      <c r="C935" s="79" t="s">
        <v>9</v>
      </c>
      <c r="D935" s="79">
        <v>0.62711479000000003</v>
      </c>
      <c r="E935" s="79">
        <v>4.4764110000000003E-2</v>
      </c>
    </row>
    <row r="936" spans="1:5" x14ac:dyDescent="0.25">
      <c r="A936" s="89" t="s">
        <v>158</v>
      </c>
      <c r="B936" s="79">
        <v>61</v>
      </c>
      <c r="C936" s="79" t="s">
        <v>145</v>
      </c>
      <c r="D936" s="79">
        <v>0.67498864999999997</v>
      </c>
      <c r="E936" s="79">
        <v>8.0767530000000004E-2</v>
      </c>
    </row>
    <row r="937" spans="1:5" x14ac:dyDescent="0.25">
      <c r="A937" s="89" t="s">
        <v>158</v>
      </c>
      <c r="B937" s="79">
        <v>61</v>
      </c>
      <c r="C937" s="79" t="s">
        <v>159</v>
      </c>
      <c r="D937" s="79">
        <v>0.71389820999999998</v>
      </c>
      <c r="E937" s="79">
        <v>8.1286280000000002E-2</v>
      </c>
    </row>
    <row r="938" spans="1:5" x14ac:dyDescent="0.25">
      <c r="A938" s="89" t="s">
        <v>158</v>
      </c>
      <c r="B938" s="79">
        <v>61</v>
      </c>
      <c r="C938" s="79" t="s">
        <v>142</v>
      </c>
      <c r="D938" s="79">
        <v>0.76999267000000005</v>
      </c>
      <c r="E938" s="79">
        <v>5.6306189999999999E-2</v>
      </c>
    </row>
    <row r="939" spans="1:5" x14ac:dyDescent="0.25">
      <c r="A939" s="89" t="s">
        <v>158</v>
      </c>
      <c r="B939" s="79">
        <v>61</v>
      </c>
      <c r="C939" s="79" t="s">
        <v>154</v>
      </c>
      <c r="D939" s="79">
        <v>0.90439581999999996</v>
      </c>
      <c r="E939" s="79">
        <v>3.99324E-2</v>
      </c>
    </row>
    <row r="940" spans="1:5" x14ac:dyDescent="0.25">
      <c r="A940" s="89" t="s">
        <v>158</v>
      </c>
      <c r="B940" s="79">
        <v>61</v>
      </c>
      <c r="C940" s="79" t="s">
        <v>146</v>
      </c>
      <c r="D940" s="79">
        <v>1.11596608</v>
      </c>
      <c r="E940" s="79">
        <v>3.4008330000000003E-2</v>
      </c>
    </row>
    <row r="941" spans="1:5" x14ac:dyDescent="0.25">
      <c r="A941" s="89" t="s">
        <v>158</v>
      </c>
      <c r="B941" s="79">
        <v>61</v>
      </c>
      <c r="C941" s="79" t="s">
        <v>157</v>
      </c>
      <c r="D941" s="79">
        <v>1.1310306299999999</v>
      </c>
      <c r="E941" s="79">
        <v>8.2629279999999999E-2</v>
      </c>
    </row>
    <row r="942" spans="1:5" x14ac:dyDescent="0.25">
      <c r="A942" s="89" t="s">
        <v>158</v>
      </c>
      <c r="B942" s="79">
        <v>62</v>
      </c>
      <c r="C942" s="79" t="s">
        <v>143</v>
      </c>
      <c r="D942" s="79">
        <v>0.3704826</v>
      </c>
      <c r="E942" s="79">
        <v>6.7553760000000004E-2</v>
      </c>
    </row>
    <row r="943" spans="1:5" x14ac:dyDescent="0.25">
      <c r="A943" s="89" t="s">
        <v>158</v>
      </c>
      <c r="B943" s="79">
        <v>62</v>
      </c>
      <c r="C943" s="79" t="s">
        <v>155</v>
      </c>
      <c r="D943" s="79">
        <v>0.47887064000000001</v>
      </c>
      <c r="E943" s="79">
        <v>9.0895149999999994E-2</v>
      </c>
    </row>
    <row r="944" spans="1:5" x14ac:dyDescent="0.25">
      <c r="A944" s="89" t="s">
        <v>158</v>
      </c>
      <c r="B944" s="79">
        <v>62</v>
      </c>
      <c r="C944" s="79" t="s">
        <v>147</v>
      </c>
      <c r="D944" s="79">
        <v>0.50532491000000002</v>
      </c>
      <c r="E944" s="79">
        <v>9.471425E-2</v>
      </c>
    </row>
    <row r="945" spans="1:5" x14ac:dyDescent="0.25">
      <c r="A945" s="89" t="s">
        <v>158</v>
      </c>
      <c r="B945" s="79">
        <v>62</v>
      </c>
      <c r="C945" s="79" t="s">
        <v>151</v>
      </c>
      <c r="D945" s="79">
        <v>0.51614497000000004</v>
      </c>
      <c r="E945" s="79">
        <v>5.6469699999999998E-2</v>
      </c>
    </row>
    <row r="946" spans="1:5" x14ac:dyDescent="0.25">
      <c r="A946" s="89" t="s">
        <v>158</v>
      </c>
      <c r="B946" s="79">
        <v>62</v>
      </c>
      <c r="C946" s="79" t="s">
        <v>160</v>
      </c>
      <c r="D946" s="79">
        <v>0.56643966999999995</v>
      </c>
      <c r="E946" s="79">
        <v>5.6863110000000001E-2</v>
      </c>
    </row>
    <row r="947" spans="1:5" x14ac:dyDescent="0.25">
      <c r="A947" s="89" t="s">
        <v>158</v>
      </c>
      <c r="B947" s="79">
        <v>62</v>
      </c>
      <c r="C947" s="79" t="s">
        <v>144</v>
      </c>
      <c r="D947" s="79">
        <v>0.58158379999999998</v>
      </c>
      <c r="E947" s="79">
        <v>5.1454550000000002E-2</v>
      </c>
    </row>
    <row r="948" spans="1:5" x14ac:dyDescent="0.25">
      <c r="A948" s="89" t="s">
        <v>158</v>
      </c>
      <c r="B948" s="79">
        <v>62</v>
      </c>
      <c r="C948" s="79" t="s">
        <v>148</v>
      </c>
      <c r="D948" s="79">
        <v>0.61138462999999998</v>
      </c>
      <c r="E948" s="79">
        <v>5.0029030000000002E-2</v>
      </c>
    </row>
    <row r="949" spans="1:5" x14ac:dyDescent="0.25">
      <c r="A949" s="89" t="s">
        <v>158</v>
      </c>
      <c r="B949" s="79">
        <v>62</v>
      </c>
      <c r="C949" s="79" t="s">
        <v>156</v>
      </c>
      <c r="D949" s="79">
        <v>0.63752779000000004</v>
      </c>
      <c r="E949" s="79">
        <v>7.6007820000000004E-2</v>
      </c>
    </row>
    <row r="950" spans="1:5" x14ac:dyDescent="0.25">
      <c r="A950" s="89" t="s">
        <v>158</v>
      </c>
      <c r="B950" s="79">
        <v>62</v>
      </c>
      <c r="C950" s="79" t="s">
        <v>159</v>
      </c>
      <c r="D950" s="79">
        <v>0.65922742000000001</v>
      </c>
      <c r="E950" s="79">
        <v>0.11642168</v>
      </c>
    </row>
    <row r="951" spans="1:5" x14ac:dyDescent="0.25">
      <c r="A951" s="89" t="s">
        <v>158</v>
      </c>
      <c r="B951" s="79">
        <v>62</v>
      </c>
      <c r="C951" s="79" t="s">
        <v>149</v>
      </c>
      <c r="D951" s="79">
        <v>0.67031110000000005</v>
      </c>
      <c r="E951" s="79">
        <v>6.8815169999999995E-2</v>
      </c>
    </row>
    <row r="952" spans="1:5" x14ac:dyDescent="0.25">
      <c r="A952" s="89" t="s">
        <v>158</v>
      </c>
      <c r="B952" s="79">
        <v>62</v>
      </c>
      <c r="C952" s="79" t="s">
        <v>145</v>
      </c>
      <c r="D952" s="79">
        <v>0.67458090999999998</v>
      </c>
      <c r="E952" s="79">
        <v>8.6956309999999995E-2</v>
      </c>
    </row>
    <row r="953" spans="1:5" x14ac:dyDescent="0.25">
      <c r="A953" s="89" t="s">
        <v>158</v>
      </c>
      <c r="B953" s="79">
        <v>62</v>
      </c>
      <c r="C953" s="79" t="s">
        <v>157</v>
      </c>
      <c r="D953" s="79">
        <v>0.67696476000000005</v>
      </c>
      <c r="E953" s="79">
        <v>0.10852001999999999</v>
      </c>
    </row>
    <row r="954" spans="1:5" x14ac:dyDescent="0.25">
      <c r="A954" s="89" t="s">
        <v>158</v>
      </c>
      <c r="B954" s="79">
        <v>62</v>
      </c>
      <c r="C954" s="79" t="s">
        <v>154</v>
      </c>
      <c r="D954" s="79">
        <v>0.71257672000000005</v>
      </c>
      <c r="E954" s="79">
        <v>9.3526869999999998E-2</v>
      </c>
    </row>
    <row r="955" spans="1:5" x14ac:dyDescent="0.25">
      <c r="A955" s="89" t="s">
        <v>158</v>
      </c>
      <c r="B955" s="79">
        <v>62</v>
      </c>
      <c r="C955" s="79" t="s">
        <v>153</v>
      </c>
      <c r="D955" s="79">
        <v>0.72725991000000001</v>
      </c>
      <c r="E955" s="79">
        <v>5.1075629999999997E-2</v>
      </c>
    </row>
    <row r="956" spans="1:5" x14ac:dyDescent="0.25">
      <c r="A956" s="89" t="s">
        <v>158</v>
      </c>
      <c r="B956" s="79">
        <v>62</v>
      </c>
      <c r="C956" s="79" t="s">
        <v>146</v>
      </c>
      <c r="D956" s="79">
        <v>0.75495911999999998</v>
      </c>
      <c r="E956" s="79">
        <v>9.5621510000000007E-2</v>
      </c>
    </row>
    <row r="957" spans="1:5" x14ac:dyDescent="0.25">
      <c r="A957" s="89" t="s">
        <v>158</v>
      </c>
      <c r="B957" s="79">
        <v>62</v>
      </c>
      <c r="C957" s="79" t="s">
        <v>150</v>
      </c>
      <c r="D957" s="79">
        <v>0.83808687999999998</v>
      </c>
      <c r="E957" s="79">
        <v>8.9022989999999996E-2</v>
      </c>
    </row>
    <row r="958" spans="1:5" x14ac:dyDescent="0.25">
      <c r="A958" s="89" t="s">
        <v>158</v>
      </c>
      <c r="B958" s="79">
        <v>62</v>
      </c>
      <c r="C958" s="79" t="s">
        <v>9</v>
      </c>
      <c r="D958" s="79">
        <v>0.85569097999999999</v>
      </c>
      <c r="E958" s="79">
        <v>9.1364940000000006E-2</v>
      </c>
    </row>
    <row r="959" spans="1:5" x14ac:dyDescent="0.25">
      <c r="A959" s="89" t="s">
        <v>158</v>
      </c>
      <c r="B959" s="79">
        <v>62</v>
      </c>
      <c r="C959" s="79" t="s">
        <v>142</v>
      </c>
      <c r="D959" s="79">
        <v>1.01327335</v>
      </c>
      <c r="E959" s="79">
        <v>6.8442929999999999E-2</v>
      </c>
    </row>
    <row r="960" spans="1:5" x14ac:dyDescent="0.25">
      <c r="A960" s="89" t="s">
        <v>154</v>
      </c>
      <c r="B960" s="79">
        <v>63</v>
      </c>
      <c r="C960" s="79" t="s">
        <v>143</v>
      </c>
      <c r="D960" s="79">
        <v>0.54555030000000004</v>
      </c>
      <c r="E960" s="79">
        <v>5.7282220000000002E-2</v>
      </c>
    </row>
    <row r="961" spans="1:5" x14ac:dyDescent="0.25">
      <c r="A961" s="89" t="s">
        <v>154</v>
      </c>
      <c r="B961" s="79">
        <v>63</v>
      </c>
      <c r="C961" s="79" t="s">
        <v>156</v>
      </c>
      <c r="D961" s="79">
        <v>0.72842079999999998</v>
      </c>
      <c r="E961" s="79">
        <v>3.4189030000000002E-2</v>
      </c>
    </row>
    <row r="962" spans="1:5" x14ac:dyDescent="0.25">
      <c r="A962" s="89" t="s">
        <v>154</v>
      </c>
      <c r="B962" s="79">
        <v>63</v>
      </c>
      <c r="C962" s="79" t="s">
        <v>149</v>
      </c>
      <c r="D962" s="79">
        <v>0.74597941000000001</v>
      </c>
      <c r="E962" s="79">
        <v>4.4033559999999999E-2</v>
      </c>
    </row>
    <row r="963" spans="1:5" x14ac:dyDescent="0.25">
      <c r="A963" s="89" t="s">
        <v>154</v>
      </c>
      <c r="B963" s="79">
        <v>63</v>
      </c>
      <c r="C963" s="79" t="s">
        <v>145</v>
      </c>
      <c r="D963" s="79">
        <v>0.75300955999999997</v>
      </c>
      <c r="E963" s="79">
        <v>4.8240129999999999E-2</v>
      </c>
    </row>
    <row r="964" spans="1:5" x14ac:dyDescent="0.25">
      <c r="A964" s="89" t="s">
        <v>154</v>
      </c>
      <c r="B964" s="79">
        <v>63</v>
      </c>
      <c r="C964" s="79" t="s">
        <v>152</v>
      </c>
      <c r="D964" s="79">
        <v>0.83763522999999995</v>
      </c>
      <c r="E964" s="79">
        <v>2.7557600000000002E-2</v>
      </c>
    </row>
    <row r="965" spans="1:5" x14ac:dyDescent="0.25">
      <c r="A965" s="89" t="s">
        <v>154</v>
      </c>
      <c r="B965" s="79">
        <v>63</v>
      </c>
      <c r="C965" s="79" t="s">
        <v>144</v>
      </c>
      <c r="D965" s="79">
        <v>0.86643358999999998</v>
      </c>
      <c r="E965" s="79">
        <v>6.8539680000000006E-2</v>
      </c>
    </row>
    <row r="966" spans="1:5" x14ac:dyDescent="0.25">
      <c r="A966" s="89" t="s">
        <v>154</v>
      </c>
      <c r="B966" s="79">
        <v>63</v>
      </c>
      <c r="C966" s="79" t="s">
        <v>151</v>
      </c>
      <c r="D966" s="79">
        <v>0.86865950000000003</v>
      </c>
      <c r="E966" s="79">
        <v>4.1096199999999999E-2</v>
      </c>
    </row>
    <row r="967" spans="1:5" x14ac:dyDescent="0.25">
      <c r="A967" s="89" t="s">
        <v>154</v>
      </c>
      <c r="B967" s="79">
        <v>63</v>
      </c>
      <c r="C967" s="79" t="s">
        <v>159</v>
      </c>
      <c r="D967" s="79">
        <v>0.90399235</v>
      </c>
      <c r="E967" s="79">
        <v>3.5680099999999999E-2</v>
      </c>
    </row>
    <row r="968" spans="1:5" x14ac:dyDescent="0.25">
      <c r="A968" s="89" t="s">
        <v>154</v>
      </c>
      <c r="B968" s="79">
        <v>63</v>
      </c>
      <c r="C968" s="79" t="s">
        <v>146</v>
      </c>
      <c r="D968" s="79">
        <v>0.92004865999999996</v>
      </c>
      <c r="E968" s="79">
        <v>3.1895270000000003E-2</v>
      </c>
    </row>
    <row r="969" spans="1:5" x14ac:dyDescent="0.25">
      <c r="A969" s="89" t="s">
        <v>154</v>
      </c>
      <c r="B969" s="79">
        <v>63</v>
      </c>
      <c r="C969" s="79" t="s">
        <v>155</v>
      </c>
      <c r="D969" s="79">
        <v>0.92465328999999996</v>
      </c>
      <c r="E969" s="79">
        <v>5.2518549999999997E-2</v>
      </c>
    </row>
    <row r="970" spans="1:5" x14ac:dyDescent="0.25">
      <c r="A970" s="89" t="s">
        <v>154</v>
      </c>
      <c r="B970" s="79">
        <v>63</v>
      </c>
      <c r="C970" s="79" t="s">
        <v>9</v>
      </c>
      <c r="D970" s="79">
        <v>1.00582441</v>
      </c>
      <c r="E970" s="79">
        <v>4.772113E-2</v>
      </c>
    </row>
    <row r="971" spans="1:5" x14ac:dyDescent="0.25">
      <c r="A971" s="89" t="s">
        <v>154</v>
      </c>
      <c r="B971" s="79">
        <v>63</v>
      </c>
      <c r="C971" s="79" t="s">
        <v>147</v>
      </c>
      <c r="D971" s="79">
        <v>1.0183859900000001</v>
      </c>
      <c r="E971" s="79">
        <v>5.3928240000000002E-2</v>
      </c>
    </row>
    <row r="972" spans="1:5" x14ac:dyDescent="0.25">
      <c r="A972" s="89" t="s">
        <v>154</v>
      </c>
      <c r="B972" s="79">
        <v>63</v>
      </c>
      <c r="C972" s="79" t="s">
        <v>148</v>
      </c>
      <c r="D972" s="79">
        <v>1.0281559499999999</v>
      </c>
      <c r="E972" s="79">
        <v>3.09673E-2</v>
      </c>
    </row>
    <row r="973" spans="1:5" x14ac:dyDescent="0.25">
      <c r="A973" s="89" t="s">
        <v>154</v>
      </c>
      <c r="B973" s="79">
        <v>63</v>
      </c>
      <c r="C973" s="79" t="s">
        <v>150</v>
      </c>
      <c r="D973" s="79">
        <v>1.0690902499999999</v>
      </c>
      <c r="E973" s="79">
        <v>6.8468219999999996E-2</v>
      </c>
    </row>
    <row r="974" spans="1:5" x14ac:dyDescent="0.25">
      <c r="A974" s="89" t="s">
        <v>154</v>
      </c>
      <c r="B974" s="79">
        <v>63</v>
      </c>
      <c r="C974" s="79" t="s">
        <v>142</v>
      </c>
      <c r="D974" s="79">
        <v>1.12946306</v>
      </c>
      <c r="E974" s="79">
        <v>0.10605423999999999</v>
      </c>
    </row>
    <row r="975" spans="1:5" x14ac:dyDescent="0.25">
      <c r="A975" s="89" t="s">
        <v>154</v>
      </c>
      <c r="B975" s="79">
        <v>63</v>
      </c>
      <c r="C975" s="79" t="s">
        <v>160</v>
      </c>
      <c r="D975" s="79">
        <v>1.2057111</v>
      </c>
      <c r="E975" s="79">
        <v>7.7660859999999998E-2</v>
      </c>
    </row>
    <row r="976" spans="1:5" x14ac:dyDescent="0.25">
      <c r="A976" s="89" t="s">
        <v>151</v>
      </c>
      <c r="B976" s="79">
        <v>64</v>
      </c>
      <c r="C976" s="79" t="s">
        <v>156</v>
      </c>
      <c r="D976" s="79">
        <v>0.24112343</v>
      </c>
      <c r="E976" s="79">
        <v>5.758253E-2</v>
      </c>
    </row>
    <row r="977" spans="1:5" x14ac:dyDescent="0.25">
      <c r="A977" s="89" t="s">
        <v>151</v>
      </c>
      <c r="B977" s="79">
        <v>64</v>
      </c>
      <c r="C977" s="79" t="s">
        <v>147</v>
      </c>
      <c r="D977" s="79">
        <v>0.42140734000000002</v>
      </c>
      <c r="E977" s="79">
        <v>5.1198880000000002E-2</v>
      </c>
    </row>
    <row r="978" spans="1:5" x14ac:dyDescent="0.25">
      <c r="A978" s="89" t="s">
        <v>151</v>
      </c>
      <c r="B978" s="79">
        <v>64</v>
      </c>
      <c r="C978" s="79" t="s">
        <v>158</v>
      </c>
      <c r="D978" s="79">
        <v>0.43222970999999999</v>
      </c>
      <c r="E978" s="79">
        <v>7.3725100000000002E-2</v>
      </c>
    </row>
    <row r="979" spans="1:5" x14ac:dyDescent="0.25">
      <c r="A979" s="89" t="s">
        <v>151</v>
      </c>
      <c r="B979" s="79">
        <v>64</v>
      </c>
      <c r="C979" s="79" t="s">
        <v>148</v>
      </c>
      <c r="D979" s="79">
        <v>0.48510059</v>
      </c>
      <c r="E979" s="79">
        <v>0.10276080999999999</v>
      </c>
    </row>
    <row r="980" spans="1:5" x14ac:dyDescent="0.25">
      <c r="A980" s="89" t="s">
        <v>151</v>
      </c>
      <c r="B980" s="79">
        <v>64</v>
      </c>
      <c r="C980" s="79" t="s">
        <v>143</v>
      </c>
      <c r="D980" s="79">
        <v>0.48891287999999999</v>
      </c>
      <c r="E980" s="79">
        <v>5.155858E-2</v>
      </c>
    </row>
    <row r="981" spans="1:5" x14ac:dyDescent="0.25">
      <c r="A981" s="89" t="s">
        <v>151</v>
      </c>
      <c r="B981" s="79">
        <v>64</v>
      </c>
      <c r="C981" s="79" t="s">
        <v>160</v>
      </c>
      <c r="D981" s="79">
        <v>0.52720312000000003</v>
      </c>
      <c r="E981" s="79">
        <v>8.7494580000000002E-2</v>
      </c>
    </row>
    <row r="982" spans="1:5" x14ac:dyDescent="0.25">
      <c r="A982" s="89" t="s">
        <v>151</v>
      </c>
      <c r="B982" s="79">
        <v>64</v>
      </c>
      <c r="C982" s="79" t="s">
        <v>142</v>
      </c>
      <c r="D982" s="79">
        <v>0.59110722000000004</v>
      </c>
      <c r="E982" s="79">
        <v>7.6154669999999994E-2</v>
      </c>
    </row>
    <row r="983" spans="1:5" x14ac:dyDescent="0.25">
      <c r="A983" s="89" t="s">
        <v>151</v>
      </c>
      <c r="B983" s="79">
        <v>64</v>
      </c>
      <c r="C983" s="79" t="s">
        <v>145</v>
      </c>
      <c r="D983" s="79">
        <v>0.60588167999999998</v>
      </c>
      <c r="E983" s="79">
        <v>6.9437449999999998E-2</v>
      </c>
    </row>
    <row r="984" spans="1:5" x14ac:dyDescent="0.25">
      <c r="A984" s="89" t="s">
        <v>151</v>
      </c>
      <c r="B984" s="79">
        <v>64</v>
      </c>
      <c r="C984" s="79" t="s">
        <v>159</v>
      </c>
      <c r="D984" s="79">
        <v>0.62723728999999995</v>
      </c>
      <c r="E984" s="79">
        <v>8.0433660000000004E-2</v>
      </c>
    </row>
    <row r="985" spans="1:5" x14ac:dyDescent="0.25">
      <c r="A985" s="89" t="s">
        <v>151</v>
      </c>
      <c r="B985" s="79">
        <v>64</v>
      </c>
      <c r="C985" s="79" t="s">
        <v>157</v>
      </c>
      <c r="D985" s="79">
        <v>0.62906443000000001</v>
      </c>
      <c r="E985" s="79">
        <v>5.5861790000000001E-2</v>
      </c>
    </row>
    <row r="986" spans="1:5" x14ac:dyDescent="0.25">
      <c r="A986" s="89" t="s">
        <v>151</v>
      </c>
      <c r="B986" s="79">
        <v>64</v>
      </c>
      <c r="C986" s="79" t="s">
        <v>144</v>
      </c>
      <c r="D986" s="79">
        <v>0.70158606999999995</v>
      </c>
      <c r="E986" s="79">
        <v>3.8039480000000001E-2</v>
      </c>
    </row>
    <row r="987" spans="1:5" x14ac:dyDescent="0.25">
      <c r="A987" s="89" t="s">
        <v>151</v>
      </c>
      <c r="B987" s="79">
        <v>64</v>
      </c>
      <c r="C987" s="79" t="s">
        <v>152</v>
      </c>
      <c r="D987" s="79">
        <v>0.72149578000000003</v>
      </c>
      <c r="E987" s="79">
        <v>6.4987829999999996E-2</v>
      </c>
    </row>
    <row r="988" spans="1:5" x14ac:dyDescent="0.25">
      <c r="A988" s="89" t="s">
        <v>151</v>
      </c>
      <c r="B988" s="79">
        <v>64</v>
      </c>
      <c r="C988" s="79" t="s">
        <v>149</v>
      </c>
      <c r="D988" s="79">
        <v>0.73370723000000004</v>
      </c>
      <c r="E988" s="79">
        <v>4.1052079999999998E-2</v>
      </c>
    </row>
    <row r="989" spans="1:5" x14ac:dyDescent="0.25">
      <c r="A989" s="89" t="s">
        <v>151</v>
      </c>
      <c r="B989" s="79">
        <v>64</v>
      </c>
      <c r="C989" s="79" t="s">
        <v>9</v>
      </c>
      <c r="D989" s="79">
        <v>0.79217822000000004</v>
      </c>
      <c r="E989" s="79">
        <v>3.4888009999999997E-2</v>
      </c>
    </row>
    <row r="990" spans="1:5" x14ac:dyDescent="0.25">
      <c r="A990" s="89" t="s">
        <v>151</v>
      </c>
      <c r="B990" s="79">
        <v>64</v>
      </c>
      <c r="C990" s="79" t="s">
        <v>153</v>
      </c>
      <c r="D990" s="79">
        <v>0.81123350000000005</v>
      </c>
      <c r="E990" s="79">
        <v>7.4812760000000006E-2</v>
      </c>
    </row>
    <row r="991" spans="1:5" x14ac:dyDescent="0.25">
      <c r="A991" s="89" t="s">
        <v>151</v>
      </c>
      <c r="B991" s="79">
        <v>64</v>
      </c>
      <c r="C991" s="79" t="s">
        <v>155</v>
      </c>
      <c r="D991" s="79">
        <v>0.87668024</v>
      </c>
      <c r="E991" s="79">
        <v>7.503891E-2</v>
      </c>
    </row>
    <row r="992" spans="1:5" x14ac:dyDescent="0.25">
      <c r="A992" s="89" t="s">
        <v>151</v>
      </c>
      <c r="B992" s="79">
        <v>64</v>
      </c>
      <c r="C992" s="79" t="s">
        <v>146</v>
      </c>
      <c r="D992" s="79">
        <v>0.88375044000000003</v>
      </c>
      <c r="E992" s="79">
        <v>2.7973649999999999E-2</v>
      </c>
    </row>
    <row r="993" spans="1:5" x14ac:dyDescent="0.25">
      <c r="A993" s="89" t="s">
        <v>151</v>
      </c>
      <c r="B993" s="79">
        <v>64</v>
      </c>
      <c r="C993" s="79" t="s">
        <v>154</v>
      </c>
      <c r="D993" s="79">
        <v>1.0203742200000001</v>
      </c>
      <c r="E993" s="79">
        <v>4.7174029999999999E-2</v>
      </c>
    </row>
    <row r="994" spans="1:5" x14ac:dyDescent="0.25">
      <c r="A994" s="89" t="s">
        <v>152</v>
      </c>
      <c r="B994" s="79">
        <v>65</v>
      </c>
      <c r="C994" s="79" t="s">
        <v>156</v>
      </c>
      <c r="D994" s="79">
        <v>0.43710188</v>
      </c>
      <c r="E994" s="79">
        <v>4.5606319999999999E-2</v>
      </c>
    </row>
    <row r="995" spans="1:5" x14ac:dyDescent="0.25">
      <c r="A995" s="89" t="s">
        <v>152</v>
      </c>
      <c r="B995" s="79">
        <v>65</v>
      </c>
      <c r="C995" s="79" t="s">
        <v>158</v>
      </c>
      <c r="D995" s="79">
        <v>0.58941244999999998</v>
      </c>
      <c r="E995" s="79">
        <v>4.6620010000000003E-2</v>
      </c>
    </row>
    <row r="996" spans="1:5" x14ac:dyDescent="0.25">
      <c r="A996" s="89" t="s">
        <v>152</v>
      </c>
      <c r="B996" s="79">
        <v>65</v>
      </c>
      <c r="C996" s="79" t="s">
        <v>143</v>
      </c>
      <c r="D996" s="79">
        <v>0.68356532000000003</v>
      </c>
      <c r="E996" s="79">
        <v>4.0253560000000001E-2</v>
      </c>
    </row>
    <row r="997" spans="1:5" x14ac:dyDescent="0.25">
      <c r="A997" s="89" t="s">
        <v>152</v>
      </c>
      <c r="B997" s="79">
        <v>65</v>
      </c>
      <c r="C997" s="79" t="s">
        <v>144</v>
      </c>
      <c r="D997" s="79">
        <v>0.74432487999999997</v>
      </c>
      <c r="E997" s="79">
        <v>4.5658440000000002E-2</v>
      </c>
    </row>
    <row r="998" spans="1:5" x14ac:dyDescent="0.25">
      <c r="A998" s="89" t="s">
        <v>152</v>
      </c>
      <c r="B998" s="79">
        <v>65</v>
      </c>
      <c r="C998" s="79" t="s">
        <v>145</v>
      </c>
      <c r="D998" s="79">
        <v>0.75877899000000004</v>
      </c>
      <c r="E998" s="79">
        <v>6.7669930000000003E-2</v>
      </c>
    </row>
    <row r="999" spans="1:5" x14ac:dyDescent="0.25">
      <c r="A999" s="89" t="s">
        <v>152</v>
      </c>
      <c r="B999" s="79">
        <v>65</v>
      </c>
      <c r="C999" s="79" t="s">
        <v>159</v>
      </c>
      <c r="D999" s="79">
        <v>0.77861612999999996</v>
      </c>
      <c r="E999" s="79">
        <v>6.6205929999999996E-2</v>
      </c>
    </row>
    <row r="1000" spans="1:5" x14ac:dyDescent="0.25">
      <c r="A1000" s="89" t="s">
        <v>152</v>
      </c>
      <c r="B1000" s="79">
        <v>65</v>
      </c>
      <c r="C1000" s="79" t="s">
        <v>146</v>
      </c>
      <c r="D1000" s="79">
        <v>0.80726058999999994</v>
      </c>
      <c r="E1000" s="79">
        <v>4.2158099999999997E-2</v>
      </c>
    </row>
    <row r="1001" spans="1:5" x14ac:dyDescent="0.25">
      <c r="A1001" s="89" t="s">
        <v>152</v>
      </c>
      <c r="B1001" s="79">
        <v>65</v>
      </c>
      <c r="C1001" s="79" t="s">
        <v>154</v>
      </c>
      <c r="D1001" s="79">
        <v>0.82023838999999998</v>
      </c>
      <c r="E1001" s="79">
        <v>5.4424790000000001E-2</v>
      </c>
    </row>
    <row r="1002" spans="1:5" x14ac:dyDescent="0.25">
      <c r="A1002" s="89" t="s">
        <v>152</v>
      </c>
      <c r="B1002" s="79">
        <v>65</v>
      </c>
      <c r="C1002" s="79" t="s">
        <v>157</v>
      </c>
      <c r="D1002" s="79">
        <v>0.86902495999999996</v>
      </c>
      <c r="E1002" s="79">
        <v>6.0056239999999997E-2</v>
      </c>
    </row>
    <row r="1003" spans="1:5" x14ac:dyDescent="0.25">
      <c r="A1003" s="89" t="s">
        <v>152</v>
      </c>
      <c r="B1003" s="79">
        <v>65</v>
      </c>
      <c r="C1003" s="79" t="s">
        <v>147</v>
      </c>
      <c r="D1003" s="79">
        <v>0.87676259000000001</v>
      </c>
      <c r="E1003" s="79">
        <v>3.1814660000000002E-2</v>
      </c>
    </row>
    <row r="1004" spans="1:5" x14ac:dyDescent="0.25">
      <c r="A1004" s="89" t="s">
        <v>152</v>
      </c>
      <c r="B1004" s="79">
        <v>65</v>
      </c>
      <c r="C1004" s="79" t="s">
        <v>150</v>
      </c>
      <c r="D1004" s="79">
        <v>0.93477213000000003</v>
      </c>
      <c r="E1004" s="79">
        <v>5.5253410000000003E-2</v>
      </c>
    </row>
    <row r="1005" spans="1:5" x14ac:dyDescent="0.25">
      <c r="A1005" s="89" t="s">
        <v>152</v>
      </c>
      <c r="B1005" s="79">
        <v>65</v>
      </c>
      <c r="C1005" s="79" t="s">
        <v>151</v>
      </c>
      <c r="D1005" s="79">
        <v>0.94298154000000001</v>
      </c>
      <c r="E1005" s="79">
        <v>2.5018680000000001E-2</v>
      </c>
    </row>
    <row r="1006" spans="1:5" x14ac:dyDescent="0.25">
      <c r="A1006" s="89" t="s">
        <v>152</v>
      </c>
      <c r="B1006" s="79">
        <v>65</v>
      </c>
      <c r="C1006" s="79" t="s">
        <v>148</v>
      </c>
      <c r="D1006" s="79">
        <v>0.96866825999999995</v>
      </c>
      <c r="E1006" s="79">
        <v>6.5478120000000001E-2</v>
      </c>
    </row>
    <row r="1007" spans="1:5" x14ac:dyDescent="0.25">
      <c r="A1007" s="89" t="s">
        <v>152</v>
      </c>
      <c r="B1007" s="79">
        <v>65</v>
      </c>
      <c r="C1007" s="79" t="s">
        <v>149</v>
      </c>
      <c r="D1007" s="79">
        <v>0.98648734999999999</v>
      </c>
      <c r="E1007" s="79">
        <v>3.6388469999999999E-2</v>
      </c>
    </row>
    <row r="1008" spans="1:5" x14ac:dyDescent="0.25">
      <c r="A1008" s="89" t="s">
        <v>152</v>
      </c>
      <c r="B1008" s="79">
        <v>65</v>
      </c>
      <c r="C1008" s="79" t="s">
        <v>153</v>
      </c>
      <c r="D1008" s="79">
        <v>0.98856522000000002</v>
      </c>
      <c r="E1008" s="79">
        <v>4.7098500000000001E-2</v>
      </c>
    </row>
    <row r="1009" spans="1:5" x14ac:dyDescent="0.25">
      <c r="A1009" s="89" t="s">
        <v>152</v>
      </c>
      <c r="B1009" s="79">
        <v>65</v>
      </c>
      <c r="C1009" s="79" t="s">
        <v>9</v>
      </c>
      <c r="D1009" s="79">
        <v>0.99158584000000005</v>
      </c>
      <c r="E1009" s="79">
        <v>3.2107940000000001E-2</v>
      </c>
    </row>
    <row r="1010" spans="1:5" x14ac:dyDescent="0.25">
      <c r="A1010" s="89" t="s">
        <v>152</v>
      </c>
      <c r="B1010" s="79">
        <v>65</v>
      </c>
      <c r="C1010" s="79" t="s">
        <v>155</v>
      </c>
      <c r="D1010" s="79">
        <v>1.0291525800000001</v>
      </c>
      <c r="E1010" s="79">
        <v>9.5161380000000004E-2</v>
      </c>
    </row>
    <row r="1011" spans="1:5" x14ac:dyDescent="0.25">
      <c r="A1011" s="89" t="s">
        <v>148</v>
      </c>
      <c r="B1011" s="79">
        <v>66</v>
      </c>
      <c r="C1011" s="79" t="s">
        <v>156</v>
      </c>
      <c r="D1011" s="79">
        <v>0.52362679000000001</v>
      </c>
      <c r="E1011" s="79">
        <v>4.2316680000000002E-2</v>
      </c>
    </row>
    <row r="1012" spans="1:5" x14ac:dyDescent="0.25">
      <c r="A1012" s="89" t="s">
        <v>148</v>
      </c>
      <c r="B1012" s="79">
        <v>66</v>
      </c>
      <c r="C1012" s="79" t="s">
        <v>9</v>
      </c>
      <c r="D1012" s="79">
        <v>0.92965801000000003</v>
      </c>
      <c r="E1012" s="79">
        <v>3.9527640000000003E-2</v>
      </c>
    </row>
    <row r="1013" spans="1:5" x14ac:dyDescent="0.25">
      <c r="A1013" s="89" t="s">
        <v>148</v>
      </c>
      <c r="B1013" s="79">
        <v>66</v>
      </c>
      <c r="C1013" s="79" t="s">
        <v>158</v>
      </c>
      <c r="D1013" s="79">
        <v>0.96875739000000005</v>
      </c>
      <c r="E1013" s="79">
        <v>6.4780290000000004E-2</v>
      </c>
    </row>
    <row r="1014" spans="1:5" x14ac:dyDescent="0.25">
      <c r="A1014" s="89" t="s">
        <v>148</v>
      </c>
      <c r="B1014" s="79">
        <v>66</v>
      </c>
      <c r="C1014" s="79" t="s">
        <v>159</v>
      </c>
      <c r="D1014" s="79">
        <v>0.97312222999999998</v>
      </c>
      <c r="E1014" s="79">
        <v>5.1500669999999998E-2</v>
      </c>
    </row>
    <row r="1015" spans="1:5" x14ac:dyDescent="0.25">
      <c r="A1015" s="89" t="s">
        <v>148</v>
      </c>
      <c r="B1015" s="79">
        <v>66</v>
      </c>
      <c r="C1015" s="79" t="s">
        <v>150</v>
      </c>
      <c r="D1015" s="79">
        <v>1.0010398899999999</v>
      </c>
      <c r="E1015" s="79">
        <v>3.5789830000000002E-2</v>
      </c>
    </row>
    <row r="1016" spans="1:5" x14ac:dyDescent="0.25">
      <c r="A1016" s="89" t="s">
        <v>148</v>
      </c>
      <c r="B1016" s="79">
        <v>66</v>
      </c>
      <c r="C1016" s="79" t="s">
        <v>147</v>
      </c>
      <c r="D1016" s="79">
        <v>1.00855202</v>
      </c>
      <c r="E1016" s="79">
        <v>5.4637079999999998E-2</v>
      </c>
    </row>
    <row r="1017" spans="1:5" x14ac:dyDescent="0.25">
      <c r="A1017" s="89" t="s">
        <v>148</v>
      </c>
      <c r="B1017" s="79">
        <v>66</v>
      </c>
      <c r="C1017" s="79" t="s">
        <v>154</v>
      </c>
      <c r="D1017" s="79">
        <v>1.0104009700000001</v>
      </c>
      <c r="E1017" s="79">
        <v>3.5455929999999997E-2</v>
      </c>
    </row>
    <row r="1018" spans="1:5" x14ac:dyDescent="0.25">
      <c r="A1018" s="89" t="s">
        <v>148</v>
      </c>
      <c r="B1018" s="79">
        <v>66</v>
      </c>
      <c r="C1018" s="79" t="s">
        <v>152</v>
      </c>
      <c r="D1018" s="79">
        <v>1.02780117</v>
      </c>
      <c r="E1018" s="79">
        <v>4.0156329999999997E-2</v>
      </c>
    </row>
    <row r="1019" spans="1:5" x14ac:dyDescent="0.25">
      <c r="A1019" s="89" t="s">
        <v>148</v>
      </c>
      <c r="B1019" s="79">
        <v>66</v>
      </c>
      <c r="C1019" s="79" t="s">
        <v>146</v>
      </c>
      <c r="D1019" s="79">
        <v>1.03953275</v>
      </c>
      <c r="E1019" s="79">
        <v>3.9150079999999997E-2</v>
      </c>
    </row>
    <row r="1020" spans="1:5" x14ac:dyDescent="0.25">
      <c r="A1020" s="89" t="s">
        <v>148</v>
      </c>
      <c r="B1020" s="79">
        <v>66</v>
      </c>
      <c r="C1020" s="79" t="s">
        <v>145</v>
      </c>
      <c r="D1020" s="79">
        <v>1.05344273</v>
      </c>
      <c r="E1020" s="79">
        <v>6.6704929999999996E-2</v>
      </c>
    </row>
    <row r="1021" spans="1:5" x14ac:dyDescent="0.25">
      <c r="A1021" s="89" t="s">
        <v>148</v>
      </c>
      <c r="B1021" s="79">
        <v>66</v>
      </c>
      <c r="C1021" s="79" t="s">
        <v>153</v>
      </c>
      <c r="D1021" s="79">
        <v>1.0721561100000001</v>
      </c>
      <c r="E1021" s="79">
        <v>9.79328E-2</v>
      </c>
    </row>
    <row r="1022" spans="1:5" x14ac:dyDescent="0.25">
      <c r="A1022" s="89" t="s">
        <v>148</v>
      </c>
      <c r="B1022" s="79">
        <v>66</v>
      </c>
      <c r="C1022" s="79" t="s">
        <v>149</v>
      </c>
      <c r="D1022" s="79">
        <v>1.1536493000000001</v>
      </c>
      <c r="E1022" s="79">
        <v>6.6606410000000005E-2</v>
      </c>
    </row>
    <row r="1023" spans="1:5" x14ac:dyDescent="0.25">
      <c r="A1023" s="89" t="s">
        <v>148</v>
      </c>
      <c r="B1023" s="79">
        <v>66</v>
      </c>
      <c r="C1023" s="79" t="s">
        <v>151</v>
      </c>
      <c r="D1023" s="79">
        <v>1.18705284</v>
      </c>
      <c r="E1023" s="79">
        <v>3.097128E-2</v>
      </c>
    </row>
    <row r="1024" spans="1:5" x14ac:dyDescent="0.25">
      <c r="A1024" s="89" t="s">
        <v>142</v>
      </c>
      <c r="B1024" s="79">
        <v>67</v>
      </c>
      <c r="C1024" s="79" t="s">
        <v>149</v>
      </c>
      <c r="D1024" s="79">
        <v>0.1164541</v>
      </c>
      <c r="E1024" s="79">
        <v>6.3875509999999996E-2</v>
      </c>
    </row>
    <row r="1025" spans="1:5" x14ac:dyDescent="0.25">
      <c r="A1025" s="89" t="s">
        <v>142</v>
      </c>
      <c r="B1025" s="79">
        <v>67</v>
      </c>
      <c r="C1025" s="79" t="s">
        <v>148</v>
      </c>
      <c r="D1025" s="79">
        <v>0.20267946000000001</v>
      </c>
      <c r="E1025" s="79">
        <v>5.0516619999999998E-2</v>
      </c>
    </row>
    <row r="1026" spans="1:5" x14ac:dyDescent="0.25">
      <c r="A1026" s="89" t="s">
        <v>142</v>
      </c>
      <c r="B1026" s="79">
        <v>67</v>
      </c>
      <c r="C1026" s="79" t="s">
        <v>156</v>
      </c>
      <c r="D1026" s="79">
        <v>0.26711956999999997</v>
      </c>
      <c r="E1026" s="79">
        <v>5.051427E-2</v>
      </c>
    </row>
    <row r="1027" spans="1:5" x14ac:dyDescent="0.25">
      <c r="A1027" s="89" t="s">
        <v>142</v>
      </c>
      <c r="B1027" s="79">
        <v>67</v>
      </c>
      <c r="C1027" s="79" t="s">
        <v>144</v>
      </c>
      <c r="D1027" s="79">
        <v>0.26778148000000002</v>
      </c>
      <c r="E1027" s="79">
        <v>3.9959290000000001E-2</v>
      </c>
    </row>
    <row r="1028" spans="1:5" x14ac:dyDescent="0.25">
      <c r="A1028" s="89" t="s">
        <v>142</v>
      </c>
      <c r="B1028" s="79">
        <v>67</v>
      </c>
      <c r="C1028" s="79" t="s">
        <v>147</v>
      </c>
      <c r="D1028" s="79">
        <v>0.28473769999999998</v>
      </c>
      <c r="E1028" s="79">
        <v>6.2210509999999997E-2</v>
      </c>
    </row>
    <row r="1029" spans="1:5" x14ac:dyDescent="0.25">
      <c r="A1029" s="89" t="s">
        <v>142</v>
      </c>
      <c r="B1029" s="79">
        <v>67</v>
      </c>
      <c r="C1029" s="79" t="s">
        <v>151</v>
      </c>
      <c r="D1029" s="79">
        <v>0.30543512</v>
      </c>
      <c r="E1029" s="79">
        <v>3.66615E-2</v>
      </c>
    </row>
    <row r="1030" spans="1:5" x14ac:dyDescent="0.25">
      <c r="A1030" s="89" t="s">
        <v>142</v>
      </c>
      <c r="B1030" s="79">
        <v>67</v>
      </c>
      <c r="C1030" s="79" t="s">
        <v>9</v>
      </c>
      <c r="D1030" s="79">
        <v>0.30779361</v>
      </c>
      <c r="E1030" s="79">
        <v>5.1895660000000003E-2</v>
      </c>
    </row>
    <row r="1031" spans="1:5" x14ac:dyDescent="0.25">
      <c r="A1031" s="89" t="s">
        <v>142</v>
      </c>
      <c r="B1031" s="79">
        <v>67</v>
      </c>
      <c r="C1031" s="79" t="s">
        <v>153</v>
      </c>
      <c r="D1031" s="79">
        <v>0.31387883999999999</v>
      </c>
      <c r="E1031" s="79">
        <v>4.8356080000000003E-2</v>
      </c>
    </row>
    <row r="1032" spans="1:5" x14ac:dyDescent="0.25">
      <c r="A1032" s="89" t="s">
        <v>142</v>
      </c>
      <c r="B1032" s="79">
        <v>67</v>
      </c>
      <c r="C1032" s="79" t="s">
        <v>158</v>
      </c>
      <c r="D1032" s="79">
        <v>0.38064983000000002</v>
      </c>
      <c r="E1032" s="79">
        <v>7.1323079999999997E-2</v>
      </c>
    </row>
    <row r="1033" spans="1:5" x14ac:dyDescent="0.25">
      <c r="A1033" s="89" t="s">
        <v>142</v>
      </c>
      <c r="B1033" s="79">
        <v>67</v>
      </c>
      <c r="C1033" s="79" t="s">
        <v>154</v>
      </c>
      <c r="D1033" s="79">
        <v>0.43000072</v>
      </c>
      <c r="E1033" s="79">
        <v>3.1158229999999999E-2</v>
      </c>
    </row>
    <row r="1034" spans="1:5" x14ac:dyDescent="0.25">
      <c r="A1034" s="89" t="s">
        <v>142</v>
      </c>
      <c r="B1034" s="79">
        <v>67</v>
      </c>
      <c r="C1034" s="79" t="s">
        <v>159</v>
      </c>
      <c r="D1034" s="79">
        <v>0.48320917000000002</v>
      </c>
      <c r="E1034" s="79">
        <v>5.9228459999999997E-2</v>
      </c>
    </row>
    <row r="1035" spans="1:5" x14ac:dyDescent="0.25">
      <c r="A1035" s="89" t="s">
        <v>142</v>
      </c>
      <c r="B1035" s="79">
        <v>67</v>
      </c>
      <c r="C1035" s="79" t="s">
        <v>152</v>
      </c>
      <c r="D1035" s="79">
        <v>0.51062534999999998</v>
      </c>
      <c r="E1035" s="79">
        <v>3.7597529999999997E-2</v>
      </c>
    </row>
    <row r="1036" spans="1:5" x14ac:dyDescent="0.25">
      <c r="A1036" s="89" t="s">
        <v>142</v>
      </c>
      <c r="B1036" s="79">
        <v>67</v>
      </c>
      <c r="C1036" s="79" t="s">
        <v>146</v>
      </c>
      <c r="D1036" s="79">
        <v>0.53566767999999998</v>
      </c>
      <c r="E1036" s="79">
        <v>5.5106879999999997E-2</v>
      </c>
    </row>
    <row r="1037" spans="1:5" x14ac:dyDescent="0.25">
      <c r="A1037" s="89" t="s">
        <v>142</v>
      </c>
      <c r="B1037" s="79">
        <v>67</v>
      </c>
      <c r="C1037" s="79" t="s">
        <v>145</v>
      </c>
      <c r="D1037" s="79">
        <v>0.54139097999999997</v>
      </c>
      <c r="E1037" s="79">
        <v>4.727083E-2</v>
      </c>
    </row>
    <row r="1038" spans="1:5" x14ac:dyDescent="0.25">
      <c r="A1038" s="89" t="s">
        <v>142</v>
      </c>
      <c r="B1038" s="79">
        <v>67</v>
      </c>
      <c r="C1038" s="79" t="s">
        <v>155</v>
      </c>
      <c r="D1038" s="79">
        <v>0.63472057000000004</v>
      </c>
      <c r="E1038" s="79">
        <v>5.6086730000000001E-2</v>
      </c>
    </row>
    <row r="1039" spans="1:5" x14ac:dyDescent="0.25">
      <c r="A1039" s="89" t="s">
        <v>142</v>
      </c>
      <c r="B1039" s="79">
        <v>67</v>
      </c>
      <c r="C1039" s="79" t="s">
        <v>150</v>
      </c>
      <c r="D1039" s="79">
        <v>0.69698497000000004</v>
      </c>
      <c r="E1039" s="79">
        <v>4.6058870000000002E-2</v>
      </c>
    </row>
    <row r="1040" spans="1:5" x14ac:dyDescent="0.25">
      <c r="A1040" s="89" t="s">
        <v>9</v>
      </c>
      <c r="B1040" s="79">
        <v>68</v>
      </c>
      <c r="C1040" s="79" t="s">
        <v>152</v>
      </c>
      <c r="D1040" s="79">
        <v>0.24603573000000001</v>
      </c>
      <c r="E1040" s="79">
        <v>6.1087000000000002E-2</v>
      </c>
    </row>
    <row r="1041" spans="1:5" x14ac:dyDescent="0.25">
      <c r="A1041" s="89" t="s">
        <v>9</v>
      </c>
      <c r="B1041" s="79">
        <v>68</v>
      </c>
      <c r="C1041" s="79" t="s">
        <v>156</v>
      </c>
      <c r="D1041" s="79">
        <v>0.28247176000000002</v>
      </c>
      <c r="E1041" s="79">
        <v>3.9233469999999999E-2</v>
      </c>
    </row>
    <row r="1042" spans="1:5" x14ac:dyDescent="0.25">
      <c r="A1042" s="89" t="s">
        <v>9</v>
      </c>
      <c r="B1042" s="79">
        <v>68</v>
      </c>
      <c r="C1042" s="79" t="s">
        <v>159</v>
      </c>
      <c r="D1042" s="79">
        <v>0.32230198999999998</v>
      </c>
      <c r="E1042" s="79">
        <v>3.8591199999999999E-2</v>
      </c>
    </row>
    <row r="1043" spans="1:5" x14ac:dyDescent="0.25">
      <c r="A1043" s="89" t="s">
        <v>9</v>
      </c>
      <c r="B1043" s="79">
        <v>68</v>
      </c>
      <c r="C1043" s="79" t="s">
        <v>148</v>
      </c>
      <c r="D1043" s="79">
        <v>0.64946908999999997</v>
      </c>
      <c r="E1043" s="79">
        <v>4.0419900000000002E-2</v>
      </c>
    </row>
    <row r="1044" spans="1:5" x14ac:dyDescent="0.25">
      <c r="A1044" s="89" t="s">
        <v>9</v>
      </c>
      <c r="B1044" s="79">
        <v>68</v>
      </c>
      <c r="C1044" s="79" t="s">
        <v>154</v>
      </c>
      <c r="D1044" s="79">
        <v>0.65857197999999995</v>
      </c>
      <c r="E1044" s="79">
        <v>4.508322E-2</v>
      </c>
    </row>
    <row r="1045" spans="1:5" x14ac:dyDescent="0.25">
      <c r="A1045" s="89" t="s">
        <v>9</v>
      </c>
      <c r="B1045" s="79">
        <v>68</v>
      </c>
      <c r="C1045" s="79" t="s">
        <v>158</v>
      </c>
      <c r="D1045" s="79">
        <v>0.67097207000000003</v>
      </c>
      <c r="E1045" s="79">
        <v>4.3410669999999998E-2</v>
      </c>
    </row>
    <row r="1046" spans="1:5" x14ac:dyDescent="0.25">
      <c r="A1046" s="89" t="s">
        <v>9</v>
      </c>
      <c r="B1046" s="79">
        <v>68</v>
      </c>
      <c r="C1046" s="79" t="s">
        <v>146</v>
      </c>
      <c r="D1046" s="79">
        <v>0.7884198</v>
      </c>
      <c r="E1046" s="79">
        <v>5.1110589999999997E-2</v>
      </c>
    </row>
    <row r="1047" spans="1:5" x14ac:dyDescent="0.25">
      <c r="A1047" s="89" t="s">
        <v>9</v>
      </c>
      <c r="B1047" s="79">
        <v>68</v>
      </c>
      <c r="C1047" s="79" t="s">
        <v>147</v>
      </c>
      <c r="D1047" s="79">
        <v>0.78877885999999997</v>
      </c>
      <c r="E1047" s="79">
        <v>5.9387200000000001E-2</v>
      </c>
    </row>
    <row r="1048" spans="1:5" x14ac:dyDescent="0.25">
      <c r="A1048" s="89" t="s">
        <v>9</v>
      </c>
      <c r="B1048" s="79">
        <v>68</v>
      </c>
      <c r="C1048" s="79" t="s">
        <v>149</v>
      </c>
      <c r="D1048" s="79">
        <v>0.87124762</v>
      </c>
      <c r="E1048" s="79">
        <v>5.9534789999999997E-2</v>
      </c>
    </row>
    <row r="1049" spans="1:5" x14ac:dyDescent="0.25">
      <c r="A1049" s="89" t="s">
        <v>9</v>
      </c>
      <c r="B1049" s="79">
        <v>68</v>
      </c>
      <c r="C1049" s="79" t="s">
        <v>150</v>
      </c>
      <c r="D1049" s="79">
        <v>0.87297336000000003</v>
      </c>
      <c r="E1049" s="79">
        <v>4.2927310000000003E-2</v>
      </c>
    </row>
    <row r="1050" spans="1:5" x14ac:dyDescent="0.25">
      <c r="A1050" s="89" t="s">
        <v>9</v>
      </c>
      <c r="B1050" s="79">
        <v>68</v>
      </c>
      <c r="C1050" s="79" t="s">
        <v>151</v>
      </c>
      <c r="D1050" s="79">
        <v>0.92566937999999999</v>
      </c>
      <c r="E1050" s="79">
        <v>2.828027E-2</v>
      </c>
    </row>
    <row r="1051" spans="1:5" x14ac:dyDescent="0.25">
      <c r="A1051" s="89" t="s">
        <v>9</v>
      </c>
      <c r="B1051" s="79">
        <v>68</v>
      </c>
      <c r="C1051" s="79" t="s">
        <v>153</v>
      </c>
      <c r="D1051" s="79">
        <v>1.1429471499999999</v>
      </c>
      <c r="E1051" s="79">
        <v>5.98104E-2</v>
      </c>
    </row>
    <row r="1052" spans="1:5" x14ac:dyDescent="0.25">
      <c r="A1052" s="89" t="s">
        <v>149</v>
      </c>
      <c r="B1052" s="79">
        <v>69</v>
      </c>
      <c r="C1052" s="79" t="s">
        <v>156</v>
      </c>
      <c r="D1052" s="79">
        <v>0.20722036999999999</v>
      </c>
      <c r="E1052" s="79">
        <v>7.8745049999999997E-2</v>
      </c>
    </row>
    <row r="1053" spans="1:5" x14ac:dyDescent="0.25">
      <c r="A1053" s="89" t="s">
        <v>149</v>
      </c>
      <c r="B1053" s="79">
        <v>69</v>
      </c>
      <c r="C1053" s="79" t="s">
        <v>158</v>
      </c>
      <c r="D1053" s="79">
        <v>0.46120636999999998</v>
      </c>
      <c r="E1053" s="79">
        <v>7.7205949999999995E-2</v>
      </c>
    </row>
    <row r="1054" spans="1:5" x14ac:dyDescent="0.25">
      <c r="A1054" s="89" t="s">
        <v>149</v>
      </c>
      <c r="B1054" s="79">
        <v>69</v>
      </c>
      <c r="C1054" s="79" t="s">
        <v>146</v>
      </c>
      <c r="D1054" s="79">
        <v>0.54856059999999995</v>
      </c>
      <c r="E1054" s="79">
        <v>6.7370819999999998E-2</v>
      </c>
    </row>
    <row r="1055" spans="1:5" x14ac:dyDescent="0.25">
      <c r="A1055" s="89" t="s">
        <v>149</v>
      </c>
      <c r="B1055" s="79">
        <v>69</v>
      </c>
      <c r="C1055" s="79" t="s">
        <v>157</v>
      </c>
      <c r="D1055" s="79">
        <v>0.60582144999999998</v>
      </c>
      <c r="E1055" s="79">
        <v>0.10411806</v>
      </c>
    </row>
    <row r="1056" spans="1:5" x14ac:dyDescent="0.25">
      <c r="A1056" s="89" t="s">
        <v>149</v>
      </c>
      <c r="B1056" s="79">
        <v>69</v>
      </c>
      <c r="C1056" s="79" t="s">
        <v>145</v>
      </c>
      <c r="D1056" s="79">
        <v>0.65566338999999996</v>
      </c>
      <c r="E1056" s="79">
        <v>6.4395889999999997E-2</v>
      </c>
    </row>
    <row r="1057" spans="1:5" x14ac:dyDescent="0.25">
      <c r="A1057" s="89" t="s">
        <v>149</v>
      </c>
      <c r="B1057" s="79">
        <v>69</v>
      </c>
      <c r="C1057" s="79" t="s">
        <v>147</v>
      </c>
      <c r="D1057" s="79">
        <v>0.66009046999999998</v>
      </c>
      <c r="E1057" s="79">
        <v>5.8001659999999997E-2</v>
      </c>
    </row>
    <row r="1058" spans="1:5" x14ac:dyDescent="0.25">
      <c r="A1058" s="89" t="s">
        <v>149</v>
      </c>
      <c r="B1058" s="79">
        <v>69</v>
      </c>
      <c r="C1058" s="79" t="s">
        <v>154</v>
      </c>
      <c r="D1058" s="79">
        <v>0.66751855999999998</v>
      </c>
      <c r="E1058" s="79">
        <v>9.3941609999999995E-2</v>
      </c>
    </row>
    <row r="1059" spans="1:5" x14ac:dyDescent="0.25">
      <c r="A1059" s="89" t="s">
        <v>149</v>
      </c>
      <c r="B1059" s="79">
        <v>69</v>
      </c>
      <c r="C1059" s="79" t="s">
        <v>152</v>
      </c>
      <c r="D1059" s="79">
        <v>0.71474375000000001</v>
      </c>
      <c r="E1059" s="79">
        <v>8.3270810000000001E-2</v>
      </c>
    </row>
    <row r="1060" spans="1:5" x14ac:dyDescent="0.25">
      <c r="A1060" s="89" t="s">
        <v>149</v>
      </c>
      <c r="B1060" s="79">
        <v>69</v>
      </c>
      <c r="C1060" s="79" t="s">
        <v>155</v>
      </c>
      <c r="D1060" s="79">
        <v>0.73728241000000005</v>
      </c>
      <c r="E1060" s="79">
        <v>7.1315169999999997E-2</v>
      </c>
    </row>
    <row r="1061" spans="1:5" x14ac:dyDescent="0.25">
      <c r="A1061" s="89" t="s">
        <v>149</v>
      </c>
      <c r="B1061" s="79">
        <v>69</v>
      </c>
      <c r="C1061" s="79" t="s">
        <v>150</v>
      </c>
      <c r="D1061" s="79">
        <v>0.76174914000000005</v>
      </c>
      <c r="E1061" s="79">
        <v>8.446099E-2</v>
      </c>
    </row>
    <row r="1062" spans="1:5" x14ac:dyDescent="0.25">
      <c r="A1062" s="89" t="s">
        <v>149</v>
      </c>
      <c r="B1062" s="79">
        <v>69</v>
      </c>
      <c r="C1062" s="79" t="s">
        <v>160</v>
      </c>
      <c r="D1062" s="79">
        <v>0.78744122999999999</v>
      </c>
      <c r="E1062" s="79">
        <v>8.9564749999999999E-2</v>
      </c>
    </row>
    <row r="1063" spans="1:5" x14ac:dyDescent="0.25">
      <c r="A1063" s="89" t="s">
        <v>149</v>
      </c>
      <c r="B1063" s="79">
        <v>69</v>
      </c>
      <c r="C1063" s="79" t="s">
        <v>143</v>
      </c>
      <c r="D1063" s="79">
        <v>0.80272663</v>
      </c>
      <c r="E1063" s="79">
        <v>7.3168780000000003E-2</v>
      </c>
    </row>
    <row r="1064" spans="1:5" x14ac:dyDescent="0.25">
      <c r="A1064" s="89" t="s">
        <v>149</v>
      </c>
      <c r="B1064" s="79">
        <v>69</v>
      </c>
      <c r="C1064" s="79" t="s">
        <v>148</v>
      </c>
      <c r="D1064" s="79">
        <v>0.84680949000000005</v>
      </c>
      <c r="E1064" s="79">
        <v>4.036414E-2</v>
      </c>
    </row>
    <row r="1065" spans="1:5" x14ac:dyDescent="0.25">
      <c r="A1065" s="89" t="s">
        <v>149</v>
      </c>
      <c r="B1065" s="79">
        <v>69</v>
      </c>
      <c r="C1065" s="79" t="s">
        <v>159</v>
      </c>
      <c r="D1065" s="79">
        <v>0.84865478999999999</v>
      </c>
      <c r="E1065" s="79">
        <v>8.8575909999999994E-2</v>
      </c>
    </row>
    <row r="1066" spans="1:5" x14ac:dyDescent="0.25">
      <c r="A1066" s="89" t="s">
        <v>149</v>
      </c>
      <c r="B1066" s="79">
        <v>69</v>
      </c>
      <c r="C1066" s="79" t="s">
        <v>9</v>
      </c>
      <c r="D1066" s="79">
        <v>0.85854386000000005</v>
      </c>
      <c r="E1066" s="79">
        <v>8.1915760000000004E-2</v>
      </c>
    </row>
    <row r="1067" spans="1:5" x14ac:dyDescent="0.25">
      <c r="A1067" s="89" t="s">
        <v>149</v>
      </c>
      <c r="B1067" s="79">
        <v>69</v>
      </c>
      <c r="C1067" s="79" t="s">
        <v>142</v>
      </c>
      <c r="D1067" s="79">
        <v>0.87663926000000003</v>
      </c>
      <c r="E1067" s="79">
        <v>9.5211480000000001E-2</v>
      </c>
    </row>
    <row r="1068" spans="1:5" x14ac:dyDescent="0.25">
      <c r="A1068" s="89" t="s">
        <v>149</v>
      </c>
      <c r="B1068" s="79">
        <v>69</v>
      </c>
      <c r="C1068" s="79" t="s">
        <v>153</v>
      </c>
      <c r="D1068" s="79">
        <v>1.0292508600000001</v>
      </c>
      <c r="E1068" s="79">
        <v>8.2227010000000003E-2</v>
      </c>
    </row>
    <row r="1069" spans="1:5" x14ac:dyDescent="0.25">
      <c r="A1069" s="89" t="s">
        <v>149</v>
      </c>
      <c r="B1069" s="79">
        <v>69</v>
      </c>
      <c r="C1069" s="79" t="s">
        <v>151</v>
      </c>
      <c r="D1069" s="79">
        <v>1.0774836699999999</v>
      </c>
      <c r="E1069" s="79">
        <v>4.8898369999999997E-2</v>
      </c>
    </row>
    <row r="1070" spans="1:5" x14ac:dyDescent="0.25">
      <c r="A1070" s="89" t="s">
        <v>142</v>
      </c>
      <c r="B1070" s="79">
        <v>70</v>
      </c>
      <c r="C1070" s="79" t="s">
        <v>156</v>
      </c>
      <c r="D1070" s="79">
        <v>9.5351270000000002E-2</v>
      </c>
      <c r="E1070" s="79">
        <v>0.10362150000000001</v>
      </c>
    </row>
    <row r="1071" spans="1:5" x14ac:dyDescent="0.25">
      <c r="A1071" s="89" t="s">
        <v>142</v>
      </c>
      <c r="B1071" s="79">
        <v>70</v>
      </c>
      <c r="C1071" s="79" t="s">
        <v>148</v>
      </c>
      <c r="D1071" s="79">
        <v>0.27086082</v>
      </c>
      <c r="E1071" s="79">
        <v>8.445474E-2</v>
      </c>
    </row>
    <row r="1072" spans="1:5" x14ac:dyDescent="0.25">
      <c r="A1072" s="89" t="s">
        <v>142</v>
      </c>
      <c r="B1072" s="79">
        <v>70</v>
      </c>
      <c r="C1072" s="79" t="s">
        <v>149</v>
      </c>
      <c r="D1072" s="79">
        <v>0.32303416000000001</v>
      </c>
      <c r="E1072" s="79">
        <v>7.7417319999999998E-2</v>
      </c>
    </row>
    <row r="1073" spans="1:5" x14ac:dyDescent="0.25">
      <c r="A1073" s="89" t="s">
        <v>142</v>
      </c>
      <c r="B1073" s="79">
        <v>70</v>
      </c>
      <c r="C1073" s="79" t="s">
        <v>159</v>
      </c>
      <c r="D1073" s="79">
        <v>0.42059750000000001</v>
      </c>
      <c r="E1073" s="79">
        <v>7.4536409999999997E-2</v>
      </c>
    </row>
    <row r="1074" spans="1:5" x14ac:dyDescent="0.25">
      <c r="A1074" s="89" t="s">
        <v>142</v>
      </c>
      <c r="B1074" s="79">
        <v>70</v>
      </c>
      <c r="C1074" s="79" t="s">
        <v>144</v>
      </c>
      <c r="D1074" s="79">
        <v>0.45441713</v>
      </c>
      <c r="E1074" s="79">
        <v>6.0555690000000002E-2</v>
      </c>
    </row>
    <row r="1075" spans="1:5" x14ac:dyDescent="0.25">
      <c r="A1075" s="89" t="s">
        <v>142</v>
      </c>
      <c r="B1075" s="79">
        <v>70</v>
      </c>
      <c r="C1075" s="79" t="s">
        <v>147</v>
      </c>
      <c r="D1075" s="79">
        <v>0.50660066999999998</v>
      </c>
      <c r="E1075" s="79">
        <v>0.11443496</v>
      </c>
    </row>
    <row r="1076" spans="1:5" x14ac:dyDescent="0.25">
      <c r="A1076" s="89" t="s">
        <v>142</v>
      </c>
      <c r="B1076" s="79">
        <v>70</v>
      </c>
      <c r="C1076" s="79" t="s">
        <v>153</v>
      </c>
      <c r="D1076" s="79">
        <v>0.56453969999999998</v>
      </c>
      <c r="E1076" s="79">
        <v>6.9203700000000007E-2</v>
      </c>
    </row>
    <row r="1077" spans="1:5" x14ac:dyDescent="0.25">
      <c r="A1077" s="89" t="s">
        <v>142</v>
      </c>
      <c r="B1077" s="79">
        <v>70</v>
      </c>
      <c r="C1077" s="79" t="s">
        <v>160</v>
      </c>
      <c r="D1077" s="79">
        <v>0.61114462999999997</v>
      </c>
      <c r="E1077" s="79">
        <v>5.9921429999999998E-2</v>
      </c>
    </row>
    <row r="1078" spans="1:5" x14ac:dyDescent="0.25">
      <c r="A1078" s="89" t="s">
        <v>142</v>
      </c>
      <c r="B1078" s="79">
        <v>70</v>
      </c>
      <c r="C1078" s="79" t="s">
        <v>151</v>
      </c>
      <c r="D1078" s="79">
        <v>0.63954776999999996</v>
      </c>
      <c r="E1078" s="79">
        <v>7.5525369999999994E-2</v>
      </c>
    </row>
    <row r="1079" spans="1:5" x14ac:dyDescent="0.25">
      <c r="A1079" s="89" t="s">
        <v>142</v>
      </c>
      <c r="B1079" s="79">
        <v>70</v>
      </c>
      <c r="C1079" s="79" t="s">
        <v>145</v>
      </c>
      <c r="D1079" s="79">
        <v>0.6751066</v>
      </c>
      <c r="E1079" s="79">
        <v>9.9417359999999996E-2</v>
      </c>
    </row>
    <row r="1080" spans="1:5" x14ac:dyDescent="0.25">
      <c r="A1080" s="89" t="s">
        <v>142</v>
      </c>
      <c r="B1080" s="79">
        <v>70</v>
      </c>
      <c r="C1080" s="79" t="s">
        <v>157</v>
      </c>
      <c r="D1080" s="79">
        <v>0.72681673999999996</v>
      </c>
      <c r="E1080" s="79">
        <v>8.3105239999999997E-2</v>
      </c>
    </row>
    <row r="1081" spans="1:5" x14ac:dyDescent="0.25">
      <c r="A1081" s="89" t="s">
        <v>142</v>
      </c>
      <c r="B1081" s="79">
        <v>70</v>
      </c>
      <c r="C1081" s="79" t="s">
        <v>154</v>
      </c>
      <c r="D1081" s="79">
        <v>0.75009170999999997</v>
      </c>
      <c r="E1081" s="79">
        <v>6.8033579999999996E-2</v>
      </c>
    </row>
    <row r="1082" spans="1:5" x14ac:dyDescent="0.25">
      <c r="A1082" s="89" t="s">
        <v>142</v>
      </c>
      <c r="B1082" s="79">
        <v>70</v>
      </c>
      <c r="C1082" s="79" t="s">
        <v>155</v>
      </c>
      <c r="D1082" s="79">
        <v>0.80747785999999999</v>
      </c>
      <c r="E1082" s="79">
        <v>6.9618470000000002E-2</v>
      </c>
    </row>
    <row r="1083" spans="1:5" x14ac:dyDescent="0.25">
      <c r="A1083" s="89" t="s">
        <v>142</v>
      </c>
      <c r="B1083" s="79">
        <v>70</v>
      </c>
      <c r="C1083" s="79" t="s">
        <v>150</v>
      </c>
      <c r="D1083" s="79">
        <v>0.81906650000000003</v>
      </c>
      <c r="E1083" s="79">
        <v>4.331078E-2</v>
      </c>
    </row>
    <row r="1084" spans="1:5" x14ac:dyDescent="0.25">
      <c r="A1084" s="89" t="s">
        <v>142</v>
      </c>
      <c r="B1084" s="79">
        <v>70</v>
      </c>
      <c r="C1084" s="79" t="s">
        <v>9</v>
      </c>
      <c r="D1084" s="79">
        <v>0.89962105999999997</v>
      </c>
      <c r="E1084" s="79">
        <v>8.2056149999999994E-2</v>
      </c>
    </row>
    <row r="1085" spans="1:5" x14ac:dyDescent="0.25">
      <c r="A1085" s="89" t="s">
        <v>142</v>
      </c>
      <c r="B1085" s="79">
        <v>70</v>
      </c>
      <c r="C1085" s="79" t="s">
        <v>158</v>
      </c>
      <c r="D1085" s="79">
        <v>1.05555021</v>
      </c>
      <c r="E1085" s="79">
        <v>4.714351E-2</v>
      </c>
    </row>
    <row r="1086" spans="1:5" x14ac:dyDescent="0.25">
      <c r="A1086" s="89" t="s">
        <v>144</v>
      </c>
      <c r="B1086" s="79">
        <v>71</v>
      </c>
      <c r="C1086" s="79" t="s">
        <v>156</v>
      </c>
      <c r="D1086" s="79">
        <v>0.23520098</v>
      </c>
      <c r="E1086" s="79">
        <v>2.9445880000000001E-2</v>
      </c>
    </row>
    <row r="1087" spans="1:5" x14ac:dyDescent="0.25">
      <c r="A1087" s="89" t="s">
        <v>144</v>
      </c>
      <c r="B1087" s="79">
        <v>71</v>
      </c>
      <c r="C1087" s="79" t="s">
        <v>148</v>
      </c>
      <c r="D1087" s="79">
        <v>0.31548691000000001</v>
      </c>
      <c r="E1087" s="79">
        <v>3.1862410000000001E-2</v>
      </c>
    </row>
    <row r="1088" spans="1:5" x14ac:dyDescent="0.25">
      <c r="A1088" s="89" t="s">
        <v>144</v>
      </c>
      <c r="B1088" s="79">
        <v>71</v>
      </c>
      <c r="C1088" s="79" t="s">
        <v>147</v>
      </c>
      <c r="D1088" s="79">
        <v>0.31776105999999998</v>
      </c>
      <c r="E1088" s="79">
        <v>6.4698480000000003E-2</v>
      </c>
    </row>
    <row r="1089" spans="1:5" x14ac:dyDescent="0.25">
      <c r="A1089" s="89" t="s">
        <v>144</v>
      </c>
      <c r="B1089" s="79">
        <v>71</v>
      </c>
      <c r="C1089" s="79" t="s">
        <v>159</v>
      </c>
      <c r="D1089" s="79">
        <v>0.39721696000000001</v>
      </c>
      <c r="E1089" s="79">
        <v>3.6655420000000001E-2</v>
      </c>
    </row>
    <row r="1090" spans="1:5" x14ac:dyDescent="0.25">
      <c r="A1090" s="89" t="s">
        <v>144</v>
      </c>
      <c r="B1090" s="79">
        <v>71</v>
      </c>
      <c r="C1090" s="79" t="s">
        <v>158</v>
      </c>
      <c r="D1090" s="79">
        <v>0.42342618999999998</v>
      </c>
      <c r="E1090" s="79">
        <v>4.501194E-2</v>
      </c>
    </row>
    <row r="1091" spans="1:5" x14ac:dyDescent="0.25">
      <c r="A1091" s="89" t="s">
        <v>144</v>
      </c>
      <c r="B1091" s="79">
        <v>71</v>
      </c>
      <c r="C1091" s="79" t="s">
        <v>154</v>
      </c>
      <c r="D1091" s="79">
        <v>0.44258766999999999</v>
      </c>
      <c r="E1091" s="79">
        <v>3.5122109999999998E-2</v>
      </c>
    </row>
    <row r="1092" spans="1:5" x14ac:dyDescent="0.25">
      <c r="A1092" s="89" t="s">
        <v>144</v>
      </c>
      <c r="B1092" s="79">
        <v>71</v>
      </c>
      <c r="C1092" s="79" t="s">
        <v>142</v>
      </c>
      <c r="D1092" s="79">
        <v>0.47069635999999998</v>
      </c>
      <c r="E1092" s="79">
        <v>5.7749370000000001E-2</v>
      </c>
    </row>
    <row r="1093" spans="1:5" x14ac:dyDescent="0.25">
      <c r="A1093" s="89" t="s">
        <v>144</v>
      </c>
      <c r="B1093" s="79">
        <v>71</v>
      </c>
      <c r="C1093" s="79" t="s">
        <v>160</v>
      </c>
      <c r="D1093" s="79">
        <v>0.51834011000000002</v>
      </c>
      <c r="E1093" s="79">
        <v>5.2636620000000002E-2</v>
      </c>
    </row>
    <row r="1094" spans="1:5" x14ac:dyDescent="0.25">
      <c r="A1094" s="89" t="s">
        <v>144</v>
      </c>
      <c r="B1094" s="79">
        <v>71</v>
      </c>
      <c r="C1094" s="79" t="s">
        <v>151</v>
      </c>
      <c r="D1094" s="79">
        <v>0.58098137999999999</v>
      </c>
      <c r="E1094" s="79">
        <v>2.5089110000000001E-2</v>
      </c>
    </row>
    <row r="1095" spans="1:5" x14ac:dyDescent="0.25">
      <c r="A1095" s="89" t="s">
        <v>144</v>
      </c>
      <c r="B1095" s="79">
        <v>71</v>
      </c>
      <c r="C1095" s="79" t="s">
        <v>157</v>
      </c>
      <c r="D1095" s="79">
        <v>0.64109722999999996</v>
      </c>
      <c r="E1095" s="79">
        <v>4.7730099999999998E-2</v>
      </c>
    </row>
    <row r="1096" spans="1:5" x14ac:dyDescent="0.25">
      <c r="A1096" s="89" t="s">
        <v>144</v>
      </c>
      <c r="B1096" s="79">
        <v>71</v>
      </c>
      <c r="C1096" s="79" t="s">
        <v>150</v>
      </c>
      <c r="D1096" s="79">
        <v>0.68561004000000003</v>
      </c>
      <c r="E1096" s="79">
        <v>4.2410570000000002E-2</v>
      </c>
    </row>
    <row r="1097" spans="1:5" x14ac:dyDescent="0.25">
      <c r="A1097" s="89" t="s">
        <v>144</v>
      </c>
      <c r="B1097" s="79">
        <v>71</v>
      </c>
      <c r="C1097" s="79" t="s">
        <v>152</v>
      </c>
      <c r="D1097" s="79">
        <v>0.70761063000000002</v>
      </c>
      <c r="E1097" s="79">
        <v>2.5953049999999998E-2</v>
      </c>
    </row>
    <row r="1098" spans="1:5" x14ac:dyDescent="0.25">
      <c r="A1098" s="89" t="s">
        <v>144</v>
      </c>
      <c r="B1098" s="79">
        <v>71</v>
      </c>
      <c r="C1098" s="79" t="s">
        <v>155</v>
      </c>
      <c r="D1098" s="79">
        <v>0.71090624999999996</v>
      </c>
      <c r="E1098" s="79">
        <v>4.8461200000000003E-2</v>
      </c>
    </row>
    <row r="1099" spans="1:5" x14ac:dyDescent="0.25">
      <c r="A1099" s="89" t="s">
        <v>144</v>
      </c>
      <c r="B1099" s="79">
        <v>71</v>
      </c>
      <c r="C1099" s="79" t="s">
        <v>146</v>
      </c>
      <c r="D1099" s="79">
        <v>0.74169735000000003</v>
      </c>
      <c r="E1099" s="79">
        <v>2.9893039999999999E-2</v>
      </c>
    </row>
    <row r="1100" spans="1:5" x14ac:dyDescent="0.25">
      <c r="A1100" s="89" t="s">
        <v>144</v>
      </c>
      <c r="B1100" s="79">
        <v>71</v>
      </c>
      <c r="C1100" s="79" t="s">
        <v>149</v>
      </c>
      <c r="D1100" s="79">
        <v>0.75944045999999998</v>
      </c>
      <c r="E1100" s="79">
        <v>5.0721509999999997E-2</v>
      </c>
    </row>
    <row r="1101" spans="1:5" x14ac:dyDescent="0.25">
      <c r="A1101" s="89" t="s">
        <v>144</v>
      </c>
      <c r="B1101" s="79">
        <v>71</v>
      </c>
      <c r="C1101" s="79" t="s">
        <v>143</v>
      </c>
      <c r="D1101" s="79">
        <v>0.77545377999999998</v>
      </c>
      <c r="E1101" s="79">
        <v>7.0589460000000007E-2</v>
      </c>
    </row>
    <row r="1102" spans="1:5" x14ac:dyDescent="0.25">
      <c r="A1102" s="89" t="s">
        <v>144</v>
      </c>
      <c r="B1102" s="79">
        <v>71</v>
      </c>
      <c r="C1102" s="79" t="s">
        <v>153</v>
      </c>
      <c r="D1102" s="79">
        <v>0.78908732999999998</v>
      </c>
      <c r="E1102" s="79">
        <v>4.1505569999999999E-2</v>
      </c>
    </row>
    <row r="1103" spans="1:5" x14ac:dyDescent="0.25">
      <c r="A1103" s="89" t="s">
        <v>144</v>
      </c>
      <c r="B1103" s="79">
        <v>71</v>
      </c>
      <c r="C1103" s="79" t="s">
        <v>9</v>
      </c>
      <c r="D1103" s="79">
        <v>0.94916524999999996</v>
      </c>
      <c r="E1103" s="79">
        <v>3.4449540000000001E-2</v>
      </c>
    </row>
    <row r="1104" spans="1:5" x14ac:dyDescent="0.25">
      <c r="A1104" s="89" t="s">
        <v>144</v>
      </c>
      <c r="B1104" s="79">
        <v>71</v>
      </c>
      <c r="C1104" s="79" t="s">
        <v>145</v>
      </c>
      <c r="D1104" s="79">
        <v>0.97840324999999995</v>
      </c>
      <c r="E1104" s="79">
        <v>6.0123610000000001E-2</v>
      </c>
    </row>
    <row r="1105" spans="1:5" x14ac:dyDescent="0.25">
      <c r="A1105" s="89" t="s">
        <v>144</v>
      </c>
      <c r="B1105" s="79">
        <v>72</v>
      </c>
      <c r="C1105" s="79" t="s">
        <v>147</v>
      </c>
      <c r="D1105" s="79">
        <v>0.10009199000000001</v>
      </c>
      <c r="E1105" s="79">
        <v>5.9000940000000002E-2</v>
      </c>
    </row>
    <row r="1106" spans="1:5" x14ac:dyDescent="0.25">
      <c r="A1106" s="89" t="s">
        <v>144</v>
      </c>
      <c r="B1106" s="79">
        <v>72</v>
      </c>
      <c r="C1106" s="79" t="s">
        <v>157</v>
      </c>
      <c r="D1106" s="79">
        <v>0.11343219</v>
      </c>
      <c r="E1106" s="79">
        <v>5.3326850000000002E-2</v>
      </c>
    </row>
    <row r="1107" spans="1:5" x14ac:dyDescent="0.25">
      <c r="A1107" s="89" t="s">
        <v>144</v>
      </c>
      <c r="B1107" s="79">
        <v>72</v>
      </c>
      <c r="C1107" s="79" t="s">
        <v>142</v>
      </c>
      <c r="D1107" s="79">
        <v>0.12820437000000001</v>
      </c>
      <c r="E1107" s="79">
        <v>5.0992540000000003E-2</v>
      </c>
    </row>
    <row r="1108" spans="1:5" x14ac:dyDescent="0.25">
      <c r="A1108" s="89" t="s">
        <v>144</v>
      </c>
      <c r="B1108" s="79">
        <v>72</v>
      </c>
      <c r="C1108" s="79" t="s">
        <v>152</v>
      </c>
      <c r="D1108" s="79">
        <v>0.12995565000000001</v>
      </c>
      <c r="E1108" s="79">
        <v>3.8527810000000003E-2</v>
      </c>
    </row>
    <row r="1109" spans="1:5" x14ac:dyDescent="0.25">
      <c r="A1109" s="89" t="s">
        <v>144</v>
      </c>
      <c r="B1109" s="79">
        <v>72</v>
      </c>
      <c r="C1109" s="79" t="s">
        <v>160</v>
      </c>
      <c r="D1109" s="79">
        <v>0.13279162999999999</v>
      </c>
      <c r="E1109" s="79">
        <v>4.6439479999999998E-2</v>
      </c>
    </row>
    <row r="1110" spans="1:5" x14ac:dyDescent="0.25">
      <c r="A1110" s="89" t="s">
        <v>144</v>
      </c>
      <c r="B1110" s="79">
        <v>72</v>
      </c>
      <c r="C1110" s="79" t="s">
        <v>159</v>
      </c>
      <c r="D1110" s="79">
        <v>0.14071766999999999</v>
      </c>
      <c r="E1110" s="79">
        <v>3.8988950000000001E-2</v>
      </c>
    </row>
    <row r="1111" spans="1:5" x14ac:dyDescent="0.25">
      <c r="A1111" s="89" t="s">
        <v>144</v>
      </c>
      <c r="B1111" s="79">
        <v>72</v>
      </c>
      <c r="C1111" s="79" t="s">
        <v>143</v>
      </c>
      <c r="D1111" s="79">
        <v>0.15415496000000001</v>
      </c>
      <c r="E1111" s="79">
        <v>5.9246E-2</v>
      </c>
    </row>
    <row r="1112" spans="1:5" x14ac:dyDescent="0.25">
      <c r="A1112" s="89" t="s">
        <v>144</v>
      </c>
      <c r="B1112" s="79">
        <v>72</v>
      </c>
      <c r="C1112" s="79" t="s">
        <v>148</v>
      </c>
      <c r="D1112" s="79">
        <v>0.15779074000000001</v>
      </c>
      <c r="E1112" s="79">
        <v>4.9692819999999999E-2</v>
      </c>
    </row>
    <row r="1113" spans="1:5" x14ac:dyDescent="0.25">
      <c r="A1113" s="89" t="s">
        <v>144</v>
      </c>
      <c r="B1113" s="79">
        <v>72</v>
      </c>
      <c r="C1113" s="79" t="s">
        <v>151</v>
      </c>
      <c r="D1113" s="79">
        <v>0.15867634</v>
      </c>
      <c r="E1113" s="79">
        <v>4.139673E-2</v>
      </c>
    </row>
    <row r="1114" spans="1:5" x14ac:dyDescent="0.25">
      <c r="A1114" s="89" t="s">
        <v>144</v>
      </c>
      <c r="B1114" s="79">
        <v>72</v>
      </c>
      <c r="C1114" s="79" t="s">
        <v>145</v>
      </c>
      <c r="D1114" s="79">
        <v>0.16286598999999999</v>
      </c>
      <c r="E1114" s="79">
        <v>8.1491129999999995E-2</v>
      </c>
    </row>
    <row r="1115" spans="1:5" x14ac:dyDescent="0.25">
      <c r="A1115" s="89" t="s">
        <v>144</v>
      </c>
      <c r="B1115" s="79">
        <v>72</v>
      </c>
      <c r="C1115" s="79" t="s">
        <v>9</v>
      </c>
      <c r="D1115" s="79">
        <v>0.17640458000000001</v>
      </c>
      <c r="E1115" s="79">
        <v>3.9428159999999997E-2</v>
      </c>
    </row>
    <row r="1116" spans="1:5" x14ac:dyDescent="0.25">
      <c r="A1116" s="89" t="s">
        <v>144</v>
      </c>
      <c r="B1116" s="79">
        <v>72</v>
      </c>
      <c r="C1116" s="79" t="s">
        <v>146</v>
      </c>
      <c r="D1116" s="79">
        <v>0.19346926</v>
      </c>
      <c r="E1116" s="79">
        <v>3.444991E-2</v>
      </c>
    </row>
    <row r="1117" spans="1:5" x14ac:dyDescent="0.25">
      <c r="A1117" s="89" t="s">
        <v>144</v>
      </c>
      <c r="B1117" s="79">
        <v>72</v>
      </c>
      <c r="C1117" s="79" t="s">
        <v>156</v>
      </c>
      <c r="D1117" s="79">
        <v>0.19381292</v>
      </c>
      <c r="E1117" s="79">
        <v>4.6277730000000003E-2</v>
      </c>
    </row>
    <row r="1118" spans="1:5" x14ac:dyDescent="0.25">
      <c r="A1118" s="89" t="s">
        <v>144</v>
      </c>
      <c r="B1118" s="79">
        <v>72</v>
      </c>
      <c r="C1118" s="79" t="s">
        <v>155</v>
      </c>
      <c r="D1118" s="79">
        <v>0.20871776</v>
      </c>
      <c r="E1118" s="79">
        <v>5.9429460000000003E-2</v>
      </c>
    </row>
    <row r="1119" spans="1:5" x14ac:dyDescent="0.25">
      <c r="A1119" s="89" t="s">
        <v>144</v>
      </c>
      <c r="B1119" s="79">
        <v>72</v>
      </c>
      <c r="C1119" s="79" t="s">
        <v>153</v>
      </c>
      <c r="D1119" s="79">
        <v>0.20971491</v>
      </c>
      <c r="E1119" s="79">
        <v>6.0454399999999998E-2</v>
      </c>
    </row>
    <row r="1120" spans="1:5" x14ac:dyDescent="0.25">
      <c r="A1120" s="89" t="s">
        <v>144</v>
      </c>
      <c r="B1120" s="79">
        <v>72</v>
      </c>
      <c r="C1120" s="79" t="s">
        <v>154</v>
      </c>
      <c r="D1120" s="79">
        <v>0.23271679000000001</v>
      </c>
      <c r="E1120" s="79">
        <v>4.7186100000000002E-2</v>
      </c>
    </row>
    <row r="1121" spans="1:5" x14ac:dyDescent="0.25">
      <c r="A1121" s="89" t="s">
        <v>144</v>
      </c>
      <c r="B1121" s="79">
        <v>72</v>
      </c>
      <c r="C1121" s="79" t="s">
        <v>158</v>
      </c>
      <c r="D1121" s="79">
        <v>0.26402407</v>
      </c>
      <c r="E1121" s="79">
        <v>8.6534159999999999E-2</v>
      </c>
    </row>
    <row r="1122" spans="1:5" x14ac:dyDescent="0.25">
      <c r="A1122" s="89" t="s">
        <v>144</v>
      </c>
      <c r="B1122" s="79">
        <v>72</v>
      </c>
      <c r="C1122" s="79" t="s">
        <v>150</v>
      </c>
      <c r="D1122" s="79">
        <v>0.29609031000000002</v>
      </c>
      <c r="E1122" s="79">
        <v>7.3341530000000002E-2</v>
      </c>
    </row>
    <row r="1123" spans="1:5" x14ac:dyDescent="0.25">
      <c r="A1123" s="89" t="s">
        <v>144</v>
      </c>
      <c r="B1123" s="79">
        <v>72</v>
      </c>
      <c r="C1123" s="79" t="s">
        <v>149</v>
      </c>
      <c r="D1123" s="79">
        <v>0.75323342000000004</v>
      </c>
      <c r="E1123" s="79">
        <v>5.7481839999999999E-2</v>
      </c>
    </row>
    <row r="1124" spans="1:5" x14ac:dyDescent="0.25">
      <c r="A1124" s="89" t="s">
        <v>145</v>
      </c>
      <c r="B1124" s="79">
        <v>73</v>
      </c>
      <c r="C1124" s="79" t="s">
        <v>154</v>
      </c>
      <c r="D1124" s="79">
        <v>8.4778439999999997E-2</v>
      </c>
      <c r="E1124" s="79">
        <v>0.10157051</v>
      </c>
    </row>
    <row r="1125" spans="1:5" x14ac:dyDescent="0.25">
      <c r="A1125" s="89" t="s">
        <v>145</v>
      </c>
      <c r="B1125" s="79">
        <v>73</v>
      </c>
      <c r="C1125" s="79" t="s">
        <v>148</v>
      </c>
      <c r="D1125" s="79">
        <v>0.16336866</v>
      </c>
      <c r="E1125" s="79">
        <v>5.6080789999999998E-2</v>
      </c>
    </row>
    <row r="1126" spans="1:5" x14ac:dyDescent="0.25">
      <c r="A1126" s="89" t="s">
        <v>145</v>
      </c>
      <c r="B1126" s="79">
        <v>73</v>
      </c>
      <c r="C1126" s="79" t="s">
        <v>158</v>
      </c>
      <c r="D1126" s="79">
        <v>0.24550678000000001</v>
      </c>
      <c r="E1126" s="79">
        <v>8.4367429999999993E-2</v>
      </c>
    </row>
    <row r="1127" spans="1:5" x14ac:dyDescent="0.25">
      <c r="A1127" s="89" t="s">
        <v>145</v>
      </c>
      <c r="B1127" s="79">
        <v>73</v>
      </c>
      <c r="C1127" s="79" t="s">
        <v>144</v>
      </c>
      <c r="D1127" s="79">
        <v>0.25454950999999998</v>
      </c>
      <c r="E1127" s="79">
        <v>6.6067249999999994E-2</v>
      </c>
    </row>
    <row r="1128" spans="1:5" x14ac:dyDescent="0.25">
      <c r="A1128" s="89" t="s">
        <v>145</v>
      </c>
      <c r="B1128" s="79">
        <v>73</v>
      </c>
      <c r="C1128" s="79" t="s">
        <v>156</v>
      </c>
      <c r="D1128" s="79">
        <v>0.26644948000000002</v>
      </c>
      <c r="E1128" s="79">
        <v>6.2401529999999997E-2</v>
      </c>
    </row>
    <row r="1129" spans="1:5" x14ac:dyDescent="0.25">
      <c r="A1129" s="89" t="s">
        <v>145</v>
      </c>
      <c r="B1129" s="79">
        <v>73</v>
      </c>
      <c r="C1129" s="79" t="s">
        <v>147</v>
      </c>
      <c r="D1129" s="79">
        <v>0.35068877999999998</v>
      </c>
      <c r="E1129" s="79">
        <v>7.6672240000000003E-2</v>
      </c>
    </row>
    <row r="1130" spans="1:5" x14ac:dyDescent="0.25">
      <c r="A1130" s="89" t="s">
        <v>145</v>
      </c>
      <c r="B1130" s="79">
        <v>73</v>
      </c>
      <c r="C1130" s="79" t="s">
        <v>149</v>
      </c>
      <c r="D1130" s="79">
        <v>0.40195737999999998</v>
      </c>
      <c r="E1130" s="79">
        <v>8.1894300000000003E-2</v>
      </c>
    </row>
    <row r="1131" spans="1:5" x14ac:dyDescent="0.25">
      <c r="A1131" s="89" t="s">
        <v>145</v>
      </c>
      <c r="B1131" s="79">
        <v>73</v>
      </c>
      <c r="C1131" s="79" t="s">
        <v>9</v>
      </c>
      <c r="D1131" s="79">
        <v>0.40727491999999998</v>
      </c>
      <c r="E1131" s="79">
        <v>4.2901740000000001E-2</v>
      </c>
    </row>
    <row r="1132" spans="1:5" x14ac:dyDescent="0.25">
      <c r="A1132" s="89" t="s">
        <v>145</v>
      </c>
      <c r="B1132" s="79">
        <v>73</v>
      </c>
      <c r="C1132" s="79" t="s">
        <v>142</v>
      </c>
      <c r="D1132" s="79">
        <v>0.43108953999999999</v>
      </c>
      <c r="E1132" s="79">
        <v>9.4295480000000001E-2</v>
      </c>
    </row>
    <row r="1133" spans="1:5" x14ac:dyDescent="0.25">
      <c r="A1133" s="89" t="s">
        <v>145</v>
      </c>
      <c r="B1133" s="79">
        <v>73</v>
      </c>
      <c r="C1133" s="79" t="s">
        <v>146</v>
      </c>
      <c r="D1133" s="79">
        <v>0.46674689000000003</v>
      </c>
      <c r="E1133" s="79">
        <v>5.4732929999999999E-2</v>
      </c>
    </row>
    <row r="1134" spans="1:5" x14ac:dyDescent="0.25">
      <c r="A1134" s="89" t="s">
        <v>145</v>
      </c>
      <c r="B1134" s="79">
        <v>73</v>
      </c>
      <c r="C1134" s="79" t="s">
        <v>155</v>
      </c>
      <c r="D1134" s="79">
        <v>0.62864914000000005</v>
      </c>
      <c r="E1134" s="79">
        <v>9.5408919999999994E-2</v>
      </c>
    </row>
    <row r="1135" spans="1:5" x14ac:dyDescent="0.25">
      <c r="A1135" s="89" t="s">
        <v>145</v>
      </c>
      <c r="B1135" s="79">
        <v>73</v>
      </c>
      <c r="C1135" s="79" t="s">
        <v>157</v>
      </c>
      <c r="D1135" s="79">
        <v>0.63835142</v>
      </c>
      <c r="E1135" s="79">
        <v>5.1245489999999998E-2</v>
      </c>
    </row>
    <row r="1136" spans="1:5" x14ac:dyDescent="0.25">
      <c r="A1136" s="89" t="s">
        <v>145</v>
      </c>
      <c r="B1136" s="79">
        <v>73</v>
      </c>
      <c r="C1136" s="79" t="s">
        <v>152</v>
      </c>
      <c r="D1136" s="79">
        <v>0.77917515999999998</v>
      </c>
      <c r="E1136" s="79">
        <v>6.4063679999999998E-2</v>
      </c>
    </row>
    <row r="1137" spans="1:5" x14ac:dyDescent="0.25">
      <c r="A1137" s="89" t="s">
        <v>145</v>
      </c>
      <c r="B1137" s="79">
        <v>73</v>
      </c>
      <c r="C1137" s="79" t="s">
        <v>153</v>
      </c>
      <c r="D1137" s="79">
        <v>0.79124726000000001</v>
      </c>
      <c r="E1137" s="79">
        <v>7.2741689999999998E-2</v>
      </c>
    </row>
    <row r="1138" spans="1:5" x14ac:dyDescent="0.25">
      <c r="A1138" s="89" t="s">
        <v>145</v>
      </c>
      <c r="B1138" s="79">
        <v>73</v>
      </c>
      <c r="C1138" s="79" t="s">
        <v>150</v>
      </c>
      <c r="D1138" s="79">
        <v>0.85164951</v>
      </c>
      <c r="E1138" s="79">
        <v>7.0326390000000003E-2</v>
      </c>
    </row>
    <row r="1139" spans="1:5" x14ac:dyDescent="0.25">
      <c r="A1139" s="89" t="s">
        <v>145</v>
      </c>
      <c r="B1139" s="79">
        <v>73</v>
      </c>
      <c r="C1139" s="79" t="s">
        <v>151</v>
      </c>
      <c r="D1139" s="79">
        <v>1.13937412</v>
      </c>
      <c r="E1139" s="79">
        <v>6.6521800000000006E-2</v>
      </c>
    </row>
    <row r="1140" spans="1:5" x14ac:dyDescent="0.25">
      <c r="A1140" s="89" t="s">
        <v>154</v>
      </c>
      <c r="B1140" s="79">
        <v>74</v>
      </c>
      <c r="C1140" s="79" t="s">
        <v>143</v>
      </c>
      <c r="D1140" s="79">
        <v>0.20358499999999999</v>
      </c>
      <c r="E1140" s="79">
        <v>5.0686910000000002E-2</v>
      </c>
    </row>
    <row r="1141" spans="1:5" x14ac:dyDescent="0.25">
      <c r="A1141" s="89" t="s">
        <v>154</v>
      </c>
      <c r="B1141" s="79">
        <v>74</v>
      </c>
      <c r="C1141" s="79" t="s">
        <v>156</v>
      </c>
      <c r="D1141" s="79">
        <v>0.21558600999999999</v>
      </c>
      <c r="E1141" s="79">
        <v>4.9685130000000001E-2</v>
      </c>
    </row>
    <row r="1142" spans="1:5" x14ac:dyDescent="0.25">
      <c r="A1142" s="89" t="s">
        <v>154</v>
      </c>
      <c r="B1142" s="79">
        <v>74</v>
      </c>
      <c r="C1142" s="79" t="s">
        <v>159</v>
      </c>
      <c r="D1142" s="79">
        <v>0.21778854</v>
      </c>
      <c r="E1142" s="79">
        <v>4.5603779999999997E-2</v>
      </c>
    </row>
    <row r="1143" spans="1:5" x14ac:dyDescent="0.25">
      <c r="A1143" s="89" t="s">
        <v>154</v>
      </c>
      <c r="B1143" s="79">
        <v>74</v>
      </c>
      <c r="C1143" s="79" t="s">
        <v>144</v>
      </c>
      <c r="D1143" s="79">
        <v>0.29491408000000002</v>
      </c>
      <c r="E1143" s="79">
        <v>6.8814180000000003E-2</v>
      </c>
    </row>
    <row r="1144" spans="1:5" x14ac:dyDescent="0.25">
      <c r="A1144" s="89" t="s">
        <v>154</v>
      </c>
      <c r="B1144" s="79">
        <v>74</v>
      </c>
      <c r="C1144" s="79" t="s">
        <v>145</v>
      </c>
      <c r="D1144" s="79">
        <v>0.47515738000000002</v>
      </c>
      <c r="E1144" s="79">
        <v>7.1859729999999997E-2</v>
      </c>
    </row>
    <row r="1145" spans="1:5" x14ac:dyDescent="0.25">
      <c r="A1145" s="89" t="s">
        <v>154</v>
      </c>
      <c r="B1145" s="79">
        <v>74</v>
      </c>
      <c r="C1145" s="79" t="s">
        <v>152</v>
      </c>
      <c r="D1145" s="79">
        <v>0.57922578000000002</v>
      </c>
      <c r="E1145" s="79">
        <v>9.1766159999999999E-2</v>
      </c>
    </row>
    <row r="1146" spans="1:5" x14ac:dyDescent="0.25">
      <c r="A1146" s="89" t="s">
        <v>154</v>
      </c>
      <c r="B1146" s="79">
        <v>74</v>
      </c>
      <c r="C1146" s="79" t="s">
        <v>142</v>
      </c>
      <c r="D1146" s="79">
        <v>0.70189831999999996</v>
      </c>
      <c r="E1146" s="79">
        <v>8.3382849999999994E-2</v>
      </c>
    </row>
    <row r="1147" spans="1:5" x14ac:dyDescent="0.25">
      <c r="A1147" s="89" t="s">
        <v>154</v>
      </c>
      <c r="B1147" s="79">
        <v>74</v>
      </c>
      <c r="C1147" s="79" t="s">
        <v>150</v>
      </c>
      <c r="D1147" s="79">
        <v>0.70640997999999999</v>
      </c>
      <c r="E1147" s="79">
        <v>7.0069339999999994E-2</v>
      </c>
    </row>
    <row r="1148" spans="1:5" x14ac:dyDescent="0.25">
      <c r="A1148" s="89" t="s">
        <v>154</v>
      </c>
      <c r="B1148" s="79">
        <v>74</v>
      </c>
      <c r="C1148" s="79" t="s">
        <v>153</v>
      </c>
      <c r="D1148" s="79">
        <v>0.72449081999999998</v>
      </c>
      <c r="E1148" s="79">
        <v>7.7845049999999999E-2</v>
      </c>
    </row>
    <row r="1149" spans="1:5" x14ac:dyDescent="0.25">
      <c r="A1149" s="89" t="s">
        <v>154</v>
      </c>
      <c r="B1149" s="79">
        <v>74</v>
      </c>
      <c r="C1149" s="79" t="s">
        <v>160</v>
      </c>
      <c r="D1149" s="79">
        <v>0.73490089999999997</v>
      </c>
      <c r="E1149" s="79">
        <v>9.8450090000000004E-2</v>
      </c>
    </row>
    <row r="1150" spans="1:5" x14ac:dyDescent="0.25">
      <c r="A1150" s="89" t="s">
        <v>154</v>
      </c>
      <c r="B1150" s="79">
        <v>74</v>
      </c>
      <c r="C1150" s="79" t="s">
        <v>155</v>
      </c>
      <c r="D1150" s="79">
        <v>0.74551913999999997</v>
      </c>
      <c r="E1150" s="79">
        <v>7.2210419999999997E-2</v>
      </c>
    </row>
    <row r="1151" spans="1:5" x14ac:dyDescent="0.25">
      <c r="A1151" s="89" t="s">
        <v>154</v>
      </c>
      <c r="B1151" s="79">
        <v>74</v>
      </c>
      <c r="C1151" s="79" t="s">
        <v>148</v>
      </c>
      <c r="D1151" s="79">
        <v>0.77612667000000002</v>
      </c>
      <c r="E1151" s="79">
        <v>5.0269059999999997E-2</v>
      </c>
    </row>
    <row r="1152" spans="1:5" x14ac:dyDescent="0.25">
      <c r="A1152" s="89" t="s">
        <v>154</v>
      </c>
      <c r="B1152" s="79">
        <v>74</v>
      </c>
      <c r="C1152" s="79" t="s">
        <v>147</v>
      </c>
      <c r="D1152" s="79">
        <v>0.78521828000000005</v>
      </c>
      <c r="E1152" s="79">
        <v>7.1772139999999998E-2</v>
      </c>
    </row>
    <row r="1153" spans="1:5" x14ac:dyDescent="0.25">
      <c r="A1153" s="89" t="s">
        <v>154</v>
      </c>
      <c r="B1153" s="79">
        <v>74</v>
      </c>
      <c r="C1153" s="79" t="s">
        <v>9</v>
      </c>
      <c r="D1153" s="79">
        <v>0.78981407000000003</v>
      </c>
      <c r="E1153" s="79">
        <v>8.5036210000000001E-2</v>
      </c>
    </row>
    <row r="1154" spans="1:5" x14ac:dyDescent="0.25">
      <c r="A1154" s="89" t="s">
        <v>154</v>
      </c>
      <c r="B1154" s="79">
        <v>74</v>
      </c>
      <c r="C1154" s="79" t="s">
        <v>157</v>
      </c>
      <c r="D1154" s="79">
        <v>0.95049258999999997</v>
      </c>
      <c r="E1154" s="79">
        <v>6.5291589999999997E-2</v>
      </c>
    </row>
    <row r="1155" spans="1:5" x14ac:dyDescent="0.25">
      <c r="A1155" s="89" t="s">
        <v>154</v>
      </c>
      <c r="B1155" s="79">
        <v>74</v>
      </c>
      <c r="C1155" s="79" t="s">
        <v>146</v>
      </c>
      <c r="D1155" s="79">
        <v>1.01229301</v>
      </c>
      <c r="E1155" s="79">
        <v>6.0929499999999998E-2</v>
      </c>
    </row>
    <row r="1156" spans="1:5" x14ac:dyDescent="0.25">
      <c r="A1156" s="89" t="s">
        <v>154</v>
      </c>
      <c r="B1156" s="79">
        <v>75</v>
      </c>
      <c r="C1156" s="79" t="s">
        <v>155</v>
      </c>
      <c r="D1156" s="79">
        <v>0.69825577999999999</v>
      </c>
      <c r="E1156" s="79">
        <v>5.1404270000000002E-2</v>
      </c>
    </row>
    <row r="1157" spans="1:5" x14ac:dyDescent="0.25">
      <c r="A1157" s="89" t="s">
        <v>154</v>
      </c>
      <c r="B1157" s="79">
        <v>75</v>
      </c>
      <c r="C1157" s="79" t="s">
        <v>157</v>
      </c>
      <c r="D1157" s="79">
        <v>0.70778898000000001</v>
      </c>
      <c r="E1157" s="79">
        <v>6.8259349999999996E-2</v>
      </c>
    </row>
    <row r="1158" spans="1:5" x14ac:dyDescent="0.25">
      <c r="A1158" s="89" t="s">
        <v>154</v>
      </c>
      <c r="B1158" s="79">
        <v>75</v>
      </c>
      <c r="C1158" s="79" t="s">
        <v>142</v>
      </c>
      <c r="D1158" s="79">
        <v>0.74312381000000005</v>
      </c>
      <c r="E1158" s="79">
        <v>6.5701469999999998E-2</v>
      </c>
    </row>
    <row r="1159" spans="1:5" x14ac:dyDescent="0.25">
      <c r="A1159" s="89" t="s">
        <v>154</v>
      </c>
      <c r="B1159" s="79">
        <v>75</v>
      </c>
      <c r="C1159" s="79" t="s">
        <v>152</v>
      </c>
      <c r="D1159" s="79">
        <v>0.77891246999999997</v>
      </c>
      <c r="E1159" s="79">
        <v>4.4830120000000001E-2</v>
      </c>
    </row>
    <row r="1160" spans="1:5" x14ac:dyDescent="0.25">
      <c r="A1160" s="89" t="s">
        <v>154</v>
      </c>
      <c r="B1160" s="79">
        <v>75</v>
      </c>
      <c r="C1160" s="79" t="s">
        <v>145</v>
      </c>
      <c r="D1160" s="79">
        <v>0.79474374000000003</v>
      </c>
      <c r="E1160" s="79">
        <v>6.0629599999999999E-2</v>
      </c>
    </row>
    <row r="1161" spans="1:5" x14ac:dyDescent="0.25">
      <c r="A1161" s="89" t="s">
        <v>154</v>
      </c>
      <c r="B1161" s="79">
        <v>75</v>
      </c>
      <c r="C1161" s="79" t="s">
        <v>143</v>
      </c>
      <c r="D1161" s="79">
        <v>0.85729443000000005</v>
      </c>
      <c r="E1161" s="79">
        <v>5.2418060000000002E-2</v>
      </c>
    </row>
    <row r="1162" spans="1:5" x14ac:dyDescent="0.25">
      <c r="A1162" s="89" t="s">
        <v>154</v>
      </c>
      <c r="B1162" s="79">
        <v>75</v>
      </c>
      <c r="C1162" s="79" t="s">
        <v>144</v>
      </c>
      <c r="D1162" s="79">
        <v>0.86528691999999996</v>
      </c>
      <c r="E1162" s="79">
        <v>7.5671939999999993E-2</v>
      </c>
    </row>
    <row r="1163" spans="1:5" x14ac:dyDescent="0.25">
      <c r="A1163" s="89" t="s">
        <v>154</v>
      </c>
      <c r="B1163" s="79">
        <v>75</v>
      </c>
      <c r="C1163" s="79" t="s">
        <v>149</v>
      </c>
      <c r="D1163" s="79">
        <v>0.96573414000000002</v>
      </c>
      <c r="E1163" s="79">
        <v>5.0845170000000002E-2</v>
      </c>
    </row>
    <row r="1164" spans="1:5" x14ac:dyDescent="0.25">
      <c r="A1164" s="89" t="s">
        <v>154</v>
      </c>
      <c r="B1164" s="79">
        <v>75</v>
      </c>
      <c r="C1164" s="79" t="s">
        <v>158</v>
      </c>
      <c r="D1164" s="79">
        <v>0.97272265999999996</v>
      </c>
      <c r="E1164" s="79">
        <v>5.289083E-2</v>
      </c>
    </row>
    <row r="1165" spans="1:5" x14ac:dyDescent="0.25">
      <c r="A1165" s="89" t="s">
        <v>154</v>
      </c>
      <c r="B1165" s="79">
        <v>75</v>
      </c>
      <c r="C1165" s="79" t="s">
        <v>146</v>
      </c>
      <c r="D1165" s="79">
        <v>0.97570257000000005</v>
      </c>
      <c r="E1165" s="79">
        <v>3.909928E-2</v>
      </c>
    </row>
    <row r="1166" spans="1:5" x14ac:dyDescent="0.25">
      <c r="A1166" s="89" t="s">
        <v>154</v>
      </c>
      <c r="B1166" s="79">
        <v>75</v>
      </c>
      <c r="C1166" s="79" t="s">
        <v>148</v>
      </c>
      <c r="D1166" s="79">
        <v>1.0121372200000001</v>
      </c>
      <c r="E1166" s="79">
        <v>3.6670920000000003E-2</v>
      </c>
    </row>
    <row r="1167" spans="1:5" x14ac:dyDescent="0.25">
      <c r="A1167" s="89" t="s">
        <v>154</v>
      </c>
      <c r="B1167" s="79">
        <v>75</v>
      </c>
      <c r="C1167" s="79" t="s">
        <v>156</v>
      </c>
      <c r="D1167" s="79">
        <v>1.01908442</v>
      </c>
      <c r="E1167" s="79">
        <v>4.2064879999999999E-2</v>
      </c>
    </row>
    <row r="1168" spans="1:5" x14ac:dyDescent="0.25">
      <c r="A1168" s="89" t="s">
        <v>154</v>
      </c>
      <c r="B1168" s="79">
        <v>75</v>
      </c>
      <c r="C1168" s="79" t="s">
        <v>147</v>
      </c>
      <c r="D1168" s="79">
        <v>1.0330157900000001</v>
      </c>
      <c r="E1168" s="79">
        <v>6.7004889999999998E-2</v>
      </c>
    </row>
    <row r="1169" spans="1:5" x14ac:dyDescent="0.25">
      <c r="A1169" s="89" t="s">
        <v>154</v>
      </c>
      <c r="B1169" s="79">
        <v>75</v>
      </c>
      <c r="C1169" s="79" t="s">
        <v>159</v>
      </c>
      <c r="D1169" s="79">
        <v>1.0478409900000001</v>
      </c>
      <c r="E1169" s="79">
        <v>3.5804540000000003E-2</v>
      </c>
    </row>
    <row r="1170" spans="1:5" x14ac:dyDescent="0.25">
      <c r="A1170" s="89" t="s">
        <v>154</v>
      </c>
      <c r="B1170" s="79">
        <v>75</v>
      </c>
      <c r="C1170" s="79" t="s">
        <v>151</v>
      </c>
      <c r="D1170" s="79">
        <v>1.07568844</v>
      </c>
      <c r="E1170" s="79">
        <v>3.6141439999999997E-2</v>
      </c>
    </row>
    <row r="1171" spans="1:5" x14ac:dyDescent="0.25">
      <c r="A1171" s="89" t="s">
        <v>154</v>
      </c>
      <c r="B1171" s="79">
        <v>75</v>
      </c>
      <c r="C1171" s="79" t="s">
        <v>153</v>
      </c>
      <c r="D1171" s="79">
        <v>1.07692674</v>
      </c>
      <c r="E1171" s="79">
        <v>5.2801290000000001E-2</v>
      </c>
    </row>
    <row r="1172" spans="1:5" x14ac:dyDescent="0.25">
      <c r="A1172" s="89" t="s">
        <v>154</v>
      </c>
      <c r="B1172" s="79">
        <v>75</v>
      </c>
      <c r="C1172" s="79" t="s">
        <v>9</v>
      </c>
      <c r="D1172" s="79">
        <v>1.11074969</v>
      </c>
      <c r="E1172" s="79">
        <v>4.3975819999999999E-2</v>
      </c>
    </row>
    <row r="1173" spans="1:5" x14ac:dyDescent="0.25">
      <c r="A1173" s="89" t="s">
        <v>154</v>
      </c>
      <c r="B1173" s="79">
        <v>75</v>
      </c>
      <c r="C1173" s="79" t="s">
        <v>160</v>
      </c>
      <c r="D1173" s="79">
        <v>1.20031416</v>
      </c>
      <c r="E1173" s="79">
        <v>9.7506270000000006E-2</v>
      </c>
    </row>
    <row r="1174" spans="1:5" x14ac:dyDescent="0.25">
      <c r="A1174" s="89" t="s">
        <v>158</v>
      </c>
      <c r="B1174" s="79">
        <v>76</v>
      </c>
      <c r="C1174" s="79" t="s">
        <v>147</v>
      </c>
      <c r="D1174" s="79">
        <v>0.13136410000000001</v>
      </c>
      <c r="E1174" s="79">
        <v>6.0271379999999999E-2</v>
      </c>
    </row>
    <row r="1175" spans="1:5" x14ac:dyDescent="0.25">
      <c r="A1175" s="89" t="s">
        <v>158</v>
      </c>
      <c r="B1175" s="79">
        <v>76</v>
      </c>
      <c r="C1175" s="79" t="s">
        <v>143</v>
      </c>
      <c r="D1175" s="79">
        <v>0.15509197999999999</v>
      </c>
      <c r="E1175" s="79">
        <v>6.3731369999999996E-2</v>
      </c>
    </row>
    <row r="1176" spans="1:5" x14ac:dyDescent="0.25">
      <c r="A1176" s="89" t="s">
        <v>158</v>
      </c>
      <c r="B1176" s="79">
        <v>76</v>
      </c>
      <c r="C1176" s="79" t="s">
        <v>148</v>
      </c>
      <c r="D1176" s="79">
        <v>0.19156229</v>
      </c>
      <c r="E1176" s="79">
        <v>4.1071660000000003E-2</v>
      </c>
    </row>
    <row r="1177" spans="1:5" x14ac:dyDescent="0.25">
      <c r="A1177" s="89" t="s">
        <v>158</v>
      </c>
      <c r="B1177" s="79">
        <v>76</v>
      </c>
      <c r="C1177" s="79" t="s">
        <v>144</v>
      </c>
      <c r="D1177" s="79">
        <v>0.20881242</v>
      </c>
      <c r="E1177" s="79">
        <v>4.3207990000000002E-2</v>
      </c>
    </row>
    <row r="1178" spans="1:5" x14ac:dyDescent="0.25">
      <c r="A1178" s="89" t="s">
        <v>158</v>
      </c>
      <c r="B1178" s="79">
        <v>76</v>
      </c>
      <c r="C1178" s="79" t="s">
        <v>156</v>
      </c>
      <c r="D1178" s="79">
        <v>0.21031468</v>
      </c>
      <c r="E1178" s="79">
        <v>4.1770719999999997E-2</v>
      </c>
    </row>
    <row r="1179" spans="1:5" x14ac:dyDescent="0.25">
      <c r="A1179" s="89" t="s">
        <v>158</v>
      </c>
      <c r="B1179" s="79">
        <v>76</v>
      </c>
      <c r="C1179" s="79" t="s">
        <v>152</v>
      </c>
      <c r="D1179" s="79">
        <v>0.22653281</v>
      </c>
      <c r="E1179" s="79">
        <v>3.632498E-2</v>
      </c>
    </row>
    <row r="1180" spans="1:5" x14ac:dyDescent="0.25">
      <c r="A1180" s="89" t="s">
        <v>158</v>
      </c>
      <c r="B1180" s="79">
        <v>76</v>
      </c>
      <c r="C1180" s="79" t="s">
        <v>149</v>
      </c>
      <c r="D1180" s="79">
        <v>0.23140447</v>
      </c>
      <c r="E1180" s="79">
        <v>6.6821370000000005E-2</v>
      </c>
    </row>
    <row r="1181" spans="1:5" x14ac:dyDescent="0.25">
      <c r="A1181" s="89" t="s">
        <v>158</v>
      </c>
      <c r="B1181" s="79">
        <v>76</v>
      </c>
      <c r="C1181" s="79" t="s">
        <v>154</v>
      </c>
      <c r="D1181" s="79">
        <v>0.23653113000000001</v>
      </c>
      <c r="E1181" s="79">
        <v>4.8859699999999999E-2</v>
      </c>
    </row>
    <row r="1182" spans="1:5" x14ac:dyDescent="0.25">
      <c r="A1182" s="89" t="s">
        <v>158</v>
      </c>
      <c r="B1182" s="79">
        <v>76</v>
      </c>
      <c r="C1182" s="79" t="s">
        <v>151</v>
      </c>
      <c r="D1182" s="79">
        <v>0.25542636000000002</v>
      </c>
      <c r="E1182" s="79">
        <v>3.3314429999999999E-2</v>
      </c>
    </row>
    <row r="1183" spans="1:5" x14ac:dyDescent="0.25">
      <c r="A1183" s="89" t="s">
        <v>158</v>
      </c>
      <c r="B1183" s="79">
        <v>76</v>
      </c>
      <c r="C1183" s="79" t="s">
        <v>155</v>
      </c>
      <c r="D1183" s="79">
        <v>0.25898558999999999</v>
      </c>
      <c r="E1183" s="79">
        <v>7.8926140000000006E-2</v>
      </c>
    </row>
    <row r="1184" spans="1:5" x14ac:dyDescent="0.25">
      <c r="A1184" s="89" t="s">
        <v>158</v>
      </c>
      <c r="B1184" s="79">
        <v>76</v>
      </c>
      <c r="C1184" s="79" t="s">
        <v>153</v>
      </c>
      <c r="D1184" s="79">
        <v>0.29089985000000002</v>
      </c>
      <c r="E1184" s="79">
        <v>5.7227809999999997E-2</v>
      </c>
    </row>
    <row r="1185" spans="1:5" x14ac:dyDescent="0.25">
      <c r="A1185" s="89" t="s">
        <v>158</v>
      </c>
      <c r="B1185" s="79">
        <v>76</v>
      </c>
      <c r="C1185" s="79" t="s">
        <v>159</v>
      </c>
      <c r="D1185" s="79">
        <v>0.30109005</v>
      </c>
      <c r="E1185" s="79">
        <v>4.4136309999999998E-2</v>
      </c>
    </row>
    <row r="1186" spans="1:5" x14ac:dyDescent="0.25">
      <c r="A1186" s="89" t="s">
        <v>158</v>
      </c>
      <c r="B1186" s="79">
        <v>76</v>
      </c>
      <c r="C1186" s="79" t="s">
        <v>145</v>
      </c>
      <c r="D1186" s="79">
        <v>0.30710837000000002</v>
      </c>
      <c r="E1186" s="79">
        <v>7.5761060000000005E-2</v>
      </c>
    </row>
    <row r="1187" spans="1:5" x14ac:dyDescent="0.25">
      <c r="A1187" s="89" t="s">
        <v>158</v>
      </c>
      <c r="B1187" s="79">
        <v>76</v>
      </c>
      <c r="C1187" s="79" t="s">
        <v>9</v>
      </c>
      <c r="D1187" s="79">
        <v>0.49620585</v>
      </c>
      <c r="E1187" s="79">
        <v>3.5001360000000002E-2</v>
      </c>
    </row>
    <row r="1188" spans="1:5" x14ac:dyDescent="0.25">
      <c r="A1188" s="89" t="s">
        <v>158</v>
      </c>
      <c r="B1188" s="79">
        <v>76</v>
      </c>
      <c r="C1188" s="79" t="s">
        <v>150</v>
      </c>
      <c r="D1188" s="79">
        <v>0.52658426999999997</v>
      </c>
      <c r="E1188" s="79">
        <v>4.8808499999999998E-2</v>
      </c>
    </row>
    <row r="1189" spans="1:5" x14ac:dyDescent="0.25">
      <c r="A1189" s="89" t="s">
        <v>158</v>
      </c>
      <c r="B1189" s="79">
        <v>76</v>
      </c>
      <c r="C1189" s="79" t="s">
        <v>157</v>
      </c>
      <c r="D1189" s="79">
        <v>0.66497212000000006</v>
      </c>
      <c r="E1189" s="79">
        <v>6.9628300000000004E-2</v>
      </c>
    </row>
    <row r="1190" spans="1:5" x14ac:dyDescent="0.25">
      <c r="A1190" s="89" t="s">
        <v>158</v>
      </c>
      <c r="B1190" s="79">
        <v>76</v>
      </c>
      <c r="C1190" s="79" t="s">
        <v>146</v>
      </c>
      <c r="D1190" s="79">
        <v>0.81739455000000005</v>
      </c>
      <c r="E1190" s="79">
        <v>3.474903E-2</v>
      </c>
    </row>
    <row r="1191" spans="1:5" x14ac:dyDescent="0.25">
      <c r="A1191" s="89" t="s">
        <v>158</v>
      </c>
      <c r="B1191" s="79">
        <v>76</v>
      </c>
      <c r="C1191" s="79" t="s">
        <v>160</v>
      </c>
      <c r="D1191" s="79">
        <v>0.94189202999999999</v>
      </c>
      <c r="E1191" s="79">
        <v>5.860655E-2</v>
      </c>
    </row>
    <row r="1192" spans="1:5" x14ac:dyDescent="0.25">
      <c r="A1192" s="89" t="s">
        <v>158</v>
      </c>
      <c r="B1192" s="79">
        <v>76</v>
      </c>
      <c r="C1192" s="79" t="s">
        <v>142</v>
      </c>
      <c r="D1192" s="79">
        <v>0.95279581000000002</v>
      </c>
      <c r="E1192" s="79">
        <v>6.7751210000000006E-2</v>
      </c>
    </row>
    <row r="1193" spans="1:5" x14ac:dyDescent="0.25">
      <c r="A1193" s="89" t="s">
        <v>156</v>
      </c>
      <c r="B1193" s="79">
        <v>77</v>
      </c>
      <c r="C1193" s="79" t="s">
        <v>149</v>
      </c>
      <c r="D1193" s="79">
        <v>0.65835935000000001</v>
      </c>
      <c r="E1193" s="79">
        <v>4.8515309999999999E-2</v>
      </c>
    </row>
    <row r="1194" spans="1:5" x14ac:dyDescent="0.25">
      <c r="A1194" s="89" t="s">
        <v>156</v>
      </c>
      <c r="B1194" s="79">
        <v>77</v>
      </c>
      <c r="C1194" s="79" t="s">
        <v>147</v>
      </c>
      <c r="D1194" s="79">
        <v>0.67889949999999999</v>
      </c>
      <c r="E1194" s="79">
        <v>6.4273830000000004E-2</v>
      </c>
    </row>
    <row r="1195" spans="1:5" x14ac:dyDescent="0.25">
      <c r="A1195" s="89" t="s">
        <v>156</v>
      </c>
      <c r="B1195" s="79">
        <v>77</v>
      </c>
      <c r="C1195" s="79" t="s">
        <v>148</v>
      </c>
      <c r="D1195" s="79">
        <v>0.68330964999999999</v>
      </c>
      <c r="E1195" s="79">
        <v>5.4982370000000003E-2</v>
      </c>
    </row>
    <row r="1196" spans="1:5" x14ac:dyDescent="0.25">
      <c r="A1196" s="89" t="s">
        <v>156</v>
      </c>
      <c r="B1196" s="79">
        <v>77</v>
      </c>
      <c r="C1196" s="79" t="s">
        <v>146</v>
      </c>
      <c r="D1196" s="79">
        <v>0.68806780999999995</v>
      </c>
      <c r="E1196" s="79">
        <v>8.3015270000000002E-2</v>
      </c>
    </row>
    <row r="1197" spans="1:5" x14ac:dyDescent="0.25">
      <c r="A1197" s="89" t="s">
        <v>156</v>
      </c>
      <c r="B1197" s="79">
        <v>77</v>
      </c>
      <c r="C1197" s="79" t="s">
        <v>144</v>
      </c>
      <c r="D1197" s="79">
        <v>0.69664932999999996</v>
      </c>
      <c r="E1197" s="79">
        <v>8.5771970000000003E-2</v>
      </c>
    </row>
    <row r="1198" spans="1:5" x14ac:dyDescent="0.25">
      <c r="A1198" s="89" t="s">
        <v>156</v>
      </c>
      <c r="B1198" s="79">
        <v>77</v>
      </c>
      <c r="C1198" s="79" t="s">
        <v>150</v>
      </c>
      <c r="D1198" s="79">
        <v>0.73808156000000003</v>
      </c>
      <c r="E1198" s="79">
        <v>5.8572609999999997E-2</v>
      </c>
    </row>
    <row r="1199" spans="1:5" x14ac:dyDescent="0.25">
      <c r="A1199" s="89" t="s">
        <v>156</v>
      </c>
      <c r="B1199" s="79">
        <v>77</v>
      </c>
      <c r="C1199" s="79" t="s">
        <v>151</v>
      </c>
      <c r="D1199" s="79">
        <v>0.75381564000000001</v>
      </c>
      <c r="E1199" s="79">
        <v>5.6954339999999999E-2</v>
      </c>
    </row>
    <row r="1200" spans="1:5" x14ac:dyDescent="0.25">
      <c r="A1200" s="89" t="s">
        <v>156</v>
      </c>
      <c r="B1200" s="79">
        <v>77</v>
      </c>
      <c r="C1200" s="79" t="s">
        <v>154</v>
      </c>
      <c r="D1200" s="79">
        <v>0.76342107999999997</v>
      </c>
      <c r="E1200" s="79">
        <v>4.6762159999999997E-2</v>
      </c>
    </row>
    <row r="1201" spans="1:5" x14ac:dyDescent="0.25">
      <c r="A1201" s="89" t="s">
        <v>156</v>
      </c>
      <c r="B1201" s="79">
        <v>77</v>
      </c>
      <c r="C1201" s="79" t="s">
        <v>160</v>
      </c>
      <c r="D1201" s="79">
        <v>0.80294078000000002</v>
      </c>
      <c r="E1201" s="79">
        <v>6.8202520000000003E-2</v>
      </c>
    </row>
    <row r="1202" spans="1:5" x14ac:dyDescent="0.25">
      <c r="A1202" s="89" t="s">
        <v>156</v>
      </c>
      <c r="B1202" s="79">
        <v>77</v>
      </c>
      <c r="C1202" s="79" t="s">
        <v>153</v>
      </c>
      <c r="D1202" s="79">
        <v>0.80559804000000002</v>
      </c>
      <c r="E1202" s="79">
        <v>9.5514020000000005E-2</v>
      </c>
    </row>
    <row r="1203" spans="1:5" x14ac:dyDescent="0.25">
      <c r="A1203" s="89" t="s">
        <v>156</v>
      </c>
      <c r="B1203" s="79">
        <v>77</v>
      </c>
      <c r="C1203" s="79" t="s">
        <v>145</v>
      </c>
      <c r="D1203" s="79">
        <v>0.83110625000000005</v>
      </c>
      <c r="E1203" s="79">
        <v>7.1564160000000002E-2</v>
      </c>
    </row>
    <row r="1204" spans="1:5" x14ac:dyDescent="0.25">
      <c r="A1204" s="89" t="s">
        <v>156</v>
      </c>
      <c r="B1204" s="79">
        <v>77</v>
      </c>
      <c r="C1204" s="79" t="s">
        <v>157</v>
      </c>
      <c r="D1204" s="79">
        <v>0.83568357999999998</v>
      </c>
      <c r="E1204" s="79">
        <v>7.7310649999999995E-2</v>
      </c>
    </row>
    <row r="1205" spans="1:5" x14ac:dyDescent="0.25">
      <c r="A1205" s="89" t="s">
        <v>156</v>
      </c>
      <c r="B1205" s="79">
        <v>77</v>
      </c>
      <c r="C1205" s="79" t="s">
        <v>9</v>
      </c>
      <c r="D1205" s="79">
        <v>0.87442209000000004</v>
      </c>
      <c r="E1205" s="79">
        <v>7.231638E-2</v>
      </c>
    </row>
    <row r="1206" spans="1:5" x14ac:dyDescent="0.25">
      <c r="A1206" s="89" t="s">
        <v>156</v>
      </c>
      <c r="B1206" s="79">
        <v>77</v>
      </c>
      <c r="C1206" s="79" t="s">
        <v>155</v>
      </c>
      <c r="D1206" s="79">
        <v>0.88533306000000001</v>
      </c>
      <c r="E1206" s="79">
        <v>8.2330310000000004E-2</v>
      </c>
    </row>
    <row r="1207" spans="1:5" x14ac:dyDescent="0.25">
      <c r="A1207" s="89" t="s">
        <v>156</v>
      </c>
      <c r="B1207" s="79">
        <v>77</v>
      </c>
      <c r="C1207" s="79" t="s">
        <v>142</v>
      </c>
      <c r="D1207" s="79">
        <v>0.98735435000000005</v>
      </c>
      <c r="E1207" s="79">
        <v>8.9920940000000005E-2</v>
      </c>
    </row>
    <row r="1208" spans="1:5" x14ac:dyDescent="0.25">
      <c r="A1208" s="89" t="s">
        <v>156</v>
      </c>
      <c r="B1208" s="79">
        <v>77</v>
      </c>
      <c r="C1208" s="79" t="s">
        <v>158</v>
      </c>
      <c r="D1208" s="79">
        <v>1.06281034</v>
      </c>
      <c r="E1208" s="79">
        <v>6.9612380000000001E-2</v>
      </c>
    </row>
    <row r="1209" spans="1:5" x14ac:dyDescent="0.25">
      <c r="A1209" s="89" t="s">
        <v>156</v>
      </c>
      <c r="B1209" s="79">
        <v>77</v>
      </c>
      <c r="C1209" s="79" t="s">
        <v>143</v>
      </c>
      <c r="D1209" s="79">
        <v>1.1979441200000001</v>
      </c>
      <c r="E1209" s="79">
        <v>8.8267899999999996E-2</v>
      </c>
    </row>
    <row r="1210" spans="1:5" x14ac:dyDescent="0.25">
      <c r="A1210" s="89" t="s">
        <v>146</v>
      </c>
      <c r="B1210" s="79">
        <v>78</v>
      </c>
      <c r="C1210" s="79" t="s">
        <v>144</v>
      </c>
      <c r="D1210" s="79">
        <v>0.70741306000000004</v>
      </c>
      <c r="E1210" s="79">
        <v>5.1008680000000001E-2</v>
      </c>
    </row>
    <row r="1211" spans="1:5" x14ac:dyDescent="0.25">
      <c r="A1211" s="89" t="s">
        <v>146</v>
      </c>
      <c r="B1211" s="79">
        <v>78</v>
      </c>
      <c r="C1211" s="79" t="s">
        <v>148</v>
      </c>
      <c r="D1211" s="79">
        <v>0.83229715999999998</v>
      </c>
      <c r="E1211" s="79">
        <v>9.9912020000000004E-2</v>
      </c>
    </row>
    <row r="1212" spans="1:5" x14ac:dyDescent="0.25">
      <c r="A1212" s="89" t="s">
        <v>146</v>
      </c>
      <c r="B1212" s="79">
        <v>78</v>
      </c>
      <c r="C1212" s="79" t="s">
        <v>147</v>
      </c>
      <c r="D1212" s="79">
        <v>0.88764949000000004</v>
      </c>
      <c r="E1212" s="79">
        <v>5.1980739999999998E-2</v>
      </c>
    </row>
    <row r="1213" spans="1:5" x14ac:dyDescent="0.25">
      <c r="A1213" s="89" t="s">
        <v>146</v>
      </c>
      <c r="B1213" s="79">
        <v>78</v>
      </c>
      <c r="C1213" s="79" t="s">
        <v>145</v>
      </c>
      <c r="D1213" s="79">
        <v>0.95423365999999998</v>
      </c>
      <c r="E1213" s="79">
        <v>9.22457E-2</v>
      </c>
    </row>
    <row r="1214" spans="1:5" x14ac:dyDescent="0.25">
      <c r="A1214" s="89" t="s">
        <v>146</v>
      </c>
      <c r="B1214" s="79">
        <v>78</v>
      </c>
      <c r="C1214" s="79" t="s">
        <v>151</v>
      </c>
      <c r="D1214" s="79">
        <v>0.95639209000000003</v>
      </c>
      <c r="E1214" s="79">
        <v>4.198971E-2</v>
      </c>
    </row>
    <row r="1215" spans="1:5" x14ac:dyDescent="0.25">
      <c r="A1215" s="89" t="s">
        <v>146</v>
      </c>
      <c r="B1215" s="79">
        <v>78</v>
      </c>
      <c r="C1215" s="79" t="s">
        <v>152</v>
      </c>
      <c r="D1215" s="79">
        <v>0.99056564000000003</v>
      </c>
      <c r="E1215" s="79">
        <v>4.1887649999999998E-2</v>
      </c>
    </row>
    <row r="1216" spans="1:5" x14ac:dyDescent="0.25">
      <c r="A1216" s="89" t="s">
        <v>146</v>
      </c>
      <c r="B1216" s="79">
        <v>78</v>
      </c>
      <c r="C1216" s="79" t="s">
        <v>159</v>
      </c>
      <c r="D1216" s="79">
        <v>1.0067612100000001</v>
      </c>
      <c r="E1216" s="79">
        <v>3.9732730000000001E-2</v>
      </c>
    </row>
    <row r="1217" spans="1:5" x14ac:dyDescent="0.25">
      <c r="A1217" s="89" t="s">
        <v>146</v>
      </c>
      <c r="B1217" s="79">
        <v>78</v>
      </c>
      <c r="C1217" s="79" t="s">
        <v>9</v>
      </c>
      <c r="D1217" s="79">
        <v>1.06100335</v>
      </c>
      <c r="E1217" s="79">
        <v>6.9458199999999998E-2</v>
      </c>
    </row>
    <row r="1218" spans="1:5" x14ac:dyDescent="0.25">
      <c r="A1218" s="89" t="s">
        <v>146</v>
      </c>
      <c r="B1218" s="79">
        <v>78</v>
      </c>
      <c r="C1218" s="79" t="s">
        <v>153</v>
      </c>
      <c r="D1218" s="79">
        <v>1.0865875599999999</v>
      </c>
      <c r="E1218" s="79">
        <v>6.5123399999999998E-2</v>
      </c>
    </row>
    <row r="1219" spans="1:5" x14ac:dyDescent="0.25">
      <c r="A1219" s="89" t="s">
        <v>146</v>
      </c>
      <c r="B1219" s="79">
        <v>78</v>
      </c>
      <c r="C1219" s="79" t="s">
        <v>154</v>
      </c>
      <c r="D1219" s="79">
        <v>1.1035447300000001</v>
      </c>
      <c r="E1219" s="79">
        <v>4.9657369999999999E-2</v>
      </c>
    </row>
    <row r="1220" spans="1:5" x14ac:dyDescent="0.25">
      <c r="A1220" s="89" t="s">
        <v>149</v>
      </c>
      <c r="B1220" s="79">
        <v>79</v>
      </c>
      <c r="C1220" s="79" t="s">
        <v>146</v>
      </c>
      <c r="D1220" s="79">
        <v>0.11120125</v>
      </c>
      <c r="E1220" s="79">
        <v>3.502508E-2</v>
      </c>
    </row>
    <row r="1221" spans="1:5" x14ac:dyDescent="0.25">
      <c r="A1221" s="89" t="s">
        <v>149</v>
      </c>
      <c r="B1221" s="79">
        <v>79</v>
      </c>
      <c r="C1221" s="79" t="s">
        <v>156</v>
      </c>
      <c r="D1221" s="79">
        <v>0.11535977</v>
      </c>
      <c r="E1221" s="79">
        <v>4.9670529999999997E-2</v>
      </c>
    </row>
    <row r="1222" spans="1:5" x14ac:dyDescent="0.25">
      <c r="A1222" s="89" t="s">
        <v>149</v>
      </c>
      <c r="B1222" s="79">
        <v>79</v>
      </c>
      <c r="C1222" s="79" t="s">
        <v>9</v>
      </c>
      <c r="D1222" s="79">
        <v>0.12839139999999999</v>
      </c>
      <c r="E1222" s="79">
        <v>5.0609130000000002E-2</v>
      </c>
    </row>
    <row r="1223" spans="1:5" x14ac:dyDescent="0.25">
      <c r="A1223" s="89" t="s">
        <v>149</v>
      </c>
      <c r="B1223" s="79">
        <v>79</v>
      </c>
      <c r="C1223" s="79" t="s">
        <v>158</v>
      </c>
      <c r="D1223" s="79">
        <v>0.13745416999999999</v>
      </c>
      <c r="E1223" s="79">
        <v>5.3470810000000001E-2</v>
      </c>
    </row>
    <row r="1224" spans="1:5" x14ac:dyDescent="0.25">
      <c r="A1224" s="89" t="s">
        <v>149</v>
      </c>
      <c r="B1224" s="79">
        <v>79</v>
      </c>
      <c r="C1224" s="79" t="s">
        <v>145</v>
      </c>
      <c r="D1224" s="79">
        <v>0.13968153999999999</v>
      </c>
      <c r="E1224" s="79">
        <v>5.9797839999999998E-2</v>
      </c>
    </row>
    <row r="1225" spans="1:5" x14ac:dyDescent="0.25">
      <c r="A1225" s="89" t="s">
        <v>149</v>
      </c>
      <c r="B1225" s="79">
        <v>79</v>
      </c>
      <c r="C1225" s="79" t="s">
        <v>155</v>
      </c>
      <c r="D1225" s="79">
        <v>0.16992500999999999</v>
      </c>
      <c r="E1225" s="79">
        <v>5.6101640000000001E-2</v>
      </c>
    </row>
    <row r="1226" spans="1:5" x14ac:dyDescent="0.25">
      <c r="A1226" s="89" t="s">
        <v>149</v>
      </c>
      <c r="B1226" s="79">
        <v>79</v>
      </c>
      <c r="C1226" s="79" t="s">
        <v>153</v>
      </c>
      <c r="D1226" s="79">
        <v>0.17592616</v>
      </c>
      <c r="E1226" s="79">
        <v>4.6432580000000001E-2</v>
      </c>
    </row>
    <row r="1227" spans="1:5" x14ac:dyDescent="0.25">
      <c r="A1227" s="89" t="s">
        <v>149</v>
      </c>
      <c r="B1227" s="79">
        <v>79</v>
      </c>
      <c r="C1227" s="79" t="s">
        <v>157</v>
      </c>
      <c r="D1227" s="79">
        <v>0.17683774999999999</v>
      </c>
      <c r="E1227" s="79">
        <v>6.9208919999999993E-2</v>
      </c>
    </row>
    <row r="1228" spans="1:5" x14ac:dyDescent="0.25">
      <c r="A1228" s="89" t="s">
        <v>149</v>
      </c>
      <c r="B1228" s="79">
        <v>79</v>
      </c>
      <c r="C1228" s="79" t="s">
        <v>152</v>
      </c>
      <c r="D1228" s="79">
        <v>0.17760922000000001</v>
      </c>
      <c r="E1228" s="79">
        <v>3.2230719999999997E-2</v>
      </c>
    </row>
    <row r="1229" spans="1:5" x14ac:dyDescent="0.25">
      <c r="A1229" s="89" t="s">
        <v>149</v>
      </c>
      <c r="B1229" s="79">
        <v>79</v>
      </c>
      <c r="C1229" s="79" t="s">
        <v>148</v>
      </c>
      <c r="D1229" s="79">
        <v>0.18639923999999999</v>
      </c>
      <c r="E1229" s="79">
        <v>4.39154E-2</v>
      </c>
    </row>
    <row r="1230" spans="1:5" x14ac:dyDescent="0.25">
      <c r="A1230" s="89" t="s">
        <v>149</v>
      </c>
      <c r="B1230" s="79">
        <v>79</v>
      </c>
      <c r="C1230" s="79" t="s">
        <v>147</v>
      </c>
      <c r="D1230" s="79">
        <v>0.18658182000000001</v>
      </c>
      <c r="E1230" s="79">
        <v>8.2230129999999999E-2</v>
      </c>
    </row>
    <row r="1231" spans="1:5" x14ac:dyDescent="0.25">
      <c r="A1231" s="89" t="s">
        <v>149</v>
      </c>
      <c r="B1231" s="79">
        <v>79</v>
      </c>
      <c r="C1231" s="79" t="s">
        <v>154</v>
      </c>
      <c r="D1231" s="79">
        <v>0.18888321</v>
      </c>
      <c r="E1231" s="79">
        <v>5.0429090000000003E-2</v>
      </c>
    </row>
    <row r="1232" spans="1:5" x14ac:dyDescent="0.25">
      <c r="A1232" s="89" t="s">
        <v>149</v>
      </c>
      <c r="B1232" s="79">
        <v>79</v>
      </c>
      <c r="C1232" s="79" t="s">
        <v>144</v>
      </c>
      <c r="D1232" s="79">
        <v>0.19382935000000001</v>
      </c>
      <c r="E1232" s="79">
        <v>6.4557229999999993E-2</v>
      </c>
    </row>
    <row r="1233" spans="1:5" x14ac:dyDescent="0.25">
      <c r="A1233" s="89" t="s">
        <v>149</v>
      </c>
      <c r="B1233" s="79">
        <v>79</v>
      </c>
      <c r="C1233" s="79" t="s">
        <v>150</v>
      </c>
      <c r="D1233" s="79">
        <v>0.19645193</v>
      </c>
      <c r="E1233" s="79">
        <v>5.7749200000000001E-2</v>
      </c>
    </row>
    <row r="1234" spans="1:5" x14ac:dyDescent="0.25">
      <c r="A1234" s="89" t="s">
        <v>149</v>
      </c>
      <c r="B1234" s="79">
        <v>79</v>
      </c>
      <c r="C1234" s="79" t="s">
        <v>160</v>
      </c>
      <c r="D1234" s="79">
        <v>0.20122979999999999</v>
      </c>
      <c r="E1234" s="79">
        <v>5.9566750000000002E-2</v>
      </c>
    </row>
    <row r="1235" spans="1:5" x14ac:dyDescent="0.25">
      <c r="A1235" s="89" t="s">
        <v>149</v>
      </c>
      <c r="B1235" s="79">
        <v>79</v>
      </c>
      <c r="C1235" s="79" t="s">
        <v>143</v>
      </c>
      <c r="D1235" s="79">
        <v>0.20718141000000001</v>
      </c>
      <c r="E1235" s="79">
        <v>8.5530129999999996E-2</v>
      </c>
    </row>
    <row r="1236" spans="1:5" x14ac:dyDescent="0.25">
      <c r="A1236" s="89" t="s">
        <v>149</v>
      </c>
      <c r="B1236" s="79">
        <v>79</v>
      </c>
      <c r="C1236" s="79" t="s">
        <v>159</v>
      </c>
      <c r="D1236" s="79">
        <v>0.20814711999999999</v>
      </c>
      <c r="E1236" s="79">
        <v>3.6140360000000003E-2</v>
      </c>
    </row>
    <row r="1237" spans="1:5" x14ac:dyDescent="0.25">
      <c r="A1237" s="89" t="s">
        <v>149</v>
      </c>
      <c r="B1237" s="79">
        <v>79</v>
      </c>
      <c r="C1237" s="79" t="s">
        <v>142</v>
      </c>
      <c r="D1237" s="79">
        <v>0.21115001</v>
      </c>
      <c r="E1237" s="79">
        <v>7.8145270000000003E-2</v>
      </c>
    </row>
    <row r="1238" spans="1:5" x14ac:dyDescent="0.25">
      <c r="A1238" s="89" t="s">
        <v>149</v>
      </c>
      <c r="B1238" s="79">
        <v>79</v>
      </c>
      <c r="C1238" s="79" t="s">
        <v>151</v>
      </c>
      <c r="D1238" s="79">
        <v>0.34713699999999997</v>
      </c>
      <c r="E1238" s="79">
        <v>4.0306990000000001E-2</v>
      </c>
    </row>
    <row r="1239" spans="1:5" x14ac:dyDescent="0.25">
      <c r="A1239" s="89" t="s">
        <v>151</v>
      </c>
      <c r="B1239" s="79">
        <v>80</v>
      </c>
      <c r="C1239" s="79" t="s">
        <v>146</v>
      </c>
      <c r="D1239" s="79">
        <v>0.23026788000000001</v>
      </c>
      <c r="E1239" s="79">
        <v>6.3389089999999995E-2</v>
      </c>
    </row>
    <row r="1240" spans="1:5" x14ac:dyDescent="0.25">
      <c r="A1240" s="89" t="s">
        <v>151</v>
      </c>
      <c r="B1240" s="79">
        <v>80</v>
      </c>
      <c r="C1240" s="79" t="s">
        <v>152</v>
      </c>
      <c r="D1240" s="79">
        <v>0.26027226999999997</v>
      </c>
      <c r="E1240" s="79">
        <v>5.6031699999999997E-2</v>
      </c>
    </row>
    <row r="1241" spans="1:5" x14ac:dyDescent="0.25">
      <c r="A1241" s="89" t="s">
        <v>151</v>
      </c>
      <c r="B1241" s="79">
        <v>80</v>
      </c>
      <c r="C1241" s="79" t="s">
        <v>158</v>
      </c>
      <c r="D1241" s="79">
        <v>0.27379305999999998</v>
      </c>
      <c r="E1241" s="79">
        <v>6.8166069999999995E-2</v>
      </c>
    </row>
    <row r="1242" spans="1:5" x14ac:dyDescent="0.25">
      <c r="A1242" s="89" t="s">
        <v>151</v>
      </c>
      <c r="B1242" s="79">
        <v>80</v>
      </c>
      <c r="C1242" s="79" t="s">
        <v>155</v>
      </c>
      <c r="D1242" s="79">
        <v>0.2842848</v>
      </c>
      <c r="E1242" s="79">
        <v>0.10153624</v>
      </c>
    </row>
    <row r="1243" spans="1:5" x14ac:dyDescent="0.25">
      <c r="A1243" s="89" t="s">
        <v>151</v>
      </c>
      <c r="B1243" s="79">
        <v>80</v>
      </c>
      <c r="C1243" s="79" t="s">
        <v>9</v>
      </c>
      <c r="D1243" s="79">
        <v>0.29780669999999998</v>
      </c>
      <c r="E1243" s="79">
        <v>6.7636130000000003E-2</v>
      </c>
    </row>
    <row r="1244" spans="1:5" x14ac:dyDescent="0.25">
      <c r="A1244" s="89" t="s">
        <v>151</v>
      </c>
      <c r="B1244" s="79">
        <v>80</v>
      </c>
      <c r="C1244" s="79" t="s">
        <v>159</v>
      </c>
      <c r="D1244" s="79">
        <v>0.42801518</v>
      </c>
      <c r="E1244" s="79">
        <v>5.1607989999999999E-2</v>
      </c>
    </row>
    <row r="1245" spans="1:5" x14ac:dyDescent="0.25">
      <c r="A1245" s="89" t="s">
        <v>151</v>
      </c>
      <c r="B1245" s="79">
        <v>80</v>
      </c>
      <c r="C1245" s="79" t="s">
        <v>142</v>
      </c>
      <c r="D1245" s="79">
        <v>0.46033362</v>
      </c>
      <c r="E1245" s="79">
        <v>5.9366019999999999E-2</v>
      </c>
    </row>
    <row r="1246" spans="1:5" x14ac:dyDescent="0.25">
      <c r="A1246" s="89" t="s">
        <v>151</v>
      </c>
      <c r="B1246" s="79">
        <v>80</v>
      </c>
      <c r="C1246" s="79" t="s">
        <v>150</v>
      </c>
      <c r="D1246" s="79">
        <v>0.47028677000000002</v>
      </c>
      <c r="E1246" s="79">
        <v>6.0186480000000001E-2</v>
      </c>
    </row>
    <row r="1247" spans="1:5" x14ac:dyDescent="0.25">
      <c r="A1247" s="89" t="s">
        <v>151</v>
      </c>
      <c r="B1247" s="79">
        <v>80</v>
      </c>
      <c r="C1247" s="79" t="s">
        <v>156</v>
      </c>
      <c r="D1247" s="79">
        <v>0.62511532000000003</v>
      </c>
      <c r="E1247" s="79">
        <v>5.8871960000000001E-2</v>
      </c>
    </row>
    <row r="1248" spans="1:5" x14ac:dyDescent="0.25">
      <c r="A1248" s="89" t="s">
        <v>151</v>
      </c>
      <c r="B1248" s="79">
        <v>80</v>
      </c>
      <c r="C1248" s="79" t="s">
        <v>144</v>
      </c>
      <c r="D1248" s="79">
        <v>0.62771390000000005</v>
      </c>
      <c r="E1248" s="79">
        <v>9.7091010000000005E-2</v>
      </c>
    </row>
    <row r="1249" spans="1:5" x14ac:dyDescent="0.25">
      <c r="A1249" s="89" t="s">
        <v>151</v>
      </c>
      <c r="B1249" s="79">
        <v>80</v>
      </c>
      <c r="C1249" s="79" t="s">
        <v>154</v>
      </c>
      <c r="D1249" s="79">
        <v>0.63875316000000004</v>
      </c>
      <c r="E1249" s="79">
        <v>6.0590989999999997E-2</v>
      </c>
    </row>
    <row r="1250" spans="1:5" x14ac:dyDescent="0.25">
      <c r="A1250" s="89" t="s">
        <v>151</v>
      </c>
      <c r="B1250" s="79">
        <v>80</v>
      </c>
      <c r="C1250" s="79" t="s">
        <v>145</v>
      </c>
      <c r="D1250" s="79">
        <v>0.67223657000000003</v>
      </c>
      <c r="E1250" s="79">
        <v>7.5034840000000005E-2</v>
      </c>
    </row>
    <row r="1251" spans="1:5" x14ac:dyDescent="0.25">
      <c r="A1251" s="89" t="s">
        <v>151</v>
      </c>
      <c r="B1251" s="79">
        <v>80</v>
      </c>
      <c r="C1251" s="79" t="s">
        <v>160</v>
      </c>
      <c r="D1251" s="79">
        <v>0.74823035000000004</v>
      </c>
      <c r="E1251" s="79">
        <v>5.3838530000000002E-2</v>
      </c>
    </row>
    <row r="1252" spans="1:5" x14ac:dyDescent="0.25">
      <c r="A1252" s="89" t="s">
        <v>151</v>
      </c>
      <c r="B1252" s="79">
        <v>80</v>
      </c>
      <c r="C1252" s="79" t="s">
        <v>153</v>
      </c>
      <c r="D1252" s="79">
        <v>0.87156286000000005</v>
      </c>
      <c r="E1252" s="79">
        <v>4.4939840000000002E-2</v>
      </c>
    </row>
    <row r="1253" spans="1:5" x14ac:dyDescent="0.25">
      <c r="A1253" s="89" t="s">
        <v>151</v>
      </c>
      <c r="B1253" s="79">
        <v>80</v>
      </c>
      <c r="C1253" s="79" t="s">
        <v>147</v>
      </c>
      <c r="D1253" s="79">
        <v>1.0224930000000001</v>
      </c>
      <c r="E1253" s="79">
        <v>9.1464299999999998E-2</v>
      </c>
    </row>
    <row r="1254" spans="1:5" x14ac:dyDescent="0.25">
      <c r="A1254" s="89" t="s">
        <v>151</v>
      </c>
      <c r="B1254" s="79">
        <v>80</v>
      </c>
      <c r="C1254" s="79" t="s">
        <v>148</v>
      </c>
      <c r="D1254" s="79">
        <v>1.0268945</v>
      </c>
      <c r="E1254" s="79">
        <v>4.9038520000000002E-2</v>
      </c>
    </row>
    <row r="1255" spans="1:5" x14ac:dyDescent="0.25">
      <c r="A1255" s="89" t="s">
        <v>151</v>
      </c>
      <c r="B1255" s="79">
        <v>80</v>
      </c>
      <c r="C1255" s="79" t="s">
        <v>149</v>
      </c>
      <c r="D1255" s="79">
        <v>1.0855331399999999</v>
      </c>
      <c r="E1255" s="79">
        <v>5.5069989999999999E-2</v>
      </c>
    </row>
    <row r="1256" spans="1:5" x14ac:dyDescent="0.25">
      <c r="A1256" s="89" t="s">
        <v>159</v>
      </c>
      <c r="B1256" s="79">
        <v>81</v>
      </c>
      <c r="C1256" s="79" t="s">
        <v>144</v>
      </c>
      <c r="D1256" s="79">
        <v>0.58662965</v>
      </c>
      <c r="E1256" s="79">
        <v>6.0643919999999997E-2</v>
      </c>
    </row>
    <row r="1257" spans="1:5" x14ac:dyDescent="0.25">
      <c r="A1257" s="89" t="s">
        <v>159</v>
      </c>
      <c r="B1257" s="79">
        <v>81</v>
      </c>
      <c r="C1257" s="79" t="s">
        <v>157</v>
      </c>
      <c r="D1257" s="79">
        <v>0.81936807</v>
      </c>
      <c r="E1257" s="79">
        <v>6.716714E-2</v>
      </c>
    </row>
    <row r="1258" spans="1:5" x14ac:dyDescent="0.25">
      <c r="A1258" s="89" t="s">
        <v>159</v>
      </c>
      <c r="B1258" s="79">
        <v>81</v>
      </c>
      <c r="C1258" s="79" t="s">
        <v>143</v>
      </c>
      <c r="D1258" s="79">
        <v>0.96365332999999997</v>
      </c>
      <c r="E1258" s="79">
        <v>6.0796070000000001E-2</v>
      </c>
    </row>
    <row r="1259" spans="1:5" x14ac:dyDescent="0.25">
      <c r="A1259" s="89" t="s">
        <v>159</v>
      </c>
      <c r="B1259" s="79">
        <v>81</v>
      </c>
      <c r="C1259" s="79" t="s">
        <v>147</v>
      </c>
      <c r="D1259" s="79">
        <v>0.96972132</v>
      </c>
      <c r="E1259" s="79">
        <v>6.2665869999999999E-2</v>
      </c>
    </row>
    <row r="1260" spans="1:5" x14ac:dyDescent="0.25">
      <c r="A1260" s="89" t="s">
        <v>159</v>
      </c>
      <c r="B1260" s="79">
        <v>81</v>
      </c>
      <c r="C1260" s="79" t="s">
        <v>152</v>
      </c>
      <c r="D1260" s="79">
        <v>0.97553696999999995</v>
      </c>
      <c r="E1260" s="79">
        <v>5.5623329999999999E-2</v>
      </c>
    </row>
    <row r="1261" spans="1:5" x14ac:dyDescent="0.25">
      <c r="A1261" s="89" t="s">
        <v>159</v>
      </c>
      <c r="B1261" s="79">
        <v>81</v>
      </c>
      <c r="C1261" s="79" t="s">
        <v>149</v>
      </c>
      <c r="D1261" s="79">
        <v>0.97919778999999996</v>
      </c>
      <c r="E1261" s="79">
        <v>6.7354460000000005E-2</v>
      </c>
    </row>
    <row r="1262" spans="1:5" x14ac:dyDescent="0.25">
      <c r="A1262" s="89" t="s">
        <v>159</v>
      </c>
      <c r="B1262" s="79">
        <v>81</v>
      </c>
      <c r="C1262" s="79" t="s">
        <v>154</v>
      </c>
      <c r="D1262" s="79">
        <v>1.00275877</v>
      </c>
      <c r="E1262" s="79">
        <v>3.9330950000000003E-2</v>
      </c>
    </row>
    <row r="1263" spans="1:5" x14ac:dyDescent="0.25">
      <c r="A1263" s="89" t="s">
        <v>159</v>
      </c>
      <c r="B1263" s="79">
        <v>81</v>
      </c>
      <c r="C1263" s="79" t="s">
        <v>160</v>
      </c>
      <c r="D1263" s="79">
        <v>1.0655472699999999</v>
      </c>
      <c r="E1263" s="79">
        <v>5.1808559999999997E-2</v>
      </c>
    </row>
    <row r="1264" spans="1:5" x14ac:dyDescent="0.25">
      <c r="A1264" s="89" t="s">
        <v>159</v>
      </c>
      <c r="B1264" s="79">
        <v>81</v>
      </c>
      <c r="C1264" s="79" t="s">
        <v>151</v>
      </c>
      <c r="D1264" s="79">
        <v>1.07203823</v>
      </c>
      <c r="E1264" s="79">
        <v>3.8964159999999998E-2</v>
      </c>
    </row>
    <row r="1265" spans="1:5" x14ac:dyDescent="0.25">
      <c r="A1265" s="89" t="s">
        <v>159</v>
      </c>
      <c r="B1265" s="79">
        <v>81</v>
      </c>
      <c r="C1265" s="79" t="s">
        <v>156</v>
      </c>
      <c r="D1265" s="79">
        <v>1.07508607</v>
      </c>
      <c r="E1265" s="79">
        <v>5.0611570000000002E-2</v>
      </c>
    </row>
    <row r="1266" spans="1:5" x14ac:dyDescent="0.25">
      <c r="A1266" s="89" t="s">
        <v>159</v>
      </c>
      <c r="B1266" s="79">
        <v>81</v>
      </c>
      <c r="C1266" s="79" t="s">
        <v>148</v>
      </c>
      <c r="D1266" s="79">
        <v>1.0859446100000001</v>
      </c>
      <c r="E1266" s="79">
        <v>4.3183689999999997E-2</v>
      </c>
    </row>
    <row r="1267" spans="1:5" x14ac:dyDescent="0.25">
      <c r="A1267" s="89" t="s">
        <v>159</v>
      </c>
      <c r="B1267" s="79">
        <v>81</v>
      </c>
      <c r="C1267" s="79" t="s">
        <v>146</v>
      </c>
      <c r="D1267" s="79">
        <v>1.0913520000000001</v>
      </c>
      <c r="E1267" s="79">
        <v>3.1712450000000003E-2</v>
      </c>
    </row>
    <row r="1268" spans="1:5" x14ac:dyDescent="0.25">
      <c r="A1268" s="89" t="s">
        <v>159</v>
      </c>
      <c r="B1268" s="79">
        <v>81</v>
      </c>
      <c r="C1268" s="79" t="s">
        <v>158</v>
      </c>
      <c r="D1268" s="79">
        <v>1.1535062300000001</v>
      </c>
      <c r="E1268" s="79">
        <v>8.5621080000000002E-2</v>
      </c>
    </row>
    <row r="1269" spans="1:5" x14ac:dyDescent="0.25">
      <c r="A1269" s="89" t="s">
        <v>159</v>
      </c>
      <c r="B1269" s="79">
        <v>81</v>
      </c>
      <c r="C1269" s="79" t="s">
        <v>145</v>
      </c>
      <c r="D1269" s="79">
        <v>1.35623501</v>
      </c>
      <c r="E1269" s="79">
        <v>8.6373829999999999E-2</v>
      </c>
    </row>
    <row r="1270" spans="1:5" x14ac:dyDescent="0.25">
      <c r="A1270" s="89" t="s">
        <v>152</v>
      </c>
      <c r="B1270" s="79">
        <v>82</v>
      </c>
      <c r="C1270" s="79" t="s">
        <v>143</v>
      </c>
      <c r="D1270" s="79">
        <v>0.13177839</v>
      </c>
      <c r="E1270" s="79">
        <v>0.10114132000000001</v>
      </c>
    </row>
    <row r="1271" spans="1:5" x14ac:dyDescent="0.25">
      <c r="A1271" s="89" t="s">
        <v>152</v>
      </c>
      <c r="B1271" s="79">
        <v>82</v>
      </c>
      <c r="C1271" s="79" t="s">
        <v>142</v>
      </c>
      <c r="D1271" s="79">
        <v>0.15806439</v>
      </c>
      <c r="E1271" s="79">
        <v>5.494483E-2</v>
      </c>
    </row>
    <row r="1272" spans="1:5" x14ac:dyDescent="0.25">
      <c r="A1272" s="89" t="s">
        <v>152</v>
      </c>
      <c r="B1272" s="79">
        <v>82</v>
      </c>
      <c r="C1272" s="79" t="s">
        <v>156</v>
      </c>
      <c r="D1272" s="79">
        <v>0.17391479000000001</v>
      </c>
      <c r="E1272" s="79">
        <v>4.351613E-2</v>
      </c>
    </row>
    <row r="1273" spans="1:5" x14ac:dyDescent="0.25">
      <c r="A1273" s="89" t="s">
        <v>152</v>
      </c>
      <c r="B1273" s="79">
        <v>82</v>
      </c>
      <c r="C1273" s="79" t="s">
        <v>158</v>
      </c>
      <c r="D1273" s="79">
        <v>0.21996250000000001</v>
      </c>
      <c r="E1273" s="79">
        <v>5.3867779999999997E-2</v>
      </c>
    </row>
    <row r="1274" spans="1:5" x14ac:dyDescent="0.25">
      <c r="A1274" s="89" t="s">
        <v>152</v>
      </c>
      <c r="B1274" s="79">
        <v>82</v>
      </c>
      <c r="C1274" s="79" t="s">
        <v>148</v>
      </c>
      <c r="D1274" s="79">
        <v>0.23621075</v>
      </c>
      <c r="E1274" s="79">
        <v>3.7085930000000003E-2</v>
      </c>
    </row>
    <row r="1275" spans="1:5" x14ac:dyDescent="0.25">
      <c r="A1275" s="89" t="s">
        <v>152</v>
      </c>
      <c r="B1275" s="79">
        <v>82</v>
      </c>
      <c r="C1275" s="79" t="s">
        <v>149</v>
      </c>
      <c r="D1275" s="79">
        <v>0.27395425000000001</v>
      </c>
      <c r="E1275" s="79">
        <v>4.8095930000000002E-2</v>
      </c>
    </row>
    <row r="1276" spans="1:5" x14ac:dyDescent="0.25">
      <c r="A1276" s="89" t="s">
        <v>152</v>
      </c>
      <c r="B1276" s="79">
        <v>82</v>
      </c>
      <c r="C1276" s="79" t="s">
        <v>159</v>
      </c>
      <c r="D1276" s="79">
        <v>0.28700161000000002</v>
      </c>
      <c r="E1276" s="79">
        <v>4.55121E-2</v>
      </c>
    </row>
    <row r="1277" spans="1:5" x14ac:dyDescent="0.25">
      <c r="A1277" s="89" t="s">
        <v>152</v>
      </c>
      <c r="B1277" s="79">
        <v>82</v>
      </c>
      <c r="C1277" s="79" t="s">
        <v>144</v>
      </c>
      <c r="D1277" s="79">
        <v>0.29802641000000002</v>
      </c>
      <c r="E1277" s="79">
        <v>6.2181189999999997E-2</v>
      </c>
    </row>
    <row r="1278" spans="1:5" x14ac:dyDescent="0.25">
      <c r="A1278" s="89" t="s">
        <v>152</v>
      </c>
      <c r="B1278" s="79">
        <v>82</v>
      </c>
      <c r="C1278" s="79" t="s">
        <v>154</v>
      </c>
      <c r="D1278" s="79">
        <v>0.35510377999999998</v>
      </c>
      <c r="E1278" s="79">
        <v>4.0038999999999998E-2</v>
      </c>
    </row>
    <row r="1279" spans="1:5" x14ac:dyDescent="0.25">
      <c r="A1279" s="89" t="s">
        <v>152</v>
      </c>
      <c r="B1279" s="79">
        <v>82</v>
      </c>
      <c r="C1279" s="79" t="s">
        <v>145</v>
      </c>
      <c r="D1279" s="79">
        <v>0.52405634999999995</v>
      </c>
      <c r="E1279" s="79">
        <v>5.1486190000000001E-2</v>
      </c>
    </row>
    <row r="1280" spans="1:5" x14ac:dyDescent="0.25">
      <c r="A1280" s="89" t="s">
        <v>152</v>
      </c>
      <c r="B1280" s="79">
        <v>82</v>
      </c>
      <c r="C1280" s="79" t="s">
        <v>160</v>
      </c>
      <c r="D1280" s="79">
        <v>0.56020797</v>
      </c>
      <c r="E1280" s="79">
        <v>4.2175879999999999E-2</v>
      </c>
    </row>
    <row r="1281" spans="1:5" x14ac:dyDescent="0.25">
      <c r="A1281" s="89" t="s">
        <v>152</v>
      </c>
      <c r="B1281" s="79">
        <v>82</v>
      </c>
      <c r="C1281" s="79" t="s">
        <v>146</v>
      </c>
      <c r="D1281" s="79">
        <v>0.57101203</v>
      </c>
      <c r="E1281" s="79">
        <v>2.948535E-2</v>
      </c>
    </row>
    <row r="1282" spans="1:5" x14ac:dyDescent="0.25">
      <c r="A1282" s="89" t="s">
        <v>152</v>
      </c>
      <c r="B1282" s="79">
        <v>82</v>
      </c>
      <c r="C1282" s="79" t="s">
        <v>150</v>
      </c>
      <c r="D1282" s="79">
        <v>0.61791987000000004</v>
      </c>
      <c r="E1282" s="79">
        <v>7.2096250000000001E-2</v>
      </c>
    </row>
    <row r="1283" spans="1:5" x14ac:dyDescent="0.25">
      <c r="A1283" s="89" t="s">
        <v>152</v>
      </c>
      <c r="B1283" s="79">
        <v>82</v>
      </c>
      <c r="C1283" s="79" t="s">
        <v>153</v>
      </c>
      <c r="D1283" s="79">
        <v>0.63670967999999994</v>
      </c>
      <c r="E1283" s="79">
        <v>5.0436729999999999E-2</v>
      </c>
    </row>
    <row r="1284" spans="1:5" x14ac:dyDescent="0.25">
      <c r="A1284" s="89" t="s">
        <v>152</v>
      </c>
      <c r="B1284" s="79">
        <v>82</v>
      </c>
      <c r="C1284" s="79" t="s">
        <v>9</v>
      </c>
      <c r="D1284" s="79">
        <v>0.74407477</v>
      </c>
      <c r="E1284" s="79">
        <v>3.5849840000000001E-2</v>
      </c>
    </row>
    <row r="1285" spans="1:5" x14ac:dyDescent="0.25">
      <c r="A1285" s="89" t="s">
        <v>152</v>
      </c>
      <c r="B1285" s="79">
        <v>82</v>
      </c>
      <c r="C1285" s="79" t="s">
        <v>157</v>
      </c>
      <c r="D1285" s="79">
        <v>0.78043607000000004</v>
      </c>
      <c r="E1285" s="79">
        <v>6.2378429999999999E-2</v>
      </c>
    </row>
    <row r="1286" spans="1:5" x14ac:dyDescent="0.25">
      <c r="A1286" s="89" t="s">
        <v>152</v>
      </c>
      <c r="B1286" s="79">
        <v>82</v>
      </c>
      <c r="C1286" s="79" t="s">
        <v>151</v>
      </c>
      <c r="D1286" s="79">
        <v>0.81594100999999997</v>
      </c>
      <c r="E1286" s="79">
        <v>3.2265439999999999E-2</v>
      </c>
    </row>
    <row r="1287" spans="1:5" x14ac:dyDescent="0.25">
      <c r="A1287" s="89" t="s">
        <v>152</v>
      </c>
      <c r="B1287" s="79">
        <v>82</v>
      </c>
      <c r="C1287" s="79" t="s">
        <v>155</v>
      </c>
      <c r="D1287" s="79">
        <v>0.98563484999999995</v>
      </c>
      <c r="E1287" s="79">
        <v>6.261593E-2</v>
      </c>
    </row>
    <row r="1288" spans="1:5" x14ac:dyDescent="0.25">
      <c r="A1288" s="89" t="s">
        <v>144</v>
      </c>
      <c r="B1288" s="79">
        <v>83</v>
      </c>
      <c r="C1288" s="79" t="s">
        <v>150</v>
      </c>
      <c r="D1288" s="79">
        <v>1.840955E-2</v>
      </c>
      <c r="E1288" s="79">
        <v>9.8524500000000001E-2</v>
      </c>
    </row>
    <row r="1289" spans="1:5" x14ac:dyDescent="0.25">
      <c r="A1289" s="89" t="s">
        <v>144</v>
      </c>
      <c r="B1289" s="79">
        <v>83</v>
      </c>
      <c r="C1289" s="79" t="s">
        <v>156</v>
      </c>
      <c r="D1289" s="79">
        <v>4.7691259999999999E-2</v>
      </c>
      <c r="E1289" s="79">
        <v>5.9337279999999999E-2</v>
      </c>
    </row>
    <row r="1290" spans="1:5" x14ac:dyDescent="0.25">
      <c r="A1290" s="89" t="s">
        <v>144</v>
      </c>
      <c r="B1290" s="79">
        <v>83</v>
      </c>
      <c r="C1290" s="79" t="s">
        <v>9</v>
      </c>
      <c r="D1290" s="79">
        <v>0.13753614</v>
      </c>
      <c r="E1290" s="79">
        <v>9.5131140000000003E-2</v>
      </c>
    </row>
    <row r="1291" spans="1:5" x14ac:dyDescent="0.25">
      <c r="A1291" s="89" t="s">
        <v>144</v>
      </c>
      <c r="B1291" s="79">
        <v>83</v>
      </c>
      <c r="C1291" s="79" t="s">
        <v>146</v>
      </c>
      <c r="D1291" s="79">
        <v>0.14061418000000001</v>
      </c>
      <c r="E1291" s="79">
        <v>5.7255069999999998E-2</v>
      </c>
    </row>
    <row r="1292" spans="1:5" x14ac:dyDescent="0.25">
      <c r="A1292" s="89" t="s">
        <v>144</v>
      </c>
      <c r="B1292" s="79">
        <v>83</v>
      </c>
      <c r="C1292" s="79" t="s">
        <v>154</v>
      </c>
      <c r="D1292" s="79">
        <v>0.14168678000000001</v>
      </c>
      <c r="E1292" s="79">
        <v>7.4330110000000005E-2</v>
      </c>
    </row>
    <row r="1293" spans="1:5" x14ac:dyDescent="0.25">
      <c r="A1293" s="89" t="s">
        <v>144</v>
      </c>
      <c r="B1293" s="79">
        <v>83</v>
      </c>
      <c r="C1293" s="79" t="s">
        <v>159</v>
      </c>
      <c r="D1293" s="79">
        <v>0.14716911999999999</v>
      </c>
      <c r="E1293" s="79">
        <v>4.0383960000000003E-2</v>
      </c>
    </row>
    <row r="1294" spans="1:5" x14ac:dyDescent="0.25">
      <c r="A1294" s="89" t="s">
        <v>144</v>
      </c>
      <c r="B1294" s="79">
        <v>83</v>
      </c>
      <c r="C1294" s="79" t="s">
        <v>152</v>
      </c>
      <c r="D1294" s="79">
        <v>0.15627171000000001</v>
      </c>
      <c r="E1294" s="79">
        <v>6.654301E-2</v>
      </c>
    </row>
    <row r="1295" spans="1:5" x14ac:dyDescent="0.25">
      <c r="A1295" s="89" t="s">
        <v>144</v>
      </c>
      <c r="B1295" s="79">
        <v>83</v>
      </c>
      <c r="C1295" s="79" t="s">
        <v>143</v>
      </c>
      <c r="D1295" s="79">
        <v>0.15872976999999999</v>
      </c>
      <c r="E1295" s="79">
        <v>8.0138070000000006E-2</v>
      </c>
    </row>
    <row r="1296" spans="1:5" x14ac:dyDescent="0.25">
      <c r="A1296" s="89" t="s">
        <v>144</v>
      </c>
      <c r="B1296" s="79">
        <v>83</v>
      </c>
      <c r="C1296" s="79" t="s">
        <v>153</v>
      </c>
      <c r="D1296" s="79">
        <v>0.16742559000000001</v>
      </c>
      <c r="E1296" s="79">
        <v>5.7345380000000001E-2</v>
      </c>
    </row>
    <row r="1297" spans="1:5" x14ac:dyDescent="0.25">
      <c r="A1297" s="89" t="s">
        <v>144</v>
      </c>
      <c r="B1297" s="79">
        <v>83</v>
      </c>
      <c r="C1297" s="79" t="s">
        <v>158</v>
      </c>
      <c r="D1297" s="79">
        <v>0.19334788</v>
      </c>
      <c r="E1297" s="79">
        <v>6.0848100000000002E-2</v>
      </c>
    </row>
    <row r="1298" spans="1:5" x14ac:dyDescent="0.25">
      <c r="A1298" s="89" t="s">
        <v>144</v>
      </c>
      <c r="B1298" s="79">
        <v>83</v>
      </c>
      <c r="C1298" s="79" t="s">
        <v>155</v>
      </c>
      <c r="D1298" s="79">
        <v>0.20406663</v>
      </c>
      <c r="E1298" s="79">
        <v>0.11413980999999999</v>
      </c>
    </row>
    <row r="1299" spans="1:5" x14ac:dyDescent="0.25">
      <c r="A1299" s="89" t="s">
        <v>144</v>
      </c>
      <c r="B1299" s="79">
        <v>83</v>
      </c>
      <c r="C1299" s="79" t="s">
        <v>148</v>
      </c>
      <c r="D1299" s="79">
        <v>0.21135440999999999</v>
      </c>
      <c r="E1299" s="79">
        <v>6.0378979999999999E-2</v>
      </c>
    </row>
    <row r="1300" spans="1:5" x14ac:dyDescent="0.25">
      <c r="A1300" s="89" t="s">
        <v>144</v>
      </c>
      <c r="B1300" s="79">
        <v>83</v>
      </c>
      <c r="C1300" s="79" t="s">
        <v>157</v>
      </c>
      <c r="D1300" s="79">
        <v>0.24369526</v>
      </c>
      <c r="E1300" s="79">
        <v>9.1051350000000003E-2</v>
      </c>
    </row>
    <row r="1301" spans="1:5" x14ac:dyDescent="0.25">
      <c r="A1301" s="89" t="s">
        <v>144</v>
      </c>
      <c r="B1301" s="79">
        <v>83</v>
      </c>
      <c r="C1301" s="79" t="s">
        <v>147</v>
      </c>
      <c r="D1301" s="79">
        <v>0.29889830000000001</v>
      </c>
      <c r="E1301" s="79">
        <v>5.8294800000000001E-2</v>
      </c>
    </row>
    <row r="1302" spans="1:5" x14ac:dyDescent="0.25">
      <c r="A1302" s="89" t="s">
        <v>144</v>
      </c>
      <c r="B1302" s="79">
        <v>83</v>
      </c>
      <c r="C1302" s="79" t="s">
        <v>151</v>
      </c>
      <c r="D1302" s="79">
        <v>0.33516124000000003</v>
      </c>
      <c r="E1302" s="79">
        <v>5.1418190000000003E-2</v>
      </c>
    </row>
    <row r="1303" spans="1:5" x14ac:dyDescent="0.25">
      <c r="A1303" s="89" t="s">
        <v>153</v>
      </c>
      <c r="B1303" s="79">
        <v>84</v>
      </c>
      <c r="C1303" s="79" t="s">
        <v>146</v>
      </c>
      <c r="D1303" s="79">
        <v>0.16575212</v>
      </c>
      <c r="E1303" s="79">
        <v>8.5500419999999994E-2</v>
      </c>
    </row>
    <row r="1304" spans="1:5" x14ac:dyDescent="0.25">
      <c r="A1304" s="89" t="s">
        <v>153</v>
      </c>
      <c r="B1304" s="79">
        <v>84</v>
      </c>
      <c r="C1304" s="79" t="s">
        <v>159</v>
      </c>
      <c r="D1304" s="79">
        <v>0.25460513000000001</v>
      </c>
      <c r="E1304" s="79">
        <v>5.4979630000000002E-2</v>
      </c>
    </row>
    <row r="1305" spans="1:5" x14ac:dyDescent="0.25">
      <c r="A1305" s="89" t="s">
        <v>153</v>
      </c>
      <c r="B1305" s="79">
        <v>84</v>
      </c>
      <c r="C1305" s="79" t="s">
        <v>9</v>
      </c>
      <c r="D1305" s="79">
        <v>0.28534557999999999</v>
      </c>
      <c r="E1305" s="79">
        <v>6.421367E-2</v>
      </c>
    </row>
    <row r="1306" spans="1:5" x14ac:dyDescent="0.25">
      <c r="A1306" s="89" t="s">
        <v>153</v>
      </c>
      <c r="B1306" s="79">
        <v>84</v>
      </c>
      <c r="C1306" s="79" t="s">
        <v>154</v>
      </c>
      <c r="D1306" s="79">
        <v>0.29697751</v>
      </c>
      <c r="E1306" s="79">
        <v>7.1403880000000003E-2</v>
      </c>
    </row>
    <row r="1307" spans="1:5" x14ac:dyDescent="0.25">
      <c r="A1307" s="89" t="s">
        <v>153</v>
      </c>
      <c r="B1307" s="79">
        <v>84</v>
      </c>
      <c r="C1307" s="79" t="s">
        <v>152</v>
      </c>
      <c r="D1307" s="79">
        <v>0.42285600000000001</v>
      </c>
      <c r="E1307" s="79">
        <v>3.718138E-2</v>
      </c>
    </row>
    <row r="1308" spans="1:5" x14ac:dyDescent="0.25">
      <c r="A1308" s="89" t="s">
        <v>153</v>
      </c>
      <c r="B1308" s="79">
        <v>84</v>
      </c>
      <c r="C1308" s="79" t="s">
        <v>148</v>
      </c>
      <c r="D1308" s="79">
        <v>0.45198279000000002</v>
      </c>
      <c r="E1308" s="79">
        <v>8.1648769999999996E-2</v>
      </c>
    </row>
    <row r="1309" spans="1:5" x14ac:dyDescent="0.25">
      <c r="A1309" s="89" t="s">
        <v>153</v>
      </c>
      <c r="B1309" s="79">
        <v>84</v>
      </c>
      <c r="C1309" s="79" t="s">
        <v>160</v>
      </c>
      <c r="D1309" s="79">
        <v>0.50087227999999995</v>
      </c>
      <c r="E1309" s="79">
        <v>6.8573309999999998E-2</v>
      </c>
    </row>
    <row r="1310" spans="1:5" x14ac:dyDescent="0.25">
      <c r="A1310" s="89" t="s">
        <v>153</v>
      </c>
      <c r="B1310" s="79">
        <v>84</v>
      </c>
      <c r="C1310" s="79" t="s">
        <v>147</v>
      </c>
      <c r="D1310" s="79">
        <v>0.83712202999999996</v>
      </c>
      <c r="E1310" s="79">
        <v>6.7806649999999996E-2</v>
      </c>
    </row>
    <row r="1311" spans="1:5" x14ac:dyDescent="0.25">
      <c r="A1311" s="89" t="s">
        <v>153</v>
      </c>
      <c r="B1311" s="79">
        <v>84</v>
      </c>
      <c r="C1311" s="79" t="s">
        <v>143</v>
      </c>
      <c r="D1311" s="79">
        <v>0.84963637000000003</v>
      </c>
      <c r="E1311" s="79">
        <v>8.6550219999999997E-2</v>
      </c>
    </row>
    <row r="1312" spans="1:5" x14ac:dyDescent="0.25">
      <c r="A1312" s="89" t="s">
        <v>153</v>
      </c>
      <c r="B1312" s="79">
        <v>84</v>
      </c>
      <c r="C1312" s="79" t="s">
        <v>151</v>
      </c>
      <c r="D1312" s="79">
        <v>0.93441377999999997</v>
      </c>
      <c r="E1312" s="79">
        <v>4.978001E-2</v>
      </c>
    </row>
    <row r="1313" spans="1:5" x14ac:dyDescent="0.25">
      <c r="A1313" s="89" t="s">
        <v>146</v>
      </c>
      <c r="B1313" s="79">
        <v>85</v>
      </c>
      <c r="C1313" s="79" t="s">
        <v>156</v>
      </c>
      <c r="D1313" s="79">
        <v>0.22957493000000001</v>
      </c>
      <c r="E1313" s="79">
        <v>5.0347929999999999E-2</v>
      </c>
    </row>
    <row r="1314" spans="1:5" x14ac:dyDescent="0.25">
      <c r="A1314" s="89" t="s">
        <v>146</v>
      </c>
      <c r="B1314" s="79">
        <v>85</v>
      </c>
      <c r="C1314" s="79" t="s">
        <v>145</v>
      </c>
      <c r="D1314" s="79">
        <v>0.41771904999999998</v>
      </c>
      <c r="E1314" s="79">
        <v>5.7114419999999999E-2</v>
      </c>
    </row>
    <row r="1315" spans="1:5" x14ac:dyDescent="0.25">
      <c r="A1315" s="89" t="s">
        <v>146</v>
      </c>
      <c r="B1315" s="79">
        <v>85</v>
      </c>
      <c r="C1315" s="79" t="s">
        <v>149</v>
      </c>
      <c r="D1315" s="79">
        <v>0.50666034000000004</v>
      </c>
      <c r="E1315" s="79">
        <v>6.2201819999999998E-2</v>
      </c>
    </row>
    <row r="1316" spans="1:5" x14ac:dyDescent="0.25">
      <c r="A1316" s="89" t="s">
        <v>146</v>
      </c>
      <c r="B1316" s="79">
        <v>85</v>
      </c>
      <c r="C1316" s="79" t="s">
        <v>144</v>
      </c>
      <c r="D1316" s="79">
        <v>0.63515779999999999</v>
      </c>
      <c r="E1316" s="79">
        <v>4.7830600000000001E-2</v>
      </c>
    </row>
    <row r="1317" spans="1:5" x14ac:dyDescent="0.25">
      <c r="A1317" s="89" t="s">
        <v>146</v>
      </c>
      <c r="B1317" s="79">
        <v>85</v>
      </c>
      <c r="C1317" s="79" t="s">
        <v>153</v>
      </c>
      <c r="D1317" s="79">
        <v>0.83462537999999997</v>
      </c>
      <c r="E1317" s="79">
        <v>7.9546829999999999E-2</v>
      </c>
    </row>
    <row r="1318" spans="1:5" x14ac:dyDescent="0.25">
      <c r="A1318" s="89" t="s">
        <v>146</v>
      </c>
      <c r="B1318" s="79">
        <v>85</v>
      </c>
      <c r="C1318" s="79" t="s">
        <v>159</v>
      </c>
      <c r="D1318" s="79">
        <v>0.90082386999999997</v>
      </c>
      <c r="E1318" s="79">
        <v>3.8271380000000001E-2</v>
      </c>
    </row>
    <row r="1319" spans="1:5" x14ac:dyDescent="0.25">
      <c r="A1319" s="89" t="s">
        <v>146</v>
      </c>
      <c r="B1319" s="79">
        <v>85</v>
      </c>
      <c r="C1319" s="79" t="s">
        <v>151</v>
      </c>
      <c r="D1319" s="79">
        <v>0.91610625000000001</v>
      </c>
      <c r="E1319" s="79">
        <v>4.6480590000000002E-2</v>
      </c>
    </row>
    <row r="1320" spans="1:5" x14ac:dyDescent="0.25">
      <c r="A1320" s="89" t="s">
        <v>146</v>
      </c>
      <c r="B1320" s="79">
        <v>85</v>
      </c>
      <c r="C1320" s="79" t="s">
        <v>154</v>
      </c>
      <c r="D1320" s="79">
        <v>0.91708283000000002</v>
      </c>
      <c r="E1320" s="79">
        <v>5.8959150000000002E-2</v>
      </c>
    </row>
    <row r="1321" spans="1:5" x14ac:dyDescent="0.25">
      <c r="A1321" s="89" t="s">
        <v>146</v>
      </c>
      <c r="B1321" s="79">
        <v>85</v>
      </c>
      <c r="C1321" s="79" t="s">
        <v>148</v>
      </c>
      <c r="D1321" s="79">
        <v>0.92772138000000004</v>
      </c>
      <c r="E1321" s="79">
        <v>4.1541139999999997E-2</v>
      </c>
    </row>
    <row r="1322" spans="1:5" x14ac:dyDescent="0.25">
      <c r="A1322" s="89" t="s">
        <v>146</v>
      </c>
      <c r="B1322" s="79">
        <v>85</v>
      </c>
      <c r="C1322" s="79" t="s">
        <v>157</v>
      </c>
      <c r="D1322" s="79">
        <v>0.97369817999999997</v>
      </c>
      <c r="E1322" s="79">
        <v>4.4124370000000003E-2</v>
      </c>
    </row>
    <row r="1323" spans="1:5" x14ac:dyDescent="0.25">
      <c r="A1323" s="89" t="s">
        <v>146</v>
      </c>
      <c r="B1323" s="79">
        <v>85</v>
      </c>
      <c r="C1323" s="79" t="s">
        <v>147</v>
      </c>
      <c r="D1323" s="79">
        <v>1.0177722499999999</v>
      </c>
      <c r="E1323" s="79">
        <v>7.0654439999999999E-2</v>
      </c>
    </row>
    <row r="1324" spans="1:5" x14ac:dyDescent="0.25">
      <c r="A1324" s="89" t="s">
        <v>146</v>
      </c>
      <c r="B1324" s="79">
        <v>85</v>
      </c>
      <c r="C1324" s="79" t="s">
        <v>152</v>
      </c>
      <c r="D1324" s="79">
        <v>1.01815696</v>
      </c>
      <c r="E1324" s="79">
        <v>3.8571050000000003E-2</v>
      </c>
    </row>
    <row r="1325" spans="1:5" x14ac:dyDescent="0.25">
      <c r="A1325" s="89" t="s">
        <v>146</v>
      </c>
      <c r="B1325" s="79">
        <v>85</v>
      </c>
      <c r="C1325" s="79" t="s">
        <v>158</v>
      </c>
      <c r="D1325" s="79">
        <v>1.0615004800000001</v>
      </c>
      <c r="E1325" s="79">
        <v>6.2762890000000002E-2</v>
      </c>
    </row>
    <row r="1326" spans="1:5" x14ac:dyDescent="0.25">
      <c r="A1326" s="89" t="s">
        <v>146</v>
      </c>
      <c r="B1326" s="79">
        <v>85</v>
      </c>
      <c r="C1326" s="79" t="s">
        <v>155</v>
      </c>
      <c r="D1326" s="79">
        <v>1.0714502699999999</v>
      </c>
      <c r="E1326" s="79">
        <v>8.2537749999999993E-2</v>
      </c>
    </row>
    <row r="1327" spans="1:5" x14ac:dyDescent="0.25">
      <c r="A1327" s="89" t="s">
        <v>146</v>
      </c>
      <c r="B1327" s="79">
        <v>85</v>
      </c>
      <c r="C1327" s="79" t="s">
        <v>160</v>
      </c>
      <c r="D1327" s="79">
        <v>1.1356515899999999</v>
      </c>
      <c r="E1327" s="79">
        <v>7.4044239999999997E-2</v>
      </c>
    </row>
    <row r="1328" spans="1:5" x14ac:dyDescent="0.25">
      <c r="A1328" s="89" t="s">
        <v>146</v>
      </c>
      <c r="B1328" s="79">
        <v>85</v>
      </c>
      <c r="C1328" s="79" t="s">
        <v>9</v>
      </c>
      <c r="D1328" s="79">
        <v>1.1411073</v>
      </c>
      <c r="E1328" s="79">
        <v>6.6291089999999997E-2</v>
      </c>
    </row>
    <row r="1329" spans="1:5" x14ac:dyDescent="0.25">
      <c r="A1329" s="89" t="s">
        <v>146</v>
      </c>
      <c r="B1329" s="79">
        <v>85</v>
      </c>
      <c r="C1329" s="79" t="s">
        <v>150</v>
      </c>
      <c r="D1329" s="79">
        <v>1.14830527</v>
      </c>
      <c r="E1329" s="79">
        <v>5.9598819999999997E-2</v>
      </c>
    </row>
    <row r="1330" spans="1:5" x14ac:dyDescent="0.25">
      <c r="A1330" s="89" t="s">
        <v>9</v>
      </c>
      <c r="B1330" s="79">
        <v>86</v>
      </c>
      <c r="C1330" s="79" t="s">
        <v>152</v>
      </c>
      <c r="D1330" s="79">
        <v>0.16235331</v>
      </c>
      <c r="E1330" s="79">
        <v>4.376414E-2</v>
      </c>
    </row>
    <row r="1331" spans="1:5" x14ac:dyDescent="0.25">
      <c r="A1331" s="89" t="s">
        <v>9</v>
      </c>
      <c r="B1331" s="79">
        <v>86</v>
      </c>
      <c r="C1331" s="79" t="s">
        <v>144</v>
      </c>
      <c r="D1331" s="79">
        <v>0.27846997000000001</v>
      </c>
      <c r="E1331" s="79">
        <v>8.5638519999999996E-2</v>
      </c>
    </row>
    <row r="1332" spans="1:5" x14ac:dyDescent="0.25">
      <c r="A1332" s="89" t="s">
        <v>9</v>
      </c>
      <c r="B1332" s="79">
        <v>86</v>
      </c>
      <c r="C1332" s="79" t="s">
        <v>148</v>
      </c>
      <c r="D1332" s="79">
        <v>0.28545155999999999</v>
      </c>
      <c r="E1332" s="79">
        <v>4.5232599999999998E-2</v>
      </c>
    </row>
    <row r="1333" spans="1:5" x14ac:dyDescent="0.25">
      <c r="A1333" s="89" t="s">
        <v>9</v>
      </c>
      <c r="B1333" s="79">
        <v>86</v>
      </c>
      <c r="C1333" s="79" t="s">
        <v>154</v>
      </c>
      <c r="D1333" s="79">
        <v>0.35429397000000001</v>
      </c>
      <c r="E1333" s="79">
        <v>7.7545840000000005E-2</v>
      </c>
    </row>
    <row r="1334" spans="1:5" x14ac:dyDescent="0.25">
      <c r="A1334" s="89" t="s">
        <v>9</v>
      </c>
      <c r="B1334" s="79">
        <v>86</v>
      </c>
      <c r="C1334" s="79" t="s">
        <v>147</v>
      </c>
      <c r="D1334" s="79">
        <v>0.50186849</v>
      </c>
      <c r="E1334" s="79">
        <v>5.484849E-2</v>
      </c>
    </row>
    <row r="1335" spans="1:5" x14ac:dyDescent="0.25">
      <c r="A1335" s="89" t="s">
        <v>9</v>
      </c>
      <c r="B1335" s="79">
        <v>86</v>
      </c>
      <c r="C1335" s="79" t="s">
        <v>151</v>
      </c>
      <c r="D1335" s="79">
        <v>0.50394150000000004</v>
      </c>
      <c r="E1335" s="79">
        <v>4.3708070000000002E-2</v>
      </c>
    </row>
    <row r="1336" spans="1:5" x14ac:dyDescent="0.25">
      <c r="A1336" s="89" t="s">
        <v>9</v>
      </c>
      <c r="B1336" s="79">
        <v>86</v>
      </c>
      <c r="C1336" s="79" t="s">
        <v>146</v>
      </c>
      <c r="D1336" s="79">
        <v>0.61692712999999999</v>
      </c>
      <c r="E1336" s="79">
        <v>4.6311860000000003E-2</v>
      </c>
    </row>
    <row r="1337" spans="1:5" x14ac:dyDescent="0.25">
      <c r="A1337" s="89" t="s">
        <v>151</v>
      </c>
      <c r="B1337" s="79">
        <v>87</v>
      </c>
      <c r="C1337" s="79" t="s">
        <v>158</v>
      </c>
      <c r="D1337" s="79">
        <v>0.14574641999999999</v>
      </c>
      <c r="E1337" s="79">
        <v>9.4588820000000004E-2</v>
      </c>
    </row>
    <row r="1338" spans="1:5" x14ac:dyDescent="0.25">
      <c r="A1338" s="89" t="s">
        <v>151</v>
      </c>
      <c r="B1338" s="79">
        <v>87</v>
      </c>
      <c r="C1338" s="79" t="s">
        <v>159</v>
      </c>
      <c r="D1338" s="79">
        <v>0.15043496000000001</v>
      </c>
      <c r="E1338" s="79">
        <v>6.6000550000000005E-2</v>
      </c>
    </row>
    <row r="1339" spans="1:5" x14ac:dyDescent="0.25">
      <c r="A1339" s="89" t="s">
        <v>151</v>
      </c>
      <c r="B1339" s="79">
        <v>87</v>
      </c>
      <c r="C1339" s="79" t="s">
        <v>146</v>
      </c>
      <c r="D1339" s="79">
        <v>0.17165883000000001</v>
      </c>
      <c r="E1339" s="79">
        <v>5.3908159999999997E-2</v>
      </c>
    </row>
    <row r="1340" spans="1:5" x14ac:dyDescent="0.25">
      <c r="A1340" s="89" t="s">
        <v>151</v>
      </c>
      <c r="B1340" s="79">
        <v>87</v>
      </c>
      <c r="C1340" s="79" t="s">
        <v>152</v>
      </c>
      <c r="D1340" s="79">
        <v>0.18353038999999999</v>
      </c>
      <c r="E1340" s="79">
        <v>4.385729E-2</v>
      </c>
    </row>
    <row r="1341" spans="1:5" x14ac:dyDescent="0.25">
      <c r="A1341" s="89" t="s">
        <v>151</v>
      </c>
      <c r="B1341" s="79">
        <v>87</v>
      </c>
      <c r="C1341" s="79" t="s">
        <v>157</v>
      </c>
      <c r="D1341" s="79">
        <v>0.23561134</v>
      </c>
      <c r="E1341" s="79">
        <v>7.1476369999999997E-2</v>
      </c>
    </row>
    <row r="1342" spans="1:5" x14ac:dyDescent="0.25">
      <c r="A1342" s="89" t="s">
        <v>151</v>
      </c>
      <c r="B1342" s="79">
        <v>87</v>
      </c>
      <c r="C1342" s="79" t="s">
        <v>9</v>
      </c>
      <c r="D1342" s="79">
        <v>0.24776328</v>
      </c>
      <c r="E1342" s="79">
        <v>5.9847129999999998E-2</v>
      </c>
    </row>
    <row r="1343" spans="1:5" x14ac:dyDescent="0.25">
      <c r="A1343" s="89" t="s">
        <v>151</v>
      </c>
      <c r="B1343" s="79">
        <v>87</v>
      </c>
      <c r="C1343" s="79" t="s">
        <v>150</v>
      </c>
      <c r="D1343" s="79">
        <v>0.271538</v>
      </c>
      <c r="E1343" s="79">
        <v>6.4493510000000004E-2</v>
      </c>
    </row>
    <row r="1344" spans="1:5" x14ac:dyDescent="0.25">
      <c r="A1344" s="89" t="s">
        <v>151</v>
      </c>
      <c r="B1344" s="79">
        <v>87</v>
      </c>
      <c r="C1344" s="79" t="s">
        <v>156</v>
      </c>
      <c r="D1344" s="79">
        <v>0.28603012</v>
      </c>
      <c r="E1344" s="79">
        <v>7.7231910000000001E-2</v>
      </c>
    </row>
    <row r="1345" spans="1:5" x14ac:dyDescent="0.25">
      <c r="A1345" s="89" t="s">
        <v>151</v>
      </c>
      <c r="B1345" s="79">
        <v>87</v>
      </c>
      <c r="C1345" s="79" t="s">
        <v>155</v>
      </c>
      <c r="D1345" s="79">
        <v>0.36060742000000001</v>
      </c>
      <c r="E1345" s="79">
        <v>7.0665549999999994E-2</v>
      </c>
    </row>
    <row r="1346" spans="1:5" x14ac:dyDescent="0.25">
      <c r="A1346" s="89" t="s">
        <v>151</v>
      </c>
      <c r="B1346" s="79">
        <v>87</v>
      </c>
      <c r="C1346" s="79" t="s">
        <v>148</v>
      </c>
      <c r="D1346" s="79">
        <v>0.36856473000000001</v>
      </c>
      <c r="E1346" s="79">
        <v>6.6183400000000003E-2</v>
      </c>
    </row>
    <row r="1347" spans="1:5" x14ac:dyDescent="0.25">
      <c r="A1347" s="89" t="s">
        <v>151</v>
      </c>
      <c r="B1347" s="79">
        <v>87</v>
      </c>
      <c r="C1347" s="79" t="s">
        <v>153</v>
      </c>
      <c r="D1347" s="79">
        <v>0.51782797000000003</v>
      </c>
      <c r="E1347" s="79">
        <v>6.4895670000000003E-2</v>
      </c>
    </row>
    <row r="1348" spans="1:5" x14ac:dyDescent="0.25">
      <c r="A1348" s="89" t="s">
        <v>151</v>
      </c>
      <c r="B1348" s="79">
        <v>87</v>
      </c>
      <c r="C1348" s="79" t="s">
        <v>143</v>
      </c>
      <c r="D1348" s="79">
        <v>0.81564910000000002</v>
      </c>
      <c r="E1348" s="79">
        <v>5.9253750000000001E-2</v>
      </c>
    </row>
    <row r="1349" spans="1:5" x14ac:dyDescent="0.25">
      <c r="A1349" s="89" t="s">
        <v>151</v>
      </c>
      <c r="B1349" s="79">
        <v>87</v>
      </c>
      <c r="C1349" s="79" t="s">
        <v>144</v>
      </c>
      <c r="D1349" s="79">
        <v>1.16267578</v>
      </c>
      <c r="E1349" s="79">
        <v>6.7163349999999997E-2</v>
      </c>
    </row>
    <row r="1350" spans="1:5" x14ac:dyDescent="0.25">
      <c r="A1350" s="89" t="s">
        <v>157</v>
      </c>
      <c r="B1350" s="79">
        <v>88</v>
      </c>
      <c r="C1350" s="79" t="s">
        <v>156</v>
      </c>
      <c r="D1350" s="79">
        <v>0.46502157</v>
      </c>
      <c r="E1350" s="79">
        <v>4.5452619999999999E-2</v>
      </c>
    </row>
    <row r="1351" spans="1:5" x14ac:dyDescent="0.25">
      <c r="A1351" s="89" t="s">
        <v>157</v>
      </c>
      <c r="B1351" s="79">
        <v>88</v>
      </c>
      <c r="C1351" s="79" t="s">
        <v>143</v>
      </c>
      <c r="D1351" s="79">
        <v>0.65546844999999998</v>
      </c>
      <c r="E1351" s="79">
        <v>6.856872E-2</v>
      </c>
    </row>
    <row r="1352" spans="1:5" x14ac:dyDescent="0.25">
      <c r="A1352" s="89" t="s">
        <v>157</v>
      </c>
      <c r="B1352" s="79">
        <v>88</v>
      </c>
      <c r="C1352" s="79" t="s">
        <v>151</v>
      </c>
      <c r="D1352" s="79">
        <v>0.85259180000000001</v>
      </c>
      <c r="E1352" s="79">
        <v>6.5014730000000007E-2</v>
      </c>
    </row>
    <row r="1353" spans="1:5" x14ac:dyDescent="0.25">
      <c r="A1353" s="89" t="s">
        <v>157</v>
      </c>
      <c r="B1353" s="79">
        <v>88</v>
      </c>
      <c r="C1353" s="79" t="s">
        <v>158</v>
      </c>
      <c r="D1353" s="79">
        <v>0.87272103000000001</v>
      </c>
      <c r="E1353" s="79">
        <v>4.7793120000000001E-2</v>
      </c>
    </row>
    <row r="1354" spans="1:5" x14ac:dyDescent="0.25">
      <c r="A1354" s="89" t="s">
        <v>157</v>
      </c>
      <c r="B1354" s="79">
        <v>88</v>
      </c>
      <c r="C1354" s="79" t="s">
        <v>154</v>
      </c>
      <c r="D1354" s="79">
        <v>0.92553770999999996</v>
      </c>
      <c r="E1354" s="79">
        <v>4.4784209999999998E-2</v>
      </c>
    </row>
    <row r="1355" spans="1:5" x14ac:dyDescent="0.25">
      <c r="A1355" s="89" t="s">
        <v>157</v>
      </c>
      <c r="B1355" s="79">
        <v>88</v>
      </c>
      <c r="C1355" s="79" t="s">
        <v>146</v>
      </c>
      <c r="D1355" s="79">
        <v>0.93078346999999995</v>
      </c>
      <c r="E1355" s="79">
        <v>7.2810529999999998E-2</v>
      </c>
    </row>
    <row r="1356" spans="1:5" x14ac:dyDescent="0.25">
      <c r="A1356" s="89" t="s">
        <v>157</v>
      </c>
      <c r="B1356" s="79">
        <v>88</v>
      </c>
      <c r="C1356" s="79" t="s">
        <v>149</v>
      </c>
      <c r="D1356" s="79">
        <v>0.93087112999999999</v>
      </c>
      <c r="E1356" s="79">
        <v>5.5173470000000002E-2</v>
      </c>
    </row>
    <row r="1357" spans="1:5" x14ac:dyDescent="0.25">
      <c r="A1357" s="89" t="s">
        <v>157</v>
      </c>
      <c r="B1357" s="79">
        <v>88</v>
      </c>
      <c r="C1357" s="79" t="s">
        <v>159</v>
      </c>
      <c r="D1357" s="79">
        <v>0.94031171000000002</v>
      </c>
      <c r="E1357" s="79">
        <v>6.5116209999999994E-2</v>
      </c>
    </row>
    <row r="1358" spans="1:5" x14ac:dyDescent="0.25">
      <c r="A1358" s="89" t="s">
        <v>157</v>
      </c>
      <c r="B1358" s="79">
        <v>88</v>
      </c>
      <c r="C1358" s="79" t="s">
        <v>9</v>
      </c>
      <c r="D1358" s="79">
        <v>0.94120935999999999</v>
      </c>
      <c r="E1358" s="79">
        <v>4.8801799999999999E-2</v>
      </c>
    </row>
    <row r="1359" spans="1:5" x14ac:dyDescent="0.25">
      <c r="A1359" s="89" t="s">
        <v>157</v>
      </c>
      <c r="B1359" s="79">
        <v>88</v>
      </c>
      <c r="C1359" s="79" t="s">
        <v>160</v>
      </c>
      <c r="D1359" s="79">
        <v>0.99763115000000002</v>
      </c>
      <c r="E1359" s="79">
        <v>8.3393400000000006E-2</v>
      </c>
    </row>
    <row r="1360" spans="1:5" x14ac:dyDescent="0.25">
      <c r="A1360" s="89" t="s">
        <v>157</v>
      </c>
      <c r="B1360" s="79">
        <v>88</v>
      </c>
      <c r="C1360" s="79" t="s">
        <v>148</v>
      </c>
      <c r="D1360" s="79">
        <v>1.01863836</v>
      </c>
      <c r="E1360" s="79">
        <v>4.2693200000000001E-2</v>
      </c>
    </row>
    <row r="1361" spans="1:5" x14ac:dyDescent="0.25">
      <c r="A1361" s="89" t="s">
        <v>157</v>
      </c>
      <c r="B1361" s="79">
        <v>88</v>
      </c>
      <c r="C1361" s="79" t="s">
        <v>152</v>
      </c>
      <c r="D1361" s="79">
        <v>1.05520905</v>
      </c>
      <c r="E1361" s="79">
        <v>7.5398430000000002E-2</v>
      </c>
    </row>
    <row r="1362" spans="1:5" x14ac:dyDescent="0.25">
      <c r="A1362" s="89" t="s">
        <v>157</v>
      </c>
      <c r="B1362" s="79">
        <v>88</v>
      </c>
      <c r="C1362" s="79" t="s">
        <v>155</v>
      </c>
      <c r="D1362" s="79">
        <v>1.08842208</v>
      </c>
      <c r="E1362" s="79">
        <v>4.5582459999999998E-2</v>
      </c>
    </row>
    <row r="1363" spans="1:5" x14ac:dyDescent="0.25">
      <c r="A1363" s="89" t="s">
        <v>157</v>
      </c>
      <c r="B1363" s="79">
        <v>88</v>
      </c>
      <c r="C1363" s="79" t="s">
        <v>142</v>
      </c>
      <c r="D1363" s="79">
        <v>1.12185227</v>
      </c>
      <c r="E1363" s="79">
        <v>5.0875219999999999E-2</v>
      </c>
    </row>
    <row r="1364" spans="1:5" x14ac:dyDescent="0.25">
      <c r="A1364" s="89" t="s">
        <v>145</v>
      </c>
      <c r="B1364" s="79">
        <v>89</v>
      </c>
      <c r="C1364" s="79" t="s">
        <v>156</v>
      </c>
      <c r="D1364" s="79">
        <v>0.16626114</v>
      </c>
      <c r="E1364" s="79">
        <v>4.7957260000000002E-2</v>
      </c>
    </row>
    <row r="1365" spans="1:5" x14ac:dyDescent="0.25">
      <c r="A1365" s="89" t="s">
        <v>145</v>
      </c>
      <c r="B1365" s="79">
        <v>89</v>
      </c>
      <c r="C1365" s="79" t="s">
        <v>157</v>
      </c>
      <c r="D1365" s="79">
        <v>0.64621673999999996</v>
      </c>
      <c r="E1365" s="79">
        <v>3.8449480000000001E-2</v>
      </c>
    </row>
    <row r="1366" spans="1:5" x14ac:dyDescent="0.25">
      <c r="A1366" s="89" t="s">
        <v>145</v>
      </c>
      <c r="B1366" s="79">
        <v>89</v>
      </c>
      <c r="C1366" s="79" t="s">
        <v>158</v>
      </c>
      <c r="D1366" s="79">
        <v>0.66062226999999996</v>
      </c>
      <c r="E1366" s="79">
        <v>4.9291479999999999E-2</v>
      </c>
    </row>
    <row r="1367" spans="1:5" x14ac:dyDescent="0.25">
      <c r="A1367" s="89" t="s">
        <v>145</v>
      </c>
      <c r="B1367" s="79">
        <v>89</v>
      </c>
      <c r="C1367" s="79" t="s">
        <v>143</v>
      </c>
      <c r="D1367" s="79">
        <v>0.75664841999999999</v>
      </c>
      <c r="E1367" s="79">
        <v>5.0527429999999998E-2</v>
      </c>
    </row>
    <row r="1368" spans="1:5" x14ac:dyDescent="0.25">
      <c r="A1368" s="89" t="s">
        <v>145</v>
      </c>
      <c r="B1368" s="79">
        <v>89</v>
      </c>
      <c r="C1368" s="79" t="s">
        <v>142</v>
      </c>
      <c r="D1368" s="79">
        <v>0.86867169</v>
      </c>
      <c r="E1368" s="79">
        <v>6.1464159999999997E-2</v>
      </c>
    </row>
    <row r="1369" spans="1:5" x14ac:dyDescent="0.25">
      <c r="A1369" s="89" t="s">
        <v>145</v>
      </c>
      <c r="B1369" s="79">
        <v>89</v>
      </c>
      <c r="C1369" s="79" t="s">
        <v>154</v>
      </c>
      <c r="D1369" s="79">
        <v>0.88972620999999996</v>
      </c>
      <c r="E1369" s="79">
        <v>4.1073619999999998E-2</v>
      </c>
    </row>
    <row r="1370" spans="1:5" x14ac:dyDescent="0.25">
      <c r="A1370" s="89" t="s">
        <v>145</v>
      </c>
      <c r="B1370" s="79">
        <v>89</v>
      </c>
      <c r="C1370" s="79" t="s">
        <v>152</v>
      </c>
      <c r="D1370" s="79">
        <v>0.89155508000000006</v>
      </c>
      <c r="E1370" s="79">
        <v>3.5065039999999999E-2</v>
      </c>
    </row>
    <row r="1371" spans="1:5" x14ac:dyDescent="0.25">
      <c r="A1371" s="89" t="s">
        <v>145</v>
      </c>
      <c r="B1371" s="79">
        <v>89</v>
      </c>
      <c r="C1371" s="79" t="s">
        <v>159</v>
      </c>
      <c r="D1371" s="79">
        <v>0.89908376000000001</v>
      </c>
      <c r="E1371" s="79">
        <v>3.2312849999999997E-2</v>
      </c>
    </row>
    <row r="1372" spans="1:5" x14ac:dyDescent="0.25">
      <c r="A1372" s="89" t="s">
        <v>145</v>
      </c>
      <c r="B1372" s="79">
        <v>89</v>
      </c>
      <c r="C1372" s="79" t="s">
        <v>153</v>
      </c>
      <c r="D1372" s="79">
        <v>0.90775549</v>
      </c>
      <c r="E1372" s="79">
        <v>4.9856940000000002E-2</v>
      </c>
    </row>
    <row r="1373" spans="1:5" x14ac:dyDescent="0.25">
      <c r="A1373" s="89" t="s">
        <v>145</v>
      </c>
      <c r="B1373" s="79">
        <v>89</v>
      </c>
      <c r="C1373" s="79" t="s">
        <v>148</v>
      </c>
      <c r="D1373" s="79">
        <v>0.92165518999999996</v>
      </c>
      <c r="E1373" s="79">
        <v>3.4411949999999997E-2</v>
      </c>
    </row>
    <row r="1374" spans="1:5" x14ac:dyDescent="0.25">
      <c r="A1374" s="89" t="s">
        <v>145</v>
      </c>
      <c r="B1374" s="79">
        <v>89</v>
      </c>
      <c r="C1374" s="79" t="s">
        <v>146</v>
      </c>
      <c r="D1374" s="79">
        <v>0.92506807999999996</v>
      </c>
      <c r="E1374" s="79">
        <v>2.9697359999999999E-2</v>
      </c>
    </row>
    <row r="1375" spans="1:5" x14ac:dyDescent="0.25">
      <c r="A1375" s="89" t="s">
        <v>145</v>
      </c>
      <c r="B1375" s="79">
        <v>89</v>
      </c>
      <c r="C1375" s="79" t="s">
        <v>160</v>
      </c>
      <c r="D1375" s="79">
        <v>0.93604438999999995</v>
      </c>
      <c r="E1375" s="79">
        <v>6.0391390000000003E-2</v>
      </c>
    </row>
    <row r="1376" spans="1:5" x14ac:dyDescent="0.25">
      <c r="A1376" s="89" t="s">
        <v>145</v>
      </c>
      <c r="B1376" s="79">
        <v>89</v>
      </c>
      <c r="C1376" s="79" t="s">
        <v>147</v>
      </c>
      <c r="D1376" s="79">
        <v>0.94704080999999996</v>
      </c>
      <c r="E1376" s="79">
        <v>5.243341E-2</v>
      </c>
    </row>
    <row r="1377" spans="1:5" x14ac:dyDescent="0.25">
      <c r="A1377" s="89" t="s">
        <v>145</v>
      </c>
      <c r="B1377" s="79">
        <v>89</v>
      </c>
      <c r="C1377" s="79" t="s">
        <v>149</v>
      </c>
      <c r="D1377" s="79">
        <v>0.94773105000000002</v>
      </c>
      <c r="E1377" s="79">
        <v>4.8255949999999999E-2</v>
      </c>
    </row>
    <row r="1378" spans="1:5" x14ac:dyDescent="0.25">
      <c r="A1378" s="89" t="s">
        <v>145</v>
      </c>
      <c r="B1378" s="79">
        <v>89</v>
      </c>
      <c r="C1378" s="79" t="s">
        <v>9</v>
      </c>
      <c r="D1378" s="79">
        <v>0.95938975000000004</v>
      </c>
      <c r="E1378" s="79">
        <v>3.6671090000000003E-2</v>
      </c>
    </row>
    <row r="1379" spans="1:5" x14ac:dyDescent="0.25">
      <c r="A1379" s="89" t="s">
        <v>145</v>
      </c>
      <c r="B1379" s="79">
        <v>89</v>
      </c>
      <c r="C1379" s="79" t="s">
        <v>151</v>
      </c>
      <c r="D1379" s="79">
        <v>0.96057570000000003</v>
      </c>
      <c r="E1379" s="79">
        <v>4.1726300000000001E-2</v>
      </c>
    </row>
    <row r="1380" spans="1:5" x14ac:dyDescent="0.25">
      <c r="A1380" s="89" t="s">
        <v>145</v>
      </c>
      <c r="B1380" s="79">
        <v>89</v>
      </c>
      <c r="C1380" s="79" t="s">
        <v>155</v>
      </c>
      <c r="D1380" s="79">
        <v>0.96159981999999999</v>
      </c>
      <c r="E1380" s="79">
        <v>5.4978140000000002E-2</v>
      </c>
    </row>
    <row r="1381" spans="1:5" x14ac:dyDescent="0.25">
      <c r="A1381" s="89" t="s">
        <v>145</v>
      </c>
      <c r="B1381" s="79">
        <v>89</v>
      </c>
      <c r="C1381" s="79" t="s">
        <v>144</v>
      </c>
      <c r="D1381" s="79">
        <v>0.99658862999999998</v>
      </c>
      <c r="E1381" s="79">
        <v>7.0598789999999995E-2</v>
      </c>
    </row>
    <row r="1382" spans="1:5" x14ac:dyDescent="0.25">
      <c r="A1382" s="89" t="s">
        <v>145</v>
      </c>
      <c r="B1382" s="79">
        <v>89</v>
      </c>
      <c r="C1382" s="79" t="s">
        <v>150</v>
      </c>
      <c r="D1382" s="79">
        <v>1.0383349900000001</v>
      </c>
      <c r="E1382" s="79">
        <v>7.2032620000000006E-2</v>
      </c>
    </row>
    <row r="1383" spans="1:5" x14ac:dyDescent="0.25">
      <c r="A1383" s="89" t="s">
        <v>154</v>
      </c>
      <c r="B1383" s="79">
        <v>90</v>
      </c>
      <c r="C1383" s="79" t="s">
        <v>144</v>
      </c>
      <c r="D1383" s="79">
        <v>7.4687130000000004E-2</v>
      </c>
      <c r="E1383" s="79">
        <v>6.7436750000000004E-2</v>
      </c>
    </row>
    <row r="1384" spans="1:5" x14ac:dyDescent="0.25">
      <c r="A1384" s="89" t="s">
        <v>154</v>
      </c>
      <c r="B1384" s="79">
        <v>90</v>
      </c>
      <c r="C1384" s="79" t="s">
        <v>153</v>
      </c>
      <c r="D1384" s="79">
        <v>9.6889699999999995E-2</v>
      </c>
      <c r="E1384" s="79">
        <v>5.6402929999999997E-2</v>
      </c>
    </row>
    <row r="1385" spans="1:5" x14ac:dyDescent="0.25">
      <c r="A1385" s="89" t="s">
        <v>154</v>
      </c>
      <c r="B1385" s="79">
        <v>90</v>
      </c>
      <c r="C1385" s="79" t="s">
        <v>149</v>
      </c>
      <c r="D1385" s="79">
        <v>0.1133894</v>
      </c>
      <c r="E1385" s="79">
        <v>4.5563939999999997E-2</v>
      </c>
    </row>
    <row r="1386" spans="1:5" x14ac:dyDescent="0.25">
      <c r="A1386" s="89" t="s">
        <v>154</v>
      </c>
      <c r="B1386" s="79">
        <v>90</v>
      </c>
      <c r="C1386" s="79" t="s">
        <v>155</v>
      </c>
      <c r="D1386" s="79">
        <v>0.13615029000000001</v>
      </c>
      <c r="E1386" s="79">
        <v>6.3789730000000003E-2</v>
      </c>
    </row>
    <row r="1387" spans="1:5" x14ac:dyDescent="0.25">
      <c r="A1387" s="89" t="s">
        <v>154</v>
      </c>
      <c r="B1387" s="79">
        <v>90</v>
      </c>
      <c r="C1387" s="79" t="s">
        <v>159</v>
      </c>
      <c r="D1387" s="79">
        <v>0.15408078</v>
      </c>
      <c r="E1387" s="79">
        <v>3.6016260000000001E-2</v>
      </c>
    </row>
    <row r="1388" spans="1:5" x14ac:dyDescent="0.25">
      <c r="A1388" s="89" t="s">
        <v>154</v>
      </c>
      <c r="B1388" s="79">
        <v>90</v>
      </c>
      <c r="C1388" s="79" t="s">
        <v>143</v>
      </c>
      <c r="D1388" s="79">
        <v>0.16231298999999999</v>
      </c>
      <c r="E1388" s="79">
        <v>6.2852019999999995E-2</v>
      </c>
    </row>
    <row r="1389" spans="1:5" x14ac:dyDescent="0.25">
      <c r="A1389" s="89" t="s">
        <v>154</v>
      </c>
      <c r="B1389" s="79">
        <v>90</v>
      </c>
      <c r="C1389" s="79" t="s">
        <v>152</v>
      </c>
      <c r="D1389" s="79">
        <v>0.16374345000000001</v>
      </c>
      <c r="E1389" s="79">
        <v>3.8796079999999997E-2</v>
      </c>
    </row>
    <row r="1390" spans="1:5" x14ac:dyDescent="0.25">
      <c r="A1390" s="89" t="s">
        <v>154</v>
      </c>
      <c r="B1390" s="79">
        <v>90</v>
      </c>
      <c r="C1390" s="79" t="s">
        <v>150</v>
      </c>
      <c r="D1390" s="79">
        <v>0.16618980999999999</v>
      </c>
      <c r="E1390" s="79">
        <v>6.2404220000000003E-2</v>
      </c>
    </row>
    <row r="1391" spans="1:5" x14ac:dyDescent="0.25">
      <c r="A1391" s="89" t="s">
        <v>154</v>
      </c>
      <c r="B1391" s="79">
        <v>90</v>
      </c>
      <c r="C1391" s="79" t="s">
        <v>158</v>
      </c>
      <c r="D1391" s="79">
        <v>0.17252049999999999</v>
      </c>
      <c r="E1391" s="79">
        <v>7.0384310000000005E-2</v>
      </c>
    </row>
    <row r="1392" spans="1:5" x14ac:dyDescent="0.25">
      <c r="A1392" s="89" t="s">
        <v>154</v>
      </c>
      <c r="B1392" s="79">
        <v>90</v>
      </c>
      <c r="C1392" s="79" t="s">
        <v>145</v>
      </c>
      <c r="D1392" s="79">
        <v>0.19049334000000001</v>
      </c>
      <c r="E1392" s="79">
        <v>6.124661E-2</v>
      </c>
    </row>
    <row r="1393" spans="1:5" x14ac:dyDescent="0.25">
      <c r="A1393" s="89" t="s">
        <v>154</v>
      </c>
      <c r="B1393" s="79">
        <v>90</v>
      </c>
      <c r="C1393" s="79" t="s">
        <v>156</v>
      </c>
      <c r="D1393" s="79">
        <v>0.19202781999999999</v>
      </c>
      <c r="E1393" s="79">
        <v>5.0594710000000001E-2</v>
      </c>
    </row>
    <row r="1394" spans="1:5" x14ac:dyDescent="0.25">
      <c r="A1394" s="89" t="s">
        <v>154</v>
      </c>
      <c r="B1394" s="79">
        <v>90</v>
      </c>
      <c r="C1394" s="79" t="s">
        <v>142</v>
      </c>
      <c r="D1394" s="79">
        <v>0.19416865</v>
      </c>
      <c r="E1394" s="79">
        <v>4.3457559999999999E-2</v>
      </c>
    </row>
    <row r="1395" spans="1:5" x14ac:dyDescent="0.25">
      <c r="A1395" s="89" t="s">
        <v>154</v>
      </c>
      <c r="B1395" s="79">
        <v>90</v>
      </c>
      <c r="C1395" s="79" t="s">
        <v>146</v>
      </c>
      <c r="D1395" s="79">
        <v>0.22553065999999999</v>
      </c>
      <c r="E1395" s="79">
        <v>3.7002029999999998E-2</v>
      </c>
    </row>
    <row r="1396" spans="1:5" x14ac:dyDescent="0.25">
      <c r="A1396" s="89" t="s">
        <v>154</v>
      </c>
      <c r="B1396" s="79">
        <v>90</v>
      </c>
      <c r="C1396" s="79" t="s">
        <v>151</v>
      </c>
      <c r="D1396" s="79">
        <v>0.22788611</v>
      </c>
      <c r="E1396" s="79">
        <v>3.2706859999999997E-2</v>
      </c>
    </row>
    <row r="1397" spans="1:5" x14ac:dyDescent="0.25">
      <c r="A1397" s="89" t="s">
        <v>154</v>
      </c>
      <c r="B1397" s="79">
        <v>90</v>
      </c>
      <c r="C1397" s="79" t="s">
        <v>157</v>
      </c>
      <c r="D1397" s="79">
        <v>0.25153489000000001</v>
      </c>
      <c r="E1397" s="79">
        <v>7.3369569999999995E-2</v>
      </c>
    </row>
    <row r="1398" spans="1:5" x14ac:dyDescent="0.25">
      <c r="A1398" s="89" t="s">
        <v>154</v>
      </c>
      <c r="B1398" s="79">
        <v>90</v>
      </c>
      <c r="C1398" s="79" t="s">
        <v>9</v>
      </c>
      <c r="D1398" s="79">
        <v>0.3586222</v>
      </c>
      <c r="E1398" s="79">
        <v>4.474061E-2</v>
      </c>
    </row>
    <row r="1399" spans="1:5" x14ac:dyDescent="0.25">
      <c r="A1399" s="89" t="s">
        <v>154</v>
      </c>
      <c r="B1399" s="79">
        <v>90</v>
      </c>
      <c r="C1399" s="79" t="s">
        <v>147</v>
      </c>
      <c r="D1399" s="79">
        <v>0.41634209</v>
      </c>
      <c r="E1399" s="79">
        <v>7.3015679999999999E-2</v>
      </c>
    </row>
    <row r="1400" spans="1:5" x14ac:dyDescent="0.25">
      <c r="A1400" s="89" t="s">
        <v>154</v>
      </c>
      <c r="B1400" s="79">
        <v>90</v>
      </c>
      <c r="C1400" s="79" t="s">
        <v>148</v>
      </c>
      <c r="D1400" s="79">
        <v>0.58335791000000004</v>
      </c>
      <c r="E1400" s="79">
        <v>4.1342480000000001E-2</v>
      </c>
    </row>
    <row r="1401" spans="1:5" x14ac:dyDescent="0.25">
      <c r="A1401" s="89" t="s">
        <v>154</v>
      </c>
      <c r="B1401" s="79">
        <v>90</v>
      </c>
      <c r="C1401" s="79" t="s">
        <v>160</v>
      </c>
      <c r="D1401" s="79">
        <v>0.71690774000000002</v>
      </c>
      <c r="E1401" s="79">
        <v>5.9202749999999998E-2</v>
      </c>
    </row>
    <row r="1402" spans="1:5" x14ac:dyDescent="0.25">
      <c r="A1402" s="89" t="s">
        <v>155</v>
      </c>
      <c r="B1402" s="79">
        <v>91</v>
      </c>
      <c r="C1402" s="79" t="s">
        <v>158</v>
      </c>
      <c r="D1402" s="79">
        <v>0.15316087</v>
      </c>
      <c r="E1402" s="79">
        <v>7.8252550000000004E-2</v>
      </c>
    </row>
    <row r="1403" spans="1:5" x14ac:dyDescent="0.25">
      <c r="A1403" s="89" t="s">
        <v>155</v>
      </c>
      <c r="B1403" s="79">
        <v>91</v>
      </c>
      <c r="C1403" s="79" t="s">
        <v>156</v>
      </c>
      <c r="D1403" s="79">
        <v>0.25574915999999998</v>
      </c>
      <c r="E1403" s="79">
        <v>4.3839259999999998E-2</v>
      </c>
    </row>
    <row r="1404" spans="1:5" x14ac:dyDescent="0.25">
      <c r="A1404" s="89" t="s">
        <v>155</v>
      </c>
      <c r="B1404" s="79">
        <v>91</v>
      </c>
      <c r="C1404" s="79" t="s">
        <v>159</v>
      </c>
      <c r="D1404" s="79">
        <v>0.31239365000000002</v>
      </c>
      <c r="E1404" s="79">
        <v>6.8062620000000004E-2</v>
      </c>
    </row>
    <row r="1405" spans="1:5" x14ac:dyDescent="0.25">
      <c r="A1405" s="89" t="s">
        <v>155</v>
      </c>
      <c r="B1405" s="79">
        <v>91</v>
      </c>
      <c r="C1405" s="79" t="s">
        <v>142</v>
      </c>
      <c r="D1405" s="79">
        <v>0.32221528999999999</v>
      </c>
      <c r="E1405" s="79">
        <v>6.3101820000000003E-2</v>
      </c>
    </row>
    <row r="1406" spans="1:5" x14ac:dyDescent="0.25">
      <c r="A1406" s="89" t="s">
        <v>155</v>
      </c>
      <c r="B1406" s="79">
        <v>91</v>
      </c>
      <c r="C1406" s="79" t="s">
        <v>145</v>
      </c>
      <c r="D1406" s="79">
        <v>0.45308111000000001</v>
      </c>
      <c r="E1406" s="79">
        <v>7.5537229999999997E-2</v>
      </c>
    </row>
    <row r="1407" spans="1:5" x14ac:dyDescent="0.25">
      <c r="A1407" s="89" t="s">
        <v>155</v>
      </c>
      <c r="B1407" s="79">
        <v>91</v>
      </c>
      <c r="C1407" s="79" t="s">
        <v>157</v>
      </c>
      <c r="D1407" s="79">
        <v>0.71407430000000005</v>
      </c>
      <c r="E1407" s="79">
        <v>5.317098E-2</v>
      </c>
    </row>
    <row r="1408" spans="1:5" x14ac:dyDescent="0.25">
      <c r="A1408" s="89" t="s">
        <v>155</v>
      </c>
      <c r="B1408" s="79">
        <v>91</v>
      </c>
      <c r="C1408" s="79" t="s">
        <v>148</v>
      </c>
      <c r="D1408" s="79">
        <v>0.71427967999999997</v>
      </c>
      <c r="E1408" s="79">
        <v>4.672101E-2</v>
      </c>
    </row>
    <row r="1409" spans="1:5" x14ac:dyDescent="0.25">
      <c r="A1409" s="89" t="s">
        <v>155</v>
      </c>
      <c r="B1409" s="79">
        <v>91</v>
      </c>
      <c r="C1409" s="79" t="s">
        <v>9</v>
      </c>
      <c r="D1409" s="79">
        <v>0.74664284999999997</v>
      </c>
      <c r="E1409" s="79">
        <v>5.2811629999999998E-2</v>
      </c>
    </row>
    <row r="1410" spans="1:5" x14ac:dyDescent="0.25">
      <c r="A1410" s="89" t="s">
        <v>155</v>
      </c>
      <c r="B1410" s="79">
        <v>91</v>
      </c>
      <c r="C1410" s="79" t="s">
        <v>146</v>
      </c>
      <c r="D1410" s="79">
        <v>0.8107145</v>
      </c>
      <c r="E1410" s="79">
        <v>4.5636049999999997E-2</v>
      </c>
    </row>
    <row r="1411" spans="1:5" x14ac:dyDescent="0.25">
      <c r="A1411" s="89" t="s">
        <v>155</v>
      </c>
      <c r="B1411" s="79">
        <v>91</v>
      </c>
      <c r="C1411" s="79" t="s">
        <v>154</v>
      </c>
      <c r="D1411" s="79">
        <v>0.82703742000000002</v>
      </c>
      <c r="E1411" s="79">
        <v>4.9489810000000002E-2</v>
      </c>
    </row>
    <row r="1412" spans="1:5" x14ac:dyDescent="0.25">
      <c r="A1412" s="89" t="s">
        <v>155</v>
      </c>
      <c r="B1412" s="79">
        <v>91</v>
      </c>
      <c r="C1412" s="79" t="s">
        <v>153</v>
      </c>
      <c r="D1412" s="79">
        <v>0.83069479000000002</v>
      </c>
      <c r="E1412" s="79">
        <v>6.155352E-2</v>
      </c>
    </row>
    <row r="1413" spans="1:5" x14ac:dyDescent="0.25">
      <c r="A1413" s="89" t="s">
        <v>155</v>
      </c>
      <c r="B1413" s="79">
        <v>91</v>
      </c>
      <c r="C1413" s="79" t="s">
        <v>150</v>
      </c>
      <c r="D1413" s="79">
        <v>0.84741208000000001</v>
      </c>
      <c r="E1413" s="79">
        <v>6.8733050000000004E-2</v>
      </c>
    </row>
    <row r="1414" spans="1:5" x14ac:dyDescent="0.25">
      <c r="A1414" s="89" t="s">
        <v>155</v>
      </c>
      <c r="B1414" s="79">
        <v>91</v>
      </c>
      <c r="C1414" s="79" t="s">
        <v>147</v>
      </c>
      <c r="D1414" s="79">
        <v>0.85204475999999996</v>
      </c>
      <c r="E1414" s="79">
        <v>4.7077870000000001E-2</v>
      </c>
    </row>
    <row r="1415" spans="1:5" x14ac:dyDescent="0.25">
      <c r="A1415" s="89" t="s">
        <v>155</v>
      </c>
      <c r="B1415" s="79">
        <v>91</v>
      </c>
      <c r="C1415" s="79" t="s">
        <v>151</v>
      </c>
      <c r="D1415" s="79">
        <v>0.86505757999999999</v>
      </c>
      <c r="E1415" s="79">
        <v>4.701731E-2</v>
      </c>
    </row>
    <row r="1416" spans="1:5" x14ac:dyDescent="0.25">
      <c r="A1416" s="89" t="s">
        <v>155</v>
      </c>
      <c r="B1416" s="79">
        <v>91</v>
      </c>
      <c r="C1416" s="79" t="s">
        <v>152</v>
      </c>
      <c r="D1416" s="79">
        <v>1.0478984</v>
      </c>
      <c r="E1416" s="79">
        <v>4.1693010000000003E-2</v>
      </c>
    </row>
    <row r="1417" spans="1:5" x14ac:dyDescent="0.25">
      <c r="A1417" s="89" t="s">
        <v>155</v>
      </c>
      <c r="B1417" s="79">
        <v>92</v>
      </c>
      <c r="C1417" s="79" t="s">
        <v>156</v>
      </c>
      <c r="D1417" s="79">
        <v>0.24715566999999999</v>
      </c>
      <c r="E1417" s="79">
        <v>6.8196629999999994E-2</v>
      </c>
    </row>
    <row r="1418" spans="1:5" x14ac:dyDescent="0.25">
      <c r="A1418" s="89" t="s">
        <v>155</v>
      </c>
      <c r="B1418" s="79">
        <v>92</v>
      </c>
      <c r="C1418" s="79" t="s">
        <v>143</v>
      </c>
      <c r="D1418" s="79">
        <v>0.61138817000000001</v>
      </c>
      <c r="E1418" s="79">
        <v>7.4457449999999994E-2</v>
      </c>
    </row>
    <row r="1419" spans="1:5" x14ac:dyDescent="0.25">
      <c r="A1419" s="89" t="s">
        <v>155</v>
      </c>
      <c r="B1419" s="79">
        <v>92</v>
      </c>
      <c r="C1419" s="79" t="s">
        <v>150</v>
      </c>
      <c r="D1419" s="79">
        <v>0.73125224</v>
      </c>
      <c r="E1419" s="79">
        <v>6.2911339999999996E-2</v>
      </c>
    </row>
    <row r="1420" spans="1:5" x14ac:dyDescent="0.25">
      <c r="A1420" s="89" t="s">
        <v>155</v>
      </c>
      <c r="B1420" s="79">
        <v>92</v>
      </c>
      <c r="C1420" s="79" t="s">
        <v>148</v>
      </c>
      <c r="D1420" s="79">
        <v>0.78278928999999997</v>
      </c>
      <c r="E1420" s="79">
        <v>5.4797369999999998E-2</v>
      </c>
    </row>
    <row r="1421" spans="1:5" x14ac:dyDescent="0.25">
      <c r="A1421" s="89" t="s">
        <v>155</v>
      </c>
      <c r="B1421" s="79">
        <v>92</v>
      </c>
      <c r="C1421" s="79" t="s">
        <v>9</v>
      </c>
      <c r="D1421" s="79">
        <v>0.78506973000000002</v>
      </c>
      <c r="E1421" s="79">
        <v>4.8893150000000003E-2</v>
      </c>
    </row>
    <row r="1422" spans="1:5" x14ac:dyDescent="0.25">
      <c r="A1422" s="89" t="s">
        <v>155</v>
      </c>
      <c r="B1422" s="79">
        <v>92</v>
      </c>
      <c r="C1422" s="79" t="s">
        <v>151</v>
      </c>
      <c r="D1422" s="79">
        <v>0.80824151</v>
      </c>
      <c r="E1422" s="79">
        <v>4.8865499999999999E-2</v>
      </c>
    </row>
    <row r="1423" spans="1:5" x14ac:dyDescent="0.25">
      <c r="A1423" s="89" t="s">
        <v>155</v>
      </c>
      <c r="B1423" s="79">
        <v>92</v>
      </c>
      <c r="C1423" s="79" t="s">
        <v>142</v>
      </c>
      <c r="D1423" s="79">
        <v>0.83437654999999999</v>
      </c>
      <c r="E1423" s="79">
        <v>8.2580769999999998E-2</v>
      </c>
    </row>
    <row r="1424" spans="1:5" x14ac:dyDescent="0.25">
      <c r="A1424" s="89" t="s">
        <v>155</v>
      </c>
      <c r="B1424" s="79">
        <v>92</v>
      </c>
      <c r="C1424" s="79" t="s">
        <v>159</v>
      </c>
      <c r="D1424" s="79">
        <v>0.85063246999999997</v>
      </c>
      <c r="E1424" s="79">
        <v>3.6496180000000003E-2</v>
      </c>
    </row>
    <row r="1425" spans="1:5" x14ac:dyDescent="0.25">
      <c r="A1425" s="89" t="s">
        <v>155</v>
      </c>
      <c r="B1425" s="79">
        <v>92</v>
      </c>
      <c r="C1425" s="79" t="s">
        <v>146</v>
      </c>
      <c r="D1425" s="79">
        <v>0.85197248999999997</v>
      </c>
      <c r="E1425" s="79">
        <v>3.6529300000000001E-2</v>
      </c>
    </row>
    <row r="1426" spans="1:5" x14ac:dyDescent="0.25">
      <c r="A1426" s="89" t="s">
        <v>155</v>
      </c>
      <c r="B1426" s="79">
        <v>92</v>
      </c>
      <c r="C1426" s="79" t="s">
        <v>149</v>
      </c>
      <c r="D1426" s="79">
        <v>0.87715761999999997</v>
      </c>
      <c r="E1426" s="79">
        <v>4.4126220000000001E-2</v>
      </c>
    </row>
    <row r="1427" spans="1:5" x14ac:dyDescent="0.25">
      <c r="A1427" s="89" t="s">
        <v>155</v>
      </c>
      <c r="B1427" s="79">
        <v>92</v>
      </c>
      <c r="C1427" s="79" t="s">
        <v>158</v>
      </c>
      <c r="D1427" s="79">
        <v>0.95607569000000003</v>
      </c>
      <c r="E1427" s="79">
        <v>8.5191299999999998E-2</v>
      </c>
    </row>
    <row r="1428" spans="1:5" x14ac:dyDescent="0.25">
      <c r="A1428" s="89" t="s">
        <v>155</v>
      </c>
      <c r="B1428" s="79">
        <v>92</v>
      </c>
      <c r="C1428" s="79" t="s">
        <v>152</v>
      </c>
      <c r="D1428" s="79">
        <v>0.95792838000000002</v>
      </c>
      <c r="E1428" s="79">
        <v>4.8655690000000001E-2</v>
      </c>
    </row>
    <row r="1429" spans="1:5" x14ac:dyDescent="0.25">
      <c r="A1429" s="89" t="s">
        <v>155</v>
      </c>
      <c r="B1429" s="79">
        <v>92</v>
      </c>
      <c r="C1429" s="79" t="s">
        <v>154</v>
      </c>
      <c r="D1429" s="79">
        <v>0.98896013999999999</v>
      </c>
      <c r="E1429" s="79">
        <v>5.9979419999999999E-2</v>
      </c>
    </row>
    <row r="1430" spans="1:5" x14ac:dyDescent="0.25">
      <c r="A1430" s="89" t="s">
        <v>155</v>
      </c>
      <c r="B1430" s="79">
        <v>92</v>
      </c>
      <c r="C1430" s="79" t="s">
        <v>157</v>
      </c>
      <c r="D1430" s="79">
        <v>1.0113389399999999</v>
      </c>
      <c r="E1430" s="79">
        <v>5.2209060000000002E-2</v>
      </c>
    </row>
    <row r="1431" spans="1:5" x14ac:dyDescent="0.25">
      <c r="A1431" s="89" t="s">
        <v>143</v>
      </c>
      <c r="B1431" s="79">
        <v>93</v>
      </c>
      <c r="C1431" s="79" t="s">
        <v>148</v>
      </c>
      <c r="D1431" s="79">
        <v>5.1291699999999997E-3</v>
      </c>
      <c r="E1431" s="79">
        <v>8.9350520000000003E-2</v>
      </c>
    </row>
    <row r="1432" spans="1:5" x14ac:dyDescent="0.25">
      <c r="A1432" s="89" t="s">
        <v>143</v>
      </c>
      <c r="B1432" s="79">
        <v>93</v>
      </c>
      <c r="C1432" s="79" t="s">
        <v>146</v>
      </c>
      <c r="D1432" s="79">
        <v>8.6257810000000004E-2</v>
      </c>
      <c r="E1432" s="79">
        <v>9.8182119999999998E-2</v>
      </c>
    </row>
    <row r="1433" spans="1:5" x14ac:dyDescent="0.25">
      <c r="A1433" s="89" t="s">
        <v>143</v>
      </c>
      <c r="B1433" s="79">
        <v>93</v>
      </c>
      <c r="C1433" s="79" t="s">
        <v>145</v>
      </c>
      <c r="D1433" s="79">
        <v>0.11970908</v>
      </c>
      <c r="E1433" s="79">
        <v>7.3163839999999994E-2</v>
      </c>
    </row>
    <row r="1434" spans="1:5" x14ac:dyDescent="0.25">
      <c r="A1434" s="89" t="s">
        <v>143</v>
      </c>
      <c r="B1434" s="79">
        <v>93</v>
      </c>
      <c r="C1434" s="79" t="s">
        <v>159</v>
      </c>
      <c r="D1434" s="79">
        <v>0.12630644999999999</v>
      </c>
      <c r="E1434" s="79">
        <v>6.7897689999999997E-2</v>
      </c>
    </row>
    <row r="1435" spans="1:5" x14ac:dyDescent="0.25">
      <c r="A1435" s="89" t="s">
        <v>143</v>
      </c>
      <c r="B1435" s="79">
        <v>93</v>
      </c>
      <c r="C1435" s="79" t="s">
        <v>160</v>
      </c>
      <c r="D1435" s="79">
        <v>0.14381244000000001</v>
      </c>
      <c r="E1435" s="79">
        <v>5.1507509999999999E-2</v>
      </c>
    </row>
    <row r="1436" spans="1:5" x14ac:dyDescent="0.25">
      <c r="A1436" s="89" t="s">
        <v>143</v>
      </c>
      <c r="B1436" s="79">
        <v>93</v>
      </c>
      <c r="C1436" s="79" t="s">
        <v>156</v>
      </c>
      <c r="D1436" s="79">
        <v>0.14431146</v>
      </c>
      <c r="E1436" s="79">
        <v>9.2840300000000001E-2</v>
      </c>
    </row>
    <row r="1437" spans="1:5" x14ac:dyDescent="0.25">
      <c r="A1437" s="89" t="s">
        <v>143</v>
      </c>
      <c r="B1437" s="79">
        <v>93</v>
      </c>
      <c r="C1437" s="79" t="s">
        <v>157</v>
      </c>
      <c r="D1437" s="79">
        <v>0.14844031999999999</v>
      </c>
      <c r="E1437" s="79">
        <v>4.9295039999999998E-2</v>
      </c>
    </row>
    <row r="1438" spans="1:5" x14ac:dyDescent="0.25">
      <c r="A1438" s="89" t="s">
        <v>143</v>
      </c>
      <c r="B1438" s="79">
        <v>93</v>
      </c>
      <c r="C1438" s="79" t="s">
        <v>147</v>
      </c>
      <c r="D1438" s="79">
        <v>0.14864638999999999</v>
      </c>
      <c r="E1438" s="79">
        <v>7.3942160000000007E-2</v>
      </c>
    </row>
    <row r="1439" spans="1:5" x14ac:dyDescent="0.25">
      <c r="A1439" s="89" t="s">
        <v>143</v>
      </c>
      <c r="B1439" s="79">
        <v>93</v>
      </c>
      <c r="C1439" s="79" t="s">
        <v>150</v>
      </c>
      <c r="D1439" s="79">
        <v>0.17611168999999999</v>
      </c>
      <c r="E1439" s="79">
        <v>0.1115425</v>
      </c>
    </row>
    <row r="1440" spans="1:5" x14ac:dyDescent="0.25">
      <c r="A1440" s="89" t="s">
        <v>143</v>
      </c>
      <c r="B1440" s="79">
        <v>93</v>
      </c>
      <c r="C1440" s="79" t="s">
        <v>144</v>
      </c>
      <c r="D1440" s="79">
        <v>0.17997608000000001</v>
      </c>
      <c r="E1440" s="79">
        <v>9.3564480000000005E-2</v>
      </c>
    </row>
    <row r="1441" spans="1:5" x14ac:dyDescent="0.25">
      <c r="A1441" s="89" t="s">
        <v>143</v>
      </c>
      <c r="B1441" s="79">
        <v>93</v>
      </c>
      <c r="C1441" s="79" t="s">
        <v>155</v>
      </c>
      <c r="D1441" s="79">
        <v>0.18860853</v>
      </c>
      <c r="E1441" s="79">
        <v>8.2174059999999993E-2</v>
      </c>
    </row>
    <row r="1442" spans="1:5" x14ac:dyDescent="0.25">
      <c r="A1442" s="89" t="s">
        <v>143</v>
      </c>
      <c r="B1442" s="79">
        <v>93</v>
      </c>
      <c r="C1442" s="79" t="s">
        <v>154</v>
      </c>
      <c r="D1442" s="79">
        <v>0.19978483999999999</v>
      </c>
      <c r="E1442" s="79">
        <v>0.10892937</v>
      </c>
    </row>
    <row r="1443" spans="1:5" x14ac:dyDescent="0.25">
      <c r="A1443" s="89" t="s">
        <v>143</v>
      </c>
      <c r="B1443" s="79">
        <v>93</v>
      </c>
      <c r="C1443" s="79" t="s">
        <v>152</v>
      </c>
      <c r="D1443" s="79">
        <v>0.20922186000000001</v>
      </c>
      <c r="E1443" s="79">
        <v>8.7589760000000003E-2</v>
      </c>
    </row>
    <row r="1444" spans="1:5" x14ac:dyDescent="0.25">
      <c r="A1444" s="89" t="s">
        <v>143</v>
      </c>
      <c r="B1444" s="79">
        <v>93</v>
      </c>
      <c r="C1444" s="79" t="s">
        <v>142</v>
      </c>
      <c r="D1444" s="79">
        <v>0.23328029</v>
      </c>
      <c r="E1444" s="79">
        <v>8.1214259999999996E-2</v>
      </c>
    </row>
    <row r="1445" spans="1:5" x14ac:dyDescent="0.25">
      <c r="A1445" s="89" t="s">
        <v>143</v>
      </c>
      <c r="B1445" s="79">
        <v>93</v>
      </c>
      <c r="C1445" s="79" t="s">
        <v>151</v>
      </c>
      <c r="D1445" s="79">
        <v>0.24584568000000001</v>
      </c>
      <c r="E1445" s="79">
        <v>6.0518950000000002E-2</v>
      </c>
    </row>
    <row r="1446" spans="1:5" x14ac:dyDescent="0.25">
      <c r="A1446" s="89" t="s">
        <v>143</v>
      </c>
      <c r="B1446" s="79">
        <v>93</v>
      </c>
      <c r="C1446" s="79" t="s">
        <v>158</v>
      </c>
      <c r="D1446" s="79">
        <v>0.35674285</v>
      </c>
      <c r="E1446" s="79">
        <v>7.6204460000000002E-2</v>
      </c>
    </row>
    <row r="1447" spans="1:5" x14ac:dyDescent="0.25">
      <c r="A1447" s="89" t="s">
        <v>155</v>
      </c>
      <c r="B1447" s="79">
        <v>94</v>
      </c>
      <c r="C1447" s="79" t="s">
        <v>156</v>
      </c>
      <c r="D1447" s="79">
        <v>0.24509597999999999</v>
      </c>
      <c r="E1447" s="79">
        <v>8.4445839999999994E-2</v>
      </c>
    </row>
    <row r="1448" spans="1:5" x14ac:dyDescent="0.25">
      <c r="A1448" s="89" t="s">
        <v>155</v>
      </c>
      <c r="B1448" s="79">
        <v>94</v>
      </c>
      <c r="C1448" s="79" t="s">
        <v>159</v>
      </c>
      <c r="D1448" s="79">
        <v>0.73532169000000003</v>
      </c>
      <c r="E1448" s="79">
        <v>4.9251089999999997E-2</v>
      </c>
    </row>
    <row r="1449" spans="1:5" x14ac:dyDescent="0.25">
      <c r="A1449" s="89" t="s">
        <v>155</v>
      </c>
      <c r="B1449" s="79">
        <v>94</v>
      </c>
      <c r="C1449" s="79" t="s">
        <v>149</v>
      </c>
      <c r="D1449" s="79">
        <v>0.78639601000000003</v>
      </c>
      <c r="E1449" s="79">
        <v>5.9882190000000002E-2</v>
      </c>
    </row>
    <row r="1450" spans="1:5" x14ac:dyDescent="0.25">
      <c r="A1450" s="89" t="s">
        <v>155</v>
      </c>
      <c r="B1450" s="79">
        <v>94</v>
      </c>
      <c r="C1450" s="79" t="s">
        <v>152</v>
      </c>
      <c r="D1450" s="79">
        <v>0.79342237999999998</v>
      </c>
      <c r="E1450" s="79">
        <v>4.442372E-2</v>
      </c>
    </row>
    <row r="1451" spans="1:5" x14ac:dyDescent="0.25">
      <c r="A1451" s="89" t="s">
        <v>155</v>
      </c>
      <c r="B1451" s="79">
        <v>94</v>
      </c>
      <c r="C1451" s="79" t="s">
        <v>153</v>
      </c>
      <c r="D1451" s="79">
        <v>0.87832060000000001</v>
      </c>
      <c r="E1451" s="79">
        <v>5.8786409999999997E-2</v>
      </c>
    </row>
    <row r="1452" spans="1:5" x14ac:dyDescent="0.25">
      <c r="A1452" s="89" t="s">
        <v>155</v>
      </c>
      <c r="B1452" s="79">
        <v>94</v>
      </c>
      <c r="C1452" s="79" t="s">
        <v>9</v>
      </c>
      <c r="D1452" s="79">
        <v>0.99436247</v>
      </c>
      <c r="E1452" s="79">
        <v>9.0386900000000006E-2</v>
      </c>
    </row>
    <row r="1453" spans="1:5" x14ac:dyDescent="0.25">
      <c r="A1453" s="89" t="s">
        <v>155</v>
      </c>
      <c r="B1453" s="79">
        <v>94</v>
      </c>
      <c r="C1453" s="79" t="s">
        <v>154</v>
      </c>
      <c r="D1453" s="79">
        <v>1.02838805</v>
      </c>
      <c r="E1453" s="79">
        <v>7.1226310000000001E-2</v>
      </c>
    </row>
    <row r="1454" spans="1:5" x14ac:dyDescent="0.25">
      <c r="A1454" s="89" t="s">
        <v>155</v>
      </c>
      <c r="B1454" s="79">
        <v>94</v>
      </c>
      <c r="C1454" s="79" t="s">
        <v>147</v>
      </c>
      <c r="D1454" s="79">
        <v>1.0330884300000001</v>
      </c>
      <c r="E1454" s="79">
        <v>0.10175027</v>
      </c>
    </row>
    <row r="1455" spans="1:5" x14ac:dyDescent="0.25">
      <c r="A1455" s="89" t="s">
        <v>155</v>
      </c>
      <c r="B1455" s="79">
        <v>94</v>
      </c>
      <c r="C1455" s="79" t="s">
        <v>151</v>
      </c>
      <c r="D1455" s="79">
        <v>1.0496944399999999</v>
      </c>
      <c r="E1455" s="79">
        <v>5.300796E-2</v>
      </c>
    </row>
    <row r="1456" spans="1:5" x14ac:dyDescent="0.25">
      <c r="A1456" s="89" t="s">
        <v>155</v>
      </c>
      <c r="B1456" s="79">
        <v>94</v>
      </c>
      <c r="C1456" s="79" t="s">
        <v>146</v>
      </c>
      <c r="D1456" s="79">
        <v>1.0679713200000001</v>
      </c>
      <c r="E1456" s="79">
        <v>4.0686130000000001E-2</v>
      </c>
    </row>
    <row r="1457" spans="1:5" x14ac:dyDescent="0.25">
      <c r="A1457" s="89" t="s">
        <v>155</v>
      </c>
      <c r="B1457" s="79">
        <v>94</v>
      </c>
      <c r="C1457" s="79" t="s">
        <v>148</v>
      </c>
      <c r="D1457" s="79">
        <v>1.13848492</v>
      </c>
      <c r="E1457" s="79">
        <v>6.4377229999999994E-2</v>
      </c>
    </row>
    <row r="1458" spans="1:5" x14ac:dyDescent="0.25">
      <c r="A1458" s="89" t="s">
        <v>144</v>
      </c>
      <c r="B1458" s="79">
        <v>95</v>
      </c>
      <c r="C1458" s="79" t="s">
        <v>150</v>
      </c>
      <c r="D1458" s="79">
        <v>7.7231850000000005E-2</v>
      </c>
      <c r="E1458" s="79">
        <v>7.5900780000000001E-2</v>
      </c>
    </row>
    <row r="1459" spans="1:5" x14ac:dyDescent="0.25">
      <c r="A1459" s="89" t="s">
        <v>144</v>
      </c>
      <c r="B1459" s="79">
        <v>95</v>
      </c>
      <c r="C1459" s="79" t="s">
        <v>155</v>
      </c>
      <c r="D1459" s="79">
        <v>9.9919530000000006E-2</v>
      </c>
      <c r="E1459" s="79">
        <v>8.0740129999999993E-2</v>
      </c>
    </row>
    <row r="1460" spans="1:5" x14ac:dyDescent="0.25">
      <c r="A1460" s="89" t="s">
        <v>144</v>
      </c>
      <c r="B1460" s="79">
        <v>95</v>
      </c>
      <c r="C1460" s="79" t="s">
        <v>158</v>
      </c>
      <c r="D1460" s="79">
        <v>0.13348489999999999</v>
      </c>
      <c r="E1460" s="79">
        <v>7.0170060000000006E-2</v>
      </c>
    </row>
    <row r="1461" spans="1:5" x14ac:dyDescent="0.25">
      <c r="A1461" s="89" t="s">
        <v>144</v>
      </c>
      <c r="B1461" s="79">
        <v>95</v>
      </c>
      <c r="C1461" s="79" t="s">
        <v>147</v>
      </c>
      <c r="D1461" s="79">
        <v>0.1341435</v>
      </c>
      <c r="E1461" s="79">
        <v>5.302523E-2</v>
      </c>
    </row>
    <row r="1462" spans="1:5" x14ac:dyDescent="0.25">
      <c r="A1462" s="89" t="s">
        <v>144</v>
      </c>
      <c r="B1462" s="79">
        <v>95</v>
      </c>
      <c r="C1462" s="79" t="s">
        <v>152</v>
      </c>
      <c r="D1462" s="79">
        <v>0.14179728</v>
      </c>
      <c r="E1462" s="79">
        <v>8.4569329999999998E-2</v>
      </c>
    </row>
    <row r="1463" spans="1:5" x14ac:dyDescent="0.25">
      <c r="A1463" s="89" t="s">
        <v>144</v>
      </c>
      <c r="B1463" s="79">
        <v>95</v>
      </c>
      <c r="C1463" s="79" t="s">
        <v>148</v>
      </c>
      <c r="D1463" s="79">
        <v>0.14580657</v>
      </c>
      <c r="E1463" s="79">
        <v>4.6885049999999998E-2</v>
      </c>
    </row>
    <row r="1464" spans="1:5" x14ac:dyDescent="0.25">
      <c r="A1464" s="89" t="s">
        <v>144</v>
      </c>
      <c r="B1464" s="79">
        <v>95</v>
      </c>
      <c r="C1464" s="79" t="s">
        <v>160</v>
      </c>
      <c r="D1464" s="79">
        <v>0.15347347</v>
      </c>
      <c r="E1464" s="79">
        <v>8.6750270000000004E-2</v>
      </c>
    </row>
    <row r="1465" spans="1:5" x14ac:dyDescent="0.25">
      <c r="A1465" s="89" t="s">
        <v>144</v>
      </c>
      <c r="B1465" s="79">
        <v>95</v>
      </c>
      <c r="C1465" s="79" t="s">
        <v>153</v>
      </c>
      <c r="D1465" s="79">
        <v>0.15927556000000001</v>
      </c>
      <c r="E1465" s="79">
        <v>6.2425080000000001E-2</v>
      </c>
    </row>
    <row r="1466" spans="1:5" x14ac:dyDescent="0.25">
      <c r="A1466" s="89" t="s">
        <v>144</v>
      </c>
      <c r="B1466" s="79">
        <v>95</v>
      </c>
      <c r="C1466" s="79" t="s">
        <v>143</v>
      </c>
      <c r="D1466" s="79">
        <v>0.18184559</v>
      </c>
      <c r="E1466" s="79">
        <v>6.7668790000000006E-2</v>
      </c>
    </row>
    <row r="1467" spans="1:5" x14ac:dyDescent="0.25">
      <c r="A1467" s="89" t="s">
        <v>144</v>
      </c>
      <c r="B1467" s="79">
        <v>95</v>
      </c>
      <c r="C1467" s="79" t="s">
        <v>151</v>
      </c>
      <c r="D1467" s="79">
        <v>0.18453020000000001</v>
      </c>
      <c r="E1467" s="79">
        <v>6.4881339999999996E-2</v>
      </c>
    </row>
    <row r="1468" spans="1:5" x14ac:dyDescent="0.25">
      <c r="A1468" s="89" t="s">
        <v>144</v>
      </c>
      <c r="B1468" s="79">
        <v>95</v>
      </c>
      <c r="C1468" s="79" t="s">
        <v>9</v>
      </c>
      <c r="D1468" s="79">
        <v>0.19395132000000001</v>
      </c>
      <c r="E1468" s="79">
        <v>5.4570479999999998E-2</v>
      </c>
    </row>
    <row r="1469" spans="1:5" x14ac:dyDescent="0.25">
      <c r="A1469" s="89" t="s">
        <v>144</v>
      </c>
      <c r="B1469" s="79">
        <v>95</v>
      </c>
      <c r="C1469" s="79" t="s">
        <v>146</v>
      </c>
      <c r="D1469" s="79">
        <v>0.19525099000000001</v>
      </c>
      <c r="E1469" s="79">
        <v>5.6827040000000002E-2</v>
      </c>
    </row>
    <row r="1470" spans="1:5" x14ac:dyDescent="0.25">
      <c r="A1470" s="89" t="s">
        <v>144</v>
      </c>
      <c r="B1470" s="79">
        <v>95</v>
      </c>
      <c r="C1470" s="79" t="s">
        <v>156</v>
      </c>
      <c r="D1470" s="79">
        <v>0.23483682</v>
      </c>
      <c r="E1470" s="79">
        <v>0.10190831</v>
      </c>
    </row>
    <row r="1471" spans="1:5" x14ac:dyDescent="0.25">
      <c r="A1471" s="89" t="s">
        <v>144</v>
      </c>
      <c r="B1471" s="79">
        <v>95</v>
      </c>
      <c r="C1471" s="79" t="s">
        <v>159</v>
      </c>
      <c r="D1471" s="79">
        <v>0.24532809</v>
      </c>
      <c r="E1471" s="79">
        <v>9.0753340000000002E-2</v>
      </c>
    </row>
    <row r="1472" spans="1:5" x14ac:dyDescent="0.25">
      <c r="A1472" s="89" t="s">
        <v>144</v>
      </c>
      <c r="B1472" s="79">
        <v>95</v>
      </c>
      <c r="C1472" s="79" t="s">
        <v>145</v>
      </c>
      <c r="D1472" s="79">
        <v>0.25642659000000001</v>
      </c>
      <c r="E1472" s="79">
        <v>7.4365700000000007E-2</v>
      </c>
    </row>
    <row r="1473" spans="1:5" x14ac:dyDescent="0.25">
      <c r="A1473" s="89" t="s">
        <v>144</v>
      </c>
      <c r="B1473" s="79">
        <v>95</v>
      </c>
      <c r="C1473" s="79" t="s">
        <v>154</v>
      </c>
      <c r="D1473" s="79">
        <v>0.25713807999999999</v>
      </c>
      <c r="E1473" s="79">
        <v>7.6934459999999996E-2</v>
      </c>
    </row>
    <row r="1474" spans="1:5" x14ac:dyDescent="0.25">
      <c r="A1474" s="89" t="s">
        <v>144</v>
      </c>
      <c r="B1474" s="79">
        <v>95</v>
      </c>
      <c r="C1474" s="79" t="s">
        <v>157</v>
      </c>
      <c r="D1474" s="79">
        <v>0.31461824999999999</v>
      </c>
      <c r="E1474" s="79">
        <v>9.6472569999999994E-2</v>
      </c>
    </row>
    <row r="1475" spans="1:5" x14ac:dyDescent="0.25">
      <c r="A1475" s="89" t="s">
        <v>156</v>
      </c>
      <c r="B1475" s="79">
        <v>96</v>
      </c>
      <c r="C1475" s="79" t="s">
        <v>157</v>
      </c>
      <c r="D1475" s="79">
        <v>0.41249775</v>
      </c>
      <c r="E1475" s="79">
        <v>8.0420409999999998E-2</v>
      </c>
    </row>
    <row r="1476" spans="1:5" x14ac:dyDescent="0.25">
      <c r="A1476" s="89" t="s">
        <v>156</v>
      </c>
      <c r="B1476" s="79">
        <v>96</v>
      </c>
      <c r="C1476" s="79" t="s">
        <v>149</v>
      </c>
      <c r="D1476" s="79">
        <v>0.72841507999999999</v>
      </c>
      <c r="E1476" s="79">
        <v>5.416754E-2</v>
      </c>
    </row>
    <row r="1477" spans="1:5" x14ac:dyDescent="0.25">
      <c r="A1477" s="89" t="s">
        <v>156</v>
      </c>
      <c r="B1477" s="79">
        <v>96</v>
      </c>
      <c r="C1477" s="79" t="s">
        <v>152</v>
      </c>
      <c r="D1477" s="79">
        <v>0.73222124</v>
      </c>
      <c r="E1477" s="79">
        <v>5.0415670000000003E-2</v>
      </c>
    </row>
    <row r="1478" spans="1:5" x14ac:dyDescent="0.25">
      <c r="A1478" s="89" t="s">
        <v>156</v>
      </c>
      <c r="B1478" s="79">
        <v>96</v>
      </c>
      <c r="C1478" s="79" t="s">
        <v>9</v>
      </c>
      <c r="D1478" s="79">
        <v>0.80482463000000004</v>
      </c>
      <c r="E1478" s="79">
        <v>0.10268885</v>
      </c>
    </row>
    <row r="1479" spans="1:5" x14ac:dyDescent="0.25">
      <c r="A1479" s="89" t="s">
        <v>156</v>
      </c>
      <c r="B1479" s="79">
        <v>96</v>
      </c>
      <c r="C1479" s="79" t="s">
        <v>145</v>
      </c>
      <c r="D1479" s="79">
        <v>0.94781780000000004</v>
      </c>
      <c r="E1479" s="79">
        <v>6.3305029999999998E-2</v>
      </c>
    </row>
    <row r="1480" spans="1:5" x14ac:dyDescent="0.25">
      <c r="A1480" s="89" t="s">
        <v>156</v>
      </c>
      <c r="B1480" s="79">
        <v>96</v>
      </c>
      <c r="C1480" s="79" t="s">
        <v>151</v>
      </c>
      <c r="D1480" s="79">
        <v>0.97360440999999998</v>
      </c>
      <c r="E1480" s="79">
        <v>5.1582820000000001E-2</v>
      </c>
    </row>
    <row r="1481" spans="1:5" x14ac:dyDescent="0.25">
      <c r="A1481" s="89" t="s">
        <v>156</v>
      </c>
      <c r="B1481" s="79">
        <v>96</v>
      </c>
      <c r="C1481" s="79" t="s">
        <v>148</v>
      </c>
      <c r="D1481" s="79">
        <v>1.02469432</v>
      </c>
      <c r="E1481" s="79">
        <v>8.1188250000000003E-2</v>
      </c>
    </row>
    <row r="1482" spans="1:5" x14ac:dyDescent="0.25">
      <c r="A1482" s="89" t="s">
        <v>150</v>
      </c>
      <c r="B1482" s="79">
        <v>97</v>
      </c>
      <c r="C1482" s="79" t="s">
        <v>156</v>
      </c>
      <c r="D1482" s="79">
        <v>0.37972034999999998</v>
      </c>
      <c r="E1482" s="79">
        <v>7.5207720000000006E-2</v>
      </c>
    </row>
    <row r="1483" spans="1:5" x14ac:dyDescent="0.25">
      <c r="A1483" s="89" t="s">
        <v>150</v>
      </c>
      <c r="B1483" s="79">
        <v>97</v>
      </c>
      <c r="C1483" s="79" t="s">
        <v>159</v>
      </c>
      <c r="D1483" s="79">
        <v>0.39006999999999997</v>
      </c>
      <c r="E1483" s="79">
        <v>5.7572390000000001E-2</v>
      </c>
    </row>
    <row r="1484" spans="1:5" x14ac:dyDescent="0.25">
      <c r="A1484" s="89" t="s">
        <v>150</v>
      </c>
      <c r="B1484" s="79">
        <v>97</v>
      </c>
      <c r="C1484" s="79" t="s">
        <v>146</v>
      </c>
      <c r="D1484" s="79">
        <v>0.67261232999999998</v>
      </c>
      <c r="E1484" s="79">
        <v>5.4024410000000002E-2</v>
      </c>
    </row>
    <row r="1485" spans="1:5" x14ac:dyDescent="0.25">
      <c r="A1485" s="89" t="s">
        <v>150</v>
      </c>
      <c r="B1485" s="79">
        <v>97</v>
      </c>
      <c r="C1485" s="79" t="s">
        <v>158</v>
      </c>
      <c r="D1485" s="79">
        <v>0.82290638000000005</v>
      </c>
      <c r="E1485" s="79">
        <v>8.9299459999999997E-2</v>
      </c>
    </row>
    <row r="1486" spans="1:5" x14ac:dyDescent="0.25">
      <c r="A1486" s="89" t="s">
        <v>150</v>
      </c>
      <c r="B1486" s="79">
        <v>97</v>
      </c>
      <c r="C1486" s="79" t="s">
        <v>155</v>
      </c>
      <c r="D1486" s="79">
        <v>0.84762941000000003</v>
      </c>
      <c r="E1486" s="79">
        <v>5.5806580000000001E-2</v>
      </c>
    </row>
    <row r="1487" spans="1:5" x14ac:dyDescent="0.25">
      <c r="A1487" s="89" t="s">
        <v>150</v>
      </c>
      <c r="B1487" s="79">
        <v>97</v>
      </c>
      <c r="C1487" s="79" t="s">
        <v>160</v>
      </c>
      <c r="D1487" s="79">
        <v>0.89231090999999996</v>
      </c>
      <c r="E1487" s="79">
        <v>0.10656213</v>
      </c>
    </row>
    <row r="1488" spans="1:5" x14ac:dyDescent="0.25">
      <c r="A1488" s="89" t="s">
        <v>150</v>
      </c>
      <c r="B1488" s="79">
        <v>97</v>
      </c>
      <c r="C1488" s="79" t="s">
        <v>147</v>
      </c>
      <c r="D1488" s="79">
        <v>0.94685816</v>
      </c>
      <c r="E1488" s="79">
        <v>6.5512020000000004E-2</v>
      </c>
    </row>
    <row r="1489" spans="1:5" x14ac:dyDescent="0.25">
      <c r="A1489" s="89" t="s">
        <v>150</v>
      </c>
      <c r="B1489" s="79">
        <v>97</v>
      </c>
      <c r="C1489" s="79" t="s">
        <v>151</v>
      </c>
      <c r="D1489" s="79">
        <v>1.0058044100000001</v>
      </c>
      <c r="E1489" s="79">
        <v>8.0311099999999996E-2</v>
      </c>
    </row>
    <row r="1490" spans="1:5" x14ac:dyDescent="0.25">
      <c r="A1490" s="89" t="s">
        <v>150</v>
      </c>
      <c r="B1490" s="79">
        <v>97</v>
      </c>
      <c r="C1490" s="79" t="s">
        <v>152</v>
      </c>
      <c r="D1490" s="79">
        <v>1.0072603899999999</v>
      </c>
      <c r="E1490" s="79">
        <v>6.0868430000000001E-2</v>
      </c>
    </row>
    <row r="1491" spans="1:5" x14ac:dyDescent="0.25">
      <c r="A1491" s="89" t="s">
        <v>150</v>
      </c>
      <c r="B1491" s="79">
        <v>97</v>
      </c>
      <c r="C1491" s="79" t="s">
        <v>154</v>
      </c>
      <c r="D1491" s="79">
        <v>1.0507699500000001</v>
      </c>
      <c r="E1491" s="79">
        <v>6.4068479999999997E-2</v>
      </c>
    </row>
    <row r="1492" spans="1:5" x14ac:dyDescent="0.25">
      <c r="A1492" s="89" t="s">
        <v>150</v>
      </c>
      <c r="B1492" s="79">
        <v>97</v>
      </c>
      <c r="C1492" s="79" t="s">
        <v>148</v>
      </c>
      <c r="D1492" s="79">
        <v>1.0661262199999999</v>
      </c>
      <c r="E1492" s="79">
        <v>7.5454179999999996E-2</v>
      </c>
    </row>
    <row r="1493" spans="1:5" x14ac:dyDescent="0.25">
      <c r="A1493" s="89" t="s">
        <v>148</v>
      </c>
      <c r="B1493" s="79">
        <v>98</v>
      </c>
      <c r="C1493" s="79" t="s">
        <v>157</v>
      </c>
      <c r="D1493" s="79">
        <v>0.46200136000000003</v>
      </c>
      <c r="E1493" s="79">
        <v>7.7345179999999999E-2</v>
      </c>
    </row>
    <row r="1494" spans="1:5" x14ac:dyDescent="0.25">
      <c r="A1494" s="89" t="s">
        <v>148</v>
      </c>
      <c r="B1494" s="79">
        <v>98</v>
      </c>
      <c r="C1494" s="79" t="s">
        <v>146</v>
      </c>
      <c r="D1494" s="79">
        <v>0.57301438999999998</v>
      </c>
      <c r="E1494" s="79">
        <v>9.0189169999999999E-2</v>
      </c>
    </row>
    <row r="1495" spans="1:5" x14ac:dyDescent="0.25">
      <c r="A1495" s="89" t="s">
        <v>148</v>
      </c>
      <c r="B1495" s="79">
        <v>98</v>
      </c>
      <c r="C1495" s="79" t="s">
        <v>9</v>
      </c>
      <c r="D1495" s="79">
        <v>0.67462646999999998</v>
      </c>
      <c r="E1495" s="79">
        <v>5.7028910000000002E-2</v>
      </c>
    </row>
    <row r="1496" spans="1:5" x14ac:dyDescent="0.25">
      <c r="A1496" s="89" t="s">
        <v>148</v>
      </c>
      <c r="B1496" s="79">
        <v>98</v>
      </c>
      <c r="C1496" s="79" t="s">
        <v>154</v>
      </c>
      <c r="D1496" s="79">
        <v>0.75024141</v>
      </c>
      <c r="E1496" s="79">
        <v>8.1727690000000006E-2</v>
      </c>
    </row>
    <row r="1497" spans="1:5" x14ac:dyDescent="0.25">
      <c r="A1497" s="89" t="s">
        <v>148</v>
      </c>
      <c r="B1497" s="79">
        <v>98</v>
      </c>
      <c r="C1497" s="79" t="s">
        <v>152</v>
      </c>
      <c r="D1497" s="79">
        <v>0.82440683000000003</v>
      </c>
      <c r="E1497" s="79">
        <v>7.3695179999999999E-2</v>
      </c>
    </row>
    <row r="1498" spans="1:5" x14ac:dyDescent="0.25">
      <c r="A1498" s="89" t="s">
        <v>148</v>
      </c>
      <c r="B1498" s="79">
        <v>98</v>
      </c>
      <c r="C1498" s="79" t="s">
        <v>143</v>
      </c>
      <c r="D1498" s="79">
        <v>0.92848147999999997</v>
      </c>
      <c r="E1498" s="79">
        <v>6.944881E-2</v>
      </c>
    </row>
    <row r="1499" spans="1:5" x14ac:dyDescent="0.25">
      <c r="A1499" s="89" t="s">
        <v>148</v>
      </c>
      <c r="B1499" s="79">
        <v>98</v>
      </c>
      <c r="C1499" s="79" t="s">
        <v>144</v>
      </c>
      <c r="D1499" s="79">
        <v>0.95221549999999999</v>
      </c>
      <c r="E1499" s="79">
        <v>5.6297710000000001E-2</v>
      </c>
    </row>
    <row r="1500" spans="1:5" x14ac:dyDescent="0.25">
      <c r="A1500" s="89" t="s">
        <v>148</v>
      </c>
      <c r="B1500" s="79">
        <v>98</v>
      </c>
      <c r="C1500" s="79" t="s">
        <v>145</v>
      </c>
      <c r="D1500" s="79">
        <v>0.96361116999999996</v>
      </c>
      <c r="E1500" s="79">
        <v>5.1771440000000002E-2</v>
      </c>
    </row>
    <row r="1501" spans="1:5" x14ac:dyDescent="0.25">
      <c r="A1501" s="89" t="s">
        <v>148</v>
      </c>
      <c r="B1501" s="79">
        <v>98</v>
      </c>
      <c r="C1501" s="79" t="s">
        <v>151</v>
      </c>
      <c r="D1501" s="79">
        <v>1.0008510399999999</v>
      </c>
      <c r="E1501" s="79">
        <v>4.8512199999999998E-2</v>
      </c>
    </row>
    <row r="1502" spans="1:5" x14ac:dyDescent="0.25">
      <c r="A1502" s="89" t="s">
        <v>148</v>
      </c>
      <c r="B1502" s="79">
        <v>98</v>
      </c>
      <c r="C1502" s="79" t="s">
        <v>149</v>
      </c>
      <c r="D1502" s="79">
        <v>1.03886966</v>
      </c>
      <c r="E1502" s="79">
        <v>5.4884259999999997E-2</v>
      </c>
    </row>
    <row r="1503" spans="1:5" x14ac:dyDescent="0.25">
      <c r="A1503" s="89" t="s">
        <v>157</v>
      </c>
      <c r="B1503" s="79">
        <v>99</v>
      </c>
      <c r="C1503" s="79" t="s">
        <v>156</v>
      </c>
      <c r="D1503" s="79">
        <v>0.17775384999999999</v>
      </c>
      <c r="E1503" s="79">
        <v>5.992024E-2</v>
      </c>
    </row>
    <row r="1504" spans="1:5" x14ac:dyDescent="0.25">
      <c r="A1504" s="89" t="s">
        <v>157</v>
      </c>
      <c r="B1504" s="79">
        <v>99</v>
      </c>
      <c r="C1504" s="79" t="s">
        <v>148</v>
      </c>
      <c r="D1504" s="79">
        <v>0.32348060000000001</v>
      </c>
      <c r="E1504" s="79">
        <v>5.381383E-2</v>
      </c>
    </row>
    <row r="1505" spans="1:5" x14ac:dyDescent="0.25">
      <c r="A1505" s="89" t="s">
        <v>157</v>
      </c>
      <c r="B1505" s="79">
        <v>99</v>
      </c>
      <c r="C1505" s="79" t="s">
        <v>149</v>
      </c>
      <c r="D1505" s="79">
        <v>0.41356874999999998</v>
      </c>
      <c r="E1505" s="79">
        <v>7.7616409999999997E-2</v>
      </c>
    </row>
    <row r="1506" spans="1:5" x14ac:dyDescent="0.25">
      <c r="A1506" s="89" t="s">
        <v>157</v>
      </c>
      <c r="B1506" s="79">
        <v>99</v>
      </c>
      <c r="C1506" s="79" t="s">
        <v>151</v>
      </c>
      <c r="D1506" s="79">
        <v>0.50137226999999995</v>
      </c>
      <c r="E1506" s="79">
        <v>0.1121013</v>
      </c>
    </row>
    <row r="1507" spans="1:5" x14ac:dyDescent="0.25">
      <c r="A1507" s="89" t="s">
        <v>157</v>
      </c>
      <c r="B1507" s="79">
        <v>99</v>
      </c>
      <c r="C1507" s="79" t="s">
        <v>144</v>
      </c>
      <c r="D1507" s="79">
        <v>0.53119883000000001</v>
      </c>
      <c r="E1507" s="79">
        <v>6.6875980000000002E-2</v>
      </c>
    </row>
    <row r="1508" spans="1:5" x14ac:dyDescent="0.25">
      <c r="A1508" s="89" t="s">
        <v>157</v>
      </c>
      <c r="B1508" s="79">
        <v>99</v>
      </c>
      <c r="C1508" s="79" t="s">
        <v>154</v>
      </c>
      <c r="D1508" s="79">
        <v>0.60387844999999996</v>
      </c>
      <c r="E1508" s="79">
        <v>4.3507289999999997E-2</v>
      </c>
    </row>
    <row r="1509" spans="1:5" x14ac:dyDescent="0.25">
      <c r="A1509" s="89" t="s">
        <v>157</v>
      </c>
      <c r="B1509" s="79">
        <v>99</v>
      </c>
      <c r="C1509" s="79" t="s">
        <v>152</v>
      </c>
      <c r="D1509" s="79">
        <v>0.72353646999999999</v>
      </c>
      <c r="E1509" s="79">
        <v>6.2976119999999997E-2</v>
      </c>
    </row>
    <row r="1510" spans="1:5" x14ac:dyDescent="0.25">
      <c r="A1510" s="89" t="s">
        <v>157</v>
      </c>
      <c r="B1510" s="79">
        <v>99</v>
      </c>
      <c r="C1510" s="79" t="s">
        <v>153</v>
      </c>
      <c r="D1510" s="79">
        <v>0.76417058000000004</v>
      </c>
      <c r="E1510" s="79">
        <v>8.8603570000000006E-2</v>
      </c>
    </row>
    <row r="1511" spans="1:5" x14ac:dyDescent="0.25">
      <c r="A1511" s="89" t="s">
        <v>157</v>
      </c>
      <c r="B1511" s="79">
        <v>99</v>
      </c>
      <c r="C1511" s="79" t="s">
        <v>155</v>
      </c>
      <c r="D1511" s="79">
        <v>0.96469115000000005</v>
      </c>
      <c r="E1511" s="79">
        <v>6.4545439999999996E-2</v>
      </c>
    </row>
    <row r="1512" spans="1:5" x14ac:dyDescent="0.25">
      <c r="A1512" s="89" t="s">
        <v>157</v>
      </c>
      <c r="B1512" s="79">
        <v>99</v>
      </c>
      <c r="C1512" s="79" t="s">
        <v>145</v>
      </c>
      <c r="D1512" s="79">
        <v>0.96494210000000002</v>
      </c>
      <c r="E1512" s="79">
        <v>0.11036907999999999</v>
      </c>
    </row>
    <row r="1513" spans="1:5" x14ac:dyDescent="0.25">
      <c r="A1513" s="89" t="s">
        <v>157</v>
      </c>
      <c r="B1513" s="79">
        <v>99</v>
      </c>
      <c r="C1513" s="79" t="s">
        <v>146</v>
      </c>
      <c r="D1513" s="79">
        <v>1.00904112</v>
      </c>
      <c r="E1513" s="79">
        <v>6.5021490000000001E-2</v>
      </c>
    </row>
    <row r="1514" spans="1:5" x14ac:dyDescent="0.25">
      <c r="A1514" s="89" t="s">
        <v>157</v>
      </c>
      <c r="B1514" s="79">
        <v>99</v>
      </c>
      <c r="C1514" s="79" t="s">
        <v>9</v>
      </c>
      <c r="D1514" s="79">
        <v>1.0234162</v>
      </c>
      <c r="E1514" s="79">
        <v>8.4946510000000003E-2</v>
      </c>
    </row>
    <row r="1515" spans="1:5" x14ac:dyDescent="0.25">
      <c r="A1515" s="89" t="s">
        <v>157</v>
      </c>
      <c r="B1515" s="79">
        <v>99</v>
      </c>
      <c r="C1515" s="79" t="s">
        <v>142</v>
      </c>
      <c r="D1515" s="79">
        <v>1.07278159</v>
      </c>
      <c r="E1515" s="79">
        <v>6.7432480000000003E-2</v>
      </c>
    </row>
    <row r="1516" spans="1:5" x14ac:dyDescent="0.25">
      <c r="A1516" s="89" t="s">
        <v>159</v>
      </c>
      <c r="B1516" s="79">
        <v>100</v>
      </c>
      <c r="C1516" s="79" t="s">
        <v>149</v>
      </c>
      <c r="D1516" s="79">
        <v>9.1520859999999996E-2</v>
      </c>
      <c r="E1516" s="79">
        <v>9.8252160000000005E-2</v>
      </c>
    </row>
    <row r="1517" spans="1:5" x14ac:dyDescent="0.25">
      <c r="A1517" s="89" t="s">
        <v>159</v>
      </c>
      <c r="B1517" s="79">
        <v>100</v>
      </c>
      <c r="C1517" s="79" t="s">
        <v>148</v>
      </c>
      <c r="D1517" s="79">
        <v>0.13782864</v>
      </c>
      <c r="E1517" s="79">
        <v>5.9691050000000002E-2</v>
      </c>
    </row>
    <row r="1518" spans="1:5" x14ac:dyDescent="0.25">
      <c r="A1518" s="89" t="s">
        <v>159</v>
      </c>
      <c r="B1518" s="79">
        <v>100</v>
      </c>
      <c r="C1518" s="79" t="s">
        <v>156</v>
      </c>
      <c r="D1518" s="79">
        <v>0.18002212000000001</v>
      </c>
      <c r="E1518" s="79">
        <v>5.3118760000000001E-2</v>
      </c>
    </row>
    <row r="1519" spans="1:5" x14ac:dyDescent="0.25">
      <c r="A1519" s="89" t="s">
        <v>159</v>
      </c>
      <c r="B1519" s="79">
        <v>100</v>
      </c>
      <c r="C1519" s="79" t="s">
        <v>151</v>
      </c>
      <c r="D1519" s="79">
        <v>0.21075585999999999</v>
      </c>
      <c r="E1519" s="79">
        <v>4.9482390000000001E-2</v>
      </c>
    </row>
    <row r="1520" spans="1:5" x14ac:dyDescent="0.25">
      <c r="A1520" s="89" t="s">
        <v>159</v>
      </c>
      <c r="B1520" s="79">
        <v>100</v>
      </c>
      <c r="C1520" s="79" t="s">
        <v>9</v>
      </c>
      <c r="D1520" s="79">
        <v>0.21701285000000001</v>
      </c>
      <c r="E1520" s="79">
        <v>6.445903E-2</v>
      </c>
    </row>
    <row r="1521" spans="1:5" x14ac:dyDescent="0.25">
      <c r="A1521" s="89" t="s">
        <v>159</v>
      </c>
      <c r="B1521" s="79">
        <v>100</v>
      </c>
      <c r="C1521" s="79" t="s">
        <v>152</v>
      </c>
      <c r="D1521" s="79">
        <v>0.24333492000000001</v>
      </c>
      <c r="E1521" s="79">
        <v>5.4673289999999999E-2</v>
      </c>
    </row>
    <row r="1522" spans="1:5" x14ac:dyDescent="0.25">
      <c r="A1522" s="89" t="s">
        <v>159</v>
      </c>
      <c r="B1522" s="79">
        <v>100</v>
      </c>
      <c r="C1522" s="79" t="s">
        <v>155</v>
      </c>
      <c r="D1522" s="79">
        <v>0.25646915999999997</v>
      </c>
      <c r="E1522" s="79">
        <v>0.10138508</v>
      </c>
    </row>
    <row r="1523" spans="1:5" x14ac:dyDescent="0.25">
      <c r="A1523" s="89" t="s">
        <v>159</v>
      </c>
      <c r="B1523" s="79">
        <v>100</v>
      </c>
      <c r="C1523" s="79" t="s">
        <v>154</v>
      </c>
      <c r="D1523" s="79">
        <v>0.26012719000000001</v>
      </c>
      <c r="E1523" s="79">
        <v>4.8922519999999997E-2</v>
      </c>
    </row>
    <row r="1524" spans="1:5" x14ac:dyDescent="0.25">
      <c r="A1524" s="89" t="s">
        <v>159</v>
      </c>
      <c r="B1524" s="79">
        <v>100</v>
      </c>
      <c r="C1524" s="79" t="s">
        <v>145</v>
      </c>
      <c r="D1524" s="79">
        <v>0.31493675999999998</v>
      </c>
      <c r="E1524" s="79">
        <v>9.3059340000000004E-2</v>
      </c>
    </row>
    <row r="1525" spans="1:5" x14ac:dyDescent="0.25">
      <c r="A1525" s="89" t="s">
        <v>159</v>
      </c>
      <c r="B1525" s="79">
        <v>100</v>
      </c>
      <c r="C1525" s="79" t="s">
        <v>146</v>
      </c>
      <c r="D1525" s="79">
        <v>0.37579676000000001</v>
      </c>
      <c r="E1525" s="79">
        <v>5.7547769999999998E-2</v>
      </c>
    </row>
    <row r="1526" spans="1:5" x14ac:dyDescent="0.25">
      <c r="A1526" s="89" t="s">
        <v>151</v>
      </c>
      <c r="B1526" s="79">
        <v>101</v>
      </c>
      <c r="C1526" s="79" t="s">
        <v>158</v>
      </c>
      <c r="D1526" s="79">
        <v>0.22787574999999999</v>
      </c>
      <c r="E1526" s="79">
        <v>8.2719760000000003E-2</v>
      </c>
    </row>
    <row r="1527" spans="1:5" x14ac:dyDescent="0.25">
      <c r="A1527" s="89" t="s">
        <v>151</v>
      </c>
      <c r="B1527" s="79">
        <v>101</v>
      </c>
      <c r="C1527" s="79" t="s">
        <v>155</v>
      </c>
      <c r="D1527" s="79">
        <v>0.24493722000000001</v>
      </c>
      <c r="E1527" s="79">
        <v>5.944435E-2</v>
      </c>
    </row>
    <row r="1528" spans="1:5" x14ac:dyDescent="0.25">
      <c r="A1528" s="89" t="s">
        <v>151</v>
      </c>
      <c r="B1528" s="79">
        <v>101</v>
      </c>
      <c r="C1528" s="79" t="s">
        <v>152</v>
      </c>
      <c r="D1528" s="79">
        <v>0.24575669999999999</v>
      </c>
      <c r="E1528" s="79">
        <v>9.0825539999999996E-2</v>
      </c>
    </row>
    <row r="1529" spans="1:5" x14ac:dyDescent="0.25">
      <c r="A1529" s="89" t="s">
        <v>151</v>
      </c>
      <c r="B1529" s="79">
        <v>101</v>
      </c>
      <c r="C1529" s="79" t="s">
        <v>159</v>
      </c>
      <c r="D1529" s="79">
        <v>0.28200607</v>
      </c>
      <c r="E1529" s="79">
        <v>9.4730990000000001E-2</v>
      </c>
    </row>
    <row r="1530" spans="1:5" x14ac:dyDescent="0.25">
      <c r="A1530" s="89" t="s">
        <v>151</v>
      </c>
      <c r="B1530" s="79">
        <v>101</v>
      </c>
      <c r="C1530" s="79" t="s">
        <v>146</v>
      </c>
      <c r="D1530" s="79">
        <v>0.29072692</v>
      </c>
      <c r="E1530" s="79">
        <v>6.0434349999999998E-2</v>
      </c>
    </row>
    <row r="1531" spans="1:5" x14ac:dyDescent="0.25">
      <c r="A1531" s="89" t="s">
        <v>151</v>
      </c>
      <c r="B1531" s="79">
        <v>101</v>
      </c>
      <c r="C1531" s="79" t="s">
        <v>148</v>
      </c>
      <c r="D1531" s="79">
        <v>0.49491896000000002</v>
      </c>
      <c r="E1531" s="79">
        <v>6.8849960000000002E-2</v>
      </c>
    </row>
    <row r="1532" spans="1:5" x14ac:dyDescent="0.25">
      <c r="A1532" s="89" t="s">
        <v>151</v>
      </c>
      <c r="B1532" s="79">
        <v>101</v>
      </c>
      <c r="C1532" s="79" t="s">
        <v>144</v>
      </c>
      <c r="D1532" s="79">
        <v>0.60537448999999999</v>
      </c>
      <c r="E1532" s="79">
        <v>7.0674870000000001E-2</v>
      </c>
    </row>
    <row r="1533" spans="1:5" x14ac:dyDescent="0.25">
      <c r="A1533" s="89" t="s">
        <v>151</v>
      </c>
      <c r="B1533" s="79">
        <v>101</v>
      </c>
      <c r="C1533" s="79" t="s">
        <v>147</v>
      </c>
      <c r="D1533" s="79">
        <v>0.64623657000000001</v>
      </c>
      <c r="E1533" s="79">
        <v>4.8127919999999998E-2</v>
      </c>
    </row>
    <row r="1534" spans="1:5" x14ac:dyDescent="0.25">
      <c r="A1534" s="89" t="s">
        <v>151</v>
      </c>
      <c r="B1534" s="79">
        <v>101</v>
      </c>
      <c r="C1534" s="79" t="s">
        <v>149</v>
      </c>
      <c r="D1534" s="79">
        <v>0.70439585000000005</v>
      </c>
      <c r="E1534" s="79">
        <v>5.0733399999999998E-2</v>
      </c>
    </row>
    <row r="1535" spans="1:5" x14ac:dyDescent="0.25">
      <c r="A1535" s="89" t="s">
        <v>154</v>
      </c>
      <c r="B1535" s="79">
        <v>102</v>
      </c>
      <c r="C1535" s="79" t="s">
        <v>155</v>
      </c>
      <c r="D1535" s="79">
        <v>8.5573449999999995E-2</v>
      </c>
      <c r="E1535" s="79">
        <v>6.9331450000000003E-2</v>
      </c>
    </row>
    <row r="1536" spans="1:5" x14ac:dyDescent="0.25">
      <c r="A1536" s="89" t="s">
        <v>154</v>
      </c>
      <c r="B1536" s="79">
        <v>102</v>
      </c>
      <c r="C1536" s="79" t="s">
        <v>142</v>
      </c>
      <c r="D1536" s="79">
        <v>0.10894469</v>
      </c>
      <c r="E1536" s="79">
        <v>7.2272400000000001E-2</v>
      </c>
    </row>
    <row r="1537" spans="1:5" x14ac:dyDescent="0.25">
      <c r="A1537" s="89" t="s">
        <v>154</v>
      </c>
      <c r="B1537" s="79">
        <v>102</v>
      </c>
      <c r="C1537" s="79" t="s">
        <v>157</v>
      </c>
      <c r="D1537" s="79">
        <v>0.13018787000000001</v>
      </c>
      <c r="E1537" s="79">
        <v>7.6394279999999995E-2</v>
      </c>
    </row>
    <row r="1538" spans="1:5" x14ac:dyDescent="0.25">
      <c r="A1538" s="89" t="s">
        <v>154</v>
      </c>
      <c r="B1538" s="79">
        <v>102</v>
      </c>
      <c r="C1538" s="79" t="s">
        <v>158</v>
      </c>
      <c r="D1538" s="79">
        <v>0.15025756000000001</v>
      </c>
      <c r="E1538" s="79">
        <v>7.6567280000000001E-2</v>
      </c>
    </row>
    <row r="1539" spans="1:5" x14ac:dyDescent="0.25">
      <c r="A1539" s="89" t="s">
        <v>154</v>
      </c>
      <c r="B1539" s="79">
        <v>102</v>
      </c>
      <c r="C1539" s="79" t="s">
        <v>156</v>
      </c>
      <c r="D1539" s="79">
        <v>0.15625389000000001</v>
      </c>
      <c r="E1539" s="79">
        <v>3.387474E-2</v>
      </c>
    </row>
    <row r="1540" spans="1:5" x14ac:dyDescent="0.25">
      <c r="A1540" s="89" t="s">
        <v>154</v>
      </c>
      <c r="B1540" s="79">
        <v>102</v>
      </c>
      <c r="C1540" s="79" t="s">
        <v>159</v>
      </c>
      <c r="D1540" s="79">
        <v>0.18869625000000001</v>
      </c>
      <c r="E1540" s="79">
        <v>4.2278620000000003E-2</v>
      </c>
    </row>
    <row r="1541" spans="1:5" x14ac:dyDescent="0.25">
      <c r="A1541" s="89" t="s">
        <v>154</v>
      </c>
      <c r="B1541" s="79">
        <v>102</v>
      </c>
      <c r="C1541" s="79" t="s">
        <v>146</v>
      </c>
      <c r="D1541" s="79">
        <v>0.20341577999999999</v>
      </c>
      <c r="E1541" s="79">
        <v>3.7171139999999998E-2</v>
      </c>
    </row>
    <row r="1542" spans="1:5" x14ac:dyDescent="0.25">
      <c r="A1542" s="89" t="s">
        <v>154</v>
      </c>
      <c r="B1542" s="79">
        <v>102</v>
      </c>
      <c r="C1542" s="79" t="s">
        <v>150</v>
      </c>
      <c r="D1542" s="79">
        <v>0.20750175000000001</v>
      </c>
      <c r="E1542" s="79">
        <v>5.677306E-2</v>
      </c>
    </row>
    <row r="1543" spans="1:5" x14ac:dyDescent="0.25">
      <c r="A1543" s="89" t="s">
        <v>154</v>
      </c>
      <c r="B1543" s="79">
        <v>102</v>
      </c>
      <c r="C1543" s="79" t="s">
        <v>153</v>
      </c>
      <c r="D1543" s="79">
        <v>0.26530924</v>
      </c>
      <c r="E1543" s="79">
        <v>5.215094E-2</v>
      </c>
    </row>
    <row r="1544" spans="1:5" x14ac:dyDescent="0.25">
      <c r="A1544" s="89" t="s">
        <v>154</v>
      </c>
      <c r="B1544" s="79">
        <v>102</v>
      </c>
      <c r="C1544" s="79" t="s">
        <v>145</v>
      </c>
      <c r="D1544" s="79">
        <v>0.31271096999999998</v>
      </c>
      <c r="E1544" s="79">
        <v>8.0464690000000005E-2</v>
      </c>
    </row>
    <row r="1545" spans="1:5" x14ac:dyDescent="0.25">
      <c r="A1545" s="89" t="s">
        <v>154</v>
      </c>
      <c r="B1545" s="79">
        <v>102</v>
      </c>
      <c r="C1545" s="79" t="s">
        <v>9</v>
      </c>
      <c r="D1545" s="79">
        <v>0.31545711999999998</v>
      </c>
      <c r="E1545" s="79">
        <v>4.621401E-2</v>
      </c>
    </row>
    <row r="1546" spans="1:5" x14ac:dyDescent="0.25">
      <c r="A1546" s="89" t="s">
        <v>154</v>
      </c>
      <c r="B1546" s="79">
        <v>102</v>
      </c>
      <c r="C1546" s="79" t="s">
        <v>152</v>
      </c>
      <c r="D1546" s="79">
        <v>0.32537348999999999</v>
      </c>
      <c r="E1546" s="79">
        <v>3.9204250000000003E-2</v>
      </c>
    </row>
    <row r="1547" spans="1:5" x14ac:dyDescent="0.25">
      <c r="A1547" s="89" t="s">
        <v>154</v>
      </c>
      <c r="B1547" s="79">
        <v>102</v>
      </c>
      <c r="C1547" s="79" t="s">
        <v>151</v>
      </c>
      <c r="D1547" s="79">
        <v>0.32603554000000001</v>
      </c>
      <c r="E1547" s="79">
        <v>3.06816E-2</v>
      </c>
    </row>
    <row r="1548" spans="1:5" x14ac:dyDescent="0.25">
      <c r="A1548" s="89" t="s">
        <v>154</v>
      </c>
      <c r="B1548" s="79">
        <v>102</v>
      </c>
      <c r="C1548" s="79" t="s">
        <v>160</v>
      </c>
      <c r="D1548" s="79">
        <v>0.60714363000000005</v>
      </c>
      <c r="E1548" s="79">
        <v>5.260368E-2</v>
      </c>
    </row>
    <row r="1549" spans="1:5" x14ac:dyDescent="0.25">
      <c r="A1549" s="89" t="s">
        <v>154</v>
      </c>
      <c r="B1549" s="79">
        <v>102</v>
      </c>
      <c r="C1549" s="79" t="s">
        <v>149</v>
      </c>
      <c r="D1549" s="79">
        <v>0.68983691000000003</v>
      </c>
      <c r="E1549" s="79">
        <v>4.774312E-2</v>
      </c>
    </row>
    <row r="1550" spans="1:5" x14ac:dyDescent="0.25">
      <c r="A1550" s="89" t="s">
        <v>154</v>
      </c>
      <c r="B1550" s="79">
        <v>102</v>
      </c>
      <c r="C1550" s="79" t="s">
        <v>143</v>
      </c>
      <c r="D1550" s="79">
        <v>0.7534961</v>
      </c>
      <c r="E1550" s="79">
        <v>7.1541809999999997E-2</v>
      </c>
    </row>
    <row r="1551" spans="1:5" x14ac:dyDescent="0.25">
      <c r="A1551" s="89" t="s">
        <v>154</v>
      </c>
      <c r="B1551" s="79">
        <v>102</v>
      </c>
      <c r="C1551" s="79" t="s">
        <v>147</v>
      </c>
      <c r="D1551" s="79">
        <v>0.80730776999999998</v>
      </c>
      <c r="E1551" s="79">
        <v>4.9650899999999998E-2</v>
      </c>
    </row>
    <row r="1552" spans="1:5" x14ac:dyDescent="0.25">
      <c r="A1552" s="89" t="s">
        <v>154</v>
      </c>
      <c r="B1552" s="79">
        <v>102</v>
      </c>
      <c r="C1552" s="79" t="s">
        <v>148</v>
      </c>
      <c r="D1552" s="79">
        <v>0.91140628999999995</v>
      </c>
      <c r="E1552" s="79">
        <v>6.9862460000000001E-2</v>
      </c>
    </row>
    <row r="1553" spans="1:5" x14ac:dyDescent="0.25">
      <c r="A1553" s="89" t="s">
        <v>154</v>
      </c>
      <c r="B1553" s="79">
        <v>102</v>
      </c>
      <c r="C1553" s="79" t="s">
        <v>144</v>
      </c>
      <c r="D1553" s="79">
        <v>0.94967789000000002</v>
      </c>
      <c r="E1553" s="79">
        <v>5.0669159999999998E-2</v>
      </c>
    </row>
    <row r="1554" spans="1:5" x14ac:dyDescent="0.25">
      <c r="A1554" s="89" t="s">
        <v>146</v>
      </c>
      <c r="B1554" s="79">
        <v>103</v>
      </c>
      <c r="C1554" s="79" t="s">
        <v>143</v>
      </c>
      <c r="D1554" s="79">
        <v>3.3571959999999998E-2</v>
      </c>
      <c r="E1554" s="79">
        <v>8.3701090000000006E-2</v>
      </c>
    </row>
    <row r="1555" spans="1:5" x14ac:dyDescent="0.25">
      <c r="A1555" s="89" t="s">
        <v>146</v>
      </c>
      <c r="B1555" s="79">
        <v>103</v>
      </c>
      <c r="C1555" s="79" t="s">
        <v>156</v>
      </c>
      <c r="D1555" s="79">
        <v>8.8314080000000003E-2</v>
      </c>
      <c r="E1555" s="79">
        <v>5.0317489999999999E-2</v>
      </c>
    </row>
    <row r="1556" spans="1:5" x14ac:dyDescent="0.25">
      <c r="A1556" s="89" t="s">
        <v>146</v>
      </c>
      <c r="B1556" s="79">
        <v>103</v>
      </c>
      <c r="C1556" s="79" t="s">
        <v>155</v>
      </c>
      <c r="D1556" s="79">
        <v>0.14866517000000001</v>
      </c>
      <c r="E1556" s="79">
        <v>4.2553189999999998E-2</v>
      </c>
    </row>
    <row r="1557" spans="1:5" x14ac:dyDescent="0.25">
      <c r="A1557" s="89" t="s">
        <v>146</v>
      </c>
      <c r="B1557" s="79">
        <v>103</v>
      </c>
      <c r="C1557" s="79" t="s">
        <v>152</v>
      </c>
      <c r="D1557" s="79">
        <v>0.15017249999999999</v>
      </c>
      <c r="E1557" s="79">
        <v>5.7281239999999997E-2</v>
      </c>
    </row>
    <row r="1558" spans="1:5" x14ac:dyDescent="0.25">
      <c r="A1558" s="89" t="s">
        <v>146</v>
      </c>
      <c r="B1558" s="79">
        <v>103</v>
      </c>
      <c r="C1558" s="79" t="s">
        <v>148</v>
      </c>
      <c r="D1558" s="79">
        <v>0.23961868</v>
      </c>
      <c r="E1558" s="79">
        <v>5.2101170000000002E-2</v>
      </c>
    </row>
    <row r="1559" spans="1:5" x14ac:dyDescent="0.25">
      <c r="A1559" s="89" t="s">
        <v>146</v>
      </c>
      <c r="B1559" s="79">
        <v>103</v>
      </c>
      <c r="C1559" s="79" t="s">
        <v>147</v>
      </c>
      <c r="D1559" s="79">
        <v>0.28399871999999998</v>
      </c>
      <c r="E1559" s="79">
        <v>9.0762839999999997E-2</v>
      </c>
    </row>
    <row r="1560" spans="1:5" x14ac:dyDescent="0.25">
      <c r="A1560" s="89" t="s">
        <v>146</v>
      </c>
      <c r="B1560" s="79">
        <v>103</v>
      </c>
      <c r="C1560" s="79" t="s">
        <v>151</v>
      </c>
      <c r="D1560" s="79">
        <v>0.48257043999999999</v>
      </c>
      <c r="E1560" s="79">
        <v>4.4900049999999997E-2</v>
      </c>
    </row>
    <row r="1561" spans="1:5" x14ac:dyDescent="0.25">
      <c r="A1561" s="89" t="s">
        <v>146</v>
      </c>
      <c r="B1561" s="79">
        <v>103</v>
      </c>
      <c r="C1561" s="79" t="s">
        <v>9</v>
      </c>
      <c r="D1561" s="79">
        <v>0.83451425000000001</v>
      </c>
      <c r="E1561" s="79">
        <v>9.4902689999999998E-2</v>
      </c>
    </row>
    <row r="1562" spans="1:5" x14ac:dyDescent="0.25">
      <c r="A1562" s="89" t="s">
        <v>147</v>
      </c>
      <c r="B1562" s="79">
        <v>104</v>
      </c>
      <c r="C1562" s="79" t="s">
        <v>146</v>
      </c>
      <c r="D1562" s="79">
        <v>4.420528E-2</v>
      </c>
      <c r="E1562" s="79">
        <v>9.4288150000000001E-2</v>
      </c>
    </row>
    <row r="1563" spans="1:5" x14ac:dyDescent="0.25">
      <c r="A1563" s="89" t="s">
        <v>147</v>
      </c>
      <c r="B1563" s="79">
        <v>104</v>
      </c>
      <c r="C1563" s="79" t="s">
        <v>142</v>
      </c>
      <c r="D1563" s="79">
        <v>6.9055560000000002E-2</v>
      </c>
      <c r="E1563" s="79">
        <v>6.2743430000000003E-2</v>
      </c>
    </row>
    <row r="1564" spans="1:5" x14ac:dyDescent="0.25">
      <c r="A1564" s="89" t="s">
        <v>147</v>
      </c>
      <c r="B1564" s="79">
        <v>104</v>
      </c>
      <c r="C1564" s="79" t="s">
        <v>149</v>
      </c>
      <c r="D1564" s="79">
        <v>0.10447645999999999</v>
      </c>
      <c r="E1564" s="79">
        <v>6.3247429999999993E-2</v>
      </c>
    </row>
    <row r="1565" spans="1:5" x14ac:dyDescent="0.25">
      <c r="A1565" s="89" t="s">
        <v>147</v>
      </c>
      <c r="B1565" s="79">
        <v>104</v>
      </c>
      <c r="C1565" s="79" t="s">
        <v>143</v>
      </c>
      <c r="D1565" s="79">
        <v>0.12630947000000001</v>
      </c>
      <c r="E1565" s="79">
        <v>4.774598E-2</v>
      </c>
    </row>
    <row r="1566" spans="1:5" x14ac:dyDescent="0.25">
      <c r="A1566" s="89" t="s">
        <v>147</v>
      </c>
      <c r="B1566" s="79">
        <v>104</v>
      </c>
      <c r="C1566" s="79" t="s">
        <v>144</v>
      </c>
      <c r="D1566" s="79">
        <v>0.15236738999999999</v>
      </c>
      <c r="E1566" s="79">
        <v>7.7444399999999997E-2</v>
      </c>
    </row>
    <row r="1567" spans="1:5" x14ac:dyDescent="0.25">
      <c r="A1567" s="89" t="s">
        <v>147</v>
      </c>
      <c r="B1567" s="79">
        <v>104</v>
      </c>
      <c r="C1567" s="79" t="s">
        <v>154</v>
      </c>
      <c r="D1567" s="79">
        <v>0.16298261999999999</v>
      </c>
      <c r="E1567" s="79">
        <v>5.7523459999999998E-2</v>
      </c>
    </row>
    <row r="1568" spans="1:5" x14ac:dyDescent="0.25">
      <c r="A1568" s="89" t="s">
        <v>147</v>
      </c>
      <c r="B1568" s="79">
        <v>104</v>
      </c>
      <c r="C1568" s="79" t="s">
        <v>153</v>
      </c>
      <c r="D1568" s="79">
        <v>0.16795982000000001</v>
      </c>
      <c r="E1568" s="79">
        <v>4.9997699999999999E-2</v>
      </c>
    </row>
    <row r="1569" spans="1:5" x14ac:dyDescent="0.25">
      <c r="A1569" s="89" t="s">
        <v>147</v>
      </c>
      <c r="B1569" s="79">
        <v>104</v>
      </c>
      <c r="C1569" s="79" t="s">
        <v>145</v>
      </c>
      <c r="D1569" s="79">
        <v>0.19273127000000001</v>
      </c>
      <c r="E1569" s="79">
        <v>8.0677960000000007E-2</v>
      </c>
    </row>
    <row r="1570" spans="1:5" x14ac:dyDescent="0.25">
      <c r="A1570" s="89" t="s">
        <v>147</v>
      </c>
      <c r="B1570" s="79">
        <v>104</v>
      </c>
      <c r="C1570" s="79" t="s">
        <v>150</v>
      </c>
      <c r="D1570" s="79">
        <v>0.19694054</v>
      </c>
      <c r="E1570" s="79">
        <v>8.6574929999999994E-2</v>
      </c>
    </row>
    <row r="1571" spans="1:5" x14ac:dyDescent="0.25">
      <c r="A1571" s="89" t="s">
        <v>147</v>
      </c>
      <c r="B1571" s="79">
        <v>104</v>
      </c>
      <c r="C1571" s="79" t="s">
        <v>155</v>
      </c>
      <c r="D1571" s="79">
        <v>0.20614540000000001</v>
      </c>
      <c r="E1571" s="79">
        <v>8.9349219999999993E-2</v>
      </c>
    </row>
    <row r="1572" spans="1:5" x14ac:dyDescent="0.25">
      <c r="A1572" s="89" t="s">
        <v>147</v>
      </c>
      <c r="B1572" s="79">
        <v>104</v>
      </c>
      <c r="C1572" s="79" t="s">
        <v>152</v>
      </c>
      <c r="D1572" s="79">
        <v>0.21397826</v>
      </c>
      <c r="E1572" s="79">
        <v>6.062799E-2</v>
      </c>
    </row>
    <row r="1573" spans="1:5" x14ac:dyDescent="0.25">
      <c r="A1573" s="89" t="s">
        <v>147</v>
      </c>
      <c r="B1573" s="79">
        <v>104</v>
      </c>
      <c r="C1573" s="79" t="s">
        <v>158</v>
      </c>
      <c r="D1573" s="79">
        <v>0.23080081</v>
      </c>
      <c r="E1573" s="79">
        <v>8.5543149999999998E-2</v>
      </c>
    </row>
    <row r="1574" spans="1:5" x14ac:dyDescent="0.25">
      <c r="A1574" s="89" t="s">
        <v>147</v>
      </c>
      <c r="B1574" s="79">
        <v>104</v>
      </c>
      <c r="C1574" s="79" t="s">
        <v>159</v>
      </c>
      <c r="D1574" s="79">
        <v>0.23622594999999999</v>
      </c>
      <c r="E1574" s="79">
        <v>9.8329490000000006E-2</v>
      </c>
    </row>
    <row r="1575" spans="1:5" x14ac:dyDescent="0.25">
      <c r="A1575" s="89" t="s">
        <v>147</v>
      </c>
      <c r="B1575" s="79">
        <v>104</v>
      </c>
      <c r="C1575" s="79" t="s">
        <v>157</v>
      </c>
      <c r="D1575" s="79">
        <v>0.28385821999999999</v>
      </c>
      <c r="E1575" s="79">
        <v>8.8103000000000001E-2</v>
      </c>
    </row>
    <row r="1576" spans="1:5" x14ac:dyDescent="0.25">
      <c r="A1576" s="89" t="s">
        <v>147</v>
      </c>
      <c r="B1576" s="79">
        <v>104</v>
      </c>
      <c r="C1576" s="79" t="s">
        <v>160</v>
      </c>
      <c r="D1576" s="79">
        <v>0.30238428000000001</v>
      </c>
      <c r="E1576" s="79">
        <v>6.5893450000000006E-2</v>
      </c>
    </row>
    <row r="1577" spans="1:5" x14ac:dyDescent="0.25">
      <c r="A1577" s="89" t="s">
        <v>147</v>
      </c>
      <c r="B1577" s="79">
        <v>104</v>
      </c>
      <c r="C1577" s="79" t="s">
        <v>151</v>
      </c>
      <c r="D1577" s="79">
        <v>0.39615039000000002</v>
      </c>
      <c r="E1577" s="79">
        <v>6.0936419999999998E-2</v>
      </c>
    </row>
    <row r="1578" spans="1:5" x14ac:dyDescent="0.25">
      <c r="A1578" s="89" t="s">
        <v>147</v>
      </c>
      <c r="B1578" s="79">
        <v>104</v>
      </c>
      <c r="C1578" s="79" t="s">
        <v>9</v>
      </c>
      <c r="D1578" s="79">
        <v>0.40662568999999998</v>
      </c>
      <c r="E1578" s="79">
        <v>9.5184279999999996E-2</v>
      </c>
    </row>
    <row r="1579" spans="1:5" x14ac:dyDescent="0.25">
      <c r="A1579" s="89" t="s">
        <v>147</v>
      </c>
      <c r="B1579" s="79">
        <v>104</v>
      </c>
      <c r="C1579" s="79" t="s">
        <v>148</v>
      </c>
      <c r="D1579" s="79">
        <v>0.46293374999999998</v>
      </c>
      <c r="E1579" s="79">
        <v>0.11307794</v>
      </c>
    </row>
    <row r="1580" spans="1:5" x14ac:dyDescent="0.25">
      <c r="A1580" s="89" t="s">
        <v>155</v>
      </c>
      <c r="B1580" s="79">
        <v>105</v>
      </c>
      <c r="C1580" s="79" t="s">
        <v>151</v>
      </c>
      <c r="D1580" s="79">
        <v>0.84696028000000001</v>
      </c>
      <c r="E1580" s="79">
        <v>5.8745579999999999E-2</v>
      </c>
    </row>
    <row r="1581" spans="1:5" x14ac:dyDescent="0.25">
      <c r="A1581" s="89" t="s">
        <v>155</v>
      </c>
      <c r="B1581" s="79">
        <v>105</v>
      </c>
      <c r="C1581" s="79" t="s">
        <v>146</v>
      </c>
      <c r="D1581" s="79">
        <v>0.86952644000000001</v>
      </c>
      <c r="E1581" s="79">
        <v>7.5203249999999999E-2</v>
      </c>
    </row>
    <row r="1582" spans="1:5" x14ac:dyDescent="0.25">
      <c r="A1582" s="89" t="s">
        <v>155</v>
      </c>
      <c r="B1582" s="79">
        <v>105</v>
      </c>
      <c r="C1582" s="79" t="s">
        <v>145</v>
      </c>
      <c r="D1582" s="79">
        <v>0.92508250999999997</v>
      </c>
      <c r="E1582" s="79">
        <v>7.0420280000000002E-2</v>
      </c>
    </row>
    <row r="1583" spans="1:5" x14ac:dyDescent="0.25">
      <c r="A1583" s="89" t="s">
        <v>143</v>
      </c>
      <c r="B1583" s="79">
        <v>106</v>
      </c>
      <c r="C1583" s="79" t="s">
        <v>145</v>
      </c>
      <c r="D1583" s="79">
        <v>9.459041E-2</v>
      </c>
      <c r="E1583" s="79">
        <v>8.0307299999999998E-2</v>
      </c>
    </row>
    <row r="1584" spans="1:5" x14ac:dyDescent="0.25">
      <c r="A1584" s="89" t="s">
        <v>143</v>
      </c>
      <c r="B1584" s="79">
        <v>106</v>
      </c>
      <c r="C1584" s="79" t="s">
        <v>147</v>
      </c>
      <c r="D1584" s="79">
        <v>0.11038644</v>
      </c>
      <c r="E1584" s="79">
        <v>8.0689860000000002E-2</v>
      </c>
    </row>
    <row r="1585" spans="1:5" x14ac:dyDescent="0.25">
      <c r="A1585" s="89" t="s">
        <v>143</v>
      </c>
      <c r="B1585" s="79">
        <v>106</v>
      </c>
      <c r="C1585" s="79" t="s">
        <v>150</v>
      </c>
      <c r="D1585" s="79">
        <v>0.14511146</v>
      </c>
      <c r="E1585" s="79">
        <v>8.6373909999999998E-2</v>
      </c>
    </row>
    <row r="1586" spans="1:5" x14ac:dyDescent="0.25">
      <c r="A1586" s="89" t="s">
        <v>143</v>
      </c>
      <c r="B1586" s="79">
        <v>106</v>
      </c>
      <c r="C1586" s="79" t="s">
        <v>142</v>
      </c>
      <c r="D1586" s="79">
        <v>0.15361106999999999</v>
      </c>
      <c r="E1586" s="79">
        <v>5.9218590000000002E-2</v>
      </c>
    </row>
    <row r="1587" spans="1:5" x14ac:dyDescent="0.25">
      <c r="A1587" s="89" t="s">
        <v>143</v>
      </c>
      <c r="B1587" s="79">
        <v>106</v>
      </c>
      <c r="C1587" s="79" t="s">
        <v>151</v>
      </c>
      <c r="D1587" s="79">
        <v>0.16079383999999999</v>
      </c>
      <c r="E1587" s="79">
        <v>3.68502E-2</v>
      </c>
    </row>
    <row r="1588" spans="1:5" x14ac:dyDescent="0.25">
      <c r="A1588" s="89" t="s">
        <v>143</v>
      </c>
      <c r="B1588" s="79">
        <v>106</v>
      </c>
      <c r="C1588" s="79" t="s">
        <v>148</v>
      </c>
      <c r="D1588" s="79">
        <v>0.16132666000000001</v>
      </c>
      <c r="E1588" s="79">
        <v>6.1606590000000003E-2</v>
      </c>
    </row>
    <row r="1589" spans="1:5" x14ac:dyDescent="0.25">
      <c r="A1589" s="89" t="s">
        <v>143</v>
      </c>
      <c r="B1589" s="79">
        <v>106</v>
      </c>
      <c r="C1589" s="79" t="s">
        <v>153</v>
      </c>
      <c r="D1589" s="79">
        <v>0.16472481</v>
      </c>
      <c r="E1589" s="79">
        <v>5.8161730000000002E-2</v>
      </c>
    </row>
    <row r="1590" spans="1:5" x14ac:dyDescent="0.25">
      <c r="A1590" s="89" t="s">
        <v>143</v>
      </c>
      <c r="B1590" s="79">
        <v>106</v>
      </c>
      <c r="C1590" s="79" t="s">
        <v>155</v>
      </c>
      <c r="D1590" s="79">
        <v>0.20130598999999999</v>
      </c>
      <c r="E1590" s="79">
        <v>7.0554339999999993E-2</v>
      </c>
    </row>
    <row r="1591" spans="1:5" x14ac:dyDescent="0.25">
      <c r="A1591" s="89" t="s">
        <v>143</v>
      </c>
      <c r="B1591" s="79">
        <v>106</v>
      </c>
      <c r="C1591" s="79" t="s">
        <v>159</v>
      </c>
      <c r="D1591" s="79">
        <v>0.20421286</v>
      </c>
      <c r="E1591" s="79">
        <v>6.3359730000000003E-2</v>
      </c>
    </row>
    <row r="1592" spans="1:5" x14ac:dyDescent="0.25">
      <c r="A1592" s="89" t="s">
        <v>143</v>
      </c>
      <c r="B1592" s="79">
        <v>106</v>
      </c>
      <c r="C1592" s="79" t="s">
        <v>160</v>
      </c>
      <c r="D1592" s="79">
        <v>0.21135701000000001</v>
      </c>
      <c r="E1592" s="79">
        <v>5.2016069999999998E-2</v>
      </c>
    </row>
    <row r="1593" spans="1:5" x14ac:dyDescent="0.25">
      <c r="A1593" s="89" t="s">
        <v>143</v>
      </c>
      <c r="B1593" s="79">
        <v>106</v>
      </c>
      <c r="C1593" s="79" t="s">
        <v>156</v>
      </c>
      <c r="D1593" s="79">
        <v>0.21195591999999999</v>
      </c>
      <c r="E1593" s="79">
        <v>8.4582190000000002E-2</v>
      </c>
    </row>
    <row r="1594" spans="1:5" x14ac:dyDescent="0.25">
      <c r="A1594" s="89" t="s">
        <v>143</v>
      </c>
      <c r="B1594" s="79">
        <v>106</v>
      </c>
      <c r="C1594" s="79" t="s">
        <v>157</v>
      </c>
      <c r="D1594" s="79">
        <v>0.21512173000000001</v>
      </c>
      <c r="E1594" s="79">
        <v>6.2982850000000007E-2</v>
      </c>
    </row>
    <row r="1595" spans="1:5" x14ac:dyDescent="0.25">
      <c r="A1595" s="89" t="s">
        <v>143</v>
      </c>
      <c r="B1595" s="79">
        <v>106</v>
      </c>
      <c r="C1595" s="79" t="s">
        <v>149</v>
      </c>
      <c r="D1595" s="79">
        <v>0.21687087999999999</v>
      </c>
      <c r="E1595" s="79">
        <v>7.4008180000000007E-2</v>
      </c>
    </row>
    <row r="1596" spans="1:5" x14ac:dyDescent="0.25">
      <c r="A1596" s="89" t="s">
        <v>143</v>
      </c>
      <c r="B1596" s="79">
        <v>106</v>
      </c>
      <c r="C1596" s="79" t="s">
        <v>144</v>
      </c>
      <c r="D1596" s="79">
        <v>0.22024247999999999</v>
      </c>
      <c r="E1596" s="79">
        <v>7.9511979999999996E-2</v>
      </c>
    </row>
    <row r="1597" spans="1:5" x14ac:dyDescent="0.25">
      <c r="A1597" s="89" t="s">
        <v>143</v>
      </c>
      <c r="B1597" s="79">
        <v>106</v>
      </c>
      <c r="C1597" s="79" t="s">
        <v>9</v>
      </c>
      <c r="D1597" s="79">
        <v>0.28764071000000002</v>
      </c>
      <c r="E1597" s="79">
        <v>4.5928429999999999E-2</v>
      </c>
    </row>
    <row r="1598" spans="1:5" x14ac:dyDescent="0.25">
      <c r="A1598" s="89" t="s">
        <v>143</v>
      </c>
      <c r="B1598" s="79">
        <v>106</v>
      </c>
      <c r="C1598" s="79" t="s">
        <v>152</v>
      </c>
      <c r="D1598" s="79">
        <v>0.39875639000000002</v>
      </c>
      <c r="E1598" s="79">
        <v>8.7481359999999994E-2</v>
      </c>
    </row>
    <row r="1599" spans="1:5" x14ac:dyDescent="0.25">
      <c r="A1599" s="89" t="s">
        <v>9</v>
      </c>
      <c r="B1599" s="79">
        <v>107</v>
      </c>
      <c r="C1599" s="79" t="s">
        <v>143</v>
      </c>
      <c r="D1599" s="79">
        <v>7.8920669999999998E-2</v>
      </c>
      <c r="E1599" s="79">
        <v>7.83919E-2</v>
      </c>
    </row>
    <row r="1600" spans="1:5" x14ac:dyDescent="0.25">
      <c r="A1600" s="89" t="s">
        <v>9</v>
      </c>
      <c r="B1600" s="79">
        <v>107</v>
      </c>
      <c r="C1600" s="79" t="s">
        <v>156</v>
      </c>
      <c r="D1600" s="79">
        <v>0.12697163</v>
      </c>
      <c r="E1600" s="79">
        <v>0.10618637</v>
      </c>
    </row>
    <row r="1601" spans="1:5" x14ac:dyDescent="0.25">
      <c r="A1601" s="89" t="s">
        <v>9</v>
      </c>
      <c r="B1601" s="79">
        <v>107</v>
      </c>
      <c r="C1601" s="79" t="s">
        <v>149</v>
      </c>
      <c r="D1601" s="79">
        <v>0.20134113000000001</v>
      </c>
      <c r="E1601" s="79">
        <v>7.264806E-2</v>
      </c>
    </row>
    <row r="1602" spans="1:5" x14ac:dyDescent="0.25">
      <c r="A1602" s="89" t="s">
        <v>9</v>
      </c>
      <c r="B1602" s="79">
        <v>107</v>
      </c>
      <c r="C1602" s="79" t="s">
        <v>144</v>
      </c>
      <c r="D1602" s="79">
        <v>0.20641625999999999</v>
      </c>
      <c r="E1602" s="79">
        <v>7.5330709999999995E-2</v>
      </c>
    </row>
    <row r="1603" spans="1:5" x14ac:dyDescent="0.25">
      <c r="A1603" s="89" t="s">
        <v>9</v>
      </c>
      <c r="B1603" s="79">
        <v>107</v>
      </c>
      <c r="C1603" s="79" t="s">
        <v>159</v>
      </c>
      <c r="D1603" s="79">
        <v>0.21139400999999999</v>
      </c>
      <c r="E1603" s="79">
        <v>7.7066659999999995E-2</v>
      </c>
    </row>
    <row r="1604" spans="1:5" x14ac:dyDescent="0.25">
      <c r="A1604" s="89" t="s">
        <v>9</v>
      </c>
      <c r="B1604" s="79">
        <v>107</v>
      </c>
      <c r="C1604" s="79" t="s">
        <v>157</v>
      </c>
      <c r="D1604" s="79">
        <v>0.39008030999999999</v>
      </c>
      <c r="E1604" s="79">
        <v>4.241818E-2</v>
      </c>
    </row>
    <row r="1605" spans="1:5" x14ac:dyDescent="0.25">
      <c r="A1605" s="89" t="s">
        <v>9</v>
      </c>
      <c r="B1605" s="79">
        <v>107</v>
      </c>
      <c r="C1605" s="79" t="s">
        <v>147</v>
      </c>
      <c r="D1605" s="79">
        <v>0.42655737999999999</v>
      </c>
      <c r="E1605" s="79">
        <v>5.3649929999999998E-2</v>
      </c>
    </row>
    <row r="1606" spans="1:5" x14ac:dyDescent="0.25">
      <c r="A1606" s="89" t="s">
        <v>9</v>
      </c>
      <c r="B1606" s="79">
        <v>107</v>
      </c>
      <c r="C1606" s="79" t="s">
        <v>153</v>
      </c>
      <c r="D1606" s="79">
        <v>0.51557819999999999</v>
      </c>
      <c r="E1606" s="79">
        <v>4.8444870000000001E-2</v>
      </c>
    </row>
    <row r="1607" spans="1:5" x14ac:dyDescent="0.25">
      <c r="A1607" s="89" t="s">
        <v>9</v>
      </c>
      <c r="B1607" s="79">
        <v>107</v>
      </c>
      <c r="C1607" s="79" t="s">
        <v>155</v>
      </c>
      <c r="D1607" s="79">
        <v>0.53430661999999995</v>
      </c>
      <c r="E1607" s="79">
        <v>8.2539829999999995E-2</v>
      </c>
    </row>
    <row r="1608" spans="1:5" x14ac:dyDescent="0.25">
      <c r="A1608" s="89" t="s">
        <v>9</v>
      </c>
      <c r="B1608" s="79">
        <v>107</v>
      </c>
      <c r="C1608" s="79" t="s">
        <v>154</v>
      </c>
      <c r="D1608" s="79">
        <v>0.57425252000000004</v>
      </c>
      <c r="E1608" s="79">
        <v>8.6459869999999994E-2</v>
      </c>
    </row>
    <row r="1609" spans="1:5" x14ac:dyDescent="0.25">
      <c r="A1609" s="89" t="s">
        <v>9</v>
      </c>
      <c r="B1609" s="79">
        <v>107</v>
      </c>
      <c r="C1609" s="79" t="s">
        <v>148</v>
      </c>
      <c r="D1609" s="79">
        <v>0.59704917000000002</v>
      </c>
      <c r="E1609" s="79">
        <v>6.5343319999999996E-2</v>
      </c>
    </row>
    <row r="1610" spans="1:5" x14ac:dyDescent="0.25">
      <c r="A1610" s="89" t="s">
        <v>9</v>
      </c>
      <c r="B1610" s="79">
        <v>107</v>
      </c>
      <c r="C1610" s="79" t="s">
        <v>158</v>
      </c>
      <c r="D1610" s="79">
        <v>0.61309062000000003</v>
      </c>
      <c r="E1610" s="79">
        <v>7.3682209999999998E-2</v>
      </c>
    </row>
    <row r="1611" spans="1:5" x14ac:dyDescent="0.25">
      <c r="A1611" s="89" t="s">
        <v>9</v>
      </c>
      <c r="B1611" s="79">
        <v>107</v>
      </c>
      <c r="C1611" s="79" t="s">
        <v>150</v>
      </c>
      <c r="D1611" s="79">
        <v>0.74979963000000005</v>
      </c>
      <c r="E1611" s="79">
        <v>6.9411180000000003E-2</v>
      </c>
    </row>
    <row r="1612" spans="1:5" x14ac:dyDescent="0.25">
      <c r="A1612" s="89" t="s">
        <v>9</v>
      </c>
      <c r="B1612" s="79">
        <v>107</v>
      </c>
      <c r="C1612" s="79" t="s">
        <v>160</v>
      </c>
      <c r="D1612" s="79">
        <v>1.00572371</v>
      </c>
      <c r="E1612" s="79">
        <v>0.11187535</v>
      </c>
    </row>
    <row r="1613" spans="1:5" x14ac:dyDescent="0.25">
      <c r="A1613" s="89" t="s">
        <v>158</v>
      </c>
      <c r="B1613" s="79">
        <v>108</v>
      </c>
      <c r="C1613" s="79" t="s">
        <v>156</v>
      </c>
      <c r="D1613" s="79">
        <v>7.7560959999999998E-2</v>
      </c>
      <c r="E1613" s="79">
        <v>9.1729930000000001E-2</v>
      </c>
    </row>
    <row r="1614" spans="1:5" x14ac:dyDescent="0.25">
      <c r="A1614" s="89" t="s">
        <v>158</v>
      </c>
      <c r="B1614" s="79">
        <v>108</v>
      </c>
      <c r="C1614" s="79" t="s">
        <v>147</v>
      </c>
      <c r="D1614" s="79">
        <v>0.12303103999999999</v>
      </c>
      <c r="E1614" s="79">
        <v>5.0545220000000002E-2</v>
      </c>
    </row>
    <row r="1615" spans="1:5" x14ac:dyDescent="0.25">
      <c r="A1615" s="89" t="s">
        <v>158</v>
      </c>
      <c r="B1615" s="79">
        <v>108</v>
      </c>
      <c r="C1615" s="79" t="s">
        <v>152</v>
      </c>
      <c r="D1615" s="79">
        <v>0.14429386999999999</v>
      </c>
      <c r="E1615" s="79">
        <v>7.6749929999999994E-2</v>
      </c>
    </row>
    <row r="1616" spans="1:5" x14ac:dyDescent="0.25">
      <c r="A1616" s="89" t="s">
        <v>158</v>
      </c>
      <c r="B1616" s="79">
        <v>108</v>
      </c>
      <c r="C1616" s="79" t="s">
        <v>143</v>
      </c>
      <c r="D1616" s="79">
        <v>0.14840754</v>
      </c>
      <c r="E1616" s="79">
        <v>4.1437149999999999E-2</v>
      </c>
    </row>
    <row r="1617" spans="1:5" x14ac:dyDescent="0.25">
      <c r="A1617" s="89" t="s">
        <v>158</v>
      </c>
      <c r="B1617" s="79">
        <v>108</v>
      </c>
      <c r="C1617" s="79" t="s">
        <v>144</v>
      </c>
      <c r="D1617" s="79">
        <v>0.14929771</v>
      </c>
      <c r="E1617" s="79">
        <v>5.2770190000000002E-2</v>
      </c>
    </row>
    <row r="1618" spans="1:5" x14ac:dyDescent="0.25">
      <c r="A1618" s="89" t="s">
        <v>158</v>
      </c>
      <c r="B1618" s="79">
        <v>108</v>
      </c>
      <c r="C1618" s="79" t="s">
        <v>149</v>
      </c>
      <c r="D1618" s="79">
        <v>0.16131988999999999</v>
      </c>
      <c r="E1618" s="79">
        <v>4.2260449999999998E-2</v>
      </c>
    </row>
    <row r="1619" spans="1:5" x14ac:dyDescent="0.25">
      <c r="A1619" s="89" t="s">
        <v>158</v>
      </c>
      <c r="B1619" s="79">
        <v>108</v>
      </c>
      <c r="C1619" s="79" t="s">
        <v>154</v>
      </c>
      <c r="D1619" s="79">
        <v>0.19589635</v>
      </c>
      <c r="E1619" s="79">
        <v>7.8775860000000003E-2</v>
      </c>
    </row>
    <row r="1620" spans="1:5" x14ac:dyDescent="0.25">
      <c r="A1620" s="89" t="s">
        <v>158</v>
      </c>
      <c r="B1620" s="79">
        <v>108</v>
      </c>
      <c r="C1620" s="79" t="s">
        <v>159</v>
      </c>
      <c r="D1620" s="79">
        <v>0.19648117000000001</v>
      </c>
      <c r="E1620" s="79">
        <v>7.1480730000000006E-2</v>
      </c>
    </row>
    <row r="1621" spans="1:5" x14ac:dyDescent="0.25">
      <c r="A1621" s="89" t="s">
        <v>158</v>
      </c>
      <c r="B1621" s="79">
        <v>108</v>
      </c>
      <c r="C1621" s="79" t="s">
        <v>151</v>
      </c>
      <c r="D1621" s="79">
        <v>0.20644905999999999</v>
      </c>
      <c r="E1621" s="79">
        <v>7.0616819999999997E-2</v>
      </c>
    </row>
    <row r="1622" spans="1:5" x14ac:dyDescent="0.25">
      <c r="A1622" s="89" t="s">
        <v>158</v>
      </c>
      <c r="B1622" s="79">
        <v>108</v>
      </c>
      <c r="C1622" s="79" t="s">
        <v>148</v>
      </c>
      <c r="D1622" s="79">
        <v>0.21087652000000001</v>
      </c>
      <c r="E1622" s="79">
        <v>8.4410100000000002E-2</v>
      </c>
    </row>
    <row r="1623" spans="1:5" x14ac:dyDescent="0.25">
      <c r="A1623" s="89" t="s">
        <v>158</v>
      </c>
      <c r="B1623" s="79">
        <v>108</v>
      </c>
      <c r="C1623" s="79" t="s">
        <v>160</v>
      </c>
      <c r="D1623" s="79">
        <v>0.23409553999999999</v>
      </c>
      <c r="E1623" s="79">
        <v>7.5611289999999998E-2</v>
      </c>
    </row>
    <row r="1624" spans="1:5" x14ac:dyDescent="0.25">
      <c r="A1624" s="89" t="s">
        <v>158</v>
      </c>
      <c r="B1624" s="79">
        <v>108</v>
      </c>
      <c r="C1624" s="79" t="s">
        <v>9</v>
      </c>
      <c r="D1624" s="79">
        <v>0.34733287000000002</v>
      </c>
      <c r="E1624" s="79">
        <v>5.3006379999999999E-2</v>
      </c>
    </row>
    <row r="1625" spans="1:5" x14ac:dyDescent="0.25">
      <c r="A1625" s="89" t="s">
        <v>158</v>
      </c>
      <c r="B1625" s="79">
        <v>108</v>
      </c>
      <c r="C1625" s="79" t="s">
        <v>146</v>
      </c>
      <c r="D1625" s="79">
        <v>0.37239683000000001</v>
      </c>
      <c r="E1625" s="79">
        <v>4.7328580000000002E-2</v>
      </c>
    </row>
    <row r="1626" spans="1:5" x14ac:dyDescent="0.25">
      <c r="A1626" s="89" t="s">
        <v>158</v>
      </c>
      <c r="B1626" s="79">
        <v>108</v>
      </c>
      <c r="C1626" s="79" t="s">
        <v>145</v>
      </c>
      <c r="D1626" s="79">
        <v>0.43110080000000001</v>
      </c>
      <c r="E1626" s="79">
        <v>7.2953950000000004E-2</v>
      </c>
    </row>
    <row r="1627" spans="1:5" x14ac:dyDescent="0.25">
      <c r="A1627" s="89" t="s">
        <v>158</v>
      </c>
      <c r="B1627" s="79">
        <v>108</v>
      </c>
      <c r="C1627" s="79" t="s">
        <v>157</v>
      </c>
      <c r="D1627" s="79">
        <v>0.68546593</v>
      </c>
      <c r="E1627" s="79">
        <v>9.8649299999999995E-2</v>
      </c>
    </row>
    <row r="1628" spans="1:5" x14ac:dyDescent="0.25">
      <c r="A1628" s="89" t="s">
        <v>158</v>
      </c>
      <c r="B1628" s="79">
        <v>108</v>
      </c>
      <c r="C1628" s="79" t="s">
        <v>142</v>
      </c>
      <c r="D1628" s="79">
        <v>0.85040486999999998</v>
      </c>
      <c r="E1628" s="79">
        <v>6.2051219999999997E-2</v>
      </c>
    </row>
    <row r="1629" spans="1:5" x14ac:dyDescent="0.25">
      <c r="A1629" s="89" t="s">
        <v>158</v>
      </c>
      <c r="B1629" s="79">
        <v>108</v>
      </c>
      <c r="C1629" s="79" t="s">
        <v>150</v>
      </c>
      <c r="D1629" s="79">
        <v>0.98810365</v>
      </c>
      <c r="E1629" s="79">
        <v>0.11499527</v>
      </c>
    </row>
    <row r="1630" spans="1:5" x14ac:dyDescent="0.25">
      <c r="A1630" s="89" t="s">
        <v>157</v>
      </c>
      <c r="B1630" s="79">
        <v>109</v>
      </c>
      <c r="C1630" s="79" t="s">
        <v>144</v>
      </c>
      <c r="D1630" s="79">
        <v>-3.3072000000000002E-3</v>
      </c>
      <c r="E1630" s="79">
        <v>0.10101693</v>
      </c>
    </row>
    <row r="1631" spans="1:5" x14ac:dyDescent="0.25">
      <c r="A1631" s="89" t="s">
        <v>157</v>
      </c>
      <c r="B1631" s="79">
        <v>109</v>
      </c>
      <c r="C1631" s="79" t="s">
        <v>159</v>
      </c>
      <c r="D1631" s="79">
        <v>3.4677199999999998E-2</v>
      </c>
      <c r="E1631" s="79">
        <v>8.5754499999999997E-2</v>
      </c>
    </row>
    <row r="1632" spans="1:5" x14ac:dyDescent="0.25">
      <c r="A1632" s="89" t="s">
        <v>157</v>
      </c>
      <c r="B1632" s="79">
        <v>109</v>
      </c>
      <c r="C1632" s="79" t="s">
        <v>147</v>
      </c>
      <c r="D1632" s="79">
        <v>3.6254889999999998E-2</v>
      </c>
      <c r="E1632" s="79">
        <v>7.3319780000000001E-2</v>
      </c>
    </row>
    <row r="1633" spans="1:5" x14ac:dyDescent="0.25">
      <c r="A1633" s="89" t="s">
        <v>157</v>
      </c>
      <c r="B1633" s="79">
        <v>109</v>
      </c>
      <c r="C1633" s="79" t="s">
        <v>150</v>
      </c>
      <c r="D1633" s="79">
        <v>5.7820799999999999E-2</v>
      </c>
      <c r="E1633" s="79">
        <v>0.11316859</v>
      </c>
    </row>
    <row r="1634" spans="1:5" x14ac:dyDescent="0.25">
      <c r="A1634" s="89" t="s">
        <v>157</v>
      </c>
      <c r="B1634" s="79">
        <v>109</v>
      </c>
      <c r="C1634" s="79" t="s">
        <v>154</v>
      </c>
      <c r="D1634" s="79">
        <v>8.927554E-2</v>
      </c>
      <c r="E1634" s="79">
        <v>9.1597659999999997E-2</v>
      </c>
    </row>
    <row r="1635" spans="1:5" x14ac:dyDescent="0.25">
      <c r="A1635" s="89" t="s">
        <v>157</v>
      </c>
      <c r="B1635" s="79">
        <v>109</v>
      </c>
      <c r="C1635" s="79" t="s">
        <v>153</v>
      </c>
      <c r="D1635" s="79">
        <v>9.0363139999999995E-2</v>
      </c>
      <c r="E1635" s="79">
        <v>8.0778320000000001E-2</v>
      </c>
    </row>
    <row r="1636" spans="1:5" x14ac:dyDescent="0.25">
      <c r="A1636" s="89" t="s">
        <v>157</v>
      </c>
      <c r="B1636" s="79">
        <v>109</v>
      </c>
      <c r="C1636" s="79" t="s">
        <v>148</v>
      </c>
      <c r="D1636" s="79">
        <v>0.12309633</v>
      </c>
      <c r="E1636" s="79">
        <v>6.9372089999999997E-2</v>
      </c>
    </row>
    <row r="1637" spans="1:5" x14ac:dyDescent="0.25">
      <c r="A1637" s="89" t="s">
        <v>157</v>
      </c>
      <c r="B1637" s="79">
        <v>109</v>
      </c>
      <c r="C1637" s="79" t="s">
        <v>146</v>
      </c>
      <c r="D1637" s="79">
        <v>0.12965298</v>
      </c>
      <c r="E1637" s="79">
        <v>9.8394629999999997E-2</v>
      </c>
    </row>
    <row r="1638" spans="1:5" x14ac:dyDescent="0.25">
      <c r="A1638" s="89" t="s">
        <v>157</v>
      </c>
      <c r="B1638" s="79">
        <v>109</v>
      </c>
      <c r="C1638" s="79" t="s">
        <v>160</v>
      </c>
      <c r="D1638" s="79">
        <v>0.13690341</v>
      </c>
      <c r="E1638" s="79">
        <v>7.9486080000000001E-2</v>
      </c>
    </row>
    <row r="1639" spans="1:5" x14ac:dyDescent="0.25">
      <c r="A1639" s="89" t="s">
        <v>157</v>
      </c>
      <c r="B1639" s="79">
        <v>109</v>
      </c>
      <c r="C1639" s="79" t="s">
        <v>143</v>
      </c>
      <c r="D1639" s="79">
        <v>0.15379091</v>
      </c>
      <c r="E1639" s="79">
        <v>0.10931676999999999</v>
      </c>
    </row>
    <row r="1640" spans="1:5" x14ac:dyDescent="0.25">
      <c r="A1640" s="89" t="s">
        <v>157</v>
      </c>
      <c r="B1640" s="79">
        <v>109</v>
      </c>
      <c r="C1640" s="79" t="s">
        <v>149</v>
      </c>
      <c r="D1640" s="79">
        <v>0.15906813</v>
      </c>
      <c r="E1640" s="79">
        <v>7.5043009999999993E-2</v>
      </c>
    </row>
    <row r="1641" spans="1:5" x14ac:dyDescent="0.25">
      <c r="A1641" s="89" t="s">
        <v>157</v>
      </c>
      <c r="B1641" s="79">
        <v>109</v>
      </c>
      <c r="C1641" s="79" t="s">
        <v>145</v>
      </c>
      <c r="D1641" s="79">
        <v>0.16730639999999999</v>
      </c>
      <c r="E1641" s="79">
        <v>0.10130747</v>
      </c>
    </row>
    <row r="1642" spans="1:5" x14ac:dyDescent="0.25">
      <c r="A1642" s="89" t="s">
        <v>157</v>
      </c>
      <c r="B1642" s="79">
        <v>109</v>
      </c>
      <c r="C1642" s="79" t="s">
        <v>158</v>
      </c>
      <c r="D1642" s="79">
        <v>0.17690388000000001</v>
      </c>
      <c r="E1642" s="79">
        <v>7.273085E-2</v>
      </c>
    </row>
    <row r="1643" spans="1:5" x14ac:dyDescent="0.25">
      <c r="A1643" s="89" t="s">
        <v>157</v>
      </c>
      <c r="B1643" s="79">
        <v>109</v>
      </c>
      <c r="C1643" s="79" t="s">
        <v>151</v>
      </c>
      <c r="D1643" s="79">
        <v>0.18873888999999999</v>
      </c>
      <c r="E1643" s="79">
        <v>8.6873080000000005E-2</v>
      </c>
    </row>
    <row r="1644" spans="1:5" x14ac:dyDescent="0.25">
      <c r="A1644" s="89" t="s">
        <v>157</v>
      </c>
      <c r="B1644" s="79">
        <v>109</v>
      </c>
      <c r="C1644" s="79" t="s">
        <v>155</v>
      </c>
      <c r="D1644" s="79">
        <v>0.20444804</v>
      </c>
      <c r="E1644" s="79">
        <v>4.7822419999999997E-2</v>
      </c>
    </row>
    <row r="1645" spans="1:5" x14ac:dyDescent="0.25">
      <c r="A1645" s="89" t="s">
        <v>157</v>
      </c>
      <c r="B1645" s="79">
        <v>109</v>
      </c>
      <c r="C1645" s="79" t="s">
        <v>156</v>
      </c>
      <c r="D1645" s="79">
        <v>0.24053873000000001</v>
      </c>
      <c r="E1645" s="79">
        <v>8.0489260000000007E-2</v>
      </c>
    </row>
    <row r="1646" spans="1:5" x14ac:dyDescent="0.25">
      <c r="A1646" s="89" t="s">
        <v>157</v>
      </c>
      <c r="B1646" s="79">
        <v>109</v>
      </c>
      <c r="C1646" s="79" t="s">
        <v>152</v>
      </c>
      <c r="D1646" s="79">
        <v>0.24277916999999999</v>
      </c>
      <c r="E1646" s="79">
        <v>7.6216930000000002E-2</v>
      </c>
    </row>
    <row r="1647" spans="1:5" x14ac:dyDescent="0.25">
      <c r="A1647" s="89" t="s">
        <v>157</v>
      </c>
      <c r="B1647" s="79">
        <v>109</v>
      </c>
      <c r="C1647" s="79" t="s">
        <v>9</v>
      </c>
      <c r="D1647" s="79">
        <v>0.28426048999999998</v>
      </c>
      <c r="E1647" s="79">
        <v>8.224476E-2</v>
      </c>
    </row>
    <row r="1648" spans="1:5" x14ac:dyDescent="0.25">
      <c r="A1648" s="89" t="s">
        <v>157</v>
      </c>
      <c r="B1648" s="79">
        <v>109</v>
      </c>
      <c r="C1648" s="79" t="s">
        <v>142</v>
      </c>
      <c r="D1648" s="79">
        <v>0.30138152000000001</v>
      </c>
      <c r="E1648" s="79">
        <v>8.8337100000000002E-2</v>
      </c>
    </row>
    <row r="1649" spans="1:5" x14ac:dyDescent="0.25">
      <c r="A1649" s="89" t="s">
        <v>157</v>
      </c>
      <c r="B1649" s="79">
        <v>110</v>
      </c>
      <c r="C1649" s="79" t="s">
        <v>160</v>
      </c>
      <c r="D1649" s="79">
        <v>-2.6327099999999999E-2</v>
      </c>
      <c r="E1649" s="79">
        <v>8.768695E-2</v>
      </c>
    </row>
    <row r="1650" spans="1:5" x14ac:dyDescent="0.25">
      <c r="A1650" s="89" t="s">
        <v>157</v>
      </c>
      <c r="B1650" s="79">
        <v>110</v>
      </c>
      <c r="C1650" s="79" t="s">
        <v>159</v>
      </c>
      <c r="D1650" s="79">
        <v>-1.47273E-2</v>
      </c>
      <c r="E1650" s="79">
        <v>0.11971444000000001</v>
      </c>
    </row>
    <row r="1651" spans="1:5" x14ac:dyDescent="0.25">
      <c r="A1651" s="89" t="s">
        <v>157</v>
      </c>
      <c r="B1651" s="79">
        <v>110</v>
      </c>
      <c r="C1651" s="79" t="s">
        <v>148</v>
      </c>
      <c r="D1651" s="79">
        <v>5.327693E-2</v>
      </c>
      <c r="E1651" s="79">
        <v>7.5571150000000004E-2</v>
      </c>
    </row>
    <row r="1652" spans="1:5" x14ac:dyDescent="0.25">
      <c r="A1652" s="89" t="s">
        <v>157</v>
      </c>
      <c r="B1652" s="79">
        <v>110</v>
      </c>
      <c r="C1652" s="79" t="s">
        <v>152</v>
      </c>
      <c r="D1652" s="79">
        <v>6.4781770000000002E-2</v>
      </c>
      <c r="E1652" s="79">
        <v>7.3412309999999995E-2</v>
      </c>
    </row>
    <row r="1653" spans="1:5" x14ac:dyDescent="0.25">
      <c r="A1653" s="89" t="s">
        <v>157</v>
      </c>
      <c r="B1653" s="79">
        <v>110</v>
      </c>
      <c r="C1653" s="79" t="s">
        <v>150</v>
      </c>
      <c r="D1653" s="79">
        <v>8.8551190000000002E-2</v>
      </c>
      <c r="E1653" s="79">
        <v>6.068167E-2</v>
      </c>
    </row>
    <row r="1654" spans="1:5" x14ac:dyDescent="0.25">
      <c r="A1654" s="89" t="s">
        <v>157</v>
      </c>
      <c r="B1654" s="79">
        <v>110</v>
      </c>
      <c r="C1654" s="79" t="s">
        <v>153</v>
      </c>
      <c r="D1654" s="79">
        <v>0.12191088999999999</v>
      </c>
      <c r="E1654" s="79">
        <v>8.4826609999999997E-2</v>
      </c>
    </row>
    <row r="1655" spans="1:5" x14ac:dyDescent="0.25">
      <c r="A1655" s="89" t="s">
        <v>157</v>
      </c>
      <c r="B1655" s="79">
        <v>110</v>
      </c>
      <c r="C1655" s="79" t="s">
        <v>143</v>
      </c>
      <c r="D1655" s="79">
        <v>0.12528017999999999</v>
      </c>
      <c r="E1655" s="79">
        <v>6.9681090000000001E-2</v>
      </c>
    </row>
    <row r="1656" spans="1:5" x14ac:dyDescent="0.25">
      <c r="A1656" s="89" t="s">
        <v>157</v>
      </c>
      <c r="B1656" s="79">
        <v>110</v>
      </c>
      <c r="C1656" s="79" t="s">
        <v>146</v>
      </c>
      <c r="D1656" s="79">
        <v>0.13077646000000001</v>
      </c>
      <c r="E1656" s="79">
        <v>8.3583160000000004E-2</v>
      </c>
    </row>
    <row r="1657" spans="1:5" x14ac:dyDescent="0.25">
      <c r="A1657" s="89" t="s">
        <v>157</v>
      </c>
      <c r="B1657" s="79">
        <v>110</v>
      </c>
      <c r="C1657" s="79" t="s">
        <v>154</v>
      </c>
      <c r="D1657" s="79">
        <v>0.13313552000000001</v>
      </c>
      <c r="E1657" s="79">
        <v>8.6784310000000003E-2</v>
      </c>
    </row>
    <row r="1658" spans="1:5" x14ac:dyDescent="0.25">
      <c r="A1658" s="89" t="s">
        <v>157</v>
      </c>
      <c r="B1658" s="79">
        <v>110</v>
      </c>
      <c r="C1658" s="79" t="s">
        <v>144</v>
      </c>
      <c r="D1658" s="79">
        <v>0.14934</v>
      </c>
      <c r="E1658" s="79">
        <v>9.2149439999999999E-2</v>
      </c>
    </row>
    <row r="1659" spans="1:5" x14ac:dyDescent="0.25">
      <c r="A1659" s="89" t="s">
        <v>157</v>
      </c>
      <c r="B1659" s="79">
        <v>110</v>
      </c>
      <c r="C1659" s="79" t="s">
        <v>149</v>
      </c>
      <c r="D1659" s="79">
        <v>0.15739729999999999</v>
      </c>
      <c r="E1659" s="79">
        <v>9.2114130000000002E-2</v>
      </c>
    </row>
    <row r="1660" spans="1:5" x14ac:dyDescent="0.25">
      <c r="A1660" s="89" t="s">
        <v>157</v>
      </c>
      <c r="B1660" s="79">
        <v>110</v>
      </c>
      <c r="C1660" s="79" t="s">
        <v>142</v>
      </c>
      <c r="D1660" s="79">
        <v>0.16162307000000001</v>
      </c>
      <c r="E1660" s="79">
        <v>7.8551019999999999E-2</v>
      </c>
    </row>
    <row r="1661" spans="1:5" x14ac:dyDescent="0.25">
      <c r="A1661" s="89" t="s">
        <v>157</v>
      </c>
      <c r="B1661" s="79">
        <v>110</v>
      </c>
      <c r="C1661" s="79" t="s">
        <v>155</v>
      </c>
      <c r="D1661" s="79">
        <v>0.20159531999999999</v>
      </c>
      <c r="E1661" s="79">
        <v>9.1324279999999994E-2</v>
      </c>
    </row>
    <row r="1662" spans="1:5" x14ac:dyDescent="0.25">
      <c r="A1662" s="89" t="s">
        <v>157</v>
      </c>
      <c r="B1662" s="79">
        <v>110</v>
      </c>
      <c r="C1662" s="79" t="s">
        <v>145</v>
      </c>
      <c r="D1662" s="79">
        <v>0.21955374999999999</v>
      </c>
      <c r="E1662" s="79">
        <v>6.7075510000000005E-2</v>
      </c>
    </row>
    <row r="1663" spans="1:5" x14ac:dyDescent="0.25">
      <c r="A1663" s="89" t="s">
        <v>157</v>
      </c>
      <c r="B1663" s="79">
        <v>110</v>
      </c>
      <c r="C1663" s="79" t="s">
        <v>151</v>
      </c>
      <c r="D1663" s="79">
        <v>0.22131049</v>
      </c>
      <c r="E1663" s="79">
        <v>8.2796079999999994E-2</v>
      </c>
    </row>
    <row r="1664" spans="1:5" x14ac:dyDescent="0.25">
      <c r="A1664" s="89" t="s">
        <v>157</v>
      </c>
      <c r="B1664" s="79">
        <v>110</v>
      </c>
      <c r="C1664" s="79" t="s">
        <v>156</v>
      </c>
      <c r="D1664" s="79">
        <v>0.24037022999999999</v>
      </c>
      <c r="E1664" s="79">
        <v>7.2296280000000004E-2</v>
      </c>
    </row>
    <row r="1665" spans="1:5" x14ac:dyDescent="0.25">
      <c r="A1665" s="89" t="s">
        <v>160</v>
      </c>
      <c r="B1665" s="79">
        <v>111</v>
      </c>
      <c r="C1665" s="79" t="s">
        <v>149</v>
      </c>
      <c r="D1665" s="79">
        <v>2.858664E-2</v>
      </c>
      <c r="E1665" s="79">
        <v>7.9283350000000002E-2</v>
      </c>
    </row>
    <row r="1666" spans="1:5" x14ac:dyDescent="0.25">
      <c r="A1666" s="89" t="s">
        <v>160</v>
      </c>
      <c r="B1666" s="79">
        <v>111</v>
      </c>
      <c r="C1666" s="79" t="s">
        <v>151</v>
      </c>
      <c r="D1666" s="79">
        <v>4.8777969999999997E-2</v>
      </c>
      <c r="E1666" s="79">
        <v>6.9784209999999999E-2</v>
      </c>
    </row>
    <row r="1667" spans="1:5" x14ac:dyDescent="0.25">
      <c r="A1667" s="89" t="s">
        <v>160</v>
      </c>
      <c r="B1667" s="79">
        <v>111</v>
      </c>
      <c r="C1667" s="79" t="s">
        <v>143</v>
      </c>
      <c r="D1667" s="79">
        <v>5.8024779999999998E-2</v>
      </c>
      <c r="E1667" s="79">
        <v>4.7533810000000003E-2</v>
      </c>
    </row>
    <row r="1668" spans="1:5" x14ac:dyDescent="0.25">
      <c r="A1668" s="89" t="s">
        <v>160</v>
      </c>
      <c r="B1668" s="79">
        <v>111</v>
      </c>
      <c r="C1668" s="79" t="s">
        <v>146</v>
      </c>
      <c r="D1668" s="79">
        <v>6.4007469999999997E-2</v>
      </c>
      <c r="E1668" s="79">
        <v>7.7613500000000002E-2</v>
      </c>
    </row>
    <row r="1669" spans="1:5" x14ac:dyDescent="0.25">
      <c r="A1669" s="89" t="s">
        <v>160</v>
      </c>
      <c r="B1669" s="79">
        <v>111</v>
      </c>
      <c r="C1669" s="79" t="s">
        <v>148</v>
      </c>
      <c r="D1669" s="79">
        <v>8.5907159999999996E-2</v>
      </c>
      <c r="E1669" s="79">
        <v>7.6578400000000005E-2</v>
      </c>
    </row>
    <row r="1670" spans="1:5" x14ac:dyDescent="0.25">
      <c r="A1670" s="89" t="s">
        <v>160</v>
      </c>
      <c r="B1670" s="79">
        <v>111</v>
      </c>
      <c r="C1670" s="79" t="s">
        <v>159</v>
      </c>
      <c r="D1670" s="79">
        <v>9.1592279999999998E-2</v>
      </c>
      <c r="E1670" s="79">
        <v>9.2857510000000004E-2</v>
      </c>
    </row>
    <row r="1671" spans="1:5" x14ac:dyDescent="0.25">
      <c r="A1671" s="89" t="s">
        <v>160</v>
      </c>
      <c r="B1671" s="79">
        <v>111</v>
      </c>
      <c r="C1671" s="79" t="s">
        <v>144</v>
      </c>
      <c r="D1671" s="79">
        <v>0.12424304999999999</v>
      </c>
      <c r="E1671" s="79">
        <v>5.7515440000000001E-2</v>
      </c>
    </row>
    <row r="1672" spans="1:5" x14ac:dyDescent="0.25">
      <c r="A1672" s="89" t="s">
        <v>160</v>
      </c>
      <c r="B1672" s="79">
        <v>111</v>
      </c>
      <c r="C1672" s="79" t="s">
        <v>154</v>
      </c>
      <c r="D1672" s="79">
        <v>0.12785911</v>
      </c>
      <c r="E1672" s="79">
        <v>9.4078609999999993E-2</v>
      </c>
    </row>
    <row r="1673" spans="1:5" x14ac:dyDescent="0.25">
      <c r="A1673" s="89" t="s">
        <v>160</v>
      </c>
      <c r="B1673" s="79">
        <v>111</v>
      </c>
      <c r="C1673" s="79" t="s">
        <v>153</v>
      </c>
      <c r="D1673" s="79">
        <v>0.14703047999999999</v>
      </c>
      <c r="E1673" s="79">
        <v>5.6529200000000002E-2</v>
      </c>
    </row>
    <row r="1674" spans="1:5" x14ac:dyDescent="0.25">
      <c r="A1674" s="89" t="s">
        <v>160</v>
      </c>
      <c r="B1674" s="79">
        <v>111</v>
      </c>
      <c r="C1674" s="79" t="s">
        <v>145</v>
      </c>
      <c r="D1674" s="79">
        <v>0.14860771</v>
      </c>
      <c r="E1674" s="79">
        <v>6.3603359999999998E-2</v>
      </c>
    </row>
    <row r="1675" spans="1:5" x14ac:dyDescent="0.25">
      <c r="A1675" s="89" t="s">
        <v>160</v>
      </c>
      <c r="B1675" s="79">
        <v>111</v>
      </c>
      <c r="C1675" s="79" t="s">
        <v>9</v>
      </c>
      <c r="D1675" s="79">
        <v>0.15167650999999999</v>
      </c>
      <c r="E1675" s="79">
        <v>0.10791410999999999</v>
      </c>
    </row>
    <row r="1676" spans="1:5" x14ac:dyDescent="0.25">
      <c r="A1676" s="89" t="s">
        <v>160</v>
      </c>
      <c r="B1676" s="79">
        <v>111</v>
      </c>
      <c r="C1676" s="79" t="s">
        <v>152</v>
      </c>
      <c r="D1676" s="79">
        <v>0.1604305</v>
      </c>
      <c r="E1676" s="79">
        <v>6.5717789999999998E-2</v>
      </c>
    </row>
    <row r="1677" spans="1:5" x14ac:dyDescent="0.25">
      <c r="A1677" s="89" t="s">
        <v>160</v>
      </c>
      <c r="B1677" s="79">
        <v>111</v>
      </c>
      <c r="C1677" s="79" t="s">
        <v>147</v>
      </c>
      <c r="D1677" s="79">
        <v>0.17907250999999999</v>
      </c>
      <c r="E1677" s="79">
        <v>4.6436770000000002E-2</v>
      </c>
    </row>
    <row r="1678" spans="1:5" x14ac:dyDescent="0.25">
      <c r="A1678" s="89" t="s">
        <v>160</v>
      </c>
      <c r="B1678" s="79">
        <v>111</v>
      </c>
      <c r="C1678" s="79" t="s">
        <v>142</v>
      </c>
      <c r="D1678" s="79">
        <v>0.17925631</v>
      </c>
      <c r="E1678" s="79">
        <v>7.6813030000000004E-2</v>
      </c>
    </row>
    <row r="1679" spans="1:5" x14ac:dyDescent="0.25">
      <c r="A1679" s="89" t="s">
        <v>160</v>
      </c>
      <c r="B1679" s="79">
        <v>111</v>
      </c>
      <c r="C1679" s="79" t="s">
        <v>157</v>
      </c>
      <c r="D1679" s="79">
        <v>0.18513804</v>
      </c>
      <c r="E1679" s="79">
        <v>7.6713100000000006E-2</v>
      </c>
    </row>
    <row r="1680" spans="1:5" x14ac:dyDescent="0.25">
      <c r="A1680" s="89" t="s">
        <v>160</v>
      </c>
      <c r="B1680" s="79">
        <v>111</v>
      </c>
      <c r="C1680" s="79" t="s">
        <v>155</v>
      </c>
      <c r="D1680" s="79">
        <v>0.19806624</v>
      </c>
      <c r="E1680" s="79">
        <v>5.8293419999999999E-2</v>
      </c>
    </row>
    <row r="1681" spans="1:5" x14ac:dyDescent="0.25">
      <c r="A1681" s="89" t="s">
        <v>160</v>
      </c>
      <c r="B1681" s="79">
        <v>111</v>
      </c>
      <c r="C1681" s="79" t="s">
        <v>158</v>
      </c>
      <c r="D1681" s="79">
        <v>0.23581427999999999</v>
      </c>
      <c r="E1681" s="79">
        <v>8.8098850000000006E-2</v>
      </c>
    </row>
    <row r="1682" spans="1:5" x14ac:dyDescent="0.25">
      <c r="A1682" s="89" t="s">
        <v>160</v>
      </c>
      <c r="B1682" s="79">
        <v>111</v>
      </c>
      <c r="C1682" s="79" t="s">
        <v>150</v>
      </c>
      <c r="D1682" s="79">
        <v>0.37550612999999999</v>
      </c>
      <c r="E1682" s="79">
        <v>0.11021470999999999</v>
      </c>
    </row>
    <row r="1683" spans="1:5" x14ac:dyDescent="0.25">
      <c r="A1683" s="89" t="s">
        <v>144</v>
      </c>
      <c r="B1683" s="79">
        <v>112</v>
      </c>
      <c r="C1683" s="79" t="s">
        <v>155</v>
      </c>
      <c r="D1683" s="79">
        <v>2.0496360000000002E-2</v>
      </c>
      <c r="E1683" s="79">
        <v>8.8778759999999998E-2</v>
      </c>
    </row>
    <row r="1684" spans="1:5" x14ac:dyDescent="0.25">
      <c r="A1684" s="89" t="s">
        <v>144</v>
      </c>
      <c r="B1684" s="79">
        <v>112</v>
      </c>
      <c r="C1684" s="79" t="s">
        <v>151</v>
      </c>
      <c r="D1684" s="79">
        <v>4.6993750000000001E-2</v>
      </c>
      <c r="E1684" s="79">
        <v>9.4660090000000002E-2</v>
      </c>
    </row>
    <row r="1685" spans="1:5" x14ac:dyDescent="0.25">
      <c r="A1685" s="89" t="s">
        <v>144</v>
      </c>
      <c r="B1685" s="79">
        <v>112</v>
      </c>
      <c r="C1685" s="79" t="s">
        <v>157</v>
      </c>
      <c r="D1685" s="79">
        <v>6.4917489999999994E-2</v>
      </c>
      <c r="E1685" s="79">
        <v>6.3154210000000002E-2</v>
      </c>
    </row>
    <row r="1686" spans="1:5" x14ac:dyDescent="0.25">
      <c r="A1686" s="89" t="s">
        <v>144</v>
      </c>
      <c r="B1686" s="79">
        <v>112</v>
      </c>
      <c r="C1686" s="79" t="s">
        <v>150</v>
      </c>
      <c r="D1686" s="79">
        <v>0.10140372</v>
      </c>
      <c r="E1686" s="79">
        <v>9.5894789999999994E-2</v>
      </c>
    </row>
    <row r="1687" spans="1:5" x14ac:dyDescent="0.25">
      <c r="A1687" s="89" t="s">
        <v>144</v>
      </c>
      <c r="B1687" s="79">
        <v>112</v>
      </c>
      <c r="C1687" s="79" t="s">
        <v>158</v>
      </c>
      <c r="D1687" s="79">
        <v>0.10573339</v>
      </c>
      <c r="E1687" s="79">
        <v>5.2788309999999998E-2</v>
      </c>
    </row>
    <row r="1688" spans="1:5" x14ac:dyDescent="0.25">
      <c r="A1688" s="89" t="s">
        <v>144</v>
      </c>
      <c r="B1688" s="79">
        <v>112</v>
      </c>
      <c r="C1688" s="79" t="s">
        <v>142</v>
      </c>
      <c r="D1688" s="79">
        <v>0.11501698</v>
      </c>
      <c r="E1688" s="79">
        <v>5.9372269999999998E-2</v>
      </c>
    </row>
    <row r="1689" spans="1:5" x14ac:dyDescent="0.25">
      <c r="A1689" s="89" t="s">
        <v>144</v>
      </c>
      <c r="B1689" s="79">
        <v>112</v>
      </c>
      <c r="C1689" s="79" t="s">
        <v>153</v>
      </c>
      <c r="D1689" s="79">
        <v>0.15887483999999999</v>
      </c>
      <c r="E1689" s="79">
        <v>7.9514000000000001E-2</v>
      </c>
    </row>
    <row r="1690" spans="1:5" x14ac:dyDescent="0.25">
      <c r="A1690" s="89" t="s">
        <v>144</v>
      </c>
      <c r="B1690" s="79">
        <v>112</v>
      </c>
      <c r="C1690" s="79" t="s">
        <v>148</v>
      </c>
      <c r="D1690" s="79">
        <v>0.18879661</v>
      </c>
      <c r="E1690" s="79">
        <v>8.6782899999999996E-2</v>
      </c>
    </row>
    <row r="1691" spans="1:5" x14ac:dyDescent="0.25">
      <c r="A1691" s="89" t="s">
        <v>144</v>
      </c>
      <c r="B1691" s="79">
        <v>112</v>
      </c>
      <c r="C1691" s="79" t="s">
        <v>156</v>
      </c>
      <c r="D1691" s="79">
        <v>0.21811294000000001</v>
      </c>
      <c r="E1691" s="79">
        <v>5.1234719999999997E-2</v>
      </c>
    </row>
    <row r="1692" spans="1:5" x14ac:dyDescent="0.25">
      <c r="A1692" s="89" t="s">
        <v>144</v>
      </c>
      <c r="B1692" s="79">
        <v>112</v>
      </c>
      <c r="C1692" s="79" t="s">
        <v>9</v>
      </c>
      <c r="D1692" s="79">
        <v>0.25437775000000001</v>
      </c>
      <c r="E1692" s="79">
        <v>8.0364710000000006E-2</v>
      </c>
    </row>
    <row r="1693" spans="1:5" x14ac:dyDescent="0.25">
      <c r="A1693" s="89" t="s">
        <v>144</v>
      </c>
      <c r="B1693" s="79">
        <v>112</v>
      </c>
      <c r="C1693" s="79" t="s">
        <v>154</v>
      </c>
      <c r="D1693" s="79">
        <v>0.25616703000000002</v>
      </c>
      <c r="E1693" s="79">
        <v>8.6122770000000001E-2</v>
      </c>
    </row>
    <row r="1694" spans="1:5" x14ac:dyDescent="0.25">
      <c r="A1694" s="89" t="s">
        <v>144</v>
      </c>
      <c r="B1694" s="79">
        <v>112</v>
      </c>
      <c r="C1694" s="79" t="s">
        <v>145</v>
      </c>
      <c r="D1694" s="79">
        <v>0.41938205000000001</v>
      </c>
      <c r="E1694" s="79">
        <v>5.1775880000000003E-2</v>
      </c>
    </row>
    <row r="1695" spans="1:5" x14ac:dyDescent="0.25">
      <c r="A1695" s="89" t="s">
        <v>144</v>
      </c>
      <c r="B1695" s="79">
        <v>112</v>
      </c>
      <c r="C1695" s="79" t="s">
        <v>152</v>
      </c>
      <c r="D1695" s="79">
        <v>0.45101268999999999</v>
      </c>
      <c r="E1695" s="79">
        <v>6.8288370000000001E-2</v>
      </c>
    </row>
    <row r="1696" spans="1:5" x14ac:dyDescent="0.25">
      <c r="A1696" s="89" t="s">
        <v>144</v>
      </c>
      <c r="B1696" s="79">
        <v>112</v>
      </c>
      <c r="C1696" s="79" t="s">
        <v>143</v>
      </c>
      <c r="D1696" s="79">
        <v>0.60963836000000005</v>
      </c>
      <c r="E1696" s="79">
        <v>8.8927140000000002E-2</v>
      </c>
    </row>
    <row r="1697" spans="1:5" x14ac:dyDescent="0.25">
      <c r="A1697" s="89" t="s">
        <v>144</v>
      </c>
      <c r="B1697" s="79">
        <v>112</v>
      </c>
      <c r="C1697" s="79" t="s">
        <v>149</v>
      </c>
      <c r="D1697" s="79">
        <v>0.62431866999999996</v>
      </c>
      <c r="E1697" s="79">
        <v>8.3741209999999996E-2</v>
      </c>
    </row>
    <row r="1698" spans="1:5" x14ac:dyDescent="0.25">
      <c r="A1698" s="89" t="s">
        <v>151</v>
      </c>
      <c r="B1698" s="79">
        <v>113</v>
      </c>
      <c r="C1698" s="79" t="s">
        <v>146</v>
      </c>
      <c r="D1698" s="79">
        <v>9.6431240000000001E-2</v>
      </c>
      <c r="E1698" s="79">
        <v>7.780774E-2</v>
      </c>
    </row>
    <row r="1699" spans="1:5" x14ac:dyDescent="0.25">
      <c r="A1699" s="89" t="s">
        <v>151</v>
      </c>
      <c r="B1699" s="79">
        <v>113</v>
      </c>
      <c r="C1699" s="79" t="s">
        <v>145</v>
      </c>
      <c r="D1699" s="79">
        <v>9.7122490000000006E-2</v>
      </c>
      <c r="E1699" s="79">
        <v>5.1244379999999999E-2</v>
      </c>
    </row>
    <row r="1700" spans="1:5" x14ac:dyDescent="0.25">
      <c r="A1700" s="89" t="s">
        <v>151</v>
      </c>
      <c r="B1700" s="79">
        <v>113</v>
      </c>
      <c r="C1700" s="79" t="s">
        <v>155</v>
      </c>
      <c r="D1700" s="79">
        <v>0.10223160000000001</v>
      </c>
      <c r="E1700" s="79">
        <v>5.4385269999999999E-2</v>
      </c>
    </row>
    <row r="1701" spans="1:5" x14ac:dyDescent="0.25">
      <c r="A1701" s="89" t="s">
        <v>151</v>
      </c>
      <c r="B1701" s="79">
        <v>113</v>
      </c>
      <c r="C1701" s="79" t="s">
        <v>158</v>
      </c>
      <c r="D1701" s="79">
        <v>0.12477431</v>
      </c>
      <c r="E1701" s="79">
        <v>7.4223300000000006E-2</v>
      </c>
    </row>
    <row r="1702" spans="1:5" x14ac:dyDescent="0.25">
      <c r="A1702" s="89" t="s">
        <v>151</v>
      </c>
      <c r="B1702" s="79">
        <v>113</v>
      </c>
      <c r="C1702" s="79" t="s">
        <v>160</v>
      </c>
      <c r="D1702" s="79">
        <v>0.12551594999999999</v>
      </c>
      <c r="E1702" s="79">
        <v>9.3348940000000005E-2</v>
      </c>
    </row>
    <row r="1703" spans="1:5" x14ac:dyDescent="0.25">
      <c r="A1703" s="89" t="s">
        <v>151</v>
      </c>
      <c r="B1703" s="79">
        <v>113</v>
      </c>
      <c r="C1703" s="79" t="s">
        <v>142</v>
      </c>
      <c r="D1703" s="79">
        <v>0.13549786999999999</v>
      </c>
      <c r="E1703" s="79">
        <v>8.5681140000000003E-2</v>
      </c>
    </row>
    <row r="1704" spans="1:5" x14ac:dyDescent="0.25">
      <c r="A1704" s="89" t="s">
        <v>151</v>
      </c>
      <c r="B1704" s="79">
        <v>113</v>
      </c>
      <c r="C1704" s="79" t="s">
        <v>154</v>
      </c>
      <c r="D1704" s="79">
        <v>0.15375369</v>
      </c>
      <c r="E1704" s="79">
        <v>6.5202969999999999E-2</v>
      </c>
    </row>
    <row r="1705" spans="1:5" x14ac:dyDescent="0.25">
      <c r="A1705" s="89" t="s">
        <v>151</v>
      </c>
      <c r="B1705" s="79">
        <v>113</v>
      </c>
      <c r="C1705" s="79" t="s">
        <v>152</v>
      </c>
      <c r="D1705" s="79">
        <v>0.15398122</v>
      </c>
      <c r="E1705" s="79">
        <v>7.8904920000000003E-2</v>
      </c>
    </row>
    <row r="1706" spans="1:5" x14ac:dyDescent="0.25">
      <c r="A1706" s="89" t="s">
        <v>151</v>
      </c>
      <c r="B1706" s="79">
        <v>113</v>
      </c>
      <c r="C1706" s="79" t="s">
        <v>159</v>
      </c>
      <c r="D1706" s="79">
        <v>0.17139233000000001</v>
      </c>
      <c r="E1706" s="79">
        <v>7.6399729999999999E-2</v>
      </c>
    </row>
    <row r="1707" spans="1:5" x14ac:dyDescent="0.25">
      <c r="A1707" s="89" t="s">
        <v>151</v>
      </c>
      <c r="B1707" s="79">
        <v>113</v>
      </c>
      <c r="C1707" s="79" t="s">
        <v>144</v>
      </c>
      <c r="D1707" s="79">
        <v>0.17754597999999999</v>
      </c>
      <c r="E1707" s="79">
        <v>0.12042218</v>
      </c>
    </row>
    <row r="1708" spans="1:5" x14ac:dyDescent="0.25">
      <c r="A1708" s="89" t="s">
        <v>151</v>
      </c>
      <c r="B1708" s="79">
        <v>113</v>
      </c>
      <c r="C1708" s="79" t="s">
        <v>157</v>
      </c>
      <c r="D1708" s="79">
        <v>0.19395712000000001</v>
      </c>
      <c r="E1708" s="79">
        <v>7.2249740000000007E-2</v>
      </c>
    </row>
    <row r="1709" spans="1:5" x14ac:dyDescent="0.25">
      <c r="A1709" s="89" t="s">
        <v>151</v>
      </c>
      <c r="B1709" s="79">
        <v>113</v>
      </c>
      <c r="C1709" s="79" t="s">
        <v>150</v>
      </c>
      <c r="D1709" s="79">
        <v>0.20193712</v>
      </c>
      <c r="E1709" s="79">
        <v>0.11083564</v>
      </c>
    </row>
    <row r="1710" spans="1:5" x14ac:dyDescent="0.25">
      <c r="A1710" s="89" t="s">
        <v>151</v>
      </c>
      <c r="B1710" s="79">
        <v>113</v>
      </c>
      <c r="C1710" s="79" t="s">
        <v>9</v>
      </c>
      <c r="D1710" s="79">
        <v>0.21945297</v>
      </c>
      <c r="E1710" s="79">
        <v>6.4330520000000002E-2</v>
      </c>
    </row>
    <row r="1711" spans="1:5" x14ac:dyDescent="0.25">
      <c r="A1711" s="89" t="s">
        <v>151</v>
      </c>
      <c r="B1711" s="79">
        <v>113</v>
      </c>
      <c r="C1711" s="79" t="s">
        <v>149</v>
      </c>
      <c r="D1711" s="79">
        <v>0.22048253000000001</v>
      </c>
      <c r="E1711" s="79">
        <v>8.1507839999999998E-2</v>
      </c>
    </row>
    <row r="1712" spans="1:5" x14ac:dyDescent="0.25">
      <c r="A1712" s="89" t="s">
        <v>151</v>
      </c>
      <c r="B1712" s="79">
        <v>113</v>
      </c>
      <c r="C1712" s="79" t="s">
        <v>156</v>
      </c>
      <c r="D1712" s="79">
        <v>0.25354714</v>
      </c>
      <c r="E1712" s="79">
        <v>4.6212120000000002E-2</v>
      </c>
    </row>
    <row r="1713" spans="1:5" x14ac:dyDescent="0.25">
      <c r="A1713" s="89" t="s">
        <v>151</v>
      </c>
      <c r="B1713" s="79">
        <v>113</v>
      </c>
      <c r="C1713" s="79" t="s">
        <v>153</v>
      </c>
      <c r="D1713" s="79">
        <v>0.65920513000000003</v>
      </c>
      <c r="E1713" s="79">
        <v>9.5047129999999994E-2</v>
      </c>
    </row>
    <row r="1714" spans="1:5" x14ac:dyDescent="0.25">
      <c r="A1714" s="89" t="s">
        <v>151</v>
      </c>
      <c r="B1714" s="79">
        <v>113</v>
      </c>
      <c r="C1714" s="79" t="s">
        <v>147</v>
      </c>
      <c r="D1714" s="79">
        <v>0.86879996000000004</v>
      </c>
      <c r="E1714" s="79">
        <v>7.0561620000000005E-2</v>
      </c>
    </row>
    <row r="1715" spans="1:5" x14ac:dyDescent="0.25">
      <c r="A1715" s="89" t="s">
        <v>9</v>
      </c>
      <c r="B1715" s="79">
        <v>114</v>
      </c>
      <c r="C1715" s="79" t="s">
        <v>143</v>
      </c>
      <c r="D1715" s="79">
        <v>4.5017059999999998E-2</v>
      </c>
      <c r="E1715" s="79">
        <v>6.7080580000000001E-2</v>
      </c>
    </row>
    <row r="1716" spans="1:5" x14ac:dyDescent="0.25">
      <c r="A1716" s="89" t="s">
        <v>9</v>
      </c>
      <c r="B1716" s="79">
        <v>114</v>
      </c>
      <c r="C1716" s="79" t="s">
        <v>152</v>
      </c>
      <c r="D1716" s="79">
        <v>6.9083829999999999E-2</v>
      </c>
      <c r="E1716" s="79">
        <v>9.8434549999999996E-2</v>
      </c>
    </row>
    <row r="1717" spans="1:5" x14ac:dyDescent="0.25">
      <c r="A1717" s="89" t="s">
        <v>9</v>
      </c>
      <c r="B1717" s="79">
        <v>114</v>
      </c>
      <c r="C1717" s="79" t="s">
        <v>145</v>
      </c>
      <c r="D1717" s="79">
        <v>8.21992E-2</v>
      </c>
      <c r="E1717" s="79">
        <v>8.9520039999999995E-2</v>
      </c>
    </row>
    <row r="1718" spans="1:5" x14ac:dyDescent="0.25">
      <c r="A1718" s="89" t="s">
        <v>9</v>
      </c>
      <c r="B1718" s="79">
        <v>114</v>
      </c>
      <c r="C1718" s="79" t="s">
        <v>142</v>
      </c>
      <c r="D1718" s="79">
        <v>0.13282770999999999</v>
      </c>
      <c r="E1718" s="79">
        <v>7.5296890000000005E-2</v>
      </c>
    </row>
    <row r="1719" spans="1:5" x14ac:dyDescent="0.25">
      <c r="A1719" s="89" t="s">
        <v>9</v>
      </c>
      <c r="B1719" s="79">
        <v>114</v>
      </c>
      <c r="C1719" s="79" t="s">
        <v>144</v>
      </c>
      <c r="D1719" s="79">
        <v>0.15433319000000001</v>
      </c>
      <c r="E1719" s="79">
        <v>7.3699089999999995E-2</v>
      </c>
    </row>
    <row r="1720" spans="1:5" x14ac:dyDescent="0.25">
      <c r="A1720" s="89" t="s">
        <v>9</v>
      </c>
      <c r="B1720" s="79">
        <v>114</v>
      </c>
      <c r="C1720" s="79" t="s">
        <v>156</v>
      </c>
      <c r="D1720" s="79">
        <v>0.16279948</v>
      </c>
      <c r="E1720" s="79">
        <v>5.4056479999999997E-2</v>
      </c>
    </row>
    <row r="1721" spans="1:5" x14ac:dyDescent="0.25">
      <c r="A1721" s="89" t="s">
        <v>9</v>
      </c>
      <c r="B1721" s="79">
        <v>114</v>
      </c>
      <c r="C1721" s="79" t="s">
        <v>151</v>
      </c>
      <c r="D1721" s="79">
        <v>0.22287921999999999</v>
      </c>
      <c r="E1721" s="79">
        <v>6.6914420000000002E-2</v>
      </c>
    </row>
    <row r="1722" spans="1:5" x14ac:dyDescent="0.25">
      <c r="A1722" s="89" t="s">
        <v>9</v>
      </c>
      <c r="B1722" s="79">
        <v>114</v>
      </c>
      <c r="C1722" s="79" t="s">
        <v>148</v>
      </c>
      <c r="D1722" s="79">
        <v>0.23767726</v>
      </c>
      <c r="E1722" s="79">
        <v>8.7526090000000001E-2</v>
      </c>
    </row>
    <row r="1723" spans="1:5" x14ac:dyDescent="0.25">
      <c r="A1723" s="89" t="s">
        <v>9</v>
      </c>
      <c r="B1723" s="79">
        <v>114</v>
      </c>
      <c r="C1723" s="79" t="s">
        <v>158</v>
      </c>
      <c r="D1723" s="79">
        <v>0.24017399</v>
      </c>
      <c r="E1723" s="79">
        <v>5.7962199999999998E-2</v>
      </c>
    </row>
    <row r="1724" spans="1:5" x14ac:dyDescent="0.25">
      <c r="A1724" s="89" t="s">
        <v>9</v>
      </c>
      <c r="B1724" s="79">
        <v>114</v>
      </c>
      <c r="C1724" s="79" t="s">
        <v>149</v>
      </c>
      <c r="D1724" s="79">
        <v>0.24884213999999999</v>
      </c>
      <c r="E1724" s="79">
        <v>6.3301369999999996E-2</v>
      </c>
    </row>
    <row r="1725" spans="1:5" x14ac:dyDescent="0.25">
      <c r="A1725" s="89" t="s">
        <v>9</v>
      </c>
      <c r="B1725" s="79">
        <v>114</v>
      </c>
      <c r="C1725" s="79" t="s">
        <v>159</v>
      </c>
      <c r="D1725" s="79">
        <v>0.40729630999999999</v>
      </c>
      <c r="E1725" s="79">
        <v>7.2167819999999994E-2</v>
      </c>
    </row>
    <row r="1726" spans="1:5" x14ac:dyDescent="0.25">
      <c r="A1726" s="89" t="s">
        <v>9</v>
      </c>
      <c r="B1726" s="79">
        <v>114</v>
      </c>
      <c r="C1726" s="79" t="s">
        <v>157</v>
      </c>
      <c r="D1726" s="79">
        <v>0.45662691999999999</v>
      </c>
      <c r="E1726" s="79">
        <v>7.9464309999999996E-2</v>
      </c>
    </row>
    <row r="1727" spans="1:5" x14ac:dyDescent="0.25">
      <c r="A1727" s="89" t="s">
        <v>9</v>
      </c>
      <c r="B1727" s="79">
        <v>114</v>
      </c>
      <c r="C1727" s="79" t="s">
        <v>146</v>
      </c>
      <c r="D1727" s="79">
        <v>0.76718299999999995</v>
      </c>
      <c r="E1727" s="79">
        <v>6.6800659999999998E-2</v>
      </c>
    </row>
    <row r="1728" spans="1:5" x14ac:dyDescent="0.25">
      <c r="A1728" s="89" t="s">
        <v>9</v>
      </c>
      <c r="B1728" s="79">
        <v>114</v>
      </c>
      <c r="C1728" s="79" t="s">
        <v>150</v>
      </c>
      <c r="D1728" s="79">
        <v>0.8377848</v>
      </c>
      <c r="E1728" s="79">
        <v>8.8449219999999995E-2</v>
      </c>
    </row>
    <row r="1729" spans="1:5" x14ac:dyDescent="0.25">
      <c r="A1729" s="89" t="s">
        <v>9</v>
      </c>
      <c r="B1729" s="79">
        <v>114</v>
      </c>
      <c r="C1729" s="79" t="s">
        <v>154</v>
      </c>
      <c r="D1729" s="79">
        <v>0.95590849</v>
      </c>
      <c r="E1729" s="79">
        <v>9.5721870000000001E-2</v>
      </c>
    </row>
    <row r="1730" spans="1:5" x14ac:dyDescent="0.25">
      <c r="A1730" s="89" t="s">
        <v>9</v>
      </c>
      <c r="B1730" s="79">
        <v>114</v>
      </c>
      <c r="C1730" s="79" t="s">
        <v>160</v>
      </c>
      <c r="D1730" s="79">
        <v>1.03458557</v>
      </c>
      <c r="E1730" s="79">
        <v>4.8222059999999997E-2</v>
      </c>
    </row>
    <row r="1731" spans="1:5" x14ac:dyDescent="0.25">
      <c r="A1731" s="89" t="s">
        <v>154</v>
      </c>
      <c r="B1731" s="79">
        <v>115</v>
      </c>
      <c r="C1731" s="79" t="s">
        <v>155</v>
      </c>
      <c r="D1731" s="79">
        <v>2.5684329999999998E-2</v>
      </c>
      <c r="E1731" s="79">
        <v>7.8396679999999996E-2</v>
      </c>
    </row>
    <row r="1732" spans="1:5" x14ac:dyDescent="0.25">
      <c r="A1732" s="89" t="s">
        <v>154</v>
      </c>
      <c r="B1732" s="79">
        <v>115</v>
      </c>
      <c r="C1732" s="79" t="s">
        <v>152</v>
      </c>
      <c r="D1732" s="79">
        <v>8.3583989999999997E-2</v>
      </c>
      <c r="E1732" s="79">
        <v>5.4537019999999999E-2</v>
      </c>
    </row>
    <row r="1733" spans="1:5" x14ac:dyDescent="0.25">
      <c r="A1733" s="89" t="s">
        <v>154</v>
      </c>
      <c r="B1733" s="79">
        <v>115</v>
      </c>
      <c r="C1733" s="79" t="s">
        <v>144</v>
      </c>
      <c r="D1733" s="79">
        <v>0.11382403000000001</v>
      </c>
      <c r="E1733" s="79">
        <v>8.0210950000000003E-2</v>
      </c>
    </row>
    <row r="1734" spans="1:5" x14ac:dyDescent="0.25">
      <c r="A1734" s="89" t="s">
        <v>154</v>
      </c>
      <c r="B1734" s="79">
        <v>115</v>
      </c>
      <c r="C1734" s="79" t="s">
        <v>143</v>
      </c>
      <c r="D1734" s="79">
        <v>0.13262407000000001</v>
      </c>
      <c r="E1734" s="79">
        <v>8.2596630000000004E-2</v>
      </c>
    </row>
    <row r="1735" spans="1:5" x14ac:dyDescent="0.25">
      <c r="A1735" s="89" t="s">
        <v>154</v>
      </c>
      <c r="B1735" s="79">
        <v>115</v>
      </c>
      <c r="C1735" s="79" t="s">
        <v>142</v>
      </c>
      <c r="D1735" s="79">
        <v>0.17918798999999999</v>
      </c>
      <c r="E1735" s="79">
        <v>4.425432E-2</v>
      </c>
    </row>
    <row r="1736" spans="1:5" x14ac:dyDescent="0.25">
      <c r="A1736" s="89" t="s">
        <v>154</v>
      </c>
      <c r="B1736" s="79">
        <v>115</v>
      </c>
      <c r="C1736" s="79" t="s">
        <v>149</v>
      </c>
      <c r="D1736" s="79">
        <v>0.18921806999999999</v>
      </c>
      <c r="E1736" s="79">
        <v>7.3648480000000002E-2</v>
      </c>
    </row>
    <row r="1737" spans="1:5" x14ac:dyDescent="0.25">
      <c r="A1737" s="89" t="s">
        <v>154</v>
      </c>
      <c r="B1737" s="79">
        <v>115</v>
      </c>
      <c r="C1737" s="79" t="s">
        <v>147</v>
      </c>
      <c r="D1737" s="79">
        <v>0.19378198999999999</v>
      </c>
      <c r="E1737" s="79">
        <v>7.6441490000000001E-2</v>
      </c>
    </row>
    <row r="1738" spans="1:5" x14ac:dyDescent="0.25">
      <c r="A1738" s="89" t="s">
        <v>154</v>
      </c>
      <c r="B1738" s="79">
        <v>115</v>
      </c>
      <c r="C1738" s="79" t="s">
        <v>156</v>
      </c>
      <c r="D1738" s="79">
        <v>0.23379188000000001</v>
      </c>
      <c r="E1738" s="79">
        <v>8.2377569999999997E-2</v>
      </c>
    </row>
    <row r="1739" spans="1:5" x14ac:dyDescent="0.25">
      <c r="A1739" s="89" t="s">
        <v>154</v>
      </c>
      <c r="B1739" s="79">
        <v>115</v>
      </c>
      <c r="C1739" s="79" t="s">
        <v>151</v>
      </c>
      <c r="D1739" s="79">
        <v>0.29114666</v>
      </c>
      <c r="E1739" s="79">
        <v>7.0599099999999998E-2</v>
      </c>
    </row>
    <row r="1740" spans="1:5" x14ac:dyDescent="0.25">
      <c r="A1740" s="89" t="s">
        <v>154</v>
      </c>
      <c r="B1740" s="79">
        <v>115</v>
      </c>
      <c r="C1740" s="79" t="s">
        <v>145</v>
      </c>
      <c r="D1740" s="79">
        <v>0.30746546000000002</v>
      </c>
      <c r="E1740" s="79">
        <v>6.5478220000000004E-2</v>
      </c>
    </row>
    <row r="1741" spans="1:5" x14ac:dyDescent="0.25">
      <c r="A1741" s="89" t="s">
        <v>154</v>
      </c>
      <c r="B1741" s="79">
        <v>115</v>
      </c>
      <c r="C1741" s="79" t="s">
        <v>158</v>
      </c>
      <c r="D1741" s="79">
        <v>0.36045881000000002</v>
      </c>
      <c r="E1741" s="79">
        <v>6.4611370000000001E-2</v>
      </c>
    </row>
    <row r="1742" spans="1:5" x14ac:dyDescent="0.25">
      <c r="A1742" s="89" t="s">
        <v>154</v>
      </c>
      <c r="B1742" s="79">
        <v>115</v>
      </c>
      <c r="C1742" s="79" t="s">
        <v>153</v>
      </c>
      <c r="D1742" s="79">
        <v>0.38315639000000001</v>
      </c>
      <c r="E1742" s="79">
        <v>7.9437170000000001E-2</v>
      </c>
    </row>
    <row r="1743" spans="1:5" x14ac:dyDescent="0.25">
      <c r="A1743" s="89" t="s">
        <v>154</v>
      </c>
      <c r="B1743" s="79">
        <v>115</v>
      </c>
      <c r="C1743" s="79" t="s">
        <v>159</v>
      </c>
      <c r="D1743" s="79">
        <v>0.43516208000000001</v>
      </c>
      <c r="E1743" s="79">
        <v>7.8046710000000005E-2</v>
      </c>
    </row>
    <row r="1744" spans="1:5" x14ac:dyDescent="0.25">
      <c r="A1744" s="89" t="s">
        <v>154</v>
      </c>
      <c r="B1744" s="79">
        <v>115</v>
      </c>
      <c r="C1744" s="79" t="s">
        <v>157</v>
      </c>
      <c r="D1744" s="79">
        <v>0.63022573000000004</v>
      </c>
      <c r="E1744" s="79">
        <v>7.1563139999999997E-2</v>
      </c>
    </row>
    <row r="1745" spans="1:5" x14ac:dyDescent="0.25">
      <c r="A1745" s="89" t="s">
        <v>154</v>
      </c>
      <c r="B1745" s="79">
        <v>115</v>
      </c>
      <c r="C1745" s="79" t="s">
        <v>146</v>
      </c>
      <c r="D1745" s="79">
        <v>0.68099049</v>
      </c>
      <c r="E1745" s="79">
        <v>0.11343689</v>
      </c>
    </row>
    <row r="1746" spans="1:5" x14ac:dyDescent="0.25">
      <c r="A1746" s="89" t="s">
        <v>154</v>
      </c>
      <c r="B1746" s="79">
        <v>115</v>
      </c>
      <c r="C1746" s="79" t="s">
        <v>9</v>
      </c>
      <c r="D1746" s="79">
        <v>0.90221779000000002</v>
      </c>
      <c r="E1746" s="79">
        <v>6.2928890000000001E-2</v>
      </c>
    </row>
    <row r="1747" spans="1:5" x14ac:dyDescent="0.25">
      <c r="A1747" s="89" t="s">
        <v>154</v>
      </c>
      <c r="B1747" s="79">
        <v>115</v>
      </c>
      <c r="C1747" s="79" t="s">
        <v>148</v>
      </c>
      <c r="D1747" s="79">
        <v>0.97017089000000001</v>
      </c>
      <c r="E1747" s="79">
        <v>7.5823500000000002E-2</v>
      </c>
    </row>
    <row r="1748" spans="1:5" x14ac:dyDescent="0.25">
      <c r="A1748" s="89" t="s">
        <v>154</v>
      </c>
      <c r="B1748" s="79">
        <v>115</v>
      </c>
      <c r="C1748" s="79" t="s">
        <v>160</v>
      </c>
      <c r="D1748" s="79">
        <v>0.97287752000000005</v>
      </c>
      <c r="E1748" s="79">
        <v>4.9565449999999997E-2</v>
      </c>
    </row>
    <row r="1749" spans="1:5" x14ac:dyDescent="0.25">
      <c r="A1749" s="89" t="s">
        <v>9</v>
      </c>
      <c r="B1749" s="79">
        <v>116</v>
      </c>
      <c r="C1749" s="79" t="s">
        <v>149</v>
      </c>
      <c r="D1749" s="79">
        <v>1.1066350000000001E-2</v>
      </c>
      <c r="E1749" s="79">
        <v>0.10025539999999999</v>
      </c>
    </row>
    <row r="1750" spans="1:5" x14ac:dyDescent="0.25">
      <c r="A1750" s="89" t="s">
        <v>9</v>
      </c>
      <c r="B1750" s="79">
        <v>116</v>
      </c>
      <c r="C1750" s="79" t="s">
        <v>150</v>
      </c>
      <c r="D1750" s="79">
        <v>5.222425E-2</v>
      </c>
      <c r="E1750" s="79">
        <v>0.10272046999999999</v>
      </c>
    </row>
    <row r="1751" spans="1:5" x14ac:dyDescent="0.25">
      <c r="A1751" s="89" t="s">
        <v>9</v>
      </c>
      <c r="B1751" s="79">
        <v>116</v>
      </c>
      <c r="C1751" s="79" t="s">
        <v>143</v>
      </c>
      <c r="D1751" s="79">
        <v>9.5255880000000001E-2</v>
      </c>
      <c r="E1751" s="79">
        <v>8.1863809999999995E-2</v>
      </c>
    </row>
    <row r="1752" spans="1:5" x14ac:dyDescent="0.25">
      <c r="A1752" s="89" t="s">
        <v>9</v>
      </c>
      <c r="B1752" s="79">
        <v>116</v>
      </c>
      <c r="C1752" s="79" t="s">
        <v>158</v>
      </c>
      <c r="D1752" s="79">
        <v>0.10912674</v>
      </c>
      <c r="E1752" s="79">
        <v>5.1278850000000001E-2</v>
      </c>
    </row>
    <row r="1753" spans="1:5" x14ac:dyDescent="0.25">
      <c r="A1753" s="89" t="s">
        <v>9</v>
      </c>
      <c r="B1753" s="79">
        <v>116</v>
      </c>
      <c r="C1753" s="79" t="s">
        <v>145</v>
      </c>
      <c r="D1753" s="79">
        <v>0.11081795</v>
      </c>
      <c r="E1753" s="79">
        <v>3.8783400000000003E-2</v>
      </c>
    </row>
    <row r="1754" spans="1:5" x14ac:dyDescent="0.25">
      <c r="A1754" s="89" t="s">
        <v>9</v>
      </c>
      <c r="B1754" s="79">
        <v>116</v>
      </c>
      <c r="C1754" s="79" t="s">
        <v>155</v>
      </c>
      <c r="D1754" s="79">
        <v>0.11459307000000001</v>
      </c>
      <c r="E1754" s="79">
        <v>7.1437290000000001E-2</v>
      </c>
    </row>
    <row r="1755" spans="1:5" x14ac:dyDescent="0.25">
      <c r="A1755" s="89" t="s">
        <v>9</v>
      </c>
      <c r="B1755" s="79">
        <v>116</v>
      </c>
      <c r="C1755" s="79" t="s">
        <v>144</v>
      </c>
      <c r="D1755" s="79">
        <v>0.11784996</v>
      </c>
      <c r="E1755" s="79">
        <v>8.8529750000000004E-2</v>
      </c>
    </row>
    <row r="1756" spans="1:5" x14ac:dyDescent="0.25">
      <c r="A1756" s="89" t="s">
        <v>9</v>
      </c>
      <c r="B1756" s="79">
        <v>116</v>
      </c>
      <c r="C1756" s="79" t="s">
        <v>142</v>
      </c>
      <c r="D1756" s="79">
        <v>0.12288847</v>
      </c>
      <c r="E1756" s="79">
        <v>6.538832E-2</v>
      </c>
    </row>
    <row r="1757" spans="1:5" x14ac:dyDescent="0.25">
      <c r="A1757" s="89" t="s">
        <v>9</v>
      </c>
      <c r="B1757" s="79">
        <v>116</v>
      </c>
      <c r="C1757" s="79" t="s">
        <v>156</v>
      </c>
      <c r="D1757" s="79">
        <v>0.13179827999999999</v>
      </c>
      <c r="E1757" s="79">
        <v>8.5836519999999999E-2</v>
      </c>
    </row>
    <row r="1758" spans="1:5" x14ac:dyDescent="0.25">
      <c r="A1758" s="89" t="s">
        <v>9</v>
      </c>
      <c r="B1758" s="79">
        <v>116</v>
      </c>
      <c r="C1758" s="79" t="s">
        <v>152</v>
      </c>
      <c r="D1758" s="79">
        <v>0.14651528999999999</v>
      </c>
      <c r="E1758" s="79">
        <v>8.3675459999999993E-2</v>
      </c>
    </row>
    <row r="1759" spans="1:5" x14ac:dyDescent="0.25">
      <c r="A1759" s="89" t="s">
        <v>9</v>
      </c>
      <c r="B1759" s="79">
        <v>116</v>
      </c>
      <c r="C1759" s="79" t="s">
        <v>157</v>
      </c>
      <c r="D1759" s="79">
        <v>0.20911752</v>
      </c>
      <c r="E1759" s="79">
        <v>7.9716270000000006E-2</v>
      </c>
    </row>
    <row r="1760" spans="1:5" x14ac:dyDescent="0.25">
      <c r="A1760" s="89" t="s">
        <v>9</v>
      </c>
      <c r="B1760" s="79">
        <v>116</v>
      </c>
      <c r="C1760" s="79" t="s">
        <v>153</v>
      </c>
      <c r="D1760" s="79">
        <v>0.21018655999999999</v>
      </c>
      <c r="E1760" s="79">
        <v>6.5195639999999999E-2</v>
      </c>
    </row>
    <row r="1761" spans="1:5" x14ac:dyDescent="0.25">
      <c r="A1761" s="89" t="s">
        <v>9</v>
      </c>
      <c r="B1761" s="79">
        <v>116</v>
      </c>
      <c r="C1761" s="79" t="s">
        <v>159</v>
      </c>
      <c r="D1761" s="79">
        <v>0.25851349000000001</v>
      </c>
      <c r="E1761" s="79">
        <v>9.3011839999999998E-2</v>
      </c>
    </row>
    <row r="1762" spans="1:5" x14ac:dyDescent="0.25">
      <c r="A1762" s="89" t="s">
        <v>9</v>
      </c>
      <c r="B1762" s="79">
        <v>116</v>
      </c>
      <c r="C1762" s="79" t="s">
        <v>147</v>
      </c>
      <c r="D1762" s="79">
        <v>0.36378178999999999</v>
      </c>
      <c r="E1762" s="79">
        <v>7.1297189999999996E-2</v>
      </c>
    </row>
    <row r="1763" spans="1:5" x14ac:dyDescent="0.25">
      <c r="A1763" s="89" t="s">
        <v>9</v>
      </c>
      <c r="B1763" s="79">
        <v>116</v>
      </c>
      <c r="C1763" s="79" t="s">
        <v>160</v>
      </c>
      <c r="D1763" s="79">
        <v>0.70231831</v>
      </c>
      <c r="E1763" s="79">
        <v>8.0597340000000003E-2</v>
      </c>
    </row>
    <row r="1764" spans="1:5" x14ac:dyDescent="0.25">
      <c r="A1764" s="89" t="s">
        <v>9</v>
      </c>
      <c r="B1764" s="79">
        <v>116</v>
      </c>
      <c r="C1764" s="79" t="s">
        <v>146</v>
      </c>
      <c r="D1764" s="79">
        <v>0.75885913000000005</v>
      </c>
      <c r="E1764" s="79">
        <v>9.0202920000000006E-2</v>
      </c>
    </row>
    <row r="1765" spans="1:5" x14ac:dyDescent="0.25">
      <c r="A1765" s="89" t="s">
        <v>9</v>
      </c>
      <c r="B1765" s="79">
        <v>116</v>
      </c>
      <c r="C1765" s="79" t="s">
        <v>154</v>
      </c>
      <c r="D1765" s="79">
        <v>0.76467722999999999</v>
      </c>
      <c r="E1765" s="79">
        <v>6.638811E-2</v>
      </c>
    </row>
    <row r="1766" spans="1:5" x14ac:dyDescent="0.25">
      <c r="A1766" s="89" t="s">
        <v>9</v>
      </c>
      <c r="B1766" s="79">
        <v>116</v>
      </c>
      <c r="C1766" s="79" t="s">
        <v>148</v>
      </c>
      <c r="D1766" s="79">
        <v>0.92021763000000001</v>
      </c>
      <c r="E1766" s="79">
        <v>5.8720330000000001E-2</v>
      </c>
    </row>
    <row r="1767" spans="1:5" x14ac:dyDescent="0.25">
      <c r="A1767" s="89" t="s">
        <v>151</v>
      </c>
      <c r="B1767" s="79">
        <v>117</v>
      </c>
      <c r="C1767" s="79" t="s">
        <v>158</v>
      </c>
      <c r="D1767" s="79">
        <v>0.10995422000000001</v>
      </c>
      <c r="E1767" s="79">
        <v>0.10563446</v>
      </c>
    </row>
    <row r="1768" spans="1:5" x14ac:dyDescent="0.25">
      <c r="A1768" s="89" t="s">
        <v>151</v>
      </c>
      <c r="B1768" s="79">
        <v>117</v>
      </c>
      <c r="C1768" s="79" t="s">
        <v>160</v>
      </c>
      <c r="D1768" s="79">
        <v>0.11439359</v>
      </c>
      <c r="E1768" s="79">
        <v>6.2531989999999996E-2</v>
      </c>
    </row>
    <row r="1769" spans="1:5" x14ac:dyDescent="0.25">
      <c r="A1769" s="89" t="s">
        <v>151</v>
      </c>
      <c r="B1769" s="79">
        <v>117</v>
      </c>
      <c r="C1769" s="79" t="s">
        <v>9</v>
      </c>
      <c r="D1769" s="79">
        <v>0.13252620000000001</v>
      </c>
      <c r="E1769" s="79">
        <v>8.5780739999999994E-2</v>
      </c>
    </row>
    <row r="1770" spans="1:5" x14ac:dyDescent="0.25">
      <c r="A1770" s="89" t="s">
        <v>151</v>
      </c>
      <c r="B1770" s="79">
        <v>117</v>
      </c>
      <c r="C1770" s="79" t="s">
        <v>145</v>
      </c>
      <c r="D1770" s="79">
        <v>0.13842093</v>
      </c>
      <c r="E1770" s="79">
        <v>8.9109079999999993E-2</v>
      </c>
    </row>
    <row r="1771" spans="1:5" x14ac:dyDescent="0.25">
      <c r="A1771" s="89" t="s">
        <v>151</v>
      </c>
      <c r="B1771" s="79">
        <v>117</v>
      </c>
      <c r="C1771" s="79" t="s">
        <v>156</v>
      </c>
      <c r="D1771" s="79">
        <v>0.16438063</v>
      </c>
      <c r="E1771" s="79">
        <v>6.1489479999999999E-2</v>
      </c>
    </row>
    <row r="1772" spans="1:5" x14ac:dyDescent="0.25">
      <c r="A1772" s="89" t="s">
        <v>151</v>
      </c>
      <c r="B1772" s="79">
        <v>117</v>
      </c>
      <c r="C1772" s="79" t="s">
        <v>152</v>
      </c>
      <c r="D1772" s="79">
        <v>0.18624304999999999</v>
      </c>
      <c r="E1772" s="79">
        <v>7.9453899999999994E-2</v>
      </c>
    </row>
    <row r="1773" spans="1:5" x14ac:dyDescent="0.25">
      <c r="A1773" s="89" t="s">
        <v>151</v>
      </c>
      <c r="B1773" s="79">
        <v>117</v>
      </c>
      <c r="C1773" s="79" t="s">
        <v>143</v>
      </c>
      <c r="D1773" s="79">
        <v>0.18711692999999999</v>
      </c>
      <c r="E1773" s="79">
        <v>7.5191209999999994E-2</v>
      </c>
    </row>
    <row r="1774" spans="1:5" x14ac:dyDescent="0.25">
      <c r="A1774" s="89" t="s">
        <v>151</v>
      </c>
      <c r="B1774" s="79">
        <v>117</v>
      </c>
      <c r="C1774" s="79" t="s">
        <v>157</v>
      </c>
      <c r="D1774" s="79">
        <v>0.22383615000000001</v>
      </c>
      <c r="E1774" s="79">
        <v>7.1031479999999994E-2</v>
      </c>
    </row>
    <row r="1775" spans="1:5" x14ac:dyDescent="0.25">
      <c r="A1775" s="89" t="s">
        <v>151</v>
      </c>
      <c r="B1775" s="79">
        <v>117</v>
      </c>
      <c r="C1775" s="79" t="s">
        <v>146</v>
      </c>
      <c r="D1775" s="79">
        <v>0.23472989999999999</v>
      </c>
      <c r="E1775" s="79">
        <v>7.3827130000000005E-2</v>
      </c>
    </row>
    <row r="1776" spans="1:5" x14ac:dyDescent="0.25">
      <c r="A1776" s="89" t="s">
        <v>151</v>
      </c>
      <c r="B1776" s="79">
        <v>117</v>
      </c>
      <c r="C1776" s="79" t="s">
        <v>150</v>
      </c>
      <c r="D1776" s="79">
        <v>0.27011041000000002</v>
      </c>
      <c r="E1776" s="79">
        <v>7.7249010000000007E-2</v>
      </c>
    </row>
    <row r="1777" spans="1:5" x14ac:dyDescent="0.25">
      <c r="A1777" s="89" t="s">
        <v>151</v>
      </c>
      <c r="B1777" s="79">
        <v>117</v>
      </c>
      <c r="C1777" s="79" t="s">
        <v>154</v>
      </c>
      <c r="D1777" s="79">
        <v>0.28932303999999998</v>
      </c>
      <c r="E1777" s="79">
        <v>8.2570160000000004E-2</v>
      </c>
    </row>
    <row r="1778" spans="1:5" x14ac:dyDescent="0.25">
      <c r="A1778" s="89" t="s">
        <v>151</v>
      </c>
      <c r="B1778" s="79">
        <v>117</v>
      </c>
      <c r="C1778" s="79" t="s">
        <v>153</v>
      </c>
      <c r="D1778" s="79">
        <v>0.63803019000000005</v>
      </c>
      <c r="E1778" s="79">
        <v>5.225892E-2</v>
      </c>
    </row>
    <row r="1779" spans="1:5" x14ac:dyDescent="0.25">
      <c r="A1779" s="89" t="s">
        <v>151</v>
      </c>
      <c r="B1779" s="79">
        <v>117</v>
      </c>
      <c r="C1779" s="79" t="s">
        <v>148</v>
      </c>
      <c r="D1779" s="79">
        <v>0.66956013999999997</v>
      </c>
      <c r="E1779" s="79">
        <v>5.70313E-2</v>
      </c>
    </row>
    <row r="1780" spans="1:5" x14ac:dyDescent="0.25">
      <c r="A1780" s="89" t="s">
        <v>151</v>
      </c>
      <c r="B1780" s="79">
        <v>117</v>
      </c>
      <c r="C1780" s="79" t="s">
        <v>147</v>
      </c>
      <c r="D1780" s="79">
        <v>0.76342191000000004</v>
      </c>
      <c r="E1780" s="79">
        <v>4.6552719999999999E-2</v>
      </c>
    </row>
    <row r="1781" spans="1:5" x14ac:dyDescent="0.25">
      <c r="A1781" s="89" t="s">
        <v>151</v>
      </c>
      <c r="B1781" s="79">
        <v>117</v>
      </c>
      <c r="C1781" s="79" t="s">
        <v>149</v>
      </c>
      <c r="D1781" s="79">
        <v>0.84008563000000003</v>
      </c>
      <c r="E1781" s="79">
        <v>6.0636519999999999E-2</v>
      </c>
    </row>
    <row r="1782" spans="1:5" x14ac:dyDescent="0.25">
      <c r="A1782" s="89" t="s">
        <v>151</v>
      </c>
      <c r="B1782" s="79">
        <v>118</v>
      </c>
      <c r="C1782" s="79" t="s">
        <v>152</v>
      </c>
      <c r="D1782" s="79">
        <v>5.0668350000000001E-2</v>
      </c>
      <c r="E1782" s="79">
        <v>4.7912660000000003E-2</v>
      </c>
    </row>
    <row r="1783" spans="1:5" x14ac:dyDescent="0.25">
      <c r="A1783" s="89" t="s">
        <v>151</v>
      </c>
      <c r="B1783" s="79">
        <v>118</v>
      </c>
      <c r="C1783" s="79" t="s">
        <v>142</v>
      </c>
      <c r="D1783" s="79">
        <v>7.6222090000000006E-2</v>
      </c>
      <c r="E1783" s="79">
        <v>6.8329920000000002E-2</v>
      </c>
    </row>
    <row r="1784" spans="1:5" x14ac:dyDescent="0.25">
      <c r="A1784" s="89" t="s">
        <v>151</v>
      </c>
      <c r="B1784" s="79">
        <v>118</v>
      </c>
      <c r="C1784" s="79" t="s">
        <v>157</v>
      </c>
      <c r="D1784" s="79">
        <v>8.0076830000000002E-2</v>
      </c>
      <c r="E1784" s="79">
        <v>7.0961410000000003E-2</v>
      </c>
    </row>
    <row r="1785" spans="1:5" x14ac:dyDescent="0.25">
      <c r="A1785" s="89" t="s">
        <v>151</v>
      </c>
      <c r="B1785" s="79">
        <v>118</v>
      </c>
      <c r="C1785" s="79" t="s">
        <v>144</v>
      </c>
      <c r="D1785" s="79">
        <v>8.899514E-2</v>
      </c>
      <c r="E1785" s="79">
        <v>7.2355230000000006E-2</v>
      </c>
    </row>
    <row r="1786" spans="1:5" x14ac:dyDescent="0.25">
      <c r="A1786" s="89" t="s">
        <v>151</v>
      </c>
      <c r="B1786" s="79">
        <v>118</v>
      </c>
      <c r="C1786" s="79" t="s">
        <v>155</v>
      </c>
      <c r="D1786" s="79">
        <v>8.9049100000000006E-2</v>
      </c>
      <c r="E1786" s="79">
        <v>0.10318811999999999</v>
      </c>
    </row>
    <row r="1787" spans="1:5" x14ac:dyDescent="0.25">
      <c r="A1787" s="89" t="s">
        <v>151</v>
      </c>
      <c r="B1787" s="79">
        <v>118</v>
      </c>
      <c r="C1787" s="79" t="s">
        <v>154</v>
      </c>
      <c r="D1787" s="79">
        <v>9.2000180000000001E-2</v>
      </c>
      <c r="E1787" s="79">
        <v>0.10952317</v>
      </c>
    </row>
    <row r="1788" spans="1:5" x14ac:dyDescent="0.25">
      <c r="A1788" s="89" t="s">
        <v>151</v>
      </c>
      <c r="B1788" s="79">
        <v>118</v>
      </c>
      <c r="C1788" s="79" t="s">
        <v>143</v>
      </c>
      <c r="D1788" s="79">
        <v>9.4470399999999996E-2</v>
      </c>
      <c r="E1788" s="79">
        <v>6.6279060000000001E-2</v>
      </c>
    </row>
    <row r="1789" spans="1:5" x14ac:dyDescent="0.25">
      <c r="A1789" s="89" t="s">
        <v>151</v>
      </c>
      <c r="B1789" s="79">
        <v>118</v>
      </c>
      <c r="C1789" s="79" t="s">
        <v>149</v>
      </c>
      <c r="D1789" s="79">
        <v>0.10078602</v>
      </c>
      <c r="E1789" s="79">
        <v>5.066089E-2</v>
      </c>
    </row>
    <row r="1790" spans="1:5" x14ac:dyDescent="0.25">
      <c r="A1790" s="89" t="s">
        <v>151</v>
      </c>
      <c r="B1790" s="79">
        <v>118</v>
      </c>
      <c r="C1790" s="79" t="s">
        <v>150</v>
      </c>
      <c r="D1790" s="79">
        <v>0.11049568999999999</v>
      </c>
      <c r="E1790" s="79">
        <v>7.3427919999999994E-2</v>
      </c>
    </row>
    <row r="1791" spans="1:5" x14ac:dyDescent="0.25">
      <c r="A1791" s="89" t="s">
        <v>151</v>
      </c>
      <c r="B1791" s="79">
        <v>118</v>
      </c>
      <c r="C1791" s="79" t="s">
        <v>159</v>
      </c>
      <c r="D1791" s="79">
        <v>0.20511691000000001</v>
      </c>
      <c r="E1791" s="79">
        <v>7.8148469999999998E-2</v>
      </c>
    </row>
    <row r="1792" spans="1:5" x14ac:dyDescent="0.25">
      <c r="A1792" s="89" t="s">
        <v>151</v>
      </c>
      <c r="B1792" s="79">
        <v>118</v>
      </c>
      <c r="C1792" s="79" t="s">
        <v>158</v>
      </c>
      <c r="D1792" s="79">
        <v>0.23292305999999999</v>
      </c>
      <c r="E1792" s="79">
        <v>0.10836322</v>
      </c>
    </row>
    <row r="1793" spans="1:5" x14ac:dyDescent="0.25">
      <c r="A1793" s="89" t="s">
        <v>151</v>
      </c>
      <c r="B1793" s="79">
        <v>118</v>
      </c>
      <c r="C1793" s="79" t="s">
        <v>146</v>
      </c>
      <c r="D1793" s="79">
        <v>0.23532004000000001</v>
      </c>
      <c r="E1793" s="79">
        <v>8.6367609999999997E-2</v>
      </c>
    </row>
    <row r="1794" spans="1:5" x14ac:dyDescent="0.25">
      <c r="A1794" s="89" t="s">
        <v>151</v>
      </c>
      <c r="B1794" s="79">
        <v>118</v>
      </c>
      <c r="C1794" s="79" t="s">
        <v>156</v>
      </c>
      <c r="D1794" s="79">
        <v>0.30954148999999997</v>
      </c>
      <c r="E1794" s="79">
        <v>8.4242170000000005E-2</v>
      </c>
    </row>
    <row r="1795" spans="1:5" x14ac:dyDescent="0.25">
      <c r="A1795" s="89" t="s">
        <v>151</v>
      </c>
      <c r="B1795" s="79">
        <v>118</v>
      </c>
      <c r="C1795" s="79" t="s">
        <v>147</v>
      </c>
      <c r="D1795" s="79">
        <v>0.34976485000000002</v>
      </c>
      <c r="E1795" s="79">
        <v>7.4641200000000005E-2</v>
      </c>
    </row>
    <row r="1796" spans="1:5" x14ac:dyDescent="0.25">
      <c r="A1796" s="89" t="s">
        <v>151</v>
      </c>
      <c r="B1796" s="79">
        <v>118</v>
      </c>
      <c r="C1796" s="79" t="s">
        <v>153</v>
      </c>
      <c r="D1796" s="79">
        <v>0.55692640999999998</v>
      </c>
      <c r="E1796" s="79">
        <v>6.5414159999999999E-2</v>
      </c>
    </row>
    <row r="1797" spans="1:5" x14ac:dyDescent="0.25">
      <c r="A1797" s="89" t="s">
        <v>154</v>
      </c>
      <c r="B1797" s="79">
        <v>119</v>
      </c>
      <c r="C1797" s="79" t="s">
        <v>152</v>
      </c>
      <c r="D1797" s="79">
        <v>6.7101850000000005E-2</v>
      </c>
      <c r="E1797" s="79">
        <v>6.3304920000000001E-2</v>
      </c>
    </row>
    <row r="1798" spans="1:5" x14ac:dyDescent="0.25">
      <c r="A1798" s="89" t="s">
        <v>154</v>
      </c>
      <c r="B1798" s="79">
        <v>119</v>
      </c>
      <c r="C1798" s="79" t="s">
        <v>143</v>
      </c>
      <c r="D1798" s="79">
        <v>9.7679150000000006E-2</v>
      </c>
      <c r="E1798" s="79">
        <v>0.11660888</v>
      </c>
    </row>
    <row r="1799" spans="1:5" x14ac:dyDescent="0.25">
      <c r="A1799" s="89" t="s">
        <v>154</v>
      </c>
      <c r="B1799" s="79">
        <v>119</v>
      </c>
      <c r="C1799" s="79" t="s">
        <v>142</v>
      </c>
      <c r="D1799" s="79">
        <v>0.12961233</v>
      </c>
      <c r="E1799" s="79">
        <v>5.8058709999999999E-2</v>
      </c>
    </row>
    <row r="1800" spans="1:5" x14ac:dyDescent="0.25">
      <c r="A1800" s="89" t="s">
        <v>154</v>
      </c>
      <c r="B1800" s="79">
        <v>119</v>
      </c>
      <c r="C1800" s="79" t="s">
        <v>149</v>
      </c>
      <c r="D1800" s="79">
        <v>0.14845439999999999</v>
      </c>
      <c r="E1800" s="79">
        <v>4.2864960000000001E-2</v>
      </c>
    </row>
    <row r="1801" spans="1:5" x14ac:dyDescent="0.25">
      <c r="A1801" s="89" t="s">
        <v>154</v>
      </c>
      <c r="B1801" s="79">
        <v>119</v>
      </c>
      <c r="C1801" s="79" t="s">
        <v>144</v>
      </c>
      <c r="D1801" s="79">
        <v>0.16212715999999999</v>
      </c>
      <c r="E1801" s="79">
        <v>8.9095289999999994E-2</v>
      </c>
    </row>
    <row r="1802" spans="1:5" x14ac:dyDescent="0.25">
      <c r="A1802" s="89" t="s">
        <v>154</v>
      </c>
      <c r="B1802" s="79">
        <v>119</v>
      </c>
      <c r="C1802" s="79" t="s">
        <v>158</v>
      </c>
      <c r="D1802" s="79">
        <v>0.16884183999999999</v>
      </c>
      <c r="E1802" s="79">
        <v>4.1261800000000001E-2</v>
      </c>
    </row>
    <row r="1803" spans="1:5" x14ac:dyDescent="0.25">
      <c r="A1803" s="89" t="s">
        <v>154</v>
      </c>
      <c r="B1803" s="79">
        <v>119</v>
      </c>
      <c r="C1803" s="79" t="s">
        <v>155</v>
      </c>
      <c r="D1803" s="79">
        <v>0.18578969000000001</v>
      </c>
      <c r="E1803" s="79">
        <v>6.4050540000000003E-2</v>
      </c>
    </row>
    <row r="1804" spans="1:5" x14ac:dyDescent="0.25">
      <c r="A1804" s="89" t="s">
        <v>154</v>
      </c>
      <c r="B1804" s="79">
        <v>119</v>
      </c>
      <c r="C1804" s="79" t="s">
        <v>159</v>
      </c>
      <c r="D1804" s="79">
        <v>0.21661609000000001</v>
      </c>
      <c r="E1804" s="79">
        <v>6.3355739999999994E-2</v>
      </c>
    </row>
    <row r="1805" spans="1:5" x14ac:dyDescent="0.25">
      <c r="A1805" s="89" t="s">
        <v>154</v>
      </c>
      <c r="B1805" s="79">
        <v>119</v>
      </c>
      <c r="C1805" s="79" t="s">
        <v>153</v>
      </c>
      <c r="D1805" s="79">
        <v>0.72781755000000004</v>
      </c>
      <c r="E1805" s="79">
        <v>7.7112479999999997E-2</v>
      </c>
    </row>
    <row r="1806" spans="1:5" x14ac:dyDescent="0.25">
      <c r="A1806" s="89" t="s">
        <v>154</v>
      </c>
      <c r="B1806" s="79">
        <v>119</v>
      </c>
      <c r="C1806" s="79" t="s">
        <v>146</v>
      </c>
      <c r="D1806" s="79">
        <v>0.83383969000000002</v>
      </c>
      <c r="E1806" s="79">
        <v>5.7919999999999999E-2</v>
      </c>
    </row>
    <row r="1807" spans="1:5" x14ac:dyDescent="0.25">
      <c r="A1807" s="89" t="s">
        <v>154</v>
      </c>
      <c r="B1807" s="79">
        <v>119</v>
      </c>
      <c r="C1807" s="79" t="s">
        <v>157</v>
      </c>
      <c r="D1807" s="79">
        <v>0.89571612</v>
      </c>
      <c r="E1807" s="79">
        <v>4.493262E-2</v>
      </c>
    </row>
    <row r="1808" spans="1:5" x14ac:dyDescent="0.25">
      <c r="A1808" s="89" t="s">
        <v>154</v>
      </c>
      <c r="B1808" s="79">
        <v>119</v>
      </c>
      <c r="C1808" s="79" t="s">
        <v>148</v>
      </c>
      <c r="D1808" s="79">
        <v>0.97920695000000002</v>
      </c>
      <c r="E1808" s="79">
        <v>4.883444E-2</v>
      </c>
    </row>
    <row r="1809" spans="1:5" x14ac:dyDescent="0.25">
      <c r="A1809" s="89" t="s">
        <v>154</v>
      </c>
      <c r="B1809" s="79">
        <v>119</v>
      </c>
      <c r="C1809" s="79" t="s">
        <v>160</v>
      </c>
      <c r="D1809" s="79">
        <v>1.0428197699999999</v>
      </c>
      <c r="E1809" s="79">
        <v>6.5077339999999997E-2</v>
      </c>
    </row>
    <row r="1810" spans="1:5" x14ac:dyDescent="0.25">
      <c r="A1810" s="89" t="s">
        <v>154</v>
      </c>
      <c r="B1810" s="79">
        <v>119</v>
      </c>
      <c r="C1810" s="79" t="s">
        <v>147</v>
      </c>
      <c r="D1810" s="79">
        <v>1.0535638199999999</v>
      </c>
      <c r="E1810" s="79">
        <v>4.4739099999999997E-2</v>
      </c>
    </row>
    <row r="1811" spans="1:5" x14ac:dyDescent="0.25">
      <c r="A1811" s="89" t="s">
        <v>151</v>
      </c>
      <c r="B1811" s="79">
        <v>120</v>
      </c>
      <c r="C1811" s="79" t="s">
        <v>145</v>
      </c>
      <c r="D1811" s="79">
        <v>5.8019220000000003E-2</v>
      </c>
      <c r="E1811" s="79">
        <v>4.413276E-2</v>
      </c>
    </row>
    <row r="1812" spans="1:5" x14ac:dyDescent="0.25">
      <c r="A1812" s="89" t="s">
        <v>151</v>
      </c>
      <c r="B1812" s="79">
        <v>120</v>
      </c>
      <c r="C1812" s="79" t="s">
        <v>142</v>
      </c>
      <c r="D1812" s="79">
        <v>0.10217822</v>
      </c>
      <c r="E1812" s="79">
        <v>4.612894E-2</v>
      </c>
    </row>
    <row r="1813" spans="1:5" x14ac:dyDescent="0.25">
      <c r="A1813" s="89" t="s">
        <v>151</v>
      </c>
      <c r="B1813" s="79">
        <v>120</v>
      </c>
      <c r="C1813" s="79" t="s">
        <v>159</v>
      </c>
      <c r="D1813" s="79">
        <v>0.13524588000000001</v>
      </c>
      <c r="E1813" s="79">
        <v>4.5338419999999997E-2</v>
      </c>
    </row>
    <row r="1814" spans="1:5" x14ac:dyDescent="0.25">
      <c r="A1814" s="89" t="s">
        <v>151</v>
      </c>
      <c r="B1814" s="79">
        <v>120</v>
      </c>
      <c r="C1814" s="79" t="s">
        <v>144</v>
      </c>
      <c r="D1814" s="79">
        <v>0.13654716</v>
      </c>
      <c r="E1814" s="79">
        <v>4.5479650000000003E-2</v>
      </c>
    </row>
    <row r="1815" spans="1:5" x14ac:dyDescent="0.25">
      <c r="A1815" s="89" t="s">
        <v>151</v>
      </c>
      <c r="B1815" s="79">
        <v>120</v>
      </c>
      <c r="C1815" s="79" t="s">
        <v>156</v>
      </c>
      <c r="D1815" s="79">
        <v>0.14037342999999999</v>
      </c>
      <c r="E1815" s="79">
        <v>4.8809520000000002E-2</v>
      </c>
    </row>
    <row r="1816" spans="1:5" x14ac:dyDescent="0.25">
      <c r="A1816" s="89" t="s">
        <v>151</v>
      </c>
      <c r="B1816" s="79">
        <v>120</v>
      </c>
      <c r="C1816" s="79" t="s">
        <v>157</v>
      </c>
      <c r="D1816" s="79">
        <v>0.14888760000000001</v>
      </c>
      <c r="E1816" s="79">
        <v>5.9537729999999997E-2</v>
      </c>
    </row>
    <row r="1817" spans="1:5" x14ac:dyDescent="0.25">
      <c r="A1817" s="89" t="s">
        <v>151</v>
      </c>
      <c r="B1817" s="79">
        <v>120</v>
      </c>
      <c r="C1817" s="79" t="s">
        <v>155</v>
      </c>
      <c r="D1817" s="79">
        <v>0.19403152000000001</v>
      </c>
      <c r="E1817" s="79">
        <v>4.2788680000000003E-2</v>
      </c>
    </row>
    <row r="1818" spans="1:5" x14ac:dyDescent="0.25">
      <c r="A1818" s="89" t="s">
        <v>151</v>
      </c>
      <c r="B1818" s="79">
        <v>120</v>
      </c>
      <c r="C1818" s="79" t="s">
        <v>152</v>
      </c>
      <c r="D1818" s="79">
        <v>0.22741507999999999</v>
      </c>
      <c r="E1818" s="79">
        <v>6.8749340000000006E-2</v>
      </c>
    </row>
    <row r="1819" spans="1:5" x14ac:dyDescent="0.25">
      <c r="A1819" s="89" t="s">
        <v>151</v>
      </c>
      <c r="B1819" s="79">
        <v>120</v>
      </c>
      <c r="C1819" s="79" t="s">
        <v>146</v>
      </c>
      <c r="D1819" s="79">
        <v>0.52713703999999995</v>
      </c>
      <c r="E1819" s="79">
        <v>4.0791910000000001E-2</v>
      </c>
    </row>
    <row r="1820" spans="1:5" x14ac:dyDescent="0.25">
      <c r="A1820" s="89" t="s">
        <v>151</v>
      </c>
      <c r="B1820" s="79">
        <v>120</v>
      </c>
      <c r="C1820" s="79" t="s">
        <v>149</v>
      </c>
      <c r="D1820" s="79">
        <v>0.58638902000000004</v>
      </c>
      <c r="E1820" s="79">
        <v>5.2366299999999998E-2</v>
      </c>
    </row>
    <row r="1821" spans="1:5" x14ac:dyDescent="0.25">
      <c r="A1821" s="89" t="s">
        <v>151</v>
      </c>
      <c r="B1821" s="79">
        <v>120</v>
      </c>
      <c r="C1821" s="79" t="s">
        <v>153</v>
      </c>
      <c r="D1821" s="79">
        <v>0.68891511999999999</v>
      </c>
      <c r="E1821" s="79">
        <v>3.3998630000000002E-2</v>
      </c>
    </row>
    <row r="1822" spans="1:5" x14ac:dyDescent="0.25">
      <c r="A1822" s="89" t="s">
        <v>151</v>
      </c>
      <c r="B1822" s="79">
        <v>120</v>
      </c>
      <c r="C1822" s="79" t="s">
        <v>9</v>
      </c>
      <c r="D1822" s="79">
        <v>0.77671608999999997</v>
      </c>
      <c r="E1822" s="79">
        <v>3.3629310000000003E-2</v>
      </c>
    </row>
    <row r="1823" spans="1:5" x14ac:dyDescent="0.25">
      <c r="A1823" s="89" t="s">
        <v>151</v>
      </c>
      <c r="B1823" s="79">
        <v>120</v>
      </c>
      <c r="C1823" s="79" t="s">
        <v>154</v>
      </c>
      <c r="D1823" s="79">
        <v>0.86605748999999999</v>
      </c>
      <c r="E1823" s="79">
        <v>3.2099099999999998E-2</v>
      </c>
    </row>
    <row r="1824" spans="1:5" x14ac:dyDescent="0.25">
      <c r="A1824" s="89" t="s">
        <v>151</v>
      </c>
      <c r="B1824" s="79">
        <v>120</v>
      </c>
      <c r="C1824" s="79" t="s">
        <v>148</v>
      </c>
      <c r="D1824" s="79">
        <v>1.01266699</v>
      </c>
      <c r="E1824" s="79">
        <v>4.95057E-2</v>
      </c>
    </row>
    <row r="1825" spans="1:5" x14ac:dyDescent="0.25">
      <c r="A1825" s="89" t="s">
        <v>150</v>
      </c>
      <c r="B1825" s="79">
        <v>121</v>
      </c>
      <c r="C1825" s="79" t="s">
        <v>155</v>
      </c>
      <c r="D1825" s="79">
        <v>7.2957320000000006E-2</v>
      </c>
      <c r="E1825" s="79">
        <v>4.0888559999999997E-2</v>
      </c>
    </row>
    <row r="1826" spans="1:5" x14ac:dyDescent="0.25">
      <c r="A1826" s="89" t="s">
        <v>150</v>
      </c>
      <c r="B1826" s="79">
        <v>121</v>
      </c>
      <c r="C1826" s="79" t="s">
        <v>9</v>
      </c>
      <c r="D1826" s="79">
        <v>0.10283131</v>
      </c>
      <c r="E1826" s="79">
        <v>3.3394970000000003E-2</v>
      </c>
    </row>
    <row r="1827" spans="1:5" x14ac:dyDescent="0.25">
      <c r="A1827" s="89" t="s">
        <v>150</v>
      </c>
      <c r="B1827" s="79">
        <v>121</v>
      </c>
      <c r="C1827" s="79" t="s">
        <v>144</v>
      </c>
      <c r="D1827" s="79">
        <v>0.11043044</v>
      </c>
      <c r="E1827" s="79">
        <v>5.6086959999999998E-2</v>
      </c>
    </row>
    <row r="1828" spans="1:5" x14ac:dyDescent="0.25">
      <c r="A1828" s="89" t="s">
        <v>150</v>
      </c>
      <c r="B1828" s="79">
        <v>121</v>
      </c>
      <c r="C1828" s="79" t="s">
        <v>143</v>
      </c>
      <c r="D1828" s="79">
        <v>0.12571127000000001</v>
      </c>
      <c r="E1828" s="79">
        <v>4.8267770000000002E-2</v>
      </c>
    </row>
    <row r="1829" spans="1:5" x14ac:dyDescent="0.25">
      <c r="A1829" s="89" t="s">
        <v>150</v>
      </c>
      <c r="B1829" s="79">
        <v>121</v>
      </c>
      <c r="C1829" s="79" t="s">
        <v>146</v>
      </c>
      <c r="D1829" s="79">
        <v>0.12897351000000001</v>
      </c>
      <c r="E1829" s="79">
        <v>2.829605E-2</v>
      </c>
    </row>
    <row r="1830" spans="1:5" x14ac:dyDescent="0.25">
      <c r="A1830" s="89" t="s">
        <v>150</v>
      </c>
      <c r="B1830" s="79">
        <v>121</v>
      </c>
      <c r="C1830" s="79" t="s">
        <v>156</v>
      </c>
      <c r="D1830" s="79">
        <v>0.14243905000000001</v>
      </c>
      <c r="E1830" s="79">
        <v>3.5890699999999998E-2</v>
      </c>
    </row>
    <row r="1831" spans="1:5" x14ac:dyDescent="0.25">
      <c r="A1831" s="89" t="s">
        <v>150</v>
      </c>
      <c r="B1831" s="79">
        <v>121</v>
      </c>
      <c r="C1831" s="79" t="s">
        <v>152</v>
      </c>
      <c r="D1831" s="79">
        <v>0.14431868</v>
      </c>
      <c r="E1831" s="79">
        <v>3.623854E-2</v>
      </c>
    </row>
    <row r="1832" spans="1:5" x14ac:dyDescent="0.25">
      <c r="A1832" s="89" t="s">
        <v>150</v>
      </c>
      <c r="B1832" s="79">
        <v>121</v>
      </c>
      <c r="C1832" s="79" t="s">
        <v>145</v>
      </c>
      <c r="D1832" s="79">
        <v>0.14814358</v>
      </c>
      <c r="E1832" s="79">
        <v>4.7909069999999998E-2</v>
      </c>
    </row>
    <row r="1833" spans="1:5" x14ac:dyDescent="0.25">
      <c r="A1833" s="89" t="s">
        <v>150</v>
      </c>
      <c r="B1833" s="79">
        <v>121</v>
      </c>
      <c r="C1833" s="79" t="s">
        <v>148</v>
      </c>
      <c r="D1833" s="79">
        <v>0.15786106</v>
      </c>
      <c r="E1833" s="79">
        <v>3.2190400000000001E-2</v>
      </c>
    </row>
    <row r="1834" spans="1:5" x14ac:dyDescent="0.25">
      <c r="A1834" s="89" t="s">
        <v>150</v>
      </c>
      <c r="B1834" s="79">
        <v>121</v>
      </c>
      <c r="C1834" s="79" t="s">
        <v>157</v>
      </c>
      <c r="D1834" s="79">
        <v>0.15852703000000001</v>
      </c>
      <c r="E1834" s="79">
        <v>4.7357379999999998E-2</v>
      </c>
    </row>
    <row r="1835" spans="1:5" x14ac:dyDescent="0.25">
      <c r="A1835" s="89" t="s">
        <v>150</v>
      </c>
      <c r="B1835" s="79">
        <v>121</v>
      </c>
      <c r="C1835" s="79" t="s">
        <v>159</v>
      </c>
      <c r="D1835" s="79">
        <v>0.16639930999999999</v>
      </c>
      <c r="E1835" s="79">
        <v>3.1079229999999999E-2</v>
      </c>
    </row>
    <row r="1836" spans="1:5" x14ac:dyDescent="0.25">
      <c r="A1836" s="89" t="s">
        <v>150</v>
      </c>
      <c r="B1836" s="79">
        <v>121</v>
      </c>
      <c r="C1836" s="79" t="s">
        <v>149</v>
      </c>
      <c r="D1836" s="79">
        <v>0.17094830999999999</v>
      </c>
      <c r="E1836" s="79">
        <v>5.3336550000000003E-2</v>
      </c>
    </row>
    <row r="1837" spans="1:5" x14ac:dyDescent="0.25">
      <c r="A1837" s="89" t="s">
        <v>150</v>
      </c>
      <c r="B1837" s="79">
        <v>121</v>
      </c>
      <c r="C1837" s="79" t="s">
        <v>142</v>
      </c>
      <c r="D1837" s="79">
        <v>0.18428401999999999</v>
      </c>
      <c r="E1837" s="79">
        <v>5.0102769999999998E-2</v>
      </c>
    </row>
    <row r="1838" spans="1:5" x14ac:dyDescent="0.25">
      <c r="A1838" s="89" t="s">
        <v>150</v>
      </c>
      <c r="B1838" s="79">
        <v>121</v>
      </c>
      <c r="C1838" s="79" t="s">
        <v>154</v>
      </c>
      <c r="D1838" s="79">
        <v>0.19598513000000001</v>
      </c>
      <c r="E1838" s="79">
        <v>3.2529210000000003E-2</v>
      </c>
    </row>
    <row r="1839" spans="1:5" x14ac:dyDescent="0.25">
      <c r="A1839" s="89" t="s">
        <v>150</v>
      </c>
      <c r="B1839" s="79">
        <v>121</v>
      </c>
      <c r="C1839" s="79" t="s">
        <v>151</v>
      </c>
      <c r="D1839" s="79">
        <v>0.19907606999999999</v>
      </c>
      <c r="E1839" s="79">
        <v>2.7857239999999998E-2</v>
      </c>
    </row>
    <row r="1840" spans="1:5" x14ac:dyDescent="0.25">
      <c r="A1840" s="89" t="s">
        <v>150</v>
      </c>
      <c r="B1840" s="79">
        <v>121</v>
      </c>
      <c r="C1840" s="79" t="s">
        <v>147</v>
      </c>
      <c r="D1840" s="79">
        <v>0.22304387000000001</v>
      </c>
      <c r="E1840" s="79">
        <v>9.4446879999999997E-2</v>
      </c>
    </row>
    <row r="1841" spans="1:5" x14ac:dyDescent="0.25">
      <c r="A1841" s="89" t="s">
        <v>150</v>
      </c>
      <c r="B1841" s="79">
        <v>121</v>
      </c>
      <c r="C1841" s="79" t="s">
        <v>160</v>
      </c>
      <c r="D1841" s="79">
        <v>0.24103047</v>
      </c>
      <c r="E1841" s="79">
        <v>4.4867450000000003E-2</v>
      </c>
    </row>
    <row r="1842" spans="1:5" x14ac:dyDescent="0.25">
      <c r="A1842" s="89" t="s">
        <v>150</v>
      </c>
      <c r="B1842" s="79">
        <v>121</v>
      </c>
      <c r="C1842" s="79" t="s">
        <v>153</v>
      </c>
      <c r="D1842" s="79">
        <v>0.25710380999999999</v>
      </c>
      <c r="E1842" s="79">
        <v>4.2109630000000002E-2</v>
      </c>
    </row>
    <row r="1843" spans="1:5" x14ac:dyDescent="0.25">
      <c r="A1843" s="89" t="s">
        <v>150</v>
      </c>
      <c r="B1843" s="79">
        <v>122</v>
      </c>
      <c r="C1843" s="79" t="s">
        <v>149</v>
      </c>
      <c r="D1843" s="79">
        <v>8.6982100000000007E-2</v>
      </c>
      <c r="E1843" s="79">
        <v>3.7680470000000001E-2</v>
      </c>
    </row>
    <row r="1844" spans="1:5" x14ac:dyDescent="0.25">
      <c r="A1844" s="89" t="s">
        <v>150</v>
      </c>
      <c r="B1844" s="79">
        <v>122</v>
      </c>
      <c r="C1844" s="79" t="s">
        <v>156</v>
      </c>
      <c r="D1844" s="79">
        <v>0.15466047999999999</v>
      </c>
      <c r="E1844" s="79">
        <v>3.1655059999999999E-2</v>
      </c>
    </row>
    <row r="1845" spans="1:5" x14ac:dyDescent="0.25">
      <c r="A1845" s="89" t="s">
        <v>150</v>
      </c>
      <c r="B1845" s="79">
        <v>122</v>
      </c>
      <c r="C1845" s="79" t="s">
        <v>152</v>
      </c>
      <c r="D1845" s="79">
        <v>0.18363193999999999</v>
      </c>
      <c r="E1845" s="79">
        <v>5.6143999999999999E-2</v>
      </c>
    </row>
    <row r="1846" spans="1:5" x14ac:dyDescent="0.25">
      <c r="A1846" s="89" t="s">
        <v>150</v>
      </c>
      <c r="B1846" s="79">
        <v>122</v>
      </c>
      <c r="C1846" s="79" t="s">
        <v>153</v>
      </c>
      <c r="D1846" s="79">
        <v>0.21859381999999999</v>
      </c>
      <c r="E1846" s="79">
        <v>5.1479190000000001E-2</v>
      </c>
    </row>
    <row r="1847" spans="1:5" x14ac:dyDescent="0.25">
      <c r="A1847" s="89" t="s">
        <v>150</v>
      </c>
      <c r="B1847" s="79">
        <v>122</v>
      </c>
      <c r="C1847" s="79" t="s">
        <v>144</v>
      </c>
      <c r="D1847" s="79">
        <v>0.22292911000000001</v>
      </c>
      <c r="E1847" s="79">
        <v>6.6457840000000004E-2</v>
      </c>
    </row>
    <row r="1848" spans="1:5" x14ac:dyDescent="0.25">
      <c r="A1848" s="89" t="s">
        <v>150</v>
      </c>
      <c r="B1848" s="79">
        <v>122</v>
      </c>
      <c r="C1848" s="79" t="s">
        <v>159</v>
      </c>
      <c r="D1848" s="79">
        <v>0.22764208999999999</v>
      </c>
      <c r="E1848" s="79">
        <v>3.7157120000000002E-2</v>
      </c>
    </row>
    <row r="1849" spans="1:5" x14ac:dyDescent="0.25">
      <c r="A1849" s="89" t="s">
        <v>150</v>
      </c>
      <c r="B1849" s="79">
        <v>122</v>
      </c>
      <c r="C1849" s="79" t="s">
        <v>151</v>
      </c>
      <c r="D1849" s="79">
        <v>0.26936732000000002</v>
      </c>
      <c r="E1849" s="79">
        <v>2.8527589999999999E-2</v>
      </c>
    </row>
    <row r="1850" spans="1:5" x14ac:dyDescent="0.25">
      <c r="A1850" s="89" t="s">
        <v>150</v>
      </c>
      <c r="B1850" s="79">
        <v>122</v>
      </c>
      <c r="C1850" s="79" t="s">
        <v>148</v>
      </c>
      <c r="D1850" s="79">
        <v>0.37877527999999999</v>
      </c>
      <c r="E1850" s="79">
        <v>3.1843400000000001E-2</v>
      </c>
    </row>
    <row r="1851" spans="1:5" x14ac:dyDescent="0.25">
      <c r="A1851" s="89" t="s">
        <v>150</v>
      </c>
      <c r="B1851" s="79">
        <v>122</v>
      </c>
      <c r="C1851" s="79" t="s">
        <v>154</v>
      </c>
      <c r="D1851" s="79">
        <v>0.39391989999999999</v>
      </c>
      <c r="E1851" s="79">
        <v>2.9296889999999999E-2</v>
      </c>
    </row>
    <row r="1852" spans="1:5" x14ac:dyDescent="0.25">
      <c r="A1852" s="89" t="s">
        <v>150</v>
      </c>
      <c r="B1852" s="79">
        <v>122</v>
      </c>
      <c r="C1852" s="79" t="s">
        <v>145</v>
      </c>
      <c r="D1852" s="79">
        <v>0.41268517999999998</v>
      </c>
      <c r="E1852" s="79">
        <v>5.3916730000000003E-2</v>
      </c>
    </row>
    <row r="1853" spans="1:5" x14ac:dyDescent="0.25">
      <c r="A1853" s="89" t="s">
        <v>150</v>
      </c>
      <c r="B1853" s="79">
        <v>122</v>
      </c>
      <c r="C1853" s="79" t="s">
        <v>9</v>
      </c>
      <c r="D1853" s="79">
        <v>0.44500327000000001</v>
      </c>
      <c r="E1853" s="79">
        <v>3.489329E-2</v>
      </c>
    </row>
    <row r="1854" spans="1:5" x14ac:dyDescent="0.25">
      <c r="A1854" s="89" t="s">
        <v>150</v>
      </c>
      <c r="B1854" s="79">
        <v>122</v>
      </c>
      <c r="C1854" s="79" t="s">
        <v>157</v>
      </c>
      <c r="D1854" s="79">
        <v>0.58352782999999997</v>
      </c>
      <c r="E1854" s="79">
        <v>7.0241360000000003E-2</v>
      </c>
    </row>
    <row r="1855" spans="1:5" x14ac:dyDescent="0.25">
      <c r="A1855" s="89" t="s">
        <v>150</v>
      </c>
      <c r="B1855" s="79">
        <v>122</v>
      </c>
      <c r="C1855" s="79" t="s">
        <v>146</v>
      </c>
      <c r="D1855" s="79">
        <v>0.63509835000000003</v>
      </c>
      <c r="E1855" s="79">
        <v>2.677736E-2</v>
      </c>
    </row>
    <row r="1856" spans="1:5" x14ac:dyDescent="0.25">
      <c r="A1856" s="89" t="s">
        <v>150</v>
      </c>
      <c r="B1856" s="79">
        <v>122</v>
      </c>
      <c r="C1856" s="79" t="s">
        <v>160</v>
      </c>
      <c r="D1856" s="79">
        <v>0.70231138000000004</v>
      </c>
      <c r="E1856" s="79">
        <v>4.8451639999999997E-2</v>
      </c>
    </row>
    <row r="1857" spans="1:5" x14ac:dyDescent="0.25">
      <c r="A1857" s="89" t="s">
        <v>150</v>
      </c>
      <c r="B1857" s="79">
        <v>122</v>
      </c>
      <c r="C1857" s="79" t="s">
        <v>142</v>
      </c>
      <c r="D1857" s="79">
        <v>0.81857093000000003</v>
      </c>
      <c r="E1857" s="79">
        <v>3.770652E-2</v>
      </c>
    </row>
    <row r="1858" spans="1:5" x14ac:dyDescent="0.25">
      <c r="A1858" s="89" t="s">
        <v>147</v>
      </c>
      <c r="B1858" s="79">
        <v>123</v>
      </c>
      <c r="C1858" s="79" t="s">
        <v>156</v>
      </c>
      <c r="D1858" s="79">
        <v>0.10590446000000001</v>
      </c>
      <c r="E1858" s="79">
        <v>4.2913199999999999E-2</v>
      </c>
    </row>
    <row r="1859" spans="1:5" x14ac:dyDescent="0.25">
      <c r="A1859" s="89" t="s">
        <v>147</v>
      </c>
      <c r="B1859" s="79">
        <v>123</v>
      </c>
      <c r="C1859" s="79" t="s">
        <v>154</v>
      </c>
      <c r="D1859" s="79">
        <v>0.11009579999999999</v>
      </c>
      <c r="E1859" s="79">
        <v>5.0676239999999997E-2</v>
      </c>
    </row>
    <row r="1860" spans="1:5" x14ac:dyDescent="0.25">
      <c r="A1860" s="89" t="s">
        <v>147</v>
      </c>
      <c r="B1860" s="79">
        <v>123</v>
      </c>
      <c r="C1860" s="79" t="s">
        <v>146</v>
      </c>
      <c r="D1860" s="79">
        <v>0.11232549999999999</v>
      </c>
      <c r="E1860" s="79">
        <v>3.380205E-2</v>
      </c>
    </row>
    <row r="1861" spans="1:5" x14ac:dyDescent="0.25">
      <c r="A1861" s="89" t="s">
        <v>147</v>
      </c>
      <c r="B1861" s="79">
        <v>123</v>
      </c>
      <c r="C1861" s="79" t="s">
        <v>155</v>
      </c>
      <c r="D1861" s="79">
        <v>0.15277025999999999</v>
      </c>
      <c r="E1861" s="79">
        <v>5.2165789999999997E-2</v>
      </c>
    </row>
    <row r="1862" spans="1:5" x14ac:dyDescent="0.25">
      <c r="A1862" s="89" t="s">
        <v>147</v>
      </c>
      <c r="B1862" s="79">
        <v>123</v>
      </c>
      <c r="C1862" s="79" t="s">
        <v>142</v>
      </c>
      <c r="D1862" s="79">
        <v>0.15743487</v>
      </c>
      <c r="E1862" s="79">
        <v>3.8444739999999998E-2</v>
      </c>
    </row>
    <row r="1863" spans="1:5" x14ac:dyDescent="0.25">
      <c r="A1863" s="89" t="s">
        <v>147</v>
      </c>
      <c r="B1863" s="79">
        <v>123</v>
      </c>
      <c r="C1863" s="79" t="s">
        <v>157</v>
      </c>
      <c r="D1863" s="79">
        <v>0.18783941000000001</v>
      </c>
      <c r="E1863" s="79">
        <v>4.805802E-2</v>
      </c>
    </row>
    <row r="1864" spans="1:5" x14ac:dyDescent="0.25">
      <c r="A1864" s="89" t="s">
        <v>147</v>
      </c>
      <c r="B1864" s="79">
        <v>123</v>
      </c>
      <c r="C1864" s="79" t="s">
        <v>153</v>
      </c>
      <c r="D1864" s="79">
        <v>0.30380708000000001</v>
      </c>
      <c r="E1864" s="79">
        <v>5.9433710000000001E-2</v>
      </c>
    </row>
    <row r="1865" spans="1:5" x14ac:dyDescent="0.25">
      <c r="A1865" s="89" t="s">
        <v>147</v>
      </c>
      <c r="B1865" s="79">
        <v>123</v>
      </c>
      <c r="C1865" s="79" t="s">
        <v>149</v>
      </c>
      <c r="D1865" s="79">
        <v>0.34944120000000001</v>
      </c>
      <c r="E1865" s="79">
        <v>4.6623629999999999E-2</v>
      </c>
    </row>
    <row r="1866" spans="1:5" x14ac:dyDescent="0.25">
      <c r="A1866" s="89" t="s">
        <v>147</v>
      </c>
      <c r="B1866" s="79">
        <v>123</v>
      </c>
      <c r="C1866" s="79" t="s">
        <v>151</v>
      </c>
      <c r="D1866" s="79">
        <v>1.18071861</v>
      </c>
      <c r="E1866" s="79">
        <v>4.3981569999999998E-2</v>
      </c>
    </row>
    <row r="1867" spans="1:5" x14ac:dyDescent="0.25">
      <c r="A1867" s="89" t="s">
        <v>142</v>
      </c>
      <c r="B1867" s="79">
        <v>124</v>
      </c>
      <c r="C1867" s="79" t="s">
        <v>151</v>
      </c>
      <c r="D1867" s="79">
        <v>0.15416023000000001</v>
      </c>
      <c r="E1867" s="79">
        <v>3.482735E-2</v>
      </c>
    </row>
    <row r="1868" spans="1:5" x14ac:dyDescent="0.25">
      <c r="A1868" s="89" t="s">
        <v>142</v>
      </c>
      <c r="B1868" s="79">
        <v>124</v>
      </c>
      <c r="C1868" s="79" t="s">
        <v>148</v>
      </c>
      <c r="D1868" s="79">
        <v>0.23660133</v>
      </c>
      <c r="E1868" s="79">
        <v>4.8077729999999999E-2</v>
      </c>
    </row>
    <row r="1869" spans="1:5" x14ac:dyDescent="0.25">
      <c r="A1869" s="89" t="s">
        <v>142</v>
      </c>
      <c r="B1869" s="79">
        <v>124</v>
      </c>
      <c r="C1869" s="79" t="s">
        <v>144</v>
      </c>
      <c r="D1869" s="79">
        <v>0.33820853000000001</v>
      </c>
      <c r="E1869" s="79">
        <v>6.6701830000000004E-2</v>
      </c>
    </row>
    <row r="1870" spans="1:5" x14ac:dyDescent="0.25">
      <c r="A1870" s="89" t="s">
        <v>142</v>
      </c>
      <c r="B1870" s="79">
        <v>124</v>
      </c>
      <c r="C1870" s="79" t="s">
        <v>152</v>
      </c>
      <c r="D1870" s="79">
        <v>0.47560754999999999</v>
      </c>
      <c r="E1870" s="79">
        <v>4.0214470000000002E-2</v>
      </c>
    </row>
    <row r="1871" spans="1:5" x14ac:dyDescent="0.25">
      <c r="A1871" s="89" t="s">
        <v>142</v>
      </c>
      <c r="B1871" s="79">
        <v>124</v>
      </c>
      <c r="C1871" s="79" t="s">
        <v>145</v>
      </c>
      <c r="D1871" s="79">
        <v>0.56853273999999998</v>
      </c>
      <c r="E1871" s="79">
        <v>7.8316129999999998E-2</v>
      </c>
    </row>
    <row r="1872" spans="1:5" x14ac:dyDescent="0.25">
      <c r="A1872" s="89" t="s">
        <v>142</v>
      </c>
      <c r="B1872" s="79">
        <v>124</v>
      </c>
      <c r="C1872" s="79" t="s">
        <v>154</v>
      </c>
      <c r="D1872" s="79">
        <v>0.64365030000000001</v>
      </c>
      <c r="E1872" s="79">
        <v>4.9270399999999999E-2</v>
      </c>
    </row>
    <row r="1873" spans="1:5" x14ac:dyDescent="0.25">
      <c r="A1873" s="89" t="s">
        <v>142</v>
      </c>
      <c r="B1873" s="79">
        <v>124</v>
      </c>
      <c r="C1873" s="79" t="s">
        <v>146</v>
      </c>
      <c r="D1873" s="79">
        <v>0.68363417000000004</v>
      </c>
      <c r="E1873" s="79">
        <v>3.9274000000000003E-2</v>
      </c>
    </row>
    <row r="1874" spans="1:5" x14ac:dyDescent="0.25">
      <c r="A1874" s="89" t="s">
        <v>142</v>
      </c>
      <c r="B1874" s="79">
        <v>124</v>
      </c>
      <c r="C1874" s="79" t="s">
        <v>155</v>
      </c>
      <c r="D1874" s="79">
        <v>0.70858620000000005</v>
      </c>
      <c r="E1874" s="79">
        <v>6.0024550000000003E-2</v>
      </c>
    </row>
    <row r="1875" spans="1:5" x14ac:dyDescent="0.25">
      <c r="A1875" s="89" t="s">
        <v>142</v>
      </c>
      <c r="B1875" s="79">
        <v>124</v>
      </c>
      <c r="C1875" s="79" t="s">
        <v>156</v>
      </c>
      <c r="D1875" s="79">
        <v>0.88284684999999996</v>
      </c>
      <c r="E1875" s="79">
        <v>4.3163170000000001E-2</v>
      </c>
    </row>
    <row r="1876" spans="1:5" x14ac:dyDescent="0.25">
      <c r="A1876" s="89" t="s">
        <v>151</v>
      </c>
      <c r="B1876" s="79">
        <v>125</v>
      </c>
      <c r="C1876" s="79" t="s">
        <v>145</v>
      </c>
      <c r="D1876" s="79">
        <v>0.14830452</v>
      </c>
      <c r="E1876" s="79">
        <v>5.1906769999999998E-2</v>
      </c>
    </row>
    <row r="1877" spans="1:5" x14ac:dyDescent="0.25">
      <c r="A1877" s="89" t="s">
        <v>151</v>
      </c>
      <c r="B1877" s="79">
        <v>125</v>
      </c>
      <c r="C1877" s="79" t="s">
        <v>146</v>
      </c>
      <c r="D1877" s="79">
        <v>0.15601698999999999</v>
      </c>
      <c r="E1877" s="79">
        <v>4.6150040000000003E-2</v>
      </c>
    </row>
    <row r="1878" spans="1:5" x14ac:dyDescent="0.25">
      <c r="A1878" s="89" t="s">
        <v>151</v>
      </c>
      <c r="B1878" s="79">
        <v>125</v>
      </c>
      <c r="C1878" s="79" t="s">
        <v>152</v>
      </c>
      <c r="D1878" s="79">
        <v>0.15914486</v>
      </c>
      <c r="E1878" s="79">
        <v>3.858615E-2</v>
      </c>
    </row>
    <row r="1879" spans="1:5" x14ac:dyDescent="0.25">
      <c r="A1879" s="89" t="s">
        <v>151</v>
      </c>
      <c r="B1879" s="79">
        <v>125</v>
      </c>
      <c r="C1879" s="79" t="s">
        <v>154</v>
      </c>
      <c r="D1879" s="79">
        <v>0.26848440000000001</v>
      </c>
      <c r="E1879" s="79">
        <v>6.9288489999999994E-2</v>
      </c>
    </row>
    <row r="1880" spans="1:5" x14ac:dyDescent="0.25">
      <c r="A1880" s="89" t="s">
        <v>151</v>
      </c>
      <c r="B1880" s="79">
        <v>125</v>
      </c>
      <c r="C1880" s="79" t="s">
        <v>156</v>
      </c>
      <c r="D1880" s="79">
        <v>0.63111676999999999</v>
      </c>
      <c r="E1880" s="79">
        <v>4.3789059999999998E-2</v>
      </c>
    </row>
    <row r="1881" spans="1:5" x14ac:dyDescent="0.25">
      <c r="A1881" s="89" t="s">
        <v>155</v>
      </c>
      <c r="B1881" s="79">
        <v>126</v>
      </c>
      <c r="C1881" s="79" t="s">
        <v>143</v>
      </c>
      <c r="D1881" s="79">
        <v>0.37926288000000002</v>
      </c>
      <c r="E1881" s="79">
        <v>5.3777459999999999E-2</v>
      </c>
    </row>
    <row r="1882" spans="1:5" x14ac:dyDescent="0.25">
      <c r="A1882" s="89" t="s">
        <v>155</v>
      </c>
      <c r="B1882" s="79">
        <v>126</v>
      </c>
      <c r="C1882" s="79" t="s">
        <v>151</v>
      </c>
      <c r="D1882" s="79">
        <v>0.48916722000000001</v>
      </c>
      <c r="E1882" s="79">
        <v>3.7086750000000002E-2</v>
      </c>
    </row>
    <row r="1883" spans="1:5" x14ac:dyDescent="0.25">
      <c r="A1883" s="89" t="s">
        <v>155</v>
      </c>
      <c r="B1883" s="79">
        <v>126</v>
      </c>
      <c r="C1883" s="79" t="s">
        <v>159</v>
      </c>
      <c r="D1883" s="79">
        <v>0.55780169000000002</v>
      </c>
      <c r="E1883" s="79">
        <v>4.3664189999999999E-2</v>
      </c>
    </row>
    <row r="1884" spans="1:5" x14ac:dyDescent="0.25">
      <c r="A1884" s="89" t="s">
        <v>155</v>
      </c>
      <c r="B1884" s="79">
        <v>126</v>
      </c>
      <c r="C1884" s="79" t="s">
        <v>144</v>
      </c>
      <c r="D1884" s="79">
        <v>0.66686723999999997</v>
      </c>
      <c r="E1884" s="79">
        <v>6.4019259999999995E-2</v>
      </c>
    </row>
    <row r="1885" spans="1:5" x14ac:dyDescent="0.25">
      <c r="A1885" s="89" t="s">
        <v>155</v>
      </c>
      <c r="B1885" s="79">
        <v>126</v>
      </c>
      <c r="C1885" s="79" t="s">
        <v>147</v>
      </c>
      <c r="D1885" s="79">
        <v>0.72535327000000005</v>
      </c>
      <c r="E1885" s="79">
        <v>4.918343E-2</v>
      </c>
    </row>
    <row r="1886" spans="1:5" x14ac:dyDescent="0.25">
      <c r="A1886" s="89" t="s">
        <v>155</v>
      </c>
      <c r="B1886" s="79">
        <v>126</v>
      </c>
      <c r="C1886" s="79" t="s">
        <v>153</v>
      </c>
      <c r="D1886" s="79">
        <v>0.78766689999999995</v>
      </c>
      <c r="E1886" s="79">
        <v>4.9022990000000002E-2</v>
      </c>
    </row>
    <row r="1887" spans="1:5" x14ac:dyDescent="0.25">
      <c r="A1887" s="89" t="s">
        <v>155</v>
      </c>
      <c r="B1887" s="79">
        <v>126</v>
      </c>
      <c r="C1887" s="79" t="s">
        <v>145</v>
      </c>
      <c r="D1887" s="79">
        <v>0.84287409000000002</v>
      </c>
      <c r="E1887" s="79">
        <v>4.5025469999999998E-2</v>
      </c>
    </row>
    <row r="1888" spans="1:5" x14ac:dyDescent="0.25">
      <c r="A1888" s="89" t="s">
        <v>155</v>
      </c>
      <c r="B1888" s="79">
        <v>126</v>
      </c>
      <c r="C1888" s="79" t="s">
        <v>148</v>
      </c>
      <c r="D1888" s="79">
        <v>0.85765314999999998</v>
      </c>
      <c r="E1888" s="79">
        <v>4.7783770000000003E-2</v>
      </c>
    </row>
    <row r="1889" spans="1:5" x14ac:dyDescent="0.25">
      <c r="A1889" s="89" t="s">
        <v>155</v>
      </c>
      <c r="B1889" s="79">
        <v>126</v>
      </c>
      <c r="C1889" s="79" t="s">
        <v>142</v>
      </c>
      <c r="D1889" s="79">
        <v>0.93435875000000002</v>
      </c>
      <c r="E1889" s="79">
        <v>4.8653340000000003E-2</v>
      </c>
    </row>
    <row r="1890" spans="1:5" x14ac:dyDescent="0.25">
      <c r="A1890" s="89" t="s">
        <v>155</v>
      </c>
      <c r="B1890" s="79">
        <v>126</v>
      </c>
      <c r="C1890" s="79" t="s">
        <v>152</v>
      </c>
      <c r="D1890" s="79">
        <v>0.96241902000000001</v>
      </c>
      <c r="E1890" s="79">
        <v>3.1042799999999999E-2</v>
      </c>
    </row>
    <row r="1891" spans="1:5" x14ac:dyDescent="0.25">
      <c r="A1891" s="89" t="s">
        <v>155</v>
      </c>
      <c r="B1891" s="79">
        <v>126</v>
      </c>
      <c r="C1891" s="79" t="s">
        <v>146</v>
      </c>
      <c r="D1891" s="79">
        <v>0.99617787999999996</v>
      </c>
      <c r="E1891" s="79">
        <v>2.7716299999999999E-2</v>
      </c>
    </row>
    <row r="1892" spans="1:5" x14ac:dyDescent="0.25">
      <c r="A1892" s="89" t="s">
        <v>155</v>
      </c>
      <c r="B1892" s="79">
        <v>126</v>
      </c>
      <c r="C1892" s="79" t="s">
        <v>154</v>
      </c>
      <c r="D1892" s="79">
        <v>1.00542843</v>
      </c>
      <c r="E1892" s="79">
        <v>3.6010729999999998E-2</v>
      </c>
    </row>
    <row r="1893" spans="1:5" x14ac:dyDescent="0.25">
      <c r="A1893" s="89" t="s">
        <v>149</v>
      </c>
      <c r="B1893" s="79">
        <v>127</v>
      </c>
      <c r="C1893" s="79" t="s">
        <v>9</v>
      </c>
      <c r="D1893" s="79">
        <v>5.7047580000000001E-2</v>
      </c>
      <c r="E1893" s="79">
        <v>5.6495610000000002E-2</v>
      </c>
    </row>
    <row r="1894" spans="1:5" x14ac:dyDescent="0.25">
      <c r="A1894" s="89" t="s">
        <v>149</v>
      </c>
      <c r="B1894" s="79">
        <v>127</v>
      </c>
      <c r="C1894" s="79" t="s">
        <v>148</v>
      </c>
      <c r="D1894" s="79">
        <v>7.7343949999999995E-2</v>
      </c>
      <c r="E1894" s="79">
        <v>4.9971979999999999E-2</v>
      </c>
    </row>
    <row r="1895" spans="1:5" x14ac:dyDescent="0.25">
      <c r="A1895" s="89" t="s">
        <v>149</v>
      </c>
      <c r="B1895" s="79">
        <v>127</v>
      </c>
      <c r="C1895" s="79" t="s">
        <v>159</v>
      </c>
      <c r="D1895" s="79">
        <v>0.10629613</v>
      </c>
      <c r="E1895" s="79">
        <v>3.9650919999999999E-2</v>
      </c>
    </row>
    <row r="1896" spans="1:5" x14ac:dyDescent="0.25">
      <c r="A1896" s="89" t="s">
        <v>149</v>
      </c>
      <c r="B1896" s="79">
        <v>127</v>
      </c>
      <c r="C1896" s="79" t="s">
        <v>154</v>
      </c>
      <c r="D1896" s="79">
        <v>0.13071019</v>
      </c>
      <c r="E1896" s="79">
        <v>3.0618960000000001E-2</v>
      </c>
    </row>
    <row r="1897" spans="1:5" x14ac:dyDescent="0.25">
      <c r="A1897" s="89" t="s">
        <v>149</v>
      </c>
      <c r="B1897" s="79">
        <v>127</v>
      </c>
      <c r="C1897" s="79" t="s">
        <v>146</v>
      </c>
      <c r="D1897" s="79">
        <v>0.13792720999999999</v>
      </c>
      <c r="E1897" s="79">
        <v>3.8242100000000001E-2</v>
      </c>
    </row>
    <row r="1898" spans="1:5" x14ac:dyDescent="0.25">
      <c r="A1898" s="89" t="s">
        <v>149</v>
      </c>
      <c r="B1898" s="79">
        <v>127</v>
      </c>
      <c r="C1898" s="79" t="s">
        <v>152</v>
      </c>
      <c r="D1898" s="79">
        <v>0.14151130000000001</v>
      </c>
      <c r="E1898" s="79">
        <v>3.8525770000000001E-2</v>
      </c>
    </row>
    <row r="1899" spans="1:5" x14ac:dyDescent="0.25">
      <c r="A1899" s="89" t="s">
        <v>149</v>
      </c>
      <c r="B1899" s="79">
        <v>127</v>
      </c>
      <c r="C1899" s="79" t="s">
        <v>145</v>
      </c>
      <c r="D1899" s="79">
        <v>0.14865317</v>
      </c>
      <c r="E1899" s="79">
        <v>6.4643249999999999E-2</v>
      </c>
    </row>
    <row r="1900" spans="1:5" x14ac:dyDescent="0.25">
      <c r="A1900" s="89" t="s">
        <v>149</v>
      </c>
      <c r="B1900" s="79">
        <v>127</v>
      </c>
      <c r="C1900" s="79" t="s">
        <v>156</v>
      </c>
      <c r="D1900" s="79">
        <v>0.28359388000000002</v>
      </c>
      <c r="E1900" s="79">
        <v>7.7900529999999996E-2</v>
      </c>
    </row>
    <row r="1901" spans="1:5" x14ac:dyDescent="0.25">
      <c r="A1901" s="89" t="s">
        <v>149</v>
      </c>
      <c r="B1901" s="79">
        <v>127</v>
      </c>
      <c r="C1901" s="79" t="s">
        <v>151</v>
      </c>
      <c r="D1901" s="79">
        <v>0.29699055000000002</v>
      </c>
      <c r="E1901" s="79">
        <v>3.3386979999999997E-2</v>
      </c>
    </row>
    <row r="1902" spans="1:5" x14ac:dyDescent="0.25">
      <c r="A1902" s="89" t="s">
        <v>149</v>
      </c>
      <c r="B1902" s="79">
        <v>127</v>
      </c>
      <c r="C1902" s="79" t="s">
        <v>144</v>
      </c>
      <c r="D1902" s="79">
        <v>0.64055461999999996</v>
      </c>
      <c r="E1902" s="79">
        <v>4.4276759999999998E-2</v>
      </c>
    </row>
    <row r="1903" spans="1:5" x14ac:dyDescent="0.25">
      <c r="A1903" s="89" t="s">
        <v>157</v>
      </c>
      <c r="B1903" s="79">
        <v>128</v>
      </c>
      <c r="C1903" s="79" t="s">
        <v>156</v>
      </c>
      <c r="D1903" s="79">
        <v>0.18985684999999999</v>
      </c>
      <c r="E1903" s="79">
        <v>3.6806989999999998E-2</v>
      </c>
    </row>
    <row r="1904" spans="1:5" x14ac:dyDescent="0.25">
      <c r="A1904" s="89" t="s">
        <v>157</v>
      </c>
      <c r="B1904" s="79">
        <v>128</v>
      </c>
      <c r="C1904" s="79" t="s">
        <v>149</v>
      </c>
      <c r="D1904" s="79">
        <v>0.20252903999999999</v>
      </c>
      <c r="E1904" s="79">
        <v>5.7819330000000002E-2</v>
      </c>
    </row>
    <row r="1905" spans="1:5" x14ac:dyDescent="0.25">
      <c r="A1905" s="89" t="s">
        <v>157</v>
      </c>
      <c r="B1905" s="79">
        <v>128</v>
      </c>
      <c r="C1905" s="79" t="s">
        <v>144</v>
      </c>
      <c r="D1905" s="79">
        <v>0.42719412000000001</v>
      </c>
      <c r="E1905" s="79">
        <v>5.4628990000000002E-2</v>
      </c>
    </row>
    <row r="1906" spans="1:5" x14ac:dyDescent="0.25">
      <c r="A1906" s="89" t="s">
        <v>157</v>
      </c>
      <c r="B1906" s="79">
        <v>128</v>
      </c>
      <c r="C1906" s="79" t="s">
        <v>151</v>
      </c>
      <c r="D1906" s="79">
        <v>0.48350278000000002</v>
      </c>
      <c r="E1906" s="79">
        <v>2.7063090000000001E-2</v>
      </c>
    </row>
    <row r="1907" spans="1:5" x14ac:dyDescent="0.25">
      <c r="A1907" s="89" t="s">
        <v>157</v>
      </c>
      <c r="B1907" s="79">
        <v>128</v>
      </c>
      <c r="C1907" s="79" t="s">
        <v>153</v>
      </c>
      <c r="D1907" s="79">
        <v>0.52486248000000002</v>
      </c>
      <c r="E1907" s="79">
        <v>4.0806120000000001E-2</v>
      </c>
    </row>
    <row r="1908" spans="1:5" x14ac:dyDescent="0.25">
      <c r="A1908" s="89" t="s">
        <v>157</v>
      </c>
      <c r="B1908" s="79">
        <v>128</v>
      </c>
      <c r="C1908" s="79" t="s">
        <v>160</v>
      </c>
      <c r="D1908" s="79">
        <v>0.56993046999999997</v>
      </c>
      <c r="E1908" s="79">
        <v>3.9707319999999997E-2</v>
      </c>
    </row>
    <row r="1909" spans="1:5" x14ac:dyDescent="0.25">
      <c r="A1909" s="89" t="s">
        <v>157</v>
      </c>
      <c r="B1909" s="79">
        <v>128</v>
      </c>
      <c r="C1909" s="79" t="s">
        <v>147</v>
      </c>
      <c r="D1909" s="79">
        <v>0.60131926999999996</v>
      </c>
      <c r="E1909" s="79">
        <v>3.971744E-2</v>
      </c>
    </row>
    <row r="1910" spans="1:5" x14ac:dyDescent="0.25">
      <c r="A1910" s="89" t="s">
        <v>157</v>
      </c>
      <c r="B1910" s="79">
        <v>128</v>
      </c>
      <c r="C1910" s="79" t="s">
        <v>148</v>
      </c>
      <c r="D1910" s="79">
        <v>0.65104459000000003</v>
      </c>
      <c r="E1910" s="79">
        <v>3.2348420000000003E-2</v>
      </c>
    </row>
    <row r="1911" spans="1:5" x14ac:dyDescent="0.25">
      <c r="A1911" s="89" t="s">
        <v>157</v>
      </c>
      <c r="B1911" s="79">
        <v>128</v>
      </c>
      <c r="C1911" s="79" t="s">
        <v>158</v>
      </c>
      <c r="D1911" s="79">
        <v>0.67337776999999999</v>
      </c>
      <c r="E1911" s="79">
        <v>5.2161979999999997E-2</v>
      </c>
    </row>
    <row r="1912" spans="1:5" x14ac:dyDescent="0.25">
      <c r="A1912" s="89" t="s">
        <v>157</v>
      </c>
      <c r="B1912" s="79">
        <v>128</v>
      </c>
      <c r="C1912" s="79" t="s">
        <v>154</v>
      </c>
      <c r="D1912" s="79">
        <v>0.71403216999999997</v>
      </c>
      <c r="E1912" s="79">
        <v>3.9761749999999998E-2</v>
      </c>
    </row>
    <row r="1913" spans="1:5" x14ac:dyDescent="0.25">
      <c r="A1913" s="89" t="s">
        <v>157</v>
      </c>
      <c r="B1913" s="79">
        <v>128</v>
      </c>
      <c r="C1913" s="79" t="s">
        <v>146</v>
      </c>
      <c r="D1913" s="79">
        <v>0.76486796999999995</v>
      </c>
      <c r="E1913" s="79">
        <v>3.9224429999999998E-2</v>
      </c>
    </row>
    <row r="1914" spans="1:5" x14ac:dyDescent="0.25">
      <c r="A1914" s="89" t="s">
        <v>157</v>
      </c>
      <c r="B1914" s="79">
        <v>128</v>
      </c>
      <c r="C1914" s="79" t="s">
        <v>9</v>
      </c>
      <c r="D1914" s="79">
        <v>0.85536255999999999</v>
      </c>
      <c r="E1914" s="79">
        <v>7.5137389999999998E-2</v>
      </c>
    </row>
    <row r="1915" spans="1:5" x14ac:dyDescent="0.25">
      <c r="A1915" s="89" t="s">
        <v>157</v>
      </c>
      <c r="B1915" s="79">
        <v>128</v>
      </c>
      <c r="C1915" s="79" t="s">
        <v>155</v>
      </c>
      <c r="D1915" s="79">
        <v>0.91404531</v>
      </c>
      <c r="E1915" s="79">
        <v>8.1526539999999995E-2</v>
      </c>
    </row>
    <row r="1916" spans="1:5" x14ac:dyDescent="0.25">
      <c r="A1916" s="89" t="s">
        <v>157</v>
      </c>
      <c r="B1916" s="79">
        <v>128</v>
      </c>
      <c r="C1916" s="79" t="s">
        <v>145</v>
      </c>
      <c r="D1916" s="79">
        <v>0.98840594999999998</v>
      </c>
      <c r="E1916" s="79">
        <v>4.5668630000000002E-2</v>
      </c>
    </row>
    <row r="1917" spans="1:5" x14ac:dyDescent="0.25">
      <c r="A1917" s="89" t="s">
        <v>157</v>
      </c>
      <c r="B1917" s="79">
        <v>128</v>
      </c>
      <c r="C1917" s="79" t="s">
        <v>152</v>
      </c>
      <c r="D1917" s="79">
        <v>1.1199137400000001</v>
      </c>
      <c r="E1917" s="79">
        <v>3.5050570000000003E-2</v>
      </c>
    </row>
    <row r="1918" spans="1:5" x14ac:dyDescent="0.25">
      <c r="A1918" s="89" t="s">
        <v>156</v>
      </c>
      <c r="B1918" s="79">
        <v>129</v>
      </c>
      <c r="C1918" s="79" t="s">
        <v>144</v>
      </c>
      <c r="D1918" s="79">
        <v>-1.3269E-3</v>
      </c>
      <c r="E1918" s="79">
        <v>6.2426019999999999E-2</v>
      </c>
    </row>
    <row r="1919" spans="1:5" x14ac:dyDescent="0.25">
      <c r="A1919" s="89" t="s">
        <v>156</v>
      </c>
      <c r="B1919" s="79">
        <v>129</v>
      </c>
      <c r="C1919" s="79" t="s">
        <v>159</v>
      </c>
      <c r="D1919" s="79">
        <v>7.0298529999999998E-2</v>
      </c>
      <c r="E1919" s="79">
        <v>7.4740989999999993E-2</v>
      </c>
    </row>
    <row r="1920" spans="1:5" x14ac:dyDescent="0.25">
      <c r="A1920" s="89" t="s">
        <v>156</v>
      </c>
      <c r="B1920" s="79">
        <v>129</v>
      </c>
      <c r="C1920" s="79" t="s">
        <v>143</v>
      </c>
      <c r="D1920" s="79">
        <v>7.6000780000000004E-2</v>
      </c>
      <c r="E1920" s="79">
        <v>5.8601130000000001E-2</v>
      </c>
    </row>
    <row r="1921" spans="1:5" x14ac:dyDescent="0.25">
      <c r="A1921" s="89" t="s">
        <v>156</v>
      </c>
      <c r="B1921" s="79">
        <v>129</v>
      </c>
      <c r="C1921" s="79" t="s">
        <v>150</v>
      </c>
      <c r="D1921" s="79">
        <v>0.12000435</v>
      </c>
      <c r="E1921" s="79">
        <v>5.2635639999999997E-2</v>
      </c>
    </row>
    <row r="1922" spans="1:5" x14ac:dyDescent="0.25">
      <c r="A1922" s="89" t="s">
        <v>156</v>
      </c>
      <c r="B1922" s="79">
        <v>129</v>
      </c>
      <c r="C1922" s="79" t="s">
        <v>149</v>
      </c>
      <c r="D1922" s="79">
        <v>0.14012279999999999</v>
      </c>
      <c r="E1922" s="79">
        <v>3.5456920000000003E-2</v>
      </c>
    </row>
    <row r="1923" spans="1:5" x14ac:dyDescent="0.25">
      <c r="A1923" s="89" t="s">
        <v>156</v>
      </c>
      <c r="B1923" s="79">
        <v>129</v>
      </c>
      <c r="C1923" s="79" t="s">
        <v>151</v>
      </c>
      <c r="D1923" s="79">
        <v>0.16086494000000001</v>
      </c>
      <c r="E1923" s="79">
        <v>3.4886750000000001E-2</v>
      </c>
    </row>
    <row r="1924" spans="1:5" x14ac:dyDescent="0.25">
      <c r="A1924" s="89" t="s">
        <v>156</v>
      </c>
      <c r="B1924" s="79">
        <v>129</v>
      </c>
      <c r="C1924" s="79" t="s">
        <v>152</v>
      </c>
      <c r="D1924" s="79">
        <v>0.1634178</v>
      </c>
      <c r="E1924" s="79">
        <v>3.2543740000000002E-2</v>
      </c>
    </row>
    <row r="1925" spans="1:5" x14ac:dyDescent="0.25">
      <c r="A1925" s="89" t="s">
        <v>156</v>
      </c>
      <c r="B1925" s="79">
        <v>129</v>
      </c>
      <c r="C1925" s="79" t="s">
        <v>145</v>
      </c>
      <c r="D1925" s="79">
        <v>0.16669091999999999</v>
      </c>
      <c r="E1925" s="79">
        <v>3.804387E-2</v>
      </c>
    </row>
    <row r="1926" spans="1:5" x14ac:dyDescent="0.25">
      <c r="A1926" s="89" t="s">
        <v>156</v>
      </c>
      <c r="B1926" s="79">
        <v>129</v>
      </c>
      <c r="C1926" s="79" t="s">
        <v>155</v>
      </c>
      <c r="D1926" s="79">
        <v>0.17746292</v>
      </c>
      <c r="E1926" s="79">
        <v>3.8365639999999999E-2</v>
      </c>
    </row>
    <row r="1927" spans="1:5" x14ac:dyDescent="0.25">
      <c r="A1927" s="89" t="s">
        <v>156</v>
      </c>
      <c r="B1927" s="79">
        <v>129</v>
      </c>
      <c r="C1927" s="79" t="s">
        <v>157</v>
      </c>
      <c r="D1927" s="79">
        <v>0.23505980000000001</v>
      </c>
      <c r="E1927" s="79">
        <v>3.7872650000000001E-2</v>
      </c>
    </row>
    <row r="1928" spans="1:5" x14ac:dyDescent="0.25">
      <c r="A1928" s="89" t="s">
        <v>156</v>
      </c>
      <c r="B1928" s="79">
        <v>129</v>
      </c>
      <c r="C1928" s="79" t="s">
        <v>146</v>
      </c>
      <c r="D1928" s="79">
        <v>0.41340574000000002</v>
      </c>
      <c r="E1928" s="79">
        <v>2.9332509999999999E-2</v>
      </c>
    </row>
    <row r="1929" spans="1:5" x14ac:dyDescent="0.25">
      <c r="A1929" s="89" t="s">
        <v>156</v>
      </c>
      <c r="B1929" s="79">
        <v>129</v>
      </c>
      <c r="C1929" s="79" t="s">
        <v>148</v>
      </c>
      <c r="D1929" s="79">
        <v>0.58016657999999999</v>
      </c>
      <c r="E1929" s="79">
        <v>4.0559020000000001E-2</v>
      </c>
    </row>
    <row r="1930" spans="1:5" x14ac:dyDescent="0.25">
      <c r="A1930" s="89" t="s">
        <v>156</v>
      </c>
      <c r="B1930" s="79">
        <v>129</v>
      </c>
      <c r="C1930" s="79" t="s">
        <v>154</v>
      </c>
      <c r="D1930" s="79">
        <v>0.69994002</v>
      </c>
      <c r="E1930" s="79">
        <v>3.0947300000000001E-2</v>
      </c>
    </row>
    <row r="1931" spans="1:5" x14ac:dyDescent="0.25">
      <c r="A1931" s="89" t="s">
        <v>156</v>
      </c>
      <c r="B1931" s="79">
        <v>129</v>
      </c>
      <c r="C1931" s="79" t="s">
        <v>9</v>
      </c>
      <c r="D1931" s="79">
        <v>0.84199849999999998</v>
      </c>
      <c r="E1931" s="79">
        <v>3.1928060000000001E-2</v>
      </c>
    </row>
    <row r="1932" spans="1:5" x14ac:dyDescent="0.25">
      <c r="A1932" s="89" t="s">
        <v>156</v>
      </c>
      <c r="B1932" s="79">
        <v>130</v>
      </c>
      <c r="C1932" s="79" t="s">
        <v>149</v>
      </c>
      <c r="D1932" s="79">
        <v>0.11335473</v>
      </c>
      <c r="E1932" s="79">
        <v>4.1950099999999997E-2</v>
      </c>
    </row>
    <row r="1933" spans="1:5" x14ac:dyDescent="0.25">
      <c r="A1933" s="89" t="s">
        <v>156</v>
      </c>
      <c r="B1933" s="79">
        <v>130</v>
      </c>
      <c r="C1933" s="79" t="s">
        <v>145</v>
      </c>
      <c r="D1933" s="79">
        <v>0.14962544999999999</v>
      </c>
      <c r="E1933" s="79">
        <v>6.0333890000000001E-2</v>
      </c>
    </row>
    <row r="1934" spans="1:5" x14ac:dyDescent="0.25">
      <c r="A1934" s="89" t="s">
        <v>156</v>
      </c>
      <c r="B1934" s="79">
        <v>130</v>
      </c>
      <c r="C1934" s="79" t="s">
        <v>146</v>
      </c>
      <c r="D1934" s="79">
        <v>0.15271628000000001</v>
      </c>
      <c r="E1934" s="79">
        <v>3.4795039999999999E-2</v>
      </c>
    </row>
    <row r="1935" spans="1:5" x14ac:dyDescent="0.25">
      <c r="A1935" s="89" t="s">
        <v>156</v>
      </c>
      <c r="B1935" s="79">
        <v>130</v>
      </c>
      <c r="C1935" s="79" t="s">
        <v>148</v>
      </c>
      <c r="D1935" s="79">
        <v>0.16132270000000001</v>
      </c>
      <c r="E1935" s="79">
        <v>5.7594020000000003E-2</v>
      </c>
    </row>
    <row r="1936" spans="1:5" x14ac:dyDescent="0.25">
      <c r="A1936" s="89" t="s">
        <v>156</v>
      </c>
      <c r="B1936" s="79">
        <v>130</v>
      </c>
      <c r="C1936" s="79" t="s">
        <v>154</v>
      </c>
      <c r="D1936" s="79">
        <v>0.18310865000000001</v>
      </c>
      <c r="E1936" s="79">
        <v>4.0124649999999998E-2</v>
      </c>
    </row>
    <row r="1937" spans="1:5" x14ac:dyDescent="0.25">
      <c r="A1937" s="89" t="s">
        <v>156</v>
      </c>
      <c r="B1937" s="79">
        <v>130</v>
      </c>
      <c r="C1937" s="79" t="s">
        <v>151</v>
      </c>
      <c r="D1937" s="79">
        <v>0.20716017</v>
      </c>
      <c r="E1937" s="79">
        <v>3.0381519999999999E-2</v>
      </c>
    </row>
    <row r="1938" spans="1:5" x14ac:dyDescent="0.25">
      <c r="A1938" s="89" t="s">
        <v>156</v>
      </c>
      <c r="B1938" s="79">
        <v>130</v>
      </c>
      <c r="C1938" s="79" t="s">
        <v>9</v>
      </c>
      <c r="D1938" s="79">
        <v>0.26644588000000002</v>
      </c>
      <c r="E1938" s="79">
        <v>4.5853820000000003E-2</v>
      </c>
    </row>
    <row r="1939" spans="1:5" x14ac:dyDescent="0.25">
      <c r="A1939" s="89" t="s">
        <v>156</v>
      </c>
      <c r="B1939" s="79">
        <v>130</v>
      </c>
      <c r="C1939" s="79" t="s">
        <v>152</v>
      </c>
      <c r="D1939" s="79">
        <v>0.43259292999999999</v>
      </c>
      <c r="E1939" s="79">
        <v>3.4814199999999997E-2</v>
      </c>
    </row>
    <row r="1940" spans="1:5" x14ac:dyDescent="0.25">
      <c r="A1940" s="89" t="s">
        <v>9</v>
      </c>
      <c r="B1940" s="79">
        <v>131</v>
      </c>
      <c r="C1940" s="79" t="s">
        <v>151</v>
      </c>
      <c r="D1940" s="79">
        <v>0.15286332</v>
      </c>
      <c r="E1940" s="79">
        <v>4.1015509999999998E-2</v>
      </c>
    </row>
    <row r="1941" spans="1:5" x14ac:dyDescent="0.25">
      <c r="A1941" s="89" t="s">
        <v>9</v>
      </c>
      <c r="B1941" s="79">
        <v>131</v>
      </c>
      <c r="C1941" s="79" t="s">
        <v>158</v>
      </c>
      <c r="D1941" s="79">
        <v>0.15854955000000001</v>
      </c>
      <c r="E1941" s="79">
        <v>5.0520460000000003E-2</v>
      </c>
    </row>
    <row r="1942" spans="1:5" x14ac:dyDescent="0.25">
      <c r="A1942" s="89" t="s">
        <v>9</v>
      </c>
      <c r="B1942" s="79">
        <v>131</v>
      </c>
      <c r="C1942" s="79" t="s">
        <v>156</v>
      </c>
      <c r="D1942" s="79">
        <v>0.17777994</v>
      </c>
      <c r="E1942" s="79">
        <v>4.5907870000000003E-2</v>
      </c>
    </row>
    <row r="1943" spans="1:5" x14ac:dyDescent="0.25">
      <c r="A1943" s="89" t="s">
        <v>9</v>
      </c>
      <c r="B1943" s="79">
        <v>131</v>
      </c>
      <c r="C1943" s="79" t="s">
        <v>148</v>
      </c>
      <c r="D1943" s="79">
        <v>0.18962638000000001</v>
      </c>
      <c r="E1943" s="79">
        <v>4.4208339999999999E-2</v>
      </c>
    </row>
    <row r="1944" spans="1:5" x14ac:dyDescent="0.25">
      <c r="A1944" s="89" t="s">
        <v>9</v>
      </c>
      <c r="B1944" s="79">
        <v>131</v>
      </c>
      <c r="C1944" s="79" t="s">
        <v>154</v>
      </c>
      <c r="D1944" s="79">
        <v>0.20058168000000001</v>
      </c>
      <c r="E1944" s="79">
        <v>6.4155779999999996E-2</v>
      </c>
    </row>
    <row r="1945" spans="1:5" x14ac:dyDescent="0.25">
      <c r="A1945" s="89" t="s">
        <v>9</v>
      </c>
      <c r="B1945" s="79">
        <v>131</v>
      </c>
      <c r="C1945" s="79" t="s">
        <v>149</v>
      </c>
      <c r="D1945" s="79">
        <v>0.22340909</v>
      </c>
      <c r="E1945" s="79">
        <v>5.8049400000000001E-2</v>
      </c>
    </row>
    <row r="1946" spans="1:5" x14ac:dyDescent="0.25">
      <c r="A1946" s="89" t="s">
        <v>9</v>
      </c>
      <c r="B1946" s="79">
        <v>131</v>
      </c>
      <c r="C1946" s="79" t="s">
        <v>160</v>
      </c>
      <c r="D1946" s="79">
        <v>0.43307880999999998</v>
      </c>
      <c r="E1946" s="79">
        <v>7.4929090000000004E-2</v>
      </c>
    </row>
    <row r="1947" spans="1:5" x14ac:dyDescent="0.25">
      <c r="A1947" s="89" t="s">
        <v>9</v>
      </c>
      <c r="B1947" s="79">
        <v>131</v>
      </c>
      <c r="C1947" s="79" t="s">
        <v>146</v>
      </c>
      <c r="D1947" s="79">
        <v>0.48305758999999998</v>
      </c>
      <c r="E1947" s="79">
        <v>2.6251699999999999E-2</v>
      </c>
    </row>
    <row r="1948" spans="1:5" x14ac:dyDescent="0.25">
      <c r="A1948" s="89" t="s">
        <v>9</v>
      </c>
      <c r="B1948" s="79">
        <v>131</v>
      </c>
      <c r="C1948" s="79" t="s">
        <v>159</v>
      </c>
      <c r="D1948" s="79">
        <v>0.54953019999999997</v>
      </c>
      <c r="E1948" s="79">
        <v>3.8327390000000003E-2</v>
      </c>
    </row>
    <row r="1949" spans="1:5" x14ac:dyDescent="0.25">
      <c r="A1949" s="89" t="s">
        <v>151</v>
      </c>
      <c r="B1949" s="79">
        <v>132</v>
      </c>
      <c r="C1949" s="79" t="s">
        <v>144</v>
      </c>
      <c r="D1949" s="79">
        <v>4.4283919999999997E-2</v>
      </c>
      <c r="E1949" s="79">
        <v>5.1786190000000003E-2</v>
      </c>
    </row>
    <row r="1950" spans="1:5" x14ac:dyDescent="0.25">
      <c r="A1950" s="89" t="s">
        <v>151</v>
      </c>
      <c r="B1950" s="79">
        <v>132</v>
      </c>
      <c r="C1950" s="79" t="s">
        <v>143</v>
      </c>
      <c r="D1950" s="79">
        <v>7.4086979999999997E-2</v>
      </c>
      <c r="E1950" s="79">
        <v>5.4650410000000003E-2</v>
      </c>
    </row>
    <row r="1951" spans="1:5" x14ac:dyDescent="0.25">
      <c r="A1951" s="89" t="s">
        <v>151</v>
      </c>
      <c r="B1951" s="79">
        <v>132</v>
      </c>
      <c r="C1951" s="79" t="s">
        <v>142</v>
      </c>
      <c r="D1951" s="79">
        <v>7.8769629999999993E-2</v>
      </c>
      <c r="E1951" s="79">
        <v>6.3228000000000006E-2</v>
      </c>
    </row>
    <row r="1952" spans="1:5" x14ac:dyDescent="0.25">
      <c r="A1952" s="89" t="s">
        <v>151</v>
      </c>
      <c r="B1952" s="79">
        <v>132</v>
      </c>
      <c r="C1952" s="79" t="s">
        <v>156</v>
      </c>
      <c r="D1952" s="79">
        <v>0.10800477</v>
      </c>
      <c r="E1952" s="79">
        <v>6.4976939999999997E-2</v>
      </c>
    </row>
    <row r="1953" spans="1:5" x14ac:dyDescent="0.25">
      <c r="A1953" s="89" t="s">
        <v>151</v>
      </c>
      <c r="B1953" s="79">
        <v>132</v>
      </c>
      <c r="C1953" s="79" t="s">
        <v>152</v>
      </c>
      <c r="D1953" s="79">
        <v>0.11704618999999999</v>
      </c>
      <c r="E1953" s="79">
        <v>4.1831729999999998E-2</v>
      </c>
    </row>
    <row r="1954" spans="1:5" x14ac:dyDescent="0.25">
      <c r="A1954" s="89" t="s">
        <v>151</v>
      </c>
      <c r="B1954" s="79">
        <v>132</v>
      </c>
      <c r="C1954" s="79" t="s">
        <v>145</v>
      </c>
      <c r="D1954" s="79">
        <v>0.15220977999999999</v>
      </c>
      <c r="E1954" s="79">
        <v>6.0246750000000002E-2</v>
      </c>
    </row>
    <row r="1955" spans="1:5" x14ac:dyDescent="0.25">
      <c r="A1955" s="89" t="s">
        <v>151</v>
      </c>
      <c r="B1955" s="79">
        <v>132</v>
      </c>
      <c r="C1955" s="79" t="s">
        <v>146</v>
      </c>
      <c r="D1955" s="79">
        <v>0.15771718000000001</v>
      </c>
      <c r="E1955" s="79">
        <v>3.4032760000000002E-2</v>
      </c>
    </row>
    <row r="1956" spans="1:5" x14ac:dyDescent="0.25">
      <c r="A1956" s="89" t="s">
        <v>151</v>
      </c>
      <c r="B1956" s="79">
        <v>132</v>
      </c>
      <c r="C1956" s="79" t="s">
        <v>148</v>
      </c>
      <c r="D1956" s="79">
        <v>0.16208566999999999</v>
      </c>
      <c r="E1956" s="79">
        <v>4.7134370000000002E-2</v>
      </c>
    </row>
    <row r="1957" spans="1:5" x14ac:dyDescent="0.25">
      <c r="A1957" s="89" t="s">
        <v>151</v>
      </c>
      <c r="B1957" s="79">
        <v>132</v>
      </c>
      <c r="C1957" s="79" t="s">
        <v>154</v>
      </c>
      <c r="D1957" s="79">
        <v>0.1739899</v>
      </c>
      <c r="E1957" s="79">
        <v>4.2121980000000003E-2</v>
      </c>
    </row>
    <row r="1958" spans="1:5" x14ac:dyDescent="0.25">
      <c r="A1958" s="89" t="s">
        <v>151</v>
      </c>
      <c r="B1958" s="79">
        <v>132</v>
      </c>
      <c r="C1958" s="79" t="s">
        <v>159</v>
      </c>
      <c r="D1958" s="79">
        <v>0.17448679</v>
      </c>
      <c r="E1958" s="79">
        <v>6.4119899999999994E-2</v>
      </c>
    </row>
    <row r="1959" spans="1:5" x14ac:dyDescent="0.25">
      <c r="A1959" s="89" t="s">
        <v>151</v>
      </c>
      <c r="B1959" s="79">
        <v>132</v>
      </c>
      <c r="C1959" s="79" t="s">
        <v>149</v>
      </c>
      <c r="D1959" s="79">
        <v>0.18996963</v>
      </c>
      <c r="E1959" s="79">
        <v>4.5188239999999998E-2</v>
      </c>
    </row>
    <row r="1960" spans="1:5" x14ac:dyDescent="0.25">
      <c r="A1960" s="89" t="s">
        <v>151</v>
      </c>
      <c r="B1960" s="79">
        <v>132</v>
      </c>
      <c r="C1960" s="79" t="s">
        <v>153</v>
      </c>
      <c r="D1960" s="79">
        <v>0.42966824999999997</v>
      </c>
      <c r="E1960" s="79">
        <v>5.2262210000000003E-2</v>
      </c>
    </row>
    <row r="1961" spans="1:5" x14ac:dyDescent="0.25">
      <c r="A1961" s="89" t="s">
        <v>150</v>
      </c>
      <c r="B1961" s="79">
        <v>133</v>
      </c>
      <c r="C1961" s="79" t="s">
        <v>143</v>
      </c>
      <c r="D1961" s="79">
        <v>0.10918721000000001</v>
      </c>
      <c r="E1961" s="79">
        <v>4.697366E-2</v>
      </c>
    </row>
    <row r="1962" spans="1:5" x14ac:dyDescent="0.25">
      <c r="A1962" s="89" t="s">
        <v>150</v>
      </c>
      <c r="B1962" s="79">
        <v>133</v>
      </c>
      <c r="C1962" s="79" t="s">
        <v>156</v>
      </c>
      <c r="D1962" s="79">
        <v>0.19170884999999999</v>
      </c>
      <c r="E1962" s="79">
        <v>5.2496540000000001E-2</v>
      </c>
    </row>
    <row r="1963" spans="1:5" x14ac:dyDescent="0.25">
      <c r="A1963" s="89" t="s">
        <v>150</v>
      </c>
      <c r="B1963" s="79">
        <v>133</v>
      </c>
      <c r="C1963" s="79" t="s">
        <v>144</v>
      </c>
      <c r="D1963" s="79">
        <v>0.27739113999999998</v>
      </c>
      <c r="E1963" s="79">
        <v>7.1203730000000007E-2</v>
      </c>
    </row>
    <row r="1964" spans="1:5" x14ac:dyDescent="0.25">
      <c r="A1964" s="89" t="s">
        <v>150</v>
      </c>
      <c r="B1964" s="79">
        <v>133</v>
      </c>
      <c r="C1964" s="79" t="s">
        <v>159</v>
      </c>
      <c r="D1964" s="79">
        <v>0.34183953</v>
      </c>
      <c r="E1964" s="79">
        <v>3.2190459999999997E-2</v>
      </c>
    </row>
    <row r="1965" spans="1:5" x14ac:dyDescent="0.25">
      <c r="A1965" s="89" t="s">
        <v>150</v>
      </c>
      <c r="B1965" s="79">
        <v>133</v>
      </c>
      <c r="C1965" s="79" t="s">
        <v>149</v>
      </c>
      <c r="D1965" s="79">
        <v>0.34392146000000001</v>
      </c>
      <c r="E1965" s="79">
        <v>4.3415519999999999E-2</v>
      </c>
    </row>
    <row r="1966" spans="1:5" x14ac:dyDescent="0.25">
      <c r="A1966" s="89" t="s">
        <v>150</v>
      </c>
      <c r="B1966" s="79">
        <v>133</v>
      </c>
      <c r="C1966" s="79" t="s">
        <v>151</v>
      </c>
      <c r="D1966" s="79">
        <v>0.39094259999999997</v>
      </c>
      <c r="E1966" s="79">
        <v>3.4479049999999997E-2</v>
      </c>
    </row>
    <row r="1967" spans="1:5" x14ac:dyDescent="0.25">
      <c r="A1967" s="89" t="s">
        <v>150</v>
      </c>
      <c r="B1967" s="79">
        <v>133</v>
      </c>
      <c r="C1967" s="79" t="s">
        <v>153</v>
      </c>
      <c r="D1967" s="79">
        <v>0.69760803999999998</v>
      </c>
      <c r="E1967" s="79">
        <v>4.6756899999999997E-2</v>
      </c>
    </row>
    <row r="1968" spans="1:5" x14ac:dyDescent="0.25">
      <c r="A1968" s="89" t="s">
        <v>150</v>
      </c>
      <c r="B1968" s="79">
        <v>133</v>
      </c>
      <c r="C1968" s="79" t="s">
        <v>148</v>
      </c>
      <c r="D1968" s="79">
        <v>0.75441621000000003</v>
      </c>
      <c r="E1968" s="79">
        <v>3.124627E-2</v>
      </c>
    </row>
    <row r="1969" spans="1:5" x14ac:dyDescent="0.25">
      <c r="A1969" s="89" t="s">
        <v>150</v>
      </c>
      <c r="B1969" s="79">
        <v>133</v>
      </c>
      <c r="C1969" s="79" t="s">
        <v>147</v>
      </c>
      <c r="D1969" s="79">
        <v>0.75820763999999996</v>
      </c>
      <c r="E1969" s="79">
        <v>5.6306250000000002E-2</v>
      </c>
    </row>
    <row r="1970" spans="1:5" x14ac:dyDescent="0.25">
      <c r="A1970" s="89" t="s">
        <v>150</v>
      </c>
      <c r="B1970" s="79">
        <v>133</v>
      </c>
      <c r="C1970" s="79" t="s">
        <v>160</v>
      </c>
      <c r="D1970" s="79">
        <v>0.79161939000000003</v>
      </c>
      <c r="E1970" s="79">
        <v>6.221136E-2</v>
      </c>
    </row>
    <row r="1971" spans="1:5" x14ac:dyDescent="0.25">
      <c r="A1971" s="89" t="s">
        <v>150</v>
      </c>
      <c r="B1971" s="79">
        <v>133</v>
      </c>
      <c r="C1971" s="79" t="s">
        <v>146</v>
      </c>
      <c r="D1971" s="79">
        <v>0.83122063999999996</v>
      </c>
      <c r="E1971" s="79">
        <v>2.500173E-2</v>
      </c>
    </row>
    <row r="1972" spans="1:5" x14ac:dyDescent="0.25">
      <c r="A1972" s="89" t="s">
        <v>150</v>
      </c>
      <c r="B1972" s="79">
        <v>133</v>
      </c>
      <c r="C1972" s="79" t="s">
        <v>154</v>
      </c>
      <c r="D1972" s="79">
        <v>0.85384088999999996</v>
      </c>
      <c r="E1972" s="79">
        <v>3.662083E-2</v>
      </c>
    </row>
    <row r="1973" spans="1:5" x14ac:dyDescent="0.25">
      <c r="A1973" s="89" t="s">
        <v>150</v>
      </c>
      <c r="B1973" s="79">
        <v>133</v>
      </c>
      <c r="C1973" s="79" t="s">
        <v>145</v>
      </c>
      <c r="D1973" s="79">
        <v>0.85975462000000002</v>
      </c>
      <c r="E1973" s="79">
        <v>4.2738619999999998E-2</v>
      </c>
    </row>
    <row r="1974" spans="1:5" x14ac:dyDescent="0.25">
      <c r="A1974" s="89" t="s">
        <v>150</v>
      </c>
      <c r="B1974" s="79">
        <v>133</v>
      </c>
      <c r="C1974" s="79" t="s">
        <v>9</v>
      </c>
      <c r="D1974" s="79">
        <v>0.91303935999999997</v>
      </c>
      <c r="E1974" s="79">
        <v>3.8791649999999997E-2</v>
      </c>
    </row>
    <row r="1975" spans="1:5" x14ac:dyDescent="0.25">
      <c r="A1975" s="89" t="s">
        <v>150</v>
      </c>
      <c r="B1975" s="79">
        <v>133</v>
      </c>
      <c r="C1975" s="79" t="s">
        <v>155</v>
      </c>
      <c r="D1975" s="79">
        <v>0.94343962999999997</v>
      </c>
      <c r="E1975" s="79">
        <v>3.6912510000000003E-2</v>
      </c>
    </row>
    <row r="1976" spans="1:5" x14ac:dyDescent="0.25">
      <c r="A1976" s="89" t="s">
        <v>150</v>
      </c>
      <c r="B1976" s="79">
        <v>133</v>
      </c>
      <c r="C1976" s="79" t="s">
        <v>152</v>
      </c>
      <c r="D1976" s="79">
        <v>0.99114809999999998</v>
      </c>
      <c r="E1976" s="79">
        <v>3.5719910000000001E-2</v>
      </c>
    </row>
    <row r="1977" spans="1:5" x14ac:dyDescent="0.25">
      <c r="A1977" s="89" t="s">
        <v>158</v>
      </c>
      <c r="B1977" s="79">
        <v>134</v>
      </c>
      <c r="C1977" s="79" t="s">
        <v>156</v>
      </c>
      <c r="D1977" s="79">
        <v>0.14508402000000001</v>
      </c>
      <c r="E1977" s="79">
        <v>3.7191830000000002E-2</v>
      </c>
    </row>
    <row r="1978" spans="1:5" x14ac:dyDescent="0.25">
      <c r="A1978" s="89" t="s">
        <v>158</v>
      </c>
      <c r="B1978" s="79">
        <v>134</v>
      </c>
      <c r="C1978" s="79" t="s">
        <v>160</v>
      </c>
      <c r="D1978" s="79">
        <v>0.42734949</v>
      </c>
      <c r="E1978" s="79">
        <v>4.8995589999999999E-2</v>
      </c>
    </row>
    <row r="1979" spans="1:5" x14ac:dyDescent="0.25">
      <c r="A1979" s="89" t="s">
        <v>158</v>
      </c>
      <c r="B1979" s="79">
        <v>134</v>
      </c>
      <c r="C1979" s="79" t="s">
        <v>159</v>
      </c>
      <c r="D1979" s="79">
        <v>0.52731108999999998</v>
      </c>
      <c r="E1979" s="79">
        <v>5.4866739999999997E-2</v>
      </c>
    </row>
    <row r="1980" spans="1:5" x14ac:dyDescent="0.25">
      <c r="A1980" s="89" t="s">
        <v>158</v>
      </c>
      <c r="B1980" s="79">
        <v>134</v>
      </c>
      <c r="C1980" s="79" t="s">
        <v>148</v>
      </c>
      <c r="D1980" s="79">
        <v>0.59610761999999995</v>
      </c>
      <c r="E1980" s="79">
        <v>2.8531560000000001E-2</v>
      </c>
    </row>
    <row r="1981" spans="1:5" x14ac:dyDescent="0.25">
      <c r="A1981" s="89" t="s">
        <v>158</v>
      </c>
      <c r="B1981" s="79">
        <v>134</v>
      </c>
      <c r="C1981" s="79" t="s">
        <v>149</v>
      </c>
      <c r="D1981" s="79">
        <v>0.59803307000000006</v>
      </c>
      <c r="E1981" s="79">
        <v>3.6367289999999997E-2</v>
      </c>
    </row>
    <row r="1982" spans="1:5" x14ac:dyDescent="0.25">
      <c r="A1982" s="89" t="s">
        <v>158</v>
      </c>
      <c r="B1982" s="79">
        <v>134</v>
      </c>
      <c r="C1982" s="79" t="s">
        <v>147</v>
      </c>
      <c r="D1982" s="79">
        <v>0.61526210000000003</v>
      </c>
      <c r="E1982" s="79">
        <v>3.5038229999999997E-2</v>
      </c>
    </row>
    <row r="1983" spans="1:5" x14ac:dyDescent="0.25">
      <c r="A1983" s="89" t="s">
        <v>158</v>
      </c>
      <c r="B1983" s="79">
        <v>134</v>
      </c>
      <c r="C1983" s="79" t="s">
        <v>143</v>
      </c>
      <c r="D1983" s="79">
        <v>0.64311399999999996</v>
      </c>
      <c r="E1983" s="79">
        <v>4.203668E-2</v>
      </c>
    </row>
    <row r="1984" spans="1:5" x14ac:dyDescent="0.25">
      <c r="A1984" s="89" t="s">
        <v>158</v>
      </c>
      <c r="B1984" s="79">
        <v>134</v>
      </c>
      <c r="C1984" s="79" t="s">
        <v>154</v>
      </c>
      <c r="D1984" s="79">
        <v>0.64352463999999998</v>
      </c>
      <c r="E1984" s="79">
        <v>3.1337509999999999E-2</v>
      </c>
    </row>
    <row r="1985" spans="1:5" x14ac:dyDescent="0.25">
      <c r="A1985" s="89" t="s">
        <v>158</v>
      </c>
      <c r="B1985" s="79">
        <v>134</v>
      </c>
      <c r="C1985" s="79" t="s">
        <v>144</v>
      </c>
      <c r="D1985" s="79">
        <v>0.64684891</v>
      </c>
      <c r="E1985" s="79">
        <v>4.5240589999999997E-2</v>
      </c>
    </row>
    <row r="1986" spans="1:5" x14ac:dyDescent="0.25">
      <c r="A1986" s="89" t="s">
        <v>158</v>
      </c>
      <c r="B1986" s="79">
        <v>134</v>
      </c>
      <c r="C1986" s="79" t="s">
        <v>152</v>
      </c>
      <c r="D1986" s="79">
        <v>0.65811324000000004</v>
      </c>
      <c r="E1986" s="79">
        <v>2.379272E-2</v>
      </c>
    </row>
    <row r="1987" spans="1:5" x14ac:dyDescent="0.25">
      <c r="A1987" s="89" t="s">
        <v>158</v>
      </c>
      <c r="B1987" s="79">
        <v>134</v>
      </c>
      <c r="C1987" s="79" t="s">
        <v>151</v>
      </c>
      <c r="D1987" s="79">
        <v>0.67874559000000001</v>
      </c>
      <c r="E1987" s="79">
        <v>2.3924620000000001E-2</v>
      </c>
    </row>
    <row r="1988" spans="1:5" x14ac:dyDescent="0.25">
      <c r="A1988" s="89" t="s">
        <v>158</v>
      </c>
      <c r="B1988" s="79">
        <v>134</v>
      </c>
      <c r="C1988" s="79" t="s">
        <v>9</v>
      </c>
      <c r="D1988" s="79">
        <v>0.73109376000000004</v>
      </c>
      <c r="E1988" s="79">
        <v>3.2402779999999999E-2</v>
      </c>
    </row>
    <row r="1989" spans="1:5" x14ac:dyDescent="0.25">
      <c r="A1989" s="89" t="s">
        <v>158</v>
      </c>
      <c r="B1989" s="79">
        <v>134</v>
      </c>
      <c r="C1989" s="79" t="s">
        <v>146</v>
      </c>
      <c r="D1989" s="79">
        <v>0.73671229999999999</v>
      </c>
      <c r="E1989" s="79">
        <v>3.2137289999999999E-2</v>
      </c>
    </row>
    <row r="1990" spans="1:5" x14ac:dyDescent="0.25">
      <c r="A1990" s="89" t="s">
        <v>158</v>
      </c>
      <c r="B1990" s="79">
        <v>134</v>
      </c>
      <c r="C1990" s="79" t="s">
        <v>153</v>
      </c>
      <c r="D1990" s="79">
        <v>0.76039774000000004</v>
      </c>
      <c r="E1990" s="79">
        <v>6.6922209999999996E-2</v>
      </c>
    </row>
    <row r="1991" spans="1:5" x14ac:dyDescent="0.25">
      <c r="A1991" s="89" t="s">
        <v>158</v>
      </c>
      <c r="B1991" s="79">
        <v>134</v>
      </c>
      <c r="C1991" s="79" t="s">
        <v>155</v>
      </c>
      <c r="D1991" s="79">
        <v>0.77967556999999998</v>
      </c>
      <c r="E1991" s="79">
        <v>4.767503E-2</v>
      </c>
    </row>
    <row r="1992" spans="1:5" x14ac:dyDescent="0.25">
      <c r="A1992" s="89" t="s">
        <v>158</v>
      </c>
      <c r="B1992" s="79">
        <v>134</v>
      </c>
      <c r="C1992" s="79" t="s">
        <v>157</v>
      </c>
      <c r="D1992" s="79">
        <v>0.85353871000000003</v>
      </c>
      <c r="E1992" s="79">
        <v>5.0292049999999998E-2</v>
      </c>
    </row>
    <row r="1993" spans="1:5" x14ac:dyDescent="0.25">
      <c r="A1993" s="89" t="s">
        <v>158</v>
      </c>
      <c r="B1993" s="79">
        <v>134</v>
      </c>
      <c r="C1993" s="79" t="s">
        <v>145</v>
      </c>
      <c r="D1993" s="79">
        <v>0.87407365999999997</v>
      </c>
      <c r="E1993" s="79">
        <v>4.1996529999999997E-2</v>
      </c>
    </row>
    <row r="1994" spans="1:5" x14ac:dyDescent="0.25">
      <c r="A1994" s="89" t="s">
        <v>9</v>
      </c>
      <c r="B1994" s="79">
        <v>135</v>
      </c>
      <c r="C1994" s="79" t="s">
        <v>156</v>
      </c>
      <c r="D1994" s="79">
        <v>7.8039979999999995E-2</v>
      </c>
      <c r="E1994" s="79">
        <v>2.7831970000000001E-2</v>
      </c>
    </row>
    <row r="1995" spans="1:5" x14ac:dyDescent="0.25">
      <c r="A1995" s="89" t="s">
        <v>9</v>
      </c>
      <c r="B1995" s="79">
        <v>135</v>
      </c>
      <c r="C1995" s="79" t="s">
        <v>152</v>
      </c>
      <c r="D1995" s="79">
        <v>8.7741970000000002E-2</v>
      </c>
      <c r="E1995" s="79">
        <v>2.7296500000000001E-2</v>
      </c>
    </row>
    <row r="1996" spans="1:5" x14ac:dyDescent="0.25">
      <c r="A1996" s="89" t="s">
        <v>9</v>
      </c>
      <c r="B1996" s="79">
        <v>135</v>
      </c>
      <c r="C1996" s="79" t="s">
        <v>148</v>
      </c>
      <c r="D1996" s="79">
        <v>0.10730515</v>
      </c>
      <c r="E1996" s="79">
        <v>2.698733E-2</v>
      </c>
    </row>
    <row r="1997" spans="1:5" x14ac:dyDescent="0.25">
      <c r="A1997" s="89" t="s">
        <v>9</v>
      </c>
      <c r="B1997" s="79">
        <v>135</v>
      </c>
      <c r="C1997" s="79" t="s">
        <v>147</v>
      </c>
      <c r="D1997" s="79">
        <v>0.1184878</v>
      </c>
      <c r="E1997" s="79">
        <v>3.4655409999999998E-2</v>
      </c>
    </row>
    <row r="1998" spans="1:5" x14ac:dyDescent="0.25">
      <c r="A1998" s="89" t="s">
        <v>9</v>
      </c>
      <c r="B1998" s="79">
        <v>135</v>
      </c>
      <c r="C1998" s="79" t="s">
        <v>155</v>
      </c>
      <c r="D1998" s="79">
        <v>0.13999497999999999</v>
      </c>
      <c r="E1998" s="79">
        <v>3.8964650000000003E-2</v>
      </c>
    </row>
    <row r="1999" spans="1:5" x14ac:dyDescent="0.25">
      <c r="A1999" s="89" t="s">
        <v>9</v>
      </c>
      <c r="B1999" s="79">
        <v>135</v>
      </c>
      <c r="C1999" s="79" t="s">
        <v>151</v>
      </c>
      <c r="D1999" s="79">
        <v>0.14663525999999999</v>
      </c>
      <c r="E1999" s="79">
        <v>2.204652E-2</v>
      </c>
    </row>
    <row r="2000" spans="1:5" x14ac:dyDescent="0.25">
      <c r="A2000" s="89" t="s">
        <v>9</v>
      </c>
      <c r="B2000" s="79">
        <v>135</v>
      </c>
      <c r="C2000" s="79" t="s">
        <v>158</v>
      </c>
      <c r="D2000" s="79">
        <v>0.17458029</v>
      </c>
      <c r="E2000" s="79">
        <v>3.9814059999999998E-2</v>
      </c>
    </row>
    <row r="2001" spans="1:5" x14ac:dyDescent="0.25">
      <c r="A2001" s="89" t="s">
        <v>9</v>
      </c>
      <c r="B2001" s="79">
        <v>135</v>
      </c>
      <c r="C2001" s="79" t="s">
        <v>160</v>
      </c>
      <c r="D2001" s="79">
        <v>0.31112575999999997</v>
      </c>
      <c r="E2001" s="79">
        <v>3.413762E-2</v>
      </c>
    </row>
    <row r="2002" spans="1:5" x14ac:dyDescent="0.25">
      <c r="A2002" s="89" t="s">
        <v>9</v>
      </c>
      <c r="B2002" s="79">
        <v>135</v>
      </c>
      <c r="C2002" s="79" t="s">
        <v>143</v>
      </c>
      <c r="D2002" s="79">
        <v>0.50464215999999995</v>
      </c>
      <c r="E2002" s="79">
        <v>4.0015530000000001E-2</v>
      </c>
    </row>
    <row r="2003" spans="1:5" x14ac:dyDescent="0.25">
      <c r="A2003" s="89" t="s">
        <v>9</v>
      </c>
      <c r="B2003" s="79">
        <v>135</v>
      </c>
      <c r="C2003" s="79" t="s">
        <v>149</v>
      </c>
      <c r="D2003" s="79">
        <v>0.57660314999999995</v>
      </c>
      <c r="E2003" s="79">
        <v>3.6791839999999999E-2</v>
      </c>
    </row>
    <row r="2004" spans="1:5" x14ac:dyDescent="0.25">
      <c r="A2004" s="89" t="s">
        <v>9</v>
      </c>
      <c r="B2004" s="79">
        <v>135</v>
      </c>
      <c r="C2004" s="79" t="s">
        <v>154</v>
      </c>
      <c r="D2004" s="79">
        <v>0.59584119000000002</v>
      </c>
      <c r="E2004" s="79">
        <v>2.940183E-2</v>
      </c>
    </row>
    <row r="2005" spans="1:5" x14ac:dyDescent="0.25">
      <c r="A2005" s="89" t="s">
        <v>9</v>
      </c>
      <c r="B2005" s="79">
        <v>135</v>
      </c>
      <c r="C2005" s="79" t="s">
        <v>153</v>
      </c>
      <c r="D2005" s="79">
        <v>0.67439141000000002</v>
      </c>
      <c r="E2005" s="79">
        <v>4.4786640000000003E-2</v>
      </c>
    </row>
    <row r="2006" spans="1:5" x14ac:dyDescent="0.25">
      <c r="A2006" s="89" t="s">
        <v>9</v>
      </c>
      <c r="B2006" s="79">
        <v>135</v>
      </c>
      <c r="C2006" s="79" t="s">
        <v>159</v>
      </c>
      <c r="D2006" s="79">
        <v>0.68398875000000003</v>
      </c>
      <c r="E2006" s="79">
        <v>2.659021E-2</v>
      </c>
    </row>
    <row r="2007" spans="1:5" x14ac:dyDescent="0.25">
      <c r="A2007" s="89" t="s">
        <v>9</v>
      </c>
      <c r="B2007" s="79">
        <v>135</v>
      </c>
      <c r="C2007" s="79" t="s">
        <v>144</v>
      </c>
      <c r="D2007" s="79">
        <v>0.71132830000000002</v>
      </c>
      <c r="E2007" s="79">
        <v>3.558803E-2</v>
      </c>
    </row>
    <row r="2008" spans="1:5" x14ac:dyDescent="0.25">
      <c r="A2008" s="89" t="s">
        <v>9</v>
      </c>
      <c r="B2008" s="79">
        <v>135</v>
      </c>
      <c r="C2008" s="79" t="s">
        <v>157</v>
      </c>
      <c r="D2008" s="79">
        <v>0.76905973000000005</v>
      </c>
      <c r="E2008" s="79">
        <v>3.595839E-2</v>
      </c>
    </row>
    <row r="2009" spans="1:5" x14ac:dyDescent="0.25">
      <c r="A2009" s="89" t="s">
        <v>9</v>
      </c>
      <c r="B2009" s="79">
        <v>135</v>
      </c>
      <c r="C2009" s="79" t="s">
        <v>146</v>
      </c>
      <c r="D2009" s="79">
        <v>0.79169931000000004</v>
      </c>
      <c r="E2009" s="79">
        <v>2.51662E-2</v>
      </c>
    </row>
    <row r="2010" spans="1:5" x14ac:dyDescent="0.25">
      <c r="A2010" s="89" t="s">
        <v>9</v>
      </c>
      <c r="B2010" s="79">
        <v>135</v>
      </c>
      <c r="C2010" s="79" t="s">
        <v>150</v>
      </c>
      <c r="D2010" s="79">
        <v>0.79643671999999999</v>
      </c>
      <c r="E2010" s="79">
        <v>3.7933260000000003E-2</v>
      </c>
    </row>
    <row r="2011" spans="1:5" x14ac:dyDescent="0.25">
      <c r="A2011" s="89" t="s">
        <v>9</v>
      </c>
      <c r="B2011" s="79">
        <v>135</v>
      </c>
      <c r="C2011" s="79" t="s">
        <v>145</v>
      </c>
      <c r="D2011" s="79">
        <v>0.92561972000000003</v>
      </c>
      <c r="E2011" s="79">
        <v>4.2387429999999997E-2</v>
      </c>
    </row>
    <row r="2012" spans="1:5" x14ac:dyDescent="0.25">
      <c r="A2012" s="89" t="s">
        <v>9</v>
      </c>
      <c r="B2012" s="79">
        <v>135</v>
      </c>
      <c r="C2012" s="79" t="s">
        <v>142</v>
      </c>
      <c r="D2012" s="79">
        <v>1.0424863499999999</v>
      </c>
      <c r="E2012" s="79">
        <v>4.7887260000000001E-2</v>
      </c>
    </row>
    <row r="2013" spans="1:5" x14ac:dyDescent="0.25">
      <c r="A2013" s="89" t="s">
        <v>144</v>
      </c>
      <c r="B2013" s="79">
        <v>136</v>
      </c>
      <c r="C2013" s="79" t="s">
        <v>159</v>
      </c>
      <c r="D2013" s="79">
        <v>0.10360446</v>
      </c>
      <c r="E2013" s="79">
        <v>3.7610350000000001E-2</v>
      </c>
    </row>
    <row r="2014" spans="1:5" x14ac:dyDescent="0.25">
      <c r="A2014" s="89" t="s">
        <v>144</v>
      </c>
      <c r="B2014" s="79">
        <v>136</v>
      </c>
      <c r="C2014" s="79" t="s">
        <v>155</v>
      </c>
      <c r="D2014" s="79">
        <v>0.12143937</v>
      </c>
      <c r="E2014" s="79">
        <v>5.2231199999999998E-2</v>
      </c>
    </row>
    <row r="2015" spans="1:5" x14ac:dyDescent="0.25">
      <c r="A2015" s="89" t="s">
        <v>144</v>
      </c>
      <c r="B2015" s="79">
        <v>136</v>
      </c>
      <c r="C2015" s="79" t="s">
        <v>156</v>
      </c>
      <c r="D2015" s="79">
        <v>0.12425203</v>
      </c>
      <c r="E2015" s="79">
        <v>5.9375589999999999E-2</v>
      </c>
    </row>
    <row r="2016" spans="1:5" x14ac:dyDescent="0.25">
      <c r="A2016" s="89" t="s">
        <v>144</v>
      </c>
      <c r="B2016" s="79">
        <v>136</v>
      </c>
      <c r="C2016" s="79" t="s">
        <v>154</v>
      </c>
      <c r="D2016" s="79">
        <v>0.12662435</v>
      </c>
      <c r="E2016" s="79">
        <v>4.6314550000000003E-2</v>
      </c>
    </row>
    <row r="2017" spans="1:5" x14ac:dyDescent="0.25">
      <c r="A2017" s="89" t="s">
        <v>144</v>
      </c>
      <c r="B2017" s="79">
        <v>136</v>
      </c>
      <c r="C2017" s="79" t="s">
        <v>152</v>
      </c>
      <c r="D2017" s="79">
        <v>0.13712009999999999</v>
      </c>
      <c r="E2017" s="79">
        <v>2.797554E-2</v>
      </c>
    </row>
    <row r="2018" spans="1:5" x14ac:dyDescent="0.25">
      <c r="A2018" s="89" t="s">
        <v>144</v>
      </c>
      <c r="B2018" s="79">
        <v>136</v>
      </c>
      <c r="C2018" s="79" t="s">
        <v>157</v>
      </c>
      <c r="D2018" s="79">
        <v>0.14299876</v>
      </c>
      <c r="E2018" s="79">
        <v>4.276025E-2</v>
      </c>
    </row>
    <row r="2019" spans="1:5" x14ac:dyDescent="0.25">
      <c r="A2019" s="89" t="s">
        <v>144</v>
      </c>
      <c r="B2019" s="79">
        <v>136</v>
      </c>
      <c r="C2019" s="79" t="s">
        <v>158</v>
      </c>
      <c r="D2019" s="79">
        <v>0.16884646</v>
      </c>
      <c r="E2019" s="79">
        <v>4.9868820000000001E-2</v>
      </c>
    </row>
    <row r="2020" spans="1:5" x14ac:dyDescent="0.25">
      <c r="A2020" s="89" t="s">
        <v>144</v>
      </c>
      <c r="B2020" s="79">
        <v>136</v>
      </c>
      <c r="C2020" s="79" t="s">
        <v>142</v>
      </c>
      <c r="D2020" s="79">
        <v>0.27983795</v>
      </c>
      <c r="E2020" s="79">
        <v>7.0193450000000004E-2</v>
      </c>
    </row>
    <row r="2021" spans="1:5" x14ac:dyDescent="0.25">
      <c r="A2021" s="89" t="s">
        <v>144</v>
      </c>
      <c r="B2021" s="79">
        <v>136</v>
      </c>
      <c r="C2021" s="79" t="s">
        <v>148</v>
      </c>
      <c r="D2021" s="79">
        <v>0.45127412</v>
      </c>
      <c r="E2021" s="79">
        <v>3.3069710000000002E-2</v>
      </c>
    </row>
    <row r="2022" spans="1:5" x14ac:dyDescent="0.25">
      <c r="A2022" s="89" t="s">
        <v>144</v>
      </c>
      <c r="B2022" s="79">
        <v>136</v>
      </c>
      <c r="C2022" s="79" t="s">
        <v>160</v>
      </c>
      <c r="D2022" s="79">
        <v>0.46569359999999999</v>
      </c>
      <c r="E2022" s="79">
        <v>4.7685470000000001E-2</v>
      </c>
    </row>
    <row r="2023" spans="1:5" x14ac:dyDescent="0.25">
      <c r="A2023" s="89" t="s">
        <v>144</v>
      </c>
      <c r="B2023" s="79">
        <v>136</v>
      </c>
      <c r="C2023" s="79" t="s">
        <v>145</v>
      </c>
      <c r="D2023" s="79">
        <v>0.49739180999999999</v>
      </c>
      <c r="E2023" s="79">
        <v>4.2625620000000003E-2</v>
      </c>
    </row>
    <row r="2024" spans="1:5" x14ac:dyDescent="0.25">
      <c r="A2024" s="89" t="s">
        <v>144</v>
      </c>
      <c r="B2024" s="79">
        <v>136</v>
      </c>
      <c r="C2024" s="79" t="s">
        <v>146</v>
      </c>
      <c r="D2024" s="79">
        <v>0.49991068</v>
      </c>
      <c r="E2024" s="79">
        <v>2.413997E-2</v>
      </c>
    </row>
    <row r="2025" spans="1:5" x14ac:dyDescent="0.25">
      <c r="A2025" s="89" t="s">
        <v>144</v>
      </c>
      <c r="B2025" s="79">
        <v>136</v>
      </c>
      <c r="C2025" s="79" t="s">
        <v>150</v>
      </c>
      <c r="D2025" s="79">
        <v>0.53964221000000001</v>
      </c>
      <c r="E2025" s="79">
        <v>5.5662139999999999E-2</v>
      </c>
    </row>
    <row r="2026" spans="1:5" x14ac:dyDescent="0.25">
      <c r="A2026" s="89" t="s">
        <v>144</v>
      </c>
      <c r="B2026" s="79">
        <v>136</v>
      </c>
      <c r="C2026" s="79" t="s">
        <v>143</v>
      </c>
      <c r="D2026" s="79">
        <v>0.60690272999999995</v>
      </c>
      <c r="E2026" s="79">
        <v>4.906083E-2</v>
      </c>
    </row>
    <row r="2027" spans="1:5" x14ac:dyDescent="0.25">
      <c r="A2027" s="89" t="s">
        <v>144</v>
      </c>
      <c r="B2027" s="79">
        <v>136</v>
      </c>
      <c r="C2027" s="79" t="s">
        <v>9</v>
      </c>
      <c r="D2027" s="79">
        <v>0.63690181999999995</v>
      </c>
      <c r="E2027" s="79">
        <v>3.5659900000000001E-2</v>
      </c>
    </row>
    <row r="2028" spans="1:5" x14ac:dyDescent="0.25">
      <c r="A2028" s="89" t="s">
        <v>144</v>
      </c>
      <c r="B2028" s="79">
        <v>136</v>
      </c>
      <c r="C2028" s="79" t="s">
        <v>147</v>
      </c>
      <c r="D2028" s="79">
        <v>0.67429271999999996</v>
      </c>
      <c r="E2028" s="79">
        <v>4.6517049999999997E-2</v>
      </c>
    </row>
    <row r="2029" spans="1:5" x14ac:dyDescent="0.25">
      <c r="A2029" s="89" t="s">
        <v>144</v>
      </c>
      <c r="B2029" s="79">
        <v>136</v>
      </c>
      <c r="C2029" s="79" t="s">
        <v>151</v>
      </c>
      <c r="D2029" s="79">
        <v>0.95374312999999999</v>
      </c>
      <c r="E2029" s="79">
        <v>2.8486419999999998E-2</v>
      </c>
    </row>
    <row r="2030" spans="1:5" x14ac:dyDescent="0.25">
      <c r="A2030" s="89" t="s">
        <v>144</v>
      </c>
      <c r="B2030" s="79">
        <v>137</v>
      </c>
      <c r="C2030" s="79" t="s">
        <v>156</v>
      </c>
      <c r="D2030" s="79">
        <v>0.61550075999999998</v>
      </c>
      <c r="E2030" s="79">
        <v>6.3854620000000001E-2</v>
      </c>
    </row>
    <row r="2031" spans="1:5" x14ac:dyDescent="0.25">
      <c r="A2031" s="89" t="s">
        <v>144</v>
      </c>
      <c r="B2031" s="79">
        <v>137</v>
      </c>
      <c r="C2031" s="79" t="s">
        <v>146</v>
      </c>
      <c r="D2031" s="79">
        <v>0.98911965000000002</v>
      </c>
      <c r="E2031" s="79">
        <v>3.3209879999999997E-2</v>
      </c>
    </row>
    <row r="2032" spans="1:5" x14ac:dyDescent="0.25">
      <c r="A2032" s="89" t="s">
        <v>144</v>
      </c>
      <c r="B2032" s="79">
        <v>137</v>
      </c>
      <c r="C2032" s="79" t="s">
        <v>152</v>
      </c>
      <c r="D2032" s="79">
        <v>1.0183295000000001</v>
      </c>
      <c r="E2032" s="79">
        <v>3.6549860000000003E-2</v>
      </c>
    </row>
    <row r="2033" spans="1:5" x14ac:dyDescent="0.25">
      <c r="A2033" s="89" t="s">
        <v>144</v>
      </c>
      <c r="B2033" s="79">
        <v>137</v>
      </c>
      <c r="C2033" s="79" t="s">
        <v>145</v>
      </c>
      <c r="D2033" s="79">
        <v>1.01909279</v>
      </c>
      <c r="E2033" s="79">
        <v>3.9546770000000002E-2</v>
      </c>
    </row>
    <row r="2034" spans="1:5" x14ac:dyDescent="0.25">
      <c r="A2034" s="89" t="s">
        <v>144</v>
      </c>
      <c r="B2034" s="79">
        <v>137</v>
      </c>
      <c r="C2034" s="79" t="s">
        <v>147</v>
      </c>
      <c r="D2034" s="79">
        <v>1.0198883700000001</v>
      </c>
      <c r="E2034" s="79">
        <v>4.5928610000000002E-2</v>
      </c>
    </row>
    <row r="2035" spans="1:5" x14ac:dyDescent="0.25">
      <c r="A2035" s="89" t="s">
        <v>144</v>
      </c>
      <c r="B2035" s="79">
        <v>137</v>
      </c>
      <c r="C2035" s="79" t="s">
        <v>159</v>
      </c>
      <c r="D2035" s="79">
        <v>1.0238823800000001</v>
      </c>
      <c r="E2035" s="79">
        <v>3.51128E-2</v>
      </c>
    </row>
    <row r="2036" spans="1:5" x14ac:dyDescent="0.25">
      <c r="A2036" s="89" t="s">
        <v>144</v>
      </c>
      <c r="B2036" s="79">
        <v>137</v>
      </c>
      <c r="C2036" s="79" t="s">
        <v>148</v>
      </c>
      <c r="D2036" s="79">
        <v>1.0524650900000001</v>
      </c>
      <c r="E2036" s="79">
        <v>3.4809529999999998E-2</v>
      </c>
    </row>
    <row r="2037" spans="1:5" x14ac:dyDescent="0.25">
      <c r="A2037" s="89" t="s">
        <v>144</v>
      </c>
      <c r="B2037" s="79">
        <v>137</v>
      </c>
      <c r="C2037" s="79" t="s">
        <v>9</v>
      </c>
      <c r="D2037" s="79">
        <v>1.06452035</v>
      </c>
      <c r="E2037" s="79">
        <v>4.2536930000000001E-2</v>
      </c>
    </row>
    <row r="2038" spans="1:5" x14ac:dyDescent="0.25">
      <c r="A2038" s="89" t="s">
        <v>144</v>
      </c>
      <c r="B2038" s="79">
        <v>137</v>
      </c>
      <c r="C2038" s="79" t="s">
        <v>158</v>
      </c>
      <c r="D2038" s="79">
        <v>1.07269736</v>
      </c>
      <c r="E2038" s="79">
        <v>5.0867549999999997E-2</v>
      </c>
    </row>
    <row r="2039" spans="1:5" x14ac:dyDescent="0.25">
      <c r="A2039" s="89" t="s">
        <v>144</v>
      </c>
      <c r="B2039" s="79">
        <v>137</v>
      </c>
      <c r="C2039" s="79" t="s">
        <v>153</v>
      </c>
      <c r="D2039" s="79">
        <v>1.0743367699999999</v>
      </c>
      <c r="E2039" s="79">
        <v>5.6530030000000002E-2</v>
      </c>
    </row>
    <row r="2040" spans="1:5" x14ac:dyDescent="0.25">
      <c r="A2040" s="89" t="s">
        <v>144</v>
      </c>
      <c r="B2040" s="79">
        <v>137</v>
      </c>
      <c r="C2040" s="79" t="s">
        <v>154</v>
      </c>
      <c r="D2040" s="79">
        <v>1.07437396</v>
      </c>
      <c r="E2040" s="79">
        <v>3.9198999999999998E-2</v>
      </c>
    </row>
    <row r="2041" spans="1:5" x14ac:dyDescent="0.25">
      <c r="A2041" s="89" t="s">
        <v>144</v>
      </c>
      <c r="B2041" s="79">
        <v>137</v>
      </c>
      <c r="C2041" s="79" t="s">
        <v>149</v>
      </c>
      <c r="D2041" s="79">
        <v>1.0782312700000001</v>
      </c>
      <c r="E2041" s="79">
        <v>4.6150379999999998E-2</v>
      </c>
    </row>
    <row r="2042" spans="1:5" x14ac:dyDescent="0.25">
      <c r="A2042" s="89" t="s">
        <v>144</v>
      </c>
      <c r="B2042" s="79">
        <v>137</v>
      </c>
      <c r="C2042" s="79" t="s">
        <v>151</v>
      </c>
      <c r="D2042" s="79">
        <v>1.0799785799999999</v>
      </c>
      <c r="E2042" s="79">
        <v>3.082141E-2</v>
      </c>
    </row>
    <row r="2043" spans="1:5" x14ac:dyDescent="0.25">
      <c r="A2043" s="89" t="s">
        <v>144</v>
      </c>
      <c r="B2043" s="79">
        <v>137</v>
      </c>
      <c r="C2043" s="79" t="s">
        <v>142</v>
      </c>
      <c r="D2043" s="79">
        <v>1.1085548199999999</v>
      </c>
      <c r="E2043" s="79">
        <v>5.470978E-2</v>
      </c>
    </row>
    <row r="2044" spans="1:5" x14ac:dyDescent="0.25">
      <c r="A2044" s="89" t="s">
        <v>144</v>
      </c>
      <c r="B2044" s="79">
        <v>137</v>
      </c>
      <c r="C2044" s="79" t="s">
        <v>150</v>
      </c>
      <c r="D2044" s="79">
        <v>1.1188138000000001</v>
      </c>
      <c r="E2044" s="79">
        <v>5.3379320000000001E-2</v>
      </c>
    </row>
    <row r="2045" spans="1:5" x14ac:dyDescent="0.25">
      <c r="A2045" s="89" t="s">
        <v>144</v>
      </c>
      <c r="B2045" s="79">
        <v>137</v>
      </c>
      <c r="C2045" s="79" t="s">
        <v>155</v>
      </c>
      <c r="D2045" s="79">
        <v>1.1191499300000001</v>
      </c>
      <c r="E2045" s="79">
        <v>3.8592269999999998E-2</v>
      </c>
    </row>
    <row r="2046" spans="1:5" x14ac:dyDescent="0.25">
      <c r="A2046" s="89" t="s">
        <v>152</v>
      </c>
      <c r="B2046" s="79">
        <v>138</v>
      </c>
      <c r="C2046" s="79" t="s">
        <v>156</v>
      </c>
      <c r="D2046" s="79">
        <v>0.22186043999999999</v>
      </c>
      <c r="E2046" s="79">
        <v>3.6962229999999999E-2</v>
      </c>
    </row>
    <row r="2047" spans="1:5" x14ac:dyDescent="0.25">
      <c r="A2047" s="89" t="s">
        <v>152</v>
      </c>
      <c r="B2047" s="79">
        <v>138</v>
      </c>
      <c r="C2047" s="79" t="s">
        <v>148</v>
      </c>
      <c r="D2047" s="79">
        <v>0.53567246999999996</v>
      </c>
      <c r="E2047" s="79">
        <v>2.934223E-2</v>
      </c>
    </row>
    <row r="2048" spans="1:5" x14ac:dyDescent="0.25">
      <c r="A2048" s="89" t="s">
        <v>152</v>
      </c>
      <c r="B2048" s="79">
        <v>138</v>
      </c>
      <c r="C2048" s="79" t="s">
        <v>149</v>
      </c>
      <c r="D2048" s="79">
        <v>0.59598446999999999</v>
      </c>
      <c r="E2048" s="79">
        <v>6.3633949999999995E-2</v>
      </c>
    </row>
    <row r="2049" spans="1:5" x14ac:dyDescent="0.25">
      <c r="A2049" s="89" t="s">
        <v>152</v>
      </c>
      <c r="B2049" s="79">
        <v>138</v>
      </c>
      <c r="C2049" s="79" t="s">
        <v>147</v>
      </c>
      <c r="D2049" s="79">
        <v>0.63857962000000001</v>
      </c>
      <c r="E2049" s="79">
        <v>4.3292589999999999E-2</v>
      </c>
    </row>
    <row r="2050" spans="1:5" x14ac:dyDescent="0.25">
      <c r="A2050" s="89" t="s">
        <v>152</v>
      </c>
      <c r="B2050" s="79">
        <v>138</v>
      </c>
      <c r="C2050" s="79" t="s">
        <v>144</v>
      </c>
      <c r="D2050" s="79">
        <v>0.72195975999999995</v>
      </c>
      <c r="E2050" s="79">
        <v>3.4498750000000002E-2</v>
      </c>
    </row>
    <row r="2051" spans="1:5" x14ac:dyDescent="0.25">
      <c r="A2051" s="89" t="s">
        <v>152</v>
      </c>
      <c r="B2051" s="79">
        <v>138</v>
      </c>
      <c r="C2051" s="79" t="s">
        <v>159</v>
      </c>
      <c r="D2051" s="79">
        <v>0.73459828000000005</v>
      </c>
      <c r="E2051" s="79">
        <v>3.1643110000000002E-2</v>
      </c>
    </row>
    <row r="2052" spans="1:5" x14ac:dyDescent="0.25">
      <c r="A2052" s="89" t="s">
        <v>152</v>
      </c>
      <c r="B2052" s="79">
        <v>138</v>
      </c>
      <c r="C2052" s="79" t="s">
        <v>143</v>
      </c>
      <c r="D2052" s="79">
        <v>0.81311743000000003</v>
      </c>
      <c r="E2052" s="79">
        <v>4.4054049999999997E-2</v>
      </c>
    </row>
    <row r="2053" spans="1:5" x14ac:dyDescent="0.25">
      <c r="A2053" s="89" t="s">
        <v>152</v>
      </c>
      <c r="B2053" s="79">
        <v>138</v>
      </c>
      <c r="C2053" s="79" t="s">
        <v>158</v>
      </c>
      <c r="D2053" s="79">
        <v>0.84110571000000001</v>
      </c>
      <c r="E2053" s="79">
        <v>4.447744E-2</v>
      </c>
    </row>
    <row r="2054" spans="1:5" x14ac:dyDescent="0.25">
      <c r="A2054" s="89" t="s">
        <v>152</v>
      </c>
      <c r="B2054" s="79">
        <v>138</v>
      </c>
      <c r="C2054" s="79" t="s">
        <v>154</v>
      </c>
      <c r="D2054" s="79">
        <v>0.85196903000000002</v>
      </c>
      <c r="E2054" s="79">
        <v>3.7252639999999997E-2</v>
      </c>
    </row>
    <row r="2055" spans="1:5" x14ac:dyDescent="0.25">
      <c r="A2055" s="89" t="s">
        <v>152</v>
      </c>
      <c r="B2055" s="79">
        <v>138</v>
      </c>
      <c r="C2055" s="79" t="s">
        <v>151</v>
      </c>
      <c r="D2055" s="79">
        <v>0.85372667999999996</v>
      </c>
      <c r="E2055" s="79">
        <v>2.1411320000000001E-2</v>
      </c>
    </row>
    <row r="2056" spans="1:5" x14ac:dyDescent="0.25">
      <c r="A2056" s="89" t="s">
        <v>152</v>
      </c>
      <c r="B2056" s="79">
        <v>138</v>
      </c>
      <c r="C2056" s="79" t="s">
        <v>157</v>
      </c>
      <c r="D2056" s="79">
        <v>0.86436047000000005</v>
      </c>
      <c r="E2056" s="79">
        <v>4.3883329999999998E-2</v>
      </c>
    </row>
    <row r="2057" spans="1:5" x14ac:dyDescent="0.25">
      <c r="A2057" s="89" t="s">
        <v>152</v>
      </c>
      <c r="B2057" s="79">
        <v>138</v>
      </c>
      <c r="C2057" s="79" t="s">
        <v>160</v>
      </c>
      <c r="D2057" s="79">
        <v>0.90158033999999998</v>
      </c>
      <c r="E2057" s="79">
        <v>3.299357E-2</v>
      </c>
    </row>
    <row r="2058" spans="1:5" x14ac:dyDescent="0.25">
      <c r="A2058" s="89" t="s">
        <v>152</v>
      </c>
      <c r="B2058" s="79">
        <v>138</v>
      </c>
      <c r="C2058" s="79" t="s">
        <v>145</v>
      </c>
      <c r="D2058" s="79">
        <v>0.90757215000000002</v>
      </c>
      <c r="E2058" s="79">
        <v>4.8491739999999998E-2</v>
      </c>
    </row>
    <row r="2059" spans="1:5" x14ac:dyDescent="0.25">
      <c r="A2059" s="89" t="s">
        <v>152</v>
      </c>
      <c r="B2059" s="79">
        <v>138</v>
      </c>
      <c r="C2059" s="79" t="s">
        <v>142</v>
      </c>
      <c r="D2059" s="79">
        <v>0.96895239</v>
      </c>
      <c r="E2059" s="79">
        <v>4.6641740000000001E-2</v>
      </c>
    </row>
    <row r="2060" spans="1:5" x14ac:dyDescent="0.25">
      <c r="A2060" s="89" t="s">
        <v>152</v>
      </c>
      <c r="B2060" s="79">
        <v>138</v>
      </c>
      <c r="C2060" s="79" t="s">
        <v>150</v>
      </c>
      <c r="D2060" s="79">
        <v>0.97669251999999995</v>
      </c>
      <c r="E2060" s="79">
        <v>4.6204839999999997E-2</v>
      </c>
    </row>
    <row r="2061" spans="1:5" x14ac:dyDescent="0.25">
      <c r="A2061" s="89" t="s">
        <v>152</v>
      </c>
      <c r="B2061" s="79">
        <v>138</v>
      </c>
      <c r="C2061" s="79" t="s">
        <v>146</v>
      </c>
      <c r="D2061" s="79">
        <v>0.97817233000000003</v>
      </c>
      <c r="E2061" s="79">
        <v>3.0682729999999998E-2</v>
      </c>
    </row>
    <row r="2062" spans="1:5" x14ac:dyDescent="0.25">
      <c r="A2062" s="89" t="s">
        <v>152</v>
      </c>
      <c r="B2062" s="79">
        <v>138</v>
      </c>
      <c r="C2062" s="79" t="s">
        <v>155</v>
      </c>
      <c r="D2062" s="79">
        <v>0.98480387999999996</v>
      </c>
      <c r="E2062" s="79">
        <v>4.752634E-2</v>
      </c>
    </row>
    <row r="2063" spans="1:5" x14ac:dyDescent="0.25">
      <c r="A2063" s="89" t="s">
        <v>152</v>
      </c>
      <c r="B2063" s="79">
        <v>138</v>
      </c>
      <c r="C2063" s="79" t="s">
        <v>9</v>
      </c>
      <c r="D2063" s="79">
        <v>1.0069616299999999</v>
      </c>
      <c r="E2063" s="79">
        <v>3.7188690000000003E-2</v>
      </c>
    </row>
    <row r="2064" spans="1:5" x14ac:dyDescent="0.25">
      <c r="A2064" s="89" t="s">
        <v>152</v>
      </c>
      <c r="B2064" s="79">
        <v>138</v>
      </c>
      <c r="C2064" s="79" t="s">
        <v>153</v>
      </c>
      <c r="D2064" s="79">
        <v>1.0457170600000001</v>
      </c>
      <c r="E2064" s="79">
        <v>4.9316819999999997E-2</v>
      </c>
    </row>
    <row r="2065" spans="1:5" x14ac:dyDescent="0.25">
      <c r="A2065" s="89" t="s">
        <v>9</v>
      </c>
      <c r="B2065" s="79">
        <v>139</v>
      </c>
      <c r="C2065" s="79" t="s">
        <v>152</v>
      </c>
      <c r="D2065" s="79">
        <v>3.5353910000000002E-2</v>
      </c>
      <c r="E2065" s="79">
        <v>3.8116270000000001E-2</v>
      </c>
    </row>
    <row r="2066" spans="1:5" x14ac:dyDescent="0.25">
      <c r="A2066" s="89" t="s">
        <v>9</v>
      </c>
      <c r="B2066" s="79">
        <v>139</v>
      </c>
      <c r="C2066" s="79" t="s">
        <v>143</v>
      </c>
      <c r="D2066" s="79">
        <v>7.2068779999999999E-2</v>
      </c>
      <c r="E2066" s="79">
        <v>0.10932298</v>
      </c>
    </row>
    <row r="2067" spans="1:5" x14ac:dyDescent="0.25">
      <c r="A2067" s="89" t="s">
        <v>9</v>
      </c>
      <c r="B2067" s="79">
        <v>139</v>
      </c>
      <c r="C2067" s="79" t="s">
        <v>156</v>
      </c>
      <c r="D2067" s="79">
        <v>8.6247679999999993E-2</v>
      </c>
      <c r="E2067" s="79">
        <v>6.3681360000000006E-2</v>
      </c>
    </row>
    <row r="2068" spans="1:5" x14ac:dyDescent="0.25">
      <c r="A2068" s="89" t="s">
        <v>9</v>
      </c>
      <c r="B2068" s="79">
        <v>139</v>
      </c>
      <c r="C2068" s="79" t="s">
        <v>150</v>
      </c>
      <c r="D2068" s="79">
        <v>0.14450998000000001</v>
      </c>
      <c r="E2068" s="79">
        <v>3.9345770000000002E-2</v>
      </c>
    </row>
    <row r="2069" spans="1:5" x14ac:dyDescent="0.25">
      <c r="A2069" s="89" t="s">
        <v>9</v>
      </c>
      <c r="B2069" s="79">
        <v>139</v>
      </c>
      <c r="C2069" s="79" t="s">
        <v>159</v>
      </c>
      <c r="D2069" s="79">
        <v>0.16161919999999999</v>
      </c>
      <c r="E2069" s="79">
        <v>4.6904439999999999E-2</v>
      </c>
    </row>
    <row r="2070" spans="1:5" x14ac:dyDescent="0.25">
      <c r="A2070" s="89" t="s">
        <v>9</v>
      </c>
      <c r="B2070" s="79">
        <v>139</v>
      </c>
      <c r="C2070" s="79" t="s">
        <v>146</v>
      </c>
      <c r="D2070" s="79">
        <v>0.51542783999999997</v>
      </c>
      <c r="E2070" s="79">
        <v>2.9894960000000002E-2</v>
      </c>
    </row>
    <row r="2071" spans="1:5" x14ac:dyDescent="0.25">
      <c r="A2071" s="89" t="s">
        <v>9</v>
      </c>
      <c r="B2071" s="79">
        <v>139</v>
      </c>
      <c r="C2071" s="79" t="s">
        <v>149</v>
      </c>
      <c r="D2071" s="79">
        <v>0.72272826999999995</v>
      </c>
      <c r="E2071" s="79">
        <v>5.8273659999999998E-2</v>
      </c>
    </row>
    <row r="2072" spans="1:5" x14ac:dyDescent="0.25">
      <c r="A2072" s="89" t="s">
        <v>9</v>
      </c>
      <c r="B2072" s="79">
        <v>139</v>
      </c>
      <c r="C2072" s="79" t="s">
        <v>154</v>
      </c>
      <c r="D2072" s="79">
        <v>0.77668797000000001</v>
      </c>
      <c r="E2072" s="79">
        <v>3.6041219999999999E-2</v>
      </c>
    </row>
    <row r="2073" spans="1:5" x14ac:dyDescent="0.25">
      <c r="A2073" s="89" t="s">
        <v>9</v>
      </c>
      <c r="B2073" s="79">
        <v>139</v>
      </c>
      <c r="C2073" s="79" t="s">
        <v>147</v>
      </c>
      <c r="D2073" s="79">
        <v>0.94031801999999998</v>
      </c>
      <c r="E2073" s="79">
        <v>4.2485790000000002E-2</v>
      </c>
    </row>
    <row r="2074" spans="1:5" x14ac:dyDescent="0.25">
      <c r="A2074" s="89" t="s">
        <v>9</v>
      </c>
      <c r="B2074" s="79">
        <v>139</v>
      </c>
      <c r="C2074" s="79" t="s">
        <v>153</v>
      </c>
      <c r="D2074" s="79">
        <v>0.95344609999999996</v>
      </c>
      <c r="E2074" s="79">
        <v>3.5503880000000002E-2</v>
      </c>
    </row>
    <row r="2075" spans="1:5" x14ac:dyDescent="0.25">
      <c r="A2075" s="89" t="s">
        <v>9</v>
      </c>
      <c r="B2075" s="79">
        <v>139</v>
      </c>
      <c r="C2075" s="79" t="s">
        <v>148</v>
      </c>
      <c r="D2075" s="79">
        <v>0.98099851000000005</v>
      </c>
      <c r="E2075" s="79">
        <v>3.5077219999999999E-2</v>
      </c>
    </row>
    <row r="2076" spans="1:5" x14ac:dyDescent="0.25">
      <c r="A2076" s="89" t="s">
        <v>9</v>
      </c>
      <c r="B2076" s="79">
        <v>139</v>
      </c>
      <c r="C2076" s="79" t="s">
        <v>160</v>
      </c>
      <c r="D2076" s="79">
        <v>0.99749211999999998</v>
      </c>
      <c r="E2076" s="79">
        <v>4.2746039999999999E-2</v>
      </c>
    </row>
    <row r="2077" spans="1:5" x14ac:dyDescent="0.25">
      <c r="A2077" s="89" t="s">
        <v>9</v>
      </c>
      <c r="B2077" s="79">
        <v>139</v>
      </c>
      <c r="C2077" s="79" t="s">
        <v>151</v>
      </c>
      <c r="D2077" s="79">
        <v>1.0065873599999999</v>
      </c>
      <c r="E2077" s="79">
        <v>2.9148319999999998E-2</v>
      </c>
    </row>
    <row r="2078" spans="1:5" x14ac:dyDescent="0.25">
      <c r="A2078" s="89" t="s">
        <v>152</v>
      </c>
      <c r="B2078" s="79">
        <v>140</v>
      </c>
      <c r="C2078" s="79" t="s">
        <v>156</v>
      </c>
      <c r="D2078" s="79">
        <v>0.17198782000000001</v>
      </c>
      <c r="E2078" s="79">
        <v>3.6185009999999997E-2</v>
      </c>
    </row>
    <row r="2079" spans="1:5" x14ac:dyDescent="0.25">
      <c r="A2079" s="89" t="s">
        <v>152</v>
      </c>
      <c r="B2079" s="79">
        <v>140</v>
      </c>
      <c r="C2079" s="79" t="s">
        <v>158</v>
      </c>
      <c r="D2079" s="79">
        <v>0.18523611000000001</v>
      </c>
      <c r="E2079" s="79">
        <v>7.3410950000000003E-2</v>
      </c>
    </row>
    <row r="2080" spans="1:5" x14ac:dyDescent="0.25">
      <c r="A2080" s="89" t="s">
        <v>152</v>
      </c>
      <c r="B2080" s="79">
        <v>140</v>
      </c>
      <c r="C2080" s="79" t="s">
        <v>144</v>
      </c>
      <c r="D2080" s="79">
        <v>0.35197555000000003</v>
      </c>
      <c r="E2080" s="79">
        <v>5.543203E-2</v>
      </c>
    </row>
    <row r="2081" spans="1:5" x14ac:dyDescent="0.25">
      <c r="A2081" s="89" t="s">
        <v>152</v>
      </c>
      <c r="B2081" s="79">
        <v>140</v>
      </c>
      <c r="C2081" s="79" t="s">
        <v>159</v>
      </c>
      <c r="D2081" s="79">
        <v>0.47088352999999999</v>
      </c>
      <c r="E2081" s="79">
        <v>4.1417500000000003E-2</v>
      </c>
    </row>
    <row r="2082" spans="1:5" x14ac:dyDescent="0.25">
      <c r="A2082" s="89" t="s">
        <v>152</v>
      </c>
      <c r="B2082" s="79">
        <v>140</v>
      </c>
      <c r="C2082" s="79" t="s">
        <v>149</v>
      </c>
      <c r="D2082" s="79">
        <v>0.61753893000000004</v>
      </c>
      <c r="E2082" s="79">
        <v>5.9025759999999997E-2</v>
      </c>
    </row>
    <row r="2083" spans="1:5" x14ac:dyDescent="0.25">
      <c r="A2083" s="89" t="s">
        <v>152</v>
      </c>
      <c r="B2083" s="79">
        <v>140</v>
      </c>
      <c r="C2083" s="79" t="s">
        <v>145</v>
      </c>
      <c r="D2083" s="79">
        <v>0.68539008000000001</v>
      </c>
      <c r="E2083" s="79">
        <v>7.1998179999999995E-2</v>
      </c>
    </row>
    <row r="2084" spans="1:5" x14ac:dyDescent="0.25">
      <c r="A2084" s="89" t="s">
        <v>152</v>
      </c>
      <c r="B2084" s="79">
        <v>140</v>
      </c>
      <c r="C2084" s="79" t="s">
        <v>146</v>
      </c>
      <c r="D2084" s="79">
        <v>0.77766634999999995</v>
      </c>
      <c r="E2084" s="79">
        <v>2.9593410000000001E-2</v>
      </c>
    </row>
    <row r="2085" spans="1:5" x14ac:dyDescent="0.25">
      <c r="A2085" s="89" t="s">
        <v>152</v>
      </c>
      <c r="B2085" s="79">
        <v>140</v>
      </c>
      <c r="C2085" s="79" t="s">
        <v>147</v>
      </c>
      <c r="D2085" s="79">
        <v>0.81802786999999999</v>
      </c>
      <c r="E2085" s="79">
        <v>5.7250160000000001E-2</v>
      </c>
    </row>
    <row r="2086" spans="1:5" x14ac:dyDescent="0.25">
      <c r="A2086" s="89" t="s">
        <v>152</v>
      </c>
      <c r="B2086" s="79">
        <v>140</v>
      </c>
      <c r="C2086" s="79" t="s">
        <v>151</v>
      </c>
      <c r="D2086" s="79">
        <v>0.82041602999999996</v>
      </c>
      <c r="E2086" s="79">
        <v>2.6881780000000001E-2</v>
      </c>
    </row>
    <row r="2087" spans="1:5" x14ac:dyDescent="0.25">
      <c r="A2087" s="89" t="s">
        <v>152</v>
      </c>
      <c r="B2087" s="79">
        <v>140</v>
      </c>
      <c r="C2087" s="79" t="s">
        <v>154</v>
      </c>
      <c r="D2087" s="79">
        <v>0.82742241000000005</v>
      </c>
      <c r="E2087" s="79">
        <v>3.7011280000000001E-2</v>
      </c>
    </row>
    <row r="2088" spans="1:5" x14ac:dyDescent="0.25">
      <c r="A2088" s="89" t="s">
        <v>152</v>
      </c>
      <c r="B2088" s="79">
        <v>140</v>
      </c>
      <c r="C2088" s="79" t="s">
        <v>9</v>
      </c>
      <c r="D2088" s="79">
        <v>0.82899257999999998</v>
      </c>
      <c r="E2088" s="79">
        <v>3.7698879999999997E-2</v>
      </c>
    </row>
    <row r="2089" spans="1:5" x14ac:dyDescent="0.25">
      <c r="A2089" s="89" t="s">
        <v>152</v>
      </c>
      <c r="B2089" s="79">
        <v>140</v>
      </c>
      <c r="C2089" s="79" t="s">
        <v>160</v>
      </c>
      <c r="D2089" s="79">
        <v>0.96100169999999996</v>
      </c>
      <c r="E2089" s="79">
        <v>4.2323909999999999E-2</v>
      </c>
    </row>
    <row r="2090" spans="1:5" x14ac:dyDescent="0.25">
      <c r="A2090" s="89" t="s">
        <v>9</v>
      </c>
      <c r="B2090" s="79">
        <v>141</v>
      </c>
      <c r="C2090" s="79" t="s">
        <v>156</v>
      </c>
      <c r="D2090" s="79">
        <v>0.15982156</v>
      </c>
      <c r="E2090" s="79">
        <v>3.05081E-2</v>
      </c>
    </row>
    <row r="2091" spans="1:5" x14ac:dyDescent="0.25">
      <c r="A2091" s="89" t="s">
        <v>9</v>
      </c>
      <c r="B2091" s="79">
        <v>141</v>
      </c>
      <c r="C2091" s="79" t="s">
        <v>159</v>
      </c>
      <c r="D2091" s="79">
        <v>0.84785454000000005</v>
      </c>
      <c r="E2091" s="79">
        <v>4.9884539999999998E-2</v>
      </c>
    </row>
    <row r="2092" spans="1:5" x14ac:dyDescent="0.25">
      <c r="A2092" s="89" t="s">
        <v>9</v>
      </c>
      <c r="B2092" s="79">
        <v>141</v>
      </c>
      <c r="C2092" s="79" t="s">
        <v>144</v>
      </c>
      <c r="D2092" s="79">
        <v>0.87671968</v>
      </c>
      <c r="E2092" s="79">
        <v>5.3087879999999997E-2</v>
      </c>
    </row>
    <row r="2093" spans="1:5" x14ac:dyDescent="0.25">
      <c r="A2093" s="89" t="s">
        <v>9</v>
      </c>
      <c r="B2093" s="79">
        <v>141</v>
      </c>
      <c r="C2093" s="79" t="s">
        <v>149</v>
      </c>
      <c r="D2093" s="79">
        <v>0.89953201000000005</v>
      </c>
      <c r="E2093" s="79">
        <v>4.217166E-2</v>
      </c>
    </row>
    <row r="2094" spans="1:5" x14ac:dyDescent="0.25">
      <c r="A2094" s="89" t="s">
        <v>9</v>
      </c>
      <c r="B2094" s="79">
        <v>141</v>
      </c>
      <c r="C2094" s="79" t="s">
        <v>147</v>
      </c>
      <c r="D2094" s="79">
        <v>0.94320113999999999</v>
      </c>
      <c r="E2094" s="79">
        <v>6.5115290000000006E-2</v>
      </c>
    </row>
    <row r="2095" spans="1:5" x14ac:dyDescent="0.25">
      <c r="A2095" s="89" t="s">
        <v>9</v>
      </c>
      <c r="B2095" s="79">
        <v>141</v>
      </c>
      <c r="C2095" s="79" t="s">
        <v>151</v>
      </c>
      <c r="D2095" s="79">
        <v>0.97523576000000001</v>
      </c>
      <c r="E2095" s="79">
        <v>3.0044330000000001E-2</v>
      </c>
    </row>
    <row r="2096" spans="1:5" x14ac:dyDescent="0.25">
      <c r="A2096" s="89" t="s">
        <v>9</v>
      </c>
      <c r="B2096" s="79">
        <v>141</v>
      </c>
      <c r="C2096" s="79" t="s">
        <v>148</v>
      </c>
      <c r="D2096" s="79">
        <v>0.99069096000000001</v>
      </c>
      <c r="E2096" s="79">
        <v>4.9917929999999999E-2</v>
      </c>
    </row>
    <row r="2097" spans="1:5" x14ac:dyDescent="0.25">
      <c r="A2097" s="89" t="s">
        <v>9</v>
      </c>
      <c r="B2097" s="79">
        <v>141</v>
      </c>
      <c r="C2097" s="79" t="s">
        <v>153</v>
      </c>
      <c r="D2097" s="79">
        <v>0.99219117000000001</v>
      </c>
      <c r="E2097" s="79">
        <v>4.2362909999999997E-2</v>
      </c>
    </row>
    <row r="2098" spans="1:5" x14ac:dyDescent="0.25">
      <c r="A2098" s="89" t="s">
        <v>9</v>
      </c>
      <c r="B2098" s="79">
        <v>141</v>
      </c>
      <c r="C2098" s="79" t="s">
        <v>146</v>
      </c>
      <c r="D2098" s="79">
        <v>0.99276847000000001</v>
      </c>
      <c r="E2098" s="79">
        <v>2.5200159999999999E-2</v>
      </c>
    </row>
    <row r="2099" spans="1:5" x14ac:dyDescent="0.25">
      <c r="A2099" s="89" t="s">
        <v>9</v>
      </c>
      <c r="B2099" s="79">
        <v>141</v>
      </c>
      <c r="C2099" s="79" t="s">
        <v>152</v>
      </c>
      <c r="D2099" s="79">
        <v>1.00234891</v>
      </c>
      <c r="E2099" s="79">
        <v>3.4893300000000002E-2</v>
      </c>
    </row>
    <row r="2100" spans="1:5" x14ac:dyDescent="0.25">
      <c r="A2100" s="89" t="s">
        <v>9</v>
      </c>
      <c r="B2100" s="79">
        <v>141</v>
      </c>
      <c r="C2100" s="79" t="s">
        <v>157</v>
      </c>
      <c r="D2100" s="79">
        <v>1.0070351799999999</v>
      </c>
      <c r="E2100" s="79">
        <v>4.1281720000000001E-2</v>
      </c>
    </row>
    <row r="2101" spans="1:5" x14ac:dyDescent="0.25">
      <c r="A2101" s="89" t="s">
        <v>9</v>
      </c>
      <c r="B2101" s="79">
        <v>141</v>
      </c>
      <c r="C2101" s="79" t="s">
        <v>158</v>
      </c>
      <c r="D2101" s="79">
        <v>1.0272690499999999</v>
      </c>
      <c r="E2101" s="79">
        <v>4.447255E-2</v>
      </c>
    </row>
    <row r="2102" spans="1:5" x14ac:dyDescent="0.25">
      <c r="A2102" s="89" t="s">
        <v>9</v>
      </c>
      <c r="B2102" s="79">
        <v>141</v>
      </c>
      <c r="C2102" s="79" t="s">
        <v>142</v>
      </c>
      <c r="D2102" s="79">
        <v>1.07412551</v>
      </c>
      <c r="E2102" s="79">
        <v>4.172617E-2</v>
      </c>
    </row>
    <row r="2103" spans="1:5" x14ac:dyDescent="0.25">
      <c r="A2103" s="89" t="s">
        <v>9</v>
      </c>
      <c r="B2103" s="79">
        <v>141</v>
      </c>
      <c r="C2103" s="79" t="s">
        <v>154</v>
      </c>
      <c r="D2103" s="79">
        <v>1.0831019200000001</v>
      </c>
      <c r="E2103" s="79">
        <v>3.568561E-2</v>
      </c>
    </row>
    <row r="2104" spans="1:5" x14ac:dyDescent="0.25">
      <c r="A2104" s="89" t="s">
        <v>9</v>
      </c>
      <c r="B2104" s="79">
        <v>141</v>
      </c>
      <c r="C2104" s="79" t="s">
        <v>145</v>
      </c>
      <c r="D2104" s="79">
        <v>1.09790622</v>
      </c>
      <c r="E2104" s="79">
        <v>4.9251059999999999E-2</v>
      </c>
    </row>
    <row r="2105" spans="1:5" x14ac:dyDescent="0.25">
      <c r="A2105" s="89" t="s">
        <v>9</v>
      </c>
      <c r="B2105" s="79">
        <v>141</v>
      </c>
      <c r="C2105" s="79" t="s">
        <v>150</v>
      </c>
      <c r="D2105" s="79">
        <v>1.10898501</v>
      </c>
      <c r="E2105" s="79">
        <v>3.8750890000000003E-2</v>
      </c>
    </row>
    <row r="2106" spans="1:5" x14ac:dyDescent="0.25">
      <c r="A2106" s="89" t="s">
        <v>9</v>
      </c>
      <c r="B2106" s="79">
        <v>141</v>
      </c>
      <c r="C2106" s="79" t="s">
        <v>160</v>
      </c>
      <c r="D2106" s="79">
        <v>1.1165888100000001</v>
      </c>
      <c r="E2106" s="79">
        <v>4.9633549999999999E-2</v>
      </c>
    </row>
    <row r="2107" spans="1:5" x14ac:dyDescent="0.25">
      <c r="A2107" s="89" t="s">
        <v>159</v>
      </c>
      <c r="B2107" s="79">
        <v>142</v>
      </c>
      <c r="C2107" s="79" t="s">
        <v>149</v>
      </c>
      <c r="D2107" s="79">
        <v>1.916897E-2</v>
      </c>
      <c r="E2107" s="79">
        <v>6.3023190000000007E-2</v>
      </c>
    </row>
    <row r="2108" spans="1:5" x14ac:dyDescent="0.25">
      <c r="A2108" s="89" t="s">
        <v>159</v>
      </c>
      <c r="B2108" s="79">
        <v>142</v>
      </c>
      <c r="C2108" s="79" t="s">
        <v>155</v>
      </c>
      <c r="D2108" s="79">
        <v>6.5863270000000002E-2</v>
      </c>
      <c r="E2108" s="79">
        <v>4.9042809999999999E-2</v>
      </c>
    </row>
    <row r="2109" spans="1:5" x14ac:dyDescent="0.25">
      <c r="A2109" s="89" t="s">
        <v>159</v>
      </c>
      <c r="B2109" s="79">
        <v>142</v>
      </c>
      <c r="C2109" s="79" t="s">
        <v>143</v>
      </c>
      <c r="D2109" s="79">
        <v>8.1082029999999999E-2</v>
      </c>
      <c r="E2109" s="79">
        <v>5.5880470000000002E-2</v>
      </c>
    </row>
    <row r="2110" spans="1:5" x14ac:dyDescent="0.25">
      <c r="A2110" s="89" t="s">
        <v>159</v>
      </c>
      <c r="B2110" s="79">
        <v>142</v>
      </c>
      <c r="C2110" s="79" t="s">
        <v>148</v>
      </c>
      <c r="D2110" s="79">
        <v>0.10211994000000001</v>
      </c>
      <c r="E2110" s="79">
        <v>3.4074819999999999E-2</v>
      </c>
    </row>
    <row r="2111" spans="1:5" x14ac:dyDescent="0.25">
      <c r="A2111" s="89" t="s">
        <v>159</v>
      </c>
      <c r="B2111" s="79">
        <v>142</v>
      </c>
      <c r="C2111" s="79" t="s">
        <v>144</v>
      </c>
      <c r="D2111" s="79">
        <v>0.11078344</v>
      </c>
      <c r="E2111" s="79">
        <v>6.0530590000000002E-2</v>
      </c>
    </row>
    <row r="2112" spans="1:5" x14ac:dyDescent="0.25">
      <c r="A2112" s="89" t="s">
        <v>159</v>
      </c>
      <c r="B2112" s="79">
        <v>142</v>
      </c>
      <c r="C2112" s="79" t="s">
        <v>154</v>
      </c>
      <c r="D2112" s="79">
        <v>0.11082042</v>
      </c>
      <c r="E2112" s="79">
        <v>3.2727020000000002E-2</v>
      </c>
    </row>
    <row r="2113" spans="1:5" x14ac:dyDescent="0.25">
      <c r="A2113" s="89" t="s">
        <v>159</v>
      </c>
      <c r="B2113" s="79">
        <v>142</v>
      </c>
      <c r="C2113" s="79" t="s">
        <v>158</v>
      </c>
      <c r="D2113" s="79">
        <v>0.13016722</v>
      </c>
      <c r="E2113" s="79">
        <v>4.9800410000000003E-2</v>
      </c>
    </row>
    <row r="2114" spans="1:5" x14ac:dyDescent="0.25">
      <c r="A2114" s="89" t="s">
        <v>159</v>
      </c>
      <c r="B2114" s="79">
        <v>142</v>
      </c>
      <c r="C2114" s="79" t="s">
        <v>147</v>
      </c>
      <c r="D2114" s="79">
        <v>0.13170815</v>
      </c>
      <c r="E2114" s="79">
        <v>3.5558970000000002E-2</v>
      </c>
    </row>
    <row r="2115" spans="1:5" x14ac:dyDescent="0.25">
      <c r="A2115" s="89" t="s">
        <v>159</v>
      </c>
      <c r="B2115" s="79">
        <v>142</v>
      </c>
      <c r="C2115" s="79" t="s">
        <v>151</v>
      </c>
      <c r="D2115" s="79">
        <v>0.13694084000000001</v>
      </c>
      <c r="E2115" s="79">
        <v>4.3092270000000002E-2</v>
      </c>
    </row>
    <row r="2116" spans="1:5" x14ac:dyDescent="0.25">
      <c r="A2116" s="89" t="s">
        <v>159</v>
      </c>
      <c r="B2116" s="79">
        <v>142</v>
      </c>
      <c r="C2116" s="79" t="s">
        <v>152</v>
      </c>
      <c r="D2116" s="79">
        <v>0.14197043000000001</v>
      </c>
      <c r="E2116" s="79">
        <v>2.8735400000000001E-2</v>
      </c>
    </row>
    <row r="2117" spans="1:5" x14ac:dyDescent="0.25">
      <c r="A2117" s="89" t="s">
        <v>159</v>
      </c>
      <c r="B2117" s="79">
        <v>142</v>
      </c>
      <c r="C2117" s="79" t="s">
        <v>156</v>
      </c>
      <c r="D2117" s="79">
        <v>0.14778575999999999</v>
      </c>
      <c r="E2117" s="79">
        <v>4.8945509999999998E-2</v>
      </c>
    </row>
    <row r="2118" spans="1:5" x14ac:dyDescent="0.25">
      <c r="A2118" s="89" t="s">
        <v>159</v>
      </c>
      <c r="B2118" s="79">
        <v>142</v>
      </c>
      <c r="C2118" s="79" t="s">
        <v>142</v>
      </c>
      <c r="D2118" s="79">
        <v>0.15032472999999999</v>
      </c>
      <c r="E2118" s="79">
        <v>5.1533389999999998E-2</v>
      </c>
    </row>
    <row r="2119" spans="1:5" x14ac:dyDescent="0.25">
      <c r="A2119" s="89" t="s">
        <v>159</v>
      </c>
      <c r="B2119" s="79">
        <v>142</v>
      </c>
      <c r="C2119" s="79" t="s">
        <v>160</v>
      </c>
      <c r="D2119" s="79">
        <v>0.15111989000000001</v>
      </c>
      <c r="E2119" s="79">
        <v>4.3125669999999998E-2</v>
      </c>
    </row>
    <row r="2120" spans="1:5" x14ac:dyDescent="0.25">
      <c r="A2120" s="89" t="s">
        <v>159</v>
      </c>
      <c r="B2120" s="79">
        <v>142</v>
      </c>
      <c r="C2120" s="79" t="s">
        <v>146</v>
      </c>
      <c r="D2120" s="79">
        <v>0.15478297999999999</v>
      </c>
      <c r="E2120" s="79">
        <v>2.7439419999999999E-2</v>
      </c>
    </row>
    <row r="2121" spans="1:5" x14ac:dyDescent="0.25">
      <c r="A2121" s="89" t="s">
        <v>159</v>
      </c>
      <c r="B2121" s="79">
        <v>142</v>
      </c>
      <c r="C2121" s="79" t="s">
        <v>9</v>
      </c>
      <c r="D2121" s="79">
        <v>0.17797905999999999</v>
      </c>
      <c r="E2121" s="79">
        <v>3.009156E-2</v>
      </c>
    </row>
    <row r="2122" spans="1:5" x14ac:dyDescent="0.25">
      <c r="A2122" s="89" t="s">
        <v>159</v>
      </c>
      <c r="B2122" s="79">
        <v>142</v>
      </c>
      <c r="C2122" s="79" t="s">
        <v>153</v>
      </c>
      <c r="D2122" s="79">
        <v>0.18740793</v>
      </c>
      <c r="E2122" s="79">
        <v>4.9730919999999998E-2</v>
      </c>
    </row>
    <row r="2123" spans="1:5" x14ac:dyDescent="0.25">
      <c r="A2123" s="89" t="s">
        <v>159</v>
      </c>
      <c r="B2123" s="79">
        <v>142</v>
      </c>
      <c r="C2123" s="79" t="s">
        <v>145</v>
      </c>
      <c r="D2123" s="79">
        <v>0.22481456999999999</v>
      </c>
      <c r="E2123" s="79">
        <v>5.6136720000000001E-2</v>
      </c>
    </row>
    <row r="2124" spans="1:5" x14ac:dyDescent="0.25">
      <c r="A2124" s="89" t="s">
        <v>142</v>
      </c>
      <c r="B2124" s="79">
        <v>143</v>
      </c>
      <c r="C2124" s="79" t="s">
        <v>156</v>
      </c>
      <c r="D2124" s="79">
        <v>0.14678261000000001</v>
      </c>
      <c r="E2124" s="79">
        <v>4.8362660000000002E-2</v>
      </c>
    </row>
    <row r="2125" spans="1:5" x14ac:dyDescent="0.25">
      <c r="A2125" s="89" t="s">
        <v>142</v>
      </c>
      <c r="B2125" s="79">
        <v>143</v>
      </c>
      <c r="C2125" s="79" t="s">
        <v>147</v>
      </c>
      <c r="D2125" s="79">
        <v>0.38641481999999999</v>
      </c>
      <c r="E2125" s="79">
        <v>6.3991619999999999E-2</v>
      </c>
    </row>
    <row r="2126" spans="1:5" x14ac:dyDescent="0.25">
      <c r="A2126" s="89" t="s">
        <v>142</v>
      </c>
      <c r="B2126" s="79">
        <v>143</v>
      </c>
      <c r="C2126" s="79" t="s">
        <v>143</v>
      </c>
      <c r="D2126" s="79">
        <v>0.42486426999999999</v>
      </c>
      <c r="E2126" s="79">
        <v>4.767188E-2</v>
      </c>
    </row>
    <row r="2127" spans="1:5" x14ac:dyDescent="0.25">
      <c r="A2127" s="89" t="s">
        <v>142</v>
      </c>
      <c r="B2127" s="79">
        <v>143</v>
      </c>
      <c r="C2127" s="79" t="s">
        <v>148</v>
      </c>
      <c r="D2127" s="79">
        <v>0.43736127000000002</v>
      </c>
      <c r="E2127" s="79">
        <v>4.5127800000000003E-2</v>
      </c>
    </row>
    <row r="2128" spans="1:5" x14ac:dyDescent="0.25">
      <c r="A2128" s="89" t="s">
        <v>142</v>
      </c>
      <c r="B2128" s="79">
        <v>143</v>
      </c>
      <c r="C2128" s="79" t="s">
        <v>154</v>
      </c>
      <c r="D2128" s="79">
        <v>0.47025013999999998</v>
      </c>
      <c r="E2128" s="79">
        <v>3.2118939999999999E-2</v>
      </c>
    </row>
    <row r="2129" spans="1:5" x14ac:dyDescent="0.25">
      <c r="A2129" s="89" t="s">
        <v>142</v>
      </c>
      <c r="B2129" s="79">
        <v>143</v>
      </c>
      <c r="C2129" s="79" t="s">
        <v>151</v>
      </c>
      <c r="D2129" s="79">
        <v>0.52779732000000001</v>
      </c>
      <c r="E2129" s="79">
        <v>2.7017780000000002E-2</v>
      </c>
    </row>
    <row r="2130" spans="1:5" x14ac:dyDescent="0.25">
      <c r="A2130" s="89" t="s">
        <v>142</v>
      </c>
      <c r="B2130" s="79">
        <v>143</v>
      </c>
      <c r="C2130" s="79" t="s">
        <v>159</v>
      </c>
      <c r="D2130" s="79">
        <v>0.55723701999999997</v>
      </c>
      <c r="E2130" s="79">
        <v>3.2144699999999998E-2</v>
      </c>
    </row>
    <row r="2131" spans="1:5" x14ac:dyDescent="0.25">
      <c r="A2131" s="89" t="s">
        <v>142</v>
      </c>
      <c r="B2131" s="79">
        <v>143</v>
      </c>
      <c r="C2131" s="79" t="s">
        <v>152</v>
      </c>
      <c r="D2131" s="79">
        <v>0.59905701</v>
      </c>
      <c r="E2131" s="79">
        <v>3.4194990000000001E-2</v>
      </c>
    </row>
    <row r="2132" spans="1:5" x14ac:dyDescent="0.25">
      <c r="A2132" s="89" t="s">
        <v>142</v>
      </c>
      <c r="B2132" s="79">
        <v>143</v>
      </c>
      <c r="C2132" s="79" t="s">
        <v>149</v>
      </c>
      <c r="D2132" s="79">
        <v>0.64262498999999995</v>
      </c>
      <c r="E2132" s="79">
        <v>5.1115439999999998E-2</v>
      </c>
    </row>
    <row r="2133" spans="1:5" x14ac:dyDescent="0.25">
      <c r="A2133" s="89" t="s">
        <v>142</v>
      </c>
      <c r="B2133" s="79">
        <v>143</v>
      </c>
      <c r="C2133" s="79" t="s">
        <v>153</v>
      </c>
      <c r="D2133" s="79">
        <v>0.64589854000000002</v>
      </c>
      <c r="E2133" s="79">
        <v>4.7467839999999997E-2</v>
      </c>
    </row>
    <row r="2134" spans="1:5" x14ac:dyDescent="0.25">
      <c r="A2134" s="89" t="s">
        <v>142</v>
      </c>
      <c r="B2134" s="79">
        <v>143</v>
      </c>
      <c r="C2134" s="79" t="s">
        <v>160</v>
      </c>
      <c r="D2134" s="79">
        <v>0.77009072999999995</v>
      </c>
      <c r="E2134" s="79">
        <v>3.8556239999999999E-2</v>
      </c>
    </row>
    <row r="2135" spans="1:5" x14ac:dyDescent="0.25">
      <c r="A2135" s="89" t="s">
        <v>142</v>
      </c>
      <c r="B2135" s="79">
        <v>143</v>
      </c>
      <c r="C2135" s="79" t="s">
        <v>150</v>
      </c>
      <c r="D2135" s="79">
        <v>0.83414675999999999</v>
      </c>
      <c r="E2135" s="79">
        <v>6.4786499999999997E-2</v>
      </c>
    </row>
    <row r="2136" spans="1:5" x14ac:dyDescent="0.25">
      <c r="A2136" s="89" t="s">
        <v>142</v>
      </c>
      <c r="B2136" s="79">
        <v>143</v>
      </c>
      <c r="C2136" s="79" t="s">
        <v>144</v>
      </c>
      <c r="D2136" s="79">
        <v>0.85922856000000003</v>
      </c>
      <c r="E2136" s="79">
        <v>5.5271319999999999E-2</v>
      </c>
    </row>
    <row r="2137" spans="1:5" x14ac:dyDescent="0.25">
      <c r="A2137" s="89" t="s">
        <v>142</v>
      </c>
      <c r="B2137" s="79">
        <v>143</v>
      </c>
      <c r="C2137" s="79" t="s">
        <v>155</v>
      </c>
      <c r="D2137" s="79">
        <v>0.88454600999999999</v>
      </c>
      <c r="E2137" s="79">
        <v>4.2683499999999999E-2</v>
      </c>
    </row>
    <row r="2138" spans="1:5" x14ac:dyDescent="0.25">
      <c r="A2138" s="89" t="s">
        <v>142</v>
      </c>
      <c r="B2138" s="79">
        <v>143</v>
      </c>
      <c r="C2138" s="79" t="s">
        <v>146</v>
      </c>
      <c r="D2138" s="79">
        <v>0.88859259000000002</v>
      </c>
      <c r="E2138" s="79">
        <v>3.3622020000000002E-2</v>
      </c>
    </row>
    <row r="2139" spans="1:5" x14ac:dyDescent="0.25">
      <c r="A2139" s="89" t="s">
        <v>142</v>
      </c>
      <c r="B2139" s="79">
        <v>143</v>
      </c>
      <c r="C2139" s="79" t="s">
        <v>145</v>
      </c>
      <c r="D2139" s="79">
        <v>0.89312020999999997</v>
      </c>
      <c r="E2139" s="79">
        <v>5.349669E-2</v>
      </c>
    </row>
    <row r="2140" spans="1:5" x14ac:dyDescent="0.25">
      <c r="A2140" s="89" t="s">
        <v>142</v>
      </c>
      <c r="B2140" s="79">
        <v>143</v>
      </c>
      <c r="C2140" s="79" t="s">
        <v>9</v>
      </c>
      <c r="D2140" s="79">
        <v>0.90254239999999997</v>
      </c>
      <c r="E2140" s="79">
        <v>4.0212329999999998E-2</v>
      </c>
    </row>
    <row r="2141" spans="1:5" x14ac:dyDescent="0.25">
      <c r="A2141" s="89" t="s">
        <v>142</v>
      </c>
      <c r="B2141" s="79">
        <v>143</v>
      </c>
      <c r="C2141" s="79" t="s">
        <v>157</v>
      </c>
      <c r="D2141" s="79">
        <v>0.95992107000000004</v>
      </c>
      <c r="E2141" s="79">
        <v>4.4111039999999997E-2</v>
      </c>
    </row>
    <row r="2142" spans="1:5" x14ac:dyDescent="0.25">
      <c r="A2142" s="89" t="s">
        <v>142</v>
      </c>
      <c r="B2142" s="79">
        <v>143</v>
      </c>
      <c r="C2142" s="79" t="s">
        <v>158</v>
      </c>
      <c r="D2142" s="79">
        <v>1.09012508</v>
      </c>
      <c r="E2142" s="79">
        <v>4.3325290000000002E-2</v>
      </c>
    </row>
    <row r="2143" spans="1:5" x14ac:dyDescent="0.25">
      <c r="A2143" s="89" t="s">
        <v>9</v>
      </c>
      <c r="B2143" s="79">
        <v>144</v>
      </c>
      <c r="C2143" s="79" t="s">
        <v>158</v>
      </c>
      <c r="D2143" s="79">
        <v>5.7678809999999997E-2</v>
      </c>
      <c r="E2143" s="79">
        <v>5.7540130000000002E-2</v>
      </c>
    </row>
    <row r="2144" spans="1:5" x14ac:dyDescent="0.25">
      <c r="A2144" s="89" t="s">
        <v>9</v>
      </c>
      <c r="B2144" s="79">
        <v>144</v>
      </c>
      <c r="C2144" s="79" t="s">
        <v>149</v>
      </c>
      <c r="D2144" s="79">
        <v>7.7584490000000006E-2</v>
      </c>
      <c r="E2144" s="79">
        <v>5.0141869999999998E-2</v>
      </c>
    </row>
    <row r="2145" spans="1:5" x14ac:dyDescent="0.25">
      <c r="A2145" s="89" t="s">
        <v>9</v>
      </c>
      <c r="B2145" s="79">
        <v>144</v>
      </c>
      <c r="C2145" s="79" t="s">
        <v>152</v>
      </c>
      <c r="D2145" s="79">
        <v>8.6948650000000002E-2</v>
      </c>
      <c r="E2145" s="79">
        <v>2.434422E-2</v>
      </c>
    </row>
    <row r="2146" spans="1:5" x14ac:dyDescent="0.25">
      <c r="A2146" s="89" t="s">
        <v>9</v>
      </c>
      <c r="B2146" s="79">
        <v>144</v>
      </c>
      <c r="C2146" s="79" t="s">
        <v>144</v>
      </c>
      <c r="D2146" s="79">
        <v>0.11556563</v>
      </c>
      <c r="E2146" s="79">
        <v>5.3113010000000002E-2</v>
      </c>
    </row>
    <row r="2147" spans="1:5" x14ac:dyDescent="0.25">
      <c r="A2147" s="89" t="s">
        <v>9</v>
      </c>
      <c r="B2147" s="79">
        <v>144</v>
      </c>
      <c r="C2147" s="79" t="s">
        <v>154</v>
      </c>
      <c r="D2147" s="79">
        <v>0.11806134</v>
      </c>
      <c r="E2147" s="79">
        <v>3.7215390000000001E-2</v>
      </c>
    </row>
    <row r="2148" spans="1:5" x14ac:dyDescent="0.25">
      <c r="A2148" s="89" t="s">
        <v>9</v>
      </c>
      <c r="B2148" s="79">
        <v>144</v>
      </c>
      <c r="C2148" s="79" t="s">
        <v>153</v>
      </c>
      <c r="D2148" s="79">
        <v>0.1188956</v>
      </c>
      <c r="E2148" s="79">
        <v>4.1375519999999999E-2</v>
      </c>
    </row>
    <row r="2149" spans="1:5" x14ac:dyDescent="0.25">
      <c r="A2149" s="89" t="s">
        <v>9</v>
      </c>
      <c r="B2149" s="79">
        <v>144</v>
      </c>
      <c r="C2149" s="79" t="s">
        <v>148</v>
      </c>
      <c r="D2149" s="79">
        <v>0.1393171</v>
      </c>
      <c r="E2149" s="79">
        <v>6.5378710000000007E-2</v>
      </c>
    </row>
    <row r="2150" spans="1:5" x14ac:dyDescent="0.25">
      <c r="A2150" s="89" t="s">
        <v>9</v>
      </c>
      <c r="B2150" s="79">
        <v>144</v>
      </c>
      <c r="C2150" s="79" t="s">
        <v>151</v>
      </c>
      <c r="D2150" s="79">
        <v>0.15225021</v>
      </c>
      <c r="E2150" s="79">
        <v>3.3463859999999998E-2</v>
      </c>
    </row>
    <row r="2151" spans="1:5" x14ac:dyDescent="0.25">
      <c r="A2151" s="89" t="s">
        <v>9</v>
      </c>
      <c r="B2151" s="79">
        <v>144</v>
      </c>
      <c r="C2151" s="79" t="s">
        <v>157</v>
      </c>
      <c r="D2151" s="79">
        <v>0.15261846000000001</v>
      </c>
      <c r="E2151" s="79">
        <v>4.5094820000000001E-2</v>
      </c>
    </row>
    <row r="2152" spans="1:5" x14ac:dyDescent="0.25">
      <c r="A2152" s="89" t="s">
        <v>9</v>
      </c>
      <c r="B2152" s="79">
        <v>144</v>
      </c>
      <c r="C2152" s="79" t="s">
        <v>146</v>
      </c>
      <c r="D2152" s="79">
        <v>0.17693744</v>
      </c>
      <c r="E2152" s="79">
        <v>2.7863840000000001E-2</v>
      </c>
    </row>
    <row r="2153" spans="1:5" x14ac:dyDescent="0.25">
      <c r="A2153" s="89" t="s">
        <v>9</v>
      </c>
      <c r="B2153" s="79">
        <v>144</v>
      </c>
      <c r="C2153" s="79" t="s">
        <v>142</v>
      </c>
      <c r="D2153" s="79">
        <v>0.17883479999999999</v>
      </c>
      <c r="E2153" s="79">
        <v>4.5280760000000003E-2</v>
      </c>
    </row>
    <row r="2154" spans="1:5" x14ac:dyDescent="0.25">
      <c r="A2154" s="89" t="s">
        <v>9</v>
      </c>
      <c r="B2154" s="79">
        <v>144</v>
      </c>
      <c r="C2154" s="79" t="s">
        <v>145</v>
      </c>
      <c r="D2154" s="79">
        <v>0.21006089</v>
      </c>
      <c r="E2154" s="79">
        <v>6.708095E-2</v>
      </c>
    </row>
    <row r="2155" spans="1:5" x14ac:dyDescent="0.25">
      <c r="A2155" s="89" t="s">
        <v>9</v>
      </c>
      <c r="B2155" s="79">
        <v>144</v>
      </c>
      <c r="C2155" s="79" t="s">
        <v>143</v>
      </c>
      <c r="D2155" s="79">
        <v>0.48837065000000002</v>
      </c>
      <c r="E2155" s="79">
        <v>4.878934E-2</v>
      </c>
    </row>
    <row r="2156" spans="1:5" x14ac:dyDescent="0.25">
      <c r="A2156" s="89" t="s">
        <v>9</v>
      </c>
      <c r="B2156" s="79">
        <v>144</v>
      </c>
      <c r="C2156" s="79" t="s">
        <v>160</v>
      </c>
      <c r="D2156" s="79">
        <v>0.69693360999999998</v>
      </c>
      <c r="E2156" s="79">
        <v>4.662678E-2</v>
      </c>
    </row>
    <row r="2157" spans="1:5" x14ac:dyDescent="0.25">
      <c r="A2157" s="89" t="s">
        <v>9</v>
      </c>
      <c r="B2157" s="79">
        <v>144</v>
      </c>
      <c r="C2157" s="79" t="s">
        <v>156</v>
      </c>
      <c r="D2157" s="79">
        <v>0.81859106000000004</v>
      </c>
      <c r="E2157" s="79">
        <v>2.913688E-2</v>
      </c>
    </row>
    <row r="2158" spans="1:5" x14ac:dyDescent="0.25">
      <c r="A2158" s="89" t="s">
        <v>9</v>
      </c>
      <c r="B2158" s="79">
        <v>144</v>
      </c>
      <c r="C2158" s="79" t="s">
        <v>159</v>
      </c>
      <c r="D2158" s="79">
        <v>0.84857311999999996</v>
      </c>
      <c r="E2158" s="79">
        <v>4.8320979999999999E-2</v>
      </c>
    </row>
    <row r="2159" spans="1:5" x14ac:dyDescent="0.25">
      <c r="A2159" s="89" t="s">
        <v>9</v>
      </c>
      <c r="B2159" s="79">
        <v>145</v>
      </c>
      <c r="C2159" s="79" t="s">
        <v>157</v>
      </c>
      <c r="D2159" s="79">
        <v>9.6848459999999997E-2</v>
      </c>
      <c r="E2159" s="79">
        <v>5.9010989999999999E-2</v>
      </c>
    </row>
    <row r="2160" spans="1:5" x14ac:dyDescent="0.25">
      <c r="A2160" s="89" t="s">
        <v>9</v>
      </c>
      <c r="B2160" s="79">
        <v>145</v>
      </c>
      <c r="C2160" s="79" t="s">
        <v>151</v>
      </c>
      <c r="D2160" s="79">
        <v>0.11998979999999999</v>
      </c>
      <c r="E2160" s="79">
        <v>3.4719689999999997E-2</v>
      </c>
    </row>
    <row r="2161" spans="1:5" x14ac:dyDescent="0.25">
      <c r="A2161" s="89" t="s">
        <v>9</v>
      </c>
      <c r="B2161" s="79">
        <v>145</v>
      </c>
      <c r="C2161" s="79" t="s">
        <v>154</v>
      </c>
      <c r="D2161" s="79">
        <v>0.16436387</v>
      </c>
      <c r="E2161" s="79">
        <v>4.987287E-2</v>
      </c>
    </row>
    <row r="2162" spans="1:5" x14ac:dyDescent="0.25">
      <c r="A2162" s="89" t="s">
        <v>9</v>
      </c>
      <c r="B2162" s="79">
        <v>145</v>
      </c>
      <c r="C2162" s="79" t="s">
        <v>149</v>
      </c>
      <c r="D2162" s="79">
        <v>0.21107502</v>
      </c>
      <c r="E2162" s="79">
        <v>5.2547000000000003E-2</v>
      </c>
    </row>
    <row r="2163" spans="1:5" x14ac:dyDescent="0.25">
      <c r="A2163" s="89" t="s">
        <v>9</v>
      </c>
      <c r="B2163" s="79">
        <v>145</v>
      </c>
      <c r="C2163" s="79" t="s">
        <v>148</v>
      </c>
      <c r="D2163" s="79">
        <v>0.25042461999999999</v>
      </c>
      <c r="E2163" s="79">
        <v>5.6441440000000002E-2</v>
      </c>
    </row>
    <row r="2164" spans="1:5" x14ac:dyDescent="0.25">
      <c r="A2164" s="89" t="s">
        <v>9</v>
      </c>
      <c r="B2164" s="79">
        <v>145</v>
      </c>
      <c r="C2164" s="79" t="s">
        <v>152</v>
      </c>
      <c r="D2164" s="79">
        <v>0.26138021</v>
      </c>
      <c r="E2164" s="79">
        <v>4.3869209999999999E-2</v>
      </c>
    </row>
    <row r="2165" spans="1:5" x14ac:dyDescent="0.25">
      <c r="A2165" s="89" t="s">
        <v>9</v>
      </c>
      <c r="B2165" s="79">
        <v>145</v>
      </c>
      <c r="C2165" s="79" t="s">
        <v>156</v>
      </c>
      <c r="D2165" s="79">
        <v>0.26636057000000002</v>
      </c>
      <c r="E2165" s="79">
        <v>3.507619E-2</v>
      </c>
    </row>
    <row r="2166" spans="1:5" x14ac:dyDescent="0.25">
      <c r="A2166" s="89" t="s">
        <v>9</v>
      </c>
      <c r="B2166" s="79">
        <v>145</v>
      </c>
      <c r="C2166" s="79" t="s">
        <v>153</v>
      </c>
      <c r="D2166" s="79">
        <v>0.39644889999999999</v>
      </c>
      <c r="E2166" s="79">
        <v>5.9431049999999999E-2</v>
      </c>
    </row>
    <row r="2167" spans="1:5" x14ac:dyDescent="0.25">
      <c r="A2167" s="89" t="s">
        <v>9</v>
      </c>
      <c r="B2167" s="79">
        <v>145</v>
      </c>
      <c r="C2167" s="79" t="s">
        <v>144</v>
      </c>
      <c r="D2167" s="79">
        <v>0.46531392999999999</v>
      </c>
      <c r="E2167" s="79">
        <v>5.9695749999999999E-2</v>
      </c>
    </row>
    <row r="2168" spans="1:5" x14ac:dyDescent="0.25">
      <c r="A2168" s="89" t="s">
        <v>9</v>
      </c>
      <c r="B2168" s="79">
        <v>145</v>
      </c>
      <c r="C2168" s="79" t="s">
        <v>145</v>
      </c>
      <c r="D2168" s="79">
        <v>0.50390634000000001</v>
      </c>
      <c r="E2168" s="79">
        <v>5.4163259999999998E-2</v>
      </c>
    </row>
    <row r="2169" spans="1:5" x14ac:dyDescent="0.25">
      <c r="A2169" s="89" t="s">
        <v>9</v>
      </c>
      <c r="B2169" s="79">
        <v>145</v>
      </c>
      <c r="C2169" s="79" t="s">
        <v>160</v>
      </c>
      <c r="D2169" s="79">
        <v>0.55473742999999998</v>
      </c>
      <c r="E2169" s="79">
        <v>6.0915610000000002E-2</v>
      </c>
    </row>
    <row r="2170" spans="1:5" x14ac:dyDescent="0.25">
      <c r="A2170" s="89" t="s">
        <v>9</v>
      </c>
      <c r="B2170" s="79">
        <v>145</v>
      </c>
      <c r="C2170" s="79" t="s">
        <v>143</v>
      </c>
      <c r="D2170" s="79">
        <v>0.57734958000000003</v>
      </c>
      <c r="E2170" s="79">
        <v>4.3993440000000002E-2</v>
      </c>
    </row>
    <row r="2171" spans="1:5" x14ac:dyDescent="0.25">
      <c r="A2171" s="89" t="s">
        <v>9</v>
      </c>
      <c r="B2171" s="79">
        <v>145</v>
      </c>
      <c r="C2171" s="79" t="s">
        <v>158</v>
      </c>
      <c r="D2171" s="79">
        <v>0.59053794999999998</v>
      </c>
      <c r="E2171" s="79">
        <v>5.1305490000000002E-2</v>
      </c>
    </row>
    <row r="2172" spans="1:5" x14ac:dyDescent="0.25">
      <c r="A2172" s="89" t="s">
        <v>9</v>
      </c>
      <c r="B2172" s="79">
        <v>145</v>
      </c>
      <c r="C2172" s="79" t="s">
        <v>150</v>
      </c>
      <c r="D2172" s="79">
        <v>0.75665872999999995</v>
      </c>
      <c r="E2172" s="79">
        <v>4.7376649999999999E-2</v>
      </c>
    </row>
    <row r="2173" spans="1:5" x14ac:dyDescent="0.25">
      <c r="A2173" s="89" t="s">
        <v>9</v>
      </c>
      <c r="B2173" s="79">
        <v>145</v>
      </c>
      <c r="C2173" s="79" t="s">
        <v>146</v>
      </c>
      <c r="D2173" s="79">
        <v>0.97746944000000002</v>
      </c>
      <c r="E2173" s="79">
        <v>4.5817379999999998E-2</v>
      </c>
    </row>
    <row r="2174" spans="1:5" x14ac:dyDescent="0.25">
      <c r="A2174" s="89" t="s">
        <v>157</v>
      </c>
      <c r="B2174" s="79">
        <v>146</v>
      </c>
      <c r="C2174" s="79" t="s">
        <v>151</v>
      </c>
      <c r="D2174" s="79">
        <v>0.21714994000000001</v>
      </c>
      <c r="E2174" s="79">
        <v>3.7430360000000003E-2</v>
      </c>
    </row>
    <row r="2175" spans="1:5" x14ac:dyDescent="0.25">
      <c r="A2175" s="89" t="s">
        <v>157</v>
      </c>
      <c r="B2175" s="79">
        <v>146</v>
      </c>
      <c r="C2175" s="79" t="s">
        <v>152</v>
      </c>
      <c r="D2175" s="79">
        <v>0.76445976999999998</v>
      </c>
      <c r="E2175" s="79">
        <v>2.6215800000000001E-2</v>
      </c>
    </row>
    <row r="2176" spans="1:5" x14ac:dyDescent="0.25">
      <c r="A2176" s="89" t="s">
        <v>157</v>
      </c>
      <c r="B2176" s="79">
        <v>146</v>
      </c>
      <c r="C2176" s="79" t="s">
        <v>148</v>
      </c>
      <c r="D2176" s="79">
        <v>0.79909834000000002</v>
      </c>
      <c r="E2176" s="79">
        <v>3.0714390000000001E-2</v>
      </c>
    </row>
    <row r="2177" spans="1:5" x14ac:dyDescent="0.25">
      <c r="A2177" s="89" t="s">
        <v>157</v>
      </c>
      <c r="B2177" s="79">
        <v>146</v>
      </c>
      <c r="C2177" s="79" t="s">
        <v>153</v>
      </c>
      <c r="D2177" s="79">
        <v>0.81166864999999999</v>
      </c>
      <c r="E2177" s="79">
        <v>3.5557720000000001E-2</v>
      </c>
    </row>
    <row r="2178" spans="1:5" x14ac:dyDescent="0.25">
      <c r="A2178" s="89" t="s">
        <v>157</v>
      </c>
      <c r="B2178" s="79">
        <v>146</v>
      </c>
      <c r="C2178" s="79" t="s">
        <v>9</v>
      </c>
      <c r="D2178" s="79">
        <v>0.81337232000000004</v>
      </c>
      <c r="E2178" s="79">
        <v>3.4014700000000002E-2</v>
      </c>
    </row>
    <row r="2179" spans="1:5" x14ac:dyDescent="0.25">
      <c r="A2179" s="89" t="s">
        <v>157</v>
      </c>
      <c r="B2179" s="79">
        <v>146</v>
      </c>
      <c r="C2179" s="79" t="s">
        <v>159</v>
      </c>
      <c r="D2179" s="79">
        <v>0.81608851999999998</v>
      </c>
      <c r="E2179" s="79">
        <v>3.5966480000000002E-2</v>
      </c>
    </row>
    <row r="2180" spans="1:5" x14ac:dyDescent="0.25">
      <c r="A2180" s="89" t="s">
        <v>157</v>
      </c>
      <c r="B2180" s="79">
        <v>146</v>
      </c>
      <c r="C2180" s="79" t="s">
        <v>146</v>
      </c>
      <c r="D2180" s="79">
        <v>0.88181169000000004</v>
      </c>
      <c r="E2180" s="79">
        <v>4.4957980000000002E-2</v>
      </c>
    </row>
    <row r="2181" spans="1:5" x14ac:dyDescent="0.25">
      <c r="A2181" s="89" t="s">
        <v>157</v>
      </c>
      <c r="B2181" s="79">
        <v>146</v>
      </c>
      <c r="C2181" s="79" t="s">
        <v>154</v>
      </c>
      <c r="D2181" s="79">
        <v>0.95118035999999995</v>
      </c>
      <c r="E2181" s="79">
        <v>4.7389340000000002E-2</v>
      </c>
    </row>
    <row r="2182" spans="1:5" x14ac:dyDescent="0.25">
      <c r="A2182" s="89" t="s">
        <v>157</v>
      </c>
      <c r="B2182" s="79">
        <v>146</v>
      </c>
      <c r="C2182" s="79" t="s">
        <v>156</v>
      </c>
      <c r="D2182" s="79">
        <v>0.96211791000000002</v>
      </c>
      <c r="E2182" s="79">
        <v>4.1233699999999998E-2</v>
      </c>
    </row>
    <row r="2183" spans="1:5" x14ac:dyDescent="0.25">
      <c r="A2183" s="89" t="s">
        <v>157</v>
      </c>
      <c r="B2183" s="79">
        <v>146</v>
      </c>
      <c r="C2183" s="79" t="s">
        <v>155</v>
      </c>
      <c r="D2183" s="79">
        <v>0.99980442999999997</v>
      </c>
      <c r="E2183" s="79">
        <v>5.718181E-2</v>
      </c>
    </row>
    <row r="2184" spans="1:5" x14ac:dyDescent="0.25">
      <c r="A2184" s="89" t="s">
        <v>157</v>
      </c>
      <c r="B2184" s="79">
        <v>146</v>
      </c>
      <c r="C2184" s="79" t="s">
        <v>150</v>
      </c>
      <c r="D2184" s="79">
        <v>1.01626141</v>
      </c>
      <c r="E2184" s="79">
        <v>3.9481019999999999E-2</v>
      </c>
    </row>
    <row r="2185" spans="1:5" x14ac:dyDescent="0.25">
      <c r="A2185" s="89" t="s">
        <v>157</v>
      </c>
      <c r="B2185" s="79">
        <v>146</v>
      </c>
      <c r="C2185" s="79" t="s">
        <v>158</v>
      </c>
      <c r="D2185" s="79">
        <v>1.04910462</v>
      </c>
      <c r="E2185" s="79">
        <v>5.1614109999999998E-2</v>
      </c>
    </row>
    <row r="2186" spans="1:5" x14ac:dyDescent="0.25">
      <c r="A2186" s="89" t="s">
        <v>149</v>
      </c>
      <c r="B2186" s="79">
        <v>147</v>
      </c>
      <c r="C2186" s="79" t="s">
        <v>150</v>
      </c>
      <c r="D2186" s="79">
        <v>3.2178159999999997E-2</v>
      </c>
      <c r="E2186" s="79">
        <v>6.1069199999999997E-2</v>
      </c>
    </row>
    <row r="2187" spans="1:5" x14ac:dyDescent="0.25">
      <c r="A2187" s="89" t="s">
        <v>149</v>
      </c>
      <c r="B2187" s="79">
        <v>147</v>
      </c>
      <c r="C2187" s="79" t="s">
        <v>158</v>
      </c>
      <c r="D2187" s="79">
        <v>6.8033860000000002E-2</v>
      </c>
      <c r="E2187" s="79">
        <v>5.7789149999999997E-2</v>
      </c>
    </row>
    <row r="2188" spans="1:5" x14ac:dyDescent="0.25">
      <c r="A2188" s="89" t="s">
        <v>149</v>
      </c>
      <c r="B2188" s="79">
        <v>147</v>
      </c>
      <c r="C2188" s="79" t="s">
        <v>152</v>
      </c>
      <c r="D2188" s="79">
        <v>7.6011599999999999E-2</v>
      </c>
      <c r="E2188" s="79">
        <v>4.0072469999999999E-2</v>
      </c>
    </row>
    <row r="2189" spans="1:5" x14ac:dyDescent="0.25">
      <c r="A2189" s="89" t="s">
        <v>149</v>
      </c>
      <c r="B2189" s="79">
        <v>147</v>
      </c>
      <c r="C2189" s="79" t="s">
        <v>157</v>
      </c>
      <c r="D2189" s="79">
        <v>8.8239049999999999E-2</v>
      </c>
      <c r="E2189" s="79">
        <v>6.5986390000000006E-2</v>
      </c>
    </row>
    <row r="2190" spans="1:5" x14ac:dyDescent="0.25">
      <c r="A2190" s="89" t="s">
        <v>149</v>
      </c>
      <c r="B2190" s="79">
        <v>147</v>
      </c>
      <c r="C2190" s="79" t="s">
        <v>156</v>
      </c>
      <c r="D2190" s="79">
        <v>9.2715569999999997E-2</v>
      </c>
      <c r="E2190" s="79">
        <v>4.7563979999999999E-2</v>
      </c>
    </row>
    <row r="2191" spans="1:5" x14ac:dyDescent="0.25">
      <c r="A2191" s="89" t="s">
        <v>149</v>
      </c>
      <c r="B2191" s="79">
        <v>147</v>
      </c>
      <c r="C2191" s="79" t="s">
        <v>159</v>
      </c>
      <c r="D2191" s="79">
        <v>9.3016520000000005E-2</v>
      </c>
      <c r="E2191" s="79">
        <v>4.2114239999999997E-2</v>
      </c>
    </row>
    <row r="2192" spans="1:5" x14ac:dyDescent="0.25">
      <c r="A2192" s="89" t="s">
        <v>149</v>
      </c>
      <c r="B2192" s="79">
        <v>147</v>
      </c>
      <c r="C2192" s="79" t="s">
        <v>146</v>
      </c>
      <c r="D2192" s="79">
        <v>0.10105098</v>
      </c>
      <c r="E2192" s="79">
        <v>3.7388230000000001E-2</v>
      </c>
    </row>
    <row r="2193" spans="1:5" x14ac:dyDescent="0.25">
      <c r="A2193" s="89" t="s">
        <v>149</v>
      </c>
      <c r="B2193" s="79">
        <v>147</v>
      </c>
      <c r="C2193" s="79" t="s">
        <v>144</v>
      </c>
      <c r="D2193" s="79">
        <v>0.10623197</v>
      </c>
      <c r="E2193" s="79">
        <v>5.3894009999999999E-2</v>
      </c>
    </row>
    <row r="2194" spans="1:5" x14ac:dyDescent="0.25">
      <c r="A2194" s="89" t="s">
        <v>149</v>
      </c>
      <c r="B2194" s="79">
        <v>147</v>
      </c>
      <c r="C2194" s="79" t="s">
        <v>9</v>
      </c>
      <c r="D2194" s="79">
        <v>0.13518019000000001</v>
      </c>
      <c r="E2194" s="79">
        <v>4.9363039999999997E-2</v>
      </c>
    </row>
    <row r="2195" spans="1:5" x14ac:dyDescent="0.25">
      <c r="A2195" s="89" t="s">
        <v>149</v>
      </c>
      <c r="B2195" s="79">
        <v>147</v>
      </c>
      <c r="C2195" s="79" t="s">
        <v>160</v>
      </c>
      <c r="D2195" s="79">
        <v>0.17093502999999999</v>
      </c>
      <c r="E2195" s="79">
        <v>6.5248920000000002E-2</v>
      </c>
    </row>
    <row r="2196" spans="1:5" x14ac:dyDescent="0.25">
      <c r="A2196" s="89" t="s">
        <v>149</v>
      </c>
      <c r="B2196" s="79">
        <v>147</v>
      </c>
      <c r="C2196" s="79" t="s">
        <v>148</v>
      </c>
      <c r="D2196" s="79">
        <v>0.19726953</v>
      </c>
      <c r="E2196" s="79">
        <v>4.6623980000000002E-2</v>
      </c>
    </row>
    <row r="2197" spans="1:5" x14ac:dyDescent="0.25">
      <c r="A2197" s="89" t="s">
        <v>149</v>
      </c>
      <c r="B2197" s="79">
        <v>147</v>
      </c>
      <c r="C2197" s="79" t="s">
        <v>154</v>
      </c>
      <c r="D2197" s="79">
        <v>0.22685906</v>
      </c>
      <c r="E2197" s="79">
        <v>5.8155659999999998E-2</v>
      </c>
    </row>
    <row r="2198" spans="1:5" x14ac:dyDescent="0.25">
      <c r="A2198" s="89" t="s">
        <v>149</v>
      </c>
      <c r="B2198" s="79">
        <v>147</v>
      </c>
      <c r="C2198" s="79" t="s">
        <v>147</v>
      </c>
      <c r="D2198" s="79">
        <v>0.60806676999999998</v>
      </c>
      <c r="E2198" s="79">
        <v>5.7708570000000001E-2</v>
      </c>
    </row>
    <row r="2199" spans="1:5" x14ac:dyDescent="0.25">
      <c r="A2199" s="89" t="s">
        <v>149</v>
      </c>
      <c r="B2199" s="79">
        <v>147</v>
      </c>
      <c r="C2199" s="79" t="s">
        <v>151</v>
      </c>
      <c r="D2199" s="79">
        <v>0.94988466000000005</v>
      </c>
      <c r="E2199" s="79">
        <v>2.8487829999999999E-2</v>
      </c>
    </row>
    <row r="2200" spans="1:5" x14ac:dyDescent="0.25">
      <c r="A2200" s="89" t="s">
        <v>149</v>
      </c>
      <c r="B2200" s="79">
        <v>147</v>
      </c>
      <c r="C2200" s="79" t="s">
        <v>153</v>
      </c>
      <c r="D2200" s="79">
        <v>0.96755053000000002</v>
      </c>
      <c r="E2200" s="79">
        <v>4.561436E-2</v>
      </c>
    </row>
    <row r="2201" spans="1:5" x14ac:dyDescent="0.25">
      <c r="A2201" s="89" t="s">
        <v>160</v>
      </c>
      <c r="B2201" s="79">
        <v>148</v>
      </c>
      <c r="C2201" s="79" t="s">
        <v>155</v>
      </c>
      <c r="D2201" s="79">
        <v>3.6379469999999997E-2</v>
      </c>
      <c r="E2201" s="79">
        <v>5.8014879999999998E-2</v>
      </c>
    </row>
    <row r="2202" spans="1:5" x14ac:dyDescent="0.25">
      <c r="A2202" s="89" t="s">
        <v>160</v>
      </c>
      <c r="B2202" s="79">
        <v>148</v>
      </c>
      <c r="C2202" s="79" t="s">
        <v>152</v>
      </c>
      <c r="D2202" s="79">
        <v>8.8312710000000003E-2</v>
      </c>
      <c r="E2202" s="79">
        <v>4.0542370000000001E-2</v>
      </c>
    </row>
    <row r="2203" spans="1:5" x14ac:dyDescent="0.25">
      <c r="A2203" s="89" t="s">
        <v>160</v>
      </c>
      <c r="B2203" s="79">
        <v>148</v>
      </c>
      <c r="C2203" s="79" t="s">
        <v>156</v>
      </c>
      <c r="D2203" s="79">
        <v>0.13048572</v>
      </c>
      <c r="E2203" s="79">
        <v>4.7760829999999997E-2</v>
      </c>
    </row>
    <row r="2204" spans="1:5" x14ac:dyDescent="0.25">
      <c r="A2204" s="89" t="s">
        <v>160</v>
      </c>
      <c r="B2204" s="79">
        <v>148</v>
      </c>
      <c r="C2204" s="79" t="s">
        <v>145</v>
      </c>
      <c r="D2204" s="79">
        <v>0.14096296</v>
      </c>
      <c r="E2204" s="79">
        <v>6.3583009999999995E-2</v>
      </c>
    </row>
    <row r="2205" spans="1:5" x14ac:dyDescent="0.25">
      <c r="A2205" s="89" t="s">
        <v>160</v>
      </c>
      <c r="B2205" s="79">
        <v>148</v>
      </c>
      <c r="C2205" s="79" t="s">
        <v>149</v>
      </c>
      <c r="D2205" s="79">
        <v>0.14917238999999999</v>
      </c>
      <c r="E2205" s="79">
        <v>5.1334619999999997E-2</v>
      </c>
    </row>
    <row r="2206" spans="1:5" x14ac:dyDescent="0.25">
      <c r="A2206" s="89" t="s">
        <v>160</v>
      </c>
      <c r="B2206" s="79">
        <v>148</v>
      </c>
      <c r="C2206" s="79" t="s">
        <v>158</v>
      </c>
      <c r="D2206" s="79">
        <v>0.19637157</v>
      </c>
      <c r="E2206" s="79">
        <v>5.9767519999999998E-2</v>
      </c>
    </row>
    <row r="2207" spans="1:5" x14ac:dyDescent="0.25">
      <c r="A2207" s="89" t="s">
        <v>160</v>
      </c>
      <c r="B2207" s="79">
        <v>148</v>
      </c>
      <c r="C2207" s="79" t="s">
        <v>144</v>
      </c>
      <c r="D2207" s="79">
        <v>0.21828892</v>
      </c>
      <c r="E2207" s="79">
        <v>4.9678020000000003E-2</v>
      </c>
    </row>
    <row r="2208" spans="1:5" x14ac:dyDescent="0.25">
      <c r="A2208" s="89" t="s">
        <v>160</v>
      </c>
      <c r="B2208" s="79">
        <v>148</v>
      </c>
      <c r="C2208" s="79" t="s">
        <v>146</v>
      </c>
      <c r="D2208" s="79">
        <v>0.36845529999999999</v>
      </c>
      <c r="E2208" s="79">
        <v>3.352989E-2</v>
      </c>
    </row>
    <row r="2209" spans="1:5" x14ac:dyDescent="0.25">
      <c r="A2209" s="89" t="s">
        <v>160</v>
      </c>
      <c r="B2209" s="79">
        <v>148</v>
      </c>
      <c r="C2209" s="79" t="s">
        <v>151</v>
      </c>
      <c r="D2209" s="79">
        <v>0.72724126</v>
      </c>
      <c r="E2209" s="79">
        <v>3.2187920000000002E-2</v>
      </c>
    </row>
    <row r="2210" spans="1:5" x14ac:dyDescent="0.25">
      <c r="A2210" s="89" t="s">
        <v>160</v>
      </c>
      <c r="B2210" s="79">
        <v>148</v>
      </c>
      <c r="C2210" s="79" t="s">
        <v>154</v>
      </c>
      <c r="D2210" s="79">
        <v>0.81109215000000001</v>
      </c>
      <c r="E2210" s="79">
        <v>4.0128120000000003E-2</v>
      </c>
    </row>
    <row r="2211" spans="1:5" x14ac:dyDescent="0.25">
      <c r="A2211" s="89" t="s">
        <v>160</v>
      </c>
      <c r="B2211" s="79">
        <v>148</v>
      </c>
      <c r="C2211" s="79" t="s">
        <v>153</v>
      </c>
      <c r="D2211" s="79">
        <v>0.85394778999999998</v>
      </c>
      <c r="E2211" s="79">
        <v>4.3019849999999998E-2</v>
      </c>
    </row>
    <row r="2212" spans="1:5" x14ac:dyDescent="0.25">
      <c r="A2212" s="89" t="s">
        <v>160</v>
      </c>
      <c r="B2212" s="79">
        <v>148</v>
      </c>
      <c r="C2212" s="79" t="s">
        <v>148</v>
      </c>
      <c r="D2212" s="79">
        <v>1.00854976</v>
      </c>
      <c r="E2212" s="79">
        <v>4.5536380000000001E-2</v>
      </c>
    </row>
    <row r="2213" spans="1:5" x14ac:dyDescent="0.25">
      <c r="A2213" s="89" t="s">
        <v>9</v>
      </c>
      <c r="B2213" s="79">
        <v>149</v>
      </c>
      <c r="C2213" s="79" t="s">
        <v>147</v>
      </c>
      <c r="D2213" s="79">
        <v>6.4299339999999996E-2</v>
      </c>
      <c r="E2213" s="79">
        <v>6.252924E-2</v>
      </c>
    </row>
    <row r="2214" spans="1:5" x14ac:dyDescent="0.25">
      <c r="A2214" s="89" t="s">
        <v>9</v>
      </c>
      <c r="B2214" s="79">
        <v>149</v>
      </c>
      <c r="C2214" s="79" t="s">
        <v>160</v>
      </c>
      <c r="D2214" s="79">
        <v>7.7985180000000001E-2</v>
      </c>
      <c r="E2214" s="79">
        <v>5.0400790000000001E-2</v>
      </c>
    </row>
    <row r="2215" spans="1:5" x14ac:dyDescent="0.25">
      <c r="A2215" s="89" t="s">
        <v>9</v>
      </c>
      <c r="B2215" s="79">
        <v>149</v>
      </c>
      <c r="C2215" s="79" t="s">
        <v>148</v>
      </c>
      <c r="D2215" s="79">
        <v>7.9284590000000002E-2</v>
      </c>
      <c r="E2215" s="79">
        <v>4.550535E-2</v>
      </c>
    </row>
    <row r="2216" spans="1:5" x14ac:dyDescent="0.25">
      <c r="A2216" s="89" t="s">
        <v>9</v>
      </c>
      <c r="B2216" s="79">
        <v>149</v>
      </c>
      <c r="C2216" s="79" t="s">
        <v>151</v>
      </c>
      <c r="D2216" s="79">
        <v>0.10433481</v>
      </c>
      <c r="E2216" s="79">
        <v>3.736859E-2</v>
      </c>
    </row>
    <row r="2217" spans="1:5" x14ac:dyDescent="0.25">
      <c r="A2217" s="89" t="s">
        <v>9</v>
      </c>
      <c r="B2217" s="79">
        <v>149</v>
      </c>
      <c r="C2217" s="79" t="s">
        <v>156</v>
      </c>
      <c r="D2217" s="79">
        <v>0.10884383</v>
      </c>
      <c r="E2217" s="79">
        <v>4.2113089999999999E-2</v>
      </c>
    </row>
    <row r="2218" spans="1:5" x14ac:dyDescent="0.25">
      <c r="A2218" s="89" t="s">
        <v>9</v>
      </c>
      <c r="B2218" s="79">
        <v>149</v>
      </c>
      <c r="C2218" s="79" t="s">
        <v>149</v>
      </c>
      <c r="D2218" s="79">
        <v>0.1128685</v>
      </c>
      <c r="E2218" s="79">
        <v>4.5811770000000002E-2</v>
      </c>
    </row>
    <row r="2219" spans="1:5" x14ac:dyDescent="0.25">
      <c r="A2219" s="89" t="s">
        <v>9</v>
      </c>
      <c r="B2219" s="79">
        <v>149</v>
      </c>
      <c r="C2219" s="79" t="s">
        <v>158</v>
      </c>
      <c r="D2219" s="79">
        <v>0.11733888000000001</v>
      </c>
      <c r="E2219" s="79">
        <v>5.7263719999999997E-2</v>
      </c>
    </row>
    <row r="2220" spans="1:5" x14ac:dyDescent="0.25">
      <c r="A2220" s="89" t="s">
        <v>9</v>
      </c>
      <c r="B2220" s="79">
        <v>149</v>
      </c>
      <c r="C2220" s="79" t="s">
        <v>154</v>
      </c>
      <c r="D2220" s="79">
        <v>0.12385475999999999</v>
      </c>
      <c r="E2220" s="79">
        <v>5.2460100000000003E-2</v>
      </c>
    </row>
    <row r="2221" spans="1:5" x14ac:dyDescent="0.25">
      <c r="A2221" s="89" t="s">
        <v>9</v>
      </c>
      <c r="B2221" s="79">
        <v>149</v>
      </c>
      <c r="C2221" s="79" t="s">
        <v>152</v>
      </c>
      <c r="D2221" s="79">
        <v>0.18150400999999999</v>
      </c>
      <c r="E2221" s="79">
        <v>4.1595220000000002E-2</v>
      </c>
    </row>
    <row r="2222" spans="1:5" x14ac:dyDescent="0.25">
      <c r="A2222" s="89" t="s">
        <v>9</v>
      </c>
      <c r="B2222" s="79">
        <v>149</v>
      </c>
      <c r="C2222" s="79" t="s">
        <v>146</v>
      </c>
      <c r="D2222" s="79">
        <v>0.18577479999999999</v>
      </c>
      <c r="E2222" s="79">
        <v>3.3351329999999998E-2</v>
      </c>
    </row>
    <row r="2223" spans="1:5" x14ac:dyDescent="0.25">
      <c r="A2223" s="89" t="s">
        <v>151</v>
      </c>
      <c r="B2223" s="79">
        <v>150</v>
      </c>
      <c r="C2223" s="79" t="s">
        <v>145</v>
      </c>
      <c r="D2223" s="79">
        <v>2.8541500000000001E-2</v>
      </c>
      <c r="E2223" s="79">
        <v>5.713174E-2</v>
      </c>
    </row>
    <row r="2224" spans="1:5" x14ac:dyDescent="0.25">
      <c r="A2224" s="89" t="s">
        <v>151</v>
      </c>
      <c r="B2224" s="79">
        <v>150</v>
      </c>
      <c r="C2224" s="79" t="s">
        <v>160</v>
      </c>
      <c r="D2224" s="79">
        <v>7.2396470000000004E-2</v>
      </c>
      <c r="E2224" s="79">
        <v>5.2745529999999999E-2</v>
      </c>
    </row>
    <row r="2225" spans="1:5" x14ac:dyDescent="0.25">
      <c r="A2225" s="89" t="s">
        <v>151</v>
      </c>
      <c r="B2225" s="79">
        <v>150</v>
      </c>
      <c r="C2225" s="79" t="s">
        <v>147</v>
      </c>
      <c r="D2225" s="79">
        <v>8.0106540000000004E-2</v>
      </c>
      <c r="E2225" s="79">
        <v>4.4413559999999998E-2</v>
      </c>
    </row>
    <row r="2226" spans="1:5" x14ac:dyDescent="0.25">
      <c r="A2226" s="89" t="s">
        <v>151</v>
      </c>
      <c r="B2226" s="79">
        <v>150</v>
      </c>
      <c r="C2226" s="79" t="s">
        <v>143</v>
      </c>
      <c r="D2226" s="79">
        <v>9.4915390000000002E-2</v>
      </c>
      <c r="E2226" s="79">
        <v>4.071222E-2</v>
      </c>
    </row>
    <row r="2227" spans="1:5" x14ac:dyDescent="0.25">
      <c r="A2227" s="89" t="s">
        <v>151</v>
      </c>
      <c r="B2227" s="79">
        <v>150</v>
      </c>
      <c r="C2227" s="79" t="s">
        <v>154</v>
      </c>
      <c r="D2227" s="79">
        <v>9.6649520000000003E-2</v>
      </c>
      <c r="E2227" s="79">
        <v>3.3239560000000001E-2</v>
      </c>
    </row>
    <row r="2228" spans="1:5" x14ac:dyDescent="0.25">
      <c r="A2228" s="89" t="s">
        <v>151</v>
      </c>
      <c r="B2228" s="79">
        <v>150</v>
      </c>
      <c r="C2228" s="79" t="s">
        <v>157</v>
      </c>
      <c r="D2228" s="79">
        <v>9.9116940000000001E-2</v>
      </c>
      <c r="E2228" s="79">
        <v>5.2328979999999997E-2</v>
      </c>
    </row>
    <row r="2229" spans="1:5" x14ac:dyDescent="0.25">
      <c r="A2229" s="89" t="s">
        <v>151</v>
      </c>
      <c r="B2229" s="79">
        <v>150</v>
      </c>
      <c r="C2229" s="79" t="s">
        <v>159</v>
      </c>
      <c r="D2229" s="79">
        <v>0.1124588</v>
      </c>
      <c r="E2229" s="79">
        <v>5.5357160000000002E-2</v>
      </c>
    </row>
    <row r="2230" spans="1:5" x14ac:dyDescent="0.25">
      <c r="A2230" s="89" t="s">
        <v>151</v>
      </c>
      <c r="B2230" s="79">
        <v>150</v>
      </c>
      <c r="C2230" s="79" t="s">
        <v>9</v>
      </c>
      <c r="D2230" s="79">
        <v>0.11370311</v>
      </c>
      <c r="E2230" s="79">
        <v>4.2967520000000002E-2</v>
      </c>
    </row>
    <row r="2231" spans="1:5" x14ac:dyDescent="0.25">
      <c r="A2231" s="89" t="s">
        <v>151</v>
      </c>
      <c r="B2231" s="79">
        <v>150</v>
      </c>
      <c r="C2231" s="79" t="s">
        <v>142</v>
      </c>
      <c r="D2231" s="79">
        <v>0.12145996000000001</v>
      </c>
      <c r="E2231" s="79">
        <v>5.7886050000000001E-2</v>
      </c>
    </row>
    <row r="2232" spans="1:5" x14ac:dyDescent="0.25">
      <c r="A2232" s="89" t="s">
        <v>151</v>
      </c>
      <c r="B2232" s="79">
        <v>150</v>
      </c>
      <c r="C2232" s="79" t="s">
        <v>148</v>
      </c>
      <c r="D2232" s="79">
        <v>0.15803175</v>
      </c>
      <c r="E2232" s="79">
        <v>4.9227519999999997E-2</v>
      </c>
    </row>
    <row r="2233" spans="1:5" x14ac:dyDescent="0.25">
      <c r="A2233" s="89" t="s">
        <v>151</v>
      </c>
      <c r="B2233" s="79">
        <v>150</v>
      </c>
      <c r="C2233" s="79" t="s">
        <v>152</v>
      </c>
      <c r="D2233" s="79">
        <v>0.1716723</v>
      </c>
      <c r="E2233" s="79">
        <v>4.1775529999999998E-2</v>
      </c>
    </row>
    <row r="2234" spans="1:5" x14ac:dyDescent="0.25">
      <c r="A2234" s="89" t="s">
        <v>151</v>
      </c>
      <c r="B2234" s="79">
        <v>150</v>
      </c>
      <c r="C2234" s="79" t="s">
        <v>144</v>
      </c>
      <c r="D2234" s="79">
        <v>0.22404293</v>
      </c>
      <c r="E2234" s="79">
        <v>5.2866700000000003E-2</v>
      </c>
    </row>
    <row r="2235" spans="1:5" x14ac:dyDescent="0.25">
      <c r="A2235" s="89" t="s">
        <v>151</v>
      </c>
      <c r="B2235" s="79">
        <v>150</v>
      </c>
      <c r="C2235" s="79" t="s">
        <v>146</v>
      </c>
      <c r="D2235" s="79">
        <v>0.30339126</v>
      </c>
      <c r="E2235" s="79">
        <v>7.2477349999999996E-2</v>
      </c>
    </row>
    <row r="2236" spans="1:5" x14ac:dyDescent="0.25">
      <c r="A2236" s="89" t="s">
        <v>151</v>
      </c>
      <c r="B2236" s="79">
        <v>150</v>
      </c>
      <c r="C2236" s="79" t="s">
        <v>153</v>
      </c>
      <c r="D2236" s="79">
        <v>0.51468919000000002</v>
      </c>
      <c r="E2236" s="79">
        <v>5.0578360000000003E-2</v>
      </c>
    </row>
    <row r="2237" spans="1:5" x14ac:dyDescent="0.25">
      <c r="A2237" s="89" t="s">
        <v>147</v>
      </c>
      <c r="B2237" s="79">
        <v>151</v>
      </c>
      <c r="C2237" s="79" t="s">
        <v>149</v>
      </c>
      <c r="D2237" s="79">
        <v>-7.0993600000000004E-2</v>
      </c>
      <c r="E2237" s="79">
        <v>8.7488819999999995E-2</v>
      </c>
    </row>
    <row r="2238" spans="1:5" x14ac:dyDescent="0.25">
      <c r="A2238" s="89" t="s">
        <v>147</v>
      </c>
      <c r="B2238" s="79">
        <v>151</v>
      </c>
      <c r="C2238" s="79" t="s">
        <v>142</v>
      </c>
      <c r="D2238" s="79">
        <v>-4.9577400000000001E-2</v>
      </c>
      <c r="E2238" s="79">
        <v>8.7465660000000001E-2</v>
      </c>
    </row>
    <row r="2239" spans="1:5" x14ac:dyDescent="0.25">
      <c r="A2239" s="89" t="s">
        <v>147</v>
      </c>
      <c r="B2239" s="79">
        <v>151</v>
      </c>
      <c r="C2239" s="79" t="s">
        <v>156</v>
      </c>
      <c r="D2239" s="79">
        <v>-2.2171300000000001E-2</v>
      </c>
      <c r="E2239" s="79">
        <v>0.119724</v>
      </c>
    </row>
    <row r="2240" spans="1:5" x14ac:dyDescent="0.25">
      <c r="A2240" s="89" t="s">
        <v>147</v>
      </c>
      <c r="B2240" s="79">
        <v>151</v>
      </c>
      <c r="C2240" s="79" t="s">
        <v>152</v>
      </c>
      <c r="D2240" s="79">
        <v>7.2616159999999999E-2</v>
      </c>
      <c r="E2240" s="79">
        <v>7.4613280000000004E-2</v>
      </c>
    </row>
    <row r="2241" spans="1:5" x14ac:dyDescent="0.25">
      <c r="A2241" s="89" t="s">
        <v>147</v>
      </c>
      <c r="B2241" s="79">
        <v>151</v>
      </c>
      <c r="C2241" s="79" t="s">
        <v>144</v>
      </c>
      <c r="D2241" s="79">
        <v>9.7521689999999994E-2</v>
      </c>
      <c r="E2241" s="79">
        <v>9.3434729999999994E-2</v>
      </c>
    </row>
    <row r="2242" spans="1:5" x14ac:dyDescent="0.25">
      <c r="A2242" s="89" t="s">
        <v>147</v>
      </c>
      <c r="B2242" s="79">
        <v>151</v>
      </c>
      <c r="C2242" s="79" t="s">
        <v>159</v>
      </c>
      <c r="D2242" s="79">
        <v>0.10084208</v>
      </c>
      <c r="E2242" s="79">
        <v>6.7145789999999997E-2</v>
      </c>
    </row>
    <row r="2243" spans="1:5" x14ac:dyDescent="0.25">
      <c r="A2243" s="89" t="s">
        <v>147</v>
      </c>
      <c r="B2243" s="79">
        <v>151</v>
      </c>
      <c r="C2243" s="79" t="s">
        <v>146</v>
      </c>
      <c r="D2243" s="79">
        <v>0.11049885</v>
      </c>
      <c r="E2243" s="79">
        <v>9.8475019999999996E-2</v>
      </c>
    </row>
    <row r="2244" spans="1:5" x14ac:dyDescent="0.25">
      <c r="A2244" s="89" t="s">
        <v>147</v>
      </c>
      <c r="B2244" s="79">
        <v>151</v>
      </c>
      <c r="C2244" s="79" t="s">
        <v>150</v>
      </c>
      <c r="D2244" s="79">
        <v>0.11106675000000001</v>
      </c>
      <c r="E2244" s="79">
        <v>5.1951619999999997E-2</v>
      </c>
    </row>
    <row r="2245" spans="1:5" x14ac:dyDescent="0.25">
      <c r="A2245" s="89" t="s">
        <v>147</v>
      </c>
      <c r="B2245" s="79">
        <v>151</v>
      </c>
      <c r="C2245" s="79" t="s">
        <v>155</v>
      </c>
      <c r="D2245" s="79">
        <v>0.12334334</v>
      </c>
      <c r="E2245" s="79">
        <v>6.5087549999999994E-2</v>
      </c>
    </row>
    <row r="2246" spans="1:5" x14ac:dyDescent="0.25">
      <c r="A2246" s="89" t="s">
        <v>147</v>
      </c>
      <c r="B2246" s="79">
        <v>151</v>
      </c>
      <c r="C2246" s="79" t="s">
        <v>157</v>
      </c>
      <c r="D2246" s="79">
        <v>0.12390684</v>
      </c>
      <c r="E2246" s="79">
        <v>7.3525859999999998E-2</v>
      </c>
    </row>
    <row r="2247" spans="1:5" x14ac:dyDescent="0.25">
      <c r="A2247" s="89" t="s">
        <v>147</v>
      </c>
      <c r="B2247" s="79">
        <v>151</v>
      </c>
      <c r="C2247" s="79" t="s">
        <v>145</v>
      </c>
      <c r="D2247" s="79">
        <v>0.12979731</v>
      </c>
      <c r="E2247" s="79">
        <v>4.7810640000000001E-2</v>
      </c>
    </row>
    <row r="2248" spans="1:5" x14ac:dyDescent="0.25">
      <c r="A2248" s="89" t="s">
        <v>147</v>
      </c>
      <c r="B2248" s="79">
        <v>151</v>
      </c>
      <c r="C2248" s="79" t="s">
        <v>143</v>
      </c>
      <c r="D2248" s="79">
        <v>0.14469505999999999</v>
      </c>
      <c r="E2248" s="79">
        <v>5.5270130000000001E-2</v>
      </c>
    </row>
    <row r="2249" spans="1:5" x14ac:dyDescent="0.25">
      <c r="A2249" s="89" t="s">
        <v>147</v>
      </c>
      <c r="B2249" s="79">
        <v>151</v>
      </c>
      <c r="C2249" s="79" t="s">
        <v>158</v>
      </c>
      <c r="D2249" s="79">
        <v>0.17832650999999999</v>
      </c>
      <c r="E2249" s="79">
        <v>6.7067199999999993E-2</v>
      </c>
    </row>
    <row r="2250" spans="1:5" x14ac:dyDescent="0.25">
      <c r="A2250" s="89" t="s">
        <v>147</v>
      </c>
      <c r="B2250" s="79">
        <v>151</v>
      </c>
      <c r="C2250" s="79" t="s">
        <v>160</v>
      </c>
      <c r="D2250" s="79">
        <v>0.47905466000000002</v>
      </c>
      <c r="E2250" s="79">
        <v>7.7366359999999995E-2</v>
      </c>
    </row>
    <row r="2251" spans="1:5" x14ac:dyDescent="0.25">
      <c r="A2251" s="89" t="s">
        <v>147</v>
      </c>
      <c r="B2251" s="79">
        <v>151</v>
      </c>
      <c r="C2251" s="79" t="s">
        <v>9</v>
      </c>
      <c r="D2251" s="79">
        <v>0.70017304000000002</v>
      </c>
      <c r="E2251" s="79">
        <v>7.7856560000000005E-2</v>
      </c>
    </row>
    <row r="2252" spans="1:5" x14ac:dyDescent="0.25">
      <c r="A2252" s="89" t="s">
        <v>147</v>
      </c>
      <c r="B2252" s="79">
        <v>151</v>
      </c>
      <c r="C2252" s="79" t="s">
        <v>154</v>
      </c>
      <c r="D2252" s="79">
        <v>0.75267384000000004</v>
      </c>
      <c r="E2252" s="79">
        <v>6.8459889999999995E-2</v>
      </c>
    </row>
    <row r="2253" spans="1:5" x14ac:dyDescent="0.25">
      <c r="A2253" s="89" t="s">
        <v>147</v>
      </c>
      <c r="B2253" s="79">
        <v>151</v>
      </c>
      <c r="C2253" s="79" t="s">
        <v>148</v>
      </c>
      <c r="D2253" s="79">
        <v>0.80730550999999995</v>
      </c>
      <c r="E2253" s="79">
        <v>6.7585290000000006E-2</v>
      </c>
    </row>
    <row r="2254" spans="1:5" x14ac:dyDescent="0.25">
      <c r="A2254" s="89" t="s">
        <v>147</v>
      </c>
      <c r="B2254" s="79">
        <v>151</v>
      </c>
      <c r="C2254" s="79" t="s">
        <v>153</v>
      </c>
      <c r="D2254" s="79">
        <v>0.83366494999999996</v>
      </c>
      <c r="E2254" s="79">
        <v>5.0123000000000001E-2</v>
      </c>
    </row>
    <row r="2255" spans="1:5" x14ac:dyDescent="0.25">
      <c r="A2255" s="89" t="s">
        <v>151</v>
      </c>
      <c r="B2255" s="79">
        <v>152</v>
      </c>
      <c r="C2255" s="79" t="s">
        <v>152</v>
      </c>
      <c r="D2255" s="79">
        <v>1.5152500000000001E-3</v>
      </c>
      <c r="E2255" s="79">
        <v>0.10946288</v>
      </c>
    </row>
    <row r="2256" spans="1:5" x14ac:dyDescent="0.25">
      <c r="A2256" s="89" t="s">
        <v>151</v>
      </c>
      <c r="B2256" s="79">
        <v>152</v>
      </c>
      <c r="C2256" s="79" t="s">
        <v>150</v>
      </c>
      <c r="D2256" s="79">
        <v>7.9216599999999998E-2</v>
      </c>
      <c r="E2256" s="79">
        <v>4.9287610000000003E-2</v>
      </c>
    </row>
    <row r="2257" spans="1:5" x14ac:dyDescent="0.25">
      <c r="A2257" s="89" t="s">
        <v>151</v>
      </c>
      <c r="B2257" s="79">
        <v>152</v>
      </c>
      <c r="C2257" s="79" t="s">
        <v>9</v>
      </c>
      <c r="D2257" s="79">
        <v>0.12046958000000001</v>
      </c>
      <c r="E2257" s="79">
        <v>4.3649569999999999E-2</v>
      </c>
    </row>
    <row r="2258" spans="1:5" x14ac:dyDescent="0.25">
      <c r="A2258" s="89" t="s">
        <v>151</v>
      </c>
      <c r="B2258" s="79">
        <v>152</v>
      </c>
      <c r="C2258" s="79" t="s">
        <v>156</v>
      </c>
      <c r="D2258" s="79">
        <v>0.12854117000000001</v>
      </c>
      <c r="E2258" s="79">
        <v>5.9033080000000002E-2</v>
      </c>
    </row>
    <row r="2259" spans="1:5" x14ac:dyDescent="0.25">
      <c r="A2259" s="89" t="s">
        <v>151</v>
      </c>
      <c r="B2259" s="79">
        <v>152</v>
      </c>
      <c r="C2259" s="79" t="s">
        <v>142</v>
      </c>
      <c r="D2259" s="79">
        <v>0.13498181000000001</v>
      </c>
      <c r="E2259" s="79">
        <v>7.9405890000000007E-2</v>
      </c>
    </row>
    <row r="2260" spans="1:5" x14ac:dyDescent="0.25">
      <c r="A2260" s="89" t="s">
        <v>151</v>
      </c>
      <c r="B2260" s="79">
        <v>152</v>
      </c>
      <c r="C2260" s="79" t="s">
        <v>145</v>
      </c>
      <c r="D2260" s="79">
        <v>0.14139507000000001</v>
      </c>
      <c r="E2260" s="79">
        <v>7.5328640000000002E-2</v>
      </c>
    </row>
    <row r="2261" spans="1:5" x14ac:dyDescent="0.25">
      <c r="A2261" s="89" t="s">
        <v>151</v>
      </c>
      <c r="B2261" s="79">
        <v>152</v>
      </c>
      <c r="C2261" s="79" t="s">
        <v>146</v>
      </c>
      <c r="D2261" s="79">
        <v>0.14299265</v>
      </c>
      <c r="E2261" s="79">
        <v>0.10114513999999999</v>
      </c>
    </row>
    <row r="2262" spans="1:5" x14ac:dyDescent="0.25">
      <c r="A2262" s="89" t="s">
        <v>151</v>
      </c>
      <c r="B2262" s="79">
        <v>152</v>
      </c>
      <c r="C2262" s="79" t="s">
        <v>158</v>
      </c>
      <c r="D2262" s="79">
        <v>0.18210520999999999</v>
      </c>
      <c r="E2262" s="79">
        <v>4.8907409999999998E-2</v>
      </c>
    </row>
    <row r="2263" spans="1:5" x14ac:dyDescent="0.25">
      <c r="A2263" s="89" t="s">
        <v>151</v>
      </c>
      <c r="B2263" s="79">
        <v>152</v>
      </c>
      <c r="C2263" s="79" t="s">
        <v>154</v>
      </c>
      <c r="D2263" s="79">
        <v>0.24742537000000001</v>
      </c>
      <c r="E2263" s="79">
        <v>9.2471899999999996E-2</v>
      </c>
    </row>
    <row r="2264" spans="1:5" x14ac:dyDescent="0.25">
      <c r="A2264" s="89" t="s">
        <v>151</v>
      </c>
      <c r="B2264" s="79">
        <v>152</v>
      </c>
      <c r="C2264" s="79" t="s">
        <v>148</v>
      </c>
      <c r="D2264" s="79">
        <v>0.33531475999999999</v>
      </c>
      <c r="E2264" s="79">
        <v>7.9219940000000003E-2</v>
      </c>
    </row>
    <row r="2265" spans="1:5" x14ac:dyDescent="0.25">
      <c r="A2265" s="89" t="s">
        <v>151</v>
      </c>
      <c r="B2265" s="79">
        <v>152</v>
      </c>
      <c r="C2265" s="79" t="s">
        <v>160</v>
      </c>
      <c r="D2265" s="79">
        <v>0.42145981999999999</v>
      </c>
      <c r="E2265" s="79">
        <v>7.1025099999999994E-2</v>
      </c>
    </row>
    <row r="2266" spans="1:5" x14ac:dyDescent="0.25">
      <c r="A2266" s="89" t="s">
        <v>151</v>
      </c>
      <c r="B2266" s="79">
        <v>152</v>
      </c>
      <c r="C2266" s="79" t="s">
        <v>147</v>
      </c>
      <c r="D2266" s="79">
        <v>0.55306540999999998</v>
      </c>
      <c r="E2266" s="79">
        <v>6.5152639999999998E-2</v>
      </c>
    </row>
    <row r="2267" spans="1:5" x14ac:dyDescent="0.25">
      <c r="A2267" s="89" t="s">
        <v>151</v>
      </c>
      <c r="B2267" s="79">
        <v>152</v>
      </c>
      <c r="C2267" s="79" t="s">
        <v>153</v>
      </c>
      <c r="D2267" s="79">
        <v>0.6856833</v>
      </c>
      <c r="E2267" s="79">
        <v>5.6983369999999998E-2</v>
      </c>
    </row>
    <row r="2268" spans="1:5" x14ac:dyDescent="0.25">
      <c r="A2268" s="89" t="s">
        <v>151</v>
      </c>
      <c r="B2268" s="79">
        <v>152</v>
      </c>
      <c r="C2268" s="79" t="s">
        <v>149</v>
      </c>
      <c r="D2268" s="79">
        <v>0.76243448999999996</v>
      </c>
      <c r="E2268" s="79">
        <v>7.2238330000000003E-2</v>
      </c>
    </row>
    <row r="2269" spans="1:5" x14ac:dyDescent="0.25">
      <c r="A2269" s="89" t="s">
        <v>151</v>
      </c>
      <c r="B2269" s="79">
        <v>152</v>
      </c>
      <c r="C2269" s="79" t="s">
        <v>144</v>
      </c>
      <c r="D2269" s="79">
        <v>1.09224623</v>
      </c>
      <c r="E2269" s="79">
        <v>7.1167830000000001E-2</v>
      </c>
    </row>
    <row r="2270" spans="1:5" x14ac:dyDescent="0.25">
      <c r="A2270" s="89" t="s">
        <v>9</v>
      </c>
      <c r="B2270" s="79">
        <v>153</v>
      </c>
      <c r="C2270" s="79" t="s">
        <v>155</v>
      </c>
      <c r="D2270" s="79">
        <v>-5.0325500000000002E-2</v>
      </c>
      <c r="E2270" s="79">
        <v>4.9554239999999999E-2</v>
      </c>
    </row>
    <row r="2271" spans="1:5" x14ac:dyDescent="0.25">
      <c r="A2271" s="89" t="s">
        <v>9</v>
      </c>
      <c r="B2271" s="79">
        <v>153</v>
      </c>
      <c r="C2271" s="79" t="s">
        <v>144</v>
      </c>
      <c r="D2271" s="79">
        <v>-1.36981E-2</v>
      </c>
      <c r="E2271" s="79">
        <v>0.10436346000000001</v>
      </c>
    </row>
    <row r="2272" spans="1:5" x14ac:dyDescent="0.25">
      <c r="A2272" s="89" t="s">
        <v>9</v>
      </c>
      <c r="B2272" s="79">
        <v>153</v>
      </c>
      <c r="C2272" s="79" t="s">
        <v>149</v>
      </c>
      <c r="D2272" s="79">
        <v>6.7545610000000006E-2</v>
      </c>
      <c r="E2272" s="79">
        <v>4.809314E-2</v>
      </c>
    </row>
    <row r="2273" spans="1:5" x14ac:dyDescent="0.25">
      <c r="A2273" s="89" t="s">
        <v>9</v>
      </c>
      <c r="B2273" s="79">
        <v>153</v>
      </c>
      <c r="C2273" s="79" t="s">
        <v>151</v>
      </c>
      <c r="D2273" s="79">
        <v>8.1130729999999998E-2</v>
      </c>
      <c r="E2273" s="79">
        <v>6.7597630000000006E-2</v>
      </c>
    </row>
    <row r="2274" spans="1:5" x14ac:dyDescent="0.25">
      <c r="A2274" s="89" t="s">
        <v>9</v>
      </c>
      <c r="B2274" s="79">
        <v>153</v>
      </c>
      <c r="C2274" s="79" t="s">
        <v>158</v>
      </c>
      <c r="D2274" s="79">
        <v>0.10873117</v>
      </c>
      <c r="E2274" s="79">
        <v>6.5620890000000001E-2</v>
      </c>
    </row>
    <row r="2275" spans="1:5" x14ac:dyDescent="0.25">
      <c r="A2275" s="89" t="s">
        <v>9</v>
      </c>
      <c r="B2275" s="79">
        <v>153</v>
      </c>
      <c r="C2275" s="79" t="s">
        <v>145</v>
      </c>
      <c r="D2275" s="79">
        <v>0.11438676</v>
      </c>
      <c r="E2275" s="79">
        <v>8.6150930000000001E-2</v>
      </c>
    </row>
    <row r="2276" spans="1:5" x14ac:dyDescent="0.25">
      <c r="A2276" s="89" t="s">
        <v>9</v>
      </c>
      <c r="B2276" s="79">
        <v>153</v>
      </c>
      <c r="C2276" s="79" t="s">
        <v>152</v>
      </c>
      <c r="D2276" s="79">
        <v>0.11468053</v>
      </c>
      <c r="E2276" s="79">
        <v>8.8472679999999998E-2</v>
      </c>
    </row>
    <row r="2277" spans="1:5" x14ac:dyDescent="0.25">
      <c r="A2277" s="89" t="s">
        <v>9</v>
      </c>
      <c r="B2277" s="79">
        <v>153</v>
      </c>
      <c r="C2277" s="79" t="s">
        <v>156</v>
      </c>
      <c r="D2277" s="79">
        <v>0.11990141999999999</v>
      </c>
      <c r="E2277" s="79">
        <v>7.4545520000000004E-2</v>
      </c>
    </row>
    <row r="2278" spans="1:5" x14ac:dyDescent="0.25">
      <c r="A2278" s="89" t="s">
        <v>9</v>
      </c>
      <c r="B2278" s="79">
        <v>153</v>
      </c>
      <c r="C2278" s="79" t="s">
        <v>143</v>
      </c>
      <c r="D2278" s="79">
        <v>0.12252274</v>
      </c>
      <c r="E2278" s="79">
        <v>7.8067990000000004E-2</v>
      </c>
    </row>
    <row r="2279" spans="1:5" x14ac:dyDescent="0.25">
      <c r="A2279" s="89" t="s">
        <v>9</v>
      </c>
      <c r="B2279" s="79">
        <v>153</v>
      </c>
      <c r="C2279" s="79" t="s">
        <v>142</v>
      </c>
      <c r="D2279" s="79">
        <v>0.13826466000000001</v>
      </c>
      <c r="E2279" s="79">
        <v>7.7502100000000004E-2</v>
      </c>
    </row>
    <row r="2280" spans="1:5" x14ac:dyDescent="0.25">
      <c r="A2280" s="89" t="s">
        <v>9</v>
      </c>
      <c r="B2280" s="79">
        <v>153</v>
      </c>
      <c r="C2280" s="79" t="s">
        <v>153</v>
      </c>
      <c r="D2280" s="79">
        <v>0.14066058000000001</v>
      </c>
      <c r="E2280" s="79">
        <v>6.700391E-2</v>
      </c>
    </row>
    <row r="2281" spans="1:5" x14ac:dyDescent="0.25">
      <c r="A2281" s="89" t="s">
        <v>9</v>
      </c>
      <c r="B2281" s="79">
        <v>153</v>
      </c>
      <c r="C2281" s="79" t="s">
        <v>150</v>
      </c>
      <c r="D2281" s="79">
        <v>0.16216742000000001</v>
      </c>
      <c r="E2281" s="79">
        <v>9.0949680000000005E-2</v>
      </c>
    </row>
    <row r="2282" spans="1:5" x14ac:dyDescent="0.25">
      <c r="A2282" s="89" t="s">
        <v>9</v>
      </c>
      <c r="B2282" s="79">
        <v>153</v>
      </c>
      <c r="C2282" s="79" t="s">
        <v>159</v>
      </c>
      <c r="D2282" s="79">
        <v>0.19058380999999999</v>
      </c>
      <c r="E2282" s="79">
        <v>4.1588239999999999E-2</v>
      </c>
    </row>
    <row r="2283" spans="1:5" x14ac:dyDescent="0.25">
      <c r="A2283" s="89" t="s">
        <v>9</v>
      </c>
      <c r="B2283" s="79">
        <v>153</v>
      </c>
      <c r="C2283" s="79" t="s">
        <v>157</v>
      </c>
      <c r="D2283" s="79">
        <v>0.24953175999999999</v>
      </c>
      <c r="E2283" s="79">
        <v>6.5231269999999994E-2</v>
      </c>
    </row>
    <row r="2284" spans="1:5" x14ac:dyDescent="0.25">
      <c r="A2284" s="89" t="s">
        <v>9</v>
      </c>
      <c r="B2284" s="79">
        <v>153</v>
      </c>
      <c r="C2284" s="79" t="s">
        <v>148</v>
      </c>
      <c r="D2284" s="79">
        <v>0.33490814000000002</v>
      </c>
      <c r="E2284" s="79">
        <v>8.4800959999999995E-2</v>
      </c>
    </row>
    <row r="2285" spans="1:5" x14ac:dyDescent="0.25">
      <c r="A2285" s="89" t="s">
        <v>9</v>
      </c>
      <c r="B2285" s="79">
        <v>153</v>
      </c>
      <c r="C2285" s="79" t="s">
        <v>160</v>
      </c>
      <c r="D2285" s="79">
        <v>0.39396001000000003</v>
      </c>
      <c r="E2285" s="79">
        <v>6.2512559999999995E-2</v>
      </c>
    </row>
    <row r="2286" spans="1:5" x14ac:dyDescent="0.25">
      <c r="A2286" s="89" t="s">
        <v>9</v>
      </c>
      <c r="B2286" s="79">
        <v>153</v>
      </c>
      <c r="C2286" s="79" t="s">
        <v>146</v>
      </c>
      <c r="D2286" s="79">
        <v>0.51060313000000002</v>
      </c>
      <c r="E2286" s="79">
        <v>8.1393229999999997E-2</v>
      </c>
    </row>
    <row r="2287" spans="1:5" x14ac:dyDescent="0.25">
      <c r="A2287" s="89" t="s">
        <v>9</v>
      </c>
      <c r="B2287" s="79">
        <v>153</v>
      </c>
      <c r="C2287" s="79" t="s">
        <v>154</v>
      </c>
      <c r="D2287" s="79">
        <v>0.88073900999999999</v>
      </c>
      <c r="E2287" s="79">
        <v>7.0480260000000003E-2</v>
      </c>
    </row>
    <row r="2288" spans="1:5" x14ac:dyDescent="0.25">
      <c r="A2288" s="89" t="s">
        <v>144</v>
      </c>
      <c r="B2288" s="79">
        <v>154</v>
      </c>
      <c r="C2288" s="79" t="s">
        <v>156</v>
      </c>
      <c r="D2288" s="79">
        <v>-1.312E-2</v>
      </c>
      <c r="E2288" s="79">
        <v>8.2022170000000005E-2</v>
      </c>
    </row>
    <row r="2289" spans="1:5" x14ac:dyDescent="0.25">
      <c r="A2289" s="89" t="s">
        <v>144</v>
      </c>
      <c r="B2289" s="79">
        <v>154</v>
      </c>
      <c r="C2289" s="79" t="s">
        <v>154</v>
      </c>
      <c r="D2289" s="79">
        <v>-6.3068999999999998E-3</v>
      </c>
      <c r="E2289" s="79">
        <v>6.2983380000000005E-2</v>
      </c>
    </row>
    <row r="2290" spans="1:5" x14ac:dyDescent="0.25">
      <c r="A2290" s="89" t="s">
        <v>144</v>
      </c>
      <c r="B2290" s="79">
        <v>154</v>
      </c>
      <c r="C2290" s="79" t="s">
        <v>157</v>
      </c>
      <c r="D2290" s="79">
        <v>1.431986E-2</v>
      </c>
      <c r="E2290" s="79">
        <v>0.10163569</v>
      </c>
    </row>
    <row r="2291" spans="1:5" x14ac:dyDescent="0.25">
      <c r="A2291" s="89" t="s">
        <v>144</v>
      </c>
      <c r="B2291" s="79">
        <v>154</v>
      </c>
      <c r="C2291" s="79" t="s">
        <v>159</v>
      </c>
      <c r="D2291" s="79">
        <v>4.2060260000000002E-2</v>
      </c>
      <c r="E2291" s="79">
        <v>7.8836950000000003E-2</v>
      </c>
    </row>
    <row r="2292" spans="1:5" x14ac:dyDescent="0.25">
      <c r="A2292" s="89" t="s">
        <v>144</v>
      </c>
      <c r="B2292" s="79">
        <v>154</v>
      </c>
      <c r="C2292" s="79" t="s">
        <v>146</v>
      </c>
      <c r="D2292" s="79">
        <v>6.7775180000000004E-2</v>
      </c>
      <c r="E2292" s="79">
        <v>4.9897080000000003E-2</v>
      </c>
    </row>
    <row r="2293" spans="1:5" x14ac:dyDescent="0.25">
      <c r="A2293" s="89" t="s">
        <v>144</v>
      </c>
      <c r="B2293" s="79">
        <v>154</v>
      </c>
      <c r="C2293" s="79" t="s">
        <v>148</v>
      </c>
      <c r="D2293" s="79">
        <v>7.3321419999999998E-2</v>
      </c>
      <c r="E2293" s="79">
        <v>5.2512929999999999E-2</v>
      </c>
    </row>
    <row r="2294" spans="1:5" x14ac:dyDescent="0.25">
      <c r="A2294" s="89" t="s">
        <v>144</v>
      </c>
      <c r="B2294" s="79">
        <v>154</v>
      </c>
      <c r="C2294" s="79" t="s">
        <v>152</v>
      </c>
      <c r="D2294" s="79">
        <v>7.6764170000000007E-2</v>
      </c>
      <c r="E2294" s="79">
        <v>8.0545240000000004E-2</v>
      </c>
    </row>
    <row r="2295" spans="1:5" x14ac:dyDescent="0.25">
      <c r="A2295" s="89" t="s">
        <v>144</v>
      </c>
      <c r="B2295" s="79">
        <v>154</v>
      </c>
      <c r="C2295" s="79" t="s">
        <v>145</v>
      </c>
      <c r="D2295" s="79">
        <v>8.5466479999999997E-2</v>
      </c>
      <c r="E2295" s="79">
        <v>9.0744839999999993E-2</v>
      </c>
    </row>
    <row r="2296" spans="1:5" x14ac:dyDescent="0.25">
      <c r="A2296" s="89" t="s">
        <v>144</v>
      </c>
      <c r="B2296" s="79">
        <v>154</v>
      </c>
      <c r="C2296" s="79" t="s">
        <v>160</v>
      </c>
      <c r="D2296" s="79">
        <v>0.1141181</v>
      </c>
      <c r="E2296" s="79">
        <v>8.2844890000000004E-2</v>
      </c>
    </row>
    <row r="2297" spans="1:5" x14ac:dyDescent="0.25">
      <c r="A2297" s="89" t="s">
        <v>144</v>
      </c>
      <c r="B2297" s="79">
        <v>154</v>
      </c>
      <c r="C2297" s="79" t="s">
        <v>149</v>
      </c>
      <c r="D2297" s="79">
        <v>0.12360322</v>
      </c>
      <c r="E2297" s="79">
        <v>7.1472789999999994E-2</v>
      </c>
    </row>
    <row r="2298" spans="1:5" x14ac:dyDescent="0.25">
      <c r="A2298" s="89" t="s">
        <v>144</v>
      </c>
      <c r="B2298" s="79">
        <v>154</v>
      </c>
      <c r="C2298" s="79" t="s">
        <v>9</v>
      </c>
      <c r="D2298" s="79">
        <v>0.14374771</v>
      </c>
      <c r="E2298" s="79">
        <v>9.8163479999999997E-2</v>
      </c>
    </row>
    <row r="2299" spans="1:5" x14ac:dyDescent="0.25">
      <c r="A2299" s="89" t="s">
        <v>144</v>
      </c>
      <c r="B2299" s="79">
        <v>154</v>
      </c>
      <c r="C2299" s="79" t="s">
        <v>142</v>
      </c>
      <c r="D2299" s="79">
        <v>0.15016093</v>
      </c>
      <c r="E2299" s="79">
        <v>9.0874640000000007E-2</v>
      </c>
    </row>
    <row r="2300" spans="1:5" x14ac:dyDescent="0.25">
      <c r="A2300" s="89" t="s">
        <v>144</v>
      </c>
      <c r="B2300" s="79">
        <v>154</v>
      </c>
      <c r="C2300" s="79" t="s">
        <v>158</v>
      </c>
      <c r="D2300" s="79">
        <v>0.16103099000000001</v>
      </c>
      <c r="E2300" s="79">
        <v>8.4685659999999996E-2</v>
      </c>
    </row>
    <row r="2301" spans="1:5" x14ac:dyDescent="0.25">
      <c r="A2301" s="89" t="s">
        <v>144</v>
      </c>
      <c r="B2301" s="79">
        <v>154</v>
      </c>
      <c r="C2301" s="79" t="s">
        <v>147</v>
      </c>
      <c r="D2301" s="79">
        <v>0.21033180000000001</v>
      </c>
      <c r="E2301" s="79">
        <v>8.3872840000000004E-2</v>
      </c>
    </row>
    <row r="2302" spans="1:5" x14ac:dyDescent="0.25">
      <c r="A2302" s="89" t="s">
        <v>144</v>
      </c>
      <c r="B2302" s="79">
        <v>154</v>
      </c>
      <c r="C2302" s="79" t="s">
        <v>143</v>
      </c>
      <c r="D2302" s="79">
        <v>0.21076549</v>
      </c>
      <c r="E2302" s="79">
        <v>6.9459430000000003E-2</v>
      </c>
    </row>
    <row r="2303" spans="1:5" x14ac:dyDescent="0.25">
      <c r="A2303" s="89" t="s">
        <v>144</v>
      </c>
      <c r="B2303" s="79">
        <v>154</v>
      </c>
      <c r="C2303" s="79" t="s">
        <v>150</v>
      </c>
      <c r="D2303" s="79">
        <v>0.23671639999999999</v>
      </c>
      <c r="E2303" s="79">
        <v>7.557651E-2</v>
      </c>
    </row>
    <row r="2304" spans="1:5" x14ac:dyDescent="0.25">
      <c r="A2304" s="89" t="s">
        <v>144</v>
      </c>
      <c r="B2304" s="79">
        <v>154</v>
      </c>
      <c r="C2304" s="79" t="s">
        <v>151</v>
      </c>
      <c r="D2304" s="79">
        <v>0.25778614</v>
      </c>
      <c r="E2304" s="79">
        <v>8.4498729999999994E-2</v>
      </c>
    </row>
    <row r="2305" spans="1:5" x14ac:dyDescent="0.25">
      <c r="A2305" s="89" t="s">
        <v>160</v>
      </c>
      <c r="B2305" s="79">
        <v>155</v>
      </c>
      <c r="C2305" s="79" t="s">
        <v>158</v>
      </c>
      <c r="D2305" s="79">
        <v>-0.13485929999999999</v>
      </c>
      <c r="E2305" s="79">
        <v>0.10219159999999999</v>
      </c>
    </row>
    <row r="2306" spans="1:5" x14ac:dyDescent="0.25">
      <c r="A2306" s="89" t="s">
        <v>160</v>
      </c>
      <c r="B2306" s="79">
        <v>155</v>
      </c>
      <c r="C2306" s="79" t="s">
        <v>145</v>
      </c>
      <c r="D2306" s="79">
        <v>-5.0078600000000001E-2</v>
      </c>
      <c r="E2306" s="79">
        <v>8.8644589999999995E-2</v>
      </c>
    </row>
    <row r="2307" spans="1:5" x14ac:dyDescent="0.25">
      <c r="A2307" s="89" t="s">
        <v>160</v>
      </c>
      <c r="B2307" s="79">
        <v>155</v>
      </c>
      <c r="C2307" s="79" t="s">
        <v>143</v>
      </c>
      <c r="D2307" s="79">
        <v>-4.9303600000000003E-2</v>
      </c>
      <c r="E2307" s="79">
        <v>8.5252339999999996E-2</v>
      </c>
    </row>
    <row r="2308" spans="1:5" x14ac:dyDescent="0.25">
      <c r="A2308" s="89" t="s">
        <v>160</v>
      </c>
      <c r="B2308" s="79">
        <v>155</v>
      </c>
      <c r="C2308" s="79" t="s">
        <v>149</v>
      </c>
      <c r="D2308" s="79">
        <v>0.10668246000000001</v>
      </c>
      <c r="E2308" s="79">
        <v>9.1675789999999993E-2</v>
      </c>
    </row>
    <row r="2309" spans="1:5" x14ac:dyDescent="0.25">
      <c r="A2309" s="89" t="s">
        <v>160</v>
      </c>
      <c r="B2309" s="79">
        <v>155</v>
      </c>
      <c r="C2309" s="79" t="s">
        <v>152</v>
      </c>
      <c r="D2309" s="79">
        <v>0.12878727000000001</v>
      </c>
      <c r="E2309" s="79">
        <v>6.8737770000000004E-2</v>
      </c>
    </row>
    <row r="2310" spans="1:5" x14ac:dyDescent="0.25">
      <c r="A2310" s="89" t="s">
        <v>160</v>
      </c>
      <c r="B2310" s="79">
        <v>155</v>
      </c>
      <c r="C2310" s="79" t="s">
        <v>144</v>
      </c>
      <c r="D2310" s="79">
        <v>0.12893961000000001</v>
      </c>
      <c r="E2310" s="79">
        <v>7.5637170000000004E-2</v>
      </c>
    </row>
    <row r="2311" spans="1:5" x14ac:dyDescent="0.25">
      <c r="A2311" s="89" t="s">
        <v>160</v>
      </c>
      <c r="B2311" s="79">
        <v>155</v>
      </c>
      <c r="C2311" s="79" t="s">
        <v>142</v>
      </c>
      <c r="D2311" s="79">
        <v>0.13533292</v>
      </c>
      <c r="E2311" s="79">
        <v>6.5618109999999993E-2</v>
      </c>
    </row>
    <row r="2312" spans="1:5" x14ac:dyDescent="0.25">
      <c r="A2312" s="89" t="s">
        <v>160</v>
      </c>
      <c r="B2312" s="79">
        <v>155</v>
      </c>
      <c r="C2312" s="79" t="s">
        <v>156</v>
      </c>
      <c r="D2312" s="79">
        <v>0.15950501</v>
      </c>
      <c r="E2312" s="79">
        <v>8.716053E-2</v>
      </c>
    </row>
    <row r="2313" spans="1:5" x14ac:dyDescent="0.25">
      <c r="A2313" s="89" t="s">
        <v>160</v>
      </c>
      <c r="B2313" s="79">
        <v>155</v>
      </c>
      <c r="C2313" s="79" t="s">
        <v>159</v>
      </c>
      <c r="D2313" s="79">
        <v>0.29127282999999998</v>
      </c>
      <c r="E2313" s="79">
        <v>8.8019429999999996E-2</v>
      </c>
    </row>
    <row r="2314" spans="1:5" x14ac:dyDescent="0.25">
      <c r="A2314" s="89" t="s">
        <v>160</v>
      </c>
      <c r="B2314" s="79">
        <v>155</v>
      </c>
      <c r="C2314" s="79" t="s">
        <v>148</v>
      </c>
      <c r="D2314" s="79">
        <v>0.39415181999999999</v>
      </c>
      <c r="E2314" s="79">
        <v>7.0704799999999998E-2</v>
      </c>
    </row>
    <row r="2315" spans="1:5" x14ac:dyDescent="0.25">
      <c r="A2315" s="89" t="s">
        <v>160</v>
      </c>
      <c r="B2315" s="79">
        <v>155</v>
      </c>
      <c r="C2315" s="79" t="s">
        <v>9</v>
      </c>
      <c r="D2315" s="79">
        <v>0.50173771</v>
      </c>
      <c r="E2315" s="79">
        <v>5.6702330000000002E-2</v>
      </c>
    </row>
    <row r="2316" spans="1:5" x14ac:dyDescent="0.25">
      <c r="A2316" s="89" t="s">
        <v>160</v>
      </c>
      <c r="B2316" s="79">
        <v>155</v>
      </c>
      <c r="C2316" s="79" t="s">
        <v>151</v>
      </c>
      <c r="D2316" s="79">
        <v>0.58606418999999998</v>
      </c>
      <c r="E2316" s="79">
        <v>4.602084E-2</v>
      </c>
    </row>
    <row r="2317" spans="1:5" x14ac:dyDescent="0.25">
      <c r="A2317" s="89" t="s">
        <v>160</v>
      </c>
      <c r="B2317" s="79">
        <v>155</v>
      </c>
      <c r="C2317" s="79" t="s">
        <v>147</v>
      </c>
      <c r="D2317" s="79">
        <v>0.63832639000000002</v>
      </c>
      <c r="E2317" s="79">
        <v>4.4203100000000002E-2</v>
      </c>
    </row>
    <row r="2318" spans="1:5" x14ac:dyDescent="0.25">
      <c r="A2318" s="89" t="s">
        <v>160</v>
      </c>
      <c r="B2318" s="79">
        <v>155</v>
      </c>
      <c r="C2318" s="79" t="s">
        <v>150</v>
      </c>
      <c r="D2318" s="79">
        <v>0.68004779999999998</v>
      </c>
      <c r="E2318" s="79">
        <v>6.3545480000000001E-2</v>
      </c>
    </row>
    <row r="2319" spans="1:5" x14ac:dyDescent="0.25">
      <c r="A2319" s="89" t="s">
        <v>160</v>
      </c>
      <c r="B2319" s="79">
        <v>155</v>
      </c>
      <c r="C2319" s="79" t="s">
        <v>146</v>
      </c>
      <c r="D2319" s="79">
        <v>0.75491748000000003</v>
      </c>
      <c r="E2319" s="79">
        <v>6.521565E-2</v>
      </c>
    </row>
    <row r="2320" spans="1:5" x14ac:dyDescent="0.25">
      <c r="A2320" s="89" t="s">
        <v>160</v>
      </c>
      <c r="B2320" s="79">
        <v>155</v>
      </c>
      <c r="C2320" s="79" t="s">
        <v>154</v>
      </c>
      <c r="D2320" s="79">
        <v>0.80852064999999995</v>
      </c>
      <c r="E2320" s="79">
        <v>6.1718750000000003E-2</v>
      </c>
    </row>
    <row r="2321" spans="1:5" x14ac:dyDescent="0.25">
      <c r="A2321" s="89" t="s">
        <v>160</v>
      </c>
      <c r="B2321" s="79">
        <v>155</v>
      </c>
      <c r="C2321" s="79" t="s">
        <v>153</v>
      </c>
      <c r="D2321" s="79">
        <v>1.01927257</v>
      </c>
      <c r="E2321" s="79">
        <v>6.7749299999999998E-2</v>
      </c>
    </row>
    <row r="2322" spans="1:5" x14ac:dyDescent="0.25">
      <c r="A2322" s="89" t="s">
        <v>157</v>
      </c>
      <c r="B2322" s="79">
        <v>156</v>
      </c>
      <c r="C2322" s="79" t="s">
        <v>154</v>
      </c>
      <c r="D2322" s="79">
        <v>3.044407E-2</v>
      </c>
      <c r="E2322" s="79">
        <v>9.0744710000000006E-2</v>
      </c>
    </row>
    <row r="2323" spans="1:5" x14ac:dyDescent="0.25">
      <c r="A2323" s="89" t="s">
        <v>157</v>
      </c>
      <c r="B2323" s="79">
        <v>156</v>
      </c>
      <c r="C2323" s="79" t="s">
        <v>156</v>
      </c>
      <c r="D2323" s="79">
        <v>0.10964821</v>
      </c>
      <c r="E2323" s="79">
        <v>5.5918540000000003E-2</v>
      </c>
    </row>
    <row r="2324" spans="1:5" x14ac:dyDescent="0.25">
      <c r="A2324" s="89" t="s">
        <v>157</v>
      </c>
      <c r="B2324" s="79">
        <v>156</v>
      </c>
      <c r="C2324" s="79" t="s">
        <v>148</v>
      </c>
      <c r="D2324" s="79">
        <v>0.13888847000000001</v>
      </c>
      <c r="E2324" s="79">
        <v>6.8491570000000002E-2</v>
      </c>
    </row>
    <row r="2325" spans="1:5" x14ac:dyDescent="0.25">
      <c r="A2325" s="89" t="s">
        <v>157</v>
      </c>
      <c r="B2325" s="79">
        <v>156</v>
      </c>
      <c r="C2325" s="79" t="s">
        <v>151</v>
      </c>
      <c r="D2325" s="79">
        <v>0.14329813</v>
      </c>
      <c r="E2325" s="79">
        <v>7.7186939999999996E-2</v>
      </c>
    </row>
    <row r="2326" spans="1:5" x14ac:dyDescent="0.25">
      <c r="A2326" s="89" t="s">
        <v>157</v>
      </c>
      <c r="B2326" s="79">
        <v>156</v>
      </c>
      <c r="C2326" s="79" t="s">
        <v>147</v>
      </c>
      <c r="D2326" s="79">
        <v>0.15524308000000001</v>
      </c>
      <c r="E2326" s="79">
        <v>6.3628909999999997E-2</v>
      </c>
    </row>
    <row r="2327" spans="1:5" x14ac:dyDescent="0.25">
      <c r="A2327" s="89" t="s">
        <v>157</v>
      </c>
      <c r="B2327" s="79">
        <v>156</v>
      </c>
      <c r="C2327" s="79" t="s">
        <v>143</v>
      </c>
      <c r="D2327" s="79">
        <v>0.18986575</v>
      </c>
      <c r="E2327" s="79">
        <v>6.3020770000000004E-2</v>
      </c>
    </row>
    <row r="2328" spans="1:5" x14ac:dyDescent="0.25">
      <c r="A2328" s="89" t="s">
        <v>157</v>
      </c>
      <c r="B2328" s="79">
        <v>156</v>
      </c>
      <c r="C2328" s="79" t="s">
        <v>9</v>
      </c>
      <c r="D2328" s="79">
        <v>0.27701875999999998</v>
      </c>
      <c r="E2328" s="79">
        <v>4.1738860000000003E-2</v>
      </c>
    </row>
    <row r="2329" spans="1:5" x14ac:dyDescent="0.25">
      <c r="A2329" s="89" t="s">
        <v>157</v>
      </c>
      <c r="B2329" s="79">
        <v>156</v>
      </c>
      <c r="C2329" s="79" t="s">
        <v>153</v>
      </c>
      <c r="D2329" s="79">
        <v>0.30502358000000002</v>
      </c>
      <c r="E2329" s="79">
        <v>6.2203630000000003E-2</v>
      </c>
    </row>
    <row r="2330" spans="1:5" x14ac:dyDescent="0.25">
      <c r="A2330" s="89" t="s">
        <v>157</v>
      </c>
      <c r="B2330" s="79">
        <v>156</v>
      </c>
      <c r="C2330" s="79" t="s">
        <v>149</v>
      </c>
      <c r="D2330" s="79">
        <v>0.36100400999999999</v>
      </c>
      <c r="E2330" s="79">
        <v>6.7835329999999999E-2</v>
      </c>
    </row>
    <row r="2331" spans="1:5" x14ac:dyDescent="0.25">
      <c r="A2331" s="89" t="s">
        <v>157</v>
      </c>
      <c r="B2331" s="79">
        <v>156</v>
      </c>
      <c r="C2331" s="79" t="s">
        <v>160</v>
      </c>
      <c r="D2331" s="79">
        <v>0.40946863</v>
      </c>
      <c r="E2331" s="79">
        <v>9.0671059999999998E-2</v>
      </c>
    </row>
    <row r="2332" spans="1:5" x14ac:dyDescent="0.25">
      <c r="A2332" s="89" t="s">
        <v>157</v>
      </c>
      <c r="B2332" s="79">
        <v>156</v>
      </c>
      <c r="C2332" s="79" t="s">
        <v>144</v>
      </c>
      <c r="D2332" s="79">
        <v>0.47137985999999998</v>
      </c>
      <c r="E2332" s="79">
        <v>6.9673509999999994E-2</v>
      </c>
    </row>
    <row r="2333" spans="1:5" x14ac:dyDescent="0.25">
      <c r="A2333" s="89" t="s">
        <v>157</v>
      </c>
      <c r="B2333" s="79">
        <v>156</v>
      </c>
      <c r="C2333" s="79" t="s">
        <v>146</v>
      </c>
      <c r="D2333" s="79">
        <v>0.52958950000000005</v>
      </c>
      <c r="E2333" s="79">
        <v>4.1031230000000002E-2</v>
      </c>
    </row>
    <row r="2334" spans="1:5" x14ac:dyDescent="0.25">
      <c r="A2334" s="89" t="s">
        <v>157</v>
      </c>
      <c r="B2334" s="79">
        <v>156</v>
      </c>
      <c r="C2334" s="79" t="s">
        <v>142</v>
      </c>
      <c r="D2334" s="79">
        <v>0.64219011999999998</v>
      </c>
      <c r="E2334" s="79">
        <v>4.4387929999999999E-2</v>
      </c>
    </row>
    <row r="2335" spans="1:5" x14ac:dyDescent="0.25">
      <c r="A2335" s="89" t="s">
        <v>157</v>
      </c>
      <c r="B2335" s="79">
        <v>156</v>
      </c>
      <c r="C2335" s="79" t="s">
        <v>145</v>
      </c>
      <c r="D2335" s="79">
        <v>0.76335580000000003</v>
      </c>
      <c r="E2335" s="79">
        <v>6.030071E-2</v>
      </c>
    </row>
    <row r="2336" spans="1:5" x14ac:dyDescent="0.25">
      <c r="A2336" s="89" t="s">
        <v>157</v>
      </c>
      <c r="B2336" s="79">
        <v>156</v>
      </c>
      <c r="C2336" s="79" t="s">
        <v>152</v>
      </c>
      <c r="D2336" s="79">
        <v>0.77937471000000003</v>
      </c>
      <c r="E2336" s="79">
        <v>6.4629939999999997E-2</v>
      </c>
    </row>
    <row r="2337" spans="1:5" x14ac:dyDescent="0.25">
      <c r="A2337" s="89" t="s">
        <v>157</v>
      </c>
      <c r="B2337" s="79">
        <v>156</v>
      </c>
      <c r="C2337" s="79" t="s">
        <v>159</v>
      </c>
      <c r="D2337" s="79">
        <v>0.86666496999999998</v>
      </c>
      <c r="E2337" s="79">
        <v>6.1596749999999999E-2</v>
      </c>
    </row>
    <row r="2338" spans="1:5" x14ac:dyDescent="0.25">
      <c r="A2338" s="89" t="s">
        <v>157</v>
      </c>
      <c r="B2338" s="79">
        <v>156</v>
      </c>
      <c r="C2338" s="79" t="s">
        <v>158</v>
      </c>
      <c r="D2338" s="79">
        <v>0.89419676000000003</v>
      </c>
      <c r="E2338" s="79">
        <v>5.797604E-2</v>
      </c>
    </row>
    <row r="2339" spans="1:5" x14ac:dyDescent="0.25">
      <c r="A2339" s="89" t="s">
        <v>157</v>
      </c>
      <c r="B2339" s="79">
        <v>156</v>
      </c>
      <c r="C2339" s="79" t="s">
        <v>155</v>
      </c>
      <c r="D2339" s="79">
        <v>1.0610908699999999</v>
      </c>
      <c r="E2339" s="79">
        <v>5.4150820000000002E-2</v>
      </c>
    </row>
    <row r="2340" spans="1:5" x14ac:dyDescent="0.25">
      <c r="A2340" s="89" t="s">
        <v>155</v>
      </c>
      <c r="B2340" s="79">
        <v>157</v>
      </c>
      <c r="C2340" s="79" t="s">
        <v>156</v>
      </c>
      <c r="D2340" s="80">
        <v>-2.34E-4</v>
      </c>
      <c r="E2340" s="79">
        <v>9.081612E-2</v>
      </c>
    </row>
    <row r="2341" spans="1:5" x14ac:dyDescent="0.25">
      <c r="A2341" s="89" t="s">
        <v>155</v>
      </c>
      <c r="B2341" s="79">
        <v>157</v>
      </c>
      <c r="C2341" s="79" t="s">
        <v>142</v>
      </c>
      <c r="D2341" s="79">
        <v>4.4255660000000002E-2</v>
      </c>
      <c r="E2341" s="79">
        <v>7.0116789999999998E-2</v>
      </c>
    </row>
    <row r="2342" spans="1:5" x14ac:dyDescent="0.25">
      <c r="A2342" s="89" t="s">
        <v>155</v>
      </c>
      <c r="B2342" s="79">
        <v>157</v>
      </c>
      <c r="C2342" s="79" t="s">
        <v>160</v>
      </c>
      <c r="D2342" s="79">
        <v>4.822282E-2</v>
      </c>
      <c r="E2342" s="79">
        <v>6.2250590000000001E-2</v>
      </c>
    </row>
    <row r="2343" spans="1:5" x14ac:dyDescent="0.25">
      <c r="A2343" s="89" t="s">
        <v>155</v>
      </c>
      <c r="B2343" s="79">
        <v>157</v>
      </c>
      <c r="C2343" s="79" t="s">
        <v>159</v>
      </c>
      <c r="D2343" s="79">
        <v>6.9200449999999997E-2</v>
      </c>
      <c r="E2343" s="79">
        <v>4.2270410000000001E-2</v>
      </c>
    </row>
    <row r="2344" spans="1:5" x14ac:dyDescent="0.25">
      <c r="A2344" s="89" t="s">
        <v>155</v>
      </c>
      <c r="B2344" s="79">
        <v>157</v>
      </c>
      <c r="C2344" s="79" t="s">
        <v>144</v>
      </c>
      <c r="D2344" s="79">
        <v>7.8419340000000004E-2</v>
      </c>
      <c r="E2344" s="79">
        <v>6.1760349999999999E-2</v>
      </c>
    </row>
    <row r="2345" spans="1:5" x14ac:dyDescent="0.25">
      <c r="A2345" s="89" t="s">
        <v>155</v>
      </c>
      <c r="B2345" s="79">
        <v>157</v>
      </c>
      <c r="C2345" s="79" t="s">
        <v>148</v>
      </c>
      <c r="D2345" s="79">
        <v>8.7480420000000003E-2</v>
      </c>
      <c r="E2345" s="79">
        <v>4.7591540000000002E-2</v>
      </c>
    </row>
    <row r="2346" spans="1:5" x14ac:dyDescent="0.25">
      <c r="A2346" s="89" t="s">
        <v>155</v>
      </c>
      <c r="B2346" s="79">
        <v>157</v>
      </c>
      <c r="C2346" s="79" t="s">
        <v>154</v>
      </c>
      <c r="D2346" s="79">
        <v>0.11087028</v>
      </c>
      <c r="E2346" s="79">
        <v>8.9656669999999994E-2</v>
      </c>
    </row>
    <row r="2347" spans="1:5" x14ac:dyDescent="0.25">
      <c r="A2347" s="89" t="s">
        <v>155</v>
      </c>
      <c r="B2347" s="79">
        <v>157</v>
      </c>
      <c r="C2347" s="79" t="s">
        <v>157</v>
      </c>
      <c r="D2347" s="79">
        <v>0.1178631</v>
      </c>
      <c r="E2347" s="79">
        <v>4.2410299999999998E-2</v>
      </c>
    </row>
    <row r="2348" spans="1:5" x14ac:dyDescent="0.25">
      <c r="A2348" s="89" t="s">
        <v>155</v>
      </c>
      <c r="B2348" s="79">
        <v>157</v>
      </c>
      <c r="C2348" s="79" t="s">
        <v>151</v>
      </c>
      <c r="D2348" s="79">
        <v>0.12080136</v>
      </c>
      <c r="E2348" s="79">
        <v>5.2923520000000002E-2</v>
      </c>
    </row>
    <row r="2349" spans="1:5" x14ac:dyDescent="0.25">
      <c r="A2349" s="89" t="s">
        <v>155</v>
      </c>
      <c r="B2349" s="79">
        <v>157</v>
      </c>
      <c r="C2349" s="79" t="s">
        <v>149</v>
      </c>
      <c r="D2349" s="79">
        <v>0.13067752999999999</v>
      </c>
      <c r="E2349" s="79">
        <v>5.2919140000000003E-2</v>
      </c>
    </row>
    <row r="2350" spans="1:5" x14ac:dyDescent="0.25">
      <c r="A2350" s="89" t="s">
        <v>155</v>
      </c>
      <c r="B2350" s="79">
        <v>157</v>
      </c>
      <c r="C2350" s="79" t="s">
        <v>145</v>
      </c>
      <c r="D2350" s="79">
        <v>0.13692739000000001</v>
      </c>
      <c r="E2350" s="79">
        <v>7.9856369999999996E-2</v>
      </c>
    </row>
    <row r="2351" spans="1:5" x14ac:dyDescent="0.25">
      <c r="A2351" s="89" t="s">
        <v>155</v>
      </c>
      <c r="B2351" s="79">
        <v>157</v>
      </c>
      <c r="C2351" s="79" t="s">
        <v>153</v>
      </c>
      <c r="D2351" s="79">
        <v>0.20077797999999999</v>
      </c>
      <c r="E2351" s="79">
        <v>5.2849350000000003E-2</v>
      </c>
    </row>
    <row r="2352" spans="1:5" x14ac:dyDescent="0.25">
      <c r="A2352" s="89" t="s">
        <v>155</v>
      </c>
      <c r="B2352" s="79">
        <v>157</v>
      </c>
      <c r="C2352" s="79" t="s">
        <v>158</v>
      </c>
      <c r="D2352" s="79">
        <v>0.22933445999999999</v>
      </c>
      <c r="E2352" s="79">
        <v>8.3896100000000001E-2</v>
      </c>
    </row>
    <row r="2353" spans="1:5" x14ac:dyDescent="0.25">
      <c r="A2353" s="89" t="s">
        <v>155</v>
      </c>
      <c r="B2353" s="79">
        <v>157</v>
      </c>
      <c r="C2353" s="79" t="s">
        <v>147</v>
      </c>
      <c r="D2353" s="79">
        <v>0.23560919</v>
      </c>
      <c r="E2353" s="79">
        <v>8.1403660000000003E-2</v>
      </c>
    </row>
    <row r="2354" spans="1:5" x14ac:dyDescent="0.25">
      <c r="A2354" s="89" t="s">
        <v>155</v>
      </c>
      <c r="B2354" s="79">
        <v>157</v>
      </c>
      <c r="C2354" s="79" t="s">
        <v>150</v>
      </c>
      <c r="D2354" s="79">
        <v>0.23748891999999999</v>
      </c>
      <c r="E2354" s="79">
        <v>8.6357459999999997E-2</v>
      </c>
    </row>
    <row r="2355" spans="1:5" x14ac:dyDescent="0.25">
      <c r="A2355" s="89" t="s">
        <v>155</v>
      </c>
      <c r="B2355" s="79">
        <v>157</v>
      </c>
      <c r="C2355" s="79" t="s">
        <v>143</v>
      </c>
      <c r="D2355" s="79">
        <v>0.26319800999999998</v>
      </c>
      <c r="E2355" s="79">
        <v>7.7184900000000001E-2</v>
      </c>
    </row>
    <row r="2356" spans="1:5" x14ac:dyDescent="0.25">
      <c r="A2356" s="89" t="s">
        <v>155</v>
      </c>
      <c r="B2356" s="79">
        <v>157</v>
      </c>
      <c r="C2356" s="79" t="s">
        <v>9</v>
      </c>
      <c r="D2356" s="79">
        <v>0.36853197999999998</v>
      </c>
      <c r="E2356" s="79">
        <v>9.5606999999999998E-2</v>
      </c>
    </row>
    <row r="2357" spans="1:5" x14ac:dyDescent="0.25">
      <c r="A2357" s="89" t="s">
        <v>155</v>
      </c>
      <c r="B2357" s="79">
        <v>157</v>
      </c>
      <c r="C2357" s="79" t="s">
        <v>152</v>
      </c>
      <c r="D2357" s="79">
        <v>0.42627225000000002</v>
      </c>
      <c r="E2357" s="79">
        <v>7.7071459999999994E-2</v>
      </c>
    </row>
    <row r="2358" spans="1:5" x14ac:dyDescent="0.25">
      <c r="A2358" s="89" t="s">
        <v>154</v>
      </c>
      <c r="B2358" s="79">
        <v>158</v>
      </c>
      <c r="C2358" s="79" t="s">
        <v>156</v>
      </c>
      <c r="D2358" s="79">
        <v>0.29430903000000003</v>
      </c>
      <c r="E2358" s="79">
        <v>7.0257249999999993E-2</v>
      </c>
    </row>
    <row r="2359" spans="1:5" x14ac:dyDescent="0.25">
      <c r="A2359" s="89" t="s">
        <v>154</v>
      </c>
      <c r="B2359" s="79">
        <v>158</v>
      </c>
      <c r="C2359" s="79" t="s">
        <v>147</v>
      </c>
      <c r="D2359" s="79">
        <v>0.63516234000000005</v>
      </c>
      <c r="E2359" s="79">
        <v>9.1968969999999997E-2</v>
      </c>
    </row>
    <row r="2360" spans="1:5" x14ac:dyDescent="0.25">
      <c r="A2360" s="89" t="s">
        <v>154</v>
      </c>
      <c r="B2360" s="79">
        <v>158</v>
      </c>
      <c r="C2360" s="79" t="s">
        <v>149</v>
      </c>
      <c r="D2360" s="79">
        <v>0.68825378000000004</v>
      </c>
      <c r="E2360" s="79">
        <v>8.3690680000000003E-2</v>
      </c>
    </row>
    <row r="2361" spans="1:5" x14ac:dyDescent="0.25">
      <c r="A2361" s="89" t="s">
        <v>154</v>
      </c>
      <c r="B2361" s="79">
        <v>158</v>
      </c>
      <c r="C2361" s="79" t="s">
        <v>151</v>
      </c>
      <c r="D2361" s="79">
        <v>0.71946743000000002</v>
      </c>
      <c r="E2361" s="79">
        <v>7.5820860000000004E-2</v>
      </c>
    </row>
    <row r="2362" spans="1:5" x14ac:dyDescent="0.25">
      <c r="A2362" s="89" t="s">
        <v>154</v>
      </c>
      <c r="B2362" s="79">
        <v>158</v>
      </c>
      <c r="C2362" s="79" t="s">
        <v>143</v>
      </c>
      <c r="D2362" s="79">
        <v>0.72869397999999996</v>
      </c>
      <c r="E2362" s="79">
        <v>6.3735130000000001E-2</v>
      </c>
    </row>
    <row r="2363" spans="1:5" x14ac:dyDescent="0.25">
      <c r="A2363" s="89" t="s">
        <v>154</v>
      </c>
      <c r="B2363" s="79">
        <v>158</v>
      </c>
      <c r="C2363" s="79" t="s">
        <v>148</v>
      </c>
      <c r="D2363" s="79">
        <v>0.78120977999999996</v>
      </c>
      <c r="E2363" s="79">
        <v>6.9986370000000006E-2</v>
      </c>
    </row>
    <row r="2364" spans="1:5" x14ac:dyDescent="0.25">
      <c r="A2364" s="89" t="s">
        <v>154</v>
      </c>
      <c r="B2364" s="79">
        <v>158</v>
      </c>
      <c r="C2364" s="79" t="s">
        <v>159</v>
      </c>
      <c r="D2364" s="79">
        <v>0.79811063999999998</v>
      </c>
      <c r="E2364" s="79">
        <v>5.4071500000000002E-2</v>
      </c>
    </row>
    <row r="2365" spans="1:5" x14ac:dyDescent="0.25">
      <c r="A2365" s="89" t="s">
        <v>154</v>
      </c>
      <c r="B2365" s="79">
        <v>158</v>
      </c>
      <c r="C2365" s="79" t="s">
        <v>157</v>
      </c>
      <c r="D2365" s="79">
        <v>0.83586466000000004</v>
      </c>
      <c r="E2365" s="79">
        <v>6.5111479999999999E-2</v>
      </c>
    </row>
    <row r="2366" spans="1:5" x14ac:dyDescent="0.25">
      <c r="A2366" s="89" t="s">
        <v>154</v>
      </c>
      <c r="B2366" s="79">
        <v>158</v>
      </c>
      <c r="C2366" s="79" t="s">
        <v>153</v>
      </c>
      <c r="D2366" s="79">
        <v>0.93633774999999997</v>
      </c>
      <c r="E2366" s="79">
        <v>8.8895959999999996E-2</v>
      </c>
    </row>
    <row r="2367" spans="1:5" x14ac:dyDescent="0.25">
      <c r="A2367" s="89" t="s">
        <v>154</v>
      </c>
      <c r="B2367" s="79">
        <v>158</v>
      </c>
      <c r="C2367" s="79" t="s">
        <v>144</v>
      </c>
      <c r="D2367" s="79">
        <v>0.94282235000000003</v>
      </c>
      <c r="E2367" s="79">
        <v>6.8959110000000004E-2</v>
      </c>
    </row>
    <row r="2368" spans="1:5" x14ac:dyDescent="0.25">
      <c r="A2368" s="89" t="s">
        <v>154</v>
      </c>
      <c r="B2368" s="79">
        <v>158</v>
      </c>
      <c r="C2368" s="79" t="s">
        <v>158</v>
      </c>
      <c r="D2368" s="79">
        <v>0.98645243000000005</v>
      </c>
      <c r="E2368" s="79">
        <v>8.8202610000000001E-2</v>
      </c>
    </row>
    <row r="2369" spans="1:5" x14ac:dyDescent="0.25">
      <c r="A2369" s="89" t="s">
        <v>154</v>
      </c>
      <c r="B2369" s="79">
        <v>158</v>
      </c>
      <c r="C2369" s="79" t="s">
        <v>160</v>
      </c>
      <c r="D2369" s="79">
        <v>1.00676725</v>
      </c>
      <c r="E2369" s="79">
        <v>5.2087759999999997E-2</v>
      </c>
    </row>
    <row r="2370" spans="1:5" x14ac:dyDescent="0.25">
      <c r="A2370" s="89" t="s">
        <v>154</v>
      </c>
      <c r="B2370" s="79">
        <v>158</v>
      </c>
      <c r="C2370" s="79" t="s">
        <v>152</v>
      </c>
      <c r="D2370" s="79">
        <v>1.03897072</v>
      </c>
      <c r="E2370" s="79">
        <v>4.9387439999999998E-2</v>
      </c>
    </row>
    <row r="2371" spans="1:5" x14ac:dyDescent="0.25">
      <c r="A2371" s="89" t="s">
        <v>154</v>
      </c>
      <c r="B2371" s="79">
        <v>158</v>
      </c>
      <c r="C2371" s="79" t="s">
        <v>142</v>
      </c>
      <c r="D2371" s="79">
        <v>1.0547904100000001</v>
      </c>
      <c r="E2371" s="79">
        <v>7.5777109999999995E-2</v>
      </c>
    </row>
    <row r="2372" spans="1:5" x14ac:dyDescent="0.25">
      <c r="A2372" s="89" t="s">
        <v>154</v>
      </c>
      <c r="B2372" s="79">
        <v>158</v>
      </c>
      <c r="C2372" s="79" t="s">
        <v>9</v>
      </c>
      <c r="D2372" s="79">
        <v>1.07477668</v>
      </c>
      <c r="E2372" s="79">
        <v>4.7960910000000002E-2</v>
      </c>
    </row>
    <row r="2373" spans="1:5" x14ac:dyDescent="0.25">
      <c r="A2373" s="89" t="s">
        <v>154</v>
      </c>
      <c r="B2373" s="79">
        <v>158</v>
      </c>
      <c r="C2373" s="79" t="s">
        <v>145</v>
      </c>
      <c r="D2373" s="79">
        <v>1.1128265799999999</v>
      </c>
      <c r="E2373" s="79">
        <v>0.12367046</v>
      </c>
    </row>
    <row r="2374" spans="1:5" x14ac:dyDescent="0.25">
      <c r="A2374" s="89" t="s">
        <v>154</v>
      </c>
      <c r="B2374" s="79">
        <v>158</v>
      </c>
      <c r="C2374" s="79" t="s">
        <v>155</v>
      </c>
      <c r="D2374" s="79">
        <v>1.13558318</v>
      </c>
      <c r="E2374" s="79">
        <v>7.0091539999999994E-2</v>
      </c>
    </row>
    <row r="2375" spans="1:5" x14ac:dyDescent="0.25">
      <c r="A2375" s="89" t="s">
        <v>154</v>
      </c>
      <c r="B2375" s="79">
        <v>158</v>
      </c>
      <c r="C2375" s="79" t="s">
        <v>146</v>
      </c>
      <c r="D2375" s="79">
        <v>1.1383071899999999</v>
      </c>
      <c r="E2375" s="79">
        <v>6.1903779999999999E-2</v>
      </c>
    </row>
    <row r="2376" spans="1:5" x14ac:dyDescent="0.25">
      <c r="A2376" s="89" t="s">
        <v>148</v>
      </c>
      <c r="B2376" s="79">
        <v>159</v>
      </c>
      <c r="C2376" s="79" t="s">
        <v>144</v>
      </c>
      <c r="D2376" s="79">
        <v>3.6002199999999998E-2</v>
      </c>
      <c r="E2376" s="79">
        <v>4.8617790000000001E-2</v>
      </c>
    </row>
    <row r="2377" spans="1:5" x14ac:dyDescent="0.25">
      <c r="A2377" s="89" t="s">
        <v>148</v>
      </c>
      <c r="B2377" s="79">
        <v>159</v>
      </c>
      <c r="C2377" s="79" t="s">
        <v>158</v>
      </c>
      <c r="D2377" s="79">
        <v>5.1160740000000003E-2</v>
      </c>
      <c r="E2377" s="79">
        <v>5.2249129999999998E-2</v>
      </c>
    </row>
    <row r="2378" spans="1:5" x14ac:dyDescent="0.25">
      <c r="A2378" s="89" t="s">
        <v>148</v>
      </c>
      <c r="B2378" s="79">
        <v>159</v>
      </c>
      <c r="C2378" s="79" t="s">
        <v>142</v>
      </c>
      <c r="D2378" s="79">
        <v>6.7216609999999996E-2</v>
      </c>
      <c r="E2378" s="79">
        <v>7.8310840000000007E-2</v>
      </c>
    </row>
    <row r="2379" spans="1:5" x14ac:dyDescent="0.25">
      <c r="A2379" s="89" t="s">
        <v>148</v>
      </c>
      <c r="B2379" s="79">
        <v>159</v>
      </c>
      <c r="C2379" s="79" t="s">
        <v>153</v>
      </c>
      <c r="D2379" s="79">
        <v>9.5573050000000007E-2</v>
      </c>
      <c r="E2379" s="79">
        <v>9.1604649999999996E-2</v>
      </c>
    </row>
    <row r="2380" spans="1:5" x14ac:dyDescent="0.25">
      <c r="A2380" s="89" t="s">
        <v>148</v>
      </c>
      <c r="B2380" s="79">
        <v>159</v>
      </c>
      <c r="C2380" s="79" t="s">
        <v>146</v>
      </c>
      <c r="D2380" s="79">
        <v>0.11983911</v>
      </c>
      <c r="E2380" s="79">
        <v>7.4164179999999996E-2</v>
      </c>
    </row>
    <row r="2381" spans="1:5" x14ac:dyDescent="0.25">
      <c r="A2381" s="89" t="s">
        <v>148</v>
      </c>
      <c r="B2381" s="79">
        <v>159</v>
      </c>
      <c r="C2381" s="79" t="s">
        <v>157</v>
      </c>
      <c r="D2381" s="79">
        <v>0.13889698</v>
      </c>
      <c r="E2381" s="79">
        <v>7.0639900000000005E-2</v>
      </c>
    </row>
    <row r="2382" spans="1:5" x14ac:dyDescent="0.25">
      <c r="A2382" s="89" t="s">
        <v>148</v>
      </c>
      <c r="B2382" s="79">
        <v>159</v>
      </c>
      <c r="C2382" s="79" t="s">
        <v>155</v>
      </c>
      <c r="D2382" s="79">
        <v>0.14610678999999999</v>
      </c>
      <c r="E2382" s="79">
        <v>8.6945049999999996E-2</v>
      </c>
    </row>
    <row r="2383" spans="1:5" x14ac:dyDescent="0.25">
      <c r="A2383" s="89" t="s">
        <v>148</v>
      </c>
      <c r="B2383" s="79">
        <v>159</v>
      </c>
      <c r="C2383" s="79" t="s">
        <v>143</v>
      </c>
      <c r="D2383" s="79">
        <v>0.15039148999999999</v>
      </c>
      <c r="E2383" s="79">
        <v>4.874274E-2</v>
      </c>
    </row>
    <row r="2384" spans="1:5" x14ac:dyDescent="0.25">
      <c r="A2384" s="89" t="s">
        <v>148</v>
      </c>
      <c r="B2384" s="79">
        <v>159</v>
      </c>
      <c r="C2384" s="79" t="s">
        <v>154</v>
      </c>
      <c r="D2384" s="79">
        <v>0.15710542999999999</v>
      </c>
      <c r="E2384" s="79">
        <v>5.0959579999999997E-2</v>
      </c>
    </row>
    <row r="2385" spans="1:5" x14ac:dyDescent="0.25">
      <c r="A2385" s="89" t="s">
        <v>148</v>
      </c>
      <c r="B2385" s="79">
        <v>159</v>
      </c>
      <c r="C2385" s="79" t="s">
        <v>150</v>
      </c>
      <c r="D2385" s="79">
        <v>0.18992386999999999</v>
      </c>
      <c r="E2385" s="79">
        <v>8.9389969999999999E-2</v>
      </c>
    </row>
    <row r="2386" spans="1:5" x14ac:dyDescent="0.25">
      <c r="A2386" s="89" t="s">
        <v>148</v>
      </c>
      <c r="B2386" s="79">
        <v>159</v>
      </c>
      <c r="C2386" s="79" t="s">
        <v>159</v>
      </c>
      <c r="D2386" s="79">
        <v>0.19451071</v>
      </c>
      <c r="E2386" s="79">
        <v>6.7665929999999999E-2</v>
      </c>
    </row>
    <row r="2387" spans="1:5" x14ac:dyDescent="0.25">
      <c r="A2387" s="89" t="s">
        <v>148</v>
      </c>
      <c r="B2387" s="79">
        <v>159</v>
      </c>
      <c r="C2387" s="79" t="s">
        <v>152</v>
      </c>
      <c r="D2387" s="79">
        <v>0.21981121000000001</v>
      </c>
      <c r="E2387" s="79">
        <v>9.7723679999999993E-2</v>
      </c>
    </row>
    <row r="2388" spans="1:5" x14ac:dyDescent="0.25">
      <c r="A2388" s="89" t="s">
        <v>148</v>
      </c>
      <c r="B2388" s="79">
        <v>159</v>
      </c>
      <c r="C2388" s="79" t="s">
        <v>151</v>
      </c>
      <c r="D2388" s="79">
        <v>0.22846947000000001</v>
      </c>
      <c r="E2388" s="79">
        <v>7.2995099999999993E-2</v>
      </c>
    </row>
    <row r="2389" spans="1:5" x14ac:dyDescent="0.25">
      <c r="A2389" s="89" t="s">
        <v>148</v>
      </c>
      <c r="B2389" s="79">
        <v>159</v>
      </c>
      <c r="C2389" s="79" t="s">
        <v>145</v>
      </c>
      <c r="D2389" s="79">
        <v>0.23335325000000001</v>
      </c>
      <c r="E2389" s="79">
        <v>8.3540450000000002E-2</v>
      </c>
    </row>
    <row r="2390" spans="1:5" x14ac:dyDescent="0.25">
      <c r="A2390" s="89" t="s">
        <v>148</v>
      </c>
      <c r="B2390" s="79">
        <v>159</v>
      </c>
      <c r="C2390" s="79" t="s">
        <v>156</v>
      </c>
      <c r="D2390" s="79">
        <v>0.45256795999999999</v>
      </c>
      <c r="E2390" s="79">
        <v>8.241424E-2</v>
      </c>
    </row>
    <row r="2391" spans="1:5" x14ac:dyDescent="0.25">
      <c r="A2391" s="89" t="s">
        <v>148</v>
      </c>
      <c r="B2391" s="79">
        <v>159</v>
      </c>
      <c r="C2391" s="79" t="s">
        <v>9</v>
      </c>
      <c r="D2391" s="79">
        <v>0.56029857999999999</v>
      </c>
      <c r="E2391" s="79">
        <v>6.9344760000000005E-2</v>
      </c>
    </row>
    <row r="2392" spans="1:5" x14ac:dyDescent="0.25">
      <c r="A2392" s="89" t="s">
        <v>148</v>
      </c>
      <c r="B2392" s="79">
        <v>159</v>
      </c>
      <c r="C2392" s="79" t="s">
        <v>160</v>
      </c>
      <c r="D2392" s="79">
        <v>0.63878745999999997</v>
      </c>
      <c r="E2392" s="79">
        <v>8.8181640000000006E-2</v>
      </c>
    </row>
    <row r="2393" spans="1:5" x14ac:dyDescent="0.25">
      <c r="A2393" s="89" t="s">
        <v>148</v>
      </c>
      <c r="B2393" s="79">
        <v>159</v>
      </c>
      <c r="C2393" s="79" t="s">
        <v>147</v>
      </c>
      <c r="D2393" s="79">
        <v>0.71198605000000004</v>
      </c>
      <c r="E2393" s="79">
        <v>4.9857180000000001E-2</v>
      </c>
    </row>
    <row r="2394" spans="1:5" x14ac:dyDescent="0.25">
      <c r="A2394" s="89" t="s">
        <v>159</v>
      </c>
      <c r="B2394" s="79">
        <v>160</v>
      </c>
      <c r="C2394" s="79" t="s">
        <v>149</v>
      </c>
      <c r="D2394" s="79">
        <v>8.1139169999999997E-2</v>
      </c>
      <c r="E2394" s="79">
        <v>4.6994319999999999E-2</v>
      </c>
    </row>
    <row r="2395" spans="1:5" x14ac:dyDescent="0.25">
      <c r="A2395" s="89" t="s">
        <v>159</v>
      </c>
      <c r="B2395" s="79">
        <v>160</v>
      </c>
      <c r="C2395" s="79" t="s">
        <v>154</v>
      </c>
      <c r="D2395" s="79">
        <v>9.6056470000000005E-2</v>
      </c>
      <c r="E2395" s="79">
        <v>4.645349E-2</v>
      </c>
    </row>
    <row r="2396" spans="1:5" x14ac:dyDescent="0.25">
      <c r="A2396" s="89" t="s">
        <v>159</v>
      </c>
      <c r="B2396" s="79">
        <v>160</v>
      </c>
      <c r="C2396" s="79" t="s">
        <v>147</v>
      </c>
      <c r="D2396" s="79">
        <v>0.10371092</v>
      </c>
      <c r="E2396" s="79">
        <v>6.0720669999999997E-2</v>
      </c>
    </row>
    <row r="2397" spans="1:5" x14ac:dyDescent="0.25">
      <c r="A2397" s="89" t="s">
        <v>159</v>
      </c>
      <c r="B2397" s="79">
        <v>160</v>
      </c>
      <c r="C2397" s="79" t="s">
        <v>156</v>
      </c>
      <c r="D2397" s="79">
        <v>0.15470374000000001</v>
      </c>
      <c r="E2397" s="79">
        <v>7.9126290000000002E-2</v>
      </c>
    </row>
    <row r="2398" spans="1:5" x14ac:dyDescent="0.25">
      <c r="A2398" s="89" t="s">
        <v>159</v>
      </c>
      <c r="B2398" s="79">
        <v>160</v>
      </c>
      <c r="C2398" s="79" t="s">
        <v>148</v>
      </c>
      <c r="D2398" s="79">
        <v>0.15943884999999999</v>
      </c>
      <c r="E2398" s="79">
        <v>7.970737E-2</v>
      </c>
    </row>
    <row r="2399" spans="1:5" x14ac:dyDescent="0.25">
      <c r="A2399" s="89" t="s">
        <v>159</v>
      </c>
      <c r="B2399" s="79">
        <v>160</v>
      </c>
      <c r="C2399" s="79" t="s">
        <v>144</v>
      </c>
      <c r="D2399" s="79">
        <v>0.17522271</v>
      </c>
      <c r="E2399" s="79">
        <v>5.0341120000000003E-2</v>
      </c>
    </row>
    <row r="2400" spans="1:5" x14ac:dyDescent="0.25">
      <c r="A2400" s="89" t="s">
        <v>159</v>
      </c>
      <c r="B2400" s="79">
        <v>160</v>
      </c>
      <c r="C2400" s="79" t="s">
        <v>145</v>
      </c>
      <c r="D2400" s="79">
        <v>0.18842576999999999</v>
      </c>
      <c r="E2400" s="79">
        <v>5.1567519999999999E-2</v>
      </c>
    </row>
    <row r="2401" spans="1:5" x14ac:dyDescent="0.25">
      <c r="A2401" s="89" t="s">
        <v>159</v>
      </c>
      <c r="B2401" s="79">
        <v>160</v>
      </c>
      <c r="C2401" s="79" t="s">
        <v>143</v>
      </c>
      <c r="D2401" s="79">
        <v>0.19992689999999999</v>
      </c>
      <c r="E2401" s="79">
        <v>6.689233E-2</v>
      </c>
    </row>
    <row r="2402" spans="1:5" x14ac:dyDescent="0.25">
      <c r="A2402" s="89" t="s">
        <v>159</v>
      </c>
      <c r="B2402" s="79">
        <v>160</v>
      </c>
      <c r="C2402" s="79" t="s">
        <v>152</v>
      </c>
      <c r="D2402" s="79">
        <v>0.2002591</v>
      </c>
      <c r="E2402" s="79">
        <v>8.2075629999999997E-2</v>
      </c>
    </row>
    <row r="2403" spans="1:5" x14ac:dyDescent="0.25">
      <c r="A2403" s="89" t="s">
        <v>159</v>
      </c>
      <c r="B2403" s="79">
        <v>160</v>
      </c>
      <c r="C2403" s="79" t="s">
        <v>150</v>
      </c>
      <c r="D2403" s="79">
        <v>0.22629178999999999</v>
      </c>
      <c r="E2403" s="79">
        <v>7.965933E-2</v>
      </c>
    </row>
    <row r="2404" spans="1:5" x14ac:dyDescent="0.25">
      <c r="A2404" s="89" t="s">
        <v>159</v>
      </c>
      <c r="B2404" s="79">
        <v>160</v>
      </c>
      <c r="C2404" s="79" t="s">
        <v>153</v>
      </c>
      <c r="D2404" s="79">
        <v>0.24986644999999999</v>
      </c>
      <c r="E2404" s="79">
        <v>9.3638349999999995E-2</v>
      </c>
    </row>
    <row r="2405" spans="1:5" x14ac:dyDescent="0.25">
      <c r="A2405" s="89" t="s">
        <v>159</v>
      </c>
      <c r="B2405" s="79">
        <v>160</v>
      </c>
      <c r="C2405" s="79" t="s">
        <v>155</v>
      </c>
      <c r="D2405" s="79">
        <v>0.27424707999999998</v>
      </c>
      <c r="E2405" s="79">
        <v>7.0296880000000006E-2</v>
      </c>
    </row>
    <row r="2406" spans="1:5" x14ac:dyDescent="0.25">
      <c r="A2406" s="89" t="s">
        <v>159</v>
      </c>
      <c r="B2406" s="79">
        <v>160</v>
      </c>
      <c r="C2406" s="79" t="s">
        <v>160</v>
      </c>
      <c r="D2406" s="79">
        <v>0.28429322000000001</v>
      </c>
      <c r="E2406" s="79">
        <v>9.4313079999999994E-2</v>
      </c>
    </row>
    <row r="2407" spans="1:5" x14ac:dyDescent="0.25">
      <c r="A2407" s="89" t="s">
        <v>159</v>
      </c>
      <c r="B2407" s="79">
        <v>160</v>
      </c>
      <c r="C2407" s="79" t="s">
        <v>146</v>
      </c>
      <c r="D2407" s="79">
        <v>0.29138960000000003</v>
      </c>
      <c r="E2407" s="79">
        <v>5.5086139999999999E-2</v>
      </c>
    </row>
    <row r="2408" spans="1:5" x14ac:dyDescent="0.25">
      <c r="A2408" s="89" t="s">
        <v>159</v>
      </c>
      <c r="B2408" s="79">
        <v>160</v>
      </c>
      <c r="C2408" s="79" t="s">
        <v>9</v>
      </c>
      <c r="D2408" s="79">
        <v>0.30360433999999997</v>
      </c>
      <c r="E2408" s="79">
        <v>7.2865150000000004E-2</v>
      </c>
    </row>
    <row r="2409" spans="1:5" x14ac:dyDescent="0.25">
      <c r="A2409" s="89" t="s">
        <v>159</v>
      </c>
      <c r="B2409" s="79">
        <v>160</v>
      </c>
      <c r="C2409" s="79" t="s">
        <v>157</v>
      </c>
      <c r="D2409" s="79">
        <v>0.70110558999999995</v>
      </c>
      <c r="E2409" s="79">
        <v>6.2734059999999994E-2</v>
      </c>
    </row>
    <row r="2410" spans="1:5" x14ac:dyDescent="0.25">
      <c r="A2410" s="89" t="s">
        <v>142</v>
      </c>
      <c r="B2410" s="79">
        <v>161</v>
      </c>
      <c r="C2410" s="79" t="s">
        <v>151</v>
      </c>
      <c r="D2410" s="79">
        <v>-4.4197899999999998E-2</v>
      </c>
      <c r="E2410" s="79">
        <v>9.4091279999999999E-2</v>
      </c>
    </row>
    <row r="2411" spans="1:5" x14ac:dyDescent="0.25">
      <c r="A2411" s="89" t="s">
        <v>142</v>
      </c>
      <c r="B2411" s="79">
        <v>161</v>
      </c>
      <c r="C2411" s="79" t="s">
        <v>157</v>
      </c>
      <c r="D2411" s="79">
        <v>-4.3063299999999999E-2</v>
      </c>
      <c r="E2411" s="79">
        <v>0.10249174</v>
      </c>
    </row>
    <row r="2412" spans="1:5" x14ac:dyDescent="0.25">
      <c r="A2412" s="89" t="s">
        <v>142</v>
      </c>
      <c r="B2412" s="79">
        <v>161</v>
      </c>
      <c r="C2412" s="79" t="s">
        <v>149</v>
      </c>
      <c r="D2412" s="79">
        <v>4.2199720000000003E-2</v>
      </c>
      <c r="E2412" s="79">
        <v>7.5824299999999997E-2</v>
      </c>
    </row>
    <row r="2413" spans="1:5" x14ac:dyDescent="0.25">
      <c r="A2413" s="89" t="s">
        <v>142</v>
      </c>
      <c r="B2413" s="79">
        <v>161</v>
      </c>
      <c r="C2413" s="79" t="s">
        <v>147</v>
      </c>
      <c r="D2413" s="79">
        <v>9.9963800000000005E-2</v>
      </c>
      <c r="E2413" s="79">
        <v>7.8480049999999996E-2</v>
      </c>
    </row>
    <row r="2414" spans="1:5" x14ac:dyDescent="0.25">
      <c r="A2414" s="89" t="s">
        <v>142</v>
      </c>
      <c r="B2414" s="79">
        <v>161</v>
      </c>
      <c r="C2414" s="79" t="s">
        <v>160</v>
      </c>
      <c r="D2414" s="79">
        <v>0.1093727</v>
      </c>
      <c r="E2414" s="79">
        <v>5.6483569999999997E-2</v>
      </c>
    </row>
    <row r="2415" spans="1:5" x14ac:dyDescent="0.25">
      <c r="A2415" s="89" t="s">
        <v>142</v>
      </c>
      <c r="B2415" s="79">
        <v>161</v>
      </c>
      <c r="C2415" s="79" t="s">
        <v>144</v>
      </c>
      <c r="D2415" s="79">
        <v>0.11755559</v>
      </c>
      <c r="E2415" s="79">
        <v>8.3680309999999994E-2</v>
      </c>
    </row>
    <row r="2416" spans="1:5" x14ac:dyDescent="0.25">
      <c r="A2416" s="89" t="s">
        <v>142</v>
      </c>
      <c r="B2416" s="79">
        <v>161</v>
      </c>
      <c r="C2416" s="79" t="s">
        <v>152</v>
      </c>
      <c r="D2416" s="79">
        <v>0.12571697000000001</v>
      </c>
      <c r="E2416" s="79">
        <v>7.6453649999999998E-2</v>
      </c>
    </row>
    <row r="2417" spans="1:5" x14ac:dyDescent="0.25">
      <c r="A2417" s="89" t="s">
        <v>142</v>
      </c>
      <c r="B2417" s="79">
        <v>161</v>
      </c>
      <c r="C2417" s="79" t="s">
        <v>143</v>
      </c>
      <c r="D2417" s="79">
        <v>0.13827707</v>
      </c>
      <c r="E2417" s="79">
        <v>6.3428129999999999E-2</v>
      </c>
    </row>
    <row r="2418" spans="1:5" x14ac:dyDescent="0.25">
      <c r="A2418" s="89" t="s">
        <v>142</v>
      </c>
      <c r="B2418" s="79">
        <v>161</v>
      </c>
      <c r="C2418" s="79" t="s">
        <v>148</v>
      </c>
      <c r="D2418" s="79">
        <v>0.18647581999999999</v>
      </c>
      <c r="E2418" s="79">
        <v>7.5291849999999994E-2</v>
      </c>
    </row>
    <row r="2419" spans="1:5" x14ac:dyDescent="0.25">
      <c r="A2419" s="89" t="s">
        <v>142</v>
      </c>
      <c r="B2419" s="79">
        <v>161</v>
      </c>
      <c r="C2419" s="79" t="s">
        <v>145</v>
      </c>
      <c r="D2419" s="79">
        <v>0.19050353</v>
      </c>
      <c r="E2419" s="79">
        <v>8.8598189999999993E-2</v>
      </c>
    </row>
    <row r="2420" spans="1:5" x14ac:dyDescent="0.25">
      <c r="A2420" s="89" t="s">
        <v>142</v>
      </c>
      <c r="B2420" s="79">
        <v>161</v>
      </c>
      <c r="C2420" s="79" t="s">
        <v>154</v>
      </c>
      <c r="D2420" s="79">
        <v>0.20636925</v>
      </c>
      <c r="E2420" s="79">
        <v>7.6466870000000006E-2</v>
      </c>
    </row>
    <row r="2421" spans="1:5" x14ac:dyDescent="0.25">
      <c r="A2421" s="89" t="s">
        <v>142</v>
      </c>
      <c r="B2421" s="79">
        <v>161</v>
      </c>
      <c r="C2421" s="79" t="s">
        <v>155</v>
      </c>
      <c r="D2421" s="79">
        <v>0.25235844000000002</v>
      </c>
      <c r="E2421" s="79">
        <v>9.4121170000000004E-2</v>
      </c>
    </row>
    <row r="2422" spans="1:5" x14ac:dyDescent="0.25">
      <c r="A2422" s="89" t="s">
        <v>142</v>
      </c>
      <c r="B2422" s="79">
        <v>161</v>
      </c>
      <c r="C2422" s="79" t="s">
        <v>153</v>
      </c>
      <c r="D2422" s="79">
        <v>0.54572321999999995</v>
      </c>
      <c r="E2422" s="79">
        <v>6.3122280000000003E-2</v>
      </c>
    </row>
    <row r="2423" spans="1:5" x14ac:dyDescent="0.25">
      <c r="A2423" s="89" t="s">
        <v>142</v>
      </c>
      <c r="B2423" s="79">
        <v>161</v>
      </c>
      <c r="C2423" s="79" t="s">
        <v>146</v>
      </c>
      <c r="D2423" s="79">
        <v>0.58111734000000004</v>
      </c>
      <c r="E2423" s="79">
        <v>7.8073249999999997E-2</v>
      </c>
    </row>
    <row r="2424" spans="1:5" x14ac:dyDescent="0.25">
      <c r="A2424" s="89" t="s">
        <v>142</v>
      </c>
      <c r="B2424" s="79">
        <v>161</v>
      </c>
      <c r="C2424" s="79" t="s">
        <v>9</v>
      </c>
      <c r="D2424" s="79">
        <v>0.72181459999999997</v>
      </c>
      <c r="E2424" s="79">
        <v>6.7646899999999996E-2</v>
      </c>
    </row>
    <row r="2425" spans="1:5" x14ac:dyDescent="0.25">
      <c r="A2425" s="89" t="s">
        <v>142</v>
      </c>
      <c r="B2425" s="79">
        <v>161</v>
      </c>
      <c r="C2425" s="79" t="s">
        <v>150</v>
      </c>
      <c r="D2425" s="79">
        <v>0.8509622</v>
      </c>
      <c r="E2425" s="79">
        <v>6.6380579999999995E-2</v>
      </c>
    </row>
    <row r="2426" spans="1:5" x14ac:dyDescent="0.25">
      <c r="A2426" s="89" t="s">
        <v>142</v>
      </c>
      <c r="B2426" s="79">
        <v>161</v>
      </c>
      <c r="C2426" s="79" t="s">
        <v>158</v>
      </c>
      <c r="D2426" s="79">
        <v>1.0002850000000001</v>
      </c>
      <c r="E2426" s="79">
        <v>7.5597739999999997E-2</v>
      </c>
    </row>
    <row r="2427" spans="1:5" x14ac:dyDescent="0.25">
      <c r="A2427" s="89" t="s">
        <v>151</v>
      </c>
      <c r="B2427" s="79">
        <v>162</v>
      </c>
      <c r="C2427" s="79" t="s">
        <v>147</v>
      </c>
      <c r="D2427" s="79">
        <v>-6.08333E-2</v>
      </c>
      <c r="E2427" s="79">
        <v>0.11310135</v>
      </c>
    </row>
    <row r="2428" spans="1:5" x14ac:dyDescent="0.25">
      <c r="A2428" s="89" t="s">
        <v>151</v>
      </c>
      <c r="B2428" s="79">
        <v>162</v>
      </c>
      <c r="C2428" s="79" t="s">
        <v>157</v>
      </c>
      <c r="D2428" s="79">
        <v>0.27383943999999999</v>
      </c>
      <c r="E2428" s="79">
        <v>9.2198329999999995E-2</v>
      </c>
    </row>
    <row r="2429" spans="1:5" x14ac:dyDescent="0.25">
      <c r="A2429" s="89" t="s">
        <v>151</v>
      </c>
      <c r="B2429" s="79">
        <v>162</v>
      </c>
      <c r="C2429" s="79" t="s">
        <v>150</v>
      </c>
      <c r="D2429" s="79">
        <v>0.59033173000000005</v>
      </c>
      <c r="E2429" s="79">
        <v>9.5516089999999998E-2</v>
      </c>
    </row>
    <row r="2430" spans="1:5" x14ac:dyDescent="0.25">
      <c r="A2430" s="89" t="s">
        <v>151</v>
      </c>
      <c r="B2430" s="79">
        <v>162</v>
      </c>
      <c r="C2430" s="79" t="s">
        <v>143</v>
      </c>
      <c r="D2430" s="79">
        <v>0.62005858999999997</v>
      </c>
      <c r="E2430" s="79">
        <v>5.4431840000000002E-2</v>
      </c>
    </row>
    <row r="2431" spans="1:5" x14ac:dyDescent="0.25">
      <c r="A2431" s="89" t="s">
        <v>151</v>
      </c>
      <c r="B2431" s="79">
        <v>162</v>
      </c>
      <c r="C2431" s="79" t="s">
        <v>146</v>
      </c>
      <c r="D2431" s="79">
        <v>0.85346252</v>
      </c>
      <c r="E2431" s="79">
        <v>5.6191940000000003E-2</v>
      </c>
    </row>
    <row r="2432" spans="1:5" x14ac:dyDescent="0.25">
      <c r="A2432" s="89" t="s">
        <v>151</v>
      </c>
      <c r="B2432" s="79">
        <v>162</v>
      </c>
      <c r="C2432" s="79" t="s">
        <v>153</v>
      </c>
      <c r="D2432" s="79">
        <v>0.93512852000000002</v>
      </c>
      <c r="E2432" s="79">
        <v>6.5664899999999998E-2</v>
      </c>
    </row>
    <row r="2433" spans="1:5" x14ac:dyDescent="0.25">
      <c r="A2433" s="89" t="s">
        <v>151</v>
      </c>
      <c r="B2433" s="79">
        <v>162</v>
      </c>
      <c r="C2433" s="79" t="s">
        <v>159</v>
      </c>
      <c r="D2433" s="79">
        <v>0.93996204999999999</v>
      </c>
      <c r="E2433" s="79">
        <v>8.8293689999999994E-2</v>
      </c>
    </row>
    <row r="2434" spans="1:5" x14ac:dyDescent="0.25">
      <c r="A2434" s="89" t="s">
        <v>151</v>
      </c>
      <c r="B2434" s="79">
        <v>162</v>
      </c>
      <c r="C2434" s="79" t="s">
        <v>142</v>
      </c>
      <c r="D2434" s="79">
        <v>0.95565392000000005</v>
      </c>
      <c r="E2434" s="79">
        <v>5.5805710000000001E-2</v>
      </c>
    </row>
    <row r="2435" spans="1:5" x14ac:dyDescent="0.25">
      <c r="A2435" s="89" t="s">
        <v>151</v>
      </c>
      <c r="B2435" s="79">
        <v>162</v>
      </c>
      <c r="C2435" s="79" t="s">
        <v>149</v>
      </c>
      <c r="D2435" s="79">
        <v>0.96777539999999995</v>
      </c>
      <c r="E2435" s="79">
        <v>6.4761020000000002E-2</v>
      </c>
    </row>
    <row r="2436" spans="1:5" x14ac:dyDescent="0.25">
      <c r="A2436" s="89" t="s">
        <v>151</v>
      </c>
      <c r="B2436" s="79">
        <v>162</v>
      </c>
      <c r="C2436" s="79" t="s">
        <v>148</v>
      </c>
      <c r="D2436" s="79">
        <v>0.99891253999999996</v>
      </c>
      <c r="E2436" s="79">
        <v>7.5089790000000003E-2</v>
      </c>
    </row>
    <row r="2437" spans="1:5" x14ac:dyDescent="0.25">
      <c r="A2437" s="89" t="s">
        <v>151</v>
      </c>
      <c r="B2437" s="79">
        <v>162</v>
      </c>
      <c r="C2437" s="79" t="s">
        <v>9</v>
      </c>
      <c r="D2437" s="79">
        <v>1.0675313799999999</v>
      </c>
      <c r="E2437" s="79">
        <v>8.519844E-2</v>
      </c>
    </row>
    <row r="2438" spans="1:5" x14ac:dyDescent="0.25">
      <c r="A2438" s="89" t="s">
        <v>151</v>
      </c>
      <c r="B2438" s="79">
        <v>162</v>
      </c>
      <c r="C2438" s="79" t="s">
        <v>144</v>
      </c>
      <c r="D2438" s="79">
        <v>1.1032380799999999</v>
      </c>
      <c r="E2438" s="79">
        <v>7.7307100000000004E-2</v>
      </c>
    </row>
    <row r="2439" spans="1:5" x14ac:dyDescent="0.25">
      <c r="A2439" s="89" t="s">
        <v>151</v>
      </c>
      <c r="B2439" s="79">
        <v>162</v>
      </c>
      <c r="C2439" s="79" t="s">
        <v>160</v>
      </c>
      <c r="D2439" s="79">
        <v>1.18049593</v>
      </c>
      <c r="E2439" s="79">
        <v>5.2884010000000002E-2</v>
      </c>
    </row>
    <row r="2440" spans="1:5" x14ac:dyDescent="0.25">
      <c r="A2440" s="89" t="s">
        <v>151</v>
      </c>
      <c r="B2440" s="79">
        <v>162</v>
      </c>
      <c r="C2440" s="79" t="s">
        <v>154</v>
      </c>
      <c r="D2440" s="79">
        <v>1.1937355599999999</v>
      </c>
      <c r="E2440" s="79">
        <v>4.8672939999999998E-2</v>
      </c>
    </row>
    <row r="2441" spans="1:5" x14ac:dyDescent="0.25">
      <c r="A2441" s="89" t="s">
        <v>151</v>
      </c>
      <c r="B2441" s="79">
        <v>162</v>
      </c>
      <c r="C2441" s="79" t="s">
        <v>152</v>
      </c>
      <c r="D2441" s="79">
        <v>1.28736081</v>
      </c>
      <c r="E2441" s="79">
        <v>5.9085100000000002E-2</v>
      </c>
    </row>
    <row r="2442" spans="1:5" x14ac:dyDescent="0.25">
      <c r="A2442" s="89" t="s">
        <v>151</v>
      </c>
      <c r="B2442" s="79">
        <v>162</v>
      </c>
      <c r="C2442" s="79" t="s">
        <v>155</v>
      </c>
      <c r="D2442" s="79">
        <v>1.4198604399999999</v>
      </c>
      <c r="E2442" s="79">
        <v>7.5087799999999996E-2</v>
      </c>
    </row>
    <row r="2443" spans="1:5" x14ac:dyDescent="0.25">
      <c r="A2443" s="89" t="s">
        <v>159</v>
      </c>
      <c r="B2443" s="79">
        <v>163</v>
      </c>
      <c r="C2443" s="79" t="s">
        <v>145</v>
      </c>
      <c r="D2443" s="79">
        <v>3.8030799999999997E-2</v>
      </c>
      <c r="E2443" s="79">
        <v>7.5115070000000006E-2</v>
      </c>
    </row>
    <row r="2444" spans="1:5" x14ac:dyDescent="0.25">
      <c r="A2444" s="89" t="s">
        <v>159</v>
      </c>
      <c r="B2444" s="79">
        <v>163</v>
      </c>
      <c r="C2444" s="79" t="s">
        <v>153</v>
      </c>
      <c r="D2444" s="79">
        <v>4.1047670000000001E-2</v>
      </c>
      <c r="E2444" s="79">
        <v>5.1235450000000002E-2</v>
      </c>
    </row>
    <row r="2445" spans="1:5" x14ac:dyDescent="0.25">
      <c r="A2445" s="89" t="s">
        <v>159</v>
      </c>
      <c r="B2445" s="79">
        <v>163</v>
      </c>
      <c r="C2445" s="79" t="s">
        <v>144</v>
      </c>
      <c r="D2445" s="79">
        <v>4.926295E-2</v>
      </c>
      <c r="E2445" s="79">
        <v>6.5433099999999994E-2</v>
      </c>
    </row>
    <row r="2446" spans="1:5" x14ac:dyDescent="0.25">
      <c r="A2446" s="89" t="s">
        <v>159</v>
      </c>
      <c r="B2446" s="79">
        <v>163</v>
      </c>
      <c r="C2446" s="79" t="s">
        <v>147</v>
      </c>
      <c r="D2446" s="79">
        <v>6.2130669999999999E-2</v>
      </c>
      <c r="E2446" s="79">
        <v>6.3754679999999994E-2</v>
      </c>
    </row>
    <row r="2447" spans="1:5" x14ac:dyDescent="0.25">
      <c r="A2447" s="89" t="s">
        <v>159</v>
      </c>
      <c r="B2447" s="79">
        <v>163</v>
      </c>
      <c r="C2447" s="79" t="s">
        <v>151</v>
      </c>
      <c r="D2447" s="79">
        <v>6.2875E-2</v>
      </c>
      <c r="E2447" s="79">
        <v>9.203509E-2</v>
      </c>
    </row>
    <row r="2448" spans="1:5" x14ac:dyDescent="0.25">
      <c r="A2448" s="89" t="s">
        <v>159</v>
      </c>
      <c r="B2448" s="79">
        <v>163</v>
      </c>
      <c r="C2448" s="79" t="s">
        <v>142</v>
      </c>
      <c r="D2448" s="79">
        <v>6.9579440000000006E-2</v>
      </c>
      <c r="E2448" s="79">
        <v>4.7406040000000003E-2</v>
      </c>
    </row>
    <row r="2449" spans="1:5" x14ac:dyDescent="0.25">
      <c r="A2449" s="89" t="s">
        <v>159</v>
      </c>
      <c r="B2449" s="79">
        <v>163</v>
      </c>
      <c r="C2449" s="79" t="s">
        <v>149</v>
      </c>
      <c r="D2449" s="79">
        <v>9.3576960000000001E-2</v>
      </c>
      <c r="E2449" s="79">
        <v>5.8303130000000002E-2</v>
      </c>
    </row>
    <row r="2450" spans="1:5" x14ac:dyDescent="0.25">
      <c r="A2450" s="89" t="s">
        <v>159</v>
      </c>
      <c r="B2450" s="79">
        <v>163</v>
      </c>
      <c r="C2450" s="79" t="s">
        <v>155</v>
      </c>
      <c r="D2450" s="79">
        <v>0.12222282</v>
      </c>
      <c r="E2450" s="79">
        <v>8.1900890000000004E-2</v>
      </c>
    </row>
    <row r="2451" spans="1:5" x14ac:dyDescent="0.25">
      <c r="A2451" s="89" t="s">
        <v>159</v>
      </c>
      <c r="B2451" s="79">
        <v>163</v>
      </c>
      <c r="C2451" s="79" t="s">
        <v>158</v>
      </c>
      <c r="D2451" s="79">
        <v>0.13479901</v>
      </c>
      <c r="E2451" s="79">
        <v>7.3715729999999993E-2</v>
      </c>
    </row>
    <row r="2452" spans="1:5" x14ac:dyDescent="0.25">
      <c r="A2452" s="89" t="s">
        <v>159</v>
      </c>
      <c r="B2452" s="79">
        <v>163</v>
      </c>
      <c r="C2452" s="79" t="s">
        <v>9</v>
      </c>
      <c r="D2452" s="79">
        <v>0.14925442</v>
      </c>
      <c r="E2452" s="79">
        <v>7.0522979999999999E-2</v>
      </c>
    </row>
    <row r="2453" spans="1:5" x14ac:dyDescent="0.25">
      <c r="A2453" s="89" t="s">
        <v>159</v>
      </c>
      <c r="B2453" s="79">
        <v>163</v>
      </c>
      <c r="C2453" s="79" t="s">
        <v>150</v>
      </c>
      <c r="D2453" s="79">
        <v>0.15312484000000001</v>
      </c>
      <c r="E2453" s="79">
        <v>7.0939719999999998E-2</v>
      </c>
    </row>
    <row r="2454" spans="1:5" x14ac:dyDescent="0.25">
      <c r="A2454" s="89" t="s">
        <v>159</v>
      </c>
      <c r="B2454" s="79">
        <v>163</v>
      </c>
      <c r="C2454" s="79" t="s">
        <v>154</v>
      </c>
      <c r="D2454" s="79">
        <v>0.17610139</v>
      </c>
      <c r="E2454" s="79">
        <v>6.9537409999999994E-2</v>
      </c>
    </row>
    <row r="2455" spans="1:5" x14ac:dyDescent="0.25">
      <c r="A2455" s="89" t="s">
        <v>159</v>
      </c>
      <c r="B2455" s="79">
        <v>163</v>
      </c>
      <c r="C2455" s="79" t="s">
        <v>160</v>
      </c>
      <c r="D2455" s="79">
        <v>0.18663308000000001</v>
      </c>
      <c r="E2455" s="79">
        <v>6.7365309999999998E-2</v>
      </c>
    </row>
    <row r="2456" spans="1:5" x14ac:dyDescent="0.25">
      <c r="A2456" s="89" t="s">
        <v>159</v>
      </c>
      <c r="B2456" s="79">
        <v>163</v>
      </c>
      <c r="C2456" s="79" t="s">
        <v>146</v>
      </c>
      <c r="D2456" s="79">
        <v>0.18791777000000001</v>
      </c>
      <c r="E2456" s="79">
        <v>4.699267E-2</v>
      </c>
    </row>
    <row r="2457" spans="1:5" x14ac:dyDescent="0.25">
      <c r="A2457" s="89" t="s">
        <v>159</v>
      </c>
      <c r="B2457" s="79">
        <v>163</v>
      </c>
      <c r="C2457" s="79" t="s">
        <v>148</v>
      </c>
      <c r="D2457" s="79">
        <v>0.21082107999999999</v>
      </c>
      <c r="E2457" s="79">
        <v>7.3055780000000001E-2</v>
      </c>
    </row>
    <row r="2458" spans="1:5" x14ac:dyDescent="0.25">
      <c r="A2458" s="89" t="s">
        <v>159</v>
      </c>
      <c r="B2458" s="79">
        <v>163</v>
      </c>
      <c r="C2458" s="79" t="s">
        <v>143</v>
      </c>
      <c r="D2458" s="79">
        <v>0.25983716000000001</v>
      </c>
      <c r="E2458" s="79">
        <v>8.4116990000000003E-2</v>
      </c>
    </row>
    <row r="2459" spans="1:5" x14ac:dyDescent="0.25">
      <c r="A2459" s="89" t="s">
        <v>158</v>
      </c>
      <c r="B2459" s="79">
        <v>164</v>
      </c>
      <c r="C2459" s="79" t="s">
        <v>152</v>
      </c>
      <c r="D2459" s="79">
        <v>-7.3525199999999999E-2</v>
      </c>
      <c r="E2459" s="79">
        <v>7.4237929999999994E-2</v>
      </c>
    </row>
    <row r="2460" spans="1:5" x14ac:dyDescent="0.25">
      <c r="A2460" s="89" t="s">
        <v>158</v>
      </c>
      <c r="B2460" s="79">
        <v>164</v>
      </c>
      <c r="C2460" s="79" t="s">
        <v>147</v>
      </c>
      <c r="D2460" s="79">
        <v>9.7340399999999994E-3</v>
      </c>
      <c r="E2460" s="79">
        <v>8.4879070000000001E-2</v>
      </c>
    </row>
    <row r="2461" spans="1:5" x14ac:dyDescent="0.25">
      <c r="A2461" s="89" t="s">
        <v>158</v>
      </c>
      <c r="B2461" s="79">
        <v>164</v>
      </c>
      <c r="C2461" s="79" t="s">
        <v>143</v>
      </c>
      <c r="D2461" s="79">
        <v>3.9788379999999998E-2</v>
      </c>
      <c r="E2461" s="79">
        <v>7.0571629999999996E-2</v>
      </c>
    </row>
    <row r="2462" spans="1:5" x14ac:dyDescent="0.25">
      <c r="A2462" s="89" t="s">
        <v>158</v>
      </c>
      <c r="B2462" s="79">
        <v>164</v>
      </c>
      <c r="C2462" s="79" t="s">
        <v>145</v>
      </c>
      <c r="D2462" s="79">
        <v>4.9081699999999999E-2</v>
      </c>
      <c r="E2462" s="79">
        <v>9.7236920000000004E-2</v>
      </c>
    </row>
    <row r="2463" spans="1:5" x14ac:dyDescent="0.25">
      <c r="A2463" s="89" t="s">
        <v>158</v>
      </c>
      <c r="B2463" s="79">
        <v>164</v>
      </c>
      <c r="C2463" s="79" t="s">
        <v>148</v>
      </c>
      <c r="D2463" s="79">
        <v>6.4662230000000001E-2</v>
      </c>
      <c r="E2463" s="79">
        <v>5.9159299999999998E-2</v>
      </c>
    </row>
    <row r="2464" spans="1:5" x14ac:dyDescent="0.25">
      <c r="A2464" s="89" t="s">
        <v>158</v>
      </c>
      <c r="B2464" s="79">
        <v>164</v>
      </c>
      <c r="C2464" s="79" t="s">
        <v>155</v>
      </c>
      <c r="D2464" s="79">
        <v>0.10656396999999999</v>
      </c>
      <c r="E2464" s="79">
        <v>0.10178606</v>
      </c>
    </row>
    <row r="2465" spans="1:5" x14ac:dyDescent="0.25">
      <c r="A2465" s="89" t="s">
        <v>158</v>
      </c>
      <c r="B2465" s="79">
        <v>164</v>
      </c>
      <c r="C2465" s="79" t="s">
        <v>156</v>
      </c>
      <c r="D2465" s="79">
        <v>0.13036930999999999</v>
      </c>
      <c r="E2465" s="79">
        <v>5.637996E-2</v>
      </c>
    </row>
    <row r="2466" spans="1:5" x14ac:dyDescent="0.25">
      <c r="A2466" s="89" t="s">
        <v>158</v>
      </c>
      <c r="B2466" s="79">
        <v>164</v>
      </c>
      <c r="C2466" s="79" t="s">
        <v>151</v>
      </c>
      <c r="D2466" s="79">
        <v>0.14788687</v>
      </c>
      <c r="E2466" s="79">
        <v>7.2624569999999999E-2</v>
      </c>
    </row>
    <row r="2467" spans="1:5" x14ac:dyDescent="0.25">
      <c r="A2467" s="89" t="s">
        <v>158</v>
      </c>
      <c r="B2467" s="79">
        <v>164</v>
      </c>
      <c r="C2467" s="79" t="s">
        <v>144</v>
      </c>
      <c r="D2467" s="79">
        <v>0.19996506999999999</v>
      </c>
      <c r="E2467" s="79">
        <v>3.7556899999999997E-2</v>
      </c>
    </row>
    <row r="2468" spans="1:5" x14ac:dyDescent="0.25">
      <c r="A2468" s="89" t="s">
        <v>158</v>
      </c>
      <c r="B2468" s="79">
        <v>164</v>
      </c>
      <c r="C2468" s="79" t="s">
        <v>149</v>
      </c>
      <c r="D2468" s="79">
        <v>0.32196247</v>
      </c>
      <c r="E2468" s="79">
        <v>8.0286209999999997E-2</v>
      </c>
    </row>
    <row r="2469" spans="1:5" x14ac:dyDescent="0.25">
      <c r="A2469" s="89" t="s">
        <v>158</v>
      </c>
      <c r="B2469" s="79">
        <v>164</v>
      </c>
      <c r="C2469" s="79" t="s">
        <v>9</v>
      </c>
      <c r="D2469" s="79">
        <v>0.39550489999999999</v>
      </c>
      <c r="E2469" s="79">
        <v>4.586411E-2</v>
      </c>
    </row>
    <row r="2470" spans="1:5" x14ac:dyDescent="0.25">
      <c r="A2470" s="89" t="s">
        <v>158</v>
      </c>
      <c r="B2470" s="79">
        <v>164</v>
      </c>
      <c r="C2470" s="79" t="s">
        <v>153</v>
      </c>
      <c r="D2470" s="79">
        <v>0.47032579000000002</v>
      </c>
      <c r="E2470" s="79">
        <v>4.7048350000000003E-2</v>
      </c>
    </row>
    <row r="2471" spans="1:5" x14ac:dyDescent="0.25">
      <c r="A2471" s="89" t="s">
        <v>158</v>
      </c>
      <c r="B2471" s="79">
        <v>164</v>
      </c>
      <c r="C2471" s="79" t="s">
        <v>159</v>
      </c>
      <c r="D2471" s="79">
        <v>0.54082494999999997</v>
      </c>
      <c r="E2471" s="79">
        <v>6.9250740000000005E-2</v>
      </c>
    </row>
    <row r="2472" spans="1:5" x14ac:dyDescent="0.25">
      <c r="A2472" s="89" t="s">
        <v>158</v>
      </c>
      <c r="B2472" s="79">
        <v>164</v>
      </c>
      <c r="C2472" s="79" t="s">
        <v>157</v>
      </c>
      <c r="D2472" s="79">
        <v>1.0134871599999999</v>
      </c>
      <c r="E2472" s="79">
        <v>6.4174289999999995E-2</v>
      </c>
    </row>
    <row r="2473" spans="1:5" x14ac:dyDescent="0.25">
      <c r="A2473" s="89" t="s">
        <v>158</v>
      </c>
      <c r="B2473" s="79">
        <v>164</v>
      </c>
      <c r="C2473" s="79" t="s">
        <v>142</v>
      </c>
      <c r="D2473" s="79">
        <v>1.1591553699999999</v>
      </c>
      <c r="E2473" s="79">
        <v>7.3458830000000003E-2</v>
      </c>
    </row>
    <row r="2474" spans="1:5" x14ac:dyDescent="0.25">
      <c r="A2474" s="89" t="s">
        <v>158</v>
      </c>
      <c r="B2474" s="79">
        <v>164</v>
      </c>
      <c r="C2474" s="79" t="s">
        <v>160</v>
      </c>
      <c r="D2474" s="79">
        <v>1.25887058</v>
      </c>
      <c r="E2474" s="79">
        <v>4.2200500000000002E-2</v>
      </c>
    </row>
    <row r="2475" spans="1:5" x14ac:dyDescent="0.25">
      <c r="A2475" s="89" t="s">
        <v>158</v>
      </c>
      <c r="B2475" s="79">
        <v>164</v>
      </c>
      <c r="C2475" s="79" t="s">
        <v>146</v>
      </c>
      <c r="D2475" s="79">
        <v>1.3989381599999999</v>
      </c>
      <c r="E2475" s="79">
        <v>8.6628830000000004E-2</v>
      </c>
    </row>
    <row r="2476" spans="1:5" x14ac:dyDescent="0.25">
      <c r="A2476" s="89" t="s">
        <v>148</v>
      </c>
      <c r="B2476" s="79">
        <v>165</v>
      </c>
      <c r="C2476" s="79" t="s">
        <v>152</v>
      </c>
      <c r="D2476" s="79">
        <v>3.6797910000000003E-2</v>
      </c>
      <c r="E2476" s="79">
        <v>8.1871399999999997E-2</v>
      </c>
    </row>
    <row r="2477" spans="1:5" x14ac:dyDescent="0.25">
      <c r="A2477" s="89" t="s">
        <v>148</v>
      </c>
      <c r="B2477" s="79">
        <v>165</v>
      </c>
      <c r="C2477" s="79" t="s">
        <v>142</v>
      </c>
      <c r="D2477" s="79">
        <v>4.3244659999999997E-2</v>
      </c>
      <c r="E2477" s="79">
        <v>6.093486E-2</v>
      </c>
    </row>
    <row r="2478" spans="1:5" x14ac:dyDescent="0.25">
      <c r="A2478" s="89" t="s">
        <v>148</v>
      </c>
      <c r="B2478" s="79">
        <v>165</v>
      </c>
      <c r="C2478" s="79" t="s">
        <v>159</v>
      </c>
      <c r="D2478" s="79">
        <v>8.7151359999999997E-2</v>
      </c>
      <c r="E2478" s="79">
        <v>7.1217119999999995E-2</v>
      </c>
    </row>
    <row r="2479" spans="1:5" x14ac:dyDescent="0.25">
      <c r="A2479" s="89" t="s">
        <v>148</v>
      </c>
      <c r="B2479" s="79">
        <v>165</v>
      </c>
      <c r="C2479" s="79" t="s">
        <v>158</v>
      </c>
      <c r="D2479" s="79">
        <v>0.10201428</v>
      </c>
      <c r="E2479" s="79">
        <v>9.3132400000000004E-2</v>
      </c>
    </row>
    <row r="2480" spans="1:5" x14ac:dyDescent="0.25">
      <c r="A2480" s="89" t="s">
        <v>148</v>
      </c>
      <c r="B2480" s="79">
        <v>165</v>
      </c>
      <c r="C2480" s="79" t="s">
        <v>157</v>
      </c>
      <c r="D2480" s="79">
        <v>0.11809662999999999</v>
      </c>
      <c r="E2480" s="79">
        <v>8.7302920000000006E-2</v>
      </c>
    </row>
    <row r="2481" spans="1:5" x14ac:dyDescent="0.25">
      <c r="A2481" s="89" t="s">
        <v>148</v>
      </c>
      <c r="B2481" s="79">
        <v>165</v>
      </c>
      <c r="C2481" s="79" t="s">
        <v>143</v>
      </c>
      <c r="D2481" s="79">
        <v>0.12602157</v>
      </c>
      <c r="E2481" s="79">
        <v>7.6440430000000004E-2</v>
      </c>
    </row>
    <row r="2482" spans="1:5" x14ac:dyDescent="0.25">
      <c r="A2482" s="89" t="s">
        <v>148</v>
      </c>
      <c r="B2482" s="79">
        <v>165</v>
      </c>
      <c r="C2482" s="79" t="s">
        <v>155</v>
      </c>
      <c r="D2482" s="79">
        <v>0.14889389</v>
      </c>
      <c r="E2482" s="79">
        <v>5.9627859999999998E-2</v>
      </c>
    </row>
    <row r="2483" spans="1:5" x14ac:dyDescent="0.25">
      <c r="A2483" s="89" t="s">
        <v>148</v>
      </c>
      <c r="B2483" s="79">
        <v>165</v>
      </c>
      <c r="C2483" s="79" t="s">
        <v>156</v>
      </c>
      <c r="D2483" s="79">
        <v>0.14917792999999999</v>
      </c>
      <c r="E2483" s="79">
        <v>8.0400860000000005E-2</v>
      </c>
    </row>
    <row r="2484" spans="1:5" x14ac:dyDescent="0.25">
      <c r="A2484" s="89" t="s">
        <v>148</v>
      </c>
      <c r="B2484" s="79">
        <v>165</v>
      </c>
      <c r="C2484" s="79" t="s">
        <v>150</v>
      </c>
      <c r="D2484" s="79">
        <v>0.20503168999999999</v>
      </c>
      <c r="E2484" s="79">
        <v>4.9831649999999998E-2</v>
      </c>
    </row>
    <row r="2485" spans="1:5" x14ac:dyDescent="0.25">
      <c r="A2485" s="89" t="s">
        <v>148</v>
      </c>
      <c r="B2485" s="79">
        <v>165</v>
      </c>
      <c r="C2485" s="79" t="s">
        <v>146</v>
      </c>
      <c r="D2485" s="79">
        <v>0.30266620999999999</v>
      </c>
      <c r="E2485" s="79">
        <v>6.6086110000000003E-2</v>
      </c>
    </row>
    <row r="2486" spans="1:5" x14ac:dyDescent="0.25">
      <c r="A2486" s="89" t="s">
        <v>148</v>
      </c>
      <c r="B2486" s="79">
        <v>165</v>
      </c>
      <c r="C2486" s="79" t="s">
        <v>147</v>
      </c>
      <c r="D2486" s="79">
        <v>0.32916990000000002</v>
      </c>
      <c r="E2486" s="79">
        <v>5.3021169999999999E-2</v>
      </c>
    </row>
    <row r="2487" spans="1:5" x14ac:dyDescent="0.25">
      <c r="A2487" s="89" t="s">
        <v>148</v>
      </c>
      <c r="B2487" s="79">
        <v>165</v>
      </c>
      <c r="C2487" s="79" t="s">
        <v>154</v>
      </c>
      <c r="D2487" s="79">
        <v>0.36431525999999997</v>
      </c>
      <c r="E2487" s="79">
        <v>7.1602860000000004E-2</v>
      </c>
    </row>
    <row r="2488" spans="1:5" x14ac:dyDescent="0.25">
      <c r="A2488" s="89" t="s">
        <v>148</v>
      </c>
      <c r="B2488" s="79">
        <v>165</v>
      </c>
      <c r="C2488" s="79" t="s">
        <v>160</v>
      </c>
      <c r="D2488" s="79">
        <v>0.49287793000000002</v>
      </c>
      <c r="E2488" s="79">
        <v>7.7854679999999996E-2</v>
      </c>
    </row>
    <row r="2489" spans="1:5" x14ac:dyDescent="0.25">
      <c r="A2489" s="89" t="s">
        <v>148</v>
      </c>
      <c r="B2489" s="79">
        <v>165</v>
      </c>
      <c r="C2489" s="79" t="s">
        <v>151</v>
      </c>
      <c r="D2489" s="79">
        <v>0.56910238000000002</v>
      </c>
      <c r="E2489" s="79">
        <v>6.0584279999999997E-2</v>
      </c>
    </row>
    <row r="2490" spans="1:5" x14ac:dyDescent="0.25">
      <c r="A2490" s="89" t="s">
        <v>148</v>
      </c>
      <c r="B2490" s="79">
        <v>165</v>
      </c>
      <c r="C2490" s="79" t="s">
        <v>9</v>
      </c>
      <c r="D2490" s="79">
        <v>0.61286856000000001</v>
      </c>
      <c r="E2490" s="79">
        <v>7.7971029999999997E-2</v>
      </c>
    </row>
    <row r="2491" spans="1:5" x14ac:dyDescent="0.25">
      <c r="A2491" s="89" t="s">
        <v>148</v>
      </c>
      <c r="B2491" s="79">
        <v>165</v>
      </c>
      <c r="C2491" s="79" t="s">
        <v>153</v>
      </c>
      <c r="D2491" s="79">
        <v>0.68004114999999998</v>
      </c>
      <c r="E2491" s="79">
        <v>8.0925670000000005E-2</v>
      </c>
    </row>
    <row r="2492" spans="1:5" x14ac:dyDescent="0.25">
      <c r="A2492" s="89" t="s">
        <v>148</v>
      </c>
      <c r="B2492" s="79">
        <v>165</v>
      </c>
      <c r="C2492" s="79" t="s">
        <v>149</v>
      </c>
      <c r="D2492" s="79">
        <v>0.92236152999999999</v>
      </c>
      <c r="E2492" s="79">
        <v>6.0939880000000002E-2</v>
      </c>
    </row>
    <row r="2493" spans="1:5" x14ac:dyDescent="0.25">
      <c r="A2493" s="89" t="s">
        <v>152</v>
      </c>
      <c r="B2493" s="79">
        <v>166</v>
      </c>
      <c r="C2493" s="79" t="s">
        <v>150</v>
      </c>
      <c r="D2493" s="79">
        <v>-6.9611800000000001E-2</v>
      </c>
      <c r="E2493" s="79">
        <v>0.10901028</v>
      </c>
    </row>
    <row r="2494" spans="1:5" x14ac:dyDescent="0.25">
      <c r="A2494" s="89" t="s">
        <v>152</v>
      </c>
      <c r="B2494" s="79">
        <v>166</v>
      </c>
      <c r="C2494" s="79" t="s">
        <v>153</v>
      </c>
      <c r="D2494" s="79">
        <v>-6.2639899999999998E-2</v>
      </c>
      <c r="E2494" s="79">
        <v>9.9954890000000005E-2</v>
      </c>
    </row>
    <row r="2495" spans="1:5" x14ac:dyDescent="0.25">
      <c r="A2495" s="89" t="s">
        <v>152</v>
      </c>
      <c r="B2495" s="79">
        <v>166</v>
      </c>
      <c r="C2495" s="79" t="s">
        <v>160</v>
      </c>
      <c r="D2495" s="79">
        <v>1.8306280000000001E-2</v>
      </c>
      <c r="E2495" s="79">
        <v>8.7708990000000001E-2</v>
      </c>
    </row>
    <row r="2496" spans="1:5" x14ac:dyDescent="0.25">
      <c r="A2496" s="89" t="s">
        <v>152</v>
      </c>
      <c r="B2496" s="79">
        <v>166</v>
      </c>
      <c r="C2496" s="79" t="s">
        <v>159</v>
      </c>
      <c r="D2496" s="79">
        <v>4.5297110000000002E-2</v>
      </c>
      <c r="E2496" s="79">
        <v>9.2347780000000004E-2</v>
      </c>
    </row>
    <row r="2497" spans="1:5" x14ac:dyDescent="0.25">
      <c r="A2497" s="89" t="s">
        <v>152</v>
      </c>
      <c r="B2497" s="79">
        <v>166</v>
      </c>
      <c r="C2497" s="79" t="s">
        <v>147</v>
      </c>
      <c r="D2497" s="79">
        <v>6.7156980000000005E-2</v>
      </c>
      <c r="E2497" s="79">
        <v>6.7577120000000004E-2</v>
      </c>
    </row>
    <row r="2498" spans="1:5" x14ac:dyDescent="0.25">
      <c r="A2498" s="89" t="s">
        <v>152</v>
      </c>
      <c r="B2498" s="79">
        <v>166</v>
      </c>
      <c r="C2498" s="79" t="s">
        <v>148</v>
      </c>
      <c r="D2498" s="79">
        <v>8.1990729999999998E-2</v>
      </c>
      <c r="E2498" s="79">
        <v>6.098311E-2</v>
      </c>
    </row>
    <row r="2499" spans="1:5" x14ac:dyDescent="0.25">
      <c r="A2499" s="89" t="s">
        <v>152</v>
      </c>
      <c r="B2499" s="79">
        <v>166</v>
      </c>
      <c r="C2499" s="79" t="s">
        <v>158</v>
      </c>
      <c r="D2499" s="79">
        <v>8.4638519999999995E-2</v>
      </c>
      <c r="E2499" s="79">
        <v>5.7922050000000003E-2</v>
      </c>
    </row>
    <row r="2500" spans="1:5" x14ac:dyDescent="0.25">
      <c r="A2500" s="89" t="s">
        <v>152</v>
      </c>
      <c r="B2500" s="79">
        <v>166</v>
      </c>
      <c r="C2500" s="79" t="s">
        <v>143</v>
      </c>
      <c r="D2500" s="79">
        <v>9.803241E-2</v>
      </c>
      <c r="E2500" s="79">
        <v>7.2901709999999995E-2</v>
      </c>
    </row>
    <row r="2501" spans="1:5" x14ac:dyDescent="0.25">
      <c r="A2501" s="89" t="s">
        <v>152</v>
      </c>
      <c r="B2501" s="79">
        <v>166</v>
      </c>
      <c r="C2501" s="79" t="s">
        <v>149</v>
      </c>
      <c r="D2501" s="79">
        <v>0.10855476</v>
      </c>
      <c r="E2501" s="79">
        <v>0.10139405999999999</v>
      </c>
    </row>
    <row r="2502" spans="1:5" x14ac:dyDescent="0.25">
      <c r="A2502" s="89" t="s">
        <v>152</v>
      </c>
      <c r="B2502" s="79">
        <v>166</v>
      </c>
      <c r="C2502" s="79" t="s">
        <v>156</v>
      </c>
      <c r="D2502" s="79">
        <v>0.11870493999999999</v>
      </c>
      <c r="E2502" s="79">
        <v>8.2481280000000004E-2</v>
      </c>
    </row>
    <row r="2503" spans="1:5" x14ac:dyDescent="0.25">
      <c r="A2503" s="89" t="s">
        <v>152</v>
      </c>
      <c r="B2503" s="79">
        <v>166</v>
      </c>
      <c r="C2503" s="79" t="s">
        <v>142</v>
      </c>
      <c r="D2503" s="79">
        <v>0.12729115999999999</v>
      </c>
      <c r="E2503" s="79">
        <v>6.1221690000000002E-2</v>
      </c>
    </row>
    <row r="2504" spans="1:5" x14ac:dyDescent="0.25">
      <c r="A2504" s="89" t="s">
        <v>152</v>
      </c>
      <c r="B2504" s="79">
        <v>166</v>
      </c>
      <c r="C2504" s="79" t="s">
        <v>151</v>
      </c>
      <c r="D2504" s="79">
        <v>0.12824389999999999</v>
      </c>
      <c r="E2504" s="79">
        <v>7.1267949999999997E-2</v>
      </c>
    </row>
    <row r="2505" spans="1:5" x14ac:dyDescent="0.25">
      <c r="A2505" s="89" t="s">
        <v>152</v>
      </c>
      <c r="B2505" s="79">
        <v>166</v>
      </c>
      <c r="C2505" s="79" t="s">
        <v>154</v>
      </c>
      <c r="D2505" s="79">
        <v>0.15820583999999999</v>
      </c>
      <c r="E2505" s="79">
        <v>7.8063830000000001E-2</v>
      </c>
    </row>
    <row r="2506" spans="1:5" x14ac:dyDescent="0.25">
      <c r="A2506" s="89" t="s">
        <v>152</v>
      </c>
      <c r="B2506" s="79">
        <v>166</v>
      </c>
      <c r="C2506" s="79" t="s">
        <v>146</v>
      </c>
      <c r="D2506" s="79">
        <v>0.18262977999999999</v>
      </c>
      <c r="E2506" s="79">
        <v>6.5437739999999994E-2</v>
      </c>
    </row>
    <row r="2507" spans="1:5" x14ac:dyDescent="0.25">
      <c r="A2507" s="89" t="s">
        <v>152</v>
      </c>
      <c r="B2507" s="79">
        <v>166</v>
      </c>
      <c r="C2507" s="79" t="s">
        <v>9</v>
      </c>
      <c r="D2507" s="79">
        <v>0.24505911</v>
      </c>
      <c r="E2507" s="79">
        <v>8.0701010000000004E-2</v>
      </c>
    </row>
    <row r="2508" spans="1:5" x14ac:dyDescent="0.25">
      <c r="A2508" s="89" t="s">
        <v>152</v>
      </c>
      <c r="B2508" s="79">
        <v>166</v>
      </c>
      <c r="C2508" s="79" t="s">
        <v>157</v>
      </c>
      <c r="D2508" s="79">
        <v>0.24919053999999999</v>
      </c>
      <c r="E2508" s="79">
        <v>7.8132289999999993E-2</v>
      </c>
    </row>
    <row r="2509" spans="1:5" x14ac:dyDescent="0.25">
      <c r="A2509" s="89" t="s">
        <v>152</v>
      </c>
      <c r="B2509" s="79">
        <v>166</v>
      </c>
      <c r="C2509" s="79" t="s">
        <v>155</v>
      </c>
      <c r="D2509" s="79">
        <v>0.56284266999999999</v>
      </c>
      <c r="E2509" s="79">
        <v>7.5687309999999994E-2</v>
      </c>
    </row>
    <row r="2510" spans="1:5" x14ac:dyDescent="0.25">
      <c r="A2510" s="89" t="s">
        <v>142</v>
      </c>
      <c r="B2510" s="79">
        <v>167</v>
      </c>
      <c r="C2510" s="79" t="s">
        <v>156</v>
      </c>
      <c r="D2510" s="79">
        <v>0.13185609000000001</v>
      </c>
      <c r="E2510" s="79">
        <v>6.9868250000000007E-2</v>
      </c>
    </row>
    <row r="2511" spans="1:5" x14ac:dyDescent="0.25">
      <c r="A2511" s="89" t="s">
        <v>142</v>
      </c>
      <c r="B2511" s="79">
        <v>167</v>
      </c>
      <c r="C2511" s="79" t="s">
        <v>149</v>
      </c>
      <c r="D2511" s="79">
        <v>0.22099173999999999</v>
      </c>
      <c r="E2511" s="79">
        <v>0.10211008000000001</v>
      </c>
    </row>
    <row r="2512" spans="1:5" x14ac:dyDescent="0.25">
      <c r="A2512" s="89" t="s">
        <v>142</v>
      </c>
      <c r="B2512" s="79">
        <v>167</v>
      </c>
      <c r="C2512" s="79" t="s">
        <v>143</v>
      </c>
      <c r="D2512" s="79">
        <v>0.33711806</v>
      </c>
      <c r="E2512" s="79">
        <v>6.2018589999999998E-2</v>
      </c>
    </row>
    <row r="2513" spans="1:5" x14ac:dyDescent="0.25">
      <c r="A2513" s="89" t="s">
        <v>142</v>
      </c>
      <c r="B2513" s="79">
        <v>167</v>
      </c>
      <c r="C2513" s="79" t="s">
        <v>147</v>
      </c>
      <c r="D2513" s="79">
        <v>0.41876903999999998</v>
      </c>
      <c r="E2513" s="79">
        <v>8.0668299999999998E-2</v>
      </c>
    </row>
    <row r="2514" spans="1:5" x14ac:dyDescent="0.25">
      <c r="A2514" s="89" t="s">
        <v>142</v>
      </c>
      <c r="B2514" s="79">
        <v>167</v>
      </c>
      <c r="C2514" s="79" t="s">
        <v>144</v>
      </c>
      <c r="D2514" s="79">
        <v>0.43331170000000002</v>
      </c>
      <c r="E2514" s="79">
        <v>6.7915710000000004E-2</v>
      </c>
    </row>
    <row r="2515" spans="1:5" x14ac:dyDescent="0.25">
      <c r="A2515" s="89" t="s">
        <v>142</v>
      </c>
      <c r="B2515" s="79">
        <v>167</v>
      </c>
      <c r="C2515" s="79" t="s">
        <v>160</v>
      </c>
      <c r="D2515" s="79">
        <v>0.52526346000000002</v>
      </c>
      <c r="E2515" s="79">
        <v>6.7497650000000006E-2</v>
      </c>
    </row>
    <row r="2516" spans="1:5" x14ac:dyDescent="0.25">
      <c r="A2516" s="89" t="s">
        <v>142</v>
      </c>
      <c r="B2516" s="79">
        <v>167</v>
      </c>
      <c r="C2516" s="79" t="s">
        <v>148</v>
      </c>
      <c r="D2516" s="79">
        <v>0.57073417000000004</v>
      </c>
      <c r="E2516" s="79">
        <v>7.49533E-2</v>
      </c>
    </row>
    <row r="2517" spans="1:5" x14ac:dyDescent="0.25">
      <c r="A2517" s="89" t="s">
        <v>142</v>
      </c>
      <c r="B2517" s="79">
        <v>167</v>
      </c>
      <c r="C2517" s="79" t="s">
        <v>151</v>
      </c>
      <c r="D2517" s="79">
        <v>0.68188212000000004</v>
      </c>
      <c r="E2517" s="79">
        <v>6.5514939999999994E-2</v>
      </c>
    </row>
    <row r="2518" spans="1:5" x14ac:dyDescent="0.25">
      <c r="A2518" s="89" t="s">
        <v>142</v>
      </c>
      <c r="B2518" s="79">
        <v>167</v>
      </c>
      <c r="C2518" s="79" t="s">
        <v>159</v>
      </c>
      <c r="D2518" s="79">
        <v>0.72021438999999998</v>
      </c>
      <c r="E2518" s="79">
        <v>5.0941809999999997E-2</v>
      </c>
    </row>
    <row r="2519" spans="1:5" x14ac:dyDescent="0.25">
      <c r="A2519" s="89" t="s">
        <v>142</v>
      </c>
      <c r="B2519" s="79">
        <v>167</v>
      </c>
      <c r="C2519" s="79" t="s">
        <v>157</v>
      </c>
      <c r="D2519" s="79">
        <v>0.72965997000000005</v>
      </c>
      <c r="E2519" s="79">
        <v>7.5021980000000002E-2</v>
      </c>
    </row>
    <row r="2520" spans="1:5" x14ac:dyDescent="0.25">
      <c r="A2520" s="89" t="s">
        <v>142</v>
      </c>
      <c r="B2520" s="79">
        <v>167</v>
      </c>
      <c r="C2520" s="79" t="s">
        <v>153</v>
      </c>
      <c r="D2520" s="79">
        <v>0.89367739999999996</v>
      </c>
      <c r="E2520" s="79">
        <v>8.2796599999999998E-2</v>
      </c>
    </row>
    <row r="2521" spans="1:5" x14ac:dyDescent="0.25">
      <c r="A2521" s="89" t="s">
        <v>142</v>
      </c>
      <c r="B2521" s="79">
        <v>167</v>
      </c>
      <c r="C2521" s="79" t="s">
        <v>9</v>
      </c>
      <c r="D2521" s="79">
        <v>0.89887841999999996</v>
      </c>
      <c r="E2521" s="79">
        <v>4.5774009999999997E-2</v>
      </c>
    </row>
    <row r="2522" spans="1:5" x14ac:dyDescent="0.25">
      <c r="A2522" s="89" t="s">
        <v>142</v>
      </c>
      <c r="B2522" s="79">
        <v>167</v>
      </c>
      <c r="C2522" s="79" t="s">
        <v>152</v>
      </c>
      <c r="D2522" s="79">
        <v>0.92987237</v>
      </c>
      <c r="E2522" s="79">
        <v>7.4800069999999996E-2</v>
      </c>
    </row>
    <row r="2523" spans="1:5" x14ac:dyDescent="0.25">
      <c r="A2523" s="89" t="s">
        <v>142</v>
      </c>
      <c r="B2523" s="79">
        <v>167</v>
      </c>
      <c r="C2523" s="79" t="s">
        <v>154</v>
      </c>
      <c r="D2523" s="79">
        <v>0.95622132000000004</v>
      </c>
      <c r="E2523" s="79">
        <v>7.4878509999999995E-2</v>
      </c>
    </row>
    <row r="2524" spans="1:5" x14ac:dyDescent="0.25">
      <c r="A2524" s="89" t="s">
        <v>142</v>
      </c>
      <c r="B2524" s="79">
        <v>167</v>
      </c>
      <c r="C2524" s="79" t="s">
        <v>146</v>
      </c>
      <c r="D2524" s="79">
        <v>0.98207507999999999</v>
      </c>
      <c r="E2524" s="79">
        <v>4.3914010000000003E-2</v>
      </c>
    </row>
    <row r="2525" spans="1:5" x14ac:dyDescent="0.25">
      <c r="A2525" s="89" t="s">
        <v>142</v>
      </c>
      <c r="B2525" s="79">
        <v>167</v>
      </c>
      <c r="C2525" s="79" t="s">
        <v>145</v>
      </c>
      <c r="D2525" s="79">
        <v>1.0264606599999999</v>
      </c>
      <c r="E2525" s="79">
        <v>7.0631410000000006E-2</v>
      </c>
    </row>
    <row r="2526" spans="1:5" x14ac:dyDescent="0.25">
      <c r="A2526" s="89" t="s">
        <v>142</v>
      </c>
      <c r="B2526" s="79">
        <v>167</v>
      </c>
      <c r="C2526" s="79" t="s">
        <v>150</v>
      </c>
      <c r="D2526" s="79">
        <v>1.0681397399999999</v>
      </c>
      <c r="E2526" s="79">
        <v>7.6384629999999995E-2</v>
      </c>
    </row>
    <row r="2527" spans="1:5" x14ac:dyDescent="0.25">
      <c r="A2527" s="89" t="s">
        <v>154</v>
      </c>
      <c r="B2527" s="79">
        <v>168</v>
      </c>
      <c r="C2527" s="79" t="s">
        <v>143</v>
      </c>
      <c r="D2527" s="79">
        <v>6.8429299999999997E-3</v>
      </c>
      <c r="E2527" s="79">
        <v>4.7056929999999997E-2</v>
      </c>
    </row>
    <row r="2528" spans="1:5" x14ac:dyDescent="0.25">
      <c r="A2528" s="89" t="s">
        <v>154</v>
      </c>
      <c r="B2528" s="79">
        <v>168</v>
      </c>
      <c r="C2528" s="79" t="s">
        <v>155</v>
      </c>
      <c r="D2528" s="79">
        <v>3.9766589999999997E-2</v>
      </c>
      <c r="E2528" s="79">
        <v>5.9347789999999997E-2</v>
      </c>
    </row>
    <row r="2529" spans="1:5" x14ac:dyDescent="0.25">
      <c r="A2529" s="89" t="s">
        <v>154</v>
      </c>
      <c r="B2529" s="79">
        <v>168</v>
      </c>
      <c r="C2529" s="79" t="s">
        <v>159</v>
      </c>
      <c r="D2529" s="79">
        <v>8.0579830000000005E-2</v>
      </c>
      <c r="E2529" s="79">
        <v>9.5086699999999996E-2</v>
      </c>
    </row>
    <row r="2530" spans="1:5" x14ac:dyDescent="0.25">
      <c r="A2530" s="89" t="s">
        <v>154</v>
      </c>
      <c r="B2530" s="79">
        <v>168</v>
      </c>
      <c r="C2530" s="79" t="s">
        <v>152</v>
      </c>
      <c r="D2530" s="79">
        <v>0.10068721</v>
      </c>
      <c r="E2530" s="79">
        <v>8.0177449999999997E-2</v>
      </c>
    </row>
    <row r="2531" spans="1:5" x14ac:dyDescent="0.25">
      <c r="A2531" s="89" t="s">
        <v>154</v>
      </c>
      <c r="B2531" s="79">
        <v>168</v>
      </c>
      <c r="C2531" s="79" t="s">
        <v>149</v>
      </c>
      <c r="D2531" s="79">
        <v>0.10948594</v>
      </c>
      <c r="E2531" s="79">
        <v>7.8898839999999998E-2</v>
      </c>
    </row>
    <row r="2532" spans="1:5" x14ac:dyDescent="0.25">
      <c r="A2532" s="89" t="s">
        <v>154</v>
      </c>
      <c r="B2532" s="79">
        <v>168</v>
      </c>
      <c r="C2532" s="79" t="s">
        <v>144</v>
      </c>
      <c r="D2532" s="79">
        <v>0.11456004</v>
      </c>
      <c r="E2532" s="79">
        <v>7.3410939999999994E-2</v>
      </c>
    </row>
    <row r="2533" spans="1:5" x14ac:dyDescent="0.25">
      <c r="A2533" s="89" t="s">
        <v>154</v>
      </c>
      <c r="B2533" s="79">
        <v>168</v>
      </c>
      <c r="C2533" s="79" t="s">
        <v>158</v>
      </c>
      <c r="D2533" s="79">
        <v>0.11692060999999999</v>
      </c>
      <c r="E2533" s="79">
        <v>8.6421250000000005E-2</v>
      </c>
    </row>
    <row r="2534" spans="1:5" x14ac:dyDescent="0.25">
      <c r="A2534" s="89" t="s">
        <v>154</v>
      </c>
      <c r="B2534" s="79">
        <v>168</v>
      </c>
      <c r="C2534" s="79" t="s">
        <v>156</v>
      </c>
      <c r="D2534" s="79">
        <v>0.12321695000000001</v>
      </c>
      <c r="E2534" s="79">
        <v>6.9955379999999998E-2</v>
      </c>
    </row>
    <row r="2535" spans="1:5" x14ac:dyDescent="0.25">
      <c r="A2535" s="89" t="s">
        <v>154</v>
      </c>
      <c r="B2535" s="79">
        <v>168</v>
      </c>
      <c r="C2535" s="79" t="s">
        <v>157</v>
      </c>
      <c r="D2535" s="79">
        <v>0.13296210999999999</v>
      </c>
      <c r="E2535" s="79">
        <v>8.2326079999999996E-2</v>
      </c>
    </row>
    <row r="2536" spans="1:5" x14ac:dyDescent="0.25">
      <c r="A2536" s="89" t="s">
        <v>154</v>
      </c>
      <c r="B2536" s="79">
        <v>168</v>
      </c>
      <c r="C2536" s="79" t="s">
        <v>142</v>
      </c>
      <c r="D2536" s="79">
        <v>0.15943330999999999</v>
      </c>
      <c r="E2536" s="79">
        <v>0.10041046000000001</v>
      </c>
    </row>
    <row r="2537" spans="1:5" x14ac:dyDescent="0.25">
      <c r="A2537" s="89" t="s">
        <v>154</v>
      </c>
      <c r="B2537" s="79">
        <v>168</v>
      </c>
      <c r="C2537" s="79" t="s">
        <v>146</v>
      </c>
      <c r="D2537" s="79">
        <v>0.20620952000000001</v>
      </c>
      <c r="E2537" s="79">
        <v>7.4529670000000006E-2</v>
      </c>
    </row>
    <row r="2538" spans="1:5" x14ac:dyDescent="0.25">
      <c r="A2538" s="89" t="s">
        <v>154</v>
      </c>
      <c r="B2538" s="79">
        <v>168</v>
      </c>
      <c r="C2538" s="79" t="s">
        <v>9</v>
      </c>
      <c r="D2538" s="79">
        <v>0.39943762999999999</v>
      </c>
      <c r="E2538" s="79">
        <v>7.9805619999999994E-2</v>
      </c>
    </row>
    <row r="2539" spans="1:5" x14ac:dyDescent="0.25">
      <c r="A2539" s="89" t="s">
        <v>154</v>
      </c>
      <c r="B2539" s="79">
        <v>168</v>
      </c>
      <c r="C2539" s="79" t="s">
        <v>153</v>
      </c>
      <c r="D2539" s="79">
        <v>0.43267053999999999</v>
      </c>
      <c r="E2539" s="79">
        <v>6.7304619999999996E-2</v>
      </c>
    </row>
    <row r="2540" spans="1:5" x14ac:dyDescent="0.25">
      <c r="A2540" s="89" t="s">
        <v>154</v>
      </c>
      <c r="B2540" s="79">
        <v>168</v>
      </c>
      <c r="C2540" s="79" t="s">
        <v>151</v>
      </c>
      <c r="D2540" s="79">
        <v>0.63401923000000004</v>
      </c>
      <c r="E2540" s="79">
        <v>3.9763859999999998E-2</v>
      </c>
    </row>
    <row r="2541" spans="1:5" x14ac:dyDescent="0.25">
      <c r="A2541" s="89" t="s">
        <v>154</v>
      </c>
      <c r="B2541" s="79">
        <v>168</v>
      </c>
      <c r="C2541" s="79" t="s">
        <v>160</v>
      </c>
      <c r="D2541" s="79">
        <v>0.71457453000000004</v>
      </c>
      <c r="E2541" s="79">
        <v>4.3397169999999999E-2</v>
      </c>
    </row>
    <row r="2542" spans="1:5" x14ac:dyDescent="0.25">
      <c r="A2542" s="89" t="s">
        <v>154</v>
      </c>
      <c r="B2542" s="79">
        <v>168</v>
      </c>
      <c r="C2542" s="79" t="s">
        <v>147</v>
      </c>
      <c r="D2542" s="79">
        <v>0.78650111</v>
      </c>
      <c r="E2542" s="79">
        <v>4.2616979999999999E-2</v>
      </c>
    </row>
    <row r="2543" spans="1:5" x14ac:dyDescent="0.25">
      <c r="A2543" s="89" t="s">
        <v>154</v>
      </c>
      <c r="B2543" s="79">
        <v>168</v>
      </c>
      <c r="C2543" s="79" t="s">
        <v>148</v>
      </c>
      <c r="D2543" s="79">
        <v>0.90148806999999997</v>
      </c>
      <c r="E2543" s="79">
        <v>0.10820471</v>
      </c>
    </row>
    <row r="2544" spans="1:5" x14ac:dyDescent="0.25">
      <c r="A2544" s="89" t="s">
        <v>153</v>
      </c>
      <c r="B2544" s="79">
        <v>169</v>
      </c>
      <c r="C2544" s="79" t="s">
        <v>155</v>
      </c>
      <c r="D2544" s="79">
        <v>-1.1642700000000001E-2</v>
      </c>
      <c r="E2544" s="79">
        <v>7.2927569999999997E-2</v>
      </c>
    </row>
    <row r="2545" spans="1:5" x14ac:dyDescent="0.25">
      <c r="A2545" s="89" t="s">
        <v>153</v>
      </c>
      <c r="B2545" s="79">
        <v>169</v>
      </c>
      <c r="C2545" s="79" t="s">
        <v>142</v>
      </c>
      <c r="D2545" s="79">
        <v>-4.7994999999999999E-3</v>
      </c>
      <c r="E2545" s="79">
        <v>7.8977569999999997E-2</v>
      </c>
    </row>
    <row r="2546" spans="1:5" x14ac:dyDescent="0.25">
      <c r="A2546" s="89" t="s">
        <v>153</v>
      </c>
      <c r="B2546" s="79">
        <v>169</v>
      </c>
      <c r="C2546" s="79" t="s">
        <v>9</v>
      </c>
      <c r="D2546" s="79">
        <v>1.176578E-2</v>
      </c>
      <c r="E2546" s="79">
        <v>8.5123409999999997E-2</v>
      </c>
    </row>
    <row r="2547" spans="1:5" x14ac:dyDescent="0.25">
      <c r="A2547" s="89" t="s">
        <v>153</v>
      </c>
      <c r="B2547" s="79">
        <v>169</v>
      </c>
      <c r="C2547" s="79" t="s">
        <v>150</v>
      </c>
      <c r="D2547" s="79">
        <v>5.9014360000000002E-2</v>
      </c>
      <c r="E2547" s="79">
        <v>5.5706609999999997E-2</v>
      </c>
    </row>
    <row r="2548" spans="1:5" x14ac:dyDescent="0.25">
      <c r="A2548" s="89" t="s">
        <v>153</v>
      </c>
      <c r="B2548" s="79">
        <v>169</v>
      </c>
      <c r="C2548" s="79" t="s">
        <v>159</v>
      </c>
      <c r="D2548" s="79">
        <v>6.5608659999999999E-2</v>
      </c>
      <c r="E2548" s="79">
        <v>6.4308909999999997E-2</v>
      </c>
    </row>
    <row r="2549" spans="1:5" x14ac:dyDescent="0.25">
      <c r="A2549" s="89" t="s">
        <v>153</v>
      </c>
      <c r="B2549" s="79">
        <v>169</v>
      </c>
      <c r="C2549" s="79" t="s">
        <v>156</v>
      </c>
      <c r="D2549" s="79">
        <v>8.6192569999999996E-2</v>
      </c>
      <c r="E2549" s="79">
        <v>6.0057880000000001E-2</v>
      </c>
    </row>
    <row r="2550" spans="1:5" x14ac:dyDescent="0.25">
      <c r="A2550" s="89" t="s">
        <v>153</v>
      </c>
      <c r="B2550" s="79">
        <v>169</v>
      </c>
      <c r="C2550" s="79" t="s">
        <v>152</v>
      </c>
      <c r="D2550" s="79">
        <v>9.9899009999999996E-2</v>
      </c>
      <c r="E2550" s="79">
        <v>5.7192449999999999E-2</v>
      </c>
    </row>
    <row r="2551" spans="1:5" x14ac:dyDescent="0.25">
      <c r="A2551" s="89" t="s">
        <v>153</v>
      </c>
      <c r="B2551" s="79">
        <v>169</v>
      </c>
      <c r="C2551" s="79" t="s">
        <v>158</v>
      </c>
      <c r="D2551" s="79">
        <v>0.12225907</v>
      </c>
      <c r="E2551" s="79">
        <v>7.0619169999999995E-2</v>
      </c>
    </row>
    <row r="2552" spans="1:5" x14ac:dyDescent="0.25">
      <c r="A2552" s="89" t="s">
        <v>153</v>
      </c>
      <c r="B2552" s="79">
        <v>169</v>
      </c>
      <c r="C2552" s="79" t="s">
        <v>144</v>
      </c>
      <c r="D2552" s="79">
        <v>0.12662282</v>
      </c>
      <c r="E2552" s="79">
        <v>6.6925139999999994E-2</v>
      </c>
    </row>
    <row r="2553" spans="1:5" x14ac:dyDescent="0.25">
      <c r="A2553" s="89" t="s">
        <v>153</v>
      </c>
      <c r="B2553" s="79">
        <v>169</v>
      </c>
      <c r="C2553" s="79" t="s">
        <v>154</v>
      </c>
      <c r="D2553" s="79">
        <v>0.13090124</v>
      </c>
      <c r="E2553" s="79">
        <v>9.8774219999999996E-2</v>
      </c>
    </row>
    <row r="2554" spans="1:5" x14ac:dyDescent="0.25">
      <c r="A2554" s="89" t="s">
        <v>153</v>
      </c>
      <c r="B2554" s="79">
        <v>169</v>
      </c>
      <c r="C2554" s="79" t="s">
        <v>143</v>
      </c>
      <c r="D2554" s="79">
        <v>0.16627032</v>
      </c>
      <c r="E2554" s="79">
        <v>8.3545939999999999E-2</v>
      </c>
    </row>
    <row r="2555" spans="1:5" x14ac:dyDescent="0.25">
      <c r="A2555" s="89" t="s">
        <v>153</v>
      </c>
      <c r="B2555" s="79">
        <v>169</v>
      </c>
      <c r="C2555" s="79" t="s">
        <v>157</v>
      </c>
      <c r="D2555" s="79">
        <v>0.17513819999999999</v>
      </c>
      <c r="E2555" s="79">
        <v>7.2050039999999996E-2</v>
      </c>
    </row>
    <row r="2556" spans="1:5" x14ac:dyDescent="0.25">
      <c r="A2556" s="89" t="s">
        <v>153</v>
      </c>
      <c r="B2556" s="79">
        <v>169</v>
      </c>
      <c r="C2556" s="79" t="s">
        <v>145</v>
      </c>
      <c r="D2556" s="79">
        <v>0.22265963</v>
      </c>
      <c r="E2556" s="79">
        <v>6.8949960000000005E-2</v>
      </c>
    </row>
    <row r="2557" spans="1:5" x14ac:dyDescent="0.25">
      <c r="A2557" s="89" t="s">
        <v>153</v>
      </c>
      <c r="B2557" s="79">
        <v>169</v>
      </c>
      <c r="C2557" s="79" t="s">
        <v>146</v>
      </c>
      <c r="D2557" s="79">
        <v>0.32607834000000002</v>
      </c>
      <c r="E2557" s="79">
        <v>6.8642549999999997E-2</v>
      </c>
    </row>
    <row r="2558" spans="1:5" x14ac:dyDescent="0.25">
      <c r="A2558" s="89" t="s">
        <v>153</v>
      </c>
      <c r="B2558" s="79">
        <v>169</v>
      </c>
      <c r="C2558" s="79" t="s">
        <v>148</v>
      </c>
      <c r="D2558" s="79">
        <v>0.39015556000000001</v>
      </c>
      <c r="E2558" s="79">
        <v>4.5657330000000003E-2</v>
      </c>
    </row>
    <row r="2559" spans="1:5" x14ac:dyDescent="0.25">
      <c r="A2559" s="89" t="s">
        <v>153</v>
      </c>
      <c r="B2559" s="79">
        <v>169</v>
      </c>
      <c r="C2559" s="79" t="s">
        <v>149</v>
      </c>
      <c r="D2559" s="79">
        <v>0.61353250999999998</v>
      </c>
      <c r="E2559" s="79">
        <v>5.6714170000000001E-2</v>
      </c>
    </row>
    <row r="2560" spans="1:5" x14ac:dyDescent="0.25">
      <c r="A2560" s="89" t="s">
        <v>153</v>
      </c>
      <c r="B2560" s="79">
        <v>169</v>
      </c>
      <c r="C2560" s="79" t="s">
        <v>147</v>
      </c>
      <c r="D2560" s="79">
        <v>0.67356338999999998</v>
      </c>
      <c r="E2560" s="79">
        <v>4.6368850000000003E-2</v>
      </c>
    </row>
    <row r="2561" spans="1:5" x14ac:dyDescent="0.25">
      <c r="A2561" s="89" t="s">
        <v>153</v>
      </c>
      <c r="B2561" s="79">
        <v>169</v>
      </c>
      <c r="C2561" s="79" t="s">
        <v>151</v>
      </c>
      <c r="D2561" s="79">
        <v>0.87823037000000004</v>
      </c>
      <c r="E2561" s="79">
        <v>5.9919559999999997E-2</v>
      </c>
    </row>
    <row r="2562" spans="1:5" x14ac:dyDescent="0.25">
      <c r="A2562" s="89" t="s">
        <v>146</v>
      </c>
      <c r="B2562" s="79">
        <v>170</v>
      </c>
      <c r="C2562" s="79" t="s">
        <v>158</v>
      </c>
      <c r="D2562" s="79">
        <v>0.28439766</v>
      </c>
      <c r="E2562" s="79">
        <v>7.5779970000000002E-2</v>
      </c>
    </row>
    <row r="2563" spans="1:5" x14ac:dyDescent="0.25">
      <c r="A2563" s="89" t="s">
        <v>146</v>
      </c>
      <c r="B2563" s="79">
        <v>170</v>
      </c>
      <c r="C2563" s="79" t="s">
        <v>142</v>
      </c>
      <c r="D2563" s="79">
        <v>0.61634931000000004</v>
      </c>
      <c r="E2563" s="79">
        <v>5.3011500000000003E-2</v>
      </c>
    </row>
    <row r="2564" spans="1:5" x14ac:dyDescent="0.25">
      <c r="A2564" s="89" t="s">
        <v>146</v>
      </c>
      <c r="B2564" s="79">
        <v>170</v>
      </c>
      <c r="C2564" s="79" t="s">
        <v>159</v>
      </c>
      <c r="D2564" s="79">
        <v>0.71166583999999999</v>
      </c>
      <c r="E2564" s="79">
        <v>8.3167759999999993E-2</v>
      </c>
    </row>
    <row r="2565" spans="1:5" x14ac:dyDescent="0.25">
      <c r="A2565" s="89" t="s">
        <v>146</v>
      </c>
      <c r="B2565" s="79">
        <v>170</v>
      </c>
      <c r="C2565" s="79" t="s">
        <v>150</v>
      </c>
      <c r="D2565" s="79">
        <v>0.83121836000000004</v>
      </c>
      <c r="E2565" s="79">
        <v>8.498696E-2</v>
      </c>
    </row>
    <row r="2566" spans="1:5" x14ac:dyDescent="0.25">
      <c r="A2566" s="89" t="s">
        <v>146</v>
      </c>
      <c r="B2566" s="79">
        <v>170</v>
      </c>
      <c r="C2566" s="79" t="s">
        <v>151</v>
      </c>
      <c r="D2566" s="79">
        <v>0.83753674</v>
      </c>
      <c r="E2566" s="79">
        <v>4.8089300000000001E-2</v>
      </c>
    </row>
    <row r="2567" spans="1:5" x14ac:dyDescent="0.25">
      <c r="A2567" s="89" t="s">
        <v>146</v>
      </c>
      <c r="B2567" s="79">
        <v>170</v>
      </c>
      <c r="C2567" s="79" t="s">
        <v>147</v>
      </c>
      <c r="D2567" s="79">
        <v>0.94525400999999998</v>
      </c>
      <c r="E2567" s="79">
        <v>6.2858960000000005E-2</v>
      </c>
    </row>
    <row r="2568" spans="1:5" x14ac:dyDescent="0.25">
      <c r="A2568" s="89" t="s">
        <v>146</v>
      </c>
      <c r="B2568" s="79">
        <v>170</v>
      </c>
      <c r="C2568" s="79" t="s">
        <v>154</v>
      </c>
      <c r="D2568" s="79">
        <v>0.95880074000000004</v>
      </c>
      <c r="E2568" s="79">
        <v>5.9633489999999997E-2</v>
      </c>
    </row>
    <row r="2569" spans="1:5" x14ac:dyDescent="0.25">
      <c r="A2569" s="89" t="s">
        <v>146</v>
      </c>
      <c r="B2569" s="79">
        <v>170</v>
      </c>
      <c r="C2569" s="79" t="s">
        <v>9</v>
      </c>
      <c r="D2569" s="79">
        <v>0.97168365000000001</v>
      </c>
      <c r="E2569" s="79">
        <v>3.9843330000000003E-2</v>
      </c>
    </row>
    <row r="2570" spans="1:5" x14ac:dyDescent="0.25">
      <c r="A2570" s="89" t="s">
        <v>146</v>
      </c>
      <c r="B2570" s="79">
        <v>170</v>
      </c>
      <c r="C2570" s="79" t="s">
        <v>148</v>
      </c>
      <c r="D2570" s="79">
        <v>0.97440362999999997</v>
      </c>
      <c r="E2570" s="79">
        <v>4.7851119999999997E-2</v>
      </c>
    </row>
    <row r="2571" spans="1:5" x14ac:dyDescent="0.25">
      <c r="A2571" s="89" t="s">
        <v>146</v>
      </c>
      <c r="B2571" s="79">
        <v>170</v>
      </c>
      <c r="C2571" s="79" t="s">
        <v>153</v>
      </c>
      <c r="D2571" s="79">
        <v>0.98953166999999997</v>
      </c>
      <c r="E2571" s="79">
        <v>5.8061160000000001E-2</v>
      </c>
    </row>
    <row r="2572" spans="1:5" x14ac:dyDescent="0.25">
      <c r="A2572" s="89" t="s">
        <v>146</v>
      </c>
      <c r="B2572" s="79">
        <v>170</v>
      </c>
      <c r="C2572" s="79" t="s">
        <v>155</v>
      </c>
      <c r="D2572" s="79">
        <v>1.0131640399999999</v>
      </c>
      <c r="E2572" s="79">
        <v>5.3682399999999998E-2</v>
      </c>
    </row>
    <row r="2573" spans="1:5" x14ac:dyDescent="0.25">
      <c r="A2573" s="89" t="s">
        <v>146</v>
      </c>
      <c r="B2573" s="79">
        <v>170</v>
      </c>
      <c r="C2573" s="79" t="s">
        <v>152</v>
      </c>
      <c r="D2573" s="79">
        <v>1.0402091200000001</v>
      </c>
      <c r="E2573" s="79">
        <v>8.5679539999999998E-2</v>
      </c>
    </row>
    <row r="2574" spans="1:5" x14ac:dyDescent="0.25">
      <c r="A2574" s="89" t="s">
        <v>146</v>
      </c>
      <c r="B2574" s="79">
        <v>170</v>
      </c>
      <c r="C2574" s="79" t="s">
        <v>144</v>
      </c>
      <c r="D2574" s="79">
        <v>1.08644652</v>
      </c>
      <c r="E2574" s="79">
        <v>7.1520570000000006E-2</v>
      </c>
    </row>
    <row r="2575" spans="1:5" x14ac:dyDescent="0.25">
      <c r="A2575" s="89" t="s">
        <v>146</v>
      </c>
      <c r="B2575" s="79">
        <v>170</v>
      </c>
      <c r="C2575" s="79" t="s">
        <v>157</v>
      </c>
      <c r="D2575" s="79">
        <v>1.1014630599999999</v>
      </c>
      <c r="E2575" s="79">
        <v>4.754369E-2</v>
      </c>
    </row>
    <row r="2576" spans="1:5" x14ac:dyDescent="0.25">
      <c r="A2576" s="89" t="s">
        <v>146</v>
      </c>
      <c r="B2576" s="79">
        <v>170</v>
      </c>
      <c r="C2576" s="79" t="s">
        <v>160</v>
      </c>
      <c r="D2576" s="79">
        <v>1.1798607000000001</v>
      </c>
      <c r="E2576" s="79">
        <v>6.0122139999999998E-2</v>
      </c>
    </row>
    <row r="2577" spans="1:5" x14ac:dyDescent="0.25">
      <c r="A2577" s="89" t="s">
        <v>146</v>
      </c>
      <c r="B2577" s="79">
        <v>170</v>
      </c>
      <c r="C2577" s="79" t="s">
        <v>149</v>
      </c>
      <c r="D2577" s="79">
        <v>1.2361748100000001</v>
      </c>
      <c r="E2577" s="79">
        <v>6.8424399999999996E-2</v>
      </c>
    </row>
    <row r="2578" spans="1:5" x14ac:dyDescent="0.25">
      <c r="A2578" s="89" t="s">
        <v>146</v>
      </c>
      <c r="B2578" s="79">
        <v>170</v>
      </c>
      <c r="C2578" s="79" t="s">
        <v>145</v>
      </c>
      <c r="D2578" s="79">
        <v>1.27522885</v>
      </c>
      <c r="E2578" s="79">
        <v>6.9836629999999997E-2</v>
      </c>
    </row>
    <row r="2579" spans="1:5" x14ac:dyDescent="0.25">
      <c r="A2579" s="89" t="s">
        <v>146</v>
      </c>
      <c r="B2579" s="79">
        <v>170</v>
      </c>
      <c r="C2579" s="79" t="s">
        <v>143</v>
      </c>
      <c r="D2579" s="79">
        <v>1.38692159</v>
      </c>
      <c r="E2579" s="79">
        <v>8.074858E-2</v>
      </c>
    </row>
    <row r="2580" spans="1:5" x14ac:dyDescent="0.25">
      <c r="A2580" s="89" t="s">
        <v>144</v>
      </c>
      <c r="B2580" s="79">
        <v>171</v>
      </c>
      <c r="C2580" s="79" t="s">
        <v>156</v>
      </c>
      <c r="D2580" s="79">
        <v>2.9919080000000001E-2</v>
      </c>
      <c r="E2580" s="79">
        <v>7.8941830000000004E-2</v>
      </c>
    </row>
    <row r="2581" spans="1:5" x14ac:dyDescent="0.25">
      <c r="A2581" s="89" t="s">
        <v>144</v>
      </c>
      <c r="B2581" s="79">
        <v>171</v>
      </c>
      <c r="C2581" s="79" t="s">
        <v>158</v>
      </c>
      <c r="D2581" s="79">
        <v>0.65622780999999997</v>
      </c>
      <c r="E2581" s="79">
        <v>7.2587059999999995E-2</v>
      </c>
    </row>
    <row r="2582" spans="1:5" x14ac:dyDescent="0.25">
      <c r="A2582" s="89" t="s">
        <v>144</v>
      </c>
      <c r="B2582" s="79">
        <v>171</v>
      </c>
      <c r="C2582" s="79" t="s">
        <v>159</v>
      </c>
      <c r="D2582" s="79">
        <v>0.73140671999999995</v>
      </c>
      <c r="E2582" s="79">
        <v>6.1279729999999998E-2</v>
      </c>
    </row>
    <row r="2583" spans="1:5" x14ac:dyDescent="0.25">
      <c r="A2583" s="89" t="s">
        <v>144</v>
      </c>
      <c r="B2583" s="79">
        <v>171</v>
      </c>
      <c r="C2583" s="79" t="s">
        <v>148</v>
      </c>
      <c r="D2583" s="79">
        <v>0.75413191000000002</v>
      </c>
      <c r="E2583" s="79">
        <v>8.1661700000000004E-2</v>
      </c>
    </row>
    <row r="2584" spans="1:5" x14ac:dyDescent="0.25">
      <c r="A2584" s="89" t="s">
        <v>144</v>
      </c>
      <c r="B2584" s="79">
        <v>171</v>
      </c>
      <c r="C2584" s="79" t="s">
        <v>160</v>
      </c>
      <c r="D2584" s="79">
        <v>0.76450733000000004</v>
      </c>
      <c r="E2584" s="79">
        <v>6.4721349999999997E-2</v>
      </c>
    </row>
    <row r="2585" spans="1:5" x14ac:dyDescent="0.25">
      <c r="A2585" s="89" t="s">
        <v>144</v>
      </c>
      <c r="B2585" s="79">
        <v>171</v>
      </c>
      <c r="C2585" s="79" t="s">
        <v>149</v>
      </c>
      <c r="D2585" s="79">
        <v>0.79791378999999996</v>
      </c>
      <c r="E2585" s="79">
        <v>5.9806379999999999E-2</v>
      </c>
    </row>
    <row r="2586" spans="1:5" x14ac:dyDescent="0.25">
      <c r="A2586" s="89" t="s">
        <v>144</v>
      </c>
      <c r="B2586" s="79">
        <v>171</v>
      </c>
      <c r="C2586" s="79" t="s">
        <v>150</v>
      </c>
      <c r="D2586" s="79">
        <v>0.81519785</v>
      </c>
      <c r="E2586" s="79">
        <v>7.1848999999999996E-2</v>
      </c>
    </row>
    <row r="2587" spans="1:5" x14ac:dyDescent="0.25">
      <c r="A2587" s="89" t="s">
        <v>144</v>
      </c>
      <c r="B2587" s="79">
        <v>171</v>
      </c>
      <c r="C2587" s="79" t="s">
        <v>143</v>
      </c>
      <c r="D2587" s="79">
        <v>0.82242822999999998</v>
      </c>
      <c r="E2587" s="79">
        <v>6.3136349999999994E-2</v>
      </c>
    </row>
    <row r="2588" spans="1:5" x14ac:dyDescent="0.25">
      <c r="A2588" s="89" t="s">
        <v>144</v>
      </c>
      <c r="B2588" s="79">
        <v>171</v>
      </c>
      <c r="C2588" s="79" t="s">
        <v>9</v>
      </c>
      <c r="D2588" s="79">
        <v>0.83210660999999997</v>
      </c>
      <c r="E2588" s="79">
        <v>7.0472179999999995E-2</v>
      </c>
    </row>
    <row r="2589" spans="1:5" x14ac:dyDescent="0.25">
      <c r="A2589" s="89" t="s">
        <v>144</v>
      </c>
      <c r="B2589" s="79">
        <v>171</v>
      </c>
      <c r="C2589" s="79" t="s">
        <v>145</v>
      </c>
      <c r="D2589" s="79">
        <v>0.85292256</v>
      </c>
      <c r="E2589" s="79">
        <v>4.0834660000000002E-2</v>
      </c>
    </row>
    <row r="2590" spans="1:5" x14ac:dyDescent="0.25">
      <c r="A2590" s="89" t="s">
        <v>144</v>
      </c>
      <c r="B2590" s="79">
        <v>171</v>
      </c>
      <c r="C2590" s="79" t="s">
        <v>152</v>
      </c>
      <c r="D2590" s="79">
        <v>0.91461751000000002</v>
      </c>
      <c r="E2590" s="79">
        <v>7.2534329999999994E-2</v>
      </c>
    </row>
    <row r="2591" spans="1:5" x14ac:dyDescent="0.25">
      <c r="A2591" s="89" t="s">
        <v>144</v>
      </c>
      <c r="B2591" s="79">
        <v>171</v>
      </c>
      <c r="C2591" s="79" t="s">
        <v>154</v>
      </c>
      <c r="D2591" s="79">
        <v>0.92036777999999997</v>
      </c>
      <c r="E2591" s="79">
        <v>6.1999800000000001E-2</v>
      </c>
    </row>
    <row r="2592" spans="1:5" x14ac:dyDescent="0.25">
      <c r="A2592" s="89" t="s">
        <v>144</v>
      </c>
      <c r="B2592" s="79">
        <v>171</v>
      </c>
      <c r="C2592" s="79" t="s">
        <v>155</v>
      </c>
      <c r="D2592" s="79">
        <v>0.93640909000000006</v>
      </c>
      <c r="E2592" s="79">
        <v>5.2529350000000002E-2</v>
      </c>
    </row>
    <row r="2593" spans="1:5" x14ac:dyDescent="0.25">
      <c r="A2593" s="89" t="s">
        <v>144</v>
      </c>
      <c r="B2593" s="79">
        <v>171</v>
      </c>
      <c r="C2593" s="79" t="s">
        <v>151</v>
      </c>
      <c r="D2593" s="79">
        <v>0.95736458000000002</v>
      </c>
      <c r="E2593" s="79">
        <v>7.7292710000000001E-2</v>
      </c>
    </row>
    <row r="2594" spans="1:5" x14ac:dyDescent="0.25">
      <c r="A2594" s="89" t="s">
        <v>144</v>
      </c>
      <c r="B2594" s="79">
        <v>171</v>
      </c>
      <c r="C2594" s="79" t="s">
        <v>146</v>
      </c>
      <c r="D2594" s="79">
        <v>0.96845155999999999</v>
      </c>
      <c r="E2594" s="79">
        <v>6.7874580000000004E-2</v>
      </c>
    </row>
    <row r="2595" spans="1:5" x14ac:dyDescent="0.25">
      <c r="A2595" s="89" t="s">
        <v>144</v>
      </c>
      <c r="B2595" s="79">
        <v>171</v>
      </c>
      <c r="C2595" s="79" t="s">
        <v>147</v>
      </c>
      <c r="D2595" s="79">
        <v>1.0661371100000001</v>
      </c>
      <c r="E2595" s="79">
        <v>6.7513020000000007E-2</v>
      </c>
    </row>
    <row r="2596" spans="1:5" x14ac:dyDescent="0.25">
      <c r="A2596" s="89" t="s">
        <v>151</v>
      </c>
      <c r="B2596" s="79">
        <v>172</v>
      </c>
      <c r="C2596" s="79" t="s">
        <v>142</v>
      </c>
      <c r="D2596" s="79">
        <v>-4.9728500000000002E-2</v>
      </c>
      <c r="E2596" s="79">
        <v>0.10146321</v>
      </c>
    </row>
    <row r="2597" spans="1:5" x14ac:dyDescent="0.25">
      <c r="A2597" s="89" t="s">
        <v>151</v>
      </c>
      <c r="B2597" s="79">
        <v>172</v>
      </c>
      <c r="C2597" s="79" t="s">
        <v>156</v>
      </c>
      <c r="D2597" s="79">
        <v>1.305983E-2</v>
      </c>
      <c r="E2597" s="79">
        <v>7.3649519999999996E-2</v>
      </c>
    </row>
    <row r="2598" spans="1:5" x14ac:dyDescent="0.25">
      <c r="A2598" s="89" t="s">
        <v>151</v>
      </c>
      <c r="B2598" s="79">
        <v>172</v>
      </c>
      <c r="C2598" s="79" t="s">
        <v>146</v>
      </c>
      <c r="D2598" s="79">
        <v>4.1272400000000001E-2</v>
      </c>
      <c r="E2598" s="79">
        <v>7.5951320000000003E-2</v>
      </c>
    </row>
    <row r="2599" spans="1:5" x14ac:dyDescent="0.25">
      <c r="A2599" s="89" t="s">
        <v>151</v>
      </c>
      <c r="B2599" s="79">
        <v>172</v>
      </c>
      <c r="C2599" s="79" t="s">
        <v>157</v>
      </c>
      <c r="D2599" s="79">
        <v>6.293282E-2</v>
      </c>
      <c r="E2599" s="79">
        <v>5.5045419999999998E-2</v>
      </c>
    </row>
    <row r="2600" spans="1:5" x14ac:dyDescent="0.25">
      <c r="A2600" s="89" t="s">
        <v>151</v>
      </c>
      <c r="B2600" s="79">
        <v>172</v>
      </c>
      <c r="C2600" s="79" t="s">
        <v>155</v>
      </c>
      <c r="D2600" s="79">
        <v>9.3736819999999998E-2</v>
      </c>
      <c r="E2600" s="79">
        <v>0.11259375000000001</v>
      </c>
    </row>
    <row r="2601" spans="1:5" x14ac:dyDescent="0.25">
      <c r="A2601" s="89" t="s">
        <v>151</v>
      </c>
      <c r="B2601" s="79">
        <v>172</v>
      </c>
      <c r="C2601" s="79" t="s">
        <v>149</v>
      </c>
      <c r="D2601" s="79">
        <v>0.10788207</v>
      </c>
      <c r="E2601" s="79">
        <v>0.10323743000000001</v>
      </c>
    </row>
    <row r="2602" spans="1:5" x14ac:dyDescent="0.25">
      <c r="A2602" s="89" t="s">
        <v>151</v>
      </c>
      <c r="B2602" s="79">
        <v>172</v>
      </c>
      <c r="C2602" s="79" t="s">
        <v>9</v>
      </c>
      <c r="D2602" s="79">
        <v>0.10938745</v>
      </c>
      <c r="E2602" s="79">
        <v>7.2239269999999994E-2</v>
      </c>
    </row>
    <row r="2603" spans="1:5" x14ac:dyDescent="0.25">
      <c r="A2603" s="89" t="s">
        <v>151</v>
      </c>
      <c r="B2603" s="79">
        <v>172</v>
      </c>
      <c r="C2603" s="79" t="s">
        <v>144</v>
      </c>
      <c r="D2603" s="79">
        <v>0.11181445</v>
      </c>
      <c r="E2603" s="79">
        <v>7.6942679999999999E-2</v>
      </c>
    </row>
    <row r="2604" spans="1:5" x14ac:dyDescent="0.25">
      <c r="A2604" s="89" t="s">
        <v>151</v>
      </c>
      <c r="B2604" s="79">
        <v>172</v>
      </c>
      <c r="C2604" s="79" t="s">
        <v>150</v>
      </c>
      <c r="D2604" s="79">
        <v>0.1144088</v>
      </c>
      <c r="E2604" s="79">
        <v>4.5356939999999998E-2</v>
      </c>
    </row>
    <row r="2605" spans="1:5" x14ac:dyDescent="0.25">
      <c r="A2605" s="89" t="s">
        <v>151</v>
      </c>
      <c r="B2605" s="79">
        <v>172</v>
      </c>
      <c r="C2605" s="79" t="s">
        <v>159</v>
      </c>
      <c r="D2605" s="79">
        <v>0.12473923000000001</v>
      </c>
      <c r="E2605" s="79">
        <v>4.2841150000000001E-2</v>
      </c>
    </row>
    <row r="2606" spans="1:5" x14ac:dyDescent="0.25">
      <c r="A2606" s="89" t="s">
        <v>151</v>
      </c>
      <c r="B2606" s="79">
        <v>172</v>
      </c>
      <c r="C2606" s="79" t="s">
        <v>154</v>
      </c>
      <c r="D2606" s="79">
        <v>0.17082333</v>
      </c>
      <c r="E2606" s="79">
        <v>9.9103319999999995E-2</v>
      </c>
    </row>
    <row r="2607" spans="1:5" x14ac:dyDescent="0.25">
      <c r="A2607" s="89" t="s">
        <v>151</v>
      </c>
      <c r="B2607" s="79">
        <v>172</v>
      </c>
      <c r="C2607" s="79" t="s">
        <v>158</v>
      </c>
      <c r="D2607" s="79">
        <v>0.17613152000000001</v>
      </c>
      <c r="E2607" s="79">
        <v>7.3314279999999996E-2</v>
      </c>
    </row>
    <row r="2608" spans="1:5" x14ac:dyDescent="0.25">
      <c r="A2608" s="89" t="s">
        <v>151</v>
      </c>
      <c r="B2608" s="79">
        <v>172</v>
      </c>
      <c r="C2608" s="79" t="s">
        <v>143</v>
      </c>
      <c r="D2608" s="79">
        <v>0.17860655</v>
      </c>
      <c r="E2608" s="79">
        <v>5.9676100000000003E-2</v>
      </c>
    </row>
    <row r="2609" spans="1:5" x14ac:dyDescent="0.25">
      <c r="A2609" s="89" t="s">
        <v>151</v>
      </c>
      <c r="B2609" s="79">
        <v>172</v>
      </c>
      <c r="C2609" s="79" t="s">
        <v>152</v>
      </c>
      <c r="D2609" s="79">
        <v>0.18160602000000001</v>
      </c>
      <c r="E2609" s="79">
        <v>8.2161399999999996E-2</v>
      </c>
    </row>
    <row r="2610" spans="1:5" x14ac:dyDescent="0.25">
      <c r="A2610" s="89" t="s">
        <v>151</v>
      </c>
      <c r="B2610" s="79">
        <v>172</v>
      </c>
      <c r="C2610" s="79" t="s">
        <v>160</v>
      </c>
      <c r="D2610" s="79">
        <v>0.51238536999999995</v>
      </c>
      <c r="E2610" s="79">
        <v>7.1145E-2</v>
      </c>
    </row>
    <row r="2611" spans="1:5" x14ac:dyDescent="0.25">
      <c r="A2611" s="89" t="s">
        <v>151</v>
      </c>
      <c r="B2611" s="79">
        <v>172</v>
      </c>
      <c r="C2611" s="79" t="s">
        <v>148</v>
      </c>
      <c r="D2611" s="79">
        <v>0.76380221999999998</v>
      </c>
      <c r="E2611" s="79">
        <v>7.0656300000000005E-2</v>
      </c>
    </row>
    <row r="2612" spans="1:5" x14ac:dyDescent="0.25">
      <c r="A2612" s="89" t="s">
        <v>151</v>
      </c>
      <c r="B2612" s="79">
        <v>172</v>
      </c>
      <c r="C2612" s="79" t="s">
        <v>147</v>
      </c>
      <c r="D2612" s="79">
        <v>0.81827567999999995</v>
      </c>
      <c r="E2612" s="79">
        <v>7.5007900000000002E-2</v>
      </c>
    </row>
    <row r="2613" spans="1:5" x14ac:dyDescent="0.25">
      <c r="A2613" s="89" t="s">
        <v>151</v>
      </c>
      <c r="B2613" s="79">
        <v>172</v>
      </c>
      <c r="C2613" s="79" t="s">
        <v>153</v>
      </c>
      <c r="D2613" s="79">
        <v>1.1354826</v>
      </c>
      <c r="E2613" s="79">
        <v>7.2412080000000004E-2</v>
      </c>
    </row>
    <row r="2614" spans="1:5" x14ac:dyDescent="0.25">
      <c r="A2614" s="89" t="s">
        <v>149</v>
      </c>
      <c r="B2614" s="79">
        <v>173</v>
      </c>
      <c r="C2614" s="79" t="s">
        <v>152</v>
      </c>
      <c r="D2614" s="79">
        <v>-4.0121999999999996E-3</v>
      </c>
      <c r="E2614" s="79">
        <v>0.10400313999999999</v>
      </c>
    </row>
    <row r="2615" spans="1:5" x14ac:dyDescent="0.25">
      <c r="A2615" s="89" t="s">
        <v>149</v>
      </c>
      <c r="B2615" s="79">
        <v>173</v>
      </c>
      <c r="C2615" s="79" t="s">
        <v>155</v>
      </c>
      <c r="D2615" s="79">
        <v>1.9953060000000002E-2</v>
      </c>
      <c r="E2615" s="79">
        <v>8.0840889999999999E-2</v>
      </c>
    </row>
    <row r="2616" spans="1:5" x14ac:dyDescent="0.25">
      <c r="A2616" s="89" t="s">
        <v>149</v>
      </c>
      <c r="B2616" s="79">
        <v>173</v>
      </c>
      <c r="C2616" s="79" t="s">
        <v>142</v>
      </c>
      <c r="D2616" s="79">
        <v>3.186547E-2</v>
      </c>
      <c r="E2616" s="79">
        <v>8.3353389999999999E-2</v>
      </c>
    </row>
    <row r="2617" spans="1:5" x14ac:dyDescent="0.25">
      <c r="A2617" s="89" t="s">
        <v>149</v>
      </c>
      <c r="B2617" s="79">
        <v>173</v>
      </c>
      <c r="C2617" s="79" t="s">
        <v>157</v>
      </c>
      <c r="D2617" s="79">
        <v>4.9385329999999998E-2</v>
      </c>
      <c r="E2617" s="79">
        <v>8.242766E-2</v>
      </c>
    </row>
    <row r="2618" spans="1:5" x14ac:dyDescent="0.25">
      <c r="A2618" s="89" t="s">
        <v>149</v>
      </c>
      <c r="B2618" s="79">
        <v>173</v>
      </c>
      <c r="C2618" s="79" t="s">
        <v>147</v>
      </c>
      <c r="D2618" s="79">
        <v>5.1503809999999997E-2</v>
      </c>
      <c r="E2618" s="79">
        <v>5.8739850000000003E-2</v>
      </c>
    </row>
    <row r="2619" spans="1:5" x14ac:dyDescent="0.25">
      <c r="A2619" s="89" t="s">
        <v>149</v>
      </c>
      <c r="B2619" s="79">
        <v>173</v>
      </c>
      <c r="C2619" s="79" t="s">
        <v>156</v>
      </c>
      <c r="D2619" s="79">
        <v>5.6752520000000001E-2</v>
      </c>
      <c r="E2619" s="79">
        <v>6.5058469999999993E-2</v>
      </c>
    </row>
    <row r="2620" spans="1:5" x14ac:dyDescent="0.25">
      <c r="A2620" s="89" t="s">
        <v>149</v>
      </c>
      <c r="B2620" s="79">
        <v>173</v>
      </c>
      <c r="C2620" s="79" t="s">
        <v>145</v>
      </c>
      <c r="D2620" s="79">
        <v>7.2914889999999996E-2</v>
      </c>
      <c r="E2620" s="79">
        <v>8.0613329999999997E-2</v>
      </c>
    </row>
    <row r="2621" spans="1:5" x14ac:dyDescent="0.25">
      <c r="A2621" s="89" t="s">
        <v>149</v>
      </c>
      <c r="B2621" s="79">
        <v>173</v>
      </c>
      <c r="C2621" s="79" t="s">
        <v>160</v>
      </c>
      <c r="D2621" s="79">
        <v>7.573444E-2</v>
      </c>
      <c r="E2621" s="79">
        <v>7.784257E-2</v>
      </c>
    </row>
    <row r="2622" spans="1:5" x14ac:dyDescent="0.25">
      <c r="A2622" s="89" t="s">
        <v>149</v>
      </c>
      <c r="B2622" s="79">
        <v>173</v>
      </c>
      <c r="C2622" s="79" t="s">
        <v>146</v>
      </c>
      <c r="D2622" s="79">
        <v>8.4890519999999997E-2</v>
      </c>
      <c r="E2622" s="79">
        <v>6.9108500000000003E-2</v>
      </c>
    </row>
    <row r="2623" spans="1:5" x14ac:dyDescent="0.25">
      <c r="A2623" s="89" t="s">
        <v>149</v>
      </c>
      <c r="B2623" s="79">
        <v>173</v>
      </c>
      <c r="C2623" s="79" t="s">
        <v>150</v>
      </c>
      <c r="D2623" s="79">
        <v>0.11306433</v>
      </c>
      <c r="E2623" s="79">
        <v>5.2687150000000002E-2</v>
      </c>
    </row>
    <row r="2624" spans="1:5" x14ac:dyDescent="0.25">
      <c r="A2624" s="89" t="s">
        <v>149</v>
      </c>
      <c r="B2624" s="79">
        <v>173</v>
      </c>
      <c r="C2624" s="79" t="s">
        <v>159</v>
      </c>
      <c r="D2624" s="79">
        <v>0.11658707</v>
      </c>
      <c r="E2624" s="79">
        <v>5.448828E-2</v>
      </c>
    </row>
    <row r="2625" spans="1:5" x14ac:dyDescent="0.25">
      <c r="A2625" s="89" t="s">
        <v>149</v>
      </c>
      <c r="B2625" s="79">
        <v>173</v>
      </c>
      <c r="C2625" s="79" t="s">
        <v>158</v>
      </c>
      <c r="D2625" s="79">
        <v>0.12144379</v>
      </c>
      <c r="E2625" s="79">
        <v>7.4396820000000002E-2</v>
      </c>
    </row>
    <row r="2626" spans="1:5" x14ac:dyDescent="0.25">
      <c r="A2626" s="89" t="s">
        <v>149</v>
      </c>
      <c r="B2626" s="79">
        <v>173</v>
      </c>
      <c r="C2626" s="79" t="s">
        <v>154</v>
      </c>
      <c r="D2626" s="79">
        <v>0.13598189999999999</v>
      </c>
      <c r="E2626" s="79">
        <v>9.0212340000000002E-2</v>
      </c>
    </row>
    <row r="2627" spans="1:5" x14ac:dyDescent="0.25">
      <c r="A2627" s="89" t="s">
        <v>149</v>
      </c>
      <c r="B2627" s="79">
        <v>173</v>
      </c>
      <c r="C2627" s="79" t="s">
        <v>9</v>
      </c>
      <c r="D2627" s="79">
        <v>0.16013042</v>
      </c>
      <c r="E2627" s="79">
        <v>7.5944289999999998E-2</v>
      </c>
    </row>
    <row r="2628" spans="1:5" x14ac:dyDescent="0.25">
      <c r="A2628" s="89" t="s">
        <v>149</v>
      </c>
      <c r="B2628" s="79">
        <v>173</v>
      </c>
      <c r="C2628" s="79" t="s">
        <v>148</v>
      </c>
      <c r="D2628" s="79">
        <v>0.16756035</v>
      </c>
      <c r="E2628" s="79">
        <v>6.1366120000000003E-2</v>
      </c>
    </row>
    <row r="2629" spans="1:5" x14ac:dyDescent="0.25">
      <c r="A2629" s="89" t="s">
        <v>149</v>
      </c>
      <c r="B2629" s="79">
        <v>173</v>
      </c>
      <c r="C2629" s="79" t="s">
        <v>144</v>
      </c>
      <c r="D2629" s="79">
        <v>0.27440439</v>
      </c>
      <c r="E2629" s="79">
        <v>4.7957989999999999E-2</v>
      </c>
    </row>
    <row r="2630" spans="1:5" x14ac:dyDescent="0.25">
      <c r="A2630" s="89" t="s">
        <v>149</v>
      </c>
      <c r="B2630" s="79">
        <v>173</v>
      </c>
      <c r="C2630" s="79" t="s">
        <v>153</v>
      </c>
      <c r="D2630" s="79">
        <v>0.46469783999999997</v>
      </c>
      <c r="E2630" s="79">
        <v>6.7314040000000006E-2</v>
      </c>
    </row>
    <row r="2631" spans="1:5" x14ac:dyDescent="0.25">
      <c r="A2631" s="89" t="s">
        <v>149</v>
      </c>
      <c r="B2631" s="79">
        <v>173</v>
      </c>
      <c r="C2631" s="79" t="s">
        <v>151</v>
      </c>
      <c r="D2631" s="79">
        <v>0.87059076000000002</v>
      </c>
      <c r="E2631" s="79">
        <v>4.6937960000000001E-2</v>
      </c>
    </row>
    <row r="2632" spans="1:5" x14ac:dyDescent="0.25">
      <c r="A2632" s="89" t="s">
        <v>150</v>
      </c>
      <c r="B2632" s="79">
        <v>174</v>
      </c>
      <c r="C2632" s="79" t="s">
        <v>149</v>
      </c>
      <c r="D2632" s="79">
        <v>0.26382475999999999</v>
      </c>
      <c r="E2632" s="79">
        <v>8.9326879999999997E-2</v>
      </c>
    </row>
    <row r="2633" spans="1:5" x14ac:dyDescent="0.25">
      <c r="A2633" s="89" t="s">
        <v>150</v>
      </c>
      <c r="B2633" s="79">
        <v>174</v>
      </c>
      <c r="C2633" s="79" t="s">
        <v>148</v>
      </c>
      <c r="D2633" s="79">
        <v>0.27330372000000003</v>
      </c>
      <c r="E2633" s="79">
        <v>9.1186050000000005E-2</v>
      </c>
    </row>
    <row r="2634" spans="1:5" x14ac:dyDescent="0.25">
      <c r="A2634" s="89" t="s">
        <v>150</v>
      </c>
      <c r="B2634" s="79">
        <v>174</v>
      </c>
      <c r="C2634" s="79" t="s">
        <v>147</v>
      </c>
      <c r="D2634" s="79">
        <v>0.29389059000000001</v>
      </c>
      <c r="E2634" s="79">
        <v>7.4543040000000005E-2</v>
      </c>
    </row>
    <row r="2635" spans="1:5" x14ac:dyDescent="0.25">
      <c r="A2635" s="89" t="s">
        <v>150</v>
      </c>
      <c r="B2635" s="79">
        <v>174</v>
      </c>
      <c r="C2635" s="79" t="s">
        <v>143</v>
      </c>
      <c r="D2635" s="79">
        <v>0.30802970000000002</v>
      </c>
      <c r="E2635" s="79">
        <v>4.5337839999999997E-2</v>
      </c>
    </row>
    <row r="2636" spans="1:5" x14ac:dyDescent="0.25">
      <c r="A2636" s="89" t="s">
        <v>150</v>
      </c>
      <c r="B2636" s="79">
        <v>174</v>
      </c>
      <c r="C2636" s="79" t="s">
        <v>158</v>
      </c>
      <c r="D2636" s="79">
        <v>0.41253709999999999</v>
      </c>
      <c r="E2636" s="79">
        <v>7.2538169999999999E-2</v>
      </c>
    </row>
    <row r="2637" spans="1:5" x14ac:dyDescent="0.25">
      <c r="A2637" s="89" t="s">
        <v>150</v>
      </c>
      <c r="B2637" s="79">
        <v>174</v>
      </c>
      <c r="C2637" s="79" t="s">
        <v>160</v>
      </c>
      <c r="D2637" s="79">
        <v>0.57180960000000003</v>
      </c>
      <c r="E2637" s="79">
        <v>8.2555610000000001E-2</v>
      </c>
    </row>
    <row r="2638" spans="1:5" x14ac:dyDescent="0.25">
      <c r="A2638" s="89" t="s">
        <v>150</v>
      </c>
      <c r="B2638" s="79">
        <v>174</v>
      </c>
      <c r="C2638" s="79" t="s">
        <v>151</v>
      </c>
      <c r="D2638" s="79">
        <v>0.58260122000000003</v>
      </c>
      <c r="E2638" s="79">
        <v>5.414194E-2</v>
      </c>
    </row>
    <row r="2639" spans="1:5" x14ac:dyDescent="0.25">
      <c r="A2639" s="89" t="s">
        <v>150</v>
      </c>
      <c r="B2639" s="79">
        <v>174</v>
      </c>
      <c r="C2639" s="79" t="s">
        <v>154</v>
      </c>
      <c r="D2639" s="79">
        <v>0.58835947</v>
      </c>
      <c r="E2639" s="79">
        <v>4.2746569999999998E-2</v>
      </c>
    </row>
    <row r="2640" spans="1:5" x14ac:dyDescent="0.25">
      <c r="A2640" s="89" t="s">
        <v>150</v>
      </c>
      <c r="B2640" s="79">
        <v>174</v>
      </c>
      <c r="C2640" s="79" t="s">
        <v>153</v>
      </c>
      <c r="D2640" s="79">
        <v>0.62672360999999999</v>
      </c>
      <c r="E2640" s="79">
        <v>6.9941210000000004E-2</v>
      </c>
    </row>
    <row r="2641" spans="1:5" x14ac:dyDescent="0.25">
      <c r="A2641" s="89" t="s">
        <v>150</v>
      </c>
      <c r="B2641" s="79">
        <v>174</v>
      </c>
      <c r="C2641" s="79" t="s">
        <v>159</v>
      </c>
      <c r="D2641" s="79">
        <v>0.67393798999999999</v>
      </c>
      <c r="E2641" s="79">
        <v>7.90912E-2</v>
      </c>
    </row>
    <row r="2642" spans="1:5" x14ac:dyDescent="0.25">
      <c r="A2642" s="89" t="s">
        <v>150</v>
      </c>
      <c r="B2642" s="79">
        <v>174</v>
      </c>
      <c r="C2642" s="79" t="s">
        <v>142</v>
      </c>
      <c r="D2642" s="79">
        <v>0.71355038999999998</v>
      </c>
      <c r="E2642" s="79">
        <v>7.0059289999999996E-2</v>
      </c>
    </row>
    <row r="2643" spans="1:5" x14ac:dyDescent="0.25">
      <c r="A2643" s="89" t="s">
        <v>150</v>
      </c>
      <c r="B2643" s="79">
        <v>174</v>
      </c>
      <c r="C2643" s="79" t="s">
        <v>146</v>
      </c>
      <c r="D2643" s="79">
        <v>0.73829520000000004</v>
      </c>
      <c r="E2643" s="79">
        <v>7.8492469999999995E-2</v>
      </c>
    </row>
    <row r="2644" spans="1:5" x14ac:dyDescent="0.25">
      <c r="A2644" s="89" t="s">
        <v>150</v>
      </c>
      <c r="B2644" s="79">
        <v>174</v>
      </c>
      <c r="C2644" s="79" t="s">
        <v>156</v>
      </c>
      <c r="D2644" s="79">
        <v>0.81034006999999997</v>
      </c>
      <c r="E2644" s="79">
        <v>8.6375510000000003E-2</v>
      </c>
    </row>
    <row r="2645" spans="1:5" x14ac:dyDescent="0.25">
      <c r="A2645" s="89" t="s">
        <v>150</v>
      </c>
      <c r="B2645" s="79">
        <v>174</v>
      </c>
      <c r="C2645" s="79" t="s">
        <v>157</v>
      </c>
      <c r="D2645" s="79">
        <v>0.84691320000000003</v>
      </c>
      <c r="E2645" s="79">
        <v>6.7647570000000004E-2</v>
      </c>
    </row>
    <row r="2646" spans="1:5" x14ac:dyDescent="0.25">
      <c r="A2646" s="89" t="s">
        <v>150</v>
      </c>
      <c r="B2646" s="79">
        <v>174</v>
      </c>
      <c r="C2646" s="79" t="s">
        <v>9</v>
      </c>
      <c r="D2646" s="79">
        <v>0.85313048000000002</v>
      </c>
      <c r="E2646" s="79">
        <v>9.1852600000000006E-2</v>
      </c>
    </row>
    <row r="2647" spans="1:5" x14ac:dyDescent="0.25">
      <c r="A2647" s="89" t="s">
        <v>150</v>
      </c>
      <c r="B2647" s="79">
        <v>174</v>
      </c>
      <c r="C2647" s="79" t="s">
        <v>152</v>
      </c>
      <c r="D2647" s="79">
        <v>0.87999143000000002</v>
      </c>
      <c r="E2647" s="79">
        <v>5.633345E-2</v>
      </c>
    </row>
    <row r="2648" spans="1:5" x14ac:dyDescent="0.25">
      <c r="A2648" s="89" t="s">
        <v>150</v>
      </c>
      <c r="B2648" s="79">
        <v>174</v>
      </c>
      <c r="C2648" s="79" t="s">
        <v>145</v>
      </c>
      <c r="D2648" s="79">
        <v>0.9243017</v>
      </c>
      <c r="E2648" s="79">
        <v>6.6122500000000001E-2</v>
      </c>
    </row>
    <row r="2649" spans="1:5" x14ac:dyDescent="0.25">
      <c r="A2649" s="89" t="s">
        <v>145</v>
      </c>
      <c r="B2649" s="79">
        <v>175</v>
      </c>
      <c r="C2649" s="79" t="s">
        <v>159</v>
      </c>
      <c r="D2649" s="79">
        <v>4.1220529999999998E-2</v>
      </c>
      <c r="E2649" s="79">
        <v>2.9818569999999999E-2</v>
      </c>
    </row>
    <row r="2650" spans="1:5" x14ac:dyDescent="0.25">
      <c r="A2650" s="89" t="s">
        <v>145</v>
      </c>
      <c r="B2650" s="79">
        <v>175</v>
      </c>
      <c r="C2650" s="79" t="s">
        <v>156</v>
      </c>
      <c r="D2650" s="79">
        <v>8.2429069999999993E-2</v>
      </c>
      <c r="E2650" s="79">
        <v>5.165144E-2</v>
      </c>
    </row>
    <row r="2651" spans="1:5" x14ac:dyDescent="0.25">
      <c r="A2651" s="89" t="s">
        <v>145</v>
      </c>
      <c r="B2651" s="79">
        <v>175</v>
      </c>
      <c r="C2651" s="79" t="s">
        <v>158</v>
      </c>
      <c r="D2651" s="79">
        <v>0.12915584999999999</v>
      </c>
      <c r="E2651" s="79">
        <v>4.6940790000000003E-2</v>
      </c>
    </row>
    <row r="2652" spans="1:5" x14ac:dyDescent="0.25">
      <c r="A2652" s="89" t="s">
        <v>145</v>
      </c>
      <c r="B2652" s="79">
        <v>175</v>
      </c>
      <c r="C2652" s="79" t="s">
        <v>154</v>
      </c>
      <c r="D2652" s="79">
        <v>0.19875851999999999</v>
      </c>
      <c r="E2652" s="79">
        <v>3.0100330000000002E-2</v>
      </c>
    </row>
    <row r="2653" spans="1:5" x14ac:dyDescent="0.25">
      <c r="A2653" s="89" t="s">
        <v>145</v>
      </c>
      <c r="B2653" s="79">
        <v>175</v>
      </c>
      <c r="C2653" s="79" t="s">
        <v>9</v>
      </c>
      <c r="D2653" s="79">
        <v>0.23286177</v>
      </c>
      <c r="E2653" s="79">
        <v>3.1794969999999999E-2</v>
      </c>
    </row>
    <row r="2654" spans="1:5" x14ac:dyDescent="0.25">
      <c r="A2654" s="89" t="s">
        <v>145</v>
      </c>
      <c r="B2654" s="79">
        <v>175</v>
      </c>
      <c r="C2654" s="79" t="s">
        <v>146</v>
      </c>
      <c r="D2654" s="79">
        <v>0.26674985000000001</v>
      </c>
      <c r="E2654" s="79">
        <v>2.7668959999999999E-2</v>
      </c>
    </row>
    <row r="2655" spans="1:5" x14ac:dyDescent="0.25">
      <c r="A2655" s="89" t="s">
        <v>145</v>
      </c>
      <c r="B2655" s="79">
        <v>175</v>
      </c>
      <c r="C2655" s="79" t="s">
        <v>142</v>
      </c>
      <c r="D2655" s="79">
        <v>0.32620368</v>
      </c>
      <c r="E2655" s="79">
        <v>8.7678220000000001E-2</v>
      </c>
    </row>
    <row r="2656" spans="1:5" x14ac:dyDescent="0.25">
      <c r="A2656" s="89" t="s">
        <v>145</v>
      </c>
      <c r="B2656" s="79">
        <v>175</v>
      </c>
      <c r="C2656" s="79" t="s">
        <v>147</v>
      </c>
      <c r="D2656" s="79">
        <v>0.37567750999999999</v>
      </c>
      <c r="E2656" s="79">
        <v>3.793941E-2</v>
      </c>
    </row>
    <row r="2657" spans="1:5" x14ac:dyDescent="0.25">
      <c r="A2657" s="89" t="s">
        <v>145</v>
      </c>
      <c r="B2657" s="79">
        <v>175</v>
      </c>
      <c r="C2657" s="79" t="s">
        <v>157</v>
      </c>
      <c r="D2657" s="79">
        <v>0.48021589999999997</v>
      </c>
      <c r="E2657" s="79">
        <v>4.0241899999999997E-2</v>
      </c>
    </row>
    <row r="2658" spans="1:5" x14ac:dyDescent="0.25">
      <c r="A2658" s="89" t="s">
        <v>145</v>
      </c>
      <c r="B2658" s="79">
        <v>175</v>
      </c>
      <c r="C2658" s="79" t="s">
        <v>160</v>
      </c>
      <c r="D2658" s="79">
        <v>0.49924888000000001</v>
      </c>
      <c r="E2658" s="79">
        <v>4.6021800000000002E-2</v>
      </c>
    </row>
    <row r="2659" spans="1:5" x14ac:dyDescent="0.25">
      <c r="A2659" s="89" t="s">
        <v>145</v>
      </c>
      <c r="B2659" s="79">
        <v>175</v>
      </c>
      <c r="C2659" s="79" t="s">
        <v>148</v>
      </c>
      <c r="D2659" s="79">
        <v>0.54720179999999996</v>
      </c>
      <c r="E2659" s="79">
        <v>3.4147690000000001E-2</v>
      </c>
    </row>
    <row r="2660" spans="1:5" x14ac:dyDescent="0.25">
      <c r="A2660" s="89" t="s">
        <v>145</v>
      </c>
      <c r="B2660" s="79">
        <v>175</v>
      </c>
      <c r="C2660" s="79" t="s">
        <v>155</v>
      </c>
      <c r="D2660" s="79">
        <v>0.66905649</v>
      </c>
      <c r="E2660" s="79">
        <v>3.9934619999999997E-2</v>
      </c>
    </row>
    <row r="2661" spans="1:5" x14ac:dyDescent="0.25">
      <c r="A2661" s="89" t="s">
        <v>145</v>
      </c>
      <c r="B2661" s="79">
        <v>175</v>
      </c>
      <c r="C2661" s="79" t="s">
        <v>153</v>
      </c>
      <c r="D2661" s="79">
        <v>0.76641853999999998</v>
      </c>
      <c r="E2661" s="79">
        <v>3.1969730000000002E-2</v>
      </c>
    </row>
    <row r="2662" spans="1:5" x14ac:dyDescent="0.25">
      <c r="A2662" s="89" t="s">
        <v>145</v>
      </c>
      <c r="B2662" s="79">
        <v>175</v>
      </c>
      <c r="C2662" s="79" t="s">
        <v>152</v>
      </c>
      <c r="D2662" s="79">
        <v>0.85511817999999995</v>
      </c>
      <c r="E2662" s="79">
        <v>2.3775870000000001E-2</v>
      </c>
    </row>
    <row r="2663" spans="1:5" x14ac:dyDescent="0.25">
      <c r="A2663" s="89" t="s">
        <v>145</v>
      </c>
      <c r="B2663" s="79">
        <v>175</v>
      </c>
      <c r="C2663" s="79" t="s">
        <v>150</v>
      </c>
      <c r="D2663" s="79">
        <v>0.86414785999999999</v>
      </c>
      <c r="E2663" s="79">
        <v>4.3639749999999998E-2</v>
      </c>
    </row>
    <row r="2664" spans="1:5" x14ac:dyDescent="0.25">
      <c r="A2664" s="89" t="s">
        <v>145</v>
      </c>
      <c r="B2664" s="79">
        <v>175</v>
      </c>
      <c r="C2664" s="79" t="s">
        <v>149</v>
      </c>
      <c r="D2664" s="79">
        <v>0.94626175999999995</v>
      </c>
      <c r="E2664" s="79">
        <v>3.4554519999999998E-2</v>
      </c>
    </row>
    <row r="2665" spans="1:5" x14ac:dyDescent="0.25">
      <c r="A2665" s="89" t="s">
        <v>145</v>
      </c>
      <c r="B2665" s="79">
        <v>175</v>
      </c>
      <c r="C2665" s="79" t="s">
        <v>151</v>
      </c>
      <c r="D2665" s="79">
        <v>1.0096026499999999</v>
      </c>
      <c r="E2665" s="79">
        <v>2.2989800000000001E-2</v>
      </c>
    </row>
    <row r="2666" spans="1:5" x14ac:dyDescent="0.25">
      <c r="A2666" s="89" t="s">
        <v>145</v>
      </c>
      <c r="B2666" s="79">
        <v>175</v>
      </c>
      <c r="C2666" s="79" t="s">
        <v>144</v>
      </c>
      <c r="D2666" s="79">
        <v>1.0784915500000001</v>
      </c>
      <c r="E2666" s="79">
        <v>4.0671140000000001E-2</v>
      </c>
    </row>
    <row r="2667" spans="1:5" x14ac:dyDescent="0.25">
      <c r="A2667" s="89" t="s">
        <v>145</v>
      </c>
      <c r="B2667" s="79">
        <v>175</v>
      </c>
      <c r="C2667" s="79" t="s">
        <v>143</v>
      </c>
      <c r="D2667" s="79">
        <v>1.1789179400000001</v>
      </c>
      <c r="E2667" s="79">
        <v>3.6300770000000003E-2</v>
      </c>
    </row>
    <row r="2668" spans="1:5" x14ac:dyDescent="0.25">
      <c r="A2668" s="89" t="s">
        <v>9</v>
      </c>
      <c r="B2668" s="79">
        <v>176</v>
      </c>
      <c r="C2668" s="79" t="s">
        <v>158</v>
      </c>
      <c r="D2668" s="79">
        <v>-6.5024299999999993E-2</v>
      </c>
      <c r="E2668" s="79">
        <v>7.2331500000000007E-2</v>
      </c>
    </row>
    <row r="2669" spans="1:5" x14ac:dyDescent="0.25">
      <c r="A2669" s="89" t="s">
        <v>9</v>
      </c>
      <c r="B2669" s="79">
        <v>176</v>
      </c>
      <c r="C2669" s="79" t="s">
        <v>144</v>
      </c>
      <c r="D2669" s="79">
        <v>9.9393299999999997E-3</v>
      </c>
      <c r="E2669" s="79">
        <v>5.7562370000000002E-2</v>
      </c>
    </row>
    <row r="2670" spans="1:5" x14ac:dyDescent="0.25">
      <c r="A2670" s="89" t="s">
        <v>9</v>
      </c>
      <c r="B2670" s="79">
        <v>176</v>
      </c>
      <c r="C2670" s="79" t="s">
        <v>156</v>
      </c>
      <c r="D2670" s="79">
        <v>4.494107E-2</v>
      </c>
      <c r="E2670" s="79">
        <v>5.1308270000000003E-2</v>
      </c>
    </row>
    <row r="2671" spans="1:5" x14ac:dyDescent="0.25">
      <c r="A2671" s="89" t="s">
        <v>9</v>
      </c>
      <c r="B2671" s="79">
        <v>176</v>
      </c>
      <c r="C2671" s="79" t="s">
        <v>143</v>
      </c>
      <c r="D2671" s="79">
        <v>4.8729920000000003E-2</v>
      </c>
      <c r="E2671" s="79">
        <v>4.5983719999999999E-2</v>
      </c>
    </row>
    <row r="2672" spans="1:5" x14ac:dyDescent="0.25">
      <c r="A2672" s="89" t="s">
        <v>9</v>
      </c>
      <c r="B2672" s="79">
        <v>176</v>
      </c>
      <c r="C2672" s="79" t="s">
        <v>149</v>
      </c>
      <c r="D2672" s="79">
        <v>5.4609989999999997E-2</v>
      </c>
      <c r="E2672" s="79">
        <v>5.931239E-2</v>
      </c>
    </row>
    <row r="2673" spans="1:5" x14ac:dyDescent="0.25">
      <c r="A2673" s="89" t="s">
        <v>9</v>
      </c>
      <c r="B2673" s="79">
        <v>176</v>
      </c>
      <c r="C2673" s="79" t="s">
        <v>145</v>
      </c>
      <c r="D2673" s="79">
        <v>6.209572E-2</v>
      </c>
      <c r="E2673" s="79">
        <v>5.7683369999999998E-2</v>
      </c>
    </row>
    <row r="2674" spans="1:5" x14ac:dyDescent="0.25">
      <c r="A2674" s="89" t="s">
        <v>9</v>
      </c>
      <c r="B2674" s="79">
        <v>176</v>
      </c>
      <c r="C2674" s="79" t="s">
        <v>147</v>
      </c>
      <c r="D2674" s="79">
        <v>7.9678669999999993E-2</v>
      </c>
      <c r="E2674" s="79">
        <v>9.4787150000000001E-2</v>
      </c>
    </row>
    <row r="2675" spans="1:5" x14ac:dyDescent="0.25">
      <c r="A2675" s="89" t="s">
        <v>9</v>
      </c>
      <c r="B2675" s="79">
        <v>176</v>
      </c>
      <c r="C2675" s="79" t="s">
        <v>152</v>
      </c>
      <c r="D2675" s="79">
        <v>0.10452432</v>
      </c>
      <c r="E2675" s="79">
        <v>5.0205159999999999E-2</v>
      </c>
    </row>
    <row r="2676" spans="1:5" x14ac:dyDescent="0.25">
      <c r="A2676" s="89" t="s">
        <v>9</v>
      </c>
      <c r="B2676" s="79">
        <v>176</v>
      </c>
      <c r="C2676" s="79" t="s">
        <v>155</v>
      </c>
      <c r="D2676" s="79">
        <v>0.13570378999999999</v>
      </c>
      <c r="E2676" s="79">
        <v>9.2659179999999994E-2</v>
      </c>
    </row>
    <row r="2677" spans="1:5" x14ac:dyDescent="0.25">
      <c r="A2677" s="89" t="s">
        <v>9</v>
      </c>
      <c r="B2677" s="79">
        <v>176</v>
      </c>
      <c r="C2677" s="79" t="s">
        <v>157</v>
      </c>
      <c r="D2677" s="79">
        <v>0.17742759</v>
      </c>
      <c r="E2677" s="79">
        <v>6.3940579999999997E-2</v>
      </c>
    </row>
    <row r="2678" spans="1:5" x14ac:dyDescent="0.25">
      <c r="A2678" s="89" t="s">
        <v>9</v>
      </c>
      <c r="B2678" s="79">
        <v>176</v>
      </c>
      <c r="C2678" s="79" t="s">
        <v>151</v>
      </c>
      <c r="D2678" s="79">
        <v>0.30113272000000002</v>
      </c>
      <c r="E2678" s="79">
        <v>4.5481979999999998E-2</v>
      </c>
    </row>
    <row r="2679" spans="1:5" x14ac:dyDescent="0.25">
      <c r="A2679" s="89" t="s">
        <v>9</v>
      </c>
      <c r="B2679" s="79">
        <v>176</v>
      </c>
      <c r="C2679" s="79" t="s">
        <v>153</v>
      </c>
      <c r="D2679" s="79">
        <v>0.30725064000000002</v>
      </c>
      <c r="E2679" s="79">
        <v>0.10069631</v>
      </c>
    </row>
    <row r="2680" spans="1:5" x14ac:dyDescent="0.25">
      <c r="A2680" s="89" t="s">
        <v>9</v>
      </c>
      <c r="B2680" s="79">
        <v>176</v>
      </c>
      <c r="C2680" s="79" t="s">
        <v>159</v>
      </c>
      <c r="D2680" s="79">
        <v>0.31680408999999998</v>
      </c>
      <c r="E2680" s="79">
        <v>5.5448650000000002E-2</v>
      </c>
    </row>
    <row r="2681" spans="1:5" x14ac:dyDescent="0.25">
      <c r="A2681" s="89" t="s">
        <v>9</v>
      </c>
      <c r="B2681" s="79">
        <v>176</v>
      </c>
      <c r="C2681" s="79" t="s">
        <v>148</v>
      </c>
      <c r="D2681" s="79">
        <v>0.61080213999999999</v>
      </c>
      <c r="E2681" s="79">
        <v>5.3693600000000001E-2</v>
      </c>
    </row>
    <row r="2682" spans="1:5" x14ac:dyDescent="0.25">
      <c r="A2682" s="89" t="s">
        <v>9</v>
      </c>
      <c r="B2682" s="79">
        <v>176</v>
      </c>
      <c r="C2682" s="79" t="s">
        <v>146</v>
      </c>
      <c r="D2682" s="79">
        <v>0.69973845000000001</v>
      </c>
      <c r="E2682" s="79">
        <v>3.704872E-2</v>
      </c>
    </row>
    <row r="2683" spans="1:5" x14ac:dyDescent="0.25">
      <c r="A2683" s="89" t="s">
        <v>9</v>
      </c>
      <c r="B2683" s="79">
        <v>176</v>
      </c>
      <c r="C2683" s="79" t="s">
        <v>154</v>
      </c>
      <c r="D2683" s="79">
        <v>0.81494080999999996</v>
      </c>
      <c r="E2683" s="79">
        <v>8.4564769999999997E-2</v>
      </c>
    </row>
    <row r="2684" spans="1:5" x14ac:dyDescent="0.25">
      <c r="A2684" s="89" t="s">
        <v>9</v>
      </c>
      <c r="B2684" s="79">
        <v>176</v>
      </c>
      <c r="C2684" s="79" t="s">
        <v>160</v>
      </c>
      <c r="D2684" s="79">
        <v>1.0907951600000001</v>
      </c>
      <c r="E2684" s="79">
        <v>9.7000450000000002E-2</v>
      </c>
    </row>
    <row r="2685" spans="1:5" x14ac:dyDescent="0.25">
      <c r="A2685" s="89" t="s">
        <v>157</v>
      </c>
      <c r="B2685" s="79">
        <v>177</v>
      </c>
      <c r="C2685" s="79" t="s">
        <v>147</v>
      </c>
      <c r="D2685" s="79">
        <v>5.7647990000000003E-2</v>
      </c>
      <c r="E2685" s="79">
        <v>8.6443850000000003E-2</v>
      </c>
    </row>
    <row r="2686" spans="1:5" x14ac:dyDescent="0.25">
      <c r="A2686" s="89" t="s">
        <v>157</v>
      </c>
      <c r="B2686" s="79">
        <v>177</v>
      </c>
      <c r="C2686" s="79" t="s">
        <v>143</v>
      </c>
      <c r="D2686" s="79">
        <v>0.16764175000000001</v>
      </c>
      <c r="E2686" s="79">
        <v>7.1833019999999997E-2</v>
      </c>
    </row>
    <row r="2687" spans="1:5" x14ac:dyDescent="0.25">
      <c r="A2687" s="89" t="s">
        <v>157</v>
      </c>
      <c r="B2687" s="79">
        <v>177</v>
      </c>
      <c r="C2687" s="79" t="s">
        <v>149</v>
      </c>
      <c r="D2687" s="79">
        <v>0.17287992999999999</v>
      </c>
      <c r="E2687" s="79">
        <v>5.5922909999999999E-2</v>
      </c>
    </row>
    <row r="2688" spans="1:5" x14ac:dyDescent="0.25">
      <c r="A2688" s="89" t="s">
        <v>157</v>
      </c>
      <c r="B2688" s="79">
        <v>177</v>
      </c>
      <c r="C2688" s="79" t="s">
        <v>156</v>
      </c>
      <c r="D2688" s="79">
        <v>0.18537081</v>
      </c>
      <c r="E2688" s="79">
        <v>5.1250219999999999E-2</v>
      </c>
    </row>
    <row r="2689" spans="1:5" x14ac:dyDescent="0.25">
      <c r="A2689" s="89" t="s">
        <v>157</v>
      </c>
      <c r="B2689" s="79">
        <v>177</v>
      </c>
      <c r="C2689" s="79" t="s">
        <v>148</v>
      </c>
      <c r="D2689" s="79">
        <v>0.26216587000000002</v>
      </c>
      <c r="E2689" s="79">
        <v>4.9461390000000001E-2</v>
      </c>
    </row>
    <row r="2690" spans="1:5" x14ac:dyDescent="0.25">
      <c r="A2690" s="89" t="s">
        <v>157</v>
      </c>
      <c r="B2690" s="79">
        <v>177</v>
      </c>
      <c r="C2690" s="79" t="s">
        <v>151</v>
      </c>
      <c r="D2690" s="79">
        <v>0.29029238000000002</v>
      </c>
      <c r="E2690" s="79">
        <v>6.8001870000000006E-2</v>
      </c>
    </row>
    <row r="2691" spans="1:5" x14ac:dyDescent="0.25">
      <c r="A2691" s="89" t="s">
        <v>157</v>
      </c>
      <c r="B2691" s="79">
        <v>177</v>
      </c>
      <c r="C2691" s="79" t="s">
        <v>154</v>
      </c>
      <c r="D2691" s="79">
        <v>0.30942465000000002</v>
      </c>
      <c r="E2691" s="79">
        <v>5.237986E-2</v>
      </c>
    </row>
    <row r="2692" spans="1:5" x14ac:dyDescent="0.25">
      <c r="A2692" s="89" t="s">
        <v>157</v>
      </c>
      <c r="B2692" s="79">
        <v>177</v>
      </c>
      <c r="C2692" s="79" t="s">
        <v>159</v>
      </c>
      <c r="D2692" s="79">
        <v>0.48955057000000002</v>
      </c>
      <c r="E2692" s="79">
        <v>4.4592680000000003E-2</v>
      </c>
    </row>
    <row r="2693" spans="1:5" x14ac:dyDescent="0.25">
      <c r="A2693" s="89" t="s">
        <v>157</v>
      </c>
      <c r="B2693" s="79">
        <v>177</v>
      </c>
      <c r="C2693" s="79" t="s">
        <v>153</v>
      </c>
      <c r="D2693" s="79">
        <v>0.49706456999999998</v>
      </c>
      <c r="E2693" s="79">
        <v>4.5327180000000002E-2</v>
      </c>
    </row>
    <row r="2694" spans="1:5" x14ac:dyDescent="0.25">
      <c r="A2694" s="89" t="s">
        <v>157</v>
      </c>
      <c r="B2694" s="79">
        <v>177</v>
      </c>
      <c r="C2694" s="79" t="s">
        <v>145</v>
      </c>
      <c r="D2694" s="79">
        <v>0.63933841000000002</v>
      </c>
      <c r="E2694" s="79">
        <v>5.5797699999999999E-2</v>
      </c>
    </row>
    <row r="2695" spans="1:5" x14ac:dyDescent="0.25">
      <c r="A2695" s="89" t="s">
        <v>157</v>
      </c>
      <c r="B2695" s="79">
        <v>177</v>
      </c>
      <c r="C2695" s="79" t="s">
        <v>152</v>
      </c>
      <c r="D2695" s="79">
        <v>0.67913579999999996</v>
      </c>
      <c r="E2695" s="79">
        <v>3.6662649999999998E-2</v>
      </c>
    </row>
    <row r="2696" spans="1:5" x14ac:dyDescent="0.25">
      <c r="A2696" s="89" t="s">
        <v>157</v>
      </c>
      <c r="B2696" s="79">
        <v>177</v>
      </c>
      <c r="C2696" s="79" t="s">
        <v>146</v>
      </c>
      <c r="D2696" s="79">
        <v>0.71907158999999998</v>
      </c>
      <c r="E2696" s="79">
        <v>6.006794E-2</v>
      </c>
    </row>
    <row r="2697" spans="1:5" x14ac:dyDescent="0.25">
      <c r="A2697" s="89" t="s">
        <v>157</v>
      </c>
      <c r="B2697" s="79">
        <v>177</v>
      </c>
      <c r="C2697" s="79" t="s">
        <v>160</v>
      </c>
      <c r="D2697" s="79">
        <v>0.76997477000000003</v>
      </c>
      <c r="E2697" s="79">
        <v>6.0037640000000003E-2</v>
      </c>
    </row>
    <row r="2698" spans="1:5" x14ac:dyDescent="0.25">
      <c r="A2698" s="89" t="s">
        <v>157</v>
      </c>
      <c r="B2698" s="79">
        <v>177</v>
      </c>
      <c r="C2698" s="79" t="s">
        <v>9</v>
      </c>
      <c r="D2698" s="79">
        <v>0.77603675999999999</v>
      </c>
      <c r="E2698" s="79">
        <v>7.4465069999999994E-2</v>
      </c>
    </row>
    <row r="2699" spans="1:5" x14ac:dyDescent="0.25">
      <c r="A2699" s="89" t="s">
        <v>151</v>
      </c>
      <c r="B2699" s="79">
        <v>178</v>
      </c>
      <c r="C2699" s="79" t="s">
        <v>157</v>
      </c>
      <c r="D2699" s="79">
        <v>-3.8929100000000001E-2</v>
      </c>
      <c r="E2699" s="79">
        <v>5.4619439999999998E-2</v>
      </c>
    </row>
    <row r="2700" spans="1:5" x14ac:dyDescent="0.25">
      <c r="A2700" s="89" t="s">
        <v>151</v>
      </c>
      <c r="B2700" s="79">
        <v>178</v>
      </c>
      <c r="C2700" s="79" t="s">
        <v>152</v>
      </c>
      <c r="D2700" s="79">
        <v>6.1018999999999997E-2</v>
      </c>
      <c r="E2700" s="79">
        <v>5.6598299999999997E-2</v>
      </c>
    </row>
    <row r="2701" spans="1:5" x14ac:dyDescent="0.25">
      <c r="A2701" s="89" t="s">
        <v>151</v>
      </c>
      <c r="B2701" s="79">
        <v>178</v>
      </c>
      <c r="C2701" s="79" t="s">
        <v>150</v>
      </c>
      <c r="D2701" s="79">
        <v>0.11310025999999999</v>
      </c>
      <c r="E2701" s="79">
        <v>6.5430020000000005E-2</v>
      </c>
    </row>
    <row r="2702" spans="1:5" x14ac:dyDescent="0.25">
      <c r="A2702" s="89" t="s">
        <v>151</v>
      </c>
      <c r="B2702" s="79">
        <v>178</v>
      </c>
      <c r="C2702" s="79" t="s">
        <v>154</v>
      </c>
      <c r="D2702" s="79">
        <v>0.13879514000000001</v>
      </c>
      <c r="E2702" s="79">
        <v>9.3606220000000004E-2</v>
      </c>
    </row>
    <row r="2703" spans="1:5" x14ac:dyDescent="0.25">
      <c r="A2703" s="89" t="s">
        <v>151</v>
      </c>
      <c r="B2703" s="79">
        <v>178</v>
      </c>
      <c r="C2703" s="79" t="s">
        <v>146</v>
      </c>
      <c r="D2703" s="79">
        <v>0.20019513</v>
      </c>
      <c r="E2703" s="79">
        <v>7.3103409999999994E-2</v>
      </c>
    </row>
    <row r="2704" spans="1:5" x14ac:dyDescent="0.25">
      <c r="A2704" s="89" t="s">
        <v>151</v>
      </c>
      <c r="B2704" s="79">
        <v>178</v>
      </c>
      <c r="C2704" s="79" t="s">
        <v>145</v>
      </c>
      <c r="D2704" s="79">
        <v>0.22302981</v>
      </c>
      <c r="E2704" s="79">
        <v>7.5248300000000004E-2</v>
      </c>
    </row>
    <row r="2705" spans="1:5" x14ac:dyDescent="0.25">
      <c r="A2705" s="89" t="s">
        <v>151</v>
      </c>
      <c r="B2705" s="79">
        <v>178</v>
      </c>
      <c r="C2705" s="79" t="s">
        <v>148</v>
      </c>
      <c r="D2705" s="79">
        <v>0.27437291000000003</v>
      </c>
      <c r="E2705" s="79">
        <v>0.10346937</v>
      </c>
    </row>
    <row r="2706" spans="1:5" x14ac:dyDescent="0.25">
      <c r="A2706" s="89" t="s">
        <v>151</v>
      </c>
      <c r="B2706" s="79">
        <v>178</v>
      </c>
      <c r="C2706" s="79" t="s">
        <v>143</v>
      </c>
      <c r="D2706" s="79">
        <v>0.47260363</v>
      </c>
      <c r="E2706" s="79">
        <v>6.1474760000000003E-2</v>
      </c>
    </row>
    <row r="2707" spans="1:5" x14ac:dyDescent="0.25">
      <c r="A2707" s="89" t="s">
        <v>158</v>
      </c>
      <c r="B2707" s="79">
        <v>179</v>
      </c>
      <c r="C2707" s="79" t="s">
        <v>156</v>
      </c>
      <c r="D2707" s="80">
        <v>5.0100000000000003E-4</v>
      </c>
      <c r="E2707" s="79">
        <v>6.402207E-2</v>
      </c>
    </row>
    <row r="2708" spans="1:5" x14ac:dyDescent="0.25">
      <c r="A2708" s="89" t="s">
        <v>158</v>
      </c>
      <c r="B2708" s="79">
        <v>179</v>
      </c>
      <c r="C2708" s="79" t="s">
        <v>147</v>
      </c>
      <c r="D2708" s="79">
        <v>0.27443974999999998</v>
      </c>
      <c r="E2708" s="79">
        <v>6.7354549999999999E-2</v>
      </c>
    </row>
    <row r="2709" spans="1:5" x14ac:dyDescent="0.25">
      <c r="A2709" s="89" t="s">
        <v>158</v>
      </c>
      <c r="B2709" s="79">
        <v>179</v>
      </c>
      <c r="C2709" s="79" t="s">
        <v>143</v>
      </c>
      <c r="D2709" s="79">
        <v>0.35274177000000001</v>
      </c>
      <c r="E2709" s="79">
        <v>7.491507E-2</v>
      </c>
    </row>
    <row r="2710" spans="1:5" x14ac:dyDescent="0.25">
      <c r="A2710" s="89" t="s">
        <v>158</v>
      </c>
      <c r="B2710" s="79">
        <v>179</v>
      </c>
      <c r="C2710" s="79" t="s">
        <v>151</v>
      </c>
      <c r="D2710" s="79">
        <v>0.39815904000000002</v>
      </c>
      <c r="E2710" s="79">
        <v>3.4247800000000002E-2</v>
      </c>
    </row>
    <row r="2711" spans="1:5" x14ac:dyDescent="0.25">
      <c r="A2711" s="89" t="s">
        <v>158</v>
      </c>
      <c r="B2711" s="79">
        <v>179</v>
      </c>
      <c r="C2711" s="79" t="s">
        <v>160</v>
      </c>
      <c r="D2711" s="79">
        <v>0.44724649</v>
      </c>
      <c r="E2711" s="79">
        <v>6.5361539999999996E-2</v>
      </c>
    </row>
    <row r="2712" spans="1:5" x14ac:dyDescent="0.25">
      <c r="A2712" s="89" t="s">
        <v>158</v>
      </c>
      <c r="B2712" s="79">
        <v>179</v>
      </c>
      <c r="C2712" s="79" t="s">
        <v>148</v>
      </c>
      <c r="D2712" s="79">
        <v>0.53994845999999996</v>
      </c>
      <c r="E2712" s="79">
        <v>4.6542930000000003E-2</v>
      </c>
    </row>
    <row r="2713" spans="1:5" x14ac:dyDescent="0.25">
      <c r="A2713" s="89" t="s">
        <v>158</v>
      </c>
      <c r="B2713" s="79">
        <v>179</v>
      </c>
      <c r="C2713" s="79" t="s">
        <v>152</v>
      </c>
      <c r="D2713" s="79">
        <v>0.65205807000000005</v>
      </c>
      <c r="E2713" s="79">
        <v>5.6071870000000003E-2</v>
      </c>
    </row>
    <row r="2714" spans="1:5" x14ac:dyDescent="0.25">
      <c r="A2714" s="89" t="s">
        <v>158</v>
      </c>
      <c r="B2714" s="79">
        <v>179</v>
      </c>
      <c r="C2714" s="79" t="s">
        <v>153</v>
      </c>
      <c r="D2714" s="79">
        <v>0.67714733999999999</v>
      </c>
      <c r="E2714" s="79">
        <v>7.1163249999999997E-2</v>
      </c>
    </row>
    <row r="2715" spans="1:5" x14ac:dyDescent="0.25">
      <c r="A2715" s="89" t="s">
        <v>158</v>
      </c>
      <c r="B2715" s="79">
        <v>179</v>
      </c>
      <c r="C2715" s="79" t="s">
        <v>155</v>
      </c>
      <c r="D2715" s="79">
        <v>0.71990427999999995</v>
      </c>
      <c r="E2715" s="79">
        <v>8.8212860000000004E-2</v>
      </c>
    </row>
    <row r="2716" spans="1:5" x14ac:dyDescent="0.25">
      <c r="A2716" s="89" t="s">
        <v>158</v>
      </c>
      <c r="B2716" s="79">
        <v>179</v>
      </c>
      <c r="C2716" s="79" t="s">
        <v>9</v>
      </c>
      <c r="D2716" s="79">
        <v>0.74210164000000001</v>
      </c>
      <c r="E2716" s="79">
        <v>5.5093419999999997E-2</v>
      </c>
    </row>
    <row r="2717" spans="1:5" x14ac:dyDescent="0.25">
      <c r="A2717" s="89" t="s">
        <v>158</v>
      </c>
      <c r="B2717" s="79">
        <v>179</v>
      </c>
      <c r="C2717" s="79" t="s">
        <v>159</v>
      </c>
      <c r="D2717" s="79">
        <v>0.78425124999999996</v>
      </c>
      <c r="E2717" s="79">
        <v>4.9362219999999998E-2</v>
      </c>
    </row>
    <row r="2718" spans="1:5" x14ac:dyDescent="0.25">
      <c r="A2718" s="89" t="s">
        <v>158</v>
      </c>
      <c r="B2718" s="79">
        <v>179</v>
      </c>
      <c r="C2718" s="79" t="s">
        <v>144</v>
      </c>
      <c r="D2718" s="79">
        <v>0.78728266000000002</v>
      </c>
      <c r="E2718" s="79">
        <v>9.7599519999999995E-2</v>
      </c>
    </row>
    <row r="2719" spans="1:5" x14ac:dyDescent="0.25">
      <c r="A2719" s="89" t="s">
        <v>158</v>
      </c>
      <c r="B2719" s="79">
        <v>179</v>
      </c>
      <c r="C2719" s="79" t="s">
        <v>154</v>
      </c>
      <c r="D2719" s="79">
        <v>0.82791943999999995</v>
      </c>
      <c r="E2719" s="79">
        <v>3.6233639999999998E-2</v>
      </c>
    </row>
    <row r="2720" spans="1:5" x14ac:dyDescent="0.25">
      <c r="A2720" s="89" t="s">
        <v>158</v>
      </c>
      <c r="B2720" s="79">
        <v>179</v>
      </c>
      <c r="C2720" s="79" t="s">
        <v>142</v>
      </c>
      <c r="D2720" s="79">
        <v>0.87398779000000004</v>
      </c>
      <c r="E2720" s="79">
        <v>4.3535049999999999E-2</v>
      </c>
    </row>
    <row r="2721" spans="1:5" x14ac:dyDescent="0.25">
      <c r="A2721" s="89" t="s">
        <v>158</v>
      </c>
      <c r="B2721" s="79">
        <v>179</v>
      </c>
      <c r="C2721" s="79" t="s">
        <v>146</v>
      </c>
      <c r="D2721" s="79">
        <v>0.89310394000000004</v>
      </c>
      <c r="E2721" s="79">
        <v>3.7041480000000002E-2</v>
      </c>
    </row>
    <row r="2722" spans="1:5" x14ac:dyDescent="0.25">
      <c r="A2722" s="89" t="s">
        <v>158</v>
      </c>
      <c r="B2722" s="79">
        <v>179</v>
      </c>
      <c r="C2722" s="79" t="s">
        <v>150</v>
      </c>
      <c r="D2722" s="79">
        <v>0.91962197999999995</v>
      </c>
      <c r="E2722" s="79">
        <v>7.5689290000000006E-2</v>
      </c>
    </row>
    <row r="2723" spans="1:5" x14ac:dyDescent="0.25">
      <c r="A2723" s="89" t="s">
        <v>146</v>
      </c>
      <c r="B2723" s="79">
        <v>180</v>
      </c>
      <c r="C2723" s="79" t="s">
        <v>156</v>
      </c>
      <c r="D2723" s="79">
        <v>0.33253053999999999</v>
      </c>
      <c r="E2723" s="79">
        <v>4.7150230000000001E-2</v>
      </c>
    </row>
    <row r="2724" spans="1:5" x14ac:dyDescent="0.25">
      <c r="A2724" s="89" t="s">
        <v>146</v>
      </c>
      <c r="B2724" s="79">
        <v>180</v>
      </c>
      <c r="C2724" s="79" t="s">
        <v>147</v>
      </c>
      <c r="D2724" s="79">
        <v>0.37137441999999998</v>
      </c>
      <c r="E2724" s="79">
        <v>5.7536789999999997E-2</v>
      </c>
    </row>
    <row r="2725" spans="1:5" x14ac:dyDescent="0.25">
      <c r="A2725" s="89" t="s">
        <v>146</v>
      </c>
      <c r="B2725" s="79">
        <v>180</v>
      </c>
      <c r="C2725" s="79" t="s">
        <v>148</v>
      </c>
      <c r="D2725" s="79">
        <v>0.48805005000000001</v>
      </c>
      <c r="E2725" s="79">
        <v>3.9041119999999999E-2</v>
      </c>
    </row>
    <row r="2726" spans="1:5" x14ac:dyDescent="0.25">
      <c r="A2726" s="89" t="s">
        <v>146</v>
      </c>
      <c r="B2726" s="79">
        <v>180</v>
      </c>
      <c r="C2726" s="79" t="s">
        <v>151</v>
      </c>
      <c r="D2726" s="79">
        <v>0.71758986000000002</v>
      </c>
      <c r="E2726" s="79">
        <v>3.5516319999999997E-2</v>
      </c>
    </row>
    <row r="2727" spans="1:5" x14ac:dyDescent="0.25">
      <c r="A2727" s="89" t="s">
        <v>146</v>
      </c>
      <c r="B2727" s="79">
        <v>180</v>
      </c>
      <c r="C2727" s="79" t="s">
        <v>143</v>
      </c>
      <c r="D2727" s="79">
        <v>0.81958511999999994</v>
      </c>
      <c r="E2727" s="79">
        <v>0.12356299</v>
      </c>
    </row>
    <row r="2728" spans="1:5" x14ac:dyDescent="0.25">
      <c r="A2728" s="89" t="s">
        <v>146</v>
      </c>
      <c r="B2728" s="79">
        <v>180</v>
      </c>
      <c r="C2728" s="79" t="s">
        <v>149</v>
      </c>
      <c r="D2728" s="79">
        <v>0.84361375999999999</v>
      </c>
      <c r="E2728" s="79">
        <v>5.8905319999999997E-2</v>
      </c>
    </row>
    <row r="2729" spans="1:5" x14ac:dyDescent="0.25">
      <c r="A2729" s="89" t="s">
        <v>146</v>
      </c>
      <c r="B2729" s="79">
        <v>180</v>
      </c>
      <c r="C2729" s="79" t="s">
        <v>157</v>
      </c>
      <c r="D2729" s="79">
        <v>0.88849151000000004</v>
      </c>
      <c r="E2729" s="79">
        <v>9.0789590000000003E-2</v>
      </c>
    </row>
    <row r="2730" spans="1:5" x14ac:dyDescent="0.25">
      <c r="A2730" s="89" t="s">
        <v>146</v>
      </c>
      <c r="B2730" s="79">
        <v>180</v>
      </c>
      <c r="C2730" s="79" t="s">
        <v>154</v>
      </c>
      <c r="D2730" s="79">
        <v>0.90164261999999995</v>
      </c>
      <c r="E2730" s="79">
        <v>4.5013350000000001E-2</v>
      </c>
    </row>
    <row r="2731" spans="1:5" x14ac:dyDescent="0.25">
      <c r="A2731" s="89" t="s">
        <v>146</v>
      </c>
      <c r="B2731" s="79">
        <v>180</v>
      </c>
      <c r="C2731" s="79" t="s">
        <v>160</v>
      </c>
      <c r="D2731" s="79">
        <v>0.93036065999999995</v>
      </c>
      <c r="E2731" s="79">
        <v>5.796859E-2</v>
      </c>
    </row>
    <row r="2732" spans="1:5" x14ac:dyDescent="0.25">
      <c r="A2732" s="89" t="s">
        <v>146</v>
      </c>
      <c r="B2732" s="79">
        <v>180</v>
      </c>
      <c r="C2732" s="79" t="s">
        <v>155</v>
      </c>
      <c r="D2732" s="79">
        <v>0.93217521000000003</v>
      </c>
      <c r="E2732" s="79">
        <v>7.2506790000000002E-2</v>
      </c>
    </row>
    <row r="2733" spans="1:5" x14ac:dyDescent="0.25">
      <c r="A2733" s="89" t="s">
        <v>146</v>
      </c>
      <c r="B2733" s="79">
        <v>180</v>
      </c>
      <c r="C2733" s="79" t="s">
        <v>159</v>
      </c>
      <c r="D2733" s="79">
        <v>0.93405921000000003</v>
      </c>
      <c r="E2733" s="79">
        <v>5.5733959999999999E-2</v>
      </c>
    </row>
    <row r="2734" spans="1:5" x14ac:dyDescent="0.25">
      <c r="A2734" s="89" t="s">
        <v>146</v>
      </c>
      <c r="B2734" s="79">
        <v>180</v>
      </c>
      <c r="C2734" s="79" t="s">
        <v>144</v>
      </c>
      <c r="D2734" s="79">
        <v>0.93820243000000003</v>
      </c>
      <c r="E2734" s="79">
        <v>5.2720879999999998E-2</v>
      </c>
    </row>
    <row r="2735" spans="1:5" x14ac:dyDescent="0.25">
      <c r="A2735" s="89" t="s">
        <v>146</v>
      </c>
      <c r="B2735" s="79">
        <v>180</v>
      </c>
      <c r="C2735" s="79" t="s">
        <v>158</v>
      </c>
      <c r="D2735" s="79">
        <v>1.0378797900000001</v>
      </c>
      <c r="E2735" s="79">
        <v>5.6855389999999999E-2</v>
      </c>
    </row>
    <row r="2736" spans="1:5" x14ac:dyDescent="0.25">
      <c r="A2736" s="89" t="s">
        <v>146</v>
      </c>
      <c r="B2736" s="79">
        <v>180</v>
      </c>
      <c r="C2736" s="79" t="s">
        <v>150</v>
      </c>
      <c r="D2736" s="79">
        <v>1.0559026199999999</v>
      </c>
      <c r="E2736" s="79">
        <v>5.3644209999999998E-2</v>
      </c>
    </row>
    <row r="2737" spans="1:5" x14ac:dyDescent="0.25">
      <c r="A2737" s="89" t="s">
        <v>146</v>
      </c>
      <c r="B2737" s="79">
        <v>180</v>
      </c>
      <c r="C2737" s="79" t="s">
        <v>152</v>
      </c>
      <c r="D2737" s="79">
        <v>1.0722939600000001</v>
      </c>
      <c r="E2737" s="79">
        <v>4.5318740000000003E-2</v>
      </c>
    </row>
    <row r="2738" spans="1:5" x14ac:dyDescent="0.25">
      <c r="A2738" s="89" t="s">
        <v>146</v>
      </c>
      <c r="B2738" s="79">
        <v>180</v>
      </c>
      <c r="C2738" s="79" t="s">
        <v>142</v>
      </c>
      <c r="D2738" s="79">
        <v>1.08313846</v>
      </c>
      <c r="E2738" s="79">
        <v>4.8454520000000001E-2</v>
      </c>
    </row>
    <row r="2739" spans="1:5" x14ac:dyDescent="0.25">
      <c r="A2739" s="89" t="s">
        <v>146</v>
      </c>
      <c r="B2739" s="79">
        <v>180</v>
      </c>
      <c r="C2739" s="79" t="s">
        <v>145</v>
      </c>
      <c r="D2739" s="79">
        <v>1.0839535600000001</v>
      </c>
      <c r="E2739" s="79">
        <v>7.6901919999999999E-2</v>
      </c>
    </row>
    <row r="2740" spans="1:5" x14ac:dyDescent="0.25">
      <c r="A2740" s="89" t="s">
        <v>146</v>
      </c>
      <c r="B2740" s="79">
        <v>180</v>
      </c>
      <c r="C2740" s="79" t="s">
        <v>153</v>
      </c>
      <c r="D2740" s="79">
        <v>1.10157785</v>
      </c>
      <c r="E2740" s="79">
        <v>7.1009649999999994E-2</v>
      </c>
    </row>
    <row r="2741" spans="1:5" x14ac:dyDescent="0.25">
      <c r="A2741" s="89" t="s">
        <v>146</v>
      </c>
      <c r="B2741" s="79">
        <v>180</v>
      </c>
      <c r="C2741" s="79" t="s">
        <v>9</v>
      </c>
      <c r="D2741" s="79">
        <v>1.1253816299999999</v>
      </c>
      <c r="E2741" s="79">
        <v>5.3972659999999999E-2</v>
      </c>
    </row>
    <row r="2742" spans="1:5" x14ac:dyDescent="0.25">
      <c r="A2742" s="89" t="s">
        <v>160</v>
      </c>
      <c r="B2742" s="79">
        <v>181</v>
      </c>
      <c r="C2742" s="79" t="s">
        <v>150</v>
      </c>
      <c r="D2742" s="79">
        <v>5.8341900000000004E-3</v>
      </c>
      <c r="E2742" s="79">
        <v>0.10296242999999999</v>
      </c>
    </row>
    <row r="2743" spans="1:5" x14ac:dyDescent="0.25">
      <c r="A2743" s="89" t="s">
        <v>160</v>
      </c>
      <c r="B2743" s="79">
        <v>181</v>
      </c>
      <c r="C2743" s="79" t="s">
        <v>156</v>
      </c>
      <c r="D2743" s="79">
        <v>3.235445E-2</v>
      </c>
      <c r="E2743" s="79">
        <v>7.6929609999999995E-2</v>
      </c>
    </row>
    <row r="2744" spans="1:5" x14ac:dyDescent="0.25">
      <c r="A2744" s="89" t="s">
        <v>160</v>
      </c>
      <c r="B2744" s="79">
        <v>181</v>
      </c>
      <c r="C2744" s="79" t="s">
        <v>147</v>
      </c>
      <c r="D2744" s="79">
        <v>9.7003430000000002E-2</v>
      </c>
      <c r="E2744" s="79">
        <v>6.97821E-2</v>
      </c>
    </row>
    <row r="2745" spans="1:5" x14ac:dyDescent="0.25">
      <c r="A2745" s="89" t="s">
        <v>160</v>
      </c>
      <c r="B2745" s="79">
        <v>181</v>
      </c>
      <c r="C2745" s="79" t="s">
        <v>154</v>
      </c>
      <c r="D2745" s="79">
        <v>9.7253129999999993E-2</v>
      </c>
      <c r="E2745" s="79">
        <v>4.602316E-2</v>
      </c>
    </row>
    <row r="2746" spans="1:5" x14ac:dyDescent="0.25">
      <c r="A2746" s="89" t="s">
        <v>160</v>
      </c>
      <c r="B2746" s="79">
        <v>181</v>
      </c>
      <c r="C2746" s="79" t="s">
        <v>157</v>
      </c>
      <c r="D2746" s="79">
        <v>0.11174716</v>
      </c>
      <c r="E2746" s="79">
        <v>7.2907180000000002E-2</v>
      </c>
    </row>
    <row r="2747" spans="1:5" x14ac:dyDescent="0.25">
      <c r="A2747" s="89" t="s">
        <v>160</v>
      </c>
      <c r="B2747" s="79">
        <v>181</v>
      </c>
      <c r="C2747" s="79" t="s">
        <v>151</v>
      </c>
      <c r="D2747" s="79">
        <v>0.12431433</v>
      </c>
      <c r="E2747" s="79">
        <v>5.4194680000000002E-2</v>
      </c>
    </row>
    <row r="2748" spans="1:5" x14ac:dyDescent="0.25">
      <c r="A2748" s="89" t="s">
        <v>160</v>
      </c>
      <c r="B2748" s="79">
        <v>181</v>
      </c>
      <c r="C2748" s="79" t="s">
        <v>152</v>
      </c>
      <c r="D2748" s="79">
        <v>0.16799116</v>
      </c>
      <c r="E2748" s="79">
        <v>8.0049079999999995E-2</v>
      </c>
    </row>
    <row r="2749" spans="1:5" x14ac:dyDescent="0.25">
      <c r="A2749" s="89" t="s">
        <v>160</v>
      </c>
      <c r="B2749" s="79">
        <v>181</v>
      </c>
      <c r="C2749" s="79" t="s">
        <v>148</v>
      </c>
      <c r="D2749" s="79">
        <v>0.22595978999999999</v>
      </c>
      <c r="E2749" s="79">
        <v>7.1509169999999997E-2</v>
      </c>
    </row>
    <row r="2750" spans="1:5" x14ac:dyDescent="0.25">
      <c r="A2750" s="89" t="s">
        <v>160</v>
      </c>
      <c r="B2750" s="79">
        <v>181</v>
      </c>
      <c r="C2750" s="79" t="s">
        <v>149</v>
      </c>
      <c r="D2750" s="79">
        <v>0.28205706000000003</v>
      </c>
      <c r="E2750" s="79">
        <v>7.1916019999999997E-2</v>
      </c>
    </row>
    <row r="2751" spans="1:5" x14ac:dyDescent="0.25">
      <c r="A2751" s="89" t="s">
        <v>160</v>
      </c>
      <c r="B2751" s="79">
        <v>181</v>
      </c>
      <c r="C2751" s="79" t="s">
        <v>146</v>
      </c>
      <c r="D2751" s="79">
        <v>0.31562727000000002</v>
      </c>
      <c r="E2751" s="79">
        <v>5.7705489999999998E-2</v>
      </c>
    </row>
    <row r="2752" spans="1:5" x14ac:dyDescent="0.25">
      <c r="A2752" s="89" t="s">
        <v>160</v>
      </c>
      <c r="B2752" s="79">
        <v>181</v>
      </c>
      <c r="C2752" s="79" t="s">
        <v>143</v>
      </c>
      <c r="D2752" s="79">
        <v>0.51432074999999999</v>
      </c>
      <c r="E2752" s="79">
        <v>8.1409380000000003E-2</v>
      </c>
    </row>
    <row r="2753" spans="1:5" x14ac:dyDescent="0.25">
      <c r="A2753" s="89" t="s">
        <v>160</v>
      </c>
      <c r="B2753" s="79">
        <v>181</v>
      </c>
      <c r="C2753" s="79" t="s">
        <v>9</v>
      </c>
      <c r="D2753" s="79">
        <v>0.74058077</v>
      </c>
      <c r="E2753" s="79">
        <v>5.4614179999999998E-2</v>
      </c>
    </row>
    <row r="2754" spans="1:5" x14ac:dyDescent="0.25">
      <c r="A2754" s="89" t="s">
        <v>155</v>
      </c>
      <c r="B2754" s="79">
        <v>182</v>
      </c>
      <c r="C2754" s="79" t="s">
        <v>156</v>
      </c>
      <c r="D2754" s="79">
        <v>4.5414879999999998E-2</v>
      </c>
      <c r="E2754" s="79">
        <v>5.7414800000000002E-2</v>
      </c>
    </row>
    <row r="2755" spans="1:5" x14ac:dyDescent="0.25">
      <c r="A2755" s="89" t="s">
        <v>155</v>
      </c>
      <c r="B2755" s="79">
        <v>182</v>
      </c>
      <c r="C2755" s="79" t="s">
        <v>158</v>
      </c>
      <c r="D2755" s="79">
        <v>0.1450092</v>
      </c>
      <c r="E2755" s="79">
        <v>6.3464229999999996E-2</v>
      </c>
    </row>
    <row r="2756" spans="1:5" x14ac:dyDescent="0.25">
      <c r="A2756" s="89" t="s">
        <v>155</v>
      </c>
      <c r="B2756" s="79">
        <v>182</v>
      </c>
      <c r="C2756" s="79" t="s">
        <v>159</v>
      </c>
      <c r="D2756" s="79">
        <v>0.19145648000000001</v>
      </c>
      <c r="E2756" s="79">
        <v>6.3885719999999993E-2</v>
      </c>
    </row>
    <row r="2757" spans="1:5" x14ac:dyDescent="0.25">
      <c r="A2757" s="89" t="s">
        <v>155</v>
      </c>
      <c r="B2757" s="79">
        <v>182</v>
      </c>
      <c r="C2757" s="79" t="s">
        <v>9</v>
      </c>
      <c r="D2757" s="79">
        <v>0.39428869999999999</v>
      </c>
      <c r="E2757" s="79">
        <v>7.0753940000000001E-2</v>
      </c>
    </row>
    <row r="2758" spans="1:5" x14ac:dyDescent="0.25">
      <c r="A2758" s="89" t="s">
        <v>155</v>
      </c>
      <c r="B2758" s="79">
        <v>182</v>
      </c>
      <c r="C2758" s="79" t="s">
        <v>142</v>
      </c>
      <c r="D2758" s="79">
        <v>0.47855597999999999</v>
      </c>
      <c r="E2758" s="79">
        <v>5.1151830000000002E-2</v>
      </c>
    </row>
    <row r="2759" spans="1:5" x14ac:dyDescent="0.25">
      <c r="A2759" s="89" t="s">
        <v>155</v>
      </c>
      <c r="B2759" s="79">
        <v>182</v>
      </c>
      <c r="C2759" s="79" t="s">
        <v>157</v>
      </c>
      <c r="D2759" s="79">
        <v>0.48366599999999998</v>
      </c>
      <c r="E2759" s="79">
        <v>4.6160340000000001E-2</v>
      </c>
    </row>
    <row r="2760" spans="1:5" x14ac:dyDescent="0.25">
      <c r="A2760" s="89" t="s">
        <v>155</v>
      </c>
      <c r="B2760" s="79">
        <v>182</v>
      </c>
      <c r="C2760" s="79" t="s">
        <v>160</v>
      </c>
      <c r="D2760" s="79">
        <v>0.59883275999999996</v>
      </c>
      <c r="E2760" s="79">
        <v>4.9646080000000002E-2</v>
      </c>
    </row>
    <row r="2761" spans="1:5" x14ac:dyDescent="0.25">
      <c r="A2761" s="89" t="s">
        <v>155</v>
      </c>
      <c r="B2761" s="79">
        <v>182</v>
      </c>
      <c r="C2761" s="79" t="s">
        <v>145</v>
      </c>
      <c r="D2761" s="79">
        <v>0.69000735999999996</v>
      </c>
      <c r="E2761" s="79">
        <v>8.023769E-2</v>
      </c>
    </row>
    <row r="2762" spans="1:5" x14ac:dyDescent="0.25">
      <c r="A2762" s="89" t="s">
        <v>155</v>
      </c>
      <c r="B2762" s="79">
        <v>182</v>
      </c>
      <c r="C2762" s="79" t="s">
        <v>146</v>
      </c>
      <c r="D2762" s="79">
        <v>0.75339268000000004</v>
      </c>
      <c r="E2762" s="79">
        <v>3.6421389999999998E-2</v>
      </c>
    </row>
    <row r="2763" spans="1:5" x14ac:dyDescent="0.25">
      <c r="A2763" s="89" t="s">
        <v>155</v>
      </c>
      <c r="B2763" s="79">
        <v>182</v>
      </c>
      <c r="C2763" s="79" t="s">
        <v>148</v>
      </c>
      <c r="D2763" s="79">
        <v>0.76972580000000002</v>
      </c>
      <c r="E2763" s="79">
        <v>5.0052920000000001E-2</v>
      </c>
    </row>
    <row r="2764" spans="1:5" x14ac:dyDescent="0.25">
      <c r="A2764" s="89" t="s">
        <v>155</v>
      </c>
      <c r="B2764" s="79">
        <v>182</v>
      </c>
      <c r="C2764" s="79" t="s">
        <v>153</v>
      </c>
      <c r="D2764" s="79">
        <v>0.81081592999999996</v>
      </c>
      <c r="E2764" s="79">
        <v>6.7550369999999998E-2</v>
      </c>
    </row>
    <row r="2765" spans="1:5" x14ac:dyDescent="0.25">
      <c r="A2765" s="89" t="s">
        <v>155</v>
      </c>
      <c r="B2765" s="79">
        <v>182</v>
      </c>
      <c r="C2765" s="79" t="s">
        <v>147</v>
      </c>
      <c r="D2765" s="79">
        <v>0.83205826999999999</v>
      </c>
      <c r="E2765" s="79">
        <v>5.2728530000000003E-2</v>
      </c>
    </row>
    <row r="2766" spans="1:5" x14ac:dyDescent="0.25">
      <c r="A2766" s="89" t="s">
        <v>155</v>
      </c>
      <c r="B2766" s="79">
        <v>182</v>
      </c>
      <c r="C2766" s="79" t="s">
        <v>149</v>
      </c>
      <c r="D2766" s="79">
        <v>0.86063060999999996</v>
      </c>
      <c r="E2766" s="79">
        <v>5.1210560000000002E-2</v>
      </c>
    </row>
    <row r="2767" spans="1:5" x14ac:dyDescent="0.25">
      <c r="A2767" s="89" t="s">
        <v>155</v>
      </c>
      <c r="B2767" s="79">
        <v>182</v>
      </c>
      <c r="C2767" s="79" t="s">
        <v>151</v>
      </c>
      <c r="D2767" s="79">
        <v>0.89343165000000002</v>
      </c>
      <c r="E2767" s="79">
        <v>3.026906E-2</v>
      </c>
    </row>
    <row r="2768" spans="1:5" x14ac:dyDescent="0.25">
      <c r="A2768" s="89" t="s">
        <v>155</v>
      </c>
      <c r="B2768" s="79">
        <v>182</v>
      </c>
      <c r="C2768" s="79" t="s">
        <v>152</v>
      </c>
      <c r="D2768" s="79">
        <v>0.98154713000000005</v>
      </c>
      <c r="E2768" s="79">
        <v>4.2094550000000001E-2</v>
      </c>
    </row>
    <row r="2769" spans="1:5" x14ac:dyDescent="0.25">
      <c r="A2769" s="89" t="s">
        <v>155</v>
      </c>
      <c r="B2769" s="79">
        <v>182</v>
      </c>
      <c r="C2769" s="79" t="s">
        <v>154</v>
      </c>
      <c r="D2769" s="79">
        <v>1.0271925500000001</v>
      </c>
      <c r="E2769" s="79">
        <v>5.7444549999999997E-2</v>
      </c>
    </row>
    <row r="2770" spans="1:5" x14ac:dyDescent="0.25">
      <c r="A2770" s="89" t="s">
        <v>155</v>
      </c>
      <c r="B2770" s="79">
        <v>182</v>
      </c>
      <c r="C2770" s="79" t="s">
        <v>144</v>
      </c>
      <c r="D2770" s="79">
        <v>1.0573403299999999</v>
      </c>
      <c r="E2770" s="79">
        <v>7.9887479999999997E-2</v>
      </c>
    </row>
    <row r="2771" spans="1:5" x14ac:dyDescent="0.25">
      <c r="A2771" s="89" t="s">
        <v>152</v>
      </c>
      <c r="B2771" s="79">
        <v>183</v>
      </c>
      <c r="C2771" s="79" t="s">
        <v>158</v>
      </c>
      <c r="D2771" s="79">
        <v>-1.0103600000000001E-2</v>
      </c>
      <c r="E2771" s="79">
        <v>8.5897619999999994E-2</v>
      </c>
    </row>
    <row r="2772" spans="1:5" x14ac:dyDescent="0.25">
      <c r="A2772" s="89" t="s">
        <v>152</v>
      </c>
      <c r="B2772" s="79">
        <v>183</v>
      </c>
      <c r="C2772" s="79" t="s">
        <v>144</v>
      </c>
      <c r="D2772" s="79">
        <v>3.5021610000000002E-2</v>
      </c>
      <c r="E2772" s="79">
        <v>6.1134760000000003E-2</v>
      </c>
    </row>
    <row r="2773" spans="1:5" x14ac:dyDescent="0.25">
      <c r="A2773" s="89" t="s">
        <v>152</v>
      </c>
      <c r="B2773" s="79">
        <v>183</v>
      </c>
      <c r="C2773" s="79" t="s">
        <v>153</v>
      </c>
      <c r="D2773" s="79">
        <v>3.6681829999999999E-2</v>
      </c>
      <c r="E2773" s="79">
        <v>6.8807510000000002E-2</v>
      </c>
    </row>
    <row r="2774" spans="1:5" x14ac:dyDescent="0.25">
      <c r="A2774" s="89" t="s">
        <v>152</v>
      </c>
      <c r="B2774" s="79">
        <v>183</v>
      </c>
      <c r="C2774" s="79" t="s">
        <v>155</v>
      </c>
      <c r="D2774" s="79">
        <v>7.0454169999999997E-2</v>
      </c>
      <c r="E2774" s="79">
        <v>4.8612660000000002E-2</v>
      </c>
    </row>
    <row r="2775" spans="1:5" x14ac:dyDescent="0.25">
      <c r="A2775" s="89" t="s">
        <v>152</v>
      </c>
      <c r="B2775" s="79">
        <v>183</v>
      </c>
      <c r="C2775" s="79" t="s">
        <v>156</v>
      </c>
      <c r="D2775" s="79">
        <v>7.6384229999999997E-2</v>
      </c>
      <c r="E2775" s="79">
        <v>3.7070770000000003E-2</v>
      </c>
    </row>
    <row r="2776" spans="1:5" x14ac:dyDescent="0.25">
      <c r="A2776" s="89" t="s">
        <v>152</v>
      </c>
      <c r="B2776" s="79">
        <v>183</v>
      </c>
      <c r="C2776" s="79" t="s">
        <v>151</v>
      </c>
      <c r="D2776" s="79">
        <v>9.0945230000000002E-2</v>
      </c>
      <c r="E2776" s="79">
        <v>5.9011340000000002E-2</v>
      </c>
    </row>
    <row r="2777" spans="1:5" x14ac:dyDescent="0.25">
      <c r="A2777" s="89" t="s">
        <v>152</v>
      </c>
      <c r="B2777" s="79">
        <v>183</v>
      </c>
      <c r="C2777" s="79" t="s">
        <v>148</v>
      </c>
      <c r="D2777" s="79">
        <v>9.5523120000000003E-2</v>
      </c>
      <c r="E2777" s="79">
        <v>0.11882571</v>
      </c>
    </row>
    <row r="2778" spans="1:5" x14ac:dyDescent="0.25">
      <c r="A2778" s="89" t="s">
        <v>152</v>
      </c>
      <c r="B2778" s="79">
        <v>183</v>
      </c>
      <c r="C2778" s="79" t="s">
        <v>145</v>
      </c>
      <c r="D2778" s="79">
        <v>0.11062981</v>
      </c>
      <c r="E2778" s="79">
        <v>6.3035980000000005E-2</v>
      </c>
    </row>
    <row r="2779" spans="1:5" x14ac:dyDescent="0.25">
      <c r="A2779" s="89" t="s">
        <v>152</v>
      </c>
      <c r="B2779" s="79">
        <v>183</v>
      </c>
      <c r="C2779" s="79" t="s">
        <v>149</v>
      </c>
      <c r="D2779" s="79">
        <v>0.15711882999999999</v>
      </c>
      <c r="E2779" s="79">
        <v>6.5362379999999998E-2</v>
      </c>
    </row>
    <row r="2780" spans="1:5" x14ac:dyDescent="0.25">
      <c r="A2780" s="89" t="s">
        <v>152</v>
      </c>
      <c r="B2780" s="79">
        <v>183</v>
      </c>
      <c r="C2780" s="79" t="s">
        <v>142</v>
      </c>
      <c r="D2780" s="79">
        <v>0.16005954</v>
      </c>
      <c r="E2780" s="79">
        <v>6.1564569999999999E-2</v>
      </c>
    </row>
    <row r="2781" spans="1:5" x14ac:dyDescent="0.25">
      <c r="A2781" s="89" t="s">
        <v>152</v>
      </c>
      <c r="B2781" s="79">
        <v>183</v>
      </c>
      <c r="C2781" s="79" t="s">
        <v>157</v>
      </c>
      <c r="D2781" s="79">
        <v>0.182888</v>
      </c>
      <c r="E2781" s="79">
        <v>7.6870389999999997E-2</v>
      </c>
    </row>
    <row r="2782" spans="1:5" x14ac:dyDescent="0.25">
      <c r="A2782" s="89" t="s">
        <v>152</v>
      </c>
      <c r="B2782" s="79">
        <v>183</v>
      </c>
      <c r="C2782" s="79" t="s">
        <v>147</v>
      </c>
      <c r="D2782" s="79">
        <v>0.19335290999999999</v>
      </c>
      <c r="E2782" s="79">
        <v>8.4598809999999997E-2</v>
      </c>
    </row>
    <row r="2783" spans="1:5" x14ac:dyDescent="0.25">
      <c r="A2783" s="89" t="s">
        <v>152</v>
      </c>
      <c r="B2783" s="79">
        <v>183</v>
      </c>
      <c r="C2783" s="79" t="s">
        <v>160</v>
      </c>
      <c r="D2783" s="79">
        <v>0.21087829999999999</v>
      </c>
      <c r="E2783" s="79">
        <v>6.3613669999999997E-2</v>
      </c>
    </row>
    <row r="2784" spans="1:5" x14ac:dyDescent="0.25">
      <c r="A2784" s="89" t="s">
        <v>152</v>
      </c>
      <c r="B2784" s="79">
        <v>183</v>
      </c>
      <c r="C2784" s="79" t="s">
        <v>154</v>
      </c>
      <c r="D2784" s="79">
        <v>0.21358941000000001</v>
      </c>
      <c r="E2784" s="79">
        <v>6.5302719999999995E-2</v>
      </c>
    </row>
    <row r="2785" spans="1:5" x14ac:dyDescent="0.25">
      <c r="A2785" s="89" t="s">
        <v>152</v>
      </c>
      <c r="B2785" s="79">
        <v>183</v>
      </c>
      <c r="C2785" s="79" t="s">
        <v>150</v>
      </c>
      <c r="D2785" s="79">
        <v>0.43145713000000002</v>
      </c>
      <c r="E2785" s="79">
        <v>4.9600209999999999E-2</v>
      </c>
    </row>
    <row r="2786" spans="1:5" x14ac:dyDescent="0.25">
      <c r="A2786" s="89" t="s">
        <v>152</v>
      </c>
      <c r="B2786" s="79">
        <v>183</v>
      </c>
      <c r="C2786" s="79" t="s">
        <v>159</v>
      </c>
      <c r="D2786" s="79">
        <v>1.07841177</v>
      </c>
      <c r="E2786" s="79">
        <v>5.5238879999999997E-2</v>
      </c>
    </row>
    <row r="2787" spans="1:5" x14ac:dyDescent="0.25">
      <c r="A2787" s="89" t="s">
        <v>152</v>
      </c>
      <c r="B2787" s="79">
        <v>183</v>
      </c>
      <c r="C2787" s="79" t="s">
        <v>9</v>
      </c>
      <c r="D2787" s="79">
        <v>1.07879953</v>
      </c>
      <c r="E2787" s="79">
        <v>5.0611980000000001E-2</v>
      </c>
    </row>
    <row r="2788" spans="1:5" x14ac:dyDescent="0.25">
      <c r="A2788" s="89" t="s">
        <v>152</v>
      </c>
      <c r="B2788" s="79">
        <v>183</v>
      </c>
      <c r="C2788" s="79" t="s">
        <v>146</v>
      </c>
      <c r="D2788" s="79">
        <v>1.1479490000000001</v>
      </c>
      <c r="E2788" s="79">
        <v>3.6501430000000001E-2</v>
      </c>
    </row>
    <row r="2789" spans="1:5" x14ac:dyDescent="0.25">
      <c r="A2789" s="89" t="s">
        <v>148</v>
      </c>
      <c r="B2789" s="79">
        <v>184</v>
      </c>
      <c r="C2789" s="79" t="s">
        <v>149</v>
      </c>
      <c r="D2789" s="79">
        <v>1.2238539999999999E-2</v>
      </c>
      <c r="E2789" s="79">
        <v>5.3765640000000003E-2</v>
      </c>
    </row>
    <row r="2790" spans="1:5" x14ac:dyDescent="0.25">
      <c r="A2790" s="89" t="s">
        <v>148</v>
      </c>
      <c r="B2790" s="79">
        <v>184</v>
      </c>
      <c r="C2790" s="79" t="s">
        <v>159</v>
      </c>
      <c r="D2790" s="79">
        <v>2.465869E-2</v>
      </c>
      <c r="E2790" s="79">
        <v>4.3046250000000001E-2</v>
      </c>
    </row>
    <row r="2791" spans="1:5" x14ac:dyDescent="0.25">
      <c r="A2791" s="89" t="s">
        <v>148</v>
      </c>
      <c r="B2791" s="79">
        <v>184</v>
      </c>
      <c r="C2791" s="79" t="s">
        <v>157</v>
      </c>
      <c r="D2791" s="79">
        <v>6.6078129999999999E-2</v>
      </c>
      <c r="E2791" s="79">
        <v>5.0718399999999997E-2</v>
      </c>
    </row>
    <row r="2792" spans="1:5" x14ac:dyDescent="0.25">
      <c r="A2792" s="89" t="s">
        <v>148</v>
      </c>
      <c r="B2792" s="79">
        <v>184</v>
      </c>
      <c r="C2792" s="79" t="s">
        <v>9</v>
      </c>
      <c r="D2792" s="79">
        <v>7.393574E-2</v>
      </c>
      <c r="E2792" s="79">
        <v>4.40925E-2</v>
      </c>
    </row>
    <row r="2793" spans="1:5" x14ac:dyDescent="0.25">
      <c r="A2793" s="89" t="s">
        <v>148</v>
      </c>
      <c r="B2793" s="79">
        <v>184</v>
      </c>
      <c r="C2793" s="79" t="s">
        <v>156</v>
      </c>
      <c r="D2793" s="79">
        <v>0.11080282</v>
      </c>
      <c r="E2793" s="79">
        <v>4.2568019999999998E-2</v>
      </c>
    </row>
    <row r="2794" spans="1:5" x14ac:dyDescent="0.25">
      <c r="A2794" s="89" t="s">
        <v>148</v>
      </c>
      <c r="B2794" s="79">
        <v>184</v>
      </c>
      <c r="C2794" s="79" t="s">
        <v>144</v>
      </c>
      <c r="D2794" s="79">
        <v>0.13789587</v>
      </c>
      <c r="E2794" s="79">
        <v>4.9106049999999998E-2</v>
      </c>
    </row>
    <row r="2795" spans="1:5" x14ac:dyDescent="0.25">
      <c r="A2795" s="89" t="s">
        <v>148</v>
      </c>
      <c r="B2795" s="79">
        <v>184</v>
      </c>
      <c r="C2795" s="79" t="s">
        <v>143</v>
      </c>
      <c r="D2795" s="79">
        <v>0.14073811999999999</v>
      </c>
      <c r="E2795" s="79">
        <v>5.6753680000000001E-2</v>
      </c>
    </row>
    <row r="2796" spans="1:5" x14ac:dyDescent="0.25">
      <c r="A2796" s="89" t="s">
        <v>148</v>
      </c>
      <c r="B2796" s="79">
        <v>184</v>
      </c>
      <c r="C2796" s="79" t="s">
        <v>145</v>
      </c>
      <c r="D2796" s="79">
        <v>0.15707505999999999</v>
      </c>
      <c r="E2796" s="79">
        <v>5.9465169999999998E-2</v>
      </c>
    </row>
    <row r="2797" spans="1:5" x14ac:dyDescent="0.25">
      <c r="A2797" s="89" t="s">
        <v>148</v>
      </c>
      <c r="B2797" s="79">
        <v>184</v>
      </c>
      <c r="C2797" s="79" t="s">
        <v>158</v>
      </c>
      <c r="D2797" s="79">
        <v>0.16993330000000001</v>
      </c>
      <c r="E2797" s="79">
        <v>7.1789259999999994E-2</v>
      </c>
    </row>
    <row r="2798" spans="1:5" x14ac:dyDescent="0.25">
      <c r="A2798" s="89" t="s">
        <v>148</v>
      </c>
      <c r="B2798" s="79">
        <v>184</v>
      </c>
      <c r="C2798" s="79" t="s">
        <v>160</v>
      </c>
      <c r="D2798" s="79">
        <v>0.19185458999999999</v>
      </c>
      <c r="E2798" s="79">
        <v>5.5027569999999998E-2</v>
      </c>
    </row>
    <row r="2799" spans="1:5" x14ac:dyDescent="0.25">
      <c r="A2799" s="89" t="s">
        <v>148</v>
      </c>
      <c r="B2799" s="79">
        <v>184</v>
      </c>
      <c r="C2799" s="79" t="s">
        <v>146</v>
      </c>
      <c r="D2799" s="79">
        <v>0.22652374</v>
      </c>
      <c r="E2799" s="79">
        <v>2.922729E-2</v>
      </c>
    </row>
    <row r="2800" spans="1:5" x14ac:dyDescent="0.25">
      <c r="A2800" s="89" t="s">
        <v>148</v>
      </c>
      <c r="B2800" s="79">
        <v>184</v>
      </c>
      <c r="C2800" s="79" t="s">
        <v>150</v>
      </c>
      <c r="D2800" s="79">
        <v>0.25054316999999998</v>
      </c>
      <c r="E2800" s="79">
        <v>5.8296590000000002E-2</v>
      </c>
    </row>
    <row r="2801" spans="1:5" x14ac:dyDescent="0.25">
      <c r="A2801" s="89" t="s">
        <v>148</v>
      </c>
      <c r="B2801" s="79">
        <v>184</v>
      </c>
      <c r="C2801" s="79" t="s">
        <v>153</v>
      </c>
      <c r="D2801" s="79">
        <v>0.34767729000000003</v>
      </c>
      <c r="E2801" s="79">
        <v>4.4628349999999997E-2</v>
      </c>
    </row>
    <row r="2802" spans="1:5" x14ac:dyDescent="0.25">
      <c r="A2802" s="89" t="s">
        <v>148</v>
      </c>
      <c r="B2802" s="79">
        <v>184</v>
      </c>
      <c r="C2802" s="79" t="s">
        <v>151</v>
      </c>
      <c r="D2802" s="79">
        <v>0.35073114</v>
      </c>
      <c r="E2802" s="79">
        <v>3.1474330000000002E-2</v>
      </c>
    </row>
    <row r="2803" spans="1:5" x14ac:dyDescent="0.25">
      <c r="A2803" s="89" t="s">
        <v>148</v>
      </c>
      <c r="B2803" s="79">
        <v>184</v>
      </c>
      <c r="C2803" s="79" t="s">
        <v>152</v>
      </c>
      <c r="D2803" s="79">
        <v>0.37436401000000002</v>
      </c>
      <c r="E2803" s="79">
        <v>2.8870630000000001E-2</v>
      </c>
    </row>
    <row r="2804" spans="1:5" x14ac:dyDescent="0.25">
      <c r="A2804" s="89" t="s">
        <v>148</v>
      </c>
      <c r="B2804" s="79">
        <v>184</v>
      </c>
      <c r="C2804" s="79" t="s">
        <v>155</v>
      </c>
      <c r="D2804" s="79">
        <v>0.41753870999999998</v>
      </c>
      <c r="E2804" s="79">
        <v>4.1003129999999999E-2</v>
      </c>
    </row>
    <row r="2805" spans="1:5" x14ac:dyDescent="0.25">
      <c r="A2805" s="89" t="s">
        <v>148</v>
      </c>
      <c r="B2805" s="79">
        <v>184</v>
      </c>
      <c r="C2805" s="79" t="s">
        <v>154</v>
      </c>
      <c r="D2805" s="79">
        <v>0.71184501</v>
      </c>
      <c r="E2805" s="79">
        <v>4.8192069999999997E-2</v>
      </c>
    </row>
    <row r="2806" spans="1:5" x14ac:dyDescent="0.25">
      <c r="A2806" s="89" t="s">
        <v>148</v>
      </c>
      <c r="B2806" s="79">
        <v>184</v>
      </c>
      <c r="C2806" s="79" t="s">
        <v>147</v>
      </c>
      <c r="D2806" s="79">
        <v>0.98096512999999996</v>
      </c>
      <c r="E2806" s="79">
        <v>4.0558589999999999E-2</v>
      </c>
    </row>
    <row r="2807" spans="1:5" x14ac:dyDescent="0.25">
      <c r="A2807" s="89" t="s">
        <v>151</v>
      </c>
      <c r="B2807" s="79">
        <v>185</v>
      </c>
      <c r="C2807" s="79" t="s">
        <v>156</v>
      </c>
      <c r="D2807" s="79">
        <v>9.3444459999999993E-2</v>
      </c>
      <c r="E2807" s="79">
        <v>4.7860340000000001E-2</v>
      </c>
    </row>
    <row r="2808" spans="1:5" x14ac:dyDescent="0.25">
      <c r="A2808" s="89" t="s">
        <v>151</v>
      </c>
      <c r="B2808" s="79">
        <v>185</v>
      </c>
      <c r="C2808" s="79" t="s">
        <v>152</v>
      </c>
      <c r="D2808" s="79">
        <v>0.13319197999999999</v>
      </c>
      <c r="E2808" s="79">
        <v>7.1007700000000007E-2</v>
      </c>
    </row>
    <row r="2809" spans="1:5" x14ac:dyDescent="0.25">
      <c r="A2809" s="89" t="s">
        <v>151</v>
      </c>
      <c r="B2809" s="79">
        <v>185</v>
      </c>
      <c r="C2809" s="79" t="s">
        <v>159</v>
      </c>
      <c r="D2809" s="79">
        <v>0.18714520000000001</v>
      </c>
      <c r="E2809" s="79">
        <v>7.4826210000000004E-2</v>
      </c>
    </row>
    <row r="2810" spans="1:5" x14ac:dyDescent="0.25">
      <c r="A2810" s="89" t="s">
        <v>151</v>
      </c>
      <c r="B2810" s="79">
        <v>185</v>
      </c>
      <c r="C2810" s="79" t="s">
        <v>157</v>
      </c>
      <c r="D2810" s="79">
        <v>0.27297785000000002</v>
      </c>
      <c r="E2810" s="79">
        <v>3.718283E-2</v>
      </c>
    </row>
    <row r="2811" spans="1:5" x14ac:dyDescent="0.25">
      <c r="A2811" s="89" t="s">
        <v>151</v>
      </c>
      <c r="B2811" s="79">
        <v>185</v>
      </c>
      <c r="C2811" s="79" t="s">
        <v>158</v>
      </c>
      <c r="D2811" s="79">
        <v>0.45561459999999998</v>
      </c>
      <c r="E2811" s="79">
        <v>4.7835790000000003E-2</v>
      </c>
    </row>
    <row r="2812" spans="1:5" x14ac:dyDescent="0.25">
      <c r="A2812" s="89" t="s">
        <v>151</v>
      </c>
      <c r="B2812" s="79">
        <v>185</v>
      </c>
      <c r="C2812" s="79" t="s">
        <v>9</v>
      </c>
      <c r="D2812" s="79">
        <v>0.51213883000000004</v>
      </c>
      <c r="E2812" s="79">
        <v>6.5326480000000006E-2</v>
      </c>
    </row>
    <row r="2813" spans="1:5" x14ac:dyDescent="0.25">
      <c r="A2813" s="89" t="s">
        <v>151</v>
      </c>
      <c r="B2813" s="79">
        <v>185</v>
      </c>
      <c r="C2813" s="79" t="s">
        <v>145</v>
      </c>
      <c r="D2813" s="79">
        <v>0.66664920999999999</v>
      </c>
      <c r="E2813" s="79">
        <v>4.530969E-2</v>
      </c>
    </row>
    <row r="2814" spans="1:5" x14ac:dyDescent="0.25">
      <c r="A2814" s="89" t="s">
        <v>151</v>
      </c>
      <c r="B2814" s="79">
        <v>185</v>
      </c>
      <c r="C2814" s="79" t="s">
        <v>146</v>
      </c>
      <c r="D2814" s="79">
        <v>0.73744567999999999</v>
      </c>
      <c r="E2814" s="79">
        <v>3.4178500000000001E-2</v>
      </c>
    </row>
    <row r="2815" spans="1:5" x14ac:dyDescent="0.25">
      <c r="A2815" s="89" t="s">
        <v>151</v>
      </c>
      <c r="B2815" s="79">
        <v>185</v>
      </c>
      <c r="C2815" s="79" t="s">
        <v>160</v>
      </c>
      <c r="D2815" s="79">
        <v>0.83559488999999998</v>
      </c>
      <c r="E2815" s="79">
        <v>8.0311949999999993E-2</v>
      </c>
    </row>
    <row r="2816" spans="1:5" x14ac:dyDescent="0.25">
      <c r="A2816" s="89" t="s">
        <v>151</v>
      </c>
      <c r="B2816" s="79">
        <v>185</v>
      </c>
      <c r="C2816" s="79" t="s">
        <v>143</v>
      </c>
      <c r="D2816" s="79">
        <v>0.91783134</v>
      </c>
      <c r="E2816" s="79">
        <v>5.3120649999999998E-2</v>
      </c>
    </row>
    <row r="2817" spans="1:5" x14ac:dyDescent="0.25">
      <c r="A2817" s="89" t="s">
        <v>151</v>
      </c>
      <c r="B2817" s="79">
        <v>185</v>
      </c>
      <c r="C2817" s="79" t="s">
        <v>150</v>
      </c>
      <c r="D2817" s="79">
        <v>0.96528091999999999</v>
      </c>
      <c r="E2817" s="79">
        <v>7.3216760000000006E-2</v>
      </c>
    </row>
    <row r="2818" spans="1:5" x14ac:dyDescent="0.25">
      <c r="A2818" s="89" t="s">
        <v>151</v>
      </c>
      <c r="B2818" s="79">
        <v>185</v>
      </c>
      <c r="C2818" s="79" t="s">
        <v>147</v>
      </c>
      <c r="D2818" s="79">
        <v>0.99949171000000003</v>
      </c>
      <c r="E2818" s="79">
        <v>5.1087349999999997E-2</v>
      </c>
    </row>
    <row r="2819" spans="1:5" x14ac:dyDescent="0.25">
      <c r="A2819" s="89" t="s">
        <v>151</v>
      </c>
      <c r="B2819" s="79">
        <v>185</v>
      </c>
      <c r="C2819" s="79" t="s">
        <v>149</v>
      </c>
      <c r="D2819" s="79">
        <v>1.0110154600000001</v>
      </c>
      <c r="E2819" s="79">
        <v>4.853942E-2</v>
      </c>
    </row>
    <row r="2820" spans="1:5" x14ac:dyDescent="0.25">
      <c r="A2820" s="89" t="s">
        <v>151</v>
      </c>
      <c r="B2820" s="79">
        <v>185</v>
      </c>
      <c r="C2820" s="79" t="s">
        <v>154</v>
      </c>
      <c r="D2820" s="79">
        <v>1.04065988</v>
      </c>
      <c r="E2820" s="79">
        <v>4.2651830000000002E-2</v>
      </c>
    </row>
    <row r="2821" spans="1:5" x14ac:dyDescent="0.25">
      <c r="A2821" s="89" t="s">
        <v>151</v>
      </c>
      <c r="B2821" s="79">
        <v>185</v>
      </c>
      <c r="C2821" s="79" t="s">
        <v>144</v>
      </c>
      <c r="D2821" s="79">
        <v>1.07303715</v>
      </c>
      <c r="E2821" s="79">
        <v>3.8747459999999997E-2</v>
      </c>
    </row>
    <row r="2822" spans="1:5" x14ac:dyDescent="0.25">
      <c r="A2822" s="89" t="s">
        <v>151</v>
      </c>
      <c r="B2822" s="79">
        <v>185</v>
      </c>
      <c r="C2822" s="79" t="s">
        <v>153</v>
      </c>
      <c r="D2822" s="79">
        <v>1.0803163899999999</v>
      </c>
      <c r="E2822" s="79">
        <v>4.225843E-2</v>
      </c>
    </row>
    <row r="2823" spans="1:5" x14ac:dyDescent="0.25">
      <c r="A2823" s="89" t="s">
        <v>151</v>
      </c>
      <c r="B2823" s="79">
        <v>185</v>
      </c>
      <c r="C2823" s="79" t="s">
        <v>148</v>
      </c>
      <c r="D2823" s="79">
        <v>1.1240621500000001</v>
      </c>
      <c r="E2823" s="79">
        <v>3.6873919999999998E-2</v>
      </c>
    </row>
    <row r="2824" spans="1:5" x14ac:dyDescent="0.25">
      <c r="A2824" s="89" t="s">
        <v>157</v>
      </c>
      <c r="B2824" s="79">
        <v>186</v>
      </c>
      <c r="C2824" s="79" t="s">
        <v>156</v>
      </c>
      <c r="D2824" s="79">
        <v>0.16824860999999999</v>
      </c>
      <c r="E2824" s="79">
        <v>4.9501249999999997E-2</v>
      </c>
    </row>
    <row r="2825" spans="1:5" x14ac:dyDescent="0.25">
      <c r="A2825" s="89" t="s">
        <v>157</v>
      </c>
      <c r="B2825" s="79">
        <v>186</v>
      </c>
      <c r="C2825" s="79" t="s">
        <v>149</v>
      </c>
      <c r="D2825" s="79">
        <v>0.37287668000000002</v>
      </c>
      <c r="E2825" s="79">
        <v>4.976042E-2</v>
      </c>
    </row>
    <row r="2826" spans="1:5" x14ac:dyDescent="0.25">
      <c r="A2826" s="89" t="s">
        <v>157</v>
      </c>
      <c r="B2826" s="79">
        <v>186</v>
      </c>
      <c r="C2826" s="79" t="s">
        <v>144</v>
      </c>
      <c r="D2826" s="79">
        <v>0.40590535</v>
      </c>
      <c r="E2826" s="79">
        <v>5.2724470000000002E-2</v>
      </c>
    </row>
    <row r="2827" spans="1:5" x14ac:dyDescent="0.25">
      <c r="A2827" s="89" t="s">
        <v>157</v>
      </c>
      <c r="B2827" s="79">
        <v>186</v>
      </c>
      <c r="C2827" s="79" t="s">
        <v>158</v>
      </c>
      <c r="D2827" s="79">
        <v>0.55043211999999997</v>
      </c>
      <c r="E2827" s="79">
        <v>5.6454459999999998E-2</v>
      </c>
    </row>
    <row r="2828" spans="1:5" x14ac:dyDescent="0.25">
      <c r="A2828" s="89" t="s">
        <v>157</v>
      </c>
      <c r="B2828" s="79">
        <v>186</v>
      </c>
      <c r="C2828" s="79" t="s">
        <v>143</v>
      </c>
      <c r="D2828" s="79">
        <v>0.60190102000000001</v>
      </c>
      <c r="E2828" s="79">
        <v>7.222953E-2</v>
      </c>
    </row>
    <row r="2829" spans="1:5" x14ac:dyDescent="0.25">
      <c r="A2829" s="89" t="s">
        <v>157</v>
      </c>
      <c r="B2829" s="79">
        <v>186</v>
      </c>
      <c r="C2829" s="79" t="s">
        <v>147</v>
      </c>
      <c r="D2829" s="79">
        <v>0.73263604999999998</v>
      </c>
      <c r="E2829" s="79">
        <v>5.2413590000000003E-2</v>
      </c>
    </row>
    <row r="2830" spans="1:5" x14ac:dyDescent="0.25">
      <c r="A2830" s="89" t="s">
        <v>157</v>
      </c>
      <c r="B2830" s="79">
        <v>186</v>
      </c>
      <c r="C2830" s="79" t="s">
        <v>159</v>
      </c>
      <c r="D2830" s="79">
        <v>0.76147485000000004</v>
      </c>
      <c r="E2830" s="79">
        <v>3.8798510000000001E-2</v>
      </c>
    </row>
    <row r="2831" spans="1:5" x14ac:dyDescent="0.25">
      <c r="A2831" s="89" t="s">
        <v>157</v>
      </c>
      <c r="B2831" s="79">
        <v>186</v>
      </c>
      <c r="C2831" s="79" t="s">
        <v>154</v>
      </c>
      <c r="D2831" s="79">
        <v>0.78269043999999999</v>
      </c>
      <c r="E2831" s="79">
        <v>4.5878450000000001E-2</v>
      </c>
    </row>
    <row r="2832" spans="1:5" x14ac:dyDescent="0.25">
      <c r="A2832" s="89" t="s">
        <v>157</v>
      </c>
      <c r="B2832" s="79">
        <v>186</v>
      </c>
      <c r="C2832" s="79" t="s">
        <v>145</v>
      </c>
      <c r="D2832" s="79">
        <v>0.85938725999999999</v>
      </c>
      <c r="E2832" s="79">
        <v>5.9832980000000001E-2</v>
      </c>
    </row>
    <row r="2833" spans="1:5" x14ac:dyDescent="0.25">
      <c r="A2833" s="89" t="s">
        <v>157</v>
      </c>
      <c r="B2833" s="79">
        <v>186</v>
      </c>
      <c r="C2833" s="79" t="s">
        <v>150</v>
      </c>
      <c r="D2833" s="79">
        <v>0.90217506999999997</v>
      </c>
      <c r="E2833" s="79">
        <v>5.4152819999999997E-2</v>
      </c>
    </row>
    <row r="2834" spans="1:5" x14ac:dyDescent="0.25">
      <c r="A2834" s="89" t="s">
        <v>157</v>
      </c>
      <c r="B2834" s="79">
        <v>186</v>
      </c>
      <c r="C2834" s="79" t="s">
        <v>151</v>
      </c>
      <c r="D2834" s="79">
        <v>0.90515871000000003</v>
      </c>
      <c r="E2834" s="79">
        <v>3.508899E-2</v>
      </c>
    </row>
    <row r="2835" spans="1:5" x14ac:dyDescent="0.25">
      <c r="A2835" s="89" t="s">
        <v>157</v>
      </c>
      <c r="B2835" s="79">
        <v>186</v>
      </c>
      <c r="C2835" s="79" t="s">
        <v>148</v>
      </c>
      <c r="D2835" s="79">
        <v>0.91574977999999996</v>
      </c>
      <c r="E2835" s="79">
        <v>5.1473159999999997E-2</v>
      </c>
    </row>
    <row r="2836" spans="1:5" x14ac:dyDescent="0.25">
      <c r="A2836" s="89" t="s">
        <v>157</v>
      </c>
      <c r="B2836" s="79">
        <v>186</v>
      </c>
      <c r="C2836" s="79" t="s">
        <v>142</v>
      </c>
      <c r="D2836" s="79">
        <v>0.91793197999999998</v>
      </c>
      <c r="E2836" s="79">
        <v>7.0181439999999998E-2</v>
      </c>
    </row>
    <row r="2837" spans="1:5" x14ac:dyDescent="0.25">
      <c r="A2837" s="89" t="s">
        <v>157</v>
      </c>
      <c r="B2837" s="79">
        <v>186</v>
      </c>
      <c r="C2837" s="79" t="s">
        <v>9</v>
      </c>
      <c r="D2837" s="79">
        <v>0.93135860999999998</v>
      </c>
      <c r="E2837" s="79">
        <v>4.1569229999999999E-2</v>
      </c>
    </row>
    <row r="2838" spans="1:5" x14ac:dyDescent="0.25">
      <c r="A2838" s="89" t="s">
        <v>157</v>
      </c>
      <c r="B2838" s="79">
        <v>186</v>
      </c>
      <c r="C2838" s="79" t="s">
        <v>146</v>
      </c>
      <c r="D2838" s="79">
        <v>0.93246861999999997</v>
      </c>
      <c r="E2838" s="79">
        <v>3.7869710000000001E-2</v>
      </c>
    </row>
    <row r="2839" spans="1:5" x14ac:dyDescent="0.25">
      <c r="A2839" s="89" t="s">
        <v>157</v>
      </c>
      <c r="B2839" s="79">
        <v>186</v>
      </c>
      <c r="C2839" s="79" t="s">
        <v>160</v>
      </c>
      <c r="D2839" s="79">
        <v>1.0137189600000001</v>
      </c>
      <c r="E2839" s="79">
        <v>5.6720029999999998E-2</v>
      </c>
    </row>
    <row r="2840" spans="1:5" x14ac:dyDescent="0.25">
      <c r="A2840" s="89" t="s">
        <v>157</v>
      </c>
      <c r="B2840" s="79">
        <v>186</v>
      </c>
      <c r="C2840" s="79" t="s">
        <v>152</v>
      </c>
      <c r="D2840" s="79">
        <v>1.01773023</v>
      </c>
      <c r="E2840" s="79">
        <v>3.1028190000000001E-2</v>
      </c>
    </row>
    <row r="2841" spans="1:5" x14ac:dyDescent="0.25">
      <c r="A2841" s="89" t="s">
        <v>157</v>
      </c>
      <c r="B2841" s="79">
        <v>186</v>
      </c>
      <c r="C2841" s="79" t="s">
        <v>155</v>
      </c>
      <c r="D2841" s="79">
        <v>1.02231874</v>
      </c>
      <c r="E2841" s="79">
        <v>5.646267E-2</v>
      </c>
    </row>
    <row r="2842" spans="1:5" x14ac:dyDescent="0.25">
      <c r="A2842" s="89" t="s">
        <v>157</v>
      </c>
      <c r="B2842" s="79">
        <v>186</v>
      </c>
      <c r="C2842" s="79" t="s">
        <v>153</v>
      </c>
      <c r="D2842" s="79">
        <v>1.1369848300000001</v>
      </c>
      <c r="E2842" s="79">
        <v>5.2811810000000001E-2</v>
      </c>
    </row>
    <row r="2843" spans="1:5" x14ac:dyDescent="0.25">
      <c r="A2843" s="89" t="s">
        <v>148</v>
      </c>
      <c r="B2843" s="79">
        <v>187</v>
      </c>
      <c r="C2843" s="79" t="s">
        <v>156</v>
      </c>
      <c r="D2843" s="79">
        <v>0.15157269000000001</v>
      </c>
      <c r="E2843" s="79">
        <v>4.0978960000000002E-2</v>
      </c>
    </row>
    <row r="2844" spans="1:5" x14ac:dyDescent="0.25">
      <c r="A2844" s="89" t="s">
        <v>148</v>
      </c>
      <c r="B2844" s="79">
        <v>187</v>
      </c>
      <c r="C2844" s="79" t="s">
        <v>157</v>
      </c>
      <c r="D2844" s="79">
        <v>0.24273137</v>
      </c>
      <c r="E2844" s="79">
        <v>5.8451830000000003E-2</v>
      </c>
    </row>
    <row r="2845" spans="1:5" x14ac:dyDescent="0.25">
      <c r="A2845" s="89" t="s">
        <v>148</v>
      </c>
      <c r="B2845" s="79">
        <v>187</v>
      </c>
      <c r="C2845" s="79" t="s">
        <v>158</v>
      </c>
      <c r="D2845" s="79">
        <v>0.31851657</v>
      </c>
      <c r="E2845" s="79">
        <v>6.134266E-2</v>
      </c>
    </row>
    <row r="2846" spans="1:5" x14ac:dyDescent="0.25">
      <c r="A2846" s="89" t="s">
        <v>148</v>
      </c>
      <c r="B2846" s="79">
        <v>187</v>
      </c>
      <c r="C2846" s="79" t="s">
        <v>142</v>
      </c>
      <c r="D2846" s="79">
        <v>0.41808276</v>
      </c>
      <c r="E2846" s="79">
        <v>7.5878870000000001E-2</v>
      </c>
    </row>
    <row r="2847" spans="1:5" x14ac:dyDescent="0.25">
      <c r="A2847" s="89" t="s">
        <v>148</v>
      </c>
      <c r="B2847" s="79">
        <v>187</v>
      </c>
      <c r="C2847" s="79" t="s">
        <v>146</v>
      </c>
      <c r="D2847" s="79">
        <v>0.49715987</v>
      </c>
      <c r="E2847" s="79">
        <v>5.8916929999999999E-2</v>
      </c>
    </row>
    <row r="2848" spans="1:5" x14ac:dyDescent="0.25">
      <c r="A2848" s="89" t="s">
        <v>148</v>
      </c>
      <c r="B2848" s="79">
        <v>187</v>
      </c>
      <c r="C2848" s="79" t="s">
        <v>144</v>
      </c>
      <c r="D2848" s="79">
        <v>0.52898619000000002</v>
      </c>
      <c r="E2848" s="79">
        <v>4.9247310000000002E-2</v>
      </c>
    </row>
    <row r="2849" spans="1:5" x14ac:dyDescent="0.25">
      <c r="A2849" s="89" t="s">
        <v>148</v>
      </c>
      <c r="B2849" s="79">
        <v>187</v>
      </c>
      <c r="C2849" s="79" t="s">
        <v>149</v>
      </c>
      <c r="D2849" s="79">
        <v>0.53865682999999998</v>
      </c>
      <c r="E2849" s="79">
        <v>5.5406440000000001E-2</v>
      </c>
    </row>
    <row r="2850" spans="1:5" x14ac:dyDescent="0.25">
      <c r="A2850" s="89" t="s">
        <v>148</v>
      </c>
      <c r="B2850" s="79">
        <v>187</v>
      </c>
      <c r="C2850" s="79" t="s">
        <v>152</v>
      </c>
      <c r="D2850" s="79">
        <v>0.65867777999999999</v>
      </c>
      <c r="E2850" s="79">
        <v>6.3052819999999996E-2</v>
      </c>
    </row>
    <row r="2851" spans="1:5" x14ac:dyDescent="0.25">
      <c r="A2851" s="89" t="s">
        <v>148</v>
      </c>
      <c r="B2851" s="79">
        <v>187</v>
      </c>
      <c r="C2851" s="79" t="s">
        <v>160</v>
      </c>
      <c r="D2851" s="79">
        <v>0.68060662999999999</v>
      </c>
      <c r="E2851" s="79">
        <v>4.7215140000000003E-2</v>
      </c>
    </row>
    <row r="2852" spans="1:5" x14ac:dyDescent="0.25">
      <c r="A2852" s="89" t="s">
        <v>148</v>
      </c>
      <c r="B2852" s="79">
        <v>187</v>
      </c>
      <c r="C2852" s="79" t="s">
        <v>151</v>
      </c>
      <c r="D2852" s="79">
        <v>0.71239934999999999</v>
      </c>
      <c r="E2852" s="79">
        <v>3.3073650000000003E-2</v>
      </c>
    </row>
    <row r="2853" spans="1:5" x14ac:dyDescent="0.25">
      <c r="A2853" s="89" t="s">
        <v>148</v>
      </c>
      <c r="B2853" s="79">
        <v>187</v>
      </c>
      <c r="C2853" s="79" t="s">
        <v>147</v>
      </c>
      <c r="D2853" s="79">
        <v>0.80525353</v>
      </c>
      <c r="E2853" s="79">
        <v>6.7028450000000003E-2</v>
      </c>
    </row>
    <row r="2854" spans="1:5" x14ac:dyDescent="0.25">
      <c r="A2854" s="89" t="s">
        <v>148</v>
      </c>
      <c r="B2854" s="79">
        <v>187</v>
      </c>
      <c r="C2854" s="79" t="s">
        <v>154</v>
      </c>
      <c r="D2854" s="79">
        <v>1.09773801</v>
      </c>
      <c r="E2854" s="79">
        <v>4.4992320000000002E-2</v>
      </c>
    </row>
    <row r="2855" spans="1:5" x14ac:dyDescent="0.25">
      <c r="A2855" s="89" t="s">
        <v>148</v>
      </c>
      <c r="B2855" s="79">
        <v>188</v>
      </c>
      <c r="C2855" s="79" t="s">
        <v>156</v>
      </c>
      <c r="D2855" s="79">
        <v>0.15609945</v>
      </c>
      <c r="E2855" s="79">
        <v>6.3670199999999996E-2</v>
      </c>
    </row>
    <row r="2856" spans="1:5" x14ac:dyDescent="0.25">
      <c r="A2856" s="89" t="s">
        <v>148</v>
      </c>
      <c r="B2856" s="79">
        <v>188</v>
      </c>
      <c r="C2856" s="79" t="s">
        <v>159</v>
      </c>
      <c r="D2856" s="79">
        <v>0.17735992</v>
      </c>
      <c r="E2856" s="79">
        <v>6.1008050000000001E-2</v>
      </c>
    </row>
    <row r="2857" spans="1:5" x14ac:dyDescent="0.25">
      <c r="A2857" s="89" t="s">
        <v>148</v>
      </c>
      <c r="B2857" s="79">
        <v>188</v>
      </c>
      <c r="C2857" s="79" t="s">
        <v>149</v>
      </c>
      <c r="D2857" s="79">
        <v>0.59432945000000004</v>
      </c>
      <c r="E2857" s="79">
        <v>6.1970659999999997E-2</v>
      </c>
    </row>
    <row r="2858" spans="1:5" x14ac:dyDescent="0.25">
      <c r="A2858" s="89" t="s">
        <v>148</v>
      </c>
      <c r="B2858" s="79">
        <v>188</v>
      </c>
      <c r="C2858" s="79" t="s">
        <v>143</v>
      </c>
      <c r="D2858" s="79">
        <v>0.62995551999999999</v>
      </c>
      <c r="E2858" s="79">
        <v>5.7367460000000002E-2</v>
      </c>
    </row>
    <row r="2859" spans="1:5" x14ac:dyDescent="0.25">
      <c r="A2859" s="89" t="s">
        <v>148</v>
      </c>
      <c r="B2859" s="79">
        <v>188</v>
      </c>
      <c r="C2859" s="79" t="s">
        <v>150</v>
      </c>
      <c r="D2859" s="79">
        <v>0.67374632000000001</v>
      </c>
      <c r="E2859" s="79">
        <v>4.4385529999999999E-2</v>
      </c>
    </row>
    <row r="2860" spans="1:5" x14ac:dyDescent="0.25">
      <c r="A2860" s="89" t="s">
        <v>148</v>
      </c>
      <c r="B2860" s="79">
        <v>188</v>
      </c>
      <c r="C2860" s="79" t="s">
        <v>152</v>
      </c>
      <c r="D2860" s="79">
        <v>0.70736339999999998</v>
      </c>
      <c r="E2860" s="79">
        <v>3.5337720000000003E-2</v>
      </c>
    </row>
    <row r="2861" spans="1:5" x14ac:dyDescent="0.25">
      <c r="A2861" s="89" t="s">
        <v>148</v>
      </c>
      <c r="B2861" s="79">
        <v>188</v>
      </c>
      <c r="C2861" s="79" t="s">
        <v>151</v>
      </c>
      <c r="D2861" s="79">
        <v>0.76052407</v>
      </c>
      <c r="E2861" s="79">
        <v>3.411985E-2</v>
      </c>
    </row>
    <row r="2862" spans="1:5" x14ac:dyDescent="0.25">
      <c r="A2862" s="89" t="s">
        <v>148</v>
      </c>
      <c r="B2862" s="79">
        <v>188</v>
      </c>
      <c r="C2862" s="79" t="s">
        <v>153</v>
      </c>
      <c r="D2862" s="79">
        <v>0.79610376000000005</v>
      </c>
      <c r="E2862" s="79">
        <v>5.0078419999999998E-2</v>
      </c>
    </row>
    <row r="2863" spans="1:5" x14ac:dyDescent="0.25">
      <c r="A2863" s="89" t="s">
        <v>148</v>
      </c>
      <c r="B2863" s="79">
        <v>188</v>
      </c>
      <c r="C2863" s="79" t="s">
        <v>144</v>
      </c>
      <c r="D2863" s="79">
        <v>0.80120966000000005</v>
      </c>
      <c r="E2863" s="79">
        <v>5.6774980000000003E-2</v>
      </c>
    </row>
    <row r="2864" spans="1:5" x14ac:dyDescent="0.25">
      <c r="A2864" s="89" t="s">
        <v>148</v>
      </c>
      <c r="B2864" s="79">
        <v>188</v>
      </c>
      <c r="C2864" s="79" t="s">
        <v>147</v>
      </c>
      <c r="D2864" s="79">
        <v>0.82287642000000005</v>
      </c>
      <c r="E2864" s="79">
        <v>5.501988E-2</v>
      </c>
    </row>
    <row r="2865" spans="1:5" x14ac:dyDescent="0.25">
      <c r="A2865" s="89" t="s">
        <v>148</v>
      </c>
      <c r="B2865" s="79">
        <v>188</v>
      </c>
      <c r="C2865" s="79" t="s">
        <v>9</v>
      </c>
      <c r="D2865" s="79">
        <v>0.85032180000000002</v>
      </c>
      <c r="E2865" s="79">
        <v>7.1270920000000001E-2</v>
      </c>
    </row>
    <row r="2866" spans="1:5" x14ac:dyDescent="0.25">
      <c r="A2866" s="89" t="s">
        <v>148</v>
      </c>
      <c r="B2866" s="79">
        <v>188</v>
      </c>
      <c r="C2866" s="79" t="s">
        <v>155</v>
      </c>
      <c r="D2866" s="79">
        <v>0.85113569</v>
      </c>
      <c r="E2866" s="79">
        <v>7.0905350000000006E-2</v>
      </c>
    </row>
    <row r="2867" spans="1:5" x14ac:dyDescent="0.25">
      <c r="A2867" s="89" t="s">
        <v>148</v>
      </c>
      <c r="B2867" s="79">
        <v>188</v>
      </c>
      <c r="C2867" s="79" t="s">
        <v>146</v>
      </c>
      <c r="D2867" s="79">
        <v>0.85608514999999996</v>
      </c>
      <c r="E2867" s="79">
        <v>4.2538609999999998E-2</v>
      </c>
    </row>
    <row r="2868" spans="1:5" x14ac:dyDescent="0.25">
      <c r="A2868" s="89" t="s">
        <v>148</v>
      </c>
      <c r="B2868" s="79">
        <v>188</v>
      </c>
      <c r="C2868" s="79" t="s">
        <v>154</v>
      </c>
      <c r="D2868" s="79">
        <v>0.87223521000000004</v>
      </c>
      <c r="E2868" s="79">
        <v>5.4213829999999998E-2</v>
      </c>
    </row>
    <row r="2869" spans="1:5" x14ac:dyDescent="0.25">
      <c r="A2869" s="89" t="s">
        <v>148</v>
      </c>
      <c r="B2869" s="79">
        <v>188</v>
      </c>
      <c r="C2869" s="79" t="s">
        <v>160</v>
      </c>
      <c r="D2869" s="79">
        <v>0.89366164000000003</v>
      </c>
      <c r="E2869" s="79">
        <v>6.7835549999999994E-2</v>
      </c>
    </row>
    <row r="2870" spans="1:5" x14ac:dyDescent="0.25">
      <c r="A2870" s="89" t="s">
        <v>148</v>
      </c>
      <c r="B2870" s="79">
        <v>188</v>
      </c>
      <c r="C2870" s="79" t="s">
        <v>145</v>
      </c>
      <c r="D2870" s="79">
        <v>0.90202634999999998</v>
      </c>
      <c r="E2870" s="79">
        <v>5.9181589999999999E-2</v>
      </c>
    </row>
    <row r="2871" spans="1:5" x14ac:dyDescent="0.25">
      <c r="A2871" s="89" t="s">
        <v>148</v>
      </c>
      <c r="B2871" s="79">
        <v>188</v>
      </c>
      <c r="C2871" s="79" t="s">
        <v>157</v>
      </c>
      <c r="D2871" s="79">
        <v>0.99823207000000003</v>
      </c>
      <c r="E2871" s="79">
        <v>5.3248179999999999E-2</v>
      </c>
    </row>
    <row r="2872" spans="1:5" x14ac:dyDescent="0.25">
      <c r="A2872" s="89" t="s">
        <v>148</v>
      </c>
      <c r="B2872" s="79">
        <v>188</v>
      </c>
      <c r="C2872" s="79" t="s">
        <v>158</v>
      </c>
      <c r="D2872" s="79">
        <v>1.0172188900000001</v>
      </c>
      <c r="E2872" s="79">
        <v>4.2099419999999999E-2</v>
      </c>
    </row>
    <row r="2873" spans="1:5" x14ac:dyDescent="0.25">
      <c r="A2873" s="89" t="s">
        <v>148</v>
      </c>
      <c r="B2873" s="79">
        <v>188</v>
      </c>
      <c r="C2873" s="79" t="s">
        <v>142</v>
      </c>
      <c r="D2873" s="79">
        <v>1.0358687799999999</v>
      </c>
      <c r="E2873" s="79">
        <v>7.6567399999999994E-2</v>
      </c>
    </row>
    <row r="2874" spans="1:5" x14ac:dyDescent="0.25">
      <c r="A2874" s="89" t="s">
        <v>160</v>
      </c>
      <c r="B2874" s="79">
        <v>189</v>
      </c>
      <c r="C2874" s="79" t="s">
        <v>154</v>
      </c>
      <c r="D2874" s="79">
        <v>-2.6193299999999999E-2</v>
      </c>
      <c r="E2874" s="79">
        <v>6.764916E-2</v>
      </c>
    </row>
    <row r="2875" spans="1:5" x14ac:dyDescent="0.25">
      <c r="A2875" s="89" t="s">
        <v>160</v>
      </c>
      <c r="B2875" s="79">
        <v>189</v>
      </c>
      <c r="C2875" s="79" t="s">
        <v>158</v>
      </c>
      <c r="D2875" s="79">
        <v>-2.40164E-2</v>
      </c>
      <c r="E2875" s="79">
        <v>6.4593170000000005E-2</v>
      </c>
    </row>
    <row r="2876" spans="1:5" x14ac:dyDescent="0.25">
      <c r="A2876" s="89" t="s">
        <v>160</v>
      </c>
      <c r="B2876" s="79">
        <v>189</v>
      </c>
      <c r="C2876" s="79" t="s">
        <v>142</v>
      </c>
      <c r="D2876" s="79">
        <v>-2.0039100000000001E-2</v>
      </c>
      <c r="E2876" s="79">
        <v>8.399007E-2</v>
      </c>
    </row>
    <row r="2877" spans="1:5" x14ac:dyDescent="0.25">
      <c r="A2877" s="89" t="s">
        <v>160</v>
      </c>
      <c r="B2877" s="79">
        <v>189</v>
      </c>
      <c r="C2877" s="79" t="s">
        <v>159</v>
      </c>
      <c r="D2877" s="79">
        <v>-9.8695999999999992E-3</v>
      </c>
      <c r="E2877" s="79">
        <v>4.8202439999999999E-2</v>
      </c>
    </row>
    <row r="2878" spans="1:5" x14ac:dyDescent="0.25">
      <c r="A2878" s="89" t="s">
        <v>160</v>
      </c>
      <c r="B2878" s="79">
        <v>189</v>
      </c>
      <c r="C2878" s="79" t="s">
        <v>155</v>
      </c>
      <c r="D2878" s="79">
        <v>3.4488419999999999E-2</v>
      </c>
      <c r="E2878" s="79">
        <v>6.296852E-2</v>
      </c>
    </row>
    <row r="2879" spans="1:5" x14ac:dyDescent="0.25">
      <c r="A2879" s="89" t="s">
        <v>160</v>
      </c>
      <c r="B2879" s="79">
        <v>189</v>
      </c>
      <c r="C2879" s="79" t="s">
        <v>146</v>
      </c>
      <c r="D2879" s="79">
        <v>3.8921810000000001E-2</v>
      </c>
      <c r="E2879" s="79">
        <v>4.4814329999999999E-2</v>
      </c>
    </row>
    <row r="2880" spans="1:5" x14ac:dyDescent="0.25">
      <c r="A2880" s="89" t="s">
        <v>160</v>
      </c>
      <c r="B2880" s="79">
        <v>189</v>
      </c>
      <c r="C2880" s="79" t="s">
        <v>143</v>
      </c>
      <c r="D2880" s="79">
        <v>4.3379760000000003E-2</v>
      </c>
      <c r="E2880" s="79">
        <v>8.7122729999999995E-2</v>
      </c>
    </row>
    <row r="2881" spans="1:5" x14ac:dyDescent="0.25">
      <c r="A2881" s="89" t="s">
        <v>160</v>
      </c>
      <c r="B2881" s="79">
        <v>189</v>
      </c>
      <c r="C2881" s="79" t="s">
        <v>151</v>
      </c>
      <c r="D2881" s="79">
        <v>4.8865220000000001E-2</v>
      </c>
      <c r="E2881" s="79">
        <v>4.5223340000000001E-2</v>
      </c>
    </row>
    <row r="2882" spans="1:5" x14ac:dyDescent="0.25">
      <c r="A2882" s="89" t="s">
        <v>160</v>
      </c>
      <c r="B2882" s="79">
        <v>189</v>
      </c>
      <c r="C2882" s="79" t="s">
        <v>153</v>
      </c>
      <c r="D2882" s="79">
        <v>5.8265499999999998E-2</v>
      </c>
      <c r="E2882" s="79">
        <v>5.661977E-2</v>
      </c>
    </row>
    <row r="2883" spans="1:5" x14ac:dyDescent="0.25">
      <c r="A2883" s="89" t="s">
        <v>160</v>
      </c>
      <c r="B2883" s="79">
        <v>189</v>
      </c>
      <c r="C2883" s="79" t="s">
        <v>157</v>
      </c>
      <c r="D2883" s="79">
        <v>7.1689000000000003E-2</v>
      </c>
      <c r="E2883" s="79">
        <v>0.10296422</v>
      </c>
    </row>
    <row r="2884" spans="1:5" x14ac:dyDescent="0.25">
      <c r="A2884" s="89" t="s">
        <v>160</v>
      </c>
      <c r="B2884" s="79">
        <v>189</v>
      </c>
      <c r="C2884" s="79" t="s">
        <v>156</v>
      </c>
      <c r="D2884" s="79">
        <v>9.0573719999999996E-2</v>
      </c>
      <c r="E2884" s="79">
        <v>6.6751260000000007E-2</v>
      </c>
    </row>
    <row r="2885" spans="1:5" x14ac:dyDescent="0.25">
      <c r="A2885" s="89" t="s">
        <v>160</v>
      </c>
      <c r="B2885" s="79">
        <v>189</v>
      </c>
      <c r="C2885" s="79" t="s">
        <v>147</v>
      </c>
      <c r="D2885" s="79">
        <v>0.10091298</v>
      </c>
      <c r="E2885" s="79">
        <v>6.9842479999999998E-2</v>
      </c>
    </row>
    <row r="2886" spans="1:5" x14ac:dyDescent="0.25">
      <c r="A2886" s="89" t="s">
        <v>160</v>
      </c>
      <c r="B2886" s="79">
        <v>189</v>
      </c>
      <c r="C2886" s="79" t="s">
        <v>148</v>
      </c>
      <c r="D2886" s="79">
        <v>0.10975709</v>
      </c>
      <c r="E2886" s="79">
        <v>4.6192730000000001E-2</v>
      </c>
    </row>
    <row r="2887" spans="1:5" x14ac:dyDescent="0.25">
      <c r="A2887" s="89" t="s">
        <v>160</v>
      </c>
      <c r="B2887" s="79">
        <v>189</v>
      </c>
      <c r="C2887" s="79" t="s">
        <v>144</v>
      </c>
      <c r="D2887" s="79">
        <v>0.11933381</v>
      </c>
      <c r="E2887" s="79">
        <v>7.3996129999999993E-2</v>
      </c>
    </row>
    <row r="2888" spans="1:5" x14ac:dyDescent="0.25">
      <c r="A2888" s="89" t="s">
        <v>160</v>
      </c>
      <c r="B2888" s="79">
        <v>189</v>
      </c>
      <c r="C2888" s="79" t="s">
        <v>149</v>
      </c>
      <c r="D2888" s="79">
        <v>0.14849809</v>
      </c>
      <c r="E2888" s="79">
        <v>5.441795E-2</v>
      </c>
    </row>
    <row r="2889" spans="1:5" x14ac:dyDescent="0.25">
      <c r="A2889" s="89" t="s">
        <v>160</v>
      </c>
      <c r="B2889" s="79">
        <v>189</v>
      </c>
      <c r="C2889" s="79" t="s">
        <v>152</v>
      </c>
      <c r="D2889" s="79">
        <v>0.15965979</v>
      </c>
      <c r="E2889" s="79">
        <v>5.5909489999999999E-2</v>
      </c>
    </row>
    <row r="2890" spans="1:5" x14ac:dyDescent="0.25">
      <c r="A2890" s="89" t="s">
        <v>155</v>
      </c>
      <c r="B2890" s="79">
        <v>190</v>
      </c>
      <c r="C2890" s="79" t="s">
        <v>143</v>
      </c>
      <c r="D2890" s="79">
        <v>0.44932917999999999</v>
      </c>
      <c r="E2890" s="79">
        <v>7.0632940000000005E-2</v>
      </c>
    </row>
    <row r="2891" spans="1:5" x14ac:dyDescent="0.25">
      <c r="A2891" s="89" t="s">
        <v>155</v>
      </c>
      <c r="B2891" s="79">
        <v>190</v>
      </c>
      <c r="C2891" s="79" t="s">
        <v>144</v>
      </c>
      <c r="D2891" s="79">
        <v>0.70111606999999998</v>
      </c>
      <c r="E2891" s="79">
        <v>8.1953520000000002E-2</v>
      </c>
    </row>
    <row r="2892" spans="1:5" x14ac:dyDescent="0.25">
      <c r="A2892" s="89" t="s">
        <v>155</v>
      </c>
      <c r="B2892" s="79">
        <v>190</v>
      </c>
      <c r="C2892" s="79" t="s">
        <v>151</v>
      </c>
      <c r="D2892" s="79">
        <v>0.73101678000000003</v>
      </c>
      <c r="E2892" s="79">
        <v>5.511394E-2</v>
      </c>
    </row>
    <row r="2893" spans="1:5" x14ac:dyDescent="0.25">
      <c r="A2893" s="89" t="s">
        <v>155</v>
      </c>
      <c r="B2893" s="79">
        <v>190</v>
      </c>
      <c r="C2893" s="79" t="s">
        <v>152</v>
      </c>
      <c r="D2893" s="79">
        <v>0.79565768999999997</v>
      </c>
      <c r="E2893" s="79">
        <v>4.5468330000000001E-2</v>
      </c>
    </row>
    <row r="2894" spans="1:5" x14ac:dyDescent="0.25">
      <c r="A2894" s="89" t="s">
        <v>155</v>
      </c>
      <c r="B2894" s="79">
        <v>190</v>
      </c>
      <c r="C2894" s="79" t="s">
        <v>159</v>
      </c>
      <c r="D2894" s="79">
        <v>0.96380666999999998</v>
      </c>
      <c r="E2894" s="79">
        <v>4.3711550000000002E-2</v>
      </c>
    </row>
    <row r="2895" spans="1:5" x14ac:dyDescent="0.25">
      <c r="A2895" s="89" t="s">
        <v>155</v>
      </c>
      <c r="B2895" s="79">
        <v>190</v>
      </c>
      <c r="C2895" s="79" t="s">
        <v>146</v>
      </c>
      <c r="D2895" s="79">
        <v>0.99084503999999995</v>
      </c>
      <c r="E2895" s="79">
        <v>3.8417819999999998E-2</v>
      </c>
    </row>
    <row r="2896" spans="1:5" x14ac:dyDescent="0.25">
      <c r="A2896" s="89" t="s">
        <v>155</v>
      </c>
      <c r="B2896" s="79">
        <v>190</v>
      </c>
      <c r="C2896" s="79" t="s">
        <v>154</v>
      </c>
      <c r="D2896" s="79">
        <v>1.00765361</v>
      </c>
      <c r="E2896" s="79">
        <v>4.4566950000000001E-2</v>
      </c>
    </row>
    <row r="2897" spans="1:5" x14ac:dyDescent="0.25">
      <c r="A2897" s="89" t="s">
        <v>155</v>
      </c>
      <c r="B2897" s="79">
        <v>190</v>
      </c>
      <c r="C2897" s="79" t="s">
        <v>150</v>
      </c>
      <c r="D2897" s="79">
        <v>1.03226828</v>
      </c>
      <c r="E2897" s="79">
        <v>5.8453070000000003E-2</v>
      </c>
    </row>
    <row r="2898" spans="1:5" x14ac:dyDescent="0.25">
      <c r="A2898" s="89" t="s">
        <v>155</v>
      </c>
      <c r="B2898" s="79">
        <v>190</v>
      </c>
      <c r="C2898" s="79" t="s">
        <v>156</v>
      </c>
      <c r="D2898" s="79">
        <v>1.0951427600000001</v>
      </c>
      <c r="E2898" s="79">
        <v>4.949191E-2</v>
      </c>
    </row>
    <row r="2899" spans="1:5" x14ac:dyDescent="0.25">
      <c r="A2899" s="89" t="s">
        <v>155</v>
      </c>
      <c r="B2899" s="79">
        <v>190</v>
      </c>
      <c r="C2899" s="79" t="s">
        <v>9</v>
      </c>
      <c r="D2899" s="79">
        <v>1.1280216700000001</v>
      </c>
      <c r="E2899" s="79">
        <v>4.301601E-2</v>
      </c>
    </row>
    <row r="2900" spans="1:5" x14ac:dyDescent="0.25">
      <c r="A2900" s="89" t="s">
        <v>155</v>
      </c>
      <c r="B2900" s="79">
        <v>190</v>
      </c>
      <c r="C2900" s="79" t="s">
        <v>148</v>
      </c>
      <c r="D2900" s="79">
        <v>1.1601969599999999</v>
      </c>
      <c r="E2900" s="79">
        <v>8.5474969999999997E-2</v>
      </c>
    </row>
    <row r="2901" spans="1:5" x14ac:dyDescent="0.25">
      <c r="A2901" s="89" t="s">
        <v>154</v>
      </c>
      <c r="B2901" s="79">
        <v>191</v>
      </c>
      <c r="C2901" s="79" t="s">
        <v>156</v>
      </c>
      <c r="D2901" s="79">
        <v>0.18734043</v>
      </c>
      <c r="E2901" s="79">
        <v>5.9520469999999999E-2</v>
      </c>
    </row>
    <row r="2902" spans="1:5" x14ac:dyDescent="0.25">
      <c r="A2902" s="89" t="s">
        <v>154</v>
      </c>
      <c r="B2902" s="79">
        <v>191</v>
      </c>
      <c r="C2902" s="79" t="s">
        <v>143</v>
      </c>
      <c r="D2902" s="79">
        <v>0.56755880000000003</v>
      </c>
      <c r="E2902" s="79">
        <v>6.5530580000000005E-2</v>
      </c>
    </row>
    <row r="2903" spans="1:5" x14ac:dyDescent="0.25">
      <c r="A2903" s="89" t="s">
        <v>154</v>
      </c>
      <c r="B2903" s="79">
        <v>191</v>
      </c>
      <c r="C2903" s="79" t="s">
        <v>149</v>
      </c>
      <c r="D2903" s="79">
        <v>0.74714638</v>
      </c>
      <c r="E2903" s="79">
        <v>5.5278349999999997E-2</v>
      </c>
    </row>
    <row r="2904" spans="1:5" x14ac:dyDescent="0.25">
      <c r="A2904" s="89" t="s">
        <v>154</v>
      </c>
      <c r="B2904" s="79">
        <v>191</v>
      </c>
      <c r="C2904" s="79" t="s">
        <v>151</v>
      </c>
      <c r="D2904" s="79">
        <v>0.76000517999999995</v>
      </c>
      <c r="E2904" s="79">
        <v>2.6861179999999998E-2</v>
      </c>
    </row>
    <row r="2905" spans="1:5" x14ac:dyDescent="0.25">
      <c r="A2905" s="89" t="s">
        <v>154</v>
      </c>
      <c r="B2905" s="79">
        <v>191</v>
      </c>
      <c r="C2905" s="79" t="s">
        <v>160</v>
      </c>
      <c r="D2905" s="79">
        <v>0.78534720999999996</v>
      </c>
      <c r="E2905" s="79">
        <v>4.7896420000000002E-2</v>
      </c>
    </row>
    <row r="2906" spans="1:5" x14ac:dyDescent="0.25">
      <c r="A2906" s="89" t="s">
        <v>154</v>
      </c>
      <c r="B2906" s="79">
        <v>191</v>
      </c>
      <c r="C2906" s="79" t="s">
        <v>144</v>
      </c>
      <c r="D2906" s="79">
        <v>0.82507377000000004</v>
      </c>
      <c r="E2906" s="79">
        <v>5.2316309999999998E-2</v>
      </c>
    </row>
    <row r="2907" spans="1:5" x14ac:dyDescent="0.25">
      <c r="A2907" s="89" t="s">
        <v>154</v>
      </c>
      <c r="B2907" s="79">
        <v>191</v>
      </c>
      <c r="C2907" s="79" t="s">
        <v>147</v>
      </c>
      <c r="D2907" s="79">
        <v>0.84593876000000001</v>
      </c>
      <c r="E2907" s="79">
        <v>8.4538130000000003E-2</v>
      </c>
    </row>
    <row r="2908" spans="1:5" x14ac:dyDescent="0.25">
      <c r="A2908" s="89" t="s">
        <v>154</v>
      </c>
      <c r="B2908" s="79">
        <v>191</v>
      </c>
      <c r="C2908" s="79" t="s">
        <v>148</v>
      </c>
      <c r="D2908" s="79">
        <v>0.86185827999999998</v>
      </c>
      <c r="E2908" s="79">
        <v>3.9847670000000002E-2</v>
      </c>
    </row>
    <row r="2909" spans="1:5" x14ac:dyDescent="0.25">
      <c r="A2909" s="89" t="s">
        <v>154</v>
      </c>
      <c r="B2909" s="79">
        <v>191</v>
      </c>
      <c r="C2909" s="79" t="s">
        <v>153</v>
      </c>
      <c r="D2909" s="79">
        <v>0.86949655000000003</v>
      </c>
      <c r="E2909" s="79">
        <v>5.0559380000000001E-2</v>
      </c>
    </row>
    <row r="2910" spans="1:5" x14ac:dyDescent="0.25">
      <c r="A2910" s="89" t="s">
        <v>154</v>
      </c>
      <c r="B2910" s="79">
        <v>191</v>
      </c>
      <c r="C2910" s="79" t="s">
        <v>145</v>
      </c>
      <c r="D2910" s="79">
        <v>0.86976277000000002</v>
      </c>
      <c r="E2910" s="79">
        <v>5.7984630000000002E-2</v>
      </c>
    </row>
    <row r="2911" spans="1:5" x14ac:dyDescent="0.25">
      <c r="A2911" s="89" t="s">
        <v>154</v>
      </c>
      <c r="B2911" s="79">
        <v>191</v>
      </c>
      <c r="C2911" s="79" t="s">
        <v>9</v>
      </c>
      <c r="D2911" s="79">
        <v>0.87310889000000003</v>
      </c>
      <c r="E2911" s="79">
        <v>5.068984E-2</v>
      </c>
    </row>
    <row r="2912" spans="1:5" x14ac:dyDescent="0.25">
      <c r="A2912" s="89" t="s">
        <v>154</v>
      </c>
      <c r="B2912" s="79">
        <v>191</v>
      </c>
      <c r="C2912" s="79" t="s">
        <v>155</v>
      </c>
      <c r="D2912" s="79">
        <v>0.90581915999999996</v>
      </c>
      <c r="E2912" s="79">
        <v>4.9745539999999998E-2</v>
      </c>
    </row>
    <row r="2913" spans="1:5" x14ac:dyDescent="0.25">
      <c r="A2913" s="89" t="s">
        <v>154</v>
      </c>
      <c r="B2913" s="79">
        <v>191</v>
      </c>
      <c r="C2913" s="79" t="s">
        <v>152</v>
      </c>
      <c r="D2913" s="79">
        <v>0.91186571999999999</v>
      </c>
      <c r="E2913" s="79">
        <v>3.12816E-2</v>
      </c>
    </row>
    <row r="2914" spans="1:5" x14ac:dyDescent="0.25">
      <c r="A2914" s="89" t="s">
        <v>154</v>
      </c>
      <c r="B2914" s="79">
        <v>191</v>
      </c>
      <c r="C2914" s="79" t="s">
        <v>159</v>
      </c>
      <c r="D2914" s="79">
        <v>0.95081599000000006</v>
      </c>
      <c r="E2914" s="79">
        <v>4.5687110000000003E-2</v>
      </c>
    </row>
    <row r="2915" spans="1:5" x14ac:dyDescent="0.25">
      <c r="A2915" s="89" t="s">
        <v>154</v>
      </c>
      <c r="B2915" s="79">
        <v>191</v>
      </c>
      <c r="C2915" s="79" t="s">
        <v>150</v>
      </c>
      <c r="D2915" s="79">
        <v>0.95177981</v>
      </c>
      <c r="E2915" s="79">
        <v>6.0294380000000002E-2</v>
      </c>
    </row>
    <row r="2916" spans="1:5" x14ac:dyDescent="0.25">
      <c r="A2916" s="89" t="s">
        <v>154</v>
      </c>
      <c r="B2916" s="79">
        <v>191</v>
      </c>
      <c r="C2916" s="79" t="s">
        <v>157</v>
      </c>
      <c r="D2916" s="79">
        <v>0.97701024000000003</v>
      </c>
      <c r="E2916" s="79">
        <v>4.621799E-2</v>
      </c>
    </row>
    <row r="2917" spans="1:5" x14ac:dyDescent="0.25">
      <c r="A2917" s="89" t="s">
        <v>154</v>
      </c>
      <c r="B2917" s="79">
        <v>191</v>
      </c>
      <c r="C2917" s="79" t="s">
        <v>158</v>
      </c>
      <c r="D2917" s="79">
        <v>1.0126425699999999</v>
      </c>
      <c r="E2917" s="79">
        <v>6.005605E-2</v>
      </c>
    </row>
    <row r="2918" spans="1:5" x14ac:dyDescent="0.25">
      <c r="A2918" s="89" t="s">
        <v>154</v>
      </c>
      <c r="B2918" s="79">
        <v>191</v>
      </c>
      <c r="C2918" s="79" t="s">
        <v>142</v>
      </c>
      <c r="D2918" s="79">
        <v>1.0217458800000001</v>
      </c>
      <c r="E2918" s="79">
        <v>9.3944940000000005E-2</v>
      </c>
    </row>
    <row r="2919" spans="1:5" x14ac:dyDescent="0.25">
      <c r="A2919" s="89" t="s">
        <v>154</v>
      </c>
      <c r="B2919" s="79">
        <v>191</v>
      </c>
      <c r="C2919" s="79" t="s">
        <v>146</v>
      </c>
      <c r="D2919" s="79">
        <v>1.0633260200000001</v>
      </c>
      <c r="E2919" s="79">
        <v>4.0776090000000001E-2</v>
      </c>
    </row>
    <row r="2920" spans="1:5" x14ac:dyDescent="0.25">
      <c r="A2920" s="89" t="s">
        <v>160</v>
      </c>
      <c r="B2920" s="79">
        <v>192</v>
      </c>
      <c r="C2920" s="79" t="s">
        <v>149</v>
      </c>
      <c r="D2920" s="79">
        <v>3.8785569999999998E-2</v>
      </c>
      <c r="E2920" s="79">
        <v>7.3464639999999998E-2</v>
      </c>
    </row>
    <row r="2921" spans="1:5" x14ac:dyDescent="0.25">
      <c r="A2921" s="89" t="s">
        <v>160</v>
      </c>
      <c r="B2921" s="79">
        <v>192</v>
      </c>
      <c r="C2921" s="79" t="s">
        <v>143</v>
      </c>
      <c r="D2921" s="79">
        <v>5.1511439999999999E-2</v>
      </c>
      <c r="E2921" s="79">
        <v>8.5891579999999995E-2</v>
      </c>
    </row>
    <row r="2922" spans="1:5" x14ac:dyDescent="0.25">
      <c r="A2922" s="89" t="s">
        <v>160</v>
      </c>
      <c r="B2922" s="79">
        <v>192</v>
      </c>
      <c r="C2922" s="79" t="s">
        <v>154</v>
      </c>
      <c r="D2922" s="79">
        <v>6.7145389999999999E-2</v>
      </c>
      <c r="E2922" s="79">
        <v>3.46114E-2</v>
      </c>
    </row>
    <row r="2923" spans="1:5" x14ac:dyDescent="0.25">
      <c r="A2923" s="89" t="s">
        <v>160</v>
      </c>
      <c r="B2923" s="79">
        <v>192</v>
      </c>
      <c r="C2923" s="79" t="s">
        <v>159</v>
      </c>
      <c r="D2923" s="79">
        <v>9.6551120000000004E-2</v>
      </c>
      <c r="E2923" s="79">
        <v>5.4898019999999999E-2</v>
      </c>
    </row>
    <row r="2924" spans="1:5" x14ac:dyDescent="0.25">
      <c r="A2924" s="89" t="s">
        <v>160</v>
      </c>
      <c r="B2924" s="79">
        <v>192</v>
      </c>
      <c r="C2924" s="79" t="s">
        <v>151</v>
      </c>
      <c r="D2924" s="79">
        <v>9.8757510000000007E-2</v>
      </c>
      <c r="E2924" s="79">
        <v>3.8706980000000002E-2</v>
      </c>
    </row>
    <row r="2925" spans="1:5" x14ac:dyDescent="0.25">
      <c r="A2925" s="89" t="s">
        <v>160</v>
      </c>
      <c r="B2925" s="79">
        <v>192</v>
      </c>
      <c r="C2925" s="79" t="s">
        <v>152</v>
      </c>
      <c r="D2925" s="79">
        <v>0.10122043999999999</v>
      </c>
      <c r="E2925" s="79">
        <v>6.4694249999999995E-2</v>
      </c>
    </row>
    <row r="2926" spans="1:5" x14ac:dyDescent="0.25">
      <c r="A2926" s="89" t="s">
        <v>160</v>
      </c>
      <c r="B2926" s="79">
        <v>192</v>
      </c>
      <c r="C2926" s="79" t="s">
        <v>148</v>
      </c>
      <c r="D2926" s="79">
        <v>0.10300599000000001</v>
      </c>
      <c r="E2926" s="79">
        <v>4.664186E-2</v>
      </c>
    </row>
    <row r="2927" spans="1:5" x14ac:dyDescent="0.25">
      <c r="A2927" s="89" t="s">
        <v>160</v>
      </c>
      <c r="B2927" s="79">
        <v>192</v>
      </c>
      <c r="C2927" s="79" t="s">
        <v>146</v>
      </c>
      <c r="D2927" s="79">
        <v>0.12520417</v>
      </c>
      <c r="E2927" s="79">
        <v>4.8372789999999999E-2</v>
      </c>
    </row>
    <row r="2928" spans="1:5" x14ac:dyDescent="0.25">
      <c r="A2928" s="89" t="s">
        <v>160</v>
      </c>
      <c r="B2928" s="79">
        <v>192</v>
      </c>
      <c r="C2928" s="79" t="s">
        <v>9</v>
      </c>
      <c r="D2928" s="79">
        <v>0.12763962000000001</v>
      </c>
      <c r="E2928" s="79">
        <v>5.5977430000000002E-2</v>
      </c>
    </row>
    <row r="2929" spans="1:5" x14ac:dyDescent="0.25">
      <c r="A2929" s="89" t="s">
        <v>160</v>
      </c>
      <c r="B2929" s="79">
        <v>192</v>
      </c>
      <c r="C2929" s="79" t="s">
        <v>147</v>
      </c>
      <c r="D2929" s="79">
        <v>0.14697181000000001</v>
      </c>
      <c r="E2929" s="79">
        <v>8.4455139999999998E-2</v>
      </c>
    </row>
    <row r="2930" spans="1:5" x14ac:dyDescent="0.25">
      <c r="A2930" s="89" t="s">
        <v>160</v>
      </c>
      <c r="B2930" s="79">
        <v>192</v>
      </c>
      <c r="C2930" s="79" t="s">
        <v>156</v>
      </c>
      <c r="D2930" s="79">
        <v>0.16517566</v>
      </c>
      <c r="E2930" s="79">
        <v>7.3007559999999999E-2</v>
      </c>
    </row>
    <row r="2931" spans="1:5" x14ac:dyDescent="0.25">
      <c r="A2931" s="89" t="s">
        <v>160</v>
      </c>
      <c r="B2931" s="79">
        <v>192</v>
      </c>
      <c r="C2931" s="79" t="s">
        <v>142</v>
      </c>
      <c r="D2931" s="79">
        <v>0.1670209</v>
      </c>
      <c r="E2931" s="79">
        <v>6.3244720000000004E-2</v>
      </c>
    </row>
    <row r="2932" spans="1:5" x14ac:dyDescent="0.25">
      <c r="A2932" s="89" t="s">
        <v>160</v>
      </c>
      <c r="B2932" s="79">
        <v>192</v>
      </c>
      <c r="C2932" s="79" t="s">
        <v>153</v>
      </c>
      <c r="D2932" s="79">
        <v>0.18319136</v>
      </c>
      <c r="E2932" s="79">
        <v>0.10151484</v>
      </c>
    </row>
    <row r="2933" spans="1:5" x14ac:dyDescent="0.25">
      <c r="A2933" s="89" t="s">
        <v>159</v>
      </c>
      <c r="B2933" s="79">
        <v>193</v>
      </c>
      <c r="C2933" s="79" t="s">
        <v>148</v>
      </c>
      <c r="D2933" s="79">
        <v>3.6452239999999997E-2</v>
      </c>
      <c r="E2933" s="79">
        <v>4.3056450000000003E-2</v>
      </c>
    </row>
    <row r="2934" spans="1:5" x14ac:dyDescent="0.25">
      <c r="A2934" s="89" t="s">
        <v>159</v>
      </c>
      <c r="B2934" s="79">
        <v>193</v>
      </c>
      <c r="C2934" s="79" t="s">
        <v>150</v>
      </c>
      <c r="D2934" s="79">
        <v>7.0793040000000002E-2</v>
      </c>
      <c r="E2934" s="79">
        <v>7.8504489999999996E-2</v>
      </c>
    </row>
    <row r="2935" spans="1:5" x14ac:dyDescent="0.25">
      <c r="A2935" s="89" t="s">
        <v>159</v>
      </c>
      <c r="B2935" s="79">
        <v>193</v>
      </c>
      <c r="C2935" s="79" t="s">
        <v>151</v>
      </c>
      <c r="D2935" s="79">
        <v>7.2829489999999997E-2</v>
      </c>
      <c r="E2935" s="79">
        <v>4.1638979999999999E-2</v>
      </c>
    </row>
    <row r="2936" spans="1:5" x14ac:dyDescent="0.25">
      <c r="A2936" s="89" t="s">
        <v>159</v>
      </c>
      <c r="B2936" s="79">
        <v>193</v>
      </c>
      <c r="C2936" s="79" t="s">
        <v>152</v>
      </c>
      <c r="D2936" s="79">
        <v>8.1360699999999994E-2</v>
      </c>
      <c r="E2936" s="79">
        <v>3.7772960000000001E-2</v>
      </c>
    </row>
    <row r="2937" spans="1:5" x14ac:dyDescent="0.25">
      <c r="A2937" s="89" t="s">
        <v>159</v>
      </c>
      <c r="B2937" s="79">
        <v>193</v>
      </c>
      <c r="C2937" s="79" t="s">
        <v>145</v>
      </c>
      <c r="D2937" s="79">
        <v>8.3692879999999997E-2</v>
      </c>
      <c r="E2937" s="79">
        <v>5.1440340000000001E-2</v>
      </c>
    </row>
    <row r="2938" spans="1:5" x14ac:dyDescent="0.25">
      <c r="A2938" s="89" t="s">
        <v>159</v>
      </c>
      <c r="B2938" s="79">
        <v>193</v>
      </c>
      <c r="C2938" s="79" t="s">
        <v>146</v>
      </c>
      <c r="D2938" s="79">
        <v>9.1603870000000004E-2</v>
      </c>
      <c r="E2938" s="79">
        <v>4.7679109999999997E-2</v>
      </c>
    </row>
    <row r="2939" spans="1:5" x14ac:dyDescent="0.25">
      <c r="A2939" s="89" t="s">
        <v>159</v>
      </c>
      <c r="B2939" s="79">
        <v>193</v>
      </c>
      <c r="C2939" s="79" t="s">
        <v>158</v>
      </c>
      <c r="D2939" s="79">
        <v>9.2528449999999998E-2</v>
      </c>
      <c r="E2939" s="79">
        <v>8.8167770000000006E-2</v>
      </c>
    </row>
    <row r="2940" spans="1:5" x14ac:dyDescent="0.25">
      <c r="A2940" s="89" t="s">
        <v>159</v>
      </c>
      <c r="B2940" s="79">
        <v>193</v>
      </c>
      <c r="C2940" s="79" t="s">
        <v>143</v>
      </c>
      <c r="D2940" s="79">
        <v>0.10217525</v>
      </c>
      <c r="E2940" s="79">
        <v>5.3786779999999999E-2</v>
      </c>
    </row>
    <row r="2941" spans="1:5" x14ac:dyDescent="0.25">
      <c r="A2941" s="89" t="s">
        <v>159</v>
      </c>
      <c r="B2941" s="79">
        <v>193</v>
      </c>
      <c r="C2941" s="79" t="s">
        <v>144</v>
      </c>
      <c r="D2941" s="79">
        <v>0.10746691999999999</v>
      </c>
      <c r="E2941" s="79">
        <v>6.1418680000000003E-2</v>
      </c>
    </row>
    <row r="2942" spans="1:5" x14ac:dyDescent="0.25">
      <c r="A2942" s="89" t="s">
        <v>159</v>
      </c>
      <c r="B2942" s="79">
        <v>193</v>
      </c>
      <c r="C2942" s="79" t="s">
        <v>154</v>
      </c>
      <c r="D2942" s="79">
        <v>0.1098973</v>
      </c>
      <c r="E2942" s="79">
        <v>4.1461379999999999E-2</v>
      </c>
    </row>
    <row r="2943" spans="1:5" x14ac:dyDescent="0.25">
      <c r="A2943" s="89" t="s">
        <v>159</v>
      </c>
      <c r="B2943" s="79">
        <v>193</v>
      </c>
      <c r="C2943" s="79" t="s">
        <v>153</v>
      </c>
      <c r="D2943" s="79">
        <v>0.12293769</v>
      </c>
      <c r="E2943" s="79">
        <v>7.0144449999999997E-2</v>
      </c>
    </row>
    <row r="2944" spans="1:5" x14ac:dyDescent="0.25">
      <c r="A2944" s="89" t="s">
        <v>159</v>
      </c>
      <c r="B2944" s="79">
        <v>193</v>
      </c>
      <c r="C2944" s="79" t="s">
        <v>9</v>
      </c>
      <c r="D2944" s="79">
        <v>0.12942405000000001</v>
      </c>
      <c r="E2944" s="79">
        <v>0.10391313000000001</v>
      </c>
    </row>
    <row r="2945" spans="1:5" x14ac:dyDescent="0.25">
      <c r="A2945" s="89" t="s">
        <v>159</v>
      </c>
      <c r="B2945" s="79">
        <v>193</v>
      </c>
      <c r="C2945" s="79" t="s">
        <v>160</v>
      </c>
      <c r="D2945" s="79">
        <v>0.20614969999999999</v>
      </c>
      <c r="E2945" s="79">
        <v>0.11479617</v>
      </c>
    </row>
    <row r="2946" spans="1:5" x14ac:dyDescent="0.25">
      <c r="A2946" s="89" t="s">
        <v>159</v>
      </c>
      <c r="B2946" s="79">
        <v>193</v>
      </c>
      <c r="C2946" s="79" t="s">
        <v>155</v>
      </c>
      <c r="D2946" s="79">
        <v>0.40480389</v>
      </c>
      <c r="E2946" s="79">
        <v>7.7185329999999996E-2</v>
      </c>
    </row>
    <row r="2947" spans="1:5" x14ac:dyDescent="0.25">
      <c r="A2947" s="89" t="s">
        <v>159</v>
      </c>
      <c r="B2947" s="79">
        <v>193</v>
      </c>
      <c r="C2947" s="79" t="s">
        <v>156</v>
      </c>
      <c r="D2947" s="79">
        <v>0.51103825999999997</v>
      </c>
      <c r="E2947" s="79">
        <v>3.5907189999999999E-2</v>
      </c>
    </row>
    <row r="2948" spans="1:5" x14ac:dyDescent="0.25">
      <c r="A2948" s="89" t="s">
        <v>150</v>
      </c>
      <c r="B2948" s="79">
        <v>194</v>
      </c>
      <c r="C2948" s="79" t="s">
        <v>159</v>
      </c>
      <c r="D2948" s="79">
        <v>0.60277453999999997</v>
      </c>
      <c r="E2948" s="79">
        <v>3.2061359999999997E-2</v>
      </c>
    </row>
    <row r="2949" spans="1:5" x14ac:dyDescent="0.25">
      <c r="A2949" s="89" t="s">
        <v>150</v>
      </c>
      <c r="B2949" s="79">
        <v>194</v>
      </c>
      <c r="C2949" s="79" t="s">
        <v>143</v>
      </c>
      <c r="D2949" s="79">
        <v>0.75958349000000003</v>
      </c>
      <c r="E2949" s="79">
        <v>8.3220340000000004E-2</v>
      </c>
    </row>
    <row r="2950" spans="1:5" x14ac:dyDescent="0.25">
      <c r="A2950" s="89" t="s">
        <v>150</v>
      </c>
      <c r="B2950" s="79">
        <v>194</v>
      </c>
      <c r="C2950" s="79" t="s">
        <v>144</v>
      </c>
      <c r="D2950" s="79">
        <v>0.80104737999999998</v>
      </c>
      <c r="E2950" s="79">
        <v>5.4323400000000001E-2</v>
      </c>
    </row>
    <row r="2951" spans="1:5" x14ac:dyDescent="0.25">
      <c r="A2951" s="89" t="s">
        <v>150</v>
      </c>
      <c r="B2951" s="79">
        <v>194</v>
      </c>
      <c r="C2951" s="79" t="s">
        <v>156</v>
      </c>
      <c r="D2951" s="79">
        <v>0.83827618999999998</v>
      </c>
      <c r="E2951" s="79">
        <v>4.9436029999999999E-2</v>
      </c>
    </row>
    <row r="2952" spans="1:5" x14ac:dyDescent="0.25">
      <c r="A2952" s="89" t="s">
        <v>150</v>
      </c>
      <c r="B2952" s="79">
        <v>194</v>
      </c>
      <c r="C2952" s="79" t="s">
        <v>152</v>
      </c>
      <c r="D2952" s="79">
        <v>0.83967530999999995</v>
      </c>
      <c r="E2952" s="79">
        <v>3.88668E-2</v>
      </c>
    </row>
    <row r="2953" spans="1:5" x14ac:dyDescent="0.25">
      <c r="A2953" s="89" t="s">
        <v>150</v>
      </c>
      <c r="B2953" s="79">
        <v>194</v>
      </c>
      <c r="C2953" s="79" t="s">
        <v>145</v>
      </c>
      <c r="D2953" s="79">
        <v>0.89435220000000004</v>
      </c>
      <c r="E2953" s="79">
        <v>4.7846930000000003E-2</v>
      </c>
    </row>
    <row r="2954" spans="1:5" x14ac:dyDescent="0.25">
      <c r="A2954" s="89" t="s">
        <v>150</v>
      </c>
      <c r="B2954" s="79">
        <v>194</v>
      </c>
      <c r="C2954" s="79" t="s">
        <v>149</v>
      </c>
      <c r="D2954" s="79">
        <v>0.90950863000000004</v>
      </c>
      <c r="E2954" s="79">
        <v>6.102697E-2</v>
      </c>
    </row>
    <row r="2955" spans="1:5" x14ac:dyDescent="0.25">
      <c r="A2955" s="89" t="s">
        <v>150</v>
      </c>
      <c r="B2955" s="79">
        <v>194</v>
      </c>
      <c r="C2955" s="79" t="s">
        <v>157</v>
      </c>
      <c r="D2955" s="79">
        <v>0.96261611000000002</v>
      </c>
      <c r="E2955" s="79">
        <v>4.9380300000000002E-2</v>
      </c>
    </row>
    <row r="2956" spans="1:5" x14ac:dyDescent="0.25">
      <c r="A2956" s="89" t="s">
        <v>150</v>
      </c>
      <c r="B2956" s="79">
        <v>194</v>
      </c>
      <c r="C2956" s="79" t="s">
        <v>147</v>
      </c>
      <c r="D2956" s="79">
        <v>0.96288693000000003</v>
      </c>
      <c r="E2956" s="79">
        <v>5.0738190000000002E-2</v>
      </c>
    </row>
    <row r="2957" spans="1:5" x14ac:dyDescent="0.25">
      <c r="A2957" s="89" t="s">
        <v>150</v>
      </c>
      <c r="B2957" s="79">
        <v>194</v>
      </c>
      <c r="C2957" s="79" t="s">
        <v>151</v>
      </c>
      <c r="D2957" s="79">
        <v>0.98335002999999999</v>
      </c>
      <c r="E2957" s="79">
        <v>3.2328509999999998E-2</v>
      </c>
    </row>
    <row r="2958" spans="1:5" x14ac:dyDescent="0.25">
      <c r="A2958" s="89" t="s">
        <v>150</v>
      </c>
      <c r="B2958" s="79">
        <v>194</v>
      </c>
      <c r="C2958" s="79" t="s">
        <v>9</v>
      </c>
      <c r="D2958" s="79">
        <v>0.99067523999999996</v>
      </c>
      <c r="E2958" s="79">
        <v>3.9978630000000001E-2</v>
      </c>
    </row>
    <row r="2959" spans="1:5" x14ac:dyDescent="0.25">
      <c r="A2959" s="89" t="s">
        <v>150</v>
      </c>
      <c r="B2959" s="79">
        <v>194</v>
      </c>
      <c r="C2959" s="79" t="s">
        <v>158</v>
      </c>
      <c r="D2959" s="79">
        <v>1.00214834</v>
      </c>
      <c r="E2959" s="79">
        <v>9.6841460000000004E-2</v>
      </c>
    </row>
    <row r="2960" spans="1:5" x14ac:dyDescent="0.25">
      <c r="A2960" s="89" t="s">
        <v>150</v>
      </c>
      <c r="B2960" s="79">
        <v>194</v>
      </c>
      <c r="C2960" s="79" t="s">
        <v>155</v>
      </c>
      <c r="D2960" s="79">
        <v>1.0052466</v>
      </c>
      <c r="E2960" s="79">
        <v>6.0988889999999997E-2</v>
      </c>
    </row>
    <row r="2961" spans="1:5" x14ac:dyDescent="0.25">
      <c r="A2961" s="89" t="s">
        <v>150</v>
      </c>
      <c r="B2961" s="79">
        <v>194</v>
      </c>
      <c r="C2961" s="79" t="s">
        <v>146</v>
      </c>
      <c r="D2961" s="79">
        <v>1.0849259099999999</v>
      </c>
      <c r="E2961" s="79">
        <v>3.3035399999999999E-2</v>
      </c>
    </row>
    <row r="2962" spans="1:5" x14ac:dyDescent="0.25">
      <c r="A2962" s="89" t="s">
        <v>150</v>
      </c>
      <c r="B2962" s="79">
        <v>194</v>
      </c>
      <c r="C2962" s="79" t="s">
        <v>142</v>
      </c>
      <c r="D2962" s="79">
        <v>1.0896230499999999</v>
      </c>
      <c r="E2962" s="79">
        <v>5.599179E-2</v>
      </c>
    </row>
    <row r="2963" spans="1:5" x14ac:dyDescent="0.25">
      <c r="A2963" s="89" t="s">
        <v>150</v>
      </c>
      <c r="B2963" s="79">
        <v>194</v>
      </c>
      <c r="C2963" s="79" t="s">
        <v>154</v>
      </c>
      <c r="D2963" s="79">
        <v>1.0896630300000001</v>
      </c>
      <c r="E2963" s="79">
        <v>4.3474579999999999E-2</v>
      </c>
    </row>
    <row r="2964" spans="1:5" x14ac:dyDescent="0.25">
      <c r="A2964" s="89" t="s">
        <v>150</v>
      </c>
      <c r="B2964" s="79">
        <v>194</v>
      </c>
      <c r="C2964" s="79" t="s">
        <v>148</v>
      </c>
      <c r="D2964" s="79">
        <v>1.16215595</v>
      </c>
      <c r="E2964" s="79">
        <v>5.4491060000000001E-2</v>
      </c>
    </row>
    <row r="2965" spans="1:5" x14ac:dyDescent="0.25">
      <c r="A2965" s="89" t="s">
        <v>150</v>
      </c>
      <c r="B2965" s="79">
        <v>195</v>
      </c>
      <c r="C2965" s="79" t="s">
        <v>156</v>
      </c>
      <c r="D2965" s="79">
        <v>9.8822060000000003E-2</v>
      </c>
      <c r="E2965" s="79">
        <v>4.7736559999999997E-2</v>
      </c>
    </row>
    <row r="2966" spans="1:5" x14ac:dyDescent="0.25">
      <c r="A2966" s="89" t="s">
        <v>150</v>
      </c>
      <c r="B2966" s="79">
        <v>195</v>
      </c>
      <c r="C2966" s="79" t="s">
        <v>159</v>
      </c>
      <c r="D2966" s="79">
        <v>0.42349184000000001</v>
      </c>
      <c r="E2966" s="79">
        <v>4.3475760000000002E-2</v>
      </c>
    </row>
    <row r="2967" spans="1:5" x14ac:dyDescent="0.25">
      <c r="A2967" s="89" t="s">
        <v>150</v>
      </c>
      <c r="B2967" s="79">
        <v>195</v>
      </c>
      <c r="C2967" s="79" t="s">
        <v>158</v>
      </c>
      <c r="D2967" s="79">
        <v>0.58689826</v>
      </c>
      <c r="E2967" s="79">
        <v>5.709877E-2</v>
      </c>
    </row>
    <row r="2968" spans="1:5" x14ac:dyDescent="0.25">
      <c r="A2968" s="89" t="s">
        <v>150</v>
      </c>
      <c r="B2968" s="79">
        <v>195</v>
      </c>
      <c r="C2968" s="79" t="s">
        <v>147</v>
      </c>
      <c r="D2968" s="79">
        <v>0.75205886</v>
      </c>
      <c r="E2968" s="79">
        <v>5.1381339999999998E-2</v>
      </c>
    </row>
    <row r="2969" spans="1:5" x14ac:dyDescent="0.25">
      <c r="A2969" s="89" t="s">
        <v>150</v>
      </c>
      <c r="B2969" s="79">
        <v>195</v>
      </c>
      <c r="C2969" s="79" t="s">
        <v>151</v>
      </c>
      <c r="D2969" s="79">
        <v>0.77387185000000003</v>
      </c>
      <c r="E2969" s="79">
        <v>2.8708210000000001E-2</v>
      </c>
    </row>
    <row r="2970" spans="1:5" x14ac:dyDescent="0.25">
      <c r="A2970" s="89" t="s">
        <v>150</v>
      </c>
      <c r="B2970" s="79">
        <v>195</v>
      </c>
      <c r="C2970" s="79" t="s">
        <v>148</v>
      </c>
      <c r="D2970" s="79">
        <v>0.78699322000000005</v>
      </c>
      <c r="E2970" s="79">
        <v>2.969138E-2</v>
      </c>
    </row>
    <row r="2971" spans="1:5" x14ac:dyDescent="0.25">
      <c r="A2971" s="89" t="s">
        <v>150</v>
      </c>
      <c r="B2971" s="79">
        <v>195</v>
      </c>
      <c r="C2971" s="79" t="s">
        <v>142</v>
      </c>
      <c r="D2971" s="79">
        <v>0.83118239999999999</v>
      </c>
      <c r="E2971" s="79">
        <v>4.6828069999999999E-2</v>
      </c>
    </row>
    <row r="2972" spans="1:5" x14ac:dyDescent="0.25">
      <c r="A2972" s="89" t="s">
        <v>150</v>
      </c>
      <c r="B2972" s="79">
        <v>195</v>
      </c>
      <c r="C2972" s="79" t="s">
        <v>160</v>
      </c>
      <c r="D2972" s="79">
        <v>0.84257753000000002</v>
      </c>
      <c r="E2972" s="79">
        <v>5.6033380000000001E-2</v>
      </c>
    </row>
    <row r="2973" spans="1:5" x14ac:dyDescent="0.25">
      <c r="A2973" s="89" t="s">
        <v>150</v>
      </c>
      <c r="B2973" s="79">
        <v>195</v>
      </c>
      <c r="C2973" s="79" t="s">
        <v>157</v>
      </c>
      <c r="D2973" s="79">
        <v>0.86094208999999999</v>
      </c>
      <c r="E2973" s="79">
        <v>4.2573710000000001E-2</v>
      </c>
    </row>
    <row r="2974" spans="1:5" x14ac:dyDescent="0.25">
      <c r="A2974" s="89" t="s">
        <v>150</v>
      </c>
      <c r="B2974" s="79">
        <v>195</v>
      </c>
      <c r="C2974" s="79" t="s">
        <v>9</v>
      </c>
      <c r="D2974" s="79">
        <v>0.87360229</v>
      </c>
      <c r="E2974" s="79">
        <v>3.5628559999999997E-2</v>
      </c>
    </row>
    <row r="2975" spans="1:5" x14ac:dyDescent="0.25">
      <c r="A2975" s="89" t="s">
        <v>150</v>
      </c>
      <c r="B2975" s="79">
        <v>195</v>
      </c>
      <c r="C2975" s="79" t="s">
        <v>153</v>
      </c>
      <c r="D2975" s="79">
        <v>0.93249210999999999</v>
      </c>
      <c r="E2975" s="79">
        <v>4.0662049999999998E-2</v>
      </c>
    </row>
    <row r="2976" spans="1:5" x14ac:dyDescent="0.25">
      <c r="A2976" s="89" t="s">
        <v>150</v>
      </c>
      <c r="B2976" s="79">
        <v>195</v>
      </c>
      <c r="C2976" s="79" t="s">
        <v>155</v>
      </c>
      <c r="D2976" s="79">
        <v>0.95697856000000003</v>
      </c>
      <c r="E2976" s="79">
        <v>6.1559419999999997E-2</v>
      </c>
    </row>
    <row r="2977" spans="1:5" x14ac:dyDescent="0.25">
      <c r="A2977" s="89" t="s">
        <v>150</v>
      </c>
      <c r="B2977" s="79">
        <v>195</v>
      </c>
      <c r="C2977" s="79" t="s">
        <v>145</v>
      </c>
      <c r="D2977" s="79">
        <v>0.97341962000000004</v>
      </c>
      <c r="E2977" s="79">
        <v>5.2568829999999997E-2</v>
      </c>
    </row>
    <row r="2978" spans="1:5" x14ac:dyDescent="0.25">
      <c r="A2978" s="89" t="s">
        <v>150</v>
      </c>
      <c r="B2978" s="79">
        <v>195</v>
      </c>
      <c r="C2978" s="79" t="s">
        <v>149</v>
      </c>
      <c r="D2978" s="79">
        <v>0.98964810999999997</v>
      </c>
      <c r="E2978" s="79">
        <v>4.1346170000000002E-2</v>
      </c>
    </row>
    <row r="2979" spans="1:5" x14ac:dyDescent="0.25">
      <c r="A2979" s="89" t="s">
        <v>150</v>
      </c>
      <c r="B2979" s="79">
        <v>195</v>
      </c>
      <c r="C2979" s="79" t="s">
        <v>143</v>
      </c>
      <c r="D2979" s="79">
        <v>0.99140561000000005</v>
      </c>
      <c r="E2979" s="79">
        <v>4.8417700000000001E-2</v>
      </c>
    </row>
    <row r="2980" spans="1:5" x14ac:dyDescent="0.25">
      <c r="A2980" s="89" t="s">
        <v>150</v>
      </c>
      <c r="B2980" s="79">
        <v>195</v>
      </c>
      <c r="C2980" s="79" t="s">
        <v>146</v>
      </c>
      <c r="D2980" s="79">
        <v>0.99501737999999995</v>
      </c>
      <c r="E2980" s="79">
        <v>2.6508819999999999E-2</v>
      </c>
    </row>
    <row r="2981" spans="1:5" x14ac:dyDescent="0.25">
      <c r="A2981" s="89" t="s">
        <v>150</v>
      </c>
      <c r="B2981" s="79">
        <v>195</v>
      </c>
      <c r="C2981" s="79" t="s">
        <v>154</v>
      </c>
      <c r="D2981" s="79">
        <v>1.00153498</v>
      </c>
      <c r="E2981" s="79">
        <v>4.2797500000000002E-2</v>
      </c>
    </row>
    <row r="2982" spans="1:5" x14ac:dyDescent="0.25">
      <c r="A2982" s="89" t="s">
        <v>150</v>
      </c>
      <c r="B2982" s="79">
        <v>195</v>
      </c>
      <c r="C2982" s="79" t="s">
        <v>152</v>
      </c>
      <c r="D2982" s="79">
        <v>1.02599767</v>
      </c>
      <c r="E2982" s="79">
        <v>2.9665520000000001E-2</v>
      </c>
    </row>
    <row r="2983" spans="1:5" x14ac:dyDescent="0.25">
      <c r="A2983" s="89" t="s">
        <v>150</v>
      </c>
      <c r="B2983" s="79">
        <v>195</v>
      </c>
      <c r="C2983" s="79" t="s">
        <v>144</v>
      </c>
      <c r="D2983" s="79">
        <v>1.0726135699999999</v>
      </c>
      <c r="E2983" s="79">
        <v>4.6795179999999999E-2</v>
      </c>
    </row>
    <row r="2984" spans="1:5" x14ac:dyDescent="0.25">
      <c r="A2984" s="89" t="s">
        <v>150</v>
      </c>
      <c r="B2984" s="79">
        <v>196</v>
      </c>
      <c r="C2984" s="79" t="s">
        <v>159</v>
      </c>
      <c r="D2984" s="79">
        <v>0.25969737999999998</v>
      </c>
      <c r="E2984" s="79">
        <v>5.7806150000000001E-2</v>
      </c>
    </row>
    <row r="2985" spans="1:5" x14ac:dyDescent="0.25">
      <c r="A2985" s="89" t="s">
        <v>150</v>
      </c>
      <c r="B2985" s="79">
        <v>196</v>
      </c>
      <c r="C2985" s="79" t="s">
        <v>145</v>
      </c>
      <c r="D2985" s="79">
        <v>0.35772372000000002</v>
      </c>
      <c r="E2985" s="79">
        <v>9.7618159999999995E-2</v>
      </c>
    </row>
    <row r="2986" spans="1:5" x14ac:dyDescent="0.25">
      <c r="A2986" s="89" t="s">
        <v>150</v>
      </c>
      <c r="B2986" s="79">
        <v>196</v>
      </c>
      <c r="C2986" s="79" t="s">
        <v>143</v>
      </c>
      <c r="D2986" s="79">
        <v>0.42219656</v>
      </c>
      <c r="E2986" s="79">
        <v>4.7077300000000002E-2</v>
      </c>
    </row>
    <row r="2987" spans="1:5" x14ac:dyDescent="0.25">
      <c r="A2987" s="89" t="s">
        <v>150</v>
      </c>
      <c r="B2987" s="79">
        <v>196</v>
      </c>
      <c r="C2987" s="79" t="s">
        <v>158</v>
      </c>
      <c r="D2987" s="79">
        <v>0.43504018</v>
      </c>
      <c r="E2987" s="79">
        <v>5.0474409999999997E-2</v>
      </c>
    </row>
    <row r="2988" spans="1:5" x14ac:dyDescent="0.25">
      <c r="A2988" s="89" t="s">
        <v>150</v>
      </c>
      <c r="B2988" s="79">
        <v>196</v>
      </c>
      <c r="C2988" s="79" t="s">
        <v>9</v>
      </c>
      <c r="D2988" s="79">
        <v>0.50528187999999996</v>
      </c>
      <c r="E2988" s="79">
        <v>8.8703249999999997E-2</v>
      </c>
    </row>
    <row r="2989" spans="1:5" x14ac:dyDescent="0.25">
      <c r="A2989" s="89" t="s">
        <v>150</v>
      </c>
      <c r="B2989" s="79">
        <v>196</v>
      </c>
      <c r="C2989" s="79" t="s">
        <v>156</v>
      </c>
      <c r="D2989" s="79">
        <v>0.58425952000000003</v>
      </c>
      <c r="E2989" s="79">
        <v>5.0252570000000003E-2</v>
      </c>
    </row>
    <row r="2990" spans="1:5" x14ac:dyDescent="0.25">
      <c r="A2990" s="89" t="s">
        <v>150</v>
      </c>
      <c r="B2990" s="79">
        <v>196</v>
      </c>
      <c r="C2990" s="79" t="s">
        <v>144</v>
      </c>
      <c r="D2990" s="79">
        <v>0.61929407999999997</v>
      </c>
      <c r="E2990" s="79">
        <v>4.9559020000000002E-2</v>
      </c>
    </row>
    <row r="2991" spans="1:5" x14ac:dyDescent="0.25">
      <c r="A2991" s="89" t="s">
        <v>150</v>
      </c>
      <c r="B2991" s="79">
        <v>196</v>
      </c>
      <c r="C2991" s="79" t="s">
        <v>160</v>
      </c>
      <c r="D2991" s="79">
        <v>0.69613718999999996</v>
      </c>
      <c r="E2991" s="79">
        <v>5.4983089999999998E-2</v>
      </c>
    </row>
    <row r="2992" spans="1:5" x14ac:dyDescent="0.25">
      <c r="A2992" s="89" t="s">
        <v>150</v>
      </c>
      <c r="B2992" s="79">
        <v>196</v>
      </c>
      <c r="C2992" s="79" t="s">
        <v>149</v>
      </c>
      <c r="D2992" s="79">
        <v>0.71803735000000002</v>
      </c>
      <c r="E2992" s="79">
        <v>4.9549000000000003E-2</v>
      </c>
    </row>
    <row r="2993" spans="1:5" x14ac:dyDescent="0.25">
      <c r="A2993" s="89" t="s">
        <v>150</v>
      </c>
      <c r="B2993" s="79">
        <v>196</v>
      </c>
      <c r="C2993" s="79" t="s">
        <v>151</v>
      </c>
      <c r="D2993" s="79">
        <v>0.74956498999999999</v>
      </c>
      <c r="E2993" s="79">
        <v>3.2533399999999997E-2</v>
      </c>
    </row>
    <row r="2994" spans="1:5" x14ac:dyDescent="0.25">
      <c r="A2994" s="89" t="s">
        <v>150</v>
      </c>
      <c r="B2994" s="79">
        <v>196</v>
      </c>
      <c r="C2994" s="79" t="s">
        <v>157</v>
      </c>
      <c r="D2994" s="79">
        <v>0.78257370999999998</v>
      </c>
      <c r="E2994" s="79">
        <v>5.1080559999999997E-2</v>
      </c>
    </row>
    <row r="2995" spans="1:5" x14ac:dyDescent="0.25">
      <c r="A2995" s="89" t="s">
        <v>150</v>
      </c>
      <c r="B2995" s="79">
        <v>196</v>
      </c>
      <c r="C2995" s="79" t="s">
        <v>152</v>
      </c>
      <c r="D2995" s="79">
        <v>0.85578913000000001</v>
      </c>
      <c r="E2995" s="79">
        <v>3.6090909999999997E-2</v>
      </c>
    </row>
    <row r="2996" spans="1:5" x14ac:dyDescent="0.25">
      <c r="A2996" s="89" t="s">
        <v>150</v>
      </c>
      <c r="B2996" s="79">
        <v>196</v>
      </c>
      <c r="C2996" s="79" t="s">
        <v>153</v>
      </c>
      <c r="D2996" s="79">
        <v>0.89636353999999996</v>
      </c>
      <c r="E2996" s="79">
        <v>4.765262E-2</v>
      </c>
    </row>
    <row r="2997" spans="1:5" x14ac:dyDescent="0.25">
      <c r="A2997" s="89" t="s">
        <v>150</v>
      </c>
      <c r="B2997" s="79">
        <v>196</v>
      </c>
      <c r="C2997" s="79" t="s">
        <v>146</v>
      </c>
      <c r="D2997" s="79">
        <v>0.90686889000000004</v>
      </c>
      <c r="E2997" s="79">
        <v>3.143282E-2</v>
      </c>
    </row>
    <row r="2998" spans="1:5" x14ac:dyDescent="0.25">
      <c r="A2998" s="89" t="s">
        <v>150</v>
      </c>
      <c r="B2998" s="79">
        <v>196</v>
      </c>
      <c r="C2998" s="79" t="s">
        <v>142</v>
      </c>
      <c r="D2998" s="79">
        <v>0.95351615000000001</v>
      </c>
      <c r="E2998" s="79">
        <v>8.3944000000000005E-2</v>
      </c>
    </row>
    <row r="2999" spans="1:5" x14ac:dyDescent="0.25">
      <c r="A2999" s="89" t="s">
        <v>150</v>
      </c>
      <c r="B2999" s="79">
        <v>196</v>
      </c>
      <c r="C2999" s="79" t="s">
        <v>154</v>
      </c>
      <c r="D2999" s="79">
        <v>1.1744000000000001</v>
      </c>
      <c r="E2999" s="79">
        <v>8.5537619999999995E-2</v>
      </c>
    </row>
    <row r="3000" spans="1:5" x14ac:dyDescent="0.25">
      <c r="A3000" s="89" t="s">
        <v>154</v>
      </c>
      <c r="B3000" s="79">
        <v>197</v>
      </c>
      <c r="C3000" s="79" t="s">
        <v>156</v>
      </c>
      <c r="D3000" s="79">
        <v>5.6913949999999998E-2</v>
      </c>
      <c r="E3000" s="79">
        <v>3.6580429999999997E-2</v>
      </c>
    </row>
    <row r="3001" spans="1:5" x14ac:dyDescent="0.25">
      <c r="A3001" s="89" t="s">
        <v>154</v>
      </c>
      <c r="B3001" s="79">
        <v>197</v>
      </c>
      <c r="C3001" s="79" t="s">
        <v>159</v>
      </c>
      <c r="D3001" s="79">
        <v>0.15188815999999999</v>
      </c>
      <c r="E3001" s="79">
        <v>5.9301970000000002E-2</v>
      </c>
    </row>
    <row r="3002" spans="1:5" x14ac:dyDescent="0.25">
      <c r="A3002" s="89" t="s">
        <v>154</v>
      </c>
      <c r="B3002" s="79">
        <v>197</v>
      </c>
      <c r="C3002" s="79" t="s">
        <v>158</v>
      </c>
      <c r="D3002" s="79">
        <v>0.57159998999999995</v>
      </c>
      <c r="E3002" s="79">
        <v>4.0609369999999999E-2</v>
      </c>
    </row>
    <row r="3003" spans="1:5" x14ac:dyDescent="0.25">
      <c r="A3003" s="89" t="s">
        <v>154</v>
      </c>
      <c r="B3003" s="79">
        <v>197</v>
      </c>
      <c r="C3003" s="79" t="s">
        <v>9</v>
      </c>
      <c r="D3003" s="79">
        <v>0.80213798999999997</v>
      </c>
      <c r="E3003" s="79">
        <v>4.0196259999999998E-2</v>
      </c>
    </row>
    <row r="3004" spans="1:5" x14ac:dyDescent="0.25">
      <c r="A3004" s="89" t="s">
        <v>154</v>
      </c>
      <c r="B3004" s="79">
        <v>197</v>
      </c>
      <c r="C3004" s="79" t="s">
        <v>157</v>
      </c>
      <c r="D3004" s="79">
        <v>0.80645040999999995</v>
      </c>
      <c r="E3004" s="79">
        <v>4.460691E-2</v>
      </c>
    </row>
    <row r="3005" spans="1:5" x14ac:dyDescent="0.25">
      <c r="A3005" s="89" t="s">
        <v>154</v>
      </c>
      <c r="B3005" s="79">
        <v>197</v>
      </c>
      <c r="C3005" s="79" t="s">
        <v>143</v>
      </c>
      <c r="D3005" s="79">
        <v>0.87809108000000002</v>
      </c>
      <c r="E3005" s="79">
        <v>4.0672029999999998E-2</v>
      </c>
    </row>
    <row r="3006" spans="1:5" x14ac:dyDescent="0.25">
      <c r="A3006" s="89" t="s">
        <v>154</v>
      </c>
      <c r="B3006" s="79">
        <v>197</v>
      </c>
      <c r="C3006" s="79" t="s">
        <v>146</v>
      </c>
      <c r="D3006" s="79">
        <v>0.92424154000000003</v>
      </c>
      <c r="E3006" s="79">
        <v>3.2531820000000003E-2</v>
      </c>
    </row>
    <row r="3007" spans="1:5" x14ac:dyDescent="0.25">
      <c r="A3007" s="89" t="s">
        <v>154</v>
      </c>
      <c r="B3007" s="79">
        <v>197</v>
      </c>
      <c r="C3007" s="79" t="s">
        <v>152</v>
      </c>
      <c r="D3007" s="79">
        <v>0.98172457000000002</v>
      </c>
      <c r="E3007" s="79">
        <v>3.1266339999999997E-2</v>
      </c>
    </row>
    <row r="3008" spans="1:5" x14ac:dyDescent="0.25">
      <c r="A3008" s="89" t="s">
        <v>154</v>
      </c>
      <c r="B3008" s="79">
        <v>197</v>
      </c>
      <c r="C3008" s="79" t="s">
        <v>144</v>
      </c>
      <c r="D3008" s="79">
        <v>0.98616824000000003</v>
      </c>
      <c r="E3008" s="79">
        <v>3.8239250000000002E-2</v>
      </c>
    </row>
    <row r="3009" spans="1:5" x14ac:dyDescent="0.25">
      <c r="A3009" s="89" t="s">
        <v>154</v>
      </c>
      <c r="B3009" s="79">
        <v>197</v>
      </c>
      <c r="C3009" s="79" t="s">
        <v>142</v>
      </c>
      <c r="D3009" s="79">
        <v>0.99591647000000005</v>
      </c>
      <c r="E3009" s="79">
        <v>6.5062159999999994E-2</v>
      </c>
    </row>
    <row r="3010" spans="1:5" x14ac:dyDescent="0.25">
      <c r="A3010" s="89" t="s">
        <v>154</v>
      </c>
      <c r="B3010" s="79">
        <v>197</v>
      </c>
      <c r="C3010" s="79" t="s">
        <v>151</v>
      </c>
      <c r="D3010" s="79">
        <v>0.99866708999999998</v>
      </c>
      <c r="E3010" s="79">
        <v>3.3982239999999997E-2</v>
      </c>
    </row>
    <row r="3011" spans="1:5" x14ac:dyDescent="0.25">
      <c r="A3011" s="89" t="s">
        <v>154</v>
      </c>
      <c r="B3011" s="79">
        <v>197</v>
      </c>
      <c r="C3011" s="79" t="s">
        <v>150</v>
      </c>
      <c r="D3011" s="79">
        <v>1.0285087399999999</v>
      </c>
      <c r="E3011" s="79">
        <v>6.1156120000000001E-2</v>
      </c>
    </row>
    <row r="3012" spans="1:5" x14ac:dyDescent="0.25">
      <c r="A3012" s="89" t="s">
        <v>154</v>
      </c>
      <c r="B3012" s="79">
        <v>197</v>
      </c>
      <c r="C3012" s="79" t="s">
        <v>155</v>
      </c>
      <c r="D3012" s="79">
        <v>1.0317211399999999</v>
      </c>
      <c r="E3012" s="79">
        <v>4.8389540000000002E-2</v>
      </c>
    </row>
    <row r="3013" spans="1:5" x14ac:dyDescent="0.25">
      <c r="A3013" s="89" t="s">
        <v>154</v>
      </c>
      <c r="B3013" s="79">
        <v>197</v>
      </c>
      <c r="C3013" s="79" t="s">
        <v>149</v>
      </c>
      <c r="D3013" s="79">
        <v>1.0364860600000001</v>
      </c>
      <c r="E3013" s="79">
        <v>4.3886099999999997E-2</v>
      </c>
    </row>
    <row r="3014" spans="1:5" x14ac:dyDescent="0.25">
      <c r="A3014" s="89" t="s">
        <v>154</v>
      </c>
      <c r="B3014" s="79">
        <v>197</v>
      </c>
      <c r="C3014" s="79" t="s">
        <v>148</v>
      </c>
      <c r="D3014" s="79">
        <v>1.0434150600000001</v>
      </c>
      <c r="E3014" s="79">
        <v>3.0646449999999999E-2</v>
      </c>
    </row>
    <row r="3015" spans="1:5" x14ac:dyDescent="0.25">
      <c r="A3015" s="89" t="s">
        <v>154</v>
      </c>
      <c r="B3015" s="79">
        <v>197</v>
      </c>
      <c r="C3015" s="79" t="s">
        <v>145</v>
      </c>
      <c r="D3015" s="79">
        <v>1.04497219</v>
      </c>
      <c r="E3015" s="79">
        <v>4.4509479999999997E-2</v>
      </c>
    </row>
    <row r="3016" spans="1:5" x14ac:dyDescent="0.25">
      <c r="A3016" s="89" t="s">
        <v>154</v>
      </c>
      <c r="B3016" s="79">
        <v>197</v>
      </c>
      <c r="C3016" s="79" t="s">
        <v>160</v>
      </c>
      <c r="D3016" s="79">
        <v>1.04638922</v>
      </c>
      <c r="E3016" s="79">
        <v>5.8539720000000003E-2</v>
      </c>
    </row>
    <row r="3017" spans="1:5" x14ac:dyDescent="0.25">
      <c r="A3017" s="89" t="s">
        <v>154</v>
      </c>
      <c r="B3017" s="79">
        <v>197</v>
      </c>
      <c r="C3017" s="79" t="s">
        <v>153</v>
      </c>
      <c r="D3017" s="79">
        <v>1.0690027099999999</v>
      </c>
      <c r="E3017" s="79">
        <v>5.0417879999999998E-2</v>
      </c>
    </row>
    <row r="3018" spans="1:5" x14ac:dyDescent="0.25">
      <c r="A3018" s="89" t="s">
        <v>154</v>
      </c>
      <c r="B3018" s="79">
        <v>197</v>
      </c>
      <c r="C3018" s="79" t="s">
        <v>147</v>
      </c>
      <c r="D3018" s="79">
        <v>1.1083597999999999</v>
      </c>
      <c r="E3018" s="79">
        <v>5.2992060000000001E-2</v>
      </c>
    </row>
    <row r="3019" spans="1:5" x14ac:dyDescent="0.25">
      <c r="A3019" s="89" t="s">
        <v>154</v>
      </c>
      <c r="B3019" s="79">
        <v>198</v>
      </c>
      <c r="C3019" s="79" t="s">
        <v>156</v>
      </c>
      <c r="D3019" s="79">
        <v>0.12707389999999999</v>
      </c>
      <c r="E3019" s="79">
        <v>5.8629050000000002E-2</v>
      </c>
    </row>
    <row r="3020" spans="1:5" x14ac:dyDescent="0.25">
      <c r="A3020" s="89" t="s">
        <v>154</v>
      </c>
      <c r="B3020" s="79">
        <v>198</v>
      </c>
      <c r="C3020" s="79" t="s">
        <v>143</v>
      </c>
      <c r="D3020" s="79">
        <v>0.2009726</v>
      </c>
      <c r="E3020" s="79">
        <v>5.9597049999999999E-2</v>
      </c>
    </row>
    <row r="3021" spans="1:5" x14ac:dyDescent="0.25">
      <c r="A3021" s="89" t="s">
        <v>154</v>
      </c>
      <c r="B3021" s="79">
        <v>198</v>
      </c>
      <c r="C3021" s="79" t="s">
        <v>159</v>
      </c>
      <c r="D3021" s="79">
        <v>0.21201431000000001</v>
      </c>
      <c r="E3021" s="79">
        <v>5.6987309999999999E-2</v>
      </c>
    </row>
    <row r="3022" spans="1:5" x14ac:dyDescent="0.25">
      <c r="A3022" s="89" t="s">
        <v>154</v>
      </c>
      <c r="B3022" s="79">
        <v>198</v>
      </c>
      <c r="C3022" s="79" t="s">
        <v>158</v>
      </c>
      <c r="D3022" s="79">
        <v>0.2644338</v>
      </c>
      <c r="E3022" s="79">
        <v>7.5014719999999993E-2</v>
      </c>
    </row>
    <row r="3023" spans="1:5" x14ac:dyDescent="0.25">
      <c r="A3023" s="89" t="s">
        <v>154</v>
      </c>
      <c r="B3023" s="79">
        <v>198</v>
      </c>
      <c r="C3023" s="79" t="s">
        <v>149</v>
      </c>
      <c r="D3023" s="79">
        <v>0.40330408000000001</v>
      </c>
      <c r="E3023" s="79">
        <v>6.552028E-2</v>
      </c>
    </row>
    <row r="3024" spans="1:5" x14ac:dyDescent="0.25">
      <c r="A3024" s="89" t="s">
        <v>154</v>
      </c>
      <c r="B3024" s="79">
        <v>198</v>
      </c>
      <c r="C3024" s="79" t="s">
        <v>157</v>
      </c>
      <c r="D3024" s="79">
        <v>0.42839271000000001</v>
      </c>
      <c r="E3024" s="79">
        <v>7.3642189999999996E-2</v>
      </c>
    </row>
    <row r="3025" spans="1:5" x14ac:dyDescent="0.25">
      <c r="A3025" s="89" t="s">
        <v>154</v>
      </c>
      <c r="B3025" s="79">
        <v>198</v>
      </c>
      <c r="C3025" s="79" t="s">
        <v>151</v>
      </c>
      <c r="D3025" s="79">
        <v>0.54716498000000002</v>
      </c>
      <c r="E3025" s="79">
        <v>2.8867919999999998E-2</v>
      </c>
    </row>
    <row r="3026" spans="1:5" x14ac:dyDescent="0.25">
      <c r="A3026" s="89" t="s">
        <v>154</v>
      </c>
      <c r="B3026" s="79">
        <v>198</v>
      </c>
      <c r="C3026" s="79" t="s">
        <v>144</v>
      </c>
      <c r="D3026" s="79">
        <v>0.55709156000000004</v>
      </c>
      <c r="E3026" s="79">
        <v>5.181144E-2</v>
      </c>
    </row>
    <row r="3027" spans="1:5" x14ac:dyDescent="0.25">
      <c r="A3027" s="89" t="s">
        <v>154</v>
      </c>
      <c r="B3027" s="79">
        <v>198</v>
      </c>
      <c r="C3027" s="79" t="s">
        <v>155</v>
      </c>
      <c r="D3027" s="79">
        <v>0.56879900000000005</v>
      </c>
      <c r="E3027" s="79">
        <v>5.3099300000000002E-2</v>
      </c>
    </row>
    <row r="3028" spans="1:5" x14ac:dyDescent="0.25">
      <c r="A3028" s="89" t="s">
        <v>154</v>
      </c>
      <c r="B3028" s="79">
        <v>198</v>
      </c>
      <c r="C3028" s="79" t="s">
        <v>152</v>
      </c>
      <c r="D3028" s="79">
        <v>0.59331201</v>
      </c>
      <c r="E3028" s="79">
        <v>3.5059859999999998E-2</v>
      </c>
    </row>
    <row r="3029" spans="1:5" x14ac:dyDescent="0.25">
      <c r="A3029" s="89" t="s">
        <v>154</v>
      </c>
      <c r="B3029" s="79">
        <v>198</v>
      </c>
      <c r="C3029" s="79" t="s">
        <v>9</v>
      </c>
      <c r="D3029" s="79">
        <v>0.65244471999999998</v>
      </c>
      <c r="E3029" s="79">
        <v>9.2537010000000003E-2</v>
      </c>
    </row>
    <row r="3030" spans="1:5" x14ac:dyDescent="0.25">
      <c r="A3030" s="89" t="s">
        <v>154</v>
      </c>
      <c r="B3030" s="79">
        <v>198</v>
      </c>
      <c r="C3030" s="79" t="s">
        <v>146</v>
      </c>
      <c r="D3030" s="79">
        <v>0.70844057000000005</v>
      </c>
      <c r="E3030" s="79">
        <v>3.660062E-2</v>
      </c>
    </row>
    <row r="3031" spans="1:5" x14ac:dyDescent="0.25">
      <c r="A3031" s="89" t="s">
        <v>154</v>
      </c>
      <c r="B3031" s="79">
        <v>198</v>
      </c>
      <c r="C3031" s="79" t="s">
        <v>153</v>
      </c>
      <c r="D3031" s="79">
        <v>0.77363017000000001</v>
      </c>
      <c r="E3031" s="79">
        <v>5.1241549999999997E-2</v>
      </c>
    </row>
    <row r="3032" spans="1:5" x14ac:dyDescent="0.25">
      <c r="A3032" s="89" t="s">
        <v>154</v>
      </c>
      <c r="B3032" s="79">
        <v>198</v>
      </c>
      <c r="C3032" s="79" t="s">
        <v>145</v>
      </c>
      <c r="D3032" s="79">
        <v>0.86991397999999998</v>
      </c>
      <c r="E3032" s="79">
        <v>4.3959070000000003E-2</v>
      </c>
    </row>
    <row r="3033" spans="1:5" x14ac:dyDescent="0.25">
      <c r="A3033" s="89" t="s">
        <v>154</v>
      </c>
      <c r="B3033" s="79">
        <v>198</v>
      </c>
      <c r="C3033" s="79" t="s">
        <v>148</v>
      </c>
      <c r="D3033" s="79">
        <v>0.92741744000000004</v>
      </c>
      <c r="E3033" s="79">
        <v>7.1499930000000003E-2</v>
      </c>
    </row>
    <row r="3034" spans="1:5" x14ac:dyDescent="0.25">
      <c r="A3034" s="89" t="s">
        <v>154</v>
      </c>
      <c r="B3034" s="79">
        <v>198</v>
      </c>
      <c r="C3034" s="79" t="s">
        <v>160</v>
      </c>
      <c r="D3034" s="79">
        <v>0.93047334999999998</v>
      </c>
      <c r="E3034" s="79">
        <v>5.6624519999999998E-2</v>
      </c>
    </row>
    <row r="3035" spans="1:5" x14ac:dyDescent="0.25">
      <c r="A3035" s="89" t="s">
        <v>154</v>
      </c>
      <c r="B3035" s="79">
        <v>198</v>
      </c>
      <c r="C3035" s="79" t="s">
        <v>147</v>
      </c>
      <c r="D3035" s="79">
        <v>0.94537072</v>
      </c>
      <c r="E3035" s="79">
        <v>4.8640269999999999E-2</v>
      </c>
    </row>
    <row r="3036" spans="1:5" x14ac:dyDescent="0.25">
      <c r="A3036" s="89" t="s">
        <v>151</v>
      </c>
      <c r="B3036" s="79">
        <v>199</v>
      </c>
      <c r="C3036" s="79" t="s">
        <v>156</v>
      </c>
      <c r="D3036" s="79">
        <v>6.6046880000000002E-2</v>
      </c>
      <c r="E3036" s="79">
        <v>5.6499050000000002E-2</v>
      </c>
    </row>
    <row r="3037" spans="1:5" x14ac:dyDescent="0.25">
      <c r="A3037" s="89" t="s">
        <v>151</v>
      </c>
      <c r="B3037" s="79">
        <v>199</v>
      </c>
      <c r="C3037" s="79" t="s">
        <v>159</v>
      </c>
      <c r="D3037" s="79">
        <v>0.10574478</v>
      </c>
      <c r="E3037" s="79">
        <v>5.6415859999999998E-2</v>
      </c>
    </row>
    <row r="3038" spans="1:5" x14ac:dyDescent="0.25">
      <c r="A3038" s="89" t="s">
        <v>151</v>
      </c>
      <c r="B3038" s="79">
        <v>199</v>
      </c>
      <c r="C3038" s="79" t="s">
        <v>152</v>
      </c>
      <c r="D3038" s="79">
        <v>0.47834754000000002</v>
      </c>
      <c r="E3038" s="79">
        <v>4.3057329999999998E-2</v>
      </c>
    </row>
    <row r="3039" spans="1:5" x14ac:dyDescent="0.25">
      <c r="A3039" s="89" t="s">
        <v>151</v>
      </c>
      <c r="B3039" s="79">
        <v>199</v>
      </c>
      <c r="C3039" s="79" t="s">
        <v>157</v>
      </c>
      <c r="D3039" s="79">
        <v>0.51201357000000003</v>
      </c>
      <c r="E3039" s="79">
        <v>4.3649010000000002E-2</v>
      </c>
    </row>
    <row r="3040" spans="1:5" x14ac:dyDescent="0.25">
      <c r="A3040" s="89" t="s">
        <v>151</v>
      </c>
      <c r="B3040" s="79">
        <v>199</v>
      </c>
      <c r="C3040" s="79" t="s">
        <v>142</v>
      </c>
      <c r="D3040" s="79">
        <v>0.66552442999999994</v>
      </c>
      <c r="E3040" s="79">
        <v>4.6686999999999999E-2</v>
      </c>
    </row>
    <row r="3041" spans="1:5" x14ac:dyDescent="0.25">
      <c r="A3041" s="89" t="s">
        <v>151</v>
      </c>
      <c r="B3041" s="79">
        <v>199</v>
      </c>
      <c r="C3041" s="79" t="s">
        <v>147</v>
      </c>
      <c r="D3041" s="79">
        <v>0.77182430000000002</v>
      </c>
      <c r="E3041" s="79">
        <v>4.6778109999999998E-2</v>
      </c>
    </row>
    <row r="3042" spans="1:5" x14ac:dyDescent="0.25">
      <c r="A3042" s="89" t="s">
        <v>151</v>
      </c>
      <c r="B3042" s="79">
        <v>199</v>
      </c>
      <c r="C3042" s="79" t="s">
        <v>9</v>
      </c>
      <c r="D3042" s="79">
        <v>0.78638728000000002</v>
      </c>
      <c r="E3042" s="79">
        <v>7.1900759999999994E-2</v>
      </c>
    </row>
    <row r="3043" spans="1:5" x14ac:dyDescent="0.25">
      <c r="A3043" s="89" t="s">
        <v>151</v>
      </c>
      <c r="B3043" s="79">
        <v>199</v>
      </c>
      <c r="C3043" s="79" t="s">
        <v>158</v>
      </c>
      <c r="D3043" s="79">
        <v>0.79335255000000005</v>
      </c>
      <c r="E3043" s="79">
        <v>5.7510659999999998E-2</v>
      </c>
    </row>
    <row r="3044" spans="1:5" x14ac:dyDescent="0.25">
      <c r="A3044" s="89" t="s">
        <v>151</v>
      </c>
      <c r="B3044" s="79">
        <v>199</v>
      </c>
      <c r="C3044" s="79" t="s">
        <v>153</v>
      </c>
      <c r="D3044" s="79">
        <v>0.81208734000000005</v>
      </c>
      <c r="E3044" s="79">
        <v>5.0842749999999999E-2</v>
      </c>
    </row>
    <row r="3045" spans="1:5" x14ac:dyDescent="0.25">
      <c r="A3045" s="89" t="s">
        <v>151</v>
      </c>
      <c r="B3045" s="79">
        <v>199</v>
      </c>
      <c r="C3045" s="79" t="s">
        <v>146</v>
      </c>
      <c r="D3045" s="79">
        <v>0.82578675000000001</v>
      </c>
      <c r="E3045" s="79">
        <v>3.6350670000000002E-2</v>
      </c>
    </row>
    <row r="3046" spans="1:5" x14ac:dyDescent="0.25">
      <c r="A3046" s="89" t="s">
        <v>151</v>
      </c>
      <c r="B3046" s="79">
        <v>199</v>
      </c>
      <c r="C3046" s="79" t="s">
        <v>155</v>
      </c>
      <c r="D3046" s="79">
        <v>0.84038146999999996</v>
      </c>
      <c r="E3046" s="79">
        <v>4.088866E-2</v>
      </c>
    </row>
    <row r="3047" spans="1:5" x14ac:dyDescent="0.25">
      <c r="A3047" s="89" t="s">
        <v>151</v>
      </c>
      <c r="B3047" s="79">
        <v>199</v>
      </c>
      <c r="C3047" s="79" t="s">
        <v>154</v>
      </c>
      <c r="D3047" s="79">
        <v>0.87007371</v>
      </c>
      <c r="E3047" s="79">
        <v>4.8158119999999999E-2</v>
      </c>
    </row>
    <row r="3048" spans="1:5" x14ac:dyDescent="0.25">
      <c r="A3048" s="89" t="s">
        <v>151</v>
      </c>
      <c r="B3048" s="79">
        <v>199</v>
      </c>
      <c r="C3048" s="79" t="s">
        <v>160</v>
      </c>
      <c r="D3048" s="79">
        <v>0.90136706</v>
      </c>
      <c r="E3048" s="79">
        <v>4.8759980000000001E-2</v>
      </c>
    </row>
    <row r="3049" spans="1:5" x14ac:dyDescent="0.25">
      <c r="A3049" s="89" t="s">
        <v>151</v>
      </c>
      <c r="B3049" s="79">
        <v>199</v>
      </c>
      <c r="C3049" s="79" t="s">
        <v>144</v>
      </c>
      <c r="D3049" s="79">
        <v>0.92694515</v>
      </c>
      <c r="E3049" s="79">
        <v>6.566495E-2</v>
      </c>
    </row>
    <row r="3050" spans="1:5" x14ac:dyDescent="0.25">
      <c r="A3050" s="89" t="s">
        <v>151</v>
      </c>
      <c r="B3050" s="79">
        <v>199</v>
      </c>
      <c r="C3050" s="79" t="s">
        <v>149</v>
      </c>
      <c r="D3050" s="79">
        <v>0.94382197999999995</v>
      </c>
      <c r="E3050" s="79">
        <v>4.9544369999999997E-2</v>
      </c>
    </row>
    <row r="3051" spans="1:5" x14ac:dyDescent="0.25">
      <c r="A3051" s="89" t="s">
        <v>151</v>
      </c>
      <c r="B3051" s="79">
        <v>199</v>
      </c>
      <c r="C3051" s="79" t="s">
        <v>148</v>
      </c>
      <c r="D3051" s="79">
        <v>0.98394678000000002</v>
      </c>
      <c r="E3051" s="79">
        <v>4.5856090000000002E-2</v>
      </c>
    </row>
    <row r="3052" spans="1:5" x14ac:dyDescent="0.25">
      <c r="A3052" s="89" t="s">
        <v>151</v>
      </c>
      <c r="B3052" s="79">
        <v>199</v>
      </c>
      <c r="C3052" s="79" t="s">
        <v>145</v>
      </c>
      <c r="D3052" s="79">
        <v>1.06596778</v>
      </c>
      <c r="E3052" s="79">
        <v>9.8235879999999998E-2</v>
      </c>
    </row>
    <row r="3053" spans="1:5" x14ac:dyDescent="0.25">
      <c r="A3053" s="89" t="s">
        <v>151</v>
      </c>
      <c r="B3053" s="79">
        <v>199</v>
      </c>
      <c r="C3053" s="79" t="s">
        <v>150</v>
      </c>
      <c r="D3053" s="79">
        <v>1.08009902</v>
      </c>
      <c r="E3053" s="79">
        <v>5.3560330000000003E-2</v>
      </c>
    </row>
    <row r="3054" spans="1:5" x14ac:dyDescent="0.25">
      <c r="A3054" s="89" t="s">
        <v>155</v>
      </c>
      <c r="B3054" s="79">
        <v>200</v>
      </c>
      <c r="C3054" s="79" t="s">
        <v>156</v>
      </c>
      <c r="D3054" s="79">
        <v>0.14447660000000001</v>
      </c>
      <c r="E3054" s="79">
        <v>5.7986250000000003E-2</v>
      </c>
    </row>
    <row r="3055" spans="1:5" x14ac:dyDescent="0.25">
      <c r="A3055" s="89" t="s">
        <v>155</v>
      </c>
      <c r="B3055" s="79">
        <v>200</v>
      </c>
      <c r="C3055" s="79" t="s">
        <v>158</v>
      </c>
      <c r="D3055" s="79">
        <v>0.47982865000000002</v>
      </c>
      <c r="E3055" s="79">
        <v>5.1387910000000002E-2</v>
      </c>
    </row>
    <row r="3056" spans="1:5" x14ac:dyDescent="0.25">
      <c r="A3056" s="89" t="s">
        <v>155</v>
      </c>
      <c r="B3056" s="79">
        <v>200</v>
      </c>
      <c r="C3056" s="79" t="s">
        <v>9</v>
      </c>
      <c r="D3056" s="79">
        <v>0.61439619000000001</v>
      </c>
      <c r="E3056" s="79">
        <v>4.2626339999999999E-2</v>
      </c>
    </row>
    <row r="3057" spans="1:5" x14ac:dyDescent="0.25">
      <c r="A3057" s="89" t="s">
        <v>155</v>
      </c>
      <c r="B3057" s="79">
        <v>200</v>
      </c>
      <c r="C3057" s="79" t="s">
        <v>159</v>
      </c>
      <c r="D3057" s="79">
        <v>0.67094387</v>
      </c>
      <c r="E3057" s="79">
        <v>3.8026259999999999E-2</v>
      </c>
    </row>
    <row r="3058" spans="1:5" x14ac:dyDescent="0.25">
      <c r="A3058" s="89" t="s">
        <v>155</v>
      </c>
      <c r="B3058" s="79">
        <v>200</v>
      </c>
      <c r="C3058" s="79" t="s">
        <v>142</v>
      </c>
      <c r="D3058" s="79">
        <v>0.70896767999999999</v>
      </c>
      <c r="E3058" s="79">
        <v>6.9476999999999997E-2</v>
      </c>
    </row>
    <row r="3059" spans="1:5" x14ac:dyDescent="0.25">
      <c r="A3059" s="89" t="s">
        <v>155</v>
      </c>
      <c r="B3059" s="79">
        <v>200</v>
      </c>
      <c r="C3059" s="79" t="s">
        <v>160</v>
      </c>
      <c r="D3059" s="79">
        <v>0.80576488999999996</v>
      </c>
      <c r="E3059" s="79">
        <v>5.5526359999999997E-2</v>
      </c>
    </row>
    <row r="3060" spans="1:5" x14ac:dyDescent="0.25">
      <c r="A3060" s="89" t="s">
        <v>155</v>
      </c>
      <c r="B3060" s="79">
        <v>200</v>
      </c>
      <c r="C3060" s="79" t="s">
        <v>153</v>
      </c>
      <c r="D3060" s="79">
        <v>0.81545274000000001</v>
      </c>
      <c r="E3060" s="79">
        <v>9.1944860000000003E-2</v>
      </c>
    </row>
    <row r="3061" spans="1:5" x14ac:dyDescent="0.25">
      <c r="A3061" s="89" t="s">
        <v>155</v>
      </c>
      <c r="B3061" s="79">
        <v>200</v>
      </c>
      <c r="C3061" s="79" t="s">
        <v>157</v>
      </c>
      <c r="D3061" s="79">
        <v>0.85967939000000004</v>
      </c>
      <c r="E3061" s="79">
        <v>6.5546660000000007E-2</v>
      </c>
    </row>
    <row r="3062" spans="1:5" x14ac:dyDescent="0.25">
      <c r="A3062" s="89" t="s">
        <v>155</v>
      </c>
      <c r="B3062" s="79">
        <v>200</v>
      </c>
      <c r="C3062" s="79" t="s">
        <v>150</v>
      </c>
      <c r="D3062" s="79">
        <v>0.89992733000000003</v>
      </c>
      <c r="E3062" s="79">
        <v>7.9697560000000001E-2</v>
      </c>
    </row>
    <row r="3063" spans="1:5" x14ac:dyDescent="0.25">
      <c r="A3063" s="89" t="s">
        <v>155</v>
      </c>
      <c r="B3063" s="79">
        <v>200</v>
      </c>
      <c r="C3063" s="79" t="s">
        <v>147</v>
      </c>
      <c r="D3063" s="79">
        <v>0.90183985</v>
      </c>
      <c r="E3063" s="79">
        <v>5.0730160000000003E-2</v>
      </c>
    </row>
    <row r="3064" spans="1:5" x14ac:dyDescent="0.25">
      <c r="A3064" s="89" t="s">
        <v>155</v>
      </c>
      <c r="B3064" s="79">
        <v>200</v>
      </c>
      <c r="C3064" s="79" t="s">
        <v>151</v>
      </c>
      <c r="D3064" s="79">
        <v>0.90294236000000005</v>
      </c>
      <c r="E3064" s="79">
        <v>4.2011E-2</v>
      </c>
    </row>
    <row r="3065" spans="1:5" x14ac:dyDescent="0.25">
      <c r="A3065" s="89" t="s">
        <v>155</v>
      </c>
      <c r="B3065" s="79">
        <v>200</v>
      </c>
      <c r="C3065" s="79" t="s">
        <v>149</v>
      </c>
      <c r="D3065" s="79">
        <v>0.90733081999999998</v>
      </c>
      <c r="E3065" s="79">
        <v>7.5174080000000004E-2</v>
      </c>
    </row>
    <row r="3066" spans="1:5" x14ac:dyDescent="0.25">
      <c r="A3066" s="89" t="s">
        <v>155</v>
      </c>
      <c r="B3066" s="79">
        <v>200</v>
      </c>
      <c r="C3066" s="79" t="s">
        <v>148</v>
      </c>
      <c r="D3066" s="79">
        <v>0.94148178999999999</v>
      </c>
      <c r="E3066" s="79">
        <v>5.1874179999999999E-2</v>
      </c>
    </row>
    <row r="3067" spans="1:5" x14ac:dyDescent="0.25">
      <c r="A3067" s="89" t="s">
        <v>155</v>
      </c>
      <c r="B3067" s="79">
        <v>200</v>
      </c>
      <c r="C3067" s="79" t="s">
        <v>145</v>
      </c>
      <c r="D3067" s="79">
        <v>0.97028855999999997</v>
      </c>
      <c r="E3067" s="79">
        <v>7.225181E-2</v>
      </c>
    </row>
    <row r="3068" spans="1:5" x14ac:dyDescent="0.25">
      <c r="A3068" s="89" t="s">
        <v>155</v>
      </c>
      <c r="B3068" s="79">
        <v>200</v>
      </c>
      <c r="C3068" s="79" t="s">
        <v>146</v>
      </c>
      <c r="D3068" s="79">
        <v>1.00261098</v>
      </c>
      <c r="E3068" s="79">
        <v>3.0471249999999998E-2</v>
      </c>
    </row>
    <row r="3069" spans="1:5" x14ac:dyDescent="0.25">
      <c r="A3069" s="89" t="s">
        <v>155</v>
      </c>
      <c r="B3069" s="79">
        <v>200</v>
      </c>
      <c r="C3069" s="79" t="s">
        <v>154</v>
      </c>
      <c r="D3069" s="79">
        <v>1.0786306299999999</v>
      </c>
      <c r="E3069" s="79">
        <v>5.4117100000000001E-2</v>
      </c>
    </row>
    <row r="3070" spans="1:5" x14ac:dyDescent="0.25">
      <c r="A3070" s="89" t="s">
        <v>155</v>
      </c>
      <c r="B3070" s="79">
        <v>200</v>
      </c>
      <c r="C3070" s="79" t="s">
        <v>144</v>
      </c>
      <c r="D3070" s="79">
        <v>1.0945406099999999</v>
      </c>
      <c r="E3070" s="79">
        <v>4.4902900000000003E-2</v>
      </c>
    </row>
    <row r="3071" spans="1:5" x14ac:dyDescent="0.25">
      <c r="A3071" s="89" t="s">
        <v>155</v>
      </c>
      <c r="B3071" s="79">
        <v>200</v>
      </c>
      <c r="C3071" s="79" t="s">
        <v>152</v>
      </c>
      <c r="D3071" s="79">
        <v>1.1225763200000001</v>
      </c>
      <c r="E3071" s="79">
        <v>3.2838109999999997E-2</v>
      </c>
    </row>
    <row r="3072" spans="1:5" x14ac:dyDescent="0.25">
      <c r="A3072" s="89" t="s">
        <v>159</v>
      </c>
      <c r="B3072" s="79">
        <v>201</v>
      </c>
      <c r="C3072" s="79" t="s">
        <v>147</v>
      </c>
      <c r="D3072" s="79">
        <v>-7.7300199999999999E-2</v>
      </c>
      <c r="E3072" s="79">
        <v>9.1124609999999995E-2</v>
      </c>
    </row>
    <row r="3073" spans="1:5" x14ac:dyDescent="0.25">
      <c r="A3073" s="89" t="s">
        <v>159</v>
      </c>
      <c r="B3073" s="79">
        <v>201</v>
      </c>
      <c r="C3073" s="79" t="s">
        <v>143</v>
      </c>
      <c r="D3073" s="79">
        <v>-3.7618499999999999E-2</v>
      </c>
      <c r="E3073" s="79">
        <v>7.153727E-2</v>
      </c>
    </row>
    <row r="3074" spans="1:5" x14ac:dyDescent="0.25">
      <c r="A3074" s="89" t="s">
        <v>159</v>
      </c>
      <c r="B3074" s="79">
        <v>201</v>
      </c>
      <c r="C3074" s="79" t="s">
        <v>156</v>
      </c>
      <c r="D3074" s="79">
        <v>8.39261E-3</v>
      </c>
      <c r="E3074" s="79">
        <v>3.5969349999999997E-2</v>
      </c>
    </row>
    <row r="3075" spans="1:5" x14ac:dyDescent="0.25">
      <c r="A3075" s="89" t="s">
        <v>159</v>
      </c>
      <c r="B3075" s="79">
        <v>201</v>
      </c>
      <c r="C3075" s="79" t="s">
        <v>151</v>
      </c>
      <c r="D3075" s="79">
        <v>8.9870799999999997E-3</v>
      </c>
      <c r="E3075" s="79">
        <v>3.8902449999999998E-2</v>
      </c>
    </row>
    <row r="3076" spans="1:5" x14ac:dyDescent="0.25">
      <c r="A3076" s="89" t="s">
        <v>159</v>
      </c>
      <c r="B3076" s="79">
        <v>201</v>
      </c>
      <c r="C3076" s="79" t="s">
        <v>148</v>
      </c>
      <c r="D3076" s="79">
        <v>3.086767E-2</v>
      </c>
      <c r="E3076" s="79">
        <v>6.3313610000000006E-2</v>
      </c>
    </row>
    <row r="3077" spans="1:5" x14ac:dyDescent="0.25">
      <c r="A3077" s="89" t="s">
        <v>159</v>
      </c>
      <c r="B3077" s="79">
        <v>201</v>
      </c>
      <c r="C3077" s="79" t="s">
        <v>154</v>
      </c>
      <c r="D3077" s="79">
        <v>3.1552139999999999E-2</v>
      </c>
      <c r="E3077" s="79">
        <v>4.98228E-2</v>
      </c>
    </row>
    <row r="3078" spans="1:5" x14ac:dyDescent="0.25">
      <c r="A3078" s="89" t="s">
        <v>159</v>
      </c>
      <c r="B3078" s="79">
        <v>201</v>
      </c>
      <c r="C3078" s="79" t="s">
        <v>144</v>
      </c>
      <c r="D3078" s="79">
        <v>4.0806530000000001E-2</v>
      </c>
      <c r="E3078" s="79">
        <v>5.1520290000000003E-2</v>
      </c>
    </row>
    <row r="3079" spans="1:5" x14ac:dyDescent="0.25">
      <c r="A3079" s="89" t="s">
        <v>159</v>
      </c>
      <c r="B3079" s="79">
        <v>201</v>
      </c>
      <c r="C3079" s="79" t="s">
        <v>149</v>
      </c>
      <c r="D3079" s="79">
        <v>4.2768029999999999E-2</v>
      </c>
      <c r="E3079" s="79">
        <v>5.6662459999999998E-2</v>
      </c>
    </row>
    <row r="3080" spans="1:5" x14ac:dyDescent="0.25">
      <c r="A3080" s="89" t="s">
        <v>159</v>
      </c>
      <c r="B3080" s="79">
        <v>201</v>
      </c>
      <c r="C3080" s="79" t="s">
        <v>150</v>
      </c>
      <c r="D3080" s="79">
        <v>5.913525E-2</v>
      </c>
      <c r="E3080" s="79">
        <v>6.8134399999999998E-2</v>
      </c>
    </row>
    <row r="3081" spans="1:5" x14ac:dyDescent="0.25">
      <c r="A3081" s="89" t="s">
        <v>159</v>
      </c>
      <c r="B3081" s="79">
        <v>201</v>
      </c>
      <c r="C3081" s="79" t="s">
        <v>153</v>
      </c>
      <c r="D3081" s="79">
        <v>8.5946649999999999E-2</v>
      </c>
      <c r="E3081" s="79">
        <v>5.9740719999999997E-2</v>
      </c>
    </row>
    <row r="3082" spans="1:5" x14ac:dyDescent="0.25">
      <c r="A3082" s="89" t="s">
        <v>159</v>
      </c>
      <c r="B3082" s="79">
        <v>201</v>
      </c>
      <c r="C3082" s="79" t="s">
        <v>158</v>
      </c>
      <c r="D3082" s="79">
        <v>0.12561838</v>
      </c>
      <c r="E3082" s="79">
        <v>6.2272290000000001E-2</v>
      </c>
    </row>
    <row r="3083" spans="1:5" x14ac:dyDescent="0.25">
      <c r="A3083" s="89" t="s">
        <v>159</v>
      </c>
      <c r="B3083" s="79">
        <v>201</v>
      </c>
      <c r="C3083" s="79" t="s">
        <v>160</v>
      </c>
      <c r="D3083" s="79">
        <v>0.13039228999999999</v>
      </c>
      <c r="E3083" s="79">
        <v>5.273746E-2</v>
      </c>
    </row>
    <row r="3084" spans="1:5" x14ac:dyDescent="0.25">
      <c r="A3084" s="89" t="s">
        <v>159</v>
      </c>
      <c r="B3084" s="79">
        <v>201</v>
      </c>
      <c r="C3084" s="79" t="s">
        <v>9</v>
      </c>
      <c r="D3084" s="79">
        <v>0.15065132000000001</v>
      </c>
      <c r="E3084" s="79">
        <v>4.972555E-2</v>
      </c>
    </row>
    <row r="3085" spans="1:5" x14ac:dyDescent="0.25">
      <c r="A3085" s="89" t="s">
        <v>159</v>
      </c>
      <c r="B3085" s="79">
        <v>201</v>
      </c>
      <c r="C3085" s="79" t="s">
        <v>155</v>
      </c>
      <c r="D3085" s="79">
        <v>0.18383155000000001</v>
      </c>
      <c r="E3085" s="79">
        <v>5.8909049999999998E-2</v>
      </c>
    </row>
    <row r="3086" spans="1:5" x14ac:dyDescent="0.25">
      <c r="A3086" s="89" t="s">
        <v>159</v>
      </c>
      <c r="B3086" s="79">
        <v>201</v>
      </c>
      <c r="C3086" s="79" t="s">
        <v>152</v>
      </c>
      <c r="D3086" s="79">
        <v>0.22804076000000001</v>
      </c>
      <c r="E3086" s="79">
        <v>3.786395E-2</v>
      </c>
    </row>
    <row r="3087" spans="1:5" x14ac:dyDescent="0.25">
      <c r="A3087" s="89" t="s">
        <v>159</v>
      </c>
      <c r="B3087" s="79">
        <v>201</v>
      </c>
      <c r="C3087" s="79" t="s">
        <v>157</v>
      </c>
      <c r="D3087" s="79">
        <v>0.23100127000000001</v>
      </c>
      <c r="E3087" s="79">
        <v>4.6997999999999998E-2</v>
      </c>
    </row>
    <row r="3088" spans="1:5" x14ac:dyDescent="0.25">
      <c r="A3088" s="89" t="s">
        <v>159</v>
      </c>
      <c r="B3088" s="79">
        <v>201</v>
      </c>
      <c r="C3088" s="79" t="s">
        <v>146</v>
      </c>
      <c r="D3088" s="79">
        <v>0.25877160999999999</v>
      </c>
      <c r="E3088" s="79">
        <v>3.2331029999999997E-2</v>
      </c>
    </row>
    <row r="3089" spans="1:5" x14ac:dyDescent="0.25">
      <c r="A3089" s="89" t="s">
        <v>159</v>
      </c>
      <c r="B3089" s="79">
        <v>201</v>
      </c>
      <c r="C3089" s="79" t="s">
        <v>145</v>
      </c>
      <c r="D3089" s="79">
        <v>0.26572621000000002</v>
      </c>
      <c r="E3089" s="79">
        <v>9.0950630000000005E-2</v>
      </c>
    </row>
    <row r="3090" spans="1:5" x14ac:dyDescent="0.25">
      <c r="A3090" s="89" t="s">
        <v>159</v>
      </c>
      <c r="B3090" s="79">
        <v>201</v>
      </c>
      <c r="C3090" s="79" t="s">
        <v>142</v>
      </c>
      <c r="D3090" s="79">
        <v>0.31314956999999999</v>
      </c>
      <c r="E3090" s="79">
        <v>7.4640070000000003E-2</v>
      </c>
    </row>
    <row r="3091" spans="1:5" x14ac:dyDescent="0.25">
      <c r="A3091" s="89" t="s">
        <v>148</v>
      </c>
      <c r="B3091" s="79">
        <v>202</v>
      </c>
      <c r="C3091" s="79" t="s">
        <v>157</v>
      </c>
      <c r="D3091" s="79">
        <v>0.29238998999999999</v>
      </c>
      <c r="E3091" s="79">
        <v>4.860221E-2</v>
      </c>
    </row>
    <row r="3092" spans="1:5" x14ac:dyDescent="0.25">
      <c r="A3092" s="89" t="s">
        <v>148</v>
      </c>
      <c r="B3092" s="79">
        <v>202</v>
      </c>
      <c r="C3092" s="79" t="s">
        <v>158</v>
      </c>
      <c r="D3092" s="79">
        <v>0.31506921999999998</v>
      </c>
      <c r="E3092" s="79">
        <v>9.3523830000000002E-2</v>
      </c>
    </row>
    <row r="3093" spans="1:5" x14ac:dyDescent="0.25">
      <c r="A3093" s="89" t="s">
        <v>148</v>
      </c>
      <c r="B3093" s="79">
        <v>202</v>
      </c>
      <c r="C3093" s="79" t="s">
        <v>142</v>
      </c>
      <c r="D3093" s="79">
        <v>0.32327223999999999</v>
      </c>
      <c r="E3093" s="79">
        <v>6.7166740000000003E-2</v>
      </c>
    </row>
    <row r="3094" spans="1:5" x14ac:dyDescent="0.25">
      <c r="A3094" s="89" t="s">
        <v>148</v>
      </c>
      <c r="B3094" s="79">
        <v>202</v>
      </c>
      <c r="C3094" s="79" t="s">
        <v>159</v>
      </c>
      <c r="D3094" s="79">
        <v>0.32733913999999997</v>
      </c>
      <c r="E3094" s="79">
        <v>5.289228E-2</v>
      </c>
    </row>
    <row r="3095" spans="1:5" x14ac:dyDescent="0.25">
      <c r="A3095" s="89" t="s">
        <v>148</v>
      </c>
      <c r="B3095" s="79">
        <v>202</v>
      </c>
      <c r="C3095" s="79" t="s">
        <v>151</v>
      </c>
      <c r="D3095" s="79">
        <v>0.76397393000000002</v>
      </c>
      <c r="E3095" s="79">
        <v>3.7350550000000003E-2</v>
      </c>
    </row>
    <row r="3096" spans="1:5" x14ac:dyDescent="0.25">
      <c r="A3096" s="89" t="s">
        <v>148</v>
      </c>
      <c r="B3096" s="79">
        <v>202</v>
      </c>
      <c r="C3096" s="79" t="s">
        <v>154</v>
      </c>
      <c r="D3096" s="79">
        <v>0.76951797</v>
      </c>
      <c r="E3096" s="79">
        <v>4.1692970000000003E-2</v>
      </c>
    </row>
    <row r="3097" spans="1:5" x14ac:dyDescent="0.25">
      <c r="A3097" s="89" t="s">
        <v>148</v>
      </c>
      <c r="B3097" s="79">
        <v>202</v>
      </c>
      <c r="C3097" s="79" t="s">
        <v>146</v>
      </c>
      <c r="D3097" s="79">
        <v>0.79513087999999998</v>
      </c>
      <c r="E3097" s="79">
        <v>3.186754E-2</v>
      </c>
    </row>
    <row r="3098" spans="1:5" x14ac:dyDescent="0.25">
      <c r="A3098" s="89" t="s">
        <v>148</v>
      </c>
      <c r="B3098" s="79">
        <v>202</v>
      </c>
      <c r="C3098" s="79" t="s">
        <v>153</v>
      </c>
      <c r="D3098" s="79">
        <v>0.79953503999999997</v>
      </c>
      <c r="E3098" s="79">
        <v>9.4142039999999996E-2</v>
      </c>
    </row>
    <row r="3099" spans="1:5" x14ac:dyDescent="0.25">
      <c r="A3099" s="89" t="s">
        <v>148</v>
      </c>
      <c r="B3099" s="79">
        <v>202</v>
      </c>
      <c r="C3099" s="79" t="s">
        <v>145</v>
      </c>
      <c r="D3099" s="79">
        <v>0.87366244999999998</v>
      </c>
      <c r="E3099" s="79">
        <v>6.9396029999999997E-2</v>
      </c>
    </row>
    <row r="3100" spans="1:5" x14ac:dyDescent="0.25">
      <c r="A3100" s="89" t="s">
        <v>148</v>
      </c>
      <c r="B3100" s="79">
        <v>202</v>
      </c>
      <c r="C3100" s="79" t="s">
        <v>9</v>
      </c>
      <c r="D3100" s="79">
        <v>0.90170602</v>
      </c>
      <c r="E3100" s="79">
        <v>5.1856590000000001E-2</v>
      </c>
    </row>
    <row r="3101" spans="1:5" x14ac:dyDescent="0.25">
      <c r="A3101" s="89" t="s">
        <v>148</v>
      </c>
      <c r="B3101" s="79">
        <v>202</v>
      </c>
      <c r="C3101" s="79" t="s">
        <v>152</v>
      </c>
      <c r="D3101" s="79">
        <v>0.97342854999999995</v>
      </c>
      <c r="E3101" s="79">
        <v>4.2768540000000001E-2</v>
      </c>
    </row>
    <row r="3102" spans="1:5" x14ac:dyDescent="0.25">
      <c r="A3102" s="89" t="s">
        <v>148</v>
      </c>
      <c r="B3102" s="79">
        <v>202</v>
      </c>
      <c r="C3102" s="79" t="s">
        <v>149</v>
      </c>
      <c r="D3102" s="79">
        <v>1.01723476</v>
      </c>
      <c r="E3102" s="79">
        <v>5.0480530000000003E-2</v>
      </c>
    </row>
    <row r="3103" spans="1:5" x14ac:dyDescent="0.25">
      <c r="A3103" s="89" t="s">
        <v>148</v>
      </c>
      <c r="B3103" s="79">
        <v>202</v>
      </c>
      <c r="C3103" s="79" t="s">
        <v>143</v>
      </c>
      <c r="D3103" s="79">
        <v>1.03730506</v>
      </c>
      <c r="E3103" s="79">
        <v>4.7477810000000002E-2</v>
      </c>
    </row>
    <row r="3104" spans="1:5" x14ac:dyDescent="0.25">
      <c r="A3104" s="89" t="s">
        <v>148</v>
      </c>
      <c r="B3104" s="79">
        <v>202</v>
      </c>
      <c r="C3104" s="79" t="s">
        <v>156</v>
      </c>
      <c r="D3104" s="79">
        <v>1.07996363</v>
      </c>
      <c r="E3104" s="79">
        <v>9.0114390000000003E-2</v>
      </c>
    </row>
    <row r="3105" spans="1:5" x14ac:dyDescent="0.25">
      <c r="A3105" s="89" t="s">
        <v>142</v>
      </c>
      <c r="B3105" s="79">
        <v>203</v>
      </c>
      <c r="C3105" s="79" t="s">
        <v>147</v>
      </c>
      <c r="D3105" s="79">
        <v>-1.01137E-2</v>
      </c>
      <c r="E3105" s="79">
        <v>8.0697630000000006E-2</v>
      </c>
    </row>
    <row r="3106" spans="1:5" x14ac:dyDescent="0.25">
      <c r="A3106" s="89" t="s">
        <v>142</v>
      </c>
      <c r="B3106" s="79">
        <v>203</v>
      </c>
      <c r="C3106" s="79" t="s">
        <v>149</v>
      </c>
      <c r="D3106" s="79">
        <v>0.31209020999999998</v>
      </c>
      <c r="E3106" s="79">
        <v>5.8881330000000003E-2</v>
      </c>
    </row>
    <row r="3107" spans="1:5" x14ac:dyDescent="0.25">
      <c r="A3107" s="89" t="s">
        <v>142</v>
      </c>
      <c r="B3107" s="79">
        <v>203</v>
      </c>
      <c r="C3107" s="79" t="s">
        <v>143</v>
      </c>
      <c r="D3107" s="79">
        <v>0.50131437000000001</v>
      </c>
      <c r="E3107" s="79">
        <v>7.6213929999999999E-2</v>
      </c>
    </row>
    <row r="3108" spans="1:5" x14ac:dyDescent="0.25">
      <c r="A3108" s="89" t="s">
        <v>142</v>
      </c>
      <c r="B3108" s="79">
        <v>203</v>
      </c>
      <c r="C3108" s="79" t="s">
        <v>160</v>
      </c>
      <c r="D3108" s="79">
        <v>0.51615116999999999</v>
      </c>
      <c r="E3108" s="79">
        <v>6.4425380000000004E-2</v>
      </c>
    </row>
    <row r="3109" spans="1:5" x14ac:dyDescent="0.25">
      <c r="A3109" s="89" t="s">
        <v>142</v>
      </c>
      <c r="B3109" s="79">
        <v>203</v>
      </c>
      <c r="C3109" s="79" t="s">
        <v>151</v>
      </c>
      <c r="D3109" s="79">
        <v>0.53413100000000002</v>
      </c>
      <c r="E3109" s="79">
        <v>4.2974169999999999E-2</v>
      </c>
    </row>
    <row r="3110" spans="1:5" x14ac:dyDescent="0.25">
      <c r="A3110" s="89" t="s">
        <v>142</v>
      </c>
      <c r="B3110" s="79">
        <v>203</v>
      </c>
      <c r="C3110" s="79" t="s">
        <v>153</v>
      </c>
      <c r="D3110" s="79">
        <v>0.66230328999999999</v>
      </c>
      <c r="E3110" s="79">
        <v>6.1168380000000001E-2</v>
      </c>
    </row>
    <row r="3111" spans="1:5" x14ac:dyDescent="0.25">
      <c r="A3111" s="89" t="s">
        <v>142</v>
      </c>
      <c r="B3111" s="79">
        <v>203</v>
      </c>
      <c r="C3111" s="79" t="s">
        <v>146</v>
      </c>
      <c r="D3111" s="79">
        <v>0.80269800999999996</v>
      </c>
      <c r="E3111" s="79">
        <v>4.117709E-2</v>
      </c>
    </row>
    <row r="3112" spans="1:5" x14ac:dyDescent="0.25">
      <c r="A3112" s="89" t="s">
        <v>142</v>
      </c>
      <c r="B3112" s="79">
        <v>203</v>
      </c>
      <c r="C3112" s="79" t="s">
        <v>159</v>
      </c>
      <c r="D3112" s="79">
        <v>0.80449148999999998</v>
      </c>
      <c r="E3112" s="79">
        <v>6.4777329999999994E-2</v>
      </c>
    </row>
    <row r="3113" spans="1:5" x14ac:dyDescent="0.25">
      <c r="A3113" s="89" t="s">
        <v>142</v>
      </c>
      <c r="B3113" s="79">
        <v>203</v>
      </c>
      <c r="C3113" s="79" t="s">
        <v>144</v>
      </c>
      <c r="D3113" s="79">
        <v>0.81379977999999997</v>
      </c>
      <c r="E3113" s="79">
        <v>6.7246249999999994E-2</v>
      </c>
    </row>
    <row r="3114" spans="1:5" x14ac:dyDescent="0.25">
      <c r="A3114" s="89" t="s">
        <v>142</v>
      </c>
      <c r="B3114" s="79">
        <v>203</v>
      </c>
      <c r="C3114" s="79" t="s">
        <v>9</v>
      </c>
      <c r="D3114" s="79">
        <v>0.89787971</v>
      </c>
      <c r="E3114" s="79">
        <v>5.3772710000000001E-2</v>
      </c>
    </row>
    <row r="3115" spans="1:5" x14ac:dyDescent="0.25">
      <c r="A3115" s="89" t="s">
        <v>142</v>
      </c>
      <c r="B3115" s="79">
        <v>203</v>
      </c>
      <c r="C3115" s="79" t="s">
        <v>156</v>
      </c>
      <c r="D3115" s="79">
        <v>0.94505108000000004</v>
      </c>
      <c r="E3115" s="79">
        <v>5.7871409999999998E-2</v>
      </c>
    </row>
    <row r="3116" spans="1:5" x14ac:dyDescent="0.25">
      <c r="A3116" s="89" t="s">
        <v>142</v>
      </c>
      <c r="B3116" s="79">
        <v>203</v>
      </c>
      <c r="C3116" s="79" t="s">
        <v>155</v>
      </c>
      <c r="D3116" s="79">
        <v>0.99666544999999995</v>
      </c>
      <c r="E3116" s="79">
        <v>5.5551400000000001E-2</v>
      </c>
    </row>
    <row r="3117" spans="1:5" x14ac:dyDescent="0.25">
      <c r="A3117" s="89" t="s">
        <v>142</v>
      </c>
      <c r="B3117" s="79">
        <v>203</v>
      </c>
      <c r="C3117" s="79" t="s">
        <v>152</v>
      </c>
      <c r="D3117" s="79">
        <v>1.01283273</v>
      </c>
      <c r="E3117" s="79">
        <v>4.2370449999999997E-2</v>
      </c>
    </row>
    <row r="3118" spans="1:5" x14ac:dyDescent="0.25">
      <c r="A3118" s="89" t="s">
        <v>142</v>
      </c>
      <c r="B3118" s="79">
        <v>203</v>
      </c>
      <c r="C3118" s="79" t="s">
        <v>150</v>
      </c>
      <c r="D3118" s="79">
        <v>1.0666820800000001</v>
      </c>
      <c r="E3118" s="79">
        <v>5.7442350000000003E-2</v>
      </c>
    </row>
    <row r="3119" spans="1:5" x14ac:dyDescent="0.25">
      <c r="A3119" s="89" t="s">
        <v>9</v>
      </c>
      <c r="B3119" s="79">
        <v>204</v>
      </c>
      <c r="C3119" s="79" t="s">
        <v>158</v>
      </c>
      <c r="D3119" s="79">
        <v>-0.2114974</v>
      </c>
      <c r="E3119" s="79">
        <v>0.10573225</v>
      </c>
    </row>
    <row r="3120" spans="1:5" x14ac:dyDescent="0.25">
      <c r="A3120" s="89" t="s">
        <v>9</v>
      </c>
      <c r="B3120" s="79">
        <v>204</v>
      </c>
      <c r="C3120" s="79" t="s">
        <v>147</v>
      </c>
      <c r="D3120" s="79">
        <v>-0.1219084</v>
      </c>
      <c r="E3120" s="79">
        <v>7.9828689999999994E-2</v>
      </c>
    </row>
    <row r="3121" spans="1:5" x14ac:dyDescent="0.25">
      <c r="A3121" s="89" t="s">
        <v>9</v>
      </c>
      <c r="B3121" s="79">
        <v>204</v>
      </c>
      <c r="C3121" s="79" t="s">
        <v>153</v>
      </c>
      <c r="D3121" s="79">
        <v>-4.8946000000000003E-2</v>
      </c>
      <c r="E3121" s="79">
        <v>6.3748460000000007E-2</v>
      </c>
    </row>
    <row r="3122" spans="1:5" x14ac:dyDescent="0.25">
      <c r="A3122" s="89" t="s">
        <v>9</v>
      </c>
      <c r="B3122" s="79">
        <v>204</v>
      </c>
      <c r="C3122" s="79" t="s">
        <v>144</v>
      </c>
      <c r="D3122" s="79">
        <v>-4.7927299999999999E-2</v>
      </c>
      <c r="E3122" s="79">
        <v>6.177585E-2</v>
      </c>
    </row>
    <row r="3123" spans="1:5" x14ac:dyDescent="0.25">
      <c r="A3123" s="89" t="s">
        <v>9</v>
      </c>
      <c r="B3123" s="79">
        <v>204</v>
      </c>
      <c r="C3123" s="79" t="s">
        <v>157</v>
      </c>
      <c r="D3123" s="79">
        <v>-4.0557799999999998E-2</v>
      </c>
      <c r="E3123" s="79">
        <v>0.10495217</v>
      </c>
    </row>
    <row r="3124" spans="1:5" x14ac:dyDescent="0.25">
      <c r="A3124" s="89" t="s">
        <v>9</v>
      </c>
      <c r="B3124" s="79">
        <v>204</v>
      </c>
      <c r="C3124" s="79" t="s">
        <v>150</v>
      </c>
      <c r="D3124" s="79">
        <v>-2.7932800000000001E-2</v>
      </c>
      <c r="E3124" s="79">
        <v>8.4847409999999998E-2</v>
      </c>
    </row>
    <row r="3125" spans="1:5" x14ac:dyDescent="0.25">
      <c r="A3125" s="89" t="s">
        <v>9</v>
      </c>
      <c r="B3125" s="79">
        <v>204</v>
      </c>
      <c r="C3125" s="79" t="s">
        <v>151</v>
      </c>
      <c r="D3125" s="79">
        <v>-1.66905E-2</v>
      </c>
      <c r="E3125" s="79">
        <v>4.0773400000000001E-2</v>
      </c>
    </row>
    <row r="3126" spans="1:5" x14ac:dyDescent="0.25">
      <c r="A3126" s="89" t="s">
        <v>9</v>
      </c>
      <c r="B3126" s="79">
        <v>204</v>
      </c>
      <c r="C3126" s="79" t="s">
        <v>149</v>
      </c>
      <c r="D3126" s="80">
        <v>-7.36E-4</v>
      </c>
      <c r="E3126" s="79">
        <v>5.3310620000000003E-2</v>
      </c>
    </row>
    <row r="3127" spans="1:5" x14ac:dyDescent="0.25">
      <c r="A3127" s="89" t="s">
        <v>9</v>
      </c>
      <c r="B3127" s="79">
        <v>204</v>
      </c>
      <c r="C3127" s="79" t="s">
        <v>143</v>
      </c>
      <c r="D3127" s="79">
        <v>1.9316199999999999E-2</v>
      </c>
      <c r="E3127" s="79">
        <v>7.9842369999999996E-2</v>
      </c>
    </row>
    <row r="3128" spans="1:5" x14ac:dyDescent="0.25">
      <c r="A3128" s="89" t="s">
        <v>9</v>
      </c>
      <c r="B3128" s="79">
        <v>204</v>
      </c>
      <c r="C3128" s="79" t="s">
        <v>159</v>
      </c>
      <c r="D3128" s="79">
        <v>2.178217E-2</v>
      </c>
      <c r="E3128" s="79">
        <v>5.556055E-2</v>
      </c>
    </row>
    <row r="3129" spans="1:5" x14ac:dyDescent="0.25">
      <c r="A3129" s="89" t="s">
        <v>9</v>
      </c>
      <c r="B3129" s="79">
        <v>204</v>
      </c>
      <c r="C3129" s="79" t="s">
        <v>160</v>
      </c>
      <c r="D3129" s="79">
        <v>4.6566330000000003E-2</v>
      </c>
      <c r="E3129" s="79">
        <v>7.227894E-2</v>
      </c>
    </row>
    <row r="3130" spans="1:5" x14ac:dyDescent="0.25">
      <c r="A3130" s="89" t="s">
        <v>9</v>
      </c>
      <c r="B3130" s="79">
        <v>204</v>
      </c>
      <c r="C3130" s="79" t="s">
        <v>152</v>
      </c>
      <c r="D3130" s="79">
        <v>5.8918980000000003E-2</v>
      </c>
      <c r="E3130" s="79">
        <v>5.9697439999999997E-2</v>
      </c>
    </row>
    <row r="3131" spans="1:5" x14ac:dyDescent="0.25">
      <c r="A3131" s="89" t="s">
        <v>9</v>
      </c>
      <c r="B3131" s="79">
        <v>204</v>
      </c>
      <c r="C3131" s="79" t="s">
        <v>148</v>
      </c>
      <c r="D3131" s="79">
        <v>6.5155669999999999E-2</v>
      </c>
      <c r="E3131" s="79">
        <v>5.0424579999999997E-2</v>
      </c>
    </row>
    <row r="3132" spans="1:5" x14ac:dyDescent="0.25">
      <c r="A3132" s="89" t="s">
        <v>9</v>
      </c>
      <c r="B3132" s="79">
        <v>204</v>
      </c>
      <c r="C3132" s="79" t="s">
        <v>156</v>
      </c>
      <c r="D3132" s="79">
        <v>0.12567840999999999</v>
      </c>
      <c r="E3132" s="79">
        <v>7.8533839999999994E-2</v>
      </c>
    </row>
    <row r="3133" spans="1:5" x14ac:dyDescent="0.25">
      <c r="A3133" s="89" t="s">
        <v>9</v>
      </c>
      <c r="B3133" s="79">
        <v>204</v>
      </c>
      <c r="C3133" s="79" t="s">
        <v>145</v>
      </c>
      <c r="D3133" s="79">
        <v>0.14223382000000001</v>
      </c>
      <c r="E3133" s="79">
        <v>8.1881670000000004E-2</v>
      </c>
    </row>
    <row r="3134" spans="1:5" x14ac:dyDescent="0.25">
      <c r="A3134" s="89" t="s">
        <v>9</v>
      </c>
      <c r="B3134" s="79">
        <v>204</v>
      </c>
      <c r="C3134" s="79" t="s">
        <v>155</v>
      </c>
      <c r="D3134" s="79">
        <v>0.14521068000000001</v>
      </c>
      <c r="E3134" s="79">
        <v>0.10113</v>
      </c>
    </row>
    <row r="3135" spans="1:5" x14ac:dyDescent="0.25">
      <c r="A3135" s="89" t="s">
        <v>9</v>
      </c>
      <c r="B3135" s="79">
        <v>204</v>
      </c>
      <c r="C3135" s="79" t="s">
        <v>154</v>
      </c>
      <c r="D3135" s="79">
        <v>0.16912253999999999</v>
      </c>
      <c r="E3135" s="79">
        <v>4.4567790000000003E-2</v>
      </c>
    </row>
    <row r="3136" spans="1:5" x14ac:dyDescent="0.25">
      <c r="A3136" s="89" t="s">
        <v>9</v>
      </c>
      <c r="B3136" s="79">
        <v>204</v>
      </c>
      <c r="C3136" s="79" t="s">
        <v>146</v>
      </c>
      <c r="D3136" s="79">
        <v>0.58619158999999998</v>
      </c>
      <c r="E3136" s="79">
        <v>3.2740470000000001E-2</v>
      </c>
    </row>
    <row r="3137" spans="1:5" x14ac:dyDescent="0.25">
      <c r="A3137" s="89" t="s">
        <v>148</v>
      </c>
      <c r="B3137" s="79">
        <v>205</v>
      </c>
      <c r="C3137" s="79" t="s">
        <v>155</v>
      </c>
      <c r="D3137" s="79">
        <v>-4.54262E-2</v>
      </c>
      <c r="E3137" s="79">
        <v>8.0212229999999995E-2</v>
      </c>
    </row>
    <row r="3138" spans="1:5" x14ac:dyDescent="0.25">
      <c r="A3138" s="89" t="s">
        <v>148</v>
      </c>
      <c r="B3138" s="79">
        <v>205</v>
      </c>
      <c r="C3138" s="79" t="s">
        <v>157</v>
      </c>
      <c r="D3138" s="79">
        <v>-3.5312200000000002E-2</v>
      </c>
      <c r="E3138" s="79">
        <v>8.7609199999999998E-2</v>
      </c>
    </row>
    <row r="3139" spans="1:5" x14ac:dyDescent="0.25">
      <c r="A3139" s="89" t="s">
        <v>148</v>
      </c>
      <c r="B3139" s="79">
        <v>205</v>
      </c>
      <c r="C3139" s="79" t="s">
        <v>9</v>
      </c>
      <c r="D3139" s="79">
        <v>-5.2211000000000002E-3</v>
      </c>
      <c r="E3139" s="79">
        <v>5.7104719999999998E-2</v>
      </c>
    </row>
    <row r="3140" spans="1:5" x14ac:dyDescent="0.25">
      <c r="A3140" s="89" t="s">
        <v>148</v>
      </c>
      <c r="B3140" s="79">
        <v>205</v>
      </c>
      <c r="C3140" s="79" t="s">
        <v>142</v>
      </c>
      <c r="D3140" s="79">
        <v>1.1008999999999999E-3</v>
      </c>
      <c r="E3140" s="79">
        <v>0.12341997</v>
      </c>
    </row>
    <row r="3141" spans="1:5" x14ac:dyDescent="0.25">
      <c r="A3141" s="89" t="s">
        <v>148</v>
      </c>
      <c r="B3141" s="79">
        <v>205</v>
      </c>
      <c r="C3141" s="79" t="s">
        <v>144</v>
      </c>
      <c r="D3141" s="79">
        <v>2.42127E-2</v>
      </c>
      <c r="E3141" s="79">
        <v>5.8887340000000003E-2</v>
      </c>
    </row>
    <row r="3142" spans="1:5" x14ac:dyDescent="0.25">
      <c r="A3142" s="89" t="s">
        <v>148</v>
      </c>
      <c r="B3142" s="79">
        <v>205</v>
      </c>
      <c r="C3142" s="79" t="s">
        <v>156</v>
      </c>
      <c r="D3142" s="79">
        <v>3.5534110000000001E-2</v>
      </c>
      <c r="E3142" s="79">
        <v>6.0396489999999997E-2</v>
      </c>
    </row>
    <row r="3143" spans="1:5" x14ac:dyDescent="0.25">
      <c r="A3143" s="89" t="s">
        <v>148</v>
      </c>
      <c r="B3143" s="79">
        <v>205</v>
      </c>
      <c r="C3143" s="79" t="s">
        <v>154</v>
      </c>
      <c r="D3143" s="79">
        <v>3.7764409999999998E-2</v>
      </c>
      <c r="E3143" s="79">
        <v>7.3747649999999998E-2</v>
      </c>
    </row>
    <row r="3144" spans="1:5" x14ac:dyDescent="0.25">
      <c r="A3144" s="89" t="s">
        <v>148</v>
      </c>
      <c r="B3144" s="79">
        <v>205</v>
      </c>
      <c r="C3144" s="79" t="s">
        <v>143</v>
      </c>
      <c r="D3144" s="79">
        <v>3.8916800000000001E-2</v>
      </c>
      <c r="E3144" s="79">
        <v>6.8350620000000001E-2</v>
      </c>
    </row>
    <row r="3145" spans="1:5" x14ac:dyDescent="0.25">
      <c r="A3145" s="89" t="s">
        <v>148</v>
      </c>
      <c r="B3145" s="79">
        <v>205</v>
      </c>
      <c r="C3145" s="79" t="s">
        <v>159</v>
      </c>
      <c r="D3145" s="79">
        <v>4.0178569999999997E-2</v>
      </c>
      <c r="E3145" s="79">
        <v>5.2696319999999998E-2</v>
      </c>
    </row>
    <row r="3146" spans="1:5" x14ac:dyDescent="0.25">
      <c r="A3146" s="89" t="s">
        <v>148</v>
      </c>
      <c r="B3146" s="79">
        <v>205</v>
      </c>
      <c r="C3146" s="79" t="s">
        <v>152</v>
      </c>
      <c r="D3146" s="79">
        <v>6.8478620000000004E-2</v>
      </c>
      <c r="E3146" s="79">
        <v>5.0309489999999998E-2</v>
      </c>
    </row>
    <row r="3147" spans="1:5" x14ac:dyDescent="0.25">
      <c r="A3147" s="89" t="s">
        <v>148</v>
      </c>
      <c r="B3147" s="79">
        <v>205</v>
      </c>
      <c r="C3147" s="79" t="s">
        <v>150</v>
      </c>
      <c r="D3147" s="79">
        <v>6.9200410000000004E-2</v>
      </c>
      <c r="E3147" s="79">
        <v>9.5649020000000001E-2</v>
      </c>
    </row>
    <row r="3148" spans="1:5" x14ac:dyDescent="0.25">
      <c r="A3148" s="89" t="s">
        <v>148</v>
      </c>
      <c r="B3148" s="79">
        <v>205</v>
      </c>
      <c r="C3148" s="79" t="s">
        <v>146</v>
      </c>
      <c r="D3148" s="79">
        <v>7.3557570000000003E-2</v>
      </c>
      <c r="E3148" s="79">
        <v>5.0800199999999997E-2</v>
      </c>
    </row>
    <row r="3149" spans="1:5" x14ac:dyDescent="0.25">
      <c r="A3149" s="89" t="s">
        <v>148</v>
      </c>
      <c r="B3149" s="79">
        <v>205</v>
      </c>
      <c r="C3149" s="79" t="s">
        <v>149</v>
      </c>
      <c r="D3149" s="79">
        <v>7.4685710000000002E-2</v>
      </c>
      <c r="E3149" s="79">
        <v>5.8491380000000003E-2</v>
      </c>
    </row>
    <row r="3150" spans="1:5" x14ac:dyDescent="0.25">
      <c r="A3150" s="89" t="s">
        <v>148</v>
      </c>
      <c r="B3150" s="79">
        <v>205</v>
      </c>
      <c r="C3150" s="79" t="s">
        <v>158</v>
      </c>
      <c r="D3150" s="79">
        <v>8.2796090000000003E-2</v>
      </c>
      <c r="E3150" s="79">
        <v>7.9723699999999995E-2</v>
      </c>
    </row>
    <row r="3151" spans="1:5" x14ac:dyDescent="0.25">
      <c r="A3151" s="89" t="s">
        <v>148</v>
      </c>
      <c r="B3151" s="79">
        <v>205</v>
      </c>
      <c r="C3151" s="79" t="s">
        <v>153</v>
      </c>
      <c r="D3151" s="79">
        <v>0.14475700999999999</v>
      </c>
      <c r="E3151" s="79">
        <v>6.3310530000000004E-2</v>
      </c>
    </row>
    <row r="3152" spans="1:5" x14ac:dyDescent="0.25">
      <c r="A3152" s="89" t="s">
        <v>148</v>
      </c>
      <c r="B3152" s="79">
        <v>205</v>
      </c>
      <c r="C3152" s="79" t="s">
        <v>151</v>
      </c>
      <c r="D3152" s="79">
        <v>0.20222900999999999</v>
      </c>
      <c r="E3152" s="79">
        <v>3.7683559999999998E-2</v>
      </c>
    </row>
    <row r="3153" spans="1:5" x14ac:dyDescent="0.25">
      <c r="A3153" s="89" t="s">
        <v>148</v>
      </c>
      <c r="B3153" s="79">
        <v>205</v>
      </c>
      <c r="C3153" s="79" t="s">
        <v>160</v>
      </c>
      <c r="D3153" s="79">
        <v>0.68557690999999998</v>
      </c>
      <c r="E3153" s="79">
        <v>5.4044450000000001E-2</v>
      </c>
    </row>
    <row r="3154" spans="1:5" x14ac:dyDescent="0.25">
      <c r="A3154" s="89" t="s">
        <v>148</v>
      </c>
      <c r="B3154" s="79">
        <v>205</v>
      </c>
      <c r="C3154" s="79" t="s">
        <v>147</v>
      </c>
      <c r="D3154" s="79">
        <v>0.77073579000000003</v>
      </c>
      <c r="E3154" s="79">
        <v>5.56129E-2</v>
      </c>
    </row>
    <row r="3155" spans="1:5" x14ac:dyDescent="0.25">
      <c r="A3155" s="89" t="s">
        <v>153</v>
      </c>
      <c r="B3155" s="79">
        <v>206</v>
      </c>
      <c r="C3155" s="79" t="s">
        <v>157</v>
      </c>
      <c r="D3155" s="79">
        <v>9.6736420000000004E-2</v>
      </c>
      <c r="E3155" s="79">
        <v>7.1847480000000005E-2</v>
      </c>
    </row>
    <row r="3156" spans="1:5" x14ac:dyDescent="0.25">
      <c r="A3156" s="89" t="s">
        <v>153</v>
      </c>
      <c r="B3156" s="79">
        <v>206</v>
      </c>
      <c r="C3156" s="79" t="s">
        <v>159</v>
      </c>
      <c r="D3156" s="79">
        <v>0.11653479</v>
      </c>
      <c r="E3156" s="79">
        <v>6.3571020000000006E-2</v>
      </c>
    </row>
    <row r="3157" spans="1:5" x14ac:dyDescent="0.25">
      <c r="A3157" s="89" t="s">
        <v>153</v>
      </c>
      <c r="B3157" s="79">
        <v>206</v>
      </c>
      <c r="C3157" s="79" t="s">
        <v>158</v>
      </c>
      <c r="D3157" s="79">
        <v>0.13631182999999999</v>
      </c>
      <c r="E3157" s="79">
        <v>7.7752950000000001E-2</v>
      </c>
    </row>
    <row r="3158" spans="1:5" x14ac:dyDescent="0.25">
      <c r="A3158" s="89" t="s">
        <v>153</v>
      </c>
      <c r="B3158" s="79">
        <v>206</v>
      </c>
      <c r="C3158" s="79" t="s">
        <v>156</v>
      </c>
      <c r="D3158" s="79">
        <v>0.15898476</v>
      </c>
      <c r="E3158" s="79">
        <v>8.3983409999999994E-2</v>
      </c>
    </row>
    <row r="3159" spans="1:5" x14ac:dyDescent="0.25">
      <c r="A3159" s="89" t="s">
        <v>153</v>
      </c>
      <c r="B3159" s="79">
        <v>206</v>
      </c>
      <c r="C3159" s="79" t="s">
        <v>142</v>
      </c>
      <c r="D3159" s="79">
        <v>0.23534921</v>
      </c>
      <c r="E3159" s="79">
        <v>7.9953099999999999E-2</v>
      </c>
    </row>
    <row r="3160" spans="1:5" x14ac:dyDescent="0.25">
      <c r="A3160" s="89" t="s">
        <v>153</v>
      </c>
      <c r="B3160" s="79">
        <v>206</v>
      </c>
      <c r="C3160" s="79" t="s">
        <v>143</v>
      </c>
      <c r="D3160" s="79">
        <v>0.37799927</v>
      </c>
      <c r="E3160" s="79">
        <v>7.8481599999999999E-2</v>
      </c>
    </row>
    <row r="3161" spans="1:5" x14ac:dyDescent="0.25">
      <c r="A3161" s="89" t="s">
        <v>153</v>
      </c>
      <c r="B3161" s="79">
        <v>206</v>
      </c>
      <c r="C3161" s="79" t="s">
        <v>146</v>
      </c>
      <c r="D3161" s="79">
        <v>0.41123091000000001</v>
      </c>
      <c r="E3161" s="79">
        <v>4.397993E-2</v>
      </c>
    </row>
    <row r="3162" spans="1:5" x14ac:dyDescent="0.25">
      <c r="A3162" s="89" t="s">
        <v>153</v>
      </c>
      <c r="B3162" s="79">
        <v>206</v>
      </c>
      <c r="C3162" s="79" t="s">
        <v>151</v>
      </c>
      <c r="D3162" s="79">
        <v>0.45117165999999997</v>
      </c>
      <c r="E3162" s="79">
        <v>6.152523E-2</v>
      </c>
    </row>
    <row r="3163" spans="1:5" x14ac:dyDescent="0.25">
      <c r="A3163" s="89" t="s">
        <v>153</v>
      </c>
      <c r="B3163" s="79">
        <v>206</v>
      </c>
      <c r="C3163" s="79" t="s">
        <v>145</v>
      </c>
      <c r="D3163" s="79">
        <v>0.45611395999999998</v>
      </c>
      <c r="E3163" s="79">
        <v>7.0111560000000003E-2</v>
      </c>
    </row>
    <row r="3164" spans="1:5" x14ac:dyDescent="0.25">
      <c r="A3164" s="89" t="s">
        <v>153</v>
      </c>
      <c r="B3164" s="79">
        <v>206</v>
      </c>
      <c r="C3164" s="79" t="s">
        <v>149</v>
      </c>
      <c r="D3164" s="79">
        <v>0.49558237999999999</v>
      </c>
      <c r="E3164" s="79">
        <v>6.6989380000000001E-2</v>
      </c>
    </row>
    <row r="3165" spans="1:5" x14ac:dyDescent="0.25">
      <c r="A3165" s="89" t="s">
        <v>153</v>
      </c>
      <c r="B3165" s="79">
        <v>206</v>
      </c>
      <c r="C3165" s="79" t="s">
        <v>9</v>
      </c>
      <c r="D3165" s="79">
        <v>0.50007880000000005</v>
      </c>
      <c r="E3165" s="79">
        <v>4.4611699999999997E-2</v>
      </c>
    </row>
    <row r="3166" spans="1:5" x14ac:dyDescent="0.25">
      <c r="A3166" s="89" t="s">
        <v>153</v>
      </c>
      <c r="B3166" s="79">
        <v>206</v>
      </c>
      <c r="C3166" s="79" t="s">
        <v>152</v>
      </c>
      <c r="D3166" s="79">
        <v>0.50031117000000003</v>
      </c>
      <c r="E3166" s="79">
        <v>4.62399E-2</v>
      </c>
    </row>
    <row r="3167" spans="1:5" x14ac:dyDescent="0.25">
      <c r="A3167" s="89" t="s">
        <v>153</v>
      </c>
      <c r="B3167" s="79">
        <v>206</v>
      </c>
      <c r="C3167" s="79" t="s">
        <v>144</v>
      </c>
      <c r="D3167" s="79">
        <v>0.59641789999999995</v>
      </c>
      <c r="E3167" s="79">
        <v>8.437008E-2</v>
      </c>
    </row>
    <row r="3168" spans="1:5" x14ac:dyDescent="0.25">
      <c r="A3168" s="89" t="s">
        <v>153</v>
      </c>
      <c r="B3168" s="79">
        <v>206</v>
      </c>
      <c r="C3168" s="79" t="s">
        <v>147</v>
      </c>
      <c r="D3168" s="79">
        <v>0.60354264000000002</v>
      </c>
      <c r="E3168" s="79">
        <v>5.3697580000000002E-2</v>
      </c>
    </row>
    <row r="3169" spans="1:5" x14ac:dyDescent="0.25">
      <c r="A3169" s="89" t="s">
        <v>153</v>
      </c>
      <c r="B3169" s="79">
        <v>206</v>
      </c>
      <c r="C3169" s="79" t="s">
        <v>148</v>
      </c>
      <c r="D3169" s="79">
        <v>0.61987676999999997</v>
      </c>
      <c r="E3169" s="79">
        <v>6.1222190000000003E-2</v>
      </c>
    </row>
    <row r="3170" spans="1:5" x14ac:dyDescent="0.25">
      <c r="A3170" s="89" t="s">
        <v>153</v>
      </c>
      <c r="B3170" s="79">
        <v>206</v>
      </c>
      <c r="C3170" s="79" t="s">
        <v>150</v>
      </c>
      <c r="D3170" s="79">
        <v>0.64100584000000005</v>
      </c>
      <c r="E3170" s="79">
        <v>6.5090700000000001E-2</v>
      </c>
    </row>
    <row r="3171" spans="1:5" x14ac:dyDescent="0.25">
      <c r="A3171" s="89" t="s">
        <v>153</v>
      </c>
      <c r="B3171" s="79">
        <v>206</v>
      </c>
      <c r="C3171" s="79" t="s">
        <v>155</v>
      </c>
      <c r="D3171" s="79">
        <v>0.66420195000000004</v>
      </c>
      <c r="E3171" s="79">
        <v>7.3016650000000002E-2</v>
      </c>
    </row>
    <row r="3172" spans="1:5" x14ac:dyDescent="0.25">
      <c r="A3172" s="89" t="s">
        <v>153</v>
      </c>
      <c r="B3172" s="79">
        <v>206</v>
      </c>
      <c r="C3172" s="79" t="s">
        <v>160</v>
      </c>
      <c r="D3172" s="79">
        <v>0.66768864999999999</v>
      </c>
      <c r="E3172" s="79">
        <v>7.5461109999999998E-2</v>
      </c>
    </row>
    <row r="3173" spans="1:5" x14ac:dyDescent="0.25">
      <c r="A3173" s="89" t="s">
        <v>153</v>
      </c>
      <c r="B3173" s="79">
        <v>206</v>
      </c>
      <c r="C3173" s="79" t="s">
        <v>154</v>
      </c>
      <c r="D3173" s="79">
        <v>0.91267072000000005</v>
      </c>
      <c r="E3173" s="79">
        <v>4.3692269999999998E-2</v>
      </c>
    </row>
    <row r="3174" spans="1:5" x14ac:dyDescent="0.25">
      <c r="A3174" s="89" t="s">
        <v>144</v>
      </c>
      <c r="B3174" s="79">
        <v>207</v>
      </c>
      <c r="C3174" s="79" t="s">
        <v>155</v>
      </c>
      <c r="D3174" s="79">
        <v>-0.1611417</v>
      </c>
      <c r="E3174" s="79">
        <v>0.11230271999999999</v>
      </c>
    </row>
    <row r="3175" spans="1:5" x14ac:dyDescent="0.25">
      <c r="A3175" s="89" t="s">
        <v>144</v>
      </c>
      <c r="B3175" s="79">
        <v>207</v>
      </c>
      <c r="C3175" s="79" t="s">
        <v>156</v>
      </c>
      <c r="D3175" s="79">
        <v>-9.5722799999999997E-2</v>
      </c>
      <c r="E3175" s="79">
        <v>7.7718319999999994E-2</v>
      </c>
    </row>
    <row r="3176" spans="1:5" x14ac:dyDescent="0.25">
      <c r="A3176" s="89" t="s">
        <v>144</v>
      </c>
      <c r="B3176" s="79">
        <v>207</v>
      </c>
      <c r="C3176" s="79" t="s">
        <v>150</v>
      </c>
      <c r="D3176" s="79">
        <v>0.30409641999999998</v>
      </c>
      <c r="E3176" s="79">
        <v>7.411972E-2</v>
      </c>
    </row>
    <row r="3177" spans="1:5" x14ac:dyDescent="0.25">
      <c r="A3177" s="89" t="s">
        <v>144</v>
      </c>
      <c r="B3177" s="79">
        <v>207</v>
      </c>
      <c r="C3177" s="79" t="s">
        <v>158</v>
      </c>
      <c r="D3177" s="79">
        <v>0.31817813</v>
      </c>
      <c r="E3177" s="79">
        <v>7.6729259999999994E-2</v>
      </c>
    </row>
    <row r="3178" spans="1:5" x14ac:dyDescent="0.25">
      <c r="A3178" s="89" t="s">
        <v>144</v>
      </c>
      <c r="B3178" s="79">
        <v>207</v>
      </c>
      <c r="C3178" s="79" t="s">
        <v>151</v>
      </c>
      <c r="D3178" s="79">
        <v>0.37093947999999999</v>
      </c>
      <c r="E3178" s="79">
        <v>5.7188370000000002E-2</v>
      </c>
    </row>
    <row r="3179" spans="1:5" x14ac:dyDescent="0.25">
      <c r="A3179" s="89" t="s">
        <v>144</v>
      </c>
      <c r="B3179" s="79">
        <v>207</v>
      </c>
      <c r="C3179" s="79" t="s">
        <v>157</v>
      </c>
      <c r="D3179" s="79">
        <v>0.57124151000000001</v>
      </c>
      <c r="E3179" s="79">
        <v>5.6356589999999998E-2</v>
      </c>
    </row>
    <row r="3180" spans="1:5" x14ac:dyDescent="0.25">
      <c r="A3180" s="89" t="s">
        <v>144</v>
      </c>
      <c r="B3180" s="79">
        <v>207</v>
      </c>
      <c r="C3180" s="79" t="s">
        <v>142</v>
      </c>
      <c r="D3180" s="79">
        <v>0.59526126000000001</v>
      </c>
      <c r="E3180" s="79">
        <v>8.3722359999999996E-2</v>
      </c>
    </row>
    <row r="3181" spans="1:5" x14ac:dyDescent="0.25">
      <c r="A3181" s="89" t="s">
        <v>144</v>
      </c>
      <c r="B3181" s="79">
        <v>207</v>
      </c>
      <c r="C3181" s="79" t="s">
        <v>153</v>
      </c>
      <c r="D3181" s="79">
        <v>0.72002712999999996</v>
      </c>
      <c r="E3181" s="79">
        <v>7.7070899999999998E-2</v>
      </c>
    </row>
    <row r="3182" spans="1:5" x14ac:dyDescent="0.25">
      <c r="A3182" s="89" t="s">
        <v>144</v>
      </c>
      <c r="B3182" s="79">
        <v>207</v>
      </c>
      <c r="C3182" s="79" t="s">
        <v>143</v>
      </c>
      <c r="D3182" s="79">
        <v>0.72364373000000004</v>
      </c>
      <c r="E3182" s="79">
        <v>9.7480479999999994E-2</v>
      </c>
    </row>
    <row r="3183" spans="1:5" x14ac:dyDescent="0.25">
      <c r="A3183" s="89" t="s">
        <v>144</v>
      </c>
      <c r="B3183" s="79">
        <v>207</v>
      </c>
      <c r="C3183" s="79" t="s">
        <v>160</v>
      </c>
      <c r="D3183" s="79">
        <v>0.73318327000000005</v>
      </c>
      <c r="E3183" s="79">
        <v>4.7290110000000003E-2</v>
      </c>
    </row>
    <row r="3184" spans="1:5" x14ac:dyDescent="0.25">
      <c r="A3184" s="89" t="s">
        <v>144</v>
      </c>
      <c r="B3184" s="79">
        <v>207</v>
      </c>
      <c r="C3184" s="79" t="s">
        <v>159</v>
      </c>
      <c r="D3184" s="79">
        <v>0.73645187000000001</v>
      </c>
      <c r="E3184" s="79">
        <v>4.493022E-2</v>
      </c>
    </row>
    <row r="3185" spans="1:5" x14ac:dyDescent="0.25">
      <c r="A3185" s="89" t="s">
        <v>144</v>
      </c>
      <c r="B3185" s="79">
        <v>207</v>
      </c>
      <c r="C3185" s="79" t="s">
        <v>154</v>
      </c>
      <c r="D3185" s="79">
        <v>0.82459766000000001</v>
      </c>
      <c r="E3185" s="79">
        <v>9.9379540000000002E-2</v>
      </c>
    </row>
    <row r="3186" spans="1:5" x14ac:dyDescent="0.25">
      <c r="A3186" s="89" t="s">
        <v>144</v>
      </c>
      <c r="B3186" s="79">
        <v>207</v>
      </c>
      <c r="C3186" s="79" t="s">
        <v>9</v>
      </c>
      <c r="D3186" s="79">
        <v>0.85798191999999995</v>
      </c>
      <c r="E3186" s="79">
        <v>5.8664010000000003E-2</v>
      </c>
    </row>
    <row r="3187" spans="1:5" x14ac:dyDescent="0.25">
      <c r="A3187" s="89" t="s">
        <v>144</v>
      </c>
      <c r="B3187" s="79">
        <v>207</v>
      </c>
      <c r="C3187" s="79" t="s">
        <v>147</v>
      </c>
      <c r="D3187" s="79">
        <v>0.86548871000000005</v>
      </c>
      <c r="E3187" s="79">
        <v>9.3492439999999996E-2</v>
      </c>
    </row>
    <row r="3188" spans="1:5" x14ac:dyDescent="0.25">
      <c r="A3188" s="89" t="s">
        <v>144</v>
      </c>
      <c r="B3188" s="79">
        <v>207</v>
      </c>
      <c r="C3188" s="79" t="s">
        <v>148</v>
      </c>
      <c r="D3188" s="79">
        <v>0.92694988</v>
      </c>
      <c r="E3188" s="79">
        <v>6.9229570000000004E-2</v>
      </c>
    </row>
    <row r="3189" spans="1:5" x14ac:dyDescent="0.25">
      <c r="A3189" s="89" t="s">
        <v>144</v>
      </c>
      <c r="B3189" s="79">
        <v>207</v>
      </c>
      <c r="C3189" s="79" t="s">
        <v>146</v>
      </c>
      <c r="D3189" s="79">
        <v>1.05454018</v>
      </c>
      <c r="E3189" s="79">
        <v>8.4662899999999999E-2</v>
      </c>
    </row>
    <row r="3190" spans="1:5" x14ac:dyDescent="0.25">
      <c r="A3190" s="89" t="s">
        <v>153</v>
      </c>
      <c r="B3190" s="79">
        <v>208</v>
      </c>
      <c r="C3190" s="79" t="s">
        <v>156</v>
      </c>
      <c r="D3190" s="79">
        <v>0.11167721</v>
      </c>
      <c r="E3190" s="79">
        <v>0.10562265999999999</v>
      </c>
    </row>
    <row r="3191" spans="1:5" x14ac:dyDescent="0.25">
      <c r="A3191" s="89" t="s">
        <v>153</v>
      </c>
      <c r="B3191" s="79">
        <v>208</v>
      </c>
      <c r="C3191" s="79" t="s">
        <v>159</v>
      </c>
      <c r="D3191" s="79">
        <v>0.77170413999999998</v>
      </c>
      <c r="E3191" s="79">
        <v>7.0278930000000003E-2</v>
      </c>
    </row>
    <row r="3192" spans="1:5" x14ac:dyDescent="0.25">
      <c r="A3192" s="89" t="s">
        <v>153</v>
      </c>
      <c r="B3192" s="79">
        <v>208</v>
      </c>
      <c r="C3192" s="79" t="s">
        <v>142</v>
      </c>
      <c r="D3192" s="79">
        <v>0.78096041000000005</v>
      </c>
      <c r="E3192" s="79">
        <v>5.9366769999999999E-2</v>
      </c>
    </row>
    <row r="3193" spans="1:5" x14ac:dyDescent="0.25">
      <c r="A3193" s="89" t="s">
        <v>153</v>
      </c>
      <c r="B3193" s="79">
        <v>208</v>
      </c>
      <c r="C3193" s="79" t="s">
        <v>151</v>
      </c>
      <c r="D3193" s="79">
        <v>0.91027522000000005</v>
      </c>
      <c r="E3193" s="79">
        <v>5.7805130000000003E-2</v>
      </c>
    </row>
    <row r="3194" spans="1:5" x14ac:dyDescent="0.25">
      <c r="A3194" s="89" t="s">
        <v>153</v>
      </c>
      <c r="B3194" s="79">
        <v>208</v>
      </c>
      <c r="C3194" s="79" t="s">
        <v>146</v>
      </c>
      <c r="D3194" s="79">
        <v>1.0253820199999999</v>
      </c>
      <c r="E3194" s="79">
        <v>0.10238551</v>
      </c>
    </row>
    <row r="3195" spans="1:5" x14ac:dyDescent="0.25">
      <c r="A3195" s="89" t="s">
        <v>153</v>
      </c>
      <c r="B3195" s="79">
        <v>208</v>
      </c>
      <c r="C3195" s="79" t="s">
        <v>157</v>
      </c>
      <c r="D3195" s="79">
        <v>1.0647417800000001</v>
      </c>
      <c r="E3195" s="79">
        <v>7.981415E-2</v>
      </c>
    </row>
    <row r="3196" spans="1:5" x14ac:dyDescent="0.25">
      <c r="A3196" s="89" t="s">
        <v>153</v>
      </c>
      <c r="B3196" s="79">
        <v>208</v>
      </c>
      <c r="C3196" s="79" t="s">
        <v>150</v>
      </c>
      <c r="D3196" s="79">
        <v>1.1052164</v>
      </c>
      <c r="E3196" s="79">
        <v>5.6096710000000001E-2</v>
      </c>
    </row>
    <row r="3197" spans="1:5" x14ac:dyDescent="0.25">
      <c r="A3197" s="89" t="s">
        <v>153</v>
      </c>
      <c r="B3197" s="79">
        <v>208</v>
      </c>
      <c r="C3197" s="79" t="s">
        <v>152</v>
      </c>
      <c r="D3197" s="79">
        <v>1.1354027099999999</v>
      </c>
      <c r="E3197" s="79">
        <v>5.9977040000000002E-2</v>
      </c>
    </row>
    <row r="3198" spans="1:5" x14ac:dyDescent="0.25">
      <c r="A3198" s="89" t="s">
        <v>153</v>
      </c>
      <c r="B3198" s="79">
        <v>208</v>
      </c>
      <c r="C3198" s="79" t="s">
        <v>155</v>
      </c>
      <c r="D3198" s="79">
        <v>1.14011036</v>
      </c>
      <c r="E3198" s="79">
        <v>8.3944729999999995E-2</v>
      </c>
    </row>
    <row r="3199" spans="1:5" x14ac:dyDescent="0.25">
      <c r="A3199" s="89" t="s">
        <v>153</v>
      </c>
      <c r="B3199" s="79">
        <v>208</v>
      </c>
      <c r="C3199" s="79" t="s">
        <v>147</v>
      </c>
      <c r="D3199" s="79">
        <v>1.17705912</v>
      </c>
      <c r="E3199" s="79">
        <v>8.0526550000000002E-2</v>
      </c>
    </row>
    <row r="3200" spans="1:5" x14ac:dyDescent="0.25">
      <c r="A3200" s="89" t="s">
        <v>153</v>
      </c>
      <c r="B3200" s="79">
        <v>208</v>
      </c>
      <c r="C3200" s="79" t="s">
        <v>149</v>
      </c>
      <c r="D3200" s="79">
        <v>1.1786770799999999</v>
      </c>
      <c r="E3200" s="79">
        <v>4.7149070000000001E-2</v>
      </c>
    </row>
    <row r="3201" spans="1:5" x14ac:dyDescent="0.25">
      <c r="A3201" s="89" t="s">
        <v>153</v>
      </c>
      <c r="B3201" s="79">
        <v>208</v>
      </c>
      <c r="C3201" s="79" t="s">
        <v>160</v>
      </c>
      <c r="D3201" s="79">
        <v>1.18770452</v>
      </c>
      <c r="E3201" s="79">
        <v>5.7227029999999998E-2</v>
      </c>
    </row>
    <row r="3202" spans="1:5" x14ac:dyDescent="0.25">
      <c r="A3202" s="89" t="s">
        <v>153</v>
      </c>
      <c r="B3202" s="79">
        <v>208</v>
      </c>
      <c r="C3202" s="79" t="s">
        <v>154</v>
      </c>
      <c r="D3202" s="79">
        <v>1.20510316</v>
      </c>
      <c r="E3202" s="79">
        <v>4.8663169999999999E-2</v>
      </c>
    </row>
    <row r="3203" spans="1:5" x14ac:dyDescent="0.25">
      <c r="A3203" s="89" t="s">
        <v>153</v>
      </c>
      <c r="B3203" s="79">
        <v>208</v>
      </c>
      <c r="C3203" s="79" t="s">
        <v>143</v>
      </c>
      <c r="D3203" s="79">
        <v>1.21185787</v>
      </c>
      <c r="E3203" s="79">
        <v>6.4755859999999998E-2</v>
      </c>
    </row>
    <row r="3204" spans="1:5" x14ac:dyDescent="0.25">
      <c r="A3204" s="89" t="s">
        <v>153</v>
      </c>
      <c r="B3204" s="79">
        <v>208</v>
      </c>
      <c r="C3204" s="79" t="s">
        <v>148</v>
      </c>
      <c r="D3204" s="79">
        <v>1.2889268</v>
      </c>
      <c r="E3204" s="79">
        <v>9.4583109999999998E-2</v>
      </c>
    </row>
    <row r="3205" spans="1:5" x14ac:dyDescent="0.25">
      <c r="A3205" s="89" t="s">
        <v>153</v>
      </c>
      <c r="B3205" s="79">
        <v>208</v>
      </c>
      <c r="C3205" s="79" t="s">
        <v>144</v>
      </c>
      <c r="D3205" s="79">
        <v>1.2895168800000001</v>
      </c>
      <c r="E3205" s="79">
        <v>9.4355140000000004E-2</v>
      </c>
    </row>
    <row r="3206" spans="1:5" x14ac:dyDescent="0.25">
      <c r="A3206" s="89" t="s">
        <v>153</v>
      </c>
      <c r="B3206" s="79">
        <v>208</v>
      </c>
      <c r="C3206" s="79" t="s">
        <v>145</v>
      </c>
      <c r="D3206" s="79">
        <v>1.31969413</v>
      </c>
      <c r="E3206" s="79">
        <v>6.8756100000000001E-2</v>
      </c>
    </row>
    <row r="3207" spans="1:5" x14ac:dyDescent="0.25">
      <c r="A3207" s="89" t="s">
        <v>153</v>
      </c>
      <c r="B3207" s="79">
        <v>208</v>
      </c>
      <c r="C3207" s="79" t="s">
        <v>9</v>
      </c>
      <c r="D3207" s="79">
        <v>1.43345652</v>
      </c>
      <c r="E3207" s="79">
        <v>0.11655753000000001</v>
      </c>
    </row>
    <row r="3208" spans="1:5" x14ac:dyDescent="0.25">
      <c r="A3208" s="89" t="s">
        <v>159</v>
      </c>
      <c r="B3208" s="79">
        <v>209</v>
      </c>
      <c r="C3208" s="79" t="s">
        <v>148</v>
      </c>
      <c r="D3208" s="79">
        <v>-0.120112</v>
      </c>
      <c r="E3208" s="79">
        <v>7.3815759999999994E-2</v>
      </c>
    </row>
    <row r="3209" spans="1:5" x14ac:dyDescent="0.25">
      <c r="A3209" s="89" t="s">
        <v>159</v>
      </c>
      <c r="B3209" s="79">
        <v>209</v>
      </c>
      <c r="C3209" s="79" t="s">
        <v>151</v>
      </c>
      <c r="D3209" s="79">
        <v>-2.1686899999999999E-2</v>
      </c>
      <c r="E3209" s="79">
        <v>6.4726049999999993E-2</v>
      </c>
    </row>
    <row r="3210" spans="1:5" x14ac:dyDescent="0.25">
      <c r="A3210" s="89" t="s">
        <v>159</v>
      </c>
      <c r="B3210" s="79">
        <v>209</v>
      </c>
      <c r="C3210" s="79" t="s">
        <v>158</v>
      </c>
      <c r="D3210" s="79">
        <v>-1.18069E-2</v>
      </c>
      <c r="E3210" s="79">
        <v>7.3570200000000002E-2</v>
      </c>
    </row>
    <row r="3211" spans="1:5" x14ac:dyDescent="0.25">
      <c r="A3211" s="89" t="s">
        <v>159</v>
      </c>
      <c r="B3211" s="79">
        <v>209</v>
      </c>
      <c r="C3211" s="79" t="s">
        <v>153</v>
      </c>
      <c r="D3211" s="79">
        <v>-3.0863000000000002E-3</v>
      </c>
      <c r="E3211" s="79">
        <v>7.9099920000000004E-2</v>
      </c>
    </row>
    <row r="3212" spans="1:5" x14ac:dyDescent="0.25">
      <c r="A3212" s="89" t="s">
        <v>159</v>
      </c>
      <c r="B3212" s="79">
        <v>209</v>
      </c>
      <c r="C3212" s="79" t="s">
        <v>147</v>
      </c>
      <c r="D3212" s="79">
        <v>6.0794899999999999E-3</v>
      </c>
      <c r="E3212" s="79">
        <v>9.9720649999999994E-2</v>
      </c>
    </row>
    <row r="3213" spans="1:5" x14ac:dyDescent="0.25">
      <c r="A3213" s="89" t="s">
        <v>159</v>
      </c>
      <c r="B3213" s="79">
        <v>209</v>
      </c>
      <c r="C3213" s="79" t="s">
        <v>144</v>
      </c>
      <c r="D3213" s="79">
        <v>2.3833449999999999E-2</v>
      </c>
      <c r="E3213" s="79">
        <v>5.9891020000000003E-2</v>
      </c>
    </row>
    <row r="3214" spans="1:5" x14ac:dyDescent="0.25">
      <c r="A3214" s="89" t="s">
        <v>159</v>
      </c>
      <c r="B3214" s="79">
        <v>209</v>
      </c>
      <c r="C3214" s="79" t="s">
        <v>155</v>
      </c>
      <c r="D3214" s="79">
        <v>2.9881109999999999E-2</v>
      </c>
      <c r="E3214" s="79">
        <v>5.3517839999999997E-2</v>
      </c>
    </row>
    <row r="3215" spans="1:5" x14ac:dyDescent="0.25">
      <c r="A3215" s="89" t="s">
        <v>159</v>
      </c>
      <c r="B3215" s="79">
        <v>209</v>
      </c>
      <c r="C3215" s="79" t="s">
        <v>160</v>
      </c>
      <c r="D3215" s="79">
        <v>3.1447080000000002E-2</v>
      </c>
      <c r="E3215" s="79">
        <v>7.625846E-2</v>
      </c>
    </row>
    <row r="3216" spans="1:5" x14ac:dyDescent="0.25">
      <c r="A3216" s="89" t="s">
        <v>159</v>
      </c>
      <c r="B3216" s="79">
        <v>209</v>
      </c>
      <c r="C3216" s="79" t="s">
        <v>154</v>
      </c>
      <c r="D3216" s="79">
        <v>4.1562620000000002E-2</v>
      </c>
      <c r="E3216" s="79">
        <v>6.6445489999999996E-2</v>
      </c>
    </row>
    <row r="3217" spans="1:5" x14ac:dyDescent="0.25">
      <c r="A3217" s="89" t="s">
        <v>159</v>
      </c>
      <c r="B3217" s="79">
        <v>209</v>
      </c>
      <c r="C3217" s="79" t="s">
        <v>142</v>
      </c>
      <c r="D3217" s="79">
        <v>4.7273669999999997E-2</v>
      </c>
      <c r="E3217" s="79">
        <v>5.3345709999999998E-2</v>
      </c>
    </row>
    <row r="3218" spans="1:5" x14ac:dyDescent="0.25">
      <c r="A3218" s="89" t="s">
        <v>159</v>
      </c>
      <c r="B3218" s="79">
        <v>209</v>
      </c>
      <c r="C3218" s="79" t="s">
        <v>150</v>
      </c>
      <c r="D3218" s="79">
        <v>6.604256E-2</v>
      </c>
      <c r="E3218" s="79">
        <v>6.9659380000000007E-2</v>
      </c>
    </row>
    <row r="3219" spans="1:5" x14ac:dyDescent="0.25">
      <c r="A3219" s="89" t="s">
        <v>159</v>
      </c>
      <c r="B3219" s="79">
        <v>209</v>
      </c>
      <c r="C3219" s="79" t="s">
        <v>146</v>
      </c>
      <c r="D3219" s="79">
        <v>8.1327730000000001E-2</v>
      </c>
      <c r="E3219" s="79">
        <v>9.1618110000000003E-2</v>
      </c>
    </row>
    <row r="3220" spans="1:5" x14ac:dyDescent="0.25">
      <c r="A3220" s="89" t="s">
        <v>159</v>
      </c>
      <c r="B3220" s="79">
        <v>209</v>
      </c>
      <c r="C3220" s="79" t="s">
        <v>9</v>
      </c>
      <c r="D3220" s="79">
        <v>8.2082059999999998E-2</v>
      </c>
      <c r="E3220" s="79">
        <v>6.141311E-2</v>
      </c>
    </row>
    <row r="3221" spans="1:5" x14ac:dyDescent="0.25">
      <c r="A3221" s="89" t="s">
        <v>159</v>
      </c>
      <c r="B3221" s="79">
        <v>209</v>
      </c>
      <c r="C3221" s="79" t="s">
        <v>152</v>
      </c>
      <c r="D3221" s="79">
        <v>0.10988615</v>
      </c>
      <c r="E3221" s="79">
        <v>9.8018830000000001E-2</v>
      </c>
    </row>
    <row r="3222" spans="1:5" x14ac:dyDescent="0.25">
      <c r="A3222" s="89" t="s">
        <v>159</v>
      </c>
      <c r="B3222" s="79">
        <v>209</v>
      </c>
      <c r="C3222" s="79" t="s">
        <v>157</v>
      </c>
      <c r="D3222" s="79">
        <v>0.17193135000000001</v>
      </c>
      <c r="E3222" s="79">
        <v>4.4850029999999999E-2</v>
      </c>
    </row>
    <row r="3223" spans="1:5" x14ac:dyDescent="0.25">
      <c r="A3223" s="89" t="s">
        <v>159</v>
      </c>
      <c r="B3223" s="79">
        <v>209</v>
      </c>
      <c r="C3223" s="79" t="s">
        <v>143</v>
      </c>
      <c r="D3223" s="79">
        <v>0.25303814000000002</v>
      </c>
      <c r="E3223" s="79">
        <v>8.4073599999999998E-2</v>
      </c>
    </row>
    <row r="3224" spans="1:5" x14ac:dyDescent="0.25">
      <c r="A3224" s="89" t="s">
        <v>154</v>
      </c>
      <c r="B3224" s="79">
        <v>210</v>
      </c>
      <c r="C3224" s="79" t="s">
        <v>143</v>
      </c>
      <c r="D3224" s="79">
        <v>1.7611419999999999E-2</v>
      </c>
      <c r="E3224" s="79">
        <v>8.3016569999999998E-2</v>
      </c>
    </row>
    <row r="3225" spans="1:5" x14ac:dyDescent="0.25">
      <c r="A3225" s="89" t="s">
        <v>154</v>
      </c>
      <c r="B3225" s="79">
        <v>210</v>
      </c>
      <c r="C3225" s="79" t="s">
        <v>156</v>
      </c>
      <c r="D3225" s="79">
        <v>0.10467973999999999</v>
      </c>
      <c r="E3225" s="79">
        <v>6.8821740000000006E-2</v>
      </c>
    </row>
    <row r="3226" spans="1:5" x14ac:dyDescent="0.25">
      <c r="A3226" s="89" t="s">
        <v>154</v>
      </c>
      <c r="B3226" s="79">
        <v>210</v>
      </c>
      <c r="C3226" s="79" t="s">
        <v>155</v>
      </c>
      <c r="D3226" s="79">
        <v>0.10878835000000001</v>
      </c>
      <c r="E3226" s="79">
        <v>7.3877419999999999E-2</v>
      </c>
    </row>
    <row r="3227" spans="1:5" x14ac:dyDescent="0.25">
      <c r="A3227" s="89" t="s">
        <v>154</v>
      </c>
      <c r="B3227" s="79">
        <v>210</v>
      </c>
      <c r="C3227" s="79" t="s">
        <v>144</v>
      </c>
      <c r="D3227" s="79">
        <v>0.1648905</v>
      </c>
      <c r="E3227" s="79">
        <v>7.7026059999999993E-2</v>
      </c>
    </row>
    <row r="3228" spans="1:5" x14ac:dyDescent="0.25">
      <c r="A3228" s="89" t="s">
        <v>154</v>
      </c>
      <c r="B3228" s="79">
        <v>210</v>
      </c>
      <c r="C3228" s="79" t="s">
        <v>152</v>
      </c>
      <c r="D3228" s="79">
        <v>0.23765189</v>
      </c>
      <c r="E3228" s="79">
        <v>8.2759730000000004E-2</v>
      </c>
    </row>
    <row r="3229" spans="1:5" x14ac:dyDescent="0.25">
      <c r="A3229" s="89" t="s">
        <v>154</v>
      </c>
      <c r="B3229" s="79">
        <v>210</v>
      </c>
      <c r="C3229" s="79" t="s">
        <v>9</v>
      </c>
      <c r="D3229" s="79">
        <v>0.44295189000000001</v>
      </c>
      <c r="E3229" s="79">
        <v>8.2592180000000001E-2</v>
      </c>
    </row>
    <row r="3230" spans="1:5" x14ac:dyDescent="0.25">
      <c r="A3230" s="89" t="s">
        <v>154</v>
      </c>
      <c r="B3230" s="79">
        <v>210</v>
      </c>
      <c r="C3230" s="79" t="s">
        <v>158</v>
      </c>
      <c r="D3230" s="79">
        <v>0.45558979999999999</v>
      </c>
      <c r="E3230" s="79">
        <v>6.7548579999999997E-2</v>
      </c>
    </row>
    <row r="3231" spans="1:5" x14ac:dyDescent="0.25">
      <c r="A3231" s="89" t="s">
        <v>154</v>
      </c>
      <c r="B3231" s="79">
        <v>210</v>
      </c>
      <c r="C3231" s="79" t="s">
        <v>150</v>
      </c>
      <c r="D3231" s="79">
        <v>0.46647344000000002</v>
      </c>
      <c r="E3231" s="79">
        <v>4.5033740000000003E-2</v>
      </c>
    </row>
    <row r="3232" spans="1:5" x14ac:dyDescent="0.25">
      <c r="A3232" s="89" t="s">
        <v>154</v>
      </c>
      <c r="B3232" s="79">
        <v>210</v>
      </c>
      <c r="C3232" s="79" t="s">
        <v>147</v>
      </c>
      <c r="D3232" s="79">
        <v>0.59192339000000005</v>
      </c>
      <c r="E3232" s="79">
        <v>6.9091169999999993E-2</v>
      </c>
    </row>
    <row r="3233" spans="1:5" x14ac:dyDescent="0.25">
      <c r="A3233" s="89" t="s">
        <v>154</v>
      </c>
      <c r="B3233" s="79">
        <v>210</v>
      </c>
      <c r="C3233" s="79" t="s">
        <v>159</v>
      </c>
      <c r="D3233" s="79">
        <v>0.61494738000000004</v>
      </c>
      <c r="E3233" s="79">
        <v>5.52734E-2</v>
      </c>
    </row>
    <row r="3234" spans="1:5" x14ac:dyDescent="0.25">
      <c r="A3234" s="89" t="s">
        <v>154</v>
      </c>
      <c r="B3234" s="79">
        <v>210</v>
      </c>
      <c r="C3234" s="79" t="s">
        <v>151</v>
      </c>
      <c r="D3234" s="79">
        <v>0.63095288999999999</v>
      </c>
      <c r="E3234" s="79">
        <v>5.1461510000000002E-2</v>
      </c>
    </row>
    <row r="3235" spans="1:5" x14ac:dyDescent="0.25">
      <c r="A3235" s="89" t="s">
        <v>154</v>
      </c>
      <c r="B3235" s="79">
        <v>210</v>
      </c>
      <c r="C3235" s="79" t="s">
        <v>145</v>
      </c>
      <c r="D3235" s="79">
        <v>0.66376648999999999</v>
      </c>
      <c r="E3235" s="79">
        <v>7.3771139999999999E-2</v>
      </c>
    </row>
    <row r="3236" spans="1:5" x14ac:dyDescent="0.25">
      <c r="A3236" s="89" t="s">
        <v>154</v>
      </c>
      <c r="B3236" s="79">
        <v>210</v>
      </c>
      <c r="C3236" s="79" t="s">
        <v>153</v>
      </c>
      <c r="D3236" s="79">
        <v>0.66379211000000005</v>
      </c>
      <c r="E3236" s="79">
        <v>8.6982669999999998E-2</v>
      </c>
    </row>
    <row r="3237" spans="1:5" x14ac:dyDescent="0.25">
      <c r="A3237" s="89" t="s">
        <v>154</v>
      </c>
      <c r="B3237" s="79">
        <v>210</v>
      </c>
      <c r="C3237" s="79" t="s">
        <v>157</v>
      </c>
      <c r="D3237" s="79">
        <v>0.71032286</v>
      </c>
      <c r="E3237" s="79">
        <v>4.3294079999999999E-2</v>
      </c>
    </row>
    <row r="3238" spans="1:5" x14ac:dyDescent="0.25">
      <c r="A3238" s="89" t="s">
        <v>154</v>
      </c>
      <c r="B3238" s="79">
        <v>210</v>
      </c>
      <c r="C3238" s="79" t="s">
        <v>148</v>
      </c>
      <c r="D3238" s="79">
        <v>0.78391681999999996</v>
      </c>
      <c r="E3238" s="79">
        <v>6.5641969999999994E-2</v>
      </c>
    </row>
    <row r="3239" spans="1:5" x14ac:dyDescent="0.25">
      <c r="A3239" s="89" t="s">
        <v>154</v>
      </c>
      <c r="B3239" s="79">
        <v>210</v>
      </c>
      <c r="C3239" s="79" t="s">
        <v>146</v>
      </c>
      <c r="D3239" s="79">
        <v>0.81067469999999997</v>
      </c>
      <c r="E3239" s="79">
        <v>7.9713740000000005E-2</v>
      </c>
    </row>
    <row r="3240" spans="1:5" x14ac:dyDescent="0.25">
      <c r="A3240" s="89" t="s">
        <v>154</v>
      </c>
      <c r="B3240" s="79">
        <v>210</v>
      </c>
      <c r="C3240" s="79" t="s">
        <v>160</v>
      </c>
      <c r="D3240" s="79">
        <v>0.89358707999999998</v>
      </c>
      <c r="E3240" s="79">
        <v>6.9295839999999997E-2</v>
      </c>
    </row>
    <row r="3241" spans="1:5" x14ac:dyDescent="0.25">
      <c r="A3241" s="89" t="s">
        <v>154</v>
      </c>
      <c r="B3241" s="79">
        <v>210</v>
      </c>
      <c r="C3241" s="79" t="s">
        <v>142</v>
      </c>
      <c r="D3241" s="79">
        <v>0.94231268999999995</v>
      </c>
      <c r="E3241" s="79">
        <v>9.0507649999999995E-2</v>
      </c>
    </row>
    <row r="3242" spans="1:5" x14ac:dyDescent="0.25">
      <c r="A3242" s="89" t="s">
        <v>151</v>
      </c>
      <c r="B3242" s="79">
        <v>211</v>
      </c>
      <c r="C3242" s="79" t="s">
        <v>142</v>
      </c>
      <c r="D3242" s="79">
        <v>2.5602690000000001E-2</v>
      </c>
      <c r="E3242" s="79">
        <v>7.0465219999999995E-2</v>
      </c>
    </row>
    <row r="3243" spans="1:5" x14ac:dyDescent="0.25">
      <c r="A3243" s="89" t="s">
        <v>151</v>
      </c>
      <c r="B3243" s="79">
        <v>211</v>
      </c>
      <c r="C3243" s="79" t="s">
        <v>144</v>
      </c>
      <c r="D3243" s="79">
        <v>2.5905950000000001E-2</v>
      </c>
      <c r="E3243" s="79">
        <v>7.8809169999999998E-2</v>
      </c>
    </row>
    <row r="3244" spans="1:5" x14ac:dyDescent="0.25">
      <c r="A3244" s="89" t="s">
        <v>151</v>
      </c>
      <c r="B3244" s="79">
        <v>211</v>
      </c>
      <c r="C3244" s="79" t="s">
        <v>150</v>
      </c>
      <c r="D3244" s="79">
        <v>6.4947959999999999E-2</v>
      </c>
      <c r="E3244" s="79">
        <v>7.8850249999999997E-2</v>
      </c>
    </row>
    <row r="3245" spans="1:5" x14ac:dyDescent="0.25">
      <c r="A3245" s="89" t="s">
        <v>151</v>
      </c>
      <c r="B3245" s="79">
        <v>211</v>
      </c>
      <c r="C3245" s="79" t="s">
        <v>143</v>
      </c>
      <c r="D3245" s="79">
        <v>6.6137550000000003E-2</v>
      </c>
      <c r="E3245" s="79">
        <v>7.9509419999999997E-2</v>
      </c>
    </row>
    <row r="3246" spans="1:5" x14ac:dyDescent="0.25">
      <c r="A3246" s="89" t="s">
        <v>151</v>
      </c>
      <c r="B3246" s="79">
        <v>211</v>
      </c>
      <c r="C3246" s="79" t="s">
        <v>156</v>
      </c>
      <c r="D3246" s="79">
        <v>8.8854299999999997E-2</v>
      </c>
      <c r="E3246" s="79">
        <v>0.10297023</v>
      </c>
    </row>
    <row r="3247" spans="1:5" x14ac:dyDescent="0.25">
      <c r="A3247" s="89" t="s">
        <v>151</v>
      </c>
      <c r="B3247" s="79">
        <v>211</v>
      </c>
      <c r="C3247" s="79" t="s">
        <v>155</v>
      </c>
      <c r="D3247" s="79">
        <v>9.0730779999999997E-2</v>
      </c>
      <c r="E3247" s="79">
        <v>0.10448374000000001</v>
      </c>
    </row>
    <row r="3248" spans="1:5" x14ac:dyDescent="0.25">
      <c r="A3248" s="89" t="s">
        <v>151</v>
      </c>
      <c r="B3248" s="79">
        <v>211</v>
      </c>
      <c r="C3248" s="79" t="s">
        <v>149</v>
      </c>
      <c r="D3248" s="79">
        <v>9.8124660000000002E-2</v>
      </c>
      <c r="E3248" s="79">
        <v>7.5108259999999996E-2</v>
      </c>
    </row>
    <row r="3249" spans="1:5" x14ac:dyDescent="0.25">
      <c r="A3249" s="89" t="s">
        <v>151</v>
      </c>
      <c r="B3249" s="79">
        <v>211</v>
      </c>
      <c r="C3249" s="79" t="s">
        <v>159</v>
      </c>
      <c r="D3249" s="79">
        <v>0.1072963</v>
      </c>
      <c r="E3249" s="79">
        <v>8.7682200000000002E-2</v>
      </c>
    </row>
    <row r="3250" spans="1:5" x14ac:dyDescent="0.25">
      <c r="A3250" s="89" t="s">
        <v>151</v>
      </c>
      <c r="B3250" s="79">
        <v>211</v>
      </c>
      <c r="C3250" s="79" t="s">
        <v>146</v>
      </c>
      <c r="D3250" s="79">
        <v>0.11537598</v>
      </c>
      <c r="E3250" s="79">
        <v>9.1092309999999996E-2</v>
      </c>
    </row>
    <row r="3251" spans="1:5" x14ac:dyDescent="0.25">
      <c r="A3251" s="89" t="s">
        <v>151</v>
      </c>
      <c r="B3251" s="79">
        <v>211</v>
      </c>
      <c r="C3251" s="79" t="s">
        <v>158</v>
      </c>
      <c r="D3251" s="79">
        <v>0.11867028</v>
      </c>
      <c r="E3251" s="79">
        <v>7.0048600000000003E-2</v>
      </c>
    </row>
    <row r="3252" spans="1:5" x14ac:dyDescent="0.25">
      <c r="A3252" s="89" t="s">
        <v>151</v>
      </c>
      <c r="B3252" s="79">
        <v>211</v>
      </c>
      <c r="C3252" s="79" t="s">
        <v>157</v>
      </c>
      <c r="D3252" s="79">
        <v>0.12689793999999999</v>
      </c>
      <c r="E3252" s="79">
        <v>7.7715060000000002E-2</v>
      </c>
    </row>
    <row r="3253" spans="1:5" x14ac:dyDescent="0.25">
      <c r="A3253" s="89" t="s">
        <v>151</v>
      </c>
      <c r="B3253" s="79">
        <v>211</v>
      </c>
      <c r="C3253" s="79" t="s">
        <v>9</v>
      </c>
      <c r="D3253" s="79">
        <v>0.19195243000000001</v>
      </c>
      <c r="E3253" s="79">
        <v>6.6566280000000005E-2</v>
      </c>
    </row>
    <row r="3254" spans="1:5" x14ac:dyDescent="0.25">
      <c r="A3254" s="89" t="s">
        <v>151</v>
      </c>
      <c r="B3254" s="79">
        <v>211</v>
      </c>
      <c r="C3254" s="79" t="s">
        <v>152</v>
      </c>
      <c r="D3254" s="79">
        <v>0.21455499</v>
      </c>
      <c r="E3254" s="79">
        <v>4.6602810000000001E-2</v>
      </c>
    </row>
    <row r="3255" spans="1:5" x14ac:dyDescent="0.25">
      <c r="A3255" s="89" t="s">
        <v>151</v>
      </c>
      <c r="B3255" s="79">
        <v>211</v>
      </c>
      <c r="C3255" s="79" t="s">
        <v>153</v>
      </c>
      <c r="D3255" s="79">
        <v>0.22236881</v>
      </c>
      <c r="E3255" s="79">
        <v>5.9022600000000001E-2</v>
      </c>
    </row>
    <row r="3256" spans="1:5" x14ac:dyDescent="0.25">
      <c r="A3256" s="89" t="s">
        <v>151</v>
      </c>
      <c r="B3256" s="79">
        <v>211</v>
      </c>
      <c r="C3256" s="79" t="s">
        <v>145</v>
      </c>
      <c r="D3256" s="79">
        <v>0.26815508999999998</v>
      </c>
      <c r="E3256" s="79">
        <v>7.4649499999999994E-2</v>
      </c>
    </row>
    <row r="3257" spans="1:5" x14ac:dyDescent="0.25">
      <c r="A3257" s="89" t="s">
        <v>151</v>
      </c>
      <c r="B3257" s="79">
        <v>211</v>
      </c>
      <c r="C3257" s="79" t="s">
        <v>154</v>
      </c>
      <c r="D3257" s="79">
        <v>0.43954039</v>
      </c>
      <c r="E3257" s="79">
        <v>7.2246489999999997E-2</v>
      </c>
    </row>
    <row r="3258" spans="1:5" x14ac:dyDescent="0.25">
      <c r="A3258" s="89" t="s">
        <v>151</v>
      </c>
      <c r="B3258" s="79">
        <v>211</v>
      </c>
      <c r="C3258" s="79" t="s">
        <v>160</v>
      </c>
      <c r="D3258" s="79">
        <v>0.63409652999999999</v>
      </c>
      <c r="E3258" s="79">
        <v>9.296459E-2</v>
      </c>
    </row>
    <row r="3259" spans="1:5" x14ac:dyDescent="0.25">
      <c r="A3259" s="89" t="s">
        <v>151</v>
      </c>
      <c r="B3259" s="79">
        <v>211</v>
      </c>
      <c r="C3259" s="79" t="s">
        <v>147</v>
      </c>
      <c r="D3259" s="79">
        <v>0.64649559999999995</v>
      </c>
      <c r="E3259" s="79">
        <v>7.2052229999999995E-2</v>
      </c>
    </row>
    <row r="3260" spans="1:5" x14ac:dyDescent="0.25">
      <c r="A3260" s="89" t="s">
        <v>151</v>
      </c>
      <c r="B3260" s="79">
        <v>211</v>
      </c>
      <c r="C3260" s="79" t="s">
        <v>148</v>
      </c>
      <c r="D3260" s="79">
        <v>0.86936703999999998</v>
      </c>
      <c r="E3260" s="79">
        <v>6.4329259999999999E-2</v>
      </c>
    </row>
    <row r="3261" spans="1:5" x14ac:dyDescent="0.25">
      <c r="A3261" s="89" t="s">
        <v>146</v>
      </c>
      <c r="B3261" s="79">
        <v>212</v>
      </c>
      <c r="C3261" s="79" t="s">
        <v>149</v>
      </c>
      <c r="D3261" s="79">
        <v>-3.2909500000000001E-2</v>
      </c>
      <c r="E3261" s="79">
        <v>5.2927910000000002E-2</v>
      </c>
    </row>
    <row r="3262" spans="1:5" x14ac:dyDescent="0.25">
      <c r="A3262" s="89" t="s">
        <v>146</v>
      </c>
      <c r="B3262" s="79">
        <v>212</v>
      </c>
      <c r="C3262" s="79" t="s">
        <v>143</v>
      </c>
      <c r="D3262" s="79">
        <v>8.0825800000000007E-3</v>
      </c>
      <c r="E3262" s="79">
        <v>7.1482130000000005E-2</v>
      </c>
    </row>
    <row r="3263" spans="1:5" x14ac:dyDescent="0.25">
      <c r="A3263" s="89" t="s">
        <v>146</v>
      </c>
      <c r="B3263" s="79">
        <v>212</v>
      </c>
      <c r="C3263" s="79" t="s">
        <v>144</v>
      </c>
      <c r="D3263" s="79">
        <v>5.1661810000000002E-2</v>
      </c>
      <c r="E3263" s="79">
        <v>9.0036229999999995E-2</v>
      </c>
    </row>
    <row r="3264" spans="1:5" x14ac:dyDescent="0.25">
      <c r="A3264" s="89" t="s">
        <v>146</v>
      </c>
      <c r="B3264" s="79">
        <v>212</v>
      </c>
      <c r="C3264" s="79" t="s">
        <v>154</v>
      </c>
      <c r="D3264" s="79">
        <v>5.1918110000000003E-2</v>
      </c>
      <c r="E3264" s="79">
        <v>0.11534676000000001</v>
      </c>
    </row>
    <row r="3265" spans="1:5" x14ac:dyDescent="0.25">
      <c r="A3265" s="89" t="s">
        <v>146</v>
      </c>
      <c r="B3265" s="79">
        <v>212</v>
      </c>
      <c r="C3265" s="79" t="s">
        <v>153</v>
      </c>
      <c r="D3265" s="79">
        <v>6.3478679999999996E-2</v>
      </c>
      <c r="E3265" s="79">
        <v>9.7046499999999994E-2</v>
      </c>
    </row>
    <row r="3266" spans="1:5" x14ac:dyDescent="0.25">
      <c r="A3266" s="89" t="s">
        <v>146</v>
      </c>
      <c r="B3266" s="79">
        <v>212</v>
      </c>
      <c r="C3266" s="79" t="s">
        <v>147</v>
      </c>
      <c r="D3266" s="79">
        <v>6.4831730000000004E-2</v>
      </c>
      <c r="E3266" s="79">
        <v>5.1015789999999998E-2</v>
      </c>
    </row>
    <row r="3267" spans="1:5" x14ac:dyDescent="0.25">
      <c r="A3267" s="89" t="s">
        <v>146</v>
      </c>
      <c r="B3267" s="79">
        <v>212</v>
      </c>
      <c r="C3267" s="79" t="s">
        <v>151</v>
      </c>
      <c r="D3267" s="79">
        <v>0.11811323999999999</v>
      </c>
      <c r="E3267" s="79">
        <v>6.7297049999999997E-2</v>
      </c>
    </row>
    <row r="3268" spans="1:5" x14ac:dyDescent="0.25">
      <c r="A3268" s="89" t="s">
        <v>146</v>
      </c>
      <c r="B3268" s="79">
        <v>212</v>
      </c>
      <c r="C3268" s="79" t="s">
        <v>155</v>
      </c>
      <c r="D3268" s="79">
        <v>0.12279688</v>
      </c>
      <c r="E3268" s="79">
        <v>7.9699179999999994E-2</v>
      </c>
    </row>
    <row r="3269" spans="1:5" x14ac:dyDescent="0.25">
      <c r="A3269" s="89" t="s">
        <v>146</v>
      </c>
      <c r="B3269" s="79">
        <v>212</v>
      </c>
      <c r="C3269" s="79" t="s">
        <v>150</v>
      </c>
      <c r="D3269" s="79">
        <v>0.1232273</v>
      </c>
      <c r="E3269" s="79">
        <v>7.0794969999999999E-2</v>
      </c>
    </row>
    <row r="3270" spans="1:5" x14ac:dyDescent="0.25">
      <c r="A3270" s="89" t="s">
        <v>146</v>
      </c>
      <c r="B3270" s="79">
        <v>212</v>
      </c>
      <c r="C3270" s="79" t="s">
        <v>159</v>
      </c>
      <c r="D3270" s="79">
        <v>0.16063026999999999</v>
      </c>
      <c r="E3270" s="79">
        <v>3.8188380000000001E-2</v>
      </c>
    </row>
    <row r="3271" spans="1:5" x14ac:dyDescent="0.25">
      <c r="A3271" s="89" t="s">
        <v>146</v>
      </c>
      <c r="B3271" s="79">
        <v>212</v>
      </c>
      <c r="C3271" s="79" t="s">
        <v>145</v>
      </c>
      <c r="D3271" s="79">
        <v>0.21134821000000001</v>
      </c>
      <c r="E3271" s="79">
        <v>0.1150118</v>
      </c>
    </row>
    <row r="3272" spans="1:5" x14ac:dyDescent="0.25">
      <c r="A3272" s="89" t="s">
        <v>146</v>
      </c>
      <c r="B3272" s="79">
        <v>212</v>
      </c>
      <c r="C3272" s="79" t="s">
        <v>148</v>
      </c>
      <c r="D3272" s="79">
        <v>0.23087942</v>
      </c>
      <c r="E3272" s="79">
        <v>7.1721660000000007E-2</v>
      </c>
    </row>
    <row r="3273" spans="1:5" x14ac:dyDescent="0.25">
      <c r="A3273" s="89" t="s">
        <v>146</v>
      </c>
      <c r="B3273" s="79">
        <v>212</v>
      </c>
      <c r="C3273" s="79" t="s">
        <v>9</v>
      </c>
      <c r="D3273" s="79">
        <v>0.27820189000000001</v>
      </c>
      <c r="E3273" s="79">
        <v>7.4551489999999998E-2</v>
      </c>
    </row>
    <row r="3274" spans="1:5" x14ac:dyDescent="0.25">
      <c r="A3274" s="89" t="s">
        <v>146</v>
      </c>
      <c r="B3274" s="79">
        <v>212</v>
      </c>
      <c r="C3274" s="79" t="s">
        <v>142</v>
      </c>
      <c r="D3274" s="79">
        <v>0.36056838000000002</v>
      </c>
      <c r="E3274" s="79">
        <v>9.8407309999999998E-2</v>
      </c>
    </row>
    <row r="3275" spans="1:5" x14ac:dyDescent="0.25">
      <c r="A3275" s="89" t="s">
        <v>146</v>
      </c>
      <c r="B3275" s="79">
        <v>212</v>
      </c>
      <c r="C3275" s="79" t="s">
        <v>160</v>
      </c>
      <c r="D3275" s="79">
        <v>0.63358555999999999</v>
      </c>
      <c r="E3275" s="79">
        <v>7.2793120000000003E-2</v>
      </c>
    </row>
    <row r="3276" spans="1:5" x14ac:dyDescent="0.25">
      <c r="A3276" s="89" t="s">
        <v>146</v>
      </c>
      <c r="B3276" s="79">
        <v>212</v>
      </c>
      <c r="C3276" s="79" t="s">
        <v>157</v>
      </c>
      <c r="D3276" s="79">
        <v>0.78735182999999997</v>
      </c>
      <c r="E3276" s="79">
        <v>9.1554179999999999E-2</v>
      </c>
    </row>
    <row r="3277" spans="1:5" x14ac:dyDescent="0.25">
      <c r="A3277" s="89" t="s">
        <v>146</v>
      </c>
      <c r="B3277" s="79">
        <v>212</v>
      </c>
      <c r="C3277" s="79" t="s">
        <v>158</v>
      </c>
      <c r="D3277" s="79">
        <v>1.0436757999999999</v>
      </c>
      <c r="E3277" s="79">
        <v>6.4959489999999995E-2</v>
      </c>
    </row>
    <row r="3278" spans="1:5" x14ac:dyDescent="0.25">
      <c r="A3278" s="89" t="s">
        <v>144</v>
      </c>
      <c r="B3278" s="79">
        <v>213</v>
      </c>
      <c r="C3278" s="79" t="s">
        <v>159</v>
      </c>
      <c r="D3278" s="79">
        <v>2.4040309999999999E-2</v>
      </c>
      <c r="E3278" s="79">
        <v>2.9522799999999998E-2</v>
      </c>
    </row>
    <row r="3279" spans="1:5" x14ac:dyDescent="0.25">
      <c r="A3279" s="89" t="s">
        <v>144</v>
      </c>
      <c r="B3279" s="79">
        <v>213</v>
      </c>
      <c r="C3279" s="79" t="s">
        <v>154</v>
      </c>
      <c r="D3279" s="79">
        <v>2.5275200000000001E-2</v>
      </c>
      <c r="E3279" s="79">
        <v>4.2779159999999997E-2</v>
      </c>
    </row>
    <row r="3280" spans="1:5" x14ac:dyDescent="0.25">
      <c r="A3280" s="89" t="s">
        <v>144</v>
      </c>
      <c r="B3280" s="79">
        <v>213</v>
      </c>
      <c r="C3280" s="79" t="s">
        <v>9</v>
      </c>
      <c r="D3280" s="79">
        <v>2.8211099999999999E-2</v>
      </c>
      <c r="E3280" s="79">
        <v>4.4792070000000003E-2</v>
      </c>
    </row>
    <row r="3281" spans="1:5" x14ac:dyDescent="0.25">
      <c r="A3281" s="89" t="s">
        <v>144</v>
      </c>
      <c r="B3281" s="79">
        <v>213</v>
      </c>
      <c r="C3281" s="79" t="s">
        <v>146</v>
      </c>
      <c r="D3281" s="79">
        <v>4.6281700000000002E-2</v>
      </c>
      <c r="E3281" s="79">
        <v>3.289943E-2</v>
      </c>
    </row>
    <row r="3282" spans="1:5" x14ac:dyDescent="0.25">
      <c r="A3282" s="89" t="s">
        <v>144</v>
      </c>
      <c r="B3282" s="79">
        <v>213</v>
      </c>
      <c r="C3282" s="79" t="s">
        <v>158</v>
      </c>
      <c r="D3282" s="79">
        <v>6.5040050000000002E-2</v>
      </c>
      <c r="E3282" s="79">
        <v>7.7201770000000003E-2</v>
      </c>
    </row>
    <row r="3283" spans="1:5" x14ac:dyDescent="0.25">
      <c r="A3283" s="89" t="s">
        <v>144</v>
      </c>
      <c r="B3283" s="79">
        <v>213</v>
      </c>
      <c r="C3283" s="79" t="s">
        <v>157</v>
      </c>
      <c r="D3283" s="79">
        <v>8.4695489999999998E-2</v>
      </c>
      <c r="E3283" s="79">
        <v>3.4822400000000003E-2</v>
      </c>
    </row>
    <row r="3284" spans="1:5" x14ac:dyDescent="0.25">
      <c r="A3284" s="89" t="s">
        <v>144</v>
      </c>
      <c r="B3284" s="79">
        <v>213</v>
      </c>
      <c r="C3284" s="79" t="s">
        <v>155</v>
      </c>
      <c r="D3284" s="79">
        <v>8.9048929999999998E-2</v>
      </c>
      <c r="E3284" s="79">
        <v>6.1981950000000001E-2</v>
      </c>
    </row>
    <row r="3285" spans="1:5" x14ac:dyDescent="0.25">
      <c r="A3285" s="89" t="s">
        <v>144</v>
      </c>
      <c r="B3285" s="79">
        <v>213</v>
      </c>
      <c r="C3285" s="79" t="s">
        <v>152</v>
      </c>
      <c r="D3285" s="79">
        <v>9.5917219999999997E-2</v>
      </c>
      <c r="E3285" s="79">
        <v>3.3194469999999997E-2</v>
      </c>
    </row>
    <row r="3286" spans="1:5" x14ac:dyDescent="0.25">
      <c r="A3286" s="89" t="s">
        <v>144</v>
      </c>
      <c r="B3286" s="79">
        <v>213</v>
      </c>
      <c r="C3286" s="79" t="s">
        <v>150</v>
      </c>
      <c r="D3286" s="79">
        <v>0.12995881000000001</v>
      </c>
      <c r="E3286" s="79">
        <v>8.9414279999999999E-2</v>
      </c>
    </row>
    <row r="3287" spans="1:5" x14ac:dyDescent="0.25">
      <c r="A3287" s="89" t="s">
        <v>144</v>
      </c>
      <c r="B3287" s="79">
        <v>213</v>
      </c>
      <c r="C3287" s="79" t="s">
        <v>145</v>
      </c>
      <c r="D3287" s="79">
        <v>0.13904047</v>
      </c>
      <c r="E3287" s="79">
        <v>0.10312322</v>
      </c>
    </row>
    <row r="3288" spans="1:5" x14ac:dyDescent="0.25">
      <c r="A3288" s="89" t="s">
        <v>144</v>
      </c>
      <c r="B3288" s="79">
        <v>213</v>
      </c>
      <c r="C3288" s="79" t="s">
        <v>160</v>
      </c>
      <c r="D3288" s="79">
        <v>0.18369260000000001</v>
      </c>
      <c r="E3288" s="79">
        <v>7.3558059999999995E-2</v>
      </c>
    </row>
    <row r="3289" spans="1:5" x14ac:dyDescent="0.25">
      <c r="A3289" s="89" t="s">
        <v>144</v>
      </c>
      <c r="B3289" s="79">
        <v>213</v>
      </c>
      <c r="C3289" s="79" t="s">
        <v>156</v>
      </c>
      <c r="D3289" s="79">
        <v>0.19520921999999999</v>
      </c>
      <c r="E3289" s="79">
        <v>6.7405270000000003E-2</v>
      </c>
    </row>
    <row r="3290" spans="1:5" x14ac:dyDescent="0.25">
      <c r="A3290" s="89" t="s">
        <v>144</v>
      </c>
      <c r="B3290" s="79">
        <v>213</v>
      </c>
      <c r="C3290" s="79" t="s">
        <v>143</v>
      </c>
      <c r="D3290" s="79">
        <v>0.72389360999999997</v>
      </c>
      <c r="E3290" s="79">
        <v>5.2339089999999998E-2</v>
      </c>
    </row>
    <row r="3291" spans="1:5" x14ac:dyDescent="0.25">
      <c r="A3291" s="89" t="s">
        <v>144</v>
      </c>
      <c r="B3291" s="79">
        <v>213</v>
      </c>
      <c r="C3291" s="79" t="s">
        <v>148</v>
      </c>
      <c r="D3291" s="79">
        <v>0.79968075999999999</v>
      </c>
      <c r="E3291" s="79">
        <v>3.3624929999999997E-2</v>
      </c>
    </row>
    <row r="3292" spans="1:5" x14ac:dyDescent="0.25">
      <c r="A3292" s="89" t="s">
        <v>144</v>
      </c>
      <c r="B3292" s="79">
        <v>213</v>
      </c>
      <c r="C3292" s="79" t="s">
        <v>149</v>
      </c>
      <c r="D3292" s="79">
        <v>0.86787689000000001</v>
      </c>
      <c r="E3292" s="79">
        <v>5.0449689999999998E-2</v>
      </c>
    </row>
    <row r="3293" spans="1:5" x14ac:dyDescent="0.25">
      <c r="A3293" s="89" t="s">
        <v>144</v>
      </c>
      <c r="B3293" s="79">
        <v>213</v>
      </c>
      <c r="C3293" s="79" t="s">
        <v>147</v>
      </c>
      <c r="D3293" s="79">
        <v>0.92232340999999995</v>
      </c>
      <c r="E3293" s="79">
        <v>3.6992860000000002E-2</v>
      </c>
    </row>
    <row r="3294" spans="1:5" x14ac:dyDescent="0.25">
      <c r="A3294" s="89" t="s">
        <v>144</v>
      </c>
      <c r="B3294" s="79">
        <v>213</v>
      </c>
      <c r="C3294" s="79" t="s">
        <v>151</v>
      </c>
      <c r="D3294" s="79">
        <v>0.98516152000000001</v>
      </c>
      <c r="E3294" s="79">
        <v>2.701988E-2</v>
      </c>
    </row>
    <row r="3295" spans="1:5" x14ac:dyDescent="0.25">
      <c r="A3295" s="89" t="s">
        <v>144</v>
      </c>
      <c r="B3295" s="79">
        <v>213</v>
      </c>
      <c r="C3295" s="79" t="s">
        <v>153</v>
      </c>
      <c r="D3295" s="79">
        <v>0.99566171999999997</v>
      </c>
      <c r="E3295" s="79">
        <v>5.624088E-2</v>
      </c>
    </row>
    <row r="3296" spans="1:5" x14ac:dyDescent="0.25">
      <c r="A3296" s="89" t="s">
        <v>142</v>
      </c>
      <c r="B3296" s="79">
        <v>214</v>
      </c>
      <c r="C3296" s="79" t="s">
        <v>156</v>
      </c>
      <c r="D3296" s="79">
        <v>0.14072730999999999</v>
      </c>
      <c r="E3296" s="79">
        <v>6.2854450000000006E-2</v>
      </c>
    </row>
    <row r="3297" spans="1:5" x14ac:dyDescent="0.25">
      <c r="A3297" s="89" t="s">
        <v>142</v>
      </c>
      <c r="B3297" s="79">
        <v>214</v>
      </c>
      <c r="C3297" s="79" t="s">
        <v>149</v>
      </c>
      <c r="D3297" s="79">
        <v>0.15043513999999999</v>
      </c>
      <c r="E3297" s="79">
        <v>9.678958E-2</v>
      </c>
    </row>
    <row r="3298" spans="1:5" x14ac:dyDescent="0.25">
      <c r="A3298" s="89" t="s">
        <v>142</v>
      </c>
      <c r="B3298" s="79">
        <v>214</v>
      </c>
      <c r="C3298" s="79" t="s">
        <v>144</v>
      </c>
      <c r="D3298" s="79">
        <v>0.15431766999999999</v>
      </c>
      <c r="E3298" s="79">
        <v>4.0232129999999998E-2</v>
      </c>
    </row>
    <row r="3299" spans="1:5" x14ac:dyDescent="0.25">
      <c r="A3299" s="89" t="s">
        <v>142</v>
      </c>
      <c r="B3299" s="79">
        <v>214</v>
      </c>
      <c r="C3299" s="79" t="s">
        <v>148</v>
      </c>
      <c r="D3299" s="79">
        <v>0.22700967</v>
      </c>
      <c r="E3299" s="79">
        <v>3.8720549999999999E-2</v>
      </c>
    </row>
    <row r="3300" spans="1:5" x14ac:dyDescent="0.25">
      <c r="A3300" s="89" t="s">
        <v>142</v>
      </c>
      <c r="B3300" s="79">
        <v>214</v>
      </c>
      <c r="C3300" s="79" t="s">
        <v>147</v>
      </c>
      <c r="D3300" s="79">
        <v>0.23226458999999999</v>
      </c>
      <c r="E3300" s="79">
        <v>8.3531980000000006E-2</v>
      </c>
    </row>
    <row r="3301" spans="1:5" x14ac:dyDescent="0.25">
      <c r="A3301" s="89" t="s">
        <v>142</v>
      </c>
      <c r="B3301" s="79">
        <v>214</v>
      </c>
      <c r="C3301" s="79" t="s">
        <v>151</v>
      </c>
      <c r="D3301" s="79">
        <v>0.25037155</v>
      </c>
      <c r="E3301" s="79">
        <v>3.5567399999999999E-2</v>
      </c>
    </row>
    <row r="3302" spans="1:5" x14ac:dyDescent="0.25">
      <c r="A3302" s="89" t="s">
        <v>142</v>
      </c>
      <c r="B3302" s="79">
        <v>214</v>
      </c>
      <c r="C3302" s="79" t="s">
        <v>159</v>
      </c>
      <c r="D3302" s="79">
        <v>0.25971334000000001</v>
      </c>
      <c r="E3302" s="79">
        <v>6.9731940000000006E-2</v>
      </c>
    </row>
    <row r="3303" spans="1:5" x14ac:dyDescent="0.25">
      <c r="A3303" s="89" t="s">
        <v>142</v>
      </c>
      <c r="B3303" s="79">
        <v>214</v>
      </c>
      <c r="C3303" s="79" t="s">
        <v>160</v>
      </c>
      <c r="D3303" s="79">
        <v>0.28281401</v>
      </c>
      <c r="E3303" s="79">
        <v>5.2418230000000003E-2</v>
      </c>
    </row>
    <row r="3304" spans="1:5" x14ac:dyDescent="0.25">
      <c r="A3304" s="89" t="s">
        <v>142</v>
      </c>
      <c r="B3304" s="79">
        <v>214</v>
      </c>
      <c r="C3304" s="79" t="s">
        <v>153</v>
      </c>
      <c r="D3304" s="79">
        <v>0.33381147</v>
      </c>
      <c r="E3304" s="79">
        <v>5.2876970000000002E-2</v>
      </c>
    </row>
    <row r="3305" spans="1:5" x14ac:dyDescent="0.25">
      <c r="A3305" s="89" t="s">
        <v>142</v>
      </c>
      <c r="B3305" s="79">
        <v>214</v>
      </c>
      <c r="C3305" s="79" t="s">
        <v>143</v>
      </c>
      <c r="D3305" s="79">
        <v>0.34347707</v>
      </c>
      <c r="E3305" s="79">
        <v>6.4816769999999996E-2</v>
      </c>
    </row>
    <row r="3306" spans="1:5" x14ac:dyDescent="0.25">
      <c r="A3306" s="89" t="s">
        <v>142</v>
      </c>
      <c r="B3306" s="79">
        <v>214</v>
      </c>
      <c r="C3306" s="79" t="s">
        <v>152</v>
      </c>
      <c r="D3306" s="79">
        <v>0.34689054000000002</v>
      </c>
      <c r="E3306" s="79">
        <v>4.7560810000000002E-2</v>
      </c>
    </row>
    <row r="3307" spans="1:5" x14ac:dyDescent="0.25">
      <c r="A3307" s="89" t="s">
        <v>142</v>
      </c>
      <c r="B3307" s="79">
        <v>214</v>
      </c>
      <c r="C3307" s="79" t="s">
        <v>155</v>
      </c>
      <c r="D3307" s="79">
        <v>0.44331811999999998</v>
      </c>
      <c r="E3307" s="79">
        <v>4.3973110000000003E-2</v>
      </c>
    </row>
    <row r="3308" spans="1:5" x14ac:dyDescent="0.25">
      <c r="A3308" s="89" t="s">
        <v>142</v>
      </c>
      <c r="B3308" s="79">
        <v>214</v>
      </c>
      <c r="C3308" s="79" t="s">
        <v>145</v>
      </c>
      <c r="D3308" s="79">
        <v>0.55407242999999995</v>
      </c>
      <c r="E3308" s="79">
        <v>8.7247580000000005E-2</v>
      </c>
    </row>
    <row r="3309" spans="1:5" x14ac:dyDescent="0.25">
      <c r="A3309" s="89" t="s">
        <v>142</v>
      </c>
      <c r="B3309" s="79">
        <v>214</v>
      </c>
      <c r="C3309" s="79" t="s">
        <v>154</v>
      </c>
      <c r="D3309" s="79">
        <v>0.58389068</v>
      </c>
      <c r="E3309" s="79">
        <v>5.2879490000000001E-2</v>
      </c>
    </row>
    <row r="3310" spans="1:5" x14ac:dyDescent="0.25">
      <c r="A3310" s="89" t="s">
        <v>142</v>
      </c>
      <c r="B3310" s="79">
        <v>214</v>
      </c>
      <c r="C3310" s="79" t="s">
        <v>150</v>
      </c>
      <c r="D3310" s="79">
        <v>0.59722892999999999</v>
      </c>
      <c r="E3310" s="79">
        <v>6.0990019999999999E-2</v>
      </c>
    </row>
    <row r="3311" spans="1:5" x14ac:dyDescent="0.25">
      <c r="A3311" s="89" t="s">
        <v>142</v>
      </c>
      <c r="B3311" s="79">
        <v>214</v>
      </c>
      <c r="C3311" s="79" t="s">
        <v>146</v>
      </c>
      <c r="D3311" s="79">
        <v>0.6647632</v>
      </c>
      <c r="E3311" s="79">
        <v>2.9116489999999998E-2</v>
      </c>
    </row>
    <row r="3312" spans="1:5" x14ac:dyDescent="0.25">
      <c r="A3312" s="89" t="s">
        <v>142</v>
      </c>
      <c r="B3312" s="79">
        <v>214</v>
      </c>
      <c r="C3312" s="79" t="s">
        <v>157</v>
      </c>
      <c r="D3312" s="79">
        <v>0.67720307999999996</v>
      </c>
      <c r="E3312" s="79">
        <v>4.2327969999999999E-2</v>
      </c>
    </row>
    <row r="3313" spans="1:5" x14ac:dyDescent="0.25">
      <c r="A3313" s="89" t="s">
        <v>142</v>
      </c>
      <c r="B3313" s="79">
        <v>214</v>
      </c>
      <c r="C3313" s="79" t="s">
        <v>9</v>
      </c>
      <c r="D3313" s="79">
        <v>0.72483417000000006</v>
      </c>
      <c r="E3313" s="79">
        <v>4.27868E-2</v>
      </c>
    </row>
    <row r="3314" spans="1:5" x14ac:dyDescent="0.25">
      <c r="A3314" s="89" t="s">
        <v>142</v>
      </c>
      <c r="B3314" s="79">
        <v>214</v>
      </c>
      <c r="C3314" s="79" t="s">
        <v>158</v>
      </c>
      <c r="D3314" s="79">
        <v>1.01681278</v>
      </c>
      <c r="E3314" s="79">
        <v>5.1375200000000003E-2</v>
      </c>
    </row>
    <row r="3315" spans="1:5" x14ac:dyDescent="0.25">
      <c r="A3315" s="89" t="s">
        <v>150</v>
      </c>
      <c r="B3315" s="79">
        <v>215</v>
      </c>
      <c r="C3315" s="79" t="s">
        <v>156</v>
      </c>
      <c r="D3315" s="79">
        <v>-3.3535500000000003E-2</v>
      </c>
      <c r="E3315" s="79">
        <v>7.8077939999999998E-2</v>
      </c>
    </row>
    <row r="3316" spans="1:5" x14ac:dyDescent="0.25">
      <c r="A3316" s="89" t="s">
        <v>150</v>
      </c>
      <c r="B3316" s="79">
        <v>215</v>
      </c>
      <c r="C3316" s="79" t="s">
        <v>143</v>
      </c>
      <c r="D3316" s="79">
        <v>0.12540887000000001</v>
      </c>
      <c r="E3316" s="79">
        <v>5.0877430000000001E-2</v>
      </c>
    </row>
    <row r="3317" spans="1:5" x14ac:dyDescent="0.25">
      <c r="A3317" s="89" t="s">
        <v>150</v>
      </c>
      <c r="B3317" s="79">
        <v>215</v>
      </c>
      <c r="C3317" s="79" t="s">
        <v>149</v>
      </c>
      <c r="D3317" s="79">
        <v>0.17545786999999999</v>
      </c>
      <c r="E3317" s="79">
        <v>5.6793860000000002E-2</v>
      </c>
    </row>
    <row r="3318" spans="1:5" x14ac:dyDescent="0.25">
      <c r="A3318" s="89" t="s">
        <v>150</v>
      </c>
      <c r="B3318" s="79">
        <v>215</v>
      </c>
      <c r="C3318" s="79" t="s">
        <v>144</v>
      </c>
      <c r="D3318" s="79">
        <v>0.22878240999999999</v>
      </c>
      <c r="E3318" s="79">
        <v>6.2859100000000001E-2</v>
      </c>
    </row>
    <row r="3319" spans="1:5" x14ac:dyDescent="0.25">
      <c r="A3319" s="89" t="s">
        <v>150</v>
      </c>
      <c r="B3319" s="79">
        <v>215</v>
      </c>
      <c r="C3319" s="79" t="s">
        <v>147</v>
      </c>
      <c r="D3319" s="79">
        <v>0.50549991000000005</v>
      </c>
      <c r="E3319" s="79">
        <v>3.4863140000000001E-2</v>
      </c>
    </row>
    <row r="3320" spans="1:5" x14ac:dyDescent="0.25">
      <c r="A3320" s="89" t="s">
        <v>150</v>
      </c>
      <c r="B3320" s="79">
        <v>215</v>
      </c>
      <c r="C3320" s="79" t="s">
        <v>159</v>
      </c>
      <c r="D3320" s="79">
        <v>0.52478396000000005</v>
      </c>
      <c r="E3320" s="79">
        <v>3.7974679999999997E-2</v>
      </c>
    </row>
    <row r="3321" spans="1:5" x14ac:dyDescent="0.25">
      <c r="A3321" s="89" t="s">
        <v>150</v>
      </c>
      <c r="B3321" s="79">
        <v>215</v>
      </c>
      <c r="C3321" s="79" t="s">
        <v>151</v>
      </c>
      <c r="D3321" s="79">
        <v>0.54312777999999995</v>
      </c>
      <c r="E3321" s="79">
        <v>3.53341E-2</v>
      </c>
    </row>
    <row r="3322" spans="1:5" x14ac:dyDescent="0.25">
      <c r="A3322" s="89" t="s">
        <v>150</v>
      </c>
      <c r="B3322" s="79">
        <v>215</v>
      </c>
      <c r="C3322" s="79" t="s">
        <v>148</v>
      </c>
      <c r="D3322" s="79">
        <v>0.55093683000000004</v>
      </c>
      <c r="E3322" s="79">
        <v>4.5398309999999997E-2</v>
      </c>
    </row>
    <row r="3323" spans="1:5" x14ac:dyDescent="0.25">
      <c r="A3323" s="89" t="s">
        <v>150</v>
      </c>
      <c r="B3323" s="79">
        <v>215</v>
      </c>
      <c r="C3323" s="79" t="s">
        <v>154</v>
      </c>
      <c r="D3323" s="79">
        <v>0.59817405000000001</v>
      </c>
      <c r="E3323" s="79">
        <v>4.181489E-2</v>
      </c>
    </row>
    <row r="3324" spans="1:5" x14ac:dyDescent="0.25">
      <c r="A3324" s="89" t="s">
        <v>150</v>
      </c>
      <c r="B3324" s="79">
        <v>215</v>
      </c>
      <c r="C3324" s="79" t="s">
        <v>152</v>
      </c>
      <c r="D3324" s="79">
        <v>0.72213327999999999</v>
      </c>
      <c r="E3324" s="79">
        <v>4.036199E-2</v>
      </c>
    </row>
    <row r="3325" spans="1:5" x14ac:dyDescent="0.25">
      <c r="A3325" s="89" t="s">
        <v>150</v>
      </c>
      <c r="B3325" s="79">
        <v>215</v>
      </c>
      <c r="C3325" s="79" t="s">
        <v>160</v>
      </c>
      <c r="D3325" s="79">
        <v>0.75093798</v>
      </c>
      <c r="E3325" s="79">
        <v>5.4305840000000001E-2</v>
      </c>
    </row>
    <row r="3326" spans="1:5" x14ac:dyDescent="0.25">
      <c r="A3326" s="89" t="s">
        <v>150</v>
      </c>
      <c r="B3326" s="79">
        <v>215</v>
      </c>
      <c r="C3326" s="79" t="s">
        <v>157</v>
      </c>
      <c r="D3326" s="79">
        <v>0.77464980999999999</v>
      </c>
      <c r="E3326" s="79">
        <v>5.1058640000000002E-2</v>
      </c>
    </row>
    <row r="3327" spans="1:5" x14ac:dyDescent="0.25">
      <c r="A3327" s="89" t="s">
        <v>150</v>
      </c>
      <c r="B3327" s="79">
        <v>215</v>
      </c>
      <c r="C3327" s="79" t="s">
        <v>153</v>
      </c>
      <c r="D3327" s="79">
        <v>0.78477598999999998</v>
      </c>
      <c r="E3327" s="79">
        <v>4.347927E-2</v>
      </c>
    </row>
    <row r="3328" spans="1:5" x14ac:dyDescent="0.25">
      <c r="A3328" s="89" t="s">
        <v>150</v>
      </c>
      <c r="B3328" s="79">
        <v>215</v>
      </c>
      <c r="C3328" s="79" t="s">
        <v>146</v>
      </c>
      <c r="D3328" s="79">
        <v>0.78575627000000003</v>
      </c>
      <c r="E3328" s="79">
        <v>4.5993029999999997E-2</v>
      </c>
    </row>
    <row r="3329" spans="1:5" x14ac:dyDescent="0.25">
      <c r="A3329" s="89" t="s">
        <v>150</v>
      </c>
      <c r="B3329" s="79">
        <v>215</v>
      </c>
      <c r="C3329" s="79" t="s">
        <v>142</v>
      </c>
      <c r="D3329" s="79">
        <v>0.90742252999999995</v>
      </c>
      <c r="E3329" s="79">
        <v>5.3980019999999997E-2</v>
      </c>
    </row>
    <row r="3330" spans="1:5" x14ac:dyDescent="0.25">
      <c r="A3330" s="89" t="s">
        <v>150</v>
      </c>
      <c r="B3330" s="79">
        <v>215</v>
      </c>
      <c r="C3330" s="79" t="s">
        <v>9</v>
      </c>
      <c r="D3330" s="79">
        <v>0.92956338000000005</v>
      </c>
      <c r="E3330" s="79">
        <v>4.173143E-2</v>
      </c>
    </row>
    <row r="3331" spans="1:5" x14ac:dyDescent="0.25">
      <c r="A3331" s="89" t="s">
        <v>150</v>
      </c>
      <c r="B3331" s="79">
        <v>215</v>
      </c>
      <c r="C3331" s="79" t="s">
        <v>145</v>
      </c>
      <c r="D3331" s="79">
        <v>0.94504246000000003</v>
      </c>
      <c r="E3331" s="79">
        <v>4.4555850000000001E-2</v>
      </c>
    </row>
    <row r="3332" spans="1:5" x14ac:dyDescent="0.25">
      <c r="A3332" s="89" t="s">
        <v>150</v>
      </c>
      <c r="B3332" s="79">
        <v>215</v>
      </c>
      <c r="C3332" s="79" t="s">
        <v>158</v>
      </c>
      <c r="D3332" s="79">
        <v>1.01217961</v>
      </c>
      <c r="E3332" s="79">
        <v>9.8823569999999999E-2</v>
      </c>
    </row>
    <row r="3333" spans="1:5" x14ac:dyDescent="0.25">
      <c r="A3333" s="89" t="s">
        <v>150</v>
      </c>
      <c r="B3333" s="79">
        <v>215</v>
      </c>
      <c r="C3333" s="79" t="s">
        <v>155</v>
      </c>
      <c r="D3333" s="79">
        <v>1.01624359</v>
      </c>
      <c r="E3333" s="79">
        <v>4.3853040000000003E-2</v>
      </c>
    </row>
    <row r="3334" spans="1:5" x14ac:dyDescent="0.25">
      <c r="A3334" s="89" t="s">
        <v>149</v>
      </c>
      <c r="B3334" s="79">
        <v>216</v>
      </c>
      <c r="C3334" s="79" t="s">
        <v>152</v>
      </c>
      <c r="D3334" s="79">
        <v>-1.49248E-2</v>
      </c>
      <c r="E3334" s="79">
        <v>3.1006280000000001E-2</v>
      </c>
    </row>
    <row r="3335" spans="1:5" x14ac:dyDescent="0.25">
      <c r="A3335" s="89" t="s">
        <v>149</v>
      </c>
      <c r="B3335" s="79">
        <v>216</v>
      </c>
      <c r="C3335" s="79" t="s">
        <v>156</v>
      </c>
      <c r="D3335" s="79">
        <v>2.0469419999999999E-2</v>
      </c>
      <c r="E3335" s="79">
        <v>3.8641689999999999E-2</v>
      </c>
    </row>
    <row r="3336" spans="1:5" x14ac:dyDescent="0.25">
      <c r="A3336" s="89" t="s">
        <v>149</v>
      </c>
      <c r="B3336" s="79">
        <v>216</v>
      </c>
      <c r="C3336" s="79" t="s">
        <v>142</v>
      </c>
      <c r="D3336" s="79">
        <v>5.0813850000000001E-2</v>
      </c>
      <c r="E3336" s="79">
        <v>4.5079670000000002E-2</v>
      </c>
    </row>
    <row r="3337" spans="1:5" x14ac:dyDescent="0.25">
      <c r="A3337" s="89" t="s">
        <v>149</v>
      </c>
      <c r="B3337" s="79">
        <v>216</v>
      </c>
      <c r="C3337" s="79" t="s">
        <v>150</v>
      </c>
      <c r="D3337" s="79">
        <v>6.207965E-2</v>
      </c>
      <c r="E3337" s="79">
        <v>6.4826079999999994E-2</v>
      </c>
    </row>
    <row r="3338" spans="1:5" x14ac:dyDescent="0.25">
      <c r="A3338" s="89" t="s">
        <v>149</v>
      </c>
      <c r="B3338" s="79">
        <v>216</v>
      </c>
      <c r="C3338" s="79" t="s">
        <v>158</v>
      </c>
      <c r="D3338" s="79">
        <v>6.4372540000000006E-2</v>
      </c>
      <c r="E3338" s="79">
        <v>5.818628E-2</v>
      </c>
    </row>
    <row r="3339" spans="1:5" x14ac:dyDescent="0.25">
      <c r="A3339" s="89" t="s">
        <v>149</v>
      </c>
      <c r="B3339" s="79">
        <v>216</v>
      </c>
      <c r="C3339" s="79" t="s">
        <v>157</v>
      </c>
      <c r="D3339" s="79">
        <v>6.7333489999999996E-2</v>
      </c>
      <c r="E3339" s="79">
        <v>3.6824089999999997E-2</v>
      </c>
    </row>
    <row r="3340" spans="1:5" x14ac:dyDescent="0.25">
      <c r="A3340" s="89" t="s">
        <v>149</v>
      </c>
      <c r="B3340" s="79">
        <v>216</v>
      </c>
      <c r="C3340" s="79" t="s">
        <v>155</v>
      </c>
      <c r="D3340" s="79">
        <v>9.2868450000000005E-2</v>
      </c>
      <c r="E3340" s="79">
        <v>5.7767789999999999E-2</v>
      </c>
    </row>
    <row r="3341" spans="1:5" x14ac:dyDescent="0.25">
      <c r="A3341" s="89" t="s">
        <v>149</v>
      </c>
      <c r="B3341" s="79">
        <v>216</v>
      </c>
      <c r="C3341" s="79" t="s">
        <v>145</v>
      </c>
      <c r="D3341" s="79">
        <v>0.12947822</v>
      </c>
      <c r="E3341" s="79">
        <v>4.1214960000000002E-2</v>
      </c>
    </row>
    <row r="3342" spans="1:5" x14ac:dyDescent="0.25">
      <c r="A3342" s="89" t="s">
        <v>149</v>
      </c>
      <c r="B3342" s="79">
        <v>216</v>
      </c>
      <c r="C3342" s="79" t="s">
        <v>159</v>
      </c>
      <c r="D3342" s="79">
        <v>0.13643437999999999</v>
      </c>
      <c r="E3342" s="79">
        <v>4.9471809999999998E-2</v>
      </c>
    </row>
    <row r="3343" spans="1:5" x14ac:dyDescent="0.25">
      <c r="A3343" s="89" t="s">
        <v>149</v>
      </c>
      <c r="B3343" s="79">
        <v>216</v>
      </c>
      <c r="C3343" s="79" t="s">
        <v>146</v>
      </c>
      <c r="D3343" s="79">
        <v>0.21751543000000001</v>
      </c>
      <c r="E3343" s="79">
        <v>2.7442500000000002E-2</v>
      </c>
    </row>
    <row r="3344" spans="1:5" x14ac:dyDescent="0.25">
      <c r="A3344" s="89" t="s">
        <v>149</v>
      </c>
      <c r="B3344" s="79">
        <v>216</v>
      </c>
      <c r="C3344" s="79" t="s">
        <v>154</v>
      </c>
      <c r="D3344" s="79">
        <v>0.25856971000000001</v>
      </c>
      <c r="E3344" s="79">
        <v>5.0854919999999998E-2</v>
      </c>
    </row>
    <row r="3345" spans="1:5" x14ac:dyDescent="0.25">
      <c r="A3345" s="89" t="s">
        <v>149</v>
      </c>
      <c r="B3345" s="79">
        <v>216</v>
      </c>
      <c r="C3345" s="79" t="s">
        <v>160</v>
      </c>
      <c r="D3345" s="79">
        <v>0.32716529999999999</v>
      </c>
      <c r="E3345" s="79">
        <v>5.9433850000000003E-2</v>
      </c>
    </row>
    <row r="3346" spans="1:5" x14ac:dyDescent="0.25">
      <c r="A3346" s="89" t="s">
        <v>149</v>
      </c>
      <c r="B3346" s="79">
        <v>216</v>
      </c>
      <c r="C3346" s="79" t="s">
        <v>144</v>
      </c>
      <c r="D3346" s="79">
        <v>0.39223278</v>
      </c>
      <c r="E3346" s="79">
        <v>3.807191E-2</v>
      </c>
    </row>
    <row r="3347" spans="1:5" x14ac:dyDescent="0.25">
      <c r="A3347" s="89" t="s">
        <v>149</v>
      </c>
      <c r="B3347" s="79">
        <v>216</v>
      </c>
      <c r="C3347" s="79" t="s">
        <v>143</v>
      </c>
      <c r="D3347" s="79">
        <v>0.47363535000000001</v>
      </c>
      <c r="E3347" s="79">
        <v>5.6279589999999997E-2</v>
      </c>
    </row>
    <row r="3348" spans="1:5" x14ac:dyDescent="0.25">
      <c r="A3348" s="89" t="s">
        <v>149</v>
      </c>
      <c r="B3348" s="79">
        <v>216</v>
      </c>
      <c r="C3348" s="79" t="s">
        <v>153</v>
      </c>
      <c r="D3348" s="79">
        <v>0.93927576999999995</v>
      </c>
      <c r="E3348" s="79">
        <v>6.4651719999999996E-2</v>
      </c>
    </row>
    <row r="3349" spans="1:5" x14ac:dyDescent="0.25">
      <c r="A3349" s="89" t="s">
        <v>149</v>
      </c>
      <c r="B3349" s="79">
        <v>216</v>
      </c>
      <c r="C3349" s="79" t="s">
        <v>148</v>
      </c>
      <c r="D3349" s="79">
        <v>0.99049078999999995</v>
      </c>
      <c r="E3349" s="79">
        <v>5.0310800000000003E-2</v>
      </c>
    </row>
    <row r="3350" spans="1:5" x14ac:dyDescent="0.25">
      <c r="A3350" s="89" t="s">
        <v>149</v>
      </c>
      <c r="B3350" s="79">
        <v>216</v>
      </c>
      <c r="C3350" s="79" t="s">
        <v>147</v>
      </c>
      <c r="D3350" s="79">
        <v>1.0719285199999999</v>
      </c>
      <c r="E3350" s="79">
        <v>3.2883200000000001E-2</v>
      </c>
    </row>
    <row r="3351" spans="1:5" x14ac:dyDescent="0.25">
      <c r="A3351" s="89" t="s">
        <v>149</v>
      </c>
      <c r="B3351" s="79">
        <v>216</v>
      </c>
      <c r="C3351" s="79" t="s">
        <v>9</v>
      </c>
      <c r="D3351" s="79">
        <v>1.12775117</v>
      </c>
      <c r="E3351" s="79">
        <v>4.2406359999999997E-2</v>
      </c>
    </row>
    <row r="3352" spans="1:5" x14ac:dyDescent="0.25">
      <c r="A3352" s="89" t="s">
        <v>149</v>
      </c>
      <c r="B3352" s="79">
        <v>216</v>
      </c>
      <c r="C3352" s="79" t="s">
        <v>151</v>
      </c>
      <c r="D3352" s="79">
        <v>1.18749423</v>
      </c>
      <c r="E3352" s="79">
        <v>2.3025520000000001E-2</v>
      </c>
    </row>
    <row r="3353" spans="1:5" x14ac:dyDescent="0.25">
      <c r="A3353" s="89" t="s">
        <v>155</v>
      </c>
      <c r="B3353" s="79">
        <v>217</v>
      </c>
      <c r="C3353" s="79" t="s">
        <v>159</v>
      </c>
      <c r="D3353" s="79">
        <v>2.893167E-2</v>
      </c>
      <c r="E3353" s="79">
        <v>3.3239070000000003E-2</v>
      </c>
    </row>
    <row r="3354" spans="1:5" x14ac:dyDescent="0.25">
      <c r="A3354" s="89" t="s">
        <v>155</v>
      </c>
      <c r="B3354" s="79">
        <v>217</v>
      </c>
      <c r="C3354" s="79" t="s">
        <v>156</v>
      </c>
      <c r="D3354" s="79">
        <v>3.3059819999999997E-2</v>
      </c>
      <c r="E3354" s="79">
        <v>3.1273179999999998E-2</v>
      </c>
    </row>
    <row r="3355" spans="1:5" x14ac:dyDescent="0.25">
      <c r="A3355" s="89" t="s">
        <v>155</v>
      </c>
      <c r="B3355" s="79">
        <v>217</v>
      </c>
      <c r="C3355" s="79" t="s">
        <v>157</v>
      </c>
      <c r="D3355" s="79">
        <v>5.3463339999999998E-2</v>
      </c>
      <c r="E3355" s="79">
        <v>4.8008250000000002E-2</v>
      </c>
    </row>
    <row r="3356" spans="1:5" x14ac:dyDescent="0.25">
      <c r="A3356" s="89" t="s">
        <v>155</v>
      </c>
      <c r="B3356" s="79">
        <v>217</v>
      </c>
      <c r="C3356" s="79" t="s">
        <v>158</v>
      </c>
      <c r="D3356" s="79">
        <v>5.9724909999999999E-2</v>
      </c>
      <c r="E3356" s="79">
        <v>4.7510900000000002E-2</v>
      </c>
    </row>
    <row r="3357" spans="1:5" x14ac:dyDescent="0.25">
      <c r="A3357" s="89" t="s">
        <v>155</v>
      </c>
      <c r="B3357" s="79">
        <v>217</v>
      </c>
      <c r="C3357" s="79" t="s">
        <v>144</v>
      </c>
      <c r="D3357" s="79">
        <v>7.7597869999999999E-2</v>
      </c>
      <c r="E3357" s="79">
        <v>4.2882549999999998E-2</v>
      </c>
    </row>
    <row r="3358" spans="1:5" x14ac:dyDescent="0.25">
      <c r="A3358" s="89" t="s">
        <v>155</v>
      </c>
      <c r="B3358" s="79">
        <v>217</v>
      </c>
      <c r="C3358" s="79" t="s">
        <v>149</v>
      </c>
      <c r="D3358" s="79">
        <v>0.13003218999999999</v>
      </c>
      <c r="E3358" s="79">
        <v>3.618275E-2</v>
      </c>
    </row>
    <row r="3359" spans="1:5" x14ac:dyDescent="0.25">
      <c r="A3359" s="89" t="s">
        <v>155</v>
      </c>
      <c r="B3359" s="79">
        <v>217</v>
      </c>
      <c r="C3359" s="79" t="s">
        <v>142</v>
      </c>
      <c r="D3359" s="79">
        <v>0.14066058000000001</v>
      </c>
      <c r="E3359" s="79">
        <v>5.8686710000000003E-2</v>
      </c>
    </row>
    <row r="3360" spans="1:5" x14ac:dyDescent="0.25">
      <c r="A3360" s="89" t="s">
        <v>155</v>
      </c>
      <c r="B3360" s="79">
        <v>217</v>
      </c>
      <c r="C3360" s="79" t="s">
        <v>145</v>
      </c>
      <c r="D3360" s="79">
        <v>0.14825498000000001</v>
      </c>
      <c r="E3360" s="79">
        <v>4.2105879999999998E-2</v>
      </c>
    </row>
    <row r="3361" spans="1:5" x14ac:dyDescent="0.25">
      <c r="A3361" s="89" t="s">
        <v>155</v>
      </c>
      <c r="B3361" s="79">
        <v>217</v>
      </c>
      <c r="C3361" s="79" t="s">
        <v>146</v>
      </c>
      <c r="D3361" s="79">
        <v>0.17652692</v>
      </c>
      <c r="E3361" s="79">
        <v>2.676744E-2</v>
      </c>
    </row>
    <row r="3362" spans="1:5" x14ac:dyDescent="0.25">
      <c r="A3362" s="89" t="s">
        <v>155</v>
      </c>
      <c r="B3362" s="79">
        <v>217</v>
      </c>
      <c r="C3362" s="79" t="s">
        <v>153</v>
      </c>
      <c r="D3362" s="79">
        <v>0.20270236999999999</v>
      </c>
      <c r="E3362" s="79">
        <v>4.0846340000000002E-2</v>
      </c>
    </row>
    <row r="3363" spans="1:5" x14ac:dyDescent="0.25">
      <c r="A3363" s="89" t="s">
        <v>155</v>
      </c>
      <c r="B3363" s="79">
        <v>217</v>
      </c>
      <c r="C3363" s="79" t="s">
        <v>151</v>
      </c>
      <c r="D3363" s="79">
        <v>0.23144385000000001</v>
      </c>
      <c r="E3363" s="79">
        <v>2.520934E-2</v>
      </c>
    </row>
    <row r="3364" spans="1:5" x14ac:dyDescent="0.25">
      <c r="A3364" s="89" t="s">
        <v>155</v>
      </c>
      <c r="B3364" s="79">
        <v>217</v>
      </c>
      <c r="C3364" s="79" t="s">
        <v>147</v>
      </c>
      <c r="D3364" s="79">
        <v>0.28687637999999999</v>
      </c>
      <c r="E3364" s="79">
        <v>3.503705E-2</v>
      </c>
    </row>
    <row r="3365" spans="1:5" x14ac:dyDescent="0.25">
      <c r="A3365" s="89" t="s">
        <v>155</v>
      </c>
      <c r="B3365" s="79">
        <v>217</v>
      </c>
      <c r="C3365" s="79" t="s">
        <v>143</v>
      </c>
      <c r="D3365" s="79">
        <v>0.32091558999999997</v>
      </c>
      <c r="E3365" s="79">
        <v>7.0171449999999996E-2</v>
      </c>
    </row>
    <row r="3366" spans="1:5" x14ac:dyDescent="0.25">
      <c r="A3366" s="89" t="s">
        <v>155</v>
      </c>
      <c r="B3366" s="79">
        <v>217</v>
      </c>
      <c r="C3366" s="79" t="s">
        <v>9</v>
      </c>
      <c r="D3366" s="79">
        <v>0.33586060000000001</v>
      </c>
      <c r="E3366" s="79">
        <v>3.6226179999999997E-2</v>
      </c>
    </row>
    <row r="3367" spans="1:5" x14ac:dyDescent="0.25">
      <c r="A3367" s="89" t="s">
        <v>155</v>
      </c>
      <c r="B3367" s="79">
        <v>217</v>
      </c>
      <c r="C3367" s="79" t="s">
        <v>154</v>
      </c>
      <c r="D3367" s="79">
        <v>0.35814950000000001</v>
      </c>
      <c r="E3367" s="79">
        <v>3.3303600000000003E-2</v>
      </c>
    </row>
    <row r="3368" spans="1:5" x14ac:dyDescent="0.25">
      <c r="A3368" s="89" t="s">
        <v>155</v>
      </c>
      <c r="B3368" s="79">
        <v>217</v>
      </c>
      <c r="C3368" s="79" t="s">
        <v>150</v>
      </c>
      <c r="D3368" s="79">
        <v>0.35817416000000002</v>
      </c>
      <c r="E3368" s="79">
        <v>4.2224499999999998E-2</v>
      </c>
    </row>
    <row r="3369" spans="1:5" x14ac:dyDescent="0.25">
      <c r="A3369" s="89" t="s">
        <v>155</v>
      </c>
      <c r="B3369" s="79">
        <v>217</v>
      </c>
      <c r="C3369" s="79" t="s">
        <v>148</v>
      </c>
      <c r="D3369" s="79">
        <v>0.37797836000000001</v>
      </c>
      <c r="E3369" s="79">
        <v>3.0116239999999999E-2</v>
      </c>
    </row>
    <row r="3370" spans="1:5" x14ac:dyDescent="0.25">
      <c r="A3370" s="89" t="s">
        <v>155</v>
      </c>
      <c r="B3370" s="79">
        <v>217</v>
      </c>
      <c r="C3370" s="79" t="s">
        <v>160</v>
      </c>
      <c r="D3370" s="79">
        <v>0.45849447999999998</v>
      </c>
      <c r="E3370" s="79">
        <v>4.198226E-2</v>
      </c>
    </row>
    <row r="3371" spans="1:5" x14ac:dyDescent="0.25">
      <c r="A3371" s="89" t="s">
        <v>155</v>
      </c>
      <c r="B3371" s="79">
        <v>217</v>
      </c>
      <c r="C3371" s="79" t="s">
        <v>152</v>
      </c>
      <c r="D3371" s="79">
        <v>0.46564452000000001</v>
      </c>
      <c r="E3371" s="79">
        <v>2.5101829999999999E-2</v>
      </c>
    </row>
    <row r="3372" spans="1:5" x14ac:dyDescent="0.25">
      <c r="A3372" s="89" t="s">
        <v>155</v>
      </c>
      <c r="B3372" s="79">
        <v>218</v>
      </c>
      <c r="C3372" s="79" t="s">
        <v>156</v>
      </c>
      <c r="D3372" s="79">
        <v>1.2874470000000001E-2</v>
      </c>
      <c r="E3372" s="79">
        <v>3.7781269999999999E-2</v>
      </c>
    </row>
    <row r="3373" spans="1:5" x14ac:dyDescent="0.25">
      <c r="A3373" s="89" t="s">
        <v>155</v>
      </c>
      <c r="B3373" s="79">
        <v>218</v>
      </c>
      <c r="C3373" s="79" t="s">
        <v>149</v>
      </c>
      <c r="D3373" s="79">
        <v>0.34639218999999999</v>
      </c>
      <c r="E3373" s="79">
        <v>4.0024049999999999E-2</v>
      </c>
    </row>
    <row r="3374" spans="1:5" x14ac:dyDescent="0.25">
      <c r="A3374" s="89" t="s">
        <v>155</v>
      </c>
      <c r="B3374" s="79">
        <v>218</v>
      </c>
      <c r="C3374" s="79" t="s">
        <v>144</v>
      </c>
      <c r="D3374" s="79">
        <v>0.35828562000000003</v>
      </c>
      <c r="E3374" s="79">
        <v>4.2286299999999999E-2</v>
      </c>
    </row>
    <row r="3375" spans="1:5" x14ac:dyDescent="0.25">
      <c r="A3375" s="89" t="s">
        <v>155</v>
      </c>
      <c r="B3375" s="79">
        <v>218</v>
      </c>
      <c r="C3375" s="79" t="s">
        <v>159</v>
      </c>
      <c r="D3375" s="79">
        <v>0.65761601999999997</v>
      </c>
      <c r="E3375" s="79">
        <v>3.5242679999999998E-2</v>
      </c>
    </row>
    <row r="3376" spans="1:5" x14ac:dyDescent="0.25">
      <c r="A3376" s="89" t="s">
        <v>155</v>
      </c>
      <c r="B3376" s="79">
        <v>218</v>
      </c>
      <c r="C3376" s="79" t="s">
        <v>145</v>
      </c>
      <c r="D3376" s="79">
        <v>0.66397516999999995</v>
      </c>
      <c r="E3376" s="79">
        <v>4.3562080000000003E-2</v>
      </c>
    </row>
    <row r="3377" spans="1:5" x14ac:dyDescent="0.25">
      <c r="A3377" s="89" t="s">
        <v>155</v>
      </c>
      <c r="B3377" s="79">
        <v>218</v>
      </c>
      <c r="C3377" s="79" t="s">
        <v>158</v>
      </c>
      <c r="D3377" s="79">
        <v>0.68544656000000004</v>
      </c>
      <c r="E3377" s="79">
        <v>3.8729189999999997E-2</v>
      </c>
    </row>
    <row r="3378" spans="1:5" x14ac:dyDescent="0.25">
      <c r="A3378" s="89" t="s">
        <v>155</v>
      </c>
      <c r="B3378" s="79">
        <v>218</v>
      </c>
      <c r="C3378" s="79" t="s">
        <v>160</v>
      </c>
      <c r="D3378" s="79">
        <v>0.78367920999999996</v>
      </c>
      <c r="E3378" s="79">
        <v>5.3038729999999999E-2</v>
      </c>
    </row>
    <row r="3379" spans="1:5" x14ac:dyDescent="0.25">
      <c r="A3379" s="89" t="s">
        <v>155</v>
      </c>
      <c r="B3379" s="79">
        <v>218</v>
      </c>
      <c r="C3379" s="79" t="s">
        <v>148</v>
      </c>
      <c r="D3379" s="79">
        <v>0.81004834999999997</v>
      </c>
      <c r="E3379" s="79">
        <v>4.9145540000000001E-2</v>
      </c>
    </row>
    <row r="3380" spans="1:5" x14ac:dyDescent="0.25">
      <c r="A3380" s="89" t="s">
        <v>155</v>
      </c>
      <c r="B3380" s="79">
        <v>218</v>
      </c>
      <c r="C3380" s="79" t="s">
        <v>147</v>
      </c>
      <c r="D3380" s="79">
        <v>0.84862656999999997</v>
      </c>
      <c r="E3380" s="79">
        <v>4.059099E-2</v>
      </c>
    </row>
    <row r="3381" spans="1:5" x14ac:dyDescent="0.25">
      <c r="A3381" s="89" t="s">
        <v>155</v>
      </c>
      <c r="B3381" s="79">
        <v>218</v>
      </c>
      <c r="C3381" s="79" t="s">
        <v>153</v>
      </c>
      <c r="D3381" s="79">
        <v>0.85697648999999998</v>
      </c>
      <c r="E3381" s="79">
        <v>7.8964950000000006E-2</v>
      </c>
    </row>
    <row r="3382" spans="1:5" x14ac:dyDescent="0.25">
      <c r="A3382" s="89" t="s">
        <v>155</v>
      </c>
      <c r="B3382" s="79">
        <v>218</v>
      </c>
      <c r="C3382" s="79" t="s">
        <v>151</v>
      </c>
      <c r="D3382" s="79">
        <v>0.86538294999999998</v>
      </c>
      <c r="E3382" s="79">
        <v>2.3391350000000002E-2</v>
      </c>
    </row>
    <row r="3383" spans="1:5" x14ac:dyDescent="0.25">
      <c r="A3383" s="89" t="s">
        <v>155</v>
      </c>
      <c r="B3383" s="79">
        <v>218</v>
      </c>
      <c r="C3383" s="79" t="s">
        <v>146</v>
      </c>
      <c r="D3383" s="79">
        <v>0.88213072999999997</v>
      </c>
      <c r="E3383" s="79">
        <v>2.1645319999999999E-2</v>
      </c>
    </row>
    <row r="3384" spans="1:5" x14ac:dyDescent="0.25">
      <c r="A3384" s="89" t="s">
        <v>155</v>
      </c>
      <c r="B3384" s="79">
        <v>218</v>
      </c>
      <c r="C3384" s="79" t="s">
        <v>157</v>
      </c>
      <c r="D3384" s="79">
        <v>0.91032679999999999</v>
      </c>
      <c r="E3384" s="79">
        <v>3.817868E-2</v>
      </c>
    </row>
    <row r="3385" spans="1:5" x14ac:dyDescent="0.25">
      <c r="A3385" s="89" t="s">
        <v>155</v>
      </c>
      <c r="B3385" s="79">
        <v>218</v>
      </c>
      <c r="C3385" s="79" t="s">
        <v>154</v>
      </c>
      <c r="D3385" s="79">
        <v>0.92136768999999996</v>
      </c>
      <c r="E3385" s="79">
        <v>3.792748E-2</v>
      </c>
    </row>
    <row r="3386" spans="1:5" x14ac:dyDescent="0.25">
      <c r="A3386" s="89" t="s">
        <v>155</v>
      </c>
      <c r="B3386" s="79">
        <v>218</v>
      </c>
      <c r="C3386" s="79" t="s">
        <v>150</v>
      </c>
      <c r="D3386" s="79">
        <v>0.97953632000000002</v>
      </c>
      <c r="E3386" s="79">
        <v>4.5549760000000002E-2</v>
      </c>
    </row>
    <row r="3387" spans="1:5" x14ac:dyDescent="0.25">
      <c r="A3387" s="89" t="s">
        <v>155</v>
      </c>
      <c r="B3387" s="79">
        <v>218</v>
      </c>
      <c r="C3387" s="79" t="s">
        <v>9</v>
      </c>
      <c r="D3387" s="79">
        <v>0.98102845000000005</v>
      </c>
      <c r="E3387" s="79">
        <v>3.0935730000000002E-2</v>
      </c>
    </row>
    <row r="3388" spans="1:5" x14ac:dyDescent="0.25">
      <c r="A3388" s="89" t="s">
        <v>155</v>
      </c>
      <c r="B3388" s="79">
        <v>218</v>
      </c>
      <c r="C3388" s="79" t="s">
        <v>152</v>
      </c>
      <c r="D3388" s="79">
        <v>0.99780749000000002</v>
      </c>
      <c r="E3388" s="79">
        <v>3.5862579999999998E-2</v>
      </c>
    </row>
    <row r="3389" spans="1:5" x14ac:dyDescent="0.25">
      <c r="A3389" s="89" t="s">
        <v>159</v>
      </c>
      <c r="B3389" s="79">
        <v>219</v>
      </c>
      <c r="C3389" s="79" t="s">
        <v>144</v>
      </c>
      <c r="D3389" s="79">
        <v>-1.9146199999999999E-2</v>
      </c>
      <c r="E3389" s="79">
        <v>4.9899399999999997E-2</v>
      </c>
    </row>
    <row r="3390" spans="1:5" x14ac:dyDescent="0.25">
      <c r="A3390" s="89" t="s">
        <v>159</v>
      </c>
      <c r="B3390" s="79">
        <v>219</v>
      </c>
      <c r="C3390" s="79" t="s">
        <v>153</v>
      </c>
      <c r="D3390" s="79">
        <v>-7.6667000000000003E-3</v>
      </c>
      <c r="E3390" s="79">
        <v>4.2943099999999998E-2</v>
      </c>
    </row>
    <row r="3391" spans="1:5" x14ac:dyDescent="0.25">
      <c r="A3391" s="89" t="s">
        <v>159</v>
      </c>
      <c r="B3391" s="79">
        <v>219</v>
      </c>
      <c r="C3391" s="79" t="s">
        <v>157</v>
      </c>
      <c r="D3391" s="79">
        <v>2.8631759999999999E-2</v>
      </c>
      <c r="E3391" s="79">
        <v>3.9648629999999997E-2</v>
      </c>
    </row>
    <row r="3392" spans="1:5" x14ac:dyDescent="0.25">
      <c r="A3392" s="89" t="s">
        <v>159</v>
      </c>
      <c r="B3392" s="79">
        <v>219</v>
      </c>
      <c r="C3392" s="79" t="s">
        <v>151</v>
      </c>
      <c r="D3392" s="79">
        <v>3.5590589999999998E-2</v>
      </c>
      <c r="E3392" s="79">
        <v>2.806115E-2</v>
      </c>
    </row>
    <row r="3393" spans="1:5" x14ac:dyDescent="0.25">
      <c r="A3393" s="89" t="s">
        <v>159</v>
      </c>
      <c r="B3393" s="79">
        <v>219</v>
      </c>
      <c r="C3393" s="79" t="s">
        <v>147</v>
      </c>
      <c r="D3393" s="79">
        <v>4.9639330000000002E-2</v>
      </c>
      <c r="E3393" s="79">
        <v>3.6659410000000003E-2</v>
      </c>
    </row>
    <row r="3394" spans="1:5" x14ac:dyDescent="0.25">
      <c r="A3394" s="89" t="s">
        <v>159</v>
      </c>
      <c r="B3394" s="79">
        <v>219</v>
      </c>
      <c r="C3394" s="79" t="s">
        <v>143</v>
      </c>
      <c r="D3394" s="79">
        <v>5.3155710000000002E-2</v>
      </c>
      <c r="E3394" s="79">
        <v>4.9971870000000002E-2</v>
      </c>
    </row>
    <row r="3395" spans="1:5" x14ac:dyDescent="0.25">
      <c r="A3395" s="89" t="s">
        <v>159</v>
      </c>
      <c r="B3395" s="79">
        <v>219</v>
      </c>
      <c r="C3395" s="79" t="s">
        <v>148</v>
      </c>
      <c r="D3395" s="79">
        <v>5.5230950000000001E-2</v>
      </c>
      <c r="E3395" s="79">
        <v>3.2616920000000001E-2</v>
      </c>
    </row>
    <row r="3396" spans="1:5" x14ac:dyDescent="0.25">
      <c r="A3396" s="89" t="s">
        <v>159</v>
      </c>
      <c r="B3396" s="79">
        <v>219</v>
      </c>
      <c r="C3396" s="79" t="s">
        <v>145</v>
      </c>
      <c r="D3396" s="79">
        <v>6.3685859999999997E-2</v>
      </c>
      <c r="E3396" s="79">
        <v>3.8122320000000001E-2</v>
      </c>
    </row>
    <row r="3397" spans="1:5" x14ac:dyDescent="0.25">
      <c r="A3397" s="89" t="s">
        <v>159</v>
      </c>
      <c r="B3397" s="79">
        <v>219</v>
      </c>
      <c r="C3397" s="79" t="s">
        <v>149</v>
      </c>
      <c r="D3397" s="79">
        <v>7.09037E-2</v>
      </c>
      <c r="E3397" s="79">
        <v>5.2276490000000002E-2</v>
      </c>
    </row>
    <row r="3398" spans="1:5" x14ac:dyDescent="0.25">
      <c r="A3398" s="89" t="s">
        <v>159</v>
      </c>
      <c r="B3398" s="79">
        <v>219</v>
      </c>
      <c r="C3398" s="79" t="s">
        <v>160</v>
      </c>
      <c r="D3398" s="79">
        <v>7.7983289999999997E-2</v>
      </c>
      <c r="E3398" s="79">
        <v>4.6540959999999999E-2</v>
      </c>
    </row>
    <row r="3399" spans="1:5" x14ac:dyDescent="0.25">
      <c r="A3399" s="89" t="s">
        <v>159</v>
      </c>
      <c r="B3399" s="79">
        <v>219</v>
      </c>
      <c r="C3399" s="79" t="s">
        <v>152</v>
      </c>
      <c r="D3399" s="79">
        <v>9.6789920000000002E-2</v>
      </c>
      <c r="E3399" s="79">
        <v>2.620931E-2</v>
      </c>
    </row>
    <row r="3400" spans="1:5" x14ac:dyDescent="0.25">
      <c r="A3400" s="89" t="s">
        <v>159</v>
      </c>
      <c r="B3400" s="79">
        <v>219</v>
      </c>
      <c r="C3400" s="79" t="s">
        <v>155</v>
      </c>
      <c r="D3400" s="79">
        <v>0.11067634</v>
      </c>
      <c r="E3400" s="79">
        <v>3.4071410000000003E-2</v>
      </c>
    </row>
    <row r="3401" spans="1:5" x14ac:dyDescent="0.25">
      <c r="A3401" s="89" t="s">
        <v>159</v>
      </c>
      <c r="B3401" s="79">
        <v>219</v>
      </c>
      <c r="C3401" s="79" t="s">
        <v>150</v>
      </c>
      <c r="D3401" s="79">
        <v>0.12714971</v>
      </c>
      <c r="E3401" s="79">
        <v>4.3180759999999999E-2</v>
      </c>
    </row>
    <row r="3402" spans="1:5" x14ac:dyDescent="0.25">
      <c r="A3402" s="89" t="s">
        <v>159</v>
      </c>
      <c r="B3402" s="79">
        <v>219</v>
      </c>
      <c r="C3402" s="79" t="s">
        <v>154</v>
      </c>
      <c r="D3402" s="79">
        <v>0.14805935000000001</v>
      </c>
      <c r="E3402" s="79">
        <v>3.8286979999999998E-2</v>
      </c>
    </row>
    <row r="3403" spans="1:5" x14ac:dyDescent="0.25">
      <c r="A3403" s="89" t="s">
        <v>159</v>
      </c>
      <c r="B3403" s="79">
        <v>219</v>
      </c>
      <c r="C3403" s="79" t="s">
        <v>158</v>
      </c>
      <c r="D3403" s="79">
        <v>0.2140203</v>
      </c>
      <c r="E3403" s="79">
        <v>4.2174049999999998E-2</v>
      </c>
    </row>
    <row r="3404" spans="1:5" x14ac:dyDescent="0.25">
      <c r="A3404" s="89" t="s">
        <v>159</v>
      </c>
      <c r="B3404" s="79">
        <v>219</v>
      </c>
      <c r="C3404" s="79" t="s">
        <v>146</v>
      </c>
      <c r="D3404" s="79">
        <v>0.23165278</v>
      </c>
      <c r="E3404" s="79">
        <v>2.7649030000000002E-2</v>
      </c>
    </row>
    <row r="3405" spans="1:5" x14ac:dyDescent="0.25">
      <c r="A3405" s="89" t="s">
        <v>159</v>
      </c>
      <c r="B3405" s="79">
        <v>219</v>
      </c>
      <c r="C3405" s="79" t="s">
        <v>142</v>
      </c>
      <c r="D3405" s="79">
        <v>0.24043212999999999</v>
      </c>
      <c r="E3405" s="79">
        <v>4.9804269999999998E-2</v>
      </c>
    </row>
    <row r="3406" spans="1:5" x14ac:dyDescent="0.25">
      <c r="A3406" s="89" t="s">
        <v>159</v>
      </c>
      <c r="B3406" s="79">
        <v>219</v>
      </c>
      <c r="C3406" s="79" t="s">
        <v>9</v>
      </c>
      <c r="D3406" s="79">
        <v>0.33577843000000002</v>
      </c>
      <c r="E3406" s="79">
        <v>3.05478E-2</v>
      </c>
    </row>
    <row r="3407" spans="1:5" x14ac:dyDescent="0.25">
      <c r="A3407" s="89" t="s">
        <v>159</v>
      </c>
      <c r="B3407" s="79">
        <v>219</v>
      </c>
      <c r="C3407" s="79" t="s">
        <v>156</v>
      </c>
      <c r="D3407" s="79">
        <v>0.88670627000000002</v>
      </c>
      <c r="E3407" s="79">
        <v>2.940423E-2</v>
      </c>
    </row>
    <row r="3408" spans="1:5" x14ac:dyDescent="0.25">
      <c r="A3408" s="89" t="s">
        <v>148</v>
      </c>
      <c r="B3408" s="79">
        <v>220</v>
      </c>
      <c r="C3408" s="79" t="s">
        <v>159</v>
      </c>
      <c r="D3408" s="79">
        <v>5.6858850000000002E-2</v>
      </c>
      <c r="E3408" s="79">
        <v>4.374103E-2</v>
      </c>
    </row>
    <row r="3409" spans="1:5" x14ac:dyDescent="0.25">
      <c r="A3409" s="89" t="s">
        <v>148</v>
      </c>
      <c r="B3409" s="79">
        <v>220</v>
      </c>
      <c r="C3409" s="79" t="s">
        <v>156</v>
      </c>
      <c r="D3409" s="79">
        <v>5.9207870000000003E-2</v>
      </c>
      <c r="E3409" s="79">
        <v>5.6804470000000003E-2</v>
      </c>
    </row>
    <row r="3410" spans="1:5" x14ac:dyDescent="0.25">
      <c r="A3410" s="89" t="s">
        <v>148</v>
      </c>
      <c r="B3410" s="79">
        <v>220</v>
      </c>
      <c r="C3410" s="79" t="s">
        <v>158</v>
      </c>
      <c r="D3410" s="79">
        <v>0.12080340000000001</v>
      </c>
      <c r="E3410" s="79">
        <v>6.7491460000000003E-2</v>
      </c>
    </row>
    <row r="3411" spans="1:5" x14ac:dyDescent="0.25">
      <c r="A3411" s="89" t="s">
        <v>148</v>
      </c>
      <c r="B3411" s="79">
        <v>220</v>
      </c>
      <c r="C3411" s="79" t="s">
        <v>157</v>
      </c>
      <c r="D3411" s="79">
        <v>0.12131110000000001</v>
      </c>
      <c r="E3411" s="79">
        <v>7.072378E-2</v>
      </c>
    </row>
    <row r="3412" spans="1:5" x14ac:dyDescent="0.25">
      <c r="A3412" s="89" t="s">
        <v>148</v>
      </c>
      <c r="B3412" s="79">
        <v>220</v>
      </c>
      <c r="C3412" s="79" t="s">
        <v>146</v>
      </c>
      <c r="D3412" s="79">
        <v>0.16056127000000001</v>
      </c>
      <c r="E3412" s="79">
        <v>3.8134689999999999E-2</v>
      </c>
    </row>
    <row r="3413" spans="1:5" x14ac:dyDescent="0.25">
      <c r="A3413" s="89" t="s">
        <v>148</v>
      </c>
      <c r="B3413" s="79">
        <v>220</v>
      </c>
      <c r="C3413" s="79" t="s">
        <v>9</v>
      </c>
      <c r="D3413" s="79">
        <v>0.17629223999999999</v>
      </c>
      <c r="E3413" s="79">
        <v>4.237084E-2</v>
      </c>
    </row>
    <row r="3414" spans="1:5" x14ac:dyDescent="0.25">
      <c r="A3414" s="89" t="s">
        <v>148</v>
      </c>
      <c r="B3414" s="79">
        <v>220</v>
      </c>
      <c r="C3414" s="79" t="s">
        <v>152</v>
      </c>
      <c r="D3414" s="79">
        <v>0.17838894999999999</v>
      </c>
      <c r="E3414" s="79">
        <v>4.3719519999999998E-2</v>
      </c>
    </row>
    <row r="3415" spans="1:5" x14ac:dyDescent="0.25">
      <c r="A3415" s="89" t="s">
        <v>148</v>
      </c>
      <c r="B3415" s="79">
        <v>220</v>
      </c>
      <c r="C3415" s="79" t="s">
        <v>155</v>
      </c>
      <c r="D3415" s="79">
        <v>0.23991580000000001</v>
      </c>
      <c r="E3415" s="79">
        <v>4.7007119999999999E-2</v>
      </c>
    </row>
    <row r="3416" spans="1:5" x14ac:dyDescent="0.25">
      <c r="A3416" s="89" t="s">
        <v>148</v>
      </c>
      <c r="B3416" s="79">
        <v>220</v>
      </c>
      <c r="C3416" s="79" t="s">
        <v>143</v>
      </c>
      <c r="D3416" s="79">
        <v>0.2934271</v>
      </c>
      <c r="E3416" s="79">
        <v>5.019879E-2</v>
      </c>
    </row>
    <row r="3417" spans="1:5" x14ac:dyDescent="0.25">
      <c r="A3417" s="89" t="s">
        <v>148</v>
      </c>
      <c r="B3417" s="79">
        <v>220</v>
      </c>
      <c r="C3417" s="79" t="s">
        <v>142</v>
      </c>
      <c r="D3417" s="79">
        <v>0.29780896000000001</v>
      </c>
      <c r="E3417" s="79">
        <v>4.5009229999999997E-2</v>
      </c>
    </row>
    <row r="3418" spans="1:5" x14ac:dyDescent="0.25">
      <c r="A3418" s="89" t="s">
        <v>148</v>
      </c>
      <c r="B3418" s="79">
        <v>220</v>
      </c>
      <c r="C3418" s="79" t="s">
        <v>150</v>
      </c>
      <c r="D3418" s="79">
        <v>0.47467577</v>
      </c>
      <c r="E3418" s="79">
        <v>7.6685210000000004E-2</v>
      </c>
    </row>
    <row r="3419" spans="1:5" x14ac:dyDescent="0.25">
      <c r="A3419" s="89" t="s">
        <v>148</v>
      </c>
      <c r="B3419" s="79">
        <v>220</v>
      </c>
      <c r="C3419" s="79" t="s">
        <v>160</v>
      </c>
      <c r="D3419" s="79">
        <v>0.60608616999999998</v>
      </c>
      <c r="E3419" s="79">
        <v>6.8762340000000005E-2</v>
      </c>
    </row>
    <row r="3420" spans="1:5" x14ac:dyDescent="0.25">
      <c r="A3420" s="89" t="s">
        <v>148</v>
      </c>
      <c r="B3420" s="79">
        <v>220</v>
      </c>
      <c r="C3420" s="79" t="s">
        <v>154</v>
      </c>
      <c r="D3420" s="79">
        <v>0.62135333000000004</v>
      </c>
      <c r="E3420" s="79">
        <v>3.5464229999999999E-2</v>
      </c>
    </row>
    <row r="3421" spans="1:5" x14ac:dyDescent="0.25">
      <c r="A3421" s="89" t="s">
        <v>148</v>
      </c>
      <c r="B3421" s="79">
        <v>220</v>
      </c>
      <c r="C3421" s="79" t="s">
        <v>144</v>
      </c>
      <c r="D3421" s="79">
        <v>0.64415169000000005</v>
      </c>
      <c r="E3421" s="79">
        <v>3.9102650000000003E-2</v>
      </c>
    </row>
    <row r="3422" spans="1:5" x14ac:dyDescent="0.25">
      <c r="A3422" s="89" t="s">
        <v>148</v>
      </c>
      <c r="B3422" s="79">
        <v>220</v>
      </c>
      <c r="C3422" s="79" t="s">
        <v>145</v>
      </c>
      <c r="D3422" s="79">
        <v>0.74971209000000005</v>
      </c>
      <c r="E3422" s="79">
        <v>8.4361870000000005E-2</v>
      </c>
    </row>
    <row r="3423" spans="1:5" x14ac:dyDescent="0.25">
      <c r="A3423" s="89" t="s">
        <v>148</v>
      </c>
      <c r="B3423" s="79">
        <v>220</v>
      </c>
      <c r="C3423" s="79" t="s">
        <v>153</v>
      </c>
      <c r="D3423" s="79">
        <v>0.77410478999999999</v>
      </c>
      <c r="E3423" s="79">
        <v>7.3244970000000006E-2</v>
      </c>
    </row>
    <row r="3424" spans="1:5" x14ac:dyDescent="0.25">
      <c r="A3424" s="89" t="s">
        <v>148</v>
      </c>
      <c r="B3424" s="79">
        <v>220</v>
      </c>
      <c r="C3424" s="79" t="s">
        <v>149</v>
      </c>
      <c r="D3424" s="79">
        <v>0.83476165999999996</v>
      </c>
      <c r="E3424" s="79">
        <v>9.0173320000000001E-2</v>
      </c>
    </row>
    <row r="3425" spans="1:5" x14ac:dyDescent="0.25">
      <c r="A3425" s="89" t="s">
        <v>148</v>
      </c>
      <c r="B3425" s="79">
        <v>220</v>
      </c>
      <c r="C3425" s="79" t="s">
        <v>151</v>
      </c>
      <c r="D3425" s="79">
        <v>1.0052652500000001</v>
      </c>
      <c r="E3425" s="79">
        <v>4.1939089999999998E-2</v>
      </c>
    </row>
    <row r="3426" spans="1:5" x14ac:dyDescent="0.25">
      <c r="A3426" s="89" t="s">
        <v>148</v>
      </c>
      <c r="B3426" s="79">
        <v>220</v>
      </c>
      <c r="C3426" s="79" t="s">
        <v>147</v>
      </c>
      <c r="D3426" s="79">
        <v>1.0553215600000001</v>
      </c>
      <c r="E3426" s="79">
        <v>8.2865540000000001E-2</v>
      </c>
    </row>
    <row r="3427" spans="1:5" x14ac:dyDescent="0.25">
      <c r="A3427" s="89" t="s">
        <v>150</v>
      </c>
      <c r="B3427" s="79">
        <v>221</v>
      </c>
      <c r="C3427" s="79" t="s">
        <v>143</v>
      </c>
      <c r="D3427" s="79">
        <v>0.35203814</v>
      </c>
      <c r="E3427" s="79">
        <v>4.6261789999999997E-2</v>
      </c>
    </row>
    <row r="3428" spans="1:5" x14ac:dyDescent="0.25">
      <c r="A3428" s="89" t="s">
        <v>150</v>
      </c>
      <c r="B3428" s="79">
        <v>221</v>
      </c>
      <c r="C3428" s="79" t="s">
        <v>159</v>
      </c>
      <c r="D3428" s="79">
        <v>0.61159637</v>
      </c>
      <c r="E3428" s="79">
        <v>6.5924049999999998E-2</v>
      </c>
    </row>
    <row r="3429" spans="1:5" x14ac:dyDescent="0.25">
      <c r="A3429" s="89" t="s">
        <v>150</v>
      </c>
      <c r="B3429" s="79">
        <v>221</v>
      </c>
      <c r="C3429" s="79" t="s">
        <v>144</v>
      </c>
      <c r="D3429" s="79">
        <v>0.69751432000000002</v>
      </c>
      <c r="E3429" s="79">
        <v>5.9006900000000001E-2</v>
      </c>
    </row>
    <row r="3430" spans="1:5" x14ac:dyDescent="0.25">
      <c r="A3430" s="89" t="s">
        <v>150</v>
      </c>
      <c r="B3430" s="79">
        <v>221</v>
      </c>
      <c r="C3430" s="79" t="s">
        <v>9</v>
      </c>
      <c r="D3430" s="79">
        <v>0.73065774999999999</v>
      </c>
      <c r="E3430" s="79">
        <v>5.5308499999999997E-2</v>
      </c>
    </row>
    <row r="3431" spans="1:5" x14ac:dyDescent="0.25">
      <c r="A3431" s="89" t="s">
        <v>150</v>
      </c>
      <c r="B3431" s="79">
        <v>221</v>
      </c>
      <c r="C3431" s="79" t="s">
        <v>145</v>
      </c>
      <c r="D3431" s="79">
        <v>0.73628035000000003</v>
      </c>
      <c r="E3431" s="79">
        <v>8.9358649999999998E-2</v>
      </c>
    </row>
    <row r="3432" spans="1:5" x14ac:dyDescent="0.25">
      <c r="A3432" s="89" t="s">
        <v>150</v>
      </c>
      <c r="B3432" s="79">
        <v>221</v>
      </c>
      <c r="C3432" s="79" t="s">
        <v>149</v>
      </c>
      <c r="D3432" s="79">
        <v>0.75995542999999999</v>
      </c>
      <c r="E3432" s="79">
        <v>6.266977E-2</v>
      </c>
    </row>
    <row r="3433" spans="1:5" x14ac:dyDescent="0.25">
      <c r="A3433" s="89" t="s">
        <v>150</v>
      </c>
      <c r="B3433" s="79">
        <v>221</v>
      </c>
      <c r="C3433" s="79" t="s">
        <v>147</v>
      </c>
      <c r="D3433" s="79">
        <v>0.78946044999999998</v>
      </c>
      <c r="E3433" s="79">
        <v>4.2513700000000001E-2</v>
      </c>
    </row>
    <row r="3434" spans="1:5" x14ac:dyDescent="0.25">
      <c r="A3434" s="89" t="s">
        <v>150</v>
      </c>
      <c r="B3434" s="79">
        <v>221</v>
      </c>
      <c r="C3434" s="79" t="s">
        <v>148</v>
      </c>
      <c r="D3434" s="79">
        <v>0.79134833999999998</v>
      </c>
      <c r="E3434" s="79">
        <v>3.6972570000000003E-2</v>
      </c>
    </row>
    <row r="3435" spans="1:5" x14ac:dyDescent="0.25">
      <c r="A3435" s="89" t="s">
        <v>150</v>
      </c>
      <c r="B3435" s="79">
        <v>221</v>
      </c>
      <c r="C3435" s="79" t="s">
        <v>160</v>
      </c>
      <c r="D3435" s="79">
        <v>0.82783967999999997</v>
      </c>
      <c r="E3435" s="79">
        <v>4.2572980000000003E-2</v>
      </c>
    </row>
    <row r="3436" spans="1:5" x14ac:dyDescent="0.25">
      <c r="A3436" s="89" t="s">
        <v>150</v>
      </c>
      <c r="B3436" s="79">
        <v>221</v>
      </c>
      <c r="C3436" s="79" t="s">
        <v>157</v>
      </c>
      <c r="D3436" s="79">
        <v>0.85907701999999997</v>
      </c>
      <c r="E3436" s="79">
        <v>3.6217619999999999E-2</v>
      </c>
    </row>
    <row r="3437" spans="1:5" x14ac:dyDescent="0.25">
      <c r="A3437" s="89" t="s">
        <v>150</v>
      </c>
      <c r="B3437" s="79">
        <v>221</v>
      </c>
      <c r="C3437" s="79" t="s">
        <v>152</v>
      </c>
      <c r="D3437" s="79">
        <v>0.87071080000000001</v>
      </c>
      <c r="E3437" s="79">
        <v>4.1058850000000001E-2</v>
      </c>
    </row>
    <row r="3438" spans="1:5" x14ac:dyDescent="0.25">
      <c r="A3438" s="89" t="s">
        <v>150</v>
      </c>
      <c r="B3438" s="79">
        <v>221</v>
      </c>
      <c r="C3438" s="79" t="s">
        <v>151</v>
      </c>
      <c r="D3438" s="79">
        <v>0.90510082000000003</v>
      </c>
      <c r="E3438" s="79">
        <v>2.7131659999999998E-2</v>
      </c>
    </row>
    <row r="3439" spans="1:5" x14ac:dyDescent="0.25">
      <c r="A3439" s="89" t="s">
        <v>150</v>
      </c>
      <c r="B3439" s="79">
        <v>221</v>
      </c>
      <c r="C3439" s="79" t="s">
        <v>154</v>
      </c>
      <c r="D3439" s="79">
        <v>0.92343271000000005</v>
      </c>
      <c r="E3439" s="79">
        <v>3.6976450000000001E-2</v>
      </c>
    </row>
    <row r="3440" spans="1:5" x14ac:dyDescent="0.25">
      <c r="A3440" s="89" t="s">
        <v>150</v>
      </c>
      <c r="B3440" s="79">
        <v>221</v>
      </c>
      <c r="C3440" s="79" t="s">
        <v>155</v>
      </c>
      <c r="D3440" s="79">
        <v>0.92941289999999999</v>
      </c>
      <c r="E3440" s="79">
        <v>6.6347630000000005E-2</v>
      </c>
    </row>
    <row r="3441" spans="1:5" x14ac:dyDescent="0.25">
      <c r="A3441" s="89" t="s">
        <v>150</v>
      </c>
      <c r="B3441" s="79">
        <v>221</v>
      </c>
      <c r="C3441" s="79" t="s">
        <v>153</v>
      </c>
      <c r="D3441" s="79">
        <v>0.93805808000000002</v>
      </c>
      <c r="E3441" s="79">
        <v>6.5374940000000006E-2</v>
      </c>
    </row>
    <row r="3442" spans="1:5" x14ac:dyDescent="0.25">
      <c r="A3442" s="89" t="s">
        <v>150</v>
      </c>
      <c r="B3442" s="79">
        <v>221</v>
      </c>
      <c r="C3442" s="79" t="s">
        <v>142</v>
      </c>
      <c r="D3442" s="79">
        <v>0.97361496999999997</v>
      </c>
      <c r="E3442" s="79">
        <v>4.634332E-2</v>
      </c>
    </row>
    <row r="3443" spans="1:5" x14ac:dyDescent="0.25">
      <c r="A3443" s="89" t="s">
        <v>150</v>
      </c>
      <c r="B3443" s="79">
        <v>221</v>
      </c>
      <c r="C3443" s="79" t="s">
        <v>146</v>
      </c>
      <c r="D3443" s="79">
        <v>0.99373429000000002</v>
      </c>
      <c r="E3443" s="79">
        <v>3.7712809999999999E-2</v>
      </c>
    </row>
    <row r="3444" spans="1:5" x14ac:dyDescent="0.25">
      <c r="A3444" s="89" t="s">
        <v>150</v>
      </c>
      <c r="B3444" s="79">
        <v>221</v>
      </c>
      <c r="C3444" s="79" t="s">
        <v>156</v>
      </c>
      <c r="D3444" s="79">
        <v>1.0031204600000001</v>
      </c>
      <c r="E3444" s="79">
        <v>4.0715969999999997E-2</v>
      </c>
    </row>
    <row r="3445" spans="1:5" x14ac:dyDescent="0.25">
      <c r="A3445" s="89" t="s">
        <v>147</v>
      </c>
      <c r="B3445" s="79">
        <v>222</v>
      </c>
      <c r="C3445" s="79" t="s">
        <v>156</v>
      </c>
      <c r="D3445" s="79">
        <v>-1.37614E-2</v>
      </c>
      <c r="E3445" s="79">
        <v>3.9218339999999997E-2</v>
      </c>
    </row>
    <row r="3446" spans="1:5" x14ac:dyDescent="0.25">
      <c r="A3446" s="89" t="s">
        <v>147</v>
      </c>
      <c r="B3446" s="79">
        <v>222</v>
      </c>
      <c r="C3446" s="79" t="s">
        <v>155</v>
      </c>
      <c r="D3446" s="79">
        <v>0.15918287</v>
      </c>
      <c r="E3446" s="79">
        <v>6.2814460000000003E-2</v>
      </c>
    </row>
    <row r="3447" spans="1:5" x14ac:dyDescent="0.25">
      <c r="A3447" s="89" t="s">
        <v>147</v>
      </c>
      <c r="B3447" s="79">
        <v>222</v>
      </c>
      <c r="C3447" s="79" t="s">
        <v>152</v>
      </c>
      <c r="D3447" s="79">
        <v>0.20587137</v>
      </c>
      <c r="E3447" s="79">
        <v>2.647886E-2</v>
      </c>
    </row>
    <row r="3448" spans="1:5" x14ac:dyDescent="0.25">
      <c r="A3448" s="89" t="s">
        <v>147</v>
      </c>
      <c r="B3448" s="79">
        <v>222</v>
      </c>
      <c r="C3448" s="79" t="s">
        <v>157</v>
      </c>
      <c r="D3448" s="79">
        <v>0.21005276000000001</v>
      </c>
      <c r="E3448" s="79">
        <v>5.8215059999999999E-2</v>
      </c>
    </row>
    <row r="3449" spans="1:5" x14ac:dyDescent="0.25">
      <c r="A3449" s="89" t="s">
        <v>147</v>
      </c>
      <c r="B3449" s="79">
        <v>222</v>
      </c>
      <c r="C3449" s="79" t="s">
        <v>158</v>
      </c>
      <c r="D3449" s="79">
        <v>0.51152498000000002</v>
      </c>
      <c r="E3449" s="79">
        <v>4.6090649999999997E-2</v>
      </c>
    </row>
    <row r="3450" spans="1:5" x14ac:dyDescent="0.25">
      <c r="A3450" s="89" t="s">
        <v>147</v>
      </c>
      <c r="B3450" s="79">
        <v>222</v>
      </c>
      <c r="C3450" s="79" t="s">
        <v>151</v>
      </c>
      <c r="D3450" s="79">
        <v>0.70493989999999995</v>
      </c>
      <c r="E3450" s="79">
        <v>3.6069570000000002E-2</v>
      </c>
    </row>
    <row r="3451" spans="1:5" x14ac:dyDescent="0.25">
      <c r="A3451" s="89" t="s">
        <v>147</v>
      </c>
      <c r="B3451" s="79">
        <v>222</v>
      </c>
      <c r="C3451" s="79" t="s">
        <v>150</v>
      </c>
      <c r="D3451" s="79">
        <v>0.74929305000000002</v>
      </c>
      <c r="E3451" s="79">
        <v>7.7916029999999997E-2</v>
      </c>
    </row>
    <row r="3452" spans="1:5" x14ac:dyDescent="0.25">
      <c r="A3452" s="89" t="s">
        <v>147</v>
      </c>
      <c r="B3452" s="79">
        <v>222</v>
      </c>
      <c r="C3452" s="79" t="s">
        <v>153</v>
      </c>
      <c r="D3452" s="79">
        <v>0.76045969999999996</v>
      </c>
      <c r="E3452" s="79">
        <v>3.6350500000000001E-2</v>
      </c>
    </row>
    <row r="3453" spans="1:5" x14ac:dyDescent="0.25">
      <c r="A3453" s="89" t="s">
        <v>147</v>
      </c>
      <c r="B3453" s="79">
        <v>222</v>
      </c>
      <c r="C3453" s="79" t="s">
        <v>142</v>
      </c>
      <c r="D3453" s="79">
        <v>0.78704876000000001</v>
      </c>
      <c r="E3453" s="79">
        <v>5.7763410000000001E-2</v>
      </c>
    </row>
    <row r="3454" spans="1:5" x14ac:dyDescent="0.25">
      <c r="A3454" s="89" t="s">
        <v>147</v>
      </c>
      <c r="B3454" s="79">
        <v>222</v>
      </c>
      <c r="C3454" s="79" t="s">
        <v>144</v>
      </c>
      <c r="D3454" s="79">
        <v>0.84923280000000001</v>
      </c>
      <c r="E3454" s="79">
        <v>4.3314350000000001E-2</v>
      </c>
    </row>
    <row r="3455" spans="1:5" x14ac:dyDescent="0.25">
      <c r="A3455" s="89" t="s">
        <v>147</v>
      </c>
      <c r="B3455" s="79">
        <v>222</v>
      </c>
      <c r="C3455" s="79" t="s">
        <v>146</v>
      </c>
      <c r="D3455" s="79">
        <v>0.95957459000000001</v>
      </c>
      <c r="E3455" s="79">
        <v>3.3021740000000001E-2</v>
      </c>
    </row>
    <row r="3456" spans="1:5" x14ac:dyDescent="0.25">
      <c r="A3456" s="89" t="s">
        <v>147</v>
      </c>
      <c r="B3456" s="79">
        <v>222</v>
      </c>
      <c r="C3456" s="79" t="s">
        <v>154</v>
      </c>
      <c r="D3456" s="79">
        <v>0.96007447000000001</v>
      </c>
      <c r="E3456" s="79">
        <v>3.6038269999999997E-2</v>
      </c>
    </row>
    <row r="3457" spans="1:5" x14ac:dyDescent="0.25">
      <c r="A3457" s="89" t="s">
        <v>147</v>
      </c>
      <c r="B3457" s="79">
        <v>222</v>
      </c>
      <c r="C3457" s="79" t="s">
        <v>9</v>
      </c>
      <c r="D3457" s="79">
        <v>0.98361971000000004</v>
      </c>
      <c r="E3457" s="79">
        <v>3.025984E-2</v>
      </c>
    </row>
    <row r="3458" spans="1:5" x14ac:dyDescent="0.25">
      <c r="A3458" s="89" t="s">
        <v>147</v>
      </c>
      <c r="B3458" s="79">
        <v>222</v>
      </c>
      <c r="C3458" s="79" t="s">
        <v>149</v>
      </c>
      <c r="D3458" s="79">
        <v>1.0151144400000001</v>
      </c>
      <c r="E3458" s="79">
        <v>7.0807899999999993E-2</v>
      </c>
    </row>
    <row r="3459" spans="1:5" x14ac:dyDescent="0.25">
      <c r="A3459" s="89" t="s">
        <v>147</v>
      </c>
      <c r="B3459" s="79">
        <v>222</v>
      </c>
      <c r="C3459" s="79" t="s">
        <v>159</v>
      </c>
      <c r="D3459" s="79">
        <v>1.02498534</v>
      </c>
      <c r="E3459" s="79">
        <v>3.6401339999999997E-2</v>
      </c>
    </row>
    <row r="3460" spans="1:5" x14ac:dyDescent="0.25">
      <c r="A3460" s="89" t="s">
        <v>147</v>
      </c>
      <c r="B3460" s="79">
        <v>222</v>
      </c>
      <c r="C3460" s="79" t="s">
        <v>160</v>
      </c>
      <c r="D3460" s="79">
        <v>1.09504639</v>
      </c>
      <c r="E3460" s="79">
        <v>4.6394129999999999E-2</v>
      </c>
    </row>
    <row r="3461" spans="1:5" x14ac:dyDescent="0.25">
      <c r="A3461" s="89" t="s">
        <v>147</v>
      </c>
      <c r="B3461" s="79">
        <v>222</v>
      </c>
      <c r="C3461" s="79" t="s">
        <v>148</v>
      </c>
      <c r="D3461" s="79">
        <v>1.1071513500000001</v>
      </c>
      <c r="E3461" s="79">
        <v>3.3884619999999997E-2</v>
      </c>
    </row>
    <row r="3462" spans="1:5" x14ac:dyDescent="0.25">
      <c r="A3462" s="89" t="s">
        <v>156</v>
      </c>
      <c r="B3462" s="79">
        <v>223</v>
      </c>
      <c r="C3462" s="79" t="s">
        <v>159</v>
      </c>
      <c r="D3462" s="79">
        <v>0.61147978999999997</v>
      </c>
      <c r="E3462" s="79">
        <v>2.9770979999999999E-2</v>
      </c>
    </row>
    <row r="3463" spans="1:5" x14ac:dyDescent="0.25">
      <c r="A3463" s="89" t="s">
        <v>156</v>
      </c>
      <c r="B3463" s="79">
        <v>223</v>
      </c>
      <c r="C3463" s="79" t="s">
        <v>149</v>
      </c>
      <c r="D3463" s="79">
        <v>0.82527233</v>
      </c>
      <c r="E3463" s="79">
        <v>4.3074620000000001E-2</v>
      </c>
    </row>
    <row r="3464" spans="1:5" x14ac:dyDescent="0.25">
      <c r="A3464" s="89" t="s">
        <v>156</v>
      </c>
      <c r="B3464" s="79">
        <v>223</v>
      </c>
      <c r="C3464" s="79" t="s">
        <v>160</v>
      </c>
      <c r="D3464" s="79">
        <v>0.84363854000000005</v>
      </c>
      <c r="E3464" s="79">
        <v>4.9306170000000003E-2</v>
      </c>
    </row>
    <row r="3465" spans="1:5" x14ac:dyDescent="0.25">
      <c r="A3465" s="89" t="s">
        <v>156</v>
      </c>
      <c r="B3465" s="79">
        <v>223</v>
      </c>
      <c r="C3465" s="79" t="s">
        <v>143</v>
      </c>
      <c r="D3465" s="79">
        <v>0.88040755000000004</v>
      </c>
      <c r="E3465" s="79">
        <v>6.4771179999999998E-2</v>
      </c>
    </row>
    <row r="3466" spans="1:5" x14ac:dyDescent="0.25">
      <c r="A3466" s="89" t="s">
        <v>156</v>
      </c>
      <c r="B3466" s="79">
        <v>223</v>
      </c>
      <c r="C3466" s="79" t="s">
        <v>142</v>
      </c>
      <c r="D3466" s="79">
        <v>0.89245821999999997</v>
      </c>
      <c r="E3466" s="79">
        <v>4.6988299999999997E-2</v>
      </c>
    </row>
    <row r="3467" spans="1:5" x14ac:dyDescent="0.25">
      <c r="A3467" s="89" t="s">
        <v>156</v>
      </c>
      <c r="B3467" s="79">
        <v>223</v>
      </c>
      <c r="C3467" s="79" t="s">
        <v>158</v>
      </c>
      <c r="D3467" s="79">
        <v>0.89649171999999999</v>
      </c>
      <c r="E3467" s="79">
        <v>4.2342020000000001E-2</v>
      </c>
    </row>
    <row r="3468" spans="1:5" x14ac:dyDescent="0.25">
      <c r="A3468" s="89" t="s">
        <v>156</v>
      </c>
      <c r="B3468" s="79">
        <v>223</v>
      </c>
      <c r="C3468" s="79" t="s">
        <v>145</v>
      </c>
      <c r="D3468" s="79">
        <v>0.95430029000000005</v>
      </c>
      <c r="E3468" s="79">
        <v>4.59624E-2</v>
      </c>
    </row>
    <row r="3469" spans="1:5" x14ac:dyDescent="0.25">
      <c r="A3469" s="89" t="s">
        <v>156</v>
      </c>
      <c r="B3469" s="79">
        <v>223</v>
      </c>
      <c r="C3469" s="79" t="s">
        <v>144</v>
      </c>
      <c r="D3469" s="79">
        <v>0.96307065999999997</v>
      </c>
      <c r="E3469" s="79">
        <v>4.2337350000000003E-2</v>
      </c>
    </row>
    <row r="3470" spans="1:5" x14ac:dyDescent="0.25">
      <c r="A3470" s="89" t="s">
        <v>156</v>
      </c>
      <c r="B3470" s="79">
        <v>223</v>
      </c>
      <c r="C3470" s="79" t="s">
        <v>150</v>
      </c>
      <c r="D3470" s="79">
        <v>0.97971386999999999</v>
      </c>
      <c r="E3470" s="79">
        <v>3.8651129999999999E-2</v>
      </c>
    </row>
    <row r="3471" spans="1:5" x14ac:dyDescent="0.25">
      <c r="A3471" s="89" t="s">
        <v>156</v>
      </c>
      <c r="B3471" s="79">
        <v>223</v>
      </c>
      <c r="C3471" s="79" t="s">
        <v>151</v>
      </c>
      <c r="D3471" s="79">
        <v>1.00576435</v>
      </c>
      <c r="E3471" s="79">
        <v>2.6093089999999999E-2</v>
      </c>
    </row>
    <row r="3472" spans="1:5" x14ac:dyDescent="0.25">
      <c r="A3472" s="89" t="s">
        <v>156</v>
      </c>
      <c r="B3472" s="79">
        <v>223</v>
      </c>
      <c r="C3472" s="79" t="s">
        <v>9</v>
      </c>
      <c r="D3472" s="79">
        <v>1.0065883600000001</v>
      </c>
      <c r="E3472" s="79">
        <v>3.368927E-2</v>
      </c>
    </row>
    <row r="3473" spans="1:5" x14ac:dyDescent="0.25">
      <c r="A3473" s="89" t="s">
        <v>156</v>
      </c>
      <c r="B3473" s="79">
        <v>223</v>
      </c>
      <c r="C3473" s="79" t="s">
        <v>155</v>
      </c>
      <c r="D3473" s="79">
        <v>1.0172194000000001</v>
      </c>
      <c r="E3473" s="79">
        <v>5.0591369999999997E-2</v>
      </c>
    </row>
    <row r="3474" spans="1:5" x14ac:dyDescent="0.25">
      <c r="A3474" s="89" t="s">
        <v>156</v>
      </c>
      <c r="B3474" s="79">
        <v>223</v>
      </c>
      <c r="C3474" s="79" t="s">
        <v>146</v>
      </c>
      <c r="D3474" s="79">
        <v>1.0207789</v>
      </c>
      <c r="E3474" s="79">
        <v>4.0589420000000001E-2</v>
      </c>
    </row>
    <row r="3475" spans="1:5" x14ac:dyDescent="0.25">
      <c r="A3475" s="89" t="s">
        <v>156</v>
      </c>
      <c r="B3475" s="79">
        <v>223</v>
      </c>
      <c r="C3475" s="79" t="s">
        <v>147</v>
      </c>
      <c r="D3475" s="79">
        <v>1.04563044</v>
      </c>
      <c r="E3475" s="79">
        <v>5.2342890000000003E-2</v>
      </c>
    </row>
    <row r="3476" spans="1:5" x14ac:dyDescent="0.25">
      <c r="A3476" s="89" t="s">
        <v>156</v>
      </c>
      <c r="B3476" s="79">
        <v>223</v>
      </c>
      <c r="C3476" s="79" t="s">
        <v>157</v>
      </c>
      <c r="D3476" s="79">
        <v>1.05079452</v>
      </c>
      <c r="E3476" s="79">
        <v>4.8116430000000002E-2</v>
      </c>
    </row>
    <row r="3477" spans="1:5" x14ac:dyDescent="0.25">
      <c r="A3477" s="89" t="s">
        <v>156</v>
      </c>
      <c r="B3477" s="79">
        <v>223</v>
      </c>
      <c r="C3477" s="79" t="s">
        <v>152</v>
      </c>
      <c r="D3477" s="79">
        <v>1.09447625</v>
      </c>
      <c r="E3477" s="79">
        <v>2.5628519999999998E-2</v>
      </c>
    </row>
    <row r="3478" spans="1:5" x14ac:dyDescent="0.25">
      <c r="A3478" s="89" t="s">
        <v>156</v>
      </c>
      <c r="B3478" s="79">
        <v>223</v>
      </c>
      <c r="C3478" s="79" t="s">
        <v>148</v>
      </c>
      <c r="D3478" s="79">
        <v>1.0986247099999999</v>
      </c>
      <c r="E3478" s="79">
        <v>2.696434E-2</v>
      </c>
    </row>
    <row r="3479" spans="1:5" x14ac:dyDescent="0.25">
      <c r="A3479" s="89" t="s">
        <v>156</v>
      </c>
      <c r="B3479" s="79">
        <v>223</v>
      </c>
      <c r="C3479" s="79" t="s">
        <v>154</v>
      </c>
      <c r="D3479" s="79">
        <v>1.1013385099999999</v>
      </c>
      <c r="E3479" s="79">
        <v>4.0362490000000001E-2</v>
      </c>
    </row>
    <row r="3480" spans="1:5" x14ac:dyDescent="0.25">
      <c r="A3480" s="89" t="s">
        <v>156</v>
      </c>
      <c r="B3480" s="79">
        <v>223</v>
      </c>
      <c r="C3480" s="79" t="s">
        <v>153</v>
      </c>
      <c r="D3480" s="79">
        <v>1.1152056800000001</v>
      </c>
      <c r="E3480" s="79">
        <v>5.4989740000000002E-2</v>
      </c>
    </row>
    <row r="3481" spans="1:5" x14ac:dyDescent="0.25">
      <c r="A3481" s="89" t="s">
        <v>160</v>
      </c>
      <c r="B3481" s="79">
        <v>224</v>
      </c>
      <c r="C3481" s="79" t="s">
        <v>157</v>
      </c>
      <c r="D3481" s="79">
        <v>-0.13812240000000001</v>
      </c>
      <c r="E3481" s="79">
        <v>9.5593419999999998E-2</v>
      </c>
    </row>
    <row r="3482" spans="1:5" x14ac:dyDescent="0.25">
      <c r="A3482" s="89" t="s">
        <v>160</v>
      </c>
      <c r="B3482" s="79">
        <v>224</v>
      </c>
      <c r="C3482" s="79" t="s">
        <v>149</v>
      </c>
      <c r="D3482" s="79">
        <v>-0.12237099999999999</v>
      </c>
      <c r="E3482" s="79">
        <v>5.9969109999999999E-2</v>
      </c>
    </row>
    <row r="3483" spans="1:5" x14ac:dyDescent="0.25">
      <c r="A3483" s="89" t="s">
        <v>160</v>
      </c>
      <c r="B3483" s="79">
        <v>224</v>
      </c>
      <c r="C3483" s="79" t="s">
        <v>153</v>
      </c>
      <c r="D3483" s="79">
        <v>-2.2953999999999999E-2</v>
      </c>
      <c r="E3483" s="79">
        <v>3.9597559999999997E-2</v>
      </c>
    </row>
    <row r="3484" spans="1:5" x14ac:dyDescent="0.25">
      <c r="A3484" s="89" t="s">
        <v>160</v>
      </c>
      <c r="B3484" s="79">
        <v>224</v>
      </c>
      <c r="C3484" s="79" t="s">
        <v>143</v>
      </c>
      <c r="D3484" s="79">
        <v>-7.9243999999999998E-3</v>
      </c>
      <c r="E3484" s="79">
        <v>4.780363E-2</v>
      </c>
    </row>
    <row r="3485" spans="1:5" x14ac:dyDescent="0.25">
      <c r="A3485" s="89" t="s">
        <v>160</v>
      </c>
      <c r="B3485" s="79">
        <v>224</v>
      </c>
      <c r="C3485" s="79" t="s">
        <v>144</v>
      </c>
      <c r="D3485" s="79">
        <v>-1.8659E-3</v>
      </c>
      <c r="E3485" s="79">
        <v>5.2082099999999999E-2</v>
      </c>
    </row>
    <row r="3486" spans="1:5" x14ac:dyDescent="0.25">
      <c r="A3486" s="89" t="s">
        <v>160</v>
      </c>
      <c r="B3486" s="79">
        <v>224</v>
      </c>
      <c r="C3486" s="79" t="s">
        <v>147</v>
      </c>
      <c r="D3486" s="79">
        <v>7.1160599999999996E-3</v>
      </c>
      <c r="E3486" s="79">
        <v>4.7178579999999998E-2</v>
      </c>
    </row>
    <row r="3487" spans="1:5" x14ac:dyDescent="0.25">
      <c r="A3487" s="89" t="s">
        <v>160</v>
      </c>
      <c r="B3487" s="79">
        <v>224</v>
      </c>
      <c r="C3487" s="79" t="s">
        <v>148</v>
      </c>
      <c r="D3487" s="79">
        <v>1.0160880000000001E-2</v>
      </c>
      <c r="E3487" s="79">
        <v>3.86588E-2</v>
      </c>
    </row>
    <row r="3488" spans="1:5" x14ac:dyDescent="0.25">
      <c r="A3488" s="89" t="s">
        <v>160</v>
      </c>
      <c r="B3488" s="79">
        <v>224</v>
      </c>
      <c r="C3488" s="79" t="s">
        <v>152</v>
      </c>
      <c r="D3488" s="79">
        <v>1.0179550000000001E-2</v>
      </c>
      <c r="E3488" s="79">
        <v>3.2245290000000003E-2</v>
      </c>
    </row>
    <row r="3489" spans="1:5" x14ac:dyDescent="0.25">
      <c r="A3489" s="89" t="s">
        <v>160</v>
      </c>
      <c r="B3489" s="79">
        <v>224</v>
      </c>
      <c r="C3489" s="79" t="s">
        <v>9</v>
      </c>
      <c r="D3489" s="79">
        <v>1.039206E-2</v>
      </c>
      <c r="E3489" s="79">
        <v>6.092231E-2</v>
      </c>
    </row>
    <row r="3490" spans="1:5" x14ac:dyDescent="0.25">
      <c r="A3490" s="89" t="s">
        <v>160</v>
      </c>
      <c r="B3490" s="79">
        <v>224</v>
      </c>
      <c r="C3490" s="79" t="s">
        <v>156</v>
      </c>
      <c r="D3490" s="79">
        <v>1.4531840000000001E-2</v>
      </c>
      <c r="E3490" s="79">
        <v>3.6479669999999999E-2</v>
      </c>
    </row>
    <row r="3491" spans="1:5" x14ac:dyDescent="0.25">
      <c r="A3491" s="89" t="s">
        <v>160</v>
      </c>
      <c r="B3491" s="79">
        <v>224</v>
      </c>
      <c r="C3491" s="79" t="s">
        <v>159</v>
      </c>
      <c r="D3491" s="79">
        <v>1.688458E-2</v>
      </c>
      <c r="E3491" s="79">
        <v>3.9840739999999999E-2</v>
      </c>
    </row>
    <row r="3492" spans="1:5" x14ac:dyDescent="0.25">
      <c r="A3492" s="89" t="s">
        <v>160</v>
      </c>
      <c r="B3492" s="79">
        <v>224</v>
      </c>
      <c r="C3492" s="79" t="s">
        <v>155</v>
      </c>
      <c r="D3492" s="79">
        <v>2.0622709999999999E-2</v>
      </c>
      <c r="E3492" s="79">
        <v>3.9699989999999998E-2</v>
      </c>
    </row>
    <row r="3493" spans="1:5" x14ac:dyDescent="0.25">
      <c r="A3493" s="89" t="s">
        <v>160</v>
      </c>
      <c r="B3493" s="79">
        <v>224</v>
      </c>
      <c r="C3493" s="79" t="s">
        <v>151</v>
      </c>
      <c r="D3493" s="79">
        <v>3.0036759999999999E-2</v>
      </c>
      <c r="E3493" s="79">
        <v>3.0223469999999999E-2</v>
      </c>
    </row>
    <row r="3494" spans="1:5" x14ac:dyDescent="0.25">
      <c r="A3494" s="89" t="s">
        <v>160</v>
      </c>
      <c r="B3494" s="79">
        <v>224</v>
      </c>
      <c r="C3494" s="79" t="s">
        <v>146</v>
      </c>
      <c r="D3494" s="79">
        <v>3.1330909999999997E-2</v>
      </c>
      <c r="E3494" s="79">
        <v>2.8343130000000001E-2</v>
      </c>
    </row>
    <row r="3495" spans="1:5" x14ac:dyDescent="0.25">
      <c r="A3495" s="89" t="s">
        <v>160</v>
      </c>
      <c r="B3495" s="79">
        <v>224</v>
      </c>
      <c r="C3495" s="79" t="s">
        <v>154</v>
      </c>
      <c r="D3495" s="79">
        <v>3.8689939999999999E-2</v>
      </c>
      <c r="E3495" s="79">
        <v>4.5771270000000003E-2</v>
      </c>
    </row>
    <row r="3496" spans="1:5" x14ac:dyDescent="0.25">
      <c r="A3496" s="89" t="s">
        <v>160</v>
      </c>
      <c r="B3496" s="79">
        <v>224</v>
      </c>
      <c r="C3496" s="79" t="s">
        <v>150</v>
      </c>
      <c r="D3496" s="79">
        <v>5.9919269999999997E-2</v>
      </c>
      <c r="E3496" s="79">
        <v>4.1524279999999997E-2</v>
      </c>
    </row>
    <row r="3497" spans="1:5" x14ac:dyDescent="0.25">
      <c r="A3497" s="89" t="s">
        <v>160</v>
      </c>
      <c r="B3497" s="79">
        <v>224</v>
      </c>
      <c r="C3497" s="79" t="s">
        <v>158</v>
      </c>
      <c r="D3497" s="79">
        <v>9.3688640000000004E-2</v>
      </c>
      <c r="E3497" s="79">
        <v>5.231185E-2</v>
      </c>
    </row>
    <row r="3498" spans="1:5" x14ac:dyDescent="0.25">
      <c r="A3498" s="89" t="s">
        <v>160</v>
      </c>
      <c r="B3498" s="79">
        <v>224</v>
      </c>
      <c r="C3498" s="79" t="s">
        <v>142</v>
      </c>
      <c r="D3498" s="79">
        <v>0.17723323999999999</v>
      </c>
      <c r="E3498" s="79">
        <v>8.3628309999999997E-2</v>
      </c>
    </row>
    <row r="3499" spans="1:5" x14ac:dyDescent="0.25">
      <c r="A3499" s="89" t="s">
        <v>160</v>
      </c>
      <c r="B3499" s="79">
        <v>224</v>
      </c>
      <c r="C3499" s="79" t="s">
        <v>145</v>
      </c>
      <c r="D3499" s="79">
        <v>0.64426583000000004</v>
      </c>
      <c r="E3499" s="79">
        <v>4.8251889999999999E-2</v>
      </c>
    </row>
    <row r="3500" spans="1:5" x14ac:dyDescent="0.25">
      <c r="A3500" s="89" t="s">
        <v>154</v>
      </c>
      <c r="B3500" s="79">
        <v>225</v>
      </c>
      <c r="C3500" s="79" t="s">
        <v>143</v>
      </c>
      <c r="D3500" s="79">
        <v>0.55126388999999998</v>
      </c>
      <c r="E3500" s="79">
        <v>4.7300389999999998E-2</v>
      </c>
    </row>
    <row r="3501" spans="1:5" x14ac:dyDescent="0.25">
      <c r="A3501" s="89" t="s">
        <v>154</v>
      </c>
      <c r="B3501" s="79">
        <v>225</v>
      </c>
      <c r="C3501" s="79" t="s">
        <v>149</v>
      </c>
      <c r="D3501" s="79">
        <v>0.75746793000000001</v>
      </c>
      <c r="E3501" s="79">
        <v>4.333045E-2</v>
      </c>
    </row>
    <row r="3502" spans="1:5" x14ac:dyDescent="0.25">
      <c r="A3502" s="89" t="s">
        <v>154</v>
      </c>
      <c r="B3502" s="79">
        <v>225</v>
      </c>
      <c r="C3502" s="79" t="s">
        <v>153</v>
      </c>
      <c r="D3502" s="79">
        <v>0.81590993000000001</v>
      </c>
      <c r="E3502" s="79">
        <v>3.7134260000000002E-2</v>
      </c>
    </row>
    <row r="3503" spans="1:5" x14ac:dyDescent="0.25">
      <c r="A3503" s="89" t="s">
        <v>154</v>
      </c>
      <c r="B3503" s="79">
        <v>225</v>
      </c>
      <c r="C3503" s="79" t="s">
        <v>151</v>
      </c>
      <c r="D3503" s="79">
        <v>0.81788813000000005</v>
      </c>
      <c r="E3503" s="79">
        <v>3.1683360000000001E-2</v>
      </c>
    </row>
    <row r="3504" spans="1:5" x14ac:dyDescent="0.25">
      <c r="A3504" s="89" t="s">
        <v>154</v>
      </c>
      <c r="B3504" s="79">
        <v>225</v>
      </c>
      <c r="C3504" s="79" t="s">
        <v>158</v>
      </c>
      <c r="D3504" s="79">
        <v>0.82026966000000001</v>
      </c>
      <c r="E3504" s="79">
        <v>6.6000509999999998E-2</v>
      </c>
    </row>
    <row r="3505" spans="1:5" x14ac:dyDescent="0.25">
      <c r="A3505" s="89" t="s">
        <v>154</v>
      </c>
      <c r="B3505" s="79">
        <v>225</v>
      </c>
      <c r="C3505" s="79" t="s">
        <v>160</v>
      </c>
      <c r="D3505" s="79">
        <v>0.87551780999999995</v>
      </c>
      <c r="E3505" s="79">
        <v>5.816371E-2</v>
      </c>
    </row>
    <row r="3506" spans="1:5" x14ac:dyDescent="0.25">
      <c r="A3506" s="89" t="s">
        <v>154</v>
      </c>
      <c r="B3506" s="79">
        <v>225</v>
      </c>
      <c r="C3506" s="79" t="s">
        <v>144</v>
      </c>
      <c r="D3506" s="79">
        <v>0.88486686000000003</v>
      </c>
      <c r="E3506" s="79">
        <v>4.5300159999999999E-2</v>
      </c>
    </row>
    <row r="3507" spans="1:5" x14ac:dyDescent="0.25">
      <c r="A3507" s="89" t="s">
        <v>154</v>
      </c>
      <c r="B3507" s="79">
        <v>225</v>
      </c>
      <c r="C3507" s="79" t="s">
        <v>147</v>
      </c>
      <c r="D3507" s="79">
        <v>0.94180580000000003</v>
      </c>
      <c r="E3507" s="79">
        <v>5.1689489999999998E-2</v>
      </c>
    </row>
    <row r="3508" spans="1:5" x14ac:dyDescent="0.25">
      <c r="A3508" s="89" t="s">
        <v>154</v>
      </c>
      <c r="B3508" s="79">
        <v>225</v>
      </c>
      <c r="C3508" s="79" t="s">
        <v>142</v>
      </c>
      <c r="D3508" s="79">
        <v>0.96748387000000002</v>
      </c>
      <c r="E3508" s="79">
        <v>4.0069100000000003E-2</v>
      </c>
    </row>
    <row r="3509" spans="1:5" x14ac:dyDescent="0.25">
      <c r="A3509" s="89" t="s">
        <v>154</v>
      </c>
      <c r="B3509" s="79">
        <v>225</v>
      </c>
      <c r="C3509" s="79" t="s">
        <v>157</v>
      </c>
      <c r="D3509" s="79">
        <v>0.97211177999999998</v>
      </c>
      <c r="E3509" s="79">
        <v>4.1875580000000003E-2</v>
      </c>
    </row>
    <row r="3510" spans="1:5" x14ac:dyDescent="0.25">
      <c r="A3510" s="89" t="s">
        <v>154</v>
      </c>
      <c r="B3510" s="79">
        <v>225</v>
      </c>
      <c r="C3510" s="79" t="s">
        <v>156</v>
      </c>
      <c r="D3510" s="79">
        <v>0.99530202000000001</v>
      </c>
      <c r="E3510" s="79">
        <v>3.2869959999999997E-2</v>
      </c>
    </row>
    <row r="3511" spans="1:5" x14ac:dyDescent="0.25">
      <c r="A3511" s="89" t="s">
        <v>154</v>
      </c>
      <c r="B3511" s="79">
        <v>225</v>
      </c>
      <c r="C3511" s="79" t="s">
        <v>150</v>
      </c>
      <c r="D3511" s="79">
        <v>1.0037760899999999</v>
      </c>
      <c r="E3511" s="79">
        <v>4.2335159999999997E-2</v>
      </c>
    </row>
    <row r="3512" spans="1:5" x14ac:dyDescent="0.25">
      <c r="A3512" s="89" t="s">
        <v>154</v>
      </c>
      <c r="B3512" s="79">
        <v>225</v>
      </c>
      <c r="C3512" s="79" t="s">
        <v>9</v>
      </c>
      <c r="D3512" s="79">
        <v>1.03870879</v>
      </c>
      <c r="E3512" s="79">
        <v>3.8285659999999999E-2</v>
      </c>
    </row>
    <row r="3513" spans="1:5" x14ac:dyDescent="0.25">
      <c r="A3513" s="89" t="s">
        <v>154</v>
      </c>
      <c r="B3513" s="79">
        <v>225</v>
      </c>
      <c r="C3513" s="79" t="s">
        <v>159</v>
      </c>
      <c r="D3513" s="79">
        <v>1.0409521799999999</v>
      </c>
      <c r="E3513" s="79">
        <v>3.3395050000000003E-2</v>
      </c>
    </row>
    <row r="3514" spans="1:5" x14ac:dyDescent="0.25">
      <c r="A3514" s="89" t="s">
        <v>154</v>
      </c>
      <c r="B3514" s="79">
        <v>225</v>
      </c>
      <c r="C3514" s="79" t="s">
        <v>145</v>
      </c>
      <c r="D3514" s="79">
        <v>1.04211071</v>
      </c>
      <c r="E3514" s="79">
        <v>4.0274209999999998E-2</v>
      </c>
    </row>
    <row r="3515" spans="1:5" x14ac:dyDescent="0.25">
      <c r="A3515" s="89" t="s">
        <v>154</v>
      </c>
      <c r="B3515" s="79">
        <v>225</v>
      </c>
      <c r="C3515" s="79" t="s">
        <v>148</v>
      </c>
      <c r="D3515" s="79">
        <v>1.06470069</v>
      </c>
      <c r="E3515" s="79">
        <v>2.9490479999999999E-2</v>
      </c>
    </row>
    <row r="3516" spans="1:5" x14ac:dyDescent="0.25">
      <c r="A3516" s="89" t="s">
        <v>154</v>
      </c>
      <c r="B3516" s="79">
        <v>225</v>
      </c>
      <c r="C3516" s="79" t="s">
        <v>152</v>
      </c>
      <c r="D3516" s="79">
        <v>1.07478571</v>
      </c>
      <c r="E3516" s="79">
        <v>2.5988600000000001E-2</v>
      </c>
    </row>
    <row r="3517" spans="1:5" x14ac:dyDescent="0.25">
      <c r="A3517" s="89" t="s">
        <v>154</v>
      </c>
      <c r="B3517" s="79">
        <v>225</v>
      </c>
      <c r="C3517" s="79" t="s">
        <v>155</v>
      </c>
      <c r="D3517" s="79">
        <v>1.10443318</v>
      </c>
      <c r="E3517" s="79">
        <v>3.5671189999999998E-2</v>
      </c>
    </row>
    <row r="3518" spans="1:5" x14ac:dyDescent="0.25">
      <c r="A3518" s="89" t="s">
        <v>154</v>
      </c>
      <c r="B3518" s="79">
        <v>225</v>
      </c>
      <c r="C3518" s="79" t="s">
        <v>146</v>
      </c>
      <c r="D3518" s="79">
        <v>1.1086784999999999</v>
      </c>
      <c r="E3518" s="79">
        <v>3.3708830000000002E-2</v>
      </c>
    </row>
    <row r="3519" spans="1:5" x14ac:dyDescent="0.25">
      <c r="A3519" s="89" t="s">
        <v>160</v>
      </c>
      <c r="B3519" s="79">
        <v>226</v>
      </c>
      <c r="C3519" s="79" t="s">
        <v>149</v>
      </c>
      <c r="D3519" s="79">
        <v>-2.68071E-2</v>
      </c>
      <c r="E3519" s="79">
        <v>3.6758859999999997E-2</v>
      </c>
    </row>
    <row r="3520" spans="1:5" x14ac:dyDescent="0.25">
      <c r="A3520" s="89" t="s">
        <v>160</v>
      </c>
      <c r="B3520" s="79">
        <v>226</v>
      </c>
      <c r="C3520" s="79" t="s">
        <v>153</v>
      </c>
      <c r="D3520" s="79">
        <v>-1.09926E-2</v>
      </c>
      <c r="E3520" s="79">
        <v>5.9380929999999998E-2</v>
      </c>
    </row>
    <row r="3521" spans="1:5" x14ac:dyDescent="0.25">
      <c r="A3521" s="89" t="s">
        <v>160</v>
      </c>
      <c r="B3521" s="79">
        <v>226</v>
      </c>
      <c r="C3521" s="79" t="s">
        <v>148</v>
      </c>
      <c r="D3521" s="79">
        <v>-5.9810000000000002E-3</v>
      </c>
      <c r="E3521" s="79">
        <v>3.2906869999999998E-2</v>
      </c>
    </row>
    <row r="3522" spans="1:5" x14ac:dyDescent="0.25">
      <c r="A3522" s="89" t="s">
        <v>160</v>
      </c>
      <c r="B3522" s="79">
        <v>226</v>
      </c>
      <c r="C3522" s="79" t="s">
        <v>151</v>
      </c>
      <c r="D3522" s="79">
        <v>-5.7502999999999999E-3</v>
      </c>
      <c r="E3522" s="79">
        <v>2.3408080000000001E-2</v>
      </c>
    </row>
    <row r="3523" spans="1:5" x14ac:dyDescent="0.25">
      <c r="A3523" s="89" t="s">
        <v>160</v>
      </c>
      <c r="B3523" s="79">
        <v>226</v>
      </c>
      <c r="C3523" s="79" t="s">
        <v>156</v>
      </c>
      <c r="D3523" s="79">
        <v>-2.9857E-3</v>
      </c>
      <c r="E3523" s="79">
        <v>3.4983300000000002E-2</v>
      </c>
    </row>
    <row r="3524" spans="1:5" x14ac:dyDescent="0.25">
      <c r="A3524" s="89" t="s">
        <v>160</v>
      </c>
      <c r="B3524" s="79">
        <v>226</v>
      </c>
      <c r="C3524" s="79" t="s">
        <v>159</v>
      </c>
      <c r="D3524" s="80">
        <v>-6.7199999999999996E-4</v>
      </c>
      <c r="E3524" s="79">
        <v>4.2194589999999997E-2</v>
      </c>
    </row>
    <row r="3525" spans="1:5" x14ac:dyDescent="0.25">
      <c r="A3525" s="89" t="s">
        <v>160</v>
      </c>
      <c r="B3525" s="79">
        <v>226</v>
      </c>
      <c r="C3525" s="79" t="s">
        <v>158</v>
      </c>
      <c r="D3525" s="79">
        <v>1.3023979999999999E-2</v>
      </c>
      <c r="E3525" s="79">
        <v>6.7794519999999997E-2</v>
      </c>
    </row>
    <row r="3526" spans="1:5" x14ac:dyDescent="0.25">
      <c r="A3526" s="89" t="s">
        <v>160</v>
      </c>
      <c r="B3526" s="79">
        <v>226</v>
      </c>
      <c r="C3526" s="79" t="s">
        <v>144</v>
      </c>
      <c r="D3526" s="79">
        <v>1.392144E-2</v>
      </c>
      <c r="E3526" s="79">
        <v>4.3265049999999999E-2</v>
      </c>
    </row>
    <row r="3527" spans="1:5" x14ac:dyDescent="0.25">
      <c r="A3527" s="89" t="s">
        <v>160</v>
      </c>
      <c r="B3527" s="79">
        <v>226</v>
      </c>
      <c r="C3527" s="79" t="s">
        <v>142</v>
      </c>
      <c r="D3527" s="79">
        <v>1.466022E-2</v>
      </c>
      <c r="E3527" s="79">
        <v>7.9798859999999999E-2</v>
      </c>
    </row>
    <row r="3528" spans="1:5" x14ac:dyDescent="0.25">
      <c r="A3528" s="89" t="s">
        <v>160</v>
      </c>
      <c r="B3528" s="79">
        <v>226</v>
      </c>
      <c r="C3528" s="79" t="s">
        <v>157</v>
      </c>
      <c r="D3528" s="79">
        <v>2.9589580000000001E-2</v>
      </c>
      <c r="E3528" s="79">
        <v>4.5826140000000001E-2</v>
      </c>
    </row>
    <row r="3529" spans="1:5" x14ac:dyDescent="0.25">
      <c r="A3529" s="89" t="s">
        <v>160</v>
      </c>
      <c r="B3529" s="79">
        <v>226</v>
      </c>
      <c r="C3529" s="79" t="s">
        <v>9</v>
      </c>
      <c r="D3529" s="79">
        <v>3.6451669999999999E-2</v>
      </c>
      <c r="E3529" s="79">
        <v>4.024258E-2</v>
      </c>
    </row>
    <row r="3530" spans="1:5" x14ac:dyDescent="0.25">
      <c r="A3530" s="89" t="s">
        <v>160</v>
      </c>
      <c r="B3530" s="79">
        <v>226</v>
      </c>
      <c r="C3530" s="79" t="s">
        <v>146</v>
      </c>
      <c r="D3530" s="79">
        <v>3.8115469999999999E-2</v>
      </c>
      <c r="E3530" s="79">
        <v>2.8023070000000001E-2</v>
      </c>
    </row>
    <row r="3531" spans="1:5" x14ac:dyDescent="0.25">
      <c r="A3531" s="89" t="s">
        <v>160</v>
      </c>
      <c r="B3531" s="79">
        <v>226</v>
      </c>
      <c r="C3531" s="79" t="s">
        <v>155</v>
      </c>
      <c r="D3531" s="79">
        <v>4.0616079999999999E-2</v>
      </c>
      <c r="E3531" s="79">
        <v>4.2844019999999997E-2</v>
      </c>
    </row>
    <row r="3532" spans="1:5" x14ac:dyDescent="0.25">
      <c r="A3532" s="89" t="s">
        <v>160</v>
      </c>
      <c r="B3532" s="79">
        <v>226</v>
      </c>
      <c r="C3532" s="79" t="s">
        <v>152</v>
      </c>
      <c r="D3532" s="79">
        <v>5.0022360000000002E-2</v>
      </c>
      <c r="E3532" s="79">
        <v>3.0786029999999999E-2</v>
      </c>
    </row>
    <row r="3533" spans="1:5" x14ac:dyDescent="0.25">
      <c r="A3533" s="89" t="s">
        <v>160</v>
      </c>
      <c r="B3533" s="79">
        <v>226</v>
      </c>
      <c r="C3533" s="79" t="s">
        <v>143</v>
      </c>
      <c r="D3533" s="79">
        <v>5.1062219999999998E-2</v>
      </c>
      <c r="E3533" s="79">
        <v>4.4575190000000001E-2</v>
      </c>
    </row>
    <row r="3534" spans="1:5" x14ac:dyDescent="0.25">
      <c r="A3534" s="89" t="s">
        <v>160</v>
      </c>
      <c r="B3534" s="79">
        <v>226</v>
      </c>
      <c r="C3534" s="79" t="s">
        <v>147</v>
      </c>
      <c r="D3534" s="79">
        <v>5.399876E-2</v>
      </c>
      <c r="E3534" s="79">
        <v>5.360475E-2</v>
      </c>
    </row>
    <row r="3535" spans="1:5" x14ac:dyDescent="0.25">
      <c r="A3535" s="89" t="s">
        <v>160</v>
      </c>
      <c r="B3535" s="79">
        <v>226</v>
      </c>
      <c r="C3535" s="79" t="s">
        <v>150</v>
      </c>
      <c r="D3535" s="79">
        <v>6.8977289999999997E-2</v>
      </c>
      <c r="E3535" s="79">
        <v>4.3115010000000002E-2</v>
      </c>
    </row>
    <row r="3536" spans="1:5" x14ac:dyDescent="0.25">
      <c r="A3536" s="89" t="s">
        <v>160</v>
      </c>
      <c r="B3536" s="79">
        <v>226</v>
      </c>
      <c r="C3536" s="79" t="s">
        <v>154</v>
      </c>
      <c r="D3536" s="79">
        <v>7.5621770000000005E-2</v>
      </c>
      <c r="E3536" s="79">
        <v>3.5290019999999998E-2</v>
      </c>
    </row>
    <row r="3537" spans="1:5" x14ac:dyDescent="0.25">
      <c r="A3537" s="89" t="s">
        <v>160</v>
      </c>
      <c r="B3537" s="79">
        <v>226</v>
      </c>
      <c r="C3537" s="79" t="s">
        <v>145</v>
      </c>
      <c r="D3537" s="79">
        <v>8.9387579999999994E-2</v>
      </c>
      <c r="E3537" s="79">
        <v>5.0249080000000002E-2</v>
      </c>
    </row>
    <row r="3538" spans="1:5" x14ac:dyDescent="0.25">
      <c r="A3538" s="89" t="s">
        <v>159</v>
      </c>
      <c r="B3538" s="79">
        <v>227</v>
      </c>
      <c r="C3538" s="79" t="s">
        <v>143</v>
      </c>
      <c r="D3538" s="79">
        <v>-3.0965900000000001E-2</v>
      </c>
      <c r="E3538" s="79">
        <v>5.3761829999999997E-2</v>
      </c>
    </row>
    <row r="3539" spans="1:5" x14ac:dyDescent="0.25">
      <c r="A3539" s="89" t="s">
        <v>159</v>
      </c>
      <c r="B3539" s="79">
        <v>227</v>
      </c>
      <c r="C3539" s="79" t="s">
        <v>156</v>
      </c>
      <c r="D3539" s="79">
        <v>-1.7892399999999999E-2</v>
      </c>
      <c r="E3539" s="79">
        <v>3.4594590000000001E-2</v>
      </c>
    </row>
    <row r="3540" spans="1:5" x14ac:dyDescent="0.25">
      <c r="A3540" s="89" t="s">
        <v>159</v>
      </c>
      <c r="B3540" s="79">
        <v>227</v>
      </c>
      <c r="C3540" s="79" t="s">
        <v>149</v>
      </c>
      <c r="D3540" s="80">
        <v>8.3500000000000002E-4</v>
      </c>
      <c r="E3540" s="79">
        <v>9.3792039999999993E-2</v>
      </c>
    </row>
    <row r="3541" spans="1:5" x14ac:dyDescent="0.25">
      <c r="A3541" s="89" t="s">
        <v>159</v>
      </c>
      <c r="B3541" s="79">
        <v>227</v>
      </c>
      <c r="C3541" s="79" t="s">
        <v>160</v>
      </c>
      <c r="D3541" s="79">
        <v>3.59209E-3</v>
      </c>
      <c r="E3541" s="79">
        <v>4.4671490000000001E-2</v>
      </c>
    </row>
    <row r="3542" spans="1:5" x14ac:dyDescent="0.25">
      <c r="A3542" s="89" t="s">
        <v>159</v>
      </c>
      <c r="B3542" s="79">
        <v>227</v>
      </c>
      <c r="C3542" s="79" t="s">
        <v>158</v>
      </c>
      <c r="D3542" s="79">
        <v>8.59913E-3</v>
      </c>
      <c r="E3542" s="79">
        <v>5.4575529999999997E-2</v>
      </c>
    </row>
    <row r="3543" spans="1:5" x14ac:dyDescent="0.25">
      <c r="A3543" s="89" t="s">
        <v>159</v>
      </c>
      <c r="B3543" s="79">
        <v>227</v>
      </c>
      <c r="C3543" s="79" t="s">
        <v>145</v>
      </c>
      <c r="D3543" s="79">
        <v>1.6339360000000001E-2</v>
      </c>
      <c r="E3543" s="79">
        <v>5.7700759999999997E-2</v>
      </c>
    </row>
    <row r="3544" spans="1:5" x14ac:dyDescent="0.25">
      <c r="A3544" s="89" t="s">
        <v>159</v>
      </c>
      <c r="B3544" s="79">
        <v>227</v>
      </c>
      <c r="C3544" s="79" t="s">
        <v>153</v>
      </c>
      <c r="D3544" s="79">
        <v>3.0309119999999998E-2</v>
      </c>
      <c r="E3544" s="79">
        <v>8.9274649999999997E-2</v>
      </c>
    </row>
    <row r="3545" spans="1:5" x14ac:dyDescent="0.25">
      <c r="A3545" s="89" t="s">
        <v>159</v>
      </c>
      <c r="B3545" s="79">
        <v>227</v>
      </c>
      <c r="C3545" s="79" t="s">
        <v>144</v>
      </c>
      <c r="D3545" s="79">
        <v>3.2014099999999997E-2</v>
      </c>
      <c r="E3545" s="79">
        <v>5.3585130000000002E-2</v>
      </c>
    </row>
    <row r="3546" spans="1:5" x14ac:dyDescent="0.25">
      <c r="A3546" s="89" t="s">
        <v>159</v>
      </c>
      <c r="B3546" s="79">
        <v>227</v>
      </c>
      <c r="C3546" s="79" t="s">
        <v>9</v>
      </c>
      <c r="D3546" s="79">
        <v>3.840814E-2</v>
      </c>
      <c r="E3546" s="79">
        <v>3.8528850000000003E-2</v>
      </c>
    </row>
    <row r="3547" spans="1:5" x14ac:dyDescent="0.25">
      <c r="A3547" s="89" t="s">
        <v>159</v>
      </c>
      <c r="B3547" s="79">
        <v>227</v>
      </c>
      <c r="C3547" s="79" t="s">
        <v>148</v>
      </c>
      <c r="D3547" s="79">
        <v>4.0699069999999997E-2</v>
      </c>
      <c r="E3547" s="79">
        <v>3.4222240000000001E-2</v>
      </c>
    </row>
    <row r="3548" spans="1:5" x14ac:dyDescent="0.25">
      <c r="A3548" s="89" t="s">
        <v>159</v>
      </c>
      <c r="B3548" s="79">
        <v>227</v>
      </c>
      <c r="C3548" s="79" t="s">
        <v>147</v>
      </c>
      <c r="D3548" s="79">
        <v>6.0486869999999998E-2</v>
      </c>
      <c r="E3548" s="79">
        <v>6.4175880000000005E-2</v>
      </c>
    </row>
    <row r="3549" spans="1:5" x14ac:dyDescent="0.25">
      <c r="A3549" s="89" t="s">
        <v>159</v>
      </c>
      <c r="B3549" s="79">
        <v>227</v>
      </c>
      <c r="C3549" s="79" t="s">
        <v>151</v>
      </c>
      <c r="D3549" s="79">
        <v>7.7392000000000002E-2</v>
      </c>
      <c r="E3549" s="79">
        <v>3.538504E-2</v>
      </c>
    </row>
    <row r="3550" spans="1:5" x14ac:dyDescent="0.25">
      <c r="A3550" s="89" t="s">
        <v>159</v>
      </c>
      <c r="B3550" s="79">
        <v>227</v>
      </c>
      <c r="C3550" s="79" t="s">
        <v>146</v>
      </c>
      <c r="D3550" s="79">
        <v>9.1983019999999999E-2</v>
      </c>
      <c r="E3550" s="79">
        <v>3.2967280000000002E-2</v>
      </c>
    </row>
    <row r="3551" spans="1:5" x14ac:dyDescent="0.25">
      <c r="A3551" s="89" t="s">
        <v>159</v>
      </c>
      <c r="B3551" s="79">
        <v>227</v>
      </c>
      <c r="C3551" s="79" t="s">
        <v>157</v>
      </c>
      <c r="D3551" s="79">
        <v>0.12077641</v>
      </c>
      <c r="E3551" s="79">
        <v>6.9023490000000007E-2</v>
      </c>
    </row>
    <row r="3552" spans="1:5" x14ac:dyDescent="0.25">
      <c r="A3552" s="89" t="s">
        <v>159</v>
      </c>
      <c r="B3552" s="79">
        <v>227</v>
      </c>
      <c r="C3552" s="79" t="s">
        <v>142</v>
      </c>
      <c r="D3552" s="79">
        <v>0.14269103999999999</v>
      </c>
      <c r="E3552" s="79">
        <v>5.330348E-2</v>
      </c>
    </row>
    <row r="3553" spans="1:5" x14ac:dyDescent="0.25">
      <c r="A3553" s="89" t="s">
        <v>159</v>
      </c>
      <c r="B3553" s="79">
        <v>227</v>
      </c>
      <c r="C3553" s="79" t="s">
        <v>152</v>
      </c>
      <c r="D3553" s="79">
        <v>0.15040247000000001</v>
      </c>
      <c r="E3553" s="79">
        <v>4.4930100000000001E-2</v>
      </c>
    </row>
    <row r="3554" spans="1:5" x14ac:dyDescent="0.25">
      <c r="A3554" s="89" t="s">
        <v>159</v>
      </c>
      <c r="B3554" s="79">
        <v>227</v>
      </c>
      <c r="C3554" s="79" t="s">
        <v>155</v>
      </c>
      <c r="D3554" s="79">
        <v>0.15978011</v>
      </c>
      <c r="E3554" s="79">
        <v>6.2590859999999998E-2</v>
      </c>
    </row>
    <row r="3555" spans="1:5" x14ac:dyDescent="0.25">
      <c r="A3555" s="89" t="s">
        <v>159</v>
      </c>
      <c r="B3555" s="79">
        <v>227</v>
      </c>
      <c r="C3555" s="79" t="s">
        <v>154</v>
      </c>
      <c r="D3555" s="79">
        <v>0.17956129000000001</v>
      </c>
      <c r="E3555" s="79">
        <v>6.0280210000000001E-2</v>
      </c>
    </row>
    <row r="3556" spans="1:5" x14ac:dyDescent="0.25">
      <c r="A3556" s="89" t="s">
        <v>155</v>
      </c>
      <c r="B3556" s="79">
        <v>228</v>
      </c>
      <c r="C3556" s="79" t="s">
        <v>156</v>
      </c>
      <c r="D3556" s="79">
        <v>0.10276763999999999</v>
      </c>
      <c r="E3556" s="79">
        <v>7.1286589999999997E-2</v>
      </c>
    </row>
    <row r="3557" spans="1:5" x14ac:dyDescent="0.25">
      <c r="A3557" s="89" t="s">
        <v>155</v>
      </c>
      <c r="B3557" s="79">
        <v>228</v>
      </c>
      <c r="C3557" s="79" t="s">
        <v>148</v>
      </c>
      <c r="D3557" s="79">
        <v>0.57419989000000005</v>
      </c>
      <c r="E3557" s="79">
        <v>4.486453E-2</v>
      </c>
    </row>
    <row r="3558" spans="1:5" x14ac:dyDescent="0.25">
      <c r="A3558" s="89" t="s">
        <v>155</v>
      </c>
      <c r="B3558" s="79">
        <v>228</v>
      </c>
      <c r="C3558" s="79" t="s">
        <v>147</v>
      </c>
      <c r="D3558" s="79">
        <v>0.63424720000000001</v>
      </c>
      <c r="E3558" s="79">
        <v>3.942938E-2</v>
      </c>
    </row>
    <row r="3559" spans="1:5" x14ac:dyDescent="0.25">
      <c r="A3559" s="89" t="s">
        <v>155</v>
      </c>
      <c r="B3559" s="79">
        <v>228</v>
      </c>
      <c r="C3559" s="79" t="s">
        <v>149</v>
      </c>
      <c r="D3559" s="79">
        <v>0.69130512</v>
      </c>
      <c r="E3559" s="79">
        <v>4.6989599999999999E-2</v>
      </c>
    </row>
    <row r="3560" spans="1:5" x14ac:dyDescent="0.25">
      <c r="A3560" s="89" t="s">
        <v>155</v>
      </c>
      <c r="B3560" s="79">
        <v>228</v>
      </c>
      <c r="C3560" s="79" t="s">
        <v>143</v>
      </c>
      <c r="D3560" s="79">
        <v>0.70369802000000004</v>
      </c>
      <c r="E3560" s="79">
        <v>5.6068439999999997E-2</v>
      </c>
    </row>
    <row r="3561" spans="1:5" x14ac:dyDescent="0.25">
      <c r="A3561" s="89" t="s">
        <v>155</v>
      </c>
      <c r="B3561" s="79">
        <v>228</v>
      </c>
      <c r="C3561" s="79" t="s">
        <v>160</v>
      </c>
      <c r="D3561" s="79">
        <v>0.82918563000000001</v>
      </c>
      <c r="E3561" s="79">
        <v>7.1677030000000003E-2</v>
      </c>
    </row>
    <row r="3562" spans="1:5" x14ac:dyDescent="0.25">
      <c r="A3562" s="89" t="s">
        <v>155</v>
      </c>
      <c r="B3562" s="79">
        <v>228</v>
      </c>
      <c r="C3562" s="79" t="s">
        <v>154</v>
      </c>
      <c r="D3562" s="79">
        <v>0.82953279000000002</v>
      </c>
      <c r="E3562" s="79">
        <v>6.4053479999999996E-2</v>
      </c>
    </row>
    <row r="3563" spans="1:5" x14ac:dyDescent="0.25">
      <c r="A3563" s="89" t="s">
        <v>155</v>
      </c>
      <c r="B3563" s="79">
        <v>228</v>
      </c>
      <c r="C3563" s="79" t="s">
        <v>151</v>
      </c>
      <c r="D3563" s="79">
        <v>0.95020252999999999</v>
      </c>
      <c r="E3563" s="79">
        <v>2.9007000000000002E-2</v>
      </c>
    </row>
    <row r="3564" spans="1:5" x14ac:dyDescent="0.25">
      <c r="A3564" s="89" t="s">
        <v>155</v>
      </c>
      <c r="B3564" s="79">
        <v>228</v>
      </c>
      <c r="C3564" s="79" t="s">
        <v>9</v>
      </c>
      <c r="D3564" s="79">
        <v>0.97606446999999996</v>
      </c>
      <c r="E3564" s="79">
        <v>4.0541149999999998E-2</v>
      </c>
    </row>
    <row r="3565" spans="1:5" x14ac:dyDescent="0.25">
      <c r="A3565" s="89" t="s">
        <v>155</v>
      </c>
      <c r="B3565" s="79">
        <v>228</v>
      </c>
      <c r="C3565" s="79" t="s">
        <v>150</v>
      </c>
      <c r="D3565" s="79">
        <v>0.99222949999999999</v>
      </c>
      <c r="E3565" s="79">
        <v>0.10059878</v>
      </c>
    </row>
    <row r="3566" spans="1:5" x14ac:dyDescent="0.25">
      <c r="A3566" s="89" t="s">
        <v>155</v>
      </c>
      <c r="B3566" s="79">
        <v>228</v>
      </c>
      <c r="C3566" s="79" t="s">
        <v>153</v>
      </c>
      <c r="D3566" s="79">
        <v>1.03945957</v>
      </c>
      <c r="E3566" s="79">
        <v>0.10209861000000001</v>
      </c>
    </row>
    <row r="3567" spans="1:5" x14ac:dyDescent="0.25">
      <c r="A3567" s="89" t="s">
        <v>155</v>
      </c>
      <c r="B3567" s="79">
        <v>228</v>
      </c>
      <c r="C3567" s="79" t="s">
        <v>142</v>
      </c>
      <c r="D3567" s="79">
        <v>1.04153809</v>
      </c>
      <c r="E3567" s="79">
        <v>0.11063676</v>
      </c>
    </row>
    <row r="3568" spans="1:5" x14ac:dyDescent="0.25">
      <c r="A3568" s="89" t="s">
        <v>155</v>
      </c>
      <c r="B3568" s="79">
        <v>228</v>
      </c>
      <c r="C3568" s="79" t="s">
        <v>152</v>
      </c>
      <c r="D3568" s="79">
        <v>1.0649017999999999</v>
      </c>
      <c r="E3568" s="79">
        <v>5.4063340000000001E-2</v>
      </c>
    </row>
    <row r="3569" spans="1:5" x14ac:dyDescent="0.25">
      <c r="A3569" s="89" t="s">
        <v>155</v>
      </c>
      <c r="B3569" s="79">
        <v>228</v>
      </c>
      <c r="C3569" s="79" t="s">
        <v>157</v>
      </c>
      <c r="D3569" s="79">
        <v>1.09821028</v>
      </c>
      <c r="E3569" s="79">
        <v>4.6481429999999997E-2</v>
      </c>
    </row>
    <row r="3570" spans="1:5" x14ac:dyDescent="0.25">
      <c r="A3570" s="89" t="s">
        <v>155</v>
      </c>
      <c r="B3570" s="79">
        <v>228</v>
      </c>
      <c r="C3570" s="79" t="s">
        <v>146</v>
      </c>
      <c r="D3570" s="79">
        <v>1.10870197</v>
      </c>
      <c r="E3570" s="79">
        <v>3.2174389999999997E-2</v>
      </c>
    </row>
    <row r="3571" spans="1:5" x14ac:dyDescent="0.25">
      <c r="A3571" s="89" t="s">
        <v>155</v>
      </c>
      <c r="B3571" s="79">
        <v>228</v>
      </c>
      <c r="C3571" s="79" t="s">
        <v>159</v>
      </c>
      <c r="D3571" s="79">
        <v>1.13463816</v>
      </c>
      <c r="E3571" s="79">
        <v>3.7544090000000002E-2</v>
      </c>
    </row>
    <row r="3572" spans="1:5" x14ac:dyDescent="0.25">
      <c r="A3572" s="89" t="s">
        <v>155</v>
      </c>
      <c r="B3572" s="79">
        <v>228</v>
      </c>
      <c r="C3572" s="79" t="s">
        <v>158</v>
      </c>
      <c r="D3572" s="79">
        <v>1.2670956900000001</v>
      </c>
      <c r="E3572" s="79">
        <v>7.0716970000000004E-2</v>
      </c>
    </row>
    <row r="3573" spans="1:5" x14ac:dyDescent="0.25">
      <c r="A3573" s="89" t="s">
        <v>150</v>
      </c>
      <c r="B3573" s="79">
        <v>229</v>
      </c>
      <c r="C3573" s="79" t="s">
        <v>160</v>
      </c>
      <c r="D3573" s="79">
        <v>0.22349567000000001</v>
      </c>
      <c r="E3573" s="79">
        <v>5.2247370000000001E-2</v>
      </c>
    </row>
    <row r="3574" spans="1:5" x14ac:dyDescent="0.25">
      <c r="A3574" s="89" t="s">
        <v>150</v>
      </c>
      <c r="B3574" s="79">
        <v>229</v>
      </c>
      <c r="C3574" s="79" t="s">
        <v>159</v>
      </c>
      <c r="D3574" s="79">
        <v>0.43728129999999998</v>
      </c>
      <c r="E3574" s="79">
        <v>3.1263810000000003E-2</v>
      </c>
    </row>
    <row r="3575" spans="1:5" x14ac:dyDescent="0.25">
      <c r="A3575" s="89" t="s">
        <v>150</v>
      </c>
      <c r="B3575" s="79">
        <v>229</v>
      </c>
      <c r="C3575" s="79" t="s">
        <v>145</v>
      </c>
      <c r="D3575" s="79">
        <v>0.57583954000000004</v>
      </c>
      <c r="E3575" s="79">
        <v>4.1712829999999999E-2</v>
      </c>
    </row>
    <row r="3576" spans="1:5" x14ac:dyDescent="0.25">
      <c r="A3576" s="89" t="s">
        <v>150</v>
      </c>
      <c r="B3576" s="79">
        <v>229</v>
      </c>
      <c r="C3576" s="79" t="s">
        <v>158</v>
      </c>
      <c r="D3576" s="79">
        <v>0.79699160999999996</v>
      </c>
      <c r="E3576" s="79">
        <v>4.5670019999999999E-2</v>
      </c>
    </row>
    <row r="3577" spans="1:5" x14ac:dyDescent="0.25">
      <c r="A3577" s="89" t="s">
        <v>150</v>
      </c>
      <c r="B3577" s="79">
        <v>229</v>
      </c>
      <c r="C3577" s="79" t="s">
        <v>142</v>
      </c>
      <c r="D3577" s="79">
        <v>0.87371456999999997</v>
      </c>
      <c r="E3577" s="79">
        <v>4.5597529999999997E-2</v>
      </c>
    </row>
    <row r="3578" spans="1:5" x14ac:dyDescent="0.25">
      <c r="A3578" s="89" t="s">
        <v>150</v>
      </c>
      <c r="B3578" s="79">
        <v>229</v>
      </c>
      <c r="C3578" s="79" t="s">
        <v>157</v>
      </c>
      <c r="D3578" s="79">
        <v>0.91451125</v>
      </c>
      <c r="E3578" s="79">
        <v>6.156884E-2</v>
      </c>
    </row>
    <row r="3579" spans="1:5" x14ac:dyDescent="0.25">
      <c r="A3579" s="89" t="s">
        <v>150</v>
      </c>
      <c r="B3579" s="79">
        <v>229</v>
      </c>
      <c r="C3579" s="79" t="s">
        <v>155</v>
      </c>
      <c r="D3579" s="79">
        <v>0.93878156999999995</v>
      </c>
      <c r="E3579" s="79">
        <v>4.1609420000000001E-2</v>
      </c>
    </row>
    <row r="3580" spans="1:5" x14ac:dyDescent="0.25">
      <c r="A3580" s="89" t="s">
        <v>150</v>
      </c>
      <c r="B3580" s="79">
        <v>229</v>
      </c>
      <c r="C3580" s="79" t="s">
        <v>146</v>
      </c>
      <c r="D3580" s="79">
        <v>0.94804787999999995</v>
      </c>
      <c r="E3580" s="79">
        <v>2.5751940000000001E-2</v>
      </c>
    </row>
    <row r="3581" spans="1:5" x14ac:dyDescent="0.25">
      <c r="A3581" s="89" t="s">
        <v>150</v>
      </c>
      <c r="B3581" s="79">
        <v>229</v>
      </c>
      <c r="C3581" s="79" t="s">
        <v>156</v>
      </c>
      <c r="D3581" s="79">
        <v>0.95205625000000005</v>
      </c>
      <c r="E3581" s="79">
        <v>2.8420259999999999E-2</v>
      </c>
    </row>
    <row r="3582" spans="1:5" x14ac:dyDescent="0.25">
      <c r="A3582" s="89" t="s">
        <v>150</v>
      </c>
      <c r="B3582" s="79">
        <v>229</v>
      </c>
      <c r="C3582" s="79" t="s">
        <v>152</v>
      </c>
      <c r="D3582" s="79">
        <v>0.95968962000000002</v>
      </c>
      <c r="E3582" s="79">
        <v>3.4433829999999999E-2</v>
      </c>
    </row>
    <row r="3583" spans="1:5" x14ac:dyDescent="0.25">
      <c r="A3583" s="89" t="s">
        <v>150</v>
      </c>
      <c r="B3583" s="79">
        <v>229</v>
      </c>
      <c r="C3583" s="79" t="s">
        <v>9</v>
      </c>
      <c r="D3583" s="79">
        <v>0.99806317</v>
      </c>
      <c r="E3583" s="79">
        <v>5.0950919999999997E-2</v>
      </c>
    </row>
    <row r="3584" spans="1:5" x14ac:dyDescent="0.25">
      <c r="A3584" s="89" t="s">
        <v>150</v>
      </c>
      <c r="B3584" s="79">
        <v>229</v>
      </c>
      <c r="C3584" s="79" t="s">
        <v>148</v>
      </c>
      <c r="D3584" s="79">
        <v>1.0043957800000001</v>
      </c>
      <c r="E3584" s="79">
        <v>3.2447480000000001E-2</v>
      </c>
    </row>
    <row r="3585" spans="1:5" x14ac:dyDescent="0.25">
      <c r="A3585" s="89" t="s">
        <v>150</v>
      </c>
      <c r="B3585" s="79">
        <v>229</v>
      </c>
      <c r="C3585" s="79" t="s">
        <v>154</v>
      </c>
      <c r="D3585" s="79">
        <v>1.02811455</v>
      </c>
      <c r="E3585" s="79">
        <v>3.2394760000000002E-2</v>
      </c>
    </row>
    <row r="3586" spans="1:5" x14ac:dyDescent="0.25">
      <c r="A3586" s="89" t="s">
        <v>150</v>
      </c>
      <c r="B3586" s="79">
        <v>229</v>
      </c>
      <c r="C3586" s="79" t="s">
        <v>153</v>
      </c>
      <c r="D3586" s="79">
        <v>1.0351586800000001</v>
      </c>
      <c r="E3586" s="79">
        <v>5.6236710000000002E-2</v>
      </c>
    </row>
    <row r="3587" spans="1:5" x14ac:dyDescent="0.25">
      <c r="A3587" s="89" t="s">
        <v>150</v>
      </c>
      <c r="B3587" s="79">
        <v>229</v>
      </c>
      <c r="C3587" s="79" t="s">
        <v>151</v>
      </c>
      <c r="D3587" s="79">
        <v>1.05807761</v>
      </c>
      <c r="E3587" s="79">
        <v>2.8068579999999999E-2</v>
      </c>
    </row>
    <row r="3588" spans="1:5" x14ac:dyDescent="0.25">
      <c r="A3588" s="89" t="s">
        <v>150</v>
      </c>
      <c r="B3588" s="79">
        <v>229</v>
      </c>
      <c r="C3588" s="79" t="s">
        <v>143</v>
      </c>
      <c r="D3588" s="79">
        <v>1.0691624500000001</v>
      </c>
      <c r="E3588" s="79">
        <v>6.3894709999999993E-2</v>
      </c>
    </row>
    <row r="3589" spans="1:5" x14ac:dyDescent="0.25">
      <c r="A3589" s="89" t="s">
        <v>150</v>
      </c>
      <c r="B3589" s="79">
        <v>229</v>
      </c>
      <c r="C3589" s="79" t="s">
        <v>147</v>
      </c>
      <c r="D3589" s="79">
        <v>1.15467005</v>
      </c>
      <c r="E3589" s="79">
        <v>4.2639589999999998E-2</v>
      </c>
    </row>
    <row r="3590" spans="1:5" x14ac:dyDescent="0.25">
      <c r="A3590" s="89" t="s">
        <v>150</v>
      </c>
      <c r="B3590" s="79">
        <v>229</v>
      </c>
      <c r="C3590" s="79" t="s">
        <v>144</v>
      </c>
      <c r="D3590" s="79">
        <v>1.15651379</v>
      </c>
      <c r="E3590" s="79">
        <v>8.1112489999999995E-2</v>
      </c>
    </row>
    <row r="3591" spans="1:5" x14ac:dyDescent="0.25">
      <c r="A3591" s="89" t="s">
        <v>150</v>
      </c>
      <c r="B3591" s="79">
        <v>229</v>
      </c>
      <c r="C3591" s="79" t="s">
        <v>149</v>
      </c>
      <c r="D3591" s="79">
        <v>1.1826840700000001</v>
      </c>
      <c r="E3591" s="79">
        <v>6.7850949999999993E-2</v>
      </c>
    </row>
    <row r="3592" spans="1:5" x14ac:dyDescent="0.25">
      <c r="A3592" s="89" t="s">
        <v>9</v>
      </c>
      <c r="B3592" s="79">
        <v>230</v>
      </c>
      <c r="C3592" s="79" t="s">
        <v>142</v>
      </c>
      <c r="D3592" s="79">
        <v>-0.1131799</v>
      </c>
      <c r="E3592" s="79">
        <v>6.7457619999999996E-2</v>
      </c>
    </row>
    <row r="3593" spans="1:5" x14ac:dyDescent="0.25">
      <c r="A3593" s="89" t="s">
        <v>9</v>
      </c>
      <c r="B3593" s="79">
        <v>230</v>
      </c>
      <c r="C3593" s="79" t="s">
        <v>143</v>
      </c>
      <c r="D3593" s="79">
        <v>-3.0878200000000001E-2</v>
      </c>
      <c r="E3593" s="79">
        <v>4.2085270000000001E-2</v>
      </c>
    </row>
    <row r="3594" spans="1:5" x14ac:dyDescent="0.25">
      <c r="A3594" s="89" t="s">
        <v>9</v>
      </c>
      <c r="B3594" s="79">
        <v>230</v>
      </c>
      <c r="C3594" s="79" t="s">
        <v>156</v>
      </c>
      <c r="D3594" s="79">
        <v>-2.8469299999999999E-2</v>
      </c>
      <c r="E3594" s="79">
        <v>3.517911E-2</v>
      </c>
    </row>
    <row r="3595" spans="1:5" x14ac:dyDescent="0.25">
      <c r="A3595" s="89" t="s">
        <v>9</v>
      </c>
      <c r="B3595" s="79">
        <v>230</v>
      </c>
      <c r="C3595" s="79" t="s">
        <v>158</v>
      </c>
      <c r="D3595" s="79">
        <v>7.5126400000000001E-3</v>
      </c>
      <c r="E3595" s="79">
        <v>3.7737809999999997E-2</v>
      </c>
    </row>
    <row r="3596" spans="1:5" x14ac:dyDescent="0.25">
      <c r="A3596" s="89" t="s">
        <v>9</v>
      </c>
      <c r="B3596" s="79">
        <v>230</v>
      </c>
      <c r="C3596" s="79" t="s">
        <v>144</v>
      </c>
      <c r="D3596" s="79">
        <v>1.206084E-2</v>
      </c>
      <c r="E3596" s="79">
        <v>4.8912219999999999E-2</v>
      </c>
    </row>
    <row r="3597" spans="1:5" x14ac:dyDescent="0.25">
      <c r="A3597" s="89" t="s">
        <v>9</v>
      </c>
      <c r="B3597" s="79">
        <v>230</v>
      </c>
      <c r="C3597" s="79" t="s">
        <v>157</v>
      </c>
      <c r="D3597" s="79">
        <v>2.6403409999999999E-2</v>
      </c>
      <c r="E3597" s="79">
        <v>4.2816310000000003E-2</v>
      </c>
    </row>
    <row r="3598" spans="1:5" x14ac:dyDescent="0.25">
      <c r="A3598" s="89" t="s">
        <v>9</v>
      </c>
      <c r="B3598" s="79">
        <v>230</v>
      </c>
      <c r="C3598" s="79" t="s">
        <v>149</v>
      </c>
      <c r="D3598" s="79">
        <v>3.2438509999999997E-2</v>
      </c>
      <c r="E3598" s="79">
        <v>3.9839689999999997E-2</v>
      </c>
    </row>
    <row r="3599" spans="1:5" x14ac:dyDescent="0.25">
      <c r="A3599" s="89" t="s">
        <v>9</v>
      </c>
      <c r="B3599" s="79">
        <v>230</v>
      </c>
      <c r="C3599" s="79" t="s">
        <v>151</v>
      </c>
      <c r="D3599" s="79">
        <v>7.0213040000000004E-2</v>
      </c>
      <c r="E3599" s="79">
        <v>2.4123869999999999E-2</v>
      </c>
    </row>
    <row r="3600" spans="1:5" x14ac:dyDescent="0.25">
      <c r="A3600" s="89" t="s">
        <v>9</v>
      </c>
      <c r="B3600" s="79">
        <v>230</v>
      </c>
      <c r="C3600" s="79" t="s">
        <v>150</v>
      </c>
      <c r="D3600" s="79">
        <v>7.8390630000000003E-2</v>
      </c>
      <c r="E3600" s="79">
        <v>4.6632819999999998E-2</v>
      </c>
    </row>
    <row r="3601" spans="1:5" x14ac:dyDescent="0.25">
      <c r="A3601" s="89" t="s">
        <v>9</v>
      </c>
      <c r="B3601" s="79">
        <v>230</v>
      </c>
      <c r="C3601" s="79" t="s">
        <v>145</v>
      </c>
      <c r="D3601" s="79">
        <v>8.004348E-2</v>
      </c>
      <c r="E3601" s="79">
        <v>4.9541219999999997E-2</v>
      </c>
    </row>
    <row r="3602" spans="1:5" x14ac:dyDescent="0.25">
      <c r="A3602" s="89" t="s">
        <v>9</v>
      </c>
      <c r="B3602" s="79">
        <v>230</v>
      </c>
      <c r="C3602" s="79" t="s">
        <v>147</v>
      </c>
      <c r="D3602" s="79">
        <v>8.3909999999999998E-2</v>
      </c>
      <c r="E3602" s="79">
        <v>5.5913190000000002E-2</v>
      </c>
    </row>
    <row r="3603" spans="1:5" x14ac:dyDescent="0.25">
      <c r="A3603" s="89" t="s">
        <v>9</v>
      </c>
      <c r="B3603" s="79">
        <v>230</v>
      </c>
      <c r="C3603" s="79" t="s">
        <v>154</v>
      </c>
      <c r="D3603" s="79">
        <v>8.5083409999999998E-2</v>
      </c>
      <c r="E3603" s="79">
        <v>5.070119E-2</v>
      </c>
    </row>
    <row r="3604" spans="1:5" x14ac:dyDescent="0.25">
      <c r="A3604" s="89" t="s">
        <v>9</v>
      </c>
      <c r="B3604" s="79">
        <v>230</v>
      </c>
      <c r="C3604" s="79" t="s">
        <v>152</v>
      </c>
      <c r="D3604" s="79">
        <v>9.3913880000000005E-2</v>
      </c>
      <c r="E3604" s="79">
        <v>3.8227810000000001E-2</v>
      </c>
    </row>
    <row r="3605" spans="1:5" x14ac:dyDescent="0.25">
      <c r="A3605" s="89" t="s">
        <v>9</v>
      </c>
      <c r="B3605" s="79">
        <v>230</v>
      </c>
      <c r="C3605" s="79" t="s">
        <v>153</v>
      </c>
      <c r="D3605" s="79">
        <v>9.9308809999999997E-2</v>
      </c>
      <c r="E3605" s="79">
        <v>5.6823659999999998E-2</v>
      </c>
    </row>
    <row r="3606" spans="1:5" x14ac:dyDescent="0.25">
      <c r="A3606" s="89" t="s">
        <v>9</v>
      </c>
      <c r="B3606" s="79">
        <v>230</v>
      </c>
      <c r="C3606" s="79" t="s">
        <v>148</v>
      </c>
      <c r="D3606" s="79">
        <v>0.14615444999999999</v>
      </c>
      <c r="E3606" s="79">
        <v>5.1176680000000002E-2</v>
      </c>
    </row>
    <row r="3607" spans="1:5" x14ac:dyDescent="0.25">
      <c r="A3607" s="89" t="s">
        <v>9</v>
      </c>
      <c r="B3607" s="79">
        <v>230</v>
      </c>
      <c r="C3607" s="79" t="s">
        <v>159</v>
      </c>
      <c r="D3607" s="79">
        <v>0.19382745000000001</v>
      </c>
      <c r="E3607" s="79">
        <v>4.3081109999999999E-2</v>
      </c>
    </row>
    <row r="3608" spans="1:5" x14ac:dyDescent="0.25">
      <c r="A3608" s="89" t="s">
        <v>9</v>
      </c>
      <c r="B3608" s="79">
        <v>230</v>
      </c>
      <c r="C3608" s="79" t="s">
        <v>155</v>
      </c>
      <c r="D3608" s="79">
        <v>0.22696004</v>
      </c>
      <c r="E3608" s="79">
        <v>4.1722830000000002E-2</v>
      </c>
    </row>
    <row r="3609" spans="1:5" x14ac:dyDescent="0.25">
      <c r="A3609" s="89" t="s">
        <v>9</v>
      </c>
      <c r="B3609" s="79">
        <v>230</v>
      </c>
      <c r="C3609" s="79" t="s">
        <v>146</v>
      </c>
      <c r="D3609" s="79">
        <v>0.33674173000000002</v>
      </c>
      <c r="E3609" s="79">
        <v>2.9194029999999999E-2</v>
      </c>
    </row>
    <row r="3610" spans="1:5" x14ac:dyDescent="0.25">
      <c r="A3610" s="89" t="s">
        <v>9</v>
      </c>
      <c r="B3610" s="79">
        <v>230</v>
      </c>
      <c r="C3610" s="79" t="s">
        <v>160</v>
      </c>
      <c r="D3610" s="79">
        <v>0.58854859999999998</v>
      </c>
      <c r="E3610" s="79">
        <v>7.1453299999999997E-2</v>
      </c>
    </row>
    <row r="3611" spans="1:5" x14ac:dyDescent="0.25">
      <c r="A3611" s="89" t="s">
        <v>154</v>
      </c>
      <c r="B3611" s="79">
        <v>231</v>
      </c>
      <c r="C3611" s="79" t="s">
        <v>159</v>
      </c>
      <c r="D3611" s="79">
        <v>6.9414699999999999E-3</v>
      </c>
      <c r="E3611" s="79">
        <v>3.3409759999999997E-2</v>
      </c>
    </row>
    <row r="3612" spans="1:5" x14ac:dyDescent="0.25">
      <c r="A3612" s="89" t="s">
        <v>154</v>
      </c>
      <c r="B3612" s="79">
        <v>231</v>
      </c>
      <c r="C3612" s="79" t="s">
        <v>156</v>
      </c>
      <c r="D3612" s="79">
        <v>4.6321479999999998E-2</v>
      </c>
      <c r="E3612" s="79">
        <v>4.537737E-2</v>
      </c>
    </row>
    <row r="3613" spans="1:5" x14ac:dyDescent="0.25">
      <c r="A3613" s="89" t="s">
        <v>154</v>
      </c>
      <c r="B3613" s="79">
        <v>231</v>
      </c>
      <c r="C3613" s="79" t="s">
        <v>9</v>
      </c>
      <c r="D3613" s="79">
        <v>0.23291261999999999</v>
      </c>
      <c r="E3613" s="79">
        <v>4.8447879999999999E-2</v>
      </c>
    </row>
    <row r="3614" spans="1:5" x14ac:dyDescent="0.25">
      <c r="A3614" s="89" t="s">
        <v>154</v>
      </c>
      <c r="B3614" s="79">
        <v>231</v>
      </c>
      <c r="C3614" s="79" t="s">
        <v>158</v>
      </c>
      <c r="D3614" s="79">
        <v>0.23683522000000001</v>
      </c>
      <c r="E3614" s="79">
        <v>3.6607920000000002E-2</v>
      </c>
    </row>
    <row r="3615" spans="1:5" x14ac:dyDescent="0.25">
      <c r="A3615" s="89" t="s">
        <v>154</v>
      </c>
      <c r="B3615" s="79">
        <v>231</v>
      </c>
      <c r="C3615" s="79" t="s">
        <v>157</v>
      </c>
      <c r="D3615" s="79">
        <v>0.35567373000000002</v>
      </c>
      <c r="E3615" s="79">
        <v>5.8467680000000001E-2</v>
      </c>
    </row>
    <row r="3616" spans="1:5" x14ac:dyDescent="0.25">
      <c r="A3616" s="89" t="s">
        <v>154</v>
      </c>
      <c r="B3616" s="79">
        <v>231</v>
      </c>
      <c r="C3616" s="79" t="s">
        <v>146</v>
      </c>
      <c r="D3616" s="79">
        <v>0.44142561000000002</v>
      </c>
      <c r="E3616" s="79">
        <v>2.356832E-2</v>
      </c>
    </row>
    <row r="3617" spans="1:5" x14ac:dyDescent="0.25">
      <c r="A3617" s="89" t="s">
        <v>154</v>
      </c>
      <c r="B3617" s="79">
        <v>231</v>
      </c>
      <c r="C3617" s="79" t="s">
        <v>142</v>
      </c>
      <c r="D3617" s="79">
        <v>0.46231441000000001</v>
      </c>
      <c r="E3617" s="79">
        <v>4.2057869999999997E-2</v>
      </c>
    </row>
    <row r="3618" spans="1:5" x14ac:dyDescent="0.25">
      <c r="A3618" s="89" t="s">
        <v>154</v>
      </c>
      <c r="B3618" s="79">
        <v>231</v>
      </c>
      <c r="C3618" s="79" t="s">
        <v>145</v>
      </c>
      <c r="D3618" s="79">
        <v>0.47753696000000001</v>
      </c>
      <c r="E3618" s="79">
        <v>7.2933719999999994E-2</v>
      </c>
    </row>
    <row r="3619" spans="1:5" x14ac:dyDescent="0.25">
      <c r="A3619" s="89" t="s">
        <v>154</v>
      </c>
      <c r="B3619" s="79">
        <v>231</v>
      </c>
      <c r="C3619" s="79" t="s">
        <v>160</v>
      </c>
      <c r="D3619" s="79">
        <v>0.49991521999999999</v>
      </c>
      <c r="E3619" s="79">
        <v>5.2232849999999997E-2</v>
      </c>
    </row>
    <row r="3620" spans="1:5" x14ac:dyDescent="0.25">
      <c r="A3620" s="89" t="s">
        <v>154</v>
      </c>
      <c r="B3620" s="79">
        <v>231</v>
      </c>
      <c r="C3620" s="79" t="s">
        <v>150</v>
      </c>
      <c r="D3620" s="79">
        <v>0.58340292000000005</v>
      </c>
      <c r="E3620" s="79">
        <v>4.4577029999999997E-2</v>
      </c>
    </row>
    <row r="3621" spans="1:5" x14ac:dyDescent="0.25">
      <c r="A3621" s="89" t="s">
        <v>154</v>
      </c>
      <c r="B3621" s="79">
        <v>231</v>
      </c>
      <c r="C3621" s="79" t="s">
        <v>155</v>
      </c>
      <c r="D3621" s="79">
        <v>0.67139649000000001</v>
      </c>
      <c r="E3621" s="79">
        <v>4.0124849999999997E-2</v>
      </c>
    </row>
    <row r="3622" spans="1:5" x14ac:dyDescent="0.25">
      <c r="A3622" s="89" t="s">
        <v>154</v>
      </c>
      <c r="B3622" s="79">
        <v>231</v>
      </c>
      <c r="C3622" s="79" t="s">
        <v>149</v>
      </c>
      <c r="D3622" s="79">
        <v>0.70872984000000006</v>
      </c>
      <c r="E3622" s="79">
        <v>3.7063829999999999E-2</v>
      </c>
    </row>
    <row r="3623" spans="1:5" x14ac:dyDescent="0.25">
      <c r="A3623" s="89" t="s">
        <v>154</v>
      </c>
      <c r="B3623" s="79">
        <v>231</v>
      </c>
      <c r="C3623" s="79" t="s">
        <v>152</v>
      </c>
      <c r="D3623" s="79">
        <v>0.70881875000000005</v>
      </c>
      <c r="E3623" s="79">
        <v>2.5281580000000001E-2</v>
      </c>
    </row>
    <row r="3624" spans="1:5" x14ac:dyDescent="0.25">
      <c r="A3624" s="89" t="s">
        <v>154</v>
      </c>
      <c r="B3624" s="79">
        <v>231</v>
      </c>
      <c r="C3624" s="79" t="s">
        <v>144</v>
      </c>
      <c r="D3624" s="79">
        <v>0.73096061999999995</v>
      </c>
      <c r="E3624" s="79">
        <v>4.1028710000000003E-2</v>
      </c>
    </row>
    <row r="3625" spans="1:5" x14ac:dyDescent="0.25">
      <c r="A3625" s="89" t="s">
        <v>154</v>
      </c>
      <c r="B3625" s="79">
        <v>231</v>
      </c>
      <c r="C3625" s="79" t="s">
        <v>143</v>
      </c>
      <c r="D3625" s="79">
        <v>0.84153330000000004</v>
      </c>
      <c r="E3625" s="79">
        <v>3.0902599999999999E-2</v>
      </c>
    </row>
    <row r="3626" spans="1:5" x14ac:dyDescent="0.25">
      <c r="A3626" s="89" t="s">
        <v>154</v>
      </c>
      <c r="B3626" s="79">
        <v>231</v>
      </c>
      <c r="C3626" s="79" t="s">
        <v>151</v>
      </c>
      <c r="D3626" s="79">
        <v>0.98292886999999995</v>
      </c>
      <c r="E3626" s="79">
        <v>2.339844E-2</v>
      </c>
    </row>
    <row r="3627" spans="1:5" x14ac:dyDescent="0.25">
      <c r="A3627" s="89" t="s">
        <v>154</v>
      </c>
      <c r="B3627" s="79">
        <v>231</v>
      </c>
      <c r="C3627" s="79" t="s">
        <v>153</v>
      </c>
      <c r="D3627" s="79">
        <v>1.0328841099999999</v>
      </c>
      <c r="E3627" s="79">
        <v>5.8897239999999997E-2</v>
      </c>
    </row>
    <row r="3628" spans="1:5" x14ac:dyDescent="0.25">
      <c r="A3628" s="89" t="s">
        <v>154</v>
      </c>
      <c r="B3628" s="79">
        <v>231</v>
      </c>
      <c r="C3628" s="79" t="s">
        <v>148</v>
      </c>
      <c r="D3628" s="79">
        <v>1.0443626399999999</v>
      </c>
      <c r="E3628" s="79">
        <v>3.00921E-2</v>
      </c>
    </row>
    <row r="3629" spans="1:5" x14ac:dyDescent="0.25">
      <c r="A3629" s="89" t="s">
        <v>154</v>
      </c>
      <c r="B3629" s="79">
        <v>231</v>
      </c>
      <c r="C3629" s="79" t="s">
        <v>147</v>
      </c>
      <c r="D3629" s="79">
        <v>1.0837933799999999</v>
      </c>
      <c r="E3629" s="79">
        <v>4.1045999999999999E-2</v>
      </c>
    </row>
    <row r="3630" spans="1:5" x14ac:dyDescent="0.25">
      <c r="A3630" s="89" t="s">
        <v>155</v>
      </c>
      <c r="B3630" s="79">
        <v>232</v>
      </c>
      <c r="C3630" s="79" t="s">
        <v>156</v>
      </c>
      <c r="D3630" s="79">
        <v>-2.22229E-2</v>
      </c>
      <c r="E3630" s="79">
        <v>3.8837589999999998E-2</v>
      </c>
    </row>
    <row r="3631" spans="1:5" x14ac:dyDescent="0.25">
      <c r="A3631" s="89" t="s">
        <v>155</v>
      </c>
      <c r="B3631" s="79">
        <v>232</v>
      </c>
      <c r="C3631" s="79" t="s">
        <v>158</v>
      </c>
      <c r="D3631" s="79">
        <v>9.7344600000000003E-3</v>
      </c>
      <c r="E3631" s="79">
        <v>6.7232230000000004E-2</v>
      </c>
    </row>
    <row r="3632" spans="1:5" x14ac:dyDescent="0.25">
      <c r="A3632" s="89" t="s">
        <v>155</v>
      </c>
      <c r="B3632" s="79">
        <v>232</v>
      </c>
      <c r="C3632" s="79" t="s">
        <v>157</v>
      </c>
      <c r="D3632" s="79">
        <v>0.38083044999999999</v>
      </c>
      <c r="E3632" s="79">
        <v>5.2974899999999998E-2</v>
      </c>
    </row>
    <row r="3633" spans="1:5" x14ac:dyDescent="0.25">
      <c r="A3633" s="89" t="s">
        <v>155</v>
      </c>
      <c r="B3633" s="79">
        <v>232</v>
      </c>
      <c r="C3633" s="79" t="s">
        <v>144</v>
      </c>
      <c r="D3633" s="79">
        <v>0.40219012999999998</v>
      </c>
      <c r="E3633" s="79">
        <v>4.7316289999999997E-2</v>
      </c>
    </row>
    <row r="3634" spans="1:5" x14ac:dyDescent="0.25">
      <c r="A3634" s="89" t="s">
        <v>155</v>
      </c>
      <c r="B3634" s="79">
        <v>232</v>
      </c>
      <c r="C3634" s="79" t="s">
        <v>143</v>
      </c>
      <c r="D3634" s="79">
        <v>0.57386417000000001</v>
      </c>
      <c r="E3634" s="79">
        <v>5.5681229999999998E-2</v>
      </c>
    </row>
    <row r="3635" spans="1:5" x14ac:dyDescent="0.25">
      <c r="A3635" s="89" t="s">
        <v>155</v>
      </c>
      <c r="B3635" s="79">
        <v>232</v>
      </c>
      <c r="C3635" s="79" t="s">
        <v>149</v>
      </c>
      <c r="D3635" s="79">
        <v>0.59599975999999999</v>
      </c>
      <c r="E3635" s="79">
        <v>4.0299359999999999E-2</v>
      </c>
    </row>
    <row r="3636" spans="1:5" x14ac:dyDescent="0.25">
      <c r="A3636" s="89" t="s">
        <v>155</v>
      </c>
      <c r="B3636" s="79">
        <v>232</v>
      </c>
      <c r="C3636" s="79" t="s">
        <v>145</v>
      </c>
      <c r="D3636" s="79">
        <v>0.79715559999999996</v>
      </c>
      <c r="E3636" s="79">
        <v>4.8017039999999997E-2</v>
      </c>
    </row>
    <row r="3637" spans="1:5" x14ac:dyDescent="0.25">
      <c r="A3637" s="89" t="s">
        <v>155</v>
      </c>
      <c r="B3637" s="79">
        <v>232</v>
      </c>
      <c r="C3637" s="79" t="s">
        <v>159</v>
      </c>
      <c r="D3637" s="79">
        <v>0.81231326000000004</v>
      </c>
      <c r="E3637" s="79">
        <v>3.0580429999999999E-2</v>
      </c>
    </row>
    <row r="3638" spans="1:5" x14ac:dyDescent="0.25">
      <c r="A3638" s="89" t="s">
        <v>155</v>
      </c>
      <c r="B3638" s="79">
        <v>232</v>
      </c>
      <c r="C3638" s="79" t="s">
        <v>142</v>
      </c>
      <c r="D3638" s="79">
        <v>0.86732790000000004</v>
      </c>
      <c r="E3638" s="79">
        <v>6.1612649999999998E-2</v>
      </c>
    </row>
    <row r="3639" spans="1:5" x14ac:dyDescent="0.25">
      <c r="A3639" s="89" t="s">
        <v>155</v>
      </c>
      <c r="B3639" s="79">
        <v>232</v>
      </c>
      <c r="C3639" s="79" t="s">
        <v>154</v>
      </c>
      <c r="D3639" s="79">
        <v>0.88833465</v>
      </c>
      <c r="E3639" s="79">
        <v>4.2179149999999999E-2</v>
      </c>
    </row>
    <row r="3640" spans="1:5" x14ac:dyDescent="0.25">
      <c r="A3640" s="89" t="s">
        <v>155</v>
      </c>
      <c r="B3640" s="79">
        <v>232</v>
      </c>
      <c r="C3640" s="79" t="s">
        <v>146</v>
      </c>
      <c r="D3640" s="79">
        <v>0.95044136999999995</v>
      </c>
      <c r="E3640" s="79">
        <v>3.4565400000000003E-2</v>
      </c>
    </row>
    <row r="3641" spans="1:5" x14ac:dyDescent="0.25">
      <c r="A3641" s="89" t="s">
        <v>155</v>
      </c>
      <c r="B3641" s="79">
        <v>232</v>
      </c>
      <c r="C3641" s="79" t="s">
        <v>148</v>
      </c>
      <c r="D3641" s="79">
        <v>0.95538217999999997</v>
      </c>
      <c r="E3641" s="79">
        <v>3.0630709999999998E-2</v>
      </c>
    </row>
    <row r="3642" spans="1:5" x14ac:dyDescent="0.25">
      <c r="A3642" s="89" t="s">
        <v>155</v>
      </c>
      <c r="B3642" s="79">
        <v>232</v>
      </c>
      <c r="C3642" s="79" t="s">
        <v>9</v>
      </c>
      <c r="D3642" s="79">
        <v>0.96625687000000005</v>
      </c>
      <c r="E3642" s="79">
        <v>3.0860519999999999E-2</v>
      </c>
    </row>
    <row r="3643" spans="1:5" x14ac:dyDescent="0.25">
      <c r="A3643" s="89" t="s">
        <v>155</v>
      </c>
      <c r="B3643" s="79">
        <v>232</v>
      </c>
      <c r="C3643" s="79" t="s">
        <v>147</v>
      </c>
      <c r="D3643" s="79">
        <v>0.99674236000000005</v>
      </c>
      <c r="E3643" s="79">
        <v>7.2313299999999997E-2</v>
      </c>
    </row>
    <row r="3644" spans="1:5" x14ac:dyDescent="0.25">
      <c r="A3644" s="89" t="s">
        <v>155</v>
      </c>
      <c r="B3644" s="79">
        <v>232</v>
      </c>
      <c r="C3644" s="79" t="s">
        <v>150</v>
      </c>
      <c r="D3644" s="79">
        <v>1.0481121200000001</v>
      </c>
      <c r="E3644" s="79">
        <v>0.11184775</v>
      </c>
    </row>
    <row r="3645" spans="1:5" x14ac:dyDescent="0.25">
      <c r="A3645" s="89" t="s">
        <v>155</v>
      </c>
      <c r="B3645" s="79">
        <v>232</v>
      </c>
      <c r="C3645" s="79" t="s">
        <v>160</v>
      </c>
      <c r="D3645" s="79">
        <v>1.0607362899999999</v>
      </c>
      <c r="E3645" s="79">
        <v>7.0183140000000005E-2</v>
      </c>
    </row>
    <row r="3646" spans="1:5" x14ac:dyDescent="0.25">
      <c r="A3646" s="89" t="s">
        <v>155</v>
      </c>
      <c r="B3646" s="79">
        <v>232</v>
      </c>
      <c r="C3646" s="79" t="s">
        <v>152</v>
      </c>
      <c r="D3646" s="79">
        <v>1.0675750799999999</v>
      </c>
      <c r="E3646" s="79">
        <v>2.8279439999999999E-2</v>
      </c>
    </row>
    <row r="3647" spans="1:5" x14ac:dyDescent="0.25">
      <c r="A3647" s="89" t="s">
        <v>155</v>
      </c>
      <c r="B3647" s="79">
        <v>232</v>
      </c>
      <c r="C3647" s="79" t="s">
        <v>151</v>
      </c>
      <c r="D3647" s="79">
        <v>1.1085741099999999</v>
      </c>
      <c r="E3647" s="79">
        <v>2.5304159999999999E-2</v>
      </c>
    </row>
    <row r="3648" spans="1:5" x14ac:dyDescent="0.25">
      <c r="A3648" s="89" t="s">
        <v>155</v>
      </c>
      <c r="B3648" s="79">
        <v>232</v>
      </c>
      <c r="C3648" s="79" t="s">
        <v>153</v>
      </c>
      <c r="D3648" s="79">
        <v>1.17115971</v>
      </c>
      <c r="E3648" s="79">
        <v>5.7087239999999997E-2</v>
      </c>
    </row>
    <row r="3649" spans="1:5" x14ac:dyDescent="0.25">
      <c r="A3649" s="89" t="s">
        <v>144</v>
      </c>
      <c r="B3649" s="79">
        <v>233</v>
      </c>
      <c r="C3649" s="79" t="s">
        <v>156</v>
      </c>
      <c r="D3649" s="79">
        <v>-2.0125E-3</v>
      </c>
      <c r="E3649" s="79">
        <v>3.7686530000000003E-2</v>
      </c>
    </row>
    <row r="3650" spans="1:5" x14ac:dyDescent="0.25">
      <c r="A3650" s="89" t="s">
        <v>144</v>
      </c>
      <c r="B3650" s="79">
        <v>233</v>
      </c>
      <c r="C3650" s="79" t="s">
        <v>159</v>
      </c>
      <c r="D3650" s="79">
        <v>3.7016050000000002E-2</v>
      </c>
      <c r="E3650" s="79">
        <v>4.2591780000000003E-2</v>
      </c>
    </row>
    <row r="3651" spans="1:5" x14ac:dyDescent="0.25">
      <c r="A3651" s="89" t="s">
        <v>144</v>
      </c>
      <c r="B3651" s="79">
        <v>233</v>
      </c>
      <c r="C3651" s="79" t="s">
        <v>142</v>
      </c>
      <c r="D3651" s="79">
        <v>5.9658629999999997E-2</v>
      </c>
      <c r="E3651" s="79">
        <v>7.5295580000000001E-2</v>
      </c>
    </row>
    <row r="3652" spans="1:5" x14ac:dyDescent="0.25">
      <c r="A3652" s="89" t="s">
        <v>144</v>
      </c>
      <c r="B3652" s="79">
        <v>233</v>
      </c>
      <c r="C3652" s="79" t="s">
        <v>158</v>
      </c>
      <c r="D3652" s="79">
        <v>8.7979080000000001E-2</v>
      </c>
      <c r="E3652" s="79">
        <v>0.10723277000000001</v>
      </c>
    </row>
    <row r="3653" spans="1:5" x14ac:dyDescent="0.25">
      <c r="A3653" s="89" t="s">
        <v>144</v>
      </c>
      <c r="B3653" s="79">
        <v>233</v>
      </c>
      <c r="C3653" s="79" t="s">
        <v>157</v>
      </c>
      <c r="D3653" s="79">
        <v>0.23253752</v>
      </c>
      <c r="E3653" s="79">
        <v>5.0427069999999997E-2</v>
      </c>
    </row>
    <row r="3654" spans="1:5" x14ac:dyDescent="0.25">
      <c r="A3654" s="89" t="s">
        <v>144</v>
      </c>
      <c r="B3654" s="79">
        <v>233</v>
      </c>
      <c r="C3654" s="79" t="s">
        <v>9</v>
      </c>
      <c r="D3654" s="79">
        <v>0.31038494</v>
      </c>
      <c r="E3654" s="79">
        <v>3.8236770000000003E-2</v>
      </c>
    </row>
    <row r="3655" spans="1:5" x14ac:dyDescent="0.25">
      <c r="A3655" s="89" t="s">
        <v>144</v>
      </c>
      <c r="B3655" s="79">
        <v>233</v>
      </c>
      <c r="C3655" s="79" t="s">
        <v>160</v>
      </c>
      <c r="D3655" s="79">
        <v>0.39494256</v>
      </c>
      <c r="E3655" s="79">
        <v>4.656018E-2</v>
      </c>
    </row>
    <row r="3656" spans="1:5" x14ac:dyDescent="0.25">
      <c r="A3656" s="89" t="s">
        <v>144</v>
      </c>
      <c r="B3656" s="79">
        <v>233</v>
      </c>
      <c r="C3656" s="79" t="s">
        <v>151</v>
      </c>
      <c r="D3656" s="79">
        <v>0.4815702</v>
      </c>
      <c r="E3656" s="79">
        <v>2.3532850000000001E-2</v>
      </c>
    </row>
    <row r="3657" spans="1:5" x14ac:dyDescent="0.25">
      <c r="A3657" s="89" t="s">
        <v>144</v>
      </c>
      <c r="B3657" s="79">
        <v>233</v>
      </c>
      <c r="C3657" s="79" t="s">
        <v>145</v>
      </c>
      <c r="D3657" s="79">
        <v>0.50935777000000004</v>
      </c>
      <c r="E3657" s="79">
        <v>3.8353669999999999E-2</v>
      </c>
    </row>
    <row r="3658" spans="1:5" x14ac:dyDescent="0.25">
      <c r="A3658" s="89" t="s">
        <v>144</v>
      </c>
      <c r="B3658" s="79">
        <v>233</v>
      </c>
      <c r="C3658" s="79" t="s">
        <v>146</v>
      </c>
      <c r="D3658" s="79">
        <v>0.55492627999999999</v>
      </c>
      <c r="E3658" s="79">
        <v>2.6754980000000001E-2</v>
      </c>
    </row>
    <row r="3659" spans="1:5" x14ac:dyDescent="0.25">
      <c r="A3659" s="89" t="s">
        <v>144</v>
      </c>
      <c r="B3659" s="79">
        <v>233</v>
      </c>
      <c r="C3659" s="79" t="s">
        <v>150</v>
      </c>
      <c r="D3659" s="79">
        <v>0.59501714999999999</v>
      </c>
      <c r="E3659" s="79">
        <v>5.7444879999999997E-2</v>
      </c>
    </row>
    <row r="3660" spans="1:5" x14ac:dyDescent="0.25">
      <c r="A3660" s="89" t="s">
        <v>144</v>
      </c>
      <c r="B3660" s="79">
        <v>233</v>
      </c>
      <c r="C3660" s="79" t="s">
        <v>155</v>
      </c>
      <c r="D3660" s="79">
        <v>0.6800197</v>
      </c>
      <c r="E3660" s="79">
        <v>4.2204029999999997E-2</v>
      </c>
    </row>
    <row r="3661" spans="1:5" x14ac:dyDescent="0.25">
      <c r="A3661" s="89" t="s">
        <v>144</v>
      </c>
      <c r="B3661" s="79">
        <v>233</v>
      </c>
      <c r="C3661" s="79" t="s">
        <v>143</v>
      </c>
      <c r="D3661" s="79">
        <v>0.70237759</v>
      </c>
      <c r="E3661" s="79">
        <v>4.172269E-2</v>
      </c>
    </row>
    <row r="3662" spans="1:5" x14ac:dyDescent="0.25">
      <c r="A3662" s="89" t="s">
        <v>144</v>
      </c>
      <c r="B3662" s="79">
        <v>233</v>
      </c>
      <c r="C3662" s="79" t="s">
        <v>148</v>
      </c>
      <c r="D3662" s="79">
        <v>0.73720832000000003</v>
      </c>
      <c r="E3662" s="79">
        <v>3.109808E-2</v>
      </c>
    </row>
    <row r="3663" spans="1:5" x14ac:dyDescent="0.25">
      <c r="A3663" s="89" t="s">
        <v>144</v>
      </c>
      <c r="B3663" s="79">
        <v>233</v>
      </c>
      <c r="C3663" s="79" t="s">
        <v>149</v>
      </c>
      <c r="D3663" s="79">
        <v>0.74008430000000003</v>
      </c>
      <c r="E3663" s="79">
        <v>3.9002639999999998E-2</v>
      </c>
    </row>
    <row r="3664" spans="1:5" x14ac:dyDescent="0.25">
      <c r="A3664" s="89" t="s">
        <v>144</v>
      </c>
      <c r="B3664" s="79">
        <v>233</v>
      </c>
      <c r="C3664" s="79" t="s">
        <v>153</v>
      </c>
      <c r="D3664" s="79">
        <v>0.77329974000000001</v>
      </c>
      <c r="E3664" s="79">
        <v>3.7992079999999998E-2</v>
      </c>
    </row>
    <row r="3665" spans="1:5" x14ac:dyDescent="0.25">
      <c r="A3665" s="89" t="s">
        <v>144</v>
      </c>
      <c r="B3665" s="79">
        <v>233</v>
      </c>
      <c r="C3665" s="79" t="s">
        <v>154</v>
      </c>
      <c r="D3665" s="79">
        <v>0.79644530000000002</v>
      </c>
      <c r="E3665" s="79">
        <v>3.7512339999999998E-2</v>
      </c>
    </row>
    <row r="3666" spans="1:5" x14ac:dyDescent="0.25">
      <c r="A3666" s="89" t="s">
        <v>144</v>
      </c>
      <c r="B3666" s="79">
        <v>233</v>
      </c>
      <c r="C3666" s="79" t="s">
        <v>152</v>
      </c>
      <c r="D3666" s="79">
        <v>0.83250519999999995</v>
      </c>
      <c r="E3666" s="79">
        <v>3.3652920000000003E-2</v>
      </c>
    </row>
    <row r="3667" spans="1:5" x14ac:dyDescent="0.25">
      <c r="A3667" s="89" t="s">
        <v>144</v>
      </c>
      <c r="B3667" s="79">
        <v>233</v>
      </c>
      <c r="C3667" s="79" t="s">
        <v>147</v>
      </c>
      <c r="D3667" s="79">
        <v>0.85137541000000005</v>
      </c>
      <c r="E3667" s="79">
        <v>4.8058910000000003E-2</v>
      </c>
    </row>
    <row r="3668" spans="1:5" x14ac:dyDescent="0.25">
      <c r="A3668" s="89" t="s">
        <v>151</v>
      </c>
      <c r="B3668" s="79">
        <v>234</v>
      </c>
      <c r="C3668" s="79" t="s">
        <v>155</v>
      </c>
      <c r="D3668" s="79">
        <v>-6.7835800000000002E-2</v>
      </c>
      <c r="E3668" s="79">
        <v>6.6299739999999996E-2</v>
      </c>
    </row>
    <row r="3669" spans="1:5" x14ac:dyDescent="0.25">
      <c r="A3669" s="89" t="s">
        <v>151</v>
      </c>
      <c r="B3669" s="79">
        <v>234</v>
      </c>
      <c r="C3669" s="79" t="s">
        <v>150</v>
      </c>
      <c r="D3669" s="79">
        <v>-5.9784700000000003E-2</v>
      </c>
      <c r="E3669" s="79">
        <v>7.8867950000000006E-2</v>
      </c>
    </row>
    <row r="3670" spans="1:5" x14ac:dyDescent="0.25">
      <c r="A3670" s="89" t="s">
        <v>151</v>
      </c>
      <c r="B3670" s="79">
        <v>234</v>
      </c>
      <c r="C3670" s="79" t="s">
        <v>158</v>
      </c>
      <c r="D3670" s="79">
        <v>-5.1798200000000003E-2</v>
      </c>
      <c r="E3670" s="79">
        <v>5.454316E-2</v>
      </c>
    </row>
    <row r="3671" spans="1:5" x14ac:dyDescent="0.25">
      <c r="A3671" s="89" t="s">
        <v>151</v>
      </c>
      <c r="B3671" s="79">
        <v>234</v>
      </c>
      <c r="C3671" s="79" t="s">
        <v>144</v>
      </c>
      <c r="D3671" s="79">
        <v>-8.7396000000000001E-3</v>
      </c>
      <c r="E3671" s="79">
        <v>3.6619369999999998E-2</v>
      </c>
    </row>
    <row r="3672" spans="1:5" x14ac:dyDescent="0.25">
      <c r="A3672" s="89" t="s">
        <v>151</v>
      </c>
      <c r="B3672" s="79">
        <v>234</v>
      </c>
      <c r="C3672" s="79" t="s">
        <v>149</v>
      </c>
      <c r="D3672" s="79">
        <v>8.3204000000000004E-3</v>
      </c>
      <c r="E3672" s="79">
        <v>4.8275609999999997E-2</v>
      </c>
    </row>
    <row r="3673" spans="1:5" x14ac:dyDescent="0.25">
      <c r="A3673" s="89" t="s">
        <v>151</v>
      </c>
      <c r="B3673" s="79">
        <v>234</v>
      </c>
      <c r="C3673" s="79" t="s">
        <v>146</v>
      </c>
      <c r="D3673" s="79">
        <v>1.063124E-2</v>
      </c>
      <c r="E3673" s="79">
        <v>2.6089589999999999E-2</v>
      </c>
    </row>
    <row r="3674" spans="1:5" x14ac:dyDescent="0.25">
      <c r="A3674" s="89" t="s">
        <v>151</v>
      </c>
      <c r="B3674" s="79">
        <v>234</v>
      </c>
      <c r="C3674" s="79" t="s">
        <v>159</v>
      </c>
      <c r="D3674" s="79">
        <v>2.9147510000000001E-2</v>
      </c>
      <c r="E3674" s="79">
        <v>4.92451E-2</v>
      </c>
    </row>
    <row r="3675" spans="1:5" x14ac:dyDescent="0.25">
      <c r="A3675" s="89" t="s">
        <v>151</v>
      </c>
      <c r="B3675" s="79">
        <v>234</v>
      </c>
      <c r="C3675" s="79" t="s">
        <v>9</v>
      </c>
      <c r="D3675" s="79">
        <v>3.4663329999999999E-2</v>
      </c>
      <c r="E3675" s="79">
        <v>3.7073330000000002E-2</v>
      </c>
    </row>
    <row r="3676" spans="1:5" x14ac:dyDescent="0.25">
      <c r="A3676" s="89" t="s">
        <v>151</v>
      </c>
      <c r="B3676" s="79">
        <v>234</v>
      </c>
      <c r="C3676" s="79" t="s">
        <v>157</v>
      </c>
      <c r="D3676" s="79">
        <v>3.5220679999999997E-2</v>
      </c>
      <c r="E3676" s="79">
        <v>4.3732130000000001E-2</v>
      </c>
    </row>
    <row r="3677" spans="1:5" x14ac:dyDescent="0.25">
      <c r="A3677" s="89" t="s">
        <v>151</v>
      </c>
      <c r="B3677" s="79">
        <v>234</v>
      </c>
      <c r="C3677" s="79" t="s">
        <v>145</v>
      </c>
      <c r="D3677" s="79">
        <v>3.9550700000000001E-2</v>
      </c>
      <c r="E3677" s="79">
        <v>4.8625160000000001E-2</v>
      </c>
    </row>
    <row r="3678" spans="1:5" x14ac:dyDescent="0.25">
      <c r="A3678" s="89" t="s">
        <v>151</v>
      </c>
      <c r="B3678" s="79">
        <v>234</v>
      </c>
      <c r="C3678" s="79" t="s">
        <v>142</v>
      </c>
      <c r="D3678" s="79">
        <v>5.9771499999999998E-2</v>
      </c>
      <c r="E3678" s="79">
        <v>7.0565260000000005E-2</v>
      </c>
    </row>
    <row r="3679" spans="1:5" x14ac:dyDescent="0.25">
      <c r="A3679" s="89" t="s">
        <v>151</v>
      </c>
      <c r="B3679" s="79">
        <v>234</v>
      </c>
      <c r="C3679" s="79" t="s">
        <v>152</v>
      </c>
      <c r="D3679" s="79">
        <v>6.3608609999999996E-2</v>
      </c>
      <c r="E3679" s="79">
        <v>3.6632560000000002E-2</v>
      </c>
    </row>
    <row r="3680" spans="1:5" x14ac:dyDescent="0.25">
      <c r="A3680" s="89" t="s">
        <v>151</v>
      </c>
      <c r="B3680" s="79">
        <v>234</v>
      </c>
      <c r="C3680" s="79" t="s">
        <v>154</v>
      </c>
      <c r="D3680" s="79">
        <v>0.1151935</v>
      </c>
      <c r="E3680" s="79">
        <v>4.5749789999999999E-2</v>
      </c>
    </row>
    <row r="3681" spans="1:5" x14ac:dyDescent="0.25">
      <c r="A3681" s="89" t="s">
        <v>151</v>
      </c>
      <c r="B3681" s="79">
        <v>234</v>
      </c>
      <c r="C3681" s="79" t="s">
        <v>153</v>
      </c>
      <c r="D3681" s="79">
        <v>0.1217777</v>
      </c>
      <c r="E3681" s="79">
        <v>5.1700879999999998E-2</v>
      </c>
    </row>
    <row r="3682" spans="1:5" x14ac:dyDescent="0.25">
      <c r="A3682" s="89" t="s">
        <v>151</v>
      </c>
      <c r="B3682" s="79">
        <v>234</v>
      </c>
      <c r="C3682" s="79" t="s">
        <v>156</v>
      </c>
      <c r="D3682" s="79">
        <v>0.13055174</v>
      </c>
      <c r="E3682" s="79">
        <v>4.9504779999999998E-2</v>
      </c>
    </row>
    <row r="3683" spans="1:5" x14ac:dyDescent="0.25">
      <c r="A3683" s="89" t="s">
        <v>151</v>
      </c>
      <c r="B3683" s="79">
        <v>234</v>
      </c>
      <c r="C3683" s="79" t="s">
        <v>147</v>
      </c>
      <c r="D3683" s="79">
        <v>0.77589509999999995</v>
      </c>
      <c r="E3683" s="79">
        <v>4.3184739999999999E-2</v>
      </c>
    </row>
    <row r="3684" spans="1:5" x14ac:dyDescent="0.25">
      <c r="A3684" s="89" t="s">
        <v>151</v>
      </c>
      <c r="B3684" s="79">
        <v>234</v>
      </c>
      <c r="C3684" s="79" t="s">
        <v>148</v>
      </c>
      <c r="D3684" s="79">
        <v>0.85399891000000006</v>
      </c>
      <c r="E3684" s="79">
        <v>4.8279370000000002E-2</v>
      </c>
    </row>
    <row r="3685" spans="1:5" x14ac:dyDescent="0.25">
      <c r="A3685" s="89" t="s">
        <v>148</v>
      </c>
      <c r="B3685" s="79">
        <v>235</v>
      </c>
      <c r="C3685" s="79" t="s">
        <v>159</v>
      </c>
      <c r="D3685" s="79">
        <v>1.17144E-2</v>
      </c>
      <c r="E3685" s="79">
        <v>4.631768E-2</v>
      </c>
    </row>
    <row r="3686" spans="1:5" x14ac:dyDescent="0.25">
      <c r="A3686" s="89" t="s">
        <v>148</v>
      </c>
      <c r="B3686" s="79">
        <v>235</v>
      </c>
      <c r="C3686" s="79" t="s">
        <v>157</v>
      </c>
      <c r="D3686" s="79">
        <v>9.1534069999999995E-2</v>
      </c>
      <c r="E3686" s="79">
        <v>5.1165919999999997E-2</v>
      </c>
    </row>
    <row r="3687" spans="1:5" x14ac:dyDescent="0.25">
      <c r="A3687" s="89" t="s">
        <v>148</v>
      </c>
      <c r="B3687" s="79">
        <v>235</v>
      </c>
      <c r="C3687" s="79" t="s">
        <v>156</v>
      </c>
      <c r="D3687" s="79">
        <v>9.2695639999999996E-2</v>
      </c>
      <c r="E3687" s="79">
        <v>5.6117309999999997E-2</v>
      </c>
    </row>
    <row r="3688" spans="1:5" x14ac:dyDescent="0.25">
      <c r="A3688" s="89" t="s">
        <v>148</v>
      </c>
      <c r="B3688" s="79">
        <v>235</v>
      </c>
      <c r="C3688" s="79" t="s">
        <v>158</v>
      </c>
      <c r="D3688" s="79">
        <v>0.10978044000000001</v>
      </c>
      <c r="E3688" s="79">
        <v>9.8985299999999998E-2</v>
      </c>
    </row>
    <row r="3689" spans="1:5" x14ac:dyDescent="0.25">
      <c r="A3689" s="89" t="s">
        <v>148</v>
      </c>
      <c r="B3689" s="79">
        <v>235</v>
      </c>
      <c r="C3689" s="79" t="s">
        <v>152</v>
      </c>
      <c r="D3689" s="79">
        <v>0.11503479</v>
      </c>
      <c r="E3689" s="79">
        <v>3.2760280000000003E-2</v>
      </c>
    </row>
    <row r="3690" spans="1:5" x14ac:dyDescent="0.25">
      <c r="A3690" s="89" t="s">
        <v>148</v>
      </c>
      <c r="B3690" s="79">
        <v>235</v>
      </c>
      <c r="C3690" s="79" t="s">
        <v>155</v>
      </c>
      <c r="D3690" s="79">
        <v>0.30104902</v>
      </c>
      <c r="E3690" s="79">
        <v>5.4619349999999997E-2</v>
      </c>
    </row>
    <row r="3691" spans="1:5" x14ac:dyDescent="0.25">
      <c r="A3691" s="89" t="s">
        <v>148</v>
      </c>
      <c r="B3691" s="79">
        <v>235</v>
      </c>
      <c r="C3691" s="79" t="s">
        <v>146</v>
      </c>
      <c r="D3691" s="79">
        <v>0.31441820999999998</v>
      </c>
      <c r="E3691" s="79">
        <v>2.686875E-2</v>
      </c>
    </row>
    <row r="3692" spans="1:5" x14ac:dyDescent="0.25">
      <c r="A3692" s="89" t="s">
        <v>148</v>
      </c>
      <c r="B3692" s="79">
        <v>235</v>
      </c>
      <c r="C3692" s="79" t="s">
        <v>145</v>
      </c>
      <c r="D3692" s="79">
        <v>0.32619113</v>
      </c>
      <c r="E3692" s="79">
        <v>4.2389669999999997E-2</v>
      </c>
    </row>
    <row r="3693" spans="1:5" x14ac:dyDescent="0.25">
      <c r="A3693" s="89" t="s">
        <v>148</v>
      </c>
      <c r="B3693" s="79">
        <v>235</v>
      </c>
      <c r="C3693" s="79" t="s">
        <v>154</v>
      </c>
      <c r="D3693" s="79">
        <v>0.37049840000000001</v>
      </c>
      <c r="E3693" s="79">
        <v>3.2024200000000003E-2</v>
      </c>
    </row>
    <row r="3694" spans="1:5" x14ac:dyDescent="0.25">
      <c r="A3694" s="89" t="s">
        <v>148</v>
      </c>
      <c r="B3694" s="79">
        <v>235</v>
      </c>
      <c r="C3694" s="79" t="s">
        <v>149</v>
      </c>
      <c r="D3694" s="79">
        <v>0.37583814999999998</v>
      </c>
      <c r="E3694" s="79">
        <v>3.9753829999999997E-2</v>
      </c>
    </row>
    <row r="3695" spans="1:5" x14ac:dyDescent="0.25">
      <c r="A3695" s="89" t="s">
        <v>148</v>
      </c>
      <c r="B3695" s="79">
        <v>235</v>
      </c>
      <c r="C3695" s="79" t="s">
        <v>142</v>
      </c>
      <c r="D3695" s="79">
        <v>0.41241725000000001</v>
      </c>
      <c r="E3695" s="79">
        <v>7.1868130000000002E-2</v>
      </c>
    </row>
    <row r="3696" spans="1:5" x14ac:dyDescent="0.25">
      <c r="A3696" s="89" t="s">
        <v>148</v>
      </c>
      <c r="B3696" s="79">
        <v>235</v>
      </c>
      <c r="C3696" s="79" t="s">
        <v>150</v>
      </c>
      <c r="D3696" s="79">
        <v>0.44028930999999999</v>
      </c>
      <c r="E3696" s="79">
        <v>6.4479350000000005E-2</v>
      </c>
    </row>
    <row r="3697" spans="1:5" x14ac:dyDescent="0.25">
      <c r="A3697" s="89" t="s">
        <v>148</v>
      </c>
      <c r="B3697" s="79">
        <v>235</v>
      </c>
      <c r="C3697" s="79" t="s">
        <v>160</v>
      </c>
      <c r="D3697" s="79">
        <v>0.58556489</v>
      </c>
      <c r="E3697" s="79">
        <v>6.8724900000000005E-2</v>
      </c>
    </row>
    <row r="3698" spans="1:5" x14ac:dyDescent="0.25">
      <c r="A3698" s="89" t="s">
        <v>148</v>
      </c>
      <c r="B3698" s="79">
        <v>235</v>
      </c>
      <c r="C3698" s="79" t="s">
        <v>144</v>
      </c>
      <c r="D3698" s="79">
        <v>0.60869044999999999</v>
      </c>
      <c r="E3698" s="79">
        <v>4.4258489999999998E-2</v>
      </c>
    </row>
    <row r="3699" spans="1:5" x14ac:dyDescent="0.25">
      <c r="A3699" s="89" t="s">
        <v>148</v>
      </c>
      <c r="B3699" s="79">
        <v>235</v>
      </c>
      <c r="C3699" s="79" t="s">
        <v>151</v>
      </c>
      <c r="D3699" s="79">
        <v>0.65707362000000002</v>
      </c>
      <c r="E3699" s="79">
        <v>3.2628369999999997E-2</v>
      </c>
    </row>
    <row r="3700" spans="1:5" x14ac:dyDescent="0.25">
      <c r="A3700" s="89" t="s">
        <v>148</v>
      </c>
      <c r="B3700" s="79">
        <v>235</v>
      </c>
      <c r="C3700" s="79" t="s">
        <v>9</v>
      </c>
      <c r="D3700" s="79">
        <v>0.83765604000000005</v>
      </c>
      <c r="E3700" s="79">
        <v>4.1443979999999998E-2</v>
      </c>
    </row>
    <row r="3701" spans="1:5" x14ac:dyDescent="0.25">
      <c r="A3701" s="89" t="s">
        <v>148</v>
      </c>
      <c r="B3701" s="79">
        <v>235</v>
      </c>
      <c r="C3701" s="79" t="s">
        <v>147</v>
      </c>
      <c r="D3701" s="79">
        <v>0.84070708999999999</v>
      </c>
      <c r="E3701" s="79">
        <v>5.627567E-2</v>
      </c>
    </row>
    <row r="3702" spans="1:5" x14ac:dyDescent="0.25">
      <c r="A3702" s="89" t="s">
        <v>148</v>
      </c>
      <c r="B3702" s="79">
        <v>235</v>
      </c>
      <c r="C3702" s="79" t="s">
        <v>153</v>
      </c>
      <c r="D3702" s="79">
        <v>0.87930739999999996</v>
      </c>
      <c r="E3702" s="79">
        <v>4.4782000000000002E-2</v>
      </c>
    </row>
    <row r="3703" spans="1:5" x14ac:dyDescent="0.25">
      <c r="A3703" s="89" t="s">
        <v>150</v>
      </c>
      <c r="B3703" s="79">
        <v>236</v>
      </c>
      <c r="C3703" s="79" t="s">
        <v>156</v>
      </c>
      <c r="D3703" s="79">
        <v>1.7302700000000001E-2</v>
      </c>
      <c r="E3703" s="79">
        <v>4.3881759999999999E-2</v>
      </c>
    </row>
    <row r="3704" spans="1:5" x14ac:dyDescent="0.25">
      <c r="A3704" s="89" t="s">
        <v>150</v>
      </c>
      <c r="B3704" s="79">
        <v>236</v>
      </c>
      <c r="C3704" s="79" t="s">
        <v>159</v>
      </c>
      <c r="D3704" s="79">
        <v>0.33914671000000002</v>
      </c>
      <c r="E3704" s="79">
        <v>2.9297549999999999E-2</v>
      </c>
    </row>
    <row r="3705" spans="1:5" x14ac:dyDescent="0.25">
      <c r="A3705" s="89" t="s">
        <v>150</v>
      </c>
      <c r="B3705" s="79">
        <v>236</v>
      </c>
      <c r="C3705" s="79" t="s">
        <v>158</v>
      </c>
      <c r="D3705" s="79">
        <v>0.52045967000000004</v>
      </c>
      <c r="E3705" s="79">
        <v>6.0684250000000002E-2</v>
      </c>
    </row>
    <row r="3706" spans="1:5" x14ac:dyDescent="0.25">
      <c r="A3706" s="89" t="s">
        <v>150</v>
      </c>
      <c r="B3706" s="79">
        <v>236</v>
      </c>
      <c r="C3706" s="79" t="s">
        <v>143</v>
      </c>
      <c r="D3706" s="79">
        <v>0.58599257000000005</v>
      </c>
      <c r="E3706" s="79">
        <v>5.811902E-2</v>
      </c>
    </row>
    <row r="3707" spans="1:5" x14ac:dyDescent="0.25">
      <c r="A3707" s="89" t="s">
        <v>150</v>
      </c>
      <c r="B3707" s="79">
        <v>236</v>
      </c>
      <c r="C3707" s="79" t="s">
        <v>157</v>
      </c>
      <c r="D3707" s="79">
        <v>0.73087352000000005</v>
      </c>
      <c r="E3707" s="79">
        <v>3.1449909999999998E-2</v>
      </c>
    </row>
    <row r="3708" spans="1:5" x14ac:dyDescent="0.25">
      <c r="A3708" s="89" t="s">
        <v>150</v>
      </c>
      <c r="B3708" s="79">
        <v>236</v>
      </c>
      <c r="C3708" s="79" t="s">
        <v>147</v>
      </c>
      <c r="D3708" s="79">
        <v>0.74767413000000005</v>
      </c>
      <c r="E3708" s="79">
        <v>4.2862989999999997E-2</v>
      </c>
    </row>
    <row r="3709" spans="1:5" x14ac:dyDescent="0.25">
      <c r="A3709" s="89" t="s">
        <v>150</v>
      </c>
      <c r="B3709" s="79">
        <v>236</v>
      </c>
      <c r="C3709" s="79" t="s">
        <v>153</v>
      </c>
      <c r="D3709" s="79">
        <v>0.88561117</v>
      </c>
      <c r="E3709" s="79">
        <v>4.0402739999999999E-2</v>
      </c>
    </row>
    <row r="3710" spans="1:5" x14ac:dyDescent="0.25">
      <c r="A3710" s="89" t="s">
        <v>150</v>
      </c>
      <c r="B3710" s="79">
        <v>236</v>
      </c>
      <c r="C3710" s="79" t="s">
        <v>142</v>
      </c>
      <c r="D3710" s="79">
        <v>0.89018534999999999</v>
      </c>
      <c r="E3710" s="79">
        <v>3.6503649999999999E-2</v>
      </c>
    </row>
    <row r="3711" spans="1:5" x14ac:dyDescent="0.25">
      <c r="A3711" s="89" t="s">
        <v>150</v>
      </c>
      <c r="B3711" s="79">
        <v>236</v>
      </c>
      <c r="C3711" s="79" t="s">
        <v>148</v>
      </c>
      <c r="D3711" s="79">
        <v>0.89216596999999997</v>
      </c>
      <c r="E3711" s="79">
        <v>3.2026220000000001E-2</v>
      </c>
    </row>
    <row r="3712" spans="1:5" x14ac:dyDescent="0.25">
      <c r="A3712" s="89" t="s">
        <v>150</v>
      </c>
      <c r="B3712" s="79">
        <v>236</v>
      </c>
      <c r="C3712" s="79" t="s">
        <v>160</v>
      </c>
      <c r="D3712" s="79">
        <v>0.90575704999999995</v>
      </c>
      <c r="E3712" s="79">
        <v>3.9809600000000001E-2</v>
      </c>
    </row>
    <row r="3713" spans="1:5" x14ac:dyDescent="0.25">
      <c r="A3713" s="89" t="s">
        <v>150</v>
      </c>
      <c r="B3713" s="79">
        <v>236</v>
      </c>
      <c r="C3713" s="79" t="s">
        <v>149</v>
      </c>
      <c r="D3713" s="79">
        <v>0.94258485000000003</v>
      </c>
      <c r="E3713" s="79">
        <v>4.0720409999999999E-2</v>
      </c>
    </row>
    <row r="3714" spans="1:5" x14ac:dyDescent="0.25">
      <c r="A3714" s="89" t="s">
        <v>150</v>
      </c>
      <c r="B3714" s="79">
        <v>236</v>
      </c>
      <c r="C3714" s="79" t="s">
        <v>154</v>
      </c>
      <c r="D3714" s="79">
        <v>0.96044914999999997</v>
      </c>
      <c r="E3714" s="79">
        <v>3.2359609999999997E-2</v>
      </c>
    </row>
    <row r="3715" spans="1:5" x14ac:dyDescent="0.25">
      <c r="A3715" s="89" t="s">
        <v>150</v>
      </c>
      <c r="B3715" s="79">
        <v>236</v>
      </c>
      <c r="C3715" s="79" t="s">
        <v>152</v>
      </c>
      <c r="D3715" s="79">
        <v>0.97770422000000001</v>
      </c>
      <c r="E3715" s="79">
        <v>3.9246540000000003E-2</v>
      </c>
    </row>
    <row r="3716" spans="1:5" x14ac:dyDescent="0.25">
      <c r="A3716" s="89" t="s">
        <v>150</v>
      </c>
      <c r="B3716" s="79">
        <v>236</v>
      </c>
      <c r="C3716" s="79" t="s">
        <v>151</v>
      </c>
      <c r="D3716" s="79">
        <v>1.0208722800000001</v>
      </c>
      <c r="E3716" s="79">
        <v>3.153131E-2</v>
      </c>
    </row>
    <row r="3717" spans="1:5" x14ac:dyDescent="0.25">
      <c r="A3717" s="89" t="s">
        <v>150</v>
      </c>
      <c r="B3717" s="79">
        <v>236</v>
      </c>
      <c r="C3717" s="79" t="s">
        <v>9</v>
      </c>
      <c r="D3717" s="79">
        <v>1.0210746900000001</v>
      </c>
      <c r="E3717" s="79">
        <v>3.2943090000000001E-2</v>
      </c>
    </row>
    <row r="3718" spans="1:5" x14ac:dyDescent="0.25">
      <c r="A3718" s="89" t="s">
        <v>150</v>
      </c>
      <c r="B3718" s="79">
        <v>236</v>
      </c>
      <c r="C3718" s="79" t="s">
        <v>146</v>
      </c>
      <c r="D3718" s="79">
        <v>1.0595134900000001</v>
      </c>
      <c r="E3718" s="79">
        <v>3.2635780000000003E-2</v>
      </c>
    </row>
    <row r="3719" spans="1:5" x14ac:dyDescent="0.25">
      <c r="A3719" s="89" t="s">
        <v>150</v>
      </c>
      <c r="B3719" s="79">
        <v>236</v>
      </c>
      <c r="C3719" s="79" t="s">
        <v>144</v>
      </c>
      <c r="D3719" s="79">
        <v>1.0732088900000001</v>
      </c>
      <c r="E3719" s="79">
        <v>3.968617E-2</v>
      </c>
    </row>
    <row r="3720" spans="1:5" x14ac:dyDescent="0.25">
      <c r="A3720" s="89" t="s">
        <v>150</v>
      </c>
      <c r="B3720" s="79">
        <v>236</v>
      </c>
      <c r="C3720" s="79" t="s">
        <v>155</v>
      </c>
      <c r="D3720" s="79">
        <v>1.10559662</v>
      </c>
      <c r="E3720" s="79">
        <v>6.4372780000000004E-2</v>
      </c>
    </row>
    <row r="3721" spans="1:5" x14ac:dyDescent="0.25">
      <c r="A3721" s="89" t="s">
        <v>150</v>
      </c>
      <c r="B3721" s="79">
        <v>236</v>
      </c>
      <c r="C3721" s="79" t="s">
        <v>145</v>
      </c>
      <c r="D3721" s="79">
        <v>1.1157032200000001</v>
      </c>
      <c r="E3721" s="79">
        <v>3.4304790000000002E-2</v>
      </c>
    </row>
    <row r="3722" spans="1:5" x14ac:dyDescent="0.25">
      <c r="A3722" s="89" t="s">
        <v>150</v>
      </c>
      <c r="B3722" s="79">
        <v>237</v>
      </c>
      <c r="C3722" s="79" t="s">
        <v>153</v>
      </c>
      <c r="D3722" s="79">
        <v>-3.5915999999999997E-2</v>
      </c>
      <c r="E3722" s="79">
        <v>4.7515920000000003E-2</v>
      </c>
    </row>
    <row r="3723" spans="1:5" x14ac:dyDescent="0.25">
      <c r="A3723" s="89" t="s">
        <v>150</v>
      </c>
      <c r="B3723" s="79">
        <v>237</v>
      </c>
      <c r="C3723" s="79" t="s">
        <v>156</v>
      </c>
      <c r="D3723" s="79">
        <v>-1.77E-2</v>
      </c>
      <c r="E3723" s="79">
        <v>4.038887E-2</v>
      </c>
    </row>
    <row r="3724" spans="1:5" x14ac:dyDescent="0.25">
      <c r="A3724" s="89" t="s">
        <v>150</v>
      </c>
      <c r="B3724" s="79">
        <v>237</v>
      </c>
      <c r="C3724" s="79" t="s">
        <v>142</v>
      </c>
      <c r="D3724" s="79">
        <v>-6.6235E-3</v>
      </c>
      <c r="E3724" s="79">
        <v>5.012221E-2</v>
      </c>
    </row>
    <row r="3725" spans="1:5" x14ac:dyDescent="0.25">
      <c r="A3725" s="89" t="s">
        <v>150</v>
      </c>
      <c r="B3725" s="79">
        <v>237</v>
      </c>
      <c r="C3725" s="79" t="s">
        <v>147</v>
      </c>
      <c r="D3725" s="79">
        <v>4.7456699999999996E-3</v>
      </c>
      <c r="E3725" s="79">
        <v>4.3148029999999997E-2</v>
      </c>
    </row>
    <row r="3726" spans="1:5" x14ac:dyDescent="0.25">
      <c r="A3726" s="89" t="s">
        <v>150</v>
      </c>
      <c r="B3726" s="79">
        <v>237</v>
      </c>
      <c r="C3726" s="79" t="s">
        <v>144</v>
      </c>
      <c r="D3726" s="79">
        <v>7.9883799999999998E-3</v>
      </c>
      <c r="E3726" s="79">
        <v>7.5381089999999998E-2</v>
      </c>
    </row>
    <row r="3727" spans="1:5" x14ac:dyDescent="0.25">
      <c r="A3727" s="89" t="s">
        <v>150</v>
      </c>
      <c r="B3727" s="79">
        <v>237</v>
      </c>
      <c r="C3727" s="79" t="s">
        <v>151</v>
      </c>
      <c r="D3727" s="79">
        <v>2.5924099999999999E-2</v>
      </c>
      <c r="E3727" s="79">
        <v>2.611718E-2</v>
      </c>
    </row>
    <row r="3728" spans="1:5" x14ac:dyDescent="0.25">
      <c r="A3728" s="89" t="s">
        <v>150</v>
      </c>
      <c r="B3728" s="79">
        <v>237</v>
      </c>
      <c r="C3728" s="79" t="s">
        <v>155</v>
      </c>
      <c r="D3728" s="79">
        <v>3.0540640000000001E-2</v>
      </c>
      <c r="E3728" s="79">
        <v>4.4196800000000001E-2</v>
      </c>
    </row>
    <row r="3729" spans="1:5" x14ac:dyDescent="0.25">
      <c r="A3729" s="89" t="s">
        <v>150</v>
      </c>
      <c r="B3729" s="79">
        <v>237</v>
      </c>
      <c r="C3729" s="79" t="s">
        <v>160</v>
      </c>
      <c r="D3729" s="79">
        <v>3.2780440000000001E-2</v>
      </c>
      <c r="E3729" s="79">
        <v>4.1895780000000001E-2</v>
      </c>
    </row>
    <row r="3730" spans="1:5" x14ac:dyDescent="0.25">
      <c r="A3730" s="89" t="s">
        <v>150</v>
      </c>
      <c r="B3730" s="79">
        <v>237</v>
      </c>
      <c r="C3730" s="79" t="s">
        <v>148</v>
      </c>
      <c r="D3730" s="79">
        <v>3.3648209999999998E-2</v>
      </c>
      <c r="E3730" s="79">
        <v>4.0264380000000002E-2</v>
      </c>
    </row>
    <row r="3731" spans="1:5" x14ac:dyDescent="0.25">
      <c r="A3731" s="89" t="s">
        <v>150</v>
      </c>
      <c r="B3731" s="79">
        <v>237</v>
      </c>
      <c r="C3731" s="79" t="s">
        <v>149</v>
      </c>
      <c r="D3731" s="79">
        <v>4.1952259999999998E-2</v>
      </c>
      <c r="E3731" s="79">
        <v>3.9474830000000002E-2</v>
      </c>
    </row>
    <row r="3732" spans="1:5" x14ac:dyDescent="0.25">
      <c r="A3732" s="89" t="s">
        <v>150</v>
      </c>
      <c r="B3732" s="79">
        <v>237</v>
      </c>
      <c r="C3732" s="79" t="s">
        <v>152</v>
      </c>
      <c r="D3732" s="79">
        <v>4.3587569999999999E-2</v>
      </c>
      <c r="E3732" s="79">
        <v>3.4610200000000001E-2</v>
      </c>
    </row>
    <row r="3733" spans="1:5" x14ac:dyDescent="0.25">
      <c r="A3733" s="89" t="s">
        <v>150</v>
      </c>
      <c r="B3733" s="79">
        <v>237</v>
      </c>
      <c r="C3733" s="79" t="s">
        <v>143</v>
      </c>
      <c r="D3733" s="79">
        <v>4.877621E-2</v>
      </c>
      <c r="E3733" s="79">
        <v>4.776213E-2</v>
      </c>
    </row>
    <row r="3734" spans="1:5" x14ac:dyDescent="0.25">
      <c r="A3734" s="89" t="s">
        <v>150</v>
      </c>
      <c r="B3734" s="79">
        <v>237</v>
      </c>
      <c r="C3734" s="79" t="s">
        <v>157</v>
      </c>
      <c r="D3734" s="79">
        <v>7.0044460000000003E-2</v>
      </c>
      <c r="E3734" s="79">
        <v>5.4812520000000003E-2</v>
      </c>
    </row>
    <row r="3735" spans="1:5" x14ac:dyDescent="0.25">
      <c r="A3735" s="89" t="s">
        <v>150</v>
      </c>
      <c r="B3735" s="79">
        <v>237</v>
      </c>
      <c r="C3735" s="79" t="s">
        <v>154</v>
      </c>
      <c r="D3735" s="79">
        <v>7.2915809999999998E-2</v>
      </c>
      <c r="E3735" s="79">
        <v>3.119866E-2</v>
      </c>
    </row>
    <row r="3736" spans="1:5" x14ac:dyDescent="0.25">
      <c r="A3736" s="89" t="s">
        <v>150</v>
      </c>
      <c r="B3736" s="79">
        <v>237</v>
      </c>
      <c r="C3736" s="79" t="s">
        <v>159</v>
      </c>
      <c r="D3736" s="79">
        <v>8.0803700000000006E-2</v>
      </c>
      <c r="E3736" s="79">
        <v>5.9986959999999999E-2</v>
      </c>
    </row>
    <row r="3737" spans="1:5" x14ac:dyDescent="0.25">
      <c r="A3737" s="89" t="s">
        <v>150</v>
      </c>
      <c r="B3737" s="79">
        <v>237</v>
      </c>
      <c r="C3737" s="79" t="s">
        <v>158</v>
      </c>
      <c r="D3737" s="79">
        <v>8.8499549999999996E-2</v>
      </c>
      <c r="E3737" s="79">
        <v>4.8797939999999998E-2</v>
      </c>
    </row>
    <row r="3738" spans="1:5" x14ac:dyDescent="0.25">
      <c r="A3738" s="89" t="s">
        <v>150</v>
      </c>
      <c r="B3738" s="79">
        <v>237</v>
      </c>
      <c r="C3738" s="79" t="s">
        <v>146</v>
      </c>
      <c r="D3738" s="79">
        <v>9.4807429999999998E-2</v>
      </c>
      <c r="E3738" s="79">
        <v>2.9800340000000002E-2</v>
      </c>
    </row>
    <row r="3739" spans="1:5" x14ac:dyDescent="0.25">
      <c r="A3739" s="89" t="s">
        <v>150</v>
      </c>
      <c r="B3739" s="79">
        <v>237</v>
      </c>
      <c r="C3739" s="79" t="s">
        <v>9</v>
      </c>
      <c r="D3739" s="79">
        <v>0.1688326</v>
      </c>
      <c r="E3739" s="79">
        <v>4.8021639999999997E-2</v>
      </c>
    </row>
    <row r="3740" spans="1:5" x14ac:dyDescent="0.25">
      <c r="A3740" s="89" t="s">
        <v>142</v>
      </c>
      <c r="B3740" s="79">
        <v>238</v>
      </c>
      <c r="C3740" s="79" t="s">
        <v>156</v>
      </c>
      <c r="D3740" s="79">
        <v>5.1988119999999999E-2</v>
      </c>
      <c r="E3740" s="79">
        <v>3.6159789999999997E-2</v>
      </c>
    </row>
    <row r="3741" spans="1:5" x14ac:dyDescent="0.25">
      <c r="A3741" s="89" t="s">
        <v>142</v>
      </c>
      <c r="B3741" s="79">
        <v>238</v>
      </c>
      <c r="C3741" s="79" t="s">
        <v>159</v>
      </c>
      <c r="D3741" s="79">
        <v>9.0347839999999999E-2</v>
      </c>
      <c r="E3741" s="79">
        <v>3.3181049999999997E-2</v>
      </c>
    </row>
    <row r="3742" spans="1:5" x14ac:dyDescent="0.25">
      <c r="A3742" s="89" t="s">
        <v>142</v>
      </c>
      <c r="B3742" s="79">
        <v>238</v>
      </c>
      <c r="C3742" s="79" t="s">
        <v>143</v>
      </c>
      <c r="D3742" s="79">
        <v>0.24720305000000001</v>
      </c>
      <c r="E3742" s="79">
        <v>3.6622200000000001E-2</v>
      </c>
    </row>
    <row r="3743" spans="1:5" x14ac:dyDescent="0.25">
      <c r="A3743" s="89" t="s">
        <v>142</v>
      </c>
      <c r="B3743" s="79">
        <v>238</v>
      </c>
      <c r="C3743" s="79" t="s">
        <v>9</v>
      </c>
      <c r="D3743" s="79">
        <v>0.59374216999999996</v>
      </c>
      <c r="E3743" s="79">
        <v>6.1145169999999999E-2</v>
      </c>
    </row>
    <row r="3744" spans="1:5" x14ac:dyDescent="0.25">
      <c r="A3744" s="89" t="s">
        <v>142</v>
      </c>
      <c r="B3744" s="79">
        <v>238</v>
      </c>
      <c r="C3744" s="79" t="s">
        <v>149</v>
      </c>
      <c r="D3744" s="79">
        <v>0.65569579</v>
      </c>
      <c r="E3744" s="79">
        <v>3.2954329999999997E-2</v>
      </c>
    </row>
    <row r="3745" spans="1:5" x14ac:dyDescent="0.25">
      <c r="A3745" s="89" t="s">
        <v>142</v>
      </c>
      <c r="B3745" s="79">
        <v>238</v>
      </c>
      <c r="C3745" s="79" t="s">
        <v>144</v>
      </c>
      <c r="D3745" s="79">
        <v>0.70675573999999997</v>
      </c>
      <c r="E3745" s="79">
        <v>4.462961E-2</v>
      </c>
    </row>
    <row r="3746" spans="1:5" x14ac:dyDescent="0.25">
      <c r="A3746" s="89" t="s">
        <v>142</v>
      </c>
      <c r="B3746" s="79">
        <v>238</v>
      </c>
      <c r="C3746" s="79" t="s">
        <v>157</v>
      </c>
      <c r="D3746" s="79">
        <v>0.76685570000000003</v>
      </c>
      <c r="E3746" s="79">
        <v>3.708388E-2</v>
      </c>
    </row>
    <row r="3747" spans="1:5" x14ac:dyDescent="0.25">
      <c r="A3747" s="89" t="s">
        <v>142</v>
      </c>
      <c r="B3747" s="79">
        <v>238</v>
      </c>
      <c r="C3747" s="79" t="s">
        <v>151</v>
      </c>
      <c r="D3747" s="79">
        <v>0.77665066999999999</v>
      </c>
      <c r="E3747" s="79">
        <v>2.0382480000000001E-2</v>
      </c>
    </row>
    <row r="3748" spans="1:5" x14ac:dyDescent="0.25">
      <c r="A3748" s="89" t="s">
        <v>142</v>
      </c>
      <c r="B3748" s="79">
        <v>238</v>
      </c>
      <c r="C3748" s="79" t="s">
        <v>146</v>
      </c>
      <c r="D3748" s="79">
        <v>0.78000062999999997</v>
      </c>
      <c r="E3748" s="79">
        <v>2.2611659999999999E-2</v>
      </c>
    </row>
    <row r="3749" spans="1:5" x14ac:dyDescent="0.25">
      <c r="A3749" s="89" t="s">
        <v>142</v>
      </c>
      <c r="B3749" s="79">
        <v>238</v>
      </c>
      <c r="C3749" s="79" t="s">
        <v>153</v>
      </c>
      <c r="D3749" s="79">
        <v>0.80380755999999998</v>
      </c>
      <c r="E3749" s="79">
        <v>3.8325159999999997E-2</v>
      </c>
    </row>
    <row r="3750" spans="1:5" x14ac:dyDescent="0.25">
      <c r="A3750" s="89" t="s">
        <v>142</v>
      </c>
      <c r="B3750" s="79">
        <v>238</v>
      </c>
      <c r="C3750" s="79" t="s">
        <v>152</v>
      </c>
      <c r="D3750" s="79">
        <v>0.82509796999999996</v>
      </c>
      <c r="E3750" s="79">
        <v>3.6745640000000003E-2</v>
      </c>
    </row>
    <row r="3751" spans="1:5" x14ac:dyDescent="0.25">
      <c r="A3751" s="89" t="s">
        <v>142</v>
      </c>
      <c r="B3751" s="79">
        <v>238</v>
      </c>
      <c r="C3751" s="79" t="s">
        <v>160</v>
      </c>
      <c r="D3751" s="79">
        <v>0.85976465000000002</v>
      </c>
      <c r="E3751" s="79">
        <v>3.8304680000000001E-2</v>
      </c>
    </row>
    <row r="3752" spans="1:5" x14ac:dyDescent="0.25">
      <c r="A3752" s="89" t="s">
        <v>142</v>
      </c>
      <c r="B3752" s="79">
        <v>238</v>
      </c>
      <c r="C3752" s="79" t="s">
        <v>154</v>
      </c>
      <c r="D3752" s="79">
        <v>0.86412580000000005</v>
      </c>
      <c r="E3752" s="79">
        <v>2.552248E-2</v>
      </c>
    </row>
    <row r="3753" spans="1:5" x14ac:dyDescent="0.25">
      <c r="A3753" s="89" t="s">
        <v>142</v>
      </c>
      <c r="B3753" s="79">
        <v>238</v>
      </c>
      <c r="C3753" s="79" t="s">
        <v>158</v>
      </c>
      <c r="D3753" s="79">
        <v>0.86811424999999998</v>
      </c>
      <c r="E3753" s="79">
        <v>6.7109260000000004E-2</v>
      </c>
    </row>
    <row r="3754" spans="1:5" x14ac:dyDescent="0.25">
      <c r="A3754" s="89" t="s">
        <v>142</v>
      </c>
      <c r="B3754" s="79">
        <v>238</v>
      </c>
      <c r="C3754" s="79" t="s">
        <v>155</v>
      </c>
      <c r="D3754" s="79">
        <v>0.87053961000000002</v>
      </c>
      <c r="E3754" s="79">
        <v>4.3970839999999997E-2</v>
      </c>
    </row>
    <row r="3755" spans="1:5" x14ac:dyDescent="0.25">
      <c r="A3755" s="89" t="s">
        <v>142</v>
      </c>
      <c r="B3755" s="79">
        <v>238</v>
      </c>
      <c r="C3755" s="79" t="s">
        <v>150</v>
      </c>
      <c r="D3755" s="79">
        <v>0.94705541000000004</v>
      </c>
      <c r="E3755" s="79">
        <v>3.6875999999999999E-2</v>
      </c>
    </row>
    <row r="3756" spans="1:5" x14ac:dyDescent="0.25">
      <c r="A3756" s="89" t="s">
        <v>142</v>
      </c>
      <c r="B3756" s="79">
        <v>238</v>
      </c>
      <c r="C3756" s="79" t="s">
        <v>145</v>
      </c>
      <c r="D3756" s="79">
        <v>0.95003588999999999</v>
      </c>
      <c r="E3756" s="79">
        <v>3.9490259999999999E-2</v>
      </c>
    </row>
    <row r="3757" spans="1:5" x14ac:dyDescent="0.25">
      <c r="A3757" s="89" t="s">
        <v>142</v>
      </c>
      <c r="B3757" s="79">
        <v>238</v>
      </c>
      <c r="C3757" s="79" t="s">
        <v>148</v>
      </c>
      <c r="D3757" s="79">
        <v>0.95971437999999998</v>
      </c>
      <c r="E3757" s="79">
        <v>3.5450099999999998E-2</v>
      </c>
    </row>
    <row r="3758" spans="1:5" x14ac:dyDescent="0.25">
      <c r="A3758" s="89" t="s">
        <v>142</v>
      </c>
      <c r="B3758" s="79">
        <v>238</v>
      </c>
      <c r="C3758" s="79" t="s">
        <v>147</v>
      </c>
      <c r="D3758" s="79">
        <v>0.96016712000000004</v>
      </c>
      <c r="E3758" s="79">
        <v>3.6521949999999997E-2</v>
      </c>
    </row>
    <row r="3759" spans="1:5" x14ac:dyDescent="0.25">
      <c r="A3759" s="89" t="s">
        <v>146</v>
      </c>
      <c r="B3759" s="79">
        <v>239</v>
      </c>
      <c r="C3759" s="79" t="s">
        <v>143</v>
      </c>
      <c r="D3759" s="79">
        <v>-0.1383066</v>
      </c>
      <c r="E3759" s="79">
        <v>6.6598240000000003E-2</v>
      </c>
    </row>
    <row r="3760" spans="1:5" x14ac:dyDescent="0.25">
      <c r="A3760" s="89" t="s">
        <v>146</v>
      </c>
      <c r="B3760" s="79">
        <v>239</v>
      </c>
      <c r="C3760" s="79" t="s">
        <v>152</v>
      </c>
      <c r="D3760" s="79">
        <v>-4.7406400000000001E-2</v>
      </c>
      <c r="E3760" s="79">
        <v>3.4278580000000003E-2</v>
      </c>
    </row>
    <row r="3761" spans="1:5" x14ac:dyDescent="0.25">
      <c r="A3761" s="89" t="s">
        <v>146</v>
      </c>
      <c r="B3761" s="79">
        <v>239</v>
      </c>
      <c r="C3761" s="79" t="s">
        <v>142</v>
      </c>
      <c r="D3761" s="79">
        <v>-2.43325E-2</v>
      </c>
      <c r="E3761" s="79">
        <v>5.3298190000000002E-2</v>
      </c>
    </row>
    <row r="3762" spans="1:5" x14ac:dyDescent="0.25">
      <c r="A3762" s="89" t="s">
        <v>146</v>
      </c>
      <c r="B3762" s="79">
        <v>239</v>
      </c>
      <c r="C3762" s="79" t="s">
        <v>149</v>
      </c>
      <c r="D3762" s="79">
        <v>-9.8013000000000006E-3</v>
      </c>
      <c r="E3762" s="79">
        <v>4.5546650000000001E-2</v>
      </c>
    </row>
    <row r="3763" spans="1:5" x14ac:dyDescent="0.25">
      <c r="A3763" s="89" t="s">
        <v>146</v>
      </c>
      <c r="B3763" s="79">
        <v>239</v>
      </c>
      <c r="C3763" s="79" t="s">
        <v>153</v>
      </c>
      <c r="D3763" s="79">
        <v>-4.9310999999999999E-3</v>
      </c>
      <c r="E3763" s="79">
        <v>6.7932080000000006E-2</v>
      </c>
    </row>
    <row r="3764" spans="1:5" x14ac:dyDescent="0.25">
      <c r="A3764" s="89" t="s">
        <v>146</v>
      </c>
      <c r="B3764" s="79">
        <v>239</v>
      </c>
      <c r="C3764" s="79" t="s">
        <v>151</v>
      </c>
      <c r="D3764" s="79">
        <v>3.3755999999999999E-3</v>
      </c>
      <c r="E3764" s="79">
        <v>3.1174250000000001E-2</v>
      </c>
    </row>
    <row r="3765" spans="1:5" x14ac:dyDescent="0.25">
      <c r="A3765" s="89" t="s">
        <v>146</v>
      </c>
      <c r="B3765" s="79">
        <v>239</v>
      </c>
      <c r="C3765" s="79" t="s">
        <v>147</v>
      </c>
      <c r="D3765" s="79">
        <v>8.9601400000000001E-3</v>
      </c>
      <c r="E3765" s="79">
        <v>4.2112789999999997E-2</v>
      </c>
    </row>
    <row r="3766" spans="1:5" x14ac:dyDescent="0.25">
      <c r="A3766" s="89" t="s">
        <v>146</v>
      </c>
      <c r="B3766" s="79">
        <v>239</v>
      </c>
      <c r="C3766" s="79" t="s">
        <v>157</v>
      </c>
      <c r="D3766" s="79">
        <v>3.4240670000000001E-2</v>
      </c>
      <c r="E3766" s="79">
        <v>5.9506290000000003E-2</v>
      </c>
    </row>
    <row r="3767" spans="1:5" x14ac:dyDescent="0.25">
      <c r="A3767" s="89" t="s">
        <v>146</v>
      </c>
      <c r="B3767" s="79">
        <v>239</v>
      </c>
      <c r="C3767" s="79" t="s">
        <v>158</v>
      </c>
      <c r="D3767" s="79">
        <v>3.8815549999999997E-2</v>
      </c>
      <c r="E3767" s="79">
        <v>5.7013979999999999E-2</v>
      </c>
    </row>
    <row r="3768" spans="1:5" x14ac:dyDescent="0.25">
      <c r="A3768" s="89" t="s">
        <v>146</v>
      </c>
      <c r="B3768" s="79">
        <v>239</v>
      </c>
      <c r="C3768" s="79" t="s">
        <v>155</v>
      </c>
      <c r="D3768" s="79">
        <v>4.7899980000000002E-2</v>
      </c>
      <c r="E3768" s="79">
        <v>4.009273E-2</v>
      </c>
    </row>
    <row r="3769" spans="1:5" x14ac:dyDescent="0.25">
      <c r="A3769" s="89" t="s">
        <v>146</v>
      </c>
      <c r="B3769" s="79">
        <v>239</v>
      </c>
      <c r="C3769" s="79" t="s">
        <v>148</v>
      </c>
      <c r="D3769" s="79">
        <v>4.9988890000000001E-2</v>
      </c>
      <c r="E3769" s="79">
        <v>3.3117279999999999E-2</v>
      </c>
    </row>
    <row r="3770" spans="1:5" x14ac:dyDescent="0.25">
      <c r="A3770" s="89" t="s">
        <v>146</v>
      </c>
      <c r="B3770" s="79">
        <v>239</v>
      </c>
      <c r="C3770" s="79" t="s">
        <v>150</v>
      </c>
      <c r="D3770" s="79">
        <v>5.874861E-2</v>
      </c>
      <c r="E3770" s="79">
        <v>6.4556580000000002E-2</v>
      </c>
    </row>
    <row r="3771" spans="1:5" x14ac:dyDescent="0.25">
      <c r="A3771" s="89" t="s">
        <v>146</v>
      </c>
      <c r="B3771" s="79">
        <v>239</v>
      </c>
      <c r="C3771" s="79" t="s">
        <v>156</v>
      </c>
      <c r="D3771" s="79">
        <v>6.4041699999999993E-2</v>
      </c>
      <c r="E3771" s="79">
        <v>4.7498569999999997E-2</v>
      </c>
    </row>
    <row r="3772" spans="1:5" x14ac:dyDescent="0.25">
      <c r="A3772" s="89" t="s">
        <v>146</v>
      </c>
      <c r="B3772" s="79">
        <v>239</v>
      </c>
      <c r="C3772" s="79" t="s">
        <v>144</v>
      </c>
      <c r="D3772" s="79">
        <v>7.5290350000000006E-2</v>
      </c>
      <c r="E3772" s="79">
        <v>5.8315400000000003E-2</v>
      </c>
    </row>
    <row r="3773" spans="1:5" x14ac:dyDescent="0.25">
      <c r="A3773" s="89" t="s">
        <v>146</v>
      </c>
      <c r="B3773" s="79">
        <v>239</v>
      </c>
      <c r="C3773" s="79" t="s">
        <v>154</v>
      </c>
      <c r="D3773" s="79">
        <v>0.21520603999999999</v>
      </c>
      <c r="E3773" s="79">
        <v>5.5332890000000003E-2</v>
      </c>
    </row>
    <row r="3774" spans="1:5" x14ac:dyDescent="0.25">
      <c r="A3774" s="89" t="s">
        <v>146</v>
      </c>
      <c r="B3774" s="79">
        <v>239</v>
      </c>
      <c r="C3774" s="79" t="s">
        <v>9</v>
      </c>
      <c r="D3774" s="79">
        <v>0.32538656999999999</v>
      </c>
      <c r="E3774" s="79">
        <v>4.7405339999999997E-2</v>
      </c>
    </row>
    <row r="3775" spans="1:5" x14ac:dyDescent="0.25">
      <c r="A3775" s="89" t="s">
        <v>146</v>
      </c>
      <c r="B3775" s="79">
        <v>239</v>
      </c>
      <c r="C3775" s="79" t="s">
        <v>159</v>
      </c>
      <c r="D3775" s="79">
        <v>0.38017812000000001</v>
      </c>
      <c r="E3775" s="79">
        <v>3.788267E-2</v>
      </c>
    </row>
    <row r="3776" spans="1:5" x14ac:dyDescent="0.25">
      <c r="A3776" s="89" t="s">
        <v>156</v>
      </c>
      <c r="B3776" s="79">
        <v>240</v>
      </c>
      <c r="C3776" s="79" t="s">
        <v>144</v>
      </c>
      <c r="D3776" s="79">
        <v>-5.0803899999999999E-2</v>
      </c>
      <c r="E3776" s="79">
        <v>0.11778829</v>
      </c>
    </row>
    <row r="3777" spans="1:5" x14ac:dyDescent="0.25">
      <c r="A3777" s="89" t="s">
        <v>156</v>
      </c>
      <c r="B3777" s="79">
        <v>240</v>
      </c>
      <c r="C3777" s="79" t="s">
        <v>148</v>
      </c>
      <c r="D3777" s="79">
        <v>-4.32057E-2</v>
      </c>
      <c r="E3777" s="79">
        <v>7.2796830000000007E-2</v>
      </c>
    </row>
    <row r="3778" spans="1:5" x14ac:dyDescent="0.25">
      <c r="A3778" s="89" t="s">
        <v>156</v>
      </c>
      <c r="B3778" s="79">
        <v>240</v>
      </c>
      <c r="C3778" s="79" t="s">
        <v>147</v>
      </c>
      <c r="D3778" s="79">
        <v>1.4759599999999999E-2</v>
      </c>
      <c r="E3778" s="79">
        <v>4.9950250000000002E-2</v>
      </c>
    </row>
    <row r="3779" spans="1:5" x14ac:dyDescent="0.25">
      <c r="A3779" s="89" t="s">
        <v>156</v>
      </c>
      <c r="B3779" s="79">
        <v>240</v>
      </c>
      <c r="C3779" s="79" t="s">
        <v>149</v>
      </c>
      <c r="D3779" s="79">
        <v>8.2288650000000005E-2</v>
      </c>
      <c r="E3779" s="79">
        <v>4.7788829999999997E-2</v>
      </c>
    </row>
    <row r="3780" spans="1:5" x14ac:dyDescent="0.25">
      <c r="A3780" s="89" t="s">
        <v>156</v>
      </c>
      <c r="B3780" s="79">
        <v>240</v>
      </c>
      <c r="C3780" s="79" t="s">
        <v>143</v>
      </c>
      <c r="D3780" s="79">
        <v>9.9988640000000004E-2</v>
      </c>
      <c r="E3780" s="79">
        <v>8.7647080000000002E-2</v>
      </c>
    </row>
    <row r="3781" spans="1:5" x14ac:dyDescent="0.25">
      <c r="A3781" s="89" t="s">
        <v>156</v>
      </c>
      <c r="B3781" s="79">
        <v>240</v>
      </c>
      <c r="C3781" s="79" t="s">
        <v>153</v>
      </c>
      <c r="D3781" s="79">
        <v>0.12566052999999999</v>
      </c>
      <c r="E3781" s="79">
        <v>5.10426E-2</v>
      </c>
    </row>
    <row r="3782" spans="1:5" x14ac:dyDescent="0.25">
      <c r="A3782" s="89" t="s">
        <v>156</v>
      </c>
      <c r="B3782" s="79">
        <v>240</v>
      </c>
      <c r="C3782" s="79" t="s">
        <v>151</v>
      </c>
      <c r="D3782" s="79">
        <v>0.22407152999999999</v>
      </c>
      <c r="E3782" s="79">
        <v>2.7888369999999999E-2</v>
      </c>
    </row>
    <row r="3783" spans="1:5" x14ac:dyDescent="0.25">
      <c r="A3783" s="89" t="s">
        <v>156</v>
      </c>
      <c r="B3783" s="79">
        <v>240</v>
      </c>
      <c r="C3783" s="79" t="s">
        <v>160</v>
      </c>
      <c r="D3783" s="79">
        <v>0.36776022000000003</v>
      </c>
      <c r="E3783" s="79">
        <v>8.5468649999999993E-2</v>
      </c>
    </row>
    <row r="3784" spans="1:5" x14ac:dyDescent="0.25">
      <c r="A3784" s="89" t="s">
        <v>156</v>
      </c>
      <c r="B3784" s="79">
        <v>240</v>
      </c>
      <c r="C3784" s="79" t="s">
        <v>152</v>
      </c>
      <c r="D3784" s="79">
        <v>0.42287930000000001</v>
      </c>
      <c r="E3784" s="79">
        <v>3.651045E-2</v>
      </c>
    </row>
    <row r="3785" spans="1:5" x14ac:dyDescent="0.25">
      <c r="A3785" s="89" t="s">
        <v>156</v>
      </c>
      <c r="B3785" s="79">
        <v>240</v>
      </c>
      <c r="C3785" s="79" t="s">
        <v>157</v>
      </c>
      <c r="D3785" s="79">
        <v>0.50790201999999995</v>
      </c>
      <c r="E3785" s="79">
        <v>6.1178240000000002E-2</v>
      </c>
    </row>
    <row r="3786" spans="1:5" x14ac:dyDescent="0.25">
      <c r="A3786" s="89" t="s">
        <v>156</v>
      </c>
      <c r="B3786" s="79">
        <v>240</v>
      </c>
      <c r="C3786" s="79" t="s">
        <v>142</v>
      </c>
      <c r="D3786" s="79">
        <v>0.54829452000000001</v>
      </c>
      <c r="E3786" s="79">
        <v>8.4415920000000005E-2</v>
      </c>
    </row>
    <row r="3787" spans="1:5" x14ac:dyDescent="0.25">
      <c r="A3787" s="89" t="s">
        <v>156</v>
      </c>
      <c r="B3787" s="79">
        <v>240</v>
      </c>
      <c r="C3787" s="79" t="s">
        <v>145</v>
      </c>
      <c r="D3787" s="79">
        <v>0.56868600999999996</v>
      </c>
      <c r="E3787" s="79">
        <v>5.1274210000000001E-2</v>
      </c>
    </row>
    <row r="3788" spans="1:5" x14ac:dyDescent="0.25">
      <c r="A3788" s="89" t="s">
        <v>156</v>
      </c>
      <c r="B3788" s="79">
        <v>240</v>
      </c>
      <c r="C3788" s="79" t="s">
        <v>146</v>
      </c>
      <c r="D3788" s="79">
        <v>0.67871912000000001</v>
      </c>
      <c r="E3788" s="79">
        <v>3.6878370000000001E-2</v>
      </c>
    </row>
    <row r="3789" spans="1:5" x14ac:dyDescent="0.25">
      <c r="A3789" s="89" t="s">
        <v>156</v>
      </c>
      <c r="B3789" s="79">
        <v>240</v>
      </c>
      <c r="C3789" s="79" t="s">
        <v>154</v>
      </c>
      <c r="D3789" s="79">
        <v>0.71799310999999999</v>
      </c>
      <c r="E3789" s="79">
        <v>3.3270979999999999E-2</v>
      </c>
    </row>
    <row r="3790" spans="1:5" x14ac:dyDescent="0.25">
      <c r="A3790" s="89" t="s">
        <v>156</v>
      </c>
      <c r="B3790" s="79">
        <v>240</v>
      </c>
      <c r="C3790" s="79" t="s">
        <v>158</v>
      </c>
      <c r="D3790" s="79">
        <v>0.72720713999999997</v>
      </c>
      <c r="E3790" s="79">
        <v>8.6617830000000007E-2</v>
      </c>
    </row>
    <row r="3791" spans="1:5" x14ac:dyDescent="0.25">
      <c r="A3791" s="89" t="s">
        <v>156</v>
      </c>
      <c r="B3791" s="79">
        <v>240</v>
      </c>
      <c r="C3791" s="79" t="s">
        <v>150</v>
      </c>
      <c r="D3791" s="79">
        <v>0.80241154000000003</v>
      </c>
      <c r="E3791" s="79">
        <v>5.0256910000000002E-2</v>
      </c>
    </row>
    <row r="3792" spans="1:5" x14ac:dyDescent="0.25">
      <c r="A3792" s="89" t="s">
        <v>156</v>
      </c>
      <c r="B3792" s="79">
        <v>240</v>
      </c>
      <c r="C3792" s="79" t="s">
        <v>155</v>
      </c>
      <c r="D3792" s="79">
        <v>0.80684781000000005</v>
      </c>
      <c r="E3792" s="79">
        <v>4.2390369999999997E-2</v>
      </c>
    </row>
    <row r="3793" spans="1:5" x14ac:dyDescent="0.25">
      <c r="A3793" s="89" t="s">
        <v>156</v>
      </c>
      <c r="B3793" s="79">
        <v>240</v>
      </c>
      <c r="C3793" s="79" t="s">
        <v>9</v>
      </c>
      <c r="D3793" s="79">
        <v>0.87521344000000001</v>
      </c>
      <c r="E3793" s="79">
        <v>8.1756499999999996E-2</v>
      </c>
    </row>
    <row r="3794" spans="1:5" x14ac:dyDescent="0.25">
      <c r="A3794" s="89" t="s">
        <v>149</v>
      </c>
      <c r="B3794" s="79">
        <v>241</v>
      </c>
      <c r="C3794" s="79" t="s">
        <v>158</v>
      </c>
      <c r="D3794" s="79">
        <v>-0.1418104</v>
      </c>
      <c r="E3794" s="79">
        <v>6.1740959999999998E-2</v>
      </c>
    </row>
    <row r="3795" spans="1:5" x14ac:dyDescent="0.25">
      <c r="A3795" s="89" t="s">
        <v>149</v>
      </c>
      <c r="B3795" s="79">
        <v>241</v>
      </c>
      <c r="C3795" s="79" t="s">
        <v>144</v>
      </c>
      <c r="D3795" s="79">
        <v>-5.7128600000000002E-2</v>
      </c>
      <c r="E3795" s="79">
        <v>4.3327169999999998E-2</v>
      </c>
    </row>
    <row r="3796" spans="1:5" x14ac:dyDescent="0.25">
      <c r="A3796" s="89" t="s">
        <v>149</v>
      </c>
      <c r="B3796" s="79">
        <v>241</v>
      </c>
      <c r="C3796" s="79" t="s">
        <v>146</v>
      </c>
      <c r="D3796" s="79">
        <v>-3.4602000000000001E-2</v>
      </c>
      <c r="E3796" s="79">
        <v>3.772561E-2</v>
      </c>
    </row>
    <row r="3797" spans="1:5" x14ac:dyDescent="0.25">
      <c r="A3797" s="89" t="s">
        <v>149</v>
      </c>
      <c r="B3797" s="79">
        <v>241</v>
      </c>
      <c r="C3797" s="79" t="s">
        <v>147</v>
      </c>
      <c r="D3797" s="79">
        <v>-2.2677699999999999E-2</v>
      </c>
      <c r="E3797" s="79">
        <v>6.287131E-2</v>
      </c>
    </row>
    <row r="3798" spans="1:5" x14ac:dyDescent="0.25">
      <c r="A3798" s="89" t="s">
        <v>149</v>
      </c>
      <c r="B3798" s="79">
        <v>241</v>
      </c>
      <c r="C3798" s="79" t="s">
        <v>155</v>
      </c>
      <c r="D3798" s="80">
        <v>-7.8700000000000005E-4</v>
      </c>
      <c r="E3798" s="79">
        <v>3.4688190000000001E-2</v>
      </c>
    </row>
    <row r="3799" spans="1:5" x14ac:dyDescent="0.25">
      <c r="A3799" s="89" t="s">
        <v>149</v>
      </c>
      <c r="B3799" s="79">
        <v>241</v>
      </c>
      <c r="C3799" s="79" t="s">
        <v>157</v>
      </c>
      <c r="D3799" s="79">
        <v>2.1279900000000002E-3</v>
      </c>
      <c r="E3799" s="79">
        <v>7.1514910000000001E-2</v>
      </c>
    </row>
    <row r="3800" spans="1:5" x14ac:dyDescent="0.25">
      <c r="A3800" s="89" t="s">
        <v>149</v>
      </c>
      <c r="B3800" s="79">
        <v>241</v>
      </c>
      <c r="C3800" s="79" t="s">
        <v>153</v>
      </c>
      <c r="D3800" s="79">
        <v>4.2285600000000001E-3</v>
      </c>
      <c r="E3800" s="79">
        <v>9.2268039999999996E-2</v>
      </c>
    </row>
    <row r="3801" spans="1:5" x14ac:dyDescent="0.25">
      <c r="A3801" s="89" t="s">
        <v>149</v>
      </c>
      <c r="B3801" s="79">
        <v>241</v>
      </c>
      <c r="C3801" s="79" t="s">
        <v>154</v>
      </c>
      <c r="D3801" s="79">
        <v>1.5534849999999999E-2</v>
      </c>
      <c r="E3801" s="79">
        <v>3.4872519999999997E-2</v>
      </c>
    </row>
    <row r="3802" spans="1:5" x14ac:dyDescent="0.25">
      <c r="A3802" s="89" t="s">
        <v>149</v>
      </c>
      <c r="B3802" s="79">
        <v>241</v>
      </c>
      <c r="C3802" s="79" t="s">
        <v>150</v>
      </c>
      <c r="D3802" s="79">
        <v>2.3831890000000001E-2</v>
      </c>
      <c r="E3802" s="79">
        <v>5.7574220000000002E-2</v>
      </c>
    </row>
    <row r="3803" spans="1:5" x14ac:dyDescent="0.25">
      <c r="A3803" s="89" t="s">
        <v>149</v>
      </c>
      <c r="B3803" s="79">
        <v>241</v>
      </c>
      <c r="C3803" s="79" t="s">
        <v>148</v>
      </c>
      <c r="D3803" s="79">
        <v>4.054663E-2</v>
      </c>
      <c r="E3803" s="79">
        <v>4.6961610000000001E-2</v>
      </c>
    </row>
    <row r="3804" spans="1:5" x14ac:dyDescent="0.25">
      <c r="A3804" s="89" t="s">
        <v>149</v>
      </c>
      <c r="B3804" s="79">
        <v>241</v>
      </c>
      <c r="C3804" s="79" t="s">
        <v>145</v>
      </c>
      <c r="D3804" s="79">
        <v>4.055011E-2</v>
      </c>
      <c r="E3804" s="79">
        <v>6.0952279999999998E-2</v>
      </c>
    </row>
    <row r="3805" spans="1:5" x14ac:dyDescent="0.25">
      <c r="A3805" s="89" t="s">
        <v>149</v>
      </c>
      <c r="B3805" s="79">
        <v>241</v>
      </c>
      <c r="C3805" s="79" t="s">
        <v>152</v>
      </c>
      <c r="D3805" s="79">
        <v>5.3137810000000001E-2</v>
      </c>
      <c r="E3805" s="79">
        <v>4.1885220000000001E-2</v>
      </c>
    </row>
    <row r="3806" spans="1:5" x14ac:dyDescent="0.25">
      <c r="A3806" s="89" t="s">
        <v>149</v>
      </c>
      <c r="B3806" s="79">
        <v>241</v>
      </c>
      <c r="C3806" s="79" t="s">
        <v>160</v>
      </c>
      <c r="D3806" s="79">
        <v>6.3715480000000005E-2</v>
      </c>
      <c r="E3806" s="79">
        <v>5.2874890000000001E-2</v>
      </c>
    </row>
    <row r="3807" spans="1:5" x14ac:dyDescent="0.25">
      <c r="A3807" s="89" t="s">
        <v>149</v>
      </c>
      <c r="B3807" s="79">
        <v>241</v>
      </c>
      <c r="C3807" s="79" t="s">
        <v>151</v>
      </c>
      <c r="D3807" s="79">
        <v>8.7472690000000006E-2</v>
      </c>
      <c r="E3807" s="79">
        <v>3.5225409999999999E-2</v>
      </c>
    </row>
    <row r="3808" spans="1:5" x14ac:dyDescent="0.25">
      <c r="A3808" s="89" t="s">
        <v>149</v>
      </c>
      <c r="B3808" s="79">
        <v>241</v>
      </c>
      <c r="C3808" s="79" t="s">
        <v>156</v>
      </c>
      <c r="D3808" s="79">
        <v>0.10243587</v>
      </c>
      <c r="E3808" s="79">
        <v>5.9393130000000002E-2</v>
      </c>
    </row>
    <row r="3809" spans="1:5" x14ac:dyDescent="0.25">
      <c r="A3809" s="89" t="s">
        <v>149</v>
      </c>
      <c r="B3809" s="79">
        <v>241</v>
      </c>
      <c r="C3809" s="79" t="s">
        <v>159</v>
      </c>
      <c r="D3809" s="79">
        <v>0.20254341000000001</v>
      </c>
      <c r="E3809" s="79">
        <v>5.7698670000000001E-2</v>
      </c>
    </row>
    <row r="3810" spans="1:5" x14ac:dyDescent="0.25">
      <c r="A3810" s="89" t="s">
        <v>149</v>
      </c>
      <c r="B3810" s="79">
        <v>241</v>
      </c>
      <c r="C3810" s="79" t="s">
        <v>143</v>
      </c>
      <c r="D3810" s="79">
        <v>0.69817001000000001</v>
      </c>
      <c r="E3810" s="79">
        <v>4.5995939999999999E-2</v>
      </c>
    </row>
    <row r="3811" spans="1:5" x14ac:dyDescent="0.25">
      <c r="A3811" s="89" t="s">
        <v>148</v>
      </c>
      <c r="B3811" s="79">
        <v>242</v>
      </c>
      <c r="C3811" s="79" t="s">
        <v>155</v>
      </c>
      <c r="D3811" s="79">
        <v>-0.12877420000000001</v>
      </c>
      <c r="E3811" s="79">
        <v>6.5306870000000003E-2</v>
      </c>
    </row>
    <row r="3812" spans="1:5" x14ac:dyDescent="0.25">
      <c r="A3812" s="89" t="s">
        <v>148</v>
      </c>
      <c r="B3812" s="79">
        <v>242</v>
      </c>
      <c r="C3812" s="79" t="s">
        <v>156</v>
      </c>
      <c r="D3812" s="79">
        <v>-3.30581E-2</v>
      </c>
      <c r="E3812" s="79">
        <v>4.2300940000000002E-2</v>
      </c>
    </row>
    <row r="3813" spans="1:5" x14ac:dyDescent="0.25">
      <c r="A3813" s="89" t="s">
        <v>148</v>
      </c>
      <c r="B3813" s="79">
        <v>242</v>
      </c>
      <c r="C3813" s="79" t="s">
        <v>157</v>
      </c>
      <c r="D3813" s="79">
        <v>-1.26055E-2</v>
      </c>
      <c r="E3813" s="79">
        <v>5.2129689999999999E-2</v>
      </c>
    </row>
    <row r="3814" spans="1:5" x14ac:dyDescent="0.25">
      <c r="A3814" s="89" t="s">
        <v>148</v>
      </c>
      <c r="B3814" s="79">
        <v>242</v>
      </c>
      <c r="C3814" s="79" t="s">
        <v>9</v>
      </c>
      <c r="D3814" s="79">
        <v>8.3228899999999995E-3</v>
      </c>
      <c r="E3814" s="79">
        <v>3.977617E-2</v>
      </c>
    </row>
    <row r="3815" spans="1:5" x14ac:dyDescent="0.25">
      <c r="A3815" s="89" t="s">
        <v>148</v>
      </c>
      <c r="B3815" s="79">
        <v>242</v>
      </c>
      <c r="C3815" s="79" t="s">
        <v>152</v>
      </c>
      <c r="D3815" s="79">
        <v>2.2720170000000001E-2</v>
      </c>
      <c r="E3815" s="79">
        <v>3.0549719999999999E-2</v>
      </c>
    </row>
    <row r="3816" spans="1:5" x14ac:dyDescent="0.25">
      <c r="A3816" s="89" t="s">
        <v>148</v>
      </c>
      <c r="B3816" s="79">
        <v>242</v>
      </c>
      <c r="C3816" s="79" t="s">
        <v>143</v>
      </c>
      <c r="D3816" s="79">
        <v>3.6486190000000002E-2</v>
      </c>
      <c r="E3816" s="79">
        <v>5.8834089999999999E-2</v>
      </c>
    </row>
    <row r="3817" spans="1:5" x14ac:dyDescent="0.25">
      <c r="A3817" s="89" t="s">
        <v>148</v>
      </c>
      <c r="B3817" s="79">
        <v>242</v>
      </c>
      <c r="C3817" s="79" t="s">
        <v>159</v>
      </c>
      <c r="D3817" s="79">
        <v>4.2192E-2</v>
      </c>
      <c r="E3817" s="79">
        <v>5.0172019999999998E-2</v>
      </c>
    </row>
    <row r="3818" spans="1:5" x14ac:dyDescent="0.25">
      <c r="A3818" s="89" t="s">
        <v>148</v>
      </c>
      <c r="B3818" s="79">
        <v>242</v>
      </c>
      <c r="C3818" s="79" t="s">
        <v>146</v>
      </c>
      <c r="D3818" s="79">
        <v>4.5347539999999999E-2</v>
      </c>
      <c r="E3818" s="79">
        <v>3.5703440000000003E-2</v>
      </c>
    </row>
    <row r="3819" spans="1:5" x14ac:dyDescent="0.25">
      <c r="A3819" s="89" t="s">
        <v>148</v>
      </c>
      <c r="B3819" s="79">
        <v>242</v>
      </c>
      <c r="C3819" s="79" t="s">
        <v>158</v>
      </c>
      <c r="D3819" s="79">
        <v>5.050114E-2</v>
      </c>
      <c r="E3819" s="79">
        <v>6.8792699999999998E-2</v>
      </c>
    </row>
    <row r="3820" spans="1:5" x14ac:dyDescent="0.25">
      <c r="A3820" s="89" t="s">
        <v>148</v>
      </c>
      <c r="B3820" s="79">
        <v>242</v>
      </c>
      <c r="C3820" s="79" t="s">
        <v>154</v>
      </c>
      <c r="D3820" s="79">
        <v>5.5689280000000001E-2</v>
      </c>
      <c r="E3820" s="79">
        <v>3.4473980000000001E-2</v>
      </c>
    </row>
    <row r="3821" spans="1:5" x14ac:dyDescent="0.25">
      <c r="A3821" s="89" t="s">
        <v>148</v>
      </c>
      <c r="B3821" s="79">
        <v>242</v>
      </c>
      <c r="C3821" s="79" t="s">
        <v>142</v>
      </c>
      <c r="D3821" s="79">
        <v>6.5217319999999995E-2</v>
      </c>
      <c r="E3821" s="79">
        <v>6.7926100000000003E-2</v>
      </c>
    </row>
    <row r="3822" spans="1:5" x14ac:dyDescent="0.25">
      <c r="A3822" s="89" t="s">
        <v>148</v>
      </c>
      <c r="B3822" s="79">
        <v>242</v>
      </c>
      <c r="C3822" s="79" t="s">
        <v>144</v>
      </c>
      <c r="D3822" s="79">
        <v>7.1363750000000004E-2</v>
      </c>
      <c r="E3822" s="79">
        <v>5.3512360000000002E-2</v>
      </c>
    </row>
    <row r="3823" spans="1:5" x14ac:dyDescent="0.25">
      <c r="A3823" s="89" t="s">
        <v>148</v>
      </c>
      <c r="B3823" s="79">
        <v>242</v>
      </c>
      <c r="C3823" s="79" t="s">
        <v>145</v>
      </c>
      <c r="D3823" s="79">
        <v>9.5582780000000006E-2</v>
      </c>
      <c r="E3823" s="79">
        <v>5.5406520000000001E-2</v>
      </c>
    </row>
    <row r="3824" spans="1:5" x14ac:dyDescent="0.25">
      <c r="A3824" s="89" t="s">
        <v>148</v>
      </c>
      <c r="B3824" s="79">
        <v>242</v>
      </c>
      <c r="C3824" s="79" t="s">
        <v>150</v>
      </c>
      <c r="D3824" s="79">
        <v>9.9416859999999996E-2</v>
      </c>
      <c r="E3824" s="79">
        <v>7.0085110000000006E-2</v>
      </c>
    </row>
    <row r="3825" spans="1:5" x14ac:dyDescent="0.25">
      <c r="A3825" s="89" t="s">
        <v>148</v>
      </c>
      <c r="B3825" s="79">
        <v>242</v>
      </c>
      <c r="C3825" s="79" t="s">
        <v>149</v>
      </c>
      <c r="D3825" s="79">
        <v>0.11431375000000001</v>
      </c>
      <c r="E3825" s="79">
        <v>4.0902019999999997E-2</v>
      </c>
    </row>
    <row r="3826" spans="1:5" x14ac:dyDescent="0.25">
      <c r="A3826" s="89" t="s">
        <v>148</v>
      </c>
      <c r="B3826" s="79">
        <v>242</v>
      </c>
      <c r="C3826" s="79" t="s">
        <v>153</v>
      </c>
      <c r="D3826" s="79">
        <v>0.25224183</v>
      </c>
      <c r="E3826" s="79">
        <v>5.7082239999999999E-2</v>
      </c>
    </row>
    <row r="3827" spans="1:5" x14ac:dyDescent="0.25">
      <c r="A3827" s="89" t="s">
        <v>148</v>
      </c>
      <c r="B3827" s="79">
        <v>242</v>
      </c>
      <c r="C3827" s="79" t="s">
        <v>160</v>
      </c>
      <c r="D3827" s="79">
        <v>0.28156144</v>
      </c>
      <c r="E3827" s="79">
        <v>5.5734539999999999E-2</v>
      </c>
    </row>
    <row r="3828" spans="1:5" x14ac:dyDescent="0.25">
      <c r="A3828" s="89" t="s">
        <v>148</v>
      </c>
      <c r="B3828" s="79">
        <v>242</v>
      </c>
      <c r="C3828" s="79" t="s">
        <v>151</v>
      </c>
      <c r="D3828" s="79">
        <v>0.76079434000000001</v>
      </c>
      <c r="E3828" s="79">
        <v>3.2563019999999998E-2</v>
      </c>
    </row>
    <row r="3829" spans="1:5" x14ac:dyDescent="0.25">
      <c r="A3829" s="89" t="s">
        <v>148</v>
      </c>
      <c r="B3829" s="79">
        <v>242</v>
      </c>
      <c r="C3829" s="79" t="s">
        <v>147</v>
      </c>
      <c r="D3829" s="79">
        <v>0.83946259999999995</v>
      </c>
      <c r="E3829" s="79">
        <v>4.2867130000000003E-2</v>
      </c>
    </row>
    <row r="3830" spans="1:5" x14ac:dyDescent="0.25">
      <c r="A3830" s="89" t="s">
        <v>153</v>
      </c>
      <c r="B3830" s="79">
        <v>243</v>
      </c>
      <c r="C3830" s="79" t="s">
        <v>146</v>
      </c>
      <c r="D3830" s="79">
        <v>-9.4492099999999996E-2</v>
      </c>
      <c r="E3830" s="79">
        <v>8.2839350000000006E-2</v>
      </c>
    </row>
    <row r="3831" spans="1:5" x14ac:dyDescent="0.25">
      <c r="A3831" s="89" t="s">
        <v>153</v>
      </c>
      <c r="B3831" s="79">
        <v>243</v>
      </c>
      <c r="C3831" s="79" t="s">
        <v>157</v>
      </c>
      <c r="D3831" s="79">
        <v>-5.7956800000000003E-2</v>
      </c>
      <c r="E3831" s="79">
        <v>9.6137399999999998E-2</v>
      </c>
    </row>
    <row r="3832" spans="1:5" x14ac:dyDescent="0.25">
      <c r="A3832" s="89" t="s">
        <v>153</v>
      </c>
      <c r="B3832" s="79">
        <v>243</v>
      </c>
      <c r="C3832" s="79" t="s">
        <v>159</v>
      </c>
      <c r="D3832" s="79">
        <v>-2.2018099999999999E-2</v>
      </c>
      <c r="E3832" s="79">
        <v>6.1410760000000002E-2</v>
      </c>
    </row>
    <row r="3833" spans="1:5" x14ac:dyDescent="0.25">
      <c r="A3833" s="89" t="s">
        <v>153</v>
      </c>
      <c r="B3833" s="79">
        <v>243</v>
      </c>
      <c r="C3833" s="79" t="s">
        <v>154</v>
      </c>
      <c r="D3833" s="79">
        <v>-2.18233E-2</v>
      </c>
      <c r="E3833" s="79">
        <v>3.8527480000000003E-2</v>
      </c>
    </row>
    <row r="3834" spans="1:5" x14ac:dyDescent="0.25">
      <c r="A3834" s="89" t="s">
        <v>153</v>
      </c>
      <c r="B3834" s="79">
        <v>243</v>
      </c>
      <c r="C3834" s="79" t="s">
        <v>150</v>
      </c>
      <c r="D3834" s="79">
        <v>-7.1528E-3</v>
      </c>
      <c r="E3834" s="79">
        <v>6.4305340000000002E-2</v>
      </c>
    </row>
    <row r="3835" spans="1:5" x14ac:dyDescent="0.25">
      <c r="A3835" s="89" t="s">
        <v>153</v>
      </c>
      <c r="B3835" s="79">
        <v>243</v>
      </c>
      <c r="C3835" s="79" t="s">
        <v>9</v>
      </c>
      <c r="D3835" s="80">
        <v>-1.7699999999999999E-4</v>
      </c>
      <c r="E3835" s="79">
        <v>5.2891170000000001E-2</v>
      </c>
    </row>
    <row r="3836" spans="1:5" x14ac:dyDescent="0.25">
      <c r="A3836" s="89" t="s">
        <v>153</v>
      </c>
      <c r="B3836" s="79">
        <v>243</v>
      </c>
      <c r="C3836" s="79" t="s">
        <v>158</v>
      </c>
      <c r="D3836" s="79">
        <v>1.40391E-3</v>
      </c>
      <c r="E3836" s="79">
        <v>5.060369E-2</v>
      </c>
    </row>
    <row r="3837" spans="1:5" x14ac:dyDescent="0.25">
      <c r="A3837" s="89" t="s">
        <v>153</v>
      </c>
      <c r="B3837" s="79">
        <v>243</v>
      </c>
      <c r="C3837" s="79" t="s">
        <v>142</v>
      </c>
      <c r="D3837" s="79">
        <v>1.9270880000000001E-2</v>
      </c>
      <c r="E3837" s="79">
        <v>6.6550310000000001E-2</v>
      </c>
    </row>
    <row r="3838" spans="1:5" x14ac:dyDescent="0.25">
      <c r="A3838" s="89" t="s">
        <v>153</v>
      </c>
      <c r="B3838" s="79">
        <v>243</v>
      </c>
      <c r="C3838" s="79" t="s">
        <v>156</v>
      </c>
      <c r="D3838" s="79">
        <v>3.8260420000000003E-2</v>
      </c>
      <c r="E3838" s="79">
        <v>5.8654489999999997E-2</v>
      </c>
    </row>
    <row r="3839" spans="1:5" x14ac:dyDescent="0.25">
      <c r="A3839" s="89" t="s">
        <v>153</v>
      </c>
      <c r="B3839" s="79">
        <v>243</v>
      </c>
      <c r="C3839" s="79" t="s">
        <v>144</v>
      </c>
      <c r="D3839" s="79">
        <v>4.6070630000000001E-2</v>
      </c>
      <c r="E3839" s="79">
        <v>8.1358949999999999E-2</v>
      </c>
    </row>
    <row r="3840" spans="1:5" x14ac:dyDescent="0.25">
      <c r="A3840" s="89" t="s">
        <v>153</v>
      </c>
      <c r="B3840" s="79">
        <v>243</v>
      </c>
      <c r="C3840" s="79" t="s">
        <v>149</v>
      </c>
      <c r="D3840" s="79">
        <v>7.7285880000000001E-2</v>
      </c>
      <c r="E3840" s="79">
        <v>7.4290140000000005E-2</v>
      </c>
    </row>
    <row r="3841" spans="1:5" x14ac:dyDescent="0.25">
      <c r="A3841" s="89" t="s">
        <v>153</v>
      </c>
      <c r="B3841" s="79">
        <v>243</v>
      </c>
      <c r="C3841" s="79" t="s">
        <v>147</v>
      </c>
      <c r="D3841" s="79">
        <v>0.14219314</v>
      </c>
      <c r="E3841" s="79">
        <v>5.9229520000000001E-2</v>
      </c>
    </row>
    <row r="3842" spans="1:5" x14ac:dyDescent="0.25">
      <c r="A3842" s="89" t="s">
        <v>153</v>
      </c>
      <c r="B3842" s="79">
        <v>243</v>
      </c>
      <c r="C3842" s="79" t="s">
        <v>143</v>
      </c>
      <c r="D3842" s="79">
        <v>0.18688535000000001</v>
      </c>
      <c r="E3842" s="79">
        <v>5.8702009999999999E-2</v>
      </c>
    </row>
    <row r="3843" spans="1:5" x14ac:dyDescent="0.25">
      <c r="A3843" s="89" t="s">
        <v>153</v>
      </c>
      <c r="B3843" s="79">
        <v>243</v>
      </c>
      <c r="C3843" s="79" t="s">
        <v>145</v>
      </c>
      <c r="D3843" s="79">
        <v>0.19901783000000001</v>
      </c>
      <c r="E3843" s="79">
        <v>8.8969900000000005E-2</v>
      </c>
    </row>
    <row r="3844" spans="1:5" x14ac:dyDescent="0.25">
      <c r="A3844" s="89" t="s">
        <v>153</v>
      </c>
      <c r="B3844" s="79">
        <v>243</v>
      </c>
      <c r="C3844" s="79" t="s">
        <v>160</v>
      </c>
      <c r="D3844" s="79">
        <v>0.20834126</v>
      </c>
      <c r="E3844" s="79">
        <v>5.1018059999999997E-2</v>
      </c>
    </row>
    <row r="3845" spans="1:5" x14ac:dyDescent="0.25">
      <c r="A3845" s="89" t="s">
        <v>153</v>
      </c>
      <c r="B3845" s="79">
        <v>243</v>
      </c>
      <c r="C3845" s="79" t="s">
        <v>151</v>
      </c>
      <c r="D3845" s="79">
        <v>0.28982983000000001</v>
      </c>
      <c r="E3845" s="79">
        <v>9.3468659999999995E-2</v>
      </c>
    </row>
    <row r="3846" spans="1:5" x14ac:dyDescent="0.25">
      <c r="A3846" s="89" t="s">
        <v>153</v>
      </c>
      <c r="B3846" s="79">
        <v>244</v>
      </c>
      <c r="C3846" s="79" t="s">
        <v>148</v>
      </c>
      <c r="D3846" s="79">
        <v>-9.5052800000000007E-2</v>
      </c>
      <c r="E3846" s="79">
        <v>9.8183980000000004E-2</v>
      </c>
    </row>
    <row r="3847" spans="1:5" x14ac:dyDescent="0.25">
      <c r="A3847" s="89" t="s">
        <v>153</v>
      </c>
      <c r="B3847" s="79">
        <v>244</v>
      </c>
      <c r="C3847" s="79" t="s">
        <v>145</v>
      </c>
      <c r="D3847" s="79">
        <v>-6.1321199999999999E-2</v>
      </c>
      <c r="E3847" s="79">
        <v>7.6929010000000006E-2</v>
      </c>
    </row>
    <row r="3848" spans="1:5" x14ac:dyDescent="0.25">
      <c r="A3848" s="89" t="s">
        <v>153</v>
      </c>
      <c r="B3848" s="79">
        <v>244</v>
      </c>
      <c r="C3848" s="79" t="s">
        <v>152</v>
      </c>
      <c r="D3848" s="79">
        <v>-5.22052E-2</v>
      </c>
      <c r="E3848" s="79">
        <v>4.6580549999999998E-2</v>
      </c>
    </row>
    <row r="3849" spans="1:5" x14ac:dyDescent="0.25">
      <c r="A3849" s="89" t="s">
        <v>153</v>
      </c>
      <c r="B3849" s="79">
        <v>244</v>
      </c>
      <c r="C3849" s="79" t="s">
        <v>146</v>
      </c>
      <c r="D3849" s="79">
        <v>-1.7398799999999999E-2</v>
      </c>
      <c r="E3849" s="79">
        <v>4.912296E-2</v>
      </c>
    </row>
    <row r="3850" spans="1:5" x14ac:dyDescent="0.25">
      <c r="A3850" s="89" t="s">
        <v>153</v>
      </c>
      <c r="B3850" s="79">
        <v>244</v>
      </c>
      <c r="C3850" s="79" t="s">
        <v>155</v>
      </c>
      <c r="D3850" s="80">
        <v>1.9799999999999999E-4</v>
      </c>
      <c r="E3850" s="79">
        <v>6.6144659999999994E-2</v>
      </c>
    </row>
    <row r="3851" spans="1:5" x14ac:dyDescent="0.25">
      <c r="A3851" s="89" t="s">
        <v>153</v>
      </c>
      <c r="B3851" s="79">
        <v>244</v>
      </c>
      <c r="C3851" s="79" t="s">
        <v>150</v>
      </c>
      <c r="D3851" s="79">
        <v>3.4682900000000002E-3</v>
      </c>
      <c r="E3851" s="79">
        <v>7.5103119999999995E-2</v>
      </c>
    </row>
    <row r="3852" spans="1:5" x14ac:dyDescent="0.25">
      <c r="A3852" s="89" t="s">
        <v>153</v>
      </c>
      <c r="B3852" s="79">
        <v>244</v>
      </c>
      <c r="C3852" s="79" t="s">
        <v>154</v>
      </c>
      <c r="D3852" s="79">
        <v>2.490185E-2</v>
      </c>
      <c r="E3852" s="79">
        <v>7.3593169999999999E-2</v>
      </c>
    </row>
    <row r="3853" spans="1:5" x14ac:dyDescent="0.25">
      <c r="A3853" s="89" t="s">
        <v>153</v>
      </c>
      <c r="B3853" s="79">
        <v>244</v>
      </c>
      <c r="C3853" s="79" t="s">
        <v>158</v>
      </c>
      <c r="D3853" s="79">
        <v>4.9627020000000001E-2</v>
      </c>
      <c r="E3853" s="79">
        <v>6.0018729999999999E-2</v>
      </c>
    </row>
    <row r="3854" spans="1:5" x14ac:dyDescent="0.25">
      <c r="A3854" s="89" t="s">
        <v>153</v>
      </c>
      <c r="B3854" s="79">
        <v>244</v>
      </c>
      <c r="C3854" s="79" t="s">
        <v>142</v>
      </c>
      <c r="D3854" s="79">
        <v>5.2196630000000001E-2</v>
      </c>
      <c r="E3854" s="79">
        <v>8.3009879999999994E-2</v>
      </c>
    </row>
    <row r="3855" spans="1:5" x14ac:dyDescent="0.25">
      <c r="A3855" s="89" t="s">
        <v>153</v>
      </c>
      <c r="B3855" s="79">
        <v>244</v>
      </c>
      <c r="C3855" s="79" t="s">
        <v>9</v>
      </c>
      <c r="D3855" s="79">
        <v>6.6671659999999994E-2</v>
      </c>
      <c r="E3855" s="79">
        <v>7.8361680000000003E-2</v>
      </c>
    </row>
    <row r="3856" spans="1:5" x14ac:dyDescent="0.25">
      <c r="A3856" s="89" t="s">
        <v>153</v>
      </c>
      <c r="B3856" s="79">
        <v>244</v>
      </c>
      <c r="C3856" s="79" t="s">
        <v>147</v>
      </c>
      <c r="D3856" s="79">
        <v>0.16201167</v>
      </c>
      <c r="E3856" s="79">
        <v>9.1584449999999998E-2</v>
      </c>
    </row>
    <row r="3857" spans="1:5" x14ac:dyDescent="0.25">
      <c r="A3857" s="89" t="s">
        <v>153</v>
      </c>
      <c r="B3857" s="79">
        <v>244</v>
      </c>
      <c r="C3857" s="79" t="s">
        <v>151</v>
      </c>
      <c r="D3857" s="79">
        <v>0.69761282999999996</v>
      </c>
      <c r="E3857" s="79">
        <v>6.5118910000000002E-2</v>
      </c>
    </row>
    <row r="3858" spans="1:5" x14ac:dyDescent="0.25">
      <c r="A3858" s="89" t="s">
        <v>153</v>
      </c>
      <c r="B3858" s="79">
        <v>244</v>
      </c>
      <c r="C3858" s="79" t="s">
        <v>160</v>
      </c>
      <c r="D3858" s="79">
        <v>0.98032808000000005</v>
      </c>
      <c r="E3858" s="79">
        <v>7.5404139999999995E-2</v>
      </c>
    </row>
    <row r="3859" spans="1:5" x14ac:dyDescent="0.25">
      <c r="A3859" s="89" t="s">
        <v>153</v>
      </c>
      <c r="B3859" s="79">
        <v>244</v>
      </c>
      <c r="C3859" s="79" t="s">
        <v>149</v>
      </c>
      <c r="D3859" s="79">
        <v>1.1116841</v>
      </c>
      <c r="E3859" s="79">
        <v>8.0356029999999995E-2</v>
      </c>
    </row>
    <row r="3860" spans="1:5" x14ac:dyDescent="0.25">
      <c r="A3860" s="89" t="s">
        <v>146</v>
      </c>
      <c r="B3860" s="79">
        <v>245</v>
      </c>
      <c r="C3860" s="79" t="s">
        <v>147</v>
      </c>
      <c r="D3860" s="79">
        <v>-0.10680829999999999</v>
      </c>
      <c r="E3860" s="79">
        <v>6.7942849999999999E-2</v>
      </c>
    </row>
    <row r="3861" spans="1:5" x14ac:dyDescent="0.25">
      <c r="A3861" s="89" t="s">
        <v>146</v>
      </c>
      <c r="B3861" s="79">
        <v>245</v>
      </c>
      <c r="C3861" s="79" t="s">
        <v>154</v>
      </c>
      <c r="D3861" s="79">
        <v>-7.2326500000000002E-2</v>
      </c>
      <c r="E3861" s="79">
        <v>8.8664560000000003E-2</v>
      </c>
    </row>
    <row r="3862" spans="1:5" x14ac:dyDescent="0.25">
      <c r="A3862" s="89" t="s">
        <v>146</v>
      </c>
      <c r="B3862" s="79">
        <v>245</v>
      </c>
      <c r="C3862" s="79" t="s">
        <v>156</v>
      </c>
      <c r="D3862" s="79">
        <v>-6.7534999999999998E-2</v>
      </c>
      <c r="E3862" s="79">
        <v>6.2804830000000006E-2</v>
      </c>
    </row>
    <row r="3863" spans="1:5" x14ac:dyDescent="0.25">
      <c r="A3863" s="89" t="s">
        <v>146</v>
      </c>
      <c r="B3863" s="79">
        <v>245</v>
      </c>
      <c r="C3863" s="79" t="s">
        <v>153</v>
      </c>
      <c r="D3863" s="79">
        <v>-3.7108799999999997E-2</v>
      </c>
      <c r="E3863" s="79">
        <v>9.7847519999999993E-2</v>
      </c>
    </row>
    <row r="3864" spans="1:5" x14ac:dyDescent="0.25">
      <c r="A3864" s="89" t="s">
        <v>146</v>
      </c>
      <c r="B3864" s="79">
        <v>245</v>
      </c>
      <c r="C3864" s="79" t="s">
        <v>157</v>
      </c>
      <c r="D3864" s="79">
        <v>-3.1785800000000003E-2</v>
      </c>
      <c r="E3864" s="79">
        <v>5.1174699999999997E-2</v>
      </c>
    </row>
    <row r="3865" spans="1:5" x14ac:dyDescent="0.25">
      <c r="A3865" s="89" t="s">
        <v>146</v>
      </c>
      <c r="B3865" s="79">
        <v>245</v>
      </c>
      <c r="C3865" s="79" t="s">
        <v>155</v>
      </c>
      <c r="D3865" s="79">
        <v>-2.8569199999999999E-2</v>
      </c>
      <c r="E3865" s="79">
        <v>6.4475519999999995E-2</v>
      </c>
    </row>
    <row r="3866" spans="1:5" x14ac:dyDescent="0.25">
      <c r="A3866" s="89" t="s">
        <v>146</v>
      </c>
      <c r="B3866" s="79">
        <v>245</v>
      </c>
      <c r="C3866" s="79" t="s">
        <v>143</v>
      </c>
      <c r="D3866" s="79">
        <v>-1.7560900000000001E-2</v>
      </c>
      <c r="E3866" s="79">
        <v>9.4142320000000002E-2</v>
      </c>
    </row>
    <row r="3867" spans="1:5" x14ac:dyDescent="0.25">
      <c r="A3867" s="89" t="s">
        <v>146</v>
      </c>
      <c r="B3867" s="79">
        <v>245</v>
      </c>
      <c r="C3867" s="79" t="s">
        <v>158</v>
      </c>
      <c r="D3867" s="79">
        <v>-1.3882E-2</v>
      </c>
      <c r="E3867" s="79">
        <v>6.6833610000000002E-2</v>
      </c>
    </row>
    <row r="3868" spans="1:5" x14ac:dyDescent="0.25">
      <c r="A3868" s="89" t="s">
        <v>146</v>
      </c>
      <c r="B3868" s="79">
        <v>245</v>
      </c>
      <c r="C3868" s="79" t="s">
        <v>142</v>
      </c>
      <c r="D3868" s="79">
        <v>2.299201E-2</v>
      </c>
      <c r="E3868" s="79">
        <v>8.7326059999999997E-2</v>
      </c>
    </row>
    <row r="3869" spans="1:5" x14ac:dyDescent="0.25">
      <c r="A3869" s="89" t="s">
        <v>146</v>
      </c>
      <c r="B3869" s="79">
        <v>245</v>
      </c>
      <c r="C3869" s="79" t="s">
        <v>150</v>
      </c>
      <c r="D3869" s="79">
        <v>3.3406440000000003E-2</v>
      </c>
      <c r="E3869" s="79">
        <v>0.11087973</v>
      </c>
    </row>
    <row r="3870" spans="1:5" x14ac:dyDescent="0.25">
      <c r="A3870" s="89" t="s">
        <v>146</v>
      </c>
      <c r="B3870" s="79">
        <v>245</v>
      </c>
      <c r="C3870" s="79" t="s">
        <v>9</v>
      </c>
      <c r="D3870" s="79">
        <v>6.773912E-2</v>
      </c>
      <c r="E3870" s="79">
        <v>5.1409700000000003E-2</v>
      </c>
    </row>
    <row r="3871" spans="1:5" x14ac:dyDescent="0.25">
      <c r="A3871" s="89" t="s">
        <v>146</v>
      </c>
      <c r="B3871" s="79">
        <v>245</v>
      </c>
      <c r="C3871" s="79" t="s">
        <v>151</v>
      </c>
      <c r="D3871" s="79">
        <v>0.12463129000000001</v>
      </c>
      <c r="E3871" s="79">
        <v>6.0623650000000001E-2</v>
      </c>
    </row>
    <row r="3872" spans="1:5" x14ac:dyDescent="0.25">
      <c r="A3872" s="89" t="s">
        <v>146</v>
      </c>
      <c r="B3872" s="79">
        <v>245</v>
      </c>
      <c r="C3872" s="79" t="s">
        <v>149</v>
      </c>
      <c r="D3872" s="79">
        <v>0.13115704</v>
      </c>
      <c r="E3872" s="79">
        <v>7.5317759999999997E-2</v>
      </c>
    </row>
    <row r="3873" spans="1:5" x14ac:dyDescent="0.25">
      <c r="A3873" s="89" t="s">
        <v>146</v>
      </c>
      <c r="B3873" s="79">
        <v>245</v>
      </c>
      <c r="C3873" s="79" t="s">
        <v>148</v>
      </c>
      <c r="D3873" s="79">
        <v>0.14829360999999999</v>
      </c>
      <c r="E3873" s="79">
        <v>0.11460656</v>
      </c>
    </row>
    <row r="3874" spans="1:5" x14ac:dyDescent="0.25">
      <c r="A3874" s="89" t="s">
        <v>146</v>
      </c>
      <c r="B3874" s="79">
        <v>245</v>
      </c>
      <c r="C3874" s="79" t="s">
        <v>152</v>
      </c>
      <c r="D3874" s="79">
        <v>0.22908883999999999</v>
      </c>
      <c r="E3874" s="79">
        <v>6.7492259999999998E-2</v>
      </c>
    </row>
    <row r="3875" spans="1:5" x14ac:dyDescent="0.25">
      <c r="A3875" s="89" t="s">
        <v>146</v>
      </c>
      <c r="B3875" s="79">
        <v>245</v>
      </c>
      <c r="C3875" s="79" t="s">
        <v>160</v>
      </c>
      <c r="D3875" s="79">
        <v>0.65742884999999995</v>
      </c>
      <c r="E3875" s="79">
        <v>6.5050810000000001E-2</v>
      </c>
    </row>
    <row r="3876" spans="1:5" x14ac:dyDescent="0.25">
      <c r="A3876" s="89" t="s">
        <v>9</v>
      </c>
      <c r="B3876" s="79">
        <v>246</v>
      </c>
      <c r="C3876" s="79" t="s">
        <v>143</v>
      </c>
      <c r="D3876" s="79">
        <v>-1.4989999999999999E-3</v>
      </c>
      <c r="E3876" s="79">
        <v>5.798789E-2</v>
      </c>
    </row>
    <row r="3877" spans="1:5" x14ac:dyDescent="0.25">
      <c r="A3877" s="89" t="s">
        <v>9</v>
      </c>
      <c r="B3877" s="79">
        <v>246</v>
      </c>
      <c r="C3877" s="79" t="s">
        <v>144</v>
      </c>
      <c r="D3877" s="79">
        <v>3.0966790000000001E-2</v>
      </c>
      <c r="E3877" s="79">
        <v>6.4872849999999996E-2</v>
      </c>
    </row>
    <row r="3878" spans="1:5" x14ac:dyDescent="0.25">
      <c r="A3878" s="89" t="s">
        <v>9</v>
      </c>
      <c r="B3878" s="79">
        <v>246</v>
      </c>
      <c r="C3878" s="79" t="s">
        <v>142</v>
      </c>
      <c r="D3878" s="79">
        <v>4.2872430000000003E-2</v>
      </c>
      <c r="E3878" s="79">
        <v>6.5701709999999997E-2</v>
      </c>
    </row>
    <row r="3879" spans="1:5" x14ac:dyDescent="0.25">
      <c r="A3879" s="89" t="s">
        <v>9</v>
      </c>
      <c r="B3879" s="79">
        <v>246</v>
      </c>
      <c r="C3879" s="79" t="s">
        <v>149</v>
      </c>
      <c r="D3879" s="79">
        <v>5.8617710000000003E-2</v>
      </c>
      <c r="E3879" s="79">
        <v>7.5184100000000004E-2</v>
      </c>
    </row>
    <row r="3880" spans="1:5" x14ac:dyDescent="0.25">
      <c r="A3880" s="89" t="s">
        <v>9</v>
      </c>
      <c r="B3880" s="79">
        <v>246</v>
      </c>
      <c r="C3880" s="79" t="s">
        <v>147</v>
      </c>
      <c r="D3880" s="79">
        <v>0.10659680000000001</v>
      </c>
      <c r="E3880" s="79">
        <v>7.9497129999999999E-2</v>
      </c>
    </row>
    <row r="3881" spans="1:5" x14ac:dyDescent="0.25">
      <c r="A3881" s="89" t="s">
        <v>9</v>
      </c>
      <c r="B3881" s="79">
        <v>246</v>
      </c>
      <c r="C3881" s="79" t="s">
        <v>155</v>
      </c>
      <c r="D3881" s="79">
        <v>0.15062443</v>
      </c>
      <c r="E3881" s="79">
        <v>0.11836831</v>
      </c>
    </row>
    <row r="3882" spans="1:5" x14ac:dyDescent="0.25">
      <c r="A3882" s="89" t="s">
        <v>9</v>
      </c>
      <c r="B3882" s="79">
        <v>246</v>
      </c>
      <c r="C3882" s="79" t="s">
        <v>152</v>
      </c>
      <c r="D3882" s="79">
        <v>0.15767876</v>
      </c>
      <c r="E3882" s="79">
        <v>8.9521799999999999E-2</v>
      </c>
    </row>
    <row r="3883" spans="1:5" x14ac:dyDescent="0.25">
      <c r="A3883" s="89" t="s">
        <v>9</v>
      </c>
      <c r="B3883" s="79">
        <v>246</v>
      </c>
      <c r="C3883" s="79" t="s">
        <v>148</v>
      </c>
      <c r="D3883" s="79">
        <v>0.16389653000000001</v>
      </c>
      <c r="E3883" s="79">
        <v>7.6805390000000001E-2</v>
      </c>
    </row>
    <row r="3884" spans="1:5" x14ac:dyDescent="0.25">
      <c r="A3884" s="89" t="s">
        <v>9</v>
      </c>
      <c r="B3884" s="79">
        <v>246</v>
      </c>
      <c r="C3884" s="79" t="s">
        <v>158</v>
      </c>
      <c r="D3884" s="79">
        <v>0.20877744000000001</v>
      </c>
      <c r="E3884" s="79">
        <v>5.3823360000000001E-2</v>
      </c>
    </row>
    <row r="3885" spans="1:5" x14ac:dyDescent="0.25">
      <c r="A3885" s="89" t="s">
        <v>9</v>
      </c>
      <c r="B3885" s="79">
        <v>246</v>
      </c>
      <c r="C3885" s="79" t="s">
        <v>151</v>
      </c>
      <c r="D3885" s="79">
        <v>0.23039907000000001</v>
      </c>
      <c r="E3885" s="79">
        <v>7.1831919999999994E-2</v>
      </c>
    </row>
    <row r="3886" spans="1:5" x14ac:dyDescent="0.25">
      <c r="A3886" s="89" t="s">
        <v>9</v>
      </c>
      <c r="B3886" s="79">
        <v>246</v>
      </c>
      <c r="C3886" s="79" t="s">
        <v>154</v>
      </c>
      <c r="D3886" s="79">
        <v>0.34064230000000001</v>
      </c>
      <c r="E3886" s="79">
        <v>8.2989569999999999E-2</v>
      </c>
    </row>
    <row r="3887" spans="1:5" x14ac:dyDescent="0.25">
      <c r="A3887" s="89" t="s">
        <v>9</v>
      </c>
      <c r="B3887" s="79">
        <v>246</v>
      </c>
      <c r="C3887" s="79" t="s">
        <v>150</v>
      </c>
      <c r="D3887" s="79">
        <v>0.40004584999999998</v>
      </c>
      <c r="E3887" s="79">
        <v>6.8961079999999994E-2</v>
      </c>
    </row>
    <row r="3888" spans="1:5" x14ac:dyDescent="0.25">
      <c r="A3888" s="89" t="s">
        <v>9</v>
      </c>
      <c r="B3888" s="79">
        <v>246</v>
      </c>
      <c r="C3888" s="79" t="s">
        <v>157</v>
      </c>
      <c r="D3888" s="79">
        <v>0.42348050999999998</v>
      </c>
      <c r="E3888" s="79">
        <v>7.134952E-2</v>
      </c>
    </row>
    <row r="3889" spans="1:5" x14ac:dyDescent="0.25">
      <c r="A3889" s="89" t="s">
        <v>9</v>
      </c>
      <c r="B3889" s="79">
        <v>246</v>
      </c>
      <c r="C3889" s="79" t="s">
        <v>153</v>
      </c>
      <c r="D3889" s="79">
        <v>0.43050582999999998</v>
      </c>
      <c r="E3889" s="79">
        <v>6.4562380000000003E-2</v>
      </c>
    </row>
    <row r="3890" spans="1:5" x14ac:dyDescent="0.25">
      <c r="A3890" s="89" t="s">
        <v>9</v>
      </c>
      <c r="B3890" s="79">
        <v>246</v>
      </c>
      <c r="C3890" s="79" t="s">
        <v>145</v>
      </c>
      <c r="D3890" s="79">
        <v>0.50721236999999997</v>
      </c>
      <c r="E3890" s="79">
        <v>9.8637909999999995E-2</v>
      </c>
    </row>
    <row r="3891" spans="1:5" x14ac:dyDescent="0.25">
      <c r="A3891" s="89" t="s">
        <v>9</v>
      </c>
      <c r="B3891" s="79">
        <v>246</v>
      </c>
      <c r="C3891" s="79" t="s">
        <v>159</v>
      </c>
      <c r="D3891" s="79">
        <v>0.56861315999999995</v>
      </c>
      <c r="E3891" s="79">
        <v>7.7418600000000004E-2</v>
      </c>
    </row>
    <row r="3892" spans="1:5" x14ac:dyDescent="0.25">
      <c r="A3892" s="89" t="s">
        <v>9</v>
      </c>
      <c r="B3892" s="79">
        <v>246</v>
      </c>
      <c r="C3892" s="79" t="s">
        <v>146</v>
      </c>
      <c r="D3892" s="79">
        <v>0.61923125999999995</v>
      </c>
      <c r="E3892" s="79">
        <v>5.9421000000000002E-2</v>
      </c>
    </row>
    <row r="3893" spans="1:5" x14ac:dyDescent="0.25">
      <c r="A3893" s="89" t="s">
        <v>9</v>
      </c>
      <c r="B3893" s="79">
        <v>246</v>
      </c>
      <c r="C3893" s="79" t="s">
        <v>160</v>
      </c>
      <c r="D3893" s="79">
        <v>0.74919915000000004</v>
      </c>
      <c r="E3893" s="79">
        <v>6.1650539999999997E-2</v>
      </c>
    </row>
    <row r="3894" spans="1:5" x14ac:dyDescent="0.25">
      <c r="A3894" s="89" t="s">
        <v>156</v>
      </c>
      <c r="B3894" s="79">
        <v>247</v>
      </c>
      <c r="C3894" s="79" t="s">
        <v>159</v>
      </c>
      <c r="D3894" s="79">
        <v>0.23191447000000001</v>
      </c>
      <c r="E3894" s="79">
        <v>6.8855449999999999E-2</v>
      </c>
    </row>
    <row r="3895" spans="1:5" x14ac:dyDescent="0.25">
      <c r="A3895" s="89" t="s">
        <v>156</v>
      </c>
      <c r="B3895" s="79">
        <v>247</v>
      </c>
      <c r="C3895" s="79" t="s">
        <v>147</v>
      </c>
      <c r="D3895" s="79">
        <v>0.35369742999999998</v>
      </c>
      <c r="E3895" s="79">
        <v>9.7958240000000002E-2</v>
      </c>
    </row>
    <row r="3896" spans="1:5" x14ac:dyDescent="0.25">
      <c r="A3896" s="89" t="s">
        <v>156</v>
      </c>
      <c r="B3896" s="79">
        <v>247</v>
      </c>
      <c r="C3896" s="79" t="s">
        <v>148</v>
      </c>
      <c r="D3896" s="79">
        <v>0.44601887000000001</v>
      </c>
      <c r="E3896" s="79">
        <v>0.11652328000000001</v>
      </c>
    </row>
    <row r="3897" spans="1:5" x14ac:dyDescent="0.25">
      <c r="A3897" s="89" t="s">
        <v>156</v>
      </c>
      <c r="B3897" s="79">
        <v>247</v>
      </c>
      <c r="C3897" s="79" t="s">
        <v>158</v>
      </c>
      <c r="D3897" s="79">
        <v>0.60411561999999996</v>
      </c>
      <c r="E3897" s="79">
        <v>8.6698330000000004E-2</v>
      </c>
    </row>
    <row r="3898" spans="1:5" x14ac:dyDescent="0.25">
      <c r="A3898" s="89" t="s">
        <v>156</v>
      </c>
      <c r="B3898" s="79">
        <v>247</v>
      </c>
      <c r="C3898" s="79" t="s">
        <v>157</v>
      </c>
      <c r="D3898" s="79">
        <v>0.65499271000000003</v>
      </c>
      <c r="E3898" s="79">
        <v>7.0626720000000004E-2</v>
      </c>
    </row>
    <row r="3899" spans="1:5" x14ac:dyDescent="0.25">
      <c r="A3899" s="89" t="s">
        <v>156</v>
      </c>
      <c r="B3899" s="79">
        <v>247</v>
      </c>
      <c r="C3899" s="79" t="s">
        <v>154</v>
      </c>
      <c r="D3899" s="79">
        <v>0.66896834000000005</v>
      </c>
      <c r="E3899" s="79">
        <v>3.778024E-2</v>
      </c>
    </row>
    <row r="3900" spans="1:5" x14ac:dyDescent="0.25">
      <c r="A3900" s="89" t="s">
        <v>156</v>
      </c>
      <c r="B3900" s="79">
        <v>247</v>
      </c>
      <c r="C3900" s="79" t="s">
        <v>142</v>
      </c>
      <c r="D3900" s="79">
        <v>0.67110954</v>
      </c>
      <c r="E3900" s="79">
        <v>5.7577719999999999E-2</v>
      </c>
    </row>
    <row r="3901" spans="1:5" x14ac:dyDescent="0.25">
      <c r="A3901" s="89" t="s">
        <v>156</v>
      </c>
      <c r="B3901" s="79">
        <v>247</v>
      </c>
      <c r="C3901" s="79" t="s">
        <v>9</v>
      </c>
      <c r="D3901" s="79">
        <v>0.76275057000000002</v>
      </c>
      <c r="E3901" s="79">
        <v>8.7083540000000001E-2</v>
      </c>
    </row>
    <row r="3902" spans="1:5" x14ac:dyDescent="0.25">
      <c r="A3902" s="89" t="s">
        <v>156</v>
      </c>
      <c r="B3902" s="79">
        <v>247</v>
      </c>
      <c r="C3902" s="79" t="s">
        <v>146</v>
      </c>
      <c r="D3902" s="79">
        <v>0.83466669000000004</v>
      </c>
      <c r="E3902" s="79">
        <v>6.779404E-2</v>
      </c>
    </row>
    <row r="3903" spans="1:5" x14ac:dyDescent="0.25">
      <c r="A3903" s="89" t="s">
        <v>156</v>
      </c>
      <c r="B3903" s="79">
        <v>247</v>
      </c>
      <c r="C3903" s="79" t="s">
        <v>155</v>
      </c>
      <c r="D3903" s="79">
        <v>0.83941241</v>
      </c>
      <c r="E3903" s="79">
        <v>7.0701860000000005E-2</v>
      </c>
    </row>
    <row r="3904" spans="1:5" x14ac:dyDescent="0.25">
      <c r="A3904" s="89" t="s">
        <v>156</v>
      </c>
      <c r="B3904" s="79">
        <v>247</v>
      </c>
      <c r="C3904" s="79" t="s">
        <v>145</v>
      </c>
      <c r="D3904" s="79">
        <v>0.86797612000000002</v>
      </c>
      <c r="E3904" s="79">
        <v>5.7174129999999997E-2</v>
      </c>
    </row>
    <row r="3905" spans="1:5" x14ac:dyDescent="0.25">
      <c r="A3905" s="89" t="s">
        <v>156</v>
      </c>
      <c r="B3905" s="79">
        <v>247</v>
      </c>
      <c r="C3905" s="79" t="s">
        <v>143</v>
      </c>
      <c r="D3905" s="79">
        <v>0.90790521000000002</v>
      </c>
      <c r="E3905" s="79">
        <v>5.9376619999999998E-2</v>
      </c>
    </row>
    <row r="3906" spans="1:5" x14ac:dyDescent="0.25">
      <c r="A3906" s="89" t="s">
        <v>156</v>
      </c>
      <c r="B3906" s="79">
        <v>247</v>
      </c>
      <c r="C3906" s="79" t="s">
        <v>150</v>
      </c>
      <c r="D3906" s="79">
        <v>0.93223520000000004</v>
      </c>
      <c r="E3906" s="79">
        <v>7.3590390000000006E-2</v>
      </c>
    </row>
    <row r="3907" spans="1:5" x14ac:dyDescent="0.25">
      <c r="A3907" s="89" t="s">
        <v>156</v>
      </c>
      <c r="B3907" s="79">
        <v>247</v>
      </c>
      <c r="C3907" s="79" t="s">
        <v>152</v>
      </c>
      <c r="D3907" s="79">
        <v>0.99277466999999997</v>
      </c>
      <c r="E3907" s="79">
        <v>5.0818479999999999E-2</v>
      </c>
    </row>
    <row r="3908" spans="1:5" x14ac:dyDescent="0.25">
      <c r="A3908" s="89" t="s">
        <v>156</v>
      </c>
      <c r="B3908" s="79">
        <v>247</v>
      </c>
      <c r="C3908" s="79" t="s">
        <v>144</v>
      </c>
      <c r="D3908" s="79">
        <v>1.01571842</v>
      </c>
      <c r="E3908" s="79">
        <v>8.5219039999999996E-2</v>
      </c>
    </row>
    <row r="3909" spans="1:5" x14ac:dyDescent="0.25">
      <c r="A3909" s="89" t="s">
        <v>156</v>
      </c>
      <c r="B3909" s="79">
        <v>247</v>
      </c>
      <c r="C3909" s="79" t="s">
        <v>151</v>
      </c>
      <c r="D3909" s="79">
        <v>1.0912195600000001</v>
      </c>
      <c r="E3909" s="79">
        <v>6.8173730000000002E-2</v>
      </c>
    </row>
    <row r="3910" spans="1:5" x14ac:dyDescent="0.25">
      <c r="A3910" s="89" t="s">
        <v>156</v>
      </c>
      <c r="B3910" s="79">
        <v>247</v>
      </c>
      <c r="C3910" s="79" t="s">
        <v>149</v>
      </c>
      <c r="D3910" s="79">
        <v>1.1399136700000001</v>
      </c>
      <c r="E3910" s="79">
        <v>8.9064180000000007E-2</v>
      </c>
    </row>
    <row r="3911" spans="1:5" x14ac:dyDescent="0.25">
      <c r="A3911" s="89" t="s">
        <v>156</v>
      </c>
      <c r="B3911" s="79">
        <v>247</v>
      </c>
      <c r="C3911" s="79" t="s">
        <v>153</v>
      </c>
      <c r="D3911" s="79">
        <v>1.16025102</v>
      </c>
      <c r="E3911" s="79">
        <v>4.248093E-2</v>
      </c>
    </row>
    <row r="3912" spans="1:5" x14ac:dyDescent="0.25">
      <c r="A3912" s="89" t="s">
        <v>156</v>
      </c>
      <c r="B3912" s="79">
        <v>248</v>
      </c>
      <c r="C3912" s="79" t="s">
        <v>142</v>
      </c>
      <c r="D3912" s="79">
        <v>-5.1876699999999998E-2</v>
      </c>
      <c r="E3912" s="79">
        <v>7.0647100000000004E-2</v>
      </c>
    </row>
    <row r="3913" spans="1:5" x14ac:dyDescent="0.25">
      <c r="A3913" s="89" t="s">
        <v>156</v>
      </c>
      <c r="B3913" s="79">
        <v>248</v>
      </c>
      <c r="C3913" s="79" t="s">
        <v>159</v>
      </c>
      <c r="D3913" s="79">
        <v>-1.583E-2</v>
      </c>
      <c r="E3913" s="79">
        <v>8.7555140000000004E-2</v>
      </c>
    </row>
    <row r="3914" spans="1:5" x14ac:dyDescent="0.25">
      <c r="A3914" s="89" t="s">
        <v>156</v>
      </c>
      <c r="B3914" s="79">
        <v>248</v>
      </c>
      <c r="C3914" s="79" t="s">
        <v>152</v>
      </c>
      <c r="D3914" s="79">
        <v>-1.4138E-3</v>
      </c>
      <c r="E3914" s="79">
        <v>9.6543009999999999E-2</v>
      </c>
    </row>
    <row r="3915" spans="1:5" x14ac:dyDescent="0.25">
      <c r="A3915" s="89" t="s">
        <v>156</v>
      </c>
      <c r="B3915" s="79">
        <v>248</v>
      </c>
      <c r="C3915" s="79" t="s">
        <v>146</v>
      </c>
      <c r="D3915" s="79">
        <v>7.5420699999999997E-3</v>
      </c>
      <c r="E3915" s="79">
        <v>6.4252920000000005E-2</v>
      </c>
    </row>
    <row r="3916" spans="1:5" x14ac:dyDescent="0.25">
      <c r="A3916" s="89" t="s">
        <v>156</v>
      </c>
      <c r="B3916" s="79">
        <v>248</v>
      </c>
      <c r="C3916" s="79" t="s">
        <v>155</v>
      </c>
      <c r="D3916" s="79">
        <v>2.1325460000000001E-2</v>
      </c>
      <c r="E3916" s="79">
        <v>8.0692879999999995E-2</v>
      </c>
    </row>
    <row r="3917" spans="1:5" x14ac:dyDescent="0.25">
      <c r="A3917" s="89" t="s">
        <v>156</v>
      </c>
      <c r="B3917" s="79">
        <v>248</v>
      </c>
      <c r="C3917" s="79" t="s">
        <v>150</v>
      </c>
      <c r="D3917" s="79">
        <v>3.4110769999999999E-2</v>
      </c>
      <c r="E3917" s="79">
        <v>5.9445329999999998E-2</v>
      </c>
    </row>
    <row r="3918" spans="1:5" x14ac:dyDescent="0.25">
      <c r="A3918" s="89" t="s">
        <v>156</v>
      </c>
      <c r="B3918" s="79">
        <v>248</v>
      </c>
      <c r="C3918" s="79" t="s">
        <v>154</v>
      </c>
      <c r="D3918" s="79">
        <v>3.6689390000000002E-2</v>
      </c>
      <c r="E3918" s="79">
        <v>8.3069459999999998E-2</v>
      </c>
    </row>
    <row r="3919" spans="1:5" x14ac:dyDescent="0.25">
      <c r="A3919" s="89" t="s">
        <v>156</v>
      </c>
      <c r="B3919" s="79">
        <v>248</v>
      </c>
      <c r="C3919" s="79" t="s">
        <v>151</v>
      </c>
      <c r="D3919" s="79">
        <v>4.7550469999999997E-2</v>
      </c>
      <c r="E3919" s="79">
        <v>8.3797540000000004E-2</v>
      </c>
    </row>
    <row r="3920" spans="1:5" x14ac:dyDescent="0.25">
      <c r="A3920" s="89" t="s">
        <v>156</v>
      </c>
      <c r="B3920" s="79">
        <v>248</v>
      </c>
      <c r="C3920" s="79" t="s">
        <v>143</v>
      </c>
      <c r="D3920" s="79">
        <v>5.5077719999999997E-2</v>
      </c>
      <c r="E3920" s="79">
        <v>6.8430950000000004E-2</v>
      </c>
    </row>
    <row r="3921" spans="1:5" x14ac:dyDescent="0.25">
      <c r="A3921" s="89" t="s">
        <v>156</v>
      </c>
      <c r="B3921" s="79">
        <v>248</v>
      </c>
      <c r="C3921" s="79" t="s">
        <v>153</v>
      </c>
      <c r="D3921" s="79">
        <v>7.0152469999999995E-2</v>
      </c>
      <c r="E3921" s="79">
        <v>0.10641340000000001</v>
      </c>
    </row>
    <row r="3922" spans="1:5" x14ac:dyDescent="0.25">
      <c r="A3922" s="89" t="s">
        <v>156</v>
      </c>
      <c r="B3922" s="79">
        <v>248</v>
      </c>
      <c r="C3922" s="79" t="s">
        <v>158</v>
      </c>
      <c r="D3922" s="79">
        <v>8.727058E-2</v>
      </c>
      <c r="E3922" s="79">
        <v>0.10504806999999999</v>
      </c>
    </row>
    <row r="3923" spans="1:5" x14ac:dyDescent="0.25">
      <c r="A3923" s="89" t="s">
        <v>156</v>
      </c>
      <c r="B3923" s="79">
        <v>248</v>
      </c>
      <c r="C3923" s="79" t="s">
        <v>9</v>
      </c>
      <c r="D3923" s="79">
        <v>8.8732439999999996E-2</v>
      </c>
      <c r="E3923" s="79">
        <v>7.9357369999999997E-2</v>
      </c>
    </row>
    <row r="3924" spans="1:5" x14ac:dyDescent="0.25">
      <c r="A3924" s="89" t="s">
        <v>156</v>
      </c>
      <c r="B3924" s="79">
        <v>248</v>
      </c>
      <c r="C3924" s="79" t="s">
        <v>145</v>
      </c>
      <c r="D3924" s="79">
        <v>0.11715286</v>
      </c>
      <c r="E3924" s="79">
        <v>4.9018050000000001E-2</v>
      </c>
    </row>
    <row r="3925" spans="1:5" x14ac:dyDescent="0.25">
      <c r="A3925" s="89" t="s">
        <v>156</v>
      </c>
      <c r="B3925" s="79">
        <v>248</v>
      </c>
      <c r="C3925" s="79" t="s">
        <v>160</v>
      </c>
      <c r="D3925" s="79">
        <v>0.11809397000000001</v>
      </c>
      <c r="E3925" s="79">
        <v>6.364533E-2</v>
      </c>
    </row>
    <row r="3926" spans="1:5" x14ac:dyDescent="0.25">
      <c r="A3926" s="89" t="s">
        <v>156</v>
      </c>
      <c r="B3926" s="79">
        <v>248</v>
      </c>
      <c r="C3926" s="79" t="s">
        <v>147</v>
      </c>
      <c r="D3926" s="79">
        <v>0.15508119000000001</v>
      </c>
      <c r="E3926" s="79">
        <v>7.5124090000000004E-2</v>
      </c>
    </row>
    <row r="3927" spans="1:5" x14ac:dyDescent="0.25">
      <c r="A3927" s="89" t="s">
        <v>156</v>
      </c>
      <c r="B3927" s="79">
        <v>248</v>
      </c>
      <c r="C3927" s="79" t="s">
        <v>148</v>
      </c>
      <c r="D3927" s="79">
        <v>0.95390280999999999</v>
      </c>
      <c r="E3927" s="79">
        <v>4.8286469999999998E-2</v>
      </c>
    </row>
    <row r="3928" spans="1:5" x14ac:dyDescent="0.25">
      <c r="A3928" s="89" t="s">
        <v>9</v>
      </c>
      <c r="B3928" s="79">
        <v>249</v>
      </c>
      <c r="C3928" s="79" t="s">
        <v>156</v>
      </c>
      <c r="D3928" s="79">
        <v>4.1825950000000001E-2</v>
      </c>
      <c r="E3928" s="79">
        <v>5.4027239999999997E-2</v>
      </c>
    </row>
    <row r="3929" spans="1:5" x14ac:dyDescent="0.25">
      <c r="A3929" s="89" t="s">
        <v>9</v>
      </c>
      <c r="B3929" s="79">
        <v>249</v>
      </c>
      <c r="C3929" s="79" t="s">
        <v>143</v>
      </c>
      <c r="D3929" s="79">
        <v>0.22783500000000001</v>
      </c>
      <c r="E3929" s="79">
        <v>5.2333009999999999E-2</v>
      </c>
    </row>
    <row r="3930" spans="1:5" x14ac:dyDescent="0.25">
      <c r="A3930" s="89" t="s">
        <v>9</v>
      </c>
      <c r="B3930" s="79">
        <v>249</v>
      </c>
      <c r="C3930" s="79" t="s">
        <v>151</v>
      </c>
      <c r="D3930" s="79">
        <v>0.62536756999999998</v>
      </c>
      <c r="E3930" s="79">
        <v>9.7904210000000005E-2</v>
      </c>
    </row>
    <row r="3931" spans="1:5" x14ac:dyDescent="0.25">
      <c r="A3931" s="89" t="s">
        <v>9</v>
      </c>
      <c r="B3931" s="79">
        <v>249</v>
      </c>
      <c r="C3931" s="79" t="s">
        <v>144</v>
      </c>
      <c r="D3931" s="79">
        <v>0.66324647000000003</v>
      </c>
      <c r="E3931" s="79">
        <v>8.1197900000000003E-2</v>
      </c>
    </row>
    <row r="3932" spans="1:5" x14ac:dyDescent="0.25">
      <c r="A3932" s="89" t="s">
        <v>9</v>
      </c>
      <c r="B3932" s="79">
        <v>249</v>
      </c>
      <c r="C3932" s="79" t="s">
        <v>147</v>
      </c>
      <c r="D3932" s="79">
        <v>0.71286168999999999</v>
      </c>
      <c r="E3932" s="79">
        <v>6.1647500000000001E-2</v>
      </c>
    </row>
    <row r="3933" spans="1:5" x14ac:dyDescent="0.25">
      <c r="A3933" s="89" t="s">
        <v>9</v>
      </c>
      <c r="B3933" s="79">
        <v>249</v>
      </c>
      <c r="C3933" s="79" t="s">
        <v>153</v>
      </c>
      <c r="D3933" s="79">
        <v>0.76743006000000002</v>
      </c>
      <c r="E3933" s="79">
        <v>7.3935760000000003E-2</v>
      </c>
    </row>
    <row r="3934" spans="1:5" x14ac:dyDescent="0.25">
      <c r="A3934" s="89" t="s">
        <v>9</v>
      </c>
      <c r="B3934" s="79">
        <v>249</v>
      </c>
      <c r="C3934" s="79" t="s">
        <v>152</v>
      </c>
      <c r="D3934" s="79">
        <v>0.80510011000000004</v>
      </c>
      <c r="E3934" s="79">
        <v>4.3056560000000001E-2</v>
      </c>
    </row>
    <row r="3935" spans="1:5" x14ac:dyDescent="0.25">
      <c r="A3935" s="89" t="s">
        <v>9</v>
      </c>
      <c r="B3935" s="79">
        <v>249</v>
      </c>
      <c r="C3935" s="79" t="s">
        <v>158</v>
      </c>
      <c r="D3935" s="79">
        <v>0.81345177999999996</v>
      </c>
      <c r="E3935" s="79">
        <v>7.2986750000000003E-2</v>
      </c>
    </row>
    <row r="3936" spans="1:5" x14ac:dyDescent="0.25">
      <c r="A3936" s="89" t="s">
        <v>9</v>
      </c>
      <c r="B3936" s="79">
        <v>249</v>
      </c>
      <c r="C3936" s="79" t="s">
        <v>148</v>
      </c>
      <c r="D3936" s="79">
        <v>0.83770803000000005</v>
      </c>
      <c r="E3936" s="79">
        <v>7.1747259999999993E-2</v>
      </c>
    </row>
    <row r="3937" spans="1:5" x14ac:dyDescent="0.25">
      <c r="A3937" s="89" t="s">
        <v>9</v>
      </c>
      <c r="B3937" s="79">
        <v>249</v>
      </c>
      <c r="C3937" s="79" t="s">
        <v>155</v>
      </c>
      <c r="D3937" s="79">
        <v>0.87602515000000003</v>
      </c>
      <c r="E3937" s="79">
        <v>8.6306040000000001E-2</v>
      </c>
    </row>
    <row r="3938" spans="1:5" x14ac:dyDescent="0.25">
      <c r="A3938" s="89" t="s">
        <v>9</v>
      </c>
      <c r="B3938" s="79">
        <v>249</v>
      </c>
      <c r="C3938" s="79" t="s">
        <v>157</v>
      </c>
      <c r="D3938" s="79">
        <v>0.88113702000000005</v>
      </c>
      <c r="E3938" s="79">
        <v>7.6313320000000004E-2</v>
      </c>
    </row>
    <row r="3939" spans="1:5" x14ac:dyDescent="0.25">
      <c r="A3939" s="89" t="s">
        <v>9</v>
      </c>
      <c r="B3939" s="79">
        <v>249</v>
      </c>
      <c r="C3939" s="79" t="s">
        <v>160</v>
      </c>
      <c r="D3939" s="79">
        <v>0.89500411000000002</v>
      </c>
      <c r="E3939" s="79">
        <v>7.251705E-2</v>
      </c>
    </row>
    <row r="3940" spans="1:5" x14ac:dyDescent="0.25">
      <c r="A3940" s="89" t="s">
        <v>9</v>
      </c>
      <c r="B3940" s="79">
        <v>249</v>
      </c>
      <c r="C3940" s="79" t="s">
        <v>146</v>
      </c>
      <c r="D3940" s="79">
        <v>0.94723374000000005</v>
      </c>
      <c r="E3940" s="79">
        <v>6.9436700000000004E-2</v>
      </c>
    </row>
    <row r="3941" spans="1:5" x14ac:dyDescent="0.25">
      <c r="A3941" s="89" t="s">
        <v>9</v>
      </c>
      <c r="B3941" s="79">
        <v>249</v>
      </c>
      <c r="C3941" s="79" t="s">
        <v>142</v>
      </c>
      <c r="D3941" s="79">
        <v>0.95563902000000001</v>
      </c>
      <c r="E3941" s="79">
        <v>7.6932210000000001E-2</v>
      </c>
    </row>
    <row r="3942" spans="1:5" x14ac:dyDescent="0.25">
      <c r="A3942" s="89" t="s">
        <v>9</v>
      </c>
      <c r="B3942" s="79">
        <v>249</v>
      </c>
      <c r="C3942" s="79" t="s">
        <v>159</v>
      </c>
      <c r="D3942" s="79">
        <v>0.97597661000000002</v>
      </c>
      <c r="E3942" s="79">
        <v>4.87789E-2</v>
      </c>
    </row>
    <row r="3943" spans="1:5" x14ac:dyDescent="0.25">
      <c r="A3943" s="89" t="s">
        <v>9</v>
      </c>
      <c r="B3943" s="79">
        <v>249</v>
      </c>
      <c r="C3943" s="79" t="s">
        <v>154</v>
      </c>
      <c r="D3943" s="79">
        <v>1.10896982</v>
      </c>
      <c r="E3943" s="79">
        <v>5.120678E-2</v>
      </c>
    </row>
    <row r="3944" spans="1:5" x14ac:dyDescent="0.25">
      <c r="A3944" s="89" t="s">
        <v>9</v>
      </c>
      <c r="B3944" s="79">
        <v>249</v>
      </c>
      <c r="C3944" s="79" t="s">
        <v>150</v>
      </c>
      <c r="D3944" s="79">
        <v>1.2502271700000001</v>
      </c>
      <c r="E3944" s="79">
        <v>6.7892560000000005E-2</v>
      </c>
    </row>
    <row r="3945" spans="1:5" x14ac:dyDescent="0.25">
      <c r="A3945" s="89" t="s">
        <v>150</v>
      </c>
      <c r="B3945" s="79">
        <v>250</v>
      </c>
      <c r="C3945" s="79" t="s">
        <v>152</v>
      </c>
      <c r="D3945" s="79">
        <v>0.60309040999999997</v>
      </c>
      <c r="E3945" s="79">
        <v>0.10792786</v>
      </c>
    </row>
    <row r="3946" spans="1:5" x14ac:dyDescent="0.25">
      <c r="A3946" s="89" t="s">
        <v>150</v>
      </c>
      <c r="B3946" s="79">
        <v>250</v>
      </c>
      <c r="C3946" s="79" t="s">
        <v>155</v>
      </c>
      <c r="D3946" s="79">
        <v>0.79214037999999998</v>
      </c>
      <c r="E3946" s="79">
        <v>7.0915740000000005E-2</v>
      </c>
    </row>
    <row r="3947" spans="1:5" x14ac:dyDescent="0.25">
      <c r="A3947" s="89" t="s">
        <v>150</v>
      </c>
      <c r="B3947" s="79">
        <v>250</v>
      </c>
      <c r="C3947" s="79" t="s">
        <v>9</v>
      </c>
      <c r="D3947" s="79">
        <v>0.80379601000000001</v>
      </c>
      <c r="E3947" s="79">
        <v>4.3801960000000001E-2</v>
      </c>
    </row>
    <row r="3948" spans="1:5" x14ac:dyDescent="0.25">
      <c r="A3948" s="89" t="s">
        <v>150</v>
      </c>
      <c r="B3948" s="79">
        <v>250</v>
      </c>
      <c r="C3948" s="79" t="s">
        <v>146</v>
      </c>
      <c r="D3948" s="79">
        <v>0.89806936000000004</v>
      </c>
      <c r="E3948" s="79">
        <v>4.8675999999999997E-2</v>
      </c>
    </row>
    <row r="3949" spans="1:5" x14ac:dyDescent="0.25">
      <c r="A3949" s="89" t="s">
        <v>150</v>
      </c>
      <c r="B3949" s="79">
        <v>250</v>
      </c>
      <c r="C3949" s="79" t="s">
        <v>148</v>
      </c>
      <c r="D3949" s="79">
        <v>0.90086105999999999</v>
      </c>
      <c r="E3949" s="79">
        <v>9.7801620000000006E-2</v>
      </c>
    </row>
    <row r="3950" spans="1:5" x14ac:dyDescent="0.25">
      <c r="A3950" s="89" t="s">
        <v>150</v>
      </c>
      <c r="B3950" s="79">
        <v>250</v>
      </c>
      <c r="C3950" s="79" t="s">
        <v>144</v>
      </c>
      <c r="D3950" s="79">
        <v>0.90252036000000002</v>
      </c>
      <c r="E3950" s="79">
        <v>7.7226900000000001E-2</v>
      </c>
    </row>
    <row r="3951" spans="1:5" x14ac:dyDescent="0.25">
      <c r="A3951" s="89" t="s">
        <v>150</v>
      </c>
      <c r="B3951" s="79">
        <v>250</v>
      </c>
      <c r="C3951" s="79" t="s">
        <v>156</v>
      </c>
      <c r="D3951" s="79">
        <v>0.93115645000000002</v>
      </c>
      <c r="E3951" s="79">
        <v>8.6821449999999994E-2</v>
      </c>
    </row>
    <row r="3952" spans="1:5" x14ac:dyDescent="0.25">
      <c r="A3952" s="89" t="s">
        <v>150</v>
      </c>
      <c r="B3952" s="79">
        <v>250</v>
      </c>
      <c r="C3952" s="79" t="s">
        <v>151</v>
      </c>
      <c r="D3952" s="79">
        <v>0.95342833999999999</v>
      </c>
      <c r="E3952" s="79">
        <v>9.5271190000000006E-2</v>
      </c>
    </row>
    <row r="3953" spans="1:5" x14ac:dyDescent="0.25">
      <c r="A3953" s="89" t="s">
        <v>150</v>
      </c>
      <c r="B3953" s="79">
        <v>250</v>
      </c>
      <c r="C3953" s="79" t="s">
        <v>158</v>
      </c>
      <c r="D3953" s="79">
        <v>0.95587854000000005</v>
      </c>
      <c r="E3953" s="79">
        <v>7.1718000000000004E-2</v>
      </c>
    </row>
    <row r="3954" spans="1:5" x14ac:dyDescent="0.25">
      <c r="A3954" s="89" t="s">
        <v>150</v>
      </c>
      <c r="B3954" s="79">
        <v>250</v>
      </c>
      <c r="C3954" s="79" t="s">
        <v>160</v>
      </c>
      <c r="D3954" s="79">
        <v>0.99448413999999996</v>
      </c>
      <c r="E3954" s="79">
        <v>5.7435800000000002E-2</v>
      </c>
    </row>
    <row r="3955" spans="1:5" x14ac:dyDescent="0.25">
      <c r="A3955" s="89" t="s">
        <v>150</v>
      </c>
      <c r="B3955" s="79">
        <v>250</v>
      </c>
      <c r="C3955" s="79" t="s">
        <v>143</v>
      </c>
      <c r="D3955" s="79">
        <v>0.99634948000000001</v>
      </c>
      <c r="E3955" s="79">
        <v>4.4389869999999998E-2</v>
      </c>
    </row>
    <row r="3956" spans="1:5" x14ac:dyDescent="0.25">
      <c r="A3956" s="89" t="s">
        <v>150</v>
      </c>
      <c r="B3956" s="79">
        <v>250</v>
      </c>
      <c r="C3956" s="79" t="s">
        <v>157</v>
      </c>
      <c r="D3956" s="79">
        <v>1.0150408500000001</v>
      </c>
      <c r="E3956" s="79">
        <v>0.10819521999999999</v>
      </c>
    </row>
    <row r="3957" spans="1:5" x14ac:dyDescent="0.25">
      <c r="A3957" s="89" t="s">
        <v>150</v>
      </c>
      <c r="B3957" s="79">
        <v>250</v>
      </c>
      <c r="C3957" s="79" t="s">
        <v>149</v>
      </c>
      <c r="D3957" s="79">
        <v>1.0248524400000001</v>
      </c>
      <c r="E3957" s="79">
        <v>6.6936179999999998E-2</v>
      </c>
    </row>
    <row r="3958" spans="1:5" x14ac:dyDescent="0.25">
      <c r="A3958" s="89" t="s">
        <v>150</v>
      </c>
      <c r="B3958" s="79">
        <v>250</v>
      </c>
      <c r="C3958" s="79" t="s">
        <v>147</v>
      </c>
      <c r="D3958" s="79">
        <v>1.0338114599999999</v>
      </c>
      <c r="E3958" s="79">
        <v>7.8173069999999997E-2</v>
      </c>
    </row>
    <row r="3959" spans="1:5" x14ac:dyDescent="0.25">
      <c r="A3959" s="89" t="s">
        <v>150</v>
      </c>
      <c r="B3959" s="79">
        <v>250</v>
      </c>
      <c r="C3959" s="79" t="s">
        <v>153</v>
      </c>
      <c r="D3959" s="79">
        <v>1.06407848</v>
      </c>
      <c r="E3959" s="79">
        <v>5.523687E-2</v>
      </c>
    </row>
    <row r="3960" spans="1:5" x14ac:dyDescent="0.25">
      <c r="A3960" s="89" t="s">
        <v>150</v>
      </c>
      <c r="B3960" s="79">
        <v>250</v>
      </c>
      <c r="C3960" s="79" t="s">
        <v>142</v>
      </c>
      <c r="D3960" s="79">
        <v>1.0893531599999999</v>
      </c>
      <c r="E3960" s="79">
        <v>6.042376E-2</v>
      </c>
    </row>
    <row r="3961" spans="1:5" x14ac:dyDescent="0.25">
      <c r="A3961" s="89" t="s">
        <v>150</v>
      </c>
      <c r="B3961" s="79">
        <v>250</v>
      </c>
      <c r="C3961" s="79" t="s">
        <v>145</v>
      </c>
      <c r="D3961" s="79">
        <v>1.1888611899999999</v>
      </c>
      <c r="E3961" s="79">
        <v>8.3809419999999996E-2</v>
      </c>
    </row>
    <row r="3962" spans="1:5" x14ac:dyDescent="0.25">
      <c r="A3962" s="89" t="s">
        <v>144</v>
      </c>
      <c r="B3962" s="79">
        <v>251</v>
      </c>
      <c r="C3962" s="79" t="s">
        <v>158</v>
      </c>
      <c r="D3962" s="79">
        <v>-4.6235699999999998E-2</v>
      </c>
      <c r="E3962" s="79">
        <v>0.10055948000000001</v>
      </c>
    </row>
    <row r="3963" spans="1:5" x14ac:dyDescent="0.25">
      <c r="A3963" s="89" t="s">
        <v>144</v>
      </c>
      <c r="B3963" s="79">
        <v>251</v>
      </c>
      <c r="C3963" s="79" t="s">
        <v>152</v>
      </c>
      <c r="D3963" s="79">
        <v>3.3276739999999999E-2</v>
      </c>
      <c r="E3963" s="79">
        <v>7.5127819999999998E-2</v>
      </c>
    </row>
    <row r="3964" spans="1:5" x14ac:dyDescent="0.25">
      <c r="A3964" s="89" t="s">
        <v>144</v>
      </c>
      <c r="B3964" s="79">
        <v>251</v>
      </c>
      <c r="C3964" s="79" t="s">
        <v>156</v>
      </c>
      <c r="D3964" s="79">
        <v>7.3245930000000001E-2</v>
      </c>
      <c r="E3964" s="79">
        <v>6.4690120000000004E-2</v>
      </c>
    </row>
    <row r="3965" spans="1:5" x14ac:dyDescent="0.25">
      <c r="A3965" s="89" t="s">
        <v>144</v>
      </c>
      <c r="B3965" s="79">
        <v>251</v>
      </c>
      <c r="C3965" s="79" t="s">
        <v>159</v>
      </c>
      <c r="D3965" s="79">
        <v>8.5735480000000003E-2</v>
      </c>
      <c r="E3965" s="79">
        <v>9.0570800000000007E-2</v>
      </c>
    </row>
    <row r="3966" spans="1:5" x14ac:dyDescent="0.25">
      <c r="A3966" s="89" t="s">
        <v>144</v>
      </c>
      <c r="B3966" s="79">
        <v>251</v>
      </c>
      <c r="C3966" s="79" t="s">
        <v>157</v>
      </c>
      <c r="D3966" s="79">
        <v>0.18245465999999999</v>
      </c>
      <c r="E3966" s="79">
        <v>5.5063019999999997E-2</v>
      </c>
    </row>
    <row r="3967" spans="1:5" x14ac:dyDescent="0.25">
      <c r="A3967" s="89" t="s">
        <v>144</v>
      </c>
      <c r="B3967" s="79">
        <v>251</v>
      </c>
      <c r="C3967" s="79" t="s">
        <v>155</v>
      </c>
      <c r="D3967" s="79">
        <v>0.19051984</v>
      </c>
      <c r="E3967" s="79">
        <v>4.2402420000000003E-2</v>
      </c>
    </row>
    <row r="3968" spans="1:5" x14ac:dyDescent="0.25">
      <c r="A3968" s="89" t="s">
        <v>144</v>
      </c>
      <c r="B3968" s="79">
        <v>251</v>
      </c>
      <c r="C3968" s="79" t="s">
        <v>142</v>
      </c>
      <c r="D3968" s="79">
        <v>0.35540989000000001</v>
      </c>
      <c r="E3968" s="79">
        <v>6.9244739999999999E-2</v>
      </c>
    </row>
    <row r="3969" spans="1:5" x14ac:dyDescent="0.25">
      <c r="A3969" s="89" t="s">
        <v>144</v>
      </c>
      <c r="B3969" s="79">
        <v>251</v>
      </c>
      <c r="C3969" s="79" t="s">
        <v>146</v>
      </c>
      <c r="D3969" s="79">
        <v>0.53370762999999999</v>
      </c>
      <c r="E3969" s="79">
        <v>7.8509209999999996E-2</v>
      </c>
    </row>
    <row r="3970" spans="1:5" x14ac:dyDescent="0.25">
      <c r="A3970" s="89" t="s">
        <v>144</v>
      </c>
      <c r="B3970" s="79">
        <v>251</v>
      </c>
      <c r="C3970" s="79" t="s">
        <v>151</v>
      </c>
      <c r="D3970" s="79">
        <v>0.59147552000000003</v>
      </c>
      <c r="E3970" s="79">
        <v>8.3583710000000006E-2</v>
      </c>
    </row>
    <row r="3971" spans="1:5" x14ac:dyDescent="0.25">
      <c r="A3971" s="89" t="s">
        <v>144</v>
      </c>
      <c r="B3971" s="79">
        <v>251</v>
      </c>
      <c r="C3971" s="79" t="s">
        <v>9</v>
      </c>
      <c r="D3971" s="79">
        <v>0.73718695000000001</v>
      </c>
      <c r="E3971" s="79">
        <v>5.5126189999999999E-2</v>
      </c>
    </row>
    <row r="3972" spans="1:5" x14ac:dyDescent="0.25">
      <c r="A3972" s="89" t="s">
        <v>144</v>
      </c>
      <c r="B3972" s="79">
        <v>251</v>
      </c>
      <c r="C3972" s="79" t="s">
        <v>160</v>
      </c>
      <c r="D3972" s="79">
        <v>0.79395031999999999</v>
      </c>
      <c r="E3972" s="79">
        <v>5.690572E-2</v>
      </c>
    </row>
    <row r="3973" spans="1:5" x14ac:dyDescent="0.25">
      <c r="A3973" s="89" t="s">
        <v>144</v>
      </c>
      <c r="B3973" s="79">
        <v>251</v>
      </c>
      <c r="C3973" s="79" t="s">
        <v>149</v>
      </c>
      <c r="D3973" s="79">
        <v>0.91618741999999997</v>
      </c>
      <c r="E3973" s="79">
        <v>4.2728710000000003E-2</v>
      </c>
    </row>
    <row r="3974" spans="1:5" x14ac:dyDescent="0.25">
      <c r="A3974" s="89" t="s">
        <v>144</v>
      </c>
      <c r="B3974" s="79">
        <v>251</v>
      </c>
      <c r="C3974" s="79" t="s">
        <v>145</v>
      </c>
      <c r="D3974" s="79">
        <v>0.94627203000000004</v>
      </c>
      <c r="E3974" s="79">
        <v>6.6526589999999997E-2</v>
      </c>
    </row>
    <row r="3975" spans="1:5" x14ac:dyDescent="0.25">
      <c r="A3975" s="89" t="s">
        <v>144</v>
      </c>
      <c r="B3975" s="79">
        <v>251</v>
      </c>
      <c r="C3975" s="79" t="s">
        <v>148</v>
      </c>
      <c r="D3975" s="79">
        <v>0.95945166000000004</v>
      </c>
      <c r="E3975" s="79">
        <v>4.7845529999999997E-2</v>
      </c>
    </row>
    <row r="3976" spans="1:5" x14ac:dyDescent="0.25">
      <c r="A3976" s="89" t="s">
        <v>144</v>
      </c>
      <c r="B3976" s="79">
        <v>251</v>
      </c>
      <c r="C3976" s="79" t="s">
        <v>153</v>
      </c>
      <c r="D3976" s="79">
        <v>0.97390792000000004</v>
      </c>
      <c r="E3976" s="79">
        <v>7.1284239999999999E-2</v>
      </c>
    </row>
    <row r="3977" spans="1:5" x14ac:dyDescent="0.25">
      <c r="A3977" s="89" t="s">
        <v>144</v>
      </c>
      <c r="B3977" s="79">
        <v>251</v>
      </c>
      <c r="C3977" s="79" t="s">
        <v>143</v>
      </c>
      <c r="D3977" s="79">
        <v>1.01736739</v>
      </c>
      <c r="E3977" s="79">
        <v>5.476615E-2</v>
      </c>
    </row>
    <row r="3978" spans="1:5" x14ac:dyDescent="0.25">
      <c r="A3978" s="89" t="s">
        <v>144</v>
      </c>
      <c r="B3978" s="79">
        <v>251</v>
      </c>
      <c r="C3978" s="79" t="s">
        <v>147</v>
      </c>
      <c r="D3978" s="79">
        <v>1.04013176</v>
      </c>
      <c r="E3978" s="79">
        <v>4.1450050000000002E-2</v>
      </c>
    </row>
    <row r="3979" spans="1:5" x14ac:dyDescent="0.25">
      <c r="A3979" s="89" t="s">
        <v>144</v>
      </c>
      <c r="B3979" s="79">
        <v>251</v>
      </c>
      <c r="C3979" s="79" t="s">
        <v>154</v>
      </c>
      <c r="D3979" s="79">
        <v>1.0779741899999999</v>
      </c>
      <c r="E3979" s="79">
        <v>0.10664959</v>
      </c>
    </row>
    <row r="3980" spans="1:5" x14ac:dyDescent="0.25">
      <c r="A3980" s="89" t="s">
        <v>142</v>
      </c>
      <c r="B3980" s="79">
        <v>252</v>
      </c>
      <c r="C3980" s="79" t="s">
        <v>160</v>
      </c>
      <c r="D3980" s="79">
        <v>0.56153980000000003</v>
      </c>
      <c r="E3980" s="79">
        <v>6.5462210000000007E-2</v>
      </c>
    </row>
    <row r="3981" spans="1:5" x14ac:dyDescent="0.25">
      <c r="A3981" s="89" t="s">
        <v>142</v>
      </c>
      <c r="B3981" s="79">
        <v>252</v>
      </c>
      <c r="C3981" s="79" t="s">
        <v>156</v>
      </c>
      <c r="D3981" s="79">
        <v>0.56331233000000003</v>
      </c>
      <c r="E3981" s="79">
        <v>7.2046659999999998E-2</v>
      </c>
    </row>
    <row r="3982" spans="1:5" x14ac:dyDescent="0.25">
      <c r="A3982" s="89" t="s">
        <v>142</v>
      </c>
      <c r="B3982" s="79">
        <v>252</v>
      </c>
      <c r="C3982" s="79" t="s">
        <v>155</v>
      </c>
      <c r="D3982" s="79">
        <v>0.59851259000000001</v>
      </c>
      <c r="E3982" s="79">
        <v>0.10570222</v>
      </c>
    </row>
    <row r="3983" spans="1:5" x14ac:dyDescent="0.25">
      <c r="A3983" s="89" t="s">
        <v>142</v>
      </c>
      <c r="B3983" s="79">
        <v>252</v>
      </c>
      <c r="C3983" s="79" t="s">
        <v>151</v>
      </c>
      <c r="D3983" s="79">
        <v>0.60546261999999995</v>
      </c>
      <c r="E3983" s="79">
        <v>8.1320020000000007E-2</v>
      </c>
    </row>
    <row r="3984" spans="1:5" x14ac:dyDescent="0.25">
      <c r="A3984" s="89" t="s">
        <v>142</v>
      </c>
      <c r="B3984" s="79">
        <v>252</v>
      </c>
      <c r="C3984" s="79" t="s">
        <v>149</v>
      </c>
      <c r="D3984" s="79">
        <v>0.63603602000000004</v>
      </c>
      <c r="E3984" s="79">
        <v>6.5173900000000007E-2</v>
      </c>
    </row>
    <row r="3985" spans="1:5" x14ac:dyDescent="0.25">
      <c r="A3985" s="89" t="s">
        <v>142</v>
      </c>
      <c r="B3985" s="79">
        <v>252</v>
      </c>
      <c r="C3985" s="79" t="s">
        <v>152</v>
      </c>
      <c r="D3985" s="79">
        <v>0.66230219999999995</v>
      </c>
      <c r="E3985" s="79">
        <v>6.6999950000000003E-2</v>
      </c>
    </row>
    <row r="3986" spans="1:5" x14ac:dyDescent="0.25">
      <c r="A3986" s="89" t="s">
        <v>142</v>
      </c>
      <c r="B3986" s="79">
        <v>252</v>
      </c>
      <c r="C3986" s="79" t="s">
        <v>147</v>
      </c>
      <c r="D3986" s="79">
        <v>0.73456840000000001</v>
      </c>
      <c r="E3986" s="79">
        <v>8.2509600000000002E-2</v>
      </c>
    </row>
    <row r="3987" spans="1:5" x14ac:dyDescent="0.25">
      <c r="A3987" s="89" t="s">
        <v>142</v>
      </c>
      <c r="B3987" s="79">
        <v>252</v>
      </c>
      <c r="C3987" s="79" t="s">
        <v>148</v>
      </c>
      <c r="D3987" s="79">
        <v>0.73543612999999997</v>
      </c>
      <c r="E3987" s="79">
        <v>5.3627250000000001E-2</v>
      </c>
    </row>
    <row r="3988" spans="1:5" x14ac:dyDescent="0.25">
      <c r="A3988" s="89" t="s">
        <v>142</v>
      </c>
      <c r="B3988" s="79">
        <v>252</v>
      </c>
      <c r="C3988" s="79" t="s">
        <v>153</v>
      </c>
      <c r="D3988" s="79">
        <v>0.74166880000000002</v>
      </c>
      <c r="E3988" s="79">
        <v>7.6858449999999995E-2</v>
      </c>
    </row>
    <row r="3989" spans="1:5" x14ac:dyDescent="0.25">
      <c r="A3989" s="89" t="s">
        <v>142</v>
      </c>
      <c r="B3989" s="79">
        <v>252</v>
      </c>
      <c r="C3989" s="79" t="s">
        <v>150</v>
      </c>
      <c r="D3989" s="79">
        <v>0.76297946999999999</v>
      </c>
      <c r="E3989" s="79">
        <v>7.1528980000000006E-2</v>
      </c>
    </row>
    <row r="3990" spans="1:5" x14ac:dyDescent="0.25">
      <c r="A3990" s="89" t="s">
        <v>142</v>
      </c>
      <c r="B3990" s="79">
        <v>252</v>
      </c>
      <c r="C3990" s="79" t="s">
        <v>158</v>
      </c>
      <c r="D3990" s="79">
        <v>0.77074310999999995</v>
      </c>
      <c r="E3990" s="79">
        <v>7.0947259999999998E-2</v>
      </c>
    </row>
    <row r="3991" spans="1:5" x14ac:dyDescent="0.25">
      <c r="A3991" s="89" t="s">
        <v>142</v>
      </c>
      <c r="B3991" s="79">
        <v>252</v>
      </c>
      <c r="C3991" s="79" t="s">
        <v>157</v>
      </c>
      <c r="D3991" s="79">
        <v>0.8075736</v>
      </c>
      <c r="E3991" s="79">
        <v>4.547205E-2</v>
      </c>
    </row>
    <row r="3992" spans="1:5" x14ac:dyDescent="0.25">
      <c r="A3992" s="89" t="s">
        <v>142</v>
      </c>
      <c r="B3992" s="79">
        <v>252</v>
      </c>
      <c r="C3992" s="79" t="s">
        <v>146</v>
      </c>
      <c r="D3992" s="79">
        <v>0.83668385000000001</v>
      </c>
      <c r="E3992" s="79">
        <v>5.4788570000000002E-2</v>
      </c>
    </row>
    <row r="3993" spans="1:5" x14ac:dyDescent="0.25">
      <c r="A3993" s="89" t="s">
        <v>142</v>
      </c>
      <c r="B3993" s="79">
        <v>252</v>
      </c>
      <c r="C3993" s="79" t="s">
        <v>154</v>
      </c>
      <c r="D3993" s="79">
        <v>0.85165073999999996</v>
      </c>
      <c r="E3993" s="79">
        <v>7.4097280000000001E-2</v>
      </c>
    </row>
    <row r="3994" spans="1:5" x14ac:dyDescent="0.25">
      <c r="A3994" s="89" t="s">
        <v>142</v>
      </c>
      <c r="B3994" s="79">
        <v>252</v>
      </c>
      <c r="C3994" s="79" t="s">
        <v>145</v>
      </c>
      <c r="D3994" s="79">
        <v>0.86543767999999999</v>
      </c>
      <c r="E3994" s="79">
        <v>6.8818799999999999E-2</v>
      </c>
    </row>
    <row r="3995" spans="1:5" x14ac:dyDescent="0.25">
      <c r="A3995" s="89" t="s">
        <v>142</v>
      </c>
      <c r="B3995" s="79">
        <v>252</v>
      </c>
      <c r="C3995" s="79" t="s">
        <v>9</v>
      </c>
      <c r="D3995" s="79">
        <v>0.90874392000000004</v>
      </c>
      <c r="E3995" s="79">
        <v>4.4504479999999999E-2</v>
      </c>
    </row>
    <row r="3996" spans="1:5" x14ac:dyDescent="0.25">
      <c r="A3996" s="89" t="s">
        <v>151</v>
      </c>
      <c r="B3996" s="79">
        <v>253</v>
      </c>
      <c r="C3996" s="79" t="s">
        <v>152</v>
      </c>
      <c r="D3996" s="79">
        <v>-0.1755969</v>
      </c>
      <c r="E3996" s="79">
        <v>9.5862470000000005E-2</v>
      </c>
    </row>
    <row r="3997" spans="1:5" x14ac:dyDescent="0.25">
      <c r="A3997" s="89" t="s">
        <v>151</v>
      </c>
      <c r="B3997" s="79">
        <v>253</v>
      </c>
      <c r="C3997" s="79" t="s">
        <v>146</v>
      </c>
      <c r="D3997" s="79">
        <v>-0.1062095</v>
      </c>
      <c r="E3997" s="79">
        <v>6.0373549999999998E-2</v>
      </c>
    </row>
    <row r="3998" spans="1:5" x14ac:dyDescent="0.25">
      <c r="A3998" s="89" t="s">
        <v>151</v>
      </c>
      <c r="B3998" s="79">
        <v>253</v>
      </c>
      <c r="C3998" s="79" t="s">
        <v>160</v>
      </c>
      <c r="D3998" s="79">
        <v>-6.8893899999999994E-2</v>
      </c>
      <c r="E3998" s="79">
        <v>7.7014680000000002E-2</v>
      </c>
    </row>
    <row r="3999" spans="1:5" x14ac:dyDescent="0.25">
      <c r="A3999" s="89" t="s">
        <v>151</v>
      </c>
      <c r="B3999" s="79">
        <v>253</v>
      </c>
      <c r="C3999" s="79" t="s">
        <v>145</v>
      </c>
      <c r="D3999" s="79">
        <v>-5.8859300000000003E-2</v>
      </c>
      <c r="E3999" s="79">
        <v>8.7409399999999998E-2</v>
      </c>
    </row>
    <row r="4000" spans="1:5" x14ac:dyDescent="0.25">
      <c r="A4000" s="89" t="s">
        <v>151</v>
      </c>
      <c r="B4000" s="79">
        <v>253</v>
      </c>
      <c r="C4000" s="79" t="s">
        <v>149</v>
      </c>
      <c r="D4000" s="79">
        <v>-4.3195600000000001E-2</v>
      </c>
      <c r="E4000" s="79">
        <v>7.2688130000000004E-2</v>
      </c>
    </row>
    <row r="4001" spans="1:5" x14ac:dyDescent="0.25">
      <c r="A4001" s="89" t="s">
        <v>151</v>
      </c>
      <c r="B4001" s="79">
        <v>253</v>
      </c>
      <c r="C4001" s="79" t="s">
        <v>150</v>
      </c>
      <c r="D4001" s="79">
        <v>-8.9644000000000008E-3</v>
      </c>
      <c r="E4001" s="79">
        <v>9.1021110000000002E-2</v>
      </c>
    </row>
    <row r="4002" spans="1:5" x14ac:dyDescent="0.25">
      <c r="A4002" s="89" t="s">
        <v>151</v>
      </c>
      <c r="B4002" s="79">
        <v>253</v>
      </c>
      <c r="C4002" s="79" t="s">
        <v>154</v>
      </c>
      <c r="D4002" s="79">
        <v>2.9824199999999999E-3</v>
      </c>
      <c r="E4002" s="79">
        <v>7.7859990000000004E-2</v>
      </c>
    </row>
    <row r="4003" spans="1:5" x14ac:dyDescent="0.25">
      <c r="A4003" s="89" t="s">
        <v>151</v>
      </c>
      <c r="B4003" s="79">
        <v>253</v>
      </c>
      <c r="C4003" s="79" t="s">
        <v>9</v>
      </c>
      <c r="D4003" s="79">
        <v>8.0335900000000002E-3</v>
      </c>
      <c r="E4003" s="79">
        <v>9.6760109999999996E-2</v>
      </c>
    </row>
    <row r="4004" spans="1:5" x14ac:dyDescent="0.25">
      <c r="A4004" s="89" t="s">
        <v>151</v>
      </c>
      <c r="B4004" s="79">
        <v>253</v>
      </c>
      <c r="C4004" s="79" t="s">
        <v>158</v>
      </c>
      <c r="D4004" s="79">
        <v>2.6339149999999999E-2</v>
      </c>
      <c r="E4004" s="79">
        <v>8.227632E-2</v>
      </c>
    </row>
    <row r="4005" spans="1:5" x14ac:dyDescent="0.25">
      <c r="A4005" s="89" t="s">
        <v>151</v>
      </c>
      <c r="B4005" s="79">
        <v>253</v>
      </c>
      <c r="C4005" s="79" t="s">
        <v>156</v>
      </c>
      <c r="D4005" s="79">
        <v>3.3276470000000002E-2</v>
      </c>
      <c r="E4005" s="79">
        <v>5.0356999999999999E-2</v>
      </c>
    </row>
    <row r="4006" spans="1:5" x14ac:dyDescent="0.25">
      <c r="A4006" s="89" t="s">
        <v>151</v>
      </c>
      <c r="B4006" s="79">
        <v>253</v>
      </c>
      <c r="C4006" s="79" t="s">
        <v>155</v>
      </c>
      <c r="D4006" s="79">
        <v>7.2944350000000005E-2</v>
      </c>
      <c r="E4006" s="79">
        <v>6.1076249999999999E-2</v>
      </c>
    </row>
    <row r="4007" spans="1:5" x14ac:dyDescent="0.25">
      <c r="A4007" s="89" t="s">
        <v>151</v>
      </c>
      <c r="B4007" s="79">
        <v>253</v>
      </c>
      <c r="C4007" s="79" t="s">
        <v>142</v>
      </c>
      <c r="D4007" s="79">
        <v>9.0898480000000004E-2</v>
      </c>
      <c r="E4007" s="79">
        <v>0.10692473</v>
      </c>
    </row>
    <row r="4008" spans="1:5" x14ac:dyDescent="0.25">
      <c r="A4008" s="89" t="s">
        <v>151</v>
      </c>
      <c r="B4008" s="79">
        <v>253</v>
      </c>
      <c r="C4008" s="79" t="s">
        <v>148</v>
      </c>
      <c r="D4008" s="79">
        <v>9.2601779999999995E-2</v>
      </c>
      <c r="E4008" s="79">
        <v>8.9390040000000004E-2</v>
      </c>
    </row>
    <row r="4009" spans="1:5" x14ac:dyDescent="0.25">
      <c r="A4009" s="89" t="s">
        <v>151</v>
      </c>
      <c r="B4009" s="79">
        <v>253</v>
      </c>
      <c r="C4009" s="79" t="s">
        <v>157</v>
      </c>
      <c r="D4009" s="79">
        <v>0.11468324000000001</v>
      </c>
      <c r="E4009" s="79">
        <v>9.2098280000000005E-2</v>
      </c>
    </row>
    <row r="4010" spans="1:5" x14ac:dyDescent="0.25">
      <c r="A4010" s="89" t="s">
        <v>151</v>
      </c>
      <c r="B4010" s="79">
        <v>253</v>
      </c>
      <c r="C4010" s="79" t="s">
        <v>147</v>
      </c>
      <c r="D4010" s="79">
        <v>0.12000535</v>
      </c>
      <c r="E4010" s="79">
        <v>5.0213880000000002E-2</v>
      </c>
    </row>
    <row r="4011" spans="1:5" x14ac:dyDescent="0.25">
      <c r="A4011" s="89" t="s">
        <v>151</v>
      </c>
      <c r="B4011" s="79">
        <v>253</v>
      </c>
      <c r="C4011" s="79" t="s">
        <v>153</v>
      </c>
      <c r="D4011" s="79">
        <v>0.25889171</v>
      </c>
      <c r="E4011" s="79">
        <v>7.6385419999999996E-2</v>
      </c>
    </row>
    <row r="4012" spans="1:5" x14ac:dyDescent="0.25">
      <c r="A4012" s="89" t="s">
        <v>155</v>
      </c>
      <c r="B4012" s="79">
        <v>254</v>
      </c>
      <c r="C4012" s="79" t="s">
        <v>143</v>
      </c>
      <c r="D4012" s="79">
        <v>0.37861679999999998</v>
      </c>
      <c r="E4012" s="79">
        <v>5.109901E-2</v>
      </c>
    </row>
    <row r="4013" spans="1:5" x14ac:dyDescent="0.25">
      <c r="A4013" s="89" t="s">
        <v>155</v>
      </c>
      <c r="B4013" s="79">
        <v>254</v>
      </c>
      <c r="C4013" s="79" t="s">
        <v>156</v>
      </c>
      <c r="D4013" s="79">
        <v>0.48463697</v>
      </c>
      <c r="E4013" s="79">
        <v>5.3807849999999997E-2</v>
      </c>
    </row>
    <row r="4014" spans="1:5" x14ac:dyDescent="0.25">
      <c r="A4014" s="89" t="s">
        <v>155</v>
      </c>
      <c r="B4014" s="79">
        <v>254</v>
      </c>
      <c r="C4014" s="79" t="s">
        <v>144</v>
      </c>
      <c r="D4014" s="79">
        <v>0.53031203999999998</v>
      </c>
      <c r="E4014" s="79">
        <v>6.9045549999999997E-2</v>
      </c>
    </row>
    <row r="4015" spans="1:5" x14ac:dyDescent="0.25">
      <c r="A4015" s="89" t="s">
        <v>155</v>
      </c>
      <c r="B4015" s="79">
        <v>254</v>
      </c>
      <c r="C4015" s="79" t="s">
        <v>159</v>
      </c>
      <c r="D4015" s="79">
        <v>0.5449889</v>
      </c>
      <c r="E4015" s="79">
        <v>8.5932350000000005E-2</v>
      </c>
    </row>
    <row r="4016" spans="1:5" x14ac:dyDescent="0.25">
      <c r="A4016" s="89" t="s">
        <v>155</v>
      </c>
      <c r="B4016" s="79">
        <v>254</v>
      </c>
      <c r="C4016" s="79" t="s">
        <v>149</v>
      </c>
      <c r="D4016" s="79">
        <v>0.63549361000000004</v>
      </c>
      <c r="E4016" s="79">
        <v>4.1476190000000003E-2</v>
      </c>
    </row>
    <row r="4017" spans="1:5" x14ac:dyDescent="0.25">
      <c r="A4017" s="89" t="s">
        <v>155</v>
      </c>
      <c r="B4017" s="79">
        <v>254</v>
      </c>
      <c r="C4017" s="79" t="s">
        <v>146</v>
      </c>
      <c r="D4017" s="79">
        <v>0.71100638000000005</v>
      </c>
      <c r="E4017" s="79">
        <v>3.1641719999999998E-2</v>
      </c>
    </row>
    <row r="4018" spans="1:5" x14ac:dyDescent="0.25">
      <c r="A4018" s="89" t="s">
        <v>155</v>
      </c>
      <c r="B4018" s="79">
        <v>254</v>
      </c>
      <c r="C4018" s="79" t="s">
        <v>9</v>
      </c>
      <c r="D4018" s="79">
        <v>0.78502561999999998</v>
      </c>
      <c r="E4018" s="79">
        <v>6.0283150000000001E-2</v>
      </c>
    </row>
    <row r="4019" spans="1:5" x14ac:dyDescent="0.25">
      <c r="A4019" s="89" t="s">
        <v>155</v>
      </c>
      <c r="B4019" s="79">
        <v>254</v>
      </c>
      <c r="C4019" s="79" t="s">
        <v>160</v>
      </c>
      <c r="D4019" s="79">
        <v>0.86226369999999997</v>
      </c>
      <c r="E4019" s="79">
        <v>4.9145130000000002E-2</v>
      </c>
    </row>
    <row r="4020" spans="1:5" x14ac:dyDescent="0.25">
      <c r="A4020" s="89" t="s">
        <v>155</v>
      </c>
      <c r="B4020" s="79">
        <v>254</v>
      </c>
      <c r="C4020" s="79" t="s">
        <v>154</v>
      </c>
      <c r="D4020" s="79">
        <v>0.86274432999999995</v>
      </c>
      <c r="E4020" s="79">
        <v>5.9982489999999999E-2</v>
      </c>
    </row>
    <row r="4021" spans="1:5" x14ac:dyDescent="0.25">
      <c r="A4021" s="89" t="s">
        <v>155</v>
      </c>
      <c r="B4021" s="79">
        <v>254</v>
      </c>
      <c r="C4021" s="79" t="s">
        <v>145</v>
      </c>
      <c r="D4021" s="79">
        <v>0.87215670999999995</v>
      </c>
      <c r="E4021" s="79">
        <v>5.4726570000000002E-2</v>
      </c>
    </row>
    <row r="4022" spans="1:5" x14ac:dyDescent="0.25">
      <c r="A4022" s="89" t="s">
        <v>155</v>
      </c>
      <c r="B4022" s="79">
        <v>254</v>
      </c>
      <c r="C4022" s="79" t="s">
        <v>151</v>
      </c>
      <c r="D4022" s="79">
        <v>0.88629855000000002</v>
      </c>
      <c r="E4022" s="79">
        <v>3.443454E-2</v>
      </c>
    </row>
    <row r="4023" spans="1:5" x14ac:dyDescent="0.25">
      <c r="A4023" s="89" t="s">
        <v>155</v>
      </c>
      <c r="B4023" s="79">
        <v>254</v>
      </c>
      <c r="C4023" s="79" t="s">
        <v>153</v>
      </c>
      <c r="D4023" s="79">
        <v>0.89251789000000004</v>
      </c>
      <c r="E4023" s="79">
        <v>5.714226E-2</v>
      </c>
    </row>
    <row r="4024" spans="1:5" x14ac:dyDescent="0.25">
      <c r="A4024" s="89" t="s">
        <v>155</v>
      </c>
      <c r="B4024" s="79">
        <v>254</v>
      </c>
      <c r="C4024" s="79" t="s">
        <v>152</v>
      </c>
      <c r="D4024" s="79">
        <v>0.91147349</v>
      </c>
      <c r="E4024" s="79">
        <v>4.2059909999999999E-2</v>
      </c>
    </row>
    <row r="4025" spans="1:5" x14ac:dyDescent="0.25">
      <c r="A4025" s="89" t="s">
        <v>155</v>
      </c>
      <c r="B4025" s="79">
        <v>254</v>
      </c>
      <c r="C4025" s="79" t="s">
        <v>150</v>
      </c>
      <c r="D4025" s="79">
        <v>0.95394909000000006</v>
      </c>
      <c r="E4025" s="79">
        <v>5.0100930000000002E-2</v>
      </c>
    </row>
    <row r="4026" spans="1:5" x14ac:dyDescent="0.25">
      <c r="A4026" s="89" t="s">
        <v>155</v>
      </c>
      <c r="B4026" s="79">
        <v>254</v>
      </c>
      <c r="C4026" s="79" t="s">
        <v>147</v>
      </c>
      <c r="D4026" s="79">
        <v>0.99214237000000005</v>
      </c>
      <c r="E4026" s="79">
        <v>6.5740729999999997E-2</v>
      </c>
    </row>
    <row r="4027" spans="1:5" x14ac:dyDescent="0.25">
      <c r="A4027" s="89" t="s">
        <v>155</v>
      </c>
      <c r="B4027" s="79">
        <v>254</v>
      </c>
      <c r="C4027" s="79" t="s">
        <v>142</v>
      </c>
      <c r="D4027" s="79">
        <v>1.0538711000000001</v>
      </c>
      <c r="E4027" s="79">
        <v>0.11911847</v>
      </c>
    </row>
    <row r="4028" spans="1:5" x14ac:dyDescent="0.25">
      <c r="A4028" s="89" t="s">
        <v>155</v>
      </c>
      <c r="B4028" s="79">
        <v>254</v>
      </c>
      <c r="C4028" s="79" t="s">
        <v>148</v>
      </c>
      <c r="D4028" s="79">
        <v>1.0888378000000001</v>
      </c>
      <c r="E4028" s="79">
        <v>6.4596979999999998E-2</v>
      </c>
    </row>
    <row r="4029" spans="1:5" x14ac:dyDescent="0.25">
      <c r="A4029" s="89" t="s">
        <v>145</v>
      </c>
      <c r="B4029" s="79">
        <v>255</v>
      </c>
      <c r="C4029" s="79" t="s">
        <v>158</v>
      </c>
      <c r="D4029" s="79">
        <v>0.38947668000000002</v>
      </c>
      <c r="E4029" s="79">
        <v>5.9179570000000001E-2</v>
      </c>
    </row>
    <row r="4030" spans="1:5" x14ac:dyDescent="0.25">
      <c r="A4030" s="89" t="s">
        <v>145</v>
      </c>
      <c r="B4030" s="79">
        <v>255</v>
      </c>
      <c r="C4030" s="79" t="s">
        <v>149</v>
      </c>
      <c r="D4030" s="79">
        <v>0.82444742999999998</v>
      </c>
      <c r="E4030" s="79">
        <v>4.4368690000000002E-2</v>
      </c>
    </row>
    <row r="4031" spans="1:5" x14ac:dyDescent="0.25">
      <c r="A4031" s="89" t="s">
        <v>145</v>
      </c>
      <c r="B4031" s="79">
        <v>255</v>
      </c>
      <c r="C4031" s="79" t="s">
        <v>146</v>
      </c>
      <c r="D4031" s="79">
        <v>0.85160705000000003</v>
      </c>
      <c r="E4031" s="79">
        <v>4.6636759999999999E-2</v>
      </c>
    </row>
    <row r="4032" spans="1:5" x14ac:dyDescent="0.25">
      <c r="A4032" s="89" t="s">
        <v>145</v>
      </c>
      <c r="B4032" s="79">
        <v>255</v>
      </c>
      <c r="C4032" s="79" t="s">
        <v>159</v>
      </c>
      <c r="D4032" s="79">
        <v>0.89126541000000004</v>
      </c>
      <c r="E4032" s="79">
        <v>6.124259E-2</v>
      </c>
    </row>
    <row r="4033" spans="1:5" x14ac:dyDescent="0.25">
      <c r="A4033" s="89" t="s">
        <v>145</v>
      </c>
      <c r="B4033" s="79">
        <v>255</v>
      </c>
      <c r="C4033" s="79" t="s">
        <v>152</v>
      </c>
      <c r="D4033" s="79">
        <v>0.92274117</v>
      </c>
      <c r="E4033" s="79">
        <v>5.2013289999999997E-2</v>
      </c>
    </row>
    <row r="4034" spans="1:5" x14ac:dyDescent="0.25">
      <c r="A4034" s="89" t="s">
        <v>145</v>
      </c>
      <c r="B4034" s="79">
        <v>255</v>
      </c>
      <c r="C4034" s="79" t="s">
        <v>154</v>
      </c>
      <c r="D4034" s="79">
        <v>0.92839358000000005</v>
      </c>
      <c r="E4034" s="79">
        <v>4.736601E-2</v>
      </c>
    </row>
    <row r="4035" spans="1:5" x14ac:dyDescent="0.25">
      <c r="A4035" s="89" t="s">
        <v>145</v>
      </c>
      <c r="B4035" s="79">
        <v>255</v>
      </c>
      <c r="C4035" s="79" t="s">
        <v>153</v>
      </c>
      <c r="D4035" s="79">
        <v>0.92931485999999996</v>
      </c>
      <c r="E4035" s="79">
        <v>6.245291E-2</v>
      </c>
    </row>
    <row r="4036" spans="1:5" x14ac:dyDescent="0.25">
      <c r="A4036" s="89" t="s">
        <v>145</v>
      </c>
      <c r="B4036" s="79">
        <v>255</v>
      </c>
      <c r="C4036" s="79" t="s">
        <v>142</v>
      </c>
      <c r="D4036" s="79">
        <v>0.94377115</v>
      </c>
      <c r="E4036" s="79">
        <v>6.2823989999999996E-2</v>
      </c>
    </row>
    <row r="4037" spans="1:5" x14ac:dyDescent="0.25">
      <c r="A4037" s="89" t="s">
        <v>145</v>
      </c>
      <c r="B4037" s="79">
        <v>255</v>
      </c>
      <c r="C4037" s="79" t="s">
        <v>150</v>
      </c>
      <c r="D4037" s="79">
        <v>0.97710607000000005</v>
      </c>
      <c r="E4037" s="79">
        <v>8.5098469999999996E-2</v>
      </c>
    </row>
    <row r="4038" spans="1:5" x14ac:dyDescent="0.25">
      <c r="A4038" s="89" t="s">
        <v>145</v>
      </c>
      <c r="B4038" s="79">
        <v>255</v>
      </c>
      <c r="C4038" s="79" t="s">
        <v>9</v>
      </c>
      <c r="D4038" s="79">
        <v>0.98111201000000003</v>
      </c>
      <c r="E4038" s="79">
        <v>4.1571810000000001E-2</v>
      </c>
    </row>
    <row r="4039" spans="1:5" x14ac:dyDescent="0.25">
      <c r="A4039" s="89" t="s">
        <v>145</v>
      </c>
      <c r="B4039" s="79">
        <v>255</v>
      </c>
      <c r="C4039" s="79" t="s">
        <v>151</v>
      </c>
      <c r="D4039" s="79">
        <v>1.02058899</v>
      </c>
      <c r="E4039" s="79">
        <v>4.1140910000000003E-2</v>
      </c>
    </row>
    <row r="4040" spans="1:5" x14ac:dyDescent="0.25">
      <c r="A4040" s="89" t="s">
        <v>145</v>
      </c>
      <c r="B4040" s="79">
        <v>255</v>
      </c>
      <c r="C4040" s="79" t="s">
        <v>156</v>
      </c>
      <c r="D4040" s="79">
        <v>1.03628768</v>
      </c>
      <c r="E4040" s="79">
        <v>6.0116030000000001E-2</v>
      </c>
    </row>
    <row r="4041" spans="1:5" x14ac:dyDescent="0.25">
      <c r="A4041" s="89" t="s">
        <v>145</v>
      </c>
      <c r="B4041" s="79">
        <v>255</v>
      </c>
      <c r="C4041" s="79" t="s">
        <v>155</v>
      </c>
      <c r="D4041" s="79">
        <v>1.03649316</v>
      </c>
      <c r="E4041" s="79">
        <v>6.0487579999999999E-2</v>
      </c>
    </row>
    <row r="4042" spans="1:5" x14ac:dyDescent="0.25">
      <c r="A4042" s="89" t="s">
        <v>145</v>
      </c>
      <c r="B4042" s="79">
        <v>255</v>
      </c>
      <c r="C4042" s="79" t="s">
        <v>148</v>
      </c>
      <c r="D4042" s="79">
        <v>1.0643474399999999</v>
      </c>
      <c r="E4042" s="79">
        <v>4.686771E-2</v>
      </c>
    </row>
    <row r="4043" spans="1:5" x14ac:dyDescent="0.25">
      <c r="A4043" s="89" t="s">
        <v>159</v>
      </c>
      <c r="B4043" s="79">
        <v>256</v>
      </c>
      <c r="C4043" s="79" t="s">
        <v>147</v>
      </c>
      <c r="D4043" s="79">
        <v>-1.8702300000000002E-2</v>
      </c>
      <c r="E4043" s="79">
        <v>5.4558620000000002E-2</v>
      </c>
    </row>
    <row r="4044" spans="1:5" x14ac:dyDescent="0.25">
      <c r="A4044" s="89" t="s">
        <v>159</v>
      </c>
      <c r="B4044" s="79">
        <v>256</v>
      </c>
      <c r="C4044" s="79" t="s">
        <v>156</v>
      </c>
      <c r="D4044" s="79">
        <v>-8.4855999999999994E-3</v>
      </c>
      <c r="E4044" s="79">
        <v>5.51187E-2</v>
      </c>
    </row>
    <row r="4045" spans="1:5" x14ac:dyDescent="0.25">
      <c r="A4045" s="89" t="s">
        <v>159</v>
      </c>
      <c r="B4045" s="79">
        <v>256</v>
      </c>
      <c r="C4045" s="79" t="s">
        <v>144</v>
      </c>
      <c r="D4045" s="79">
        <v>1.8028909999999999E-2</v>
      </c>
      <c r="E4045" s="79">
        <v>8.3916270000000001E-2</v>
      </c>
    </row>
    <row r="4046" spans="1:5" x14ac:dyDescent="0.25">
      <c r="A4046" s="89" t="s">
        <v>159</v>
      </c>
      <c r="B4046" s="79">
        <v>256</v>
      </c>
      <c r="C4046" s="79" t="s">
        <v>143</v>
      </c>
      <c r="D4046" s="79">
        <v>3.5507860000000002E-2</v>
      </c>
      <c r="E4046" s="79">
        <v>8.4252320000000006E-2</v>
      </c>
    </row>
    <row r="4047" spans="1:5" x14ac:dyDescent="0.25">
      <c r="A4047" s="89" t="s">
        <v>159</v>
      </c>
      <c r="B4047" s="79">
        <v>256</v>
      </c>
      <c r="C4047" s="79" t="s">
        <v>149</v>
      </c>
      <c r="D4047" s="79">
        <v>6.0004420000000003E-2</v>
      </c>
      <c r="E4047" s="79">
        <v>5.4373079999999997E-2</v>
      </c>
    </row>
    <row r="4048" spans="1:5" x14ac:dyDescent="0.25">
      <c r="A4048" s="89" t="s">
        <v>159</v>
      </c>
      <c r="B4048" s="79">
        <v>256</v>
      </c>
      <c r="C4048" s="79" t="s">
        <v>148</v>
      </c>
      <c r="D4048" s="79">
        <v>0.10574598</v>
      </c>
      <c r="E4048" s="79">
        <v>5.925478E-2</v>
      </c>
    </row>
    <row r="4049" spans="1:5" x14ac:dyDescent="0.25">
      <c r="A4049" s="89" t="s">
        <v>159</v>
      </c>
      <c r="B4049" s="79">
        <v>256</v>
      </c>
      <c r="C4049" s="79" t="s">
        <v>154</v>
      </c>
      <c r="D4049" s="79">
        <v>0.20159682000000001</v>
      </c>
      <c r="E4049" s="79">
        <v>7.0631749999999993E-2</v>
      </c>
    </row>
    <row r="4050" spans="1:5" x14ac:dyDescent="0.25">
      <c r="A4050" s="89" t="s">
        <v>159</v>
      </c>
      <c r="B4050" s="79">
        <v>256</v>
      </c>
      <c r="C4050" s="79" t="s">
        <v>151</v>
      </c>
      <c r="D4050" s="79">
        <v>0.23570729000000001</v>
      </c>
      <c r="E4050" s="79">
        <v>3.7337120000000001E-2</v>
      </c>
    </row>
    <row r="4051" spans="1:5" x14ac:dyDescent="0.25">
      <c r="A4051" s="89" t="s">
        <v>159</v>
      </c>
      <c r="B4051" s="79">
        <v>256</v>
      </c>
      <c r="C4051" s="79" t="s">
        <v>155</v>
      </c>
      <c r="D4051" s="79">
        <v>0.26788029000000002</v>
      </c>
      <c r="E4051" s="79">
        <v>5.4560499999999998E-2</v>
      </c>
    </row>
    <row r="4052" spans="1:5" x14ac:dyDescent="0.25">
      <c r="A4052" s="89" t="s">
        <v>159</v>
      </c>
      <c r="B4052" s="79">
        <v>256</v>
      </c>
      <c r="C4052" s="79" t="s">
        <v>160</v>
      </c>
      <c r="D4052" s="79">
        <v>0.27736144000000001</v>
      </c>
      <c r="E4052" s="79">
        <v>5.6334479999999999E-2</v>
      </c>
    </row>
    <row r="4053" spans="1:5" x14ac:dyDescent="0.25">
      <c r="A4053" s="89" t="s">
        <v>159</v>
      </c>
      <c r="B4053" s="79">
        <v>256</v>
      </c>
      <c r="C4053" s="79" t="s">
        <v>152</v>
      </c>
      <c r="D4053" s="79">
        <v>0.29542697000000001</v>
      </c>
      <c r="E4053" s="79">
        <v>4.6916399999999997E-2</v>
      </c>
    </row>
    <row r="4054" spans="1:5" x14ac:dyDescent="0.25">
      <c r="A4054" s="89" t="s">
        <v>159</v>
      </c>
      <c r="B4054" s="79">
        <v>256</v>
      </c>
      <c r="C4054" s="79" t="s">
        <v>150</v>
      </c>
      <c r="D4054" s="79">
        <v>0.35724039000000002</v>
      </c>
      <c r="E4054" s="79">
        <v>7.6116809999999993E-2</v>
      </c>
    </row>
    <row r="4055" spans="1:5" x14ac:dyDescent="0.25">
      <c r="A4055" s="89" t="s">
        <v>159</v>
      </c>
      <c r="B4055" s="79">
        <v>256</v>
      </c>
      <c r="C4055" s="79" t="s">
        <v>145</v>
      </c>
      <c r="D4055" s="79">
        <v>0.48065317000000002</v>
      </c>
      <c r="E4055" s="79">
        <v>6.9058289999999994E-2</v>
      </c>
    </row>
    <row r="4056" spans="1:5" x14ac:dyDescent="0.25">
      <c r="A4056" s="89" t="s">
        <v>159</v>
      </c>
      <c r="B4056" s="79">
        <v>256</v>
      </c>
      <c r="C4056" s="79" t="s">
        <v>153</v>
      </c>
      <c r="D4056" s="79">
        <v>0.50347103000000004</v>
      </c>
      <c r="E4056" s="79">
        <v>5.9341739999999997E-2</v>
      </c>
    </row>
    <row r="4057" spans="1:5" x14ac:dyDescent="0.25">
      <c r="A4057" s="89" t="s">
        <v>159</v>
      </c>
      <c r="B4057" s="79">
        <v>256</v>
      </c>
      <c r="C4057" s="79" t="s">
        <v>146</v>
      </c>
      <c r="D4057" s="79">
        <v>0.52984986999999995</v>
      </c>
      <c r="E4057" s="79">
        <v>3.7721789999999998E-2</v>
      </c>
    </row>
    <row r="4058" spans="1:5" x14ac:dyDescent="0.25">
      <c r="A4058" s="89" t="s">
        <v>159</v>
      </c>
      <c r="B4058" s="79">
        <v>256</v>
      </c>
      <c r="C4058" s="79" t="s">
        <v>9</v>
      </c>
      <c r="D4058" s="79">
        <v>0.59286046999999997</v>
      </c>
      <c r="E4058" s="79">
        <v>4.4407389999999998E-2</v>
      </c>
    </row>
    <row r="4059" spans="1:5" x14ac:dyDescent="0.25">
      <c r="A4059" s="89" t="s">
        <v>159</v>
      </c>
      <c r="B4059" s="79">
        <v>256</v>
      </c>
      <c r="C4059" s="79" t="s">
        <v>157</v>
      </c>
      <c r="D4059" s="79">
        <v>0.64246183999999995</v>
      </c>
      <c r="E4059" s="79">
        <v>4.8541870000000001E-2</v>
      </c>
    </row>
    <row r="4060" spans="1:5" x14ac:dyDescent="0.25">
      <c r="A4060" s="89" t="s">
        <v>159</v>
      </c>
      <c r="B4060" s="79">
        <v>256</v>
      </c>
      <c r="C4060" s="79" t="s">
        <v>142</v>
      </c>
      <c r="D4060" s="79">
        <v>0.77624364999999995</v>
      </c>
      <c r="E4060" s="79">
        <v>7.1068980000000004E-2</v>
      </c>
    </row>
    <row r="4061" spans="1:5" x14ac:dyDescent="0.25">
      <c r="A4061" s="89" t="s">
        <v>159</v>
      </c>
      <c r="B4061" s="79">
        <v>256</v>
      </c>
      <c r="C4061" s="79" t="s">
        <v>158</v>
      </c>
      <c r="D4061" s="79">
        <v>0.92318354999999996</v>
      </c>
      <c r="E4061" s="79">
        <v>5.0221059999999998E-2</v>
      </c>
    </row>
    <row r="4062" spans="1:5" x14ac:dyDescent="0.25">
      <c r="A4062" s="89" t="s">
        <v>154</v>
      </c>
      <c r="B4062" s="79">
        <v>257</v>
      </c>
      <c r="C4062" s="79" t="s">
        <v>156</v>
      </c>
      <c r="D4062" s="79">
        <v>-4.2943799999999997E-2</v>
      </c>
      <c r="E4062" s="79">
        <v>5.3753969999999998E-2</v>
      </c>
    </row>
    <row r="4063" spans="1:5" x14ac:dyDescent="0.25">
      <c r="A4063" s="89" t="s">
        <v>154</v>
      </c>
      <c r="B4063" s="79">
        <v>257</v>
      </c>
      <c r="C4063" s="79" t="s">
        <v>143</v>
      </c>
      <c r="D4063" s="79">
        <v>0.15448609999999999</v>
      </c>
      <c r="E4063" s="79">
        <v>6.7102549999999997E-2</v>
      </c>
    </row>
    <row r="4064" spans="1:5" x14ac:dyDescent="0.25">
      <c r="A4064" s="89" t="s">
        <v>154</v>
      </c>
      <c r="B4064" s="79">
        <v>257</v>
      </c>
      <c r="C4064" s="79" t="s">
        <v>148</v>
      </c>
      <c r="D4064" s="79">
        <v>0.41251473</v>
      </c>
      <c r="E4064" s="79">
        <v>4.4184069999999999E-2</v>
      </c>
    </row>
    <row r="4065" spans="1:5" x14ac:dyDescent="0.25">
      <c r="A4065" s="89" t="s">
        <v>154</v>
      </c>
      <c r="B4065" s="79">
        <v>257</v>
      </c>
      <c r="C4065" s="79" t="s">
        <v>151</v>
      </c>
      <c r="D4065" s="79">
        <v>0.49146408000000003</v>
      </c>
      <c r="E4065" s="79">
        <v>3.7567969999999999E-2</v>
      </c>
    </row>
    <row r="4066" spans="1:5" x14ac:dyDescent="0.25">
      <c r="A4066" s="89" t="s">
        <v>154</v>
      </c>
      <c r="B4066" s="79">
        <v>257</v>
      </c>
      <c r="C4066" s="79" t="s">
        <v>149</v>
      </c>
      <c r="D4066" s="79">
        <v>0.52401317000000003</v>
      </c>
      <c r="E4066" s="79">
        <v>6.7197599999999996E-2</v>
      </c>
    </row>
    <row r="4067" spans="1:5" x14ac:dyDescent="0.25">
      <c r="A4067" s="89" t="s">
        <v>154</v>
      </c>
      <c r="B4067" s="79">
        <v>257</v>
      </c>
      <c r="C4067" s="79" t="s">
        <v>144</v>
      </c>
      <c r="D4067" s="79">
        <v>0.54230244000000005</v>
      </c>
      <c r="E4067" s="79">
        <v>9.3985860000000004E-2</v>
      </c>
    </row>
    <row r="4068" spans="1:5" x14ac:dyDescent="0.25">
      <c r="A4068" s="89" t="s">
        <v>154</v>
      </c>
      <c r="B4068" s="79">
        <v>257</v>
      </c>
      <c r="C4068" s="79" t="s">
        <v>160</v>
      </c>
      <c r="D4068" s="79">
        <v>0.62423264999999994</v>
      </c>
      <c r="E4068" s="79">
        <v>6.5462980000000004E-2</v>
      </c>
    </row>
    <row r="4069" spans="1:5" x14ac:dyDescent="0.25">
      <c r="A4069" s="89" t="s">
        <v>154</v>
      </c>
      <c r="B4069" s="79">
        <v>257</v>
      </c>
      <c r="C4069" s="79" t="s">
        <v>159</v>
      </c>
      <c r="D4069" s="79">
        <v>0.67789410999999999</v>
      </c>
      <c r="E4069" s="79">
        <v>5.229081E-2</v>
      </c>
    </row>
    <row r="4070" spans="1:5" x14ac:dyDescent="0.25">
      <c r="A4070" s="89" t="s">
        <v>154</v>
      </c>
      <c r="B4070" s="79">
        <v>257</v>
      </c>
      <c r="C4070" s="79" t="s">
        <v>155</v>
      </c>
      <c r="D4070" s="79">
        <v>0.69067946000000002</v>
      </c>
      <c r="E4070" s="79">
        <v>7.5344120000000001E-2</v>
      </c>
    </row>
    <row r="4071" spans="1:5" x14ac:dyDescent="0.25">
      <c r="A4071" s="89" t="s">
        <v>154</v>
      </c>
      <c r="B4071" s="79">
        <v>257</v>
      </c>
      <c r="C4071" s="79" t="s">
        <v>152</v>
      </c>
      <c r="D4071" s="79">
        <v>0.69244223000000005</v>
      </c>
      <c r="E4071" s="79">
        <v>5.7420930000000002E-2</v>
      </c>
    </row>
    <row r="4072" spans="1:5" x14ac:dyDescent="0.25">
      <c r="A4072" s="89" t="s">
        <v>154</v>
      </c>
      <c r="B4072" s="79">
        <v>257</v>
      </c>
      <c r="C4072" s="79" t="s">
        <v>157</v>
      </c>
      <c r="D4072" s="79">
        <v>0.81637943999999996</v>
      </c>
      <c r="E4072" s="79">
        <v>5.0211640000000002E-2</v>
      </c>
    </row>
    <row r="4073" spans="1:5" x14ac:dyDescent="0.25">
      <c r="A4073" s="89" t="s">
        <v>154</v>
      </c>
      <c r="B4073" s="79">
        <v>257</v>
      </c>
      <c r="C4073" s="79" t="s">
        <v>153</v>
      </c>
      <c r="D4073" s="79">
        <v>0.84639065999999996</v>
      </c>
      <c r="E4073" s="79">
        <v>6.2124529999999997E-2</v>
      </c>
    </row>
    <row r="4074" spans="1:5" x14ac:dyDescent="0.25">
      <c r="A4074" s="89" t="s">
        <v>154</v>
      </c>
      <c r="B4074" s="79">
        <v>257</v>
      </c>
      <c r="C4074" s="79" t="s">
        <v>9</v>
      </c>
      <c r="D4074" s="79">
        <v>0.88706198999999997</v>
      </c>
      <c r="E4074" s="79">
        <v>4.0361290000000001E-2</v>
      </c>
    </row>
    <row r="4075" spans="1:5" x14ac:dyDescent="0.25">
      <c r="A4075" s="89" t="s">
        <v>154</v>
      </c>
      <c r="B4075" s="79">
        <v>257</v>
      </c>
      <c r="C4075" s="79" t="s">
        <v>146</v>
      </c>
      <c r="D4075" s="79">
        <v>0.95821657000000005</v>
      </c>
      <c r="E4075" s="79">
        <v>4.2209299999999998E-2</v>
      </c>
    </row>
    <row r="4076" spans="1:5" x14ac:dyDescent="0.25">
      <c r="A4076" s="89" t="s">
        <v>154</v>
      </c>
      <c r="B4076" s="79">
        <v>257</v>
      </c>
      <c r="C4076" s="79" t="s">
        <v>150</v>
      </c>
      <c r="D4076" s="79">
        <v>0.97259362000000005</v>
      </c>
      <c r="E4076" s="79">
        <v>5.6842400000000001E-2</v>
      </c>
    </row>
    <row r="4077" spans="1:5" x14ac:dyDescent="0.25">
      <c r="A4077" s="89" t="s">
        <v>154</v>
      </c>
      <c r="B4077" s="79">
        <v>257</v>
      </c>
      <c r="C4077" s="79" t="s">
        <v>142</v>
      </c>
      <c r="D4077" s="79">
        <v>1.1267755500000001</v>
      </c>
      <c r="E4077" s="79">
        <v>5.3336750000000002E-2</v>
      </c>
    </row>
    <row r="4078" spans="1:5" x14ac:dyDescent="0.25">
      <c r="A4078" s="89" t="s">
        <v>149</v>
      </c>
      <c r="B4078" s="79">
        <v>258</v>
      </c>
      <c r="C4078" s="79" t="s">
        <v>147</v>
      </c>
      <c r="D4078" s="79">
        <v>-4.0288299999999999E-2</v>
      </c>
      <c r="E4078" s="79">
        <v>7.7920900000000001E-2</v>
      </c>
    </row>
    <row r="4079" spans="1:5" x14ac:dyDescent="0.25">
      <c r="A4079" s="89" t="s">
        <v>149</v>
      </c>
      <c r="B4079" s="79">
        <v>258</v>
      </c>
      <c r="C4079" s="79" t="s">
        <v>152</v>
      </c>
      <c r="D4079" s="79">
        <v>-3.8734400000000002E-2</v>
      </c>
      <c r="E4079" s="79">
        <v>3.970315E-2</v>
      </c>
    </row>
    <row r="4080" spans="1:5" x14ac:dyDescent="0.25">
      <c r="A4080" s="89" t="s">
        <v>149</v>
      </c>
      <c r="B4080" s="79">
        <v>258</v>
      </c>
      <c r="C4080" s="79" t="s">
        <v>159</v>
      </c>
      <c r="D4080" s="79">
        <v>-2.7931399999999999E-2</v>
      </c>
      <c r="E4080" s="79">
        <v>5.887237E-2</v>
      </c>
    </row>
    <row r="4081" spans="1:5" x14ac:dyDescent="0.25">
      <c r="A4081" s="89" t="s">
        <v>149</v>
      </c>
      <c r="B4081" s="79">
        <v>258</v>
      </c>
      <c r="C4081" s="79" t="s">
        <v>158</v>
      </c>
      <c r="D4081" s="79">
        <v>-2.0966599999999998E-2</v>
      </c>
      <c r="E4081" s="79">
        <v>6.604488E-2</v>
      </c>
    </row>
    <row r="4082" spans="1:5" x14ac:dyDescent="0.25">
      <c r="A4082" s="89" t="s">
        <v>149</v>
      </c>
      <c r="B4082" s="79">
        <v>258</v>
      </c>
      <c r="C4082" s="79" t="s">
        <v>9</v>
      </c>
      <c r="D4082" s="80">
        <v>-4.1300000000000001E-4</v>
      </c>
      <c r="E4082" s="79">
        <v>4.9029509999999998E-2</v>
      </c>
    </row>
    <row r="4083" spans="1:5" x14ac:dyDescent="0.25">
      <c r="A4083" s="89" t="s">
        <v>149</v>
      </c>
      <c r="B4083" s="79">
        <v>258</v>
      </c>
      <c r="C4083" s="79" t="s">
        <v>142</v>
      </c>
      <c r="D4083" s="79">
        <v>1.152508E-2</v>
      </c>
      <c r="E4083" s="79">
        <v>7.0302149999999994E-2</v>
      </c>
    </row>
    <row r="4084" spans="1:5" x14ac:dyDescent="0.25">
      <c r="A4084" s="89" t="s">
        <v>149</v>
      </c>
      <c r="B4084" s="79">
        <v>258</v>
      </c>
      <c r="C4084" s="79" t="s">
        <v>151</v>
      </c>
      <c r="D4084" s="79">
        <v>1.5418090000000001E-2</v>
      </c>
      <c r="E4084" s="79">
        <v>3.2979979999999999E-2</v>
      </c>
    </row>
    <row r="4085" spans="1:5" x14ac:dyDescent="0.25">
      <c r="A4085" s="89" t="s">
        <v>149</v>
      </c>
      <c r="B4085" s="79">
        <v>258</v>
      </c>
      <c r="C4085" s="79" t="s">
        <v>146</v>
      </c>
      <c r="D4085" s="79">
        <v>3.6320669999999999E-2</v>
      </c>
      <c r="E4085" s="79">
        <v>4.6749600000000002E-2</v>
      </c>
    </row>
    <row r="4086" spans="1:5" x14ac:dyDescent="0.25">
      <c r="A4086" s="89" t="s">
        <v>149</v>
      </c>
      <c r="B4086" s="79">
        <v>258</v>
      </c>
      <c r="C4086" s="79" t="s">
        <v>150</v>
      </c>
      <c r="D4086" s="79">
        <v>5.6567819999999998E-2</v>
      </c>
      <c r="E4086" s="79">
        <v>8.6558720000000006E-2</v>
      </c>
    </row>
    <row r="4087" spans="1:5" x14ac:dyDescent="0.25">
      <c r="A4087" s="89" t="s">
        <v>149</v>
      </c>
      <c r="B4087" s="79">
        <v>258</v>
      </c>
      <c r="C4087" s="79" t="s">
        <v>145</v>
      </c>
      <c r="D4087" s="79">
        <v>6.5942959999999995E-2</v>
      </c>
      <c r="E4087" s="79">
        <v>7.310883E-2</v>
      </c>
    </row>
    <row r="4088" spans="1:5" x14ac:dyDescent="0.25">
      <c r="A4088" s="89" t="s">
        <v>149</v>
      </c>
      <c r="B4088" s="79">
        <v>258</v>
      </c>
      <c r="C4088" s="79" t="s">
        <v>153</v>
      </c>
      <c r="D4088" s="79">
        <v>6.7236160000000003E-2</v>
      </c>
      <c r="E4088" s="79">
        <v>6.7863469999999995E-2</v>
      </c>
    </row>
    <row r="4089" spans="1:5" x14ac:dyDescent="0.25">
      <c r="A4089" s="89" t="s">
        <v>149</v>
      </c>
      <c r="B4089" s="79">
        <v>258</v>
      </c>
      <c r="C4089" s="79" t="s">
        <v>148</v>
      </c>
      <c r="D4089" s="79">
        <v>7.9983639999999995E-2</v>
      </c>
      <c r="E4089" s="79">
        <v>5.4047369999999997E-2</v>
      </c>
    </row>
    <row r="4090" spans="1:5" x14ac:dyDescent="0.25">
      <c r="A4090" s="89" t="s">
        <v>149</v>
      </c>
      <c r="B4090" s="79">
        <v>258</v>
      </c>
      <c r="C4090" s="79" t="s">
        <v>154</v>
      </c>
      <c r="D4090" s="79">
        <v>9.0826180000000006E-2</v>
      </c>
      <c r="E4090" s="79">
        <v>4.7875729999999998E-2</v>
      </c>
    </row>
    <row r="4091" spans="1:5" x14ac:dyDescent="0.25">
      <c r="A4091" s="89" t="s">
        <v>149</v>
      </c>
      <c r="B4091" s="79">
        <v>258</v>
      </c>
      <c r="C4091" s="79" t="s">
        <v>155</v>
      </c>
      <c r="D4091" s="79">
        <v>0.13932791999999999</v>
      </c>
      <c r="E4091" s="79">
        <v>8.40447E-2</v>
      </c>
    </row>
    <row r="4092" spans="1:5" x14ac:dyDescent="0.25">
      <c r="A4092" s="89" t="s">
        <v>149</v>
      </c>
      <c r="B4092" s="79">
        <v>258</v>
      </c>
      <c r="C4092" s="79" t="s">
        <v>156</v>
      </c>
      <c r="D4092" s="79">
        <v>0.14584221</v>
      </c>
      <c r="E4092" s="79">
        <v>7.4502360000000004E-2</v>
      </c>
    </row>
    <row r="4093" spans="1:5" x14ac:dyDescent="0.25">
      <c r="A4093" s="89" t="s">
        <v>154</v>
      </c>
      <c r="B4093" s="79">
        <v>259</v>
      </c>
      <c r="C4093" s="79" t="s">
        <v>156</v>
      </c>
      <c r="D4093" s="79">
        <v>3.110007E-2</v>
      </c>
      <c r="E4093" s="79">
        <v>8.0816100000000002E-2</v>
      </c>
    </row>
    <row r="4094" spans="1:5" x14ac:dyDescent="0.25">
      <c r="A4094" s="89" t="s">
        <v>154</v>
      </c>
      <c r="B4094" s="79">
        <v>259</v>
      </c>
      <c r="C4094" s="79" t="s">
        <v>152</v>
      </c>
      <c r="D4094" s="79">
        <v>0.26885238</v>
      </c>
      <c r="E4094" s="79">
        <v>6.7474010000000001E-2</v>
      </c>
    </row>
    <row r="4095" spans="1:5" x14ac:dyDescent="0.25">
      <c r="A4095" s="89" t="s">
        <v>154</v>
      </c>
      <c r="B4095" s="79">
        <v>259</v>
      </c>
      <c r="C4095" s="79" t="s">
        <v>149</v>
      </c>
      <c r="D4095" s="79">
        <v>0.45881494</v>
      </c>
      <c r="E4095" s="79">
        <v>6.4914769999999997E-2</v>
      </c>
    </row>
    <row r="4096" spans="1:5" x14ac:dyDescent="0.25">
      <c r="A4096" s="89" t="s">
        <v>154</v>
      </c>
      <c r="B4096" s="79">
        <v>259</v>
      </c>
      <c r="C4096" s="79" t="s">
        <v>146</v>
      </c>
      <c r="D4096" s="79">
        <v>0.51394276000000005</v>
      </c>
      <c r="E4096" s="79">
        <v>3.5476859999999999E-2</v>
      </c>
    </row>
    <row r="4097" spans="1:5" x14ac:dyDescent="0.25">
      <c r="A4097" s="89" t="s">
        <v>154</v>
      </c>
      <c r="B4097" s="79">
        <v>259</v>
      </c>
      <c r="C4097" s="79" t="s">
        <v>9</v>
      </c>
      <c r="D4097" s="79">
        <v>0.92712278999999997</v>
      </c>
      <c r="E4097" s="79">
        <v>7.4291469999999998E-2</v>
      </c>
    </row>
    <row r="4098" spans="1:5" x14ac:dyDescent="0.25">
      <c r="A4098" s="89" t="s">
        <v>154</v>
      </c>
      <c r="B4098" s="79">
        <v>259</v>
      </c>
      <c r="C4098" s="79" t="s">
        <v>160</v>
      </c>
      <c r="D4098" s="79">
        <v>0.96731560000000005</v>
      </c>
      <c r="E4098" s="79">
        <v>6.7996929999999997E-2</v>
      </c>
    </row>
    <row r="4099" spans="1:5" x14ac:dyDescent="0.25">
      <c r="A4099" s="89" t="s">
        <v>154</v>
      </c>
      <c r="B4099" s="79">
        <v>259</v>
      </c>
      <c r="C4099" s="79" t="s">
        <v>153</v>
      </c>
      <c r="D4099" s="79">
        <v>1.02740075</v>
      </c>
      <c r="E4099" s="79">
        <v>6.2908519999999996E-2</v>
      </c>
    </row>
    <row r="4100" spans="1:5" x14ac:dyDescent="0.25">
      <c r="A4100" s="89" t="s">
        <v>154</v>
      </c>
      <c r="B4100" s="79">
        <v>259</v>
      </c>
      <c r="C4100" s="79" t="s">
        <v>147</v>
      </c>
      <c r="D4100" s="79">
        <v>1.1879703399999999</v>
      </c>
      <c r="E4100" s="79">
        <v>6.2708739999999999E-2</v>
      </c>
    </row>
    <row r="4101" spans="1:5" x14ac:dyDescent="0.25">
      <c r="A4101" s="89" t="s">
        <v>154</v>
      </c>
      <c r="B4101" s="79">
        <v>259</v>
      </c>
      <c r="C4101" s="79" t="s">
        <v>148</v>
      </c>
      <c r="D4101" s="79">
        <v>1.2065435900000001</v>
      </c>
      <c r="E4101" s="79">
        <v>7.2609179999999995E-2</v>
      </c>
    </row>
    <row r="4102" spans="1:5" x14ac:dyDescent="0.25">
      <c r="A4102" s="89" t="s">
        <v>154</v>
      </c>
      <c r="B4102" s="79">
        <v>259</v>
      </c>
      <c r="C4102" s="79" t="s">
        <v>151</v>
      </c>
      <c r="D4102" s="79">
        <v>1.22756972</v>
      </c>
      <c r="E4102" s="79">
        <v>4.7163629999999998E-2</v>
      </c>
    </row>
    <row r="4103" spans="1:5" x14ac:dyDescent="0.25">
      <c r="A4103" s="89" t="s">
        <v>160</v>
      </c>
      <c r="B4103" s="79">
        <v>260</v>
      </c>
      <c r="C4103" s="79" t="s">
        <v>156</v>
      </c>
      <c r="D4103" s="79">
        <v>-0.140653</v>
      </c>
      <c r="E4103" s="79">
        <v>9.3277650000000004E-2</v>
      </c>
    </row>
    <row r="4104" spans="1:5" x14ac:dyDescent="0.25">
      <c r="A4104" s="89" t="s">
        <v>160</v>
      </c>
      <c r="B4104" s="79">
        <v>260</v>
      </c>
      <c r="C4104" s="79" t="s">
        <v>152</v>
      </c>
      <c r="D4104" s="79">
        <v>-5.9941099999999997E-2</v>
      </c>
      <c r="E4104" s="79">
        <v>9.7511100000000003E-2</v>
      </c>
    </row>
    <row r="4105" spans="1:5" x14ac:dyDescent="0.25">
      <c r="A4105" s="89" t="s">
        <v>160</v>
      </c>
      <c r="B4105" s="79">
        <v>260</v>
      </c>
      <c r="C4105" s="79" t="s">
        <v>145</v>
      </c>
      <c r="D4105" s="79">
        <v>-3.9588199999999997E-2</v>
      </c>
      <c r="E4105" s="79">
        <v>8.1721849999999999E-2</v>
      </c>
    </row>
    <row r="4106" spans="1:5" x14ac:dyDescent="0.25">
      <c r="A4106" s="89" t="s">
        <v>160</v>
      </c>
      <c r="B4106" s="79">
        <v>260</v>
      </c>
      <c r="C4106" s="79" t="s">
        <v>149</v>
      </c>
      <c r="D4106" s="79">
        <v>-1.89993E-2</v>
      </c>
      <c r="E4106" s="79">
        <v>5.6824630000000001E-2</v>
      </c>
    </row>
    <row r="4107" spans="1:5" x14ac:dyDescent="0.25">
      <c r="A4107" s="89" t="s">
        <v>160</v>
      </c>
      <c r="B4107" s="79">
        <v>260</v>
      </c>
      <c r="C4107" s="79" t="s">
        <v>159</v>
      </c>
      <c r="D4107" s="79">
        <v>-1.8876199999999999E-2</v>
      </c>
      <c r="E4107" s="79">
        <v>7.8063010000000002E-2</v>
      </c>
    </row>
    <row r="4108" spans="1:5" x14ac:dyDescent="0.25">
      <c r="A4108" s="89" t="s">
        <v>160</v>
      </c>
      <c r="B4108" s="79">
        <v>260</v>
      </c>
      <c r="C4108" s="79" t="s">
        <v>143</v>
      </c>
      <c r="D4108" s="79">
        <v>2.8741299999999999E-3</v>
      </c>
      <c r="E4108" s="79">
        <v>7.8357449999999995E-2</v>
      </c>
    </row>
    <row r="4109" spans="1:5" x14ac:dyDescent="0.25">
      <c r="A4109" s="89" t="s">
        <v>160</v>
      </c>
      <c r="B4109" s="79">
        <v>260</v>
      </c>
      <c r="C4109" s="79" t="s">
        <v>144</v>
      </c>
      <c r="D4109" s="79">
        <v>4.9441199999999998E-3</v>
      </c>
      <c r="E4109" s="79">
        <v>5.8769790000000002E-2</v>
      </c>
    </row>
    <row r="4110" spans="1:5" x14ac:dyDescent="0.25">
      <c r="A4110" s="89" t="s">
        <v>160</v>
      </c>
      <c r="B4110" s="79">
        <v>260</v>
      </c>
      <c r="C4110" s="79" t="s">
        <v>158</v>
      </c>
      <c r="D4110" s="79">
        <v>5.83893E-3</v>
      </c>
      <c r="E4110" s="79">
        <v>7.4370809999999996E-2</v>
      </c>
    </row>
    <row r="4111" spans="1:5" x14ac:dyDescent="0.25">
      <c r="A4111" s="89" t="s">
        <v>160</v>
      </c>
      <c r="B4111" s="79">
        <v>260</v>
      </c>
      <c r="C4111" s="79" t="s">
        <v>151</v>
      </c>
      <c r="D4111" s="79">
        <v>1.7222830000000001E-2</v>
      </c>
      <c r="E4111" s="79">
        <v>7.1121970000000007E-2</v>
      </c>
    </row>
    <row r="4112" spans="1:5" x14ac:dyDescent="0.25">
      <c r="A4112" s="89" t="s">
        <v>160</v>
      </c>
      <c r="B4112" s="79">
        <v>260</v>
      </c>
      <c r="C4112" s="79" t="s">
        <v>150</v>
      </c>
      <c r="D4112" s="79">
        <v>1.8133420000000001E-2</v>
      </c>
      <c r="E4112" s="79">
        <v>6.2519729999999996E-2</v>
      </c>
    </row>
    <row r="4113" spans="1:5" x14ac:dyDescent="0.25">
      <c r="A4113" s="89" t="s">
        <v>160</v>
      </c>
      <c r="B4113" s="79">
        <v>260</v>
      </c>
      <c r="C4113" s="79" t="s">
        <v>142</v>
      </c>
      <c r="D4113" s="79">
        <v>4.4156639999999997E-2</v>
      </c>
      <c r="E4113" s="79">
        <v>0.10516481</v>
      </c>
    </row>
    <row r="4114" spans="1:5" x14ac:dyDescent="0.25">
      <c r="A4114" s="89" t="s">
        <v>160</v>
      </c>
      <c r="B4114" s="79">
        <v>260</v>
      </c>
      <c r="C4114" s="79" t="s">
        <v>155</v>
      </c>
      <c r="D4114" s="79">
        <v>5.3182130000000001E-2</v>
      </c>
      <c r="E4114" s="79">
        <v>7.4095350000000004E-2</v>
      </c>
    </row>
    <row r="4115" spans="1:5" x14ac:dyDescent="0.25">
      <c r="A4115" s="89" t="s">
        <v>160</v>
      </c>
      <c r="B4115" s="79">
        <v>260</v>
      </c>
      <c r="C4115" s="79" t="s">
        <v>154</v>
      </c>
      <c r="D4115" s="79">
        <v>8.5267190000000007E-2</v>
      </c>
      <c r="E4115" s="79">
        <v>5.732669E-2</v>
      </c>
    </row>
    <row r="4116" spans="1:5" x14ac:dyDescent="0.25">
      <c r="A4116" s="89" t="s">
        <v>160</v>
      </c>
      <c r="B4116" s="79">
        <v>260</v>
      </c>
      <c r="C4116" s="79" t="s">
        <v>146</v>
      </c>
      <c r="D4116" s="79">
        <v>9.4433489999999995E-2</v>
      </c>
      <c r="E4116" s="79">
        <v>6.5646910000000003E-2</v>
      </c>
    </row>
    <row r="4117" spans="1:5" x14ac:dyDescent="0.25">
      <c r="A4117" s="89" t="s">
        <v>160</v>
      </c>
      <c r="B4117" s="79">
        <v>260</v>
      </c>
      <c r="C4117" s="79" t="s">
        <v>157</v>
      </c>
      <c r="D4117" s="79">
        <v>0.12956466</v>
      </c>
      <c r="E4117" s="79">
        <v>5.6715399999999999E-2</v>
      </c>
    </row>
    <row r="4118" spans="1:5" x14ac:dyDescent="0.25">
      <c r="A4118" s="89" t="s">
        <v>160</v>
      </c>
      <c r="B4118" s="79">
        <v>260</v>
      </c>
      <c r="C4118" s="79" t="s">
        <v>153</v>
      </c>
      <c r="D4118" s="79">
        <v>0.13530621000000001</v>
      </c>
      <c r="E4118" s="79">
        <v>6.3881170000000001E-2</v>
      </c>
    </row>
    <row r="4119" spans="1:5" x14ac:dyDescent="0.25">
      <c r="A4119" s="89" t="s">
        <v>160</v>
      </c>
      <c r="B4119" s="79">
        <v>260</v>
      </c>
      <c r="C4119" s="79" t="s">
        <v>9</v>
      </c>
      <c r="D4119" s="79">
        <v>0.25872819000000002</v>
      </c>
      <c r="E4119" s="79">
        <v>7.1614520000000001E-2</v>
      </c>
    </row>
    <row r="4120" spans="1:5" x14ac:dyDescent="0.25">
      <c r="A4120" s="89" t="s">
        <v>9</v>
      </c>
      <c r="B4120" s="79">
        <v>261</v>
      </c>
      <c r="C4120" s="79" t="s">
        <v>145</v>
      </c>
      <c r="D4120" s="79">
        <v>-0.12928629999999999</v>
      </c>
      <c r="E4120" s="79">
        <v>9.3061989999999997E-2</v>
      </c>
    </row>
    <row r="4121" spans="1:5" x14ac:dyDescent="0.25">
      <c r="A4121" s="89" t="s">
        <v>9</v>
      </c>
      <c r="B4121" s="79">
        <v>261</v>
      </c>
      <c r="C4121" s="79" t="s">
        <v>152</v>
      </c>
      <c r="D4121" s="79">
        <v>-0.1198972</v>
      </c>
      <c r="E4121" s="79">
        <v>7.1170410000000003E-2</v>
      </c>
    </row>
    <row r="4122" spans="1:5" x14ac:dyDescent="0.25">
      <c r="A4122" s="89" t="s">
        <v>9</v>
      </c>
      <c r="B4122" s="79">
        <v>261</v>
      </c>
      <c r="C4122" s="79" t="s">
        <v>149</v>
      </c>
      <c r="D4122" s="79">
        <v>-6.4328700000000003E-2</v>
      </c>
      <c r="E4122" s="79">
        <v>7.3788950000000006E-2</v>
      </c>
    </row>
    <row r="4123" spans="1:5" x14ac:dyDescent="0.25">
      <c r="A4123" s="89" t="s">
        <v>9</v>
      </c>
      <c r="B4123" s="79">
        <v>261</v>
      </c>
      <c r="C4123" s="79" t="s">
        <v>155</v>
      </c>
      <c r="D4123" s="79">
        <v>-5.27175E-2</v>
      </c>
      <c r="E4123" s="79">
        <v>7.4570429999999993E-2</v>
      </c>
    </row>
    <row r="4124" spans="1:5" x14ac:dyDescent="0.25">
      <c r="A4124" s="89" t="s">
        <v>9</v>
      </c>
      <c r="B4124" s="79">
        <v>261</v>
      </c>
      <c r="C4124" s="79" t="s">
        <v>153</v>
      </c>
      <c r="D4124" s="79">
        <v>-5.13476E-2</v>
      </c>
      <c r="E4124" s="79">
        <v>8.2726830000000001E-2</v>
      </c>
    </row>
    <row r="4125" spans="1:5" x14ac:dyDescent="0.25">
      <c r="A4125" s="89" t="s">
        <v>9</v>
      </c>
      <c r="B4125" s="79">
        <v>261</v>
      </c>
      <c r="C4125" s="79" t="s">
        <v>151</v>
      </c>
      <c r="D4125" s="79">
        <v>-3.9859699999999998E-2</v>
      </c>
      <c r="E4125" s="79">
        <v>0.10175901</v>
      </c>
    </row>
    <row r="4126" spans="1:5" x14ac:dyDescent="0.25">
      <c r="A4126" s="89" t="s">
        <v>9</v>
      </c>
      <c r="B4126" s="79">
        <v>261</v>
      </c>
      <c r="C4126" s="79" t="s">
        <v>147</v>
      </c>
      <c r="D4126" s="79">
        <v>-3.5639999999999998E-2</v>
      </c>
      <c r="E4126" s="79">
        <v>0.1168476</v>
      </c>
    </row>
    <row r="4127" spans="1:5" x14ac:dyDescent="0.25">
      <c r="A4127" s="89" t="s">
        <v>9</v>
      </c>
      <c r="B4127" s="79">
        <v>261</v>
      </c>
      <c r="C4127" s="79" t="s">
        <v>154</v>
      </c>
      <c r="D4127" s="79">
        <v>-3.4722599999999999E-2</v>
      </c>
      <c r="E4127" s="79">
        <v>0.11581524</v>
      </c>
    </row>
    <row r="4128" spans="1:5" x14ac:dyDescent="0.25">
      <c r="A4128" s="89" t="s">
        <v>9</v>
      </c>
      <c r="B4128" s="79">
        <v>261</v>
      </c>
      <c r="C4128" s="79" t="s">
        <v>142</v>
      </c>
      <c r="D4128" s="79">
        <v>-2.5444399999999999E-2</v>
      </c>
      <c r="E4128" s="79">
        <v>5.840965E-2</v>
      </c>
    </row>
    <row r="4129" spans="1:5" x14ac:dyDescent="0.25">
      <c r="A4129" s="89" t="s">
        <v>9</v>
      </c>
      <c r="B4129" s="79">
        <v>261</v>
      </c>
      <c r="C4129" s="79" t="s">
        <v>144</v>
      </c>
      <c r="D4129" s="79">
        <v>-2.5316100000000001E-2</v>
      </c>
      <c r="E4129" s="79">
        <v>8.5458720000000002E-2</v>
      </c>
    </row>
    <row r="4130" spans="1:5" x14ac:dyDescent="0.25">
      <c r="A4130" s="89" t="s">
        <v>9</v>
      </c>
      <c r="B4130" s="79">
        <v>261</v>
      </c>
      <c r="C4130" s="79" t="s">
        <v>148</v>
      </c>
      <c r="D4130" s="79">
        <v>-7.7761999999999996E-3</v>
      </c>
      <c r="E4130" s="79">
        <v>9.2714279999999996E-2</v>
      </c>
    </row>
    <row r="4131" spans="1:5" x14ac:dyDescent="0.25">
      <c r="A4131" s="89" t="s">
        <v>9</v>
      </c>
      <c r="B4131" s="79">
        <v>261</v>
      </c>
      <c r="C4131" s="79" t="s">
        <v>156</v>
      </c>
      <c r="D4131" s="79">
        <v>2.62109E-3</v>
      </c>
      <c r="E4131" s="79">
        <v>7.1499160000000006E-2</v>
      </c>
    </row>
    <row r="4132" spans="1:5" x14ac:dyDescent="0.25">
      <c r="A4132" s="89" t="s">
        <v>9</v>
      </c>
      <c r="B4132" s="79">
        <v>261</v>
      </c>
      <c r="C4132" s="79" t="s">
        <v>160</v>
      </c>
      <c r="D4132" s="79">
        <v>4.7926950000000003E-2</v>
      </c>
      <c r="E4132" s="79">
        <v>6.7709850000000002E-2</v>
      </c>
    </row>
    <row r="4133" spans="1:5" x14ac:dyDescent="0.25">
      <c r="A4133" s="89" t="s">
        <v>9</v>
      </c>
      <c r="B4133" s="79">
        <v>261</v>
      </c>
      <c r="C4133" s="79" t="s">
        <v>143</v>
      </c>
      <c r="D4133" s="79">
        <v>9.0445369999999997E-2</v>
      </c>
      <c r="E4133" s="79">
        <v>8.5073410000000002E-2</v>
      </c>
    </row>
    <row r="4134" spans="1:5" x14ac:dyDescent="0.25">
      <c r="A4134" s="89" t="s">
        <v>9</v>
      </c>
      <c r="B4134" s="79">
        <v>261</v>
      </c>
      <c r="C4134" s="79" t="s">
        <v>158</v>
      </c>
      <c r="D4134" s="79">
        <v>9.6022389999999999E-2</v>
      </c>
      <c r="E4134" s="79">
        <v>7.8783320000000004E-2</v>
      </c>
    </row>
    <row r="4135" spans="1:5" x14ac:dyDescent="0.25">
      <c r="A4135" s="89" t="s">
        <v>146</v>
      </c>
      <c r="B4135" s="79">
        <v>262</v>
      </c>
      <c r="C4135" s="79" t="s">
        <v>143</v>
      </c>
      <c r="D4135" s="79">
        <v>-9.0997900000000007E-2</v>
      </c>
      <c r="E4135" s="79">
        <v>0.1045925</v>
      </c>
    </row>
    <row r="4136" spans="1:5" x14ac:dyDescent="0.25">
      <c r="A4136" s="89" t="s">
        <v>146</v>
      </c>
      <c r="B4136" s="79">
        <v>262</v>
      </c>
      <c r="C4136" s="79" t="s">
        <v>142</v>
      </c>
      <c r="D4136" s="79">
        <v>-4.7868800000000003E-2</v>
      </c>
      <c r="E4136" s="79">
        <v>9.6600039999999998E-2</v>
      </c>
    </row>
    <row r="4137" spans="1:5" x14ac:dyDescent="0.25">
      <c r="A4137" s="89" t="s">
        <v>146</v>
      </c>
      <c r="B4137" s="79">
        <v>262</v>
      </c>
      <c r="C4137" s="79" t="s">
        <v>144</v>
      </c>
      <c r="D4137" s="79">
        <v>-2.9098599999999999E-2</v>
      </c>
      <c r="E4137" s="79">
        <v>5.1188919999999999E-2</v>
      </c>
    </row>
    <row r="4138" spans="1:5" x14ac:dyDescent="0.25">
      <c r="A4138" s="89" t="s">
        <v>146</v>
      </c>
      <c r="B4138" s="79">
        <v>262</v>
      </c>
      <c r="C4138" s="79" t="s">
        <v>155</v>
      </c>
      <c r="D4138" s="79">
        <v>5.3023100000000002E-3</v>
      </c>
      <c r="E4138" s="79">
        <v>8.6351639999999993E-2</v>
      </c>
    </row>
    <row r="4139" spans="1:5" x14ac:dyDescent="0.25">
      <c r="A4139" s="89" t="s">
        <v>146</v>
      </c>
      <c r="B4139" s="79">
        <v>262</v>
      </c>
      <c r="C4139" s="79" t="s">
        <v>159</v>
      </c>
      <c r="D4139" s="79">
        <v>7.0716299999999998E-3</v>
      </c>
      <c r="E4139" s="79">
        <v>5.1844420000000002E-2</v>
      </c>
    </row>
    <row r="4140" spans="1:5" x14ac:dyDescent="0.25">
      <c r="A4140" s="89" t="s">
        <v>146</v>
      </c>
      <c r="B4140" s="79">
        <v>262</v>
      </c>
      <c r="C4140" s="79" t="s">
        <v>149</v>
      </c>
      <c r="D4140" s="79">
        <v>5.155469E-2</v>
      </c>
      <c r="E4140" s="79">
        <v>7.1054619999999999E-2</v>
      </c>
    </row>
    <row r="4141" spans="1:5" x14ac:dyDescent="0.25">
      <c r="A4141" s="89" t="s">
        <v>146</v>
      </c>
      <c r="B4141" s="79">
        <v>262</v>
      </c>
      <c r="C4141" s="79" t="s">
        <v>152</v>
      </c>
      <c r="D4141" s="79">
        <v>5.408843E-2</v>
      </c>
      <c r="E4141" s="79">
        <v>7.5430179999999999E-2</v>
      </c>
    </row>
    <row r="4142" spans="1:5" x14ac:dyDescent="0.25">
      <c r="A4142" s="89" t="s">
        <v>146</v>
      </c>
      <c r="B4142" s="79">
        <v>262</v>
      </c>
      <c r="C4142" s="79" t="s">
        <v>158</v>
      </c>
      <c r="D4142" s="79">
        <v>0.21156145000000001</v>
      </c>
      <c r="E4142" s="79">
        <v>8.8819300000000004E-2</v>
      </c>
    </row>
    <row r="4143" spans="1:5" x14ac:dyDescent="0.25">
      <c r="A4143" s="89" t="s">
        <v>146</v>
      </c>
      <c r="B4143" s="79">
        <v>262</v>
      </c>
      <c r="C4143" s="79" t="s">
        <v>151</v>
      </c>
      <c r="D4143" s="79">
        <v>0.39776895000000001</v>
      </c>
      <c r="E4143" s="79">
        <v>5.8075309999999998E-2</v>
      </c>
    </row>
    <row r="4144" spans="1:5" x14ac:dyDescent="0.25">
      <c r="A4144" s="89" t="s">
        <v>146</v>
      </c>
      <c r="B4144" s="79">
        <v>262</v>
      </c>
      <c r="C4144" s="79" t="s">
        <v>153</v>
      </c>
      <c r="D4144" s="79">
        <v>0.57605152000000004</v>
      </c>
      <c r="E4144" s="79">
        <v>6.2450510000000001E-2</v>
      </c>
    </row>
    <row r="4145" spans="1:5" x14ac:dyDescent="0.25">
      <c r="A4145" s="89" t="s">
        <v>146</v>
      </c>
      <c r="B4145" s="79">
        <v>262</v>
      </c>
      <c r="C4145" s="79" t="s">
        <v>148</v>
      </c>
      <c r="D4145" s="79">
        <v>0.86778750000000004</v>
      </c>
      <c r="E4145" s="79">
        <v>6.1057470000000003E-2</v>
      </c>
    </row>
    <row r="4146" spans="1:5" x14ac:dyDescent="0.25">
      <c r="A4146" s="89" t="s">
        <v>146</v>
      </c>
      <c r="B4146" s="79">
        <v>262</v>
      </c>
      <c r="C4146" s="79" t="s">
        <v>154</v>
      </c>
      <c r="D4146" s="79">
        <v>0.90439502000000005</v>
      </c>
      <c r="E4146" s="79">
        <v>7.6335420000000001E-2</v>
      </c>
    </row>
    <row r="4147" spans="1:5" x14ac:dyDescent="0.25">
      <c r="A4147" s="89" t="s">
        <v>146</v>
      </c>
      <c r="B4147" s="79">
        <v>262</v>
      </c>
      <c r="C4147" s="79" t="s">
        <v>147</v>
      </c>
      <c r="D4147" s="79">
        <v>0.93219039999999997</v>
      </c>
      <c r="E4147" s="79">
        <v>7.8460450000000001E-2</v>
      </c>
    </row>
    <row r="4148" spans="1:5" x14ac:dyDescent="0.25">
      <c r="A4148" s="89" t="s">
        <v>146</v>
      </c>
      <c r="B4148" s="79">
        <v>262</v>
      </c>
      <c r="C4148" s="79" t="s">
        <v>160</v>
      </c>
      <c r="D4148" s="79">
        <v>0.94764817000000001</v>
      </c>
      <c r="E4148" s="79">
        <v>4.7125720000000003E-2</v>
      </c>
    </row>
    <row r="4149" spans="1:5" x14ac:dyDescent="0.25">
      <c r="A4149" s="89" t="s">
        <v>146</v>
      </c>
      <c r="B4149" s="79">
        <v>262</v>
      </c>
      <c r="C4149" s="79" t="s">
        <v>157</v>
      </c>
      <c r="D4149" s="79">
        <v>1.04260373</v>
      </c>
      <c r="E4149" s="79">
        <v>6.5445600000000007E-2</v>
      </c>
    </row>
    <row r="4150" spans="1:5" x14ac:dyDescent="0.25">
      <c r="A4150" s="89" t="s">
        <v>146</v>
      </c>
      <c r="B4150" s="79">
        <v>262</v>
      </c>
      <c r="C4150" s="79" t="s">
        <v>145</v>
      </c>
      <c r="D4150" s="79">
        <v>1.3266052100000001</v>
      </c>
      <c r="E4150" s="79">
        <v>0.10174524</v>
      </c>
    </row>
    <row r="4151" spans="1:5" x14ac:dyDescent="0.25">
      <c r="A4151" s="89" t="s">
        <v>142</v>
      </c>
      <c r="B4151" s="79">
        <v>263</v>
      </c>
      <c r="C4151" s="79" t="s">
        <v>149</v>
      </c>
      <c r="D4151" s="79">
        <v>2.0739839999999999E-2</v>
      </c>
      <c r="E4151" s="79">
        <v>0.11527147</v>
      </c>
    </row>
    <row r="4152" spans="1:5" x14ac:dyDescent="0.25">
      <c r="A4152" s="89" t="s">
        <v>142</v>
      </c>
      <c r="B4152" s="79">
        <v>263</v>
      </c>
      <c r="C4152" s="79" t="s">
        <v>152</v>
      </c>
      <c r="D4152" s="79">
        <v>2.5914110000000001E-2</v>
      </c>
      <c r="E4152" s="79">
        <v>9.0807830000000006E-2</v>
      </c>
    </row>
    <row r="4153" spans="1:5" x14ac:dyDescent="0.25">
      <c r="A4153" s="89" t="s">
        <v>142</v>
      </c>
      <c r="B4153" s="79">
        <v>263</v>
      </c>
      <c r="C4153" s="79" t="s">
        <v>155</v>
      </c>
      <c r="D4153" s="79">
        <v>3.205057E-2</v>
      </c>
      <c r="E4153" s="79">
        <v>7.9327270000000005E-2</v>
      </c>
    </row>
    <row r="4154" spans="1:5" x14ac:dyDescent="0.25">
      <c r="A4154" s="89" t="s">
        <v>142</v>
      </c>
      <c r="B4154" s="79">
        <v>263</v>
      </c>
      <c r="C4154" s="79" t="s">
        <v>156</v>
      </c>
      <c r="D4154" s="79">
        <v>7.8468999999999997E-2</v>
      </c>
      <c r="E4154" s="79">
        <v>5.56363E-2</v>
      </c>
    </row>
    <row r="4155" spans="1:5" x14ac:dyDescent="0.25">
      <c r="A4155" s="89" t="s">
        <v>142</v>
      </c>
      <c r="B4155" s="79">
        <v>263</v>
      </c>
      <c r="C4155" s="79" t="s">
        <v>157</v>
      </c>
      <c r="D4155" s="79">
        <v>8.2276849999999999E-2</v>
      </c>
      <c r="E4155" s="79">
        <v>8.2930859999999995E-2</v>
      </c>
    </row>
    <row r="4156" spans="1:5" x14ac:dyDescent="0.25">
      <c r="A4156" s="89" t="s">
        <v>142</v>
      </c>
      <c r="B4156" s="79">
        <v>263</v>
      </c>
      <c r="C4156" s="79" t="s">
        <v>144</v>
      </c>
      <c r="D4156" s="79">
        <v>9.3678330000000004E-2</v>
      </c>
      <c r="E4156" s="79">
        <v>9.854715E-2</v>
      </c>
    </row>
    <row r="4157" spans="1:5" x14ac:dyDescent="0.25">
      <c r="A4157" s="89" t="s">
        <v>142</v>
      </c>
      <c r="B4157" s="79">
        <v>263</v>
      </c>
      <c r="C4157" s="79" t="s">
        <v>143</v>
      </c>
      <c r="D4157" s="79">
        <v>0.14897904000000001</v>
      </c>
      <c r="E4157" s="79">
        <v>4.8450119999999999E-2</v>
      </c>
    </row>
    <row r="4158" spans="1:5" x14ac:dyDescent="0.25">
      <c r="A4158" s="89" t="s">
        <v>142</v>
      </c>
      <c r="B4158" s="79">
        <v>263</v>
      </c>
      <c r="C4158" s="79" t="s">
        <v>145</v>
      </c>
      <c r="D4158" s="79">
        <v>0.26852870000000001</v>
      </c>
      <c r="E4158" s="79">
        <v>8.0565700000000004E-2</v>
      </c>
    </row>
    <row r="4159" spans="1:5" x14ac:dyDescent="0.25">
      <c r="A4159" s="89" t="s">
        <v>142</v>
      </c>
      <c r="B4159" s="79">
        <v>263</v>
      </c>
      <c r="C4159" s="79" t="s">
        <v>158</v>
      </c>
      <c r="D4159" s="79">
        <v>0.29282425000000001</v>
      </c>
      <c r="E4159" s="79">
        <v>5.0355709999999998E-2</v>
      </c>
    </row>
    <row r="4160" spans="1:5" x14ac:dyDescent="0.25">
      <c r="A4160" s="89" t="s">
        <v>142</v>
      </c>
      <c r="B4160" s="79">
        <v>263</v>
      </c>
      <c r="C4160" s="79" t="s">
        <v>154</v>
      </c>
      <c r="D4160" s="79">
        <v>0.43056989000000001</v>
      </c>
      <c r="E4160" s="79">
        <v>6.0179530000000002E-2</v>
      </c>
    </row>
    <row r="4161" spans="1:5" x14ac:dyDescent="0.25">
      <c r="A4161" s="89" t="s">
        <v>142</v>
      </c>
      <c r="B4161" s="79">
        <v>263</v>
      </c>
      <c r="C4161" s="79" t="s">
        <v>160</v>
      </c>
      <c r="D4161" s="79">
        <v>0.45596618</v>
      </c>
      <c r="E4161" s="79">
        <v>6.6735660000000002E-2</v>
      </c>
    </row>
    <row r="4162" spans="1:5" x14ac:dyDescent="0.25">
      <c r="A4162" s="89" t="s">
        <v>142</v>
      </c>
      <c r="B4162" s="79">
        <v>263</v>
      </c>
      <c r="C4162" s="79" t="s">
        <v>159</v>
      </c>
      <c r="D4162" s="79">
        <v>0.48263971999999999</v>
      </c>
      <c r="E4162" s="79">
        <v>6.7623820000000001E-2</v>
      </c>
    </row>
    <row r="4163" spans="1:5" x14ac:dyDescent="0.25">
      <c r="A4163" s="89" t="s">
        <v>142</v>
      </c>
      <c r="B4163" s="79">
        <v>263</v>
      </c>
      <c r="C4163" s="79" t="s">
        <v>150</v>
      </c>
      <c r="D4163" s="79">
        <v>0.52316823999999995</v>
      </c>
      <c r="E4163" s="79">
        <v>8.3963380000000004E-2</v>
      </c>
    </row>
    <row r="4164" spans="1:5" x14ac:dyDescent="0.25">
      <c r="A4164" s="89" t="s">
        <v>142</v>
      </c>
      <c r="B4164" s="79">
        <v>263</v>
      </c>
      <c r="C4164" s="79" t="s">
        <v>146</v>
      </c>
      <c r="D4164" s="79">
        <v>0.75462956000000003</v>
      </c>
      <c r="E4164" s="79">
        <v>8.0534410000000001E-2</v>
      </c>
    </row>
    <row r="4165" spans="1:5" x14ac:dyDescent="0.25">
      <c r="A4165" s="89" t="s">
        <v>142</v>
      </c>
      <c r="B4165" s="79">
        <v>263</v>
      </c>
      <c r="C4165" s="79" t="s">
        <v>148</v>
      </c>
      <c r="D4165" s="79">
        <v>0.87699183000000003</v>
      </c>
      <c r="E4165" s="79">
        <v>0.10125251</v>
      </c>
    </row>
    <row r="4166" spans="1:5" x14ac:dyDescent="0.25">
      <c r="A4166" s="89" t="s">
        <v>142</v>
      </c>
      <c r="B4166" s="79">
        <v>263</v>
      </c>
      <c r="C4166" s="79" t="s">
        <v>9</v>
      </c>
      <c r="D4166" s="79">
        <v>0.92478572000000003</v>
      </c>
      <c r="E4166" s="79">
        <v>7.6774110000000007E-2</v>
      </c>
    </row>
    <row r="4167" spans="1:5" x14ac:dyDescent="0.25">
      <c r="A4167" s="89" t="s">
        <v>142</v>
      </c>
      <c r="B4167" s="79">
        <v>263</v>
      </c>
      <c r="C4167" s="79" t="s">
        <v>147</v>
      </c>
      <c r="D4167" s="79">
        <v>1.04623095</v>
      </c>
      <c r="E4167" s="79">
        <v>8.2235500000000003E-2</v>
      </c>
    </row>
    <row r="4168" spans="1:5" x14ac:dyDescent="0.25">
      <c r="A4168" s="89" t="s">
        <v>144</v>
      </c>
      <c r="B4168" s="79">
        <v>264</v>
      </c>
      <c r="C4168" s="79" t="s">
        <v>145</v>
      </c>
      <c r="D4168" s="79">
        <v>-0.1601542</v>
      </c>
      <c r="E4168" s="79">
        <v>8.3569879999999999E-2</v>
      </c>
    </row>
    <row r="4169" spans="1:5" x14ac:dyDescent="0.25">
      <c r="A4169" s="89" t="s">
        <v>144</v>
      </c>
      <c r="B4169" s="79">
        <v>264</v>
      </c>
      <c r="C4169" s="79" t="s">
        <v>155</v>
      </c>
      <c r="D4169" s="79">
        <v>-0.1546843</v>
      </c>
      <c r="E4169" s="79">
        <v>8.8326169999999996E-2</v>
      </c>
    </row>
    <row r="4170" spans="1:5" x14ac:dyDescent="0.25">
      <c r="A4170" s="89" t="s">
        <v>144</v>
      </c>
      <c r="B4170" s="79">
        <v>264</v>
      </c>
      <c r="C4170" s="79" t="s">
        <v>146</v>
      </c>
      <c r="D4170" s="79">
        <v>-0.15002080000000001</v>
      </c>
      <c r="E4170" s="79">
        <v>0.10755261000000001</v>
      </c>
    </row>
    <row r="4171" spans="1:5" x14ac:dyDescent="0.25">
      <c r="A4171" s="89" t="s">
        <v>144</v>
      </c>
      <c r="B4171" s="79">
        <v>264</v>
      </c>
      <c r="C4171" s="79" t="s">
        <v>154</v>
      </c>
      <c r="D4171" s="79">
        <v>-9.7385399999999997E-2</v>
      </c>
      <c r="E4171" s="79">
        <v>7.7361520000000003E-2</v>
      </c>
    </row>
    <row r="4172" spans="1:5" x14ac:dyDescent="0.25">
      <c r="A4172" s="89" t="s">
        <v>144</v>
      </c>
      <c r="B4172" s="79">
        <v>264</v>
      </c>
      <c r="C4172" s="79" t="s">
        <v>142</v>
      </c>
      <c r="D4172" s="79">
        <v>-9.4999100000000003E-2</v>
      </c>
      <c r="E4172" s="79">
        <v>4.5810860000000002E-2</v>
      </c>
    </row>
    <row r="4173" spans="1:5" x14ac:dyDescent="0.25">
      <c r="A4173" s="89" t="s">
        <v>144</v>
      </c>
      <c r="B4173" s="79">
        <v>264</v>
      </c>
      <c r="C4173" s="79" t="s">
        <v>9</v>
      </c>
      <c r="D4173" s="79">
        <v>-3.74052E-2</v>
      </c>
      <c r="E4173" s="79">
        <v>8.8426099999999994E-2</v>
      </c>
    </row>
    <row r="4174" spans="1:5" x14ac:dyDescent="0.25">
      <c r="A4174" s="89" t="s">
        <v>144</v>
      </c>
      <c r="B4174" s="79">
        <v>264</v>
      </c>
      <c r="C4174" s="79" t="s">
        <v>153</v>
      </c>
      <c r="D4174" s="79">
        <v>-1.3010300000000001E-2</v>
      </c>
      <c r="E4174" s="79">
        <v>7.9833559999999998E-2</v>
      </c>
    </row>
    <row r="4175" spans="1:5" x14ac:dyDescent="0.25">
      <c r="A4175" s="89" t="s">
        <v>144</v>
      </c>
      <c r="B4175" s="79">
        <v>264</v>
      </c>
      <c r="C4175" s="79" t="s">
        <v>151</v>
      </c>
      <c r="D4175" s="80">
        <v>-8.3000000000000001E-4</v>
      </c>
      <c r="E4175" s="79">
        <v>6.8426680000000004E-2</v>
      </c>
    </row>
    <row r="4176" spans="1:5" x14ac:dyDescent="0.25">
      <c r="A4176" s="89" t="s">
        <v>144</v>
      </c>
      <c r="B4176" s="79">
        <v>264</v>
      </c>
      <c r="C4176" s="79" t="s">
        <v>147</v>
      </c>
      <c r="D4176" s="79">
        <v>2.0800430000000002E-2</v>
      </c>
      <c r="E4176" s="79">
        <v>6.6322569999999997E-2</v>
      </c>
    </row>
    <row r="4177" spans="1:5" x14ac:dyDescent="0.25">
      <c r="A4177" s="89" t="s">
        <v>144</v>
      </c>
      <c r="B4177" s="79">
        <v>264</v>
      </c>
      <c r="C4177" s="79" t="s">
        <v>150</v>
      </c>
      <c r="D4177" s="79">
        <v>3.1065599999999999E-2</v>
      </c>
      <c r="E4177" s="79">
        <v>9.7745929999999995E-2</v>
      </c>
    </row>
    <row r="4178" spans="1:5" x14ac:dyDescent="0.25">
      <c r="A4178" s="89" t="s">
        <v>144</v>
      </c>
      <c r="B4178" s="79">
        <v>264</v>
      </c>
      <c r="C4178" s="79" t="s">
        <v>156</v>
      </c>
      <c r="D4178" s="79">
        <v>8.1565760000000001E-2</v>
      </c>
      <c r="E4178" s="79">
        <v>9.5128809999999994E-2</v>
      </c>
    </row>
    <row r="4179" spans="1:5" x14ac:dyDescent="0.25">
      <c r="A4179" s="89" t="s">
        <v>144</v>
      </c>
      <c r="B4179" s="79">
        <v>264</v>
      </c>
      <c r="C4179" s="79" t="s">
        <v>143</v>
      </c>
      <c r="D4179" s="79">
        <v>9.0219110000000005E-2</v>
      </c>
      <c r="E4179" s="79">
        <v>5.1283040000000002E-2</v>
      </c>
    </row>
    <row r="4180" spans="1:5" x14ac:dyDescent="0.25">
      <c r="A4180" s="89" t="s">
        <v>144</v>
      </c>
      <c r="B4180" s="79">
        <v>264</v>
      </c>
      <c r="C4180" s="79" t="s">
        <v>158</v>
      </c>
      <c r="D4180" s="79">
        <v>0.10689063</v>
      </c>
      <c r="E4180" s="79">
        <v>0.11205043000000001</v>
      </c>
    </row>
    <row r="4181" spans="1:5" x14ac:dyDescent="0.25">
      <c r="A4181" s="89" t="s">
        <v>144</v>
      </c>
      <c r="B4181" s="79">
        <v>264</v>
      </c>
      <c r="C4181" s="79" t="s">
        <v>157</v>
      </c>
      <c r="D4181" s="79">
        <v>0.11820940000000001</v>
      </c>
      <c r="E4181" s="79">
        <v>8.6991440000000003E-2</v>
      </c>
    </row>
    <row r="4182" spans="1:5" x14ac:dyDescent="0.25">
      <c r="A4182" s="89" t="s">
        <v>144</v>
      </c>
      <c r="B4182" s="79">
        <v>264</v>
      </c>
      <c r="C4182" s="79" t="s">
        <v>152</v>
      </c>
      <c r="D4182" s="79">
        <v>0.21028479</v>
      </c>
      <c r="E4182" s="79">
        <v>0.11188766999999999</v>
      </c>
    </row>
    <row r="4183" spans="1:5" x14ac:dyDescent="0.25">
      <c r="A4183" s="89" t="s">
        <v>144</v>
      </c>
      <c r="B4183" s="79">
        <v>264</v>
      </c>
      <c r="C4183" s="79" t="s">
        <v>159</v>
      </c>
      <c r="D4183" s="79">
        <v>0.27287948000000001</v>
      </c>
      <c r="E4183" s="79">
        <v>0.10341380999999999</v>
      </c>
    </row>
    <row r="4184" spans="1:5" x14ac:dyDescent="0.25">
      <c r="A4184" s="89" t="s">
        <v>144</v>
      </c>
      <c r="B4184" s="79">
        <v>264</v>
      </c>
      <c r="C4184" s="79" t="s">
        <v>149</v>
      </c>
      <c r="D4184" s="79">
        <v>1.2246330599999999</v>
      </c>
      <c r="E4184" s="79">
        <v>4.171805E-2</v>
      </c>
    </row>
    <row r="4185" spans="1:5" x14ac:dyDescent="0.25">
      <c r="A4185" s="89" t="s">
        <v>154</v>
      </c>
      <c r="B4185" s="79">
        <v>265</v>
      </c>
      <c r="C4185" s="79" t="s">
        <v>156</v>
      </c>
      <c r="D4185" s="79">
        <v>-0.1007806</v>
      </c>
      <c r="E4185" s="79">
        <v>6.567212E-2</v>
      </c>
    </row>
    <row r="4186" spans="1:5" x14ac:dyDescent="0.25">
      <c r="A4186" s="89" t="s">
        <v>154</v>
      </c>
      <c r="B4186" s="79">
        <v>265</v>
      </c>
      <c r="C4186" s="79" t="s">
        <v>143</v>
      </c>
      <c r="D4186" s="79">
        <v>0.39241942000000002</v>
      </c>
      <c r="E4186" s="79">
        <v>4.2821190000000002E-2</v>
      </c>
    </row>
    <row r="4187" spans="1:5" x14ac:dyDescent="0.25">
      <c r="A4187" s="89" t="s">
        <v>154</v>
      </c>
      <c r="B4187" s="79">
        <v>265</v>
      </c>
      <c r="C4187" s="79" t="s">
        <v>152</v>
      </c>
      <c r="D4187" s="79">
        <v>0.50425427</v>
      </c>
      <c r="E4187" s="79">
        <v>7.3592850000000001E-2</v>
      </c>
    </row>
    <row r="4188" spans="1:5" x14ac:dyDescent="0.25">
      <c r="A4188" s="89" t="s">
        <v>154</v>
      </c>
      <c r="B4188" s="79">
        <v>265</v>
      </c>
      <c r="C4188" s="79" t="s">
        <v>160</v>
      </c>
      <c r="D4188" s="79">
        <v>0.52783206999999999</v>
      </c>
      <c r="E4188" s="79">
        <v>6.8722060000000001E-2</v>
      </c>
    </row>
    <row r="4189" spans="1:5" x14ac:dyDescent="0.25">
      <c r="A4189" s="89" t="s">
        <v>154</v>
      </c>
      <c r="B4189" s="79">
        <v>265</v>
      </c>
      <c r="C4189" s="79" t="s">
        <v>144</v>
      </c>
      <c r="D4189" s="79">
        <v>0.56975509000000002</v>
      </c>
      <c r="E4189" s="79">
        <v>6.7887299999999998E-2</v>
      </c>
    </row>
    <row r="4190" spans="1:5" x14ac:dyDescent="0.25">
      <c r="A4190" s="89" t="s">
        <v>154</v>
      </c>
      <c r="B4190" s="79">
        <v>265</v>
      </c>
      <c r="C4190" s="79" t="s">
        <v>149</v>
      </c>
      <c r="D4190" s="79">
        <v>0.58452349999999997</v>
      </c>
      <c r="E4190" s="79">
        <v>9.0448539999999994E-2</v>
      </c>
    </row>
    <row r="4191" spans="1:5" x14ac:dyDescent="0.25">
      <c r="A4191" s="89" t="s">
        <v>154</v>
      </c>
      <c r="B4191" s="79">
        <v>265</v>
      </c>
      <c r="C4191" s="79" t="s">
        <v>9</v>
      </c>
      <c r="D4191" s="79">
        <v>0.64020452999999999</v>
      </c>
      <c r="E4191" s="79">
        <v>8.4081610000000001E-2</v>
      </c>
    </row>
    <row r="4192" spans="1:5" x14ac:dyDescent="0.25">
      <c r="A4192" s="89" t="s">
        <v>154</v>
      </c>
      <c r="B4192" s="79">
        <v>265</v>
      </c>
      <c r="C4192" s="79" t="s">
        <v>145</v>
      </c>
      <c r="D4192" s="79">
        <v>0.64333289999999999</v>
      </c>
      <c r="E4192" s="79">
        <v>6.7779259999999994E-2</v>
      </c>
    </row>
    <row r="4193" spans="1:5" x14ac:dyDescent="0.25">
      <c r="A4193" s="89" t="s">
        <v>154</v>
      </c>
      <c r="B4193" s="79">
        <v>265</v>
      </c>
      <c r="C4193" s="79" t="s">
        <v>157</v>
      </c>
      <c r="D4193" s="79">
        <v>0.69280134000000004</v>
      </c>
      <c r="E4193" s="79">
        <v>7.5197609999999998E-2</v>
      </c>
    </row>
    <row r="4194" spans="1:5" x14ac:dyDescent="0.25">
      <c r="A4194" s="89" t="s">
        <v>154</v>
      </c>
      <c r="B4194" s="79">
        <v>265</v>
      </c>
      <c r="C4194" s="79" t="s">
        <v>142</v>
      </c>
      <c r="D4194" s="79">
        <v>0.78696056999999997</v>
      </c>
      <c r="E4194" s="79">
        <v>7.6385270000000005E-2</v>
      </c>
    </row>
    <row r="4195" spans="1:5" x14ac:dyDescent="0.25">
      <c r="A4195" s="89" t="s">
        <v>154</v>
      </c>
      <c r="B4195" s="79">
        <v>265</v>
      </c>
      <c r="C4195" s="79" t="s">
        <v>148</v>
      </c>
      <c r="D4195" s="79">
        <v>0.79976517000000003</v>
      </c>
      <c r="E4195" s="79">
        <v>5.6574619999999999E-2</v>
      </c>
    </row>
    <row r="4196" spans="1:5" x14ac:dyDescent="0.25">
      <c r="A4196" s="89" t="s">
        <v>154</v>
      </c>
      <c r="B4196" s="79">
        <v>265</v>
      </c>
      <c r="C4196" s="79" t="s">
        <v>159</v>
      </c>
      <c r="D4196" s="79">
        <v>0.80102706000000001</v>
      </c>
      <c r="E4196" s="79">
        <v>7.2818599999999997E-2</v>
      </c>
    </row>
    <row r="4197" spans="1:5" x14ac:dyDescent="0.25">
      <c r="A4197" s="89" t="s">
        <v>154</v>
      </c>
      <c r="B4197" s="79">
        <v>265</v>
      </c>
      <c r="C4197" s="79" t="s">
        <v>151</v>
      </c>
      <c r="D4197" s="79">
        <v>0.81187956999999999</v>
      </c>
      <c r="E4197" s="79">
        <v>6.209054E-2</v>
      </c>
    </row>
    <row r="4198" spans="1:5" x14ac:dyDescent="0.25">
      <c r="A4198" s="89" t="s">
        <v>154</v>
      </c>
      <c r="B4198" s="79">
        <v>265</v>
      </c>
      <c r="C4198" s="79" t="s">
        <v>147</v>
      </c>
      <c r="D4198" s="79">
        <v>0.83714272000000001</v>
      </c>
      <c r="E4198" s="79">
        <v>4.235589E-2</v>
      </c>
    </row>
    <row r="4199" spans="1:5" x14ac:dyDescent="0.25">
      <c r="A4199" s="89" t="s">
        <v>154</v>
      </c>
      <c r="B4199" s="79">
        <v>265</v>
      </c>
      <c r="C4199" s="79" t="s">
        <v>158</v>
      </c>
      <c r="D4199" s="79">
        <v>0.89430071</v>
      </c>
      <c r="E4199" s="79">
        <v>7.5290999999999997E-2</v>
      </c>
    </row>
    <row r="4200" spans="1:5" x14ac:dyDescent="0.25">
      <c r="A4200" s="89" t="s">
        <v>154</v>
      </c>
      <c r="B4200" s="79">
        <v>265</v>
      </c>
      <c r="C4200" s="79" t="s">
        <v>153</v>
      </c>
      <c r="D4200" s="79">
        <v>0.93380545999999998</v>
      </c>
      <c r="E4200" s="79">
        <v>0.1169404</v>
      </c>
    </row>
    <row r="4201" spans="1:5" x14ac:dyDescent="0.25">
      <c r="A4201" s="89" t="s">
        <v>154</v>
      </c>
      <c r="B4201" s="79">
        <v>265</v>
      </c>
      <c r="C4201" s="79" t="s">
        <v>146</v>
      </c>
      <c r="D4201" s="79">
        <v>0.98378336</v>
      </c>
      <c r="E4201" s="79">
        <v>7.3563879999999998E-2</v>
      </c>
    </row>
    <row r="4202" spans="1:5" x14ac:dyDescent="0.25">
      <c r="A4202" s="89" t="s">
        <v>159</v>
      </c>
      <c r="B4202" s="79">
        <v>266</v>
      </c>
      <c r="C4202" s="79" t="s">
        <v>152</v>
      </c>
      <c r="D4202" s="79">
        <v>0.39478187999999997</v>
      </c>
      <c r="E4202" s="79">
        <v>8.980262E-2</v>
      </c>
    </row>
    <row r="4203" spans="1:5" x14ac:dyDescent="0.25">
      <c r="A4203" s="89" t="s">
        <v>159</v>
      </c>
      <c r="B4203" s="79">
        <v>266</v>
      </c>
      <c r="C4203" s="79" t="s">
        <v>151</v>
      </c>
      <c r="D4203" s="79">
        <v>0.42616969999999998</v>
      </c>
      <c r="E4203" s="79">
        <v>8.0353240000000006E-2</v>
      </c>
    </row>
    <row r="4204" spans="1:5" x14ac:dyDescent="0.25">
      <c r="A4204" s="89" t="s">
        <v>159</v>
      </c>
      <c r="B4204" s="79">
        <v>266</v>
      </c>
      <c r="C4204" s="79" t="s">
        <v>157</v>
      </c>
      <c r="D4204" s="79">
        <v>0.45766339</v>
      </c>
      <c r="E4204" s="79">
        <v>6.8430759999999993E-2</v>
      </c>
    </row>
    <row r="4205" spans="1:5" x14ac:dyDescent="0.25">
      <c r="A4205" s="89" t="s">
        <v>159</v>
      </c>
      <c r="B4205" s="79">
        <v>266</v>
      </c>
      <c r="C4205" s="79" t="s">
        <v>153</v>
      </c>
      <c r="D4205" s="79">
        <v>0.49167508999999998</v>
      </c>
      <c r="E4205" s="79">
        <v>8.1768740000000006E-2</v>
      </c>
    </row>
    <row r="4206" spans="1:5" x14ac:dyDescent="0.25">
      <c r="A4206" s="89" t="s">
        <v>159</v>
      </c>
      <c r="B4206" s="79">
        <v>266</v>
      </c>
      <c r="C4206" s="79" t="s">
        <v>156</v>
      </c>
      <c r="D4206" s="79">
        <v>0.49619866000000001</v>
      </c>
      <c r="E4206" s="79">
        <v>7.9042150000000005E-2</v>
      </c>
    </row>
    <row r="4207" spans="1:5" x14ac:dyDescent="0.25">
      <c r="A4207" s="89" t="s">
        <v>159</v>
      </c>
      <c r="B4207" s="79">
        <v>266</v>
      </c>
      <c r="C4207" s="79" t="s">
        <v>149</v>
      </c>
      <c r="D4207" s="79">
        <v>0.49995379000000001</v>
      </c>
      <c r="E4207" s="79">
        <v>4.2900859999999999E-2</v>
      </c>
    </row>
    <row r="4208" spans="1:5" x14ac:dyDescent="0.25">
      <c r="A4208" s="89" t="s">
        <v>159</v>
      </c>
      <c r="B4208" s="79">
        <v>266</v>
      </c>
      <c r="C4208" s="79" t="s">
        <v>155</v>
      </c>
      <c r="D4208" s="79">
        <v>0.56580204000000001</v>
      </c>
      <c r="E4208" s="79">
        <v>4.406173E-2</v>
      </c>
    </row>
    <row r="4209" spans="1:5" x14ac:dyDescent="0.25">
      <c r="A4209" s="89" t="s">
        <v>159</v>
      </c>
      <c r="B4209" s="79">
        <v>266</v>
      </c>
      <c r="C4209" s="79" t="s">
        <v>160</v>
      </c>
      <c r="D4209" s="79">
        <v>0.57290282999999997</v>
      </c>
      <c r="E4209" s="79">
        <v>4.5018879999999997E-2</v>
      </c>
    </row>
    <row r="4210" spans="1:5" x14ac:dyDescent="0.25">
      <c r="A4210" s="89" t="s">
        <v>159</v>
      </c>
      <c r="B4210" s="79">
        <v>266</v>
      </c>
      <c r="C4210" s="79" t="s">
        <v>148</v>
      </c>
      <c r="D4210" s="79">
        <v>0.62732918999999998</v>
      </c>
      <c r="E4210" s="79">
        <v>9.1327240000000004E-2</v>
      </c>
    </row>
    <row r="4211" spans="1:5" x14ac:dyDescent="0.25">
      <c r="A4211" s="89" t="s">
        <v>159</v>
      </c>
      <c r="B4211" s="79">
        <v>266</v>
      </c>
      <c r="C4211" s="79" t="s">
        <v>144</v>
      </c>
      <c r="D4211" s="79">
        <v>0.73040055999999998</v>
      </c>
      <c r="E4211" s="79">
        <v>7.9669340000000005E-2</v>
      </c>
    </row>
    <row r="4212" spans="1:5" x14ac:dyDescent="0.25">
      <c r="A4212" s="89" t="s">
        <v>159</v>
      </c>
      <c r="B4212" s="79">
        <v>266</v>
      </c>
      <c r="C4212" s="79" t="s">
        <v>143</v>
      </c>
      <c r="D4212" s="79">
        <v>0.75554111999999995</v>
      </c>
      <c r="E4212" s="79">
        <v>7.3091939999999994E-2</v>
      </c>
    </row>
    <row r="4213" spans="1:5" x14ac:dyDescent="0.25">
      <c r="A4213" s="89" t="s">
        <v>159</v>
      </c>
      <c r="B4213" s="79">
        <v>266</v>
      </c>
      <c r="C4213" s="79" t="s">
        <v>154</v>
      </c>
      <c r="D4213" s="79">
        <v>0.84278175</v>
      </c>
      <c r="E4213" s="79">
        <v>6.2394329999999998E-2</v>
      </c>
    </row>
    <row r="4214" spans="1:5" x14ac:dyDescent="0.25">
      <c r="A4214" s="89" t="s">
        <v>159</v>
      </c>
      <c r="B4214" s="79">
        <v>266</v>
      </c>
      <c r="C4214" s="79" t="s">
        <v>145</v>
      </c>
      <c r="D4214" s="79">
        <v>0.85671553</v>
      </c>
      <c r="E4214" s="79">
        <v>5.900296E-2</v>
      </c>
    </row>
    <row r="4215" spans="1:5" x14ac:dyDescent="0.25">
      <c r="A4215" s="89" t="s">
        <v>159</v>
      </c>
      <c r="B4215" s="79">
        <v>266</v>
      </c>
      <c r="C4215" s="79" t="s">
        <v>150</v>
      </c>
      <c r="D4215" s="79">
        <v>0.88395186000000003</v>
      </c>
      <c r="E4215" s="79">
        <v>7.655766E-2</v>
      </c>
    </row>
    <row r="4216" spans="1:5" x14ac:dyDescent="0.25">
      <c r="A4216" s="89" t="s">
        <v>159</v>
      </c>
      <c r="B4216" s="79">
        <v>266</v>
      </c>
      <c r="C4216" s="79" t="s">
        <v>146</v>
      </c>
      <c r="D4216" s="79">
        <v>0.94349539999999998</v>
      </c>
      <c r="E4216" s="79">
        <v>4.5578729999999998E-2</v>
      </c>
    </row>
    <row r="4217" spans="1:5" x14ac:dyDescent="0.25">
      <c r="A4217" s="89" t="s">
        <v>159</v>
      </c>
      <c r="B4217" s="79">
        <v>266</v>
      </c>
      <c r="C4217" s="79" t="s">
        <v>158</v>
      </c>
      <c r="D4217" s="79">
        <v>0.96103282999999995</v>
      </c>
      <c r="E4217" s="79">
        <v>6.1670089999999997E-2</v>
      </c>
    </row>
    <row r="4218" spans="1:5" x14ac:dyDescent="0.25">
      <c r="A4218" s="89" t="s">
        <v>159</v>
      </c>
      <c r="B4218" s="79">
        <v>266</v>
      </c>
      <c r="C4218" s="79" t="s">
        <v>142</v>
      </c>
      <c r="D4218" s="79">
        <v>1.1696497699999999</v>
      </c>
      <c r="E4218" s="79">
        <v>6.5440910000000005E-2</v>
      </c>
    </row>
    <row r="4219" spans="1:5" x14ac:dyDescent="0.25">
      <c r="A4219" s="89" t="s">
        <v>157</v>
      </c>
      <c r="B4219" s="79">
        <v>267</v>
      </c>
      <c r="C4219" s="79" t="s">
        <v>148</v>
      </c>
      <c r="D4219" s="79">
        <v>0.53226309000000005</v>
      </c>
      <c r="E4219" s="79">
        <v>7.8217250000000002E-2</v>
      </c>
    </row>
    <row r="4220" spans="1:5" x14ac:dyDescent="0.25">
      <c r="A4220" s="89" t="s">
        <v>157</v>
      </c>
      <c r="B4220" s="79">
        <v>267</v>
      </c>
      <c r="C4220" s="79" t="s">
        <v>143</v>
      </c>
      <c r="D4220" s="79">
        <v>0.62873584000000005</v>
      </c>
      <c r="E4220" s="79">
        <v>6.7475090000000001E-2</v>
      </c>
    </row>
    <row r="4221" spans="1:5" x14ac:dyDescent="0.25">
      <c r="A4221" s="89" t="s">
        <v>157</v>
      </c>
      <c r="B4221" s="79">
        <v>267</v>
      </c>
      <c r="C4221" s="79" t="s">
        <v>155</v>
      </c>
      <c r="D4221" s="79">
        <v>0.74831915999999998</v>
      </c>
      <c r="E4221" s="79">
        <v>8.3702979999999996E-2</v>
      </c>
    </row>
    <row r="4222" spans="1:5" x14ac:dyDescent="0.25">
      <c r="A4222" s="89" t="s">
        <v>157</v>
      </c>
      <c r="B4222" s="79">
        <v>267</v>
      </c>
      <c r="C4222" s="79" t="s">
        <v>160</v>
      </c>
      <c r="D4222" s="79">
        <v>0.80646346999999996</v>
      </c>
      <c r="E4222" s="79">
        <v>4.5178589999999998E-2</v>
      </c>
    </row>
    <row r="4223" spans="1:5" x14ac:dyDescent="0.25">
      <c r="A4223" s="89" t="s">
        <v>157</v>
      </c>
      <c r="B4223" s="79">
        <v>267</v>
      </c>
      <c r="C4223" s="79" t="s">
        <v>153</v>
      </c>
      <c r="D4223" s="79">
        <v>0.82217446999999999</v>
      </c>
      <c r="E4223" s="79">
        <v>8.5564790000000002E-2</v>
      </c>
    </row>
    <row r="4224" spans="1:5" x14ac:dyDescent="0.25">
      <c r="A4224" s="89" t="s">
        <v>157</v>
      </c>
      <c r="B4224" s="79">
        <v>267</v>
      </c>
      <c r="C4224" s="79" t="s">
        <v>149</v>
      </c>
      <c r="D4224" s="79">
        <v>0.85454403000000001</v>
      </c>
      <c r="E4224" s="79">
        <v>8.7930499999999995E-2</v>
      </c>
    </row>
    <row r="4225" spans="1:5" x14ac:dyDescent="0.25">
      <c r="A4225" s="89" t="s">
        <v>157</v>
      </c>
      <c r="B4225" s="79">
        <v>267</v>
      </c>
      <c r="C4225" s="79" t="s">
        <v>144</v>
      </c>
      <c r="D4225" s="79">
        <v>0.94270224000000002</v>
      </c>
      <c r="E4225" s="79">
        <v>0.10385606</v>
      </c>
    </row>
    <row r="4226" spans="1:5" x14ac:dyDescent="0.25">
      <c r="A4226" s="89" t="s">
        <v>157</v>
      </c>
      <c r="B4226" s="79">
        <v>267</v>
      </c>
      <c r="C4226" s="79" t="s">
        <v>156</v>
      </c>
      <c r="D4226" s="79">
        <v>0.96814310999999997</v>
      </c>
      <c r="E4226" s="79">
        <v>8.8541300000000003E-2</v>
      </c>
    </row>
    <row r="4227" spans="1:5" x14ac:dyDescent="0.25">
      <c r="A4227" s="89" t="s">
        <v>157</v>
      </c>
      <c r="B4227" s="79">
        <v>267</v>
      </c>
      <c r="C4227" s="79" t="s">
        <v>152</v>
      </c>
      <c r="D4227" s="79">
        <v>0.97019480000000002</v>
      </c>
      <c r="E4227" s="79">
        <v>4.74486E-2</v>
      </c>
    </row>
    <row r="4228" spans="1:5" x14ac:dyDescent="0.25">
      <c r="A4228" s="89" t="s">
        <v>157</v>
      </c>
      <c r="B4228" s="79">
        <v>267</v>
      </c>
      <c r="C4228" s="79" t="s">
        <v>151</v>
      </c>
      <c r="D4228" s="79">
        <v>0.99675460999999999</v>
      </c>
      <c r="E4228" s="79">
        <v>6.8872020000000006E-2</v>
      </c>
    </row>
    <row r="4229" spans="1:5" x14ac:dyDescent="0.25">
      <c r="A4229" s="89" t="s">
        <v>157</v>
      </c>
      <c r="B4229" s="79">
        <v>267</v>
      </c>
      <c r="C4229" s="79" t="s">
        <v>146</v>
      </c>
      <c r="D4229" s="79">
        <v>1.0063300799999999</v>
      </c>
      <c r="E4229" s="79">
        <v>9.245246E-2</v>
      </c>
    </row>
    <row r="4230" spans="1:5" x14ac:dyDescent="0.25">
      <c r="A4230" s="89" t="s">
        <v>157</v>
      </c>
      <c r="B4230" s="79">
        <v>267</v>
      </c>
      <c r="C4230" s="79" t="s">
        <v>142</v>
      </c>
      <c r="D4230" s="79">
        <v>1.0367006999999999</v>
      </c>
      <c r="E4230" s="79">
        <v>6.9930590000000001E-2</v>
      </c>
    </row>
    <row r="4231" spans="1:5" x14ac:dyDescent="0.25">
      <c r="A4231" s="89" t="s">
        <v>157</v>
      </c>
      <c r="B4231" s="79">
        <v>267</v>
      </c>
      <c r="C4231" s="79" t="s">
        <v>150</v>
      </c>
      <c r="D4231" s="79">
        <v>1.05891796</v>
      </c>
      <c r="E4231" s="79">
        <v>7.0526560000000002E-2</v>
      </c>
    </row>
    <row r="4232" spans="1:5" x14ac:dyDescent="0.25">
      <c r="A4232" s="89" t="s">
        <v>157</v>
      </c>
      <c r="B4232" s="79">
        <v>267</v>
      </c>
      <c r="C4232" s="79" t="s">
        <v>145</v>
      </c>
      <c r="D4232" s="79">
        <v>1.06988306</v>
      </c>
      <c r="E4232" s="79">
        <v>8.2012440000000006E-2</v>
      </c>
    </row>
    <row r="4233" spans="1:5" x14ac:dyDescent="0.25">
      <c r="A4233" s="89" t="s">
        <v>157</v>
      </c>
      <c r="B4233" s="79">
        <v>267</v>
      </c>
      <c r="C4233" s="79" t="s">
        <v>158</v>
      </c>
      <c r="D4233" s="79">
        <v>1.1171057499999999</v>
      </c>
      <c r="E4233" s="79">
        <v>5.0302619999999999E-2</v>
      </c>
    </row>
    <row r="4234" spans="1:5" x14ac:dyDescent="0.25">
      <c r="A4234" s="89" t="s">
        <v>157</v>
      </c>
      <c r="B4234" s="79">
        <v>267</v>
      </c>
      <c r="C4234" s="79" t="s">
        <v>9</v>
      </c>
      <c r="D4234" s="79">
        <v>1.17480012</v>
      </c>
      <c r="E4234" s="79">
        <v>6.3035040000000001E-2</v>
      </c>
    </row>
    <row r="4235" spans="1:5" x14ac:dyDescent="0.25">
      <c r="A4235" s="89" t="s">
        <v>157</v>
      </c>
      <c r="B4235" s="79">
        <v>267</v>
      </c>
      <c r="C4235" s="79" t="s">
        <v>159</v>
      </c>
      <c r="D4235" s="79">
        <v>1.2865518300000001</v>
      </c>
      <c r="E4235" s="79">
        <v>7.2701459999999996E-2</v>
      </c>
    </row>
    <row r="4236" spans="1:5" x14ac:dyDescent="0.25">
      <c r="A4236" s="89" t="s">
        <v>144</v>
      </c>
      <c r="B4236" s="79">
        <v>268</v>
      </c>
      <c r="C4236" s="79" t="s">
        <v>149</v>
      </c>
      <c r="D4236" s="79">
        <v>0.92502273000000002</v>
      </c>
      <c r="E4236" s="79">
        <v>7.8451569999999998E-2</v>
      </c>
    </row>
    <row r="4237" spans="1:5" x14ac:dyDescent="0.25">
      <c r="A4237" s="89" t="s">
        <v>144</v>
      </c>
      <c r="B4237" s="79">
        <v>268</v>
      </c>
      <c r="C4237" s="79" t="s">
        <v>155</v>
      </c>
      <c r="D4237" s="79">
        <v>1.0687093700000001</v>
      </c>
      <c r="E4237" s="79">
        <v>5.8680040000000003E-2</v>
      </c>
    </row>
    <row r="4238" spans="1:5" x14ac:dyDescent="0.25">
      <c r="A4238" s="89" t="s">
        <v>144</v>
      </c>
      <c r="B4238" s="79">
        <v>268</v>
      </c>
      <c r="C4238" s="79" t="s">
        <v>153</v>
      </c>
      <c r="D4238" s="79">
        <v>1.0792454600000001</v>
      </c>
      <c r="E4238" s="79">
        <v>0.10622767</v>
      </c>
    </row>
    <row r="4239" spans="1:5" x14ac:dyDescent="0.25">
      <c r="A4239" s="89" t="s">
        <v>144</v>
      </c>
      <c r="B4239" s="79">
        <v>268</v>
      </c>
      <c r="C4239" s="79" t="s">
        <v>160</v>
      </c>
      <c r="D4239" s="79">
        <v>1.08589603</v>
      </c>
      <c r="E4239" s="79">
        <v>4.3780659999999999E-2</v>
      </c>
    </row>
    <row r="4240" spans="1:5" x14ac:dyDescent="0.25">
      <c r="A4240" s="89" t="s">
        <v>144</v>
      </c>
      <c r="B4240" s="79">
        <v>268</v>
      </c>
      <c r="C4240" s="79" t="s">
        <v>143</v>
      </c>
      <c r="D4240" s="79">
        <v>1.1485700000000001</v>
      </c>
      <c r="E4240" s="79">
        <v>7.2020000000000001E-2</v>
      </c>
    </row>
    <row r="4241" spans="1:5" x14ac:dyDescent="0.25">
      <c r="A4241" s="89" t="s">
        <v>144</v>
      </c>
      <c r="B4241" s="79">
        <v>268</v>
      </c>
      <c r="C4241" s="79" t="s">
        <v>147</v>
      </c>
      <c r="D4241" s="79">
        <v>1.2130119399999999</v>
      </c>
      <c r="E4241" s="79">
        <v>9.9630549999999998E-2</v>
      </c>
    </row>
    <row r="4242" spans="1:5" x14ac:dyDescent="0.25">
      <c r="A4242" s="89" t="s">
        <v>144</v>
      </c>
      <c r="B4242" s="79">
        <v>268</v>
      </c>
      <c r="C4242" s="79" t="s">
        <v>150</v>
      </c>
      <c r="D4242" s="79">
        <v>1.21353702</v>
      </c>
      <c r="E4242" s="79">
        <v>8.20216E-2</v>
      </c>
    </row>
    <row r="4243" spans="1:5" x14ac:dyDescent="0.25">
      <c r="A4243" s="89" t="s">
        <v>144</v>
      </c>
      <c r="B4243" s="79">
        <v>268</v>
      </c>
      <c r="C4243" s="79" t="s">
        <v>148</v>
      </c>
      <c r="D4243" s="79">
        <v>1.2313183999999999</v>
      </c>
      <c r="E4243" s="79">
        <v>9.6578269999999994E-2</v>
      </c>
    </row>
    <row r="4244" spans="1:5" x14ac:dyDescent="0.25">
      <c r="A4244" s="89" t="s">
        <v>144</v>
      </c>
      <c r="B4244" s="79">
        <v>268</v>
      </c>
      <c r="C4244" s="79" t="s">
        <v>142</v>
      </c>
      <c r="D4244" s="79">
        <v>1.2415842500000001</v>
      </c>
      <c r="E4244" s="79">
        <v>6.6144620000000001E-2</v>
      </c>
    </row>
    <row r="4245" spans="1:5" x14ac:dyDescent="0.25">
      <c r="A4245" s="89" t="s">
        <v>144</v>
      </c>
      <c r="B4245" s="79">
        <v>268</v>
      </c>
      <c r="C4245" s="79" t="s">
        <v>146</v>
      </c>
      <c r="D4245" s="79">
        <v>1.24208677</v>
      </c>
      <c r="E4245" s="79">
        <v>6.4085920000000005E-2</v>
      </c>
    </row>
    <row r="4246" spans="1:5" x14ac:dyDescent="0.25">
      <c r="A4246" s="89" t="s">
        <v>144</v>
      </c>
      <c r="B4246" s="79">
        <v>268</v>
      </c>
      <c r="C4246" s="79" t="s">
        <v>154</v>
      </c>
      <c r="D4246" s="79">
        <v>1.24839846</v>
      </c>
      <c r="E4246" s="79">
        <v>8.0013650000000006E-2</v>
      </c>
    </row>
    <row r="4247" spans="1:5" x14ac:dyDescent="0.25">
      <c r="A4247" s="89" t="s">
        <v>144</v>
      </c>
      <c r="B4247" s="79">
        <v>268</v>
      </c>
      <c r="C4247" s="79" t="s">
        <v>159</v>
      </c>
      <c r="D4247" s="79">
        <v>1.2673227499999999</v>
      </c>
      <c r="E4247" s="79">
        <v>4.260941E-2</v>
      </c>
    </row>
    <row r="4248" spans="1:5" x14ac:dyDescent="0.25">
      <c r="A4248" s="89" t="s">
        <v>144</v>
      </c>
      <c r="B4248" s="79">
        <v>268</v>
      </c>
      <c r="C4248" s="79" t="s">
        <v>9</v>
      </c>
      <c r="D4248" s="79">
        <v>1.27816935</v>
      </c>
      <c r="E4248" s="79">
        <v>4.3349829999999999E-2</v>
      </c>
    </row>
    <row r="4249" spans="1:5" x14ac:dyDescent="0.25">
      <c r="A4249" s="89" t="s">
        <v>144</v>
      </c>
      <c r="B4249" s="79">
        <v>268</v>
      </c>
      <c r="C4249" s="79" t="s">
        <v>151</v>
      </c>
      <c r="D4249" s="79">
        <v>1.30068085</v>
      </c>
      <c r="E4249" s="79">
        <v>5.8560180000000003E-2</v>
      </c>
    </row>
    <row r="4250" spans="1:5" x14ac:dyDescent="0.25">
      <c r="A4250" s="89" t="s">
        <v>144</v>
      </c>
      <c r="B4250" s="79">
        <v>268</v>
      </c>
      <c r="C4250" s="79" t="s">
        <v>152</v>
      </c>
      <c r="D4250" s="79">
        <v>1.3234851999999999</v>
      </c>
      <c r="E4250" s="79">
        <v>6.242209E-2</v>
      </c>
    </row>
    <row r="4251" spans="1:5" x14ac:dyDescent="0.25">
      <c r="A4251" s="89" t="s">
        <v>144</v>
      </c>
      <c r="B4251" s="79">
        <v>268</v>
      </c>
      <c r="C4251" s="79" t="s">
        <v>157</v>
      </c>
      <c r="D4251" s="79">
        <v>1.3403843799999999</v>
      </c>
      <c r="E4251" s="79">
        <v>4.6726450000000003E-2</v>
      </c>
    </row>
    <row r="4252" spans="1:5" x14ac:dyDescent="0.25">
      <c r="A4252" s="89" t="s">
        <v>144</v>
      </c>
      <c r="B4252" s="79">
        <v>268</v>
      </c>
      <c r="C4252" s="79" t="s">
        <v>145</v>
      </c>
      <c r="D4252" s="79">
        <v>1.3776519700000001</v>
      </c>
      <c r="E4252" s="79">
        <v>8.3263359999999995E-2</v>
      </c>
    </row>
    <row r="4253" spans="1:5" x14ac:dyDescent="0.25">
      <c r="A4253" s="89" t="s">
        <v>144</v>
      </c>
      <c r="B4253" s="79">
        <v>268</v>
      </c>
      <c r="C4253" s="79" t="s">
        <v>156</v>
      </c>
      <c r="D4253" s="79">
        <v>1.3989772599999999</v>
      </c>
      <c r="E4253" s="79">
        <v>0.10033122999999999</v>
      </c>
    </row>
    <row r="4254" spans="1:5" x14ac:dyDescent="0.25">
      <c r="A4254" s="89" t="s">
        <v>150</v>
      </c>
      <c r="B4254" s="79">
        <v>269</v>
      </c>
      <c r="C4254" s="79" t="s">
        <v>156</v>
      </c>
      <c r="D4254" s="79">
        <v>0.22427923</v>
      </c>
      <c r="E4254" s="79">
        <v>5.6197589999999999E-2</v>
      </c>
    </row>
    <row r="4255" spans="1:5" x14ac:dyDescent="0.25">
      <c r="A4255" s="89" t="s">
        <v>150</v>
      </c>
      <c r="B4255" s="79">
        <v>269</v>
      </c>
      <c r="C4255" s="79" t="s">
        <v>143</v>
      </c>
      <c r="D4255" s="79">
        <v>0.29158288999999998</v>
      </c>
      <c r="E4255" s="79">
        <v>5.1041400000000001E-2</v>
      </c>
    </row>
    <row r="4256" spans="1:5" x14ac:dyDescent="0.25">
      <c r="A4256" s="89" t="s">
        <v>150</v>
      </c>
      <c r="B4256" s="79">
        <v>269</v>
      </c>
      <c r="C4256" s="79" t="s">
        <v>149</v>
      </c>
      <c r="D4256" s="79">
        <v>0.34421206999999998</v>
      </c>
      <c r="E4256" s="79">
        <v>7.0487220000000003E-2</v>
      </c>
    </row>
    <row r="4257" spans="1:5" x14ac:dyDescent="0.25">
      <c r="A4257" s="89" t="s">
        <v>150</v>
      </c>
      <c r="B4257" s="79">
        <v>269</v>
      </c>
      <c r="C4257" s="79" t="s">
        <v>144</v>
      </c>
      <c r="D4257" s="79">
        <v>0.49994077999999997</v>
      </c>
      <c r="E4257" s="79">
        <v>7.7440579999999995E-2</v>
      </c>
    </row>
    <row r="4258" spans="1:5" x14ac:dyDescent="0.25">
      <c r="A4258" s="89" t="s">
        <v>150</v>
      </c>
      <c r="B4258" s="79">
        <v>269</v>
      </c>
      <c r="C4258" s="79" t="s">
        <v>147</v>
      </c>
      <c r="D4258" s="79">
        <v>0.6116646</v>
      </c>
      <c r="E4258" s="79">
        <v>4.692267E-2</v>
      </c>
    </row>
    <row r="4259" spans="1:5" x14ac:dyDescent="0.25">
      <c r="A4259" s="89" t="s">
        <v>150</v>
      </c>
      <c r="B4259" s="79">
        <v>269</v>
      </c>
      <c r="C4259" s="79" t="s">
        <v>152</v>
      </c>
      <c r="D4259" s="79">
        <v>0.64635902999999995</v>
      </c>
      <c r="E4259" s="79">
        <v>6.086358E-2</v>
      </c>
    </row>
    <row r="4260" spans="1:5" x14ac:dyDescent="0.25">
      <c r="A4260" s="89" t="s">
        <v>150</v>
      </c>
      <c r="B4260" s="79">
        <v>269</v>
      </c>
      <c r="C4260" s="79" t="s">
        <v>148</v>
      </c>
      <c r="D4260" s="79">
        <v>0.70678940000000001</v>
      </c>
      <c r="E4260" s="79">
        <v>8.470859E-2</v>
      </c>
    </row>
    <row r="4261" spans="1:5" x14ac:dyDescent="0.25">
      <c r="A4261" s="89" t="s">
        <v>150</v>
      </c>
      <c r="B4261" s="79">
        <v>269</v>
      </c>
      <c r="C4261" s="79" t="s">
        <v>151</v>
      </c>
      <c r="D4261" s="79">
        <v>0.81827101999999996</v>
      </c>
      <c r="E4261" s="79">
        <v>8.4647349999999996E-2</v>
      </c>
    </row>
    <row r="4262" spans="1:5" x14ac:dyDescent="0.25">
      <c r="A4262" s="89" t="s">
        <v>150</v>
      </c>
      <c r="B4262" s="79">
        <v>269</v>
      </c>
      <c r="C4262" s="79" t="s">
        <v>145</v>
      </c>
      <c r="D4262" s="79">
        <v>0.82713488000000002</v>
      </c>
      <c r="E4262" s="79">
        <v>4.2271219999999998E-2</v>
      </c>
    </row>
    <row r="4263" spans="1:5" x14ac:dyDescent="0.25">
      <c r="A4263" s="89" t="s">
        <v>150</v>
      </c>
      <c r="B4263" s="79">
        <v>269</v>
      </c>
      <c r="C4263" s="79" t="s">
        <v>154</v>
      </c>
      <c r="D4263" s="79">
        <v>0.83278801000000002</v>
      </c>
      <c r="E4263" s="79">
        <v>6.658944E-2</v>
      </c>
    </row>
    <row r="4264" spans="1:5" x14ac:dyDescent="0.25">
      <c r="A4264" s="89" t="s">
        <v>150</v>
      </c>
      <c r="B4264" s="79">
        <v>269</v>
      </c>
      <c r="C4264" s="79" t="s">
        <v>160</v>
      </c>
      <c r="D4264" s="79">
        <v>0.86305697999999997</v>
      </c>
      <c r="E4264" s="79">
        <v>4.7337890000000001E-2</v>
      </c>
    </row>
    <row r="4265" spans="1:5" x14ac:dyDescent="0.25">
      <c r="A4265" s="89" t="s">
        <v>150</v>
      </c>
      <c r="B4265" s="79">
        <v>269</v>
      </c>
      <c r="C4265" s="79" t="s">
        <v>155</v>
      </c>
      <c r="D4265" s="79">
        <v>0.88845218000000004</v>
      </c>
      <c r="E4265" s="79">
        <v>6.6094760000000002E-2</v>
      </c>
    </row>
    <row r="4266" spans="1:5" x14ac:dyDescent="0.25">
      <c r="A4266" s="89" t="s">
        <v>150</v>
      </c>
      <c r="B4266" s="79">
        <v>269</v>
      </c>
      <c r="C4266" s="79" t="s">
        <v>142</v>
      </c>
      <c r="D4266" s="79">
        <v>0.94408464999999997</v>
      </c>
      <c r="E4266" s="79">
        <v>7.9353649999999998E-2</v>
      </c>
    </row>
    <row r="4267" spans="1:5" x14ac:dyDescent="0.25">
      <c r="A4267" s="89" t="s">
        <v>150</v>
      </c>
      <c r="B4267" s="79">
        <v>269</v>
      </c>
      <c r="C4267" s="79" t="s">
        <v>159</v>
      </c>
      <c r="D4267" s="79">
        <v>0.99211932000000003</v>
      </c>
      <c r="E4267" s="79">
        <v>7.9029260000000004E-2</v>
      </c>
    </row>
    <row r="4268" spans="1:5" x14ac:dyDescent="0.25">
      <c r="A4268" s="89" t="s">
        <v>150</v>
      </c>
      <c r="B4268" s="79">
        <v>269</v>
      </c>
      <c r="C4268" s="79" t="s">
        <v>157</v>
      </c>
      <c r="D4268" s="79">
        <v>1.1066479899999999</v>
      </c>
      <c r="E4268" s="79">
        <v>4.5777819999999997E-2</v>
      </c>
    </row>
    <row r="4269" spans="1:5" x14ac:dyDescent="0.25">
      <c r="A4269" s="89" t="s">
        <v>150</v>
      </c>
      <c r="B4269" s="79">
        <v>269</v>
      </c>
      <c r="C4269" s="79" t="s">
        <v>9</v>
      </c>
      <c r="D4269" s="79">
        <v>1.1259484099999999</v>
      </c>
      <c r="E4269" s="79">
        <v>6.630598E-2</v>
      </c>
    </row>
    <row r="4270" spans="1:5" x14ac:dyDescent="0.25">
      <c r="A4270" s="89" t="s">
        <v>150</v>
      </c>
      <c r="B4270" s="79">
        <v>269</v>
      </c>
      <c r="C4270" s="79" t="s">
        <v>158</v>
      </c>
      <c r="D4270" s="79">
        <v>1.16265051</v>
      </c>
      <c r="E4270" s="79">
        <v>7.8429170000000006E-2</v>
      </c>
    </row>
    <row r="4271" spans="1:5" x14ac:dyDescent="0.25">
      <c r="A4271" s="89" t="s">
        <v>160</v>
      </c>
      <c r="B4271" s="79">
        <v>270</v>
      </c>
      <c r="C4271" s="79" t="s">
        <v>156</v>
      </c>
      <c r="D4271" s="79">
        <v>0.13817335</v>
      </c>
      <c r="E4271" s="79">
        <v>7.5546710000000003E-2</v>
      </c>
    </row>
    <row r="4272" spans="1:5" x14ac:dyDescent="0.25">
      <c r="A4272" s="89" t="s">
        <v>160</v>
      </c>
      <c r="B4272" s="79">
        <v>270</v>
      </c>
      <c r="C4272" s="79" t="s">
        <v>158</v>
      </c>
      <c r="D4272" s="79">
        <v>0.31848960999999998</v>
      </c>
      <c r="E4272" s="79">
        <v>0.11021737</v>
      </c>
    </row>
    <row r="4273" spans="1:5" x14ac:dyDescent="0.25">
      <c r="A4273" s="89" t="s">
        <v>160</v>
      </c>
      <c r="B4273" s="79">
        <v>270</v>
      </c>
      <c r="C4273" s="79" t="s">
        <v>154</v>
      </c>
      <c r="D4273" s="79">
        <v>0.40004119999999999</v>
      </c>
      <c r="E4273" s="79">
        <v>8.9299519999999993E-2</v>
      </c>
    </row>
    <row r="4274" spans="1:5" x14ac:dyDescent="0.25">
      <c r="A4274" s="89" t="s">
        <v>160</v>
      </c>
      <c r="B4274" s="79">
        <v>270</v>
      </c>
      <c r="C4274" s="79" t="s">
        <v>157</v>
      </c>
      <c r="D4274" s="79">
        <v>0.45179166999999998</v>
      </c>
      <c r="E4274" s="79">
        <v>0.11455751</v>
      </c>
    </row>
    <row r="4275" spans="1:5" x14ac:dyDescent="0.25">
      <c r="A4275" s="89" t="s">
        <v>160</v>
      </c>
      <c r="B4275" s="79">
        <v>270</v>
      </c>
      <c r="C4275" s="79" t="s">
        <v>148</v>
      </c>
      <c r="D4275" s="79">
        <v>0.59869426000000003</v>
      </c>
      <c r="E4275" s="79">
        <v>6.8981420000000002E-2</v>
      </c>
    </row>
    <row r="4276" spans="1:5" x14ac:dyDescent="0.25">
      <c r="A4276" s="89" t="s">
        <v>160</v>
      </c>
      <c r="B4276" s="79">
        <v>270</v>
      </c>
      <c r="C4276" s="79" t="s">
        <v>142</v>
      </c>
      <c r="D4276" s="79">
        <v>0.65861884000000004</v>
      </c>
      <c r="E4276" s="79">
        <v>7.0778919999999995E-2</v>
      </c>
    </row>
    <row r="4277" spans="1:5" x14ac:dyDescent="0.25">
      <c r="A4277" s="89" t="s">
        <v>160</v>
      </c>
      <c r="B4277" s="79">
        <v>270</v>
      </c>
      <c r="C4277" s="79" t="s">
        <v>155</v>
      </c>
      <c r="D4277" s="79">
        <v>0.76729623000000002</v>
      </c>
      <c r="E4277" s="79">
        <v>9.6770010000000004E-2</v>
      </c>
    </row>
    <row r="4278" spans="1:5" x14ac:dyDescent="0.25">
      <c r="A4278" s="89" t="s">
        <v>160</v>
      </c>
      <c r="B4278" s="79">
        <v>270</v>
      </c>
      <c r="C4278" s="79" t="s">
        <v>146</v>
      </c>
      <c r="D4278" s="79">
        <v>0.80352460999999997</v>
      </c>
      <c r="E4278" s="79">
        <v>6.598321E-2</v>
      </c>
    </row>
    <row r="4279" spans="1:5" x14ac:dyDescent="0.25">
      <c r="A4279" s="89" t="s">
        <v>160</v>
      </c>
      <c r="B4279" s="79">
        <v>270</v>
      </c>
      <c r="C4279" s="79" t="s">
        <v>9</v>
      </c>
      <c r="D4279" s="79">
        <v>0.82537742999999997</v>
      </c>
      <c r="E4279" s="79">
        <v>8.0428020000000003E-2</v>
      </c>
    </row>
    <row r="4280" spans="1:5" x14ac:dyDescent="0.25">
      <c r="A4280" s="89" t="s">
        <v>160</v>
      </c>
      <c r="B4280" s="79">
        <v>270</v>
      </c>
      <c r="C4280" s="79" t="s">
        <v>150</v>
      </c>
      <c r="D4280" s="79">
        <v>0.84765559000000001</v>
      </c>
      <c r="E4280" s="79">
        <v>7.5455049999999996E-2</v>
      </c>
    </row>
    <row r="4281" spans="1:5" x14ac:dyDescent="0.25">
      <c r="A4281" s="89" t="s">
        <v>160</v>
      </c>
      <c r="B4281" s="79">
        <v>270</v>
      </c>
      <c r="C4281" s="79" t="s">
        <v>147</v>
      </c>
      <c r="D4281" s="79">
        <v>0.88183301000000003</v>
      </c>
      <c r="E4281" s="79">
        <v>4.0343660000000003E-2</v>
      </c>
    </row>
    <row r="4282" spans="1:5" x14ac:dyDescent="0.25">
      <c r="A4282" s="89" t="s">
        <v>160</v>
      </c>
      <c r="B4282" s="79">
        <v>270</v>
      </c>
      <c r="C4282" s="79" t="s">
        <v>144</v>
      </c>
      <c r="D4282" s="79">
        <v>0.88619599000000004</v>
      </c>
      <c r="E4282" s="79">
        <v>7.748244E-2</v>
      </c>
    </row>
    <row r="4283" spans="1:5" x14ac:dyDescent="0.25">
      <c r="A4283" s="89" t="s">
        <v>160</v>
      </c>
      <c r="B4283" s="79">
        <v>270</v>
      </c>
      <c r="C4283" s="79" t="s">
        <v>145</v>
      </c>
      <c r="D4283" s="79">
        <v>0.90581460999999996</v>
      </c>
      <c r="E4283" s="79">
        <v>9.4404210000000002E-2</v>
      </c>
    </row>
    <row r="4284" spans="1:5" x14ac:dyDescent="0.25">
      <c r="A4284" s="89" t="s">
        <v>160</v>
      </c>
      <c r="B4284" s="79">
        <v>270</v>
      </c>
      <c r="C4284" s="79" t="s">
        <v>143</v>
      </c>
      <c r="D4284" s="79">
        <v>0.99372375000000002</v>
      </c>
      <c r="E4284" s="79">
        <v>6.8940730000000006E-2</v>
      </c>
    </row>
    <row r="4285" spans="1:5" x14ac:dyDescent="0.25">
      <c r="A4285" s="89" t="s">
        <v>160</v>
      </c>
      <c r="B4285" s="79">
        <v>270</v>
      </c>
      <c r="C4285" s="79" t="s">
        <v>149</v>
      </c>
      <c r="D4285" s="79">
        <v>0.99715841999999999</v>
      </c>
      <c r="E4285" s="79">
        <v>5.310169E-2</v>
      </c>
    </row>
    <row r="4286" spans="1:5" x14ac:dyDescent="0.25">
      <c r="A4286" s="89" t="s">
        <v>160</v>
      </c>
      <c r="B4286" s="79">
        <v>270</v>
      </c>
      <c r="C4286" s="79" t="s">
        <v>153</v>
      </c>
      <c r="D4286" s="79">
        <v>1.0179596799999999</v>
      </c>
      <c r="E4286" s="79">
        <v>6.9711919999999997E-2</v>
      </c>
    </row>
    <row r="4287" spans="1:5" x14ac:dyDescent="0.25">
      <c r="A4287" s="89" t="s">
        <v>160</v>
      </c>
      <c r="B4287" s="79">
        <v>270</v>
      </c>
      <c r="C4287" s="79" t="s">
        <v>151</v>
      </c>
      <c r="D4287" s="79">
        <v>1.06119286</v>
      </c>
      <c r="E4287" s="79">
        <v>6.8328169999999994E-2</v>
      </c>
    </row>
    <row r="4288" spans="1:5" x14ac:dyDescent="0.25">
      <c r="A4288" s="89" t="s">
        <v>160</v>
      </c>
      <c r="B4288" s="79">
        <v>270</v>
      </c>
      <c r="C4288" s="79" t="s">
        <v>152</v>
      </c>
      <c r="D4288" s="79">
        <v>1.1180932699999999</v>
      </c>
      <c r="E4288" s="79">
        <v>9.7186469999999997E-2</v>
      </c>
    </row>
    <row r="4289" spans="1:5" x14ac:dyDescent="0.25">
      <c r="A4289" s="89" t="s">
        <v>160</v>
      </c>
      <c r="B4289" s="79">
        <v>270</v>
      </c>
      <c r="C4289" s="79" t="s">
        <v>159</v>
      </c>
      <c r="D4289" s="79">
        <v>1.1201540800000001</v>
      </c>
      <c r="E4289" s="79">
        <v>4.9114240000000003E-2</v>
      </c>
    </row>
    <row r="4290" spans="1:5" x14ac:dyDescent="0.25">
      <c r="A4290" s="89" t="s">
        <v>159</v>
      </c>
      <c r="B4290" s="79">
        <v>271</v>
      </c>
      <c r="C4290" s="79" t="s">
        <v>158</v>
      </c>
      <c r="D4290" s="79">
        <v>-0.1676396</v>
      </c>
      <c r="E4290" s="79">
        <v>9.8154710000000006E-2</v>
      </c>
    </row>
    <row r="4291" spans="1:5" x14ac:dyDescent="0.25">
      <c r="A4291" s="89" t="s">
        <v>159</v>
      </c>
      <c r="B4291" s="79">
        <v>271</v>
      </c>
      <c r="C4291" s="79" t="s">
        <v>157</v>
      </c>
      <c r="D4291" s="79">
        <v>-0.12088550000000001</v>
      </c>
      <c r="E4291" s="79">
        <v>0.12036773000000001</v>
      </c>
    </row>
    <row r="4292" spans="1:5" x14ac:dyDescent="0.25">
      <c r="A4292" s="89" t="s">
        <v>159</v>
      </c>
      <c r="B4292" s="79">
        <v>271</v>
      </c>
      <c r="C4292" s="79" t="s">
        <v>146</v>
      </c>
      <c r="D4292" s="79">
        <v>-7.2630799999999995E-2</v>
      </c>
      <c r="E4292" s="79">
        <v>9.5309039999999998E-2</v>
      </c>
    </row>
    <row r="4293" spans="1:5" x14ac:dyDescent="0.25">
      <c r="A4293" s="89" t="s">
        <v>159</v>
      </c>
      <c r="B4293" s="79">
        <v>271</v>
      </c>
      <c r="C4293" s="79" t="s">
        <v>160</v>
      </c>
      <c r="D4293" s="79">
        <v>-7.2168399999999994E-2</v>
      </c>
      <c r="E4293" s="79">
        <v>5.0816449999999999E-2</v>
      </c>
    </row>
    <row r="4294" spans="1:5" x14ac:dyDescent="0.25">
      <c r="A4294" s="89" t="s">
        <v>159</v>
      </c>
      <c r="B4294" s="79">
        <v>271</v>
      </c>
      <c r="C4294" s="79" t="s">
        <v>145</v>
      </c>
      <c r="D4294" s="79">
        <v>-5.7988499999999998E-2</v>
      </c>
      <c r="E4294" s="79">
        <v>0.11119184</v>
      </c>
    </row>
    <row r="4295" spans="1:5" x14ac:dyDescent="0.25">
      <c r="A4295" s="89" t="s">
        <v>159</v>
      </c>
      <c r="B4295" s="79">
        <v>271</v>
      </c>
      <c r="C4295" s="79" t="s">
        <v>143</v>
      </c>
      <c r="D4295" s="79">
        <v>-4.70147E-2</v>
      </c>
      <c r="E4295" s="79">
        <v>6.6874520000000007E-2</v>
      </c>
    </row>
    <row r="4296" spans="1:5" x14ac:dyDescent="0.25">
      <c r="A4296" s="89" t="s">
        <v>159</v>
      </c>
      <c r="B4296" s="79">
        <v>271</v>
      </c>
      <c r="C4296" s="79" t="s">
        <v>147</v>
      </c>
      <c r="D4296" s="79">
        <v>-4.2727899999999999E-2</v>
      </c>
      <c r="E4296" s="79">
        <v>7.9245209999999996E-2</v>
      </c>
    </row>
    <row r="4297" spans="1:5" x14ac:dyDescent="0.25">
      <c r="A4297" s="89" t="s">
        <v>159</v>
      </c>
      <c r="B4297" s="79">
        <v>271</v>
      </c>
      <c r="C4297" s="79" t="s">
        <v>155</v>
      </c>
      <c r="D4297" s="79">
        <v>-2.30064E-2</v>
      </c>
      <c r="E4297" s="79">
        <v>7.4632340000000005E-2</v>
      </c>
    </row>
    <row r="4298" spans="1:5" x14ac:dyDescent="0.25">
      <c r="A4298" s="89" t="s">
        <v>159</v>
      </c>
      <c r="B4298" s="79">
        <v>271</v>
      </c>
      <c r="C4298" s="79" t="s">
        <v>152</v>
      </c>
      <c r="D4298" s="79">
        <v>-6.1003000000000003E-3</v>
      </c>
      <c r="E4298" s="79">
        <v>0.11996008</v>
      </c>
    </row>
    <row r="4299" spans="1:5" x14ac:dyDescent="0.25">
      <c r="A4299" s="89" t="s">
        <v>159</v>
      </c>
      <c r="B4299" s="79">
        <v>271</v>
      </c>
      <c r="C4299" s="79" t="s">
        <v>149</v>
      </c>
      <c r="D4299" s="79">
        <v>-3.4749E-3</v>
      </c>
      <c r="E4299" s="79">
        <v>7.9064659999999995E-2</v>
      </c>
    </row>
    <row r="4300" spans="1:5" x14ac:dyDescent="0.25">
      <c r="A4300" s="89" t="s">
        <v>159</v>
      </c>
      <c r="B4300" s="79">
        <v>271</v>
      </c>
      <c r="C4300" s="79" t="s">
        <v>9</v>
      </c>
      <c r="D4300" s="79">
        <v>-1.884E-3</v>
      </c>
      <c r="E4300" s="79">
        <v>5.003469E-2</v>
      </c>
    </row>
    <row r="4301" spans="1:5" x14ac:dyDescent="0.25">
      <c r="A4301" s="89" t="s">
        <v>159</v>
      </c>
      <c r="B4301" s="79">
        <v>271</v>
      </c>
      <c r="C4301" s="79" t="s">
        <v>144</v>
      </c>
      <c r="D4301" s="79">
        <v>3.0661230000000001E-2</v>
      </c>
      <c r="E4301" s="79">
        <v>9.9529119999999999E-2</v>
      </c>
    </row>
    <row r="4302" spans="1:5" x14ac:dyDescent="0.25">
      <c r="A4302" s="89" t="s">
        <v>159</v>
      </c>
      <c r="B4302" s="79">
        <v>271</v>
      </c>
      <c r="C4302" s="79" t="s">
        <v>153</v>
      </c>
      <c r="D4302" s="79">
        <v>4.6698480000000001E-2</v>
      </c>
      <c r="E4302" s="79">
        <v>0.10548884</v>
      </c>
    </row>
    <row r="4303" spans="1:5" x14ac:dyDescent="0.25">
      <c r="A4303" s="89" t="s">
        <v>159</v>
      </c>
      <c r="B4303" s="79">
        <v>271</v>
      </c>
      <c r="C4303" s="79" t="s">
        <v>142</v>
      </c>
      <c r="D4303" s="79">
        <v>4.7139710000000001E-2</v>
      </c>
      <c r="E4303" s="79">
        <v>8.3230159999999997E-2</v>
      </c>
    </row>
    <row r="4304" spans="1:5" x14ac:dyDescent="0.25">
      <c r="A4304" s="89" t="s">
        <v>159</v>
      </c>
      <c r="B4304" s="79">
        <v>271</v>
      </c>
      <c r="C4304" s="79" t="s">
        <v>148</v>
      </c>
      <c r="D4304" s="79">
        <v>5.3649589999999997E-2</v>
      </c>
      <c r="E4304" s="79">
        <v>8.3211939999999998E-2</v>
      </c>
    </row>
    <row r="4305" spans="1:5" x14ac:dyDescent="0.25">
      <c r="A4305" s="89" t="s">
        <v>159</v>
      </c>
      <c r="B4305" s="79">
        <v>271</v>
      </c>
      <c r="C4305" s="79" t="s">
        <v>154</v>
      </c>
      <c r="D4305" s="79">
        <v>6.4565449999999996E-2</v>
      </c>
      <c r="E4305" s="79">
        <v>8.578529E-2</v>
      </c>
    </row>
    <row r="4306" spans="1:5" x14ac:dyDescent="0.25">
      <c r="A4306" s="89" t="s">
        <v>159</v>
      </c>
      <c r="B4306" s="79">
        <v>271</v>
      </c>
      <c r="C4306" s="79" t="s">
        <v>150</v>
      </c>
      <c r="D4306" s="79">
        <v>0.12067108</v>
      </c>
      <c r="E4306" s="79">
        <v>0.10458908</v>
      </c>
    </row>
    <row r="4307" spans="1:5" x14ac:dyDescent="0.25">
      <c r="A4307" s="89" t="s">
        <v>145</v>
      </c>
      <c r="B4307" s="79">
        <v>272</v>
      </c>
      <c r="C4307" s="79" t="s">
        <v>158</v>
      </c>
      <c r="D4307" s="79">
        <v>-0.1014514</v>
      </c>
      <c r="E4307" s="79">
        <v>8.2675399999999996E-2</v>
      </c>
    </row>
    <row r="4308" spans="1:5" x14ac:dyDescent="0.25">
      <c r="A4308" s="89" t="s">
        <v>145</v>
      </c>
      <c r="B4308" s="79">
        <v>272</v>
      </c>
      <c r="C4308" s="79" t="s">
        <v>144</v>
      </c>
      <c r="D4308" s="79">
        <v>-6.9327200000000005E-2</v>
      </c>
      <c r="E4308" s="79">
        <v>5.3198849999999999E-2</v>
      </c>
    </row>
    <row r="4309" spans="1:5" x14ac:dyDescent="0.25">
      <c r="A4309" s="89" t="s">
        <v>145</v>
      </c>
      <c r="B4309" s="79">
        <v>272</v>
      </c>
      <c r="C4309" s="79" t="s">
        <v>156</v>
      </c>
      <c r="D4309" s="79">
        <v>-5.7874799999999997E-2</v>
      </c>
      <c r="E4309" s="79">
        <v>0.10743475</v>
      </c>
    </row>
    <row r="4310" spans="1:5" x14ac:dyDescent="0.25">
      <c r="A4310" s="89" t="s">
        <v>145</v>
      </c>
      <c r="B4310" s="79">
        <v>272</v>
      </c>
      <c r="C4310" s="79" t="s">
        <v>146</v>
      </c>
      <c r="D4310" s="79">
        <v>-4.0871900000000003E-2</v>
      </c>
      <c r="E4310" s="79">
        <v>7.0024100000000006E-2</v>
      </c>
    </row>
    <row r="4311" spans="1:5" x14ac:dyDescent="0.25">
      <c r="A4311" s="89" t="s">
        <v>145</v>
      </c>
      <c r="B4311" s="79">
        <v>272</v>
      </c>
      <c r="C4311" s="79" t="s">
        <v>149</v>
      </c>
      <c r="D4311" s="79">
        <v>-2.8827999999999999E-2</v>
      </c>
      <c r="E4311" s="79">
        <v>5.5138720000000002E-2</v>
      </c>
    </row>
    <row r="4312" spans="1:5" x14ac:dyDescent="0.25">
      <c r="A4312" s="89" t="s">
        <v>145</v>
      </c>
      <c r="B4312" s="79">
        <v>272</v>
      </c>
      <c r="C4312" s="79" t="s">
        <v>153</v>
      </c>
      <c r="D4312" s="79">
        <v>-2.5543900000000001E-2</v>
      </c>
      <c r="E4312" s="79">
        <v>5.8934519999999997E-2</v>
      </c>
    </row>
    <row r="4313" spans="1:5" x14ac:dyDescent="0.25">
      <c r="A4313" s="89" t="s">
        <v>145</v>
      </c>
      <c r="B4313" s="79">
        <v>272</v>
      </c>
      <c r="C4313" s="79" t="s">
        <v>142</v>
      </c>
      <c r="D4313" s="79">
        <v>-2.2607800000000001E-2</v>
      </c>
      <c r="E4313" s="79">
        <v>8.4210339999999995E-2</v>
      </c>
    </row>
    <row r="4314" spans="1:5" x14ac:dyDescent="0.25">
      <c r="A4314" s="89" t="s">
        <v>145</v>
      </c>
      <c r="B4314" s="79">
        <v>272</v>
      </c>
      <c r="C4314" s="79" t="s">
        <v>9</v>
      </c>
      <c r="D4314" s="79">
        <v>-1.63254E-2</v>
      </c>
      <c r="E4314" s="79">
        <v>8.8232539999999998E-2</v>
      </c>
    </row>
    <row r="4315" spans="1:5" x14ac:dyDescent="0.25">
      <c r="A4315" s="89" t="s">
        <v>145</v>
      </c>
      <c r="B4315" s="79">
        <v>272</v>
      </c>
      <c r="C4315" s="79" t="s">
        <v>157</v>
      </c>
      <c r="D4315" s="79">
        <v>-8.2556999999999995E-3</v>
      </c>
      <c r="E4315" s="79">
        <v>0.10944539</v>
      </c>
    </row>
    <row r="4316" spans="1:5" x14ac:dyDescent="0.25">
      <c r="A4316" s="89" t="s">
        <v>145</v>
      </c>
      <c r="B4316" s="79">
        <v>272</v>
      </c>
      <c r="C4316" s="79" t="s">
        <v>155</v>
      </c>
      <c r="D4316" s="79">
        <v>-6.7768000000000004E-3</v>
      </c>
      <c r="E4316" s="79">
        <v>8.9541969999999999E-2</v>
      </c>
    </row>
    <row r="4317" spans="1:5" x14ac:dyDescent="0.25">
      <c r="A4317" s="89" t="s">
        <v>145</v>
      </c>
      <c r="B4317" s="79">
        <v>272</v>
      </c>
      <c r="C4317" s="79" t="s">
        <v>150</v>
      </c>
      <c r="D4317" s="79">
        <v>-1.1180000000000001E-3</v>
      </c>
      <c r="E4317" s="79">
        <v>0.11358134</v>
      </c>
    </row>
    <row r="4318" spans="1:5" x14ac:dyDescent="0.25">
      <c r="A4318" s="89" t="s">
        <v>145</v>
      </c>
      <c r="B4318" s="79">
        <v>272</v>
      </c>
      <c r="C4318" s="79" t="s">
        <v>152</v>
      </c>
      <c r="D4318" s="79">
        <v>-1.0341E-3</v>
      </c>
      <c r="E4318" s="79">
        <v>0.10200647</v>
      </c>
    </row>
    <row r="4319" spans="1:5" x14ac:dyDescent="0.25">
      <c r="A4319" s="89" t="s">
        <v>145</v>
      </c>
      <c r="B4319" s="79">
        <v>272</v>
      </c>
      <c r="C4319" s="79" t="s">
        <v>148</v>
      </c>
      <c r="D4319" s="79">
        <v>7.4503299999999998E-3</v>
      </c>
      <c r="E4319" s="79">
        <v>0.11061557</v>
      </c>
    </row>
    <row r="4320" spans="1:5" x14ac:dyDescent="0.25">
      <c r="A4320" s="89" t="s">
        <v>145</v>
      </c>
      <c r="B4320" s="79">
        <v>272</v>
      </c>
      <c r="C4320" s="79" t="s">
        <v>143</v>
      </c>
      <c r="D4320" s="79">
        <v>6.3672800000000002E-2</v>
      </c>
      <c r="E4320" s="79">
        <v>0.1013912</v>
      </c>
    </row>
    <row r="4321" spans="1:5" x14ac:dyDescent="0.25">
      <c r="A4321" s="89" t="s">
        <v>145</v>
      </c>
      <c r="B4321" s="79">
        <v>272</v>
      </c>
      <c r="C4321" s="79" t="s">
        <v>154</v>
      </c>
      <c r="D4321" s="79">
        <v>7.8623200000000004E-2</v>
      </c>
      <c r="E4321" s="79">
        <v>8.734401E-2</v>
      </c>
    </row>
    <row r="4322" spans="1:5" x14ac:dyDescent="0.25">
      <c r="A4322" s="89" t="s">
        <v>145</v>
      </c>
      <c r="B4322" s="79">
        <v>272</v>
      </c>
      <c r="C4322" s="79" t="s">
        <v>151</v>
      </c>
      <c r="D4322" s="79">
        <v>9.7841719999999993E-2</v>
      </c>
      <c r="E4322" s="79">
        <v>8.4584839999999994E-2</v>
      </c>
    </row>
    <row r="4323" spans="1:5" x14ac:dyDescent="0.25">
      <c r="A4323" s="89" t="s">
        <v>145</v>
      </c>
      <c r="B4323" s="79">
        <v>272</v>
      </c>
      <c r="C4323" s="79" t="s">
        <v>160</v>
      </c>
      <c r="D4323" s="79">
        <v>0.14203761000000001</v>
      </c>
      <c r="E4323" s="79">
        <v>7.6542180000000001E-2</v>
      </c>
    </row>
    <row r="4324" spans="1:5" x14ac:dyDescent="0.25">
      <c r="A4324" s="89" t="s">
        <v>144</v>
      </c>
      <c r="B4324" s="79">
        <v>273</v>
      </c>
      <c r="C4324" s="79" t="s">
        <v>159</v>
      </c>
      <c r="D4324" s="79">
        <v>-0.15201580000000001</v>
      </c>
      <c r="E4324" s="79">
        <v>8.5994870000000001E-2</v>
      </c>
    </row>
    <row r="4325" spans="1:5" x14ac:dyDescent="0.25">
      <c r="A4325" s="89" t="s">
        <v>144</v>
      </c>
      <c r="B4325" s="79">
        <v>273</v>
      </c>
      <c r="C4325" s="79" t="s">
        <v>158</v>
      </c>
      <c r="D4325" s="79">
        <v>-0.1509556</v>
      </c>
      <c r="E4325" s="79">
        <v>8.2483139999999996E-2</v>
      </c>
    </row>
    <row r="4326" spans="1:5" x14ac:dyDescent="0.25">
      <c r="A4326" s="89" t="s">
        <v>144</v>
      </c>
      <c r="B4326" s="79">
        <v>273</v>
      </c>
      <c r="C4326" s="79" t="s">
        <v>154</v>
      </c>
      <c r="D4326" s="79">
        <v>-0.1422609</v>
      </c>
      <c r="E4326" s="79">
        <v>0.10809390000000001</v>
      </c>
    </row>
    <row r="4327" spans="1:5" x14ac:dyDescent="0.25">
      <c r="A4327" s="89" t="s">
        <v>144</v>
      </c>
      <c r="B4327" s="79">
        <v>273</v>
      </c>
      <c r="C4327" s="79" t="s">
        <v>148</v>
      </c>
      <c r="D4327" s="79">
        <v>-0.114338</v>
      </c>
      <c r="E4327" s="79">
        <v>7.6098600000000002E-2</v>
      </c>
    </row>
    <row r="4328" spans="1:5" x14ac:dyDescent="0.25">
      <c r="A4328" s="89" t="s">
        <v>144</v>
      </c>
      <c r="B4328" s="79">
        <v>273</v>
      </c>
      <c r="C4328" s="79" t="s">
        <v>156</v>
      </c>
      <c r="D4328" s="79">
        <v>-0.1102461</v>
      </c>
      <c r="E4328" s="79">
        <v>9.2860960000000006E-2</v>
      </c>
    </row>
    <row r="4329" spans="1:5" x14ac:dyDescent="0.25">
      <c r="A4329" s="89" t="s">
        <v>144</v>
      </c>
      <c r="B4329" s="79">
        <v>273</v>
      </c>
      <c r="C4329" s="79" t="s">
        <v>142</v>
      </c>
      <c r="D4329" s="79">
        <v>-9.1979000000000005E-2</v>
      </c>
      <c r="E4329" s="79">
        <v>0.11659070000000001</v>
      </c>
    </row>
    <row r="4330" spans="1:5" x14ac:dyDescent="0.25">
      <c r="A4330" s="89" t="s">
        <v>144</v>
      </c>
      <c r="B4330" s="79">
        <v>273</v>
      </c>
      <c r="C4330" s="79" t="s">
        <v>145</v>
      </c>
      <c r="D4330" s="79">
        <v>1.788375E-2</v>
      </c>
      <c r="E4330" s="79">
        <v>0.10235174</v>
      </c>
    </row>
    <row r="4331" spans="1:5" x14ac:dyDescent="0.25">
      <c r="A4331" s="89" t="s">
        <v>144</v>
      </c>
      <c r="B4331" s="79">
        <v>273</v>
      </c>
      <c r="C4331" s="79" t="s">
        <v>146</v>
      </c>
      <c r="D4331" s="79">
        <v>3.3279410000000002E-2</v>
      </c>
      <c r="E4331" s="79">
        <v>9.1181310000000002E-2</v>
      </c>
    </row>
    <row r="4332" spans="1:5" x14ac:dyDescent="0.25">
      <c r="A4332" s="89" t="s">
        <v>144</v>
      </c>
      <c r="B4332" s="79">
        <v>273</v>
      </c>
      <c r="C4332" s="79" t="s">
        <v>155</v>
      </c>
      <c r="D4332" s="79">
        <v>3.3477189999999997E-2</v>
      </c>
      <c r="E4332" s="79">
        <v>6.1622740000000002E-2</v>
      </c>
    </row>
    <row r="4333" spans="1:5" x14ac:dyDescent="0.25">
      <c r="A4333" s="89" t="s">
        <v>144</v>
      </c>
      <c r="B4333" s="79">
        <v>273</v>
      </c>
      <c r="C4333" s="79" t="s">
        <v>152</v>
      </c>
      <c r="D4333" s="79">
        <v>8.6040640000000002E-2</v>
      </c>
      <c r="E4333" s="79">
        <v>8.6009440000000006E-2</v>
      </c>
    </row>
    <row r="4334" spans="1:5" x14ac:dyDescent="0.25">
      <c r="A4334" s="89" t="s">
        <v>144</v>
      </c>
      <c r="B4334" s="79">
        <v>273</v>
      </c>
      <c r="C4334" s="79" t="s">
        <v>153</v>
      </c>
      <c r="D4334" s="79">
        <v>9.810468E-2</v>
      </c>
      <c r="E4334" s="79">
        <v>0.11171586999999999</v>
      </c>
    </row>
    <row r="4335" spans="1:5" x14ac:dyDescent="0.25">
      <c r="A4335" s="89" t="s">
        <v>144</v>
      </c>
      <c r="B4335" s="79">
        <v>273</v>
      </c>
      <c r="C4335" s="79" t="s">
        <v>147</v>
      </c>
      <c r="D4335" s="79">
        <v>0.10313889</v>
      </c>
      <c r="E4335" s="79">
        <v>8.8728299999999996E-2</v>
      </c>
    </row>
    <row r="4336" spans="1:5" x14ac:dyDescent="0.25">
      <c r="A4336" s="89" t="s">
        <v>144</v>
      </c>
      <c r="B4336" s="79">
        <v>273</v>
      </c>
      <c r="C4336" s="79" t="s">
        <v>143</v>
      </c>
      <c r="D4336" s="79">
        <v>0.14530781000000001</v>
      </c>
      <c r="E4336" s="79">
        <v>0.11046578999999999</v>
      </c>
    </row>
    <row r="4337" spans="1:5" x14ac:dyDescent="0.25">
      <c r="A4337" s="89" t="s">
        <v>144</v>
      </c>
      <c r="B4337" s="79">
        <v>273</v>
      </c>
      <c r="C4337" s="79" t="s">
        <v>9</v>
      </c>
      <c r="D4337" s="79">
        <v>0.29325430000000002</v>
      </c>
      <c r="E4337" s="79">
        <v>9.5486139999999997E-2</v>
      </c>
    </row>
    <row r="4338" spans="1:5" x14ac:dyDescent="0.25">
      <c r="A4338" s="89" t="s">
        <v>144</v>
      </c>
      <c r="B4338" s="79">
        <v>273</v>
      </c>
      <c r="C4338" s="79" t="s">
        <v>149</v>
      </c>
      <c r="D4338" s="79">
        <v>0.94461753000000004</v>
      </c>
      <c r="E4338" s="79">
        <v>8.900392E-2</v>
      </c>
    </row>
    <row r="4339" spans="1:5" x14ac:dyDescent="0.25">
      <c r="A4339" s="89" t="s">
        <v>155</v>
      </c>
      <c r="B4339" s="79">
        <v>274</v>
      </c>
      <c r="C4339" s="79" t="s">
        <v>156</v>
      </c>
      <c r="D4339" s="79">
        <v>-0.18898239999999999</v>
      </c>
      <c r="E4339" s="79">
        <v>8.4871859999999993E-2</v>
      </c>
    </row>
    <row r="4340" spans="1:5" x14ac:dyDescent="0.25">
      <c r="A4340" s="89" t="s">
        <v>155</v>
      </c>
      <c r="B4340" s="79">
        <v>274</v>
      </c>
      <c r="C4340" s="79" t="s">
        <v>149</v>
      </c>
      <c r="D4340" s="79">
        <v>-8.6994600000000005E-2</v>
      </c>
      <c r="E4340" s="79">
        <v>9.4275490000000003E-2</v>
      </c>
    </row>
    <row r="4341" spans="1:5" x14ac:dyDescent="0.25">
      <c r="A4341" s="89" t="s">
        <v>155</v>
      </c>
      <c r="B4341" s="79">
        <v>274</v>
      </c>
      <c r="C4341" s="79" t="s">
        <v>158</v>
      </c>
      <c r="D4341" s="79">
        <v>-6.3840400000000005E-2</v>
      </c>
      <c r="E4341" s="79">
        <v>4.7528019999999997E-2</v>
      </c>
    </row>
    <row r="4342" spans="1:5" x14ac:dyDescent="0.25">
      <c r="A4342" s="89" t="s">
        <v>155</v>
      </c>
      <c r="B4342" s="79">
        <v>274</v>
      </c>
      <c r="C4342" s="79" t="s">
        <v>145</v>
      </c>
      <c r="D4342" s="79">
        <v>-3.2856299999999998E-2</v>
      </c>
      <c r="E4342" s="79">
        <v>6.4958689999999999E-2</v>
      </c>
    </row>
    <row r="4343" spans="1:5" x14ac:dyDescent="0.25">
      <c r="A4343" s="89" t="s">
        <v>155</v>
      </c>
      <c r="B4343" s="79">
        <v>274</v>
      </c>
      <c r="C4343" s="79" t="s">
        <v>144</v>
      </c>
      <c r="D4343" s="79">
        <v>-2.3480999999999998E-2</v>
      </c>
      <c r="E4343" s="79">
        <v>7.9319210000000001E-2</v>
      </c>
    </row>
    <row r="4344" spans="1:5" x14ac:dyDescent="0.25">
      <c r="A4344" s="89" t="s">
        <v>155</v>
      </c>
      <c r="B4344" s="79">
        <v>274</v>
      </c>
      <c r="C4344" s="79" t="s">
        <v>159</v>
      </c>
      <c r="D4344" s="79">
        <v>8.7605310000000006E-2</v>
      </c>
      <c r="E4344" s="79">
        <v>7.1447360000000001E-2</v>
      </c>
    </row>
    <row r="4345" spans="1:5" x14ac:dyDescent="0.25">
      <c r="A4345" s="89" t="s">
        <v>155</v>
      </c>
      <c r="B4345" s="79">
        <v>274</v>
      </c>
      <c r="C4345" s="79" t="s">
        <v>142</v>
      </c>
      <c r="D4345" s="79">
        <v>0.12081910999999999</v>
      </c>
      <c r="E4345" s="79">
        <v>0.10204748</v>
      </c>
    </row>
    <row r="4346" spans="1:5" x14ac:dyDescent="0.25">
      <c r="A4346" s="89" t="s">
        <v>155</v>
      </c>
      <c r="B4346" s="79">
        <v>274</v>
      </c>
      <c r="C4346" s="79" t="s">
        <v>157</v>
      </c>
      <c r="D4346" s="79">
        <v>0.20692614000000001</v>
      </c>
      <c r="E4346" s="79">
        <v>7.0836590000000005E-2</v>
      </c>
    </row>
    <row r="4347" spans="1:5" x14ac:dyDescent="0.25">
      <c r="A4347" s="89" t="s">
        <v>155</v>
      </c>
      <c r="B4347" s="79">
        <v>274</v>
      </c>
      <c r="C4347" s="79" t="s">
        <v>151</v>
      </c>
      <c r="D4347" s="79">
        <v>0.24286186000000001</v>
      </c>
      <c r="E4347" s="79">
        <v>5.8038149999999997E-2</v>
      </c>
    </row>
    <row r="4348" spans="1:5" x14ac:dyDescent="0.25">
      <c r="A4348" s="89" t="s">
        <v>155</v>
      </c>
      <c r="B4348" s="79">
        <v>274</v>
      </c>
      <c r="C4348" s="79" t="s">
        <v>153</v>
      </c>
      <c r="D4348" s="79">
        <v>0.47913238000000002</v>
      </c>
      <c r="E4348" s="79">
        <v>7.2561020000000004E-2</v>
      </c>
    </row>
    <row r="4349" spans="1:5" x14ac:dyDescent="0.25">
      <c r="A4349" s="89" t="s">
        <v>155</v>
      </c>
      <c r="B4349" s="79">
        <v>274</v>
      </c>
      <c r="C4349" s="79" t="s">
        <v>150</v>
      </c>
      <c r="D4349" s="79">
        <v>0.50346541</v>
      </c>
      <c r="E4349" s="79">
        <v>6.6138420000000003E-2</v>
      </c>
    </row>
    <row r="4350" spans="1:5" x14ac:dyDescent="0.25">
      <c r="A4350" s="89" t="s">
        <v>155</v>
      </c>
      <c r="B4350" s="79">
        <v>274</v>
      </c>
      <c r="C4350" s="79" t="s">
        <v>147</v>
      </c>
      <c r="D4350" s="79">
        <v>0.54393636999999995</v>
      </c>
      <c r="E4350" s="79">
        <v>8.5381269999999995E-2</v>
      </c>
    </row>
    <row r="4351" spans="1:5" x14ac:dyDescent="0.25">
      <c r="A4351" s="89" t="s">
        <v>155</v>
      </c>
      <c r="B4351" s="79">
        <v>274</v>
      </c>
      <c r="C4351" s="79" t="s">
        <v>160</v>
      </c>
      <c r="D4351" s="79">
        <v>0.81837179000000004</v>
      </c>
      <c r="E4351" s="79">
        <v>4.5200480000000001E-2</v>
      </c>
    </row>
    <row r="4352" spans="1:5" x14ac:dyDescent="0.25">
      <c r="A4352" s="89" t="s">
        <v>155</v>
      </c>
      <c r="B4352" s="79">
        <v>274</v>
      </c>
      <c r="C4352" s="79" t="s">
        <v>146</v>
      </c>
      <c r="D4352" s="79">
        <v>0.88887282999999995</v>
      </c>
      <c r="E4352" s="79">
        <v>8.5342340000000003E-2</v>
      </c>
    </row>
    <row r="4353" spans="1:5" x14ac:dyDescent="0.25">
      <c r="A4353" s="89" t="s">
        <v>155</v>
      </c>
      <c r="B4353" s="79">
        <v>274</v>
      </c>
      <c r="C4353" s="79" t="s">
        <v>9</v>
      </c>
      <c r="D4353" s="79">
        <v>0.92818654</v>
      </c>
      <c r="E4353" s="79">
        <v>4.2220149999999998E-2</v>
      </c>
    </row>
    <row r="4354" spans="1:5" x14ac:dyDescent="0.25">
      <c r="A4354" s="89" t="s">
        <v>155</v>
      </c>
      <c r="B4354" s="79">
        <v>274</v>
      </c>
      <c r="C4354" s="79" t="s">
        <v>148</v>
      </c>
      <c r="D4354" s="79">
        <v>1.03320353</v>
      </c>
      <c r="E4354" s="79">
        <v>8.2188849999999994E-2</v>
      </c>
    </row>
    <row r="4355" spans="1:5" x14ac:dyDescent="0.25">
      <c r="A4355" s="89" t="s">
        <v>155</v>
      </c>
      <c r="B4355" s="79">
        <v>274</v>
      </c>
      <c r="C4355" s="79" t="s">
        <v>154</v>
      </c>
      <c r="D4355" s="79">
        <v>1.1319216000000001</v>
      </c>
      <c r="E4355" s="79">
        <v>9.7479700000000002E-2</v>
      </c>
    </row>
    <row r="4356" spans="1:5" x14ac:dyDescent="0.25">
      <c r="A4356" s="89" t="s">
        <v>155</v>
      </c>
      <c r="B4356" s="79">
        <v>274</v>
      </c>
      <c r="C4356" s="79" t="s">
        <v>152</v>
      </c>
      <c r="D4356" s="79">
        <v>1.1721964300000001</v>
      </c>
      <c r="E4356" s="79">
        <v>5.5293950000000001E-2</v>
      </c>
    </row>
    <row r="4357" spans="1:5" x14ac:dyDescent="0.25">
      <c r="A4357" s="89" t="s">
        <v>145</v>
      </c>
      <c r="B4357" s="79">
        <v>275</v>
      </c>
      <c r="C4357" s="79" t="s">
        <v>152</v>
      </c>
      <c r="D4357" s="79">
        <v>-9.5068899999999998E-2</v>
      </c>
      <c r="E4357" s="79">
        <v>7.933047E-2</v>
      </c>
    </row>
    <row r="4358" spans="1:5" x14ac:dyDescent="0.25">
      <c r="A4358" s="89" t="s">
        <v>145</v>
      </c>
      <c r="B4358" s="79">
        <v>275</v>
      </c>
      <c r="C4358" s="79" t="s">
        <v>142</v>
      </c>
      <c r="D4358" s="79">
        <v>-6.7425499999999999E-2</v>
      </c>
      <c r="E4358" s="79">
        <v>5.3897630000000002E-2</v>
      </c>
    </row>
    <row r="4359" spans="1:5" x14ac:dyDescent="0.25">
      <c r="A4359" s="89" t="s">
        <v>145</v>
      </c>
      <c r="B4359" s="79">
        <v>275</v>
      </c>
      <c r="C4359" s="79" t="s">
        <v>158</v>
      </c>
      <c r="D4359" s="79">
        <v>-3.4784099999999998E-2</v>
      </c>
      <c r="E4359" s="79">
        <v>0.11018174</v>
      </c>
    </row>
    <row r="4360" spans="1:5" x14ac:dyDescent="0.25">
      <c r="A4360" s="89" t="s">
        <v>145</v>
      </c>
      <c r="B4360" s="79">
        <v>275</v>
      </c>
      <c r="C4360" s="79" t="s">
        <v>9</v>
      </c>
      <c r="D4360" s="79">
        <v>-3.19124E-2</v>
      </c>
      <c r="E4360" s="79">
        <v>5.2342390000000003E-2</v>
      </c>
    </row>
    <row r="4361" spans="1:5" x14ac:dyDescent="0.25">
      <c r="A4361" s="89" t="s">
        <v>145</v>
      </c>
      <c r="B4361" s="79">
        <v>275</v>
      </c>
      <c r="C4361" s="79" t="s">
        <v>159</v>
      </c>
      <c r="D4361" s="79">
        <v>7.4754499999999998E-3</v>
      </c>
      <c r="E4361" s="79">
        <v>9.5194650000000006E-2</v>
      </c>
    </row>
    <row r="4362" spans="1:5" x14ac:dyDescent="0.25">
      <c r="A4362" s="89" t="s">
        <v>145</v>
      </c>
      <c r="B4362" s="79">
        <v>275</v>
      </c>
      <c r="C4362" s="79" t="s">
        <v>155</v>
      </c>
      <c r="D4362" s="79">
        <v>1.417825E-2</v>
      </c>
      <c r="E4362" s="79">
        <v>0.10492451</v>
      </c>
    </row>
    <row r="4363" spans="1:5" x14ac:dyDescent="0.25">
      <c r="A4363" s="89" t="s">
        <v>145</v>
      </c>
      <c r="B4363" s="79">
        <v>275</v>
      </c>
      <c r="C4363" s="79" t="s">
        <v>156</v>
      </c>
      <c r="D4363" s="79">
        <v>5.8744409999999997E-2</v>
      </c>
      <c r="E4363" s="79">
        <v>9.1518080000000002E-2</v>
      </c>
    </row>
    <row r="4364" spans="1:5" x14ac:dyDescent="0.25">
      <c r="A4364" s="89" t="s">
        <v>145</v>
      </c>
      <c r="B4364" s="79">
        <v>275</v>
      </c>
      <c r="C4364" s="79" t="s">
        <v>148</v>
      </c>
      <c r="D4364" s="79">
        <v>9.0881530000000002E-2</v>
      </c>
      <c r="E4364" s="79">
        <v>5.2229570000000003E-2</v>
      </c>
    </row>
    <row r="4365" spans="1:5" x14ac:dyDescent="0.25">
      <c r="A4365" s="89" t="s">
        <v>145</v>
      </c>
      <c r="B4365" s="79">
        <v>275</v>
      </c>
      <c r="C4365" s="79" t="s">
        <v>150</v>
      </c>
      <c r="D4365" s="79">
        <v>0.1222743</v>
      </c>
      <c r="E4365" s="79">
        <v>7.1482229999999994E-2</v>
      </c>
    </row>
    <row r="4366" spans="1:5" x14ac:dyDescent="0.25">
      <c r="A4366" s="89" t="s">
        <v>145</v>
      </c>
      <c r="B4366" s="79">
        <v>275</v>
      </c>
      <c r="C4366" s="79" t="s">
        <v>147</v>
      </c>
      <c r="D4366" s="79">
        <v>0.23011597</v>
      </c>
      <c r="E4366" s="79">
        <v>5.9737659999999998E-2</v>
      </c>
    </row>
    <row r="4367" spans="1:5" x14ac:dyDescent="0.25">
      <c r="A4367" s="89" t="s">
        <v>145</v>
      </c>
      <c r="B4367" s="79">
        <v>275</v>
      </c>
      <c r="C4367" s="79" t="s">
        <v>154</v>
      </c>
      <c r="D4367" s="79">
        <v>0.23263371999999999</v>
      </c>
      <c r="E4367" s="79">
        <v>7.2064610000000001E-2</v>
      </c>
    </row>
    <row r="4368" spans="1:5" x14ac:dyDescent="0.25">
      <c r="A4368" s="89" t="s">
        <v>145</v>
      </c>
      <c r="B4368" s="79">
        <v>275</v>
      </c>
      <c r="C4368" s="79" t="s">
        <v>146</v>
      </c>
      <c r="D4368" s="79">
        <v>0.26127233</v>
      </c>
      <c r="E4368" s="79">
        <v>6.090864E-2</v>
      </c>
    </row>
    <row r="4369" spans="1:5" x14ac:dyDescent="0.25">
      <c r="A4369" s="89" t="s">
        <v>145</v>
      </c>
      <c r="B4369" s="79">
        <v>275</v>
      </c>
      <c r="C4369" s="79" t="s">
        <v>157</v>
      </c>
      <c r="D4369" s="79">
        <v>0.37759020999999998</v>
      </c>
      <c r="E4369" s="79">
        <v>6.1593189999999999E-2</v>
      </c>
    </row>
    <row r="4370" spans="1:5" x14ac:dyDescent="0.25">
      <c r="A4370" s="89" t="s">
        <v>145</v>
      </c>
      <c r="B4370" s="79">
        <v>275</v>
      </c>
      <c r="C4370" s="79" t="s">
        <v>144</v>
      </c>
      <c r="D4370" s="79">
        <v>0.50321294000000005</v>
      </c>
      <c r="E4370" s="79">
        <v>8.2738740000000005E-2</v>
      </c>
    </row>
    <row r="4371" spans="1:5" x14ac:dyDescent="0.25">
      <c r="A4371" s="89" t="s">
        <v>145</v>
      </c>
      <c r="B4371" s="79">
        <v>275</v>
      </c>
      <c r="C4371" s="79" t="s">
        <v>153</v>
      </c>
      <c r="D4371" s="79">
        <v>0.62359834000000003</v>
      </c>
      <c r="E4371" s="79">
        <v>6.9631789999999999E-2</v>
      </c>
    </row>
    <row r="4372" spans="1:5" x14ac:dyDescent="0.25">
      <c r="A4372" s="89" t="s">
        <v>145</v>
      </c>
      <c r="B4372" s="79">
        <v>275</v>
      </c>
      <c r="C4372" s="79" t="s">
        <v>151</v>
      </c>
      <c r="D4372" s="79">
        <v>0.68863138999999995</v>
      </c>
      <c r="E4372" s="79">
        <v>5.9113220000000001E-2</v>
      </c>
    </row>
    <row r="4373" spans="1:5" x14ac:dyDescent="0.25">
      <c r="A4373" s="89" t="s">
        <v>145</v>
      </c>
      <c r="B4373" s="79">
        <v>275</v>
      </c>
      <c r="C4373" s="79" t="s">
        <v>143</v>
      </c>
      <c r="D4373" s="79">
        <v>0.72859437000000005</v>
      </c>
      <c r="E4373" s="79">
        <v>0.11016624999999999</v>
      </c>
    </row>
    <row r="4374" spans="1:5" x14ac:dyDescent="0.25">
      <c r="A4374" s="89" t="s">
        <v>145</v>
      </c>
      <c r="B4374" s="79">
        <v>275</v>
      </c>
      <c r="C4374" s="79" t="s">
        <v>160</v>
      </c>
      <c r="D4374" s="79">
        <v>0.82549410000000001</v>
      </c>
      <c r="E4374" s="79">
        <v>9.1615630000000003E-2</v>
      </c>
    </row>
    <row r="4375" spans="1:5" x14ac:dyDescent="0.25">
      <c r="A4375" s="89" t="s">
        <v>145</v>
      </c>
      <c r="B4375" s="79">
        <v>275</v>
      </c>
      <c r="C4375" s="79" t="s">
        <v>149</v>
      </c>
      <c r="D4375" s="79">
        <v>0.88997992000000004</v>
      </c>
      <c r="E4375" s="79">
        <v>0.10447048</v>
      </c>
    </row>
    <row r="4376" spans="1:5" x14ac:dyDescent="0.25">
      <c r="A4376" s="89" t="s">
        <v>147</v>
      </c>
      <c r="B4376" s="79">
        <v>276</v>
      </c>
      <c r="C4376" s="79" t="s">
        <v>146</v>
      </c>
      <c r="D4376" s="79">
        <v>-6.81007E-2</v>
      </c>
      <c r="E4376" s="79">
        <v>6.4560870000000006E-2</v>
      </c>
    </row>
    <row r="4377" spans="1:5" x14ac:dyDescent="0.25">
      <c r="A4377" s="89" t="s">
        <v>147</v>
      </c>
      <c r="B4377" s="79">
        <v>276</v>
      </c>
      <c r="C4377" s="79" t="s">
        <v>152</v>
      </c>
      <c r="D4377" s="79">
        <v>-6.7944500000000005E-2</v>
      </c>
      <c r="E4377" s="79">
        <v>8.0768839999999995E-2</v>
      </c>
    </row>
    <row r="4378" spans="1:5" x14ac:dyDescent="0.25">
      <c r="A4378" s="89" t="s">
        <v>147</v>
      </c>
      <c r="B4378" s="79">
        <v>276</v>
      </c>
      <c r="C4378" s="79" t="s">
        <v>157</v>
      </c>
      <c r="D4378" s="79">
        <v>-5.1966499999999999E-2</v>
      </c>
      <c r="E4378" s="79">
        <v>0.12320784</v>
      </c>
    </row>
    <row r="4379" spans="1:5" x14ac:dyDescent="0.25">
      <c r="A4379" s="89" t="s">
        <v>147</v>
      </c>
      <c r="B4379" s="79">
        <v>276</v>
      </c>
      <c r="C4379" s="79" t="s">
        <v>160</v>
      </c>
      <c r="D4379" s="79">
        <v>-2.5878100000000001E-2</v>
      </c>
      <c r="E4379" s="79">
        <v>9.5011390000000001E-2</v>
      </c>
    </row>
    <row r="4380" spans="1:5" x14ac:dyDescent="0.25">
      <c r="A4380" s="89" t="s">
        <v>147</v>
      </c>
      <c r="B4380" s="79">
        <v>276</v>
      </c>
      <c r="C4380" s="79" t="s">
        <v>156</v>
      </c>
      <c r="D4380" s="79">
        <v>-3.6056E-3</v>
      </c>
      <c r="E4380" s="79">
        <v>0.11141208</v>
      </c>
    </row>
    <row r="4381" spans="1:5" x14ac:dyDescent="0.25">
      <c r="A4381" s="89" t="s">
        <v>147</v>
      </c>
      <c r="B4381" s="79">
        <v>276</v>
      </c>
      <c r="C4381" s="79" t="s">
        <v>149</v>
      </c>
      <c r="D4381" s="79">
        <v>4.81118E-3</v>
      </c>
      <c r="E4381" s="79">
        <v>0.11210512</v>
      </c>
    </row>
    <row r="4382" spans="1:5" x14ac:dyDescent="0.25">
      <c r="A4382" s="89" t="s">
        <v>147</v>
      </c>
      <c r="B4382" s="79">
        <v>276</v>
      </c>
      <c r="C4382" s="79" t="s">
        <v>155</v>
      </c>
      <c r="D4382" s="79">
        <v>5.9487180000000001E-2</v>
      </c>
      <c r="E4382" s="79">
        <v>8.2487840000000007E-2</v>
      </c>
    </row>
    <row r="4383" spans="1:5" x14ac:dyDescent="0.25">
      <c r="A4383" s="89" t="s">
        <v>147</v>
      </c>
      <c r="B4383" s="79">
        <v>276</v>
      </c>
      <c r="C4383" s="79" t="s">
        <v>145</v>
      </c>
      <c r="D4383" s="79">
        <v>6.1344599999999999E-2</v>
      </c>
      <c r="E4383" s="79">
        <v>8.0452040000000002E-2</v>
      </c>
    </row>
    <row r="4384" spans="1:5" x14ac:dyDescent="0.25">
      <c r="A4384" s="89" t="s">
        <v>147</v>
      </c>
      <c r="B4384" s="79">
        <v>276</v>
      </c>
      <c r="C4384" s="79" t="s">
        <v>159</v>
      </c>
      <c r="D4384" s="79">
        <v>9.311316E-2</v>
      </c>
      <c r="E4384" s="79">
        <v>9.8503170000000001E-2</v>
      </c>
    </row>
    <row r="4385" spans="1:5" x14ac:dyDescent="0.25">
      <c r="A4385" s="89" t="s">
        <v>147</v>
      </c>
      <c r="B4385" s="79">
        <v>276</v>
      </c>
      <c r="C4385" s="79" t="s">
        <v>154</v>
      </c>
      <c r="D4385" s="79">
        <v>9.4455430000000007E-2</v>
      </c>
      <c r="E4385" s="79">
        <v>7.1369370000000001E-2</v>
      </c>
    </row>
    <row r="4386" spans="1:5" x14ac:dyDescent="0.25">
      <c r="A4386" s="89" t="s">
        <v>147</v>
      </c>
      <c r="B4386" s="79">
        <v>276</v>
      </c>
      <c r="C4386" s="79" t="s">
        <v>144</v>
      </c>
      <c r="D4386" s="79">
        <v>0.10829417</v>
      </c>
      <c r="E4386" s="79">
        <v>7.0937890000000003E-2</v>
      </c>
    </row>
    <row r="4387" spans="1:5" x14ac:dyDescent="0.25">
      <c r="A4387" s="89" t="s">
        <v>147</v>
      </c>
      <c r="B4387" s="79">
        <v>276</v>
      </c>
      <c r="C4387" s="79" t="s">
        <v>142</v>
      </c>
      <c r="D4387" s="79">
        <v>0.14907198999999999</v>
      </c>
      <c r="E4387" s="79">
        <v>0.10046183</v>
      </c>
    </row>
    <row r="4388" spans="1:5" x14ac:dyDescent="0.25">
      <c r="A4388" s="89" t="s">
        <v>147</v>
      </c>
      <c r="B4388" s="79">
        <v>276</v>
      </c>
      <c r="C4388" s="79" t="s">
        <v>151</v>
      </c>
      <c r="D4388" s="79">
        <v>0.53573413000000003</v>
      </c>
      <c r="E4388" s="79">
        <v>6.8466369999999999E-2</v>
      </c>
    </row>
    <row r="4389" spans="1:5" x14ac:dyDescent="0.25">
      <c r="A4389" s="89" t="s">
        <v>147</v>
      </c>
      <c r="B4389" s="79">
        <v>276</v>
      </c>
      <c r="C4389" s="79" t="s">
        <v>148</v>
      </c>
      <c r="D4389" s="79">
        <v>0.88065545000000001</v>
      </c>
      <c r="E4389" s="79">
        <v>4.8298090000000002E-2</v>
      </c>
    </row>
    <row r="4390" spans="1:5" x14ac:dyDescent="0.25">
      <c r="A4390" s="89" t="s">
        <v>147</v>
      </c>
      <c r="B4390" s="79">
        <v>276</v>
      </c>
      <c r="C4390" s="79" t="s">
        <v>143</v>
      </c>
      <c r="D4390" s="79">
        <v>1.0062265500000001</v>
      </c>
      <c r="E4390" s="79">
        <v>0.10493258</v>
      </c>
    </row>
    <row r="4391" spans="1:5" x14ac:dyDescent="0.25">
      <c r="A4391" s="89" t="s">
        <v>154</v>
      </c>
      <c r="B4391" s="79">
        <v>277</v>
      </c>
      <c r="C4391" s="79" t="s">
        <v>156</v>
      </c>
      <c r="D4391" s="79">
        <v>-3.35962E-2</v>
      </c>
      <c r="E4391" s="79">
        <v>5.2959289999999999E-2</v>
      </c>
    </row>
    <row r="4392" spans="1:5" x14ac:dyDescent="0.25">
      <c r="A4392" s="89" t="s">
        <v>154</v>
      </c>
      <c r="B4392" s="79">
        <v>277</v>
      </c>
      <c r="C4392" s="79" t="s">
        <v>155</v>
      </c>
      <c r="D4392" s="79">
        <v>-1.07776E-2</v>
      </c>
      <c r="E4392" s="79">
        <v>6.8334229999999996E-2</v>
      </c>
    </row>
    <row r="4393" spans="1:5" x14ac:dyDescent="0.25">
      <c r="A4393" s="89" t="s">
        <v>154</v>
      </c>
      <c r="B4393" s="79">
        <v>277</v>
      </c>
      <c r="C4393" s="79" t="s">
        <v>157</v>
      </c>
      <c r="D4393" s="79">
        <v>0.38386852999999999</v>
      </c>
      <c r="E4393" s="79">
        <v>5.892588E-2</v>
      </c>
    </row>
    <row r="4394" spans="1:5" x14ac:dyDescent="0.25">
      <c r="A4394" s="89" t="s">
        <v>154</v>
      </c>
      <c r="B4394" s="79">
        <v>277</v>
      </c>
      <c r="C4394" s="79" t="s">
        <v>152</v>
      </c>
      <c r="D4394" s="79">
        <v>0.45008599999999999</v>
      </c>
      <c r="E4394" s="79">
        <v>4.1841139999999999E-2</v>
      </c>
    </row>
    <row r="4395" spans="1:5" x14ac:dyDescent="0.25">
      <c r="A4395" s="89" t="s">
        <v>154</v>
      </c>
      <c r="B4395" s="79">
        <v>277</v>
      </c>
      <c r="C4395" s="79" t="s">
        <v>145</v>
      </c>
      <c r="D4395" s="79">
        <v>0.57055175999999996</v>
      </c>
      <c r="E4395" s="79">
        <v>6.5576280000000001E-2</v>
      </c>
    </row>
    <row r="4396" spans="1:5" x14ac:dyDescent="0.25">
      <c r="A4396" s="89" t="s">
        <v>154</v>
      </c>
      <c r="B4396" s="79">
        <v>277</v>
      </c>
      <c r="C4396" s="79" t="s">
        <v>159</v>
      </c>
      <c r="D4396" s="79">
        <v>0.57707017999999999</v>
      </c>
      <c r="E4396" s="79">
        <v>6.8748100000000006E-2</v>
      </c>
    </row>
    <row r="4397" spans="1:5" x14ac:dyDescent="0.25">
      <c r="A4397" s="89" t="s">
        <v>154</v>
      </c>
      <c r="B4397" s="79">
        <v>277</v>
      </c>
      <c r="C4397" s="79" t="s">
        <v>150</v>
      </c>
      <c r="D4397" s="79">
        <v>0.71732761</v>
      </c>
      <c r="E4397" s="79">
        <v>4.704498E-2</v>
      </c>
    </row>
    <row r="4398" spans="1:5" x14ac:dyDescent="0.25">
      <c r="A4398" s="89" t="s">
        <v>154</v>
      </c>
      <c r="B4398" s="79">
        <v>277</v>
      </c>
      <c r="C4398" s="79" t="s">
        <v>151</v>
      </c>
      <c r="D4398" s="79">
        <v>0.72795244999999997</v>
      </c>
      <c r="E4398" s="79">
        <v>4.0647200000000001E-2</v>
      </c>
    </row>
    <row r="4399" spans="1:5" x14ac:dyDescent="0.25">
      <c r="A4399" s="89" t="s">
        <v>154</v>
      </c>
      <c r="B4399" s="79">
        <v>277</v>
      </c>
      <c r="C4399" s="79" t="s">
        <v>9</v>
      </c>
      <c r="D4399" s="79">
        <v>0.78789454000000003</v>
      </c>
      <c r="E4399" s="79">
        <v>4.6891549999999997E-2</v>
      </c>
    </row>
    <row r="4400" spans="1:5" x14ac:dyDescent="0.25">
      <c r="A4400" s="89" t="s">
        <v>154</v>
      </c>
      <c r="B4400" s="79">
        <v>277</v>
      </c>
      <c r="C4400" s="79" t="s">
        <v>153</v>
      </c>
      <c r="D4400" s="79">
        <v>0.87783054000000005</v>
      </c>
      <c r="E4400" s="79">
        <v>5.656046E-2</v>
      </c>
    </row>
    <row r="4401" spans="1:5" x14ac:dyDescent="0.25">
      <c r="A4401" s="89" t="s">
        <v>154</v>
      </c>
      <c r="B4401" s="79">
        <v>277</v>
      </c>
      <c r="C4401" s="79" t="s">
        <v>147</v>
      </c>
      <c r="D4401" s="79">
        <v>0.89288687</v>
      </c>
      <c r="E4401" s="79">
        <v>6.292797E-2</v>
      </c>
    </row>
    <row r="4402" spans="1:5" x14ac:dyDescent="0.25">
      <c r="A4402" s="89" t="s">
        <v>154</v>
      </c>
      <c r="B4402" s="79">
        <v>277</v>
      </c>
      <c r="C4402" s="79" t="s">
        <v>149</v>
      </c>
      <c r="D4402" s="79">
        <v>0.91950114000000005</v>
      </c>
      <c r="E4402" s="79">
        <v>4.186525E-2</v>
      </c>
    </row>
    <row r="4403" spans="1:5" x14ac:dyDescent="0.25">
      <c r="A4403" s="89" t="s">
        <v>154</v>
      </c>
      <c r="B4403" s="79">
        <v>277</v>
      </c>
      <c r="C4403" s="79" t="s">
        <v>146</v>
      </c>
      <c r="D4403" s="79">
        <v>0.95220855999999998</v>
      </c>
      <c r="E4403" s="79">
        <v>5.8955899999999999E-2</v>
      </c>
    </row>
    <row r="4404" spans="1:5" x14ac:dyDescent="0.25">
      <c r="A4404" s="89" t="s">
        <v>154</v>
      </c>
      <c r="B4404" s="79">
        <v>277</v>
      </c>
      <c r="C4404" s="79" t="s">
        <v>148</v>
      </c>
      <c r="D4404" s="79">
        <v>0.97616689999999995</v>
      </c>
      <c r="E4404" s="79">
        <v>5.9902280000000002E-2</v>
      </c>
    </row>
    <row r="4405" spans="1:5" x14ac:dyDescent="0.25">
      <c r="A4405" s="89" t="s">
        <v>154</v>
      </c>
      <c r="B4405" s="79">
        <v>277</v>
      </c>
      <c r="C4405" s="79" t="s">
        <v>160</v>
      </c>
      <c r="D4405" s="79">
        <v>0.99032432999999997</v>
      </c>
      <c r="E4405" s="79">
        <v>5.2422990000000003E-2</v>
      </c>
    </row>
    <row r="4406" spans="1:5" x14ac:dyDescent="0.25">
      <c r="A4406" s="89" t="s">
        <v>154</v>
      </c>
      <c r="B4406" s="79">
        <v>277</v>
      </c>
      <c r="C4406" s="79" t="s">
        <v>144</v>
      </c>
      <c r="D4406" s="79">
        <v>1.0411949599999999</v>
      </c>
      <c r="E4406" s="79">
        <v>5.7929550000000003E-2</v>
      </c>
    </row>
    <row r="4407" spans="1:5" x14ac:dyDescent="0.25">
      <c r="A4407" s="89" t="s">
        <v>146</v>
      </c>
      <c r="B4407" s="79">
        <v>278</v>
      </c>
      <c r="C4407" s="79" t="s">
        <v>151</v>
      </c>
      <c r="D4407" s="79">
        <v>-2.8851999999999999E-2</v>
      </c>
      <c r="E4407" s="79">
        <v>4.3761670000000003E-2</v>
      </c>
    </row>
    <row r="4408" spans="1:5" x14ac:dyDescent="0.25">
      <c r="A4408" s="89" t="s">
        <v>146</v>
      </c>
      <c r="B4408" s="79">
        <v>278</v>
      </c>
      <c r="C4408" s="79" t="s">
        <v>155</v>
      </c>
      <c r="D4408" s="79">
        <v>2.1505929999999999E-2</v>
      </c>
      <c r="E4408" s="79">
        <v>4.623377E-2</v>
      </c>
    </row>
    <row r="4409" spans="1:5" x14ac:dyDescent="0.25">
      <c r="A4409" s="89" t="s">
        <v>146</v>
      </c>
      <c r="B4409" s="79">
        <v>278</v>
      </c>
      <c r="C4409" s="79" t="s">
        <v>147</v>
      </c>
      <c r="D4409" s="79">
        <v>2.362448E-2</v>
      </c>
      <c r="E4409" s="79">
        <v>6.4511280000000004E-2</v>
      </c>
    </row>
    <row r="4410" spans="1:5" x14ac:dyDescent="0.25">
      <c r="A4410" s="89" t="s">
        <v>146</v>
      </c>
      <c r="B4410" s="79">
        <v>278</v>
      </c>
      <c r="C4410" s="79" t="s">
        <v>142</v>
      </c>
      <c r="D4410" s="79">
        <v>5.3479039999999999E-2</v>
      </c>
      <c r="E4410" s="79">
        <v>8.1745280000000003E-2</v>
      </c>
    </row>
    <row r="4411" spans="1:5" x14ac:dyDescent="0.25">
      <c r="A4411" s="89" t="s">
        <v>146</v>
      </c>
      <c r="B4411" s="79">
        <v>278</v>
      </c>
      <c r="C4411" s="79" t="s">
        <v>149</v>
      </c>
      <c r="D4411" s="79">
        <v>5.401454E-2</v>
      </c>
      <c r="E4411" s="79">
        <v>8.6748199999999998E-2</v>
      </c>
    </row>
    <row r="4412" spans="1:5" x14ac:dyDescent="0.25">
      <c r="A4412" s="89" t="s">
        <v>146</v>
      </c>
      <c r="B4412" s="79">
        <v>278</v>
      </c>
      <c r="C4412" s="79" t="s">
        <v>144</v>
      </c>
      <c r="D4412" s="79">
        <v>6.0242049999999998E-2</v>
      </c>
      <c r="E4412" s="79">
        <v>7.6604430000000001E-2</v>
      </c>
    </row>
    <row r="4413" spans="1:5" x14ac:dyDescent="0.25">
      <c r="A4413" s="89" t="s">
        <v>146</v>
      </c>
      <c r="B4413" s="79">
        <v>278</v>
      </c>
      <c r="C4413" s="79" t="s">
        <v>152</v>
      </c>
      <c r="D4413" s="79">
        <v>8.5093660000000002E-2</v>
      </c>
      <c r="E4413" s="79">
        <v>5.8596849999999999E-2</v>
      </c>
    </row>
    <row r="4414" spans="1:5" x14ac:dyDescent="0.25">
      <c r="A4414" s="89" t="s">
        <v>146</v>
      </c>
      <c r="B4414" s="79">
        <v>278</v>
      </c>
      <c r="C4414" s="79" t="s">
        <v>143</v>
      </c>
      <c r="D4414" s="79">
        <v>0.18866477000000001</v>
      </c>
      <c r="E4414" s="79">
        <v>9.2230720000000002E-2</v>
      </c>
    </row>
    <row r="4415" spans="1:5" x14ac:dyDescent="0.25">
      <c r="A4415" s="89" t="s">
        <v>146</v>
      </c>
      <c r="B4415" s="79">
        <v>278</v>
      </c>
      <c r="C4415" s="79" t="s">
        <v>148</v>
      </c>
      <c r="D4415" s="79">
        <v>0.35910642999999998</v>
      </c>
      <c r="E4415" s="79">
        <v>5.020732E-2</v>
      </c>
    </row>
    <row r="4416" spans="1:5" x14ac:dyDescent="0.25">
      <c r="A4416" s="89" t="s">
        <v>146</v>
      </c>
      <c r="B4416" s="79">
        <v>278</v>
      </c>
      <c r="C4416" s="79" t="s">
        <v>153</v>
      </c>
      <c r="D4416" s="79">
        <v>0.42958689</v>
      </c>
      <c r="E4416" s="79">
        <v>5.89702E-2</v>
      </c>
    </row>
    <row r="4417" spans="1:5" x14ac:dyDescent="0.25">
      <c r="A4417" s="89" t="s">
        <v>146</v>
      </c>
      <c r="B4417" s="79">
        <v>278</v>
      </c>
      <c r="C4417" s="79" t="s">
        <v>154</v>
      </c>
      <c r="D4417" s="79">
        <v>0.65172574999999999</v>
      </c>
      <c r="E4417" s="79">
        <v>4.161637E-2</v>
      </c>
    </row>
    <row r="4418" spans="1:5" x14ac:dyDescent="0.25">
      <c r="A4418" s="89" t="s">
        <v>146</v>
      </c>
      <c r="B4418" s="79">
        <v>278</v>
      </c>
      <c r="C4418" s="79" t="s">
        <v>159</v>
      </c>
      <c r="D4418" s="79">
        <v>0.7113758</v>
      </c>
      <c r="E4418" s="79">
        <v>4.06906E-2</v>
      </c>
    </row>
    <row r="4419" spans="1:5" x14ac:dyDescent="0.25">
      <c r="A4419" s="89" t="s">
        <v>146</v>
      </c>
      <c r="B4419" s="79">
        <v>278</v>
      </c>
      <c r="C4419" s="79" t="s">
        <v>9</v>
      </c>
      <c r="D4419" s="79">
        <v>0.72886220000000002</v>
      </c>
      <c r="E4419" s="79">
        <v>5.5976499999999998E-2</v>
      </c>
    </row>
    <row r="4420" spans="1:5" x14ac:dyDescent="0.25">
      <c r="A4420" s="89" t="s">
        <v>146</v>
      </c>
      <c r="B4420" s="79">
        <v>278</v>
      </c>
      <c r="C4420" s="79" t="s">
        <v>158</v>
      </c>
      <c r="D4420" s="79">
        <v>1.0672245600000001</v>
      </c>
      <c r="E4420" s="79">
        <v>5.3026589999999998E-2</v>
      </c>
    </row>
    <row r="4421" spans="1:5" x14ac:dyDescent="0.25">
      <c r="A4421" s="89" t="s">
        <v>155</v>
      </c>
      <c r="B4421" s="79">
        <v>279</v>
      </c>
      <c r="C4421" s="79" t="s">
        <v>156</v>
      </c>
      <c r="D4421" s="79">
        <v>-3.8811600000000002E-2</v>
      </c>
      <c r="E4421" s="79">
        <v>5.9129939999999999E-2</v>
      </c>
    </row>
    <row r="4422" spans="1:5" x14ac:dyDescent="0.25">
      <c r="A4422" s="89" t="s">
        <v>155</v>
      </c>
      <c r="B4422" s="79">
        <v>279</v>
      </c>
      <c r="C4422" s="79" t="s">
        <v>143</v>
      </c>
      <c r="D4422" s="79">
        <v>0.59929463000000005</v>
      </c>
      <c r="E4422" s="79">
        <v>4.6860110000000003E-2</v>
      </c>
    </row>
    <row r="4423" spans="1:5" x14ac:dyDescent="0.25">
      <c r="A4423" s="89" t="s">
        <v>155</v>
      </c>
      <c r="B4423" s="79">
        <v>279</v>
      </c>
      <c r="C4423" s="79" t="s">
        <v>144</v>
      </c>
      <c r="D4423" s="79">
        <v>0.67384348000000005</v>
      </c>
      <c r="E4423" s="79">
        <v>6.5733550000000002E-2</v>
      </c>
    </row>
    <row r="4424" spans="1:5" x14ac:dyDescent="0.25">
      <c r="A4424" s="89" t="s">
        <v>155</v>
      </c>
      <c r="B4424" s="79">
        <v>279</v>
      </c>
      <c r="C4424" s="79" t="s">
        <v>154</v>
      </c>
      <c r="D4424" s="79">
        <v>0.74244131000000002</v>
      </c>
      <c r="E4424" s="79">
        <v>4.3571529999999997E-2</v>
      </c>
    </row>
    <row r="4425" spans="1:5" x14ac:dyDescent="0.25">
      <c r="A4425" s="89" t="s">
        <v>155</v>
      </c>
      <c r="B4425" s="79">
        <v>279</v>
      </c>
      <c r="C4425" s="79" t="s">
        <v>148</v>
      </c>
      <c r="D4425" s="79">
        <v>0.75151723999999998</v>
      </c>
      <c r="E4425" s="79">
        <v>4.18001E-2</v>
      </c>
    </row>
    <row r="4426" spans="1:5" x14ac:dyDescent="0.25">
      <c r="A4426" s="89" t="s">
        <v>155</v>
      </c>
      <c r="B4426" s="79">
        <v>279</v>
      </c>
      <c r="C4426" s="79" t="s">
        <v>147</v>
      </c>
      <c r="D4426" s="79">
        <v>0.79645772999999997</v>
      </c>
      <c r="E4426" s="79">
        <v>4.7983320000000003E-2</v>
      </c>
    </row>
    <row r="4427" spans="1:5" x14ac:dyDescent="0.25">
      <c r="A4427" s="89" t="s">
        <v>155</v>
      </c>
      <c r="B4427" s="79">
        <v>279</v>
      </c>
      <c r="C4427" s="79" t="s">
        <v>145</v>
      </c>
      <c r="D4427" s="79">
        <v>0.80622313999999995</v>
      </c>
      <c r="E4427" s="79">
        <v>4.9991189999999998E-2</v>
      </c>
    </row>
    <row r="4428" spans="1:5" x14ac:dyDescent="0.25">
      <c r="A4428" s="89" t="s">
        <v>155</v>
      </c>
      <c r="B4428" s="79">
        <v>279</v>
      </c>
      <c r="C4428" s="79" t="s">
        <v>158</v>
      </c>
      <c r="D4428" s="79">
        <v>0.83357588999999999</v>
      </c>
      <c r="E4428" s="79">
        <v>7.9189209999999996E-2</v>
      </c>
    </row>
    <row r="4429" spans="1:5" x14ac:dyDescent="0.25">
      <c r="A4429" s="89" t="s">
        <v>155</v>
      </c>
      <c r="B4429" s="79">
        <v>279</v>
      </c>
      <c r="C4429" s="79" t="s">
        <v>149</v>
      </c>
      <c r="D4429" s="79">
        <v>0.88284315000000002</v>
      </c>
      <c r="E4429" s="79">
        <v>4.0534630000000002E-2</v>
      </c>
    </row>
    <row r="4430" spans="1:5" x14ac:dyDescent="0.25">
      <c r="A4430" s="89" t="s">
        <v>155</v>
      </c>
      <c r="B4430" s="79">
        <v>279</v>
      </c>
      <c r="C4430" s="79" t="s">
        <v>142</v>
      </c>
      <c r="D4430" s="79">
        <v>0.89994755999999998</v>
      </c>
      <c r="E4430" s="79">
        <v>5.1416200000000002E-2</v>
      </c>
    </row>
    <row r="4431" spans="1:5" x14ac:dyDescent="0.25">
      <c r="A4431" s="89" t="s">
        <v>155</v>
      </c>
      <c r="B4431" s="79">
        <v>279</v>
      </c>
      <c r="C4431" s="79" t="s">
        <v>160</v>
      </c>
      <c r="D4431" s="79">
        <v>0.92546786999999997</v>
      </c>
      <c r="E4431" s="79">
        <v>6.1504179999999999E-2</v>
      </c>
    </row>
    <row r="4432" spans="1:5" x14ac:dyDescent="0.25">
      <c r="A4432" s="89" t="s">
        <v>155</v>
      </c>
      <c r="B4432" s="79">
        <v>279</v>
      </c>
      <c r="C4432" s="79" t="s">
        <v>153</v>
      </c>
      <c r="D4432" s="79">
        <v>0.95207812999999997</v>
      </c>
      <c r="E4432" s="79">
        <v>6.7547120000000002E-2</v>
      </c>
    </row>
    <row r="4433" spans="1:5" x14ac:dyDescent="0.25">
      <c r="A4433" s="89" t="s">
        <v>155</v>
      </c>
      <c r="B4433" s="79">
        <v>279</v>
      </c>
      <c r="C4433" s="79" t="s">
        <v>159</v>
      </c>
      <c r="D4433" s="79">
        <v>0.96423353999999994</v>
      </c>
      <c r="E4433" s="79">
        <v>3.961692E-2</v>
      </c>
    </row>
    <row r="4434" spans="1:5" x14ac:dyDescent="0.25">
      <c r="A4434" s="89" t="s">
        <v>155</v>
      </c>
      <c r="B4434" s="79">
        <v>279</v>
      </c>
      <c r="C4434" s="79" t="s">
        <v>146</v>
      </c>
      <c r="D4434" s="79">
        <v>0.97623088999999996</v>
      </c>
      <c r="E4434" s="79">
        <v>3.2843570000000002E-2</v>
      </c>
    </row>
    <row r="4435" spans="1:5" x14ac:dyDescent="0.25">
      <c r="A4435" s="89" t="s">
        <v>155</v>
      </c>
      <c r="B4435" s="79">
        <v>279</v>
      </c>
      <c r="C4435" s="79" t="s">
        <v>151</v>
      </c>
      <c r="D4435" s="79">
        <v>1.01812133</v>
      </c>
      <c r="E4435" s="79">
        <v>3.5144429999999997E-2</v>
      </c>
    </row>
    <row r="4436" spans="1:5" x14ac:dyDescent="0.25">
      <c r="A4436" s="89" t="s">
        <v>155</v>
      </c>
      <c r="B4436" s="79">
        <v>279</v>
      </c>
      <c r="C4436" s="79" t="s">
        <v>152</v>
      </c>
      <c r="D4436" s="79">
        <v>1.03213366</v>
      </c>
      <c r="E4436" s="79">
        <v>3.103361E-2</v>
      </c>
    </row>
    <row r="4437" spans="1:5" x14ac:dyDescent="0.25">
      <c r="A4437" s="89" t="s">
        <v>155</v>
      </c>
      <c r="B4437" s="79">
        <v>279</v>
      </c>
      <c r="C4437" s="79" t="s">
        <v>150</v>
      </c>
      <c r="D4437" s="79">
        <v>1.0466325999999999</v>
      </c>
      <c r="E4437" s="79">
        <v>6.2076689999999997E-2</v>
      </c>
    </row>
    <row r="4438" spans="1:5" x14ac:dyDescent="0.25">
      <c r="A4438" s="89" t="s">
        <v>155</v>
      </c>
      <c r="B4438" s="79">
        <v>279</v>
      </c>
      <c r="C4438" s="79" t="s">
        <v>9</v>
      </c>
      <c r="D4438" s="79">
        <v>1.04802039</v>
      </c>
      <c r="E4438" s="79">
        <v>3.9103150000000003E-2</v>
      </c>
    </row>
    <row r="4439" spans="1:5" x14ac:dyDescent="0.25">
      <c r="A4439" s="89" t="s">
        <v>155</v>
      </c>
      <c r="B4439" s="79">
        <v>279</v>
      </c>
      <c r="C4439" s="79" t="s">
        <v>157</v>
      </c>
      <c r="D4439" s="79">
        <v>1.09777803</v>
      </c>
      <c r="E4439" s="79">
        <v>6.8071019999999996E-2</v>
      </c>
    </row>
    <row r="4440" spans="1:5" x14ac:dyDescent="0.25">
      <c r="A4440" s="89" t="s">
        <v>142</v>
      </c>
      <c r="B4440" s="79">
        <v>280</v>
      </c>
      <c r="C4440" s="79" t="s">
        <v>143</v>
      </c>
      <c r="D4440" s="79">
        <v>-5.5451100000000003E-2</v>
      </c>
      <c r="E4440" s="79">
        <v>0.10448744</v>
      </c>
    </row>
    <row r="4441" spans="1:5" x14ac:dyDescent="0.25">
      <c r="A4441" s="89" t="s">
        <v>142</v>
      </c>
      <c r="B4441" s="79">
        <v>280</v>
      </c>
      <c r="C4441" s="79" t="s">
        <v>149</v>
      </c>
      <c r="D4441" s="79">
        <v>9.1554500000000007E-3</v>
      </c>
      <c r="E4441" s="79">
        <v>5.3361209999999999E-2</v>
      </c>
    </row>
    <row r="4442" spans="1:5" x14ac:dyDescent="0.25">
      <c r="A4442" s="89" t="s">
        <v>142</v>
      </c>
      <c r="B4442" s="79">
        <v>280</v>
      </c>
      <c r="C4442" s="79" t="s">
        <v>153</v>
      </c>
      <c r="D4442" s="79">
        <v>1.8285849999999999E-2</v>
      </c>
      <c r="E4442" s="79">
        <v>5.8420720000000002E-2</v>
      </c>
    </row>
    <row r="4443" spans="1:5" x14ac:dyDescent="0.25">
      <c r="A4443" s="89" t="s">
        <v>142</v>
      </c>
      <c r="B4443" s="79">
        <v>280</v>
      </c>
      <c r="C4443" s="79" t="s">
        <v>151</v>
      </c>
      <c r="D4443" s="79">
        <v>2.840966E-2</v>
      </c>
      <c r="E4443" s="79">
        <v>4.3041530000000001E-2</v>
      </c>
    </row>
    <row r="4444" spans="1:5" x14ac:dyDescent="0.25">
      <c r="A4444" s="89" t="s">
        <v>142</v>
      </c>
      <c r="B4444" s="79">
        <v>280</v>
      </c>
      <c r="C4444" s="79" t="s">
        <v>156</v>
      </c>
      <c r="D4444" s="79">
        <v>9.7800570000000003E-2</v>
      </c>
      <c r="E4444" s="79">
        <v>6.5619200000000003E-2</v>
      </c>
    </row>
    <row r="4445" spans="1:5" x14ac:dyDescent="0.25">
      <c r="A4445" s="89" t="s">
        <v>142</v>
      </c>
      <c r="B4445" s="79">
        <v>280</v>
      </c>
      <c r="C4445" s="79" t="s">
        <v>148</v>
      </c>
      <c r="D4445" s="79">
        <v>0.13920355000000001</v>
      </c>
      <c r="E4445" s="79">
        <v>4.8136489999999997E-2</v>
      </c>
    </row>
    <row r="4446" spans="1:5" x14ac:dyDescent="0.25">
      <c r="A4446" s="89" t="s">
        <v>142</v>
      </c>
      <c r="B4446" s="79">
        <v>280</v>
      </c>
      <c r="C4446" s="79" t="s">
        <v>152</v>
      </c>
      <c r="D4446" s="79">
        <v>0.19520601000000001</v>
      </c>
      <c r="E4446" s="79">
        <v>3.8088549999999999E-2</v>
      </c>
    </row>
    <row r="4447" spans="1:5" x14ac:dyDescent="0.25">
      <c r="A4447" s="89" t="s">
        <v>142</v>
      </c>
      <c r="B4447" s="79">
        <v>280</v>
      </c>
      <c r="C4447" s="79" t="s">
        <v>160</v>
      </c>
      <c r="D4447" s="79">
        <v>0.20701805000000001</v>
      </c>
      <c r="E4447" s="79">
        <v>0.11317892</v>
      </c>
    </row>
    <row r="4448" spans="1:5" x14ac:dyDescent="0.25">
      <c r="A4448" s="89" t="s">
        <v>142</v>
      </c>
      <c r="B4448" s="79">
        <v>280</v>
      </c>
      <c r="C4448" s="79" t="s">
        <v>145</v>
      </c>
      <c r="D4448" s="79">
        <v>0.21403737</v>
      </c>
      <c r="E4448" s="79">
        <v>5.7673380000000003E-2</v>
      </c>
    </row>
    <row r="4449" spans="1:5" x14ac:dyDescent="0.25">
      <c r="A4449" s="89" t="s">
        <v>142</v>
      </c>
      <c r="B4449" s="79">
        <v>280</v>
      </c>
      <c r="C4449" s="79" t="s">
        <v>150</v>
      </c>
      <c r="D4449" s="79">
        <v>0.31568367000000003</v>
      </c>
      <c r="E4449" s="79">
        <v>4.9295789999999999E-2</v>
      </c>
    </row>
    <row r="4450" spans="1:5" x14ac:dyDescent="0.25">
      <c r="A4450" s="89" t="s">
        <v>142</v>
      </c>
      <c r="B4450" s="79">
        <v>280</v>
      </c>
      <c r="C4450" s="79" t="s">
        <v>9</v>
      </c>
      <c r="D4450" s="79">
        <v>0.33607152000000001</v>
      </c>
      <c r="E4450" s="79">
        <v>6.0043480000000003E-2</v>
      </c>
    </row>
    <row r="4451" spans="1:5" x14ac:dyDescent="0.25">
      <c r="A4451" s="89" t="s">
        <v>142</v>
      </c>
      <c r="B4451" s="79">
        <v>280</v>
      </c>
      <c r="C4451" s="79" t="s">
        <v>154</v>
      </c>
      <c r="D4451" s="79">
        <v>0.37551948000000002</v>
      </c>
      <c r="E4451" s="79">
        <v>4.7888E-2</v>
      </c>
    </row>
    <row r="4452" spans="1:5" x14ac:dyDescent="0.25">
      <c r="A4452" s="89" t="s">
        <v>142</v>
      </c>
      <c r="B4452" s="79">
        <v>280</v>
      </c>
      <c r="C4452" s="79" t="s">
        <v>146</v>
      </c>
      <c r="D4452" s="79">
        <v>0.51682510999999998</v>
      </c>
      <c r="E4452" s="79">
        <v>3.3323249999999999E-2</v>
      </c>
    </row>
    <row r="4453" spans="1:5" x14ac:dyDescent="0.25">
      <c r="A4453" s="89" t="s">
        <v>142</v>
      </c>
      <c r="B4453" s="79">
        <v>280</v>
      </c>
      <c r="C4453" s="79" t="s">
        <v>159</v>
      </c>
      <c r="D4453" s="79">
        <v>0.63424250999999998</v>
      </c>
      <c r="E4453" s="79">
        <v>5.7399070000000003E-2</v>
      </c>
    </row>
    <row r="4454" spans="1:5" x14ac:dyDescent="0.25">
      <c r="A4454" s="89" t="s">
        <v>142</v>
      </c>
      <c r="B4454" s="79">
        <v>280</v>
      </c>
      <c r="C4454" s="79" t="s">
        <v>157</v>
      </c>
      <c r="D4454" s="79">
        <v>0.63561995999999998</v>
      </c>
      <c r="E4454" s="79">
        <v>6.3731650000000001E-2</v>
      </c>
    </row>
    <row r="4455" spans="1:5" x14ac:dyDescent="0.25">
      <c r="A4455" s="89" t="s">
        <v>142</v>
      </c>
      <c r="B4455" s="79">
        <v>280</v>
      </c>
      <c r="C4455" s="79" t="s">
        <v>158</v>
      </c>
      <c r="D4455" s="79">
        <v>1.0102851900000001</v>
      </c>
      <c r="E4455" s="79">
        <v>7.3463619999999993E-2</v>
      </c>
    </row>
    <row r="4456" spans="1:5" x14ac:dyDescent="0.25">
      <c r="A4456" s="89" t="s">
        <v>154</v>
      </c>
      <c r="B4456" s="79">
        <v>281</v>
      </c>
      <c r="C4456" s="79" t="s">
        <v>156</v>
      </c>
      <c r="D4456" s="79">
        <v>-4.4001899999999997E-2</v>
      </c>
      <c r="E4456" s="79">
        <v>3.605299E-2</v>
      </c>
    </row>
    <row r="4457" spans="1:5" x14ac:dyDescent="0.25">
      <c r="A4457" s="89" t="s">
        <v>154</v>
      </c>
      <c r="B4457" s="79">
        <v>281</v>
      </c>
      <c r="C4457" s="79" t="s">
        <v>143</v>
      </c>
      <c r="D4457" s="79">
        <v>0.57496992999999996</v>
      </c>
      <c r="E4457" s="79">
        <v>4.5875180000000002E-2</v>
      </c>
    </row>
    <row r="4458" spans="1:5" x14ac:dyDescent="0.25">
      <c r="A4458" s="89" t="s">
        <v>154</v>
      </c>
      <c r="B4458" s="79">
        <v>281</v>
      </c>
      <c r="C4458" s="79" t="s">
        <v>149</v>
      </c>
      <c r="D4458" s="79">
        <v>0.68434545000000002</v>
      </c>
      <c r="E4458" s="79">
        <v>5.1387849999999999E-2</v>
      </c>
    </row>
    <row r="4459" spans="1:5" x14ac:dyDescent="0.25">
      <c r="A4459" s="89" t="s">
        <v>154</v>
      </c>
      <c r="B4459" s="79">
        <v>281</v>
      </c>
      <c r="C4459" s="79" t="s">
        <v>147</v>
      </c>
      <c r="D4459" s="79">
        <v>0.69862731</v>
      </c>
      <c r="E4459" s="79">
        <v>3.8058050000000003E-2</v>
      </c>
    </row>
    <row r="4460" spans="1:5" x14ac:dyDescent="0.25">
      <c r="A4460" s="89" t="s">
        <v>154</v>
      </c>
      <c r="B4460" s="79">
        <v>281</v>
      </c>
      <c r="C4460" s="79" t="s">
        <v>160</v>
      </c>
      <c r="D4460" s="79">
        <v>0.71602383000000003</v>
      </c>
      <c r="E4460" s="79">
        <v>9.9273410000000006E-2</v>
      </c>
    </row>
    <row r="4461" spans="1:5" x14ac:dyDescent="0.25">
      <c r="A4461" s="89" t="s">
        <v>154</v>
      </c>
      <c r="B4461" s="79">
        <v>281</v>
      </c>
      <c r="C4461" s="79" t="s">
        <v>152</v>
      </c>
      <c r="D4461" s="79">
        <v>0.78654579999999996</v>
      </c>
      <c r="E4461" s="79">
        <v>2.567827E-2</v>
      </c>
    </row>
    <row r="4462" spans="1:5" x14ac:dyDescent="0.25">
      <c r="A4462" s="89" t="s">
        <v>154</v>
      </c>
      <c r="B4462" s="79">
        <v>281</v>
      </c>
      <c r="C4462" s="79" t="s">
        <v>151</v>
      </c>
      <c r="D4462" s="79">
        <v>0.84843166000000003</v>
      </c>
      <c r="E4462" s="79">
        <v>2.4880260000000001E-2</v>
      </c>
    </row>
    <row r="4463" spans="1:5" x14ac:dyDescent="0.25">
      <c r="A4463" s="89" t="s">
        <v>154</v>
      </c>
      <c r="B4463" s="79">
        <v>281</v>
      </c>
      <c r="C4463" s="79" t="s">
        <v>157</v>
      </c>
      <c r="D4463" s="79">
        <v>0.84866348000000003</v>
      </c>
      <c r="E4463" s="79">
        <v>3.9063100000000003E-2</v>
      </c>
    </row>
    <row r="4464" spans="1:5" x14ac:dyDescent="0.25">
      <c r="A4464" s="89" t="s">
        <v>154</v>
      </c>
      <c r="B4464" s="79">
        <v>281</v>
      </c>
      <c r="C4464" s="79" t="s">
        <v>145</v>
      </c>
      <c r="D4464" s="79">
        <v>0.91718244999999998</v>
      </c>
      <c r="E4464" s="79">
        <v>4.820166E-2</v>
      </c>
    </row>
    <row r="4465" spans="1:5" x14ac:dyDescent="0.25">
      <c r="A4465" s="89" t="s">
        <v>154</v>
      </c>
      <c r="B4465" s="79">
        <v>281</v>
      </c>
      <c r="C4465" s="79" t="s">
        <v>148</v>
      </c>
      <c r="D4465" s="79">
        <v>0.93085118</v>
      </c>
      <c r="E4465" s="79">
        <v>4.2699540000000001E-2</v>
      </c>
    </row>
    <row r="4466" spans="1:5" x14ac:dyDescent="0.25">
      <c r="A4466" s="89" t="s">
        <v>154</v>
      </c>
      <c r="B4466" s="79">
        <v>281</v>
      </c>
      <c r="C4466" s="79" t="s">
        <v>153</v>
      </c>
      <c r="D4466" s="79">
        <v>0.93556134000000002</v>
      </c>
      <c r="E4466" s="79">
        <v>4.5577369999999999E-2</v>
      </c>
    </row>
    <row r="4467" spans="1:5" x14ac:dyDescent="0.25">
      <c r="A4467" s="89" t="s">
        <v>154</v>
      </c>
      <c r="B4467" s="79">
        <v>281</v>
      </c>
      <c r="C4467" s="79" t="s">
        <v>144</v>
      </c>
      <c r="D4467" s="79">
        <v>0.93869594999999995</v>
      </c>
      <c r="E4467" s="79">
        <v>5.290711E-2</v>
      </c>
    </row>
    <row r="4468" spans="1:5" x14ac:dyDescent="0.25">
      <c r="A4468" s="89" t="s">
        <v>154</v>
      </c>
      <c r="B4468" s="79">
        <v>281</v>
      </c>
      <c r="C4468" s="79" t="s">
        <v>150</v>
      </c>
      <c r="D4468" s="79">
        <v>0.94563487000000002</v>
      </c>
      <c r="E4468" s="79">
        <v>4.2733279999999998E-2</v>
      </c>
    </row>
    <row r="4469" spans="1:5" x14ac:dyDescent="0.25">
      <c r="A4469" s="89" t="s">
        <v>154</v>
      </c>
      <c r="B4469" s="79">
        <v>281</v>
      </c>
      <c r="C4469" s="79" t="s">
        <v>158</v>
      </c>
      <c r="D4469" s="79">
        <v>0.98573792000000005</v>
      </c>
      <c r="E4469" s="79">
        <v>5.7074109999999997E-2</v>
      </c>
    </row>
    <row r="4470" spans="1:5" x14ac:dyDescent="0.25">
      <c r="A4470" s="89" t="s">
        <v>154</v>
      </c>
      <c r="B4470" s="79">
        <v>281</v>
      </c>
      <c r="C4470" s="79" t="s">
        <v>146</v>
      </c>
      <c r="D4470" s="79">
        <v>1.0017328299999999</v>
      </c>
      <c r="E4470" s="79">
        <v>3.482797E-2</v>
      </c>
    </row>
    <row r="4471" spans="1:5" x14ac:dyDescent="0.25">
      <c r="A4471" s="89" t="s">
        <v>154</v>
      </c>
      <c r="B4471" s="79">
        <v>281</v>
      </c>
      <c r="C4471" s="79" t="s">
        <v>142</v>
      </c>
      <c r="D4471" s="79">
        <v>1.00478607</v>
      </c>
      <c r="E4471" s="79">
        <v>6.4095570000000004E-2</v>
      </c>
    </row>
    <row r="4472" spans="1:5" x14ac:dyDescent="0.25">
      <c r="A4472" s="89" t="s">
        <v>154</v>
      </c>
      <c r="B4472" s="79">
        <v>281</v>
      </c>
      <c r="C4472" s="79" t="s">
        <v>155</v>
      </c>
      <c r="D4472" s="79">
        <v>1.01082476</v>
      </c>
      <c r="E4472" s="79">
        <v>5.0204119999999998E-2</v>
      </c>
    </row>
    <row r="4473" spans="1:5" x14ac:dyDescent="0.25">
      <c r="A4473" s="89" t="s">
        <v>154</v>
      </c>
      <c r="B4473" s="79">
        <v>281</v>
      </c>
      <c r="C4473" s="79" t="s">
        <v>9</v>
      </c>
      <c r="D4473" s="79">
        <v>1.0279357</v>
      </c>
      <c r="E4473" s="79">
        <v>3.4975630000000001E-2</v>
      </c>
    </row>
    <row r="4474" spans="1:5" x14ac:dyDescent="0.25">
      <c r="A4474" s="89" t="s">
        <v>154</v>
      </c>
      <c r="B4474" s="79">
        <v>281</v>
      </c>
      <c r="C4474" s="79" t="s">
        <v>159</v>
      </c>
      <c r="D4474" s="79">
        <v>1.09501581</v>
      </c>
      <c r="E4474" s="79">
        <v>4.3048759999999998E-2</v>
      </c>
    </row>
    <row r="4475" spans="1:5" x14ac:dyDescent="0.25">
      <c r="A4475" s="89" t="s">
        <v>151</v>
      </c>
      <c r="B4475" s="79">
        <v>282</v>
      </c>
      <c r="C4475" s="79" t="s">
        <v>145</v>
      </c>
      <c r="D4475" s="79">
        <v>-0.16707669999999999</v>
      </c>
      <c r="E4475" s="79">
        <v>8.419952E-2</v>
      </c>
    </row>
    <row r="4476" spans="1:5" x14ac:dyDescent="0.25">
      <c r="A4476" s="89" t="s">
        <v>151</v>
      </c>
      <c r="B4476" s="79">
        <v>282</v>
      </c>
      <c r="C4476" s="79" t="s">
        <v>158</v>
      </c>
      <c r="D4476" s="79">
        <v>-0.1025253</v>
      </c>
      <c r="E4476" s="79">
        <v>5.7004859999999997E-2</v>
      </c>
    </row>
    <row r="4477" spans="1:5" x14ac:dyDescent="0.25">
      <c r="A4477" s="89" t="s">
        <v>151</v>
      </c>
      <c r="B4477" s="79">
        <v>282</v>
      </c>
      <c r="C4477" s="79" t="s">
        <v>157</v>
      </c>
      <c r="D4477" s="79">
        <v>-8.9612999999999998E-2</v>
      </c>
      <c r="E4477" s="79">
        <v>7.3806380000000005E-2</v>
      </c>
    </row>
    <row r="4478" spans="1:5" x14ac:dyDescent="0.25">
      <c r="A4478" s="89" t="s">
        <v>151</v>
      </c>
      <c r="B4478" s="79">
        <v>282</v>
      </c>
      <c r="C4478" s="79" t="s">
        <v>155</v>
      </c>
      <c r="D4478" s="79">
        <v>-7.5143799999999997E-2</v>
      </c>
      <c r="E4478" s="79">
        <v>5.1826700000000003E-2</v>
      </c>
    </row>
    <row r="4479" spans="1:5" x14ac:dyDescent="0.25">
      <c r="A4479" s="89" t="s">
        <v>151</v>
      </c>
      <c r="B4479" s="79">
        <v>282</v>
      </c>
      <c r="C4479" s="79" t="s">
        <v>152</v>
      </c>
      <c r="D4479" s="79">
        <v>-5.4644400000000003E-2</v>
      </c>
      <c r="E4479" s="79">
        <v>3.1816150000000001E-2</v>
      </c>
    </row>
    <row r="4480" spans="1:5" x14ac:dyDescent="0.25">
      <c r="A4480" s="89" t="s">
        <v>151</v>
      </c>
      <c r="B4480" s="79">
        <v>282</v>
      </c>
      <c r="C4480" s="79" t="s">
        <v>146</v>
      </c>
      <c r="D4480" s="79">
        <v>-3.7330299999999997E-2</v>
      </c>
      <c r="E4480" s="79">
        <v>3.7914530000000002E-2</v>
      </c>
    </row>
    <row r="4481" spans="1:5" x14ac:dyDescent="0.25">
      <c r="A4481" s="89" t="s">
        <v>151</v>
      </c>
      <c r="B4481" s="79">
        <v>282</v>
      </c>
      <c r="C4481" s="79" t="s">
        <v>9</v>
      </c>
      <c r="D4481" s="79">
        <v>-3.6669199999999999E-2</v>
      </c>
      <c r="E4481" s="79">
        <v>4.9069660000000001E-2</v>
      </c>
    </row>
    <row r="4482" spans="1:5" x14ac:dyDescent="0.25">
      <c r="A4482" s="89" t="s">
        <v>151</v>
      </c>
      <c r="B4482" s="79">
        <v>282</v>
      </c>
      <c r="C4482" s="79" t="s">
        <v>156</v>
      </c>
      <c r="D4482" s="79">
        <v>-1.45743E-2</v>
      </c>
      <c r="E4482" s="79">
        <v>3.646775E-2</v>
      </c>
    </row>
    <row r="4483" spans="1:5" x14ac:dyDescent="0.25">
      <c r="A4483" s="89" t="s">
        <v>151</v>
      </c>
      <c r="B4483" s="79">
        <v>282</v>
      </c>
      <c r="C4483" s="79" t="s">
        <v>150</v>
      </c>
      <c r="D4483" s="79">
        <v>2.8373949999999998E-2</v>
      </c>
      <c r="E4483" s="79">
        <v>4.6452729999999998E-2</v>
      </c>
    </row>
    <row r="4484" spans="1:5" x14ac:dyDescent="0.25">
      <c r="A4484" s="89" t="s">
        <v>151</v>
      </c>
      <c r="B4484" s="79">
        <v>282</v>
      </c>
      <c r="C4484" s="79" t="s">
        <v>159</v>
      </c>
      <c r="D4484" s="79">
        <v>3.0052079999999998E-2</v>
      </c>
      <c r="E4484" s="79">
        <v>3.5024090000000001E-2</v>
      </c>
    </row>
    <row r="4485" spans="1:5" x14ac:dyDescent="0.25">
      <c r="A4485" s="89" t="s">
        <v>151</v>
      </c>
      <c r="B4485" s="79">
        <v>282</v>
      </c>
      <c r="C4485" s="79" t="s">
        <v>144</v>
      </c>
      <c r="D4485" s="79">
        <v>9.1510279999999999E-2</v>
      </c>
      <c r="E4485" s="79">
        <v>7.0232669999999997E-2</v>
      </c>
    </row>
    <row r="4486" spans="1:5" x14ac:dyDescent="0.25">
      <c r="A4486" s="89" t="s">
        <v>151</v>
      </c>
      <c r="B4486" s="79">
        <v>282</v>
      </c>
      <c r="C4486" s="79" t="s">
        <v>143</v>
      </c>
      <c r="D4486" s="79">
        <v>0.11158846</v>
      </c>
      <c r="E4486" s="79">
        <v>7.4931910000000004E-2</v>
      </c>
    </row>
    <row r="4487" spans="1:5" x14ac:dyDescent="0.25">
      <c r="A4487" s="89" t="s">
        <v>151</v>
      </c>
      <c r="B4487" s="79">
        <v>282</v>
      </c>
      <c r="C4487" s="79" t="s">
        <v>154</v>
      </c>
      <c r="D4487" s="79">
        <v>0.48695332000000002</v>
      </c>
      <c r="E4487" s="79">
        <v>3.1466420000000002E-2</v>
      </c>
    </row>
    <row r="4488" spans="1:5" x14ac:dyDescent="0.25">
      <c r="A4488" s="89" t="s">
        <v>151</v>
      </c>
      <c r="B4488" s="79">
        <v>282</v>
      </c>
      <c r="C4488" s="79" t="s">
        <v>160</v>
      </c>
      <c r="D4488" s="79">
        <v>0.69669934</v>
      </c>
      <c r="E4488" s="79">
        <v>5.8039159999999999E-2</v>
      </c>
    </row>
    <row r="4489" spans="1:5" x14ac:dyDescent="0.25">
      <c r="A4489" s="89" t="s">
        <v>151</v>
      </c>
      <c r="B4489" s="79">
        <v>282</v>
      </c>
      <c r="C4489" s="79" t="s">
        <v>149</v>
      </c>
      <c r="D4489" s="79">
        <v>0.93283453000000005</v>
      </c>
      <c r="E4489" s="79">
        <v>5.1127430000000001E-2</v>
      </c>
    </row>
    <row r="4490" spans="1:5" x14ac:dyDescent="0.25">
      <c r="A4490" s="89" t="s">
        <v>151</v>
      </c>
      <c r="B4490" s="79">
        <v>282</v>
      </c>
      <c r="C4490" s="79" t="s">
        <v>153</v>
      </c>
      <c r="D4490" s="79">
        <v>0.94410176000000001</v>
      </c>
      <c r="E4490" s="79">
        <v>5.6905379999999998E-2</v>
      </c>
    </row>
    <row r="4491" spans="1:5" x14ac:dyDescent="0.25">
      <c r="A4491" s="89" t="s">
        <v>151</v>
      </c>
      <c r="B4491" s="79">
        <v>282</v>
      </c>
      <c r="C4491" s="79" t="s">
        <v>148</v>
      </c>
      <c r="D4491" s="79">
        <v>1.0358758400000001</v>
      </c>
      <c r="E4491" s="79">
        <v>4.5367560000000001E-2</v>
      </c>
    </row>
    <row r="4492" spans="1:5" x14ac:dyDescent="0.25">
      <c r="A4492" s="89" t="s">
        <v>151</v>
      </c>
      <c r="B4492" s="79">
        <v>282</v>
      </c>
      <c r="C4492" s="79" t="s">
        <v>147</v>
      </c>
      <c r="D4492" s="79">
        <v>1.1764568099999999</v>
      </c>
      <c r="E4492" s="79">
        <v>4.7628160000000003E-2</v>
      </c>
    </row>
    <row r="4493" spans="1:5" x14ac:dyDescent="0.25">
      <c r="A4493" s="89" t="s">
        <v>144</v>
      </c>
      <c r="B4493" s="79">
        <v>283</v>
      </c>
      <c r="C4493" s="79" t="s">
        <v>156</v>
      </c>
      <c r="D4493" s="79">
        <v>-3.1924599999999997E-2</v>
      </c>
      <c r="E4493" s="79">
        <v>7.3010060000000002E-2</v>
      </c>
    </row>
    <row r="4494" spans="1:5" x14ac:dyDescent="0.25">
      <c r="A4494" s="89" t="s">
        <v>144</v>
      </c>
      <c r="B4494" s="79">
        <v>283</v>
      </c>
      <c r="C4494" s="79" t="s">
        <v>152</v>
      </c>
      <c r="D4494" s="79">
        <v>-2.34801E-2</v>
      </c>
      <c r="E4494" s="79">
        <v>4.7867630000000001E-2</v>
      </c>
    </row>
    <row r="4495" spans="1:5" x14ac:dyDescent="0.25">
      <c r="A4495" s="89" t="s">
        <v>144</v>
      </c>
      <c r="B4495" s="79">
        <v>283</v>
      </c>
      <c r="C4495" s="79" t="s">
        <v>155</v>
      </c>
      <c r="D4495" s="79">
        <v>5.7637830000000001E-2</v>
      </c>
      <c r="E4495" s="79">
        <v>4.4421120000000001E-2</v>
      </c>
    </row>
    <row r="4496" spans="1:5" x14ac:dyDescent="0.25">
      <c r="A4496" s="89" t="s">
        <v>144</v>
      </c>
      <c r="B4496" s="79">
        <v>283</v>
      </c>
      <c r="C4496" s="79" t="s">
        <v>159</v>
      </c>
      <c r="D4496" s="79">
        <v>0.35134004000000002</v>
      </c>
      <c r="E4496" s="79">
        <v>4.6584229999999997E-2</v>
      </c>
    </row>
    <row r="4497" spans="1:5" x14ac:dyDescent="0.25">
      <c r="A4497" s="89" t="s">
        <v>144</v>
      </c>
      <c r="B4497" s="79">
        <v>283</v>
      </c>
      <c r="C4497" s="79" t="s">
        <v>157</v>
      </c>
      <c r="D4497" s="79">
        <v>0.62256372000000004</v>
      </c>
      <c r="E4497" s="79">
        <v>5.6866760000000002E-2</v>
      </c>
    </row>
    <row r="4498" spans="1:5" x14ac:dyDescent="0.25">
      <c r="A4498" s="89" t="s">
        <v>144</v>
      </c>
      <c r="B4498" s="79">
        <v>283</v>
      </c>
      <c r="C4498" s="79" t="s">
        <v>158</v>
      </c>
      <c r="D4498" s="79">
        <v>0.75568634000000001</v>
      </c>
      <c r="E4498" s="79">
        <v>5.0556429999999999E-2</v>
      </c>
    </row>
    <row r="4499" spans="1:5" x14ac:dyDescent="0.25">
      <c r="A4499" s="89" t="s">
        <v>144</v>
      </c>
      <c r="B4499" s="79">
        <v>283</v>
      </c>
      <c r="C4499" s="79" t="s">
        <v>146</v>
      </c>
      <c r="D4499" s="79">
        <v>0.78920931999999999</v>
      </c>
      <c r="E4499" s="79">
        <v>3.90333E-2</v>
      </c>
    </row>
    <row r="4500" spans="1:5" x14ac:dyDescent="0.25">
      <c r="A4500" s="89" t="s">
        <v>144</v>
      </c>
      <c r="B4500" s="79">
        <v>283</v>
      </c>
      <c r="C4500" s="79" t="s">
        <v>145</v>
      </c>
      <c r="D4500" s="79">
        <v>0.80781795000000001</v>
      </c>
      <c r="E4500" s="79">
        <v>6.4956449999999999E-2</v>
      </c>
    </row>
    <row r="4501" spans="1:5" x14ac:dyDescent="0.25">
      <c r="A4501" s="89" t="s">
        <v>144</v>
      </c>
      <c r="B4501" s="79">
        <v>283</v>
      </c>
      <c r="C4501" s="79" t="s">
        <v>142</v>
      </c>
      <c r="D4501" s="79">
        <v>0.87611499000000004</v>
      </c>
      <c r="E4501" s="79">
        <v>7.9863870000000003E-2</v>
      </c>
    </row>
    <row r="4502" spans="1:5" x14ac:dyDescent="0.25">
      <c r="A4502" s="89" t="s">
        <v>144</v>
      </c>
      <c r="B4502" s="79">
        <v>283</v>
      </c>
      <c r="C4502" s="79" t="s">
        <v>143</v>
      </c>
      <c r="D4502" s="79">
        <v>0.89745706000000003</v>
      </c>
      <c r="E4502" s="79">
        <v>7.0608519999999994E-2</v>
      </c>
    </row>
    <row r="4503" spans="1:5" x14ac:dyDescent="0.25">
      <c r="A4503" s="89" t="s">
        <v>144</v>
      </c>
      <c r="B4503" s="79">
        <v>283</v>
      </c>
      <c r="C4503" s="79" t="s">
        <v>149</v>
      </c>
      <c r="D4503" s="79">
        <v>0.90070077000000004</v>
      </c>
      <c r="E4503" s="79">
        <v>6.0183720000000003E-2</v>
      </c>
    </row>
    <row r="4504" spans="1:5" x14ac:dyDescent="0.25">
      <c r="A4504" s="89" t="s">
        <v>144</v>
      </c>
      <c r="B4504" s="79">
        <v>283</v>
      </c>
      <c r="C4504" s="79" t="s">
        <v>154</v>
      </c>
      <c r="D4504" s="79">
        <v>0.90576305999999995</v>
      </c>
      <c r="E4504" s="79">
        <v>4.5496769999999999E-2</v>
      </c>
    </row>
    <row r="4505" spans="1:5" x14ac:dyDescent="0.25">
      <c r="A4505" s="89" t="s">
        <v>144</v>
      </c>
      <c r="B4505" s="79">
        <v>283</v>
      </c>
      <c r="C4505" s="79" t="s">
        <v>9</v>
      </c>
      <c r="D4505" s="79">
        <v>0.95755217999999998</v>
      </c>
      <c r="E4505" s="79">
        <v>4.1817970000000003E-2</v>
      </c>
    </row>
    <row r="4506" spans="1:5" x14ac:dyDescent="0.25">
      <c r="A4506" s="89" t="s">
        <v>144</v>
      </c>
      <c r="B4506" s="79">
        <v>283</v>
      </c>
      <c r="C4506" s="79" t="s">
        <v>153</v>
      </c>
      <c r="D4506" s="79">
        <v>0.99208607000000004</v>
      </c>
      <c r="E4506" s="79">
        <v>6.5496819999999997E-2</v>
      </c>
    </row>
    <row r="4507" spans="1:5" x14ac:dyDescent="0.25">
      <c r="A4507" s="89" t="s">
        <v>144</v>
      </c>
      <c r="B4507" s="79">
        <v>283</v>
      </c>
      <c r="C4507" s="79" t="s">
        <v>148</v>
      </c>
      <c r="D4507" s="79">
        <v>1.0260407</v>
      </c>
      <c r="E4507" s="79">
        <v>3.9085969999999998E-2</v>
      </c>
    </row>
    <row r="4508" spans="1:5" x14ac:dyDescent="0.25">
      <c r="A4508" s="89" t="s">
        <v>144</v>
      </c>
      <c r="B4508" s="79">
        <v>283</v>
      </c>
      <c r="C4508" s="79" t="s">
        <v>151</v>
      </c>
      <c r="D4508" s="79">
        <v>1.0674990099999999</v>
      </c>
      <c r="E4508" s="79">
        <v>4.4649349999999997E-2</v>
      </c>
    </row>
    <row r="4509" spans="1:5" x14ac:dyDescent="0.25">
      <c r="A4509" s="89" t="s">
        <v>144</v>
      </c>
      <c r="B4509" s="79">
        <v>283</v>
      </c>
      <c r="C4509" s="79" t="s">
        <v>147</v>
      </c>
      <c r="D4509" s="79">
        <v>1.12390276</v>
      </c>
      <c r="E4509" s="79">
        <v>7.7982670000000004E-2</v>
      </c>
    </row>
    <row r="4510" spans="1:5" x14ac:dyDescent="0.25">
      <c r="A4510" s="89" t="s">
        <v>144</v>
      </c>
      <c r="B4510" s="79">
        <v>283</v>
      </c>
      <c r="C4510" s="79" t="s">
        <v>160</v>
      </c>
      <c r="D4510" s="79">
        <v>1.13236928</v>
      </c>
      <c r="E4510" s="79">
        <v>0.10120087</v>
      </c>
    </row>
    <row r="4511" spans="1:5" x14ac:dyDescent="0.25">
      <c r="A4511" s="89" t="s">
        <v>160</v>
      </c>
      <c r="B4511" s="79">
        <v>284</v>
      </c>
      <c r="C4511" s="79" t="s">
        <v>156</v>
      </c>
      <c r="D4511" s="79">
        <v>-3.3786200000000002E-2</v>
      </c>
      <c r="E4511" s="79">
        <v>7.2913690000000003E-2</v>
      </c>
    </row>
    <row r="4512" spans="1:5" x14ac:dyDescent="0.25">
      <c r="A4512" s="89" t="s">
        <v>160</v>
      </c>
      <c r="B4512" s="79">
        <v>284</v>
      </c>
      <c r="C4512" s="79" t="s">
        <v>159</v>
      </c>
      <c r="D4512" s="79">
        <v>0.18100184999999999</v>
      </c>
      <c r="E4512" s="79">
        <v>6.2261030000000002E-2</v>
      </c>
    </row>
    <row r="4513" spans="1:5" x14ac:dyDescent="0.25">
      <c r="A4513" s="89" t="s">
        <v>160</v>
      </c>
      <c r="B4513" s="79">
        <v>284</v>
      </c>
      <c r="C4513" s="79" t="s">
        <v>152</v>
      </c>
      <c r="D4513" s="79">
        <v>0.56021977999999995</v>
      </c>
      <c r="E4513" s="79">
        <v>3.7539110000000001E-2</v>
      </c>
    </row>
    <row r="4514" spans="1:5" x14ac:dyDescent="0.25">
      <c r="A4514" s="89" t="s">
        <v>160</v>
      </c>
      <c r="B4514" s="79">
        <v>284</v>
      </c>
      <c r="C4514" s="79" t="s">
        <v>149</v>
      </c>
      <c r="D4514" s="79">
        <v>0.77226684000000001</v>
      </c>
      <c r="E4514" s="79">
        <v>6.3066709999999998E-2</v>
      </c>
    </row>
    <row r="4515" spans="1:5" x14ac:dyDescent="0.25">
      <c r="A4515" s="89" t="s">
        <v>160</v>
      </c>
      <c r="B4515" s="79">
        <v>284</v>
      </c>
      <c r="C4515" s="79" t="s">
        <v>151</v>
      </c>
      <c r="D4515" s="79">
        <v>0.88993460000000002</v>
      </c>
      <c r="E4515" s="79">
        <v>3.6946470000000002E-2</v>
      </c>
    </row>
    <row r="4516" spans="1:5" x14ac:dyDescent="0.25">
      <c r="A4516" s="89" t="s">
        <v>160</v>
      </c>
      <c r="B4516" s="79">
        <v>284</v>
      </c>
      <c r="C4516" s="79" t="s">
        <v>150</v>
      </c>
      <c r="D4516" s="79">
        <v>0.90311123000000004</v>
      </c>
      <c r="E4516" s="79">
        <v>6.9853280000000004E-2</v>
      </c>
    </row>
    <row r="4517" spans="1:5" x14ac:dyDescent="0.25">
      <c r="A4517" s="89" t="s">
        <v>160</v>
      </c>
      <c r="B4517" s="79">
        <v>284</v>
      </c>
      <c r="C4517" s="79" t="s">
        <v>146</v>
      </c>
      <c r="D4517" s="79">
        <v>0.95290688000000001</v>
      </c>
      <c r="E4517" s="79">
        <v>5.4908970000000001E-2</v>
      </c>
    </row>
    <row r="4518" spans="1:5" x14ac:dyDescent="0.25">
      <c r="A4518" s="89" t="s">
        <v>160</v>
      </c>
      <c r="B4518" s="79">
        <v>284</v>
      </c>
      <c r="C4518" s="79" t="s">
        <v>154</v>
      </c>
      <c r="D4518" s="79">
        <v>0.96566174000000005</v>
      </c>
      <c r="E4518" s="79">
        <v>6.3824439999999996E-2</v>
      </c>
    </row>
    <row r="4519" spans="1:5" x14ac:dyDescent="0.25">
      <c r="A4519" s="89" t="s">
        <v>160</v>
      </c>
      <c r="B4519" s="79">
        <v>284</v>
      </c>
      <c r="C4519" s="79" t="s">
        <v>148</v>
      </c>
      <c r="D4519" s="79">
        <v>0.99085688000000005</v>
      </c>
      <c r="E4519" s="79">
        <v>4.2117590000000003E-2</v>
      </c>
    </row>
    <row r="4520" spans="1:5" x14ac:dyDescent="0.25">
      <c r="A4520" s="89" t="s">
        <v>160</v>
      </c>
      <c r="B4520" s="79">
        <v>284</v>
      </c>
      <c r="C4520" s="79" t="s">
        <v>147</v>
      </c>
      <c r="D4520" s="79">
        <v>1.04359121</v>
      </c>
      <c r="E4520" s="79">
        <v>5.4699369999999997E-2</v>
      </c>
    </row>
    <row r="4521" spans="1:5" x14ac:dyDescent="0.25">
      <c r="A4521" s="89" t="s">
        <v>160</v>
      </c>
      <c r="B4521" s="79">
        <v>284</v>
      </c>
      <c r="C4521" s="79" t="s">
        <v>9</v>
      </c>
      <c r="D4521" s="79">
        <v>1.0640236599999999</v>
      </c>
      <c r="E4521" s="79">
        <v>6.9168560000000004E-2</v>
      </c>
    </row>
    <row r="4522" spans="1:5" x14ac:dyDescent="0.25">
      <c r="A4522" s="89" t="s">
        <v>160</v>
      </c>
      <c r="B4522" s="79">
        <v>284</v>
      </c>
      <c r="C4522" s="79" t="s">
        <v>153</v>
      </c>
      <c r="D4522" s="79">
        <v>1.09632175</v>
      </c>
      <c r="E4522" s="79">
        <v>8.8155239999999996E-2</v>
      </c>
    </row>
    <row r="4523" spans="1:5" x14ac:dyDescent="0.25">
      <c r="A4523" s="89" t="s">
        <v>147</v>
      </c>
      <c r="B4523" s="79">
        <v>285</v>
      </c>
      <c r="C4523" s="79" t="s">
        <v>157</v>
      </c>
      <c r="D4523" s="79">
        <v>-0.14390169999999999</v>
      </c>
      <c r="E4523" s="79">
        <v>0.1136105</v>
      </c>
    </row>
    <row r="4524" spans="1:5" x14ac:dyDescent="0.25">
      <c r="A4524" s="89" t="s">
        <v>147</v>
      </c>
      <c r="B4524" s="79">
        <v>285</v>
      </c>
      <c r="C4524" s="79" t="s">
        <v>156</v>
      </c>
      <c r="D4524" s="79">
        <v>-0.1152455</v>
      </c>
      <c r="E4524" s="79">
        <v>5.5675450000000001E-2</v>
      </c>
    </row>
    <row r="4525" spans="1:5" x14ac:dyDescent="0.25">
      <c r="A4525" s="89" t="s">
        <v>147</v>
      </c>
      <c r="B4525" s="79">
        <v>285</v>
      </c>
      <c r="C4525" s="79" t="s">
        <v>155</v>
      </c>
      <c r="D4525" s="79">
        <v>-4.0303499999999999E-2</v>
      </c>
      <c r="E4525" s="79">
        <v>4.5724439999999998E-2</v>
      </c>
    </row>
    <row r="4526" spans="1:5" x14ac:dyDescent="0.25">
      <c r="A4526" s="89" t="s">
        <v>147</v>
      </c>
      <c r="B4526" s="79">
        <v>285</v>
      </c>
      <c r="C4526" s="79" t="s">
        <v>142</v>
      </c>
      <c r="D4526" s="79">
        <v>-3.8760999999999997E-2</v>
      </c>
      <c r="E4526" s="79">
        <v>5.4595999999999999E-2</v>
      </c>
    </row>
    <row r="4527" spans="1:5" x14ac:dyDescent="0.25">
      <c r="A4527" s="89" t="s">
        <v>147</v>
      </c>
      <c r="B4527" s="79">
        <v>285</v>
      </c>
      <c r="C4527" s="79" t="s">
        <v>150</v>
      </c>
      <c r="D4527" s="79">
        <v>-3.2202099999999997E-2</v>
      </c>
      <c r="E4527" s="79">
        <v>0.12235319</v>
      </c>
    </row>
    <row r="4528" spans="1:5" x14ac:dyDescent="0.25">
      <c r="A4528" s="89" t="s">
        <v>147</v>
      </c>
      <c r="B4528" s="79">
        <v>285</v>
      </c>
      <c r="C4528" s="79" t="s">
        <v>160</v>
      </c>
      <c r="D4528" s="79">
        <v>3.5178170000000002E-2</v>
      </c>
      <c r="E4528" s="79">
        <v>7.3316510000000001E-2</v>
      </c>
    </row>
    <row r="4529" spans="1:5" x14ac:dyDescent="0.25">
      <c r="A4529" s="89" t="s">
        <v>147</v>
      </c>
      <c r="B4529" s="79">
        <v>285</v>
      </c>
      <c r="C4529" s="79" t="s">
        <v>9</v>
      </c>
      <c r="D4529" s="79">
        <v>4.8757040000000001E-2</v>
      </c>
      <c r="E4529" s="79">
        <v>0.11698603</v>
      </c>
    </row>
    <row r="4530" spans="1:5" x14ac:dyDescent="0.25">
      <c r="A4530" s="89" t="s">
        <v>147</v>
      </c>
      <c r="B4530" s="79">
        <v>285</v>
      </c>
      <c r="C4530" s="79" t="s">
        <v>152</v>
      </c>
      <c r="D4530" s="79">
        <v>7.8205479999999994E-2</v>
      </c>
      <c r="E4530" s="79">
        <v>9.9904069999999998E-2</v>
      </c>
    </row>
    <row r="4531" spans="1:5" x14ac:dyDescent="0.25">
      <c r="A4531" s="89" t="s">
        <v>147</v>
      </c>
      <c r="B4531" s="79">
        <v>285</v>
      </c>
      <c r="C4531" s="79" t="s">
        <v>158</v>
      </c>
      <c r="D4531" s="79">
        <v>7.9954549999999999E-2</v>
      </c>
      <c r="E4531" s="79">
        <v>8.5039580000000004E-2</v>
      </c>
    </row>
    <row r="4532" spans="1:5" x14ac:dyDescent="0.25">
      <c r="A4532" s="89" t="s">
        <v>147</v>
      </c>
      <c r="B4532" s="79">
        <v>285</v>
      </c>
      <c r="C4532" s="79" t="s">
        <v>159</v>
      </c>
      <c r="D4532" s="79">
        <v>0.10714654999999999</v>
      </c>
      <c r="E4532" s="79">
        <v>9.6053669999999994E-2</v>
      </c>
    </row>
    <row r="4533" spans="1:5" x14ac:dyDescent="0.25">
      <c r="A4533" s="89" t="s">
        <v>147</v>
      </c>
      <c r="B4533" s="79">
        <v>285</v>
      </c>
      <c r="C4533" s="79" t="s">
        <v>146</v>
      </c>
      <c r="D4533" s="79">
        <v>0.11444562</v>
      </c>
      <c r="E4533" s="79">
        <v>7.7882499999999993E-2</v>
      </c>
    </row>
    <row r="4534" spans="1:5" x14ac:dyDescent="0.25">
      <c r="A4534" s="89" t="s">
        <v>147</v>
      </c>
      <c r="B4534" s="79">
        <v>285</v>
      </c>
      <c r="C4534" s="79" t="s">
        <v>145</v>
      </c>
      <c r="D4534" s="79">
        <v>0.12864389000000001</v>
      </c>
      <c r="E4534" s="79">
        <v>5.6105380000000003E-2</v>
      </c>
    </row>
    <row r="4535" spans="1:5" x14ac:dyDescent="0.25">
      <c r="A4535" s="89" t="s">
        <v>147</v>
      </c>
      <c r="B4535" s="79">
        <v>285</v>
      </c>
      <c r="C4535" s="79" t="s">
        <v>144</v>
      </c>
      <c r="D4535" s="79">
        <v>0.72861724000000005</v>
      </c>
      <c r="E4535" s="79">
        <v>4.3096830000000003E-2</v>
      </c>
    </row>
    <row r="4536" spans="1:5" x14ac:dyDescent="0.25">
      <c r="A4536" s="89" t="s">
        <v>147</v>
      </c>
      <c r="B4536" s="79">
        <v>285</v>
      </c>
      <c r="C4536" s="79" t="s">
        <v>149</v>
      </c>
      <c r="D4536" s="79">
        <v>0.78885165999999995</v>
      </c>
      <c r="E4536" s="79">
        <v>7.8107270000000006E-2</v>
      </c>
    </row>
    <row r="4537" spans="1:5" x14ac:dyDescent="0.25">
      <c r="A4537" s="89" t="s">
        <v>147</v>
      </c>
      <c r="B4537" s="79">
        <v>285</v>
      </c>
      <c r="C4537" s="79" t="s">
        <v>148</v>
      </c>
      <c r="D4537" s="79">
        <v>0.79288146999999998</v>
      </c>
      <c r="E4537" s="79">
        <v>9.5652200000000007E-2</v>
      </c>
    </row>
    <row r="4538" spans="1:5" x14ac:dyDescent="0.25">
      <c r="A4538" s="89" t="s">
        <v>158</v>
      </c>
      <c r="B4538" s="79">
        <v>286</v>
      </c>
      <c r="C4538" s="79" t="s">
        <v>145</v>
      </c>
      <c r="D4538" s="79">
        <v>-0.1883195</v>
      </c>
      <c r="E4538" s="79">
        <v>0.104142</v>
      </c>
    </row>
    <row r="4539" spans="1:5" x14ac:dyDescent="0.25">
      <c r="A4539" s="89" t="s">
        <v>158</v>
      </c>
      <c r="B4539" s="79">
        <v>286</v>
      </c>
      <c r="C4539" s="79" t="s">
        <v>160</v>
      </c>
      <c r="D4539" s="79">
        <v>-7.4606800000000001E-2</v>
      </c>
      <c r="E4539" s="79">
        <v>8.8227169999999994E-2</v>
      </c>
    </row>
    <row r="4540" spans="1:5" x14ac:dyDescent="0.25">
      <c r="A4540" s="89" t="s">
        <v>158</v>
      </c>
      <c r="B4540" s="79">
        <v>286</v>
      </c>
      <c r="C4540" s="79" t="s">
        <v>9</v>
      </c>
      <c r="D4540" s="79">
        <v>-6.4707899999999999E-2</v>
      </c>
      <c r="E4540" s="79">
        <v>0.10780107</v>
      </c>
    </row>
    <row r="4541" spans="1:5" x14ac:dyDescent="0.25">
      <c r="A4541" s="89" t="s">
        <v>158</v>
      </c>
      <c r="B4541" s="79">
        <v>286</v>
      </c>
      <c r="C4541" s="79" t="s">
        <v>144</v>
      </c>
      <c r="D4541" s="79">
        <v>-5.8406199999999998E-2</v>
      </c>
      <c r="E4541" s="79">
        <v>6.4681470000000005E-2</v>
      </c>
    </row>
    <row r="4542" spans="1:5" x14ac:dyDescent="0.25">
      <c r="A4542" s="89" t="s">
        <v>158</v>
      </c>
      <c r="B4542" s="79">
        <v>286</v>
      </c>
      <c r="C4542" s="79" t="s">
        <v>152</v>
      </c>
      <c r="D4542" s="79">
        <v>-4.8641499999999997E-2</v>
      </c>
      <c r="E4542" s="79">
        <v>0.11210535000000001</v>
      </c>
    </row>
    <row r="4543" spans="1:5" x14ac:dyDescent="0.25">
      <c r="A4543" s="89" t="s">
        <v>158</v>
      </c>
      <c r="B4543" s="79">
        <v>286</v>
      </c>
      <c r="C4543" s="79" t="s">
        <v>159</v>
      </c>
      <c r="D4543" s="79">
        <v>-3.8715899999999998E-2</v>
      </c>
      <c r="E4543" s="79">
        <v>7.2837009999999994E-2</v>
      </c>
    </row>
    <row r="4544" spans="1:5" x14ac:dyDescent="0.25">
      <c r="A4544" s="89" t="s">
        <v>158</v>
      </c>
      <c r="B4544" s="79">
        <v>286</v>
      </c>
      <c r="C4544" s="79" t="s">
        <v>150</v>
      </c>
      <c r="D4544" s="79">
        <v>-2.7467999999999999E-2</v>
      </c>
      <c r="E4544" s="79">
        <v>7.6527150000000002E-2</v>
      </c>
    </row>
    <row r="4545" spans="1:5" x14ac:dyDescent="0.25">
      <c r="A4545" s="89" t="s">
        <v>158</v>
      </c>
      <c r="B4545" s="79">
        <v>286</v>
      </c>
      <c r="C4545" s="79" t="s">
        <v>155</v>
      </c>
      <c r="D4545" s="79">
        <v>-5.8963000000000002E-3</v>
      </c>
      <c r="E4545" s="79">
        <v>9.2275979999999994E-2</v>
      </c>
    </row>
    <row r="4546" spans="1:5" x14ac:dyDescent="0.25">
      <c r="A4546" s="89" t="s">
        <v>158</v>
      </c>
      <c r="B4546" s="79">
        <v>286</v>
      </c>
      <c r="C4546" s="79" t="s">
        <v>149</v>
      </c>
      <c r="D4546" s="79">
        <v>8.4658800000000003E-3</v>
      </c>
      <c r="E4546" s="79">
        <v>9.1141180000000002E-2</v>
      </c>
    </row>
    <row r="4547" spans="1:5" x14ac:dyDescent="0.25">
      <c r="A4547" s="89" t="s">
        <v>158</v>
      </c>
      <c r="B4547" s="79">
        <v>286</v>
      </c>
      <c r="C4547" s="79" t="s">
        <v>143</v>
      </c>
      <c r="D4547" s="79">
        <v>3.4186010000000003E-2</v>
      </c>
      <c r="E4547" s="79">
        <v>7.0753300000000005E-2</v>
      </c>
    </row>
    <row r="4548" spans="1:5" x14ac:dyDescent="0.25">
      <c r="A4548" s="89" t="s">
        <v>158</v>
      </c>
      <c r="B4548" s="79">
        <v>286</v>
      </c>
      <c r="C4548" s="79" t="s">
        <v>156</v>
      </c>
      <c r="D4548" s="79">
        <v>7.0181999999999994E-2</v>
      </c>
      <c r="E4548" s="79">
        <v>7.6419280000000006E-2</v>
      </c>
    </row>
    <row r="4549" spans="1:5" x14ac:dyDescent="0.25">
      <c r="A4549" s="89" t="s">
        <v>158</v>
      </c>
      <c r="B4549" s="79">
        <v>286</v>
      </c>
      <c r="C4549" s="79" t="s">
        <v>146</v>
      </c>
      <c r="D4549" s="79">
        <v>9.612888E-2</v>
      </c>
      <c r="E4549" s="79">
        <v>9.1791719999999993E-2</v>
      </c>
    </row>
    <row r="4550" spans="1:5" x14ac:dyDescent="0.25">
      <c r="A4550" s="89" t="s">
        <v>158</v>
      </c>
      <c r="B4550" s="79">
        <v>286</v>
      </c>
      <c r="C4550" s="79" t="s">
        <v>157</v>
      </c>
      <c r="D4550" s="79">
        <v>0.12146026</v>
      </c>
      <c r="E4550" s="79">
        <v>6.7352419999999996E-2</v>
      </c>
    </row>
    <row r="4551" spans="1:5" x14ac:dyDescent="0.25">
      <c r="A4551" s="89" t="s">
        <v>159</v>
      </c>
      <c r="B4551" s="79">
        <v>287</v>
      </c>
      <c r="C4551" s="79" t="s">
        <v>147</v>
      </c>
      <c r="D4551" s="79">
        <v>-0.13355590000000001</v>
      </c>
      <c r="E4551" s="79">
        <v>9.260823E-2</v>
      </c>
    </row>
    <row r="4552" spans="1:5" x14ac:dyDescent="0.25">
      <c r="A4552" s="89" t="s">
        <v>159</v>
      </c>
      <c r="B4552" s="79">
        <v>287</v>
      </c>
      <c r="C4552" s="79" t="s">
        <v>151</v>
      </c>
      <c r="D4552" s="79">
        <v>-1.0004799999999999E-2</v>
      </c>
      <c r="E4552" s="79">
        <v>4.119606E-2</v>
      </c>
    </row>
    <row r="4553" spans="1:5" x14ac:dyDescent="0.25">
      <c r="A4553" s="89" t="s">
        <v>159</v>
      </c>
      <c r="B4553" s="79">
        <v>287</v>
      </c>
      <c r="C4553" s="79" t="s">
        <v>148</v>
      </c>
      <c r="D4553" s="79">
        <v>-9.0323999999999995E-3</v>
      </c>
      <c r="E4553" s="79">
        <v>6.1490349999999999E-2</v>
      </c>
    </row>
    <row r="4554" spans="1:5" x14ac:dyDescent="0.25">
      <c r="A4554" s="89" t="s">
        <v>159</v>
      </c>
      <c r="B4554" s="79">
        <v>287</v>
      </c>
      <c r="C4554" s="79" t="s">
        <v>149</v>
      </c>
      <c r="D4554" s="79">
        <v>2.0458540000000001E-2</v>
      </c>
      <c r="E4554" s="79">
        <v>8.1289829999999993E-2</v>
      </c>
    </row>
    <row r="4555" spans="1:5" x14ac:dyDescent="0.25">
      <c r="A4555" s="89" t="s">
        <v>159</v>
      </c>
      <c r="B4555" s="79">
        <v>287</v>
      </c>
      <c r="C4555" s="79" t="s">
        <v>146</v>
      </c>
      <c r="D4555" s="79">
        <v>2.9070829999999999E-2</v>
      </c>
      <c r="E4555" s="79">
        <v>4.9118639999999998E-2</v>
      </c>
    </row>
    <row r="4556" spans="1:5" x14ac:dyDescent="0.25">
      <c r="A4556" s="89" t="s">
        <v>159</v>
      </c>
      <c r="B4556" s="79">
        <v>287</v>
      </c>
      <c r="C4556" s="79" t="s">
        <v>143</v>
      </c>
      <c r="D4556" s="79">
        <v>8.2153599999999993E-2</v>
      </c>
      <c r="E4556" s="79">
        <v>6.7419229999999997E-2</v>
      </c>
    </row>
    <row r="4557" spans="1:5" x14ac:dyDescent="0.25">
      <c r="A4557" s="89" t="s">
        <v>159</v>
      </c>
      <c r="B4557" s="79">
        <v>287</v>
      </c>
      <c r="C4557" s="79" t="s">
        <v>156</v>
      </c>
      <c r="D4557" s="79">
        <v>8.721748E-2</v>
      </c>
      <c r="E4557" s="79">
        <v>5.4866909999999998E-2</v>
      </c>
    </row>
    <row r="4558" spans="1:5" x14ac:dyDescent="0.25">
      <c r="A4558" s="89" t="s">
        <v>159</v>
      </c>
      <c r="B4558" s="79">
        <v>287</v>
      </c>
      <c r="C4558" s="79" t="s">
        <v>152</v>
      </c>
      <c r="D4558" s="79">
        <v>0.10416694999999999</v>
      </c>
      <c r="E4558" s="79">
        <v>4.6716220000000003E-2</v>
      </c>
    </row>
    <row r="4559" spans="1:5" x14ac:dyDescent="0.25">
      <c r="A4559" s="89" t="s">
        <v>159</v>
      </c>
      <c r="B4559" s="79">
        <v>287</v>
      </c>
      <c r="C4559" s="79" t="s">
        <v>9</v>
      </c>
      <c r="D4559" s="79">
        <v>0.17511881000000001</v>
      </c>
      <c r="E4559" s="79">
        <v>8.6261080000000004E-2</v>
      </c>
    </row>
    <row r="4560" spans="1:5" x14ac:dyDescent="0.25">
      <c r="A4560" s="89" t="s">
        <v>159</v>
      </c>
      <c r="B4560" s="79">
        <v>287</v>
      </c>
      <c r="C4560" s="79" t="s">
        <v>154</v>
      </c>
      <c r="D4560" s="79">
        <v>0.19180755999999999</v>
      </c>
      <c r="E4560" s="79">
        <v>0.1019447</v>
      </c>
    </row>
    <row r="4561" spans="1:5" x14ac:dyDescent="0.25">
      <c r="A4561" s="89" t="s">
        <v>9</v>
      </c>
      <c r="B4561" s="79">
        <v>288</v>
      </c>
      <c r="C4561" s="79" t="s">
        <v>152</v>
      </c>
      <c r="D4561" s="79">
        <v>0.22787724000000001</v>
      </c>
      <c r="E4561" s="79">
        <v>3.2829909999999997E-2</v>
      </c>
    </row>
    <row r="4562" spans="1:5" x14ac:dyDescent="0.25">
      <c r="A4562" s="89" t="s">
        <v>9</v>
      </c>
      <c r="B4562" s="79">
        <v>288</v>
      </c>
      <c r="C4562" s="79" t="s">
        <v>143</v>
      </c>
      <c r="D4562" s="79">
        <v>0.27928251999999998</v>
      </c>
      <c r="E4562" s="79">
        <v>7.7640340000000002E-2</v>
      </c>
    </row>
    <row r="4563" spans="1:5" x14ac:dyDescent="0.25">
      <c r="A4563" s="89" t="s">
        <v>9</v>
      </c>
      <c r="B4563" s="79">
        <v>288</v>
      </c>
      <c r="C4563" s="79" t="s">
        <v>149</v>
      </c>
      <c r="D4563" s="79">
        <v>0.29877340000000002</v>
      </c>
      <c r="E4563" s="79">
        <v>6.1964999999999999E-2</v>
      </c>
    </row>
    <row r="4564" spans="1:5" x14ac:dyDescent="0.25">
      <c r="A4564" s="89" t="s">
        <v>9</v>
      </c>
      <c r="B4564" s="79">
        <v>288</v>
      </c>
      <c r="C4564" s="79" t="s">
        <v>151</v>
      </c>
      <c r="D4564" s="79">
        <v>0.49663278</v>
      </c>
      <c r="E4564" s="79">
        <v>3.5352590000000003E-2</v>
      </c>
    </row>
    <row r="4565" spans="1:5" x14ac:dyDescent="0.25">
      <c r="A4565" s="89" t="s">
        <v>9</v>
      </c>
      <c r="B4565" s="79">
        <v>288</v>
      </c>
      <c r="C4565" s="79" t="s">
        <v>156</v>
      </c>
      <c r="D4565" s="79">
        <v>0.60604612999999996</v>
      </c>
      <c r="E4565" s="79">
        <v>6.9133189999999997E-2</v>
      </c>
    </row>
    <row r="4566" spans="1:5" x14ac:dyDescent="0.25">
      <c r="A4566" s="89" t="s">
        <v>9</v>
      </c>
      <c r="B4566" s="79">
        <v>288</v>
      </c>
      <c r="C4566" s="79" t="s">
        <v>155</v>
      </c>
      <c r="D4566" s="79">
        <v>0.71120492000000002</v>
      </c>
      <c r="E4566" s="79">
        <v>5.3500069999999997E-2</v>
      </c>
    </row>
    <row r="4567" spans="1:5" x14ac:dyDescent="0.25">
      <c r="A4567" s="89" t="s">
        <v>9</v>
      </c>
      <c r="B4567" s="79">
        <v>288</v>
      </c>
      <c r="C4567" s="79" t="s">
        <v>154</v>
      </c>
      <c r="D4567" s="79">
        <v>0.81744998999999996</v>
      </c>
      <c r="E4567" s="79">
        <v>4.4832820000000002E-2</v>
      </c>
    </row>
    <row r="4568" spans="1:5" x14ac:dyDescent="0.25">
      <c r="A4568" s="89" t="s">
        <v>9</v>
      </c>
      <c r="B4568" s="79">
        <v>288</v>
      </c>
      <c r="C4568" s="79" t="s">
        <v>150</v>
      </c>
      <c r="D4568" s="79">
        <v>0.83513751000000003</v>
      </c>
      <c r="E4568" s="79">
        <v>4.4872740000000001E-2</v>
      </c>
    </row>
    <row r="4569" spans="1:5" x14ac:dyDescent="0.25">
      <c r="A4569" s="89" t="s">
        <v>9</v>
      </c>
      <c r="B4569" s="79">
        <v>288</v>
      </c>
      <c r="C4569" s="79" t="s">
        <v>153</v>
      </c>
      <c r="D4569" s="79">
        <v>0.85053855</v>
      </c>
      <c r="E4569" s="79">
        <v>7.7780989999999994E-2</v>
      </c>
    </row>
    <row r="4570" spans="1:5" x14ac:dyDescent="0.25">
      <c r="A4570" s="89" t="s">
        <v>9</v>
      </c>
      <c r="B4570" s="79">
        <v>288</v>
      </c>
      <c r="C4570" s="79" t="s">
        <v>159</v>
      </c>
      <c r="D4570" s="79">
        <v>0.87025978000000004</v>
      </c>
      <c r="E4570" s="79">
        <v>5.073445E-2</v>
      </c>
    </row>
    <row r="4571" spans="1:5" x14ac:dyDescent="0.25">
      <c r="A4571" s="89" t="s">
        <v>9</v>
      </c>
      <c r="B4571" s="79">
        <v>288</v>
      </c>
      <c r="C4571" s="79" t="s">
        <v>157</v>
      </c>
      <c r="D4571" s="79">
        <v>0.89909169</v>
      </c>
      <c r="E4571" s="79">
        <v>7.2232699999999997E-2</v>
      </c>
    </row>
    <row r="4572" spans="1:5" x14ac:dyDescent="0.25">
      <c r="A4572" s="89" t="s">
        <v>9</v>
      </c>
      <c r="B4572" s="79">
        <v>288</v>
      </c>
      <c r="C4572" s="79" t="s">
        <v>148</v>
      </c>
      <c r="D4572" s="79">
        <v>0.92272759999999998</v>
      </c>
      <c r="E4572" s="79">
        <v>4.3685359999999999E-2</v>
      </c>
    </row>
    <row r="4573" spans="1:5" x14ac:dyDescent="0.25">
      <c r="A4573" s="89" t="s">
        <v>9</v>
      </c>
      <c r="B4573" s="79">
        <v>288</v>
      </c>
      <c r="C4573" s="79" t="s">
        <v>146</v>
      </c>
      <c r="D4573" s="79">
        <v>0.92403287999999995</v>
      </c>
      <c r="E4573" s="79">
        <v>4.5251800000000002E-2</v>
      </c>
    </row>
    <row r="4574" spans="1:5" x14ac:dyDescent="0.25">
      <c r="A4574" s="89" t="s">
        <v>9</v>
      </c>
      <c r="B4574" s="79">
        <v>288</v>
      </c>
      <c r="C4574" s="79" t="s">
        <v>158</v>
      </c>
      <c r="D4574" s="79">
        <v>1.01167542</v>
      </c>
      <c r="E4574" s="79">
        <v>5.35051E-2</v>
      </c>
    </row>
    <row r="4575" spans="1:5" x14ac:dyDescent="0.25">
      <c r="A4575" s="89" t="s">
        <v>9</v>
      </c>
      <c r="B4575" s="79">
        <v>288</v>
      </c>
      <c r="C4575" s="79" t="s">
        <v>145</v>
      </c>
      <c r="D4575" s="79">
        <v>1.07303445</v>
      </c>
      <c r="E4575" s="79">
        <v>5.250382E-2</v>
      </c>
    </row>
    <row r="4576" spans="1:5" x14ac:dyDescent="0.25">
      <c r="A4576" s="89" t="s">
        <v>9</v>
      </c>
      <c r="B4576" s="79">
        <v>288</v>
      </c>
      <c r="C4576" s="79" t="s">
        <v>142</v>
      </c>
      <c r="D4576" s="79">
        <v>1.15070271</v>
      </c>
      <c r="E4576" s="79">
        <v>8.23097E-2</v>
      </c>
    </row>
    <row r="4577" spans="1:5" x14ac:dyDescent="0.25">
      <c r="A4577" s="89" t="s">
        <v>151</v>
      </c>
      <c r="B4577" s="79">
        <v>289</v>
      </c>
      <c r="C4577" s="79" t="s">
        <v>156</v>
      </c>
      <c r="D4577" s="79">
        <v>-0.13350429999999999</v>
      </c>
      <c r="E4577" s="79">
        <v>5.1450360000000001E-2</v>
      </c>
    </row>
    <row r="4578" spans="1:5" x14ac:dyDescent="0.25">
      <c r="A4578" s="89" t="s">
        <v>151</v>
      </c>
      <c r="B4578" s="79">
        <v>289</v>
      </c>
      <c r="C4578" s="79" t="s">
        <v>143</v>
      </c>
      <c r="D4578" s="79">
        <v>0.94505918</v>
      </c>
      <c r="E4578" s="79">
        <v>4.1022589999999998E-2</v>
      </c>
    </row>
    <row r="4579" spans="1:5" x14ac:dyDescent="0.25">
      <c r="A4579" s="89" t="s">
        <v>151</v>
      </c>
      <c r="B4579" s="79">
        <v>289</v>
      </c>
      <c r="C4579" s="79" t="s">
        <v>159</v>
      </c>
      <c r="D4579" s="79">
        <v>0.95388582</v>
      </c>
      <c r="E4579" s="79">
        <v>3.6089320000000001E-2</v>
      </c>
    </row>
    <row r="4580" spans="1:5" x14ac:dyDescent="0.25">
      <c r="A4580" s="89" t="s">
        <v>151</v>
      </c>
      <c r="B4580" s="79">
        <v>289</v>
      </c>
      <c r="C4580" s="79" t="s">
        <v>152</v>
      </c>
      <c r="D4580" s="79">
        <v>0.95541237000000001</v>
      </c>
      <c r="E4580" s="79">
        <v>3.3797750000000001E-2</v>
      </c>
    </row>
    <row r="4581" spans="1:5" x14ac:dyDescent="0.25">
      <c r="A4581" s="89" t="s">
        <v>151</v>
      </c>
      <c r="B4581" s="79">
        <v>289</v>
      </c>
      <c r="C4581" s="79" t="s">
        <v>149</v>
      </c>
      <c r="D4581" s="79">
        <v>0.96034856999999996</v>
      </c>
      <c r="E4581" s="79">
        <v>5.7974089999999999E-2</v>
      </c>
    </row>
    <row r="4582" spans="1:5" x14ac:dyDescent="0.25">
      <c r="A4582" s="89" t="s">
        <v>151</v>
      </c>
      <c r="B4582" s="79">
        <v>289</v>
      </c>
      <c r="C4582" s="79" t="s">
        <v>155</v>
      </c>
      <c r="D4582" s="79">
        <v>1.02221753</v>
      </c>
      <c r="E4582" s="79">
        <v>4.7083279999999998E-2</v>
      </c>
    </row>
    <row r="4583" spans="1:5" x14ac:dyDescent="0.25">
      <c r="A4583" s="89" t="s">
        <v>151</v>
      </c>
      <c r="B4583" s="79">
        <v>289</v>
      </c>
      <c r="C4583" s="79" t="s">
        <v>145</v>
      </c>
      <c r="D4583" s="79">
        <v>1.0578151600000001</v>
      </c>
      <c r="E4583" s="79">
        <v>5.6618139999999997E-2</v>
      </c>
    </row>
    <row r="4584" spans="1:5" x14ac:dyDescent="0.25">
      <c r="A4584" s="89" t="s">
        <v>151</v>
      </c>
      <c r="B4584" s="79">
        <v>289</v>
      </c>
      <c r="C4584" s="79" t="s">
        <v>160</v>
      </c>
      <c r="D4584" s="79">
        <v>1.0585003799999999</v>
      </c>
      <c r="E4584" s="79">
        <v>5.8010039999999999E-2</v>
      </c>
    </row>
    <row r="4585" spans="1:5" x14ac:dyDescent="0.25">
      <c r="A4585" s="89" t="s">
        <v>151</v>
      </c>
      <c r="B4585" s="79">
        <v>289</v>
      </c>
      <c r="C4585" s="79" t="s">
        <v>9</v>
      </c>
      <c r="D4585" s="79">
        <v>1.0643013699999999</v>
      </c>
      <c r="E4585" s="79">
        <v>5.4391269999999999E-2</v>
      </c>
    </row>
    <row r="4586" spans="1:5" x14ac:dyDescent="0.25">
      <c r="A4586" s="89" t="s">
        <v>151</v>
      </c>
      <c r="B4586" s="79">
        <v>289</v>
      </c>
      <c r="C4586" s="79" t="s">
        <v>158</v>
      </c>
      <c r="D4586" s="79">
        <v>1.07578046</v>
      </c>
      <c r="E4586" s="79">
        <v>4.2232459999999999E-2</v>
      </c>
    </row>
    <row r="4587" spans="1:5" x14ac:dyDescent="0.25">
      <c r="A4587" s="89" t="s">
        <v>151</v>
      </c>
      <c r="B4587" s="79">
        <v>289</v>
      </c>
      <c r="C4587" s="79" t="s">
        <v>144</v>
      </c>
      <c r="D4587" s="79">
        <v>1.0813331100000001</v>
      </c>
      <c r="E4587" s="79">
        <v>7.0429980000000003E-2</v>
      </c>
    </row>
    <row r="4588" spans="1:5" x14ac:dyDescent="0.25">
      <c r="A4588" s="89" t="s">
        <v>151</v>
      </c>
      <c r="B4588" s="79">
        <v>289</v>
      </c>
      <c r="C4588" s="79" t="s">
        <v>147</v>
      </c>
      <c r="D4588" s="79">
        <v>1.08220961</v>
      </c>
      <c r="E4588" s="79">
        <v>6.4941890000000002E-2</v>
      </c>
    </row>
    <row r="4589" spans="1:5" x14ac:dyDescent="0.25">
      <c r="A4589" s="89" t="s">
        <v>151</v>
      </c>
      <c r="B4589" s="79">
        <v>289</v>
      </c>
      <c r="C4589" s="79" t="s">
        <v>148</v>
      </c>
      <c r="D4589" s="79">
        <v>1.08451758</v>
      </c>
      <c r="E4589" s="79">
        <v>3.9916889999999997E-2</v>
      </c>
    </row>
    <row r="4590" spans="1:5" x14ac:dyDescent="0.25">
      <c r="A4590" s="89" t="s">
        <v>151</v>
      </c>
      <c r="B4590" s="79">
        <v>289</v>
      </c>
      <c r="C4590" s="79" t="s">
        <v>146</v>
      </c>
      <c r="D4590" s="79">
        <v>1.0936738100000001</v>
      </c>
      <c r="E4590" s="79">
        <v>3.6437690000000002E-2</v>
      </c>
    </row>
    <row r="4591" spans="1:5" x14ac:dyDescent="0.25">
      <c r="A4591" s="89" t="s">
        <v>151</v>
      </c>
      <c r="B4591" s="79">
        <v>289</v>
      </c>
      <c r="C4591" s="79" t="s">
        <v>154</v>
      </c>
      <c r="D4591" s="79">
        <v>1.1090109699999999</v>
      </c>
      <c r="E4591" s="79">
        <v>4.3988279999999998E-2</v>
      </c>
    </row>
    <row r="4592" spans="1:5" x14ac:dyDescent="0.25">
      <c r="A4592" s="89" t="s">
        <v>151</v>
      </c>
      <c r="B4592" s="79">
        <v>289</v>
      </c>
      <c r="C4592" s="79" t="s">
        <v>157</v>
      </c>
      <c r="D4592" s="79">
        <v>1.1133669100000001</v>
      </c>
      <c r="E4592" s="79">
        <v>6.1528600000000003E-2</v>
      </c>
    </row>
    <row r="4593" spans="1:5" x14ac:dyDescent="0.25">
      <c r="A4593" s="89" t="s">
        <v>151</v>
      </c>
      <c r="B4593" s="79">
        <v>289</v>
      </c>
      <c r="C4593" s="79" t="s">
        <v>150</v>
      </c>
      <c r="D4593" s="79">
        <v>1.1146175199999999</v>
      </c>
      <c r="E4593" s="79">
        <v>7.0410280000000006E-2</v>
      </c>
    </row>
    <row r="4594" spans="1:5" x14ac:dyDescent="0.25">
      <c r="A4594" s="89" t="s">
        <v>151</v>
      </c>
      <c r="B4594" s="79">
        <v>289</v>
      </c>
      <c r="C4594" s="79" t="s">
        <v>142</v>
      </c>
      <c r="D4594" s="79">
        <v>1.11499711</v>
      </c>
      <c r="E4594" s="79">
        <v>9.1089320000000001E-2</v>
      </c>
    </row>
    <row r="4595" spans="1:5" x14ac:dyDescent="0.25">
      <c r="A4595" s="89" t="s">
        <v>151</v>
      </c>
      <c r="B4595" s="79">
        <v>290</v>
      </c>
      <c r="C4595" s="79" t="s">
        <v>156</v>
      </c>
      <c r="D4595" s="79">
        <v>0.31984140999999999</v>
      </c>
      <c r="E4595" s="79">
        <v>4.7014140000000003E-2</v>
      </c>
    </row>
    <row r="4596" spans="1:5" x14ac:dyDescent="0.25">
      <c r="A4596" s="89" t="s">
        <v>151</v>
      </c>
      <c r="B4596" s="79">
        <v>290</v>
      </c>
      <c r="C4596" s="79" t="s">
        <v>158</v>
      </c>
      <c r="D4596" s="79">
        <v>0.46606874999999998</v>
      </c>
      <c r="E4596" s="79">
        <v>6.4742610000000006E-2</v>
      </c>
    </row>
    <row r="4597" spans="1:5" x14ac:dyDescent="0.25">
      <c r="A4597" s="89" t="s">
        <v>151</v>
      </c>
      <c r="B4597" s="79">
        <v>290</v>
      </c>
      <c r="C4597" s="79" t="s">
        <v>152</v>
      </c>
      <c r="D4597" s="79">
        <v>0.59415585000000004</v>
      </c>
      <c r="E4597" s="79">
        <v>4.6493989999999999E-2</v>
      </c>
    </row>
    <row r="4598" spans="1:5" x14ac:dyDescent="0.25">
      <c r="A4598" s="89" t="s">
        <v>151</v>
      </c>
      <c r="B4598" s="79">
        <v>290</v>
      </c>
      <c r="C4598" s="79" t="s">
        <v>155</v>
      </c>
      <c r="D4598" s="79">
        <v>0.80676875000000003</v>
      </c>
      <c r="E4598" s="79">
        <v>7.3788530000000005E-2</v>
      </c>
    </row>
    <row r="4599" spans="1:5" x14ac:dyDescent="0.25">
      <c r="A4599" s="89" t="s">
        <v>151</v>
      </c>
      <c r="B4599" s="79">
        <v>290</v>
      </c>
      <c r="C4599" s="79" t="s">
        <v>153</v>
      </c>
      <c r="D4599" s="79">
        <v>0.87359085999999997</v>
      </c>
      <c r="E4599" s="79">
        <v>5.8904629999999999E-2</v>
      </c>
    </row>
    <row r="4600" spans="1:5" x14ac:dyDescent="0.25">
      <c r="A4600" s="89" t="s">
        <v>151</v>
      </c>
      <c r="B4600" s="79">
        <v>290</v>
      </c>
      <c r="C4600" s="79" t="s">
        <v>147</v>
      </c>
      <c r="D4600" s="79">
        <v>0.98316225000000002</v>
      </c>
      <c r="E4600" s="79">
        <v>5.3001359999999997E-2</v>
      </c>
    </row>
    <row r="4601" spans="1:5" x14ac:dyDescent="0.25">
      <c r="A4601" s="89" t="s">
        <v>151</v>
      </c>
      <c r="B4601" s="79">
        <v>290</v>
      </c>
      <c r="C4601" s="79" t="s">
        <v>157</v>
      </c>
      <c r="D4601" s="79">
        <v>0.99074631999999996</v>
      </c>
      <c r="E4601" s="79">
        <v>5.6999300000000003E-2</v>
      </c>
    </row>
    <row r="4602" spans="1:5" x14ac:dyDescent="0.25">
      <c r="A4602" s="89" t="s">
        <v>151</v>
      </c>
      <c r="B4602" s="79">
        <v>290</v>
      </c>
      <c r="C4602" s="79" t="s">
        <v>9</v>
      </c>
      <c r="D4602" s="79">
        <v>0.99741281999999998</v>
      </c>
      <c r="E4602" s="79">
        <v>5.4218120000000002E-2</v>
      </c>
    </row>
    <row r="4603" spans="1:5" x14ac:dyDescent="0.25">
      <c r="A4603" s="89" t="s">
        <v>151</v>
      </c>
      <c r="B4603" s="79">
        <v>290</v>
      </c>
      <c r="C4603" s="79" t="s">
        <v>144</v>
      </c>
      <c r="D4603" s="79">
        <v>1.02760797</v>
      </c>
      <c r="E4603" s="79">
        <v>7.5580060000000004E-2</v>
      </c>
    </row>
    <row r="4604" spans="1:5" x14ac:dyDescent="0.25">
      <c r="A4604" s="89" t="s">
        <v>151</v>
      </c>
      <c r="B4604" s="79">
        <v>290</v>
      </c>
      <c r="C4604" s="79" t="s">
        <v>154</v>
      </c>
      <c r="D4604" s="79">
        <v>1.10604952</v>
      </c>
      <c r="E4604" s="79">
        <v>6.8493319999999996E-2</v>
      </c>
    </row>
    <row r="4605" spans="1:5" x14ac:dyDescent="0.25">
      <c r="A4605" s="89" t="s">
        <v>151</v>
      </c>
      <c r="B4605" s="79">
        <v>290</v>
      </c>
      <c r="C4605" s="79" t="s">
        <v>143</v>
      </c>
      <c r="D4605" s="79">
        <v>1.1196368400000001</v>
      </c>
      <c r="E4605" s="79">
        <v>7.1697910000000004E-2</v>
      </c>
    </row>
    <row r="4606" spans="1:5" x14ac:dyDescent="0.25">
      <c r="A4606" s="89" t="s">
        <v>151</v>
      </c>
      <c r="B4606" s="79">
        <v>290</v>
      </c>
      <c r="C4606" s="79" t="s">
        <v>146</v>
      </c>
      <c r="D4606" s="79">
        <v>1.1332872300000001</v>
      </c>
      <c r="E4606" s="79">
        <v>5.6709469999999998E-2</v>
      </c>
    </row>
    <row r="4607" spans="1:5" x14ac:dyDescent="0.25">
      <c r="A4607" s="89" t="s">
        <v>151</v>
      </c>
      <c r="B4607" s="79">
        <v>290</v>
      </c>
      <c r="C4607" s="79" t="s">
        <v>148</v>
      </c>
      <c r="D4607" s="79">
        <v>1.1589394099999999</v>
      </c>
      <c r="E4607" s="79">
        <v>5.9555740000000003E-2</v>
      </c>
    </row>
    <row r="4608" spans="1:5" x14ac:dyDescent="0.25">
      <c r="A4608" s="89" t="s">
        <v>151</v>
      </c>
      <c r="B4608" s="79">
        <v>290</v>
      </c>
      <c r="C4608" s="79" t="s">
        <v>149</v>
      </c>
      <c r="D4608" s="79">
        <v>1.19833616</v>
      </c>
      <c r="E4608" s="79">
        <v>8.8842279999999996E-2</v>
      </c>
    </row>
    <row r="4609" spans="1:5" x14ac:dyDescent="0.25">
      <c r="A4609" s="89" t="s">
        <v>154</v>
      </c>
      <c r="B4609" s="79">
        <v>291</v>
      </c>
      <c r="C4609" s="79" t="s">
        <v>156</v>
      </c>
      <c r="D4609" s="79">
        <v>-7.3886800000000002E-2</v>
      </c>
      <c r="E4609" s="79">
        <v>5.7374420000000002E-2</v>
      </c>
    </row>
    <row r="4610" spans="1:5" x14ac:dyDescent="0.25">
      <c r="A4610" s="89" t="s">
        <v>154</v>
      </c>
      <c r="B4610" s="79">
        <v>291</v>
      </c>
      <c r="C4610" s="79" t="s">
        <v>143</v>
      </c>
      <c r="D4610" s="79">
        <v>0.51283148999999995</v>
      </c>
      <c r="E4610" s="79">
        <v>8.7854570000000007E-2</v>
      </c>
    </row>
    <row r="4611" spans="1:5" x14ac:dyDescent="0.25">
      <c r="A4611" s="89" t="s">
        <v>154</v>
      </c>
      <c r="B4611" s="79">
        <v>291</v>
      </c>
      <c r="C4611" s="79" t="s">
        <v>147</v>
      </c>
      <c r="D4611" s="79">
        <v>0.66870704999999997</v>
      </c>
      <c r="E4611" s="79">
        <v>6.4253099999999994E-2</v>
      </c>
    </row>
    <row r="4612" spans="1:5" x14ac:dyDescent="0.25">
      <c r="A4612" s="89" t="s">
        <v>154</v>
      </c>
      <c r="B4612" s="79">
        <v>291</v>
      </c>
      <c r="C4612" s="79" t="s">
        <v>159</v>
      </c>
      <c r="D4612" s="79">
        <v>0.6945365</v>
      </c>
      <c r="E4612" s="79">
        <v>4.4699200000000001E-2</v>
      </c>
    </row>
    <row r="4613" spans="1:5" x14ac:dyDescent="0.25">
      <c r="A4613" s="89" t="s">
        <v>154</v>
      </c>
      <c r="B4613" s="79">
        <v>291</v>
      </c>
      <c r="C4613" s="79" t="s">
        <v>157</v>
      </c>
      <c r="D4613" s="79">
        <v>0.70166220999999995</v>
      </c>
      <c r="E4613" s="79">
        <v>8.4168480000000004E-2</v>
      </c>
    </row>
    <row r="4614" spans="1:5" x14ac:dyDescent="0.25">
      <c r="A4614" s="89" t="s">
        <v>154</v>
      </c>
      <c r="B4614" s="79">
        <v>291</v>
      </c>
      <c r="C4614" s="79" t="s">
        <v>151</v>
      </c>
      <c r="D4614" s="79">
        <v>0.70973158999999997</v>
      </c>
      <c r="E4614" s="79">
        <v>3.0462300000000001E-2</v>
      </c>
    </row>
    <row r="4615" spans="1:5" x14ac:dyDescent="0.25">
      <c r="A4615" s="89" t="s">
        <v>154</v>
      </c>
      <c r="B4615" s="79">
        <v>291</v>
      </c>
      <c r="C4615" s="79" t="s">
        <v>153</v>
      </c>
      <c r="D4615" s="79">
        <v>0.72316687000000002</v>
      </c>
      <c r="E4615" s="79">
        <v>5.3337950000000002E-2</v>
      </c>
    </row>
    <row r="4616" spans="1:5" x14ac:dyDescent="0.25">
      <c r="A4616" s="89" t="s">
        <v>154</v>
      </c>
      <c r="B4616" s="79">
        <v>291</v>
      </c>
      <c r="C4616" s="79" t="s">
        <v>148</v>
      </c>
      <c r="D4616" s="79">
        <v>0.77584180999999997</v>
      </c>
      <c r="E4616" s="79">
        <v>4.1318859999999999E-2</v>
      </c>
    </row>
    <row r="4617" spans="1:5" x14ac:dyDescent="0.25">
      <c r="A4617" s="89" t="s">
        <v>154</v>
      </c>
      <c r="B4617" s="79">
        <v>291</v>
      </c>
      <c r="C4617" s="79" t="s">
        <v>160</v>
      </c>
      <c r="D4617" s="79">
        <v>0.79109134000000003</v>
      </c>
      <c r="E4617" s="79">
        <v>5.641471E-2</v>
      </c>
    </row>
    <row r="4618" spans="1:5" x14ac:dyDescent="0.25">
      <c r="A4618" s="89" t="s">
        <v>154</v>
      </c>
      <c r="B4618" s="79">
        <v>291</v>
      </c>
      <c r="C4618" s="79" t="s">
        <v>152</v>
      </c>
      <c r="D4618" s="79">
        <v>0.79115504000000003</v>
      </c>
      <c r="E4618" s="79">
        <v>6.1604470000000001E-2</v>
      </c>
    </row>
    <row r="4619" spans="1:5" x14ac:dyDescent="0.25">
      <c r="A4619" s="89" t="s">
        <v>154</v>
      </c>
      <c r="B4619" s="79">
        <v>291</v>
      </c>
      <c r="C4619" s="79" t="s">
        <v>144</v>
      </c>
      <c r="D4619" s="79">
        <v>0.81484445999999999</v>
      </c>
      <c r="E4619" s="79">
        <v>6.2444470000000002E-2</v>
      </c>
    </row>
    <row r="4620" spans="1:5" x14ac:dyDescent="0.25">
      <c r="A4620" s="89" t="s">
        <v>154</v>
      </c>
      <c r="B4620" s="79">
        <v>291</v>
      </c>
      <c r="C4620" s="79" t="s">
        <v>9</v>
      </c>
      <c r="D4620" s="79">
        <v>0.82618561000000001</v>
      </c>
      <c r="E4620" s="79">
        <v>5.583072E-2</v>
      </c>
    </row>
    <row r="4621" spans="1:5" x14ac:dyDescent="0.25">
      <c r="A4621" s="89" t="s">
        <v>154</v>
      </c>
      <c r="B4621" s="79">
        <v>291</v>
      </c>
      <c r="C4621" s="79" t="s">
        <v>150</v>
      </c>
      <c r="D4621" s="79">
        <v>0.86308488999999999</v>
      </c>
      <c r="E4621" s="79">
        <v>6.520637E-2</v>
      </c>
    </row>
    <row r="4622" spans="1:5" x14ac:dyDescent="0.25">
      <c r="A4622" s="89" t="s">
        <v>154</v>
      </c>
      <c r="B4622" s="79">
        <v>291</v>
      </c>
      <c r="C4622" s="79" t="s">
        <v>146</v>
      </c>
      <c r="D4622" s="79">
        <v>0.94829735999999998</v>
      </c>
      <c r="E4622" s="79">
        <v>4.4937489999999997E-2</v>
      </c>
    </row>
    <row r="4623" spans="1:5" x14ac:dyDescent="0.25">
      <c r="A4623" s="89" t="s">
        <v>154</v>
      </c>
      <c r="B4623" s="79">
        <v>291</v>
      </c>
      <c r="C4623" s="79" t="s">
        <v>145</v>
      </c>
      <c r="D4623" s="79">
        <v>1.04717455</v>
      </c>
      <c r="E4623" s="79">
        <v>5.8123069999999999E-2</v>
      </c>
    </row>
    <row r="4624" spans="1:5" x14ac:dyDescent="0.25">
      <c r="A4624" s="89" t="s">
        <v>155</v>
      </c>
      <c r="B4624" s="79">
        <v>292</v>
      </c>
      <c r="C4624" s="79" t="s">
        <v>151</v>
      </c>
      <c r="D4624" s="79">
        <v>0.72576744999999998</v>
      </c>
      <c r="E4624" s="79">
        <v>3.6897439999999997E-2</v>
      </c>
    </row>
    <row r="4625" spans="1:5" x14ac:dyDescent="0.25">
      <c r="A4625" s="89" t="s">
        <v>155</v>
      </c>
      <c r="B4625" s="79">
        <v>292</v>
      </c>
      <c r="C4625" s="79" t="s">
        <v>147</v>
      </c>
      <c r="D4625" s="79">
        <v>0.74176960999999997</v>
      </c>
      <c r="E4625" s="79">
        <v>6.9136359999999994E-2</v>
      </c>
    </row>
    <row r="4626" spans="1:5" x14ac:dyDescent="0.25">
      <c r="A4626" s="89" t="s">
        <v>155</v>
      </c>
      <c r="B4626" s="79">
        <v>292</v>
      </c>
      <c r="C4626" s="79" t="s">
        <v>159</v>
      </c>
      <c r="D4626" s="79">
        <v>0.74436318999999995</v>
      </c>
      <c r="E4626" s="79">
        <v>4.5513579999999998E-2</v>
      </c>
    </row>
    <row r="4627" spans="1:5" x14ac:dyDescent="0.25">
      <c r="A4627" s="89" t="s">
        <v>155</v>
      </c>
      <c r="B4627" s="79">
        <v>292</v>
      </c>
      <c r="C4627" s="79" t="s">
        <v>149</v>
      </c>
      <c r="D4627" s="79">
        <v>0.77088148000000001</v>
      </c>
      <c r="E4627" s="79">
        <v>6.3682920000000004E-2</v>
      </c>
    </row>
    <row r="4628" spans="1:5" x14ac:dyDescent="0.25">
      <c r="A4628" s="89" t="s">
        <v>155</v>
      </c>
      <c r="B4628" s="79">
        <v>292</v>
      </c>
      <c r="C4628" s="79" t="s">
        <v>143</v>
      </c>
      <c r="D4628" s="79">
        <v>0.77793146000000002</v>
      </c>
      <c r="E4628" s="79">
        <v>6.1320359999999997E-2</v>
      </c>
    </row>
    <row r="4629" spans="1:5" x14ac:dyDescent="0.25">
      <c r="A4629" s="89" t="s">
        <v>155</v>
      </c>
      <c r="B4629" s="79">
        <v>292</v>
      </c>
      <c r="C4629" s="79" t="s">
        <v>148</v>
      </c>
      <c r="D4629" s="79">
        <v>0.84286256000000004</v>
      </c>
      <c r="E4629" s="79">
        <v>3.9989230000000001E-2</v>
      </c>
    </row>
    <row r="4630" spans="1:5" x14ac:dyDescent="0.25">
      <c r="A4630" s="89" t="s">
        <v>155</v>
      </c>
      <c r="B4630" s="79">
        <v>292</v>
      </c>
      <c r="C4630" s="79" t="s">
        <v>156</v>
      </c>
      <c r="D4630" s="79">
        <v>0.90141276999999997</v>
      </c>
      <c r="E4630" s="79">
        <v>7.6450870000000004E-2</v>
      </c>
    </row>
    <row r="4631" spans="1:5" x14ac:dyDescent="0.25">
      <c r="A4631" s="89" t="s">
        <v>155</v>
      </c>
      <c r="B4631" s="79">
        <v>292</v>
      </c>
      <c r="C4631" s="79" t="s">
        <v>152</v>
      </c>
      <c r="D4631" s="79">
        <v>0.96706572999999996</v>
      </c>
      <c r="E4631" s="79">
        <v>5.0848780000000003E-2</v>
      </c>
    </row>
    <row r="4632" spans="1:5" x14ac:dyDescent="0.25">
      <c r="A4632" s="89" t="s">
        <v>155</v>
      </c>
      <c r="B4632" s="79">
        <v>292</v>
      </c>
      <c r="C4632" s="79" t="s">
        <v>9</v>
      </c>
      <c r="D4632" s="79">
        <v>1.0107578699999999</v>
      </c>
      <c r="E4632" s="79">
        <v>5.5995940000000001E-2</v>
      </c>
    </row>
    <row r="4633" spans="1:5" x14ac:dyDescent="0.25">
      <c r="A4633" s="89" t="s">
        <v>155</v>
      </c>
      <c r="B4633" s="79">
        <v>292</v>
      </c>
      <c r="C4633" s="79" t="s">
        <v>146</v>
      </c>
      <c r="D4633" s="79">
        <v>1.0194327299999999</v>
      </c>
      <c r="E4633" s="79">
        <v>3.7244199999999998E-2</v>
      </c>
    </row>
    <row r="4634" spans="1:5" x14ac:dyDescent="0.25">
      <c r="A4634" s="89" t="s">
        <v>155</v>
      </c>
      <c r="B4634" s="79">
        <v>292</v>
      </c>
      <c r="C4634" s="79" t="s">
        <v>160</v>
      </c>
      <c r="D4634" s="79">
        <v>1.0241293499999999</v>
      </c>
      <c r="E4634" s="79">
        <v>6.2679299999999993E-2</v>
      </c>
    </row>
    <row r="4635" spans="1:5" x14ac:dyDescent="0.25">
      <c r="A4635" s="89" t="s">
        <v>155</v>
      </c>
      <c r="B4635" s="79">
        <v>292</v>
      </c>
      <c r="C4635" s="79" t="s">
        <v>154</v>
      </c>
      <c r="D4635" s="79">
        <v>1.0560253900000001</v>
      </c>
      <c r="E4635" s="79">
        <v>4.216338E-2</v>
      </c>
    </row>
    <row r="4636" spans="1:5" x14ac:dyDescent="0.25">
      <c r="A4636" s="89" t="s">
        <v>155</v>
      </c>
      <c r="B4636" s="79">
        <v>292</v>
      </c>
      <c r="C4636" s="79" t="s">
        <v>142</v>
      </c>
      <c r="D4636" s="79">
        <v>1.05905067</v>
      </c>
      <c r="E4636" s="79">
        <v>7.9562030000000006E-2</v>
      </c>
    </row>
    <row r="4637" spans="1:5" x14ac:dyDescent="0.25">
      <c r="A4637" s="89" t="s">
        <v>146</v>
      </c>
      <c r="B4637" s="79">
        <v>293</v>
      </c>
      <c r="C4637" s="79" t="s">
        <v>159</v>
      </c>
      <c r="D4637" s="79">
        <v>0.79928933999999996</v>
      </c>
      <c r="E4637" s="79">
        <v>4.4967609999999998E-2</v>
      </c>
    </row>
    <row r="4638" spans="1:5" x14ac:dyDescent="0.25">
      <c r="A4638" s="89" t="s">
        <v>146</v>
      </c>
      <c r="B4638" s="79">
        <v>293</v>
      </c>
      <c r="C4638" s="79" t="s">
        <v>142</v>
      </c>
      <c r="D4638" s="79">
        <v>0.80178105</v>
      </c>
      <c r="E4638" s="79">
        <v>8.3122089999999996E-2</v>
      </c>
    </row>
    <row r="4639" spans="1:5" x14ac:dyDescent="0.25">
      <c r="A4639" s="89" t="s">
        <v>146</v>
      </c>
      <c r="B4639" s="79">
        <v>293</v>
      </c>
      <c r="C4639" s="79" t="s">
        <v>157</v>
      </c>
      <c r="D4639" s="79">
        <v>0.82616911999999998</v>
      </c>
      <c r="E4639" s="79">
        <v>5.4001830000000001E-2</v>
      </c>
    </row>
    <row r="4640" spans="1:5" x14ac:dyDescent="0.25">
      <c r="A4640" s="89" t="s">
        <v>146</v>
      </c>
      <c r="B4640" s="79">
        <v>293</v>
      </c>
      <c r="C4640" s="79" t="s">
        <v>156</v>
      </c>
      <c r="D4640" s="79">
        <v>0.84869130000000004</v>
      </c>
      <c r="E4640" s="79">
        <v>6.9666809999999996E-2</v>
      </c>
    </row>
    <row r="4641" spans="1:5" x14ac:dyDescent="0.25">
      <c r="A4641" s="89" t="s">
        <v>146</v>
      </c>
      <c r="B4641" s="79">
        <v>293</v>
      </c>
      <c r="C4641" s="79" t="s">
        <v>152</v>
      </c>
      <c r="D4641" s="79">
        <v>0.85368664999999999</v>
      </c>
      <c r="E4641" s="79">
        <v>5.0911720000000001E-2</v>
      </c>
    </row>
    <row r="4642" spans="1:5" x14ac:dyDescent="0.25">
      <c r="A4642" s="89" t="s">
        <v>146</v>
      </c>
      <c r="B4642" s="79">
        <v>293</v>
      </c>
      <c r="C4642" s="79" t="s">
        <v>143</v>
      </c>
      <c r="D4642" s="79">
        <v>0.87409694000000004</v>
      </c>
      <c r="E4642" s="79">
        <v>6.4227140000000002E-2</v>
      </c>
    </row>
    <row r="4643" spans="1:5" x14ac:dyDescent="0.25">
      <c r="A4643" s="89" t="s">
        <v>146</v>
      </c>
      <c r="B4643" s="79">
        <v>293</v>
      </c>
      <c r="C4643" s="79" t="s">
        <v>155</v>
      </c>
      <c r="D4643" s="79">
        <v>0.87540867</v>
      </c>
      <c r="E4643" s="79">
        <v>6.3535690000000006E-2</v>
      </c>
    </row>
    <row r="4644" spans="1:5" x14ac:dyDescent="0.25">
      <c r="A4644" s="89" t="s">
        <v>146</v>
      </c>
      <c r="B4644" s="79">
        <v>293</v>
      </c>
      <c r="C4644" s="79" t="s">
        <v>160</v>
      </c>
      <c r="D4644" s="79">
        <v>0.89311410000000002</v>
      </c>
      <c r="E4644" s="79">
        <v>5.5863919999999997E-2</v>
      </c>
    </row>
    <row r="4645" spans="1:5" x14ac:dyDescent="0.25">
      <c r="A4645" s="89" t="s">
        <v>146</v>
      </c>
      <c r="B4645" s="79">
        <v>293</v>
      </c>
      <c r="C4645" s="79" t="s">
        <v>9</v>
      </c>
      <c r="D4645" s="79">
        <v>0.96355977000000004</v>
      </c>
      <c r="E4645" s="79">
        <v>4.4713169999999997E-2</v>
      </c>
    </row>
    <row r="4646" spans="1:5" x14ac:dyDescent="0.25">
      <c r="A4646" s="89" t="s">
        <v>146</v>
      </c>
      <c r="B4646" s="79">
        <v>293</v>
      </c>
      <c r="C4646" s="79" t="s">
        <v>149</v>
      </c>
      <c r="D4646" s="79">
        <v>1.0012873</v>
      </c>
      <c r="E4646" s="79">
        <v>6.7793430000000002E-2</v>
      </c>
    </row>
    <row r="4647" spans="1:5" x14ac:dyDescent="0.25">
      <c r="A4647" s="89" t="s">
        <v>146</v>
      </c>
      <c r="B4647" s="79">
        <v>293</v>
      </c>
      <c r="C4647" s="79" t="s">
        <v>154</v>
      </c>
      <c r="D4647" s="79">
        <v>1.0261241000000001</v>
      </c>
      <c r="E4647" s="79">
        <v>8.1181890000000007E-2</v>
      </c>
    </row>
    <row r="4648" spans="1:5" x14ac:dyDescent="0.25">
      <c r="A4648" s="89" t="s">
        <v>146</v>
      </c>
      <c r="B4648" s="79">
        <v>293</v>
      </c>
      <c r="C4648" s="79" t="s">
        <v>150</v>
      </c>
      <c r="D4648" s="79">
        <v>1.0294418299999999</v>
      </c>
      <c r="E4648" s="79">
        <v>4.7209769999999998E-2</v>
      </c>
    </row>
    <row r="4649" spans="1:5" x14ac:dyDescent="0.25">
      <c r="A4649" s="89" t="s">
        <v>146</v>
      </c>
      <c r="B4649" s="79">
        <v>293</v>
      </c>
      <c r="C4649" s="79" t="s">
        <v>144</v>
      </c>
      <c r="D4649" s="79">
        <v>1.0435937900000001</v>
      </c>
      <c r="E4649" s="79">
        <v>6.1477209999999997E-2</v>
      </c>
    </row>
    <row r="4650" spans="1:5" x14ac:dyDescent="0.25">
      <c r="A4650" s="89" t="s">
        <v>146</v>
      </c>
      <c r="B4650" s="79">
        <v>293</v>
      </c>
      <c r="C4650" s="79" t="s">
        <v>148</v>
      </c>
      <c r="D4650" s="79">
        <v>1.0732682200000001</v>
      </c>
      <c r="E4650" s="79">
        <v>4.6576300000000001E-2</v>
      </c>
    </row>
    <row r="4651" spans="1:5" x14ac:dyDescent="0.25">
      <c r="A4651" s="89" t="s">
        <v>146</v>
      </c>
      <c r="B4651" s="79">
        <v>293</v>
      </c>
      <c r="C4651" s="79" t="s">
        <v>147</v>
      </c>
      <c r="D4651" s="79">
        <v>1.10576987</v>
      </c>
      <c r="E4651" s="79">
        <v>5.0497889999999997E-2</v>
      </c>
    </row>
    <row r="4652" spans="1:5" x14ac:dyDescent="0.25">
      <c r="A4652" s="89" t="s">
        <v>146</v>
      </c>
      <c r="B4652" s="79">
        <v>293</v>
      </c>
      <c r="C4652" s="79" t="s">
        <v>151</v>
      </c>
      <c r="D4652" s="79">
        <v>1.12017649</v>
      </c>
      <c r="E4652" s="79">
        <v>4.1572280000000003E-2</v>
      </c>
    </row>
    <row r="4653" spans="1:5" x14ac:dyDescent="0.25">
      <c r="A4653" s="89" t="s">
        <v>146</v>
      </c>
      <c r="B4653" s="79">
        <v>293</v>
      </c>
      <c r="C4653" s="79" t="s">
        <v>145</v>
      </c>
      <c r="D4653" s="79">
        <v>1.13812571</v>
      </c>
      <c r="E4653" s="79">
        <v>6.254461E-2</v>
      </c>
    </row>
    <row r="4654" spans="1:5" x14ac:dyDescent="0.25">
      <c r="A4654" s="89" t="s">
        <v>146</v>
      </c>
      <c r="B4654" s="79">
        <v>294</v>
      </c>
      <c r="C4654" s="79" t="s">
        <v>143</v>
      </c>
      <c r="D4654" s="79">
        <v>0.77962346000000005</v>
      </c>
      <c r="E4654" s="79">
        <v>6.1567080000000003E-2</v>
      </c>
    </row>
    <row r="4655" spans="1:5" x14ac:dyDescent="0.25">
      <c r="A4655" s="89" t="s">
        <v>146</v>
      </c>
      <c r="B4655" s="79">
        <v>294</v>
      </c>
      <c r="C4655" s="79" t="s">
        <v>156</v>
      </c>
      <c r="D4655" s="79">
        <v>0.78478890999999995</v>
      </c>
      <c r="E4655" s="79">
        <v>4.2516529999999997E-2</v>
      </c>
    </row>
    <row r="4656" spans="1:5" x14ac:dyDescent="0.25">
      <c r="A4656" s="89" t="s">
        <v>146</v>
      </c>
      <c r="B4656" s="79">
        <v>294</v>
      </c>
      <c r="C4656" s="79" t="s">
        <v>147</v>
      </c>
      <c r="D4656" s="79">
        <v>0.79182313999999998</v>
      </c>
      <c r="E4656" s="79">
        <v>5.8419800000000001E-2</v>
      </c>
    </row>
    <row r="4657" spans="1:5" x14ac:dyDescent="0.25">
      <c r="A4657" s="89" t="s">
        <v>146</v>
      </c>
      <c r="B4657" s="79">
        <v>294</v>
      </c>
      <c r="C4657" s="79" t="s">
        <v>153</v>
      </c>
      <c r="D4657" s="79">
        <v>0.95005311999999997</v>
      </c>
      <c r="E4657" s="79">
        <v>7.959215E-2</v>
      </c>
    </row>
    <row r="4658" spans="1:5" x14ac:dyDescent="0.25">
      <c r="A4658" s="89" t="s">
        <v>146</v>
      </c>
      <c r="B4658" s="79">
        <v>294</v>
      </c>
      <c r="C4658" s="79" t="s">
        <v>154</v>
      </c>
      <c r="D4658" s="79">
        <v>0.95749103999999996</v>
      </c>
      <c r="E4658" s="79">
        <v>4.6601869999999997E-2</v>
      </c>
    </row>
    <row r="4659" spans="1:5" x14ac:dyDescent="0.25">
      <c r="A4659" s="89" t="s">
        <v>146</v>
      </c>
      <c r="B4659" s="79">
        <v>294</v>
      </c>
      <c r="C4659" s="79" t="s">
        <v>151</v>
      </c>
      <c r="D4659" s="79">
        <v>0.96287062999999995</v>
      </c>
      <c r="E4659" s="79">
        <v>4.8635890000000001E-2</v>
      </c>
    </row>
    <row r="4660" spans="1:5" x14ac:dyDescent="0.25">
      <c r="A4660" s="89" t="s">
        <v>146</v>
      </c>
      <c r="B4660" s="79">
        <v>294</v>
      </c>
      <c r="C4660" s="79" t="s">
        <v>152</v>
      </c>
      <c r="D4660" s="79">
        <v>1.03558788</v>
      </c>
      <c r="E4660" s="79">
        <v>5.0596250000000002E-2</v>
      </c>
    </row>
    <row r="4661" spans="1:5" x14ac:dyDescent="0.25">
      <c r="A4661" s="89" t="s">
        <v>146</v>
      </c>
      <c r="B4661" s="79">
        <v>294</v>
      </c>
      <c r="C4661" s="79" t="s">
        <v>9</v>
      </c>
      <c r="D4661" s="79">
        <v>1.03561799</v>
      </c>
      <c r="E4661" s="79">
        <v>7.0281419999999997E-2</v>
      </c>
    </row>
    <row r="4662" spans="1:5" x14ac:dyDescent="0.25">
      <c r="A4662" s="89" t="s">
        <v>142</v>
      </c>
      <c r="B4662" s="79">
        <v>295</v>
      </c>
      <c r="C4662" s="79" t="s">
        <v>155</v>
      </c>
      <c r="D4662" s="79">
        <v>0.78355253999999996</v>
      </c>
      <c r="E4662" s="79">
        <v>6.2920770000000001E-2</v>
      </c>
    </row>
    <row r="4663" spans="1:5" x14ac:dyDescent="0.25">
      <c r="A4663" s="89" t="s">
        <v>142</v>
      </c>
      <c r="B4663" s="79">
        <v>295</v>
      </c>
      <c r="C4663" s="79" t="s">
        <v>152</v>
      </c>
      <c r="D4663" s="79">
        <v>0.79001138999999998</v>
      </c>
      <c r="E4663" s="79">
        <v>3.838722E-2</v>
      </c>
    </row>
    <row r="4664" spans="1:5" x14ac:dyDescent="0.25">
      <c r="A4664" s="89" t="s">
        <v>142</v>
      </c>
      <c r="B4664" s="79">
        <v>295</v>
      </c>
      <c r="C4664" s="79" t="s">
        <v>159</v>
      </c>
      <c r="D4664" s="79">
        <v>0.82946511000000001</v>
      </c>
      <c r="E4664" s="79">
        <v>4.4303549999999997E-2</v>
      </c>
    </row>
    <row r="4665" spans="1:5" x14ac:dyDescent="0.25">
      <c r="A4665" s="89" t="s">
        <v>142</v>
      </c>
      <c r="B4665" s="79">
        <v>295</v>
      </c>
      <c r="C4665" s="79" t="s">
        <v>147</v>
      </c>
      <c r="D4665" s="79">
        <v>0.84911466999999996</v>
      </c>
      <c r="E4665" s="79">
        <v>5.4543429999999997E-2</v>
      </c>
    </row>
    <row r="4666" spans="1:5" x14ac:dyDescent="0.25">
      <c r="A4666" s="89" t="s">
        <v>142</v>
      </c>
      <c r="B4666" s="79">
        <v>295</v>
      </c>
      <c r="C4666" s="79" t="s">
        <v>151</v>
      </c>
      <c r="D4666" s="79">
        <v>0.91789509000000002</v>
      </c>
      <c r="E4666" s="79">
        <v>3.4613860000000003E-2</v>
      </c>
    </row>
    <row r="4667" spans="1:5" x14ac:dyDescent="0.25">
      <c r="A4667" s="89" t="s">
        <v>142</v>
      </c>
      <c r="B4667" s="79">
        <v>295</v>
      </c>
      <c r="C4667" s="79" t="s">
        <v>143</v>
      </c>
      <c r="D4667" s="79">
        <v>0.94874301999999999</v>
      </c>
      <c r="E4667" s="79">
        <v>5.5873689999999997E-2</v>
      </c>
    </row>
    <row r="4668" spans="1:5" x14ac:dyDescent="0.25">
      <c r="A4668" s="89" t="s">
        <v>142</v>
      </c>
      <c r="B4668" s="79">
        <v>295</v>
      </c>
      <c r="C4668" s="79" t="s">
        <v>154</v>
      </c>
      <c r="D4668" s="79">
        <v>0.95147923000000001</v>
      </c>
      <c r="E4668" s="79">
        <v>4.9421739999999999E-2</v>
      </c>
    </row>
    <row r="4669" spans="1:5" x14ac:dyDescent="0.25">
      <c r="A4669" s="89" t="s">
        <v>142</v>
      </c>
      <c r="B4669" s="79">
        <v>295</v>
      </c>
      <c r="C4669" s="79" t="s">
        <v>156</v>
      </c>
      <c r="D4669" s="79">
        <v>0.95407092999999998</v>
      </c>
      <c r="E4669" s="79">
        <v>5.4930600000000003E-2</v>
      </c>
    </row>
    <row r="4670" spans="1:5" x14ac:dyDescent="0.25">
      <c r="A4670" s="89" t="s">
        <v>142</v>
      </c>
      <c r="B4670" s="79">
        <v>295</v>
      </c>
      <c r="C4670" s="79" t="s">
        <v>146</v>
      </c>
      <c r="D4670" s="79">
        <v>0.95672815</v>
      </c>
      <c r="E4670" s="79">
        <v>3.4892890000000003E-2</v>
      </c>
    </row>
    <row r="4671" spans="1:5" x14ac:dyDescent="0.25">
      <c r="A4671" s="89" t="s">
        <v>142</v>
      </c>
      <c r="B4671" s="79">
        <v>295</v>
      </c>
      <c r="C4671" s="79" t="s">
        <v>150</v>
      </c>
      <c r="D4671" s="79">
        <v>0.98600558000000005</v>
      </c>
      <c r="E4671" s="79">
        <v>4.4319089999999998E-2</v>
      </c>
    </row>
    <row r="4672" spans="1:5" x14ac:dyDescent="0.25">
      <c r="A4672" s="89" t="s">
        <v>142</v>
      </c>
      <c r="B4672" s="79">
        <v>295</v>
      </c>
      <c r="C4672" s="79" t="s">
        <v>148</v>
      </c>
      <c r="D4672" s="79">
        <v>1.0156614900000001</v>
      </c>
      <c r="E4672" s="79">
        <v>4.6765910000000001E-2</v>
      </c>
    </row>
    <row r="4673" spans="1:5" x14ac:dyDescent="0.25">
      <c r="A4673" s="89" t="s">
        <v>142</v>
      </c>
      <c r="B4673" s="79">
        <v>295</v>
      </c>
      <c r="C4673" s="79" t="s">
        <v>144</v>
      </c>
      <c r="D4673" s="79">
        <v>1.04241677</v>
      </c>
      <c r="E4673" s="79">
        <v>6.0738519999999997E-2</v>
      </c>
    </row>
    <row r="4674" spans="1:5" x14ac:dyDescent="0.25">
      <c r="A4674" s="89" t="s">
        <v>142</v>
      </c>
      <c r="B4674" s="79">
        <v>295</v>
      </c>
      <c r="C4674" s="79" t="s">
        <v>160</v>
      </c>
      <c r="D4674" s="79">
        <v>1.0439311</v>
      </c>
      <c r="E4674" s="79">
        <v>4.6342759999999997E-2</v>
      </c>
    </row>
    <row r="4675" spans="1:5" x14ac:dyDescent="0.25">
      <c r="A4675" s="89" t="s">
        <v>142</v>
      </c>
      <c r="B4675" s="79">
        <v>295</v>
      </c>
      <c r="C4675" s="79" t="s">
        <v>145</v>
      </c>
      <c r="D4675" s="79">
        <v>1.12526408</v>
      </c>
      <c r="E4675" s="79">
        <v>5.7586039999999998E-2</v>
      </c>
    </row>
    <row r="4676" spans="1:5" x14ac:dyDescent="0.25">
      <c r="A4676" s="89" t="s">
        <v>142</v>
      </c>
      <c r="B4676" s="79">
        <v>295</v>
      </c>
      <c r="C4676" s="79" t="s">
        <v>9</v>
      </c>
      <c r="D4676" s="79">
        <v>1.1897315799999999</v>
      </c>
      <c r="E4676" s="79">
        <v>6.9587369999999996E-2</v>
      </c>
    </row>
    <row r="4677" spans="1:5" x14ac:dyDescent="0.25">
      <c r="A4677" s="89" t="s">
        <v>144</v>
      </c>
      <c r="B4677" s="79">
        <v>296</v>
      </c>
      <c r="C4677" s="79" t="s">
        <v>156</v>
      </c>
      <c r="D4677" s="79">
        <v>-6.4380800000000002E-2</v>
      </c>
      <c r="E4677" s="79">
        <v>4.6588310000000001E-2</v>
      </c>
    </row>
    <row r="4678" spans="1:5" x14ac:dyDescent="0.25">
      <c r="A4678" s="89" t="s">
        <v>144</v>
      </c>
      <c r="B4678" s="79">
        <v>296</v>
      </c>
      <c r="C4678" s="79" t="s">
        <v>158</v>
      </c>
      <c r="D4678" s="79">
        <v>-6.05312E-2</v>
      </c>
      <c r="E4678" s="79">
        <v>7.367427E-2</v>
      </c>
    </row>
    <row r="4679" spans="1:5" x14ac:dyDescent="0.25">
      <c r="A4679" s="89" t="s">
        <v>144</v>
      </c>
      <c r="B4679" s="79">
        <v>296</v>
      </c>
      <c r="C4679" s="79" t="s">
        <v>150</v>
      </c>
      <c r="D4679" s="79">
        <v>-3.11869E-2</v>
      </c>
      <c r="E4679" s="79">
        <v>8.5063379999999994E-2</v>
      </c>
    </row>
    <row r="4680" spans="1:5" x14ac:dyDescent="0.25">
      <c r="A4680" s="89" t="s">
        <v>144</v>
      </c>
      <c r="B4680" s="79">
        <v>296</v>
      </c>
      <c r="C4680" s="79" t="s">
        <v>152</v>
      </c>
      <c r="D4680" s="79">
        <v>4.3310290000000001E-2</v>
      </c>
      <c r="E4680" s="79">
        <v>5.0271440000000001E-2</v>
      </c>
    </row>
    <row r="4681" spans="1:5" x14ac:dyDescent="0.25">
      <c r="A4681" s="89" t="s">
        <v>144</v>
      </c>
      <c r="B4681" s="79">
        <v>296</v>
      </c>
      <c r="C4681" s="79" t="s">
        <v>154</v>
      </c>
      <c r="D4681" s="79">
        <v>6.20963E-2</v>
      </c>
      <c r="E4681" s="79">
        <v>7.5106640000000002E-2</v>
      </c>
    </row>
    <row r="4682" spans="1:5" x14ac:dyDescent="0.25">
      <c r="A4682" s="89" t="s">
        <v>144</v>
      </c>
      <c r="B4682" s="79">
        <v>296</v>
      </c>
      <c r="C4682" s="79" t="s">
        <v>159</v>
      </c>
      <c r="D4682" s="79">
        <v>7.8508579999999994E-2</v>
      </c>
      <c r="E4682" s="79">
        <v>6.1172200000000003E-2</v>
      </c>
    </row>
    <row r="4683" spans="1:5" x14ac:dyDescent="0.25">
      <c r="A4683" s="89" t="s">
        <v>144</v>
      </c>
      <c r="B4683" s="79">
        <v>296</v>
      </c>
      <c r="C4683" s="79" t="s">
        <v>146</v>
      </c>
      <c r="D4683" s="79">
        <v>0.10509424000000001</v>
      </c>
      <c r="E4683" s="79">
        <v>7.8210909999999995E-2</v>
      </c>
    </row>
    <row r="4684" spans="1:5" x14ac:dyDescent="0.25">
      <c r="A4684" s="89" t="s">
        <v>144</v>
      </c>
      <c r="B4684" s="79">
        <v>296</v>
      </c>
      <c r="C4684" s="79" t="s">
        <v>155</v>
      </c>
      <c r="D4684" s="79">
        <v>0.11738137999999999</v>
      </c>
      <c r="E4684" s="79">
        <v>8.3899680000000004E-2</v>
      </c>
    </row>
    <row r="4685" spans="1:5" x14ac:dyDescent="0.25">
      <c r="A4685" s="89" t="s">
        <v>144</v>
      </c>
      <c r="B4685" s="79">
        <v>296</v>
      </c>
      <c r="C4685" s="79" t="s">
        <v>151</v>
      </c>
      <c r="D4685" s="79">
        <v>0.16051107000000001</v>
      </c>
      <c r="E4685" s="79">
        <v>9.0540449999999995E-2</v>
      </c>
    </row>
    <row r="4686" spans="1:5" x14ac:dyDescent="0.25">
      <c r="A4686" s="89" t="s">
        <v>144</v>
      </c>
      <c r="B4686" s="79">
        <v>296</v>
      </c>
      <c r="C4686" s="79" t="s">
        <v>148</v>
      </c>
      <c r="D4686" s="79">
        <v>0.23933366</v>
      </c>
      <c r="E4686" s="79">
        <v>8.4900340000000005E-2</v>
      </c>
    </row>
    <row r="4687" spans="1:5" x14ac:dyDescent="0.25">
      <c r="A4687" s="89" t="s">
        <v>144</v>
      </c>
      <c r="B4687" s="79">
        <v>296</v>
      </c>
      <c r="C4687" s="79" t="s">
        <v>153</v>
      </c>
      <c r="D4687" s="79">
        <v>0.32528119</v>
      </c>
      <c r="E4687" s="79">
        <v>5.4442989999999997E-2</v>
      </c>
    </row>
    <row r="4688" spans="1:5" x14ac:dyDescent="0.25">
      <c r="A4688" s="89" t="s">
        <v>144</v>
      </c>
      <c r="B4688" s="79">
        <v>296</v>
      </c>
      <c r="C4688" s="79" t="s">
        <v>160</v>
      </c>
      <c r="D4688" s="79">
        <v>0.33071977000000002</v>
      </c>
      <c r="E4688" s="79">
        <v>8.5039749999999997E-2</v>
      </c>
    </row>
    <row r="4689" spans="1:5" x14ac:dyDescent="0.25">
      <c r="A4689" s="89" t="s">
        <v>144</v>
      </c>
      <c r="B4689" s="79">
        <v>296</v>
      </c>
      <c r="C4689" s="79" t="s">
        <v>147</v>
      </c>
      <c r="D4689" s="79">
        <v>0.43883961999999999</v>
      </c>
      <c r="E4689" s="79">
        <v>9.2401880000000006E-2</v>
      </c>
    </row>
    <row r="4690" spans="1:5" x14ac:dyDescent="0.25">
      <c r="A4690" s="89" t="s">
        <v>144</v>
      </c>
      <c r="B4690" s="79">
        <v>296</v>
      </c>
      <c r="C4690" s="79" t="s">
        <v>145</v>
      </c>
      <c r="D4690" s="79">
        <v>0.55003067999999999</v>
      </c>
      <c r="E4690" s="79">
        <v>8.4063750000000007E-2</v>
      </c>
    </row>
    <row r="4691" spans="1:5" x14ac:dyDescent="0.25">
      <c r="A4691" s="89" t="s">
        <v>144</v>
      </c>
      <c r="B4691" s="79">
        <v>296</v>
      </c>
      <c r="C4691" s="79" t="s">
        <v>149</v>
      </c>
      <c r="D4691" s="79">
        <v>0.85514586999999997</v>
      </c>
      <c r="E4691" s="79">
        <v>9.5489980000000002E-2</v>
      </c>
    </row>
    <row r="4692" spans="1:5" x14ac:dyDescent="0.25">
      <c r="A4692" s="89" t="s">
        <v>144</v>
      </c>
      <c r="B4692" s="79">
        <v>296</v>
      </c>
      <c r="C4692" s="79" t="s">
        <v>143</v>
      </c>
      <c r="D4692" s="79">
        <v>0.94200717</v>
      </c>
      <c r="E4692" s="79">
        <v>6.2873639999999995E-2</v>
      </c>
    </row>
    <row r="4693" spans="1:5" x14ac:dyDescent="0.25">
      <c r="A4693" s="89" t="s">
        <v>155</v>
      </c>
      <c r="B4693" s="79">
        <v>297</v>
      </c>
      <c r="C4693" s="79" t="s">
        <v>156</v>
      </c>
      <c r="D4693" s="79">
        <v>0.16637395999999999</v>
      </c>
      <c r="E4693" s="79">
        <v>9.2668760000000003E-2</v>
      </c>
    </row>
    <row r="4694" spans="1:5" x14ac:dyDescent="0.25">
      <c r="A4694" s="89" t="s">
        <v>155</v>
      </c>
      <c r="B4694" s="79">
        <v>297</v>
      </c>
      <c r="C4694" s="79" t="s">
        <v>159</v>
      </c>
      <c r="D4694" s="79">
        <v>0.54782361000000002</v>
      </c>
      <c r="E4694" s="79">
        <v>7.5259759999999995E-2</v>
      </c>
    </row>
    <row r="4695" spans="1:5" x14ac:dyDescent="0.25">
      <c r="A4695" s="89" t="s">
        <v>155</v>
      </c>
      <c r="B4695" s="79">
        <v>297</v>
      </c>
      <c r="C4695" s="79" t="s">
        <v>154</v>
      </c>
      <c r="D4695" s="79">
        <v>0.82389038999999997</v>
      </c>
      <c r="E4695" s="79">
        <v>0.11375558</v>
      </c>
    </row>
    <row r="4696" spans="1:5" x14ac:dyDescent="0.25">
      <c r="A4696" s="89" t="s">
        <v>155</v>
      </c>
      <c r="B4696" s="79">
        <v>297</v>
      </c>
      <c r="C4696" s="79" t="s">
        <v>158</v>
      </c>
      <c r="D4696" s="79">
        <v>0.87369101000000005</v>
      </c>
      <c r="E4696" s="79">
        <v>4.0295619999999997E-2</v>
      </c>
    </row>
    <row r="4697" spans="1:5" x14ac:dyDescent="0.25">
      <c r="A4697" s="89" t="s">
        <v>155</v>
      </c>
      <c r="B4697" s="79">
        <v>297</v>
      </c>
      <c r="C4697" s="79" t="s">
        <v>149</v>
      </c>
      <c r="D4697" s="79">
        <v>0.89861398000000003</v>
      </c>
      <c r="E4697" s="79">
        <v>6.7752229999999997E-2</v>
      </c>
    </row>
    <row r="4698" spans="1:5" x14ac:dyDescent="0.25">
      <c r="A4698" s="89" t="s">
        <v>155</v>
      </c>
      <c r="B4698" s="79">
        <v>297</v>
      </c>
      <c r="C4698" s="79" t="s">
        <v>153</v>
      </c>
      <c r="D4698" s="79">
        <v>0.91425595999999998</v>
      </c>
      <c r="E4698" s="79">
        <v>6.2911170000000002E-2</v>
      </c>
    </row>
    <row r="4699" spans="1:5" x14ac:dyDescent="0.25">
      <c r="A4699" s="89" t="s">
        <v>155</v>
      </c>
      <c r="B4699" s="79">
        <v>297</v>
      </c>
      <c r="C4699" s="79" t="s">
        <v>152</v>
      </c>
      <c r="D4699" s="79">
        <v>0.93707169000000001</v>
      </c>
      <c r="E4699" s="79">
        <v>6.6246799999999995E-2</v>
      </c>
    </row>
    <row r="4700" spans="1:5" x14ac:dyDescent="0.25">
      <c r="A4700" s="89" t="s">
        <v>155</v>
      </c>
      <c r="B4700" s="79">
        <v>297</v>
      </c>
      <c r="C4700" s="79" t="s">
        <v>143</v>
      </c>
      <c r="D4700" s="79">
        <v>0.94554824000000004</v>
      </c>
      <c r="E4700" s="79">
        <v>5.3728539999999998E-2</v>
      </c>
    </row>
    <row r="4701" spans="1:5" x14ac:dyDescent="0.25">
      <c r="A4701" s="89" t="s">
        <v>155</v>
      </c>
      <c r="B4701" s="79">
        <v>297</v>
      </c>
      <c r="C4701" s="79" t="s">
        <v>145</v>
      </c>
      <c r="D4701" s="79">
        <v>0.96375166000000001</v>
      </c>
      <c r="E4701" s="79">
        <v>8.9527259999999997E-2</v>
      </c>
    </row>
    <row r="4702" spans="1:5" x14ac:dyDescent="0.25">
      <c r="A4702" s="89" t="s">
        <v>155</v>
      </c>
      <c r="B4702" s="79">
        <v>297</v>
      </c>
      <c r="C4702" s="79" t="s">
        <v>160</v>
      </c>
      <c r="D4702" s="79">
        <v>0.98074342000000003</v>
      </c>
      <c r="E4702" s="79">
        <v>8.1678689999999998E-2</v>
      </c>
    </row>
    <row r="4703" spans="1:5" x14ac:dyDescent="0.25">
      <c r="A4703" s="89" t="s">
        <v>155</v>
      </c>
      <c r="B4703" s="79">
        <v>297</v>
      </c>
      <c r="C4703" s="79" t="s">
        <v>142</v>
      </c>
      <c r="D4703" s="79">
        <v>0.99915432000000004</v>
      </c>
      <c r="E4703" s="79">
        <v>8.9102650000000005E-2</v>
      </c>
    </row>
    <row r="4704" spans="1:5" x14ac:dyDescent="0.25">
      <c r="A4704" s="89" t="s">
        <v>155</v>
      </c>
      <c r="B4704" s="79">
        <v>297</v>
      </c>
      <c r="C4704" s="79" t="s">
        <v>157</v>
      </c>
      <c r="D4704" s="79">
        <v>1.001709</v>
      </c>
      <c r="E4704" s="79">
        <v>7.5963050000000004E-2</v>
      </c>
    </row>
    <row r="4705" spans="1:5" x14ac:dyDescent="0.25">
      <c r="A4705" s="89" t="s">
        <v>155</v>
      </c>
      <c r="B4705" s="79">
        <v>297</v>
      </c>
      <c r="C4705" s="79" t="s">
        <v>146</v>
      </c>
      <c r="D4705" s="79">
        <v>1.03741281</v>
      </c>
      <c r="E4705" s="79">
        <v>4.7476570000000003E-2</v>
      </c>
    </row>
    <row r="4706" spans="1:5" x14ac:dyDescent="0.25">
      <c r="A4706" s="89" t="s">
        <v>155</v>
      </c>
      <c r="B4706" s="79">
        <v>297</v>
      </c>
      <c r="C4706" s="79" t="s">
        <v>147</v>
      </c>
      <c r="D4706" s="79">
        <v>1.07730868</v>
      </c>
      <c r="E4706" s="79">
        <v>6.7129179999999997E-2</v>
      </c>
    </row>
    <row r="4707" spans="1:5" x14ac:dyDescent="0.25">
      <c r="A4707" s="89" t="s">
        <v>155</v>
      </c>
      <c r="B4707" s="79">
        <v>297</v>
      </c>
      <c r="C4707" s="79" t="s">
        <v>151</v>
      </c>
      <c r="D4707" s="79">
        <v>1.0890215400000001</v>
      </c>
      <c r="E4707" s="79">
        <v>6.9200269999999994E-2</v>
      </c>
    </row>
    <row r="4708" spans="1:5" x14ac:dyDescent="0.25">
      <c r="A4708" s="89" t="s">
        <v>155</v>
      </c>
      <c r="B4708" s="79">
        <v>297</v>
      </c>
      <c r="C4708" s="79" t="s">
        <v>148</v>
      </c>
      <c r="D4708" s="79">
        <v>1.1153927800000001</v>
      </c>
      <c r="E4708" s="79">
        <v>5.9603099999999999E-2</v>
      </c>
    </row>
    <row r="4709" spans="1:5" x14ac:dyDescent="0.25">
      <c r="A4709" s="89" t="s">
        <v>155</v>
      </c>
      <c r="B4709" s="79">
        <v>297</v>
      </c>
      <c r="C4709" s="79" t="s">
        <v>144</v>
      </c>
      <c r="D4709" s="79">
        <v>1.16372096</v>
      </c>
      <c r="E4709" s="79">
        <v>6.3551389999999999E-2</v>
      </c>
    </row>
    <row r="4710" spans="1:5" x14ac:dyDescent="0.25">
      <c r="A4710" s="89" t="s">
        <v>159</v>
      </c>
      <c r="B4710" s="79">
        <v>298</v>
      </c>
      <c r="C4710" s="79" t="s">
        <v>143</v>
      </c>
      <c r="D4710" s="79">
        <v>-0.1749569</v>
      </c>
      <c r="E4710" s="79">
        <v>0.12405621</v>
      </c>
    </row>
    <row r="4711" spans="1:5" x14ac:dyDescent="0.25">
      <c r="A4711" s="89" t="s">
        <v>159</v>
      </c>
      <c r="B4711" s="79">
        <v>298</v>
      </c>
      <c r="C4711" s="79" t="s">
        <v>144</v>
      </c>
      <c r="D4711" s="79">
        <v>-9.6447599999999994E-2</v>
      </c>
      <c r="E4711" s="79">
        <v>8.9145509999999997E-2</v>
      </c>
    </row>
    <row r="4712" spans="1:5" x14ac:dyDescent="0.25">
      <c r="A4712" s="89" t="s">
        <v>159</v>
      </c>
      <c r="B4712" s="79">
        <v>298</v>
      </c>
      <c r="C4712" s="79" t="s">
        <v>151</v>
      </c>
      <c r="D4712" s="79">
        <v>-5.1205000000000001E-2</v>
      </c>
      <c r="E4712" s="79">
        <v>6.442233E-2</v>
      </c>
    </row>
    <row r="4713" spans="1:5" x14ac:dyDescent="0.25">
      <c r="A4713" s="89" t="s">
        <v>159</v>
      </c>
      <c r="B4713" s="79">
        <v>298</v>
      </c>
      <c r="C4713" s="79" t="s">
        <v>154</v>
      </c>
      <c r="D4713" s="79">
        <v>-2.8205999999999998E-2</v>
      </c>
      <c r="E4713" s="79">
        <v>5.1026830000000002E-2</v>
      </c>
    </row>
    <row r="4714" spans="1:5" x14ac:dyDescent="0.25">
      <c r="A4714" s="89" t="s">
        <v>159</v>
      </c>
      <c r="B4714" s="79">
        <v>298</v>
      </c>
      <c r="C4714" s="79" t="s">
        <v>145</v>
      </c>
      <c r="D4714" s="79">
        <v>1.7195370000000001E-2</v>
      </c>
      <c r="E4714" s="79">
        <v>0.12132516</v>
      </c>
    </row>
    <row r="4715" spans="1:5" x14ac:dyDescent="0.25">
      <c r="A4715" s="89" t="s">
        <v>159</v>
      </c>
      <c r="B4715" s="79">
        <v>298</v>
      </c>
      <c r="C4715" s="79" t="s">
        <v>155</v>
      </c>
      <c r="D4715" s="79">
        <v>4.1962930000000002E-2</v>
      </c>
      <c r="E4715" s="79">
        <v>0.12199061999999999</v>
      </c>
    </row>
    <row r="4716" spans="1:5" x14ac:dyDescent="0.25">
      <c r="A4716" s="89" t="s">
        <v>159</v>
      </c>
      <c r="B4716" s="79">
        <v>298</v>
      </c>
      <c r="C4716" s="79" t="s">
        <v>147</v>
      </c>
      <c r="D4716" s="79">
        <v>7.7142249999999996E-2</v>
      </c>
      <c r="E4716" s="79">
        <v>0.11327226</v>
      </c>
    </row>
    <row r="4717" spans="1:5" x14ac:dyDescent="0.25">
      <c r="A4717" s="89" t="s">
        <v>159</v>
      </c>
      <c r="B4717" s="79">
        <v>298</v>
      </c>
      <c r="C4717" s="79" t="s">
        <v>150</v>
      </c>
      <c r="D4717" s="79">
        <v>8.0002110000000001E-2</v>
      </c>
      <c r="E4717" s="79">
        <v>7.9775869999999999E-2</v>
      </c>
    </row>
    <row r="4718" spans="1:5" x14ac:dyDescent="0.25">
      <c r="A4718" s="89" t="s">
        <v>159</v>
      </c>
      <c r="B4718" s="79">
        <v>298</v>
      </c>
      <c r="C4718" s="79" t="s">
        <v>142</v>
      </c>
      <c r="D4718" s="79">
        <v>0.10259801</v>
      </c>
      <c r="E4718" s="79">
        <v>0.10087786</v>
      </c>
    </row>
    <row r="4719" spans="1:5" x14ac:dyDescent="0.25">
      <c r="A4719" s="89" t="s">
        <v>159</v>
      </c>
      <c r="B4719" s="79">
        <v>298</v>
      </c>
      <c r="C4719" s="79" t="s">
        <v>149</v>
      </c>
      <c r="D4719" s="79">
        <v>0.10431715</v>
      </c>
      <c r="E4719" s="79">
        <v>7.8494289999999994E-2</v>
      </c>
    </row>
    <row r="4720" spans="1:5" x14ac:dyDescent="0.25">
      <c r="A4720" s="89" t="s">
        <v>159</v>
      </c>
      <c r="B4720" s="79">
        <v>298</v>
      </c>
      <c r="C4720" s="79" t="s">
        <v>156</v>
      </c>
      <c r="D4720" s="79">
        <v>0.10579513</v>
      </c>
      <c r="E4720" s="79">
        <v>8.8576870000000002E-2</v>
      </c>
    </row>
    <row r="4721" spans="1:5" x14ac:dyDescent="0.25">
      <c r="A4721" s="89" t="s">
        <v>159</v>
      </c>
      <c r="B4721" s="79">
        <v>298</v>
      </c>
      <c r="C4721" s="79" t="s">
        <v>153</v>
      </c>
      <c r="D4721" s="79">
        <v>0.13606449000000001</v>
      </c>
      <c r="E4721" s="79">
        <v>8.2201350000000006E-2</v>
      </c>
    </row>
    <row r="4722" spans="1:5" x14ac:dyDescent="0.25">
      <c r="A4722" s="89" t="s">
        <v>159</v>
      </c>
      <c r="B4722" s="79">
        <v>298</v>
      </c>
      <c r="C4722" s="79" t="s">
        <v>146</v>
      </c>
      <c r="D4722" s="79">
        <v>0.16911124</v>
      </c>
      <c r="E4722" s="79">
        <v>0.11475427000000001</v>
      </c>
    </row>
    <row r="4723" spans="1:5" x14ac:dyDescent="0.25">
      <c r="A4723" s="89" t="s">
        <v>159</v>
      </c>
      <c r="B4723" s="79">
        <v>298</v>
      </c>
      <c r="C4723" s="79" t="s">
        <v>158</v>
      </c>
      <c r="D4723" s="79">
        <v>0.17498394</v>
      </c>
      <c r="E4723" s="79">
        <v>0.10546614999999999</v>
      </c>
    </row>
    <row r="4724" spans="1:5" x14ac:dyDescent="0.25">
      <c r="A4724" s="89" t="s">
        <v>159</v>
      </c>
      <c r="B4724" s="79">
        <v>298</v>
      </c>
      <c r="C4724" s="79" t="s">
        <v>148</v>
      </c>
      <c r="D4724" s="79">
        <v>0.20021964</v>
      </c>
      <c r="E4724" s="79">
        <v>7.4609839999999997E-2</v>
      </c>
    </row>
    <row r="4725" spans="1:5" x14ac:dyDescent="0.25">
      <c r="A4725" s="89" t="s">
        <v>159</v>
      </c>
      <c r="B4725" s="79">
        <v>298</v>
      </c>
      <c r="C4725" s="79" t="s">
        <v>157</v>
      </c>
      <c r="D4725" s="79">
        <v>0.20527811000000001</v>
      </c>
      <c r="E4725" s="79">
        <v>7.6097059999999994E-2</v>
      </c>
    </row>
    <row r="4726" spans="1:5" x14ac:dyDescent="0.25">
      <c r="A4726" s="89" t="s">
        <v>159</v>
      </c>
      <c r="B4726" s="79">
        <v>298</v>
      </c>
      <c r="C4726" s="79" t="s">
        <v>152</v>
      </c>
      <c r="D4726" s="79">
        <v>0.3724208</v>
      </c>
      <c r="E4726" s="79">
        <v>9.3113909999999994E-2</v>
      </c>
    </row>
    <row r="4727" spans="1:5" x14ac:dyDescent="0.25">
      <c r="A4727" s="89" t="s">
        <v>159</v>
      </c>
      <c r="B4727" s="79">
        <v>298</v>
      </c>
      <c r="C4727" s="79" t="s">
        <v>9</v>
      </c>
      <c r="D4727" s="79">
        <v>0.67212143999999996</v>
      </c>
      <c r="E4727" s="79">
        <v>6.4357890000000001E-2</v>
      </c>
    </row>
    <row r="4728" spans="1:5" x14ac:dyDescent="0.25">
      <c r="A4728" s="89" t="s">
        <v>156</v>
      </c>
      <c r="B4728" s="79">
        <v>299</v>
      </c>
      <c r="C4728" s="79" t="s">
        <v>151</v>
      </c>
      <c r="D4728" s="79">
        <v>0.64366944000000004</v>
      </c>
      <c r="E4728" s="79">
        <v>6.5078140000000007E-2</v>
      </c>
    </row>
    <row r="4729" spans="1:5" x14ac:dyDescent="0.25">
      <c r="A4729" s="89" t="s">
        <v>156</v>
      </c>
      <c r="B4729" s="79">
        <v>299</v>
      </c>
      <c r="C4729" s="79" t="s">
        <v>155</v>
      </c>
      <c r="D4729" s="79">
        <v>0.66915367000000003</v>
      </c>
      <c r="E4729" s="79">
        <v>6.5389589999999997E-2</v>
      </c>
    </row>
    <row r="4730" spans="1:5" x14ac:dyDescent="0.25">
      <c r="A4730" s="89" t="s">
        <v>156</v>
      </c>
      <c r="B4730" s="79">
        <v>299</v>
      </c>
      <c r="C4730" s="79" t="s">
        <v>142</v>
      </c>
      <c r="D4730" s="79">
        <v>0.86110388000000004</v>
      </c>
      <c r="E4730" s="79">
        <v>6.9371329999999995E-2</v>
      </c>
    </row>
    <row r="4731" spans="1:5" x14ac:dyDescent="0.25">
      <c r="A4731" s="89" t="s">
        <v>156</v>
      </c>
      <c r="B4731" s="79">
        <v>299</v>
      </c>
      <c r="C4731" s="79" t="s">
        <v>158</v>
      </c>
      <c r="D4731" s="79">
        <v>0.87052536000000003</v>
      </c>
      <c r="E4731" s="79">
        <v>0.10010483000000001</v>
      </c>
    </row>
    <row r="4732" spans="1:5" x14ac:dyDescent="0.25">
      <c r="A4732" s="89" t="s">
        <v>156</v>
      </c>
      <c r="B4732" s="79">
        <v>299</v>
      </c>
      <c r="C4732" s="79" t="s">
        <v>145</v>
      </c>
      <c r="D4732" s="79">
        <v>0.87858449000000005</v>
      </c>
      <c r="E4732" s="79">
        <v>6.3092110000000007E-2</v>
      </c>
    </row>
    <row r="4733" spans="1:5" x14ac:dyDescent="0.25">
      <c r="A4733" s="89" t="s">
        <v>156</v>
      </c>
      <c r="B4733" s="79">
        <v>299</v>
      </c>
      <c r="C4733" s="79" t="s">
        <v>150</v>
      </c>
      <c r="D4733" s="79">
        <v>0.88669591000000003</v>
      </c>
      <c r="E4733" s="79">
        <v>7.9048950000000007E-2</v>
      </c>
    </row>
    <row r="4734" spans="1:5" x14ac:dyDescent="0.25">
      <c r="A4734" s="89" t="s">
        <v>156</v>
      </c>
      <c r="B4734" s="79">
        <v>299</v>
      </c>
      <c r="C4734" s="79" t="s">
        <v>9</v>
      </c>
      <c r="D4734" s="79">
        <v>0.93710766999999995</v>
      </c>
      <c r="E4734" s="79">
        <v>7.1448719999999993E-2</v>
      </c>
    </row>
    <row r="4735" spans="1:5" x14ac:dyDescent="0.25">
      <c r="A4735" s="89" t="s">
        <v>156</v>
      </c>
      <c r="B4735" s="79">
        <v>299</v>
      </c>
      <c r="C4735" s="79" t="s">
        <v>146</v>
      </c>
      <c r="D4735" s="79">
        <v>0.94926732999999996</v>
      </c>
      <c r="E4735" s="79">
        <v>4.714894E-2</v>
      </c>
    </row>
    <row r="4736" spans="1:5" x14ac:dyDescent="0.25">
      <c r="A4736" s="89" t="s">
        <v>156</v>
      </c>
      <c r="B4736" s="79">
        <v>299</v>
      </c>
      <c r="C4736" s="79" t="s">
        <v>143</v>
      </c>
      <c r="D4736" s="79">
        <v>0.95503508000000004</v>
      </c>
      <c r="E4736" s="79">
        <v>6.3137100000000002E-2</v>
      </c>
    </row>
    <row r="4737" spans="1:5" x14ac:dyDescent="0.25">
      <c r="A4737" s="89" t="s">
        <v>156</v>
      </c>
      <c r="B4737" s="79">
        <v>299</v>
      </c>
      <c r="C4737" s="79" t="s">
        <v>144</v>
      </c>
      <c r="D4737" s="79">
        <v>0.95858376000000001</v>
      </c>
      <c r="E4737" s="79">
        <v>7.6167330000000005E-2</v>
      </c>
    </row>
    <row r="4738" spans="1:5" x14ac:dyDescent="0.25">
      <c r="A4738" s="89" t="s">
        <v>156</v>
      </c>
      <c r="B4738" s="79">
        <v>299</v>
      </c>
      <c r="C4738" s="79" t="s">
        <v>153</v>
      </c>
      <c r="D4738" s="79">
        <v>0.99631672999999998</v>
      </c>
      <c r="E4738" s="79">
        <v>6.3859490000000005E-2</v>
      </c>
    </row>
    <row r="4739" spans="1:5" x14ac:dyDescent="0.25">
      <c r="A4739" s="89" t="s">
        <v>156</v>
      </c>
      <c r="B4739" s="79">
        <v>299</v>
      </c>
      <c r="C4739" s="79" t="s">
        <v>152</v>
      </c>
      <c r="D4739" s="79">
        <v>1.01100225</v>
      </c>
      <c r="E4739" s="79">
        <v>9.9801520000000005E-2</v>
      </c>
    </row>
    <row r="4740" spans="1:5" x14ac:dyDescent="0.25">
      <c r="A4740" s="89" t="s">
        <v>156</v>
      </c>
      <c r="B4740" s="79">
        <v>299</v>
      </c>
      <c r="C4740" s="79" t="s">
        <v>157</v>
      </c>
      <c r="D4740" s="79">
        <v>1.0439556699999999</v>
      </c>
      <c r="E4740" s="79">
        <v>8.5354869999999999E-2</v>
      </c>
    </row>
    <row r="4741" spans="1:5" x14ac:dyDescent="0.25">
      <c r="A4741" s="89" t="s">
        <v>156</v>
      </c>
      <c r="B4741" s="79">
        <v>299</v>
      </c>
      <c r="C4741" s="79" t="s">
        <v>154</v>
      </c>
      <c r="D4741" s="79">
        <v>1.0720769800000001</v>
      </c>
      <c r="E4741" s="79">
        <v>7.2237560000000006E-2</v>
      </c>
    </row>
    <row r="4742" spans="1:5" x14ac:dyDescent="0.25">
      <c r="A4742" s="89" t="s">
        <v>156</v>
      </c>
      <c r="B4742" s="79">
        <v>299</v>
      </c>
      <c r="C4742" s="79" t="s">
        <v>148</v>
      </c>
      <c r="D4742" s="79">
        <v>1.0785110600000001</v>
      </c>
      <c r="E4742" s="79">
        <v>8.4111430000000001E-2</v>
      </c>
    </row>
    <row r="4743" spans="1:5" x14ac:dyDescent="0.25">
      <c r="A4743" s="89" t="s">
        <v>156</v>
      </c>
      <c r="B4743" s="79">
        <v>299</v>
      </c>
      <c r="C4743" s="79" t="s">
        <v>149</v>
      </c>
      <c r="D4743" s="79">
        <v>1.08960046</v>
      </c>
      <c r="E4743" s="79">
        <v>0.10075517000000001</v>
      </c>
    </row>
    <row r="4744" spans="1:5" x14ac:dyDescent="0.25">
      <c r="A4744" s="89" t="s">
        <v>156</v>
      </c>
      <c r="B4744" s="79">
        <v>299</v>
      </c>
      <c r="C4744" s="79" t="s">
        <v>160</v>
      </c>
      <c r="D4744" s="79">
        <v>1.1391434300000001</v>
      </c>
      <c r="E4744" s="79">
        <v>8.9469530000000005E-2</v>
      </c>
    </row>
    <row r="4745" spans="1:5" x14ac:dyDescent="0.25">
      <c r="A4745" s="89" t="s">
        <v>156</v>
      </c>
      <c r="B4745" s="79">
        <v>299</v>
      </c>
      <c r="C4745" s="79" t="s">
        <v>147</v>
      </c>
      <c r="D4745" s="79">
        <v>1.18382426</v>
      </c>
      <c r="E4745" s="79">
        <v>7.6158180000000006E-2</v>
      </c>
    </row>
    <row r="4746" spans="1:5" x14ac:dyDescent="0.25">
      <c r="A4746" s="89" t="s">
        <v>147</v>
      </c>
      <c r="B4746" s="79">
        <v>300</v>
      </c>
      <c r="C4746" s="79" t="s">
        <v>145</v>
      </c>
      <c r="D4746" s="79">
        <v>-0.2021482</v>
      </c>
      <c r="E4746" s="79">
        <v>0.10996924</v>
      </c>
    </row>
    <row r="4747" spans="1:5" x14ac:dyDescent="0.25">
      <c r="A4747" s="89" t="s">
        <v>147</v>
      </c>
      <c r="B4747" s="79">
        <v>300</v>
      </c>
      <c r="C4747" s="79" t="s">
        <v>156</v>
      </c>
      <c r="D4747" s="79">
        <v>-0.1042223</v>
      </c>
      <c r="E4747" s="79">
        <v>9.7793340000000006E-2</v>
      </c>
    </row>
    <row r="4748" spans="1:5" x14ac:dyDescent="0.25">
      <c r="A4748" s="89" t="s">
        <v>147</v>
      </c>
      <c r="B4748" s="79">
        <v>300</v>
      </c>
      <c r="C4748" s="79" t="s">
        <v>157</v>
      </c>
      <c r="D4748" s="79">
        <v>-0.10285660000000001</v>
      </c>
      <c r="E4748" s="79">
        <v>0.10187607</v>
      </c>
    </row>
    <row r="4749" spans="1:5" x14ac:dyDescent="0.25">
      <c r="A4749" s="89" t="s">
        <v>147</v>
      </c>
      <c r="B4749" s="79">
        <v>300</v>
      </c>
      <c r="C4749" s="79" t="s">
        <v>149</v>
      </c>
      <c r="D4749" s="79">
        <v>-9.6740300000000001E-2</v>
      </c>
      <c r="E4749" s="79">
        <v>9.5535700000000001E-2</v>
      </c>
    </row>
    <row r="4750" spans="1:5" x14ac:dyDescent="0.25">
      <c r="A4750" s="89" t="s">
        <v>147</v>
      </c>
      <c r="B4750" s="79">
        <v>300</v>
      </c>
      <c r="C4750" s="79" t="s">
        <v>155</v>
      </c>
      <c r="D4750" s="79">
        <v>-9.4080399999999995E-2</v>
      </c>
      <c r="E4750" s="79">
        <v>5.340077E-2</v>
      </c>
    </row>
    <row r="4751" spans="1:5" x14ac:dyDescent="0.25">
      <c r="A4751" s="89" t="s">
        <v>147</v>
      </c>
      <c r="B4751" s="79">
        <v>300</v>
      </c>
      <c r="C4751" s="79" t="s">
        <v>159</v>
      </c>
      <c r="D4751" s="79">
        <v>-7.2682300000000005E-2</v>
      </c>
      <c r="E4751" s="79">
        <v>8.798897E-2</v>
      </c>
    </row>
    <row r="4752" spans="1:5" x14ac:dyDescent="0.25">
      <c r="A4752" s="89" t="s">
        <v>147</v>
      </c>
      <c r="B4752" s="79">
        <v>300</v>
      </c>
      <c r="C4752" s="79" t="s">
        <v>144</v>
      </c>
      <c r="D4752" s="79">
        <v>-5.8602799999999997E-2</v>
      </c>
      <c r="E4752" s="79">
        <v>7.4825459999999996E-2</v>
      </c>
    </row>
    <row r="4753" spans="1:5" x14ac:dyDescent="0.25">
      <c r="A4753" s="89" t="s">
        <v>147</v>
      </c>
      <c r="B4753" s="79">
        <v>300</v>
      </c>
      <c r="C4753" s="79" t="s">
        <v>9</v>
      </c>
      <c r="D4753" s="79">
        <v>-2.2375200000000001E-2</v>
      </c>
      <c r="E4753" s="79">
        <v>0.10101398</v>
      </c>
    </row>
    <row r="4754" spans="1:5" x14ac:dyDescent="0.25">
      <c r="A4754" s="89" t="s">
        <v>147</v>
      </c>
      <c r="B4754" s="79">
        <v>300</v>
      </c>
      <c r="C4754" s="79" t="s">
        <v>142</v>
      </c>
      <c r="D4754" s="79">
        <v>-1.4110299999999999E-2</v>
      </c>
      <c r="E4754" s="79">
        <v>8.879898E-2</v>
      </c>
    </row>
    <row r="4755" spans="1:5" x14ac:dyDescent="0.25">
      <c r="A4755" s="89" t="s">
        <v>147</v>
      </c>
      <c r="B4755" s="79">
        <v>300</v>
      </c>
      <c r="C4755" s="79" t="s">
        <v>150</v>
      </c>
      <c r="D4755" s="79">
        <v>6.3831900000000004E-3</v>
      </c>
      <c r="E4755" s="79">
        <v>5.8281659999999999E-2</v>
      </c>
    </row>
    <row r="4756" spans="1:5" x14ac:dyDescent="0.25">
      <c r="A4756" s="89" t="s">
        <v>147</v>
      </c>
      <c r="B4756" s="79">
        <v>300</v>
      </c>
      <c r="C4756" s="79" t="s">
        <v>152</v>
      </c>
      <c r="D4756" s="79">
        <v>1.751803E-2</v>
      </c>
      <c r="E4756" s="79">
        <v>6.7255869999999995E-2</v>
      </c>
    </row>
    <row r="4757" spans="1:5" x14ac:dyDescent="0.25">
      <c r="A4757" s="89" t="s">
        <v>147</v>
      </c>
      <c r="B4757" s="79">
        <v>300</v>
      </c>
      <c r="C4757" s="79" t="s">
        <v>154</v>
      </c>
      <c r="D4757" s="79">
        <v>3.3651199999999999E-2</v>
      </c>
      <c r="E4757" s="79">
        <v>7.2744500000000004E-2</v>
      </c>
    </row>
    <row r="4758" spans="1:5" x14ac:dyDescent="0.25">
      <c r="A4758" s="89" t="s">
        <v>147</v>
      </c>
      <c r="B4758" s="79">
        <v>300</v>
      </c>
      <c r="C4758" s="79" t="s">
        <v>146</v>
      </c>
      <c r="D4758" s="79">
        <v>3.7887400000000002E-2</v>
      </c>
      <c r="E4758" s="79">
        <v>5.949745E-2</v>
      </c>
    </row>
    <row r="4759" spans="1:5" x14ac:dyDescent="0.25">
      <c r="A4759" s="89" t="s">
        <v>147</v>
      </c>
      <c r="B4759" s="79">
        <v>300</v>
      </c>
      <c r="C4759" s="79" t="s">
        <v>151</v>
      </c>
      <c r="D4759" s="79">
        <v>0.51653647999999996</v>
      </c>
      <c r="E4759" s="79">
        <v>7.7341069999999998E-2</v>
      </c>
    </row>
    <row r="4760" spans="1:5" x14ac:dyDescent="0.25">
      <c r="A4760" s="89" t="s">
        <v>147</v>
      </c>
      <c r="B4760" s="79">
        <v>300</v>
      </c>
      <c r="C4760" s="79" t="s">
        <v>148</v>
      </c>
      <c r="D4760" s="79">
        <v>0.82052281999999999</v>
      </c>
      <c r="E4760" s="79">
        <v>7.152683E-2</v>
      </c>
    </row>
    <row r="4761" spans="1:5" x14ac:dyDescent="0.25">
      <c r="A4761" s="89" t="s">
        <v>154</v>
      </c>
      <c r="B4761" s="79">
        <v>301</v>
      </c>
      <c r="C4761" s="79" t="s">
        <v>153</v>
      </c>
      <c r="D4761" s="79">
        <v>-0.12734870000000001</v>
      </c>
      <c r="E4761" s="79">
        <v>9.5006989999999999E-2</v>
      </c>
    </row>
    <row r="4762" spans="1:5" x14ac:dyDescent="0.25">
      <c r="A4762" s="89" t="s">
        <v>154</v>
      </c>
      <c r="B4762" s="79">
        <v>301</v>
      </c>
      <c r="C4762" s="79" t="s">
        <v>152</v>
      </c>
      <c r="D4762" s="79">
        <v>-9.5593399999999995E-2</v>
      </c>
      <c r="E4762" s="79">
        <v>5.24757E-2</v>
      </c>
    </row>
    <row r="4763" spans="1:5" x14ac:dyDescent="0.25">
      <c r="A4763" s="89" t="s">
        <v>154</v>
      </c>
      <c r="B4763" s="79">
        <v>301</v>
      </c>
      <c r="C4763" s="79" t="s">
        <v>149</v>
      </c>
      <c r="D4763" s="79">
        <v>-8.8449E-2</v>
      </c>
      <c r="E4763" s="79">
        <v>8.1480780000000003E-2</v>
      </c>
    </row>
    <row r="4764" spans="1:5" x14ac:dyDescent="0.25">
      <c r="A4764" s="89" t="s">
        <v>154</v>
      </c>
      <c r="B4764" s="79">
        <v>301</v>
      </c>
      <c r="C4764" s="79" t="s">
        <v>145</v>
      </c>
      <c r="D4764" s="79">
        <v>-5.3594599999999999E-2</v>
      </c>
      <c r="E4764" s="79">
        <v>8.6411730000000006E-2</v>
      </c>
    </row>
    <row r="4765" spans="1:5" x14ac:dyDescent="0.25">
      <c r="A4765" s="89" t="s">
        <v>154</v>
      </c>
      <c r="B4765" s="79">
        <v>301</v>
      </c>
      <c r="C4765" s="79" t="s">
        <v>151</v>
      </c>
      <c r="D4765" s="79">
        <v>-5.20165E-2</v>
      </c>
      <c r="E4765" s="79">
        <v>9.4709650000000006E-2</v>
      </c>
    </row>
    <row r="4766" spans="1:5" x14ac:dyDescent="0.25">
      <c r="A4766" s="89" t="s">
        <v>154</v>
      </c>
      <c r="B4766" s="79">
        <v>301</v>
      </c>
      <c r="C4766" s="79" t="s">
        <v>156</v>
      </c>
      <c r="D4766" s="79">
        <v>-3.7006400000000002E-2</v>
      </c>
      <c r="E4766" s="79">
        <v>4.9320940000000001E-2</v>
      </c>
    </row>
    <row r="4767" spans="1:5" x14ac:dyDescent="0.25">
      <c r="A4767" s="89" t="s">
        <v>154</v>
      </c>
      <c r="B4767" s="79">
        <v>301</v>
      </c>
      <c r="C4767" s="79" t="s">
        <v>155</v>
      </c>
      <c r="D4767" s="79">
        <v>9.1201400000000005E-3</v>
      </c>
      <c r="E4767" s="79">
        <v>5.4201909999999999E-2</v>
      </c>
    </row>
    <row r="4768" spans="1:5" x14ac:dyDescent="0.25">
      <c r="A4768" s="89" t="s">
        <v>154</v>
      </c>
      <c r="B4768" s="79">
        <v>301</v>
      </c>
      <c r="C4768" s="79" t="s">
        <v>150</v>
      </c>
      <c r="D4768" s="79">
        <v>1.6765619999999998E-2</v>
      </c>
      <c r="E4768" s="79">
        <v>9.9643570000000001E-2</v>
      </c>
    </row>
    <row r="4769" spans="1:5" x14ac:dyDescent="0.25">
      <c r="A4769" s="89" t="s">
        <v>154</v>
      </c>
      <c r="B4769" s="79">
        <v>301</v>
      </c>
      <c r="C4769" s="79" t="s">
        <v>143</v>
      </c>
      <c r="D4769" s="79">
        <v>8.0409359999999999E-2</v>
      </c>
      <c r="E4769" s="79">
        <v>9.8565E-2</v>
      </c>
    </row>
    <row r="4770" spans="1:5" x14ac:dyDescent="0.25">
      <c r="A4770" s="89" t="s">
        <v>154</v>
      </c>
      <c r="B4770" s="79">
        <v>301</v>
      </c>
      <c r="C4770" s="79" t="s">
        <v>159</v>
      </c>
      <c r="D4770" s="79">
        <v>8.9711390000000002E-2</v>
      </c>
      <c r="E4770" s="79">
        <v>6.8890919999999994E-2</v>
      </c>
    </row>
    <row r="4771" spans="1:5" x14ac:dyDescent="0.25">
      <c r="A4771" s="89" t="s">
        <v>154</v>
      </c>
      <c r="B4771" s="79">
        <v>301</v>
      </c>
      <c r="C4771" s="79" t="s">
        <v>146</v>
      </c>
      <c r="D4771" s="79">
        <v>0.63384061999999997</v>
      </c>
      <c r="E4771" s="79">
        <v>6.7667160000000004E-2</v>
      </c>
    </row>
    <row r="4772" spans="1:5" x14ac:dyDescent="0.25">
      <c r="A4772" s="89" t="s">
        <v>154</v>
      </c>
      <c r="B4772" s="79">
        <v>301</v>
      </c>
      <c r="C4772" s="79" t="s">
        <v>160</v>
      </c>
      <c r="D4772" s="79">
        <v>0.71029321000000001</v>
      </c>
      <c r="E4772" s="79">
        <v>8.5703009999999996E-2</v>
      </c>
    </row>
    <row r="4773" spans="1:5" x14ac:dyDescent="0.25">
      <c r="A4773" s="89" t="s">
        <v>154</v>
      </c>
      <c r="B4773" s="79">
        <v>301</v>
      </c>
      <c r="C4773" s="79" t="s">
        <v>148</v>
      </c>
      <c r="D4773" s="79">
        <v>0.72171602000000001</v>
      </c>
      <c r="E4773" s="79">
        <v>9.030125E-2</v>
      </c>
    </row>
    <row r="4774" spans="1:5" x14ac:dyDescent="0.25">
      <c r="A4774" s="89" t="s">
        <v>154</v>
      </c>
      <c r="B4774" s="79">
        <v>301</v>
      </c>
      <c r="C4774" s="79" t="s">
        <v>9</v>
      </c>
      <c r="D4774" s="79">
        <v>0.95797014999999996</v>
      </c>
      <c r="E4774" s="79">
        <v>3.4879960000000002E-2</v>
      </c>
    </row>
    <row r="4775" spans="1:5" x14ac:dyDescent="0.25">
      <c r="A4775" s="89" t="s">
        <v>158</v>
      </c>
      <c r="B4775" s="79">
        <v>302</v>
      </c>
      <c r="C4775" s="79" t="s">
        <v>150</v>
      </c>
      <c r="D4775" s="79">
        <v>-8.3143700000000001E-2</v>
      </c>
      <c r="E4775" s="79">
        <v>7.4347419999999997E-2</v>
      </c>
    </row>
    <row r="4776" spans="1:5" x14ac:dyDescent="0.25">
      <c r="A4776" s="89" t="s">
        <v>158</v>
      </c>
      <c r="B4776" s="79">
        <v>302</v>
      </c>
      <c r="C4776" s="79" t="s">
        <v>152</v>
      </c>
      <c r="D4776" s="79">
        <v>-5.0359399999999999E-2</v>
      </c>
      <c r="E4776" s="79">
        <v>9.8117019999999999E-2</v>
      </c>
    </row>
    <row r="4777" spans="1:5" x14ac:dyDescent="0.25">
      <c r="A4777" s="89" t="s">
        <v>158</v>
      </c>
      <c r="B4777" s="79">
        <v>302</v>
      </c>
      <c r="C4777" s="79" t="s">
        <v>143</v>
      </c>
      <c r="D4777" s="79">
        <v>-2.298E-2</v>
      </c>
      <c r="E4777" s="79">
        <v>0.10045613</v>
      </c>
    </row>
    <row r="4778" spans="1:5" x14ac:dyDescent="0.25">
      <c r="A4778" s="89" t="s">
        <v>158</v>
      </c>
      <c r="B4778" s="79">
        <v>302</v>
      </c>
      <c r="C4778" s="79" t="s">
        <v>145</v>
      </c>
      <c r="D4778" s="79">
        <v>4.4273409999999999E-2</v>
      </c>
      <c r="E4778" s="79">
        <v>7.785019E-2</v>
      </c>
    </row>
    <row r="4779" spans="1:5" x14ac:dyDescent="0.25">
      <c r="A4779" s="89" t="s">
        <v>158</v>
      </c>
      <c r="B4779" s="79">
        <v>302</v>
      </c>
      <c r="C4779" s="79" t="s">
        <v>9</v>
      </c>
      <c r="D4779" s="79">
        <v>5.8030949999999998E-2</v>
      </c>
      <c r="E4779" s="79">
        <v>8.2940509999999995E-2</v>
      </c>
    </row>
    <row r="4780" spans="1:5" x14ac:dyDescent="0.25">
      <c r="A4780" s="89" t="s">
        <v>158</v>
      </c>
      <c r="B4780" s="79">
        <v>302</v>
      </c>
      <c r="C4780" s="79" t="s">
        <v>142</v>
      </c>
      <c r="D4780" s="79">
        <v>7.1376490000000001E-2</v>
      </c>
      <c r="E4780" s="79">
        <v>6.8318190000000001E-2</v>
      </c>
    </row>
    <row r="4781" spans="1:5" x14ac:dyDescent="0.25">
      <c r="A4781" s="89" t="s">
        <v>158</v>
      </c>
      <c r="B4781" s="79">
        <v>302</v>
      </c>
      <c r="C4781" s="79" t="s">
        <v>147</v>
      </c>
      <c r="D4781" s="79">
        <v>0.12614980000000001</v>
      </c>
      <c r="E4781" s="79">
        <v>8.5824670000000006E-2</v>
      </c>
    </row>
    <row r="4782" spans="1:5" x14ac:dyDescent="0.25">
      <c r="A4782" s="89" t="s">
        <v>158</v>
      </c>
      <c r="B4782" s="79">
        <v>302</v>
      </c>
      <c r="C4782" s="79" t="s">
        <v>154</v>
      </c>
      <c r="D4782" s="79">
        <v>0.12711960999999999</v>
      </c>
      <c r="E4782" s="79">
        <v>6.1778270000000003E-2</v>
      </c>
    </row>
    <row r="4783" spans="1:5" x14ac:dyDescent="0.25">
      <c r="A4783" s="89" t="s">
        <v>158</v>
      </c>
      <c r="B4783" s="79">
        <v>302</v>
      </c>
      <c r="C4783" s="79" t="s">
        <v>148</v>
      </c>
      <c r="D4783" s="79">
        <v>0.13759262999999999</v>
      </c>
      <c r="E4783" s="79">
        <v>4.7757649999999999E-2</v>
      </c>
    </row>
    <row r="4784" spans="1:5" x14ac:dyDescent="0.25">
      <c r="A4784" s="89" t="s">
        <v>158</v>
      </c>
      <c r="B4784" s="79">
        <v>302</v>
      </c>
      <c r="C4784" s="79" t="s">
        <v>160</v>
      </c>
      <c r="D4784" s="79">
        <v>0.15462893999999999</v>
      </c>
      <c r="E4784" s="79">
        <v>8.7062360000000005E-2</v>
      </c>
    </row>
    <row r="4785" spans="1:5" x14ac:dyDescent="0.25">
      <c r="A4785" s="89" t="s">
        <v>158</v>
      </c>
      <c r="B4785" s="79">
        <v>302</v>
      </c>
      <c r="C4785" s="79" t="s">
        <v>144</v>
      </c>
      <c r="D4785" s="79">
        <v>0.17720245000000001</v>
      </c>
      <c r="E4785" s="79">
        <v>9.5473760000000005E-2</v>
      </c>
    </row>
    <row r="4786" spans="1:5" x14ac:dyDescent="0.25">
      <c r="A4786" s="89" t="s">
        <v>158</v>
      </c>
      <c r="B4786" s="79">
        <v>302</v>
      </c>
      <c r="C4786" s="79" t="s">
        <v>151</v>
      </c>
      <c r="D4786" s="79">
        <v>0.20898940999999999</v>
      </c>
      <c r="E4786" s="79">
        <v>9.1316259999999996E-2</v>
      </c>
    </row>
    <row r="4787" spans="1:5" x14ac:dyDescent="0.25">
      <c r="A4787" s="89" t="s">
        <v>158</v>
      </c>
      <c r="B4787" s="79">
        <v>302</v>
      </c>
      <c r="C4787" s="79" t="s">
        <v>157</v>
      </c>
      <c r="D4787" s="79">
        <v>0.21070538</v>
      </c>
      <c r="E4787" s="79">
        <v>9.2069479999999995E-2</v>
      </c>
    </row>
    <row r="4788" spans="1:5" x14ac:dyDescent="0.25">
      <c r="A4788" s="89" t="s">
        <v>148</v>
      </c>
      <c r="B4788" s="79">
        <v>303</v>
      </c>
      <c r="C4788" s="79" t="s">
        <v>150</v>
      </c>
      <c r="D4788" s="79">
        <v>-0.14746609999999999</v>
      </c>
      <c r="E4788" s="79">
        <v>9.4561989999999999E-2</v>
      </c>
    </row>
    <row r="4789" spans="1:5" x14ac:dyDescent="0.25">
      <c r="A4789" s="89" t="s">
        <v>148</v>
      </c>
      <c r="B4789" s="79">
        <v>303</v>
      </c>
      <c r="C4789" s="79" t="s">
        <v>159</v>
      </c>
      <c r="D4789" s="79">
        <v>-0.12060700000000001</v>
      </c>
      <c r="E4789" s="79">
        <v>8.8488419999999998E-2</v>
      </c>
    </row>
    <row r="4790" spans="1:5" x14ac:dyDescent="0.25">
      <c r="A4790" s="89" t="s">
        <v>148</v>
      </c>
      <c r="B4790" s="79">
        <v>303</v>
      </c>
      <c r="C4790" s="79" t="s">
        <v>142</v>
      </c>
      <c r="D4790" s="79">
        <v>-6.5290200000000007E-2</v>
      </c>
      <c r="E4790" s="79">
        <v>8.5703489999999993E-2</v>
      </c>
    </row>
    <row r="4791" spans="1:5" x14ac:dyDescent="0.25">
      <c r="A4791" s="89" t="s">
        <v>148</v>
      </c>
      <c r="B4791" s="79">
        <v>303</v>
      </c>
      <c r="C4791" s="79" t="s">
        <v>155</v>
      </c>
      <c r="D4791" s="79">
        <v>-6.2693399999999996E-2</v>
      </c>
      <c r="E4791" s="79">
        <v>0.10579977</v>
      </c>
    </row>
    <row r="4792" spans="1:5" x14ac:dyDescent="0.25">
      <c r="A4792" s="89" t="s">
        <v>148</v>
      </c>
      <c r="B4792" s="79">
        <v>303</v>
      </c>
      <c r="C4792" s="79" t="s">
        <v>9</v>
      </c>
      <c r="D4792" s="79">
        <v>-4.6609499999999998E-2</v>
      </c>
      <c r="E4792" s="79">
        <v>9.3047519999999995E-2</v>
      </c>
    </row>
    <row r="4793" spans="1:5" x14ac:dyDescent="0.25">
      <c r="A4793" s="89" t="s">
        <v>148</v>
      </c>
      <c r="B4793" s="79">
        <v>303</v>
      </c>
      <c r="C4793" s="79" t="s">
        <v>145</v>
      </c>
      <c r="D4793" s="79">
        <v>-1.84507E-2</v>
      </c>
      <c r="E4793" s="79">
        <v>7.0472870000000007E-2</v>
      </c>
    </row>
    <row r="4794" spans="1:5" x14ac:dyDescent="0.25">
      <c r="A4794" s="89" t="s">
        <v>148</v>
      </c>
      <c r="B4794" s="79">
        <v>303</v>
      </c>
      <c r="C4794" s="79" t="s">
        <v>143</v>
      </c>
      <c r="D4794" s="79">
        <v>-1.7143700000000001E-2</v>
      </c>
      <c r="E4794" s="79">
        <v>9.9798510000000007E-2</v>
      </c>
    </row>
    <row r="4795" spans="1:5" x14ac:dyDescent="0.25">
      <c r="A4795" s="89" t="s">
        <v>148</v>
      </c>
      <c r="B4795" s="79">
        <v>303</v>
      </c>
      <c r="C4795" s="79" t="s">
        <v>156</v>
      </c>
      <c r="D4795" s="79">
        <v>1.0179860000000001E-2</v>
      </c>
      <c r="E4795" s="79">
        <v>8.6402820000000005E-2</v>
      </c>
    </row>
    <row r="4796" spans="1:5" x14ac:dyDescent="0.25">
      <c r="A4796" s="89" t="s">
        <v>148</v>
      </c>
      <c r="B4796" s="79">
        <v>303</v>
      </c>
      <c r="C4796" s="79" t="s">
        <v>154</v>
      </c>
      <c r="D4796" s="79">
        <v>1.523245E-2</v>
      </c>
      <c r="E4796" s="79">
        <v>7.1500419999999995E-2</v>
      </c>
    </row>
    <row r="4797" spans="1:5" x14ac:dyDescent="0.25">
      <c r="A4797" s="89" t="s">
        <v>148</v>
      </c>
      <c r="B4797" s="79">
        <v>303</v>
      </c>
      <c r="C4797" s="79" t="s">
        <v>146</v>
      </c>
      <c r="D4797" s="79">
        <v>3.9106519999999999E-2</v>
      </c>
      <c r="E4797" s="79">
        <v>5.9380420000000003E-2</v>
      </c>
    </row>
    <row r="4798" spans="1:5" x14ac:dyDescent="0.25">
      <c r="A4798" s="89" t="s">
        <v>148</v>
      </c>
      <c r="B4798" s="79">
        <v>303</v>
      </c>
      <c r="C4798" s="79" t="s">
        <v>149</v>
      </c>
      <c r="D4798" s="79">
        <v>4.1502829999999998E-2</v>
      </c>
      <c r="E4798" s="79">
        <v>7.6845239999999995E-2</v>
      </c>
    </row>
    <row r="4799" spans="1:5" x14ac:dyDescent="0.25">
      <c r="A4799" s="89" t="s">
        <v>148</v>
      </c>
      <c r="B4799" s="79">
        <v>303</v>
      </c>
      <c r="C4799" s="79" t="s">
        <v>152</v>
      </c>
      <c r="D4799" s="79">
        <v>5.4828769999999999E-2</v>
      </c>
      <c r="E4799" s="79">
        <v>0.10840519999999999</v>
      </c>
    </row>
    <row r="4800" spans="1:5" x14ac:dyDescent="0.25">
      <c r="A4800" s="89" t="s">
        <v>148</v>
      </c>
      <c r="B4800" s="79">
        <v>303</v>
      </c>
      <c r="C4800" s="79" t="s">
        <v>144</v>
      </c>
      <c r="D4800" s="79">
        <v>5.6737139999999998E-2</v>
      </c>
      <c r="E4800" s="79">
        <v>0.10368081</v>
      </c>
    </row>
    <row r="4801" spans="1:5" x14ac:dyDescent="0.25">
      <c r="A4801" s="89" t="s">
        <v>148</v>
      </c>
      <c r="B4801" s="79">
        <v>303</v>
      </c>
      <c r="C4801" s="79" t="s">
        <v>160</v>
      </c>
      <c r="D4801" s="79">
        <v>0.16696813999999999</v>
      </c>
      <c r="E4801" s="79">
        <v>0.10826181999999999</v>
      </c>
    </row>
    <row r="4802" spans="1:5" x14ac:dyDescent="0.25">
      <c r="A4802" s="89" t="s">
        <v>148</v>
      </c>
      <c r="B4802" s="79">
        <v>303</v>
      </c>
      <c r="C4802" s="79" t="s">
        <v>151</v>
      </c>
      <c r="D4802" s="79">
        <v>0.18877257</v>
      </c>
      <c r="E4802" s="79">
        <v>0.10193929</v>
      </c>
    </row>
    <row r="4803" spans="1:5" x14ac:dyDescent="0.25">
      <c r="A4803" s="89" t="s">
        <v>148</v>
      </c>
      <c r="B4803" s="79">
        <v>303</v>
      </c>
      <c r="C4803" s="79" t="s">
        <v>147</v>
      </c>
      <c r="D4803" s="79">
        <v>0.88395805999999999</v>
      </c>
      <c r="E4803" s="79">
        <v>6.4532709999999993E-2</v>
      </c>
    </row>
    <row r="4804" spans="1:5" x14ac:dyDescent="0.25">
      <c r="A4804" s="89" t="s">
        <v>149</v>
      </c>
      <c r="B4804" s="79">
        <v>304</v>
      </c>
      <c r="C4804" s="79" t="s">
        <v>150</v>
      </c>
      <c r="D4804" s="79">
        <v>-0.17578859999999999</v>
      </c>
      <c r="E4804" s="79">
        <v>0.10615898</v>
      </c>
    </row>
    <row r="4805" spans="1:5" x14ac:dyDescent="0.25">
      <c r="A4805" s="89" t="s">
        <v>149</v>
      </c>
      <c r="B4805" s="79">
        <v>304</v>
      </c>
      <c r="C4805" s="79" t="s">
        <v>142</v>
      </c>
      <c r="D4805" s="79">
        <v>-9.2835200000000007E-2</v>
      </c>
      <c r="E4805" s="79">
        <v>7.5346709999999997E-2</v>
      </c>
    </row>
    <row r="4806" spans="1:5" x14ac:dyDescent="0.25">
      <c r="A4806" s="89" t="s">
        <v>149</v>
      </c>
      <c r="B4806" s="79">
        <v>304</v>
      </c>
      <c r="C4806" s="79" t="s">
        <v>9</v>
      </c>
      <c r="D4806" s="79">
        <v>-6.3492900000000005E-2</v>
      </c>
      <c r="E4806" s="79">
        <v>5.319546E-2</v>
      </c>
    </row>
    <row r="4807" spans="1:5" x14ac:dyDescent="0.25">
      <c r="A4807" s="89" t="s">
        <v>149</v>
      </c>
      <c r="B4807" s="79">
        <v>304</v>
      </c>
      <c r="C4807" s="79" t="s">
        <v>159</v>
      </c>
      <c r="D4807" s="79">
        <v>-4.9877600000000001E-2</v>
      </c>
      <c r="E4807" s="79">
        <v>7.5094540000000001E-2</v>
      </c>
    </row>
    <row r="4808" spans="1:5" x14ac:dyDescent="0.25">
      <c r="A4808" s="89" t="s">
        <v>149</v>
      </c>
      <c r="B4808" s="79">
        <v>304</v>
      </c>
      <c r="C4808" s="79" t="s">
        <v>156</v>
      </c>
      <c r="D4808" s="79">
        <v>-4.67575E-2</v>
      </c>
      <c r="E4808" s="79">
        <v>6.959224E-2</v>
      </c>
    </row>
    <row r="4809" spans="1:5" x14ac:dyDescent="0.25">
      <c r="A4809" s="89" t="s">
        <v>149</v>
      </c>
      <c r="B4809" s="79">
        <v>304</v>
      </c>
      <c r="C4809" s="79" t="s">
        <v>152</v>
      </c>
      <c r="D4809" s="80">
        <v>-1.13E-4</v>
      </c>
      <c r="E4809" s="79">
        <v>7.1662589999999998E-2</v>
      </c>
    </row>
    <row r="4810" spans="1:5" x14ac:dyDescent="0.25">
      <c r="A4810" s="89" t="s">
        <v>149</v>
      </c>
      <c r="B4810" s="79">
        <v>304</v>
      </c>
      <c r="C4810" s="79" t="s">
        <v>146</v>
      </c>
      <c r="D4810" s="79">
        <v>8.7752000000000004E-3</v>
      </c>
      <c r="E4810" s="79">
        <v>9.2981670000000002E-2</v>
      </c>
    </row>
    <row r="4811" spans="1:5" x14ac:dyDescent="0.25">
      <c r="A4811" s="89" t="s">
        <v>149</v>
      </c>
      <c r="B4811" s="79">
        <v>304</v>
      </c>
      <c r="C4811" s="79" t="s">
        <v>160</v>
      </c>
      <c r="D4811" s="79">
        <v>3.7342170000000001E-2</v>
      </c>
      <c r="E4811" s="79">
        <v>8.0992990000000001E-2</v>
      </c>
    </row>
    <row r="4812" spans="1:5" x14ac:dyDescent="0.25">
      <c r="A4812" s="89" t="s">
        <v>149</v>
      </c>
      <c r="B4812" s="79">
        <v>304</v>
      </c>
      <c r="C4812" s="79" t="s">
        <v>154</v>
      </c>
      <c r="D4812" s="79">
        <v>8.316482E-2</v>
      </c>
      <c r="E4812" s="79">
        <v>0.1036411</v>
      </c>
    </row>
    <row r="4813" spans="1:5" x14ac:dyDescent="0.25">
      <c r="A4813" s="89" t="s">
        <v>149</v>
      </c>
      <c r="B4813" s="79">
        <v>304</v>
      </c>
      <c r="C4813" s="79" t="s">
        <v>155</v>
      </c>
      <c r="D4813" s="79">
        <v>9.6700380000000002E-2</v>
      </c>
      <c r="E4813" s="79">
        <v>8.5471179999999994E-2</v>
      </c>
    </row>
    <row r="4814" spans="1:5" x14ac:dyDescent="0.25">
      <c r="A4814" s="89" t="s">
        <v>149</v>
      </c>
      <c r="B4814" s="79">
        <v>304</v>
      </c>
      <c r="C4814" s="79" t="s">
        <v>144</v>
      </c>
      <c r="D4814" s="79">
        <v>0.33884840999999999</v>
      </c>
      <c r="E4814" s="79">
        <v>8.5409760000000001E-2</v>
      </c>
    </row>
    <row r="4815" spans="1:5" x14ac:dyDescent="0.25">
      <c r="A4815" s="89" t="s">
        <v>149</v>
      </c>
      <c r="B4815" s="79">
        <v>304</v>
      </c>
      <c r="C4815" s="79" t="s">
        <v>158</v>
      </c>
      <c r="D4815" s="79">
        <v>0.47249174999999999</v>
      </c>
      <c r="E4815" s="79">
        <v>0.11020299</v>
      </c>
    </row>
    <row r="4816" spans="1:5" x14ac:dyDescent="0.25">
      <c r="A4816" s="89" t="s">
        <v>149</v>
      </c>
      <c r="B4816" s="79">
        <v>304</v>
      </c>
      <c r="C4816" s="79" t="s">
        <v>151</v>
      </c>
      <c r="D4816" s="79">
        <v>0.50437597999999995</v>
      </c>
      <c r="E4816" s="79">
        <v>7.4547020000000006E-2</v>
      </c>
    </row>
    <row r="4817" spans="1:5" x14ac:dyDescent="0.25">
      <c r="A4817" s="89" t="s">
        <v>149</v>
      </c>
      <c r="B4817" s="79">
        <v>304</v>
      </c>
      <c r="C4817" s="79" t="s">
        <v>143</v>
      </c>
      <c r="D4817" s="79">
        <v>0.64847368000000005</v>
      </c>
      <c r="E4817" s="79">
        <v>3.6538979999999999E-2</v>
      </c>
    </row>
    <row r="4818" spans="1:5" x14ac:dyDescent="0.25">
      <c r="A4818" s="89" t="s">
        <v>149</v>
      </c>
      <c r="B4818" s="79">
        <v>304</v>
      </c>
      <c r="C4818" s="79" t="s">
        <v>147</v>
      </c>
      <c r="D4818" s="79">
        <v>0.89660985999999998</v>
      </c>
      <c r="E4818" s="79">
        <v>0.1009326</v>
      </c>
    </row>
    <row r="4819" spans="1:5" x14ac:dyDescent="0.25">
      <c r="A4819" s="89" t="s">
        <v>144</v>
      </c>
      <c r="B4819" s="79">
        <v>305</v>
      </c>
      <c r="C4819" s="79" t="s">
        <v>146</v>
      </c>
      <c r="D4819" s="79">
        <v>-9.1710600000000003E-2</v>
      </c>
      <c r="E4819" s="79">
        <v>6.5823000000000007E-2</v>
      </c>
    </row>
    <row r="4820" spans="1:5" x14ac:dyDescent="0.25">
      <c r="A4820" s="89" t="s">
        <v>144</v>
      </c>
      <c r="B4820" s="79">
        <v>305</v>
      </c>
      <c r="C4820" s="79" t="s">
        <v>145</v>
      </c>
      <c r="D4820" s="79">
        <v>-5.1502300000000001E-2</v>
      </c>
      <c r="E4820" s="79">
        <v>7.1007180000000003E-2</v>
      </c>
    </row>
    <row r="4821" spans="1:5" x14ac:dyDescent="0.25">
      <c r="A4821" s="89" t="s">
        <v>144</v>
      </c>
      <c r="B4821" s="79">
        <v>305</v>
      </c>
      <c r="C4821" s="79" t="s">
        <v>156</v>
      </c>
      <c r="D4821" s="79">
        <v>-4.1002400000000001E-2</v>
      </c>
      <c r="E4821" s="79">
        <v>4.7565629999999998E-2</v>
      </c>
    </row>
    <row r="4822" spans="1:5" x14ac:dyDescent="0.25">
      <c r="A4822" s="89" t="s">
        <v>144</v>
      </c>
      <c r="B4822" s="79">
        <v>305</v>
      </c>
      <c r="C4822" s="79" t="s">
        <v>154</v>
      </c>
      <c r="D4822" s="79">
        <v>-4.0130199999999998E-2</v>
      </c>
      <c r="E4822" s="79">
        <v>5.2306249999999999E-2</v>
      </c>
    </row>
    <row r="4823" spans="1:5" x14ac:dyDescent="0.25">
      <c r="A4823" s="89" t="s">
        <v>144</v>
      </c>
      <c r="B4823" s="79">
        <v>305</v>
      </c>
      <c r="C4823" s="79" t="s">
        <v>153</v>
      </c>
      <c r="D4823" s="79">
        <v>-2.9697999999999999E-2</v>
      </c>
      <c r="E4823" s="79">
        <v>8.9491210000000002E-2</v>
      </c>
    </row>
    <row r="4824" spans="1:5" x14ac:dyDescent="0.25">
      <c r="A4824" s="89" t="s">
        <v>144</v>
      </c>
      <c r="B4824" s="79">
        <v>305</v>
      </c>
      <c r="C4824" s="79" t="s">
        <v>152</v>
      </c>
      <c r="D4824" s="79">
        <v>2.0107900000000001E-3</v>
      </c>
      <c r="E4824" s="79">
        <v>6.5835710000000006E-2</v>
      </c>
    </row>
    <row r="4825" spans="1:5" x14ac:dyDescent="0.25">
      <c r="A4825" s="89" t="s">
        <v>144</v>
      </c>
      <c r="B4825" s="79">
        <v>305</v>
      </c>
      <c r="C4825" s="79" t="s">
        <v>9</v>
      </c>
      <c r="D4825" s="79">
        <v>4.9188499999999998E-3</v>
      </c>
      <c r="E4825" s="79">
        <v>6.9585530000000007E-2</v>
      </c>
    </row>
    <row r="4826" spans="1:5" x14ac:dyDescent="0.25">
      <c r="A4826" s="89" t="s">
        <v>144</v>
      </c>
      <c r="B4826" s="79">
        <v>305</v>
      </c>
      <c r="C4826" s="79" t="s">
        <v>148</v>
      </c>
      <c r="D4826" s="79">
        <v>1.696903E-2</v>
      </c>
      <c r="E4826" s="79">
        <v>6.8180660000000004E-2</v>
      </c>
    </row>
    <row r="4827" spans="1:5" x14ac:dyDescent="0.25">
      <c r="A4827" s="89" t="s">
        <v>144</v>
      </c>
      <c r="B4827" s="79">
        <v>305</v>
      </c>
      <c r="C4827" s="79" t="s">
        <v>157</v>
      </c>
      <c r="D4827" s="79">
        <v>3.3271920000000003E-2</v>
      </c>
      <c r="E4827" s="79">
        <v>0.10252559</v>
      </c>
    </row>
    <row r="4828" spans="1:5" x14ac:dyDescent="0.25">
      <c r="A4828" s="89" t="s">
        <v>144</v>
      </c>
      <c r="B4828" s="79">
        <v>305</v>
      </c>
      <c r="C4828" s="79" t="s">
        <v>159</v>
      </c>
      <c r="D4828" s="79">
        <v>4.9729229999999999E-2</v>
      </c>
      <c r="E4828" s="79">
        <v>8.5384890000000005E-2</v>
      </c>
    </row>
    <row r="4829" spans="1:5" x14ac:dyDescent="0.25">
      <c r="A4829" s="89" t="s">
        <v>144</v>
      </c>
      <c r="B4829" s="79">
        <v>305</v>
      </c>
      <c r="C4829" s="79" t="s">
        <v>151</v>
      </c>
      <c r="D4829" s="79">
        <v>5.9083499999999997E-2</v>
      </c>
      <c r="E4829" s="79">
        <v>8.4094959999999996E-2</v>
      </c>
    </row>
    <row r="4830" spans="1:5" x14ac:dyDescent="0.25">
      <c r="A4830" s="89" t="s">
        <v>144</v>
      </c>
      <c r="B4830" s="79">
        <v>305</v>
      </c>
      <c r="C4830" s="79" t="s">
        <v>147</v>
      </c>
      <c r="D4830" s="79">
        <v>0.11300852</v>
      </c>
      <c r="E4830" s="79">
        <v>6.7754200000000001E-2</v>
      </c>
    </row>
    <row r="4831" spans="1:5" x14ac:dyDescent="0.25">
      <c r="A4831" s="89" t="s">
        <v>144</v>
      </c>
      <c r="B4831" s="79">
        <v>305</v>
      </c>
      <c r="C4831" s="79" t="s">
        <v>149</v>
      </c>
      <c r="D4831" s="79">
        <v>0.20231705</v>
      </c>
      <c r="E4831" s="79">
        <v>9.7375959999999998E-2</v>
      </c>
    </row>
    <row r="4832" spans="1:5" x14ac:dyDescent="0.25">
      <c r="A4832" s="89" t="s">
        <v>155</v>
      </c>
      <c r="B4832" s="79">
        <v>306</v>
      </c>
      <c r="C4832" s="79" t="s">
        <v>159</v>
      </c>
      <c r="D4832" s="79">
        <v>0.53926996000000005</v>
      </c>
      <c r="E4832" s="79">
        <v>5.5637939999999997E-2</v>
      </c>
    </row>
    <row r="4833" spans="1:5" x14ac:dyDescent="0.25">
      <c r="A4833" s="89" t="s">
        <v>155</v>
      </c>
      <c r="B4833" s="79">
        <v>306</v>
      </c>
      <c r="C4833" s="79" t="s">
        <v>149</v>
      </c>
      <c r="D4833" s="79">
        <v>0.75076723999999995</v>
      </c>
      <c r="E4833" s="79">
        <v>5.3900280000000002E-2</v>
      </c>
    </row>
    <row r="4834" spans="1:5" x14ac:dyDescent="0.25">
      <c r="A4834" s="89" t="s">
        <v>155</v>
      </c>
      <c r="B4834" s="79">
        <v>306</v>
      </c>
      <c r="C4834" s="79" t="s">
        <v>142</v>
      </c>
      <c r="D4834" s="79">
        <v>0.76837612</v>
      </c>
      <c r="E4834" s="79">
        <v>7.7022129999999994E-2</v>
      </c>
    </row>
    <row r="4835" spans="1:5" x14ac:dyDescent="0.25">
      <c r="A4835" s="89" t="s">
        <v>155</v>
      </c>
      <c r="B4835" s="79">
        <v>306</v>
      </c>
      <c r="C4835" s="79" t="s">
        <v>153</v>
      </c>
      <c r="D4835" s="79">
        <v>0.90790256999999996</v>
      </c>
      <c r="E4835" s="79">
        <v>5.8998509999999997E-2</v>
      </c>
    </row>
    <row r="4836" spans="1:5" x14ac:dyDescent="0.25">
      <c r="A4836" s="89" t="s">
        <v>155</v>
      </c>
      <c r="B4836" s="79">
        <v>306</v>
      </c>
      <c r="C4836" s="79" t="s">
        <v>151</v>
      </c>
      <c r="D4836" s="79">
        <v>0.94010388</v>
      </c>
      <c r="E4836" s="79">
        <v>4.4575959999999998E-2</v>
      </c>
    </row>
    <row r="4837" spans="1:5" x14ac:dyDescent="0.25">
      <c r="A4837" s="89" t="s">
        <v>155</v>
      </c>
      <c r="B4837" s="79">
        <v>306</v>
      </c>
      <c r="C4837" s="79" t="s">
        <v>152</v>
      </c>
      <c r="D4837" s="79">
        <v>0.99248440999999998</v>
      </c>
      <c r="E4837" s="79">
        <v>5.6357490000000003E-2</v>
      </c>
    </row>
    <row r="4838" spans="1:5" x14ac:dyDescent="0.25">
      <c r="A4838" s="89" t="s">
        <v>155</v>
      </c>
      <c r="B4838" s="79">
        <v>306</v>
      </c>
      <c r="C4838" s="79" t="s">
        <v>9</v>
      </c>
      <c r="D4838" s="79">
        <v>1.00396186</v>
      </c>
      <c r="E4838" s="79">
        <v>5.4422529999999997E-2</v>
      </c>
    </row>
    <row r="4839" spans="1:5" x14ac:dyDescent="0.25">
      <c r="A4839" s="89" t="s">
        <v>155</v>
      </c>
      <c r="B4839" s="79">
        <v>306</v>
      </c>
      <c r="C4839" s="79" t="s">
        <v>156</v>
      </c>
      <c r="D4839" s="79">
        <v>1.01005246</v>
      </c>
      <c r="E4839" s="79">
        <v>5.1850960000000001E-2</v>
      </c>
    </row>
    <row r="4840" spans="1:5" x14ac:dyDescent="0.25">
      <c r="A4840" s="89" t="s">
        <v>155</v>
      </c>
      <c r="B4840" s="79">
        <v>306</v>
      </c>
      <c r="C4840" s="79" t="s">
        <v>160</v>
      </c>
      <c r="D4840" s="79">
        <v>1.01792573</v>
      </c>
      <c r="E4840" s="79">
        <v>6.2471039999999999E-2</v>
      </c>
    </row>
    <row r="4841" spans="1:5" x14ac:dyDescent="0.25">
      <c r="A4841" s="89" t="s">
        <v>155</v>
      </c>
      <c r="B4841" s="79">
        <v>306</v>
      </c>
      <c r="C4841" s="79" t="s">
        <v>146</v>
      </c>
      <c r="D4841" s="79">
        <v>1.05208397</v>
      </c>
      <c r="E4841" s="79">
        <v>4.5352509999999999E-2</v>
      </c>
    </row>
    <row r="4842" spans="1:5" x14ac:dyDescent="0.25">
      <c r="A4842" s="89" t="s">
        <v>155</v>
      </c>
      <c r="B4842" s="79">
        <v>306</v>
      </c>
      <c r="C4842" s="79" t="s">
        <v>148</v>
      </c>
      <c r="D4842" s="79">
        <v>1.0637206400000001</v>
      </c>
      <c r="E4842" s="79">
        <v>7.0670460000000004E-2</v>
      </c>
    </row>
    <row r="4843" spans="1:5" x14ac:dyDescent="0.25">
      <c r="A4843" s="89" t="s">
        <v>142</v>
      </c>
      <c r="B4843" s="79">
        <v>307</v>
      </c>
      <c r="C4843" s="79" t="s">
        <v>143</v>
      </c>
      <c r="D4843" s="79">
        <v>0.18174908000000001</v>
      </c>
      <c r="E4843" s="79">
        <v>8.2036540000000005E-2</v>
      </c>
    </row>
    <row r="4844" spans="1:5" x14ac:dyDescent="0.25">
      <c r="A4844" s="89" t="s">
        <v>142</v>
      </c>
      <c r="B4844" s="79">
        <v>307</v>
      </c>
      <c r="C4844" s="79" t="s">
        <v>152</v>
      </c>
      <c r="D4844" s="79">
        <v>0.30039090000000002</v>
      </c>
      <c r="E4844" s="79">
        <v>7.1553640000000002E-2</v>
      </c>
    </row>
    <row r="4845" spans="1:5" x14ac:dyDescent="0.25">
      <c r="A4845" s="89" t="s">
        <v>142</v>
      </c>
      <c r="B4845" s="79">
        <v>307</v>
      </c>
      <c r="C4845" s="79" t="s">
        <v>145</v>
      </c>
      <c r="D4845" s="79">
        <v>0.34646788000000001</v>
      </c>
      <c r="E4845" s="79">
        <v>6.7459119999999997E-2</v>
      </c>
    </row>
    <row r="4846" spans="1:5" x14ac:dyDescent="0.25">
      <c r="A4846" s="89" t="s">
        <v>142</v>
      </c>
      <c r="B4846" s="79">
        <v>307</v>
      </c>
      <c r="C4846" s="79" t="s">
        <v>155</v>
      </c>
      <c r="D4846" s="79">
        <v>0.36229244999999999</v>
      </c>
      <c r="E4846" s="79">
        <v>5.507807E-2</v>
      </c>
    </row>
    <row r="4847" spans="1:5" x14ac:dyDescent="0.25">
      <c r="A4847" s="89" t="s">
        <v>142</v>
      </c>
      <c r="B4847" s="79">
        <v>307</v>
      </c>
      <c r="C4847" s="79" t="s">
        <v>159</v>
      </c>
      <c r="D4847" s="79">
        <v>0.46582469999999998</v>
      </c>
      <c r="E4847" s="79">
        <v>4.1107560000000001E-2</v>
      </c>
    </row>
    <row r="4848" spans="1:5" x14ac:dyDescent="0.25">
      <c r="A4848" s="89" t="s">
        <v>142</v>
      </c>
      <c r="B4848" s="79">
        <v>307</v>
      </c>
      <c r="C4848" s="79" t="s">
        <v>9</v>
      </c>
      <c r="D4848" s="79">
        <v>0.47713816999999997</v>
      </c>
      <c r="E4848" s="79">
        <v>5.5173260000000002E-2</v>
      </c>
    </row>
    <row r="4849" spans="1:5" x14ac:dyDescent="0.25">
      <c r="A4849" s="89" t="s">
        <v>142</v>
      </c>
      <c r="B4849" s="79">
        <v>307</v>
      </c>
      <c r="C4849" s="79" t="s">
        <v>150</v>
      </c>
      <c r="D4849" s="79">
        <v>0.55316577</v>
      </c>
      <c r="E4849" s="79">
        <v>8.0131729999999998E-2</v>
      </c>
    </row>
    <row r="4850" spans="1:5" x14ac:dyDescent="0.25">
      <c r="A4850" s="89" t="s">
        <v>142</v>
      </c>
      <c r="B4850" s="79">
        <v>307</v>
      </c>
      <c r="C4850" s="79" t="s">
        <v>149</v>
      </c>
      <c r="D4850" s="79">
        <v>0.57410218999999996</v>
      </c>
      <c r="E4850" s="79">
        <v>5.2174690000000003E-2</v>
      </c>
    </row>
    <row r="4851" spans="1:5" x14ac:dyDescent="0.25">
      <c r="A4851" s="89" t="s">
        <v>142</v>
      </c>
      <c r="B4851" s="79">
        <v>307</v>
      </c>
      <c r="C4851" s="79" t="s">
        <v>158</v>
      </c>
      <c r="D4851" s="79">
        <v>0.61552158000000001</v>
      </c>
      <c r="E4851" s="79">
        <v>5.1198960000000002E-2</v>
      </c>
    </row>
    <row r="4852" spans="1:5" x14ac:dyDescent="0.25">
      <c r="A4852" s="89" t="s">
        <v>142</v>
      </c>
      <c r="B4852" s="79">
        <v>307</v>
      </c>
      <c r="C4852" s="79" t="s">
        <v>146</v>
      </c>
      <c r="D4852" s="79">
        <v>0.75061803999999999</v>
      </c>
      <c r="E4852" s="79">
        <v>3.5946069999999997E-2</v>
      </c>
    </row>
    <row r="4853" spans="1:5" x14ac:dyDescent="0.25">
      <c r="A4853" s="89" t="s">
        <v>142</v>
      </c>
      <c r="B4853" s="79">
        <v>307</v>
      </c>
      <c r="C4853" s="79" t="s">
        <v>151</v>
      </c>
      <c r="D4853" s="79">
        <v>0.76346086999999996</v>
      </c>
      <c r="E4853" s="79">
        <v>5.0714719999999998E-2</v>
      </c>
    </row>
    <row r="4854" spans="1:5" x14ac:dyDescent="0.25">
      <c r="A4854" s="89" t="s">
        <v>142</v>
      </c>
      <c r="B4854" s="79">
        <v>307</v>
      </c>
      <c r="C4854" s="79" t="s">
        <v>156</v>
      </c>
      <c r="D4854" s="79">
        <v>0.86465424000000002</v>
      </c>
      <c r="E4854" s="79">
        <v>4.5895279999999997E-2</v>
      </c>
    </row>
    <row r="4855" spans="1:5" x14ac:dyDescent="0.25">
      <c r="A4855" s="89" t="s">
        <v>142</v>
      </c>
      <c r="B4855" s="79">
        <v>307</v>
      </c>
      <c r="C4855" s="79" t="s">
        <v>154</v>
      </c>
      <c r="D4855" s="79">
        <v>0.89502711000000001</v>
      </c>
      <c r="E4855" s="79">
        <v>4.5174730000000003E-2</v>
      </c>
    </row>
    <row r="4856" spans="1:5" x14ac:dyDescent="0.25">
      <c r="A4856" s="89" t="s">
        <v>142</v>
      </c>
      <c r="B4856" s="79">
        <v>307</v>
      </c>
      <c r="C4856" s="79" t="s">
        <v>153</v>
      </c>
      <c r="D4856" s="79">
        <v>0.93653679999999995</v>
      </c>
      <c r="E4856" s="79">
        <v>6.3421329999999998E-2</v>
      </c>
    </row>
    <row r="4857" spans="1:5" x14ac:dyDescent="0.25">
      <c r="A4857" s="89" t="s">
        <v>142</v>
      </c>
      <c r="B4857" s="79">
        <v>307</v>
      </c>
      <c r="C4857" s="79" t="s">
        <v>148</v>
      </c>
      <c r="D4857" s="79">
        <v>0.94396075000000002</v>
      </c>
      <c r="E4857" s="79">
        <v>3.9939240000000001E-2</v>
      </c>
    </row>
    <row r="4858" spans="1:5" x14ac:dyDescent="0.25">
      <c r="A4858" s="89" t="s">
        <v>157</v>
      </c>
      <c r="B4858" s="79">
        <v>308</v>
      </c>
      <c r="C4858" s="79" t="s">
        <v>153</v>
      </c>
      <c r="D4858" s="79">
        <v>0.75457892999999998</v>
      </c>
      <c r="E4858" s="79">
        <v>5.1560479999999999E-2</v>
      </c>
    </row>
    <row r="4859" spans="1:5" x14ac:dyDescent="0.25">
      <c r="A4859" s="89" t="s">
        <v>157</v>
      </c>
      <c r="B4859" s="79">
        <v>308</v>
      </c>
      <c r="C4859" s="79" t="s">
        <v>151</v>
      </c>
      <c r="D4859" s="79">
        <v>0.75919824000000002</v>
      </c>
      <c r="E4859" s="79">
        <v>7.2971960000000002E-2</v>
      </c>
    </row>
    <row r="4860" spans="1:5" x14ac:dyDescent="0.25">
      <c r="A4860" s="89" t="s">
        <v>157</v>
      </c>
      <c r="B4860" s="79">
        <v>308</v>
      </c>
      <c r="C4860" s="79" t="s">
        <v>149</v>
      </c>
      <c r="D4860" s="79">
        <v>0.76420710999999997</v>
      </c>
      <c r="E4860" s="79">
        <v>6.630983E-2</v>
      </c>
    </row>
    <row r="4861" spans="1:5" x14ac:dyDescent="0.25">
      <c r="A4861" s="89" t="s">
        <v>157</v>
      </c>
      <c r="B4861" s="79">
        <v>308</v>
      </c>
      <c r="C4861" s="79" t="s">
        <v>152</v>
      </c>
      <c r="D4861" s="79">
        <v>0.81095136000000001</v>
      </c>
      <c r="E4861" s="79">
        <v>5.6036990000000002E-2</v>
      </c>
    </row>
    <row r="4862" spans="1:5" x14ac:dyDescent="0.25">
      <c r="A4862" s="89" t="s">
        <v>157</v>
      </c>
      <c r="B4862" s="79">
        <v>308</v>
      </c>
      <c r="C4862" s="79" t="s">
        <v>159</v>
      </c>
      <c r="D4862" s="79">
        <v>0.90798243999999995</v>
      </c>
      <c r="E4862" s="79">
        <v>4.7426129999999997E-2</v>
      </c>
    </row>
    <row r="4863" spans="1:5" x14ac:dyDescent="0.25">
      <c r="A4863" s="89" t="s">
        <v>157</v>
      </c>
      <c r="B4863" s="79">
        <v>308</v>
      </c>
      <c r="C4863" s="79" t="s">
        <v>146</v>
      </c>
      <c r="D4863" s="79">
        <v>0.92562672000000001</v>
      </c>
      <c r="E4863" s="79">
        <v>9.3387579999999998E-2</v>
      </c>
    </row>
    <row r="4864" spans="1:5" x14ac:dyDescent="0.25">
      <c r="A4864" s="89" t="s">
        <v>157</v>
      </c>
      <c r="B4864" s="79">
        <v>308</v>
      </c>
      <c r="C4864" s="79" t="s">
        <v>156</v>
      </c>
      <c r="D4864" s="79">
        <v>1.0748893100000001</v>
      </c>
      <c r="E4864" s="79">
        <v>7.4696419999999999E-2</v>
      </c>
    </row>
    <row r="4865" spans="1:5" x14ac:dyDescent="0.25">
      <c r="A4865" s="89" t="s">
        <v>157</v>
      </c>
      <c r="B4865" s="79">
        <v>308</v>
      </c>
      <c r="C4865" s="79" t="s">
        <v>154</v>
      </c>
      <c r="D4865" s="79">
        <v>1.10977441</v>
      </c>
      <c r="E4865" s="79">
        <v>6.0862189999999997E-2</v>
      </c>
    </row>
    <row r="4866" spans="1:5" x14ac:dyDescent="0.25">
      <c r="A4866" s="89" t="s">
        <v>146</v>
      </c>
      <c r="B4866" s="79">
        <v>309</v>
      </c>
      <c r="C4866" s="79" t="s">
        <v>143</v>
      </c>
      <c r="D4866" s="79">
        <v>0.71898329000000005</v>
      </c>
      <c r="E4866" s="79">
        <v>6.9976689999999994E-2</v>
      </c>
    </row>
    <row r="4867" spans="1:5" x14ac:dyDescent="0.25">
      <c r="A4867" s="89" t="s">
        <v>146</v>
      </c>
      <c r="B4867" s="79">
        <v>309</v>
      </c>
      <c r="C4867" s="79" t="s">
        <v>9</v>
      </c>
      <c r="D4867" s="79">
        <v>0.92372133000000001</v>
      </c>
      <c r="E4867" s="79">
        <v>7.1402969999999996E-2</v>
      </c>
    </row>
    <row r="4868" spans="1:5" x14ac:dyDescent="0.25">
      <c r="A4868" s="89" t="s">
        <v>146</v>
      </c>
      <c r="B4868" s="79">
        <v>309</v>
      </c>
      <c r="C4868" s="79" t="s">
        <v>147</v>
      </c>
      <c r="D4868" s="79">
        <v>0.94093914999999995</v>
      </c>
      <c r="E4868" s="79">
        <v>6.295924E-2</v>
      </c>
    </row>
    <row r="4869" spans="1:5" x14ac:dyDescent="0.25">
      <c r="A4869" s="89" t="s">
        <v>146</v>
      </c>
      <c r="B4869" s="79">
        <v>309</v>
      </c>
      <c r="C4869" s="79" t="s">
        <v>152</v>
      </c>
      <c r="D4869" s="79">
        <v>1.0736621900000001</v>
      </c>
      <c r="E4869" s="79">
        <v>3.9950600000000003E-2</v>
      </c>
    </row>
    <row r="4870" spans="1:5" x14ac:dyDescent="0.25">
      <c r="A4870" s="89" t="s">
        <v>146</v>
      </c>
      <c r="B4870" s="79">
        <v>309</v>
      </c>
      <c r="C4870" s="79" t="s">
        <v>150</v>
      </c>
      <c r="D4870" s="79">
        <v>1.0901422300000001</v>
      </c>
      <c r="E4870" s="79">
        <v>7.4831720000000004E-2</v>
      </c>
    </row>
    <row r="4871" spans="1:5" x14ac:dyDescent="0.25">
      <c r="A4871" s="89" t="s">
        <v>146</v>
      </c>
      <c r="B4871" s="79">
        <v>309</v>
      </c>
      <c r="C4871" s="79" t="s">
        <v>151</v>
      </c>
      <c r="D4871" s="79">
        <v>1.13659288</v>
      </c>
      <c r="E4871" s="79">
        <v>4.3423999999999997E-2</v>
      </c>
    </row>
    <row r="4872" spans="1:5" x14ac:dyDescent="0.25">
      <c r="A4872" s="89" t="s">
        <v>146</v>
      </c>
      <c r="B4872" s="79">
        <v>309</v>
      </c>
      <c r="C4872" s="79" t="s">
        <v>148</v>
      </c>
      <c r="D4872" s="79">
        <v>1.1512705400000001</v>
      </c>
      <c r="E4872" s="79">
        <v>5.3545669999999997E-2</v>
      </c>
    </row>
    <row r="4873" spans="1:5" x14ac:dyDescent="0.25">
      <c r="A4873" s="89" t="s">
        <v>146</v>
      </c>
      <c r="B4873" s="79">
        <v>309</v>
      </c>
      <c r="C4873" s="79" t="s">
        <v>145</v>
      </c>
      <c r="D4873" s="79">
        <v>1.2159389300000001</v>
      </c>
      <c r="E4873" s="79">
        <v>8.457344E-2</v>
      </c>
    </row>
    <row r="4874" spans="1:5" x14ac:dyDescent="0.25">
      <c r="A4874" s="89" t="s">
        <v>146</v>
      </c>
      <c r="B4874" s="79">
        <v>309</v>
      </c>
      <c r="C4874" s="79" t="s">
        <v>153</v>
      </c>
      <c r="D4874" s="79">
        <v>1.2196984399999999</v>
      </c>
      <c r="E4874" s="79">
        <v>5.5822490000000002E-2</v>
      </c>
    </row>
    <row r="4875" spans="1:5" x14ac:dyDescent="0.25">
      <c r="A4875" s="89" t="s">
        <v>144</v>
      </c>
      <c r="B4875" s="79">
        <v>310</v>
      </c>
      <c r="C4875" s="79" t="s">
        <v>146</v>
      </c>
      <c r="D4875" s="79">
        <v>0.60371562999999995</v>
      </c>
      <c r="E4875" s="79">
        <v>5.166668E-2</v>
      </c>
    </row>
    <row r="4876" spans="1:5" x14ac:dyDescent="0.25">
      <c r="A4876" s="89" t="s">
        <v>144</v>
      </c>
      <c r="B4876" s="79">
        <v>310</v>
      </c>
      <c r="C4876" s="79" t="s">
        <v>152</v>
      </c>
      <c r="D4876" s="79">
        <v>0.63759277999999997</v>
      </c>
      <c r="E4876" s="79">
        <v>7.0535700000000007E-2</v>
      </c>
    </row>
    <row r="4877" spans="1:5" x14ac:dyDescent="0.25">
      <c r="A4877" s="89" t="s">
        <v>144</v>
      </c>
      <c r="B4877" s="79">
        <v>310</v>
      </c>
      <c r="C4877" s="79" t="s">
        <v>151</v>
      </c>
      <c r="D4877" s="79">
        <v>0.79163127</v>
      </c>
      <c r="E4877" s="79">
        <v>5.6335490000000002E-2</v>
      </c>
    </row>
    <row r="4878" spans="1:5" x14ac:dyDescent="0.25">
      <c r="A4878" s="89" t="s">
        <v>144</v>
      </c>
      <c r="B4878" s="79">
        <v>310</v>
      </c>
      <c r="C4878" s="79" t="s">
        <v>143</v>
      </c>
      <c r="D4878" s="79">
        <v>0.81206471999999996</v>
      </c>
      <c r="E4878" s="79">
        <v>7.5886380000000003E-2</v>
      </c>
    </row>
    <row r="4879" spans="1:5" x14ac:dyDescent="0.25">
      <c r="A4879" s="89" t="s">
        <v>154</v>
      </c>
      <c r="B4879" s="79">
        <v>311</v>
      </c>
      <c r="C4879" s="79" t="s">
        <v>158</v>
      </c>
      <c r="D4879" s="79">
        <v>0.60635474</v>
      </c>
      <c r="E4879" s="79">
        <v>8.8142559999999995E-2</v>
      </c>
    </row>
    <row r="4880" spans="1:5" x14ac:dyDescent="0.25">
      <c r="A4880" s="89" t="s">
        <v>154</v>
      </c>
      <c r="B4880" s="79">
        <v>311</v>
      </c>
      <c r="C4880" s="79" t="s">
        <v>155</v>
      </c>
      <c r="D4880" s="79">
        <v>0.61100100000000002</v>
      </c>
      <c r="E4880" s="79">
        <v>5.9651929999999999E-2</v>
      </c>
    </row>
    <row r="4881" spans="1:5" x14ac:dyDescent="0.25">
      <c r="A4881" s="89" t="s">
        <v>154</v>
      </c>
      <c r="B4881" s="79">
        <v>311</v>
      </c>
      <c r="C4881" s="79" t="s">
        <v>159</v>
      </c>
      <c r="D4881" s="79">
        <v>0.69941281</v>
      </c>
      <c r="E4881" s="79">
        <v>3.5907500000000002E-2</v>
      </c>
    </row>
    <row r="4882" spans="1:5" x14ac:dyDescent="0.25">
      <c r="A4882" s="89" t="s">
        <v>154</v>
      </c>
      <c r="B4882" s="79">
        <v>311</v>
      </c>
      <c r="C4882" s="79" t="s">
        <v>143</v>
      </c>
      <c r="D4882" s="79">
        <v>0.70835015000000001</v>
      </c>
      <c r="E4882" s="79">
        <v>9.4579170000000004E-2</v>
      </c>
    </row>
    <row r="4883" spans="1:5" x14ac:dyDescent="0.25">
      <c r="A4883" s="89" t="s">
        <v>154</v>
      </c>
      <c r="B4883" s="79">
        <v>311</v>
      </c>
      <c r="C4883" s="79" t="s">
        <v>157</v>
      </c>
      <c r="D4883" s="79">
        <v>0.75867149</v>
      </c>
      <c r="E4883" s="79">
        <v>7.3480820000000002E-2</v>
      </c>
    </row>
    <row r="4884" spans="1:5" x14ac:dyDescent="0.25">
      <c r="A4884" s="89" t="s">
        <v>154</v>
      </c>
      <c r="B4884" s="79">
        <v>311</v>
      </c>
      <c r="C4884" s="79" t="s">
        <v>156</v>
      </c>
      <c r="D4884" s="79">
        <v>0.76112133000000004</v>
      </c>
      <c r="E4884" s="79">
        <v>5.9212099999999997E-2</v>
      </c>
    </row>
    <row r="4885" spans="1:5" x14ac:dyDescent="0.25">
      <c r="A4885" s="89" t="s">
        <v>154</v>
      </c>
      <c r="B4885" s="79">
        <v>311</v>
      </c>
      <c r="C4885" s="79" t="s">
        <v>9</v>
      </c>
      <c r="D4885" s="79">
        <v>0.79066524000000005</v>
      </c>
      <c r="E4885" s="79">
        <v>5.417889E-2</v>
      </c>
    </row>
    <row r="4886" spans="1:5" x14ac:dyDescent="0.25">
      <c r="A4886" s="89" t="s">
        <v>154</v>
      </c>
      <c r="B4886" s="79">
        <v>311</v>
      </c>
      <c r="C4886" s="79" t="s">
        <v>160</v>
      </c>
      <c r="D4886" s="79">
        <v>0.82748781999999999</v>
      </c>
      <c r="E4886" s="79">
        <v>5.1010310000000003E-2</v>
      </c>
    </row>
    <row r="4887" spans="1:5" x14ac:dyDescent="0.25">
      <c r="A4887" s="89" t="s">
        <v>154</v>
      </c>
      <c r="B4887" s="79">
        <v>311</v>
      </c>
      <c r="C4887" s="79" t="s">
        <v>144</v>
      </c>
      <c r="D4887" s="79">
        <v>0.85629124999999995</v>
      </c>
      <c r="E4887" s="79">
        <v>6.8843619999999994E-2</v>
      </c>
    </row>
    <row r="4888" spans="1:5" x14ac:dyDescent="0.25">
      <c r="A4888" s="89" t="s">
        <v>154</v>
      </c>
      <c r="B4888" s="79">
        <v>311</v>
      </c>
      <c r="C4888" s="79" t="s">
        <v>147</v>
      </c>
      <c r="D4888" s="79">
        <v>0.85706782999999997</v>
      </c>
      <c r="E4888" s="79">
        <v>4.6711240000000001E-2</v>
      </c>
    </row>
    <row r="4889" spans="1:5" x14ac:dyDescent="0.25">
      <c r="A4889" s="89" t="s">
        <v>154</v>
      </c>
      <c r="B4889" s="79">
        <v>311</v>
      </c>
      <c r="C4889" s="79" t="s">
        <v>142</v>
      </c>
      <c r="D4889" s="79">
        <v>0.86917891000000003</v>
      </c>
      <c r="E4889" s="79">
        <v>7.1913500000000005E-2</v>
      </c>
    </row>
    <row r="4890" spans="1:5" x14ac:dyDescent="0.25">
      <c r="A4890" s="89" t="s">
        <v>154</v>
      </c>
      <c r="B4890" s="79">
        <v>311</v>
      </c>
      <c r="C4890" s="79" t="s">
        <v>146</v>
      </c>
      <c r="D4890" s="79">
        <v>0.89347708999999997</v>
      </c>
      <c r="E4890" s="79">
        <v>3.8173039999999998E-2</v>
      </c>
    </row>
    <row r="4891" spans="1:5" x14ac:dyDescent="0.25">
      <c r="A4891" s="89" t="s">
        <v>154</v>
      </c>
      <c r="B4891" s="79">
        <v>311</v>
      </c>
      <c r="C4891" s="79" t="s">
        <v>145</v>
      </c>
      <c r="D4891" s="79">
        <v>0.89839758999999997</v>
      </c>
      <c r="E4891" s="79">
        <v>7.5278609999999996E-2</v>
      </c>
    </row>
    <row r="4892" spans="1:5" x14ac:dyDescent="0.25">
      <c r="A4892" s="89" t="s">
        <v>154</v>
      </c>
      <c r="B4892" s="79">
        <v>311</v>
      </c>
      <c r="C4892" s="79" t="s">
        <v>150</v>
      </c>
      <c r="D4892" s="79">
        <v>0.94191471999999998</v>
      </c>
      <c r="E4892" s="79">
        <v>0.10049756</v>
      </c>
    </row>
    <row r="4893" spans="1:5" x14ac:dyDescent="0.25">
      <c r="A4893" s="89" t="s">
        <v>154</v>
      </c>
      <c r="B4893" s="79">
        <v>311</v>
      </c>
      <c r="C4893" s="79" t="s">
        <v>149</v>
      </c>
      <c r="D4893" s="79">
        <v>0.94341788999999998</v>
      </c>
      <c r="E4893" s="79">
        <v>5.588506E-2</v>
      </c>
    </row>
    <row r="4894" spans="1:5" x14ac:dyDescent="0.25">
      <c r="A4894" s="89" t="s">
        <v>154</v>
      </c>
      <c r="B4894" s="79">
        <v>311</v>
      </c>
      <c r="C4894" s="79" t="s">
        <v>148</v>
      </c>
      <c r="D4894" s="79">
        <v>1.0213530900000001</v>
      </c>
      <c r="E4894" s="79">
        <v>5.0919600000000002E-2</v>
      </c>
    </row>
    <row r="4895" spans="1:5" x14ac:dyDescent="0.25">
      <c r="A4895" s="89" t="s">
        <v>154</v>
      </c>
      <c r="B4895" s="79">
        <v>311</v>
      </c>
      <c r="C4895" s="79" t="s">
        <v>153</v>
      </c>
      <c r="D4895" s="79">
        <v>1.0328771299999999</v>
      </c>
      <c r="E4895" s="79">
        <v>5.6516759999999999E-2</v>
      </c>
    </row>
    <row r="4896" spans="1:5" x14ac:dyDescent="0.25">
      <c r="A4896" s="89" t="s">
        <v>154</v>
      </c>
      <c r="B4896" s="79">
        <v>311</v>
      </c>
      <c r="C4896" s="79" t="s">
        <v>151</v>
      </c>
      <c r="D4896" s="79">
        <v>1.04600081</v>
      </c>
      <c r="E4896" s="79">
        <v>3.7352969999999999E-2</v>
      </c>
    </row>
    <row r="4897" spans="1:5" x14ac:dyDescent="0.25">
      <c r="A4897" s="89" t="s">
        <v>154</v>
      </c>
      <c r="B4897" s="79">
        <v>311</v>
      </c>
      <c r="C4897" s="79" t="s">
        <v>152</v>
      </c>
      <c r="D4897" s="79">
        <v>1.14011749</v>
      </c>
      <c r="E4897" s="79">
        <v>4.2301150000000003E-2</v>
      </c>
    </row>
    <row r="4898" spans="1:5" x14ac:dyDescent="0.25">
      <c r="A4898" s="89" t="s">
        <v>154</v>
      </c>
      <c r="B4898" s="79">
        <v>312</v>
      </c>
      <c r="C4898" s="79" t="s">
        <v>156</v>
      </c>
      <c r="D4898" s="79">
        <v>0.68802368999999997</v>
      </c>
      <c r="E4898" s="79">
        <v>6.2239040000000002E-2</v>
      </c>
    </row>
    <row r="4899" spans="1:5" x14ac:dyDescent="0.25">
      <c r="A4899" s="89" t="s">
        <v>154</v>
      </c>
      <c r="B4899" s="79">
        <v>312</v>
      </c>
      <c r="C4899" s="79" t="s">
        <v>159</v>
      </c>
      <c r="D4899" s="79">
        <v>0.84715622000000002</v>
      </c>
      <c r="E4899" s="79">
        <v>4.5220789999999997E-2</v>
      </c>
    </row>
    <row r="4900" spans="1:5" x14ac:dyDescent="0.25">
      <c r="A4900" s="89" t="s">
        <v>154</v>
      </c>
      <c r="B4900" s="79">
        <v>312</v>
      </c>
      <c r="C4900" s="79" t="s">
        <v>143</v>
      </c>
      <c r="D4900" s="79">
        <v>0.85240994999999997</v>
      </c>
      <c r="E4900" s="79">
        <v>8.6539640000000001E-2</v>
      </c>
    </row>
    <row r="4901" spans="1:5" x14ac:dyDescent="0.25">
      <c r="A4901" s="89" t="s">
        <v>154</v>
      </c>
      <c r="B4901" s="79">
        <v>312</v>
      </c>
      <c r="C4901" s="79" t="s">
        <v>142</v>
      </c>
      <c r="D4901" s="79">
        <v>0.91234274999999998</v>
      </c>
      <c r="E4901" s="79">
        <v>7.1132360000000006E-2</v>
      </c>
    </row>
    <row r="4902" spans="1:5" x14ac:dyDescent="0.25">
      <c r="A4902" s="89" t="s">
        <v>154</v>
      </c>
      <c r="B4902" s="79">
        <v>312</v>
      </c>
      <c r="C4902" s="79" t="s">
        <v>148</v>
      </c>
      <c r="D4902" s="79">
        <v>0.92806697000000005</v>
      </c>
      <c r="E4902" s="79">
        <v>4.1559520000000003E-2</v>
      </c>
    </row>
    <row r="4903" spans="1:5" x14ac:dyDescent="0.25">
      <c r="A4903" s="89" t="s">
        <v>154</v>
      </c>
      <c r="B4903" s="79">
        <v>312</v>
      </c>
      <c r="C4903" s="79" t="s">
        <v>147</v>
      </c>
      <c r="D4903" s="79">
        <v>0.97433479999999995</v>
      </c>
      <c r="E4903" s="79">
        <v>7.3169410000000004E-2</v>
      </c>
    </row>
    <row r="4904" spans="1:5" x14ac:dyDescent="0.25">
      <c r="A4904" s="89" t="s">
        <v>154</v>
      </c>
      <c r="B4904" s="79">
        <v>312</v>
      </c>
      <c r="C4904" s="79" t="s">
        <v>146</v>
      </c>
      <c r="D4904" s="79">
        <v>1.0174611499999999</v>
      </c>
      <c r="E4904" s="79">
        <v>3.6888160000000003E-2</v>
      </c>
    </row>
    <row r="4905" spans="1:5" x14ac:dyDescent="0.25">
      <c r="A4905" s="89" t="s">
        <v>154</v>
      </c>
      <c r="B4905" s="79">
        <v>312</v>
      </c>
      <c r="C4905" s="79" t="s">
        <v>158</v>
      </c>
      <c r="D4905" s="79">
        <v>1.0245223699999999</v>
      </c>
      <c r="E4905" s="79">
        <v>6.9704569999999993E-2</v>
      </c>
    </row>
    <row r="4906" spans="1:5" x14ac:dyDescent="0.25">
      <c r="A4906" s="89" t="s">
        <v>154</v>
      </c>
      <c r="B4906" s="79">
        <v>312</v>
      </c>
      <c r="C4906" s="79" t="s">
        <v>152</v>
      </c>
      <c r="D4906" s="79">
        <v>1.0438185200000001</v>
      </c>
      <c r="E4906" s="79">
        <v>4.1526380000000002E-2</v>
      </c>
    </row>
    <row r="4907" spans="1:5" x14ac:dyDescent="0.25">
      <c r="A4907" s="89" t="s">
        <v>154</v>
      </c>
      <c r="B4907" s="79">
        <v>312</v>
      </c>
      <c r="C4907" s="79" t="s">
        <v>155</v>
      </c>
      <c r="D4907" s="79">
        <v>1.05259824</v>
      </c>
      <c r="E4907" s="79">
        <v>7.0046789999999998E-2</v>
      </c>
    </row>
    <row r="4908" spans="1:5" x14ac:dyDescent="0.25">
      <c r="A4908" s="89" t="s">
        <v>154</v>
      </c>
      <c r="B4908" s="79">
        <v>312</v>
      </c>
      <c r="C4908" s="79" t="s">
        <v>9</v>
      </c>
      <c r="D4908" s="79">
        <v>1.07727382</v>
      </c>
      <c r="E4908" s="79">
        <v>5.5804380000000001E-2</v>
      </c>
    </row>
    <row r="4909" spans="1:5" x14ac:dyDescent="0.25">
      <c r="A4909" s="89" t="s">
        <v>154</v>
      </c>
      <c r="B4909" s="79">
        <v>312</v>
      </c>
      <c r="C4909" s="79" t="s">
        <v>149</v>
      </c>
      <c r="D4909" s="79">
        <v>1.0782152700000001</v>
      </c>
      <c r="E4909" s="79">
        <v>5.3562980000000003E-2</v>
      </c>
    </row>
    <row r="4910" spans="1:5" x14ac:dyDescent="0.25">
      <c r="A4910" s="89" t="s">
        <v>154</v>
      </c>
      <c r="B4910" s="79">
        <v>312</v>
      </c>
      <c r="C4910" s="79" t="s">
        <v>151</v>
      </c>
      <c r="D4910" s="79">
        <v>1.11079594</v>
      </c>
      <c r="E4910" s="79">
        <v>4.013224E-2</v>
      </c>
    </row>
    <row r="4911" spans="1:5" x14ac:dyDescent="0.25">
      <c r="A4911" s="89" t="s">
        <v>154</v>
      </c>
      <c r="B4911" s="79">
        <v>312</v>
      </c>
      <c r="C4911" s="79" t="s">
        <v>145</v>
      </c>
      <c r="D4911" s="79">
        <v>1.14708367</v>
      </c>
      <c r="E4911" s="79">
        <v>6.3113730000000007E-2</v>
      </c>
    </row>
    <row r="4912" spans="1:5" x14ac:dyDescent="0.25">
      <c r="A4912" s="89" t="s">
        <v>154</v>
      </c>
      <c r="B4912" s="79">
        <v>312</v>
      </c>
      <c r="C4912" s="79" t="s">
        <v>144</v>
      </c>
      <c r="D4912" s="79">
        <v>1.1601549600000001</v>
      </c>
      <c r="E4912" s="79">
        <v>6.3130900000000004E-2</v>
      </c>
    </row>
    <row r="4913" spans="1:5" x14ac:dyDescent="0.25">
      <c r="A4913" s="89" t="s">
        <v>154</v>
      </c>
      <c r="B4913" s="79">
        <v>312</v>
      </c>
      <c r="C4913" s="79" t="s">
        <v>160</v>
      </c>
      <c r="D4913" s="79">
        <v>1.16272737</v>
      </c>
      <c r="E4913" s="79">
        <v>6.0755980000000001E-2</v>
      </c>
    </row>
    <row r="4914" spans="1:5" x14ac:dyDescent="0.25">
      <c r="A4914" s="89" t="s">
        <v>154</v>
      </c>
      <c r="B4914" s="79">
        <v>312</v>
      </c>
      <c r="C4914" s="79" t="s">
        <v>150</v>
      </c>
      <c r="D4914" s="79">
        <v>1.16578823</v>
      </c>
      <c r="E4914" s="79">
        <v>7.5959789999999999E-2</v>
      </c>
    </row>
    <row r="4915" spans="1:5" x14ac:dyDescent="0.25">
      <c r="A4915" s="89" t="s">
        <v>154</v>
      </c>
      <c r="B4915" s="79">
        <v>312</v>
      </c>
      <c r="C4915" s="79" t="s">
        <v>157</v>
      </c>
      <c r="D4915" s="79">
        <v>1.1860692100000001</v>
      </c>
      <c r="E4915" s="79">
        <v>6.5092720000000007E-2</v>
      </c>
    </row>
    <row r="4916" spans="1:5" x14ac:dyDescent="0.25">
      <c r="A4916" s="89" t="s">
        <v>154</v>
      </c>
      <c r="B4916" s="79">
        <v>312</v>
      </c>
      <c r="C4916" s="79" t="s">
        <v>153</v>
      </c>
      <c r="D4916" s="79">
        <v>1.3134058900000001</v>
      </c>
      <c r="E4916" s="79">
        <v>7.1413939999999995E-2</v>
      </c>
    </row>
    <row r="4917" spans="1:5" x14ac:dyDescent="0.25">
      <c r="A4917" s="89" t="s">
        <v>154</v>
      </c>
      <c r="B4917" s="79">
        <v>313</v>
      </c>
      <c r="C4917" s="79" t="s">
        <v>156</v>
      </c>
      <c r="D4917" s="79">
        <v>0.70225607000000001</v>
      </c>
      <c r="E4917" s="79">
        <v>5.8114289999999999E-2</v>
      </c>
    </row>
    <row r="4918" spans="1:5" x14ac:dyDescent="0.25">
      <c r="A4918" s="89" t="s">
        <v>154</v>
      </c>
      <c r="B4918" s="79">
        <v>313</v>
      </c>
      <c r="C4918" s="79" t="s">
        <v>148</v>
      </c>
      <c r="D4918" s="79">
        <v>0.85562070000000001</v>
      </c>
      <c r="E4918" s="79">
        <v>7.6558660000000001E-2</v>
      </c>
    </row>
    <row r="4919" spans="1:5" x14ac:dyDescent="0.25">
      <c r="A4919" s="89" t="s">
        <v>154</v>
      </c>
      <c r="B4919" s="79">
        <v>313</v>
      </c>
      <c r="C4919" s="79" t="s">
        <v>146</v>
      </c>
      <c r="D4919" s="79">
        <v>0.94753461000000005</v>
      </c>
      <c r="E4919" s="79">
        <v>0.10075242</v>
      </c>
    </row>
    <row r="4920" spans="1:5" x14ac:dyDescent="0.25">
      <c r="A4920" s="89" t="s">
        <v>154</v>
      </c>
      <c r="B4920" s="79">
        <v>313</v>
      </c>
      <c r="C4920" s="79" t="s">
        <v>9</v>
      </c>
      <c r="D4920" s="79">
        <v>0.99105549999999998</v>
      </c>
      <c r="E4920" s="79">
        <v>4.0647080000000002E-2</v>
      </c>
    </row>
    <row r="4921" spans="1:5" x14ac:dyDescent="0.25">
      <c r="A4921" s="89" t="s">
        <v>154</v>
      </c>
      <c r="B4921" s="79">
        <v>313</v>
      </c>
      <c r="C4921" s="79" t="s">
        <v>159</v>
      </c>
      <c r="D4921" s="79">
        <v>1.1457628200000001</v>
      </c>
      <c r="E4921" s="79">
        <v>7.1795579999999998E-2</v>
      </c>
    </row>
    <row r="4922" spans="1:5" x14ac:dyDescent="0.25">
      <c r="A4922" s="89" t="s">
        <v>154</v>
      </c>
      <c r="B4922" s="79">
        <v>313</v>
      </c>
      <c r="C4922" s="79" t="s">
        <v>150</v>
      </c>
      <c r="D4922" s="79">
        <v>1.1927792800000001</v>
      </c>
      <c r="E4922" s="79">
        <v>6.3937820000000006E-2</v>
      </c>
    </row>
    <row r="4923" spans="1:5" x14ac:dyDescent="0.25">
      <c r="A4923" s="89" t="s">
        <v>154</v>
      </c>
      <c r="B4923" s="79">
        <v>313</v>
      </c>
      <c r="C4923" s="79" t="s">
        <v>151</v>
      </c>
      <c r="D4923" s="79">
        <v>1.2049216899999999</v>
      </c>
      <c r="E4923" s="79">
        <v>3.5386969999999997E-2</v>
      </c>
    </row>
    <row r="4924" spans="1:5" x14ac:dyDescent="0.25">
      <c r="A4924" s="89" t="s">
        <v>154</v>
      </c>
      <c r="B4924" s="79">
        <v>313</v>
      </c>
      <c r="C4924" s="79" t="s">
        <v>155</v>
      </c>
      <c r="D4924" s="79">
        <v>1.2067247999999999</v>
      </c>
      <c r="E4924" s="79">
        <v>5.5995169999999997E-2</v>
      </c>
    </row>
    <row r="4925" spans="1:5" x14ac:dyDescent="0.25">
      <c r="A4925" s="89" t="s">
        <v>154</v>
      </c>
      <c r="B4925" s="79">
        <v>313</v>
      </c>
      <c r="C4925" s="79" t="s">
        <v>152</v>
      </c>
      <c r="D4925" s="79">
        <v>1.2289336099999999</v>
      </c>
      <c r="E4925" s="79">
        <v>4.2974180000000001E-2</v>
      </c>
    </row>
    <row r="4926" spans="1:5" x14ac:dyDescent="0.25">
      <c r="A4926" s="89" t="s">
        <v>147</v>
      </c>
      <c r="B4926" s="79">
        <v>314</v>
      </c>
      <c r="C4926" s="79" t="s">
        <v>151</v>
      </c>
      <c r="D4926" s="79">
        <v>1.1914687900000001</v>
      </c>
      <c r="E4926" s="79">
        <v>6.3826919999999995E-2</v>
      </c>
    </row>
    <row r="4927" spans="1:5" x14ac:dyDescent="0.25">
      <c r="A4927" s="89" t="s">
        <v>147</v>
      </c>
      <c r="B4927" s="79">
        <v>314</v>
      </c>
      <c r="C4927" s="79" t="s">
        <v>9</v>
      </c>
      <c r="D4927" s="79">
        <v>1.25929497</v>
      </c>
      <c r="E4927" s="79">
        <v>5.6483749999999999E-2</v>
      </c>
    </row>
    <row r="4928" spans="1:5" x14ac:dyDescent="0.25">
      <c r="A4928" s="89" t="s">
        <v>147</v>
      </c>
      <c r="B4928" s="79">
        <v>314</v>
      </c>
      <c r="C4928" s="79" t="s">
        <v>156</v>
      </c>
      <c r="D4928" s="79">
        <v>1.28113254</v>
      </c>
      <c r="E4928" s="79">
        <v>4.5937899999999997E-2</v>
      </c>
    </row>
    <row r="4929" spans="1:5" x14ac:dyDescent="0.25">
      <c r="A4929" s="89" t="s">
        <v>147</v>
      </c>
      <c r="B4929" s="79">
        <v>314</v>
      </c>
      <c r="C4929" s="79" t="s">
        <v>146</v>
      </c>
      <c r="D4929" s="79">
        <v>1.29214012</v>
      </c>
      <c r="E4929" s="79">
        <v>6.0960779999999999E-2</v>
      </c>
    </row>
    <row r="4930" spans="1:5" x14ac:dyDescent="0.25">
      <c r="A4930" s="89" t="s">
        <v>147</v>
      </c>
      <c r="B4930" s="79">
        <v>314</v>
      </c>
      <c r="C4930" s="79" t="s">
        <v>152</v>
      </c>
      <c r="D4930" s="79">
        <v>1.3242058800000001</v>
      </c>
      <c r="E4930" s="79">
        <v>6.1065080000000001E-2</v>
      </c>
    </row>
    <row r="4931" spans="1:5" x14ac:dyDescent="0.25">
      <c r="A4931" s="89" t="s">
        <v>147</v>
      </c>
      <c r="B4931" s="79">
        <v>314</v>
      </c>
      <c r="C4931" s="79" t="s">
        <v>153</v>
      </c>
      <c r="D4931" s="79">
        <v>1.3786552999999999</v>
      </c>
      <c r="E4931" s="79">
        <v>7.6487650000000004E-2</v>
      </c>
    </row>
    <row r="4932" spans="1:5" x14ac:dyDescent="0.25">
      <c r="A4932" s="89" t="s">
        <v>155</v>
      </c>
      <c r="B4932" s="79">
        <v>315</v>
      </c>
      <c r="C4932" s="79" t="s">
        <v>154</v>
      </c>
      <c r="D4932" s="79">
        <v>0.44876416000000002</v>
      </c>
      <c r="E4932" s="79">
        <v>7.8308740000000002E-2</v>
      </c>
    </row>
    <row r="4933" spans="1:5" x14ac:dyDescent="0.25">
      <c r="A4933" s="89" t="s">
        <v>155</v>
      </c>
      <c r="B4933" s="79">
        <v>315</v>
      </c>
      <c r="C4933" s="79" t="s">
        <v>144</v>
      </c>
      <c r="D4933" s="79">
        <v>1.18866665</v>
      </c>
      <c r="E4933" s="79">
        <v>6.3591750000000002E-2</v>
      </c>
    </row>
    <row r="4934" spans="1:5" x14ac:dyDescent="0.25">
      <c r="A4934" s="89" t="s">
        <v>155</v>
      </c>
      <c r="B4934" s="79">
        <v>315</v>
      </c>
      <c r="C4934" s="79" t="s">
        <v>152</v>
      </c>
      <c r="D4934" s="79">
        <v>1.2554945799999999</v>
      </c>
      <c r="E4934" s="79">
        <v>5.0821619999999998E-2</v>
      </c>
    </row>
    <row r="4935" spans="1:5" x14ac:dyDescent="0.25">
      <c r="A4935" s="89" t="s">
        <v>155</v>
      </c>
      <c r="B4935" s="79">
        <v>315</v>
      </c>
      <c r="C4935" s="79" t="s">
        <v>146</v>
      </c>
      <c r="D4935" s="79">
        <v>1.2724168199999999</v>
      </c>
      <c r="E4935" s="79">
        <v>4.5057590000000002E-2</v>
      </c>
    </row>
    <row r="4936" spans="1:5" x14ac:dyDescent="0.25">
      <c r="A4936" s="89" t="s">
        <v>155</v>
      </c>
      <c r="B4936" s="79">
        <v>315</v>
      </c>
      <c r="C4936" s="79" t="s">
        <v>145</v>
      </c>
      <c r="D4936" s="79">
        <v>1.2911687199999999</v>
      </c>
      <c r="E4936" s="79">
        <v>5.6485199999999999E-2</v>
      </c>
    </row>
    <row r="4937" spans="1:5" x14ac:dyDescent="0.25">
      <c r="A4937" s="89" t="s">
        <v>155</v>
      </c>
      <c r="B4937" s="79">
        <v>315</v>
      </c>
      <c r="C4937" s="79" t="s">
        <v>158</v>
      </c>
      <c r="D4937" s="79">
        <v>1.33835277</v>
      </c>
      <c r="E4937" s="79">
        <v>7.5139949999999997E-2</v>
      </c>
    </row>
    <row r="4938" spans="1:5" x14ac:dyDescent="0.25">
      <c r="A4938" s="89" t="s">
        <v>155</v>
      </c>
      <c r="B4938" s="79">
        <v>315</v>
      </c>
      <c r="C4938" s="79" t="s">
        <v>151</v>
      </c>
      <c r="D4938" s="79">
        <v>1.3571460799999999</v>
      </c>
      <c r="E4938" s="79">
        <v>4.8526039999999999E-2</v>
      </c>
    </row>
    <row r="4939" spans="1:5" x14ac:dyDescent="0.25">
      <c r="B4939" s="6"/>
      <c r="E4939" s="7"/>
    </row>
    <row r="4940" spans="1:5" x14ac:dyDescent="0.25">
      <c r="B4940" s="6"/>
      <c r="E4940" s="7"/>
    </row>
    <row r="4941" spans="1:5" x14ac:dyDescent="0.25">
      <c r="B4941" s="6"/>
      <c r="E4941" s="7"/>
    </row>
    <row r="4942" spans="1:5" x14ac:dyDescent="0.25">
      <c r="B4942" s="6"/>
      <c r="E4942" s="7"/>
    </row>
    <row r="4943" spans="1:5" x14ac:dyDescent="0.25">
      <c r="B4943" s="6"/>
      <c r="E4943" s="7"/>
    </row>
    <row r="4944" spans="1:5" x14ac:dyDescent="0.25">
      <c r="B4944" s="6"/>
      <c r="E4944" s="7"/>
    </row>
    <row r="4945" spans="2:5" x14ac:dyDescent="0.25">
      <c r="B4945" s="6"/>
      <c r="E4945" s="7"/>
    </row>
    <row r="4946" spans="2:5" x14ac:dyDescent="0.25">
      <c r="B4946" s="6"/>
      <c r="E4946" s="7"/>
    </row>
    <row r="4947" spans="2:5" x14ac:dyDescent="0.25">
      <c r="B4947" s="6"/>
      <c r="E4947" s="7"/>
    </row>
    <row r="4948" spans="2:5" x14ac:dyDescent="0.25">
      <c r="B4948" s="6"/>
      <c r="E4948" s="7"/>
    </row>
    <row r="4949" spans="2:5" x14ac:dyDescent="0.25">
      <c r="B4949" s="6"/>
      <c r="E4949" s="7"/>
    </row>
    <row r="4950" spans="2:5" x14ac:dyDescent="0.25">
      <c r="B4950" s="6"/>
      <c r="E4950" s="7"/>
    </row>
    <row r="4951" spans="2:5" x14ac:dyDescent="0.25">
      <c r="B4951" s="6"/>
      <c r="E4951" s="7"/>
    </row>
    <row r="4952" spans="2:5" x14ac:dyDescent="0.25">
      <c r="B4952" s="6"/>
      <c r="E4952" s="7"/>
    </row>
    <row r="4953" spans="2:5" x14ac:dyDescent="0.25">
      <c r="B4953" s="6"/>
      <c r="E4953" s="7"/>
    </row>
    <row r="4954" spans="2:5" x14ac:dyDescent="0.25">
      <c r="B4954" s="6"/>
      <c r="E4954" s="7"/>
    </row>
    <row r="4955" spans="2:5" x14ac:dyDescent="0.25">
      <c r="B4955" s="6"/>
      <c r="E4955" s="7"/>
    </row>
    <row r="4956" spans="2:5" x14ac:dyDescent="0.25">
      <c r="B4956" s="6"/>
      <c r="E4956" s="7"/>
    </row>
    <row r="4957" spans="2:5" x14ac:dyDescent="0.25">
      <c r="B4957" s="6"/>
      <c r="E4957" s="7"/>
    </row>
    <row r="4958" spans="2:5" x14ac:dyDescent="0.25">
      <c r="B4958" s="6"/>
      <c r="E4958" s="7"/>
    </row>
    <row r="4959" spans="2:5" x14ac:dyDescent="0.25">
      <c r="B4959" s="6"/>
      <c r="E4959" s="7"/>
    </row>
    <row r="4960" spans="2:5" x14ac:dyDescent="0.25">
      <c r="B4960" s="6"/>
      <c r="E4960" s="7"/>
    </row>
    <row r="4961" spans="2:5" x14ac:dyDescent="0.25">
      <c r="B4961" s="6"/>
      <c r="E4961" s="7"/>
    </row>
    <row r="4962" spans="2:5" x14ac:dyDescent="0.25">
      <c r="B4962" s="6"/>
      <c r="E4962" s="7"/>
    </row>
    <row r="4963" spans="2:5" x14ac:dyDescent="0.25">
      <c r="B4963" s="6"/>
      <c r="E4963" s="7"/>
    </row>
    <row r="4964" spans="2:5" x14ac:dyDescent="0.25">
      <c r="B4964" s="6"/>
      <c r="E4964" s="7"/>
    </row>
    <row r="4965" spans="2:5" x14ac:dyDescent="0.25">
      <c r="B4965" s="6"/>
      <c r="E4965" s="7"/>
    </row>
    <row r="4966" spans="2:5" x14ac:dyDescent="0.25">
      <c r="B4966" s="6"/>
      <c r="E4966" s="7"/>
    </row>
    <row r="4967" spans="2:5" x14ac:dyDescent="0.25">
      <c r="B4967" s="6"/>
      <c r="E4967" s="7"/>
    </row>
    <row r="4968" spans="2:5" x14ac:dyDescent="0.25">
      <c r="B4968" s="6"/>
      <c r="E4968" s="7"/>
    </row>
    <row r="4969" spans="2:5" x14ac:dyDescent="0.25">
      <c r="B4969" s="6"/>
      <c r="E4969" s="7"/>
    </row>
    <row r="4970" spans="2:5" x14ac:dyDescent="0.25">
      <c r="B4970" s="6"/>
      <c r="E4970" s="7"/>
    </row>
    <row r="4971" spans="2:5" x14ac:dyDescent="0.25">
      <c r="B4971" s="6"/>
      <c r="E4971" s="7"/>
    </row>
    <row r="4972" spans="2:5" x14ac:dyDescent="0.25">
      <c r="B4972" s="6"/>
      <c r="E4972" s="7"/>
    </row>
    <row r="4973" spans="2:5" x14ac:dyDescent="0.25">
      <c r="B4973" s="6"/>
      <c r="E4973" s="7"/>
    </row>
    <row r="4974" spans="2:5" x14ac:dyDescent="0.25">
      <c r="B4974" s="6"/>
      <c r="E4974" s="7"/>
    </row>
    <row r="4975" spans="2:5" x14ac:dyDescent="0.25">
      <c r="B4975" s="6"/>
      <c r="E4975" s="7"/>
    </row>
    <row r="4976" spans="2:5" x14ac:dyDescent="0.25">
      <c r="B4976" s="6"/>
      <c r="E4976" s="7"/>
    </row>
    <row r="4977" spans="2:5" x14ac:dyDescent="0.25">
      <c r="B4977" s="6"/>
      <c r="E4977" s="7"/>
    </row>
    <row r="4978" spans="2:5" x14ac:dyDescent="0.25">
      <c r="B4978" s="6"/>
      <c r="E4978" s="7"/>
    </row>
    <row r="4979" spans="2:5" x14ac:dyDescent="0.25">
      <c r="B4979" s="6"/>
      <c r="E4979" s="7"/>
    </row>
    <row r="4980" spans="2:5" x14ac:dyDescent="0.25">
      <c r="B4980" s="6"/>
      <c r="E4980" s="7"/>
    </row>
    <row r="4981" spans="2:5" x14ac:dyDescent="0.25">
      <c r="B4981" s="6"/>
      <c r="E4981" s="7"/>
    </row>
    <row r="4982" spans="2:5" x14ac:dyDescent="0.25">
      <c r="B4982" s="6"/>
      <c r="E4982" s="7"/>
    </row>
    <row r="4983" spans="2:5" x14ac:dyDescent="0.25">
      <c r="B4983" s="6"/>
      <c r="E4983" s="7"/>
    </row>
    <row r="4984" spans="2:5" x14ac:dyDescent="0.25">
      <c r="B4984" s="6"/>
      <c r="E4984" s="7"/>
    </row>
    <row r="4985" spans="2:5" x14ac:dyDescent="0.25">
      <c r="B4985" s="6"/>
      <c r="E4985" s="7"/>
    </row>
    <row r="4986" spans="2:5" x14ac:dyDescent="0.25">
      <c r="B4986" s="6"/>
      <c r="E4986" s="7"/>
    </row>
    <row r="4987" spans="2:5" x14ac:dyDescent="0.25">
      <c r="B4987" s="6"/>
      <c r="E4987" s="7"/>
    </row>
    <row r="4988" spans="2:5" x14ac:dyDescent="0.25">
      <c r="B4988" s="6"/>
      <c r="E4988" s="7"/>
    </row>
    <row r="4989" spans="2:5" x14ac:dyDescent="0.25">
      <c r="B4989" s="6"/>
      <c r="E4989" s="7"/>
    </row>
    <row r="4990" spans="2:5" x14ac:dyDescent="0.25">
      <c r="B4990" s="6"/>
      <c r="E4990" s="7"/>
    </row>
    <row r="4991" spans="2:5" x14ac:dyDescent="0.25">
      <c r="B4991" s="6"/>
      <c r="E4991" s="7"/>
    </row>
    <row r="4992" spans="2:5" x14ac:dyDescent="0.25">
      <c r="B4992" s="6"/>
      <c r="E4992" s="7"/>
    </row>
    <row r="4993" spans="2:5" x14ac:dyDescent="0.25">
      <c r="B4993" s="6"/>
      <c r="E4993" s="7"/>
    </row>
    <row r="4994" spans="2:5" x14ac:dyDescent="0.25">
      <c r="B4994" s="6"/>
      <c r="E4994" s="7"/>
    </row>
    <row r="4995" spans="2:5" x14ac:dyDescent="0.25">
      <c r="B4995" s="6"/>
      <c r="E4995" s="7"/>
    </row>
    <row r="4996" spans="2:5" x14ac:dyDescent="0.25">
      <c r="B4996" s="6"/>
      <c r="E4996" s="7"/>
    </row>
    <row r="4997" spans="2:5" x14ac:dyDescent="0.25">
      <c r="B4997" s="6"/>
      <c r="E4997" s="7"/>
    </row>
    <row r="4998" spans="2:5" x14ac:dyDescent="0.25">
      <c r="B4998" s="6"/>
      <c r="E4998" s="7"/>
    </row>
    <row r="4999" spans="2:5" x14ac:dyDescent="0.25">
      <c r="B4999" s="6"/>
      <c r="E4999" s="7"/>
    </row>
    <row r="5000" spans="2:5" x14ac:dyDescent="0.25">
      <c r="B5000" s="6"/>
      <c r="E5000" s="7"/>
    </row>
    <row r="5001" spans="2:5" x14ac:dyDescent="0.25">
      <c r="B5001" s="6"/>
      <c r="E5001" s="7"/>
    </row>
    <row r="5002" spans="2:5" x14ac:dyDescent="0.25">
      <c r="B5002" s="6"/>
      <c r="E5002" s="7"/>
    </row>
    <row r="5003" spans="2:5" x14ac:dyDescent="0.25">
      <c r="B5003" s="6"/>
      <c r="E5003" s="7"/>
    </row>
    <row r="5004" spans="2:5" x14ac:dyDescent="0.25">
      <c r="B5004" s="6"/>
      <c r="E5004" s="7"/>
    </row>
    <row r="5005" spans="2:5" x14ac:dyDescent="0.25">
      <c r="B5005" s="6"/>
      <c r="E5005" s="7"/>
    </row>
    <row r="5006" spans="2:5" x14ac:dyDescent="0.25">
      <c r="B5006" s="6"/>
      <c r="E5006" s="7"/>
    </row>
    <row r="5007" spans="2:5" x14ac:dyDescent="0.25">
      <c r="B5007" s="6"/>
      <c r="E5007" s="7"/>
    </row>
    <row r="5008" spans="2:5" x14ac:dyDescent="0.25">
      <c r="B5008" s="6"/>
      <c r="E5008" s="7"/>
    </row>
    <row r="5009" spans="2:5" x14ac:dyDescent="0.25">
      <c r="B5009" s="6"/>
      <c r="E5009" s="7"/>
    </row>
    <row r="5010" spans="2:5" x14ac:dyDescent="0.25">
      <c r="B5010" s="6"/>
      <c r="E5010" s="7"/>
    </row>
    <row r="5011" spans="2:5" x14ac:dyDescent="0.25">
      <c r="B5011" s="6"/>
      <c r="E5011" s="7"/>
    </row>
    <row r="5012" spans="2:5" x14ac:dyDescent="0.25">
      <c r="B5012" s="6"/>
      <c r="E5012" s="7"/>
    </row>
    <row r="5013" spans="2:5" x14ac:dyDescent="0.25">
      <c r="B5013" s="6"/>
      <c r="E5013" s="7"/>
    </row>
    <row r="5014" spans="2:5" x14ac:dyDescent="0.25">
      <c r="B5014" s="6"/>
      <c r="E5014" s="7"/>
    </row>
    <row r="5015" spans="2:5" x14ac:dyDescent="0.25">
      <c r="B5015" s="6"/>
      <c r="E5015" s="7"/>
    </row>
    <row r="5016" spans="2:5" x14ac:dyDescent="0.25">
      <c r="B5016" s="6"/>
      <c r="E5016" s="7"/>
    </row>
    <row r="5017" spans="2:5" x14ac:dyDescent="0.25">
      <c r="B5017" s="6"/>
      <c r="E5017" s="7"/>
    </row>
    <row r="5018" spans="2:5" x14ac:dyDescent="0.25">
      <c r="B5018" s="6"/>
      <c r="E5018" s="7"/>
    </row>
    <row r="5019" spans="2:5" x14ac:dyDescent="0.25">
      <c r="B5019" s="6"/>
      <c r="E5019" s="7"/>
    </row>
    <row r="5020" spans="2:5" x14ac:dyDescent="0.25">
      <c r="B5020" s="6"/>
      <c r="E5020" s="7"/>
    </row>
    <row r="5021" spans="2:5" x14ac:dyDescent="0.25">
      <c r="B5021" s="6"/>
      <c r="E5021" s="7"/>
    </row>
    <row r="5022" spans="2:5" x14ac:dyDescent="0.25">
      <c r="B5022" s="6"/>
      <c r="E5022" s="7"/>
    </row>
    <row r="5023" spans="2:5" x14ac:dyDescent="0.25">
      <c r="B5023" s="6"/>
      <c r="E5023" s="7"/>
    </row>
    <row r="5024" spans="2:5" x14ac:dyDescent="0.25">
      <c r="B5024" s="6"/>
      <c r="E5024" s="7"/>
    </row>
    <row r="5025" spans="2:5" x14ac:dyDescent="0.25">
      <c r="B5025" s="6"/>
      <c r="E5025" s="7"/>
    </row>
    <row r="5026" spans="2:5" x14ac:dyDescent="0.25">
      <c r="B5026" s="6"/>
      <c r="E5026" s="7"/>
    </row>
    <row r="5027" spans="2:5" x14ac:dyDescent="0.25">
      <c r="B5027" s="6"/>
      <c r="E5027" s="7"/>
    </row>
    <row r="5028" spans="2:5" x14ac:dyDescent="0.25">
      <c r="B5028" s="6"/>
      <c r="E5028" s="7"/>
    </row>
    <row r="5029" spans="2:5" x14ac:dyDescent="0.25">
      <c r="B5029" s="6"/>
      <c r="E5029" s="7"/>
    </row>
    <row r="5030" spans="2:5" x14ac:dyDescent="0.25">
      <c r="B5030" s="6"/>
      <c r="E5030" s="7"/>
    </row>
    <row r="5031" spans="2:5" x14ac:dyDescent="0.25">
      <c r="B5031" s="6"/>
      <c r="E5031" s="7"/>
    </row>
    <row r="5032" spans="2:5" x14ac:dyDescent="0.25">
      <c r="B5032" s="6"/>
      <c r="E5032" s="7"/>
    </row>
    <row r="5033" spans="2:5" x14ac:dyDescent="0.25">
      <c r="B5033" s="6"/>
      <c r="E5033" s="7"/>
    </row>
    <row r="5034" spans="2:5" x14ac:dyDescent="0.25">
      <c r="B5034" s="6"/>
      <c r="E5034" s="7"/>
    </row>
    <row r="5035" spans="2:5" x14ac:dyDescent="0.25">
      <c r="B5035" s="6"/>
      <c r="E5035" s="7"/>
    </row>
    <row r="5036" spans="2:5" x14ac:dyDescent="0.25">
      <c r="B5036" s="6"/>
      <c r="E5036" s="7"/>
    </row>
    <row r="5037" spans="2:5" x14ac:dyDescent="0.25">
      <c r="B5037" s="6"/>
      <c r="E5037" s="7"/>
    </row>
    <row r="5038" spans="2:5" x14ac:dyDescent="0.25">
      <c r="B5038" s="6"/>
      <c r="E5038" s="7"/>
    </row>
    <row r="5039" spans="2:5" x14ac:dyDescent="0.25">
      <c r="B5039" s="6"/>
      <c r="E5039" s="7"/>
    </row>
    <row r="5040" spans="2:5" x14ac:dyDescent="0.25">
      <c r="B5040" s="6"/>
      <c r="E5040" s="7"/>
    </row>
    <row r="5041" spans="2:5" x14ac:dyDescent="0.25">
      <c r="B5041" s="6"/>
      <c r="E5041" s="7"/>
    </row>
    <row r="5042" spans="2:5" x14ac:dyDescent="0.25">
      <c r="B5042" s="6"/>
      <c r="E5042" s="7"/>
    </row>
    <row r="5043" spans="2:5" x14ac:dyDescent="0.25">
      <c r="B5043" s="6"/>
      <c r="E5043" s="7"/>
    </row>
    <row r="5044" spans="2:5" x14ac:dyDescent="0.25">
      <c r="B5044" s="6"/>
      <c r="E5044" s="7"/>
    </row>
    <row r="5045" spans="2:5" x14ac:dyDescent="0.25">
      <c r="B5045" s="6"/>
      <c r="E5045" s="7"/>
    </row>
    <row r="5046" spans="2:5" x14ac:dyDescent="0.25">
      <c r="B5046" s="6"/>
      <c r="E5046" s="7"/>
    </row>
    <row r="5047" spans="2:5" x14ac:dyDescent="0.25">
      <c r="B5047" s="6"/>
      <c r="E5047" s="7"/>
    </row>
    <row r="5048" spans="2:5" x14ac:dyDescent="0.25">
      <c r="B5048" s="6"/>
      <c r="E5048" s="7"/>
    </row>
    <row r="5049" spans="2:5" x14ac:dyDescent="0.25">
      <c r="B5049" s="6"/>
      <c r="E5049" s="7"/>
    </row>
    <row r="5050" spans="2:5" x14ac:dyDescent="0.25">
      <c r="B5050" s="6"/>
      <c r="E5050" s="7"/>
    </row>
    <row r="5051" spans="2:5" x14ac:dyDescent="0.25">
      <c r="B5051" s="6"/>
      <c r="E5051" s="7"/>
    </row>
    <row r="5052" spans="2:5" x14ac:dyDescent="0.25">
      <c r="B5052" s="6"/>
      <c r="E5052" s="7"/>
    </row>
    <row r="5053" spans="2:5" x14ac:dyDescent="0.25">
      <c r="B5053" s="6"/>
      <c r="E5053" s="7"/>
    </row>
    <row r="5054" spans="2:5" x14ac:dyDescent="0.25">
      <c r="B5054" s="6"/>
      <c r="E5054" s="7"/>
    </row>
    <row r="5055" spans="2:5" x14ac:dyDescent="0.25">
      <c r="B5055" s="6"/>
      <c r="E5055" s="7"/>
    </row>
    <row r="5056" spans="2:5" x14ac:dyDescent="0.25">
      <c r="B5056" s="6"/>
      <c r="E5056" s="7"/>
    </row>
    <row r="5057" spans="2:5" x14ac:dyDescent="0.25">
      <c r="B5057" s="6"/>
      <c r="E5057" s="7"/>
    </row>
    <row r="5058" spans="2:5" x14ac:dyDescent="0.25">
      <c r="B5058" s="6"/>
      <c r="E5058" s="7"/>
    </row>
    <row r="5059" spans="2:5" x14ac:dyDescent="0.25">
      <c r="B5059" s="6"/>
      <c r="E5059" s="7"/>
    </row>
    <row r="5060" spans="2:5" x14ac:dyDescent="0.25">
      <c r="B5060" s="6"/>
      <c r="E5060" s="7"/>
    </row>
    <row r="5061" spans="2:5" x14ac:dyDescent="0.25">
      <c r="B5061" s="6"/>
      <c r="E5061" s="7"/>
    </row>
    <row r="5062" spans="2:5" x14ac:dyDescent="0.25">
      <c r="B5062" s="6"/>
      <c r="E5062" s="7"/>
    </row>
    <row r="5063" spans="2:5" x14ac:dyDescent="0.25">
      <c r="B5063" s="6"/>
      <c r="E5063" s="7"/>
    </row>
    <row r="5064" spans="2:5" x14ac:dyDescent="0.25">
      <c r="B5064" s="6"/>
      <c r="E5064" s="7"/>
    </row>
    <row r="5065" spans="2:5" x14ac:dyDescent="0.25">
      <c r="B5065" s="6"/>
      <c r="E5065" s="7"/>
    </row>
    <row r="5066" spans="2:5" x14ac:dyDescent="0.25">
      <c r="B5066" s="6"/>
      <c r="E5066" s="7"/>
    </row>
    <row r="5067" spans="2:5" x14ac:dyDescent="0.25">
      <c r="B5067" s="6"/>
      <c r="E5067" s="7"/>
    </row>
    <row r="5068" spans="2:5" x14ac:dyDescent="0.25">
      <c r="B5068" s="6"/>
      <c r="E5068" s="7"/>
    </row>
    <row r="5069" spans="2:5" x14ac:dyDescent="0.25">
      <c r="B5069" s="6"/>
      <c r="E5069" s="7"/>
    </row>
    <row r="5070" spans="2:5" x14ac:dyDescent="0.25">
      <c r="B5070" s="6"/>
      <c r="E5070" s="7"/>
    </row>
    <row r="5071" spans="2:5" x14ac:dyDescent="0.25">
      <c r="B5071" s="6"/>
      <c r="E5071" s="7"/>
    </row>
    <row r="5072" spans="2:5" x14ac:dyDescent="0.25">
      <c r="B5072" s="6"/>
      <c r="E5072" s="7"/>
    </row>
    <row r="5073" spans="2:5" x14ac:dyDescent="0.25">
      <c r="B5073" s="6"/>
      <c r="E5073" s="7"/>
    </row>
    <row r="5074" spans="2:5" x14ac:dyDescent="0.25">
      <c r="B5074" s="6"/>
      <c r="E5074" s="7"/>
    </row>
    <row r="5075" spans="2:5" x14ac:dyDescent="0.25">
      <c r="B5075" s="6"/>
      <c r="E5075" s="7"/>
    </row>
    <row r="5076" spans="2:5" x14ac:dyDescent="0.25">
      <c r="B5076" s="6"/>
      <c r="E5076" s="7"/>
    </row>
    <row r="5077" spans="2:5" x14ac:dyDescent="0.25">
      <c r="B5077" s="6"/>
      <c r="E5077" s="7"/>
    </row>
    <row r="5078" spans="2:5" x14ac:dyDescent="0.25">
      <c r="B5078" s="6"/>
      <c r="E5078" s="7"/>
    </row>
    <row r="5079" spans="2:5" x14ac:dyDescent="0.25">
      <c r="B5079" s="6"/>
      <c r="E5079" s="7"/>
    </row>
    <row r="5080" spans="2:5" x14ac:dyDescent="0.25">
      <c r="B5080" s="6"/>
      <c r="E5080" s="7"/>
    </row>
    <row r="5081" spans="2:5" x14ac:dyDescent="0.25">
      <c r="B5081" s="6"/>
      <c r="E5081" s="7"/>
    </row>
    <row r="5082" spans="2:5" x14ac:dyDescent="0.25">
      <c r="B5082" s="6"/>
      <c r="E5082" s="7"/>
    </row>
    <row r="5083" spans="2:5" x14ac:dyDescent="0.25">
      <c r="B5083" s="6"/>
      <c r="E5083" s="7"/>
    </row>
    <row r="5084" spans="2:5" x14ac:dyDescent="0.25">
      <c r="B5084" s="6"/>
      <c r="E5084" s="7"/>
    </row>
    <row r="5085" spans="2:5" x14ac:dyDescent="0.25">
      <c r="B5085" s="6"/>
      <c r="E5085" s="7"/>
    </row>
    <row r="5086" spans="2:5" x14ac:dyDescent="0.25">
      <c r="B5086" s="6"/>
      <c r="E5086" s="7"/>
    </row>
    <row r="5087" spans="2:5" x14ac:dyDescent="0.25">
      <c r="B5087" s="6"/>
      <c r="E5087" s="7"/>
    </row>
    <row r="5088" spans="2:5" x14ac:dyDescent="0.25">
      <c r="B5088" s="6"/>
      <c r="E5088" s="7"/>
    </row>
    <row r="5089" spans="2:5" x14ac:dyDescent="0.25">
      <c r="B5089" s="6"/>
      <c r="E5089" s="7"/>
    </row>
    <row r="5090" spans="2:5" x14ac:dyDescent="0.25">
      <c r="B5090" s="6"/>
      <c r="E5090" s="7"/>
    </row>
    <row r="5091" spans="2:5" x14ac:dyDescent="0.25">
      <c r="B5091" s="6"/>
      <c r="E5091" s="7"/>
    </row>
    <row r="5092" spans="2:5" x14ac:dyDescent="0.25">
      <c r="B5092" s="6"/>
      <c r="E5092" s="7"/>
    </row>
    <row r="5093" spans="2:5" x14ac:dyDescent="0.25">
      <c r="B5093" s="6"/>
      <c r="E5093" s="7"/>
    </row>
    <row r="5094" spans="2:5" x14ac:dyDescent="0.25">
      <c r="B5094" s="6"/>
      <c r="E5094" s="7"/>
    </row>
    <row r="5095" spans="2:5" x14ac:dyDescent="0.25">
      <c r="B5095" s="6"/>
      <c r="E5095" s="7"/>
    </row>
    <row r="5096" spans="2:5" x14ac:dyDescent="0.25">
      <c r="B5096" s="6"/>
      <c r="E5096" s="7"/>
    </row>
    <row r="5097" spans="2:5" x14ac:dyDescent="0.25">
      <c r="B5097" s="6"/>
      <c r="E5097" s="7"/>
    </row>
    <row r="5098" spans="2:5" x14ac:dyDescent="0.25">
      <c r="B5098" s="6"/>
      <c r="E5098" s="7"/>
    </row>
    <row r="5099" spans="2:5" x14ac:dyDescent="0.25">
      <c r="B5099" s="6"/>
      <c r="E5099" s="7"/>
    </row>
    <row r="5100" spans="2:5" x14ac:dyDescent="0.25">
      <c r="B5100" s="6"/>
      <c r="E5100" s="7"/>
    </row>
    <row r="5101" spans="2:5" x14ac:dyDescent="0.25">
      <c r="B5101" s="6"/>
      <c r="E5101" s="7"/>
    </row>
    <row r="5102" spans="2:5" x14ac:dyDescent="0.25">
      <c r="B5102" s="6"/>
      <c r="E5102" s="7"/>
    </row>
    <row r="5103" spans="2:5" x14ac:dyDescent="0.25">
      <c r="B5103" s="6"/>
      <c r="E5103" s="7"/>
    </row>
    <row r="5104" spans="2:5" x14ac:dyDescent="0.25">
      <c r="B5104" s="6"/>
      <c r="E5104" s="7"/>
    </row>
    <row r="5105" spans="2:5" x14ac:dyDescent="0.25">
      <c r="B5105" s="6"/>
      <c r="E5105" s="7"/>
    </row>
    <row r="5106" spans="2:5" x14ac:dyDescent="0.25">
      <c r="B5106" s="6"/>
      <c r="E5106" s="7"/>
    </row>
    <row r="5107" spans="2:5" x14ac:dyDescent="0.25">
      <c r="B5107" s="6"/>
      <c r="E5107" s="7"/>
    </row>
    <row r="5108" spans="2:5" x14ac:dyDescent="0.25">
      <c r="B5108" s="6"/>
      <c r="E5108" s="7"/>
    </row>
    <row r="5109" spans="2:5" x14ac:dyDescent="0.25">
      <c r="B5109" s="6"/>
      <c r="E5109" s="7"/>
    </row>
    <row r="5110" spans="2:5" x14ac:dyDescent="0.25">
      <c r="B5110" s="6"/>
      <c r="E5110" s="7"/>
    </row>
    <row r="5111" spans="2:5" x14ac:dyDescent="0.25">
      <c r="B5111" s="6"/>
      <c r="E5111" s="7"/>
    </row>
    <row r="5112" spans="2:5" x14ac:dyDescent="0.25">
      <c r="B5112" s="6"/>
      <c r="E5112" s="7"/>
    </row>
    <row r="5113" spans="2:5" x14ac:dyDescent="0.25">
      <c r="B5113" s="6"/>
      <c r="E5113" s="7"/>
    </row>
    <row r="5114" spans="2:5" x14ac:dyDescent="0.25">
      <c r="B5114" s="6"/>
      <c r="E5114" s="7"/>
    </row>
    <row r="5115" spans="2:5" x14ac:dyDescent="0.25">
      <c r="B5115" s="6"/>
      <c r="E5115" s="7"/>
    </row>
    <row r="5116" spans="2:5" x14ac:dyDescent="0.25">
      <c r="B5116" s="6"/>
      <c r="E5116" s="7"/>
    </row>
    <row r="5117" spans="2:5" x14ac:dyDescent="0.25">
      <c r="B5117" s="6"/>
      <c r="E5117" s="7"/>
    </row>
    <row r="5118" spans="2:5" x14ac:dyDescent="0.25">
      <c r="B5118" s="6"/>
      <c r="E5118" s="7"/>
    </row>
    <row r="5119" spans="2:5" x14ac:dyDescent="0.25">
      <c r="B5119" s="6"/>
      <c r="E5119" s="7"/>
    </row>
    <row r="5120" spans="2:5" x14ac:dyDescent="0.25">
      <c r="B5120" s="6"/>
      <c r="E5120" s="7"/>
    </row>
    <row r="5121" spans="2:5" x14ac:dyDescent="0.25">
      <c r="B5121" s="6"/>
      <c r="E5121" s="7"/>
    </row>
    <row r="5122" spans="2:5" x14ac:dyDescent="0.25">
      <c r="B5122" s="6"/>
      <c r="E5122" s="7"/>
    </row>
    <row r="5123" spans="2:5" x14ac:dyDescent="0.25">
      <c r="B5123" s="6"/>
      <c r="E5123" s="7"/>
    </row>
    <row r="5124" spans="2:5" x14ac:dyDescent="0.25">
      <c r="B5124" s="6"/>
      <c r="E5124" s="7"/>
    </row>
    <row r="5125" spans="2:5" x14ac:dyDescent="0.25">
      <c r="B5125" s="6"/>
      <c r="E5125" s="7"/>
    </row>
    <row r="5126" spans="2:5" x14ac:dyDescent="0.25">
      <c r="B5126" s="6"/>
      <c r="E5126" s="7"/>
    </row>
    <row r="5127" spans="2:5" x14ac:dyDescent="0.25">
      <c r="B5127" s="6"/>
      <c r="E5127" s="7"/>
    </row>
    <row r="5128" spans="2:5" x14ac:dyDescent="0.25">
      <c r="B5128" s="6"/>
      <c r="E5128" s="7"/>
    </row>
    <row r="5129" spans="2:5" x14ac:dyDescent="0.25">
      <c r="B5129" s="6"/>
      <c r="E5129" s="7"/>
    </row>
    <row r="5130" spans="2:5" x14ac:dyDescent="0.25">
      <c r="B5130" s="6"/>
      <c r="E5130" s="7"/>
    </row>
    <row r="5131" spans="2:5" x14ac:dyDescent="0.25">
      <c r="B5131" s="6"/>
      <c r="E5131" s="7"/>
    </row>
    <row r="5132" spans="2:5" x14ac:dyDescent="0.25">
      <c r="B5132" s="6"/>
      <c r="E5132" s="7"/>
    </row>
    <row r="5133" spans="2:5" x14ac:dyDescent="0.25">
      <c r="B5133" s="6"/>
      <c r="E5133" s="7"/>
    </row>
    <row r="5134" spans="2:5" x14ac:dyDescent="0.25">
      <c r="B5134" s="6"/>
      <c r="E5134" s="7"/>
    </row>
    <row r="5135" spans="2:5" x14ac:dyDescent="0.25">
      <c r="B5135" s="6"/>
      <c r="E5135" s="7"/>
    </row>
    <row r="5136" spans="2:5" x14ac:dyDescent="0.25">
      <c r="B5136" s="6"/>
      <c r="E5136" s="7"/>
    </row>
    <row r="5137" spans="2:5" x14ac:dyDescent="0.25">
      <c r="B5137" s="6"/>
      <c r="E5137" s="7"/>
    </row>
    <row r="5138" spans="2:5" x14ac:dyDescent="0.25">
      <c r="B5138" s="6"/>
      <c r="E5138" s="7"/>
    </row>
    <row r="5139" spans="2:5" x14ac:dyDescent="0.25">
      <c r="B5139" s="6"/>
      <c r="E5139" s="7"/>
    </row>
    <row r="5140" spans="2:5" x14ac:dyDescent="0.25">
      <c r="B5140" s="6"/>
      <c r="E5140" s="7"/>
    </row>
    <row r="5141" spans="2:5" x14ac:dyDescent="0.25">
      <c r="B5141" s="6"/>
      <c r="E5141" s="7"/>
    </row>
    <row r="5142" spans="2:5" x14ac:dyDescent="0.25">
      <c r="B5142" s="6"/>
      <c r="E5142" s="7"/>
    </row>
    <row r="5143" spans="2:5" x14ac:dyDescent="0.25">
      <c r="B5143" s="6"/>
      <c r="E5143" s="7"/>
    </row>
    <row r="5144" spans="2:5" x14ac:dyDescent="0.25">
      <c r="B5144" s="6"/>
      <c r="E5144" s="7"/>
    </row>
    <row r="5145" spans="2:5" x14ac:dyDescent="0.25">
      <c r="B5145" s="6"/>
      <c r="E5145" s="7"/>
    </row>
    <row r="5146" spans="2:5" x14ac:dyDescent="0.25">
      <c r="B5146" s="6"/>
      <c r="E5146" s="7"/>
    </row>
    <row r="5147" spans="2:5" x14ac:dyDescent="0.25">
      <c r="B5147" s="6"/>
      <c r="E5147" s="7"/>
    </row>
    <row r="5148" spans="2:5" x14ac:dyDescent="0.25">
      <c r="B5148" s="6"/>
      <c r="E5148" s="7"/>
    </row>
    <row r="5149" spans="2:5" x14ac:dyDescent="0.25">
      <c r="B5149" s="6"/>
      <c r="E5149" s="7"/>
    </row>
    <row r="5150" spans="2:5" x14ac:dyDescent="0.25">
      <c r="B5150" s="6"/>
      <c r="E5150" s="7"/>
    </row>
    <row r="5151" spans="2:5" x14ac:dyDescent="0.25">
      <c r="B5151" s="6"/>
      <c r="E5151" s="7"/>
    </row>
    <row r="5152" spans="2:5" x14ac:dyDescent="0.25">
      <c r="B5152" s="6"/>
      <c r="E5152" s="7"/>
    </row>
    <row r="5153" spans="2:5" x14ac:dyDescent="0.25">
      <c r="B5153" s="6"/>
      <c r="E5153" s="7"/>
    </row>
    <row r="5154" spans="2:5" x14ac:dyDescent="0.25">
      <c r="B5154" s="6"/>
      <c r="E5154" s="7"/>
    </row>
    <row r="5155" spans="2:5" x14ac:dyDescent="0.25">
      <c r="B5155" s="6"/>
      <c r="E5155" s="7"/>
    </row>
    <row r="5156" spans="2:5" x14ac:dyDescent="0.25">
      <c r="B5156" s="6"/>
      <c r="E5156" s="7"/>
    </row>
    <row r="5157" spans="2:5" x14ac:dyDescent="0.25">
      <c r="B5157" s="6"/>
      <c r="E5157" s="7"/>
    </row>
    <row r="5158" spans="2:5" x14ac:dyDescent="0.25">
      <c r="B5158" s="6"/>
      <c r="E5158" s="7"/>
    </row>
    <row r="5159" spans="2:5" x14ac:dyDescent="0.25">
      <c r="B5159" s="6"/>
      <c r="E5159" s="7"/>
    </row>
    <row r="5160" spans="2:5" x14ac:dyDescent="0.25">
      <c r="B5160" s="6"/>
      <c r="E5160" s="7"/>
    </row>
    <row r="5161" spans="2:5" x14ac:dyDescent="0.25">
      <c r="B5161" s="6"/>
      <c r="E5161" s="7"/>
    </row>
    <row r="5162" spans="2:5" x14ac:dyDescent="0.25">
      <c r="B5162" s="6"/>
      <c r="E5162" s="7"/>
    </row>
    <row r="5163" spans="2:5" x14ac:dyDescent="0.25">
      <c r="B5163" s="6"/>
      <c r="E5163" s="7"/>
    </row>
    <row r="5164" spans="2:5" x14ac:dyDescent="0.25">
      <c r="B5164" s="6"/>
      <c r="E5164" s="7"/>
    </row>
    <row r="5165" spans="2:5" x14ac:dyDescent="0.25">
      <c r="B5165" s="6"/>
      <c r="E5165" s="7"/>
    </row>
    <row r="5166" spans="2:5" x14ac:dyDescent="0.25">
      <c r="B5166" s="6"/>
      <c r="E5166" s="7"/>
    </row>
    <row r="5167" spans="2:5" x14ac:dyDescent="0.25">
      <c r="B5167" s="6"/>
      <c r="E5167" s="7"/>
    </row>
    <row r="5168" spans="2:5" x14ac:dyDescent="0.25">
      <c r="B5168" s="6"/>
      <c r="E5168" s="7"/>
    </row>
    <row r="5169" spans="2:5" x14ac:dyDescent="0.25">
      <c r="B5169" s="6"/>
      <c r="E5169" s="7"/>
    </row>
    <row r="5170" spans="2:5" x14ac:dyDescent="0.25">
      <c r="B5170" s="6"/>
      <c r="E5170" s="7"/>
    </row>
    <row r="5171" spans="2:5" x14ac:dyDescent="0.25">
      <c r="B5171" s="6"/>
      <c r="E5171" s="7"/>
    </row>
    <row r="5172" spans="2:5" x14ac:dyDescent="0.25">
      <c r="B5172" s="6"/>
      <c r="E5172" s="7"/>
    </row>
    <row r="5173" spans="2:5" x14ac:dyDescent="0.25">
      <c r="B5173" s="6"/>
      <c r="E5173" s="7"/>
    </row>
    <row r="5174" spans="2:5" x14ac:dyDescent="0.25">
      <c r="B5174" s="6"/>
      <c r="E5174" s="7"/>
    </row>
    <row r="5175" spans="2:5" x14ac:dyDescent="0.25">
      <c r="B5175" s="6"/>
      <c r="E5175" s="7"/>
    </row>
    <row r="5176" spans="2:5" x14ac:dyDescent="0.25">
      <c r="B5176" s="6"/>
      <c r="E5176" s="7"/>
    </row>
    <row r="5177" spans="2:5" x14ac:dyDescent="0.25">
      <c r="B5177" s="6"/>
      <c r="E5177" s="7"/>
    </row>
    <row r="5178" spans="2:5" x14ac:dyDescent="0.25">
      <c r="B5178" s="6"/>
      <c r="E5178" s="7"/>
    </row>
    <row r="5179" spans="2:5" x14ac:dyDescent="0.25">
      <c r="B5179" s="6"/>
      <c r="E5179" s="7"/>
    </row>
    <row r="5180" spans="2:5" x14ac:dyDescent="0.25">
      <c r="B5180" s="6"/>
      <c r="E5180" s="7"/>
    </row>
    <row r="5181" spans="2:5" x14ac:dyDescent="0.25">
      <c r="B5181" s="6"/>
      <c r="E5181" s="7"/>
    </row>
    <row r="5182" spans="2:5" x14ac:dyDescent="0.25">
      <c r="B5182" s="6"/>
      <c r="E5182" s="7"/>
    </row>
    <row r="5183" spans="2:5" x14ac:dyDescent="0.25">
      <c r="B5183" s="6"/>
      <c r="E5183" s="7"/>
    </row>
    <row r="5184" spans="2:5" x14ac:dyDescent="0.25">
      <c r="B5184" s="6"/>
      <c r="E5184" s="7"/>
    </row>
    <row r="5185" spans="2:5" x14ac:dyDescent="0.25">
      <c r="B5185" s="6"/>
      <c r="E5185" s="7"/>
    </row>
    <row r="5186" spans="2:5" x14ac:dyDescent="0.25">
      <c r="B5186" s="6"/>
      <c r="E5186" s="7"/>
    </row>
    <row r="5187" spans="2:5" x14ac:dyDescent="0.25">
      <c r="B5187" s="6"/>
      <c r="E5187" s="7"/>
    </row>
    <row r="5188" spans="2:5" x14ac:dyDescent="0.25">
      <c r="B5188" s="6"/>
      <c r="E5188" s="7"/>
    </row>
    <row r="5189" spans="2:5" x14ac:dyDescent="0.25">
      <c r="B5189" s="6"/>
      <c r="E5189" s="7"/>
    </row>
    <row r="5190" spans="2:5" x14ac:dyDescent="0.25">
      <c r="B5190" s="6"/>
      <c r="E5190" s="7"/>
    </row>
    <row r="5191" spans="2:5" x14ac:dyDescent="0.25">
      <c r="B5191" s="6"/>
      <c r="E5191" s="7"/>
    </row>
    <row r="5192" spans="2:5" x14ac:dyDescent="0.25">
      <c r="B5192" s="6"/>
      <c r="E5192" s="7"/>
    </row>
    <row r="5193" spans="2:5" x14ac:dyDescent="0.25">
      <c r="B5193" s="6"/>
      <c r="E5193" s="7"/>
    </row>
    <row r="5194" spans="2:5" x14ac:dyDescent="0.25">
      <c r="B5194" s="6"/>
      <c r="E5194" s="7"/>
    </row>
    <row r="5195" spans="2:5" x14ac:dyDescent="0.25">
      <c r="B5195" s="6"/>
      <c r="E5195" s="7"/>
    </row>
    <row r="5196" spans="2:5" x14ac:dyDescent="0.25">
      <c r="B5196" s="6"/>
      <c r="E5196" s="7"/>
    </row>
    <row r="5197" spans="2:5" x14ac:dyDescent="0.25">
      <c r="B5197" s="6"/>
      <c r="E5197" s="7"/>
    </row>
    <row r="5198" spans="2:5" x14ac:dyDescent="0.25">
      <c r="B5198" s="6"/>
      <c r="E5198" s="7"/>
    </row>
    <row r="5199" spans="2:5" x14ac:dyDescent="0.25">
      <c r="B5199" s="6"/>
      <c r="E5199" s="7"/>
    </row>
    <row r="5200" spans="2:5" x14ac:dyDescent="0.25">
      <c r="B5200" s="6"/>
      <c r="E5200" s="7"/>
    </row>
    <row r="5201" spans="2:5" x14ac:dyDescent="0.25">
      <c r="B5201" s="6"/>
      <c r="E5201" s="7"/>
    </row>
    <row r="5202" spans="2:5" x14ac:dyDescent="0.25">
      <c r="B5202" s="6"/>
      <c r="E5202" s="7"/>
    </row>
    <row r="5203" spans="2:5" x14ac:dyDescent="0.25">
      <c r="B5203" s="6"/>
      <c r="E5203" s="7"/>
    </row>
    <row r="5204" spans="2:5" x14ac:dyDescent="0.25">
      <c r="B5204" s="6"/>
      <c r="E5204" s="7"/>
    </row>
    <row r="5205" spans="2:5" x14ac:dyDescent="0.25">
      <c r="B5205" s="6"/>
      <c r="E5205" s="7"/>
    </row>
    <row r="5206" spans="2:5" x14ac:dyDescent="0.25">
      <c r="B5206" s="6"/>
      <c r="E5206" s="7"/>
    </row>
    <row r="5207" spans="2:5" x14ac:dyDescent="0.25">
      <c r="B5207" s="6"/>
      <c r="E5207" s="7"/>
    </row>
    <row r="5208" spans="2:5" x14ac:dyDescent="0.25">
      <c r="B5208" s="6"/>
      <c r="E5208" s="7"/>
    </row>
    <row r="5209" spans="2:5" x14ac:dyDescent="0.25">
      <c r="B5209" s="6"/>
      <c r="E5209" s="7"/>
    </row>
    <row r="5210" spans="2:5" x14ac:dyDescent="0.25">
      <c r="B5210" s="6"/>
      <c r="E5210" s="7"/>
    </row>
    <row r="5211" spans="2:5" x14ac:dyDescent="0.25">
      <c r="B5211" s="6"/>
      <c r="E5211" s="7"/>
    </row>
    <row r="5212" spans="2:5" x14ac:dyDescent="0.25">
      <c r="B5212" s="6"/>
      <c r="E5212" s="7"/>
    </row>
    <row r="5213" spans="2:5" x14ac:dyDescent="0.25">
      <c r="B5213" s="6"/>
      <c r="E5213" s="7"/>
    </row>
    <row r="5214" spans="2:5" x14ac:dyDescent="0.25">
      <c r="B5214" s="6"/>
      <c r="E5214" s="7"/>
    </row>
    <row r="5215" spans="2:5" x14ac:dyDescent="0.25">
      <c r="B5215" s="6"/>
      <c r="E5215" s="7"/>
    </row>
    <row r="5216" spans="2:5" x14ac:dyDescent="0.25">
      <c r="B5216" s="6"/>
      <c r="E5216" s="7"/>
    </row>
    <row r="5217" spans="2:5" x14ac:dyDescent="0.25">
      <c r="B5217" s="6"/>
      <c r="E5217" s="7"/>
    </row>
    <row r="5218" spans="2:5" x14ac:dyDescent="0.25">
      <c r="B5218" s="6"/>
      <c r="E5218" s="7"/>
    </row>
    <row r="5219" spans="2:5" x14ac:dyDescent="0.25">
      <c r="B5219" s="6"/>
      <c r="E5219" s="7"/>
    </row>
    <row r="5220" spans="2:5" x14ac:dyDescent="0.25">
      <c r="B5220" s="6"/>
      <c r="E5220" s="7"/>
    </row>
    <row r="5221" spans="2:5" x14ac:dyDescent="0.25">
      <c r="B5221" s="6"/>
      <c r="E5221" s="7"/>
    </row>
    <row r="5222" spans="2:5" x14ac:dyDescent="0.25">
      <c r="B5222" s="6"/>
      <c r="E5222" s="7"/>
    </row>
    <row r="5223" spans="2:5" x14ac:dyDescent="0.25">
      <c r="B5223" s="6"/>
      <c r="E5223" s="7"/>
    </row>
    <row r="5224" spans="2:5" x14ac:dyDescent="0.25">
      <c r="B5224" s="6"/>
      <c r="E5224" s="7"/>
    </row>
    <row r="5225" spans="2:5" x14ac:dyDescent="0.25">
      <c r="B5225" s="6"/>
      <c r="E5225" s="7"/>
    </row>
    <row r="5226" spans="2:5" x14ac:dyDescent="0.25">
      <c r="B5226" s="6"/>
      <c r="E5226" s="7"/>
    </row>
    <row r="5227" spans="2:5" x14ac:dyDescent="0.25">
      <c r="B5227" s="6"/>
      <c r="E5227" s="7"/>
    </row>
    <row r="5228" spans="2:5" x14ac:dyDescent="0.25">
      <c r="B5228" s="6"/>
      <c r="E5228" s="7"/>
    </row>
    <row r="5229" spans="2:5" x14ac:dyDescent="0.25">
      <c r="B5229" s="6"/>
      <c r="E5229" s="7"/>
    </row>
    <row r="5230" spans="2:5" x14ac:dyDescent="0.25">
      <c r="B5230" s="6"/>
      <c r="E5230" s="7"/>
    </row>
    <row r="5231" spans="2:5" x14ac:dyDescent="0.25">
      <c r="B5231" s="6"/>
      <c r="E5231" s="7"/>
    </row>
    <row r="5232" spans="2:5" x14ac:dyDescent="0.25">
      <c r="B5232" s="6"/>
      <c r="E5232" s="7"/>
    </row>
    <row r="5233" spans="2:5" x14ac:dyDescent="0.25">
      <c r="B5233" s="6"/>
      <c r="E5233" s="7"/>
    </row>
    <row r="5234" spans="2:5" x14ac:dyDescent="0.25">
      <c r="B5234" s="6"/>
      <c r="E5234" s="7"/>
    </row>
    <row r="5235" spans="2:5" x14ac:dyDescent="0.25">
      <c r="B5235" s="6"/>
      <c r="E5235" s="7"/>
    </row>
    <row r="5236" spans="2:5" x14ac:dyDescent="0.25">
      <c r="B5236" s="6"/>
      <c r="E5236" s="7"/>
    </row>
    <row r="5237" spans="2:5" x14ac:dyDescent="0.25">
      <c r="B5237" s="6"/>
      <c r="E5237" s="7"/>
    </row>
    <row r="5238" spans="2:5" x14ac:dyDescent="0.25">
      <c r="B5238" s="6"/>
      <c r="E5238" s="7"/>
    </row>
    <row r="5239" spans="2:5" x14ac:dyDescent="0.25">
      <c r="B5239" s="6"/>
      <c r="E5239" s="7"/>
    </row>
    <row r="5240" spans="2:5" x14ac:dyDescent="0.25">
      <c r="B5240" s="6"/>
      <c r="E5240" s="7"/>
    </row>
    <row r="5241" spans="2:5" x14ac:dyDescent="0.25">
      <c r="B5241" s="6"/>
      <c r="E5241" s="7"/>
    </row>
    <row r="5242" spans="2:5" x14ac:dyDescent="0.25">
      <c r="B5242" s="6"/>
      <c r="E5242" s="7"/>
    </row>
    <row r="5243" spans="2:5" x14ac:dyDescent="0.25">
      <c r="B5243" s="6"/>
      <c r="E5243" s="7"/>
    </row>
    <row r="5244" spans="2:5" x14ac:dyDescent="0.25">
      <c r="B5244" s="6"/>
      <c r="E5244" s="7"/>
    </row>
    <row r="5245" spans="2:5" x14ac:dyDescent="0.25">
      <c r="B5245" s="6"/>
      <c r="E5245" s="7"/>
    </row>
    <row r="5246" spans="2:5" x14ac:dyDescent="0.25">
      <c r="B5246" s="6"/>
      <c r="E5246" s="7"/>
    </row>
    <row r="5247" spans="2:5" x14ac:dyDescent="0.25">
      <c r="B5247" s="6"/>
      <c r="E5247" s="7"/>
    </row>
    <row r="5248" spans="2:5" x14ac:dyDescent="0.25">
      <c r="B5248" s="6"/>
      <c r="E5248" s="7"/>
    </row>
    <row r="5249" spans="2:5" x14ac:dyDescent="0.25">
      <c r="B5249" s="6"/>
      <c r="E5249" s="7"/>
    </row>
    <row r="5250" spans="2:5" x14ac:dyDescent="0.25">
      <c r="B5250" s="6"/>
      <c r="E5250" s="7"/>
    </row>
    <row r="5251" spans="2:5" x14ac:dyDescent="0.25">
      <c r="B5251" s="6"/>
      <c r="E5251" s="7"/>
    </row>
    <row r="5252" spans="2:5" x14ac:dyDescent="0.25">
      <c r="B5252" s="6"/>
      <c r="E5252" s="7"/>
    </row>
    <row r="5253" spans="2:5" x14ac:dyDescent="0.25">
      <c r="B5253" s="6"/>
      <c r="E5253" s="7"/>
    </row>
    <row r="5254" spans="2:5" x14ac:dyDescent="0.25">
      <c r="B5254" s="6"/>
      <c r="E5254" s="7"/>
    </row>
    <row r="5255" spans="2:5" x14ac:dyDescent="0.25">
      <c r="B5255" s="6"/>
      <c r="E5255" s="7"/>
    </row>
    <row r="5256" spans="2:5" x14ac:dyDescent="0.25">
      <c r="B5256" s="6"/>
      <c r="E5256" s="7"/>
    </row>
    <row r="5257" spans="2:5" x14ac:dyDescent="0.25">
      <c r="B5257" s="6"/>
      <c r="E5257" s="7"/>
    </row>
    <row r="5258" spans="2:5" x14ac:dyDescent="0.25">
      <c r="B5258" s="6"/>
      <c r="E5258" s="7"/>
    </row>
    <row r="5259" spans="2:5" x14ac:dyDescent="0.25">
      <c r="B5259" s="6"/>
      <c r="E5259" s="7"/>
    </row>
    <row r="5260" spans="2:5" x14ac:dyDescent="0.25">
      <c r="B5260" s="6"/>
      <c r="E5260" s="7"/>
    </row>
    <row r="5261" spans="2:5" x14ac:dyDescent="0.25">
      <c r="B5261" s="6"/>
      <c r="E5261" s="7"/>
    </row>
    <row r="5262" spans="2:5" x14ac:dyDescent="0.25">
      <c r="B5262" s="6"/>
      <c r="E5262" s="7"/>
    </row>
    <row r="5263" spans="2:5" x14ac:dyDescent="0.25">
      <c r="B5263" s="6"/>
      <c r="E5263" s="7"/>
    </row>
    <row r="5264" spans="2:5" x14ac:dyDescent="0.25">
      <c r="B5264" s="6"/>
      <c r="E5264" s="7"/>
    </row>
    <row r="5265" spans="2:5" x14ac:dyDescent="0.25">
      <c r="B5265" s="6"/>
      <c r="E5265" s="7"/>
    </row>
    <row r="5266" spans="2:5" x14ac:dyDescent="0.25">
      <c r="B5266" s="6"/>
      <c r="E5266" s="7"/>
    </row>
    <row r="5267" spans="2:5" x14ac:dyDescent="0.25">
      <c r="B5267" s="6"/>
      <c r="E5267" s="7"/>
    </row>
    <row r="5268" spans="2:5" x14ac:dyDescent="0.25">
      <c r="B5268" s="6"/>
      <c r="E5268" s="7"/>
    </row>
    <row r="5269" spans="2:5" x14ac:dyDescent="0.25">
      <c r="B5269" s="6"/>
      <c r="E5269" s="7"/>
    </row>
    <row r="5270" spans="2:5" x14ac:dyDescent="0.25">
      <c r="B5270" s="6"/>
      <c r="E5270" s="7"/>
    </row>
    <row r="5271" spans="2:5" x14ac:dyDescent="0.25">
      <c r="B5271" s="6"/>
      <c r="E5271" s="7"/>
    </row>
    <row r="5272" spans="2:5" x14ac:dyDescent="0.25">
      <c r="B5272" s="6"/>
      <c r="E5272" s="7"/>
    </row>
    <row r="5273" spans="2:5" x14ac:dyDescent="0.25">
      <c r="B5273" s="6"/>
      <c r="E5273" s="7"/>
    </row>
    <row r="5274" spans="2:5" x14ac:dyDescent="0.25">
      <c r="B5274" s="6"/>
      <c r="E5274" s="7"/>
    </row>
    <row r="5275" spans="2:5" x14ac:dyDescent="0.25">
      <c r="B5275" s="6"/>
      <c r="E5275" s="7"/>
    </row>
    <row r="5276" spans="2:5" x14ac:dyDescent="0.25">
      <c r="B5276" s="6"/>
      <c r="E5276" s="7"/>
    </row>
    <row r="5277" spans="2:5" x14ac:dyDescent="0.25">
      <c r="B5277" s="6"/>
      <c r="E5277" s="7"/>
    </row>
    <row r="5278" spans="2:5" x14ac:dyDescent="0.25">
      <c r="B5278" s="6"/>
      <c r="E5278" s="7"/>
    </row>
    <row r="5279" spans="2:5" x14ac:dyDescent="0.25">
      <c r="B5279" s="6"/>
      <c r="E5279" s="7"/>
    </row>
    <row r="5280" spans="2:5" x14ac:dyDescent="0.25">
      <c r="B5280" s="6"/>
      <c r="E5280" s="7"/>
    </row>
    <row r="5281" spans="2:5" x14ac:dyDescent="0.25">
      <c r="B5281" s="6"/>
      <c r="E5281" s="7"/>
    </row>
    <row r="5282" spans="2:5" x14ac:dyDescent="0.25">
      <c r="B5282" s="6"/>
      <c r="E5282" s="7"/>
    </row>
    <row r="5283" spans="2:5" x14ac:dyDescent="0.25">
      <c r="B5283" s="6"/>
      <c r="E5283" s="7"/>
    </row>
    <row r="5284" spans="2:5" x14ac:dyDescent="0.25">
      <c r="B5284" s="6"/>
      <c r="E5284" s="7"/>
    </row>
    <row r="5285" spans="2:5" x14ac:dyDescent="0.25">
      <c r="B5285" s="6"/>
      <c r="E5285" s="7"/>
    </row>
    <row r="5286" spans="2:5" x14ac:dyDescent="0.25">
      <c r="B5286" s="6"/>
      <c r="E5286" s="7"/>
    </row>
    <row r="5287" spans="2:5" x14ac:dyDescent="0.25">
      <c r="B5287" s="6"/>
      <c r="E5287" s="7"/>
    </row>
    <row r="5288" spans="2:5" x14ac:dyDescent="0.25">
      <c r="B5288" s="6"/>
      <c r="E5288" s="7"/>
    </row>
    <row r="5289" spans="2:5" x14ac:dyDescent="0.25">
      <c r="B5289" s="6"/>
      <c r="E5289" s="7"/>
    </row>
    <row r="5290" spans="2:5" x14ac:dyDescent="0.25">
      <c r="B5290" s="6"/>
      <c r="E5290" s="7"/>
    </row>
    <row r="5291" spans="2:5" x14ac:dyDescent="0.25">
      <c r="B5291" s="6"/>
      <c r="E5291" s="7"/>
    </row>
    <row r="5292" spans="2:5" x14ac:dyDescent="0.25">
      <c r="B5292" s="6"/>
      <c r="E5292" s="7"/>
    </row>
    <row r="5293" spans="2:5" x14ac:dyDescent="0.25">
      <c r="B5293" s="6"/>
      <c r="E5293" s="7"/>
    </row>
    <row r="5294" spans="2:5" x14ac:dyDescent="0.25">
      <c r="B5294" s="6"/>
      <c r="E5294" s="7"/>
    </row>
    <row r="5295" spans="2:5" x14ac:dyDescent="0.25">
      <c r="B5295" s="6"/>
      <c r="E5295" s="7"/>
    </row>
    <row r="5296" spans="2:5" x14ac:dyDescent="0.25">
      <c r="B5296" s="6"/>
      <c r="E5296" s="7"/>
    </row>
    <row r="5297" spans="2:5" x14ac:dyDescent="0.25">
      <c r="B5297" s="6"/>
      <c r="E5297" s="7"/>
    </row>
    <row r="5298" spans="2:5" x14ac:dyDescent="0.25">
      <c r="B5298" s="6"/>
      <c r="E5298" s="7"/>
    </row>
    <row r="5299" spans="2:5" x14ac:dyDescent="0.25">
      <c r="B5299" s="6"/>
      <c r="E5299" s="7"/>
    </row>
    <row r="5300" spans="2:5" x14ac:dyDescent="0.25">
      <c r="B5300" s="6"/>
      <c r="E5300" s="7"/>
    </row>
    <row r="5301" spans="2:5" x14ac:dyDescent="0.25">
      <c r="B5301" s="6"/>
      <c r="E5301" s="7"/>
    </row>
    <row r="5302" spans="2:5" x14ac:dyDescent="0.25">
      <c r="B5302" s="6"/>
      <c r="E5302" s="7"/>
    </row>
    <row r="5303" spans="2:5" x14ac:dyDescent="0.25">
      <c r="B5303" s="6"/>
      <c r="E5303" s="7"/>
    </row>
    <row r="5304" spans="2:5" x14ac:dyDescent="0.25">
      <c r="B5304" s="6"/>
      <c r="E5304" s="7"/>
    </row>
    <row r="5305" spans="2:5" x14ac:dyDescent="0.25">
      <c r="B5305" s="6"/>
      <c r="E5305" s="7"/>
    </row>
    <row r="5306" spans="2:5" x14ac:dyDescent="0.25">
      <c r="B5306" s="6"/>
      <c r="E5306" s="7"/>
    </row>
    <row r="5307" spans="2:5" x14ac:dyDescent="0.25">
      <c r="B5307" s="6"/>
      <c r="E5307" s="7"/>
    </row>
    <row r="5308" spans="2:5" x14ac:dyDescent="0.25">
      <c r="B5308" s="6"/>
      <c r="E5308" s="7"/>
    </row>
    <row r="5309" spans="2:5" x14ac:dyDescent="0.25">
      <c r="B5309" s="6"/>
      <c r="E5309" s="7"/>
    </row>
    <row r="5310" spans="2:5" x14ac:dyDescent="0.25">
      <c r="B5310" s="6"/>
      <c r="E5310" s="7"/>
    </row>
    <row r="5311" spans="2:5" x14ac:dyDescent="0.25">
      <c r="B5311" s="6"/>
      <c r="E5311" s="7"/>
    </row>
    <row r="5312" spans="2:5" x14ac:dyDescent="0.25">
      <c r="B5312" s="6"/>
      <c r="E5312" s="7"/>
    </row>
    <row r="5313" spans="2:5" x14ac:dyDescent="0.25">
      <c r="B5313" s="6"/>
      <c r="E5313" s="7"/>
    </row>
    <row r="5314" spans="2:5" x14ac:dyDescent="0.25">
      <c r="B5314" s="6"/>
      <c r="E5314" s="7"/>
    </row>
    <row r="5315" spans="2:5" x14ac:dyDescent="0.25">
      <c r="B5315" s="6"/>
      <c r="E5315" s="7"/>
    </row>
    <row r="5316" spans="2:5" x14ac:dyDescent="0.25">
      <c r="B5316" s="6"/>
      <c r="E5316" s="7"/>
    </row>
    <row r="5317" spans="2:5" x14ac:dyDescent="0.25">
      <c r="B5317" s="6"/>
      <c r="E5317" s="7"/>
    </row>
    <row r="5318" spans="2:5" x14ac:dyDescent="0.25">
      <c r="B5318" s="6"/>
      <c r="E5318" s="7"/>
    </row>
    <row r="5319" spans="2:5" x14ac:dyDescent="0.25">
      <c r="B5319" s="6"/>
      <c r="E5319" s="7"/>
    </row>
    <row r="5320" spans="2:5" x14ac:dyDescent="0.25">
      <c r="B5320" s="6"/>
      <c r="E5320" s="7"/>
    </row>
    <row r="5321" spans="2:5" x14ac:dyDescent="0.25">
      <c r="B5321" s="6"/>
      <c r="E5321" s="7"/>
    </row>
    <row r="5322" spans="2:5" x14ac:dyDescent="0.25">
      <c r="B5322" s="6"/>
      <c r="E5322" s="7"/>
    </row>
    <row r="5323" spans="2:5" x14ac:dyDescent="0.25">
      <c r="B5323" s="6"/>
      <c r="E5323" s="7"/>
    </row>
    <row r="5324" spans="2:5" x14ac:dyDescent="0.25">
      <c r="B5324" s="6"/>
      <c r="E5324" s="7"/>
    </row>
    <row r="5325" spans="2:5" x14ac:dyDescent="0.25">
      <c r="B5325" s="6"/>
      <c r="E5325" s="7"/>
    </row>
    <row r="5326" spans="2:5" x14ac:dyDescent="0.25">
      <c r="B5326" s="6"/>
      <c r="E5326" s="7"/>
    </row>
    <row r="5327" spans="2:5" x14ac:dyDescent="0.25">
      <c r="B5327" s="6"/>
      <c r="E5327" s="7"/>
    </row>
    <row r="5328" spans="2:5" x14ac:dyDescent="0.25">
      <c r="B5328" s="6"/>
      <c r="E5328" s="7"/>
    </row>
    <row r="5329" spans="2:5" x14ac:dyDescent="0.25">
      <c r="B5329" s="6"/>
      <c r="E5329" s="7"/>
    </row>
    <row r="5330" spans="2:5" x14ac:dyDescent="0.25">
      <c r="B5330" s="6"/>
      <c r="E5330" s="7"/>
    </row>
    <row r="5331" spans="2:5" x14ac:dyDescent="0.25">
      <c r="B5331" s="6"/>
      <c r="E5331" s="7"/>
    </row>
    <row r="5332" spans="2:5" x14ac:dyDescent="0.25">
      <c r="B5332" s="6"/>
      <c r="E5332" s="7"/>
    </row>
    <row r="5333" spans="2:5" x14ac:dyDescent="0.25">
      <c r="B5333" s="6"/>
      <c r="E5333" s="7"/>
    </row>
    <row r="5334" spans="2:5" x14ac:dyDescent="0.25">
      <c r="B5334" s="6"/>
      <c r="E5334" s="7"/>
    </row>
    <row r="5335" spans="2:5" x14ac:dyDescent="0.25">
      <c r="B5335" s="6"/>
      <c r="E5335" s="7"/>
    </row>
    <row r="5336" spans="2:5" x14ac:dyDescent="0.25">
      <c r="B5336" s="6"/>
      <c r="E5336" s="7"/>
    </row>
    <row r="5337" spans="2:5" x14ac:dyDescent="0.25">
      <c r="B5337" s="6"/>
      <c r="E5337" s="7"/>
    </row>
    <row r="5338" spans="2:5" x14ac:dyDescent="0.25">
      <c r="B5338" s="6"/>
      <c r="E5338" s="7"/>
    </row>
    <row r="5339" spans="2:5" x14ac:dyDescent="0.25">
      <c r="B5339" s="6"/>
      <c r="E5339" s="7"/>
    </row>
    <row r="5340" spans="2:5" x14ac:dyDescent="0.25">
      <c r="B5340" s="6"/>
      <c r="E5340" s="7"/>
    </row>
    <row r="5341" spans="2:5" x14ac:dyDescent="0.25">
      <c r="B5341" s="6"/>
      <c r="E5341" s="7"/>
    </row>
    <row r="5342" spans="2:5" x14ac:dyDescent="0.25">
      <c r="B5342" s="6"/>
      <c r="E5342" s="7"/>
    </row>
    <row r="5343" spans="2:5" x14ac:dyDescent="0.25">
      <c r="B5343" s="6"/>
      <c r="E5343" s="7"/>
    </row>
    <row r="5344" spans="2:5" x14ac:dyDescent="0.25">
      <c r="B5344" s="6"/>
      <c r="E5344" s="7"/>
    </row>
    <row r="5345" spans="2:5" x14ac:dyDescent="0.25">
      <c r="B5345" s="6"/>
      <c r="E5345" s="7"/>
    </row>
    <row r="5346" spans="2:5" x14ac:dyDescent="0.25">
      <c r="B5346" s="6"/>
      <c r="E5346" s="7"/>
    </row>
    <row r="5347" spans="2:5" x14ac:dyDescent="0.25">
      <c r="B5347" s="6"/>
      <c r="E5347" s="7"/>
    </row>
    <row r="5348" spans="2:5" x14ac:dyDescent="0.25">
      <c r="B5348" s="6"/>
      <c r="E5348" s="7"/>
    </row>
    <row r="5349" spans="2:5" x14ac:dyDescent="0.25">
      <c r="B5349" s="6"/>
      <c r="E5349" s="7"/>
    </row>
    <row r="5350" spans="2:5" x14ac:dyDescent="0.25">
      <c r="B5350" s="6"/>
      <c r="E5350" s="7"/>
    </row>
    <row r="5351" spans="2:5" x14ac:dyDescent="0.25">
      <c r="B5351" s="6"/>
      <c r="E5351" s="7"/>
    </row>
    <row r="5352" spans="2:5" x14ac:dyDescent="0.25">
      <c r="B5352" s="6"/>
      <c r="E5352" s="7"/>
    </row>
    <row r="5353" spans="2:5" x14ac:dyDescent="0.25">
      <c r="B5353" s="6"/>
      <c r="E5353" s="7"/>
    </row>
    <row r="5354" spans="2:5" x14ac:dyDescent="0.25">
      <c r="B5354" s="6"/>
      <c r="E5354" s="7"/>
    </row>
    <row r="5355" spans="2:5" x14ac:dyDescent="0.25">
      <c r="B5355" s="6"/>
      <c r="E5355" s="7"/>
    </row>
    <row r="5356" spans="2:5" x14ac:dyDescent="0.25">
      <c r="B5356" s="6"/>
      <c r="E5356" s="7"/>
    </row>
    <row r="5357" spans="2:5" x14ac:dyDescent="0.25">
      <c r="B5357" s="6"/>
      <c r="E5357" s="7"/>
    </row>
    <row r="5358" spans="2:5" x14ac:dyDescent="0.25">
      <c r="B5358" s="6"/>
      <c r="E5358" s="7"/>
    </row>
    <row r="5359" spans="2:5" x14ac:dyDescent="0.25">
      <c r="B5359" s="6"/>
      <c r="E5359" s="7"/>
    </row>
    <row r="5360" spans="2:5" x14ac:dyDescent="0.25">
      <c r="B5360" s="6"/>
      <c r="E5360" s="7"/>
    </row>
    <row r="5361" spans="2:5" x14ac:dyDescent="0.25">
      <c r="B5361" s="6"/>
      <c r="E5361" s="7"/>
    </row>
    <row r="5362" spans="2:5" x14ac:dyDescent="0.25">
      <c r="B5362" s="6"/>
      <c r="E5362" s="7"/>
    </row>
    <row r="5363" spans="2:5" x14ac:dyDescent="0.25">
      <c r="B5363" s="6"/>
      <c r="E5363" s="7"/>
    </row>
    <row r="5364" spans="2:5" x14ac:dyDescent="0.25">
      <c r="B5364" s="6"/>
      <c r="E5364" s="7"/>
    </row>
    <row r="5365" spans="2:5" x14ac:dyDescent="0.25">
      <c r="B5365" s="6"/>
      <c r="E5365" s="7"/>
    </row>
    <row r="5366" spans="2:5" x14ac:dyDescent="0.25">
      <c r="B5366" s="6"/>
      <c r="E5366" s="7"/>
    </row>
    <row r="5367" spans="2:5" x14ac:dyDescent="0.25">
      <c r="B5367" s="6"/>
      <c r="E5367" s="7"/>
    </row>
    <row r="5368" spans="2:5" x14ac:dyDescent="0.25">
      <c r="B5368" s="6"/>
      <c r="E5368" s="7"/>
    </row>
    <row r="5369" spans="2:5" x14ac:dyDescent="0.25">
      <c r="B5369" s="6"/>
      <c r="E5369" s="7"/>
    </row>
    <row r="5370" spans="2:5" x14ac:dyDescent="0.25">
      <c r="B5370" s="6"/>
      <c r="E5370" s="7"/>
    </row>
    <row r="5371" spans="2:5" x14ac:dyDescent="0.25">
      <c r="B5371" s="6"/>
      <c r="E5371" s="7"/>
    </row>
    <row r="5372" spans="2:5" x14ac:dyDescent="0.25">
      <c r="B5372" s="6"/>
      <c r="E5372" s="7"/>
    </row>
    <row r="5373" spans="2:5" x14ac:dyDescent="0.25">
      <c r="B5373" s="6"/>
      <c r="E5373" s="7"/>
    </row>
    <row r="5374" spans="2:5" x14ac:dyDescent="0.25">
      <c r="B5374" s="6"/>
      <c r="E5374" s="7"/>
    </row>
    <row r="5375" spans="2:5" x14ac:dyDescent="0.25">
      <c r="B5375" s="6"/>
      <c r="E5375" s="7"/>
    </row>
    <row r="5376" spans="2:5" x14ac:dyDescent="0.25">
      <c r="B5376" s="6"/>
      <c r="E5376" s="7"/>
    </row>
    <row r="5377" spans="2:5" x14ac:dyDescent="0.25">
      <c r="B5377" s="6"/>
      <c r="E5377" s="7"/>
    </row>
    <row r="5378" spans="2:5" x14ac:dyDescent="0.25">
      <c r="B5378" s="6"/>
      <c r="E5378" s="7"/>
    </row>
    <row r="5379" spans="2:5" x14ac:dyDescent="0.25">
      <c r="B5379" s="6"/>
      <c r="E5379" s="7"/>
    </row>
    <row r="5380" spans="2:5" x14ac:dyDescent="0.25">
      <c r="B5380" s="6"/>
      <c r="E5380" s="7"/>
    </row>
    <row r="5381" spans="2:5" x14ac:dyDescent="0.25">
      <c r="B5381" s="6"/>
      <c r="E5381" s="7"/>
    </row>
    <row r="5382" spans="2:5" x14ac:dyDescent="0.25">
      <c r="B5382" s="6"/>
      <c r="E5382" s="7"/>
    </row>
    <row r="5383" spans="2:5" x14ac:dyDescent="0.25">
      <c r="B5383" s="6"/>
      <c r="E5383" s="7"/>
    </row>
    <row r="5384" spans="2:5" x14ac:dyDescent="0.25">
      <c r="B5384" s="6"/>
      <c r="E5384" s="7"/>
    </row>
    <row r="5385" spans="2:5" x14ac:dyDescent="0.25">
      <c r="B5385" s="6"/>
      <c r="E5385" s="7"/>
    </row>
    <row r="5386" spans="2:5" x14ac:dyDescent="0.25">
      <c r="B5386" s="6"/>
      <c r="E5386" s="7"/>
    </row>
    <row r="5387" spans="2:5" x14ac:dyDescent="0.25">
      <c r="B5387" s="6"/>
      <c r="E5387" s="7"/>
    </row>
    <row r="5388" spans="2:5" x14ac:dyDescent="0.25">
      <c r="B5388" s="6"/>
      <c r="E5388" s="7"/>
    </row>
    <row r="5389" spans="2:5" x14ac:dyDescent="0.25">
      <c r="B5389" s="6"/>
      <c r="E5389" s="7"/>
    </row>
    <row r="5390" spans="2:5" x14ac:dyDescent="0.25">
      <c r="B5390" s="6"/>
      <c r="E5390" s="7"/>
    </row>
    <row r="5391" spans="2:5" x14ac:dyDescent="0.25">
      <c r="B5391" s="6"/>
      <c r="E5391" s="7"/>
    </row>
    <row r="5392" spans="2:5" x14ac:dyDescent="0.25">
      <c r="B5392" s="6"/>
      <c r="E5392" s="7"/>
    </row>
    <row r="5393" spans="2:5" x14ac:dyDescent="0.25">
      <c r="B5393" s="6"/>
      <c r="E5393" s="7"/>
    </row>
    <row r="5394" spans="2:5" x14ac:dyDescent="0.25">
      <c r="B5394" s="6"/>
      <c r="E5394" s="7"/>
    </row>
    <row r="5395" spans="2:5" x14ac:dyDescent="0.25">
      <c r="B5395" s="6"/>
      <c r="E5395" s="7"/>
    </row>
    <row r="5396" spans="2:5" x14ac:dyDescent="0.25">
      <c r="B5396" s="6"/>
      <c r="E5396" s="7"/>
    </row>
    <row r="5397" spans="2:5" x14ac:dyDescent="0.25">
      <c r="B5397" s="6"/>
      <c r="E5397" s="7"/>
    </row>
    <row r="5398" spans="2:5" x14ac:dyDescent="0.25">
      <c r="B5398" s="6"/>
      <c r="E5398" s="7"/>
    </row>
    <row r="5399" spans="2:5" x14ac:dyDescent="0.25">
      <c r="B5399" s="6"/>
      <c r="E5399" s="7"/>
    </row>
    <row r="5400" spans="2:5" x14ac:dyDescent="0.25">
      <c r="B5400" s="6"/>
      <c r="E5400" s="7"/>
    </row>
    <row r="5401" spans="2:5" x14ac:dyDescent="0.25">
      <c r="B5401" s="6"/>
      <c r="E5401" s="7"/>
    </row>
    <row r="5402" spans="2:5" x14ac:dyDescent="0.25">
      <c r="B5402" s="6"/>
      <c r="E5402" s="7"/>
    </row>
    <row r="5403" spans="2:5" x14ac:dyDescent="0.25">
      <c r="B5403" s="6"/>
      <c r="E5403" s="7"/>
    </row>
    <row r="5404" spans="2:5" x14ac:dyDescent="0.25">
      <c r="B5404" s="6"/>
      <c r="E5404" s="7"/>
    </row>
    <row r="5405" spans="2:5" x14ac:dyDescent="0.25">
      <c r="B5405" s="6"/>
      <c r="E5405" s="7"/>
    </row>
    <row r="5406" spans="2:5" x14ac:dyDescent="0.25">
      <c r="B5406" s="6"/>
      <c r="E5406" s="7"/>
    </row>
    <row r="5407" spans="2:5" x14ac:dyDescent="0.25">
      <c r="B5407" s="6"/>
      <c r="E5407" s="7"/>
    </row>
    <row r="5408" spans="2:5" x14ac:dyDescent="0.25">
      <c r="B5408" s="6"/>
      <c r="E5408" s="7"/>
    </row>
    <row r="5409" spans="2:5" x14ac:dyDescent="0.25">
      <c r="B5409" s="6"/>
      <c r="E5409" s="7"/>
    </row>
    <row r="5410" spans="2:5" x14ac:dyDescent="0.25">
      <c r="B5410" s="6"/>
      <c r="E5410" s="7"/>
    </row>
    <row r="5411" spans="2:5" x14ac:dyDescent="0.25">
      <c r="B5411" s="6"/>
      <c r="E5411" s="7"/>
    </row>
    <row r="5412" spans="2:5" x14ac:dyDescent="0.25">
      <c r="B5412" s="6"/>
      <c r="E5412" s="7"/>
    </row>
    <row r="5413" spans="2:5" x14ac:dyDescent="0.25">
      <c r="B5413" s="6"/>
      <c r="E5413" s="7"/>
    </row>
    <row r="5414" spans="2:5" x14ac:dyDescent="0.25">
      <c r="B5414" s="6"/>
      <c r="E5414" s="7"/>
    </row>
    <row r="5415" spans="2:5" x14ac:dyDescent="0.25">
      <c r="B5415" s="6"/>
      <c r="E5415" s="7"/>
    </row>
    <row r="5416" spans="2:5" x14ac:dyDescent="0.25">
      <c r="B5416" s="6"/>
      <c r="E5416" s="7"/>
    </row>
    <row r="5417" spans="2:5" x14ac:dyDescent="0.25">
      <c r="B5417" s="6"/>
      <c r="E5417" s="7"/>
    </row>
    <row r="5418" spans="2:5" x14ac:dyDescent="0.25">
      <c r="B5418" s="6"/>
      <c r="E5418" s="7"/>
    </row>
    <row r="5419" spans="2:5" x14ac:dyDescent="0.25">
      <c r="B5419" s="6"/>
      <c r="E5419" s="7"/>
    </row>
    <row r="5420" spans="2:5" x14ac:dyDescent="0.25">
      <c r="B5420" s="6"/>
      <c r="E5420" s="7"/>
    </row>
    <row r="5421" spans="2:5" x14ac:dyDescent="0.25">
      <c r="B5421" s="6"/>
      <c r="E5421" s="7"/>
    </row>
    <row r="5422" spans="2:5" x14ac:dyDescent="0.25">
      <c r="B5422" s="6"/>
      <c r="E5422" s="7"/>
    </row>
    <row r="5423" spans="2:5" x14ac:dyDescent="0.25">
      <c r="B5423" s="6"/>
      <c r="E5423" s="7"/>
    </row>
    <row r="5424" spans="2:5" x14ac:dyDescent="0.25">
      <c r="B5424" s="6"/>
      <c r="E5424" s="7"/>
    </row>
    <row r="5425" spans="2:5" x14ac:dyDescent="0.25">
      <c r="B5425" s="6"/>
      <c r="E5425" s="7"/>
    </row>
    <row r="5426" spans="2:5" x14ac:dyDescent="0.25">
      <c r="B5426" s="6"/>
      <c r="E5426" s="7"/>
    </row>
    <row r="5427" spans="2:5" x14ac:dyDescent="0.25">
      <c r="B5427" s="6"/>
      <c r="E5427" s="7"/>
    </row>
    <row r="5428" spans="2:5" x14ac:dyDescent="0.25">
      <c r="B5428" s="6"/>
      <c r="E5428" s="7"/>
    </row>
    <row r="5429" spans="2:5" x14ac:dyDescent="0.25">
      <c r="B5429" s="6"/>
      <c r="E5429" s="7"/>
    </row>
    <row r="5430" spans="2:5" x14ac:dyDescent="0.25">
      <c r="B5430" s="6"/>
      <c r="E5430" s="7"/>
    </row>
    <row r="5431" spans="2:5" x14ac:dyDescent="0.25">
      <c r="B5431" s="6"/>
      <c r="E5431" s="7"/>
    </row>
    <row r="5432" spans="2:5" x14ac:dyDescent="0.25">
      <c r="B5432" s="6"/>
      <c r="E5432" s="7"/>
    </row>
    <row r="5433" spans="2:5" x14ac:dyDescent="0.25">
      <c r="B5433" s="6"/>
      <c r="E5433" s="7"/>
    </row>
    <row r="5434" spans="2:5" x14ac:dyDescent="0.25">
      <c r="B5434" s="6"/>
      <c r="E5434" s="7"/>
    </row>
    <row r="5435" spans="2:5" x14ac:dyDescent="0.25">
      <c r="B5435" s="6"/>
      <c r="E5435" s="7"/>
    </row>
    <row r="5436" spans="2:5" x14ac:dyDescent="0.25">
      <c r="B5436" s="6"/>
      <c r="E5436" s="7"/>
    </row>
    <row r="5437" spans="2:5" x14ac:dyDescent="0.25">
      <c r="B5437" s="6"/>
      <c r="E5437" s="7"/>
    </row>
    <row r="5438" spans="2:5" x14ac:dyDescent="0.25">
      <c r="B5438" s="6"/>
      <c r="E5438" s="7"/>
    </row>
    <row r="5439" spans="2:5" x14ac:dyDescent="0.25">
      <c r="B5439" s="6"/>
      <c r="E5439" s="7"/>
    </row>
    <row r="5440" spans="2:5" x14ac:dyDescent="0.25">
      <c r="B5440" s="6"/>
      <c r="E5440" s="7"/>
    </row>
    <row r="5441" spans="2:5" x14ac:dyDescent="0.25">
      <c r="B5441" s="6"/>
      <c r="E5441" s="7"/>
    </row>
    <row r="5442" spans="2:5" x14ac:dyDescent="0.25">
      <c r="B5442" s="6"/>
      <c r="E5442" s="7"/>
    </row>
    <row r="5443" spans="2:5" x14ac:dyDescent="0.25">
      <c r="B5443" s="6"/>
      <c r="E5443" s="7"/>
    </row>
    <row r="5444" spans="2:5" x14ac:dyDescent="0.25">
      <c r="B5444" s="6"/>
      <c r="E5444" s="7"/>
    </row>
    <row r="5445" spans="2:5" x14ac:dyDescent="0.25">
      <c r="B5445" s="6"/>
      <c r="E5445" s="7"/>
    </row>
    <row r="5446" spans="2:5" x14ac:dyDescent="0.25">
      <c r="B5446" s="6"/>
      <c r="E5446" s="7"/>
    </row>
    <row r="5447" spans="2:5" x14ac:dyDescent="0.25">
      <c r="B5447" s="6"/>
      <c r="E5447" s="7"/>
    </row>
    <row r="5448" spans="2:5" x14ac:dyDescent="0.25">
      <c r="B5448" s="6"/>
      <c r="E5448" s="7"/>
    </row>
    <row r="5449" spans="2:5" x14ac:dyDescent="0.25">
      <c r="B5449" s="6"/>
      <c r="E5449" s="7"/>
    </row>
    <row r="5450" spans="2:5" x14ac:dyDescent="0.25">
      <c r="B5450" s="6"/>
      <c r="E5450" s="7"/>
    </row>
    <row r="5451" spans="2:5" x14ac:dyDescent="0.25">
      <c r="B5451" s="6"/>
      <c r="E5451" s="7"/>
    </row>
    <row r="5452" spans="2:5" x14ac:dyDescent="0.25">
      <c r="B5452" s="6"/>
      <c r="E5452" s="7"/>
    </row>
    <row r="5453" spans="2:5" x14ac:dyDescent="0.25">
      <c r="B5453" s="6"/>
      <c r="E5453" s="7"/>
    </row>
    <row r="5454" spans="2:5" x14ac:dyDescent="0.25">
      <c r="B5454" s="6"/>
      <c r="E5454" s="7"/>
    </row>
    <row r="5455" spans="2:5" x14ac:dyDescent="0.25">
      <c r="B5455" s="6"/>
      <c r="E5455" s="7"/>
    </row>
    <row r="5456" spans="2:5" x14ac:dyDescent="0.25">
      <c r="B5456" s="6"/>
      <c r="E5456" s="7"/>
    </row>
    <row r="5457" spans="2:5" x14ac:dyDescent="0.25">
      <c r="B5457" s="6"/>
      <c r="E5457" s="7"/>
    </row>
    <row r="5458" spans="2:5" x14ac:dyDescent="0.25">
      <c r="B5458" s="6"/>
      <c r="E5458" s="7"/>
    </row>
    <row r="5459" spans="2:5" x14ac:dyDescent="0.25">
      <c r="B5459" s="6"/>
      <c r="E5459" s="7"/>
    </row>
    <row r="5460" spans="2:5" x14ac:dyDescent="0.25">
      <c r="B5460" s="6"/>
      <c r="E5460" s="7"/>
    </row>
    <row r="5461" spans="2:5" x14ac:dyDescent="0.25">
      <c r="B5461" s="6"/>
      <c r="E5461" s="7"/>
    </row>
    <row r="5462" spans="2:5" x14ac:dyDescent="0.25">
      <c r="B5462" s="6"/>
      <c r="E5462" s="7"/>
    </row>
    <row r="5463" spans="2:5" x14ac:dyDescent="0.25">
      <c r="B5463" s="6"/>
      <c r="E5463" s="7"/>
    </row>
    <row r="5464" spans="2:5" x14ac:dyDescent="0.25">
      <c r="B5464" s="6"/>
      <c r="E5464" s="7"/>
    </row>
    <row r="5465" spans="2:5" x14ac:dyDescent="0.25">
      <c r="B5465" s="6"/>
      <c r="E5465" s="7"/>
    </row>
    <row r="5466" spans="2:5" x14ac:dyDescent="0.25">
      <c r="B5466" s="6"/>
      <c r="E5466" s="7"/>
    </row>
    <row r="5467" spans="2:5" x14ac:dyDescent="0.25">
      <c r="B5467" s="6"/>
      <c r="E5467" s="7"/>
    </row>
    <row r="5468" spans="2:5" x14ac:dyDescent="0.25">
      <c r="B5468" s="6"/>
      <c r="E5468" s="7"/>
    </row>
    <row r="5469" spans="2:5" x14ac:dyDescent="0.25">
      <c r="B5469" s="6"/>
      <c r="E5469" s="7"/>
    </row>
    <row r="5470" spans="2:5" x14ac:dyDescent="0.25">
      <c r="B5470" s="6"/>
      <c r="E5470" s="7"/>
    </row>
    <row r="5471" spans="2:5" x14ac:dyDescent="0.25">
      <c r="B5471" s="6"/>
      <c r="E5471" s="7"/>
    </row>
    <row r="5472" spans="2:5" x14ac:dyDescent="0.25">
      <c r="B5472" s="6"/>
      <c r="E5472" s="7"/>
    </row>
    <row r="5473" spans="2:5" x14ac:dyDescent="0.25">
      <c r="B5473" s="6"/>
      <c r="E5473" s="7"/>
    </row>
    <row r="5474" spans="2:5" x14ac:dyDescent="0.25">
      <c r="B5474" s="6"/>
      <c r="E5474" s="7"/>
    </row>
    <row r="5475" spans="2:5" x14ac:dyDescent="0.25">
      <c r="B5475" s="6"/>
      <c r="E5475" s="7"/>
    </row>
    <row r="5476" spans="2:5" x14ac:dyDescent="0.25">
      <c r="B5476" s="6"/>
      <c r="E5476" s="7"/>
    </row>
    <row r="5477" spans="2:5" x14ac:dyDescent="0.25">
      <c r="B5477" s="6"/>
      <c r="E5477" s="7"/>
    </row>
    <row r="5478" spans="2:5" x14ac:dyDescent="0.25">
      <c r="B5478" s="6"/>
      <c r="E5478" s="7"/>
    </row>
    <row r="5479" spans="2:5" x14ac:dyDescent="0.25">
      <c r="B5479" s="6"/>
      <c r="E5479" s="7"/>
    </row>
    <row r="5480" spans="2:5" x14ac:dyDescent="0.25">
      <c r="B5480" s="6"/>
      <c r="E5480" s="7"/>
    </row>
    <row r="5481" spans="2:5" x14ac:dyDescent="0.25">
      <c r="B5481" s="6"/>
      <c r="E5481" s="7"/>
    </row>
    <row r="5482" spans="2:5" x14ac:dyDescent="0.25">
      <c r="B5482" s="6"/>
      <c r="E5482" s="7"/>
    </row>
    <row r="5483" spans="2:5" x14ac:dyDescent="0.25">
      <c r="B5483" s="6"/>
      <c r="E5483" s="7"/>
    </row>
    <row r="5484" spans="2:5" x14ac:dyDescent="0.25">
      <c r="B5484" s="6"/>
      <c r="E5484" s="7"/>
    </row>
    <row r="5485" spans="2:5" x14ac:dyDescent="0.25">
      <c r="B5485" s="6"/>
      <c r="E5485" s="7"/>
    </row>
    <row r="5486" spans="2:5" x14ac:dyDescent="0.25">
      <c r="B5486" s="6"/>
      <c r="E5486" s="7"/>
    </row>
    <row r="5487" spans="2:5" x14ac:dyDescent="0.25">
      <c r="B5487" s="6"/>
      <c r="E5487" s="7"/>
    </row>
    <row r="5488" spans="2:5" x14ac:dyDescent="0.25">
      <c r="B5488" s="6"/>
      <c r="E5488" s="7"/>
    </row>
    <row r="5489" spans="2:5" x14ac:dyDescent="0.25">
      <c r="B5489" s="6"/>
      <c r="E5489" s="7"/>
    </row>
    <row r="5490" spans="2:5" x14ac:dyDescent="0.25">
      <c r="B5490" s="6"/>
      <c r="E5490" s="7"/>
    </row>
    <row r="5491" spans="2:5" x14ac:dyDescent="0.25">
      <c r="B5491" s="6"/>
      <c r="E5491" s="7"/>
    </row>
    <row r="5492" spans="2:5" x14ac:dyDescent="0.25">
      <c r="B5492" s="6"/>
      <c r="E5492" s="7"/>
    </row>
    <row r="5493" spans="2:5" x14ac:dyDescent="0.25">
      <c r="B5493" s="6"/>
      <c r="E5493" s="7"/>
    </row>
    <row r="5494" spans="2:5" x14ac:dyDescent="0.25">
      <c r="B5494" s="6"/>
      <c r="E5494" s="7"/>
    </row>
    <row r="5495" spans="2:5" x14ac:dyDescent="0.25">
      <c r="B5495" s="6"/>
      <c r="E5495" s="7"/>
    </row>
    <row r="5496" spans="2:5" x14ac:dyDescent="0.25">
      <c r="B5496" s="6"/>
      <c r="E5496" s="7"/>
    </row>
    <row r="5497" spans="2:5" x14ac:dyDescent="0.25">
      <c r="B5497" s="6"/>
      <c r="E5497" s="7"/>
    </row>
    <row r="5498" spans="2:5" x14ac:dyDescent="0.25">
      <c r="B5498" s="6"/>
      <c r="E5498" s="7"/>
    </row>
    <row r="5499" spans="2:5" x14ac:dyDescent="0.25">
      <c r="B5499" s="6"/>
      <c r="E5499" s="7"/>
    </row>
    <row r="5500" spans="2:5" x14ac:dyDescent="0.25">
      <c r="B5500" s="6"/>
      <c r="E5500" s="7"/>
    </row>
    <row r="5501" spans="2:5" x14ac:dyDescent="0.25">
      <c r="B5501" s="6"/>
      <c r="E5501" s="7"/>
    </row>
    <row r="5502" spans="2:5" x14ac:dyDescent="0.25">
      <c r="B5502" s="6"/>
      <c r="E5502" s="7"/>
    </row>
    <row r="5503" spans="2:5" x14ac:dyDescent="0.25">
      <c r="B5503" s="6"/>
      <c r="E5503" s="7"/>
    </row>
    <row r="5504" spans="2:5" x14ac:dyDescent="0.25">
      <c r="B5504" s="6"/>
      <c r="E5504" s="7"/>
    </row>
    <row r="5505" spans="2:5" x14ac:dyDescent="0.25">
      <c r="B5505" s="6"/>
      <c r="E5505" s="7"/>
    </row>
    <row r="5506" spans="2:5" x14ac:dyDescent="0.25">
      <c r="B5506" s="6"/>
      <c r="E5506" s="7"/>
    </row>
    <row r="5507" spans="2:5" x14ac:dyDescent="0.25">
      <c r="B5507" s="6"/>
      <c r="E5507" s="7"/>
    </row>
    <row r="5508" spans="2:5" x14ac:dyDescent="0.25">
      <c r="B5508" s="6"/>
      <c r="E5508" s="7"/>
    </row>
    <row r="5509" spans="2:5" x14ac:dyDescent="0.25">
      <c r="B5509" s="6"/>
      <c r="E5509" s="7"/>
    </row>
    <row r="5510" spans="2:5" x14ac:dyDescent="0.25">
      <c r="B5510" s="6"/>
      <c r="E5510" s="7"/>
    </row>
    <row r="5511" spans="2:5" x14ac:dyDescent="0.25">
      <c r="B5511" s="6"/>
      <c r="E5511" s="7"/>
    </row>
    <row r="5512" spans="2:5" x14ac:dyDescent="0.25">
      <c r="B5512" s="6"/>
      <c r="E5512" s="7"/>
    </row>
    <row r="5513" spans="2:5" x14ac:dyDescent="0.25">
      <c r="B5513" s="6"/>
      <c r="E5513" s="7"/>
    </row>
    <row r="5514" spans="2:5" x14ac:dyDescent="0.25">
      <c r="B5514" s="6"/>
      <c r="E5514" s="7"/>
    </row>
    <row r="5515" spans="2:5" x14ac:dyDescent="0.25">
      <c r="B5515" s="6"/>
      <c r="E5515" s="7"/>
    </row>
    <row r="5516" spans="2:5" x14ac:dyDescent="0.25">
      <c r="B5516" s="6"/>
      <c r="E5516" s="7"/>
    </row>
    <row r="5517" spans="2:5" x14ac:dyDescent="0.25">
      <c r="B5517" s="6"/>
      <c r="E5517" s="7"/>
    </row>
    <row r="5518" spans="2:5" x14ac:dyDescent="0.25">
      <c r="B5518" s="6"/>
      <c r="E5518" s="7"/>
    </row>
    <row r="5519" spans="2:5" x14ac:dyDescent="0.25">
      <c r="B5519" s="6"/>
      <c r="E5519" s="7"/>
    </row>
    <row r="5520" spans="2:5" x14ac:dyDescent="0.25">
      <c r="B5520" s="6"/>
      <c r="E5520" s="7"/>
    </row>
    <row r="5521" spans="2:5" x14ac:dyDescent="0.25">
      <c r="B5521" s="6"/>
      <c r="E5521" s="7"/>
    </row>
    <row r="5522" spans="2:5" x14ac:dyDescent="0.25">
      <c r="B5522" s="6"/>
      <c r="E5522" s="7"/>
    </row>
    <row r="5523" spans="2:5" x14ac:dyDescent="0.25">
      <c r="B5523" s="6"/>
      <c r="E5523" s="7"/>
    </row>
    <row r="5524" spans="2:5" x14ac:dyDescent="0.25">
      <c r="B5524" s="6"/>
      <c r="E5524" s="7"/>
    </row>
    <row r="5525" spans="2:5" x14ac:dyDescent="0.25">
      <c r="B5525" s="6"/>
      <c r="E5525" s="7"/>
    </row>
    <row r="5526" spans="2:5" x14ac:dyDescent="0.25">
      <c r="B5526" s="6"/>
      <c r="E5526" s="7"/>
    </row>
    <row r="5527" spans="2:5" x14ac:dyDescent="0.25">
      <c r="B5527" s="6"/>
      <c r="E5527" s="7"/>
    </row>
    <row r="5528" spans="2:5" x14ac:dyDescent="0.25">
      <c r="B5528" s="6"/>
      <c r="E5528" s="7"/>
    </row>
    <row r="5529" spans="2:5" x14ac:dyDescent="0.25">
      <c r="B5529" s="6"/>
      <c r="E5529" s="7"/>
    </row>
    <row r="5530" spans="2:5" x14ac:dyDescent="0.25">
      <c r="B5530" s="6"/>
      <c r="E5530" s="7"/>
    </row>
    <row r="5531" spans="2:5" x14ac:dyDescent="0.25">
      <c r="B5531" s="6"/>
      <c r="E5531" s="7"/>
    </row>
    <row r="5532" spans="2:5" x14ac:dyDescent="0.25">
      <c r="B5532" s="6"/>
      <c r="E5532" s="7"/>
    </row>
    <row r="5533" spans="2:5" x14ac:dyDescent="0.25">
      <c r="B5533" s="6"/>
      <c r="E5533" s="7"/>
    </row>
    <row r="5534" spans="2:5" x14ac:dyDescent="0.25">
      <c r="B5534" s="6"/>
      <c r="E5534" s="7"/>
    </row>
    <row r="5535" spans="2:5" x14ac:dyDescent="0.25">
      <c r="B5535" s="6"/>
      <c r="E5535" s="7"/>
    </row>
    <row r="5536" spans="2:5" x14ac:dyDescent="0.25">
      <c r="B5536" s="6"/>
      <c r="E5536" s="7"/>
    </row>
    <row r="5537" spans="2:5" x14ac:dyDescent="0.25">
      <c r="B5537" s="6"/>
      <c r="E5537" s="7"/>
    </row>
    <row r="5538" spans="2:5" x14ac:dyDescent="0.25">
      <c r="B5538" s="6"/>
      <c r="E5538" s="7"/>
    </row>
    <row r="5539" spans="2:5" x14ac:dyDescent="0.25">
      <c r="B5539" s="6"/>
      <c r="E5539" s="7"/>
    </row>
    <row r="5540" spans="2:5" x14ac:dyDescent="0.25">
      <c r="B5540" s="6"/>
      <c r="E5540" s="7"/>
    </row>
    <row r="5541" spans="2:5" x14ac:dyDescent="0.25">
      <c r="B5541" s="6"/>
      <c r="E5541" s="7"/>
    </row>
    <row r="5542" spans="2:5" x14ac:dyDescent="0.25">
      <c r="B5542" s="6"/>
      <c r="E5542" s="7"/>
    </row>
    <row r="5543" spans="2:5" x14ac:dyDescent="0.25">
      <c r="B5543" s="6"/>
      <c r="E5543" s="7"/>
    </row>
    <row r="5544" spans="2:5" x14ac:dyDescent="0.25">
      <c r="B5544" s="6"/>
      <c r="E5544" s="7"/>
    </row>
    <row r="5545" spans="2:5" x14ac:dyDescent="0.25">
      <c r="B5545" s="6"/>
      <c r="E5545" s="7"/>
    </row>
    <row r="5546" spans="2:5" x14ac:dyDescent="0.25">
      <c r="B5546" s="6"/>
      <c r="E5546" s="7"/>
    </row>
    <row r="5547" spans="2:5" x14ac:dyDescent="0.25">
      <c r="B5547" s="6"/>
      <c r="E5547" s="7"/>
    </row>
    <row r="5548" spans="2:5" x14ac:dyDescent="0.25">
      <c r="B5548" s="6"/>
      <c r="E5548" s="7"/>
    </row>
    <row r="5549" spans="2:5" x14ac:dyDescent="0.25">
      <c r="B5549" s="6"/>
      <c r="E5549" s="7"/>
    </row>
    <row r="5550" spans="2:5" x14ac:dyDescent="0.25">
      <c r="B5550" s="6"/>
      <c r="E5550" s="7"/>
    </row>
    <row r="5551" spans="2:5" x14ac:dyDescent="0.25">
      <c r="B5551" s="6"/>
      <c r="E5551" s="7"/>
    </row>
    <row r="5552" spans="2:5" x14ac:dyDescent="0.25">
      <c r="B5552" s="6"/>
      <c r="E5552" s="7"/>
    </row>
    <row r="5553" spans="2:5" x14ac:dyDescent="0.25">
      <c r="B5553" s="6"/>
      <c r="E5553" s="7"/>
    </row>
    <row r="5554" spans="2:5" x14ac:dyDescent="0.25">
      <c r="B5554" s="6"/>
      <c r="E5554" s="7"/>
    </row>
    <row r="5555" spans="2:5" x14ac:dyDescent="0.25">
      <c r="B5555" s="6"/>
      <c r="E5555" s="7"/>
    </row>
    <row r="5556" spans="2:5" x14ac:dyDescent="0.25">
      <c r="B5556" s="6"/>
      <c r="E5556" s="7"/>
    </row>
    <row r="5557" spans="2:5" x14ac:dyDescent="0.25">
      <c r="B5557" s="6"/>
      <c r="E5557" s="7"/>
    </row>
    <row r="5558" spans="2:5" x14ac:dyDescent="0.25">
      <c r="B5558" s="6"/>
      <c r="E5558" s="7"/>
    </row>
    <row r="5559" spans="2:5" x14ac:dyDescent="0.25">
      <c r="B5559" s="6"/>
      <c r="E5559" s="7"/>
    </row>
    <row r="5560" spans="2:5" x14ac:dyDescent="0.25">
      <c r="B5560" s="6"/>
      <c r="E5560" s="7"/>
    </row>
    <row r="5561" spans="2:5" x14ac:dyDescent="0.25">
      <c r="B5561" s="6"/>
      <c r="E5561" s="7"/>
    </row>
    <row r="5562" spans="2:5" x14ac:dyDescent="0.25">
      <c r="B5562" s="6"/>
      <c r="E5562" s="7"/>
    </row>
    <row r="5563" spans="2:5" x14ac:dyDescent="0.25">
      <c r="B5563" s="6"/>
      <c r="E5563" s="7"/>
    </row>
    <row r="5564" spans="2:5" x14ac:dyDescent="0.25">
      <c r="B5564" s="6"/>
      <c r="E5564" s="7"/>
    </row>
    <row r="5565" spans="2:5" x14ac:dyDescent="0.25">
      <c r="B5565" s="6"/>
      <c r="E5565" s="7"/>
    </row>
    <row r="5566" spans="2:5" x14ac:dyDescent="0.25">
      <c r="B5566" s="6"/>
      <c r="E5566" s="7"/>
    </row>
    <row r="5567" spans="2:5" x14ac:dyDescent="0.25">
      <c r="B5567" s="6"/>
      <c r="E5567" s="7"/>
    </row>
    <row r="5568" spans="2:5" x14ac:dyDescent="0.25">
      <c r="B5568" s="6"/>
      <c r="E5568" s="7"/>
    </row>
    <row r="5569" spans="2:5" x14ac:dyDescent="0.25">
      <c r="B5569" s="6"/>
      <c r="E5569" s="7"/>
    </row>
    <row r="5570" spans="2:5" x14ac:dyDescent="0.25">
      <c r="B5570" s="6"/>
      <c r="E5570" s="7"/>
    </row>
    <row r="5571" spans="2:5" x14ac:dyDescent="0.25">
      <c r="B5571" s="6"/>
      <c r="E5571" s="7"/>
    </row>
    <row r="5572" spans="2:5" x14ac:dyDescent="0.25">
      <c r="B5572" s="6"/>
      <c r="E5572" s="7"/>
    </row>
    <row r="5573" spans="2:5" x14ac:dyDescent="0.25">
      <c r="B5573" s="6"/>
      <c r="E5573" s="7"/>
    </row>
    <row r="5574" spans="2:5" x14ac:dyDescent="0.25">
      <c r="B5574" s="6"/>
      <c r="E5574" s="7"/>
    </row>
    <row r="5575" spans="2:5" x14ac:dyDescent="0.25">
      <c r="B5575" s="6"/>
      <c r="E5575" s="7"/>
    </row>
    <row r="5576" spans="2:5" x14ac:dyDescent="0.25">
      <c r="B5576" s="6"/>
      <c r="E5576" s="7"/>
    </row>
    <row r="5577" spans="2:5" x14ac:dyDescent="0.25">
      <c r="B5577" s="6"/>
      <c r="E5577" s="7"/>
    </row>
    <row r="5578" spans="2:5" x14ac:dyDescent="0.25">
      <c r="B5578" s="6"/>
      <c r="E5578" s="7"/>
    </row>
    <row r="5579" spans="2:5" x14ac:dyDescent="0.25">
      <c r="B5579" s="6"/>
      <c r="E5579" s="7"/>
    </row>
    <row r="5580" spans="2:5" x14ac:dyDescent="0.25">
      <c r="B5580" s="6"/>
      <c r="E5580" s="7"/>
    </row>
    <row r="5581" spans="2:5" x14ac:dyDescent="0.25">
      <c r="B5581" s="6"/>
      <c r="E5581" s="7"/>
    </row>
    <row r="5582" spans="2:5" x14ac:dyDescent="0.25">
      <c r="B5582" s="6"/>
      <c r="E5582" s="7"/>
    </row>
    <row r="5583" spans="2:5" x14ac:dyDescent="0.25">
      <c r="B5583" s="6"/>
      <c r="E5583" s="7"/>
    </row>
    <row r="5584" spans="2:5" x14ac:dyDescent="0.25">
      <c r="B5584" s="6"/>
      <c r="E5584" s="7"/>
    </row>
    <row r="5585" spans="2:5" x14ac:dyDescent="0.25">
      <c r="B5585" s="6"/>
      <c r="E5585" s="7"/>
    </row>
    <row r="5586" spans="2:5" x14ac:dyDescent="0.25">
      <c r="B5586" s="6"/>
      <c r="E5586" s="7"/>
    </row>
    <row r="5587" spans="2:5" x14ac:dyDescent="0.25">
      <c r="B5587" s="6"/>
      <c r="E5587" s="7"/>
    </row>
    <row r="5588" spans="2:5" x14ac:dyDescent="0.25">
      <c r="B5588" s="6"/>
      <c r="E5588" s="7"/>
    </row>
    <row r="5589" spans="2:5" x14ac:dyDescent="0.25">
      <c r="B5589" s="6"/>
      <c r="E5589" s="7"/>
    </row>
    <row r="5590" spans="2:5" x14ac:dyDescent="0.25">
      <c r="B5590" s="6"/>
      <c r="E5590" s="7"/>
    </row>
    <row r="5591" spans="2:5" x14ac:dyDescent="0.25">
      <c r="B5591" s="6"/>
      <c r="E5591" s="7"/>
    </row>
    <row r="5592" spans="2:5" x14ac:dyDescent="0.25">
      <c r="B5592" s="6"/>
      <c r="E5592" s="7"/>
    </row>
    <row r="5593" spans="2:5" x14ac:dyDescent="0.25">
      <c r="B5593" s="6"/>
      <c r="E5593" s="7"/>
    </row>
    <row r="5594" spans="2:5" x14ac:dyDescent="0.25">
      <c r="B5594" s="6"/>
      <c r="E5594" s="7"/>
    </row>
    <row r="5595" spans="2:5" x14ac:dyDescent="0.25">
      <c r="B5595" s="6"/>
      <c r="E5595" s="7"/>
    </row>
    <row r="5596" spans="2:5" x14ac:dyDescent="0.25">
      <c r="B5596" s="6"/>
      <c r="E5596" s="7"/>
    </row>
    <row r="5597" spans="2:5" x14ac:dyDescent="0.25">
      <c r="B5597" s="6"/>
      <c r="E5597" s="7"/>
    </row>
    <row r="5598" spans="2:5" x14ac:dyDescent="0.25">
      <c r="B5598" s="6"/>
      <c r="E5598" s="7"/>
    </row>
    <row r="5599" spans="2:5" x14ac:dyDescent="0.25">
      <c r="B5599" s="6"/>
      <c r="E5599" s="7"/>
    </row>
    <row r="5600" spans="2:5" x14ac:dyDescent="0.25">
      <c r="B5600" s="6"/>
      <c r="E5600" s="7"/>
    </row>
    <row r="5601" spans="2:5" x14ac:dyDescent="0.25">
      <c r="B5601" s="6"/>
      <c r="E5601" s="7"/>
    </row>
    <row r="5602" spans="2:5" x14ac:dyDescent="0.25">
      <c r="B5602" s="6"/>
      <c r="E5602" s="7"/>
    </row>
    <row r="5603" spans="2:5" x14ac:dyDescent="0.25">
      <c r="B5603" s="6"/>
      <c r="E5603" s="7"/>
    </row>
    <row r="5604" spans="2:5" x14ac:dyDescent="0.25">
      <c r="B5604" s="6"/>
      <c r="E5604" s="7"/>
    </row>
    <row r="5605" spans="2:5" x14ac:dyDescent="0.25">
      <c r="B5605" s="6"/>
      <c r="E5605" s="7"/>
    </row>
    <row r="5606" spans="2:5" x14ac:dyDescent="0.25">
      <c r="B5606" s="6"/>
      <c r="E5606" s="7"/>
    </row>
    <row r="5607" spans="2:5" x14ac:dyDescent="0.25">
      <c r="B5607" s="6"/>
      <c r="E5607" s="7"/>
    </row>
    <row r="5608" spans="2:5" x14ac:dyDescent="0.25">
      <c r="B5608" s="6"/>
      <c r="E5608" s="7"/>
    </row>
    <row r="5609" spans="2:5" x14ac:dyDescent="0.25">
      <c r="B5609" s="6"/>
      <c r="E5609" s="7"/>
    </row>
    <row r="5610" spans="2:5" x14ac:dyDescent="0.25">
      <c r="B5610" s="6"/>
      <c r="E5610" s="7"/>
    </row>
    <row r="5611" spans="2:5" x14ac:dyDescent="0.25">
      <c r="B5611" s="6"/>
      <c r="E5611" s="7"/>
    </row>
    <row r="5612" spans="2:5" x14ac:dyDescent="0.25">
      <c r="B5612" s="6"/>
      <c r="E5612" s="7"/>
    </row>
    <row r="5613" spans="2:5" x14ac:dyDescent="0.25">
      <c r="B5613" s="6"/>
      <c r="E5613" s="7"/>
    </row>
    <row r="5614" spans="2:5" x14ac:dyDescent="0.25">
      <c r="B5614" s="6"/>
      <c r="E5614" s="7"/>
    </row>
    <row r="5615" spans="2:5" x14ac:dyDescent="0.25">
      <c r="B5615" s="6"/>
      <c r="E5615" s="7"/>
    </row>
    <row r="5616" spans="2:5" x14ac:dyDescent="0.25">
      <c r="B5616" s="6"/>
      <c r="E5616" s="7"/>
    </row>
    <row r="5617" spans="2:5" x14ac:dyDescent="0.25">
      <c r="B5617" s="6"/>
      <c r="E5617" s="7"/>
    </row>
    <row r="5618" spans="2:5" x14ac:dyDescent="0.25">
      <c r="B5618" s="6"/>
      <c r="E5618" s="7"/>
    </row>
    <row r="5619" spans="2:5" x14ac:dyDescent="0.25">
      <c r="B5619" s="6"/>
      <c r="E5619" s="7"/>
    </row>
    <row r="5620" spans="2:5" x14ac:dyDescent="0.25">
      <c r="B5620" s="6"/>
      <c r="E5620" s="7"/>
    </row>
    <row r="5621" spans="2:5" x14ac:dyDescent="0.25">
      <c r="B5621" s="6"/>
      <c r="E5621" s="7"/>
    </row>
    <row r="5622" spans="2:5" x14ac:dyDescent="0.25">
      <c r="B5622" s="6"/>
      <c r="E5622" s="7"/>
    </row>
    <row r="5623" spans="2:5" x14ac:dyDescent="0.25">
      <c r="B5623" s="6"/>
      <c r="E5623" s="7"/>
    </row>
    <row r="5624" spans="2:5" x14ac:dyDescent="0.25">
      <c r="B5624" s="6"/>
      <c r="E5624" s="7"/>
    </row>
    <row r="5625" spans="2:5" x14ac:dyDescent="0.25">
      <c r="B5625" s="6"/>
      <c r="E5625" s="7"/>
    </row>
    <row r="5626" spans="2:5" x14ac:dyDescent="0.25">
      <c r="B5626" s="6"/>
      <c r="E5626" s="7"/>
    </row>
    <row r="5627" spans="2:5" x14ac:dyDescent="0.25">
      <c r="B5627" s="6"/>
      <c r="E5627" s="7"/>
    </row>
    <row r="5628" spans="2:5" x14ac:dyDescent="0.25">
      <c r="B5628" s="6"/>
      <c r="E5628" s="7"/>
    </row>
    <row r="5629" spans="2:5" x14ac:dyDescent="0.25">
      <c r="B5629" s="6"/>
      <c r="E5629" s="7"/>
    </row>
    <row r="5630" spans="2:5" x14ac:dyDescent="0.25">
      <c r="B5630" s="6"/>
      <c r="E5630" s="7"/>
    </row>
    <row r="5631" spans="2:5" x14ac:dyDescent="0.25">
      <c r="B5631" s="6"/>
      <c r="E5631" s="7"/>
    </row>
    <row r="5632" spans="2:5" x14ac:dyDescent="0.25">
      <c r="B5632" s="6"/>
      <c r="E5632" s="7"/>
    </row>
    <row r="5633" spans="2:5" x14ac:dyDescent="0.25">
      <c r="B5633" s="6"/>
      <c r="E5633" s="7"/>
    </row>
    <row r="5634" spans="2:5" x14ac:dyDescent="0.25">
      <c r="B5634" s="6"/>
      <c r="E5634" s="7"/>
    </row>
    <row r="5635" spans="2:5" x14ac:dyDescent="0.25">
      <c r="B5635" s="6"/>
      <c r="E5635" s="7"/>
    </row>
    <row r="5636" spans="2:5" x14ac:dyDescent="0.25">
      <c r="B5636" s="6"/>
      <c r="E5636" s="7"/>
    </row>
    <row r="5637" spans="2:5" x14ac:dyDescent="0.25">
      <c r="B5637" s="6"/>
      <c r="E5637" s="7"/>
    </row>
    <row r="5638" spans="2:5" x14ac:dyDescent="0.25">
      <c r="B5638" s="6"/>
      <c r="E5638" s="7"/>
    </row>
    <row r="5639" spans="2:5" x14ac:dyDescent="0.25">
      <c r="B5639" s="6"/>
      <c r="E5639" s="7"/>
    </row>
    <row r="5640" spans="2:5" x14ac:dyDescent="0.25">
      <c r="B5640" s="6"/>
      <c r="E5640" s="7"/>
    </row>
    <row r="5641" spans="2:5" x14ac:dyDescent="0.25">
      <c r="B5641" s="6"/>
      <c r="E5641" s="7"/>
    </row>
    <row r="5642" spans="2:5" x14ac:dyDescent="0.25">
      <c r="B5642" s="6"/>
      <c r="E5642" s="7"/>
    </row>
    <row r="5643" spans="2:5" x14ac:dyDescent="0.25">
      <c r="B5643" s="6"/>
      <c r="E5643" s="7"/>
    </row>
    <row r="5644" spans="2:5" x14ac:dyDescent="0.25">
      <c r="B5644" s="6"/>
      <c r="E5644" s="7"/>
    </row>
    <row r="5645" spans="2:5" x14ac:dyDescent="0.25">
      <c r="B5645" s="6"/>
      <c r="E5645" s="7"/>
    </row>
    <row r="5646" spans="2:5" x14ac:dyDescent="0.25">
      <c r="B5646" s="6"/>
      <c r="E5646" s="7"/>
    </row>
    <row r="5647" spans="2:5" x14ac:dyDescent="0.25">
      <c r="B5647" s="6"/>
      <c r="E5647" s="7"/>
    </row>
    <row r="5648" spans="2:5" x14ac:dyDescent="0.25">
      <c r="B5648" s="6"/>
      <c r="E5648" s="7"/>
    </row>
    <row r="5649" spans="2:5" x14ac:dyDescent="0.25">
      <c r="B5649" s="6"/>
      <c r="E5649" s="7"/>
    </row>
    <row r="5650" spans="2:5" x14ac:dyDescent="0.25">
      <c r="B5650" s="6"/>
      <c r="E5650" s="7"/>
    </row>
    <row r="5651" spans="2:5" x14ac:dyDescent="0.25">
      <c r="B5651" s="6"/>
      <c r="E5651" s="7"/>
    </row>
    <row r="5652" spans="2:5" x14ac:dyDescent="0.25">
      <c r="B5652" s="6"/>
      <c r="E5652" s="7"/>
    </row>
    <row r="5653" spans="2:5" x14ac:dyDescent="0.25">
      <c r="B5653" s="6"/>
      <c r="E5653" s="7"/>
    </row>
    <row r="5654" spans="2:5" x14ac:dyDescent="0.25">
      <c r="B5654" s="6"/>
      <c r="E5654" s="7"/>
    </row>
    <row r="5655" spans="2:5" x14ac:dyDescent="0.25">
      <c r="B5655" s="6"/>
      <c r="E5655" s="7"/>
    </row>
    <row r="5656" spans="2:5" x14ac:dyDescent="0.25">
      <c r="B5656" s="6"/>
      <c r="E5656" s="7"/>
    </row>
    <row r="5657" spans="2:5" x14ac:dyDescent="0.25">
      <c r="B5657" s="6"/>
      <c r="E5657" s="7"/>
    </row>
    <row r="5658" spans="2:5" x14ac:dyDescent="0.25">
      <c r="B5658" s="6"/>
      <c r="E5658" s="7"/>
    </row>
    <row r="5659" spans="2:5" x14ac:dyDescent="0.25">
      <c r="B5659" s="6"/>
      <c r="E5659" s="7"/>
    </row>
    <row r="5660" spans="2:5" x14ac:dyDescent="0.25">
      <c r="B5660" s="6"/>
      <c r="E5660" s="7"/>
    </row>
    <row r="5661" spans="2:5" x14ac:dyDescent="0.25">
      <c r="B5661" s="6"/>
      <c r="E5661" s="7"/>
    </row>
    <row r="5662" spans="2:5" x14ac:dyDescent="0.25">
      <c r="B5662" s="6"/>
      <c r="E5662" s="7"/>
    </row>
    <row r="5663" spans="2:5" x14ac:dyDescent="0.25">
      <c r="B5663" s="6"/>
      <c r="E5663" s="7"/>
    </row>
    <row r="5664" spans="2:5" x14ac:dyDescent="0.25">
      <c r="B5664" s="6"/>
      <c r="E5664" s="7"/>
    </row>
    <row r="5665" spans="2:5" x14ac:dyDescent="0.25">
      <c r="B5665" s="6"/>
      <c r="E5665" s="7"/>
    </row>
    <row r="5666" spans="2:5" x14ac:dyDescent="0.25">
      <c r="B5666" s="6"/>
      <c r="E5666" s="7"/>
    </row>
    <row r="5667" spans="2:5" x14ac:dyDescent="0.25">
      <c r="B5667" s="6"/>
      <c r="E5667" s="7"/>
    </row>
    <row r="5668" spans="2:5" x14ac:dyDescent="0.25">
      <c r="B5668" s="6"/>
      <c r="E5668" s="7"/>
    </row>
    <row r="5669" spans="2:5" x14ac:dyDescent="0.25">
      <c r="B5669" s="6"/>
      <c r="E5669" s="7"/>
    </row>
    <row r="5670" spans="2:5" x14ac:dyDescent="0.25">
      <c r="B5670" s="6"/>
      <c r="E5670" s="7"/>
    </row>
    <row r="5671" spans="2:5" x14ac:dyDescent="0.25">
      <c r="B5671" s="6"/>
      <c r="E5671" s="7"/>
    </row>
    <row r="5672" spans="2:5" x14ac:dyDescent="0.25">
      <c r="B5672" s="6"/>
      <c r="E5672" s="7"/>
    </row>
    <row r="5673" spans="2:5" x14ac:dyDescent="0.25">
      <c r="B5673" s="6"/>
      <c r="E5673" s="7"/>
    </row>
    <row r="5674" spans="2:5" x14ac:dyDescent="0.25">
      <c r="B5674" s="6"/>
      <c r="E5674" s="7"/>
    </row>
    <row r="5675" spans="2:5" x14ac:dyDescent="0.25">
      <c r="B5675" s="6"/>
      <c r="E5675" s="7"/>
    </row>
    <row r="5676" spans="2:5" x14ac:dyDescent="0.25">
      <c r="B5676" s="6"/>
      <c r="E5676" s="7"/>
    </row>
    <row r="5677" spans="2:5" x14ac:dyDescent="0.25">
      <c r="B5677" s="6"/>
      <c r="E5677" s="7"/>
    </row>
    <row r="5678" spans="2:5" x14ac:dyDescent="0.25">
      <c r="B5678" s="6"/>
      <c r="E5678" s="7"/>
    </row>
    <row r="5679" spans="2:5" x14ac:dyDescent="0.25">
      <c r="B5679" s="6"/>
      <c r="E5679" s="7"/>
    </row>
    <row r="5680" spans="2:5" x14ac:dyDescent="0.25">
      <c r="B5680" s="6"/>
      <c r="E5680" s="7"/>
    </row>
    <row r="5681" spans="2:5" x14ac:dyDescent="0.25">
      <c r="B5681" s="6"/>
      <c r="E5681" s="7"/>
    </row>
    <row r="5682" spans="2:5" x14ac:dyDescent="0.25">
      <c r="B5682" s="6"/>
      <c r="E5682" s="7"/>
    </row>
    <row r="5683" spans="2:5" x14ac:dyDescent="0.25">
      <c r="B5683" s="6"/>
      <c r="E5683" s="7"/>
    </row>
    <row r="5684" spans="2:5" x14ac:dyDescent="0.25">
      <c r="B5684" s="6"/>
      <c r="E5684" s="7"/>
    </row>
    <row r="5685" spans="2:5" x14ac:dyDescent="0.25">
      <c r="B5685" s="6"/>
      <c r="E5685" s="7"/>
    </row>
    <row r="5686" spans="2:5" x14ac:dyDescent="0.25">
      <c r="B5686" s="6"/>
      <c r="E5686" s="7"/>
    </row>
    <row r="5687" spans="2:5" x14ac:dyDescent="0.25">
      <c r="B5687" s="6"/>
      <c r="E5687" s="7"/>
    </row>
    <row r="5688" spans="2:5" x14ac:dyDescent="0.25">
      <c r="B5688" s="6"/>
      <c r="E5688" s="7"/>
    </row>
    <row r="5689" spans="2:5" x14ac:dyDescent="0.25">
      <c r="B5689" s="6"/>
      <c r="E5689" s="7"/>
    </row>
    <row r="5690" spans="2:5" x14ac:dyDescent="0.25">
      <c r="B5690" s="6"/>
      <c r="E5690" s="7"/>
    </row>
    <row r="5691" spans="2:5" x14ac:dyDescent="0.25">
      <c r="B5691" s="6"/>
      <c r="E5691" s="7"/>
    </row>
    <row r="5692" spans="2:5" x14ac:dyDescent="0.25">
      <c r="B5692" s="6"/>
      <c r="E5692" s="7"/>
    </row>
    <row r="5693" spans="2:5" x14ac:dyDescent="0.25">
      <c r="B5693" s="6"/>
      <c r="E5693" s="7"/>
    </row>
    <row r="5694" spans="2:5" x14ac:dyDescent="0.25">
      <c r="B5694" s="6"/>
      <c r="E5694" s="7"/>
    </row>
    <row r="5695" spans="2:5" x14ac:dyDescent="0.25">
      <c r="B5695" s="6"/>
      <c r="E5695" s="7"/>
    </row>
    <row r="5696" spans="2:5" x14ac:dyDescent="0.25">
      <c r="B5696" s="6"/>
      <c r="E5696" s="7"/>
    </row>
    <row r="5697" spans="2:5" x14ac:dyDescent="0.25">
      <c r="B5697" s="6"/>
      <c r="E5697" s="7"/>
    </row>
    <row r="5698" spans="2:5" x14ac:dyDescent="0.25">
      <c r="B5698" s="6"/>
      <c r="E5698" s="7"/>
    </row>
    <row r="5699" spans="2:5" x14ac:dyDescent="0.25">
      <c r="B5699" s="6"/>
      <c r="E5699" s="7"/>
    </row>
    <row r="5700" spans="2:5" x14ac:dyDescent="0.25">
      <c r="B5700" s="6"/>
      <c r="E5700" s="7"/>
    </row>
    <row r="5701" spans="2:5" x14ac:dyDescent="0.25">
      <c r="B5701" s="6"/>
      <c r="E5701" s="7"/>
    </row>
    <row r="5702" spans="2:5" x14ac:dyDescent="0.25">
      <c r="B5702" s="6"/>
      <c r="E5702" s="7"/>
    </row>
    <row r="5703" spans="2:5" x14ac:dyDescent="0.25">
      <c r="B5703" s="6"/>
      <c r="E5703" s="7"/>
    </row>
    <row r="5704" spans="2:5" x14ac:dyDescent="0.25">
      <c r="B5704" s="6"/>
      <c r="E5704" s="7"/>
    </row>
    <row r="5705" spans="2:5" x14ac:dyDescent="0.25">
      <c r="B5705" s="6"/>
      <c r="E5705" s="7"/>
    </row>
    <row r="5706" spans="2:5" x14ac:dyDescent="0.25">
      <c r="B5706" s="6"/>
      <c r="E5706" s="7"/>
    </row>
    <row r="5707" spans="2:5" x14ac:dyDescent="0.25">
      <c r="B5707" s="6"/>
      <c r="E5707" s="7"/>
    </row>
    <row r="5708" spans="2:5" x14ac:dyDescent="0.25">
      <c r="B5708" s="6"/>
      <c r="E5708" s="7"/>
    </row>
    <row r="5709" spans="2:5" x14ac:dyDescent="0.25">
      <c r="B5709" s="6"/>
      <c r="E5709" s="7"/>
    </row>
    <row r="5710" spans="2:5" x14ac:dyDescent="0.25">
      <c r="B5710" s="6"/>
      <c r="E5710" s="7"/>
    </row>
    <row r="5711" spans="2:5" x14ac:dyDescent="0.25">
      <c r="B5711" s="6"/>
      <c r="E5711" s="7"/>
    </row>
    <row r="5712" spans="2:5" x14ac:dyDescent="0.25">
      <c r="B5712" s="6"/>
      <c r="E5712" s="7"/>
    </row>
    <row r="5713" spans="2:5" x14ac:dyDescent="0.25">
      <c r="B5713" s="6"/>
      <c r="E5713" s="7"/>
    </row>
    <row r="5714" spans="2:5" x14ac:dyDescent="0.25">
      <c r="B5714" s="6"/>
      <c r="E5714" s="7"/>
    </row>
    <row r="5715" spans="2:5" x14ac:dyDescent="0.25">
      <c r="B5715" s="6"/>
      <c r="E5715" s="7"/>
    </row>
    <row r="5716" spans="2:5" x14ac:dyDescent="0.25">
      <c r="B5716" s="6"/>
      <c r="E5716" s="7"/>
    </row>
    <row r="5717" spans="2:5" x14ac:dyDescent="0.25">
      <c r="B5717" s="6"/>
      <c r="E5717" s="7"/>
    </row>
    <row r="5718" spans="2:5" x14ac:dyDescent="0.25">
      <c r="B5718" s="6"/>
      <c r="E5718" s="7"/>
    </row>
    <row r="5719" spans="2:5" x14ac:dyDescent="0.25">
      <c r="B5719" s="6"/>
      <c r="E5719" s="7"/>
    </row>
    <row r="5720" spans="2:5" x14ac:dyDescent="0.25">
      <c r="B5720" s="6"/>
      <c r="E5720" s="7"/>
    </row>
    <row r="5721" spans="2:5" x14ac:dyDescent="0.25">
      <c r="B5721" s="6"/>
      <c r="E5721" s="7"/>
    </row>
    <row r="5722" spans="2:5" x14ac:dyDescent="0.25">
      <c r="B5722" s="6"/>
      <c r="E5722" s="7"/>
    </row>
    <row r="5723" spans="2:5" x14ac:dyDescent="0.25">
      <c r="B5723" s="6"/>
      <c r="E5723" s="7"/>
    </row>
    <row r="5724" spans="2:5" x14ac:dyDescent="0.25">
      <c r="B5724" s="6"/>
      <c r="E5724" s="7"/>
    </row>
    <row r="5725" spans="2:5" x14ac:dyDescent="0.25">
      <c r="B5725" s="6"/>
      <c r="E5725" s="7"/>
    </row>
    <row r="5726" spans="2:5" x14ac:dyDescent="0.25">
      <c r="B5726" s="6"/>
      <c r="E5726" s="7"/>
    </row>
    <row r="5727" spans="2:5" x14ac:dyDescent="0.25">
      <c r="B5727" s="6"/>
      <c r="E5727" s="7"/>
    </row>
    <row r="5728" spans="2:5" x14ac:dyDescent="0.25">
      <c r="B5728" s="6"/>
      <c r="E5728" s="7"/>
    </row>
    <row r="5729" spans="2:5" x14ac:dyDescent="0.25">
      <c r="B5729" s="6"/>
      <c r="E5729" s="7"/>
    </row>
    <row r="5730" spans="2:5" x14ac:dyDescent="0.25">
      <c r="B5730" s="6"/>
      <c r="E5730" s="7"/>
    </row>
    <row r="5731" spans="2:5" x14ac:dyDescent="0.25">
      <c r="B5731" s="6"/>
      <c r="E5731" s="7"/>
    </row>
    <row r="5732" spans="2:5" x14ac:dyDescent="0.25">
      <c r="B5732" s="6"/>
      <c r="E5732" s="7"/>
    </row>
    <row r="5733" spans="2:5" x14ac:dyDescent="0.25">
      <c r="B5733" s="6"/>
      <c r="E5733" s="7"/>
    </row>
    <row r="5734" spans="2:5" x14ac:dyDescent="0.25">
      <c r="B5734" s="6"/>
      <c r="E5734" s="7"/>
    </row>
    <row r="5735" spans="2:5" x14ac:dyDescent="0.25">
      <c r="B5735" s="6"/>
      <c r="E5735" s="7"/>
    </row>
    <row r="5736" spans="2:5" x14ac:dyDescent="0.25">
      <c r="B5736" s="6"/>
      <c r="E5736" s="7"/>
    </row>
    <row r="5737" spans="2:5" x14ac:dyDescent="0.25">
      <c r="B5737" s="6"/>
      <c r="E5737" s="7"/>
    </row>
    <row r="5738" spans="2:5" x14ac:dyDescent="0.25">
      <c r="B5738" s="6"/>
      <c r="E5738" s="7"/>
    </row>
    <row r="5739" spans="2:5" x14ac:dyDescent="0.25">
      <c r="B5739" s="6"/>
      <c r="E5739" s="7"/>
    </row>
    <row r="5740" spans="2:5" x14ac:dyDescent="0.25">
      <c r="B5740" s="6"/>
      <c r="E5740" s="7"/>
    </row>
    <row r="5741" spans="2:5" x14ac:dyDescent="0.25">
      <c r="B5741" s="6"/>
      <c r="E5741" s="7"/>
    </row>
    <row r="5742" spans="2:5" x14ac:dyDescent="0.25">
      <c r="B5742" s="6"/>
      <c r="E5742" s="7"/>
    </row>
    <row r="5743" spans="2:5" x14ac:dyDescent="0.25">
      <c r="B5743" s="6"/>
      <c r="E5743" s="7"/>
    </row>
    <row r="5744" spans="2:5" x14ac:dyDescent="0.25">
      <c r="B5744" s="6"/>
      <c r="E5744" s="7"/>
    </row>
    <row r="5745" spans="2:5" x14ac:dyDescent="0.25">
      <c r="B5745" s="6"/>
      <c r="E5745" s="7"/>
    </row>
    <row r="5746" spans="2:5" x14ac:dyDescent="0.25">
      <c r="B5746" s="6"/>
      <c r="E5746" s="7"/>
    </row>
    <row r="5747" spans="2:5" x14ac:dyDescent="0.25">
      <c r="B5747" s="6"/>
      <c r="E5747" s="7"/>
    </row>
    <row r="5748" spans="2:5" x14ac:dyDescent="0.25">
      <c r="B5748" s="6"/>
      <c r="E5748" s="7"/>
    </row>
    <row r="5749" spans="2:5" x14ac:dyDescent="0.25">
      <c r="B5749" s="6"/>
      <c r="E5749" s="7"/>
    </row>
    <row r="5750" spans="2:5" x14ac:dyDescent="0.25">
      <c r="B5750" s="6"/>
      <c r="E5750" s="7"/>
    </row>
    <row r="5751" spans="2:5" x14ac:dyDescent="0.25">
      <c r="B5751" s="6"/>
      <c r="E5751" s="7"/>
    </row>
    <row r="5752" spans="2:5" x14ac:dyDescent="0.25">
      <c r="B5752" s="6"/>
      <c r="E5752" s="7"/>
    </row>
    <row r="5753" spans="2:5" x14ac:dyDescent="0.25">
      <c r="B5753" s="6"/>
      <c r="E5753" s="7"/>
    </row>
    <row r="5754" spans="2:5" x14ac:dyDescent="0.25">
      <c r="B5754" s="6"/>
      <c r="E5754" s="7"/>
    </row>
    <row r="5755" spans="2:5" x14ac:dyDescent="0.25">
      <c r="B5755" s="6"/>
      <c r="E5755" s="7"/>
    </row>
    <row r="5756" spans="2:5" x14ac:dyDescent="0.25">
      <c r="B5756" s="6"/>
      <c r="E5756" s="7"/>
    </row>
    <row r="5757" spans="2:5" x14ac:dyDescent="0.25">
      <c r="B5757" s="6"/>
      <c r="E5757" s="7"/>
    </row>
    <row r="5758" spans="2:5" x14ac:dyDescent="0.25">
      <c r="B5758" s="6"/>
      <c r="E5758" s="7"/>
    </row>
    <row r="5759" spans="2:5" x14ac:dyDescent="0.25">
      <c r="B5759" s="6"/>
      <c r="E5759" s="7"/>
    </row>
    <row r="5760" spans="2:5" x14ac:dyDescent="0.25">
      <c r="B5760" s="6"/>
      <c r="E5760" s="7"/>
    </row>
    <row r="5761" spans="2:5" x14ac:dyDescent="0.25">
      <c r="B5761" s="6"/>
      <c r="E5761" s="7"/>
    </row>
    <row r="5762" spans="2:5" x14ac:dyDescent="0.25">
      <c r="B5762" s="6"/>
      <c r="E5762" s="7"/>
    </row>
    <row r="5763" spans="2:5" x14ac:dyDescent="0.25">
      <c r="B5763" s="6"/>
      <c r="E5763" s="7"/>
    </row>
    <row r="5764" spans="2:5" x14ac:dyDescent="0.25">
      <c r="B5764" s="6"/>
      <c r="E5764" s="7"/>
    </row>
    <row r="5765" spans="2:5" x14ac:dyDescent="0.25">
      <c r="B5765" s="6"/>
      <c r="E5765" s="7"/>
    </row>
    <row r="5766" spans="2:5" x14ac:dyDescent="0.25">
      <c r="B5766" s="6"/>
      <c r="E5766" s="7"/>
    </row>
    <row r="5767" spans="2:5" x14ac:dyDescent="0.25">
      <c r="B5767" s="6"/>
      <c r="E5767" s="7"/>
    </row>
    <row r="5768" spans="2:5" x14ac:dyDescent="0.25">
      <c r="B5768" s="6"/>
      <c r="E5768" s="7"/>
    </row>
    <row r="5769" spans="2:5" x14ac:dyDescent="0.25">
      <c r="B5769" s="6"/>
      <c r="E5769" s="7"/>
    </row>
    <row r="5770" spans="2:5" x14ac:dyDescent="0.25">
      <c r="B5770" s="6"/>
      <c r="E5770" s="7"/>
    </row>
    <row r="5771" spans="2:5" x14ac:dyDescent="0.25">
      <c r="B5771" s="6"/>
      <c r="E5771" s="7"/>
    </row>
    <row r="5772" spans="2:5" x14ac:dyDescent="0.25">
      <c r="B5772" s="6"/>
      <c r="E5772" s="7"/>
    </row>
    <row r="5773" spans="2:5" x14ac:dyDescent="0.25">
      <c r="B5773" s="6"/>
      <c r="E5773" s="7"/>
    </row>
    <row r="5774" spans="2:5" x14ac:dyDescent="0.25">
      <c r="B5774" s="6"/>
      <c r="E5774" s="7"/>
    </row>
    <row r="5775" spans="2:5" x14ac:dyDescent="0.25">
      <c r="B5775" s="6"/>
      <c r="E5775" s="7"/>
    </row>
    <row r="5776" spans="2:5" x14ac:dyDescent="0.25">
      <c r="B5776" s="6"/>
      <c r="E5776" s="7"/>
    </row>
    <row r="5777" spans="2:5" x14ac:dyDescent="0.25">
      <c r="B5777" s="6"/>
      <c r="E5777" s="7"/>
    </row>
    <row r="5778" spans="2:5" x14ac:dyDescent="0.25">
      <c r="B5778" s="6"/>
      <c r="E5778" s="7"/>
    </row>
    <row r="5779" spans="2:5" x14ac:dyDescent="0.25">
      <c r="B5779" s="6"/>
      <c r="E5779" s="7"/>
    </row>
    <row r="5780" spans="2:5" x14ac:dyDescent="0.25">
      <c r="B5780" s="6"/>
      <c r="E5780" s="7"/>
    </row>
    <row r="5781" spans="2:5" x14ac:dyDescent="0.25">
      <c r="B5781" s="6"/>
      <c r="E5781" s="7"/>
    </row>
    <row r="5782" spans="2:5" x14ac:dyDescent="0.25">
      <c r="B5782" s="6"/>
      <c r="E5782" s="7"/>
    </row>
    <row r="5783" spans="2:5" x14ac:dyDescent="0.25">
      <c r="B5783" s="6"/>
      <c r="E5783" s="7"/>
    </row>
    <row r="5784" spans="2:5" x14ac:dyDescent="0.25">
      <c r="B5784" s="6"/>
      <c r="E5784" s="7"/>
    </row>
    <row r="5785" spans="2:5" x14ac:dyDescent="0.25">
      <c r="B5785" s="6"/>
      <c r="E5785" s="7"/>
    </row>
    <row r="5786" spans="2:5" x14ac:dyDescent="0.25">
      <c r="B5786" s="6"/>
      <c r="E5786" s="7"/>
    </row>
    <row r="5787" spans="2:5" x14ac:dyDescent="0.25">
      <c r="B5787" s="6"/>
      <c r="E5787" s="7"/>
    </row>
    <row r="5788" spans="2:5" x14ac:dyDescent="0.25">
      <c r="B5788" s="6"/>
      <c r="E5788" s="7"/>
    </row>
    <row r="5789" spans="2:5" x14ac:dyDescent="0.25">
      <c r="B5789" s="6"/>
      <c r="E5789" s="7"/>
    </row>
    <row r="5790" spans="2:5" x14ac:dyDescent="0.25">
      <c r="B5790" s="6"/>
      <c r="E5790" s="7"/>
    </row>
    <row r="5791" spans="2:5" x14ac:dyDescent="0.25">
      <c r="B5791" s="6"/>
      <c r="E5791" s="7"/>
    </row>
    <row r="5792" spans="2:5" x14ac:dyDescent="0.25">
      <c r="B5792" s="6"/>
      <c r="E5792" s="7"/>
    </row>
    <row r="5793" spans="2:5" x14ac:dyDescent="0.25">
      <c r="B5793" s="6"/>
      <c r="E5793" s="7"/>
    </row>
    <row r="5794" spans="2:5" x14ac:dyDescent="0.25">
      <c r="B5794" s="6"/>
      <c r="E5794" s="7"/>
    </row>
    <row r="5795" spans="2:5" x14ac:dyDescent="0.25">
      <c r="B5795" s="6"/>
      <c r="E5795" s="7"/>
    </row>
    <row r="5796" spans="2:5" x14ac:dyDescent="0.25">
      <c r="B5796" s="6"/>
      <c r="E5796" s="7"/>
    </row>
    <row r="5797" spans="2:5" x14ac:dyDescent="0.25">
      <c r="B5797" s="6"/>
      <c r="E5797" s="7"/>
    </row>
    <row r="5798" spans="2:5" x14ac:dyDescent="0.25">
      <c r="B5798" s="6"/>
      <c r="E5798" s="7"/>
    </row>
    <row r="5799" spans="2:5" x14ac:dyDescent="0.25">
      <c r="B5799" s="6"/>
      <c r="E5799" s="7"/>
    </row>
    <row r="5800" spans="2:5" x14ac:dyDescent="0.25">
      <c r="B5800" s="6"/>
      <c r="E5800" s="7"/>
    </row>
    <row r="5801" spans="2:5" x14ac:dyDescent="0.25">
      <c r="B5801" s="6"/>
      <c r="E5801" s="7"/>
    </row>
    <row r="5802" spans="2:5" x14ac:dyDescent="0.25">
      <c r="B5802" s="6"/>
      <c r="E5802" s="7"/>
    </row>
    <row r="5803" spans="2:5" x14ac:dyDescent="0.25">
      <c r="B5803" s="6"/>
      <c r="E5803" s="7"/>
    </row>
    <row r="5804" spans="2:5" x14ac:dyDescent="0.25">
      <c r="B5804" s="6"/>
      <c r="E5804" s="7"/>
    </row>
    <row r="5805" spans="2:5" x14ac:dyDescent="0.25">
      <c r="B5805" s="6"/>
      <c r="E5805" s="7"/>
    </row>
    <row r="5806" spans="2:5" x14ac:dyDescent="0.25">
      <c r="B5806" s="6"/>
      <c r="E5806" s="7"/>
    </row>
    <row r="5807" spans="2:5" x14ac:dyDescent="0.25">
      <c r="B5807" s="6"/>
      <c r="E5807" s="7"/>
    </row>
    <row r="5808" spans="2:5" x14ac:dyDescent="0.25">
      <c r="B5808" s="6"/>
      <c r="E5808" s="7"/>
    </row>
    <row r="5809" spans="2:5" x14ac:dyDescent="0.25">
      <c r="B5809" s="6"/>
      <c r="E5809" s="7"/>
    </row>
    <row r="5810" spans="2:5" x14ac:dyDescent="0.25">
      <c r="B5810" s="6"/>
      <c r="E5810" s="7"/>
    </row>
    <row r="5811" spans="2:5" x14ac:dyDescent="0.25">
      <c r="B5811" s="6"/>
      <c r="E5811" s="7"/>
    </row>
    <row r="5812" spans="2:5" x14ac:dyDescent="0.25">
      <c r="B5812" s="6"/>
      <c r="E5812" s="7"/>
    </row>
    <row r="5813" spans="2:5" x14ac:dyDescent="0.25">
      <c r="B5813" s="6"/>
      <c r="E5813" s="7"/>
    </row>
    <row r="5814" spans="2:5" x14ac:dyDescent="0.25">
      <c r="B5814" s="6"/>
      <c r="E5814" s="7"/>
    </row>
    <row r="5815" spans="2:5" x14ac:dyDescent="0.25">
      <c r="B5815" s="6"/>
      <c r="E5815" s="7"/>
    </row>
    <row r="5816" spans="2:5" x14ac:dyDescent="0.25">
      <c r="B5816" s="6"/>
      <c r="E5816" s="7"/>
    </row>
    <row r="5817" spans="2:5" x14ac:dyDescent="0.25">
      <c r="B5817" s="6"/>
      <c r="E5817" s="7"/>
    </row>
    <row r="5818" spans="2:5" x14ac:dyDescent="0.25">
      <c r="B5818" s="6"/>
      <c r="E5818" s="7"/>
    </row>
    <row r="5819" spans="2:5" x14ac:dyDescent="0.25">
      <c r="B5819" s="6"/>
      <c r="E5819" s="7"/>
    </row>
    <row r="5820" spans="2:5" x14ac:dyDescent="0.25">
      <c r="B5820" s="6"/>
      <c r="E5820" s="7"/>
    </row>
    <row r="5821" spans="2:5" x14ac:dyDescent="0.25">
      <c r="B5821" s="6"/>
      <c r="E5821" s="7"/>
    </row>
    <row r="5822" spans="2:5" x14ac:dyDescent="0.25">
      <c r="B5822" s="6"/>
      <c r="E5822" s="7"/>
    </row>
    <row r="5823" spans="2:5" x14ac:dyDescent="0.25">
      <c r="B5823" s="6"/>
      <c r="E5823" s="7"/>
    </row>
    <row r="5824" spans="2:5" x14ac:dyDescent="0.25">
      <c r="B5824" s="6"/>
      <c r="E5824" s="7"/>
    </row>
    <row r="5825" spans="2:5" x14ac:dyDescent="0.25">
      <c r="B5825" s="6"/>
      <c r="E5825" s="7"/>
    </row>
    <row r="5826" spans="2:5" x14ac:dyDescent="0.25">
      <c r="B5826" s="6"/>
      <c r="E5826" s="7"/>
    </row>
    <row r="5827" spans="2:5" x14ac:dyDescent="0.25">
      <c r="B5827" s="6"/>
      <c r="E5827" s="7"/>
    </row>
    <row r="5828" spans="2:5" x14ac:dyDescent="0.25">
      <c r="B5828" s="6"/>
      <c r="E5828" s="7"/>
    </row>
    <row r="5829" spans="2:5" x14ac:dyDescent="0.25">
      <c r="B5829" s="6"/>
      <c r="E5829" s="7"/>
    </row>
    <row r="5830" spans="2:5" x14ac:dyDescent="0.25">
      <c r="B5830" s="6"/>
      <c r="E5830" s="7"/>
    </row>
    <row r="5831" spans="2:5" x14ac:dyDescent="0.25">
      <c r="B5831" s="6"/>
      <c r="E5831" s="7"/>
    </row>
    <row r="5832" spans="2:5" x14ac:dyDescent="0.25">
      <c r="B5832" s="6"/>
      <c r="E5832" s="7"/>
    </row>
    <row r="5833" spans="2:5" x14ac:dyDescent="0.25">
      <c r="B5833" s="6"/>
      <c r="E5833" s="7"/>
    </row>
    <row r="5834" spans="2:5" x14ac:dyDescent="0.25">
      <c r="B5834" s="6"/>
      <c r="E5834" s="7"/>
    </row>
    <row r="5835" spans="2:5" x14ac:dyDescent="0.25">
      <c r="B5835" s="6"/>
      <c r="E5835" s="7"/>
    </row>
    <row r="5836" spans="2:5" x14ac:dyDescent="0.25">
      <c r="B5836" s="6"/>
      <c r="E5836" s="7"/>
    </row>
    <row r="5837" spans="2:5" x14ac:dyDescent="0.25">
      <c r="B5837" s="6"/>
      <c r="E5837" s="7"/>
    </row>
    <row r="5838" spans="2:5" x14ac:dyDescent="0.25">
      <c r="B5838" s="6"/>
      <c r="E5838" s="7"/>
    </row>
    <row r="5839" spans="2:5" x14ac:dyDescent="0.25">
      <c r="B5839" s="6"/>
      <c r="E5839" s="7"/>
    </row>
    <row r="5840" spans="2:5" x14ac:dyDescent="0.25">
      <c r="B5840" s="6"/>
      <c r="E5840" s="7"/>
    </row>
    <row r="5841" spans="2:5" x14ac:dyDescent="0.25">
      <c r="B5841" s="6"/>
      <c r="E5841" s="7"/>
    </row>
    <row r="5842" spans="2:5" x14ac:dyDescent="0.25">
      <c r="B5842" s="6"/>
      <c r="E5842" s="7"/>
    </row>
    <row r="5843" spans="2:5" x14ac:dyDescent="0.25">
      <c r="B5843" s="6"/>
      <c r="E5843" s="7"/>
    </row>
    <row r="5844" spans="2:5" x14ac:dyDescent="0.25">
      <c r="B5844" s="6"/>
      <c r="E5844" s="7"/>
    </row>
    <row r="5845" spans="2:5" x14ac:dyDescent="0.25">
      <c r="B5845" s="6"/>
      <c r="E5845" s="7"/>
    </row>
    <row r="5846" spans="2:5" x14ac:dyDescent="0.25">
      <c r="B5846" s="6"/>
      <c r="E5846" s="7"/>
    </row>
    <row r="5847" spans="2:5" x14ac:dyDescent="0.25">
      <c r="B5847" s="6"/>
      <c r="E5847" s="7"/>
    </row>
    <row r="5848" spans="2:5" x14ac:dyDescent="0.25">
      <c r="B5848" s="6"/>
      <c r="E5848" s="7"/>
    </row>
    <row r="5849" spans="2:5" x14ac:dyDescent="0.25">
      <c r="B5849" s="6"/>
      <c r="E5849" s="7"/>
    </row>
    <row r="5850" spans="2:5" x14ac:dyDescent="0.25">
      <c r="B5850" s="6"/>
      <c r="E5850" s="7"/>
    </row>
    <row r="5851" spans="2:5" x14ac:dyDescent="0.25">
      <c r="B5851" s="6"/>
      <c r="E5851" s="7"/>
    </row>
    <row r="5852" spans="2:5" x14ac:dyDescent="0.25">
      <c r="B5852" s="6"/>
      <c r="E5852" s="7"/>
    </row>
    <row r="5853" spans="2:5" x14ac:dyDescent="0.25">
      <c r="B5853" s="6"/>
      <c r="E5853" s="7"/>
    </row>
    <row r="5854" spans="2:5" x14ac:dyDescent="0.25">
      <c r="B5854" s="6"/>
      <c r="E5854" s="7"/>
    </row>
    <row r="5855" spans="2:5" x14ac:dyDescent="0.25">
      <c r="B5855" s="6"/>
      <c r="E5855" s="7"/>
    </row>
    <row r="5856" spans="2:5" x14ac:dyDescent="0.25">
      <c r="B5856" s="6"/>
      <c r="E5856" s="7"/>
    </row>
    <row r="5857" spans="2:5" x14ac:dyDescent="0.25">
      <c r="B5857" s="6"/>
      <c r="E5857" s="7"/>
    </row>
    <row r="5858" spans="2:5" x14ac:dyDescent="0.25">
      <c r="B5858" s="6"/>
      <c r="E5858" s="7"/>
    </row>
    <row r="5859" spans="2:5" x14ac:dyDescent="0.25">
      <c r="B5859" s="6"/>
      <c r="E5859" s="7"/>
    </row>
    <row r="5860" spans="2:5" x14ac:dyDescent="0.25">
      <c r="B5860" s="6"/>
      <c r="E5860" s="7"/>
    </row>
    <row r="5861" spans="2:5" x14ac:dyDescent="0.25">
      <c r="B5861" s="6"/>
      <c r="E5861" s="7"/>
    </row>
    <row r="5862" spans="2:5" x14ac:dyDescent="0.25">
      <c r="B5862" s="6"/>
      <c r="E5862" s="7"/>
    </row>
    <row r="5863" spans="2:5" x14ac:dyDescent="0.25">
      <c r="B5863" s="6"/>
      <c r="E5863" s="7"/>
    </row>
    <row r="5864" spans="2:5" x14ac:dyDescent="0.25">
      <c r="B5864" s="6"/>
      <c r="E5864" s="7"/>
    </row>
    <row r="5865" spans="2:5" x14ac:dyDescent="0.25">
      <c r="B5865" s="6"/>
      <c r="E5865" s="7"/>
    </row>
    <row r="5866" spans="2:5" x14ac:dyDescent="0.25">
      <c r="B5866" s="6"/>
      <c r="E5866" s="7"/>
    </row>
    <row r="5867" spans="2:5" x14ac:dyDescent="0.25">
      <c r="B5867" s="6"/>
      <c r="E5867" s="7"/>
    </row>
    <row r="5868" spans="2:5" x14ac:dyDescent="0.25">
      <c r="B5868" s="6"/>
      <c r="E5868" s="7"/>
    </row>
    <row r="5869" spans="2:5" x14ac:dyDescent="0.25">
      <c r="B5869" s="6"/>
      <c r="E5869" s="7"/>
    </row>
    <row r="5870" spans="2:5" x14ac:dyDescent="0.25">
      <c r="B5870" s="6"/>
      <c r="E5870" s="7"/>
    </row>
    <row r="5871" spans="2:5" x14ac:dyDescent="0.25">
      <c r="B5871" s="6"/>
      <c r="E5871" s="7"/>
    </row>
    <row r="5872" spans="2:5" x14ac:dyDescent="0.25">
      <c r="B5872" s="6"/>
      <c r="E5872" s="7"/>
    </row>
    <row r="5873" spans="2:5" x14ac:dyDescent="0.25">
      <c r="B5873" s="6"/>
      <c r="E5873" s="7"/>
    </row>
    <row r="5874" spans="2:5" x14ac:dyDescent="0.25">
      <c r="B5874" s="6"/>
      <c r="E5874" s="7"/>
    </row>
    <row r="5875" spans="2:5" x14ac:dyDescent="0.25">
      <c r="B5875" s="6"/>
      <c r="E5875" s="7"/>
    </row>
    <row r="5876" spans="2:5" x14ac:dyDescent="0.25">
      <c r="B5876" s="6"/>
      <c r="E5876" s="7"/>
    </row>
    <row r="5877" spans="2:5" x14ac:dyDescent="0.25">
      <c r="B5877" s="6"/>
      <c r="E5877" s="7"/>
    </row>
    <row r="5878" spans="2:5" x14ac:dyDescent="0.25">
      <c r="B5878" s="6"/>
      <c r="E5878" s="7"/>
    </row>
    <row r="5879" spans="2:5" x14ac:dyDescent="0.25">
      <c r="B5879" s="6"/>
      <c r="E5879" s="7"/>
    </row>
    <row r="5880" spans="2:5" x14ac:dyDescent="0.25">
      <c r="B5880" s="6"/>
      <c r="E5880" s="7"/>
    </row>
    <row r="5881" spans="2:5" x14ac:dyDescent="0.25">
      <c r="B5881" s="6"/>
      <c r="E5881" s="7"/>
    </row>
    <row r="5882" spans="2:5" x14ac:dyDescent="0.25">
      <c r="B5882" s="6"/>
      <c r="E5882" s="7"/>
    </row>
    <row r="5883" spans="2:5" x14ac:dyDescent="0.25">
      <c r="B5883" s="6"/>
      <c r="E5883" s="7"/>
    </row>
    <row r="5884" spans="2:5" x14ac:dyDescent="0.25">
      <c r="B5884" s="6"/>
      <c r="E5884" s="7"/>
    </row>
    <row r="5885" spans="2:5" x14ac:dyDescent="0.25">
      <c r="B5885" s="6"/>
      <c r="E5885" s="7"/>
    </row>
    <row r="5886" spans="2:5" x14ac:dyDescent="0.25">
      <c r="B5886" s="6"/>
      <c r="E5886" s="7"/>
    </row>
    <row r="5887" spans="2:5" x14ac:dyDescent="0.25">
      <c r="B5887" s="6"/>
      <c r="E5887" s="7"/>
    </row>
    <row r="5888" spans="2:5" x14ac:dyDescent="0.25">
      <c r="B5888" s="6"/>
      <c r="E5888" s="7"/>
    </row>
    <row r="5889" spans="2:5" x14ac:dyDescent="0.25">
      <c r="B5889" s="6"/>
      <c r="E5889" s="7"/>
    </row>
    <row r="5890" spans="2:5" x14ac:dyDescent="0.25">
      <c r="B5890" s="6"/>
      <c r="E5890" s="7"/>
    </row>
    <row r="5891" spans="2:5" x14ac:dyDescent="0.25">
      <c r="B5891" s="6"/>
      <c r="E5891" s="7"/>
    </row>
    <row r="5892" spans="2:5" x14ac:dyDescent="0.25">
      <c r="B5892" s="6"/>
      <c r="E5892" s="7"/>
    </row>
    <row r="5893" spans="2:5" x14ac:dyDescent="0.25">
      <c r="B5893" s="6"/>
      <c r="E5893" s="7"/>
    </row>
    <row r="5894" spans="2:5" x14ac:dyDescent="0.25">
      <c r="B5894" s="6"/>
      <c r="E5894" s="7"/>
    </row>
    <row r="5895" spans="2:5" x14ac:dyDescent="0.25">
      <c r="B5895" s="6"/>
      <c r="E5895" s="7"/>
    </row>
    <row r="5896" spans="2:5" x14ac:dyDescent="0.25">
      <c r="B5896" s="6"/>
      <c r="E5896" s="7"/>
    </row>
    <row r="5897" spans="2:5" x14ac:dyDescent="0.25">
      <c r="B5897" s="6"/>
      <c r="E5897" s="7"/>
    </row>
    <row r="5898" spans="2:5" x14ac:dyDescent="0.25">
      <c r="B5898" s="6"/>
      <c r="E5898" s="7"/>
    </row>
    <row r="5899" spans="2:5" x14ac:dyDescent="0.25">
      <c r="B5899" s="6"/>
      <c r="E5899" s="7"/>
    </row>
    <row r="5900" spans="2:5" x14ac:dyDescent="0.25">
      <c r="B5900" s="6"/>
      <c r="E5900" s="7"/>
    </row>
    <row r="5901" spans="2:5" x14ac:dyDescent="0.25">
      <c r="B5901" s="6"/>
      <c r="E5901" s="7"/>
    </row>
    <row r="5902" spans="2:5" x14ac:dyDescent="0.25">
      <c r="B5902" s="6"/>
      <c r="E5902" s="7"/>
    </row>
    <row r="5903" spans="2:5" x14ac:dyDescent="0.25">
      <c r="B5903" s="6"/>
      <c r="E5903" s="7"/>
    </row>
    <row r="5904" spans="2:5" x14ac:dyDescent="0.25">
      <c r="B5904" s="6"/>
      <c r="E5904" s="7"/>
    </row>
    <row r="5905" spans="2:5" x14ac:dyDescent="0.25">
      <c r="B5905" s="6"/>
      <c r="E5905" s="7"/>
    </row>
    <row r="5906" spans="2:5" x14ac:dyDescent="0.25">
      <c r="B5906" s="6"/>
      <c r="E5906" s="7"/>
    </row>
    <row r="5907" spans="2:5" x14ac:dyDescent="0.25">
      <c r="B5907" s="6"/>
      <c r="E5907" s="7"/>
    </row>
    <row r="5908" spans="2:5" x14ac:dyDescent="0.25">
      <c r="B5908" s="6"/>
      <c r="E5908" s="7"/>
    </row>
    <row r="5909" spans="2:5" x14ac:dyDescent="0.25">
      <c r="B5909" s="6"/>
      <c r="E5909" s="7"/>
    </row>
    <row r="5910" spans="2:5" x14ac:dyDescent="0.25">
      <c r="B5910" s="6"/>
      <c r="E5910" s="7"/>
    </row>
    <row r="5911" spans="2:5" x14ac:dyDescent="0.25">
      <c r="B5911" s="6"/>
      <c r="E5911" s="7"/>
    </row>
    <row r="5912" spans="2:5" x14ac:dyDescent="0.25">
      <c r="B5912" s="6"/>
      <c r="E5912" s="7"/>
    </row>
    <row r="5913" spans="2:5" x14ac:dyDescent="0.25">
      <c r="B5913" s="6"/>
      <c r="E5913" s="7"/>
    </row>
    <row r="5914" spans="2:5" x14ac:dyDescent="0.25">
      <c r="B5914" s="6"/>
      <c r="E5914" s="7"/>
    </row>
    <row r="5915" spans="2:5" x14ac:dyDescent="0.25">
      <c r="B5915" s="6"/>
      <c r="E5915" s="7"/>
    </row>
    <row r="5916" spans="2:5" x14ac:dyDescent="0.25">
      <c r="B5916" s="6"/>
      <c r="E5916" s="7"/>
    </row>
    <row r="5917" spans="2:5" x14ac:dyDescent="0.25">
      <c r="B5917" s="6"/>
      <c r="E5917" s="7"/>
    </row>
    <row r="5918" spans="2:5" x14ac:dyDescent="0.25">
      <c r="B5918" s="6"/>
      <c r="E5918" s="7"/>
    </row>
    <row r="5919" spans="2:5" x14ac:dyDescent="0.25">
      <c r="B5919" s="6"/>
      <c r="E5919" s="7"/>
    </row>
    <row r="5920" spans="2:5" x14ac:dyDescent="0.25">
      <c r="B5920" s="6"/>
      <c r="E5920" s="7"/>
    </row>
    <row r="5921" spans="2:5" x14ac:dyDescent="0.25">
      <c r="B5921" s="6"/>
      <c r="E5921" s="7"/>
    </row>
    <row r="5922" spans="2:5" x14ac:dyDescent="0.25">
      <c r="B5922" s="6"/>
      <c r="E5922" s="7"/>
    </row>
    <row r="5923" spans="2:5" x14ac:dyDescent="0.25">
      <c r="B5923" s="6"/>
      <c r="E5923" s="7"/>
    </row>
    <row r="5924" spans="2:5" x14ac:dyDescent="0.25">
      <c r="B5924" s="6"/>
      <c r="E5924" s="7"/>
    </row>
    <row r="5925" spans="2:5" x14ac:dyDescent="0.25">
      <c r="B5925" s="6"/>
      <c r="E5925" s="7"/>
    </row>
    <row r="5926" spans="2:5" x14ac:dyDescent="0.25">
      <c r="B5926" s="6"/>
      <c r="E5926" s="7"/>
    </row>
    <row r="5927" spans="2:5" x14ac:dyDescent="0.25">
      <c r="B5927" s="6"/>
      <c r="E5927" s="7"/>
    </row>
    <row r="5928" spans="2:5" x14ac:dyDescent="0.25">
      <c r="B5928" s="6"/>
      <c r="E5928" s="7"/>
    </row>
    <row r="5929" spans="2:5" x14ac:dyDescent="0.25">
      <c r="B5929" s="6"/>
      <c r="E5929" s="7"/>
    </row>
    <row r="5930" spans="2:5" x14ac:dyDescent="0.25">
      <c r="B5930" s="6"/>
      <c r="E5930" s="7"/>
    </row>
    <row r="5931" spans="2:5" x14ac:dyDescent="0.25">
      <c r="B5931" s="6"/>
      <c r="E5931" s="7"/>
    </row>
    <row r="5932" spans="2:5" x14ac:dyDescent="0.25">
      <c r="B5932" s="6"/>
      <c r="E5932" s="7"/>
    </row>
    <row r="5933" spans="2:5" x14ac:dyDescent="0.25">
      <c r="B5933" s="6"/>
      <c r="E5933" s="7"/>
    </row>
    <row r="5934" spans="2:5" x14ac:dyDescent="0.25">
      <c r="B5934" s="6"/>
      <c r="E5934" s="7"/>
    </row>
    <row r="5935" spans="2:5" x14ac:dyDescent="0.25">
      <c r="B5935" s="6"/>
      <c r="E5935" s="7"/>
    </row>
    <row r="5936" spans="2:5" x14ac:dyDescent="0.25">
      <c r="B5936" s="6"/>
      <c r="E5936" s="7"/>
    </row>
    <row r="5937" spans="2:5" x14ac:dyDescent="0.25">
      <c r="B5937" s="6"/>
      <c r="E5937" s="7"/>
    </row>
    <row r="5938" spans="2:5" x14ac:dyDescent="0.25">
      <c r="B5938" s="6"/>
      <c r="E5938" s="7"/>
    </row>
    <row r="5939" spans="2:5" x14ac:dyDescent="0.25">
      <c r="B5939" s="6"/>
      <c r="E5939" s="7"/>
    </row>
    <row r="5940" spans="2:5" x14ac:dyDescent="0.25">
      <c r="B5940" s="6"/>
      <c r="E5940" s="7"/>
    </row>
    <row r="5941" spans="2:5" x14ac:dyDescent="0.25">
      <c r="B5941" s="6"/>
      <c r="E5941" s="7"/>
    </row>
    <row r="5942" spans="2:5" x14ac:dyDescent="0.25">
      <c r="B5942" s="6"/>
      <c r="E5942" s="7"/>
    </row>
    <row r="5943" spans="2:5" x14ac:dyDescent="0.25">
      <c r="B5943" s="6"/>
      <c r="E5943" s="7"/>
    </row>
    <row r="5944" spans="2:5" x14ac:dyDescent="0.25">
      <c r="B5944" s="6"/>
      <c r="E5944" s="7"/>
    </row>
    <row r="5945" spans="2:5" x14ac:dyDescent="0.25">
      <c r="B5945" s="6"/>
      <c r="E5945" s="7"/>
    </row>
    <row r="5946" spans="2:5" x14ac:dyDescent="0.25">
      <c r="B5946" s="6"/>
      <c r="E5946" s="7"/>
    </row>
    <row r="5947" spans="2:5" x14ac:dyDescent="0.25">
      <c r="B5947" s="6"/>
      <c r="E5947" s="7"/>
    </row>
    <row r="5948" spans="2:5" x14ac:dyDescent="0.25">
      <c r="B5948" s="6"/>
      <c r="E5948" s="7"/>
    </row>
    <row r="5949" spans="2:5" x14ac:dyDescent="0.25">
      <c r="B5949" s="6"/>
      <c r="E5949" s="7"/>
    </row>
    <row r="5950" spans="2:5" x14ac:dyDescent="0.25">
      <c r="B5950" s="6"/>
      <c r="E5950" s="7"/>
    </row>
    <row r="5951" spans="2:5" x14ac:dyDescent="0.25">
      <c r="B5951" s="6"/>
      <c r="E5951" s="7"/>
    </row>
    <row r="5952" spans="2:5" x14ac:dyDescent="0.25">
      <c r="B5952" s="6"/>
      <c r="E5952" s="7"/>
    </row>
    <row r="5953" spans="2:5" x14ac:dyDescent="0.25">
      <c r="B5953" s="6"/>
      <c r="E5953" s="7"/>
    </row>
    <row r="5954" spans="2:5" x14ac:dyDescent="0.25">
      <c r="B5954" s="6"/>
      <c r="E5954" s="7"/>
    </row>
    <row r="5955" spans="2:5" x14ac:dyDescent="0.25">
      <c r="B5955" s="6"/>
      <c r="E5955" s="7"/>
    </row>
    <row r="5956" spans="2:5" x14ac:dyDescent="0.25">
      <c r="B5956" s="6"/>
      <c r="E5956" s="7"/>
    </row>
    <row r="5957" spans="2:5" x14ac:dyDescent="0.25">
      <c r="B5957" s="6"/>
      <c r="E5957" s="7"/>
    </row>
    <row r="5958" spans="2:5" x14ac:dyDescent="0.25">
      <c r="B5958" s="6"/>
      <c r="E5958" s="7"/>
    </row>
    <row r="5959" spans="2:5" x14ac:dyDescent="0.25">
      <c r="B5959" s="6"/>
      <c r="E5959" s="7"/>
    </row>
    <row r="5960" spans="2:5" x14ac:dyDescent="0.25">
      <c r="B5960" s="6"/>
      <c r="E5960" s="7"/>
    </row>
    <row r="5961" spans="2:5" x14ac:dyDescent="0.25">
      <c r="B5961" s="6"/>
      <c r="E5961" s="7"/>
    </row>
    <row r="5962" spans="2:5" x14ac:dyDescent="0.25">
      <c r="B5962" s="6"/>
      <c r="E5962" s="7"/>
    </row>
    <row r="5963" spans="2:5" x14ac:dyDescent="0.25">
      <c r="B5963" s="6"/>
      <c r="E5963" s="7"/>
    </row>
    <row r="5964" spans="2:5" x14ac:dyDescent="0.25">
      <c r="B5964" s="6"/>
      <c r="E5964" s="7"/>
    </row>
    <row r="5965" spans="2:5" x14ac:dyDescent="0.25">
      <c r="B5965" s="6"/>
      <c r="E5965" s="7"/>
    </row>
    <row r="5966" spans="2:5" x14ac:dyDescent="0.25">
      <c r="B5966" s="6"/>
      <c r="E5966" s="7"/>
    </row>
    <row r="5967" spans="2:5" x14ac:dyDescent="0.25">
      <c r="B5967" s="6"/>
      <c r="E5967" s="7"/>
    </row>
    <row r="5968" spans="2:5" x14ac:dyDescent="0.25">
      <c r="B5968" s="6"/>
      <c r="E5968" s="7"/>
    </row>
    <row r="5969" spans="2:5" x14ac:dyDescent="0.25">
      <c r="B5969" s="6"/>
      <c r="E5969" s="7"/>
    </row>
    <row r="5970" spans="2:5" x14ac:dyDescent="0.25">
      <c r="B5970" s="6"/>
      <c r="E5970" s="7"/>
    </row>
    <row r="5971" spans="2:5" x14ac:dyDescent="0.25">
      <c r="B5971" s="6"/>
      <c r="E5971" s="7"/>
    </row>
    <row r="5972" spans="2:5" x14ac:dyDescent="0.25">
      <c r="B5972" s="6"/>
      <c r="E5972" s="7"/>
    </row>
    <row r="5973" spans="2:5" x14ac:dyDescent="0.25">
      <c r="B5973" s="6"/>
      <c r="E5973" s="7"/>
    </row>
    <row r="5974" spans="2:5" x14ac:dyDescent="0.25">
      <c r="B5974" s="6"/>
      <c r="E5974" s="7"/>
    </row>
    <row r="5975" spans="2:5" x14ac:dyDescent="0.25">
      <c r="B5975" s="6"/>
      <c r="E5975" s="7"/>
    </row>
    <row r="5976" spans="2:5" x14ac:dyDescent="0.25">
      <c r="B5976" s="6"/>
      <c r="E5976" s="7"/>
    </row>
    <row r="5977" spans="2:5" x14ac:dyDescent="0.25">
      <c r="B5977" s="6"/>
      <c r="E5977" s="7"/>
    </row>
    <row r="5978" spans="2:5" x14ac:dyDescent="0.25">
      <c r="B5978" s="6"/>
      <c r="E5978" s="7"/>
    </row>
    <row r="5979" spans="2:5" x14ac:dyDescent="0.25">
      <c r="B5979" s="6"/>
      <c r="E5979" s="7"/>
    </row>
    <row r="5980" spans="2:5" x14ac:dyDescent="0.25">
      <c r="B5980" s="6"/>
      <c r="E5980" s="7"/>
    </row>
    <row r="5981" spans="2:5" x14ac:dyDescent="0.25">
      <c r="B5981" s="6"/>
      <c r="E5981" s="7"/>
    </row>
    <row r="5982" spans="2:5" x14ac:dyDescent="0.25">
      <c r="B5982" s="6"/>
      <c r="E5982" s="7"/>
    </row>
    <row r="5983" spans="2:5" x14ac:dyDescent="0.25">
      <c r="B5983" s="6"/>
      <c r="E5983" s="7"/>
    </row>
    <row r="5984" spans="2:5" x14ac:dyDescent="0.25">
      <c r="B5984" s="6"/>
      <c r="E5984" s="7"/>
    </row>
    <row r="5985" spans="2:5" x14ac:dyDescent="0.25">
      <c r="B5985" s="6"/>
      <c r="E5985" s="7"/>
    </row>
    <row r="5986" spans="2:5" x14ac:dyDescent="0.25">
      <c r="B5986" s="6"/>
      <c r="E5986" s="7"/>
    </row>
    <row r="5987" spans="2:5" x14ac:dyDescent="0.25">
      <c r="B5987" s="6"/>
      <c r="E5987" s="7"/>
    </row>
    <row r="5988" spans="2:5" x14ac:dyDescent="0.25">
      <c r="B5988" s="6"/>
      <c r="E5988" s="7"/>
    </row>
    <row r="5989" spans="2:5" x14ac:dyDescent="0.25">
      <c r="B5989" s="6"/>
      <c r="E5989" s="7"/>
    </row>
    <row r="5990" spans="2:5" x14ac:dyDescent="0.25">
      <c r="B5990" s="6"/>
      <c r="E5990" s="7"/>
    </row>
    <row r="5991" spans="2:5" x14ac:dyDescent="0.25">
      <c r="B5991" s="6"/>
      <c r="E5991" s="7"/>
    </row>
    <row r="5992" spans="2:5" x14ac:dyDescent="0.25">
      <c r="B5992" s="6"/>
      <c r="E5992" s="7"/>
    </row>
    <row r="5993" spans="2:5" x14ac:dyDescent="0.25">
      <c r="B5993" s="6"/>
      <c r="E5993" s="7"/>
    </row>
    <row r="5994" spans="2:5" x14ac:dyDescent="0.25">
      <c r="B5994" s="6"/>
      <c r="E5994" s="7"/>
    </row>
    <row r="5995" spans="2:5" x14ac:dyDescent="0.25">
      <c r="B5995" s="6"/>
      <c r="E5995" s="7"/>
    </row>
    <row r="5996" spans="2:5" x14ac:dyDescent="0.25">
      <c r="B5996" s="6"/>
      <c r="E5996" s="7"/>
    </row>
    <row r="5997" spans="2:5" x14ac:dyDescent="0.25">
      <c r="B5997" s="6"/>
      <c r="E5997" s="7"/>
    </row>
    <row r="5998" spans="2:5" x14ac:dyDescent="0.25">
      <c r="B5998" s="6"/>
      <c r="E5998" s="7"/>
    </row>
    <row r="5999" spans="2:5" x14ac:dyDescent="0.25">
      <c r="B5999" s="6"/>
      <c r="E5999" s="7"/>
    </row>
    <row r="6000" spans="2:5" x14ac:dyDescent="0.25">
      <c r="B6000" s="6"/>
      <c r="E6000" s="7"/>
    </row>
    <row r="6001" spans="2:5" x14ac:dyDescent="0.25">
      <c r="B6001" s="6"/>
      <c r="E6001" s="7"/>
    </row>
    <row r="6002" spans="2:5" x14ac:dyDescent="0.25">
      <c r="B6002" s="6"/>
      <c r="E6002" s="7"/>
    </row>
    <row r="6003" spans="2:5" x14ac:dyDescent="0.25">
      <c r="B6003" s="6"/>
      <c r="E6003" s="7"/>
    </row>
    <row r="6004" spans="2:5" x14ac:dyDescent="0.25">
      <c r="B6004" s="6"/>
      <c r="E6004" s="7"/>
    </row>
    <row r="6005" spans="2:5" x14ac:dyDescent="0.25">
      <c r="B6005" s="6"/>
      <c r="E6005" s="7"/>
    </row>
    <row r="6006" spans="2:5" ht="16.5" thickBot="1" x14ac:dyDescent="0.3">
      <c r="B6006" s="8"/>
      <c r="C6006" s="9"/>
      <c r="D6006" s="9"/>
      <c r="E6006" s="10"/>
    </row>
  </sheetData>
  <sortState xmlns:xlrd2="http://schemas.microsoft.com/office/spreadsheetml/2017/richdata2" ref="B5:E321">
    <sortCondition ref="B5:B321"/>
  </sortState>
  <customSheetViews>
    <customSheetView guid="{3FABBB88-4ADF-4471-88BA-07085913E628}" scale="85" topLeftCell="G13">
      <selection activeCell="J28" sqref="J28"/>
      <pageMargins left="0.75" right="0.75" top="1" bottom="1" header="0.5" footer="0.5"/>
      <pageSetup orientation="portrait" horizontalDpi="4294967292" verticalDpi="4294967292"/>
    </customSheetView>
  </customSheetViews>
  <mergeCells count="2">
    <mergeCell ref="N4:R4"/>
    <mergeCell ref="B2:F2"/>
  </mergeCells>
  <conditionalFormatting sqref="I20">
    <cfRule type="containsText" dxfId="366" priority="2" operator="containsText" text="see">
      <formula>NOT(ISERROR(SEARCH("see",I20)))</formula>
    </cfRule>
  </conditionalFormatting>
  <dataValidations xWindow="754" yWindow="1001" count="26">
    <dataValidation allowBlank="1" showInputMessage="1" showErrorMessage="1" promptTitle="Log Scale" prompt="Any data set that spans more than three orders of magnitude should be converted to a log scale. Data sets that contain negative or zero values will result in errors if converted to a log scale; substitute with a value 10x smaller than the smallest value." sqref="I4" xr:uid="{00000000-0002-0000-0100-000000000000}"/>
    <dataValidation allowBlank="1" showInputMessage="1" showErrorMessage="1" promptTitle="Nonfunctional Protein Value " prompt="This cell requires the researcher to determine if the nonfunctional (dead) value associated with this protein and assay is a minimum or a maximum value.  The value below this cell will reflect the value used in the calculations for a nonfunctional protein" sqref="I16" xr:uid="{00000000-0002-0000-0100-000001000000}"/>
    <dataValidation allowBlank="1" showInputMessage="1" showErrorMessage="1" promptTitle="Bin Override" prompt="If the recommended bin number is too small or large to provide meaningful data, a different bin number may be entered as an override. We recommend bin numbers between 7-13 with 10 being a good starting point. Further insight is provided in the manuscript." sqref="I23" xr:uid="{00000000-0002-0000-0100-000002000000}"/>
    <dataValidation allowBlank="1" showInputMessage="1" showErrorMessage="1" promptTitle="Recommended bin number" prompt="The number of recommended bins is calculated based on the average error of the data set as well as the average number of mutants at each position.  This calculation is performed in Data Transformation columns Q and R." sqref="I22" xr:uid="{00000000-0002-0000-0100-000003000000}"/>
    <dataValidation allowBlank="1" showInputMessage="1" showErrorMessage="1" promptTitle="Position analysis" prompt="The positions below were identified from the data set for score calculations. If less than 20 positions are included, the user may find the calculator for smaller data sets to be more informative and efficient." sqref="G4" xr:uid="{00000000-0002-0000-0100-000004000000}"/>
    <dataValidation allowBlank="1" showInputMessage="1" showErrorMessage="1" promptTitle="Data Set:" prompt="This box can be used to label the data set being analyzed as well as any other qualifying information." sqref="A2" xr:uid="{00000000-0002-0000-0100-000005000000}"/>
    <dataValidation allowBlank="1" showInputMessage="1" showErrorMessage="1" promptTitle="Format Example" prompt="This line represents how data should be entered in the columns below.  This data is not included in the analysis, it is simply an example." sqref="A6" xr:uid="{00000000-0002-0000-0100-000006000000}"/>
    <dataValidation allowBlank="1" showInputMessage="1" showErrorMessage="1" promptTitle="Wild Type" prompt="The functional value and error for wild type should be entered in the boxes to the right." sqref="A5" xr:uid="{00000000-0002-0000-0100-000007000000}"/>
    <dataValidation allowBlank="1" showInputMessage="1" showErrorMessage="1" promptTitle="Data for wild type" prompt="Enter the functional value for the wild type protein here." sqref="D5" xr:uid="{473590FF-521A-4926-BFCD-A40B91BFC6F2}"/>
    <dataValidation allowBlank="1" showInputMessage="1" showErrorMessage="1" promptTitle="Error for wild type" prompt="Enter the error for the wild type functional value here." sqref="E5" xr:uid="{00000000-0002-0000-0100-000009000000}"/>
    <dataValidation allowBlank="1" showInputMessage="1" showErrorMessage="1" promptTitle="Position" prompt="This column should contain the positions at which amino acid substitutions were carried out.  Only one position can be analyzed per row." sqref="B4" xr:uid="{00000000-0002-0000-0100-00000A000000}"/>
    <dataValidation allowBlank="1" showInputMessage="1" showErrorMessage="1" promptTitle="Mutation" prompt="This column should contain the amino acid code (any format) for the mutation at this position.  This column of data is not used in the analysis, but can help track inconsistencies in the data and it is strongly recommended." sqref="C4" xr:uid="{00000000-0002-0000-0100-00000B000000}"/>
    <dataValidation allowBlank="1" showInputMessage="1" showErrorMessage="1" promptTitle="Functional Value" prompt="This column should report the functional value to be analyzed.  Positive, negative, and decimals are all acceptable for these data calculations.  Values less than or equal to 0 will cause an error if the data is converted to a log scale.  " sqref="D4" xr:uid="{00000000-0002-0000-0100-00000C000000}"/>
    <dataValidation allowBlank="1" showInputMessage="1" showErrorMessage="1" promptTitle="Error" prompt="The error associated with each data point should be recorded in this column.  These errors are necessary to perform the rheostat scale calculations and if not included here, an override value must be entered in J19." sqref="E4" xr:uid="{00000000-0002-0000-0100-00000D000000}"/>
    <dataValidation allowBlank="1" showInputMessage="1" showErrorMessage="1" promptTitle="Data Statistics" prompt="These boxes report the minimum and maximum value from the data set entered.  This value is reported as the true value (not the log of the minimum/maximum value)" sqref="I6" xr:uid="{00000000-0002-0000-0100-00000E000000}"/>
    <dataValidation allowBlank="1" showInputMessage="1" showErrorMessage="1" promptTitle="Min/Max Override" prompt="A data set may not contain the absolute minimum or maximum value associated with the functional data for this protein.  The researcher may enter a min OR max value in the boxes below to override the min or max value found in the data set" sqref="I10" xr:uid="{00000000-0002-0000-0100-00000F000000}"/>
    <dataValidation allowBlank="1" showInputMessage="1" showErrorMessage="1" promptTitle="Position" prompt="Protein position analyzed" sqref="L5" xr:uid="{00000000-0002-0000-0100-000010000000}"/>
    <dataValidation allowBlank="1" showInputMessage="1" showErrorMessage="1" promptTitle="# of variants" prompt="The number of variants analyzed at any given position.  Any red cells in this column represent positions at which the number of variants is LESS than the number of bins which will artificially lower the rheostat score compared to other positions. " sqref="M5:N5 AA5" xr:uid="{00000000-0002-0000-0100-000011000000}"/>
    <dataValidation allowBlank="1" showInputMessage="1" showErrorMessage="1" promptTitle="Neutral" prompt="The neutral score calculates the fraction of variants that have functional values in the same bin as the wild type protein.  This score ranges from 0-1 with 1 representing every variant having a functional value in the same bin as the wild type." sqref="O5" xr:uid="{00000000-0002-0000-0100-000012000000}"/>
    <dataValidation allowBlank="1" showInputMessage="1" showErrorMessage="1" promptTitle="Unweighted Rheostat" prompt="The unweighted rheostat score reflects the fraction of possible bins that are occupied by at least one variant at this position.  This score ranges from 0-1 with a score of 1 representing at least one variant present in every possible bin." sqref="P5" xr:uid="{00000000-0002-0000-0100-000013000000}"/>
    <dataValidation allowBlank="1" showInputMessage="1" showErrorMessage="1" promptTitle="Weighted Rheostat" prompt="The weighted rheostat score represents the fraction of total bins occupied be at least one variant multiplied by a weighting scale and then normalized.  This weighting scale is explained in more detail in the accompanying paper." sqref="Q5" xr:uid="{00000000-0002-0000-0100-000014000000}"/>
    <dataValidation allowBlank="1" showInputMessage="1" showErrorMessage="1" promptTitle="Toggle" prompt="The toggle score represents the fraction of variants with functional values in the same bin as the nonfunctional (dead) protein. This score ranges from 0 to 1 with 1 representing a position at which all variants are non-functional." sqref="R5" xr:uid="{00000000-0002-0000-0100-000016000000}"/>
    <dataValidation allowBlank="1" showInputMessage="1" showErrorMessage="1" promptTitle="Binary" prompt="If all of the variants fall in only two distinct bins, the position represents a binary position that is different from a neutral or toggle function.  This column reports binary behavior as a yes/no result." sqref="S5" xr:uid="{00000000-0002-0000-0100-000017000000}"/>
    <dataValidation allowBlank="1" showInputMessage="1" showErrorMessage="1" promptTitle="all" prompt="This row analyzes the entire data set according to neutral, rheostat, and toggle behavior.  These scores may provide insight into a protein's potential for modification in a rheostat manner. " sqref="L6" xr:uid="{00000000-0002-0000-0100-000018000000}"/>
    <dataValidation allowBlank="1" showInputMessage="1" showErrorMessage="1" promptTitle="Error override" prompt="If data set does not have errors associated with each data point or if the overall data set is better represented by a predetermined error value, that value can be entered into this override box. " sqref="I19" xr:uid="{00000000-0002-0000-0100-000019000000}"/>
    <dataValidation allowBlank="1" showErrorMessage="1" sqref="I27" xr:uid="{BD82AB9D-FB96-49B5-93D7-7E2CC4D71D1D}"/>
  </dataValidations>
  <pageMargins left="0.75" right="0.75" top="1" bottom="1" header="0.5" footer="0.5"/>
  <pageSetup orientation="portrait" horizontalDpi="4294967292" verticalDpi="4294967292" r:id="rId1"/>
  <drawing r:id="rId2"/>
  <legacyDrawing r:id="rId3"/>
  <extLst>
    <ext xmlns:x14="http://schemas.microsoft.com/office/spreadsheetml/2009/9/main" uri="{78C0D931-6437-407d-A8EE-F0AAD7539E65}">
      <x14:conditionalFormattings>
        <x14:conditionalFormatting xmlns:xm="http://schemas.microsoft.com/office/excel/2006/main">
          <x14:cfRule type="cellIs" priority="11" operator="lessThan" id="{34E6105A-5DF1-7247-B72E-7BC6249930B6}">
            <xm:f>'Data Transformation'!$R$24</xm:f>
            <x14:dxf>
              <font>
                <color rgb="FF9C0006"/>
              </font>
              <fill>
                <patternFill>
                  <bgColor rgb="FFFFC7CE"/>
                </patternFill>
              </fill>
            </x14:dxf>
          </x14:cfRule>
          <xm:sqref>M6:M356</xm:sqref>
        </x14:conditionalFormatting>
        <x14:conditionalFormatting xmlns:xm="http://schemas.microsoft.com/office/excel/2006/main">
          <x14:cfRule type="expression" priority="1" id="{E1D8CA44-0F49-46C7-883A-8E77AB05EA4A}">
            <xm:f>Assignments!AE6=TRUE</xm:f>
            <x14:dxf>
              <fill>
                <patternFill>
                  <bgColor rgb="FF00B0F0"/>
                </patternFill>
              </fill>
            </x14:dxf>
          </x14:cfRule>
          <xm:sqref>V7:V356</xm:sqref>
        </x14:conditionalFormatting>
      </x14:conditionalFormattings>
    </ext>
    <ext xmlns:x14="http://schemas.microsoft.com/office/spreadsheetml/2009/9/main" uri="{CCE6A557-97BC-4b89-ADB6-D9C93CAAB3DF}">
      <x14:dataValidations xmlns:xm="http://schemas.microsoft.com/office/excel/2006/main" xWindow="754" yWindow="1001" count="2">
        <x14:dataValidation type="list" allowBlank="1" showInputMessage="1" showErrorMessage="1" xr:uid="{00000000-0002-0000-0100-00001A000000}">
          <x14:formula1>
            <xm:f>'Data Transformation'!$T$8:$T$9</xm:f>
          </x14:formula1>
          <xm:sqref>J16</xm:sqref>
        </x14:dataValidation>
        <x14:dataValidation type="list" allowBlank="1" showInputMessage="1" showErrorMessage="1" xr:uid="{00000000-0002-0000-0100-00001B000000}">
          <x14:formula1>
            <xm:f>'Data Transformation'!$T$4:$T$5</xm:f>
          </x14:formula1>
          <xm:sqref>J4</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X6424"/>
  <sheetViews>
    <sheetView zoomScale="66" zoomScaleNormal="85" workbookViewId="0">
      <selection activeCell="B1" sqref="B1"/>
    </sheetView>
  </sheetViews>
  <sheetFormatPr defaultColWidth="11" defaultRowHeight="15.75" x14ac:dyDescent="0.25"/>
  <cols>
    <col min="6" max="6" width="15" bestFit="1" customWidth="1"/>
    <col min="17" max="17" width="23.125" bestFit="1" customWidth="1"/>
  </cols>
  <sheetData>
    <row r="1" spans="1:24" x14ac:dyDescent="0.25">
      <c r="B1" s="2" t="s">
        <v>2</v>
      </c>
      <c r="J1" s="2" t="s">
        <v>12</v>
      </c>
      <c r="K1" s="2"/>
      <c r="L1" s="2"/>
      <c r="M1" s="2"/>
      <c r="Q1" s="2" t="s">
        <v>13</v>
      </c>
      <c r="T1" s="2" t="s">
        <v>59</v>
      </c>
    </row>
    <row r="2" spans="1:24" x14ac:dyDescent="0.25">
      <c r="B2" t="s">
        <v>0</v>
      </c>
      <c r="C2" t="s">
        <v>2</v>
      </c>
      <c r="D2" t="s">
        <v>3</v>
      </c>
      <c r="E2" t="s">
        <v>10</v>
      </c>
      <c r="F2" t="s">
        <v>11</v>
      </c>
      <c r="G2" t="s">
        <v>22</v>
      </c>
      <c r="H2" t="s">
        <v>23</v>
      </c>
      <c r="I2" t="s">
        <v>82</v>
      </c>
      <c r="O2" t="s">
        <v>55</v>
      </c>
    </row>
    <row r="3" spans="1:24" x14ac:dyDescent="0.25">
      <c r="A3" s="13" t="s">
        <v>25</v>
      </c>
      <c r="B3" s="13"/>
      <c r="C3" s="13">
        <f>IF(ISNUMBER('Input and Summary Results'!D5),'Input and Summary Results'!D5,FALSE)</f>
        <v>1</v>
      </c>
      <c r="D3" s="13" t="b">
        <f>IF(ISNUMBER('Input and Summary Results'!E5),'Input and Summary Results'!E5,FALSE)</f>
        <v>0</v>
      </c>
      <c r="E3" s="13">
        <f>LOG10(C3)</f>
        <v>0</v>
      </c>
      <c r="F3" s="13">
        <f>0.434*D4/C4</f>
        <v>0</v>
      </c>
      <c r="G3" s="13">
        <f>IF('Input and Summary Results'!$J$4="yes",'Data Transformation'!E3,'Data Transformation'!C3)</f>
        <v>1</v>
      </c>
      <c r="H3" s="13" t="b">
        <f>IF('Input and Summary Results'!$J$4="yes",'Data Transformation'!F3,'Data Transformation'!D3)</f>
        <v>0</v>
      </c>
      <c r="J3" t="s">
        <v>57</v>
      </c>
      <c r="M3" t="s">
        <v>56</v>
      </c>
      <c r="N3" t="s">
        <v>54</v>
      </c>
      <c r="O3" t="s">
        <v>61</v>
      </c>
      <c r="Q3" t="s">
        <v>14</v>
      </c>
      <c r="R3">
        <f>MIN(G4:G8425)</f>
        <v>-0.2114974</v>
      </c>
      <c r="T3" t="s">
        <v>64</v>
      </c>
    </row>
    <row r="4" spans="1:24" x14ac:dyDescent="0.25">
      <c r="A4" t="s">
        <v>25</v>
      </c>
      <c r="B4">
        <f>'Input and Summary Results'!G$8</f>
        <v>1</v>
      </c>
      <c r="C4">
        <f>IF(B4=0,FALSE,'Input and Summary Results'!$D$5)</f>
        <v>1</v>
      </c>
      <c r="D4">
        <f>IF(B4=0,FALSE,'Input and Summary Results'!$E$5)</f>
        <v>0</v>
      </c>
      <c r="E4">
        <f t="shared" ref="E4" si="0">IF(C4=FALSE,FALSE,LOG10(C4))</f>
        <v>0</v>
      </c>
      <c r="F4">
        <f>IF(D4=FALSE, FALSE,0.434*D4/C4)</f>
        <v>0</v>
      </c>
      <c r="G4">
        <f>IF(B4=" ",FALSE,(IF('Input and Summary Results'!$J$4="yes",'Data Transformation'!E4,'Data Transformation'!C4)))</f>
        <v>1</v>
      </c>
      <c r="H4">
        <f>IF(B4=" ",FALSE,(IF('Input and Summary Results'!$J$4="yes",'Data Transformation'!F4,'Data Transformation'!D4)))</f>
        <v>0</v>
      </c>
      <c r="I4">
        <f>IF(G4=FALSE,"",B4)</f>
        <v>1</v>
      </c>
      <c r="J4" t="s">
        <v>26</v>
      </c>
      <c r="M4" t="str">
        <f>J4</f>
        <v>all</v>
      </c>
      <c r="N4">
        <f>(COUNTIF(I425:I8425,"&gt;0"))+1</f>
        <v>4933</v>
      </c>
      <c r="O4">
        <f t="shared" ref="O4:O67" si="1">IF(N4&gt;4,N4,FALSE)</f>
        <v>4933</v>
      </c>
      <c r="Q4" t="s">
        <v>15</v>
      </c>
      <c r="R4">
        <f>IF('Input and Summary Results'!J4="yes",MAX(E425:E8425),MAX(C425:C8425))</f>
        <v>1.43345652</v>
      </c>
      <c r="T4" t="s">
        <v>58</v>
      </c>
    </row>
    <row r="5" spans="1:24" x14ac:dyDescent="0.25">
      <c r="A5" t="s">
        <v>25</v>
      </c>
      <c r="B5">
        <f>'Input and Summary Results'!$G9</f>
        <v>2</v>
      </c>
      <c r="C5">
        <f>IF(B5=0,FALSE,'Input and Summary Results'!$D$5)</f>
        <v>1</v>
      </c>
      <c r="D5">
        <f>IF(B5=0,FALSE,'Input and Summary Results'!$E$5)</f>
        <v>0</v>
      </c>
      <c r="E5">
        <f t="shared" ref="E5:E68" si="2">IF(C5=FALSE,FALSE,LOG10(C5))</f>
        <v>0</v>
      </c>
      <c r="F5">
        <f t="shared" ref="F5:F68" si="3">IF(D5=FALSE, FALSE,0.434*D5/C5)</f>
        <v>0</v>
      </c>
      <c r="G5">
        <f>IF(B5=" ",FALSE,(IF('Input and Summary Results'!$J$4="yes",'Data Transformation'!E5,'Data Transformation'!C5)))</f>
        <v>1</v>
      </c>
      <c r="H5">
        <f>IF(B5=" ",FALSE,(IF('Input and Summary Results'!$J$4="yes",'Data Transformation'!F5,'Data Transformation'!D5)))</f>
        <v>0</v>
      </c>
      <c r="I5">
        <f t="shared" ref="I5:I68" si="4">IF(G5=FALSE,"",B5)</f>
        <v>2</v>
      </c>
      <c r="J5" s="18">
        <f>LOOKUP(2,1/(COUNTIF($J$4:J4,'Input and Summary Results'!$B$7:$B$8007)=0),'Input and Summary Results'!$B$7:$B$8007)</f>
        <v>0</v>
      </c>
      <c r="K5" s="18">
        <f>IFERROR(J5," ")</f>
        <v>0</v>
      </c>
      <c r="M5" s="42" t="s">
        <v>81</v>
      </c>
      <c r="N5" s="43">
        <f>SUM(N6:N426)</f>
        <v>5247</v>
      </c>
      <c r="O5">
        <f t="shared" si="1"/>
        <v>5247</v>
      </c>
      <c r="Q5" t="s">
        <v>5</v>
      </c>
      <c r="R5">
        <f>$G$3</f>
        <v>1</v>
      </c>
      <c r="T5" t="s">
        <v>60</v>
      </c>
    </row>
    <row r="6" spans="1:24" x14ac:dyDescent="0.25">
      <c r="A6" t="s">
        <v>25</v>
      </c>
      <c r="B6">
        <f>'Input and Summary Results'!$G10</f>
        <v>3</v>
      </c>
      <c r="C6">
        <f>IF(B6=0,FALSE,'Input and Summary Results'!$D$5)</f>
        <v>1</v>
      </c>
      <c r="D6">
        <f>IF(B6=0,FALSE,'Input and Summary Results'!$E$5)</f>
        <v>0</v>
      </c>
      <c r="E6">
        <f t="shared" si="2"/>
        <v>0</v>
      </c>
      <c r="F6">
        <f t="shared" si="3"/>
        <v>0</v>
      </c>
      <c r="G6">
        <f>IF(B6=" ",FALSE,(IF('Input and Summary Results'!$J$4="yes",'Data Transformation'!E6,'Data Transformation'!C6)))</f>
        <v>1</v>
      </c>
      <c r="H6">
        <f>IF(B6=" ",FALSE,(IF('Input and Summary Results'!$J$4="yes",'Data Transformation'!F6,'Data Transformation'!D6)))</f>
        <v>0</v>
      </c>
      <c r="I6">
        <f t="shared" si="4"/>
        <v>3</v>
      </c>
      <c r="J6" s="18">
        <f>LOOKUP(2,1/(COUNTIF($J$4:J5,'Input and Summary Results'!$B$7:$B$8007)=0),'Input and Summary Results'!$B$7:$B$8007)</f>
        <v>315</v>
      </c>
      <c r="K6" s="18">
        <f t="shared" ref="K6:K69" si="5">IFERROR(J6," ")</f>
        <v>315</v>
      </c>
      <c r="L6" s="18">
        <v>1</v>
      </c>
      <c r="M6">
        <f>SMALL($K$6:$K$426,L6)</f>
        <v>1</v>
      </c>
      <c r="N6">
        <f t="shared" ref="N6:N69" si="6">COUNTIF($I$4:$I$8425,M6)</f>
        <v>18</v>
      </c>
      <c r="O6">
        <f t="shared" si="1"/>
        <v>18</v>
      </c>
      <c r="Q6" t="s">
        <v>16</v>
      </c>
      <c r="R6">
        <f>IF('Input and Summary Results'!J4="yes",LOG('Input and Summary Results'!J17,10),'Input and Summary Results'!J17)</f>
        <v>0.19</v>
      </c>
    </row>
    <row r="7" spans="1:24" x14ac:dyDescent="0.25">
      <c r="A7" t="s">
        <v>25</v>
      </c>
      <c r="B7">
        <f>'Input and Summary Results'!$G11</f>
        <v>4</v>
      </c>
      <c r="C7">
        <f>IF(B7=0,FALSE,'Input and Summary Results'!$D$5)</f>
        <v>1</v>
      </c>
      <c r="D7">
        <f>IF(B7=0,FALSE,'Input and Summary Results'!$E$5)</f>
        <v>0</v>
      </c>
      <c r="E7">
        <f t="shared" si="2"/>
        <v>0</v>
      </c>
      <c r="F7">
        <f t="shared" si="3"/>
        <v>0</v>
      </c>
      <c r="G7">
        <f>IF(B7=" ",FALSE,(IF('Input and Summary Results'!$J$4="yes",'Data Transformation'!E7,'Data Transformation'!C7)))</f>
        <v>1</v>
      </c>
      <c r="H7">
        <f>IF(B7=" ",FALSE,(IF('Input and Summary Results'!$J$4="yes",'Data Transformation'!F7,'Data Transformation'!D7)))</f>
        <v>0</v>
      </c>
      <c r="I7">
        <f t="shared" si="4"/>
        <v>4</v>
      </c>
      <c r="J7" s="18">
        <f>LOOKUP(2,1/(COUNTIF($J$4:J6,'Input and Summary Results'!$B$7:$B$8007)=0),'Input and Summary Results'!$B$7:$B$8007)</f>
        <v>314</v>
      </c>
      <c r="K7" s="18">
        <f t="shared" si="5"/>
        <v>314</v>
      </c>
      <c r="L7" s="18">
        <f>L6+1</f>
        <v>2</v>
      </c>
      <c r="M7">
        <f t="shared" ref="M7:M70" si="7">SMALL($K$6:$K$426,L7)</f>
        <v>2</v>
      </c>
      <c r="N7">
        <f t="shared" si="6"/>
        <v>18</v>
      </c>
      <c r="O7">
        <f t="shared" si="1"/>
        <v>18</v>
      </c>
      <c r="T7" t="s">
        <v>65</v>
      </c>
    </row>
    <row r="8" spans="1:24" x14ac:dyDescent="0.25">
      <c r="A8" t="s">
        <v>25</v>
      </c>
      <c r="B8">
        <f>'Input and Summary Results'!$G12</f>
        <v>5</v>
      </c>
      <c r="C8">
        <f>IF(B8=0,FALSE,'Input and Summary Results'!$D$5)</f>
        <v>1</v>
      </c>
      <c r="D8">
        <f>IF(B8=0,FALSE,'Input and Summary Results'!$E$5)</f>
        <v>0</v>
      </c>
      <c r="E8">
        <f t="shared" si="2"/>
        <v>0</v>
      </c>
      <c r="F8">
        <f t="shared" si="3"/>
        <v>0</v>
      </c>
      <c r="G8">
        <f>IF(B8=" ",FALSE,(IF('Input and Summary Results'!$J$4="yes",'Data Transformation'!E8,'Data Transformation'!C8)))</f>
        <v>1</v>
      </c>
      <c r="H8">
        <f>IF(B8=" ",FALSE,(IF('Input and Summary Results'!$J$4="yes",'Data Transformation'!F8,'Data Transformation'!D8)))</f>
        <v>0</v>
      </c>
      <c r="I8">
        <f t="shared" si="4"/>
        <v>5</v>
      </c>
      <c r="J8" s="18">
        <f>LOOKUP(2,1/(COUNTIF($J$4:J7,'Input and Summary Results'!$B$7:$B$8007)=0),'Input and Summary Results'!$B$7:$B$8007)</f>
        <v>313</v>
      </c>
      <c r="K8" s="18">
        <f t="shared" si="5"/>
        <v>313</v>
      </c>
      <c r="L8" s="18">
        <f t="shared" ref="L8:L71" si="8">L7+1</f>
        <v>3</v>
      </c>
      <c r="M8">
        <f t="shared" si="7"/>
        <v>3</v>
      </c>
      <c r="N8">
        <f t="shared" si="6"/>
        <v>19</v>
      </c>
      <c r="O8">
        <f t="shared" si="1"/>
        <v>19</v>
      </c>
      <c r="Q8" t="s">
        <v>84</v>
      </c>
      <c r="T8" t="s">
        <v>30</v>
      </c>
      <c r="U8">
        <f>IF('Input and Summary Results'!J4="yes",10^R9,R9)</f>
        <v>0.19</v>
      </c>
      <c r="W8" t="s">
        <v>140</v>
      </c>
      <c r="X8">
        <f>(R10-R9)*0.1</f>
        <v>0.13100000000000001</v>
      </c>
    </row>
    <row r="9" spans="1:24" x14ac:dyDescent="0.25">
      <c r="A9" t="s">
        <v>25</v>
      </c>
      <c r="B9">
        <f>'Input and Summary Results'!$G13</f>
        <v>6</v>
      </c>
      <c r="C9">
        <f>IF(B9=0,FALSE,'Input and Summary Results'!$D$5)</f>
        <v>1</v>
      </c>
      <c r="D9">
        <f>IF(B9=0,FALSE,'Input and Summary Results'!$E$5)</f>
        <v>0</v>
      </c>
      <c r="E9">
        <f t="shared" si="2"/>
        <v>0</v>
      </c>
      <c r="F9">
        <f t="shared" si="3"/>
        <v>0</v>
      </c>
      <c r="G9">
        <f>IF(B9=" ",FALSE,(IF('Input and Summary Results'!$J$4="yes",'Data Transformation'!E9,'Data Transformation'!C9)))</f>
        <v>1</v>
      </c>
      <c r="H9">
        <f>IF(B9=" ",FALSE,(IF('Input and Summary Results'!$J$4="yes",'Data Transformation'!F9,'Data Transformation'!D9)))</f>
        <v>0</v>
      </c>
      <c r="I9">
        <f t="shared" si="4"/>
        <v>6</v>
      </c>
      <c r="J9" s="18">
        <f>LOOKUP(2,1/(COUNTIF($J$4:J8,'Input and Summary Results'!$B$7:$B$8007)=0),'Input and Summary Results'!$B$7:$B$8007)</f>
        <v>312</v>
      </c>
      <c r="K9" s="18">
        <f t="shared" si="5"/>
        <v>312</v>
      </c>
      <c r="L9" s="18">
        <f t="shared" si="8"/>
        <v>4</v>
      </c>
      <c r="M9">
        <f t="shared" si="7"/>
        <v>4</v>
      </c>
      <c r="N9">
        <f t="shared" si="6"/>
        <v>17</v>
      </c>
      <c r="O9">
        <f t="shared" si="1"/>
        <v>17</v>
      </c>
      <c r="Q9" t="s">
        <v>14</v>
      </c>
      <c r="R9">
        <f>IF('Input and Summary Results'!J11="",'Data Transformation'!R3,IF('Input and Summary Results'!$J$4="yes",LOG('Input and Summary Results'!J11,10),'Input and Summary Results'!J11))</f>
        <v>0.19</v>
      </c>
      <c r="T9" t="s">
        <v>78</v>
      </c>
      <c r="U9">
        <f>IF('Input and Summary Results'!J4="yes",10^R10,R10)</f>
        <v>1.5</v>
      </c>
    </row>
    <row r="10" spans="1:24" x14ac:dyDescent="0.25">
      <c r="A10" t="s">
        <v>25</v>
      </c>
      <c r="B10">
        <f>'Input and Summary Results'!$G14</f>
        <v>7</v>
      </c>
      <c r="C10">
        <f>IF(B10=0,FALSE,'Input and Summary Results'!$D$5)</f>
        <v>1</v>
      </c>
      <c r="D10">
        <f>IF(B10=0,FALSE,'Input and Summary Results'!$E$5)</f>
        <v>0</v>
      </c>
      <c r="E10">
        <f t="shared" si="2"/>
        <v>0</v>
      </c>
      <c r="F10">
        <f t="shared" si="3"/>
        <v>0</v>
      </c>
      <c r="G10">
        <f>IF(B10=" ",FALSE,(IF('Input and Summary Results'!$J$4="yes",'Data Transformation'!E10,'Data Transformation'!C10)))</f>
        <v>1</v>
      </c>
      <c r="H10">
        <f>IF(B10=" ",FALSE,(IF('Input and Summary Results'!$J$4="yes",'Data Transformation'!F10,'Data Transformation'!D10)))</f>
        <v>0</v>
      </c>
      <c r="I10">
        <f t="shared" si="4"/>
        <v>7</v>
      </c>
      <c r="J10" s="18">
        <f>LOOKUP(2,1/(COUNTIF($J$4:J9,'Input and Summary Results'!$B$7:$B$8007)=0),'Input and Summary Results'!$B$7:$B$8007)</f>
        <v>311</v>
      </c>
      <c r="K10" s="18">
        <f t="shared" si="5"/>
        <v>311</v>
      </c>
      <c r="L10" s="18">
        <f t="shared" si="8"/>
        <v>5</v>
      </c>
      <c r="M10">
        <f t="shared" si="7"/>
        <v>5</v>
      </c>
      <c r="N10">
        <f t="shared" si="6"/>
        <v>19</v>
      </c>
      <c r="O10">
        <f t="shared" si="1"/>
        <v>19</v>
      </c>
      <c r="Q10" t="s">
        <v>15</v>
      </c>
      <c r="R10">
        <f>IF('Input and Summary Results'!J12="",'Data Transformation'!R4,IF('Input and Summary Results'!$J$4="yes",LOG('Input and Summary Results'!J12,10),'Input and Summary Results'!J12))</f>
        <v>1.5</v>
      </c>
    </row>
    <row r="11" spans="1:24" x14ac:dyDescent="0.25">
      <c r="A11" t="s">
        <v>25</v>
      </c>
      <c r="B11">
        <f>'Input and Summary Results'!$G15</f>
        <v>8</v>
      </c>
      <c r="C11">
        <f>IF(B11=0,FALSE,'Input and Summary Results'!$D$5)</f>
        <v>1</v>
      </c>
      <c r="D11">
        <f>IF(B11=0,FALSE,'Input and Summary Results'!$E$5)</f>
        <v>0</v>
      </c>
      <c r="E11">
        <f t="shared" si="2"/>
        <v>0</v>
      </c>
      <c r="F11">
        <f t="shared" si="3"/>
        <v>0</v>
      </c>
      <c r="G11">
        <f>IF(B11=" ",FALSE,(IF('Input and Summary Results'!$J$4="yes",'Data Transformation'!E11,'Data Transformation'!C11)))</f>
        <v>1</v>
      </c>
      <c r="H11">
        <f>IF(B11=" ",FALSE,(IF('Input and Summary Results'!$J$4="yes",'Data Transformation'!F11,'Data Transformation'!D11)))</f>
        <v>0</v>
      </c>
      <c r="I11">
        <f t="shared" si="4"/>
        <v>8</v>
      </c>
      <c r="J11" s="18">
        <f>LOOKUP(2,1/(COUNTIF($J$4:J10,'Input and Summary Results'!$B$7:$B$8007)=0),'Input and Summary Results'!$B$7:$B$8007)</f>
        <v>310</v>
      </c>
      <c r="K11" s="18">
        <f t="shared" si="5"/>
        <v>310</v>
      </c>
      <c r="L11" s="18">
        <f t="shared" si="8"/>
        <v>6</v>
      </c>
      <c r="M11">
        <f t="shared" si="7"/>
        <v>6</v>
      </c>
      <c r="N11">
        <f t="shared" si="6"/>
        <v>17</v>
      </c>
      <c r="O11">
        <f t="shared" si="1"/>
        <v>17</v>
      </c>
      <c r="T11" t="s">
        <v>103</v>
      </c>
      <c r="U11">
        <f>'Data Transformation'!$G$3+0.5*'Data Transformation'!$U$25</f>
        <v>1.131</v>
      </c>
    </row>
    <row r="12" spans="1:24" x14ac:dyDescent="0.25">
      <c r="A12" t="s">
        <v>25</v>
      </c>
      <c r="B12">
        <f>'Input and Summary Results'!$G16</f>
        <v>9</v>
      </c>
      <c r="C12">
        <f>IF(B12=0,FALSE,'Input and Summary Results'!$D$5)</f>
        <v>1</v>
      </c>
      <c r="D12">
        <f>IF(B12=0,FALSE,'Input and Summary Results'!$E$5)</f>
        <v>0</v>
      </c>
      <c r="E12">
        <f t="shared" si="2"/>
        <v>0</v>
      </c>
      <c r="F12">
        <f t="shared" si="3"/>
        <v>0</v>
      </c>
      <c r="G12">
        <f>IF(B12=" ",FALSE,(IF('Input and Summary Results'!$J$4="yes",'Data Transformation'!E12,'Data Transformation'!C12)))</f>
        <v>1</v>
      </c>
      <c r="H12">
        <f>IF(B12=" ",FALSE,(IF('Input and Summary Results'!$J$4="yes",'Data Transformation'!F12,'Data Transformation'!D12)))</f>
        <v>0</v>
      </c>
      <c r="I12">
        <f t="shared" si="4"/>
        <v>9</v>
      </c>
      <c r="J12" s="18">
        <f>LOOKUP(2,1/(COUNTIF($J$4:J11,'Input and Summary Results'!$B$7:$B$8007)=0),'Input and Summary Results'!$B$7:$B$8007)</f>
        <v>309</v>
      </c>
      <c r="K12" s="18">
        <f t="shared" si="5"/>
        <v>309</v>
      </c>
      <c r="L12" s="18">
        <f t="shared" si="8"/>
        <v>7</v>
      </c>
      <c r="M12">
        <f t="shared" si="7"/>
        <v>7</v>
      </c>
      <c r="N12">
        <f t="shared" si="6"/>
        <v>19</v>
      </c>
      <c r="O12">
        <f t="shared" si="1"/>
        <v>19</v>
      </c>
      <c r="T12" t="s">
        <v>104</v>
      </c>
      <c r="U12">
        <f>U11-W25</f>
        <v>0.86899999999999999</v>
      </c>
    </row>
    <row r="13" spans="1:24" x14ac:dyDescent="0.25">
      <c r="A13" t="s">
        <v>25</v>
      </c>
      <c r="B13">
        <f>'Input and Summary Results'!$G17</f>
        <v>10</v>
      </c>
      <c r="C13">
        <f>IF(B13=0,FALSE,'Input and Summary Results'!$D$5)</f>
        <v>1</v>
      </c>
      <c r="D13">
        <f>IF(B13=0,FALSE,'Input and Summary Results'!$E$5)</f>
        <v>0</v>
      </c>
      <c r="E13">
        <f t="shared" si="2"/>
        <v>0</v>
      </c>
      <c r="F13">
        <f t="shared" si="3"/>
        <v>0</v>
      </c>
      <c r="G13">
        <f>IF(B13=" ",FALSE,(IF('Input and Summary Results'!$J$4="yes",'Data Transformation'!E13,'Data Transformation'!C13)))</f>
        <v>1</v>
      </c>
      <c r="H13">
        <f>IF(B13=" ",FALSE,(IF('Input and Summary Results'!$J$4="yes",'Data Transformation'!F13,'Data Transformation'!D13)))</f>
        <v>0</v>
      </c>
      <c r="I13">
        <f t="shared" si="4"/>
        <v>10</v>
      </c>
      <c r="J13" s="18">
        <f>LOOKUP(2,1/(COUNTIF($J$4:J12,'Input and Summary Results'!$B$7:$B$8007)=0),'Input and Summary Results'!$B$7:$B$8007)</f>
        <v>308</v>
      </c>
      <c r="K13" s="18">
        <f t="shared" si="5"/>
        <v>308</v>
      </c>
      <c r="L13" s="18">
        <f t="shared" si="8"/>
        <v>8</v>
      </c>
      <c r="M13">
        <f t="shared" si="7"/>
        <v>8</v>
      </c>
      <c r="N13">
        <f t="shared" si="6"/>
        <v>18</v>
      </c>
      <c r="O13">
        <f t="shared" si="1"/>
        <v>18</v>
      </c>
    </row>
    <row r="14" spans="1:24" x14ac:dyDescent="0.25">
      <c r="A14" t="s">
        <v>25</v>
      </c>
      <c r="B14">
        <f>'Input and Summary Results'!$G18</f>
        <v>11</v>
      </c>
      <c r="C14">
        <f>IF(B14=0,FALSE,'Input and Summary Results'!$D$5)</f>
        <v>1</v>
      </c>
      <c r="D14">
        <f>IF(B14=0,FALSE,'Input and Summary Results'!$E$5)</f>
        <v>0</v>
      </c>
      <c r="E14">
        <f t="shared" si="2"/>
        <v>0</v>
      </c>
      <c r="F14">
        <f t="shared" si="3"/>
        <v>0</v>
      </c>
      <c r="G14">
        <f>IF(B14=" ",FALSE,(IF('Input and Summary Results'!$J$4="yes",'Data Transformation'!E14,'Data Transformation'!C14)))</f>
        <v>1</v>
      </c>
      <c r="H14">
        <f>IF(B14=" ",FALSE,(IF('Input and Summary Results'!$J$4="yes",'Data Transformation'!F14,'Data Transformation'!D14)))</f>
        <v>0</v>
      </c>
      <c r="I14">
        <f t="shared" si="4"/>
        <v>11</v>
      </c>
      <c r="J14" s="18">
        <f>LOOKUP(2,1/(COUNTIF($J$4:J13,'Input and Summary Results'!$B$7:$B$8007)=0),'Input and Summary Results'!$B$7:$B$8007)</f>
        <v>307</v>
      </c>
      <c r="K14" s="18">
        <f t="shared" si="5"/>
        <v>307</v>
      </c>
      <c r="L14" s="18">
        <f t="shared" si="8"/>
        <v>9</v>
      </c>
      <c r="M14">
        <f t="shared" si="7"/>
        <v>9</v>
      </c>
      <c r="N14">
        <f t="shared" si="6"/>
        <v>17</v>
      </c>
      <c r="O14">
        <f t="shared" si="1"/>
        <v>17</v>
      </c>
    </row>
    <row r="15" spans="1:24" x14ac:dyDescent="0.25">
      <c r="A15" t="s">
        <v>25</v>
      </c>
      <c r="B15">
        <f>'Input and Summary Results'!$G19</f>
        <v>12</v>
      </c>
      <c r="C15">
        <f>IF(B15=0,FALSE,'Input and Summary Results'!$D$5)</f>
        <v>1</v>
      </c>
      <c r="D15">
        <f>IF(B15=0,FALSE,'Input and Summary Results'!$E$5)</f>
        <v>0</v>
      </c>
      <c r="E15">
        <f t="shared" si="2"/>
        <v>0</v>
      </c>
      <c r="F15">
        <f t="shared" si="3"/>
        <v>0</v>
      </c>
      <c r="G15">
        <f>IF(B15=" ",FALSE,(IF('Input and Summary Results'!$J$4="yes",'Data Transformation'!E15,'Data Transformation'!C15)))</f>
        <v>1</v>
      </c>
      <c r="H15">
        <f>IF(B15=" ",FALSE,(IF('Input and Summary Results'!$J$4="yes",'Data Transformation'!F15,'Data Transformation'!D15)))</f>
        <v>0</v>
      </c>
      <c r="I15">
        <f t="shared" si="4"/>
        <v>12</v>
      </c>
      <c r="J15" s="18">
        <f>LOOKUP(2,1/(COUNTIF($J$4:J14,'Input and Summary Results'!$B$7:$B$8007)=0),'Input and Summary Results'!$B$7:$B$8007)</f>
        <v>306</v>
      </c>
      <c r="K15" s="18">
        <f t="shared" si="5"/>
        <v>306</v>
      </c>
      <c r="L15" s="18">
        <f t="shared" si="8"/>
        <v>10</v>
      </c>
      <c r="M15">
        <f t="shared" si="7"/>
        <v>10</v>
      </c>
      <c r="N15">
        <f t="shared" si="6"/>
        <v>14</v>
      </c>
      <c r="O15">
        <f t="shared" si="1"/>
        <v>14</v>
      </c>
      <c r="Q15" t="s">
        <v>85</v>
      </c>
      <c r="R15">
        <f>IF('Input and Summary Results'!J19="",_xlfn.AGGREGATE(1,6,H4,H425:H6424),(IF('Input and Summary Results'!J4="yes",'Input and Summary Results'!J19*0.434/C3,'Input and Summary Results'!J19)))</f>
        <v>5.9995972118386448E-2</v>
      </c>
      <c r="T15" t="s">
        <v>138</v>
      </c>
      <c r="U15">
        <f>IF('Input and Summary Results'!J4="yes",'Input and Summary Results'!J19*0.434/C3,'Input and Summary Results'!J19)</f>
        <v>0</v>
      </c>
    </row>
    <row r="16" spans="1:24" x14ac:dyDescent="0.25">
      <c r="A16" t="s">
        <v>25</v>
      </c>
      <c r="B16">
        <f>'Input and Summary Results'!$G20</f>
        <v>13</v>
      </c>
      <c r="C16">
        <f>IF(B16=0,FALSE,'Input and Summary Results'!$D$5)</f>
        <v>1</v>
      </c>
      <c r="D16">
        <f>IF(B16=0,FALSE,'Input and Summary Results'!$E$5)</f>
        <v>0</v>
      </c>
      <c r="E16">
        <f t="shared" si="2"/>
        <v>0</v>
      </c>
      <c r="F16">
        <f t="shared" si="3"/>
        <v>0</v>
      </c>
      <c r="G16">
        <f>IF(B16=" ",FALSE,(IF('Input and Summary Results'!$J$4="yes",'Data Transformation'!E16,'Data Transformation'!C16)))</f>
        <v>1</v>
      </c>
      <c r="H16">
        <f>IF(B16=" ",FALSE,(IF('Input and Summary Results'!$J$4="yes",'Data Transformation'!F16,'Data Transformation'!D16)))</f>
        <v>0</v>
      </c>
      <c r="I16">
        <f t="shared" si="4"/>
        <v>13</v>
      </c>
      <c r="J16" s="18">
        <f>LOOKUP(2,1/(COUNTIF($J$4:J15,'Input and Summary Results'!$B$7:$B$8007)=0),'Input and Summary Results'!$B$7:$B$8007)</f>
        <v>305</v>
      </c>
      <c r="K16" s="18">
        <f t="shared" si="5"/>
        <v>305</v>
      </c>
      <c r="L16" s="18">
        <f t="shared" si="8"/>
        <v>11</v>
      </c>
      <c r="M16">
        <f t="shared" si="7"/>
        <v>11</v>
      </c>
      <c r="N16">
        <f t="shared" si="6"/>
        <v>16</v>
      </c>
      <c r="O16">
        <f t="shared" si="1"/>
        <v>16</v>
      </c>
      <c r="Q16" t="s">
        <v>102</v>
      </c>
      <c r="R16">
        <f>R15*2</f>
        <v>0.1199919442367729</v>
      </c>
    </row>
    <row r="17" spans="1:23" x14ac:dyDescent="0.25">
      <c r="A17" t="s">
        <v>25</v>
      </c>
      <c r="B17">
        <f>'Input and Summary Results'!$G21</f>
        <v>14</v>
      </c>
      <c r="C17">
        <f>IF(B17=0,FALSE,'Input and Summary Results'!$D$5)</f>
        <v>1</v>
      </c>
      <c r="D17">
        <f>IF(B17=0,FALSE,'Input and Summary Results'!$E$5)</f>
        <v>0</v>
      </c>
      <c r="E17">
        <f t="shared" si="2"/>
        <v>0</v>
      </c>
      <c r="F17">
        <f t="shared" si="3"/>
        <v>0</v>
      </c>
      <c r="G17">
        <f>IF(B17=" ",FALSE,(IF('Input and Summary Results'!$J$4="yes",'Data Transformation'!E17,'Data Transformation'!C17)))</f>
        <v>1</v>
      </c>
      <c r="H17">
        <f>IF(B17=" ",FALSE,(IF('Input and Summary Results'!$J$4="yes",'Data Transformation'!F17,'Data Transformation'!D17)))</f>
        <v>0</v>
      </c>
      <c r="I17">
        <f t="shared" si="4"/>
        <v>14</v>
      </c>
      <c r="J17" s="18">
        <f>LOOKUP(2,1/(COUNTIF($J$4:J16,'Input and Summary Results'!$B$7:$B$8007)=0),'Input and Summary Results'!$B$7:$B$8007)</f>
        <v>304</v>
      </c>
      <c r="K17" s="18">
        <f t="shared" si="5"/>
        <v>304</v>
      </c>
      <c r="L17" s="18">
        <f t="shared" si="8"/>
        <v>12</v>
      </c>
      <c r="M17">
        <f t="shared" si="7"/>
        <v>12</v>
      </c>
      <c r="N17">
        <f t="shared" si="6"/>
        <v>7</v>
      </c>
      <c r="O17">
        <f t="shared" si="1"/>
        <v>7</v>
      </c>
    </row>
    <row r="18" spans="1:23" x14ac:dyDescent="0.25">
      <c r="A18" t="s">
        <v>25</v>
      </c>
      <c r="B18">
        <f>'Input and Summary Results'!$G22</f>
        <v>15</v>
      </c>
      <c r="C18">
        <f>IF(B18=0,FALSE,'Input and Summary Results'!$D$5)</f>
        <v>1</v>
      </c>
      <c r="D18">
        <f>IF(B18=0,FALSE,'Input and Summary Results'!$E$5)</f>
        <v>0</v>
      </c>
      <c r="E18">
        <f t="shared" si="2"/>
        <v>0</v>
      </c>
      <c r="F18">
        <f t="shared" si="3"/>
        <v>0</v>
      </c>
      <c r="G18">
        <f>IF(B18=" ",FALSE,(IF('Input and Summary Results'!$J$4="yes",'Data Transformation'!E18,'Data Transformation'!C18)))</f>
        <v>1</v>
      </c>
      <c r="H18">
        <f>IF(B18=" ",FALSE,(IF('Input and Summary Results'!$J$4="yes",'Data Transformation'!F18,'Data Transformation'!D18)))</f>
        <v>0</v>
      </c>
      <c r="I18">
        <f t="shared" si="4"/>
        <v>15</v>
      </c>
      <c r="J18" s="18">
        <f>LOOKUP(2,1/(COUNTIF($J$4:J17,'Input and Summary Results'!$B$7:$B$8007)=0),'Input and Summary Results'!$B$7:$B$8007)</f>
        <v>303</v>
      </c>
      <c r="K18" s="18">
        <f t="shared" si="5"/>
        <v>303</v>
      </c>
      <c r="L18" s="18">
        <f t="shared" si="8"/>
        <v>13</v>
      </c>
      <c r="M18">
        <f t="shared" si="7"/>
        <v>13</v>
      </c>
      <c r="N18">
        <f t="shared" si="6"/>
        <v>7</v>
      </c>
      <c r="O18">
        <f t="shared" si="1"/>
        <v>7</v>
      </c>
      <c r="Q18" s="2" t="s">
        <v>17</v>
      </c>
    </row>
    <row r="19" spans="1:23" x14ac:dyDescent="0.25">
      <c r="A19" t="s">
        <v>25</v>
      </c>
      <c r="B19">
        <f>'Input and Summary Results'!$G23</f>
        <v>16</v>
      </c>
      <c r="C19">
        <f>IF(B19=0,FALSE,'Input and Summary Results'!$D$5)</f>
        <v>1</v>
      </c>
      <c r="D19">
        <f>IF(B19=0,FALSE,'Input and Summary Results'!$E$5)</f>
        <v>0</v>
      </c>
      <c r="E19">
        <f t="shared" si="2"/>
        <v>0</v>
      </c>
      <c r="F19">
        <f t="shared" si="3"/>
        <v>0</v>
      </c>
      <c r="G19">
        <f>IF(B19=" ",FALSE,(IF('Input and Summary Results'!$J$4="yes",'Data Transformation'!E19,'Data Transformation'!C19)))</f>
        <v>1</v>
      </c>
      <c r="H19">
        <f>IF(B19=" ",FALSE,(IF('Input and Summary Results'!$J$4="yes",'Data Transformation'!F19,'Data Transformation'!D19)))</f>
        <v>0</v>
      </c>
      <c r="I19">
        <f t="shared" si="4"/>
        <v>16</v>
      </c>
      <c r="J19" s="18">
        <f>LOOKUP(2,1/(COUNTIF($J$4:J18,'Input and Summary Results'!$B$7:$B$8007)=0),'Input and Summary Results'!$B$7:$B$8007)</f>
        <v>302</v>
      </c>
      <c r="K19" s="18">
        <f t="shared" si="5"/>
        <v>302</v>
      </c>
      <c r="L19" s="18">
        <f t="shared" si="8"/>
        <v>14</v>
      </c>
      <c r="M19">
        <f t="shared" si="7"/>
        <v>14</v>
      </c>
      <c r="N19">
        <f t="shared" si="6"/>
        <v>10</v>
      </c>
      <c r="O19">
        <f t="shared" si="1"/>
        <v>10</v>
      </c>
      <c r="Q19" t="s">
        <v>18</v>
      </c>
      <c r="R19" s="12">
        <f>(R10-R9)/R16</f>
        <v>10.917399566549699</v>
      </c>
    </row>
    <row r="20" spans="1:23" x14ac:dyDescent="0.25">
      <c r="A20" t="s">
        <v>25</v>
      </c>
      <c r="B20">
        <f>'Input and Summary Results'!$G24</f>
        <v>17</v>
      </c>
      <c r="C20">
        <f>IF(B20=0,FALSE,'Input and Summary Results'!$D$5)</f>
        <v>1</v>
      </c>
      <c r="D20">
        <f>IF(B20=0,FALSE,'Input and Summary Results'!$E$5)</f>
        <v>0</v>
      </c>
      <c r="E20">
        <f t="shared" si="2"/>
        <v>0</v>
      </c>
      <c r="F20">
        <f t="shared" si="3"/>
        <v>0</v>
      </c>
      <c r="G20">
        <f>IF(B20=" ",FALSE,(IF('Input and Summary Results'!$J$4="yes",'Data Transformation'!E20,'Data Transformation'!C20)))</f>
        <v>1</v>
      </c>
      <c r="H20">
        <f>IF(B20=" ",FALSE,(IF('Input and Summary Results'!$J$4="yes",'Data Transformation'!F20,'Data Transformation'!D20)))</f>
        <v>0</v>
      </c>
      <c r="I20">
        <f t="shared" si="4"/>
        <v>17</v>
      </c>
      <c r="J20" s="18">
        <f>LOOKUP(2,1/(COUNTIF($J$4:J19,'Input and Summary Results'!$B$7:$B$8007)=0),'Input and Summary Results'!$B$7:$B$8007)</f>
        <v>301</v>
      </c>
      <c r="K20" s="18">
        <f t="shared" si="5"/>
        <v>301</v>
      </c>
      <c r="L20" s="18">
        <f t="shared" si="8"/>
        <v>15</v>
      </c>
      <c r="M20">
        <f t="shared" si="7"/>
        <v>15</v>
      </c>
      <c r="N20">
        <f t="shared" si="6"/>
        <v>12</v>
      </c>
      <c r="O20">
        <f t="shared" si="1"/>
        <v>12</v>
      </c>
      <c r="Q20" t="s">
        <v>19</v>
      </c>
      <c r="R20">
        <f>AVERAGE(O6:O427)</f>
        <v>16.741214057507989</v>
      </c>
    </row>
    <row r="21" spans="1:23" x14ac:dyDescent="0.25">
      <c r="A21" t="s">
        <v>25</v>
      </c>
      <c r="B21">
        <f>'Input and Summary Results'!$G25</f>
        <v>18</v>
      </c>
      <c r="C21">
        <f>IF(B21=0,FALSE,'Input and Summary Results'!$D$5)</f>
        <v>1</v>
      </c>
      <c r="D21">
        <f>IF(B21=0,FALSE,'Input and Summary Results'!$E$5)</f>
        <v>0</v>
      </c>
      <c r="E21">
        <f t="shared" si="2"/>
        <v>0</v>
      </c>
      <c r="F21">
        <f t="shared" si="3"/>
        <v>0</v>
      </c>
      <c r="G21">
        <f>IF(B21=" ",FALSE,(IF('Input and Summary Results'!$J$4="yes",'Data Transformation'!E21,'Data Transformation'!C21)))</f>
        <v>1</v>
      </c>
      <c r="H21">
        <f>IF(B21=" ",FALSE,(IF('Input and Summary Results'!$J$4="yes",'Data Transformation'!F21,'Data Transformation'!D21)))</f>
        <v>0</v>
      </c>
      <c r="I21">
        <f t="shared" si="4"/>
        <v>18</v>
      </c>
      <c r="J21" s="18">
        <f>LOOKUP(2,1/(COUNTIF($J$4:J20,'Input and Summary Results'!$B$7:$B$8007)=0),'Input and Summary Results'!$B$7:$B$8007)</f>
        <v>300</v>
      </c>
      <c r="K21" s="18">
        <f t="shared" si="5"/>
        <v>300</v>
      </c>
      <c r="L21" s="18">
        <f t="shared" si="8"/>
        <v>16</v>
      </c>
      <c r="M21">
        <f t="shared" si="7"/>
        <v>16</v>
      </c>
      <c r="N21">
        <f t="shared" si="6"/>
        <v>7</v>
      </c>
      <c r="O21">
        <f t="shared" si="1"/>
        <v>7</v>
      </c>
      <c r="Q21" t="s">
        <v>20</v>
      </c>
      <c r="R21">
        <f>MEDIAN(O6:O427)</f>
        <v>18</v>
      </c>
    </row>
    <row r="22" spans="1:23" x14ac:dyDescent="0.25">
      <c r="A22" t="s">
        <v>25</v>
      </c>
      <c r="B22">
        <f>'Input and Summary Results'!$G26</f>
        <v>19</v>
      </c>
      <c r="C22">
        <f>IF(B22=0,FALSE,'Input and Summary Results'!$D$5)</f>
        <v>1</v>
      </c>
      <c r="D22">
        <f>IF(B22=0,FALSE,'Input and Summary Results'!$E$5)</f>
        <v>0</v>
      </c>
      <c r="E22">
        <f t="shared" si="2"/>
        <v>0</v>
      </c>
      <c r="F22">
        <f t="shared" si="3"/>
        <v>0</v>
      </c>
      <c r="G22">
        <f>IF(B22=" ",FALSE,(IF('Input and Summary Results'!$J$4="yes",'Data Transformation'!E22,'Data Transformation'!C22)))</f>
        <v>1</v>
      </c>
      <c r="H22">
        <f>IF(B22=" ",FALSE,(IF('Input and Summary Results'!$J$4="yes",'Data Transformation'!F22,'Data Transformation'!D22)))</f>
        <v>0</v>
      </c>
      <c r="I22">
        <f t="shared" si="4"/>
        <v>19</v>
      </c>
      <c r="J22" s="18">
        <f>LOOKUP(2,1/(COUNTIF($J$4:J21,'Input and Summary Results'!$B$7:$B$8007)=0),'Input and Summary Results'!$B$7:$B$8007)</f>
        <v>299</v>
      </c>
      <c r="K22" s="18">
        <f t="shared" si="5"/>
        <v>299</v>
      </c>
      <c r="L22" s="18">
        <f t="shared" si="8"/>
        <v>17</v>
      </c>
      <c r="M22">
        <f t="shared" si="7"/>
        <v>17</v>
      </c>
      <c r="N22">
        <f t="shared" si="6"/>
        <v>11</v>
      </c>
      <c r="O22">
        <f t="shared" si="1"/>
        <v>11</v>
      </c>
    </row>
    <row r="23" spans="1:23" x14ac:dyDescent="0.25">
      <c r="A23" t="s">
        <v>25</v>
      </c>
      <c r="B23">
        <f>'Input and Summary Results'!$G27</f>
        <v>20</v>
      </c>
      <c r="C23">
        <f>IF(B23=0,FALSE,'Input and Summary Results'!$D$5)</f>
        <v>1</v>
      </c>
      <c r="D23">
        <f>IF(B23=0,FALSE,'Input and Summary Results'!$E$5)</f>
        <v>0</v>
      </c>
      <c r="E23">
        <f t="shared" si="2"/>
        <v>0</v>
      </c>
      <c r="F23">
        <f t="shared" si="3"/>
        <v>0</v>
      </c>
      <c r="G23">
        <f>IF(B23=" ",FALSE,(IF('Input and Summary Results'!$J$4="yes",'Data Transformation'!E23,'Data Transformation'!C23)))</f>
        <v>1</v>
      </c>
      <c r="H23">
        <f>IF(B23=" ",FALSE,(IF('Input and Summary Results'!$J$4="yes",'Data Transformation'!F23,'Data Transformation'!D23)))</f>
        <v>0</v>
      </c>
      <c r="I23">
        <f t="shared" si="4"/>
        <v>20</v>
      </c>
      <c r="J23" s="18">
        <f>LOOKUP(2,1/(COUNTIF($J$4:J22,'Input and Summary Results'!$B$7:$B$8007)=0),'Input and Summary Results'!$B$7:$B$8007)</f>
        <v>298</v>
      </c>
      <c r="K23" s="18">
        <f t="shared" si="5"/>
        <v>298</v>
      </c>
      <c r="L23" s="18">
        <f t="shared" si="8"/>
        <v>18</v>
      </c>
      <c r="M23">
        <f t="shared" si="7"/>
        <v>18</v>
      </c>
      <c r="N23">
        <f t="shared" si="6"/>
        <v>17</v>
      </c>
      <c r="O23">
        <f t="shared" si="1"/>
        <v>17</v>
      </c>
      <c r="Q23" t="s">
        <v>21</v>
      </c>
      <c r="R23" s="12">
        <f>ROUNDDOWN(MIN(R19:R21),0)</f>
        <v>10</v>
      </c>
    </row>
    <row r="24" spans="1:23" x14ac:dyDescent="0.25">
      <c r="A24" t="s">
        <v>25</v>
      </c>
      <c r="B24">
        <f>'Input and Summary Results'!$G28</f>
        <v>21</v>
      </c>
      <c r="C24">
        <f>IF(B24=0,FALSE,'Input and Summary Results'!$D$5)</f>
        <v>1</v>
      </c>
      <c r="D24">
        <f>IF(B24=0,FALSE,'Input and Summary Results'!$E$5)</f>
        <v>0</v>
      </c>
      <c r="E24">
        <f t="shared" si="2"/>
        <v>0</v>
      </c>
      <c r="F24">
        <f t="shared" si="3"/>
        <v>0</v>
      </c>
      <c r="G24">
        <f>IF(B24=" ",FALSE,(IF('Input and Summary Results'!$J$4="yes",'Data Transformation'!E24,'Data Transformation'!C24)))</f>
        <v>1</v>
      </c>
      <c r="H24">
        <f>IF(B24=" ",FALSE,(IF('Input and Summary Results'!$J$4="yes",'Data Transformation'!F24,'Data Transformation'!D24)))</f>
        <v>0</v>
      </c>
      <c r="I24">
        <f t="shared" si="4"/>
        <v>21</v>
      </c>
      <c r="J24" s="18">
        <f>LOOKUP(2,1/(COUNTIF($J$4:J23,'Input and Summary Results'!$B$7:$B$8007)=0),'Input and Summary Results'!$B$7:$B$8007)</f>
        <v>297</v>
      </c>
      <c r="K24" s="18">
        <f t="shared" si="5"/>
        <v>297</v>
      </c>
      <c r="L24" s="18">
        <f t="shared" si="8"/>
        <v>19</v>
      </c>
      <c r="M24">
        <f t="shared" si="7"/>
        <v>19</v>
      </c>
      <c r="N24">
        <f t="shared" si="6"/>
        <v>20</v>
      </c>
      <c r="O24">
        <f t="shared" si="1"/>
        <v>20</v>
      </c>
      <c r="Q24" t="s">
        <v>24</v>
      </c>
      <c r="R24">
        <f>IF('Input and Summary Results'!J23&gt;0,(ROUNDDOWN('Input and Summary Results'!J23,0)),'Data Transformation'!R23)</f>
        <v>10</v>
      </c>
    </row>
    <row r="25" spans="1:23" x14ac:dyDescent="0.25">
      <c r="A25" t="s">
        <v>25</v>
      </c>
      <c r="B25">
        <f>'Input and Summary Results'!$G29</f>
        <v>22</v>
      </c>
      <c r="C25">
        <f>IF(B25=0,FALSE,'Input and Summary Results'!$D$5)</f>
        <v>1</v>
      </c>
      <c r="D25">
        <f>IF(B25=0,FALSE,'Input and Summary Results'!$E$5)</f>
        <v>0</v>
      </c>
      <c r="E25">
        <f t="shared" si="2"/>
        <v>0</v>
      </c>
      <c r="F25">
        <f t="shared" si="3"/>
        <v>0</v>
      </c>
      <c r="G25">
        <f>IF(B25=" ",FALSE,(IF('Input and Summary Results'!$J$4="yes",'Data Transformation'!E25,'Data Transformation'!C25)))</f>
        <v>1</v>
      </c>
      <c r="H25">
        <f>IF(B25=" ",FALSE,(IF('Input and Summary Results'!$J$4="yes",'Data Transformation'!F25,'Data Transformation'!D25)))</f>
        <v>0</v>
      </c>
      <c r="I25">
        <f t="shared" si="4"/>
        <v>22</v>
      </c>
      <c r="J25" s="18">
        <f>LOOKUP(2,1/(COUNTIF($J$4:J24,'Input and Summary Results'!$B$7:$B$8007)=0),'Input and Summary Results'!$B$7:$B$8007)</f>
        <v>296</v>
      </c>
      <c r="K25" s="18">
        <f t="shared" si="5"/>
        <v>296</v>
      </c>
      <c r="L25" s="18">
        <f t="shared" si="8"/>
        <v>20</v>
      </c>
      <c r="M25">
        <f t="shared" si="7"/>
        <v>20</v>
      </c>
      <c r="N25">
        <f t="shared" si="6"/>
        <v>20</v>
      </c>
      <c r="O25">
        <f t="shared" si="1"/>
        <v>20</v>
      </c>
      <c r="Q25" t="s">
        <v>8</v>
      </c>
      <c r="R25">
        <f>(R10-R9)/R24</f>
        <v>0.13100000000000001</v>
      </c>
      <c r="T25" t="s">
        <v>116</v>
      </c>
      <c r="U25">
        <f>IF(ISNUMBER('Input and Summary Results'!J27),'Input and Summary Results'!J27,'Data Transformation'!W25)</f>
        <v>0.26200000000000001</v>
      </c>
      <c r="V25" t="s">
        <v>139</v>
      </c>
      <c r="W25">
        <f>IF(ISNUMBER('Input and Summary Results'!J19),'Data Transformation'!U15*4,IF(ISNUMBER('Input and Summary Results'!E5),'Data Transformation'!H3*4,'Data Transformation'!U26))</f>
        <v>0.26200000000000001</v>
      </c>
    </row>
    <row r="26" spans="1:23" x14ac:dyDescent="0.25">
      <c r="A26" t="s">
        <v>25</v>
      </c>
      <c r="B26">
        <f>'Input and Summary Results'!$G30</f>
        <v>23</v>
      </c>
      <c r="C26">
        <f>IF(B26=0,FALSE,'Input and Summary Results'!$D$5)</f>
        <v>1</v>
      </c>
      <c r="D26">
        <f>IF(B26=0,FALSE,'Input and Summary Results'!$E$5)</f>
        <v>0</v>
      </c>
      <c r="E26">
        <f t="shared" si="2"/>
        <v>0</v>
      </c>
      <c r="F26">
        <f t="shared" si="3"/>
        <v>0</v>
      </c>
      <c r="G26">
        <f>IF(B26=" ",FALSE,(IF('Input and Summary Results'!$J$4="yes",'Data Transformation'!E26,'Data Transformation'!C26)))</f>
        <v>1</v>
      </c>
      <c r="H26">
        <f>IF(B26=" ",FALSE,(IF('Input and Summary Results'!$J$4="yes",'Data Transformation'!F26,'Data Transformation'!D26)))</f>
        <v>0</v>
      </c>
      <c r="I26">
        <f t="shared" si="4"/>
        <v>23</v>
      </c>
      <c r="J26" s="18">
        <f>LOOKUP(2,1/(COUNTIF($J$4:J25,'Input and Summary Results'!$B$7:$B$8007)=0),'Input and Summary Results'!$B$7:$B$8007)</f>
        <v>295</v>
      </c>
      <c r="K26" s="18">
        <f t="shared" si="5"/>
        <v>295</v>
      </c>
      <c r="L26" s="18">
        <f t="shared" si="8"/>
        <v>21</v>
      </c>
      <c r="M26">
        <f t="shared" si="7"/>
        <v>21</v>
      </c>
      <c r="N26">
        <f t="shared" si="6"/>
        <v>19</v>
      </c>
      <c r="O26">
        <f t="shared" si="1"/>
        <v>19</v>
      </c>
      <c r="Q26" t="s">
        <v>79</v>
      </c>
      <c r="R26">
        <f>10^R25</f>
        <v>1.3520725631942772</v>
      </c>
      <c r="T26" t="s">
        <v>105</v>
      </c>
      <c r="U26">
        <f>R25*2</f>
        <v>0.26200000000000001</v>
      </c>
    </row>
    <row r="27" spans="1:23" x14ac:dyDescent="0.25">
      <c r="A27" t="s">
        <v>25</v>
      </c>
      <c r="B27">
        <f>'Input and Summary Results'!$G31</f>
        <v>24</v>
      </c>
      <c r="C27">
        <f>IF(B27=0,FALSE,'Input and Summary Results'!$D$5)</f>
        <v>1</v>
      </c>
      <c r="D27">
        <f>IF(B27=0,FALSE,'Input and Summary Results'!$E$5)</f>
        <v>0</v>
      </c>
      <c r="E27">
        <f t="shared" si="2"/>
        <v>0</v>
      </c>
      <c r="F27">
        <f t="shared" si="3"/>
        <v>0</v>
      </c>
      <c r="G27">
        <f>IF(B27=" ",FALSE,(IF('Input and Summary Results'!$J$4="yes",'Data Transformation'!E27,'Data Transformation'!C27)))</f>
        <v>1</v>
      </c>
      <c r="H27">
        <f>IF(B27=" ",FALSE,(IF('Input and Summary Results'!$J$4="yes",'Data Transformation'!F27,'Data Transformation'!D27)))</f>
        <v>0</v>
      </c>
      <c r="I27">
        <f t="shared" si="4"/>
        <v>24</v>
      </c>
      <c r="J27" s="18">
        <f>LOOKUP(2,1/(COUNTIF($J$4:J26,'Input and Summary Results'!$B$7:$B$8007)=0),'Input and Summary Results'!$B$7:$B$8007)</f>
        <v>294</v>
      </c>
      <c r="K27" s="18">
        <f t="shared" si="5"/>
        <v>294</v>
      </c>
      <c r="L27" s="18">
        <f t="shared" si="8"/>
        <v>22</v>
      </c>
      <c r="M27">
        <f t="shared" si="7"/>
        <v>22</v>
      </c>
      <c r="N27">
        <f t="shared" si="6"/>
        <v>19</v>
      </c>
      <c r="O27">
        <f t="shared" si="1"/>
        <v>19</v>
      </c>
    </row>
    <row r="28" spans="1:23" x14ac:dyDescent="0.25">
      <c r="A28" t="s">
        <v>25</v>
      </c>
      <c r="B28">
        <f>'Input and Summary Results'!$G32</f>
        <v>25</v>
      </c>
      <c r="C28">
        <f>IF(B28=0,FALSE,'Input and Summary Results'!$D$5)</f>
        <v>1</v>
      </c>
      <c r="D28">
        <f>IF(B28=0,FALSE,'Input and Summary Results'!$E$5)</f>
        <v>0</v>
      </c>
      <c r="E28">
        <f t="shared" si="2"/>
        <v>0</v>
      </c>
      <c r="F28">
        <f t="shared" si="3"/>
        <v>0</v>
      </c>
      <c r="G28">
        <f>IF(B28=" ",FALSE,(IF('Input and Summary Results'!$J$4="yes",'Data Transformation'!E28,'Data Transformation'!C28)))</f>
        <v>1</v>
      </c>
      <c r="H28">
        <f>IF(B28=" ",FALSE,(IF('Input and Summary Results'!$J$4="yes",'Data Transformation'!F28,'Data Transformation'!D28)))</f>
        <v>0</v>
      </c>
      <c r="I28">
        <f t="shared" si="4"/>
        <v>25</v>
      </c>
      <c r="J28" s="18">
        <f>LOOKUP(2,1/(COUNTIF($J$4:J27,'Input and Summary Results'!$B$7:$B$8007)=0),'Input and Summary Results'!$B$7:$B$8007)</f>
        <v>293</v>
      </c>
      <c r="K28" s="18">
        <f t="shared" si="5"/>
        <v>293</v>
      </c>
      <c r="L28" s="18">
        <f t="shared" si="8"/>
        <v>23</v>
      </c>
      <c r="M28">
        <f t="shared" si="7"/>
        <v>23</v>
      </c>
      <c r="N28">
        <f t="shared" si="6"/>
        <v>17</v>
      </c>
      <c r="O28">
        <f t="shared" si="1"/>
        <v>17</v>
      </c>
      <c r="Q28" t="s">
        <v>125</v>
      </c>
      <c r="R28">
        <f>IF(ISNUMBER('Input and Summary Results'!J36),'Input and Summary Results'!J36,'Input and Summary Results'!J37)</f>
        <v>0.5</v>
      </c>
    </row>
    <row r="29" spans="1:23" x14ac:dyDescent="0.25">
      <c r="A29" t="s">
        <v>25</v>
      </c>
      <c r="B29">
        <f>'Input and Summary Results'!$G33</f>
        <v>26</v>
      </c>
      <c r="C29">
        <f>IF(B29=0,FALSE,'Input and Summary Results'!$D$5)</f>
        <v>1</v>
      </c>
      <c r="D29">
        <f>IF(B29=0,FALSE,'Input and Summary Results'!$E$5)</f>
        <v>0</v>
      </c>
      <c r="E29">
        <f t="shared" si="2"/>
        <v>0</v>
      </c>
      <c r="F29">
        <f t="shared" si="3"/>
        <v>0</v>
      </c>
      <c r="G29">
        <f>IF(B29=" ",FALSE,(IF('Input and Summary Results'!$J$4="yes",'Data Transformation'!E29,'Data Transformation'!C29)))</f>
        <v>1</v>
      </c>
      <c r="H29">
        <f>IF(B29=" ",FALSE,(IF('Input and Summary Results'!$J$4="yes",'Data Transformation'!F29,'Data Transformation'!D29)))</f>
        <v>0</v>
      </c>
      <c r="I29">
        <f t="shared" si="4"/>
        <v>26</v>
      </c>
      <c r="J29" s="18">
        <f>LOOKUP(2,1/(COUNTIF($J$4:J28,'Input and Summary Results'!$B$7:$B$8007)=0),'Input and Summary Results'!$B$7:$B$8007)</f>
        <v>292</v>
      </c>
      <c r="K29" s="18">
        <f t="shared" si="5"/>
        <v>292</v>
      </c>
      <c r="L29" s="18">
        <f t="shared" si="8"/>
        <v>24</v>
      </c>
      <c r="M29">
        <f t="shared" si="7"/>
        <v>24</v>
      </c>
      <c r="N29">
        <f t="shared" si="6"/>
        <v>13</v>
      </c>
      <c r="O29">
        <f t="shared" si="1"/>
        <v>13</v>
      </c>
      <c r="Q29" t="s">
        <v>126</v>
      </c>
      <c r="R29">
        <f>IF(ISNUMBER('Input and Summary Results'!J33),'Input and Summary Results'!J33,'Input and Summary Results'!J34)</f>
        <v>0.7</v>
      </c>
    </row>
    <row r="30" spans="1:23" x14ac:dyDescent="0.25">
      <c r="A30" t="s">
        <v>25</v>
      </c>
      <c r="B30">
        <f>'Input and Summary Results'!$G34</f>
        <v>27</v>
      </c>
      <c r="C30">
        <f>IF(B30=0,FALSE,'Input and Summary Results'!$D$5)</f>
        <v>1</v>
      </c>
      <c r="D30">
        <f>IF(B30=0,FALSE,'Input and Summary Results'!$E$5)</f>
        <v>0</v>
      </c>
      <c r="E30">
        <f t="shared" si="2"/>
        <v>0</v>
      </c>
      <c r="F30">
        <f t="shared" si="3"/>
        <v>0</v>
      </c>
      <c r="G30">
        <f>IF(B30=" ",FALSE,(IF('Input and Summary Results'!$J$4="yes",'Data Transformation'!E30,'Data Transformation'!C30)))</f>
        <v>1</v>
      </c>
      <c r="H30">
        <f>IF(B30=" ",FALSE,(IF('Input and Summary Results'!$J$4="yes",'Data Transformation'!F30,'Data Transformation'!D30)))</f>
        <v>0</v>
      </c>
      <c r="I30">
        <f t="shared" si="4"/>
        <v>27</v>
      </c>
      <c r="J30" s="18">
        <f>LOOKUP(2,1/(COUNTIF($J$4:J29,'Input and Summary Results'!$B$7:$B$8007)=0),'Input and Summary Results'!$B$7:$B$8007)</f>
        <v>291</v>
      </c>
      <c r="K30" s="18">
        <f t="shared" si="5"/>
        <v>291</v>
      </c>
      <c r="L30" s="18">
        <f t="shared" si="8"/>
        <v>25</v>
      </c>
      <c r="M30">
        <f t="shared" si="7"/>
        <v>25</v>
      </c>
      <c r="N30">
        <f t="shared" si="6"/>
        <v>12</v>
      </c>
      <c r="O30">
        <f t="shared" si="1"/>
        <v>12</v>
      </c>
      <c r="Q30" t="s">
        <v>127</v>
      </c>
      <c r="R30">
        <f>IF(ISNUMBER('Input and Summary Results'!J39),'Input and Summary Results'!J39,'Input and Summary Results'!J40)</f>
        <v>0.64</v>
      </c>
    </row>
    <row r="31" spans="1:23" x14ac:dyDescent="0.25">
      <c r="A31" t="s">
        <v>25</v>
      </c>
      <c r="B31">
        <f>'Input and Summary Results'!$G35</f>
        <v>28</v>
      </c>
      <c r="C31">
        <f>IF(B31=0,FALSE,'Input and Summary Results'!$D$5)</f>
        <v>1</v>
      </c>
      <c r="D31">
        <f>IF(B31=0,FALSE,'Input and Summary Results'!$E$5)</f>
        <v>0</v>
      </c>
      <c r="E31">
        <f t="shared" si="2"/>
        <v>0</v>
      </c>
      <c r="F31">
        <f t="shared" si="3"/>
        <v>0</v>
      </c>
      <c r="G31">
        <f>IF(B31=" ",FALSE,(IF('Input and Summary Results'!$J$4="yes",'Data Transformation'!E31,'Data Transformation'!C31)))</f>
        <v>1</v>
      </c>
      <c r="H31">
        <f>IF(B31=" ",FALSE,(IF('Input and Summary Results'!$J$4="yes",'Data Transformation'!F31,'Data Transformation'!D31)))</f>
        <v>0</v>
      </c>
      <c r="I31">
        <f t="shared" si="4"/>
        <v>28</v>
      </c>
      <c r="J31" s="18">
        <f>LOOKUP(2,1/(COUNTIF($J$4:J30,'Input and Summary Results'!$B$7:$B$8007)=0),'Input and Summary Results'!$B$7:$B$8007)</f>
        <v>290</v>
      </c>
      <c r="K31" s="18">
        <f t="shared" si="5"/>
        <v>290</v>
      </c>
      <c r="L31" s="18">
        <f t="shared" si="8"/>
        <v>26</v>
      </c>
      <c r="M31">
        <f t="shared" si="7"/>
        <v>26</v>
      </c>
      <c r="N31">
        <f t="shared" si="6"/>
        <v>12</v>
      </c>
      <c r="O31">
        <f t="shared" si="1"/>
        <v>12</v>
      </c>
      <c r="Q31" t="s">
        <v>128</v>
      </c>
      <c r="R31">
        <f>IF(ISNUMBER('Input and Summary Results'!J30),'Input and Summary Results'!J30,'Input and Summary Results'!J31)</f>
        <v>0.8</v>
      </c>
    </row>
    <row r="32" spans="1:23" x14ac:dyDescent="0.25">
      <c r="A32" t="s">
        <v>25</v>
      </c>
      <c r="B32">
        <f>'Input and Summary Results'!$G36</f>
        <v>29</v>
      </c>
      <c r="C32">
        <f>IF(B32=0,FALSE,'Input and Summary Results'!$D$5)</f>
        <v>1</v>
      </c>
      <c r="D32">
        <f>IF(B32=0,FALSE,'Input and Summary Results'!$E$5)</f>
        <v>0</v>
      </c>
      <c r="E32">
        <f t="shared" si="2"/>
        <v>0</v>
      </c>
      <c r="F32">
        <f t="shared" si="3"/>
        <v>0</v>
      </c>
      <c r="G32">
        <f>IF(B32=" ",FALSE,(IF('Input and Summary Results'!$J$4="yes",'Data Transformation'!E32,'Data Transformation'!C32)))</f>
        <v>1</v>
      </c>
      <c r="H32">
        <f>IF(B32=" ",FALSE,(IF('Input and Summary Results'!$J$4="yes",'Data Transformation'!F32,'Data Transformation'!D32)))</f>
        <v>0</v>
      </c>
      <c r="I32">
        <f t="shared" si="4"/>
        <v>29</v>
      </c>
      <c r="J32" s="18">
        <f>LOOKUP(2,1/(COUNTIF($J$4:J31,'Input and Summary Results'!$B$7:$B$8007)=0),'Input and Summary Results'!$B$7:$B$8007)</f>
        <v>289</v>
      </c>
      <c r="K32" s="18">
        <f t="shared" si="5"/>
        <v>289</v>
      </c>
      <c r="L32" s="18">
        <f t="shared" si="8"/>
        <v>27</v>
      </c>
      <c r="M32">
        <f t="shared" si="7"/>
        <v>27</v>
      </c>
      <c r="N32">
        <f t="shared" si="6"/>
        <v>11</v>
      </c>
      <c r="O32">
        <f t="shared" si="1"/>
        <v>11</v>
      </c>
    </row>
    <row r="33" spans="1:15" x14ac:dyDescent="0.25">
      <c r="A33" t="s">
        <v>25</v>
      </c>
      <c r="B33">
        <f>'Input and Summary Results'!$G37</f>
        <v>30</v>
      </c>
      <c r="C33">
        <f>IF(B33=0,FALSE,'Input and Summary Results'!$D$5)</f>
        <v>1</v>
      </c>
      <c r="D33">
        <f>IF(B33=0,FALSE,'Input and Summary Results'!$E$5)</f>
        <v>0</v>
      </c>
      <c r="E33">
        <f t="shared" si="2"/>
        <v>0</v>
      </c>
      <c r="F33">
        <f t="shared" si="3"/>
        <v>0</v>
      </c>
      <c r="G33">
        <f>IF(B33=" ",FALSE,(IF('Input and Summary Results'!$J$4="yes",'Data Transformation'!E33,'Data Transformation'!C33)))</f>
        <v>1</v>
      </c>
      <c r="H33">
        <f>IF(B33=" ",FALSE,(IF('Input and Summary Results'!$J$4="yes",'Data Transformation'!F33,'Data Transformation'!D33)))</f>
        <v>0</v>
      </c>
      <c r="I33">
        <f t="shared" si="4"/>
        <v>30</v>
      </c>
      <c r="J33" s="18">
        <f>LOOKUP(2,1/(COUNTIF($J$4:J32,'Input and Summary Results'!$B$7:$B$8007)=0),'Input and Summary Results'!$B$7:$B$8007)</f>
        <v>288</v>
      </c>
      <c r="K33" s="18">
        <f t="shared" si="5"/>
        <v>288</v>
      </c>
      <c r="L33" s="18">
        <f t="shared" si="8"/>
        <v>28</v>
      </c>
      <c r="M33">
        <f t="shared" si="7"/>
        <v>28</v>
      </c>
      <c r="N33">
        <f t="shared" si="6"/>
        <v>16</v>
      </c>
      <c r="O33">
        <f t="shared" si="1"/>
        <v>16</v>
      </c>
    </row>
    <row r="34" spans="1:15" x14ac:dyDescent="0.25">
      <c r="A34" t="s">
        <v>25</v>
      </c>
      <c r="B34">
        <f>'Input and Summary Results'!$G38</f>
        <v>31</v>
      </c>
      <c r="C34">
        <f>IF(B34=0,FALSE,'Input and Summary Results'!$D$5)</f>
        <v>1</v>
      </c>
      <c r="D34">
        <f>IF(B34=0,FALSE,'Input and Summary Results'!$E$5)</f>
        <v>0</v>
      </c>
      <c r="E34">
        <f t="shared" si="2"/>
        <v>0</v>
      </c>
      <c r="F34">
        <f t="shared" si="3"/>
        <v>0</v>
      </c>
      <c r="G34">
        <f>IF(B34=" ",FALSE,(IF('Input and Summary Results'!$J$4="yes",'Data Transformation'!E34,'Data Transformation'!C34)))</f>
        <v>1</v>
      </c>
      <c r="H34">
        <f>IF(B34=" ",FALSE,(IF('Input and Summary Results'!$J$4="yes",'Data Transformation'!F34,'Data Transformation'!D34)))</f>
        <v>0</v>
      </c>
      <c r="I34">
        <f t="shared" si="4"/>
        <v>31</v>
      </c>
      <c r="J34" s="18">
        <f>LOOKUP(2,1/(COUNTIF($J$4:J33,'Input and Summary Results'!$B$7:$B$8007)=0),'Input and Summary Results'!$B$7:$B$8007)</f>
        <v>287</v>
      </c>
      <c r="K34" s="18">
        <f t="shared" si="5"/>
        <v>287</v>
      </c>
      <c r="L34" s="18">
        <f t="shared" si="8"/>
        <v>29</v>
      </c>
      <c r="M34">
        <f t="shared" si="7"/>
        <v>29</v>
      </c>
      <c r="N34">
        <f t="shared" si="6"/>
        <v>13</v>
      </c>
      <c r="O34">
        <f t="shared" si="1"/>
        <v>13</v>
      </c>
    </row>
    <row r="35" spans="1:15" x14ac:dyDescent="0.25">
      <c r="A35" t="s">
        <v>25</v>
      </c>
      <c r="B35">
        <f>'Input and Summary Results'!$G39</f>
        <v>32</v>
      </c>
      <c r="C35">
        <f>IF(B35=0,FALSE,'Input and Summary Results'!$D$5)</f>
        <v>1</v>
      </c>
      <c r="D35">
        <f>IF(B35=0,FALSE,'Input and Summary Results'!$E$5)</f>
        <v>0</v>
      </c>
      <c r="E35">
        <f t="shared" si="2"/>
        <v>0</v>
      </c>
      <c r="F35">
        <f t="shared" si="3"/>
        <v>0</v>
      </c>
      <c r="G35">
        <f>IF(B35=" ",FALSE,(IF('Input and Summary Results'!$J$4="yes",'Data Transformation'!E35,'Data Transformation'!C35)))</f>
        <v>1</v>
      </c>
      <c r="H35">
        <f>IF(B35=" ",FALSE,(IF('Input and Summary Results'!$J$4="yes",'Data Transformation'!F35,'Data Transformation'!D35)))</f>
        <v>0</v>
      </c>
      <c r="I35">
        <f t="shared" si="4"/>
        <v>32</v>
      </c>
      <c r="J35" s="18">
        <f>LOOKUP(2,1/(COUNTIF($J$4:J34,'Input and Summary Results'!$B$7:$B$8007)=0),'Input and Summary Results'!$B$7:$B$8007)</f>
        <v>286</v>
      </c>
      <c r="K35" s="18">
        <f t="shared" si="5"/>
        <v>286</v>
      </c>
      <c r="L35" s="18">
        <f t="shared" si="8"/>
        <v>30</v>
      </c>
      <c r="M35">
        <f t="shared" si="7"/>
        <v>30</v>
      </c>
      <c r="N35">
        <f t="shared" si="6"/>
        <v>18</v>
      </c>
      <c r="O35">
        <f t="shared" si="1"/>
        <v>18</v>
      </c>
    </row>
    <row r="36" spans="1:15" x14ac:dyDescent="0.25">
      <c r="A36" t="s">
        <v>25</v>
      </c>
      <c r="B36">
        <f>'Input and Summary Results'!$G40</f>
        <v>33</v>
      </c>
      <c r="C36">
        <f>IF(B36=0,FALSE,'Input and Summary Results'!$D$5)</f>
        <v>1</v>
      </c>
      <c r="D36">
        <f>IF(B36=0,FALSE,'Input and Summary Results'!$E$5)</f>
        <v>0</v>
      </c>
      <c r="E36">
        <f t="shared" si="2"/>
        <v>0</v>
      </c>
      <c r="F36">
        <f t="shared" si="3"/>
        <v>0</v>
      </c>
      <c r="G36">
        <f>IF(B36=" ",FALSE,(IF('Input and Summary Results'!$J$4="yes",'Data Transformation'!E36,'Data Transformation'!C36)))</f>
        <v>1</v>
      </c>
      <c r="H36">
        <f>IF(B36=" ",FALSE,(IF('Input and Summary Results'!$J$4="yes",'Data Transformation'!F36,'Data Transformation'!D36)))</f>
        <v>0</v>
      </c>
      <c r="I36">
        <f t="shared" si="4"/>
        <v>33</v>
      </c>
      <c r="J36" s="18">
        <f>LOOKUP(2,1/(COUNTIF($J$4:J35,'Input and Summary Results'!$B$7:$B$8007)=0),'Input and Summary Results'!$B$7:$B$8007)</f>
        <v>285</v>
      </c>
      <c r="K36" s="18">
        <f t="shared" si="5"/>
        <v>285</v>
      </c>
      <c r="L36" s="18">
        <f t="shared" si="8"/>
        <v>31</v>
      </c>
      <c r="M36">
        <f t="shared" si="7"/>
        <v>31</v>
      </c>
      <c r="N36">
        <f t="shared" si="6"/>
        <v>13</v>
      </c>
      <c r="O36">
        <f t="shared" si="1"/>
        <v>13</v>
      </c>
    </row>
    <row r="37" spans="1:15" x14ac:dyDescent="0.25">
      <c r="A37" t="s">
        <v>25</v>
      </c>
      <c r="B37">
        <f>'Input and Summary Results'!$G41</f>
        <v>34</v>
      </c>
      <c r="C37">
        <f>IF(B37=0,FALSE,'Input and Summary Results'!$D$5)</f>
        <v>1</v>
      </c>
      <c r="D37">
        <f>IF(B37=0,FALSE,'Input and Summary Results'!$E$5)</f>
        <v>0</v>
      </c>
      <c r="E37">
        <f t="shared" si="2"/>
        <v>0</v>
      </c>
      <c r="F37">
        <f t="shared" si="3"/>
        <v>0</v>
      </c>
      <c r="G37">
        <f>IF(B37=" ",FALSE,(IF('Input and Summary Results'!$J$4="yes",'Data Transformation'!E37,'Data Transformation'!C37)))</f>
        <v>1</v>
      </c>
      <c r="H37">
        <f>IF(B37=" ",FALSE,(IF('Input and Summary Results'!$J$4="yes",'Data Transformation'!F37,'Data Transformation'!D37)))</f>
        <v>0</v>
      </c>
      <c r="I37">
        <f t="shared" si="4"/>
        <v>34</v>
      </c>
      <c r="J37" s="18">
        <f>LOOKUP(2,1/(COUNTIF($J$4:J36,'Input and Summary Results'!$B$7:$B$8007)=0),'Input and Summary Results'!$B$7:$B$8007)</f>
        <v>284</v>
      </c>
      <c r="K37" s="18">
        <f t="shared" si="5"/>
        <v>284</v>
      </c>
      <c r="L37" s="18">
        <f t="shared" si="8"/>
        <v>32</v>
      </c>
      <c r="M37">
        <f t="shared" si="7"/>
        <v>32</v>
      </c>
      <c r="N37">
        <f t="shared" si="6"/>
        <v>18</v>
      </c>
      <c r="O37">
        <f t="shared" si="1"/>
        <v>18</v>
      </c>
    </row>
    <row r="38" spans="1:15" x14ac:dyDescent="0.25">
      <c r="A38" t="s">
        <v>25</v>
      </c>
      <c r="B38">
        <f>'Input and Summary Results'!$G42</f>
        <v>35</v>
      </c>
      <c r="C38">
        <f>IF(B38=0,FALSE,'Input and Summary Results'!$D$5)</f>
        <v>1</v>
      </c>
      <c r="D38">
        <f>IF(B38=0,FALSE,'Input and Summary Results'!$E$5)</f>
        <v>0</v>
      </c>
      <c r="E38">
        <f t="shared" si="2"/>
        <v>0</v>
      </c>
      <c r="F38">
        <f t="shared" si="3"/>
        <v>0</v>
      </c>
      <c r="G38">
        <f>IF(B38=" ",FALSE,(IF('Input and Summary Results'!$J$4="yes",'Data Transformation'!E38,'Data Transformation'!C38)))</f>
        <v>1</v>
      </c>
      <c r="H38">
        <f>IF(B38=" ",FALSE,(IF('Input and Summary Results'!$J$4="yes",'Data Transformation'!F38,'Data Transformation'!D38)))</f>
        <v>0</v>
      </c>
      <c r="I38">
        <f t="shared" si="4"/>
        <v>35</v>
      </c>
      <c r="J38" s="18">
        <f>LOOKUP(2,1/(COUNTIF($J$4:J37,'Input and Summary Results'!$B$7:$B$8007)=0),'Input and Summary Results'!$B$7:$B$8007)</f>
        <v>283</v>
      </c>
      <c r="K38" s="18">
        <f t="shared" si="5"/>
        <v>283</v>
      </c>
      <c r="L38" s="18">
        <f t="shared" si="8"/>
        <v>33</v>
      </c>
      <c r="M38">
        <f t="shared" si="7"/>
        <v>33</v>
      </c>
      <c r="N38">
        <f t="shared" si="6"/>
        <v>9</v>
      </c>
      <c r="O38">
        <f t="shared" si="1"/>
        <v>9</v>
      </c>
    </row>
    <row r="39" spans="1:15" x14ac:dyDescent="0.25">
      <c r="A39" t="s">
        <v>25</v>
      </c>
      <c r="B39">
        <f>'Input and Summary Results'!$G43</f>
        <v>36</v>
      </c>
      <c r="C39">
        <f>IF(B39=0,FALSE,'Input and Summary Results'!$D$5)</f>
        <v>1</v>
      </c>
      <c r="D39">
        <f>IF(B39=0,FALSE,'Input and Summary Results'!$E$5)</f>
        <v>0</v>
      </c>
      <c r="E39">
        <f t="shared" si="2"/>
        <v>0</v>
      </c>
      <c r="F39">
        <f t="shared" si="3"/>
        <v>0</v>
      </c>
      <c r="G39">
        <f>IF(B39=" ",FALSE,(IF('Input and Summary Results'!$J$4="yes",'Data Transformation'!E39,'Data Transformation'!C39)))</f>
        <v>1</v>
      </c>
      <c r="H39">
        <f>IF(B39=" ",FALSE,(IF('Input and Summary Results'!$J$4="yes",'Data Transformation'!F39,'Data Transformation'!D39)))</f>
        <v>0</v>
      </c>
      <c r="I39">
        <f t="shared" si="4"/>
        <v>36</v>
      </c>
      <c r="J39" s="18">
        <f>LOOKUP(2,1/(COUNTIF($J$4:J38,'Input and Summary Results'!$B$7:$B$8007)=0),'Input and Summary Results'!$B$7:$B$8007)</f>
        <v>282</v>
      </c>
      <c r="K39" s="18">
        <f t="shared" si="5"/>
        <v>282</v>
      </c>
      <c r="L39" s="18">
        <f t="shared" si="8"/>
        <v>34</v>
      </c>
      <c r="M39">
        <f t="shared" si="7"/>
        <v>34</v>
      </c>
      <c r="N39">
        <f t="shared" si="6"/>
        <v>3</v>
      </c>
      <c r="O39" t="b">
        <f t="shared" si="1"/>
        <v>0</v>
      </c>
    </row>
    <row r="40" spans="1:15" x14ac:dyDescent="0.25">
      <c r="A40" t="s">
        <v>25</v>
      </c>
      <c r="B40">
        <f>'Input and Summary Results'!$G44</f>
        <v>37</v>
      </c>
      <c r="C40">
        <f>IF(B40=0,FALSE,'Input and Summary Results'!$D$5)</f>
        <v>1</v>
      </c>
      <c r="D40">
        <f>IF(B40=0,FALSE,'Input and Summary Results'!$E$5)</f>
        <v>0</v>
      </c>
      <c r="E40">
        <f t="shared" si="2"/>
        <v>0</v>
      </c>
      <c r="F40">
        <f t="shared" si="3"/>
        <v>0</v>
      </c>
      <c r="G40">
        <f>IF(B40=" ",FALSE,(IF('Input and Summary Results'!$J$4="yes",'Data Transformation'!E40,'Data Transformation'!C40)))</f>
        <v>1</v>
      </c>
      <c r="H40">
        <f>IF(B40=" ",FALSE,(IF('Input and Summary Results'!$J$4="yes",'Data Transformation'!F40,'Data Transformation'!D40)))</f>
        <v>0</v>
      </c>
      <c r="I40">
        <f t="shared" si="4"/>
        <v>37</v>
      </c>
      <c r="J40" s="18">
        <f>LOOKUP(2,1/(COUNTIF($J$4:J39,'Input and Summary Results'!$B$7:$B$8007)=0),'Input and Summary Results'!$B$7:$B$8007)</f>
        <v>281</v>
      </c>
      <c r="K40" s="18">
        <f t="shared" si="5"/>
        <v>281</v>
      </c>
      <c r="L40" s="18">
        <f t="shared" si="8"/>
        <v>35</v>
      </c>
      <c r="M40">
        <f t="shared" si="7"/>
        <v>35</v>
      </c>
      <c r="N40">
        <f t="shared" si="6"/>
        <v>18</v>
      </c>
      <c r="O40">
        <f t="shared" si="1"/>
        <v>18</v>
      </c>
    </row>
    <row r="41" spans="1:15" x14ac:dyDescent="0.25">
      <c r="A41" t="s">
        <v>25</v>
      </c>
      <c r="B41">
        <f>'Input and Summary Results'!$G45</f>
        <v>38</v>
      </c>
      <c r="C41">
        <f>IF(B41=0,FALSE,'Input and Summary Results'!$D$5)</f>
        <v>1</v>
      </c>
      <c r="D41">
        <f>IF(B41=0,FALSE,'Input and Summary Results'!$E$5)</f>
        <v>0</v>
      </c>
      <c r="E41">
        <f t="shared" si="2"/>
        <v>0</v>
      </c>
      <c r="F41">
        <f t="shared" si="3"/>
        <v>0</v>
      </c>
      <c r="G41">
        <f>IF(B41=" ",FALSE,(IF('Input and Summary Results'!$J$4="yes",'Data Transformation'!E41,'Data Transformation'!C41)))</f>
        <v>1</v>
      </c>
      <c r="H41">
        <f>IF(B41=" ",FALSE,(IF('Input and Summary Results'!$J$4="yes",'Data Transformation'!F41,'Data Transformation'!D41)))</f>
        <v>0</v>
      </c>
      <c r="I41">
        <f t="shared" si="4"/>
        <v>38</v>
      </c>
      <c r="J41" s="18">
        <f>LOOKUP(2,1/(COUNTIF($J$4:J40,'Input and Summary Results'!$B$7:$B$8007)=0),'Input and Summary Results'!$B$7:$B$8007)</f>
        <v>280</v>
      </c>
      <c r="K41" s="18">
        <f t="shared" si="5"/>
        <v>280</v>
      </c>
      <c r="L41" s="18">
        <f t="shared" si="8"/>
        <v>36</v>
      </c>
      <c r="M41">
        <f t="shared" si="7"/>
        <v>36</v>
      </c>
      <c r="N41">
        <f t="shared" si="6"/>
        <v>20</v>
      </c>
      <c r="O41">
        <f t="shared" si="1"/>
        <v>20</v>
      </c>
    </row>
    <row r="42" spans="1:15" x14ac:dyDescent="0.25">
      <c r="A42" t="s">
        <v>25</v>
      </c>
      <c r="B42">
        <f>'Input and Summary Results'!$G46</f>
        <v>39</v>
      </c>
      <c r="C42">
        <f>IF(B42=0,FALSE,'Input and Summary Results'!$D$5)</f>
        <v>1</v>
      </c>
      <c r="D42">
        <f>IF(B42=0,FALSE,'Input and Summary Results'!$E$5)</f>
        <v>0</v>
      </c>
      <c r="E42">
        <f t="shared" si="2"/>
        <v>0</v>
      </c>
      <c r="F42">
        <f t="shared" si="3"/>
        <v>0</v>
      </c>
      <c r="G42">
        <f>IF(B42=" ",FALSE,(IF('Input and Summary Results'!$J$4="yes",'Data Transformation'!E42,'Data Transformation'!C42)))</f>
        <v>1</v>
      </c>
      <c r="H42">
        <f>IF(B42=" ",FALSE,(IF('Input and Summary Results'!$J$4="yes",'Data Transformation'!F42,'Data Transformation'!D42)))</f>
        <v>0</v>
      </c>
      <c r="I42">
        <f t="shared" si="4"/>
        <v>39</v>
      </c>
      <c r="J42" s="18">
        <f>LOOKUP(2,1/(COUNTIF($J$4:J41,'Input and Summary Results'!$B$7:$B$8007)=0),'Input and Summary Results'!$B$7:$B$8007)</f>
        <v>279</v>
      </c>
      <c r="K42" s="18">
        <f t="shared" si="5"/>
        <v>279</v>
      </c>
      <c r="L42" s="18">
        <f t="shared" si="8"/>
        <v>37</v>
      </c>
      <c r="M42">
        <f t="shared" si="7"/>
        <v>37</v>
      </c>
      <c r="N42">
        <f t="shared" si="6"/>
        <v>20</v>
      </c>
      <c r="O42">
        <f t="shared" si="1"/>
        <v>20</v>
      </c>
    </row>
    <row r="43" spans="1:15" x14ac:dyDescent="0.25">
      <c r="A43" t="s">
        <v>25</v>
      </c>
      <c r="B43">
        <f>'Input and Summary Results'!$G47</f>
        <v>40</v>
      </c>
      <c r="C43">
        <f>IF(B43=0,FALSE,'Input and Summary Results'!$D$5)</f>
        <v>1</v>
      </c>
      <c r="D43">
        <f>IF(B43=0,FALSE,'Input and Summary Results'!$E$5)</f>
        <v>0</v>
      </c>
      <c r="E43">
        <f t="shared" si="2"/>
        <v>0</v>
      </c>
      <c r="F43">
        <f t="shared" si="3"/>
        <v>0</v>
      </c>
      <c r="G43">
        <f>IF(B43=" ",FALSE,(IF('Input and Summary Results'!$J$4="yes",'Data Transformation'!E43,'Data Transformation'!C43)))</f>
        <v>1</v>
      </c>
      <c r="H43">
        <f>IF(B43=" ",FALSE,(IF('Input and Summary Results'!$J$4="yes",'Data Transformation'!F43,'Data Transformation'!D43)))</f>
        <v>0</v>
      </c>
      <c r="I43">
        <f t="shared" si="4"/>
        <v>40</v>
      </c>
      <c r="J43" s="18">
        <f>LOOKUP(2,1/(COUNTIF($J$4:J42,'Input and Summary Results'!$B$7:$B$8007)=0),'Input and Summary Results'!$B$7:$B$8007)</f>
        <v>278</v>
      </c>
      <c r="K43" s="18">
        <f t="shared" si="5"/>
        <v>278</v>
      </c>
      <c r="L43" s="18">
        <f t="shared" si="8"/>
        <v>38</v>
      </c>
      <c r="M43">
        <f t="shared" si="7"/>
        <v>38</v>
      </c>
      <c r="N43">
        <f t="shared" si="6"/>
        <v>20</v>
      </c>
      <c r="O43">
        <f t="shared" si="1"/>
        <v>20</v>
      </c>
    </row>
    <row r="44" spans="1:15" x14ac:dyDescent="0.25">
      <c r="A44" t="s">
        <v>25</v>
      </c>
      <c r="B44">
        <f>'Input and Summary Results'!$G48</f>
        <v>41</v>
      </c>
      <c r="C44">
        <f>IF(B44=0,FALSE,'Input and Summary Results'!$D$5)</f>
        <v>1</v>
      </c>
      <c r="D44">
        <f>IF(B44=0,FALSE,'Input and Summary Results'!$E$5)</f>
        <v>0</v>
      </c>
      <c r="E44">
        <f t="shared" si="2"/>
        <v>0</v>
      </c>
      <c r="F44">
        <f t="shared" si="3"/>
        <v>0</v>
      </c>
      <c r="G44">
        <f>IF(B44=" ",FALSE,(IF('Input and Summary Results'!$J$4="yes",'Data Transformation'!E44,'Data Transformation'!C44)))</f>
        <v>1</v>
      </c>
      <c r="H44">
        <f>IF(B44=" ",FALSE,(IF('Input and Summary Results'!$J$4="yes",'Data Transformation'!F44,'Data Transformation'!D44)))</f>
        <v>0</v>
      </c>
      <c r="I44">
        <f t="shared" si="4"/>
        <v>41</v>
      </c>
      <c r="J44" s="18">
        <f>LOOKUP(2,1/(COUNTIF($J$4:J43,'Input and Summary Results'!$B$7:$B$8007)=0),'Input and Summary Results'!$B$7:$B$8007)</f>
        <v>277</v>
      </c>
      <c r="K44" s="18">
        <f t="shared" si="5"/>
        <v>277</v>
      </c>
      <c r="L44" s="18">
        <f t="shared" si="8"/>
        <v>39</v>
      </c>
      <c r="M44">
        <f t="shared" si="7"/>
        <v>39</v>
      </c>
      <c r="N44">
        <f t="shared" si="6"/>
        <v>20</v>
      </c>
      <c r="O44">
        <f t="shared" si="1"/>
        <v>20</v>
      </c>
    </row>
    <row r="45" spans="1:15" x14ac:dyDescent="0.25">
      <c r="A45" t="s">
        <v>25</v>
      </c>
      <c r="B45">
        <f>'Input and Summary Results'!$G49</f>
        <v>42</v>
      </c>
      <c r="C45">
        <f>IF(B45=0,FALSE,'Input and Summary Results'!$D$5)</f>
        <v>1</v>
      </c>
      <c r="D45">
        <f>IF(B45=0,FALSE,'Input and Summary Results'!$E$5)</f>
        <v>0</v>
      </c>
      <c r="E45">
        <f t="shared" si="2"/>
        <v>0</v>
      </c>
      <c r="F45">
        <f t="shared" si="3"/>
        <v>0</v>
      </c>
      <c r="G45">
        <f>IF(B45=" ",FALSE,(IF('Input and Summary Results'!$J$4="yes",'Data Transformation'!E45,'Data Transformation'!C45)))</f>
        <v>1</v>
      </c>
      <c r="H45">
        <f>IF(B45=" ",FALSE,(IF('Input and Summary Results'!$J$4="yes",'Data Transformation'!F45,'Data Transformation'!D45)))</f>
        <v>0</v>
      </c>
      <c r="I45">
        <f t="shared" si="4"/>
        <v>42</v>
      </c>
      <c r="J45" s="18">
        <f>LOOKUP(2,1/(COUNTIF($J$4:J44,'Input and Summary Results'!$B$7:$B$8007)=0),'Input and Summary Results'!$B$7:$B$8007)</f>
        <v>276</v>
      </c>
      <c r="K45" s="18">
        <f t="shared" si="5"/>
        <v>276</v>
      </c>
      <c r="L45" s="18">
        <f t="shared" si="8"/>
        <v>40</v>
      </c>
      <c r="M45">
        <f t="shared" si="7"/>
        <v>40</v>
      </c>
      <c r="N45">
        <f t="shared" si="6"/>
        <v>20</v>
      </c>
      <c r="O45">
        <f t="shared" si="1"/>
        <v>20</v>
      </c>
    </row>
    <row r="46" spans="1:15" x14ac:dyDescent="0.25">
      <c r="A46" t="s">
        <v>25</v>
      </c>
      <c r="B46">
        <f>'Input and Summary Results'!$G50</f>
        <v>43</v>
      </c>
      <c r="C46">
        <f>IF(B46=0,FALSE,'Input and Summary Results'!$D$5)</f>
        <v>1</v>
      </c>
      <c r="D46">
        <f>IF(B46=0,FALSE,'Input and Summary Results'!$E$5)</f>
        <v>0</v>
      </c>
      <c r="E46">
        <f t="shared" si="2"/>
        <v>0</v>
      </c>
      <c r="F46">
        <f t="shared" si="3"/>
        <v>0</v>
      </c>
      <c r="G46">
        <f>IF(B46=" ",FALSE,(IF('Input and Summary Results'!$J$4="yes",'Data Transformation'!E46,'Data Transformation'!C46)))</f>
        <v>1</v>
      </c>
      <c r="H46">
        <f>IF(B46=" ",FALSE,(IF('Input and Summary Results'!$J$4="yes",'Data Transformation'!F46,'Data Transformation'!D46)))</f>
        <v>0</v>
      </c>
      <c r="I46">
        <f t="shared" si="4"/>
        <v>43</v>
      </c>
      <c r="J46" s="18">
        <f>LOOKUP(2,1/(COUNTIF($J$4:J45,'Input and Summary Results'!$B$7:$B$8007)=0),'Input and Summary Results'!$B$7:$B$8007)</f>
        <v>275</v>
      </c>
      <c r="K46" s="18">
        <f t="shared" si="5"/>
        <v>275</v>
      </c>
      <c r="L46" s="18">
        <f t="shared" si="8"/>
        <v>41</v>
      </c>
      <c r="M46">
        <f t="shared" si="7"/>
        <v>41</v>
      </c>
      <c r="N46">
        <f t="shared" si="6"/>
        <v>19</v>
      </c>
      <c r="O46">
        <f t="shared" si="1"/>
        <v>19</v>
      </c>
    </row>
    <row r="47" spans="1:15" x14ac:dyDescent="0.25">
      <c r="A47" t="s">
        <v>25</v>
      </c>
      <c r="B47">
        <f>'Input and Summary Results'!$G51</f>
        <v>44</v>
      </c>
      <c r="C47">
        <f>IF(B47=0,FALSE,'Input and Summary Results'!$D$5)</f>
        <v>1</v>
      </c>
      <c r="D47">
        <f>IF(B47=0,FALSE,'Input and Summary Results'!$E$5)</f>
        <v>0</v>
      </c>
      <c r="E47">
        <f t="shared" si="2"/>
        <v>0</v>
      </c>
      <c r="F47">
        <f t="shared" si="3"/>
        <v>0</v>
      </c>
      <c r="G47">
        <f>IF(B47=" ",FALSE,(IF('Input and Summary Results'!$J$4="yes",'Data Transformation'!E47,'Data Transformation'!C47)))</f>
        <v>1</v>
      </c>
      <c r="H47">
        <f>IF(B47=" ",FALSE,(IF('Input and Summary Results'!$J$4="yes",'Data Transformation'!F47,'Data Transformation'!D47)))</f>
        <v>0</v>
      </c>
      <c r="I47">
        <f t="shared" si="4"/>
        <v>44</v>
      </c>
      <c r="J47" s="18">
        <f>LOOKUP(2,1/(COUNTIF($J$4:J46,'Input and Summary Results'!$B$7:$B$8007)=0),'Input and Summary Results'!$B$7:$B$8007)</f>
        <v>274</v>
      </c>
      <c r="K47" s="18">
        <f t="shared" si="5"/>
        <v>274</v>
      </c>
      <c r="L47" s="18">
        <f t="shared" si="8"/>
        <v>42</v>
      </c>
      <c r="M47">
        <f t="shared" si="7"/>
        <v>42</v>
      </c>
      <c r="N47">
        <f t="shared" si="6"/>
        <v>19</v>
      </c>
      <c r="O47">
        <f t="shared" si="1"/>
        <v>19</v>
      </c>
    </row>
    <row r="48" spans="1:15" x14ac:dyDescent="0.25">
      <c r="A48" t="s">
        <v>25</v>
      </c>
      <c r="B48">
        <f>'Input and Summary Results'!$G52</f>
        <v>45</v>
      </c>
      <c r="C48">
        <f>IF(B48=0,FALSE,'Input and Summary Results'!$D$5)</f>
        <v>1</v>
      </c>
      <c r="D48">
        <f>IF(B48=0,FALSE,'Input and Summary Results'!$E$5)</f>
        <v>0</v>
      </c>
      <c r="E48">
        <f t="shared" si="2"/>
        <v>0</v>
      </c>
      <c r="F48">
        <f t="shared" si="3"/>
        <v>0</v>
      </c>
      <c r="G48">
        <f>IF(B48=" ",FALSE,(IF('Input and Summary Results'!$J$4="yes",'Data Transformation'!E48,'Data Transformation'!C48)))</f>
        <v>1</v>
      </c>
      <c r="H48">
        <f>IF(B48=" ",FALSE,(IF('Input and Summary Results'!$J$4="yes",'Data Transformation'!F48,'Data Transformation'!D48)))</f>
        <v>0</v>
      </c>
      <c r="I48">
        <f t="shared" si="4"/>
        <v>45</v>
      </c>
      <c r="J48" s="18">
        <f>LOOKUP(2,1/(COUNTIF($J$4:J47,'Input and Summary Results'!$B$7:$B$8007)=0),'Input and Summary Results'!$B$7:$B$8007)</f>
        <v>273</v>
      </c>
      <c r="K48" s="18">
        <f t="shared" si="5"/>
        <v>273</v>
      </c>
      <c r="L48" s="18">
        <f t="shared" si="8"/>
        <v>43</v>
      </c>
      <c r="M48">
        <f t="shared" si="7"/>
        <v>43</v>
      </c>
      <c r="N48">
        <f t="shared" si="6"/>
        <v>11</v>
      </c>
      <c r="O48">
        <f t="shared" si="1"/>
        <v>11</v>
      </c>
    </row>
    <row r="49" spans="1:15" x14ac:dyDescent="0.25">
      <c r="A49" t="s">
        <v>25</v>
      </c>
      <c r="B49">
        <f>'Input and Summary Results'!$G53</f>
        <v>46</v>
      </c>
      <c r="C49">
        <f>IF(B49=0,FALSE,'Input and Summary Results'!$D$5)</f>
        <v>1</v>
      </c>
      <c r="D49">
        <f>IF(B49=0,FALSE,'Input and Summary Results'!$E$5)</f>
        <v>0</v>
      </c>
      <c r="E49">
        <f t="shared" si="2"/>
        <v>0</v>
      </c>
      <c r="F49">
        <f t="shared" si="3"/>
        <v>0</v>
      </c>
      <c r="G49">
        <f>IF(B49=" ",FALSE,(IF('Input and Summary Results'!$J$4="yes",'Data Transformation'!E49,'Data Transformation'!C49)))</f>
        <v>1</v>
      </c>
      <c r="H49">
        <f>IF(B49=" ",FALSE,(IF('Input and Summary Results'!$J$4="yes",'Data Transformation'!F49,'Data Transformation'!D49)))</f>
        <v>0</v>
      </c>
      <c r="I49">
        <f t="shared" si="4"/>
        <v>46</v>
      </c>
      <c r="J49" s="18">
        <f>LOOKUP(2,1/(COUNTIF($J$4:J48,'Input and Summary Results'!$B$7:$B$8007)=0),'Input and Summary Results'!$B$7:$B$8007)</f>
        <v>272</v>
      </c>
      <c r="K49" s="18">
        <f t="shared" si="5"/>
        <v>272</v>
      </c>
      <c r="L49" s="18">
        <f t="shared" si="8"/>
        <v>44</v>
      </c>
      <c r="M49">
        <f t="shared" si="7"/>
        <v>44</v>
      </c>
      <c r="N49">
        <f t="shared" si="6"/>
        <v>19</v>
      </c>
      <c r="O49">
        <f t="shared" si="1"/>
        <v>19</v>
      </c>
    </row>
    <row r="50" spans="1:15" x14ac:dyDescent="0.25">
      <c r="A50" t="s">
        <v>25</v>
      </c>
      <c r="B50">
        <f>'Input and Summary Results'!$G54</f>
        <v>47</v>
      </c>
      <c r="C50">
        <f>IF(B50=0,FALSE,'Input and Summary Results'!$D$5)</f>
        <v>1</v>
      </c>
      <c r="D50">
        <f>IF(B50=0,FALSE,'Input and Summary Results'!$E$5)</f>
        <v>0</v>
      </c>
      <c r="E50">
        <f t="shared" si="2"/>
        <v>0</v>
      </c>
      <c r="F50">
        <f t="shared" si="3"/>
        <v>0</v>
      </c>
      <c r="G50">
        <f>IF(B50=" ",FALSE,(IF('Input and Summary Results'!$J$4="yes",'Data Transformation'!E50,'Data Transformation'!C50)))</f>
        <v>1</v>
      </c>
      <c r="H50">
        <f>IF(B50=" ",FALSE,(IF('Input and Summary Results'!$J$4="yes",'Data Transformation'!F50,'Data Transformation'!D50)))</f>
        <v>0</v>
      </c>
      <c r="I50">
        <f t="shared" si="4"/>
        <v>47</v>
      </c>
      <c r="J50" s="18">
        <f>LOOKUP(2,1/(COUNTIF($J$4:J49,'Input and Summary Results'!$B$7:$B$8007)=0),'Input and Summary Results'!$B$7:$B$8007)</f>
        <v>271</v>
      </c>
      <c r="K50" s="18">
        <f t="shared" si="5"/>
        <v>271</v>
      </c>
      <c r="L50" s="18">
        <f t="shared" si="8"/>
        <v>45</v>
      </c>
      <c r="M50">
        <f t="shared" si="7"/>
        <v>45</v>
      </c>
      <c r="N50">
        <f t="shared" si="6"/>
        <v>17</v>
      </c>
      <c r="O50">
        <f t="shared" si="1"/>
        <v>17</v>
      </c>
    </row>
    <row r="51" spans="1:15" x14ac:dyDescent="0.25">
      <c r="A51" t="s">
        <v>25</v>
      </c>
      <c r="B51">
        <f>'Input and Summary Results'!$G55</f>
        <v>48</v>
      </c>
      <c r="C51">
        <f>IF(B51=0,FALSE,'Input and Summary Results'!$D$5)</f>
        <v>1</v>
      </c>
      <c r="D51">
        <f>IF(B51=0,FALSE,'Input and Summary Results'!$E$5)</f>
        <v>0</v>
      </c>
      <c r="E51">
        <f t="shared" si="2"/>
        <v>0</v>
      </c>
      <c r="F51">
        <f t="shared" si="3"/>
        <v>0</v>
      </c>
      <c r="G51">
        <f>IF(B51=" ",FALSE,(IF('Input and Summary Results'!$J$4="yes",'Data Transformation'!E51,'Data Transformation'!C51)))</f>
        <v>1</v>
      </c>
      <c r="H51">
        <f>IF(B51=" ",FALSE,(IF('Input and Summary Results'!$J$4="yes",'Data Transformation'!F51,'Data Transformation'!D51)))</f>
        <v>0</v>
      </c>
      <c r="I51">
        <f t="shared" si="4"/>
        <v>48</v>
      </c>
      <c r="J51" s="18">
        <f>LOOKUP(2,1/(COUNTIF($J$4:J50,'Input and Summary Results'!$B$7:$B$8007)=0),'Input and Summary Results'!$B$7:$B$8007)</f>
        <v>270</v>
      </c>
      <c r="K51" s="18">
        <f t="shared" si="5"/>
        <v>270</v>
      </c>
      <c r="L51" s="18">
        <f t="shared" si="8"/>
        <v>46</v>
      </c>
      <c r="M51">
        <f t="shared" si="7"/>
        <v>46</v>
      </c>
      <c r="N51">
        <f t="shared" si="6"/>
        <v>19</v>
      </c>
      <c r="O51">
        <f t="shared" si="1"/>
        <v>19</v>
      </c>
    </row>
    <row r="52" spans="1:15" x14ac:dyDescent="0.25">
      <c r="A52" t="s">
        <v>25</v>
      </c>
      <c r="B52">
        <f>'Input and Summary Results'!$G56</f>
        <v>49</v>
      </c>
      <c r="C52">
        <f>IF(B52=0,FALSE,'Input and Summary Results'!$D$5)</f>
        <v>1</v>
      </c>
      <c r="D52">
        <f>IF(B52=0,FALSE,'Input and Summary Results'!$E$5)</f>
        <v>0</v>
      </c>
      <c r="E52">
        <f t="shared" si="2"/>
        <v>0</v>
      </c>
      <c r="F52">
        <f t="shared" si="3"/>
        <v>0</v>
      </c>
      <c r="G52">
        <f>IF(B52=" ",FALSE,(IF('Input and Summary Results'!$J$4="yes",'Data Transformation'!E52,'Data Transformation'!C52)))</f>
        <v>1</v>
      </c>
      <c r="H52">
        <f>IF(B52=" ",FALSE,(IF('Input and Summary Results'!$J$4="yes",'Data Transformation'!F52,'Data Transformation'!D52)))</f>
        <v>0</v>
      </c>
      <c r="I52">
        <f t="shared" si="4"/>
        <v>49</v>
      </c>
      <c r="J52" s="18">
        <f>LOOKUP(2,1/(COUNTIF($J$4:J51,'Input and Summary Results'!$B$7:$B$8007)=0),'Input and Summary Results'!$B$7:$B$8007)</f>
        <v>269</v>
      </c>
      <c r="K52" s="18">
        <f t="shared" si="5"/>
        <v>269</v>
      </c>
      <c r="L52" s="18">
        <f t="shared" si="8"/>
        <v>47</v>
      </c>
      <c r="M52">
        <f t="shared" si="7"/>
        <v>47</v>
      </c>
      <c r="N52">
        <f t="shared" si="6"/>
        <v>20</v>
      </c>
      <c r="O52">
        <f t="shared" si="1"/>
        <v>20</v>
      </c>
    </row>
    <row r="53" spans="1:15" x14ac:dyDescent="0.25">
      <c r="A53" t="s">
        <v>25</v>
      </c>
      <c r="B53">
        <f>'Input and Summary Results'!$G57</f>
        <v>50</v>
      </c>
      <c r="C53">
        <f>IF(B53=0,FALSE,'Input and Summary Results'!$D$5)</f>
        <v>1</v>
      </c>
      <c r="D53">
        <f>IF(B53=0,FALSE,'Input and Summary Results'!$E$5)</f>
        <v>0</v>
      </c>
      <c r="E53">
        <f t="shared" si="2"/>
        <v>0</v>
      </c>
      <c r="F53">
        <f t="shared" si="3"/>
        <v>0</v>
      </c>
      <c r="G53">
        <f>IF(B53=" ",FALSE,(IF('Input and Summary Results'!$J$4="yes",'Data Transformation'!E53,'Data Transformation'!C53)))</f>
        <v>1</v>
      </c>
      <c r="H53">
        <f>IF(B53=" ",FALSE,(IF('Input and Summary Results'!$J$4="yes",'Data Transformation'!F53,'Data Transformation'!D53)))</f>
        <v>0</v>
      </c>
      <c r="I53">
        <f t="shared" si="4"/>
        <v>50</v>
      </c>
      <c r="J53" s="18">
        <f>LOOKUP(2,1/(COUNTIF($J$4:J52,'Input and Summary Results'!$B$7:$B$8007)=0),'Input and Summary Results'!$B$7:$B$8007)</f>
        <v>268</v>
      </c>
      <c r="K53" s="18">
        <f t="shared" si="5"/>
        <v>268</v>
      </c>
      <c r="L53" s="18">
        <f t="shared" si="8"/>
        <v>48</v>
      </c>
      <c r="M53">
        <f t="shared" si="7"/>
        <v>48</v>
      </c>
      <c r="N53">
        <f t="shared" si="6"/>
        <v>18</v>
      </c>
      <c r="O53">
        <f t="shared" si="1"/>
        <v>18</v>
      </c>
    </row>
    <row r="54" spans="1:15" x14ac:dyDescent="0.25">
      <c r="A54" t="s">
        <v>25</v>
      </c>
      <c r="B54">
        <f>'Input and Summary Results'!$G58</f>
        <v>51</v>
      </c>
      <c r="C54">
        <f>IF(B54=0,FALSE,'Input and Summary Results'!$D$5)</f>
        <v>1</v>
      </c>
      <c r="D54">
        <f>IF(B54=0,FALSE,'Input and Summary Results'!$E$5)</f>
        <v>0</v>
      </c>
      <c r="E54">
        <f t="shared" si="2"/>
        <v>0</v>
      </c>
      <c r="F54">
        <f t="shared" si="3"/>
        <v>0</v>
      </c>
      <c r="G54">
        <f>IF(B54=" ",FALSE,(IF('Input and Summary Results'!$J$4="yes",'Data Transformation'!E54,'Data Transformation'!C54)))</f>
        <v>1</v>
      </c>
      <c r="H54">
        <f>IF(B54=" ",FALSE,(IF('Input and Summary Results'!$J$4="yes",'Data Transformation'!F54,'Data Transformation'!D54)))</f>
        <v>0</v>
      </c>
      <c r="I54">
        <f t="shared" si="4"/>
        <v>51</v>
      </c>
      <c r="J54" s="18">
        <f>LOOKUP(2,1/(COUNTIF($J$4:J53,'Input and Summary Results'!$B$7:$B$8007)=0),'Input and Summary Results'!$B$7:$B$8007)</f>
        <v>267</v>
      </c>
      <c r="K54" s="18">
        <f t="shared" si="5"/>
        <v>267</v>
      </c>
      <c r="L54" s="18">
        <f t="shared" si="8"/>
        <v>49</v>
      </c>
      <c r="M54">
        <f t="shared" si="7"/>
        <v>49</v>
      </c>
      <c r="N54">
        <f t="shared" si="6"/>
        <v>20</v>
      </c>
      <c r="O54">
        <f t="shared" si="1"/>
        <v>20</v>
      </c>
    </row>
    <row r="55" spans="1:15" x14ac:dyDescent="0.25">
      <c r="A55" t="s">
        <v>25</v>
      </c>
      <c r="B55">
        <f>'Input and Summary Results'!$G59</f>
        <v>52</v>
      </c>
      <c r="C55">
        <f>IF(B55=0,FALSE,'Input and Summary Results'!$D$5)</f>
        <v>1</v>
      </c>
      <c r="D55">
        <f>IF(B55=0,FALSE,'Input and Summary Results'!$E$5)</f>
        <v>0</v>
      </c>
      <c r="E55">
        <f t="shared" si="2"/>
        <v>0</v>
      </c>
      <c r="F55">
        <f t="shared" si="3"/>
        <v>0</v>
      </c>
      <c r="G55">
        <f>IF(B55=" ",FALSE,(IF('Input and Summary Results'!$J$4="yes",'Data Transformation'!E55,'Data Transformation'!C55)))</f>
        <v>1</v>
      </c>
      <c r="H55">
        <f>IF(B55=" ",FALSE,(IF('Input and Summary Results'!$J$4="yes",'Data Transformation'!F55,'Data Transformation'!D55)))</f>
        <v>0</v>
      </c>
      <c r="I55">
        <f t="shared" si="4"/>
        <v>52</v>
      </c>
      <c r="J55" s="18">
        <f>LOOKUP(2,1/(COUNTIF($J$4:J54,'Input and Summary Results'!$B$7:$B$8007)=0),'Input and Summary Results'!$B$7:$B$8007)</f>
        <v>266</v>
      </c>
      <c r="K55" s="18">
        <f t="shared" si="5"/>
        <v>266</v>
      </c>
      <c r="L55" s="18">
        <f t="shared" si="8"/>
        <v>50</v>
      </c>
      <c r="M55">
        <f t="shared" si="7"/>
        <v>50</v>
      </c>
      <c r="N55">
        <f t="shared" si="6"/>
        <v>20</v>
      </c>
      <c r="O55">
        <f t="shared" si="1"/>
        <v>20</v>
      </c>
    </row>
    <row r="56" spans="1:15" x14ac:dyDescent="0.25">
      <c r="A56" t="s">
        <v>25</v>
      </c>
      <c r="B56">
        <f>'Input and Summary Results'!$G60</f>
        <v>53</v>
      </c>
      <c r="C56">
        <f>IF(B56=0,FALSE,'Input and Summary Results'!$D$5)</f>
        <v>1</v>
      </c>
      <c r="D56">
        <f>IF(B56=0,FALSE,'Input and Summary Results'!$E$5)</f>
        <v>0</v>
      </c>
      <c r="E56">
        <f t="shared" si="2"/>
        <v>0</v>
      </c>
      <c r="F56">
        <f t="shared" si="3"/>
        <v>0</v>
      </c>
      <c r="G56">
        <f>IF(B56=" ",FALSE,(IF('Input and Summary Results'!$J$4="yes",'Data Transformation'!E56,'Data Transformation'!C56)))</f>
        <v>1</v>
      </c>
      <c r="H56">
        <f>IF(B56=" ",FALSE,(IF('Input and Summary Results'!$J$4="yes",'Data Transformation'!F56,'Data Transformation'!D56)))</f>
        <v>0</v>
      </c>
      <c r="I56">
        <f t="shared" si="4"/>
        <v>53</v>
      </c>
      <c r="J56" s="18">
        <f>LOOKUP(2,1/(COUNTIF($J$4:J55,'Input and Summary Results'!$B$7:$B$8007)=0),'Input and Summary Results'!$B$7:$B$8007)</f>
        <v>265</v>
      </c>
      <c r="K56" s="18">
        <f t="shared" si="5"/>
        <v>265</v>
      </c>
      <c r="L56" s="18">
        <f t="shared" si="8"/>
        <v>51</v>
      </c>
      <c r="M56">
        <f t="shared" si="7"/>
        <v>51</v>
      </c>
      <c r="N56">
        <f t="shared" si="6"/>
        <v>20</v>
      </c>
      <c r="O56">
        <f t="shared" si="1"/>
        <v>20</v>
      </c>
    </row>
    <row r="57" spans="1:15" x14ac:dyDescent="0.25">
      <c r="A57" t="s">
        <v>25</v>
      </c>
      <c r="B57">
        <f>'Input and Summary Results'!$G61</f>
        <v>54</v>
      </c>
      <c r="C57">
        <f>IF(B57=0,FALSE,'Input and Summary Results'!$D$5)</f>
        <v>1</v>
      </c>
      <c r="D57">
        <f>IF(B57=0,FALSE,'Input and Summary Results'!$E$5)</f>
        <v>0</v>
      </c>
      <c r="E57">
        <f t="shared" si="2"/>
        <v>0</v>
      </c>
      <c r="F57">
        <f t="shared" si="3"/>
        <v>0</v>
      </c>
      <c r="G57">
        <f>IF(B57=" ",FALSE,(IF('Input and Summary Results'!$J$4="yes",'Data Transformation'!E57,'Data Transformation'!C57)))</f>
        <v>1</v>
      </c>
      <c r="H57">
        <f>IF(B57=" ",FALSE,(IF('Input and Summary Results'!$J$4="yes",'Data Transformation'!F57,'Data Transformation'!D57)))</f>
        <v>0</v>
      </c>
      <c r="I57">
        <f t="shared" si="4"/>
        <v>54</v>
      </c>
      <c r="J57" s="18">
        <f>LOOKUP(2,1/(COUNTIF($J$4:J56,'Input and Summary Results'!$B$7:$B$8007)=0),'Input and Summary Results'!$B$7:$B$8007)</f>
        <v>264</v>
      </c>
      <c r="K57" s="18">
        <f t="shared" si="5"/>
        <v>264</v>
      </c>
      <c r="L57" s="18">
        <f t="shared" si="8"/>
        <v>52</v>
      </c>
      <c r="M57">
        <f t="shared" si="7"/>
        <v>52</v>
      </c>
      <c r="N57">
        <f t="shared" si="6"/>
        <v>20</v>
      </c>
      <c r="O57">
        <f t="shared" si="1"/>
        <v>20</v>
      </c>
    </row>
    <row r="58" spans="1:15" x14ac:dyDescent="0.25">
      <c r="A58" t="s">
        <v>25</v>
      </c>
      <c r="B58">
        <f>'Input and Summary Results'!$G62</f>
        <v>55</v>
      </c>
      <c r="C58">
        <f>IF(B58=0,FALSE,'Input and Summary Results'!$D$5)</f>
        <v>1</v>
      </c>
      <c r="D58">
        <f>IF(B58=0,FALSE,'Input and Summary Results'!$E$5)</f>
        <v>0</v>
      </c>
      <c r="E58">
        <f t="shared" si="2"/>
        <v>0</v>
      </c>
      <c r="F58">
        <f t="shared" si="3"/>
        <v>0</v>
      </c>
      <c r="G58">
        <f>IF(B58=" ",FALSE,(IF('Input and Summary Results'!$J$4="yes",'Data Transformation'!E58,'Data Transformation'!C58)))</f>
        <v>1</v>
      </c>
      <c r="H58">
        <f>IF(B58=" ",FALSE,(IF('Input and Summary Results'!$J$4="yes",'Data Transformation'!F58,'Data Transformation'!D58)))</f>
        <v>0</v>
      </c>
      <c r="I58">
        <f t="shared" si="4"/>
        <v>55</v>
      </c>
      <c r="J58" s="18">
        <f>LOOKUP(2,1/(COUNTIF($J$4:J57,'Input and Summary Results'!$B$7:$B$8007)=0),'Input and Summary Results'!$B$7:$B$8007)</f>
        <v>263</v>
      </c>
      <c r="K58" s="18">
        <f t="shared" si="5"/>
        <v>263</v>
      </c>
      <c r="L58" s="18">
        <f t="shared" si="8"/>
        <v>53</v>
      </c>
      <c r="M58">
        <f t="shared" si="7"/>
        <v>53</v>
      </c>
      <c r="N58">
        <f t="shared" si="6"/>
        <v>20</v>
      </c>
      <c r="O58">
        <f t="shared" si="1"/>
        <v>20</v>
      </c>
    </row>
    <row r="59" spans="1:15" x14ac:dyDescent="0.25">
      <c r="A59" t="s">
        <v>25</v>
      </c>
      <c r="B59">
        <f>'Input and Summary Results'!$G63</f>
        <v>56</v>
      </c>
      <c r="C59">
        <f>IF(B59=0,FALSE,'Input and Summary Results'!$D$5)</f>
        <v>1</v>
      </c>
      <c r="D59">
        <f>IF(B59=0,FALSE,'Input and Summary Results'!$E$5)</f>
        <v>0</v>
      </c>
      <c r="E59">
        <f t="shared" si="2"/>
        <v>0</v>
      </c>
      <c r="F59">
        <f t="shared" si="3"/>
        <v>0</v>
      </c>
      <c r="G59">
        <f>IF(B59=" ",FALSE,(IF('Input and Summary Results'!$J$4="yes",'Data Transformation'!E59,'Data Transformation'!C59)))</f>
        <v>1</v>
      </c>
      <c r="H59">
        <f>IF(B59=" ",FALSE,(IF('Input and Summary Results'!$J$4="yes",'Data Transformation'!F59,'Data Transformation'!D59)))</f>
        <v>0</v>
      </c>
      <c r="I59">
        <f t="shared" si="4"/>
        <v>56</v>
      </c>
      <c r="J59" s="18">
        <f>LOOKUP(2,1/(COUNTIF($J$4:J58,'Input and Summary Results'!$B$7:$B$8007)=0),'Input and Summary Results'!$B$7:$B$8007)</f>
        <v>262</v>
      </c>
      <c r="K59" s="18">
        <f t="shared" si="5"/>
        <v>262</v>
      </c>
      <c r="L59" s="18">
        <f t="shared" si="8"/>
        <v>54</v>
      </c>
      <c r="M59">
        <f t="shared" si="7"/>
        <v>54</v>
      </c>
      <c r="N59">
        <f t="shared" si="6"/>
        <v>19</v>
      </c>
      <c r="O59">
        <f t="shared" si="1"/>
        <v>19</v>
      </c>
    </row>
    <row r="60" spans="1:15" x14ac:dyDescent="0.25">
      <c r="A60" t="s">
        <v>25</v>
      </c>
      <c r="B60">
        <f>'Input and Summary Results'!$G64</f>
        <v>57</v>
      </c>
      <c r="C60">
        <f>IF(B60=0,FALSE,'Input and Summary Results'!$D$5)</f>
        <v>1</v>
      </c>
      <c r="D60">
        <f>IF(B60=0,FALSE,'Input and Summary Results'!$E$5)</f>
        <v>0</v>
      </c>
      <c r="E60">
        <f t="shared" si="2"/>
        <v>0</v>
      </c>
      <c r="F60">
        <f t="shared" si="3"/>
        <v>0</v>
      </c>
      <c r="G60">
        <f>IF(B60=" ",FALSE,(IF('Input and Summary Results'!$J$4="yes",'Data Transformation'!E60,'Data Transformation'!C60)))</f>
        <v>1</v>
      </c>
      <c r="H60">
        <f>IF(B60=" ",FALSE,(IF('Input and Summary Results'!$J$4="yes",'Data Transformation'!F60,'Data Transformation'!D60)))</f>
        <v>0</v>
      </c>
      <c r="I60">
        <f t="shared" si="4"/>
        <v>57</v>
      </c>
      <c r="J60" s="18">
        <f>LOOKUP(2,1/(COUNTIF($J$4:J59,'Input and Summary Results'!$B$7:$B$8007)=0),'Input and Summary Results'!$B$7:$B$8007)</f>
        <v>261</v>
      </c>
      <c r="K60" s="18">
        <f t="shared" si="5"/>
        <v>261</v>
      </c>
      <c r="L60" s="18">
        <f t="shared" si="8"/>
        <v>55</v>
      </c>
      <c r="M60">
        <f t="shared" si="7"/>
        <v>55</v>
      </c>
      <c r="N60">
        <f t="shared" si="6"/>
        <v>20</v>
      </c>
      <c r="O60">
        <f t="shared" si="1"/>
        <v>20</v>
      </c>
    </row>
    <row r="61" spans="1:15" x14ac:dyDescent="0.25">
      <c r="A61" t="s">
        <v>25</v>
      </c>
      <c r="B61">
        <f>'Input and Summary Results'!$G65</f>
        <v>58</v>
      </c>
      <c r="C61">
        <f>IF(B61=0,FALSE,'Input and Summary Results'!$D$5)</f>
        <v>1</v>
      </c>
      <c r="D61">
        <f>IF(B61=0,FALSE,'Input and Summary Results'!$E$5)</f>
        <v>0</v>
      </c>
      <c r="E61">
        <f t="shared" si="2"/>
        <v>0</v>
      </c>
      <c r="F61">
        <f t="shared" si="3"/>
        <v>0</v>
      </c>
      <c r="G61">
        <f>IF(B61=" ",FALSE,(IF('Input and Summary Results'!$J$4="yes",'Data Transformation'!E61,'Data Transformation'!C61)))</f>
        <v>1</v>
      </c>
      <c r="H61">
        <f>IF(B61=" ",FALSE,(IF('Input and Summary Results'!$J$4="yes",'Data Transformation'!F61,'Data Transformation'!D61)))</f>
        <v>0</v>
      </c>
      <c r="I61">
        <f t="shared" si="4"/>
        <v>58</v>
      </c>
      <c r="J61" s="18">
        <f>LOOKUP(2,1/(COUNTIF($J$4:J60,'Input and Summary Results'!$B$7:$B$8007)=0),'Input and Summary Results'!$B$7:$B$8007)</f>
        <v>260</v>
      </c>
      <c r="K61" s="18">
        <f t="shared" si="5"/>
        <v>260</v>
      </c>
      <c r="L61" s="18">
        <f t="shared" si="8"/>
        <v>56</v>
      </c>
      <c r="M61">
        <f t="shared" si="7"/>
        <v>56</v>
      </c>
      <c r="N61">
        <f t="shared" si="6"/>
        <v>20</v>
      </c>
      <c r="O61">
        <f t="shared" si="1"/>
        <v>20</v>
      </c>
    </row>
    <row r="62" spans="1:15" x14ac:dyDescent="0.25">
      <c r="A62" t="s">
        <v>25</v>
      </c>
      <c r="B62">
        <f>'Input and Summary Results'!$G66</f>
        <v>59</v>
      </c>
      <c r="C62">
        <f>IF(B62=0,FALSE,'Input and Summary Results'!$D$5)</f>
        <v>1</v>
      </c>
      <c r="D62">
        <f>IF(B62=0,FALSE,'Input and Summary Results'!$E$5)</f>
        <v>0</v>
      </c>
      <c r="E62">
        <f t="shared" si="2"/>
        <v>0</v>
      </c>
      <c r="F62">
        <f t="shared" si="3"/>
        <v>0</v>
      </c>
      <c r="G62">
        <f>IF(B62=" ",FALSE,(IF('Input and Summary Results'!$J$4="yes",'Data Transformation'!E62,'Data Transformation'!C62)))</f>
        <v>1</v>
      </c>
      <c r="H62">
        <f>IF(B62=" ",FALSE,(IF('Input and Summary Results'!$J$4="yes",'Data Transformation'!F62,'Data Transformation'!D62)))</f>
        <v>0</v>
      </c>
      <c r="I62">
        <f t="shared" si="4"/>
        <v>59</v>
      </c>
      <c r="J62" s="18">
        <f>LOOKUP(2,1/(COUNTIF($J$4:J61,'Input and Summary Results'!$B$7:$B$8007)=0),'Input and Summary Results'!$B$7:$B$8007)</f>
        <v>259</v>
      </c>
      <c r="K62" s="18">
        <f t="shared" si="5"/>
        <v>259</v>
      </c>
      <c r="L62" s="18">
        <f t="shared" si="8"/>
        <v>57</v>
      </c>
      <c r="M62">
        <f t="shared" si="7"/>
        <v>57</v>
      </c>
      <c r="N62">
        <f t="shared" si="6"/>
        <v>16</v>
      </c>
      <c r="O62">
        <f t="shared" si="1"/>
        <v>16</v>
      </c>
    </row>
    <row r="63" spans="1:15" x14ac:dyDescent="0.25">
      <c r="A63" t="s">
        <v>25</v>
      </c>
      <c r="B63">
        <f>'Input and Summary Results'!$G67</f>
        <v>60</v>
      </c>
      <c r="C63">
        <f>IF(B63=0,FALSE,'Input and Summary Results'!$D$5)</f>
        <v>1</v>
      </c>
      <c r="D63">
        <f>IF(B63=0,FALSE,'Input and Summary Results'!$E$5)</f>
        <v>0</v>
      </c>
      <c r="E63">
        <f t="shared" si="2"/>
        <v>0</v>
      </c>
      <c r="F63">
        <f t="shared" si="3"/>
        <v>0</v>
      </c>
      <c r="G63">
        <f>IF(B63=" ",FALSE,(IF('Input and Summary Results'!$J$4="yes",'Data Transformation'!E63,'Data Transformation'!C63)))</f>
        <v>1</v>
      </c>
      <c r="H63">
        <f>IF(B63=" ",FALSE,(IF('Input and Summary Results'!$J$4="yes",'Data Transformation'!F63,'Data Transformation'!D63)))</f>
        <v>0</v>
      </c>
      <c r="I63">
        <f t="shared" si="4"/>
        <v>60</v>
      </c>
      <c r="J63" s="18">
        <f>LOOKUP(2,1/(COUNTIF($J$4:J62,'Input and Summary Results'!$B$7:$B$8007)=0),'Input and Summary Results'!$B$7:$B$8007)</f>
        <v>258</v>
      </c>
      <c r="K63" s="18">
        <f t="shared" si="5"/>
        <v>258</v>
      </c>
      <c r="L63" s="18">
        <f t="shared" si="8"/>
        <v>58</v>
      </c>
      <c r="M63">
        <f t="shared" si="7"/>
        <v>58</v>
      </c>
      <c r="N63">
        <f t="shared" si="6"/>
        <v>15</v>
      </c>
      <c r="O63">
        <f t="shared" si="1"/>
        <v>15</v>
      </c>
    </row>
    <row r="64" spans="1:15" x14ac:dyDescent="0.25">
      <c r="A64" t="s">
        <v>25</v>
      </c>
      <c r="B64">
        <f>'Input and Summary Results'!$G68</f>
        <v>61</v>
      </c>
      <c r="C64">
        <f>IF(B64=0,FALSE,'Input and Summary Results'!$D$5)</f>
        <v>1</v>
      </c>
      <c r="D64">
        <f>IF(B64=0,FALSE,'Input and Summary Results'!$E$5)</f>
        <v>0</v>
      </c>
      <c r="E64">
        <f t="shared" si="2"/>
        <v>0</v>
      </c>
      <c r="F64">
        <f t="shared" si="3"/>
        <v>0</v>
      </c>
      <c r="G64">
        <f>IF(B64=" ",FALSE,(IF('Input and Summary Results'!$J$4="yes",'Data Transformation'!E64,'Data Transformation'!C64)))</f>
        <v>1</v>
      </c>
      <c r="H64">
        <f>IF(B64=" ",FALSE,(IF('Input and Summary Results'!$J$4="yes",'Data Transformation'!F64,'Data Transformation'!D64)))</f>
        <v>0</v>
      </c>
      <c r="I64">
        <f t="shared" si="4"/>
        <v>61</v>
      </c>
      <c r="J64" s="18">
        <f>LOOKUP(2,1/(COUNTIF($J$4:J63,'Input and Summary Results'!$B$7:$B$8007)=0),'Input and Summary Results'!$B$7:$B$8007)</f>
        <v>257</v>
      </c>
      <c r="K64" s="18">
        <f t="shared" si="5"/>
        <v>257</v>
      </c>
      <c r="L64" s="18">
        <f t="shared" si="8"/>
        <v>59</v>
      </c>
      <c r="M64">
        <f t="shared" si="7"/>
        <v>59</v>
      </c>
      <c r="N64">
        <f t="shared" si="6"/>
        <v>13</v>
      </c>
      <c r="O64">
        <f t="shared" si="1"/>
        <v>13</v>
      </c>
    </row>
    <row r="65" spans="1:15" x14ac:dyDescent="0.25">
      <c r="A65" t="s">
        <v>25</v>
      </c>
      <c r="B65">
        <f>'Input and Summary Results'!$G69</f>
        <v>62</v>
      </c>
      <c r="C65">
        <f>IF(B65=0,FALSE,'Input and Summary Results'!$D$5)</f>
        <v>1</v>
      </c>
      <c r="D65">
        <f>IF(B65=0,FALSE,'Input and Summary Results'!$E$5)</f>
        <v>0</v>
      </c>
      <c r="E65">
        <f t="shared" si="2"/>
        <v>0</v>
      </c>
      <c r="F65">
        <f t="shared" si="3"/>
        <v>0</v>
      </c>
      <c r="G65">
        <f>IF(B65=" ",FALSE,(IF('Input and Summary Results'!$J$4="yes",'Data Transformation'!E65,'Data Transformation'!C65)))</f>
        <v>1</v>
      </c>
      <c r="H65">
        <f>IF(B65=" ",FALSE,(IF('Input and Summary Results'!$J$4="yes",'Data Transformation'!F65,'Data Transformation'!D65)))</f>
        <v>0</v>
      </c>
      <c r="I65">
        <f t="shared" si="4"/>
        <v>62</v>
      </c>
      <c r="J65" s="18">
        <f>LOOKUP(2,1/(COUNTIF($J$4:J64,'Input and Summary Results'!$B$7:$B$8007)=0),'Input and Summary Results'!$B$7:$B$8007)</f>
        <v>256</v>
      </c>
      <c r="K65" s="18">
        <f t="shared" si="5"/>
        <v>256</v>
      </c>
      <c r="L65" s="18">
        <f t="shared" si="8"/>
        <v>60</v>
      </c>
      <c r="M65">
        <f t="shared" si="7"/>
        <v>60</v>
      </c>
      <c r="N65">
        <f t="shared" si="6"/>
        <v>18</v>
      </c>
      <c r="O65">
        <f t="shared" si="1"/>
        <v>18</v>
      </c>
    </row>
    <row r="66" spans="1:15" x14ac:dyDescent="0.25">
      <c r="A66" t="s">
        <v>25</v>
      </c>
      <c r="B66">
        <f>'Input and Summary Results'!$G70</f>
        <v>63</v>
      </c>
      <c r="C66">
        <f>IF(B66=0,FALSE,'Input and Summary Results'!$D$5)</f>
        <v>1</v>
      </c>
      <c r="D66">
        <f>IF(B66=0,FALSE,'Input and Summary Results'!$E$5)</f>
        <v>0</v>
      </c>
      <c r="E66">
        <f t="shared" si="2"/>
        <v>0</v>
      </c>
      <c r="F66">
        <f t="shared" si="3"/>
        <v>0</v>
      </c>
      <c r="G66">
        <f>IF(B66=" ",FALSE,(IF('Input and Summary Results'!$J$4="yes",'Data Transformation'!E66,'Data Transformation'!C66)))</f>
        <v>1</v>
      </c>
      <c r="H66">
        <f>IF(B66=" ",FALSE,(IF('Input and Summary Results'!$J$4="yes",'Data Transformation'!F66,'Data Transformation'!D66)))</f>
        <v>0</v>
      </c>
      <c r="I66">
        <f t="shared" si="4"/>
        <v>63</v>
      </c>
      <c r="J66" s="18">
        <f>LOOKUP(2,1/(COUNTIF($J$4:J65,'Input and Summary Results'!$B$7:$B$8007)=0),'Input and Summary Results'!$B$7:$B$8007)</f>
        <v>255</v>
      </c>
      <c r="K66" s="18">
        <f t="shared" si="5"/>
        <v>255</v>
      </c>
      <c r="L66" s="18">
        <f t="shared" si="8"/>
        <v>61</v>
      </c>
      <c r="M66">
        <f t="shared" si="7"/>
        <v>61</v>
      </c>
      <c r="N66">
        <f t="shared" si="6"/>
        <v>19</v>
      </c>
      <c r="O66">
        <f t="shared" si="1"/>
        <v>19</v>
      </c>
    </row>
    <row r="67" spans="1:15" x14ac:dyDescent="0.25">
      <c r="A67" t="s">
        <v>25</v>
      </c>
      <c r="B67">
        <f>'Input and Summary Results'!$G71</f>
        <v>64</v>
      </c>
      <c r="C67">
        <f>IF(B67=0,FALSE,'Input and Summary Results'!$D$5)</f>
        <v>1</v>
      </c>
      <c r="D67">
        <f>IF(B67=0,FALSE,'Input and Summary Results'!$E$5)</f>
        <v>0</v>
      </c>
      <c r="E67">
        <f t="shared" si="2"/>
        <v>0</v>
      </c>
      <c r="F67">
        <f t="shared" si="3"/>
        <v>0</v>
      </c>
      <c r="G67">
        <f>IF(B67=" ",FALSE,(IF('Input and Summary Results'!$J$4="yes",'Data Transformation'!E67,'Data Transformation'!C67)))</f>
        <v>1</v>
      </c>
      <c r="H67">
        <f>IF(B67=" ",FALSE,(IF('Input and Summary Results'!$J$4="yes",'Data Transformation'!F67,'Data Transformation'!D67)))</f>
        <v>0</v>
      </c>
      <c r="I67">
        <f t="shared" si="4"/>
        <v>64</v>
      </c>
      <c r="J67" s="18">
        <f>LOOKUP(2,1/(COUNTIF($J$4:J66,'Input and Summary Results'!$B$7:$B$8007)=0),'Input and Summary Results'!$B$7:$B$8007)</f>
        <v>254</v>
      </c>
      <c r="K67" s="18">
        <f t="shared" si="5"/>
        <v>254</v>
      </c>
      <c r="L67" s="18">
        <f t="shared" si="8"/>
        <v>62</v>
      </c>
      <c r="M67">
        <f t="shared" si="7"/>
        <v>62</v>
      </c>
      <c r="N67">
        <f t="shared" si="6"/>
        <v>19</v>
      </c>
      <c r="O67">
        <f t="shared" si="1"/>
        <v>19</v>
      </c>
    </row>
    <row r="68" spans="1:15" x14ac:dyDescent="0.25">
      <c r="A68" t="s">
        <v>25</v>
      </c>
      <c r="B68">
        <f>'Input and Summary Results'!$G72</f>
        <v>65</v>
      </c>
      <c r="C68">
        <f>IF(B68=0,FALSE,'Input and Summary Results'!$D$5)</f>
        <v>1</v>
      </c>
      <c r="D68">
        <f>IF(B68=0,FALSE,'Input and Summary Results'!$E$5)</f>
        <v>0</v>
      </c>
      <c r="E68">
        <f t="shared" si="2"/>
        <v>0</v>
      </c>
      <c r="F68">
        <f t="shared" si="3"/>
        <v>0</v>
      </c>
      <c r="G68">
        <f>IF(B68=" ",FALSE,(IF('Input and Summary Results'!$J$4="yes",'Data Transformation'!E68,'Data Transformation'!C68)))</f>
        <v>1</v>
      </c>
      <c r="H68">
        <f>IF(B68=" ",FALSE,(IF('Input and Summary Results'!$J$4="yes",'Data Transformation'!F68,'Data Transformation'!D68)))</f>
        <v>0</v>
      </c>
      <c r="I68">
        <f t="shared" si="4"/>
        <v>65</v>
      </c>
      <c r="J68" s="18">
        <f>LOOKUP(2,1/(COUNTIF($J$4:J67,'Input and Summary Results'!$B$7:$B$8007)=0),'Input and Summary Results'!$B$7:$B$8007)</f>
        <v>253</v>
      </c>
      <c r="K68" s="18">
        <f t="shared" si="5"/>
        <v>253</v>
      </c>
      <c r="L68" s="18">
        <f t="shared" si="8"/>
        <v>63</v>
      </c>
      <c r="M68">
        <f t="shared" si="7"/>
        <v>63</v>
      </c>
      <c r="N68">
        <f t="shared" si="6"/>
        <v>17</v>
      </c>
      <c r="O68">
        <f t="shared" ref="O68:O131" si="9">IF(N68&gt;4,N68,FALSE)</f>
        <v>17</v>
      </c>
    </row>
    <row r="69" spans="1:15" x14ac:dyDescent="0.25">
      <c r="A69" t="s">
        <v>25</v>
      </c>
      <c r="B69">
        <f>'Input and Summary Results'!$G73</f>
        <v>66</v>
      </c>
      <c r="C69">
        <f>IF(B69=0,FALSE,'Input and Summary Results'!$D$5)</f>
        <v>1</v>
      </c>
      <c r="D69">
        <f>IF(B69=0,FALSE,'Input and Summary Results'!$E$5)</f>
        <v>0</v>
      </c>
      <c r="E69">
        <f t="shared" ref="E69:E132" si="10">IF(C69=FALSE,FALSE,LOG10(C69))</f>
        <v>0</v>
      </c>
      <c r="F69">
        <f t="shared" ref="F69:F132" si="11">IF(D69=FALSE, FALSE,0.434*D69/C69)</f>
        <v>0</v>
      </c>
      <c r="G69">
        <f>IF(B69=" ",FALSE,(IF('Input and Summary Results'!$J$4="yes",'Data Transformation'!E69,'Data Transformation'!C69)))</f>
        <v>1</v>
      </c>
      <c r="H69">
        <f>IF(B69=" ",FALSE,(IF('Input and Summary Results'!$J$4="yes",'Data Transformation'!F69,'Data Transformation'!D69)))</f>
        <v>0</v>
      </c>
      <c r="I69">
        <f t="shared" ref="I69:I132" si="12">IF(G69=FALSE,"",B69)</f>
        <v>66</v>
      </c>
      <c r="J69" s="18">
        <f>LOOKUP(2,1/(COUNTIF($J$4:J68,'Input and Summary Results'!$B$7:$B$8007)=0),'Input and Summary Results'!$B$7:$B$8007)</f>
        <v>252</v>
      </c>
      <c r="K69" s="18">
        <f t="shared" si="5"/>
        <v>252</v>
      </c>
      <c r="L69" s="18">
        <f t="shared" si="8"/>
        <v>64</v>
      </c>
      <c r="M69">
        <f t="shared" si="7"/>
        <v>64</v>
      </c>
      <c r="N69">
        <f t="shared" si="6"/>
        <v>19</v>
      </c>
      <c r="O69">
        <f t="shared" si="9"/>
        <v>19</v>
      </c>
    </row>
    <row r="70" spans="1:15" x14ac:dyDescent="0.25">
      <c r="A70" t="s">
        <v>25</v>
      </c>
      <c r="B70">
        <f>'Input and Summary Results'!$G74</f>
        <v>67</v>
      </c>
      <c r="C70">
        <f>IF(B70=0,FALSE,'Input and Summary Results'!$D$5)</f>
        <v>1</v>
      </c>
      <c r="D70">
        <f>IF(B70=0,FALSE,'Input and Summary Results'!$E$5)</f>
        <v>0</v>
      </c>
      <c r="E70">
        <f t="shared" si="10"/>
        <v>0</v>
      </c>
      <c r="F70">
        <f t="shared" si="11"/>
        <v>0</v>
      </c>
      <c r="G70">
        <f>IF(B70=" ",FALSE,(IF('Input and Summary Results'!$J$4="yes",'Data Transformation'!E70,'Data Transformation'!C70)))</f>
        <v>1</v>
      </c>
      <c r="H70">
        <f>IF(B70=" ",FALSE,(IF('Input and Summary Results'!$J$4="yes",'Data Transformation'!F70,'Data Transformation'!D70)))</f>
        <v>0</v>
      </c>
      <c r="I70">
        <f t="shared" si="12"/>
        <v>67</v>
      </c>
      <c r="J70" s="18">
        <f>LOOKUP(2,1/(COUNTIF($J$4:J69,'Input and Summary Results'!$B$7:$B$8007)=0),'Input and Summary Results'!$B$7:$B$8007)</f>
        <v>251</v>
      </c>
      <c r="K70" s="18">
        <f t="shared" ref="K70:K133" si="13">IFERROR(J70," ")</f>
        <v>251</v>
      </c>
      <c r="L70" s="18">
        <f t="shared" si="8"/>
        <v>65</v>
      </c>
      <c r="M70">
        <f t="shared" si="7"/>
        <v>65</v>
      </c>
      <c r="N70">
        <f t="shared" ref="N70:N133" si="14">COUNTIF($I$4:$I$8425,M70)</f>
        <v>18</v>
      </c>
      <c r="O70">
        <f t="shared" si="9"/>
        <v>18</v>
      </c>
    </row>
    <row r="71" spans="1:15" x14ac:dyDescent="0.25">
      <c r="A71" t="s">
        <v>25</v>
      </c>
      <c r="B71">
        <f>'Input and Summary Results'!$G75</f>
        <v>68</v>
      </c>
      <c r="C71">
        <f>IF(B71=0,FALSE,'Input and Summary Results'!$D$5)</f>
        <v>1</v>
      </c>
      <c r="D71">
        <f>IF(B71=0,FALSE,'Input and Summary Results'!$E$5)</f>
        <v>0</v>
      </c>
      <c r="E71">
        <f t="shared" si="10"/>
        <v>0</v>
      </c>
      <c r="F71">
        <f t="shared" si="11"/>
        <v>0</v>
      </c>
      <c r="G71">
        <f>IF(B71=" ",FALSE,(IF('Input and Summary Results'!$J$4="yes",'Data Transformation'!E71,'Data Transformation'!C71)))</f>
        <v>1</v>
      </c>
      <c r="H71">
        <f>IF(B71=" ",FALSE,(IF('Input and Summary Results'!$J$4="yes",'Data Transformation'!F71,'Data Transformation'!D71)))</f>
        <v>0</v>
      </c>
      <c r="I71">
        <f t="shared" si="12"/>
        <v>68</v>
      </c>
      <c r="J71" s="18">
        <f>LOOKUP(2,1/(COUNTIF($J$4:J70,'Input and Summary Results'!$B$7:$B$8007)=0),'Input and Summary Results'!$B$7:$B$8007)</f>
        <v>250</v>
      </c>
      <c r="K71" s="18">
        <f t="shared" si="13"/>
        <v>250</v>
      </c>
      <c r="L71" s="18">
        <f t="shared" si="8"/>
        <v>66</v>
      </c>
      <c r="M71">
        <f t="shared" ref="M71:M134" si="15">SMALL($K$6:$K$426,L71)</f>
        <v>66</v>
      </c>
      <c r="N71">
        <f t="shared" si="14"/>
        <v>14</v>
      </c>
      <c r="O71">
        <f t="shared" si="9"/>
        <v>14</v>
      </c>
    </row>
    <row r="72" spans="1:15" x14ac:dyDescent="0.25">
      <c r="A72" t="s">
        <v>25</v>
      </c>
      <c r="B72">
        <f>'Input and Summary Results'!$G76</f>
        <v>69</v>
      </c>
      <c r="C72">
        <f>IF(B72=0,FALSE,'Input and Summary Results'!$D$5)</f>
        <v>1</v>
      </c>
      <c r="D72">
        <f>IF(B72=0,FALSE,'Input and Summary Results'!$E$5)</f>
        <v>0</v>
      </c>
      <c r="E72">
        <f t="shared" si="10"/>
        <v>0</v>
      </c>
      <c r="F72">
        <f t="shared" si="11"/>
        <v>0</v>
      </c>
      <c r="G72">
        <f>IF(B72=" ",FALSE,(IF('Input and Summary Results'!$J$4="yes",'Data Transformation'!E72,'Data Transformation'!C72)))</f>
        <v>1</v>
      </c>
      <c r="H72">
        <f>IF(B72=" ",FALSE,(IF('Input and Summary Results'!$J$4="yes",'Data Transformation'!F72,'Data Transformation'!D72)))</f>
        <v>0</v>
      </c>
      <c r="I72">
        <f t="shared" si="12"/>
        <v>69</v>
      </c>
      <c r="J72" s="18">
        <f>LOOKUP(2,1/(COUNTIF($J$4:J71,'Input and Summary Results'!$B$7:$B$8007)=0),'Input and Summary Results'!$B$7:$B$8007)</f>
        <v>249</v>
      </c>
      <c r="K72" s="18">
        <f t="shared" si="13"/>
        <v>249</v>
      </c>
      <c r="L72" s="18">
        <f t="shared" ref="L72:L135" si="16">L71+1</f>
        <v>67</v>
      </c>
      <c r="M72">
        <f t="shared" si="15"/>
        <v>67</v>
      </c>
      <c r="N72">
        <f t="shared" si="14"/>
        <v>17</v>
      </c>
      <c r="O72">
        <f t="shared" si="9"/>
        <v>17</v>
      </c>
    </row>
    <row r="73" spans="1:15" x14ac:dyDescent="0.25">
      <c r="A73" t="s">
        <v>25</v>
      </c>
      <c r="B73">
        <f>'Input and Summary Results'!$G77</f>
        <v>70</v>
      </c>
      <c r="C73">
        <f>IF(B73=0,FALSE,'Input and Summary Results'!$D$5)</f>
        <v>1</v>
      </c>
      <c r="D73">
        <f>IF(B73=0,FALSE,'Input and Summary Results'!$E$5)</f>
        <v>0</v>
      </c>
      <c r="E73">
        <f t="shared" si="10"/>
        <v>0</v>
      </c>
      <c r="F73">
        <f t="shared" si="11"/>
        <v>0</v>
      </c>
      <c r="G73">
        <f>IF(B73=" ",FALSE,(IF('Input and Summary Results'!$J$4="yes",'Data Transformation'!E73,'Data Transformation'!C73)))</f>
        <v>1</v>
      </c>
      <c r="H73">
        <f>IF(B73=" ",FALSE,(IF('Input and Summary Results'!$J$4="yes",'Data Transformation'!F73,'Data Transformation'!D73)))</f>
        <v>0</v>
      </c>
      <c r="I73">
        <f t="shared" si="12"/>
        <v>70</v>
      </c>
      <c r="J73" s="18">
        <f>LOOKUP(2,1/(COUNTIF($J$4:J72,'Input and Summary Results'!$B$7:$B$8007)=0),'Input and Summary Results'!$B$7:$B$8007)</f>
        <v>248</v>
      </c>
      <c r="K73" s="18">
        <f t="shared" si="13"/>
        <v>248</v>
      </c>
      <c r="L73" s="18">
        <f t="shared" si="16"/>
        <v>68</v>
      </c>
      <c r="M73">
        <f t="shared" si="15"/>
        <v>68</v>
      </c>
      <c r="N73">
        <f t="shared" si="14"/>
        <v>13</v>
      </c>
      <c r="O73">
        <f t="shared" si="9"/>
        <v>13</v>
      </c>
    </row>
    <row r="74" spans="1:15" x14ac:dyDescent="0.25">
      <c r="A74" t="s">
        <v>25</v>
      </c>
      <c r="B74">
        <f>'Input and Summary Results'!$G78</f>
        <v>71</v>
      </c>
      <c r="C74">
        <f>IF(B74=0,FALSE,'Input and Summary Results'!$D$5)</f>
        <v>1</v>
      </c>
      <c r="D74">
        <f>IF(B74=0,FALSE,'Input and Summary Results'!$E$5)</f>
        <v>0</v>
      </c>
      <c r="E74">
        <f t="shared" si="10"/>
        <v>0</v>
      </c>
      <c r="F74">
        <f t="shared" si="11"/>
        <v>0</v>
      </c>
      <c r="G74">
        <f>IF(B74=" ",FALSE,(IF('Input and Summary Results'!$J$4="yes",'Data Transformation'!E74,'Data Transformation'!C74)))</f>
        <v>1</v>
      </c>
      <c r="H74">
        <f>IF(B74=" ",FALSE,(IF('Input and Summary Results'!$J$4="yes",'Data Transformation'!F74,'Data Transformation'!D74)))</f>
        <v>0</v>
      </c>
      <c r="I74">
        <f t="shared" si="12"/>
        <v>71</v>
      </c>
      <c r="J74" s="18">
        <f>LOOKUP(2,1/(COUNTIF($J$4:J73,'Input and Summary Results'!$B$7:$B$8007)=0),'Input and Summary Results'!$B$7:$B$8007)</f>
        <v>247</v>
      </c>
      <c r="K74" s="18">
        <f t="shared" si="13"/>
        <v>247</v>
      </c>
      <c r="L74" s="18">
        <f t="shared" si="16"/>
        <v>69</v>
      </c>
      <c r="M74">
        <f t="shared" si="15"/>
        <v>69</v>
      </c>
      <c r="N74">
        <f t="shared" si="14"/>
        <v>19</v>
      </c>
      <c r="O74">
        <f t="shared" si="9"/>
        <v>19</v>
      </c>
    </row>
    <row r="75" spans="1:15" x14ac:dyDescent="0.25">
      <c r="A75" t="s">
        <v>25</v>
      </c>
      <c r="B75">
        <f>'Input and Summary Results'!$G79</f>
        <v>72</v>
      </c>
      <c r="C75">
        <f>IF(B75=0,FALSE,'Input and Summary Results'!$D$5)</f>
        <v>1</v>
      </c>
      <c r="D75">
        <f>IF(B75=0,FALSE,'Input and Summary Results'!$E$5)</f>
        <v>0</v>
      </c>
      <c r="E75">
        <f t="shared" si="10"/>
        <v>0</v>
      </c>
      <c r="F75">
        <f t="shared" si="11"/>
        <v>0</v>
      </c>
      <c r="G75">
        <f>IF(B75=" ",FALSE,(IF('Input and Summary Results'!$J$4="yes",'Data Transformation'!E75,'Data Transformation'!C75)))</f>
        <v>1</v>
      </c>
      <c r="H75">
        <f>IF(B75=" ",FALSE,(IF('Input and Summary Results'!$J$4="yes",'Data Transformation'!F75,'Data Transformation'!D75)))</f>
        <v>0</v>
      </c>
      <c r="I75">
        <f t="shared" si="12"/>
        <v>72</v>
      </c>
      <c r="J75" s="18">
        <f>LOOKUP(2,1/(COUNTIF($J$4:J74,'Input and Summary Results'!$B$7:$B$8007)=0),'Input and Summary Results'!$B$7:$B$8007)</f>
        <v>246</v>
      </c>
      <c r="K75" s="18">
        <f t="shared" si="13"/>
        <v>246</v>
      </c>
      <c r="L75" s="18">
        <f t="shared" si="16"/>
        <v>70</v>
      </c>
      <c r="M75">
        <f t="shared" si="15"/>
        <v>70</v>
      </c>
      <c r="N75">
        <f t="shared" si="14"/>
        <v>17</v>
      </c>
      <c r="O75">
        <f t="shared" si="9"/>
        <v>17</v>
      </c>
    </row>
    <row r="76" spans="1:15" x14ac:dyDescent="0.25">
      <c r="A76" t="s">
        <v>25</v>
      </c>
      <c r="B76">
        <f>'Input and Summary Results'!$G80</f>
        <v>73</v>
      </c>
      <c r="C76">
        <f>IF(B76=0,FALSE,'Input and Summary Results'!$D$5)</f>
        <v>1</v>
      </c>
      <c r="D76">
        <f>IF(B76=0,FALSE,'Input and Summary Results'!$E$5)</f>
        <v>0</v>
      </c>
      <c r="E76">
        <f t="shared" si="10"/>
        <v>0</v>
      </c>
      <c r="F76">
        <f t="shared" si="11"/>
        <v>0</v>
      </c>
      <c r="G76">
        <f>IF(B76=" ",FALSE,(IF('Input and Summary Results'!$J$4="yes",'Data Transformation'!E76,'Data Transformation'!C76)))</f>
        <v>1</v>
      </c>
      <c r="H76">
        <f>IF(B76=" ",FALSE,(IF('Input and Summary Results'!$J$4="yes",'Data Transformation'!F76,'Data Transformation'!D76)))</f>
        <v>0</v>
      </c>
      <c r="I76">
        <f t="shared" si="12"/>
        <v>73</v>
      </c>
      <c r="J76" s="18">
        <f>LOOKUP(2,1/(COUNTIF($J$4:J75,'Input and Summary Results'!$B$7:$B$8007)=0),'Input and Summary Results'!$B$7:$B$8007)</f>
        <v>245</v>
      </c>
      <c r="K76" s="18">
        <f t="shared" si="13"/>
        <v>245</v>
      </c>
      <c r="L76" s="18">
        <f t="shared" si="16"/>
        <v>71</v>
      </c>
      <c r="M76">
        <f t="shared" si="15"/>
        <v>71</v>
      </c>
      <c r="N76">
        <f t="shared" si="14"/>
        <v>20</v>
      </c>
      <c r="O76">
        <f t="shared" si="9"/>
        <v>20</v>
      </c>
    </row>
    <row r="77" spans="1:15" x14ac:dyDescent="0.25">
      <c r="A77" t="s">
        <v>25</v>
      </c>
      <c r="B77">
        <f>'Input and Summary Results'!$G81</f>
        <v>74</v>
      </c>
      <c r="C77">
        <f>IF(B77=0,FALSE,'Input and Summary Results'!$D$5)</f>
        <v>1</v>
      </c>
      <c r="D77">
        <f>IF(B77=0,FALSE,'Input and Summary Results'!$E$5)</f>
        <v>0</v>
      </c>
      <c r="E77">
        <f t="shared" si="10"/>
        <v>0</v>
      </c>
      <c r="F77">
        <f t="shared" si="11"/>
        <v>0</v>
      </c>
      <c r="G77">
        <f>IF(B77=" ",FALSE,(IF('Input and Summary Results'!$J$4="yes",'Data Transformation'!E77,'Data Transformation'!C77)))</f>
        <v>1</v>
      </c>
      <c r="H77">
        <f>IF(B77=" ",FALSE,(IF('Input and Summary Results'!$J$4="yes",'Data Transformation'!F77,'Data Transformation'!D77)))</f>
        <v>0</v>
      </c>
      <c r="I77">
        <f t="shared" si="12"/>
        <v>74</v>
      </c>
      <c r="J77" s="18">
        <f>LOOKUP(2,1/(COUNTIF($J$4:J76,'Input and Summary Results'!$B$7:$B$8007)=0),'Input and Summary Results'!$B$7:$B$8007)</f>
        <v>244</v>
      </c>
      <c r="K77" s="18">
        <f t="shared" si="13"/>
        <v>244</v>
      </c>
      <c r="L77" s="18">
        <f t="shared" si="16"/>
        <v>72</v>
      </c>
      <c r="M77">
        <f t="shared" si="15"/>
        <v>72</v>
      </c>
      <c r="N77">
        <f t="shared" si="14"/>
        <v>20</v>
      </c>
      <c r="O77">
        <f t="shared" si="9"/>
        <v>20</v>
      </c>
    </row>
    <row r="78" spans="1:15" x14ac:dyDescent="0.25">
      <c r="A78" t="s">
        <v>25</v>
      </c>
      <c r="B78">
        <f>'Input and Summary Results'!$G82</f>
        <v>75</v>
      </c>
      <c r="C78">
        <f>IF(B78=0,FALSE,'Input and Summary Results'!$D$5)</f>
        <v>1</v>
      </c>
      <c r="D78">
        <f>IF(B78=0,FALSE,'Input and Summary Results'!$E$5)</f>
        <v>0</v>
      </c>
      <c r="E78">
        <f t="shared" si="10"/>
        <v>0</v>
      </c>
      <c r="F78">
        <f t="shared" si="11"/>
        <v>0</v>
      </c>
      <c r="G78">
        <f>IF(B78=" ",FALSE,(IF('Input and Summary Results'!$J$4="yes",'Data Transformation'!E78,'Data Transformation'!C78)))</f>
        <v>1</v>
      </c>
      <c r="H78">
        <f>IF(B78=" ",FALSE,(IF('Input and Summary Results'!$J$4="yes",'Data Transformation'!F78,'Data Transformation'!D78)))</f>
        <v>0</v>
      </c>
      <c r="I78">
        <f t="shared" si="12"/>
        <v>75</v>
      </c>
      <c r="J78" s="18">
        <f>LOOKUP(2,1/(COUNTIF($J$4:J77,'Input and Summary Results'!$B$7:$B$8007)=0),'Input and Summary Results'!$B$7:$B$8007)</f>
        <v>243</v>
      </c>
      <c r="K78" s="18">
        <f t="shared" si="13"/>
        <v>243</v>
      </c>
      <c r="L78" s="18">
        <f t="shared" si="16"/>
        <v>73</v>
      </c>
      <c r="M78">
        <f t="shared" si="15"/>
        <v>73</v>
      </c>
      <c r="N78">
        <f t="shared" si="14"/>
        <v>17</v>
      </c>
      <c r="O78">
        <f t="shared" si="9"/>
        <v>17</v>
      </c>
    </row>
    <row r="79" spans="1:15" x14ac:dyDescent="0.25">
      <c r="A79" t="s">
        <v>25</v>
      </c>
      <c r="B79">
        <f>'Input and Summary Results'!$G83</f>
        <v>76</v>
      </c>
      <c r="C79">
        <f>IF(B79=0,FALSE,'Input and Summary Results'!$D$5)</f>
        <v>1</v>
      </c>
      <c r="D79">
        <f>IF(B79=0,FALSE,'Input and Summary Results'!$E$5)</f>
        <v>0</v>
      </c>
      <c r="E79">
        <f t="shared" si="10"/>
        <v>0</v>
      </c>
      <c r="F79">
        <f t="shared" si="11"/>
        <v>0</v>
      </c>
      <c r="G79">
        <f>IF(B79=" ",FALSE,(IF('Input and Summary Results'!$J$4="yes",'Data Transformation'!E79,'Data Transformation'!C79)))</f>
        <v>1</v>
      </c>
      <c r="H79">
        <f>IF(B79=" ",FALSE,(IF('Input and Summary Results'!$J$4="yes",'Data Transformation'!F79,'Data Transformation'!D79)))</f>
        <v>0</v>
      </c>
      <c r="I79">
        <f t="shared" si="12"/>
        <v>76</v>
      </c>
      <c r="J79" s="18">
        <f>LOOKUP(2,1/(COUNTIF($J$4:J78,'Input and Summary Results'!$B$7:$B$8007)=0),'Input and Summary Results'!$B$7:$B$8007)</f>
        <v>242</v>
      </c>
      <c r="K79" s="18">
        <f t="shared" si="13"/>
        <v>242</v>
      </c>
      <c r="L79" s="18">
        <f t="shared" si="16"/>
        <v>74</v>
      </c>
      <c r="M79">
        <f t="shared" si="15"/>
        <v>74</v>
      </c>
      <c r="N79">
        <f t="shared" si="14"/>
        <v>17</v>
      </c>
      <c r="O79">
        <f t="shared" si="9"/>
        <v>17</v>
      </c>
    </row>
    <row r="80" spans="1:15" x14ac:dyDescent="0.25">
      <c r="A80" t="s">
        <v>25</v>
      </c>
      <c r="B80">
        <f>'Input and Summary Results'!$G84</f>
        <v>77</v>
      </c>
      <c r="C80">
        <f>IF(B80=0,FALSE,'Input and Summary Results'!$D$5)</f>
        <v>1</v>
      </c>
      <c r="D80">
        <f>IF(B80=0,FALSE,'Input and Summary Results'!$E$5)</f>
        <v>0</v>
      </c>
      <c r="E80">
        <f t="shared" si="10"/>
        <v>0</v>
      </c>
      <c r="F80">
        <f t="shared" si="11"/>
        <v>0</v>
      </c>
      <c r="G80">
        <f>IF(B80=" ",FALSE,(IF('Input and Summary Results'!$J$4="yes",'Data Transformation'!E80,'Data Transformation'!C80)))</f>
        <v>1</v>
      </c>
      <c r="H80">
        <f>IF(B80=" ",FALSE,(IF('Input and Summary Results'!$J$4="yes",'Data Transformation'!F80,'Data Transformation'!D80)))</f>
        <v>0</v>
      </c>
      <c r="I80">
        <f t="shared" si="12"/>
        <v>77</v>
      </c>
      <c r="J80" s="18">
        <f>LOOKUP(2,1/(COUNTIF($J$4:J79,'Input and Summary Results'!$B$7:$B$8007)=0),'Input and Summary Results'!$B$7:$B$8007)</f>
        <v>241</v>
      </c>
      <c r="K80" s="18">
        <f t="shared" si="13"/>
        <v>241</v>
      </c>
      <c r="L80" s="18">
        <f t="shared" si="16"/>
        <v>75</v>
      </c>
      <c r="M80">
        <f t="shared" si="15"/>
        <v>75</v>
      </c>
      <c r="N80">
        <f t="shared" si="14"/>
        <v>19</v>
      </c>
      <c r="O80">
        <f t="shared" si="9"/>
        <v>19</v>
      </c>
    </row>
    <row r="81" spans="1:15" x14ac:dyDescent="0.25">
      <c r="A81" t="s">
        <v>25</v>
      </c>
      <c r="B81">
        <f>'Input and Summary Results'!$G85</f>
        <v>78</v>
      </c>
      <c r="C81">
        <f>IF(B81=0,FALSE,'Input and Summary Results'!$D$5)</f>
        <v>1</v>
      </c>
      <c r="D81">
        <f>IF(B81=0,FALSE,'Input and Summary Results'!$E$5)</f>
        <v>0</v>
      </c>
      <c r="E81">
        <f t="shared" si="10"/>
        <v>0</v>
      </c>
      <c r="F81">
        <f t="shared" si="11"/>
        <v>0</v>
      </c>
      <c r="G81">
        <f>IF(B81=" ",FALSE,(IF('Input and Summary Results'!$J$4="yes",'Data Transformation'!E81,'Data Transformation'!C81)))</f>
        <v>1</v>
      </c>
      <c r="H81">
        <f>IF(B81=" ",FALSE,(IF('Input and Summary Results'!$J$4="yes",'Data Transformation'!F81,'Data Transformation'!D81)))</f>
        <v>0</v>
      </c>
      <c r="I81">
        <f t="shared" si="12"/>
        <v>78</v>
      </c>
      <c r="J81" s="18">
        <f>LOOKUP(2,1/(COUNTIF($J$4:J80,'Input and Summary Results'!$B$7:$B$8007)=0),'Input and Summary Results'!$B$7:$B$8007)</f>
        <v>240</v>
      </c>
      <c r="K81" s="18">
        <f t="shared" si="13"/>
        <v>240</v>
      </c>
      <c r="L81" s="18">
        <f t="shared" si="16"/>
        <v>76</v>
      </c>
      <c r="M81">
        <f t="shared" si="15"/>
        <v>76</v>
      </c>
      <c r="N81">
        <f t="shared" si="14"/>
        <v>20</v>
      </c>
      <c r="O81">
        <f t="shared" si="9"/>
        <v>20</v>
      </c>
    </row>
    <row r="82" spans="1:15" x14ac:dyDescent="0.25">
      <c r="A82" t="s">
        <v>25</v>
      </c>
      <c r="B82">
        <f>'Input and Summary Results'!$G86</f>
        <v>79</v>
      </c>
      <c r="C82">
        <f>IF(B82=0,FALSE,'Input and Summary Results'!$D$5)</f>
        <v>1</v>
      </c>
      <c r="D82">
        <f>IF(B82=0,FALSE,'Input and Summary Results'!$E$5)</f>
        <v>0</v>
      </c>
      <c r="E82">
        <f t="shared" si="10"/>
        <v>0</v>
      </c>
      <c r="F82">
        <f t="shared" si="11"/>
        <v>0</v>
      </c>
      <c r="G82">
        <f>IF(B82=" ",FALSE,(IF('Input and Summary Results'!$J$4="yes",'Data Transformation'!E82,'Data Transformation'!C82)))</f>
        <v>1</v>
      </c>
      <c r="H82">
        <f>IF(B82=" ",FALSE,(IF('Input and Summary Results'!$J$4="yes",'Data Transformation'!F82,'Data Transformation'!D82)))</f>
        <v>0</v>
      </c>
      <c r="I82">
        <f t="shared" si="12"/>
        <v>79</v>
      </c>
      <c r="J82" s="18">
        <f>LOOKUP(2,1/(COUNTIF($J$4:J81,'Input and Summary Results'!$B$7:$B$8007)=0),'Input and Summary Results'!$B$7:$B$8007)</f>
        <v>239</v>
      </c>
      <c r="K82" s="18">
        <f t="shared" si="13"/>
        <v>239</v>
      </c>
      <c r="L82" s="18">
        <f t="shared" si="16"/>
        <v>77</v>
      </c>
      <c r="M82">
        <f t="shared" si="15"/>
        <v>77</v>
      </c>
      <c r="N82">
        <f t="shared" si="14"/>
        <v>18</v>
      </c>
      <c r="O82">
        <f t="shared" si="9"/>
        <v>18</v>
      </c>
    </row>
    <row r="83" spans="1:15" x14ac:dyDescent="0.25">
      <c r="A83" t="s">
        <v>25</v>
      </c>
      <c r="B83">
        <f>'Input and Summary Results'!$G87</f>
        <v>80</v>
      </c>
      <c r="C83">
        <f>IF(B83=0,FALSE,'Input and Summary Results'!$D$5)</f>
        <v>1</v>
      </c>
      <c r="D83">
        <f>IF(B83=0,FALSE,'Input and Summary Results'!$E$5)</f>
        <v>0</v>
      </c>
      <c r="E83">
        <f t="shared" si="10"/>
        <v>0</v>
      </c>
      <c r="F83">
        <f t="shared" si="11"/>
        <v>0</v>
      </c>
      <c r="G83">
        <f>IF(B83=" ",FALSE,(IF('Input and Summary Results'!$J$4="yes",'Data Transformation'!E83,'Data Transformation'!C83)))</f>
        <v>1</v>
      </c>
      <c r="H83">
        <f>IF(B83=" ",FALSE,(IF('Input and Summary Results'!$J$4="yes",'Data Transformation'!F83,'Data Transformation'!D83)))</f>
        <v>0</v>
      </c>
      <c r="I83">
        <f t="shared" si="12"/>
        <v>80</v>
      </c>
      <c r="J83" s="18">
        <f>LOOKUP(2,1/(COUNTIF($J$4:J82,'Input and Summary Results'!$B$7:$B$8007)=0),'Input and Summary Results'!$B$7:$B$8007)</f>
        <v>238</v>
      </c>
      <c r="K83" s="18">
        <f t="shared" si="13"/>
        <v>238</v>
      </c>
      <c r="L83" s="18">
        <f t="shared" si="16"/>
        <v>78</v>
      </c>
      <c r="M83">
        <f t="shared" si="15"/>
        <v>78</v>
      </c>
      <c r="N83">
        <f t="shared" si="14"/>
        <v>11</v>
      </c>
      <c r="O83">
        <f t="shared" si="9"/>
        <v>11</v>
      </c>
    </row>
    <row r="84" spans="1:15" x14ac:dyDescent="0.25">
      <c r="A84" t="s">
        <v>25</v>
      </c>
      <c r="B84">
        <f>'Input and Summary Results'!$G88</f>
        <v>81</v>
      </c>
      <c r="C84">
        <f>IF(B84=0,FALSE,'Input and Summary Results'!$D$5)</f>
        <v>1</v>
      </c>
      <c r="D84">
        <f>IF(B84=0,FALSE,'Input and Summary Results'!$E$5)</f>
        <v>0</v>
      </c>
      <c r="E84">
        <f t="shared" si="10"/>
        <v>0</v>
      </c>
      <c r="F84">
        <f t="shared" si="11"/>
        <v>0</v>
      </c>
      <c r="G84">
        <f>IF(B84=" ",FALSE,(IF('Input and Summary Results'!$J$4="yes",'Data Transformation'!E84,'Data Transformation'!C84)))</f>
        <v>1</v>
      </c>
      <c r="H84">
        <f>IF(B84=" ",FALSE,(IF('Input and Summary Results'!$J$4="yes",'Data Transformation'!F84,'Data Transformation'!D84)))</f>
        <v>0</v>
      </c>
      <c r="I84">
        <f t="shared" si="12"/>
        <v>81</v>
      </c>
      <c r="J84" s="18">
        <f>LOOKUP(2,1/(COUNTIF($J$4:J83,'Input and Summary Results'!$B$7:$B$8007)=0),'Input and Summary Results'!$B$7:$B$8007)</f>
        <v>237</v>
      </c>
      <c r="K84" s="18">
        <f t="shared" si="13"/>
        <v>237</v>
      </c>
      <c r="L84" s="18">
        <f t="shared" si="16"/>
        <v>79</v>
      </c>
      <c r="M84">
        <f t="shared" si="15"/>
        <v>79</v>
      </c>
      <c r="N84">
        <f t="shared" si="14"/>
        <v>20</v>
      </c>
      <c r="O84">
        <f t="shared" si="9"/>
        <v>20</v>
      </c>
    </row>
    <row r="85" spans="1:15" x14ac:dyDescent="0.25">
      <c r="A85" t="s">
        <v>25</v>
      </c>
      <c r="B85">
        <f>'Input and Summary Results'!$G89</f>
        <v>82</v>
      </c>
      <c r="C85">
        <f>IF(B85=0,FALSE,'Input and Summary Results'!$D$5)</f>
        <v>1</v>
      </c>
      <c r="D85">
        <f>IF(B85=0,FALSE,'Input and Summary Results'!$E$5)</f>
        <v>0</v>
      </c>
      <c r="E85">
        <f t="shared" si="10"/>
        <v>0</v>
      </c>
      <c r="F85">
        <f t="shared" si="11"/>
        <v>0</v>
      </c>
      <c r="G85">
        <f>IF(B85=" ",FALSE,(IF('Input and Summary Results'!$J$4="yes",'Data Transformation'!E85,'Data Transformation'!C85)))</f>
        <v>1</v>
      </c>
      <c r="H85">
        <f>IF(B85=" ",FALSE,(IF('Input and Summary Results'!$J$4="yes",'Data Transformation'!F85,'Data Transformation'!D85)))</f>
        <v>0</v>
      </c>
      <c r="I85">
        <f t="shared" si="12"/>
        <v>82</v>
      </c>
      <c r="J85" s="18">
        <f>LOOKUP(2,1/(COUNTIF($J$4:J84,'Input and Summary Results'!$B$7:$B$8007)=0),'Input and Summary Results'!$B$7:$B$8007)</f>
        <v>236</v>
      </c>
      <c r="K85" s="18">
        <f t="shared" si="13"/>
        <v>236</v>
      </c>
      <c r="L85" s="18">
        <f t="shared" si="16"/>
        <v>80</v>
      </c>
      <c r="M85">
        <f t="shared" si="15"/>
        <v>80</v>
      </c>
      <c r="N85">
        <f t="shared" si="14"/>
        <v>18</v>
      </c>
      <c r="O85">
        <f t="shared" si="9"/>
        <v>18</v>
      </c>
    </row>
    <row r="86" spans="1:15" x14ac:dyDescent="0.25">
      <c r="A86" t="s">
        <v>25</v>
      </c>
      <c r="B86">
        <f>'Input and Summary Results'!$G90</f>
        <v>83</v>
      </c>
      <c r="C86">
        <f>IF(B86=0,FALSE,'Input and Summary Results'!$D$5)</f>
        <v>1</v>
      </c>
      <c r="D86">
        <f>IF(B86=0,FALSE,'Input and Summary Results'!$E$5)</f>
        <v>0</v>
      </c>
      <c r="E86">
        <f t="shared" si="10"/>
        <v>0</v>
      </c>
      <c r="F86">
        <f t="shared" si="11"/>
        <v>0</v>
      </c>
      <c r="G86">
        <f>IF(B86=" ",FALSE,(IF('Input and Summary Results'!$J$4="yes",'Data Transformation'!E86,'Data Transformation'!C86)))</f>
        <v>1</v>
      </c>
      <c r="H86">
        <f>IF(B86=" ",FALSE,(IF('Input and Summary Results'!$J$4="yes",'Data Transformation'!F86,'Data Transformation'!D86)))</f>
        <v>0</v>
      </c>
      <c r="I86">
        <f t="shared" si="12"/>
        <v>83</v>
      </c>
      <c r="J86" s="18">
        <f>LOOKUP(2,1/(COUNTIF($J$4:J85,'Input and Summary Results'!$B$7:$B$8007)=0),'Input and Summary Results'!$B$7:$B$8007)</f>
        <v>235</v>
      </c>
      <c r="K86" s="18">
        <f t="shared" si="13"/>
        <v>235</v>
      </c>
      <c r="L86" s="18">
        <f t="shared" si="16"/>
        <v>81</v>
      </c>
      <c r="M86">
        <f t="shared" si="15"/>
        <v>81</v>
      </c>
      <c r="N86">
        <f t="shared" si="14"/>
        <v>15</v>
      </c>
      <c r="O86">
        <f t="shared" si="9"/>
        <v>15</v>
      </c>
    </row>
    <row r="87" spans="1:15" x14ac:dyDescent="0.25">
      <c r="A87" t="s">
        <v>25</v>
      </c>
      <c r="B87">
        <f>'Input and Summary Results'!$G91</f>
        <v>84</v>
      </c>
      <c r="C87">
        <f>IF(B87=0,FALSE,'Input and Summary Results'!$D$5)</f>
        <v>1</v>
      </c>
      <c r="D87">
        <f>IF(B87=0,FALSE,'Input and Summary Results'!$E$5)</f>
        <v>0</v>
      </c>
      <c r="E87">
        <f t="shared" si="10"/>
        <v>0</v>
      </c>
      <c r="F87">
        <f t="shared" si="11"/>
        <v>0</v>
      </c>
      <c r="G87">
        <f>IF(B87=" ",FALSE,(IF('Input and Summary Results'!$J$4="yes",'Data Transformation'!E87,'Data Transformation'!C87)))</f>
        <v>1</v>
      </c>
      <c r="H87">
        <f>IF(B87=" ",FALSE,(IF('Input and Summary Results'!$J$4="yes",'Data Transformation'!F87,'Data Transformation'!D87)))</f>
        <v>0</v>
      </c>
      <c r="I87">
        <f t="shared" si="12"/>
        <v>84</v>
      </c>
      <c r="J87" s="18">
        <f>LOOKUP(2,1/(COUNTIF($J$4:J86,'Input and Summary Results'!$B$7:$B$8007)=0),'Input and Summary Results'!$B$7:$B$8007)</f>
        <v>234</v>
      </c>
      <c r="K87" s="18">
        <f t="shared" si="13"/>
        <v>234</v>
      </c>
      <c r="L87" s="18">
        <f t="shared" si="16"/>
        <v>82</v>
      </c>
      <c r="M87">
        <f t="shared" si="15"/>
        <v>82</v>
      </c>
      <c r="N87">
        <f t="shared" si="14"/>
        <v>19</v>
      </c>
      <c r="O87">
        <f t="shared" si="9"/>
        <v>19</v>
      </c>
    </row>
    <row r="88" spans="1:15" x14ac:dyDescent="0.25">
      <c r="A88" t="s">
        <v>25</v>
      </c>
      <c r="B88">
        <f>'Input and Summary Results'!$G92</f>
        <v>85</v>
      </c>
      <c r="C88">
        <f>IF(B88=0,FALSE,'Input and Summary Results'!$D$5)</f>
        <v>1</v>
      </c>
      <c r="D88">
        <f>IF(B88=0,FALSE,'Input and Summary Results'!$E$5)</f>
        <v>0</v>
      </c>
      <c r="E88">
        <f t="shared" si="10"/>
        <v>0</v>
      </c>
      <c r="F88">
        <f t="shared" si="11"/>
        <v>0</v>
      </c>
      <c r="G88">
        <f>IF(B88=" ",FALSE,(IF('Input and Summary Results'!$J$4="yes",'Data Transformation'!E88,'Data Transformation'!C88)))</f>
        <v>1</v>
      </c>
      <c r="H88">
        <f>IF(B88=" ",FALSE,(IF('Input and Summary Results'!$J$4="yes",'Data Transformation'!F88,'Data Transformation'!D88)))</f>
        <v>0</v>
      </c>
      <c r="I88">
        <f t="shared" si="12"/>
        <v>85</v>
      </c>
      <c r="J88" s="18">
        <f>LOOKUP(2,1/(COUNTIF($J$4:J87,'Input and Summary Results'!$B$7:$B$8007)=0),'Input and Summary Results'!$B$7:$B$8007)</f>
        <v>233</v>
      </c>
      <c r="K88" s="18">
        <f t="shared" si="13"/>
        <v>233</v>
      </c>
      <c r="L88" s="18">
        <f t="shared" si="16"/>
        <v>83</v>
      </c>
      <c r="M88">
        <f t="shared" si="15"/>
        <v>83</v>
      </c>
      <c r="N88">
        <f t="shared" si="14"/>
        <v>16</v>
      </c>
      <c r="O88">
        <f t="shared" si="9"/>
        <v>16</v>
      </c>
    </row>
    <row r="89" spans="1:15" x14ac:dyDescent="0.25">
      <c r="A89" t="s">
        <v>25</v>
      </c>
      <c r="B89">
        <f>'Input and Summary Results'!$G93</f>
        <v>86</v>
      </c>
      <c r="C89">
        <f>IF(B89=0,FALSE,'Input and Summary Results'!$D$5)</f>
        <v>1</v>
      </c>
      <c r="D89">
        <f>IF(B89=0,FALSE,'Input and Summary Results'!$E$5)</f>
        <v>0</v>
      </c>
      <c r="E89">
        <f t="shared" si="10"/>
        <v>0</v>
      </c>
      <c r="F89">
        <f t="shared" si="11"/>
        <v>0</v>
      </c>
      <c r="G89">
        <f>IF(B89=" ",FALSE,(IF('Input and Summary Results'!$J$4="yes",'Data Transformation'!E89,'Data Transformation'!C89)))</f>
        <v>1</v>
      </c>
      <c r="H89">
        <f>IF(B89=" ",FALSE,(IF('Input and Summary Results'!$J$4="yes",'Data Transformation'!F89,'Data Transformation'!D89)))</f>
        <v>0</v>
      </c>
      <c r="I89">
        <f t="shared" si="12"/>
        <v>86</v>
      </c>
      <c r="J89" s="18">
        <f>LOOKUP(2,1/(COUNTIF($J$4:J88,'Input and Summary Results'!$B$7:$B$8007)=0),'Input and Summary Results'!$B$7:$B$8007)</f>
        <v>232</v>
      </c>
      <c r="K89" s="18">
        <f t="shared" si="13"/>
        <v>232</v>
      </c>
      <c r="L89" s="18">
        <f t="shared" si="16"/>
        <v>84</v>
      </c>
      <c r="M89">
        <f t="shared" si="15"/>
        <v>84</v>
      </c>
      <c r="N89">
        <f t="shared" si="14"/>
        <v>11</v>
      </c>
      <c r="O89">
        <f t="shared" si="9"/>
        <v>11</v>
      </c>
    </row>
    <row r="90" spans="1:15" x14ac:dyDescent="0.25">
      <c r="A90" t="s">
        <v>25</v>
      </c>
      <c r="B90">
        <f>'Input and Summary Results'!$G94</f>
        <v>87</v>
      </c>
      <c r="C90">
        <f>IF(B90=0,FALSE,'Input and Summary Results'!$D$5)</f>
        <v>1</v>
      </c>
      <c r="D90">
        <f>IF(B90=0,FALSE,'Input and Summary Results'!$E$5)</f>
        <v>0</v>
      </c>
      <c r="E90">
        <f t="shared" si="10"/>
        <v>0</v>
      </c>
      <c r="F90">
        <f t="shared" si="11"/>
        <v>0</v>
      </c>
      <c r="G90">
        <f>IF(B90=" ",FALSE,(IF('Input and Summary Results'!$J$4="yes",'Data Transformation'!E90,'Data Transformation'!C90)))</f>
        <v>1</v>
      </c>
      <c r="H90">
        <f>IF(B90=" ",FALSE,(IF('Input and Summary Results'!$J$4="yes",'Data Transformation'!F90,'Data Transformation'!D90)))</f>
        <v>0</v>
      </c>
      <c r="I90">
        <f t="shared" si="12"/>
        <v>87</v>
      </c>
      <c r="J90" s="18">
        <f>LOOKUP(2,1/(COUNTIF($J$4:J89,'Input and Summary Results'!$B$7:$B$8007)=0),'Input and Summary Results'!$B$7:$B$8007)</f>
        <v>231</v>
      </c>
      <c r="K90" s="18">
        <f t="shared" si="13"/>
        <v>231</v>
      </c>
      <c r="L90" s="18">
        <f t="shared" si="16"/>
        <v>85</v>
      </c>
      <c r="M90">
        <f t="shared" si="15"/>
        <v>85</v>
      </c>
      <c r="N90">
        <f t="shared" si="14"/>
        <v>18</v>
      </c>
      <c r="O90">
        <f t="shared" si="9"/>
        <v>18</v>
      </c>
    </row>
    <row r="91" spans="1:15" x14ac:dyDescent="0.25">
      <c r="A91" t="s">
        <v>25</v>
      </c>
      <c r="B91">
        <f>'Input and Summary Results'!$G95</f>
        <v>88</v>
      </c>
      <c r="C91">
        <f>IF(B91=0,FALSE,'Input and Summary Results'!$D$5)</f>
        <v>1</v>
      </c>
      <c r="D91">
        <f>IF(B91=0,FALSE,'Input and Summary Results'!$E$5)</f>
        <v>0</v>
      </c>
      <c r="E91">
        <f t="shared" si="10"/>
        <v>0</v>
      </c>
      <c r="F91">
        <f t="shared" si="11"/>
        <v>0</v>
      </c>
      <c r="G91">
        <f>IF(B91=" ",FALSE,(IF('Input and Summary Results'!$J$4="yes",'Data Transformation'!E91,'Data Transformation'!C91)))</f>
        <v>1</v>
      </c>
      <c r="H91">
        <f>IF(B91=" ",FALSE,(IF('Input and Summary Results'!$J$4="yes",'Data Transformation'!F91,'Data Transformation'!D91)))</f>
        <v>0</v>
      </c>
      <c r="I91">
        <f t="shared" si="12"/>
        <v>88</v>
      </c>
      <c r="J91" s="18">
        <f>LOOKUP(2,1/(COUNTIF($J$4:J90,'Input and Summary Results'!$B$7:$B$8007)=0),'Input and Summary Results'!$B$7:$B$8007)</f>
        <v>230</v>
      </c>
      <c r="K91" s="18">
        <f t="shared" si="13"/>
        <v>230</v>
      </c>
      <c r="L91" s="18">
        <f t="shared" si="16"/>
        <v>86</v>
      </c>
      <c r="M91">
        <f t="shared" si="15"/>
        <v>86</v>
      </c>
      <c r="N91">
        <f t="shared" si="14"/>
        <v>8</v>
      </c>
      <c r="O91">
        <f t="shared" si="9"/>
        <v>8</v>
      </c>
    </row>
    <row r="92" spans="1:15" x14ac:dyDescent="0.25">
      <c r="A92" t="s">
        <v>25</v>
      </c>
      <c r="B92">
        <f>'Input and Summary Results'!$G96</f>
        <v>89</v>
      </c>
      <c r="C92">
        <f>IF(B92=0,FALSE,'Input and Summary Results'!$D$5)</f>
        <v>1</v>
      </c>
      <c r="D92">
        <f>IF(B92=0,FALSE,'Input and Summary Results'!$E$5)</f>
        <v>0</v>
      </c>
      <c r="E92">
        <f t="shared" si="10"/>
        <v>0</v>
      </c>
      <c r="F92">
        <f t="shared" si="11"/>
        <v>0</v>
      </c>
      <c r="G92">
        <f>IF(B92=" ",FALSE,(IF('Input and Summary Results'!$J$4="yes",'Data Transformation'!E92,'Data Transformation'!C92)))</f>
        <v>1</v>
      </c>
      <c r="H92">
        <f>IF(B92=" ",FALSE,(IF('Input and Summary Results'!$J$4="yes",'Data Transformation'!F92,'Data Transformation'!D92)))</f>
        <v>0</v>
      </c>
      <c r="I92">
        <f t="shared" si="12"/>
        <v>89</v>
      </c>
      <c r="J92" s="18">
        <f>LOOKUP(2,1/(COUNTIF($J$4:J91,'Input and Summary Results'!$B$7:$B$8007)=0),'Input and Summary Results'!$B$7:$B$8007)</f>
        <v>229</v>
      </c>
      <c r="K92" s="18">
        <f t="shared" si="13"/>
        <v>229</v>
      </c>
      <c r="L92" s="18">
        <f t="shared" si="16"/>
        <v>87</v>
      </c>
      <c r="M92">
        <f t="shared" si="15"/>
        <v>87</v>
      </c>
      <c r="N92">
        <f t="shared" si="14"/>
        <v>14</v>
      </c>
      <c r="O92">
        <f t="shared" si="9"/>
        <v>14</v>
      </c>
    </row>
    <row r="93" spans="1:15" x14ac:dyDescent="0.25">
      <c r="A93" t="s">
        <v>25</v>
      </c>
      <c r="B93">
        <f>'Input and Summary Results'!$G97</f>
        <v>90</v>
      </c>
      <c r="C93">
        <f>IF(B93=0,FALSE,'Input and Summary Results'!$D$5)</f>
        <v>1</v>
      </c>
      <c r="D93">
        <f>IF(B93=0,FALSE,'Input and Summary Results'!$E$5)</f>
        <v>0</v>
      </c>
      <c r="E93">
        <f t="shared" si="10"/>
        <v>0</v>
      </c>
      <c r="F93">
        <f t="shared" si="11"/>
        <v>0</v>
      </c>
      <c r="G93">
        <f>IF(B93=" ",FALSE,(IF('Input and Summary Results'!$J$4="yes",'Data Transformation'!E93,'Data Transformation'!C93)))</f>
        <v>1</v>
      </c>
      <c r="H93">
        <f>IF(B93=" ",FALSE,(IF('Input and Summary Results'!$J$4="yes",'Data Transformation'!F93,'Data Transformation'!D93)))</f>
        <v>0</v>
      </c>
      <c r="I93">
        <f t="shared" si="12"/>
        <v>90</v>
      </c>
      <c r="J93" s="18">
        <f>LOOKUP(2,1/(COUNTIF($J$4:J92,'Input and Summary Results'!$B$7:$B$8007)=0),'Input and Summary Results'!$B$7:$B$8007)</f>
        <v>228</v>
      </c>
      <c r="K93" s="18">
        <f t="shared" si="13"/>
        <v>228</v>
      </c>
      <c r="L93" s="18">
        <f t="shared" si="16"/>
        <v>88</v>
      </c>
      <c r="M93">
        <f t="shared" si="15"/>
        <v>88</v>
      </c>
      <c r="N93">
        <f t="shared" si="14"/>
        <v>15</v>
      </c>
      <c r="O93">
        <f t="shared" si="9"/>
        <v>15</v>
      </c>
    </row>
    <row r="94" spans="1:15" x14ac:dyDescent="0.25">
      <c r="A94" t="s">
        <v>25</v>
      </c>
      <c r="B94">
        <f>'Input and Summary Results'!$G98</f>
        <v>91</v>
      </c>
      <c r="C94">
        <f>IF(B94=0,FALSE,'Input and Summary Results'!$D$5)</f>
        <v>1</v>
      </c>
      <c r="D94">
        <f>IF(B94=0,FALSE,'Input and Summary Results'!$E$5)</f>
        <v>0</v>
      </c>
      <c r="E94">
        <f t="shared" si="10"/>
        <v>0</v>
      </c>
      <c r="F94">
        <f t="shared" si="11"/>
        <v>0</v>
      </c>
      <c r="G94">
        <f>IF(B94=" ",FALSE,(IF('Input and Summary Results'!$J$4="yes",'Data Transformation'!E94,'Data Transformation'!C94)))</f>
        <v>1</v>
      </c>
      <c r="H94">
        <f>IF(B94=" ",FALSE,(IF('Input and Summary Results'!$J$4="yes",'Data Transformation'!F94,'Data Transformation'!D94)))</f>
        <v>0</v>
      </c>
      <c r="I94">
        <f t="shared" si="12"/>
        <v>91</v>
      </c>
      <c r="J94" s="18">
        <f>LOOKUP(2,1/(COUNTIF($J$4:J93,'Input and Summary Results'!$B$7:$B$8007)=0),'Input and Summary Results'!$B$7:$B$8007)</f>
        <v>227</v>
      </c>
      <c r="K94" s="18">
        <f t="shared" si="13"/>
        <v>227</v>
      </c>
      <c r="L94" s="18">
        <f t="shared" si="16"/>
        <v>89</v>
      </c>
      <c r="M94">
        <f t="shared" si="15"/>
        <v>89</v>
      </c>
      <c r="N94">
        <f t="shared" si="14"/>
        <v>20</v>
      </c>
      <c r="O94">
        <f t="shared" si="9"/>
        <v>20</v>
      </c>
    </row>
    <row r="95" spans="1:15" x14ac:dyDescent="0.25">
      <c r="A95" t="s">
        <v>25</v>
      </c>
      <c r="B95">
        <f>'Input and Summary Results'!$G99</f>
        <v>92</v>
      </c>
      <c r="C95">
        <f>IF(B95=0,FALSE,'Input and Summary Results'!$D$5)</f>
        <v>1</v>
      </c>
      <c r="D95">
        <f>IF(B95=0,FALSE,'Input and Summary Results'!$E$5)</f>
        <v>0</v>
      </c>
      <c r="E95">
        <f t="shared" si="10"/>
        <v>0</v>
      </c>
      <c r="F95">
        <f t="shared" si="11"/>
        <v>0</v>
      </c>
      <c r="G95">
        <f>IF(B95=" ",FALSE,(IF('Input and Summary Results'!$J$4="yes",'Data Transformation'!E95,'Data Transformation'!C95)))</f>
        <v>1</v>
      </c>
      <c r="H95">
        <f>IF(B95=" ",FALSE,(IF('Input and Summary Results'!$J$4="yes",'Data Transformation'!F95,'Data Transformation'!D95)))</f>
        <v>0</v>
      </c>
      <c r="I95">
        <f t="shared" si="12"/>
        <v>92</v>
      </c>
      <c r="J95" s="18">
        <f>LOOKUP(2,1/(COUNTIF($J$4:J94,'Input and Summary Results'!$B$7:$B$8007)=0),'Input and Summary Results'!$B$7:$B$8007)</f>
        <v>226</v>
      </c>
      <c r="K95" s="18">
        <f t="shared" si="13"/>
        <v>226</v>
      </c>
      <c r="L95" s="18">
        <f t="shared" si="16"/>
        <v>90</v>
      </c>
      <c r="M95">
        <f t="shared" si="15"/>
        <v>90</v>
      </c>
      <c r="N95">
        <f t="shared" si="14"/>
        <v>20</v>
      </c>
      <c r="O95">
        <f t="shared" si="9"/>
        <v>20</v>
      </c>
    </row>
    <row r="96" spans="1:15" x14ac:dyDescent="0.25">
      <c r="A96" t="s">
        <v>25</v>
      </c>
      <c r="B96">
        <f>'Input and Summary Results'!$G100</f>
        <v>93</v>
      </c>
      <c r="C96">
        <f>IF(B96=0,FALSE,'Input and Summary Results'!$D$5)</f>
        <v>1</v>
      </c>
      <c r="D96">
        <f>IF(B96=0,FALSE,'Input and Summary Results'!$E$5)</f>
        <v>0</v>
      </c>
      <c r="E96">
        <f t="shared" si="10"/>
        <v>0</v>
      </c>
      <c r="F96">
        <f t="shared" si="11"/>
        <v>0</v>
      </c>
      <c r="G96">
        <f>IF(B96=" ",FALSE,(IF('Input and Summary Results'!$J$4="yes",'Data Transformation'!E96,'Data Transformation'!C96)))</f>
        <v>1</v>
      </c>
      <c r="H96">
        <f>IF(B96=" ",FALSE,(IF('Input and Summary Results'!$J$4="yes",'Data Transformation'!F96,'Data Transformation'!D96)))</f>
        <v>0</v>
      </c>
      <c r="I96">
        <f t="shared" si="12"/>
        <v>93</v>
      </c>
      <c r="J96" s="18">
        <f>LOOKUP(2,1/(COUNTIF($J$4:J95,'Input and Summary Results'!$B$7:$B$8007)=0),'Input and Summary Results'!$B$7:$B$8007)</f>
        <v>225</v>
      </c>
      <c r="K96" s="18">
        <f t="shared" si="13"/>
        <v>225</v>
      </c>
      <c r="L96" s="18">
        <f t="shared" si="16"/>
        <v>91</v>
      </c>
      <c r="M96">
        <f t="shared" si="15"/>
        <v>91</v>
      </c>
      <c r="N96">
        <f t="shared" si="14"/>
        <v>16</v>
      </c>
      <c r="O96">
        <f t="shared" si="9"/>
        <v>16</v>
      </c>
    </row>
    <row r="97" spans="1:15" x14ac:dyDescent="0.25">
      <c r="A97" t="s">
        <v>25</v>
      </c>
      <c r="B97">
        <f>'Input and Summary Results'!$G101</f>
        <v>94</v>
      </c>
      <c r="C97">
        <f>IF(B97=0,FALSE,'Input and Summary Results'!$D$5)</f>
        <v>1</v>
      </c>
      <c r="D97">
        <f>IF(B97=0,FALSE,'Input and Summary Results'!$E$5)</f>
        <v>0</v>
      </c>
      <c r="E97">
        <f t="shared" si="10"/>
        <v>0</v>
      </c>
      <c r="F97">
        <f t="shared" si="11"/>
        <v>0</v>
      </c>
      <c r="G97">
        <f>IF(B97=" ",FALSE,(IF('Input and Summary Results'!$J$4="yes",'Data Transformation'!E97,'Data Transformation'!C97)))</f>
        <v>1</v>
      </c>
      <c r="H97">
        <f>IF(B97=" ",FALSE,(IF('Input and Summary Results'!$J$4="yes",'Data Transformation'!F97,'Data Transformation'!D97)))</f>
        <v>0</v>
      </c>
      <c r="I97">
        <f t="shared" si="12"/>
        <v>94</v>
      </c>
      <c r="J97" s="18">
        <f>LOOKUP(2,1/(COUNTIF($J$4:J96,'Input and Summary Results'!$B$7:$B$8007)=0),'Input and Summary Results'!$B$7:$B$8007)</f>
        <v>224</v>
      </c>
      <c r="K97" s="18">
        <f t="shared" si="13"/>
        <v>224</v>
      </c>
      <c r="L97" s="18">
        <f t="shared" si="16"/>
        <v>92</v>
      </c>
      <c r="M97">
        <f t="shared" si="15"/>
        <v>92</v>
      </c>
      <c r="N97">
        <f t="shared" si="14"/>
        <v>15</v>
      </c>
      <c r="O97">
        <f t="shared" si="9"/>
        <v>15</v>
      </c>
    </row>
    <row r="98" spans="1:15" x14ac:dyDescent="0.25">
      <c r="A98" t="s">
        <v>25</v>
      </c>
      <c r="B98">
        <f>'Input and Summary Results'!$G102</f>
        <v>95</v>
      </c>
      <c r="C98">
        <f>IF(B98=0,FALSE,'Input and Summary Results'!$D$5)</f>
        <v>1</v>
      </c>
      <c r="D98">
        <f>IF(B98=0,FALSE,'Input and Summary Results'!$E$5)</f>
        <v>0</v>
      </c>
      <c r="E98">
        <f t="shared" si="10"/>
        <v>0</v>
      </c>
      <c r="F98">
        <f t="shared" si="11"/>
        <v>0</v>
      </c>
      <c r="G98">
        <f>IF(B98=" ",FALSE,(IF('Input and Summary Results'!$J$4="yes",'Data Transformation'!E98,'Data Transformation'!C98)))</f>
        <v>1</v>
      </c>
      <c r="H98">
        <f>IF(B98=" ",FALSE,(IF('Input and Summary Results'!$J$4="yes",'Data Transformation'!F98,'Data Transformation'!D98)))</f>
        <v>0</v>
      </c>
      <c r="I98">
        <f t="shared" si="12"/>
        <v>95</v>
      </c>
      <c r="J98" s="18">
        <f>LOOKUP(2,1/(COUNTIF($J$4:J97,'Input and Summary Results'!$B$7:$B$8007)=0),'Input and Summary Results'!$B$7:$B$8007)</f>
        <v>223</v>
      </c>
      <c r="K98" s="18">
        <f t="shared" si="13"/>
        <v>223</v>
      </c>
      <c r="L98" s="18">
        <f t="shared" si="16"/>
        <v>93</v>
      </c>
      <c r="M98">
        <f t="shared" si="15"/>
        <v>93</v>
      </c>
      <c r="N98">
        <f t="shared" si="14"/>
        <v>17</v>
      </c>
      <c r="O98">
        <f t="shared" si="9"/>
        <v>17</v>
      </c>
    </row>
    <row r="99" spans="1:15" x14ac:dyDescent="0.25">
      <c r="A99" t="s">
        <v>25</v>
      </c>
      <c r="B99">
        <f>'Input and Summary Results'!$G103</f>
        <v>96</v>
      </c>
      <c r="C99">
        <f>IF(B99=0,FALSE,'Input and Summary Results'!$D$5)</f>
        <v>1</v>
      </c>
      <c r="D99">
        <f>IF(B99=0,FALSE,'Input and Summary Results'!$E$5)</f>
        <v>0</v>
      </c>
      <c r="E99">
        <f t="shared" si="10"/>
        <v>0</v>
      </c>
      <c r="F99">
        <f t="shared" si="11"/>
        <v>0</v>
      </c>
      <c r="G99">
        <f>IF(B99=" ",FALSE,(IF('Input and Summary Results'!$J$4="yes",'Data Transformation'!E99,'Data Transformation'!C99)))</f>
        <v>1</v>
      </c>
      <c r="H99">
        <f>IF(B99=" ",FALSE,(IF('Input and Summary Results'!$J$4="yes",'Data Transformation'!F99,'Data Transformation'!D99)))</f>
        <v>0</v>
      </c>
      <c r="I99">
        <f t="shared" si="12"/>
        <v>96</v>
      </c>
      <c r="J99" s="18">
        <f>LOOKUP(2,1/(COUNTIF($J$4:J98,'Input and Summary Results'!$B$7:$B$8007)=0),'Input and Summary Results'!$B$7:$B$8007)</f>
        <v>222</v>
      </c>
      <c r="K99" s="18">
        <f t="shared" si="13"/>
        <v>222</v>
      </c>
      <c r="L99" s="18">
        <f t="shared" si="16"/>
        <v>94</v>
      </c>
      <c r="M99">
        <f t="shared" si="15"/>
        <v>94</v>
      </c>
      <c r="N99">
        <f t="shared" si="14"/>
        <v>12</v>
      </c>
      <c r="O99">
        <f t="shared" si="9"/>
        <v>12</v>
      </c>
    </row>
    <row r="100" spans="1:15" x14ac:dyDescent="0.25">
      <c r="A100" t="s">
        <v>25</v>
      </c>
      <c r="B100">
        <f>'Input and Summary Results'!$G104</f>
        <v>97</v>
      </c>
      <c r="C100">
        <f>IF(B100=0,FALSE,'Input and Summary Results'!$D$5)</f>
        <v>1</v>
      </c>
      <c r="D100">
        <f>IF(B100=0,FALSE,'Input and Summary Results'!$E$5)</f>
        <v>0</v>
      </c>
      <c r="E100">
        <f t="shared" si="10"/>
        <v>0</v>
      </c>
      <c r="F100">
        <f t="shared" si="11"/>
        <v>0</v>
      </c>
      <c r="G100">
        <f>IF(B100=" ",FALSE,(IF('Input and Summary Results'!$J$4="yes",'Data Transformation'!E100,'Data Transformation'!C100)))</f>
        <v>1</v>
      </c>
      <c r="H100">
        <f>IF(B100=" ",FALSE,(IF('Input and Summary Results'!$J$4="yes",'Data Transformation'!F100,'Data Transformation'!D100)))</f>
        <v>0</v>
      </c>
      <c r="I100">
        <f t="shared" si="12"/>
        <v>97</v>
      </c>
      <c r="J100" s="18">
        <f>LOOKUP(2,1/(COUNTIF($J$4:J99,'Input and Summary Results'!$B$7:$B$8007)=0),'Input and Summary Results'!$B$7:$B$8007)</f>
        <v>221</v>
      </c>
      <c r="K100" s="18">
        <f t="shared" si="13"/>
        <v>221</v>
      </c>
      <c r="L100" s="18">
        <f t="shared" si="16"/>
        <v>95</v>
      </c>
      <c r="M100">
        <f t="shared" si="15"/>
        <v>95</v>
      </c>
      <c r="N100">
        <f t="shared" si="14"/>
        <v>18</v>
      </c>
      <c r="O100">
        <f t="shared" si="9"/>
        <v>18</v>
      </c>
    </row>
    <row r="101" spans="1:15" x14ac:dyDescent="0.25">
      <c r="A101" t="s">
        <v>25</v>
      </c>
      <c r="B101">
        <f>'Input and Summary Results'!$G105</f>
        <v>98</v>
      </c>
      <c r="C101">
        <f>IF(B101=0,FALSE,'Input and Summary Results'!$D$5)</f>
        <v>1</v>
      </c>
      <c r="D101">
        <f>IF(B101=0,FALSE,'Input and Summary Results'!$E$5)</f>
        <v>0</v>
      </c>
      <c r="E101">
        <f t="shared" si="10"/>
        <v>0</v>
      </c>
      <c r="F101">
        <f t="shared" si="11"/>
        <v>0</v>
      </c>
      <c r="G101">
        <f>IF(B101=" ",FALSE,(IF('Input and Summary Results'!$J$4="yes",'Data Transformation'!E101,'Data Transformation'!C101)))</f>
        <v>1</v>
      </c>
      <c r="H101">
        <f>IF(B101=" ",FALSE,(IF('Input and Summary Results'!$J$4="yes",'Data Transformation'!F101,'Data Transformation'!D101)))</f>
        <v>0</v>
      </c>
      <c r="I101">
        <f t="shared" si="12"/>
        <v>98</v>
      </c>
      <c r="J101" s="18">
        <f>LOOKUP(2,1/(COUNTIF($J$4:J100,'Input and Summary Results'!$B$7:$B$8007)=0),'Input and Summary Results'!$B$7:$B$8007)</f>
        <v>220</v>
      </c>
      <c r="K101" s="18">
        <f t="shared" si="13"/>
        <v>220</v>
      </c>
      <c r="L101" s="18">
        <f t="shared" si="16"/>
        <v>96</v>
      </c>
      <c r="M101">
        <f t="shared" si="15"/>
        <v>96</v>
      </c>
      <c r="N101">
        <f t="shared" si="14"/>
        <v>8</v>
      </c>
      <c r="O101">
        <f t="shared" si="9"/>
        <v>8</v>
      </c>
    </row>
    <row r="102" spans="1:15" x14ac:dyDescent="0.25">
      <c r="A102" t="s">
        <v>25</v>
      </c>
      <c r="B102">
        <f>'Input and Summary Results'!$G106</f>
        <v>99</v>
      </c>
      <c r="C102">
        <f>IF(B102=0,FALSE,'Input and Summary Results'!$D$5)</f>
        <v>1</v>
      </c>
      <c r="D102">
        <f>IF(B102=0,FALSE,'Input and Summary Results'!$E$5)</f>
        <v>0</v>
      </c>
      <c r="E102">
        <f t="shared" si="10"/>
        <v>0</v>
      </c>
      <c r="F102">
        <f t="shared" si="11"/>
        <v>0</v>
      </c>
      <c r="G102">
        <f>IF(B102=" ",FALSE,(IF('Input and Summary Results'!$J$4="yes",'Data Transformation'!E102,'Data Transformation'!C102)))</f>
        <v>1</v>
      </c>
      <c r="H102">
        <f>IF(B102=" ",FALSE,(IF('Input and Summary Results'!$J$4="yes",'Data Transformation'!F102,'Data Transformation'!D102)))</f>
        <v>0</v>
      </c>
      <c r="I102">
        <f t="shared" si="12"/>
        <v>99</v>
      </c>
      <c r="J102" s="18">
        <f>LOOKUP(2,1/(COUNTIF($J$4:J101,'Input and Summary Results'!$B$7:$B$8007)=0),'Input and Summary Results'!$B$7:$B$8007)</f>
        <v>219</v>
      </c>
      <c r="K102" s="18">
        <f t="shared" si="13"/>
        <v>219</v>
      </c>
      <c r="L102" s="18">
        <f t="shared" si="16"/>
        <v>97</v>
      </c>
      <c r="M102">
        <f t="shared" si="15"/>
        <v>97</v>
      </c>
      <c r="N102">
        <f t="shared" si="14"/>
        <v>12</v>
      </c>
      <c r="O102">
        <f t="shared" si="9"/>
        <v>12</v>
      </c>
    </row>
    <row r="103" spans="1:15" x14ac:dyDescent="0.25">
      <c r="A103" t="s">
        <v>25</v>
      </c>
      <c r="B103">
        <f>'Input and Summary Results'!$G107</f>
        <v>100</v>
      </c>
      <c r="C103">
        <f>IF(B103=0,FALSE,'Input and Summary Results'!$D$5)</f>
        <v>1</v>
      </c>
      <c r="D103">
        <f>IF(B103=0,FALSE,'Input and Summary Results'!$E$5)</f>
        <v>0</v>
      </c>
      <c r="E103">
        <f t="shared" si="10"/>
        <v>0</v>
      </c>
      <c r="F103">
        <f t="shared" si="11"/>
        <v>0</v>
      </c>
      <c r="G103">
        <f>IF(B103=" ",FALSE,(IF('Input and Summary Results'!$J$4="yes",'Data Transformation'!E103,'Data Transformation'!C103)))</f>
        <v>1</v>
      </c>
      <c r="H103">
        <f>IF(B103=" ",FALSE,(IF('Input and Summary Results'!$J$4="yes",'Data Transformation'!F103,'Data Transformation'!D103)))</f>
        <v>0</v>
      </c>
      <c r="I103">
        <f t="shared" si="12"/>
        <v>100</v>
      </c>
      <c r="J103" s="18">
        <f>LOOKUP(2,1/(COUNTIF($J$4:J102,'Input and Summary Results'!$B$7:$B$8007)=0),'Input and Summary Results'!$B$7:$B$8007)</f>
        <v>218</v>
      </c>
      <c r="K103" s="18">
        <f t="shared" si="13"/>
        <v>218</v>
      </c>
      <c r="L103" s="18">
        <f t="shared" si="16"/>
        <v>98</v>
      </c>
      <c r="M103">
        <f t="shared" si="15"/>
        <v>98</v>
      </c>
      <c r="N103">
        <f t="shared" si="14"/>
        <v>11</v>
      </c>
      <c r="O103">
        <f t="shared" si="9"/>
        <v>11</v>
      </c>
    </row>
    <row r="104" spans="1:15" x14ac:dyDescent="0.25">
      <c r="A104" t="s">
        <v>25</v>
      </c>
      <c r="B104">
        <f>'Input and Summary Results'!$G108</f>
        <v>101</v>
      </c>
      <c r="C104">
        <f>IF(B104=0,FALSE,'Input and Summary Results'!$D$5)</f>
        <v>1</v>
      </c>
      <c r="D104">
        <f>IF(B104=0,FALSE,'Input and Summary Results'!$E$5)</f>
        <v>0</v>
      </c>
      <c r="E104">
        <f t="shared" si="10"/>
        <v>0</v>
      </c>
      <c r="F104">
        <f t="shared" si="11"/>
        <v>0</v>
      </c>
      <c r="G104">
        <f>IF(B104=" ",FALSE,(IF('Input and Summary Results'!$J$4="yes",'Data Transformation'!E104,'Data Transformation'!C104)))</f>
        <v>1</v>
      </c>
      <c r="H104">
        <f>IF(B104=" ",FALSE,(IF('Input and Summary Results'!$J$4="yes",'Data Transformation'!F104,'Data Transformation'!D104)))</f>
        <v>0</v>
      </c>
      <c r="I104">
        <f t="shared" si="12"/>
        <v>101</v>
      </c>
      <c r="J104" s="18">
        <f>LOOKUP(2,1/(COUNTIF($J$4:J103,'Input and Summary Results'!$B$7:$B$8007)=0),'Input and Summary Results'!$B$7:$B$8007)</f>
        <v>217</v>
      </c>
      <c r="K104" s="18">
        <f t="shared" si="13"/>
        <v>217</v>
      </c>
      <c r="L104" s="18">
        <f t="shared" si="16"/>
        <v>99</v>
      </c>
      <c r="M104">
        <f t="shared" si="15"/>
        <v>99</v>
      </c>
      <c r="N104">
        <f t="shared" si="14"/>
        <v>14</v>
      </c>
      <c r="O104">
        <f t="shared" si="9"/>
        <v>14</v>
      </c>
    </row>
    <row r="105" spans="1:15" x14ac:dyDescent="0.25">
      <c r="A105" t="s">
        <v>25</v>
      </c>
      <c r="B105">
        <f>'Input and Summary Results'!$G109</f>
        <v>102</v>
      </c>
      <c r="C105">
        <f>IF(B105=0,FALSE,'Input and Summary Results'!$D$5)</f>
        <v>1</v>
      </c>
      <c r="D105">
        <f>IF(B105=0,FALSE,'Input and Summary Results'!$E$5)</f>
        <v>0</v>
      </c>
      <c r="E105">
        <f t="shared" si="10"/>
        <v>0</v>
      </c>
      <c r="F105">
        <f t="shared" si="11"/>
        <v>0</v>
      </c>
      <c r="G105">
        <f>IF(B105=" ",FALSE,(IF('Input and Summary Results'!$J$4="yes",'Data Transformation'!E105,'Data Transformation'!C105)))</f>
        <v>1</v>
      </c>
      <c r="H105">
        <f>IF(B105=" ",FALSE,(IF('Input and Summary Results'!$J$4="yes",'Data Transformation'!F105,'Data Transformation'!D105)))</f>
        <v>0</v>
      </c>
      <c r="I105">
        <f t="shared" si="12"/>
        <v>102</v>
      </c>
      <c r="J105" s="18">
        <f>LOOKUP(2,1/(COUNTIF($J$4:J104,'Input and Summary Results'!$B$7:$B$8007)=0),'Input and Summary Results'!$B$7:$B$8007)</f>
        <v>216</v>
      </c>
      <c r="K105" s="18">
        <f t="shared" si="13"/>
        <v>216</v>
      </c>
      <c r="L105" s="18">
        <f t="shared" si="16"/>
        <v>100</v>
      </c>
      <c r="M105">
        <f t="shared" si="15"/>
        <v>100</v>
      </c>
      <c r="N105">
        <f t="shared" si="14"/>
        <v>11</v>
      </c>
      <c r="O105">
        <f t="shared" si="9"/>
        <v>11</v>
      </c>
    </row>
    <row r="106" spans="1:15" x14ac:dyDescent="0.25">
      <c r="A106" t="s">
        <v>25</v>
      </c>
      <c r="B106">
        <f>'Input and Summary Results'!$G110</f>
        <v>103</v>
      </c>
      <c r="C106">
        <f>IF(B106=0,FALSE,'Input and Summary Results'!$D$5)</f>
        <v>1</v>
      </c>
      <c r="D106">
        <f>IF(B106=0,FALSE,'Input and Summary Results'!$E$5)</f>
        <v>0</v>
      </c>
      <c r="E106">
        <f t="shared" si="10"/>
        <v>0</v>
      </c>
      <c r="F106">
        <f t="shared" si="11"/>
        <v>0</v>
      </c>
      <c r="G106">
        <f>IF(B106=" ",FALSE,(IF('Input and Summary Results'!$J$4="yes",'Data Transformation'!E106,'Data Transformation'!C106)))</f>
        <v>1</v>
      </c>
      <c r="H106">
        <f>IF(B106=" ",FALSE,(IF('Input and Summary Results'!$J$4="yes",'Data Transformation'!F106,'Data Transformation'!D106)))</f>
        <v>0</v>
      </c>
      <c r="I106">
        <f t="shared" si="12"/>
        <v>103</v>
      </c>
      <c r="J106" s="18">
        <f>LOOKUP(2,1/(COUNTIF($J$4:J105,'Input and Summary Results'!$B$7:$B$8007)=0),'Input and Summary Results'!$B$7:$B$8007)</f>
        <v>215</v>
      </c>
      <c r="K106" s="18">
        <f t="shared" si="13"/>
        <v>215</v>
      </c>
      <c r="L106" s="18">
        <f t="shared" si="16"/>
        <v>101</v>
      </c>
      <c r="M106">
        <f t="shared" si="15"/>
        <v>101</v>
      </c>
      <c r="N106">
        <f t="shared" si="14"/>
        <v>10</v>
      </c>
      <c r="O106">
        <f t="shared" si="9"/>
        <v>10</v>
      </c>
    </row>
    <row r="107" spans="1:15" x14ac:dyDescent="0.25">
      <c r="A107" t="s">
        <v>25</v>
      </c>
      <c r="B107">
        <f>'Input and Summary Results'!$G111</f>
        <v>104</v>
      </c>
      <c r="C107">
        <f>IF(B107=0,FALSE,'Input and Summary Results'!$D$5)</f>
        <v>1</v>
      </c>
      <c r="D107">
        <f>IF(B107=0,FALSE,'Input and Summary Results'!$E$5)</f>
        <v>0</v>
      </c>
      <c r="E107">
        <f t="shared" si="10"/>
        <v>0</v>
      </c>
      <c r="F107">
        <f t="shared" si="11"/>
        <v>0</v>
      </c>
      <c r="G107">
        <f>IF(B107=" ",FALSE,(IF('Input and Summary Results'!$J$4="yes",'Data Transformation'!E107,'Data Transformation'!C107)))</f>
        <v>1</v>
      </c>
      <c r="H107">
        <f>IF(B107=" ",FALSE,(IF('Input and Summary Results'!$J$4="yes",'Data Transformation'!F107,'Data Transformation'!D107)))</f>
        <v>0</v>
      </c>
      <c r="I107">
        <f t="shared" si="12"/>
        <v>104</v>
      </c>
      <c r="J107" s="18">
        <f>LOOKUP(2,1/(COUNTIF($J$4:J106,'Input and Summary Results'!$B$7:$B$8007)=0),'Input and Summary Results'!$B$7:$B$8007)</f>
        <v>214</v>
      </c>
      <c r="K107" s="18">
        <f t="shared" si="13"/>
        <v>214</v>
      </c>
      <c r="L107" s="18">
        <f t="shared" si="16"/>
        <v>102</v>
      </c>
      <c r="M107">
        <f t="shared" si="15"/>
        <v>102</v>
      </c>
      <c r="N107">
        <f t="shared" si="14"/>
        <v>20</v>
      </c>
      <c r="O107">
        <f t="shared" si="9"/>
        <v>20</v>
      </c>
    </row>
    <row r="108" spans="1:15" x14ac:dyDescent="0.25">
      <c r="A108" t="s">
        <v>25</v>
      </c>
      <c r="B108">
        <f>'Input and Summary Results'!$G112</f>
        <v>105</v>
      </c>
      <c r="C108">
        <f>IF(B108=0,FALSE,'Input and Summary Results'!$D$5)</f>
        <v>1</v>
      </c>
      <c r="D108">
        <f>IF(B108=0,FALSE,'Input and Summary Results'!$E$5)</f>
        <v>0</v>
      </c>
      <c r="E108">
        <f t="shared" si="10"/>
        <v>0</v>
      </c>
      <c r="F108">
        <f t="shared" si="11"/>
        <v>0</v>
      </c>
      <c r="G108">
        <f>IF(B108=" ",FALSE,(IF('Input and Summary Results'!$J$4="yes",'Data Transformation'!E108,'Data Transformation'!C108)))</f>
        <v>1</v>
      </c>
      <c r="H108">
        <f>IF(B108=" ",FALSE,(IF('Input and Summary Results'!$J$4="yes",'Data Transformation'!F108,'Data Transformation'!D108)))</f>
        <v>0</v>
      </c>
      <c r="I108">
        <f t="shared" si="12"/>
        <v>105</v>
      </c>
      <c r="J108" s="18">
        <f>LOOKUP(2,1/(COUNTIF($J$4:J107,'Input and Summary Results'!$B$7:$B$8007)=0),'Input and Summary Results'!$B$7:$B$8007)</f>
        <v>213</v>
      </c>
      <c r="K108" s="18">
        <f t="shared" si="13"/>
        <v>213</v>
      </c>
      <c r="L108" s="18">
        <f t="shared" si="16"/>
        <v>103</v>
      </c>
      <c r="M108">
        <f t="shared" si="15"/>
        <v>103</v>
      </c>
      <c r="N108">
        <f t="shared" si="14"/>
        <v>9</v>
      </c>
      <c r="O108">
        <f t="shared" si="9"/>
        <v>9</v>
      </c>
    </row>
    <row r="109" spans="1:15" x14ac:dyDescent="0.25">
      <c r="A109" t="s">
        <v>25</v>
      </c>
      <c r="B109">
        <f>'Input and Summary Results'!$G113</f>
        <v>106</v>
      </c>
      <c r="C109">
        <f>IF(B109=0,FALSE,'Input and Summary Results'!$D$5)</f>
        <v>1</v>
      </c>
      <c r="D109">
        <f>IF(B109=0,FALSE,'Input and Summary Results'!$E$5)</f>
        <v>0</v>
      </c>
      <c r="E109">
        <f t="shared" si="10"/>
        <v>0</v>
      </c>
      <c r="F109">
        <f t="shared" si="11"/>
        <v>0</v>
      </c>
      <c r="G109">
        <f>IF(B109=" ",FALSE,(IF('Input and Summary Results'!$J$4="yes",'Data Transformation'!E109,'Data Transformation'!C109)))</f>
        <v>1</v>
      </c>
      <c r="H109">
        <f>IF(B109=" ",FALSE,(IF('Input and Summary Results'!$J$4="yes",'Data Transformation'!F109,'Data Transformation'!D109)))</f>
        <v>0</v>
      </c>
      <c r="I109">
        <f t="shared" si="12"/>
        <v>106</v>
      </c>
      <c r="J109" s="18">
        <f>LOOKUP(2,1/(COUNTIF($J$4:J108,'Input and Summary Results'!$B$7:$B$8007)=0),'Input and Summary Results'!$B$7:$B$8007)</f>
        <v>212</v>
      </c>
      <c r="K109" s="18">
        <f t="shared" si="13"/>
        <v>212</v>
      </c>
      <c r="L109" s="18">
        <f t="shared" si="16"/>
        <v>104</v>
      </c>
      <c r="M109">
        <f t="shared" si="15"/>
        <v>104</v>
      </c>
      <c r="N109">
        <f t="shared" si="14"/>
        <v>19</v>
      </c>
      <c r="O109">
        <f t="shared" si="9"/>
        <v>19</v>
      </c>
    </row>
    <row r="110" spans="1:15" x14ac:dyDescent="0.25">
      <c r="A110" t="s">
        <v>25</v>
      </c>
      <c r="B110">
        <f>'Input and Summary Results'!$G114</f>
        <v>107</v>
      </c>
      <c r="C110">
        <f>IF(B110=0,FALSE,'Input and Summary Results'!$D$5)</f>
        <v>1</v>
      </c>
      <c r="D110">
        <f>IF(B110=0,FALSE,'Input and Summary Results'!$E$5)</f>
        <v>0</v>
      </c>
      <c r="E110">
        <f t="shared" si="10"/>
        <v>0</v>
      </c>
      <c r="F110">
        <f t="shared" si="11"/>
        <v>0</v>
      </c>
      <c r="G110">
        <f>IF(B110=" ",FALSE,(IF('Input and Summary Results'!$J$4="yes",'Data Transformation'!E110,'Data Transformation'!C110)))</f>
        <v>1</v>
      </c>
      <c r="H110">
        <f>IF(B110=" ",FALSE,(IF('Input and Summary Results'!$J$4="yes",'Data Transformation'!F110,'Data Transformation'!D110)))</f>
        <v>0</v>
      </c>
      <c r="I110">
        <f t="shared" si="12"/>
        <v>107</v>
      </c>
      <c r="J110" s="18">
        <f>LOOKUP(2,1/(COUNTIF($J$4:J109,'Input and Summary Results'!$B$7:$B$8007)=0),'Input and Summary Results'!$B$7:$B$8007)</f>
        <v>211</v>
      </c>
      <c r="K110" s="18">
        <f t="shared" si="13"/>
        <v>211</v>
      </c>
      <c r="L110" s="18">
        <f t="shared" si="16"/>
        <v>105</v>
      </c>
      <c r="M110">
        <f t="shared" si="15"/>
        <v>105</v>
      </c>
      <c r="N110">
        <f t="shared" si="14"/>
        <v>4</v>
      </c>
      <c r="O110" t="b">
        <f t="shared" si="9"/>
        <v>0</v>
      </c>
    </row>
    <row r="111" spans="1:15" x14ac:dyDescent="0.25">
      <c r="A111" t="s">
        <v>25</v>
      </c>
      <c r="B111">
        <f>'Input and Summary Results'!$G115</f>
        <v>108</v>
      </c>
      <c r="C111">
        <f>IF(B111=0,FALSE,'Input and Summary Results'!$D$5)</f>
        <v>1</v>
      </c>
      <c r="D111">
        <f>IF(B111=0,FALSE,'Input and Summary Results'!$E$5)</f>
        <v>0</v>
      </c>
      <c r="E111">
        <f t="shared" si="10"/>
        <v>0</v>
      </c>
      <c r="F111">
        <f t="shared" si="11"/>
        <v>0</v>
      </c>
      <c r="G111">
        <f>IF(B111=" ",FALSE,(IF('Input and Summary Results'!$J$4="yes",'Data Transformation'!E111,'Data Transformation'!C111)))</f>
        <v>1</v>
      </c>
      <c r="H111">
        <f>IF(B111=" ",FALSE,(IF('Input and Summary Results'!$J$4="yes",'Data Transformation'!F111,'Data Transformation'!D111)))</f>
        <v>0</v>
      </c>
      <c r="I111">
        <f t="shared" si="12"/>
        <v>108</v>
      </c>
      <c r="J111" s="18">
        <f>LOOKUP(2,1/(COUNTIF($J$4:J110,'Input and Summary Results'!$B$7:$B$8007)=0),'Input and Summary Results'!$B$7:$B$8007)</f>
        <v>210</v>
      </c>
      <c r="K111" s="18">
        <f t="shared" si="13"/>
        <v>210</v>
      </c>
      <c r="L111" s="18">
        <f t="shared" si="16"/>
        <v>106</v>
      </c>
      <c r="M111">
        <f t="shared" si="15"/>
        <v>106</v>
      </c>
      <c r="N111">
        <f t="shared" si="14"/>
        <v>17</v>
      </c>
      <c r="O111">
        <f t="shared" si="9"/>
        <v>17</v>
      </c>
    </row>
    <row r="112" spans="1:15" x14ac:dyDescent="0.25">
      <c r="A112" t="s">
        <v>25</v>
      </c>
      <c r="B112">
        <f>'Input and Summary Results'!$G116</f>
        <v>109</v>
      </c>
      <c r="C112">
        <f>IF(B112=0,FALSE,'Input and Summary Results'!$D$5)</f>
        <v>1</v>
      </c>
      <c r="D112">
        <f>IF(B112=0,FALSE,'Input and Summary Results'!$E$5)</f>
        <v>0</v>
      </c>
      <c r="E112">
        <f t="shared" si="10"/>
        <v>0</v>
      </c>
      <c r="F112">
        <f t="shared" si="11"/>
        <v>0</v>
      </c>
      <c r="G112">
        <f>IF(B112=" ",FALSE,(IF('Input and Summary Results'!$J$4="yes",'Data Transformation'!E112,'Data Transformation'!C112)))</f>
        <v>1</v>
      </c>
      <c r="H112">
        <f>IF(B112=" ",FALSE,(IF('Input and Summary Results'!$J$4="yes",'Data Transformation'!F112,'Data Transformation'!D112)))</f>
        <v>0</v>
      </c>
      <c r="I112">
        <f t="shared" si="12"/>
        <v>109</v>
      </c>
      <c r="J112" s="18">
        <f>LOOKUP(2,1/(COUNTIF($J$4:J111,'Input and Summary Results'!$B$7:$B$8007)=0),'Input and Summary Results'!$B$7:$B$8007)</f>
        <v>209</v>
      </c>
      <c r="K112" s="18">
        <f t="shared" si="13"/>
        <v>209</v>
      </c>
      <c r="L112" s="18">
        <f t="shared" si="16"/>
        <v>107</v>
      </c>
      <c r="M112">
        <f t="shared" si="15"/>
        <v>107</v>
      </c>
      <c r="N112">
        <f t="shared" si="14"/>
        <v>15</v>
      </c>
      <c r="O112">
        <f t="shared" si="9"/>
        <v>15</v>
      </c>
    </row>
    <row r="113" spans="1:15" x14ac:dyDescent="0.25">
      <c r="A113" t="s">
        <v>25</v>
      </c>
      <c r="B113">
        <f>'Input and Summary Results'!$G117</f>
        <v>110</v>
      </c>
      <c r="C113">
        <f>IF(B113=0,FALSE,'Input and Summary Results'!$D$5)</f>
        <v>1</v>
      </c>
      <c r="D113">
        <f>IF(B113=0,FALSE,'Input and Summary Results'!$E$5)</f>
        <v>0</v>
      </c>
      <c r="E113">
        <f t="shared" si="10"/>
        <v>0</v>
      </c>
      <c r="F113">
        <f t="shared" si="11"/>
        <v>0</v>
      </c>
      <c r="G113">
        <f>IF(B113=" ",FALSE,(IF('Input and Summary Results'!$J$4="yes",'Data Transformation'!E113,'Data Transformation'!C113)))</f>
        <v>1</v>
      </c>
      <c r="H113">
        <f>IF(B113=" ",FALSE,(IF('Input and Summary Results'!$J$4="yes",'Data Transformation'!F113,'Data Transformation'!D113)))</f>
        <v>0</v>
      </c>
      <c r="I113">
        <f t="shared" si="12"/>
        <v>110</v>
      </c>
      <c r="J113" s="18">
        <f>LOOKUP(2,1/(COUNTIF($J$4:J112,'Input and Summary Results'!$B$7:$B$8007)=0),'Input and Summary Results'!$B$7:$B$8007)</f>
        <v>208</v>
      </c>
      <c r="K113" s="18">
        <f t="shared" si="13"/>
        <v>208</v>
      </c>
      <c r="L113" s="18">
        <f t="shared" si="16"/>
        <v>108</v>
      </c>
      <c r="M113">
        <f t="shared" si="15"/>
        <v>108</v>
      </c>
      <c r="N113">
        <f t="shared" si="14"/>
        <v>18</v>
      </c>
      <c r="O113">
        <f t="shared" si="9"/>
        <v>18</v>
      </c>
    </row>
    <row r="114" spans="1:15" x14ac:dyDescent="0.25">
      <c r="A114" t="s">
        <v>25</v>
      </c>
      <c r="B114">
        <f>'Input and Summary Results'!$G118</f>
        <v>111</v>
      </c>
      <c r="C114">
        <f>IF(B114=0,FALSE,'Input and Summary Results'!$D$5)</f>
        <v>1</v>
      </c>
      <c r="D114">
        <f>IF(B114=0,FALSE,'Input and Summary Results'!$E$5)</f>
        <v>0</v>
      </c>
      <c r="E114">
        <f t="shared" si="10"/>
        <v>0</v>
      </c>
      <c r="F114">
        <f t="shared" si="11"/>
        <v>0</v>
      </c>
      <c r="G114">
        <f>IF(B114=" ",FALSE,(IF('Input and Summary Results'!$J$4="yes",'Data Transformation'!E114,'Data Transformation'!C114)))</f>
        <v>1</v>
      </c>
      <c r="H114">
        <f>IF(B114=" ",FALSE,(IF('Input and Summary Results'!$J$4="yes",'Data Transformation'!F114,'Data Transformation'!D114)))</f>
        <v>0</v>
      </c>
      <c r="I114">
        <f t="shared" si="12"/>
        <v>111</v>
      </c>
      <c r="J114" s="18">
        <f>LOOKUP(2,1/(COUNTIF($J$4:J113,'Input and Summary Results'!$B$7:$B$8007)=0),'Input and Summary Results'!$B$7:$B$8007)</f>
        <v>207</v>
      </c>
      <c r="K114" s="18">
        <f t="shared" si="13"/>
        <v>207</v>
      </c>
      <c r="L114" s="18">
        <f t="shared" si="16"/>
        <v>109</v>
      </c>
      <c r="M114">
        <f t="shared" si="15"/>
        <v>109</v>
      </c>
      <c r="N114">
        <f t="shared" si="14"/>
        <v>20</v>
      </c>
      <c r="O114">
        <f t="shared" si="9"/>
        <v>20</v>
      </c>
    </row>
    <row r="115" spans="1:15" x14ac:dyDescent="0.25">
      <c r="A115" t="s">
        <v>25</v>
      </c>
      <c r="B115">
        <f>'Input and Summary Results'!$G119</f>
        <v>112</v>
      </c>
      <c r="C115">
        <f>IF(B115=0,FALSE,'Input and Summary Results'!$D$5)</f>
        <v>1</v>
      </c>
      <c r="D115">
        <f>IF(B115=0,FALSE,'Input and Summary Results'!$E$5)</f>
        <v>0</v>
      </c>
      <c r="E115">
        <f t="shared" si="10"/>
        <v>0</v>
      </c>
      <c r="F115">
        <f t="shared" si="11"/>
        <v>0</v>
      </c>
      <c r="G115">
        <f>IF(B115=" ",FALSE,(IF('Input and Summary Results'!$J$4="yes",'Data Transformation'!E115,'Data Transformation'!C115)))</f>
        <v>1</v>
      </c>
      <c r="H115">
        <f>IF(B115=" ",FALSE,(IF('Input and Summary Results'!$J$4="yes",'Data Transformation'!F115,'Data Transformation'!D115)))</f>
        <v>0</v>
      </c>
      <c r="I115">
        <f t="shared" si="12"/>
        <v>112</v>
      </c>
      <c r="J115" s="18">
        <f>LOOKUP(2,1/(COUNTIF($J$4:J114,'Input and Summary Results'!$B$7:$B$8007)=0),'Input and Summary Results'!$B$7:$B$8007)</f>
        <v>206</v>
      </c>
      <c r="K115" s="18">
        <f t="shared" si="13"/>
        <v>206</v>
      </c>
      <c r="L115" s="18">
        <f t="shared" si="16"/>
        <v>110</v>
      </c>
      <c r="M115">
        <f t="shared" si="15"/>
        <v>110</v>
      </c>
      <c r="N115">
        <f t="shared" si="14"/>
        <v>17</v>
      </c>
      <c r="O115">
        <f t="shared" si="9"/>
        <v>17</v>
      </c>
    </row>
    <row r="116" spans="1:15" x14ac:dyDescent="0.25">
      <c r="A116" t="s">
        <v>25</v>
      </c>
      <c r="B116">
        <f>'Input and Summary Results'!$G120</f>
        <v>113</v>
      </c>
      <c r="C116">
        <f>IF(B116=0,FALSE,'Input and Summary Results'!$D$5)</f>
        <v>1</v>
      </c>
      <c r="D116">
        <f>IF(B116=0,FALSE,'Input and Summary Results'!$E$5)</f>
        <v>0</v>
      </c>
      <c r="E116">
        <f t="shared" si="10"/>
        <v>0</v>
      </c>
      <c r="F116">
        <f t="shared" si="11"/>
        <v>0</v>
      </c>
      <c r="G116">
        <f>IF(B116=" ",FALSE,(IF('Input and Summary Results'!$J$4="yes",'Data Transformation'!E116,'Data Transformation'!C116)))</f>
        <v>1</v>
      </c>
      <c r="H116">
        <f>IF(B116=" ",FALSE,(IF('Input and Summary Results'!$J$4="yes",'Data Transformation'!F116,'Data Transformation'!D116)))</f>
        <v>0</v>
      </c>
      <c r="I116">
        <f t="shared" si="12"/>
        <v>113</v>
      </c>
      <c r="J116" s="18">
        <f>LOOKUP(2,1/(COUNTIF($J$4:J115,'Input and Summary Results'!$B$7:$B$8007)=0),'Input and Summary Results'!$B$7:$B$8007)</f>
        <v>205</v>
      </c>
      <c r="K116" s="18">
        <f t="shared" si="13"/>
        <v>205</v>
      </c>
      <c r="L116" s="18">
        <f t="shared" si="16"/>
        <v>111</v>
      </c>
      <c r="M116">
        <f t="shared" si="15"/>
        <v>111</v>
      </c>
      <c r="N116">
        <f t="shared" si="14"/>
        <v>19</v>
      </c>
      <c r="O116">
        <f t="shared" si="9"/>
        <v>19</v>
      </c>
    </row>
    <row r="117" spans="1:15" x14ac:dyDescent="0.25">
      <c r="A117" t="s">
        <v>25</v>
      </c>
      <c r="B117">
        <f>'Input and Summary Results'!$G121</f>
        <v>114</v>
      </c>
      <c r="C117">
        <f>IF(B117=0,FALSE,'Input and Summary Results'!$D$5)</f>
        <v>1</v>
      </c>
      <c r="D117">
        <f>IF(B117=0,FALSE,'Input and Summary Results'!$E$5)</f>
        <v>0</v>
      </c>
      <c r="E117">
        <f t="shared" si="10"/>
        <v>0</v>
      </c>
      <c r="F117">
        <f t="shared" si="11"/>
        <v>0</v>
      </c>
      <c r="G117">
        <f>IF(B117=" ",FALSE,(IF('Input and Summary Results'!$J$4="yes",'Data Transformation'!E117,'Data Transformation'!C117)))</f>
        <v>1</v>
      </c>
      <c r="H117">
        <f>IF(B117=" ",FALSE,(IF('Input and Summary Results'!$J$4="yes",'Data Transformation'!F117,'Data Transformation'!D117)))</f>
        <v>0</v>
      </c>
      <c r="I117">
        <f t="shared" si="12"/>
        <v>114</v>
      </c>
      <c r="J117" s="18">
        <f>LOOKUP(2,1/(COUNTIF($J$4:J116,'Input and Summary Results'!$B$7:$B$8007)=0),'Input and Summary Results'!$B$7:$B$8007)</f>
        <v>204</v>
      </c>
      <c r="K117" s="18">
        <f t="shared" si="13"/>
        <v>204</v>
      </c>
      <c r="L117" s="18">
        <f t="shared" si="16"/>
        <v>112</v>
      </c>
      <c r="M117">
        <f t="shared" si="15"/>
        <v>112</v>
      </c>
      <c r="N117">
        <f t="shared" si="14"/>
        <v>16</v>
      </c>
      <c r="O117">
        <f t="shared" si="9"/>
        <v>16</v>
      </c>
    </row>
    <row r="118" spans="1:15" x14ac:dyDescent="0.25">
      <c r="A118" t="s">
        <v>25</v>
      </c>
      <c r="B118">
        <f>'Input and Summary Results'!$G122</f>
        <v>115</v>
      </c>
      <c r="C118">
        <f>IF(B118=0,FALSE,'Input and Summary Results'!$D$5)</f>
        <v>1</v>
      </c>
      <c r="D118">
        <f>IF(B118=0,FALSE,'Input and Summary Results'!$E$5)</f>
        <v>0</v>
      </c>
      <c r="E118">
        <f t="shared" si="10"/>
        <v>0</v>
      </c>
      <c r="F118">
        <f t="shared" si="11"/>
        <v>0</v>
      </c>
      <c r="G118">
        <f>IF(B118=" ",FALSE,(IF('Input and Summary Results'!$J$4="yes",'Data Transformation'!E118,'Data Transformation'!C118)))</f>
        <v>1</v>
      </c>
      <c r="H118">
        <f>IF(B118=" ",FALSE,(IF('Input and Summary Results'!$J$4="yes",'Data Transformation'!F118,'Data Transformation'!D118)))</f>
        <v>0</v>
      </c>
      <c r="I118">
        <f t="shared" si="12"/>
        <v>115</v>
      </c>
      <c r="J118" s="18">
        <f>LOOKUP(2,1/(COUNTIF($J$4:J117,'Input and Summary Results'!$B$7:$B$8007)=0),'Input and Summary Results'!$B$7:$B$8007)</f>
        <v>203</v>
      </c>
      <c r="K118" s="18">
        <f t="shared" si="13"/>
        <v>203</v>
      </c>
      <c r="L118" s="18">
        <f t="shared" si="16"/>
        <v>113</v>
      </c>
      <c r="M118">
        <f t="shared" si="15"/>
        <v>113</v>
      </c>
      <c r="N118">
        <f t="shared" si="14"/>
        <v>18</v>
      </c>
      <c r="O118">
        <f t="shared" si="9"/>
        <v>18</v>
      </c>
    </row>
    <row r="119" spans="1:15" x14ac:dyDescent="0.25">
      <c r="A119" t="s">
        <v>25</v>
      </c>
      <c r="B119">
        <f>'Input and Summary Results'!$G123</f>
        <v>116</v>
      </c>
      <c r="C119">
        <f>IF(B119=0,FALSE,'Input and Summary Results'!$D$5)</f>
        <v>1</v>
      </c>
      <c r="D119">
        <f>IF(B119=0,FALSE,'Input and Summary Results'!$E$5)</f>
        <v>0</v>
      </c>
      <c r="E119">
        <f t="shared" si="10"/>
        <v>0</v>
      </c>
      <c r="F119">
        <f t="shared" si="11"/>
        <v>0</v>
      </c>
      <c r="G119">
        <f>IF(B119=" ",FALSE,(IF('Input and Summary Results'!$J$4="yes",'Data Transformation'!E119,'Data Transformation'!C119)))</f>
        <v>1</v>
      </c>
      <c r="H119">
        <f>IF(B119=" ",FALSE,(IF('Input and Summary Results'!$J$4="yes",'Data Transformation'!F119,'Data Transformation'!D119)))</f>
        <v>0</v>
      </c>
      <c r="I119">
        <f t="shared" si="12"/>
        <v>116</v>
      </c>
      <c r="J119" s="18">
        <f>LOOKUP(2,1/(COUNTIF($J$4:J118,'Input and Summary Results'!$B$7:$B$8007)=0),'Input and Summary Results'!$B$7:$B$8007)</f>
        <v>202</v>
      </c>
      <c r="K119" s="18">
        <f t="shared" si="13"/>
        <v>202</v>
      </c>
      <c r="L119" s="18">
        <f t="shared" si="16"/>
        <v>114</v>
      </c>
      <c r="M119">
        <f t="shared" si="15"/>
        <v>114</v>
      </c>
      <c r="N119">
        <f t="shared" si="14"/>
        <v>17</v>
      </c>
      <c r="O119">
        <f t="shared" si="9"/>
        <v>17</v>
      </c>
    </row>
    <row r="120" spans="1:15" x14ac:dyDescent="0.25">
      <c r="A120" t="s">
        <v>25</v>
      </c>
      <c r="B120">
        <f>'Input and Summary Results'!$G124</f>
        <v>117</v>
      </c>
      <c r="C120">
        <f>IF(B120=0,FALSE,'Input and Summary Results'!$D$5)</f>
        <v>1</v>
      </c>
      <c r="D120">
        <f>IF(B120=0,FALSE,'Input and Summary Results'!$E$5)</f>
        <v>0</v>
      </c>
      <c r="E120">
        <f t="shared" si="10"/>
        <v>0</v>
      </c>
      <c r="F120">
        <f t="shared" si="11"/>
        <v>0</v>
      </c>
      <c r="G120">
        <f>IF(B120=" ",FALSE,(IF('Input and Summary Results'!$J$4="yes",'Data Transformation'!E120,'Data Transformation'!C120)))</f>
        <v>1</v>
      </c>
      <c r="H120">
        <f>IF(B120=" ",FALSE,(IF('Input and Summary Results'!$J$4="yes",'Data Transformation'!F120,'Data Transformation'!D120)))</f>
        <v>0</v>
      </c>
      <c r="I120">
        <f t="shared" si="12"/>
        <v>117</v>
      </c>
      <c r="J120" s="18">
        <f>LOOKUP(2,1/(COUNTIF($J$4:J119,'Input and Summary Results'!$B$7:$B$8007)=0),'Input and Summary Results'!$B$7:$B$8007)</f>
        <v>201</v>
      </c>
      <c r="K120" s="18">
        <f t="shared" si="13"/>
        <v>201</v>
      </c>
      <c r="L120" s="18">
        <f t="shared" si="16"/>
        <v>115</v>
      </c>
      <c r="M120">
        <f t="shared" si="15"/>
        <v>115</v>
      </c>
      <c r="N120">
        <f t="shared" si="14"/>
        <v>19</v>
      </c>
      <c r="O120">
        <f t="shared" si="9"/>
        <v>19</v>
      </c>
    </row>
    <row r="121" spans="1:15" x14ac:dyDescent="0.25">
      <c r="A121" t="s">
        <v>25</v>
      </c>
      <c r="B121">
        <f>'Input and Summary Results'!$G125</f>
        <v>118</v>
      </c>
      <c r="C121">
        <f>IF(B121=0,FALSE,'Input and Summary Results'!$D$5)</f>
        <v>1</v>
      </c>
      <c r="D121">
        <f>IF(B121=0,FALSE,'Input and Summary Results'!$E$5)</f>
        <v>0</v>
      </c>
      <c r="E121">
        <f t="shared" si="10"/>
        <v>0</v>
      </c>
      <c r="F121">
        <f t="shared" si="11"/>
        <v>0</v>
      </c>
      <c r="G121">
        <f>IF(B121=" ",FALSE,(IF('Input and Summary Results'!$J$4="yes",'Data Transformation'!E121,'Data Transformation'!C121)))</f>
        <v>1</v>
      </c>
      <c r="H121">
        <f>IF(B121=" ",FALSE,(IF('Input and Summary Results'!$J$4="yes",'Data Transformation'!F121,'Data Transformation'!D121)))</f>
        <v>0</v>
      </c>
      <c r="I121">
        <f t="shared" si="12"/>
        <v>118</v>
      </c>
      <c r="J121" s="18">
        <f>LOOKUP(2,1/(COUNTIF($J$4:J120,'Input and Summary Results'!$B$7:$B$8007)=0),'Input and Summary Results'!$B$7:$B$8007)</f>
        <v>200</v>
      </c>
      <c r="K121" s="18">
        <f t="shared" si="13"/>
        <v>200</v>
      </c>
      <c r="L121" s="18">
        <f t="shared" si="16"/>
        <v>116</v>
      </c>
      <c r="M121">
        <f t="shared" si="15"/>
        <v>116</v>
      </c>
      <c r="N121">
        <f t="shared" si="14"/>
        <v>19</v>
      </c>
      <c r="O121">
        <f t="shared" si="9"/>
        <v>19</v>
      </c>
    </row>
    <row r="122" spans="1:15" x14ac:dyDescent="0.25">
      <c r="A122" t="s">
        <v>25</v>
      </c>
      <c r="B122">
        <f>'Input and Summary Results'!$G126</f>
        <v>119</v>
      </c>
      <c r="C122">
        <f>IF(B122=0,FALSE,'Input and Summary Results'!$D$5)</f>
        <v>1</v>
      </c>
      <c r="D122">
        <f>IF(B122=0,FALSE,'Input and Summary Results'!$E$5)</f>
        <v>0</v>
      </c>
      <c r="E122">
        <f t="shared" si="10"/>
        <v>0</v>
      </c>
      <c r="F122">
        <f t="shared" si="11"/>
        <v>0</v>
      </c>
      <c r="G122">
        <f>IF(B122=" ",FALSE,(IF('Input and Summary Results'!$J$4="yes",'Data Transformation'!E122,'Data Transformation'!C122)))</f>
        <v>1</v>
      </c>
      <c r="H122">
        <f>IF(B122=" ",FALSE,(IF('Input and Summary Results'!$J$4="yes",'Data Transformation'!F122,'Data Transformation'!D122)))</f>
        <v>0</v>
      </c>
      <c r="I122">
        <f t="shared" si="12"/>
        <v>119</v>
      </c>
      <c r="J122" s="18">
        <f>LOOKUP(2,1/(COUNTIF($J$4:J121,'Input and Summary Results'!$B$7:$B$8007)=0),'Input and Summary Results'!$B$7:$B$8007)</f>
        <v>199</v>
      </c>
      <c r="K122" s="18">
        <f t="shared" si="13"/>
        <v>199</v>
      </c>
      <c r="L122" s="18">
        <f t="shared" si="16"/>
        <v>117</v>
      </c>
      <c r="M122">
        <f t="shared" si="15"/>
        <v>117</v>
      </c>
      <c r="N122">
        <f t="shared" si="14"/>
        <v>16</v>
      </c>
      <c r="O122">
        <f t="shared" si="9"/>
        <v>16</v>
      </c>
    </row>
    <row r="123" spans="1:15" x14ac:dyDescent="0.25">
      <c r="A123" t="s">
        <v>25</v>
      </c>
      <c r="B123">
        <f>'Input and Summary Results'!$G127</f>
        <v>120</v>
      </c>
      <c r="C123">
        <f>IF(B123=0,FALSE,'Input and Summary Results'!$D$5)</f>
        <v>1</v>
      </c>
      <c r="D123">
        <f>IF(B123=0,FALSE,'Input and Summary Results'!$E$5)</f>
        <v>0</v>
      </c>
      <c r="E123">
        <f t="shared" si="10"/>
        <v>0</v>
      </c>
      <c r="F123">
        <f t="shared" si="11"/>
        <v>0</v>
      </c>
      <c r="G123">
        <f>IF(B123=" ",FALSE,(IF('Input and Summary Results'!$J$4="yes",'Data Transformation'!E123,'Data Transformation'!C123)))</f>
        <v>1</v>
      </c>
      <c r="H123">
        <f>IF(B123=" ",FALSE,(IF('Input and Summary Results'!$J$4="yes",'Data Transformation'!F123,'Data Transformation'!D123)))</f>
        <v>0</v>
      </c>
      <c r="I123">
        <f t="shared" si="12"/>
        <v>120</v>
      </c>
      <c r="J123" s="18">
        <f>LOOKUP(2,1/(COUNTIF($J$4:J122,'Input and Summary Results'!$B$7:$B$8007)=0),'Input and Summary Results'!$B$7:$B$8007)</f>
        <v>198</v>
      </c>
      <c r="K123" s="18">
        <f t="shared" si="13"/>
        <v>198</v>
      </c>
      <c r="L123" s="18">
        <f t="shared" si="16"/>
        <v>118</v>
      </c>
      <c r="M123">
        <f t="shared" si="15"/>
        <v>118</v>
      </c>
      <c r="N123">
        <f t="shared" si="14"/>
        <v>16</v>
      </c>
      <c r="O123">
        <f t="shared" si="9"/>
        <v>16</v>
      </c>
    </row>
    <row r="124" spans="1:15" x14ac:dyDescent="0.25">
      <c r="A124" t="s">
        <v>25</v>
      </c>
      <c r="B124">
        <f>'Input and Summary Results'!$G128</f>
        <v>121</v>
      </c>
      <c r="C124">
        <f>IF(B124=0,FALSE,'Input and Summary Results'!$D$5)</f>
        <v>1</v>
      </c>
      <c r="D124">
        <f>IF(B124=0,FALSE,'Input and Summary Results'!$E$5)</f>
        <v>0</v>
      </c>
      <c r="E124">
        <f t="shared" si="10"/>
        <v>0</v>
      </c>
      <c r="F124">
        <f t="shared" si="11"/>
        <v>0</v>
      </c>
      <c r="G124">
        <f>IF(B124=" ",FALSE,(IF('Input and Summary Results'!$J$4="yes",'Data Transformation'!E124,'Data Transformation'!C124)))</f>
        <v>1</v>
      </c>
      <c r="H124">
        <f>IF(B124=" ",FALSE,(IF('Input and Summary Results'!$J$4="yes",'Data Transformation'!F124,'Data Transformation'!D124)))</f>
        <v>0</v>
      </c>
      <c r="I124">
        <f t="shared" si="12"/>
        <v>121</v>
      </c>
      <c r="J124" s="18">
        <f>LOOKUP(2,1/(COUNTIF($J$4:J123,'Input and Summary Results'!$B$7:$B$8007)=0),'Input and Summary Results'!$B$7:$B$8007)</f>
        <v>197</v>
      </c>
      <c r="K124" s="18">
        <f t="shared" si="13"/>
        <v>197</v>
      </c>
      <c r="L124" s="18">
        <f t="shared" si="16"/>
        <v>119</v>
      </c>
      <c r="M124">
        <f t="shared" si="15"/>
        <v>119</v>
      </c>
      <c r="N124">
        <f t="shared" si="14"/>
        <v>15</v>
      </c>
      <c r="O124">
        <f t="shared" si="9"/>
        <v>15</v>
      </c>
    </row>
    <row r="125" spans="1:15" x14ac:dyDescent="0.25">
      <c r="A125" t="s">
        <v>25</v>
      </c>
      <c r="B125">
        <f>'Input and Summary Results'!$G129</f>
        <v>122</v>
      </c>
      <c r="C125">
        <f>IF(B125=0,FALSE,'Input and Summary Results'!$D$5)</f>
        <v>1</v>
      </c>
      <c r="D125">
        <f>IF(B125=0,FALSE,'Input and Summary Results'!$E$5)</f>
        <v>0</v>
      </c>
      <c r="E125">
        <f t="shared" si="10"/>
        <v>0</v>
      </c>
      <c r="F125">
        <f t="shared" si="11"/>
        <v>0</v>
      </c>
      <c r="G125">
        <f>IF(B125=" ",FALSE,(IF('Input and Summary Results'!$J$4="yes",'Data Transformation'!E125,'Data Transformation'!C125)))</f>
        <v>1</v>
      </c>
      <c r="H125">
        <f>IF(B125=" ",FALSE,(IF('Input and Summary Results'!$J$4="yes",'Data Transformation'!F125,'Data Transformation'!D125)))</f>
        <v>0</v>
      </c>
      <c r="I125">
        <f t="shared" si="12"/>
        <v>122</v>
      </c>
      <c r="J125" s="18">
        <f>LOOKUP(2,1/(COUNTIF($J$4:J124,'Input and Summary Results'!$B$7:$B$8007)=0),'Input and Summary Results'!$B$7:$B$8007)</f>
        <v>196</v>
      </c>
      <c r="K125" s="18">
        <f t="shared" si="13"/>
        <v>196</v>
      </c>
      <c r="L125" s="18">
        <f t="shared" si="16"/>
        <v>120</v>
      </c>
      <c r="M125">
        <f t="shared" si="15"/>
        <v>120</v>
      </c>
      <c r="N125">
        <f t="shared" si="14"/>
        <v>15</v>
      </c>
      <c r="O125">
        <f t="shared" si="9"/>
        <v>15</v>
      </c>
    </row>
    <row r="126" spans="1:15" x14ac:dyDescent="0.25">
      <c r="A126" t="s">
        <v>25</v>
      </c>
      <c r="B126">
        <f>'Input and Summary Results'!$G130</f>
        <v>123</v>
      </c>
      <c r="C126">
        <f>IF(B126=0,FALSE,'Input and Summary Results'!$D$5)</f>
        <v>1</v>
      </c>
      <c r="D126">
        <f>IF(B126=0,FALSE,'Input and Summary Results'!$E$5)</f>
        <v>0</v>
      </c>
      <c r="E126">
        <f t="shared" si="10"/>
        <v>0</v>
      </c>
      <c r="F126">
        <f t="shared" si="11"/>
        <v>0</v>
      </c>
      <c r="G126">
        <f>IF(B126=" ",FALSE,(IF('Input and Summary Results'!$J$4="yes",'Data Transformation'!E126,'Data Transformation'!C126)))</f>
        <v>1</v>
      </c>
      <c r="H126">
        <f>IF(B126=" ",FALSE,(IF('Input and Summary Results'!$J$4="yes",'Data Transformation'!F126,'Data Transformation'!D126)))</f>
        <v>0</v>
      </c>
      <c r="I126">
        <f t="shared" si="12"/>
        <v>123</v>
      </c>
      <c r="J126" s="18">
        <f>LOOKUP(2,1/(COUNTIF($J$4:J125,'Input and Summary Results'!$B$7:$B$8007)=0),'Input and Summary Results'!$B$7:$B$8007)</f>
        <v>195</v>
      </c>
      <c r="K126" s="18">
        <f t="shared" si="13"/>
        <v>195</v>
      </c>
      <c r="L126" s="18">
        <f t="shared" si="16"/>
        <v>121</v>
      </c>
      <c r="M126">
        <f t="shared" si="15"/>
        <v>121</v>
      </c>
      <c r="N126">
        <f t="shared" si="14"/>
        <v>19</v>
      </c>
      <c r="O126">
        <f t="shared" si="9"/>
        <v>19</v>
      </c>
    </row>
    <row r="127" spans="1:15" x14ac:dyDescent="0.25">
      <c r="A127" t="s">
        <v>25</v>
      </c>
      <c r="B127">
        <f>'Input and Summary Results'!$G131</f>
        <v>124</v>
      </c>
      <c r="C127">
        <f>IF(B127=0,FALSE,'Input and Summary Results'!$D$5)</f>
        <v>1</v>
      </c>
      <c r="D127">
        <f>IF(B127=0,FALSE,'Input and Summary Results'!$E$5)</f>
        <v>0</v>
      </c>
      <c r="E127">
        <f t="shared" si="10"/>
        <v>0</v>
      </c>
      <c r="F127">
        <f t="shared" si="11"/>
        <v>0</v>
      </c>
      <c r="G127">
        <f>IF(B127=" ",FALSE,(IF('Input and Summary Results'!$J$4="yes",'Data Transformation'!E127,'Data Transformation'!C127)))</f>
        <v>1</v>
      </c>
      <c r="H127">
        <f>IF(B127=" ",FALSE,(IF('Input and Summary Results'!$J$4="yes",'Data Transformation'!F127,'Data Transformation'!D127)))</f>
        <v>0</v>
      </c>
      <c r="I127">
        <f t="shared" si="12"/>
        <v>124</v>
      </c>
      <c r="J127" s="18">
        <f>LOOKUP(2,1/(COUNTIF($J$4:J126,'Input and Summary Results'!$B$7:$B$8007)=0),'Input and Summary Results'!$B$7:$B$8007)</f>
        <v>194</v>
      </c>
      <c r="K127" s="18">
        <f t="shared" si="13"/>
        <v>194</v>
      </c>
      <c r="L127" s="18">
        <f t="shared" si="16"/>
        <v>122</v>
      </c>
      <c r="M127">
        <f t="shared" si="15"/>
        <v>122</v>
      </c>
      <c r="N127">
        <f t="shared" si="14"/>
        <v>16</v>
      </c>
      <c r="O127">
        <f t="shared" si="9"/>
        <v>16</v>
      </c>
    </row>
    <row r="128" spans="1:15" x14ac:dyDescent="0.25">
      <c r="A128" t="s">
        <v>25</v>
      </c>
      <c r="B128">
        <f>'Input and Summary Results'!$G132</f>
        <v>125</v>
      </c>
      <c r="C128">
        <f>IF(B128=0,FALSE,'Input and Summary Results'!$D$5)</f>
        <v>1</v>
      </c>
      <c r="D128">
        <f>IF(B128=0,FALSE,'Input and Summary Results'!$E$5)</f>
        <v>0</v>
      </c>
      <c r="E128">
        <f t="shared" si="10"/>
        <v>0</v>
      </c>
      <c r="F128">
        <f t="shared" si="11"/>
        <v>0</v>
      </c>
      <c r="G128">
        <f>IF(B128=" ",FALSE,(IF('Input and Summary Results'!$J$4="yes",'Data Transformation'!E128,'Data Transformation'!C128)))</f>
        <v>1</v>
      </c>
      <c r="H128">
        <f>IF(B128=" ",FALSE,(IF('Input and Summary Results'!$J$4="yes",'Data Transformation'!F128,'Data Transformation'!D128)))</f>
        <v>0</v>
      </c>
      <c r="I128">
        <f t="shared" si="12"/>
        <v>125</v>
      </c>
      <c r="J128" s="18">
        <f>LOOKUP(2,1/(COUNTIF($J$4:J127,'Input and Summary Results'!$B$7:$B$8007)=0),'Input and Summary Results'!$B$7:$B$8007)</f>
        <v>193</v>
      </c>
      <c r="K128" s="18">
        <f t="shared" si="13"/>
        <v>193</v>
      </c>
      <c r="L128" s="18">
        <f t="shared" si="16"/>
        <v>123</v>
      </c>
      <c r="M128">
        <f t="shared" si="15"/>
        <v>123</v>
      </c>
      <c r="N128">
        <f t="shared" si="14"/>
        <v>10</v>
      </c>
      <c r="O128">
        <f t="shared" si="9"/>
        <v>10</v>
      </c>
    </row>
    <row r="129" spans="1:15" x14ac:dyDescent="0.25">
      <c r="A129" t="s">
        <v>25</v>
      </c>
      <c r="B129">
        <f>'Input and Summary Results'!$G133</f>
        <v>126</v>
      </c>
      <c r="C129">
        <f>IF(B129=0,FALSE,'Input and Summary Results'!$D$5)</f>
        <v>1</v>
      </c>
      <c r="D129">
        <f>IF(B129=0,FALSE,'Input and Summary Results'!$E$5)</f>
        <v>0</v>
      </c>
      <c r="E129">
        <f t="shared" si="10"/>
        <v>0</v>
      </c>
      <c r="F129">
        <f t="shared" si="11"/>
        <v>0</v>
      </c>
      <c r="G129">
        <f>IF(B129=" ",FALSE,(IF('Input and Summary Results'!$J$4="yes",'Data Transformation'!E129,'Data Transformation'!C129)))</f>
        <v>1</v>
      </c>
      <c r="H129">
        <f>IF(B129=" ",FALSE,(IF('Input and Summary Results'!$J$4="yes",'Data Transformation'!F129,'Data Transformation'!D129)))</f>
        <v>0</v>
      </c>
      <c r="I129">
        <f t="shared" si="12"/>
        <v>126</v>
      </c>
      <c r="J129" s="18">
        <f>LOOKUP(2,1/(COUNTIF($J$4:J128,'Input and Summary Results'!$B$7:$B$8007)=0),'Input and Summary Results'!$B$7:$B$8007)</f>
        <v>192</v>
      </c>
      <c r="K129" s="18">
        <f t="shared" si="13"/>
        <v>192</v>
      </c>
      <c r="L129" s="18">
        <f t="shared" si="16"/>
        <v>124</v>
      </c>
      <c r="M129">
        <f t="shared" si="15"/>
        <v>124</v>
      </c>
      <c r="N129">
        <f t="shared" si="14"/>
        <v>10</v>
      </c>
      <c r="O129">
        <f t="shared" si="9"/>
        <v>10</v>
      </c>
    </row>
    <row r="130" spans="1:15" x14ac:dyDescent="0.25">
      <c r="A130" t="s">
        <v>25</v>
      </c>
      <c r="B130">
        <f>'Input and Summary Results'!$G134</f>
        <v>127</v>
      </c>
      <c r="C130">
        <f>IF(B130=0,FALSE,'Input and Summary Results'!$D$5)</f>
        <v>1</v>
      </c>
      <c r="D130">
        <f>IF(B130=0,FALSE,'Input and Summary Results'!$E$5)</f>
        <v>0</v>
      </c>
      <c r="E130">
        <f t="shared" si="10"/>
        <v>0</v>
      </c>
      <c r="F130">
        <f t="shared" si="11"/>
        <v>0</v>
      </c>
      <c r="G130">
        <f>IF(B130=" ",FALSE,(IF('Input and Summary Results'!$J$4="yes",'Data Transformation'!E130,'Data Transformation'!C130)))</f>
        <v>1</v>
      </c>
      <c r="H130">
        <f>IF(B130=" ",FALSE,(IF('Input and Summary Results'!$J$4="yes",'Data Transformation'!F130,'Data Transformation'!D130)))</f>
        <v>0</v>
      </c>
      <c r="I130">
        <f t="shared" si="12"/>
        <v>127</v>
      </c>
      <c r="J130" s="18">
        <f>LOOKUP(2,1/(COUNTIF($J$4:J129,'Input and Summary Results'!$B$7:$B$8007)=0),'Input and Summary Results'!$B$7:$B$8007)</f>
        <v>191</v>
      </c>
      <c r="K130" s="18">
        <f t="shared" si="13"/>
        <v>191</v>
      </c>
      <c r="L130" s="18">
        <f t="shared" si="16"/>
        <v>125</v>
      </c>
      <c r="M130">
        <f t="shared" si="15"/>
        <v>125</v>
      </c>
      <c r="N130">
        <f t="shared" si="14"/>
        <v>6</v>
      </c>
      <c r="O130">
        <f t="shared" si="9"/>
        <v>6</v>
      </c>
    </row>
    <row r="131" spans="1:15" x14ac:dyDescent="0.25">
      <c r="A131" t="s">
        <v>25</v>
      </c>
      <c r="B131">
        <f>'Input and Summary Results'!$G135</f>
        <v>128</v>
      </c>
      <c r="C131">
        <f>IF(B131=0,FALSE,'Input and Summary Results'!$D$5)</f>
        <v>1</v>
      </c>
      <c r="D131">
        <f>IF(B131=0,FALSE,'Input and Summary Results'!$E$5)</f>
        <v>0</v>
      </c>
      <c r="E131">
        <f t="shared" si="10"/>
        <v>0</v>
      </c>
      <c r="F131">
        <f t="shared" si="11"/>
        <v>0</v>
      </c>
      <c r="G131">
        <f>IF(B131=" ",FALSE,(IF('Input and Summary Results'!$J$4="yes",'Data Transformation'!E131,'Data Transformation'!C131)))</f>
        <v>1</v>
      </c>
      <c r="H131">
        <f>IF(B131=" ",FALSE,(IF('Input and Summary Results'!$J$4="yes",'Data Transformation'!F131,'Data Transformation'!D131)))</f>
        <v>0</v>
      </c>
      <c r="I131">
        <f t="shared" si="12"/>
        <v>128</v>
      </c>
      <c r="J131" s="18">
        <f>LOOKUP(2,1/(COUNTIF($J$4:J130,'Input and Summary Results'!$B$7:$B$8007)=0),'Input and Summary Results'!$B$7:$B$8007)</f>
        <v>190</v>
      </c>
      <c r="K131" s="18">
        <f t="shared" si="13"/>
        <v>190</v>
      </c>
      <c r="L131" s="18">
        <f t="shared" si="16"/>
        <v>126</v>
      </c>
      <c r="M131">
        <f t="shared" si="15"/>
        <v>126</v>
      </c>
      <c r="N131">
        <f t="shared" si="14"/>
        <v>13</v>
      </c>
      <c r="O131">
        <f t="shared" si="9"/>
        <v>13</v>
      </c>
    </row>
    <row r="132" spans="1:15" x14ac:dyDescent="0.25">
      <c r="A132" t="s">
        <v>25</v>
      </c>
      <c r="B132">
        <f>'Input and Summary Results'!$G136</f>
        <v>129</v>
      </c>
      <c r="C132">
        <f>IF(B132=0,FALSE,'Input and Summary Results'!$D$5)</f>
        <v>1</v>
      </c>
      <c r="D132">
        <f>IF(B132=0,FALSE,'Input and Summary Results'!$E$5)</f>
        <v>0</v>
      </c>
      <c r="E132">
        <f t="shared" si="10"/>
        <v>0</v>
      </c>
      <c r="F132">
        <f t="shared" si="11"/>
        <v>0</v>
      </c>
      <c r="G132">
        <f>IF(B132=" ",FALSE,(IF('Input and Summary Results'!$J$4="yes",'Data Transformation'!E132,'Data Transformation'!C132)))</f>
        <v>1</v>
      </c>
      <c r="H132">
        <f>IF(B132=" ",FALSE,(IF('Input and Summary Results'!$J$4="yes",'Data Transformation'!F132,'Data Transformation'!D132)))</f>
        <v>0</v>
      </c>
      <c r="I132">
        <f t="shared" si="12"/>
        <v>129</v>
      </c>
      <c r="J132" s="18">
        <f>LOOKUP(2,1/(COUNTIF($J$4:J131,'Input and Summary Results'!$B$7:$B$8007)=0),'Input and Summary Results'!$B$7:$B$8007)</f>
        <v>189</v>
      </c>
      <c r="K132" s="18">
        <f t="shared" si="13"/>
        <v>189</v>
      </c>
      <c r="L132" s="18">
        <f t="shared" si="16"/>
        <v>127</v>
      </c>
      <c r="M132">
        <f t="shared" si="15"/>
        <v>127</v>
      </c>
      <c r="N132">
        <f t="shared" si="14"/>
        <v>11</v>
      </c>
      <c r="O132">
        <f t="shared" ref="O132:O195" si="17">IF(N132&gt;4,N132,FALSE)</f>
        <v>11</v>
      </c>
    </row>
    <row r="133" spans="1:15" x14ac:dyDescent="0.25">
      <c r="A133" t="s">
        <v>25</v>
      </c>
      <c r="B133">
        <f>'Input and Summary Results'!$G137</f>
        <v>130</v>
      </c>
      <c r="C133">
        <f>IF(B133=0,FALSE,'Input and Summary Results'!$D$5)</f>
        <v>1</v>
      </c>
      <c r="D133">
        <f>IF(B133=0,FALSE,'Input and Summary Results'!$E$5)</f>
        <v>0</v>
      </c>
      <c r="E133">
        <f t="shared" ref="E133:E196" si="18">IF(C133=FALSE,FALSE,LOG10(C133))</f>
        <v>0</v>
      </c>
      <c r="F133">
        <f t="shared" ref="F133:F196" si="19">IF(D133=FALSE, FALSE,0.434*D133/C133)</f>
        <v>0</v>
      </c>
      <c r="G133">
        <f>IF(B133=" ",FALSE,(IF('Input and Summary Results'!$J$4="yes",'Data Transformation'!E133,'Data Transformation'!C133)))</f>
        <v>1</v>
      </c>
      <c r="H133">
        <f>IF(B133=" ",FALSE,(IF('Input and Summary Results'!$J$4="yes",'Data Transformation'!F133,'Data Transformation'!D133)))</f>
        <v>0</v>
      </c>
      <c r="I133">
        <f t="shared" ref="I133:I196" si="20">IF(G133=FALSE,"",B133)</f>
        <v>130</v>
      </c>
      <c r="J133" s="18">
        <f>LOOKUP(2,1/(COUNTIF($J$4:J132,'Input and Summary Results'!$B$7:$B$8007)=0),'Input and Summary Results'!$B$7:$B$8007)</f>
        <v>188</v>
      </c>
      <c r="K133" s="18">
        <f t="shared" si="13"/>
        <v>188</v>
      </c>
      <c r="L133" s="18">
        <f t="shared" si="16"/>
        <v>128</v>
      </c>
      <c r="M133">
        <f t="shared" si="15"/>
        <v>128</v>
      </c>
      <c r="N133">
        <f t="shared" si="14"/>
        <v>16</v>
      </c>
      <c r="O133">
        <f t="shared" si="17"/>
        <v>16</v>
      </c>
    </row>
    <row r="134" spans="1:15" x14ac:dyDescent="0.25">
      <c r="A134" t="s">
        <v>25</v>
      </c>
      <c r="B134">
        <f>'Input and Summary Results'!$G138</f>
        <v>131</v>
      </c>
      <c r="C134">
        <f>IF(B134=0,FALSE,'Input and Summary Results'!$D$5)</f>
        <v>1</v>
      </c>
      <c r="D134">
        <f>IF(B134=0,FALSE,'Input and Summary Results'!$E$5)</f>
        <v>0</v>
      </c>
      <c r="E134">
        <f t="shared" si="18"/>
        <v>0</v>
      </c>
      <c r="F134">
        <f t="shared" si="19"/>
        <v>0</v>
      </c>
      <c r="G134">
        <f>IF(B134=" ",FALSE,(IF('Input and Summary Results'!$J$4="yes",'Data Transformation'!E134,'Data Transformation'!C134)))</f>
        <v>1</v>
      </c>
      <c r="H134">
        <f>IF(B134=" ",FALSE,(IF('Input and Summary Results'!$J$4="yes",'Data Transformation'!F134,'Data Transformation'!D134)))</f>
        <v>0</v>
      </c>
      <c r="I134">
        <f t="shared" si="20"/>
        <v>131</v>
      </c>
      <c r="J134" s="18">
        <f>LOOKUP(2,1/(COUNTIF($J$4:J133,'Input and Summary Results'!$B$7:$B$8007)=0),'Input and Summary Results'!$B$7:$B$8007)</f>
        <v>187</v>
      </c>
      <c r="K134" s="18">
        <f t="shared" ref="K134:K197" si="21">IFERROR(J134," ")</f>
        <v>187</v>
      </c>
      <c r="L134" s="18">
        <f t="shared" si="16"/>
        <v>129</v>
      </c>
      <c r="M134">
        <f t="shared" si="15"/>
        <v>129</v>
      </c>
      <c r="N134">
        <f t="shared" ref="N134:N197" si="22">COUNTIF($I$4:$I$8425,M134)</f>
        <v>15</v>
      </c>
      <c r="O134">
        <f t="shared" si="17"/>
        <v>15</v>
      </c>
    </row>
    <row r="135" spans="1:15" x14ac:dyDescent="0.25">
      <c r="A135" t="s">
        <v>25</v>
      </c>
      <c r="B135">
        <f>'Input and Summary Results'!$G139</f>
        <v>132</v>
      </c>
      <c r="C135">
        <f>IF(B135=0,FALSE,'Input and Summary Results'!$D$5)</f>
        <v>1</v>
      </c>
      <c r="D135">
        <f>IF(B135=0,FALSE,'Input and Summary Results'!$E$5)</f>
        <v>0</v>
      </c>
      <c r="E135">
        <f t="shared" si="18"/>
        <v>0</v>
      </c>
      <c r="F135">
        <f t="shared" si="19"/>
        <v>0</v>
      </c>
      <c r="G135">
        <f>IF(B135=" ",FALSE,(IF('Input and Summary Results'!$J$4="yes",'Data Transformation'!E135,'Data Transformation'!C135)))</f>
        <v>1</v>
      </c>
      <c r="H135">
        <f>IF(B135=" ",FALSE,(IF('Input and Summary Results'!$J$4="yes",'Data Transformation'!F135,'Data Transformation'!D135)))</f>
        <v>0</v>
      </c>
      <c r="I135">
        <f t="shared" si="20"/>
        <v>132</v>
      </c>
      <c r="J135" s="18">
        <f>LOOKUP(2,1/(COUNTIF($J$4:J134,'Input and Summary Results'!$B$7:$B$8007)=0),'Input and Summary Results'!$B$7:$B$8007)</f>
        <v>186</v>
      </c>
      <c r="K135" s="18">
        <f t="shared" si="21"/>
        <v>186</v>
      </c>
      <c r="L135" s="18">
        <f t="shared" si="16"/>
        <v>130</v>
      </c>
      <c r="M135">
        <f t="shared" ref="M135:M198" si="23">SMALL($K$6:$K$426,L135)</f>
        <v>130</v>
      </c>
      <c r="N135">
        <f t="shared" si="22"/>
        <v>9</v>
      </c>
      <c r="O135">
        <f t="shared" si="17"/>
        <v>9</v>
      </c>
    </row>
    <row r="136" spans="1:15" x14ac:dyDescent="0.25">
      <c r="A136" t="s">
        <v>25</v>
      </c>
      <c r="B136">
        <f>'Input and Summary Results'!$G140</f>
        <v>133</v>
      </c>
      <c r="C136">
        <f>IF(B136=0,FALSE,'Input and Summary Results'!$D$5)</f>
        <v>1</v>
      </c>
      <c r="D136">
        <f>IF(B136=0,FALSE,'Input and Summary Results'!$E$5)</f>
        <v>0</v>
      </c>
      <c r="E136">
        <f t="shared" si="18"/>
        <v>0</v>
      </c>
      <c r="F136">
        <f t="shared" si="19"/>
        <v>0</v>
      </c>
      <c r="G136">
        <f>IF(B136=" ",FALSE,(IF('Input and Summary Results'!$J$4="yes",'Data Transformation'!E136,'Data Transformation'!C136)))</f>
        <v>1</v>
      </c>
      <c r="H136">
        <f>IF(B136=" ",FALSE,(IF('Input and Summary Results'!$J$4="yes",'Data Transformation'!F136,'Data Transformation'!D136)))</f>
        <v>0</v>
      </c>
      <c r="I136">
        <f t="shared" si="20"/>
        <v>133</v>
      </c>
      <c r="J136" s="18">
        <f>LOOKUP(2,1/(COUNTIF($J$4:J135,'Input and Summary Results'!$B$7:$B$8007)=0),'Input and Summary Results'!$B$7:$B$8007)</f>
        <v>185</v>
      </c>
      <c r="K136" s="18">
        <f t="shared" si="21"/>
        <v>185</v>
      </c>
      <c r="L136" s="18">
        <f t="shared" ref="L136:L199" si="24">L135+1</f>
        <v>131</v>
      </c>
      <c r="M136">
        <f t="shared" si="23"/>
        <v>131</v>
      </c>
      <c r="N136">
        <f t="shared" si="22"/>
        <v>10</v>
      </c>
      <c r="O136">
        <f t="shared" si="17"/>
        <v>10</v>
      </c>
    </row>
    <row r="137" spans="1:15" x14ac:dyDescent="0.25">
      <c r="A137" t="s">
        <v>25</v>
      </c>
      <c r="B137">
        <f>'Input and Summary Results'!$G141</f>
        <v>134</v>
      </c>
      <c r="C137">
        <f>IF(B137=0,FALSE,'Input and Summary Results'!$D$5)</f>
        <v>1</v>
      </c>
      <c r="D137">
        <f>IF(B137=0,FALSE,'Input and Summary Results'!$E$5)</f>
        <v>0</v>
      </c>
      <c r="E137">
        <f t="shared" si="18"/>
        <v>0</v>
      </c>
      <c r="F137">
        <f t="shared" si="19"/>
        <v>0</v>
      </c>
      <c r="G137">
        <f>IF(B137=" ",FALSE,(IF('Input and Summary Results'!$J$4="yes",'Data Transformation'!E137,'Data Transformation'!C137)))</f>
        <v>1</v>
      </c>
      <c r="H137">
        <f>IF(B137=" ",FALSE,(IF('Input and Summary Results'!$J$4="yes",'Data Transformation'!F137,'Data Transformation'!D137)))</f>
        <v>0</v>
      </c>
      <c r="I137">
        <f t="shared" si="20"/>
        <v>134</v>
      </c>
      <c r="J137" s="18">
        <f>LOOKUP(2,1/(COUNTIF($J$4:J136,'Input and Summary Results'!$B$7:$B$8007)=0),'Input and Summary Results'!$B$7:$B$8007)</f>
        <v>184</v>
      </c>
      <c r="K137" s="18">
        <f t="shared" si="21"/>
        <v>184</v>
      </c>
      <c r="L137" s="18">
        <f t="shared" si="24"/>
        <v>132</v>
      </c>
      <c r="M137">
        <f t="shared" si="23"/>
        <v>132</v>
      </c>
      <c r="N137">
        <f t="shared" si="22"/>
        <v>13</v>
      </c>
      <c r="O137">
        <f t="shared" si="17"/>
        <v>13</v>
      </c>
    </row>
    <row r="138" spans="1:15" x14ac:dyDescent="0.25">
      <c r="A138" t="s">
        <v>25</v>
      </c>
      <c r="B138">
        <f>'Input and Summary Results'!$G142</f>
        <v>135</v>
      </c>
      <c r="C138">
        <f>IF(B138=0,FALSE,'Input and Summary Results'!$D$5)</f>
        <v>1</v>
      </c>
      <c r="D138">
        <f>IF(B138=0,FALSE,'Input and Summary Results'!$E$5)</f>
        <v>0</v>
      </c>
      <c r="E138">
        <f t="shared" si="18"/>
        <v>0</v>
      </c>
      <c r="F138">
        <f t="shared" si="19"/>
        <v>0</v>
      </c>
      <c r="G138">
        <f>IF(B138=" ",FALSE,(IF('Input and Summary Results'!$J$4="yes",'Data Transformation'!E138,'Data Transformation'!C138)))</f>
        <v>1</v>
      </c>
      <c r="H138">
        <f>IF(B138=" ",FALSE,(IF('Input and Summary Results'!$J$4="yes",'Data Transformation'!F138,'Data Transformation'!D138)))</f>
        <v>0</v>
      </c>
      <c r="I138">
        <f t="shared" si="20"/>
        <v>135</v>
      </c>
      <c r="J138" s="18">
        <f>LOOKUP(2,1/(COUNTIF($J$4:J137,'Input and Summary Results'!$B$7:$B$8007)=0),'Input and Summary Results'!$B$7:$B$8007)</f>
        <v>183</v>
      </c>
      <c r="K138" s="18">
        <f t="shared" si="21"/>
        <v>183</v>
      </c>
      <c r="L138" s="18">
        <f t="shared" si="24"/>
        <v>133</v>
      </c>
      <c r="M138">
        <f t="shared" si="23"/>
        <v>133</v>
      </c>
      <c r="N138">
        <f t="shared" si="22"/>
        <v>17</v>
      </c>
      <c r="O138">
        <f t="shared" si="17"/>
        <v>17</v>
      </c>
    </row>
    <row r="139" spans="1:15" x14ac:dyDescent="0.25">
      <c r="A139" t="s">
        <v>25</v>
      </c>
      <c r="B139">
        <f>'Input and Summary Results'!$G143</f>
        <v>136</v>
      </c>
      <c r="C139">
        <f>IF(B139=0,FALSE,'Input and Summary Results'!$D$5)</f>
        <v>1</v>
      </c>
      <c r="D139">
        <f>IF(B139=0,FALSE,'Input and Summary Results'!$E$5)</f>
        <v>0</v>
      </c>
      <c r="E139">
        <f t="shared" si="18"/>
        <v>0</v>
      </c>
      <c r="F139">
        <f t="shared" si="19"/>
        <v>0</v>
      </c>
      <c r="G139">
        <f>IF(B139=" ",FALSE,(IF('Input and Summary Results'!$J$4="yes",'Data Transformation'!E139,'Data Transformation'!C139)))</f>
        <v>1</v>
      </c>
      <c r="H139">
        <f>IF(B139=" ",FALSE,(IF('Input and Summary Results'!$J$4="yes",'Data Transformation'!F139,'Data Transformation'!D139)))</f>
        <v>0</v>
      </c>
      <c r="I139">
        <f t="shared" si="20"/>
        <v>136</v>
      </c>
      <c r="J139" s="18">
        <f>LOOKUP(2,1/(COUNTIF($J$4:J138,'Input and Summary Results'!$B$7:$B$8007)=0),'Input and Summary Results'!$B$7:$B$8007)</f>
        <v>182</v>
      </c>
      <c r="K139" s="18">
        <f t="shared" si="21"/>
        <v>182</v>
      </c>
      <c r="L139" s="18">
        <f t="shared" si="24"/>
        <v>134</v>
      </c>
      <c r="M139">
        <f t="shared" si="23"/>
        <v>134</v>
      </c>
      <c r="N139">
        <f t="shared" si="22"/>
        <v>18</v>
      </c>
      <c r="O139">
        <f t="shared" si="17"/>
        <v>18</v>
      </c>
    </row>
    <row r="140" spans="1:15" x14ac:dyDescent="0.25">
      <c r="A140" t="s">
        <v>25</v>
      </c>
      <c r="B140">
        <f>'Input and Summary Results'!$G144</f>
        <v>137</v>
      </c>
      <c r="C140">
        <f>IF(B140=0,FALSE,'Input and Summary Results'!$D$5)</f>
        <v>1</v>
      </c>
      <c r="D140">
        <f>IF(B140=0,FALSE,'Input and Summary Results'!$E$5)</f>
        <v>0</v>
      </c>
      <c r="E140">
        <f t="shared" si="18"/>
        <v>0</v>
      </c>
      <c r="F140">
        <f t="shared" si="19"/>
        <v>0</v>
      </c>
      <c r="G140">
        <f>IF(B140=" ",FALSE,(IF('Input and Summary Results'!$J$4="yes",'Data Transformation'!E140,'Data Transformation'!C140)))</f>
        <v>1</v>
      </c>
      <c r="H140">
        <f>IF(B140=" ",FALSE,(IF('Input and Summary Results'!$J$4="yes",'Data Transformation'!F140,'Data Transformation'!D140)))</f>
        <v>0</v>
      </c>
      <c r="I140">
        <f t="shared" si="20"/>
        <v>137</v>
      </c>
      <c r="J140" s="18">
        <f>LOOKUP(2,1/(COUNTIF($J$4:J139,'Input and Summary Results'!$B$7:$B$8007)=0),'Input and Summary Results'!$B$7:$B$8007)</f>
        <v>181</v>
      </c>
      <c r="K140" s="18">
        <f t="shared" si="21"/>
        <v>181</v>
      </c>
      <c r="L140" s="18">
        <f t="shared" si="24"/>
        <v>135</v>
      </c>
      <c r="M140">
        <f t="shared" si="23"/>
        <v>135</v>
      </c>
      <c r="N140">
        <f t="shared" si="22"/>
        <v>20</v>
      </c>
      <c r="O140">
        <f t="shared" si="17"/>
        <v>20</v>
      </c>
    </row>
    <row r="141" spans="1:15" x14ac:dyDescent="0.25">
      <c r="A141" t="s">
        <v>25</v>
      </c>
      <c r="B141">
        <f>'Input and Summary Results'!$G145</f>
        <v>138</v>
      </c>
      <c r="C141">
        <f>IF(B141=0,FALSE,'Input and Summary Results'!$D$5)</f>
        <v>1</v>
      </c>
      <c r="D141">
        <f>IF(B141=0,FALSE,'Input and Summary Results'!$E$5)</f>
        <v>0</v>
      </c>
      <c r="E141">
        <f t="shared" si="18"/>
        <v>0</v>
      </c>
      <c r="F141">
        <f t="shared" si="19"/>
        <v>0</v>
      </c>
      <c r="G141">
        <f>IF(B141=" ",FALSE,(IF('Input and Summary Results'!$J$4="yes",'Data Transformation'!E141,'Data Transformation'!C141)))</f>
        <v>1</v>
      </c>
      <c r="H141">
        <f>IF(B141=" ",FALSE,(IF('Input and Summary Results'!$J$4="yes",'Data Transformation'!F141,'Data Transformation'!D141)))</f>
        <v>0</v>
      </c>
      <c r="I141">
        <f t="shared" si="20"/>
        <v>138</v>
      </c>
      <c r="J141" s="18">
        <f>LOOKUP(2,1/(COUNTIF($J$4:J140,'Input and Summary Results'!$B$7:$B$8007)=0),'Input and Summary Results'!$B$7:$B$8007)</f>
        <v>180</v>
      </c>
      <c r="K141" s="18">
        <f t="shared" si="21"/>
        <v>180</v>
      </c>
      <c r="L141" s="18">
        <f t="shared" si="24"/>
        <v>136</v>
      </c>
      <c r="M141">
        <f t="shared" si="23"/>
        <v>136</v>
      </c>
      <c r="N141">
        <f t="shared" si="22"/>
        <v>18</v>
      </c>
      <c r="O141">
        <f t="shared" si="17"/>
        <v>18</v>
      </c>
    </row>
    <row r="142" spans="1:15" x14ac:dyDescent="0.25">
      <c r="A142" t="s">
        <v>25</v>
      </c>
      <c r="B142">
        <f>'Input and Summary Results'!$G146</f>
        <v>139</v>
      </c>
      <c r="C142">
        <f>IF(B142=0,FALSE,'Input and Summary Results'!$D$5)</f>
        <v>1</v>
      </c>
      <c r="D142">
        <f>IF(B142=0,FALSE,'Input and Summary Results'!$E$5)</f>
        <v>0</v>
      </c>
      <c r="E142">
        <f t="shared" si="18"/>
        <v>0</v>
      </c>
      <c r="F142">
        <f t="shared" si="19"/>
        <v>0</v>
      </c>
      <c r="G142">
        <f>IF(B142=" ",FALSE,(IF('Input and Summary Results'!$J$4="yes",'Data Transformation'!E142,'Data Transformation'!C142)))</f>
        <v>1</v>
      </c>
      <c r="H142">
        <f>IF(B142=" ",FALSE,(IF('Input and Summary Results'!$J$4="yes",'Data Transformation'!F142,'Data Transformation'!D142)))</f>
        <v>0</v>
      </c>
      <c r="I142">
        <f t="shared" si="20"/>
        <v>139</v>
      </c>
      <c r="J142" s="18">
        <f>LOOKUP(2,1/(COUNTIF($J$4:J141,'Input and Summary Results'!$B$7:$B$8007)=0),'Input and Summary Results'!$B$7:$B$8007)</f>
        <v>179</v>
      </c>
      <c r="K142" s="18">
        <f t="shared" si="21"/>
        <v>179</v>
      </c>
      <c r="L142" s="18">
        <f t="shared" si="24"/>
        <v>137</v>
      </c>
      <c r="M142">
        <f t="shared" si="23"/>
        <v>137</v>
      </c>
      <c r="N142">
        <f t="shared" si="22"/>
        <v>17</v>
      </c>
      <c r="O142">
        <f t="shared" si="17"/>
        <v>17</v>
      </c>
    </row>
    <row r="143" spans="1:15" x14ac:dyDescent="0.25">
      <c r="A143" t="s">
        <v>25</v>
      </c>
      <c r="B143">
        <f>'Input and Summary Results'!$G147</f>
        <v>140</v>
      </c>
      <c r="C143">
        <f>IF(B143=0,FALSE,'Input and Summary Results'!$D$5)</f>
        <v>1</v>
      </c>
      <c r="D143">
        <f>IF(B143=0,FALSE,'Input and Summary Results'!$E$5)</f>
        <v>0</v>
      </c>
      <c r="E143">
        <f t="shared" si="18"/>
        <v>0</v>
      </c>
      <c r="F143">
        <f t="shared" si="19"/>
        <v>0</v>
      </c>
      <c r="G143">
        <f>IF(B143=" ",FALSE,(IF('Input and Summary Results'!$J$4="yes",'Data Transformation'!E143,'Data Transformation'!C143)))</f>
        <v>1</v>
      </c>
      <c r="H143">
        <f>IF(B143=" ",FALSE,(IF('Input and Summary Results'!$J$4="yes",'Data Transformation'!F143,'Data Transformation'!D143)))</f>
        <v>0</v>
      </c>
      <c r="I143">
        <f t="shared" si="20"/>
        <v>140</v>
      </c>
      <c r="J143" s="18">
        <f>LOOKUP(2,1/(COUNTIF($J$4:J142,'Input and Summary Results'!$B$7:$B$8007)=0),'Input and Summary Results'!$B$7:$B$8007)</f>
        <v>178</v>
      </c>
      <c r="K143" s="18">
        <f t="shared" si="21"/>
        <v>178</v>
      </c>
      <c r="L143" s="18">
        <f t="shared" si="24"/>
        <v>138</v>
      </c>
      <c r="M143">
        <f t="shared" si="23"/>
        <v>138</v>
      </c>
      <c r="N143">
        <f t="shared" si="22"/>
        <v>20</v>
      </c>
      <c r="O143">
        <f t="shared" si="17"/>
        <v>20</v>
      </c>
    </row>
    <row r="144" spans="1:15" x14ac:dyDescent="0.25">
      <c r="A144" t="s">
        <v>25</v>
      </c>
      <c r="B144">
        <f>'Input and Summary Results'!$G148</f>
        <v>141</v>
      </c>
      <c r="C144">
        <f>IF(B144=0,FALSE,'Input and Summary Results'!$D$5)</f>
        <v>1</v>
      </c>
      <c r="D144">
        <f>IF(B144=0,FALSE,'Input and Summary Results'!$E$5)</f>
        <v>0</v>
      </c>
      <c r="E144">
        <f t="shared" si="18"/>
        <v>0</v>
      </c>
      <c r="F144">
        <f t="shared" si="19"/>
        <v>0</v>
      </c>
      <c r="G144">
        <f>IF(B144=" ",FALSE,(IF('Input and Summary Results'!$J$4="yes",'Data Transformation'!E144,'Data Transformation'!C144)))</f>
        <v>1</v>
      </c>
      <c r="H144">
        <f>IF(B144=" ",FALSE,(IF('Input and Summary Results'!$J$4="yes",'Data Transformation'!F144,'Data Transformation'!D144)))</f>
        <v>0</v>
      </c>
      <c r="I144">
        <f t="shared" si="20"/>
        <v>141</v>
      </c>
      <c r="J144" s="18">
        <f>LOOKUP(2,1/(COUNTIF($J$4:J143,'Input and Summary Results'!$B$7:$B$8007)=0),'Input and Summary Results'!$B$7:$B$8007)</f>
        <v>177</v>
      </c>
      <c r="K144" s="18">
        <f t="shared" si="21"/>
        <v>177</v>
      </c>
      <c r="L144" s="18">
        <f t="shared" si="24"/>
        <v>139</v>
      </c>
      <c r="M144">
        <f t="shared" si="23"/>
        <v>139</v>
      </c>
      <c r="N144">
        <f t="shared" si="22"/>
        <v>14</v>
      </c>
      <c r="O144">
        <f t="shared" si="17"/>
        <v>14</v>
      </c>
    </row>
    <row r="145" spans="1:15" x14ac:dyDescent="0.25">
      <c r="A145" t="s">
        <v>25</v>
      </c>
      <c r="B145">
        <f>'Input and Summary Results'!$G149</f>
        <v>142</v>
      </c>
      <c r="C145">
        <f>IF(B145=0,FALSE,'Input and Summary Results'!$D$5)</f>
        <v>1</v>
      </c>
      <c r="D145">
        <f>IF(B145=0,FALSE,'Input and Summary Results'!$E$5)</f>
        <v>0</v>
      </c>
      <c r="E145">
        <f t="shared" si="18"/>
        <v>0</v>
      </c>
      <c r="F145">
        <f t="shared" si="19"/>
        <v>0</v>
      </c>
      <c r="G145">
        <f>IF(B145=" ",FALSE,(IF('Input and Summary Results'!$J$4="yes",'Data Transformation'!E145,'Data Transformation'!C145)))</f>
        <v>1</v>
      </c>
      <c r="H145">
        <f>IF(B145=" ",FALSE,(IF('Input and Summary Results'!$J$4="yes",'Data Transformation'!F145,'Data Transformation'!D145)))</f>
        <v>0</v>
      </c>
      <c r="I145">
        <f t="shared" si="20"/>
        <v>142</v>
      </c>
      <c r="J145" s="18">
        <f>LOOKUP(2,1/(COUNTIF($J$4:J144,'Input and Summary Results'!$B$7:$B$8007)=0),'Input and Summary Results'!$B$7:$B$8007)</f>
        <v>176</v>
      </c>
      <c r="K145" s="18">
        <f t="shared" si="21"/>
        <v>176</v>
      </c>
      <c r="L145" s="18">
        <f t="shared" si="24"/>
        <v>140</v>
      </c>
      <c r="M145">
        <f t="shared" si="23"/>
        <v>140</v>
      </c>
      <c r="N145">
        <f t="shared" si="22"/>
        <v>13</v>
      </c>
      <c r="O145">
        <f t="shared" si="17"/>
        <v>13</v>
      </c>
    </row>
    <row r="146" spans="1:15" x14ac:dyDescent="0.25">
      <c r="A146" t="s">
        <v>25</v>
      </c>
      <c r="B146">
        <f>'Input and Summary Results'!$G150</f>
        <v>143</v>
      </c>
      <c r="C146">
        <f>IF(B146=0,FALSE,'Input and Summary Results'!$D$5)</f>
        <v>1</v>
      </c>
      <c r="D146">
        <f>IF(B146=0,FALSE,'Input and Summary Results'!$E$5)</f>
        <v>0</v>
      </c>
      <c r="E146">
        <f t="shared" si="18"/>
        <v>0</v>
      </c>
      <c r="F146">
        <f t="shared" si="19"/>
        <v>0</v>
      </c>
      <c r="G146">
        <f>IF(B146=" ",FALSE,(IF('Input and Summary Results'!$J$4="yes",'Data Transformation'!E146,'Data Transformation'!C146)))</f>
        <v>1</v>
      </c>
      <c r="H146">
        <f>IF(B146=" ",FALSE,(IF('Input and Summary Results'!$J$4="yes",'Data Transformation'!F146,'Data Transformation'!D146)))</f>
        <v>0</v>
      </c>
      <c r="I146">
        <f t="shared" si="20"/>
        <v>143</v>
      </c>
      <c r="J146" s="18">
        <f>LOOKUP(2,1/(COUNTIF($J$4:J145,'Input and Summary Results'!$B$7:$B$8007)=0),'Input and Summary Results'!$B$7:$B$8007)</f>
        <v>175</v>
      </c>
      <c r="K146" s="18">
        <f t="shared" si="21"/>
        <v>175</v>
      </c>
      <c r="L146" s="18">
        <f t="shared" si="24"/>
        <v>141</v>
      </c>
      <c r="M146">
        <f t="shared" si="23"/>
        <v>141</v>
      </c>
      <c r="N146">
        <f t="shared" si="22"/>
        <v>18</v>
      </c>
      <c r="O146">
        <f t="shared" si="17"/>
        <v>18</v>
      </c>
    </row>
    <row r="147" spans="1:15" x14ac:dyDescent="0.25">
      <c r="A147" t="s">
        <v>25</v>
      </c>
      <c r="B147">
        <f>'Input and Summary Results'!$G151</f>
        <v>144</v>
      </c>
      <c r="C147">
        <f>IF(B147=0,FALSE,'Input and Summary Results'!$D$5)</f>
        <v>1</v>
      </c>
      <c r="D147">
        <f>IF(B147=0,FALSE,'Input and Summary Results'!$E$5)</f>
        <v>0</v>
      </c>
      <c r="E147">
        <f t="shared" si="18"/>
        <v>0</v>
      </c>
      <c r="F147">
        <f t="shared" si="19"/>
        <v>0</v>
      </c>
      <c r="G147">
        <f>IF(B147=" ",FALSE,(IF('Input and Summary Results'!$J$4="yes",'Data Transformation'!E147,'Data Transformation'!C147)))</f>
        <v>1</v>
      </c>
      <c r="H147">
        <f>IF(B147=" ",FALSE,(IF('Input and Summary Results'!$J$4="yes",'Data Transformation'!F147,'Data Transformation'!D147)))</f>
        <v>0</v>
      </c>
      <c r="I147">
        <f t="shared" si="20"/>
        <v>144</v>
      </c>
      <c r="J147" s="18">
        <f>LOOKUP(2,1/(COUNTIF($J$4:J146,'Input and Summary Results'!$B$7:$B$8007)=0),'Input and Summary Results'!$B$7:$B$8007)</f>
        <v>174</v>
      </c>
      <c r="K147" s="18">
        <f t="shared" si="21"/>
        <v>174</v>
      </c>
      <c r="L147" s="18">
        <f t="shared" si="24"/>
        <v>142</v>
      </c>
      <c r="M147">
        <f t="shared" si="23"/>
        <v>142</v>
      </c>
      <c r="N147">
        <f t="shared" si="22"/>
        <v>18</v>
      </c>
      <c r="O147">
        <f t="shared" si="17"/>
        <v>18</v>
      </c>
    </row>
    <row r="148" spans="1:15" x14ac:dyDescent="0.25">
      <c r="A148" t="s">
        <v>25</v>
      </c>
      <c r="B148">
        <f>'Input and Summary Results'!$G152</f>
        <v>145</v>
      </c>
      <c r="C148">
        <f>IF(B148=0,FALSE,'Input and Summary Results'!$D$5)</f>
        <v>1</v>
      </c>
      <c r="D148">
        <f>IF(B148=0,FALSE,'Input and Summary Results'!$E$5)</f>
        <v>0</v>
      </c>
      <c r="E148">
        <f t="shared" si="18"/>
        <v>0</v>
      </c>
      <c r="F148">
        <f t="shared" si="19"/>
        <v>0</v>
      </c>
      <c r="G148">
        <f>IF(B148=" ",FALSE,(IF('Input and Summary Results'!$J$4="yes",'Data Transformation'!E148,'Data Transformation'!C148)))</f>
        <v>1</v>
      </c>
      <c r="H148">
        <f>IF(B148=" ",FALSE,(IF('Input and Summary Results'!$J$4="yes",'Data Transformation'!F148,'Data Transformation'!D148)))</f>
        <v>0</v>
      </c>
      <c r="I148">
        <f t="shared" si="20"/>
        <v>145</v>
      </c>
      <c r="J148" s="18">
        <f>LOOKUP(2,1/(COUNTIF($J$4:J147,'Input and Summary Results'!$B$7:$B$8007)=0),'Input and Summary Results'!$B$7:$B$8007)</f>
        <v>173</v>
      </c>
      <c r="K148" s="18">
        <f t="shared" si="21"/>
        <v>173</v>
      </c>
      <c r="L148" s="18">
        <f t="shared" si="24"/>
        <v>143</v>
      </c>
      <c r="M148">
        <f t="shared" si="23"/>
        <v>143</v>
      </c>
      <c r="N148">
        <f t="shared" si="22"/>
        <v>20</v>
      </c>
      <c r="O148">
        <f t="shared" si="17"/>
        <v>20</v>
      </c>
    </row>
    <row r="149" spans="1:15" x14ac:dyDescent="0.25">
      <c r="A149" t="s">
        <v>25</v>
      </c>
      <c r="B149">
        <f>'Input and Summary Results'!$G153</f>
        <v>146</v>
      </c>
      <c r="C149">
        <f>IF(B149=0,FALSE,'Input and Summary Results'!$D$5)</f>
        <v>1</v>
      </c>
      <c r="D149">
        <f>IF(B149=0,FALSE,'Input and Summary Results'!$E$5)</f>
        <v>0</v>
      </c>
      <c r="E149">
        <f t="shared" si="18"/>
        <v>0</v>
      </c>
      <c r="F149">
        <f t="shared" si="19"/>
        <v>0</v>
      </c>
      <c r="G149">
        <f>IF(B149=" ",FALSE,(IF('Input and Summary Results'!$J$4="yes",'Data Transformation'!E149,'Data Transformation'!C149)))</f>
        <v>1</v>
      </c>
      <c r="H149">
        <f>IF(B149=" ",FALSE,(IF('Input and Summary Results'!$J$4="yes",'Data Transformation'!F149,'Data Transformation'!D149)))</f>
        <v>0</v>
      </c>
      <c r="I149">
        <f t="shared" si="20"/>
        <v>146</v>
      </c>
      <c r="J149" s="18">
        <f>LOOKUP(2,1/(COUNTIF($J$4:J148,'Input and Summary Results'!$B$7:$B$8007)=0),'Input and Summary Results'!$B$7:$B$8007)</f>
        <v>172</v>
      </c>
      <c r="K149" s="18">
        <f t="shared" si="21"/>
        <v>172</v>
      </c>
      <c r="L149" s="18">
        <f t="shared" si="24"/>
        <v>144</v>
      </c>
      <c r="M149">
        <f t="shared" si="23"/>
        <v>144</v>
      </c>
      <c r="N149">
        <f t="shared" si="22"/>
        <v>17</v>
      </c>
      <c r="O149">
        <f t="shared" si="17"/>
        <v>17</v>
      </c>
    </row>
    <row r="150" spans="1:15" x14ac:dyDescent="0.25">
      <c r="A150" t="s">
        <v>25</v>
      </c>
      <c r="B150">
        <f>'Input and Summary Results'!$G154</f>
        <v>147</v>
      </c>
      <c r="C150">
        <f>IF(B150=0,FALSE,'Input and Summary Results'!$D$5)</f>
        <v>1</v>
      </c>
      <c r="D150">
        <f>IF(B150=0,FALSE,'Input and Summary Results'!$E$5)</f>
        <v>0</v>
      </c>
      <c r="E150">
        <f t="shared" si="18"/>
        <v>0</v>
      </c>
      <c r="F150">
        <f t="shared" si="19"/>
        <v>0</v>
      </c>
      <c r="G150">
        <f>IF(B150=" ",FALSE,(IF('Input and Summary Results'!$J$4="yes",'Data Transformation'!E150,'Data Transformation'!C150)))</f>
        <v>1</v>
      </c>
      <c r="H150">
        <f>IF(B150=" ",FALSE,(IF('Input and Summary Results'!$J$4="yes",'Data Transformation'!F150,'Data Transformation'!D150)))</f>
        <v>0</v>
      </c>
      <c r="I150">
        <f t="shared" si="20"/>
        <v>147</v>
      </c>
      <c r="J150" s="18">
        <f>LOOKUP(2,1/(COUNTIF($J$4:J149,'Input and Summary Results'!$B$7:$B$8007)=0),'Input and Summary Results'!$B$7:$B$8007)</f>
        <v>171</v>
      </c>
      <c r="K150" s="18">
        <f t="shared" si="21"/>
        <v>171</v>
      </c>
      <c r="L150" s="18">
        <f t="shared" si="24"/>
        <v>145</v>
      </c>
      <c r="M150">
        <f t="shared" si="23"/>
        <v>145</v>
      </c>
      <c r="N150">
        <f t="shared" si="22"/>
        <v>16</v>
      </c>
      <c r="O150">
        <f t="shared" si="17"/>
        <v>16</v>
      </c>
    </row>
    <row r="151" spans="1:15" x14ac:dyDescent="0.25">
      <c r="A151" t="s">
        <v>25</v>
      </c>
      <c r="B151">
        <f>'Input and Summary Results'!$G155</f>
        <v>148</v>
      </c>
      <c r="C151">
        <f>IF(B151=0,FALSE,'Input and Summary Results'!$D$5)</f>
        <v>1</v>
      </c>
      <c r="D151">
        <f>IF(B151=0,FALSE,'Input and Summary Results'!$E$5)</f>
        <v>0</v>
      </c>
      <c r="E151">
        <f t="shared" si="18"/>
        <v>0</v>
      </c>
      <c r="F151">
        <f t="shared" si="19"/>
        <v>0</v>
      </c>
      <c r="G151">
        <f>IF(B151=" ",FALSE,(IF('Input and Summary Results'!$J$4="yes",'Data Transformation'!E151,'Data Transformation'!C151)))</f>
        <v>1</v>
      </c>
      <c r="H151">
        <f>IF(B151=" ",FALSE,(IF('Input and Summary Results'!$J$4="yes",'Data Transformation'!F151,'Data Transformation'!D151)))</f>
        <v>0</v>
      </c>
      <c r="I151">
        <f t="shared" si="20"/>
        <v>148</v>
      </c>
      <c r="J151" s="18">
        <f>LOOKUP(2,1/(COUNTIF($J$4:J150,'Input and Summary Results'!$B$7:$B$8007)=0),'Input and Summary Results'!$B$7:$B$8007)</f>
        <v>170</v>
      </c>
      <c r="K151" s="18">
        <f t="shared" si="21"/>
        <v>170</v>
      </c>
      <c r="L151" s="18">
        <f t="shared" si="24"/>
        <v>146</v>
      </c>
      <c r="M151">
        <f t="shared" si="23"/>
        <v>146</v>
      </c>
      <c r="N151">
        <f t="shared" si="22"/>
        <v>13</v>
      </c>
      <c r="O151">
        <f t="shared" si="17"/>
        <v>13</v>
      </c>
    </row>
    <row r="152" spans="1:15" x14ac:dyDescent="0.25">
      <c r="A152" t="s">
        <v>25</v>
      </c>
      <c r="B152">
        <f>'Input and Summary Results'!$G156</f>
        <v>149</v>
      </c>
      <c r="C152">
        <f>IF(B152=0,FALSE,'Input and Summary Results'!$D$5)</f>
        <v>1</v>
      </c>
      <c r="D152">
        <f>IF(B152=0,FALSE,'Input and Summary Results'!$E$5)</f>
        <v>0</v>
      </c>
      <c r="E152">
        <f t="shared" si="18"/>
        <v>0</v>
      </c>
      <c r="F152">
        <f t="shared" si="19"/>
        <v>0</v>
      </c>
      <c r="G152">
        <f>IF(B152=" ",FALSE,(IF('Input and Summary Results'!$J$4="yes",'Data Transformation'!E152,'Data Transformation'!C152)))</f>
        <v>1</v>
      </c>
      <c r="H152">
        <f>IF(B152=" ",FALSE,(IF('Input and Summary Results'!$J$4="yes",'Data Transformation'!F152,'Data Transformation'!D152)))</f>
        <v>0</v>
      </c>
      <c r="I152">
        <f t="shared" si="20"/>
        <v>149</v>
      </c>
      <c r="J152" s="18">
        <f>LOOKUP(2,1/(COUNTIF($J$4:J151,'Input and Summary Results'!$B$7:$B$8007)=0),'Input and Summary Results'!$B$7:$B$8007)</f>
        <v>169</v>
      </c>
      <c r="K152" s="18">
        <f t="shared" si="21"/>
        <v>169</v>
      </c>
      <c r="L152" s="18">
        <f t="shared" si="24"/>
        <v>147</v>
      </c>
      <c r="M152">
        <f t="shared" si="23"/>
        <v>147</v>
      </c>
      <c r="N152">
        <f t="shared" si="22"/>
        <v>16</v>
      </c>
      <c r="O152">
        <f t="shared" si="17"/>
        <v>16</v>
      </c>
    </row>
    <row r="153" spans="1:15" x14ac:dyDescent="0.25">
      <c r="A153" t="s">
        <v>25</v>
      </c>
      <c r="B153">
        <f>'Input and Summary Results'!$G157</f>
        <v>150</v>
      </c>
      <c r="C153">
        <f>IF(B153=0,FALSE,'Input and Summary Results'!$D$5)</f>
        <v>1</v>
      </c>
      <c r="D153">
        <f>IF(B153=0,FALSE,'Input and Summary Results'!$E$5)</f>
        <v>0</v>
      </c>
      <c r="E153">
        <f t="shared" si="18"/>
        <v>0</v>
      </c>
      <c r="F153">
        <f t="shared" si="19"/>
        <v>0</v>
      </c>
      <c r="G153">
        <f>IF(B153=" ",FALSE,(IF('Input and Summary Results'!$J$4="yes",'Data Transformation'!E153,'Data Transformation'!C153)))</f>
        <v>1</v>
      </c>
      <c r="H153">
        <f>IF(B153=" ",FALSE,(IF('Input and Summary Results'!$J$4="yes",'Data Transformation'!F153,'Data Transformation'!D153)))</f>
        <v>0</v>
      </c>
      <c r="I153">
        <f t="shared" si="20"/>
        <v>150</v>
      </c>
      <c r="J153" s="18">
        <f>LOOKUP(2,1/(COUNTIF($J$4:J152,'Input and Summary Results'!$B$7:$B$8007)=0),'Input and Summary Results'!$B$7:$B$8007)</f>
        <v>168</v>
      </c>
      <c r="K153" s="18">
        <f t="shared" si="21"/>
        <v>168</v>
      </c>
      <c r="L153" s="18">
        <f t="shared" si="24"/>
        <v>148</v>
      </c>
      <c r="M153">
        <f t="shared" si="23"/>
        <v>148</v>
      </c>
      <c r="N153">
        <f t="shared" si="22"/>
        <v>13</v>
      </c>
      <c r="O153">
        <f t="shared" si="17"/>
        <v>13</v>
      </c>
    </row>
    <row r="154" spans="1:15" x14ac:dyDescent="0.25">
      <c r="A154" t="s">
        <v>25</v>
      </c>
      <c r="B154">
        <f>'Input and Summary Results'!$G158</f>
        <v>151</v>
      </c>
      <c r="C154">
        <f>IF(B154=0,FALSE,'Input and Summary Results'!$D$5)</f>
        <v>1</v>
      </c>
      <c r="D154">
        <f>IF(B154=0,FALSE,'Input and Summary Results'!$E$5)</f>
        <v>0</v>
      </c>
      <c r="E154">
        <f t="shared" si="18"/>
        <v>0</v>
      </c>
      <c r="F154">
        <f t="shared" si="19"/>
        <v>0</v>
      </c>
      <c r="G154">
        <f>IF(B154=" ",FALSE,(IF('Input and Summary Results'!$J$4="yes",'Data Transformation'!E154,'Data Transformation'!C154)))</f>
        <v>1</v>
      </c>
      <c r="H154">
        <f>IF(B154=" ",FALSE,(IF('Input and Summary Results'!$J$4="yes",'Data Transformation'!F154,'Data Transformation'!D154)))</f>
        <v>0</v>
      </c>
      <c r="I154">
        <f t="shared" si="20"/>
        <v>151</v>
      </c>
      <c r="J154" s="18">
        <f>LOOKUP(2,1/(COUNTIF($J$4:J153,'Input and Summary Results'!$B$7:$B$8007)=0),'Input and Summary Results'!$B$7:$B$8007)</f>
        <v>167</v>
      </c>
      <c r="K154" s="18">
        <f t="shared" si="21"/>
        <v>167</v>
      </c>
      <c r="L154" s="18">
        <f t="shared" si="24"/>
        <v>149</v>
      </c>
      <c r="M154">
        <f t="shared" si="23"/>
        <v>149</v>
      </c>
      <c r="N154">
        <f t="shared" si="22"/>
        <v>11</v>
      </c>
      <c r="O154">
        <f t="shared" si="17"/>
        <v>11</v>
      </c>
    </row>
    <row r="155" spans="1:15" x14ac:dyDescent="0.25">
      <c r="A155" t="s">
        <v>25</v>
      </c>
      <c r="B155">
        <f>'Input and Summary Results'!$G159</f>
        <v>152</v>
      </c>
      <c r="C155">
        <f>IF(B155=0,FALSE,'Input and Summary Results'!$D$5)</f>
        <v>1</v>
      </c>
      <c r="D155">
        <f>IF(B155=0,FALSE,'Input and Summary Results'!$E$5)</f>
        <v>0</v>
      </c>
      <c r="E155">
        <f t="shared" si="18"/>
        <v>0</v>
      </c>
      <c r="F155">
        <f t="shared" si="19"/>
        <v>0</v>
      </c>
      <c r="G155">
        <f>IF(B155=" ",FALSE,(IF('Input and Summary Results'!$J$4="yes",'Data Transformation'!E155,'Data Transformation'!C155)))</f>
        <v>1</v>
      </c>
      <c r="H155">
        <f>IF(B155=" ",FALSE,(IF('Input and Summary Results'!$J$4="yes",'Data Transformation'!F155,'Data Transformation'!D155)))</f>
        <v>0</v>
      </c>
      <c r="I155">
        <f t="shared" si="20"/>
        <v>152</v>
      </c>
      <c r="J155" s="18">
        <f>LOOKUP(2,1/(COUNTIF($J$4:J154,'Input and Summary Results'!$B$7:$B$8007)=0),'Input and Summary Results'!$B$7:$B$8007)</f>
        <v>166</v>
      </c>
      <c r="K155" s="18">
        <f t="shared" si="21"/>
        <v>166</v>
      </c>
      <c r="L155" s="18">
        <f t="shared" si="24"/>
        <v>150</v>
      </c>
      <c r="M155">
        <f t="shared" si="23"/>
        <v>150</v>
      </c>
      <c r="N155">
        <f t="shared" si="22"/>
        <v>15</v>
      </c>
      <c r="O155">
        <f t="shared" si="17"/>
        <v>15</v>
      </c>
    </row>
    <row r="156" spans="1:15" x14ac:dyDescent="0.25">
      <c r="A156" t="s">
        <v>25</v>
      </c>
      <c r="B156">
        <f>'Input and Summary Results'!$G160</f>
        <v>153</v>
      </c>
      <c r="C156">
        <f>IF(B156=0,FALSE,'Input and Summary Results'!$D$5)</f>
        <v>1</v>
      </c>
      <c r="D156">
        <f>IF(B156=0,FALSE,'Input and Summary Results'!$E$5)</f>
        <v>0</v>
      </c>
      <c r="E156">
        <f t="shared" si="18"/>
        <v>0</v>
      </c>
      <c r="F156">
        <f t="shared" si="19"/>
        <v>0</v>
      </c>
      <c r="G156">
        <f>IF(B156=" ",FALSE,(IF('Input and Summary Results'!$J$4="yes",'Data Transformation'!E156,'Data Transformation'!C156)))</f>
        <v>1</v>
      </c>
      <c r="H156">
        <f>IF(B156=" ",FALSE,(IF('Input and Summary Results'!$J$4="yes",'Data Transformation'!F156,'Data Transformation'!D156)))</f>
        <v>0</v>
      </c>
      <c r="I156">
        <f t="shared" si="20"/>
        <v>153</v>
      </c>
      <c r="J156" s="18">
        <f>LOOKUP(2,1/(COUNTIF($J$4:J155,'Input and Summary Results'!$B$7:$B$8007)=0),'Input and Summary Results'!$B$7:$B$8007)</f>
        <v>165</v>
      </c>
      <c r="K156" s="18">
        <f t="shared" si="21"/>
        <v>165</v>
      </c>
      <c r="L156" s="18">
        <f t="shared" si="24"/>
        <v>151</v>
      </c>
      <c r="M156">
        <f t="shared" si="23"/>
        <v>151</v>
      </c>
      <c r="N156">
        <f t="shared" si="22"/>
        <v>19</v>
      </c>
      <c r="O156">
        <f t="shared" si="17"/>
        <v>19</v>
      </c>
    </row>
    <row r="157" spans="1:15" x14ac:dyDescent="0.25">
      <c r="A157" t="s">
        <v>25</v>
      </c>
      <c r="B157">
        <f>'Input and Summary Results'!$G161</f>
        <v>154</v>
      </c>
      <c r="C157">
        <f>IF(B157=0,FALSE,'Input and Summary Results'!$D$5)</f>
        <v>1</v>
      </c>
      <c r="D157">
        <f>IF(B157=0,FALSE,'Input and Summary Results'!$E$5)</f>
        <v>0</v>
      </c>
      <c r="E157">
        <f t="shared" si="18"/>
        <v>0</v>
      </c>
      <c r="F157">
        <f t="shared" si="19"/>
        <v>0</v>
      </c>
      <c r="G157">
        <f>IF(B157=" ",FALSE,(IF('Input and Summary Results'!$J$4="yes",'Data Transformation'!E157,'Data Transformation'!C157)))</f>
        <v>1</v>
      </c>
      <c r="H157">
        <f>IF(B157=" ",FALSE,(IF('Input and Summary Results'!$J$4="yes",'Data Transformation'!F157,'Data Transformation'!D157)))</f>
        <v>0</v>
      </c>
      <c r="I157">
        <f t="shared" si="20"/>
        <v>154</v>
      </c>
      <c r="J157" s="18">
        <f>LOOKUP(2,1/(COUNTIF($J$4:J156,'Input and Summary Results'!$B$7:$B$8007)=0),'Input and Summary Results'!$B$7:$B$8007)</f>
        <v>164</v>
      </c>
      <c r="K157" s="18">
        <f t="shared" si="21"/>
        <v>164</v>
      </c>
      <c r="L157" s="18">
        <f t="shared" si="24"/>
        <v>152</v>
      </c>
      <c r="M157">
        <f t="shared" si="23"/>
        <v>152</v>
      </c>
      <c r="N157">
        <f t="shared" si="22"/>
        <v>16</v>
      </c>
      <c r="O157">
        <f t="shared" si="17"/>
        <v>16</v>
      </c>
    </row>
    <row r="158" spans="1:15" x14ac:dyDescent="0.25">
      <c r="A158" t="s">
        <v>25</v>
      </c>
      <c r="B158">
        <f>'Input and Summary Results'!$G162</f>
        <v>155</v>
      </c>
      <c r="C158">
        <f>IF(B158=0,FALSE,'Input and Summary Results'!$D$5)</f>
        <v>1</v>
      </c>
      <c r="D158">
        <f>IF(B158=0,FALSE,'Input and Summary Results'!$E$5)</f>
        <v>0</v>
      </c>
      <c r="E158">
        <f t="shared" si="18"/>
        <v>0</v>
      </c>
      <c r="F158">
        <f t="shared" si="19"/>
        <v>0</v>
      </c>
      <c r="G158">
        <f>IF(B158=" ",FALSE,(IF('Input and Summary Results'!$J$4="yes",'Data Transformation'!E158,'Data Transformation'!C158)))</f>
        <v>1</v>
      </c>
      <c r="H158">
        <f>IF(B158=" ",FALSE,(IF('Input and Summary Results'!$J$4="yes",'Data Transformation'!F158,'Data Transformation'!D158)))</f>
        <v>0</v>
      </c>
      <c r="I158">
        <f t="shared" si="20"/>
        <v>155</v>
      </c>
      <c r="J158" s="18">
        <f>LOOKUP(2,1/(COUNTIF($J$4:J157,'Input and Summary Results'!$B$7:$B$8007)=0),'Input and Summary Results'!$B$7:$B$8007)</f>
        <v>163</v>
      </c>
      <c r="K158" s="18">
        <f t="shared" si="21"/>
        <v>163</v>
      </c>
      <c r="L158" s="18">
        <f t="shared" si="24"/>
        <v>153</v>
      </c>
      <c r="M158">
        <f t="shared" si="23"/>
        <v>153</v>
      </c>
      <c r="N158">
        <f t="shared" si="22"/>
        <v>19</v>
      </c>
      <c r="O158">
        <f t="shared" si="17"/>
        <v>19</v>
      </c>
    </row>
    <row r="159" spans="1:15" x14ac:dyDescent="0.25">
      <c r="A159" t="s">
        <v>25</v>
      </c>
      <c r="B159">
        <f>'Input and Summary Results'!$G163</f>
        <v>156</v>
      </c>
      <c r="C159">
        <f>IF(B159=0,FALSE,'Input and Summary Results'!$D$5)</f>
        <v>1</v>
      </c>
      <c r="D159">
        <f>IF(B159=0,FALSE,'Input and Summary Results'!$E$5)</f>
        <v>0</v>
      </c>
      <c r="E159">
        <f t="shared" si="18"/>
        <v>0</v>
      </c>
      <c r="F159">
        <f t="shared" si="19"/>
        <v>0</v>
      </c>
      <c r="G159">
        <f>IF(B159=" ",FALSE,(IF('Input and Summary Results'!$J$4="yes",'Data Transformation'!E159,'Data Transformation'!C159)))</f>
        <v>1</v>
      </c>
      <c r="H159">
        <f>IF(B159=" ",FALSE,(IF('Input and Summary Results'!$J$4="yes",'Data Transformation'!F159,'Data Transformation'!D159)))</f>
        <v>0</v>
      </c>
      <c r="I159">
        <f t="shared" si="20"/>
        <v>156</v>
      </c>
      <c r="J159" s="18">
        <f>LOOKUP(2,1/(COUNTIF($J$4:J158,'Input and Summary Results'!$B$7:$B$8007)=0),'Input and Summary Results'!$B$7:$B$8007)</f>
        <v>162</v>
      </c>
      <c r="K159" s="18">
        <f t="shared" si="21"/>
        <v>162</v>
      </c>
      <c r="L159" s="18">
        <f t="shared" si="24"/>
        <v>154</v>
      </c>
      <c r="M159">
        <f t="shared" si="23"/>
        <v>154</v>
      </c>
      <c r="N159">
        <f t="shared" si="22"/>
        <v>18</v>
      </c>
      <c r="O159">
        <f t="shared" si="17"/>
        <v>18</v>
      </c>
    </row>
    <row r="160" spans="1:15" x14ac:dyDescent="0.25">
      <c r="A160" t="s">
        <v>25</v>
      </c>
      <c r="B160">
        <f>'Input and Summary Results'!$G164</f>
        <v>157</v>
      </c>
      <c r="C160">
        <f>IF(B160=0,FALSE,'Input and Summary Results'!$D$5)</f>
        <v>1</v>
      </c>
      <c r="D160">
        <f>IF(B160=0,FALSE,'Input and Summary Results'!$E$5)</f>
        <v>0</v>
      </c>
      <c r="E160">
        <f t="shared" si="18"/>
        <v>0</v>
      </c>
      <c r="F160">
        <f t="shared" si="19"/>
        <v>0</v>
      </c>
      <c r="G160">
        <f>IF(B160=" ",FALSE,(IF('Input and Summary Results'!$J$4="yes",'Data Transformation'!E160,'Data Transformation'!C160)))</f>
        <v>1</v>
      </c>
      <c r="H160">
        <f>IF(B160=" ",FALSE,(IF('Input and Summary Results'!$J$4="yes",'Data Transformation'!F160,'Data Transformation'!D160)))</f>
        <v>0</v>
      </c>
      <c r="I160">
        <f t="shared" si="20"/>
        <v>157</v>
      </c>
      <c r="J160" s="18">
        <f>LOOKUP(2,1/(COUNTIF($J$4:J159,'Input and Summary Results'!$B$7:$B$8007)=0),'Input and Summary Results'!$B$7:$B$8007)</f>
        <v>161</v>
      </c>
      <c r="K160" s="18">
        <f t="shared" si="21"/>
        <v>161</v>
      </c>
      <c r="L160" s="18">
        <f t="shared" si="24"/>
        <v>155</v>
      </c>
      <c r="M160">
        <f t="shared" si="23"/>
        <v>155</v>
      </c>
      <c r="N160">
        <f t="shared" si="22"/>
        <v>18</v>
      </c>
      <c r="O160">
        <f t="shared" si="17"/>
        <v>18</v>
      </c>
    </row>
    <row r="161" spans="1:15" x14ac:dyDescent="0.25">
      <c r="A161" t="s">
        <v>25</v>
      </c>
      <c r="B161">
        <f>'Input and Summary Results'!$G165</f>
        <v>158</v>
      </c>
      <c r="C161">
        <f>IF(B161=0,FALSE,'Input and Summary Results'!$D$5)</f>
        <v>1</v>
      </c>
      <c r="D161">
        <f>IF(B161=0,FALSE,'Input and Summary Results'!$E$5)</f>
        <v>0</v>
      </c>
      <c r="E161">
        <f t="shared" si="18"/>
        <v>0</v>
      </c>
      <c r="F161">
        <f t="shared" si="19"/>
        <v>0</v>
      </c>
      <c r="G161">
        <f>IF(B161=" ",FALSE,(IF('Input and Summary Results'!$J$4="yes",'Data Transformation'!E161,'Data Transformation'!C161)))</f>
        <v>1</v>
      </c>
      <c r="H161">
        <f>IF(B161=" ",FALSE,(IF('Input and Summary Results'!$J$4="yes",'Data Transformation'!F161,'Data Transformation'!D161)))</f>
        <v>0</v>
      </c>
      <c r="I161">
        <f t="shared" si="20"/>
        <v>158</v>
      </c>
      <c r="J161" s="18">
        <f>LOOKUP(2,1/(COUNTIF($J$4:J160,'Input and Summary Results'!$B$7:$B$8007)=0),'Input and Summary Results'!$B$7:$B$8007)</f>
        <v>160</v>
      </c>
      <c r="K161" s="18">
        <f t="shared" si="21"/>
        <v>160</v>
      </c>
      <c r="L161" s="18">
        <f t="shared" si="24"/>
        <v>156</v>
      </c>
      <c r="M161">
        <f t="shared" si="23"/>
        <v>156</v>
      </c>
      <c r="N161">
        <f t="shared" si="22"/>
        <v>19</v>
      </c>
      <c r="O161">
        <f t="shared" si="17"/>
        <v>19</v>
      </c>
    </row>
    <row r="162" spans="1:15" x14ac:dyDescent="0.25">
      <c r="A162" t="s">
        <v>25</v>
      </c>
      <c r="B162">
        <f>'Input and Summary Results'!$G166</f>
        <v>159</v>
      </c>
      <c r="C162">
        <f>IF(B162=0,FALSE,'Input and Summary Results'!$D$5)</f>
        <v>1</v>
      </c>
      <c r="D162">
        <f>IF(B162=0,FALSE,'Input and Summary Results'!$E$5)</f>
        <v>0</v>
      </c>
      <c r="E162">
        <f t="shared" si="18"/>
        <v>0</v>
      </c>
      <c r="F162">
        <f t="shared" si="19"/>
        <v>0</v>
      </c>
      <c r="G162">
        <f>IF(B162=" ",FALSE,(IF('Input and Summary Results'!$J$4="yes",'Data Transformation'!E162,'Data Transformation'!C162)))</f>
        <v>1</v>
      </c>
      <c r="H162">
        <f>IF(B162=" ",FALSE,(IF('Input and Summary Results'!$J$4="yes",'Data Transformation'!F162,'Data Transformation'!D162)))</f>
        <v>0</v>
      </c>
      <c r="I162">
        <f t="shared" si="20"/>
        <v>159</v>
      </c>
      <c r="J162" s="18">
        <f>LOOKUP(2,1/(COUNTIF($J$4:J161,'Input and Summary Results'!$B$7:$B$8007)=0),'Input and Summary Results'!$B$7:$B$8007)</f>
        <v>159</v>
      </c>
      <c r="K162" s="18">
        <f t="shared" si="21"/>
        <v>159</v>
      </c>
      <c r="L162" s="18">
        <f t="shared" si="24"/>
        <v>157</v>
      </c>
      <c r="M162">
        <f t="shared" si="23"/>
        <v>157</v>
      </c>
      <c r="N162">
        <f t="shared" si="22"/>
        <v>19</v>
      </c>
      <c r="O162">
        <f t="shared" si="17"/>
        <v>19</v>
      </c>
    </row>
    <row r="163" spans="1:15" x14ac:dyDescent="0.25">
      <c r="A163" t="s">
        <v>25</v>
      </c>
      <c r="B163">
        <f>'Input and Summary Results'!$G167</f>
        <v>160</v>
      </c>
      <c r="C163">
        <f>IF(B163=0,FALSE,'Input and Summary Results'!$D$5)</f>
        <v>1</v>
      </c>
      <c r="D163">
        <f>IF(B163=0,FALSE,'Input and Summary Results'!$E$5)</f>
        <v>0</v>
      </c>
      <c r="E163">
        <f t="shared" si="18"/>
        <v>0</v>
      </c>
      <c r="F163">
        <f t="shared" si="19"/>
        <v>0</v>
      </c>
      <c r="G163">
        <f>IF(B163=" ",FALSE,(IF('Input and Summary Results'!$J$4="yes",'Data Transformation'!E163,'Data Transformation'!C163)))</f>
        <v>1</v>
      </c>
      <c r="H163">
        <f>IF(B163=" ",FALSE,(IF('Input and Summary Results'!$J$4="yes",'Data Transformation'!F163,'Data Transformation'!D163)))</f>
        <v>0</v>
      </c>
      <c r="I163">
        <f t="shared" si="20"/>
        <v>160</v>
      </c>
      <c r="J163" s="18">
        <f>LOOKUP(2,1/(COUNTIF($J$4:J162,'Input and Summary Results'!$B$7:$B$8007)=0),'Input and Summary Results'!$B$7:$B$8007)</f>
        <v>158</v>
      </c>
      <c r="K163" s="18">
        <f t="shared" si="21"/>
        <v>158</v>
      </c>
      <c r="L163" s="18">
        <f t="shared" si="24"/>
        <v>158</v>
      </c>
      <c r="M163">
        <f t="shared" si="23"/>
        <v>158</v>
      </c>
      <c r="N163">
        <f t="shared" si="22"/>
        <v>19</v>
      </c>
      <c r="O163">
        <f t="shared" si="17"/>
        <v>19</v>
      </c>
    </row>
    <row r="164" spans="1:15" x14ac:dyDescent="0.25">
      <c r="A164" t="s">
        <v>25</v>
      </c>
      <c r="B164">
        <f>'Input and Summary Results'!$G168</f>
        <v>161</v>
      </c>
      <c r="C164">
        <f>IF(B164=0,FALSE,'Input and Summary Results'!$D$5)</f>
        <v>1</v>
      </c>
      <c r="D164">
        <f>IF(B164=0,FALSE,'Input and Summary Results'!$E$5)</f>
        <v>0</v>
      </c>
      <c r="E164">
        <f t="shared" si="18"/>
        <v>0</v>
      </c>
      <c r="F164">
        <f t="shared" si="19"/>
        <v>0</v>
      </c>
      <c r="G164">
        <f>IF(B164=" ",FALSE,(IF('Input and Summary Results'!$J$4="yes",'Data Transformation'!E164,'Data Transformation'!C164)))</f>
        <v>1</v>
      </c>
      <c r="H164">
        <f>IF(B164=" ",FALSE,(IF('Input and Summary Results'!$J$4="yes",'Data Transformation'!F164,'Data Transformation'!D164)))</f>
        <v>0</v>
      </c>
      <c r="I164">
        <f t="shared" si="20"/>
        <v>161</v>
      </c>
      <c r="J164" s="18">
        <f>LOOKUP(2,1/(COUNTIF($J$4:J163,'Input and Summary Results'!$B$7:$B$8007)=0),'Input and Summary Results'!$B$7:$B$8007)</f>
        <v>157</v>
      </c>
      <c r="K164" s="18">
        <f t="shared" si="21"/>
        <v>157</v>
      </c>
      <c r="L164" s="18">
        <f t="shared" si="24"/>
        <v>159</v>
      </c>
      <c r="M164">
        <f t="shared" si="23"/>
        <v>159</v>
      </c>
      <c r="N164">
        <f t="shared" si="22"/>
        <v>19</v>
      </c>
      <c r="O164">
        <f t="shared" si="17"/>
        <v>19</v>
      </c>
    </row>
    <row r="165" spans="1:15" x14ac:dyDescent="0.25">
      <c r="A165" t="s">
        <v>25</v>
      </c>
      <c r="B165">
        <f>'Input and Summary Results'!$G169</f>
        <v>162</v>
      </c>
      <c r="C165">
        <f>IF(B165=0,FALSE,'Input and Summary Results'!$D$5)</f>
        <v>1</v>
      </c>
      <c r="D165">
        <f>IF(B165=0,FALSE,'Input and Summary Results'!$E$5)</f>
        <v>0</v>
      </c>
      <c r="E165">
        <f t="shared" si="18"/>
        <v>0</v>
      </c>
      <c r="F165">
        <f t="shared" si="19"/>
        <v>0</v>
      </c>
      <c r="G165">
        <f>IF(B165=" ",FALSE,(IF('Input and Summary Results'!$J$4="yes",'Data Transformation'!E165,'Data Transformation'!C165)))</f>
        <v>1</v>
      </c>
      <c r="H165">
        <f>IF(B165=" ",FALSE,(IF('Input and Summary Results'!$J$4="yes",'Data Transformation'!F165,'Data Transformation'!D165)))</f>
        <v>0</v>
      </c>
      <c r="I165">
        <f t="shared" si="20"/>
        <v>162</v>
      </c>
      <c r="J165" s="18">
        <f>LOOKUP(2,1/(COUNTIF($J$4:J164,'Input and Summary Results'!$B$7:$B$8007)=0),'Input and Summary Results'!$B$7:$B$8007)</f>
        <v>156</v>
      </c>
      <c r="K165" s="18">
        <f t="shared" si="21"/>
        <v>156</v>
      </c>
      <c r="L165" s="18">
        <f t="shared" si="24"/>
        <v>160</v>
      </c>
      <c r="M165">
        <f t="shared" si="23"/>
        <v>160</v>
      </c>
      <c r="N165">
        <f t="shared" si="22"/>
        <v>17</v>
      </c>
      <c r="O165">
        <f t="shared" si="17"/>
        <v>17</v>
      </c>
    </row>
    <row r="166" spans="1:15" x14ac:dyDescent="0.25">
      <c r="A166" t="s">
        <v>25</v>
      </c>
      <c r="B166">
        <f>'Input and Summary Results'!$G170</f>
        <v>163</v>
      </c>
      <c r="C166">
        <f>IF(B166=0,FALSE,'Input and Summary Results'!$D$5)</f>
        <v>1</v>
      </c>
      <c r="D166">
        <f>IF(B166=0,FALSE,'Input and Summary Results'!$E$5)</f>
        <v>0</v>
      </c>
      <c r="E166">
        <f t="shared" si="18"/>
        <v>0</v>
      </c>
      <c r="F166">
        <f t="shared" si="19"/>
        <v>0</v>
      </c>
      <c r="G166">
        <f>IF(B166=" ",FALSE,(IF('Input and Summary Results'!$J$4="yes",'Data Transformation'!E166,'Data Transformation'!C166)))</f>
        <v>1</v>
      </c>
      <c r="H166">
        <f>IF(B166=" ",FALSE,(IF('Input and Summary Results'!$J$4="yes",'Data Transformation'!F166,'Data Transformation'!D166)))</f>
        <v>0</v>
      </c>
      <c r="I166">
        <f t="shared" si="20"/>
        <v>163</v>
      </c>
      <c r="J166" s="18">
        <f>LOOKUP(2,1/(COUNTIF($J$4:J165,'Input and Summary Results'!$B$7:$B$8007)=0),'Input and Summary Results'!$B$7:$B$8007)</f>
        <v>155</v>
      </c>
      <c r="K166" s="18">
        <f t="shared" si="21"/>
        <v>155</v>
      </c>
      <c r="L166" s="18">
        <f t="shared" si="24"/>
        <v>161</v>
      </c>
      <c r="M166">
        <f t="shared" si="23"/>
        <v>161</v>
      </c>
      <c r="N166">
        <f t="shared" si="22"/>
        <v>18</v>
      </c>
      <c r="O166">
        <f t="shared" si="17"/>
        <v>18</v>
      </c>
    </row>
    <row r="167" spans="1:15" x14ac:dyDescent="0.25">
      <c r="A167" t="s">
        <v>25</v>
      </c>
      <c r="B167">
        <f>'Input and Summary Results'!$G171</f>
        <v>164</v>
      </c>
      <c r="C167">
        <f>IF(B167=0,FALSE,'Input and Summary Results'!$D$5)</f>
        <v>1</v>
      </c>
      <c r="D167">
        <f>IF(B167=0,FALSE,'Input and Summary Results'!$E$5)</f>
        <v>0</v>
      </c>
      <c r="E167">
        <f t="shared" si="18"/>
        <v>0</v>
      </c>
      <c r="F167">
        <f t="shared" si="19"/>
        <v>0</v>
      </c>
      <c r="G167">
        <f>IF(B167=" ",FALSE,(IF('Input and Summary Results'!$J$4="yes",'Data Transformation'!E167,'Data Transformation'!C167)))</f>
        <v>1</v>
      </c>
      <c r="H167">
        <f>IF(B167=" ",FALSE,(IF('Input and Summary Results'!$J$4="yes",'Data Transformation'!F167,'Data Transformation'!D167)))</f>
        <v>0</v>
      </c>
      <c r="I167">
        <f t="shared" si="20"/>
        <v>164</v>
      </c>
      <c r="J167" s="18">
        <f>LOOKUP(2,1/(COUNTIF($J$4:J166,'Input and Summary Results'!$B$7:$B$8007)=0),'Input and Summary Results'!$B$7:$B$8007)</f>
        <v>154</v>
      </c>
      <c r="K167" s="18">
        <f t="shared" si="21"/>
        <v>154</v>
      </c>
      <c r="L167" s="18">
        <f t="shared" si="24"/>
        <v>162</v>
      </c>
      <c r="M167">
        <f t="shared" si="23"/>
        <v>162</v>
      </c>
      <c r="N167">
        <f t="shared" si="22"/>
        <v>17</v>
      </c>
      <c r="O167">
        <f t="shared" si="17"/>
        <v>17</v>
      </c>
    </row>
    <row r="168" spans="1:15" x14ac:dyDescent="0.25">
      <c r="A168" t="s">
        <v>25</v>
      </c>
      <c r="B168">
        <f>'Input and Summary Results'!$G172</f>
        <v>165</v>
      </c>
      <c r="C168">
        <f>IF(B168=0,FALSE,'Input and Summary Results'!$D$5)</f>
        <v>1</v>
      </c>
      <c r="D168">
        <f>IF(B168=0,FALSE,'Input and Summary Results'!$E$5)</f>
        <v>0</v>
      </c>
      <c r="E168">
        <f t="shared" si="18"/>
        <v>0</v>
      </c>
      <c r="F168">
        <f t="shared" si="19"/>
        <v>0</v>
      </c>
      <c r="G168">
        <f>IF(B168=" ",FALSE,(IF('Input and Summary Results'!$J$4="yes",'Data Transformation'!E168,'Data Transformation'!C168)))</f>
        <v>1</v>
      </c>
      <c r="H168">
        <f>IF(B168=" ",FALSE,(IF('Input and Summary Results'!$J$4="yes",'Data Transformation'!F168,'Data Transformation'!D168)))</f>
        <v>0</v>
      </c>
      <c r="I168">
        <f t="shared" si="20"/>
        <v>165</v>
      </c>
      <c r="J168" s="18">
        <f>LOOKUP(2,1/(COUNTIF($J$4:J167,'Input and Summary Results'!$B$7:$B$8007)=0),'Input and Summary Results'!$B$7:$B$8007)</f>
        <v>153</v>
      </c>
      <c r="K168" s="18">
        <f t="shared" si="21"/>
        <v>153</v>
      </c>
      <c r="L168" s="18">
        <f t="shared" si="24"/>
        <v>163</v>
      </c>
      <c r="M168">
        <f t="shared" si="23"/>
        <v>163</v>
      </c>
      <c r="N168">
        <f t="shared" si="22"/>
        <v>17</v>
      </c>
      <c r="O168">
        <f t="shared" si="17"/>
        <v>17</v>
      </c>
    </row>
    <row r="169" spans="1:15" x14ac:dyDescent="0.25">
      <c r="A169" t="s">
        <v>25</v>
      </c>
      <c r="B169">
        <f>'Input and Summary Results'!$G173</f>
        <v>166</v>
      </c>
      <c r="C169">
        <f>IF(B169=0,FALSE,'Input and Summary Results'!$D$5)</f>
        <v>1</v>
      </c>
      <c r="D169">
        <f>IF(B169=0,FALSE,'Input and Summary Results'!$E$5)</f>
        <v>0</v>
      </c>
      <c r="E169">
        <f t="shared" si="18"/>
        <v>0</v>
      </c>
      <c r="F169">
        <f t="shared" si="19"/>
        <v>0</v>
      </c>
      <c r="G169">
        <f>IF(B169=" ",FALSE,(IF('Input and Summary Results'!$J$4="yes",'Data Transformation'!E169,'Data Transformation'!C169)))</f>
        <v>1</v>
      </c>
      <c r="H169">
        <f>IF(B169=" ",FALSE,(IF('Input and Summary Results'!$J$4="yes",'Data Transformation'!F169,'Data Transformation'!D169)))</f>
        <v>0</v>
      </c>
      <c r="I169">
        <f t="shared" si="20"/>
        <v>166</v>
      </c>
      <c r="J169" s="18">
        <f>LOOKUP(2,1/(COUNTIF($J$4:J168,'Input and Summary Results'!$B$7:$B$8007)=0),'Input and Summary Results'!$B$7:$B$8007)</f>
        <v>152</v>
      </c>
      <c r="K169" s="18">
        <f t="shared" si="21"/>
        <v>152</v>
      </c>
      <c r="L169" s="18">
        <f t="shared" si="24"/>
        <v>164</v>
      </c>
      <c r="M169">
        <f t="shared" si="23"/>
        <v>164</v>
      </c>
      <c r="N169">
        <f t="shared" si="22"/>
        <v>18</v>
      </c>
      <c r="O169">
        <f t="shared" si="17"/>
        <v>18</v>
      </c>
    </row>
    <row r="170" spans="1:15" x14ac:dyDescent="0.25">
      <c r="A170" t="s">
        <v>25</v>
      </c>
      <c r="B170">
        <f>'Input and Summary Results'!$G174</f>
        <v>167</v>
      </c>
      <c r="C170">
        <f>IF(B170=0,FALSE,'Input and Summary Results'!$D$5)</f>
        <v>1</v>
      </c>
      <c r="D170">
        <f>IF(B170=0,FALSE,'Input and Summary Results'!$E$5)</f>
        <v>0</v>
      </c>
      <c r="E170">
        <f t="shared" si="18"/>
        <v>0</v>
      </c>
      <c r="F170">
        <f t="shared" si="19"/>
        <v>0</v>
      </c>
      <c r="G170">
        <f>IF(B170=" ",FALSE,(IF('Input and Summary Results'!$J$4="yes",'Data Transformation'!E170,'Data Transformation'!C170)))</f>
        <v>1</v>
      </c>
      <c r="H170">
        <f>IF(B170=" ",FALSE,(IF('Input and Summary Results'!$J$4="yes",'Data Transformation'!F170,'Data Transformation'!D170)))</f>
        <v>0</v>
      </c>
      <c r="I170">
        <f t="shared" si="20"/>
        <v>167</v>
      </c>
      <c r="J170" s="18">
        <f>LOOKUP(2,1/(COUNTIF($J$4:J169,'Input and Summary Results'!$B$7:$B$8007)=0),'Input and Summary Results'!$B$7:$B$8007)</f>
        <v>151</v>
      </c>
      <c r="K170" s="18">
        <f t="shared" si="21"/>
        <v>151</v>
      </c>
      <c r="L170" s="18">
        <f t="shared" si="24"/>
        <v>165</v>
      </c>
      <c r="M170">
        <f t="shared" si="23"/>
        <v>165</v>
      </c>
      <c r="N170">
        <f t="shared" si="22"/>
        <v>18</v>
      </c>
      <c r="O170">
        <f t="shared" si="17"/>
        <v>18</v>
      </c>
    </row>
    <row r="171" spans="1:15" x14ac:dyDescent="0.25">
      <c r="A171" t="s">
        <v>25</v>
      </c>
      <c r="B171">
        <f>'Input and Summary Results'!$G175</f>
        <v>168</v>
      </c>
      <c r="C171">
        <f>IF(B171=0,FALSE,'Input and Summary Results'!$D$5)</f>
        <v>1</v>
      </c>
      <c r="D171">
        <f>IF(B171=0,FALSE,'Input and Summary Results'!$E$5)</f>
        <v>0</v>
      </c>
      <c r="E171">
        <f t="shared" si="18"/>
        <v>0</v>
      </c>
      <c r="F171">
        <f t="shared" si="19"/>
        <v>0</v>
      </c>
      <c r="G171">
        <f>IF(B171=" ",FALSE,(IF('Input and Summary Results'!$J$4="yes",'Data Transformation'!E171,'Data Transformation'!C171)))</f>
        <v>1</v>
      </c>
      <c r="H171">
        <f>IF(B171=" ",FALSE,(IF('Input and Summary Results'!$J$4="yes",'Data Transformation'!F171,'Data Transformation'!D171)))</f>
        <v>0</v>
      </c>
      <c r="I171">
        <f t="shared" si="20"/>
        <v>168</v>
      </c>
      <c r="J171" s="18">
        <f>LOOKUP(2,1/(COUNTIF($J$4:J170,'Input and Summary Results'!$B$7:$B$8007)=0),'Input and Summary Results'!$B$7:$B$8007)</f>
        <v>150</v>
      </c>
      <c r="K171" s="18">
        <f t="shared" si="21"/>
        <v>150</v>
      </c>
      <c r="L171" s="18">
        <f t="shared" si="24"/>
        <v>166</v>
      </c>
      <c r="M171">
        <f t="shared" si="23"/>
        <v>166</v>
      </c>
      <c r="N171">
        <f t="shared" si="22"/>
        <v>18</v>
      </c>
      <c r="O171">
        <f t="shared" si="17"/>
        <v>18</v>
      </c>
    </row>
    <row r="172" spans="1:15" x14ac:dyDescent="0.25">
      <c r="A172" t="s">
        <v>25</v>
      </c>
      <c r="B172">
        <f>'Input and Summary Results'!$G176</f>
        <v>169</v>
      </c>
      <c r="C172">
        <f>IF(B172=0,FALSE,'Input and Summary Results'!$D$5)</f>
        <v>1</v>
      </c>
      <c r="D172">
        <f>IF(B172=0,FALSE,'Input and Summary Results'!$E$5)</f>
        <v>0</v>
      </c>
      <c r="E172">
        <f t="shared" si="18"/>
        <v>0</v>
      </c>
      <c r="F172">
        <f t="shared" si="19"/>
        <v>0</v>
      </c>
      <c r="G172">
        <f>IF(B172=" ",FALSE,(IF('Input and Summary Results'!$J$4="yes",'Data Transformation'!E172,'Data Transformation'!C172)))</f>
        <v>1</v>
      </c>
      <c r="H172">
        <f>IF(B172=" ",FALSE,(IF('Input and Summary Results'!$J$4="yes",'Data Transformation'!F172,'Data Transformation'!D172)))</f>
        <v>0</v>
      </c>
      <c r="I172">
        <f t="shared" si="20"/>
        <v>169</v>
      </c>
      <c r="J172" s="18">
        <f>LOOKUP(2,1/(COUNTIF($J$4:J171,'Input and Summary Results'!$B$7:$B$8007)=0),'Input and Summary Results'!$B$7:$B$8007)</f>
        <v>149</v>
      </c>
      <c r="K172" s="18">
        <f t="shared" si="21"/>
        <v>149</v>
      </c>
      <c r="L172" s="18">
        <f t="shared" si="24"/>
        <v>167</v>
      </c>
      <c r="M172">
        <f t="shared" si="23"/>
        <v>167</v>
      </c>
      <c r="N172">
        <f t="shared" si="22"/>
        <v>18</v>
      </c>
      <c r="O172">
        <f t="shared" si="17"/>
        <v>18</v>
      </c>
    </row>
    <row r="173" spans="1:15" x14ac:dyDescent="0.25">
      <c r="A173" t="s">
        <v>25</v>
      </c>
      <c r="B173">
        <f>'Input and Summary Results'!$G177</f>
        <v>170</v>
      </c>
      <c r="C173">
        <f>IF(B173=0,FALSE,'Input and Summary Results'!$D$5)</f>
        <v>1</v>
      </c>
      <c r="D173">
        <f>IF(B173=0,FALSE,'Input and Summary Results'!$E$5)</f>
        <v>0</v>
      </c>
      <c r="E173">
        <f t="shared" si="18"/>
        <v>0</v>
      </c>
      <c r="F173">
        <f t="shared" si="19"/>
        <v>0</v>
      </c>
      <c r="G173">
        <f>IF(B173=" ",FALSE,(IF('Input and Summary Results'!$J$4="yes",'Data Transformation'!E173,'Data Transformation'!C173)))</f>
        <v>1</v>
      </c>
      <c r="H173">
        <f>IF(B173=" ",FALSE,(IF('Input and Summary Results'!$J$4="yes",'Data Transformation'!F173,'Data Transformation'!D173)))</f>
        <v>0</v>
      </c>
      <c r="I173">
        <f t="shared" si="20"/>
        <v>170</v>
      </c>
      <c r="J173" s="18">
        <f>LOOKUP(2,1/(COUNTIF($J$4:J172,'Input and Summary Results'!$B$7:$B$8007)=0),'Input and Summary Results'!$B$7:$B$8007)</f>
        <v>148</v>
      </c>
      <c r="K173" s="18">
        <f t="shared" si="21"/>
        <v>148</v>
      </c>
      <c r="L173" s="18">
        <f t="shared" si="24"/>
        <v>168</v>
      </c>
      <c r="M173">
        <f t="shared" si="23"/>
        <v>168</v>
      </c>
      <c r="N173">
        <f t="shared" si="22"/>
        <v>18</v>
      </c>
      <c r="O173">
        <f t="shared" si="17"/>
        <v>18</v>
      </c>
    </row>
    <row r="174" spans="1:15" x14ac:dyDescent="0.25">
      <c r="A174" t="s">
        <v>25</v>
      </c>
      <c r="B174">
        <f>'Input and Summary Results'!$G178</f>
        <v>171</v>
      </c>
      <c r="C174">
        <f>IF(B174=0,FALSE,'Input and Summary Results'!$D$5)</f>
        <v>1</v>
      </c>
      <c r="D174">
        <f>IF(B174=0,FALSE,'Input and Summary Results'!$E$5)</f>
        <v>0</v>
      </c>
      <c r="E174">
        <f t="shared" si="18"/>
        <v>0</v>
      </c>
      <c r="F174">
        <f t="shared" si="19"/>
        <v>0</v>
      </c>
      <c r="G174">
        <f>IF(B174=" ",FALSE,(IF('Input and Summary Results'!$J$4="yes",'Data Transformation'!E174,'Data Transformation'!C174)))</f>
        <v>1</v>
      </c>
      <c r="H174">
        <f>IF(B174=" ",FALSE,(IF('Input and Summary Results'!$J$4="yes",'Data Transformation'!F174,'Data Transformation'!D174)))</f>
        <v>0</v>
      </c>
      <c r="I174">
        <f t="shared" si="20"/>
        <v>171</v>
      </c>
      <c r="J174" s="18">
        <f>LOOKUP(2,1/(COUNTIF($J$4:J173,'Input and Summary Results'!$B$7:$B$8007)=0),'Input and Summary Results'!$B$7:$B$8007)</f>
        <v>147</v>
      </c>
      <c r="K174" s="18">
        <f t="shared" si="21"/>
        <v>147</v>
      </c>
      <c r="L174" s="18">
        <f t="shared" si="24"/>
        <v>169</v>
      </c>
      <c r="M174">
        <f t="shared" si="23"/>
        <v>169</v>
      </c>
      <c r="N174">
        <f t="shared" si="22"/>
        <v>19</v>
      </c>
      <c r="O174">
        <f t="shared" si="17"/>
        <v>19</v>
      </c>
    </row>
    <row r="175" spans="1:15" x14ac:dyDescent="0.25">
      <c r="A175" t="s">
        <v>25</v>
      </c>
      <c r="B175">
        <f>'Input and Summary Results'!$G179</f>
        <v>172</v>
      </c>
      <c r="C175">
        <f>IF(B175=0,FALSE,'Input and Summary Results'!$D$5)</f>
        <v>1</v>
      </c>
      <c r="D175">
        <f>IF(B175=0,FALSE,'Input and Summary Results'!$E$5)</f>
        <v>0</v>
      </c>
      <c r="E175">
        <f t="shared" si="18"/>
        <v>0</v>
      </c>
      <c r="F175">
        <f t="shared" si="19"/>
        <v>0</v>
      </c>
      <c r="G175">
        <f>IF(B175=" ",FALSE,(IF('Input and Summary Results'!$J$4="yes",'Data Transformation'!E175,'Data Transformation'!C175)))</f>
        <v>1</v>
      </c>
      <c r="H175">
        <f>IF(B175=" ",FALSE,(IF('Input and Summary Results'!$J$4="yes",'Data Transformation'!F175,'Data Transformation'!D175)))</f>
        <v>0</v>
      </c>
      <c r="I175">
        <f t="shared" si="20"/>
        <v>172</v>
      </c>
      <c r="J175" s="18">
        <f>LOOKUP(2,1/(COUNTIF($J$4:J174,'Input and Summary Results'!$B$7:$B$8007)=0),'Input and Summary Results'!$B$7:$B$8007)</f>
        <v>146</v>
      </c>
      <c r="K175" s="18">
        <f t="shared" si="21"/>
        <v>146</v>
      </c>
      <c r="L175" s="18">
        <f t="shared" si="24"/>
        <v>170</v>
      </c>
      <c r="M175">
        <f t="shared" si="23"/>
        <v>170</v>
      </c>
      <c r="N175">
        <f t="shared" si="22"/>
        <v>19</v>
      </c>
      <c r="O175">
        <f t="shared" si="17"/>
        <v>19</v>
      </c>
    </row>
    <row r="176" spans="1:15" x14ac:dyDescent="0.25">
      <c r="A176" t="s">
        <v>25</v>
      </c>
      <c r="B176">
        <f>'Input and Summary Results'!$G180</f>
        <v>173</v>
      </c>
      <c r="C176">
        <f>IF(B176=0,FALSE,'Input and Summary Results'!$D$5)</f>
        <v>1</v>
      </c>
      <c r="D176">
        <f>IF(B176=0,FALSE,'Input and Summary Results'!$E$5)</f>
        <v>0</v>
      </c>
      <c r="E176">
        <f t="shared" si="18"/>
        <v>0</v>
      </c>
      <c r="F176">
        <f t="shared" si="19"/>
        <v>0</v>
      </c>
      <c r="G176">
        <f>IF(B176=" ",FALSE,(IF('Input and Summary Results'!$J$4="yes",'Data Transformation'!E176,'Data Transformation'!C176)))</f>
        <v>1</v>
      </c>
      <c r="H176">
        <f>IF(B176=" ",FALSE,(IF('Input and Summary Results'!$J$4="yes",'Data Transformation'!F176,'Data Transformation'!D176)))</f>
        <v>0</v>
      </c>
      <c r="I176">
        <f t="shared" si="20"/>
        <v>173</v>
      </c>
      <c r="J176" s="18">
        <f>LOOKUP(2,1/(COUNTIF($J$4:J175,'Input and Summary Results'!$B$7:$B$8007)=0),'Input and Summary Results'!$B$7:$B$8007)</f>
        <v>145</v>
      </c>
      <c r="K176" s="18">
        <f t="shared" si="21"/>
        <v>145</v>
      </c>
      <c r="L176" s="18">
        <f t="shared" si="24"/>
        <v>171</v>
      </c>
      <c r="M176">
        <f t="shared" si="23"/>
        <v>171</v>
      </c>
      <c r="N176">
        <f t="shared" si="22"/>
        <v>17</v>
      </c>
      <c r="O176">
        <f t="shared" si="17"/>
        <v>17</v>
      </c>
    </row>
    <row r="177" spans="1:15" x14ac:dyDescent="0.25">
      <c r="A177" t="s">
        <v>25</v>
      </c>
      <c r="B177">
        <f>'Input and Summary Results'!$G181</f>
        <v>174</v>
      </c>
      <c r="C177">
        <f>IF(B177=0,FALSE,'Input and Summary Results'!$D$5)</f>
        <v>1</v>
      </c>
      <c r="D177">
        <f>IF(B177=0,FALSE,'Input and Summary Results'!$E$5)</f>
        <v>0</v>
      </c>
      <c r="E177">
        <f t="shared" si="18"/>
        <v>0</v>
      </c>
      <c r="F177">
        <f t="shared" si="19"/>
        <v>0</v>
      </c>
      <c r="G177">
        <f>IF(B177=" ",FALSE,(IF('Input and Summary Results'!$J$4="yes",'Data Transformation'!E177,'Data Transformation'!C177)))</f>
        <v>1</v>
      </c>
      <c r="H177">
        <f>IF(B177=" ",FALSE,(IF('Input and Summary Results'!$J$4="yes",'Data Transformation'!F177,'Data Transformation'!D177)))</f>
        <v>0</v>
      </c>
      <c r="I177">
        <f t="shared" si="20"/>
        <v>174</v>
      </c>
      <c r="J177" s="18">
        <f>LOOKUP(2,1/(COUNTIF($J$4:J176,'Input and Summary Results'!$B$7:$B$8007)=0),'Input and Summary Results'!$B$7:$B$8007)</f>
        <v>144</v>
      </c>
      <c r="K177" s="18">
        <f t="shared" si="21"/>
        <v>144</v>
      </c>
      <c r="L177" s="18">
        <f t="shared" si="24"/>
        <v>172</v>
      </c>
      <c r="M177">
        <f t="shared" si="23"/>
        <v>172</v>
      </c>
      <c r="N177">
        <f t="shared" si="22"/>
        <v>19</v>
      </c>
      <c r="O177">
        <f t="shared" si="17"/>
        <v>19</v>
      </c>
    </row>
    <row r="178" spans="1:15" x14ac:dyDescent="0.25">
      <c r="A178" t="s">
        <v>25</v>
      </c>
      <c r="B178">
        <f>'Input and Summary Results'!$G182</f>
        <v>175</v>
      </c>
      <c r="C178">
        <f>IF(B178=0,FALSE,'Input and Summary Results'!$D$5)</f>
        <v>1</v>
      </c>
      <c r="D178">
        <f>IF(B178=0,FALSE,'Input and Summary Results'!$E$5)</f>
        <v>0</v>
      </c>
      <c r="E178">
        <f t="shared" si="18"/>
        <v>0</v>
      </c>
      <c r="F178">
        <f t="shared" si="19"/>
        <v>0</v>
      </c>
      <c r="G178">
        <f>IF(B178=" ",FALSE,(IF('Input and Summary Results'!$J$4="yes",'Data Transformation'!E178,'Data Transformation'!C178)))</f>
        <v>1</v>
      </c>
      <c r="H178">
        <f>IF(B178=" ",FALSE,(IF('Input and Summary Results'!$J$4="yes",'Data Transformation'!F178,'Data Transformation'!D178)))</f>
        <v>0</v>
      </c>
      <c r="I178">
        <f t="shared" si="20"/>
        <v>175</v>
      </c>
      <c r="J178" s="18">
        <f>LOOKUP(2,1/(COUNTIF($J$4:J177,'Input and Summary Results'!$B$7:$B$8007)=0),'Input and Summary Results'!$B$7:$B$8007)</f>
        <v>143</v>
      </c>
      <c r="K178" s="18">
        <f t="shared" si="21"/>
        <v>143</v>
      </c>
      <c r="L178" s="18">
        <f t="shared" si="24"/>
        <v>173</v>
      </c>
      <c r="M178">
        <f t="shared" si="23"/>
        <v>173</v>
      </c>
      <c r="N178">
        <f t="shared" si="22"/>
        <v>19</v>
      </c>
      <c r="O178">
        <f t="shared" si="17"/>
        <v>19</v>
      </c>
    </row>
    <row r="179" spans="1:15" x14ac:dyDescent="0.25">
      <c r="A179" t="s">
        <v>25</v>
      </c>
      <c r="B179">
        <f>'Input and Summary Results'!$G183</f>
        <v>176</v>
      </c>
      <c r="C179">
        <f>IF(B179=0,FALSE,'Input and Summary Results'!$D$5)</f>
        <v>1</v>
      </c>
      <c r="D179">
        <f>IF(B179=0,FALSE,'Input and Summary Results'!$E$5)</f>
        <v>0</v>
      </c>
      <c r="E179">
        <f t="shared" si="18"/>
        <v>0</v>
      </c>
      <c r="F179">
        <f t="shared" si="19"/>
        <v>0</v>
      </c>
      <c r="G179">
        <f>IF(B179=" ",FALSE,(IF('Input and Summary Results'!$J$4="yes",'Data Transformation'!E179,'Data Transformation'!C179)))</f>
        <v>1</v>
      </c>
      <c r="H179">
        <f>IF(B179=" ",FALSE,(IF('Input and Summary Results'!$J$4="yes",'Data Transformation'!F179,'Data Transformation'!D179)))</f>
        <v>0</v>
      </c>
      <c r="I179">
        <f t="shared" si="20"/>
        <v>176</v>
      </c>
      <c r="J179" s="18">
        <f>LOOKUP(2,1/(COUNTIF($J$4:J178,'Input and Summary Results'!$B$7:$B$8007)=0),'Input and Summary Results'!$B$7:$B$8007)</f>
        <v>142</v>
      </c>
      <c r="K179" s="18">
        <f t="shared" si="21"/>
        <v>142</v>
      </c>
      <c r="L179" s="18">
        <f t="shared" si="24"/>
        <v>174</v>
      </c>
      <c r="M179">
        <f t="shared" si="23"/>
        <v>174</v>
      </c>
      <c r="N179">
        <f t="shared" si="22"/>
        <v>18</v>
      </c>
      <c r="O179">
        <f t="shared" si="17"/>
        <v>18</v>
      </c>
    </row>
    <row r="180" spans="1:15" x14ac:dyDescent="0.25">
      <c r="A180" t="s">
        <v>25</v>
      </c>
      <c r="B180">
        <f>'Input and Summary Results'!$G184</f>
        <v>177</v>
      </c>
      <c r="C180">
        <f>IF(B180=0,FALSE,'Input and Summary Results'!$D$5)</f>
        <v>1</v>
      </c>
      <c r="D180">
        <f>IF(B180=0,FALSE,'Input and Summary Results'!$E$5)</f>
        <v>0</v>
      </c>
      <c r="E180">
        <f t="shared" si="18"/>
        <v>0</v>
      </c>
      <c r="F180">
        <f t="shared" si="19"/>
        <v>0</v>
      </c>
      <c r="G180">
        <f>IF(B180=" ",FALSE,(IF('Input and Summary Results'!$J$4="yes",'Data Transformation'!E180,'Data Transformation'!C180)))</f>
        <v>1</v>
      </c>
      <c r="H180">
        <f>IF(B180=" ",FALSE,(IF('Input and Summary Results'!$J$4="yes",'Data Transformation'!F180,'Data Transformation'!D180)))</f>
        <v>0</v>
      </c>
      <c r="I180">
        <f t="shared" si="20"/>
        <v>177</v>
      </c>
      <c r="J180" s="18">
        <f>LOOKUP(2,1/(COUNTIF($J$4:J179,'Input and Summary Results'!$B$7:$B$8007)=0),'Input and Summary Results'!$B$7:$B$8007)</f>
        <v>141</v>
      </c>
      <c r="K180" s="18">
        <f t="shared" si="21"/>
        <v>141</v>
      </c>
      <c r="L180" s="18">
        <f t="shared" si="24"/>
        <v>175</v>
      </c>
      <c r="M180">
        <f t="shared" si="23"/>
        <v>175</v>
      </c>
      <c r="N180">
        <f t="shared" si="22"/>
        <v>20</v>
      </c>
      <c r="O180">
        <f t="shared" si="17"/>
        <v>20</v>
      </c>
    </row>
    <row r="181" spans="1:15" x14ac:dyDescent="0.25">
      <c r="A181" t="s">
        <v>25</v>
      </c>
      <c r="B181">
        <f>'Input and Summary Results'!$G185</f>
        <v>178</v>
      </c>
      <c r="C181">
        <f>IF(B181=0,FALSE,'Input and Summary Results'!$D$5)</f>
        <v>1</v>
      </c>
      <c r="D181">
        <f>IF(B181=0,FALSE,'Input and Summary Results'!$E$5)</f>
        <v>0</v>
      </c>
      <c r="E181">
        <f t="shared" si="18"/>
        <v>0</v>
      </c>
      <c r="F181">
        <f t="shared" si="19"/>
        <v>0</v>
      </c>
      <c r="G181">
        <f>IF(B181=" ",FALSE,(IF('Input and Summary Results'!$J$4="yes",'Data Transformation'!E181,'Data Transformation'!C181)))</f>
        <v>1</v>
      </c>
      <c r="H181">
        <f>IF(B181=" ",FALSE,(IF('Input and Summary Results'!$J$4="yes",'Data Transformation'!F181,'Data Transformation'!D181)))</f>
        <v>0</v>
      </c>
      <c r="I181">
        <f t="shared" si="20"/>
        <v>178</v>
      </c>
      <c r="J181" s="18">
        <f>LOOKUP(2,1/(COUNTIF($J$4:J180,'Input and Summary Results'!$B$7:$B$8007)=0),'Input and Summary Results'!$B$7:$B$8007)</f>
        <v>140</v>
      </c>
      <c r="K181" s="18">
        <f t="shared" si="21"/>
        <v>140</v>
      </c>
      <c r="L181" s="18">
        <f t="shared" si="24"/>
        <v>176</v>
      </c>
      <c r="M181">
        <f t="shared" si="23"/>
        <v>176</v>
      </c>
      <c r="N181">
        <f t="shared" si="22"/>
        <v>18</v>
      </c>
      <c r="O181">
        <f t="shared" si="17"/>
        <v>18</v>
      </c>
    </row>
    <row r="182" spans="1:15" x14ac:dyDescent="0.25">
      <c r="A182" t="s">
        <v>25</v>
      </c>
      <c r="B182">
        <f>'Input and Summary Results'!$G186</f>
        <v>179</v>
      </c>
      <c r="C182">
        <f>IF(B182=0,FALSE,'Input and Summary Results'!$D$5)</f>
        <v>1</v>
      </c>
      <c r="D182">
        <f>IF(B182=0,FALSE,'Input and Summary Results'!$E$5)</f>
        <v>0</v>
      </c>
      <c r="E182">
        <f t="shared" si="18"/>
        <v>0</v>
      </c>
      <c r="F182">
        <f t="shared" si="19"/>
        <v>0</v>
      </c>
      <c r="G182">
        <f>IF(B182=" ",FALSE,(IF('Input and Summary Results'!$J$4="yes",'Data Transformation'!E182,'Data Transformation'!C182)))</f>
        <v>1</v>
      </c>
      <c r="H182">
        <f>IF(B182=" ",FALSE,(IF('Input and Summary Results'!$J$4="yes",'Data Transformation'!F182,'Data Transformation'!D182)))</f>
        <v>0</v>
      </c>
      <c r="I182">
        <f t="shared" si="20"/>
        <v>179</v>
      </c>
      <c r="J182" s="18">
        <f>LOOKUP(2,1/(COUNTIF($J$4:J181,'Input and Summary Results'!$B$7:$B$8007)=0),'Input and Summary Results'!$B$7:$B$8007)</f>
        <v>139</v>
      </c>
      <c r="K182" s="18">
        <f t="shared" si="21"/>
        <v>139</v>
      </c>
      <c r="L182" s="18">
        <f t="shared" si="24"/>
        <v>177</v>
      </c>
      <c r="M182">
        <f t="shared" si="23"/>
        <v>177</v>
      </c>
      <c r="N182">
        <f t="shared" si="22"/>
        <v>15</v>
      </c>
      <c r="O182">
        <f t="shared" si="17"/>
        <v>15</v>
      </c>
    </row>
    <row r="183" spans="1:15" x14ac:dyDescent="0.25">
      <c r="A183" t="s">
        <v>25</v>
      </c>
      <c r="B183">
        <f>'Input and Summary Results'!$G187</f>
        <v>180</v>
      </c>
      <c r="C183">
        <f>IF(B183=0,FALSE,'Input and Summary Results'!$D$5)</f>
        <v>1</v>
      </c>
      <c r="D183">
        <f>IF(B183=0,FALSE,'Input and Summary Results'!$E$5)</f>
        <v>0</v>
      </c>
      <c r="E183">
        <f t="shared" si="18"/>
        <v>0</v>
      </c>
      <c r="F183">
        <f t="shared" si="19"/>
        <v>0</v>
      </c>
      <c r="G183">
        <f>IF(B183=" ",FALSE,(IF('Input and Summary Results'!$J$4="yes",'Data Transformation'!E183,'Data Transformation'!C183)))</f>
        <v>1</v>
      </c>
      <c r="H183">
        <f>IF(B183=" ",FALSE,(IF('Input and Summary Results'!$J$4="yes",'Data Transformation'!F183,'Data Transformation'!D183)))</f>
        <v>0</v>
      </c>
      <c r="I183">
        <f t="shared" si="20"/>
        <v>180</v>
      </c>
      <c r="J183" s="18">
        <f>LOOKUP(2,1/(COUNTIF($J$4:J182,'Input and Summary Results'!$B$7:$B$8007)=0),'Input and Summary Results'!$B$7:$B$8007)</f>
        <v>138</v>
      </c>
      <c r="K183" s="18">
        <f t="shared" si="21"/>
        <v>138</v>
      </c>
      <c r="L183" s="18">
        <f t="shared" si="24"/>
        <v>178</v>
      </c>
      <c r="M183">
        <f t="shared" si="23"/>
        <v>178</v>
      </c>
      <c r="N183">
        <f t="shared" si="22"/>
        <v>9</v>
      </c>
      <c r="O183">
        <f t="shared" si="17"/>
        <v>9</v>
      </c>
    </row>
    <row r="184" spans="1:15" x14ac:dyDescent="0.25">
      <c r="A184" t="s">
        <v>25</v>
      </c>
      <c r="B184">
        <f>'Input and Summary Results'!$G188</f>
        <v>181</v>
      </c>
      <c r="C184">
        <f>IF(B184=0,FALSE,'Input and Summary Results'!$D$5)</f>
        <v>1</v>
      </c>
      <c r="D184">
        <f>IF(B184=0,FALSE,'Input and Summary Results'!$E$5)</f>
        <v>0</v>
      </c>
      <c r="E184">
        <f t="shared" si="18"/>
        <v>0</v>
      </c>
      <c r="F184">
        <f t="shared" si="19"/>
        <v>0</v>
      </c>
      <c r="G184">
        <f>IF(B184=" ",FALSE,(IF('Input and Summary Results'!$J$4="yes",'Data Transformation'!E184,'Data Transformation'!C184)))</f>
        <v>1</v>
      </c>
      <c r="H184">
        <f>IF(B184=" ",FALSE,(IF('Input and Summary Results'!$J$4="yes",'Data Transformation'!F184,'Data Transformation'!D184)))</f>
        <v>0</v>
      </c>
      <c r="I184">
        <f t="shared" si="20"/>
        <v>181</v>
      </c>
      <c r="J184" s="18">
        <f>LOOKUP(2,1/(COUNTIF($J$4:J183,'Input and Summary Results'!$B$7:$B$8007)=0),'Input and Summary Results'!$B$7:$B$8007)</f>
        <v>137</v>
      </c>
      <c r="K184" s="18">
        <f t="shared" si="21"/>
        <v>137</v>
      </c>
      <c r="L184" s="18">
        <f t="shared" si="24"/>
        <v>179</v>
      </c>
      <c r="M184">
        <f t="shared" si="23"/>
        <v>179</v>
      </c>
      <c r="N184">
        <f t="shared" si="22"/>
        <v>17</v>
      </c>
      <c r="O184">
        <f t="shared" si="17"/>
        <v>17</v>
      </c>
    </row>
    <row r="185" spans="1:15" x14ac:dyDescent="0.25">
      <c r="A185" t="s">
        <v>25</v>
      </c>
      <c r="B185">
        <f>'Input and Summary Results'!$G189</f>
        <v>182</v>
      </c>
      <c r="C185">
        <f>IF(B185=0,FALSE,'Input and Summary Results'!$D$5)</f>
        <v>1</v>
      </c>
      <c r="D185">
        <f>IF(B185=0,FALSE,'Input and Summary Results'!$E$5)</f>
        <v>0</v>
      </c>
      <c r="E185">
        <f t="shared" si="18"/>
        <v>0</v>
      </c>
      <c r="F185">
        <f t="shared" si="19"/>
        <v>0</v>
      </c>
      <c r="G185">
        <f>IF(B185=" ",FALSE,(IF('Input and Summary Results'!$J$4="yes",'Data Transformation'!E185,'Data Transformation'!C185)))</f>
        <v>1</v>
      </c>
      <c r="H185">
        <f>IF(B185=" ",FALSE,(IF('Input and Summary Results'!$J$4="yes",'Data Transformation'!F185,'Data Transformation'!D185)))</f>
        <v>0</v>
      </c>
      <c r="I185">
        <f t="shared" si="20"/>
        <v>182</v>
      </c>
      <c r="J185" s="18">
        <f>LOOKUP(2,1/(COUNTIF($J$4:J184,'Input and Summary Results'!$B$7:$B$8007)=0),'Input and Summary Results'!$B$7:$B$8007)</f>
        <v>136</v>
      </c>
      <c r="K185" s="18">
        <f t="shared" si="21"/>
        <v>136</v>
      </c>
      <c r="L185" s="18">
        <f t="shared" si="24"/>
        <v>180</v>
      </c>
      <c r="M185">
        <f t="shared" si="23"/>
        <v>180</v>
      </c>
      <c r="N185">
        <f t="shared" si="22"/>
        <v>20</v>
      </c>
      <c r="O185">
        <f t="shared" si="17"/>
        <v>20</v>
      </c>
    </row>
    <row r="186" spans="1:15" x14ac:dyDescent="0.25">
      <c r="A186" t="s">
        <v>25</v>
      </c>
      <c r="B186">
        <f>'Input and Summary Results'!$G190</f>
        <v>183</v>
      </c>
      <c r="C186">
        <f>IF(B186=0,FALSE,'Input and Summary Results'!$D$5)</f>
        <v>1</v>
      </c>
      <c r="D186">
        <f>IF(B186=0,FALSE,'Input and Summary Results'!$E$5)</f>
        <v>0</v>
      </c>
      <c r="E186">
        <f t="shared" si="18"/>
        <v>0</v>
      </c>
      <c r="F186">
        <f t="shared" si="19"/>
        <v>0</v>
      </c>
      <c r="G186">
        <f>IF(B186=" ",FALSE,(IF('Input and Summary Results'!$J$4="yes",'Data Transformation'!E186,'Data Transformation'!C186)))</f>
        <v>1</v>
      </c>
      <c r="H186">
        <f>IF(B186=" ",FALSE,(IF('Input and Summary Results'!$J$4="yes",'Data Transformation'!F186,'Data Transformation'!D186)))</f>
        <v>0</v>
      </c>
      <c r="I186">
        <f t="shared" si="20"/>
        <v>183</v>
      </c>
      <c r="J186" s="18">
        <f>LOOKUP(2,1/(COUNTIF($J$4:J185,'Input and Summary Results'!$B$7:$B$8007)=0),'Input and Summary Results'!$B$7:$B$8007)</f>
        <v>135</v>
      </c>
      <c r="K186" s="18">
        <f t="shared" si="21"/>
        <v>135</v>
      </c>
      <c r="L186" s="18">
        <f t="shared" si="24"/>
        <v>181</v>
      </c>
      <c r="M186">
        <f t="shared" si="23"/>
        <v>181</v>
      </c>
      <c r="N186">
        <f t="shared" si="22"/>
        <v>13</v>
      </c>
      <c r="O186">
        <f t="shared" si="17"/>
        <v>13</v>
      </c>
    </row>
    <row r="187" spans="1:15" x14ac:dyDescent="0.25">
      <c r="A187" t="s">
        <v>25</v>
      </c>
      <c r="B187">
        <f>'Input and Summary Results'!$G191</f>
        <v>184</v>
      </c>
      <c r="C187">
        <f>IF(B187=0,FALSE,'Input and Summary Results'!$D$5)</f>
        <v>1</v>
      </c>
      <c r="D187">
        <f>IF(B187=0,FALSE,'Input and Summary Results'!$E$5)</f>
        <v>0</v>
      </c>
      <c r="E187">
        <f t="shared" si="18"/>
        <v>0</v>
      </c>
      <c r="F187">
        <f t="shared" si="19"/>
        <v>0</v>
      </c>
      <c r="G187">
        <f>IF(B187=" ",FALSE,(IF('Input and Summary Results'!$J$4="yes",'Data Transformation'!E187,'Data Transformation'!C187)))</f>
        <v>1</v>
      </c>
      <c r="H187">
        <f>IF(B187=" ",FALSE,(IF('Input and Summary Results'!$J$4="yes",'Data Transformation'!F187,'Data Transformation'!D187)))</f>
        <v>0</v>
      </c>
      <c r="I187">
        <f t="shared" si="20"/>
        <v>184</v>
      </c>
      <c r="J187" s="18">
        <f>LOOKUP(2,1/(COUNTIF($J$4:J186,'Input and Summary Results'!$B$7:$B$8007)=0),'Input and Summary Results'!$B$7:$B$8007)</f>
        <v>134</v>
      </c>
      <c r="K187" s="18">
        <f t="shared" si="21"/>
        <v>134</v>
      </c>
      <c r="L187" s="18">
        <f t="shared" si="24"/>
        <v>182</v>
      </c>
      <c r="M187">
        <f t="shared" si="23"/>
        <v>182</v>
      </c>
      <c r="N187">
        <f t="shared" si="22"/>
        <v>18</v>
      </c>
      <c r="O187">
        <f t="shared" si="17"/>
        <v>18</v>
      </c>
    </row>
    <row r="188" spans="1:15" x14ac:dyDescent="0.25">
      <c r="A188" t="s">
        <v>25</v>
      </c>
      <c r="B188">
        <f>'Input and Summary Results'!$G192</f>
        <v>185</v>
      </c>
      <c r="C188">
        <f>IF(B188=0,FALSE,'Input and Summary Results'!$D$5)</f>
        <v>1</v>
      </c>
      <c r="D188">
        <f>IF(B188=0,FALSE,'Input and Summary Results'!$E$5)</f>
        <v>0</v>
      </c>
      <c r="E188">
        <f t="shared" si="18"/>
        <v>0</v>
      </c>
      <c r="F188">
        <f t="shared" si="19"/>
        <v>0</v>
      </c>
      <c r="G188">
        <f>IF(B188=" ",FALSE,(IF('Input and Summary Results'!$J$4="yes",'Data Transformation'!E188,'Data Transformation'!C188)))</f>
        <v>1</v>
      </c>
      <c r="H188">
        <f>IF(B188=" ",FALSE,(IF('Input and Summary Results'!$J$4="yes",'Data Transformation'!F188,'Data Transformation'!D188)))</f>
        <v>0</v>
      </c>
      <c r="I188">
        <f t="shared" si="20"/>
        <v>185</v>
      </c>
      <c r="J188" s="18">
        <f>LOOKUP(2,1/(COUNTIF($J$4:J187,'Input and Summary Results'!$B$7:$B$8007)=0),'Input and Summary Results'!$B$7:$B$8007)</f>
        <v>133</v>
      </c>
      <c r="K188" s="18">
        <f t="shared" si="21"/>
        <v>133</v>
      </c>
      <c r="L188" s="18">
        <f t="shared" si="24"/>
        <v>183</v>
      </c>
      <c r="M188">
        <f t="shared" si="23"/>
        <v>183</v>
      </c>
      <c r="N188">
        <f t="shared" si="22"/>
        <v>19</v>
      </c>
      <c r="O188">
        <f t="shared" si="17"/>
        <v>19</v>
      </c>
    </row>
    <row r="189" spans="1:15" x14ac:dyDescent="0.25">
      <c r="A189" t="s">
        <v>25</v>
      </c>
      <c r="B189">
        <f>'Input and Summary Results'!$G193</f>
        <v>186</v>
      </c>
      <c r="C189">
        <f>IF(B189=0,FALSE,'Input and Summary Results'!$D$5)</f>
        <v>1</v>
      </c>
      <c r="D189">
        <f>IF(B189=0,FALSE,'Input and Summary Results'!$E$5)</f>
        <v>0</v>
      </c>
      <c r="E189">
        <f t="shared" si="18"/>
        <v>0</v>
      </c>
      <c r="F189">
        <f t="shared" si="19"/>
        <v>0</v>
      </c>
      <c r="G189">
        <f>IF(B189=" ",FALSE,(IF('Input and Summary Results'!$J$4="yes",'Data Transformation'!E189,'Data Transformation'!C189)))</f>
        <v>1</v>
      </c>
      <c r="H189">
        <f>IF(B189=" ",FALSE,(IF('Input and Summary Results'!$J$4="yes",'Data Transformation'!F189,'Data Transformation'!D189)))</f>
        <v>0</v>
      </c>
      <c r="I189">
        <f t="shared" si="20"/>
        <v>186</v>
      </c>
      <c r="J189" s="18">
        <f>LOOKUP(2,1/(COUNTIF($J$4:J188,'Input and Summary Results'!$B$7:$B$8007)=0),'Input and Summary Results'!$B$7:$B$8007)</f>
        <v>132</v>
      </c>
      <c r="K189" s="18">
        <f t="shared" si="21"/>
        <v>132</v>
      </c>
      <c r="L189" s="18">
        <f t="shared" si="24"/>
        <v>184</v>
      </c>
      <c r="M189">
        <f t="shared" si="23"/>
        <v>184</v>
      </c>
      <c r="N189">
        <f t="shared" si="22"/>
        <v>19</v>
      </c>
      <c r="O189">
        <f t="shared" si="17"/>
        <v>19</v>
      </c>
    </row>
    <row r="190" spans="1:15" x14ac:dyDescent="0.25">
      <c r="A190" t="s">
        <v>25</v>
      </c>
      <c r="B190">
        <f>'Input and Summary Results'!$G194</f>
        <v>187</v>
      </c>
      <c r="C190">
        <f>IF(B190=0,FALSE,'Input and Summary Results'!$D$5)</f>
        <v>1</v>
      </c>
      <c r="D190">
        <f>IF(B190=0,FALSE,'Input and Summary Results'!$E$5)</f>
        <v>0</v>
      </c>
      <c r="E190">
        <f t="shared" si="18"/>
        <v>0</v>
      </c>
      <c r="F190">
        <f t="shared" si="19"/>
        <v>0</v>
      </c>
      <c r="G190">
        <f>IF(B190=" ",FALSE,(IF('Input and Summary Results'!$J$4="yes",'Data Transformation'!E190,'Data Transformation'!C190)))</f>
        <v>1</v>
      </c>
      <c r="H190">
        <f>IF(B190=" ",FALSE,(IF('Input and Summary Results'!$J$4="yes",'Data Transformation'!F190,'Data Transformation'!D190)))</f>
        <v>0</v>
      </c>
      <c r="I190">
        <f t="shared" si="20"/>
        <v>187</v>
      </c>
      <c r="J190" s="18">
        <f>LOOKUP(2,1/(COUNTIF($J$4:J189,'Input and Summary Results'!$B$7:$B$8007)=0),'Input and Summary Results'!$B$7:$B$8007)</f>
        <v>131</v>
      </c>
      <c r="K190" s="18">
        <f t="shared" si="21"/>
        <v>131</v>
      </c>
      <c r="L190" s="18">
        <f t="shared" si="24"/>
        <v>185</v>
      </c>
      <c r="M190">
        <f t="shared" si="23"/>
        <v>185</v>
      </c>
      <c r="N190">
        <f t="shared" si="22"/>
        <v>18</v>
      </c>
      <c r="O190">
        <f t="shared" si="17"/>
        <v>18</v>
      </c>
    </row>
    <row r="191" spans="1:15" x14ac:dyDescent="0.25">
      <c r="A191" t="s">
        <v>25</v>
      </c>
      <c r="B191">
        <f>'Input and Summary Results'!$G195</f>
        <v>188</v>
      </c>
      <c r="C191">
        <f>IF(B191=0,FALSE,'Input and Summary Results'!$D$5)</f>
        <v>1</v>
      </c>
      <c r="D191">
        <f>IF(B191=0,FALSE,'Input and Summary Results'!$E$5)</f>
        <v>0</v>
      </c>
      <c r="E191">
        <f t="shared" si="18"/>
        <v>0</v>
      </c>
      <c r="F191">
        <f t="shared" si="19"/>
        <v>0</v>
      </c>
      <c r="G191">
        <f>IF(B191=" ",FALSE,(IF('Input and Summary Results'!$J$4="yes",'Data Transformation'!E191,'Data Transformation'!C191)))</f>
        <v>1</v>
      </c>
      <c r="H191">
        <f>IF(B191=" ",FALSE,(IF('Input and Summary Results'!$J$4="yes",'Data Transformation'!F191,'Data Transformation'!D191)))</f>
        <v>0</v>
      </c>
      <c r="I191">
        <f t="shared" si="20"/>
        <v>188</v>
      </c>
      <c r="J191" s="18">
        <f>LOOKUP(2,1/(COUNTIF($J$4:J190,'Input and Summary Results'!$B$7:$B$8007)=0),'Input and Summary Results'!$B$7:$B$8007)</f>
        <v>130</v>
      </c>
      <c r="K191" s="18">
        <f t="shared" si="21"/>
        <v>130</v>
      </c>
      <c r="L191" s="18">
        <f t="shared" si="24"/>
        <v>186</v>
      </c>
      <c r="M191">
        <f t="shared" si="23"/>
        <v>186</v>
      </c>
      <c r="N191">
        <f t="shared" si="22"/>
        <v>20</v>
      </c>
      <c r="O191">
        <f t="shared" si="17"/>
        <v>20</v>
      </c>
    </row>
    <row r="192" spans="1:15" x14ac:dyDescent="0.25">
      <c r="A192" t="s">
        <v>25</v>
      </c>
      <c r="B192">
        <f>'Input and Summary Results'!$G196</f>
        <v>189</v>
      </c>
      <c r="C192">
        <f>IF(B192=0,FALSE,'Input and Summary Results'!$D$5)</f>
        <v>1</v>
      </c>
      <c r="D192">
        <f>IF(B192=0,FALSE,'Input and Summary Results'!$E$5)</f>
        <v>0</v>
      </c>
      <c r="E192">
        <f t="shared" si="18"/>
        <v>0</v>
      </c>
      <c r="F192">
        <f t="shared" si="19"/>
        <v>0</v>
      </c>
      <c r="G192">
        <f>IF(B192=" ",FALSE,(IF('Input and Summary Results'!$J$4="yes",'Data Transformation'!E192,'Data Transformation'!C192)))</f>
        <v>1</v>
      </c>
      <c r="H192">
        <f>IF(B192=" ",FALSE,(IF('Input and Summary Results'!$J$4="yes",'Data Transformation'!F192,'Data Transformation'!D192)))</f>
        <v>0</v>
      </c>
      <c r="I192">
        <f t="shared" si="20"/>
        <v>189</v>
      </c>
      <c r="J192" s="18">
        <f>LOOKUP(2,1/(COUNTIF($J$4:J191,'Input and Summary Results'!$B$7:$B$8007)=0),'Input and Summary Results'!$B$7:$B$8007)</f>
        <v>129</v>
      </c>
      <c r="K192" s="18">
        <f t="shared" si="21"/>
        <v>129</v>
      </c>
      <c r="L192" s="18">
        <f t="shared" si="24"/>
        <v>187</v>
      </c>
      <c r="M192">
        <f t="shared" si="23"/>
        <v>187</v>
      </c>
      <c r="N192">
        <f t="shared" si="22"/>
        <v>13</v>
      </c>
      <c r="O192">
        <f t="shared" si="17"/>
        <v>13</v>
      </c>
    </row>
    <row r="193" spans="1:15" x14ac:dyDescent="0.25">
      <c r="A193" t="s">
        <v>25</v>
      </c>
      <c r="B193">
        <f>'Input and Summary Results'!$G197</f>
        <v>190</v>
      </c>
      <c r="C193">
        <f>IF(B193=0,FALSE,'Input and Summary Results'!$D$5)</f>
        <v>1</v>
      </c>
      <c r="D193">
        <f>IF(B193=0,FALSE,'Input and Summary Results'!$E$5)</f>
        <v>0</v>
      </c>
      <c r="E193">
        <f t="shared" si="18"/>
        <v>0</v>
      </c>
      <c r="F193">
        <f t="shared" si="19"/>
        <v>0</v>
      </c>
      <c r="G193">
        <f>IF(B193=" ",FALSE,(IF('Input and Summary Results'!$J$4="yes",'Data Transformation'!E193,'Data Transformation'!C193)))</f>
        <v>1</v>
      </c>
      <c r="H193">
        <f>IF(B193=" ",FALSE,(IF('Input and Summary Results'!$J$4="yes",'Data Transformation'!F193,'Data Transformation'!D193)))</f>
        <v>0</v>
      </c>
      <c r="I193">
        <f t="shared" si="20"/>
        <v>190</v>
      </c>
      <c r="J193" s="18">
        <f>LOOKUP(2,1/(COUNTIF($J$4:J192,'Input and Summary Results'!$B$7:$B$8007)=0),'Input and Summary Results'!$B$7:$B$8007)</f>
        <v>128</v>
      </c>
      <c r="K193" s="18">
        <f t="shared" si="21"/>
        <v>128</v>
      </c>
      <c r="L193" s="18">
        <f t="shared" si="24"/>
        <v>188</v>
      </c>
      <c r="M193">
        <f t="shared" si="23"/>
        <v>188</v>
      </c>
      <c r="N193">
        <f t="shared" si="22"/>
        <v>20</v>
      </c>
      <c r="O193">
        <f t="shared" si="17"/>
        <v>20</v>
      </c>
    </row>
    <row r="194" spans="1:15" x14ac:dyDescent="0.25">
      <c r="A194" t="s">
        <v>25</v>
      </c>
      <c r="B194">
        <f>'Input and Summary Results'!$G198</f>
        <v>191</v>
      </c>
      <c r="C194">
        <f>IF(B194=0,FALSE,'Input and Summary Results'!$D$5)</f>
        <v>1</v>
      </c>
      <c r="D194">
        <f>IF(B194=0,FALSE,'Input and Summary Results'!$E$5)</f>
        <v>0</v>
      </c>
      <c r="E194">
        <f t="shared" si="18"/>
        <v>0</v>
      </c>
      <c r="F194">
        <f t="shared" si="19"/>
        <v>0</v>
      </c>
      <c r="G194">
        <f>IF(B194=" ",FALSE,(IF('Input and Summary Results'!$J$4="yes",'Data Transformation'!E194,'Data Transformation'!C194)))</f>
        <v>1</v>
      </c>
      <c r="H194">
        <f>IF(B194=" ",FALSE,(IF('Input and Summary Results'!$J$4="yes",'Data Transformation'!F194,'Data Transformation'!D194)))</f>
        <v>0</v>
      </c>
      <c r="I194">
        <f t="shared" si="20"/>
        <v>191</v>
      </c>
      <c r="J194" s="18">
        <f>LOOKUP(2,1/(COUNTIF($J$4:J193,'Input and Summary Results'!$B$7:$B$8007)=0),'Input and Summary Results'!$B$7:$B$8007)</f>
        <v>127</v>
      </c>
      <c r="K194" s="18">
        <f t="shared" si="21"/>
        <v>127</v>
      </c>
      <c r="L194" s="18">
        <f t="shared" si="24"/>
        <v>189</v>
      </c>
      <c r="M194">
        <f t="shared" si="23"/>
        <v>189</v>
      </c>
      <c r="N194">
        <f t="shared" si="22"/>
        <v>17</v>
      </c>
      <c r="O194">
        <f t="shared" si="17"/>
        <v>17</v>
      </c>
    </row>
    <row r="195" spans="1:15" x14ac:dyDescent="0.25">
      <c r="A195" t="s">
        <v>25</v>
      </c>
      <c r="B195">
        <f>'Input and Summary Results'!$G199</f>
        <v>192</v>
      </c>
      <c r="C195">
        <f>IF(B195=0,FALSE,'Input and Summary Results'!$D$5)</f>
        <v>1</v>
      </c>
      <c r="D195">
        <f>IF(B195=0,FALSE,'Input and Summary Results'!$E$5)</f>
        <v>0</v>
      </c>
      <c r="E195">
        <f t="shared" si="18"/>
        <v>0</v>
      </c>
      <c r="F195">
        <f t="shared" si="19"/>
        <v>0</v>
      </c>
      <c r="G195">
        <f>IF(B195=" ",FALSE,(IF('Input and Summary Results'!$J$4="yes",'Data Transformation'!E195,'Data Transformation'!C195)))</f>
        <v>1</v>
      </c>
      <c r="H195">
        <f>IF(B195=" ",FALSE,(IF('Input and Summary Results'!$J$4="yes",'Data Transformation'!F195,'Data Transformation'!D195)))</f>
        <v>0</v>
      </c>
      <c r="I195">
        <f t="shared" si="20"/>
        <v>192</v>
      </c>
      <c r="J195" s="18">
        <f>LOOKUP(2,1/(COUNTIF($J$4:J194,'Input and Summary Results'!$B$7:$B$8007)=0),'Input and Summary Results'!$B$7:$B$8007)</f>
        <v>126</v>
      </c>
      <c r="K195" s="18">
        <f t="shared" si="21"/>
        <v>126</v>
      </c>
      <c r="L195" s="18">
        <f t="shared" si="24"/>
        <v>190</v>
      </c>
      <c r="M195">
        <f t="shared" si="23"/>
        <v>190</v>
      </c>
      <c r="N195">
        <f t="shared" si="22"/>
        <v>12</v>
      </c>
      <c r="O195">
        <f t="shared" si="17"/>
        <v>12</v>
      </c>
    </row>
    <row r="196" spans="1:15" x14ac:dyDescent="0.25">
      <c r="A196" t="s">
        <v>25</v>
      </c>
      <c r="B196">
        <f>'Input and Summary Results'!$G200</f>
        <v>193</v>
      </c>
      <c r="C196">
        <f>IF(B196=0,FALSE,'Input and Summary Results'!$D$5)</f>
        <v>1</v>
      </c>
      <c r="D196">
        <f>IF(B196=0,FALSE,'Input and Summary Results'!$E$5)</f>
        <v>0</v>
      </c>
      <c r="E196">
        <f t="shared" si="18"/>
        <v>0</v>
      </c>
      <c r="F196">
        <f t="shared" si="19"/>
        <v>0</v>
      </c>
      <c r="G196">
        <f>IF(B196=" ",FALSE,(IF('Input and Summary Results'!$J$4="yes",'Data Transformation'!E196,'Data Transformation'!C196)))</f>
        <v>1</v>
      </c>
      <c r="H196">
        <f>IF(B196=" ",FALSE,(IF('Input and Summary Results'!$J$4="yes",'Data Transformation'!F196,'Data Transformation'!D196)))</f>
        <v>0</v>
      </c>
      <c r="I196">
        <f t="shared" si="20"/>
        <v>193</v>
      </c>
      <c r="J196" s="18">
        <f>LOOKUP(2,1/(COUNTIF($J$4:J195,'Input and Summary Results'!$B$7:$B$8007)=0),'Input and Summary Results'!$B$7:$B$8007)</f>
        <v>125</v>
      </c>
      <c r="K196" s="18">
        <f t="shared" si="21"/>
        <v>125</v>
      </c>
      <c r="L196" s="18">
        <f t="shared" si="24"/>
        <v>191</v>
      </c>
      <c r="M196">
        <f t="shared" si="23"/>
        <v>191</v>
      </c>
      <c r="N196">
        <f t="shared" si="22"/>
        <v>20</v>
      </c>
      <c r="O196">
        <f t="shared" ref="O196:O259" si="25">IF(N196&gt;4,N196,FALSE)</f>
        <v>20</v>
      </c>
    </row>
    <row r="197" spans="1:15" x14ac:dyDescent="0.25">
      <c r="A197" t="s">
        <v>25</v>
      </c>
      <c r="B197">
        <f>'Input and Summary Results'!$G201</f>
        <v>194</v>
      </c>
      <c r="C197">
        <f>IF(B197=0,FALSE,'Input and Summary Results'!$D$5)</f>
        <v>1</v>
      </c>
      <c r="D197">
        <f>IF(B197=0,FALSE,'Input and Summary Results'!$E$5)</f>
        <v>0</v>
      </c>
      <c r="E197">
        <f t="shared" ref="E197:E260" si="26">IF(C197=FALSE,FALSE,LOG10(C197))</f>
        <v>0</v>
      </c>
      <c r="F197">
        <f t="shared" ref="F197:F260" si="27">IF(D197=FALSE, FALSE,0.434*D197/C197)</f>
        <v>0</v>
      </c>
      <c r="G197">
        <f>IF(B197=" ",FALSE,(IF('Input and Summary Results'!$J$4="yes",'Data Transformation'!E197,'Data Transformation'!C197)))</f>
        <v>1</v>
      </c>
      <c r="H197">
        <f>IF(B197=" ",FALSE,(IF('Input and Summary Results'!$J$4="yes",'Data Transformation'!F197,'Data Transformation'!D197)))</f>
        <v>0</v>
      </c>
      <c r="I197">
        <f t="shared" ref="I197:I260" si="28">IF(G197=FALSE,"",B197)</f>
        <v>194</v>
      </c>
      <c r="J197" s="18">
        <f>LOOKUP(2,1/(COUNTIF($J$4:J196,'Input and Summary Results'!$B$7:$B$8007)=0),'Input and Summary Results'!$B$7:$B$8007)</f>
        <v>124</v>
      </c>
      <c r="K197" s="18">
        <f t="shared" si="21"/>
        <v>124</v>
      </c>
      <c r="L197" s="18">
        <f t="shared" si="24"/>
        <v>192</v>
      </c>
      <c r="M197">
        <f t="shared" si="23"/>
        <v>192</v>
      </c>
      <c r="N197">
        <f t="shared" si="22"/>
        <v>14</v>
      </c>
      <c r="O197">
        <f t="shared" si="25"/>
        <v>14</v>
      </c>
    </row>
    <row r="198" spans="1:15" x14ac:dyDescent="0.25">
      <c r="A198" t="s">
        <v>25</v>
      </c>
      <c r="B198">
        <f>'Input and Summary Results'!$G202</f>
        <v>195</v>
      </c>
      <c r="C198">
        <f>IF(B198=0,FALSE,'Input and Summary Results'!$D$5)</f>
        <v>1</v>
      </c>
      <c r="D198">
        <f>IF(B198=0,FALSE,'Input and Summary Results'!$E$5)</f>
        <v>0</v>
      </c>
      <c r="E198">
        <f t="shared" si="26"/>
        <v>0</v>
      </c>
      <c r="F198">
        <f t="shared" si="27"/>
        <v>0</v>
      </c>
      <c r="G198">
        <f>IF(B198=" ",FALSE,(IF('Input and Summary Results'!$J$4="yes",'Data Transformation'!E198,'Data Transformation'!C198)))</f>
        <v>1</v>
      </c>
      <c r="H198">
        <f>IF(B198=" ",FALSE,(IF('Input and Summary Results'!$J$4="yes",'Data Transformation'!F198,'Data Transformation'!D198)))</f>
        <v>0</v>
      </c>
      <c r="I198">
        <f t="shared" si="28"/>
        <v>195</v>
      </c>
      <c r="J198" s="18">
        <f>LOOKUP(2,1/(COUNTIF($J$4:J197,'Input and Summary Results'!$B$7:$B$8007)=0),'Input and Summary Results'!$B$7:$B$8007)</f>
        <v>123</v>
      </c>
      <c r="K198" s="18">
        <f t="shared" ref="K198:K261" si="29">IFERROR(J198," ")</f>
        <v>123</v>
      </c>
      <c r="L198" s="18">
        <f t="shared" si="24"/>
        <v>193</v>
      </c>
      <c r="M198">
        <f t="shared" si="23"/>
        <v>193</v>
      </c>
      <c r="N198">
        <f t="shared" ref="N198:N261" si="30">COUNTIF($I$4:$I$8425,M198)</f>
        <v>16</v>
      </c>
      <c r="O198">
        <f t="shared" si="25"/>
        <v>16</v>
      </c>
    </row>
    <row r="199" spans="1:15" x14ac:dyDescent="0.25">
      <c r="A199" t="s">
        <v>25</v>
      </c>
      <c r="B199">
        <f>'Input and Summary Results'!$G203</f>
        <v>196</v>
      </c>
      <c r="C199">
        <f>IF(B199=0,FALSE,'Input and Summary Results'!$D$5)</f>
        <v>1</v>
      </c>
      <c r="D199">
        <f>IF(B199=0,FALSE,'Input and Summary Results'!$E$5)</f>
        <v>0</v>
      </c>
      <c r="E199">
        <f t="shared" si="26"/>
        <v>0</v>
      </c>
      <c r="F199">
        <f t="shared" si="27"/>
        <v>0</v>
      </c>
      <c r="G199">
        <f>IF(B199=" ",FALSE,(IF('Input and Summary Results'!$J$4="yes",'Data Transformation'!E199,'Data Transformation'!C199)))</f>
        <v>1</v>
      </c>
      <c r="H199">
        <f>IF(B199=" ",FALSE,(IF('Input and Summary Results'!$J$4="yes",'Data Transformation'!F199,'Data Transformation'!D199)))</f>
        <v>0</v>
      </c>
      <c r="I199">
        <f t="shared" si="28"/>
        <v>196</v>
      </c>
      <c r="J199" s="18">
        <f>LOOKUP(2,1/(COUNTIF($J$4:J198,'Input and Summary Results'!$B$7:$B$8007)=0),'Input and Summary Results'!$B$7:$B$8007)</f>
        <v>122</v>
      </c>
      <c r="K199" s="18">
        <f t="shared" si="29"/>
        <v>122</v>
      </c>
      <c r="L199" s="18">
        <f t="shared" si="24"/>
        <v>194</v>
      </c>
      <c r="M199">
        <f t="shared" ref="M199:M262" si="31">SMALL($K$6:$K$426,L199)</f>
        <v>194</v>
      </c>
      <c r="N199">
        <f t="shared" si="30"/>
        <v>18</v>
      </c>
      <c r="O199">
        <f t="shared" si="25"/>
        <v>18</v>
      </c>
    </row>
    <row r="200" spans="1:15" x14ac:dyDescent="0.25">
      <c r="A200" t="s">
        <v>25</v>
      </c>
      <c r="B200">
        <f>'Input and Summary Results'!$G204</f>
        <v>197</v>
      </c>
      <c r="C200">
        <f>IF(B200=0,FALSE,'Input and Summary Results'!$D$5)</f>
        <v>1</v>
      </c>
      <c r="D200">
        <f>IF(B200=0,FALSE,'Input and Summary Results'!$E$5)</f>
        <v>0</v>
      </c>
      <c r="E200">
        <f t="shared" si="26"/>
        <v>0</v>
      </c>
      <c r="F200">
        <f t="shared" si="27"/>
        <v>0</v>
      </c>
      <c r="G200">
        <f>IF(B200=" ",FALSE,(IF('Input and Summary Results'!$J$4="yes",'Data Transformation'!E200,'Data Transformation'!C200)))</f>
        <v>1</v>
      </c>
      <c r="H200">
        <f>IF(B200=" ",FALSE,(IF('Input and Summary Results'!$J$4="yes",'Data Transformation'!F200,'Data Transformation'!D200)))</f>
        <v>0</v>
      </c>
      <c r="I200">
        <f t="shared" si="28"/>
        <v>197</v>
      </c>
      <c r="J200" s="18">
        <f>LOOKUP(2,1/(COUNTIF($J$4:J199,'Input and Summary Results'!$B$7:$B$8007)=0),'Input and Summary Results'!$B$7:$B$8007)</f>
        <v>121</v>
      </c>
      <c r="K200" s="18">
        <f t="shared" si="29"/>
        <v>121</v>
      </c>
      <c r="L200" s="18">
        <f t="shared" ref="L200:L263" si="32">L199+1</f>
        <v>195</v>
      </c>
      <c r="M200">
        <f t="shared" si="31"/>
        <v>195</v>
      </c>
      <c r="N200">
        <f t="shared" si="30"/>
        <v>20</v>
      </c>
      <c r="O200">
        <f t="shared" si="25"/>
        <v>20</v>
      </c>
    </row>
    <row r="201" spans="1:15" x14ac:dyDescent="0.25">
      <c r="A201" t="s">
        <v>25</v>
      </c>
      <c r="B201">
        <f>'Input and Summary Results'!$G205</f>
        <v>198</v>
      </c>
      <c r="C201">
        <f>IF(B201=0,FALSE,'Input and Summary Results'!$D$5)</f>
        <v>1</v>
      </c>
      <c r="D201">
        <f>IF(B201=0,FALSE,'Input and Summary Results'!$E$5)</f>
        <v>0</v>
      </c>
      <c r="E201">
        <f t="shared" si="26"/>
        <v>0</v>
      </c>
      <c r="F201">
        <f t="shared" si="27"/>
        <v>0</v>
      </c>
      <c r="G201">
        <f>IF(B201=" ",FALSE,(IF('Input and Summary Results'!$J$4="yes",'Data Transformation'!E201,'Data Transformation'!C201)))</f>
        <v>1</v>
      </c>
      <c r="H201">
        <f>IF(B201=" ",FALSE,(IF('Input and Summary Results'!$J$4="yes",'Data Transformation'!F201,'Data Transformation'!D201)))</f>
        <v>0</v>
      </c>
      <c r="I201">
        <f t="shared" si="28"/>
        <v>198</v>
      </c>
      <c r="J201" s="18">
        <f>LOOKUP(2,1/(COUNTIF($J$4:J200,'Input and Summary Results'!$B$7:$B$8007)=0),'Input and Summary Results'!$B$7:$B$8007)</f>
        <v>120</v>
      </c>
      <c r="K201" s="18">
        <f t="shared" si="29"/>
        <v>120</v>
      </c>
      <c r="L201" s="18">
        <f t="shared" si="32"/>
        <v>196</v>
      </c>
      <c r="M201">
        <f t="shared" si="31"/>
        <v>196</v>
      </c>
      <c r="N201">
        <f t="shared" si="30"/>
        <v>17</v>
      </c>
      <c r="O201">
        <f t="shared" si="25"/>
        <v>17</v>
      </c>
    </row>
    <row r="202" spans="1:15" x14ac:dyDescent="0.25">
      <c r="A202" t="s">
        <v>25</v>
      </c>
      <c r="B202">
        <f>'Input and Summary Results'!$G206</f>
        <v>199</v>
      </c>
      <c r="C202">
        <f>IF(B202=0,FALSE,'Input and Summary Results'!$D$5)</f>
        <v>1</v>
      </c>
      <c r="D202">
        <f>IF(B202=0,FALSE,'Input and Summary Results'!$E$5)</f>
        <v>0</v>
      </c>
      <c r="E202">
        <f t="shared" si="26"/>
        <v>0</v>
      </c>
      <c r="F202">
        <f t="shared" si="27"/>
        <v>0</v>
      </c>
      <c r="G202">
        <f>IF(B202=" ",FALSE,(IF('Input and Summary Results'!$J$4="yes",'Data Transformation'!E202,'Data Transformation'!C202)))</f>
        <v>1</v>
      </c>
      <c r="H202">
        <f>IF(B202=" ",FALSE,(IF('Input and Summary Results'!$J$4="yes",'Data Transformation'!F202,'Data Transformation'!D202)))</f>
        <v>0</v>
      </c>
      <c r="I202">
        <f t="shared" si="28"/>
        <v>199</v>
      </c>
      <c r="J202" s="18">
        <f>LOOKUP(2,1/(COUNTIF($J$4:J201,'Input and Summary Results'!$B$7:$B$8007)=0),'Input and Summary Results'!$B$7:$B$8007)</f>
        <v>119</v>
      </c>
      <c r="K202" s="18">
        <f t="shared" si="29"/>
        <v>119</v>
      </c>
      <c r="L202" s="18">
        <f t="shared" si="32"/>
        <v>197</v>
      </c>
      <c r="M202">
        <f t="shared" si="31"/>
        <v>197</v>
      </c>
      <c r="N202">
        <f t="shared" si="30"/>
        <v>20</v>
      </c>
      <c r="O202">
        <f t="shared" si="25"/>
        <v>20</v>
      </c>
    </row>
    <row r="203" spans="1:15" x14ac:dyDescent="0.25">
      <c r="A203" t="s">
        <v>25</v>
      </c>
      <c r="B203">
        <f>'Input and Summary Results'!$G207</f>
        <v>200</v>
      </c>
      <c r="C203">
        <f>IF(B203=0,FALSE,'Input and Summary Results'!$D$5)</f>
        <v>1</v>
      </c>
      <c r="D203">
        <f>IF(B203=0,FALSE,'Input and Summary Results'!$E$5)</f>
        <v>0</v>
      </c>
      <c r="E203">
        <f t="shared" si="26"/>
        <v>0</v>
      </c>
      <c r="F203">
        <f t="shared" si="27"/>
        <v>0</v>
      </c>
      <c r="G203">
        <f>IF(B203=" ",FALSE,(IF('Input and Summary Results'!$J$4="yes",'Data Transformation'!E203,'Data Transformation'!C203)))</f>
        <v>1</v>
      </c>
      <c r="H203">
        <f>IF(B203=" ",FALSE,(IF('Input and Summary Results'!$J$4="yes",'Data Transformation'!F203,'Data Transformation'!D203)))</f>
        <v>0</v>
      </c>
      <c r="I203">
        <f t="shared" si="28"/>
        <v>200</v>
      </c>
      <c r="J203" s="18">
        <f>LOOKUP(2,1/(COUNTIF($J$4:J202,'Input and Summary Results'!$B$7:$B$8007)=0),'Input and Summary Results'!$B$7:$B$8007)</f>
        <v>118</v>
      </c>
      <c r="K203" s="18">
        <f t="shared" si="29"/>
        <v>118</v>
      </c>
      <c r="L203" s="18">
        <f t="shared" si="32"/>
        <v>198</v>
      </c>
      <c r="M203">
        <f t="shared" si="31"/>
        <v>198</v>
      </c>
      <c r="N203">
        <f t="shared" si="30"/>
        <v>18</v>
      </c>
      <c r="O203">
        <f t="shared" si="25"/>
        <v>18</v>
      </c>
    </row>
    <row r="204" spans="1:15" x14ac:dyDescent="0.25">
      <c r="A204" t="s">
        <v>25</v>
      </c>
      <c r="B204">
        <f>'Input and Summary Results'!$G208</f>
        <v>201</v>
      </c>
      <c r="C204">
        <f>IF(B204=0,FALSE,'Input and Summary Results'!$D$5)</f>
        <v>1</v>
      </c>
      <c r="D204">
        <f>IF(B204=0,FALSE,'Input and Summary Results'!$E$5)</f>
        <v>0</v>
      </c>
      <c r="E204">
        <f t="shared" si="26"/>
        <v>0</v>
      </c>
      <c r="F204">
        <f t="shared" si="27"/>
        <v>0</v>
      </c>
      <c r="G204">
        <f>IF(B204=" ",FALSE,(IF('Input and Summary Results'!$J$4="yes",'Data Transformation'!E204,'Data Transformation'!C204)))</f>
        <v>1</v>
      </c>
      <c r="H204">
        <f>IF(B204=" ",FALSE,(IF('Input and Summary Results'!$J$4="yes",'Data Transformation'!F204,'Data Transformation'!D204)))</f>
        <v>0</v>
      </c>
      <c r="I204">
        <f t="shared" si="28"/>
        <v>201</v>
      </c>
      <c r="J204" s="18">
        <f>LOOKUP(2,1/(COUNTIF($J$4:J203,'Input and Summary Results'!$B$7:$B$8007)=0),'Input and Summary Results'!$B$7:$B$8007)</f>
        <v>117</v>
      </c>
      <c r="K204" s="18">
        <f t="shared" si="29"/>
        <v>117</v>
      </c>
      <c r="L204" s="18">
        <f t="shared" si="32"/>
        <v>199</v>
      </c>
      <c r="M204">
        <f t="shared" si="31"/>
        <v>199</v>
      </c>
      <c r="N204">
        <f t="shared" si="30"/>
        <v>19</v>
      </c>
      <c r="O204">
        <f t="shared" si="25"/>
        <v>19</v>
      </c>
    </row>
    <row r="205" spans="1:15" x14ac:dyDescent="0.25">
      <c r="A205" t="s">
        <v>25</v>
      </c>
      <c r="B205">
        <f>'Input and Summary Results'!$G209</f>
        <v>202</v>
      </c>
      <c r="C205">
        <f>IF(B205=0,FALSE,'Input and Summary Results'!$D$5)</f>
        <v>1</v>
      </c>
      <c r="D205">
        <f>IF(B205=0,FALSE,'Input and Summary Results'!$E$5)</f>
        <v>0</v>
      </c>
      <c r="E205">
        <f t="shared" si="26"/>
        <v>0</v>
      </c>
      <c r="F205">
        <f t="shared" si="27"/>
        <v>0</v>
      </c>
      <c r="G205">
        <f>IF(B205=" ",FALSE,(IF('Input and Summary Results'!$J$4="yes",'Data Transformation'!E205,'Data Transformation'!C205)))</f>
        <v>1</v>
      </c>
      <c r="H205">
        <f>IF(B205=" ",FALSE,(IF('Input and Summary Results'!$J$4="yes",'Data Transformation'!F205,'Data Transformation'!D205)))</f>
        <v>0</v>
      </c>
      <c r="I205">
        <f t="shared" si="28"/>
        <v>202</v>
      </c>
      <c r="J205" s="18">
        <f>LOOKUP(2,1/(COUNTIF($J$4:J204,'Input and Summary Results'!$B$7:$B$8007)=0),'Input and Summary Results'!$B$7:$B$8007)</f>
        <v>116</v>
      </c>
      <c r="K205" s="18">
        <f t="shared" si="29"/>
        <v>116</v>
      </c>
      <c r="L205" s="18">
        <f t="shared" si="32"/>
        <v>200</v>
      </c>
      <c r="M205">
        <f t="shared" si="31"/>
        <v>200</v>
      </c>
      <c r="N205">
        <f t="shared" si="30"/>
        <v>19</v>
      </c>
      <c r="O205">
        <f t="shared" si="25"/>
        <v>19</v>
      </c>
    </row>
    <row r="206" spans="1:15" x14ac:dyDescent="0.25">
      <c r="A206" t="s">
        <v>25</v>
      </c>
      <c r="B206">
        <f>'Input and Summary Results'!$G210</f>
        <v>203</v>
      </c>
      <c r="C206">
        <f>IF(B206=0,FALSE,'Input and Summary Results'!$D$5)</f>
        <v>1</v>
      </c>
      <c r="D206">
        <f>IF(B206=0,FALSE,'Input and Summary Results'!$E$5)</f>
        <v>0</v>
      </c>
      <c r="E206">
        <f t="shared" si="26"/>
        <v>0</v>
      </c>
      <c r="F206">
        <f t="shared" si="27"/>
        <v>0</v>
      </c>
      <c r="G206">
        <f>IF(B206=" ",FALSE,(IF('Input and Summary Results'!$J$4="yes",'Data Transformation'!E206,'Data Transformation'!C206)))</f>
        <v>1</v>
      </c>
      <c r="H206">
        <f>IF(B206=" ",FALSE,(IF('Input and Summary Results'!$J$4="yes",'Data Transformation'!F206,'Data Transformation'!D206)))</f>
        <v>0</v>
      </c>
      <c r="I206">
        <f t="shared" si="28"/>
        <v>203</v>
      </c>
      <c r="J206" s="18">
        <f>LOOKUP(2,1/(COUNTIF($J$4:J205,'Input and Summary Results'!$B$7:$B$8007)=0),'Input and Summary Results'!$B$7:$B$8007)</f>
        <v>115</v>
      </c>
      <c r="K206" s="18">
        <f t="shared" si="29"/>
        <v>115</v>
      </c>
      <c r="L206" s="18">
        <f t="shared" si="32"/>
        <v>201</v>
      </c>
      <c r="M206">
        <f t="shared" si="31"/>
        <v>201</v>
      </c>
      <c r="N206">
        <f t="shared" si="30"/>
        <v>20</v>
      </c>
      <c r="O206">
        <f t="shared" si="25"/>
        <v>20</v>
      </c>
    </row>
    <row r="207" spans="1:15" x14ac:dyDescent="0.25">
      <c r="A207" t="s">
        <v>25</v>
      </c>
      <c r="B207">
        <f>'Input and Summary Results'!$G211</f>
        <v>204</v>
      </c>
      <c r="C207">
        <f>IF(B207=0,FALSE,'Input and Summary Results'!$D$5)</f>
        <v>1</v>
      </c>
      <c r="D207">
        <f>IF(B207=0,FALSE,'Input and Summary Results'!$E$5)</f>
        <v>0</v>
      </c>
      <c r="E207">
        <f t="shared" si="26"/>
        <v>0</v>
      </c>
      <c r="F207">
        <f t="shared" si="27"/>
        <v>0</v>
      </c>
      <c r="G207">
        <f>IF(B207=" ",FALSE,(IF('Input and Summary Results'!$J$4="yes",'Data Transformation'!E207,'Data Transformation'!C207)))</f>
        <v>1</v>
      </c>
      <c r="H207">
        <f>IF(B207=" ",FALSE,(IF('Input and Summary Results'!$J$4="yes",'Data Transformation'!F207,'Data Transformation'!D207)))</f>
        <v>0</v>
      </c>
      <c r="I207">
        <f t="shared" si="28"/>
        <v>204</v>
      </c>
      <c r="J207" s="18">
        <f>LOOKUP(2,1/(COUNTIF($J$4:J206,'Input and Summary Results'!$B$7:$B$8007)=0),'Input and Summary Results'!$B$7:$B$8007)</f>
        <v>114</v>
      </c>
      <c r="K207" s="18">
        <f t="shared" si="29"/>
        <v>114</v>
      </c>
      <c r="L207" s="18">
        <f t="shared" si="32"/>
        <v>202</v>
      </c>
      <c r="M207">
        <f t="shared" si="31"/>
        <v>202</v>
      </c>
      <c r="N207">
        <f t="shared" si="30"/>
        <v>15</v>
      </c>
      <c r="O207">
        <f t="shared" si="25"/>
        <v>15</v>
      </c>
    </row>
    <row r="208" spans="1:15" x14ac:dyDescent="0.25">
      <c r="A208" t="s">
        <v>25</v>
      </c>
      <c r="B208">
        <f>'Input and Summary Results'!$G212</f>
        <v>205</v>
      </c>
      <c r="C208">
        <f>IF(B208=0,FALSE,'Input and Summary Results'!$D$5)</f>
        <v>1</v>
      </c>
      <c r="D208">
        <f>IF(B208=0,FALSE,'Input and Summary Results'!$E$5)</f>
        <v>0</v>
      </c>
      <c r="E208">
        <f t="shared" si="26"/>
        <v>0</v>
      </c>
      <c r="F208">
        <f t="shared" si="27"/>
        <v>0</v>
      </c>
      <c r="G208">
        <f>IF(B208=" ",FALSE,(IF('Input and Summary Results'!$J$4="yes",'Data Transformation'!E208,'Data Transformation'!C208)))</f>
        <v>1</v>
      </c>
      <c r="H208">
        <f>IF(B208=" ",FALSE,(IF('Input and Summary Results'!$J$4="yes",'Data Transformation'!F208,'Data Transformation'!D208)))</f>
        <v>0</v>
      </c>
      <c r="I208">
        <f t="shared" si="28"/>
        <v>205</v>
      </c>
      <c r="J208" s="18">
        <f>LOOKUP(2,1/(COUNTIF($J$4:J207,'Input and Summary Results'!$B$7:$B$8007)=0),'Input and Summary Results'!$B$7:$B$8007)</f>
        <v>113</v>
      </c>
      <c r="K208" s="18">
        <f t="shared" si="29"/>
        <v>113</v>
      </c>
      <c r="L208" s="18">
        <f t="shared" si="32"/>
        <v>203</v>
      </c>
      <c r="M208">
        <f t="shared" si="31"/>
        <v>203</v>
      </c>
      <c r="N208">
        <f t="shared" si="30"/>
        <v>15</v>
      </c>
      <c r="O208">
        <f t="shared" si="25"/>
        <v>15</v>
      </c>
    </row>
    <row r="209" spans="1:15" x14ac:dyDescent="0.25">
      <c r="A209" t="s">
        <v>25</v>
      </c>
      <c r="B209">
        <f>'Input and Summary Results'!$G213</f>
        <v>206</v>
      </c>
      <c r="C209">
        <f>IF(B209=0,FALSE,'Input and Summary Results'!$D$5)</f>
        <v>1</v>
      </c>
      <c r="D209">
        <f>IF(B209=0,FALSE,'Input and Summary Results'!$E$5)</f>
        <v>0</v>
      </c>
      <c r="E209">
        <f t="shared" si="26"/>
        <v>0</v>
      </c>
      <c r="F209">
        <f t="shared" si="27"/>
        <v>0</v>
      </c>
      <c r="G209">
        <f>IF(B209=" ",FALSE,(IF('Input and Summary Results'!$J$4="yes",'Data Transformation'!E209,'Data Transformation'!C209)))</f>
        <v>1</v>
      </c>
      <c r="H209">
        <f>IF(B209=" ",FALSE,(IF('Input and Summary Results'!$J$4="yes",'Data Transformation'!F209,'Data Transformation'!D209)))</f>
        <v>0</v>
      </c>
      <c r="I209">
        <f t="shared" si="28"/>
        <v>206</v>
      </c>
      <c r="J209" s="18">
        <f>LOOKUP(2,1/(COUNTIF($J$4:J208,'Input and Summary Results'!$B$7:$B$8007)=0),'Input and Summary Results'!$B$7:$B$8007)</f>
        <v>112</v>
      </c>
      <c r="K209" s="18">
        <f t="shared" si="29"/>
        <v>112</v>
      </c>
      <c r="L209" s="18">
        <f t="shared" si="32"/>
        <v>204</v>
      </c>
      <c r="M209">
        <f t="shared" si="31"/>
        <v>204</v>
      </c>
      <c r="N209">
        <f t="shared" si="30"/>
        <v>19</v>
      </c>
      <c r="O209">
        <f t="shared" si="25"/>
        <v>19</v>
      </c>
    </row>
    <row r="210" spans="1:15" x14ac:dyDescent="0.25">
      <c r="A210" t="s">
        <v>25</v>
      </c>
      <c r="B210">
        <f>'Input and Summary Results'!$G214</f>
        <v>207</v>
      </c>
      <c r="C210">
        <f>IF(B210=0,FALSE,'Input and Summary Results'!$D$5)</f>
        <v>1</v>
      </c>
      <c r="D210">
        <f>IF(B210=0,FALSE,'Input and Summary Results'!$E$5)</f>
        <v>0</v>
      </c>
      <c r="E210">
        <f t="shared" si="26"/>
        <v>0</v>
      </c>
      <c r="F210">
        <f t="shared" si="27"/>
        <v>0</v>
      </c>
      <c r="G210">
        <f>IF(B210=" ",FALSE,(IF('Input and Summary Results'!$J$4="yes",'Data Transformation'!E210,'Data Transformation'!C210)))</f>
        <v>1</v>
      </c>
      <c r="H210">
        <f>IF(B210=" ",FALSE,(IF('Input and Summary Results'!$J$4="yes",'Data Transformation'!F210,'Data Transformation'!D210)))</f>
        <v>0</v>
      </c>
      <c r="I210">
        <f t="shared" si="28"/>
        <v>207</v>
      </c>
      <c r="J210" s="18">
        <f>LOOKUP(2,1/(COUNTIF($J$4:J209,'Input and Summary Results'!$B$7:$B$8007)=0),'Input and Summary Results'!$B$7:$B$8007)</f>
        <v>111</v>
      </c>
      <c r="K210" s="18">
        <f t="shared" si="29"/>
        <v>111</v>
      </c>
      <c r="L210" s="18">
        <f t="shared" si="32"/>
        <v>205</v>
      </c>
      <c r="M210">
        <f t="shared" si="31"/>
        <v>205</v>
      </c>
      <c r="N210">
        <f t="shared" si="30"/>
        <v>19</v>
      </c>
      <c r="O210">
        <f t="shared" si="25"/>
        <v>19</v>
      </c>
    </row>
    <row r="211" spans="1:15" x14ac:dyDescent="0.25">
      <c r="A211" t="s">
        <v>25</v>
      </c>
      <c r="B211">
        <f>'Input and Summary Results'!$G215</f>
        <v>208</v>
      </c>
      <c r="C211">
        <f>IF(B211=0,FALSE,'Input and Summary Results'!$D$5)</f>
        <v>1</v>
      </c>
      <c r="D211">
        <f>IF(B211=0,FALSE,'Input and Summary Results'!$E$5)</f>
        <v>0</v>
      </c>
      <c r="E211">
        <f t="shared" si="26"/>
        <v>0</v>
      </c>
      <c r="F211">
        <f t="shared" si="27"/>
        <v>0</v>
      </c>
      <c r="G211">
        <f>IF(B211=" ",FALSE,(IF('Input and Summary Results'!$J$4="yes",'Data Transformation'!E211,'Data Transformation'!C211)))</f>
        <v>1</v>
      </c>
      <c r="H211">
        <f>IF(B211=" ",FALSE,(IF('Input and Summary Results'!$J$4="yes",'Data Transformation'!F211,'Data Transformation'!D211)))</f>
        <v>0</v>
      </c>
      <c r="I211">
        <f t="shared" si="28"/>
        <v>208</v>
      </c>
      <c r="J211" s="18">
        <f>LOOKUP(2,1/(COUNTIF($J$4:J210,'Input and Summary Results'!$B$7:$B$8007)=0),'Input and Summary Results'!$B$7:$B$8007)</f>
        <v>110</v>
      </c>
      <c r="K211" s="18">
        <f t="shared" si="29"/>
        <v>110</v>
      </c>
      <c r="L211" s="18">
        <f t="shared" si="32"/>
        <v>206</v>
      </c>
      <c r="M211">
        <f t="shared" si="31"/>
        <v>206</v>
      </c>
      <c r="N211">
        <f t="shared" si="30"/>
        <v>20</v>
      </c>
      <c r="O211">
        <f t="shared" si="25"/>
        <v>20</v>
      </c>
    </row>
    <row r="212" spans="1:15" x14ac:dyDescent="0.25">
      <c r="A212" t="s">
        <v>25</v>
      </c>
      <c r="B212">
        <f>'Input and Summary Results'!$G216</f>
        <v>209</v>
      </c>
      <c r="C212">
        <f>IF(B212=0,FALSE,'Input and Summary Results'!$D$5)</f>
        <v>1</v>
      </c>
      <c r="D212">
        <f>IF(B212=0,FALSE,'Input and Summary Results'!$E$5)</f>
        <v>0</v>
      </c>
      <c r="E212">
        <f t="shared" si="26"/>
        <v>0</v>
      </c>
      <c r="F212">
        <f t="shared" si="27"/>
        <v>0</v>
      </c>
      <c r="G212">
        <f>IF(B212=" ",FALSE,(IF('Input and Summary Results'!$J$4="yes",'Data Transformation'!E212,'Data Transformation'!C212)))</f>
        <v>1</v>
      </c>
      <c r="H212">
        <f>IF(B212=" ",FALSE,(IF('Input and Summary Results'!$J$4="yes",'Data Transformation'!F212,'Data Transformation'!D212)))</f>
        <v>0</v>
      </c>
      <c r="I212">
        <f t="shared" si="28"/>
        <v>209</v>
      </c>
      <c r="J212" s="18">
        <f>LOOKUP(2,1/(COUNTIF($J$4:J211,'Input and Summary Results'!$B$7:$B$8007)=0),'Input and Summary Results'!$B$7:$B$8007)</f>
        <v>109</v>
      </c>
      <c r="K212" s="18">
        <f t="shared" si="29"/>
        <v>109</v>
      </c>
      <c r="L212" s="18">
        <f t="shared" si="32"/>
        <v>207</v>
      </c>
      <c r="M212">
        <f t="shared" si="31"/>
        <v>207</v>
      </c>
      <c r="N212">
        <f t="shared" si="30"/>
        <v>17</v>
      </c>
      <c r="O212">
        <f t="shared" si="25"/>
        <v>17</v>
      </c>
    </row>
    <row r="213" spans="1:15" x14ac:dyDescent="0.25">
      <c r="A213" t="s">
        <v>25</v>
      </c>
      <c r="B213">
        <f>'Input and Summary Results'!$G217</f>
        <v>210</v>
      </c>
      <c r="C213">
        <f>IF(B213=0,FALSE,'Input and Summary Results'!$D$5)</f>
        <v>1</v>
      </c>
      <c r="D213">
        <f>IF(B213=0,FALSE,'Input and Summary Results'!$E$5)</f>
        <v>0</v>
      </c>
      <c r="E213">
        <f t="shared" si="26"/>
        <v>0</v>
      </c>
      <c r="F213">
        <f t="shared" si="27"/>
        <v>0</v>
      </c>
      <c r="G213">
        <f>IF(B213=" ",FALSE,(IF('Input and Summary Results'!$J$4="yes",'Data Transformation'!E213,'Data Transformation'!C213)))</f>
        <v>1</v>
      </c>
      <c r="H213">
        <f>IF(B213=" ",FALSE,(IF('Input and Summary Results'!$J$4="yes",'Data Transformation'!F213,'Data Transformation'!D213)))</f>
        <v>0</v>
      </c>
      <c r="I213">
        <f t="shared" si="28"/>
        <v>210</v>
      </c>
      <c r="J213" s="18">
        <f>LOOKUP(2,1/(COUNTIF($J$4:J212,'Input and Summary Results'!$B$7:$B$8007)=0),'Input and Summary Results'!$B$7:$B$8007)</f>
        <v>108</v>
      </c>
      <c r="K213" s="18">
        <f t="shared" si="29"/>
        <v>108</v>
      </c>
      <c r="L213" s="18">
        <f t="shared" si="32"/>
        <v>208</v>
      </c>
      <c r="M213">
        <f t="shared" si="31"/>
        <v>208</v>
      </c>
      <c r="N213">
        <f t="shared" si="30"/>
        <v>19</v>
      </c>
      <c r="O213">
        <f t="shared" si="25"/>
        <v>19</v>
      </c>
    </row>
    <row r="214" spans="1:15" x14ac:dyDescent="0.25">
      <c r="A214" t="s">
        <v>25</v>
      </c>
      <c r="B214">
        <f>'Input and Summary Results'!$G218</f>
        <v>211</v>
      </c>
      <c r="C214">
        <f>IF(B214=0,FALSE,'Input and Summary Results'!$D$5)</f>
        <v>1</v>
      </c>
      <c r="D214">
        <f>IF(B214=0,FALSE,'Input and Summary Results'!$E$5)</f>
        <v>0</v>
      </c>
      <c r="E214">
        <f t="shared" si="26"/>
        <v>0</v>
      </c>
      <c r="F214">
        <f t="shared" si="27"/>
        <v>0</v>
      </c>
      <c r="G214">
        <f>IF(B214=" ",FALSE,(IF('Input and Summary Results'!$J$4="yes",'Data Transformation'!E214,'Data Transformation'!C214)))</f>
        <v>1</v>
      </c>
      <c r="H214">
        <f>IF(B214=" ",FALSE,(IF('Input and Summary Results'!$J$4="yes",'Data Transformation'!F214,'Data Transformation'!D214)))</f>
        <v>0</v>
      </c>
      <c r="I214">
        <f t="shared" si="28"/>
        <v>211</v>
      </c>
      <c r="J214" s="18">
        <f>LOOKUP(2,1/(COUNTIF($J$4:J213,'Input and Summary Results'!$B$7:$B$8007)=0),'Input and Summary Results'!$B$7:$B$8007)</f>
        <v>107</v>
      </c>
      <c r="K214" s="18">
        <f t="shared" si="29"/>
        <v>107</v>
      </c>
      <c r="L214" s="18">
        <f t="shared" si="32"/>
        <v>209</v>
      </c>
      <c r="M214">
        <f t="shared" si="31"/>
        <v>209</v>
      </c>
      <c r="N214">
        <f t="shared" si="30"/>
        <v>17</v>
      </c>
      <c r="O214">
        <f t="shared" si="25"/>
        <v>17</v>
      </c>
    </row>
    <row r="215" spans="1:15" x14ac:dyDescent="0.25">
      <c r="A215" t="s">
        <v>25</v>
      </c>
      <c r="B215">
        <f>'Input and Summary Results'!$G219</f>
        <v>212</v>
      </c>
      <c r="C215">
        <f>IF(B215=0,FALSE,'Input and Summary Results'!$D$5)</f>
        <v>1</v>
      </c>
      <c r="D215">
        <f>IF(B215=0,FALSE,'Input and Summary Results'!$E$5)</f>
        <v>0</v>
      </c>
      <c r="E215">
        <f t="shared" si="26"/>
        <v>0</v>
      </c>
      <c r="F215">
        <f t="shared" si="27"/>
        <v>0</v>
      </c>
      <c r="G215">
        <f>IF(B215=" ",FALSE,(IF('Input and Summary Results'!$J$4="yes",'Data Transformation'!E215,'Data Transformation'!C215)))</f>
        <v>1</v>
      </c>
      <c r="H215">
        <f>IF(B215=" ",FALSE,(IF('Input and Summary Results'!$J$4="yes",'Data Transformation'!F215,'Data Transformation'!D215)))</f>
        <v>0</v>
      </c>
      <c r="I215">
        <f t="shared" si="28"/>
        <v>212</v>
      </c>
      <c r="J215" s="18">
        <f>LOOKUP(2,1/(COUNTIF($J$4:J214,'Input and Summary Results'!$B$7:$B$8007)=0),'Input and Summary Results'!$B$7:$B$8007)</f>
        <v>106</v>
      </c>
      <c r="K215" s="18">
        <f t="shared" si="29"/>
        <v>106</v>
      </c>
      <c r="L215" s="18">
        <f t="shared" si="32"/>
        <v>210</v>
      </c>
      <c r="M215">
        <f t="shared" si="31"/>
        <v>210</v>
      </c>
      <c r="N215">
        <f t="shared" si="30"/>
        <v>19</v>
      </c>
      <c r="O215">
        <f t="shared" si="25"/>
        <v>19</v>
      </c>
    </row>
    <row r="216" spans="1:15" x14ac:dyDescent="0.25">
      <c r="A216" t="s">
        <v>25</v>
      </c>
      <c r="B216">
        <f>'Input and Summary Results'!$G220</f>
        <v>213</v>
      </c>
      <c r="C216">
        <f>IF(B216=0,FALSE,'Input and Summary Results'!$D$5)</f>
        <v>1</v>
      </c>
      <c r="D216">
        <f>IF(B216=0,FALSE,'Input and Summary Results'!$E$5)</f>
        <v>0</v>
      </c>
      <c r="E216">
        <f t="shared" si="26"/>
        <v>0</v>
      </c>
      <c r="F216">
        <f t="shared" si="27"/>
        <v>0</v>
      </c>
      <c r="G216">
        <f>IF(B216=" ",FALSE,(IF('Input and Summary Results'!$J$4="yes",'Data Transformation'!E216,'Data Transformation'!C216)))</f>
        <v>1</v>
      </c>
      <c r="H216">
        <f>IF(B216=" ",FALSE,(IF('Input and Summary Results'!$J$4="yes",'Data Transformation'!F216,'Data Transformation'!D216)))</f>
        <v>0</v>
      </c>
      <c r="I216">
        <f t="shared" si="28"/>
        <v>213</v>
      </c>
      <c r="J216" s="18">
        <f>LOOKUP(2,1/(COUNTIF($J$4:J215,'Input and Summary Results'!$B$7:$B$8007)=0),'Input and Summary Results'!$B$7:$B$8007)</f>
        <v>105</v>
      </c>
      <c r="K216" s="18">
        <f t="shared" si="29"/>
        <v>105</v>
      </c>
      <c r="L216" s="18">
        <f t="shared" si="32"/>
        <v>211</v>
      </c>
      <c r="M216">
        <f t="shared" si="31"/>
        <v>211</v>
      </c>
      <c r="N216">
        <f t="shared" si="30"/>
        <v>20</v>
      </c>
      <c r="O216">
        <f t="shared" si="25"/>
        <v>20</v>
      </c>
    </row>
    <row r="217" spans="1:15" x14ac:dyDescent="0.25">
      <c r="A217" t="s">
        <v>25</v>
      </c>
      <c r="B217">
        <f>'Input and Summary Results'!$G221</f>
        <v>214</v>
      </c>
      <c r="C217">
        <f>IF(B217=0,FALSE,'Input and Summary Results'!$D$5)</f>
        <v>1</v>
      </c>
      <c r="D217">
        <f>IF(B217=0,FALSE,'Input and Summary Results'!$E$5)</f>
        <v>0</v>
      </c>
      <c r="E217">
        <f t="shared" si="26"/>
        <v>0</v>
      </c>
      <c r="F217">
        <f t="shared" si="27"/>
        <v>0</v>
      </c>
      <c r="G217">
        <f>IF(B217=" ",FALSE,(IF('Input and Summary Results'!$J$4="yes",'Data Transformation'!E217,'Data Transformation'!C217)))</f>
        <v>1</v>
      </c>
      <c r="H217">
        <f>IF(B217=" ",FALSE,(IF('Input and Summary Results'!$J$4="yes",'Data Transformation'!F217,'Data Transformation'!D217)))</f>
        <v>0</v>
      </c>
      <c r="I217">
        <f t="shared" si="28"/>
        <v>214</v>
      </c>
      <c r="J217" s="18">
        <f>LOOKUP(2,1/(COUNTIF($J$4:J216,'Input and Summary Results'!$B$7:$B$8007)=0),'Input and Summary Results'!$B$7:$B$8007)</f>
        <v>104</v>
      </c>
      <c r="K217" s="18">
        <f t="shared" si="29"/>
        <v>104</v>
      </c>
      <c r="L217" s="18">
        <f t="shared" si="32"/>
        <v>212</v>
      </c>
      <c r="M217">
        <f t="shared" si="31"/>
        <v>212</v>
      </c>
      <c r="N217">
        <f t="shared" si="30"/>
        <v>18</v>
      </c>
      <c r="O217">
        <f t="shared" si="25"/>
        <v>18</v>
      </c>
    </row>
    <row r="218" spans="1:15" x14ac:dyDescent="0.25">
      <c r="A218" t="s">
        <v>25</v>
      </c>
      <c r="B218">
        <f>'Input and Summary Results'!$G222</f>
        <v>215</v>
      </c>
      <c r="C218">
        <f>IF(B218=0,FALSE,'Input and Summary Results'!$D$5)</f>
        <v>1</v>
      </c>
      <c r="D218">
        <f>IF(B218=0,FALSE,'Input and Summary Results'!$E$5)</f>
        <v>0</v>
      </c>
      <c r="E218">
        <f t="shared" si="26"/>
        <v>0</v>
      </c>
      <c r="F218">
        <f t="shared" si="27"/>
        <v>0</v>
      </c>
      <c r="G218">
        <f>IF(B218=" ",FALSE,(IF('Input and Summary Results'!$J$4="yes",'Data Transformation'!E218,'Data Transformation'!C218)))</f>
        <v>1</v>
      </c>
      <c r="H218">
        <f>IF(B218=" ",FALSE,(IF('Input and Summary Results'!$J$4="yes",'Data Transformation'!F218,'Data Transformation'!D218)))</f>
        <v>0</v>
      </c>
      <c r="I218">
        <f t="shared" si="28"/>
        <v>215</v>
      </c>
      <c r="J218" s="18">
        <f>LOOKUP(2,1/(COUNTIF($J$4:J217,'Input and Summary Results'!$B$7:$B$8007)=0),'Input and Summary Results'!$B$7:$B$8007)</f>
        <v>103</v>
      </c>
      <c r="K218" s="18">
        <f t="shared" si="29"/>
        <v>103</v>
      </c>
      <c r="L218" s="18">
        <f t="shared" si="32"/>
        <v>213</v>
      </c>
      <c r="M218">
        <f t="shared" si="31"/>
        <v>213</v>
      </c>
      <c r="N218">
        <f t="shared" si="30"/>
        <v>19</v>
      </c>
      <c r="O218">
        <f t="shared" si="25"/>
        <v>19</v>
      </c>
    </row>
    <row r="219" spans="1:15" x14ac:dyDescent="0.25">
      <c r="A219" t="s">
        <v>25</v>
      </c>
      <c r="B219">
        <f>'Input and Summary Results'!$G223</f>
        <v>216</v>
      </c>
      <c r="C219">
        <f>IF(B219=0,FALSE,'Input and Summary Results'!$D$5)</f>
        <v>1</v>
      </c>
      <c r="D219">
        <f>IF(B219=0,FALSE,'Input and Summary Results'!$E$5)</f>
        <v>0</v>
      </c>
      <c r="E219">
        <f t="shared" si="26"/>
        <v>0</v>
      </c>
      <c r="F219">
        <f t="shared" si="27"/>
        <v>0</v>
      </c>
      <c r="G219">
        <f>IF(B219=" ",FALSE,(IF('Input and Summary Results'!$J$4="yes",'Data Transformation'!E219,'Data Transformation'!C219)))</f>
        <v>1</v>
      </c>
      <c r="H219">
        <f>IF(B219=" ",FALSE,(IF('Input and Summary Results'!$J$4="yes",'Data Transformation'!F219,'Data Transformation'!D219)))</f>
        <v>0</v>
      </c>
      <c r="I219">
        <f t="shared" si="28"/>
        <v>216</v>
      </c>
      <c r="J219" s="18">
        <f>LOOKUP(2,1/(COUNTIF($J$4:J218,'Input and Summary Results'!$B$7:$B$8007)=0),'Input and Summary Results'!$B$7:$B$8007)</f>
        <v>102</v>
      </c>
      <c r="K219" s="18">
        <f t="shared" si="29"/>
        <v>102</v>
      </c>
      <c r="L219" s="18">
        <f t="shared" si="32"/>
        <v>214</v>
      </c>
      <c r="M219">
        <f t="shared" si="31"/>
        <v>214</v>
      </c>
      <c r="N219">
        <f t="shared" si="30"/>
        <v>20</v>
      </c>
      <c r="O219">
        <f t="shared" si="25"/>
        <v>20</v>
      </c>
    </row>
    <row r="220" spans="1:15" x14ac:dyDescent="0.25">
      <c r="A220" t="s">
        <v>25</v>
      </c>
      <c r="B220">
        <f>'Input and Summary Results'!$G224</f>
        <v>217</v>
      </c>
      <c r="C220">
        <f>IF(B220=0,FALSE,'Input and Summary Results'!$D$5)</f>
        <v>1</v>
      </c>
      <c r="D220">
        <f>IF(B220=0,FALSE,'Input and Summary Results'!$E$5)</f>
        <v>0</v>
      </c>
      <c r="E220">
        <f t="shared" si="26"/>
        <v>0</v>
      </c>
      <c r="F220">
        <f t="shared" si="27"/>
        <v>0</v>
      </c>
      <c r="G220">
        <f>IF(B220=" ",FALSE,(IF('Input and Summary Results'!$J$4="yes",'Data Transformation'!E220,'Data Transformation'!C220)))</f>
        <v>1</v>
      </c>
      <c r="H220">
        <f>IF(B220=" ",FALSE,(IF('Input and Summary Results'!$J$4="yes",'Data Transformation'!F220,'Data Transformation'!D220)))</f>
        <v>0</v>
      </c>
      <c r="I220">
        <f t="shared" si="28"/>
        <v>217</v>
      </c>
      <c r="J220" s="18">
        <f>LOOKUP(2,1/(COUNTIF($J$4:J219,'Input and Summary Results'!$B$7:$B$8007)=0),'Input and Summary Results'!$B$7:$B$8007)</f>
        <v>101</v>
      </c>
      <c r="K220" s="18">
        <f t="shared" si="29"/>
        <v>101</v>
      </c>
      <c r="L220" s="18">
        <f t="shared" si="32"/>
        <v>215</v>
      </c>
      <c r="M220">
        <f t="shared" si="31"/>
        <v>215</v>
      </c>
      <c r="N220">
        <f t="shared" si="30"/>
        <v>20</v>
      </c>
      <c r="O220">
        <f t="shared" si="25"/>
        <v>20</v>
      </c>
    </row>
    <row r="221" spans="1:15" x14ac:dyDescent="0.25">
      <c r="A221" t="s">
        <v>25</v>
      </c>
      <c r="B221">
        <f>'Input and Summary Results'!$G225</f>
        <v>218</v>
      </c>
      <c r="C221">
        <f>IF(B221=0,FALSE,'Input and Summary Results'!$D$5)</f>
        <v>1</v>
      </c>
      <c r="D221">
        <f>IF(B221=0,FALSE,'Input and Summary Results'!$E$5)</f>
        <v>0</v>
      </c>
      <c r="E221">
        <f t="shared" si="26"/>
        <v>0</v>
      </c>
      <c r="F221">
        <f t="shared" si="27"/>
        <v>0</v>
      </c>
      <c r="G221">
        <f>IF(B221=" ",FALSE,(IF('Input and Summary Results'!$J$4="yes",'Data Transformation'!E221,'Data Transformation'!C221)))</f>
        <v>1</v>
      </c>
      <c r="H221">
        <f>IF(B221=" ",FALSE,(IF('Input and Summary Results'!$J$4="yes",'Data Transformation'!F221,'Data Transformation'!D221)))</f>
        <v>0</v>
      </c>
      <c r="I221">
        <f t="shared" si="28"/>
        <v>218</v>
      </c>
      <c r="J221" s="18">
        <f>LOOKUP(2,1/(COUNTIF($J$4:J220,'Input and Summary Results'!$B$7:$B$8007)=0),'Input and Summary Results'!$B$7:$B$8007)</f>
        <v>100</v>
      </c>
      <c r="K221" s="18">
        <f t="shared" si="29"/>
        <v>100</v>
      </c>
      <c r="L221" s="18">
        <f t="shared" si="32"/>
        <v>216</v>
      </c>
      <c r="M221">
        <f t="shared" si="31"/>
        <v>216</v>
      </c>
      <c r="N221">
        <f t="shared" si="30"/>
        <v>20</v>
      </c>
      <c r="O221">
        <f t="shared" si="25"/>
        <v>20</v>
      </c>
    </row>
    <row r="222" spans="1:15" x14ac:dyDescent="0.25">
      <c r="A222" t="s">
        <v>25</v>
      </c>
      <c r="B222">
        <f>'Input and Summary Results'!$G226</f>
        <v>219</v>
      </c>
      <c r="C222">
        <f>IF(B222=0,FALSE,'Input and Summary Results'!$D$5)</f>
        <v>1</v>
      </c>
      <c r="D222">
        <f>IF(B222=0,FALSE,'Input and Summary Results'!$E$5)</f>
        <v>0</v>
      </c>
      <c r="E222">
        <f t="shared" si="26"/>
        <v>0</v>
      </c>
      <c r="F222">
        <f t="shared" si="27"/>
        <v>0</v>
      </c>
      <c r="G222">
        <f>IF(B222=" ",FALSE,(IF('Input and Summary Results'!$J$4="yes",'Data Transformation'!E222,'Data Transformation'!C222)))</f>
        <v>1</v>
      </c>
      <c r="H222">
        <f>IF(B222=" ",FALSE,(IF('Input and Summary Results'!$J$4="yes",'Data Transformation'!F222,'Data Transformation'!D222)))</f>
        <v>0</v>
      </c>
      <c r="I222">
        <f t="shared" si="28"/>
        <v>219</v>
      </c>
      <c r="J222" s="18">
        <f>LOOKUP(2,1/(COUNTIF($J$4:J221,'Input and Summary Results'!$B$7:$B$8007)=0),'Input and Summary Results'!$B$7:$B$8007)</f>
        <v>99</v>
      </c>
      <c r="K222" s="18">
        <f t="shared" si="29"/>
        <v>99</v>
      </c>
      <c r="L222" s="18">
        <f t="shared" si="32"/>
        <v>217</v>
      </c>
      <c r="M222">
        <f t="shared" si="31"/>
        <v>217</v>
      </c>
      <c r="N222">
        <f t="shared" si="30"/>
        <v>20</v>
      </c>
      <c r="O222">
        <f t="shared" si="25"/>
        <v>20</v>
      </c>
    </row>
    <row r="223" spans="1:15" x14ac:dyDescent="0.25">
      <c r="A223" t="s">
        <v>25</v>
      </c>
      <c r="B223">
        <f>'Input and Summary Results'!$G227</f>
        <v>220</v>
      </c>
      <c r="C223">
        <f>IF(B223=0,FALSE,'Input and Summary Results'!$D$5)</f>
        <v>1</v>
      </c>
      <c r="D223">
        <f>IF(B223=0,FALSE,'Input and Summary Results'!$E$5)</f>
        <v>0</v>
      </c>
      <c r="E223">
        <f t="shared" si="26"/>
        <v>0</v>
      </c>
      <c r="F223">
        <f t="shared" si="27"/>
        <v>0</v>
      </c>
      <c r="G223">
        <f>IF(B223=" ",FALSE,(IF('Input and Summary Results'!$J$4="yes",'Data Transformation'!E223,'Data Transformation'!C223)))</f>
        <v>1</v>
      </c>
      <c r="H223">
        <f>IF(B223=" ",FALSE,(IF('Input and Summary Results'!$J$4="yes",'Data Transformation'!F223,'Data Transformation'!D223)))</f>
        <v>0</v>
      </c>
      <c r="I223">
        <f t="shared" si="28"/>
        <v>220</v>
      </c>
      <c r="J223" s="18">
        <f>LOOKUP(2,1/(COUNTIF($J$4:J222,'Input and Summary Results'!$B$7:$B$8007)=0),'Input and Summary Results'!$B$7:$B$8007)</f>
        <v>98</v>
      </c>
      <c r="K223" s="18">
        <f t="shared" si="29"/>
        <v>98</v>
      </c>
      <c r="L223" s="18">
        <f t="shared" si="32"/>
        <v>218</v>
      </c>
      <c r="M223">
        <f t="shared" si="31"/>
        <v>218</v>
      </c>
      <c r="N223">
        <f t="shared" si="30"/>
        <v>18</v>
      </c>
      <c r="O223">
        <f t="shared" si="25"/>
        <v>18</v>
      </c>
    </row>
    <row r="224" spans="1:15" x14ac:dyDescent="0.25">
      <c r="A224" t="s">
        <v>25</v>
      </c>
      <c r="B224">
        <f>'Input and Summary Results'!$G228</f>
        <v>221</v>
      </c>
      <c r="C224">
        <f>IF(B224=0,FALSE,'Input and Summary Results'!$D$5)</f>
        <v>1</v>
      </c>
      <c r="D224">
        <f>IF(B224=0,FALSE,'Input and Summary Results'!$E$5)</f>
        <v>0</v>
      </c>
      <c r="E224">
        <f t="shared" si="26"/>
        <v>0</v>
      </c>
      <c r="F224">
        <f t="shared" si="27"/>
        <v>0</v>
      </c>
      <c r="G224">
        <f>IF(B224=" ",FALSE,(IF('Input and Summary Results'!$J$4="yes",'Data Transformation'!E224,'Data Transformation'!C224)))</f>
        <v>1</v>
      </c>
      <c r="H224">
        <f>IF(B224=" ",FALSE,(IF('Input and Summary Results'!$J$4="yes",'Data Transformation'!F224,'Data Transformation'!D224)))</f>
        <v>0</v>
      </c>
      <c r="I224">
        <f t="shared" si="28"/>
        <v>221</v>
      </c>
      <c r="J224" s="18">
        <f>LOOKUP(2,1/(COUNTIF($J$4:J223,'Input and Summary Results'!$B$7:$B$8007)=0),'Input and Summary Results'!$B$7:$B$8007)</f>
        <v>97</v>
      </c>
      <c r="K224" s="18">
        <f t="shared" si="29"/>
        <v>97</v>
      </c>
      <c r="L224" s="18">
        <f t="shared" si="32"/>
        <v>219</v>
      </c>
      <c r="M224">
        <f t="shared" si="31"/>
        <v>219</v>
      </c>
      <c r="N224">
        <f t="shared" si="30"/>
        <v>20</v>
      </c>
      <c r="O224">
        <f t="shared" si="25"/>
        <v>20</v>
      </c>
    </row>
    <row r="225" spans="1:15" x14ac:dyDescent="0.25">
      <c r="A225" t="s">
        <v>25</v>
      </c>
      <c r="B225">
        <f>'Input and Summary Results'!$G229</f>
        <v>222</v>
      </c>
      <c r="C225">
        <f>IF(B225=0,FALSE,'Input and Summary Results'!$D$5)</f>
        <v>1</v>
      </c>
      <c r="D225">
        <f>IF(B225=0,FALSE,'Input and Summary Results'!$E$5)</f>
        <v>0</v>
      </c>
      <c r="E225">
        <f t="shared" si="26"/>
        <v>0</v>
      </c>
      <c r="F225">
        <f t="shared" si="27"/>
        <v>0</v>
      </c>
      <c r="G225">
        <f>IF(B225=" ",FALSE,(IF('Input and Summary Results'!$J$4="yes",'Data Transformation'!E225,'Data Transformation'!C225)))</f>
        <v>1</v>
      </c>
      <c r="H225">
        <f>IF(B225=" ",FALSE,(IF('Input and Summary Results'!$J$4="yes",'Data Transformation'!F225,'Data Transformation'!D225)))</f>
        <v>0</v>
      </c>
      <c r="I225">
        <f t="shared" si="28"/>
        <v>222</v>
      </c>
      <c r="J225" s="18">
        <f>LOOKUP(2,1/(COUNTIF($J$4:J224,'Input and Summary Results'!$B$7:$B$8007)=0),'Input and Summary Results'!$B$7:$B$8007)</f>
        <v>96</v>
      </c>
      <c r="K225" s="18">
        <f t="shared" si="29"/>
        <v>96</v>
      </c>
      <c r="L225" s="18">
        <f t="shared" si="32"/>
        <v>220</v>
      </c>
      <c r="M225">
        <f t="shared" si="31"/>
        <v>220</v>
      </c>
      <c r="N225">
        <f t="shared" si="30"/>
        <v>20</v>
      </c>
      <c r="O225">
        <f t="shared" si="25"/>
        <v>20</v>
      </c>
    </row>
    <row r="226" spans="1:15" x14ac:dyDescent="0.25">
      <c r="A226" t="s">
        <v>25</v>
      </c>
      <c r="B226">
        <f>'Input and Summary Results'!$G230</f>
        <v>223</v>
      </c>
      <c r="C226">
        <f>IF(B226=0,FALSE,'Input and Summary Results'!$D$5)</f>
        <v>1</v>
      </c>
      <c r="D226">
        <f>IF(B226=0,FALSE,'Input and Summary Results'!$E$5)</f>
        <v>0</v>
      </c>
      <c r="E226">
        <f t="shared" si="26"/>
        <v>0</v>
      </c>
      <c r="F226">
        <f t="shared" si="27"/>
        <v>0</v>
      </c>
      <c r="G226">
        <f>IF(B226=" ",FALSE,(IF('Input and Summary Results'!$J$4="yes",'Data Transformation'!E226,'Data Transformation'!C226)))</f>
        <v>1</v>
      </c>
      <c r="H226">
        <f>IF(B226=" ",FALSE,(IF('Input and Summary Results'!$J$4="yes",'Data Transformation'!F226,'Data Transformation'!D226)))</f>
        <v>0</v>
      </c>
      <c r="I226">
        <f t="shared" si="28"/>
        <v>223</v>
      </c>
      <c r="J226" s="18">
        <f>LOOKUP(2,1/(COUNTIF($J$4:J225,'Input and Summary Results'!$B$7:$B$8007)=0),'Input and Summary Results'!$B$7:$B$8007)</f>
        <v>95</v>
      </c>
      <c r="K226" s="18">
        <f t="shared" si="29"/>
        <v>95</v>
      </c>
      <c r="L226" s="18">
        <f t="shared" si="32"/>
        <v>221</v>
      </c>
      <c r="M226">
        <f t="shared" si="31"/>
        <v>221</v>
      </c>
      <c r="N226">
        <f t="shared" si="30"/>
        <v>19</v>
      </c>
      <c r="O226">
        <f t="shared" si="25"/>
        <v>19</v>
      </c>
    </row>
    <row r="227" spans="1:15" x14ac:dyDescent="0.25">
      <c r="A227" t="s">
        <v>25</v>
      </c>
      <c r="B227">
        <f>'Input and Summary Results'!$G231</f>
        <v>224</v>
      </c>
      <c r="C227">
        <f>IF(B227=0,FALSE,'Input and Summary Results'!$D$5)</f>
        <v>1</v>
      </c>
      <c r="D227">
        <f>IF(B227=0,FALSE,'Input and Summary Results'!$E$5)</f>
        <v>0</v>
      </c>
      <c r="E227">
        <f t="shared" si="26"/>
        <v>0</v>
      </c>
      <c r="F227">
        <f t="shared" si="27"/>
        <v>0</v>
      </c>
      <c r="G227">
        <f>IF(B227=" ",FALSE,(IF('Input and Summary Results'!$J$4="yes",'Data Transformation'!E227,'Data Transformation'!C227)))</f>
        <v>1</v>
      </c>
      <c r="H227">
        <f>IF(B227=" ",FALSE,(IF('Input and Summary Results'!$J$4="yes",'Data Transformation'!F227,'Data Transformation'!D227)))</f>
        <v>0</v>
      </c>
      <c r="I227">
        <f t="shared" si="28"/>
        <v>224</v>
      </c>
      <c r="J227" s="18">
        <f>LOOKUP(2,1/(COUNTIF($J$4:J226,'Input and Summary Results'!$B$7:$B$8007)=0),'Input and Summary Results'!$B$7:$B$8007)</f>
        <v>94</v>
      </c>
      <c r="K227" s="18">
        <f t="shared" si="29"/>
        <v>94</v>
      </c>
      <c r="L227" s="18">
        <f t="shared" si="32"/>
        <v>222</v>
      </c>
      <c r="M227">
        <f t="shared" si="31"/>
        <v>222</v>
      </c>
      <c r="N227">
        <f t="shared" si="30"/>
        <v>18</v>
      </c>
      <c r="O227">
        <f t="shared" si="25"/>
        <v>18</v>
      </c>
    </row>
    <row r="228" spans="1:15" x14ac:dyDescent="0.25">
      <c r="A228" t="s">
        <v>25</v>
      </c>
      <c r="B228">
        <f>'Input and Summary Results'!$G232</f>
        <v>225</v>
      </c>
      <c r="C228">
        <f>IF(B228=0,FALSE,'Input and Summary Results'!$D$5)</f>
        <v>1</v>
      </c>
      <c r="D228">
        <f>IF(B228=0,FALSE,'Input and Summary Results'!$E$5)</f>
        <v>0</v>
      </c>
      <c r="E228">
        <f t="shared" si="26"/>
        <v>0</v>
      </c>
      <c r="F228">
        <f t="shared" si="27"/>
        <v>0</v>
      </c>
      <c r="G228">
        <f>IF(B228=" ",FALSE,(IF('Input and Summary Results'!$J$4="yes",'Data Transformation'!E228,'Data Transformation'!C228)))</f>
        <v>1</v>
      </c>
      <c r="H228">
        <f>IF(B228=" ",FALSE,(IF('Input and Summary Results'!$J$4="yes",'Data Transformation'!F228,'Data Transformation'!D228)))</f>
        <v>0</v>
      </c>
      <c r="I228">
        <f t="shared" si="28"/>
        <v>225</v>
      </c>
      <c r="J228" s="18">
        <f>LOOKUP(2,1/(COUNTIF($J$4:J227,'Input and Summary Results'!$B$7:$B$8007)=0),'Input and Summary Results'!$B$7:$B$8007)</f>
        <v>93</v>
      </c>
      <c r="K228" s="18">
        <f t="shared" si="29"/>
        <v>93</v>
      </c>
      <c r="L228" s="18">
        <f t="shared" si="32"/>
        <v>223</v>
      </c>
      <c r="M228">
        <f t="shared" si="31"/>
        <v>223</v>
      </c>
      <c r="N228">
        <f t="shared" si="30"/>
        <v>20</v>
      </c>
      <c r="O228">
        <f t="shared" si="25"/>
        <v>20</v>
      </c>
    </row>
    <row r="229" spans="1:15" x14ac:dyDescent="0.25">
      <c r="A229" t="s">
        <v>25</v>
      </c>
      <c r="B229">
        <f>'Input and Summary Results'!$G233</f>
        <v>226</v>
      </c>
      <c r="C229">
        <f>IF(B229=0,FALSE,'Input and Summary Results'!$D$5)</f>
        <v>1</v>
      </c>
      <c r="D229">
        <f>IF(B229=0,FALSE,'Input and Summary Results'!$E$5)</f>
        <v>0</v>
      </c>
      <c r="E229">
        <f t="shared" si="26"/>
        <v>0</v>
      </c>
      <c r="F229">
        <f t="shared" si="27"/>
        <v>0</v>
      </c>
      <c r="G229">
        <f>IF(B229=" ",FALSE,(IF('Input and Summary Results'!$J$4="yes",'Data Transformation'!E229,'Data Transformation'!C229)))</f>
        <v>1</v>
      </c>
      <c r="H229">
        <f>IF(B229=" ",FALSE,(IF('Input and Summary Results'!$J$4="yes",'Data Transformation'!F229,'Data Transformation'!D229)))</f>
        <v>0</v>
      </c>
      <c r="I229">
        <f t="shared" si="28"/>
        <v>226</v>
      </c>
      <c r="J229" s="18">
        <f>LOOKUP(2,1/(COUNTIF($J$4:J228,'Input and Summary Results'!$B$7:$B$8007)=0),'Input and Summary Results'!$B$7:$B$8007)</f>
        <v>92</v>
      </c>
      <c r="K229" s="18">
        <f t="shared" si="29"/>
        <v>92</v>
      </c>
      <c r="L229" s="18">
        <f t="shared" si="32"/>
        <v>224</v>
      </c>
      <c r="M229">
        <f t="shared" si="31"/>
        <v>224</v>
      </c>
      <c r="N229">
        <f t="shared" si="30"/>
        <v>20</v>
      </c>
      <c r="O229">
        <f t="shared" si="25"/>
        <v>20</v>
      </c>
    </row>
    <row r="230" spans="1:15" x14ac:dyDescent="0.25">
      <c r="A230" t="s">
        <v>25</v>
      </c>
      <c r="B230">
        <f>'Input and Summary Results'!$G234</f>
        <v>227</v>
      </c>
      <c r="C230">
        <f>IF(B230=0,FALSE,'Input and Summary Results'!$D$5)</f>
        <v>1</v>
      </c>
      <c r="D230">
        <f>IF(B230=0,FALSE,'Input and Summary Results'!$E$5)</f>
        <v>0</v>
      </c>
      <c r="E230">
        <f t="shared" si="26"/>
        <v>0</v>
      </c>
      <c r="F230">
        <f t="shared" si="27"/>
        <v>0</v>
      </c>
      <c r="G230">
        <f>IF(B230=" ",FALSE,(IF('Input and Summary Results'!$J$4="yes",'Data Transformation'!E230,'Data Transformation'!C230)))</f>
        <v>1</v>
      </c>
      <c r="H230">
        <f>IF(B230=" ",FALSE,(IF('Input and Summary Results'!$J$4="yes",'Data Transformation'!F230,'Data Transformation'!D230)))</f>
        <v>0</v>
      </c>
      <c r="I230">
        <f t="shared" si="28"/>
        <v>227</v>
      </c>
      <c r="J230" s="18">
        <f>LOOKUP(2,1/(COUNTIF($J$4:J229,'Input and Summary Results'!$B$7:$B$8007)=0),'Input and Summary Results'!$B$7:$B$8007)</f>
        <v>91</v>
      </c>
      <c r="K230" s="18">
        <f t="shared" si="29"/>
        <v>91</v>
      </c>
      <c r="L230" s="18">
        <f t="shared" si="32"/>
        <v>225</v>
      </c>
      <c r="M230">
        <f t="shared" si="31"/>
        <v>225</v>
      </c>
      <c r="N230">
        <f t="shared" si="30"/>
        <v>20</v>
      </c>
      <c r="O230">
        <f t="shared" si="25"/>
        <v>20</v>
      </c>
    </row>
    <row r="231" spans="1:15" x14ac:dyDescent="0.25">
      <c r="A231" t="s">
        <v>25</v>
      </c>
      <c r="B231">
        <f>'Input and Summary Results'!$G235</f>
        <v>228</v>
      </c>
      <c r="C231">
        <f>IF(B231=0,FALSE,'Input and Summary Results'!$D$5)</f>
        <v>1</v>
      </c>
      <c r="D231">
        <f>IF(B231=0,FALSE,'Input and Summary Results'!$E$5)</f>
        <v>0</v>
      </c>
      <c r="E231">
        <f t="shared" si="26"/>
        <v>0</v>
      </c>
      <c r="F231">
        <f t="shared" si="27"/>
        <v>0</v>
      </c>
      <c r="G231">
        <f>IF(B231=" ",FALSE,(IF('Input and Summary Results'!$J$4="yes",'Data Transformation'!E231,'Data Transformation'!C231)))</f>
        <v>1</v>
      </c>
      <c r="H231">
        <f>IF(B231=" ",FALSE,(IF('Input and Summary Results'!$J$4="yes",'Data Transformation'!F231,'Data Transformation'!D231)))</f>
        <v>0</v>
      </c>
      <c r="I231">
        <f t="shared" si="28"/>
        <v>228</v>
      </c>
      <c r="J231" s="18">
        <f>LOOKUP(2,1/(COUNTIF($J$4:J230,'Input and Summary Results'!$B$7:$B$8007)=0),'Input and Summary Results'!$B$7:$B$8007)</f>
        <v>90</v>
      </c>
      <c r="K231" s="18">
        <f t="shared" si="29"/>
        <v>90</v>
      </c>
      <c r="L231" s="18">
        <f t="shared" si="32"/>
        <v>226</v>
      </c>
      <c r="M231">
        <f t="shared" si="31"/>
        <v>226</v>
      </c>
      <c r="N231">
        <f t="shared" si="30"/>
        <v>20</v>
      </c>
      <c r="O231">
        <f t="shared" si="25"/>
        <v>20</v>
      </c>
    </row>
    <row r="232" spans="1:15" x14ac:dyDescent="0.25">
      <c r="A232" t="s">
        <v>25</v>
      </c>
      <c r="B232">
        <f>'Input and Summary Results'!$G236</f>
        <v>229</v>
      </c>
      <c r="C232">
        <f>IF(B232=0,FALSE,'Input and Summary Results'!$D$5)</f>
        <v>1</v>
      </c>
      <c r="D232">
        <f>IF(B232=0,FALSE,'Input and Summary Results'!$E$5)</f>
        <v>0</v>
      </c>
      <c r="E232">
        <f t="shared" si="26"/>
        <v>0</v>
      </c>
      <c r="F232">
        <f t="shared" si="27"/>
        <v>0</v>
      </c>
      <c r="G232">
        <f>IF(B232=" ",FALSE,(IF('Input and Summary Results'!$J$4="yes",'Data Transformation'!E232,'Data Transformation'!C232)))</f>
        <v>1</v>
      </c>
      <c r="H232">
        <f>IF(B232=" ",FALSE,(IF('Input and Summary Results'!$J$4="yes",'Data Transformation'!F232,'Data Transformation'!D232)))</f>
        <v>0</v>
      </c>
      <c r="I232">
        <f t="shared" si="28"/>
        <v>229</v>
      </c>
      <c r="J232" s="18">
        <f>LOOKUP(2,1/(COUNTIF($J$4:J231,'Input and Summary Results'!$B$7:$B$8007)=0),'Input and Summary Results'!$B$7:$B$8007)</f>
        <v>89</v>
      </c>
      <c r="K232" s="18">
        <f t="shared" si="29"/>
        <v>89</v>
      </c>
      <c r="L232" s="18">
        <f t="shared" si="32"/>
        <v>227</v>
      </c>
      <c r="M232">
        <f t="shared" si="31"/>
        <v>227</v>
      </c>
      <c r="N232">
        <f t="shared" si="30"/>
        <v>19</v>
      </c>
      <c r="O232">
        <f t="shared" si="25"/>
        <v>19</v>
      </c>
    </row>
    <row r="233" spans="1:15" x14ac:dyDescent="0.25">
      <c r="A233" t="s">
        <v>25</v>
      </c>
      <c r="B233">
        <f>'Input and Summary Results'!$G237</f>
        <v>230</v>
      </c>
      <c r="C233">
        <f>IF(B233=0,FALSE,'Input and Summary Results'!$D$5)</f>
        <v>1</v>
      </c>
      <c r="D233">
        <f>IF(B233=0,FALSE,'Input and Summary Results'!$E$5)</f>
        <v>0</v>
      </c>
      <c r="E233">
        <f t="shared" si="26"/>
        <v>0</v>
      </c>
      <c r="F233">
        <f t="shared" si="27"/>
        <v>0</v>
      </c>
      <c r="G233">
        <f>IF(B233=" ",FALSE,(IF('Input and Summary Results'!$J$4="yes",'Data Transformation'!E233,'Data Transformation'!C233)))</f>
        <v>1</v>
      </c>
      <c r="H233">
        <f>IF(B233=" ",FALSE,(IF('Input and Summary Results'!$J$4="yes",'Data Transformation'!F233,'Data Transformation'!D233)))</f>
        <v>0</v>
      </c>
      <c r="I233">
        <f t="shared" si="28"/>
        <v>230</v>
      </c>
      <c r="J233" s="18">
        <f>LOOKUP(2,1/(COUNTIF($J$4:J232,'Input and Summary Results'!$B$7:$B$8007)=0),'Input and Summary Results'!$B$7:$B$8007)</f>
        <v>88</v>
      </c>
      <c r="K233" s="18">
        <f t="shared" si="29"/>
        <v>88</v>
      </c>
      <c r="L233" s="18">
        <f t="shared" si="32"/>
        <v>228</v>
      </c>
      <c r="M233">
        <f t="shared" si="31"/>
        <v>228</v>
      </c>
      <c r="N233">
        <f t="shared" si="30"/>
        <v>18</v>
      </c>
      <c r="O233">
        <f t="shared" si="25"/>
        <v>18</v>
      </c>
    </row>
    <row r="234" spans="1:15" x14ac:dyDescent="0.25">
      <c r="A234" t="s">
        <v>25</v>
      </c>
      <c r="B234">
        <f>'Input and Summary Results'!$G238</f>
        <v>231</v>
      </c>
      <c r="C234">
        <f>IF(B234=0,FALSE,'Input and Summary Results'!$D$5)</f>
        <v>1</v>
      </c>
      <c r="D234">
        <f>IF(B234=0,FALSE,'Input and Summary Results'!$E$5)</f>
        <v>0</v>
      </c>
      <c r="E234">
        <f t="shared" si="26"/>
        <v>0</v>
      </c>
      <c r="F234">
        <f t="shared" si="27"/>
        <v>0</v>
      </c>
      <c r="G234">
        <f>IF(B234=" ",FALSE,(IF('Input and Summary Results'!$J$4="yes",'Data Transformation'!E234,'Data Transformation'!C234)))</f>
        <v>1</v>
      </c>
      <c r="H234">
        <f>IF(B234=" ",FALSE,(IF('Input and Summary Results'!$J$4="yes",'Data Transformation'!F234,'Data Transformation'!D234)))</f>
        <v>0</v>
      </c>
      <c r="I234">
        <f t="shared" si="28"/>
        <v>231</v>
      </c>
      <c r="J234" s="18">
        <f>LOOKUP(2,1/(COUNTIF($J$4:J233,'Input and Summary Results'!$B$7:$B$8007)=0),'Input and Summary Results'!$B$7:$B$8007)</f>
        <v>87</v>
      </c>
      <c r="K234" s="18">
        <f t="shared" si="29"/>
        <v>87</v>
      </c>
      <c r="L234" s="18">
        <f t="shared" si="32"/>
        <v>229</v>
      </c>
      <c r="M234">
        <f t="shared" si="31"/>
        <v>229</v>
      </c>
      <c r="N234">
        <f t="shared" si="30"/>
        <v>20</v>
      </c>
      <c r="O234">
        <f t="shared" si="25"/>
        <v>20</v>
      </c>
    </row>
    <row r="235" spans="1:15" x14ac:dyDescent="0.25">
      <c r="A235" t="s">
        <v>25</v>
      </c>
      <c r="B235">
        <f>'Input and Summary Results'!$G239</f>
        <v>232</v>
      </c>
      <c r="C235">
        <f>IF(B235=0,FALSE,'Input and Summary Results'!$D$5)</f>
        <v>1</v>
      </c>
      <c r="D235">
        <f>IF(B235=0,FALSE,'Input and Summary Results'!$E$5)</f>
        <v>0</v>
      </c>
      <c r="E235">
        <f t="shared" si="26"/>
        <v>0</v>
      </c>
      <c r="F235">
        <f t="shared" si="27"/>
        <v>0</v>
      </c>
      <c r="G235">
        <f>IF(B235=" ",FALSE,(IF('Input and Summary Results'!$J$4="yes",'Data Transformation'!E235,'Data Transformation'!C235)))</f>
        <v>1</v>
      </c>
      <c r="H235">
        <f>IF(B235=" ",FALSE,(IF('Input and Summary Results'!$J$4="yes",'Data Transformation'!F235,'Data Transformation'!D235)))</f>
        <v>0</v>
      </c>
      <c r="I235">
        <f t="shared" si="28"/>
        <v>232</v>
      </c>
      <c r="J235" s="18">
        <f>LOOKUP(2,1/(COUNTIF($J$4:J234,'Input and Summary Results'!$B$7:$B$8007)=0),'Input and Summary Results'!$B$7:$B$8007)</f>
        <v>86</v>
      </c>
      <c r="K235" s="18">
        <f t="shared" si="29"/>
        <v>86</v>
      </c>
      <c r="L235" s="18">
        <f t="shared" si="32"/>
        <v>230</v>
      </c>
      <c r="M235">
        <f t="shared" si="31"/>
        <v>230</v>
      </c>
      <c r="N235">
        <f t="shared" si="30"/>
        <v>20</v>
      </c>
      <c r="O235">
        <f t="shared" si="25"/>
        <v>20</v>
      </c>
    </row>
    <row r="236" spans="1:15" x14ac:dyDescent="0.25">
      <c r="A236" t="s">
        <v>25</v>
      </c>
      <c r="B236">
        <f>'Input and Summary Results'!$G240</f>
        <v>233</v>
      </c>
      <c r="C236">
        <f>IF(B236=0,FALSE,'Input and Summary Results'!$D$5)</f>
        <v>1</v>
      </c>
      <c r="D236">
        <f>IF(B236=0,FALSE,'Input and Summary Results'!$E$5)</f>
        <v>0</v>
      </c>
      <c r="E236">
        <f t="shared" si="26"/>
        <v>0</v>
      </c>
      <c r="F236">
        <f t="shared" si="27"/>
        <v>0</v>
      </c>
      <c r="G236">
        <f>IF(B236=" ",FALSE,(IF('Input and Summary Results'!$J$4="yes",'Data Transformation'!E236,'Data Transformation'!C236)))</f>
        <v>1</v>
      </c>
      <c r="H236">
        <f>IF(B236=" ",FALSE,(IF('Input and Summary Results'!$J$4="yes",'Data Transformation'!F236,'Data Transformation'!D236)))</f>
        <v>0</v>
      </c>
      <c r="I236">
        <f t="shared" si="28"/>
        <v>233</v>
      </c>
      <c r="J236" s="18">
        <f>LOOKUP(2,1/(COUNTIF($J$4:J235,'Input and Summary Results'!$B$7:$B$8007)=0),'Input and Summary Results'!$B$7:$B$8007)</f>
        <v>85</v>
      </c>
      <c r="K236" s="18">
        <f t="shared" si="29"/>
        <v>85</v>
      </c>
      <c r="L236" s="18">
        <f t="shared" si="32"/>
        <v>231</v>
      </c>
      <c r="M236">
        <f t="shared" si="31"/>
        <v>231</v>
      </c>
      <c r="N236">
        <f t="shared" si="30"/>
        <v>20</v>
      </c>
      <c r="O236">
        <f t="shared" si="25"/>
        <v>20</v>
      </c>
    </row>
    <row r="237" spans="1:15" x14ac:dyDescent="0.25">
      <c r="A237" t="s">
        <v>25</v>
      </c>
      <c r="B237">
        <f>'Input and Summary Results'!$G241</f>
        <v>234</v>
      </c>
      <c r="C237">
        <f>IF(B237=0,FALSE,'Input and Summary Results'!$D$5)</f>
        <v>1</v>
      </c>
      <c r="D237">
        <f>IF(B237=0,FALSE,'Input and Summary Results'!$E$5)</f>
        <v>0</v>
      </c>
      <c r="E237">
        <f t="shared" si="26"/>
        <v>0</v>
      </c>
      <c r="F237">
        <f t="shared" si="27"/>
        <v>0</v>
      </c>
      <c r="G237">
        <f>IF(B237=" ",FALSE,(IF('Input and Summary Results'!$J$4="yes",'Data Transformation'!E237,'Data Transformation'!C237)))</f>
        <v>1</v>
      </c>
      <c r="H237">
        <f>IF(B237=" ",FALSE,(IF('Input and Summary Results'!$J$4="yes",'Data Transformation'!F237,'Data Transformation'!D237)))</f>
        <v>0</v>
      </c>
      <c r="I237">
        <f t="shared" si="28"/>
        <v>234</v>
      </c>
      <c r="J237" s="18">
        <f>LOOKUP(2,1/(COUNTIF($J$4:J236,'Input and Summary Results'!$B$7:$B$8007)=0),'Input and Summary Results'!$B$7:$B$8007)</f>
        <v>84</v>
      </c>
      <c r="K237" s="18">
        <f t="shared" si="29"/>
        <v>84</v>
      </c>
      <c r="L237" s="18">
        <f t="shared" si="32"/>
        <v>232</v>
      </c>
      <c r="M237">
        <f t="shared" si="31"/>
        <v>232</v>
      </c>
      <c r="N237">
        <f t="shared" si="30"/>
        <v>20</v>
      </c>
      <c r="O237">
        <f t="shared" si="25"/>
        <v>20</v>
      </c>
    </row>
    <row r="238" spans="1:15" x14ac:dyDescent="0.25">
      <c r="A238" t="s">
        <v>25</v>
      </c>
      <c r="B238">
        <f>'Input and Summary Results'!$G242</f>
        <v>235</v>
      </c>
      <c r="C238">
        <f>IF(B238=0,FALSE,'Input and Summary Results'!$D$5)</f>
        <v>1</v>
      </c>
      <c r="D238">
        <f>IF(B238=0,FALSE,'Input and Summary Results'!$E$5)</f>
        <v>0</v>
      </c>
      <c r="E238">
        <f t="shared" si="26"/>
        <v>0</v>
      </c>
      <c r="F238">
        <f t="shared" si="27"/>
        <v>0</v>
      </c>
      <c r="G238">
        <f>IF(B238=" ",FALSE,(IF('Input and Summary Results'!$J$4="yes",'Data Transformation'!E238,'Data Transformation'!C238)))</f>
        <v>1</v>
      </c>
      <c r="H238">
        <f>IF(B238=" ",FALSE,(IF('Input and Summary Results'!$J$4="yes",'Data Transformation'!F238,'Data Transformation'!D238)))</f>
        <v>0</v>
      </c>
      <c r="I238">
        <f t="shared" si="28"/>
        <v>235</v>
      </c>
      <c r="J238" s="18">
        <f>LOOKUP(2,1/(COUNTIF($J$4:J237,'Input and Summary Results'!$B$7:$B$8007)=0),'Input and Summary Results'!$B$7:$B$8007)</f>
        <v>83</v>
      </c>
      <c r="K238" s="18">
        <f t="shared" si="29"/>
        <v>83</v>
      </c>
      <c r="L238" s="18">
        <f t="shared" si="32"/>
        <v>233</v>
      </c>
      <c r="M238">
        <f t="shared" si="31"/>
        <v>233</v>
      </c>
      <c r="N238">
        <f t="shared" si="30"/>
        <v>20</v>
      </c>
      <c r="O238">
        <f t="shared" si="25"/>
        <v>20</v>
      </c>
    </row>
    <row r="239" spans="1:15" x14ac:dyDescent="0.25">
      <c r="A239" t="s">
        <v>25</v>
      </c>
      <c r="B239">
        <f>'Input and Summary Results'!$G243</f>
        <v>236</v>
      </c>
      <c r="C239">
        <f>IF(B239=0,FALSE,'Input and Summary Results'!$D$5)</f>
        <v>1</v>
      </c>
      <c r="D239">
        <f>IF(B239=0,FALSE,'Input and Summary Results'!$E$5)</f>
        <v>0</v>
      </c>
      <c r="E239">
        <f t="shared" si="26"/>
        <v>0</v>
      </c>
      <c r="F239">
        <f t="shared" si="27"/>
        <v>0</v>
      </c>
      <c r="G239">
        <f>IF(B239=" ",FALSE,(IF('Input and Summary Results'!$J$4="yes",'Data Transformation'!E239,'Data Transformation'!C239)))</f>
        <v>1</v>
      </c>
      <c r="H239">
        <f>IF(B239=" ",FALSE,(IF('Input and Summary Results'!$J$4="yes",'Data Transformation'!F239,'Data Transformation'!D239)))</f>
        <v>0</v>
      </c>
      <c r="I239">
        <f t="shared" si="28"/>
        <v>236</v>
      </c>
      <c r="J239" s="18">
        <f>LOOKUP(2,1/(COUNTIF($J$4:J238,'Input and Summary Results'!$B$7:$B$8007)=0),'Input and Summary Results'!$B$7:$B$8007)</f>
        <v>82</v>
      </c>
      <c r="K239" s="18">
        <f t="shared" si="29"/>
        <v>82</v>
      </c>
      <c r="L239" s="18">
        <f t="shared" si="32"/>
        <v>234</v>
      </c>
      <c r="M239">
        <f t="shared" si="31"/>
        <v>234</v>
      </c>
      <c r="N239">
        <f t="shared" si="30"/>
        <v>18</v>
      </c>
      <c r="O239">
        <f t="shared" si="25"/>
        <v>18</v>
      </c>
    </row>
    <row r="240" spans="1:15" x14ac:dyDescent="0.25">
      <c r="A240" t="s">
        <v>25</v>
      </c>
      <c r="B240">
        <f>'Input and Summary Results'!$G244</f>
        <v>237</v>
      </c>
      <c r="C240">
        <f>IF(B240=0,FALSE,'Input and Summary Results'!$D$5)</f>
        <v>1</v>
      </c>
      <c r="D240">
        <f>IF(B240=0,FALSE,'Input and Summary Results'!$E$5)</f>
        <v>0</v>
      </c>
      <c r="E240">
        <f t="shared" si="26"/>
        <v>0</v>
      </c>
      <c r="F240">
        <f t="shared" si="27"/>
        <v>0</v>
      </c>
      <c r="G240">
        <f>IF(B240=" ",FALSE,(IF('Input and Summary Results'!$J$4="yes",'Data Transformation'!E240,'Data Transformation'!C240)))</f>
        <v>1</v>
      </c>
      <c r="H240">
        <f>IF(B240=" ",FALSE,(IF('Input and Summary Results'!$J$4="yes",'Data Transformation'!F240,'Data Transformation'!D240)))</f>
        <v>0</v>
      </c>
      <c r="I240">
        <f t="shared" si="28"/>
        <v>237</v>
      </c>
      <c r="J240" s="18">
        <f>LOOKUP(2,1/(COUNTIF($J$4:J239,'Input and Summary Results'!$B$7:$B$8007)=0),'Input and Summary Results'!$B$7:$B$8007)</f>
        <v>81</v>
      </c>
      <c r="K240" s="18">
        <f t="shared" si="29"/>
        <v>81</v>
      </c>
      <c r="L240" s="18">
        <f t="shared" si="32"/>
        <v>235</v>
      </c>
      <c r="M240">
        <f t="shared" si="31"/>
        <v>235</v>
      </c>
      <c r="N240">
        <f t="shared" si="30"/>
        <v>19</v>
      </c>
      <c r="O240">
        <f t="shared" si="25"/>
        <v>19</v>
      </c>
    </row>
    <row r="241" spans="1:15" x14ac:dyDescent="0.25">
      <c r="A241" t="s">
        <v>25</v>
      </c>
      <c r="B241">
        <f>'Input and Summary Results'!$G245</f>
        <v>238</v>
      </c>
      <c r="C241">
        <f>IF(B241=0,FALSE,'Input and Summary Results'!$D$5)</f>
        <v>1</v>
      </c>
      <c r="D241">
        <f>IF(B241=0,FALSE,'Input and Summary Results'!$E$5)</f>
        <v>0</v>
      </c>
      <c r="E241">
        <f t="shared" si="26"/>
        <v>0</v>
      </c>
      <c r="F241">
        <f t="shared" si="27"/>
        <v>0</v>
      </c>
      <c r="G241">
        <f>IF(B241=" ",FALSE,(IF('Input and Summary Results'!$J$4="yes",'Data Transformation'!E241,'Data Transformation'!C241)))</f>
        <v>1</v>
      </c>
      <c r="H241">
        <f>IF(B241=" ",FALSE,(IF('Input and Summary Results'!$J$4="yes",'Data Transformation'!F241,'Data Transformation'!D241)))</f>
        <v>0</v>
      </c>
      <c r="I241">
        <f t="shared" si="28"/>
        <v>238</v>
      </c>
      <c r="J241" s="18">
        <f>LOOKUP(2,1/(COUNTIF($J$4:J240,'Input and Summary Results'!$B$7:$B$8007)=0),'Input and Summary Results'!$B$7:$B$8007)</f>
        <v>80</v>
      </c>
      <c r="K241" s="18">
        <f t="shared" si="29"/>
        <v>80</v>
      </c>
      <c r="L241" s="18">
        <f t="shared" si="32"/>
        <v>236</v>
      </c>
      <c r="M241">
        <f t="shared" si="31"/>
        <v>236</v>
      </c>
      <c r="N241">
        <f t="shared" si="30"/>
        <v>20</v>
      </c>
      <c r="O241">
        <f t="shared" si="25"/>
        <v>20</v>
      </c>
    </row>
    <row r="242" spans="1:15" x14ac:dyDescent="0.25">
      <c r="A242" t="s">
        <v>25</v>
      </c>
      <c r="B242">
        <f>'Input and Summary Results'!$G246</f>
        <v>239</v>
      </c>
      <c r="C242">
        <f>IF(B242=0,FALSE,'Input and Summary Results'!$D$5)</f>
        <v>1</v>
      </c>
      <c r="D242">
        <f>IF(B242=0,FALSE,'Input and Summary Results'!$E$5)</f>
        <v>0</v>
      </c>
      <c r="E242">
        <f t="shared" si="26"/>
        <v>0</v>
      </c>
      <c r="F242">
        <f t="shared" si="27"/>
        <v>0</v>
      </c>
      <c r="G242">
        <f>IF(B242=" ",FALSE,(IF('Input and Summary Results'!$J$4="yes",'Data Transformation'!E242,'Data Transformation'!C242)))</f>
        <v>1</v>
      </c>
      <c r="H242">
        <f>IF(B242=" ",FALSE,(IF('Input and Summary Results'!$J$4="yes",'Data Transformation'!F242,'Data Transformation'!D242)))</f>
        <v>0</v>
      </c>
      <c r="I242">
        <f t="shared" si="28"/>
        <v>239</v>
      </c>
      <c r="J242" s="18">
        <f>LOOKUP(2,1/(COUNTIF($J$4:J241,'Input and Summary Results'!$B$7:$B$8007)=0),'Input and Summary Results'!$B$7:$B$8007)</f>
        <v>79</v>
      </c>
      <c r="K242" s="18">
        <f t="shared" si="29"/>
        <v>79</v>
      </c>
      <c r="L242" s="18">
        <f t="shared" si="32"/>
        <v>237</v>
      </c>
      <c r="M242">
        <f t="shared" si="31"/>
        <v>237</v>
      </c>
      <c r="N242">
        <f t="shared" si="30"/>
        <v>19</v>
      </c>
      <c r="O242">
        <f t="shared" si="25"/>
        <v>19</v>
      </c>
    </row>
    <row r="243" spans="1:15" x14ac:dyDescent="0.25">
      <c r="A243" t="s">
        <v>25</v>
      </c>
      <c r="B243">
        <f>'Input and Summary Results'!$G247</f>
        <v>240</v>
      </c>
      <c r="C243">
        <f>IF(B243=0,FALSE,'Input and Summary Results'!$D$5)</f>
        <v>1</v>
      </c>
      <c r="D243">
        <f>IF(B243=0,FALSE,'Input and Summary Results'!$E$5)</f>
        <v>0</v>
      </c>
      <c r="E243">
        <f t="shared" si="26"/>
        <v>0</v>
      </c>
      <c r="F243">
        <f t="shared" si="27"/>
        <v>0</v>
      </c>
      <c r="G243">
        <f>IF(B243=" ",FALSE,(IF('Input and Summary Results'!$J$4="yes",'Data Transformation'!E243,'Data Transformation'!C243)))</f>
        <v>1</v>
      </c>
      <c r="H243">
        <f>IF(B243=" ",FALSE,(IF('Input and Summary Results'!$J$4="yes",'Data Transformation'!F243,'Data Transformation'!D243)))</f>
        <v>0</v>
      </c>
      <c r="I243">
        <f t="shared" si="28"/>
        <v>240</v>
      </c>
      <c r="J243" s="18">
        <f>LOOKUP(2,1/(COUNTIF($J$4:J242,'Input and Summary Results'!$B$7:$B$8007)=0),'Input and Summary Results'!$B$7:$B$8007)</f>
        <v>78</v>
      </c>
      <c r="K243" s="18">
        <f t="shared" si="29"/>
        <v>78</v>
      </c>
      <c r="L243" s="18">
        <f t="shared" si="32"/>
        <v>238</v>
      </c>
      <c r="M243">
        <f t="shared" si="31"/>
        <v>238</v>
      </c>
      <c r="N243">
        <f t="shared" si="30"/>
        <v>20</v>
      </c>
      <c r="O243">
        <f t="shared" si="25"/>
        <v>20</v>
      </c>
    </row>
    <row r="244" spans="1:15" x14ac:dyDescent="0.25">
      <c r="A244" t="s">
        <v>25</v>
      </c>
      <c r="B244">
        <f>'Input and Summary Results'!$G248</f>
        <v>241</v>
      </c>
      <c r="C244">
        <f>IF(B244=0,FALSE,'Input and Summary Results'!$D$5)</f>
        <v>1</v>
      </c>
      <c r="D244">
        <f>IF(B244=0,FALSE,'Input and Summary Results'!$E$5)</f>
        <v>0</v>
      </c>
      <c r="E244">
        <f t="shared" si="26"/>
        <v>0</v>
      </c>
      <c r="F244">
        <f t="shared" si="27"/>
        <v>0</v>
      </c>
      <c r="G244">
        <f>IF(B244=" ",FALSE,(IF('Input and Summary Results'!$J$4="yes",'Data Transformation'!E244,'Data Transformation'!C244)))</f>
        <v>1</v>
      </c>
      <c r="H244">
        <f>IF(B244=" ",FALSE,(IF('Input and Summary Results'!$J$4="yes",'Data Transformation'!F244,'Data Transformation'!D244)))</f>
        <v>0</v>
      </c>
      <c r="I244">
        <f t="shared" si="28"/>
        <v>241</v>
      </c>
      <c r="J244" s="18">
        <f>LOOKUP(2,1/(COUNTIF($J$4:J243,'Input and Summary Results'!$B$7:$B$8007)=0),'Input and Summary Results'!$B$7:$B$8007)</f>
        <v>77</v>
      </c>
      <c r="K244" s="18">
        <f t="shared" si="29"/>
        <v>77</v>
      </c>
      <c r="L244" s="18">
        <f t="shared" si="32"/>
        <v>239</v>
      </c>
      <c r="M244">
        <f t="shared" si="31"/>
        <v>239</v>
      </c>
      <c r="N244">
        <f t="shared" si="30"/>
        <v>18</v>
      </c>
      <c r="O244">
        <f t="shared" si="25"/>
        <v>18</v>
      </c>
    </row>
    <row r="245" spans="1:15" x14ac:dyDescent="0.25">
      <c r="A245" t="s">
        <v>25</v>
      </c>
      <c r="B245">
        <f>'Input and Summary Results'!$G249</f>
        <v>242</v>
      </c>
      <c r="C245">
        <f>IF(B245=0,FALSE,'Input and Summary Results'!$D$5)</f>
        <v>1</v>
      </c>
      <c r="D245">
        <f>IF(B245=0,FALSE,'Input and Summary Results'!$E$5)</f>
        <v>0</v>
      </c>
      <c r="E245">
        <f t="shared" si="26"/>
        <v>0</v>
      </c>
      <c r="F245">
        <f t="shared" si="27"/>
        <v>0</v>
      </c>
      <c r="G245">
        <f>IF(B245=" ",FALSE,(IF('Input and Summary Results'!$J$4="yes",'Data Transformation'!E245,'Data Transformation'!C245)))</f>
        <v>1</v>
      </c>
      <c r="H245">
        <f>IF(B245=" ",FALSE,(IF('Input and Summary Results'!$J$4="yes",'Data Transformation'!F245,'Data Transformation'!D245)))</f>
        <v>0</v>
      </c>
      <c r="I245">
        <f t="shared" si="28"/>
        <v>242</v>
      </c>
      <c r="J245" s="18">
        <f>LOOKUP(2,1/(COUNTIF($J$4:J244,'Input and Summary Results'!$B$7:$B$8007)=0),'Input and Summary Results'!$B$7:$B$8007)</f>
        <v>76</v>
      </c>
      <c r="K245" s="18">
        <f t="shared" si="29"/>
        <v>76</v>
      </c>
      <c r="L245" s="18">
        <f t="shared" si="32"/>
        <v>240</v>
      </c>
      <c r="M245">
        <f t="shared" si="31"/>
        <v>240</v>
      </c>
      <c r="N245">
        <f t="shared" si="30"/>
        <v>19</v>
      </c>
      <c r="O245">
        <f t="shared" si="25"/>
        <v>19</v>
      </c>
    </row>
    <row r="246" spans="1:15" x14ac:dyDescent="0.25">
      <c r="A246" t="s">
        <v>25</v>
      </c>
      <c r="B246">
        <f>'Input and Summary Results'!$G250</f>
        <v>243</v>
      </c>
      <c r="C246">
        <f>IF(B246=0,FALSE,'Input and Summary Results'!$D$5)</f>
        <v>1</v>
      </c>
      <c r="D246">
        <f>IF(B246=0,FALSE,'Input and Summary Results'!$E$5)</f>
        <v>0</v>
      </c>
      <c r="E246">
        <f t="shared" si="26"/>
        <v>0</v>
      </c>
      <c r="F246">
        <f t="shared" si="27"/>
        <v>0</v>
      </c>
      <c r="G246">
        <f>IF(B246=" ",FALSE,(IF('Input and Summary Results'!$J$4="yes",'Data Transformation'!E246,'Data Transformation'!C246)))</f>
        <v>1</v>
      </c>
      <c r="H246">
        <f>IF(B246=" ",FALSE,(IF('Input and Summary Results'!$J$4="yes",'Data Transformation'!F246,'Data Transformation'!D246)))</f>
        <v>0</v>
      </c>
      <c r="I246">
        <f t="shared" si="28"/>
        <v>243</v>
      </c>
      <c r="J246" s="18">
        <f>LOOKUP(2,1/(COUNTIF($J$4:J245,'Input and Summary Results'!$B$7:$B$8007)=0),'Input and Summary Results'!$B$7:$B$8007)</f>
        <v>75</v>
      </c>
      <c r="K246" s="18">
        <f t="shared" si="29"/>
        <v>75</v>
      </c>
      <c r="L246" s="18">
        <f t="shared" si="32"/>
        <v>241</v>
      </c>
      <c r="M246">
        <f t="shared" si="31"/>
        <v>241</v>
      </c>
      <c r="N246">
        <f t="shared" si="30"/>
        <v>18</v>
      </c>
      <c r="O246">
        <f t="shared" si="25"/>
        <v>18</v>
      </c>
    </row>
    <row r="247" spans="1:15" x14ac:dyDescent="0.25">
      <c r="A247" t="s">
        <v>25</v>
      </c>
      <c r="B247">
        <f>'Input and Summary Results'!$G251</f>
        <v>244</v>
      </c>
      <c r="C247">
        <f>IF(B247=0,FALSE,'Input and Summary Results'!$D$5)</f>
        <v>1</v>
      </c>
      <c r="D247">
        <f>IF(B247=0,FALSE,'Input and Summary Results'!$E$5)</f>
        <v>0</v>
      </c>
      <c r="E247">
        <f t="shared" si="26"/>
        <v>0</v>
      </c>
      <c r="F247">
        <f t="shared" si="27"/>
        <v>0</v>
      </c>
      <c r="G247">
        <f>IF(B247=" ",FALSE,(IF('Input and Summary Results'!$J$4="yes",'Data Transformation'!E247,'Data Transformation'!C247)))</f>
        <v>1</v>
      </c>
      <c r="H247">
        <f>IF(B247=" ",FALSE,(IF('Input and Summary Results'!$J$4="yes",'Data Transformation'!F247,'Data Transformation'!D247)))</f>
        <v>0</v>
      </c>
      <c r="I247">
        <f t="shared" si="28"/>
        <v>244</v>
      </c>
      <c r="J247" s="18">
        <f>LOOKUP(2,1/(COUNTIF($J$4:J246,'Input and Summary Results'!$B$7:$B$8007)=0),'Input and Summary Results'!$B$7:$B$8007)</f>
        <v>74</v>
      </c>
      <c r="K247" s="18">
        <f t="shared" si="29"/>
        <v>74</v>
      </c>
      <c r="L247" s="18">
        <f t="shared" si="32"/>
        <v>242</v>
      </c>
      <c r="M247">
        <f t="shared" si="31"/>
        <v>242</v>
      </c>
      <c r="N247">
        <f t="shared" si="30"/>
        <v>20</v>
      </c>
      <c r="O247">
        <f t="shared" si="25"/>
        <v>20</v>
      </c>
    </row>
    <row r="248" spans="1:15" x14ac:dyDescent="0.25">
      <c r="A248" t="s">
        <v>25</v>
      </c>
      <c r="B248">
        <f>'Input and Summary Results'!$G252</f>
        <v>245</v>
      </c>
      <c r="C248">
        <f>IF(B248=0,FALSE,'Input and Summary Results'!$D$5)</f>
        <v>1</v>
      </c>
      <c r="D248">
        <f>IF(B248=0,FALSE,'Input and Summary Results'!$E$5)</f>
        <v>0</v>
      </c>
      <c r="E248">
        <f t="shared" si="26"/>
        <v>0</v>
      </c>
      <c r="F248">
        <f t="shared" si="27"/>
        <v>0</v>
      </c>
      <c r="G248">
        <f>IF(B248=" ",FALSE,(IF('Input and Summary Results'!$J$4="yes",'Data Transformation'!E248,'Data Transformation'!C248)))</f>
        <v>1</v>
      </c>
      <c r="H248">
        <f>IF(B248=" ",FALSE,(IF('Input and Summary Results'!$J$4="yes",'Data Transformation'!F248,'Data Transformation'!D248)))</f>
        <v>0</v>
      </c>
      <c r="I248">
        <f t="shared" si="28"/>
        <v>245</v>
      </c>
      <c r="J248" s="18">
        <f>LOOKUP(2,1/(COUNTIF($J$4:J247,'Input and Summary Results'!$B$7:$B$8007)=0),'Input and Summary Results'!$B$7:$B$8007)</f>
        <v>73</v>
      </c>
      <c r="K248" s="18">
        <f t="shared" si="29"/>
        <v>73</v>
      </c>
      <c r="L248" s="18">
        <f t="shared" si="32"/>
        <v>243</v>
      </c>
      <c r="M248">
        <f t="shared" si="31"/>
        <v>243</v>
      </c>
      <c r="N248">
        <f t="shared" si="30"/>
        <v>17</v>
      </c>
      <c r="O248">
        <f t="shared" si="25"/>
        <v>17</v>
      </c>
    </row>
    <row r="249" spans="1:15" x14ac:dyDescent="0.25">
      <c r="A249" t="s">
        <v>25</v>
      </c>
      <c r="B249">
        <f>'Input and Summary Results'!$G253</f>
        <v>246</v>
      </c>
      <c r="C249">
        <f>IF(B249=0,FALSE,'Input and Summary Results'!$D$5)</f>
        <v>1</v>
      </c>
      <c r="D249">
        <f>IF(B249=0,FALSE,'Input and Summary Results'!$E$5)</f>
        <v>0</v>
      </c>
      <c r="E249">
        <f t="shared" si="26"/>
        <v>0</v>
      </c>
      <c r="F249">
        <f t="shared" si="27"/>
        <v>0</v>
      </c>
      <c r="G249">
        <f>IF(B249=" ",FALSE,(IF('Input and Summary Results'!$J$4="yes",'Data Transformation'!E249,'Data Transformation'!C249)))</f>
        <v>1</v>
      </c>
      <c r="H249">
        <f>IF(B249=" ",FALSE,(IF('Input and Summary Results'!$J$4="yes",'Data Transformation'!F249,'Data Transformation'!D249)))</f>
        <v>0</v>
      </c>
      <c r="I249">
        <f t="shared" si="28"/>
        <v>246</v>
      </c>
      <c r="J249" s="18">
        <f>LOOKUP(2,1/(COUNTIF($J$4:J248,'Input and Summary Results'!$B$7:$B$8007)=0),'Input and Summary Results'!$B$7:$B$8007)</f>
        <v>72</v>
      </c>
      <c r="K249" s="18">
        <f t="shared" si="29"/>
        <v>72</v>
      </c>
      <c r="L249" s="18">
        <f t="shared" si="32"/>
        <v>244</v>
      </c>
      <c r="M249">
        <f t="shared" si="31"/>
        <v>244</v>
      </c>
      <c r="N249">
        <f t="shared" si="30"/>
        <v>15</v>
      </c>
      <c r="O249">
        <f t="shared" si="25"/>
        <v>15</v>
      </c>
    </row>
    <row r="250" spans="1:15" x14ac:dyDescent="0.25">
      <c r="A250" t="s">
        <v>25</v>
      </c>
      <c r="B250">
        <f>'Input and Summary Results'!$G254</f>
        <v>247</v>
      </c>
      <c r="C250">
        <f>IF(B250=0,FALSE,'Input and Summary Results'!$D$5)</f>
        <v>1</v>
      </c>
      <c r="D250">
        <f>IF(B250=0,FALSE,'Input and Summary Results'!$E$5)</f>
        <v>0</v>
      </c>
      <c r="E250">
        <f t="shared" si="26"/>
        <v>0</v>
      </c>
      <c r="F250">
        <f t="shared" si="27"/>
        <v>0</v>
      </c>
      <c r="G250">
        <f>IF(B250=" ",FALSE,(IF('Input and Summary Results'!$J$4="yes",'Data Transformation'!E250,'Data Transformation'!C250)))</f>
        <v>1</v>
      </c>
      <c r="H250">
        <f>IF(B250=" ",FALSE,(IF('Input and Summary Results'!$J$4="yes",'Data Transformation'!F250,'Data Transformation'!D250)))</f>
        <v>0</v>
      </c>
      <c r="I250">
        <f t="shared" si="28"/>
        <v>247</v>
      </c>
      <c r="J250" s="18">
        <f>LOOKUP(2,1/(COUNTIF($J$4:J249,'Input and Summary Results'!$B$7:$B$8007)=0),'Input and Summary Results'!$B$7:$B$8007)</f>
        <v>71</v>
      </c>
      <c r="K250" s="18">
        <f t="shared" si="29"/>
        <v>71</v>
      </c>
      <c r="L250" s="18">
        <f t="shared" si="32"/>
        <v>245</v>
      </c>
      <c r="M250">
        <f t="shared" si="31"/>
        <v>245</v>
      </c>
      <c r="N250">
        <f t="shared" si="30"/>
        <v>17</v>
      </c>
      <c r="O250">
        <f t="shared" si="25"/>
        <v>17</v>
      </c>
    </row>
    <row r="251" spans="1:15" x14ac:dyDescent="0.25">
      <c r="A251" t="s">
        <v>25</v>
      </c>
      <c r="B251">
        <f>'Input and Summary Results'!$G255</f>
        <v>248</v>
      </c>
      <c r="C251">
        <f>IF(B251=0,FALSE,'Input and Summary Results'!$D$5)</f>
        <v>1</v>
      </c>
      <c r="D251">
        <f>IF(B251=0,FALSE,'Input and Summary Results'!$E$5)</f>
        <v>0</v>
      </c>
      <c r="E251">
        <f t="shared" si="26"/>
        <v>0</v>
      </c>
      <c r="F251">
        <f t="shared" si="27"/>
        <v>0</v>
      </c>
      <c r="G251">
        <f>IF(B251=" ",FALSE,(IF('Input and Summary Results'!$J$4="yes",'Data Transformation'!E251,'Data Transformation'!C251)))</f>
        <v>1</v>
      </c>
      <c r="H251">
        <f>IF(B251=" ",FALSE,(IF('Input and Summary Results'!$J$4="yes",'Data Transformation'!F251,'Data Transformation'!D251)))</f>
        <v>0</v>
      </c>
      <c r="I251">
        <f t="shared" si="28"/>
        <v>248</v>
      </c>
      <c r="J251" s="18">
        <f>LOOKUP(2,1/(COUNTIF($J$4:J250,'Input and Summary Results'!$B$7:$B$8007)=0),'Input and Summary Results'!$B$7:$B$8007)</f>
        <v>70</v>
      </c>
      <c r="K251" s="18">
        <f t="shared" si="29"/>
        <v>70</v>
      </c>
      <c r="L251" s="18">
        <f t="shared" si="32"/>
        <v>246</v>
      </c>
      <c r="M251">
        <f t="shared" si="31"/>
        <v>246</v>
      </c>
      <c r="N251">
        <f t="shared" si="30"/>
        <v>19</v>
      </c>
      <c r="O251">
        <f t="shared" si="25"/>
        <v>19</v>
      </c>
    </row>
    <row r="252" spans="1:15" x14ac:dyDescent="0.25">
      <c r="A252" t="s">
        <v>25</v>
      </c>
      <c r="B252">
        <f>'Input and Summary Results'!$G256</f>
        <v>249</v>
      </c>
      <c r="C252">
        <f>IF(B252=0,FALSE,'Input and Summary Results'!$D$5)</f>
        <v>1</v>
      </c>
      <c r="D252">
        <f>IF(B252=0,FALSE,'Input and Summary Results'!$E$5)</f>
        <v>0</v>
      </c>
      <c r="E252">
        <f t="shared" si="26"/>
        <v>0</v>
      </c>
      <c r="F252">
        <f t="shared" si="27"/>
        <v>0</v>
      </c>
      <c r="G252">
        <f>IF(B252=" ",FALSE,(IF('Input and Summary Results'!$J$4="yes",'Data Transformation'!E252,'Data Transformation'!C252)))</f>
        <v>1</v>
      </c>
      <c r="H252">
        <f>IF(B252=" ",FALSE,(IF('Input and Summary Results'!$J$4="yes",'Data Transformation'!F252,'Data Transformation'!D252)))</f>
        <v>0</v>
      </c>
      <c r="I252">
        <f t="shared" si="28"/>
        <v>249</v>
      </c>
      <c r="J252" s="18">
        <f>LOOKUP(2,1/(COUNTIF($J$4:J251,'Input and Summary Results'!$B$7:$B$8007)=0),'Input and Summary Results'!$B$7:$B$8007)</f>
        <v>69</v>
      </c>
      <c r="K252" s="18">
        <f t="shared" si="29"/>
        <v>69</v>
      </c>
      <c r="L252" s="18">
        <f t="shared" si="32"/>
        <v>247</v>
      </c>
      <c r="M252">
        <f t="shared" si="31"/>
        <v>247</v>
      </c>
      <c r="N252">
        <f t="shared" si="30"/>
        <v>19</v>
      </c>
      <c r="O252">
        <f t="shared" si="25"/>
        <v>19</v>
      </c>
    </row>
    <row r="253" spans="1:15" x14ac:dyDescent="0.25">
      <c r="A253" t="s">
        <v>25</v>
      </c>
      <c r="B253">
        <f>'Input and Summary Results'!$G257</f>
        <v>250</v>
      </c>
      <c r="C253">
        <f>IF(B253=0,FALSE,'Input and Summary Results'!$D$5)</f>
        <v>1</v>
      </c>
      <c r="D253">
        <f>IF(B253=0,FALSE,'Input and Summary Results'!$E$5)</f>
        <v>0</v>
      </c>
      <c r="E253">
        <f t="shared" si="26"/>
        <v>0</v>
      </c>
      <c r="F253">
        <f t="shared" si="27"/>
        <v>0</v>
      </c>
      <c r="G253">
        <f>IF(B253=" ",FALSE,(IF('Input and Summary Results'!$J$4="yes",'Data Transformation'!E253,'Data Transformation'!C253)))</f>
        <v>1</v>
      </c>
      <c r="H253">
        <f>IF(B253=" ",FALSE,(IF('Input and Summary Results'!$J$4="yes",'Data Transformation'!F253,'Data Transformation'!D253)))</f>
        <v>0</v>
      </c>
      <c r="I253">
        <f t="shared" si="28"/>
        <v>250</v>
      </c>
      <c r="J253" s="18">
        <f>LOOKUP(2,1/(COUNTIF($J$4:J252,'Input and Summary Results'!$B$7:$B$8007)=0),'Input and Summary Results'!$B$7:$B$8007)</f>
        <v>68</v>
      </c>
      <c r="K253" s="18">
        <f t="shared" si="29"/>
        <v>68</v>
      </c>
      <c r="L253" s="18">
        <f t="shared" si="32"/>
        <v>248</v>
      </c>
      <c r="M253">
        <f t="shared" si="31"/>
        <v>248</v>
      </c>
      <c r="N253">
        <f t="shared" si="30"/>
        <v>17</v>
      </c>
      <c r="O253">
        <f t="shared" si="25"/>
        <v>17</v>
      </c>
    </row>
    <row r="254" spans="1:15" x14ac:dyDescent="0.25">
      <c r="A254" t="s">
        <v>25</v>
      </c>
      <c r="B254">
        <f>'Input and Summary Results'!$G258</f>
        <v>251</v>
      </c>
      <c r="C254">
        <f>IF(B254=0,FALSE,'Input and Summary Results'!$D$5)</f>
        <v>1</v>
      </c>
      <c r="D254">
        <f>IF(B254=0,FALSE,'Input and Summary Results'!$E$5)</f>
        <v>0</v>
      </c>
      <c r="E254">
        <f t="shared" si="26"/>
        <v>0</v>
      </c>
      <c r="F254">
        <f t="shared" si="27"/>
        <v>0</v>
      </c>
      <c r="G254">
        <f>IF(B254=" ",FALSE,(IF('Input and Summary Results'!$J$4="yes",'Data Transformation'!E254,'Data Transformation'!C254)))</f>
        <v>1</v>
      </c>
      <c r="H254">
        <f>IF(B254=" ",FALSE,(IF('Input and Summary Results'!$J$4="yes",'Data Transformation'!F254,'Data Transformation'!D254)))</f>
        <v>0</v>
      </c>
      <c r="I254">
        <f t="shared" si="28"/>
        <v>251</v>
      </c>
      <c r="J254" s="18">
        <f>LOOKUP(2,1/(COUNTIF($J$4:J253,'Input and Summary Results'!$B$7:$B$8007)=0),'Input and Summary Results'!$B$7:$B$8007)</f>
        <v>67</v>
      </c>
      <c r="K254" s="18">
        <f t="shared" si="29"/>
        <v>67</v>
      </c>
      <c r="L254" s="18">
        <f t="shared" si="32"/>
        <v>249</v>
      </c>
      <c r="M254">
        <f t="shared" si="31"/>
        <v>249</v>
      </c>
      <c r="N254">
        <f t="shared" si="30"/>
        <v>18</v>
      </c>
      <c r="O254">
        <f t="shared" si="25"/>
        <v>18</v>
      </c>
    </row>
    <row r="255" spans="1:15" x14ac:dyDescent="0.25">
      <c r="A255" t="s">
        <v>25</v>
      </c>
      <c r="B255">
        <f>'Input and Summary Results'!$G259</f>
        <v>252</v>
      </c>
      <c r="C255">
        <f>IF(B255=0,FALSE,'Input and Summary Results'!$D$5)</f>
        <v>1</v>
      </c>
      <c r="D255">
        <f>IF(B255=0,FALSE,'Input and Summary Results'!$E$5)</f>
        <v>0</v>
      </c>
      <c r="E255">
        <f t="shared" si="26"/>
        <v>0</v>
      </c>
      <c r="F255">
        <f t="shared" si="27"/>
        <v>0</v>
      </c>
      <c r="G255">
        <f>IF(B255=" ",FALSE,(IF('Input and Summary Results'!$J$4="yes",'Data Transformation'!E255,'Data Transformation'!C255)))</f>
        <v>1</v>
      </c>
      <c r="H255">
        <f>IF(B255=" ",FALSE,(IF('Input and Summary Results'!$J$4="yes",'Data Transformation'!F255,'Data Transformation'!D255)))</f>
        <v>0</v>
      </c>
      <c r="I255">
        <f t="shared" si="28"/>
        <v>252</v>
      </c>
      <c r="J255" s="18">
        <f>LOOKUP(2,1/(COUNTIF($J$4:J254,'Input and Summary Results'!$B$7:$B$8007)=0),'Input and Summary Results'!$B$7:$B$8007)</f>
        <v>66</v>
      </c>
      <c r="K255" s="18">
        <f t="shared" si="29"/>
        <v>66</v>
      </c>
      <c r="L255" s="18">
        <f t="shared" si="32"/>
        <v>250</v>
      </c>
      <c r="M255">
        <f t="shared" si="31"/>
        <v>250</v>
      </c>
      <c r="N255">
        <f t="shared" si="30"/>
        <v>18</v>
      </c>
      <c r="O255">
        <f t="shared" si="25"/>
        <v>18</v>
      </c>
    </row>
    <row r="256" spans="1:15" x14ac:dyDescent="0.25">
      <c r="A256" t="s">
        <v>25</v>
      </c>
      <c r="B256">
        <f>'Input and Summary Results'!$G260</f>
        <v>253</v>
      </c>
      <c r="C256">
        <f>IF(B256=0,FALSE,'Input and Summary Results'!$D$5)</f>
        <v>1</v>
      </c>
      <c r="D256">
        <f>IF(B256=0,FALSE,'Input and Summary Results'!$E$5)</f>
        <v>0</v>
      </c>
      <c r="E256">
        <f t="shared" si="26"/>
        <v>0</v>
      </c>
      <c r="F256">
        <f t="shared" si="27"/>
        <v>0</v>
      </c>
      <c r="G256">
        <f>IF(B256=" ",FALSE,(IF('Input and Summary Results'!$J$4="yes",'Data Transformation'!E256,'Data Transformation'!C256)))</f>
        <v>1</v>
      </c>
      <c r="H256">
        <f>IF(B256=" ",FALSE,(IF('Input and Summary Results'!$J$4="yes",'Data Transformation'!F256,'Data Transformation'!D256)))</f>
        <v>0</v>
      </c>
      <c r="I256">
        <f t="shared" si="28"/>
        <v>253</v>
      </c>
      <c r="J256" s="18">
        <f>LOOKUP(2,1/(COUNTIF($J$4:J255,'Input and Summary Results'!$B$7:$B$8007)=0),'Input and Summary Results'!$B$7:$B$8007)</f>
        <v>65</v>
      </c>
      <c r="K256" s="18">
        <f t="shared" si="29"/>
        <v>65</v>
      </c>
      <c r="L256" s="18">
        <f t="shared" si="32"/>
        <v>251</v>
      </c>
      <c r="M256">
        <f t="shared" si="31"/>
        <v>251</v>
      </c>
      <c r="N256">
        <f t="shared" si="30"/>
        <v>19</v>
      </c>
      <c r="O256">
        <f t="shared" si="25"/>
        <v>19</v>
      </c>
    </row>
    <row r="257" spans="1:15" x14ac:dyDescent="0.25">
      <c r="A257" t="s">
        <v>25</v>
      </c>
      <c r="B257">
        <f>'Input and Summary Results'!$G261</f>
        <v>254</v>
      </c>
      <c r="C257">
        <f>IF(B257=0,FALSE,'Input and Summary Results'!$D$5)</f>
        <v>1</v>
      </c>
      <c r="D257">
        <f>IF(B257=0,FALSE,'Input and Summary Results'!$E$5)</f>
        <v>0</v>
      </c>
      <c r="E257">
        <f t="shared" si="26"/>
        <v>0</v>
      </c>
      <c r="F257">
        <f t="shared" si="27"/>
        <v>0</v>
      </c>
      <c r="G257">
        <f>IF(B257=" ",FALSE,(IF('Input and Summary Results'!$J$4="yes",'Data Transformation'!E257,'Data Transformation'!C257)))</f>
        <v>1</v>
      </c>
      <c r="H257">
        <f>IF(B257=" ",FALSE,(IF('Input and Summary Results'!$J$4="yes",'Data Transformation'!F257,'Data Transformation'!D257)))</f>
        <v>0</v>
      </c>
      <c r="I257">
        <f t="shared" si="28"/>
        <v>254</v>
      </c>
      <c r="J257" s="18">
        <f>LOOKUP(2,1/(COUNTIF($J$4:J256,'Input and Summary Results'!$B$7:$B$8007)=0),'Input and Summary Results'!$B$7:$B$8007)</f>
        <v>64</v>
      </c>
      <c r="K257" s="18">
        <f t="shared" si="29"/>
        <v>64</v>
      </c>
      <c r="L257" s="18">
        <f t="shared" si="32"/>
        <v>252</v>
      </c>
      <c r="M257">
        <f t="shared" si="31"/>
        <v>252</v>
      </c>
      <c r="N257">
        <f t="shared" si="30"/>
        <v>17</v>
      </c>
      <c r="O257">
        <f t="shared" si="25"/>
        <v>17</v>
      </c>
    </row>
    <row r="258" spans="1:15" x14ac:dyDescent="0.25">
      <c r="A258" t="s">
        <v>25</v>
      </c>
      <c r="B258">
        <f>'Input and Summary Results'!$G262</f>
        <v>255</v>
      </c>
      <c r="C258">
        <f>IF(B258=0,FALSE,'Input and Summary Results'!$D$5)</f>
        <v>1</v>
      </c>
      <c r="D258">
        <f>IF(B258=0,FALSE,'Input and Summary Results'!$E$5)</f>
        <v>0</v>
      </c>
      <c r="E258">
        <f t="shared" si="26"/>
        <v>0</v>
      </c>
      <c r="F258">
        <f t="shared" si="27"/>
        <v>0</v>
      </c>
      <c r="G258">
        <f>IF(B258=" ",FALSE,(IF('Input and Summary Results'!$J$4="yes",'Data Transformation'!E258,'Data Transformation'!C258)))</f>
        <v>1</v>
      </c>
      <c r="H258">
        <f>IF(B258=" ",FALSE,(IF('Input and Summary Results'!$J$4="yes",'Data Transformation'!F258,'Data Transformation'!D258)))</f>
        <v>0</v>
      </c>
      <c r="I258">
        <f t="shared" si="28"/>
        <v>255</v>
      </c>
      <c r="J258" s="18">
        <f>LOOKUP(2,1/(COUNTIF($J$4:J257,'Input and Summary Results'!$B$7:$B$8007)=0),'Input and Summary Results'!$B$7:$B$8007)</f>
        <v>63</v>
      </c>
      <c r="K258" s="18">
        <f t="shared" si="29"/>
        <v>63</v>
      </c>
      <c r="L258" s="18">
        <f t="shared" si="32"/>
        <v>253</v>
      </c>
      <c r="M258">
        <f t="shared" si="31"/>
        <v>253</v>
      </c>
      <c r="N258">
        <f t="shared" si="30"/>
        <v>17</v>
      </c>
      <c r="O258">
        <f t="shared" si="25"/>
        <v>17</v>
      </c>
    </row>
    <row r="259" spans="1:15" x14ac:dyDescent="0.25">
      <c r="A259" t="s">
        <v>25</v>
      </c>
      <c r="B259">
        <f>'Input and Summary Results'!$G263</f>
        <v>256</v>
      </c>
      <c r="C259">
        <f>IF(B259=0,FALSE,'Input and Summary Results'!$D$5)</f>
        <v>1</v>
      </c>
      <c r="D259">
        <f>IF(B259=0,FALSE,'Input and Summary Results'!$E$5)</f>
        <v>0</v>
      </c>
      <c r="E259">
        <f t="shared" si="26"/>
        <v>0</v>
      </c>
      <c r="F259">
        <f t="shared" si="27"/>
        <v>0</v>
      </c>
      <c r="G259">
        <f>IF(B259=" ",FALSE,(IF('Input and Summary Results'!$J$4="yes",'Data Transformation'!E259,'Data Transformation'!C259)))</f>
        <v>1</v>
      </c>
      <c r="H259">
        <f>IF(B259=" ",FALSE,(IF('Input and Summary Results'!$J$4="yes",'Data Transformation'!F259,'Data Transformation'!D259)))</f>
        <v>0</v>
      </c>
      <c r="I259">
        <f t="shared" si="28"/>
        <v>256</v>
      </c>
      <c r="J259" s="18">
        <f>LOOKUP(2,1/(COUNTIF($J$4:J258,'Input and Summary Results'!$B$7:$B$8007)=0),'Input and Summary Results'!$B$7:$B$8007)</f>
        <v>62</v>
      </c>
      <c r="K259" s="18">
        <f t="shared" si="29"/>
        <v>62</v>
      </c>
      <c r="L259" s="18">
        <f t="shared" si="32"/>
        <v>254</v>
      </c>
      <c r="M259">
        <f t="shared" si="31"/>
        <v>254</v>
      </c>
      <c r="N259">
        <f t="shared" si="30"/>
        <v>18</v>
      </c>
      <c r="O259">
        <f t="shared" si="25"/>
        <v>18</v>
      </c>
    </row>
    <row r="260" spans="1:15" x14ac:dyDescent="0.25">
      <c r="A260" t="s">
        <v>25</v>
      </c>
      <c r="B260">
        <f>'Input and Summary Results'!$G264</f>
        <v>257</v>
      </c>
      <c r="C260">
        <f>IF(B260=0,FALSE,'Input and Summary Results'!$D$5)</f>
        <v>1</v>
      </c>
      <c r="D260">
        <f>IF(B260=0,FALSE,'Input and Summary Results'!$E$5)</f>
        <v>0</v>
      </c>
      <c r="E260">
        <f t="shared" si="26"/>
        <v>0</v>
      </c>
      <c r="F260">
        <f t="shared" si="27"/>
        <v>0</v>
      </c>
      <c r="G260">
        <f>IF(B260=" ",FALSE,(IF('Input and Summary Results'!$J$4="yes",'Data Transformation'!E260,'Data Transformation'!C260)))</f>
        <v>1</v>
      </c>
      <c r="H260">
        <f>IF(B260=" ",FALSE,(IF('Input and Summary Results'!$J$4="yes",'Data Transformation'!F260,'Data Transformation'!D260)))</f>
        <v>0</v>
      </c>
      <c r="I260">
        <f t="shared" si="28"/>
        <v>257</v>
      </c>
      <c r="J260" s="18">
        <f>LOOKUP(2,1/(COUNTIF($J$4:J259,'Input and Summary Results'!$B$7:$B$8007)=0),'Input and Summary Results'!$B$7:$B$8007)</f>
        <v>61</v>
      </c>
      <c r="K260" s="18">
        <f t="shared" si="29"/>
        <v>61</v>
      </c>
      <c r="L260" s="18">
        <f t="shared" si="32"/>
        <v>255</v>
      </c>
      <c r="M260">
        <f t="shared" si="31"/>
        <v>255</v>
      </c>
      <c r="N260">
        <f t="shared" si="30"/>
        <v>15</v>
      </c>
      <c r="O260">
        <f t="shared" ref="O260:O323" si="33">IF(N260&gt;4,N260,FALSE)</f>
        <v>15</v>
      </c>
    </row>
    <row r="261" spans="1:15" x14ac:dyDescent="0.25">
      <c r="A261" t="s">
        <v>25</v>
      </c>
      <c r="B261">
        <f>'Input and Summary Results'!$G265</f>
        <v>258</v>
      </c>
      <c r="C261">
        <f>IF(B261=0,FALSE,'Input and Summary Results'!$D$5)</f>
        <v>1</v>
      </c>
      <c r="D261">
        <f>IF(B261=0,FALSE,'Input and Summary Results'!$E$5)</f>
        <v>0</v>
      </c>
      <c r="E261">
        <f t="shared" ref="E261:E324" si="34">IF(C261=FALSE,FALSE,LOG10(C261))</f>
        <v>0</v>
      </c>
      <c r="F261">
        <f t="shared" ref="F261:F324" si="35">IF(D261=FALSE, FALSE,0.434*D261/C261)</f>
        <v>0</v>
      </c>
      <c r="G261">
        <f>IF(B261=" ",FALSE,(IF('Input and Summary Results'!$J$4="yes",'Data Transformation'!E261,'Data Transformation'!C261)))</f>
        <v>1</v>
      </c>
      <c r="H261">
        <f>IF(B261=" ",FALSE,(IF('Input and Summary Results'!$J$4="yes",'Data Transformation'!F261,'Data Transformation'!D261)))</f>
        <v>0</v>
      </c>
      <c r="I261">
        <f t="shared" ref="I261:I324" si="36">IF(G261=FALSE,"",B261)</f>
        <v>258</v>
      </c>
      <c r="J261" s="18">
        <f>LOOKUP(2,1/(COUNTIF($J$4:J260,'Input and Summary Results'!$B$7:$B$8007)=0),'Input and Summary Results'!$B$7:$B$8007)</f>
        <v>60</v>
      </c>
      <c r="K261" s="18">
        <f t="shared" si="29"/>
        <v>60</v>
      </c>
      <c r="L261" s="18">
        <f t="shared" si="32"/>
        <v>256</v>
      </c>
      <c r="M261">
        <f t="shared" si="31"/>
        <v>256</v>
      </c>
      <c r="N261">
        <f t="shared" si="30"/>
        <v>20</v>
      </c>
      <c r="O261">
        <f t="shared" si="33"/>
        <v>20</v>
      </c>
    </row>
    <row r="262" spans="1:15" x14ac:dyDescent="0.25">
      <c r="A262" t="s">
        <v>25</v>
      </c>
      <c r="B262">
        <f>'Input and Summary Results'!$G266</f>
        <v>259</v>
      </c>
      <c r="C262">
        <f>IF(B262=0,FALSE,'Input and Summary Results'!$D$5)</f>
        <v>1</v>
      </c>
      <c r="D262">
        <f>IF(B262=0,FALSE,'Input and Summary Results'!$E$5)</f>
        <v>0</v>
      </c>
      <c r="E262">
        <f t="shared" si="34"/>
        <v>0</v>
      </c>
      <c r="F262">
        <f t="shared" si="35"/>
        <v>0</v>
      </c>
      <c r="G262">
        <f>IF(B262=" ",FALSE,(IF('Input and Summary Results'!$J$4="yes",'Data Transformation'!E262,'Data Transformation'!C262)))</f>
        <v>1</v>
      </c>
      <c r="H262">
        <f>IF(B262=" ",FALSE,(IF('Input and Summary Results'!$J$4="yes",'Data Transformation'!F262,'Data Transformation'!D262)))</f>
        <v>0</v>
      </c>
      <c r="I262">
        <f t="shared" si="36"/>
        <v>259</v>
      </c>
      <c r="J262" s="18">
        <f>LOOKUP(2,1/(COUNTIF($J$4:J261,'Input and Summary Results'!$B$7:$B$8007)=0),'Input and Summary Results'!$B$7:$B$8007)</f>
        <v>59</v>
      </c>
      <c r="K262" s="18">
        <f t="shared" ref="K262:K325" si="37">IFERROR(J262," ")</f>
        <v>59</v>
      </c>
      <c r="L262" s="18">
        <f t="shared" si="32"/>
        <v>257</v>
      </c>
      <c r="M262">
        <f t="shared" si="31"/>
        <v>257</v>
      </c>
      <c r="N262">
        <f t="shared" ref="N262:N325" si="38">COUNTIF($I$4:$I$8425,M262)</f>
        <v>17</v>
      </c>
      <c r="O262">
        <f t="shared" si="33"/>
        <v>17</v>
      </c>
    </row>
    <row r="263" spans="1:15" x14ac:dyDescent="0.25">
      <c r="A263" t="s">
        <v>25</v>
      </c>
      <c r="B263">
        <f>'Input and Summary Results'!$G267</f>
        <v>260</v>
      </c>
      <c r="C263">
        <f>IF(B263=0,FALSE,'Input and Summary Results'!$D$5)</f>
        <v>1</v>
      </c>
      <c r="D263">
        <f>IF(B263=0,FALSE,'Input and Summary Results'!$E$5)</f>
        <v>0</v>
      </c>
      <c r="E263">
        <f t="shared" si="34"/>
        <v>0</v>
      </c>
      <c r="F263">
        <f t="shared" si="35"/>
        <v>0</v>
      </c>
      <c r="G263">
        <f>IF(B263=" ",FALSE,(IF('Input and Summary Results'!$J$4="yes",'Data Transformation'!E263,'Data Transformation'!C263)))</f>
        <v>1</v>
      </c>
      <c r="H263">
        <f>IF(B263=" ",FALSE,(IF('Input and Summary Results'!$J$4="yes",'Data Transformation'!F263,'Data Transformation'!D263)))</f>
        <v>0</v>
      </c>
      <c r="I263">
        <f t="shared" si="36"/>
        <v>260</v>
      </c>
      <c r="J263" s="18">
        <f>LOOKUP(2,1/(COUNTIF($J$4:J262,'Input and Summary Results'!$B$7:$B$8007)=0),'Input and Summary Results'!$B$7:$B$8007)</f>
        <v>58</v>
      </c>
      <c r="K263" s="18">
        <f t="shared" si="37"/>
        <v>58</v>
      </c>
      <c r="L263" s="18">
        <f t="shared" si="32"/>
        <v>258</v>
      </c>
      <c r="M263">
        <f t="shared" ref="M263:M326" si="39">SMALL($K$6:$K$426,L263)</f>
        <v>258</v>
      </c>
      <c r="N263">
        <f t="shared" si="38"/>
        <v>16</v>
      </c>
      <c r="O263">
        <f t="shared" si="33"/>
        <v>16</v>
      </c>
    </row>
    <row r="264" spans="1:15" x14ac:dyDescent="0.25">
      <c r="A264" t="s">
        <v>25</v>
      </c>
      <c r="B264">
        <f>'Input and Summary Results'!$G268</f>
        <v>261</v>
      </c>
      <c r="C264">
        <f>IF(B264=0,FALSE,'Input and Summary Results'!$D$5)</f>
        <v>1</v>
      </c>
      <c r="D264">
        <f>IF(B264=0,FALSE,'Input and Summary Results'!$E$5)</f>
        <v>0</v>
      </c>
      <c r="E264">
        <f t="shared" si="34"/>
        <v>0</v>
      </c>
      <c r="F264">
        <f t="shared" si="35"/>
        <v>0</v>
      </c>
      <c r="G264">
        <f>IF(B264=" ",FALSE,(IF('Input and Summary Results'!$J$4="yes",'Data Transformation'!E264,'Data Transformation'!C264)))</f>
        <v>1</v>
      </c>
      <c r="H264">
        <f>IF(B264=" ",FALSE,(IF('Input and Summary Results'!$J$4="yes",'Data Transformation'!F264,'Data Transformation'!D264)))</f>
        <v>0</v>
      </c>
      <c r="I264">
        <f t="shared" si="36"/>
        <v>261</v>
      </c>
      <c r="J264" s="18">
        <f>LOOKUP(2,1/(COUNTIF($J$4:J263,'Input and Summary Results'!$B$7:$B$8007)=0),'Input and Summary Results'!$B$7:$B$8007)</f>
        <v>57</v>
      </c>
      <c r="K264" s="18">
        <f t="shared" si="37"/>
        <v>57</v>
      </c>
      <c r="L264" s="18">
        <f t="shared" ref="L264:L327" si="40">L263+1</f>
        <v>259</v>
      </c>
      <c r="M264">
        <f t="shared" si="39"/>
        <v>259</v>
      </c>
      <c r="N264">
        <f t="shared" si="38"/>
        <v>11</v>
      </c>
      <c r="O264">
        <f t="shared" si="33"/>
        <v>11</v>
      </c>
    </row>
    <row r="265" spans="1:15" x14ac:dyDescent="0.25">
      <c r="A265" t="s">
        <v>25</v>
      </c>
      <c r="B265">
        <f>'Input and Summary Results'!$G269</f>
        <v>262</v>
      </c>
      <c r="C265">
        <f>IF(B265=0,FALSE,'Input and Summary Results'!$D$5)</f>
        <v>1</v>
      </c>
      <c r="D265">
        <f>IF(B265=0,FALSE,'Input and Summary Results'!$E$5)</f>
        <v>0</v>
      </c>
      <c r="E265">
        <f t="shared" si="34"/>
        <v>0</v>
      </c>
      <c r="F265">
        <f t="shared" si="35"/>
        <v>0</v>
      </c>
      <c r="G265">
        <f>IF(B265=" ",FALSE,(IF('Input and Summary Results'!$J$4="yes",'Data Transformation'!E265,'Data Transformation'!C265)))</f>
        <v>1</v>
      </c>
      <c r="H265">
        <f>IF(B265=" ",FALSE,(IF('Input and Summary Results'!$J$4="yes",'Data Transformation'!F265,'Data Transformation'!D265)))</f>
        <v>0</v>
      </c>
      <c r="I265">
        <f t="shared" si="36"/>
        <v>262</v>
      </c>
      <c r="J265" s="18">
        <f>LOOKUP(2,1/(COUNTIF($J$4:J264,'Input and Summary Results'!$B$7:$B$8007)=0),'Input and Summary Results'!$B$7:$B$8007)</f>
        <v>56</v>
      </c>
      <c r="K265" s="18">
        <f t="shared" si="37"/>
        <v>56</v>
      </c>
      <c r="L265" s="18">
        <f t="shared" si="40"/>
        <v>260</v>
      </c>
      <c r="M265">
        <f t="shared" si="39"/>
        <v>260</v>
      </c>
      <c r="N265">
        <f t="shared" si="38"/>
        <v>18</v>
      </c>
      <c r="O265">
        <f t="shared" si="33"/>
        <v>18</v>
      </c>
    </row>
    <row r="266" spans="1:15" x14ac:dyDescent="0.25">
      <c r="A266" t="s">
        <v>25</v>
      </c>
      <c r="B266">
        <f>'Input and Summary Results'!$G270</f>
        <v>263</v>
      </c>
      <c r="C266">
        <f>IF(B266=0,FALSE,'Input and Summary Results'!$D$5)</f>
        <v>1</v>
      </c>
      <c r="D266">
        <f>IF(B266=0,FALSE,'Input and Summary Results'!$E$5)</f>
        <v>0</v>
      </c>
      <c r="E266">
        <f t="shared" si="34"/>
        <v>0</v>
      </c>
      <c r="F266">
        <f t="shared" si="35"/>
        <v>0</v>
      </c>
      <c r="G266">
        <f>IF(B266=" ",FALSE,(IF('Input and Summary Results'!$J$4="yes",'Data Transformation'!E266,'Data Transformation'!C266)))</f>
        <v>1</v>
      </c>
      <c r="H266">
        <f>IF(B266=" ",FALSE,(IF('Input and Summary Results'!$J$4="yes",'Data Transformation'!F266,'Data Transformation'!D266)))</f>
        <v>0</v>
      </c>
      <c r="I266">
        <f t="shared" si="36"/>
        <v>263</v>
      </c>
      <c r="J266" s="18">
        <f>LOOKUP(2,1/(COUNTIF($J$4:J265,'Input and Summary Results'!$B$7:$B$8007)=0),'Input and Summary Results'!$B$7:$B$8007)</f>
        <v>55</v>
      </c>
      <c r="K266" s="18">
        <f t="shared" si="37"/>
        <v>55</v>
      </c>
      <c r="L266" s="18">
        <f t="shared" si="40"/>
        <v>261</v>
      </c>
      <c r="M266">
        <f t="shared" si="39"/>
        <v>261</v>
      </c>
      <c r="N266">
        <f t="shared" si="38"/>
        <v>16</v>
      </c>
      <c r="O266">
        <f t="shared" si="33"/>
        <v>16</v>
      </c>
    </row>
    <row r="267" spans="1:15" x14ac:dyDescent="0.25">
      <c r="A267" t="s">
        <v>25</v>
      </c>
      <c r="B267">
        <f>'Input and Summary Results'!$G271</f>
        <v>264</v>
      </c>
      <c r="C267">
        <f>IF(B267=0,FALSE,'Input and Summary Results'!$D$5)</f>
        <v>1</v>
      </c>
      <c r="D267">
        <f>IF(B267=0,FALSE,'Input and Summary Results'!$E$5)</f>
        <v>0</v>
      </c>
      <c r="E267">
        <f t="shared" si="34"/>
        <v>0</v>
      </c>
      <c r="F267">
        <f t="shared" si="35"/>
        <v>0</v>
      </c>
      <c r="G267">
        <f>IF(B267=" ",FALSE,(IF('Input and Summary Results'!$J$4="yes",'Data Transformation'!E267,'Data Transformation'!C267)))</f>
        <v>1</v>
      </c>
      <c r="H267">
        <f>IF(B267=" ",FALSE,(IF('Input and Summary Results'!$J$4="yes",'Data Transformation'!F267,'Data Transformation'!D267)))</f>
        <v>0</v>
      </c>
      <c r="I267">
        <f t="shared" si="36"/>
        <v>264</v>
      </c>
      <c r="J267" s="18">
        <f>LOOKUP(2,1/(COUNTIF($J$4:J266,'Input and Summary Results'!$B$7:$B$8007)=0),'Input and Summary Results'!$B$7:$B$8007)</f>
        <v>54</v>
      </c>
      <c r="K267" s="18">
        <f t="shared" si="37"/>
        <v>54</v>
      </c>
      <c r="L267" s="18">
        <f t="shared" si="40"/>
        <v>262</v>
      </c>
      <c r="M267">
        <f t="shared" si="39"/>
        <v>262</v>
      </c>
      <c r="N267">
        <f t="shared" si="38"/>
        <v>17</v>
      </c>
      <c r="O267">
        <f t="shared" si="33"/>
        <v>17</v>
      </c>
    </row>
    <row r="268" spans="1:15" x14ac:dyDescent="0.25">
      <c r="A268" t="s">
        <v>25</v>
      </c>
      <c r="B268">
        <f>'Input and Summary Results'!$G272</f>
        <v>265</v>
      </c>
      <c r="C268">
        <f>IF(B268=0,FALSE,'Input and Summary Results'!$D$5)</f>
        <v>1</v>
      </c>
      <c r="D268">
        <f>IF(B268=0,FALSE,'Input and Summary Results'!$E$5)</f>
        <v>0</v>
      </c>
      <c r="E268">
        <f t="shared" si="34"/>
        <v>0</v>
      </c>
      <c r="F268">
        <f t="shared" si="35"/>
        <v>0</v>
      </c>
      <c r="G268">
        <f>IF(B268=" ",FALSE,(IF('Input and Summary Results'!$J$4="yes",'Data Transformation'!E268,'Data Transformation'!C268)))</f>
        <v>1</v>
      </c>
      <c r="H268">
        <f>IF(B268=" ",FALSE,(IF('Input and Summary Results'!$J$4="yes",'Data Transformation'!F268,'Data Transformation'!D268)))</f>
        <v>0</v>
      </c>
      <c r="I268">
        <f t="shared" si="36"/>
        <v>265</v>
      </c>
      <c r="J268" s="18">
        <f>LOOKUP(2,1/(COUNTIF($J$4:J267,'Input and Summary Results'!$B$7:$B$8007)=0),'Input and Summary Results'!$B$7:$B$8007)</f>
        <v>53</v>
      </c>
      <c r="K268" s="18">
        <f t="shared" si="37"/>
        <v>53</v>
      </c>
      <c r="L268" s="18">
        <f t="shared" si="40"/>
        <v>263</v>
      </c>
      <c r="M268">
        <f t="shared" si="39"/>
        <v>263</v>
      </c>
      <c r="N268">
        <f t="shared" si="38"/>
        <v>18</v>
      </c>
      <c r="O268">
        <f t="shared" si="33"/>
        <v>18</v>
      </c>
    </row>
    <row r="269" spans="1:15" x14ac:dyDescent="0.25">
      <c r="A269" t="s">
        <v>25</v>
      </c>
      <c r="B269">
        <f>'Input and Summary Results'!$G273</f>
        <v>266</v>
      </c>
      <c r="C269">
        <f>IF(B269=0,FALSE,'Input and Summary Results'!$D$5)</f>
        <v>1</v>
      </c>
      <c r="D269">
        <f>IF(B269=0,FALSE,'Input and Summary Results'!$E$5)</f>
        <v>0</v>
      </c>
      <c r="E269">
        <f t="shared" si="34"/>
        <v>0</v>
      </c>
      <c r="F269">
        <f t="shared" si="35"/>
        <v>0</v>
      </c>
      <c r="G269">
        <f>IF(B269=" ",FALSE,(IF('Input and Summary Results'!$J$4="yes",'Data Transformation'!E269,'Data Transformation'!C269)))</f>
        <v>1</v>
      </c>
      <c r="H269">
        <f>IF(B269=" ",FALSE,(IF('Input and Summary Results'!$J$4="yes",'Data Transformation'!F269,'Data Transformation'!D269)))</f>
        <v>0</v>
      </c>
      <c r="I269">
        <f t="shared" si="36"/>
        <v>266</v>
      </c>
      <c r="J269" s="18">
        <f>LOOKUP(2,1/(COUNTIF($J$4:J268,'Input and Summary Results'!$B$7:$B$8007)=0),'Input and Summary Results'!$B$7:$B$8007)</f>
        <v>52</v>
      </c>
      <c r="K269" s="18">
        <f t="shared" si="37"/>
        <v>52</v>
      </c>
      <c r="L269" s="18">
        <f t="shared" si="40"/>
        <v>264</v>
      </c>
      <c r="M269">
        <f t="shared" si="39"/>
        <v>264</v>
      </c>
      <c r="N269">
        <f t="shared" si="38"/>
        <v>18</v>
      </c>
      <c r="O269">
        <f t="shared" si="33"/>
        <v>18</v>
      </c>
    </row>
    <row r="270" spans="1:15" x14ac:dyDescent="0.25">
      <c r="A270" t="s">
        <v>25</v>
      </c>
      <c r="B270">
        <f>'Input and Summary Results'!$G274</f>
        <v>267</v>
      </c>
      <c r="C270">
        <f>IF(B270=0,FALSE,'Input and Summary Results'!$D$5)</f>
        <v>1</v>
      </c>
      <c r="D270">
        <f>IF(B270=0,FALSE,'Input and Summary Results'!$E$5)</f>
        <v>0</v>
      </c>
      <c r="E270">
        <f t="shared" si="34"/>
        <v>0</v>
      </c>
      <c r="F270">
        <f t="shared" si="35"/>
        <v>0</v>
      </c>
      <c r="G270">
        <f>IF(B270=" ",FALSE,(IF('Input and Summary Results'!$J$4="yes",'Data Transformation'!E270,'Data Transformation'!C270)))</f>
        <v>1</v>
      </c>
      <c r="H270">
        <f>IF(B270=" ",FALSE,(IF('Input and Summary Results'!$J$4="yes",'Data Transformation'!F270,'Data Transformation'!D270)))</f>
        <v>0</v>
      </c>
      <c r="I270">
        <f t="shared" si="36"/>
        <v>267</v>
      </c>
      <c r="J270" s="18">
        <f>LOOKUP(2,1/(COUNTIF($J$4:J269,'Input and Summary Results'!$B$7:$B$8007)=0),'Input and Summary Results'!$B$7:$B$8007)</f>
        <v>51</v>
      </c>
      <c r="K270" s="18">
        <f t="shared" si="37"/>
        <v>51</v>
      </c>
      <c r="L270" s="18">
        <f t="shared" si="40"/>
        <v>265</v>
      </c>
      <c r="M270">
        <f t="shared" si="39"/>
        <v>265</v>
      </c>
      <c r="N270">
        <f t="shared" si="38"/>
        <v>18</v>
      </c>
      <c r="O270">
        <f t="shared" si="33"/>
        <v>18</v>
      </c>
    </row>
    <row r="271" spans="1:15" x14ac:dyDescent="0.25">
      <c r="A271" t="s">
        <v>25</v>
      </c>
      <c r="B271">
        <f>'Input and Summary Results'!$G275</f>
        <v>268</v>
      </c>
      <c r="C271">
        <f>IF(B271=0,FALSE,'Input and Summary Results'!$D$5)</f>
        <v>1</v>
      </c>
      <c r="D271">
        <f>IF(B271=0,FALSE,'Input and Summary Results'!$E$5)</f>
        <v>0</v>
      </c>
      <c r="E271">
        <f t="shared" si="34"/>
        <v>0</v>
      </c>
      <c r="F271">
        <f t="shared" si="35"/>
        <v>0</v>
      </c>
      <c r="G271">
        <f>IF(B271=" ",FALSE,(IF('Input and Summary Results'!$J$4="yes",'Data Transformation'!E271,'Data Transformation'!C271)))</f>
        <v>1</v>
      </c>
      <c r="H271">
        <f>IF(B271=" ",FALSE,(IF('Input and Summary Results'!$J$4="yes",'Data Transformation'!F271,'Data Transformation'!D271)))</f>
        <v>0</v>
      </c>
      <c r="I271">
        <f t="shared" si="36"/>
        <v>268</v>
      </c>
      <c r="J271" s="18">
        <f>LOOKUP(2,1/(COUNTIF($J$4:J270,'Input and Summary Results'!$B$7:$B$8007)=0),'Input and Summary Results'!$B$7:$B$8007)</f>
        <v>50</v>
      </c>
      <c r="K271" s="18">
        <f t="shared" si="37"/>
        <v>50</v>
      </c>
      <c r="L271" s="18">
        <f t="shared" si="40"/>
        <v>266</v>
      </c>
      <c r="M271">
        <f t="shared" si="39"/>
        <v>266</v>
      </c>
      <c r="N271">
        <f t="shared" si="38"/>
        <v>18</v>
      </c>
      <c r="O271">
        <f t="shared" si="33"/>
        <v>18</v>
      </c>
    </row>
    <row r="272" spans="1:15" x14ac:dyDescent="0.25">
      <c r="A272" t="s">
        <v>25</v>
      </c>
      <c r="B272">
        <f>'Input and Summary Results'!$G276</f>
        <v>269</v>
      </c>
      <c r="C272">
        <f>IF(B272=0,FALSE,'Input and Summary Results'!$D$5)</f>
        <v>1</v>
      </c>
      <c r="D272">
        <f>IF(B272=0,FALSE,'Input and Summary Results'!$E$5)</f>
        <v>0</v>
      </c>
      <c r="E272">
        <f t="shared" si="34"/>
        <v>0</v>
      </c>
      <c r="F272">
        <f t="shared" si="35"/>
        <v>0</v>
      </c>
      <c r="G272">
        <f>IF(B272=" ",FALSE,(IF('Input and Summary Results'!$J$4="yes",'Data Transformation'!E272,'Data Transformation'!C272)))</f>
        <v>1</v>
      </c>
      <c r="H272">
        <f>IF(B272=" ",FALSE,(IF('Input and Summary Results'!$J$4="yes",'Data Transformation'!F272,'Data Transformation'!D272)))</f>
        <v>0</v>
      </c>
      <c r="I272">
        <f t="shared" si="36"/>
        <v>269</v>
      </c>
      <c r="J272" s="18">
        <f>LOOKUP(2,1/(COUNTIF($J$4:J271,'Input and Summary Results'!$B$7:$B$8007)=0),'Input and Summary Results'!$B$7:$B$8007)</f>
        <v>49</v>
      </c>
      <c r="K272" s="18">
        <f t="shared" si="37"/>
        <v>49</v>
      </c>
      <c r="L272" s="18">
        <f t="shared" si="40"/>
        <v>267</v>
      </c>
      <c r="M272">
        <f t="shared" si="39"/>
        <v>267</v>
      </c>
      <c r="N272">
        <f t="shared" si="38"/>
        <v>18</v>
      </c>
      <c r="O272">
        <f t="shared" si="33"/>
        <v>18</v>
      </c>
    </row>
    <row r="273" spans="1:15" x14ac:dyDescent="0.25">
      <c r="A273" t="s">
        <v>25</v>
      </c>
      <c r="B273">
        <f>'Input and Summary Results'!$G277</f>
        <v>270</v>
      </c>
      <c r="C273">
        <f>IF(B273=0,FALSE,'Input and Summary Results'!$D$5)</f>
        <v>1</v>
      </c>
      <c r="D273">
        <f>IF(B273=0,FALSE,'Input and Summary Results'!$E$5)</f>
        <v>0</v>
      </c>
      <c r="E273">
        <f t="shared" si="34"/>
        <v>0</v>
      </c>
      <c r="F273">
        <f t="shared" si="35"/>
        <v>0</v>
      </c>
      <c r="G273">
        <f>IF(B273=" ",FALSE,(IF('Input and Summary Results'!$J$4="yes",'Data Transformation'!E273,'Data Transformation'!C273)))</f>
        <v>1</v>
      </c>
      <c r="H273">
        <f>IF(B273=" ",FALSE,(IF('Input and Summary Results'!$J$4="yes",'Data Transformation'!F273,'Data Transformation'!D273)))</f>
        <v>0</v>
      </c>
      <c r="I273">
        <f t="shared" si="36"/>
        <v>270</v>
      </c>
      <c r="J273" s="18">
        <f>LOOKUP(2,1/(COUNTIF($J$4:J272,'Input and Summary Results'!$B$7:$B$8007)=0),'Input and Summary Results'!$B$7:$B$8007)</f>
        <v>48</v>
      </c>
      <c r="K273" s="18">
        <f t="shared" si="37"/>
        <v>48</v>
      </c>
      <c r="L273" s="18">
        <f t="shared" si="40"/>
        <v>268</v>
      </c>
      <c r="M273">
        <f t="shared" si="39"/>
        <v>268</v>
      </c>
      <c r="N273">
        <f t="shared" si="38"/>
        <v>19</v>
      </c>
      <c r="O273">
        <f t="shared" si="33"/>
        <v>19</v>
      </c>
    </row>
    <row r="274" spans="1:15" x14ac:dyDescent="0.25">
      <c r="A274" t="s">
        <v>25</v>
      </c>
      <c r="B274">
        <f>'Input and Summary Results'!$G278</f>
        <v>271</v>
      </c>
      <c r="C274">
        <f>IF(B274=0,FALSE,'Input and Summary Results'!$D$5)</f>
        <v>1</v>
      </c>
      <c r="D274">
        <f>IF(B274=0,FALSE,'Input and Summary Results'!$E$5)</f>
        <v>0</v>
      </c>
      <c r="E274">
        <f t="shared" si="34"/>
        <v>0</v>
      </c>
      <c r="F274">
        <f t="shared" si="35"/>
        <v>0</v>
      </c>
      <c r="G274">
        <f>IF(B274=" ",FALSE,(IF('Input and Summary Results'!$J$4="yes",'Data Transformation'!E274,'Data Transformation'!C274)))</f>
        <v>1</v>
      </c>
      <c r="H274">
        <f>IF(B274=" ",FALSE,(IF('Input and Summary Results'!$J$4="yes",'Data Transformation'!F274,'Data Transformation'!D274)))</f>
        <v>0</v>
      </c>
      <c r="I274">
        <f t="shared" si="36"/>
        <v>271</v>
      </c>
      <c r="J274" s="18">
        <f>LOOKUP(2,1/(COUNTIF($J$4:J273,'Input and Summary Results'!$B$7:$B$8007)=0),'Input and Summary Results'!$B$7:$B$8007)</f>
        <v>47</v>
      </c>
      <c r="K274" s="18">
        <f t="shared" si="37"/>
        <v>47</v>
      </c>
      <c r="L274" s="18">
        <f t="shared" si="40"/>
        <v>269</v>
      </c>
      <c r="M274">
        <f t="shared" si="39"/>
        <v>269</v>
      </c>
      <c r="N274">
        <f t="shared" si="38"/>
        <v>18</v>
      </c>
      <c r="O274">
        <f t="shared" si="33"/>
        <v>18</v>
      </c>
    </row>
    <row r="275" spans="1:15" x14ac:dyDescent="0.25">
      <c r="A275" t="s">
        <v>25</v>
      </c>
      <c r="B275">
        <f>'Input and Summary Results'!$G279</f>
        <v>272</v>
      </c>
      <c r="C275">
        <f>IF(B275=0,FALSE,'Input and Summary Results'!$D$5)</f>
        <v>1</v>
      </c>
      <c r="D275">
        <f>IF(B275=0,FALSE,'Input and Summary Results'!$E$5)</f>
        <v>0</v>
      </c>
      <c r="E275">
        <f t="shared" si="34"/>
        <v>0</v>
      </c>
      <c r="F275">
        <f t="shared" si="35"/>
        <v>0</v>
      </c>
      <c r="G275">
        <f>IF(B275=" ",FALSE,(IF('Input and Summary Results'!$J$4="yes",'Data Transformation'!E275,'Data Transformation'!C275)))</f>
        <v>1</v>
      </c>
      <c r="H275">
        <f>IF(B275=" ",FALSE,(IF('Input and Summary Results'!$J$4="yes",'Data Transformation'!F275,'Data Transformation'!D275)))</f>
        <v>0</v>
      </c>
      <c r="I275">
        <f t="shared" si="36"/>
        <v>272</v>
      </c>
      <c r="J275" s="18">
        <f>LOOKUP(2,1/(COUNTIF($J$4:J274,'Input and Summary Results'!$B$7:$B$8007)=0),'Input and Summary Results'!$B$7:$B$8007)</f>
        <v>46</v>
      </c>
      <c r="K275" s="18">
        <f t="shared" si="37"/>
        <v>46</v>
      </c>
      <c r="L275" s="18">
        <f t="shared" si="40"/>
        <v>270</v>
      </c>
      <c r="M275">
        <f t="shared" si="39"/>
        <v>270</v>
      </c>
      <c r="N275">
        <f t="shared" si="38"/>
        <v>20</v>
      </c>
      <c r="O275">
        <f t="shared" si="33"/>
        <v>20</v>
      </c>
    </row>
    <row r="276" spans="1:15" x14ac:dyDescent="0.25">
      <c r="A276" t="s">
        <v>25</v>
      </c>
      <c r="B276">
        <f>'Input and Summary Results'!$G280</f>
        <v>273</v>
      </c>
      <c r="C276">
        <f>IF(B276=0,FALSE,'Input and Summary Results'!$D$5)</f>
        <v>1</v>
      </c>
      <c r="D276">
        <f>IF(B276=0,FALSE,'Input and Summary Results'!$E$5)</f>
        <v>0</v>
      </c>
      <c r="E276">
        <f t="shared" si="34"/>
        <v>0</v>
      </c>
      <c r="F276">
        <f t="shared" si="35"/>
        <v>0</v>
      </c>
      <c r="G276">
        <f>IF(B276=" ",FALSE,(IF('Input and Summary Results'!$J$4="yes",'Data Transformation'!E276,'Data Transformation'!C276)))</f>
        <v>1</v>
      </c>
      <c r="H276">
        <f>IF(B276=" ",FALSE,(IF('Input and Summary Results'!$J$4="yes",'Data Transformation'!F276,'Data Transformation'!D276)))</f>
        <v>0</v>
      </c>
      <c r="I276">
        <f t="shared" si="36"/>
        <v>273</v>
      </c>
      <c r="J276" s="18">
        <f>LOOKUP(2,1/(COUNTIF($J$4:J275,'Input and Summary Results'!$B$7:$B$8007)=0),'Input and Summary Results'!$B$7:$B$8007)</f>
        <v>45</v>
      </c>
      <c r="K276" s="18">
        <f t="shared" si="37"/>
        <v>45</v>
      </c>
      <c r="L276" s="18">
        <f t="shared" si="40"/>
        <v>271</v>
      </c>
      <c r="M276">
        <f t="shared" si="39"/>
        <v>271</v>
      </c>
      <c r="N276">
        <f t="shared" si="38"/>
        <v>18</v>
      </c>
      <c r="O276">
        <f t="shared" si="33"/>
        <v>18</v>
      </c>
    </row>
    <row r="277" spans="1:15" x14ac:dyDescent="0.25">
      <c r="A277" t="s">
        <v>25</v>
      </c>
      <c r="B277">
        <f>'Input and Summary Results'!$G281</f>
        <v>274</v>
      </c>
      <c r="C277">
        <f>IF(B277=0,FALSE,'Input and Summary Results'!$D$5)</f>
        <v>1</v>
      </c>
      <c r="D277">
        <f>IF(B277=0,FALSE,'Input and Summary Results'!$E$5)</f>
        <v>0</v>
      </c>
      <c r="E277">
        <f t="shared" si="34"/>
        <v>0</v>
      </c>
      <c r="F277">
        <f t="shared" si="35"/>
        <v>0</v>
      </c>
      <c r="G277">
        <f>IF(B277=" ",FALSE,(IF('Input and Summary Results'!$J$4="yes",'Data Transformation'!E277,'Data Transformation'!C277)))</f>
        <v>1</v>
      </c>
      <c r="H277">
        <f>IF(B277=" ",FALSE,(IF('Input and Summary Results'!$J$4="yes",'Data Transformation'!F277,'Data Transformation'!D277)))</f>
        <v>0</v>
      </c>
      <c r="I277">
        <f t="shared" si="36"/>
        <v>274</v>
      </c>
      <c r="J277" s="18">
        <f>LOOKUP(2,1/(COUNTIF($J$4:J276,'Input and Summary Results'!$B$7:$B$8007)=0),'Input and Summary Results'!$B$7:$B$8007)</f>
        <v>44</v>
      </c>
      <c r="K277" s="18">
        <f t="shared" si="37"/>
        <v>44</v>
      </c>
      <c r="L277" s="18">
        <f t="shared" si="40"/>
        <v>272</v>
      </c>
      <c r="M277">
        <f t="shared" si="39"/>
        <v>272</v>
      </c>
      <c r="N277">
        <f t="shared" si="38"/>
        <v>18</v>
      </c>
      <c r="O277">
        <f t="shared" si="33"/>
        <v>18</v>
      </c>
    </row>
    <row r="278" spans="1:15" x14ac:dyDescent="0.25">
      <c r="A278" t="s">
        <v>25</v>
      </c>
      <c r="B278">
        <f>'Input and Summary Results'!$G282</f>
        <v>275</v>
      </c>
      <c r="C278">
        <f>IF(B278=0,FALSE,'Input and Summary Results'!$D$5)</f>
        <v>1</v>
      </c>
      <c r="D278">
        <f>IF(B278=0,FALSE,'Input and Summary Results'!$E$5)</f>
        <v>0</v>
      </c>
      <c r="E278">
        <f t="shared" si="34"/>
        <v>0</v>
      </c>
      <c r="F278">
        <f t="shared" si="35"/>
        <v>0</v>
      </c>
      <c r="G278">
        <f>IF(B278=" ",FALSE,(IF('Input and Summary Results'!$J$4="yes",'Data Transformation'!E278,'Data Transformation'!C278)))</f>
        <v>1</v>
      </c>
      <c r="H278">
        <f>IF(B278=" ",FALSE,(IF('Input and Summary Results'!$J$4="yes",'Data Transformation'!F278,'Data Transformation'!D278)))</f>
        <v>0</v>
      </c>
      <c r="I278">
        <f t="shared" si="36"/>
        <v>275</v>
      </c>
      <c r="J278" s="18">
        <f>LOOKUP(2,1/(COUNTIF($J$4:J277,'Input and Summary Results'!$B$7:$B$8007)=0),'Input and Summary Results'!$B$7:$B$8007)</f>
        <v>43</v>
      </c>
      <c r="K278" s="18">
        <f t="shared" si="37"/>
        <v>43</v>
      </c>
      <c r="L278" s="18">
        <f t="shared" si="40"/>
        <v>273</v>
      </c>
      <c r="M278">
        <f t="shared" si="39"/>
        <v>273</v>
      </c>
      <c r="N278">
        <f t="shared" si="38"/>
        <v>16</v>
      </c>
      <c r="O278">
        <f t="shared" si="33"/>
        <v>16</v>
      </c>
    </row>
    <row r="279" spans="1:15" x14ac:dyDescent="0.25">
      <c r="A279" t="s">
        <v>25</v>
      </c>
      <c r="B279">
        <f>'Input and Summary Results'!$G283</f>
        <v>276</v>
      </c>
      <c r="C279">
        <f>IF(B279=0,FALSE,'Input and Summary Results'!$D$5)</f>
        <v>1</v>
      </c>
      <c r="D279">
        <f>IF(B279=0,FALSE,'Input and Summary Results'!$E$5)</f>
        <v>0</v>
      </c>
      <c r="E279">
        <f t="shared" si="34"/>
        <v>0</v>
      </c>
      <c r="F279">
        <f t="shared" si="35"/>
        <v>0</v>
      </c>
      <c r="G279">
        <f>IF(B279=" ",FALSE,(IF('Input and Summary Results'!$J$4="yes",'Data Transformation'!E279,'Data Transformation'!C279)))</f>
        <v>1</v>
      </c>
      <c r="H279">
        <f>IF(B279=" ",FALSE,(IF('Input and Summary Results'!$J$4="yes",'Data Transformation'!F279,'Data Transformation'!D279)))</f>
        <v>0</v>
      </c>
      <c r="I279">
        <f t="shared" si="36"/>
        <v>276</v>
      </c>
      <c r="J279" s="18">
        <f>LOOKUP(2,1/(COUNTIF($J$4:J278,'Input and Summary Results'!$B$7:$B$8007)=0),'Input and Summary Results'!$B$7:$B$8007)</f>
        <v>42</v>
      </c>
      <c r="K279" s="18">
        <f t="shared" si="37"/>
        <v>42</v>
      </c>
      <c r="L279" s="18">
        <f t="shared" si="40"/>
        <v>274</v>
      </c>
      <c r="M279">
        <f t="shared" si="39"/>
        <v>274</v>
      </c>
      <c r="N279">
        <f t="shared" si="38"/>
        <v>19</v>
      </c>
      <c r="O279">
        <f t="shared" si="33"/>
        <v>19</v>
      </c>
    </row>
    <row r="280" spans="1:15" x14ac:dyDescent="0.25">
      <c r="A280" t="s">
        <v>25</v>
      </c>
      <c r="B280">
        <f>'Input and Summary Results'!$G284</f>
        <v>277</v>
      </c>
      <c r="C280">
        <f>IF(B280=0,FALSE,'Input and Summary Results'!$D$5)</f>
        <v>1</v>
      </c>
      <c r="D280">
        <f>IF(B280=0,FALSE,'Input and Summary Results'!$E$5)</f>
        <v>0</v>
      </c>
      <c r="E280">
        <f t="shared" si="34"/>
        <v>0</v>
      </c>
      <c r="F280">
        <f t="shared" si="35"/>
        <v>0</v>
      </c>
      <c r="G280">
        <f>IF(B280=" ",FALSE,(IF('Input and Summary Results'!$J$4="yes",'Data Transformation'!E280,'Data Transformation'!C280)))</f>
        <v>1</v>
      </c>
      <c r="H280">
        <f>IF(B280=" ",FALSE,(IF('Input and Summary Results'!$J$4="yes",'Data Transformation'!F280,'Data Transformation'!D280)))</f>
        <v>0</v>
      </c>
      <c r="I280">
        <f t="shared" si="36"/>
        <v>277</v>
      </c>
      <c r="J280" s="18">
        <f>LOOKUP(2,1/(COUNTIF($J$4:J279,'Input and Summary Results'!$B$7:$B$8007)=0),'Input and Summary Results'!$B$7:$B$8007)</f>
        <v>41</v>
      </c>
      <c r="K280" s="18">
        <f t="shared" si="37"/>
        <v>41</v>
      </c>
      <c r="L280" s="18">
        <f t="shared" si="40"/>
        <v>275</v>
      </c>
      <c r="M280">
        <f t="shared" si="39"/>
        <v>275</v>
      </c>
      <c r="N280">
        <f t="shared" si="38"/>
        <v>20</v>
      </c>
      <c r="O280">
        <f t="shared" si="33"/>
        <v>20</v>
      </c>
    </row>
    <row r="281" spans="1:15" x14ac:dyDescent="0.25">
      <c r="A281" t="s">
        <v>25</v>
      </c>
      <c r="B281">
        <f>'Input and Summary Results'!$G285</f>
        <v>278</v>
      </c>
      <c r="C281">
        <f>IF(B281=0,FALSE,'Input and Summary Results'!$D$5)</f>
        <v>1</v>
      </c>
      <c r="D281">
        <f>IF(B281=0,FALSE,'Input and Summary Results'!$E$5)</f>
        <v>0</v>
      </c>
      <c r="E281">
        <f t="shared" si="34"/>
        <v>0</v>
      </c>
      <c r="F281">
        <f t="shared" si="35"/>
        <v>0</v>
      </c>
      <c r="G281">
        <f>IF(B281=" ",FALSE,(IF('Input and Summary Results'!$J$4="yes",'Data Transformation'!E281,'Data Transformation'!C281)))</f>
        <v>1</v>
      </c>
      <c r="H281">
        <f>IF(B281=" ",FALSE,(IF('Input and Summary Results'!$J$4="yes",'Data Transformation'!F281,'Data Transformation'!D281)))</f>
        <v>0</v>
      </c>
      <c r="I281">
        <f t="shared" si="36"/>
        <v>278</v>
      </c>
      <c r="J281" s="18">
        <f>LOOKUP(2,1/(COUNTIF($J$4:J280,'Input and Summary Results'!$B$7:$B$8007)=0),'Input and Summary Results'!$B$7:$B$8007)</f>
        <v>40</v>
      </c>
      <c r="K281" s="18">
        <f t="shared" si="37"/>
        <v>40</v>
      </c>
      <c r="L281" s="18">
        <f t="shared" si="40"/>
        <v>276</v>
      </c>
      <c r="M281">
        <f t="shared" si="39"/>
        <v>276</v>
      </c>
      <c r="N281">
        <f t="shared" si="38"/>
        <v>16</v>
      </c>
      <c r="O281">
        <f t="shared" si="33"/>
        <v>16</v>
      </c>
    </row>
    <row r="282" spans="1:15" x14ac:dyDescent="0.25">
      <c r="A282" t="s">
        <v>25</v>
      </c>
      <c r="B282">
        <f>'Input and Summary Results'!$G286</f>
        <v>279</v>
      </c>
      <c r="C282">
        <f>IF(B282=0,FALSE,'Input and Summary Results'!$D$5)</f>
        <v>1</v>
      </c>
      <c r="D282">
        <f>IF(B282=0,FALSE,'Input and Summary Results'!$E$5)</f>
        <v>0</v>
      </c>
      <c r="E282">
        <f t="shared" si="34"/>
        <v>0</v>
      </c>
      <c r="F282">
        <f t="shared" si="35"/>
        <v>0</v>
      </c>
      <c r="G282">
        <f>IF(B282=" ",FALSE,(IF('Input and Summary Results'!$J$4="yes",'Data Transformation'!E282,'Data Transformation'!C282)))</f>
        <v>1</v>
      </c>
      <c r="H282">
        <f>IF(B282=" ",FALSE,(IF('Input and Summary Results'!$J$4="yes",'Data Transformation'!F282,'Data Transformation'!D282)))</f>
        <v>0</v>
      </c>
      <c r="I282">
        <f t="shared" si="36"/>
        <v>279</v>
      </c>
      <c r="J282" s="18">
        <f>LOOKUP(2,1/(COUNTIF($J$4:J281,'Input and Summary Results'!$B$7:$B$8007)=0),'Input and Summary Results'!$B$7:$B$8007)</f>
        <v>39</v>
      </c>
      <c r="K282" s="18">
        <f t="shared" si="37"/>
        <v>39</v>
      </c>
      <c r="L282" s="18">
        <f t="shared" si="40"/>
        <v>277</v>
      </c>
      <c r="M282">
        <f t="shared" si="39"/>
        <v>277</v>
      </c>
      <c r="N282">
        <f t="shared" si="38"/>
        <v>17</v>
      </c>
      <c r="O282">
        <f t="shared" si="33"/>
        <v>17</v>
      </c>
    </row>
    <row r="283" spans="1:15" x14ac:dyDescent="0.25">
      <c r="A283" t="s">
        <v>25</v>
      </c>
      <c r="B283">
        <f>'Input and Summary Results'!$G287</f>
        <v>280</v>
      </c>
      <c r="C283">
        <f>IF(B283=0,FALSE,'Input and Summary Results'!$D$5)</f>
        <v>1</v>
      </c>
      <c r="D283">
        <f>IF(B283=0,FALSE,'Input and Summary Results'!$E$5)</f>
        <v>0</v>
      </c>
      <c r="E283">
        <f t="shared" si="34"/>
        <v>0</v>
      </c>
      <c r="F283">
        <f t="shared" si="35"/>
        <v>0</v>
      </c>
      <c r="G283">
        <f>IF(B283=" ",FALSE,(IF('Input and Summary Results'!$J$4="yes",'Data Transformation'!E283,'Data Transformation'!C283)))</f>
        <v>1</v>
      </c>
      <c r="H283">
        <f>IF(B283=" ",FALSE,(IF('Input and Summary Results'!$J$4="yes",'Data Transformation'!F283,'Data Transformation'!D283)))</f>
        <v>0</v>
      </c>
      <c r="I283">
        <f t="shared" si="36"/>
        <v>280</v>
      </c>
      <c r="J283" s="18">
        <f>LOOKUP(2,1/(COUNTIF($J$4:J282,'Input and Summary Results'!$B$7:$B$8007)=0),'Input and Summary Results'!$B$7:$B$8007)</f>
        <v>38</v>
      </c>
      <c r="K283" s="18">
        <f t="shared" si="37"/>
        <v>38</v>
      </c>
      <c r="L283" s="18">
        <f t="shared" si="40"/>
        <v>278</v>
      </c>
      <c r="M283">
        <f t="shared" si="39"/>
        <v>278</v>
      </c>
      <c r="N283">
        <f t="shared" si="38"/>
        <v>15</v>
      </c>
      <c r="O283">
        <f t="shared" si="33"/>
        <v>15</v>
      </c>
    </row>
    <row r="284" spans="1:15" x14ac:dyDescent="0.25">
      <c r="A284" t="s">
        <v>25</v>
      </c>
      <c r="B284">
        <f>'Input and Summary Results'!$G288</f>
        <v>281</v>
      </c>
      <c r="C284">
        <f>IF(B284=0,FALSE,'Input and Summary Results'!$D$5)</f>
        <v>1</v>
      </c>
      <c r="D284">
        <f>IF(B284=0,FALSE,'Input and Summary Results'!$E$5)</f>
        <v>0</v>
      </c>
      <c r="E284">
        <f t="shared" si="34"/>
        <v>0</v>
      </c>
      <c r="F284">
        <f t="shared" si="35"/>
        <v>0</v>
      </c>
      <c r="G284">
        <f>IF(B284=" ",FALSE,(IF('Input and Summary Results'!$J$4="yes",'Data Transformation'!E284,'Data Transformation'!C284)))</f>
        <v>1</v>
      </c>
      <c r="H284">
        <f>IF(B284=" ",FALSE,(IF('Input and Summary Results'!$J$4="yes",'Data Transformation'!F284,'Data Transformation'!D284)))</f>
        <v>0</v>
      </c>
      <c r="I284">
        <f t="shared" si="36"/>
        <v>281</v>
      </c>
      <c r="J284" s="18">
        <f>LOOKUP(2,1/(COUNTIF($J$4:J283,'Input and Summary Results'!$B$7:$B$8007)=0),'Input and Summary Results'!$B$7:$B$8007)</f>
        <v>37</v>
      </c>
      <c r="K284" s="18">
        <f t="shared" si="37"/>
        <v>37</v>
      </c>
      <c r="L284" s="18">
        <f t="shared" si="40"/>
        <v>279</v>
      </c>
      <c r="M284">
        <f t="shared" si="39"/>
        <v>279</v>
      </c>
      <c r="N284">
        <f t="shared" si="38"/>
        <v>20</v>
      </c>
      <c r="O284">
        <f t="shared" si="33"/>
        <v>20</v>
      </c>
    </row>
    <row r="285" spans="1:15" x14ac:dyDescent="0.25">
      <c r="A285" t="s">
        <v>25</v>
      </c>
      <c r="B285">
        <f>'Input and Summary Results'!$G289</f>
        <v>282</v>
      </c>
      <c r="C285">
        <f>IF(B285=0,FALSE,'Input and Summary Results'!$D$5)</f>
        <v>1</v>
      </c>
      <c r="D285">
        <f>IF(B285=0,FALSE,'Input and Summary Results'!$E$5)</f>
        <v>0</v>
      </c>
      <c r="E285">
        <f t="shared" si="34"/>
        <v>0</v>
      </c>
      <c r="F285">
        <f t="shared" si="35"/>
        <v>0</v>
      </c>
      <c r="G285">
        <f>IF(B285=" ",FALSE,(IF('Input and Summary Results'!$J$4="yes",'Data Transformation'!E285,'Data Transformation'!C285)))</f>
        <v>1</v>
      </c>
      <c r="H285">
        <f>IF(B285=" ",FALSE,(IF('Input and Summary Results'!$J$4="yes",'Data Transformation'!F285,'Data Transformation'!D285)))</f>
        <v>0</v>
      </c>
      <c r="I285">
        <f t="shared" si="36"/>
        <v>282</v>
      </c>
      <c r="J285" s="18">
        <f>LOOKUP(2,1/(COUNTIF($J$4:J284,'Input and Summary Results'!$B$7:$B$8007)=0),'Input and Summary Results'!$B$7:$B$8007)</f>
        <v>36</v>
      </c>
      <c r="K285" s="18">
        <f t="shared" si="37"/>
        <v>36</v>
      </c>
      <c r="L285" s="18">
        <f t="shared" si="40"/>
        <v>280</v>
      </c>
      <c r="M285">
        <f t="shared" si="39"/>
        <v>280</v>
      </c>
      <c r="N285">
        <f t="shared" si="38"/>
        <v>17</v>
      </c>
      <c r="O285">
        <f t="shared" si="33"/>
        <v>17</v>
      </c>
    </row>
    <row r="286" spans="1:15" x14ac:dyDescent="0.25">
      <c r="A286" t="s">
        <v>25</v>
      </c>
      <c r="B286">
        <f>'Input and Summary Results'!$G290</f>
        <v>283</v>
      </c>
      <c r="C286">
        <f>IF(B286=0,FALSE,'Input and Summary Results'!$D$5)</f>
        <v>1</v>
      </c>
      <c r="D286">
        <f>IF(B286=0,FALSE,'Input and Summary Results'!$E$5)</f>
        <v>0</v>
      </c>
      <c r="E286">
        <f t="shared" si="34"/>
        <v>0</v>
      </c>
      <c r="F286">
        <f t="shared" si="35"/>
        <v>0</v>
      </c>
      <c r="G286">
        <f>IF(B286=" ",FALSE,(IF('Input and Summary Results'!$J$4="yes",'Data Transformation'!E286,'Data Transformation'!C286)))</f>
        <v>1</v>
      </c>
      <c r="H286">
        <f>IF(B286=" ",FALSE,(IF('Input and Summary Results'!$J$4="yes",'Data Transformation'!F286,'Data Transformation'!D286)))</f>
        <v>0</v>
      </c>
      <c r="I286">
        <f t="shared" si="36"/>
        <v>283</v>
      </c>
      <c r="J286" s="18">
        <f>LOOKUP(2,1/(COUNTIF($J$4:J285,'Input and Summary Results'!$B$7:$B$8007)=0),'Input and Summary Results'!$B$7:$B$8007)</f>
        <v>35</v>
      </c>
      <c r="K286" s="18">
        <f t="shared" si="37"/>
        <v>35</v>
      </c>
      <c r="L286" s="18">
        <f t="shared" si="40"/>
        <v>281</v>
      </c>
      <c r="M286">
        <f t="shared" si="39"/>
        <v>281</v>
      </c>
      <c r="N286">
        <f t="shared" si="38"/>
        <v>20</v>
      </c>
      <c r="O286">
        <f t="shared" si="33"/>
        <v>20</v>
      </c>
    </row>
    <row r="287" spans="1:15" x14ac:dyDescent="0.25">
      <c r="A287" t="s">
        <v>25</v>
      </c>
      <c r="B287">
        <f>'Input and Summary Results'!$G291</f>
        <v>284</v>
      </c>
      <c r="C287">
        <f>IF(B287=0,FALSE,'Input and Summary Results'!$D$5)</f>
        <v>1</v>
      </c>
      <c r="D287">
        <f>IF(B287=0,FALSE,'Input and Summary Results'!$E$5)</f>
        <v>0</v>
      </c>
      <c r="E287">
        <f t="shared" si="34"/>
        <v>0</v>
      </c>
      <c r="F287">
        <f t="shared" si="35"/>
        <v>0</v>
      </c>
      <c r="G287">
        <f>IF(B287=" ",FALSE,(IF('Input and Summary Results'!$J$4="yes",'Data Transformation'!E287,'Data Transformation'!C287)))</f>
        <v>1</v>
      </c>
      <c r="H287">
        <f>IF(B287=" ",FALSE,(IF('Input and Summary Results'!$J$4="yes",'Data Transformation'!F287,'Data Transformation'!D287)))</f>
        <v>0</v>
      </c>
      <c r="I287">
        <f t="shared" si="36"/>
        <v>284</v>
      </c>
      <c r="J287" s="18">
        <f>LOOKUP(2,1/(COUNTIF($J$4:J286,'Input and Summary Results'!$B$7:$B$8007)=0),'Input and Summary Results'!$B$7:$B$8007)</f>
        <v>34</v>
      </c>
      <c r="K287" s="18">
        <f t="shared" si="37"/>
        <v>34</v>
      </c>
      <c r="L287" s="18">
        <f t="shared" si="40"/>
        <v>282</v>
      </c>
      <c r="M287">
        <f t="shared" si="39"/>
        <v>282</v>
      </c>
      <c r="N287">
        <f t="shared" si="38"/>
        <v>19</v>
      </c>
      <c r="O287">
        <f t="shared" si="33"/>
        <v>19</v>
      </c>
    </row>
    <row r="288" spans="1:15" x14ac:dyDescent="0.25">
      <c r="A288" t="s">
        <v>25</v>
      </c>
      <c r="B288">
        <f>'Input and Summary Results'!$G292</f>
        <v>285</v>
      </c>
      <c r="C288">
        <f>IF(B288=0,FALSE,'Input and Summary Results'!$D$5)</f>
        <v>1</v>
      </c>
      <c r="D288">
        <f>IF(B288=0,FALSE,'Input and Summary Results'!$E$5)</f>
        <v>0</v>
      </c>
      <c r="E288">
        <f t="shared" si="34"/>
        <v>0</v>
      </c>
      <c r="F288">
        <f t="shared" si="35"/>
        <v>0</v>
      </c>
      <c r="G288">
        <f>IF(B288=" ",FALSE,(IF('Input and Summary Results'!$J$4="yes",'Data Transformation'!E288,'Data Transformation'!C288)))</f>
        <v>1</v>
      </c>
      <c r="H288">
        <f>IF(B288=" ",FALSE,(IF('Input and Summary Results'!$J$4="yes",'Data Transformation'!F288,'Data Transformation'!D288)))</f>
        <v>0</v>
      </c>
      <c r="I288">
        <f t="shared" si="36"/>
        <v>285</v>
      </c>
      <c r="J288" s="18">
        <f>LOOKUP(2,1/(COUNTIF($J$4:J287,'Input and Summary Results'!$B$7:$B$8007)=0),'Input and Summary Results'!$B$7:$B$8007)</f>
        <v>33</v>
      </c>
      <c r="K288" s="18">
        <f t="shared" si="37"/>
        <v>33</v>
      </c>
      <c r="L288" s="18">
        <f t="shared" si="40"/>
        <v>283</v>
      </c>
      <c r="M288">
        <f t="shared" si="39"/>
        <v>283</v>
      </c>
      <c r="N288">
        <f t="shared" si="38"/>
        <v>19</v>
      </c>
      <c r="O288">
        <f t="shared" si="33"/>
        <v>19</v>
      </c>
    </row>
    <row r="289" spans="1:15" x14ac:dyDescent="0.25">
      <c r="A289" t="s">
        <v>25</v>
      </c>
      <c r="B289">
        <f>'Input and Summary Results'!$G293</f>
        <v>286</v>
      </c>
      <c r="C289">
        <f>IF(B289=0,FALSE,'Input and Summary Results'!$D$5)</f>
        <v>1</v>
      </c>
      <c r="D289">
        <f>IF(B289=0,FALSE,'Input and Summary Results'!$E$5)</f>
        <v>0</v>
      </c>
      <c r="E289">
        <f t="shared" si="34"/>
        <v>0</v>
      </c>
      <c r="F289">
        <f t="shared" si="35"/>
        <v>0</v>
      </c>
      <c r="G289">
        <f>IF(B289=" ",FALSE,(IF('Input and Summary Results'!$J$4="yes",'Data Transformation'!E289,'Data Transformation'!C289)))</f>
        <v>1</v>
      </c>
      <c r="H289">
        <f>IF(B289=" ",FALSE,(IF('Input and Summary Results'!$J$4="yes",'Data Transformation'!F289,'Data Transformation'!D289)))</f>
        <v>0</v>
      </c>
      <c r="I289">
        <f t="shared" si="36"/>
        <v>286</v>
      </c>
      <c r="J289" s="18">
        <f>LOOKUP(2,1/(COUNTIF($J$4:J288,'Input and Summary Results'!$B$7:$B$8007)=0),'Input and Summary Results'!$B$7:$B$8007)</f>
        <v>32</v>
      </c>
      <c r="K289" s="18">
        <f t="shared" si="37"/>
        <v>32</v>
      </c>
      <c r="L289" s="18">
        <f t="shared" si="40"/>
        <v>284</v>
      </c>
      <c r="M289">
        <f t="shared" si="39"/>
        <v>284</v>
      </c>
      <c r="N289">
        <f t="shared" si="38"/>
        <v>13</v>
      </c>
      <c r="O289">
        <f t="shared" si="33"/>
        <v>13</v>
      </c>
    </row>
    <row r="290" spans="1:15" x14ac:dyDescent="0.25">
      <c r="A290" t="s">
        <v>25</v>
      </c>
      <c r="B290">
        <f>'Input and Summary Results'!$G294</f>
        <v>287</v>
      </c>
      <c r="C290">
        <f>IF(B290=0,FALSE,'Input and Summary Results'!$D$5)</f>
        <v>1</v>
      </c>
      <c r="D290">
        <f>IF(B290=0,FALSE,'Input and Summary Results'!$E$5)</f>
        <v>0</v>
      </c>
      <c r="E290">
        <f t="shared" si="34"/>
        <v>0</v>
      </c>
      <c r="F290">
        <f t="shared" si="35"/>
        <v>0</v>
      </c>
      <c r="G290">
        <f>IF(B290=" ",FALSE,(IF('Input and Summary Results'!$J$4="yes",'Data Transformation'!E290,'Data Transformation'!C290)))</f>
        <v>1</v>
      </c>
      <c r="H290">
        <f>IF(B290=" ",FALSE,(IF('Input and Summary Results'!$J$4="yes",'Data Transformation'!F290,'Data Transformation'!D290)))</f>
        <v>0</v>
      </c>
      <c r="I290">
        <f t="shared" si="36"/>
        <v>287</v>
      </c>
      <c r="J290" s="18">
        <f>LOOKUP(2,1/(COUNTIF($J$4:J289,'Input and Summary Results'!$B$7:$B$8007)=0),'Input and Summary Results'!$B$7:$B$8007)</f>
        <v>31</v>
      </c>
      <c r="K290" s="18">
        <f t="shared" si="37"/>
        <v>31</v>
      </c>
      <c r="L290" s="18">
        <f t="shared" si="40"/>
        <v>285</v>
      </c>
      <c r="M290">
        <f t="shared" si="39"/>
        <v>285</v>
      </c>
      <c r="N290">
        <f t="shared" si="38"/>
        <v>16</v>
      </c>
      <c r="O290">
        <f t="shared" si="33"/>
        <v>16</v>
      </c>
    </row>
    <row r="291" spans="1:15" x14ac:dyDescent="0.25">
      <c r="A291" t="s">
        <v>25</v>
      </c>
      <c r="B291">
        <f>'Input and Summary Results'!$G295</f>
        <v>288</v>
      </c>
      <c r="C291">
        <f>IF(B291=0,FALSE,'Input and Summary Results'!$D$5)</f>
        <v>1</v>
      </c>
      <c r="D291">
        <f>IF(B291=0,FALSE,'Input and Summary Results'!$E$5)</f>
        <v>0</v>
      </c>
      <c r="E291">
        <f t="shared" si="34"/>
        <v>0</v>
      </c>
      <c r="F291">
        <f t="shared" si="35"/>
        <v>0</v>
      </c>
      <c r="G291">
        <f>IF(B291=" ",FALSE,(IF('Input and Summary Results'!$J$4="yes",'Data Transformation'!E291,'Data Transformation'!C291)))</f>
        <v>1</v>
      </c>
      <c r="H291">
        <f>IF(B291=" ",FALSE,(IF('Input and Summary Results'!$J$4="yes",'Data Transformation'!F291,'Data Transformation'!D291)))</f>
        <v>0</v>
      </c>
      <c r="I291">
        <f t="shared" si="36"/>
        <v>288</v>
      </c>
      <c r="J291" s="18">
        <f>LOOKUP(2,1/(COUNTIF($J$4:J290,'Input and Summary Results'!$B$7:$B$8007)=0),'Input and Summary Results'!$B$7:$B$8007)</f>
        <v>30</v>
      </c>
      <c r="K291" s="18">
        <f t="shared" si="37"/>
        <v>30</v>
      </c>
      <c r="L291" s="18">
        <f t="shared" si="40"/>
        <v>286</v>
      </c>
      <c r="M291">
        <f t="shared" si="39"/>
        <v>286</v>
      </c>
      <c r="N291">
        <f t="shared" si="38"/>
        <v>14</v>
      </c>
      <c r="O291">
        <f t="shared" si="33"/>
        <v>14</v>
      </c>
    </row>
    <row r="292" spans="1:15" x14ac:dyDescent="0.25">
      <c r="A292" t="s">
        <v>25</v>
      </c>
      <c r="B292">
        <f>'Input and Summary Results'!$G296</f>
        <v>289</v>
      </c>
      <c r="C292">
        <f>IF(B292=0,FALSE,'Input and Summary Results'!$D$5)</f>
        <v>1</v>
      </c>
      <c r="D292">
        <f>IF(B292=0,FALSE,'Input and Summary Results'!$E$5)</f>
        <v>0</v>
      </c>
      <c r="E292">
        <f t="shared" si="34"/>
        <v>0</v>
      </c>
      <c r="F292">
        <f t="shared" si="35"/>
        <v>0</v>
      </c>
      <c r="G292">
        <f>IF(B292=" ",FALSE,(IF('Input and Summary Results'!$J$4="yes",'Data Transformation'!E292,'Data Transformation'!C292)))</f>
        <v>1</v>
      </c>
      <c r="H292">
        <f>IF(B292=" ",FALSE,(IF('Input and Summary Results'!$J$4="yes",'Data Transformation'!F292,'Data Transformation'!D292)))</f>
        <v>0</v>
      </c>
      <c r="I292">
        <f t="shared" si="36"/>
        <v>289</v>
      </c>
      <c r="J292" s="18">
        <f>LOOKUP(2,1/(COUNTIF($J$4:J291,'Input and Summary Results'!$B$7:$B$8007)=0),'Input and Summary Results'!$B$7:$B$8007)</f>
        <v>29</v>
      </c>
      <c r="K292" s="18">
        <f t="shared" si="37"/>
        <v>29</v>
      </c>
      <c r="L292" s="18">
        <f t="shared" si="40"/>
        <v>287</v>
      </c>
      <c r="M292">
        <f t="shared" si="39"/>
        <v>287</v>
      </c>
      <c r="N292">
        <f t="shared" si="38"/>
        <v>11</v>
      </c>
      <c r="O292">
        <f t="shared" si="33"/>
        <v>11</v>
      </c>
    </row>
    <row r="293" spans="1:15" x14ac:dyDescent="0.25">
      <c r="A293" t="s">
        <v>25</v>
      </c>
      <c r="B293">
        <f>'Input and Summary Results'!$G297</f>
        <v>290</v>
      </c>
      <c r="C293">
        <f>IF(B293=0,FALSE,'Input and Summary Results'!$D$5)</f>
        <v>1</v>
      </c>
      <c r="D293">
        <f>IF(B293=0,FALSE,'Input and Summary Results'!$E$5)</f>
        <v>0</v>
      </c>
      <c r="E293">
        <f t="shared" si="34"/>
        <v>0</v>
      </c>
      <c r="F293">
        <f t="shared" si="35"/>
        <v>0</v>
      </c>
      <c r="G293">
        <f>IF(B293=" ",FALSE,(IF('Input and Summary Results'!$J$4="yes",'Data Transformation'!E293,'Data Transformation'!C293)))</f>
        <v>1</v>
      </c>
      <c r="H293">
        <f>IF(B293=" ",FALSE,(IF('Input and Summary Results'!$J$4="yes",'Data Transformation'!F293,'Data Transformation'!D293)))</f>
        <v>0</v>
      </c>
      <c r="I293">
        <f t="shared" si="36"/>
        <v>290</v>
      </c>
      <c r="J293" s="18">
        <f>LOOKUP(2,1/(COUNTIF($J$4:J292,'Input and Summary Results'!$B$7:$B$8007)=0),'Input and Summary Results'!$B$7:$B$8007)</f>
        <v>28</v>
      </c>
      <c r="K293" s="18">
        <f t="shared" si="37"/>
        <v>28</v>
      </c>
      <c r="L293" s="18">
        <f t="shared" si="40"/>
        <v>288</v>
      </c>
      <c r="M293">
        <f t="shared" si="39"/>
        <v>288</v>
      </c>
      <c r="N293">
        <f t="shared" si="38"/>
        <v>17</v>
      </c>
      <c r="O293">
        <f t="shared" si="33"/>
        <v>17</v>
      </c>
    </row>
    <row r="294" spans="1:15" x14ac:dyDescent="0.25">
      <c r="A294" t="s">
        <v>25</v>
      </c>
      <c r="B294">
        <f>'Input and Summary Results'!$G298</f>
        <v>291</v>
      </c>
      <c r="C294">
        <f>IF(B294=0,FALSE,'Input and Summary Results'!$D$5)</f>
        <v>1</v>
      </c>
      <c r="D294">
        <f>IF(B294=0,FALSE,'Input and Summary Results'!$E$5)</f>
        <v>0</v>
      </c>
      <c r="E294">
        <f t="shared" si="34"/>
        <v>0</v>
      </c>
      <c r="F294">
        <f t="shared" si="35"/>
        <v>0</v>
      </c>
      <c r="G294">
        <f>IF(B294=" ",FALSE,(IF('Input and Summary Results'!$J$4="yes",'Data Transformation'!E294,'Data Transformation'!C294)))</f>
        <v>1</v>
      </c>
      <c r="H294">
        <f>IF(B294=" ",FALSE,(IF('Input and Summary Results'!$J$4="yes",'Data Transformation'!F294,'Data Transformation'!D294)))</f>
        <v>0</v>
      </c>
      <c r="I294">
        <f t="shared" si="36"/>
        <v>291</v>
      </c>
      <c r="J294" s="18">
        <f>LOOKUP(2,1/(COUNTIF($J$4:J293,'Input and Summary Results'!$B$7:$B$8007)=0),'Input and Summary Results'!$B$7:$B$8007)</f>
        <v>27</v>
      </c>
      <c r="K294" s="18">
        <f t="shared" si="37"/>
        <v>27</v>
      </c>
      <c r="L294" s="18">
        <f t="shared" si="40"/>
        <v>289</v>
      </c>
      <c r="M294">
        <f t="shared" si="39"/>
        <v>289</v>
      </c>
      <c r="N294">
        <f t="shared" si="38"/>
        <v>19</v>
      </c>
      <c r="O294">
        <f t="shared" si="33"/>
        <v>19</v>
      </c>
    </row>
    <row r="295" spans="1:15" x14ac:dyDescent="0.25">
      <c r="A295" t="s">
        <v>25</v>
      </c>
      <c r="B295">
        <f>'Input and Summary Results'!$G299</f>
        <v>292</v>
      </c>
      <c r="C295">
        <f>IF(B295=0,FALSE,'Input and Summary Results'!$D$5)</f>
        <v>1</v>
      </c>
      <c r="D295">
        <f>IF(B295=0,FALSE,'Input and Summary Results'!$E$5)</f>
        <v>0</v>
      </c>
      <c r="E295">
        <f t="shared" si="34"/>
        <v>0</v>
      </c>
      <c r="F295">
        <f t="shared" si="35"/>
        <v>0</v>
      </c>
      <c r="G295">
        <f>IF(B295=" ",FALSE,(IF('Input and Summary Results'!$J$4="yes",'Data Transformation'!E295,'Data Transformation'!C295)))</f>
        <v>1</v>
      </c>
      <c r="H295">
        <f>IF(B295=" ",FALSE,(IF('Input and Summary Results'!$J$4="yes",'Data Transformation'!F295,'Data Transformation'!D295)))</f>
        <v>0</v>
      </c>
      <c r="I295">
        <f t="shared" si="36"/>
        <v>292</v>
      </c>
      <c r="J295" s="18">
        <f>LOOKUP(2,1/(COUNTIF($J$4:J294,'Input and Summary Results'!$B$7:$B$8007)=0),'Input and Summary Results'!$B$7:$B$8007)</f>
        <v>26</v>
      </c>
      <c r="K295" s="18">
        <f t="shared" si="37"/>
        <v>26</v>
      </c>
      <c r="L295" s="18">
        <f t="shared" si="40"/>
        <v>290</v>
      </c>
      <c r="M295">
        <f t="shared" si="39"/>
        <v>290</v>
      </c>
      <c r="N295">
        <f t="shared" si="38"/>
        <v>15</v>
      </c>
      <c r="O295">
        <f t="shared" si="33"/>
        <v>15</v>
      </c>
    </row>
    <row r="296" spans="1:15" x14ac:dyDescent="0.25">
      <c r="A296" t="s">
        <v>25</v>
      </c>
      <c r="B296">
        <f>'Input and Summary Results'!$G300</f>
        <v>293</v>
      </c>
      <c r="C296">
        <f>IF(B296=0,FALSE,'Input and Summary Results'!$D$5)</f>
        <v>1</v>
      </c>
      <c r="D296">
        <f>IF(B296=0,FALSE,'Input and Summary Results'!$E$5)</f>
        <v>0</v>
      </c>
      <c r="E296">
        <f t="shared" si="34"/>
        <v>0</v>
      </c>
      <c r="F296">
        <f t="shared" si="35"/>
        <v>0</v>
      </c>
      <c r="G296">
        <f>IF(B296=" ",FALSE,(IF('Input and Summary Results'!$J$4="yes",'Data Transformation'!E296,'Data Transformation'!C296)))</f>
        <v>1</v>
      </c>
      <c r="H296">
        <f>IF(B296=" ",FALSE,(IF('Input and Summary Results'!$J$4="yes",'Data Transformation'!F296,'Data Transformation'!D296)))</f>
        <v>0</v>
      </c>
      <c r="I296">
        <f t="shared" si="36"/>
        <v>293</v>
      </c>
      <c r="J296" s="18">
        <f>LOOKUP(2,1/(COUNTIF($J$4:J295,'Input and Summary Results'!$B$7:$B$8007)=0),'Input and Summary Results'!$B$7:$B$8007)</f>
        <v>25</v>
      </c>
      <c r="K296" s="18">
        <f t="shared" si="37"/>
        <v>25</v>
      </c>
      <c r="L296" s="18">
        <f t="shared" si="40"/>
        <v>291</v>
      </c>
      <c r="M296">
        <f t="shared" si="39"/>
        <v>291</v>
      </c>
      <c r="N296">
        <f t="shared" si="38"/>
        <v>16</v>
      </c>
      <c r="O296">
        <f t="shared" si="33"/>
        <v>16</v>
      </c>
    </row>
    <row r="297" spans="1:15" x14ac:dyDescent="0.25">
      <c r="A297" t="s">
        <v>25</v>
      </c>
      <c r="B297">
        <f>'Input and Summary Results'!$G301</f>
        <v>294</v>
      </c>
      <c r="C297">
        <f>IF(B297=0,FALSE,'Input and Summary Results'!$D$5)</f>
        <v>1</v>
      </c>
      <c r="D297">
        <f>IF(B297=0,FALSE,'Input and Summary Results'!$E$5)</f>
        <v>0</v>
      </c>
      <c r="E297">
        <f t="shared" si="34"/>
        <v>0</v>
      </c>
      <c r="F297">
        <f t="shared" si="35"/>
        <v>0</v>
      </c>
      <c r="G297">
        <f>IF(B297=" ",FALSE,(IF('Input and Summary Results'!$J$4="yes",'Data Transformation'!E297,'Data Transformation'!C297)))</f>
        <v>1</v>
      </c>
      <c r="H297">
        <f>IF(B297=" ",FALSE,(IF('Input and Summary Results'!$J$4="yes",'Data Transformation'!F297,'Data Transformation'!D297)))</f>
        <v>0</v>
      </c>
      <c r="I297">
        <f t="shared" si="36"/>
        <v>294</v>
      </c>
      <c r="J297" s="18">
        <f>LOOKUP(2,1/(COUNTIF($J$4:J296,'Input and Summary Results'!$B$7:$B$8007)=0),'Input and Summary Results'!$B$7:$B$8007)</f>
        <v>24</v>
      </c>
      <c r="K297" s="18">
        <f t="shared" si="37"/>
        <v>24</v>
      </c>
      <c r="L297" s="18">
        <f t="shared" si="40"/>
        <v>292</v>
      </c>
      <c r="M297">
        <f t="shared" si="39"/>
        <v>292</v>
      </c>
      <c r="N297">
        <f t="shared" si="38"/>
        <v>14</v>
      </c>
      <c r="O297">
        <f t="shared" si="33"/>
        <v>14</v>
      </c>
    </row>
    <row r="298" spans="1:15" x14ac:dyDescent="0.25">
      <c r="A298" t="s">
        <v>25</v>
      </c>
      <c r="B298">
        <f>'Input and Summary Results'!$G302</f>
        <v>295</v>
      </c>
      <c r="C298">
        <f>IF(B298=0,FALSE,'Input and Summary Results'!$D$5)</f>
        <v>1</v>
      </c>
      <c r="D298">
        <f>IF(B298=0,FALSE,'Input and Summary Results'!$E$5)</f>
        <v>0</v>
      </c>
      <c r="E298">
        <f t="shared" si="34"/>
        <v>0</v>
      </c>
      <c r="F298">
        <f t="shared" si="35"/>
        <v>0</v>
      </c>
      <c r="G298">
        <f>IF(B298=" ",FALSE,(IF('Input and Summary Results'!$J$4="yes",'Data Transformation'!E298,'Data Transformation'!C298)))</f>
        <v>1</v>
      </c>
      <c r="H298">
        <f>IF(B298=" ",FALSE,(IF('Input and Summary Results'!$J$4="yes",'Data Transformation'!F298,'Data Transformation'!D298)))</f>
        <v>0</v>
      </c>
      <c r="I298">
        <f t="shared" si="36"/>
        <v>295</v>
      </c>
      <c r="J298" s="18">
        <f>LOOKUP(2,1/(COUNTIF($J$4:J297,'Input and Summary Results'!$B$7:$B$8007)=0),'Input and Summary Results'!$B$7:$B$8007)</f>
        <v>23</v>
      </c>
      <c r="K298" s="18">
        <f t="shared" si="37"/>
        <v>23</v>
      </c>
      <c r="L298" s="18">
        <f t="shared" si="40"/>
        <v>293</v>
      </c>
      <c r="M298">
        <f t="shared" si="39"/>
        <v>293</v>
      </c>
      <c r="N298">
        <f t="shared" si="38"/>
        <v>18</v>
      </c>
      <c r="O298">
        <f t="shared" si="33"/>
        <v>18</v>
      </c>
    </row>
    <row r="299" spans="1:15" x14ac:dyDescent="0.25">
      <c r="A299" t="s">
        <v>25</v>
      </c>
      <c r="B299">
        <f>'Input and Summary Results'!$G303</f>
        <v>296</v>
      </c>
      <c r="C299">
        <f>IF(B299=0,FALSE,'Input and Summary Results'!$D$5)</f>
        <v>1</v>
      </c>
      <c r="D299">
        <f>IF(B299=0,FALSE,'Input and Summary Results'!$E$5)</f>
        <v>0</v>
      </c>
      <c r="E299">
        <f t="shared" si="34"/>
        <v>0</v>
      </c>
      <c r="F299">
        <f t="shared" si="35"/>
        <v>0</v>
      </c>
      <c r="G299">
        <f>IF(B299=" ",FALSE,(IF('Input and Summary Results'!$J$4="yes",'Data Transformation'!E299,'Data Transformation'!C299)))</f>
        <v>1</v>
      </c>
      <c r="H299">
        <f>IF(B299=" ",FALSE,(IF('Input and Summary Results'!$J$4="yes",'Data Transformation'!F299,'Data Transformation'!D299)))</f>
        <v>0</v>
      </c>
      <c r="I299">
        <f t="shared" si="36"/>
        <v>296</v>
      </c>
      <c r="J299" s="18">
        <f>LOOKUP(2,1/(COUNTIF($J$4:J298,'Input and Summary Results'!$B$7:$B$8007)=0),'Input and Summary Results'!$B$7:$B$8007)</f>
        <v>22</v>
      </c>
      <c r="K299" s="18">
        <f t="shared" si="37"/>
        <v>22</v>
      </c>
      <c r="L299" s="18">
        <f t="shared" si="40"/>
        <v>294</v>
      </c>
      <c r="M299">
        <f t="shared" si="39"/>
        <v>294</v>
      </c>
      <c r="N299">
        <f t="shared" si="38"/>
        <v>9</v>
      </c>
      <c r="O299">
        <f t="shared" si="33"/>
        <v>9</v>
      </c>
    </row>
    <row r="300" spans="1:15" x14ac:dyDescent="0.25">
      <c r="A300" t="s">
        <v>25</v>
      </c>
      <c r="B300">
        <f>'Input and Summary Results'!$G304</f>
        <v>297</v>
      </c>
      <c r="C300">
        <f>IF(B300=0,FALSE,'Input and Summary Results'!$D$5)</f>
        <v>1</v>
      </c>
      <c r="D300">
        <f>IF(B300=0,FALSE,'Input and Summary Results'!$E$5)</f>
        <v>0</v>
      </c>
      <c r="E300">
        <f t="shared" si="34"/>
        <v>0</v>
      </c>
      <c r="F300">
        <f t="shared" si="35"/>
        <v>0</v>
      </c>
      <c r="G300">
        <f>IF(B300=" ",FALSE,(IF('Input and Summary Results'!$J$4="yes",'Data Transformation'!E300,'Data Transformation'!C300)))</f>
        <v>1</v>
      </c>
      <c r="H300">
        <f>IF(B300=" ",FALSE,(IF('Input and Summary Results'!$J$4="yes",'Data Transformation'!F300,'Data Transformation'!D300)))</f>
        <v>0</v>
      </c>
      <c r="I300">
        <f t="shared" si="36"/>
        <v>297</v>
      </c>
      <c r="J300" s="18">
        <f>LOOKUP(2,1/(COUNTIF($J$4:J299,'Input and Summary Results'!$B$7:$B$8007)=0),'Input and Summary Results'!$B$7:$B$8007)</f>
        <v>21</v>
      </c>
      <c r="K300" s="18">
        <f t="shared" si="37"/>
        <v>21</v>
      </c>
      <c r="L300" s="18">
        <f t="shared" si="40"/>
        <v>295</v>
      </c>
      <c r="M300">
        <f t="shared" si="39"/>
        <v>295</v>
      </c>
      <c r="N300">
        <f t="shared" si="38"/>
        <v>16</v>
      </c>
      <c r="O300">
        <f t="shared" si="33"/>
        <v>16</v>
      </c>
    </row>
    <row r="301" spans="1:15" x14ac:dyDescent="0.25">
      <c r="A301" t="s">
        <v>25</v>
      </c>
      <c r="B301">
        <f>'Input and Summary Results'!$G305</f>
        <v>298</v>
      </c>
      <c r="C301">
        <f>IF(B301=0,FALSE,'Input and Summary Results'!$D$5)</f>
        <v>1</v>
      </c>
      <c r="D301">
        <f>IF(B301=0,FALSE,'Input and Summary Results'!$E$5)</f>
        <v>0</v>
      </c>
      <c r="E301">
        <f t="shared" si="34"/>
        <v>0</v>
      </c>
      <c r="F301">
        <f t="shared" si="35"/>
        <v>0</v>
      </c>
      <c r="G301">
        <f>IF(B301=" ",FALSE,(IF('Input and Summary Results'!$J$4="yes",'Data Transformation'!E301,'Data Transformation'!C301)))</f>
        <v>1</v>
      </c>
      <c r="H301">
        <f>IF(B301=" ",FALSE,(IF('Input and Summary Results'!$J$4="yes",'Data Transformation'!F301,'Data Transformation'!D301)))</f>
        <v>0</v>
      </c>
      <c r="I301">
        <f t="shared" si="36"/>
        <v>298</v>
      </c>
      <c r="J301" s="18">
        <f>LOOKUP(2,1/(COUNTIF($J$4:J300,'Input and Summary Results'!$B$7:$B$8007)=0),'Input and Summary Results'!$B$7:$B$8007)</f>
        <v>20</v>
      </c>
      <c r="K301" s="18">
        <f t="shared" si="37"/>
        <v>20</v>
      </c>
      <c r="L301" s="18">
        <f t="shared" si="40"/>
        <v>296</v>
      </c>
      <c r="M301">
        <f t="shared" si="39"/>
        <v>296</v>
      </c>
      <c r="N301">
        <f t="shared" si="38"/>
        <v>17</v>
      </c>
      <c r="O301">
        <f t="shared" si="33"/>
        <v>17</v>
      </c>
    </row>
    <row r="302" spans="1:15" x14ac:dyDescent="0.25">
      <c r="A302" t="s">
        <v>25</v>
      </c>
      <c r="B302">
        <f>'Input and Summary Results'!$G306</f>
        <v>299</v>
      </c>
      <c r="C302">
        <f>IF(B302=0,FALSE,'Input and Summary Results'!$D$5)</f>
        <v>1</v>
      </c>
      <c r="D302">
        <f>IF(B302=0,FALSE,'Input and Summary Results'!$E$5)</f>
        <v>0</v>
      </c>
      <c r="E302">
        <f t="shared" si="34"/>
        <v>0</v>
      </c>
      <c r="F302">
        <f t="shared" si="35"/>
        <v>0</v>
      </c>
      <c r="G302">
        <f>IF(B302=" ",FALSE,(IF('Input and Summary Results'!$J$4="yes",'Data Transformation'!E302,'Data Transformation'!C302)))</f>
        <v>1</v>
      </c>
      <c r="H302">
        <f>IF(B302=" ",FALSE,(IF('Input and Summary Results'!$J$4="yes",'Data Transformation'!F302,'Data Transformation'!D302)))</f>
        <v>0</v>
      </c>
      <c r="I302">
        <f t="shared" si="36"/>
        <v>299</v>
      </c>
      <c r="J302" s="18">
        <f>LOOKUP(2,1/(COUNTIF($J$4:J301,'Input and Summary Results'!$B$7:$B$8007)=0),'Input and Summary Results'!$B$7:$B$8007)</f>
        <v>19</v>
      </c>
      <c r="K302" s="18">
        <f t="shared" si="37"/>
        <v>19</v>
      </c>
      <c r="L302" s="18">
        <f t="shared" si="40"/>
        <v>297</v>
      </c>
      <c r="M302">
        <f t="shared" si="39"/>
        <v>297</v>
      </c>
      <c r="N302">
        <f t="shared" si="38"/>
        <v>18</v>
      </c>
      <c r="O302">
        <f t="shared" si="33"/>
        <v>18</v>
      </c>
    </row>
    <row r="303" spans="1:15" x14ac:dyDescent="0.25">
      <c r="A303" t="s">
        <v>25</v>
      </c>
      <c r="B303">
        <f>'Input and Summary Results'!$G307</f>
        <v>300</v>
      </c>
      <c r="C303">
        <f>IF(B303=0,FALSE,'Input and Summary Results'!$D$5)</f>
        <v>1</v>
      </c>
      <c r="D303">
        <f>IF(B303=0,FALSE,'Input and Summary Results'!$E$5)</f>
        <v>0</v>
      </c>
      <c r="E303">
        <f t="shared" si="34"/>
        <v>0</v>
      </c>
      <c r="F303">
        <f t="shared" si="35"/>
        <v>0</v>
      </c>
      <c r="G303">
        <f>IF(B303=" ",FALSE,(IF('Input and Summary Results'!$J$4="yes",'Data Transformation'!E303,'Data Transformation'!C303)))</f>
        <v>1</v>
      </c>
      <c r="H303">
        <f>IF(B303=" ",FALSE,(IF('Input and Summary Results'!$J$4="yes",'Data Transformation'!F303,'Data Transformation'!D303)))</f>
        <v>0</v>
      </c>
      <c r="I303">
        <f t="shared" si="36"/>
        <v>300</v>
      </c>
      <c r="J303" s="18">
        <f>LOOKUP(2,1/(COUNTIF($J$4:J302,'Input and Summary Results'!$B$7:$B$8007)=0),'Input and Summary Results'!$B$7:$B$8007)</f>
        <v>18</v>
      </c>
      <c r="K303" s="18">
        <f t="shared" si="37"/>
        <v>18</v>
      </c>
      <c r="L303" s="18">
        <f t="shared" si="40"/>
        <v>298</v>
      </c>
      <c r="M303">
        <f t="shared" si="39"/>
        <v>298</v>
      </c>
      <c r="N303">
        <f t="shared" si="38"/>
        <v>19</v>
      </c>
      <c r="O303">
        <f t="shared" si="33"/>
        <v>19</v>
      </c>
    </row>
    <row r="304" spans="1:15" x14ac:dyDescent="0.25">
      <c r="A304" t="s">
        <v>25</v>
      </c>
      <c r="B304">
        <f>'Input and Summary Results'!$G308</f>
        <v>301</v>
      </c>
      <c r="C304">
        <f>IF(B304=0,FALSE,'Input and Summary Results'!$D$5)</f>
        <v>1</v>
      </c>
      <c r="D304">
        <f>IF(B304=0,FALSE,'Input and Summary Results'!$E$5)</f>
        <v>0</v>
      </c>
      <c r="E304">
        <f t="shared" si="34"/>
        <v>0</v>
      </c>
      <c r="F304">
        <f t="shared" si="35"/>
        <v>0</v>
      </c>
      <c r="G304">
        <f>IF(B304=" ",FALSE,(IF('Input and Summary Results'!$J$4="yes",'Data Transformation'!E304,'Data Transformation'!C304)))</f>
        <v>1</v>
      </c>
      <c r="H304">
        <f>IF(B304=" ",FALSE,(IF('Input and Summary Results'!$J$4="yes",'Data Transformation'!F304,'Data Transformation'!D304)))</f>
        <v>0</v>
      </c>
      <c r="I304">
        <f t="shared" si="36"/>
        <v>301</v>
      </c>
      <c r="J304" s="18">
        <f>LOOKUP(2,1/(COUNTIF($J$4:J303,'Input and Summary Results'!$B$7:$B$8007)=0),'Input and Summary Results'!$B$7:$B$8007)</f>
        <v>17</v>
      </c>
      <c r="K304" s="18">
        <f t="shared" si="37"/>
        <v>17</v>
      </c>
      <c r="L304" s="18">
        <f t="shared" si="40"/>
        <v>299</v>
      </c>
      <c r="M304">
        <f t="shared" si="39"/>
        <v>299</v>
      </c>
      <c r="N304">
        <f t="shared" si="38"/>
        <v>19</v>
      </c>
      <c r="O304">
        <f t="shared" si="33"/>
        <v>19</v>
      </c>
    </row>
    <row r="305" spans="1:15" x14ac:dyDescent="0.25">
      <c r="A305" t="s">
        <v>25</v>
      </c>
      <c r="B305">
        <f>'Input and Summary Results'!$G309</f>
        <v>302</v>
      </c>
      <c r="C305">
        <f>IF(B305=0,FALSE,'Input and Summary Results'!$D$5)</f>
        <v>1</v>
      </c>
      <c r="D305">
        <f>IF(B305=0,FALSE,'Input and Summary Results'!$E$5)</f>
        <v>0</v>
      </c>
      <c r="E305">
        <f t="shared" si="34"/>
        <v>0</v>
      </c>
      <c r="F305">
        <f t="shared" si="35"/>
        <v>0</v>
      </c>
      <c r="G305">
        <f>IF(B305=" ",FALSE,(IF('Input and Summary Results'!$J$4="yes",'Data Transformation'!E305,'Data Transformation'!C305)))</f>
        <v>1</v>
      </c>
      <c r="H305">
        <f>IF(B305=" ",FALSE,(IF('Input and Summary Results'!$J$4="yes",'Data Transformation'!F305,'Data Transformation'!D305)))</f>
        <v>0</v>
      </c>
      <c r="I305">
        <f t="shared" si="36"/>
        <v>302</v>
      </c>
      <c r="J305" s="18">
        <f>LOOKUP(2,1/(COUNTIF($J$4:J304,'Input and Summary Results'!$B$7:$B$8007)=0),'Input and Summary Results'!$B$7:$B$8007)</f>
        <v>16</v>
      </c>
      <c r="K305" s="18">
        <f t="shared" si="37"/>
        <v>16</v>
      </c>
      <c r="L305" s="18">
        <f t="shared" si="40"/>
        <v>300</v>
      </c>
      <c r="M305">
        <f t="shared" si="39"/>
        <v>300</v>
      </c>
      <c r="N305">
        <f t="shared" si="38"/>
        <v>16</v>
      </c>
      <c r="O305">
        <f t="shared" si="33"/>
        <v>16</v>
      </c>
    </row>
    <row r="306" spans="1:15" x14ac:dyDescent="0.25">
      <c r="A306" t="s">
        <v>25</v>
      </c>
      <c r="B306">
        <f>'Input and Summary Results'!$G310</f>
        <v>303</v>
      </c>
      <c r="C306">
        <f>IF(B306=0,FALSE,'Input and Summary Results'!$D$5)</f>
        <v>1</v>
      </c>
      <c r="D306">
        <f>IF(B306=0,FALSE,'Input and Summary Results'!$E$5)</f>
        <v>0</v>
      </c>
      <c r="E306">
        <f t="shared" si="34"/>
        <v>0</v>
      </c>
      <c r="F306">
        <f t="shared" si="35"/>
        <v>0</v>
      </c>
      <c r="G306">
        <f>IF(B306=" ",FALSE,(IF('Input and Summary Results'!$J$4="yes",'Data Transformation'!E306,'Data Transformation'!C306)))</f>
        <v>1</v>
      </c>
      <c r="H306">
        <f>IF(B306=" ",FALSE,(IF('Input and Summary Results'!$J$4="yes",'Data Transformation'!F306,'Data Transformation'!D306)))</f>
        <v>0</v>
      </c>
      <c r="I306">
        <f t="shared" si="36"/>
        <v>303</v>
      </c>
      <c r="J306" s="18">
        <f>LOOKUP(2,1/(COUNTIF($J$4:J305,'Input and Summary Results'!$B$7:$B$8007)=0),'Input and Summary Results'!$B$7:$B$8007)</f>
        <v>15</v>
      </c>
      <c r="K306" s="18">
        <f t="shared" si="37"/>
        <v>15</v>
      </c>
      <c r="L306" s="18">
        <f t="shared" si="40"/>
        <v>301</v>
      </c>
      <c r="M306">
        <f t="shared" si="39"/>
        <v>301</v>
      </c>
      <c r="N306">
        <f t="shared" si="38"/>
        <v>15</v>
      </c>
      <c r="O306">
        <f t="shared" si="33"/>
        <v>15</v>
      </c>
    </row>
    <row r="307" spans="1:15" x14ac:dyDescent="0.25">
      <c r="A307" t="s">
        <v>25</v>
      </c>
      <c r="B307">
        <f>'Input and Summary Results'!$G311</f>
        <v>304</v>
      </c>
      <c r="C307">
        <f>IF(B307=0,FALSE,'Input and Summary Results'!$D$5)</f>
        <v>1</v>
      </c>
      <c r="D307">
        <f>IF(B307=0,FALSE,'Input and Summary Results'!$E$5)</f>
        <v>0</v>
      </c>
      <c r="E307">
        <f t="shared" si="34"/>
        <v>0</v>
      </c>
      <c r="F307">
        <f t="shared" si="35"/>
        <v>0</v>
      </c>
      <c r="G307">
        <f>IF(B307=" ",FALSE,(IF('Input and Summary Results'!$J$4="yes",'Data Transformation'!E307,'Data Transformation'!C307)))</f>
        <v>1</v>
      </c>
      <c r="H307">
        <f>IF(B307=" ",FALSE,(IF('Input and Summary Results'!$J$4="yes",'Data Transformation'!F307,'Data Transformation'!D307)))</f>
        <v>0</v>
      </c>
      <c r="I307">
        <f t="shared" si="36"/>
        <v>304</v>
      </c>
      <c r="J307" s="18">
        <f>LOOKUP(2,1/(COUNTIF($J$4:J306,'Input and Summary Results'!$B$7:$B$8007)=0),'Input and Summary Results'!$B$7:$B$8007)</f>
        <v>14</v>
      </c>
      <c r="K307" s="18">
        <f t="shared" si="37"/>
        <v>14</v>
      </c>
      <c r="L307" s="18">
        <f t="shared" si="40"/>
        <v>302</v>
      </c>
      <c r="M307">
        <f t="shared" si="39"/>
        <v>302</v>
      </c>
      <c r="N307">
        <f t="shared" si="38"/>
        <v>14</v>
      </c>
      <c r="O307">
        <f t="shared" si="33"/>
        <v>14</v>
      </c>
    </row>
    <row r="308" spans="1:15" x14ac:dyDescent="0.25">
      <c r="A308" t="s">
        <v>25</v>
      </c>
      <c r="B308">
        <f>'Input and Summary Results'!$G312</f>
        <v>305</v>
      </c>
      <c r="C308">
        <f>IF(B308=0,FALSE,'Input and Summary Results'!$D$5)</f>
        <v>1</v>
      </c>
      <c r="D308">
        <f>IF(B308=0,FALSE,'Input and Summary Results'!$E$5)</f>
        <v>0</v>
      </c>
      <c r="E308">
        <f t="shared" si="34"/>
        <v>0</v>
      </c>
      <c r="F308">
        <f t="shared" si="35"/>
        <v>0</v>
      </c>
      <c r="G308">
        <f>IF(B308=" ",FALSE,(IF('Input and Summary Results'!$J$4="yes",'Data Transformation'!E308,'Data Transformation'!C308)))</f>
        <v>1</v>
      </c>
      <c r="H308">
        <f>IF(B308=" ",FALSE,(IF('Input and Summary Results'!$J$4="yes",'Data Transformation'!F308,'Data Transformation'!D308)))</f>
        <v>0</v>
      </c>
      <c r="I308">
        <f t="shared" si="36"/>
        <v>305</v>
      </c>
      <c r="J308" s="18">
        <f>LOOKUP(2,1/(COUNTIF($J$4:J307,'Input and Summary Results'!$B$7:$B$8007)=0),'Input and Summary Results'!$B$7:$B$8007)</f>
        <v>13</v>
      </c>
      <c r="K308" s="18">
        <f t="shared" si="37"/>
        <v>13</v>
      </c>
      <c r="L308" s="18">
        <f t="shared" si="40"/>
        <v>303</v>
      </c>
      <c r="M308">
        <f t="shared" si="39"/>
        <v>303</v>
      </c>
      <c r="N308">
        <f t="shared" si="38"/>
        <v>17</v>
      </c>
      <c r="O308">
        <f t="shared" si="33"/>
        <v>17</v>
      </c>
    </row>
    <row r="309" spans="1:15" x14ac:dyDescent="0.25">
      <c r="A309" t="s">
        <v>25</v>
      </c>
      <c r="B309">
        <f>'Input and Summary Results'!$G313</f>
        <v>306</v>
      </c>
      <c r="C309">
        <f>IF(B309=0,FALSE,'Input and Summary Results'!$D$5)</f>
        <v>1</v>
      </c>
      <c r="D309">
        <f>IF(B309=0,FALSE,'Input and Summary Results'!$E$5)</f>
        <v>0</v>
      </c>
      <c r="E309">
        <f t="shared" si="34"/>
        <v>0</v>
      </c>
      <c r="F309">
        <f t="shared" si="35"/>
        <v>0</v>
      </c>
      <c r="G309">
        <f>IF(B309=" ",FALSE,(IF('Input and Summary Results'!$J$4="yes",'Data Transformation'!E309,'Data Transformation'!C309)))</f>
        <v>1</v>
      </c>
      <c r="H309">
        <f>IF(B309=" ",FALSE,(IF('Input and Summary Results'!$J$4="yes",'Data Transformation'!F309,'Data Transformation'!D309)))</f>
        <v>0</v>
      </c>
      <c r="I309">
        <f t="shared" si="36"/>
        <v>306</v>
      </c>
      <c r="J309" s="18">
        <f>LOOKUP(2,1/(COUNTIF($J$4:J308,'Input and Summary Results'!$B$7:$B$8007)=0),'Input and Summary Results'!$B$7:$B$8007)</f>
        <v>12</v>
      </c>
      <c r="K309" s="18">
        <f t="shared" si="37"/>
        <v>12</v>
      </c>
      <c r="L309" s="18">
        <f t="shared" si="40"/>
        <v>304</v>
      </c>
      <c r="M309">
        <f t="shared" si="39"/>
        <v>304</v>
      </c>
      <c r="N309">
        <f t="shared" si="38"/>
        <v>16</v>
      </c>
      <c r="O309">
        <f t="shared" si="33"/>
        <v>16</v>
      </c>
    </row>
    <row r="310" spans="1:15" x14ac:dyDescent="0.25">
      <c r="A310" t="s">
        <v>25</v>
      </c>
      <c r="B310">
        <f>'Input and Summary Results'!$G314</f>
        <v>307</v>
      </c>
      <c r="C310">
        <f>IF(B310=0,FALSE,'Input and Summary Results'!$D$5)</f>
        <v>1</v>
      </c>
      <c r="D310">
        <f>IF(B310=0,FALSE,'Input and Summary Results'!$E$5)</f>
        <v>0</v>
      </c>
      <c r="E310">
        <f t="shared" si="34"/>
        <v>0</v>
      </c>
      <c r="F310">
        <f t="shared" si="35"/>
        <v>0</v>
      </c>
      <c r="G310">
        <f>IF(B310=" ",FALSE,(IF('Input and Summary Results'!$J$4="yes",'Data Transformation'!E310,'Data Transformation'!C310)))</f>
        <v>1</v>
      </c>
      <c r="H310">
        <f>IF(B310=" ",FALSE,(IF('Input and Summary Results'!$J$4="yes",'Data Transformation'!F310,'Data Transformation'!D310)))</f>
        <v>0</v>
      </c>
      <c r="I310">
        <f t="shared" si="36"/>
        <v>307</v>
      </c>
      <c r="J310" s="18">
        <f>LOOKUP(2,1/(COUNTIF($J$4:J309,'Input and Summary Results'!$B$7:$B$8007)=0),'Input and Summary Results'!$B$7:$B$8007)</f>
        <v>11</v>
      </c>
      <c r="K310" s="18">
        <f t="shared" si="37"/>
        <v>11</v>
      </c>
      <c r="L310" s="18">
        <f t="shared" si="40"/>
        <v>305</v>
      </c>
      <c r="M310">
        <f t="shared" si="39"/>
        <v>305</v>
      </c>
      <c r="N310">
        <f t="shared" si="38"/>
        <v>14</v>
      </c>
      <c r="O310">
        <f t="shared" si="33"/>
        <v>14</v>
      </c>
    </row>
    <row r="311" spans="1:15" x14ac:dyDescent="0.25">
      <c r="A311" t="s">
        <v>25</v>
      </c>
      <c r="B311">
        <f>'Input and Summary Results'!$G315</f>
        <v>308</v>
      </c>
      <c r="C311">
        <f>IF(B311=0,FALSE,'Input and Summary Results'!$D$5)</f>
        <v>1</v>
      </c>
      <c r="D311">
        <f>IF(B311=0,FALSE,'Input and Summary Results'!$E$5)</f>
        <v>0</v>
      </c>
      <c r="E311">
        <f t="shared" si="34"/>
        <v>0</v>
      </c>
      <c r="F311">
        <f t="shared" si="35"/>
        <v>0</v>
      </c>
      <c r="G311">
        <f>IF(B311=" ",FALSE,(IF('Input and Summary Results'!$J$4="yes",'Data Transformation'!E311,'Data Transformation'!C311)))</f>
        <v>1</v>
      </c>
      <c r="H311">
        <f>IF(B311=" ",FALSE,(IF('Input and Summary Results'!$J$4="yes",'Data Transformation'!F311,'Data Transformation'!D311)))</f>
        <v>0</v>
      </c>
      <c r="I311">
        <f t="shared" si="36"/>
        <v>308</v>
      </c>
      <c r="J311" s="18">
        <f>LOOKUP(2,1/(COUNTIF($J$4:J310,'Input and Summary Results'!$B$7:$B$8007)=0),'Input and Summary Results'!$B$7:$B$8007)</f>
        <v>10</v>
      </c>
      <c r="K311" s="18">
        <f t="shared" si="37"/>
        <v>10</v>
      </c>
      <c r="L311" s="18">
        <f t="shared" si="40"/>
        <v>306</v>
      </c>
      <c r="M311">
        <f t="shared" si="39"/>
        <v>306</v>
      </c>
      <c r="N311">
        <f t="shared" si="38"/>
        <v>12</v>
      </c>
      <c r="O311">
        <f t="shared" si="33"/>
        <v>12</v>
      </c>
    </row>
    <row r="312" spans="1:15" x14ac:dyDescent="0.25">
      <c r="A312" t="s">
        <v>25</v>
      </c>
      <c r="B312">
        <f>'Input and Summary Results'!$G316</f>
        <v>309</v>
      </c>
      <c r="C312">
        <f>IF(B312=0,FALSE,'Input and Summary Results'!$D$5)</f>
        <v>1</v>
      </c>
      <c r="D312">
        <f>IF(B312=0,FALSE,'Input and Summary Results'!$E$5)</f>
        <v>0</v>
      </c>
      <c r="E312">
        <f t="shared" si="34"/>
        <v>0</v>
      </c>
      <c r="F312">
        <f t="shared" si="35"/>
        <v>0</v>
      </c>
      <c r="G312">
        <f>IF(B312=" ",FALSE,(IF('Input and Summary Results'!$J$4="yes",'Data Transformation'!E312,'Data Transformation'!C312)))</f>
        <v>1</v>
      </c>
      <c r="H312">
        <f>IF(B312=" ",FALSE,(IF('Input and Summary Results'!$J$4="yes",'Data Transformation'!F312,'Data Transformation'!D312)))</f>
        <v>0</v>
      </c>
      <c r="I312">
        <f t="shared" si="36"/>
        <v>309</v>
      </c>
      <c r="J312" s="18">
        <f>LOOKUP(2,1/(COUNTIF($J$4:J311,'Input and Summary Results'!$B$7:$B$8007)=0),'Input and Summary Results'!$B$7:$B$8007)</f>
        <v>9</v>
      </c>
      <c r="K312" s="18">
        <f t="shared" si="37"/>
        <v>9</v>
      </c>
      <c r="L312" s="18">
        <f t="shared" si="40"/>
        <v>307</v>
      </c>
      <c r="M312">
        <f t="shared" si="39"/>
        <v>307</v>
      </c>
      <c r="N312">
        <f t="shared" si="38"/>
        <v>16</v>
      </c>
      <c r="O312">
        <f t="shared" si="33"/>
        <v>16</v>
      </c>
    </row>
    <row r="313" spans="1:15" x14ac:dyDescent="0.25">
      <c r="A313" t="s">
        <v>25</v>
      </c>
      <c r="B313">
        <f>'Input and Summary Results'!$G317</f>
        <v>310</v>
      </c>
      <c r="C313">
        <f>IF(B313=0,FALSE,'Input and Summary Results'!$D$5)</f>
        <v>1</v>
      </c>
      <c r="D313">
        <f>IF(B313=0,FALSE,'Input and Summary Results'!$E$5)</f>
        <v>0</v>
      </c>
      <c r="E313">
        <f t="shared" si="34"/>
        <v>0</v>
      </c>
      <c r="F313">
        <f t="shared" si="35"/>
        <v>0</v>
      </c>
      <c r="G313">
        <f>IF(B313=" ",FALSE,(IF('Input and Summary Results'!$J$4="yes",'Data Transformation'!E313,'Data Transformation'!C313)))</f>
        <v>1</v>
      </c>
      <c r="H313">
        <f>IF(B313=" ",FALSE,(IF('Input and Summary Results'!$J$4="yes",'Data Transformation'!F313,'Data Transformation'!D313)))</f>
        <v>0</v>
      </c>
      <c r="I313">
        <f t="shared" si="36"/>
        <v>310</v>
      </c>
      <c r="J313" s="18">
        <f>LOOKUP(2,1/(COUNTIF($J$4:J312,'Input and Summary Results'!$B$7:$B$8007)=0),'Input and Summary Results'!$B$7:$B$8007)</f>
        <v>8</v>
      </c>
      <c r="K313" s="18">
        <f t="shared" si="37"/>
        <v>8</v>
      </c>
      <c r="L313" s="18">
        <f t="shared" si="40"/>
        <v>308</v>
      </c>
      <c r="M313">
        <f t="shared" si="39"/>
        <v>308</v>
      </c>
      <c r="N313">
        <f t="shared" si="38"/>
        <v>9</v>
      </c>
      <c r="O313">
        <f t="shared" si="33"/>
        <v>9</v>
      </c>
    </row>
    <row r="314" spans="1:15" x14ac:dyDescent="0.25">
      <c r="A314" t="s">
        <v>25</v>
      </c>
      <c r="B314">
        <f>'Input and Summary Results'!$G318</f>
        <v>311</v>
      </c>
      <c r="C314">
        <f>IF(B314=0,FALSE,'Input and Summary Results'!$D$5)</f>
        <v>1</v>
      </c>
      <c r="D314">
        <f>IF(B314=0,FALSE,'Input and Summary Results'!$E$5)</f>
        <v>0</v>
      </c>
      <c r="E314">
        <f t="shared" si="34"/>
        <v>0</v>
      </c>
      <c r="F314">
        <f t="shared" si="35"/>
        <v>0</v>
      </c>
      <c r="G314">
        <f>IF(B314=" ",FALSE,(IF('Input and Summary Results'!$J$4="yes",'Data Transformation'!E314,'Data Transformation'!C314)))</f>
        <v>1</v>
      </c>
      <c r="H314">
        <f>IF(B314=" ",FALSE,(IF('Input and Summary Results'!$J$4="yes",'Data Transformation'!F314,'Data Transformation'!D314)))</f>
        <v>0</v>
      </c>
      <c r="I314">
        <f t="shared" si="36"/>
        <v>311</v>
      </c>
      <c r="J314" s="18">
        <f>LOOKUP(2,1/(COUNTIF($J$4:J313,'Input and Summary Results'!$B$7:$B$8007)=0),'Input and Summary Results'!$B$7:$B$8007)</f>
        <v>7</v>
      </c>
      <c r="K314" s="18">
        <f t="shared" si="37"/>
        <v>7</v>
      </c>
      <c r="L314" s="18">
        <f t="shared" si="40"/>
        <v>309</v>
      </c>
      <c r="M314">
        <f t="shared" si="39"/>
        <v>309</v>
      </c>
      <c r="N314">
        <f t="shared" si="38"/>
        <v>10</v>
      </c>
      <c r="O314">
        <f t="shared" si="33"/>
        <v>10</v>
      </c>
    </row>
    <row r="315" spans="1:15" x14ac:dyDescent="0.25">
      <c r="A315" t="s">
        <v>25</v>
      </c>
      <c r="B315">
        <f>'Input and Summary Results'!$G319</f>
        <v>312</v>
      </c>
      <c r="C315">
        <f>IF(B315=0,FALSE,'Input and Summary Results'!$D$5)</f>
        <v>1</v>
      </c>
      <c r="D315">
        <f>IF(B315=0,FALSE,'Input and Summary Results'!$E$5)</f>
        <v>0</v>
      </c>
      <c r="E315">
        <f t="shared" si="34"/>
        <v>0</v>
      </c>
      <c r="F315">
        <f t="shared" si="35"/>
        <v>0</v>
      </c>
      <c r="G315">
        <f>IF(B315=" ",FALSE,(IF('Input and Summary Results'!$J$4="yes",'Data Transformation'!E315,'Data Transformation'!C315)))</f>
        <v>1</v>
      </c>
      <c r="H315">
        <f>IF(B315=" ",FALSE,(IF('Input and Summary Results'!$J$4="yes",'Data Transformation'!F315,'Data Transformation'!D315)))</f>
        <v>0</v>
      </c>
      <c r="I315">
        <f t="shared" si="36"/>
        <v>312</v>
      </c>
      <c r="J315" s="18">
        <f>LOOKUP(2,1/(COUNTIF($J$4:J314,'Input and Summary Results'!$B$7:$B$8007)=0),'Input and Summary Results'!$B$7:$B$8007)</f>
        <v>6</v>
      </c>
      <c r="K315" s="18">
        <f t="shared" si="37"/>
        <v>6</v>
      </c>
      <c r="L315" s="18">
        <f t="shared" si="40"/>
        <v>310</v>
      </c>
      <c r="M315">
        <f t="shared" si="39"/>
        <v>310</v>
      </c>
      <c r="N315">
        <f t="shared" si="38"/>
        <v>5</v>
      </c>
      <c r="O315">
        <f t="shared" si="33"/>
        <v>5</v>
      </c>
    </row>
    <row r="316" spans="1:15" x14ac:dyDescent="0.25">
      <c r="A316" t="s">
        <v>25</v>
      </c>
      <c r="B316">
        <f>'Input and Summary Results'!$G320</f>
        <v>313</v>
      </c>
      <c r="C316">
        <f>IF(B316=0,FALSE,'Input and Summary Results'!$D$5)</f>
        <v>1</v>
      </c>
      <c r="D316">
        <f>IF(B316=0,FALSE,'Input and Summary Results'!$E$5)</f>
        <v>0</v>
      </c>
      <c r="E316">
        <f t="shared" si="34"/>
        <v>0</v>
      </c>
      <c r="F316">
        <f t="shared" si="35"/>
        <v>0</v>
      </c>
      <c r="G316">
        <f>IF(B316=" ",FALSE,(IF('Input and Summary Results'!$J$4="yes",'Data Transformation'!E316,'Data Transformation'!C316)))</f>
        <v>1</v>
      </c>
      <c r="H316">
        <f>IF(B316=" ",FALSE,(IF('Input and Summary Results'!$J$4="yes",'Data Transformation'!F316,'Data Transformation'!D316)))</f>
        <v>0</v>
      </c>
      <c r="I316">
        <f t="shared" si="36"/>
        <v>313</v>
      </c>
      <c r="J316" s="18">
        <f>LOOKUP(2,1/(COUNTIF($J$4:J315,'Input and Summary Results'!$B$7:$B$8007)=0),'Input and Summary Results'!$B$7:$B$8007)</f>
        <v>5</v>
      </c>
      <c r="K316" s="18">
        <f t="shared" si="37"/>
        <v>5</v>
      </c>
      <c r="L316" s="18">
        <f t="shared" si="40"/>
        <v>311</v>
      </c>
      <c r="M316">
        <f t="shared" si="39"/>
        <v>311</v>
      </c>
      <c r="N316">
        <f t="shared" si="38"/>
        <v>20</v>
      </c>
      <c r="O316">
        <f t="shared" si="33"/>
        <v>20</v>
      </c>
    </row>
    <row r="317" spans="1:15" x14ac:dyDescent="0.25">
      <c r="A317" t="s">
        <v>25</v>
      </c>
      <c r="B317">
        <f>'Input and Summary Results'!$G321</f>
        <v>314</v>
      </c>
      <c r="C317">
        <f>IF(B317=0,FALSE,'Input and Summary Results'!$D$5)</f>
        <v>1</v>
      </c>
      <c r="D317">
        <f>IF(B317=0,FALSE,'Input and Summary Results'!$E$5)</f>
        <v>0</v>
      </c>
      <c r="E317">
        <f t="shared" si="34"/>
        <v>0</v>
      </c>
      <c r="F317">
        <f t="shared" si="35"/>
        <v>0</v>
      </c>
      <c r="G317">
        <f>IF(B317=" ",FALSE,(IF('Input and Summary Results'!$J$4="yes",'Data Transformation'!E317,'Data Transformation'!C317)))</f>
        <v>1</v>
      </c>
      <c r="H317">
        <f>IF(B317=" ",FALSE,(IF('Input and Summary Results'!$J$4="yes",'Data Transformation'!F317,'Data Transformation'!D317)))</f>
        <v>0</v>
      </c>
      <c r="I317">
        <f t="shared" si="36"/>
        <v>314</v>
      </c>
      <c r="J317" s="18">
        <f>LOOKUP(2,1/(COUNTIF($J$4:J316,'Input and Summary Results'!$B$7:$B$8007)=0),'Input and Summary Results'!$B$7:$B$8007)</f>
        <v>4</v>
      </c>
      <c r="K317" s="18">
        <f t="shared" si="37"/>
        <v>4</v>
      </c>
      <c r="L317" s="18">
        <f t="shared" si="40"/>
        <v>312</v>
      </c>
      <c r="M317">
        <f t="shared" si="39"/>
        <v>312</v>
      </c>
      <c r="N317">
        <f t="shared" si="38"/>
        <v>20</v>
      </c>
      <c r="O317">
        <f t="shared" si="33"/>
        <v>20</v>
      </c>
    </row>
    <row r="318" spans="1:15" x14ac:dyDescent="0.25">
      <c r="A318" t="s">
        <v>25</v>
      </c>
      <c r="B318">
        <f>'Input and Summary Results'!$G322</f>
        <v>315</v>
      </c>
      <c r="C318">
        <f>IF(B318=0,FALSE,'Input and Summary Results'!$D$5)</f>
        <v>1</v>
      </c>
      <c r="D318">
        <f>IF(B318=0,FALSE,'Input and Summary Results'!$E$5)</f>
        <v>0</v>
      </c>
      <c r="E318">
        <f t="shared" si="34"/>
        <v>0</v>
      </c>
      <c r="F318">
        <f t="shared" si="35"/>
        <v>0</v>
      </c>
      <c r="G318">
        <f>IF(B318=" ",FALSE,(IF('Input and Summary Results'!$J$4="yes",'Data Transformation'!E318,'Data Transformation'!C318)))</f>
        <v>1</v>
      </c>
      <c r="H318">
        <f>IF(B318=" ",FALSE,(IF('Input and Summary Results'!$J$4="yes",'Data Transformation'!F318,'Data Transformation'!D318)))</f>
        <v>0</v>
      </c>
      <c r="I318">
        <f t="shared" si="36"/>
        <v>315</v>
      </c>
      <c r="J318" s="18">
        <f>LOOKUP(2,1/(COUNTIF($J$4:J317,'Input and Summary Results'!$B$7:$B$8007)=0),'Input and Summary Results'!$B$7:$B$8007)</f>
        <v>3</v>
      </c>
      <c r="K318" s="18">
        <f t="shared" si="37"/>
        <v>3</v>
      </c>
      <c r="L318" s="18">
        <f t="shared" si="40"/>
        <v>313</v>
      </c>
      <c r="M318">
        <f t="shared" si="39"/>
        <v>313</v>
      </c>
      <c r="N318">
        <f t="shared" si="38"/>
        <v>10</v>
      </c>
      <c r="O318">
        <f t="shared" si="33"/>
        <v>10</v>
      </c>
    </row>
    <row r="319" spans="1:15" x14ac:dyDescent="0.25">
      <c r="A319" t="s">
        <v>25</v>
      </c>
      <c r="B319" t="str">
        <f>'Input and Summary Results'!$G323</f>
        <v xml:space="preserve"> </v>
      </c>
      <c r="C319">
        <f>IF(B319=0,FALSE,'Input and Summary Results'!$D$5)</f>
        <v>1</v>
      </c>
      <c r="D319">
        <f>IF(B319=0,FALSE,'Input and Summary Results'!$E$5)</f>
        <v>0</v>
      </c>
      <c r="E319">
        <f t="shared" si="34"/>
        <v>0</v>
      </c>
      <c r="F319">
        <f t="shared" si="35"/>
        <v>0</v>
      </c>
      <c r="G319" t="b">
        <f>IF(B319=" ",FALSE,(IF('Input and Summary Results'!$J$4="yes",'Data Transformation'!E319,'Data Transformation'!C319)))</f>
        <v>0</v>
      </c>
      <c r="H319" t="b">
        <f>IF(B319=" ",FALSE,(IF('Input and Summary Results'!$J$4="yes",'Data Transformation'!F319,'Data Transformation'!D319)))</f>
        <v>0</v>
      </c>
      <c r="I319" t="str">
        <f t="shared" si="36"/>
        <v/>
      </c>
      <c r="J319" s="18">
        <f>LOOKUP(2,1/(COUNTIF($J$4:J318,'Input and Summary Results'!$B$7:$B$8007)=0),'Input and Summary Results'!$B$7:$B$8007)</f>
        <v>2</v>
      </c>
      <c r="K319" s="18">
        <f t="shared" si="37"/>
        <v>2</v>
      </c>
      <c r="L319" s="18">
        <f t="shared" si="40"/>
        <v>314</v>
      </c>
      <c r="M319">
        <f t="shared" si="39"/>
        <v>314</v>
      </c>
      <c r="N319">
        <f t="shared" si="38"/>
        <v>7</v>
      </c>
      <c r="O319">
        <f t="shared" si="33"/>
        <v>7</v>
      </c>
    </row>
    <row r="320" spans="1:15" x14ac:dyDescent="0.25">
      <c r="A320" t="s">
        <v>25</v>
      </c>
      <c r="B320" t="str">
        <f>'Input and Summary Results'!$G324</f>
        <v xml:space="preserve"> </v>
      </c>
      <c r="C320">
        <f>IF(B320=0,FALSE,'Input and Summary Results'!$D$5)</f>
        <v>1</v>
      </c>
      <c r="D320">
        <f>IF(B320=0,FALSE,'Input and Summary Results'!$E$5)</f>
        <v>0</v>
      </c>
      <c r="E320">
        <f t="shared" si="34"/>
        <v>0</v>
      </c>
      <c r="F320">
        <f t="shared" si="35"/>
        <v>0</v>
      </c>
      <c r="G320" t="b">
        <f>IF(B320=" ",FALSE,(IF('Input and Summary Results'!$J$4="yes",'Data Transformation'!E320,'Data Transformation'!C320)))</f>
        <v>0</v>
      </c>
      <c r="H320" t="b">
        <f>IF(B320=" ",FALSE,(IF('Input and Summary Results'!$J$4="yes",'Data Transformation'!F320,'Data Transformation'!D320)))</f>
        <v>0</v>
      </c>
      <c r="I320" t="str">
        <f t="shared" si="36"/>
        <v/>
      </c>
      <c r="J320" s="18">
        <f>LOOKUP(2,1/(COUNTIF($J$4:J319,'Input and Summary Results'!$B$7:$B$8007)=0),'Input and Summary Results'!$B$7:$B$8007)</f>
        <v>1</v>
      </c>
      <c r="K320" s="18">
        <f t="shared" si="37"/>
        <v>1</v>
      </c>
      <c r="L320" s="18">
        <f t="shared" si="40"/>
        <v>315</v>
      </c>
      <c r="M320">
        <f t="shared" si="39"/>
        <v>315</v>
      </c>
      <c r="N320">
        <f t="shared" si="38"/>
        <v>8</v>
      </c>
      <c r="O320">
        <f t="shared" si="33"/>
        <v>8</v>
      </c>
    </row>
    <row r="321" spans="1:15" x14ac:dyDescent="0.25">
      <c r="A321" t="s">
        <v>25</v>
      </c>
      <c r="B321" t="str">
        <f>'Input and Summary Results'!$G325</f>
        <v xml:space="preserve"> </v>
      </c>
      <c r="C321">
        <f>IF(B321=0,FALSE,'Input and Summary Results'!$D$5)</f>
        <v>1</v>
      </c>
      <c r="D321">
        <f>IF(B321=0,FALSE,'Input and Summary Results'!$E$5)</f>
        <v>0</v>
      </c>
      <c r="E321">
        <f t="shared" si="34"/>
        <v>0</v>
      </c>
      <c r="F321">
        <f t="shared" si="35"/>
        <v>0</v>
      </c>
      <c r="G321" t="b">
        <f>IF(B321=" ",FALSE,(IF('Input and Summary Results'!$J$4="yes",'Data Transformation'!E321,'Data Transformation'!C321)))</f>
        <v>0</v>
      </c>
      <c r="H321" t="b">
        <f>IF(B321=" ",FALSE,(IF('Input and Summary Results'!$J$4="yes",'Data Transformation'!F321,'Data Transformation'!D321)))</f>
        <v>0</v>
      </c>
      <c r="I321" t="str">
        <f t="shared" si="36"/>
        <v/>
      </c>
      <c r="J321" s="18" t="e">
        <f>LOOKUP(2,1/(COUNTIF($J$4:J320,'Input and Summary Results'!$B$7:$B$8007)=0),'Input and Summary Results'!$B$7:$B$8007)</f>
        <v>#N/A</v>
      </c>
      <c r="K321" s="18" t="str">
        <f t="shared" si="37"/>
        <v xml:space="preserve"> </v>
      </c>
      <c r="L321" s="18">
        <f t="shared" si="40"/>
        <v>316</v>
      </c>
      <c r="M321" t="e">
        <f t="shared" si="39"/>
        <v>#NUM!</v>
      </c>
      <c r="N321">
        <f t="shared" si="38"/>
        <v>0</v>
      </c>
      <c r="O321" t="b">
        <f t="shared" si="33"/>
        <v>0</v>
      </c>
    </row>
    <row r="322" spans="1:15" x14ac:dyDescent="0.25">
      <c r="A322" t="s">
        <v>25</v>
      </c>
      <c r="B322" t="str">
        <f>'Input and Summary Results'!$G326</f>
        <v xml:space="preserve"> </v>
      </c>
      <c r="C322">
        <f>IF(B322=0,FALSE,'Input and Summary Results'!$D$5)</f>
        <v>1</v>
      </c>
      <c r="D322">
        <f>IF(B322=0,FALSE,'Input and Summary Results'!$E$5)</f>
        <v>0</v>
      </c>
      <c r="E322">
        <f t="shared" si="34"/>
        <v>0</v>
      </c>
      <c r="F322">
        <f t="shared" si="35"/>
        <v>0</v>
      </c>
      <c r="G322" t="b">
        <f>IF(B322=" ",FALSE,(IF('Input and Summary Results'!$J$4="yes",'Data Transformation'!E322,'Data Transformation'!C322)))</f>
        <v>0</v>
      </c>
      <c r="H322" t="b">
        <f>IF(B322=" ",FALSE,(IF('Input and Summary Results'!$J$4="yes",'Data Transformation'!F322,'Data Transformation'!D322)))</f>
        <v>0</v>
      </c>
      <c r="I322" t="str">
        <f t="shared" si="36"/>
        <v/>
      </c>
      <c r="J322" s="18" t="e">
        <f>LOOKUP(2,1/(COUNTIF($J$4:J321,'Input and Summary Results'!$B$7:$B$8007)=0),'Input and Summary Results'!$B$7:$B$8007)</f>
        <v>#N/A</v>
      </c>
      <c r="K322" s="18" t="str">
        <f t="shared" si="37"/>
        <v xml:space="preserve"> </v>
      </c>
      <c r="L322" s="18">
        <f t="shared" si="40"/>
        <v>317</v>
      </c>
      <c r="M322" t="e">
        <f t="shared" si="39"/>
        <v>#NUM!</v>
      </c>
      <c r="N322">
        <f t="shared" si="38"/>
        <v>0</v>
      </c>
      <c r="O322" t="b">
        <f t="shared" si="33"/>
        <v>0</v>
      </c>
    </row>
    <row r="323" spans="1:15" x14ac:dyDescent="0.25">
      <c r="A323" t="s">
        <v>25</v>
      </c>
      <c r="B323" t="str">
        <f>'Input and Summary Results'!$G327</f>
        <v xml:space="preserve"> </v>
      </c>
      <c r="C323">
        <f>IF(B323=0,FALSE,'Input and Summary Results'!$D$5)</f>
        <v>1</v>
      </c>
      <c r="D323">
        <f>IF(B323=0,FALSE,'Input and Summary Results'!$E$5)</f>
        <v>0</v>
      </c>
      <c r="E323">
        <f t="shared" si="34"/>
        <v>0</v>
      </c>
      <c r="F323">
        <f t="shared" si="35"/>
        <v>0</v>
      </c>
      <c r="G323" t="b">
        <f>IF(B323=" ",FALSE,(IF('Input and Summary Results'!$J$4="yes",'Data Transformation'!E323,'Data Transformation'!C323)))</f>
        <v>0</v>
      </c>
      <c r="H323" t="b">
        <f>IF(B323=" ",FALSE,(IF('Input and Summary Results'!$J$4="yes",'Data Transformation'!F323,'Data Transformation'!D323)))</f>
        <v>0</v>
      </c>
      <c r="I323" t="str">
        <f t="shared" si="36"/>
        <v/>
      </c>
      <c r="J323" s="18" t="e">
        <f>LOOKUP(2,1/(COUNTIF($J$4:J322,'Input and Summary Results'!$B$7:$B$8007)=0),'Input and Summary Results'!$B$7:$B$8007)</f>
        <v>#N/A</v>
      </c>
      <c r="K323" s="18" t="str">
        <f t="shared" si="37"/>
        <v xml:space="preserve"> </v>
      </c>
      <c r="L323" s="18">
        <f t="shared" si="40"/>
        <v>318</v>
      </c>
      <c r="M323" t="e">
        <f t="shared" si="39"/>
        <v>#NUM!</v>
      </c>
      <c r="N323">
        <f t="shared" si="38"/>
        <v>0</v>
      </c>
      <c r="O323" t="b">
        <f t="shared" si="33"/>
        <v>0</v>
      </c>
    </row>
    <row r="324" spans="1:15" x14ac:dyDescent="0.25">
      <c r="A324" t="s">
        <v>25</v>
      </c>
      <c r="B324" t="str">
        <f>'Input and Summary Results'!$G328</f>
        <v xml:space="preserve"> </v>
      </c>
      <c r="C324">
        <f>IF(B324=0,FALSE,'Input and Summary Results'!$D$5)</f>
        <v>1</v>
      </c>
      <c r="D324">
        <f>IF(B324=0,FALSE,'Input and Summary Results'!$E$5)</f>
        <v>0</v>
      </c>
      <c r="E324">
        <f t="shared" si="34"/>
        <v>0</v>
      </c>
      <c r="F324">
        <f t="shared" si="35"/>
        <v>0</v>
      </c>
      <c r="G324" t="b">
        <f>IF(B324=" ",FALSE,(IF('Input and Summary Results'!$J$4="yes",'Data Transformation'!E324,'Data Transformation'!C324)))</f>
        <v>0</v>
      </c>
      <c r="H324" t="b">
        <f>IF(B324=" ",FALSE,(IF('Input and Summary Results'!$J$4="yes",'Data Transformation'!F324,'Data Transformation'!D324)))</f>
        <v>0</v>
      </c>
      <c r="I324" t="str">
        <f t="shared" si="36"/>
        <v/>
      </c>
      <c r="J324" s="18" t="e">
        <f>LOOKUP(2,1/(COUNTIF($J$4:J323,'Input and Summary Results'!$B$7:$B$8007)=0),'Input and Summary Results'!$B$7:$B$8007)</f>
        <v>#N/A</v>
      </c>
      <c r="K324" s="18" t="str">
        <f t="shared" si="37"/>
        <v xml:space="preserve"> </v>
      </c>
      <c r="L324" s="18">
        <f t="shared" si="40"/>
        <v>319</v>
      </c>
      <c r="M324" t="e">
        <f t="shared" si="39"/>
        <v>#NUM!</v>
      </c>
      <c r="N324">
        <f t="shared" si="38"/>
        <v>0</v>
      </c>
      <c r="O324" t="b">
        <f t="shared" ref="O324:O355" si="41">IF(N324&gt;4,N324,FALSE)</f>
        <v>0</v>
      </c>
    </row>
    <row r="325" spans="1:15" x14ac:dyDescent="0.25">
      <c r="A325" t="s">
        <v>25</v>
      </c>
      <c r="B325" t="str">
        <f>'Input and Summary Results'!$G329</f>
        <v xml:space="preserve"> </v>
      </c>
      <c r="C325">
        <f>IF(B325=0,FALSE,'Input and Summary Results'!$D$5)</f>
        <v>1</v>
      </c>
      <c r="D325">
        <f>IF(B325=0,FALSE,'Input and Summary Results'!$E$5)</f>
        <v>0</v>
      </c>
      <c r="E325">
        <f t="shared" ref="E325:E352" si="42">IF(C325=FALSE,FALSE,LOG10(C325))</f>
        <v>0</v>
      </c>
      <c r="F325">
        <f t="shared" ref="F325:F352" si="43">IF(D325=FALSE, FALSE,0.434*D325/C325)</f>
        <v>0</v>
      </c>
      <c r="G325" t="b">
        <f>IF(B325=" ",FALSE,(IF('Input and Summary Results'!$J$4="yes",'Data Transformation'!E325,'Data Transformation'!C325)))</f>
        <v>0</v>
      </c>
      <c r="H325" t="b">
        <f>IF(B325=" ",FALSE,(IF('Input and Summary Results'!$J$4="yes",'Data Transformation'!F325,'Data Transformation'!D325)))</f>
        <v>0</v>
      </c>
      <c r="I325" t="str">
        <f t="shared" ref="I325:I388" si="44">IF(G325=FALSE,"",B325)</f>
        <v/>
      </c>
      <c r="J325" s="18" t="e">
        <f>LOOKUP(2,1/(COUNTIF($J$4:J324,'Input and Summary Results'!$B$7:$B$8007)=0),'Input and Summary Results'!$B$7:$B$8007)</f>
        <v>#N/A</v>
      </c>
      <c r="K325" s="18" t="str">
        <f t="shared" si="37"/>
        <v xml:space="preserve"> </v>
      </c>
      <c r="L325" s="18">
        <f t="shared" si="40"/>
        <v>320</v>
      </c>
      <c r="M325" t="e">
        <f t="shared" si="39"/>
        <v>#NUM!</v>
      </c>
      <c r="N325">
        <f t="shared" si="38"/>
        <v>0</v>
      </c>
      <c r="O325" t="b">
        <f t="shared" si="41"/>
        <v>0</v>
      </c>
    </row>
    <row r="326" spans="1:15" x14ac:dyDescent="0.25">
      <c r="A326" t="s">
        <v>25</v>
      </c>
      <c r="B326" t="str">
        <f>'Input and Summary Results'!$G330</f>
        <v xml:space="preserve"> </v>
      </c>
      <c r="C326">
        <f>IF(B326=0,FALSE,'Input and Summary Results'!$D$5)</f>
        <v>1</v>
      </c>
      <c r="D326">
        <f>IF(B326=0,FALSE,'Input and Summary Results'!$E$5)</f>
        <v>0</v>
      </c>
      <c r="E326">
        <f t="shared" si="42"/>
        <v>0</v>
      </c>
      <c r="F326">
        <f t="shared" si="43"/>
        <v>0</v>
      </c>
      <c r="G326" t="b">
        <f>IF(B326=" ",FALSE,(IF('Input and Summary Results'!$J$4="yes",'Data Transformation'!E326,'Data Transformation'!C326)))</f>
        <v>0</v>
      </c>
      <c r="H326" t="b">
        <f>IF(B326=" ",FALSE,(IF('Input and Summary Results'!$J$4="yes",'Data Transformation'!F326,'Data Transformation'!D326)))</f>
        <v>0</v>
      </c>
      <c r="I326" t="str">
        <f t="shared" si="44"/>
        <v/>
      </c>
      <c r="J326" s="18" t="e">
        <f>LOOKUP(2,1/(COUNTIF($J$4:J325,'Input and Summary Results'!$B$7:$B$8007)=0),'Input and Summary Results'!$B$7:$B$8007)</f>
        <v>#N/A</v>
      </c>
      <c r="K326" s="18" t="str">
        <f t="shared" ref="K326:K355" si="45">IFERROR(J326," ")</f>
        <v xml:space="preserve"> </v>
      </c>
      <c r="L326" s="18">
        <f t="shared" si="40"/>
        <v>321</v>
      </c>
      <c r="M326" t="e">
        <f t="shared" si="39"/>
        <v>#NUM!</v>
      </c>
      <c r="N326">
        <f t="shared" ref="N326:N355" si="46">COUNTIF($I$4:$I$8425,M326)</f>
        <v>0</v>
      </c>
      <c r="O326" t="b">
        <f t="shared" si="41"/>
        <v>0</v>
      </c>
    </row>
    <row r="327" spans="1:15" x14ac:dyDescent="0.25">
      <c r="A327" t="s">
        <v>25</v>
      </c>
      <c r="B327" t="str">
        <f>'Input and Summary Results'!$G331</f>
        <v xml:space="preserve"> </v>
      </c>
      <c r="C327">
        <f>IF(B327=0,FALSE,'Input and Summary Results'!$D$5)</f>
        <v>1</v>
      </c>
      <c r="D327">
        <f>IF(B327=0,FALSE,'Input and Summary Results'!$E$5)</f>
        <v>0</v>
      </c>
      <c r="E327">
        <f t="shared" si="42"/>
        <v>0</v>
      </c>
      <c r="F327">
        <f t="shared" si="43"/>
        <v>0</v>
      </c>
      <c r="G327" t="b">
        <f>IF(B327=" ",FALSE,(IF('Input and Summary Results'!$J$4="yes",'Data Transformation'!E327,'Data Transformation'!C327)))</f>
        <v>0</v>
      </c>
      <c r="H327" t="b">
        <f>IF(B327=" ",FALSE,(IF('Input and Summary Results'!$J$4="yes",'Data Transformation'!F327,'Data Transformation'!D327)))</f>
        <v>0</v>
      </c>
      <c r="I327" t="str">
        <f t="shared" si="44"/>
        <v/>
      </c>
      <c r="J327" s="18" t="e">
        <f>LOOKUP(2,1/(COUNTIF($J$4:J326,'Input and Summary Results'!$B$7:$B$8007)=0),'Input and Summary Results'!$B$7:$B$8007)</f>
        <v>#N/A</v>
      </c>
      <c r="K327" s="18" t="str">
        <f t="shared" si="45"/>
        <v xml:space="preserve"> </v>
      </c>
      <c r="L327" s="18">
        <f t="shared" si="40"/>
        <v>322</v>
      </c>
      <c r="M327" t="e">
        <f t="shared" ref="M327:M355" si="47">SMALL($K$6:$K$426,L327)</f>
        <v>#NUM!</v>
      </c>
      <c r="N327">
        <f t="shared" si="46"/>
        <v>0</v>
      </c>
      <c r="O327" t="b">
        <f t="shared" si="41"/>
        <v>0</v>
      </c>
    </row>
    <row r="328" spans="1:15" x14ac:dyDescent="0.25">
      <c r="A328" t="s">
        <v>25</v>
      </c>
      <c r="B328" t="str">
        <f>'Input and Summary Results'!$G332</f>
        <v xml:space="preserve"> </v>
      </c>
      <c r="C328">
        <f>IF(B328=0,FALSE,'Input and Summary Results'!$D$5)</f>
        <v>1</v>
      </c>
      <c r="D328">
        <f>IF(B328=0,FALSE,'Input and Summary Results'!$E$5)</f>
        <v>0</v>
      </c>
      <c r="E328">
        <f t="shared" si="42"/>
        <v>0</v>
      </c>
      <c r="F328">
        <f t="shared" si="43"/>
        <v>0</v>
      </c>
      <c r="G328" t="b">
        <f>IF(B328=" ",FALSE,(IF('Input and Summary Results'!$J$4="yes",'Data Transformation'!E328,'Data Transformation'!C328)))</f>
        <v>0</v>
      </c>
      <c r="H328" t="b">
        <f>IF(B328=" ",FALSE,(IF('Input and Summary Results'!$J$4="yes",'Data Transformation'!F328,'Data Transformation'!D328)))</f>
        <v>0</v>
      </c>
      <c r="I328" t="str">
        <f t="shared" si="44"/>
        <v/>
      </c>
      <c r="J328" s="18" t="e">
        <f>LOOKUP(2,1/(COUNTIF($J$4:J327,'Input and Summary Results'!$B$7:$B$8007)=0),'Input and Summary Results'!$B$7:$B$8007)</f>
        <v>#N/A</v>
      </c>
      <c r="K328" s="18" t="str">
        <f t="shared" si="45"/>
        <v xml:space="preserve"> </v>
      </c>
      <c r="L328" s="18">
        <f t="shared" ref="L328:L355" si="48">L327+1</f>
        <v>323</v>
      </c>
      <c r="M328" t="e">
        <f t="shared" si="47"/>
        <v>#NUM!</v>
      </c>
      <c r="N328">
        <f t="shared" si="46"/>
        <v>0</v>
      </c>
      <c r="O328" t="b">
        <f t="shared" si="41"/>
        <v>0</v>
      </c>
    </row>
    <row r="329" spans="1:15" x14ac:dyDescent="0.25">
      <c r="A329" t="s">
        <v>25</v>
      </c>
      <c r="B329" t="str">
        <f>'Input and Summary Results'!$G333</f>
        <v xml:space="preserve"> </v>
      </c>
      <c r="C329">
        <f>IF(B329=0,FALSE,'Input and Summary Results'!$D$5)</f>
        <v>1</v>
      </c>
      <c r="D329">
        <f>IF(B329=0,FALSE,'Input and Summary Results'!$E$5)</f>
        <v>0</v>
      </c>
      <c r="E329">
        <f t="shared" si="42"/>
        <v>0</v>
      </c>
      <c r="F329">
        <f t="shared" si="43"/>
        <v>0</v>
      </c>
      <c r="G329" t="b">
        <f>IF(B329=" ",FALSE,(IF('Input and Summary Results'!$J$4="yes",'Data Transformation'!E329,'Data Transformation'!C329)))</f>
        <v>0</v>
      </c>
      <c r="H329" t="b">
        <f>IF(B329=" ",FALSE,(IF('Input and Summary Results'!$J$4="yes",'Data Transformation'!F329,'Data Transformation'!D329)))</f>
        <v>0</v>
      </c>
      <c r="I329" t="str">
        <f t="shared" si="44"/>
        <v/>
      </c>
      <c r="J329" s="18" t="e">
        <f>LOOKUP(2,1/(COUNTIF($J$4:J328,'Input and Summary Results'!$B$7:$B$8007)=0),'Input and Summary Results'!$B$7:$B$8007)</f>
        <v>#N/A</v>
      </c>
      <c r="K329" s="18" t="str">
        <f t="shared" si="45"/>
        <v xml:space="preserve"> </v>
      </c>
      <c r="L329" s="18">
        <f t="shared" si="48"/>
        <v>324</v>
      </c>
      <c r="M329" t="e">
        <f t="shared" si="47"/>
        <v>#NUM!</v>
      </c>
      <c r="N329">
        <f t="shared" si="46"/>
        <v>0</v>
      </c>
      <c r="O329" t="b">
        <f t="shared" si="41"/>
        <v>0</v>
      </c>
    </row>
    <row r="330" spans="1:15" x14ac:dyDescent="0.25">
      <c r="A330" t="s">
        <v>25</v>
      </c>
      <c r="B330" t="str">
        <f>'Input and Summary Results'!$G334</f>
        <v xml:space="preserve"> </v>
      </c>
      <c r="C330">
        <f>IF(B330=0,FALSE,'Input and Summary Results'!$D$5)</f>
        <v>1</v>
      </c>
      <c r="D330">
        <f>IF(B330=0,FALSE,'Input and Summary Results'!$E$5)</f>
        <v>0</v>
      </c>
      <c r="E330">
        <f t="shared" si="42"/>
        <v>0</v>
      </c>
      <c r="F330">
        <f t="shared" si="43"/>
        <v>0</v>
      </c>
      <c r="G330" t="b">
        <f>IF(B330=" ",FALSE,(IF('Input and Summary Results'!$J$4="yes",'Data Transformation'!E330,'Data Transformation'!C330)))</f>
        <v>0</v>
      </c>
      <c r="H330" t="b">
        <f>IF(B330=" ",FALSE,(IF('Input and Summary Results'!$J$4="yes",'Data Transformation'!F330,'Data Transformation'!D330)))</f>
        <v>0</v>
      </c>
      <c r="I330" t="str">
        <f t="shared" si="44"/>
        <v/>
      </c>
      <c r="J330" s="18" t="e">
        <f>LOOKUP(2,1/(COUNTIF($J$4:J329,'Input and Summary Results'!$B$7:$B$8007)=0),'Input and Summary Results'!$B$7:$B$8007)</f>
        <v>#N/A</v>
      </c>
      <c r="K330" s="18" t="str">
        <f t="shared" si="45"/>
        <v xml:space="preserve"> </v>
      </c>
      <c r="L330" s="18">
        <f t="shared" si="48"/>
        <v>325</v>
      </c>
      <c r="M330" t="e">
        <f t="shared" si="47"/>
        <v>#NUM!</v>
      </c>
      <c r="N330">
        <f t="shared" si="46"/>
        <v>0</v>
      </c>
      <c r="O330" t="b">
        <f t="shared" si="41"/>
        <v>0</v>
      </c>
    </row>
    <row r="331" spans="1:15" x14ac:dyDescent="0.25">
      <c r="A331" t="s">
        <v>25</v>
      </c>
      <c r="B331" t="str">
        <f>'Input and Summary Results'!$G335</f>
        <v xml:space="preserve"> </v>
      </c>
      <c r="C331">
        <f>IF(B331=0,FALSE,'Input and Summary Results'!$D$5)</f>
        <v>1</v>
      </c>
      <c r="D331">
        <f>IF(B331=0,FALSE,'Input and Summary Results'!$E$5)</f>
        <v>0</v>
      </c>
      <c r="E331">
        <f t="shared" si="42"/>
        <v>0</v>
      </c>
      <c r="F331">
        <f t="shared" si="43"/>
        <v>0</v>
      </c>
      <c r="G331" t="b">
        <f>IF(B331=" ",FALSE,(IF('Input and Summary Results'!$J$4="yes",'Data Transformation'!E331,'Data Transformation'!C331)))</f>
        <v>0</v>
      </c>
      <c r="H331" t="b">
        <f>IF(B331=" ",FALSE,(IF('Input and Summary Results'!$J$4="yes",'Data Transformation'!F331,'Data Transformation'!D331)))</f>
        <v>0</v>
      </c>
      <c r="I331" t="str">
        <f t="shared" si="44"/>
        <v/>
      </c>
      <c r="J331" s="18" t="e">
        <f>LOOKUP(2,1/(COUNTIF($J$4:J330,'Input and Summary Results'!$B$7:$B$8007)=0),'Input and Summary Results'!$B$7:$B$8007)</f>
        <v>#N/A</v>
      </c>
      <c r="K331" s="18" t="str">
        <f t="shared" si="45"/>
        <v xml:space="preserve"> </v>
      </c>
      <c r="L331" s="18">
        <f t="shared" si="48"/>
        <v>326</v>
      </c>
      <c r="M331" t="e">
        <f t="shared" si="47"/>
        <v>#NUM!</v>
      </c>
      <c r="N331">
        <f t="shared" si="46"/>
        <v>0</v>
      </c>
      <c r="O331" t="b">
        <f t="shared" si="41"/>
        <v>0</v>
      </c>
    </row>
    <row r="332" spans="1:15" x14ac:dyDescent="0.25">
      <c r="A332" t="s">
        <v>25</v>
      </c>
      <c r="B332" t="str">
        <f>'Input and Summary Results'!$G336</f>
        <v xml:space="preserve"> </v>
      </c>
      <c r="C332">
        <f>IF(B332=0,FALSE,'Input and Summary Results'!$D$5)</f>
        <v>1</v>
      </c>
      <c r="D332">
        <f>IF(B332=0,FALSE,'Input and Summary Results'!$E$5)</f>
        <v>0</v>
      </c>
      <c r="E332">
        <f t="shared" si="42"/>
        <v>0</v>
      </c>
      <c r="F332">
        <f t="shared" si="43"/>
        <v>0</v>
      </c>
      <c r="G332" t="b">
        <f>IF(B332=" ",FALSE,(IF('Input and Summary Results'!$J$4="yes",'Data Transformation'!E332,'Data Transformation'!C332)))</f>
        <v>0</v>
      </c>
      <c r="H332" t="b">
        <f>IF(B332=" ",FALSE,(IF('Input and Summary Results'!$J$4="yes",'Data Transformation'!F332,'Data Transformation'!D332)))</f>
        <v>0</v>
      </c>
      <c r="I332" t="str">
        <f t="shared" si="44"/>
        <v/>
      </c>
      <c r="J332" s="18" t="e">
        <f>LOOKUP(2,1/(COUNTIF($J$4:J331,'Input and Summary Results'!$B$7:$B$8007)=0),'Input and Summary Results'!$B$7:$B$8007)</f>
        <v>#N/A</v>
      </c>
      <c r="K332" s="18" t="str">
        <f t="shared" si="45"/>
        <v xml:space="preserve"> </v>
      </c>
      <c r="L332" s="18">
        <f t="shared" si="48"/>
        <v>327</v>
      </c>
      <c r="M332" t="e">
        <f t="shared" si="47"/>
        <v>#NUM!</v>
      </c>
      <c r="N332">
        <f t="shared" si="46"/>
        <v>0</v>
      </c>
      <c r="O332" t="b">
        <f t="shared" si="41"/>
        <v>0</v>
      </c>
    </row>
    <row r="333" spans="1:15" x14ac:dyDescent="0.25">
      <c r="A333" t="s">
        <v>25</v>
      </c>
      <c r="B333" t="str">
        <f>'Input and Summary Results'!$G337</f>
        <v xml:space="preserve"> </v>
      </c>
      <c r="C333">
        <f>IF(B333=0,FALSE,'Input and Summary Results'!$D$5)</f>
        <v>1</v>
      </c>
      <c r="D333">
        <f>IF(B333=0,FALSE,'Input and Summary Results'!$E$5)</f>
        <v>0</v>
      </c>
      <c r="E333">
        <f t="shared" si="42"/>
        <v>0</v>
      </c>
      <c r="F333">
        <f t="shared" si="43"/>
        <v>0</v>
      </c>
      <c r="G333" t="b">
        <f>IF(B333=" ",FALSE,(IF('Input and Summary Results'!$J$4="yes",'Data Transformation'!E333,'Data Transformation'!C333)))</f>
        <v>0</v>
      </c>
      <c r="H333" t="b">
        <f>IF(B333=" ",FALSE,(IF('Input and Summary Results'!$J$4="yes",'Data Transformation'!F333,'Data Transformation'!D333)))</f>
        <v>0</v>
      </c>
      <c r="I333" t="str">
        <f t="shared" si="44"/>
        <v/>
      </c>
      <c r="J333" s="18" t="e">
        <f>LOOKUP(2,1/(COUNTIF($J$4:J332,'Input and Summary Results'!$B$7:$B$8007)=0),'Input and Summary Results'!$B$7:$B$8007)</f>
        <v>#N/A</v>
      </c>
      <c r="K333" s="18" t="str">
        <f t="shared" si="45"/>
        <v xml:space="preserve"> </v>
      </c>
      <c r="L333" s="18">
        <f t="shared" si="48"/>
        <v>328</v>
      </c>
      <c r="M333" t="e">
        <f t="shared" si="47"/>
        <v>#NUM!</v>
      </c>
      <c r="N333">
        <f t="shared" si="46"/>
        <v>0</v>
      </c>
      <c r="O333" t="b">
        <f t="shared" si="41"/>
        <v>0</v>
      </c>
    </row>
    <row r="334" spans="1:15" x14ac:dyDescent="0.25">
      <c r="A334" t="s">
        <v>25</v>
      </c>
      <c r="B334" t="str">
        <f>'Input and Summary Results'!$G338</f>
        <v xml:space="preserve"> </v>
      </c>
      <c r="C334">
        <f>IF(B334=0,FALSE,'Input and Summary Results'!$D$5)</f>
        <v>1</v>
      </c>
      <c r="D334">
        <f>IF(B334=0,FALSE,'Input and Summary Results'!$E$5)</f>
        <v>0</v>
      </c>
      <c r="E334">
        <f t="shared" si="42"/>
        <v>0</v>
      </c>
      <c r="F334">
        <f t="shared" si="43"/>
        <v>0</v>
      </c>
      <c r="G334" t="b">
        <f>IF(B334=" ",FALSE,(IF('Input and Summary Results'!$J$4="yes",'Data Transformation'!E334,'Data Transformation'!C334)))</f>
        <v>0</v>
      </c>
      <c r="H334" t="b">
        <f>IF(B334=" ",FALSE,(IF('Input and Summary Results'!$J$4="yes",'Data Transformation'!F334,'Data Transformation'!D334)))</f>
        <v>0</v>
      </c>
      <c r="I334" t="str">
        <f t="shared" si="44"/>
        <v/>
      </c>
      <c r="J334" s="18" t="e">
        <f>LOOKUP(2,1/(COUNTIF($J$4:J333,'Input and Summary Results'!$B$7:$B$8007)=0),'Input and Summary Results'!$B$7:$B$8007)</f>
        <v>#N/A</v>
      </c>
      <c r="K334" s="18" t="str">
        <f t="shared" si="45"/>
        <v xml:space="preserve"> </v>
      </c>
      <c r="L334" s="18">
        <f t="shared" si="48"/>
        <v>329</v>
      </c>
      <c r="M334" t="e">
        <f t="shared" si="47"/>
        <v>#NUM!</v>
      </c>
      <c r="N334">
        <f t="shared" si="46"/>
        <v>0</v>
      </c>
      <c r="O334" t="b">
        <f t="shared" si="41"/>
        <v>0</v>
      </c>
    </row>
    <row r="335" spans="1:15" x14ac:dyDescent="0.25">
      <c r="A335" t="s">
        <v>25</v>
      </c>
      <c r="B335" t="str">
        <f>'Input and Summary Results'!$G339</f>
        <v xml:space="preserve"> </v>
      </c>
      <c r="C335">
        <f>IF(B335=0,FALSE,'Input and Summary Results'!$D$5)</f>
        <v>1</v>
      </c>
      <c r="D335">
        <f>IF(B335=0,FALSE,'Input and Summary Results'!$E$5)</f>
        <v>0</v>
      </c>
      <c r="E335">
        <f t="shared" si="42"/>
        <v>0</v>
      </c>
      <c r="F335">
        <f t="shared" si="43"/>
        <v>0</v>
      </c>
      <c r="G335" t="b">
        <f>IF(B335=" ",FALSE,(IF('Input and Summary Results'!$J$4="yes",'Data Transformation'!E335,'Data Transformation'!C335)))</f>
        <v>0</v>
      </c>
      <c r="H335" t="b">
        <f>IF(B335=" ",FALSE,(IF('Input and Summary Results'!$J$4="yes",'Data Transformation'!F335,'Data Transformation'!D335)))</f>
        <v>0</v>
      </c>
      <c r="I335" t="str">
        <f t="shared" si="44"/>
        <v/>
      </c>
      <c r="J335" s="18" t="e">
        <f>LOOKUP(2,1/(COUNTIF($J$4:J334,'Input and Summary Results'!$B$7:$B$8007)=0),'Input and Summary Results'!$B$7:$B$8007)</f>
        <v>#N/A</v>
      </c>
      <c r="K335" s="18" t="str">
        <f t="shared" si="45"/>
        <v xml:space="preserve"> </v>
      </c>
      <c r="L335" s="18">
        <f t="shared" si="48"/>
        <v>330</v>
      </c>
      <c r="M335" t="e">
        <f t="shared" si="47"/>
        <v>#NUM!</v>
      </c>
      <c r="N335">
        <f t="shared" si="46"/>
        <v>0</v>
      </c>
      <c r="O335" t="b">
        <f t="shared" si="41"/>
        <v>0</v>
      </c>
    </row>
    <row r="336" spans="1:15" x14ac:dyDescent="0.25">
      <c r="A336" t="s">
        <v>25</v>
      </c>
      <c r="B336" t="str">
        <f>'Input and Summary Results'!$G340</f>
        <v xml:space="preserve"> </v>
      </c>
      <c r="C336">
        <f>IF(B336=0,FALSE,'Input and Summary Results'!$D$5)</f>
        <v>1</v>
      </c>
      <c r="D336">
        <f>IF(B336=0,FALSE,'Input and Summary Results'!$E$5)</f>
        <v>0</v>
      </c>
      <c r="E336">
        <f t="shared" si="42"/>
        <v>0</v>
      </c>
      <c r="F336">
        <f t="shared" si="43"/>
        <v>0</v>
      </c>
      <c r="G336" t="b">
        <f>IF(B336=" ",FALSE,(IF('Input and Summary Results'!$J$4="yes",'Data Transformation'!E336,'Data Transformation'!C336)))</f>
        <v>0</v>
      </c>
      <c r="H336" t="b">
        <f>IF(B336=" ",FALSE,(IF('Input and Summary Results'!$J$4="yes",'Data Transformation'!F336,'Data Transformation'!D336)))</f>
        <v>0</v>
      </c>
      <c r="I336" t="str">
        <f t="shared" si="44"/>
        <v/>
      </c>
      <c r="J336" s="18" t="e">
        <f>LOOKUP(2,1/(COUNTIF($J$4:J335,'Input and Summary Results'!$B$7:$B$8007)=0),'Input and Summary Results'!$B$7:$B$8007)</f>
        <v>#N/A</v>
      </c>
      <c r="K336" s="18" t="str">
        <f t="shared" si="45"/>
        <v xml:space="preserve"> </v>
      </c>
      <c r="L336" s="18">
        <f t="shared" si="48"/>
        <v>331</v>
      </c>
      <c r="M336" t="e">
        <f t="shared" si="47"/>
        <v>#NUM!</v>
      </c>
      <c r="N336">
        <f t="shared" si="46"/>
        <v>0</v>
      </c>
      <c r="O336" t="b">
        <f t="shared" si="41"/>
        <v>0</v>
      </c>
    </row>
    <row r="337" spans="1:15" x14ac:dyDescent="0.25">
      <c r="A337" t="s">
        <v>25</v>
      </c>
      <c r="B337" t="str">
        <f>'Input and Summary Results'!$G341</f>
        <v xml:space="preserve"> </v>
      </c>
      <c r="C337">
        <f>IF(B337=0,FALSE,'Input and Summary Results'!$D$5)</f>
        <v>1</v>
      </c>
      <c r="D337">
        <f>IF(B337=0,FALSE,'Input and Summary Results'!$E$5)</f>
        <v>0</v>
      </c>
      <c r="E337">
        <f t="shared" si="42"/>
        <v>0</v>
      </c>
      <c r="F337">
        <f t="shared" si="43"/>
        <v>0</v>
      </c>
      <c r="G337" t="b">
        <f>IF(B337=" ",FALSE,(IF('Input and Summary Results'!$J$4="yes",'Data Transformation'!E337,'Data Transformation'!C337)))</f>
        <v>0</v>
      </c>
      <c r="H337" t="b">
        <f>IF(B337=" ",FALSE,(IF('Input and Summary Results'!$J$4="yes",'Data Transformation'!F337,'Data Transformation'!D337)))</f>
        <v>0</v>
      </c>
      <c r="I337" t="str">
        <f t="shared" si="44"/>
        <v/>
      </c>
      <c r="J337" s="18" t="e">
        <f>LOOKUP(2,1/(COUNTIF($J$4:J336,'Input and Summary Results'!$B$7:$B$8007)=0),'Input and Summary Results'!$B$7:$B$8007)</f>
        <v>#N/A</v>
      </c>
      <c r="K337" s="18" t="str">
        <f t="shared" si="45"/>
        <v xml:space="preserve"> </v>
      </c>
      <c r="L337" s="18">
        <f t="shared" si="48"/>
        <v>332</v>
      </c>
      <c r="M337" t="e">
        <f t="shared" si="47"/>
        <v>#NUM!</v>
      </c>
      <c r="N337">
        <f t="shared" si="46"/>
        <v>0</v>
      </c>
      <c r="O337" t="b">
        <f t="shared" si="41"/>
        <v>0</v>
      </c>
    </row>
    <row r="338" spans="1:15" x14ac:dyDescent="0.25">
      <c r="A338" t="s">
        <v>25</v>
      </c>
      <c r="B338" t="str">
        <f>'Input and Summary Results'!$G342</f>
        <v xml:space="preserve"> </v>
      </c>
      <c r="C338">
        <f>IF(B338=0,FALSE,'Input and Summary Results'!$D$5)</f>
        <v>1</v>
      </c>
      <c r="D338">
        <f>IF(B338=0,FALSE,'Input and Summary Results'!$E$5)</f>
        <v>0</v>
      </c>
      <c r="E338">
        <f t="shared" si="42"/>
        <v>0</v>
      </c>
      <c r="F338">
        <f t="shared" si="43"/>
        <v>0</v>
      </c>
      <c r="G338" t="b">
        <f>IF(B338=" ",FALSE,(IF('Input and Summary Results'!$J$4="yes",'Data Transformation'!E338,'Data Transformation'!C338)))</f>
        <v>0</v>
      </c>
      <c r="H338" t="b">
        <f>IF(B338=" ",FALSE,(IF('Input and Summary Results'!$J$4="yes",'Data Transformation'!F338,'Data Transformation'!D338)))</f>
        <v>0</v>
      </c>
      <c r="I338" t="str">
        <f t="shared" si="44"/>
        <v/>
      </c>
      <c r="J338" s="18" t="e">
        <f>LOOKUP(2,1/(COUNTIF($J$4:J337,'Input and Summary Results'!$B$7:$B$8007)=0),'Input and Summary Results'!$B$7:$B$8007)</f>
        <v>#N/A</v>
      </c>
      <c r="K338" s="18" t="str">
        <f t="shared" si="45"/>
        <v xml:space="preserve"> </v>
      </c>
      <c r="L338" s="18">
        <f t="shared" si="48"/>
        <v>333</v>
      </c>
      <c r="M338" t="e">
        <f t="shared" si="47"/>
        <v>#NUM!</v>
      </c>
      <c r="N338">
        <f t="shared" si="46"/>
        <v>0</v>
      </c>
      <c r="O338" t="b">
        <f t="shared" si="41"/>
        <v>0</v>
      </c>
    </row>
    <row r="339" spans="1:15" x14ac:dyDescent="0.25">
      <c r="A339" t="s">
        <v>25</v>
      </c>
      <c r="B339" t="str">
        <f>'Input and Summary Results'!$G343</f>
        <v xml:space="preserve"> </v>
      </c>
      <c r="C339">
        <f>IF(B339=0,FALSE,'Input and Summary Results'!$D$5)</f>
        <v>1</v>
      </c>
      <c r="D339">
        <f>IF(B339=0,FALSE,'Input and Summary Results'!$E$5)</f>
        <v>0</v>
      </c>
      <c r="E339">
        <f t="shared" si="42"/>
        <v>0</v>
      </c>
      <c r="F339">
        <f t="shared" si="43"/>
        <v>0</v>
      </c>
      <c r="G339" t="b">
        <f>IF(B339=" ",FALSE,(IF('Input and Summary Results'!$J$4="yes",'Data Transformation'!E339,'Data Transformation'!C339)))</f>
        <v>0</v>
      </c>
      <c r="H339" t="b">
        <f>IF(B339=" ",FALSE,(IF('Input and Summary Results'!$J$4="yes",'Data Transformation'!F339,'Data Transformation'!D339)))</f>
        <v>0</v>
      </c>
      <c r="I339" t="str">
        <f t="shared" si="44"/>
        <v/>
      </c>
      <c r="J339" s="18" t="e">
        <f>LOOKUP(2,1/(COUNTIF($J$4:J338,'Input and Summary Results'!$B$7:$B$8007)=0),'Input and Summary Results'!$B$7:$B$8007)</f>
        <v>#N/A</v>
      </c>
      <c r="K339" s="18" t="str">
        <f t="shared" si="45"/>
        <v xml:space="preserve"> </v>
      </c>
      <c r="L339" s="18">
        <f t="shared" si="48"/>
        <v>334</v>
      </c>
      <c r="M339" t="e">
        <f t="shared" si="47"/>
        <v>#NUM!</v>
      </c>
      <c r="N339">
        <f t="shared" si="46"/>
        <v>0</v>
      </c>
      <c r="O339" t="b">
        <f t="shared" si="41"/>
        <v>0</v>
      </c>
    </row>
    <row r="340" spans="1:15" x14ac:dyDescent="0.25">
      <c r="A340" t="s">
        <v>25</v>
      </c>
      <c r="B340" t="str">
        <f>'Input and Summary Results'!$G344</f>
        <v xml:space="preserve"> </v>
      </c>
      <c r="C340">
        <f>IF(B340=0,FALSE,'Input and Summary Results'!$D$5)</f>
        <v>1</v>
      </c>
      <c r="D340">
        <f>IF(B340=0,FALSE,'Input and Summary Results'!$E$5)</f>
        <v>0</v>
      </c>
      <c r="E340">
        <f t="shared" si="42"/>
        <v>0</v>
      </c>
      <c r="F340">
        <f t="shared" si="43"/>
        <v>0</v>
      </c>
      <c r="G340" t="b">
        <f>IF(B340=" ",FALSE,(IF('Input and Summary Results'!$J$4="yes",'Data Transformation'!E340,'Data Transformation'!C340)))</f>
        <v>0</v>
      </c>
      <c r="H340" t="b">
        <f>IF(B340=" ",FALSE,(IF('Input and Summary Results'!$J$4="yes",'Data Transformation'!F340,'Data Transformation'!D340)))</f>
        <v>0</v>
      </c>
      <c r="I340" t="str">
        <f t="shared" si="44"/>
        <v/>
      </c>
      <c r="J340" s="18" t="e">
        <f>LOOKUP(2,1/(COUNTIF($J$4:J339,'Input and Summary Results'!$B$7:$B$8007)=0),'Input and Summary Results'!$B$7:$B$8007)</f>
        <v>#N/A</v>
      </c>
      <c r="K340" s="18" t="str">
        <f t="shared" si="45"/>
        <v xml:space="preserve"> </v>
      </c>
      <c r="L340" s="18">
        <f t="shared" si="48"/>
        <v>335</v>
      </c>
      <c r="M340" t="e">
        <f t="shared" si="47"/>
        <v>#NUM!</v>
      </c>
      <c r="N340">
        <f t="shared" si="46"/>
        <v>0</v>
      </c>
      <c r="O340" t="b">
        <f t="shared" si="41"/>
        <v>0</v>
      </c>
    </row>
    <row r="341" spans="1:15" x14ac:dyDescent="0.25">
      <c r="A341" t="s">
        <v>25</v>
      </c>
      <c r="B341" t="str">
        <f>'Input and Summary Results'!$G345</f>
        <v xml:space="preserve"> </v>
      </c>
      <c r="C341">
        <f>IF(B341=0,FALSE,'Input and Summary Results'!$D$5)</f>
        <v>1</v>
      </c>
      <c r="D341">
        <f>IF(B341=0,FALSE,'Input and Summary Results'!$E$5)</f>
        <v>0</v>
      </c>
      <c r="E341">
        <f t="shared" si="42"/>
        <v>0</v>
      </c>
      <c r="F341">
        <f t="shared" si="43"/>
        <v>0</v>
      </c>
      <c r="G341" t="b">
        <f>IF(B341=" ",FALSE,(IF('Input and Summary Results'!$J$4="yes",'Data Transformation'!E341,'Data Transformation'!C341)))</f>
        <v>0</v>
      </c>
      <c r="H341" t="b">
        <f>IF(B341=" ",FALSE,(IF('Input and Summary Results'!$J$4="yes",'Data Transformation'!F341,'Data Transformation'!D341)))</f>
        <v>0</v>
      </c>
      <c r="I341" t="str">
        <f t="shared" si="44"/>
        <v/>
      </c>
      <c r="J341" s="18" t="e">
        <f>LOOKUP(2,1/(COUNTIF($J$4:J340,'Input and Summary Results'!$B$7:$B$8007)=0),'Input and Summary Results'!$B$7:$B$8007)</f>
        <v>#N/A</v>
      </c>
      <c r="K341" s="18" t="str">
        <f t="shared" si="45"/>
        <v xml:space="preserve"> </v>
      </c>
      <c r="L341" s="18">
        <f t="shared" si="48"/>
        <v>336</v>
      </c>
      <c r="M341" t="e">
        <f t="shared" si="47"/>
        <v>#NUM!</v>
      </c>
      <c r="N341">
        <f t="shared" si="46"/>
        <v>0</v>
      </c>
      <c r="O341" t="b">
        <f t="shared" si="41"/>
        <v>0</v>
      </c>
    </row>
    <row r="342" spans="1:15" x14ac:dyDescent="0.25">
      <c r="A342" t="s">
        <v>25</v>
      </c>
      <c r="B342" t="str">
        <f>'Input and Summary Results'!$G346</f>
        <v xml:space="preserve"> </v>
      </c>
      <c r="C342">
        <f>IF(B342=0,FALSE,'Input and Summary Results'!$D$5)</f>
        <v>1</v>
      </c>
      <c r="D342">
        <f>IF(B342=0,FALSE,'Input and Summary Results'!$E$5)</f>
        <v>0</v>
      </c>
      <c r="E342">
        <f t="shared" si="42"/>
        <v>0</v>
      </c>
      <c r="F342">
        <f t="shared" si="43"/>
        <v>0</v>
      </c>
      <c r="G342" t="b">
        <f>IF(B342=" ",FALSE,(IF('Input and Summary Results'!$J$4="yes",'Data Transformation'!E342,'Data Transformation'!C342)))</f>
        <v>0</v>
      </c>
      <c r="H342" t="b">
        <f>IF(B342=" ",FALSE,(IF('Input and Summary Results'!$J$4="yes",'Data Transformation'!F342,'Data Transformation'!D342)))</f>
        <v>0</v>
      </c>
      <c r="I342" t="str">
        <f t="shared" si="44"/>
        <v/>
      </c>
      <c r="J342" s="18" t="e">
        <f>LOOKUP(2,1/(COUNTIF($J$4:J341,'Input and Summary Results'!$B$7:$B$8007)=0),'Input and Summary Results'!$B$7:$B$8007)</f>
        <v>#N/A</v>
      </c>
      <c r="K342" s="18" t="str">
        <f t="shared" si="45"/>
        <v xml:space="preserve"> </v>
      </c>
      <c r="L342" s="18">
        <f t="shared" si="48"/>
        <v>337</v>
      </c>
      <c r="M342" t="e">
        <f t="shared" si="47"/>
        <v>#NUM!</v>
      </c>
      <c r="N342">
        <f t="shared" si="46"/>
        <v>0</v>
      </c>
      <c r="O342" t="b">
        <f t="shared" si="41"/>
        <v>0</v>
      </c>
    </row>
    <row r="343" spans="1:15" x14ac:dyDescent="0.25">
      <c r="A343" t="s">
        <v>25</v>
      </c>
      <c r="B343" t="str">
        <f>'Input and Summary Results'!$G347</f>
        <v xml:space="preserve"> </v>
      </c>
      <c r="C343">
        <f>IF(B343=0,FALSE,'Input and Summary Results'!$D$5)</f>
        <v>1</v>
      </c>
      <c r="D343">
        <f>IF(B343=0,FALSE,'Input and Summary Results'!$E$5)</f>
        <v>0</v>
      </c>
      <c r="E343">
        <f t="shared" si="42"/>
        <v>0</v>
      </c>
      <c r="F343">
        <f t="shared" si="43"/>
        <v>0</v>
      </c>
      <c r="G343" t="b">
        <f>IF(B343=" ",FALSE,(IF('Input and Summary Results'!$J$4="yes",'Data Transformation'!E343,'Data Transformation'!C343)))</f>
        <v>0</v>
      </c>
      <c r="H343" t="b">
        <f>IF(B343=" ",FALSE,(IF('Input and Summary Results'!$J$4="yes",'Data Transformation'!F343,'Data Transformation'!D343)))</f>
        <v>0</v>
      </c>
      <c r="I343" t="str">
        <f t="shared" si="44"/>
        <v/>
      </c>
      <c r="J343" s="18" t="e">
        <f>LOOKUP(2,1/(COUNTIF($J$4:J342,'Input and Summary Results'!$B$7:$B$8007)=0),'Input and Summary Results'!$B$7:$B$8007)</f>
        <v>#N/A</v>
      </c>
      <c r="K343" s="18" t="str">
        <f t="shared" si="45"/>
        <v xml:space="preserve"> </v>
      </c>
      <c r="L343" s="18">
        <f t="shared" si="48"/>
        <v>338</v>
      </c>
      <c r="M343" t="e">
        <f t="shared" si="47"/>
        <v>#NUM!</v>
      </c>
      <c r="N343">
        <f t="shared" si="46"/>
        <v>0</v>
      </c>
      <c r="O343" t="b">
        <f t="shared" si="41"/>
        <v>0</v>
      </c>
    </row>
    <row r="344" spans="1:15" x14ac:dyDescent="0.25">
      <c r="A344" t="s">
        <v>25</v>
      </c>
      <c r="B344" t="str">
        <f>'Input and Summary Results'!$G348</f>
        <v xml:space="preserve"> </v>
      </c>
      <c r="C344">
        <f>IF(B344=0,FALSE,'Input and Summary Results'!$D$5)</f>
        <v>1</v>
      </c>
      <c r="D344">
        <f>IF(B344=0,FALSE,'Input and Summary Results'!$E$5)</f>
        <v>0</v>
      </c>
      <c r="E344">
        <f t="shared" si="42"/>
        <v>0</v>
      </c>
      <c r="F344">
        <f t="shared" si="43"/>
        <v>0</v>
      </c>
      <c r="G344" t="b">
        <f>IF(B344=" ",FALSE,(IF('Input and Summary Results'!$J$4="yes",'Data Transformation'!E344,'Data Transformation'!C344)))</f>
        <v>0</v>
      </c>
      <c r="H344" t="b">
        <f>IF(B344=" ",FALSE,(IF('Input and Summary Results'!$J$4="yes",'Data Transformation'!F344,'Data Transformation'!D344)))</f>
        <v>0</v>
      </c>
      <c r="I344" t="str">
        <f t="shared" si="44"/>
        <v/>
      </c>
      <c r="J344" s="18" t="e">
        <f>LOOKUP(2,1/(COUNTIF($J$4:J343,'Input and Summary Results'!$B$7:$B$8007)=0),'Input and Summary Results'!$B$7:$B$8007)</f>
        <v>#N/A</v>
      </c>
      <c r="K344" s="18" t="str">
        <f t="shared" si="45"/>
        <v xml:space="preserve"> </v>
      </c>
      <c r="L344" s="18">
        <f t="shared" si="48"/>
        <v>339</v>
      </c>
      <c r="M344" t="e">
        <f t="shared" si="47"/>
        <v>#NUM!</v>
      </c>
      <c r="N344">
        <f t="shared" si="46"/>
        <v>0</v>
      </c>
      <c r="O344" t="b">
        <f t="shared" si="41"/>
        <v>0</v>
      </c>
    </row>
    <row r="345" spans="1:15" x14ac:dyDescent="0.25">
      <c r="A345" t="s">
        <v>25</v>
      </c>
      <c r="B345" t="str">
        <f>'Input and Summary Results'!$G349</f>
        <v xml:space="preserve"> </v>
      </c>
      <c r="C345">
        <f>IF(B345=0,FALSE,'Input and Summary Results'!$D$5)</f>
        <v>1</v>
      </c>
      <c r="D345">
        <f>IF(B345=0,FALSE,'Input and Summary Results'!$E$5)</f>
        <v>0</v>
      </c>
      <c r="E345">
        <f t="shared" si="42"/>
        <v>0</v>
      </c>
      <c r="F345">
        <f t="shared" si="43"/>
        <v>0</v>
      </c>
      <c r="G345" t="b">
        <f>IF(B345=" ",FALSE,(IF('Input and Summary Results'!$J$4="yes",'Data Transformation'!E345,'Data Transformation'!C345)))</f>
        <v>0</v>
      </c>
      <c r="H345" t="b">
        <f>IF(B345=" ",FALSE,(IF('Input and Summary Results'!$J$4="yes",'Data Transformation'!F345,'Data Transformation'!D345)))</f>
        <v>0</v>
      </c>
      <c r="I345" t="str">
        <f t="shared" si="44"/>
        <v/>
      </c>
      <c r="J345" s="18" t="e">
        <f>LOOKUP(2,1/(COUNTIF($J$4:J344,'Input and Summary Results'!$B$7:$B$8007)=0),'Input and Summary Results'!$B$7:$B$8007)</f>
        <v>#N/A</v>
      </c>
      <c r="K345" s="18" t="str">
        <f t="shared" si="45"/>
        <v xml:space="preserve"> </v>
      </c>
      <c r="L345" s="18">
        <f t="shared" si="48"/>
        <v>340</v>
      </c>
      <c r="M345" t="e">
        <f t="shared" si="47"/>
        <v>#NUM!</v>
      </c>
      <c r="N345">
        <f t="shared" si="46"/>
        <v>0</v>
      </c>
      <c r="O345" t="b">
        <f t="shared" si="41"/>
        <v>0</v>
      </c>
    </row>
    <row r="346" spans="1:15" x14ac:dyDescent="0.25">
      <c r="A346" t="s">
        <v>25</v>
      </c>
      <c r="B346" t="str">
        <f>'Input and Summary Results'!$G350</f>
        <v xml:space="preserve"> </v>
      </c>
      <c r="C346">
        <f>IF(B346=0,FALSE,'Input and Summary Results'!$D$5)</f>
        <v>1</v>
      </c>
      <c r="D346">
        <f>IF(B346=0,FALSE,'Input and Summary Results'!$E$5)</f>
        <v>0</v>
      </c>
      <c r="E346">
        <f t="shared" si="42"/>
        <v>0</v>
      </c>
      <c r="F346">
        <f t="shared" si="43"/>
        <v>0</v>
      </c>
      <c r="G346" t="b">
        <f>IF(B346=" ",FALSE,(IF('Input and Summary Results'!$J$4="yes",'Data Transformation'!E346,'Data Transformation'!C346)))</f>
        <v>0</v>
      </c>
      <c r="H346" t="b">
        <f>IF(B346=" ",FALSE,(IF('Input and Summary Results'!$J$4="yes",'Data Transformation'!F346,'Data Transformation'!D346)))</f>
        <v>0</v>
      </c>
      <c r="I346" t="str">
        <f t="shared" si="44"/>
        <v/>
      </c>
      <c r="J346" s="18" t="e">
        <f>LOOKUP(2,1/(COUNTIF($J$4:J345,'Input and Summary Results'!$B$7:$B$8007)=0),'Input and Summary Results'!$B$7:$B$8007)</f>
        <v>#N/A</v>
      </c>
      <c r="K346" s="18" t="str">
        <f t="shared" si="45"/>
        <v xml:space="preserve"> </v>
      </c>
      <c r="L346" s="18">
        <f t="shared" si="48"/>
        <v>341</v>
      </c>
      <c r="M346" t="e">
        <f t="shared" si="47"/>
        <v>#NUM!</v>
      </c>
      <c r="N346">
        <f t="shared" si="46"/>
        <v>0</v>
      </c>
      <c r="O346" t="b">
        <f t="shared" si="41"/>
        <v>0</v>
      </c>
    </row>
    <row r="347" spans="1:15" x14ac:dyDescent="0.25">
      <c r="A347" t="s">
        <v>25</v>
      </c>
      <c r="B347" t="str">
        <f>'Input and Summary Results'!$G351</f>
        <v xml:space="preserve"> </v>
      </c>
      <c r="C347">
        <f>IF(B347=0,FALSE,'Input and Summary Results'!$D$5)</f>
        <v>1</v>
      </c>
      <c r="D347">
        <f>IF(B347=0,FALSE,'Input and Summary Results'!$E$5)</f>
        <v>0</v>
      </c>
      <c r="E347">
        <f t="shared" si="42"/>
        <v>0</v>
      </c>
      <c r="F347">
        <f t="shared" si="43"/>
        <v>0</v>
      </c>
      <c r="G347" t="b">
        <f>IF(B347=" ",FALSE,(IF('Input and Summary Results'!$J$4="yes",'Data Transformation'!E347,'Data Transformation'!C347)))</f>
        <v>0</v>
      </c>
      <c r="H347" t="b">
        <f>IF(B347=" ",FALSE,(IF('Input and Summary Results'!$J$4="yes",'Data Transformation'!F347,'Data Transformation'!D347)))</f>
        <v>0</v>
      </c>
      <c r="I347" t="str">
        <f t="shared" si="44"/>
        <v/>
      </c>
      <c r="J347" s="18" t="e">
        <f>LOOKUP(2,1/(COUNTIF($J$4:J346,'Input and Summary Results'!$B$7:$B$8007)=0),'Input and Summary Results'!$B$7:$B$8007)</f>
        <v>#N/A</v>
      </c>
      <c r="K347" s="18" t="str">
        <f t="shared" si="45"/>
        <v xml:space="preserve"> </v>
      </c>
      <c r="L347" s="18">
        <f t="shared" si="48"/>
        <v>342</v>
      </c>
      <c r="M347" t="e">
        <f t="shared" si="47"/>
        <v>#NUM!</v>
      </c>
      <c r="N347">
        <f t="shared" si="46"/>
        <v>0</v>
      </c>
      <c r="O347" t="b">
        <f t="shared" si="41"/>
        <v>0</v>
      </c>
    </row>
    <row r="348" spans="1:15" x14ac:dyDescent="0.25">
      <c r="A348" t="s">
        <v>25</v>
      </c>
      <c r="B348" t="str">
        <f>'Input and Summary Results'!$G352</f>
        <v xml:space="preserve"> </v>
      </c>
      <c r="C348">
        <f>IF(B348=0,FALSE,'Input and Summary Results'!$D$5)</f>
        <v>1</v>
      </c>
      <c r="D348">
        <f>IF(B348=0,FALSE,'Input and Summary Results'!$E$5)</f>
        <v>0</v>
      </c>
      <c r="E348">
        <f t="shared" si="42"/>
        <v>0</v>
      </c>
      <c r="F348">
        <f t="shared" si="43"/>
        <v>0</v>
      </c>
      <c r="G348" t="b">
        <f>IF(B348=" ",FALSE,(IF('Input and Summary Results'!$J$4="yes",'Data Transformation'!E348,'Data Transformation'!C348)))</f>
        <v>0</v>
      </c>
      <c r="H348" t="b">
        <f>IF(B348=" ",FALSE,(IF('Input and Summary Results'!$J$4="yes",'Data Transformation'!F348,'Data Transformation'!D348)))</f>
        <v>0</v>
      </c>
      <c r="I348" t="str">
        <f t="shared" si="44"/>
        <v/>
      </c>
      <c r="J348" s="18" t="e">
        <f>LOOKUP(2,1/(COUNTIF($J$4:J347,'Input and Summary Results'!$B$7:$B$8007)=0),'Input and Summary Results'!$B$7:$B$8007)</f>
        <v>#N/A</v>
      </c>
      <c r="K348" s="18" t="str">
        <f t="shared" si="45"/>
        <v xml:space="preserve"> </v>
      </c>
      <c r="L348" s="18">
        <f t="shared" si="48"/>
        <v>343</v>
      </c>
      <c r="M348" t="e">
        <f t="shared" si="47"/>
        <v>#NUM!</v>
      </c>
      <c r="N348">
        <f t="shared" si="46"/>
        <v>0</v>
      </c>
      <c r="O348" t="b">
        <f t="shared" si="41"/>
        <v>0</v>
      </c>
    </row>
    <row r="349" spans="1:15" x14ac:dyDescent="0.25">
      <c r="A349" t="s">
        <v>25</v>
      </c>
      <c r="B349" t="str">
        <f>'Input and Summary Results'!$G353</f>
        <v xml:space="preserve"> </v>
      </c>
      <c r="C349">
        <f>IF(B349=0,FALSE,'Input and Summary Results'!$D$5)</f>
        <v>1</v>
      </c>
      <c r="D349">
        <f>IF(B349=0,FALSE,'Input and Summary Results'!$E$5)</f>
        <v>0</v>
      </c>
      <c r="E349">
        <f t="shared" si="42"/>
        <v>0</v>
      </c>
      <c r="F349">
        <f t="shared" si="43"/>
        <v>0</v>
      </c>
      <c r="G349" t="b">
        <f>IF(B349=" ",FALSE,(IF('Input and Summary Results'!$J$4="yes",'Data Transformation'!E349,'Data Transformation'!C349)))</f>
        <v>0</v>
      </c>
      <c r="H349" t="b">
        <f>IF(B349=" ",FALSE,(IF('Input and Summary Results'!$J$4="yes",'Data Transformation'!F349,'Data Transformation'!D349)))</f>
        <v>0</v>
      </c>
      <c r="I349" t="str">
        <f t="shared" si="44"/>
        <v/>
      </c>
      <c r="J349" s="18" t="e">
        <f>LOOKUP(2,1/(COUNTIF($J$4:J348,'Input and Summary Results'!$B$7:$B$8007)=0),'Input and Summary Results'!$B$7:$B$8007)</f>
        <v>#N/A</v>
      </c>
      <c r="K349" s="18" t="str">
        <f t="shared" si="45"/>
        <v xml:space="preserve"> </v>
      </c>
      <c r="L349" s="18">
        <f t="shared" si="48"/>
        <v>344</v>
      </c>
      <c r="M349" t="e">
        <f t="shared" si="47"/>
        <v>#NUM!</v>
      </c>
      <c r="N349">
        <f t="shared" si="46"/>
        <v>0</v>
      </c>
      <c r="O349" t="b">
        <f t="shared" si="41"/>
        <v>0</v>
      </c>
    </row>
    <row r="350" spans="1:15" x14ac:dyDescent="0.25">
      <c r="A350" t="s">
        <v>25</v>
      </c>
      <c r="B350" t="str">
        <f>'Input and Summary Results'!$G354</f>
        <v xml:space="preserve"> </v>
      </c>
      <c r="C350">
        <f>IF(B350=0,FALSE,'Input and Summary Results'!$D$5)</f>
        <v>1</v>
      </c>
      <c r="D350">
        <f>IF(B350=0,FALSE,'Input and Summary Results'!$E$5)</f>
        <v>0</v>
      </c>
      <c r="E350">
        <f t="shared" si="42"/>
        <v>0</v>
      </c>
      <c r="F350">
        <f t="shared" si="43"/>
        <v>0</v>
      </c>
      <c r="G350" t="b">
        <f>IF(B350=" ",FALSE,(IF('Input and Summary Results'!$J$4="yes",'Data Transformation'!E350,'Data Transformation'!C350)))</f>
        <v>0</v>
      </c>
      <c r="H350" t="b">
        <f>IF(B350=" ",FALSE,(IF('Input and Summary Results'!$J$4="yes",'Data Transformation'!F350,'Data Transformation'!D350)))</f>
        <v>0</v>
      </c>
      <c r="I350" t="str">
        <f t="shared" si="44"/>
        <v/>
      </c>
      <c r="J350" s="18" t="e">
        <f>LOOKUP(2,1/(COUNTIF($J$4:J349,'Input and Summary Results'!$B$7:$B$8007)=0),'Input and Summary Results'!$B$7:$B$8007)</f>
        <v>#N/A</v>
      </c>
      <c r="K350" s="18" t="str">
        <f t="shared" si="45"/>
        <v xml:space="preserve"> </v>
      </c>
      <c r="L350" s="18">
        <f t="shared" si="48"/>
        <v>345</v>
      </c>
      <c r="M350" t="e">
        <f t="shared" si="47"/>
        <v>#NUM!</v>
      </c>
      <c r="N350">
        <f t="shared" si="46"/>
        <v>0</v>
      </c>
      <c r="O350" t="b">
        <f t="shared" si="41"/>
        <v>0</v>
      </c>
    </row>
    <row r="351" spans="1:15" x14ac:dyDescent="0.25">
      <c r="A351" t="s">
        <v>25</v>
      </c>
      <c r="B351" t="str">
        <f>'Input and Summary Results'!$G355</f>
        <v xml:space="preserve"> </v>
      </c>
      <c r="C351">
        <f>IF(B351=0,FALSE,'Input and Summary Results'!$D$5)</f>
        <v>1</v>
      </c>
      <c r="D351">
        <f>IF(B351=0,FALSE,'Input and Summary Results'!$E$5)</f>
        <v>0</v>
      </c>
      <c r="E351">
        <f t="shared" si="42"/>
        <v>0</v>
      </c>
      <c r="F351">
        <f t="shared" si="43"/>
        <v>0</v>
      </c>
      <c r="G351" t="b">
        <f>IF(B351=" ",FALSE,(IF('Input and Summary Results'!$J$4="yes",'Data Transformation'!E351,'Data Transformation'!C351)))</f>
        <v>0</v>
      </c>
      <c r="H351" t="b">
        <f>IF(B351=" ",FALSE,(IF('Input and Summary Results'!$J$4="yes",'Data Transformation'!F351,'Data Transformation'!D351)))</f>
        <v>0</v>
      </c>
      <c r="I351" t="str">
        <f t="shared" si="44"/>
        <v/>
      </c>
      <c r="J351" s="18" t="e">
        <f>LOOKUP(2,1/(COUNTIF($J$4:J350,'Input and Summary Results'!$B$7:$B$8007)=0),'Input and Summary Results'!$B$7:$B$8007)</f>
        <v>#N/A</v>
      </c>
      <c r="K351" s="18" t="str">
        <f t="shared" si="45"/>
        <v xml:space="preserve"> </v>
      </c>
      <c r="L351" s="18">
        <f t="shared" si="48"/>
        <v>346</v>
      </c>
      <c r="M351" t="e">
        <f t="shared" si="47"/>
        <v>#NUM!</v>
      </c>
      <c r="N351">
        <f t="shared" si="46"/>
        <v>0</v>
      </c>
      <c r="O351" t="b">
        <f t="shared" si="41"/>
        <v>0</v>
      </c>
    </row>
    <row r="352" spans="1:15" x14ac:dyDescent="0.25">
      <c r="A352" t="s">
        <v>25</v>
      </c>
      <c r="B352" t="str">
        <f>'Input and Summary Results'!$G356</f>
        <v xml:space="preserve"> </v>
      </c>
      <c r="C352">
        <f>IF(B352=0,FALSE,'Input and Summary Results'!$D$5)</f>
        <v>1</v>
      </c>
      <c r="D352">
        <f>IF(B352=0,FALSE,'Input and Summary Results'!$E$5)</f>
        <v>0</v>
      </c>
      <c r="E352">
        <f t="shared" si="42"/>
        <v>0</v>
      </c>
      <c r="F352">
        <f t="shared" si="43"/>
        <v>0</v>
      </c>
      <c r="G352" t="b">
        <f>IF(B352=" ",FALSE,(IF('Input and Summary Results'!$J$4="yes",'Data Transformation'!E352,'Data Transformation'!C352)))</f>
        <v>0</v>
      </c>
      <c r="H352" t="b">
        <f>IF(B352=" ",FALSE,(IF('Input and Summary Results'!$J$4="yes",'Data Transformation'!F352,'Data Transformation'!D352)))</f>
        <v>0</v>
      </c>
      <c r="I352" t="str">
        <f t="shared" si="44"/>
        <v/>
      </c>
      <c r="J352" s="18" t="e">
        <f>LOOKUP(2,1/(COUNTIF($J$4:J351,'Input and Summary Results'!$B$7:$B$8007)=0),'Input and Summary Results'!$B$7:$B$8007)</f>
        <v>#N/A</v>
      </c>
      <c r="K352" s="18" t="str">
        <f t="shared" si="45"/>
        <v xml:space="preserve"> </v>
      </c>
      <c r="L352" s="18">
        <f t="shared" si="48"/>
        <v>347</v>
      </c>
      <c r="M352" t="e">
        <f t="shared" si="47"/>
        <v>#NUM!</v>
      </c>
      <c r="N352">
        <f t="shared" si="46"/>
        <v>0</v>
      </c>
      <c r="O352" t="b">
        <f t="shared" si="41"/>
        <v>0</v>
      </c>
    </row>
    <row r="353" spans="9:15" x14ac:dyDescent="0.25">
      <c r="I353" t="str">
        <f t="shared" si="44"/>
        <v/>
      </c>
      <c r="J353" s="18" t="e">
        <f>LOOKUP(2,1/(COUNTIF($J$4:J352,'Input and Summary Results'!$B$7:$B$8007)=0),'Input and Summary Results'!$B$7:$B$8007)</f>
        <v>#N/A</v>
      </c>
      <c r="K353" s="18" t="str">
        <f t="shared" si="45"/>
        <v xml:space="preserve"> </v>
      </c>
      <c r="L353" s="18">
        <f t="shared" si="48"/>
        <v>348</v>
      </c>
      <c r="M353" t="e">
        <f t="shared" si="47"/>
        <v>#NUM!</v>
      </c>
      <c r="N353">
        <f t="shared" si="46"/>
        <v>0</v>
      </c>
      <c r="O353" t="b">
        <f t="shared" si="41"/>
        <v>0</v>
      </c>
    </row>
    <row r="354" spans="9:15" x14ac:dyDescent="0.25">
      <c r="I354" t="str">
        <f t="shared" si="44"/>
        <v/>
      </c>
      <c r="J354" s="18" t="e">
        <f>LOOKUP(2,1/(COUNTIF($J$4:J353,'Input and Summary Results'!$B$7:$B$8007)=0),'Input and Summary Results'!$B$7:$B$8007)</f>
        <v>#N/A</v>
      </c>
      <c r="K354" s="18" t="str">
        <f t="shared" si="45"/>
        <v xml:space="preserve"> </v>
      </c>
      <c r="L354" s="18">
        <f t="shared" si="48"/>
        <v>349</v>
      </c>
      <c r="M354" t="e">
        <f t="shared" si="47"/>
        <v>#NUM!</v>
      </c>
      <c r="N354">
        <f t="shared" si="46"/>
        <v>0</v>
      </c>
      <c r="O354" t="b">
        <f t="shared" si="41"/>
        <v>0</v>
      </c>
    </row>
    <row r="355" spans="9:15" x14ac:dyDescent="0.25">
      <c r="I355" t="str">
        <f t="shared" si="44"/>
        <v/>
      </c>
      <c r="J355" s="18" t="e">
        <f>LOOKUP(2,1/(COUNTIF($J$4:J354,'Input and Summary Results'!$B$7:$B$8007)=0),'Input and Summary Results'!$B$7:$B$8007)</f>
        <v>#N/A</v>
      </c>
      <c r="K355" s="18" t="str">
        <f t="shared" si="45"/>
        <v xml:space="preserve"> </v>
      </c>
      <c r="L355" s="18">
        <f t="shared" si="48"/>
        <v>350</v>
      </c>
      <c r="M355" t="e">
        <f t="shared" si="47"/>
        <v>#NUM!</v>
      </c>
      <c r="N355">
        <f t="shared" si="46"/>
        <v>0</v>
      </c>
      <c r="O355" t="b">
        <f t="shared" si="41"/>
        <v>0</v>
      </c>
    </row>
    <row r="356" spans="9:15" x14ac:dyDescent="0.25">
      <c r="I356" t="str">
        <f t="shared" si="44"/>
        <v/>
      </c>
      <c r="J356" s="18"/>
      <c r="K356" s="18"/>
      <c r="L356" s="18"/>
    </row>
    <row r="357" spans="9:15" x14ac:dyDescent="0.25">
      <c r="I357" t="str">
        <f t="shared" si="44"/>
        <v/>
      </c>
      <c r="J357" s="18"/>
      <c r="K357" s="18"/>
      <c r="L357" s="18"/>
    </row>
    <row r="358" spans="9:15" x14ac:dyDescent="0.25">
      <c r="I358" t="str">
        <f t="shared" si="44"/>
        <v/>
      </c>
      <c r="J358" s="18"/>
      <c r="K358" s="18"/>
      <c r="L358" s="18"/>
    </row>
    <row r="359" spans="9:15" x14ac:dyDescent="0.25">
      <c r="I359" t="str">
        <f t="shared" si="44"/>
        <v/>
      </c>
      <c r="J359" s="18"/>
      <c r="K359" s="18"/>
      <c r="L359" s="18"/>
    </row>
    <row r="360" spans="9:15" x14ac:dyDescent="0.25">
      <c r="I360" t="str">
        <f t="shared" si="44"/>
        <v/>
      </c>
      <c r="J360" s="18"/>
      <c r="K360" s="18"/>
      <c r="L360" s="18"/>
    </row>
    <row r="361" spans="9:15" x14ac:dyDescent="0.25">
      <c r="I361" t="str">
        <f t="shared" si="44"/>
        <v/>
      </c>
      <c r="J361" s="18"/>
      <c r="K361" s="18"/>
      <c r="L361" s="18"/>
    </row>
    <row r="362" spans="9:15" x14ac:dyDescent="0.25">
      <c r="I362" t="str">
        <f t="shared" si="44"/>
        <v/>
      </c>
      <c r="J362" s="18"/>
      <c r="K362" s="18"/>
      <c r="L362" s="18"/>
    </row>
    <row r="363" spans="9:15" x14ac:dyDescent="0.25">
      <c r="I363" t="str">
        <f t="shared" si="44"/>
        <v/>
      </c>
      <c r="J363" s="18"/>
      <c r="K363" s="18"/>
      <c r="L363" s="18"/>
    </row>
    <row r="364" spans="9:15" x14ac:dyDescent="0.25">
      <c r="I364" t="str">
        <f t="shared" si="44"/>
        <v/>
      </c>
      <c r="J364" s="18"/>
      <c r="K364" s="18"/>
      <c r="L364" s="18"/>
    </row>
    <row r="365" spans="9:15" x14ac:dyDescent="0.25">
      <c r="I365" t="str">
        <f t="shared" si="44"/>
        <v/>
      </c>
      <c r="J365" s="18"/>
      <c r="K365" s="18"/>
      <c r="L365" s="18"/>
    </row>
    <row r="366" spans="9:15" x14ac:dyDescent="0.25">
      <c r="I366" t="str">
        <f t="shared" si="44"/>
        <v/>
      </c>
      <c r="J366" s="18"/>
      <c r="K366" s="18"/>
      <c r="L366" s="18"/>
    </row>
    <row r="367" spans="9:15" x14ac:dyDescent="0.25">
      <c r="I367" t="str">
        <f t="shared" si="44"/>
        <v/>
      </c>
      <c r="J367" s="18"/>
      <c r="K367" s="18"/>
      <c r="L367" s="18"/>
    </row>
    <row r="368" spans="9:15" x14ac:dyDescent="0.25">
      <c r="I368" t="str">
        <f t="shared" si="44"/>
        <v/>
      </c>
      <c r="J368" s="18"/>
      <c r="K368" s="18"/>
      <c r="L368" s="18"/>
    </row>
    <row r="369" spans="9:12" x14ac:dyDescent="0.25">
      <c r="I369" t="str">
        <f t="shared" si="44"/>
        <v/>
      </c>
      <c r="J369" s="18"/>
      <c r="K369" s="18"/>
      <c r="L369" s="18"/>
    </row>
    <row r="370" spans="9:12" x14ac:dyDescent="0.25">
      <c r="I370" t="str">
        <f t="shared" si="44"/>
        <v/>
      </c>
      <c r="J370" s="18"/>
      <c r="K370" s="18"/>
      <c r="L370" s="18"/>
    </row>
    <row r="371" spans="9:12" x14ac:dyDescent="0.25">
      <c r="I371" t="str">
        <f t="shared" si="44"/>
        <v/>
      </c>
      <c r="J371" s="18"/>
      <c r="K371" s="18"/>
      <c r="L371" s="18"/>
    </row>
    <row r="372" spans="9:12" x14ac:dyDescent="0.25">
      <c r="I372" t="str">
        <f t="shared" si="44"/>
        <v/>
      </c>
      <c r="J372" s="18"/>
      <c r="K372" s="18"/>
      <c r="L372" s="18"/>
    </row>
    <row r="373" spans="9:12" x14ac:dyDescent="0.25">
      <c r="I373" t="str">
        <f t="shared" si="44"/>
        <v/>
      </c>
      <c r="J373" s="18"/>
      <c r="K373" s="18"/>
      <c r="L373" s="18"/>
    </row>
    <row r="374" spans="9:12" x14ac:dyDescent="0.25">
      <c r="I374" t="str">
        <f t="shared" si="44"/>
        <v/>
      </c>
      <c r="J374" s="18"/>
      <c r="K374" s="18"/>
      <c r="L374" s="18"/>
    </row>
    <row r="375" spans="9:12" x14ac:dyDescent="0.25">
      <c r="I375" t="str">
        <f t="shared" si="44"/>
        <v/>
      </c>
      <c r="J375" s="18"/>
      <c r="K375" s="18"/>
      <c r="L375" s="18"/>
    </row>
    <row r="376" spans="9:12" x14ac:dyDescent="0.25">
      <c r="I376" t="str">
        <f t="shared" si="44"/>
        <v/>
      </c>
      <c r="J376" s="18"/>
      <c r="K376" s="18"/>
      <c r="L376" s="18"/>
    </row>
    <row r="377" spans="9:12" x14ac:dyDescent="0.25">
      <c r="I377" t="str">
        <f t="shared" si="44"/>
        <v/>
      </c>
      <c r="J377" s="18"/>
      <c r="K377" s="18"/>
      <c r="L377" s="18"/>
    </row>
    <row r="378" spans="9:12" x14ac:dyDescent="0.25">
      <c r="I378" t="str">
        <f t="shared" si="44"/>
        <v/>
      </c>
      <c r="J378" s="18"/>
      <c r="K378" s="18"/>
      <c r="L378" s="18"/>
    </row>
    <row r="379" spans="9:12" x14ac:dyDescent="0.25">
      <c r="I379" t="str">
        <f t="shared" si="44"/>
        <v/>
      </c>
      <c r="J379" s="18"/>
      <c r="K379" s="18"/>
      <c r="L379" s="18"/>
    </row>
    <row r="380" spans="9:12" x14ac:dyDescent="0.25">
      <c r="I380" t="str">
        <f t="shared" si="44"/>
        <v/>
      </c>
      <c r="J380" s="18"/>
      <c r="K380" s="18"/>
      <c r="L380" s="18"/>
    </row>
    <row r="381" spans="9:12" x14ac:dyDescent="0.25">
      <c r="I381" t="str">
        <f t="shared" si="44"/>
        <v/>
      </c>
      <c r="J381" s="18"/>
      <c r="K381" s="18"/>
      <c r="L381" s="18"/>
    </row>
    <row r="382" spans="9:12" x14ac:dyDescent="0.25">
      <c r="I382" t="str">
        <f t="shared" si="44"/>
        <v/>
      </c>
      <c r="J382" s="18"/>
      <c r="K382" s="18"/>
      <c r="L382" s="18"/>
    </row>
    <row r="383" spans="9:12" x14ac:dyDescent="0.25">
      <c r="I383" t="str">
        <f t="shared" si="44"/>
        <v/>
      </c>
      <c r="J383" s="18"/>
      <c r="K383" s="18"/>
      <c r="L383" s="18"/>
    </row>
    <row r="384" spans="9:12" x14ac:dyDescent="0.25">
      <c r="I384" t="str">
        <f t="shared" si="44"/>
        <v/>
      </c>
      <c r="J384" s="18"/>
      <c r="K384" s="18"/>
      <c r="L384" s="18"/>
    </row>
    <row r="385" spans="9:12" x14ac:dyDescent="0.25">
      <c r="I385" t="str">
        <f t="shared" si="44"/>
        <v/>
      </c>
      <c r="J385" s="18"/>
      <c r="K385" s="18"/>
      <c r="L385" s="18"/>
    </row>
    <row r="386" spans="9:12" x14ac:dyDescent="0.25">
      <c r="I386" t="str">
        <f t="shared" si="44"/>
        <v/>
      </c>
      <c r="J386" s="18"/>
      <c r="K386" s="18"/>
      <c r="L386" s="18"/>
    </row>
    <row r="387" spans="9:12" x14ac:dyDescent="0.25">
      <c r="I387" t="str">
        <f t="shared" si="44"/>
        <v/>
      </c>
      <c r="J387" s="18"/>
      <c r="K387" s="18"/>
      <c r="L387" s="18"/>
    </row>
    <row r="388" spans="9:12" x14ac:dyDescent="0.25">
      <c r="I388" t="str">
        <f t="shared" si="44"/>
        <v/>
      </c>
      <c r="J388" s="18"/>
      <c r="K388" s="18"/>
      <c r="L388" s="18"/>
    </row>
    <row r="389" spans="9:12" x14ac:dyDescent="0.25">
      <c r="I389" t="str">
        <f t="shared" ref="I389:I452" si="49">IF(G389=FALSE,"",B389)</f>
        <v/>
      </c>
      <c r="J389" s="18"/>
      <c r="K389" s="18"/>
      <c r="L389" s="18"/>
    </row>
    <row r="390" spans="9:12" x14ac:dyDescent="0.25">
      <c r="I390" t="str">
        <f t="shared" si="49"/>
        <v/>
      </c>
      <c r="J390" s="18"/>
      <c r="K390" s="18"/>
      <c r="L390" s="18"/>
    </row>
    <row r="391" spans="9:12" x14ac:dyDescent="0.25">
      <c r="I391" t="str">
        <f t="shared" si="49"/>
        <v/>
      </c>
      <c r="J391" s="18"/>
      <c r="K391" s="18"/>
      <c r="L391" s="18"/>
    </row>
    <row r="392" spans="9:12" x14ac:dyDescent="0.25">
      <c r="I392" t="str">
        <f t="shared" si="49"/>
        <v/>
      </c>
      <c r="J392" s="18"/>
      <c r="K392" s="18"/>
      <c r="L392" s="18"/>
    </row>
    <row r="393" spans="9:12" x14ac:dyDescent="0.25">
      <c r="I393" t="str">
        <f t="shared" si="49"/>
        <v/>
      </c>
      <c r="J393" s="18"/>
      <c r="K393" s="18"/>
      <c r="L393" s="18"/>
    </row>
    <row r="394" spans="9:12" x14ac:dyDescent="0.25">
      <c r="I394" t="str">
        <f t="shared" si="49"/>
        <v/>
      </c>
      <c r="J394" s="18"/>
      <c r="K394" s="18"/>
      <c r="L394" s="18"/>
    </row>
    <row r="395" spans="9:12" x14ac:dyDescent="0.25">
      <c r="I395" t="str">
        <f t="shared" si="49"/>
        <v/>
      </c>
      <c r="J395" s="18"/>
      <c r="K395" s="18"/>
      <c r="L395" s="18"/>
    </row>
    <row r="396" spans="9:12" x14ac:dyDescent="0.25">
      <c r="I396" t="str">
        <f t="shared" si="49"/>
        <v/>
      </c>
      <c r="J396" s="18"/>
      <c r="K396" s="18"/>
      <c r="L396" s="18"/>
    </row>
    <row r="397" spans="9:12" x14ac:dyDescent="0.25">
      <c r="I397" t="str">
        <f t="shared" si="49"/>
        <v/>
      </c>
      <c r="J397" s="18"/>
      <c r="K397" s="18"/>
      <c r="L397" s="18"/>
    </row>
    <row r="398" spans="9:12" x14ac:dyDescent="0.25">
      <c r="I398" t="str">
        <f t="shared" si="49"/>
        <v/>
      </c>
      <c r="J398" s="18"/>
      <c r="K398" s="18"/>
      <c r="L398" s="18"/>
    </row>
    <row r="399" spans="9:12" x14ac:dyDescent="0.25">
      <c r="I399" t="str">
        <f t="shared" si="49"/>
        <v/>
      </c>
      <c r="J399" s="18"/>
      <c r="K399" s="18"/>
      <c r="L399" s="18"/>
    </row>
    <row r="400" spans="9:12" x14ac:dyDescent="0.25">
      <c r="I400" t="str">
        <f t="shared" si="49"/>
        <v/>
      </c>
      <c r="J400" s="18"/>
      <c r="K400" s="18"/>
      <c r="L400" s="18"/>
    </row>
    <row r="401" spans="9:12" x14ac:dyDescent="0.25">
      <c r="I401" t="str">
        <f t="shared" si="49"/>
        <v/>
      </c>
      <c r="J401" s="18"/>
      <c r="K401" s="18"/>
      <c r="L401" s="18"/>
    </row>
    <row r="402" spans="9:12" x14ac:dyDescent="0.25">
      <c r="I402" t="str">
        <f t="shared" si="49"/>
        <v/>
      </c>
      <c r="J402" s="18"/>
      <c r="K402" s="18"/>
      <c r="L402" s="18"/>
    </row>
    <row r="403" spans="9:12" x14ac:dyDescent="0.25">
      <c r="I403" t="str">
        <f t="shared" si="49"/>
        <v/>
      </c>
      <c r="J403" s="18"/>
      <c r="K403" s="18"/>
      <c r="L403" s="18"/>
    </row>
    <row r="404" spans="9:12" x14ac:dyDescent="0.25">
      <c r="I404" t="str">
        <f t="shared" si="49"/>
        <v/>
      </c>
      <c r="J404" s="18"/>
      <c r="K404" s="18"/>
      <c r="L404" s="18"/>
    </row>
    <row r="405" spans="9:12" x14ac:dyDescent="0.25">
      <c r="I405" t="str">
        <f t="shared" si="49"/>
        <v/>
      </c>
      <c r="J405" s="18"/>
      <c r="K405" s="18"/>
      <c r="L405" s="18"/>
    </row>
    <row r="406" spans="9:12" x14ac:dyDescent="0.25">
      <c r="I406" t="str">
        <f t="shared" si="49"/>
        <v/>
      </c>
      <c r="J406" s="18"/>
      <c r="K406" s="18"/>
      <c r="L406" s="18"/>
    </row>
    <row r="407" spans="9:12" x14ac:dyDescent="0.25">
      <c r="I407" t="str">
        <f t="shared" si="49"/>
        <v/>
      </c>
      <c r="J407" s="18"/>
      <c r="K407" s="18"/>
      <c r="L407" s="18"/>
    </row>
    <row r="408" spans="9:12" x14ac:dyDescent="0.25">
      <c r="I408" t="str">
        <f t="shared" si="49"/>
        <v/>
      </c>
      <c r="J408" s="18"/>
      <c r="K408" s="18"/>
      <c r="L408" s="18"/>
    </row>
    <row r="409" spans="9:12" x14ac:dyDescent="0.25">
      <c r="I409" t="str">
        <f t="shared" si="49"/>
        <v/>
      </c>
      <c r="J409" s="18"/>
      <c r="K409" s="18"/>
      <c r="L409" s="18"/>
    </row>
    <row r="410" spans="9:12" x14ac:dyDescent="0.25">
      <c r="I410" t="str">
        <f t="shared" si="49"/>
        <v/>
      </c>
      <c r="J410" s="18"/>
      <c r="K410" s="18"/>
      <c r="L410" s="18"/>
    </row>
    <row r="411" spans="9:12" x14ac:dyDescent="0.25">
      <c r="I411" t="str">
        <f t="shared" si="49"/>
        <v/>
      </c>
      <c r="J411" s="18"/>
      <c r="K411" s="18"/>
      <c r="L411" s="18"/>
    </row>
    <row r="412" spans="9:12" x14ac:dyDescent="0.25">
      <c r="I412" t="str">
        <f t="shared" si="49"/>
        <v/>
      </c>
      <c r="J412" s="18"/>
      <c r="K412" s="18"/>
      <c r="L412" s="18"/>
    </row>
    <row r="413" spans="9:12" x14ac:dyDescent="0.25">
      <c r="I413" t="str">
        <f t="shared" si="49"/>
        <v/>
      </c>
      <c r="J413" s="18"/>
      <c r="K413" s="18"/>
      <c r="L413" s="18"/>
    </row>
    <row r="414" spans="9:12" x14ac:dyDescent="0.25">
      <c r="I414" t="str">
        <f t="shared" si="49"/>
        <v/>
      </c>
      <c r="J414" s="18"/>
      <c r="K414" s="18"/>
      <c r="L414" s="18"/>
    </row>
    <row r="415" spans="9:12" x14ac:dyDescent="0.25">
      <c r="I415" t="str">
        <f t="shared" si="49"/>
        <v/>
      </c>
      <c r="J415" s="18"/>
      <c r="K415" s="18"/>
      <c r="L415" s="18"/>
    </row>
    <row r="416" spans="9:12" x14ac:dyDescent="0.25">
      <c r="I416" t="str">
        <f t="shared" si="49"/>
        <v/>
      </c>
      <c r="J416" s="18"/>
      <c r="K416" s="18"/>
      <c r="L416" s="18"/>
    </row>
    <row r="417" spans="2:12" x14ac:dyDescent="0.25">
      <c r="I417" t="str">
        <f t="shared" si="49"/>
        <v/>
      </c>
      <c r="J417" s="18"/>
      <c r="K417" s="18"/>
      <c r="L417" s="18"/>
    </row>
    <row r="418" spans="2:12" x14ac:dyDescent="0.25">
      <c r="I418" t="str">
        <f t="shared" si="49"/>
        <v/>
      </c>
      <c r="J418" s="18"/>
      <c r="K418" s="18"/>
      <c r="L418" s="18"/>
    </row>
    <row r="419" spans="2:12" x14ac:dyDescent="0.25">
      <c r="I419" t="str">
        <f t="shared" si="49"/>
        <v/>
      </c>
      <c r="J419" s="18"/>
      <c r="K419" s="18"/>
      <c r="L419" s="18"/>
    </row>
    <row r="420" spans="2:12" x14ac:dyDescent="0.25">
      <c r="I420" t="str">
        <f t="shared" si="49"/>
        <v/>
      </c>
      <c r="J420" s="18"/>
      <c r="K420" s="18"/>
      <c r="L420" s="18"/>
    </row>
    <row r="421" spans="2:12" x14ac:dyDescent="0.25">
      <c r="I421" t="str">
        <f t="shared" si="49"/>
        <v/>
      </c>
      <c r="J421" s="18"/>
      <c r="K421" s="18"/>
      <c r="L421" s="18"/>
    </row>
    <row r="422" spans="2:12" x14ac:dyDescent="0.25">
      <c r="I422" t="str">
        <f t="shared" si="49"/>
        <v/>
      </c>
      <c r="J422" s="18"/>
      <c r="K422" s="18"/>
      <c r="L422" s="18"/>
    </row>
    <row r="423" spans="2:12" x14ac:dyDescent="0.25">
      <c r="I423" t="str">
        <f t="shared" si="49"/>
        <v/>
      </c>
      <c r="J423" s="18"/>
      <c r="K423" s="18"/>
      <c r="L423" s="18"/>
    </row>
    <row r="424" spans="2:12" x14ac:dyDescent="0.25">
      <c r="I424" t="str">
        <f t="shared" si="49"/>
        <v/>
      </c>
      <c r="J424" s="18"/>
      <c r="K424" s="18"/>
      <c r="L424" s="18"/>
    </row>
    <row r="425" spans="2:12" x14ac:dyDescent="0.25">
      <c r="B425">
        <f>IF('Input and Summary Results'!D7=0,FALSE,'Input and Summary Results'!$B7)</f>
        <v>1</v>
      </c>
      <c r="C425">
        <f>IF(OR(B425=0,'Input and Summary Results'!D7=0,'Input and Summary Results'!D7=""),FALSE,'Input and Summary Results'!$D7)</f>
        <v>0.63034000000000001</v>
      </c>
      <c r="D425">
        <f>IF(OR(B425=0,'Input and Summary Results'!E7=0),FALSE,'Input and Summary Results'!$E7)</f>
        <v>8.3763770000000001E-2</v>
      </c>
      <c r="E425">
        <f>IF(C425=FALSE,FALSE,LOG10(C425))</f>
        <v>-0.20042513262041564</v>
      </c>
      <c r="F425">
        <f>IF(D425=FALSE, FALSE,0.434*D425/C425)</f>
        <v>5.7672805438334869E-2</v>
      </c>
      <c r="G425">
        <f>IF('Input and Summary Results'!$J$4="yes",IF(C425=FALSE,FALSE,IF('Data Transformation'!E425&lt;$R$10,E425,$R$10)),IF(C425=FALSE,FALSE,IF(C425&lt;$R$10,C425,$R$10)))</f>
        <v>0.63034000000000001</v>
      </c>
      <c r="H425">
        <f>IF('Input and Summary Results'!$J$4="yes",'Data Transformation'!F425,'Data Transformation'!D425)</f>
        <v>8.3763770000000001E-2</v>
      </c>
      <c r="I425">
        <f t="shared" si="49"/>
        <v>1</v>
      </c>
      <c r="J425" s="18"/>
      <c r="K425" s="18"/>
      <c r="L425" s="18"/>
    </row>
    <row r="426" spans="2:12" x14ac:dyDescent="0.25">
      <c r="B426">
        <f>IF('Input and Summary Results'!D8=0,FALSE,'Input and Summary Results'!$B8)</f>
        <v>1</v>
      </c>
      <c r="C426">
        <f>IF(OR(B426=0,'Input and Summary Results'!D8=0,'Input and Summary Results'!D8=""),FALSE,'Input and Summary Results'!$D8)</f>
        <v>0.68393146000000005</v>
      </c>
      <c r="D426">
        <f>IF(OR(B426=0,'Input and Summary Results'!E8=0),FALSE,'Input and Summary Results'!$E8)</f>
        <v>4.1481690000000002E-2</v>
      </c>
      <c r="E426">
        <f t="shared" ref="E426:E489" si="50">IF(C426=FALSE,FALSE,LOG10(C426))</f>
        <v>-0.16498741879927373</v>
      </c>
      <c r="F426">
        <f t="shared" ref="F426:F489" si="51">IF(D426=FALSE, FALSE,0.434*D426/C426)</f>
        <v>2.6322891273344848E-2</v>
      </c>
      <c r="G426">
        <f>IF('Input and Summary Results'!$J$4="yes",IF(C426=FALSE,FALSE,IF('Data Transformation'!E426&lt;$R$10,E426,$R$10)),IF(C426=FALSE,FALSE,IF(C426&lt;$R$10,C426,$R$10)))</f>
        <v>0.68393146000000005</v>
      </c>
      <c r="H426">
        <f>IF('Input and Summary Results'!$J$4="yes",'Data Transformation'!F426,'Data Transformation'!D426)</f>
        <v>4.1481690000000002E-2</v>
      </c>
      <c r="I426">
        <f t="shared" si="49"/>
        <v>1</v>
      </c>
      <c r="J426" s="18"/>
      <c r="K426" s="18"/>
      <c r="L426" s="18"/>
    </row>
    <row r="427" spans="2:12" x14ac:dyDescent="0.25">
      <c r="B427">
        <f>IF('Input and Summary Results'!D9=0,FALSE,'Input and Summary Results'!$B9)</f>
        <v>1</v>
      </c>
      <c r="C427">
        <f>IF(OR(B427=0,'Input and Summary Results'!D9=0,'Input and Summary Results'!D9=""),FALSE,'Input and Summary Results'!$D9)</f>
        <v>0.68619103000000004</v>
      </c>
      <c r="D427">
        <f>IF(OR(B427=0,'Input and Summary Results'!E9=0),FALSE,'Input and Summary Results'!$E9)</f>
        <v>4.4931489999999998E-2</v>
      </c>
      <c r="E427">
        <f t="shared" si="50"/>
        <v>-0.1635549634103681</v>
      </c>
      <c r="F427">
        <f t="shared" si="51"/>
        <v>2.8418131114305002E-2</v>
      </c>
      <c r="G427">
        <f>IF('Input and Summary Results'!$J$4="yes",IF(C427=FALSE,FALSE,IF('Data Transformation'!E427&lt;$R$10,E427,$R$10)),IF(C427=FALSE,FALSE,IF(C427&lt;$R$10,C427,$R$10)))</f>
        <v>0.68619103000000004</v>
      </c>
      <c r="H427">
        <f>IF('Input and Summary Results'!$J$4="yes",'Data Transformation'!F427,'Data Transformation'!D427)</f>
        <v>4.4931489999999998E-2</v>
      </c>
      <c r="I427">
        <f t="shared" si="49"/>
        <v>1</v>
      </c>
    </row>
    <row r="428" spans="2:12" x14ac:dyDescent="0.25">
      <c r="B428">
        <f>IF('Input and Summary Results'!D10=0,FALSE,'Input and Summary Results'!$B10)</f>
        <v>1</v>
      </c>
      <c r="C428">
        <f>IF(OR(B428=0,'Input and Summary Results'!D10=0,'Input and Summary Results'!D10=""),FALSE,'Input and Summary Results'!$D10)</f>
        <v>0.69724918000000002</v>
      </c>
      <c r="D428">
        <f>IF(OR(B428=0,'Input and Summary Results'!E10=0),FALSE,'Input and Summary Results'!$E10)</f>
        <v>2.762239E-2</v>
      </c>
      <c r="E428">
        <f t="shared" si="50"/>
        <v>-0.15661198781370106</v>
      </c>
      <c r="F428">
        <f t="shared" si="51"/>
        <v>1.7193447628005815E-2</v>
      </c>
      <c r="G428">
        <f>IF('Input and Summary Results'!$J$4="yes",IF(C428=FALSE,FALSE,IF('Data Transformation'!E428&lt;$R$10,E428,$R$10)),IF(C428=FALSE,FALSE,IF(C428&lt;$R$10,C428,$R$10)))</f>
        <v>0.69724918000000002</v>
      </c>
      <c r="H428">
        <f>IF('Input and Summary Results'!$J$4="yes",'Data Transformation'!F428,'Data Transformation'!D428)</f>
        <v>2.762239E-2</v>
      </c>
      <c r="I428">
        <f t="shared" si="49"/>
        <v>1</v>
      </c>
    </row>
    <row r="429" spans="2:12" x14ac:dyDescent="0.25">
      <c r="B429">
        <f>IF('Input and Summary Results'!D11=0,FALSE,'Input and Summary Results'!$B11)</f>
        <v>1</v>
      </c>
      <c r="C429">
        <f>IF(OR(B429=0,'Input and Summary Results'!D11=0,'Input and Summary Results'!D11=""),FALSE,'Input and Summary Results'!$D11)</f>
        <v>0.74720693000000005</v>
      </c>
      <c r="D429">
        <f>IF(OR(B429=0,'Input and Summary Results'!E11=0),FALSE,'Input and Summary Results'!$E11)</f>
        <v>4.1826889999999999E-2</v>
      </c>
      <c r="E429">
        <f t="shared" si="50"/>
        <v>-0.12655910887806615</v>
      </c>
      <c r="F429">
        <f t="shared" si="51"/>
        <v>2.4294301258688804E-2</v>
      </c>
      <c r="G429">
        <f>IF('Input and Summary Results'!$J$4="yes",IF(C429=FALSE,FALSE,IF('Data Transformation'!E429&lt;$R$10,E429,$R$10)),IF(C429=FALSE,FALSE,IF(C429&lt;$R$10,C429,$R$10)))</f>
        <v>0.74720693000000005</v>
      </c>
      <c r="H429">
        <f>IF('Input and Summary Results'!$J$4="yes",'Data Transformation'!F429,'Data Transformation'!D429)</f>
        <v>4.1826889999999999E-2</v>
      </c>
      <c r="I429">
        <f t="shared" si="49"/>
        <v>1</v>
      </c>
    </row>
    <row r="430" spans="2:12" x14ac:dyDescent="0.25">
      <c r="B430">
        <f>IF('Input and Summary Results'!D12=0,FALSE,'Input and Summary Results'!$B12)</f>
        <v>1</v>
      </c>
      <c r="C430">
        <f>IF(OR(B430=0,'Input and Summary Results'!D12=0,'Input and Summary Results'!D12=""),FALSE,'Input and Summary Results'!$D12)</f>
        <v>0.77691926</v>
      </c>
      <c r="D430">
        <f>IF(OR(B430=0,'Input and Summary Results'!E12=0),FALSE,'Input and Summary Results'!$E12)</f>
        <v>5.2329750000000001E-2</v>
      </c>
      <c r="E430">
        <f t="shared" si="50"/>
        <v>-0.10962411216232565</v>
      </c>
      <c r="F430">
        <f t="shared" si="51"/>
        <v>2.9232267327238097E-2</v>
      </c>
      <c r="G430">
        <f>IF('Input and Summary Results'!$J$4="yes",IF(C430=FALSE,FALSE,IF('Data Transformation'!E430&lt;$R$10,E430,$R$10)),IF(C430=FALSE,FALSE,IF(C430&lt;$R$10,C430,$R$10)))</f>
        <v>0.77691926</v>
      </c>
      <c r="H430">
        <f>IF('Input and Summary Results'!$J$4="yes",'Data Transformation'!F430,'Data Transformation'!D430)</f>
        <v>5.2329750000000001E-2</v>
      </c>
      <c r="I430">
        <f t="shared" si="49"/>
        <v>1</v>
      </c>
    </row>
    <row r="431" spans="2:12" x14ac:dyDescent="0.25">
      <c r="B431">
        <f>IF('Input and Summary Results'!D13=0,FALSE,'Input and Summary Results'!$B13)</f>
        <v>1</v>
      </c>
      <c r="C431">
        <f>IF(OR(B431=0,'Input and Summary Results'!D13=0,'Input and Summary Results'!D13=""),FALSE,'Input and Summary Results'!$D13)</f>
        <v>0.78511797000000005</v>
      </c>
      <c r="D431">
        <f>IF(OR(B431=0,'Input and Summary Results'!E13=0),FALSE,'Input and Summary Results'!$E13)</f>
        <v>4.3828680000000002E-2</v>
      </c>
      <c r="E431">
        <f t="shared" si="50"/>
        <v>-0.1050650822729544</v>
      </c>
      <c r="F431">
        <f t="shared" si="51"/>
        <v>2.4227756651653255E-2</v>
      </c>
      <c r="G431">
        <f>IF('Input and Summary Results'!$J$4="yes",IF(C431=FALSE,FALSE,IF('Data Transformation'!E431&lt;$R$10,E431,$R$10)),IF(C431=FALSE,FALSE,IF(C431&lt;$R$10,C431,$R$10)))</f>
        <v>0.78511797000000005</v>
      </c>
      <c r="H431">
        <f>IF('Input and Summary Results'!$J$4="yes",'Data Transformation'!F431,'Data Transformation'!D431)</f>
        <v>4.3828680000000002E-2</v>
      </c>
      <c r="I431">
        <f t="shared" si="49"/>
        <v>1</v>
      </c>
    </row>
    <row r="432" spans="2:12" x14ac:dyDescent="0.25">
      <c r="B432">
        <f>IF('Input and Summary Results'!D14=0,FALSE,'Input and Summary Results'!$B14)</f>
        <v>1</v>
      </c>
      <c r="C432">
        <f>IF(OR(B432=0,'Input and Summary Results'!D14=0,'Input and Summary Results'!D14=""),FALSE,'Input and Summary Results'!$D14)</f>
        <v>0.79486416000000004</v>
      </c>
      <c r="D432">
        <f>IF(OR(B432=0,'Input and Summary Results'!E14=0),FALSE,'Input and Summary Results'!$E14)</f>
        <v>5.9483139999999997E-2</v>
      </c>
      <c r="E432">
        <f t="shared" si="50"/>
        <v>-9.9707084680806621E-2</v>
      </c>
      <c r="F432">
        <f t="shared" si="51"/>
        <v>3.247810639745035E-2</v>
      </c>
      <c r="G432">
        <f>IF('Input and Summary Results'!$J$4="yes",IF(C432=FALSE,FALSE,IF('Data Transformation'!E432&lt;$R$10,E432,$R$10)),IF(C432=FALSE,FALSE,IF(C432&lt;$R$10,C432,$R$10)))</f>
        <v>0.79486416000000004</v>
      </c>
      <c r="H432">
        <f>IF('Input and Summary Results'!$J$4="yes",'Data Transformation'!F432,'Data Transformation'!D432)</f>
        <v>5.9483139999999997E-2</v>
      </c>
      <c r="I432">
        <f t="shared" si="49"/>
        <v>1</v>
      </c>
    </row>
    <row r="433" spans="2:9" x14ac:dyDescent="0.25">
      <c r="B433">
        <f>IF('Input and Summary Results'!D15=0,FALSE,'Input and Summary Results'!$B15)</f>
        <v>1</v>
      </c>
      <c r="C433">
        <f>IF(OR(B433=0,'Input and Summary Results'!D15=0,'Input and Summary Results'!D15=""),FALSE,'Input and Summary Results'!$D15)</f>
        <v>0.81903011000000003</v>
      </c>
      <c r="D433">
        <f>IF(OR(B433=0,'Input and Summary Results'!E15=0),FALSE,'Input and Summary Results'!$E15)</f>
        <v>2.535047E-2</v>
      </c>
      <c r="E433">
        <f t="shared" si="50"/>
        <v>-8.670013198014373E-2</v>
      </c>
      <c r="F433">
        <f t="shared" si="51"/>
        <v>1.3433088534437396E-2</v>
      </c>
      <c r="G433">
        <f>IF('Input and Summary Results'!$J$4="yes",IF(C433=FALSE,FALSE,IF('Data Transformation'!E433&lt;$R$10,E433,$R$10)),IF(C433=FALSE,FALSE,IF(C433&lt;$R$10,C433,$R$10)))</f>
        <v>0.81903011000000003</v>
      </c>
      <c r="H433">
        <f>IF('Input and Summary Results'!$J$4="yes",'Data Transformation'!F433,'Data Transformation'!D433)</f>
        <v>2.535047E-2</v>
      </c>
      <c r="I433">
        <f t="shared" si="49"/>
        <v>1</v>
      </c>
    </row>
    <row r="434" spans="2:9" x14ac:dyDescent="0.25">
      <c r="B434">
        <f>IF('Input and Summary Results'!D16=0,FALSE,'Input and Summary Results'!$B16)</f>
        <v>1</v>
      </c>
      <c r="C434">
        <f>IF(OR(B434=0,'Input and Summary Results'!D16=0,'Input and Summary Results'!D16=""),FALSE,'Input and Summary Results'!$D16)</f>
        <v>0.85267205999999995</v>
      </c>
      <c r="D434">
        <f>IF(OR(B434=0,'Input and Summary Results'!E16=0),FALSE,'Input and Summary Results'!$E16)</f>
        <v>3.3217030000000002E-2</v>
      </c>
      <c r="E434">
        <f t="shared" si="50"/>
        <v>-6.9217967562760774E-2</v>
      </c>
      <c r="F434">
        <f t="shared" si="51"/>
        <v>1.6907075646409711E-2</v>
      </c>
      <c r="G434">
        <f>IF('Input and Summary Results'!$J$4="yes",IF(C434=FALSE,FALSE,IF('Data Transformation'!E434&lt;$R$10,E434,$R$10)),IF(C434=FALSE,FALSE,IF(C434&lt;$R$10,C434,$R$10)))</f>
        <v>0.85267205999999995</v>
      </c>
      <c r="H434">
        <f>IF('Input and Summary Results'!$J$4="yes",'Data Transformation'!F434,'Data Transformation'!D434)</f>
        <v>3.3217030000000002E-2</v>
      </c>
      <c r="I434">
        <f t="shared" si="49"/>
        <v>1</v>
      </c>
    </row>
    <row r="435" spans="2:9" x14ac:dyDescent="0.25">
      <c r="B435">
        <f>IF('Input and Summary Results'!D17=0,FALSE,'Input and Summary Results'!$B17)</f>
        <v>1</v>
      </c>
      <c r="C435">
        <f>IF(OR(B435=0,'Input and Summary Results'!D17=0,'Input and Summary Results'!D17=""),FALSE,'Input and Summary Results'!$D17)</f>
        <v>0.87506139999999999</v>
      </c>
      <c r="D435">
        <f>IF(OR(B435=0,'Input and Summary Results'!E17=0),FALSE,'Input and Summary Results'!$E17)</f>
        <v>5.3742480000000002E-2</v>
      </c>
      <c r="E435">
        <f t="shared" si="50"/>
        <v>-5.79614729826603E-2</v>
      </c>
      <c r="F435">
        <f t="shared" si="51"/>
        <v>2.6654399702695147E-2</v>
      </c>
      <c r="G435">
        <f>IF('Input and Summary Results'!$J$4="yes",IF(C435=FALSE,FALSE,IF('Data Transformation'!E435&lt;$R$10,E435,$R$10)),IF(C435=FALSE,FALSE,IF(C435&lt;$R$10,C435,$R$10)))</f>
        <v>0.87506139999999999</v>
      </c>
      <c r="H435">
        <f>IF('Input and Summary Results'!$J$4="yes",'Data Transformation'!F435,'Data Transformation'!D435)</f>
        <v>5.3742480000000002E-2</v>
      </c>
      <c r="I435">
        <f t="shared" si="49"/>
        <v>1</v>
      </c>
    </row>
    <row r="436" spans="2:9" x14ac:dyDescent="0.25">
      <c r="B436">
        <f>IF('Input and Summary Results'!D18=0,FALSE,'Input and Summary Results'!$B18)</f>
        <v>1</v>
      </c>
      <c r="C436">
        <f>IF(OR(B436=0,'Input and Summary Results'!D18=0,'Input and Summary Results'!D18=""),FALSE,'Input and Summary Results'!$D18)</f>
        <v>0.87705694000000001</v>
      </c>
      <c r="D436">
        <f>IF(OR(B436=0,'Input and Summary Results'!E18=0),FALSE,'Input and Summary Results'!$E18)</f>
        <v>3.0204040000000001E-2</v>
      </c>
      <c r="E436">
        <f t="shared" si="50"/>
        <v>-5.6972210596254728E-2</v>
      </c>
      <c r="F436">
        <f t="shared" si="51"/>
        <v>1.4946068792295288E-2</v>
      </c>
      <c r="G436">
        <f>IF('Input and Summary Results'!$J$4="yes",IF(C436=FALSE,FALSE,IF('Data Transformation'!E436&lt;$R$10,E436,$R$10)),IF(C436=FALSE,FALSE,IF(C436&lt;$R$10,C436,$R$10)))</f>
        <v>0.87705694000000001</v>
      </c>
      <c r="H436">
        <f>IF('Input and Summary Results'!$J$4="yes",'Data Transformation'!F436,'Data Transformation'!D436)</f>
        <v>3.0204040000000001E-2</v>
      </c>
      <c r="I436">
        <f t="shared" si="49"/>
        <v>1</v>
      </c>
    </row>
    <row r="437" spans="2:9" x14ac:dyDescent="0.25">
      <c r="B437">
        <f>IF('Input and Summary Results'!D19=0,FALSE,'Input and Summary Results'!$B19)</f>
        <v>1</v>
      </c>
      <c r="C437">
        <f>IF(OR(B437=0,'Input and Summary Results'!D19=0,'Input and Summary Results'!D19=""),FALSE,'Input and Summary Results'!$D19)</f>
        <v>0.87854449999999995</v>
      </c>
      <c r="D437">
        <f>IF(OR(B437=0,'Input and Summary Results'!E19=0),FALSE,'Input and Summary Results'!$E19)</f>
        <v>6.149139E-2</v>
      </c>
      <c r="E437">
        <f t="shared" si="50"/>
        <v>-5.6236235745255513E-2</v>
      </c>
      <c r="F437">
        <f t="shared" si="51"/>
        <v>3.0376677857524577E-2</v>
      </c>
      <c r="G437">
        <f>IF('Input and Summary Results'!$J$4="yes",IF(C437=FALSE,FALSE,IF('Data Transformation'!E437&lt;$R$10,E437,$R$10)),IF(C437=FALSE,FALSE,IF(C437&lt;$R$10,C437,$R$10)))</f>
        <v>0.87854449999999995</v>
      </c>
      <c r="H437">
        <f>IF('Input and Summary Results'!$J$4="yes",'Data Transformation'!F437,'Data Transformation'!D437)</f>
        <v>6.149139E-2</v>
      </c>
      <c r="I437">
        <f t="shared" si="49"/>
        <v>1</v>
      </c>
    </row>
    <row r="438" spans="2:9" x14ac:dyDescent="0.25">
      <c r="B438">
        <f>IF('Input and Summary Results'!D20=0,FALSE,'Input and Summary Results'!$B20)</f>
        <v>1</v>
      </c>
      <c r="C438">
        <f>IF(OR(B438=0,'Input and Summary Results'!D20=0,'Input and Summary Results'!D20=""),FALSE,'Input and Summary Results'!$D20)</f>
        <v>0.89276818000000002</v>
      </c>
      <c r="D438">
        <f>IF(OR(B438=0,'Input and Summary Results'!E20=0),FALSE,'Input and Summary Results'!$E20)</f>
        <v>3.2232240000000002E-2</v>
      </c>
      <c r="E438">
        <f t="shared" si="50"/>
        <v>-4.9261297233427197E-2</v>
      </c>
      <c r="F438">
        <f t="shared" si="51"/>
        <v>1.5669008454131956E-2</v>
      </c>
      <c r="G438">
        <f>IF('Input and Summary Results'!$J$4="yes",IF(C438=FALSE,FALSE,IF('Data Transformation'!E438&lt;$R$10,E438,$R$10)),IF(C438=FALSE,FALSE,IF(C438&lt;$R$10,C438,$R$10)))</f>
        <v>0.89276818000000002</v>
      </c>
      <c r="H438">
        <f>IF('Input and Summary Results'!$J$4="yes",'Data Transformation'!F438,'Data Transformation'!D438)</f>
        <v>3.2232240000000002E-2</v>
      </c>
      <c r="I438">
        <f t="shared" si="49"/>
        <v>1</v>
      </c>
    </row>
    <row r="439" spans="2:9" x14ac:dyDescent="0.25">
      <c r="B439">
        <f>IF('Input and Summary Results'!D21=0,FALSE,'Input and Summary Results'!$B21)</f>
        <v>1</v>
      </c>
      <c r="C439">
        <f>IF(OR(B439=0,'Input and Summary Results'!D21=0,'Input and Summary Results'!D21=""),FALSE,'Input and Summary Results'!$D21)</f>
        <v>0.92111224999999997</v>
      </c>
      <c r="D439">
        <f>IF(OR(B439=0,'Input and Summary Results'!E21=0),FALSE,'Input and Summary Results'!$E21)</f>
        <v>4.8898509999999999E-2</v>
      </c>
      <c r="E439">
        <f t="shared" si="50"/>
        <v>-3.5687441914903265E-2</v>
      </c>
      <c r="F439">
        <f t="shared" si="51"/>
        <v>2.3039486598946002E-2</v>
      </c>
      <c r="G439">
        <f>IF('Input and Summary Results'!$J$4="yes",IF(C439=FALSE,FALSE,IF('Data Transformation'!E439&lt;$R$10,E439,$R$10)),IF(C439=FALSE,FALSE,IF(C439&lt;$R$10,C439,$R$10)))</f>
        <v>0.92111224999999997</v>
      </c>
      <c r="H439">
        <f>IF('Input and Summary Results'!$J$4="yes",'Data Transformation'!F439,'Data Transformation'!D439)</f>
        <v>4.8898509999999999E-2</v>
      </c>
      <c r="I439">
        <f t="shared" si="49"/>
        <v>1</v>
      </c>
    </row>
    <row r="440" spans="2:9" x14ac:dyDescent="0.25">
      <c r="B440">
        <f>IF('Input and Summary Results'!D22=0,FALSE,'Input and Summary Results'!$B22)</f>
        <v>1</v>
      </c>
      <c r="C440">
        <f>IF(OR(B440=0,'Input and Summary Results'!D22=0,'Input and Summary Results'!D22=""),FALSE,'Input and Summary Results'!$D22)</f>
        <v>0.92206838000000002</v>
      </c>
      <c r="D440">
        <f>IF(OR(B440=0,'Input and Summary Results'!E22=0),FALSE,'Input and Summary Results'!$E22)</f>
        <v>4.3630490000000001E-2</v>
      </c>
      <c r="E440">
        <f t="shared" si="50"/>
        <v>-3.5236870751698221E-2</v>
      </c>
      <c r="F440">
        <f t="shared" si="51"/>
        <v>2.0536039485488048E-2</v>
      </c>
      <c r="G440">
        <f>IF('Input and Summary Results'!$J$4="yes",IF(C440=FALSE,FALSE,IF('Data Transformation'!E440&lt;$R$10,E440,$R$10)),IF(C440=FALSE,FALSE,IF(C440&lt;$R$10,C440,$R$10)))</f>
        <v>0.92206838000000002</v>
      </c>
      <c r="H440">
        <f>IF('Input and Summary Results'!$J$4="yes",'Data Transformation'!F440,'Data Transformation'!D440)</f>
        <v>4.3630490000000001E-2</v>
      </c>
      <c r="I440">
        <f t="shared" si="49"/>
        <v>1</v>
      </c>
    </row>
    <row r="441" spans="2:9" x14ac:dyDescent="0.25">
      <c r="B441">
        <f>IF('Input and Summary Results'!D23=0,FALSE,'Input and Summary Results'!$B23)</f>
        <v>1</v>
      </c>
      <c r="C441">
        <f>IF(OR(B441=0,'Input and Summary Results'!D23=0,'Input and Summary Results'!D23=""),FALSE,'Input and Summary Results'!$D23)</f>
        <v>1.0184157599999999</v>
      </c>
      <c r="D441">
        <f>IF(OR(B441=0,'Input and Summary Results'!E23=0),FALSE,'Input and Summary Results'!$E23)</f>
        <v>4.666058E-2</v>
      </c>
      <c r="E441">
        <f t="shared" si="50"/>
        <v>7.9251114115801765E-3</v>
      </c>
      <c r="F441">
        <f t="shared" si="51"/>
        <v>1.9884503476261993E-2</v>
      </c>
      <c r="G441">
        <f>IF('Input and Summary Results'!$J$4="yes",IF(C441=FALSE,FALSE,IF('Data Transformation'!E441&lt;$R$10,E441,$R$10)),IF(C441=FALSE,FALSE,IF(C441&lt;$R$10,C441,$R$10)))</f>
        <v>1.0184157599999999</v>
      </c>
      <c r="H441">
        <f>IF('Input and Summary Results'!$J$4="yes",'Data Transformation'!F441,'Data Transformation'!D441)</f>
        <v>4.666058E-2</v>
      </c>
      <c r="I441">
        <f t="shared" si="49"/>
        <v>1</v>
      </c>
    </row>
    <row r="442" spans="2:9" x14ac:dyDescent="0.25">
      <c r="B442">
        <f>IF('Input and Summary Results'!D24=0,FALSE,'Input and Summary Results'!$B24)</f>
        <v>2</v>
      </c>
      <c r="C442">
        <f>IF(OR(B442=0,'Input and Summary Results'!D24=0,'Input and Summary Results'!D24=""),FALSE,'Input and Summary Results'!$D24)</f>
        <v>0.92384158999999999</v>
      </c>
      <c r="D442">
        <f>IF(OR(B442=0,'Input and Summary Results'!E24=0),FALSE,'Input and Summary Results'!$E24)</f>
        <v>3.2573489999999997E-2</v>
      </c>
      <c r="E442">
        <f t="shared" si="50"/>
        <v>-3.4402490345667266E-2</v>
      </c>
      <c r="F442">
        <f t="shared" si="51"/>
        <v>1.5302292961285709E-2</v>
      </c>
      <c r="G442">
        <f>IF('Input and Summary Results'!$J$4="yes",IF(C442=FALSE,FALSE,IF('Data Transformation'!E442&lt;$R$10,E442,$R$10)),IF(C442=FALSE,FALSE,IF(C442&lt;$R$10,C442,$R$10)))</f>
        <v>0.92384158999999999</v>
      </c>
      <c r="H442">
        <f>IF('Input and Summary Results'!$J$4="yes",'Data Transformation'!F442,'Data Transformation'!D442)</f>
        <v>3.2573489999999997E-2</v>
      </c>
      <c r="I442">
        <f t="shared" si="49"/>
        <v>2</v>
      </c>
    </row>
    <row r="443" spans="2:9" x14ac:dyDescent="0.25">
      <c r="B443">
        <f>IF('Input and Summary Results'!D25=0,FALSE,'Input and Summary Results'!$B25)</f>
        <v>2</v>
      </c>
      <c r="C443">
        <f>IF(OR(B443=0,'Input and Summary Results'!D25=0,'Input and Summary Results'!D25=""),FALSE,'Input and Summary Results'!$D25)</f>
        <v>0.93793029999999999</v>
      </c>
      <c r="D443">
        <f>IF(OR(B443=0,'Input and Summary Results'!E25=0),FALSE,'Input and Summary Results'!$E25)</f>
        <v>4.7414440000000002E-2</v>
      </c>
      <c r="E443">
        <f t="shared" si="50"/>
        <v>-2.7829433955789972E-2</v>
      </c>
      <c r="F443">
        <f t="shared" si="51"/>
        <v>2.1939654748332579E-2</v>
      </c>
      <c r="G443">
        <f>IF('Input and Summary Results'!$J$4="yes",IF(C443=FALSE,FALSE,IF('Data Transformation'!E443&lt;$R$10,E443,$R$10)),IF(C443=FALSE,FALSE,IF(C443&lt;$R$10,C443,$R$10)))</f>
        <v>0.93793029999999999</v>
      </c>
      <c r="H443">
        <f>IF('Input and Summary Results'!$J$4="yes",'Data Transformation'!F443,'Data Transformation'!D443)</f>
        <v>4.7414440000000002E-2</v>
      </c>
      <c r="I443">
        <f t="shared" si="49"/>
        <v>2</v>
      </c>
    </row>
    <row r="444" spans="2:9" x14ac:dyDescent="0.25">
      <c r="B444">
        <f>IF('Input and Summary Results'!D26=0,FALSE,'Input and Summary Results'!$B26)</f>
        <v>2</v>
      </c>
      <c r="C444">
        <f>IF(OR(B444=0,'Input and Summary Results'!D26=0,'Input and Summary Results'!D26=""),FALSE,'Input and Summary Results'!$D26)</f>
        <v>0.97580104000000001</v>
      </c>
      <c r="D444">
        <f>IF(OR(B444=0,'Input and Summary Results'!E26=0),FALSE,'Input and Summary Results'!$E26)</f>
        <v>4.6280130000000003E-2</v>
      </c>
      <c r="E444">
        <f t="shared" si="50"/>
        <v>-1.0638723356340692E-2</v>
      </c>
      <c r="F444">
        <f t="shared" si="51"/>
        <v>2.0583680070683261E-2</v>
      </c>
      <c r="G444">
        <f>IF('Input and Summary Results'!$J$4="yes",IF(C444=FALSE,FALSE,IF('Data Transformation'!E444&lt;$R$10,E444,$R$10)),IF(C444=FALSE,FALSE,IF(C444&lt;$R$10,C444,$R$10)))</f>
        <v>0.97580104000000001</v>
      </c>
      <c r="H444">
        <f>IF('Input and Summary Results'!$J$4="yes",'Data Transformation'!F444,'Data Transformation'!D444)</f>
        <v>4.6280130000000003E-2</v>
      </c>
      <c r="I444">
        <f t="shared" si="49"/>
        <v>2</v>
      </c>
    </row>
    <row r="445" spans="2:9" x14ac:dyDescent="0.25">
      <c r="B445">
        <f>IF('Input and Summary Results'!D27=0,FALSE,'Input and Summary Results'!$B27)</f>
        <v>2</v>
      </c>
      <c r="C445">
        <f>IF(OR(B445=0,'Input and Summary Results'!D27=0,'Input and Summary Results'!D27=""),FALSE,'Input and Summary Results'!$D27)</f>
        <v>0.98715491</v>
      </c>
      <c r="D445">
        <f>IF(OR(B445=0,'Input and Summary Results'!E27=0),FALSE,'Input and Summary Results'!$E27)</f>
        <v>4.589418E-2</v>
      </c>
      <c r="E445">
        <f t="shared" si="50"/>
        <v>-5.6146900059416355E-3</v>
      </c>
      <c r="F445">
        <f t="shared" si="51"/>
        <v>2.0177252747494313E-2</v>
      </c>
      <c r="G445">
        <f>IF('Input and Summary Results'!$J$4="yes",IF(C445=FALSE,FALSE,IF('Data Transformation'!E445&lt;$R$10,E445,$R$10)),IF(C445=FALSE,FALSE,IF(C445&lt;$R$10,C445,$R$10)))</f>
        <v>0.98715491</v>
      </c>
      <c r="H445">
        <f>IF('Input and Summary Results'!$J$4="yes",'Data Transformation'!F445,'Data Transformation'!D445)</f>
        <v>4.589418E-2</v>
      </c>
      <c r="I445">
        <f t="shared" si="49"/>
        <v>2</v>
      </c>
    </row>
    <row r="446" spans="2:9" x14ac:dyDescent="0.25">
      <c r="B446">
        <f>IF('Input and Summary Results'!D28=0,FALSE,'Input and Summary Results'!$B28)</f>
        <v>2</v>
      </c>
      <c r="C446">
        <f>IF(OR(B446=0,'Input and Summary Results'!D28=0,'Input and Summary Results'!D28=""),FALSE,'Input and Summary Results'!$D28)</f>
        <v>0.98904614000000002</v>
      </c>
      <c r="D446">
        <f>IF(OR(B446=0,'Input and Summary Results'!E28=0),FALSE,'Input and Summary Results'!$E28)</f>
        <v>5.148962E-2</v>
      </c>
      <c r="E446">
        <f t="shared" si="50"/>
        <v>-4.7834476546070488E-3</v>
      </c>
      <c r="F446">
        <f t="shared" si="51"/>
        <v>2.2593986444353346E-2</v>
      </c>
      <c r="G446">
        <f>IF('Input and Summary Results'!$J$4="yes",IF(C446=FALSE,FALSE,IF('Data Transformation'!E446&lt;$R$10,E446,$R$10)),IF(C446=FALSE,FALSE,IF(C446&lt;$R$10,C446,$R$10)))</f>
        <v>0.98904614000000002</v>
      </c>
      <c r="H446">
        <f>IF('Input and Summary Results'!$J$4="yes",'Data Transformation'!F446,'Data Transformation'!D446)</f>
        <v>5.148962E-2</v>
      </c>
      <c r="I446">
        <f t="shared" si="49"/>
        <v>2</v>
      </c>
    </row>
    <row r="447" spans="2:9" x14ac:dyDescent="0.25">
      <c r="B447">
        <f>IF('Input and Summary Results'!D29=0,FALSE,'Input and Summary Results'!$B29)</f>
        <v>2</v>
      </c>
      <c r="C447">
        <f>IF(OR(B447=0,'Input and Summary Results'!D29=0,'Input and Summary Results'!D29=""),FALSE,'Input and Summary Results'!$D29)</f>
        <v>0.99602889999999999</v>
      </c>
      <c r="D447">
        <f>IF(OR(B447=0,'Input and Summary Results'!E29=0),FALSE,'Input and Summary Results'!$E29)</f>
        <v>4.2816849999999997E-2</v>
      </c>
      <c r="E447">
        <f t="shared" si="50"/>
        <v>-1.7280602425275645E-3</v>
      </c>
      <c r="F447">
        <f t="shared" si="51"/>
        <v>1.8656600124755413E-2</v>
      </c>
      <c r="G447">
        <f>IF('Input and Summary Results'!$J$4="yes",IF(C447=FALSE,FALSE,IF('Data Transformation'!E447&lt;$R$10,E447,$R$10)),IF(C447=FALSE,FALSE,IF(C447&lt;$R$10,C447,$R$10)))</f>
        <v>0.99602889999999999</v>
      </c>
      <c r="H447">
        <f>IF('Input and Summary Results'!$J$4="yes",'Data Transformation'!F447,'Data Transformation'!D447)</f>
        <v>4.2816849999999997E-2</v>
      </c>
      <c r="I447">
        <f t="shared" si="49"/>
        <v>2</v>
      </c>
    </row>
    <row r="448" spans="2:9" x14ac:dyDescent="0.25">
      <c r="B448">
        <f>IF('Input and Summary Results'!D30=0,FALSE,'Input and Summary Results'!$B30)</f>
        <v>2</v>
      </c>
      <c r="C448">
        <f>IF(OR(B448=0,'Input and Summary Results'!D30=0,'Input and Summary Results'!D30=""),FALSE,'Input and Summary Results'!$D30)</f>
        <v>0.99807478999999999</v>
      </c>
      <c r="D448">
        <f>IF(OR(B448=0,'Input and Summary Results'!E30=0),FALSE,'Input and Summary Results'!$E30)</f>
        <v>3.0829889999999999E-2</v>
      </c>
      <c r="E448">
        <f t="shared" si="50"/>
        <v>-8.3691395580969398E-4</v>
      </c>
      <c r="F448">
        <f t="shared" si="51"/>
        <v>1.3405981589816532E-2</v>
      </c>
      <c r="G448">
        <f>IF('Input and Summary Results'!$J$4="yes",IF(C448=FALSE,FALSE,IF('Data Transformation'!E448&lt;$R$10,E448,$R$10)),IF(C448=FALSE,FALSE,IF(C448&lt;$R$10,C448,$R$10)))</f>
        <v>0.99807478999999999</v>
      </c>
      <c r="H448">
        <f>IF('Input and Summary Results'!$J$4="yes",'Data Transformation'!F448,'Data Transformation'!D448)</f>
        <v>3.0829889999999999E-2</v>
      </c>
      <c r="I448">
        <f t="shared" si="49"/>
        <v>2</v>
      </c>
    </row>
    <row r="449" spans="2:9" x14ac:dyDescent="0.25">
      <c r="B449">
        <f>IF('Input and Summary Results'!D31=0,FALSE,'Input and Summary Results'!$B31)</f>
        <v>2</v>
      </c>
      <c r="C449">
        <f>IF(OR(B449=0,'Input and Summary Results'!D31=0,'Input and Summary Results'!D31=""),FALSE,'Input and Summary Results'!$D31)</f>
        <v>1.00611399</v>
      </c>
      <c r="D449">
        <f>IF(OR(B449=0,'Input and Summary Results'!E31=0),FALSE,'Input and Summary Results'!$E31)</f>
        <v>5.7670989999999998E-2</v>
      </c>
      <c r="E449">
        <f t="shared" si="50"/>
        <v>2.6471879003080673E-3</v>
      </c>
      <c r="F449">
        <f t="shared" si="51"/>
        <v>2.4877111250585036E-2</v>
      </c>
      <c r="G449">
        <f>IF('Input and Summary Results'!$J$4="yes",IF(C449=FALSE,FALSE,IF('Data Transformation'!E449&lt;$R$10,E449,$R$10)),IF(C449=FALSE,FALSE,IF(C449&lt;$R$10,C449,$R$10)))</f>
        <v>1.00611399</v>
      </c>
      <c r="H449">
        <f>IF('Input and Summary Results'!$J$4="yes",'Data Transformation'!F449,'Data Transformation'!D449)</f>
        <v>5.7670989999999998E-2</v>
      </c>
      <c r="I449">
        <f t="shared" si="49"/>
        <v>2</v>
      </c>
    </row>
    <row r="450" spans="2:9" x14ac:dyDescent="0.25">
      <c r="B450">
        <f>IF('Input and Summary Results'!D32=0,FALSE,'Input and Summary Results'!$B32)</f>
        <v>2</v>
      </c>
      <c r="C450">
        <f>IF(OR(B450=0,'Input and Summary Results'!D32=0,'Input and Summary Results'!D32=""),FALSE,'Input and Summary Results'!$D32)</f>
        <v>1.03038385</v>
      </c>
      <c r="D450">
        <f>IF(OR(B450=0,'Input and Summary Results'!E32=0),FALSE,'Input and Summary Results'!$E32)</f>
        <v>3.9003320000000001E-2</v>
      </c>
      <c r="E450">
        <f t="shared" si="50"/>
        <v>1.2999043037040027E-2</v>
      </c>
      <c r="F450">
        <f t="shared" si="51"/>
        <v>1.6428286293501206E-2</v>
      </c>
      <c r="G450">
        <f>IF('Input and Summary Results'!$J$4="yes",IF(C450=FALSE,FALSE,IF('Data Transformation'!E450&lt;$R$10,E450,$R$10)),IF(C450=FALSE,FALSE,IF(C450&lt;$R$10,C450,$R$10)))</f>
        <v>1.03038385</v>
      </c>
      <c r="H450">
        <f>IF('Input and Summary Results'!$J$4="yes",'Data Transformation'!F450,'Data Transformation'!D450)</f>
        <v>3.9003320000000001E-2</v>
      </c>
      <c r="I450">
        <f t="shared" si="49"/>
        <v>2</v>
      </c>
    </row>
    <row r="451" spans="2:9" x14ac:dyDescent="0.25">
      <c r="B451">
        <f>IF('Input and Summary Results'!D33=0,FALSE,'Input and Summary Results'!$B33)</f>
        <v>2</v>
      </c>
      <c r="C451">
        <f>IF(OR(B451=0,'Input and Summary Results'!D33=0,'Input and Summary Results'!D33=""),FALSE,'Input and Summary Results'!$D33)</f>
        <v>1.03219635</v>
      </c>
      <c r="D451">
        <f>IF(OR(B451=0,'Input and Summary Results'!E33=0),FALSE,'Input and Summary Results'!$E33)</f>
        <v>5.1284929999999999E-2</v>
      </c>
      <c r="E451">
        <f t="shared" si="50"/>
        <v>1.3762319006688643E-2</v>
      </c>
      <c r="F451">
        <f t="shared" si="51"/>
        <v>2.1563396944777026E-2</v>
      </c>
      <c r="G451">
        <f>IF('Input and Summary Results'!$J$4="yes",IF(C451=FALSE,FALSE,IF('Data Transformation'!E451&lt;$R$10,E451,$R$10)),IF(C451=FALSE,FALSE,IF(C451&lt;$R$10,C451,$R$10)))</f>
        <v>1.03219635</v>
      </c>
      <c r="H451">
        <f>IF('Input and Summary Results'!$J$4="yes",'Data Transformation'!F451,'Data Transformation'!D451)</f>
        <v>5.1284929999999999E-2</v>
      </c>
      <c r="I451">
        <f t="shared" si="49"/>
        <v>2</v>
      </c>
    </row>
    <row r="452" spans="2:9" x14ac:dyDescent="0.25">
      <c r="B452">
        <f>IF('Input and Summary Results'!D34=0,FALSE,'Input and Summary Results'!$B34)</f>
        <v>2</v>
      </c>
      <c r="C452">
        <f>IF(OR(B452=0,'Input and Summary Results'!D34=0,'Input and Summary Results'!D34=""),FALSE,'Input and Summary Results'!$D34)</f>
        <v>1.0421752500000001</v>
      </c>
      <c r="D452">
        <f>IF(OR(B452=0,'Input and Summary Results'!E34=0),FALSE,'Input and Summary Results'!$E34)</f>
        <v>3.300177E-2</v>
      </c>
      <c r="E452">
        <f t="shared" si="50"/>
        <v>1.7940755151928854E-2</v>
      </c>
      <c r="F452">
        <f t="shared" si="51"/>
        <v>1.3743147498465348E-2</v>
      </c>
      <c r="G452">
        <f>IF('Input and Summary Results'!$J$4="yes",IF(C452=FALSE,FALSE,IF('Data Transformation'!E452&lt;$R$10,E452,$R$10)),IF(C452=FALSE,FALSE,IF(C452&lt;$R$10,C452,$R$10)))</f>
        <v>1.0421752500000001</v>
      </c>
      <c r="H452">
        <f>IF('Input and Summary Results'!$J$4="yes",'Data Transformation'!F452,'Data Transformation'!D452)</f>
        <v>3.300177E-2</v>
      </c>
      <c r="I452">
        <f t="shared" si="49"/>
        <v>2</v>
      </c>
    </row>
    <row r="453" spans="2:9" x14ac:dyDescent="0.25">
      <c r="B453">
        <f>IF('Input and Summary Results'!D35=0,FALSE,'Input and Summary Results'!$B35)</f>
        <v>2</v>
      </c>
      <c r="C453">
        <f>IF(OR(B453=0,'Input and Summary Results'!D35=0,'Input and Summary Results'!D35=""),FALSE,'Input and Summary Results'!$D35)</f>
        <v>1.0432743799999999</v>
      </c>
      <c r="D453">
        <f>IF(OR(B453=0,'Input and Summary Results'!E35=0),FALSE,'Input and Summary Results'!$E35)</f>
        <v>3.5773649999999997E-2</v>
      </c>
      <c r="E453">
        <f t="shared" si="50"/>
        <v>1.8398542413943036E-2</v>
      </c>
      <c r="F453">
        <f t="shared" si="51"/>
        <v>1.4881764948545942E-2</v>
      </c>
      <c r="G453">
        <f>IF('Input and Summary Results'!$J$4="yes",IF(C453=FALSE,FALSE,IF('Data Transformation'!E453&lt;$R$10,E453,$R$10)),IF(C453=FALSE,FALSE,IF(C453&lt;$R$10,C453,$R$10)))</f>
        <v>1.0432743799999999</v>
      </c>
      <c r="H453">
        <f>IF('Input and Summary Results'!$J$4="yes",'Data Transformation'!F453,'Data Transformation'!D453)</f>
        <v>3.5773649999999997E-2</v>
      </c>
      <c r="I453">
        <f t="shared" ref="I453:I516" si="52">IF(G453=FALSE,"",B453)</f>
        <v>2</v>
      </c>
    </row>
    <row r="454" spans="2:9" x14ac:dyDescent="0.25">
      <c r="B454">
        <f>IF('Input and Summary Results'!D36=0,FALSE,'Input and Summary Results'!$B36)</f>
        <v>2</v>
      </c>
      <c r="C454">
        <f>IF(OR(B454=0,'Input and Summary Results'!D36=0,'Input and Summary Results'!D36=""),FALSE,'Input and Summary Results'!$D36)</f>
        <v>1.0474997699999999</v>
      </c>
      <c r="D454">
        <f>IF(OR(B454=0,'Input and Summary Results'!E36=0),FALSE,'Input and Summary Results'!$E36)</f>
        <v>6.8544809999999998E-2</v>
      </c>
      <c r="E454">
        <f t="shared" si="50"/>
        <v>2.0153936280106831E-2</v>
      </c>
      <c r="F454">
        <f t="shared" si="51"/>
        <v>2.8399478827570532E-2</v>
      </c>
      <c r="G454">
        <f>IF('Input and Summary Results'!$J$4="yes",IF(C454=FALSE,FALSE,IF('Data Transformation'!E454&lt;$R$10,E454,$R$10)),IF(C454=FALSE,FALSE,IF(C454&lt;$R$10,C454,$R$10)))</f>
        <v>1.0474997699999999</v>
      </c>
      <c r="H454">
        <f>IF('Input and Summary Results'!$J$4="yes",'Data Transformation'!F454,'Data Transformation'!D454)</f>
        <v>6.8544809999999998E-2</v>
      </c>
      <c r="I454">
        <f t="shared" si="52"/>
        <v>2</v>
      </c>
    </row>
    <row r="455" spans="2:9" x14ac:dyDescent="0.25">
      <c r="B455">
        <f>IF('Input and Summary Results'!D37=0,FALSE,'Input and Summary Results'!$B37)</f>
        <v>2</v>
      </c>
      <c r="C455">
        <f>IF(OR(B455=0,'Input and Summary Results'!D37=0,'Input and Summary Results'!D37=""),FALSE,'Input and Summary Results'!$D37)</f>
        <v>1.04760082</v>
      </c>
      <c r="D455">
        <f>IF(OR(B455=0,'Input and Summary Results'!E37=0),FALSE,'Input and Summary Results'!$E37)</f>
        <v>4.402002E-2</v>
      </c>
      <c r="E455">
        <f t="shared" si="50"/>
        <v>2.0195829693377621E-2</v>
      </c>
      <c r="F455">
        <f t="shared" si="51"/>
        <v>1.8236611040453366E-2</v>
      </c>
      <c r="G455">
        <f>IF('Input and Summary Results'!$J$4="yes",IF(C455=FALSE,FALSE,IF('Data Transformation'!E455&lt;$R$10,E455,$R$10)),IF(C455=FALSE,FALSE,IF(C455&lt;$R$10,C455,$R$10)))</f>
        <v>1.04760082</v>
      </c>
      <c r="H455">
        <f>IF('Input and Summary Results'!$J$4="yes",'Data Transformation'!F455,'Data Transformation'!D455)</f>
        <v>4.402002E-2</v>
      </c>
      <c r="I455">
        <f t="shared" si="52"/>
        <v>2</v>
      </c>
    </row>
    <row r="456" spans="2:9" x14ac:dyDescent="0.25">
      <c r="B456">
        <f>IF('Input and Summary Results'!D38=0,FALSE,'Input and Summary Results'!$B38)</f>
        <v>2</v>
      </c>
      <c r="C456">
        <f>IF(OR(B456=0,'Input and Summary Results'!D38=0,'Input and Summary Results'!D38=""),FALSE,'Input and Summary Results'!$D38)</f>
        <v>1.05449701</v>
      </c>
      <c r="D456">
        <f>IF(OR(B456=0,'Input and Summary Results'!E38=0),FALSE,'Input and Summary Results'!$E38)</f>
        <v>2.981959E-2</v>
      </c>
      <c r="E456">
        <f t="shared" si="50"/>
        <v>2.3045352646067649E-2</v>
      </c>
      <c r="F456">
        <f t="shared" si="51"/>
        <v>1.2272867478306079E-2</v>
      </c>
      <c r="G456">
        <f>IF('Input and Summary Results'!$J$4="yes",IF(C456=FALSE,FALSE,IF('Data Transformation'!E456&lt;$R$10,E456,$R$10)),IF(C456=FALSE,FALSE,IF(C456&lt;$R$10,C456,$R$10)))</f>
        <v>1.05449701</v>
      </c>
      <c r="H456">
        <f>IF('Input and Summary Results'!$J$4="yes",'Data Transformation'!F456,'Data Transformation'!D456)</f>
        <v>2.981959E-2</v>
      </c>
      <c r="I456">
        <f t="shared" si="52"/>
        <v>2</v>
      </c>
    </row>
    <row r="457" spans="2:9" x14ac:dyDescent="0.25">
      <c r="B457">
        <f>IF('Input and Summary Results'!D39=0,FALSE,'Input and Summary Results'!$B39)</f>
        <v>2</v>
      </c>
      <c r="C457">
        <f>IF(OR(B457=0,'Input and Summary Results'!D39=0,'Input and Summary Results'!D39=""),FALSE,'Input and Summary Results'!$D39)</f>
        <v>1.0848392600000001</v>
      </c>
      <c r="D457">
        <f>IF(OR(B457=0,'Input and Summary Results'!E39=0),FALSE,'Input and Summary Results'!$E39)</f>
        <v>4.959334E-2</v>
      </c>
      <c r="E457">
        <f t="shared" si="50"/>
        <v>3.5365393791453696E-2</v>
      </c>
      <c r="F457">
        <f t="shared" si="51"/>
        <v>1.9840275286497282E-2</v>
      </c>
      <c r="G457">
        <f>IF('Input and Summary Results'!$J$4="yes",IF(C457=FALSE,FALSE,IF('Data Transformation'!E457&lt;$R$10,E457,$R$10)),IF(C457=FALSE,FALSE,IF(C457&lt;$R$10,C457,$R$10)))</f>
        <v>1.0848392600000001</v>
      </c>
      <c r="H457">
        <f>IF('Input and Summary Results'!$J$4="yes",'Data Transformation'!F457,'Data Transformation'!D457)</f>
        <v>4.959334E-2</v>
      </c>
      <c r="I457">
        <f t="shared" si="52"/>
        <v>2</v>
      </c>
    </row>
    <row r="458" spans="2:9" x14ac:dyDescent="0.25">
      <c r="B458">
        <f>IF('Input and Summary Results'!D40=0,FALSE,'Input and Summary Results'!$B40)</f>
        <v>2</v>
      </c>
      <c r="C458">
        <f>IF(OR(B458=0,'Input and Summary Results'!D40=0,'Input and Summary Results'!D40=""),FALSE,'Input and Summary Results'!$D40)</f>
        <v>1.08872203</v>
      </c>
      <c r="D458">
        <f>IF(OR(B458=0,'Input and Summary Results'!E40=0),FALSE,'Input and Summary Results'!$E40)</f>
        <v>4.9598219999999998E-2</v>
      </c>
      <c r="E458">
        <f t="shared" si="50"/>
        <v>3.6917010842178792E-2</v>
      </c>
      <c r="F458">
        <f t="shared" si="51"/>
        <v>1.9771463134625834E-2</v>
      </c>
      <c r="G458">
        <f>IF('Input and Summary Results'!$J$4="yes",IF(C458=FALSE,FALSE,IF('Data Transformation'!E458&lt;$R$10,E458,$R$10)),IF(C458=FALSE,FALSE,IF(C458&lt;$R$10,C458,$R$10)))</f>
        <v>1.08872203</v>
      </c>
      <c r="H458">
        <f>IF('Input and Summary Results'!$J$4="yes",'Data Transformation'!F458,'Data Transformation'!D458)</f>
        <v>4.9598219999999998E-2</v>
      </c>
      <c r="I458">
        <f t="shared" si="52"/>
        <v>2</v>
      </c>
    </row>
    <row r="459" spans="2:9" x14ac:dyDescent="0.25">
      <c r="B459">
        <f>IF('Input and Summary Results'!D41=0,FALSE,'Input and Summary Results'!$B41)</f>
        <v>3</v>
      </c>
      <c r="C459">
        <f>IF(OR(B459=0,'Input and Summary Results'!D41=0,'Input and Summary Results'!D41=""),FALSE,'Input and Summary Results'!$D41)</f>
        <v>0.86198507999999996</v>
      </c>
      <c r="D459">
        <f>IF(OR(B459=0,'Input and Summary Results'!E41=0),FALSE,'Input and Summary Results'!$E41)</f>
        <v>4.756635E-2</v>
      </c>
      <c r="E459">
        <f t="shared" si="50"/>
        <v>-6.4500251263161515E-2</v>
      </c>
      <c r="F459">
        <f t="shared" si="51"/>
        <v>2.3949133667139577E-2</v>
      </c>
      <c r="G459">
        <f>IF('Input and Summary Results'!$J$4="yes",IF(C459=FALSE,FALSE,IF('Data Transformation'!E459&lt;$R$10,E459,$R$10)),IF(C459=FALSE,FALSE,IF(C459&lt;$R$10,C459,$R$10)))</f>
        <v>0.86198507999999996</v>
      </c>
      <c r="H459">
        <f>IF('Input and Summary Results'!$J$4="yes",'Data Transformation'!F459,'Data Transformation'!D459)</f>
        <v>4.756635E-2</v>
      </c>
      <c r="I459">
        <f t="shared" si="52"/>
        <v>3</v>
      </c>
    </row>
    <row r="460" spans="2:9" x14ac:dyDescent="0.25">
      <c r="B460">
        <f>IF('Input and Summary Results'!D42=0,FALSE,'Input and Summary Results'!$B42)</f>
        <v>3</v>
      </c>
      <c r="C460">
        <f>IF(OR(B460=0,'Input and Summary Results'!D42=0,'Input and Summary Results'!D42=""),FALSE,'Input and Summary Results'!$D42)</f>
        <v>0.90679357000000005</v>
      </c>
      <c r="D460">
        <f>IF(OR(B460=0,'Input and Summary Results'!E42=0),FALSE,'Input and Summary Results'!$E42)</f>
        <v>3.3116149999999997E-2</v>
      </c>
      <c r="E460">
        <f t="shared" si="50"/>
        <v>-4.24915680817127E-2</v>
      </c>
      <c r="F460">
        <f t="shared" si="51"/>
        <v>1.5849703367437858E-2</v>
      </c>
      <c r="G460">
        <f>IF('Input and Summary Results'!$J$4="yes",IF(C460=FALSE,FALSE,IF('Data Transformation'!E460&lt;$R$10,E460,$R$10)),IF(C460=FALSE,FALSE,IF(C460&lt;$R$10,C460,$R$10)))</f>
        <v>0.90679357000000005</v>
      </c>
      <c r="H460">
        <f>IF('Input and Summary Results'!$J$4="yes",'Data Transformation'!F460,'Data Transformation'!D460)</f>
        <v>3.3116149999999997E-2</v>
      </c>
      <c r="I460">
        <f t="shared" si="52"/>
        <v>3</v>
      </c>
    </row>
    <row r="461" spans="2:9" x14ac:dyDescent="0.25">
      <c r="B461">
        <f>IF('Input and Summary Results'!D43=0,FALSE,'Input and Summary Results'!$B43)</f>
        <v>3</v>
      </c>
      <c r="C461">
        <f>IF(OR(B461=0,'Input and Summary Results'!D43=0,'Input and Summary Results'!D43=""),FALSE,'Input and Summary Results'!$D43)</f>
        <v>0.90758629999999996</v>
      </c>
      <c r="D461">
        <f>IF(OR(B461=0,'Input and Summary Results'!E43=0),FALSE,'Input and Summary Results'!$E43)</f>
        <v>4.4948870000000002E-2</v>
      </c>
      <c r="E461">
        <f t="shared" si="50"/>
        <v>-4.2112068405554905E-2</v>
      </c>
      <c r="F461">
        <f t="shared" si="51"/>
        <v>2.1494164885477007E-2</v>
      </c>
      <c r="G461">
        <f>IF('Input and Summary Results'!$J$4="yes",IF(C461=FALSE,FALSE,IF('Data Transformation'!E461&lt;$R$10,E461,$R$10)),IF(C461=FALSE,FALSE,IF(C461&lt;$R$10,C461,$R$10)))</f>
        <v>0.90758629999999996</v>
      </c>
      <c r="H461">
        <f>IF('Input and Summary Results'!$J$4="yes",'Data Transformation'!F461,'Data Transformation'!D461)</f>
        <v>4.4948870000000002E-2</v>
      </c>
      <c r="I461">
        <f t="shared" si="52"/>
        <v>3</v>
      </c>
    </row>
    <row r="462" spans="2:9" x14ac:dyDescent="0.25">
      <c r="B462">
        <f>IF('Input and Summary Results'!D44=0,FALSE,'Input and Summary Results'!$B44)</f>
        <v>3</v>
      </c>
      <c r="C462">
        <f>IF(OR(B462=0,'Input and Summary Results'!D44=0,'Input and Summary Results'!D44=""),FALSE,'Input and Summary Results'!$D44)</f>
        <v>0.93988592999999998</v>
      </c>
      <c r="D462">
        <f>IF(OR(B462=0,'Input and Summary Results'!E44=0),FALSE,'Input and Summary Results'!$E44)</f>
        <v>6.5294920000000006E-2</v>
      </c>
      <c r="E462">
        <f t="shared" si="50"/>
        <v>-2.692485169568223E-2</v>
      </c>
      <c r="F462">
        <f t="shared" si="51"/>
        <v>3.0150462280034349E-2</v>
      </c>
      <c r="G462">
        <f>IF('Input and Summary Results'!$J$4="yes",IF(C462=FALSE,FALSE,IF('Data Transformation'!E462&lt;$R$10,E462,$R$10)),IF(C462=FALSE,FALSE,IF(C462&lt;$R$10,C462,$R$10)))</f>
        <v>0.93988592999999998</v>
      </c>
      <c r="H462">
        <f>IF('Input and Summary Results'!$J$4="yes",'Data Transformation'!F462,'Data Transformation'!D462)</f>
        <v>6.5294920000000006E-2</v>
      </c>
      <c r="I462">
        <f t="shared" si="52"/>
        <v>3</v>
      </c>
    </row>
    <row r="463" spans="2:9" x14ac:dyDescent="0.25">
      <c r="B463">
        <f>IF('Input and Summary Results'!D45=0,FALSE,'Input and Summary Results'!$B45)</f>
        <v>3</v>
      </c>
      <c r="C463">
        <f>IF(OR(B463=0,'Input and Summary Results'!D45=0,'Input and Summary Results'!D45=""),FALSE,'Input and Summary Results'!$D45)</f>
        <v>0.94687138999999998</v>
      </c>
      <c r="D463">
        <f>IF(OR(B463=0,'Input and Summary Results'!E45=0),FALSE,'Input and Summary Results'!$E45)</f>
        <v>6.4321169999999997E-2</v>
      </c>
      <c r="E463">
        <f t="shared" si="50"/>
        <v>-2.3709005586386014E-2</v>
      </c>
      <c r="F463">
        <f t="shared" si="51"/>
        <v>2.9481710055681374E-2</v>
      </c>
      <c r="G463">
        <f>IF('Input and Summary Results'!$J$4="yes",IF(C463=FALSE,FALSE,IF('Data Transformation'!E463&lt;$R$10,E463,$R$10)),IF(C463=FALSE,FALSE,IF(C463&lt;$R$10,C463,$R$10)))</f>
        <v>0.94687138999999998</v>
      </c>
      <c r="H463">
        <f>IF('Input and Summary Results'!$J$4="yes",'Data Transformation'!F463,'Data Transformation'!D463)</f>
        <v>6.4321169999999997E-2</v>
      </c>
      <c r="I463">
        <f t="shared" si="52"/>
        <v>3</v>
      </c>
    </row>
    <row r="464" spans="2:9" x14ac:dyDescent="0.25">
      <c r="B464">
        <f>IF('Input and Summary Results'!D46=0,FALSE,'Input and Summary Results'!$B46)</f>
        <v>3</v>
      </c>
      <c r="C464">
        <f>IF(OR(B464=0,'Input and Summary Results'!D46=0,'Input and Summary Results'!D46=""),FALSE,'Input and Summary Results'!$D46)</f>
        <v>0.96033091000000004</v>
      </c>
      <c r="D464">
        <f>IF(OR(B464=0,'Input and Summary Results'!E46=0),FALSE,'Input and Summary Results'!$E46)</f>
        <v>3.2433530000000002E-2</v>
      </c>
      <c r="E464">
        <f t="shared" si="50"/>
        <v>-1.7579092352080796E-2</v>
      </c>
      <c r="F464">
        <f t="shared" si="51"/>
        <v>1.4657605907946878E-2</v>
      </c>
      <c r="G464">
        <f>IF('Input and Summary Results'!$J$4="yes",IF(C464=FALSE,FALSE,IF('Data Transformation'!E464&lt;$R$10,E464,$R$10)),IF(C464=FALSE,FALSE,IF(C464&lt;$R$10,C464,$R$10)))</f>
        <v>0.96033091000000004</v>
      </c>
      <c r="H464">
        <f>IF('Input and Summary Results'!$J$4="yes",'Data Transformation'!F464,'Data Transformation'!D464)</f>
        <v>3.2433530000000002E-2</v>
      </c>
      <c r="I464">
        <f t="shared" si="52"/>
        <v>3</v>
      </c>
    </row>
    <row r="465" spans="2:9" x14ac:dyDescent="0.25">
      <c r="B465">
        <f>IF('Input and Summary Results'!D47=0,FALSE,'Input and Summary Results'!$B47)</f>
        <v>3</v>
      </c>
      <c r="C465">
        <f>IF(OR(B465=0,'Input and Summary Results'!D47=0,'Input and Summary Results'!D47=""),FALSE,'Input and Summary Results'!$D47)</f>
        <v>0.97063219999999995</v>
      </c>
      <c r="D465">
        <f>IF(OR(B465=0,'Input and Summary Results'!E47=0),FALSE,'Input and Summary Results'!$E47)</f>
        <v>6.4122499999999999E-2</v>
      </c>
      <c r="E465">
        <f t="shared" si="50"/>
        <v>-1.2945305385913951E-2</v>
      </c>
      <c r="F465">
        <f t="shared" si="51"/>
        <v>2.8671174312989E-2</v>
      </c>
      <c r="G465">
        <f>IF('Input and Summary Results'!$J$4="yes",IF(C465=FALSE,FALSE,IF('Data Transformation'!E465&lt;$R$10,E465,$R$10)),IF(C465=FALSE,FALSE,IF(C465&lt;$R$10,C465,$R$10)))</f>
        <v>0.97063219999999995</v>
      </c>
      <c r="H465">
        <f>IF('Input and Summary Results'!$J$4="yes",'Data Transformation'!F465,'Data Transformation'!D465)</f>
        <v>6.4122499999999999E-2</v>
      </c>
      <c r="I465">
        <f t="shared" si="52"/>
        <v>3</v>
      </c>
    </row>
    <row r="466" spans="2:9" x14ac:dyDescent="0.25">
      <c r="B466">
        <f>IF('Input and Summary Results'!D48=0,FALSE,'Input and Summary Results'!$B48)</f>
        <v>3</v>
      </c>
      <c r="C466">
        <f>IF(OR(B466=0,'Input and Summary Results'!D48=0,'Input and Summary Results'!D48=""),FALSE,'Input and Summary Results'!$D48)</f>
        <v>0.97793646000000001</v>
      </c>
      <c r="D466">
        <f>IF(OR(B466=0,'Input and Summary Results'!E48=0),FALSE,'Input and Summary Results'!$E48)</f>
        <v>2.7281E-2</v>
      </c>
      <c r="E466">
        <f t="shared" si="50"/>
        <v>-9.6893619484267196E-3</v>
      </c>
      <c r="F466">
        <f t="shared" si="51"/>
        <v>1.210707902229149E-2</v>
      </c>
      <c r="G466">
        <f>IF('Input and Summary Results'!$J$4="yes",IF(C466=FALSE,FALSE,IF('Data Transformation'!E466&lt;$R$10,E466,$R$10)),IF(C466=FALSE,FALSE,IF(C466&lt;$R$10,C466,$R$10)))</f>
        <v>0.97793646000000001</v>
      </c>
      <c r="H466">
        <f>IF('Input and Summary Results'!$J$4="yes",'Data Transformation'!F466,'Data Transformation'!D466)</f>
        <v>2.7281E-2</v>
      </c>
      <c r="I466">
        <f t="shared" si="52"/>
        <v>3</v>
      </c>
    </row>
    <row r="467" spans="2:9" x14ac:dyDescent="0.25">
      <c r="B467">
        <f>IF('Input and Summary Results'!D49=0,FALSE,'Input and Summary Results'!$B49)</f>
        <v>3</v>
      </c>
      <c r="C467">
        <f>IF(OR(B467=0,'Input and Summary Results'!D49=0,'Input and Summary Results'!D49=""),FALSE,'Input and Summary Results'!$D49)</f>
        <v>0.98513415000000004</v>
      </c>
      <c r="D467">
        <f>IF(OR(B467=0,'Input and Summary Results'!E49=0),FALSE,'Input and Summary Results'!$E49)</f>
        <v>3.0970749999999998E-2</v>
      </c>
      <c r="E467">
        <f t="shared" si="50"/>
        <v>-6.5046257077006004E-3</v>
      </c>
      <c r="F467">
        <f t="shared" si="51"/>
        <v>1.3644137196949267E-2</v>
      </c>
      <c r="G467">
        <f>IF('Input and Summary Results'!$J$4="yes",IF(C467=FALSE,FALSE,IF('Data Transformation'!E467&lt;$R$10,E467,$R$10)),IF(C467=FALSE,FALSE,IF(C467&lt;$R$10,C467,$R$10)))</f>
        <v>0.98513415000000004</v>
      </c>
      <c r="H467">
        <f>IF('Input and Summary Results'!$J$4="yes",'Data Transformation'!F467,'Data Transformation'!D467)</f>
        <v>3.0970749999999998E-2</v>
      </c>
      <c r="I467">
        <f t="shared" si="52"/>
        <v>3</v>
      </c>
    </row>
    <row r="468" spans="2:9" x14ac:dyDescent="0.25">
      <c r="B468">
        <f>IF('Input and Summary Results'!D50=0,FALSE,'Input and Summary Results'!$B50)</f>
        <v>3</v>
      </c>
      <c r="C468">
        <f>IF(OR(B468=0,'Input and Summary Results'!D50=0,'Input and Summary Results'!D50=""),FALSE,'Input and Summary Results'!$D50)</f>
        <v>0.98613735999999996</v>
      </c>
      <c r="D468">
        <f>IF(OR(B468=0,'Input and Summary Results'!E50=0),FALSE,'Input and Summary Results'!$E50)</f>
        <v>4.8130109999999997E-2</v>
      </c>
      <c r="E468">
        <f t="shared" si="50"/>
        <v>-6.0625875586241152E-3</v>
      </c>
      <c r="F468">
        <f t="shared" si="51"/>
        <v>2.1182107673113612E-2</v>
      </c>
      <c r="G468">
        <f>IF('Input and Summary Results'!$J$4="yes",IF(C468=FALSE,FALSE,IF('Data Transformation'!E468&lt;$R$10,E468,$R$10)),IF(C468=FALSE,FALSE,IF(C468&lt;$R$10,C468,$R$10)))</f>
        <v>0.98613735999999996</v>
      </c>
      <c r="H468">
        <f>IF('Input and Summary Results'!$J$4="yes",'Data Transformation'!F468,'Data Transformation'!D468)</f>
        <v>4.8130109999999997E-2</v>
      </c>
      <c r="I468">
        <f t="shared" si="52"/>
        <v>3</v>
      </c>
    </row>
    <row r="469" spans="2:9" x14ac:dyDescent="0.25">
      <c r="B469">
        <f>IF('Input and Summary Results'!D51=0,FALSE,'Input and Summary Results'!$B51)</f>
        <v>3</v>
      </c>
      <c r="C469">
        <f>IF(OR(B469=0,'Input and Summary Results'!D51=0,'Input and Summary Results'!D51=""),FALSE,'Input and Summary Results'!$D51)</f>
        <v>0.99658563</v>
      </c>
      <c r="D469">
        <f>IF(OR(B469=0,'Input and Summary Results'!E51=0),FALSE,'Input and Summary Results'!$E51)</f>
        <v>3.273007E-2</v>
      </c>
      <c r="E469">
        <f t="shared" si="50"/>
        <v>-1.4853793129636873E-3</v>
      </c>
      <c r="F469">
        <f t="shared" si="51"/>
        <v>1.4253517161390337E-2</v>
      </c>
      <c r="G469">
        <f>IF('Input and Summary Results'!$J$4="yes",IF(C469=FALSE,FALSE,IF('Data Transformation'!E469&lt;$R$10,E469,$R$10)),IF(C469=FALSE,FALSE,IF(C469&lt;$R$10,C469,$R$10)))</f>
        <v>0.99658563</v>
      </c>
      <c r="H469">
        <f>IF('Input and Summary Results'!$J$4="yes",'Data Transformation'!F469,'Data Transformation'!D469)</f>
        <v>3.273007E-2</v>
      </c>
      <c r="I469">
        <f t="shared" si="52"/>
        <v>3</v>
      </c>
    </row>
    <row r="470" spans="2:9" x14ac:dyDescent="0.25">
      <c r="B470">
        <f>IF('Input and Summary Results'!D52=0,FALSE,'Input and Summary Results'!$B52)</f>
        <v>3</v>
      </c>
      <c r="C470">
        <f>IF(OR(B470=0,'Input and Summary Results'!D52=0,'Input and Summary Results'!D52=""),FALSE,'Input and Summary Results'!$D52)</f>
        <v>0.99785071000000003</v>
      </c>
      <c r="D470">
        <f>IF(OR(B470=0,'Input and Summary Results'!E52=0),FALSE,'Input and Summary Results'!$E52)</f>
        <v>5.3802530000000001E-2</v>
      </c>
      <c r="E470">
        <f t="shared" si="50"/>
        <v>-9.3442932691320643E-4</v>
      </c>
      <c r="F470">
        <f t="shared" si="51"/>
        <v>2.3400592679840855E-2</v>
      </c>
      <c r="G470">
        <f>IF('Input and Summary Results'!$J$4="yes",IF(C470=FALSE,FALSE,IF('Data Transformation'!E470&lt;$R$10,E470,$R$10)),IF(C470=FALSE,FALSE,IF(C470&lt;$R$10,C470,$R$10)))</f>
        <v>0.99785071000000003</v>
      </c>
      <c r="H470">
        <f>IF('Input and Summary Results'!$J$4="yes",'Data Transformation'!F470,'Data Transformation'!D470)</f>
        <v>5.3802530000000001E-2</v>
      </c>
      <c r="I470">
        <f t="shared" si="52"/>
        <v>3</v>
      </c>
    </row>
    <row r="471" spans="2:9" x14ac:dyDescent="0.25">
      <c r="B471">
        <f>IF('Input and Summary Results'!D53=0,FALSE,'Input and Summary Results'!$B53)</f>
        <v>3</v>
      </c>
      <c r="C471">
        <f>IF(OR(B471=0,'Input and Summary Results'!D53=0,'Input and Summary Results'!D53=""),FALSE,'Input and Summary Results'!$D53)</f>
        <v>1.0020833200000001</v>
      </c>
      <c r="D471">
        <f>IF(OR(B471=0,'Input and Summary Results'!E53=0),FALSE,'Input and Summary Results'!$E53)</f>
        <v>5.744142E-2</v>
      </c>
      <c r="E471">
        <f t="shared" si="50"/>
        <v>9.0383321969012042E-4</v>
      </c>
      <c r="F471">
        <f t="shared" si="51"/>
        <v>2.487774797009893E-2</v>
      </c>
      <c r="G471">
        <f>IF('Input and Summary Results'!$J$4="yes",IF(C471=FALSE,FALSE,IF('Data Transformation'!E471&lt;$R$10,E471,$R$10)),IF(C471=FALSE,FALSE,IF(C471&lt;$R$10,C471,$R$10)))</f>
        <v>1.0020833200000001</v>
      </c>
      <c r="H471">
        <f>IF('Input and Summary Results'!$J$4="yes",'Data Transformation'!F471,'Data Transformation'!D471)</f>
        <v>5.744142E-2</v>
      </c>
      <c r="I471">
        <f t="shared" si="52"/>
        <v>3</v>
      </c>
    </row>
    <row r="472" spans="2:9" x14ac:dyDescent="0.25">
      <c r="B472">
        <f>IF('Input and Summary Results'!D54=0,FALSE,'Input and Summary Results'!$B54)</f>
        <v>3</v>
      </c>
      <c r="C472">
        <f>IF(OR(B472=0,'Input and Summary Results'!D54=0,'Input and Summary Results'!D54=""),FALSE,'Input and Summary Results'!$D54)</f>
        <v>1.0120506600000001</v>
      </c>
      <c r="D472">
        <f>IF(OR(B472=0,'Input and Summary Results'!E54=0),FALSE,'Input and Summary Results'!$E54)</f>
        <v>5.2966970000000002E-2</v>
      </c>
      <c r="E472">
        <f t="shared" si="50"/>
        <v>5.2022524324220739E-3</v>
      </c>
      <c r="F472">
        <f t="shared" si="51"/>
        <v>2.2713946928308901E-2</v>
      </c>
      <c r="G472">
        <f>IF('Input and Summary Results'!$J$4="yes",IF(C472=FALSE,FALSE,IF('Data Transformation'!E472&lt;$R$10,E472,$R$10)),IF(C472=FALSE,FALSE,IF(C472&lt;$R$10,C472,$R$10)))</f>
        <v>1.0120506600000001</v>
      </c>
      <c r="H472">
        <f>IF('Input and Summary Results'!$J$4="yes",'Data Transformation'!F472,'Data Transformation'!D472)</f>
        <v>5.2966970000000002E-2</v>
      </c>
      <c r="I472">
        <f t="shared" si="52"/>
        <v>3</v>
      </c>
    </row>
    <row r="473" spans="2:9" x14ac:dyDescent="0.25">
      <c r="B473">
        <f>IF('Input and Summary Results'!D55=0,FALSE,'Input and Summary Results'!$B55)</f>
        <v>3</v>
      </c>
      <c r="C473">
        <f>IF(OR(B473=0,'Input and Summary Results'!D55=0,'Input and Summary Results'!D55=""),FALSE,'Input and Summary Results'!$D55)</f>
        <v>1.0437410499999999</v>
      </c>
      <c r="D473">
        <f>IF(OR(B473=0,'Input and Summary Results'!E55=0),FALSE,'Input and Summary Results'!$E55)</f>
        <v>5.4786550000000003E-2</v>
      </c>
      <c r="E473">
        <f t="shared" si="50"/>
        <v>1.8592764465523794E-2</v>
      </c>
      <c r="F473">
        <f t="shared" si="51"/>
        <v>2.278090212126849E-2</v>
      </c>
      <c r="G473">
        <f>IF('Input and Summary Results'!$J$4="yes",IF(C473=FALSE,FALSE,IF('Data Transformation'!E473&lt;$R$10,E473,$R$10)),IF(C473=FALSE,FALSE,IF(C473&lt;$R$10,C473,$R$10)))</f>
        <v>1.0437410499999999</v>
      </c>
      <c r="H473">
        <f>IF('Input and Summary Results'!$J$4="yes",'Data Transformation'!F473,'Data Transformation'!D473)</f>
        <v>5.4786550000000003E-2</v>
      </c>
      <c r="I473">
        <f t="shared" si="52"/>
        <v>3</v>
      </c>
    </row>
    <row r="474" spans="2:9" x14ac:dyDescent="0.25">
      <c r="B474">
        <f>IF('Input and Summary Results'!D56=0,FALSE,'Input and Summary Results'!$B56)</f>
        <v>3</v>
      </c>
      <c r="C474">
        <f>IF(OR(B474=0,'Input and Summary Results'!D56=0,'Input and Summary Results'!D56=""),FALSE,'Input and Summary Results'!$D56)</f>
        <v>1.05665228</v>
      </c>
      <c r="D474">
        <f>IF(OR(B474=0,'Input and Summary Results'!E56=0),FALSE,'Input and Summary Results'!$E56)</f>
        <v>8.334598E-2</v>
      </c>
      <c r="E474">
        <f t="shared" si="50"/>
        <v>2.3932094476813905E-2</v>
      </c>
      <c r="F474">
        <f t="shared" si="51"/>
        <v>3.4232789730979429E-2</v>
      </c>
      <c r="G474">
        <f>IF('Input and Summary Results'!$J$4="yes",IF(C474=FALSE,FALSE,IF('Data Transformation'!E474&lt;$R$10,E474,$R$10)),IF(C474=FALSE,FALSE,IF(C474&lt;$R$10,C474,$R$10)))</f>
        <v>1.05665228</v>
      </c>
      <c r="H474">
        <f>IF('Input and Summary Results'!$J$4="yes",'Data Transformation'!F474,'Data Transformation'!D474)</f>
        <v>8.334598E-2</v>
      </c>
      <c r="I474">
        <f t="shared" si="52"/>
        <v>3</v>
      </c>
    </row>
    <row r="475" spans="2:9" x14ac:dyDescent="0.25">
      <c r="B475">
        <f>IF('Input and Summary Results'!D57=0,FALSE,'Input and Summary Results'!$B57)</f>
        <v>3</v>
      </c>
      <c r="C475">
        <f>IF(OR(B475=0,'Input and Summary Results'!D57=0,'Input and Summary Results'!D57=""),FALSE,'Input and Summary Results'!$D57)</f>
        <v>1.0604764799999999</v>
      </c>
      <c r="D475">
        <f>IF(OR(B475=0,'Input and Summary Results'!E57=0),FALSE,'Input and Summary Results'!$E57)</f>
        <v>8.8544390000000001E-2</v>
      </c>
      <c r="E475">
        <f t="shared" si="50"/>
        <v>2.5501040868151657E-2</v>
      </c>
      <c r="F475">
        <f t="shared" si="51"/>
        <v>3.6236791654257153E-2</v>
      </c>
      <c r="G475">
        <f>IF('Input and Summary Results'!$J$4="yes",IF(C475=FALSE,FALSE,IF('Data Transformation'!E475&lt;$R$10,E475,$R$10)),IF(C475=FALSE,FALSE,IF(C475&lt;$R$10,C475,$R$10)))</f>
        <v>1.0604764799999999</v>
      </c>
      <c r="H475">
        <f>IF('Input and Summary Results'!$J$4="yes",'Data Transformation'!F475,'Data Transformation'!D475)</f>
        <v>8.8544390000000001E-2</v>
      </c>
      <c r="I475">
        <f t="shared" si="52"/>
        <v>3</v>
      </c>
    </row>
    <row r="476" spans="2:9" x14ac:dyDescent="0.25">
      <c r="B476">
        <f>IF('Input and Summary Results'!D58=0,FALSE,'Input and Summary Results'!$B58)</f>
        <v>3</v>
      </c>
      <c r="C476">
        <f>IF(OR(B476=0,'Input and Summary Results'!D58=0,'Input and Summary Results'!D58=""),FALSE,'Input and Summary Results'!$D58)</f>
        <v>1.0932576599999999</v>
      </c>
      <c r="D476">
        <f>IF(OR(B476=0,'Input and Summary Results'!E58=0),FALSE,'Input and Summary Results'!$E58)</f>
        <v>9.6902260000000004E-2</v>
      </c>
      <c r="E476">
        <f t="shared" si="50"/>
        <v>3.8722528947676159E-2</v>
      </c>
      <c r="F476">
        <f t="shared" si="51"/>
        <v>3.8468132791312899E-2</v>
      </c>
      <c r="G476">
        <f>IF('Input and Summary Results'!$J$4="yes",IF(C476=FALSE,FALSE,IF('Data Transformation'!E476&lt;$R$10,E476,$R$10)),IF(C476=FALSE,FALSE,IF(C476&lt;$R$10,C476,$R$10)))</f>
        <v>1.0932576599999999</v>
      </c>
      <c r="H476">
        <f>IF('Input and Summary Results'!$J$4="yes",'Data Transformation'!F476,'Data Transformation'!D476)</f>
        <v>9.6902260000000004E-2</v>
      </c>
      <c r="I476">
        <f t="shared" si="52"/>
        <v>3</v>
      </c>
    </row>
    <row r="477" spans="2:9" x14ac:dyDescent="0.25">
      <c r="B477">
        <f>IF('Input and Summary Results'!D59=0,FALSE,'Input and Summary Results'!$B59)</f>
        <v>4</v>
      </c>
      <c r="C477">
        <f>IF(OR(B477=0,'Input and Summary Results'!D59=0,'Input and Summary Results'!D59=""),FALSE,'Input and Summary Results'!$D59)</f>
        <v>0.80781053999999997</v>
      </c>
      <c r="D477">
        <f>IF(OR(B477=0,'Input and Summary Results'!E59=0),FALSE,'Input and Summary Results'!$E59)</f>
        <v>3.7219530000000001E-2</v>
      </c>
      <c r="E477">
        <f t="shared" si="50"/>
        <v>-9.2690484622360542E-2</v>
      </c>
      <c r="F477">
        <f t="shared" si="51"/>
        <v>1.9996366994666843E-2</v>
      </c>
      <c r="G477">
        <f>IF('Input and Summary Results'!$J$4="yes",IF(C477=FALSE,FALSE,IF('Data Transformation'!E477&lt;$R$10,E477,$R$10)),IF(C477=FALSE,FALSE,IF(C477&lt;$R$10,C477,$R$10)))</f>
        <v>0.80781053999999997</v>
      </c>
      <c r="H477">
        <f>IF('Input and Summary Results'!$J$4="yes",'Data Transformation'!F477,'Data Transformation'!D477)</f>
        <v>3.7219530000000001E-2</v>
      </c>
      <c r="I477">
        <f t="shared" si="52"/>
        <v>4</v>
      </c>
    </row>
    <row r="478" spans="2:9" x14ac:dyDescent="0.25">
      <c r="B478">
        <f>IF('Input and Summary Results'!D60=0,FALSE,'Input and Summary Results'!$B60)</f>
        <v>4</v>
      </c>
      <c r="C478">
        <f>IF(OR(B478=0,'Input and Summary Results'!D60=0,'Input and Summary Results'!D60=""),FALSE,'Input and Summary Results'!$D60)</f>
        <v>0.81222042000000005</v>
      </c>
      <c r="D478">
        <f>IF(OR(B478=0,'Input and Summary Results'!E60=0),FALSE,'Input and Summary Results'!$E60)</f>
        <v>5.8882650000000002E-2</v>
      </c>
      <c r="E478">
        <f t="shared" si="50"/>
        <v>-9.0326096129113048E-2</v>
      </c>
      <c r="F478">
        <f t="shared" si="51"/>
        <v>3.1463220414970607E-2</v>
      </c>
      <c r="G478">
        <f>IF('Input and Summary Results'!$J$4="yes",IF(C478=FALSE,FALSE,IF('Data Transformation'!E478&lt;$R$10,E478,$R$10)),IF(C478=FALSE,FALSE,IF(C478&lt;$R$10,C478,$R$10)))</f>
        <v>0.81222042000000005</v>
      </c>
      <c r="H478">
        <f>IF('Input and Summary Results'!$J$4="yes",'Data Transformation'!F478,'Data Transformation'!D478)</f>
        <v>5.8882650000000002E-2</v>
      </c>
      <c r="I478">
        <f t="shared" si="52"/>
        <v>4</v>
      </c>
    </row>
    <row r="479" spans="2:9" x14ac:dyDescent="0.25">
      <c r="B479">
        <f>IF('Input and Summary Results'!D61=0,FALSE,'Input and Summary Results'!$B61)</f>
        <v>4</v>
      </c>
      <c r="C479">
        <f>IF(OR(B479=0,'Input and Summary Results'!D61=0,'Input and Summary Results'!D61=""),FALSE,'Input and Summary Results'!$D61)</f>
        <v>0.86451982000000005</v>
      </c>
      <c r="D479">
        <f>IF(OR(B479=0,'Input and Summary Results'!E61=0),FALSE,'Input and Summary Results'!$E61)</f>
        <v>3.8004780000000002E-2</v>
      </c>
      <c r="E479">
        <f t="shared" si="50"/>
        <v>-6.3225045631284491E-2</v>
      </c>
      <c r="F479">
        <f t="shared" si="51"/>
        <v>1.9078885340072366E-2</v>
      </c>
      <c r="G479">
        <f>IF('Input and Summary Results'!$J$4="yes",IF(C479=FALSE,FALSE,IF('Data Transformation'!E479&lt;$R$10,E479,$R$10)),IF(C479=FALSE,FALSE,IF(C479&lt;$R$10,C479,$R$10)))</f>
        <v>0.86451982000000005</v>
      </c>
      <c r="H479">
        <f>IF('Input and Summary Results'!$J$4="yes",'Data Transformation'!F479,'Data Transformation'!D479)</f>
        <v>3.8004780000000002E-2</v>
      </c>
      <c r="I479">
        <f t="shared" si="52"/>
        <v>4</v>
      </c>
    </row>
    <row r="480" spans="2:9" x14ac:dyDescent="0.25">
      <c r="B480">
        <f>IF('Input and Summary Results'!D62=0,FALSE,'Input and Summary Results'!$B62)</f>
        <v>4</v>
      </c>
      <c r="C480">
        <f>IF(OR(B480=0,'Input and Summary Results'!D62=0,'Input and Summary Results'!D62=""),FALSE,'Input and Summary Results'!$D62)</f>
        <v>0.87045649000000003</v>
      </c>
      <c r="D480">
        <f>IF(OR(B480=0,'Input and Summary Results'!E62=0),FALSE,'Input and Summary Results'!$E62)</f>
        <v>6.1385750000000003E-2</v>
      </c>
      <c r="E480">
        <f t="shared" si="50"/>
        <v>-6.0252932329722196E-2</v>
      </c>
      <c r="F480">
        <f t="shared" si="51"/>
        <v>3.0606257528162033E-2</v>
      </c>
      <c r="G480">
        <f>IF('Input and Summary Results'!$J$4="yes",IF(C480=FALSE,FALSE,IF('Data Transformation'!E480&lt;$R$10,E480,$R$10)),IF(C480=FALSE,FALSE,IF(C480&lt;$R$10,C480,$R$10)))</f>
        <v>0.87045649000000003</v>
      </c>
      <c r="H480">
        <f>IF('Input and Summary Results'!$J$4="yes",'Data Transformation'!F480,'Data Transformation'!D480)</f>
        <v>6.1385750000000003E-2</v>
      </c>
      <c r="I480">
        <f t="shared" si="52"/>
        <v>4</v>
      </c>
    </row>
    <row r="481" spans="2:9" x14ac:dyDescent="0.25">
      <c r="B481">
        <f>IF('Input and Summary Results'!D63=0,FALSE,'Input and Summary Results'!$B63)</f>
        <v>4</v>
      </c>
      <c r="C481">
        <f>IF(OR(B481=0,'Input and Summary Results'!D63=0,'Input and Summary Results'!D63=""),FALSE,'Input and Summary Results'!$D63)</f>
        <v>0.87656515999999995</v>
      </c>
      <c r="D481">
        <f>IF(OR(B481=0,'Input and Summary Results'!E63=0),FALSE,'Input and Summary Results'!$E63)</f>
        <v>5.5144459999999999E-2</v>
      </c>
      <c r="E481">
        <f t="shared" si="50"/>
        <v>-5.7215794827896557E-2</v>
      </c>
      <c r="F481">
        <f t="shared" si="51"/>
        <v>2.7302814134205378E-2</v>
      </c>
      <c r="G481">
        <f>IF('Input and Summary Results'!$J$4="yes",IF(C481=FALSE,FALSE,IF('Data Transformation'!E481&lt;$R$10,E481,$R$10)),IF(C481=FALSE,FALSE,IF(C481&lt;$R$10,C481,$R$10)))</f>
        <v>0.87656515999999995</v>
      </c>
      <c r="H481">
        <f>IF('Input and Summary Results'!$J$4="yes",'Data Transformation'!F481,'Data Transformation'!D481)</f>
        <v>5.5144459999999999E-2</v>
      </c>
      <c r="I481">
        <f t="shared" si="52"/>
        <v>4</v>
      </c>
    </row>
    <row r="482" spans="2:9" x14ac:dyDescent="0.25">
      <c r="B482">
        <f>IF('Input and Summary Results'!D64=0,FALSE,'Input and Summary Results'!$B64)</f>
        <v>4</v>
      </c>
      <c r="C482">
        <f>IF(OR(B482=0,'Input and Summary Results'!D64=0,'Input and Summary Results'!D64=""),FALSE,'Input and Summary Results'!$D64)</f>
        <v>0.88757143999999999</v>
      </c>
      <c r="D482">
        <f>IF(OR(B482=0,'Input and Summary Results'!E64=0),FALSE,'Input and Summary Results'!$E64)</f>
        <v>5.19687E-2</v>
      </c>
      <c r="E482">
        <f t="shared" si="50"/>
        <v>-5.1796680809067387E-2</v>
      </c>
      <c r="F482">
        <f t="shared" si="51"/>
        <v>2.5411380744743205E-2</v>
      </c>
      <c r="G482">
        <f>IF('Input and Summary Results'!$J$4="yes",IF(C482=FALSE,FALSE,IF('Data Transformation'!E482&lt;$R$10,E482,$R$10)),IF(C482=FALSE,FALSE,IF(C482&lt;$R$10,C482,$R$10)))</f>
        <v>0.88757143999999999</v>
      </c>
      <c r="H482">
        <f>IF('Input and Summary Results'!$J$4="yes",'Data Transformation'!F482,'Data Transformation'!D482)</f>
        <v>5.19687E-2</v>
      </c>
      <c r="I482">
        <f t="shared" si="52"/>
        <v>4</v>
      </c>
    </row>
    <row r="483" spans="2:9" x14ac:dyDescent="0.25">
      <c r="B483">
        <f>IF('Input and Summary Results'!D65=0,FALSE,'Input and Summary Results'!$B65)</f>
        <v>4</v>
      </c>
      <c r="C483">
        <f>IF(OR(B483=0,'Input and Summary Results'!D65=0,'Input and Summary Results'!D65=""),FALSE,'Input and Summary Results'!$D65)</f>
        <v>0.89106286000000001</v>
      </c>
      <c r="D483">
        <f>IF(OR(B483=0,'Input and Summary Results'!E65=0),FALSE,'Input and Summary Results'!$E65)</f>
        <v>6.9777790000000006E-2</v>
      </c>
      <c r="E483">
        <f t="shared" si="50"/>
        <v>-5.0091657592553067E-2</v>
      </c>
      <c r="F483">
        <f t="shared" si="51"/>
        <v>3.3985886091133913E-2</v>
      </c>
      <c r="G483">
        <f>IF('Input and Summary Results'!$J$4="yes",IF(C483=FALSE,FALSE,IF('Data Transformation'!E483&lt;$R$10,E483,$R$10)),IF(C483=FALSE,FALSE,IF(C483&lt;$R$10,C483,$R$10)))</f>
        <v>0.89106286000000001</v>
      </c>
      <c r="H483">
        <f>IF('Input and Summary Results'!$J$4="yes",'Data Transformation'!F483,'Data Transformation'!D483)</f>
        <v>6.9777790000000006E-2</v>
      </c>
      <c r="I483">
        <f t="shared" si="52"/>
        <v>4</v>
      </c>
    </row>
    <row r="484" spans="2:9" x14ac:dyDescent="0.25">
      <c r="B484">
        <f>IF('Input and Summary Results'!D66=0,FALSE,'Input and Summary Results'!$B66)</f>
        <v>4</v>
      </c>
      <c r="C484">
        <f>IF(OR(B484=0,'Input and Summary Results'!D66=0,'Input and Summary Results'!D66=""),FALSE,'Input and Summary Results'!$D66)</f>
        <v>0.92105720999999996</v>
      </c>
      <c r="D484">
        <f>IF(OR(B484=0,'Input and Summary Results'!E66=0),FALSE,'Input and Summary Results'!$E66)</f>
        <v>6.0970440000000001E-2</v>
      </c>
      <c r="E484">
        <f t="shared" si="50"/>
        <v>-3.5713393456072634E-2</v>
      </c>
      <c r="F484">
        <f t="shared" si="51"/>
        <v>2.8729128519606292E-2</v>
      </c>
      <c r="G484">
        <f>IF('Input and Summary Results'!$J$4="yes",IF(C484=FALSE,FALSE,IF('Data Transformation'!E484&lt;$R$10,E484,$R$10)),IF(C484=FALSE,FALSE,IF(C484&lt;$R$10,C484,$R$10)))</f>
        <v>0.92105720999999996</v>
      </c>
      <c r="H484">
        <f>IF('Input and Summary Results'!$J$4="yes",'Data Transformation'!F484,'Data Transformation'!D484)</f>
        <v>6.0970440000000001E-2</v>
      </c>
      <c r="I484">
        <f t="shared" si="52"/>
        <v>4</v>
      </c>
    </row>
    <row r="485" spans="2:9" x14ac:dyDescent="0.25">
      <c r="B485">
        <f>IF('Input and Summary Results'!D67=0,FALSE,'Input and Summary Results'!$B67)</f>
        <v>4</v>
      </c>
      <c r="C485">
        <f>IF(OR(B485=0,'Input and Summary Results'!D67=0,'Input and Summary Results'!D67=""),FALSE,'Input and Summary Results'!$D67)</f>
        <v>0.94772391</v>
      </c>
      <c r="D485">
        <f>IF(OR(B485=0,'Input and Summary Results'!E67=0),FALSE,'Input and Summary Results'!$E67)</f>
        <v>4.5427269999999999E-2</v>
      </c>
      <c r="E485">
        <f t="shared" si="50"/>
        <v>-2.3318162479469318E-2</v>
      </c>
      <c r="F485">
        <f t="shared" si="51"/>
        <v>2.0802931077258568E-2</v>
      </c>
      <c r="G485">
        <f>IF('Input and Summary Results'!$J$4="yes",IF(C485=FALSE,FALSE,IF('Data Transformation'!E485&lt;$R$10,E485,$R$10)),IF(C485=FALSE,FALSE,IF(C485&lt;$R$10,C485,$R$10)))</f>
        <v>0.94772391</v>
      </c>
      <c r="H485">
        <f>IF('Input and Summary Results'!$J$4="yes",'Data Transformation'!F485,'Data Transformation'!D485)</f>
        <v>4.5427269999999999E-2</v>
      </c>
      <c r="I485">
        <f t="shared" si="52"/>
        <v>4</v>
      </c>
    </row>
    <row r="486" spans="2:9" x14ac:dyDescent="0.25">
      <c r="B486">
        <f>IF('Input and Summary Results'!D68=0,FALSE,'Input and Summary Results'!$B68)</f>
        <v>4</v>
      </c>
      <c r="C486">
        <f>IF(OR(B486=0,'Input and Summary Results'!D68=0,'Input and Summary Results'!D68=""),FALSE,'Input and Summary Results'!$D68)</f>
        <v>0.96470776999999996</v>
      </c>
      <c r="D486">
        <f>IF(OR(B486=0,'Input and Summary Results'!E68=0),FALSE,'Input and Summary Results'!$E68)</f>
        <v>5.7685989999999999E-2</v>
      </c>
      <c r="E486">
        <f t="shared" si="50"/>
        <v>-1.5604223544216946E-2</v>
      </c>
      <c r="F486">
        <f t="shared" si="51"/>
        <v>2.5951609843465864E-2</v>
      </c>
      <c r="G486">
        <f>IF('Input and Summary Results'!$J$4="yes",IF(C486=FALSE,FALSE,IF('Data Transformation'!E486&lt;$R$10,E486,$R$10)),IF(C486=FALSE,FALSE,IF(C486&lt;$R$10,C486,$R$10)))</f>
        <v>0.96470776999999996</v>
      </c>
      <c r="H486">
        <f>IF('Input and Summary Results'!$J$4="yes",'Data Transformation'!F486,'Data Transformation'!D486)</f>
        <v>5.7685989999999999E-2</v>
      </c>
      <c r="I486">
        <f t="shared" si="52"/>
        <v>4</v>
      </c>
    </row>
    <row r="487" spans="2:9" x14ac:dyDescent="0.25">
      <c r="B487">
        <f>IF('Input and Summary Results'!D69=0,FALSE,'Input and Summary Results'!$B69)</f>
        <v>4</v>
      </c>
      <c r="C487">
        <f>IF(OR(B487=0,'Input and Summary Results'!D69=0,'Input and Summary Results'!D69=""),FALSE,'Input and Summary Results'!$D69)</f>
        <v>0.97974426000000003</v>
      </c>
      <c r="D487">
        <f>IF(OR(B487=0,'Input and Summary Results'!E69=0),FALSE,'Input and Summary Results'!$E69)</f>
        <v>4.627705E-2</v>
      </c>
      <c r="E487">
        <f t="shared" si="50"/>
        <v>-8.8872722312106443E-3</v>
      </c>
      <c r="F487">
        <f t="shared" si="51"/>
        <v>2.0499471668249426E-2</v>
      </c>
      <c r="G487">
        <f>IF('Input and Summary Results'!$J$4="yes",IF(C487=FALSE,FALSE,IF('Data Transformation'!E487&lt;$R$10,E487,$R$10)),IF(C487=FALSE,FALSE,IF(C487&lt;$R$10,C487,$R$10)))</f>
        <v>0.97974426000000003</v>
      </c>
      <c r="H487">
        <f>IF('Input and Summary Results'!$J$4="yes",'Data Transformation'!F487,'Data Transformation'!D487)</f>
        <v>4.627705E-2</v>
      </c>
      <c r="I487">
        <f t="shared" si="52"/>
        <v>4</v>
      </c>
    </row>
    <row r="488" spans="2:9" x14ac:dyDescent="0.25">
      <c r="B488">
        <f>IF('Input and Summary Results'!D70=0,FALSE,'Input and Summary Results'!$B70)</f>
        <v>4</v>
      </c>
      <c r="C488">
        <f>IF(OR(B488=0,'Input and Summary Results'!D70=0,'Input and Summary Results'!D70=""),FALSE,'Input and Summary Results'!$D70)</f>
        <v>0.98401068000000003</v>
      </c>
      <c r="D488">
        <f>IF(OR(B488=0,'Input and Summary Results'!E70=0),FALSE,'Input and Summary Results'!$E70)</f>
        <v>4.9873559999999997E-2</v>
      </c>
      <c r="E488">
        <f t="shared" si="50"/>
        <v>-7.0001879102277427E-3</v>
      </c>
      <c r="F488">
        <f t="shared" si="51"/>
        <v>2.1996839546497601E-2</v>
      </c>
      <c r="G488">
        <f>IF('Input and Summary Results'!$J$4="yes",IF(C488=FALSE,FALSE,IF('Data Transformation'!E488&lt;$R$10,E488,$R$10)),IF(C488=FALSE,FALSE,IF(C488&lt;$R$10,C488,$R$10)))</f>
        <v>0.98401068000000003</v>
      </c>
      <c r="H488">
        <f>IF('Input and Summary Results'!$J$4="yes",'Data Transformation'!F488,'Data Transformation'!D488)</f>
        <v>4.9873559999999997E-2</v>
      </c>
      <c r="I488">
        <f t="shared" si="52"/>
        <v>4</v>
      </c>
    </row>
    <row r="489" spans="2:9" x14ac:dyDescent="0.25">
      <c r="B489">
        <f>IF('Input and Summary Results'!D71=0,FALSE,'Input and Summary Results'!$B71)</f>
        <v>4</v>
      </c>
      <c r="C489">
        <f>IF(OR(B489=0,'Input and Summary Results'!D71=0,'Input and Summary Results'!D71=""),FALSE,'Input and Summary Results'!$D71)</f>
        <v>0.99510759999999998</v>
      </c>
      <c r="D489">
        <f>IF(OR(B489=0,'Input and Summary Results'!E71=0),FALSE,'Input and Summary Results'!$E71)</f>
        <v>6.3516279999999994E-2</v>
      </c>
      <c r="E489">
        <f t="shared" si="50"/>
        <v>-2.1299568826939163E-3</v>
      </c>
      <c r="F489">
        <f t="shared" si="51"/>
        <v>2.770159279257841E-2</v>
      </c>
      <c r="G489">
        <f>IF('Input and Summary Results'!$J$4="yes",IF(C489=FALSE,FALSE,IF('Data Transformation'!E489&lt;$R$10,E489,$R$10)),IF(C489=FALSE,FALSE,IF(C489&lt;$R$10,C489,$R$10)))</f>
        <v>0.99510759999999998</v>
      </c>
      <c r="H489">
        <f>IF('Input and Summary Results'!$J$4="yes",'Data Transformation'!F489,'Data Transformation'!D489)</f>
        <v>6.3516279999999994E-2</v>
      </c>
      <c r="I489">
        <f t="shared" si="52"/>
        <v>4</v>
      </c>
    </row>
    <row r="490" spans="2:9" x14ac:dyDescent="0.25">
      <c r="B490">
        <f>IF('Input and Summary Results'!D72=0,FALSE,'Input and Summary Results'!$B72)</f>
        <v>4</v>
      </c>
      <c r="C490">
        <f>IF(OR(B490=0,'Input and Summary Results'!D72=0,'Input and Summary Results'!D72=""),FALSE,'Input and Summary Results'!$D72)</f>
        <v>0.99868186000000003</v>
      </c>
      <c r="D490">
        <f>IF(OR(B490=0,'Input and Summary Results'!E72=0),FALSE,'Input and Summary Results'!$E72)</f>
        <v>2.9123980000000001E-2</v>
      </c>
      <c r="E490">
        <f t="shared" ref="E490:E553" si="53">IF(C490=FALSE,FALSE,LOG10(C490))</f>
        <v>-5.7283855207708337E-4</v>
      </c>
      <c r="F490">
        <f t="shared" ref="F490:F553" si="54">IF(D490=FALSE, FALSE,0.434*D490/C490)</f>
        <v>1.265649034618492E-2</v>
      </c>
      <c r="G490">
        <f>IF('Input and Summary Results'!$J$4="yes",IF(C490=FALSE,FALSE,IF('Data Transformation'!E490&lt;$R$10,E490,$R$10)),IF(C490=FALSE,FALSE,IF(C490&lt;$R$10,C490,$R$10)))</f>
        <v>0.99868186000000003</v>
      </c>
      <c r="H490">
        <f>IF('Input and Summary Results'!$J$4="yes",'Data Transformation'!F490,'Data Transformation'!D490)</f>
        <v>2.9123980000000001E-2</v>
      </c>
      <c r="I490">
        <f t="shared" si="52"/>
        <v>4</v>
      </c>
    </row>
    <row r="491" spans="2:9" x14ac:dyDescent="0.25">
      <c r="B491">
        <f>IF('Input and Summary Results'!D73=0,FALSE,'Input and Summary Results'!$B73)</f>
        <v>4</v>
      </c>
      <c r="C491">
        <f>IF(OR(B491=0,'Input and Summary Results'!D73=0,'Input and Summary Results'!D73=""),FALSE,'Input and Summary Results'!$D73)</f>
        <v>1.00091339</v>
      </c>
      <c r="D491">
        <f>IF(OR(B491=0,'Input and Summary Results'!E73=0),FALSE,'Input and Summary Results'!$E73)</f>
        <v>6.2792429999999996E-2</v>
      </c>
      <c r="E491">
        <f t="shared" si="53"/>
        <v>3.9649918518364552E-4</v>
      </c>
      <c r="F491">
        <f t="shared" si="54"/>
        <v>2.7227045708720109E-2</v>
      </c>
      <c r="G491">
        <f>IF('Input and Summary Results'!$J$4="yes",IF(C491=FALSE,FALSE,IF('Data Transformation'!E491&lt;$R$10,E491,$R$10)),IF(C491=FALSE,FALSE,IF(C491&lt;$R$10,C491,$R$10)))</f>
        <v>1.00091339</v>
      </c>
      <c r="H491">
        <f>IF('Input and Summary Results'!$J$4="yes",'Data Transformation'!F491,'Data Transformation'!D491)</f>
        <v>6.2792429999999996E-2</v>
      </c>
      <c r="I491">
        <f t="shared" si="52"/>
        <v>4</v>
      </c>
    </row>
    <row r="492" spans="2:9" x14ac:dyDescent="0.25">
      <c r="B492">
        <f>IF('Input and Summary Results'!D74=0,FALSE,'Input and Summary Results'!$B74)</f>
        <v>4</v>
      </c>
      <c r="C492">
        <f>IF(OR(B492=0,'Input and Summary Results'!D74=0,'Input and Summary Results'!D74=""),FALSE,'Input and Summary Results'!$D74)</f>
        <v>1.0500379799999999</v>
      </c>
      <c r="D492">
        <f>IF(OR(B492=0,'Input and Summary Results'!E74=0),FALSE,'Input and Summary Results'!$E74)</f>
        <v>5.1070169999999998E-2</v>
      </c>
      <c r="E492">
        <f t="shared" si="53"/>
        <v>2.1205007837666601E-2</v>
      </c>
      <c r="F492">
        <f t="shared" si="54"/>
        <v>2.1108240084801506E-2</v>
      </c>
      <c r="G492">
        <f>IF('Input and Summary Results'!$J$4="yes",IF(C492=FALSE,FALSE,IF('Data Transformation'!E492&lt;$R$10,E492,$R$10)),IF(C492=FALSE,FALSE,IF(C492&lt;$R$10,C492,$R$10)))</f>
        <v>1.0500379799999999</v>
      </c>
      <c r="H492">
        <f>IF('Input and Summary Results'!$J$4="yes",'Data Transformation'!F492,'Data Transformation'!D492)</f>
        <v>5.1070169999999998E-2</v>
      </c>
      <c r="I492">
        <f t="shared" si="52"/>
        <v>4</v>
      </c>
    </row>
    <row r="493" spans="2:9" x14ac:dyDescent="0.25">
      <c r="B493">
        <f>IF('Input and Summary Results'!D75=0,FALSE,'Input and Summary Results'!$B75)</f>
        <v>5</v>
      </c>
      <c r="C493">
        <f>IF(OR(B493=0,'Input and Summary Results'!D75=0,'Input and Summary Results'!D75=""),FALSE,'Input and Summary Results'!$D75)</f>
        <v>0.20102413999999999</v>
      </c>
      <c r="D493">
        <f>IF(OR(B493=0,'Input and Summary Results'!E75=0),FALSE,'Input and Summary Results'!$E75)</f>
        <v>6.7917050000000007E-2</v>
      </c>
      <c r="E493">
        <f t="shared" si="53"/>
        <v>-0.69675178716015873</v>
      </c>
      <c r="F493">
        <f t="shared" si="54"/>
        <v>0.14662915458810072</v>
      </c>
      <c r="G493">
        <f>IF('Input and Summary Results'!$J$4="yes",IF(C493=FALSE,FALSE,IF('Data Transformation'!E493&lt;$R$10,E493,$R$10)),IF(C493=FALSE,FALSE,IF(C493&lt;$R$10,C493,$R$10)))</f>
        <v>0.20102413999999999</v>
      </c>
      <c r="H493">
        <f>IF('Input and Summary Results'!$J$4="yes",'Data Transformation'!F493,'Data Transformation'!D493)</f>
        <v>6.7917050000000007E-2</v>
      </c>
      <c r="I493">
        <f t="shared" si="52"/>
        <v>5</v>
      </c>
    </row>
    <row r="494" spans="2:9" x14ac:dyDescent="0.25">
      <c r="B494">
        <f>IF('Input and Summary Results'!D76=0,FALSE,'Input and Summary Results'!$B76)</f>
        <v>5</v>
      </c>
      <c r="C494">
        <f>IF(OR(B494=0,'Input and Summary Results'!D76=0,'Input and Summary Results'!D76=""),FALSE,'Input and Summary Results'!$D76)</f>
        <v>0.29448529000000001</v>
      </c>
      <c r="D494">
        <f>IF(OR(B494=0,'Input and Summary Results'!E76=0),FALSE,'Input and Summary Results'!$E76)</f>
        <v>6.4175739999999995E-2</v>
      </c>
      <c r="E494">
        <f t="shared" si="53"/>
        <v>-0.53093639402249315</v>
      </c>
      <c r="F494">
        <f t="shared" si="54"/>
        <v>9.4579498894494851E-2</v>
      </c>
      <c r="G494">
        <f>IF('Input and Summary Results'!$J$4="yes",IF(C494=FALSE,FALSE,IF('Data Transformation'!E494&lt;$R$10,E494,$R$10)),IF(C494=FALSE,FALSE,IF(C494&lt;$R$10,C494,$R$10)))</f>
        <v>0.29448529000000001</v>
      </c>
      <c r="H494">
        <f>IF('Input and Summary Results'!$J$4="yes",'Data Transformation'!F494,'Data Transformation'!D494)</f>
        <v>6.4175739999999995E-2</v>
      </c>
      <c r="I494">
        <f t="shared" si="52"/>
        <v>5</v>
      </c>
    </row>
    <row r="495" spans="2:9" x14ac:dyDescent="0.25">
      <c r="B495">
        <f>IF('Input and Summary Results'!D77=0,FALSE,'Input and Summary Results'!$B77)</f>
        <v>5</v>
      </c>
      <c r="C495">
        <f>IF(OR(B495=0,'Input and Summary Results'!D77=0,'Input and Summary Results'!D77=""),FALSE,'Input and Summary Results'!$D77)</f>
        <v>0.29454329000000001</v>
      </c>
      <c r="D495">
        <f>IF(OR(B495=0,'Input and Summary Results'!E77=0),FALSE,'Input and Summary Results'!$E77)</f>
        <v>5.8069839999999998E-2</v>
      </c>
      <c r="E495">
        <f t="shared" si="53"/>
        <v>-0.53085086649161584</v>
      </c>
      <c r="F495">
        <f t="shared" si="54"/>
        <v>8.5564028839360082E-2</v>
      </c>
      <c r="G495">
        <f>IF('Input and Summary Results'!$J$4="yes",IF(C495=FALSE,FALSE,IF('Data Transformation'!E495&lt;$R$10,E495,$R$10)),IF(C495=FALSE,FALSE,IF(C495&lt;$R$10,C495,$R$10)))</f>
        <v>0.29454329000000001</v>
      </c>
      <c r="H495">
        <f>IF('Input and Summary Results'!$J$4="yes",'Data Transformation'!F495,'Data Transformation'!D495)</f>
        <v>5.8069839999999998E-2</v>
      </c>
      <c r="I495">
        <f t="shared" si="52"/>
        <v>5</v>
      </c>
    </row>
    <row r="496" spans="2:9" x14ac:dyDescent="0.25">
      <c r="B496">
        <f>IF('Input and Summary Results'!D78=0,FALSE,'Input and Summary Results'!$B78)</f>
        <v>5</v>
      </c>
      <c r="C496">
        <f>IF(OR(B496=0,'Input and Summary Results'!D78=0,'Input and Summary Results'!D78=""),FALSE,'Input and Summary Results'!$D78)</f>
        <v>0.41134509000000002</v>
      </c>
      <c r="D496">
        <f>IF(OR(B496=0,'Input and Summary Results'!E78=0),FALSE,'Input and Summary Results'!$E78)</f>
        <v>5.2096080000000003E-2</v>
      </c>
      <c r="E496">
        <f t="shared" si="53"/>
        <v>-0.38579368226111155</v>
      </c>
      <c r="F496">
        <f t="shared" si="54"/>
        <v>5.4965281632509577E-2</v>
      </c>
      <c r="G496">
        <f>IF('Input and Summary Results'!$J$4="yes",IF(C496=FALSE,FALSE,IF('Data Transformation'!E496&lt;$R$10,E496,$R$10)),IF(C496=FALSE,FALSE,IF(C496&lt;$R$10,C496,$R$10)))</f>
        <v>0.41134509000000002</v>
      </c>
      <c r="H496">
        <f>IF('Input and Summary Results'!$J$4="yes",'Data Transformation'!F496,'Data Transformation'!D496)</f>
        <v>5.2096080000000003E-2</v>
      </c>
      <c r="I496">
        <f t="shared" si="52"/>
        <v>5</v>
      </c>
    </row>
    <row r="497" spans="2:9" x14ac:dyDescent="0.25">
      <c r="B497">
        <f>IF('Input and Summary Results'!D79=0,FALSE,'Input and Summary Results'!$B79)</f>
        <v>5</v>
      </c>
      <c r="C497">
        <f>IF(OR(B497=0,'Input and Summary Results'!D79=0,'Input and Summary Results'!D79=""),FALSE,'Input and Summary Results'!$D79)</f>
        <v>0.44711970000000001</v>
      </c>
      <c r="D497">
        <f>IF(OR(B497=0,'Input and Summary Results'!E79=0),FALSE,'Input and Summary Results'!$E79)</f>
        <v>5.3448679999999998E-2</v>
      </c>
      <c r="E497">
        <f t="shared" si="53"/>
        <v>-0.349576194786829</v>
      </c>
      <c r="F497">
        <f t="shared" si="54"/>
        <v>5.1880351324265064E-2</v>
      </c>
      <c r="G497">
        <f>IF('Input and Summary Results'!$J$4="yes",IF(C497=FALSE,FALSE,IF('Data Transformation'!E497&lt;$R$10,E497,$R$10)),IF(C497=FALSE,FALSE,IF(C497&lt;$R$10,C497,$R$10)))</f>
        <v>0.44711970000000001</v>
      </c>
      <c r="H497">
        <f>IF('Input and Summary Results'!$J$4="yes",'Data Transformation'!F497,'Data Transformation'!D497)</f>
        <v>5.3448679999999998E-2</v>
      </c>
      <c r="I497">
        <f t="shared" si="52"/>
        <v>5</v>
      </c>
    </row>
    <row r="498" spans="2:9" x14ac:dyDescent="0.25">
      <c r="B498">
        <f>IF('Input and Summary Results'!D80=0,FALSE,'Input and Summary Results'!$B80)</f>
        <v>5</v>
      </c>
      <c r="C498">
        <f>IF(OR(B498=0,'Input and Summary Results'!D80=0,'Input and Summary Results'!D80=""),FALSE,'Input and Summary Results'!$D80)</f>
        <v>0.50638459000000002</v>
      </c>
      <c r="D498">
        <f>IF(OR(B498=0,'Input and Summary Results'!E80=0),FALSE,'Input and Summary Results'!$E80)</f>
        <v>4.8988869999999997E-2</v>
      </c>
      <c r="E498">
        <f t="shared" si="53"/>
        <v>-0.29551951898555889</v>
      </c>
      <c r="F498">
        <f t="shared" si="54"/>
        <v>4.1986209690938657E-2</v>
      </c>
      <c r="G498">
        <f>IF('Input and Summary Results'!$J$4="yes",IF(C498=FALSE,FALSE,IF('Data Transformation'!E498&lt;$R$10,E498,$R$10)),IF(C498=FALSE,FALSE,IF(C498&lt;$R$10,C498,$R$10)))</f>
        <v>0.50638459000000002</v>
      </c>
      <c r="H498">
        <f>IF('Input and Summary Results'!$J$4="yes",'Data Transformation'!F498,'Data Transformation'!D498)</f>
        <v>4.8988869999999997E-2</v>
      </c>
      <c r="I498">
        <f t="shared" si="52"/>
        <v>5</v>
      </c>
    </row>
    <row r="499" spans="2:9" x14ac:dyDescent="0.25">
      <c r="B499">
        <f>IF('Input and Summary Results'!D81=0,FALSE,'Input and Summary Results'!$B81)</f>
        <v>5</v>
      </c>
      <c r="C499">
        <f>IF(OR(B499=0,'Input and Summary Results'!D81=0,'Input and Summary Results'!D81=""),FALSE,'Input and Summary Results'!$D81)</f>
        <v>0.50837032999999998</v>
      </c>
      <c r="D499">
        <f>IF(OR(B499=0,'Input and Summary Results'!E81=0),FALSE,'Input and Summary Results'!$E81)</f>
        <v>4.2789380000000002E-2</v>
      </c>
      <c r="E499">
        <f t="shared" si="53"/>
        <v>-0.29381980409224118</v>
      </c>
      <c r="F499">
        <f t="shared" si="54"/>
        <v>3.6529651366553985E-2</v>
      </c>
      <c r="G499">
        <f>IF('Input and Summary Results'!$J$4="yes",IF(C499=FALSE,FALSE,IF('Data Transformation'!E499&lt;$R$10,E499,$R$10)),IF(C499=FALSE,FALSE,IF(C499&lt;$R$10,C499,$R$10)))</f>
        <v>0.50837032999999998</v>
      </c>
      <c r="H499">
        <f>IF('Input and Summary Results'!$J$4="yes",'Data Transformation'!F499,'Data Transformation'!D499)</f>
        <v>4.2789380000000002E-2</v>
      </c>
      <c r="I499">
        <f t="shared" si="52"/>
        <v>5</v>
      </c>
    </row>
    <row r="500" spans="2:9" x14ac:dyDescent="0.25">
      <c r="B500">
        <f>IF('Input and Summary Results'!D82=0,FALSE,'Input and Summary Results'!$B82)</f>
        <v>5</v>
      </c>
      <c r="C500">
        <f>IF(OR(B500=0,'Input and Summary Results'!D82=0,'Input and Summary Results'!D82=""),FALSE,'Input and Summary Results'!$D82)</f>
        <v>0.50928951</v>
      </c>
      <c r="D500">
        <f>IF(OR(B500=0,'Input and Summary Results'!E82=0),FALSE,'Input and Summary Results'!$E82)</f>
        <v>5.0354870000000003E-2</v>
      </c>
      <c r="E500">
        <f t="shared" si="53"/>
        <v>-0.29303526903496058</v>
      </c>
      <c r="F500">
        <f t="shared" si="54"/>
        <v>4.2910786793939663E-2</v>
      </c>
      <c r="G500">
        <f>IF('Input and Summary Results'!$J$4="yes",IF(C500=FALSE,FALSE,IF('Data Transformation'!E500&lt;$R$10,E500,$R$10)),IF(C500=FALSE,FALSE,IF(C500&lt;$R$10,C500,$R$10)))</f>
        <v>0.50928951</v>
      </c>
      <c r="H500">
        <f>IF('Input and Summary Results'!$J$4="yes",'Data Transformation'!F500,'Data Transformation'!D500)</f>
        <v>5.0354870000000003E-2</v>
      </c>
      <c r="I500">
        <f t="shared" si="52"/>
        <v>5</v>
      </c>
    </row>
    <row r="501" spans="2:9" x14ac:dyDescent="0.25">
      <c r="B501">
        <f>IF('Input and Summary Results'!D83=0,FALSE,'Input and Summary Results'!$B83)</f>
        <v>5</v>
      </c>
      <c r="C501">
        <f>IF(OR(B501=0,'Input and Summary Results'!D83=0,'Input and Summary Results'!D83=""),FALSE,'Input and Summary Results'!$D83)</f>
        <v>0.63495504000000003</v>
      </c>
      <c r="D501">
        <f>IF(OR(B501=0,'Input and Summary Results'!E83=0),FALSE,'Input and Summary Results'!$E83)</f>
        <v>4.4679610000000002E-2</v>
      </c>
      <c r="E501">
        <f t="shared" si="53"/>
        <v>-0.19725702521382887</v>
      </c>
      <c r="F501">
        <f t="shared" si="54"/>
        <v>3.0539092563152185E-2</v>
      </c>
      <c r="G501">
        <f>IF('Input and Summary Results'!$J$4="yes",IF(C501=FALSE,FALSE,IF('Data Transformation'!E501&lt;$R$10,E501,$R$10)),IF(C501=FALSE,FALSE,IF(C501&lt;$R$10,C501,$R$10)))</f>
        <v>0.63495504000000003</v>
      </c>
      <c r="H501">
        <f>IF('Input and Summary Results'!$J$4="yes",'Data Transformation'!F501,'Data Transformation'!D501)</f>
        <v>4.4679610000000002E-2</v>
      </c>
      <c r="I501">
        <f t="shared" si="52"/>
        <v>5</v>
      </c>
    </row>
    <row r="502" spans="2:9" x14ac:dyDescent="0.25">
      <c r="B502">
        <f>IF('Input and Summary Results'!D84=0,FALSE,'Input and Summary Results'!$B84)</f>
        <v>5</v>
      </c>
      <c r="C502">
        <f>IF(OR(B502=0,'Input and Summary Results'!D84=0,'Input and Summary Results'!D84=""),FALSE,'Input and Summary Results'!$D84)</f>
        <v>0.68119152999999999</v>
      </c>
      <c r="D502">
        <f>IF(OR(B502=0,'Input and Summary Results'!E84=0),FALSE,'Input and Summary Results'!$E84)</f>
        <v>5.6643110000000003E-2</v>
      </c>
      <c r="E502">
        <f t="shared" si="53"/>
        <v>-0.16673076073458468</v>
      </c>
      <c r="F502">
        <f t="shared" si="54"/>
        <v>3.6088396078559584E-2</v>
      </c>
      <c r="G502">
        <f>IF('Input and Summary Results'!$J$4="yes",IF(C502=FALSE,FALSE,IF('Data Transformation'!E502&lt;$R$10,E502,$R$10)),IF(C502=FALSE,FALSE,IF(C502&lt;$R$10,C502,$R$10)))</f>
        <v>0.68119152999999999</v>
      </c>
      <c r="H502">
        <f>IF('Input and Summary Results'!$J$4="yes",'Data Transformation'!F502,'Data Transformation'!D502)</f>
        <v>5.6643110000000003E-2</v>
      </c>
      <c r="I502">
        <f t="shared" si="52"/>
        <v>5</v>
      </c>
    </row>
    <row r="503" spans="2:9" x14ac:dyDescent="0.25">
      <c r="B503">
        <f>IF('Input and Summary Results'!D85=0,FALSE,'Input and Summary Results'!$B85)</f>
        <v>5</v>
      </c>
      <c r="C503">
        <f>IF(OR(B503=0,'Input and Summary Results'!D85=0,'Input and Summary Results'!D85=""),FALSE,'Input and Summary Results'!$D85)</f>
        <v>0.72796616999999997</v>
      </c>
      <c r="D503">
        <f>IF(OR(B503=0,'Input and Summary Results'!E85=0),FALSE,'Input and Summary Results'!$E85)</f>
        <v>0.109721</v>
      </c>
      <c r="E503">
        <f t="shared" si="53"/>
        <v>-0.13788880272501861</v>
      </c>
      <c r="F503">
        <f t="shared" si="54"/>
        <v>6.5413635911130322E-2</v>
      </c>
      <c r="G503">
        <f>IF('Input and Summary Results'!$J$4="yes",IF(C503=FALSE,FALSE,IF('Data Transformation'!E503&lt;$R$10,E503,$R$10)),IF(C503=FALSE,FALSE,IF(C503&lt;$R$10,C503,$R$10)))</f>
        <v>0.72796616999999997</v>
      </c>
      <c r="H503">
        <f>IF('Input and Summary Results'!$J$4="yes",'Data Transformation'!F503,'Data Transformation'!D503)</f>
        <v>0.109721</v>
      </c>
      <c r="I503">
        <f t="shared" si="52"/>
        <v>5</v>
      </c>
    </row>
    <row r="504" spans="2:9" x14ac:dyDescent="0.25">
      <c r="B504">
        <f>IF('Input and Summary Results'!D86=0,FALSE,'Input and Summary Results'!$B86)</f>
        <v>5</v>
      </c>
      <c r="C504">
        <f>IF(OR(B504=0,'Input and Summary Results'!D86=0,'Input and Summary Results'!D86=""),FALSE,'Input and Summary Results'!$D86)</f>
        <v>0.84154921000000005</v>
      </c>
      <c r="D504">
        <f>IF(OR(B504=0,'Input and Summary Results'!E86=0),FALSE,'Input and Summary Results'!$E86)</f>
        <v>9.1489680000000004E-2</v>
      </c>
      <c r="E504">
        <f t="shared" si="53"/>
        <v>-7.4920483364231003E-2</v>
      </c>
      <c r="F504">
        <f t="shared" si="54"/>
        <v>4.7182649152507673E-2</v>
      </c>
      <c r="G504">
        <f>IF('Input and Summary Results'!$J$4="yes",IF(C504=FALSE,FALSE,IF('Data Transformation'!E504&lt;$R$10,E504,$R$10)),IF(C504=FALSE,FALSE,IF(C504&lt;$R$10,C504,$R$10)))</f>
        <v>0.84154921000000005</v>
      </c>
      <c r="H504">
        <f>IF('Input and Summary Results'!$J$4="yes",'Data Transformation'!F504,'Data Transformation'!D504)</f>
        <v>9.1489680000000004E-2</v>
      </c>
      <c r="I504">
        <f t="shared" si="52"/>
        <v>5</v>
      </c>
    </row>
    <row r="505" spans="2:9" x14ac:dyDescent="0.25">
      <c r="B505">
        <f>IF('Input and Summary Results'!D87=0,FALSE,'Input and Summary Results'!$B87)</f>
        <v>5</v>
      </c>
      <c r="C505">
        <f>IF(OR(B505=0,'Input and Summary Results'!D87=0,'Input and Summary Results'!D87=""),FALSE,'Input and Summary Results'!$D87)</f>
        <v>0.86645247999999997</v>
      </c>
      <c r="D505">
        <f>IF(OR(B505=0,'Input and Summary Results'!E87=0),FALSE,'Input and Summary Results'!$E87)</f>
        <v>8.5088490000000003E-2</v>
      </c>
      <c r="E505">
        <f t="shared" si="53"/>
        <v>-6.2255250883935326E-2</v>
      </c>
      <c r="F505">
        <f t="shared" si="54"/>
        <v>4.2620230782881484E-2</v>
      </c>
      <c r="G505">
        <f>IF('Input and Summary Results'!$J$4="yes",IF(C505=FALSE,FALSE,IF('Data Transformation'!E505&lt;$R$10,E505,$R$10)),IF(C505=FALSE,FALSE,IF(C505&lt;$R$10,C505,$R$10)))</f>
        <v>0.86645247999999997</v>
      </c>
      <c r="H505">
        <f>IF('Input and Summary Results'!$J$4="yes",'Data Transformation'!F505,'Data Transformation'!D505)</f>
        <v>8.5088490000000003E-2</v>
      </c>
      <c r="I505">
        <f t="shared" si="52"/>
        <v>5</v>
      </c>
    </row>
    <row r="506" spans="2:9" x14ac:dyDescent="0.25">
      <c r="B506">
        <f>IF('Input and Summary Results'!D88=0,FALSE,'Input and Summary Results'!$B88)</f>
        <v>5</v>
      </c>
      <c r="C506">
        <f>IF(OR(B506=0,'Input and Summary Results'!D88=0,'Input and Summary Results'!D88=""),FALSE,'Input and Summary Results'!$D88)</f>
        <v>0.91277695000000003</v>
      </c>
      <c r="D506">
        <f>IF(OR(B506=0,'Input and Summary Results'!E88=0),FALSE,'Input and Summary Results'!$E88)</f>
        <v>6.7702219999999994E-2</v>
      </c>
      <c r="E506">
        <f t="shared" si="53"/>
        <v>-3.9635335520387636E-2</v>
      </c>
      <c r="F506">
        <f t="shared" si="54"/>
        <v>3.2190518702296327E-2</v>
      </c>
      <c r="G506">
        <f>IF('Input and Summary Results'!$J$4="yes",IF(C506=FALSE,FALSE,IF('Data Transformation'!E506&lt;$R$10,E506,$R$10)),IF(C506=FALSE,FALSE,IF(C506&lt;$R$10,C506,$R$10)))</f>
        <v>0.91277695000000003</v>
      </c>
      <c r="H506">
        <f>IF('Input and Summary Results'!$J$4="yes",'Data Transformation'!F506,'Data Transformation'!D506)</f>
        <v>6.7702219999999994E-2</v>
      </c>
      <c r="I506">
        <f t="shared" si="52"/>
        <v>5</v>
      </c>
    </row>
    <row r="507" spans="2:9" x14ac:dyDescent="0.25">
      <c r="B507">
        <f>IF('Input and Summary Results'!D89=0,FALSE,'Input and Summary Results'!$B89)</f>
        <v>5</v>
      </c>
      <c r="C507">
        <f>IF(OR(B507=0,'Input and Summary Results'!D89=0,'Input and Summary Results'!D89=""),FALSE,'Input and Summary Results'!$D89)</f>
        <v>0.92724653999999995</v>
      </c>
      <c r="D507">
        <f>IF(OR(B507=0,'Input and Summary Results'!E89=0),FALSE,'Input and Summary Results'!$E89)</f>
        <v>5.749402E-2</v>
      </c>
      <c r="E507">
        <f t="shared" si="53"/>
        <v>-3.2804778556603229E-2</v>
      </c>
      <c r="F507">
        <f t="shared" si="54"/>
        <v>2.6910216003609998E-2</v>
      </c>
      <c r="G507">
        <f>IF('Input and Summary Results'!$J$4="yes",IF(C507=FALSE,FALSE,IF('Data Transformation'!E507&lt;$R$10,E507,$R$10)),IF(C507=FALSE,FALSE,IF(C507&lt;$R$10,C507,$R$10)))</f>
        <v>0.92724653999999995</v>
      </c>
      <c r="H507">
        <f>IF('Input and Summary Results'!$J$4="yes",'Data Transformation'!F507,'Data Transformation'!D507)</f>
        <v>5.749402E-2</v>
      </c>
      <c r="I507">
        <f t="shared" si="52"/>
        <v>5</v>
      </c>
    </row>
    <row r="508" spans="2:9" x14ac:dyDescent="0.25">
      <c r="B508">
        <f>IF('Input and Summary Results'!D90=0,FALSE,'Input and Summary Results'!$B90)</f>
        <v>5</v>
      </c>
      <c r="C508">
        <f>IF(OR(B508=0,'Input and Summary Results'!D90=0,'Input and Summary Results'!D90=""),FALSE,'Input and Summary Results'!$D90)</f>
        <v>0.99602329000000001</v>
      </c>
      <c r="D508">
        <f>IF(OR(B508=0,'Input and Summary Results'!E90=0),FALSE,'Input and Summary Results'!$E90)</f>
        <v>7.055496E-2</v>
      </c>
      <c r="E508">
        <f t="shared" si="53"/>
        <v>-1.7305063551903846E-3</v>
      </c>
      <c r="F508">
        <f t="shared" si="54"/>
        <v>3.0743109069266847E-2</v>
      </c>
      <c r="G508">
        <f>IF('Input and Summary Results'!$J$4="yes",IF(C508=FALSE,FALSE,IF('Data Transformation'!E508&lt;$R$10,E508,$R$10)),IF(C508=FALSE,FALSE,IF(C508&lt;$R$10,C508,$R$10)))</f>
        <v>0.99602329000000001</v>
      </c>
      <c r="H508">
        <f>IF('Input and Summary Results'!$J$4="yes",'Data Transformation'!F508,'Data Transformation'!D508)</f>
        <v>7.055496E-2</v>
      </c>
      <c r="I508">
        <f t="shared" si="52"/>
        <v>5</v>
      </c>
    </row>
    <row r="509" spans="2:9" x14ac:dyDescent="0.25">
      <c r="B509">
        <f>IF('Input and Summary Results'!D91=0,FALSE,'Input and Summary Results'!$B91)</f>
        <v>5</v>
      </c>
      <c r="C509">
        <f>IF(OR(B509=0,'Input and Summary Results'!D91=0,'Input and Summary Results'!D91=""),FALSE,'Input and Summary Results'!$D91)</f>
        <v>1.03102765</v>
      </c>
      <c r="D509">
        <f>IF(OR(B509=0,'Input and Summary Results'!E91=0),FALSE,'Input and Summary Results'!$E91)</f>
        <v>4.8538440000000002E-2</v>
      </c>
      <c r="E509">
        <f t="shared" si="53"/>
        <v>1.3270312307187958E-2</v>
      </c>
      <c r="F509">
        <f t="shared" si="54"/>
        <v>2.0431734260473036E-2</v>
      </c>
      <c r="G509">
        <f>IF('Input and Summary Results'!$J$4="yes",IF(C509=FALSE,FALSE,IF('Data Transformation'!E509&lt;$R$10,E509,$R$10)),IF(C509=FALSE,FALSE,IF(C509&lt;$R$10,C509,$R$10)))</f>
        <v>1.03102765</v>
      </c>
      <c r="H509">
        <f>IF('Input and Summary Results'!$J$4="yes",'Data Transformation'!F509,'Data Transformation'!D509)</f>
        <v>4.8538440000000002E-2</v>
      </c>
      <c r="I509">
        <f t="shared" si="52"/>
        <v>5</v>
      </c>
    </row>
    <row r="510" spans="2:9" x14ac:dyDescent="0.25">
      <c r="B510">
        <f>IF('Input and Summary Results'!D92=0,FALSE,'Input and Summary Results'!$B92)</f>
        <v>5</v>
      </c>
      <c r="C510">
        <f>IF(OR(B510=0,'Input and Summary Results'!D92=0,'Input and Summary Results'!D92=""),FALSE,'Input and Summary Results'!$D92)</f>
        <v>1.0740078399999999</v>
      </c>
      <c r="D510">
        <f>IF(OR(B510=0,'Input and Summary Results'!E92=0),FALSE,'Input and Summary Results'!$E92)</f>
        <v>3.1606950000000002E-2</v>
      </c>
      <c r="E510">
        <f t="shared" si="53"/>
        <v>3.1007451620809336E-2</v>
      </c>
      <c r="F510">
        <f t="shared" si="54"/>
        <v>1.2772175201253653E-2</v>
      </c>
      <c r="G510">
        <f>IF('Input and Summary Results'!$J$4="yes",IF(C510=FALSE,FALSE,IF('Data Transformation'!E510&lt;$R$10,E510,$R$10)),IF(C510=FALSE,FALSE,IF(C510&lt;$R$10,C510,$R$10)))</f>
        <v>1.0740078399999999</v>
      </c>
      <c r="H510">
        <f>IF('Input and Summary Results'!$J$4="yes",'Data Transformation'!F510,'Data Transformation'!D510)</f>
        <v>3.1606950000000002E-2</v>
      </c>
      <c r="I510">
        <f t="shared" si="52"/>
        <v>5</v>
      </c>
    </row>
    <row r="511" spans="2:9" x14ac:dyDescent="0.25">
      <c r="B511">
        <f>IF('Input and Summary Results'!D93=0,FALSE,'Input and Summary Results'!$B93)</f>
        <v>6</v>
      </c>
      <c r="C511">
        <f>IF(OR(B511=0,'Input and Summary Results'!D93=0,'Input and Summary Results'!D93=""),FALSE,'Input and Summary Results'!$D93)</f>
        <v>0.74301881000000003</v>
      </c>
      <c r="D511">
        <f>IF(OR(B511=0,'Input and Summary Results'!E93=0),FALSE,'Input and Summary Results'!$E93)</f>
        <v>8.3792950000000005E-2</v>
      </c>
      <c r="E511">
        <f t="shared" si="53"/>
        <v>-0.12900019165557411</v>
      </c>
      <c r="F511">
        <f t="shared" si="54"/>
        <v>4.8943768058846315E-2</v>
      </c>
      <c r="G511">
        <f>IF('Input and Summary Results'!$J$4="yes",IF(C511=FALSE,FALSE,IF('Data Transformation'!E511&lt;$R$10,E511,$R$10)),IF(C511=FALSE,FALSE,IF(C511&lt;$R$10,C511,$R$10)))</f>
        <v>0.74301881000000003</v>
      </c>
      <c r="H511">
        <f>IF('Input and Summary Results'!$J$4="yes",'Data Transformation'!F511,'Data Transformation'!D511)</f>
        <v>8.3792950000000005E-2</v>
      </c>
      <c r="I511">
        <f t="shared" si="52"/>
        <v>6</v>
      </c>
    </row>
    <row r="512" spans="2:9" x14ac:dyDescent="0.25">
      <c r="B512">
        <f>IF('Input and Summary Results'!D94=0,FALSE,'Input and Summary Results'!$B94)</f>
        <v>6</v>
      </c>
      <c r="C512">
        <f>IF(OR(B512=0,'Input and Summary Results'!D94=0,'Input and Summary Results'!D94=""),FALSE,'Input and Summary Results'!$D94)</f>
        <v>0.76877854000000001</v>
      </c>
      <c r="D512">
        <f>IF(OR(B512=0,'Input and Summary Results'!E94=0),FALSE,'Input and Summary Results'!$E94)</f>
        <v>7.9696069999999994E-2</v>
      </c>
      <c r="E512">
        <f t="shared" si="53"/>
        <v>-0.1141987482448974</v>
      </c>
      <c r="F512">
        <f t="shared" si="54"/>
        <v>4.4990972796925363E-2</v>
      </c>
      <c r="G512">
        <f>IF('Input and Summary Results'!$J$4="yes",IF(C512=FALSE,FALSE,IF('Data Transformation'!E512&lt;$R$10,E512,$R$10)),IF(C512=FALSE,FALSE,IF(C512&lt;$R$10,C512,$R$10)))</f>
        <v>0.76877854000000001</v>
      </c>
      <c r="H512">
        <f>IF('Input and Summary Results'!$J$4="yes",'Data Transformation'!F512,'Data Transformation'!D512)</f>
        <v>7.9696069999999994E-2</v>
      </c>
      <c r="I512">
        <f t="shared" si="52"/>
        <v>6</v>
      </c>
    </row>
    <row r="513" spans="2:9" x14ac:dyDescent="0.25">
      <c r="B513">
        <f>IF('Input and Summary Results'!D95=0,FALSE,'Input and Summary Results'!$B95)</f>
        <v>6</v>
      </c>
      <c r="C513">
        <f>IF(OR(B513=0,'Input and Summary Results'!D95=0,'Input and Summary Results'!D95=""),FALSE,'Input and Summary Results'!$D95)</f>
        <v>0.77265481000000003</v>
      </c>
      <c r="D513">
        <f>IF(OR(B513=0,'Input and Summary Results'!E95=0),FALSE,'Input and Summary Results'!$E95)</f>
        <v>5.1022720000000001E-2</v>
      </c>
      <c r="E513">
        <f t="shared" si="53"/>
        <v>-0.11201448744637649</v>
      </c>
      <c r="F513">
        <f t="shared" si="54"/>
        <v>2.8659448169357799E-2</v>
      </c>
      <c r="G513">
        <f>IF('Input and Summary Results'!$J$4="yes",IF(C513=FALSE,FALSE,IF('Data Transformation'!E513&lt;$R$10,E513,$R$10)),IF(C513=FALSE,FALSE,IF(C513&lt;$R$10,C513,$R$10)))</f>
        <v>0.77265481000000003</v>
      </c>
      <c r="H513">
        <f>IF('Input and Summary Results'!$J$4="yes",'Data Transformation'!F513,'Data Transformation'!D513)</f>
        <v>5.1022720000000001E-2</v>
      </c>
      <c r="I513">
        <f t="shared" si="52"/>
        <v>6</v>
      </c>
    </row>
    <row r="514" spans="2:9" x14ac:dyDescent="0.25">
      <c r="B514">
        <f>IF('Input and Summary Results'!D96=0,FALSE,'Input and Summary Results'!$B96)</f>
        <v>6</v>
      </c>
      <c r="C514">
        <f>IF(OR(B514=0,'Input and Summary Results'!D96=0,'Input and Summary Results'!D96=""),FALSE,'Input and Summary Results'!$D96)</f>
        <v>0.80856625999999998</v>
      </c>
      <c r="D514">
        <f>IF(OR(B514=0,'Input and Summary Results'!E96=0),FALSE,'Input and Summary Results'!$E96)</f>
        <v>8.6239360000000001E-2</v>
      </c>
      <c r="E514">
        <f t="shared" si="53"/>
        <v>-9.2284384943401535E-2</v>
      </c>
      <c r="F514">
        <f t="shared" si="54"/>
        <v>4.6289196187830055E-2</v>
      </c>
      <c r="G514">
        <f>IF('Input and Summary Results'!$J$4="yes",IF(C514=FALSE,FALSE,IF('Data Transformation'!E514&lt;$R$10,E514,$R$10)),IF(C514=FALSE,FALSE,IF(C514&lt;$R$10,C514,$R$10)))</f>
        <v>0.80856625999999998</v>
      </c>
      <c r="H514">
        <f>IF('Input and Summary Results'!$J$4="yes",'Data Transformation'!F514,'Data Transformation'!D514)</f>
        <v>8.6239360000000001E-2</v>
      </c>
      <c r="I514">
        <f t="shared" si="52"/>
        <v>6</v>
      </c>
    </row>
    <row r="515" spans="2:9" x14ac:dyDescent="0.25">
      <c r="B515">
        <f>IF('Input and Summary Results'!D97=0,FALSE,'Input and Summary Results'!$B97)</f>
        <v>6</v>
      </c>
      <c r="C515">
        <f>IF(OR(B515=0,'Input and Summary Results'!D97=0,'Input and Summary Results'!D97=""),FALSE,'Input and Summary Results'!$D97)</f>
        <v>0.82409606999999996</v>
      </c>
      <c r="D515">
        <f>IF(OR(B515=0,'Input and Summary Results'!E97=0),FALSE,'Input and Summary Results'!$E97)</f>
        <v>8.1562430000000005E-2</v>
      </c>
      <c r="E515">
        <f t="shared" si="53"/>
        <v>-8.4022156945060891E-2</v>
      </c>
      <c r="F515">
        <f t="shared" si="54"/>
        <v>4.2953844713760132E-2</v>
      </c>
      <c r="G515">
        <f>IF('Input and Summary Results'!$J$4="yes",IF(C515=FALSE,FALSE,IF('Data Transformation'!E515&lt;$R$10,E515,$R$10)),IF(C515=FALSE,FALSE,IF(C515&lt;$R$10,C515,$R$10)))</f>
        <v>0.82409606999999996</v>
      </c>
      <c r="H515">
        <f>IF('Input and Summary Results'!$J$4="yes",'Data Transformation'!F515,'Data Transformation'!D515)</f>
        <v>8.1562430000000005E-2</v>
      </c>
      <c r="I515">
        <f t="shared" si="52"/>
        <v>6</v>
      </c>
    </row>
    <row r="516" spans="2:9" x14ac:dyDescent="0.25">
      <c r="B516">
        <f>IF('Input and Summary Results'!D98=0,FALSE,'Input and Summary Results'!$B98)</f>
        <v>6</v>
      </c>
      <c r="C516">
        <f>IF(OR(B516=0,'Input and Summary Results'!D98=0,'Input and Summary Results'!D98=""),FALSE,'Input and Summary Results'!$D98)</f>
        <v>0.85937280000000005</v>
      </c>
      <c r="D516">
        <f>IF(OR(B516=0,'Input and Summary Results'!E98=0),FALSE,'Input and Summary Results'!$E98)</f>
        <v>6.041668E-2</v>
      </c>
      <c r="E516">
        <f t="shared" si="53"/>
        <v>-6.5818396284940073E-2</v>
      </c>
      <c r="F516">
        <f t="shared" si="54"/>
        <v>3.0511599994786892E-2</v>
      </c>
      <c r="G516">
        <f>IF('Input and Summary Results'!$J$4="yes",IF(C516=FALSE,FALSE,IF('Data Transformation'!E516&lt;$R$10,E516,$R$10)),IF(C516=FALSE,FALSE,IF(C516&lt;$R$10,C516,$R$10)))</f>
        <v>0.85937280000000005</v>
      </c>
      <c r="H516">
        <f>IF('Input and Summary Results'!$J$4="yes",'Data Transformation'!F516,'Data Transformation'!D516)</f>
        <v>6.041668E-2</v>
      </c>
      <c r="I516">
        <f t="shared" si="52"/>
        <v>6</v>
      </c>
    </row>
    <row r="517" spans="2:9" x14ac:dyDescent="0.25">
      <c r="B517">
        <f>IF('Input and Summary Results'!D99=0,FALSE,'Input and Summary Results'!$B99)</f>
        <v>6</v>
      </c>
      <c r="C517">
        <f>IF(OR(B517=0,'Input and Summary Results'!D99=0,'Input and Summary Results'!D99=""),FALSE,'Input and Summary Results'!$D99)</f>
        <v>0.86100916999999999</v>
      </c>
      <c r="D517">
        <f>IF(OR(B517=0,'Input and Summary Results'!E99=0),FALSE,'Input and Summary Results'!$E99)</f>
        <v>9.2833330000000006E-2</v>
      </c>
      <c r="E517">
        <f t="shared" si="53"/>
        <v>-6.4992223158201592E-2</v>
      </c>
      <c r="F517">
        <f t="shared" si="54"/>
        <v>4.6793537889962308E-2</v>
      </c>
      <c r="G517">
        <f>IF('Input and Summary Results'!$J$4="yes",IF(C517=FALSE,FALSE,IF('Data Transformation'!E517&lt;$R$10,E517,$R$10)),IF(C517=FALSE,FALSE,IF(C517&lt;$R$10,C517,$R$10)))</f>
        <v>0.86100916999999999</v>
      </c>
      <c r="H517">
        <f>IF('Input and Summary Results'!$J$4="yes",'Data Transformation'!F517,'Data Transformation'!D517)</f>
        <v>9.2833330000000006E-2</v>
      </c>
      <c r="I517">
        <f t="shared" ref="I517:I580" si="55">IF(G517=FALSE,"",B517)</f>
        <v>6</v>
      </c>
    </row>
    <row r="518" spans="2:9" x14ac:dyDescent="0.25">
      <c r="B518">
        <f>IF('Input and Summary Results'!D100=0,FALSE,'Input and Summary Results'!$B100)</f>
        <v>6</v>
      </c>
      <c r="C518">
        <f>IF(OR(B518=0,'Input and Summary Results'!D100=0,'Input and Summary Results'!D100=""),FALSE,'Input and Summary Results'!$D100)</f>
        <v>0.89534360999999996</v>
      </c>
      <c r="D518">
        <f>IF(OR(B518=0,'Input and Summary Results'!E100=0),FALSE,'Input and Summary Results'!$E100)</f>
        <v>6.5504880000000001E-2</v>
      </c>
      <c r="E518">
        <f t="shared" si="53"/>
        <v>-4.8010261568635214E-2</v>
      </c>
      <c r="F518">
        <f t="shared" si="54"/>
        <v>3.1752187207769317E-2</v>
      </c>
      <c r="G518">
        <f>IF('Input and Summary Results'!$J$4="yes",IF(C518=FALSE,FALSE,IF('Data Transformation'!E518&lt;$R$10,E518,$R$10)),IF(C518=FALSE,FALSE,IF(C518&lt;$R$10,C518,$R$10)))</f>
        <v>0.89534360999999996</v>
      </c>
      <c r="H518">
        <f>IF('Input and Summary Results'!$J$4="yes",'Data Transformation'!F518,'Data Transformation'!D518)</f>
        <v>6.5504880000000001E-2</v>
      </c>
      <c r="I518">
        <f t="shared" si="55"/>
        <v>6</v>
      </c>
    </row>
    <row r="519" spans="2:9" x14ac:dyDescent="0.25">
      <c r="B519">
        <f>IF('Input and Summary Results'!D101=0,FALSE,'Input and Summary Results'!$B101)</f>
        <v>6</v>
      </c>
      <c r="C519">
        <f>IF(OR(B519=0,'Input and Summary Results'!D101=0,'Input and Summary Results'!D101=""),FALSE,'Input and Summary Results'!$D101)</f>
        <v>0.90045485000000003</v>
      </c>
      <c r="D519">
        <f>IF(OR(B519=0,'Input and Summary Results'!E101=0),FALSE,'Input and Summary Results'!$E101)</f>
        <v>9.4405169999999997E-2</v>
      </c>
      <c r="E519">
        <f t="shared" si="53"/>
        <v>-4.5538058399634082E-2</v>
      </c>
      <c r="F519">
        <f t="shared" si="54"/>
        <v>4.5501275027837317E-2</v>
      </c>
      <c r="G519">
        <f>IF('Input and Summary Results'!$J$4="yes",IF(C519=FALSE,FALSE,IF('Data Transformation'!E519&lt;$R$10,E519,$R$10)),IF(C519=FALSE,FALSE,IF(C519&lt;$R$10,C519,$R$10)))</f>
        <v>0.90045485000000003</v>
      </c>
      <c r="H519">
        <f>IF('Input and Summary Results'!$J$4="yes",'Data Transformation'!F519,'Data Transformation'!D519)</f>
        <v>9.4405169999999997E-2</v>
      </c>
      <c r="I519">
        <f t="shared" si="55"/>
        <v>6</v>
      </c>
    </row>
    <row r="520" spans="2:9" x14ac:dyDescent="0.25">
      <c r="B520">
        <f>IF('Input and Summary Results'!D102=0,FALSE,'Input and Summary Results'!$B102)</f>
        <v>6</v>
      </c>
      <c r="C520">
        <f>IF(OR(B520=0,'Input and Summary Results'!D102=0,'Input and Summary Results'!D102=""),FALSE,'Input and Summary Results'!$D102)</f>
        <v>0.90907183999999996</v>
      </c>
      <c r="D520">
        <f>IF(OR(B520=0,'Input and Summary Results'!E102=0),FALSE,'Input and Summary Results'!$E102)</f>
        <v>4.7120170000000003E-2</v>
      </c>
      <c r="E520">
        <f t="shared" si="53"/>
        <v>-4.1401795014821968E-2</v>
      </c>
      <c r="F520">
        <f t="shared" si="54"/>
        <v>2.2495641026566177E-2</v>
      </c>
      <c r="G520">
        <f>IF('Input and Summary Results'!$J$4="yes",IF(C520=FALSE,FALSE,IF('Data Transformation'!E520&lt;$R$10,E520,$R$10)),IF(C520=FALSE,FALSE,IF(C520&lt;$R$10,C520,$R$10)))</f>
        <v>0.90907183999999996</v>
      </c>
      <c r="H520">
        <f>IF('Input and Summary Results'!$J$4="yes",'Data Transformation'!F520,'Data Transformation'!D520)</f>
        <v>4.7120170000000003E-2</v>
      </c>
      <c r="I520">
        <f t="shared" si="55"/>
        <v>6</v>
      </c>
    </row>
    <row r="521" spans="2:9" x14ac:dyDescent="0.25">
      <c r="B521">
        <f>IF('Input and Summary Results'!D103=0,FALSE,'Input and Summary Results'!$B103)</f>
        <v>6</v>
      </c>
      <c r="C521">
        <f>IF(OR(B521=0,'Input and Summary Results'!D103=0,'Input and Summary Results'!D103=""),FALSE,'Input and Summary Results'!$D103)</f>
        <v>0.92658483999999997</v>
      </c>
      <c r="D521">
        <f>IF(OR(B521=0,'Input and Summary Results'!E103=0),FALSE,'Input and Summary Results'!$E103)</f>
        <v>5.5517660000000003E-2</v>
      </c>
      <c r="E521">
        <f t="shared" si="53"/>
        <v>-3.3114809634920056E-2</v>
      </c>
      <c r="F521">
        <f t="shared" si="54"/>
        <v>2.6003732631757714E-2</v>
      </c>
      <c r="G521">
        <f>IF('Input and Summary Results'!$J$4="yes",IF(C521=FALSE,FALSE,IF('Data Transformation'!E521&lt;$R$10,E521,$R$10)),IF(C521=FALSE,FALSE,IF(C521&lt;$R$10,C521,$R$10)))</f>
        <v>0.92658483999999997</v>
      </c>
      <c r="H521">
        <f>IF('Input and Summary Results'!$J$4="yes",'Data Transformation'!F521,'Data Transformation'!D521)</f>
        <v>5.5517660000000003E-2</v>
      </c>
      <c r="I521">
        <f t="shared" si="55"/>
        <v>6</v>
      </c>
    </row>
    <row r="522" spans="2:9" x14ac:dyDescent="0.25">
      <c r="B522">
        <f>IF('Input and Summary Results'!D104=0,FALSE,'Input and Summary Results'!$B104)</f>
        <v>6</v>
      </c>
      <c r="C522">
        <f>IF(OR(B522=0,'Input and Summary Results'!D104=0,'Input and Summary Results'!D104=""),FALSE,'Input and Summary Results'!$D104)</f>
        <v>0.94746823000000002</v>
      </c>
      <c r="D522">
        <f>IF(OR(B522=0,'Input and Summary Results'!E104=0),FALSE,'Input and Summary Results'!$E104)</f>
        <v>6.0571090000000001E-2</v>
      </c>
      <c r="E522">
        <f t="shared" si="53"/>
        <v>-2.3435343646975304E-2</v>
      </c>
      <c r="F522">
        <f t="shared" si="54"/>
        <v>2.7745366258877094E-2</v>
      </c>
      <c r="G522">
        <f>IF('Input and Summary Results'!$J$4="yes",IF(C522=FALSE,FALSE,IF('Data Transformation'!E522&lt;$R$10,E522,$R$10)),IF(C522=FALSE,FALSE,IF(C522&lt;$R$10,C522,$R$10)))</f>
        <v>0.94746823000000002</v>
      </c>
      <c r="H522">
        <f>IF('Input and Summary Results'!$J$4="yes",'Data Transformation'!F522,'Data Transformation'!D522)</f>
        <v>6.0571090000000001E-2</v>
      </c>
      <c r="I522">
        <f t="shared" si="55"/>
        <v>6</v>
      </c>
    </row>
    <row r="523" spans="2:9" x14ac:dyDescent="0.25">
      <c r="B523">
        <f>IF('Input and Summary Results'!D105=0,FALSE,'Input and Summary Results'!$B105)</f>
        <v>6</v>
      </c>
      <c r="C523">
        <f>IF(OR(B523=0,'Input and Summary Results'!D105=0,'Input and Summary Results'!D105=""),FALSE,'Input and Summary Results'!$D105)</f>
        <v>0.97564386000000003</v>
      </c>
      <c r="D523">
        <f>IF(OR(B523=0,'Input and Summary Results'!E105=0),FALSE,'Input and Summary Results'!$E105)</f>
        <v>4.0623989999999999E-2</v>
      </c>
      <c r="E523">
        <f t="shared" si="53"/>
        <v>-1.0708684242054824E-2</v>
      </c>
      <c r="F523">
        <f t="shared" si="54"/>
        <v>1.8070950254327433E-2</v>
      </c>
      <c r="G523">
        <f>IF('Input and Summary Results'!$J$4="yes",IF(C523=FALSE,FALSE,IF('Data Transformation'!E523&lt;$R$10,E523,$R$10)),IF(C523=FALSE,FALSE,IF(C523&lt;$R$10,C523,$R$10)))</f>
        <v>0.97564386000000003</v>
      </c>
      <c r="H523">
        <f>IF('Input and Summary Results'!$J$4="yes",'Data Transformation'!F523,'Data Transformation'!D523)</f>
        <v>4.0623989999999999E-2</v>
      </c>
      <c r="I523">
        <f t="shared" si="55"/>
        <v>6</v>
      </c>
    </row>
    <row r="524" spans="2:9" x14ac:dyDescent="0.25">
      <c r="B524">
        <f>IF('Input and Summary Results'!D106=0,FALSE,'Input and Summary Results'!$B106)</f>
        <v>6</v>
      </c>
      <c r="C524">
        <f>IF(OR(B524=0,'Input and Summary Results'!D106=0,'Input and Summary Results'!D106=""),FALSE,'Input and Summary Results'!$D106)</f>
        <v>0.98116420000000004</v>
      </c>
      <c r="D524">
        <f>IF(OR(B524=0,'Input and Summary Results'!E106=0),FALSE,'Input and Summary Results'!$E106)</f>
        <v>4.6391109999999999E-2</v>
      </c>
      <c r="E524">
        <f t="shared" si="53"/>
        <v>-8.2583063952238293E-3</v>
      </c>
      <c r="F524">
        <f t="shared" si="54"/>
        <v>2.0520257200578658E-2</v>
      </c>
      <c r="G524">
        <f>IF('Input and Summary Results'!$J$4="yes",IF(C524=FALSE,FALSE,IF('Data Transformation'!E524&lt;$R$10,E524,$R$10)),IF(C524=FALSE,FALSE,IF(C524&lt;$R$10,C524,$R$10)))</f>
        <v>0.98116420000000004</v>
      </c>
      <c r="H524">
        <f>IF('Input and Summary Results'!$J$4="yes",'Data Transformation'!F524,'Data Transformation'!D524)</f>
        <v>4.6391109999999999E-2</v>
      </c>
      <c r="I524">
        <f t="shared" si="55"/>
        <v>6</v>
      </c>
    </row>
    <row r="525" spans="2:9" x14ac:dyDescent="0.25">
      <c r="B525">
        <f>IF('Input and Summary Results'!D107=0,FALSE,'Input and Summary Results'!$B107)</f>
        <v>6</v>
      </c>
      <c r="C525">
        <f>IF(OR(B525=0,'Input and Summary Results'!D107=0,'Input and Summary Results'!D107=""),FALSE,'Input and Summary Results'!$D107)</f>
        <v>0.99095295999999999</v>
      </c>
      <c r="D525">
        <f>IF(OR(B525=0,'Input and Summary Results'!E107=0),FALSE,'Input and Summary Results'!$E107)</f>
        <v>7.6492959999999999E-2</v>
      </c>
      <c r="E525">
        <f t="shared" si="53"/>
        <v>-3.9469607491372663E-3</v>
      </c>
      <c r="F525">
        <f t="shared" si="54"/>
        <v>3.3501029796611133E-2</v>
      </c>
      <c r="G525">
        <f>IF('Input and Summary Results'!$J$4="yes",IF(C525=FALSE,FALSE,IF('Data Transformation'!E525&lt;$R$10,E525,$R$10)),IF(C525=FALSE,FALSE,IF(C525&lt;$R$10,C525,$R$10)))</f>
        <v>0.99095295999999999</v>
      </c>
      <c r="H525">
        <f>IF('Input and Summary Results'!$J$4="yes",'Data Transformation'!F525,'Data Transformation'!D525)</f>
        <v>7.6492959999999999E-2</v>
      </c>
      <c r="I525">
        <f t="shared" si="55"/>
        <v>6</v>
      </c>
    </row>
    <row r="526" spans="2:9" x14ac:dyDescent="0.25">
      <c r="B526">
        <f>IF('Input and Summary Results'!D108=0,FALSE,'Input and Summary Results'!$B108)</f>
        <v>6</v>
      </c>
      <c r="C526">
        <f>IF(OR(B526=0,'Input and Summary Results'!D108=0,'Input and Summary Results'!D108=""),FALSE,'Input and Summary Results'!$D108)</f>
        <v>1.0207946400000001</v>
      </c>
      <c r="D526">
        <f>IF(OR(B526=0,'Input and Summary Results'!E108=0),FALSE,'Input and Summary Results'!$E108)</f>
        <v>4.5135149999999999E-2</v>
      </c>
      <c r="E526">
        <f t="shared" si="53"/>
        <v>8.9383809847140422E-3</v>
      </c>
      <c r="F526">
        <f t="shared" si="54"/>
        <v>1.9189613985433934E-2</v>
      </c>
      <c r="G526">
        <f>IF('Input and Summary Results'!$J$4="yes",IF(C526=FALSE,FALSE,IF('Data Transformation'!E526&lt;$R$10,E526,$R$10)),IF(C526=FALSE,FALSE,IF(C526&lt;$R$10,C526,$R$10)))</f>
        <v>1.0207946400000001</v>
      </c>
      <c r="H526">
        <f>IF('Input and Summary Results'!$J$4="yes",'Data Transformation'!F526,'Data Transformation'!D526)</f>
        <v>4.5135149999999999E-2</v>
      </c>
      <c r="I526">
        <f t="shared" si="55"/>
        <v>6</v>
      </c>
    </row>
    <row r="527" spans="2:9" x14ac:dyDescent="0.25">
      <c r="B527">
        <f>IF('Input and Summary Results'!D109=0,FALSE,'Input and Summary Results'!$B109)</f>
        <v>7</v>
      </c>
      <c r="C527">
        <f>IF(OR(B527=0,'Input and Summary Results'!D109=0,'Input and Summary Results'!D109=""),FALSE,'Input and Summary Results'!$D109)</f>
        <v>8.0798800000000004E-2</v>
      </c>
      <c r="D527">
        <f>IF(OR(B527=0,'Input and Summary Results'!E109=0),FALSE,'Input and Summary Results'!$E109)</f>
        <v>8.8168510000000005E-2</v>
      </c>
      <c r="E527">
        <f t="shared" si="53"/>
        <v>-1.0925950891913578</v>
      </c>
      <c r="F527">
        <f t="shared" si="54"/>
        <v>0.47358541636756979</v>
      </c>
      <c r="G527">
        <f>IF('Input and Summary Results'!$J$4="yes",IF(C527=FALSE,FALSE,IF('Data Transformation'!E527&lt;$R$10,E527,$R$10)),IF(C527=FALSE,FALSE,IF(C527&lt;$R$10,C527,$R$10)))</f>
        <v>8.0798800000000004E-2</v>
      </c>
      <c r="H527">
        <f>IF('Input and Summary Results'!$J$4="yes",'Data Transformation'!F527,'Data Transformation'!D527)</f>
        <v>8.8168510000000005E-2</v>
      </c>
      <c r="I527">
        <f t="shared" si="55"/>
        <v>7</v>
      </c>
    </row>
    <row r="528" spans="2:9" x14ac:dyDescent="0.25">
      <c r="B528">
        <f>IF('Input and Summary Results'!D110=0,FALSE,'Input and Summary Results'!$B110)</f>
        <v>7</v>
      </c>
      <c r="C528">
        <f>IF(OR(B528=0,'Input and Summary Results'!D110=0,'Input and Summary Results'!D110=""),FALSE,'Input and Summary Results'!$D110)</f>
        <v>0.12451924</v>
      </c>
      <c r="D528">
        <f>IF(OR(B528=0,'Input and Summary Results'!E110=0),FALSE,'Input and Summary Results'!$E110)</f>
        <v>7.7062039999999998E-2</v>
      </c>
      <c r="E528">
        <f t="shared" si="53"/>
        <v>-0.90476353868670756</v>
      </c>
      <c r="F528">
        <f t="shared" si="54"/>
        <v>0.26859243085646844</v>
      </c>
      <c r="G528">
        <f>IF('Input and Summary Results'!$J$4="yes",IF(C528=FALSE,FALSE,IF('Data Transformation'!E528&lt;$R$10,E528,$R$10)),IF(C528=FALSE,FALSE,IF(C528&lt;$R$10,C528,$R$10)))</f>
        <v>0.12451924</v>
      </c>
      <c r="H528">
        <f>IF('Input and Summary Results'!$J$4="yes",'Data Transformation'!F528,'Data Transformation'!D528)</f>
        <v>7.7062039999999998E-2</v>
      </c>
      <c r="I528">
        <f t="shared" si="55"/>
        <v>7</v>
      </c>
    </row>
    <row r="529" spans="2:9" x14ac:dyDescent="0.25">
      <c r="B529">
        <f>IF('Input and Summary Results'!D111=0,FALSE,'Input and Summary Results'!$B111)</f>
        <v>7</v>
      </c>
      <c r="C529">
        <f>IF(OR(B529=0,'Input and Summary Results'!D111=0,'Input and Summary Results'!D111=""),FALSE,'Input and Summary Results'!$D111)</f>
        <v>0.18589632</v>
      </c>
      <c r="D529">
        <f>IF(OR(B529=0,'Input and Summary Results'!E111=0),FALSE,'Input and Summary Results'!$E111)</f>
        <v>9.7523810000000002E-2</v>
      </c>
      <c r="E529">
        <f t="shared" si="53"/>
        <v>-0.73072920742827518</v>
      </c>
      <c r="F529">
        <f t="shared" si="54"/>
        <v>0.22768247128291727</v>
      </c>
      <c r="G529">
        <f>IF('Input and Summary Results'!$J$4="yes",IF(C529=FALSE,FALSE,IF('Data Transformation'!E529&lt;$R$10,E529,$R$10)),IF(C529=FALSE,FALSE,IF(C529&lt;$R$10,C529,$R$10)))</f>
        <v>0.18589632</v>
      </c>
      <c r="H529">
        <f>IF('Input and Summary Results'!$J$4="yes",'Data Transformation'!F529,'Data Transformation'!D529)</f>
        <v>9.7523810000000002E-2</v>
      </c>
      <c r="I529">
        <f t="shared" si="55"/>
        <v>7</v>
      </c>
    </row>
    <row r="530" spans="2:9" x14ac:dyDescent="0.25">
      <c r="B530">
        <f>IF('Input and Summary Results'!D112=0,FALSE,'Input and Summary Results'!$B112)</f>
        <v>7</v>
      </c>
      <c r="C530">
        <f>IF(OR(B530=0,'Input and Summary Results'!D112=0,'Input and Summary Results'!D112=""),FALSE,'Input and Summary Results'!$D112)</f>
        <v>0.20030906000000001</v>
      </c>
      <c r="D530">
        <f>IF(OR(B530=0,'Input and Summary Results'!E112=0),FALSE,'Input and Summary Results'!$E112)</f>
        <v>8.6642720000000006E-2</v>
      </c>
      <c r="E530">
        <f t="shared" si="53"/>
        <v>-0.69829940707676286</v>
      </c>
      <c r="F530">
        <f t="shared" si="54"/>
        <v>0.18772461155775977</v>
      </c>
      <c r="G530">
        <f>IF('Input and Summary Results'!$J$4="yes",IF(C530=FALSE,FALSE,IF('Data Transformation'!E530&lt;$R$10,E530,$R$10)),IF(C530=FALSE,FALSE,IF(C530&lt;$R$10,C530,$R$10)))</f>
        <v>0.20030906000000001</v>
      </c>
      <c r="H530">
        <f>IF('Input and Summary Results'!$J$4="yes",'Data Transformation'!F530,'Data Transformation'!D530)</f>
        <v>8.6642720000000006E-2</v>
      </c>
      <c r="I530">
        <f t="shared" si="55"/>
        <v>7</v>
      </c>
    </row>
    <row r="531" spans="2:9" x14ac:dyDescent="0.25">
      <c r="B531">
        <f>IF('Input and Summary Results'!D113=0,FALSE,'Input and Summary Results'!$B113)</f>
        <v>7</v>
      </c>
      <c r="C531">
        <f>IF(OR(B531=0,'Input and Summary Results'!D113=0,'Input and Summary Results'!D113=""),FALSE,'Input and Summary Results'!$D113)</f>
        <v>0.20972660000000001</v>
      </c>
      <c r="D531">
        <f>IF(OR(B531=0,'Input and Summary Results'!E113=0),FALSE,'Input and Summary Results'!$E113)</f>
        <v>2.469884E-2</v>
      </c>
      <c r="E531">
        <f t="shared" si="53"/>
        <v>-0.67834648369492101</v>
      </c>
      <c r="F531">
        <f t="shared" si="54"/>
        <v>5.1110810741222139E-2</v>
      </c>
      <c r="G531">
        <f>IF('Input and Summary Results'!$J$4="yes",IF(C531=FALSE,FALSE,IF('Data Transformation'!E531&lt;$R$10,E531,$R$10)),IF(C531=FALSE,FALSE,IF(C531&lt;$R$10,C531,$R$10)))</f>
        <v>0.20972660000000001</v>
      </c>
      <c r="H531">
        <f>IF('Input and Summary Results'!$J$4="yes",'Data Transformation'!F531,'Data Transformation'!D531)</f>
        <v>2.469884E-2</v>
      </c>
      <c r="I531">
        <f t="shared" si="55"/>
        <v>7</v>
      </c>
    </row>
    <row r="532" spans="2:9" x14ac:dyDescent="0.25">
      <c r="B532">
        <f>IF('Input and Summary Results'!D114=0,FALSE,'Input and Summary Results'!$B114)</f>
        <v>7</v>
      </c>
      <c r="C532">
        <f>IF(OR(B532=0,'Input and Summary Results'!D114=0,'Input and Summary Results'!D114=""),FALSE,'Input and Summary Results'!$D114)</f>
        <v>0.25462203999999999</v>
      </c>
      <c r="D532">
        <f>IF(OR(B532=0,'Input and Summary Results'!E114=0),FALSE,'Input and Summary Results'!$E114)</f>
        <v>6.5382480000000007E-2</v>
      </c>
      <c r="E532">
        <f t="shared" si="53"/>
        <v>-0.59410400666782659</v>
      </c>
      <c r="F532">
        <f t="shared" si="54"/>
        <v>0.11144359820540281</v>
      </c>
      <c r="G532">
        <f>IF('Input and Summary Results'!$J$4="yes",IF(C532=FALSE,FALSE,IF('Data Transformation'!E532&lt;$R$10,E532,$R$10)),IF(C532=FALSE,FALSE,IF(C532&lt;$R$10,C532,$R$10)))</f>
        <v>0.25462203999999999</v>
      </c>
      <c r="H532">
        <f>IF('Input and Summary Results'!$J$4="yes",'Data Transformation'!F532,'Data Transformation'!D532)</f>
        <v>6.5382480000000007E-2</v>
      </c>
      <c r="I532">
        <f t="shared" si="55"/>
        <v>7</v>
      </c>
    </row>
    <row r="533" spans="2:9" x14ac:dyDescent="0.25">
      <c r="B533">
        <f>IF('Input and Summary Results'!D115=0,FALSE,'Input and Summary Results'!$B115)</f>
        <v>7</v>
      </c>
      <c r="C533">
        <f>IF(OR(B533=0,'Input and Summary Results'!D115=0,'Input and Summary Results'!D115=""),FALSE,'Input and Summary Results'!$D115)</f>
        <v>0.26816021000000001</v>
      </c>
      <c r="D533">
        <f>IF(OR(B533=0,'Input and Summary Results'!E115=0),FALSE,'Input and Summary Results'!$E115)</f>
        <v>3.023296E-2</v>
      </c>
      <c r="E533">
        <f t="shared" si="53"/>
        <v>-0.57160566294761928</v>
      </c>
      <c r="F533">
        <f t="shared" si="54"/>
        <v>4.8930095333681305E-2</v>
      </c>
      <c r="G533">
        <f>IF('Input and Summary Results'!$J$4="yes",IF(C533=FALSE,FALSE,IF('Data Transformation'!E533&lt;$R$10,E533,$R$10)),IF(C533=FALSE,FALSE,IF(C533&lt;$R$10,C533,$R$10)))</f>
        <v>0.26816021000000001</v>
      </c>
      <c r="H533">
        <f>IF('Input and Summary Results'!$J$4="yes",'Data Transformation'!F533,'Data Transformation'!D533)</f>
        <v>3.023296E-2</v>
      </c>
      <c r="I533">
        <f t="shared" si="55"/>
        <v>7</v>
      </c>
    </row>
    <row r="534" spans="2:9" x14ac:dyDescent="0.25">
      <c r="B534">
        <f>IF('Input and Summary Results'!D116=0,FALSE,'Input and Summary Results'!$B116)</f>
        <v>7</v>
      </c>
      <c r="C534">
        <f>IF(OR(B534=0,'Input and Summary Results'!D116=0,'Input and Summary Results'!D116=""),FALSE,'Input and Summary Results'!$D116)</f>
        <v>0.29015421000000002</v>
      </c>
      <c r="D534">
        <f>IF(OR(B534=0,'Input and Summary Results'!E116=0),FALSE,'Input and Summary Results'!$E116)</f>
        <v>7.7059440000000007E-2</v>
      </c>
      <c r="E534">
        <f t="shared" si="53"/>
        <v>-0.53737112364673911</v>
      </c>
      <c r="F534">
        <f t="shared" si="54"/>
        <v>0.11526214615324726</v>
      </c>
      <c r="G534">
        <f>IF('Input and Summary Results'!$J$4="yes",IF(C534=FALSE,FALSE,IF('Data Transformation'!E534&lt;$R$10,E534,$R$10)),IF(C534=FALSE,FALSE,IF(C534&lt;$R$10,C534,$R$10)))</f>
        <v>0.29015421000000002</v>
      </c>
      <c r="H534">
        <f>IF('Input and Summary Results'!$J$4="yes",'Data Transformation'!F534,'Data Transformation'!D534)</f>
        <v>7.7059440000000007E-2</v>
      </c>
      <c r="I534">
        <f t="shared" si="55"/>
        <v>7</v>
      </c>
    </row>
    <row r="535" spans="2:9" x14ac:dyDescent="0.25">
      <c r="B535">
        <f>IF('Input and Summary Results'!D117=0,FALSE,'Input and Summary Results'!$B117)</f>
        <v>7</v>
      </c>
      <c r="C535">
        <f>IF(OR(B535=0,'Input and Summary Results'!D117=0,'Input and Summary Results'!D117=""),FALSE,'Input and Summary Results'!$D117)</f>
        <v>0.29936056999999999</v>
      </c>
      <c r="D535">
        <f>IF(OR(B535=0,'Input and Summary Results'!E117=0),FALSE,'Input and Summary Results'!$E117)</f>
        <v>5.4597899999999998E-2</v>
      </c>
      <c r="E535">
        <f t="shared" si="53"/>
        <v>-0.52380540292123323</v>
      </c>
      <c r="F535">
        <f t="shared" si="54"/>
        <v>7.9153672776611825E-2</v>
      </c>
      <c r="G535">
        <f>IF('Input and Summary Results'!$J$4="yes",IF(C535=FALSE,FALSE,IF('Data Transformation'!E535&lt;$R$10,E535,$R$10)),IF(C535=FALSE,FALSE,IF(C535&lt;$R$10,C535,$R$10)))</f>
        <v>0.29936056999999999</v>
      </c>
      <c r="H535">
        <f>IF('Input and Summary Results'!$J$4="yes",'Data Transformation'!F535,'Data Transformation'!D535)</f>
        <v>5.4597899999999998E-2</v>
      </c>
      <c r="I535">
        <f t="shared" si="55"/>
        <v>7</v>
      </c>
    </row>
    <row r="536" spans="2:9" x14ac:dyDescent="0.25">
      <c r="B536">
        <f>IF('Input and Summary Results'!D118=0,FALSE,'Input and Summary Results'!$B118)</f>
        <v>7</v>
      </c>
      <c r="C536">
        <f>IF(OR(B536=0,'Input and Summary Results'!D118=0,'Input and Summary Results'!D118=""),FALSE,'Input and Summary Results'!$D118)</f>
        <v>0.29970224000000001</v>
      </c>
      <c r="D536">
        <f>IF(OR(B536=0,'Input and Summary Results'!E118=0),FALSE,'Input and Summary Results'!$E118)</f>
        <v>4.4729650000000003E-2</v>
      </c>
      <c r="E536">
        <f t="shared" si="53"/>
        <v>-0.52331001108837594</v>
      </c>
      <c r="F536">
        <f t="shared" si="54"/>
        <v>6.4773183210108817E-2</v>
      </c>
      <c r="G536">
        <f>IF('Input and Summary Results'!$J$4="yes",IF(C536=FALSE,FALSE,IF('Data Transformation'!E536&lt;$R$10,E536,$R$10)),IF(C536=FALSE,FALSE,IF(C536&lt;$R$10,C536,$R$10)))</f>
        <v>0.29970224000000001</v>
      </c>
      <c r="H536">
        <f>IF('Input and Summary Results'!$J$4="yes",'Data Transformation'!F536,'Data Transformation'!D536)</f>
        <v>4.4729650000000003E-2</v>
      </c>
      <c r="I536">
        <f t="shared" si="55"/>
        <v>7</v>
      </c>
    </row>
    <row r="537" spans="2:9" x14ac:dyDescent="0.25">
      <c r="B537">
        <f>IF('Input and Summary Results'!D119=0,FALSE,'Input and Summary Results'!$B119)</f>
        <v>7</v>
      </c>
      <c r="C537">
        <f>IF(OR(B537=0,'Input and Summary Results'!D119=0,'Input and Summary Results'!D119=""),FALSE,'Input and Summary Results'!$D119)</f>
        <v>0.30695222</v>
      </c>
      <c r="D537">
        <f>IF(OR(B537=0,'Input and Summary Results'!E119=0),FALSE,'Input and Summary Results'!$E119)</f>
        <v>3.222332E-2</v>
      </c>
      <c r="E537">
        <f t="shared" si="53"/>
        <v>-0.51292922128266305</v>
      </c>
      <c r="F537">
        <f t="shared" si="54"/>
        <v>4.5560579037349849E-2</v>
      </c>
      <c r="G537">
        <f>IF('Input and Summary Results'!$J$4="yes",IF(C537=FALSE,FALSE,IF('Data Transformation'!E537&lt;$R$10,E537,$R$10)),IF(C537=FALSE,FALSE,IF(C537&lt;$R$10,C537,$R$10)))</f>
        <v>0.30695222</v>
      </c>
      <c r="H537">
        <f>IF('Input and Summary Results'!$J$4="yes",'Data Transformation'!F537,'Data Transformation'!D537)</f>
        <v>3.222332E-2</v>
      </c>
      <c r="I537">
        <f t="shared" si="55"/>
        <v>7</v>
      </c>
    </row>
    <row r="538" spans="2:9" x14ac:dyDescent="0.25">
      <c r="B538">
        <f>IF('Input and Summary Results'!D120=0,FALSE,'Input and Summary Results'!$B120)</f>
        <v>7</v>
      </c>
      <c r="C538">
        <f>IF(OR(B538=0,'Input and Summary Results'!D120=0,'Input and Summary Results'!D120=""),FALSE,'Input and Summary Results'!$D120)</f>
        <v>0.31208731000000001</v>
      </c>
      <c r="D538">
        <f>IF(OR(B538=0,'Input and Summary Results'!E120=0),FALSE,'Input and Summary Results'!$E120)</f>
        <v>5.0501020000000001E-2</v>
      </c>
      <c r="E538">
        <f t="shared" si="53"/>
        <v>-0.50572389012678887</v>
      </c>
      <c r="F538">
        <f t="shared" si="54"/>
        <v>7.0228560975452672E-2</v>
      </c>
      <c r="G538">
        <f>IF('Input and Summary Results'!$J$4="yes",IF(C538=FALSE,FALSE,IF('Data Transformation'!E538&lt;$R$10,E538,$R$10)),IF(C538=FALSE,FALSE,IF(C538&lt;$R$10,C538,$R$10)))</f>
        <v>0.31208731000000001</v>
      </c>
      <c r="H538">
        <f>IF('Input and Summary Results'!$J$4="yes",'Data Transformation'!F538,'Data Transformation'!D538)</f>
        <v>5.0501020000000001E-2</v>
      </c>
      <c r="I538">
        <f t="shared" si="55"/>
        <v>7</v>
      </c>
    </row>
    <row r="539" spans="2:9" x14ac:dyDescent="0.25">
      <c r="B539">
        <f>IF('Input and Summary Results'!D121=0,FALSE,'Input and Summary Results'!$B121)</f>
        <v>7</v>
      </c>
      <c r="C539">
        <f>IF(OR(B539=0,'Input and Summary Results'!D121=0,'Input and Summary Results'!D121=""),FALSE,'Input and Summary Results'!$D121)</f>
        <v>0.60136524000000002</v>
      </c>
      <c r="D539">
        <f>IF(OR(B539=0,'Input and Summary Results'!E121=0),FALSE,'Input and Summary Results'!$E121)</f>
        <v>3.7447719999999997E-2</v>
      </c>
      <c r="E539">
        <f t="shared" si="53"/>
        <v>-0.220861678517631</v>
      </c>
      <c r="F539">
        <f t="shared" si="54"/>
        <v>2.7025689878583597E-2</v>
      </c>
      <c r="G539">
        <f>IF('Input and Summary Results'!$J$4="yes",IF(C539=FALSE,FALSE,IF('Data Transformation'!E539&lt;$R$10,E539,$R$10)),IF(C539=FALSE,FALSE,IF(C539&lt;$R$10,C539,$R$10)))</f>
        <v>0.60136524000000002</v>
      </c>
      <c r="H539">
        <f>IF('Input and Summary Results'!$J$4="yes",'Data Transformation'!F539,'Data Transformation'!D539)</f>
        <v>3.7447719999999997E-2</v>
      </c>
      <c r="I539">
        <f t="shared" si="55"/>
        <v>7</v>
      </c>
    </row>
    <row r="540" spans="2:9" x14ac:dyDescent="0.25">
      <c r="B540">
        <f>IF('Input and Summary Results'!D122=0,FALSE,'Input and Summary Results'!$B122)</f>
        <v>7</v>
      </c>
      <c r="C540">
        <f>IF(OR(B540=0,'Input and Summary Results'!D122=0,'Input and Summary Results'!D122=""),FALSE,'Input and Summary Results'!$D122)</f>
        <v>0.80931127000000003</v>
      </c>
      <c r="D540">
        <f>IF(OR(B540=0,'Input and Summary Results'!E122=0),FALSE,'Input and Summary Results'!$E122)</f>
        <v>3.8890790000000001E-2</v>
      </c>
      <c r="E540">
        <f t="shared" si="53"/>
        <v>-9.188441183192339E-2</v>
      </c>
      <c r="F540">
        <f t="shared" si="54"/>
        <v>2.0855514417833326E-2</v>
      </c>
      <c r="G540">
        <f>IF('Input and Summary Results'!$J$4="yes",IF(C540=FALSE,FALSE,IF('Data Transformation'!E540&lt;$R$10,E540,$R$10)),IF(C540=FALSE,FALSE,IF(C540&lt;$R$10,C540,$R$10)))</f>
        <v>0.80931127000000003</v>
      </c>
      <c r="H540">
        <f>IF('Input and Summary Results'!$J$4="yes",'Data Transformation'!F540,'Data Transformation'!D540)</f>
        <v>3.8890790000000001E-2</v>
      </c>
      <c r="I540">
        <f t="shared" si="55"/>
        <v>7</v>
      </c>
    </row>
    <row r="541" spans="2:9" x14ac:dyDescent="0.25">
      <c r="B541">
        <f>IF('Input and Summary Results'!D123=0,FALSE,'Input and Summary Results'!$B123)</f>
        <v>7</v>
      </c>
      <c r="C541">
        <f>IF(OR(B541=0,'Input and Summary Results'!D123=0,'Input and Summary Results'!D123=""),FALSE,'Input and Summary Results'!$D123)</f>
        <v>0.80999882000000001</v>
      </c>
      <c r="D541">
        <f>IF(OR(B541=0,'Input and Summary Results'!E123=0),FALSE,'Input and Summary Results'!$E123)</f>
        <v>5.0033099999999997E-2</v>
      </c>
      <c r="E541">
        <f t="shared" si="53"/>
        <v>-9.1515613797722994E-2</v>
      </c>
      <c r="F541">
        <f t="shared" si="54"/>
        <v>2.6807897571998928E-2</v>
      </c>
      <c r="G541">
        <f>IF('Input and Summary Results'!$J$4="yes",IF(C541=FALSE,FALSE,IF('Data Transformation'!E541&lt;$R$10,E541,$R$10)),IF(C541=FALSE,FALSE,IF(C541&lt;$R$10,C541,$R$10)))</f>
        <v>0.80999882000000001</v>
      </c>
      <c r="H541">
        <f>IF('Input and Summary Results'!$J$4="yes",'Data Transformation'!F541,'Data Transformation'!D541)</f>
        <v>5.0033099999999997E-2</v>
      </c>
      <c r="I541">
        <f t="shared" si="55"/>
        <v>7</v>
      </c>
    </row>
    <row r="542" spans="2:9" x14ac:dyDescent="0.25">
      <c r="B542">
        <f>IF('Input and Summary Results'!D124=0,FALSE,'Input and Summary Results'!$B124)</f>
        <v>7</v>
      </c>
      <c r="C542">
        <f>IF(OR(B542=0,'Input and Summary Results'!D124=0,'Input and Summary Results'!D124=""),FALSE,'Input and Summary Results'!$D124)</f>
        <v>0.90543987999999997</v>
      </c>
      <c r="D542">
        <f>IF(OR(B542=0,'Input and Summary Results'!E124=0),FALSE,'Input and Summary Results'!$E124)</f>
        <v>3.7701869999999998E-2</v>
      </c>
      <c r="E542">
        <f t="shared" si="53"/>
        <v>-4.3140380966775652E-2</v>
      </c>
      <c r="F542">
        <f t="shared" si="54"/>
        <v>1.8071450066900079E-2</v>
      </c>
      <c r="G542">
        <f>IF('Input and Summary Results'!$J$4="yes",IF(C542=FALSE,FALSE,IF('Data Transformation'!E542&lt;$R$10,E542,$R$10)),IF(C542=FALSE,FALSE,IF(C542&lt;$R$10,C542,$R$10)))</f>
        <v>0.90543987999999997</v>
      </c>
      <c r="H542">
        <f>IF('Input and Summary Results'!$J$4="yes",'Data Transformation'!F542,'Data Transformation'!D542)</f>
        <v>3.7701869999999998E-2</v>
      </c>
      <c r="I542">
        <f t="shared" si="55"/>
        <v>7</v>
      </c>
    </row>
    <row r="543" spans="2:9" x14ac:dyDescent="0.25">
      <c r="B543">
        <f>IF('Input and Summary Results'!D125=0,FALSE,'Input and Summary Results'!$B125)</f>
        <v>7</v>
      </c>
      <c r="C543">
        <f>IF(OR(B543=0,'Input and Summary Results'!D125=0,'Input and Summary Results'!D125=""),FALSE,'Input and Summary Results'!$D125)</f>
        <v>0.92693873000000004</v>
      </c>
      <c r="D543">
        <f>IF(OR(B543=0,'Input and Summary Results'!E125=0),FALSE,'Input and Summary Results'!$E125)</f>
        <v>4.6230979999999998E-2</v>
      </c>
      <c r="E543">
        <f t="shared" si="53"/>
        <v>-3.2948971467490304E-2</v>
      </c>
      <c r="F543">
        <f t="shared" si="54"/>
        <v>2.1645708255172376E-2</v>
      </c>
      <c r="G543">
        <f>IF('Input and Summary Results'!$J$4="yes",IF(C543=FALSE,FALSE,IF('Data Transformation'!E543&lt;$R$10,E543,$R$10)),IF(C543=FALSE,FALSE,IF(C543&lt;$R$10,C543,$R$10)))</f>
        <v>0.92693873000000004</v>
      </c>
      <c r="H543">
        <f>IF('Input and Summary Results'!$J$4="yes",'Data Transformation'!F543,'Data Transformation'!D543)</f>
        <v>4.6230979999999998E-2</v>
      </c>
      <c r="I543">
        <f t="shared" si="55"/>
        <v>7</v>
      </c>
    </row>
    <row r="544" spans="2:9" x14ac:dyDescent="0.25">
      <c r="B544">
        <f>IF('Input and Summary Results'!D126=0,FALSE,'Input and Summary Results'!$B126)</f>
        <v>7</v>
      </c>
      <c r="C544">
        <f>IF(OR(B544=0,'Input and Summary Results'!D126=0,'Input and Summary Results'!D126=""),FALSE,'Input and Summary Results'!$D126)</f>
        <v>1.1271154699999999</v>
      </c>
      <c r="D544">
        <f>IF(OR(B544=0,'Input and Summary Results'!E126=0),FALSE,'Input and Summary Results'!$E126)</f>
        <v>7.7343549999999997E-2</v>
      </c>
      <c r="E544">
        <f t="shared" si="53"/>
        <v>5.1968410646792806E-2</v>
      </c>
      <c r="F544">
        <f t="shared" si="54"/>
        <v>2.9781421330327407E-2</v>
      </c>
      <c r="G544">
        <f>IF('Input and Summary Results'!$J$4="yes",IF(C544=FALSE,FALSE,IF('Data Transformation'!E544&lt;$R$10,E544,$R$10)),IF(C544=FALSE,FALSE,IF(C544&lt;$R$10,C544,$R$10)))</f>
        <v>1.1271154699999999</v>
      </c>
      <c r="H544">
        <f>IF('Input and Summary Results'!$J$4="yes",'Data Transformation'!F544,'Data Transformation'!D544)</f>
        <v>7.7343549999999997E-2</v>
      </c>
      <c r="I544">
        <f t="shared" si="55"/>
        <v>7</v>
      </c>
    </row>
    <row r="545" spans="2:9" x14ac:dyDescent="0.25">
      <c r="B545">
        <f>IF('Input and Summary Results'!D127=0,FALSE,'Input and Summary Results'!$B127)</f>
        <v>8</v>
      </c>
      <c r="C545">
        <f>IF(OR(B545=0,'Input and Summary Results'!D127=0,'Input and Summary Results'!D127=""),FALSE,'Input and Summary Results'!$D127)</f>
        <v>0.15999294999999999</v>
      </c>
      <c r="D545">
        <f>IF(OR(B545=0,'Input and Summary Results'!E127=0),FALSE,'Input and Summary Results'!$E127)</f>
        <v>7.9545329999999997E-2</v>
      </c>
      <c r="E545">
        <f t="shared" si="53"/>
        <v>-0.79589915386628873</v>
      </c>
      <c r="F545">
        <f t="shared" si="54"/>
        <v>0.21577621526448509</v>
      </c>
      <c r="G545">
        <f>IF('Input and Summary Results'!$J$4="yes",IF(C545=FALSE,FALSE,IF('Data Transformation'!E545&lt;$R$10,E545,$R$10)),IF(C545=FALSE,FALSE,IF(C545&lt;$R$10,C545,$R$10)))</f>
        <v>0.15999294999999999</v>
      </c>
      <c r="H545">
        <f>IF('Input and Summary Results'!$J$4="yes",'Data Transformation'!F545,'Data Transformation'!D545)</f>
        <v>7.9545329999999997E-2</v>
      </c>
      <c r="I545">
        <f t="shared" si="55"/>
        <v>8</v>
      </c>
    </row>
    <row r="546" spans="2:9" x14ac:dyDescent="0.25">
      <c r="B546">
        <f>IF('Input and Summary Results'!D128=0,FALSE,'Input and Summary Results'!$B128)</f>
        <v>8</v>
      </c>
      <c r="C546">
        <f>IF(OR(B546=0,'Input and Summary Results'!D128=0,'Input and Summary Results'!D128=""),FALSE,'Input and Summary Results'!$D128)</f>
        <v>0.28788356999999998</v>
      </c>
      <c r="D546">
        <f>IF(OR(B546=0,'Input and Summary Results'!E128=0),FALSE,'Input and Summary Results'!$E128)</f>
        <v>4.5921799999999999E-2</v>
      </c>
      <c r="E546">
        <f t="shared" si="53"/>
        <v>-0.54078312033188713</v>
      </c>
      <c r="F546">
        <f t="shared" si="54"/>
        <v>6.9229588892481778E-2</v>
      </c>
      <c r="G546">
        <f>IF('Input and Summary Results'!$J$4="yes",IF(C546=FALSE,FALSE,IF('Data Transformation'!E546&lt;$R$10,E546,$R$10)),IF(C546=FALSE,FALSE,IF(C546&lt;$R$10,C546,$R$10)))</f>
        <v>0.28788356999999998</v>
      </c>
      <c r="H546">
        <f>IF('Input and Summary Results'!$J$4="yes",'Data Transformation'!F546,'Data Transformation'!D546)</f>
        <v>4.5921799999999999E-2</v>
      </c>
      <c r="I546">
        <f t="shared" si="55"/>
        <v>8</v>
      </c>
    </row>
    <row r="547" spans="2:9" x14ac:dyDescent="0.25">
      <c r="B547">
        <f>IF('Input and Summary Results'!D129=0,FALSE,'Input and Summary Results'!$B129)</f>
        <v>8</v>
      </c>
      <c r="C547">
        <f>IF(OR(B547=0,'Input and Summary Results'!D129=0,'Input and Summary Results'!D129=""),FALSE,'Input and Summary Results'!$D129)</f>
        <v>0.54936355000000003</v>
      </c>
      <c r="D547">
        <f>IF(OR(B547=0,'Input and Summary Results'!E129=0),FALSE,'Input and Summary Results'!$E129)</f>
        <v>8.8028809999999999E-2</v>
      </c>
      <c r="E547">
        <f t="shared" si="53"/>
        <v>-0.26014015918376998</v>
      </c>
      <c r="F547">
        <f t="shared" si="54"/>
        <v>6.9543207844786931E-2</v>
      </c>
      <c r="G547">
        <f>IF('Input and Summary Results'!$J$4="yes",IF(C547=FALSE,FALSE,IF('Data Transformation'!E547&lt;$R$10,E547,$R$10)),IF(C547=FALSE,FALSE,IF(C547&lt;$R$10,C547,$R$10)))</f>
        <v>0.54936355000000003</v>
      </c>
      <c r="H547">
        <f>IF('Input and Summary Results'!$J$4="yes",'Data Transformation'!F547,'Data Transformation'!D547)</f>
        <v>8.8028809999999999E-2</v>
      </c>
      <c r="I547">
        <f t="shared" si="55"/>
        <v>8</v>
      </c>
    </row>
    <row r="548" spans="2:9" x14ac:dyDescent="0.25">
      <c r="B548">
        <f>IF('Input and Summary Results'!D130=0,FALSE,'Input and Summary Results'!$B130)</f>
        <v>8</v>
      </c>
      <c r="C548">
        <f>IF(OR(B548=0,'Input and Summary Results'!D130=0,'Input and Summary Results'!D130=""),FALSE,'Input and Summary Results'!$D130)</f>
        <v>0.60399807999999999</v>
      </c>
      <c r="D548">
        <f>IF(OR(B548=0,'Input and Summary Results'!E130=0),FALSE,'Input and Summary Results'!$E130)</f>
        <v>8.5431759999999995E-2</v>
      </c>
      <c r="E548">
        <f t="shared" si="53"/>
        <v>-0.21896444191981285</v>
      </c>
      <c r="F548">
        <f t="shared" si="54"/>
        <v>6.1386592222279913E-2</v>
      </c>
      <c r="G548">
        <f>IF('Input and Summary Results'!$J$4="yes",IF(C548=FALSE,FALSE,IF('Data Transformation'!E548&lt;$R$10,E548,$R$10)),IF(C548=FALSE,FALSE,IF(C548&lt;$R$10,C548,$R$10)))</f>
        <v>0.60399807999999999</v>
      </c>
      <c r="H548">
        <f>IF('Input and Summary Results'!$J$4="yes",'Data Transformation'!F548,'Data Transformation'!D548)</f>
        <v>8.5431759999999995E-2</v>
      </c>
      <c r="I548">
        <f t="shared" si="55"/>
        <v>8</v>
      </c>
    </row>
    <row r="549" spans="2:9" x14ac:dyDescent="0.25">
      <c r="B549">
        <f>IF('Input and Summary Results'!D131=0,FALSE,'Input and Summary Results'!$B131)</f>
        <v>8</v>
      </c>
      <c r="C549">
        <f>IF(OR(B549=0,'Input and Summary Results'!D131=0,'Input and Summary Results'!D131=""),FALSE,'Input and Summary Results'!$D131)</f>
        <v>0.71357316999999998</v>
      </c>
      <c r="D549">
        <f>IF(OR(B549=0,'Input and Summary Results'!E131=0),FALSE,'Input and Summary Results'!$E131)</f>
        <v>5.0264040000000003E-2</v>
      </c>
      <c r="E549">
        <f t="shared" si="53"/>
        <v>-0.1465614875837323</v>
      </c>
      <c r="F549">
        <f t="shared" si="54"/>
        <v>3.0570927099178916E-2</v>
      </c>
      <c r="G549">
        <f>IF('Input and Summary Results'!$J$4="yes",IF(C549=FALSE,FALSE,IF('Data Transformation'!E549&lt;$R$10,E549,$R$10)),IF(C549=FALSE,FALSE,IF(C549&lt;$R$10,C549,$R$10)))</f>
        <v>0.71357316999999998</v>
      </c>
      <c r="H549">
        <f>IF('Input and Summary Results'!$J$4="yes",'Data Transformation'!F549,'Data Transformation'!D549)</f>
        <v>5.0264040000000003E-2</v>
      </c>
      <c r="I549">
        <f t="shared" si="55"/>
        <v>8</v>
      </c>
    </row>
    <row r="550" spans="2:9" x14ac:dyDescent="0.25">
      <c r="B550">
        <f>IF('Input and Summary Results'!D132=0,FALSE,'Input and Summary Results'!$B132)</f>
        <v>8</v>
      </c>
      <c r="C550">
        <f>IF(OR(B550=0,'Input and Summary Results'!D132=0,'Input and Summary Results'!D132=""),FALSE,'Input and Summary Results'!$D132)</f>
        <v>0.71860705999999996</v>
      </c>
      <c r="D550">
        <f>IF(OR(B550=0,'Input and Summary Results'!E132=0),FALSE,'Input and Summary Results'!$E132)</f>
        <v>9.1146809999999995E-2</v>
      </c>
      <c r="E550">
        <f t="shared" si="53"/>
        <v>-0.14350852035711309</v>
      </c>
      <c r="F550">
        <f t="shared" si="54"/>
        <v>5.5047769138254779E-2</v>
      </c>
      <c r="G550">
        <f>IF('Input and Summary Results'!$J$4="yes",IF(C550=FALSE,FALSE,IF('Data Transformation'!E550&lt;$R$10,E550,$R$10)),IF(C550=FALSE,FALSE,IF(C550&lt;$R$10,C550,$R$10)))</f>
        <v>0.71860705999999996</v>
      </c>
      <c r="H550">
        <f>IF('Input and Summary Results'!$J$4="yes",'Data Transformation'!F550,'Data Transformation'!D550)</f>
        <v>9.1146809999999995E-2</v>
      </c>
      <c r="I550">
        <f t="shared" si="55"/>
        <v>8</v>
      </c>
    </row>
    <row r="551" spans="2:9" x14ac:dyDescent="0.25">
      <c r="B551">
        <f>IF('Input and Summary Results'!D133=0,FALSE,'Input and Summary Results'!$B133)</f>
        <v>8</v>
      </c>
      <c r="C551">
        <f>IF(OR(B551=0,'Input and Summary Results'!D133=0,'Input and Summary Results'!D133=""),FALSE,'Input and Summary Results'!$D133)</f>
        <v>0.76713715000000005</v>
      </c>
      <c r="D551">
        <f>IF(OR(B551=0,'Input and Summary Results'!E133=0),FALSE,'Input and Summary Results'!$E133)</f>
        <v>6.4070589999999997E-2</v>
      </c>
      <c r="E551">
        <f t="shared" si="53"/>
        <v>-0.11512698525121703</v>
      </c>
      <c r="F551">
        <f t="shared" si="54"/>
        <v>3.6247281284708992E-2</v>
      </c>
      <c r="G551">
        <f>IF('Input and Summary Results'!$J$4="yes",IF(C551=FALSE,FALSE,IF('Data Transformation'!E551&lt;$R$10,E551,$R$10)),IF(C551=FALSE,FALSE,IF(C551&lt;$R$10,C551,$R$10)))</f>
        <v>0.76713715000000005</v>
      </c>
      <c r="H551">
        <f>IF('Input and Summary Results'!$J$4="yes",'Data Transformation'!F551,'Data Transformation'!D551)</f>
        <v>6.4070589999999997E-2</v>
      </c>
      <c r="I551">
        <f t="shared" si="55"/>
        <v>8</v>
      </c>
    </row>
    <row r="552" spans="2:9" x14ac:dyDescent="0.25">
      <c r="B552">
        <f>IF('Input and Summary Results'!D134=0,FALSE,'Input and Summary Results'!$B134)</f>
        <v>8</v>
      </c>
      <c r="C552">
        <f>IF(OR(B552=0,'Input and Summary Results'!D134=0,'Input and Summary Results'!D134=""),FALSE,'Input and Summary Results'!$D134)</f>
        <v>0.79811520999999996</v>
      </c>
      <c r="D552">
        <f>IF(OR(B552=0,'Input and Summary Results'!E134=0),FALSE,'Input and Summary Results'!$E134)</f>
        <v>3.9154540000000002E-2</v>
      </c>
      <c r="E552">
        <f t="shared" si="53"/>
        <v>-9.7934412589445477E-2</v>
      </c>
      <c r="F552">
        <f t="shared" si="54"/>
        <v>2.1291500458937504E-2</v>
      </c>
      <c r="G552">
        <f>IF('Input and Summary Results'!$J$4="yes",IF(C552=FALSE,FALSE,IF('Data Transformation'!E552&lt;$R$10,E552,$R$10)),IF(C552=FALSE,FALSE,IF(C552&lt;$R$10,C552,$R$10)))</f>
        <v>0.79811520999999996</v>
      </c>
      <c r="H552">
        <f>IF('Input and Summary Results'!$J$4="yes",'Data Transformation'!F552,'Data Transformation'!D552)</f>
        <v>3.9154540000000002E-2</v>
      </c>
      <c r="I552">
        <f t="shared" si="55"/>
        <v>8</v>
      </c>
    </row>
    <row r="553" spans="2:9" x14ac:dyDescent="0.25">
      <c r="B553">
        <f>IF('Input and Summary Results'!D135=0,FALSE,'Input and Summary Results'!$B135)</f>
        <v>8</v>
      </c>
      <c r="C553">
        <f>IF(OR(B553=0,'Input and Summary Results'!D135=0,'Input and Summary Results'!D135=""),FALSE,'Input and Summary Results'!$D135)</f>
        <v>0.82848816999999997</v>
      </c>
      <c r="D553">
        <f>IF(OR(B553=0,'Input and Summary Results'!E135=0),FALSE,'Input and Summary Results'!$E135)</f>
        <v>9.2626009999999995E-2</v>
      </c>
      <c r="E553">
        <f t="shared" si="53"/>
        <v>-8.1713688500409623E-2</v>
      </c>
      <c r="F553">
        <f t="shared" si="54"/>
        <v>4.8521740919969927E-2</v>
      </c>
      <c r="G553">
        <f>IF('Input and Summary Results'!$J$4="yes",IF(C553=FALSE,FALSE,IF('Data Transformation'!E553&lt;$R$10,E553,$R$10)),IF(C553=FALSE,FALSE,IF(C553&lt;$R$10,C553,$R$10)))</f>
        <v>0.82848816999999997</v>
      </c>
      <c r="H553">
        <f>IF('Input and Summary Results'!$J$4="yes",'Data Transformation'!F553,'Data Transformation'!D553)</f>
        <v>9.2626009999999995E-2</v>
      </c>
      <c r="I553">
        <f t="shared" si="55"/>
        <v>8</v>
      </c>
    </row>
    <row r="554" spans="2:9" x14ac:dyDescent="0.25">
      <c r="B554">
        <f>IF('Input and Summary Results'!D136=0,FALSE,'Input and Summary Results'!$B136)</f>
        <v>8</v>
      </c>
      <c r="C554">
        <f>IF(OR(B554=0,'Input and Summary Results'!D136=0,'Input and Summary Results'!D136=""),FALSE,'Input and Summary Results'!$D136)</f>
        <v>0.83178808999999998</v>
      </c>
      <c r="D554">
        <f>IF(OR(B554=0,'Input and Summary Results'!E136=0),FALSE,'Input and Summary Results'!$E136)</f>
        <v>7.3090829999999996E-2</v>
      </c>
      <c r="E554">
        <f t="shared" ref="E554:E617" si="56">IF(C554=FALSE,FALSE,LOG10(C554))</f>
        <v>-7.9987302394155968E-2</v>
      </c>
      <c r="F554">
        <f t="shared" ref="F554:F617" si="57">IF(D554=FALSE, FALSE,0.434*D554/C554)</f>
        <v>3.8136420323113783E-2</v>
      </c>
      <c r="G554">
        <f>IF('Input and Summary Results'!$J$4="yes",IF(C554=FALSE,FALSE,IF('Data Transformation'!E554&lt;$R$10,E554,$R$10)),IF(C554=FALSE,FALSE,IF(C554&lt;$R$10,C554,$R$10)))</f>
        <v>0.83178808999999998</v>
      </c>
      <c r="H554">
        <f>IF('Input and Summary Results'!$J$4="yes",'Data Transformation'!F554,'Data Transformation'!D554)</f>
        <v>7.3090829999999996E-2</v>
      </c>
      <c r="I554">
        <f t="shared" si="55"/>
        <v>8</v>
      </c>
    </row>
    <row r="555" spans="2:9" x14ac:dyDescent="0.25">
      <c r="B555">
        <f>IF('Input and Summary Results'!D137=0,FALSE,'Input and Summary Results'!$B137)</f>
        <v>8</v>
      </c>
      <c r="C555">
        <f>IF(OR(B555=0,'Input and Summary Results'!D137=0,'Input and Summary Results'!D137=""),FALSE,'Input and Summary Results'!$D137)</f>
        <v>0.87817508</v>
      </c>
      <c r="D555">
        <f>IF(OR(B555=0,'Input and Summary Results'!E137=0),FALSE,'Input and Summary Results'!$E137)</f>
        <v>3.2382719999999997E-2</v>
      </c>
      <c r="E555">
        <f t="shared" si="56"/>
        <v>-5.6418891044025067E-2</v>
      </c>
      <c r="F555">
        <f t="shared" si="57"/>
        <v>1.6003756881828163E-2</v>
      </c>
      <c r="G555">
        <f>IF('Input and Summary Results'!$J$4="yes",IF(C555=FALSE,FALSE,IF('Data Transformation'!E555&lt;$R$10,E555,$R$10)),IF(C555=FALSE,FALSE,IF(C555&lt;$R$10,C555,$R$10)))</f>
        <v>0.87817508</v>
      </c>
      <c r="H555">
        <f>IF('Input and Summary Results'!$J$4="yes",'Data Transformation'!F555,'Data Transformation'!D555)</f>
        <v>3.2382719999999997E-2</v>
      </c>
      <c r="I555">
        <f t="shared" si="55"/>
        <v>8</v>
      </c>
    </row>
    <row r="556" spans="2:9" x14ac:dyDescent="0.25">
      <c r="B556">
        <f>IF('Input and Summary Results'!D138=0,FALSE,'Input and Summary Results'!$B138)</f>
        <v>8</v>
      </c>
      <c r="C556">
        <f>IF(OR(B556=0,'Input and Summary Results'!D138=0,'Input and Summary Results'!D138=""),FALSE,'Input and Summary Results'!$D138)</f>
        <v>0.88109205000000002</v>
      </c>
      <c r="D556">
        <f>IF(OR(B556=0,'Input and Summary Results'!E138=0),FALSE,'Input and Summary Results'!$E138)</f>
        <v>6.8025959999999996E-2</v>
      </c>
      <c r="E556">
        <f t="shared" si="56"/>
        <v>-5.497871733284939E-2</v>
      </c>
      <c r="F556">
        <f t="shared" si="57"/>
        <v>3.3507584865849142E-2</v>
      </c>
      <c r="G556">
        <f>IF('Input and Summary Results'!$J$4="yes",IF(C556=FALSE,FALSE,IF('Data Transformation'!E556&lt;$R$10,E556,$R$10)),IF(C556=FALSE,FALSE,IF(C556&lt;$R$10,C556,$R$10)))</f>
        <v>0.88109205000000002</v>
      </c>
      <c r="H556">
        <f>IF('Input and Summary Results'!$J$4="yes",'Data Transformation'!F556,'Data Transformation'!D556)</f>
        <v>6.8025959999999996E-2</v>
      </c>
      <c r="I556">
        <f t="shared" si="55"/>
        <v>8</v>
      </c>
    </row>
    <row r="557" spans="2:9" x14ac:dyDescent="0.25">
      <c r="B557">
        <f>IF('Input and Summary Results'!D139=0,FALSE,'Input and Summary Results'!$B139)</f>
        <v>8</v>
      </c>
      <c r="C557">
        <f>IF(OR(B557=0,'Input and Summary Results'!D139=0,'Input and Summary Results'!D139=""),FALSE,'Input and Summary Results'!$D139)</f>
        <v>0.8828606</v>
      </c>
      <c r="D557">
        <f>IF(OR(B557=0,'Input and Summary Results'!E139=0),FALSE,'Input and Summary Results'!$E139)</f>
        <v>4.3938970000000001E-2</v>
      </c>
      <c r="E557">
        <f t="shared" si="56"/>
        <v>-5.4107864293420863E-2</v>
      </c>
      <c r="F557">
        <f t="shared" si="57"/>
        <v>2.1599687402518587E-2</v>
      </c>
      <c r="G557">
        <f>IF('Input and Summary Results'!$J$4="yes",IF(C557=FALSE,FALSE,IF('Data Transformation'!E557&lt;$R$10,E557,$R$10)),IF(C557=FALSE,FALSE,IF(C557&lt;$R$10,C557,$R$10)))</f>
        <v>0.8828606</v>
      </c>
      <c r="H557">
        <f>IF('Input and Summary Results'!$J$4="yes",'Data Transformation'!F557,'Data Transformation'!D557)</f>
        <v>4.3938970000000001E-2</v>
      </c>
      <c r="I557">
        <f t="shared" si="55"/>
        <v>8</v>
      </c>
    </row>
    <row r="558" spans="2:9" x14ac:dyDescent="0.25">
      <c r="B558">
        <f>IF('Input and Summary Results'!D140=0,FALSE,'Input and Summary Results'!$B140)</f>
        <v>8</v>
      </c>
      <c r="C558">
        <f>IF(OR(B558=0,'Input and Summary Results'!D140=0,'Input and Summary Results'!D140=""),FALSE,'Input and Summary Results'!$D140)</f>
        <v>0.91700499000000002</v>
      </c>
      <c r="D558">
        <f>IF(OR(B558=0,'Input and Summary Results'!E140=0),FALSE,'Input and Summary Results'!$E140)</f>
        <v>6.5220890000000004E-2</v>
      </c>
      <c r="E558">
        <f t="shared" si="56"/>
        <v>-3.7628301054549965E-2</v>
      </c>
      <c r="F558">
        <f t="shared" si="57"/>
        <v>3.0867734165765007E-2</v>
      </c>
      <c r="G558">
        <f>IF('Input and Summary Results'!$J$4="yes",IF(C558=FALSE,FALSE,IF('Data Transformation'!E558&lt;$R$10,E558,$R$10)),IF(C558=FALSE,FALSE,IF(C558&lt;$R$10,C558,$R$10)))</f>
        <v>0.91700499000000002</v>
      </c>
      <c r="H558">
        <f>IF('Input and Summary Results'!$J$4="yes",'Data Transformation'!F558,'Data Transformation'!D558)</f>
        <v>6.5220890000000004E-2</v>
      </c>
      <c r="I558">
        <f t="shared" si="55"/>
        <v>8</v>
      </c>
    </row>
    <row r="559" spans="2:9" x14ac:dyDescent="0.25">
      <c r="B559">
        <f>IF('Input and Summary Results'!D141=0,FALSE,'Input and Summary Results'!$B141)</f>
        <v>8</v>
      </c>
      <c r="C559">
        <f>IF(OR(B559=0,'Input and Summary Results'!D141=0,'Input and Summary Results'!D141=""),FALSE,'Input and Summary Results'!$D141)</f>
        <v>0.95809451999999995</v>
      </c>
      <c r="D559">
        <f>IF(OR(B559=0,'Input and Summary Results'!E141=0),FALSE,'Input and Summary Results'!$E141)</f>
        <v>5.2611400000000003E-2</v>
      </c>
      <c r="E559">
        <f t="shared" si="56"/>
        <v>-1.8591643855160787E-2</v>
      </c>
      <c r="F559">
        <f t="shared" si="57"/>
        <v>2.3832040705127927E-2</v>
      </c>
      <c r="G559">
        <f>IF('Input and Summary Results'!$J$4="yes",IF(C559=FALSE,FALSE,IF('Data Transformation'!E559&lt;$R$10,E559,$R$10)),IF(C559=FALSE,FALSE,IF(C559&lt;$R$10,C559,$R$10)))</f>
        <v>0.95809451999999995</v>
      </c>
      <c r="H559">
        <f>IF('Input and Summary Results'!$J$4="yes",'Data Transformation'!F559,'Data Transformation'!D559)</f>
        <v>5.2611400000000003E-2</v>
      </c>
      <c r="I559">
        <f t="shared" si="55"/>
        <v>8</v>
      </c>
    </row>
    <row r="560" spans="2:9" x14ac:dyDescent="0.25">
      <c r="B560">
        <f>IF('Input and Summary Results'!D142=0,FALSE,'Input and Summary Results'!$B142)</f>
        <v>8</v>
      </c>
      <c r="C560">
        <f>IF(OR(B560=0,'Input and Summary Results'!D142=0,'Input and Summary Results'!D142=""),FALSE,'Input and Summary Results'!$D142)</f>
        <v>0.96506073999999997</v>
      </c>
      <c r="D560">
        <f>IF(OR(B560=0,'Input and Summary Results'!E142=0),FALSE,'Input and Summary Results'!$E142)</f>
        <v>5.3540900000000002E-2</v>
      </c>
      <c r="E560">
        <f t="shared" si="56"/>
        <v>-1.5445351716645376E-2</v>
      </c>
      <c r="F560">
        <f t="shared" si="57"/>
        <v>2.4078018757658717E-2</v>
      </c>
      <c r="G560">
        <f>IF('Input and Summary Results'!$J$4="yes",IF(C560=FALSE,FALSE,IF('Data Transformation'!E560&lt;$R$10,E560,$R$10)),IF(C560=FALSE,FALSE,IF(C560&lt;$R$10,C560,$R$10)))</f>
        <v>0.96506073999999997</v>
      </c>
      <c r="H560">
        <f>IF('Input and Summary Results'!$J$4="yes",'Data Transformation'!F560,'Data Transformation'!D560)</f>
        <v>5.3540900000000002E-2</v>
      </c>
      <c r="I560">
        <f t="shared" si="55"/>
        <v>8</v>
      </c>
    </row>
    <row r="561" spans="2:9" x14ac:dyDescent="0.25">
      <c r="B561">
        <f>IF('Input and Summary Results'!D143=0,FALSE,'Input and Summary Results'!$B143)</f>
        <v>8</v>
      </c>
      <c r="C561">
        <f>IF(OR(B561=0,'Input and Summary Results'!D143=0,'Input and Summary Results'!D143=""),FALSE,'Input and Summary Results'!$D143)</f>
        <v>0.96745725999999999</v>
      </c>
      <c r="D561">
        <f>IF(OR(B561=0,'Input and Summary Results'!E143=0),FALSE,'Input and Summary Results'!$E143)</f>
        <v>7.5879890000000005E-2</v>
      </c>
      <c r="E561">
        <f t="shared" si="56"/>
        <v>-1.4368212000170152E-2</v>
      </c>
      <c r="F561">
        <f t="shared" si="57"/>
        <v>3.4039614587211844E-2</v>
      </c>
      <c r="G561">
        <f>IF('Input and Summary Results'!$J$4="yes",IF(C561=FALSE,FALSE,IF('Data Transformation'!E561&lt;$R$10,E561,$R$10)),IF(C561=FALSE,FALSE,IF(C561&lt;$R$10,C561,$R$10)))</f>
        <v>0.96745725999999999</v>
      </c>
      <c r="H561">
        <f>IF('Input and Summary Results'!$J$4="yes",'Data Transformation'!F561,'Data Transformation'!D561)</f>
        <v>7.5879890000000005E-2</v>
      </c>
      <c r="I561">
        <f t="shared" si="55"/>
        <v>8</v>
      </c>
    </row>
    <row r="562" spans="2:9" x14ac:dyDescent="0.25">
      <c r="B562">
        <f>IF('Input and Summary Results'!D144=0,FALSE,'Input and Summary Results'!$B144)</f>
        <v>9</v>
      </c>
      <c r="C562">
        <f>IF(OR(B562=0,'Input and Summary Results'!D144=0,'Input and Summary Results'!D144=""),FALSE,'Input and Summary Results'!$D144)</f>
        <v>0.29767594000000003</v>
      </c>
      <c r="D562">
        <f>IF(OR(B562=0,'Input and Summary Results'!E144=0),FALSE,'Input and Summary Results'!$E144)</f>
        <v>5.714789E-2</v>
      </c>
      <c r="E562">
        <f t="shared" si="56"/>
        <v>-0.52625626628543676</v>
      </c>
      <c r="F562">
        <f t="shared" si="57"/>
        <v>8.3319411908130692E-2</v>
      </c>
      <c r="G562">
        <f>IF('Input and Summary Results'!$J$4="yes",IF(C562=FALSE,FALSE,IF('Data Transformation'!E562&lt;$R$10,E562,$R$10)),IF(C562=FALSE,FALSE,IF(C562&lt;$R$10,C562,$R$10)))</f>
        <v>0.29767594000000003</v>
      </c>
      <c r="H562">
        <f>IF('Input and Summary Results'!$J$4="yes",'Data Transformation'!F562,'Data Transformation'!D562)</f>
        <v>5.714789E-2</v>
      </c>
      <c r="I562">
        <f t="shared" si="55"/>
        <v>9</v>
      </c>
    </row>
    <row r="563" spans="2:9" x14ac:dyDescent="0.25">
      <c r="B563">
        <f>IF('Input and Summary Results'!D145=0,FALSE,'Input and Summary Results'!$B145)</f>
        <v>9</v>
      </c>
      <c r="C563">
        <f>IF(OR(B563=0,'Input and Summary Results'!D145=0,'Input and Summary Results'!D145=""),FALSE,'Input and Summary Results'!$D145)</f>
        <v>0.32024004</v>
      </c>
      <c r="D563">
        <f>IF(OR(B563=0,'Input and Summary Results'!E145=0),FALSE,'Input and Summary Results'!$E145)</f>
        <v>5.6771799999999997E-2</v>
      </c>
      <c r="E563">
        <f t="shared" si="56"/>
        <v>-0.49452436865682903</v>
      </c>
      <c r="F563">
        <f t="shared" si="57"/>
        <v>7.693903985273047E-2</v>
      </c>
      <c r="G563">
        <f>IF('Input and Summary Results'!$J$4="yes",IF(C563=FALSE,FALSE,IF('Data Transformation'!E563&lt;$R$10,E563,$R$10)),IF(C563=FALSE,FALSE,IF(C563&lt;$R$10,C563,$R$10)))</f>
        <v>0.32024004</v>
      </c>
      <c r="H563">
        <f>IF('Input and Summary Results'!$J$4="yes",'Data Transformation'!F563,'Data Transformation'!D563)</f>
        <v>5.6771799999999997E-2</v>
      </c>
      <c r="I563">
        <f t="shared" si="55"/>
        <v>9</v>
      </c>
    </row>
    <row r="564" spans="2:9" x14ac:dyDescent="0.25">
      <c r="B564">
        <f>IF('Input and Summary Results'!D146=0,FALSE,'Input and Summary Results'!$B146)</f>
        <v>9</v>
      </c>
      <c r="C564">
        <f>IF(OR(B564=0,'Input and Summary Results'!D146=0,'Input and Summary Results'!D146=""),FALSE,'Input and Summary Results'!$D146)</f>
        <v>0.43145043</v>
      </c>
      <c r="D564">
        <f>IF(OR(B564=0,'Input and Summary Results'!E146=0),FALSE,'Input and Summary Results'!$E146)</f>
        <v>8.9710300000000007E-2</v>
      </c>
      <c r="E564">
        <f t="shared" si="56"/>
        <v>-0.36506909384010816</v>
      </c>
      <c r="F564">
        <f t="shared" si="57"/>
        <v>9.02404250703841E-2</v>
      </c>
      <c r="G564">
        <f>IF('Input and Summary Results'!$J$4="yes",IF(C564=FALSE,FALSE,IF('Data Transformation'!E564&lt;$R$10,E564,$R$10)),IF(C564=FALSE,FALSE,IF(C564&lt;$R$10,C564,$R$10)))</f>
        <v>0.43145043</v>
      </c>
      <c r="H564">
        <f>IF('Input and Summary Results'!$J$4="yes",'Data Transformation'!F564,'Data Transformation'!D564)</f>
        <v>8.9710300000000007E-2</v>
      </c>
      <c r="I564">
        <f t="shared" si="55"/>
        <v>9</v>
      </c>
    </row>
    <row r="565" spans="2:9" x14ac:dyDescent="0.25">
      <c r="B565">
        <f>IF('Input and Summary Results'!D147=0,FALSE,'Input and Summary Results'!$B147)</f>
        <v>9</v>
      </c>
      <c r="C565">
        <f>IF(OR(B565=0,'Input and Summary Results'!D147=0,'Input and Summary Results'!D147=""),FALSE,'Input and Summary Results'!$D147)</f>
        <v>0.52393617000000003</v>
      </c>
      <c r="D565">
        <f>IF(OR(B565=0,'Input and Summary Results'!E147=0),FALSE,'Input and Summary Results'!$E147)</f>
        <v>8.882052E-2</v>
      </c>
      <c r="E565">
        <f t="shared" si="56"/>
        <v>-0.28072161894243136</v>
      </c>
      <c r="F565">
        <f t="shared" si="57"/>
        <v>7.3574049449573214E-2</v>
      </c>
      <c r="G565">
        <f>IF('Input and Summary Results'!$J$4="yes",IF(C565=FALSE,FALSE,IF('Data Transformation'!E565&lt;$R$10,E565,$R$10)),IF(C565=FALSE,FALSE,IF(C565&lt;$R$10,C565,$R$10)))</f>
        <v>0.52393617000000003</v>
      </c>
      <c r="H565">
        <f>IF('Input and Summary Results'!$J$4="yes",'Data Transformation'!F565,'Data Transformation'!D565)</f>
        <v>8.882052E-2</v>
      </c>
      <c r="I565">
        <f t="shared" si="55"/>
        <v>9</v>
      </c>
    </row>
    <row r="566" spans="2:9" x14ac:dyDescent="0.25">
      <c r="B566">
        <f>IF('Input and Summary Results'!D148=0,FALSE,'Input and Summary Results'!$B148)</f>
        <v>9</v>
      </c>
      <c r="C566">
        <f>IF(OR(B566=0,'Input and Summary Results'!D148=0,'Input and Summary Results'!D148=""),FALSE,'Input and Summary Results'!$D148)</f>
        <v>0.58608859999999996</v>
      </c>
      <c r="D566">
        <f>IF(OR(B566=0,'Input and Summary Results'!E148=0),FALSE,'Input and Summary Results'!$E148)</f>
        <v>0.10237665</v>
      </c>
      <c r="E566">
        <f t="shared" si="56"/>
        <v>-0.23203672599125932</v>
      </c>
      <c r="F566">
        <f t="shared" si="57"/>
        <v>7.5810152424053298E-2</v>
      </c>
      <c r="G566">
        <f>IF('Input and Summary Results'!$J$4="yes",IF(C566=FALSE,FALSE,IF('Data Transformation'!E566&lt;$R$10,E566,$R$10)),IF(C566=FALSE,FALSE,IF(C566&lt;$R$10,C566,$R$10)))</f>
        <v>0.58608859999999996</v>
      </c>
      <c r="H566">
        <f>IF('Input and Summary Results'!$J$4="yes",'Data Transformation'!F566,'Data Transformation'!D566)</f>
        <v>0.10237665</v>
      </c>
      <c r="I566">
        <f t="shared" si="55"/>
        <v>9</v>
      </c>
    </row>
    <row r="567" spans="2:9" x14ac:dyDescent="0.25">
      <c r="B567">
        <f>IF('Input and Summary Results'!D149=0,FALSE,'Input and Summary Results'!$B149)</f>
        <v>9</v>
      </c>
      <c r="C567">
        <f>IF(OR(B567=0,'Input and Summary Results'!D149=0,'Input and Summary Results'!D149=""),FALSE,'Input and Summary Results'!$D149)</f>
        <v>0.68527457000000003</v>
      </c>
      <c r="D567">
        <f>IF(OR(B567=0,'Input and Summary Results'!E149=0),FALSE,'Input and Summary Results'!$E149)</f>
        <v>8.8043730000000001E-2</v>
      </c>
      <c r="E567">
        <f t="shared" si="56"/>
        <v>-0.16413538421002596</v>
      </c>
      <c r="F567">
        <f t="shared" si="57"/>
        <v>5.576010039304391E-2</v>
      </c>
      <c r="G567">
        <f>IF('Input and Summary Results'!$J$4="yes",IF(C567=FALSE,FALSE,IF('Data Transformation'!E567&lt;$R$10,E567,$R$10)),IF(C567=FALSE,FALSE,IF(C567&lt;$R$10,C567,$R$10)))</f>
        <v>0.68527457000000003</v>
      </c>
      <c r="H567">
        <f>IF('Input and Summary Results'!$J$4="yes",'Data Transformation'!F567,'Data Transformation'!D567)</f>
        <v>8.8043730000000001E-2</v>
      </c>
      <c r="I567">
        <f t="shared" si="55"/>
        <v>9</v>
      </c>
    </row>
    <row r="568" spans="2:9" x14ac:dyDescent="0.25">
      <c r="B568">
        <f>IF('Input and Summary Results'!D150=0,FALSE,'Input and Summary Results'!$B150)</f>
        <v>9</v>
      </c>
      <c r="C568">
        <f>IF(OR(B568=0,'Input and Summary Results'!D150=0,'Input and Summary Results'!D150=""),FALSE,'Input and Summary Results'!$D150)</f>
        <v>0.72375303000000002</v>
      </c>
      <c r="D568">
        <f>IF(OR(B568=0,'Input and Summary Results'!E150=0),FALSE,'Input and Summary Results'!$E150)</f>
        <v>3.7584390000000002E-2</v>
      </c>
      <c r="E568">
        <f t="shared" si="56"/>
        <v>-0.14040960508208855</v>
      </c>
      <c r="F568">
        <f t="shared" si="57"/>
        <v>2.2537557127740106E-2</v>
      </c>
      <c r="G568">
        <f>IF('Input and Summary Results'!$J$4="yes",IF(C568=FALSE,FALSE,IF('Data Transformation'!E568&lt;$R$10,E568,$R$10)),IF(C568=FALSE,FALSE,IF(C568&lt;$R$10,C568,$R$10)))</f>
        <v>0.72375303000000002</v>
      </c>
      <c r="H568">
        <f>IF('Input and Summary Results'!$J$4="yes",'Data Transformation'!F568,'Data Transformation'!D568)</f>
        <v>3.7584390000000002E-2</v>
      </c>
      <c r="I568">
        <f t="shared" si="55"/>
        <v>9</v>
      </c>
    </row>
    <row r="569" spans="2:9" x14ac:dyDescent="0.25">
      <c r="B569">
        <f>IF('Input and Summary Results'!D151=0,FALSE,'Input and Summary Results'!$B151)</f>
        <v>9</v>
      </c>
      <c r="C569">
        <f>IF(OR(B569=0,'Input and Summary Results'!D151=0,'Input and Summary Results'!D151=""),FALSE,'Input and Summary Results'!$D151)</f>
        <v>0.73139080000000001</v>
      </c>
      <c r="D569">
        <f>IF(OR(B569=0,'Input and Summary Results'!E151=0),FALSE,'Input and Summary Results'!$E151)</f>
        <v>6.6713880000000003E-2</v>
      </c>
      <c r="E569">
        <f t="shared" si="56"/>
        <v>-0.13585050685600386</v>
      </c>
      <c r="F569">
        <f t="shared" si="57"/>
        <v>3.958735045614465E-2</v>
      </c>
      <c r="G569">
        <f>IF('Input and Summary Results'!$J$4="yes",IF(C569=FALSE,FALSE,IF('Data Transformation'!E569&lt;$R$10,E569,$R$10)),IF(C569=FALSE,FALSE,IF(C569&lt;$R$10,C569,$R$10)))</f>
        <v>0.73139080000000001</v>
      </c>
      <c r="H569">
        <f>IF('Input and Summary Results'!$J$4="yes",'Data Transformation'!F569,'Data Transformation'!D569)</f>
        <v>6.6713880000000003E-2</v>
      </c>
      <c r="I569">
        <f t="shared" si="55"/>
        <v>9</v>
      </c>
    </row>
    <row r="570" spans="2:9" x14ac:dyDescent="0.25">
      <c r="B570">
        <f>IF('Input and Summary Results'!D152=0,FALSE,'Input and Summary Results'!$B152)</f>
        <v>9</v>
      </c>
      <c r="C570">
        <f>IF(OR(B570=0,'Input and Summary Results'!D152=0,'Input and Summary Results'!D152=""),FALSE,'Input and Summary Results'!$D152)</f>
        <v>0.79800987999999995</v>
      </c>
      <c r="D570">
        <f>IF(OR(B570=0,'Input and Summary Results'!E152=0),FALSE,'Input and Summary Results'!$E152)</f>
        <v>4.7958319999999999E-2</v>
      </c>
      <c r="E570">
        <f t="shared" si="56"/>
        <v>-9.7991731703256632E-2</v>
      </c>
      <c r="F570">
        <f t="shared" si="57"/>
        <v>2.6082272164349645E-2</v>
      </c>
      <c r="G570">
        <f>IF('Input and Summary Results'!$J$4="yes",IF(C570=FALSE,FALSE,IF('Data Transformation'!E570&lt;$R$10,E570,$R$10)),IF(C570=FALSE,FALSE,IF(C570&lt;$R$10,C570,$R$10)))</f>
        <v>0.79800987999999995</v>
      </c>
      <c r="H570">
        <f>IF('Input and Summary Results'!$J$4="yes",'Data Transformation'!F570,'Data Transformation'!D570)</f>
        <v>4.7958319999999999E-2</v>
      </c>
      <c r="I570">
        <f t="shared" si="55"/>
        <v>9</v>
      </c>
    </row>
    <row r="571" spans="2:9" x14ac:dyDescent="0.25">
      <c r="B571">
        <f>IF('Input and Summary Results'!D153=0,FALSE,'Input and Summary Results'!$B153)</f>
        <v>9</v>
      </c>
      <c r="C571">
        <f>IF(OR(B571=0,'Input and Summary Results'!D153=0,'Input and Summary Results'!D153=""),FALSE,'Input and Summary Results'!$D153)</f>
        <v>0.81406445999999999</v>
      </c>
      <c r="D571">
        <f>IF(OR(B571=0,'Input and Summary Results'!E153=0),FALSE,'Input and Summary Results'!$E153)</f>
        <v>0.10609378</v>
      </c>
      <c r="E571">
        <f t="shared" si="56"/>
        <v>-8.9341205044550273E-2</v>
      </c>
      <c r="F571">
        <f t="shared" si="57"/>
        <v>5.6561492096092736E-2</v>
      </c>
      <c r="G571">
        <f>IF('Input and Summary Results'!$J$4="yes",IF(C571=FALSE,FALSE,IF('Data Transformation'!E571&lt;$R$10,E571,$R$10)),IF(C571=FALSE,FALSE,IF(C571&lt;$R$10,C571,$R$10)))</f>
        <v>0.81406445999999999</v>
      </c>
      <c r="H571">
        <f>IF('Input and Summary Results'!$J$4="yes",'Data Transformation'!F571,'Data Transformation'!D571)</f>
        <v>0.10609378</v>
      </c>
      <c r="I571">
        <f t="shared" si="55"/>
        <v>9</v>
      </c>
    </row>
    <row r="572" spans="2:9" x14ac:dyDescent="0.25">
      <c r="B572">
        <f>IF('Input and Summary Results'!D154=0,FALSE,'Input and Summary Results'!$B154)</f>
        <v>9</v>
      </c>
      <c r="C572">
        <f>IF(OR(B572=0,'Input and Summary Results'!D154=0,'Input and Summary Results'!D154=""),FALSE,'Input and Summary Results'!$D154)</f>
        <v>0.82242578</v>
      </c>
      <c r="D572">
        <f>IF(OR(B572=0,'Input and Summary Results'!E154=0),FALSE,'Input and Summary Results'!$E154)</f>
        <v>5.6171659999999998E-2</v>
      </c>
      <c r="E572">
        <f t="shared" si="56"/>
        <v>-8.4903284613070729E-2</v>
      </c>
      <c r="F572">
        <f t="shared" si="57"/>
        <v>2.9642189037410768E-2</v>
      </c>
      <c r="G572">
        <f>IF('Input and Summary Results'!$J$4="yes",IF(C572=FALSE,FALSE,IF('Data Transformation'!E572&lt;$R$10,E572,$R$10)),IF(C572=FALSE,FALSE,IF(C572&lt;$R$10,C572,$R$10)))</f>
        <v>0.82242578</v>
      </c>
      <c r="H572">
        <f>IF('Input and Summary Results'!$J$4="yes",'Data Transformation'!F572,'Data Transformation'!D572)</f>
        <v>5.6171659999999998E-2</v>
      </c>
      <c r="I572">
        <f t="shared" si="55"/>
        <v>9</v>
      </c>
    </row>
    <row r="573" spans="2:9" x14ac:dyDescent="0.25">
      <c r="B573">
        <f>IF('Input and Summary Results'!D155=0,FALSE,'Input and Summary Results'!$B155)</f>
        <v>9</v>
      </c>
      <c r="C573">
        <f>IF(OR(B573=0,'Input and Summary Results'!D155=0,'Input and Summary Results'!D155=""),FALSE,'Input and Summary Results'!$D155)</f>
        <v>0.96262126999999997</v>
      </c>
      <c r="D573">
        <f>IF(OR(B573=0,'Input and Summary Results'!E155=0),FALSE,'Input and Summary Results'!$E155)</f>
        <v>4.6790850000000002E-2</v>
      </c>
      <c r="E573">
        <f t="shared" si="56"/>
        <v>-1.6544546417672962E-2</v>
      </c>
      <c r="F573">
        <f t="shared" si="57"/>
        <v>2.1095761679980334E-2</v>
      </c>
      <c r="G573">
        <f>IF('Input and Summary Results'!$J$4="yes",IF(C573=FALSE,FALSE,IF('Data Transformation'!E573&lt;$R$10,E573,$R$10)),IF(C573=FALSE,FALSE,IF(C573&lt;$R$10,C573,$R$10)))</f>
        <v>0.96262126999999997</v>
      </c>
      <c r="H573">
        <f>IF('Input and Summary Results'!$J$4="yes",'Data Transformation'!F573,'Data Transformation'!D573)</f>
        <v>4.6790850000000002E-2</v>
      </c>
      <c r="I573">
        <f t="shared" si="55"/>
        <v>9</v>
      </c>
    </row>
    <row r="574" spans="2:9" x14ac:dyDescent="0.25">
      <c r="B574">
        <f>IF('Input and Summary Results'!D156=0,FALSE,'Input and Summary Results'!$B156)</f>
        <v>9</v>
      </c>
      <c r="C574">
        <f>IF(OR(B574=0,'Input and Summary Results'!D156=0,'Input and Summary Results'!D156=""),FALSE,'Input and Summary Results'!$D156)</f>
        <v>0.97358157999999995</v>
      </c>
      <c r="D574">
        <f>IF(OR(B574=0,'Input and Summary Results'!E156=0),FALSE,'Input and Summary Results'!$E156)</f>
        <v>4.5042730000000003E-2</v>
      </c>
      <c r="E574">
        <f t="shared" si="56"/>
        <v>-1.162765147892891E-2</v>
      </c>
      <c r="F574">
        <f t="shared" si="57"/>
        <v>2.0079000282647089E-2</v>
      </c>
      <c r="G574">
        <f>IF('Input and Summary Results'!$J$4="yes",IF(C574=FALSE,FALSE,IF('Data Transformation'!E574&lt;$R$10,E574,$R$10)),IF(C574=FALSE,FALSE,IF(C574&lt;$R$10,C574,$R$10)))</f>
        <v>0.97358157999999995</v>
      </c>
      <c r="H574">
        <f>IF('Input and Summary Results'!$J$4="yes",'Data Transformation'!F574,'Data Transformation'!D574)</f>
        <v>4.5042730000000003E-2</v>
      </c>
      <c r="I574">
        <f t="shared" si="55"/>
        <v>9</v>
      </c>
    </row>
    <row r="575" spans="2:9" x14ac:dyDescent="0.25">
      <c r="B575">
        <f>IF('Input and Summary Results'!D157=0,FALSE,'Input and Summary Results'!$B157)</f>
        <v>9</v>
      </c>
      <c r="C575">
        <f>IF(OR(B575=0,'Input and Summary Results'!D157=0,'Input and Summary Results'!D157=""),FALSE,'Input and Summary Results'!$D157)</f>
        <v>0.98030806999999998</v>
      </c>
      <c r="D575">
        <f>IF(OR(B575=0,'Input and Summary Results'!E157=0),FALSE,'Input and Summary Results'!$E157)</f>
        <v>3.5269969999999998E-2</v>
      </c>
      <c r="E575">
        <f t="shared" si="56"/>
        <v>-8.6374221890994692E-3</v>
      </c>
      <c r="F575">
        <f t="shared" si="57"/>
        <v>1.5614649566232786E-2</v>
      </c>
      <c r="G575">
        <f>IF('Input and Summary Results'!$J$4="yes",IF(C575=FALSE,FALSE,IF('Data Transformation'!E575&lt;$R$10,E575,$R$10)),IF(C575=FALSE,FALSE,IF(C575&lt;$R$10,C575,$R$10)))</f>
        <v>0.98030806999999998</v>
      </c>
      <c r="H575">
        <f>IF('Input and Summary Results'!$J$4="yes",'Data Transformation'!F575,'Data Transformation'!D575)</f>
        <v>3.5269969999999998E-2</v>
      </c>
      <c r="I575">
        <f t="shared" si="55"/>
        <v>9</v>
      </c>
    </row>
    <row r="576" spans="2:9" x14ac:dyDescent="0.25">
      <c r="B576">
        <f>IF('Input and Summary Results'!D158=0,FALSE,'Input and Summary Results'!$B158)</f>
        <v>9</v>
      </c>
      <c r="C576">
        <f>IF(OR(B576=0,'Input and Summary Results'!D158=0,'Input and Summary Results'!D158=""),FALSE,'Input and Summary Results'!$D158)</f>
        <v>0.99372243999999998</v>
      </c>
      <c r="D576">
        <f>IF(OR(B576=0,'Input and Summary Results'!E158=0),FALSE,'Input and Summary Results'!$E158)</f>
        <v>5.9917810000000002E-2</v>
      </c>
      <c r="E576">
        <f t="shared" si="56"/>
        <v>-2.7349029361239891E-3</v>
      </c>
      <c r="F576">
        <f t="shared" si="57"/>
        <v>2.6168604525022097E-2</v>
      </c>
      <c r="G576">
        <f>IF('Input and Summary Results'!$J$4="yes",IF(C576=FALSE,FALSE,IF('Data Transformation'!E576&lt;$R$10,E576,$R$10)),IF(C576=FALSE,FALSE,IF(C576&lt;$R$10,C576,$R$10)))</f>
        <v>0.99372243999999998</v>
      </c>
      <c r="H576">
        <f>IF('Input and Summary Results'!$J$4="yes",'Data Transformation'!F576,'Data Transformation'!D576)</f>
        <v>5.9917810000000002E-2</v>
      </c>
      <c r="I576">
        <f t="shared" si="55"/>
        <v>9</v>
      </c>
    </row>
    <row r="577" spans="2:9" x14ac:dyDescent="0.25">
      <c r="B577">
        <f>IF('Input and Summary Results'!D159=0,FALSE,'Input and Summary Results'!$B159)</f>
        <v>9</v>
      </c>
      <c r="C577">
        <f>IF(OR(B577=0,'Input and Summary Results'!D159=0,'Input and Summary Results'!D159=""),FALSE,'Input and Summary Results'!$D159)</f>
        <v>1.08056621</v>
      </c>
      <c r="D577">
        <f>IF(OR(B577=0,'Input and Summary Results'!E159=0),FALSE,'Input and Summary Results'!$E159)</f>
        <v>5.3338240000000002E-2</v>
      </c>
      <c r="E577">
        <f t="shared" si="56"/>
        <v>3.3651382747886829E-2</v>
      </c>
      <c r="F577">
        <f t="shared" si="57"/>
        <v>2.1422839198349541E-2</v>
      </c>
      <c r="G577">
        <f>IF('Input and Summary Results'!$J$4="yes",IF(C577=FALSE,FALSE,IF('Data Transformation'!E577&lt;$R$10,E577,$R$10)),IF(C577=FALSE,FALSE,IF(C577&lt;$R$10,C577,$R$10)))</f>
        <v>1.08056621</v>
      </c>
      <c r="H577">
        <f>IF('Input and Summary Results'!$J$4="yes",'Data Transformation'!F577,'Data Transformation'!D577)</f>
        <v>5.3338240000000002E-2</v>
      </c>
      <c r="I577">
        <f t="shared" si="55"/>
        <v>9</v>
      </c>
    </row>
    <row r="578" spans="2:9" x14ac:dyDescent="0.25">
      <c r="B578">
        <f>IF('Input and Summary Results'!D160=0,FALSE,'Input and Summary Results'!$B160)</f>
        <v>10</v>
      </c>
      <c r="C578">
        <f>IF(OR(B578=0,'Input and Summary Results'!D160=0,'Input and Summary Results'!D160=""),FALSE,'Input and Summary Results'!$D160)</f>
        <v>0.19527472000000001</v>
      </c>
      <c r="D578">
        <f>IF(OR(B578=0,'Input and Summary Results'!E160=0),FALSE,'Input and Summary Results'!$E160)</f>
        <v>4.4797009999999998E-2</v>
      </c>
      <c r="E578">
        <f t="shared" si="56"/>
        <v>-0.70935397624687557</v>
      </c>
      <c r="F578">
        <f t="shared" si="57"/>
        <v>9.9561798577921384E-2</v>
      </c>
      <c r="G578">
        <f>IF('Input and Summary Results'!$J$4="yes",IF(C578=FALSE,FALSE,IF('Data Transformation'!E578&lt;$R$10,E578,$R$10)),IF(C578=FALSE,FALSE,IF(C578&lt;$R$10,C578,$R$10)))</f>
        <v>0.19527472000000001</v>
      </c>
      <c r="H578">
        <f>IF('Input and Summary Results'!$J$4="yes",'Data Transformation'!F578,'Data Transformation'!D578)</f>
        <v>4.4797009999999998E-2</v>
      </c>
      <c r="I578">
        <f t="shared" si="55"/>
        <v>10</v>
      </c>
    </row>
    <row r="579" spans="2:9" x14ac:dyDescent="0.25">
      <c r="B579">
        <f>IF('Input and Summary Results'!D161=0,FALSE,'Input and Summary Results'!$B161)</f>
        <v>10</v>
      </c>
      <c r="C579">
        <f>IF(OR(B579=0,'Input and Summary Results'!D161=0,'Input and Summary Results'!D161=""),FALSE,'Input and Summary Results'!$D161)</f>
        <v>0.21222563</v>
      </c>
      <c r="D579">
        <f>IF(OR(B579=0,'Input and Summary Results'!E161=0),FALSE,'Input and Summary Results'!$E161)</f>
        <v>6.7894270000000007E-2</v>
      </c>
      <c r="E579">
        <f t="shared" si="56"/>
        <v>-0.67320216852415282</v>
      </c>
      <c r="F579">
        <f t="shared" si="57"/>
        <v>0.13884332999741833</v>
      </c>
      <c r="G579">
        <f>IF('Input and Summary Results'!$J$4="yes",IF(C579=FALSE,FALSE,IF('Data Transformation'!E579&lt;$R$10,E579,$R$10)),IF(C579=FALSE,FALSE,IF(C579&lt;$R$10,C579,$R$10)))</f>
        <v>0.21222563</v>
      </c>
      <c r="H579">
        <f>IF('Input and Summary Results'!$J$4="yes",'Data Transformation'!F579,'Data Transformation'!D579)</f>
        <v>6.7894270000000007E-2</v>
      </c>
      <c r="I579">
        <f t="shared" si="55"/>
        <v>10</v>
      </c>
    </row>
    <row r="580" spans="2:9" x14ac:dyDescent="0.25">
      <c r="B580">
        <f>IF('Input and Summary Results'!D162=0,FALSE,'Input and Summary Results'!$B162)</f>
        <v>10</v>
      </c>
      <c r="C580">
        <f>IF(OR(B580=0,'Input and Summary Results'!D162=0,'Input and Summary Results'!D162=""),FALSE,'Input and Summary Results'!$D162)</f>
        <v>0.22900227000000001</v>
      </c>
      <c r="D580">
        <f>IF(OR(B580=0,'Input and Summary Results'!E162=0),FALSE,'Input and Summary Results'!$E162)</f>
        <v>5.2323019999999998E-2</v>
      </c>
      <c r="E580">
        <f t="shared" si="56"/>
        <v>-0.64016021266627898</v>
      </c>
      <c r="F580">
        <f t="shared" si="57"/>
        <v>9.9161421762325758E-2</v>
      </c>
      <c r="G580">
        <f>IF('Input and Summary Results'!$J$4="yes",IF(C580=FALSE,FALSE,IF('Data Transformation'!E580&lt;$R$10,E580,$R$10)),IF(C580=FALSE,FALSE,IF(C580&lt;$R$10,C580,$R$10)))</f>
        <v>0.22900227000000001</v>
      </c>
      <c r="H580">
        <f>IF('Input and Summary Results'!$J$4="yes",'Data Transformation'!F580,'Data Transformation'!D580)</f>
        <v>5.2323019999999998E-2</v>
      </c>
      <c r="I580">
        <f t="shared" si="55"/>
        <v>10</v>
      </c>
    </row>
    <row r="581" spans="2:9" x14ac:dyDescent="0.25">
      <c r="B581">
        <f>IF('Input and Summary Results'!D163=0,FALSE,'Input and Summary Results'!$B163)</f>
        <v>10</v>
      </c>
      <c r="C581">
        <f>IF(OR(B581=0,'Input and Summary Results'!D163=0,'Input and Summary Results'!D163=""),FALSE,'Input and Summary Results'!$D163)</f>
        <v>0.24609297999999999</v>
      </c>
      <c r="D581">
        <f>IF(OR(B581=0,'Input and Summary Results'!E163=0),FALSE,'Input and Summary Results'!$E163)</f>
        <v>6.0347360000000003E-2</v>
      </c>
      <c r="E581">
        <f t="shared" si="56"/>
        <v>-0.60890077471957271</v>
      </c>
      <c r="F581">
        <f t="shared" si="57"/>
        <v>0.10642625498703784</v>
      </c>
      <c r="G581">
        <f>IF('Input and Summary Results'!$J$4="yes",IF(C581=FALSE,FALSE,IF('Data Transformation'!E581&lt;$R$10,E581,$R$10)),IF(C581=FALSE,FALSE,IF(C581&lt;$R$10,C581,$R$10)))</f>
        <v>0.24609297999999999</v>
      </c>
      <c r="H581">
        <f>IF('Input and Summary Results'!$J$4="yes",'Data Transformation'!F581,'Data Transformation'!D581)</f>
        <v>6.0347360000000003E-2</v>
      </c>
      <c r="I581">
        <f t="shared" ref="I581:I644" si="58">IF(G581=FALSE,"",B581)</f>
        <v>10</v>
      </c>
    </row>
    <row r="582" spans="2:9" x14ac:dyDescent="0.25">
      <c r="B582">
        <f>IF('Input and Summary Results'!D164=0,FALSE,'Input and Summary Results'!$B164)</f>
        <v>10</v>
      </c>
      <c r="C582">
        <f>IF(OR(B582=0,'Input and Summary Results'!D164=0,'Input and Summary Results'!D164=""),FALSE,'Input and Summary Results'!$D164)</f>
        <v>0.26951526999999997</v>
      </c>
      <c r="D582">
        <f>IF(OR(B582=0,'Input and Summary Results'!E164=0),FALSE,'Input and Summary Results'!$E164)</f>
        <v>4.7909680000000003E-2</v>
      </c>
      <c r="E582">
        <f t="shared" si="56"/>
        <v>-0.56941662383951064</v>
      </c>
      <c r="F582">
        <f t="shared" si="57"/>
        <v>7.7148879616357191E-2</v>
      </c>
      <c r="G582">
        <f>IF('Input and Summary Results'!$J$4="yes",IF(C582=FALSE,FALSE,IF('Data Transformation'!E582&lt;$R$10,E582,$R$10)),IF(C582=FALSE,FALSE,IF(C582&lt;$R$10,C582,$R$10)))</f>
        <v>0.26951526999999997</v>
      </c>
      <c r="H582">
        <f>IF('Input and Summary Results'!$J$4="yes",'Data Transformation'!F582,'Data Transformation'!D582)</f>
        <v>4.7909680000000003E-2</v>
      </c>
      <c r="I582">
        <f t="shared" si="58"/>
        <v>10</v>
      </c>
    </row>
    <row r="583" spans="2:9" x14ac:dyDescent="0.25">
      <c r="B583">
        <f>IF('Input and Summary Results'!D165=0,FALSE,'Input and Summary Results'!$B165)</f>
        <v>10</v>
      </c>
      <c r="C583">
        <f>IF(OR(B583=0,'Input and Summary Results'!D165=0,'Input and Summary Results'!D165=""),FALSE,'Input and Summary Results'!$D165)</f>
        <v>0.28917315999999998</v>
      </c>
      <c r="D583">
        <f>IF(OR(B583=0,'Input and Summary Results'!E165=0),FALSE,'Input and Summary Results'!$E165)</f>
        <v>7.3297719999999997E-2</v>
      </c>
      <c r="E583">
        <f t="shared" si="56"/>
        <v>-0.53884201913972263</v>
      </c>
      <c r="F583">
        <f t="shared" si="57"/>
        <v>0.11000747953233281</v>
      </c>
      <c r="G583">
        <f>IF('Input and Summary Results'!$J$4="yes",IF(C583=FALSE,FALSE,IF('Data Transformation'!E583&lt;$R$10,E583,$R$10)),IF(C583=FALSE,FALSE,IF(C583&lt;$R$10,C583,$R$10)))</f>
        <v>0.28917315999999998</v>
      </c>
      <c r="H583">
        <f>IF('Input and Summary Results'!$J$4="yes",'Data Transformation'!F583,'Data Transformation'!D583)</f>
        <v>7.3297719999999997E-2</v>
      </c>
      <c r="I583">
        <f t="shared" si="58"/>
        <v>10</v>
      </c>
    </row>
    <row r="584" spans="2:9" x14ac:dyDescent="0.25">
      <c r="B584">
        <f>IF('Input and Summary Results'!D166=0,FALSE,'Input and Summary Results'!$B166)</f>
        <v>10</v>
      </c>
      <c r="C584">
        <f>IF(OR(B584=0,'Input and Summary Results'!D166=0,'Input and Summary Results'!D166=""),FALSE,'Input and Summary Results'!$D166)</f>
        <v>0.30136655000000001</v>
      </c>
      <c r="D584">
        <f>IF(OR(B584=0,'Input and Summary Results'!E166=0),FALSE,'Input and Summary Results'!$E166)</f>
        <v>9.8383390000000001E-2</v>
      </c>
      <c r="E584">
        <f t="shared" si="56"/>
        <v>-0.52090495360269429</v>
      </c>
      <c r="F584">
        <f t="shared" si="57"/>
        <v>0.14168258308694182</v>
      </c>
      <c r="G584">
        <f>IF('Input and Summary Results'!$J$4="yes",IF(C584=FALSE,FALSE,IF('Data Transformation'!E584&lt;$R$10,E584,$R$10)),IF(C584=FALSE,FALSE,IF(C584&lt;$R$10,C584,$R$10)))</f>
        <v>0.30136655000000001</v>
      </c>
      <c r="H584">
        <f>IF('Input and Summary Results'!$J$4="yes",'Data Transformation'!F584,'Data Transformation'!D584)</f>
        <v>9.8383390000000001E-2</v>
      </c>
      <c r="I584">
        <f t="shared" si="58"/>
        <v>10</v>
      </c>
    </row>
    <row r="585" spans="2:9" x14ac:dyDescent="0.25">
      <c r="B585">
        <f>IF('Input and Summary Results'!D167=0,FALSE,'Input and Summary Results'!$B167)</f>
        <v>10</v>
      </c>
      <c r="C585">
        <f>IF(OR(B585=0,'Input and Summary Results'!D167=0,'Input and Summary Results'!D167=""),FALSE,'Input and Summary Results'!$D167)</f>
        <v>0.35289026000000001</v>
      </c>
      <c r="D585">
        <f>IF(OR(B585=0,'Input and Summary Results'!E167=0),FALSE,'Input and Summary Results'!$E167)</f>
        <v>5.9988279999999998E-2</v>
      </c>
      <c r="E585">
        <f t="shared" si="56"/>
        <v>-0.45236032828392131</v>
      </c>
      <c r="F585">
        <f t="shared" si="57"/>
        <v>7.377623151174531E-2</v>
      </c>
      <c r="G585">
        <f>IF('Input and Summary Results'!$J$4="yes",IF(C585=FALSE,FALSE,IF('Data Transformation'!E585&lt;$R$10,E585,$R$10)),IF(C585=FALSE,FALSE,IF(C585&lt;$R$10,C585,$R$10)))</f>
        <v>0.35289026000000001</v>
      </c>
      <c r="H585">
        <f>IF('Input and Summary Results'!$J$4="yes",'Data Transformation'!F585,'Data Transformation'!D585)</f>
        <v>5.9988279999999998E-2</v>
      </c>
      <c r="I585">
        <f t="shared" si="58"/>
        <v>10</v>
      </c>
    </row>
    <row r="586" spans="2:9" x14ac:dyDescent="0.25">
      <c r="B586">
        <f>IF('Input and Summary Results'!D168=0,FALSE,'Input and Summary Results'!$B168)</f>
        <v>10</v>
      </c>
      <c r="C586">
        <f>IF(OR(B586=0,'Input and Summary Results'!D168=0,'Input and Summary Results'!D168=""),FALSE,'Input and Summary Results'!$D168)</f>
        <v>0.36093879000000001</v>
      </c>
      <c r="D586">
        <f>IF(OR(B586=0,'Input and Summary Results'!E168=0),FALSE,'Input and Summary Results'!$E168)</f>
        <v>6.4611680000000005E-2</v>
      </c>
      <c r="E586">
        <f t="shared" si="56"/>
        <v>-0.44256644191475791</v>
      </c>
      <c r="F586">
        <f t="shared" si="57"/>
        <v>7.7690372708347583E-2</v>
      </c>
      <c r="G586">
        <f>IF('Input and Summary Results'!$J$4="yes",IF(C586=FALSE,FALSE,IF('Data Transformation'!E586&lt;$R$10,E586,$R$10)),IF(C586=FALSE,FALSE,IF(C586&lt;$R$10,C586,$R$10)))</f>
        <v>0.36093879000000001</v>
      </c>
      <c r="H586">
        <f>IF('Input and Summary Results'!$J$4="yes",'Data Transformation'!F586,'Data Transformation'!D586)</f>
        <v>6.4611680000000005E-2</v>
      </c>
      <c r="I586">
        <f t="shared" si="58"/>
        <v>10</v>
      </c>
    </row>
    <row r="587" spans="2:9" x14ac:dyDescent="0.25">
      <c r="B587">
        <f>IF('Input and Summary Results'!D169=0,FALSE,'Input and Summary Results'!$B169)</f>
        <v>10</v>
      </c>
      <c r="C587">
        <f>IF(OR(B587=0,'Input and Summary Results'!D169=0,'Input and Summary Results'!D169=""),FALSE,'Input and Summary Results'!$D169)</f>
        <v>0.36208782</v>
      </c>
      <c r="D587">
        <f>IF(OR(B587=0,'Input and Summary Results'!E169=0),FALSE,'Input and Summary Results'!$E169)</f>
        <v>9.7321149999999995E-2</v>
      </c>
      <c r="E587">
        <f t="shared" si="56"/>
        <v>-0.44118608384290775</v>
      </c>
      <c r="F587">
        <f t="shared" si="57"/>
        <v>0.11664954402498266</v>
      </c>
      <c r="G587">
        <f>IF('Input and Summary Results'!$J$4="yes",IF(C587=FALSE,FALSE,IF('Data Transformation'!E587&lt;$R$10,E587,$R$10)),IF(C587=FALSE,FALSE,IF(C587&lt;$R$10,C587,$R$10)))</f>
        <v>0.36208782</v>
      </c>
      <c r="H587">
        <f>IF('Input and Summary Results'!$J$4="yes",'Data Transformation'!F587,'Data Transformation'!D587)</f>
        <v>9.7321149999999995E-2</v>
      </c>
      <c r="I587">
        <f t="shared" si="58"/>
        <v>10</v>
      </c>
    </row>
    <row r="588" spans="2:9" x14ac:dyDescent="0.25">
      <c r="B588">
        <f>IF('Input and Summary Results'!D170=0,FALSE,'Input and Summary Results'!$B170)</f>
        <v>10</v>
      </c>
      <c r="C588">
        <f>IF(OR(B588=0,'Input and Summary Results'!D170=0,'Input and Summary Results'!D170=""),FALSE,'Input and Summary Results'!$D170)</f>
        <v>0.36717896</v>
      </c>
      <c r="D588">
        <f>IF(OR(B588=0,'Input and Summary Results'!E170=0),FALSE,'Input and Summary Results'!$E170)</f>
        <v>6.1797890000000001E-2</v>
      </c>
      <c r="E588">
        <f t="shared" si="56"/>
        <v>-0.43512221259523215</v>
      </c>
      <c r="F588">
        <f t="shared" si="57"/>
        <v>7.304417513465368E-2</v>
      </c>
      <c r="G588">
        <f>IF('Input and Summary Results'!$J$4="yes",IF(C588=FALSE,FALSE,IF('Data Transformation'!E588&lt;$R$10,E588,$R$10)),IF(C588=FALSE,FALSE,IF(C588&lt;$R$10,C588,$R$10)))</f>
        <v>0.36717896</v>
      </c>
      <c r="H588">
        <f>IF('Input and Summary Results'!$J$4="yes",'Data Transformation'!F588,'Data Transformation'!D588)</f>
        <v>6.1797890000000001E-2</v>
      </c>
      <c r="I588">
        <f t="shared" si="58"/>
        <v>10</v>
      </c>
    </row>
    <row r="589" spans="2:9" x14ac:dyDescent="0.25">
      <c r="B589">
        <f>IF('Input and Summary Results'!D171=0,FALSE,'Input and Summary Results'!$B171)</f>
        <v>10</v>
      </c>
      <c r="C589">
        <f>IF(OR(B589=0,'Input and Summary Results'!D171=0,'Input and Summary Results'!D171=""),FALSE,'Input and Summary Results'!$D171)</f>
        <v>0.41202781999999999</v>
      </c>
      <c r="D589">
        <f>IF(OR(B589=0,'Input and Summary Results'!E171=0),FALSE,'Input and Summary Results'!$E171)</f>
        <v>7.6710379999999995E-2</v>
      </c>
      <c r="E589">
        <f t="shared" si="56"/>
        <v>-0.38507345953825295</v>
      </c>
      <c r="F589">
        <f t="shared" si="57"/>
        <v>8.0801109303735838E-2</v>
      </c>
      <c r="G589">
        <f>IF('Input and Summary Results'!$J$4="yes",IF(C589=FALSE,FALSE,IF('Data Transformation'!E589&lt;$R$10,E589,$R$10)),IF(C589=FALSE,FALSE,IF(C589&lt;$R$10,C589,$R$10)))</f>
        <v>0.41202781999999999</v>
      </c>
      <c r="H589">
        <f>IF('Input and Summary Results'!$J$4="yes",'Data Transformation'!F589,'Data Transformation'!D589)</f>
        <v>7.6710379999999995E-2</v>
      </c>
      <c r="I589">
        <f t="shared" si="58"/>
        <v>10</v>
      </c>
    </row>
    <row r="590" spans="2:9" x14ac:dyDescent="0.25">
      <c r="B590">
        <f>IF('Input and Summary Results'!D172=0,FALSE,'Input and Summary Results'!$B172)</f>
        <v>10</v>
      </c>
      <c r="C590">
        <f>IF(OR(B590=0,'Input and Summary Results'!D172=0,'Input and Summary Results'!D172=""),FALSE,'Input and Summary Results'!$D172)</f>
        <v>0.79530743999999998</v>
      </c>
      <c r="D590">
        <f>IF(OR(B590=0,'Input and Summary Results'!E172=0),FALSE,'Input and Summary Results'!$E172)</f>
        <v>4.3317149999999999E-2</v>
      </c>
      <c r="E590">
        <f t="shared" si="56"/>
        <v>-9.9464954758570936E-2</v>
      </c>
      <c r="F590">
        <f t="shared" si="57"/>
        <v>2.3638208514684584E-2</v>
      </c>
      <c r="G590">
        <f>IF('Input and Summary Results'!$J$4="yes",IF(C590=FALSE,FALSE,IF('Data Transformation'!E590&lt;$R$10,E590,$R$10)),IF(C590=FALSE,FALSE,IF(C590&lt;$R$10,C590,$R$10)))</f>
        <v>0.79530743999999998</v>
      </c>
      <c r="H590">
        <f>IF('Input and Summary Results'!$J$4="yes",'Data Transformation'!F590,'Data Transformation'!D590)</f>
        <v>4.3317149999999999E-2</v>
      </c>
      <c r="I590">
        <f t="shared" si="58"/>
        <v>10</v>
      </c>
    </row>
    <row r="591" spans="2:9" x14ac:dyDescent="0.25">
      <c r="B591">
        <f>IF('Input and Summary Results'!D173=0,FALSE,'Input and Summary Results'!$B173)</f>
        <v>11</v>
      </c>
      <c r="C591">
        <f>IF(OR(B591=0,'Input and Summary Results'!D173=0,'Input and Summary Results'!D173=""),FALSE,'Input and Summary Results'!$D173)</f>
        <v>0.37535323999999998</v>
      </c>
      <c r="D591">
        <f>IF(OR(B591=0,'Input and Summary Results'!E173=0),FALSE,'Input and Summary Results'!$E173)</f>
        <v>5.9871929999999997E-2</v>
      </c>
      <c r="E591">
        <f t="shared" si="56"/>
        <v>-0.42555983100833672</v>
      </c>
      <c r="F591">
        <f t="shared" si="57"/>
        <v>6.9226570736408186E-2</v>
      </c>
      <c r="G591">
        <f>IF('Input and Summary Results'!$J$4="yes",IF(C591=FALSE,FALSE,IF('Data Transformation'!E591&lt;$R$10,E591,$R$10)),IF(C591=FALSE,FALSE,IF(C591&lt;$R$10,C591,$R$10)))</f>
        <v>0.37535323999999998</v>
      </c>
      <c r="H591">
        <f>IF('Input and Summary Results'!$J$4="yes",'Data Transformation'!F591,'Data Transformation'!D591)</f>
        <v>5.9871929999999997E-2</v>
      </c>
      <c r="I591">
        <f t="shared" si="58"/>
        <v>11</v>
      </c>
    </row>
    <row r="592" spans="2:9" x14ac:dyDescent="0.25">
      <c r="B592">
        <f>IF('Input and Summary Results'!D174=0,FALSE,'Input and Summary Results'!$B174)</f>
        <v>11</v>
      </c>
      <c r="C592">
        <f>IF(OR(B592=0,'Input and Summary Results'!D174=0,'Input and Summary Results'!D174=""),FALSE,'Input and Summary Results'!$D174)</f>
        <v>0.4338861</v>
      </c>
      <c r="D592">
        <f>IF(OR(B592=0,'Input and Summary Results'!E174=0),FALSE,'Input and Summary Results'!$E174)</f>
        <v>4.3308989999999999E-2</v>
      </c>
      <c r="E592">
        <f t="shared" si="56"/>
        <v>-0.36262426273087878</v>
      </c>
      <c r="F592">
        <f t="shared" si="57"/>
        <v>4.3320359098851055E-2</v>
      </c>
      <c r="G592">
        <f>IF('Input and Summary Results'!$J$4="yes",IF(C592=FALSE,FALSE,IF('Data Transformation'!E592&lt;$R$10,E592,$R$10)),IF(C592=FALSE,FALSE,IF(C592&lt;$R$10,C592,$R$10)))</f>
        <v>0.4338861</v>
      </c>
      <c r="H592">
        <f>IF('Input and Summary Results'!$J$4="yes",'Data Transformation'!F592,'Data Transformation'!D592)</f>
        <v>4.3308989999999999E-2</v>
      </c>
      <c r="I592">
        <f t="shared" si="58"/>
        <v>11</v>
      </c>
    </row>
    <row r="593" spans="2:9" x14ac:dyDescent="0.25">
      <c r="B593">
        <f>IF('Input and Summary Results'!D175=0,FALSE,'Input and Summary Results'!$B175)</f>
        <v>11</v>
      </c>
      <c r="C593">
        <f>IF(OR(B593=0,'Input and Summary Results'!D175=0,'Input and Summary Results'!D175=""),FALSE,'Input and Summary Results'!$D175)</f>
        <v>0.44841112</v>
      </c>
      <c r="D593">
        <f>IF(OR(B593=0,'Input and Summary Results'!E175=0),FALSE,'Input and Summary Results'!$E175)</f>
        <v>6.3093380000000004E-2</v>
      </c>
      <c r="E593">
        <f t="shared" si="56"/>
        <v>-0.3483236260173912</v>
      </c>
      <c r="F593">
        <f t="shared" si="57"/>
        <v>6.1065673215240514E-2</v>
      </c>
      <c r="G593">
        <f>IF('Input and Summary Results'!$J$4="yes",IF(C593=FALSE,FALSE,IF('Data Transformation'!E593&lt;$R$10,E593,$R$10)),IF(C593=FALSE,FALSE,IF(C593&lt;$R$10,C593,$R$10)))</f>
        <v>0.44841112</v>
      </c>
      <c r="H593">
        <f>IF('Input and Summary Results'!$J$4="yes",'Data Transformation'!F593,'Data Transformation'!D593)</f>
        <v>6.3093380000000004E-2</v>
      </c>
      <c r="I593">
        <f t="shared" si="58"/>
        <v>11</v>
      </c>
    </row>
    <row r="594" spans="2:9" x14ac:dyDescent="0.25">
      <c r="B594">
        <f>IF('Input and Summary Results'!D176=0,FALSE,'Input and Summary Results'!$B176)</f>
        <v>11</v>
      </c>
      <c r="C594">
        <f>IF(OR(B594=0,'Input and Summary Results'!D176=0,'Input and Summary Results'!D176=""),FALSE,'Input and Summary Results'!$D176)</f>
        <v>0.47510440999999998</v>
      </c>
      <c r="D594">
        <f>IF(OR(B594=0,'Input and Summary Results'!E176=0),FALSE,'Input and Summary Results'!$E176)</f>
        <v>4.2909500000000003E-2</v>
      </c>
      <c r="E594">
        <f t="shared" si="56"/>
        <v>-0.32321093836678405</v>
      </c>
      <c r="F594">
        <f t="shared" si="57"/>
        <v>3.9197116692728663E-2</v>
      </c>
      <c r="G594">
        <f>IF('Input and Summary Results'!$J$4="yes",IF(C594=FALSE,FALSE,IF('Data Transformation'!E594&lt;$R$10,E594,$R$10)),IF(C594=FALSE,FALSE,IF(C594&lt;$R$10,C594,$R$10)))</f>
        <v>0.47510440999999998</v>
      </c>
      <c r="H594">
        <f>IF('Input and Summary Results'!$J$4="yes",'Data Transformation'!F594,'Data Transformation'!D594)</f>
        <v>4.2909500000000003E-2</v>
      </c>
      <c r="I594">
        <f t="shared" si="58"/>
        <v>11</v>
      </c>
    </row>
    <row r="595" spans="2:9" x14ac:dyDescent="0.25">
      <c r="B595">
        <f>IF('Input and Summary Results'!D177=0,FALSE,'Input and Summary Results'!$B177)</f>
        <v>11</v>
      </c>
      <c r="C595">
        <f>IF(OR(B595=0,'Input and Summary Results'!D177=0,'Input and Summary Results'!D177=""),FALSE,'Input and Summary Results'!$D177)</f>
        <v>0.48365515999999997</v>
      </c>
      <c r="D595">
        <f>IF(OR(B595=0,'Input and Summary Results'!E177=0),FALSE,'Input and Summary Results'!$E177)</f>
        <v>3.4536160000000003E-2</v>
      </c>
      <c r="E595">
        <f t="shared" si="56"/>
        <v>-0.31546417448306358</v>
      </c>
      <c r="F595">
        <f t="shared" si="57"/>
        <v>3.0990454934875504E-2</v>
      </c>
      <c r="G595">
        <f>IF('Input and Summary Results'!$J$4="yes",IF(C595=FALSE,FALSE,IF('Data Transformation'!E595&lt;$R$10,E595,$R$10)),IF(C595=FALSE,FALSE,IF(C595&lt;$R$10,C595,$R$10)))</f>
        <v>0.48365515999999997</v>
      </c>
      <c r="H595">
        <f>IF('Input and Summary Results'!$J$4="yes",'Data Transformation'!F595,'Data Transformation'!D595)</f>
        <v>3.4536160000000003E-2</v>
      </c>
      <c r="I595">
        <f t="shared" si="58"/>
        <v>11</v>
      </c>
    </row>
    <row r="596" spans="2:9" x14ac:dyDescent="0.25">
      <c r="B596">
        <f>IF('Input and Summary Results'!D178=0,FALSE,'Input and Summary Results'!$B178)</f>
        <v>11</v>
      </c>
      <c r="C596">
        <f>IF(OR(B596=0,'Input and Summary Results'!D178=0,'Input and Summary Results'!D178=""),FALSE,'Input and Summary Results'!$D178)</f>
        <v>0.51602775999999995</v>
      </c>
      <c r="D596">
        <f>IF(OR(B596=0,'Input and Summary Results'!E178=0),FALSE,'Input and Summary Results'!$E178)</f>
        <v>5.8491029999999999E-2</v>
      </c>
      <c r="E596">
        <f t="shared" si="56"/>
        <v>-0.28732693463144798</v>
      </c>
      <c r="F596">
        <f t="shared" si="57"/>
        <v>4.9193297314082486E-2</v>
      </c>
      <c r="G596">
        <f>IF('Input and Summary Results'!$J$4="yes",IF(C596=FALSE,FALSE,IF('Data Transformation'!E596&lt;$R$10,E596,$R$10)),IF(C596=FALSE,FALSE,IF(C596&lt;$R$10,C596,$R$10)))</f>
        <v>0.51602775999999995</v>
      </c>
      <c r="H596">
        <f>IF('Input and Summary Results'!$J$4="yes",'Data Transformation'!F596,'Data Transformation'!D596)</f>
        <v>5.8491029999999999E-2</v>
      </c>
      <c r="I596">
        <f t="shared" si="58"/>
        <v>11</v>
      </c>
    </row>
    <row r="597" spans="2:9" x14ac:dyDescent="0.25">
      <c r="B597">
        <f>IF('Input and Summary Results'!D179=0,FALSE,'Input and Summary Results'!$B179)</f>
        <v>11</v>
      </c>
      <c r="C597">
        <f>IF(OR(B597=0,'Input and Summary Results'!D179=0,'Input and Summary Results'!D179=""),FALSE,'Input and Summary Results'!$D179)</f>
        <v>0.52877536000000003</v>
      </c>
      <c r="D597">
        <f>IF(OR(B597=0,'Input and Summary Results'!E179=0),FALSE,'Input and Summary Results'!$E179)</f>
        <v>5.3092840000000002E-2</v>
      </c>
      <c r="E597">
        <f t="shared" si="56"/>
        <v>-0.27672879040848741</v>
      </c>
      <c r="F597">
        <f t="shared" si="57"/>
        <v>4.3576713862007489E-2</v>
      </c>
      <c r="G597">
        <f>IF('Input and Summary Results'!$J$4="yes",IF(C597=FALSE,FALSE,IF('Data Transformation'!E597&lt;$R$10,E597,$R$10)),IF(C597=FALSE,FALSE,IF(C597&lt;$R$10,C597,$R$10)))</f>
        <v>0.52877536000000003</v>
      </c>
      <c r="H597">
        <f>IF('Input and Summary Results'!$J$4="yes",'Data Transformation'!F597,'Data Transformation'!D597)</f>
        <v>5.3092840000000002E-2</v>
      </c>
      <c r="I597">
        <f t="shared" si="58"/>
        <v>11</v>
      </c>
    </row>
    <row r="598" spans="2:9" x14ac:dyDescent="0.25">
      <c r="B598">
        <f>IF('Input and Summary Results'!D180=0,FALSE,'Input and Summary Results'!$B180)</f>
        <v>11</v>
      </c>
      <c r="C598">
        <f>IF(OR(B598=0,'Input and Summary Results'!D180=0,'Input and Summary Results'!D180=""),FALSE,'Input and Summary Results'!$D180)</f>
        <v>0.55780395999999999</v>
      </c>
      <c r="D598">
        <f>IF(OR(B598=0,'Input and Summary Results'!E180=0),FALSE,'Input and Summary Results'!$E180)</f>
        <v>5.6179029999999998E-2</v>
      </c>
      <c r="E598">
        <f t="shared" si="56"/>
        <v>-0.25351840688595384</v>
      </c>
      <c r="F598">
        <f t="shared" si="57"/>
        <v>4.3710157633158428E-2</v>
      </c>
      <c r="G598">
        <f>IF('Input and Summary Results'!$J$4="yes",IF(C598=FALSE,FALSE,IF('Data Transformation'!E598&lt;$R$10,E598,$R$10)),IF(C598=FALSE,FALSE,IF(C598&lt;$R$10,C598,$R$10)))</f>
        <v>0.55780395999999999</v>
      </c>
      <c r="H598">
        <f>IF('Input and Summary Results'!$J$4="yes",'Data Transformation'!F598,'Data Transformation'!D598)</f>
        <v>5.6179029999999998E-2</v>
      </c>
      <c r="I598">
        <f t="shared" si="58"/>
        <v>11</v>
      </c>
    </row>
    <row r="599" spans="2:9" x14ac:dyDescent="0.25">
      <c r="B599">
        <f>IF('Input and Summary Results'!D181=0,FALSE,'Input and Summary Results'!$B181)</f>
        <v>11</v>
      </c>
      <c r="C599">
        <f>IF(OR(B599=0,'Input and Summary Results'!D181=0,'Input and Summary Results'!D181=""),FALSE,'Input and Summary Results'!$D181)</f>
        <v>0.55971952999999997</v>
      </c>
      <c r="D599">
        <f>IF(OR(B599=0,'Input and Summary Results'!E181=0),FALSE,'Input and Summary Results'!$E181)</f>
        <v>5.316485E-2</v>
      </c>
      <c r="E599">
        <f t="shared" si="56"/>
        <v>-0.2520295392193112</v>
      </c>
      <c r="F599">
        <f t="shared" si="57"/>
        <v>4.1223405050740326E-2</v>
      </c>
      <c r="G599">
        <f>IF('Input and Summary Results'!$J$4="yes",IF(C599=FALSE,FALSE,IF('Data Transformation'!E599&lt;$R$10,E599,$R$10)),IF(C599=FALSE,FALSE,IF(C599&lt;$R$10,C599,$R$10)))</f>
        <v>0.55971952999999997</v>
      </c>
      <c r="H599">
        <f>IF('Input and Summary Results'!$J$4="yes",'Data Transformation'!F599,'Data Transformation'!D599)</f>
        <v>5.316485E-2</v>
      </c>
      <c r="I599">
        <f t="shared" si="58"/>
        <v>11</v>
      </c>
    </row>
    <row r="600" spans="2:9" x14ac:dyDescent="0.25">
      <c r="B600">
        <f>IF('Input and Summary Results'!D182=0,FALSE,'Input and Summary Results'!$B182)</f>
        <v>11</v>
      </c>
      <c r="C600">
        <f>IF(OR(B600=0,'Input and Summary Results'!D182=0,'Input and Summary Results'!D182=""),FALSE,'Input and Summary Results'!$D182)</f>
        <v>0.58414032000000005</v>
      </c>
      <c r="D600">
        <f>IF(OR(B600=0,'Input and Summary Results'!E182=0),FALSE,'Input and Summary Results'!$E182)</f>
        <v>4.1788699999999998E-2</v>
      </c>
      <c r="E600">
        <f t="shared" si="56"/>
        <v>-0.23348281576140015</v>
      </c>
      <c r="F600">
        <f t="shared" si="57"/>
        <v>3.1047841039290008E-2</v>
      </c>
      <c r="G600">
        <f>IF('Input and Summary Results'!$J$4="yes",IF(C600=FALSE,FALSE,IF('Data Transformation'!E600&lt;$R$10,E600,$R$10)),IF(C600=FALSE,FALSE,IF(C600&lt;$R$10,C600,$R$10)))</f>
        <v>0.58414032000000005</v>
      </c>
      <c r="H600">
        <f>IF('Input and Summary Results'!$J$4="yes",'Data Transformation'!F600,'Data Transformation'!D600)</f>
        <v>4.1788699999999998E-2</v>
      </c>
      <c r="I600">
        <f t="shared" si="58"/>
        <v>11</v>
      </c>
    </row>
    <row r="601" spans="2:9" x14ac:dyDescent="0.25">
      <c r="B601">
        <f>IF('Input and Summary Results'!D183=0,FALSE,'Input and Summary Results'!$B183)</f>
        <v>11</v>
      </c>
      <c r="C601">
        <f>IF(OR(B601=0,'Input and Summary Results'!D183=0,'Input and Summary Results'!D183=""),FALSE,'Input and Summary Results'!$D183)</f>
        <v>0.60471671999999999</v>
      </c>
      <c r="D601">
        <f>IF(OR(B601=0,'Input and Summary Results'!E183=0),FALSE,'Input and Summary Results'!$E183)</f>
        <v>7.3547799999999997E-2</v>
      </c>
      <c r="E601">
        <f t="shared" si="56"/>
        <v>-0.21844802328532653</v>
      </c>
      <c r="F601">
        <f t="shared" si="57"/>
        <v>5.2784624840536899E-2</v>
      </c>
      <c r="G601">
        <f>IF('Input and Summary Results'!$J$4="yes",IF(C601=FALSE,FALSE,IF('Data Transformation'!E601&lt;$R$10,E601,$R$10)),IF(C601=FALSE,FALSE,IF(C601&lt;$R$10,C601,$R$10)))</f>
        <v>0.60471671999999999</v>
      </c>
      <c r="H601">
        <f>IF('Input and Summary Results'!$J$4="yes",'Data Transformation'!F601,'Data Transformation'!D601)</f>
        <v>7.3547799999999997E-2</v>
      </c>
      <c r="I601">
        <f t="shared" si="58"/>
        <v>11</v>
      </c>
    </row>
    <row r="602" spans="2:9" x14ac:dyDescent="0.25">
      <c r="B602">
        <f>IF('Input and Summary Results'!D184=0,FALSE,'Input and Summary Results'!$B184)</f>
        <v>11</v>
      </c>
      <c r="C602">
        <f>IF(OR(B602=0,'Input and Summary Results'!D184=0,'Input and Summary Results'!D184=""),FALSE,'Input and Summary Results'!$D184)</f>
        <v>0.63681019000000005</v>
      </c>
      <c r="D602">
        <f>IF(OR(B602=0,'Input and Summary Results'!E184=0),FALSE,'Input and Summary Results'!$E184)</f>
        <v>5.010937E-2</v>
      </c>
      <c r="E602">
        <f t="shared" si="56"/>
        <v>-0.19598999579588497</v>
      </c>
      <c r="F602">
        <f t="shared" si="57"/>
        <v>3.4150625918847183E-2</v>
      </c>
      <c r="G602">
        <f>IF('Input and Summary Results'!$J$4="yes",IF(C602=FALSE,FALSE,IF('Data Transformation'!E602&lt;$R$10,E602,$R$10)),IF(C602=FALSE,FALSE,IF(C602&lt;$R$10,C602,$R$10)))</f>
        <v>0.63681019000000005</v>
      </c>
      <c r="H602">
        <f>IF('Input and Summary Results'!$J$4="yes",'Data Transformation'!F602,'Data Transformation'!D602)</f>
        <v>5.010937E-2</v>
      </c>
      <c r="I602">
        <f t="shared" si="58"/>
        <v>11</v>
      </c>
    </row>
    <row r="603" spans="2:9" x14ac:dyDescent="0.25">
      <c r="B603">
        <f>IF('Input and Summary Results'!D185=0,FALSE,'Input and Summary Results'!$B185)</f>
        <v>11</v>
      </c>
      <c r="C603">
        <f>IF(OR(B603=0,'Input and Summary Results'!D185=0,'Input and Summary Results'!D185=""),FALSE,'Input and Summary Results'!$D185)</f>
        <v>0.68859784000000002</v>
      </c>
      <c r="D603">
        <f>IF(OR(B603=0,'Input and Summary Results'!E185=0),FALSE,'Input and Summary Results'!$E185)</f>
        <v>7.4590740000000003E-2</v>
      </c>
      <c r="E603">
        <f t="shared" si="56"/>
        <v>-0.16203434392811</v>
      </c>
      <c r="F603">
        <f t="shared" si="57"/>
        <v>4.7012028327013046E-2</v>
      </c>
      <c r="G603">
        <f>IF('Input and Summary Results'!$J$4="yes",IF(C603=FALSE,FALSE,IF('Data Transformation'!E603&lt;$R$10,E603,$R$10)),IF(C603=FALSE,FALSE,IF(C603&lt;$R$10,C603,$R$10)))</f>
        <v>0.68859784000000002</v>
      </c>
      <c r="H603">
        <f>IF('Input and Summary Results'!$J$4="yes",'Data Transformation'!F603,'Data Transformation'!D603)</f>
        <v>7.4590740000000003E-2</v>
      </c>
      <c r="I603">
        <f t="shared" si="58"/>
        <v>11</v>
      </c>
    </row>
    <row r="604" spans="2:9" x14ac:dyDescent="0.25">
      <c r="B604">
        <f>IF('Input and Summary Results'!D186=0,FALSE,'Input and Summary Results'!$B186)</f>
        <v>11</v>
      </c>
      <c r="C604">
        <f>IF(OR(B604=0,'Input and Summary Results'!D186=0,'Input and Summary Results'!D186=""),FALSE,'Input and Summary Results'!$D186)</f>
        <v>0.70835559999999997</v>
      </c>
      <c r="D604">
        <f>IF(OR(B604=0,'Input and Summary Results'!E186=0),FALSE,'Input and Summary Results'!$E186)</f>
        <v>8.4287260000000003E-2</v>
      </c>
      <c r="E604">
        <f t="shared" si="56"/>
        <v>-0.14974866837313539</v>
      </c>
      <c r="F604">
        <f t="shared" si="57"/>
        <v>5.1641676638117924E-2</v>
      </c>
      <c r="G604">
        <f>IF('Input and Summary Results'!$J$4="yes",IF(C604=FALSE,FALSE,IF('Data Transformation'!E604&lt;$R$10,E604,$R$10)),IF(C604=FALSE,FALSE,IF(C604&lt;$R$10,C604,$R$10)))</f>
        <v>0.70835559999999997</v>
      </c>
      <c r="H604">
        <f>IF('Input and Summary Results'!$J$4="yes",'Data Transformation'!F604,'Data Transformation'!D604)</f>
        <v>8.4287260000000003E-2</v>
      </c>
      <c r="I604">
        <f t="shared" si="58"/>
        <v>11</v>
      </c>
    </row>
    <row r="605" spans="2:9" x14ac:dyDescent="0.25">
      <c r="B605">
        <f>IF('Input and Summary Results'!D187=0,FALSE,'Input and Summary Results'!$B187)</f>
        <v>11</v>
      </c>
      <c r="C605">
        <f>IF(OR(B605=0,'Input and Summary Results'!D187=0,'Input and Summary Results'!D187=""),FALSE,'Input and Summary Results'!$D187)</f>
        <v>0.74090540000000005</v>
      </c>
      <c r="D605">
        <f>IF(OR(B605=0,'Input and Summary Results'!E187=0),FALSE,'Input and Summary Results'!$E187)</f>
        <v>6.7682000000000006E-2</v>
      </c>
      <c r="E605">
        <f t="shared" si="56"/>
        <v>-0.13023723990289676</v>
      </c>
      <c r="F605">
        <f t="shared" si="57"/>
        <v>3.9646070874905216E-2</v>
      </c>
      <c r="G605">
        <f>IF('Input and Summary Results'!$J$4="yes",IF(C605=FALSE,FALSE,IF('Data Transformation'!E605&lt;$R$10,E605,$R$10)),IF(C605=FALSE,FALSE,IF(C605&lt;$R$10,C605,$R$10)))</f>
        <v>0.74090540000000005</v>
      </c>
      <c r="H605">
        <f>IF('Input and Summary Results'!$J$4="yes",'Data Transformation'!F605,'Data Transformation'!D605)</f>
        <v>6.7682000000000006E-2</v>
      </c>
      <c r="I605">
        <f t="shared" si="58"/>
        <v>11</v>
      </c>
    </row>
    <row r="606" spans="2:9" x14ac:dyDescent="0.25">
      <c r="B606">
        <f>IF('Input and Summary Results'!D188=0,FALSE,'Input and Summary Results'!$B188)</f>
        <v>12</v>
      </c>
      <c r="C606">
        <f>IF(OR(B606=0,'Input and Summary Results'!D188=0,'Input and Summary Results'!D188=""),FALSE,'Input and Summary Results'!$D188)</f>
        <v>0.11944977</v>
      </c>
      <c r="D606">
        <f>IF(OR(B606=0,'Input and Summary Results'!E188=0),FALSE,'Input and Summary Results'!$E188)</f>
        <v>0.10563582000000001</v>
      </c>
      <c r="E606">
        <f t="shared" si="56"/>
        <v>-0.92281468214538842</v>
      </c>
      <c r="F606">
        <f t="shared" si="57"/>
        <v>0.38380941110225664</v>
      </c>
      <c r="G606">
        <f>IF('Input and Summary Results'!$J$4="yes",IF(C606=FALSE,FALSE,IF('Data Transformation'!E606&lt;$R$10,E606,$R$10)),IF(C606=FALSE,FALSE,IF(C606&lt;$R$10,C606,$R$10)))</f>
        <v>0.11944977</v>
      </c>
      <c r="H606">
        <f>IF('Input and Summary Results'!$J$4="yes",'Data Transformation'!F606,'Data Transformation'!D606)</f>
        <v>0.10563582000000001</v>
      </c>
      <c r="I606">
        <f t="shared" si="58"/>
        <v>12</v>
      </c>
    </row>
    <row r="607" spans="2:9" x14ac:dyDescent="0.25">
      <c r="B607">
        <f>IF('Input and Summary Results'!D189=0,FALSE,'Input and Summary Results'!$B189)</f>
        <v>12</v>
      </c>
      <c r="C607">
        <f>IF(OR(B607=0,'Input and Summary Results'!D189=0,'Input and Summary Results'!D189=""),FALSE,'Input and Summary Results'!$D189)</f>
        <v>0.19113252999999999</v>
      </c>
      <c r="D607">
        <f>IF(OR(B607=0,'Input and Summary Results'!E189=0),FALSE,'Input and Summary Results'!$E189)</f>
        <v>7.2315160000000003E-2</v>
      </c>
      <c r="E607">
        <f t="shared" si="56"/>
        <v>-0.71866539145258868</v>
      </c>
      <c r="F607">
        <f t="shared" si="57"/>
        <v>0.16420427982614996</v>
      </c>
      <c r="G607">
        <f>IF('Input and Summary Results'!$J$4="yes",IF(C607=FALSE,FALSE,IF('Data Transformation'!E607&lt;$R$10,E607,$R$10)),IF(C607=FALSE,FALSE,IF(C607&lt;$R$10,C607,$R$10)))</f>
        <v>0.19113252999999999</v>
      </c>
      <c r="H607">
        <f>IF('Input and Summary Results'!$J$4="yes",'Data Transformation'!F607,'Data Transformation'!D607)</f>
        <v>7.2315160000000003E-2</v>
      </c>
      <c r="I607">
        <f t="shared" si="58"/>
        <v>12</v>
      </c>
    </row>
    <row r="608" spans="2:9" x14ac:dyDescent="0.25">
      <c r="B608">
        <f>IF('Input and Summary Results'!D190=0,FALSE,'Input and Summary Results'!$B190)</f>
        <v>12</v>
      </c>
      <c r="C608">
        <f>IF(OR(B608=0,'Input and Summary Results'!D190=0,'Input and Summary Results'!D190=""),FALSE,'Input and Summary Results'!$D190)</f>
        <v>0.27532081000000003</v>
      </c>
      <c r="D608">
        <f>IF(OR(B608=0,'Input and Summary Results'!E190=0),FALSE,'Input and Summary Results'!$E190)</f>
        <v>7.8403890000000004E-2</v>
      </c>
      <c r="E608">
        <f t="shared" si="56"/>
        <v>-0.56016096141231531</v>
      </c>
      <c r="F608">
        <f t="shared" si="57"/>
        <v>0.12359141417606609</v>
      </c>
      <c r="G608">
        <f>IF('Input and Summary Results'!$J$4="yes",IF(C608=FALSE,FALSE,IF('Data Transformation'!E608&lt;$R$10,E608,$R$10)),IF(C608=FALSE,FALSE,IF(C608&lt;$R$10,C608,$R$10)))</f>
        <v>0.27532081000000003</v>
      </c>
      <c r="H608">
        <f>IF('Input and Summary Results'!$J$4="yes",'Data Transformation'!F608,'Data Transformation'!D608)</f>
        <v>7.8403890000000004E-2</v>
      </c>
      <c r="I608">
        <f t="shared" si="58"/>
        <v>12</v>
      </c>
    </row>
    <row r="609" spans="2:9" x14ac:dyDescent="0.25">
      <c r="B609">
        <f>IF('Input and Summary Results'!D191=0,FALSE,'Input and Summary Results'!$B191)</f>
        <v>12</v>
      </c>
      <c r="C609">
        <f>IF(OR(B609=0,'Input and Summary Results'!D191=0,'Input and Summary Results'!D191=""),FALSE,'Input and Summary Results'!$D191)</f>
        <v>0.32900100999999998</v>
      </c>
      <c r="D609">
        <f>IF(OR(B609=0,'Input and Summary Results'!E191=0),FALSE,'Input and Summary Results'!$E191)</f>
        <v>0.11097461</v>
      </c>
      <c r="E609">
        <f t="shared" si="56"/>
        <v>-0.48280276880761408</v>
      </c>
      <c r="F609">
        <f t="shared" si="57"/>
        <v>0.14639158931457386</v>
      </c>
      <c r="G609">
        <f>IF('Input and Summary Results'!$J$4="yes",IF(C609=FALSE,FALSE,IF('Data Transformation'!E609&lt;$R$10,E609,$R$10)),IF(C609=FALSE,FALSE,IF(C609&lt;$R$10,C609,$R$10)))</f>
        <v>0.32900100999999998</v>
      </c>
      <c r="H609">
        <f>IF('Input and Summary Results'!$J$4="yes",'Data Transformation'!F609,'Data Transformation'!D609)</f>
        <v>0.11097461</v>
      </c>
      <c r="I609">
        <f t="shared" si="58"/>
        <v>12</v>
      </c>
    </row>
    <row r="610" spans="2:9" x14ac:dyDescent="0.25">
      <c r="B610">
        <f>IF('Input and Summary Results'!D192=0,FALSE,'Input and Summary Results'!$B192)</f>
        <v>12</v>
      </c>
      <c r="C610">
        <f>IF(OR(B610=0,'Input and Summary Results'!D192=0,'Input and Summary Results'!D192=""),FALSE,'Input and Summary Results'!$D192)</f>
        <v>0.39518606000000001</v>
      </c>
      <c r="D610">
        <f>IF(OR(B610=0,'Input and Summary Results'!E192=0),FALSE,'Input and Summary Results'!$E192)</f>
        <v>5.2238039999999999E-2</v>
      </c>
      <c r="E610">
        <f t="shared" si="56"/>
        <v>-0.40319838334517266</v>
      </c>
      <c r="F610">
        <f t="shared" si="57"/>
        <v>5.7368697063858977E-2</v>
      </c>
      <c r="G610">
        <f>IF('Input and Summary Results'!$J$4="yes",IF(C610=FALSE,FALSE,IF('Data Transformation'!E610&lt;$R$10,E610,$R$10)),IF(C610=FALSE,FALSE,IF(C610&lt;$R$10,C610,$R$10)))</f>
        <v>0.39518606000000001</v>
      </c>
      <c r="H610">
        <f>IF('Input and Summary Results'!$J$4="yes",'Data Transformation'!F610,'Data Transformation'!D610)</f>
        <v>5.2238039999999999E-2</v>
      </c>
      <c r="I610">
        <f t="shared" si="58"/>
        <v>12</v>
      </c>
    </row>
    <row r="611" spans="2:9" x14ac:dyDescent="0.25">
      <c r="B611">
        <f>IF('Input and Summary Results'!D193=0,FALSE,'Input and Summary Results'!$B193)</f>
        <v>12</v>
      </c>
      <c r="C611">
        <f>IF(OR(B611=0,'Input and Summary Results'!D193=0,'Input and Summary Results'!D193=""),FALSE,'Input and Summary Results'!$D193)</f>
        <v>0.69744181999999999</v>
      </c>
      <c r="D611">
        <f>IF(OR(B611=0,'Input and Summary Results'!E193=0),FALSE,'Input and Summary Results'!$E193)</f>
        <v>5.752525E-2</v>
      </c>
      <c r="E611">
        <f t="shared" si="56"/>
        <v>-0.15649201501753923</v>
      </c>
      <c r="F611">
        <f t="shared" si="57"/>
        <v>3.579647475111257E-2</v>
      </c>
      <c r="G611">
        <f>IF('Input and Summary Results'!$J$4="yes",IF(C611=FALSE,FALSE,IF('Data Transformation'!E611&lt;$R$10,E611,$R$10)),IF(C611=FALSE,FALSE,IF(C611&lt;$R$10,C611,$R$10)))</f>
        <v>0.69744181999999999</v>
      </c>
      <c r="H611">
        <f>IF('Input and Summary Results'!$J$4="yes",'Data Transformation'!F611,'Data Transformation'!D611)</f>
        <v>5.752525E-2</v>
      </c>
      <c r="I611">
        <f t="shared" si="58"/>
        <v>12</v>
      </c>
    </row>
    <row r="612" spans="2:9" x14ac:dyDescent="0.25">
      <c r="B612">
        <f>IF('Input and Summary Results'!D194=0,FALSE,'Input and Summary Results'!$B194)</f>
        <v>13</v>
      </c>
      <c r="C612">
        <f>IF(OR(B612=0,'Input and Summary Results'!D194=0,'Input and Summary Results'!D194=""),FALSE,'Input and Summary Results'!$D194)</f>
        <v>0.37342335999999998</v>
      </c>
      <c r="D612">
        <f>IF(OR(B612=0,'Input and Summary Results'!E194=0),FALSE,'Input and Summary Results'!$E194)</f>
        <v>7.8540139999999994E-2</v>
      </c>
      <c r="E612">
        <f t="shared" si="56"/>
        <v>-0.42779851766232918</v>
      </c>
      <c r="F612">
        <f t="shared" si="57"/>
        <v>9.128090101272722E-2</v>
      </c>
      <c r="G612">
        <f>IF('Input and Summary Results'!$J$4="yes",IF(C612=FALSE,FALSE,IF('Data Transformation'!E612&lt;$R$10,E612,$R$10)),IF(C612=FALSE,FALSE,IF(C612&lt;$R$10,C612,$R$10)))</f>
        <v>0.37342335999999998</v>
      </c>
      <c r="H612">
        <f>IF('Input and Summary Results'!$J$4="yes",'Data Transformation'!F612,'Data Transformation'!D612)</f>
        <v>7.8540139999999994E-2</v>
      </c>
      <c r="I612">
        <f t="shared" si="58"/>
        <v>13</v>
      </c>
    </row>
    <row r="613" spans="2:9" x14ac:dyDescent="0.25">
      <c r="B613">
        <f>IF('Input and Summary Results'!D195=0,FALSE,'Input and Summary Results'!$B195)</f>
        <v>13</v>
      </c>
      <c r="C613">
        <f>IF(OR(B613=0,'Input and Summary Results'!D195=0,'Input and Summary Results'!D195=""),FALSE,'Input and Summary Results'!$D195)</f>
        <v>0.55157681000000003</v>
      </c>
      <c r="D613">
        <f>IF(OR(B613=0,'Input and Summary Results'!E195=0),FALSE,'Input and Summary Results'!$E195)</f>
        <v>5.8812759999999999E-2</v>
      </c>
      <c r="E613">
        <f t="shared" si="56"/>
        <v>-0.25839400119949907</v>
      </c>
      <c r="F613">
        <f t="shared" si="57"/>
        <v>4.6275944487223816E-2</v>
      </c>
      <c r="G613">
        <f>IF('Input and Summary Results'!$J$4="yes",IF(C613=FALSE,FALSE,IF('Data Transformation'!E613&lt;$R$10,E613,$R$10)),IF(C613=FALSE,FALSE,IF(C613&lt;$R$10,C613,$R$10)))</f>
        <v>0.55157681000000003</v>
      </c>
      <c r="H613">
        <f>IF('Input and Summary Results'!$J$4="yes",'Data Transformation'!F613,'Data Transformation'!D613)</f>
        <v>5.8812759999999999E-2</v>
      </c>
      <c r="I613">
        <f t="shared" si="58"/>
        <v>13</v>
      </c>
    </row>
    <row r="614" spans="2:9" x14ac:dyDescent="0.25">
      <c r="B614">
        <f>IF('Input and Summary Results'!D196=0,FALSE,'Input and Summary Results'!$B196)</f>
        <v>13</v>
      </c>
      <c r="C614">
        <f>IF(OR(B614=0,'Input and Summary Results'!D196=0,'Input and Summary Results'!D196=""),FALSE,'Input and Summary Results'!$D196)</f>
        <v>0.58704117</v>
      </c>
      <c r="D614">
        <f>IF(OR(B614=0,'Input and Summary Results'!E196=0),FALSE,'Input and Summary Results'!$E196)</f>
        <v>8.001482E-2</v>
      </c>
      <c r="E614">
        <f t="shared" si="56"/>
        <v>-0.23133144001842598</v>
      </c>
      <c r="F614">
        <f t="shared" si="57"/>
        <v>5.9155019536364033E-2</v>
      </c>
      <c r="G614">
        <f>IF('Input and Summary Results'!$J$4="yes",IF(C614=FALSE,FALSE,IF('Data Transformation'!E614&lt;$R$10,E614,$R$10)),IF(C614=FALSE,FALSE,IF(C614&lt;$R$10,C614,$R$10)))</f>
        <v>0.58704117</v>
      </c>
      <c r="H614">
        <f>IF('Input and Summary Results'!$J$4="yes",'Data Transformation'!F614,'Data Transformation'!D614)</f>
        <v>8.001482E-2</v>
      </c>
      <c r="I614">
        <f t="shared" si="58"/>
        <v>13</v>
      </c>
    </row>
    <row r="615" spans="2:9" x14ac:dyDescent="0.25">
      <c r="B615">
        <f>IF('Input and Summary Results'!D197=0,FALSE,'Input and Summary Results'!$B197)</f>
        <v>13</v>
      </c>
      <c r="C615">
        <f>IF(OR(B615=0,'Input and Summary Results'!D197=0,'Input and Summary Results'!D197=""),FALSE,'Input and Summary Results'!$D197)</f>
        <v>0.80570649999999999</v>
      </c>
      <c r="D615">
        <f>IF(OR(B615=0,'Input and Summary Results'!E197=0),FALSE,'Input and Summary Results'!$E197)</f>
        <v>0.11736841000000001</v>
      </c>
      <c r="E615">
        <f t="shared" si="56"/>
        <v>-9.3823132691131364E-2</v>
      </c>
      <c r="F615">
        <f t="shared" si="57"/>
        <v>6.3221396302499733E-2</v>
      </c>
      <c r="G615">
        <f>IF('Input and Summary Results'!$J$4="yes",IF(C615=FALSE,FALSE,IF('Data Transformation'!E615&lt;$R$10,E615,$R$10)),IF(C615=FALSE,FALSE,IF(C615&lt;$R$10,C615,$R$10)))</f>
        <v>0.80570649999999999</v>
      </c>
      <c r="H615">
        <f>IF('Input and Summary Results'!$J$4="yes",'Data Transformation'!F615,'Data Transformation'!D615)</f>
        <v>0.11736841000000001</v>
      </c>
      <c r="I615">
        <f t="shared" si="58"/>
        <v>13</v>
      </c>
    </row>
    <row r="616" spans="2:9" x14ac:dyDescent="0.25">
      <c r="B616">
        <f>IF('Input and Summary Results'!D198=0,FALSE,'Input and Summary Results'!$B198)</f>
        <v>13</v>
      </c>
      <c r="C616">
        <f>IF(OR(B616=0,'Input and Summary Results'!D198=0,'Input and Summary Results'!D198=""),FALSE,'Input and Summary Results'!$D198)</f>
        <v>0.95110908000000005</v>
      </c>
      <c r="D616">
        <f>IF(OR(B616=0,'Input and Summary Results'!E198=0),FALSE,'Input and Summary Results'!$E198)</f>
        <v>8.7321140000000005E-2</v>
      </c>
      <c r="E616">
        <f t="shared" si="56"/>
        <v>-2.1769672205116254E-2</v>
      </c>
      <c r="F616">
        <f t="shared" si="57"/>
        <v>3.9845455749407843E-2</v>
      </c>
      <c r="G616">
        <f>IF('Input and Summary Results'!$J$4="yes",IF(C616=FALSE,FALSE,IF('Data Transformation'!E616&lt;$R$10,E616,$R$10)),IF(C616=FALSE,FALSE,IF(C616&lt;$R$10,C616,$R$10)))</f>
        <v>0.95110908000000005</v>
      </c>
      <c r="H616">
        <f>IF('Input and Summary Results'!$J$4="yes",'Data Transformation'!F616,'Data Transformation'!D616)</f>
        <v>8.7321140000000005E-2</v>
      </c>
      <c r="I616">
        <f t="shared" si="58"/>
        <v>13</v>
      </c>
    </row>
    <row r="617" spans="2:9" x14ac:dyDescent="0.25">
      <c r="B617">
        <f>IF('Input and Summary Results'!D199=0,FALSE,'Input and Summary Results'!$B199)</f>
        <v>13</v>
      </c>
      <c r="C617">
        <f>IF(OR(B617=0,'Input and Summary Results'!D199=0,'Input and Summary Results'!D199=""),FALSE,'Input and Summary Results'!$D199)</f>
        <v>1.0835871800000001</v>
      </c>
      <c r="D617">
        <f>IF(OR(B617=0,'Input and Summary Results'!E199=0),FALSE,'Input and Summary Results'!$E199)</f>
        <v>8.7935299999999994E-2</v>
      </c>
      <c r="E617">
        <f t="shared" si="56"/>
        <v>3.4863858221417167E-2</v>
      </c>
      <c r="F617">
        <f t="shared" si="57"/>
        <v>3.5219981284754585E-2</v>
      </c>
      <c r="G617">
        <f>IF('Input and Summary Results'!$J$4="yes",IF(C617=FALSE,FALSE,IF('Data Transformation'!E617&lt;$R$10,E617,$R$10)),IF(C617=FALSE,FALSE,IF(C617&lt;$R$10,C617,$R$10)))</f>
        <v>1.0835871800000001</v>
      </c>
      <c r="H617">
        <f>IF('Input and Summary Results'!$J$4="yes",'Data Transformation'!F617,'Data Transformation'!D617)</f>
        <v>8.7935299999999994E-2</v>
      </c>
      <c r="I617">
        <f t="shared" si="58"/>
        <v>13</v>
      </c>
    </row>
    <row r="618" spans="2:9" x14ac:dyDescent="0.25">
      <c r="B618">
        <f>IF('Input and Summary Results'!D200=0,FALSE,'Input and Summary Results'!$B200)</f>
        <v>14</v>
      </c>
      <c r="C618">
        <f>IF(OR(B618=0,'Input and Summary Results'!D200=0,'Input and Summary Results'!D200=""),FALSE,'Input and Summary Results'!$D200)</f>
        <v>0.46628445000000002</v>
      </c>
      <c r="D618">
        <f>IF(OR(B618=0,'Input and Summary Results'!E200=0),FALSE,'Input and Summary Results'!$E200)</f>
        <v>0.10815130000000001</v>
      </c>
      <c r="E618">
        <f t="shared" ref="E618:E681" si="59">IF(C618=FALSE,FALSE,LOG10(C618))</f>
        <v>-0.3313490674788106</v>
      </c>
      <c r="F618">
        <f t="shared" ref="F618:F681" si="60">IF(D618=FALSE, FALSE,0.434*D618/C618)</f>
        <v>0.1006631557196471</v>
      </c>
      <c r="G618">
        <f>IF('Input and Summary Results'!$J$4="yes",IF(C618=FALSE,FALSE,IF('Data Transformation'!E618&lt;$R$10,E618,$R$10)),IF(C618=FALSE,FALSE,IF(C618&lt;$R$10,C618,$R$10)))</f>
        <v>0.46628445000000002</v>
      </c>
      <c r="H618">
        <f>IF('Input and Summary Results'!$J$4="yes",'Data Transformation'!F618,'Data Transformation'!D618)</f>
        <v>0.10815130000000001</v>
      </c>
      <c r="I618">
        <f t="shared" si="58"/>
        <v>14</v>
      </c>
    </row>
    <row r="619" spans="2:9" x14ac:dyDescent="0.25">
      <c r="B619">
        <f>IF('Input and Summary Results'!D201=0,FALSE,'Input and Summary Results'!$B201)</f>
        <v>14</v>
      </c>
      <c r="C619">
        <f>IF(OR(B619=0,'Input and Summary Results'!D201=0,'Input and Summary Results'!D201=""),FALSE,'Input and Summary Results'!$D201)</f>
        <v>0.70973134000000004</v>
      </c>
      <c r="D619">
        <f>IF(OR(B619=0,'Input and Summary Results'!E201=0),FALSE,'Input and Summary Results'!$E201)</f>
        <v>7.7857280000000001E-2</v>
      </c>
      <c r="E619">
        <f t="shared" si="59"/>
        <v>-0.14890601696563352</v>
      </c>
      <c r="F619">
        <f t="shared" si="60"/>
        <v>4.7609648349472629E-2</v>
      </c>
      <c r="G619">
        <f>IF('Input and Summary Results'!$J$4="yes",IF(C619=FALSE,FALSE,IF('Data Transformation'!E619&lt;$R$10,E619,$R$10)),IF(C619=FALSE,FALSE,IF(C619&lt;$R$10,C619,$R$10)))</f>
        <v>0.70973134000000004</v>
      </c>
      <c r="H619">
        <f>IF('Input and Summary Results'!$J$4="yes",'Data Transformation'!F619,'Data Transformation'!D619)</f>
        <v>7.7857280000000001E-2</v>
      </c>
      <c r="I619">
        <f t="shared" si="58"/>
        <v>14</v>
      </c>
    </row>
    <row r="620" spans="2:9" x14ac:dyDescent="0.25">
      <c r="B620">
        <f>IF('Input and Summary Results'!D202=0,FALSE,'Input and Summary Results'!$B202)</f>
        <v>14</v>
      </c>
      <c r="C620">
        <f>IF(OR(B620=0,'Input and Summary Results'!D202=0,'Input and Summary Results'!D202=""),FALSE,'Input and Summary Results'!$D202)</f>
        <v>0.73734058999999996</v>
      </c>
      <c r="D620">
        <f>IF(OR(B620=0,'Input and Summary Results'!E202=0),FALSE,'Input and Summary Results'!$E202)</f>
        <v>8.6417229999999998E-2</v>
      </c>
      <c r="E620">
        <f t="shared" si="59"/>
        <v>-0.13233185788069693</v>
      </c>
      <c r="F620">
        <f t="shared" si="60"/>
        <v>5.0865337306332206E-2</v>
      </c>
      <c r="G620">
        <f>IF('Input and Summary Results'!$J$4="yes",IF(C620=FALSE,FALSE,IF('Data Transformation'!E620&lt;$R$10,E620,$R$10)),IF(C620=FALSE,FALSE,IF(C620&lt;$R$10,C620,$R$10)))</f>
        <v>0.73734058999999996</v>
      </c>
      <c r="H620">
        <f>IF('Input and Summary Results'!$J$4="yes",'Data Transformation'!F620,'Data Transformation'!D620)</f>
        <v>8.6417229999999998E-2</v>
      </c>
      <c r="I620">
        <f t="shared" si="58"/>
        <v>14</v>
      </c>
    </row>
    <row r="621" spans="2:9" x14ac:dyDescent="0.25">
      <c r="B621">
        <f>IF('Input and Summary Results'!D203=0,FALSE,'Input and Summary Results'!$B203)</f>
        <v>14</v>
      </c>
      <c r="C621">
        <f>IF(OR(B621=0,'Input and Summary Results'!D203=0,'Input and Summary Results'!D203=""),FALSE,'Input and Summary Results'!$D203)</f>
        <v>0.78477909000000001</v>
      </c>
      <c r="D621">
        <f>IF(OR(B621=0,'Input and Summary Results'!E203=0),FALSE,'Input and Summary Results'!$E203)</f>
        <v>7.8026869999999998E-2</v>
      </c>
      <c r="E621">
        <f t="shared" si="59"/>
        <v>-0.10525257700756242</v>
      </c>
      <c r="F621">
        <f t="shared" si="60"/>
        <v>4.3150565568713092E-2</v>
      </c>
      <c r="G621">
        <f>IF('Input and Summary Results'!$J$4="yes",IF(C621=FALSE,FALSE,IF('Data Transformation'!E621&lt;$R$10,E621,$R$10)),IF(C621=FALSE,FALSE,IF(C621&lt;$R$10,C621,$R$10)))</f>
        <v>0.78477909000000001</v>
      </c>
      <c r="H621">
        <f>IF('Input and Summary Results'!$J$4="yes",'Data Transformation'!F621,'Data Transformation'!D621)</f>
        <v>7.8026869999999998E-2</v>
      </c>
      <c r="I621">
        <f t="shared" si="58"/>
        <v>14</v>
      </c>
    </row>
    <row r="622" spans="2:9" x14ac:dyDescent="0.25">
      <c r="B622">
        <f>IF('Input and Summary Results'!D204=0,FALSE,'Input and Summary Results'!$B204)</f>
        <v>14</v>
      </c>
      <c r="C622">
        <f>IF(OR(B622=0,'Input and Summary Results'!D204=0,'Input and Summary Results'!D204=""),FALSE,'Input and Summary Results'!$D204)</f>
        <v>0.80495923999999996</v>
      </c>
      <c r="D622">
        <f>IF(OR(B622=0,'Input and Summary Results'!E204=0),FALSE,'Input and Summary Results'!$E204)</f>
        <v>8.4757719999999995E-2</v>
      </c>
      <c r="E622">
        <f t="shared" si="59"/>
        <v>-9.4226110056045795E-2</v>
      </c>
      <c r="F622">
        <f t="shared" si="60"/>
        <v>4.5697780275185111E-2</v>
      </c>
      <c r="G622">
        <f>IF('Input and Summary Results'!$J$4="yes",IF(C622=FALSE,FALSE,IF('Data Transformation'!E622&lt;$R$10,E622,$R$10)),IF(C622=FALSE,FALSE,IF(C622&lt;$R$10,C622,$R$10)))</f>
        <v>0.80495923999999996</v>
      </c>
      <c r="H622">
        <f>IF('Input and Summary Results'!$J$4="yes",'Data Transformation'!F622,'Data Transformation'!D622)</f>
        <v>8.4757719999999995E-2</v>
      </c>
      <c r="I622">
        <f t="shared" si="58"/>
        <v>14</v>
      </c>
    </row>
    <row r="623" spans="2:9" x14ac:dyDescent="0.25">
      <c r="B623">
        <f>IF('Input and Summary Results'!D205=0,FALSE,'Input and Summary Results'!$B205)</f>
        <v>14</v>
      </c>
      <c r="C623">
        <f>IF(OR(B623=0,'Input and Summary Results'!D205=0,'Input and Summary Results'!D205=""),FALSE,'Input and Summary Results'!$D205)</f>
        <v>0.86413837999999998</v>
      </c>
      <c r="D623">
        <f>IF(OR(B623=0,'Input and Summary Results'!E205=0),FALSE,'Input and Summary Results'!$E205)</f>
        <v>4.5823780000000001E-2</v>
      </c>
      <c r="E623">
        <f t="shared" si="59"/>
        <v>-6.3416705601851017E-2</v>
      </c>
      <c r="F623">
        <f t="shared" si="60"/>
        <v>2.3014277551241274E-2</v>
      </c>
      <c r="G623">
        <f>IF('Input and Summary Results'!$J$4="yes",IF(C623=FALSE,FALSE,IF('Data Transformation'!E623&lt;$R$10,E623,$R$10)),IF(C623=FALSE,FALSE,IF(C623&lt;$R$10,C623,$R$10)))</f>
        <v>0.86413837999999998</v>
      </c>
      <c r="H623">
        <f>IF('Input and Summary Results'!$J$4="yes",'Data Transformation'!F623,'Data Transformation'!D623)</f>
        <v>4.5823780000000001E-2</v>
      </c>
      <c r="I623">
        <f t="shared" si="58"/>
        <v>14</v>
      </c>
    </row>
    <row r="624" spans="2:9" x14ac:dyDescent="0.25">
      <c r="B624">
        <f>IF('Input and Summary Results'!D206=0,FALSE,'Input and Summary Results'!$B206)</f>
        <v>14</v>
      </c>
      <c r="C624">
        <f>IF(OR(B624=0,'Input and Summary Results'!D206=0,'Input and Summary Results'!D206=""),FALSE,'Input and Summary Results'!$D206)</f>
        <v>0.89480811999999998</v>
      </c>
      <c r="D624">
        <f>IF(OR(B624=0,'Input and Summary Results'!E206=0),FALSE,'Input and Summary Results'!$E206)</f>
        <v>6.6116419999999995E-2</v>
      </c>
      <c r="E624">
        <f t="shared" si="59"/>
        <v>-4.8270083521326133E-2</v>
      </c>
      <c r="F624">
        <f t="shared" si="60"/>
        <v>3.2067798267186039E-2</v>
      </c>
      <c r="G624">
        <f>IF('Input and Summary Results'!$J$4="yes",IF(C624=FALSE,FALSE,IF('Data Transformation'!E624&lt;$R$10,E624,$R$10)),IF(C624=FALSE,FALSE,IF(C624&lt;$R$10,C624,$R$10)))</f>
        <v>0.89480811999999998</v>
      </c>
      <c r="H624">
        <f>IF('Input and Summary Results'!$J$4="yes",'Data Transformation'!F624,'Data Transformation'!D624)</f>
        <v>6.6116419999999995E-2</v>
      </c>
      <c r="I624">
        <f t="shared" si="58"/>
        <v>14</v>
      </c>
    </row>
    <row r="625" spans="2:9" x14ac:dyDescent="0.25">
      <c r="B625">
        <f>IF('Input and Summary Results'!D207=0,FALSE,'Input and Summary Results'!$B207)</f>
        <v>14</v>
      </c>
      <c r="C625">
        <f>IF(OR(B625=0,'Input and Summary Results'!D207=0,'Input and Summary Results'!D207=""),FALSE,'Input and Summary Results'!$D207)</f>
        <v>0.91438441999999998</v>
      </c>
      <c r="D625">
        <f>IF(OR(B625=0,'Input and Summary Results'!E207=0),FALSE,'Input and Summary Results'!$E207)</f>
        <v>7.290394E-2</v>
      </c>
      <c r="E625">
        <f t="shared" si="59"/>
        <v>-3.8871182400255617E-2</v>
      </c>
      <c r="F625">
        <f t="shared" si="60"/>
        <v>3.4602853316332755E-2</v>
      </c>
      <c r="G625">
        <f>IF('Input and Summary Results'!$J$4="yes",IF(C625=FALSE,FALSE,IF('Data Transformation'!E625&lt;$R$10,E625,$R$10)),IF(C625=FALSE,FALSE,IF(C625&lt;$R$10,C625,$R$10)))</f>
        <v>0.91438441999999998</v>
      </c>
      <c r="H625">
        <f>IF('Input and Summary Results'!$J$4="yes",'Data Transformation'!F625,'Data Transformation'!D625)</f>
        <v>7.290394E-2</v>
      </c>
      <c r="I625">
        <f t="shared" si="58"/>
        <v>14</v>
      </c>
    </row>
    <row r="626" spans="2:9" x14ac:dyDescent="0.25">
      <c r="B626">
        <f>IF('Input and Summary Results'!D208=0,FALSE,'Input and Summary Results'!$B208)</f>
        <v>14</v>
      </c>
      <c r="C626">
        <f>IF(OR(B626=0,'Input and Summary Results'!D208=0,'Input and Summary Results'!D208=""),FALSE,'Input and Summary Results'!$D208)</f>
        <v>1.06042938</v>
      </c>
      <c r="D626">
        <f>IF(OR(B626=0,'Input and Summary Results'!E208=0),FALSE,'Input and Summary Results'!$E208)</f>
        <v>0.10488916</v>
      </c>
      <c r="E626">
        <f t="shared" si="59"/>
        <v>2.5481751685650183E-2</v>
      </c>
      <c r="F626">
        <f t="shared" si="60"/>
        <v>4.292779538039581E-2</v>
      </c>
      <c r="G626">
        <f>IF('Input and Summary Results'!$J$4="yes",IF(C626=FALSE,FALSE,IF('Data Transformation'!E626&lt;$R$10,E626,$R$10)),IF(C626=FALSE,FALSE,IF(C626&lt;$R$10,C626,$R$10)))</f>
        <v>1.06042938</v>
      </c>
      <c r="H626">
        <f>IF('Input and Summary Results'!$J$4="yes",'Data Transformation'!F626,'Data Transformation'!D626)</f>
        <v>0.10488916</v>
      </c>
      <c r="I626">
        <f t="shared" si="58"/>
        <v>14</v>
      </c>
    </row>
    <row r="627" spans="2:9" x14ac:dyDescent="0.25">
      <c r="B627">
        <f>IF('Input and Summary Results'!D209=0,FALSE,'Input and Summary Results'!$B209)</f>
        <v>15</v>
      </c>
      <c r="C627">
        <f>IF(OR(B627=0,'Input and Summary Results'!D209=0,'Input and Summary Results'!D209=""),FALSE,'Input and Summary Results'!$D209)</f>
        <v>0.25021829000000001</v>
      </c>
      <c r="D627">
        <f>IF(OR(B627=0,'Input and Summary Results'!E209=0),FALSE,'Input and Summary Results'!$E209)</f>
        <v>4.7802169999999998E-2</v>
      </c>
      <c r="E627">
        <f t="shared" si="59"/>
        <v>-0.60168094821671358</v>
      </c>
      <c r="F627">
        <f t="shared" si="60"/>
        <v>8.2912171528308334E-2</v>
      </c>
      <c r="G627">
        <f>IF('Input and Summary Results'!$J$4="yes",IF(C627=FALSE,FALSE,IF('Data Transformation'!E627&lt;$R$10,E627,$R$10)),IF(C627=FALSE,FALSE,IF(C627&lt;$R$10,C627,$R$10)))</f>
        <v>0.25021829000000001</v>
      </c>
      <c r="H627">
        <f>IF('Input and Summary Results'!$J$4="yes",'Data Transformation'!F627,'Data Transformation'!D627)</f>
        <v>4.7802169999999998E-2</v>
      </c>
      <c r="I627">
        <f t="shared" si="58"/>
        <v>15</v>
      </c>
    </row>
    <row r="628" spans="2:9" x14ac:dyDescent="0.25">
      <c r="B628">
        <f>IF('Input and Summary Results'!D210=0,FALSE,'Input and Summary Results'!$B210)</f>
        <v>15</v>
      </c>
      <c r="C628">
        <f>IF(OR(B628=0,'Input and Summary Results'!D210=0,'Input and Summary Results'!D210=""),FALSE,'Input and Summary Results'!$D210)</f>
        <v>0.30373461000000002</v>
      </c>
      <c r="D628">
        <f>IF(OR(B628=0,'Input and Summary Results'!E210=0),FALSE,'Input and Summary Results'!$E210)</f>
        <v>9.4783569999999998E-2</v>
      </c>
      <c r="E628">
        <f t="shared" si="59"/>
        <v>-0.51750571820484104</v>
      </c>
      <c r="F628">
        <f t="shared" si="60"/>
        <v>0.13543425090739578</v>
      </c>
      <c r="G628">
        <f>IF('Input and Summary Results'!$J$4="yes",IF(C628=FALSE,FALSE,IF('Data Transformation'!E628&lt;$R$10,E628,$R$10)),IF(C628=FALSE,FALSE,IF(C628&lt;$R$10,C628,$R$10)))</f>
        <v>0.30373461000000002</v>
      </c>
      <c r="H628">
        <f>IF('Input and Summary Results'!$J$4="yes",'Data Transformation'!F628,'Data Transformation'!D628)</f>
        <v>9.4783569999999998E-2</v>
      </c>
      <c r="I628">
        <f t="shared" si="58"/>
        <v>15</v>
      </c>
    </row>
    <row r="629" spans="2:9" x14ac:dyDescent="0.25">
      <c r="B629">
        <f>IF('Input and Summary Results'!D211=0,FALSE,'Input and Summary Results'!$B211)</f>
        <v>15</v>
      </c>
      <c r="C629">
        <f>IF(OR(B629=0,'Input and Summary Results'!D211=0,'Input and Summary Results'!D211=""),FALSE,'Input and Summary Results'!$D211)</f>
        <v>0.37415805000000002</v>
      </c>
      <c r="D629">
        <f>IF(OR(B629=0,'Input and Summary Results'!E211=0),FALSE,'Input and Summary Results'!$E211)</f>
        <v>6.8906250000000002E-2</v>
      </c>
      <c r="E629">
        <f t="shared" si="59"/>
        <v>-0.42694490650677519</v>
      </c>
      <c r="F629">
        <f t="shared" si="60"/>
        <v>7.9926951992613807E-2</v>
      </c>
      <c r="G629">
        <f>IF('Input and Summary Results'!$J$4="yes",IF(C629=FALSE,FALSE,IF('Data Transformation'!E629&lt;$R$10,E629,$R$10)),IF(C629=FALSE,FALSE,IF(C629&lt;$R$10,C629,$R$10)))</f>
        <v>0.37415805000000002</v>
      </c>
      <c r="H629">
        <f>IF('Input and Summary Results'!$J$4="yes",'Data Transformation'!F629,'Data Transformation'!D629)</f>
        <v>6.8906250000000002E-2</v>
      </c>
      <c r="I629">
        <f t="shared" si="58"/>
        <v>15</v>
      </c>
    </row>
    <row r="630" spans="2:9" x14ac:dyDescent="0.25">
      <c r="B630">
        <f>IF('Input and Summary Results'!D212=0,FALSE,'Input and Summary Results'!$B212)</f>
        <v>15</v>
      </c>
      <c r="C630">
        <f>IF(OR(B630=0,'Input and Summary Results'!D212=0,'Input and Summary Results'!D212=""),FALSE,'Input and Summary Results'!$D212)</f>
        <v>0.42206427000000002</v>
      </c>
      <c r="D630">
        <f>IF(OR(B630=0,'Input and Summary Results'!E212=0),FALSE,'Input and Summary Results'!$E212)</f>
        <v>6.7647819999999997E-2</v>
      </c>
      <c r="E630">
        <f t="shared" si="59"/>
        <v>-0.37462141164240043</v>
      </c>
      <c r="F630">
        <f t="shared" si="60"/>
        <v>6.9560860671764507E-2</v>
      </c>
      <c r="G630">
        <f>IF('Input and Summary Results'!$J$4="yes",IF(C630=FALSE,FALSE,IF('Data Transformation'!E630&lt;$R$10,E630,$R$10)),IF(C630=FALSE,FALSE,IF(C630&lt;$R$10,C630,$R$10)))</f>
        <v>0.42206427000000002</v>
      </c>
      <c r="H630">
        <f>IF('Input and Summary Results'!$J$4="yes",'Data Transformation'!F630,'Data Transformation'!D630)</f>
        <v>6.7647819999999997E-2</v>
      </c>
      <c r="I630">
        <f t="shared" si="58"/>
        <v>15</v>
      </c>
    </row>
    <row r="631" spans="2:9" x14ac:dyDescent="0.25">
      <c r="B631">
        <f>IF('Input and Summary Results'!D213=0,FALSE,'Input and Summary Results'!$B213)</f>
        <v>15</v>
      </c>
      <c r="C631">
        <f>IF(OR(B631=0,'Input and Summary Results'!D213=0,'Input and Summary Results'!D213=""),FALSE,'Input and Summary Results'!$D213)</f>
        <v>0.48892152</v>
      </c>
      <c r="D631">
        <f>IF(OR(B631=0,'Input and Summary Results'!E213=0),FALSE,'Input and Summary Results'!$E213)</f>
        <v>9.6270629999999996E-2</v>
      </c>
      <c r="E631">
        <f t="shared" si="59"/>
        <v>-0.31076084673787452</v>
      </c>
      <c r="F631">
        <f t="shared" si="60"/>
        <v>8.5456359990045014E-2</v>
      </c>
      <c r="G631">
        <f>IF('Input and Summary Results'!$J$4="yes",IF(C631=FALSE,FALSE,IF('Data Transformation'!E631&lt;$R$10,E631,$R$10)),IF(C631=FALSE,FALSE,IF(C631&lt;$R$10,C631,$R$10)))</f>
        <v>0.48892152</v>
      </c>
      <c r="H631">
        <f>IF('Input and Summary Results'!$J$4="yes",'Data Transformation'!F631,'Data Transformation'!D631)</f>
        <v>9.6270629999999996E-2</v>
      </c>
      <c r="I631">
        <f t="shared" si="58"/>
        <v>15</v>
      </c>
    </row>
    <row r="632" spans="2:9" x14ac:dyDescent="0.25">
      <c r="B632">
        <f>IF('Input and Summary Results'!D214=0,FALSE,'Input and Summary Results'!$B214)</f>
        <v>15</v>
      </c>
      <c r="C632">
        <f>IF(OR(B632=0,'Input and Summary Results'!D214=0,'Input and Summary Results'!D214=""),FALSE,'Input and Summary Results'!$D214)</f>
        <v>0.52906359999999997</v>
      </c>
      <c r="D632">
        <f>IF(OR(B632=0,'Input and Summary Results'!E214=0),FALSE,'Input and Summary Results'!$E214)</f>
        <v>5.8831349999999998E-2</v>
      </c>
      <c r="E632">
        <f t="shared" si="59"/>
        <v>-0.27649211724878109</v>
      </c>
      <c r="F632">
        <f t="shared" si="60"/>
        <v>4.8260371531891444E-2</v>
      </c>
      <c r="G632">
        <f>IF('Input and Summary Results'!$J$4="yes",IF(C632=FALSE,FALSE,IF('Data Transformation'!E632&lt;$R$10,E632,$R$10)),IF(C632=FALSE,FALSE,IF(C632&lt;$R$10,C632,$R$10)))</f>
        <v>0.52906359999999997</v>
      </c>
      <c r="H632">
        <f>IF('Input and Summary Results'!$J$4="yes",'Data Transformation'!F632,'Data Transformation'!D632)</f>
        <v>5.8831349999999998E-2</v>
      </c>
      <c r="I632">
        <f t="shared" si="58"/>
        <v>15</v>
      </c>
    </row>
    <row r="633" spans="2:9" x14ac:dyDescent="0.25">
      <c r="B633">
        <f>IF('Input and Summary Results'!D215=0,FALSE,'Input and Summary Results'!$B215)</f>
        <v>15</v>
      </c>
      <c r="C633">
        <f>IF(OR(B633=0,'Input and Summary Results'!D215=0,'Input and Summary Results'!D215=""),FALSE,'Input and Summary Results'!$D215)</f>
        <v>0.62185599999999996</v>
      </c>
      <c r="D633">
        <f>IF(OR(B633=0,'Input and Summary Results'!E215=0),FALSE,'Input and Summary Results'!$E215)</f>
        <v>5.2856779999999999E-2</v>
      </c>
      <c r="E633">
        <f t="shared" si="59"/>
        <v>-0.20631017100963775</v>
      </c>
      <c r="F633">
        <f t="shared" si="60"/>
        <v>3.6889316047445067E-2</v>
      </c>
      <c r="G633">
        <f>IF('Input and Summary Results'!$J$4="yes",IF(C633=FALSE,FALSE,IF('Data Transformation'!E633&lt;$R$10,E633,$R$10)),IF(C633=FALSE,FALSE,IF(C633&lt;$R$10,C633,$R$10)))</f>
        <v>0.62185599999999996</v>
      </c>
      <c r="H633">
        <f>IF('Input and Summary Results'!$J$4="yes",'Data Transformation'!F633,'Data Transformation'!D633)</f>
        <v>5.2856779999999999E-2</v>
      </c>
      <c r="I633">
        <f t="shared" si="58"/>
        <v>15</v>
      </c>
    </row>
    <row r="634" spans="2:9" x14ac:dyDescent="0.25">
      <c r="B634">
        <f>IF('Input and Summary Results'!D216=0,FALSE,'Input and Summary Results'!$B216)</f>
        <v>15</v>
      </c>
      <c r="C634">
        <f>IF(OR(B634=0,'Input and Summary Results'!D216=0,'Input and Summary Results'!D216=""),FALSE,'Input and Summary Results'!$D216)</f>
        <v>0.66433412999999997</v>
      </c>
      <c r="D634">
        <f>IF(OR(B634=0,'Input and Summary Results'!E216=0),FALSE,'Input and Summary Results'!$E216)</f>
        <v>5.9196810000000002E-2</v>
      </c>
      <c r="E634">
        <f t="shared" si="59"/>
        <v>-0.17761343521476472</v>
      </c>
      <c r="F634">
        <f t="shared" si="60"/>
        <v>3.8672430603557885E-2</v>
      </c>
      <c r="G634">
        <f>IF('Input and Summary Results'!$J$4="yes",IF(C634=FALSE,FALSE,IF('Data Transformation'!E634&lt;$R$10,E634,$R$10)),IF(C634=FALSE,FALSE,IF(C634&lt;$R$10,C634,$R$10)))</f>
        <v>0.66433412999999997</v>
      </c>
      <c r="H634">
        <f>IF('Input and Summary Results'!$J$4="yes",'Data Transformation'!F634,'Data Transformation'!D634)</f>
        <v>5.9196810000000002E-2</v>
      </c>
      <c r="I634">
        <f t="shared" si="58"/>
        <v>15</v>
      </c>
    </row>
    <row r="635" spans="2:9" x14ac:dyDescent="0.25">
      <c r="B635">
        <f>IF('Input and Summary Results'!D217=0,FALSE,'Input and Summary Results'!$B217)</f>
        <v>15</v>
      </c>
      <c r="C635">
        <f>IF(OR(B635=0,'Input and Summary Results'!D217=0,'Input and Summary Results'!D217=""),FALSE,'Input and Summary Results'!$D217)</f>
        <v>0.75508770999999997</v>
      </c>
      <c r="D635">
        <f>IF(OR(B635=0,'Input and Summary Results'!E217=0),FALSE,'Input and Summary Results'!$E217)</f>
        <v>6.4055589999999996E-2</v>
      </c>
      <c r="E635">
        <f t="shared" si="59"/>
        <v>-0.12200259836211583</v>
      </c>
      <c r="F635">
        <f t="shared" si="60"/>
        <v>3.6817081899002173E-2</v>
      </c>
      <c r="G635">
        <f>IF('Input and Summary Results'!$J$4="yes",IF(C635=FALSE,FALSE,IF('Data Transformation'!E635&lt;$R$10,E635,$R$10)),IF(C635=FALSE,FALSE,IF(C635&lt;$R$10,C635,$R$10)))</f>
        <v>0.75508770999999997</v>
      </c>
      <c r="H635">
        <f>IF('Input and Summary Results'!$J$4="yes",'Data Transformation'!F635,'Data Transformation'!D635)</f>
        <v>6.4055589999999996E-2</v>
      </c>
      <c r="I635">
        <f t="shared" si="58"/>
        <v>15</v>
      </c>
    </row>
    <row r="636" spans="2:9" x14ac:dyDescent="0.25">
      <c r="B636">
        <f>IF('Input and Summary Results'!D218=0,FALSE,'Input and Summary Results'!$B218)</f>
        <v>15</v>
      </c>
      <c r="C636">
        <f>IF(OR(B636=0,'Input and Summary Results'!D218=0,'Input and Summary Results'!D218=""),FALSE,'Input and Summary Results'!$D218)</f>
        <v>0.79823314000000001</v>
      </c>
      <c r="D636">
        <f>IF(OR(B636=0,'Input and Summary Results'!E218=0),FALSE,'Input and Summary Results'!$E218)</f>
        <v>6.5564590000000006E-2</v>
      </c>
      <c r="E636">
        <f t="shared" si="59"/>
        <v>-9.7870245707143075E-2</v>
      </c>
      <c r="F636">
        <f t="shared" si="60"/>
        <v>3.5647520297140259E-2</v>
      </c>
      <c r="G636">
        <f>IF('Input and Summary Results'!$J$4="yes",IF(C636=FALSE,FALSE,IF('Data Transformation'!E636&lt;$R$10,E636,$R$10)),IF(C636=FALSE,FALSE,IF(C636&lt;$R$10,C636,$R$10)))</f>
        <v>0.79823314000000001</v>
      </c>
      <c r="H636">
        <f>IF('Input and Summary Results'!$J$4="yes",'Data Transformation'!F636,'Data Transformation'!D636)</f>
        <v>6.5564590000000006E-2</v>
      </c>
      <c r="I636">
        <f t="shared" si="58"/>
        <v>15</v>
      </c>
    </row>
    <row r="637" spans="2:9" x14ac:dyDescent="0.25">
      <c r="B637">
        <f>IF('Input and Summary Results'!D219=0,FALSE,'Input and Summary Results'!$B219)</f>
        <v>15</v>
      </c>
      <c r="C637">
        <f>IF(OR(B637=0,'Input and Summary Results'!D219=0,'Input and Summary Results'!D219=""),FALSE,'Input and Summary Results'!$D219)</f>
        <v>0.93953138000000003</v>
      </c>
      <c r="D637">
        <f>IF(OR(B637=0,'Input and Summary Results'!E219=0),FALSE,'Input and Summary Results'!$E219)</f>
        <v>0.11652851</v>
      </c>
      <c r="E637">
        <f t="shared" si="59"/>
        <v>-2.7088710046423291E-2</v>
      </c>
      <c r="F637">
        <f t="shared" si="60"/>
        <v>5.3828296123541924E-2</v>
      </c>
      <c r="G637">
        <f>IF('Input and Summary Results'!$J$4="yes",IF(C637=FALSE,FALSE,IF('Data Transformation'!E637&lt;$R$10,E637,$R$10)),IF(C637=FALSE,FALSE,IF(C637&lt;$R$10,C637,$R$10)))</f>
        <v>0.93953138000000003</v>
      </c>
      <c r="H637">
        <f>IF('Input and Summary Results'!$J$4="yes",'Data Transformation'!F637,'Data Transformation'!D637)</f>
        <v>0.11652851</v>
      </c>
      <c r="I637">
        <f t="shared" si="58"/>
        <v>15</v>
      </c>
    </row>
    <row r="638" spans="2:9" x14ac:dyDescent="0.25">
      <c r="B638">
        <f>IF('Input and Summary Results'!D220=0,FALSE,'Input and Summary Results'!$B220)</f>
        <v>16</v>
      </c>
      <c r="C638">
        <f>IF(OR(B638=0,'Input and Summary Results'!D220=0,'Input and Summary Results'!D220=""),FALSE,'Input and Summary Results'!$D220)</f>
        <v>0.30281425000000001</v>
      </c>
      <c r="D638">
        <f>IF(OR(B638=0,'Input and Summary Results'!E220=0),FALSE,'Input and Summary Results'!$E220)</f>
        <v>5.3152199999999997E-2</v>
      </c>
      <c r="E638">
        <f t="shared" si="59"/>
        <v>-0.51882369142180207</v>
      </c>
      <c r="F638">
        <f t="shared" si="60"/>
        <v>7.6178894487297075E-2</v>
      </c>
      <c r="G638">
        <f>IF('Input and Summary Results'!$J$4="yes",IF(C638=FALSE,FALSE,IF('Data Transformation'!E638&lt;$R$10,E638,$R$10)),IF(C638=FALSE,FALSE,IF(C638&lt;$R$10,C638,$R$10)))</f>
        <v>0.30281425000000001</v>
      </c>
      <c r="H638">
        <f>IF('Input and Summary Results'!$J$4="yes",'Data Transformation'!F638,'Data Transformation'!D638)</f>
        <v>5.3152199999999997E-2</v>
      </c>
      <c r="I638">
        <f t="shared" si="58"/>
        <v>16</v>
      </c>
    </row>
    <row r="639" spans="2:9" x14ac:dyDescent="0.25">
      <c r="B639">
        <f>IF('Input and Summary Results'!D221=0,FALSE,'Input and Summary Results'!$B221)</f>
        <v>16</v>
      </c>
      <c r="C639">
        <f>IF(OR(B639=0,'Input and Summary Results'!D221=0,'Input and Summary Results'!D221=""),FALSE,'Input and Summary Results'!$D221)</f>
        <v>0.71143573999999998</v>
      </c>
      <c r="D639">
        <f>IF(OR(B639=0,'Input and Summary Results'!E221=0),FALSE,'Input and Summary Results'!$E221)</f>
        <v>5.2902030000000003E-2</v>
      </c>
      <c r="E639">
        <f t="shared" si="59"/>
        <v>-0.14786432119283113</v>
      </c>
      <c r="F639">
        <f t="shared" si="60"/>
        <v>3.2272037696616143E-2</v>
      </c>
      <c r="G639">
        <f>IF('Input and Summary Results'!$J$4="yes",IF(C639=FALSE,FALSE,IF('Data Transformation'!E639&lt;$R$10,E639,$R$10)),IF(C639=FALSE,FALSE,IF(C639&lt;$R$10,C639,$R$10)))</f>
        <v>0.71143573999999998</v>
      </c>
      <c r="H639">
        <f>IF('Input and Summary Results'!$J$4="yes",'Data Transformation'!F639,'Data Transformation'!D639)</f>
        <v>5.2902030000000003E-2</v>
      </c>
      <c r="I639">
        <f t="shared" si="58"/>
        <v>16</v>
      </c>
    </row>
    <row r="640" spans="2:9" x14ac:dyDescent="0.25">
      <c r="B640">
        <f>IF('Input and Summary Results'!D222=0,FALSE,'Input and Summary Results'!$B222)</f>
        <v>16</v>
      </c>
      <c r="C640">
        <f>IF(OR(B640=0,'Input and Summary Results'!D222=0,'Input and Summary Results'!D222=""),FALSE,'Input and Summary Results'!$D222)</f>
        <v>0.72014001000000005</v>
      </c>
      <c r="D640">
        <f>IF(OR(B640=0,'Input and Summary Results'!E222=0),FALSE,'Input and Summary Results'!$E222)</f>
        <v>5.0142770000000003E-2</v>
      </c>
      <c r="E640">
        <f t="shared" si="59"/>
        <v>-0.14258305959775561</v>
      </c>
      <c r="F640">
        <f t="shared" si="60"/>
        <v>3.0219071122016952E-2</v>
      </c>
      <c r="G640">
        <f>IF('Input and Summary Results'!$J$4="yes",IF(C640=FALSE,FALSE,IF('Data Transformation'!E640&lt;$R$10,E640,$R$10)),IF(C640=FALSE,FALSE,IF(C640&lt;$R$10,C640,$R$10)))</f>
        <v>0.72014001000000005</v>
      </c>
      <c r="H640">
        <f>IF('Input and Summary Results'!$J$4="yes",'Data Transformation'!F640,'Data Transformation'!D640)</f>
        <v>5.0142770000000003E-2</v>
      </c>
      <c r="I640">
        <f t="shared" si="58"/>
        <v>16</v>
      </c>
    </row>
    <row r="641" spans="2:9" x14ac:dyDescent="0.25">
      <c r="B641">
        <f>IF('Input and Summary Results'!D223=0,FALSE,'Input and Summary Results'!$B223)</f>
        <v>16</v>
      </c>
      <c r="C641">
        <f>IF(OR(B641=0,'Input and Summary Results'!D223=0,'Input and Summary Results'!D223=""),FALSE,'Input and Summary Results'!$D223)</f>
        <v>0.73298547000000003</v>
      </c>
      <c r="D641">
        <f>IF(OR(B641=0,'Input and Summary Results'!E223=0),FALSE,'Input and Summary Results'!$E223)</f>
        <v>6.6030820000000004E-2</v>
      </c>
      <c r="E641">
        <f t="shared" si="59"/>
        <v>-0.13490463431025854</v>
      </c>
      <c r="F641">
        <f t="shared" si="60"/>
        <v>3.909678575211048E-2</v>
      </c>
      <c r="G641">
        <f>IF('Input and Summary Results'!$J$4="yes",IF(C641=FALSE,FALSE,IF('Data Transformation'!E641&lt;$R$10,E641,$R$10)),IF(C641=FALSE,FALSE,IF(C641&lt;$R$10,C641,$R$10)))</f>
        <v>0.73298547000000003</v>
      </c>
      <c r="H641">
        <f>IF('Input and Summary Results'!$J$4="yes",'Data Transformation'!F641,'Data Transformation'!D641)</f>
        <v>6.6030820000000004E-2</v>
      </c>
      <c r="I641">
        <f t="shared" si="58"/>
        <v>16</v>
      </c>
    </row>
    <row r="642" spans="2:9" x14ac:dyDescent="0.25">
      <c r="B642">
        <f>IF('Input and Summary Results'!D224=0,FALSE,'Input and Summary Results'!$B224)</f>
        <v>16</v>
      </c>
      <c r="C642">
        <f>IF(OR(B642=0,'Input and Summary Results'!D224=0,'Input and Summary Results'!D224=""),FALSE,'Input and Summary Results'!$D224)</f>
        <v>0.88268164999999998</v>
      </c>
      <c r="D642">
        <f>IF(OR(B642=0,'Input and Summary Results'!E224=0),FALSE,'Input and Summary Results'!$E224)</f>
        <v>7.1434449999999997E-2</v>
      </c>
      <c r="E642">
        <f t="shared" si="59"/>
        <v>-5.4195901832939077E-2</v>
      </c>
      <c r="F642">
        <f t="shared" si="60"/>
        <v>3.512314014911265E-2</v>
      </c>
      <c r="G642">
        <f>IF('Input and Summary Results'!$J$4="yes",IF(C642=FALSE,FALSE,IF('Data Transformation'!E642&lt;$R$10,E642,$R$10)),IF(C642=FALSE,FALSE,IF(C642&lt;$R$10,C642,$R$10)))</f>
        <v>0.88268164999999998</v>
      </c>
      <c r="H642">
        <f>IF('Input and Summary Results'!$J$4="yes",'Data Transformation'!F642,'Data Transformation'!D642)</f>
        <v>7.1434449999999997E-2</v>
      </c>
      <c r="I642">
        <f t="shared" si="58"/>
        <v>16</v>
      </c>
    </row>
    <row r="643" spans="2:9" x14ac:dyDescent="0.25">
      <c r="B643">
        <f>IF('Input and Summary Results'!D225=0,FALSE,'Input and Summary Results'!$B225)</f>
        <v>16</v>
      </c>
      <c r="C643">
        <f>IF(OR(B643=0,'Input and Summary Results'!D225=0,'Input and Summary Results'!D225=""),FALSE,'Input and Summary Results'!$D225)</f>
        <v>0.88940925999999998</v>
      </c>
      <c r="D643">
        <f>IF(OR(B643=0,'Input and Summary Results'!E225=0),FALSE,'Input and Summary Results'!$E225)</f>
        <v>7.7530840000000004E-2</v>
      </c>
      <c r="E643">
        <f t="shared" si="59"/>
        <v>-5.0898353247813583E-2</v>
      </c>
      <c r="F643">
        <f t="shared" si="60"/>
        <v>3.7832284948326265E-2</v>
      </c>
      <c r="G643">
        <f>IF('Input and Summary Results'!$J$4="yes",IF(C643=FALSE,FALSE,IF('Data Transformation'!E643&lt;$R$10,E643,$R$10)),IF(C643=FALSE,FALSE,IF(C643&lt;$R$10,C643,$R$10)))</f>
        <v>0.88940925999999998</v>
      </c>
      <c r="H643">
        <f>IF('Input and Summary Results'!$J$4="yes",'Data Transformation'!F643,'Data Transformation'!D643)</f>
        <v>7.7530840000000004E-2</v>
      </c>
      <c r="I643">
        <f t="shared" si="58"/>
        <v>16</v>
      </c>
    </row>
    <row r="644" spans="2:9" x14ac:dyDescent="0.25">
      <c r="B644">
        <f>IF('Input and Summary Results'!D226=0,FALSE,'Input and Summary Results'!$B226)</f>
        <v>17</v>
      </c>
      <c r="C644">
        <f>IF(OR(B644=0,'Input and Summary Results'!D226=0,'Input and Summary Results'!D226=""),FALSE,'Input and Summary Results'!$D226)</f>
        <v>0.27915280999999997</v>
      </c>
      <c r="D644">
        <f>IF(OR(B644=0,'Input and Summary Results'!E226=0),FALSE,'Input and Summary Results'!$E226)</f>
        <v>5.5679060000000002E-2</v>
      </c>
      <c r="E644">
        <f t="shared" si="59"/>
        <v>-0.55415799610890581</v>
      </c>
      <c r="F644">
        <f t="shared" si="60"/>
        <v>8.6564459229337518E-2</v>
      </c>
      <c r="G644">
        <f>IF('Input and Summary Results'!$J$4="yes",IF(C644=FALSE,FALSE,IF('Data Transformation'!E644&lt;$R$10,E644,$R$10)),IF(C644=FALSE,FALSE,IF(C644&lt;$R$10,C644,$R$10)))</f>
        <v>0.27915280999999997</v>
      </c>
      <c r="H644">
        <f>IF('Input and Summary Results'!$J$4="yes",'Data Transformation'!F644,'Data Transformation'!D644)</f>
        <v>5.5679060000000002E-2</v>
      </c>
      <c r="I644">
        <f t="shared" si="58"/>
        <v>17</v>
      </c>
    </row>
    <row r="645" spans="2:9" x14ac:dyDescent="0.25">
      <c r="B645">
        <f>IF('Input and Summary Results'!D227=0,FALSE,'Input and Summary Results'!$B227)</f>
        <v>17</v>
      </c>
      <c r="C645">
        <f>IF(OR(B645=0,'Input and Summary Results'!D227=0,'Input and Summary Results'!D227=""),FALSE,'Input and Summary Results'!$D227)</f>
        <v>0.41883235000000002</v>
      </c>
      <c r="D645">
        <f>IF(OR(B645=0,'Input and Summary Results'!E227=0),FALSE,'Input and Summary Results'!$E227)</f>
        <v>4.9693670000000002E-2</v>
      </c>
      <c r="E645">
        <f t="shared" si="59"/>
        <v>-0.37795978142515085</v>
      </c>
      <c r="F645">
        <f t="shared" si="60"/>
        <v>5.1493283123903874E-2</v>
      </c>
      <c r="G645">
        <f>IF('Input and Summary Results'!$J$4="yes",IF(C645=FALSE,FALSE,IF('Data Transformation'!E645&lt;$R$10,E645,$R$10)),IF(C645=FALSE,FALSE,IF(C645&lt;$R$10,C645,$R$10)))</f>
        <v>0.41883235000000002</v>
      </c>
      <c r="H645">
        <f>IF('Input and Summary Results'!$J$4="yes",'Data Transformation'!F645,'Data Transformation'!D645)</f>
        <v>4.9693670000000002E-2</v>
      </c>
      <c r="I645">
        <f t="shared" ref="I645:I708" si="61">IF(G645=FALSE,"",B645)</f>
        <v>17</v>
      </c>
    </row>
    <row r="646" spans="2:9" x14ac:dyDescent="0.25">
      <c r="B646">
        <f>IF('Input and Summary Results'!D228=0,FALSE,'Input and Summary Results'!$B228)</f>
        <v>17</v>
      </c>
      <c r="C646">
        <f>IF(OR(B646=0,'Input and Summary Results'!D228=0,'Input and Summary Results'!D228=""),FALSE,'Input and Summary Results'!$D228)</f>
        <v>0.48749153000000001</v>
      </c>
      <c r="D646">
        <f>IF(OR(B646=0,'Input and Summary Results'!E228=0),FALSE,'Input and Summary Results'!$E228)</f>
        <v>5.628793E-2</v>
      </c>
      <c r="E646">
        <f t="shared" si="59"/>
        <v>-0.31203292561922419</v>
      </c>
      <c r="F646">
        <f t="shared" si="60"/>
        <v>5.0111561158816438E-2</v>
      </c>
      <c r="G646">
        <f>IF('Input and Summary Results'!$J$4="yes",IF(C646=FALSE,FALSE,IF('Data Transformation'!E646&lt;$R$10,E646,$R$10)),IF(C646=FALSE,FALSE,IF(C646&lt;$R$10,C646,$R$10)))</f>
        <v>0.48749153000000001</v>
      </c>
      <c r="H646">
        <f>IF('Input and Summary Results'!$J$4="yes",'Data Transformation'!F646,'Data Transformation'!D646)</f>
        <v>5.628793E-2</v>
      </c>
      <c r="I646">
        <f t="shared" si="61"/>
        <v>17</v>
      </c>
    </row>
    <row r="647" spans="2:9" x14ac:dyDescent="0.25">
      <c r="B647">
        <f>IF('Input and Summary Results'!D229=0,FALSE,'Input and Summary Results'!$B229)</f>
        <v>17</v>
      </c>
      <c r="C647">
        <f>IF(OR(B647=0,'Input and Summary Results'!D229=0,'Input and Summary Results'!D229=""),FALSE,'Input and Summary Results'!$D229)</f>
        <v>0.48789062</v>
      </c>
      <c r="D647">
        <f>IF(OR(B647=0,'Input and Summary Results'!E229=0),FALSE,'Input and Summary Results'!$E229)</f>
        <v>5.7635949999999998E-2</v>
      </c>
      <c r="E647">
        <f t="shared" si="59"/>
        <v>-0.31167753138845017</v>
      </c>
      <c r="F647">
        <f t="shared" si="60"/>
        <v>5.1269692989793489E-2</v>
      </c>
      <c r="G647">
        <f>IF('Input and Summary Results'!$J$4="yes",IF(C647=FALSE,FALSE,IF('Data Transformation'!E647&lt;$R$10,E647,$R$10)),IF(C647=FALSE,FALSE,IF(C647&lt;$R$10,C647,$R$10)))</f>
        <v>0.48789062</v>
      </c>
      <c r="H647">
        <f>IF('Input and Summary Results'!$J$4="yes",'Data Transformation'!F647,'Data Transformation'!D647)</f>
        <v>5.7635949999999998E-2</v>
      </c>
      <c r="I647">
        <f t="shared" si="61"/>
        <v>17</v>
      </c>
    </row>
    <row r="648" spans="2:9" x14ac:dyDescent="0.25">
      <c r="B648">
        <f>IF('Input and Summary Results'!D230=0,FALSE,'Input and Summary Results'!$B230)</f>
        <v>17</v>
      </c>
      <c r="C648">
        <f>IF(OR(B648=0,'Input and Summary Results'!D230=0,'Input and Summary Results'!D230=""),FALSE,'Input and Summary Results'!$D230)</f>
        <v>0.50922624999999999</v>
      </c>
      <c r="D648">
        <f>IF(OR(B648=0,'Input and Summary Results'!E230=0),FALSE,'Input and Summary Results'!$E230)</f>
        <v>6.226334E-2</v>
      </c>
      <c r="E648">
        <f t="shared" si="59"/>
        <v>-0.29308921708375762</v>
      </c>
      <c r="F648">
        <f t="shared" si="60"/>
        <v>5.3065390010825247E-2</v>
      </c>
      <c r="G648">
        <f>IF('Input and Summary Results'!$J$4="yes",IF(C648=FALSE,FALSE,IF('Data Transformation'!E648&lt;$R$10,E648,$R$10)),IF(C648=FALSE,FALSE,IF(C648&lt;$R$10,C648,$R$10)))</f>
        <v>0.50922624999999999</v>
      </c>
      <c r="H648">
        <f>IF('Input and Summary Results'!$J$4="yes",'Data Transformation'!F648,'Data Transformation'!D648)</f>
        <v>6.226334E-2</v>
      </c>
      <c r="I648">
        <f t="shared" si="61"/>
        <v>17</v>
      </c>
    </row>
    <row r="649" spans="2:9" x14ac:dyDescent="0.25">
      <c r="B649">
        <f>IF('Input and Summary Results'!D231=0,FALSE,'Input and Summary Results'!$B231)</f>
        <v>17</v>
      </c>
      <c r="C649">
        <f>IF(OR(B649=0,'Input and Summary Results'!D231=0,'Input and Summary Results'!D231=""),FALSE,'Input and Summary Results'!$D231)</f>
        <v>0.56128612</v>
      </c>
      <c r="D649">
        <f>IF(OR(B649=0,'Input and Summary Results'!E231=0),FALSE,'Input and Summary Results'!$E231)</f>
        <v>4.458558E-2</v>
      </c>
      <c r="E649">
        <f t="shared" si="59"/>
        <v>-0.25081569728138103</v>
      </c>
      <c r="F649">
        <f t="shared" si="60"/>
        <v>3.4474648544667377E-2</v>
      </c>
      <c r="G649">
        <f>IF('Input and Summary Results'!$J$4="yes",IF(C649=FALSE,FALSE,IF('Data Transformation'!E649&lt;$R$10,E649,$R$10)),IF(C649=FALSE,FALSE,IF(C649&lt;$R$10,C649,$R$10)))</f>
        <v>0.56128612</v>
      </c>
      <c r="H649">
        <f>IF('Input and Summary Results'!$J$4="yes",'Data Transformation'!F649,'Data Transformation'!D649)</f>
        <v>4.458558E-2</v>
      </c>
      <c r="I649">
        <f t="shared" si="61"/>
        <v>17</v>
      </c>
    </row>
    <row r="650" spans="2:9" x14ac:dyDescent="0.25">
      <c r="B650">
        <f>IF('Input and Summary Results'!D232=0,FALSE,'Input and Summary Results'!$B232)</f>
        <v>17</v>
      </c>
      <c r="C650">
        <f>IF(OR(B650=0,'Input and Summary Results'!D232=0,'Input and Summary Results'!D232=""),FALSE,'Input and Summary Results'!$D232)</f>
        <v>0.56695004999999998</v>
      </c>
      <c r="D650">
        <f>IF(OR(B650=0,'Input and Summary Results'!E232=0),FALSE,'Input and Summary Results'!$E232)</f>
        <v>5.4999159999999998E-2</v>
      </c>
      <c r="E650">
        <f t="shared" si="59"/>
        <v>-0.24645520206820914</v>
      </c>
      <c r="F650">
        <f t="shared" si="60"/>
        <v>4.210183144000075E-2</v>
      </c>
      <c r="G650">
        <f>IF('Input and Summary Results'!$J$4="yes",IF(C650=FALSE,FALSE,IF('Data Transformation'!E650&lt;$R$10,E650,$R$10)),IF(C650=FALSE,FALSE,IF(C650&lt;$R$10,C650,$R$10)))</f>
        <v>0.56695004999999998</v>
      </c>
      <c r="H650">
        <f>IF('Input and Summary Results'!$J$4="yes",'Data Transformation'!F650,'Data Transformation'!D650)</f>
        <v>5.4999159999999998E-2</v>
      </c>
      <c r="I650">
        <f t="shared" si="61"/>
        <v>17</v>
      </c>
    </row>
    <row r="651" spans="2:9" x14ac:dyDescent="0.25">
      <c r="B651">
        <f>IF('Input and Summary Results'!D233=0,FALSE,'Input and Summary Results'!$B233)</f>
        <v>17</v>
      </c>
      <c r="C651">
        <f>IF(OR(B651=0,'Input and Summary Results'!D233=0,'Input and Summary Results'!D233=""),FALSE,'Input and Summary Results'!$D233)</f>
        <v>0.62757088000000005</v>
      </c>
      <c r="D651">
        <f>IF(OR(B651=0,'Input and Summary Results'!E233=0),FALSE,'Input and Summary Results'!$E233)</f>
        <v>4.6101209999999997E-2</v>
      </c>
      <c r="E651">
        <f t="shared" si="59"/>
        <v>-0.20233721637368926</v>
      </c>
      <c r="F651">
        <f t="shared" si="60"/>
        <v>3.1881538448692834E-2</v>
      </c>
      <c r="G651">
        <f>IF('Input and Summary Results'!$J$4="yes",IF(C651=FALSE,FALSE,IF('Data Transformation'!E651&lt;$R$10,E651,$R$10)),IF(C651=FALSE,FALSE,IF(C651&lt;$R$10,C651,$R$10)))</f>
        <v>0.62757088000000005</v>
      </c>
      <c r="H651">
        <f>IF('Input and Summary Results'!$J$4="yes",'Data Transformation'!F651,'Data Transformation'!D651)</f>
        <v>4.6101209999999997E-2</v>
      </c>
      <c r="I651">
        <f t="shared" si="61"/>
        <v>17</v>
      </c>
    </row>
    <row r="652" spans="2:9" x14ac:dyDescent="0.25">
      <c r="B652">
        <f>IF('Input and Summary Results'!D234=0,FALSE,'Input and Summary Results'!$B234)</f>
        <v>17</v>
      </c>
      <c r="C652">
        <f>IF(OR(B652=0,'Input and Summary Results'!D234=0,'Input and Summary Results'!D234=""),FALSE,'Input and Summary Results'!$D234)</f>
        <v>0.69711586999999997</v>
      </c>
      <c r="D652">
        <f>IF(OR(B652=0,'Input and Summary Results'!E234=0),FALSE,'Input and Summary Results'!$E234)</f>
        <v>4.3725229999999997E-2</v>
      </c>
      <c r="E652">
        <f t="shared" si="59"/>
        <v>-0.15669503033912718</v>
      </c>
      <c r="F652">
        <f t="shared" si="60"/>
        <v>2.7221801477564984E-2</v>
      </c>
      <c r="G652">
        <f>IF('Input and Summary Results'!$J$4="yes",IF(C652=FALSE,FALSE,IF('Data Transformation'!E652&lt;$R$10,E652,$R$10)),IF(C652=FALSE,FALSE,IF(C652&lt;$R$10,C652,$R$10)))</f>
        <v>0.69711586999999997</v>
      </c>
      <c r="H652">
        <f>IF('Input and Summary Results'!$J$4="yes",'Data Transformation'!F652,'Data Transformation'!D652)</f>
        <v>4.3725229999999997E-2</v>
      </c>
      <c r="I652">
        <f t="shared" si="61"/>
        <v>17</v>
      </c>
    </row>
    <row r="653" spans="2:9" x14ac:dyDescent="0.25">
      <c r="B653">
        <f>IF('Input and Summary Results'!D235=0,FALSE,'Input and Summary Results'!$B235)</f>
        <v>17</v>
      </c>
      <c r="C653">
        <f>IF(OR(B653=0,'Input and Summary Results'!D235=0,'Input and Summary Results'!D235=""),FALSE,'Input and Summary Results'!$D235)</f>
        <v>0.75973784</v>
      </c>
      <c r="D653">
        <f>IF(OR(B653=0,'Input and Summary Results'!E235=0),FALSE,'Input and Summary Results'!$E235)</f>
        <v>9.1800389999999996E-2</v>
      </c>
      <c r="E653">
        <f t="shared" si="59"/>
        <v>-0.11933624230186943</v>
      </c>
      <c r="F653">
        <f t="shared" si="60"/>
        <v>5.244094365498498E-2</v>
      </c>
      <c r="G653">
        <f>IF('Input and Summary Results'!$J$4="yes",IF(C653=FALSE,FALSE,IF('Data Transformation'!E653&lt;$R$10,E653,$R$10)),IF(C653=FALSE,FALSE,IF(C653&lt;$R$10,C653,$R$10)))</f>
        <v>0.75973784</v>
      </c>
      <c r="H653">
        <f>IF('Input and Summary Results'!$J$4="yes",'Data Transformation'!F653,'Data Transformation'!D653)</f>
        <v>9.1800389999999996E-2</v>
      </c>
      <c r="I653">
        <f t="shared" si="61"/>
        <v>17</v>
      </c>
    </row>
    <row r="654" spans="2:9" x14ac:dyDescent="0.25">
      <c r="B654">
        <f>IF('Input and Summary Results'!D236=0,FALSE,'Input and Summary Results'!$B236)</f>
        <v>18</v>
      </c>
      <c r="C654">
        <f>IF(OR(B654=0,'Input and Summary Results'!D236=0,'Input and Summary Results'!D236=""),FALSE,'Input and Summary Results'!$D236)</f>
        <v>0.69311372000000004</v>
      </c>
      <c r="D654">
        <f>IF(OR(B654=0,'Input and Summary Results'!E236=0),FALSE,'Input and Summary Results'!$E236)</f>
        <v>5.4423409999999998E-2</v>
      </c>
      <c r="E654">
        <f t="shared" si="59"/>
        <v>-0.15919550432515023</v>
      </c>
      <c r="F654">
        <f t="shared" si="60"/>
        <v>3.4077755581003358E-2</v>
      </c>
      <c r="G654">
        <f>IF('Input and Summary Results'!$J$4="yes",IF(C654=FALSE,FALSE,IF('Data Transformation'!E654&lt;$R$10,E654,$R$10)),IF(C654=FALSE,FALSE,IF(C654&lt;$R$10,C654,$R$10)))</f>
        <v>0.69311372000000004</v>
      </c>
      <c r="H654">
        <f>IF('Input and Summary Results'!$J$4="yes",'Data Transformation'!F654,'Data Transformation'!D654)</f>
        <v>5.4423409999999998E-2</v>
      </c>
      <c r="I654">
        <f t="shared" si="61"/>
        <v>18</v>
      </c>
    </row>
    <row r="655" spans="2:9" x14ac:dyDescent="0.25">
      <c r="B655">
        <f>IF('Input and Summary Results'!D237=0,FALSE,'Input and Summary Results'!$B237)</f>
        <v>18</v>
      </c>
      <c r="C655">
        <f>IF(OR(B655=0,'Input and Summary Results'!D237=0,'Input and Summary Results'!D237=""),FALSE,'Input and Summary Results'!$D237)</f>
        <v>0.75557644999999996</v>
      </c>
      <c r="D655">
        <f>IF(OR(B655=0,'Input and Summary Results'!E237=0),FALSE,'Input and Summary Results'!$E237)</f>
        <v>9.4527990000000006E-2</v>
      </c>
      <c r="E655">
        <f t="shared" si="59"/>
        <v>-0.12172158674072277</v>
      </c>
      <c r="F655">
        <f t="shared" si="60"/>
        <v>5.4296488012563135E-2</v>
      </c>
      <c r="G655">
        <f>IF('Input and Summary Results'!$J$4="yes",IF(C655=FALSE,FALSE,IF('Data Transformation'!E655&lt;$R$10,E655,$R$10)),IF(C655=FALSE,FALSE,IF(C655&lt;$R$10,C655,$R$10)))</f>
        <v>0.75557644999999996</v>
      </c>
      <c r="H655">
        <f>IF('Input and Summary Results'!$J$4="yes",'Data Transformation'!F655,'Data Transformation'!D655)</f>
        <v>9.4527990000000006E-2</v>
      </c>
      <c r="I655">
        <f t="shared" si="61"/>
        <v>18</v>
      </c>
    </row>
    <row r="656" spans="2:9" x14ac:dyDescent="0.25">
      <c r="B656">
        <f>IF('Input and Summary Results'!D238=0,FALSE,'Input and Summary Results'!$B238)</f>
        <v>18</v>
      </c>
      <c r="C656">
        <f>IF(OR(B656=0,'Input and Summary Results'!D238=0,'Input and Summary Results'!D238=""),FALSE,'Input and Summary Results'!$D238)</f>
        <v>0.88351367999999997</v>
      </c>
      <c r="D656">
        <f>IF(OR(B656=0,'Input and Summary Results'!E238=0),FALSE,'Input and Summary Results'!$E238)</f>
        <v>6.6580150000000005E-2</v>
      </c>
      <c r="E656">
        <f t="shared" si="59"/>
        <v>-5.378672164955791E-2</v>
      </c>
      <c r="F656">
        <f t="shared" si="60"/>
        <v>3.2705532188250896E-2</v>
      </c>
      <c r="G656">
        <f>IF('Input and Summary Results'!$J$4="yes",IF(C656=FALSE,FALSE,IF('Data Transformation'!E656&lt;$R$10,E656,$R$10)),IF(C656=FALSE,FALSE,IF(C656&lt;$R$10,C656,$R$10)))</f>
        <v>0.88351367999999997</v>
      </c>
      <c r="H656">
        <f>IF('Input and Summary Results'!$J$4="yes",'Data Transformation'!F656,'Data Transformation'!D656)</f>
        <v>6.6580150000000005E-2</v>
      </c>
      <c r="I656">
        <f t="shared" si="61"/>
        <v>18</v>
      </c>
    </row>
    <row r="657" spans="2:9" x14ac:dyDescent="0.25">
      <c r="B657">
        <f>IF('Input and Summary Results'!D239=0,FALSE,'Input and Summary Results'!$B239)</f>
        <v>18</v>
      </c>
      <c r="C657">
        <f>IF(OR(B657=0,'Input and Summary Results'!D239=0,'Input and Summary Results'!D239=""),FALSE,'Input and Summary Results'!$D239)</f>
        <v>0.89608725</v>
      </c>
      <c r="D657">
        <f>IF(OR(B657=0,'Input and Summary Results'!E239=0),FALSE,'Input and Summary Results'!$E239)</f>
        <v>5.8722620000000003E-2</v>
      </c>
      <c r="E657">
        <f t="shared" si="59"/>
        <v>-4.7649702002219269E-2</v>
      </c>
      <c r="F657">
        <f t="shared" si="60"/>
        <v>2.8440999556683794E-2</v>
      </c>
      <c r="G657">
        <f>IF('Input and Summary Results'!$J$4="yes",IF(C657=FALSE,FALSE,IF('Data Transformation'!E657&lt;$R$10,E657,$R$10)),IF(C657=FALSE,FALSE,IF(C657&lt;$R$10,C657,$R$10)))</f>
        <v>0.89608725</v>
      </c>
      <c r="H657">
        <f>IF('Input and Summary Results'!$J$4="yes",'Data Transformation'!F657,'Data Transformation'!D657)</f>
        <v>5.8722620000000003E-2</v>
      </c>
      <c r="I657">
        <f t="shared" si="61"/>
        <v>18</v>
      </c>
    </row>
    <row r="658" spans="2:9" x14ac:dyDescent="0.25">
      <c r="B658">
        <f>IF('Input and Summary Results'!D240=0,FALSE,'Input and Summary Results'!$B240)</f>
        <v>18</v>
      </c>
      <c r="C658">
        <f>IF(OR(B658=0,'Input and Summary Results'!D240=0,'Input and Summary Results'!D240=""),FALSE,'Input and Summary Results'!$D240)</f>
        <v>0.90780662000000001</v>
      </c>
      <c r="D658">
        <f>IF(OR(B658=0,'Input and Summary Results'!E240=0),FALSE,'Input and Summary Results'!$E240)</f>
        <v>4.0108680000000001E-2</v>
      </c>
      <c r="E658">
        <f t="shared" si="59"/>
        <v>-4.2006654575117895E-2</v>
      </c>
      <c r="F658">
        <f t="shared" si="60"/>
        <v>1.9174972661027741E-2</v>
      </c>
      <c r="G658">
        <f>IF('Input and Summary Results'!$J$4="yes",IF(C658=FALSE,FALSE,IF('Data Transformation'!E658&lt;$R$10,E658,$R$10)),IF(C658=FALSE,FALSE,IF(C658&lt;$R$10,C658,$R$10)))</f>
        <v>0.90780662000000001</v>
      </c>
      <c r="H658">
        <f>IF('Input and Summary Results'!$J$4="yes",'Data Transformation'!F658,'Data Transformation'!D658)</f>
        <v>4.0108680000000001E-2</v>
      </c>
      <c r="I658">
        <f t="shared" si="61"/>
        <v>18</v>
      </c>
    </row>
    <row r="659" spans="2:9" x14ac:dyDescent="0.25">
      <c r="B659">
        <f>IF('Input and Summary Results'!D241=0,FALSE,'Input and Summary Results'!$B241)</f>
        <v>18</v>
      </c>
      <c r="C659">
        <f>IF(OR(B659=0,'Input and Summary Results'!D241=0,'Input and Summary Results'!D241=""),FALSE,'Input and Summary Results'!$D241)</f>
        <v>0.91776778000000003</v>
      </c>
      <c r="D659">
        <f>IF(OR(B659=0,'Input and Summary Results'!E241=0),FALSE,'Input and Summary Results'!$E241)</f>
        <v>5.5422880000000001E-2</v>
      </c>
      <c r="E659">
        <f t="shared" si="59"/>
        <v>-3.726719311535058E-2</v>
      </c>
      <c r="F659">
        <f t="shared" si="60"/>
        <v>2.620873214790783E-2</v>
      </c>
      <c r="G659">
        <f>IF('Input and Summary Results'!$J$4="yes",IF(C659=FALSE,FALSE,IF('Data Transformation'!E659&lt;$R$10,E659,$R$10)),IF(C659=FALSE,FALSE,IF(C659&lt;$R$10,C659,$R$10)))</f>
        <v>0.91776778000000003</v>
      </c>
      <c r="H659">
        <f>IF('Input and Summary Results'!$J$4="yes",'Data Transformation'!F659,'Data Transformation'!D659)</f>
        <v>5.5422880000000001E-2</v>
      </c>
      <c r="I659">
        <f t="shared" si="61"/>
        <v>18</v>
      </c>
    </row>
    <row r="660" spans="2:9" x14ac:dyDescent="0.25">
      <c r="B660">
        <f>IF('Input and Summary Results'!D242=0,FALSE,'Input and Summary Results'!$B242)</f>
        <v>18</v>
      </c>
      <c r="C660">
        <f>IF(OR(B660=0,'Input and Summary Results'!D242=0,'Input and Summary Results'!D242=""),FALSE,'Input and Summary Results'!$D242)</f>
        <v>0.93419152999999999</v>
      </c>
      <c r="D660">
        <f>IF(OR(B660=0,'Input and Summary Results'!E242=0),FALSE,'Input and Summary Results'!$E242)</f>
        <v>8.0941810000000003E-2</v>
      </c>
      <c r="E660">
        <f t="shared" si="59"/>
        <v>-2.9564074632198203E-2</v>
      </c>
      <c r="F660">
        <f t="shared" si="60"/>
        <v>3.7603365489729923E-2</v>
      </c>
      <c r="G660">
        <f>IF('Input and Summary Results'!$J$4="yes",IF(C660=FALSE,FALSE,IF('Data Transformation'!E660&lt;$R$10,E660,$R$10)),IF(C660=FALSE,FALSE,IF(C660&lt;$R$10,C660,$R$10)))</f>
        <v>0.93419152999999999</v>
      </c>
      <c r="H660">
        <f>IF('Input and Summary Results'!$J$4="yes",'Data Transformation'!F660,'Data Transformation'!D660)</f>
        <v>8.0941810000000003E-2</v>
      </c>
      <c r="I660">
        <f t="shared" si="61"/>
        <v>18</v>
      </c>
    </row>
    <row r="661" spans="2:9" x14ac:dyDescent="0.25">
      <c r="B661">
        <f>IF('Input and Summary Results'!D243=0,FALSE,'Input and Summary Results'!$B243)</f>
        <v>18</v>
      </c>
      <c r="C661">
        <f>IF(OR(B661=0,'Input and Summary Results'!D243=0,'Input and Summary Results'!D243=""),FALSE,'Input and Summary Results'!$D243)</f>
        <v>0.94430559999999997</v>
      </c>
      <c r="D661">
        <f>IF(OR(B661=0,'Input and Summary Results'!E243=0),FALSE,'Input and Summary Results'!$E243)</f>
        <v>4.480083E-2</v>
      </c>
      <c r="E661">
        <f t="shared" si="59"/>
        <v>-2.4887434816764625E-2</v>
      </c>
      <c r="F661">
        <f t="shared" si="60"/>
        <v>2.0590326076642986E-2</v>
      </c>
      <c r="G661">
        <f>IF('Input and Summary Results'!$J$4="yes",IF(C661=FALSE,FALSE,IF('Data Transformation'!E661&lt;$R$10,E661,$R$10)),IF(C661=FALSE,FALSE,IF(C661&lt;$R$10,C661,$R$10)))</f>
        <v>0.94430559999999997</v>
      </c>
      <c r="H661">
        <f>IF('Input and Summary Results'!$J$4="yes",'Data Transformation'!F661,'Data Transformation'!D661)</f>
        <v>4.480083E-2</v>
      </c>
      <c r="I661">
        <f t="shared" si="61"/>
        <v>18</v>
      </c>
    </row>
    <row r="662" spans="2:9" x14ac:dyDescent="0.25">
      <c r="B662">
        <f>IF('Input and Summary Results'!D244=0,FALSE,'Input and Summary Results'!$B244)</f>
        <v>18</v>
      </c>
      <c r="C662">
        <f>IF(OR(B662=0,'Input and Summary Results'!D244=0,'Input and Summary Results'!D244=""),FALSE,'Input and Summary Results'!$D244)</f>
        <v>0.95714319000000003</v>
      </c>
      <c r="D662">
        <f>IF(OR(B662=0,'Input and Summary Results'!E244=0),FALSE,'Input and Summary Results'!$E244)</f>
        <v>5.4822929999999999E-2</v>
      </c>
      <c r="E662">
        <f t="shared" si="59"/>
        <v>-1.9023086282689054E-2</v>
      </c>
      <c r="F662">
        <f t="shared" si="60"/>
        <v>2.485850797308603E-2</v>
      </c>
      <c r="G662">
        <f>IF('Input and Summary Results'!$J$4="yes",IF(C662=FALSE,FALSE,IF('Data Transformation'!E662&lt;$R$10,E662,$R$10)),IF(C662=FALSE,FALSE,IF(C662&lt;$R$10,C662,$R$10)))</f>
        <v>0.95714319000000003</v>
      </c>
      <c r="H662">
        <f>IF('Input and Summary Results'!$J$4="yes",'Data Transformation'!F662,'Data Transformation'!D662)</f>
        <v>5.4822929999999999E-2</v>
      </c>
      <c r="I662">
        <f t="shared" si="61"/>
        <v>18</v>
      </c>
    </row>
    <row r="663" spans="2:9" x14ac:dyDescent="0.25">
      <c r="B663">
        <f>IF('Input and Summary Results'!D245=0,FALSE,'Input and Summary Results'!$B245)</f>
        <v>18</v>
      </c>
      <c r="C663">
        <f>IF(OR(B663=0,'Input and Summary Results'!D245=0,'Input and Summary Results'!D245=""),FALSE,'Input and Summary Results'!$D245)</f>
        <v>0.96108247000000002</v>
      </c>
      <c r="D663">
        <f>IF(OR(B663=0,'Input and Summary Results'!E245=0),FALSE,'Input and Summary Results'!$E245)</f>
        <v>5.3830549999999998E-2</v>
      </c>
      <c r="E663">
        <f t="shared" si="59"/>
        <v>-1.7239344142910628E-2</v>
      </c>
      <c r="F663">
        <f t="shared" si="60"/>
        <v>2.4308484889959545E-2</v>
      </c>
      <c r="G663">
        <f>IF('Input and Summary Results'!$J$4="yes",IF(C663=FALSE,FALSE,IF('Data Transformation'!E663&lt;$R$10,E663,$R$10)),IF(C663=FALSE,FALSE,IF(C663&lt;$R$10,C663,$R$10)))</f>
        <v>0.96108247000000002</v>
      </c>
      <c r="H663">
        <f>IF('Input and Summary Results'!$J$4="yes",'Data Transformation'!F663,'Data Transformation'!D663)</f>
        <v>5.3830549999999998E-2</v>
      </c>
      <c r="I663">
        <f t="shared" si="61"/>
        <v>18</v>
      </c>
    </row>
    <row r="664" spans="2:9" x14ac:dyDescent="0.25">
      <c r="B664">
        <f>IF('Input and Summary Results'!D246=0,FALSE,'Input and Summary Results'!$B246)</f>
        <v>18</v>
      </c>
      <c r="C664">
        <f>IF(OR(B664=0,'Input and Summary Results'!D246=0,'Input and Summary Results'!D246=""),FALSE,'Input and Summary Results'!$D246)</f>
        <v>0.96248261000000002</v>
      </c>
      <c r="D664">
        <f>IF(OR(B664=0,'Input and Summary Results'!E246=0),FALSE,'Input and Summary Results'!$E246)</f>
        <v>6.1344030000000001E-2</v>
      </c>
      <c r="E664">
        <f t="shared" si="59"/>
        <v>-1.6607108519999435E-2</v>
      </c>
      <c r="F664">
        <f t="shared" si="60"/>
        <v>2.7661080567471238E-2</v>
      </c>
      <c r="G664">
        <f>IF('Input and Summary Results'!$J$4="yes",IF(C664=FALSE,FALSE,IF('Data Transformation'!E664&lt;$R$10,E664,$R$10)),IF(C664=FALSE,FALSE,IF(C664&lt;$R$10,C664,$R$10)))</f>
        <v>0.96248261000000002</v>
      </c>
      <c r="H664">
        <f>IF('Input and Summary Results'!$J$4="yes",'Data Transformation'!F664,'Data Transformation'!D664)</f>
        <v>6.1344030000000001E-2</v>
      </c>
      <c r="I664">
        <f t="shared" si="61"/>
        <v>18</v>
      </c>
    </row>
    <row r="665" spans="2:9" x14ac:dyDescent="0.25">
      <c r="B665">
        <f>IF('Input and Summary Results'!D247=0,FALSE,'Input and Summary Results'!$B247)</f>
        <v>18</v>
      </c>
      <c r="C665">
        <f>IF(OR(B665=0,'Input and Summary Results'!D247=0,'Input and Summary Results'!D247=""),FALSE,'Input and Summary Results'!$D247)</f>
        <v>0.96389184000000006</v>
      </c>
      <c r="D665">
        <f>IF(OR(B665=0,'Input and Summary Results'!E247=0),FALSE,'Input and Summary Results'!$E247)</f>
        <v>9.2199950000000003E-2</v>
      </c>
      <c r="E665">
        <f t="shared" si="59"/>
        <v>-1.597169631142431E-2</v>
      </c>
      <c r="F665">
        <f t="shared" si="60"/>
        <v>4.151376393019366E-2</v>
      </c>
      <c r="G665">
        <f>IF('Input and Summary Results'!$J$4="yes",IF(C665=FALSE,FALSE,IF('Data Transformation'!E665&lt;$R$10,E665,$R$10)),IF(C665=FALSE,FALSE,IF(C665&lt;$R$10,C665,$R$10)))</f>
        <v>0.96389184000000006</v>
      </c>
      <c r="H665">
        <f>IF('Input and Summary Results'!$J$4="yes",'Data Transformation'!F665,'Data Transformation'!D665)</f>
        <v>9.2199950000000003E-2</v>
      </c>
      <c r="I665">
        <f t="shared" si="61"/>
        <v>18</v>
      </c>
    </row>
    <row r="666" spans="2:9" x14ac:dyDescent="0.25">
      <c r="B666">
        <f>IF('Input and Summary Results'!D248=0,FALSE,'Input and Summary Results'!$B248)</f>
        <v>18</v>
      </c>
      <c r="C666">
        <f>IF(OR(B666=0,'Input and Summary Results'!D248=0,'Input and Summary Results'!D248=""),FALSE,'Input and Summary Results'!$D248)</f>
        <v>1.0034299900000001</v>
      </c>
      <c r="D666">
        <f>IF(OR(B666=0,'Input and Summary Results'!E248=0),FALSE,'Input and Summary Results'!$E248)</f>
        <v>9.1873120000000003E-2</v>
      </c>
      <c r="E666">
        <f t="shared" si="59"/>
        <v>1.4870768560497488E-3</v>
      </c>
      <c r="F666">
        <f t="shared" si="60"/>
        <v>3.9736637809679176E-2</v>
      </c>
      <c r="G666">
        <f>IF('Input and Summary Results'!$J$4="yes",IF(C666=FALSE,FALSE,IF('Data Transformation'!E666&lt;$R$10,E666,$R$10)),IF(C666=FALSE,FALSE,IF(C666&lt;$R$10,C666,$R$10)))</f>
        <v>1.0034299900000001</v>
      </c>
      <c r="H666">
        <f>IF('Input and Summary Results'!$J$4="yes",'Data Transformation'!F666,'Data Transformation'!D666)</f>
        <v>9.1873120000000003E-2</v>
      </c>
      <c r="I666">
        <f t="shared" si="61"/>
        <v>18</v>
      </c>
    </row>
    <row r="667" spans="2:9" x14ac:dyDescent="0.25">
      <c r="B667">
        <f>IF('Input and Summary Results'!D249=0,FALSE,'Input and Summary Results'!$B249)</f>
        <v>18</v>
      </c>
      <c r="C667">
        <f>IF(OR(B667=0,'Input and Summary Results'!D249=0,'Input and Summary Results'!D249=""),FALSE,'Input and Summary Results'!$D249)</f>
        <v>1.0058699</v>
      </c>
      <c r="D667">
        <f>IF(OR(B667=0,'Input and Summary Results'!E249=0),FALSE,'Input and Summary Results'!$E249)</f>
        <v>6.6019159999999993E-2</v>
      </c>
      <c r="E667">
        <f t="shared" si="59"/>
        <v>2.5418123641174168E-3</v>
      </c>
      <c r="F667">
        <f t="shared" si="60"/>
        <v>2.8485110688767998E-2</v>
      </c>
      <c r="G667">
        <f>IF('Input and Summary Results'!$J$4="yes",IF(C667=FALSE,FALSE,IF('Data Transformation'!E667&lt;$R$10,E667,$R$10)),IF(C667=FALSE,FALSE,IF(C667&lt;$R$10,C667,$R$10)))</f>
        <v>1.0058699</v>
      </c>
      <c r="H667">
        <f>IF('Input and Summary Results'!$J$4="yes",'Data Transformation'!F667,'Data Transformation'!D667)</f>
        <v>6.6019159999999993E-2</v>
      </c>
      <c r="I667">
        <f t="shared" si="61"/>
        <v>18</v>
      </c>
    </row>
    <row r="668" spans="2:9" x14ac:dyDescent="0.25">
      <c r="B668">
        <f>IF('Input and Summary Results'!D250=0,FALSE,'Input and Summary Results'!$B250)</f>
        <v>18</v>
      </c>
      <c r="C668">
        <f>IF(OR(B668=0,'Input and Summary Results'!D250=0,'Input and Summary Results'!D250=""),FALSE,'Input and Summary Results'!$D250)</f>
        <v>1.0249945199999999</v>
      </c>
      <c r="D668">
        <f>IF(OR(B668=0,'Input and Summary Results'!E250=0),FALSE,'Input and Summary Results'!$E250)</f>
        <v>3.9496299999999998E-2</v>
      </c>
      <c r="E668">
        <f t="shared" si="59"/>
        <v>1.0721543498970313E-2</v>
      </c>
      <c r="F668">
        <f t="shared" si="60"/>
        <v>1.672340082364538E-2</v>
      </c>
      <c r="G668">
        <f>IF('Input and Summary Results'!$J$4="yes",IF(C668=FALSE,FALSE,IF('Data Transformation'!E668&lt;$R$10,E668,$R$10)),IF(C668=FALSE,FALSE,IF(C668&lt;$R$10,C668,$R$10)))</f>
        <v>1.0249945199999999</v>
      </c>
      <c r="H668">
        <f>IF('Input and Summary Results'!$J$4="yes",'Data Transformation'!F668,'Data Transformation'!D668)</f>
        <v>3.9496299999999998E-2</v>
      </c>
      <c r="I668">
        <f t="shared" si="61"/>
        <v>18</v>
      </c>
    </row>
    <row r="669" spans="2:9" x14ac:dyDescent="0.25">
      <c r="B669">
        <f>IF('Input and Summary Results'!D251=0,FALSE,'Input and Summary Results'!$B251)</f>
        <v>18</v>
      </c>
      <c r="C669">
        <f>IF(OR(B669=0,'Input and Summary Results'!D251=0,'Input and Summary Results'!D251=""),FALSE,'Input and Summary Results'!$D251)</f>
        <v>1.0258567300000001</v>
      </c>
      <c r="D669">
        <f>IF(OR(B669=0,'Input and Summary Results'!E251=0),FALSE,'Input and Summary Results'!$E251)</f>
        <v>6.3919809999999994E-2</v>
      </c>
      <c r="E669">
        <f t="shared" si="59"/>
        <v>1.1086711930667474E-2</v>
      </c>
      <c r="F669">
        <f t="shared" si="60"/>
        <v>2.7041980355288011E-2</v>
      </c>
      <c r="G669">
        <f>IF('Input and Summary Results'!$J$4="yes",IF(C669=FALSE,FALSE,IF('Data Transformation'!E669&lt;$R$10,E669,$R$10)),IF(C669=FALSE,FALSE,IF(C669&lt;$R$10,C669,$R$10)))</f>
        <v>1.0258567300000001</v>
      </c>
      <c r="H669">
        <f>IF('Input and Summary Results'!$J$4="yes",'Data Transformation'!F669,'Data Transformation'!D669)</f>
        <v>6.3919809999999994E-2</v>
      </c>
      <c r="I669">
        <f t="shared" si="61"/>
        <v>18</v>
      </c>
    </row>
    <row r="670" spans="2:9" x14ac:dyDescent="0.25">
      <c r="B670">
        <f>IF('Input and Summary Results'!D252=0,FALSE,'Input and Summary Results'!$B252)</f>
        <v>19</v>
      </c>
      <c r="C670">
        <f>IF(OR(B670=0,'Input and Summary Results'!D252=0,'Input and Summary Results'!D252=""),FALSE,'Input and Summary Results'!$D252)</f>
        <v>0.48047983</v>
      </c>
      <c r="D670">
        <f>IF(OR(B670=0,'Input and Summary Results'!E252=0),FALSE,'Input and Summary Results'!$E252)</f>
        <v>5.5565950000000003E-2</v>
      </c>
      <c r="E670">
        <f t="shared" si="59"/>
        <v>-0.31832483880409135</v>
      </c>
      <c r="F670">
        <f t="shared" si="60"/>
        <v>5.0190706860681333E-2</v>
      </c>
      <c r="G670">
        <f>IF('Input and Summary Results'!$J$4="yes",IF(C670=FALSE,FALSE,IF('Data Transformation'!E670&lt;$R$10,E670,$R$10)),IF(C670=FALSE,FALSE,IF(C670&lt;$R$10,C670,$R$10)))</f>
        <v>0.48047983</v>
      </c>
      <c r="H670">
        <f>IF('Input and Summary Results'!$J$4="yes",'Data Transformation'!F670,'Data Transformation'!D670)</f>
        <v>5.5565950000000003E-2</v>
      </c>
      <c r="I670">
        <f t="shared" si="61"/>
        <v>19</v>
      </c>
    </row>
    <row r="671" spans="2:9" x14ac:dyDescent="0.25">
      <c r="B671">
        <f>IF('Input and Summary Results'!D253=0,FALSE,'Input and Summary Results'!$B253)</f>
        <v>19</v>
      </c>
      <c r="C671">
        <f>IF(OR(B671=0,'Input and Summary Results'!D253=0,'Input and Summary Results'!D253=""),FALSE,'Input and Summary Results'!$D253)</f>
        <v>0.53470353000000004</v>
      </c>
      <c r="D671">
        <f>IF(OR(B671=0,'Input and Summary Results'!E253=0),FALSE,'Input and Summary Results'!$E253)</f>
        <v>4.7377259999999997E-2</v>
      </c>
      <c r="E671">
        <f t="shared" si="59"/>
        <v>-0.27188694876956654</v>
      </c>
      <c r="F671">
        <f t="shared" si="60"/>
        <v>3.8454451273213022E-2</v>
      </c>
      <c r="G671">
        <f>IF('Input and Summary Results'!$J$4="yes",IF(C671=FALSE,FALSE,IF('Data Transformation'!E671&lt;$R$10,E671,$R$10)),IF(C671=FALSE,FALSE,IF(C671&lt;$R$10,C671,$R$10)))</f>
        <v>0.53470353000000004</v>
      </c>
      <c r="H671">
        <f>IF('Input and Summary Results'!$J$4="yes",'Data Transformation'!F671,'Data Transformation'!D671)</f>
        <v>4.7377259999999997E-2</v>
      </c>
      <c r="I671">
        <f t="shared" si="61"/>
        <v>19</v>
      </c>
    </row>
    <row r="672" spans="2:9" x14ac:dyDescent="0.25">
      <c r="B672">
        <f>IF('Input and Summary Results'!D254=0,FALSE,'Input and Summary Results'!$B254)</f>
        <v>19</v>
      </c>
      <c r="C672">
        <f>IF(OR(B672=0,'Input and Summary Results'!D254=0,'Input and Summary Results'!D254=""),FALSE,'Input and Summary Results'!$D254)</f>
        <v>0.62027093</v>
      </c>
      <c r="D672">
        <f>IF(OR(B672=0,'Input and Summary Results'!E254=0),FALSE,'Input and Summary Results'!$E254)</f>
        <v>4.515334E-2</v>
      </c>
      <c r="E672">
        <f t="shared" si="59"/>
        <v>-0.20741857227115873</v>
      </c>
      <c r="F672">
        <f t="shared" si="60"/>
        <v>3.1593532136029653E-2</v>
      </c>
      <c r="G672">
        <f>IF('Input and Summary Results'!$J$4="yes",IF(C672=FALSE,FALSE,IF('Data Transformation'!E672&lt;$R$10,E672,$R$10)),IF(C672=FALSE,FALSE,IF(C672&lt;$R$10,C672,$R$10)))</f>
        <v>0.62027093</v>
      </c>
      <c r="H672">
        <f>IF('Input and Summary Results'!$J$4="yes",'Data Transformation'!F672,'Data Transformation'!D672)</f>
        <v>4.515334E-2</v>
      </c>
      <c r="I672">
        <f t="shared" si="61"/>
        <v>19</v>
      </c>
    </row>
    <row r="673" spans="2:9" x14ac:dyDescent="0.25">
      <c r="B673">
        <f>IF('Input and Summary Results'!D255=0,FALSE,'Input and Summary Results'!$B255)</f>
        <v>19</v>
      </c>
      <c r="C673">
        <f>IF(OR(B673=0,'Input and Summary Results'!D255=0,'Input and Summary Results'!D255=""),FALSE,'Input and Summary Results'!$D255)</f>
        <v>0.65314159999999999</v>
      </c>
      <c r="D673">
        <f>IF(OR(B673=0,'Input and Summary Results'!E255=0),FALSE,'Input and Summary Results'!$E255)</f>
        <v>5.280729E-2</v>
      </c>
      <c r="E673">
        <f t="shared" si="59"/>
        <v>-0.1849926542042058</v>
      </c>
      <c r="F673">
        <f t="shared" si="60"/>
        <v>3.5089426029516417E-2</v>
      </c>
      <c r="G673">
        <f>IF('Input and Summary Results'!$J$4="yes",IF(C673=FALSE,FALSE,IF('Data Transformation'!E673&lt;$R$10,E673,$R$10)),IF(C673=FALSE,FALSE,IF(C673&lt;$R$10,C673,$R$10)))</f>
        <v>0.65314159999999999</v>
      </c>
      <c r="H673">
        <f>IF('Input and Summary Results'!$J$4="yes",'Data Transformation'!F673,'Data Transformation'!D673)</f>
        <v>5.280729E-2</v>
      </c>
      <c r="I673">
        <f t="shared" si="61"/>
        <v>19</v>
      </c>
    </row>
    <row r="674" spans="2:9" x14ac:dyDescent="0.25">
      <c r="B674">
        <f>IF('Input and Summary Results'!D256=0,FALSE,'Input and Summary Results'!$B256)</f>
        <v>19</v>
      </c>
      <c r="C674">
        <f>IF(OR(B674=0,'Input and Summary Results'!D256=0,'Input and Summary Results'!D256=""),FALSE,'Input and Summary Results'!$D256)</f>
        <v>0.67411304999999999</v>
      </c>
      <c r="D674">
        <f>IF(OR(B674=0,'Input and Summary Results'!E256=0),FALSE,'Input and Summary Results'!$E256)</f>
        <v>3.6671740000000001E-2</v>
      </c>
      <c r="E674">
        <f t="shared" si="59"/>
        <v>-0.17126726537251238</v>
      </c>
      <c r="F674">
        <f t="shared" si="60"/>
        <v>2.3609593613415438E-2</v>
      </c>
      <c r="G674">
        <f>IF('Input and Summary Results'!$J$4="yes",IF(C674=FALSE,FALSE,IF('Data Transformation'!E674&lt;$R$10,E674,$R$10)),IF(C674=FALSE,FALSE,IF(C674&lt;$R$10,C674,$R$10)))</f>
        <v>0.67411304999999999</v>
      </c>
      <c r="H674">
        <f>IF('Input and Summary Results'!$J$4="yes",'Data Transformation'!F674,'Data Transformation'!D674)</f>
        <v>3.6671740000000001E-2</v>
      </c>
      <c r="I674">
        <f t="shared" si="61"/>
        <v>19</v>
      </c>
    </row>
    <row r="675" spans="2:9" x14ac:dyDescent="0.25">
      <c r="B675">
        <f>IF('Input and Summary Results'!D257=0,FALSE,'Input and Summary Results'!$B257)</f>
        <v>19</v>
      </c>
      <c r="C675">
        <f>IF(OR(B675=0,'Input and Summary Results'!D257=0,'Input and Summary Results'!D257=""),FALSE,'Input and Summary Results'!$D257)</f>
        <v>0.76388908</v>
      </c>
      <c r="D675">
        <f>IF(OR(B675=0,'Input and Summary Results'!E257=0),FALSE,'Input and Summary Results'!$E257)</f>
        <v>4.7045820000000002E-2</v>
      </c>
      <c r="E675">
        <f t="shared" si="59"/>
        <v>-0.1169696982844551</v>
      </c>
      <c r="F675">
        <f t="shared" si="60"/>
        <v>2.6728862101288317E-2</v>
      </c>
      <c r="G675">
        <f>IF('Input and Summary Results'!$J$4="yes",IF(C675=FALSE,FALSE,IF('Data Transformation'!E675&lt;$R$10,E675,$R$10)),IF(C675=FALSE,FALSE,IF(C675&lt;$R$10,C675,$R$10)))</f>
        <v>0.76388908</v>
      </c>
      <c r="H675">
        <f>IF('Input and Summary Results'!$J$4="yes",'Data Transformation'!F675,'Data Transformation'!D675)</f>
        <v>4.7045820000000002E-2</v>
      </c>
      <c r="I675">
        <f t="shared" si="61"/>
        <v>19</v>
      </c>
    </row>
    <row r="676" spans="2:9" x14ac:dyDescent="0.25">
      <c r="B676">
        <f>IF('Input and Summary Results'!D258=0,FALSE,'Input and Summary Results'!$B258)</f>
        <v>19</v>
      </c>
      <c r="C676">
        <f>IF(OR(B676=0,'Input and Summary Results'!D258=0,'Input and Summary Results'!D258=""),FALSE,'Input and Summary Results'!$D258)</f>
        <v>0.80679604000000005</v>
      </c>
      <c r="D676">
        <f>IF(OR(B676=0,'Input and Summary Results'!E258=0),FALSE,'Input and Summary Results'!$E258)</f>
        <v>6.1055230000000002E-2</v>
      </c>
      <c r="E676">
        <f t="shared" si="59"/>
        <v>-9.3236242103259495E-2</v>
      </c>
      <c r="F676">
        <f t="shared" si="60"/>
        <v>3.2843455478537051E-2</v>
      </c>
      <c r="G676">
        <f>IF('Input and Summary Results'!$J$4="yes",IF(C676=FALSE,FALSE,IF('Data Transformation'!E676&lt;$R$10,E676,$R$10)),IF(C676=FALSE,FALSE,IF(C676&lt;$R$10,C676,$R$10)))</f>
        <v>0.80679604000000005</v>
      </c>
      <c r="H676">
        <f>IF('Input and Summary Results'!$J$4="yes",'Data Transformation'!F676,'Data Transformation'!D676)</f>
        <v>6.1055230000000002E-2</v>
      </c>
      <c r="I676">
        <f t="shared" si="61"/>
        <v>19</v>
      </c>
    </row>
    <row r="677" spans="2:9" x14ac:dyDescent="0.25">
      <c r="B677">
        <f>IF('Input and Summary Results'!D259=0,FALSE,'Input and Summary Results'!$B259)</f>
        <v>19</v>
      </c>
      <c r="C677">
        <f>IF(OR(B677=0,'Input and Summary Results'!D259=0,'Input and Summary Results'!D259=""),FALSE,'Input and Summary Results'!$D259)</f>
        <v>0.80897328999999996</v>
      </c>
      <c r="D677">
        <f>IF(OR(B677=0,'Input and Summary Results'!E259=0),FALSE,'Input and Summary Results'!$E259)</f>
        <v>3.940929E-2</v>
      </c>
      <c r="E677">
        <f t="shared" si="59"/>
        <v>-9.2065817321113561E-2</v>
      </c>
      <c r="F677">
        <f t="shared" si="60"/>
        <v>2.1142393786573597E-2</v>
      </c>
      <c r="G677">
        <f>IF('Input and Summary Results'!$J$4="yes",IF(C677=FALSE,FALSE,IF('Data Transformation'!E677&lt;$R$10,E677,$R$10)),IF(C677=FALSE,FALSE,IF(C677&lt;$R$10,C677,$R$10)))</f>
        <v>0.80897328999999996</v>
      </c>
      <c r="H677">
        <f>IF('Input and Summary Results'!$J$4="yes",'Data Transformation'!F677,'Data Transformation'!D677)</f>
        <v>3.940929E-2</v>
      </c>
      <c r="I677">
        <f t="shared" si="61"/>
        <v>19</v>
      </c>
    </row>
    <row r="678" spans="2:9" x14ac:dyDescent="0.25">
      <c r="B678">
        <f>IF('Input and Summary Results'!D260=0,FALSE,'Input and Summary Results'!$B260)</f>
        <v>19</v>
      </c>
      <c r="C678">
        <f>IF(OR(B678=0,'Input and Summary Results'!D260=0,'Input and Summary Results'!D260=""),FALSE,'Input and Summary Results'!$D260)</f>
        <v>0.83034026000000005</v>
      </c>
      <c r="D678">
        <f>IF(OR(B678=0,'Input and Summary Results'!E260=0),FALSE,'Input and Summary Results'!$E260)</f>
        <v>6.4399940000000003E-2</v>
      </c>
      <c r="E678">
        <f t="shared" si="59"/>
        <v>-8.0743904300100006E-2</v>
      </c>
      <c r="F678">
        <f t="shared" si="60"/>
        <v>3.3660386357756519E-2</v>
      </c>
      <c r="G678">
        <f>IF('Input and Summary Results'!$J$4="yes",IF(C678=FALSE,FALSE,IF('Data Transformation'!E678&lt;$R$10,E678,$R$10)),IF(C678=FALSE,FALSE,IF(C678&lt;$R$10,C678,$R$10)))</f>
        <v>0.83034026000000005</v>
      </c>
      <c r="H678">
        <f>IF('Input and Summary Results'!$J$4="yes",'Data Transformation'!F678,'Data Transformation'!D678)</f>
        <v>6.4399940000000003E-2</v>
      </c>
      <c r="I678">
        <f t="shared" si="61"/>
        <v>19</v>
      </c>
    </row>
    <row r="679" spans="2:9" x14ac:dyDescent="0.25">
      <c r="B679">
        <f>IF('Input and Summary Results'!D261=0,FALSE,'Input and Summary Results'!$B261)</f>
        <v>19</v>
      </c>
      <c r="C679">
        <f>IF(OR(B679=0,'Input and Summary Results'!D261=0,'Input and Summary Results'!D261=""),FALSE,'Input and Summary Results'!$D261)</f>
        <v>0.84881351000000005</v>
      </c>
      <c r="D679">
        <f>IF(OR(B679=0,'Input and Summary Results'!E261=0),FALSE,'Input and Summary Results'!$E261)</f>
        <v>6.836594E-2</v>
      </c>
      <c r="E679">
        <f t="shared" si="59"/>
        <v>-7.1187716675333579E-2</v>
      </c>
      <c r="F679">
        <f t="shared" si="60"/>
        <v>3.49556382060884E-2</v>
      </c>
      <c r="G679">
        <f>IF('Input and Summary Results'!$J$4="yes",IF(C679=FALSE,FALSE,IF('Data Transformation'!E679&lt;$R$10,E679,$R$10)),IF(C679=FALSE,FALSE,IF(C679&lt;$R$10,C679,$R$10)))</f>
        <v>0.84881351000000005</v>
      </c>
      <c r="H679">
        <f>IF('Input and Summary Results'!$J$4="yes",'Data Transformation'!F679,'Data Transformation'!D679)</f>
        <v>6.836594E-2</v>
      </c>
      <c r="I679">
        <f t="shared" si="61"/>
        <v>19</v>
      </c>
    </row>
    <row r="680" spans="2:9" x14ac:dyDescent="0.25">
      <c r="B680">
        <f>IF('Input and Summary Results'!D262=0,FALSE,'Input and Summary Results'!$B262)</f>
        <v>19</v>
      </c>
      <c r="C680">
        <f>IF(OR(B680=0,'Input and Summary Results'!D262=0,'Input and Summary Results'!D262=""),FALSE,'Input and Summary Results'!$D262)</f>
        <v>0.86574322999999997</v>
      </c>
      <c r="D680">
        <f>IF(OR(B680=0,'Input and Summary Results'!E262=0),FALSE,'Input and Summary Results'!$E262)</f>
        <v>7.1547830000000007E-2</v>
      </c>
      <c r="E680">
        <f t="shared" si="59"/>
        <v>-6.2610895891858018E-2</v>
      </c>
      <c r="F680">
        <f t="shared" si="60"/>
        <v>3.5867168398186614E-2</v>
      </c>
      <c r="G680">
        <f>IF('Input and Summary Results'!$J$4="yes",IF(C680=FALSE,FALSE,IF('Data Transformation'!E680&lt;$R$10,E680,$R$10)),IF(C680=FALSE,FALSE,IF(C680&lt;$R$10,C680,$R$10)))</f>
        <v>0.86574322999999997</v>
      </c>
      <c r="H680">
        <f>IF('Input and Summary Results'!$J$4="yes",'Data Transformation'!F680,'Data Transformation'!D680)</f>
        <v>7.1547830000000007E-2</v>
      </c>
      <c r="I680">
        <f t="shared" si="61"/>
        <v>19</v>
      </c>
    </row>
    <row r="681" spans="2:9" x14ac:dyDescent="0.25">
      <c r="B681">
        <f>IF('Input and Summary Results'!D263=0,FALSE,'Input and Summary Results'!$B263)</f>
        <v>19</v>
      </c>
      <c r="C681">
        <f>IF(OR(B681=0,'Input and Summary Results'!D263=0,'Input and Summary Results'!D263=""),FALSE,'Input and Summary Results'!$D263)</f>
        <v>0.89035447999999995</v>
      </c>
      <c r="D681">
        <f>IF(OR(B681=0,'Input and Summary Results'!E263=0),FALSE,'Input and Summary Results'!$E263)</f>
        <v>5.2639159999999997E-2</v>
      </c>
      <c r="E681">
        <f t="shared" si="59"/>
        <v>-5.0437051717105781E-2</v>
      </c>
      <c r="F681">
        <f t="shared" si="60"/>
        <v>2.5658763956576038E-2</v>
      </c>
      <c r="G681">
        <f>IF('Input and Summary Results'!$J$4="yes",IF(C681=FALSE,FALSE,IF('Data Transformation'!E681&lt;$R$10,E681,$R$10)),IF(C681=FALSE,FALSE,IF(C681&lt;$R$10,C681,$R$10)))</f>
        <v>0.89035447999999995</v>
      </c>
      <c r="H681">
        <f>IF('Input and Summary Results'!$J$4="yes",'Data Transformation'!F681,'Data Transformation'!D681)</f>
        <v>5.2639159999999997E-2</v>
      </c>
      <c r="I681">
        <f t="shared" si="61"/>
        <v>19</v>
      </c>
    </row>
    <row r="682" spans="2:9" x14ac:dyDescent="0.25">
      <c r="B682">
        <f>IF('Input and Summary Results'!D264=0,FALSE,'Input and Summary Results'!$B264)</f>
        <v>19</v>
      </c>
      <c r="C682">
        <f>IF(OR(B682=0,'Input and Summary Results'!D264=0,'Input and Summary Results'!D264=""),FALSE,'Input and Summary Results'!$D264)</f>
        <v>0.94921942000000004</v>
      </c>
      <c r="D682">
        <f>IF(OR(B682=0,'Input and Summary Results'!E264=0),FALSE,'Input and Summary Results'!$E264)</f>
        <v>3.9573120000000003E-2</v>
      </c>
      <c r="E682">
        <f t="shared" ref="E682:E745" si="62">IF(C682=FALSE,FALSE,LOG10(C682))</f>
        <v>-2.2633385169655684E-2</v>
      </c>
      <c r="F682">
        <f t="shared" ref="F682:F745" si="63">IF(D682=FALSE, FALSE,0.434*D682/C682)</f>
        <v>1.8093534243115252E-2</v>
      </c>
      <c r="G682">
        <f>IF('Input and Summary Results'!$J$4="yes",IF(C682=FALSE,FALSE,IF('Data Transformation'!E682&lt;$R$10,E682,$R$10)),IF(C682=FALSE,FALSE,IF(C682&lt;$R$10,C682,$R$10)))</f>
        <v>0.94921942000000004</v>
      </c>
      <c r="H682">
        <f>IF('Input and Summary Results'!$J$4="yes",'Data Transformation'!F682,'Data Transformation'!D682)</f>
        <v>3.9573120000000003E-2</v>
      </c>
      <c r="I682">
        <f t="shared" si="61"/>
        <v>19</v>
      </c>
    </row>
    <row r="683" spans="2:9" x14ac:dyDescent="0.25">
      <c r="B683">
        <f>IF('Input and Summary Results'!D265=0,FALSE,'Input and Summary Results'!$B265)</f>
        <v>19</v>
      </c>
      <c r="C683">
        <f>IF(OR(B683=0,'Input and Summary Results'!D265=0,'Input and Summary Results'!D265=""),FALSE,'Input and Summary Results'!$D265)</f>
        <v>0.97683781999999997</v>
      </c>
      <c r="D683">
        <f>IF(OR(B683=0,'Input and Summary Results'!E265=0),FALSE,'Input and Summary Results'!$E265)</f>
        <v>3.6689029999999997E-2</v>
      </c>
      <c r="E683">
        <f t="shared" si="62"/>
        <v>-1.0177534260410121E-2</v>
      </c>
      <c r="F683">
        <f t="shared" si="63"/>
        <v>1.6300596367163588E-2</v>
      </c>
      <c r="G683">
        <f>IF('Input and Summary Results'!$J$4="yes",IF(C683=FALSE,FALSE,IF('Data Transformation'!E683&lt;$R$10,E683,$R$10)),IF(C683=FALSE,FALSE,IF(C683&lt;$R$10,C683,$R$10)))</f>
        <v>0.97683781999999997</v>
      </c>
      <c r="H683">
        <f>IF('Input and Summary Results'!$J$4="yes",'Data Transformation'!F683,'Data Transformation'!D683)</f>
        <v>3.6689029999999997E-2</v>
      </c>
      <c r="I683">
        <f t="shared" si="61"/>
        <v>19</v>
      </c>
    </row>
    <row r="684" spans="2:9" x14ac:dyDescent="0.25">
      <c r="B684">
        <f>IF('Input and Summary Results'!D266=0,FALSE,'Input and Summary Results'!$B266)</f>
        <v>19</v>
      </c>
      <c r="C684">
        <f>IF(OR(B684=0,'Input and Summary Results'!D266=0,'Input and Summary Results'!D266=""),FALSE,'Input and Summary Results'!$D266)</f>
        <v>0.98535245000000005</v>
      </c>
      <c r="D684">
        <f>IF(OR(B684=0,'Input and Summary Results'!E266=0),FALSE,'Input and Summary Results'!$E266)</f>
        <v>2.9041279999999999E-2</v>
      </c>
      <c r="E684">
        <f t="shared" si="62"/>
        <v>-6.4083992367493705E-3</v>
      </c>
      <c r="F684">
        <f t="shared" si="63"/>
        <v>1.2791276380344921E-2</v>
      </c>
      <c r="G684">
        <f>IF('Input and Summary Results'!$J$4="yes",IF(C684=FALSE,FALSE,IF('Data Transformation'!E684&lt;$R$10,E684,$R$10)),IF(C684=FALSE,FALSE,IF(C684&lt;$R$10,C684,$R$10)))</f>
        <v>0.98535245000000005</v>
      </c>
      <c r="H684">
        <f>IF('Input and Summary Results'!$J$4="yes",'Data Transformation'!F684,'Data Transformation'!D684)</f>
        <v>2.9041279999999999E-2</v>
      </c>
      <c r="I684">
        <f t="shared" si="61"/>
        <v>19</v>
      </c>
    </row>
    <row r="685" spans="2:9" x14ac:dyDescent="0.25">
      <c r="B685">
        <f>IF('Input and Summary Results'!D267=0,FALSE,'Input and Summary Results'!$B267)</f>
        <v>19</v>
      </c>
      <c r="C685">
        <f>IF(OR(B685=0,'Input and Summary Results'!D267=0,'Input and Summary Results'!D267=""),FALSE,'Input and Summary Results'!$D267)</f>
        <v>1.01572117</v>
      </c>
      <c r="D685">
        <f>IF(OR(B685=0,'Input and Summary Results'!E267=0),FALSE,'Input and Summary Results'!$E267)</f>
        <v>4.1165859999999999E-2</v>
      </c>
      <c r="E685">
        <f t="shared" si="62"/>
        <v>6.7745042570225827E-3</v>
      </c>
      <c r="F685">
        <f t="shared" si="63"/>
        <v>1.7589456405639352E-2</v>
      </c>
      <c r="G685">
        <f>IF('Input and Summary Results'!$J$4="yes",IF(C685=FALSE,FALSE,IF('Data Transformation'!E685&lt;$R$10,E685,$R$10)),IF(C685=FALSE,FALSE,IF(C685&lt;$R$10,C685,$R$10)))</f>
        <v>1.01572117</v>
      </c>
      <c r="H685">
        <f>IF('Input and Summary Results'!$J$4="yes",'Data Transformation'!F685,'Data Transformation'!D685)</f>
        <v>4.1165859999999999E-2</v>
      </c>
      <c r="I685">
        <f t="shared" si="61"/>
        <v>19</v>
      </c>
    </row>
    <row r="686" spans="2:9" x14ac:dyDescent="0.25">
      <c r="B686">
        <f>IF('Input and Summary Results'!D268=0,FALSE,'Input and Summary Results'!$B268)</f>
        <v>19</v>
      </c>
      <c r="C686">
        <f>IF(OR(B686=0,'Input and Summary Results'!D268=0,'Input and Summary Results'!D268=""),FALSE,'Input and Summary Results'!$D268)</f>
        <v>1.0342412999999999</v>
      </c>
      <c r="D686">
        <f>IF(OR(B686=0,'Input and Summary Results'!E268=0),FALSE,'Input and Summary Results'!$E268)</f>
        <v>5.6489669999999999E-2</v>
      </c>
      <c r="E686">
        <f t="shared" si="62"/>
        <v>1.4621876313612874E-2</v>
      </c>
      <c r="F686">
        <f t="shared" si="63"/>
        <v>2.3704832498953582E-2</v>
      </c>
      <c r="G686">
        <f>IF('Input and Summary Results'!$J$4="yes",IF(C686=FALSE,FALSE,IF('Data Transformation'!E686&lt;$R$10,E686,$R$10)),IF(C686=FALSE,FALSE,IF(C686&lt;$R$10,C686,$R$10)))</f>
        <v>1.0342412999999999</v>
      </c>
      <c r="H686">
        <f>IF('Input and Summary Results'!$J$4="yes",'Data Transformation'!F686,'Data Transformation'!D686)</f>
        <v>5.6489669999999999E-2</v>
      </c>
      <c r="I686">
        <f t="shared" si="61"/>
        <v>19</v>
      </c>
    </row>
    <row r="687" spans="2:9" x14ac:dyDescent="0.25">
      <c r="B687">
        <f>IF('Input and Summary Results'!D269=0,FALSE,'Input and Summary Results'!$B269)</f>
        <v>19</v>
      </c>
      <c r="C687">
        <f>IF(OR(B687=0,'Input and Summary Results'!D269=0,'Input and Summary Results'!D269=""),FALSE,'Input and Summary Results'!$D269)</f>
        <v>1.0440754400000001</v>
      </c>
      <c r="D687">
        <f>IF(OR(B687=0,'Input and Summary Results'!E269=0),FALSE,'Input and Summary Results'!$E269)</f>
        <v>4.0031860000000002E-2</v>
      </c>
      <c r="E687">
        <f t="shared" si="62"/>
        <v>1.8731879884662423E-2</v>
      </c>
      <c r="F687">
        <f t="shared" si="63"/>
        <v>1.6640394529345504E-2</v>
      </c>
      <c r="G687">
        <f>IF('Input and Summary Results'!$J$4="yes",IF(C687=FALSE,FALSE,IF('Data Transformation'!E687&lt;$R$10,E687,$R$10)),IF(C687=FALSE,FALSE,IF(C687&lt;$R$10,C687,$R$10)))</f>
        <v>1.0440754400000001</v>
      </c>
      <c r="H687">
        <f>IF('Input and Summary Results'!$J$4="yes",'Data Transformation'!F687,'Data Transformation'!D687)</f>
        <v>4.0031860000000002E-2</v>
      </c>
      <c r="I687">
        <f t="shared" si="61"/>
        <v>19</v>
      </c>
    </row>
    <row r="688" spans="2:9" x14ac:dyDescent="0.25">
      <c r="B688">
        <f>IF('Input and Summary Results'!D270=0,FALSE,'Input and Summary Results'!$B270)</f>
        <v>19</v>
      </c>
      <c r="C688">
        <f>IF(OR(B688=0,'Input and Summary Results'!D270=0,'Input and Summary Results'!D270=""),FALSE,'Input and Summary Results'!$D270)</f>
        <v>1.0660122700000001</v>
      </c>
      <c r="D688">
        <f>IF(OR(B688=0,'Input and Summary Results'!E270=0),FALSE,'Input and Summary Results'!$E270)</f>
        <v>3.9669500000000003E-2</v>
      </c>
      <c r="E688">
        <f t="shared" si="62"/>
        <v>2.7762203529789083E-2</v>
      </c>
      <c r="F688">
        <f t="shared" si="63"/>
        <v>1.6150436054549352E-2</v>
      </c>
      <c r="G688">
        <f>IF('Input and Summary Results'!$J$4="yes",IF(C688=FALSE,FALSE,IF('Data Transformation'!E688&lt;$R$10,E688,$R$10)),IF(C688=FALSE,FALSE,IF(C688&lt;$R$10,C688,$R$10)))</f>
        <v>1.0660122700000001</v>
      </c>
      <c r="H688">
        <f>IF('Input and Summary Results'!$J$4="yes",'Data Transformation'!F688,'Data Transformation'!D688)</f>
        <v>3.9669500000000003E-2</v>
      </c>
      <c r="I688">
        <f t="shared" si="61"/>
        <v>19</v>
      </c>
    </row>
    <row r="689" spans="2:9" x14ac:dyDescent="0.25">
      <c r="B689">
        <f>IF('Input and Summary Results'!D271=0,FALSE,'Input and Summary Results'!$B271)</f>
        <v>20</v>
      </c>
      <c r="C689">
        <f>IF(OR(B689=0,'Input and Summary Results'!D271=0,'Input and Summary Results'!D271=""),FALSE,'Input and Summary Results'!$D271)</f>
        <v>0.85875363999999998</v>
      </c>
      <c r="D689">
        <f>IF(OR(B689=0,'Input and Summary Results'!E271=0),FALSE,'Input and Summary Results'!$E271)</f>
        <v>3.3659469999999997E-2</v>
      </c>
      <c r="E689">
        <f t="shared" si="62"/>
        <v>-6.6131409083992829E-2</v>
      </c>
      <c r="F689">
        <f t="shared" si="63"/>
        <v>1.7010943883742954E-2</v>
      </c>
      <c r="G689">
        <f>IF('Input and Summary Results'!$J$4="yes",IF(C689=FALSE,FALSE,IF('Data Transformation'!E689&lt;$R$10,E689,$R$10)),IF(C689=FALSE,FALSE,IF(C689&lt;$R$10,C689,$R$10)))</f>
        <v>0.85875363999999998</v>
      </c>
      <c r="H689">
        <f>IF('Input and Summary Results'!$J$4="yes",'Data Transformation'!F689,'Data Transformation'!D689)</f>
        <v>3.3659469999999997E-2</v>
      </c>
      <c r="I689">
        <f t="shared" si="61"/>
        <v>20</v>
      </c>
    </row>
    <row r="690" spans="2:9" x14ac:dyDescent="0.25">
      <c r="B690">
        <f>IF('Input and Summary Results'!D272=0,FALSE,'Input and Summary Results'!$B272)</f>
        <v>20</v>
      </c>
      <c r="C690">
        <f>IF(OR(B690=0,'Input and Summary Results'!D272=0,'Input and Summary Results'!D272=""),FALSE,'Input and Summary Results'!$D272)</f>
        <v>0.88048685000000004</v>
      </c>
      <c r="D690">
        <f>IF(OR(B690=0,'Input and Summary Results'!E272=0),FALSE,'Input and Summary Results'!$E272)</f>
        <v>3.4970380000000002E-2</v>
      </c>
      <c r="E690">
        <f t="shared" si="62"/>
        <v>-5.5277125801284924E-2</v>
      </c>
      <c r="F690">
        <f t="shared" si="63"/>
        <v>1.723721929521151E-2</v>
      </c>
      <c r="G690">
        <f>IF('Input and Summary Results'!$J$4="yes",IF(C690=FALSE,FALSE,IF('Data Transformation'!E690&lt;$R$10,E690,$R$10)),IF(C690=FALSE,FALSE,IF(C690&lt;$R$10,C690,$R$10)))</f>
        <v>0.88048685000000004</v>
      </c>
      <c r="H690">
        <f>IF('Input and Summary Results'!$J$4="yes",'Data Transformation'!F690,'Data Transformation'!D690)</f>
        <v>3.4970380000000002E-2</v>
      </c>
      <c r="I690">
        <f t="shared" si="61"/>
        <v>20</v>
      </c>
    </row>
    <row r="691" spans="2:9" x14ac:dyDescent="0.25">
      <c r="B691">
        <f>IF('Input and Summary Results'!D273=0,FALSE,'Input and Summary Results'!$B273)</f>
        <v>20</v>
      </c>
      <c r="C691">
        <f>IF(OR(B691=0,'Input and Summary Results'!D273=0,'Input and Summary Results'!D273=""),FALSE,'Input and Summary Results'!$D273)</f>
        <v>0.90085360000000003</v>
      </c>
      <c r="D691">
        <f>IF(OR(B691=0,'Input and Summary Results'!E273=0),FALSE,'Input and Summary Results'!$E273)</f>
        <v>5.8906149999999997E-2</v>
      </c>
      <c r="E691">
        <f t="shared" si="62"/>
        <v>-4.5345781582759509E-2</v>
      </c>
      <c r="F691">
        <f t="shared" si="63"/>
        <v>2.8378938708797964E-2</v>
      </c>
      <c r="G691">
        <f>IF('Input and Summary Results'!$J$4="yes",IF(C691=FALSE,FALSE,IF('Data Transformation'!E691&lt;$R$10,E691,$R$10)),IF(C691=FALSE,FALSE,IF(C691&lt;$R$10,C691,$R$10)))</f>
        <v>0.90085360000000003</v>
      </c>
      <c r="H691">
        <f>IF('Input and Summary Results'!$J$4="yes",'Data Transformation'!F691,'Data Transformation'!D691)</f>
        <v>5.8906149999999997E-2</v>
      </c>
      <c r="I691">
        <f t="shared" si="61"/>
        <v>20</v>
      </c>
    </row>
    <row r="692" spans="2:9" x14ac:dyDescent="0.25">
      <c r="B692">
        <f>IF('Input and Summary Results'!D274=0,FALSE,'Input and Summary Results'!$B274)</f>
        <v>20</v>
      </c>
      <c r="C692">
        <f>IF(OR(B692=0,'Input and Summary Results'!D274=0,'Input and Summary Results'!D274=""),FALSE,'Input and Summary Results'!$D274)</f>
        <v>0.91474593999999998</v>
      </c>
      <c r="D692">
        <f>IF(OR(B692=0,'Input and Summary Results'!E274=0),FALSE,'Input and Summary Results'!$E274)</f>
        <v>4.5155399999999998E-2</v>
      </c>
      <c r="E692">
        <f t="shared" si="62"/>
        <v>-3.8699509405727125E-2</v>
      </c>
      <c r="F692">
        <f t="shared" si="63"/>
        <v>2.1423919738851206E-2</v>
      </c>
      <c r="G692">
        <f>IF('Input and Summary Results'!$J$4="yes",IF(C692=FALSE,FALSE,IF('Data Transformation'!E692&lt;$R$10,E692,$R$10)),IF(C692=FALSE,FALSE,IF(C692&lt;$R$10,C692,$R$10)))</f>
        <v>0.91474593999999998</v>
      </c>
      <c r="H692">
        <f>IF('Input and Summary Results'!$J$4="yes",'Data Transformation'!F692,'Data Transformation'!D692)</f>
        <v>4.5155399999999998E-2</v>
      </c>
      <c r="I692">
        <f t="shared" si="61"/>
        <v>20</v>
      </c>
    </row>
    <row r="693" spans="2:9" x14ac:dyDescent="0.25">
      <c r="B693">
        <f>IF('Input and Summary Results'!D275=0,FALSE,'Input and Summary Results'!$B275)</f>
        <v>20</v>
      </c>
      <c r="C693">
        <f>IF(OR(B693=0,'Input and Summary Results'!D275=0,'Input and Summary Results'!D275=""),FALSE,'Input and Summary Results'!$D275)</f>
        <v>0.94329394</v>
      </c>
      <c r="D693">
        <f>IF(OR(B693=0,'Input and Summary Results'!E275=0),FALSE,'Input and Summary Results'!$E275)</f>
        <v>3.5369959999999999E-2</v>
      </c>
      <c r="E693">
        <f t="shared" si="62"/>
        <v>-2.5352955588855693E-2</v>
      </c>
      <c r="F693">
        <f t="shared" si="63"/>
        <v>1.6273360814763636E-2</v>
      </c>
      <c r="G693">
        <f>IF('Input and Summary Results'!$J$4="yes",IF(C693=FALSE,FALSE,IF('Data Transformation'!E693&lt;$R$10,E693,$R$10)),IF(C693=FALSE,FALSE,IF(C693&lt;$R$10,C693,$R$10)))</f>
        <v>0.94329394</v>
      </c>
      <c r="H693">
        <f>IF('Input and Summary Results'!$J$4="yes",'Data Transformation'!F693,'Data Transformation'!D693)</f>
        <v>3.5369959999999999E-2</v>
      </c>
      <c r="I693">
        <f t="shared" si="61"/>
        <v>20</v>
      </c>
    </row>
    <row r="694" spans="2:9" x14ac:dyDescent="0.25">
      <c r="B694">
        <f>IF('Input and Summary Results'!D276=0,FALSE,'Input and Summary Results'!$B276)</f>
        <v>20</v>
      </c>
      <c r="C694">
        <f>IF(OR(B694=0,'Input and Summary Results'!D276=0,'Input and Summary Results'!D276=""),FALSE,'Input and Summary Results'!$D276)</f>
        <v>0.94891802999999997</v>
      </c>
      <c r="D694">
        <f>IF(OR(B694=0,'Input and Summary Results'!E276=0),FALSE,'Input and Summary Results'!$E276)</f>
        <v>9.1385209999999995E-2</v>
      </c>
      <c r="E694">
        <f t="shared" si="62"/>
        <v>-2.2771301435941728E-2</v>
      </c>
      <c r="F694">
        <f t="shared" si="63"/>
        <v>4.1796214094488221E-2</v>
      </c>
      <c r="G694">
        <f>IF('Input and Summary Results'!$J$4="yes",IF(C694=FALSE,FALSE,IF('Data Transformation'!E694&lt;$R$10,E694,$R$10)),IF(C694=FALSE,FALSE,IF(C694&lt;$R$10,C694,$R$10)))</f>
        <v>0.94891802999999997</v>
      </c>
      <c r="H694">
        <f>IF('Input and Summary Results'!$J$4="yes",'Data Transformation'!F694,'Data Transformation'!D694)</f>
        <v>9.1385209999999995E-2</v>
      </c>
      <c r="I694">
        <f t="shared" si="61"/>
        <v>20</v>
      </c>
    </row>
    <row r="695" spans="2:9" x14ac:dyDescent="0.25">
      <c r="B695">
        <f>IF('Input and Summary Results'!D277=0,FALSE,'Input and Summary Results'!$B277)</f>
        <v>20</v>
      </c>
      <c r="C695">
        <f>IF(OR(B695=0,'Input and Summary Results'!D277=0,'Input and Summary Results'!D277=""),FALSE,'Input and Summary Results'!$D277)</f>
        <v>0.95315092000000001</v>
      </c>
      <c r="D695">
        <f>IF(OR(B695=0,'Input and Summary Results'!E277=0),FALSE,'Input and Summary Results'!$E277)</f>
        <v>4.8111729999999998E-2</v>
      </c>
      <c r="E695">
        <f t="shared" si="62"/>
        <v>-2.083832860206784E-2</v>
      </c>
      <c r="F695">
        <f t="shared" si="63"/>
        <v>2.1906804454429944E-2</v>
      </c>
      <c r="G695">
        <f>IF('Input and Summary Results'!$J$4="yes",IF(C695=FALSE,FALSE,IF('Data Transformation'!E695&lt;$R$10,E695,$R$10)),IF(C695=FALSE,FALSE,IF(C695&lt;$R$10,C695,$R$10)))</f>
        <v>0.95315092000000001</v>
      </c>
      <c r="H695">
        <f>IF('Input and Summary Results'!$J$4="yes",'Data Transformation'!F695,'Data Transformation'!D695)</f>
        <v>4.8111729999999998E-2</v>
      </c>
      <c r="I695">
        <f t="shared" si="61"/>
        <v>20</v>
      </c>
    </row>
    <row r="696" spans="2:9" x14ac:dyDescent="0.25">
      <c r="B696">
        <f>IF('Input and Summary Results'!D278=0,FALSE,'Input and Summary Results'!$B278)</f>
        <v>20</v>
      </c>
      <c r="C696">
        <f>IF(OR(B696=0,'Input and Summary Results'!D278=0,'Input and Summary Results'!D278=""),FALSE,'Input and Summary Results'!$D278)</f>
        <v>0.96218086000000003</v>
      </c>
      <c r="D696">
        <f>IF(OR(B696=0,'Input and Summary Results'!E278=0),FALSE,'Input and Summary Results'!$E278)</f>
        <v>5.0744640000000001E-2</v>
      </c>
      <c r="E696">
        <f t="shared" si="62"/>
        <v>-1.6743286468020688E-2</v>
      </c>
      <c r="F696">
        <f t="shared" si="63"/>
        <v>2.2888808825401077E-2</v>
      </c>
      <c r="G696">
        <f>IF('Input and Summary Results'!$J$4="yes",IF(C696=FALSE,FALSE,IF('Data Transformation'!E696&lt;$R$10,E696,$R$10)),IF(C696=FALSE,FALSE,IF(C696&lt;$R$10,C696,$R$10)))</f>
        <v>0.96218086000000003</v>
      </c>
      <c r="H696">
        <f>IF('Input and Summary Results'!$J$4="yes",'Data Transformation'!F696,'Data Transformation'!D696)</f>
        <v>5.0744640000000001E-2</v>
      </c>
      <c r="I696">
        <f t="shared" si="61"/>
        <v>20</v>
      </c>
    </row>
    <row r="697" spans="2:9" x14ac:dyDescent="0.25">
      <c r="B697">
        <f>IF('Input and Summary Results'!D279=0,FALSE,'Input and Summary Results'!$B279)</f>
        <v>20</v>
      </c>
      <c r="C697">
        <f>IF(OR(B697=0,'Input and Summary Results'!D279=0,'Input and Summary Results'!D279=""),FALSE,'Input and Summary Results'!$D279)</f>
        <v>0.98523939000000005</v>
      </c>
      <c r="D697">
        <f>IF(OR(B697=0,'Input and Summary Results'!E279=0),FALSE,'Input and Summary Results'!$E279)</f>
        <v>3.2119670000000003E-2</v>
      </c>
      <c r="E697">
        <f t="shared" si="62"/>
        <v>-6.458233335502014E-3</v>
      </c>
      <c r="F697">
        <f t="shared" si="63"/>
        <v>1.4148781424583522E-2</v>
      </c>
      <c r="G697">
        <f>IF('Input and Summary Results'!$J$4="yes",IF(C697=FALSE,FALSE,IF('Data Transformation'!E697&lt;$R$10,E697,$R$10)),IF(C697=FALSE,FALSE,IF(C697&lt;$R$10,C697,$R$10)))</f>
        <v>0.98523939000000005</v>
      </c>
      <c r="H697">
        <f>IF('Input and Summary Results'!$J$4="yes",'Data Transformation'!F697,'Data Transformation'!D697)</f>
        <v>3.2119670000000003E-2</v>
      </c>
      <c r="I697">
        <f t="shared" si="61"/>
        <v>20</v>
      </c>
    </row>
    <row r="698" spans="2:9" x14ac:dyDescent="0.25">
      <c r="B698">
        <f>IF('Input and Summary Results'!D280=0,FALSE,'Input and Summary Results'!$B280)</f>
        <v>20</v>
      </c>
      <c r="C698">
        <f>IF(OR(B698=0,'Input and Summary Results'!D280=0,'Input and Summary Results'!D280=""),FALSE,'Input and Summary Results'!$D280)</f>
        <v>1.0079990999999999</v>
      </c>
      <c r="D698">
        <f>IF(OR(B698=0,'Input and Summary Results'!E280=0),FALSE,'Input and Summary Results'!$E280)</f>
        <v>4.1295270000000002E-2</v>
      </c>
      <c r="E698">
        <f t="shared" si="62"/>
        <v>3.4601443464030747E-3</v>
      </c>
      <c r="F698">
        <f t="shared" si="63"/>
        <v>1.7779923791598626E-2</v>
      </c>
      <c r="G698">
        <f>IF('Input and Summary Results'!$J$4="yes",IF(C698=FALSE,FALSE,IF('Data Transformation'!E698&lt;$R$10,E698,$R$10)),IF(C698=FALSE,FALSE,IF(C698&lt;$R$10,C698,$R$10)))</f>
        <v>1.0079990999999999</v>
      </c>
      <c r="H698">
        <f>IF('Input and Summary Results'!$J$4="yes",'Data Transformation'!F698,'Data Transformation'!D698)</f>
        <v>4.1295270000000002E-2</v>
      </c>
      <c r="I698">
        <f t="shared" si="61"/>
        <v>20</v>
      </c>
    </row>
    <row r="699" spans="2:9" x14ac:dyDescent="0.25">
      <c r="B699">
        <f>IF('Input and Summary Results'!D281=0,FALSE,'Input and Summary Results'!$B281)</f>
        <v>20</v>
      </c>
      <c r="C699">
        <f>IF(OR(B699=0,'Input and Summary Results'!D281=0,'Input and Summary Results'!D281=""),FALSE,'Input and Summary Results'!$D281)</f>
        <v>1.00848556</v>
      </c>
      <c r="D699">
        <f>IF(OR(B699=0,'Input and Summary Results'!E281=0),FALSE,'Input and Summary Results'!$E281)</f>
        <v>3.1846600000000003E-2</v>
      </c>
      <c r="E699">
        <f t="shared" si="62"/>
        <v>3.6696841479754729E-3</v>
      </c>
      <c r="F699">
        <f t="shared" si="63"/>
        <v>1.3705128708040203E-2</v>
      </c>
      <c r="G699">
        <f>IF('Input and Summary Results'!$J$4="yes",IF(C699=FALSE,FALSE,IF('Data Transformation'!E699&lt;$R$10,E699,$R$10)),IF(C699=FALSE,FALSE,IF(C699&lt;$R$10,C699,$R$10)))</f>
        <v>1.00848556</v>
      </c>
      <c r="H699">
        <f>IF('Input and Summary Results'!$J$4="yes",'Data Transformation'!F699,'Data Transformation'!D699)</f>
        <v>3.1846600000000003E-2</v>
      </c>
      <c r="I699">
        <f t="shared" si="61"/>
        <v>20</v>
      </c>
    </row>
    <row r="700" spans="2:9" x14ac:dyDescent="0.25">
      <c r="B700">
        <f>IF('Input and Summary Results'!D282=0,FALSE,'Input and Summary Results'!$B282)</f>
        <v>20</v>
      </c>
      <c r="C700">
        <f>IF(OR(B700=0,'Input and Summary Results'!D282=0,'Input and Summary Results'!D282=""),FALSE,'Input and Summary Results'!$D282)</f>
        <v>1.0166151000000001</v>
      </c>
      <c r="D700">
        <f>IF(OR(B700=0,'Input and Summary Results'!E282=0),FALSE,'Input and Summary Results'!$E282)</f>
        <v>3.3856120000000003E-2</v>
      </c>
      <c r="E700">
        <f t="shared" si="62"/>
        <v>7.1565560827717275E-3</v>
      </c>
      <c r="F700">
        <f t="shared" si="63"/>
        <v>1.4453411207447146E-2</v>
      </c>
      <c r="G700">
        <f>IF('Input and Summary Results'!$J$4="yes",IF(C700=FALSE,FALSE,IF('Data Transformation'!E700&lt;$R$10,E700,$R$10)),IF(C700=FALSE,FALSE,IF(C700&lt;$R$10,C700,$R$10)))</f>
        <v>1.0166151000000001</v>
      </c>
      <c r="H700">
        <f>IF('Input and Summary Results'!$J$4="yes",'Data Transformation'!F700,'Data Transformation'!D700)</f>
        <v>3.3856120000000003E-2</v>
      </c>
      <c r="I700">
        <f t="shared" si="61"/>
        <v>20</v>
      </c>
    </row>
    <row r="701" spans="2:9" x14ac:dyDescent="0.25">
      <c r="B701">
        <f>IF('Input and Summary Results'!D283=0,FALSE,'Input and Summary Results'!$B283)</f>
        <v>20</v>
      </c>
      <c r="C701">
        <f>IF(OR(B701=0,'Input and Summary Results'!D283=0,'Input and Summary Results'!D283=""),FALSE,'Input and Summary Results'!$D283)</f>
        <v>1.03659685</v>
      </c>
      <c r="D701">
        <f>IF(OR(B701=0,'Input and Summary Results'!E283=0),FALSE,'Input and Summary Results'!$E283)</f>
        <v>4.751379E-2</v>
      </c>
      <c r="E701">
        <f t="shared" si="62"/>
        <v>1.5609884775848326E-2</v>
      </c>
      <c r="F701">
        <f t="shared" si="63"/>
        <v>1.9892965003704188E-2</v>
      </c>
      <c r="G701">
        <f>IF('Input and Summary Results'!$J$4="yes",IF(C701=FALSE,FALSE,IF('Data Transformation'!E701&lt;$R$10,E701,$R$10)),IF(C701=FALSE,FALSE,IF(C701&lt;$R$10,C701,$R$10)))</f>
        <v>1.03659685</v>
      </c>
      <c r="H701">
        <f>IF('Input and Summary Results'!$J$4="yes",'Data Transformation'!F701,'Data Transformation'!D701)</f>
        <v>4.751379E-2</v>
      </c>
      <c r="I701">
        <f t="shared" si="61"/>
        <v>20</v>
      </c>
    </row>
    <row r="702" spans="2:9" x14ac:dyDescent="0.25">
      <c r="B702">
        <f>IF('Input and Summary Results'!D284=0,FALSE,'Input and Summary Results'!$B284)</f>
        <v>20</v>
      </c>
      <c r="C702">
        <f>IF(OR(B702=0,'Input and Summary Results'!D284=0,'Input and Summary Results'!D284=""),FALSE,'Input and Summary Results'!$D284)</f>
        <v>1.0479521199999999</v>
      </c>
      <c r="D702">
        <f>IF(OR(B702=0,'Input and Summary Results'!E284=0),FALSE,'Input and Summary Results'!$E284)</f>
        <v>2.497361E-2</v>
      </c>
      <c r="E702">
        <f t="shared" si="62"/>
        <v>2.0341440572501306E-2</v>
      </c>
      <c r="F702">
        <f t="shared" si="63"/>
        <v>1.0342597274386925E-2</v>
      </c>
      <c r="G702">
        <f>IF('Input and Summary Results'!$J$4="yes",IF(C702=FALSE,FALSE,IF('Data Transformation'!E702&lt;$R$10,E702,$R$10)),IF(C702=FALSE,FALSE,IF(C702&lt;$R$10,C702,$R$10)))</f>
        <v>1.0479521199999999</v>
      </c>
      <c r="H702">
        <f>IF('Input and Summary Results'!$J$4="yes",'Data Transformation'!F702,'Data Transformation'!D702)</f>
        <v>2.497361E-2</v>
      </c>
      <c r="I702">
        <f t="shared" si="61"/>
        <v>20</v>
      </c>
    </row>
    <row r="703" spans="2:9" x14ac:dyDescent="0.25">
      <c r="B703">
        <f>IF('Input and Summary Results'!D285=0,FALSE,'Input and Summary Results'!$B285)</f>
        <v>20</v>
      </c>
      <c r="C703">
        <f>IF(OR(B703=0,'Input and Summary Results'!D285=0,'Input and Summary Results'!D285=""),FALSE,'Input and Summary Results'!$D285)</f>
        <v>1.04843303</v>
      </c>
      <c r="D703">
        <f>IF(OR(B703=0,'Input and Summary Results'!E285=0),FALSE,'Input and Summary Results'!$E285)</f>
        <v>4.6270940000000003E-2</v>
      </c>
      <c r="E703">
        <f t="shared" si="62"/>
        <v>2.0540694572135632E-2</v>
      </c>
      <c r="F703">
        <f t="shared" si="63"/>
        <v>1.915390624425482E-2</v>
      </c>
      <c r="G703">
        <f>IF('Input and Summary Results'!$J$4="yes",IF(C703=FALSE,FALSE,IF('Data Transformation'!E703&lt;$R$10,E703,$R$10)),IF(C703=FALSE,FALSE,IF(C703&lt;$R$10,C703,$R$10)))</f>
        <v>1.04843303</v>
      </c>
      <c r="H703">
        <f>IF('Input and Summary Results'!$J$4="yes",'Data Transformation'!F703,'Data Transformation'!D703)</f>
        <v>4.6270940000000003E-2</v>
      </c>
      <c r="I703">
        <f t="shared" si="61"/>
        <v>20</v>
      </c>
    </row>
    <row r="704" spans="2:9" x14ac:dyDescent="0.25">
      <c r="B704">
        <f>IF('Input and Summary Results'!D286=0,FALSE,'Input and Summary Results'!$B286)</f>
        <v>20</v>
      </c>
      <c r="C704">
        <f>IF(OR(B704=0,'Input and Summary Results'!D286=0,'Input and Summary Results'!D286=""),FALSE,'Input and Summary Results'!$D286)</f>
        <v>1.0827560000000001</v>
      </c>
      <c r="D704">
        <f>IF(OR(B704=0,'Input and Summary Results'!E286=0),FALSE,'Input and Summary Results'!$E286)</f>
        <v>4.2935210000000001E-2</v>
      </c>
      <c r="E704">
        <f t="shared" si="62"/>
        <v>3.4530599014368141E-2</v>
      </c>
      <c r="F704">
        <f t="shared" si="63"/>
        <v>1.720967710176623E-2</v>
      </c>
      <c r="G704">
        <f>IF('Input and Summary Results'!$J$4="yes",IF(C704=FALSE,FALSE,IF('Data Transformation'!E704&lt;$R$10,E704,$R$10)),IF(C704=FALSE,FALSE,IF(C704&lt;$R$10,C704,$R$10)))</f>
        <v>1.0827560000000001</v>
      </c>
      <c r="H704">
        <f>IF('Input and Summary Results'!$J$4="yes",'Data Transformation'!F704,'Data Transformation'!D704)</f>
        <v>4.2935210000000001E-2</v>
      </c>
      <c r="I704">
        <f t="shared" si="61"/>
        <v>20</v>
      </c>
    </row>
    <row r="705" spans="2:9" x14ac:dyDescent="0.25">
      <c r="B705">
        <f>IF('Input and Summary Results'!D287=0,FALSE,'Input and Summary Results'!$B287)</f>
        <v>20</v>
      </c>
      <c r="C705">
        <f>IF(OR(B705=0,'Input and Summary Results'!D287=0,'Input and Summary Results'!D287=""),FALSE,'Input and Summary Results'!$D287)</f>
        <v>1.0894001099999999</v>
      </c>
      <c r="D705">
        <f>IF(OR(B705=0,'Input and Summary Results'!E287=0),FALSE,'Input and Summary Results'!$E287)</f>
        <v>4.1456239999999998E-2</v>
      </c>
      <c r="E705">
        <f t="shared" si="62"/>
        <v>3.7187414789133254E-2</v>
      </c>
      <c r="F705">
        <f t="shared" si="63"/>
        <v>1.651551894923161E-2</v>
      </c>
      <c r="G705">
        <f>IF('Input and Summary Results'!$J$4="yes",IF(C705=FALSE,FALSE,IF('Data Transformation'!E705&lt;$R$10,E705,$R$10)),IF(C705=FALSE,FALSE,IF(C705&lt;$R$10,C705,$R$10)))</f>
        <v>1.0894001099999999</v>
      </c>
      <c r="H705">
        <f>IF('Input and Summary Results'!$J$4="yes",'Data Transformation'!F705,'Data Transformation'!D705)</f>
        <v>4.1456239999999998E-2</v>
      </c>
      <c r="I705">
        <f t="shared" si="61"/>
        <v>20</v>
      </c>
    </row>
    <row r="706" spans="2:9" x14ac:dyDescent="0.25">
      <c r="B706">
        <f>IF('Input and Summary Results'!D288=0,FALSE,'Input and Summary Results'!$B288)</f>
        <v>20</v>
      </c>
      <c r="C706">
        <f>IF(OR(B706=0,'Input and Summary Results'!D288=0,'Input and Summary Results'!D288=""),FALSE,'Input and Summary Results'!$D288)</f>
        <v>1.12349933</v>
      </c>
      <c r="D706">
        <f>IF(OR(B706=0,'Input and Summary Results'!E288=0),FALSE,'Input and Summary Results'!$E288)</f>
        <v>5.1450910000000002E-2</v>
      </c>
      <c r="E706">
        <f t="shared" si="62"/>
        <v>5.0572817763256631E-2</v>
      </c>
      <c r="F706">
        <f t="shared" si="63"/>
        <v>1.9875129734167267E-2</v>
      </c>
      <c r="G706">
        <f>IF('Input and Summary Results'!$J$4="yes",IF(C706=FALSE,FALSE,IF('Data Transformation'!E706&lt;$R$10,E706,$R$10)),IF(C706=FALSE,FALSE,IF(C706&lt;$R$10,C706,$R$10)))</f>
        <v>1.12349933</v>
      </c>
      <c r="H706">
        <f>IF('Input and Summary Results'!$J$4="yes",'Data Transformation'!F706,'Data Transformation'!D706)</f>
        <v>5.1450910000000002E-2</v>
      </c>
      <c r="I706">
        <f t="shared" si="61"/>
        <v>20</v>
      </c>
    </row>
    <row r="707" spans="2:9" x14ac:dyDescent="0.25">
      <c r="B707">
        <f>IF('Input and Summary Results'!D289=0,FALSE,'Input and Summary Results'!$B289)</f>
        <v>20</v>
      </c>
      <c r="C707">
        <f>IF(OR(B707=0,'Input and Summary Results'!D289=0,'Input and Summary Results'!D289=""),FALSE,'Input and Summary Results'!$D289)</f>
        <v>1.1293314299999999</v>
      </c>
      <c r="D707">
        <f>IF(OR(B707=0,'Input and Summary Results'!E289=0),FALSE,'Input and Summary Results'!$E289)</f>
        <v>8.0349840000000006E-2</v>
      </c>
      <c r="E707">
        <f t="shared" si="62"/>
        <v>5.2821414995801001E-2</v>
      </c>
      <c r="F707">
        <f t="shared" si="63"/>
        <v>3.0878296338569099E-2</v>
      </c>
      <c r="G707">
        <f>IF('Input and Summary Results'!$J$4="yes",IF(C707=FALSE,FALSE,IF('Data Transformation'!E707&lt;$R$10,E707,$R$10)),IF(C707=FALSE,FALSE,IF(C707&lt;$R$10,C707,$R$10)))</f>
        <v>1.1293314299999999</v>
      </c>
      <c r="H707">
        <f>IF('Input and Summary Results'!$J$4="yes",'Data Transformation'!F707,'Data Transformation'!D707)</f>
        <v>8.0349840000000006E-2</v>
      </c>
      <c r="I707">
        <f t="shared" si="61"/>
        <v>20</v>
      </c>
    </row>
    <row r="708" spans="2:9" x14ac:dyDescent="0.25">
      <c r="B708">
        <f>IF('Input and Summary Results'!D290=0,FALSE,'Input and Summary Results'!$B290)</f>
        <v>21</v>
      </c>
      <c r="C708">
        <f>IF(OR(B708=0,'Input and Summary Results'!D290=0,'Input and Summary Results'!D290=""),FALSE,'Input and Summary Results'!$D290)</f>
        <v>7.8576560000000004E-2</v>
      </c>
      <c r="D708">
        <f>IF(OR(B708=0,'Input and Summary Results'!E290=0),FALSE,'Input and Summary Results'!$E290)</f>
        <v>6.0145299999999999E-2</v>
      </c>
      <c r="E708">
        <f t="shared" si="62"/>
        <v>-1.104706988068366</v>
      </c>
      <c r="F708">
        <f t="shared" si="63"/>
        <v>0.33219907056251891</v>
      </c>
      <c r="G708">
        <f>IF('Input and Summary Results'!$J$4="yes",IF(C708=FALSE,FALSE,IF('Data Transformation'!E708&lt;$R$10,E708,$R$10)),IF(C708=FALSE,FALSE,IF(C708&lt;$R$10,C708,$R$10)))</f>
        <v>7.8576560000000004E-2</v>
      </c>
      <c r="H708">
        <f>IF('Input and Summary Results'!$J$4="yes",'Data Transformation'!F708,'Data Transformation'!D708)</f>
        <v>6.0145299999999999E-2</v>
      </c>
      <c r="I708">
        <f t="shared" si="61"/>
        <v>21</v>
      </c>
    </row>
    <row r="709" spans="2:9" x14ac:dyDescent="0.25">
      <c r="B709">
        <f>IF('Input and Summary Results'!D291=0,FALSE,'Input and Summary Results'!$B291)</f>
        <v>21</v>
      </c>
      <c r="C709">
        <f>IF(OR(B709=0,'Input and Summary Results'!D291=0,'Input and Summary Results'!D291=""),FALSE,'Input and Summary Results'!$D291)</f>
        <v>0.12677711</v>
      </c>
      <c r="D709">
        <f>IF(OR(B709=0,'Input and Summary Results'!E291=0),FALSE,'Input and Summary Results'!$E291)</f>
        <v>5.4387989999999997E-2</v>
      </c>
      <c r="E709">
        <f t="shared" si="62"/>
        <v>-0.89695915259053216</v>
      </c>
      <c r="F709">
        <f t="shared" si="63"/>
        <v>0.18618808758142538</v>
      </c>
      <c r="G709">
        <f>IF('Input and Summary Results'!$J$4="yes",IF(C709=FALSE,FALSE,IF('Data Transformation'!E709&lt;$R$10,E709,$R$10)),IF(C709=FALSE,FALSE,IF(C709&lt;$R$10,C709,$R$10)))</f>
        <v>0.12677711</v>
      </c>
      <c r="H709">
        <f>IF('Input and Summary Results'!$J$4="yes",'Data Transformation'!F709,'Data Transformation'!D709)</f>
        <v>5.4387989999999997E-2</v>
      </c>
      <c r="I709">
        <f t="shared" ref="I709:I772" si="64">IF(G709=FALSE,"",B709)</f>
        <v>21</v>
      </c>
    </row>
    <row r="710" spans="2:9" x14ac:dyDescent="0.25">
      <c r="B710">
        <f>IF('Input and Summary Results'!D292=0,FALSE,'Input and Summary Results'!$B292)</f>
        <v>21</v>
      </c>
      <c r="C710">
        <f>IF(OR(B710=0,'Input and Summary Results'!D292=0,'Input and Summary Results'!D292=""),FALSE,'Input and Summary Results'!$D292)</f>
        <v>0.12936979000000001</v>
      </c>
      <c r="D710">
        <f>IF(OR(B710=0,'Input and Summary Results'!E292=0),FALSE,'Input and Summary Results'!$E292)</f>
        <v>9.1472540000000005E-2</v>
      </c>
      <c r="E710">
        <f t="shared" si="62"/>
        <v>-0.88816712682073828</v>
      </c>
      <c r="F710">
        <f t="shared" si="63"/>
        <v>0.30686516813546649</v>
      </c>
      <c r="G710">
        <f>IF('Input and Summary Results'!$J$4="yes",IF(C710=FALSE,FALSE,IF('Data Transformation'!E710&lt;$R$10,E710,$R$10)),IF(C710=FALSE,FALSE,IF(C710&lt;$R$10,C710,$R$10)))</f>
        <v>0.12936979000000001</v>
      </c>
      <c r="H710">
        <f>IF('Input and Summary Results'!$J$4="yes",'Data Transformation'!F710,'Data Transformation'!D710)</f>
        <v>9.1472540000000005E-2</v>
      </c>
      <c r="I710">
        <f t="shared" si="64"/>
        <v>21</v>
      </c>
    </row>
    <row r="711" spans="2:9" x14ac:dyDescent="0.25">
      <c r="B711">
        <f>IF('Input and Summary Results'!D293=0,FALSE,'Input and Summary Results'!$B293)</f>
        <v>21</v>
      </c>
      <c r="C711">
        <f>IF(OR(B711=0,'Input and Summary Results'!D293=0,'Input and Summary Results'!D293=""),FALSE,'Input and Summary Results'!$D293)</f>
        <v>0.19517388999999999</v>
      </c>
      <c r="D711">
        <f>IF(OR(B711=0,'Input and Summary Results'!E293=0),FALSE,'Input and Summary Results'!$E293)</f>
        <v>2.6416329999999998E-2</v>
      </c>
      <c r="E711">
        <f t="shared" si="62"/>
        <v>-0.70957828189152239</v>
      </c>
      <c r="F711">
        <f t="shared" si="63"/>
        <v>5.8740885986337615E-2</v>
      </c>
      <c r="G711">
        <f>IF('Input and Summary Results'!$J$4="yes",IF(C711=FALSE,FALSE,IF('Data Transformation'!E711&lt;$R$10,E711,$R$10)),IF(C711=FALSE,FALSE,IF(C711&lt;$R$10,C711,$R$10)))</f>
        <v>0.19517388999999999</v>
      </c>
      <c r="H711">
        <f>IF('Input and Summary Results'!$J$4="yes",'Data Transformation'!F711,'Data Transformation'!D711)</f>
        <v>2.6416329999999998E-2</v>
      </c>
      <c r="I711">
        <f t="shared" si="64"/>
        <v>21</v>
      </c>
    </row>
    <row r="712" spans="2:9" x14ac:dyDescent="0.25">
      <c r="B712">
        <f>IF('Input and Summary Results'!D294=0,FALSE,'Input and Summary Results'!$B294)</f>
        <v>21</v>
      </c>
      <c r="C712">
        <f>IF(OR(B712=0,'Input and Summary Results'!D294=0,'Input and Summary Results'!D294=""),FALSE,'Input and Summary Results'!$D294)</f>
        <v>0.20862533</v>
      </c>
      <c r="D712">
        <f>IF(OR(B712=0,'Input and Summary Results'!E294=0),FALSE,'Input and Summary Results'!$E294)</f>
        <v>4.3204819999999998E-2</v>
      </c>
      <c r="E712">
        <f t="shared" si="62"/>
        <v>-0.68063296335252588</v>
      </c>
      <c r="F712">
        <f t="shared" si="63"/>
        <v>8.987830902412472E-2</v>
      </c>
      <c r="G712">
        <f>IF('Input and Summary Results'!$J$4="yes",IF(C712=FALSE,FALSE,IF('Data Transformation'!E712&lt;$R$10,E712,$R$10)),IF(C712=FALSE,FALSE,IF(C712&lt;$R$10,C712,$R$10)))</f>
        <v>0.20862533</v>
      </c>
      <c r="H712">
        <f>IF('Input and Summary Results'!$J$4="yes",'Data Transformation'!F712,'Data Transformation'!D712)</f>
        <v>4.3204819999999998E-2</v>
      </c>
      <c r="I712">
        <f t="shared" si="64"/>
        <v>21</v>
      </c>
    </row>
    <row r="713" spans="2:9" x14ac:dyDescent="0.25">
      <c r="B713">
        <f>IF('Input and Summary Results'!D295=0,FALSE,'Input and Summary Results'!$B295)</f>
        <v>21</v>
      </c>
      <c r="C713">
        <f>IF(OR(B713=0,'Input and Summary Results'!D295=0,'Input and Summary Results'!D295=""),FALSE,'Input and Summary Results'!$D295)</f>
        <v>0.23762762000000001</v>
      </c>
      <c r="D713">
        <f>IF(OR(B713=0,'Input and Summary Results'!E295=0),FALSE,'Input and Summary Results'!$E295)</f>
        <v>6.6428470000000003E-2</v>
      </c>
      <c r="E713">
        <f t="shared" si="62"/>
        <v>-0.62410308171926299</v>
      </c>
      <c r="F713">
        <f t="shared" si="63"/>
        <v>0.12132409515358526</v>
      </c>
      <c r="G713">
        <f>IF('Input and Summary Results'!$J$4="yes",IF(C713=FALSE,FALSE,IF('Data Transformation'!E713&lt;$R$10,E713,$R$10)),IF(C713=FALSE,FALSE,IF(C713&lt;$R$10,C713,$R$10)))</f>
        <v>0.23762762000000001</v>
      </c>
      <c r="H713">
        <f>IF('Input and Summary Results'!$J$4="yes",'Data Transformation'!F713,'Data Transformation'!D713)</f>
        <v>6.6428470000000003E-2</v>
      </c>
      <c r="I713">
        <f t="shared" si="64"/>
        <v>21</v>
      </c>
    </row>
    <row r="714" spans="2:9" x14ac:dyDescent="0.25">
      <c r="B714">
        <f>IF('Input and Summary Results'!D296=0,FALSE,'Input and Summary Results'!$B296)</f>
        <v>21</v>
      </c>
      <c r="C714">
        <f>IF(OR(B714=0,'Input and Summary Results'!D296=0,'Input and Summary Results'!D296=""),FALSE,'Input and Summary Results'!$D296)</f>
        <v>0.32774276000000002</v>
      </c>
      <c r="D714">
        <f>IF(OR(B714=0,'Input and Summary Results'!E296=0),FALSE,'Input and Summary Results'!$E296)</f>
        <v>8.1067449999999999E-2</v>
      </c>
      <c r="E714">
        <f t="shared" si="62"/>
        <v>-0.48446689331225856</v>
      </c>
      <c r="F714">
        <f t="shared" si="63"/>
        <v>0.10735026854597794</v>
      </c>
      <c r="G714">
        <f>IF('Input and Summary Results'!$J$4="yes",IF(C714=FALSE,FALSE,IF('Data Transformation'!E714&lt;$R$10,E714,$R$10)),IF(C714=FALSE,FALSE,IF(C714&lt;$R$10,C714,$R$10)))</f>
        <v>0.32774276000000002</v>
      </c>
      <c r="H714">
        <f>IF('Input and Summary Results'!$J$4="yes",'Data Transformation'!F714,'Data Transformation'!D714)</f>
        <v>8.1067449999999999E-2</v>
      </c>
      <c r="I714">
        <f t="shared" si="64"/>
        <v>21</v>
      </c>
    </row>
    <row r="715" spans="2:9" x14ac:dyDescent="0.25">
      <c r="B715">
        <f>IF('Input and Summary Results'!D297=0,FALSE,'Input and Summary Results'!$B297)</f>
        <v>21</v>
      </c>
      <c r="C715">
        <f>IF(OR(B715=0,'Input and Summary Results'!D297=0,'Input and Summary Results'!D297=""),FALSE,'Input and Summary Results'!$D297)</f>
        <v>0.38137727999999999</v>
      </c>
      <c r="D715">
        <f>IF(OR(B715=0,'Input and Summary Results'!E297=0),FALSE,'Input and Summary Results'!$E297)</f>
        <v>4.6715109999999997E-2</v>
      </c>
      <c r="E715">
        <f t="shared" si="62"/>
        <v>-0.41864518298517372</v>
      </c>
      <c r="F715">
        <f t="shared" si="63"/>
        <v>5.3160895531060473E-2</v>
      </c>
      <c r="G715">
        <f>IF('Input and Summary Results'!$J$4="yes",IF(C715=FALSE,FALSE,IF('Data Transformation'!E715&lt;$R$10,E715,$R$10)),IF(C715=FALSE,FALSE,IF(C715&lt;$R$10,C715,$R$10)))</f>
        <v>0.38137727999999999</v>
      </c>
      <c r="H715">
        <f>IF('Input and Summary Results'!$J$4="yes",'Data Transformation'!F715,'Data Transformation'!D715)</f>
        <v>4.6715109999999997E-2</v>
      </c>
      <c r="I715">
        <f t="shared" si="64"/>
        <v>21</v>
      </c>
    </row>
    <row r="716" spans="2:9" x14ac:dyDescent="0.25">
      <c r="B716">
        <f>IF('Input and Summary Results'!D298=0,FALSE,'Input and Summary Results'!$B298)</f>
        <v>21</v>
      </c>
      <c r="C716">
        <f>IF(OR(B716=0,'Input and Summary Results'!D298=0,'Input and Summary Results'!D298=""),FALSE,'Input and Summary Results'!$D298)</f>
        <v>0.46595139000000002</v>
      </c>
      <c r="D716">
        <f>IF(OR(B716=0,'Input and Summary Results'!E298=0),FALSE,'Input and Summary Results'!$E298)</f>
        <v>4.2092230000000001E-2</v>
      </c>
      <c r="E716">
        <f t="shared" si="62"/>
        <v>-0.33165938836563036</v>
      </c>
      <c r="F716">
        <f t="shared" si="63"/>
        <v>3.9205866131228839E-2</v>
      </c>
      <c r="G716">
        <f>IF('Input and Summary Results'!$J$4="yes",IF(C716=FALSE,FALSE,IF('Data Transformation'!E716&lt;$R$10,E716,$R$10)),IF(C716=FALSE,FALSE,IF(C716&lt;$R$10,C716,$R$10)))</f>
        <v>0.46595139000000002</v>
      </c>
      <c r="H716">
        <f>IF('Input and Summary Results'!$J$4="yes",'Data Transformation'!F716,'Data Transformation'!D716)</f>
        <v>4.2092230000000001E-2</v>
      </c>
      <c r="I716">
        <f t="shared" si="64"/>
        <v>21</v>
      </c>
    </row>
    <row r="717" spans="2:9" x14ac:dyDescent="0.25">
      <c r="B717">
        <f>IF('Input and Summary Results'!D299=0,FALSE,'Input and Summary Results'!$B299)</f>
        <v>21</v>
      </c>
      <c r="C717">
        <f>IF(OR(B717=0,'Input and Summary Results'!D299=0,'Input and Summary Results'!D299=""),FALSE,'Input and Summary Results'!$D299)</f>
        <v>0.63676045999999997</v>
      </c>
      <c r="D717">
        <f>IF(OR(B717=0,'Input and Summary Results'!E299=0),FALSE,'Input and Summary Results'!$E299)</f>
        <v>3.4264210000000003E-2</v>
      </c>
      <c r="E717">
        <f t="shared" si="62"/>
        <v>-0.19602391219399928</v>
      </c>
      <c r="F717">
        <f t="shared" si="63"/>
        <v>2.3353628364424516E-2</v>
      </c>
      <c r="G717">
        <f>IF('Input and Summary Results'!$J$4="yes",IF(C717=FALSE,FALSE,IF('Data Transformation'!E717&lt;$R$10,E717,$R$10)),IF(C717=FALSE,FALSE,IF(C717&lt;$R$10,C717,$R$10)))</f>
        <v>0.63676045999999997</v>
      </c>
      <c r="H717">
        <f>IF('Input and Summary Results'!$J$4="yes",'Data Transformation'!F717,'Data Transformation'!D717)</f>
        <v>3.4264210000000003E-2</v>
      </c>
      <c r="I717">
        <f t="shared" si="64"/>
        <v>21</v>
      </c>
    </row>
    <row r="718" spans="2:9" x14ac:dyDescent="0.25">
      <c r="B718">
        <f>IF('Input and Summary Results'!D300=0,FALSE,'Input and Summary Results'!$B300)</f>
        <v>21</v>
      </c>
      <c r="C718">
        <f>IF(OR(B718=0,'Input and Summary Results'!D300=0,'Input and Summary Results'!D300=""),FALSE,'Input and Summary Results'!$D300)</f>
        <v>0.66123836999999996</v>
      </c>
      <c r="D718">
        <f>IF(OR(B718=0,'Input and Summary Results'!E300=0),FALSE,'Input and Summary Results'!$E300)</f>
        <v>4.2097660000000002E-2</v>
      </c>
      <c r="E718">
        <f t="shared" si="62"/>
        <v>-0.17964195335258687</v>
      </c>
      <c r="F718">
        <f t="shared" si="63"/>
        <v>2.7630556950287086E-2</v>
      </c>
      <c r="G718">
        <f>IF('Input and Summary Results'!$J$4="yes",IF(C718=FALSE,FALSE,IF('Data Transformation'!E718&lt;$R$10,E718,$R$10)),IF(C718=FALSE,FALSE,IF(C718&lt;$R$10,C718,$R$10)))</f>
        <v>0.66123836999999996</v>
      </c>
      <c r="H718">
        <f>IF('Input and Summary Results'!$J$4="yes",'Data Transformation'!F718,'Data Transformation'!D718)</f>
        <v>4.2097660000000002E-2</v>
      </c>
      <c r="I718">
        <f t="shared" si="64"/>
        <v>21</v>
      </c>
    </row>
    <row r="719" spans="2:9" x14ac:dyDescent="0.25">
      <c r="B719">
        <f>IF('Input and Summary Results'!D301=0,FALSE,'Input and Summary Results'!$B301)</f>
        <v>21</v>
      </c>
      <c r="C719">
        <f>IF(OR(B719=0,'Input and Summary Results'!D301=0,'Input and Summary Results'!D301=""),FALSE,'Input and Summary Results'!$D301)</f>
        <v>0.77453444000000005</v>
      </c>
      <c r="D719">
        <f>IF(OR(B719=0,'Input and Summary Results'!E301=0),FALSE,'Input and Summary Results'!$E301)</f>
        <v>5.2924180000000001E-2</v>
      </c>
      <c r="E719">
        <f t="shared" si="62"/>
        <v>-0.11095926638842281</v>
      </c>
      <c r="F719">
        <f t="shared" si="63"/>
        <v>2.965535544165086E-2</v>
      </c>
      <c r="G719">
        <f>IF('Input and Summary Results'!$J$4="yes",IF(C719=FALSE,FALSE,IF('Data Transformation'!E719&lt;$R$10,E719,$R$10)),IF(C719=FALSE,FALSE,IF(C719&lt;$R$10,C719,$R$10)))</f>
        <v>0.77453444000000005</v>
      </c>
      <c r="H719">
        <f>IF('Input and Summary Results'!$J$4="yes",'Data Transformation'!F719,'Data Transformation'!D719)</f>
        <v>5.2924180000000001E-2</v>
      </c>
      <c r="I719">
        <f t="shared" si="64"/>
        <v>21</v>
      </c>
    </row>
    <row r="720" spans="2:9" x14ac:dyDescent="0.25">
      <c r="B720">
        <f>IF('Input and Summary Results'!D302=0,FALSE,'Input and Summary Results'!$B302)</f>
        <v>21</v>
      </c>
      <c r="C720">
        <f>IF(OR(B720=0,'Input and Summary Results'!D302=0,'Input and Summary Results'!D302=""),FALSE,'Input and Summary Results'!$D302)</f>
        <v>0.79293091999999998</v>
      </c>
      <c r="D720">
        <f>IF(OR(B720=0,'Input and Summary Results'!E302=0),FALSE,'Input and Summary Results'!$E302)</f>
        <v>4.4600540000000001E-2</v>
      </c>
      <c r="E720">
        <f t="shared" si="62"/>
        <v>-0.10076464669199967</v>
      </c>
      <c r="F720">
        <f t="shared" si="63"/>
        <v>2.4411501521469234E-2</v>
      </c>
      <c r="G720">
        <f>IF('Input and Summary Results'!$J$4="yes",IF(C720=FALSE,FALSE,IF('Data Transformation'!E720&lt;$R$10,E720,$R$10)),IF(C720=FALSE,FALSE,IF(C720&lt;$R$10,C720,$R$10)))</f>
        <v>0.79293091999999998</v>
      </c>
      <c r="H720">
        <f>IF('Input and Summary Results'!$J$4="yes",'Data Transformation'!F720,'Data Transformation'!D720)</f>
        <v>4.4600540000000001E-2</v>
      </c>
      <c r="I720">
        <f t="shared" si="64"/>
        <v>21</v>
      </c>
    </row>
    <row r="721" spans="2:9" x14ac:dyDescent="0.25">
      <c r="B721">
        <f>IF('Input and Summary Results'!D303=0,FALSE,'Input and Summary Results'!$B303)</f>
        <v>21</v>
      </c>
      <c r="C721">
        <f>IF(OR(B721=0,'Input and Summary Results'!D303=0,'Input and Summary Results'!D303=""),FALSE,'Input and Summary Results'!$D303)</f>
        <v>0.82648593000000004</v>
      </c>
      <c r="D721">
        <f>IF(OR(B721=0,'Input and Summary Results'!E303=0),FALSE,'Input and Summary Results'!$E303)</f>
        <v>5.3798909999999998E-2</v>
      </c>
      <c r="E721">
        <f t="shared" si="62"/>
        <v>-8.2764535408168902E-2</v>
      </c>
      <c r="F721">
        <f t="shared" si="63"/>
        <v>2.8250604266185145E-2</v>
      </c>
      <c r="G721">
        <f>IF('Input and Summary Results'!$J$4="yes",IF(C721=FALSE,FALSE,IF('Data Transformation'!E721&lt;$R$10,E721,$R$10)),IF(C721=FALSE,FALSE,IF(C721&lt;$R$10,C721,$R$10)))</f>
        <v>0.82648593000000004</v>
      </c>
      <c r="H721">
        <f>IF('Input and Summary Results'!$J$4="yes",'Data Transformation'!F721,'Data Transformation'!D721)</f>
        <v>5.3798909999999998E-2</v>
      </c>
      <c r="I721">
        <f t="shared" si="64"/>
        <v>21</v>
      </c>
    </row>
    <row r="722" spans="2:9" x14ac:dyDescent="0.25">
      <c r="B722">
        <f>IF('Input and Summary Results'!D304=0,FALSE,'Input and Summary Results'!$B304)</f>
        <v>21</v>
      </c>
      <c r="C722">
        <f>IF(OR(B722=0,'Input and Summary Results'!D304=0,'Input and Summary Results'!D304=""),FALSE,'Input and Summary Results'!$D304)</f>
        <v>0.85259459999999998</v>
      </c>
      <c r="D722">
        <f>IF(OR(B722=0,'Input and Summary Results'!E304=0),FALSE,'Input and Summary Results'!$E304)</f>
        <v>4.5601799999999998E-2</v>
      </c>
      <c r="E722">
        <f t="shared" si="62"/>
        <v>-6.9257422331191365E-2</v>
      </c>
      <c r="F722">
        <f t="shared" si="63"/>
        <v>2.3212885936645625E-2</v>
      </c>
      <c r="G722">
        <f>IF('Input and Summary Results'!$J$4="yes",IF(C722=FALSE,FALSE,IF('Data Transformation'!E722&lt;$R$10,E722,$R$10)),IF(C722=FALSE,FALSE,IF(C722&lt;$R$10,C722,$R$10)))</f>
        <v>0.85259459999999998</v>
      </c>
      <c r="H722">
        <f>IF('Input and Summary Results'!$J$4="yes",'Data Transformation'!F722,'Data Transformation'!D722)</f>
        <v>4.5601799999999998E-2</v>
      </c>
      <c r="I722">
        <f t="shared" si="64"/>
        <v>21</v>
      </c>
    </row>
    <row r="723" spans="2:9" x14ac:dyDescent="0.25">
      <c r="B723">
        <f>IF('Input and Summary Results'!D305=0,FALSE,'Input and Summary Results'!$B305)</f>
        <v>21</v>
      </c>
      <c r="C723">
        <f>IF(OR(B723=0,'Input and Summary Results'!D305=0,'Input and Summary Results'!D305=""),FALSE,'Input and Summary Results'!$D305)</f>
        <v>0.91256000999999998</v>
      </c>
      <c r="D723">
        <f>IF(OR(B723=0,'Input and Summary Results'!E305=0),FALSE,'Input and Summary Results'!$E305)</f>
        <v>2.5931630000000001E-2</v>
      </c>
      <c r="E723">
        <f t="shared" si="62"/>
        <v>-3.9738566701711789E-2</v>
      </c>
      <c r="F723">
        <f t="shared" si="63"/>
        <v>1.233269844905871E-2</v>
      </c>
      <c r="G723">
        <f>IF('Input and Summary Results'!$J$4="yes",IF(C723=FALSE,FALSE,IF('Data Transformation'!E723&lt;$R$10,E723,$R$10)),IF(C723=FALSE,FALSE,IF(C723&lt;$R$10,C723,$R$10)))</f>
        <v>0.91256000999999998</v>
      </c>
      <c r="H723">
        <f>IF('Input and Summary Results'!$J$4="yes",'Data Transformation'!F723,'Data Transformation'!D723)</f>
        <v>2.5931630000000001E-2</v>
      </c>
      <c r="I723">
        <f t="shared" si="64"/>
        <v>21</v>
      </c>
    </row>
    <row r="724" spans="2:9" x14ac:dyDescent="0.25">
      <c r="B724">
        <f>IF('Input and Summary Results'!D306=0,FALSE,'Input and Summary Results'!$B306)</f>
        <v>21</v>
      </c>
      <c r="C724">
        <f>IF(OR(B724=0,'Input and Summary Results'!D306=0,'Input and Summary Results'!D306=""),FALSE,'Input and Summary Results'!$D306)</f>
        <v>0.96810282000000003</v>
      </c>
      <c r="D724">
        <f>IF(OR(B724=0,'Input and Summary Results'!E306=0),FALSE,'Input and Summary Results'!$E306)</f>
        <v>5.6403670000000003E-2</v>
      </c>
      <c r="E724">
        <f t="shared" si="62"/>
        <v>-1.407851481222926E-2</v>
      </c>
      <c r="F724">
        <f t="shared" si="63"/>
        <v>2.5285736467537612E-2</v>
      </c>
      <c r="G724">
        <f>IF('Input and Summary Results'!$J$4="yes",IF(C724=FALSE,FALSE,IF('Data Transformation'!E724&lt;$R$10,E724,$R$10)),IF(C724=FALSE,FALSE,IF(C724&lt;$R$10,C724,$R$10)))</f>
        <v>0.96810282000000003</v>
      </c>
      <c r="H724">
        <f>IF('Input and Summary Results'!$J$4="yes",'Data Transformation'!F724,'Data Transformation'!D724)</f>
        <v>5.6403670000000003E-2</v>
      </c>
      <c r="I724">
        <f t="shared" si="64"/>
        <v>21</v>
      </c>
    </row>
    <row r="725" spans="2:9" x14ac:dyDescent="0.25">
      <c r="B725">
        <f>IF('Input and Summary Results'!D307=0,FALSE,'Input and Summary Results'!$B307)</f>
        <v>21</v>
      </c>
      <c r="C725">
        <f>IF(OR(B725=0,'Input and Summary Results'!D307=0,'Input and Summary Results'!D307=""),FALSE,'Input and Summary Results'!$D307)</f>
        <v>1.1284144300000001</v>
      </c>
      <c r="D725">
        <f>IF(OR(B725=0,'Input and Summary Results'!E307=0),FALSE,'Input and Summary Results'!$E307)</f>
        <v>7.7114020000000005E-2</v>
      </c>
      <c r="E725">
        <f t="shared" si="62"/>
        <v>5.2468631213658183E-2</v>
      </c>
      <c r="F725">
        <f t="shared" si="63"/>
        <v>2.9658859183500513E-2</v>
      </c>
      <c r="G725">
        <f>IF('Input and Summary Results'!$J$4="yes",IF(C725=FALSE,FALSE,IF('Data Transformation'!E725&lt;$R$10,E725,$R$10)),IF(C725=FALSE,FALSE,IF(C725&lt;$R$10,C725,$R$10)))</f>
        <v>1.1284144300000001</v>
      </c>
      <c r="H725">
        <f>IF('Input and Summary Results'!$J$4="yes",'Data Transformation'!F725,'Data Transformation'!D725)</f>
        <v>7.7114020000000005E-2</v>
      </c>
      <c r="I725">
        <f t="shared" si="64"/>
        <v>21</v>
      </c>
    </row>
    <row r="726" spans="2:9" x14ac:dyDescent="0.25">
      <c r="B726">
        <f>IF('Input and Summary Results'!D308=0,FALSE,'Input and Summary Results'!$B308)</f>
        <v>22</v>
      </c>
      <c r="C726">
        <f>IF(OR(B726=0,'Input and Summary Results'!D308=0,'Input and Summary Results'!D308=""),FALSE,'Input and Summary Results'!$D308)</f>
        <v>0.7662698</v>
      </c>
      <c r="D726">
        <f>IF(OR(B726=0,'Input and Summary Results'!E308=0),FALSE,'Input and Summary Results'!$E308)</f>
        <v>5.8221910000000002E-2</v>
      </c>
      <c r="E726">
        <f t="shared" si="62"/>
        <v>-0.11561829039242766</v>
      </c>
      <c r="F726">
        <f t="shared" si="63"/>
        <v>3.2975733795068005E-2</v>
      </c>
      <c r="G726">
        <f>IF('Input and Summary Results'!$J$4="yes",IF(C726=FALSE,FALSE,IF('Data Transformation'!E726&lt;$R$10,E726,$R$10)),IF(C726=FALSE,FALSE,IF(C726&lt;$R$10,C726,$R$10)))</f>
        <v>0.7662698</v>
      </c>
      <c r="H726">
        <f>IF('Input and Summary Results'!$J$4="yes",'Data Transformation'!F726,'Data Transformation'!D726)</f>
        <v>5.8221910000000002E-2</v>
      </c>
      <c r="I726">
        <f t="shared" si="64"/>
        <v>22</v>
      </c>
    </row>
    <row r="727" spans="2:9" x14ac:dyDescent="0.25">
      <c r="B727">
        <f>IF('Input and Summary Results'!D309=0,FALSE,'Input and Summary Results'!$B309)</f>
        <v>22</v>
      </c>
      <c r="C727">
        <f>IF(OR(B727=0,'Input and Summary Results'!D309=0,'Input and Summary Results'!D309=""),FALSE,'Input and Summary Results'!$D309)</f>
        <v>0.82581426000000002</v>
      </c>
      <c r="D727">
        <f>IF(OR(B727=0,'Input and Summary Results'!E309=0),FALSE,'Input and Summary Results'!$E309)</f>
        <v>5.882188E-2</v>
      </c>
      <c r="E727">
        <f t="shared" si="62"/>
        <v>-8.3117622083935291E-2</v>
      </c>
      <c r="F727">
        <f t="shared" si="63"/>
        <v>3.0913362915287998E-2</v>
      </c>
      <c r="G727">
        <f>IF('Input and Summary Results'!$J$4="yes",IF(C727=FALSE,FALSE,IF('Data Transformation'!E727&lt;$R$10,E727,$R$10)),IF(C727=FALSE,FALSE,IF(C727&lt;$R$10,C727,$R$10)))</f>
        <v>0.82581426000000002</v>
      </c>
      <c r="H727">
        <f>IF('Input and Summary Results'!$J$4="yes",'Data Transformation'!F727,'Data Transformation'!D727)</f>
        <v>5.882188E-2</v>
      </c>
      <c r="I727">
        <f t="shared" si="64"/>
        <v>22</v>
      </c>
    </row>
    <row r="728" spans="2:9" x14ac:dyDescent="0.25">
      <c r="B728">
        <f>IF('Input and Summary Results'!D310=0,FALSE,'Input and Summary Results'!$B310)</f>
        <v>22</v>
      </c>
      <c r="C728">
        <f>IF(OR(B728=0,'Input and Summary Results'!D310=0,'Input and Summary Results'!D310=""),FALSE,'Input and Summary Results'!$D310)</f>
        <v>0.84173576999999999</v>
      </c>
      <c r="D728">
        <f>IF(OR(B728=0,'Input and Summary Results'!E310=0),FALSE,'Input and Summary Results'!$E310)</f>
        <v>5.1017050000000001E-2</v>
      </c>
      <c r="E728">
        <f t="shared" si="62"/>
        <v>-7.4824216861721624E-2</v>
      </c>
      <c r="F728">
        <f t="shared" si="63"/>
        <v>2.6304453831158918E-2</v>
      </c>
      <c r="G728">
        <f>IF('Input and Summary Results'!$J$4="yes",IF(C728=FALSE,FALSE,IF('Data Transformation'!E728&lt;$R$10,E728,$R$10)),IF(C728=FALSE,FALSE,IF(C728&lt;$R$10,C728,$R$10)))</f>
        <v>0.84173576999999999</v>
      </c>
      <c r="H728">
        <f>IF('Input and Summary Results'!$J$4="yes",'Data Transformation'!F728,'Data Transformation'!D728)</f>
        <v>5.1017050000000001E-2</v>
      </c>
      <c r="I728">
        <f t="shared" si="64"/>
        <v>22</v>
      </c>
    </row>
    <row r="729" spans="2:9" x14ac:dyDescent="0.25">
      <c r="B729">
        <f>IF('Input and Summary Results'!D311=0,FALSE,'Input and Summary Results'!$B311)</f>
        <v>22</v>
      </c>
      <c r="C729">
        <f>IF(OR(B729=0,'Input and Summary Results'!D311=0,'Input and Summary Results'!D311=""),FALSE,'Input and Summary Results'!$D311)</f>
        <v>0.85378306999999998</v>
      </c>
      <c r="D729">
        <f>IF(OR(B729=0,'Input and Summary Results'!E311=0),FALSE,'Input and Summary Results'!$E311)</f>
        <v>6.8205130000000003E-2</v>
      </c>
      <c r="E729">
        <f t="shared" si="62"/>
        <v>-6.8652461242633064E-2</v>
      </c>
      <c r="F729">
        <f t="shared" si="63"/>
        <v>3.4670430300286936E-2</v>
      </c>
      <c r="G729">
        <f>IF('Input and Summary Results'!$J$4="yes",IF(C729=FALSE,FALSE,IF('Data Transformation'!E729&lt;$R$10,E729,$R$10)),IF(C729=FALSE,FALSE,IF(C729&lt;$R$10,C729,$R$10)))</f>
        <v>0.85378306999999998</v>
      </c>
      <c r="H729">
        <f>IF('Input and Summary Results'!$J$4="yes",'Data Transformation'!F729,'Data Transformation'!D729)</f>
        <v>6.8205130000000003E-2</v>
      </c>
      <c r="I729">
        <f t="shared" si="64"/>
        <v>22</v>
      </c>
    </row>
    <row r="730" spans="2:9" x14ac:dyDescent="0.25">
      <c r="B730">
        <f>IF('Input and Summary Results'!D312=0,FALSE,'Input and Summary Results'!$B312)</f>
        <v>22</v>
      </c>
      <c r="C730">
        <f>IF(OR(B730=0,'Input and Summary Results'!D312=0,'Input and Summary Results'!D312=""),FALSE,'Input and Summary Results'!$D312)</f>
        <v>0.85874402000000005</v>
      </c>
      <c r="D730">
        <f>IF(OR(B730=0,'Input and Summary Results'!E312=0),FALSE,'Input and Summary Results'!$E312)</f>
        <v>6.2383290000000001E-2</v>
      </c>
      <c r="E730">
        <f t="shared" si="62"/>
        <v>-6.613627420027593E-2</v>
      </c>
      <c r="F730">
        <f t="shared" si="63"/>
        <v>3.1527844420971916E-2</v>
      </c>
      <c r="G730">
        <f>IF('Input and Summary Results'!$J$4="yes",IF(C730=FALSE,FALSE,IF('Data Transformation'!E730&lt;$R$10,E730,$R$10)),IF(C730=FALSE,FALSE,IF(C730&lt;$R$10,C730,$R$10)))</f>
        <v>0.85874402000000005</v>
      </c>
      <c r="H730">
        <f>IF('Input and Summary Results'!$J$4="yes",'Data Transformation'!F730,'Data Transformation'!D730)</f>
        <v>6.2383290000000001E-2</v>
      </c>
      <c r="I730">
        <f t="shared" si="64"/>
        <v>22</v>
      </c>
    </row>
    <row r="731" spans="2:9" x14ac:dyDescent="0.25">
      <c r="B731">
        <f>IF('Input and Summary Results'!D313=0,FALSE,'Input and Summary Results'!$B313)</f>
        <v>22</v>
      </c>
      <c r="C731">
        <f>IF(OR(B731=0,'Input and Summary Results'!D313=0,'Input and Summary Results'!D313=""),FALSE,'Input and Summary Results'!$D313)</f>
        <v>0.86718172999999998</v>
      </c>
      <c r="D731">
        <f>IF(OR(B731=0,'Input and Summary Results'!E313=0),FALSE,'Input and Summary Results'!$E313)</f>
        <v>6.453035E-2</v>
      </c>
      <c r="E731">
        <f t="shared" si="62"/>
        <v>-6.1889880533279894E-2</v>
      </c>
      <c r="F731">
        <f t="shared" si="63"/>
        <v>3.229562031939949E-2</v>
      </c>
      <c r="G731">
        <f>IF('Input and Summary Results'!$J$4="yes",IF(C731=FALSE,FALSE,IF('Data Transformation'!E731&lt;$R$10,E731,$R$10)),IF(C731=FALSE,FALSE,IF(C731&lt;$R$10,C731,$R$10)))</f>
        <v>0.86718172999999998</v>
      </c>
      <c r="H731">
        <f>IF('Input and Summary Results'!$J$4="yes",'Data Transformation'!F731,'Data Transformation'!D731)</f>
        <v>6.453035E-2</v>
      </c>
      <c r="I731">
        <f t="shared" si="64"/>
        <v>22</v>
      </c>
    </row>
    <row r="732" spans="2:9" x14ac:dyDescent="0.25">
      <c r="B732">
        <f>IF('Input and Summary Results'!D314=0,FALSE,'Input and Summary Results'!$B314)</f>
        <v>22</v>
      </c>
      <c r="C732">
        <f>IF(OR(B732=0,'Input and Summary Results'!D314=0,'Input and Summary Results'!D314=""),FALSE,'Input and Summary Results'!$D314)</f>
        <v>0.88940573999999994</v>
      </c>
      <c r="D732">
        <f>IF(OR(B732=0,'Input and Summary Results'!E314=0),FALSE,'Input and Summary Results'!$E314)</f>
        <v>3.1450039999999999E-2</v>
      </c>
      <c r="E732">
        <f t="shared" si="62"/>
        <v>-5.0900072051147618E-2</v>
      </c>
      <c r="F732">
        <f t="shared" si="63"/>
        <v>1.5346558658368903E-2</v>
      </c>
      <c r="G732">
        <f>IF('Input and Summary Results'!$J$4="yes",IF(C732=FALSE,FALSE,IF('Data Transformation'!E732&lt;$R$10,E732,$R$10)),IF(C732=FALSE,FALSE,IF(C732&lt;$R$10,C732,$R$10)))</f>
        <v>0.88940573999999994</v>
      </c>
      <c r="H732">
        <f>IF('Input and Summary Results'!$J$4="yes",'Data Transformation'!F732,'Data Transformation'!D732)</f>
        <v>3.1450039999999999E-2</v>
      </c>
      <c r="I732">
        <f t="shared" si="64"/>
        <v>22</v>
      </c>
    </row>
    <row r="733" spans="2:9" x14ac:dyDescent="0.25">
      <c r="B733">
        <f>IF('Input and Summary Results'!D315=0,FALSE,'Input and Summary Results'!$B315)</f>
        <v>22</v>
      </c>
      <c r="C733">
        <f>IF(OR(B733=0,'Input and Summary Results'!D315=0,'Input and Summary Results'!D315=""),FALSE,'Input and Summary Results'!$D315)</f>
        <v>0.91000837000000001</v>
      </c>
      <c r="D733">
        <f>IF(OR(B733=0,'Input and Summary Results'!E315=0),FALSE,'Input and Summary Results'!$E315)</f>
        <v>4.4264699999999997E-2</v>
      </c>
      <c r="E733">
        <f t="shared" si="62"/>
        <v>-4.0954613142536699E-2</v>
      </c>
      <c r="F733">
        <f t="shared" si="63"/>
        <v>2.1110662751376668E-2</v>
      </c>
      <c r="G733">
        <f>IF('Input and Summary Results'!$J$4="yes",IF(C733=FALSE,FALSE,IF('Data Transformation'!E733&lt;$R$10,E733,$R$10)),IF(C733=FALSE,FALSE,IF(C733&lt;$R$10,C733,$R$10)))</f>
        <v>0.91000837000000001</v>
      </c>
      <c r="H733">
        <f>IF('Input and Summary Results'!$J$4="yes",'Data Transformation'!F733,'Data Transformation'!D733)</f>
        <v>4.4264699999999997E-2</v>
      </c>
      <c r="I733">
        <f t="shared" si="64"/>
        <v>22</v>
      </c>
    </row>
    <row r="734" spans="2:9" x14ac:dyDescent="0.25">
      <c r="B734">
        <f>IF('Input and Summary Results'!D316=0,FALSE,'Input and Summary Results'!$B316)</f>
        <v>22</v>
      </c>
      <c r="C734">
        <f>IF(OR(B734=0,'Input and Summary Results'!D316=0,'Input and Summary Results'!D316=""),FALSE,'Input and Summary Results'!$D316)</f>
        <v>0.93027590000000004</v>
      </c>
      <c r="D734">
        <f>IF(OR(B734=0,'Input and Summary Results'!E316=0),FALSE,'Input and Summary Results'!$E316)</f>
        <v>2.8511040000000001E-2</v>
      </c>
      <c r="E734">
        <f t="shared" si="62"/>
        <v>-3.1388229857357883E-2</v>
      </c>
      <c r="F734">
        <f t="shared" si="63"/>
        <v>1.3301205975560584E-2</v>
      </c>
      <c r="G734">
        <f>IF('Input and Summary Results'!$J$4="yes",IF(C734=FALSE,FALSE,IF('Data Transformation'!E734&lt;$R$10,E734,$R$10)),IF(C734=FALSE,FALSE,IF(C734&lt;$R$10,C734,$R$10)))</f>
        <v>0.93027590000000004</v>
      </c>
      <c r="H734">
        <f>IF('Input and Summary Results'!$J$4="yes",'Data Transformation'!F734,'Data Transformation'!D734)</f>
        <v>2.8511040000000001E-2</v>
      </c>
      <c r="I734">
        <f t="shared" si="64"/>
        <v>22</v>
      </c>
    </row>
    <row r="735" spans="2:9" x14ac:dyDescent="0.25">
      <c r="B735">
        <f>IF('Input and Summary Results'!D317=0,FALSE,'Input and Summary Results'!$B317)</f>
        <v>22</v>
      </c>
      <c r="C735">
        <f>IF(OR(B735=0,'Input and Summary Results'!D317=0,'Input and Summary Results'!D317=""),FALSE,'Input and Summary Results'!$D317)</f>
        <v>0.93907998999999998</v>
      </c>
      <c r="D735">
        <f>IF(OR(B735=0,'Input and Summary Results'!E317=0),FALSE,'Input and Summary Results'!$E317)</f>
        <v>4.3390810000000002E-2</v>
      </c>
      <c r="E735">
        <f t="shared" si="62"/>
        <v>-2.7297413339812778E-2</v>
      </c>
      <c r="F735">
        <f t="shared" si="63"/>
        <v>2.0053256102283683E-2</v>
      </c>
      <c r="G735">
        <f>IF('Input and Summary Results'!$J$4="yes",IF(C735=FALSE,FALSE,IF('Data Transformation'!E735&lt;$R$10,E735,$R$10)),IF(C735=FALSE,FALSE,IF(C735&lt;$R$10,C735,$R$10)))</f>
        <v>0.93907998999999998</v>
      </c>
      <c r="H735">
        <f>IF('Input and Summary Results'!$J$4="yes",'Data Transformation'!F735,'Data Transformation'!D735)</f>
        <v>4.3390810000000002E-2</v>
      </c>
      <c r="I735">
        <f t="shared" si="64"/>
        <v>22</v>
      </c>
    </row>
    <row r="736" spans="2:9" x14ac:dyDescent="0.25">
      <c r="B736">
        <f>IF('Input and Summary Results'!D318=0,FALSE,'Input and Summary Results'!$B318)</f>
        <v>22</v>
      </c>
      <c r="C736">
        <f>IF(OR(B736=0,'Input and Summary Results'!D318=0,'Input and Summary Results'!D318=""),FALSE,'Input and Summary Results'!$D318)</f>
        <v>0.95603819999999995</v>
      </c>
      <c r="D736">
        <f>IF(OR(B736=0,'Input and Summary Results'!E318=0),FALSE,'Input and Summary Results'!$E318)</f>
        <v>7.3583029999999994E-2</v>
      </c>
      <c r="E736">
        <f t="shared" si="62"/>
        <v>-1.9524754462640931E-2</v>
      </c>
      <c r="F736">
        <f t="shared" si="63"/>
        <v>3.3403513604372707E-2</v>
      </c>
      <c r="G736">
        <f>IF('Input and Summary Results'!$J$4="yes",IF(C736=FALSE,FALSE,IF('Data Transformation'!E736&lt;$R$10,E736,$R$10)),IF(C736=FALSE,FALSE,IF(C736&lt;$R$10,C736,$R$10)))</f>
        <v>0.95603819999999995</v>
      </c>
      <c r="H736">
        <f>IF('Input and Summary Results'!$J$4="yes",'Data Transformation'!F736,'Data Transformation'!D736)</f>
        <v>7.3583029999999994E-2</v>
      </c>
      <c r="I736">
        <f t="shared" si="64"/>
        <v>22</v>
      </c>
    </row>
    <row r="737" spans="2:9" x14ac:dyDescent="0.25">
      <c r="B737">
        <f>IF('Input and Summary Results'!D319=0,FALSE,'Input and Summary Results'!$B319)</f>
        <v>22</v>
      </c>
      <c r="C737">
        <f>IF(OR(B737=0,'Input and Summary Results'!D319=0,'Input and Summary Results'!D319=""),FALSE,'Input and Summary Results'!$D319)</f>
        <v>0.96411627</v>
      </c>
      <c r="D737">
        <f>IF(OR(B737=0,'Input and Summary Results'!E319=0),FALSE,'Input and Summary Results'!$E319)</f>
        <v>4.9548050000000003E-2</v>
      </c>
      <c r="E737">
        <f t="shared" si="62"/>
        <v>-1.5870588115345446E-2</v>
      </c>
      <c r="F737">
        <f t="shared" si="63"/>
        <v>2.2304212022062446E-2</v>
      </c>
      <c r="G737">
        <f>IF('Input and Summary Results'!$J$4="yes",IF(C737=FALSE,FALSE,IF('Data Transformation'!E737&lt;$R$10,E737,$R$10)),IF(C737=FALSE,FALSE,IF(C737&lt;$R$10,C737,$R$10)))</f>
        <v>0.96411627</v>
      </c>
      <c r="H737">
        <f>IF('Input and Summary Results'!$J$4="yes",'Data Transformation'!F737,'Data Transformation'!D737)</f>
        <v>4.9548050000000003E-2</v>
      </c>
      <c r="I737">
        <f t="shared" si="64"/>
        <v>22</v>
      </c>
    </row>
    <row r="738" spans="2:9" x14ac:dyDescent="0.25">
      <c r="B738">
        <f>IF('Input and Summary Results'!D320=0,FALSE,'Input and Summary Results'!$B320)</f>
        <v>22</v>
      </c>
      <c r="C738">
        <f>IF(OR(B738=0,'Input and Summary Results'!D320=0,'Input and Summary Results'!D320=""),FALSE,'Input and Summary Results'!$D320)</f>
        <v>0.96700410999999997</v>
      </c>
      <c r="D738">
        <f>IF(OR(B738=0,'Input and Summary Results'!E320=0),FALSE,'Input and Summary Results'!$E320)</f>
        <v>5.7072150000000002E-2</v>
      </c>
      <c r="E738">
        <f t="shared" si="62"/>
        <v>-1.4571680057094116E-2</v>
      </c>
      <c r="F738">
        <f t="shared" si="63"/>
        <v>2.5614485857769518E-2</v>
      </c>
      <c r="G738">
        <f>IF('Input and Summary Results'!$J$4="yes",IF(C738=FALSE,FALSE,IF('Data Transformation'!E738&lt;$R$10,E738,$R$10)),IF(C738=FALSE,FALSE,IF(C738&lt;$R$10,C738,$R$10)))</f>
        <v>0.96700410999999997</v>
      </c>
      <c r="H738">
        <f>IF('Input and Summary Results'!$J$4="yes",'Data Transformation'!F738,'Data Transformation'!D738)</f>
        <v>5.7072150000000002E-2</v>
      </c>
      <c r="I738">
        <f t="shared" si="64"/>
        <v>22</v>
      </c>
    </row>
    <row r="739" spans="2:9" x14ac:dyDescent="0.25">
      <c r="B739">
        <f>IF('Input and Summary Results'!D321=0,FALSE,'Input and Summary Results'!$B321)</f>
        <v>22</v>
      </c>
      <c r="C739">
        <f>IF(OR(B739=0,'Input and Summary Results'!D321=0,'Input and Summary Results'!D321=""),FALSE,'Input and Summary Results'!$D321)</f>
        <v>0.99404570000000003</v>
      </c>
      <c r="D739">
        <f>IF(OR(B739=0,'Input and Summary Results'!E321=0),FALSE,'Input and Summary Results'!$E321)</f>
        <v>4.9142159999999997E-2</v>
      </c>
      <c r="E739">
        <f t="shared" si="62"/>
        <v>-2.5936490014898559E-3</v>
      </c>
      <c r="F739">
        <f t="shared" si="63"/>
        <v>2.1455449623694361E-2</v>
      </c>
      <c r="G739">
        <f>IF('Input and Summary Results'!$J$4="yes",IF(C739=FALSE,FALSE,IF('Data Transformation'!E739&lt;$R$10,E739,$R$10)),IF(C739=FALSE,FALSE,IF(C739&lt;$R$10,C739,$R$10)))</f>
        <v>0.99404570000000003</v>
      </c>
      <c r="H739">
        <f>IF('Input and Summary Results'!$J$4="yes",'Data Transformation'!F739,'Data Transformation'!D739)</f>
        <v>4.9142159999999997E-2</v>
      </c>
      <c r="I739">
        <f t="shared" si="64"/>
        <v>22</v>
      </c>
    </row>
    <row r="740" spans="2:9" x14ac:dyDescent="0.25">
      <c r="B740">
        <f>IF('Input and Summary Results'!D322=0,FALSE,'Input and Summary Results'!$B322)</f>
        <v>22</v>
      </c>
      <c r="C740">
        <f>IF(OR(B740=0,'Input and Summary Results'!D322=0,'Input and Summary Results'!D322=""),FALSE,'Input and Summary Results'!$D322)</f>
        <v>1.0080406799999999</v>
      </c>
      <c r="D740">
        <f>IF(OR(B740=0,'Input and Summary Results'!E322=0),FALSE,'Input and Summary Results'!$E322)</f>
        <v>4.3581309999999998E-2</v>
      </c>
      <c r="E740">
        <f t="shared" si="62"/>
        <v>3.4780586402967115E-3</v>
      </c>
      <c r="F740">
        <f t="shared" si="63"/>
        <v>1.8763417900952171E-2</v>
      </c>
      <c r="G740">
        <f>IF('Input and Summary Results'!$J$4="yes",IF(C740=FALSE,FALSE,IF('Data Transformation'!E740&lt;$R$10,E740,$R$10)),IF(C740=FALSE,FALSE,IF(C740&lt;$R$10,C740,$R$10)))</f>
        <v>1.0080406799999999</v>
      </c>
      <c r="H740">
        <f>IF('Input and Summary Results'!$J$4="yes",'Data Transformation'!F740,'Data Transformation'!D740)</f>
        <v>4.3581309999999998E-2</v>
      </c>
      <c r="I740">
        <f t="shared" si="64"/>
        <v>22</v>
      </c>
    </row>
    <row r="741" spans="2:9" x14ac:dyDescent="0.25">
      <c r="B741">
        <f>IF('Input and Summary Results'!D323=0,FALSE,'Input and Summary Results'!$B323)</f>
        <v>22</v>
      </c>
      <c r="C741">
        <f>IF(OR(B741=0,'Input and Summary Results'!D323=0,'Input and Summary Results'!D323=""),FALSE,'Input and Summary Results'!$D323)</f>
        <v>1.0130733000000001</v>
      </c>
      <c r="D741">
        <f>IF(OR(B741=0,'Input and Summary Results'!E323=0),FALSE,'Input and Summary Results'!$E323)</f>
        <v>4.6945790000000001E-2</v>
      </c>
      <c r="E741">
        <f t="shared" si="62"/>
        <v>5.6408694805602086E-3</v>
      </c>
      <c r="F741">
        <f t="shared" si="63"/>
        <v>2.0111548552311068E-2</v>
      </c>
      <c r="G741">
        <f>IF('Input and Summary Results'!$J$4="yes",IF(C741=FALSE,FALSE,IF('Data Transformation'!E741&lt;$R$10,E741,$R$10)),IF(C741=FALSE,FALSE,IF(C741&lt;$R$10,C741,$R$10)))</f>
        <v>1.0130733000000001</v>
      </c>
      <c r="H741">
        <f>IF('Input and Summary Results'!$J$4="yes",'Data Transformation'!F741,'Data Transformation'!D741)</f>
        <v>4.6945790000000001E-2</v>
      </c>
      <c r="I741">
        <f t="shared" si="64"/>
        <v>22</v>
      </c>
    </row>
    <row r="742" spans="2:9" x14ac:dyDescent="0.25">
      <c r="B742">
        <f>IF('Input and Summary Results'!D324=0,FALSE,'Input and Summary Results'!$B324)</f>
        <v>22</v>
      </c>
      <c r="C742">
        <f>IF(OR(B742=0,'Input and Summary Results'!D324=0,'Input and Summary Results'!D324=""),FALSE,'Input and Summary Results'!$D324)</f>
        <v>1.02480181</v>
      </c>
      <c r="D742">
        <f>IF(OR(B742=0,'Input and Summary Results'!E324=0),FALSE,'Input and Summary Results'!$E324)</f>
        <v>3.8089169999999999E-2</v>
      </c>
      <c r="E742">
        <f t="shared" si="62"/>
        <v>1.0639883786120598E-2</v>
      </c>
      <c r="F742">
        <f t="shared" si="63"/>
        <v>1.6130630936336848E-2</v>
      </c>
      <c r="G742">
        <f>IF('Input and Summary Results'!$J$4="yes",IF(C742=FALSE,FALSE,IF('Data Transformation'!E742&lt;$R$10,E742,$R$10)),IF(C742=FALSE,FALSE,IF(C742&lt;$R$10,C742,$R$10)))</f>
        <v>1.02480181</v>
      </c>
      <c r="H742">
        <f>IF('Input and Summary Results'!$J$4="yes",'Data Transformation'!F742,'Data Transformation'!D742)</f>
        <v>3.8089169999999999E-2</v>
      </c>
      <c r="I742">
        <f t="shared" si="64"/>
        <v>22</v>
      </c>
    </row>
    <row r="743" spans="2:9" x14ac:dyDescent="0.25">
      <c r="B743">
        <f>IF('Input and Summary Results'!D325=0,FALSE,'Input and Summary Results'!$B325)</f>
        <v>22</v>
      </c>
      <c r="C743">
        <f>IF(OR(B743=0,'Input and Summary Results'!D325=0,'Input and Summary Results'!D325=""),FALSE,'Input and Summary Results'!$D325)</f>
        <v>1.3260344399999999</v>
      </c>
      <c r="D743">
        <f>IF(OR(B743=0,'Input and Summary Results'!E325=0),FALSE,'Input and Summary Results'!$E325)</f>
        <v>0.11227783</v>
      </c>
      <c r="E743">
        <f t="shared" si="62"/>
        <v>0.12255480378800078</v>
      </c>
      <c r="F743">
        <f t="shared" si="63"/>
        <v>3.674759625398568E-2</v>
      </c>
      <c r="G743">
        <f>IF('Input and Summary Results'!$J$4="yes",IF(C743=FALSE,FALSE,IF('Data Transformation'!E743&lt;$R$10,E743,$R$10)),IF(C743=FALSE,FALSE,IF(C743&lt;$R$10,C743,$R$10)))</f>
        <v>1.3260344399999999</v>
      </c>
      <c r="H743">
        <f>IF('Input and Summary Results'!$J$4="yes",'Data Transformation'!F743,'Data Transformation'!D743)</f>
        <v>0.11227783</v>
      </c>
      <c r="I743">
        <f t="shared" si="64"/>
        <v>22</v>
      </c>
    </row>
    <row r="744" spans="2:9" x14ac:dyDescent="0.25">
      <c r="B744">
        <f>IF('Input and Summary Results'!D326=0,FALSE,'Input and Summary Results'!$B326)</f>
        <v>23</v>
      </c>
      <c r="C744">
        <f>IF(OR(B744=0,'Input and Summary Results'!D326=0,'Input and Summary Results'!D326=""),FALSE,'Input and Summary Results'!$D326)</f>
        <v>0.78269730000000004</v>
      </c>
      <c r="D744">
        <f>IF(OR(B744=0,'Input and Summary Results'!E326=0),FALSE,'Input and Summary Results'!$E326)</f>
        <v>5.1938049999999999E-2</v>
      </c>
      <c r="E744">
        <f t="shared" si="62"/>
        <v>-0.1064061643238802</v>
      </c>
      <c r="F744">
        <f t="shared" si="63"/>
        <v>2.879927361446117E-2</v>
      </c>
      <c r="G744">
        <f>IF('Input and Summary Results'!$J$4="yes",IF(C744=FALSE,FALSE,IF('Data Transformation'!E744&lt;$R$10,E744,$R$10)),IF(C744=FALSE,FALSE,IF(C744&lt;$R$10,C744,$R$10)))</f>
        <v>0.78269730000000004</v>
      </c>
      <c r="H744">
        <f>IF('Input and Summary Results'!$J$4="yes",'Data Transformation'!F744,'Data Transformation'!D744)</f>
        <v>5.1938049999999999E-2</v>
      </c>
      <c r="I744">
        <f t="shared" si="64"/>
        <v>23</v>
      </c>
    </row>
    <row r="745" spans="2:9" x14ac:dyDescent="0.25">
      <c r="B745">
        <f>IF('Input and Summary Results'!D327=0,FALSE,'Input and Summary Results'!$B327)</f>
        <v>23</v>
      </c>
      <c r="C745">
        <f>IF(OR(B745=0,'Input and Summary Results'!D327=0,'Input and Summary Results'!D327=""),FALSE,'Input and Summary Results'!$D327)</f>
        <v>0.80416699000000003</v>
      </c>
      <c r="D745">
        <f>IF(OR(B745=0,'Input and Summary Results'!E327=0),FALSE,'Input and Summary Results'!$E327)</f>
        <v>6.4916340000000003E-2</v>
      </c>
      <c r="E745">
        <f t="shared" si="62"/>
        <v>-9.4653758085982406E-2</v>
      </c>
      <c r="F745">
        <f t="shared" si="63"/>
        <v>3.5034628267942208E-2</v>
      </c>
      <c r="G745">
        <f>IF('Input and Summary Results'!$J$4="yes",IF(C745=FALSE,FALSE,IF('Data Transformation'!E745&lt;$R$10,E745,$R$10)),IF(C745=FALSE,FALSE,IF(C745&lt;$R$10,C745,$R$10)))</f>
        <v>0.80416699000000003</v>
      </c>
      <c r="H745">
        <f>IF('Input and Summary Results'!$J$4="yes",'Data Transformation'!F745,'Data Transformation'!D745)</f>
        <v>6.4916340000000003E-2</v>
      </c>
      <c r="I745">
        <f t="shared" si="64"/>
        <v>23</v>
      </c>
    </row>
    <row r="746" spans="2:9" x14ac:dyDescent="0.25">
      <c r="B746">
        <f>IF('Input and Summary Results'!D328=0,FALSE,'Input and Summary Results'!$B328)</f>
        <v>23</v>
      </c>
      <c r="C746">
        <f>IF(OR(B746=0,'Input and Summary Results'!D328=0,'Input and Summary Results'!D328=""),FALSE,'Input and Summary Results'!$D328)</f>
        <v>0.8377869</v>
      </c>
      <c r="D746">
        <f>IF(OR(B746=0,'Input and Summary Results'!E328=0),FALSE,'Input and Summary Results'!$E328)</f>
        <v>4.7449480000000002E-2</v>
      </c>
      <c r="E746">
        <f t="shared" ref="E746:E809" si="65">IF(C746=FALSE,FALSE,LOG10(C746))</f>
        <v>-7.6866434738934633E-2</v>
      </c>
      <c r="F746">
        <f t="shared" ref="F746:F809" si="66">IF(D746=FALSE, FALSE,0.434*D746/C746)</f>
        <v>2.4580325044471333E-2</v>
      </c>
      <c r="G746">
        <f>IF('Input and Summary Results'!$J$4="yes",IF(C746=FALSE,FALSE,IF('Data Transformation'!E746&lt;$R$10,E746,$R$10)),IF(C746=FALSE,FALSE,IF(C746&lt;$R$10,C746,$R$10)))</f>
        <v>0.8377869</v>
      </c>
      <c r="H746">
        <f>IF('Input and Summary Results'!$J$4="yes",'Data Transformation'!F746,'Data Transformation'!D746)</f>
        <v>4.7449480000000002E-2</v>
      </c>
      <c r="I746">
        <f t="shared" si="64"/>
        <v>23</v>
      </c>
    </row>
    <row r="747" spans="2:9" x14ac:dyDescent="0.25">
      <c r="B747">
        <f>IF('Input and Summary Results'!D329=0,FALSE,'Input and Summary Results'!$B329)</f>
        <v>23</v>
      </c>
      <c r="C747">
        <f>IF(OR(B747=0,'Input and Summary Results'!D329=0,'Input and Summary Results'!D329=""),FALSE,'Input and Summary Results'!$D329)</f>
        <v>0.86251661000000002</v>
      </c>
      <c r="D747">
        <f>IF(OR(B747=0,'Input and Summary Results'!E329=0),FALSE,'Input and Summary Results'!$E329)</f>
        <v>8.9059360000000004E-2</v>
      </c>
      <c r="E747">
        <f t="shared" si="65"/>
        <v>-6.4232532704676257E-2</v>
      </c>
      <c r="F747">
        <f t="shared" si="66"/>
        <v>4.4812774376600119E-2</v>
      </c>
      <c r="G747">
        <f>IF('Input and Summary Results'!$J$4="yes",IF(C747=FALSE,FALSE,IF('Data Transformation'!E747&lt;$R$10,E747,$R$10)),IF(C747=FALSE,FALSE,IF(C747&lt;$R$10,C747,$R$10)))</f>
        <v>0.86251661000000002</v>
      </c>
      <c r="H747">
        <f>IF('Input and Summary Results'!$J$4="yes",'Data Transformation'!F747,'Data Transformation'!D747)</f>
        <v>8.9059360000000004E-2</v>
      </c>
      <c r="I747">
        <f t="shared" si="64"/>
        <v>23</v>
      </c>
    </row>
    <row r="748" spans="2:9" x14ac:dyDescent="0.25">
      <c r="B748">
        <f>IF('Input and Summary Results'!D330=0,FALSE,'Input and Summary Results'!$B330)</f>
        <v>23</v>
      </c>
      <c r="C748">
        <f>IF(OR(B748=0,'Input and Summary Results'!D330=0,'Input and Summary Results'!D330=""),FALSE,'Input and Summary Results'!$D330)</f>
        <v>0.87723150999999999</v>
      </c>
      <c r="D748">
        <f>IF(OR(B748=0,'Input and Summary Results'!E330=0),FALSE,'Input and Summary Results'!$E330)</f>
        <v>4.3315659999999999E-2</v>
      </c>
      <c r="E748">
        <f t="shared" si="65"/>
        <v>-5.6885776933699304E-2</v>
      </c>
      <c r="F748">
        <f t="shared" si="66"/>
        <v>2.1429914709744067E-2</v>
      </c>
      <c r="G748">
        <f>IF('Input and Summary Results'!$J$4="yes",IF(C748=FALSE,FALSE,IF('Data Transformation'!E748&lt;$R$10,E748,$R$10)),IF(C748=FALSE,FALSE,IF(C748&lt;$R$10,C748,$R$10)))</f>
        <v>0.87723150999999999</v>
      </c>
      <c r="H748">
        <f>IF('Input and Summary Results'!$J$4="yes",'Data Transformation'!F748,'Data Transformation'!D748)</f>
        <v>4.3315659999999999E-2</v>
      </c>
      <c r="I748">
        <f t="shared" si="64"/>
        <v>23</v>
      </c>
    </row>
    <row r="749" spans="2:9" x14ac:dyDescent="0.25">
      <c r="B749">
        <f>IF('Input and Summary Results'!D331=0,FALSE,'Input and Summary Results'!$B331)</f>
        <v>23</v>
      </c>
      <c r="C749">
        <f>IF(OR(B749=0,'Input and Summary Results'!D331=0,'Input and Summary Results'!D331=""),FALSE,'Input and Summary Results'!$D331)</f>
        <v>0.89805957000000003</v>
      </c>
      <c r="D749">
        <f>IF(OR(B749=0,'Input and Summary Results'!E331=0),FALSE,'Input and Summary Results'!$E331)</f>
        <v>5.9327619999999998E-2</v>
      </c>
      <c r="E749">
        <f t="shared" si="65"/>
        <v>-4.6694854797913597E-2</v>
      </c>
      <c r="F749">
        <f t="shared" si="66"/>
        <v>2.8670912197951409E-2</v>
      </c>
      <c r="G749">
        <f>IF('Input and Summary Results'!$J$4="yes",IF(C749=FALSE,FALSE,IF('Data Transformation'!E749&lt;$R$10,E749,$R$10)),IF(C749=FALSE,FALSE,IF(C749&lt;$R$10,C749,$R$10)))</f>
        <v>0.89805957000000003</v>
      </c>
      <c r="H749">
        <f>IF('Input and Summary Results'!$J$4="yes",'Data Transformation'!F749,'Data Transformation'!D749)</f>
        <v>5.9327619999999998E-2</v>
      </c>
      <c r="I749">
        <f t="shared" si="64"/>
        <v>23</v>
      </c>
    </row>
    <row r="750" spans="2:9" x14ac:dyDescent="0.25">
      <c r="B750">
        <f>IF('Input and Summary Results'!D332=0,FALSE,'Input and Summary Results'!$B332)</f>
        <v>23</v>
      </c>
      <c r="C750">
        <f>IF(OR(B750=0,'Input and Summary Results'!D332=0,'Input and Summary Results'!D332=""),FALSE,'Input and Summary Results'!$D332)</f>
        <v>0.94158151999999995</v>
      </c>
      <c r="D750">
        <f>IF(OR(B750=0,'Input and Summary Results'!E332=0),FALSE,'Input and Summary Results'!$E332)</f>
        <v>4.8485050000000002E-2</v>
      </c>
      <c r="E750">
        <f t="shared" si="65"/>
        <v>-2.6142073784825751E-2</v>
      </c>
      <c r="F750">
        <f t="shared" si="66"/>
        <v>2.2348050862340631E-2</v>
      </c>
      <c r="G750">
        <f>IF('Input and Summary Results'!$J$4="yes",IF(C750=FALSE,FALSE,IF('Data Transformation'!E750&lt;$R$10,E750,$R$10)),IF(C750=FALSE,FALSE,IF(C750&lt;$R$10,C750,$R$10)))</f>
        <v>0.94158151999999995</v>
      </c>
      <c r="H750">
        <f>IF('Input and Summary Results'!$J$4="yes",'Data Transformation'!F750,'Data Transformation'!D750)</f>
        <v>4.8485050000000002E-2</v>
      </c>
      <c r="I750">
        <f t="shared" si="64"/>
        <v>23</v>
      </c>
    </row>
    <row r="751" spans="2:9" x14ac:dyDescent="0.25">
      <c r="B751">
        <f>IF('Input and Summary Results'!D333=0,FALSE,'Input and Summary Results'!$B333)</f>
        <v>23</v>
      </c>
      <c r="C751">
        <f>IF(OR(B751=0,'Input and Summary Results'!D333=0,'Input and Summary Results'!D333=""),FALSE,'Input and Summary Results'!$D333)</f>
        <v>0.95656542</v>
      </c>
      <c r="D751">
        <f>IF(OR(B751=0,'Input and Summary Results'!E333=0),FALSE,'Input and Summary Results'!$E333)</f>
        <v>9.4125039999999993E-2</v>
      </c>
      <c r="E751">
        <f t="shared" si="65"/>
        <v>-1.9285322998479494E-2</v>
      </c>
      <c r="F751">
        <f t="shared" si="66"/>
        <v>4.2705147505750309E-2</v>
      </c>
      <c r="G751">
        <f>IF('Input and Summary Results'!$J$4="yes",IF(C751=FALSE,FALSE,IF('Data Transformation'!E751&lt;$R$10,E751,$R$10)),IF(C751=FALSE,FALSE,IF(C751&lt;$R$10,C751,$R$10)))</f>
        <v>0.95656542</v>
      </c>
      <c r="H751">
        <f>IF('Input and Summary Results'!$J$4="yes",'Data Transformation'!F751,'Data Transformation'!D751)</f>
        <v>9.4125039999999993E-2</v>
      </c>
      <c r="I751">
        <f t="shared" si="64"/>
        <v>23</v>
      </c>
    </row>
    <row r="752" spans="2:9" x14ac:dyDescent="0.25">
      <c r="B752">
        <f>IF('Input and Summary Results'!D334=0,FALSE,'Input and Summary Results'!$B334)</f>
        <v>23</v>
      </c>
      <c r="C752">
        <f>IF(OR(B752=0,'Input and Summary Results'!D334=0,'Input and Summary Results'!D334=""),FALSE,'Input and Summary Results'!$D334)</f>
        <v>0.95874861</v>
      </c>
      <c r="D752">
        <f>IF(OR(B752=0,'Input and Summary Results'!E334=0),FALSE,'Input and Summary Results'!$E334)</f>
        <v>4.3506339999999998E-2</v>
      </c>
      <c r="E752">
        <f t="shared" si="65"/>
        <v>-1.8295252685484084E-2</v>
      </c>
      <c r="F752">
        <f t="shared" si="66"/>
        <v>1.9694163165462113E-2</v>
      </c>
      <c r="G752">
        <f>IF('Input and Summary Results'!$J$4="yes",IF(C752=FALSE,FALSE,IF('Data Transformation'!E752&lt;$R$10,E752,$R$10)),IF(C752=FALSE,FALSE,IF(C752&lt;$R$10,C752,$R$10)))</f>
        <v>0.95874861</v>
      </c>
      <c r="H752">
        <f>IF('Input and Summary Results'!$J$4="yes",'Data Transformation'!F752,'Data Transformation'!D752)</f>
        <v>4.3506339999999998E-2</v>
      </c>
      <c r="I752">
        <f t="shared" si="64"/>
        <v>23</v>
      </c>
    </row>
    <row r="753" spans="2:9" x14ac:dyDescent="0.25">
      <c r="B753">
        <f>IF('Input and Summary Results'!D335=0,FALSE,'Input and Summary Results'!$B335)</f>
        <v>23</v>
      </c>
      <c r="C753">
        <f>IF(OR(B753=0,'Input and Summary Results'!D335=0,'Input and Summary Results'!D335=""),FALSE,'Input and Summary Results'!$D335)</f>
        <v>0.95977668999999999</v>
      </c>
      <c r="D753">
        <f>IF(OR(B753=0,'Input and Summary Results'!E335=0),FALSE,'Input and Summary Results'!$E335)</f>
        <v>4.307565E-2</v>
      </c>
      <c r="E753">
        <f t="shared" si="65"/>
        <v>-1.7829801941944178E-2</v>
      </c>
      <c r="F753">
        <f t="shared" si="66"/>
        <v>1.9478314377482955E-2</v>
      </c>
      <c r="G753">
        <f>IF('Input and Summary Results'!$J$4="yes",IF(C753=FALSE,FALSE,IF('Data Transformation'!E753&lt;$R$10,E753,$R$10)),IF(C753=FALSE,FALSE,IF(C753&lt;$R$10,C753,$R$10)))</f>
        <v>0.95977668999999999</v>
      </c>
      <c r="H753">
        <f>IF('Input and Summary Results'!$J$4="yes",'Data Transformation'!F753,'Data Transformation'!D753)</f>
        <v>4.307565E-2</v>
      </c>
      <c r="I753">
        <f t="shared" si="64"/>
        <v>23</v>
      </c>
    </row>
    <row r="754" spans="2:9" x14ac:dyDescent="0.25">
      <c r="B754">
        <f>IF('Input and Summary Results'!D336=0,FALSE,'Input and Summary Results'!$B336)</f>
        <v>23</v>
      </c>
      <c r="C754">
        <f>IF(OR(B754=0,'Input and Summary Results'!D336=0,'Input and Summary Results'!D336=""),FALSE,'Input and Summary Results'!$D336)</f>
        <v>0.96783218999999998</v>
      </c>
      <c r="D754">
        <f>IF(OR(B754=0,'Input and Summary Results'!E336=0),FALSE,'Input and Summary Results'!$E336)</f>
        <v>4.6915480000000002E-2</v>
      </c>
      <c r="E754">
        <f t="shared" si="65"/>
        <v>-1.4199937396970999E-2</v>
      </c>
      <c r="F754">
        <f t="shared" si="66"/>
        <v>2.1038066857437344E-2</v>
      </c>
      <c r="G754">
        <f>IF('Input and Summary Results'!$J$4="yes",IF(C754=FALSE,FALSE,IF('Data Transformation'!E754&lt;$R$10,E754,$R$10)),IF(C754=FALSE,FALSE,IF(C754&lt;$R$10,C754,$R$10)))</f>
        <v>0.96783218999999998</v>
      </c>
      <c r="H754">
        <f>IF('Input and Summary Results'!$J$4="yes",'Data Transformation'!F754,'Data Transformation'!D754)</f>
        <v>4.6915480000000002E-2</v>
      </c>
      <c r="I754">
        <f t="shared" si="64"/>
        <v>23</v>
      </c>
    </row>
    <row r="755" spans="2:9" x14ac:dyDescent="0.25">
      <c r="B755">
        <f>IF('Input and Summary Results'!D337=0,FALSE,'Input and Summary Results'!$B337)</f>
        <v>23</v>
      </c>
      <c r="C755">
        <f>IF(OR(B755=0,'Input and Summary Results'!D337=0,'Input and Summary Results'!D337=""),FALSE,'Input and Summary Results'!$D337)</f>
        <v>0.97411714999999999</v>
      </c>
      <c r="D755">
        <f>IF(OR(B755=0,'Input and Summary Results'!E337=0),FALSE,'Input and Summary Results'!$E337)</f>
        <v>4.0594180000000001E-2</v>
      </c>
      <c r="E755">
        <f t="shared" si="65"/>
        <v>-1.1388810535047159E-2</v>
      </c>
      <c r="F755">
        <f t="shared" si="66"/>
        <v>1.8085991115134356E-2</v>
      </c>
      <c r="G755">
        <f>IF('Input and Summary Results'!$J$4="yes",IF(C755=FALSE,FALSE,IF('Data Transformation'!E755&lt;$R$10,E755,$R$10)),IF(C755=FALSE,FALSE,IF(C755&lt;$R$10,C755,$R$10)))</f>
        <v>0.97411714999999999</v>
      </c>
      <c r="H755">
        <f>IF('Input and Summary Results'!$J$4="yes",'Data Transformation'!F755,'Data Transformation'!D755)</f>
        <v>4.0594180000000001E-2</v>
      </c>
      <c r="I755">
        <f t="shared" si="64"/>
        <v>23</v>
      </c>
    </row>
    <row r="756" spans="2:9" x14ac:dyDescent="0.25">
      <c r="B756">
        <f>IF('Input and Summary Results'!D338=0,FALSE,'Input and Summary Results'!$B338)</f>
        <v>23</v>
      </c>
      <c r="C756">
        <f>IF(OR(B756=0,'Input and Summary Results'!D338=0,'Input and Summary Results'!D338=""),FALSE,'Input and Summary Results'!$D338)</f>
        <v>1.0460614100000001</v>
      </c>
      <c r="D756">
        <f>IF(OR(B756=0,'Input and Summary Results'!E338=0),FALSE,'Input and Summary Results'!$E338)</f>
        <v>8.5967829999999995E-2</v>
      </c>
      <c r="E756">
        <f t="shared" si="65"/>
        <v>1.9557180937827337E-2</v>
      </c>
      <c r="F756">
        <f t="shared" si="66"/>
        <v>3.566715860400585E-2</v>
      </c>
      <c r="G756">
        <f>IF('Input and Summary Results'!$J$4="yes",IF(C756=FALSE,FALSE,IF('Data Transformation'!E756&lt;$R$10,E756,$R$10)),IF(C756=FALSE,FALSE,IF(C756&lt;$R$10,C756,$R$10)))</f>
        <v>1.0460614100000001</v>
      </c>
      <c r="H756">
        <f>IF('Input and Summary Results'!$J$4="yes",'Data Transformation'!F756,'Data Transformation'!D756)</f>
        <v>8.5967829999999995E-2</v>
      </c>
      <c r="I756">
        <f t="shared" si="64"/>
        <v>23</v>
      </c>
    </row>
    <row r="757" spans="2:9" x14ac:dyDescent="0.25">
      <c r="B757">
        <f>IF('Input and Summary Results'!D339=0,FALSE,'Input and Summary Results'!$B339)</f>
        <v>23</v>
      </c>
      <c r="C757">
        <f>IF(OR(B757=0,'Input and Summary Results'!D339=0,'Input and Summary Results'!D339=""),FALSE,'Input and Summary Results'!$D339)</f>
        <v>1.046154</v>
      </c>
      <c r="D757">
        <f>IF(OR(B757=0,'Input and Summary Results'!E339=0),FALSE,'Input and Summary Results'!$E339)</f>
        <v>4.1914680000000003E-2</v>
      </c>
      <c r="E757">
        <f t="shared" si="65"/>
        <v>1.9595619930211635E-2</v>
      </c>
      <c r="F757">
        <f t="shared" si="66"/>
        <v>1.7388425719349159E-2</v>
      </c>
      <c r="G757">
        <f>IF('Input and Summary Results'!$J$4="yes",IF(C757=FALSE,FALSE,IF('Data Transformation'!E757&lt;$R$10,E757,$R$10)),IF(C757=FALSE,FALSE,IF(C757&lt;$R$10,C757,$R$10)))</f>
        <v>1.046154</v>
      </c>
      <c r="H757">
        <f>IF('Input and Summary Results'!$J$4="yes",'Data Transformation'!F757,'Data Transformation'!D757)</f>
        <v>4.1914680000000003E-2</v>
      </c>
      <c r="I757">
        <f t="shared" si="64"/>
        <v>23</v>
      </c>
    </row>
    <row r="758" spans="2:9" x14ac:dyDescent="0.25">
      <c r="B758">
        <f>IF('Input and Summary Results'!D340=0,FALSE,'Input and Summary Results'!$B340)</f>
        <v>23</v>
      </c>
      <c r="C758">
        <f>IF(OR(B758=0,'Input and Summary Results'!D340=0,'Input and Summary Results'!D340=""),FALSE,'Input and Summary Results'!$D340)</f>
        <v>1.0748870500000001</v>
      </c>
      <c r="D758">
        <f>IF(OR(B758=0,'Input and Summary Results'!E340=0),FALSE,'Input and Summary Results'!$E340)</f>
        <v>5.5523370000000002E-2</v>
      </c>
      <c r="E758">
        <f t="shared" si="65"/>
        <v>3.1362830634010526E-2</v>
      </c>
      <c r="F758">
        <f t="shared" si="66"/>
        <v>2.2418302071831639E-2</v>
      </c>
      <c r="G758">
        <f>IF('Input and Summary Results'!$J$4="yes",IF(C758=FALSE,FALSE,IF('Data Transformation'!E758&lt;$R$10,E758,$R$10)),IF(C758=FALSE,FALSE,IF(C758&lt;$R$10,C758,$R$10)))</f>
        <v>1.0748870500000001</v>
      </c>
      <c r="H758">
        <f>IF('Input and Summary Results'!$J$4="yes",'Data Transformation'!F758,'Data Transformation'!D758)</f>
        <v>5.5523370000000002E-2</v>
      </c>
      <c r="I758">
        <f t="shared" si="64"/>
        <v>23</v>
      </c>
    </row>
    <row r="759" spans="2:9" x14ac:dyDescent="0.25">
      <c r="B759">
        <f>IF('Input and Summary Results'!D341=0,FALSE,'Input and Summary Results'!$B341)</f>
        <v>23</v>
      </c>
      <c r="C759">
        <f>IF(OR(B759=0,'Input and Summary Results'!D341=0,'Input and Summary Results'!D341=""),FALSE,'Input and Summary Results'!$D341)</f>
        <v>1.1309751100000001</v>
      </c>
      <c r="D759">
        <f>IF(OR(B759=0,'Input and Summary Results'!E341=0),FALSE,'Input and Summary Results'!$E341)</f>
        <v>6.7017309999999997E-2</v>
      </c>
      <c r="E759">
        <f t="shared" si="65"/>
        <v>5.345304726975237E-2</v>
      </c>
      <c r="F759">
        <f t="shared" si="66"/>
        <v>2.5717199505831737E-2</v>
      </c>
      <c r="G759">
        <f>IF('Input and Summary Results'!$J$4="yes",IF(C759=FALSE,FALSE,IF('Data Transformation'!E759&lt;$R$10,E759,$R$10)),IF(C759=FALSE,FALSE,IF(C759&lt;$R$10,C759,$R$10)))</f>
        <v>1.1309751100000001</v>
      </c>
      <c r="H759">
        <f>IF('Input and Summary Results'!$J$4="yes",'Data Transformation'!F759,'Data Transformation'!D759)</f>
        <v>6.7017309999999997E-2</v>
      </c>
      <c r="I759">
        <f t="shared" si="64"/>
        <v>23</v>
      </c>
    </row>
    <row r="760" spans="2:9" x14ac:dyDescent="0.25">
      <c r="B760">
        <f>IF('Input and Summary Results'!D342=0,FALSE,'Input and Summary Results'!$B342)</f>
        <v>24</v>
      </c>
      <c r="C760">
        <f>IF(OR(B760=0,'Input and Summary Results'!D342=0,'Input and Summary Results'!D342=""),FALSE,'Input and Summary Results'!$D342)</f>
        <v>0.30038848000000001</v>
      </c>
      <c r="D760">
        <f>IF(OR(B760=0,'Input and Summary Results'!E342=0),FALSE,'Input and Summary Results'!$E342)</f>
        <v>4.3172950000000002E-2</v>
      </c>
      <c r="E760">
        <f t="shared" si="65"/>
        <v>-0.52231672668905782</v>
      </c>
      <c r="F760">
        <f t="shared" si="66"/>
        <v>6.2376094782329868E-2</v>
      </c>
      <c r="G760">
        <f>IF('Input and Summary Results'!$J$4="yes",IF(C760=FALSE,FALSE,IF('Data Transformation'!E760&lt;$R$10,E760,$R$10)),IF(C760=FALSE,FALSE,IF(C760&lt;$R$10,C760,$R$10)))</f>
        <v>0.30038848000000001</v>
      </c>
      <c r="H760">
        <f>IF('Input and Summary Results'!$J$4="yes",'Data Transformation'!F760,'Data Transformation'!D760)</f>
        <v>4.3172950000000002E-2</v>
      </c>
      <c r="I760">
        <f t="shared" si="64"/>
        <v>24</v>
      </c>
    </row>
    <row r="761" spans="2:9" x14ac:dyDescent="0.25">
      <c r="B761">
        <f>IF('Input and Summary Results'!D343=0,FALSE,'Input and Summary Results'!$B343)</f>
        <v>24</v>
      </c>
      <c r="C761">
        <f>IF(OR(B761=0,'Input and Summary Results'!D343=0,'Input and Summary Results'!D343=""),FALSE,'Input and Summary Results'!$D343)</f>
        <v>0.74600290000000002</v>
      </c>
      <c r="D761">
        <f>IF(OR(B761=0,'Input and Summary Results'!E343=0),FALSE,'Input and Summary Results'!$E343)</f>
        <v>6.9717669999999995E-2</v>
      </c>
      <c r="E761">
        <f t="shared" si="65"/>
        <v>-0.12725948425447658</v>
      </c>
      <c r="F761">
        <f t="shared" si="66"/>
        <v>4.0559451953873095E-2</v>
      </c>
      <c r="G761">
        <f>IF('Input and Summary Results'!$J$4="yes",IF(C761=FALSE,FALSE,IF('Data Transformation'!E761&lt;$R$10,E761,$R$10)),IF(C761=FALSE,FALSE,IF(C761&lt;$R$10,C761,$R$10)))</f>
        <v>0.74600290000000002</v>
      </c>
      <c r="H761">
        <f>IF('Input and Summary Results'!$J$4="yes",'Data Transformation'!F761,'Data Transformation'!D761)</f>
        <v>6.9717669999999995E-2</v>
      </c>
      <c r="I761">
        <f t="shared" si="64"/>
        <v>24</v>
      </c>
    </row>
    <row r="762" spans="2:9" x14ac:dyDescent="0.25">
      <c r="B762">
        <f>IF('Input and Summary Results'!D344=0,FALSE,'Input and Summary Results'!$B344)</f>
        <v>24</v>
      </c>
      <c r="C762">
        <f>IF(OR(B762=0,'Input and Summary Results'!D344=0,'Input and Summary Results'!D344=""),FALSE,'Input and Summary Results'!$D344)</f>
        <v>0.77095868000000001</v>
      </c>
      <c r="D762">
        <f>IF(OR(B762=0,'Input and Summary Results'!E344=0),FALSE,'Input and Summary Results'!$E344)</f>
        <v>7.0923040000000007E-2</v>
      </c>
      <c r="E762">
        <f t="shared" si="65"/>
        <v>-0.11296889760257291</v>
      </c>
      <c r="F762">
        <f t="shared" si="66"/>
        <v>3.9925096063514069E-2</v>
      </c>
      <c r="G762">
        <f>IF('Input and Summary Results'!$J$4="yes",IF(C762=FALSE,FALSE,IF('Data Transformation'!E762&lt;$R$10,E762,$R$10)),IF(C762=FALSE,FALSE,IF(C762&lt;$R$10,C762,$R$10)))</f>
        <v>0.77095868000000001</v>
      </c>
      <c r="H762">
        <f>IF('Input and Summary Results'!$J$4="yes",'Data Transformation'!F762,'Data Transformation'!D762)</f>
        <v>7.0923040000000007E-2</v>
      </c>
      <c r="I762">
        <f t="shared" si="64"/>
        <v>24</v>
      </c>
    </row>
    <row r="763" spans="2:9" x14ac:dyDescent="0.25">
      <c r="B763">
        <f>IF('Input and Summary Results'!D345=0,FALSE,'Input and Summary Results'!$B345)</f>
        <v>24</v>
      </c>
      <c r="C763">
        <f>IF(OR(B763=0,'Input and Summary Results'!D345=0,'Input and Summary Results'!D345=""),FALSE,'Input and Summary Results'!$D345)</f>
        <v>0.81311792000000005</v>
      </c>
      <c r="D763">
        <f>IF(OR(B763=0,'Input and Summary Results'!E345=0),FALSE,'Input and Summary Results'!$E345)</f>
        <v>7.0480490000000007E-2</v>
      </c>
      <c r="E763">
        <f t="shared" si="65"/>
        <v>-8.9846467577281888E-2</v>
      </c>
      <c r="F763">
        <f t="shared" si="66"/>
        <v>3.7618815066823276E-2</v>
      </c>
      <c r="G763">
        <f>IF('Input and Summary Results'!$J$4="yes",IF(C763=FALSE,FALSE,IF('Data Transformation'!E763&lt;$R$10,E763,$R$10)),IF(C763=FALSE,FALSE,IF(C763&lt;$R$10,C763,$R$10)))</f>
        <v>0.81311792000000005</v>
      </c>
      <c r="H763">
        <f>IF('Input and Summary Results'!$J$4="yes",'Data Transformation'!F763,'Data Transformation'!D763)</f>
        <v>7.0480490000000007E-2</v>
      </c>
      <c r="I763">
        <f t="shared" si="64"/>
        <v>24</v>
      </c>
    </row>
    <row r="764" spans="2:9" x14ac:dyDescent="0.25">
      <c r="B764">
        <f>IF('Input and Summary Results'!D346=0,FALSE,'Input and Summary Results'!$B346)</f>
        <v>24</v>
      </c>
      <c r="C764">
        <f>IF(OR(B764=0,'Input and Summary Results'!D346=0,'Input and Summary Results'!D346=""),FALSE,'Input and Summary Results'!$D346)</f>
        <v>0.82031684999999999</v>
      </c>
      <c r="D764">
        <f>IF(OR(B764=0,'Input and Summary Results'!E346=0),FALSE,'Input and Summary Results'!$E346)</f>
        <v>5.8828169999999999E-2</v>
      </c>
      <c r="E764">
        <f t="shared" si="65"/>
        <v>-8.6018367582441066E-2</v>
      </c>
      <c r="F764">
        <f t="shared" si="66"/>
        <v>3.1123858762623247E-2</v>
      </c>
      <c r="G764">
        <f>IF('Input and Summary Results'!$J$4="yes",IF(C764=FALSE,FALSE,IF('Data Transformation'!E764&lt;$R$10,E764,$R$10)),IF(C764=FALSE,FALSE,IF(C764&lt;$R$10,C764,$R$10)))</f>
        <v>0.82031684999999999</v>
      </c>
      <c r="H764">
        <f>IF('Input and Summary Results'!$J$4="yes",'Data Transformation'!F764,'Data Transformation'!D764)</f>
        <v>5.8828169999999999E-2</v>
      </c>
      <c r="I764">
        <f t="shared" si="64"/>
        <v>24</v>
      </c>
    </row>
    <row r="765" spans="2:9" x14ac:dyDescent="0.25">
      <c r="B765">
        <f>IF('Input and Summary Results'!D347=0,FALSE,'Input and Summary Results'!$B347)</f>
        <v>24</v>
      </c>
      <c r="C765">
        <f>IF(OR(B765=0,'Input and Summary Results'!D347=0,'Input and Summary Results'!D347=""),FALSE,'Input and Summary Results'!$D347)</f>
        <v>0.87346734999999998</v>
      </c>
      <c r="D765">
        <f>IF(OR(B765=0,'Input and Summary Results'!E347=0),FALSE,'Input and Summary Results'!$E347)</f>
        <v>9.5177280000000003E-2</v>
      </c>
      <c r="E765">
        <f t="shared" si="65"/>
        <v>-5.8753324201196812E-2</v>
      </c>
      <c r="F765">
        <f t="shared" si="66"/>
        <v>4.729076538464775E-2</v>
      </c>
      <c r="G765">
        <f>IF('Input and Summary Results'!$J$4="yes",IF(C765=FALSE,FALSE,IF('Data Transformation'!E765&lt;$R$10,E765,$R$10)),IF(C765=FALSE,FALSE,IF(C765&lt;$R$10,C765,$R$10)))</f>
        <v>0.87346734999999998</v>
      </c>
      <c r="H765">
        <f>IF('Input and Summary Results'!$J$4="yes",'Data Transformation'!F765,'Data Transformation'!D765)</f>
        <v>9.5177280000000003E-2</v>
      </c>
      <c r="I765">
        <f t="shared" si="64"/>
        <v>24</v>
      </c>
    </row>
    <row r="766" spans="2:9" x14ac:dyDescent="0.25">
      <c r="B766">
        <f>IF('Input and Summary Results'!D348=0,FALSE,'Input and Summary Results'!$B348)</f>
        <v>24</v>
      </c>
      <c r="C766">
        <f>IF(OR(B766=0,'Input and Summary Results'!D348=0,'Input and Summary Results'!D348=""),FALSE,'Input and Summary Results'!$D348)</f>
        <v>0.91469420999999995</v>
      </c>
      <c r="D766">
        <f>IF(OR(B766=0,'Input and Summary Results'!E348=0),FALSE,'Input and Summary Results'!$E348)</f>
        <v>4.9810140000000003E-2</v>
      </c>
      <c r="E766">
        <f t="shared" si="65"/>
        <v>-3.8724069983513562E-2</v>
      </c>
      <c r="F766">
        <f t="shared" si="66"/>
        <v>2.363369148253382E-2</v>
      </c>
      <c r="G766">
        <f>IF('Input and Summary Results'!$J$4="yes",IF(C766=FALSE,FALSE,IF('Data Transformation'!E766&lt;$R$10,E766,$R$10)),IF(C766=FALSE,FALSE,IF(C766&lt;$R$10,C766,$R$10)))</f>
        <v>0.91469420999999995</v>
      </c>
      <c r="H766">
        <f>IF('Input and Summary Results'!$J$4="yes",'Data Transformation'!F766,'Data Transformation'!D766)</f>
        <v>4.9810140000000003E-2</v>
      </c>
      <c r="I766">
        <f t="shared" si="64"/>
        <v>24</v>
      </c>
    </row>
    <row r="767" spans="2:9" x14ac:dyDescent="0.25">
      <c r="B767">
        <f>IF('Input and Summary Results'!D349=0,FALSE,'Input and Summary Results'!$B349)</f>
        <v>24</v>
      </c>
      <c r="C767">
        <f>IF(OR(B767=0,'Input and Summary Results'!D349=0,'Input and Summary Results'!D349=""),FALSE,'Input and Summary Results'!$D349)</f>
        <v>0.93456927999999995</v>
      </c>
      <c r="D767">
        <f>IF(OR(B767=0,'Input and Summary Results'!E349=0),FALSE,'Input and Summary Results'!$E349)</f>
        <v>4.722635E-2</v>
      </c>
      <c r="E767">
        <f t="shared" si="65"/>
        <v>-2.9388498665605264E-2</v>
      </c>
      <c r="F767">
        <f t="shared" si="66"/>
        <v>2.1931210814034034E-2</v>
      </c>
      <c r="G767">
        <f>IF('Input and Summary Results'!$J$4="yes",IF(C767=FALSE,FALSE,IF('Data Transformation'!E767&lt;$R$10,E767,$R$10)),IF(C767=FALSE,FALSE,IF(C767&lt;$R$10,C767,$R$10)))</f>
        <v>0.93456927999999995</v>
      </c>
      <c r="H767">
        <f>IF('Input and Summary Results'!$J$4="yes",'Data Transformation'!F767,'Data Transformation'!D767)</f>
        <v>4.722635E-2</v>
      </c>
      <c r="I767">
        <f t="shared" si="64"/>
        <v>24</v>
      </c>
    </row>
    <row r="768" spans="2:9" x14ac:dyDescent="0.25">
      <c r="B768">
        <f>IF('Input and Summary Results'!D350=0,FALSE,'Input and Summary Results'!$B350)</f>
        <v>24</v>
      </c>
      <c r="C768">
        <f>IF(OR(B768=0,'Input and Summary Results'!D350=0,'Input and Summary Results'!D350=""),FALSE,'Input and Summary Results'!$D350)</f>
        <v>1.0098042899999999</v>
      </c>
      <c r="D768">
        <f>IF(OR(B768=0,'Input and Summary Results'!E350=0),FALSE,'Input and Summary Results'!$E350)</f>
        <v>8.8959549999999998E-2</v>
      </c>
      <c r="E768">
        <f t="shared" si="65"/>
        <v>4.2372113974648365E-3</v>
      </c>
      <c r="F768">
        <f t="shared" si="66"/>
        <v>3.8233591481375076E-2</v>
      </c>
      <c r="G768">
        <f>IF('Input and Summary Results'!$J$4="yes",IF(C768=FALSE,FALSE,IF('Data Transformation'!E768&lt;$R$10,E768,$R$10)),IF(C768=FALSE,FALSE,IF(C768&lt;$R$10,C768,$R$10)))</f>
        <v>1.0098042899999999</v>
      </c>
      <c r="H768">
        <f>IF('Input and Summary Results'!$J$4="yes",'Data Transformation'!F768,'Data Transformation'!D768)</f>
        <v>8.8959549999999998E-2</v>
      </c>
      <c r="I768">
        <f t="shared" si="64"/>
        <v>24</v>
      </c>
    </row>
    <row r="769" spans="2:9" x14ac:dyDescent="0.25">
      <c r="B769">
        <f>IF('Input and Summary Results'!D351=0,FALSE,'Input and Summary Results'!$B351)</f>
        <v>24</v>
      </c>
      <c r="C769">
        <f>IF(OR(B769=0,'Input and Summary Results'!D351=0,'Input and Summary Results'!D351=""),FALSE,'Input and Summary Results'!$D351)</f>
        <v>1.0400268100000001</v>
      </c>
      <c r="D769">
        <f>IF(OR(B769=0,'Input and Summary Results'!E351=0),FALSE,'Input and Summary Results'!$E351)</f>
        <v>4.7021019999999997E-2</v>
      </c>
      <c r="E769">
        <f t="shared" si="65"/>
        <v>1.7044534765112355E-2</v>
      </c>
      <c r="F769">
        <f t="shared" si="66"/>
        <v>1.9621727520658813E-2</v>
      </c>
      <c r="G769">
        <f>IF('Input and Summary Results'!$J$4="yes",IF(C769=FALSE,FALSE,IF('Data Transformation'!E769&lt;$R$10,E769,$R$10)),IF(C769=FALSE,FALSE,IF(C769&lt;$R$10,C769,$R$10)))</f>
        <v>1.0400268100000001</v>
      </c>
      <c r="H769">
        <f>IF('Input and Summary Results'!$J$4="yes",'Data Transformation'!F769,'Data Transformation'!D769)</f>
        <v>4.7021019999999997E-2</v>
      </c>
      <c r="I769">
        <f t="shared" si="64"/>
        <v>24</v>
      </c>
    </row>
    <row r="770" spans="2:9" x14ac:dyDescent="0.25">
      <c r="B770">
        <f>IF('Input and Summary Results'!D352=0,FALSE,'Input and Summary Results'!$B352)</f>
        <v>24</v>
      </c>
      <c r="C770">
        <f>IF(OR(B770=0,'Input and Summary Results'!D352=0,'Input and Summary Results'!D352=""),FALSE,'Input and Summary Results'!$D352)</f>
        <v>1.0412515200000001</v>
      </c>
      <c r="D770">
        <f>IF(OR(B770=0,'Input and Summary Results'!E352=0),FALSE,'Input and Summary Results'!$E352)</f>
        <v>7.2143819999999997E-2</v>
      </c>
      <c r="E770">
        <f t="shared" si="65"/>
        <v>1.7555648390479742E-2</v>
      </c>
      <c r="F770">
        <f t="shared" si="66"/>
        <v>3.0069985280789788E-2</v>
      </c>
      <c r="G770">
        <f>IF('Input and Summary Results'!$J$4="yes",IF(C770=FALSE,FALSE,IF('Data Transformation'!E770&lt;$R$10,E770,$R$10)),IF(C770=FALSE,FALSE,IF(C770&lt;$R$10,C770,$R$10)))</f>
        <v>1.0412515200000001</v>
      </c>
      <c r="H770">
        <f>IF('Input and Summary Results'!$J$4="yes",'Data Transformation'!F770,'Data Transformation'!D770)</f>
        <v>7.2143819999999997E-2</v>
      </c>
      <c r="I770">
        <f t="shared" si="64"/>
        <v>24</v>
      </c>
    </row>
    <row r="771" spans="2:9" x14ac:dyDescent="0.25">
      <c r="B771">
        <f>IF('Input and Summary Results'!D353=0,FALSE,'Input and Summary Results'!$B353)</f>
        <v>24</v>
      </c>
      <c r="C771">
        <f>IF(OR(B771=0,'Input and Summary Results'!D353=0,'Input and Summary Results'!D353=""),FALSE,'Input and Summary Results'!$D353)</f>
        <v>1.0780370399999999</v>
      </c>
      <c r="D771">
        <f>IF(OR(B771=0,'Input and Summary Results'!E353=0),FALSE,'Input and Summary Results'!$E353)</f>
        <v>5.2266149999999997E-2</v>
      </c>
      <c r="E771">
        <f t="shared" si="65"/>
        <v>3.2633682920529268E-2</v>
      </c>
      <c r="F771">
        <f t="shared" si="66"/>
        <v>2.1041493249619698E-2</v>
      </c>
      <c r="G771">
        <f>IF('Input and Summary Results'!$J$4="yes",IF(C771=FALSE,FALSE,IF('Data Transformation'!E771&lt;$R$10,E771,$R$10)),IF(C771=FALSE,FALSE,IF(C771&lt;$R$10,C771,$R$10)))</f>
        <v>1.0780370399999999</v>
      </c>
      <c r="H771">
        <f>IF('Input and Summary Results'!$J$4="yes",'Data Transformation'!F771,'Data Transformation'!D771)</f>
        <v>5.2266149999999997E-2</v>
      </c>
      <c r="I771">
        <f t="shared" si="64"/>
        <v>24</v>
      </c>
    </row>
    <row r="772" spans="2:9" x14ac:dyDescent="0.25">
      <c r="B772">
        <f>IF('Input and Summary Results'!D354=0,FALSE,'Input and Summary Results'!$B354)</f>
        <v>25</v>
      </c>
      <c r="C772">
        <f>IF(OR(B772=0,'Input and Summary Results'!D354=0,'Input and Summary Results'!D354=""),FALSE,'Input and Summary Results'!$D354)</f>
        <v>0.31004721000000002</v>
      </c>
      <c r="D772">
        <f>IF(OR(B772=0,'Input and Summary Results'!E354=0),FALSE,'Input and Summary Results'!$E354)</f>
        <v>5.8996350000000003E-2</v>
      </c>
      <c r="E772">
        <f t="shared" si="65"/>
        <v>-0.50857217235462515</v>
      </c>
      <c r="F772">
        <f t="shared" si="66"/>
        <v>8.2582313512835667E-2</v>
      </c>
      <c r="G772">
        <f>IF('Input and Summary Results'!$J$4="yes",IF(C772=FALSE,FALSE,IF('Data Transformation'!E772&lt;$R$10,E772,$R$10)),IF(C772=FALSE,FALSE,IF(C772&lt;$R$10,C772,$R$10)))</f>
        <v>0.31004721000000002</v>
      </c>
      <c r="H772">
        <f>IF('Input and Summary Results'!$J$4="yes",'Data Transformation'!F772,'Data Transformation'!D772)</f>
        <v>5.8996350000000003E-2</v>
      </c>
      <c r="I772">
        <f t="shared" si="64"/>
        <v>25</v>
      </c>
    </row>
    <row r="773" spans="2:9" x14ac:dyDescent="0.25">
      <c r="B773">
        <f>IF('Input and Summary Results'!D355=0,FALSE,'Input and Summary Results'!$B355)</f>
        <v>25</v>
      </c>
      <c r="C773">
        <f>IF(OR(B773=0,'Input and Summary Results'!D355=0,'Input and Summary Results'!D355=""),FALSE,'Input and Summary Results'!$D355)</f>
        <v>0.60665745000000004</v>
      </c>
      <c r="D773">
        <f>IF(OR(B773=0,'Input and Summary Results'!E355=0),FALSE,'Input and Summary Results'!$E355)</f>
        <v>9.0597579999999997E-2</v>
      </c>
      <c r="E773">
        <f t="shared" si="65"/>
        <v>-0.2170564647201052</v>
      </c>
      <c r="F773">
        <f t="shared" si="66"/>
        <v>6.4813099583628284E-2</v>
      </c>
      <c r="G773">
        <f>IF('Input and Summary Results'!$J$4="yes",IF(C773=FALSE,FALSE,IF('Data Transformation'!E773&lt;$R$10,E773,$R$10)),IF(C773=FALSE,FALSE,IF(C773&lt;$R$10,C773,$R$10)))</f>
        <v>0.60665745000000004</v>
      </c>
      <c r="H773">
        <f>IF('Input and Summary Results'!$J$4="yes",'Data Transformation'!F773,'Data Transformation'!D773)</f>
        <v>9.0597579999999997E-2</v>
      </c>
      <c r="I773">
        <f t="shared" ref="I773:I836" si="67">IF(G773=FALSE,"",B773)</f>
        <v>25</v>
      </c>
    </row>
    <row r="774" spans="2:9" x14ac:dyDescent="0.25">
      <c r="B774">
        <f>IF('Input and Summary Results'!D356=0,FALSE,'Input and Summary Results'!$B356)</f>
        <v>25</v>
      </c>
      <c r="C774">
        <f>IF(OR(B774=0,'Input and Summary Results'!D356=0,'Input and Summary Results'!D356=""),FALSE,'Input and Summary Results'!$D356)</f>
        <v>0.79866808</v>
      </c>
      <c r="D774">
        <f>IF(OR(B774=0,'Input and Summary Results'!E356=0),FALSE,'Input and Summary Results'!$E356)</f>
        <v>4.944552E-2</v>
      </c>
      <c r="E774">
        <f t="shared" si="65"/>
        <v>-9.7633672468593183E-2</v>
      </c>
      <c r="F774">
        <f t="shared" si="66"/>
        <v>2.6868928679358264E-2</v>
      </c>
      <c r="G774">
        <f>IF('Input and Summary Results'!$J$4="yes",IF(C774=FALSE,FALSE,IF('Data Transformation'!E774&lt;$R$10,E774,$R$10)),IF(C774=FALSE,FALSE,IF(C774&lt;$R$10,C774,$R$10)))</f>
        <v>0.79866808</v>
      </c>
      <c r="H774">
        <f>IF('Input and Summary Results'!$J$4="yes",'Data Transformation'!F774,'Data Transformation'!D774)</f>
        <v>4.944552E-2</v>
      </c>
      <c r="I774">
        <f t="shared" si="67"/>
        <v>25</v>
      </c>
    </row>
    <row r="775" spans="2:9" x14ac:dyDescent="0.25">
      <c r="B775">
        <f>IF('Input and Summary Results'!D357=0,FALSE,'Input and Summary Results'!$B357)</f>
        <v>25</v>
      </c>
      <c r="C775">
        <f>IF(OR(B775=0,'Input and Summary Results'!D357=0,'Input and Summary Results'!D357=""),FALSE,'Input and Summary Results'!$D357)</f>
        <v>0.84642594000000004</v>
      </c>
      <c r="D775">
        <f>IF(OR(B775=0,'Input and Summary Results'!E357=0),FALSE,'Input and Summary Results'!$E357)</f>
        <v>8.4206699999999995E-2</v>
      </c>
      <c r="E775">
        <f t="shared" si="65"/>
        <v>-7.2411035495286921E-2</v>
      </c>
      <c r="F775">
        <f t="shared" si="66"/>
        <v>4.3176497875289592E-2</v>
      </c>
      <c r="G775">
        <f>IF('Input and Summary Results'!$J$4="yes",IF(C775=FALSE,FALSE,IF('Data Transformation'!E775&lt;$R$10,E775,$R$10)),IF(C775=FALSE,FALSE,IF(C775&lt;$R$10,C775,$R$10)))</f>
        <v>0.84642594000000004</v>
      </c>
      <c r="H775">
        <f>IF('Input and Summary Results'!$J$4="yes",'Data Transformation'!F775,'Data Transformation'!D775)</f>
        <v>8.4206699999999995E-2</v>
      </c>
      <c r="I775">
        <f t="shared" si="67"/>
        <v>25</v>
      </c>
    </row>
    <row r="776" spans="2:9" x14ac:dyDescent="0.25">
      <c r="B776">
        <f>IF('Input and Summary Results'!D358=0,FALSE,'Input and Summary Results'!$B358)</f>
        <v>25</v>
      </c>
      <c r="C776">
        <f>IF(OR(B776=0,'Input and Summary Results'!D358=0,'Input and Summary Results'!D358=""),FALSE,'Input and Summary Results'!$D358)</f>
        <v>0.90925995000000004</v>
      </c>
      <c r="D776">
        <f>IF(OR(B776=0,'Input and Summary Results'!E358=0),FALSE,'Input and Summary Results'!$E358)</f>
        <v>8.1463889999999997E-2</v>
      </c>
      <c r="E776">
        <f t="shared" si="65"/>
        <v>-4.1311937777840708E-2</v>
      </c>
      <c r="F776">
        <f t="shared" si="66"/>
        <v>3.8883630869258015E-2</v>
      </c>
      <c r="G776">
        <f>IF('Input and Summary Results'!$J$4="yes",IF(C776=FALSE,FALSE,IF('Data Transformation'!E776&lt;$R$10,E776,$R$10)),IF(C776=FALSE,FALSE,IF(C776&lt;$R$10,C776,$R$10)))</f>
        <v>0.90925995000000004</v>
      </c>
      <c r="H776">
        <f>IF('Input and Summary Results'!$J$4="yes",'Data Transformation'!F776,'Data Transformation'!D776)</f>
        <v>8.1463889999999997E-2</v>
      </c>
      <c r="I776">
        <f t="shared" si="67"/>
        <v>25</v>
      </c>
    </row>
    <row r="777" spans="2:9" x14ac:dyDescent="0.25">
      <c r="B777">
        <f>IF('Input and Summary Results'!D359=0,FALSE,'Input and Summary Results'!$B359)</f>
        <v>25</v>
      </c>
      <c r="C777">
        <f>IF(OR(B777=0,'Input and Summary Results'!D359=0,'Input and Summary Results'!D359=""),FALSE,'Input and Summary Results'!$D359)</f>
        <v>0.92688661000000006</v>
      </c>
      <c r="D777">
        <f>IF(OR(B777=0,'Input and Summary Results'!E359=0),FALSE,'Input and Summary Results'!$E359)</f>
        <v>4.5998120000000003E-2</v>
      </c>
      <c r="E777">
        <f t="shared" si="65"/>
        <v>-3.2973391705917683E-2</v>
      </c>
      <c r="F777">
        <f t="shared" si="66"/>
        <v>2.1537892407357141E-2</v>
      </c>
      <c r="G777">
        <f>IF('Input and Summary Results'!$J$4="yes",IF(C777=FALSE,FALSE,IF('Data Transformation'!E777&lt;$R$10,E777,$R$10)),IF(C777=FALSE,FALSE,IF(C777&lt;$R$10,C777,$R$10)))</f>
        <v>0.92688661000000006</v>
      </c>
      <c r="H777">
        <f>IF('Input and Summary Results'!$J$4="yes",'Data Transformation'!F777,'Data Transformation'!D777)</f>
        <v>4.5998120000000003E-2</v>
      </c>
      <c r="I777">
        <f t="shared" si="67"/>
        <v>25</v>
      </c>
    </row>
    <row r="778" spans="2:9" x14ac:dyDescent="0.25">
      <c r="B778">
        <f>IF('Input and Summary Results'!D360=0,FALSE,'Input and Summary Results'!$B360)</f>
        <v>25</v>
      </c>
      <c r="C778">
        <f>IF(OR(B778=0,'Input and Summary Results'!D360=0,'Input and Summary Results'!D360=""),FALSE,'Input and Summary Results'!$D360)</f>
        <v>0.96755332000000005</v>
      </c>
      <c r="D778">
        <f>IF(OR(B778=0,'Input and Summary Results'!E360=0),FALSE,'Input and Summary Results'!$E360)</f>
        <v>7.1844320000000003E-2</v>
      </c>
      <c r="E778">
        <f t="shared" si="65"/>
        <v>-1.432509251710673E-2</v>
      </c>
      <c r="F778">
        <f t="shared" si="66"/>
        <v>3.2226063655075875E-2</v>
      </c>
      <c r="G778">
        <f>IF('Input and Summary Results'!$J$4="yes",IF(C778=FALSE,FALSE,IF('Data Transformation'!E778&lt;$R$10,E778,$R$10)),IF(C778=FALSE,FALSE,IF(C778&lt;$R$10,C778,$R$10)))</f>
        <v>0.96755332000000005</v>
      </c>
      <c r="H778">
        <f>IF('Input and Summary Results'!$J$4="yes",'Data Transformation'!F778,'Data Transformation'!D778)</f>
        <v>7.1844320000000003E-2</v>
      </c>
      <c r="I778">
        <f t="shared" si="67"/>
        <v>25</v>
      </c>
    </row>
    <row r="779" spans="2:9" x14ac:dyDescent="0.25">
      <c r="B779">
        <f>IF('Input and Summary Results'!D361=0,FALSE,'Input and Summary Results'!$B361)</f>
        <v>25</v>
      </c>
      <c r="C779">
        <f>IF(OR(B779=0,'Input and Summary Results'!D361=0,'Input and Summary Results'!D361=""),FALSE,'Input and Summary Results'!$D361)</f>
        <v>0.97024257999999997</v>
      </c>
      <c r="D779">
        <f>IF(OR(B779=0,'Input and Summary Results'!E361=0),FALSE,'Input and Summary Results'!$E361)</f>
        <v>6.9985400000000003E-2</v>
      </c>
      <c r="E779">
        <f t="shared" si="65"/>
        <v>-1.3119669873572546E-2</v>
      </c>
      <c r="F779">
        <f t="shared" si="66"/>
        <v>3.1305226369265304E-2</v>
      </c>
      <c r="G779">
        <f>IF('Input and Summary Results'!$J$4="yes",IF(C779=FALSE,FALSE,IF('Data Transformation'!E779&lt;$R$10,E779,$R$10)),IF(C779=FALSE,FALSE,IF(C779&lt;$R$10,C779,$R$10)))</f>
        <v>0.97024257999999997</v>
      </c>
      <c r="H779">
        <f>IF('Input and Summary Results'!$J$4="yes",'Data Transformation'!F779,'Data Transformation'!D779)</f>
        <v>6.9985400000000003E-2</v>
      </c>
      <c r="I779">
        <f t="shared" si="67"/>
        <v>25</v>
      </c>
    </row>
    <row r="780" spans="2:9" x14ac:dyDescent="0.25">
      <c r="B780">
        <f>IF('Input and Summary Results'!D362=0,FALSE,'Input and Summary Results'!$B362)</f>
        <v>25</v>
      </c>
      <c r="C780">
        <f>IF(OR(B780=0,'Input and Summary Results'!D362=0,'Input and Summary Results'!D362=""),FALSE,'Input and Summary Results'!$D362)</f>
        <v>0.98299185</v>
      </c>
      <c r="D780">
        <f>IF(OR(B780=0,'Input and Summary Results'!E362=0),FALSE,'Input and Summary Results'!$E362)</f>
        <v>4.3425800000000001E-2</v>
      </c>
      <c r="E780">
        <f t="shared" si="65"/>
        <v>-7.4500828949249009E-3</v>
      </c>
      <c r="F780">
        <f t="shared" si="66"/>
        <v>1.9172892633850424E-2</v>
      </c>
      <c r="G780">
        <f>IF('Input and Summary Results'!$J$4="yes",IF(C780=FALSE,FALSE,IF('Data Transformation'!E780&lt;$R$10,E780,$R$10)),IF(C780=FALSE,FALSE,IF(C780&lt;$R$10,C780,$R$10)))</f>
        <v>0.98299185</v>
      </c>
      <c r="H780">
        <f>IF('Input and Summary Results'!$J$4="yes",'Data Transformation'!F780,'Data Transformation'!D780)</f>
        <v>4.3425800000000001E-2</v>
      </c>
      <c r="I780">
        <f t="shared" si="67"/>
        <v>25</v>
      </c>
    </row>
    <row r="781" spans="2:9" x14ac:dyDescent="0.25">
      <c r="B781">
        <f>IF('Input and Summary Results'!D363=0,FALSE,'Input and Summary Results'!$B363)</f>
        <v>25</v>
      </c>
      <c r="C781">
        <f>IF(OR(B781=0,'Input and Summary Results'!D363=0,'Input and Summary Results'!D363=""),FALSE,'Input and Summary Results'!$D363)</f>
        <v>1.03882188</v>
      </c>
      <c r="D781">
        <f>IF(OR(B781=0,'Input and Summary Results'!E363=0),FALSE,'Input and Summary Results'!$E363)</f>
        <v>7.2374830000000001E-2</v>
      </c>
      <c r="E781">
        <f t="shared" si="65"/>
        <v>1.6541088303426453E-2</v>
      </c>
      <c r="F781">
        <f t="shared" si="66"/>
        <v>3.0236825797315708E-2</v>
      </c>
      <c r="G781">
        <f>IF('Input and Summary Results'!$J$4="yes",IF(C781=FALSE,FALSE,IF('Data Transformation'!E781&lt;$R$10,E781,$R$10)),IF(C781=FALSE,FALSE,IF(C781&lt;$R$10,C781,$R$10)))</f>
        <v>1.03882188</v>
      </c>
      <c r="H781">
        <f>IF('Input and Summary Results'!$J$4="yes",'Data Transformation'!F781,'Data Transformation'!D781)</f>
        <v>7.2374830000000001E-2</v>
      </c>
      <c r="I781">
        <f t="shared" si="67"/>
        <v>25</v>
      </c>
    </row>
    <row r="782" spans="2:9" x14ac:dyDescent="0.25">
      <c r="B782">
        <f>IF('Input and Summary Results'!D364=0,FALSE,'Input and Summary Results'!$B364)</f>
        <v>25</v>
      </c>
      <c r="C782">
        <f>IF(OR(B782=0,'Input and Summary Results'!D364=0,'Input and Summary Results'!D364=""),FALSE,'Input and Summary Results'!$D364)</f>
        <v>1.0881079899999999</v>
      </c>
      <c r="D782">
        <f>IF(OR(B782=0,'Input and Summary Results'!E364=0),FALSE,'Input and Summary Results'!$E364)</f>
        <v>9.7104109999999993E-2</v>
      </c>
      <c r="E782">
        <f t="shared" si="65"/>
        <v>3.6671999345377661E-2</v>
      </c>
      <c r="F782">
        <f t="shared" si="66"/>
        <v>3.8730699643148472E-2</v>
      </c>
      <c r="G782">
        <f>IF('Input and Summary Results'!$J$4="yes",IF(C782=FALSE,FALSE,IF('Data Transformation'!E782&lt;$R$10,E782,$R$10)),IF(C782=FALSE,FALSE,IF(C782&lt;$R$10,C782,$R$10)))</f>
        <v>1.0881079899999999</v>
      </c>
      <c r="H782">
        <f>IF('Input and Summary Results'!$J$4="yes",'Data Transformation'!F782,'Data Transformation'!D782)</f>
        <v>9.7104109999999993E-2</v>
      </c>
      <c r="I782">
        <f t="shared" si="67"/>
        <v>25</v>
      </c>
    </row>
    <row r="783" spans="2:9" x14ac:dyDescent="0.25">
      <c r="B783">
        <f>IF('Input and Summary Results'!D365=0,FALSE,'Input and Summary Results'!$B365)</f>
        <v>26</v>
      </c>
      <c r="C783">
        <f>IF(OR(B783=0,'Input and Summary Results'!D365=0,'Input and Summary Results'!D365=""),FALSE,'Input and Summary Results'!$D365)</f>
        <v>0.59334003999999996</v>
      </c>
      <c r="D783">
        <f>IF(OR(B783=0,'Input and Summary Results'!E365=0),FALSE,'Input and Summary Results'!$E365)</f>
        <v>4.262121E-2</v>
      </c>
      <c r="E783">
        <f t="shared" si="65"/>
        <v>-0.22669634344695286</v>
      </c>
      <c r="F783">
        <f t="shared" si="66"/>
        <v>3.1175386613045697E-2</v>
      </c>
      <c r="G783">
        <f>IF('Input and Summary Results'!$J$4="yes",IF(C783=FALSE,FALSE,IF('Data Transformation'!E783&lt;$R$10,E783,$R$10)),IF(C783=FALSE,FALSE,IF(C783&lt;$R$10,C783,$R$10)))</f>
        <v>0.59334003999999996</v>
      </c>
      <c r="H783">
        <f>IF('Input and Summary Results'!$J$4="yes",'Data Transformation'!F783,'Data Transformation'!D783)</f>
        <v>4.262121E-2</v>
      </c>
      <c r="I783">
        <f t="shared" si="67"/>
        <v>26</v>
      </c>
    </row>
    <row r="784" spans="2:9" x14ac:dyDescent="0.25">
      <c r="B784">
        <f>IF('Input and Summary Results'!D366=0,FALSE,'Input and Summary Results'!$B366)</f>
        <v>26</v>
      </c>
      <c r="C784">
        <f>IF(OR(B784=0,'Input and Summary Results'!D366=0,'Input and Summary Results'!D366=""),FALSE,'Input and Summary Results'!$D366)</f>
        <v>0.72401884000000005</v>
      </c>
      <c r="D784">
        <f>IF(OR(B784=0,'Input and Summary Results'!E366=0),FALSE,'Input and Summary Results'!$E366)</f>
        <v>4.747055E-2</v>
      </c>
      <c r="E784">
        <f t="shared" si="65"/>
        <v>-0.14025013269569411</v>
      </c>
      <c r="F784">
        <f t="shared" si="66"/>
        <v>2.8455362708517364E-2</v>
      </c>
      <c r="G784">
        <f>IF('Input and Summary Results'!$J$4="yes",IF(C784=FALSE,FALSE,IF('Data Transformation'!E784&lt;$R$10,E784,$R$10)),IF(C784=FALSE,FALSE,IF(C784&lt;$R$10,C784,$R$10)))</f>
        <v>0.72401884000000005</v>
      </c>
      <c r="H784">
        <f>IF('Input and Summary Results'!$J$4="yes",'Data Transformation'!F784,'Data Transformation'!D784)</f>
        <v>4.747055E-2</v>
      </c>
      <c r="I784">
        <f t="shared" si="67"/>
        <v>26</v>
      </c>
    </row>
    <row r="785" spans="2:9" x14ac:dyDescent="0.25">
      <c r="B785">
        <f>IF('Input and Summary Results'!D367=0,FALSE,'Input and Summary Results'!$B367)</f>
        <v>26</v>
      </c>
      <c r="C785">
        <f>IF(OR(B785=0,'Input and Summary Results'!D367=0,'Input and Summary Results'!D367=""),FALSE,'Input and Summary Results'!$D367)</f>
        <v>0.72513954000000003</v>
      </c>
      <c r="D785">
        <f>IF(OR(B785=0,'Input and Summary Results'!E367=0),FALSE,'Input and Summary Results'!$E367)</f>
        <v>4.1609930000000003E-2</v>
      </c>
      <c r="E785">
        <f t="shared" si="65"/>
        <v>-0.13957841326238063</v>
      </c>
      <c r="F785">
        <f t="shared" si="66"/>
        <v>2.490377178990957E-2</v>
      </c>
      <c r="G785">
        <f>IF('Input and Summary Results'!$J$4="yes",IF(C785=FALSE,FALSE,IF('Data Transformation'!E785&lt;$R$10,E785,$R$10)),IF(C785=FALSE,FALSE,IF(C785&lt;$R$10,C785,$R$10)))</f>
        <v>0.72513954000000003</v>
      </c>
      <c r="H785">
        <f>IF('Input and Summary Results'!$J$4="yes",'Data Transformation'!F785,'Data Transformation'!D785)</f>
        <v>4.1609930000000003E-2</v>
      </c>
      <c r="I785">
        <f t="shared" si="67"/>
        <v>26</v>
      </c>
    </row>
    <row r="786" spans="2:9" x14ac:dyDescent="0.25">
      <c r="B786">
        <f>IF('Input and Summary Results'!D368=0,FALSE,'Input and Summary Results'!$B368)</f>
        <v>26</v>
      </c>
      <c r="C786">
        <f>IF(OR(B786=0,'Input and Summary Results'!D368=0,'Input and Summary Results'!D368=""),FALSE,'Input and Summary Results'!$D368)</f>
        <v>0.74263657000000005</v>
      </c>
      <c r="D786">
        <f>IF(OR(B786=0,'Input and Summary Results'!E368=0),FALSE,'Input and Summary Results'!$E368)</f>
        <v>6.1284690000000003E-2</v>
      </c>
      <c r="E786">
        <f t="shared" si="65"/>
        <v>-0.12922366841695559</v>
      </c>
      <c r="F786">
        <f t="shared" si="66"/>
        <v>3.5815035960321748E-2</v>
      </c>
      <c r="G786">
        <f>IF('Input and Summary Results'!$J$4="yes",IF(C786=FALSE,FALSE,IF('Data Transformation'!E786&lt;$R$10,E786,$R$10)),IF(C786=FALSE,FALSE,IF(C786&lt;$R$10,C786,$R$10)))</f>
        <v>0.74263657000000005</v>
      </c>
      <c r="H786">
        <f>IF('Input and Summary Results'!$J$4="yes",'Data Transformation'!F786,'Data Transformation'!D786)</f>
        <v>6.1284690000000003E-2</v>
      </c>
      <c r="I786">
        <f t="shared" si="67"/>
        <v>26</v>
      </c>
    </row>
    <row r="787" spans="2:9" x14ac:dyDescent="0.25">
      <c r="B787">
        <f>IF('Input and Summary Results'!D369=0,FALSE,'Input and Summary Results'!$B369)</f>
        <v>26</v>
      </c>
      <c r="C787">
        <f>IF(OR(B787=0,'Input and Summary Results'!D369=0,'Input and Summary Results'!D369=""),FALSE,'Input and Summary Results'!$D369)</f>
        <v>0.79039037999999995</v>
      </c>
      <c r="D787">
        <f>IF(OR(B787=0,'Input and Summary Results'!E369=0),FALSE,'Input and Summary Results'!$E369)</f>
        <v>5.0253029999999997E-2</v>
      </c>
      <c r="E787">
        <f t="shared" si="65"/>
        <v>-0.10215835427359243</v>
      </c>
      <c r="F787">
        <f t="shared" si="66"/>
        <v>2.759372529306341E-2</v>
      </c>
      <c r="G787">
        <f>IF('Input and Summary Results'!$J$4="yes",IF(C787=FALSE,FALSE,IF('Data Transformation'!E787&lt;$R$10,E787,$R$10)),IF(C787=FALSE,FALSE,IF(C787&lt;$R$10,C787,$R$10)))</f>
        <v>0.79039037999999995</v>
      </c>
      <c r="H787">
        <f>IF('Input and Summary Results'!$J$4="yes",'Data Transformation'!F787,'Data Transformation'!D787)</f>
        <v>5.0253029999999997E-2</v>
      </c>
      <c r="I787">
        <f t="shared" si="67"/>
        <v>26</v>
      </c>
    </row>
    <row r="788" spans="2:9" x14ac:dyDescent="0.25">
      <c r="B788">
        <f>IF('Input and Summary Results'!D370=0,FALSE,'Input and Summary Results'!$B370)</f>
        <v>26</v>
      </c>
      <c r="C788">
        <f>IF(OR(B788=0,'Input and Summary Results'!D370=0,'Input and Summary Results'!D370=""),FALSE,'Input and Summary Results'!$D370)</f>
        <v>0.82591532000000001</v>
      </c>
      <c r="D788">
        <f>IF(OR(B788=0,'Input and Summary Results'!E370=0),FALSE,'Input and Summary Results'!$E370)</f>
        <v>7.6435879999999998E-2</v>
      </c>
      <c r="E788">
        <f t="shared" si="65"/>
        <v>-8.3064478033084185E-2</v>
      </c>
      <c r="F788">
        <f t="shared" si="66"/>
        <v>4.0165342761773692E-2</v>
      </c>
      <c r="G788">
        <f>IF('Input and Summary Results'!$J$4="yes",IF(C788=FALSE,FALSE,IF('Data Transformation'!E788&lt;$R$10,E788,$R$10)),IF(C788=FALSE,FALSE,IF(C788&lt;$R$10,C788,$R$10)))</f>
        <v>0.82591532000000001</v>
      </c>
      <c r="H788">
        <f>IF('Input and Summary Results'!$J$4="yes",'Data Transformation'!F788,'Data Transformation'!D788)</f>
        <v>7.6435879999999998E-2</v>
      </c>
      <c r="I788">
        <f t="shared" si="67"/>
        <v>26</v>
      </c>
    </row>
    <row r="789" spans="2:9" x14ac:dyDescent="0.25">
      <c r="B789">
        <f>IF('Input and Summary Results'!D371=0,FALSE,'Input and Summary Results'!$B371)</f>
        <v>26</v>
      </c>
      <c r="C789">
        <f>IF(OR(B789=0,'Input and Summary Results'!D371=0,'Input and Summary Results'!D371=""),FALSE,'Input and Summary Results'!$D371)</f>
        <v>0.88322034999999999</v>
      </c>
      <c r="D789">
        <f>IF(OR(B789=0,'Input and Summary Results'!E371=0),FALSE,'Input and Summary Results'!$E371)</f>
        <v>8.2676799999999995E-2</v>
      </c>
      <c r="E789">
        <f t="shared" si="65"/>
        <v>-5.3930933058161643E-2</v>
      </c>
      <c r="F789">
        <f t="shared" si="66"/>
        <v>4.0626024072022343E-2</v>
      </c>
      <c r="G789">
        <f>IF('Input and Summary Results'!$J$4="yes",IF(C789=FALSE,FALSE,IF('Data Transformation'!E789&lt;$R$10,E789,$R$10)),IF(C789=FALSE,FALSE,IF(C789&lt;$R$10,C789,$R$10)))</f>
        <v>0.88322034999999999</v>
      </c>
      <c r="H789">
        <f>IF('Input and Summary Results'!$J$4="yes",'Data Transformation'!F789,'Data Transformation'!D789)</f>
        <v>8.2676799999999995E-2</v>
      </c>
      <c r="I789">
        <f t="shared" si="67"/>
        <v>26</v>
      </c>
    </row>
    <row r="790" spans="2:9" x14ac:dyDescent="0.25">
      <c r="B790">
        <f>IF('Input and Summary Results'!D372=0,FALSE,'Input and Summary Results'!$B372)</f>
        <v>26</v>
      </c>
      <c r="C790">
        <f>IF(OR(B790=0,'Input and Summary Results'!D372=0,'Input and Summary Results'!D372=""),FALSE,'Input and Summary Results'!$D372)</f>
        <v>0.91352283000000001</v>
      </c>
      <c r="D790">
        <f>IF(OR(B790=0,'Input and Summary Results'!E372=0),FALSE,'Input and Summary Results'!$E372)</f>
        <v>4.027331E-2</v>
      </c>
      <c r="E790">
        <f t="shared" si="65"/>
        <v>-3.9280594650657599E-2</v>
      </c>
      <c r="F790">
        <f t="shared" si="66"/>
        <v>1.9133201673788489E-2</v>
      </c>
      <c r="G790">
        <f>IF('Input and Summary Results'!$J$4="yes",IF(C790=FALSE,FALSE,IF('Data Transformation'!E790&lt;$R$10,E790,$R$10)),IF(C790=FALSE,FALSE,IF(C790&lt;$R$10,C790,$R$10)))</f>
        <v>0.91352283000000001</v>
      </c>
      <c r="H790">
        <f>IF('Input and Summary Results'!$J$4="yes",'Data Transformation'!F790,'Data Transformation'!D790)</f>
        <v>4.027331E-2</v>
      </c>
      <c r="I790">
        <f t="shared" si="67"/>
        <v>26</v>
      </c>
    </row>
    <row r="791" spans="2:9" x14ac:dyDescent="0.25">
      <c r="B791">
        <f>IF('Input and Summary Results'!D373=0,FALSE,'Input and Summary Results'!$B373)</f>
        <v>26</v>
      </c>
      <c r="C791">
        <f>IF(OR(B791=0,'Input and Summary Results'!D373=0,'Input and Summary Results'!D373=""),FALSE,'Input and Summary Results'!$D373)</f>
        <v>0.95445177000000003</v>
      </c>
      <c r="D791">
        <f>IF(OR(B791=0,'Input and Summary Results'!E373=0),FALSE,'Input and Summary Results'!$E373)</f>
        <v>5.0297840000000003E-2</v>
      </c>
      <c r="E791">
        <f t="shared" si="65"/>
        <v>-2.0246012322248999E-2</v>
      </c>
      <c r="F791">
        <f t="shared" si="66"/>
        <v>2.287099594356664E-2</v>
      </c>
      <c r="G791">
        <f>IF('Input and Summary Results'!$J$4="yes",IF(C791=FALSE,FALSE,IF('Data Transformation'!E791&lt;$R$10,E791,$R$10)),IF(C791=FALSE,FALSE,IF(C791&lt;$R$10,C791,$R$10)))</f>
        <v>0.95445177000000003</v>
      </c>
      <c r="H791">
        <f>IF('Input and Summary Results'!$J$4="yes",'Data Transformation'!F791,'Data Transformation'!D791)</f>
        <v>5.0297840000000003E-2</v>
      </c>
      <c r="I791">
        <f t="shared" si="67"/>
        <v>26</v>
      </c>
    </row>
    <row r="792" spans="2:9" x14ac:dyDescent="0.25">
      <c r="B792">
        <f>IF('Input and Summary Results'!D374=0,FALSE,'Input and Summary Results'!$B374)</f>
        <v>26</v>
      </c>
      <c r="C792">
        <f>IF(OR(B792=0,'Input and Summary Results'!D374=0,'Input and Summary Results'!D374=""),FALSE,'Input and Summary Results'!$D374)</f>
        <v>1.0153872900000001</v>
      </c>
      <c r="D792">
        <f>IF(OR(B792=0,'Input and Summary Results'!E374=0),FALSE,'Input and Summary Results'!$E374)</f>
        <v>8.8463650000000005E-2</v>
      </c>
      <c r="E792">
        <f t="shared" si="65"/>
        <v>6.6317228686531126E-3</v>
      </c>
      <c r="F792">
        <f t="shared" si="66"/>
        <v>3.7811408984644669E-2</v>
      </c>
      <c r="G792">
        <f>IF('Input and Summary Results'!$J$4="yes",IF(C792=FALSE,FALSE,IF('Data Transformation'!E792&lt;$R$10,E792,$R$10)),IF(C792=FALSE,FALSE,IF(C792&lt;$R$10,C792,$R$10)))</f>
        <v>1.0153872900000001</v>
      </c>
      <c r="H792">
        <f>IF('Input and Summary Results'!$J$4="yes",'Data Transformation'!F792,'Data Transformation'!D792)</f>
        <v>8.8463650000000005E-2</v>
      </c>
      <c r="I792">
        <f t="shared" si="67"/>
        <v>26</v>
      </c>
    </row>
    <row r="793" spans="2:9" x14ac:dyDescent="0.25">
      <c r="B793">
        <f>IF('Input and Summary Results'!D375=0,FALSE,'Input and Summary Results'!$B375)</f>
        <v>26</v>
      </c>
      <c r="C793">
        <f>IF(OR(B793=0,'Input and Summary Results'!D375=0,'Input and Summary Results'!D375=""),FALSE,'Input and Summary Results'!$D375)</f>
        <v>1.10801588</v>
      </c>
      <c r="D793">
        <f>IF(OR(B793=0,'Input and Summary Results'!E375=0),FALSE,'Input and Summary Results'!$E375)</f>
        <v>7.0360140000000002E-2</v>
      </c>
      <c r="E793">
        <f t="shared" si="65"/>
        <v>4.4545984712764393E-2</v>
      </c>
      <c r="F793">
        <f t="shared" si="66"/>
        <v>2.7559443245524604E-2</v>
      </c>
      <c r="G793">
        <f>IF('Input and Summary Results'!$J$4="yes",IF(C793=FALSE,FALSE,IF('Data Transformation'!E793&lt;$R$10,E793,$R$10)),IF(C793=FALSE,FALSE,IF(C793&lt;$R$10,C793,$R$10)))</f>
        <v>1.10801588</v>
      </c>
      <c r="H793">
        <f>IF('Input and Summary Results'!$J$4="yes",'Data Transformation'!F793,'Data Transformation'!D793)</f>
        <v>7.0360140000000002E-2</v>
      </c>
      <c r="I793">
        <f t="shared" si="67"/>
        <v>26</v>
      </c>
    </row>
    <row r="794" spans="2:9" x14ac:dyDescent="0.25">
      <c r="B794">
        <f>IF('Input and Summary Results'!D376=0,FALSE,'Input and Summary Results'!$B376)</f>
        <v>27</v>
      </c>
      <c r="C794">
        <f>IF(OR(B794=0,'Input and Summary Results'!D376=0,'Input and Summary Results'!D376=""),FALSE,'Input and Summary Results'!$D376)</f>
        <v>0.14428669999999999</v>
      </c>
      <c r="D794">
        <f>IF(OR(B794=0,'Input and Summary Results'!E376=0),FALSE,'Input and Summary Results'!$E376)</f>
        <v>6.0108519999999999E-2</v>
      </c>
      <c r="E794">
        <f t="shared" si="65"/>
        <v>-0.84077369927944678</v>
      </c>
      <c r="F794">
        <f t="shared" si="66"/>
        <v>0.18080043191784137</v>
      </c>
      <c r="G794">
        <f>IF('Input and Summary Results'!$J$4="yes",IF(C794=FALSE,FALSE,IF('Data Transformation'!E794&lt;$R$10,E794,$R$10)),IF(C794=FALSE,FALSE,IF(C794&lt;$R$10,C794,$R$10)))</f>
        <v>0.14428669999999999</v>
      </c>
      <c r="H794">
        <f>IF('Input and Summary Results'!$J$4="yes",'Data Transformation'!F794,'Data Transformation'!D794)</f>
        <v>6.0108519999999999E-2</v>
      </c>
      <c r="I794">
        <f t="shared" si="67"/>
        <v>27</v>
      </c>
    </row>
    <row r="795" spans="2:9" x14ac:dyDescent="0.25">
      <c r="B795">
        <f>IF('Input and Summary Results'!D377=0,FALSE,'Input and Summary Results'!$B377)</f>
        <v>27</v>
      </c>
      <c r="C795">
        <f>IF(OR(B795=0,'Input and Summary Results'!D377=0,'Input and Summary Results'!D377=""),FALSE,'Input and Summary Results'!$D377)</f>
        <v>0.18933757000000001</v>
      </c>
      <c r="D795">
        <f>IF(OR(B795=0,'Input and Summary Results'!E377=0),FALSE,'Input and Summary Results'!$E377)</f>
        <v>3.982786E-2</v>
      </c>
      <c r="E795">
        <f t="shared" si="65"/>
        <v>-0.72276320101373626</v>
      </c>
      <c r="F795">
        <f t="shared" si="66"/>
        <v>9.1293509470941239E-2</v>
      </c>
      <c r="G795">
        <f>IF('Input and Summary Results'!$J$4="yes",IF(C795=FALSE,FALSE,IF('Data Transformation'!E795&lt;$R$10,E795,$R$10)),IF(C795=FALSE,FALSE,IF(C795&lt;$R$10,C795,$R$10)))</f>
        <v>0.18933757000000001</v>
      </c>
      <c r="H795">
        <f>IF('Input and Summary Results'!$J$4="yes",'Data Transformation'!F795,'Data Transformation'!D795)</f>
        <v>3.982786E-2</v>
      </c>
      <c r="I795">
        <f t="shared" si="67"/>
        <v>27</v>
      </c>
    </row>
    <row r="796" spans="2:9" x14ac:dyDescent="0.25">
      <c r="B796">
        <f>IF('Input and Summary Results'!D378=0,FALSE,'Input and Summary Results'!$B378)</f>
        <v>27</v>
      </c>
      <c r="C796">
        <f>IF(OR(B796=0,'Input and Summary Results'!D378=0,'Input and Summary Results'!D378=""),FALSE,'Input and Summary Results'!$D378)</f>
        <v>0.25351077</v>
      </c>
      <c r="D796">
        <f>IF(OR(B796=0,'Input and Summary Results'!E378=0),FALSE,'Input and Summary Results'!$E378)</f>
        <v>4.3002989999999998E-2</v>
      </c>
      <c r="E796">
        <f t="shared" si="65"/>
        <v>-0.59600358563157707</v>
      </c>
      <c r="F796">
        <f t="shared" si="66"/>
        <v>7.3619348243074631E-2</v>
      </c>
      <c r="G796">
        <f>IF('Input and Summary Results'!$J$4="yes",IF(C796=FALSE,FALSE,IF('Data Transformation'!E796&lt;$R$10,E796,$R$10)),IF(C796=FALSE,FALSE,IF(C796&lt;$R$10,C796,$R$10)))</f>
        <v>0.25351077</v>
      </c>
      <c r="H796">
        <f>IF('Input and Summary Results'!$J$4="yes",'Data Transformation'!F796,'Data Transformation'!D796)</f>
        <v>4.3002989999999998E-2</v>
      </c>
      <c r="I796">
        <f t="shared" si="67"/>
        <v>27</v>
      </c>
    </row>
    <row r="797" spans="2:9" x14ac:dyDescent="0.25">
      <c r="B797">
        <f>IF('Input and Summary Results'!D379=0,FALSE,'Input and Summary Results'!$B379)</f>
        <v>27</v>
      </c>
      <c r="C797">
        <f>IF(OR(B797=0,'Input and Summary Results'!D379=0,'Input and Summary Results'!D379=""),FALSE,'Input and Summary Results'!$D379)</f>
        <v>0.25644748000000001</v>
      </c>
      <c r="D797">
        <f>IF(OR(B797=0,'Input and Summary Results'!E379=0),FALSE,'Input and Summary Results'!$E379)</f>
        <v>8.1732719999999995E-2</v>
      </c>
      <c r="E797">
        <f t="shared" si="65"/>
        <v>-0.59100156420388794</v>
      </c>
      <c r="F797">
        <f t="shared" si="66"/>
        <v>0.13832072157620731</v>
      </c>
      <c r="G797">
        <f>IF('Input and Summary Results'!$J$4="yes",IF(C797=FALSE,FALSE,IF('Data Transformation'!E797&lt;$R$10,E797,$R$10)),IF(C797=FALSE,FALSE,IF(C797&lt;$R$10,C797,$R$10)))</f>
        <v>0.25644748000000001</v>
      </c>
      <c r="H797">
        <f>IF('Input and Summary Results'!$J$4="yes",'Data Transformation'!F797,'Data Transformation'!D797)</f>
        <v>8.1732719999999995E-2</v>
      </c>
      <c r="I797">
        <f t="shared" si="67"/>
        <v>27</v>
      </c>
    </row>
    <row r="798" spans="2:9" x14ac:dyDescent="0.25">
      <c r="B798">
        <f>IF('Input and Summary Results'!D380=0,FALSE,'Input and Summary Results'!$B380)</f>
        <v>27</v>
      </c>
      <c r="C798">
        <f>IF(OR(B798=0,'Input and Summary Results'!D380=0,'Input and Summary Results'!D380=""),FALSE,'Input and Summary Results'!$D380)</f>
        <v>0.25900661000000003</v>
      </c>
      <c r="D798">
        <f>IF(OR(B798=0,'Input and Summary Results'!E380=0),FALSE,'Input and Summary Results'!$E380)</f>
        <v>5.4817959999999999E-2</v>
      </c>
      <c r="E798">
        <f t="shared" si="65"/>
        <v>-0.58668915232842278</v>
      </c>
      <c r="F798">
        <f t="shared" si="66"/>
        <v>9.185477791474124E-2</v>
      </c>
      <c r="G798">
        <f>IF('Input and Summary Results'!$J$4="yes",IF(C798=FALSE,FALSE,IF('Data Transformation'!E798&lt;$R$10,E798,$R$10)),IF(C798=FALSE,FALSE,IF(C798&lt;$R$10,C798,$R$10)))</f>
        <v>0.25900661000000003</v>
      </c>
      <c r="H798">
        <f>IF('Input and Summary Results'!$J$4="yes",'Data Transformation'!F798,'Data Transformation'!D798)</f>
        <v>5.4817959999999999E-2</v>
      </c>
      <c r="I798">
        <f t="shared" si="67"/>
        <v>27</v>
      </c>
    </row>
    <row r="799" spans="2:9" x14ac:dyDescent="0.25">
      <c r="B799">
        <f>IF('Input and Summary Results'!D381=0,FALSE,'Input and Summary Results'!$B381)</f>
        <v>27</v>
      </c>
      <c r="C799">
        <f>IF(OR(B799=0,'Input and Summary Results'!D381=0,'Input and Summary Results'!D381=""),FALSE,'Input and Summary Results'!$D381)</f>
        <v>0.2590519</v>
      </c>
      <c r="D799">
        <f>IF(OR(B799=0,'Input and Summary Results'!E381=0),FALSE,'Input and Summary Results'!$E381)</f>
        <v>6.9287870000000001E-2</v>
      </c>
      <c r="E799">
        <f t="shared" si="65"/>
        <v>-0.58661321805939393</v>
      </c>
      <c r="F799">
        <f t="shared" si="66"/>
        <v>0.11608073741207843</v>
      </c>
      <c r="G799">
        <f>IF('Input and Summary Results'!$J$4="yes",IF(C799=FALSE,FALSE,IF('Data Transformation'!E799&lt;$R$10,E799,$R$10)),IF(C799=FALSE,FALSE,IF(C799&lt;$R$10,C799,$R$10)))</f>
        <v>0.2590519</v>
      </c>
      <c r="H799">
        <f>IF('Input and Summary Results'!$J$4="yes",'Data Transformation'!F799,'Data Transformation'!D799)</f>
        <v>6.9287870000000001E-2</v>
      </c>
      <c r="I799">
        <f t="shared" si="67"/>
        <v>27</v>
      </c>
    </row>
    <row r="800" spans="2:9" x14ac:dyDescent="0.25">
      <c r="B800">
        <f>IF('Input and Summary Results'!D382=0,FALSE,'Input and Summary Results'!$B382)</f>
        <v>27</v>
      </c>
      <c r="C800">
        <f>IF(OR(B800=0,'Input and Summary Results'!D382=0,'Input and Summary Results'!D382=""),FALSE,'Input and Summary Results'!$D382)</f>
        <v>0.26533865000000001</v>
      </c>
      <c r="D800">
        <f>IF(OR(B800=0,'Input and Summary Results'!E382=0),FALSE,'Input and Summary Results'!$E382)</f>
        <v>5.971949E-2</v>
      </c>
      <c r="E800">
        <f t="shared" si="65"/>
        <v>-0.57619948481165828</v>
      </c>
      <c r="F800">
        <f t="shared" si="66"/>
        <v>9.7679922092013344E-2</v>
      </c>
      <c r="G800">
        <f>IF('Input and Summary Results'!$J$4="yes",IF(C800=FALSE,FALSE,IF('Data Transformation'!E800&lt;$R$10,E800,$R$10)),IF(C800=FALSE,FALSE,IF(C800&lt;$R$10,C800,$R$10)))</f>
        <v>0.26533865000000001</v>
      </c>
      <c r="H800">
        <f>IF('Input and Summary Results'!$J$4="yes",'Data Transformation'!F800,'Data Transformation'!D800)</f>
        <v>5.971949E-2</v>
      </c>
      <c r="I800">
        <f t="shared" si="67"/>
        <v>27</v>
      </c>
    </row>
    <row r="801" spans="2:9" x14ac:dyDescent="0.25">
      <c r="B801">
        <f>IF('Input and Summary Results'!D383=0,FALSE,'Input and Summary Results'!$B383)</f>
        <v>27</v>
      </c>
      <c r="C801">
        <f>IF(OR(B801=0,'Input and Summary Results'!D383=0,'Input and Summary Results'!D383=""),FALSE,'Input and Summary Results'!$D383)</f>
        <v>0.27769079000000002</v>
      </c>
      <c r="D801">
        <f>IF(OR(B801=0,'Input and Summary Results'!E383=0),FALSE,'Input and Summary Results'!$E383)</f>
        <v>5.6116569999999998E-2</v>
      </c>
      <c r="E801">
        <f t="shared" si="65"/>
        <v>-0.55643852398941795</v>
      </c>
      <c r="F801">
        <f t="shared" si="66"/>
        <v>8.7703993999945037E-2</v>
      </c>
      <c r="G801">
        <f>IF('Input and Summary Results'!$J$4="yes",IF(C801=FALSE,FALSE,IF('Data Transformation'!E801&lt;$R$10,E801,$R$10)),IF(C801=FALSE,FALSE,IF(C801&lt;$R$10,C801,$R$10)))</f>
        <v>0.27769079000000002</v>
      </c>
      <c r="H801">
        <f>IF('Input and Summary Results'!$J$4="yes",'Data Transformation'!F801,'Data Transformation'!D801)</f>
        <v>5.6116569999999998E-2</v>
      </c>
      <c r="I801">
        <f t="shared" si="67"/>
        <v>27</v>
      </c>
    </row>
    <row r="802" spans="2:9" x14ac:dyDescent="0.25">
      <c r="B802">
        <f>IF('Input and Summary Results'!D384=0,FALSE,'Input and Summary Results'!$B384)</f>
        <v>27</v>
      </c>
      <c r="C802">
        <f>IF(OR(B802=0,'Input and Summary Results'!D384=0,'Input and Summary Results'!D384=""),FALSE,'Input and Summary Results'!$D384)</f>
        <v>0.30419611000000002</v>
      </c>
      <c r="D802">
        <f>IF(OR(B802=0,'Input and Summary Results'!E384=0),FALSE,'Input and Summary Results'!$E384)</f>
        <v>7.4613769999999996E-2</v>
      </c>
      <c r="E802">
        <f t="shared" si="65"/>
        <v>-0.51684634391989237</v>
      </c>
      <c r="F802">
        <f t="shared" si="66"/>
        <v>0.10645230203634096</v>
      </c>
      <c r="G802">
        <f>IF('Input and Summary Results'!$J$4="yes",IF(C802=FALSE,FALSE,IF('Data Transformation'!E802&lt;$R$10,E802,$R$10)),IF(C802=FALSE,FALSE,IF(C802&lt;$R$10,C802,$R$10)))</f>
        <v>0.30419611000000002</v>
      </c>
      <c r="H802">
        <f>IF('Input and Summary Results'!$J$4="yes",'Data Transformation'!F802,'Data Transformation'!D802)</f>
        <v>7.4613769999999996E-2</v>
      </c>
      <c r="I802">
        <f t="shared" si="67"/>
        <v>27</v>
      </c>
    </row>
    <row r="803" spans="2:9" x14ac:dyDescent="0.25">
      <c r="B803">
        <f>IF('Input and Summary Results'!D385=0,FALSE,'Input and Summary Results'!$B385)</f>
        <v>27</v>
      </c>
      <c r="C803">
        <f>IF(OR(B803=0,'Input and Summary Results'!D385=0,'Input and Summary Results'!D385=""),FALSE,'Input and Summary Results'!$D385)</f>
        <v>0.36589263999999999</v>
      </c>
      <c r="D803">
        <f>IF(OR(B803=0,'Input and Summary Results'!E385=0),FALSE,'Input and Summary Results'!$E385)</f>
        <v>6.6227949999999994E-2</v>
      </c>
      <c r="E803">
        <f t="shared" si="65"/>
        <v>-0.43664632634158262</v>
      </c>
      <c r="F803">
        <f t="shared" si="66"/>
        <v>7.8555639435655217E-2</v>
      </c>
      <c r="G803">
        <f>IF('Input and Summary Results'!$J$4="yes",IF(C803=FALSE,FALSE,IF('Data Transformation'!E803&lt;$R$10,E803,$R$10)),IF(C803=FALSE,FALSE,IF(C803&lt;$R$10,C803,$R$10)))</f>
        <v>0.36589263999999999</v>
      </c>
      <c r="H803">
        <f>IF('Input and Summary Results'!$J$4="yes",'Data Transformation'!F803,'Data Transformation'!D803)</f>
        <v>6.6227949999999994E-2</v>
      </c>
      <c r="I803">
        <f t="shared" si="67"/>
        <v>27</v>
      </c>
    </row>
    <row r="804" spans="2:9" x14ac:dyDescent="0.25">
      <c r="B804">
        <f>IF('Input and Summary Results'!D386=0,FALSE,'Input and Summary Results'!$B386)</f>
        <v>28</v>
      </c>
      <c r="C804">
        <f>IF(OR(B804=0,'Input and Summary Results'!D386=0,'Input and Summary Results'!D386=""),FALSE,'Input and Summary Results'!$D386)</f>
        <v>0.14566462999999999</v>
      </c>
      <c r="D804">
        <f>IF(OR(B804=0,'Input and Summary Results'!E386=0),FALSE,'Input and Summary Results'!$E386)</f>
        <v>6.6979730000000001E-2</v>
      </c>
      <c r="E804">
        <f t="shared" si="65"/>
        <v>-0.83664588996396627</v>
      </c>
      <c r="F804">
        <f t="shared" si="66"/>
        <v>0.19956253498189644</v>
      </c>
      <c r="G804">
        <f>IF('Input and Summary Results'!$J$4="yes",IF(C804=FALSE,FALSE,IF('Data Transformation'!E804&lt;$R$10,E804,$R$10)),IF(C804=FALSE,FALSE,IF(C804&lt;$R$10,C804,$R$10)))</f>
        <v>0.14566462999999999</v>
      </c>
      <c r="H804">
        <f>IF('Input and Summary Results'!$J$4="yes",'Data Transformation'!F804,'Data Transformation'!D804)</f>
        <v>6.6979730000000001E-2</v>
      </c>
      <c r="I804">
        <f t="shared" si="67"/>
        <v>28</v>
      </c>
    </row>
    <row r="805" spans="2:9" x14ac:dyDescent="0.25">
      <c r="B805">
        <f>IF('Input and Summary Results'!D387=0,FALSE,'Input and Summary Results'!$B387)</f>
        <v>28</v>
      </c>
      <c r="C805">
        <f>IF(OR(B805=0,'Input and Summary Results'!D387=0,'Input and Summary Results'!D387=""),FALSE,'Input and Summary Results'!$D387)</f>
        <v>0.18254128</v>
      </c>
      <c r="D805">
        <f>IF(OR(B805=0,'Input and Summary Results'!E387=0),FALSE,'Input and Summary Results'!$E387)</f>
        <v>7.7614719999999998E-2</v>
      </c>
      <c r="E805">
        <f t="shared" si="65"/>
        <v>-0.73863890847341251</v>
      </c>
      <c r="F805">
        <f t="shared" si="66"/>
        <v>0.18453244372998809</v>
      </c>
      <c r="G805">
        <f>IF('Input and Summary Results'!$J$4="yes",IF(C805=FALSE,FALSE,IF('Data Transformation'!E805&lt;$R$10,E805,$R$10)),IF(C805=FALSE,FALSE,IF(C805&lt;$R$10,C805,$R$10)))</f>
        <v>0.18254128</v>
      </c>
      <c r="H805">
        <f>IF('Input and Summary Results'!$J$4="yes",'Data Transformation'!F805,'Data Transformation'!D805)</f>
        <v>7.7614719999999998E-2</v>
      </c>
      <c r="I805">
        <f t="shared" si="67"/>
        <v>28</v>
      </c>
    </row>
    <row r="806" spans="2:9" x14ac:dyDescent="0.25">
      <c r="B806">
        <f>IF('Input and Summary Results'!D388=0,FALSE,'Input and Summary Results'!$B388)</f>
        <v>28</v>
      </c>
      <c r="C806">
        <f>IF(OR(B806=0,'Input and Summary Results'!D388=0,'Input and Summary Results'!D388=""),FALSE,'Input and Summary Results'!$D388)</f>
        <v>0.19367641999999999</v>
      </c>
      <c r="D806">
        <f>IF(OR(B806=0,'Input and Summary Results'!E388=0),FALSE,'Input and Summary Results'!$E388)</f>
        <v>7.3822529999999997E-2</v>
      </c>
      <c r="E806">
        <f t="shared" si="65"/>
        <v>-0.71292325118205413</v>
      </c>
      <c r="F806">
        <f t="shared" si="66"/>
        <v>0.16542529038899004</v>
      </c>
      <c r="G806">
        <f>IF('Input and Summary Results'!$J$4="yes",IF(C806=FALSE,FALSE,IF('Data Transformation'!E806&lt;$R$10,E806,$R$10)),IF(C806=FALSE,FALSE,IF(C806&lt;$R$10,C806,$R$10)))</f>
        <v>0.19367641999999999</v>
      </c>
      <c r="H806">
        <f>IF('Input and Summary Results'!$J$4="yes",'Data Transformation'!F806,'Data Transformation'!D806)</f>
        <v>7.3822529999999997E-2</v>
      </c>
      <c r="I806">
        <f t="shared" si="67"/>
        <v>28</v>
      </c>
    </row>
    <row r="807" spans="2:9" x14ac:dyDescent="0.25">
      <c r="B807">
        <f>IF('Input and Summary Results'!D389=0,FALSE,'Input and Summary Results'!$B389)</f>
        <v>28</v>
      </c>
      <c r="C807">
        <f>IF(OR(B807=0,'Input and Summary Results'!D389=0,'Input and Summary Results'!D389=""),FALSE,'Input and Summary Results'!$D389)</f>
        <v>0.31042850999999999</v>
      </c>
      <c r="D807">
        <f>IF(OR(B807=0,'Input and Summary Results'!E389=0),FALSE,'Input and Summary Results'!$E389)</f>
        <v>4.0659239999999999E-2</v>
      </c>
      <c r="E807">
        <f t="shared" si="65"/>
        <v>-0.5080383996332839</v>
      </c>
      <c r="F807">
        <f t="shared" si="66"/>
        <v>5.6844360590462516E-2</v>
      </c>
      <c r="G807">
        <f>IF('Input and Summary Results'!$J$4="yes",IF(C807=FALSE,FALSE,IF('Data Transformation'!E807&lt;$R$10,E807,$R$10)),IF(C807=FALSE,FALSE,IF(C807&lt;$R$10,C807,$R$10)))</f>
        <v>0.31042850999999999</v>
      </c>
      <c r="H807">
        <f>IF('Input and Summary Results'!$J$4="yes",'Data Transformation'!F807,'Data Transformation'!D807)</f>
        <v>4.0659239999999999E-2</v>
      </c>
      <c r="I807">
        <f t="shared" si="67"/>
        <v>28</v>
      </c>
    </row>
    <row r="808" spans="2:9" x14ac:dyDescent="0.25">
      <c r="B808">
        <f>IF('Input and Summary Results'!D390=0,FALSE,'Input and Summary Results'!$B390)</f>
        <v>28</v>
      </c>
      <c r="C808">
        <f>IF(OR(B808=0,'Input and Summary Results'!D390=0,'Input and Summary Results'!D390=""),FALSE,'Input and Summary Results'!$D390)</f>
        <v>0.36205755000000001</v>
      </c>
      <c r="D808">
        <f>IF(OR(B808=0,'Input and Summary Results'!E390=0),FALSE,'Input and Summary Results'!$E390)</f>
        <v>6.8666489999999997E-2</v>
      </c>
      <c r="E808">
        <f t="shared" si="65"/>
        <v>-0.44122239172947164</v>
      </c>
      <c r="F808">
        <f t="shared" si="66"/>
        <v>8.2310827822814348E-2</v>
      </c>
      <c r="G808">
        <f>IF('Input and Summary Results'!$J$4="yes",IF(C808=FALSE,FALSE,IF('Data Transformation'!E808&lt;$R$10,E808,$R$10)),IF(C808=FALSE,FALSE,IF(C808&lt;$R$10,C808,$R$10)))</f>
        <v>0.36205755000000001</v>
      </c>
      <c r="H808">
        <f>IF('Input and Summary Results'!$J$4="yes",'Data Transformation'!F808,'Data Transformation'!D808)</f>
        <v>6.8666489999999997E-2</v>
      </c>
      <c r="I808">
        <f t="shared" si="67"/>
        <v>28</v>
      </c>
    </row>
    <row r="809" spans="2:9" x14ac:dyDescent="0.25">
      <c r="B809">
        <f>IF('Input and Summary Results'!D391=0,FALSE,'Input and Summary Results'!$B391)</f>
        <v>28</v>
      </c>
      <c r="C809">
        <f>IF(OR(B809=0,'Input and Summary Results'!D391=0,'Input and Summary Results'!D391=""),FALSE,'Input and Summary Results'!$D391)</f>
        <v>0.57380151000000001</v>
      </c>
      <c r="D809">
        <f>IF(OR(B809=0,'Input and Summary Results'!E391=0),FALSE,'Input and Summary Results'!$E391)</f>
        <v>4.5197029999999999E-2</v>
      </c>
      <c r="E809">
        <f t="shared" si="65"/>
        <v>-0.24123831321130865</v>
      </c>
      <c r="F809">
        <f t="shared" si="66"/>
        <v>3.4185185431108399E-2</v>
      </c>
      <c r="G809">
        <f>IF('Input and Summary Results'!$J$4="yes",IF(C809=FALSE,FALSE,IF('Data Transformation'!E809&lt;$R$10,E809,$R$10)),IF(C809=FALSE,FALSE,IF(C809&lt;$R$10,C809,$R$10)))</f>
        <v>0.57380151000000001</v>
      </c>
      <c r="H809">
        <f>IF('Input and Summary Results'!$J$4="yes",'Data Transformation'!F809,'Data Transformation'!D809)</f>
        <v>4.5197029999999999E-2</v>
      </c>
      <c r="I809">
        <f t="shared" si="67"/>
        <v>28</v>
      </c>
    </row>
    <row r="810" spans="2:9" x14ac:dyDescent="0.25">
      <c r="B810">
        <f>IF('Input and Summary Results'!D392=0,FALSE,'Input and Summary Results'!$B392)</f>
        <v>28</v>
      </c>
      <c r="C810">
        <f>IF(OR(B810=0,'Input and Summary Results'!D392=0,'Input and Summary Results'!D392=""),FALSE,'Input and Summary Results'!$D392)</f>
        <v>0.58122207000000004</v>
      </c>
      <c r="D810">
        <f>IF(OR(B810=0,'Input and Summary Results'!E392=0),FALSE,'Input and Summary Results'!$E392)</f>
        <v>3.2127059999999999E-2</v>
      </c>
      <c r="E810">
        <f t="shared" ref="E810:E873" si="68">IF(C810=FALSE,FALSE,LOG10(C810))</f>
        <v>-0.23565790315371987</v>
      </c>
      <c r="F810">
        <f t="shared" ref="F810:F873" si="69">IF(D810=FALSE, FALSE,0.434*D810/C810)</f>
        <v>2.3989357527321696E-2</v>
      </c>
      <c r="G810">
        <f>IF('Input and Summary Results'!$J$4="yes",IF(C810=FALSE,FALSE,IF('Data Transformation'!E810&lt;$R$10,E810,$R$10)),IF(C810=FALSE,FALSE,IF(C810&lt;$R$10,C810,$R$10)))</f>
        <v>0.58122207000000004</v>
      </c>
      <c r="H810">
        <f>IF('Input and Summary Results'!$J$4="yes",'Data Transformation'!F810,'Data Transformation'!D810)</f>
        <v>3.2127059999999999E-2</v>
      </c>
      <c r="I810">
        <f t="shared" si="67"/>
        <v>28</v>
      </c>
    </row>
    <row r="811" spans="2:9" x14ac:dyDescent="0.25">
      <c r="B811">
        <f>IF('Input and Summary Results'!D393=0,FALSE,'Input and Summary Results'!$B393)</f>
        <v>28</v>
      </c>
      <c r="C811">
        <f>IF(OR(B811=0,'Input and Summary Results'!D393=0,'Input and Summary Results'!D393=""),FALSE,'Input and Summary Results'!$D393)</f>
        <v>0.59880226999999997</v>
      </c>
      <c r="D811">
        <f>IF(OR(B811=0,'Input and Summary Results'!E393=0),FALSE,'Input and Summary Results'!$E393)</f>
        <v>3.3639189999999999E-2</v>
      </c>
      <c r="E811">
        <f t="shared" si="68"/>
        <v>-0.22271656195856895</v>
      </c>
      <c r="F811">
        <f t="shared" si="69"/>
        <v>2.4381017226270701E-2</v>
      </c>
      <c r="G811">
        <f>IF('Input and Summary Results'!$J$4="yes",IF(C811=FALSE,FALSE,IF('Data Transformation'!E811&lt;$R$10,E811,$R$10)),IF(C811=FALSE,FALSE,IF(C811&lt;$R$10,C811,$R$10)))</f>
        <v>0.59880226999999997</v>
      </c>
      <c r="H811">
        <f>IF('Input and Summary Results'!$J$4="yes",'Data Transformation'!F811,'Data Transformation'!D811)</f>
        <v>3.3639189999999999E-2</v>
      </c>
      <c r="I811">
        <f t="shared" si="67"/>
        <v>28</v>
      </c>
    </row>
    <row r="812" spans="2:9" x14ac:dyDescent="0.25">
      <c r="B812">
        <f>IF('Input and Summary Results'!D394=0,FALSE,'Input and Summary Results'!$B394)</f>
        <v>28</v>
      </c>
      <c r="C812">
        <f>IF(OR(B812=0,'Input and Summary Results'!D394=0,'Input and Summary Results'!D394=""),FALSE,'Input and Summary Results'!$D394)</f>
        <v>0.62552764999999999</v>
      </c>
      <c r="D812">
        <f>IF(OR(B812=0,'Input and Summary Results'!E394=0),FALSE,'Input and Summary Results'!$E394)</f>
        <v>5.3135269999999998E-2</v>
      </c>
      <c r="E812">
        <f t="shared" si="68"/>
        <v>-0.20375348856524958</v>
      </c>
      <c r="F812">
        <f t="shared" si="69"/>
        <v>3.6866007729634338E-2</v>
      </c>
      <c r="G812">
        <f>IF('Input and Summary Results'!$J$4="yes",IF(C812=FALSE,FALSE,IF('Data Transformation'!E812&lt;$R$10,E812,$R$10)),IF(C812=FALSE,FALSE,IF(C812&lt;$R$10,C812,$R$10)))</f>
        <v>0.62552764999999999</v>
      </c>
      <c r="H812">
        <f>IF('Input and Summary Results'!$J$4="yes",'Data Transformation'!F812,'Data Transformation'!D812)</f>
        <v>5.3135269999999998E-2</v>
      </c>
      <c r="I812">
        <f t="shared" si="67"/>
        <v>28</v>
      </c>
    </row>
    <row r="813" spans="2:9" x14ac:dyDescent="0.25">
      <c r="B813">
        <f>IF('Input and Summary Results'!D395=0,FALSE,'Input and Summary Results'!$B395)</f>
        <v>28</v>
      </c>
      <c r="C813">
        <f>IF(OR(B813=0,'Input and Summary Results'!D395=0,'Input and Summary Results'!D395=""),FALSE,'Input and Summary Results'!$D395)</f>
        <v>0.67069758000000002</v>
      </c>
      <c r="D813">
        <f>IF(OR(B813=0,'Input and Summary Results'!E395=0),FALSE,'Input and Summary Results'!$E395)</f>
        <v>5.8474320000000003E-2</v>
      </c>
      <c r="E813">
        <f t="shared" si="68"/>
        <v>-0.17347326067074295</v>
      </c>
      <c r="F813">
        <f t="shared" si="69"/>
        <v>3.7837999773310649E-2</v>
      </c>
      <c r="G813">
        <f>IF('Input and Summary Results'!$J$4="yes",IF(C813=FALSE,FALSE,IF('Data Transformation'!E813&lt;$R$10,E813,$R$10)),IF(C813=FALSE,FALSE,IF(C813&lt;$R$10,C813,$R$10)))</f>
        <v>0.67069758000000002</v>
      </c>
      <c r="H813">
        <f>IF('Input and Summary Results'!$J$4="yes",'Data Transformation'!F813,'Data Transformation'!D813)</f>
        <v>5.8474320000000003E-2</v>
      </c>
      <c r="I813">
        <f t="shared" si="67"/>
        <v>28</v>
      </c>
    </row>
    <row r="814" spans="2:9" x14ac:dyDescent="0.25">
      <c r="B814">
        <f>IF('Input and Summary Results'!D396=0,FALSE,'Input and Summary Results'!$B396)</f>
        <v>28</v>
      </c>
      <c r="C814">
        <f>IF(OR(B814=0,'Input and Summary Results'!D396=0,'Input and Summary Results'!D396=""),FALSE,'Input and Summary Results'!$D396)</f>
        <v>0.67918840000000003</v>
      </c>
      <c r="D814">
        <f>IF(OR(B814=0,'Input and Summary Results'!E396=0),FALSE,'Input and Summary Results'!$E396)</f>
        <v>4.2481419999999999E-2</v>
      </c>
      <c r="E814">
        <f t="shared" si="68"/>
        <v>-0.16800974010658132</v>
      </c>
      <c r="F814">
        <f t="shared" si="69"/>
        <v>2.7145540589326906E-2</v>
      </c>
      <c r="G814">
        <f>IF('Input and Summary Results'!$J$4="yes",IF(C814=FALSE,FALSE,IF('Data Transformation'!E814&lt;$R$10,E814,$R$10)),IF(C814=FALSE,FALSE,IF(C814&lt;$R$10,C814,$R$10)))</f>
        <v>0.67918840000000003</v>
      </c>
      <c r="H814">
        <f>IF('Input and Summary Results'!$J$4="yes",'Data Transformation'!F814,'Data Transformation'!D814)</f>
        <v>4.2481419999999999E-2</v>
      </c>
      <c r="I814">
        <f t="shared" si="67"/>
        <v>28</v>
      </c>
    </row>
    <row r="815" spans="2:9" x14ac:dyDescent="0.25">
      <c r="B815">
        <f>IF('Input and Summary Results'!D397=0,FALSE,'Input and Summary Results'!$B397)</f>
        <v>28</v>
      </c>
      <c r="C815">
        <f>IF(OR(B815=0,'Input and Summary Results'!D397=0,'Input and Summary Results'!D397=""),FALSE,'Input and Summary Results'!$D397)</f>
        <v>0.71206343999999999</v>
      </c>
      <c r="D815">
        <f>IF(OR(B815=0,'Input and Summary Results'!E397=0),FALSE,'Input and Summary Results'!$E397)</f>
        <v>6.7450889999999999E-2</v>
      </c>
      <c r="E815">
        <f t="shared" si="68"/>
        <v>-0.14748131196066649</v>
      </c>
      <c r="F815">
        <f t="shared" si="69"/>
        <v>4.1111064851187977E-2</v>
      </c>
      <c r="G815">
        <f>IF('Input and Summary Results'!$J$4="yes",IF(C815=FALSE,FALSE,IF('Data Transformation'!E815&lt;$R$10,E815,$R$10)),IF(C815=FALSE,FALSE,IF(C815&lt;$R$10,C815,$R$10)))</f>
        <v>0.71206343999999999</v>
      </c>
      <c r="H815">
        <f>IF('Input and Summary Results'!$J$4="yes",'Data Transformation'!F815,'Data Transformation'!D815)</f>
        <v>6.7450889999999999E-2</v>
      </c>
      <c r="I815">
        <f t="shared" si="67"/>
        <v>28</v>
      </c>
    </row>
    <row r="816" spans="2:9" x14ac:dyDescent="0.25">
      <c r="B816">
        <f>IF('Input and Summary Results'!D398=0,FALSE,'Input and Summary Results'!$B398)</f>
        <v>28</v>
      </c>
      <c r="C816">
        <f>IF(OR(B816=0,'Input and Summary Results'!D398=0,'Input and Summary Results'!D398=""),FALSE,'Input and Summary Results'!$D398)</f>
        <v>0.71307034999999996</v>
      </c>
      <c r="D816">
        <f>IF(OR(B816=0,'Input and Summary Results'!E398=0),FALSE,'Input and Summary Results'!$E398)</f>
        <v>5.486452E-2</v>
      </c>
      <c r="E816">
        <f t="shared" si="68"/>
        <v>-0.14686762146703444</v>
      </c>
      <c r="F816">
        <f t="shared" si="69"/>
        <v>3.339250002471706E-2</v>
      </c>
      <c r="G816">
        <f>IF('Input and Summary Results'!$J$4="yes",IF(C816=FALSE,FALSE,IF('Data Transformation'!E816&lt;$R$10,E816,$R$10)),IF(C816=FALSE,FALSE,IF(C816&lt;$R$10,C816,$R$10)))</f>
        <v>0.71307034999999996</v>
      </c>
      <c r="H816">
        <f>IF('Input and Summary Results'!$J$4="yes",'Data Transformation'!F816,'Data Transformation'!D816)</f>
        <v>5.486452E-2</v>
      </c>
      <c r="I816">
        <f t="shared" si="67"/>
        <v>28</v>
      </c>
    </row>
    <row r="817" spans="2:9" x14ac:dyDescent="0.25">
      <c r="B817">
        <f>IF('Input and Summary Results'!D399=0,FALSE,'Input and Summary Results'!$B399)</f>
        <v>28</v>
      </c>
      <c r="C817">
        <f>IF(OR(B817=0,'Input and Summary Results'!D399=0,'Input and Summary Results'!D399=""),FALSE,'Input and Summary Results'!$D399)</f>
        <v>0.76384881000000004</v>
      </c>
      <c r="D817">
        <f>IF(OR(B817=0,'Input and Summary Results'!E399=0),FALSE,'Input and Summary Results'!$E399)</f>
        <v>7.298019E-2</v>
      </c>
      <c r="E817">
        <f t="shared" si="68"/>
        <v>-0.11699259362390403</v>
      </c>
      <c r="F817">
        <f t="shared" si="69"/>
        <v>4.1465538789017681E-2</v>
      </c>
      <c r="G817">
        <f>IF('Input and Summary Results'!$J$4="yes",IF(C817=FALSE,FALSE,IF('Data Transformation'!E817&lt;$R$10,E817,$R$10)),IF(C817=FALSE,FALSE,IF(C817&lt;$R$10,C817,$R$10)))</f>
        <v>0.76384881000000004</v>
      </c>
      <c r="H817">
        <f>IF('Input and Summary Results'!$J$4="yes",'Data Transformation'!F817,'Data Transformation'!D817)</f>
        <v>7.298019E-2</v>
      </c>
      <c r="I817">
        <f t="shared" si="67"/>
        <v>28</v>
      </c>
    </row>
    <row r="818" spans="2:9" x14ac:dyDescent="0.25">
      <c r="B818">
        <f>IF('Input and Summary Results'!D400=0,FALSE,'Input and Summary Results'!$B400)</f>
        <v>28</v>
      </c>
      <c r="C818">
        <f>IF(OR(B818=0,'Input and Summary Results'!D400=0,'Input and Summary Results'!D400=""),FALSE,'Input and Summary Results'!$D400)</f>
        <v>0.78696763000000003</v>
      </c>
      <c r="D818">
        <f>IF(OR(B818=0,'Input and Summary Results'!E400=0),FALSE,'Input and Summary Results'!$E400)</f>
        <v>4.4599060000000003E-2</v>
      </c>
      <c r="E818">
        <f t="shared" si="68"/>
        <v>-0.10404313092111125</v>
      </c>
      <c r="F818">
        <f t="shared" si="69"/>
        <v>2.4595664805171214E-2</v>
      </c>
      <c r="G818">
        <f>IF('Input and Summary Results'!$J$4="yes",IF(C818=FALSE,FALSE,IF('Data Transformation'!E818&lt;$R$10,E818,$R$10)),IF(C818=FALSE,FALSE,IF(C818&lt;$R$10,C818,$R$10)))</f>
        <v>0.78696763000000003</v>
      </c>
      <c r="H818">
        <f>IF('Input and Summary Results'!$J$4="yes",'Data Transformation'!F818,'Data Transformation'!D818)</f>
        <v>4.4599060000000003E-2</v>
      </c>
      <c r="I818">
        <f t="shared" si="67"/>
        <v>28</v>
      </c>
    </row>
    <row r="819" spans="2:9" x14ac:dyDescent="0.25">
      <c r="B819">
        <f>IF('Input and Summary Results'!D401=0,FALSE,'Input and Summary Results'!$B401)</f>
        <v>29</v>
      </c>
      <c r="C819">
        <f>IF(OR(B819=0,'Input and Summary Results'!D401=0,'Input and Summary Results'!D401=""),FALSE,'Input and Summary Results'!$D401)</f>
        <v>0.47051356999999999</v>
      </c>
      <c r="D819">
        <f>IF(OR(B819=0,'Input and Summary Results'!E401=0),FALSE,'Input and Summary Results'!$E401)</f>
        <v>5.3773410000000001E-2</v>
      </c>
      <c r="E819">
        <f t="shared" si="68"/>
        <v>-0.32742784664451668</v>
      </c>
      <c r="F819">
        <f t="shared" si="69"/>
        <v>4.9600397157514506E-2</v>
      </c>
      <c r="G819">
        <f>IF('Input and Summary Results'!$J$4="yes",IF(C819=FALSE,FALSE,IF('Data Transformation'!E819&lt;$R$10,E819,$R$10)),IF(C819=FALSE,FALSE,IF(C819&lt;$R$10,C819,$R$10)))</f>
        <v>0.47051356999999999</v>
      </c>
      <c r="H819">
        <f>IF('Input and Summary Results'!$J$4="yes",'Data Transformation'!F819,'Data Transformation'!D819)</f>
        <v>5.3773410000000001E-2</v>
      </c>
      <c r="I819">
        <f t="shared" si="67"/>
        <v>29</v>
      </c>
    </row>
    <row r="820" spans="2:9" x14ac:dyDescent="0.25">
      <c r="B820">
        <f>IF('Input and Summary Results'!D402=0,FALSE,'Input and Summary Results'!$B402)</f>
        <v>29</v>
      </c>
      <c r="C820">
        <f>IF(OR(B820=0,'Input and Summary Results'!D402=0,'Input and Summary Results'!D402=""),FALSE,'Input and Summary Results'!$D402)</f>
        <v>0.51680577999999999</v>
      </c>
      <c r="D820">
        <f>IF(OR(B820=0,'Input and Summary Results'!E402=0),FALSE,'Input and Summary Results'!$E402)</f>
        <v>5.1093630000000001E-2</v>
      </c>
      <c r="E820">
        <f t="shared" si="68"/>
        <v>-0.28667263779921831</v>
      </c>
      <c r="F820">
        <f t="shared" si="69"/>
        <v>4.2907096395090633E-2</v>
      </c>
      <c r="G820">
        <f>IF('Input and Summary Results'!$J$4="yes",IF(C820=FALSE,FALSE,IF('Data Transformation'!E820&lt;$R$10,E820,$R$10)),IF(C820=FALSE,FALSE,IF(C820&lt;$R$10,C820,$R$10)))</f>
        <v>0.51680577999999999</v>
      </c>
      <c r="H820">
        <f>IF('Input and Summary Results'!$J$4="yes",'Data Transformation'!F820,'Data Transformation'!D820)</f>
        <v>5.1093630000000001E-2</v>
      </c>
      <c r="I820">
        <f t="shared" si="67"/>
        <v>29</v>
      </c>
    </row>
    <row r="821" spans="2:9" x14ac:dyDescent="0.25">
      <c r="B821">
        <f>IF('Input and Summary Results'!D403=0,FALSE,'Input and Summary Results'!$B403)</f>
        <v>29</v>
      </c>
      <c r="C821">
        <f>IF(OR(B821=0,'Input and Summary Results'!D403=0,'Input and Summary Results'!D403=""),FALSE,'Input and Summary Results'!$D403)</f>
        <v>0.91901319000000004</v>
      </c>
      <c r="D821">
        <f>IF(OR(B821=0,'Input and Summary Results'!E403=0),FALSE,'Input and Summary Results'!$E403)</f>
        <v>8.2186700000000001E-2</v>
      </c>
      <c r="E821">
        <f t="shared" si="68"/>
        <v>-3.6678255422258138E-2</v>
      </c>
      <c r="F821">
        <f t="shared" si="69"/>
        <v>3.8812313237854619E-2</v>
      </c>
      <c r="G821">
        <f>IF('Input and Summary Results'!$J$4="yes",IF(C821=FALSE,FALSE,IF('Data Transformation'!E821&lt;$R$10,E821,$R$10)),IF(C821=FALSE,FALSE,IF(C821&lt;$R$10,C821,$R$10)))</f>
        <v>0.91901319000000004</v>
      </c>
      <c r="H821">
        <f>IF('Input and Summary Results'!$J$4="yes",'Data Transformation'!F821,'Data Transformation'!D821)</f>
        <v>8.2186700000000001E-2</v>
      </c>
      <c r="I821">
        <f t="shared" si="67"/>
        <v>29</v>
      </c>
    </row>
    <row r="822" spans="2:9" x14ac:dyDescent="0.25">
      <c r="B822">
        <f>IF('Input and Summary Results'!D404=0,FALSE,'Input and Summary Results'!$B404)</f>
        <v>29</v>
      </c>
      <c r="C822">
        <f>IF(OR(B822=0,'Input and Summary Results'!D404=0,'Input and Summary Results'!D404=""),FALSE,'Input and Summary Results'!$D404)</f>
        <v>0.94540619000000004</v>
      </c>
      <c r="D822">
        <f>IF(OR(B822=0,'Input and Summary Results'!E404=0),FALSE,'Input and Summary Results'!$E404)</f>
        <v>3.6747589999999997E-2</v>
      </c>
      <c r="E822">
        <f t="shared" si="68"/>
        <v>-2.438155850227957E-2</v>
      </c>
      <c r="F822">
        <f t="shared" si="69"/>
        <v>1.6869419968574564E-2</v>
      </c>
      <c r="G822">
        <f>IF('Input and Summary Results'!$J$4="yes",IF(C822=FALSE,FALSE,IF('Data Transformation'!E822&lt;$R$10,E822,$R$10)),IF(C822=FALSE,FALSE,IF(C822&lt;$R$10,C822,$R$10)))</f>
        <v>0.94540619000000004</v>
      </c>
      <c r="H822">
        <f>IF('Input and Summary Results'!$J$4="yes",'Data Transformation'!F822,'Data Transformation'!D822)</f>
        <v>3.6747589999999997E-2</v>
      </c>
      <c r="I822">
        <f t="shared" si="67"/>
        <v>29</v>
      </c>
    </row>
    <row r="823" spans="2:9" x14ac:dyDescent="0.25">
      <c r="B823">
        <f>IF('Input and Summary Results'!D405=0,FALSE,'Input and Summary Results'!$B405)</f>
        <v>29</v>
      </c>
      <c r="C823">
        <f>IF(OR(B823=0,'Input and Summary Results'!D405=0,'Input and Summary Results'!D405=""),FALSE,'Input and Summary Results'!$D405)</f>
        <v>0.94606798000000003</v>
      </c>
      <c r="D823">
        <f>IF(OR(B823=0,'Input and Summary Results'!E405=0),FALSE,'Input and Summary Results'!$E405)</f>
        <v>4.868977E-2</v>
      </c>
      <c r="E823">
        <f t="shared" si="68"/>
        <v>-2.4077656116018885E-2</v>
      </c>
      <c r="F823">
        <f t="shared" si="69"/>
        <v>2.2335984968014665E-2</v>
      </c>
      <c r="G823">
        <f>IF('Input and Summary Results'!$J$4="yes",IF(C823=FALSE,FALSE,IF('Data Transformation'!E823&lt;$R$10,E823,$R$10)),IF(C823=FALSE,FALSE,IF(C823&lt;$R$10,C823,$R$10)))</f>
        <v>0.94606798000000003</v>
      </c>
      <c r="H823">
        <f>IF('Input and Summary Results'!$J$4="yes",'Data Transformation'!F823,'Data Transformation'!D823)</f>
        <v>4.868977E-2</v>
      </c>
      <c r="I823">
        <f t="shared" si="67"/>
        <v>29</v>
      </c>
    </row>
    <row r="824" spans="2:9" x14ac:dyDescent="0.25">
      <c r="B824">
        <f>IF('Input and Summary Results'!D406=0,FALSE,'Input and Summary Results'!$B406)</f>
        <v>29</v>
      </c>
      <c r="C824">
        <f>IF(OR(B824=0,'Input and Summary Results'!D406=0,'Input and Summary Results'!D406=""),FALSE,'Input and Summary Results'!$D406)</f>
        <v>0.96567554</v>
      </c>
      <c r="D824">
        <f>IF(OR(B824=0,'Input and Summary Results'!E406=0),FALSE,'Input and Summary Results'!$E406)</f>
        <v>7.2231829999999997E-2</v>
      </c>
      <c r="E824">
        <f t="shared" si="68"/>
        <v>-1.5168768882143982E-2</v>
      </c>
      <c r="F824">
        <f t="shared" si="69"/>
        <v>3.246288522540397E-2</v>
      </c>
      <c r="G824">
        <f>IF('Input and Summary Results'!$J$4="yes",IF(C824=FALSE,FALSE,IF('Data Transformation'!E824&lt;$R$10,E824,$R$10)),IF(C824=FALSE,FALSE,IF(C824&lt;$R$10,C824,$R$10)))</f>
        <v>0.96567554</v>
      </c>
      <c r="H824">
        <f>IF('Input and Summary Results'!$J$4="yes",'Data Transformation'!F824,'Data Transformation'!D824)</f>
        <v>7.2231829999999997E-2</v>
      </c>
      <c r="I824">
        <f t="shared" si="67"/>
        <v>29</v>
      </c>
    </row>
    <row r="825" spans="2:9" x14ac:dyDescent="0.25">
      <c r="B825">
        <f>IF('Input and Summary Results'!D407=0,FALSE,'Input and Summary Results'!$B407)</f>
        <v>29</v>
      </c>
      <c r="C825">
        <f>IF(OR(B825=0,'Input and Summary Results'!D407=0,'Input and Summary Results'!D407=""),FALSE,'Input and Summary Results'!$D407)</f>
        <v>0.98028932000000002</v>
      </c>
      <c r="D825">
        <f>IF(OR(B825=0,'Input and Summary Results'!E407=0),FALSE,'Input and Summary Results'!$E407)</f>
        <v>4.0835459999999997E-2</v>
      </c>
      <c r="E825">
        <f t="shared" si="68"/>
        <v>-8.6457288629504594E-3</v>
      </c>
      <c r="F825">
        <f t="shared" si="69"/>
        <v>1.807893779766977E-2</v>
      </c>
      <c r="G825">
        <f>IF('Input and Summary Results'!$J$4="yes",IF(C825=FALSE,FALSE,IF('Data Transformation'!E825&lt;$R$10,E825,$R$10)),IF(C825=FALSE,FALSE,IF(C825&lt;$R$10,C825,$R$10)))</f>
        <v>0.98028932000000002</v>
      </c>
      <c r="H825">
        <f>IF('Input and Summary Results'!$J$4="yes",'Data Transformation'!F825,'Data Transformation'!D825)</f>
        <v>4.0835459999999997E-2</v>
      </c>
      <c r="I825">
        <f t="shared" si="67"/>
        <v>29</v>
      </c>
    </row>
    <row r="826" spans="2:9" x14ac:dyDescent="0.25">
      <c r="B826">
        <f>IF('Input and Summary Results'!D408=0,FALSE,'Input and Summary Results'!$B408)</f>
        <v>29</v>
      </c>
      <c r="C826">
        <f>IF(OR(B826=0,'Input and Summary Results'!D408=0,'Input and Summary Results'!D408=""),FALSE,'Input and Summary Results'!$D408)</f>
        <v>0.98826164999999999</v>
      </c>
      <c r="D826">
        <f>IF(OR(B826=0,'Input and Summary Results'!E408=0),FALSE,'Input and Summary Results'!$E408)</f>
        <v>9.9634249999999994E-2</v>
      </c>
      <c r="E826">
        <f t="shared" si="68"/>
        <v>-5.1280573281314301E-3</v>
      </c>
      <c r="F826">
        <f t="shared" si="69"/>
        <v>4.3754874531456316E-2</v>
      </c>
      <c r="G826">
        <f>IF('Input and Summary Results'!$J$4="yes",IF(C826=FALSE,FALSE,IF('Data Transformation'!E826&lt;$R$10,E826,$R$10)),IF(C826=FALSE,FALSE,IF(C826&lt;$R$10,C826,$R$10)))</f>
        <v>0.98826164999999999</v>
      </c>
      <c r="H826">
        <f>IF('Input and Summary Results'!$J$4="yes",'Data Transformation'!F826,'Data Transformation'!D826)</f>
        <v>9.9634249999999994E-2</v>
      </c>
      <c r="I826">
        <f t="shared" si="67"/>
        <v>29</v>
      </c>
    </row>
    <row r="827" spans="2:9" x14ac:dyDescent="0.25">
      <c r="B827">
        <f>IF('Input and Summary Results'!D409=0,FALSE,'Input and Summary Results'!$B409)</f>
        <v>29</v>
      </c>
      <c r="C827">
        <f>IF(OR(B827=0,'Input and Summary Results'!D409=0,'Input and Summary Results'!D409=""),FALSE,'Input and Summary Results'!$D409)</f>
        <v>0.99420529000000002</v>
      </c>
      <c r="D827">
        <f>IF(OR(B827=0,'Input and Summary Results'!E409=0),FALSE,'Input and Summary Results'!$E409)</f>
        <v>5.3956999999999998E-2</v>
      </c>
      <c r="E827">
        <f t="shared" si="68"/>
        <v>-2.5239303825988066E-3</v>
      </c>
      <c r="F827">
        <f t="shared" si="69"/>
        <v>2.3553825588676962E-2</v>
      </c>
      <c r="G827">
        <f>IF('Input and Summary Results'!$J$4="yes",IF(C827=FALSE,FALSE,IF('Data Transformation'!E827&lt;$R$10,E827,$R$10)),IF(C827=FALSE,FALSE,IF(C827&lt;$R$10,C827,$R$10)))</f>
        <v>0.99420529000000002</v>
      </c>
      <c r="H827">
        <f>IF('Input and Summary Results'!$J$4="yes",'Data Transformation'!F827,'Data Transformation'!D827)</f>
        <v>5.3956999999999998E-2</v>
      </c>
      <c r="I827">
        <f t="shared" si="67"/>
        <v>29</v>
      </c>
    </row>
    <row r="828" spans="2:9" x14ac:dyDescent="0.25">
      <c r="B828">
        <f>IF('Input and Summary Results'!D410=0,FALSE,'Input and Summary Results'!$B410)</f>
        <v>29</v>
      </c>
      <c r="C828">
        <f>IF(OR(B828=0,'Input and Summary Results'!D410=0,'Input and Summary Results'!D410=""),FALSE,'Input and Summary Results'!$D410)</f>
        <v>1.00639094</v>
      </c>
      <c r="D828">
        <f>IF(OR(B828=0,'Input and Summary Results'!E410=0),FALSE,'Input and Summary Results'!$E410)</f>
        <v>9.4154009999999996E-2</v>
      </c>
      <c r="E828">
        <f t="shared" si="68"/>
        <v>2.766718397579789E-3</v>
      </c>
      <c r="F828">
        <f t="shared" si="69"/>
        <v>4.0603346786885819E-2</v>
      </c>
      <c r="G828">
        <f>IF('Input and Summary Results'!$J$4="yes",IF(C828=FALSE,FALSE,IF('Data Transformation'!E828&lt;$R$10,E828,$R$10)),IF(C828=FALSE,FALSE,IF(C828&lt;$R$10,C828,$R$10)))</f>
        <v>1.00639094</v>
      </c>
      <c r="H828">
        <f>IF('Input and Summary Results'!$J$4="yes",'Data Transformation'!F828,'Data Transformation'!D828)</f>
        <v>9.4154009999999996E-2</v>
      </c>
      <c r="I828">
        <f t="shared" si="67"/>
        <v>29</v>
      </c>
    </row>
    <row r="829" spans="2:9" x14ac:dyDescent="0.25">
      <c r="B829">
        <f>IF('Input and Summary Results'!D411=0,FALSE,'Input and Summary Results'!$B411)</f>
        <v>29</v>
      </c>
      <c r="C829">
        <f>IF(OR(B829=0,'Input and Summary Results'!D411=0,'Input and Summary Results'!D411=""),FALSE,'Input and Summary Results'!$D411)</f>
        <v>1.0207004200000001</v>
      </c>
      <c r="D829">
        <f>IF(OR(B829=0,'Input and Summary Results'!E411=0),FALSE,'Input and Summary Results'!$E411)</f>
        <v>5.6748130000000001E-2</v>
      </c>
      <c r="E829">
        <f t="shared" si="68"/>
        <v>8.8982934754021255E-3</v>
      </c>
      <c r="F829">
        <f t="shared" si="69"/>
        <v>2.4129203767742153E-2</v>
      </c>
      <c r="G829">
        <f>IF('Input and Summary Results'!$J$4="yes",IF(C829=FALSE,FALSE,IF('Data Transformation'!E829&lt;$R$10,E829,$R$10)),IF(C829=FALSE,FALSE,IF(C829&lt;$R$10,C829,$R$10)))</f>
        <v>1.0207004200000001</v>
      </c>
      <c r="H829">
        <f>IF('Input and Summary Results'!$J$4="yes",'Data Transformation'!F829,'Data Transformation'!D829)</f>
        <v>5.6748130000000001E-2</v>
      </c>
      <c r="I829">
        <f t="shared" si="67"/>
        <v>29</v>
      </c>
    </row>
    <row r="830" spans="2:9" x14ac:dyDescent="0.25">
      <c r="B830">
        <f>IF('Input and Summary Results'!D412=0,FALSE,'Input and Summary Results'!$B412)</f>
        <v>29</v>
      </c>
      <c r="C830">
        <f>IF(OR(B830=0,'Input and Summary Results'!D412=0,'Input and Summary Results'!D412=""),FALSE,'Input and Summary Results'!$D412)</f>
        <v>1.02129862</v>
      </c>
      <c r="D830">
        <f>IF(OR(B830=0,'Input and Summary Results'!E412=0),FALSE,'Input and Summary Results'!$E412)</f>
        <v>5.0462260000000002E-2</v>
      </c>
      <c r="E830">
        <f t="shared" si="68"/>
        <v>9.1527450803414439E-3</v>
      </c>
      <c r="F830">
        <f t="shared" si="69"/>
        <v>2.1443895459292796E-2</v>
      </c>
      <c r="G830">
        <f>IF('Input and Summary Results'!$J$4="yes",IF(C830=FALSE,FALSE,IF('Data Transformation'!E830&lt;$R$10,E830,$R$10)),IF(C830=FALSE,FALSE,IF(C830&lt;$R$10,C830,$R$10)))</f>
        <v>1.02129862</v>
      </c>
      <c r="H830">
        <f>IF('Input and Summary Results'!$J$4="yes",'Data Transformation'!F830,'Data Transformation'!D830)</f>
        <v>5.0462260000000002E-2</v>
      </c>
      <c r="I830">
        <f t="shared" si="67"/>
        <v>29</v>
      </c>
    </row>
    <row r="831" spans="2:9" x14ac:dyDescent="0.25">
      <c r="B831">
        <f>IF('Input and Summary Results'!D413=0,FALSE,'Input and Summary Results'!$B413)</f>
        <v>30</v>
      </c>
      <c r="C831">
        <f>IF(OR(B831=0,'Input and Summary Results'!D413=0,'Input and Summary Results'!D413=""),FALSE,'Input and Summary Results'!$D413)</f>
        <v>0.30116261999999999</v>
      </c>
      <c r="D831">
        <f>IF(OR(B831=0,'Input and Summary Results'!E413=0),FALSE,'Input and Summary Results'!$E413)</f>
        <v>7.8457289999999999E-2</v>
      </c>
      <c r="E831">
        <f t="shared" si="68"/>
        <v>-0.52119893331848588</v>
      </c>
      <c r="F831">
        <f t="shared" si="69"/>
        <v>0.11306338037569204</v>
      </c>
      <c r="G831">
        <f>IF('Input and Summary Results'!$J$4="yes",IF(C831=FALSE,FALSE,IF('Data Transformation'!E831&lt;$R$10,E831,$R$10)),IF(C831=FALSE,FALSE,IF(C831&lt;$R$10,C831,$R$10)))</f>
        <v>0.30116261999999999</v>
      </c>
      <c r="H831">
        <f>IF('Input and Summary Results'!$J$4="yes",'Data Transformation'!F831,'Data Transformation'!D831)</f>
        <v>7.8457289999999999E-2</v>
      </c>
      <c r="I831">
        <f t="shared" si="67"/>
        <v>30</v>
      </c>
    </row>
    <row r="832" spans="2:9" x14ac:dyDescent="0.25">
      <c r="B832">
        <f>IF('Input and Summary Results'!D414=0,FALSE,'Input and Summary Results'!$B414)</f>
        <v>30</v>
      </c>
      <c r="C832">
        <f>IF(OR(B832=0,'Input and Summary Results'!D414=0,'Input and Summary Results'!D414=""),FALSE,'Input and Summary Results'!$D414)</f>
        <v>0.42565871999999999</v>
      </c>
      <c r="D832">
        <f>IF(OR(B832=0,'Input and Summary Results'!E414=0),FALSE,'Input and Summary Results'!$E414)</f>
        <v>8.1830299999999995E-2</v>
      </c>
      <c r="E832">
        <f t="shared" si="68"/>
        <v>-0.37093846526916335</v>
      </c>
      <c r="F832">
        <f t="shared" si="69"/>
        <v>8.3433860347087441E-2</v>
      </c>
      <c r="G832">
        <f>IF('Input and Summary Results'!$J$4="yes",IF(C832=FALSE,FALSE,IF('Data Transformation'!E832&lt;$R$10,E832,$R$10)),IF(C832=FALSE,FALSE,IF(C832&lt;$R$10,C832,$R$10)))</f>
        <v>0.42565871999999999</v>
      </c>
      <c r="H832">
        <f>IF('Input and Summary Results'!$J$4="yes",'Data Transformation'!F832,'Data Transformation'!D832)</f>
        <v>8.1830299999999995E-2</v>
      </c>
      <c r="I832">
        <f t="shared" si="67"/>
        <v>30</v>
      </c>
    </row>
    <row r="833" spans="2:9" x14ac:dyDescent="0.25">
      <c r="B833">
        <f>IF('Input and Summary Results'!D415=0,FALSE,'Input and Summary Results'!$B415)</f>
        <v>30</v>
      </c>
      <c r="C833">
        <f>IF(OR(B833=0,'Input and Summary Results'!D415=0,'Input and Summary Results'!D415=""),FALSE,'Input and Summary Results'!$D415)</f>
        <v>0.66916160000000002</v>
      </c>
      <c r="D833">
        <f>IF(OR(B833=0,'Input and Summary Results'!E415=0),FALSE,'Input and Summary Results'!$E415)</f>
        <v>5.208869E-2</v>
      </c>
      <c r="E833">
        <f t="shared" si="68"/>
        <v>-0.17446898908830435</v>
      </c>
      <c r="F833">
        <f t="shared" si="69"/>
        <v>3.3783306543591261E-2</v>
      </c>
      <c r="G833">
        <f>IF('Input and Summary Results'!$J$4="yes",IF(C833=FALSE,FALSE,IF('Data Transformation'!E833&lt;$R$10,E833,$R$10)),IF(C833=FALSE,FALSE,IF(C833&lt;$R$10,C833,$R$10)))</f>
        <v>0.66916160000000002</v>
      </c>
      <c r="H833">
        <f>IF('Input and Summary Results'!$J$4="yes",'Data Transformation'!F833,'Data Transformation'!D833)</f>
        <v>5.208869E-2</v>
      </c>
      <c r="I833">
        <f t="shared" si="67"/>
        <v>30</v>
      </c>
    </row>
    <row r="834" spans="2:9" x14ac:dyDescent="0.25">
      <c r="B834">
        <f>IF('Input and Summary Results'!D416=0,FALSE,'Input and Summary Results'!$B416)</f>
        <v>30</v>
      </c>
      <c r="C834">
        <f>IF(OR(B834=0,'Input and Summary Results'!D416=0,'Input and Summary Results'!D416=""),FALSE,'Input and Summary Results'!$D416)</f>
        <v>0.91005619999999998</v>
      </c>
      <c r="D834">
        <f>IF(OR(B834=0,'Input and Summary Results'!E416=0),FALSE,'Input and Summary Results'!$E416)</f>
        <v>4.726205E-2</v>
      </c>
      <c r="E834">
        <f t="shared" si="68"/>
        <v>-4.0931787243481697E-2</v>
      </c>
      <c r="F834">
        <f t="shared" si="69"/>
        <v>2.2538970340513036E-2</v>
      </c>
      <c r="G834">
        <f>IF('Input and Summary Results'!$J$4="yes",IF(C834=FALSE,FALSE,IF('Data Transformation'!E834&lt;$R$10,E834,$R$10)),IF(C834=FALSE,FALSE,IF(C834&lt;$R$10,C834,$R$10)))</f>
        <v>0.91005619999999998</v>
      </c>
      <c r="H834">
        <f>IF('Input and Summary Results'!$J$4="yes",'Data Transformation'!F834,'Data Transformation'!D834)</f>
        <v>4.726205E-2</v>
      </c>
      <c r="I834">
        <f t="shared" si="67"/>
        <v>30</v>
      </c>
    </row>
    <row r="835" spans="2:9" x14ac:dyDescent="0.25">
      <c r="B835">
        <f>IF('Input and Summary Results'!D417=0,FALSE,'Input and Summary Results'!$B417)</f>
        <v>30</v>
      </c>
      <c r="C835">
        <f>IF(OR(B835=0,'Input and Summary Results'!D417=0,'Input and Summary Results'!D417=""),FALSE,'Input and Summary Results'!$D417)</f>
        <v>0.91748194000000005</v>
      </c>
      <c r="D835">
        <f>IF(OR(B835=0,'Input and Summary Results'!E417=0),FALSE,'Input and Summary Results'!$E417)</f>
        <v>4.3350800000000002E-2</v>
      </c>
      <c r="E835">
        <f t="shared" si="68"/>
        <v>-3.740247577945692E-2</v>
      </c>
      <c r="F835">
        <f t="shared" si="69"/>
        <v>2.0506395144955114E-2</v>
      </c>
      <c r="G835">
        <f>IF('Input and Summary Results'!$J$4="yes",IF(C835=FALSE,FALSE,IF('Data Transformation'!E835&lt;$R$10,E835,$R$10)),IF(C835=FALSE,FALSE,IF(C835&lt;$R$10,C835,$R$10)))</f>
        <v>0.91748194000000005</v>
      </c>
      <c r="H835">
        <f>IF('Input and Summary Results'!$J$4="yes",'Data Transformation'!F835,'Data Transformation'!D835)</f>
        <v>4.3350800000000002E-2</v>
      </c>
      <c r="I835">
        <f t="shared" si="67"/>
        <v>30</v>
      </c>
    </row>
    <row r="836" spans="2:9" x14ac:dyDescent="0.25">
      <c r="B836">
        <f>IF('Input and Summary Results'!D418=0,FALSE,'Input and Summary Results'!$B418)</f>
        <v>30</v>
      </c>
      <c r="C836">
        <f>IF(OR(B836=0,'Input and Summary Results'!D418=0,'Input and Summary Results'!D418=""),FALSE,'Input and Summary Results'!$D418)</f>
        <v>0.93575043999999996</v>
      </c>
      <c r="D836">
        <f>IF(OR(B836=0,'Input and Summary Results'!E418=0),FALSE,'Input and Summary Results'!$E418)</f>
        <v>6.8336830000000001E-2</v>
      </c>
      <c r="E836">
        <f t="shared" si="68"/>
        <v>-2.8839960003519561E-2</v>
      </c>
      <c r="F836">
        <f t="shared" si="69"/>
        <v>3.1694544776276035E-2</v>
      </c>
      <c r="G836">
        <f>IF('Input and Summary Results'!$J$4="yes",IF(C836=FALSE,FALSE,IF('Data Transformation'!E836&lt;$R$10,E836,$R$10)),IF(C836=FALSE,FALSE,IF(C836&lt;$R$10,C836,$R$10)))</f>
        <v>0.93575043999999996</v>
      </c>
      <c r="H836">
        <f>IF('Input and Summary Results'!$J$4="yes",'Data Transformation'!F836,'Data Transformation'!D836)</f>
        <v>6.8336830000000001E-2</v>
      </c>
      <c r="I836">
        <f t="shared" si="67"/>
        <v>30</v>
      </c>
    </row>
    <row r="837" spans="2:9" x14ac:dyDescent="0.25">
      <c r="B837">
        <f>IF('Input and Summary Results'!D419=0,FALSE,'Input and Summary Results'!$B419)</f>
        <v>30</v>
      </c>
      <c r="C837">
        <f>IF(OR(B837=0,'Input and Summary Results'!D419=0,'Input and Summary Results'!D419=""),FALSE,'Input and Summary Results'!$D419)</f>
        <v>0.94868883999999998</v>
      </c>
      <c r="D837">
        <f>IF(OR(B837=0,'Input and Summary Results'!E419=0),FALSE,'Input and Summary Results'!$E419)</f>
        <v>5.2110139999999999E-2</v>
      </c>
      <c r="E837">
        <f t="shared" si="68"/>
        <v>-2.2876208257649633E-2</v>
      </c>
      <c r="F837">
        <f t="shared" si="69"/>
        <v>2.3839007909063206E-2</v>
      </c>
      <c r="G837">
        <f>IF('Input and Summary Results'!$J$4="yes",IF(C837=FALSE,FALSE,IF('Data Transformation'!E837&lt;$R$10,E837,$R$10)),IF(C837=FALSE,FALSE,IF(C837&lt;$R$10,C837,$R$10)))</f>
        <v>0.94868883999999998</v>
      </c>
      <c r="H837">
        <f>IF('Input and Summary Results'!$J$4="yes",'Data Transformation'!F837,'Data Transformation'!D837)</f>
        <v>5.2110139999999999E-2</v>
      </c>
      <c r="I837">
        <f t="shared" ref="I837:I900" si="70">IF(G837=FALSE,"",B837)</f>
        <v>30</v>
      </c>
    </row>
    <row r="838" spans="2:9" x14ac:dyDescent="0.25">
      <c r="B838">
        <f>IF('Input and Summary Results'!D420=0,FALSE,'Input and Summary Results'!$B420)</f>
        <v>30</v>
      </c>
      <c r="C838">
        <f>IF(OR(B838=0,'Input and Summary Results'!D420=0,'Input and Summary Results'!D420=""),FALSE,'Input and Summary Results'!$D420)</f>
        <v>0.96712580000000004</v>
      </c>
      <c r="D838">
        <f>IF(OR(B838=0,'Input and Summary Results'!E420=0),FALSE,'Input and Summary Results'!$E420)</f>
        <v>6.4071420000000004E-2</v>
      </c>
      <c r="E838">
        <f t="shared" si="68"/>
        <v>-1.4517030888701318E-2</v>
      </c>
      <c r="F838">
        <f t="shared" si="69"/>
        <v>2.8752201916234683E-2</v>
      </c>
      <c r="G838">
        <f>IF('Input and Summary Results'!$J$4="yes",IF(C838=FALSE,FALSE,IF('Data Transformation'!E838&lt;$R$10,E838,$R$10)),IF(C838=FALSE,FALSE,IF(C838&lt;$R$10,C838,$R$10)))</f>
        <v>0.96712580000000004</v>
      </c>
      <c r="H838">
        <f>IF('Input and Summary Results'!$J$4="yes",'Data Transformation'!F838,'Data Transformation'!D838)</f>
        <v>6.4071420000000004E-2</v>
      </c>
      <c r="I838">
        <f t="shared" si="70"/>
        <v>30</v>
      </c>
    </row>
    <row r="839" spans="2:9" x14ac:dyDescent="0.25">
      <c r="B839">
        <f>IF('Input and Summary Results'!D421=0,FALSE,'Input and Summary Results'!$B421)</f>
        <v>30</v>
      </c>
      <c r="C839">
        <f>IF(OR(B839=0,'Input and Summary Results'!D421=0,'Input and Summary Results'!D421=""),FALSE,'Input and Summary Results'!$D421)</f>
        <v>0.97361706000000003</v>
      </c>
      <c r="D839">
        <f>IF(OR(B839=0,'Input and Summary Results'!E421=0),FALSE,'Input and Summary Results'!$E421)</f>
        <v>8.1529400000000002E-2</v>
      </c>
      <c r="E839">
        <f t="shared" si="68"/>
        <v>-1.1611824877674022E-2</v>
      </c>
      <c r="F839">
        <f t="shared" si="69"/>
        <v>3.6342583808052831E-2</v>
      </c>
      <c r="G839">
        <f>IF('Input and Summary Results'!$J$4="yes",IF(C839=FALSE,FALSE,IF('Data Transformation'!E839&lt;$R$10,E839,$R$10)),IF(C839=FALSE,FALSE,IF(C839&lt;$R$10,C839,$R$10)))</f>
        <v>0.97361706000000003</v>
      </c>
      <c r="H839">
        <f>IF('Input and Summary Results'!$J$4="yes",'Data Transformation'!F839,'Data Transformation'!D839)</f>
        <v>8.1529400000000002E-2</v>
      </c>
      <c r="I839">
        <f t="shared" si="70"/>
        <v>30</v>
      </c>
    </row>
    <row r="840" spans="2:9" x14ac:dyDescent="0.25">
      <c r="B840">
        <f>IF('Input and Summary Results'!D422=0,FALSE,'Input and Summary Results'!$B422)</f>
        <v>30</v>
      </c>
      <c r="C840">
        <f>IF(OR(B840=0,'Input and Summary Results'!D422=0,'Input and Summary Results'!D422=""),FALSE,'Input and Summary Results'!$D422)</f>
        <v>0.99037491</v>
      </c>
      <c r="D840">
        <f>IF(OR(B840=0,'Input and Summary Results'!E422=0),FALSE,'Input and Summary Results'!$E422)</f>
        <v>4.164971E-2</v>
      </c>
      <c r="E840">
        <f t="shared" si="68"/>
        <v>-4.2003705317260557E-3</v>
      </c>
      <c r="F840">
        <f t="shared" si="69"/>
        <v>1.8251647893624445E-2</v>
      </c>
      <c r="G840">
        <f>IF('Input and Summary Results'!$J$4="yes",IF(C840=FALSE,FALSE,IF('Data Transformation'!E840&lt;$R$10,E840,$R$10)),IF(C840=FALSE,FALSE,IF(C840&lt;$R$10,C840,$R$10)))</f>
        <v>0.99037491</v>
      </c>
      <c r="H840">
        <f>IF('Input and Summary Results'!$J$4="yes",'Data Transformation'!F840,'Data Transformation'!D840)</f>
        <v>4.164971E-2</v>
      </c>
      <c r="I840">
        <f t="shared" si="70"/>
        <v>30</v>
      </c>
    </row>
    <row r="841" spans="2:9" x14ac:dyDescent="0.25">
      <c r="B841">
        <f>IF('Input and Summary Results'!D423=0,FALSE,'Input and Summary Results'!$B423)</f>
        <v>30</v>
      </c>
      <c r="C841">
        <f>IF(OR(B841=0,'Input and Summary Results'!D423=0,'Input and Summary Results'!D423=""),FALSE,'Input and Summary Results'!$D423)</f>
        <v>0.99590586000000003</v>
      </c>
      <c r="D841">
        <f>IF(OR(B841=0,'Input and Summary Results'!E423=0),FALSE,'Input and Summary Results'!$E423)</f>
        <v>4.2435420000000001E-2</v>
      </c>
      <c r="E841">
        <f t="shared" si="68"/>
        <v>-1.7817121935797362E-3</v>
      </c>
      <c r="F841">
        <f t="shared" si="69"/>
        <v>1.8492683916931665E-2</v>
      </c>
      <c r="G841">
        <f>IF('Input and Summary Results'!$J$4="yes",IF(C841=FALSE,FALSE,IF('Data Transformation'!E841&lt;$R$10,E841,$R$10)),IF(C841=FALSE,FALSE,IF(C841&lt;$R$10,C841,$R$10)))</f>
        <v>0.99590586000000003</v>
      </c>
      <c r="H841">
        <f>IF('Input and Summary Results'!$J$4="yes",'Data Transformation'!F841,'Data Transformation'!D841)</f>
        <v>4.2435420000000001E-2</v>
      </c>
      <c r="I841">
        <f t="shared" si="70"/>
        <v>30</v>
      </c>
    </row>
    <row r="842" spans="2:9" x14ac:dyDescent="0.25">
      <c r="B842">
        <f>IF('Input and Summary Results'!D424=0,FALSE,'Input and Summary Results'!$B424)</f>
        <v>30</v>
      </c>
      <c r="C842">
        <f>IF(OR(B842=0,'Input and Summary Results'!D424=0,'Input and Summary Results'!D424=""),FALSE,'Input and Summary Results'!$D424)</f>
        <v>0.99890257999999998</v>
      </c>
      <c r="D842">
        <f>IF(OR(B842=0,'Input and Summary Results'!E424=0),FALSE,'Input and Summary Results'!$E424)</f>
        <v>5.1157759999999997E-2</v>
      </c>
      <c r="E842">
        <f t="shared" si="68"/>
        <v>-4.7686515889650108E-4</v>
      </c>
      <c r="F842">
        <f t="shared" si="69"/>
        <v>2.2226860040745911E-2</v>
      </c>
      <c r="G842">
        <f>IF('Input and Summary Results'!$J$4="yes",IF(C842=FALSE,FALSE,IF('Data Transformation'!E842&lt;$R$10,E842,$R$10)),IF(C842=FALSE,FALSE,IF(C842&lt;$R$10,C842,$R$10)))</f>
        <v>0.99890257999999998</v>
      </c>
      <c r="H842">
        <f>IF('Input and Summary Results'!$J$4="yes",'Data Transformation'!F842,'Data Transformation'!D842)</f>
        <v>5.1157759999999997E-2</v>
      </c>
      <c r="I842">
        <f t="shared" si="70"/>
        <v>30</v>
      </c>
    </row>
    <row r="843" spans="2:9" x14ac:dyDescent="0.25">
      <c r="B843">
        <f>IF('Input and Summary Results'!D425=0,FALSE,'Input and Summary Results'!$B425)</f>
        <v>30</v>
      </c>
      <c r="C843">
        <f>IF(OR(B843=0,'Input and Summary Results'!D425=0,'Input and Summary Results'!D425=""),FALSE,'Input and Summary Results'!$D425)</f>
        <v>1.01404578</v>
      </c>
      <c r="D843">
        <f>IF(OR(B843=0,'Input and Summary Results'!E425=0),FALSE,'Input and Summary Results'!$E425)</f>
        <v>4.4790499999999997E-2</v>
      </c>
      <c r="E843">
        <f t="shared" si="68"/>
        <v>6.0575620511430575E-3</v>
      </c>
      <c r="F843">
        <f t="shared" si="69"/>
        <v>1.9169821898967914E-2</v>
      </c>
      <c r="G843">
        <f>IF('Input and Summary Results'!$J$4="yes",IF(C843=FALSE,FALSE,IF('Data Transformation'!E843&lt;$R$10,E843,$R$10)),IF(C843=FALSE,FALSE,IF(C843&lt;$R$10,C843,$R$10)))</f>
        <v>1.01404578</v>
      </c>
      <c r="H843">
        <f>IF('Input and Summary Results'!$J$4="yes",'Data Transformation'!F843,'Data Transformation'!D843)</f>
        <v>4.4790499999999997E-2</v>
      </c>
      <c r="I843">
        <f t="shared" si="70"/>
        <v>30</v>
      </c>
    </row>
    <row r="844" spans="2:9" x14ac:dyDescent="0.25">
      <c r="B844">
        <f>IF('Input and Summary Results'!D426=0,FALSE,'Input and Summary Results'!$B426)</f>
        <v>30</v>
      </c>
      <c r="C844">
        <f>IF(OR(B844=0,'Input and Summary Results'!D426=0,'Input and Summary Results'!D426=""),FALSE,'Input and Summary Results'!$D426)</f>
        <v>1.0189206399999999</v>
      </c>
      <c r="D844">
        <f>IF(OR(B844=0,'Input and Summary Results'!E426=0),FALSE,'Input and Summary Results'!$E426)</f>
        <v>3.3503230000000002E-2</v>
      </c>
      <c r="E844">
        <f t="shared" si="68"/>
        <v>8.1403597157010277E-3</v>
      </c>
      <c r="F844">
        <f t="shared" si="69"/>
        <v>1.4270396779870903E-2</v>
      </c>
      <c r="G844">
        <f>IF('Input and Summary Results'!$J$4="yes",IF(C844=FALSE,FALSE,IF('Data Transformation'!E844&lt;$R$10,E844,$R$10)),IF(C844=FALSE,FALSE,IF(C844&lt;$R$10,C844,$R$10)))</f>
        <v>1.0189206399999999</v>
      </c>
      <c r="H844">
        <f>IF('Input and Summary Results'!$J$4="yes",'Data Transformation'!F844,'Data Transformation'!D844)</f>
        <v>3.3503230000000002E-2</v>
      </c>
      <c r="I844">
        <f t="shared" si="70"/>
        <v>30</v>
      </c>
    </row>
    <row r="845" spans="2:9" x14ac:dyDescent="0.25">
      <c r="B845">
        <f>IF('Input and Summary Results'!D427=0,FALSE,'Input and Summary Results'!$B427)</f>
        <v>30</v>
      </c>
      <c r="C845">
        <f>IF(OR(B845=0,'Input and Summary Results'!D427=0,'Input and Summary Results'!D427=""),FALSE,'Input and Summary Results'!$D427)</f>
        <v>1.0228767400000001</v>
      </c>
      <c r="D845">
        <f>IF(OR(B845=0,'Input and Summary Results'!E427=0),FALSE,'Input and Summary Results'!$E427)</f>
        <v>4.5727579999999997E-2</v>
      </c>
      <c r="E845">
        <f t="shared" si="68"/>
        <v>9.8233029564919177E-3</v>
      </c>
      <c r="F845">
        <f t="shared" si="69"/>
        <v>1.9401917106845148E-2</v>
      </c>
      <c r="G845">
        <f>IF('Input and Summary Results'!$J$4="yes",IF(C845=FALSE,FALSE,IF('Data Transformation'!E845&lt;$R$10,E845,$R$10)),IF(C845=FALSE,FALSE,IF(C845&lt;$R$10,C845,$R$10)))</f>
        <v>1.0228767400000001</v>
      </c>
      <c r="H845">
        <f>IF('Input and Summary Results'!$J$4="yes",'Data Transformation'!F845,'Data Transformation'!D845)</f>
        <v>4.5727579999999997E-2</v>
      </c>
      <c r="I845">
        <f t="shared" si="70"/>
        <v>30</v>
      </c>
    </row>
    <row r="846" spans="2:9" x14ac:dyDescent="0.25">
      <c r="B846">
        <f>IF('Input and Summary Results'!D428=0,FALSE,'Input and Summary Results'!$B428)</f>
        <v>30</v>
      </c>
      <c r="C846">
        <f>IF(OR(B846=0,'Input and Summary Results'!D428=0,'Input and Summary Results'!D428=""),FALSE,'Input and Summary Results'!$D428)</f>
        <v>1.03203786</v>
      </c>
      <c r="D846">
        <f>IF(OR(B846=0,'Input and Summary Results'!E428=0),FALSE,'Input and Summary Results'!$E428)</f>
        <v>6.6692710000000002E-2</v>
      </c>
      <c r="E846">
        <f t="shared" si="68"/>
        <v>1.3695629546511441E-2</v>
      </c>
      <c r="F846">
        <f t="shared" si="69"/>
        <v>2.8046099142138063E-2</v>
      </c>
      <c r="G846">
        <f>IF('Input and Summary Results'!$J$4="yes",IF(C846=FALSE,FALSE,IF('Data Transformation'!E846&lt;$R$10,E846,$R$10)),IF(C846=FALSE,FALSE,IF(C846&lt;$R$10,C846,$R$10)))</f>
        <v>1.03203786</v>
      </c>
      <c r="H846">
        <f>IF('Input and Summary Results'!$J$4="yes",'Data Transformation'!F846,'Data Transformation'!D846)</f>
        <v>6.6692710000000002E-2</v>
      </c>
      <c r="I846">
        <f t="shared" si="70"/>
        <v>30</v>
      </c>
    </row>
    <row r="847" spans="2:9" x14ac:dyDescent="0.25">
      <c r="B847">
        <f>IF('Input and Summary Results'!D429=0,FALSE,'Input and Summary Results'!$B429)</f>
        <v>30</v>
      </c>
      <c r="C847">
        <f>IF(OR(B847=0,'Input and Summary Results'!D429=0,'Input and Summary Results'!D429=""),FALSE,'Input and Summary Results'!$D429)</f>
        <v>1.1016059199999999</v>
      </c>
      <c r="D847">
        <f>IF(OR(B847=0,'Input and Summary Results'!E429=0),FALSE,'Input and Summary Results'!$E429)</f>
        <v>7.0590799999999995E-2</v>
      </c>
      <c r="E847">
        <f t="shared" si="68"/>
        <v>4.2026261141772589E-2</v>
      </c>
      <c r="F847">
        <f t="shared" si="69"/>
        <v>2.7810677705871444E-2</v>
      </c>
      <c r="G847">
        <f>IF('Input and Summary Results'!$J$4="yes",IF(C847=FALSE,FALSE,IF('Data Transformation'!E847&lt;$R$10,E847,$R$10)),IF(C847=FALSE,FALSE,IF(C847&lt;$R$10,C847,$R$10)))</f>
        <v>1.1016059199999999</v>
      </c>
      <c r="H847">
        <f>IF('Input and Summary Results'!$J$4="yes",'Data Transformation'!F847,'Data Transformation'!D847)</f>
        <v>7.0590799999999995E-2</v>
      </c>
      <c r="I847">
        <f t="shared" si="70"/>
        <v>30</v>
      </c>
    </row>
    <row r="848" spans="2:9" x14ac:dyDescent="0.25">
      <c r="B848">
        <f>IF('Input and Summary Results'!D430=0,FALSE,'Input and Summary Results'!$B430)</f>
        <v>31</v>
      </c>
      <c r="C848">
        <f>IF(OR(B848=0,'Input and Summary Results'!D430=0,'Input and Summary Results'!D430=""),FALSE,'Input and Summary Results'!$D430)</f>
        <v>0.28231826999999998</v>
      </c>
      <c r="D848">
        <f>IF(OR(B848=0,'Input and Summary Results'!E430=0),FALSE,'Input and Summary Results'!$E430)</f>
        <v>7.6961150000000006E-2</v>
      </c>
      <c r="E848">
        <f t="shared" si="68"/>
        <v>-0.54926101592520438</v>
      </c>
      <c r="F848">
        <f t="shared" si="69"/>
        <v>0.11831022873581652</v>
      </c>
      <c r="G848">
        <f>IF('Input and Summary Results'!$J$4="yes",IF(C848=FALSE,FALSE,IF('Data Transformation'!E848&lt;$R$10,E848,$R$10)),IF(C848=FALSE,FALSE,IF(C848&lt;$R$10,C848,$R$10)))</f>
        <v>0.28231826999999998</v>
      </c>
      <c r="H848">
        <f>IF('Input and Summary Results'!$J$4="yes",'Data Transformation'!F848,'Data Transformation'!D848)</f>
        <v>7.6961150000000006E-2</v>
      </c>
      <c r="I848">
        <f t="shared" si="70"/>
        <v>31</v>
      </c>
    </row>
    <row r="849" spans="2:9" x14ac:dyDescent="0.25">
      <c r="B849">
        <f>IF('Input and Summary Results'!D431=0,FALSE,'Input and Summary Results'!$B431)</f>
        <v>31</v>
      </c>
      <c r="C849">
        <f>IF(OR(B849=0,'Input and Summary Results'!D431=0,'Input and Summary Results'!D431=""),FALSE,'Input and Summary Results'!$D431)</f>
        <v>0.42292555999999998</v>
      </c>
      <c r="D849">
        <f>IF(OR(B849=0,'Input and Summary Results'!E431=0),FALSE,'Input and Summary Results'!$E431)</f>
        <v>4.00048E-2</v>
      </c>
      <c r="E849">
        <f t="shared" si="68"/>
        <v>-0.37373606696586192</v>
      </c>
      <c r="F849">
        <f t="shared" si="69"/>
        <v>4.1052338383142414E-2</v>
      </c>
      <c r="G849">
        <f>IF('Input and Summary Results'!$J$4="yes",IF(C849=FALSE,FALSE,IF('Data Transformation'!E849&lt;$R$10,E849,$R$10)),IF(C849=FALSE,FALSE,IF(C849&lt;$R$10,C849,$R$10)))</f>
        <v>0.42292555999999998</v>
      </c>
      <c r="H849">
        <f>IF('Input and Summary Results'!$J$4="yes",'Data Transformation'!F849,'Data Transformation'!D849)</f>
        <v>4.00048E-2</v>
      </c>
      <c r="I849">
        <f t="shared" si="70"/>
        <v>31</v>
      </c>
    </row>
    <row r="850" spans="2:9" x14ac:dyDescent="0.25">
      <c r="B850">
        <f>IF('Input and Summary Results'!D432=0,FALSE,'Input and Summary Results'!$B432)</f>
        <v>31</v>
      </c>
      <c r="C850">
        <f>IF(OR(B850=0,'Input and Summary Results'!D432=0,'Input and Summary Results'!D432=""),FALSE,'Input and Summary Results'!$D432)</f>
        <v>0.48437327000000002</v>
      </c>
      <c r="D850">
        <f>IF(OR(B850=0,'Input and Summary Results'!E432=0),FALSE,'Input and Summary Results'!$E432)</f>
        <v>5.6885129999999999E-2</v>
      </c>
      <c r="E850">
        <f t="shared" si="68"/>
        <v>-0.31481983128415986</v>
      </c>
      <c r="F850">
        <f t="shared" si="69"/>
        <v>5.0969258522461397E-2</v>
      </c>
      <c r="G850">
        <f>IF('Input and Summary Results'!$J$4="yes",IF(C850=FALSE,FALSE,IF('Data Transformation'!E850&lt;$R$10,E850,$R$10)),IF(C850=FALSE,FALSE,IF(C850&lt;$R$10,C850,$R$10)))</f>
        <v>0.48437327000000002</v>
      </c>
      <c r="H850">
        <f>IF('Input and Summary Results'!$J$4="yes",'Data Transformation'!F850,'Data Transformation'!D850)</f>
        <v>5.6885129999999999E-2</v>
      </c>
      <c r="I850">
        <f t="shared" si="70"/>
        <v>31</v>
      </c>
    </row>
    <row r="851" spans="2:9" x14ac:dyDescent="0.25">
      <c r="B851">
        <f>IF('Input and Summary Results'!D433=0,FALSE,'Input and Summary Results'!$B433)</f>
        <v>31</v>
      </c>
      <c r="C851">
        <f>IF(OR(B851=0,'Input and Summary Results'!D433=0,'Input and Summary Results'!D433=""),FALSE,'Input and Summary Results'!$D433)</f>
        <v>0.52939473000000004</v>
      </c>
      <c r="D851">
        <f>IF(OR(B851=0,'Input and Summary Results'!E433=0),FALSE,'Input and Summary Results'!$E433)</f>
        <v>8.3736859999999996E-2</v>
      </c>
      <c r="E851">
        <f t="shared" si="68"/>
        <v>-0.27622038631255397</v>
      </c>
      <c r="F851">
        <f t="shared" si="69"/>
        <v>6.8647825867099208E-2</v>
      </c>
      <c r="G851">
        <f>IF('Input and Summary Results'!$J$4="yes",IF(C851=FALSE,FALSE,IF('Data Transformation'!E851&lt;$R$10,E851,$R$10)),IF(C851=FALSE,FALSE,IF(C851&lt;$R$10,C851,$R$10)))</f>
        <v>0.52939473000000004</v>
      </c>
      <c r="H851">
        <f>IF('Input and Summary Results'!$J$4="yes",'Data Transformation'!F851,'Data Transformation'!D851)</f>
        <v>8.3736859999999996E-2</v>
      </c>
      <c r="I851">
        <f t="shared" si="70"/>
        <v>31</v>
      </c>
    </row>
    <row r="852" spans="2:9" x14ac:dyDescent="0.25">
      <c r="B852">
        <f>IF('Input and Summary Results'!D434=0,FALSE,'Input and Summary Results'!$B434)</f>
        <v>31</v>
      </c>
      <c r="C852">
        <f>IF(OR(B852=0,'Input and Summary Results'!D434=0,'Input and Summary Results'!D434=""),FALSE,'Input and Summary Results'!$D434)</f>
        <v>0.55169973999999999</v>
      </c>
      <c r="D852">
        <f>IF(OR(B852=0,'Input and Summary Results'!E434=0),FALSE,'Input and Summary Results'!$E434)</f>
        <v>4.654602E-2</v>
      </c>
      <c r="E852">
        <f t="shared" si="68"/>
        <v>-0.25829722071253725</v>
      </c>
      <c r="F852">
        <f t="shared" si="69"/>
        <v>3.661588218257996E-2</v>
      </c>
      <c r="G852">
        <f>IF('Input and Summary Results'!$J$4="yes",IF(C852=FALSE,FALSE,IF('Data Transformation'!E852&lt;$R$10,E852,$R$10)),IF(C852=FALSE,FALSE,IF(C852&lt;$R$10,C852,$R$10)))</f>
        <v>0.55169973999999999</v>
      </c>
      <c r="H852">
        <f>IF('Input and Summary Results'!$J$4="yes",'Data Transformation'!F852,'Data Transformation'!D852)</f>
        <v>4.654602E-2</v>
      </c>
      <c r="I852">
        <f t="shared" si="70"/>
        <v>31</v>
      </c>
    </row>
    <row r="853" spans="2:9" x14ac:dyDescent="0.25">
      <c r="B853">
        <f>IF('Input and Summary Results'!D435=0,FALSE,'Input and Summary Results'!$B435)</f>
        <v>31</v>
      </c>
      <c r="C853">
        <f>IF(OR(B853=0,'Input and Summary Results'!D435=0,'Input and Summary Results'!D435=""),FALSE,'Input and Summary Results'!$D435)</f>
        <v>0.66592382000000006</v>
      </c>
      <c r="D853">
        <f>IF(OR(B853=0,'Input and Summary Results'!E435=0),FALSE,'Input and Summary Results'!$E435)</f>
        <v>6.4212829999999999E-2</v>
      </c>
      <c r="E853">
        <f t="shared" si="68"/>
        <v>-0.17657545017797793</v>
      </c>
      <c r="F853">
        <f t="shared" si="69"/>
        <v>4.1849183619832066E-2</v>
      </c>
      <c r="G853">
        <f>IF('Input and Summary Results'!$J$4="yes",IF(C853=FALSE,FALSE,IF('Data Transformation'!E853&lt;$R$10,E853,$R$10)),IF(C853=FALSE,FALSE,IF(C853&lt;$R$10,C853,$R$10)))</f>
        <v>0.66592382000000006</v>
      </c>
      <c r="H853">
        <f>IF('Input and Summary Results'!$J$4="yes",'Data Transformation'!F853,'Data Transformation'!D853)</f>
        <v>6.4212829999999999E-2</v>
      </c>
      <c r="I853">
        <f t="shared" si="70"/>
        <v>31</v>
      </c>
    </row>
    <row r="854" spans="2:9" x14ac:dyDescent="0.25">
      <c r="B854">
        <f>IF('Input and Summary Results'!D436=0,FALSE,'Input and Summary Results'!$B436)</f>
        <v>31</v>
      </c>
      <c r="C854">
        <f>IF(OR(B854=0,'Input and Summary Results'!D436=0,'Input and Summary Results'!D436=""),FALSE,'Input and Summary Results'!$D436)</f>
        <v>0.75659997000000001</v>
      </c>
      <c r="D854">
        <f>IF(OR(B854=0,'Input and Summary Results'!E436=0),FALSE,'Input and Summary Results'!$E436)</f>
        <v>9.9714300000000006E-2</v>
      </c>
      <c r="E854">
        <f t="shared" si="68"/>
        <v>-0.12113368026351623</v>
      </c>
      <c r="F854">
        <f t="shared" si="69"/>
        <v>5.7198001474940585E-2</v>
      </c>
      <c r="G854">
        <f>IF('Input and Summary Results'!$J$4="yes",IF(C854=FALSE,FALSE,IF('Data Transformation'!E854&lt;$R$10,E854,$R$10)),IF(C854=FALSE,FALSE,IF(C854&lt;$R$10,C854,$R$10)))</f>
        <v>0.75659997000000001</v>
      </c>
      <c r="H854">
        <f>IF('Input and Summary Results'!$J$4="yes",'Data Transformation'!F854,'Data Transformation'!D854)</f>
        <v>9.9714300000000006E-2</v>
      </c>
      <c r="I854">
        <f t="shared" si="70"/>
        <v>31</v>
      </c>
    </row>
    <row r="855" spans="2:9" x14ac:dyDescent="0.25">
      <c r="B855">
        <f>IF('Input and Summary Results'!D437=0,FALSE,'Input and Summary Results'!$B437)</f>
        <v>31</v>
      </c>
      <c r="C855">
        <f>IF(OR(B855=0,'Input and Summary Results'!D437=0,'Input and Summary Results'!D437=""),FALSE,'Input and Summary Results'!$D437)</f>
        <v>0.88190588000000003</v>
      </c>
      <c r="D855">
        <f>IF(OR(B855=0,'Input and Summary Results'!E437=0),FALSE,'Input and Summary Results'!$E437)</f>
        <v>8.9446479999999995E-2</v>
      </c>
      <c r="E855">
        <f t="shared" si="68"/>
        <v>-5.4577761781741792E-2</v>
      </c>
      <c r="F855">
        <f t="shared" si="69"/>
        <v>4.4018044555956461E-2</v>
      </c>
      <c r="G855">
        <f>IF('Input and Summary Results'!$J$4="yes",IF(C855=FALSE,FALSE,IF('Data Transformation'!E855&lt;$R$10,E855,$R$10)),IF(C855=FALSE,FALSE,IF(C855&lt;$R$10,C855,$R$10)))</f>
        <v>0.88190588000000003</v>
      </c>
      <c r="H855">
        <f>IF('Input and Summary Results'!$J$4="yes",'Data Transformation'!F855,'Data Transformation'!D855)</f>
        <v>8.9446479999999995E-2</v>
      </c>
      <c r="I855">
        <f t="shared" si="70"/>
        <v>31</v>
      </c>
    </row>
    <row r="856" spans="2:9" x14ac:dyDescent="0.25">
      <c r="B856">
        <f>IF('Input and Summary Results'!D438=0,FALSE,'Input and Summary Results'!$B438)</f>
        <v>31</v>
      </c>
      <c r="C856">
        <f>IF(OR(B856=0,'Input and Summary Results'!D438=0,'Input and Summary Results'!D438=""),FALSE,'Input and Summary Results'!$D438)</f>
        <v>0.92569619999999997</v>
      </c>
      <c r="D856">
        <f>IF(OR(B856=0,'Input and Summary Results'!E438=0),FALSE,'Input and Summary Results'!$E438)</f>
        <v>3.4740939999999998E-2</v>
      </c>
      <c r="E856">
        <f t="shared" si="68"/>
        <v>-3.3531519053926706E-2</v>
      </c>
      <c r="F856">
        <f t="shared" si="69"/>
        <v>1.6287814468720949E-2</v>
      </c>
      <c r="G856">
        <f>IF('Input and Summary Results'!$J$4="yes",IF(C856=FALSE,FALSE,IF('Data Transformation'!E856&lt;$R$10,E856,$R$10)),IF(C856=FALSE,FALSE,IF(C856&lt;$R$10,C856,$R$10)))</f>
        <v>0.92569619999999997</v>
      </c>
      <c r="H856">
        <f>IF('Input and Summary Results'!$J$4="yes",'Data Transformation'!F856,'Data Transformation'!D856)</f>
        <v>3.4740939999999998E-2</v>
      </c>
      <c r="I856">
        <f t="shared" si="70"/>
        <v>31</v>
      </c>
    </row>
    <row r="857" spans="2:9" x14ac:dyDescent="0.25">
      <c r="B857">
        <f>IF('Input and Summary Results'!D439=0,FALSE,'Input and Summary Results'!$B439)</f>
        <v>31</v>
      </c>
      <c r="C857">
        <f>IF(OR(B857=0,'Input and Summary Results'!D439=0,'Input and Summary Results'!D439=""),FALSE,'Input and Summary Results'!$D439)</f>
        <v>0.92953465000000002</v>
      </c>
      <c r="D857">
        <f>IF(OR(B857=0,'Input and Summary Results'!E439=0),FALSE,'Input and Summary Results'!$E439)</f>
        <v>9.7837930000000004E-2</v>
      </c>
      <c r="E857">
        <f t="shared" si="68"/>
        <v>-3.1734416517882731E-2</v>
      </c>
      <c r="F857">
        <f t="shared" si="69"/>
        <v>4.5680558137343237E-2</v>
      </c>
      <c r="G857">
        <f>IF('Input and Summary Results'!$J$4="yes",IF(C857=FALSE,FALSE,IF('Data Transformation'!E857&lt;$R$10,E857,$R$10)),IF(C857=FALSE,FALSE,IF(C857&lt;$R$10,C857,$R$10)))</f>
        <v>0.92953465000000002</v>
      </c>
      <c r="H857">
        <f>IF('Input and Summary Results'!$J$4="yes",'Data Transformation'!F857,'Data Transformation'!D857)</f>
        <v>9.7837930000000004E-2</v>
      </c>
      <c r="I857">
        <f t="shared" si="70"/>
        <v>31</v>
      </c>
    </row>
    <row r="858" spans="2:9" x14ac:dyDescent="0.25">
      <c r="B858">
        <f>IF('Input and Summary Results'!D440=0,FALSE,'Input and Summary Results'!$B440)</f>
        <v>31</v>
      </c>
      <c r="C858">
        <f>IF(OR(B858=0,'Input and Summary Results'!D440=0,'Input and Summary Results'!D440=""),FALSE,'Input and Summary Results'!$D440)</f>
        <v>0.93108628999999998</v>
      </c>
      <c r="D858">
        <f>IF(OR(B858=0,'Input and Summary Results'!E440=0),FALSE,'Input and Summary Results'!$E440)</f>
        <v>6.1487029999999998E-2</v>
      </c>
      <c r="E858">
        <f t="shared" si="68"/>
        <v>-3.1010068176286102E-2</v>
      </c>
      <c r="F858">
        <f t="shared" si="69"/>
        <v>2.866047036306377E-2</v>
      </c>
      <c r="G858">
        <f>IF('Input and Summary Results'!$J$4="yes",IF(C858=FALSE,FALSE,IF('Data Transformation'!E858&lt;$R$10,E858,$R$10)),IF(C858=FALSE,FALSE,IF(C858&lt;$R$10,C858,$R$10)))</f>
        <v>0.93108628999999998</v>
      </c>
      <c r="H858">
        <f>IF('Input and Summary Results'!$J$4="yes",'Data Transformation'!F858,'Data Transformation'!D858)</f>
        <v>6.1487029999999998E-2</v>
      </c>
      <c r="I858">
        <f t="shared" si="70"/>
        <v>31</v>
      </c>
    </row>
    <row r="859" spans="2:9" x14ac:dyDescent="0.25">
      <c r="B859">
        <f>IF('Input and Summary Results'!D441=0,FALSE,'Input and Summary Results'!$B441)</f>
        <v>31</v>
      </c>
      <c r="C859">
        <f>IF(OR(B859=0,'Input and Summary Results'!D441=0,'Input and Summary Results'!D441=""),FALSE,'Input and Summary Results'!$D441)</f>
        <v>0.94722070000000003</v>
      </c>
      <c r="D859">
        <f>IF(OR(B859=0,'Input and Summary Results'!E441=0),FALSE,'Input and Summary Results'!$E441)</f>
        <v>6.2269860000000003E-2</v>
      </c>
      <c r="E859">
        <f t="shared" si="68"/>
        <v>-2.3548819703139431E-2</v>
      </c>
      <c r="F859">
        <f t="shared" si="69"/>
        <v>2.8530963523073348E-2</v>
      </c>
      <c r="G859">
        <f>IF('Input and Summary Results'!$J$4="yes",IF(C859=FALSE,FALSE,IF('Data Transformation'!E859&lt;$R$10,E859,$R$10)),IF(C859=FALSE,FALSE,IF(C859&lt;$R$10,C859,$R$10)))</f>
        <v>0.94722070000000003</v>
      </c>
      <c r="H859">
        <f>IF('Input and Summary Results'!$J$4="yes",'Data Transformation'!F859,'Data Transformation'!D859)</f>
        <v>6.2269860000000003E-2</v>
      </c>
      <c r="I859">
        <f t="shared" si="70"/>
        <v>31</v>
      </c>
    </row>
    <row r="860" spans="2:9" x14ac:dyDescent="0.25">
      <c r="B860">
        <f>IF('Input and Summary Results'!D442=0,FALSE,'Input and Summary Results'!$B442)</f>
        <v>32</v>
      </c>
      <c r="C860">
        <f>IF(OR(B860=0,'Input and Summary Results'!D442=0,'Input and Summary Results'!D442=""),FALSE,'Input and Summary Results'!$D442)</f>
        <v>0.10256484</v>
      </c>
      <c r="D860">
        <f>IF(OR(B860=0,'Input and Summary Results'!E442=0),FALSE,'Input and Summary Results'!$E442)</f>
        <v>5.3465119999999998E-2</v>
      </c>
      <c r="E860">
        <f t="shared" si="68"/>
        <v>-0.98900149313243757</v>
      </c>
      <c r="F860">
        <f t="shared" si="69"/>
        <v>0.22623602864295403</v>
      </c>
      <c r="G860">
        <f>IF('Input and Summary Results'!$J$4="yes",IF(C860=FALSE,FALSE,IF('Data Transformation'!E860&lt;$R$10,E860,$R$10)),IF(C860=FALSE,FALSE,IF(C860&lt;$R$10,C860,$R$10)))</f>
        <v>0.10256484</v>
      </c>
      <c r="H860">
        <f>IF('Input and Summary Results'!$J$4="yes",'Data Transformation'!F860,'Data Transformation'!D860)</f>
        <v>5.3465119999999998E-2</v>
      </c>
      <c r="I860">
        <f t="shared" si="70"/>
        <v>32</v>
      </c>
    </row>
    <row r="861" spans="2:9" x14ac:dyDescent="0.25">
      <c r="B861">
        <f>IF('Input and Summary Results'!D443=0,FALSE,'Input and Summary Results'!$B443)</f>
        <v>32</v>
      </c>
      <c r="C861">
        <f>IF(OR(B861=0,'Input and Summary Results'!D443=0,'Input and Summary Results'!D443=""),FALSE,'Input and Summary Results'!$D443)</f>
        <v>0.12212363</v>
      </c>
      <c r="D861">
        <f>IF(OR(B861=0,'Input and Summary Results'!E443=0),FALSE,'Input and Summary Results'!$E443)</f>
        <v>6.6228209999999996E-2</v>
      </c>
      <c r="E861">
        <f t="shared" si="68"/>
        <v>-0.91320029522221857</v>
      </c>
      <c r="F861">
        <f t="shared" si="69"/>
        <v>0.23536020948607569</v>
      </c>
      <c r="G861">
        <f>IF('Input and Summary Results'!$J$4="yes",IF(C861=FALSE,FALSE,IF('Data Transformation'!E861&lt;$R$10,E861,$R$10)),IF(C861=FALSE,FALSE,IF(C861&lt;$R$10,C861,$R$10)))</f>
        <v>0.12212363</v>
      </c>
      <c r="H861">
        <f>IF('Input and Summary Results'!$J$4="yes",'Data Transformation'!F861,'Data Transformation'!D861)</f>
        <v>6.6228209999999996E-2</v>
      </c>
      <c r="I861">
        <f t="shared" si="70"/>
        <v>32</v>
      </c>
    </row>
    <row r="862" spans="2:9" x14ac:dyDescent="0.25">
      <c r="B862">
        <f>IF('Input and Summary Results'!D444=0,FALSE,'Input and Summary Results'!$B444)</f>
        <v>32</v>
      </c>
      <c r="C862">
        <f>IF(OR(B862=0,'Input and Summary Results'!D444=0,'Input and Summary Results'!D444=""),FALSE,'Input and Summary Results'!$D444)</f>
        <v>0.14115245000000001</v>
      </c>
      <c r="D862">
        <f>IF(OR(B862=0,'Input and Summary Results'!E444=0),FALSE,'Input and Summary Results'!$E444)</f>
        <v>9.0883130000000006E-2</v>
      </c>
      <c r="E862">
        <f t="shared" si="68"/>
        <v>-0.85031157935024326</v>
      </c>
      <c r="F862">
        <f t="shared" si="69"/>
        <v>0.27943743392339276</v>
      </c>
      <c r="G862">
        <f>IF('Input and Summary Results'!$J$4="yes",IF(C862=FALSE,FALSE,IF('Data Transformation'!E862&lt;$R$10,E862,$R$10)),IF(C862=FALSE,FALSE,IF(C862&lt;$R$10,C862,$R$10)))</f>
        <v>0.14115245000000001</v>
      </c>
      <c r="H862">
        <f>IF('Input and Summary Results'!$J$4="yes",'Data Transformation'!F862,'Data Transformation'!D862)</f>
        <v>9.0883130000000006E-2</v>
      </c>
      <c r="I862">
        <f t="shared" si="70"/>
        <v>32</v>
      </c>
    </row>
    <row r="863" spans="2:9" x14ac:dyDescent="0.25">
      <c r="B863">
        <f>IF('Input and Summary Results'!D445=0,FALSE,'Input and Summary Results'!$B445)</f>
        <v>32</v>
      </c>
      <c r="C863">
        <f>IF(OR(B863=0,'Input and Summary Results'!D445=0,'Input and Summary Results'!D445=""),FALSE,'Input and Summary Results'!$D445)</f>
        <v>0.17326720000000001</v>
      </c>
      <c r="D863">
        <f>IF(OR(B863=0,'Input and Summary Results'!E445=0),FALSE,'Input and Summary Results'!$E445)</f>
        <v>6.8237580000000006E-2</v>
      </c>
      <c r="E863">
        <f t="shared" si="68"/>
        <v>-0.76128364275185678</v>
      </c>
      <c r="F863">
        <f t="shared" si="69"/>
        <v>0.17092161540095296</v>
      </c>
      <c r="G863">
        <f>IF('Input and Summary Results'!$J$4="yes",IF(C863=FALSE,FALSE,IF('Data Transformation'!E863&lt;$R$10,E863,$R$10)),IF(C863=FALSE,FALSE,IF(C863&lt;$R$10,C863,$R$10)))</f>
        <v>0.17326720000000001</v>
      </c>
      <c r="H863">
        <f>IF('Input and Summary Results'!$J$4="yes",'Data Transformation'!F863,'Data Transformation'!D863)</f>
        <v>6.8237580000000006E-2</v>
      </c>
      <c r="I863">
        <f t="shared" si="70"/>
        <v>32</v>
      </c>
    </row>
    <row r="864" spans="2:9" x14ac:dyDescent="0.25">
      <c r="B864">
        <f>IF('Input and Summary Results'!D446=0,FALSE,'Input and Summary Results'!$B446)</f>
        <v>32</v>
      </c>
      <c r="C864">
        <f>IF(OR(B864=0,'Input and Summary Results'!D446=0,'Input and Summary Results'!D446=""),FALSE,'Input and Summary Results'!$D446)</f>
        <v>0.17387446000000001</v>
      </c>
      <c r="D864">
        <f>IF(OR(B864=0,'Input and Summary Results'!E446=0),FALSE,'Input and Summary Results'!$E446)</f>
        <v>6.4527970000000004E-2</v>
      </c>
      <c r="E864">
        <f t="shared" si="68"/>
        <v>-0.75976420578140336</v>
      </c>
      <c r="F864">
        <f t="shared" si="69"/>
        <v>0.16106528227319872</v>
      </c>
      <c r="G864">
        <f>IF('Input and Summary Results'!$J$4="yes",IF(C864=FALSE,FALSE,IF('Data Transformation'!E864&lt;$R$10,E864,$R$10)),IF(C864=FALSE,FALSE,IF(C864&lt;$R$10,C864,$R$10)))</f>
        <v>0.17387446000000001</v>
      </c>
      <c r="H864">
        <f>IF('Input and Summary Results'!$J$4="yes",'Data Transformation'!F864,'Data Transformation'!D864)</f>
        <v>6.4527970000000004E-2</v>
      </c>
      <c r="I864">
        <f t="shared" si="70"/>
        <v>32</v>
      </c>
    </row>
    <row r="865" spans="2:9" x14ac:dyDescent="0.25">
      <c r="B865">
        <f>IF('Input and Summary Results'!D447=0,FALSE,'Input and Summary Results'!$B447)</f>
        <v>32</v>
      </c>
      <c r="C865">
        <f>IF(OR(B865=0,'Input and Summary Results'!D447=0,'Input and Summary Results'!D447=""),FALSE,'Input and Summary Results'!$D447)</f>
        <v>0.18075066000000001</v>
      </c>
      <c r="D865">
        <f>IF(OR(B865=0,'Input and Summary Results'!E447=0),FALSE,'Input and Summary Results'!$E447)</f>
        <v>5.4624390000000002E-2</v>
      </c>
      <c r="E865">
        <f t="shared" si="68"/>
        <v>-0.74292010823074972</v>
      </c>
      <c r="F865">
        <f t="shared" si="69"/>
        <v>0.13115849900631069</v>
      </c>
      <c r="G865">
        <f>IF('Input and Summary Results'!$J$4="yes",IF(C865=FALSE,FALSE,IF('Data Transformation'!E865&lt;$R$10,E865,$R$10)),IF(C865=FALSE,FALSE,IF(C865&lt;$R$10,C865,$R$10)))</f>
        <v>0.18075066000000001</v>
      </c>
      <c r="H865">
        <f>IF('Input and Summary Results'!$J$4="yes",'Data Transformation'!F865,'Data Transformation'!D865)</f>
        <v>5.4624390000000002E-2</v>
      </c>
      <c r="I865">
        <f t="shared" si="70"/>
        <v>32</v>
      </c>
    </row>
    <row r="866" spans="2:9" x14ac:dyDescent="0.25">
      <c r="B866">
        <f>IF('Input and Summary Results'!D448=0,FALSE,'Input and Summary Results'!$B448)</f>
        <v>32</v>
      </c>
      <c r="C866">
        <f>IF(OR(B866=0,'Input and Summary Results'!D448=0,'Input and Summary Results'!D448=""),FALSE,'Input and Summary Results'!$D448)</f>
        <v>0.18157993</v>
      </c>
      <c r="D866">
        <f>IF(OR(B866=0,'Input and Summary Results'!E448=0),FALSE,'Input and Summary Results'!$E448)</f>
        <v>6.9832580000000005E-2</v>
      </c>
      <c r="E866">
        <f t="shared" si="68"/>
        <v>-0.74093215566041348</v>
      </c>
      <c r="F866">
        <f t="shared" si="69"/>
        <v>0.1669090836195388</v>
      </c>
      <c r="G866">
        <f>IF('Input and Summary Results'!$J$4="yes",IF(C866=FALSE,FALSE,IF('Data Transformation'!E866&lt;$R$10,E866,$R$10)),IF(C866=FALSE,FALSE,IF(C866&lt;$R$10,C866,$R$10)))</f>
        <v>0.18157993</v>
      </c>
      <c r="H866">
        <f>IF('Input and Summary Results'!$J$4="yes",'Data Transformation'!F866,'Data Transformation'!D866)</f>
        <v>6.9832580000000005E-2</v>
      </c>
      <c r="I866">
        <f t="shared" si="70"/>
        <v>32</v>
      </c>
    </row>
    <row r="867" spans="2:9" x14ac:dyDescent="0.25">
      <c r="B867">
        <f>IF('Input and Summary Results'!D449=0,FALSE,'Input and Summary Results'!$B449)</f>
        <v>32</v>
      </c>
      <c r="C867">
        <f>IF(OR(B867=0,'Input and Summary Results'!D449=0,'Input and Summary Results'!D449=""),FALSE,'Input and Summary Results'!$D449)</f>
        <v>0.19198267999999999</v>
      </c>
      <c r="D867">
        <f>IF(OR(B867=0,'Input and Summary Results'!E449=0),FALSE,'Input and Summary Results'!$E449)</f>
        <v>4.7065040000000002E-2</v>
      </c>
      <c r="E867">
        <f t="shared" si="68"/>
        <v>-0.71673795004499019</v>
      </c>
      <c r="F867">
        <f t="shared" si="69"/>
        <v>0.1063961986570872</v>
      </c>
      <c r="G867">
        <f>IF('Input and Summary Results'!$J$4="yes",IF(C867=FALSE,FALSE,IF('Data Transformation'!E867&lt;$R$10,E867,$R$10)),IF(C867=FALSE,FALSE,IF(C867&lt;$R$10,C867,$R$10)))</f>
        <v>0.19198267999999999</v>
      </c>
      <c r="H867">
        <f>IF('Input and Summary Results'!$J$4="yes",'Data Transformation'!F867,'Data Transformation'!D867)</f>
        <v>4.7065040000000002E-2</v>
      </c>
      <c r="I867">
        <f t="shared" si="70"/>
        <v>32</v>
      </c>
    </row>
    <row r="868" spans="2:9" x14ac:dyDescent="0.25">
      <c r="B868">
        <f>IF('Input and Summary Results'!D450=0,FALSE,'Input and Summary Results'!$B450)</f>
        <v>32</v>
      </c>
      <c r="C868">
        <f>IF(OR(B868=0,'Input and Summary Results'!D450=0,'Input and Summary Results'!D450=""),FALSE,'Input and Summary Results'!$D450)</f>
        <v>0.21416731999999999</v>
      </c>
      <c r="D868">
        <f>IF(OR(B868=0,'Input and Summary Results'!E450=0),FALSE,'Input and Summary Results'!$E450)</f>
        <v>0.11460909</v>
      </c>
      <c r="E868">
        <f t="shared" si="68"/>
        <v>-0.66924679786670205</v>
      </c>
      <c r="F868">
        <f t="shared" si="69"/>
        <v>0.23224992991461069</v>
      </c>
      <c r="G868">
        <f>IF('Input and Summary Results'!$J$4="yes",IF(C868=FALSE,FALSE,IF('Data Transformation'!E868&lt;$R$10,E868,$R$10)),IF(C868=FALSE,FALSE,IF(C868&lt;$R$10,C868,$R$10)))</f>
        <v>0.21416731999999999</v>
      </c>
      <c r="H868">
        <f>IF('Input and Summary Results'!$J$4="yes",'Data Transformation'!F868,'Data Transformation'!D868)</f>
        <v>0.11460909</v>
      </c>
      <c r="I868">
        <f t="shared" si="70"/>
        <v>32</v>
      </c>
    </row>
    <row r="869" spans="2:9" x14ac:dyDescent="0.25">
      <c r="B869">
        <f>IF('Input and Summary Results'!D451=0,FALSE,'Input and Summary Results'!$B451)</f>
        <v>32</v>
      </c>
      <c r="C869">
        <f>IF(OR(B869=0,'Input and Summary Results'!D451=0,'Input and Summary Results'!D451=""),FALSE,'Input and Summary Results'!$D451)</f>
        <v>0.21436239000000001</v>
      </c>
      <c r="D869">
        <f>IF(OR(B869=0,'Input and Summary Results'!E451=0),FALSE,'Input and Summary Results'!$E451)</f>
        <v>4.1265950000000003E-2</v>
      </c>
      <c r="E869">
        <f t="shared" si="68"/>
        <v>-0.66885140950291067</v>
      </c>
      <c r="F869">
        <f t="shared" si="69"/>
        <v>8.3547409132730802E-2</v>
      </c>
      <c r="G869">
        <f>IF('Input and Summary Results'!$J$4="yes",IF(C869=FALSE,FALSE,IF('Data Transformation'!E869&lt;$R$10,E869,$R$10)),IF(C869=FALSE,FALSE,IF(C869&lt;$R$10,C869,$R$10)))</f>
        <v>0.21436239000000001</v>
      </c>
      <c r="H869">
        <f>IF('Input and Summary Results'!$J$4="yes",'Data Transformation'!F869,'Data Transformation'!D869)</f>
        <v>4.1265950000000003E-2</v>
      </c>
      <c r="I869">
        <f t="shared" si="70"/>
        <v>32</v>
      </c>
    </row>
    <row r="870" spans="2:9" x14ac:dyDescent="0.25">
      <c r="B870">
        <f>IF('Input and Summary Results'!D452=0,FALSE,'Input and Summary Results'!$B452)</f>
        <v>32</v>
      </c>
      <c r="C870">
        <f>IF(OR(B870=0,'Input and Summary Results'!D452=0,'Input and Summary Results'!D452=""),FALSE,'Input and Summary Results'!$D452)</f>
        <v>0.22188231999999999</v>
      </c>
      <c r="D870">
        <f>IF(OR(B870=0,'Input and Summary Results'!E452=0),FALSE,'Input and Summary Results'!$E452)</f>
        <v>4.8542179999999997E-2</v>
      </c>
      <c r="E870">
        <f t="shared" si="68"/>
        <v>-0.6538773017893692</v>
      </c>
      <c r="F870">
        <f t="shared" si="69"/>
        <v>9.4948106365572507E-2</v>
      </c>
      <c r="G870">
        <f>IF('Input and Summary Results'!$J$4="yes",IF(C870=FALSE,FALSE,IF('Data Transformation'!E870&lt;$R$10,E870,$R$10)),IF(C870=FALSE,FALSE,IF(C870&lt;$R$10,C870,$R$10)))</f>
        <v>0.22188231999999999</v>
      </c>
      <c r="H870">
        <f>IF('Input and Summary Results'!$J$4="yes",'Data Transformation'!F870,'Data Transformation'!D870)</f>
        <v>4.8542179999999997E-2</v>
      </c>
      <c r="I870">
        <f t="shared" si="70"/>
        <v>32</v>
      </c>
    </row>
    <row r="871" spans="2:9" x14ac:dyDescent="0.25">
      <c r="B871">
        <f>IF('Input and Summary Results'!D453=0,FALSE,'Input and Summary Results'!$B453)</f>
        <v>32</v>
      </c>
      <c r="C871">
        <f>IF(OR(B871=0,'Input and Summary Results'!D453=0,'Input and Summary Results'!D453=""),FALSE,'Input and Summary Results'!$D453)</f>
        <v>0.23916818000000001</v>
      </c>
      <c r="D871">
        <f>IF(OR(B871=0,'Input and Summary Results'!E453=0),FALSE,'Input and Summary Results'!$E453)</f>
        <v>4.3193830000000003E-2</v>
      </c>
      <c r="E871">
        <f t="shared" si="68"/>
        <v>-0.62129660131264308</v>
      </c>
      <c r="F871">
        <f t="shared" si="69"/>
        <v>7.8380502874588087E-2</v>
      </c>
      <c r="G871">
        <f>IF('Input and Summary Results'!$J$4="yes",IF(C871=FALSE,FALSE,IF('Data Transformation'!E871&lt;$R$10,E871,$R$10)),IF(C871=FALSE,FALSE,IF(C871&lt;$R$10,C871,$R$10)))</f>
        <v>0.23916818000000001</v>
      </c>
      <c r="H871">
        <f>IF('Input and Summary Results'!$J$4="yes",'Data Transformation'!F871,'Data Transformation'!D871)</f>
        <v>4.3193830000000003E-2</v>
      </c>
      <c r="I871">
        <f t="shared" si="70"/>
        <v>32</v>
      </c>
    </row>
    <row r="872" spans="2:9" x14ac:dyDescent="0.25">
      <c r="B872">
        <f>IF('Input and Summary Results'!D454=0,FALSE,'Input and Summary Results'!$B454)</f>
        <v>32</v>
      </c>
      <c r="C872">
        <f>IF(OR(B872=0,'Input and Summary Results'!D454=0,'Input and Summary Results'!D454=""),FALSE,'Input and Summary Results'!$D454)</f>
        <v>0.24144549000000001</v>
      </c>
      <c r="D872">
        <f>IF(OR(B872=0,'Input and Summary Results'!E454=0),FALSE,'Input and Summary Results'!$E454)</f>
        <v>7.0309010000000005E-2</v>
      </c>
      <c r="E872">
        <f t="shared" si="68"/>
        <v>-0.61718090244589363</v>
      </c>
      <c r="F872">
        <f t="shared" si="69"/>
        <v>0.12638094975391753</v>
      </c>
      <c r="G872">
        <f>IF('Input and Summary Results'!$J$4="yes",IF(C872=FALSE,FALSE,IF('Data Transformation'!E872&lt;$R$10,E872,$R$10)),IF(C872=FALSE,FALSE,IF(C872&lt;$R$10,C872,$R$10)))</f>
        <v>0.24144549000000001</v>
      </c>
      <c r="H872">
        <f>IF('Input and Summary Results'!$J$4="yes",'Data Transformation'!F872,'Data Transformation'!D872)</f>
        <v>7.0309010000000005E-2</v>
      </c>
      <c r="I872">
        <f t="shared" si="70"/>
        <v>32</v>
      </c>
    </row>
    <row r="873" spans="2:9" x14ac:dyDescent="0.25">
      <c r="B873">
        <f>IF('Input and Summary Results'!D455=0,FALSE,'Input and Summary Results'!$B455)</f>
        <v>32</v>
      </c>
      <c r="C873">
        <f>IF(OR(B873=0,'Input and Summary Results'!D455=0,'Input and Summary Results'!D455=""),FALSE,'Input and Summary Results'!$D455)</f>
        <v>0.26328888</v>
      </c>
      <c r="D873">
        <f>IF(OR(B873=0,'Input and Summary Results'!E455=0),FALSE,'Input and Summary Results'!$E455)</f>
        <v>7.0883459999999995E-2</v>
      </c>
      <c r="E873">
        <f t="shared" si="68"/>
        <v>-0.57956748292439586</v>
      </c>
      <c r="F873">
        <f t="shared" si="69"/>
        <v>0.11684284440725334</v>
      </c>
      <c r="G873">
        <f>IF('Input and Summary Results'!$J$4="yes",IF(C873=FALSE,FALSE,IF('Data Transformation'!E873&lt;$R$10,E873,$R$10)),IF(C873=FALSE,FALSE,IF(C873&lt;$R$10,C873,$R$10)))</f>
        <v>0.26328888</v>
      </c>
      <c r="H873">
        <f>IF('Input and Summary Results'!$J$4="yes",'Data Transformation'!F873,'Data Transformation'!D873)</f>
        <v>7.0883459999999995E-2</v>
      </c>
      <c r="I873">
        <f t="shared" si="70"/>
        <v>32</v>
      </c>
    </row>
    <row r="874" spans="2:9" x14ac:dyDescent="0.25">
      <c r="B874">
        <f>IF('Input and Summary Results'!D456=0,FALSE,'Input and Summary Results'!$B456)</f>
        <v>32</v>
      </c>
      <c r="C874">
        <f>IF(OR(B874=0,'Input and Summary Results'!D456=0,'Input and Summary Results'!D456=""),FALSE,'Input and Summary Results'!$D456)</f>
        <v>0.27789583000000001</v>
      </c>
      <c r="D874">
        <f>IF(OR(B874=0,'Input and Summary Results'!E456=0),FALSE,'Input and Summary Results'!$E456)</f>
        <v>5.1407630000000003E-2</v>
      </c>
      <c r="E874">
        <f t="shared" ref="E874:E937" si="71">IF(C874=FALSE,FALSE,LOG10(C874))</f>
        <v>-0.55611797003290919</v>
      </c>
      <c r="F874">
        <f t="shared" ref="F874:F937" si="72">IF(D874=FALSE, FALSE,0.434*D874/C874)</f>
        <v>8.0285160882047069E-2</v>
      </c>
      <c r="G874">
        <f>IF('Input and Summary Results'!$J$4="yes",IF(C874=FALSE,FALSE,IF('Data Transformation'!E874&lt;$R$10,E874,$R$10)),IF(C874=FALSE,FALSE,IF(C874&lt;$R$10,C874,$R$10)))</f>
        <v>0.27789583000000001</v>
      </c>
      <c r="H874">
        <f>IF('Input and Summary Results'!$J$4="yes",'Data Transformation'!F874,'Data Transformation'!D874)</f>
        <v>5.1407630000000003E-2</v>
      </c>
      <c r="I874">
        <f t="shared" si="70"/>
        <v>32</v>
      </c>
    </row>
    <row r="875" spans="2:9" x14ac:dyDescent="0.25">
      <c r="B875">
        <f>IF('Input and Summary Results'!D457=0,FALSE,'Input and Summary Results'!$B457)</f>
        <v>32</v>
      </c>
      <c r="C875">
        <f>IF(OR(B875=0,'Input and Summary Results'!D457=0,'Input and Summary Results'!D457=""),FALSE,'Input and Summary Results'!$D457)</f>
        <v>0.35566086000000002</v>
      </c>
      <c r="D875">
        <f>IF(OR(B875=0,'Input and Summary Results'!E457=0),FALSE,'Input and Summary Results'!$E457)</f>
        <v>7.2945209999999996E-2</v>
      </c>
      <c r="E875">
        <f t="shared" si="71"/>
        <v>-0.44896392570909355</v>
      </c>
      <c r="F875">
        <f t="shared" si="72"/>
        <v>8.9012384269666317E-2</v>
      </c>
      <c r="G875">
        <f>IF('Input and Summary Results'!$J$4="yes",IF(C875=FALSE,FALSE,IF('Data Transformation'!E875&lt;$R$10,E875,$R$10)),IF(C875=FALSE,FALSE,IF(C875&lt;$R$10,C875,$R$10)))</f>
        <v>0.35566086000000002</v>
      </c>
      <c r="H875">
        <f>IF('Input and Summary Results'!$J$4="yes",'Data Transformation'!F875,'Data Transformation'!D875)</f>
        <v>7.2945209999999996E-2</v>
      </c>
      <c r="I875">
        <f t="shared" si="70"/>
        <v>32</v>
      </c>
    </row>
    <row r="876" spans="2:9" x14ac:dyDescent="0.25">
      <c r="B876">
        <f>IF('Input and Summary Results'!D458=0,FALSE,'Input and Summary Results'!$B458)</f>
        <v>32</v>
      </c>
      <c r="C876">
        <f>IF(OR(B876=0,'Input and Summary Results'!D458=0,'Input and Summary Results'!D458=""),FALSE,'Input and Summary Results'!$D458)</f>
        <v>0.44777602999999999</v>
      </c>
      <c r="D876">
        <f>IF(OR(B876=0,'Input and Summary Results'!E458=0),FALSE,'Input and Summary Results'!$E458)</f>
        <v>8.5492700000000005E-2</v>
      </c>
      <c r="E876">
        <f t="shared" si="71"/>
        <v>-0.34893915845095308</v>
      </c>
      <c r="F876">
        <f t="shared" si="72"/>
        <v>8.2862478815581092E-2</v>
      </c>
      <c r="G876">
        <f>IF('Input and Summary Results'!$J$4="yes",IF(C876=FALSE,FALSE,IF('Data Transformation'!E876&lt;$R$10,E876,$R$10)),IF(C876=FALSE,FALSE,IF(C876&lt;$R$10,C876,$R$10)))</f>
        <v>0.44777602999999999</v>
      </c>
      <c r="H876">
        <f>IF('Input and Summary Results'!$J$4="yes",'Data Transformation'!F876,'Data Transformation'!D876)</f>
        <v>8.5492700000000005E-2</v>
      </c>
      <c r="I876">
        <f t="shared" si="70"/>
        <v>32</v>
      </c>
    </row>
    <row r="877" spans="2:9" x14ac:dyDescent="0.25">
      <c r="B877">
        <f>IF('Input and Summary Results'!D459=0,FALSE,'Input and Summary Results'!$B459)</f>
        <v>33</v>
      </c>
      <c r="C877">
        <f>IF(OR(B877=0,'Input and Summary Results'!D459=0,'Input and Summary Results'!D459=""),FALSE,'Input and Summary Results'!$D459)</f>
        <v>0.68504482</v>
      </c>
      <c r="D877">
        <f>IF(OR(B877=0,'Input and Summary Results'!E459=0),FALSE,'Input and Summary Results'!$E459)</f>
        <v>7.6130260000000005E-2</v>
      </c>
      <c r="E877">
        <f t="shared" si="71"/>
        <v>-0.16428101326392444</v>
      </c>
      <c r="F877">
        <f t="shared" si="72"/>
        <v>4.823119871193246E-2</v>
      </c>
      <c r="G877">
        <f>IF('Input and Summary Results'!$J$4="yes",IF(C877=FALSE,FALSE,IF('Data Transformation'!E877&lt;$R$10,E877,$R$10)),IF(C877=FALSE,FALSE,IF(C877&lt;$R$10,C877,$R$10)))</f>
        <v>0.68504482</v>
      </c>
      <c r="H877">
        <f>IF('Input and Summary Results'!$J$4="yes",'Data Transformation'!F877,'Data Transformation'!D877)</f>
        <v>7.6130260000000005E-2</v>
      </c>
      <c r="I877">
        <f t="shared" si="70"/>
        <v>33</v>
      </c>
    </row>
    <row r="878" spans="2:9" x14ac:dyDescent="0.25">
      <c r="B878">
        <f>IF('Input and Summary Results'!D460=0,FALSE,'Input and Summary Results'!$B460)</f>
        <v>33</v>
      </c>
      <c r="C878">
        <f>IF(OR(B878=0,'Input and Summary Results'!D460=0,'Input and Summary Results'!D460=""),FALSE,'Input and Summary Results'!$D460)</f>
        <v>0.78169880999999997</v>
      </c>
      <c r="D878">
        <f>IF(OR(B878=0,'Input and Summary Results'!E460=0),FALSE,'Input and Summary Results'!$E460)</f>
        <v>6.2118809999999997E-2</v>
      </c>
      <c r="E878">
        <f t="shared" si="71"/>
        <v>-0.10696054917992551</v>
      </c>
      <c r="F878">
        <f t="shared" si="72"/>
        <v>3.4488428529141552E-2</v>
      </c>
      <c r="G878">
        <f>IF('Input and Summary Results'!$J$4="yes",IF(C878=FALSE,FALSE,IF('Data Transformation'!E878&lt;$R$10,E878,$R$10)),IF(C878=FALSE,FALSE,IF(C878&lt;$R$10,C878,$R$10)))</f>
        <v>0.78169880999999997</v>
      </c>
      <c r="H878">
        <f>IF('Input and Summary Results'!$J$4="yes",'Data Transformation'!F878,'Data Transformation'!D878)</f>
        <v>6.2118809999999997E-2</v>
      </c>
      <c r="I878">
        <f t="shared" si="70"/>
        <v>33</v>
      </c>
    </row>
    <row r="879" spans="2:9" x14ac:dyDescent="0.25">
      <c r="B879">
        <f>IF('Input and Summary Results'!D461=0,FALSE,'Input and Summary Results'!$B461)</f>
        <v>33</v>
      </c>
      <c r="C879">
        <f>IF(OR(B879=0,'Input and Summary Results'!D461=0,'Input and Summary Results'!D461=""),FALSE,'Input and Summary Results'!$D461)</f>
        <v>0.82827472000000002</v>
      </c>
      <c r="D879">
        <f>IF(OR(B879=0,'Input and Summary Results'!E461=0),FALSE,'Input and Summary Results'!$E461)</f>
        <v>6.9245080000000001E-2</v>
      </c>
      <c r="E879">
        <f t="shared" si="71"/>
        <v>-8.1825593659843904E-2</v>
      </c>
      <c r="F879">
        <f t="shared" si="72"/>
        <v>3.6283088200494633E-2</v>
      </c>
      <c r="G879">
        <f>IF('Input and Summary Results'!$J$4="yes",IF(C879=FALSE,FALSE,IF('Data Transformation'!E879&lt;$R$10,E879,$R$10)),IF(C879=FALSE,FALSE,IF(C879&lt;$R$10,C879,$R$10)))</f>
        <v>0.82827472000000002</v>
      </c>
      <c r="H879">
        <f>IF('Input and Summary Results'!$J$4="yes",'Data Transformation'!F879,'Data Transformation'!D879)</f>
        <v>6.9245080000000001E-2</v>
      </c>
      <c r="I879">
        <f t="shared" si="70"/>
        <v>33</v>
      </c>
    </row>
    <row r="880" spans="2:9" x14ac:dyDescent="0.25">
      <c r="B880">
        <f>IF('Input and Summary Results'!D462=0,FALSE,'Input and Summary Results'!$B462)</f>
        <v>33</v>
      </c>
      <c r="C880">
        <f>IF(OR(B880=0,'Input and Summary Results'!D462=0,'Input and Summary Results'!D462=""),FALSE,'Input and Summary Results'!$D462)</f>
        <v>0.89471193000000004</v>
      </c>
      <c r="D880">
        <f>IF(OR(B880=0,'Input and Summary Results'!E462=0),FALSE,'Input and Summary Results'!$E462)</f>
        <v>6.3167219999999996E-2</v>
      </c>
      <c r="E880">
        <f t="shared" si="71"/>
        <v>-4.8316771778609956E-2</v>
      </c>
      <c r="F880">
        <f t="shared" si="72"/>
        <v>3.0640670545211125E-2</v>
      </c>
      <c r="G880">
        <f>IF('Input and Summary Results'!$J$4="yes",IF(C880=FALSE,FALSE,IF('Data Transformation'!E880&lt;$R$10,E880,$R$10)),IF(C880=FALSE,FALSE,IF(C880&lt;$R$10,C880,$R$10)))</f>
        <v>0.89471193000000004</v>
      </c>
      <c r="H880">
        <f>IF('Input and Summary Results'!$J$4="yes",'Data Transformation'!F880,'Data Transformation'!D880)</f>
        <v>6.3167219999999996E-2</v>
      </c>
      <c r="I880">
        <f t="shared" si="70"/>
        <v>33</v>
      </c>
    </row>
    <row r="881" spans="2:9" x14ac:dyDescent="0.25">
      <c r="B881">
        <f>IF('Input and Summary Results'!D463=0,FALSE,'Input and Summary Results'!$B463)</f>
        <v>33</v>
      </c>
      <c r="C881">
        <f>IF(OR(B881=0,'Input and Summary Results'!D463=0,'Input and Summary Results'!D463=""),FALSE,'Input and Summary Results'!$D463)</f>
        <v>0.91972206000000001</v>
      </c>
      <c r="D881">
        <f>IF(OR(B881=0,'Input and Summary Results'!E463=0),FALSE,'Input and Summary Results'!$E463)</f>
        <v>4.1877079999999997E-2</v>
      </c>
      <c r="E881">
        <f t="shared" si="71"/>
        <v>-3.6343396616849731E-2</v>
      </c>
      <c r="F881">
        <f t="shared" si="72"/>
        <v>1.9761027282524896E-2</v>
      </c>
      <c r="G881">
        <f>IF('Input and Summary Results'!$J$4="yes",IF(C881=FALSE,FALSE,IF('Data Transformation'!E881&lt;$R$10,E881,$R$10)),IF(C881=FALSE,FALSE,IF(C881&lt;$R$10,C881,$R$10)))</f>
        <v>0.91972206000000001</v>
      </c>
      <c r="H881">
        <f>IF('Input and Summary Results'!$J$4="yes",'Data Transformation'!F881,'Data Transformation'!D881)</f>
        <v>4.1877079999999997E-2</v>
      </c>
      <c r="I881">
        <f t="shared" si="70"/>
        <v>33</v>
      </c>
    </row>
    <row r="882" spans="2:9" x14ac:dyDescent="0.25">
      <c r="B882">
        <f>IF('Input and Summary Results'!D464=0,FALSE,'Input and Summary Results'!$B464)</f>
        <v>33</v>
      </c>
      <c r="C882">
        <f>IF(OR(B882=0,'Input and Summary Results'!D464=0,'Input and Summary Results'!D464=""),FALSE,'Input and Summary Results'!$D464)</f>
        <v>0.96856112000000005</v>
      </c>
      <c r="D882">
        <f>IF(OR(B882=0,'Input and Summary Results'!E464=0),FALSE,'Input and Summary Results'!$E464)</f>
        <v>4.3558350000000003E-2</v>
      </c>
      <c r="E882">
        <f t="shared" si="71"/>
        <v>-1.3872968397427261E-2</v>
      </c>
      <c r="F882">
        <f t="shared" si="72"/>
        <v>1.9517946270649397E-2</v>
      </c>
      <c r="G882">
        <f>IF('Input and Summary Results'!$J$4="yes",IF(C882=FALSE,FALSE,IF('Data Transformation'!E882&lt;$R$10,E882,$R$10)),IF(C882=FALSE,FALSE,IF(C882&lt;$R$10,C882,$R$10)))</f>
        <v>0.96856112000000005</v>
      </c>
      <c r="H882">
        <f>IF('Input and Summary Results'!$J$4="yes",'Data Transformation'!F882,'Data Transformation'!D882)</f>
        <v>4.3558350000000003E-2</v>
      </c>
      <c r="I882">
        <f t="shared" si="70"/>
        <v>33</v>
      </c>
    </row>
    <row r="883" spans="2:9" x14ac:dyDescent="0.25">
      <c r="B883">
        <f>IF('Input and Summary Results'!D465=0,FALSE,'Input and Summary Results'!$B465)</f>
        <v>33</v>
      </c>
      <c r="C883">
        <f>IF(OR(B883=0,'Input and Summary Results'!D465=0,'Input and Summary Results'!D465=""),FALSE,'Input and Summary Results'!$D465)</f>
        <v>0.97241496000000005</v>
      </c>
      <c r="D883">
        <f>IF(OR(B883=0,'Input and Summary Results'!E465=0),FALSE,'Input and Summary Results'!$E465)</f>
        <v>0.10957807999999999</v>
      </c>
      <c r="E883">
        <f t="shared" si="71"/>
        <v>-1.2148368426529376E-2</v>
      </c>
      <c r="F883">
        <f t="shared" si="72"/>
        <v>4.8905959571004534E-2</v>
      </c>
      <c r="G883">
        <f>IF('Input and Summary Results'!$J$4="yes",IF(C883=FALSE,FALSE,IF('Data Transformation'!E883&lt;$R$10,E883,$R$10)),IF(C883=FALSE,FALSE,IF(C883&lt;$R$10,C883,$R$10)))</f>
        <v>0.97241496000000005</v>
      </c>
      <c r="H883">
        <f>IF('Input and Summary Results'!$J$4="yes",'Data Transformation'!F883,'Data Transformation'!D883)</f>
        <v>0.10957807999999999</v>
      </c>
      <c r="I883">
        <f t="shared" si="70"/>
        <v>33</v>
      </c>
    </row>
    <row r="884" spans="2:9" x14ac:dyDescent="0.25">
      <c r="B884">
        <f>IF('Input and Summary Results'!D466=0,FALSE,'Input and Summary Results'!$B466)</f>
        <v>33</v>
      </c>
      <c r="C884">
        <f>IF(OR(B884=0,'Input and Summary Results'!D466=0,'Input and Summary Results'!D466=""),FALSE,'Input and Summary Results'!$D466)</f>
        <v>0.99097356000000003</v>
      </c>
      <c r="D884">
        <f>IF(OR(B884=0,'Input and Summary Results'!E466=0),FALSE,'Input and Summary Results'!$E466)</f>
        <v>7.8404509999999997E-2</v>
      </c>
      <c r="E884">
        <f t="shared" si="71"/>
        <v>-3.9379326986648949E-3</v>
      </c>
      <c r="F884">
        <f t="shared" si="72"/>
        <v>3.4337502748307429E-2</v>
      </c>
      <c r="G884">
        <f>IF('Input and Summary Results'!$J$4="yes",IF(C884=FALSE,FALSE,IF('Data Transformation'!E884&lt;$R$10,E884,$R$10)),IF(C884=FALSE,FALSE,IF(C884&lt;$R$10,C884,$R$10)))</f>
        <v>0.99097356000000003</v>
      </c>
      <c r="H884">
        <f>IF('Input and Summary Results'!$J$4="yes",'Data Transformation'!F884,'Data Transformation'!D884)</f>
        <v>7.8404509999999997E-2</v>
      </c>
      <c r="I884">
        <f t="shared" si="70"/>
        <v>33</v>
      </c>
    </row>
    <row r="885" spans="2:9" x14ac:dyDescent="0.25">
      <c r="B885">
        <f>IF('Input and Summary Results'!D467=0,FALSE,'Input and Summary Results'!$B467)</f>
        <v>34</v>
      </c>
      <c r="C885">
        <f>IF(OR(B885=0,'Input and Summary Results'!D467=0,'Input and Summary Results'!D467=""),FALSE,'Input and Summary Results'!$D467)</f>
        <v>0.71279895000000004</v>
      </c>
      <c r="D885">
        <f>IF(OR(B885=0,'Input and Summary Results'!E467=0),FALSE,'Input and Summary Results'!$E467)</f>
        <v>6.7745390000000003E-2</v>
      </c>
      <c r="E885">
        <f t="shared" si="71"/>
        <v>-0.14703294871520778</v>
      </c>
      <c r="F885">
        <f t="shared" si="72"/>
        <v>4.1247955345613235E-2</v>
      </c>
      <c r="G885">
        <f>IF('Input and Summary Results'!$J$4="yes",IF(C885=FALSE,FALSE,IF('Data Transformation'!E885&lt;$R$10,E885,$R$10)),IF(C885=FALSE,FALSE,IF(C885&lt;$R$10,C885,$R$10)))</f>
        <v>0.71279895000000004</v>
      </c>
      <c r="H885">
        <f>IF('Input and Summary Results'!$J$4="yes",'Data Transformation'!F885,'Data Transformation'!D885)</f>
        <v>6.7745390000000003E-2</v>
      </c>
      <c r="I885">
        <f t="shared" si="70"/>
        <v>34</v>
      </c>
    </row>
    <row r="886" spans="2:9" x14ac:dyDescent="0.25">
      <c r="B886">
        <f>IF('Input and Summary Results'!D468=0,FALSE,'Input and Summary Results'!$B468)</f>
        <v>34</v>
      </c>
      <c r="C886">
        <f>IF(OR(B886=0,'Input and Summary Results'!D468=0,'Input and Summary Results'!D468=""),FALSE,'Input and Summary Results'!$D468)</f>
        <v>0.95399254</v>
      </c>
      <c r="D886">
        <f>IF(OR(B886=0,'Input and Summary Results'!E468=0),FALSE,'Input and Summary Results'!$E468)</f>
        <v>6.1321809999999997E-2</v>
      </c>
      <c r="E886">
        <f t="shared" si="71"/>
        <v>-2.0455021364565628E-2</v>
      </c>
      <c r="F886">
        <f t="shared" si="72"/>
        <v>2.7897142193585703E-2</v>
      </c>
      <c r="G886">
        <f>IF('Input and Summary Results'!$J$4="yes",IF(C886=FALSE,FALSE,IF('Data Transformation'!E886&lt;$R$10,E886,$R$10)),IF(C886=FALSE,FALSE,IF(C886&lt;$R$10,C886,$R$10)))</f>
        <v>0.95399254</v>
      </c>
      <c r="H886">
        <f>IF('Input and Summary Results'!$J$4="yes",'Data Transformation'!F886,'Data Transformation'!D886)</f>
        <v>6.1321809999999997E-2</v>
      </c>
      <c r="I886">
        <f t="shared" si="70"/>
        <v>34</v>
      </c>
    </row>
    <row r="887" spans="2:9" x14ac:dyDescent="0.25">
      <c r="B887">
        <f>IF('Input and Summary Results'!D469=0,FALSE,'Input and Summary Results'!$B469)</f>
        <v>35</v>
      </c>
      <c r="C887">
        <f>IF(OR(B887=0,'Input and Summary Results'!D469=0,'Input and Summary Results'!D469=""),FALSE,'Input and Summary Results'!$D469)</f>
        <v>3.6458320000000002E-2</v>
      </c>
      <c r="D887">
        <f>IF(OR(B887=0,'Input and Summary Results'!E469=0),FALSE,'Input and Summary Results'!$E469)</f>
        <v>6.4998940000000005E-2</v>
      </c>
      <c r="E887">
        <f t="shared" si="71"/>
        <v>-1.4382033475170179</v>
      </c>
      <c r="F887">
        <f t="shared" si="72"/>
        <v>0.77374766473057455</v>
      </c>
      <c r="G887">
        <f>IF('Input and Summary Results'!$J$4="yes",IF(C887=FALSE,FALSE,IF('Data Transformation'!E887&lt;$R$10,E887,$R$10)),IF(C887=FALSE,FALSE,IF(C887&lt;$R$10,C887,$R$10)))</f>
        <v>3.6458320000000002E-2</v>
      </c>
      <c r="H887">
        <f>IF('Input and Summary Results'!$J$4="yes",'Data Transformation'!F887,'Data Transformation'!D887)</f>
        <v>6.4998940000000005E-2</v>
      </c>
      <c r="I887">
        <f t="shared" si="70"/>
        <v>35</v>
      </c>
    </row>
    <row r="888" spans="2:9" x14ac:dyDescent="0.25">
      <c r="B888">
        <f>IF('Input and Summary Results'!D470=0,FALSE,'Input and Summary Results'!$B470)</f>
        <v>35</v>
      </c>
      <c r="C888">
        <f>IF(OR(B888=0,'Input and Summary Results'!D470=0,'Input and Summary Results'!D470=""),FALSE,'Input and Summary Results'!$D470)</f>
        <v>0.1173664</v>
      </c>
      <c r="D888">
        <f>IF(OR(B888=0,'Input and Summary Results'!E470=0),FALSE,'Input and Summary Results'!$E470)</f>
        <v>9.2572689999999999E-2</v>
      </c>
      <c r="E888">
        <f t="shared" si="71"/>
        <v>-0.93045621640318521</v>
      </c>
      <c r="F888">
        <f t="shared" si="72"/>
        <v>0.34231728552635166</v>
      </c>
      <c r="G888">
        <f>IF('Input and Summary Results'!$J$4="yes",IF(C888=FALSE,FALSE,IF('Data Transformation'!E888&lt;$R$10,E888,$R$10)),IF(C888=FALSE,FALSE,IF(C888&lt;$R$10,C888,$R$10)))</f>
        <v>0.1173664</v>
      </c>
      <c r="H888">
        <f>IF('Input and Summary Results'!$J$4="yes",'Data Transformation'!F888,'Data Transformation'!D888)</f>
        <v>9.2572689999999999E-2</v>
      </c>
      <c r="I888">
        <f t="shared" si="70"/>
        <v>35</v>
      </c>
    </row>
    <row r="889" spans="2:9" x14ac:dyDescent="0.25">
      <c r="B889">
        <f>IF('Input and Summary Results'!D471=0,FALSE,'Input and Summary Results'!$B471)</f>
        <v>35</v>
      </c>
      <c r="C889">
        <f>IF(OR(B889=0,'Input and Summary Results'!D471=0,'Input and Summary Results'!D471=""),FALSE,'Input and Summary Results'!$D471)</f>
        <v>0.17242215</v>
      </c>
      <c r="D889">
        <f>IF(OR(B889=0,'Input and Summary Results'!E471=0),FALSE,'Input and Summary Results'!$E471)</f>
        <v>4.108299E-2</v>
      </c>
      <c r="E889">
        <f t="shared" si="71"/>
        <v>-0.76340694381953589</v>
      </c>
      <c r="F889">
        <f t="shared" si="72"/>
        <v>0.10340909018939852</v>
      </c>
      <c r="G889">
        <f>IF('Input and Summary Results'!$J$4="yes",IF(C889=FALSE,FALSE,IF('Data Transformation'!E889&lt;$R$10,E889,$R$10)),IF(C889=FALSE,FALSE,IF(C889&lt;$R$10,C889,$R$10)))</f>
        <v>0.17242215</v>
      </c>
      <c r="H889">
        <f>IF('Input and Summary Results'!$J$4="yes",'Data Transformation'!F889,'Data Transformation'!D889)</f>
        <v>4.108299E-2</v>
      </c>
      <c r="I889">
        <f t="shared" si="70"/>
        <v>35</v>
      </c>
    </row>
    <row r="890" spans="2:9" x14ac:dyDescent="0.25">
      <c r="B890">
        <f>IF('Input and Summary Results'!D472=0,FALSE,'Input and Summary Results'!$B472)</f>
        <v>35</v>
      </c>
      <c r="C890">
        <f>IF(OR(B890=0,'Input and Summary Results'!D472=0,'Input and Summary Results'!D472=""),FALSE,'Input and Summary Results'!$D472)</f>
        <v>0.17667847</v>
      </c>
      <c r="D890">
        <f>IF(OR(B890=0,'Input and Summary Results'!E472=0),FALSE,'Input and Summary Results'!$E472)</f>
        <v>6.2698359999999995E-2</v>
      </c>
      <c r="E890">
        <f t="shared" si="71"/>
        <v>-0.75281637030018933</v>
      </c>
      <c r="F890">
        <f t="shared" si="72"/>
        <v>0.15401473784553374</v>
      </c>
      <c r="G890">
        <f>IF('Input and Summary Results'!$J$4="yes",IF(C890=FALSE,FALSE,IF('Data Transformation'!E890&lt;$R$10,E890,$R$10)),IF(C890=FALSE,FALSE,IF(C890&lt;$R$10,C890,$R$10)))</f>
        <v>0.17667847</v>
      </c>
      <c r="H890">
        <f>IF('Input and Summary Results'!$J$4="yes",'Data Transformation'!F890,'Data Transformation'!D890)</f>
        <v>6.2698359999999995E-2</v>
      </c>
      <c r="I890">
        <f t="shared" si="70"/>
        <v>35</v>
      </c>
    </row>
    <row r="891" spans="2:9" x14ac:dyDescent="0.25">
      <c r="B891">
        <f>IF('Input and Summary Results'!D473=0,FALSE,'Input and Summary Results'!$B473)</f>
        <v>35</v>
      </c>
      <c r="C891">
        <f>IF(OR(B891=0,'Input and Summary Results'!D473=0,'Input and Summary Results'!D473=""),FALSE,'Input and Summary Results'!$D473)</f>
        <v>0.19339513999999999</v>
      </c>
      <c r="D891">
        <f>IF(OR(B891=0,'Input and Summary Results'!E473=0),FALSE,'Input and Summary Results'!$E473)</f>
        <v>5.8795739999999999E-2</v>
      </c>
      <c r="E891">
        <f t="shared" si="71"/>
        <v>-0.71355444389160194</v>
      </c>
      <c r="F891">
        <f t="shared" si="72"/>
        <v>0.13194411793388397</v>
      </c>
      <c r="G891">
        <f>IF('Input and Summary Results'!$J$4="yes",IF(C891=FALSE,FALSE,IF('Data Transformation'!E891&lt;$R$10,E891,$R$10)),IF(C891=FALSE,FALSE,IF(C891&lt;$R$10,C891,$R$10)))</f>
        <v>0.19339513999999999</v>
      </c>
      <c r="H891">
        <f>IF('Input and Summary Results'!$J$4="yes",'Data Transformation'!F891,'Data Transformation'!D891)</f>
        <v>5.8795739999999999E-2</v>
      </c>
      <c r="I891">
        <f t="shared" si="70"/>
        <v>35</v>
      </c>
    </row>
    <row r="892" spans="2:9" x14ac:dyDescent="0.25">
      <c r="B892">
        <f>IF('Input and Summary Results'!D474=0,FALSE,'Input and Summary Results'!$B474)</f>
        <v>35</v>
      </c>
      <c r="C892">
        <f>IF(OR(B892=0,'Input and Summary Results'!D474=0,'Input and Summary Results'!D474=""),FALSE,'Input and Summary Results'!$D474)</f>
        <v>0.20586515999999999</v>
      </c>
      <c r="D892">
        <f>IF(OR(B892=0,'Input and Summary Results'!E474=0),FALSE,'Input and Summary Results'!$E474)</f>
        <v>4.3197020000000003E-2</v>
      </c>
      <c r="E892">
        <f t="shared" si="71"/>
        <v>-0.68641714585416136</v>
      </c>
      <c r="F892">
        <f t="shared" si="72"/>
        <v>9.1066923028646524E-2</v>
      </c>
      <c r="G892">
        <f>IF('Input and Summary Results'!$J$4="yes",IF(C892=FALSE,FALSE,IF('Data Transformation'!E892&lt;$R$10,E892,$R$10)),IF(C892=FALSE,FALSE,IF(C892&lt;$R$10,C892,$R$10)))</f>
        <v>0.20586515999999999</v>
      </c>
      <c r="H892">
        <f>IF('Input and Summary Results'!$J$4="yes",'Data Transformation'!F892,'Data Transformation'!D892)</f>
        <v>4.3197020000000003E-2</v>
      </c>
      <c r="I892">
        <f t="shared" si="70"/>
        <v>35</v>
      </c>
    </row>
    <row r="893" spans="2:9" x14ac:dyDescent="0.25">
      <c r="B893">
        <f>IF('Input and Summary Results'!D475=0,FALSE,'Input and Summary Results'!$B475)</f>
        <v>35</v>
      </c>
      <c r="C893">
        <f>IF(OR(B893=0,'Input and Summary Results'!D475=0,'Input and Summary Results'!D475=""),FALSE,'Input and Summary Results'!$D475)</f>
        <v>0.21877178</v>
      </c>
      <c r="D893">
        <f>IF(OR(B893=0,'Input and Summary Results'!E475=0),FALSE,'Input and Summary Results'!$E475)</f>
        <v>5.7445660000000003E-2</v>
      </c>
      <c r="E893">
        <f t="shared" si="71"/>
        <v>-0.6600086996178578</v>
      </c>
      <c r="F893">
        <f t="shared" si="72"/>
        <v>0.11396084284728131</v>
      </c>
      <c r="G893">
        <f>IF('Input and Summary Results'!$J$4="yes",IF(C893=FALSE,FALSE,IF('Data Transformation'!E893&lt;$R$10,E893,$R$10)),IF(C893=FALSE,FALSE,IF(C893&lt;$R$10,C893,$R$10)))</f>
        <v>0.21877178</v>
      </c>
      <c r="H893">
        <f>IF('Input and Summary Results'!$J$4="yes",'Data Transformation'!F893,'Data Transformation'!D893)</f>
        <v>5.7445660000000003E-2</v>
      </c>
      <c r="I893">
        <f t="shared" si="70"/>
        <v>35</v>
      </c>
    </row>
    <row r="894" spans="2:9" x14ac:dyDescent="0.25">
      <c r="B894">
        <f>IF('Input and Summary Results'!D476=0,FALSE,'Input and Summary Results'!$B476)</f>
        <v>35</v>
      </c>
      <c r="C894">
        <f>IF(OR(B894=0,'Input and Summary Results'!D476=0,'Input and Summary Results'!D476=""),FALSE,'Input and Summary Results'!$D476)</f>
        <v>0.23410402999999999</v>
      </c>
      <c r="D894">
        <f>IF(OR(B894=0,'Input and Summary Results'!E476=0),FALSE,'Input and Summary Results'!$E476)</f>
        <v>7.4962749999999995E-2</v>
      </c>
      <c r="E894">
        <f t="shared" si="71"/>
        <v>-0.63059111004665869</v>
      </c>
      <c r="F894">
        <f t="shared" si="72"/>
        <v>0.13897169348173971</v>
      </c>
      <c r="G894">
        <f>IF('Input and Summary Results'!$J$4="yes",IF(C894=FALSE,FALSE,IF('Data Transformation'!E894&lt;$R$10,E894,$R$10)),IF(C894=FALSE,FALSE,IF(C894&lt;$R$10,C894,$R$10)))</f>
        <v>0.23410402999999999</v>
      </c>
      <c r="H894">
        <f>IF('Input and Summary Results'!$J$4="yes",'Data Transformation'!F894,'Data Transformation'!D894)</f>
        <v>7.4962749999999995E-2</v>
      </c>
      <c r="I894">
        <f t="shared" si="70"/>
        <v>35</v>
      </c>
    </row>
    <row r="895" spans="2:9" x14ac:dyDescent="0.25">
      <c r="B895">
        <f>IF('Input and Summary Results'!D477=0,FALSE,'Input and Summary Results'!$B477)</f>
        <v>35</v>
      </c>
      <c r="C895">
        <f>IF(OR(B895=0,'Input and Summary Results'!D477=0,'Input and Summary Results'!D477=""),FALSE,'Input and Summary Results'!$D477)</f>
        <v>0.24020105999999999</v>
      </c>
      <c r="D895">
        <f>IF(OR(B895=0,'Input and Summary Results'!E477=0),FALSE,'Input and Summary Results'!$E477)</f>
        <v>9.3065110000000006E-2</v>
      </c>
      <c r="E895">
        <f t="shared" si="71"/>
        <v>-0.61942508040049393</v>
      </c>
      <c r="F895">
        <f t="shared" si="72"/>
        <v>0.1681518713531073</v>
      </c>
      <c r="G895">
        <f>IF('Input and Summary Results'!$J$4="yes",IF(C895=FALSE,FALSE,IF('Data Transformation'!E895&lt;$R$10,E895,$R$10)),IF(C895=FALSE,FALSE,IF(C895&lt;$R$10,C895,$R$10)))</f>
        <v>0.24020105999999999</v>
      </c>
      <c r="H895">
        <f>IF('Input and Summary Results'!$J$4="yes",'Data Transformation'!F895,'Data Transformation'!D895)</f>
        <v>9.3065110000000006E-2</v>
      </c>
      <c r="I895">
        <f t="shared" si="70"/>
        <v>35</v>
      </c>
    </row>
    <row r="896" spans="2:9" x14ac:dyDescent="0.25">
      <c r="B896">
        <f>IF('Input and Summary Results'!D478=0,FALSE,'Input and Summary Results'!$B478)</f>
        <v>35</v>
      </c>
      <c r="C896">
        <f>IF(OR(B896=0,'Input and Summary Results'!D478=0,'Input and Summary Results'!D478=""),FALSE,'Input and Summary Results'!$D478)</f>
        <v>0.24078358999999999</v>
      </c>
      <c r="D896">
        <f>IF(OR(B896=0,'Input and Summary Results'!E478=0),FALSE,'Input and Summary Results'!$E478)</f>
        <v>3.9045150000000001E-2</v>
      </c>
      <c r="E896">
        <f t="shared" si="71"/>
        <v>-0.61837311465381495</v>
      </c>
      <c r="F896">
        <f t="shared" si="72"/>
        <v>7.0376868706044288E-2</v>
      </c>
      <c r="G896">
        <f>IF('Input and Summary Results'!$J$4="yes",IF(C896=FALSE,FALSE,IF('Data Transformation'!E896&lt;$R$10,E896,$R$10)),IF(C896=FALSE,FALSE,IF(C896&lt;$R$10,C896,$R$10)))</f>
        <v>0.24078358999999999</v>
      </c>
      <c r="H896">
        <f>IF('Input and Summary Results'!$J$4="yes",'Data Transformation'!F896,'Data Transformation'!D896)</f>
        <v>3.9045150000000001E-2</v>
      </c>
      <c r="I896">
        <f t="shared" si="70"/>
        <v>35</v>
      </c>
    </row>
    <row r="897" spans="2:9" x14ac:dyDescent="0.25">
      <c r="B897">
        <f>IF('Input and Summary Results'!D479=0,FALSE,'Input and Summary Results'!$B479)</f>
        <v>35</v>
      </c>
      <c r="C897">
        <f>IF(OR(B897=0,'Input and Summary Results'!D479=0,'Input and Summary Results'!D479=""),FALSE,'Input and Summary Results'!$D479)</f>
        <v>0.25564384000000001</v>
      </c>
      <c r="D897">
        <f>IF(OR(B897=0,'Input and Summary Results'!E479=0),FALSE,'Input and Summary Results'!$E479)</f>
        <v>4.1340740000000001E-2</v>
      </c>
      <c r="E897">
        <f t="shared" si="71"/>
        <v>-0.59236466758144868</v>
      </c>
      <c r="F897">
        <f t="shared" si="72"/>
        <v>7.0183115540746063E-2</v>
      </c>
      <c r="G897">
        <f>IF('Input and Summary Results'!$J$4="yes",IF(C897=FALSE,FALSE,IF('Data Transformation'!E897&lt;$R$10,E897,$R$10)),IF(C897=FALSE,FALSE,IF(C897&lt;$R$10,C897,$R$10)))</f>
        <v>0.25564384000000001</v>
      </c>
      <c r="H897">
        <f>IF('Input and Summary Results'!$J$4="yes",'Data Transformation'!F897,'Data Transformation'!D897)</f>
        <v>4.1340740000000001E-2</v>
      </c>
      <c r="I897">
        <f t="shared" si="70"/>
        <v>35</v>
      </c>
    </row>
    <row r="898" spans="2:9" x14ac:dyDescent="0.25">
      <c r="B898">
        <f>IF('Input and Summary Results'!D480=0,FALSE,'Input and Summary Results'!$B480)</f>
        <v>35</v>
      </c>
      <c r="C898">
        <f>IF(OR(B898=0,'Input and Summary Results'!D480=0,'Input and Summary Results'!D480=""),FALSE,'Input and Summary Results'!$D480)</f>
        <v>0.26586087000000003</v>
      </c>
      <c r="D898">
        <f>IF(OR(B898=0,'Input and Summary Results'!E480=0),FALSE,'Input and Summary Results'!$E480)</f>
        <v>4.5509279999999999E-2</v>
      </c>
      <c r="E898">
        <f t="shared" si="71"/>
        <v>-0.57534557840223843</v>
      </c>
      <c r="F898">
        <f t="shared" si="72"/>
        <v>7.4290840619004955E-2</v>
      </c>
      <c r="G898">
        <f>IF('Input and Summary Results'!$J$4="yes",IF(C898=FALSE,FALSE,IF('Data Transformation'!E898&lt;$R$10,E898,$R$10)),IF(C898=FALSE,FALSE,IF(C898&lt;$R$10,C898,$R$10)))</f>
        <v>0.26586087000000003</v>
      </c>
      <c r="H898">
        <f>IF('Input and Summary Results'!$J$4="yes",'Data Transformation'!F898,'Data Transformation'!D898)</f>
        <v>4.5509279999999999E-2</v>
      </c>
      <c r="I898">
        <f t="shared" si="70"/>
        <v>35</v>
      </c>
    </row>
    <row r="899" spans="2:9" x14ac:dyDescent="0.25">
      <c r="B899">
        <f>IF('Input and Summary Results'!D481=0,FALSE,'Input and Summary Results'!$B481)</f>
        <v>35</v>
      </c>
      <c r="C899">
        <f>IF(OR(B899=0,'Input and Summary Results'!D481=0,'Input and Summary Results'!D481=""),FALSE,'Input and Summary Results'!$D481)</f>
        <v>0.28042599000000001</v>
      </c>
      <c r="D899">
        <f>IF(OR(B899=0,'Input and Summary Results'!E481=0),FALSE,'Input and Summary Results'!$E481)</f>
        <v>5.643927E-2</v>
      </c>
      <c r="E899">
        <f t="shared" si="71"/>
        <v>-0.5521817382427826</v>
      </c>
      <c r="F899">
        <f t="shared" si="72"/>
        <v>8.7347977910321367E-2</v>
      </c>
      <c r="G899">
        <f>IF('Input and Summary Results'!$J$4="yes",IF(C899=FALSE,FALSE,IF('Data Transformation'!E899&lt;$R$10,E899,$R$10)),IF(C899=FALSE,FALSE,IF(C899&lt;$R$10,C899,$R$10)))</f>
        <v>0.28042599000000001</v>
      </c>
      <c r="H899">
        <f>IF('Input and Summary Results'!$J$4="yes",'Data Transformation'!F899,'Data Transformation'!D899)</f>
        <v>5.643927E-2</v>
      </c>
      <c r="I899">
        <f t="shared" si="70"/>
        <v>35</v>
      </c>
    </row>
    <row r="900" spans="2:9" x14ac:dyDescent="0.25">
      <c r="B900">
        <f>IF('Input and Summary Results'!D482=0,FALSE,'Input and Summary Results'!$B482)</f>
        <v>35</v>
      </c>
      <c r="C900">
        <f>IF(OR(B900=0,'Input and Summary Results'!D482=0,'Input and Summary Results'!D482=""),FALSE,'Input and Summary Results'!$D482)</f>
        <v>0.29350838000000001</v>
      </c>
      <c r="D900">
        <f>IF(OR(B900=0,'Input and Summary Results'!E482=0),FALSE,'Input and Summary Results'!$E482)</f>
        <v>5.3539009999999998E-2</v>
      </c>
      <c r="E900">
        <f t="shared" si="71"/>
        <v>-0.53237949463509404</v>
      </c>
      <c r="F900">
        <f t="shared" si="72"/>
        <v>7.9166156482482708E-2</v>
      </c>
      <c r="G900">
        <f>IF('Input and Summary Results'!$J$4="yes",IF(C900=FALSE,FALSE,IF('Data Transformation'!E900&lt;$R$10,E900,$R$10)),IF(C900=FALSE,FALSE,IF(C900&lt;$R$10,C900,$R$10)))</f>
        <v>0.29350838000000001</v>
      </c>
      <c r="H900">
        <f>IF('Input and Summary Results'!$J$4="yes",'Data Transformation'!F900,'Data Transformation'!D900)</f>
        <v>5.3539009999999998E-2</v>
      </c>
      <c r="I900">
        <f t="shared" si="70"/>
        <v>35</v>
      </c>
    </row>
    <row r="901" spans="2:9" x14ac:dyDescent="0.25">
      <c r="B901">
        <f>IF('Input and Summary Results'!D483=0,FALSE,'Input and Summary Results'!$B483)</f>
        <v>35</v>
      </c>
      <c r="C901">
        <f>IF(OR(B901=0,'Input and Summary Results'!D483=0,'Input and Summary Results'!D483=""),FALSE,'Input and Summary Results'!$D483)</f>
        <v>0.41060938000000002</v>
      </c>
      <c r="D901">
        <f>IF(OR(B901=0,'Input and Summary Results'!E483=0),FALSE,'Input and Summary Results'!$E483)</f>
        <v>6.4790159999999999E-2</v>
      </c>
      <c r="E901">
        <f t="shared" si="71"/>
        <v>-0.38657113378737012</v>
      </c>
      <c r="F901">
        <f t="shared" si="72"/>
        <v>6.848097196415727E-2</v>
      </c>
      <c r="G901">
        <f>IF('Input and Summary Results'!$J$4="yes",IF(C901=FALSE,FALSE,IF('Data Transformation'!E901&lt;$R$10,E901,$R$10)),IF(C901=FALSE,FALSE,IF(C901&lt;$R$10,C901,$R$10)))</f>
        <v>0.41060938000000002</v>
      </c>
      <c r="H901">
        <f>IF('Input and Summary Results'!$J$4="yes",'Data Transformation'!F901,'Data Transformation'!D901)</f>
        <v>6.4790159999999999E-2</v>
      </c>
      <c r="I901">
        <f t="shared" ref="I901:I964" si="73">IF(G901=FALSE,"",B901)</f>
        <v>35</v>
      </c>
    </row>
    <row r="902" spans="2:9" x14ac:dyDescent="0.25">
      <c r="B902">
        <f>IF('Input and Summary Results'!D484=0,FALSE,'Input and Summary Results'!$B484)</f>
        <v>35</v>
      </c>
      <c r="C902">
        <f>IF(OR(B902=0,'Input and Summary Results'!D484=0,'Input and Summary Results'!D484=""),FALSE,'Input and Summary Results'!$D484)</f>
        <v>0.84083569999999996</v>
      </c>
      <c r="D902">
        <f>IF(OR(B902=0,'Input and Summary Results'!E484=0),FALSE,'Input and Summary Results'!$E484)</f>
        <v>4.0320160000000001E-2</v>
      </c>
      <c r="E902">
        <f t="shared" si="71"/>
        <v>-7.5288857417659019E-2</v>
      </c>
      <c r="F902">
        <f t="shared" si="72"/>
        <v>2.0811377823277487E-2</v>
      </c>
      <c r="G902">
        <f>IF('Input and Summary Results'!$J$4="yes",IF(C902=FALSE,FALSE,IF('Data Transformation'!E902&lt;$R$10,E902,$R$10)),IF(C902=FALSE,FALSE,IF(C902&lt;$R$10,C902,$R$10)))</f>
        <v>0.84083569999999996</v>
      </c>
      <c r="H902">
        <f>IF('Input and Summary Results'!$J$4="yes",'Data Transformation'!F902,'Data Transformation'!D902)</f>
        <v>4.0320160000000001E-2</v>
      </c>
      <c r="I902">
        <f t="shared" si="73"/>
        <v>35</v>
      </c>
    </row>
    <row r="903" spans="2:9" x14ac:dyDescent="0.25">
      <c r="B903">
        <f>IF('Input and Summary Results'!D485=0,FALSE,'Input and Summary Results'!$B485)</f>
        <v>35</v>
      </c>
      <c r="C903">
        <f>IF(OR(B903=0,'Input and Summary Results'!D485=0,'Input and Summary Results'!D485=""),FALSE,'Input and Summary Results'!$D485)</f>
        <v>1.13346725</v>
      </c>
      <c r="D903">
        <f>IF(OR(B903=0,'Input and Summary Results'!E485=0),FALSE,'Input and Summary Results'!$E485)</f>
        <v>9.0102660000000001E-2</v>
      </c>
      <c r="E903">
        <f t="shared" si="71"/>
        <v>5.4408976293361444E-2</v>
      </c>
      <c r="F903">
        <f t="shared" si="72"/>
        <v>3.4499942049494595E-2</v>
      </c>
      <c r="G903">
        <f>IF('Input and Summary Results'!$J$4="yes",IF(C903=FALSE,FALSE,IF('Data Transformation'!E903&lt;$R$10,E903,$R$10)),IF(C903=FALSE,FALSE,IF(C903&lt;$R$10,C903,$R$10)))</f>
        <v>1.13346725</v>
      </c>
      <c r="H903">
        <f>IF('Input and Summary Results'!$J$4="yes",'Data Transformation'!F903,'Data Transformation'!D903)</f>
        <v>9.0102660000000001E-2</v>
      </c>
      <c r="I903">
        <f t="shared" si="73"/>
        <v>35</v>
      </c>
    </row>
    <row r="904" spans="2:9" x14ac:dyDescent="0.25">
      <c r="B904">
        <f>IF('Input and Summary Results'!D486=0,FALSE,'Input and Summary Results'!$B486)</f>
        <v>36</v>
      </c>
      <c r="C904">
        <f>IF(OR(B904=0,'Input and Summary Results'!D486=0,'Input and Summary Results'!D486=""),FALSE,'Input and Summary Results'!$D486)</f>
        <v>0.16740853</v>
      </c>
      <c r="D904">
        <f>IF(OR(B904=0,'Input and Summary Results'!E486=0),FALSE,'Input and Summary Results'!$E486)</f>
        <v>2.3910939999999999E-2</v>
      </c>
      <c r="E904">
        <f t="shared" si="71"/>
        <v>-0.77622241708618678</v>
      </c>
      <c r="F904">
        <f t="shared" si="72"/>
        <v>6.1988167269612843E-2</v>
      </c>
      <c r="G904">
        <f>IF('Input and Summary Results'!$J$4="yes",IF(C904=FALSE,FALSE,IF('Data Transformation'!E904&lt;$R$10,E904,$R$10)),IF(C904=FALSE,FALSE,IF(C904&lt;$R$10,C904,$R$10)))</f>
        <v>0.16740853</v>
      </c>
      <c r="H904">
        <f>IF('Input and Summary Results'!$J$4="yes",'Data Transformation'!F904,'Data Transformation'!D904)</f>
        <v>2.3910939999999999E-2</v>
      </c>
      <c r="I904">
        <f t="shared" si="73"/>
        <v>36</v>
      </c>
    </row>
    <row r="905" spans="2:9" x14ac:dyDescent="0.25">
      <c r="B905">
        <f>IF('Input and Summary Results'!D487=0,FALSE,'Input and Summary Results'!$B487)</f>
        <v>36</v>
      </c>
      <c r="C905">
        <f>IF(OR(B905=0,'Input and Summary Results'!D487=0,'Input and Summary Results'!D487=""),FALSE,'Input and Summary Results'!$D487)</f>
        <v>0.54778983999999997</v>
      </c>
      <c r="D905">
        <f>IF(OR(B905=0,'Input and Summary Results'!E487=0),FALSE,'Input and Summary Results'!$E487)</f>
        <v>2.3982360000000001E-2</v>
      </c>
      <c r="E905">
        <f t="shared" si="71"/>
        <v>-0.26138602697956592</v>
      </c>
      <c r="F905">
        <f t="shared" si="72"/>
        <v>1.9000615710579812E-2</v>
      </c>
      <c r="G905">
        <f>IF('Input and Summary Results'!$J$4="yes",IF(C905=FALSE,FALSE,IF('Data Transformation'!E905&lt;$R$10,E905,$R$10)),IF(C905=FALSE,FALSE,IF(C905&lt;$R$10,C905,$R$10)))</f>
        <v>0.54778983999999997</v>
      </c>
      <c r="H905">
        <f>IF('Input and Summary Results'!$J$4="yes",'Data Transformation'!F905,'Data Transformation'!D905)</f>
        <v>2.3982360000000001E-2</v>
      </c>
      <c r="I905">
        <f t="shared" si="73"/>
        <v>36</v>
      </c>
    </row>
    <row r="906" spans="2:9" x14ac:dyDescent="0.25">
      <c r="B906">
        <f>IF('Input and Summary Results'!D488=0,FALSE,'Input and Summary Results'!$B488)</f>
        <v>36</v>
      </c>
      <c r="C906">
        <f>IF(OR(B906=0,'Input and Summary Results'!D488=0,'Input and Summary Results'!D488=""),FALSE,'Input and Summary Results'!$D488)</f>
        <v>0.75923010999999996</v>
      </c>
      <c r="D906">
        <f>IF(OR(B906=0,'Input and Summary Results'!E488=0),FALSE,'Input and Summary Results'!$E488)</f>
        <v>2.5992749999999998E-2</v>
      </c>
      <c r="E906">
        <f t="shared" si="71"/>
        <v>-0.11962657672993823</v>
      </c>
      <c r="F906">
        <f t="shared" si="72"/>
        <v>1.4858279922538898E-2</v>
      </c>
      <c r="G906">
        <f>IF('Input and Summary Results'!$J$4="yes",IF(C906=FALSE,FALSE,IF('Data Transformation'!E906&lt;$R$10,E906,$R$10)),IF(C906=FALSE,FALSE,IF(C906&lt;$R$10,C906,$R$10)))</f>
        <v>0.75923010999999996</v>
      </c>
      <c r="H906">
        <f>IF('Input and Summary Results'!$J$4="yes",'Data Transformation'!F906,'Data Transformation'!D906)</f>
        <v>2.5992749999999998E-2</v>
      </c>
      <c r="I906">
        <f t="shared" si="73"/>
        <v>36</v>
      </c>
    </row>
    <row r="907" spans="2:9" x14ac:dyDescent="0.25">
      <c r="B907">
        <f>IF('Input and Summary Results'!D489=0,FALSE,'Input and Summary Results'!$B489)</f>
        <v>36</v>
      </c>
      <c r="C907">
        <f>IF(OR(B907=0,'Input and Summary Results'!D489=0,'Input and Summary Results'!D489=""),FALSE,'Input and Summary Results'!$D489)</f>
        <v>0.78622428</v>
      </c>
      <c r="D907">
        <f>IF(OR(B907=0,'Input and Summary Results'!E489=0),FALSE,'Input and Summary Results'!$E489)</f>
        <v>2.285744E-2</v>
      </c>
      <c r="E907">
        <f t="shared" si="71"/>
        <v>-0.10445354852508774</v>
      </c>
      <c r="F907">
        <f t="shared" si="72"/>
        <v>1.2617428909725352E-2</v>
      </c>
      <c r="G907">
        <f>IF('Input and Summary Results'!$J$4="yes",IF(C907=FALSE,FALSE,IF('Data Transformation'!E907&lt;$R$10,E907,$R$10)),IF(C907=FALSE,FALSE,IF(C907&lt;$R$10,C907,$R$10)))</f>
        <v>0.78622428</v>
      </c>
      <c r="H907">
        <f>IF('Input and Summary Results'!$J$4="yes",'Data Transformation'!F907,'Data Transformation'!D907)</f>
        <v>2.285744E-2</v>
      </c>
      <c r="I907">
        <f t="shared" si="73"/>
        <v>36</v>
      </c>
    </row>
    <row r="908" spans="2:9" x14ac:dyDescent="0.25">
      <c r="B908">
        <f>IF('Input and Summary Results'!D490=0,FALSE,'Input and Summary Results'!$B490)</f>
        <v>36</v>
      </c>
      <c r="C908">
        <f>IF(OR(B908=0,'Input and Summary Results'!D490=0,'Input and Summary Results'!D490=""),FALSE,'Input and Summary Results'!$D490)</f>
        <v>0.89167025</v>
      </c>
      <c r="D908">
        <f>IF(OR(B908=0,'Input and Summary Results'!E490=0),FALSE,'Input and Summary Results'!$E490)</f>
        <v>3.353304E-2</v>
      </c>
      <c r="E908">
        <f t="shared" si="71"/>
        <v>-4.9795723070340601E-2</v>
      </c>
      <c r="F908">
        <f t="shared" si="72"/>
        <v>1.632143649516175E-2</v>
      </c>
      <c r="G908">
        <f>IF('Input and Summary Results'!$J$4="yes",IF(C908=FALSE,FALSE,IF('Data Transformation'!E908&lt;$R$10,E908,$R$10)),IF(C908=FALSE,FALSE,IF(C908&lt;$R$10,C908,$R$10)))</f>
        <v>0.89167025</v>
      </c>
      <c r="H908">
        <f>IF('Input and Summary Results'!$J$4="yes",'Data Transformation'!F908,'Data Transformation'!D908)</f>
        <v>3.353304E-2</v>
      </c>
      <c r="I908">
        <f t="shared" si="73"/>
        <v>36</v>
      </c>
    </row>
    <row r="909" spans="2:9" x14ac:dyDescent="0.25">
      <c r="B909">
        <f>IF('Input and Summary Results'!D491=0,FALSE,'Input and Summary Results'!$B491)</f>
        <v>36</v>
      </c>
      <c r="C909">
        <f>IF(OR(B909=0,'Input and Summary Results'!D491=0,'Input and Summary Results'!D491=""),FALSE,'Input and Summary Results'!$D491)</f>
        <v>0.89586913000000001</v>
      </c>
      <c r="D909">
        <f>IF(OR(B909=0,'Input and Summary Results'!E491=0),FALSE,'Input and Summary Results'!$E491)</f>
        <v>3.3409990000000001E-2</v>
      </c>
      <c r="E909">
        <f t="shared" si="71"/>
        <v>-4.7755428139214379E-2</v>
      </c>
      <c r="F909">
        <f t="shared" si="72"/>
        <v>1.6185327939584212E-2</v>
      </c>
      <c r="G909">
        <f>IF('Input and Summary Results'!$J$4="yes",IF(C909=FALSE,FALSE,IF('Data Transformation'!E909&lt;$R$10,E909,$R$10)),IF(C909=FALSE,FALSE,IF(C909&lt;$R$10,C909,$R$10)))</f>
        <v>0.89586913000000001</v>
      </c>
      <c r="H909">
        <f>IF('Input and Summary Results'!$J$4="yes",'Data Transformation'!F909,'Data Transformation'!D909)</f>
        <v>3.3409990000000001E-2</v>
      </c>
      <c r="I909">
        <f t="shared" si="73"/>
        <v>36</v>
      </c>
    </row>
    <row r="910" spans="2:9" x14ac:dyDescent="0.25">
      <c r="B910">
        <f>IF('Input and Summary Results'!D492=0,FALSE,'Input and Summary Results'!$B492)</f>
        <v>36</v>
      </c>
      <c r="C910">
        <f>IF(OR(B910=0,'Input and Summary Results'!D492=0,'Input and Summary Results'!D492=""),FALSE,'Input and Summary Results'!$D492)</f>
        <v>0.89917577999999998</v>
      </c>
      <c r="D910">
        <f>IF(OR(B910=0,'Input and Summary Results'!E492=0),FALSE,'Input and Summary Results'!$E492)</f>
        <v>3.4310430000000003E-2</v>
      </c>
      <c r="E910">
        <f t="shared" si="71"/>
        <v>-4.6155399677609704E-2</v>
      </c>
      <c r="F910">
        <f t="shared" si="72"/>
        <v>1.6560417830649311E-2</v>
      </c>
      <c r="G910">
        <f>IF('Input and Summary Results'!$J$4="yes",IF(C910=FALSE,FALSE,IF('Data Transformation'!E910&lt;$R$10,E910,$R$10)),IF(C910=FALSE,FALSE,IF(C910&lt;$R$10,C910,$R$10)))</f>
        <v>0.89917577999999998</v>
      </c>
      <c r="H910">
        <f>IF('Input and Summary Results'!$J$4="yes",'Data Transformation'!F910,'Data Transformation'!D910)</f>
        <v>3.4310430000000003E-2</v>
      </c>
      <c r="I910">
        <f t="shared" si="73"/>
        <v>36</v>
      </c>
    </row>
    <row r="911" spans="2:9" x14ac:dyDescent="0.25">
      <c r="B911">
        <f>IF('Input and Summary Results'!D493=0,FALSE,'Input and Summary Results'!$B493)</f>
        <v>36</v>
      </c>
      <c r="C911">
        <f>IF(OR(B911=0,'Input and Summary Results'!D493=0,'Input and Summary Results'!D493=""),FALSE,'Input and Summary Results'!$D493)</f>
        <v>0.90890903000000001</v>
      </c>
      <c r="D911">
        <f>IF(OR(B911=0,'Input and Summary Results'!E493=0),FALSE,'Input and Summary Results'!$E493)</f>
        <v>2.1534310000000001E-2</v>
      </c>
      <c r="E911">
        <f t="shared" si="71"/>
        <v>-4.1479581845205594E-2</v>
      </c>
      <c r="F911">
        <f t="shared" si="72"/>
        <v>1.0282536790288023E-2</v>
      </c>
      <c r="G911">
        <f>IF('Input and Summary Results'!$J$4="yes",IF(C911=FALSE,FALSE,IF('Data Transformation'!E911&lt;$R$10,E911,$R$10)),IF(C911=FALSE,FALSE,IF(C911&lt;$R$10,C911,$R$10)))</f>
        <v>0.90890903000000001</v>
      </c>
      <c r="H911">
        <f>IF('Input and Summary Results'!$J$4="yes",'Data Transformation'!F911,'Data Transformation'!D911)</f>
        <v>2.1534310000000001E-2</v>
      </c>
      <c r="I911">
        <f t="shared" si="73"/>
        <v>36</v>
      </c>
    </row>
    <row r="912" spans="2:9" x14ac:dyDescent="0.25">
      <c r="B912">
        <f>IF('Input and Summary Results'!D494=0,FALSE,'Input and Summary Results'!$B494)</f>
        <v>36</v>
      </c>
      <c r="C912">
        <f>IF(OR(B912=0,'Input and Summary Results'!D494=0,'Input and Summary Results'!D494=""),FALSE,'Input and Summary Results'!$D494)</f>
        <v>0.91397468999999998</v>
      </c>
      <c r="D912">
        <f>IF(OR(B912=0,'Input and Summary Results'!E494=0),FALSE,'Input and Summary Results'!$E494)</f>
        <v>3.0928919999999999E-2</v>
      </c>
      <c r="E912">
        <f t="shared" si="71"/>
        <v>-3.9065830683599652E-2</v>
      </c>
      <c r="F912">
        <f t="shared" si="72"/>
        <v>1.4686567830450536E-2</v>
      </c>
      <c r="G912">
        <f>IF('Input and Summary Results'!$J$4="yes",IF(C912=FALSE,FALSE,IF('Data Transformation'!E912&lt;$R$10,E912,$R$10)),IF(C912=FALSE,FALSE,IF(C912&lt;$R$10,C912,$R$10)))</f>
        <v>0.91397468999999998</v>
      </c>
      <c r="H912">
        <f>IF('Input and Summary Results'!$J$4="yes",'Data Transformation'!F912,'Data Transformation'!D912)</f>
        <v>3.0928919999999999E-2</v>
      </c>
      <c r="I912">
        <f t="shared" si="73"/>
        <v>36</v>
      </c>
    </row>
    <row r="913" spans="2:9" x14ac:dyDescent="0.25">
      <c r="B913">
        <f>IF('Input and Summary Results'!D495=0,FALSE,'Input and Summary Results'!$B495)</f>
        <v>36</v>
      </c>
      <c r="C913">
        <f>IF(OR(B913=0,'Input and Summary Results'!D495=0,'Input and Summary Results'!D495=""),FALSE,'Input and Summary Results'!$D495)</f>
        <v>0.94015970000000004</v>
      </c>
      <c r="D913">
        <f>IF(OR(B913=0,'Input and Summary Results'!E495=0),FALSE,'Input and Summary Results'!$E495)</f>
        <v>3.0371120000000001E-2</v>
      </c>
      <c r="E913">
        <f t="shared" si="71"/>
        <v>-2.6798368806912051E-2</v>
      </c>
      <c r="F913">
        <f t="shared" si="72"/>
        <v>1.4020028809998983E-2</v>
      </c>
      <c r="G913">
        <f>IF('Input and Summary Results'!$J$4="yes",IF(C913=FALSE,FALSE,IF('Data Transformation'!E913&lt;$R$10,E913,$R$10)),IF(C913=FALSE,FALSE,IF(C913&lt;$R$10,C913,$R$10)))</f>
        <v>0.94015970000000004</v>
      </c>
      <c r="H913">
        <f>IF('Input and Summary Results'!$J$4="yes",'Data Transformation'!F913,'Data Transformation'!D913)</f>
        <v>3.0371120000000001E-2</v>
      </c>
      <c r="I913">
        <f t="shared" si="73"/>
        <v>36</v>
      </c>
    </row>
    <row r="914" spans="2:9" x14ac:dyDescent="0.25">
      <c r="B914">
        <f>IF('Input and Summary Results'!D496=0,FALSE,'Input and Summary Results'!$B496)</f>
        <v>36</v>
      </c>
      <c r="C914">
        <f>IF(OR(B914=0,'Input and Summary Results'!D496=0,'Input and Summary Results'!D496=""),FALSE,'Input and Summary Results'!$D496)</f>
        <v>0.94312523999999998</v>
      </c>
      <c r="D914">
        <f>IF(OR(B914=0,'Input and Summary Results'!E496=0),FALSE,'Input and Summary Results'!$E496)</f>
        <v>2.0095080000000001E-2</v>
      </c>
      <c r="E914">
        <f t="shared" si="71"/>
        <v>-2.5430632364059388E-2</v>
      </c>
      <c r="F914">
        <f t="shared" si="72"/>
        <v>9.2471968197988218E-3</v>
      </c>
      <c r="G914">
        <f>IF('Input and Summary Results'!$J$4="yes",IF(C914=FALSE,FALSE,IF('Data Transformation'!E914&lt;$R$10,E914,$R$10)),IF(C914=FALSE,FALSE,IF(C914&lt;$R$10,C914,$R$10)))</f>
        <v>0.94312523999999998</v>
      </c>
      <c r="H914">
        <f>IF('Input and Summary Results'!$J$4="yes",'Data Transformation'!F914,'Data Transformation'!D914)</f>
        <v>2.0095080000000001E-2</v>
      </c>
      <c r="I914">
        <f t="shared" si="73"/>
        <v>36</v>
      </c>
    </row>
    <row r="915" spans="2:9" x14ac:dyDescent="0.25">
      <c r="B915">
        <f>IF('Input and Summary Results'!D497=0,FALSE,'Input and Summary Results'!$B497)</f>
        <v>36</v>
      </c>
      <c r="C915">
        <f>IF(OR(B915=0,'Input and Summary Results'!D497=0,'Input and Summary Results'!D497=""),FALSE,'Input and Summary Results'!$D497)</f>
        <v>0.98235667999999998</v>
      </c>
      <c r="D915">
        <f>IF(OR(B915=0,'Input and Summary Results'!E497=0),FALSE,'Input and Summary Results'!$E497)</f>
        <v>4.1158859999999999E-2</v>
      </c>
      <c r="E915">
        <f t="shared" si="71"/>
        <v>-7.7307973142391523E-3</v>
      </c>
      <c r="F915">
        <f t="shared" si="72"/>
        <v>1.8183767264655849E-2</v>
      </c>
      <c r="G915">
        <f>IF('Input and Summary Results'!$J$4="yes",IF(C915=FALSE,FALSE,IF('Data Transformation'!E915&lt;$R$10,E915,$R$10)),IF(C915=FALSE,FALSE,IF(C915&lt;$R$10,C915,$R$10)))</f>
        <v>0.98235667999999998</v>
      </c>
      <c r="H915">
        <f>IF('Input and Summary Results'!$J$4="yes",'Data Transformation'!F915,'Data Transformation'!D915)</f>
        <v>4.1158859999999999E-2</v>
      </c>
      <c r="I915">
        <f t="shared" si="73"/>
        <v>36</v>
      </c>
    </row>
    <row r="916" spans="2:9" x14ac:dyDescent="0.25">
      <c r="B916">
        <f>IF('Input and Summary Results'!D498=0,FALSE,'Input and Summary Results'!$B498)</f>
        <v>36</v>
      </c>
      <c r="C916">
        <f>IF(OR(B916=0,'Input and Summary Results'!D498=0,'Input and Summary Results'!D498=""),FALSE,'Input and Summary Results'!$D498)</f>
        <v>0.98391415000000004</v>
      </c>
      <c r="D916">
        <f>IF(OR(B916=0,'Input and Summary Results'!E498=0),FALSE,'Input and Summary Results'!$E498)</f>
        <v>4.1123569999999998E-2</v>
      </c>
      <c r="E916">
        <f t="shared" si="71"/>
        <v>-7.042793649768858E-3</v>
      </c>
      <c r="F916">
        <f t="shared" si="72"/>
        <v>1.8139417326196599E-2</v>
      </c>
      <c r="G916">
        <f>IF('Input and Summary Results'!$J$4="yes",IF(C916=FALSE,FALSE,IF('Data Transformation'!E916&lt;$R$10,E916,$R$10)),IF(C916=FALSE,FALSE,IF(C916&lt;$R$10,C916,$R$10)))</f>
        <v>0.98391415000000004</v>
      </c>
      <c r="H916">
        <f>IF('Input and Summary Results'!$J$4="yes",'Data Transformation'!F916,'Data Transformation'!D916)</f>
        <v>4.1123569999999998E-2</v>
      </c>
      <c r="I916">
        <f t="shared" si="73"/>
        <v>36</v>
      </c>
    </row>
    <row r="917" spans="2:9" x14ac:dyDescent="0.25">
      <c r="B917">
        <f>IF('Input and Summary Results'!D499=0,FALSE,'Input and Summary Results'!$B499)</f>
        <v>36</v>
      </c>
      <c r="C917">
        <f>IF(OR(B917=0,'Input and Summary Results'!D499=0,'Input and Summary Results'!D499=""),FALSE,'Input and Summary Results'!$D499)</f>
        <v>0.99169658999999999</v>
      </c>
      <c r="D917">
        <f>IF(OR(B917=0,'Input and Summary Results'!E499=0),FALSE,'Input and Summary Results'!$E499)</f>
        <v>3.3875889999999999E-2</v>
      </c>
      <c r="E917">
        <f t="shared" si="71"/>
        <v>-3.6211801080534619E-3</v>
      </c>
      <c r="F917">
        <f t="shared" si="72"/>
        <v>1.4825236275139354E-2</v>
      </c>
      <c r="G917">
        <f>IF('Input and Summary Results'!$J$4="yes",IF(C917=FALSE,FALSE,IF('Data Transformation'!E917&lt;$R$10,E917,$R$10)),IF(C917=FALSE,FALSE,IF(C917&lt;$R$10,C917,$R$10)))</f>
        <v>0.99169658999999999</v>
      </c>
      <c r="H917">
        <f>IF('Input and Summary Results'!$J$4="yes",'Data Transformation'!F917,'Data Transformation'!D917)</f>
        <v>3.3875889999999999E-2</v>
      </c>
      <c r="I917">
        <f t="shared" si="73"/>
        <v>36</v>
      </c>
    </row>
    <row r="918" spans="2:9" x14ac:dyDescent="0.25">
      <c r="B918">
        <f>IF('Input and Summary Results'!D500=0,FALSE,'Input and Summary Results'!$B500)</f>
        <v>36</v>
      </c>
      <c r="C918">
        <f>IF(OR(B918=0,'Input and Summary Results'!D500=0,'Input and Summary Results'!D500=""),FALSE,'Input and Summary Results'!$D500)</f>
        <v>0.99584169</v>
      </c>
      <c r="D918">
        <f>IF(OR(B918=0,'Input and Summary Results'!E500=0),FALSE,'Input and Summary Results'!$E500)</f>
        <v>2.904371E-2</v>
      </c>
      <c r="E918">
        <f t="shared" si="71"/>
        <v>-1.8096963393751081E-3</v>
      </c>
      <c r="F918">
        <f t="shared" si="72"/>
        <v>1.2657604382881379E-2</v>
      </c>
      <c r="G918">
        <f>IF('Input and Summary Results'!$J$4="yes",IF(C918=FALSE,FALSE,IF('Data Transformation'!E918&lt;$R$10,E918,$R$10)),IF(C918=FALSE,FALSE,IF(C918&lt;$R$10,C918,$R$10)))</f>
        <v>0.99584169</v>
      </c>
      <c r="H918">
        <f>IF('Input and Summary Results'!$J$4="yes",'Data Transformation'!F918,'Data Transformation'!D918)</f>
        <v>2.904371E-2</v>
      </c>
      <c r="I918">
        <f t="shared" si="73"/>
        <v>36</v>
      </c>
    </row>
    <row r="919" spans="2:9" x14ac:dyDescent="0.25">
      <c r="B919">
        <f>IF('Input and Summary Results'!D501=0,FALSE,'Input and Summary Results'!$B501)</f>
        <v>36</v>
      </c>
      <c r="C919">
        <f>IF(OR(B919=0,'Input and Summary Results'!D501=0,'Input and Summary Results'!D501=""),FALSE,'Input and Summary Results'!$D501)</f>
        <v>1.0157566200000001</v>
      </c>
      <c r="D919">
        <f>IF(OR(B919=0,'Input and Summary Results'!E501=0),FALSE,'Input and Summary Results'!$E501)</f>
        <v>2.2232399999999999E-2</v>
      </c>
      <c r="E919">
        <f t="shared" si="71"/>
        <v>6.7896614391103095E-3</v>
      </c>
      <c r="F919">
        <f t="shared" si="72"/>
        <v>9.4991865275758664E-3</v>
      </c>
      <c r="G919">
        <f>IF('Input and Summary Results'!$J$4="yes",IF(C919=FALSE,FALSE,IF('Data Transformation'!E919&lt;$R$10,E919,$R$10)),IF(C919=FALSE,FALSE,IF(C919&lt;$R$10,C919,$R$10)))</f>
        <v>1.0157566200000001</v>
      </c>
      <c r="H919">
        <f>IF('Input and Summary Results'!$J$4="yes",'Data Transformation'!F919,'Data Transformation'!D919)</f>
        <v>2.2232399999999999E-2</v>
      </c>
      <c r="I919">
        <f t="shared" si="73"/>
        <v>36</v>
      </c>
    </row>
    <row r="920" spans="2:9" x14ac:dyDescent="0.25">
      <c r="B920">
        <f>IF('Input and Summary Results'!D502=0,FALSE,'Input and Summary Results'!$B502)</f>
        <v>36</v>
      </c>
      <c r="C920">
        <f>IF(OR(B920=0,'Input and Summary Results'!D502=0,'Input and Summary Results'!D502=""),FALSE,'Input and Summary Results'!$D502)</f>
        <v>1.0280535</v>
      </c>
      <c r="D920">
        <f>IF(OR(B920=0,'Input and Summary Results'!E502=0),FALSE,'Input and Summary Results'!$E502)</f>
        <v>3.146082E-2</v>
      </c>
      <c r="E920">
        <f t="shared" si="71"/>
        <v>1.2015715972682913E-2</v>
      </c>
      <c r="F920">
        <f t="shared" si="72"/>
        <v>1.3281405957958415E-2</v>
      </c>
      <c r="G920">
        <f>IF('Input and Summary Results'!$J$4="yes",IF(C920=FALSE,FALSE,IF('Data Transformation'!E920&lt;$R$10,E920,$R$10)),IF(C920=FALSE,FALSE,IF(C920&lt;$R$10,C920,$R$10)))</f>
        <v>1.0280535</v>
      </c>
      <c r="H920">
        <f>IF('Input and Summary Results'!$J$4="yes",'Data Transformation'!F920,'Data Transformation'!D920)</f>
        <v>3.146082E-2</v>
      </c>
      <c r="I920">
        <f t="shared" si="73"/>
        <v>36</v>
      </c>
    </row>
    <row r="921" spans="2:9" x14ac:dyDescent="0.25">
      <c r="B921">
        <f>IF('Input and Summary Results'!D503=0,FALSE,'Input and Summary Results'!$B503)</f>
        <v>36</v>
      </c>
      <c r="C921">
        <f>IF(OR(B921=0,'Input and Summary Results'!D503=0,'Input and Summary Results'!D503=""),FALSE,'Input and Summary Results'!$D503)</f>
        <v>1.0347123199999999</v>
      </c>
      <c r="D921">
        <f>IF(OR(B921=0,'Input and Summary Results'!E503=0),FALSE,'Input and Summary Results'!$E503)</f>
        <v>5.1027049999999997E-2</v>
      </c>
      <c r="E921">
        <f t="shared" si="71"/>
        <v>1.4819620128092554E-2</v>
      </c>
      <c r="F921">
        <f t="shared" si="72"/>
        <v>2.1402798895832228E-2</v>
      </c>
      <c r="G921">
        <f>IF('Input and Summary Results'!$J$4="yes",IF(C921=FALSE,FALSE,IF('Data Transformation'!E921&lt;$R$10,E921,$R$10)),IF(C921=FALSE,FALSE,IF(C921&lt;$R$10,C921,$R$10)))</f>
        <v>1.0347123199999999</v>
      </c>
      <c r="H921">
        <f>IF('Input and Summary Results'!$J$4="yes",'Data Transformation'!F921,'Data Transformation'!D921)</f>
        <v>5.1027049999999997E-2</v>
      </c>
      <c r="I921">
        <f t="shared" si="73"/>
        <v>36</v>
      </c>
    </row>
    <row r="922" spans="2:9" x14ac:dyDescent="0.25">
      <c r="B922">
        <f>IF('Input and Summary Results'!D504=0,FALSE,'Input and Summary Results'!$B504)</f>
        <v>36</v>
      </c>
      <c r="C922">
        <f>IF(OR(B922=0,'Input and Summary Results'!D504=0,'Input and Summary Results'!D504=""),FALSE,'Input and Summary Results'!$D504)</f>
        <v>1.05114408</v>
      </c>
      <c r="D922">
        <f>IF(OR(B922=0,'Input and Summary Results'!E504=0),FALSE,'Input and Summary Results'!$E504)</f>
        <v>3.484027E-2</v>
      </c>
      <c r="E922">
        <f t="shared" si="71"/>
        <v>2.1662248721215974E-2</v>
      </c>
      <c r="F922">
        <f t="shared" si="72"/>
        <v>1.4384971068856707E-2</v>
      </c>
      <c r="G922">
        <f>IF('Input and Summary Results'!$J$4="yes",IF(C922=FALSE,FALSE,IF('Data Transformation'!E922&lt;$R$10,E922,$R$10)),IF(C922=FALSE,FALSE,IF(C922&lt;$R$10,C922,$R$10)))</f>
        <v>1.05114408</v>
      </c>
      <c r="H922">
        <f>IF('Input and Summary Results'!$J$4="yes",'Data Transformation'!F922,'Data Transformation'!D922)</f>
        <v>3.484027E-2</v>
      </c>
      <c r="I922">
        <f t="shared" si="73"/>
        <v>36</v>
      </c>
    </row>
    <row r="923" spans="2:9" x14ac:dyDescent="0.25">
      <c r="B923">
        <f>IF('Input and Summary Results'!D505=0,FALSE,'Input and Summary Results'!$B505)</f>
        <v>37</v>
      </c>
      <c r="C923">
        <f>IF(OR(B923=0,'Input and Summary Results'!D505=0,'Input and Summary Results'!D505=""),FALSE,'Input and Summary Results'!$D505)</f>
        <v>0.41616360000000002</v>
      </c>
      <c r="D923">
        <f>IF(OR(B923=0,'Input and Summary Results'!E505=0),FALSE,'Input and Summary Results'!$E505)</f>
        <v>2.4429650000000001E-2</v>
      </c>
      <c r="E923">
        <f t="shared" si="71"/>
        <v>-0.38073590829177101</v>
      </c>
      <c r="F923">
        <f t="shared" si="72"/>
        <v>2.547668296794818E-2</v>
      </c>
      <c r="G923">
        <f>IF('Input and Summary Results'!$J$4="yes",IF(C923=FALSE,FALSE,IF('Data Transformation'!E923&lt;$R$10,E923,$R$10)),IF(C923=FALSE,FALSE,IF(C923&lt;$R$10,C923,$R$10)))</f>
        <v>0.41616360000000002</v>
      </c>
      <c r="H923">
        <f>IF('Input and Summary Results'!$J$4="yes",'Data Transformation'!F923,'Data Transformation'!D923)</f>
        <v>2.4429650000000001E-2</v>
      </c>
      <c r="I923">
        <f t="shared" si="73"/>
        <v>37</v>
      </c>
    </row>
    <row r="924" spans="2:9" x14ac:dyDescent="0.25">
      <c r="B924">
        <f>IF('Input and Summary Results'!D506=0,FALSE,'Input and Summary Results'!$B506)</f>
        <v>37</v>
      </c>
      <c r="C924">
        <f>IF(OR(B924=0,'Input and Summary Results'!D506=0,'Input and Summary Results'!D506=""),FALSE,'Input and Summary Results'!$D506)</f>
        <v>0.68517691000000003</v>
      </c>
      <c r="D924">
        <f>IF(OR(B924=0,'Input and Summary Results'!E506=0),FALSE,'Input and Summary Results'!$E506)</f>
        <v>2.6792969999999999E-2</v>
      </c>
      <c r="E924">
        <f t="shared" si="71"/>
        <v>-0.1641972808912196</v>
      </c>
      <c r="F924">
        <f t="shared" si="72"/>
        <v>1.6971016988882474E-2</v>
      </c>
      <c r="G924">
        <f>IF('Input and Summary Results'!$J$4="yes",IF(C924=FALSE,FALSE,IF('Data Transformation'!E924&lt;$R$10,E924,$R$10)),IF(C924=FALSE,FALSE,IF(C924&lt;$R$10,C924,$R$10)))</f>
        <v>0.68517691000000003</v>
      </c>
      <c r="H924">
        <f>IF('Input and Summary Results'!$J$4="yes",'Data Transformation'!F924,'Data Transformation'!D924)</f>
        <v>2.6792969999999999E-2</v>
      </c>
      <c r="I924">
        <f t="shared" si="73"/>
        <v>37</v>
      </c>
    </row>
    <row r="925" spans="2:9" x14ac:dyDescent="0.25">
      <c r="B925">
        <f>IF('Input and Summary Results'!D507=0,FALSE,'Input and Summary Results'!$B507)</f>
        <v>37</v>
      </c>
      <c r="C925">
        <f>IF(OR(B925=0,'Input and Summary Results'!D507=0,'Input and Summary Results'!D507=""),FALSE,'Input and Summary Results'!$D507)</f>
        <v>0.69322866000000005</v>
      </c>
      <c r="D925">
        <f>IF(OR(B925=0,'Input and Summary Results'!E507=0),FALSE,'Input and Summary Results'!$E507)</f>
        <v>2.4098419999999999E-2</v>
      </c>
      <c r="E925">
        <f t="shared" si="71"/>
        <v>-0.15912349064572373</v>
      </c>
      <c r="F925">
        <f t="shared" si="72"/>
        <v>1.5086961753716297E-2</v>
      </c>
      <c r="G925">
        <f>IF('Input and Summary Results'!$J$4="yes",IF(C925=FALSE,FALSE,IF('Data Transformation'!E925&lt;$R$10,E925,$R$10)),IF(C925=FALSE,FALSE,IF(C925&lt;$R$10,C925,$R$10)))</f>
        <v>0.69322866000000005</v>
      </c>
      <c r="H925">
        <f>IF('Input and Summary Results'!$J$4="yes",'Data Transformation'!F925,'Data Transformation'!D925)</f>
        <v>2.4098419999999999E-2</v>
      </c>
      <c r="I925">
        <f t="shared" si="73"/>
        <v>37</v>
      </c>
    </row>
    <row r="926" spans="2:9" x14ac:dyDescent="0.25">
      <c r="B926">
        <f>IF('Input and Summary Results'!D508=0,FALSE,'Input and Summary Results'!$B508)</f>
        <v>37</v>
      </c>
      <c r="C926">
        <f>IF(OR(B926=0,'Input and Summary Results'!D508=0,'Input and Summary Results'!D508=""),FALSE,'Input and Summary Results'!$D508)</f>
        <v>0.69584000000000001</v>
      </c>
      <c r="D926">
        <f>IF(OR(B926=0,'Input and Summary Results'!E508=0),FALSE,'Input and Summary Results'!$E508)</f>
        <v>2.897185E-2</v>
      </c>
      <c r="E926">
        <f t="shared" si="71"/>
        <v>-0.15749060967873924</v>
      </c>
      <c r="F926">
        <f t="shared" si="72"/>
        <v>1.8069934036560129E-2</v>
      </c>
      <c r="G926">
        <f>IF('Input and Summary Results'!$J$4="yes",IF(C926=FALSE,FALSE,IF('Data Transformation'!E926&lt;$R$10,E926,$R$10)),IF(C926=FALSE,FALSE,IF(C926&lt;$R$10,C926,$R$10)))</f>
        <v>0.69584000000000001</v>
      </c>
      <c r="H926">
        <f>IF('Input and Summary Results'!$J$4="yes",'Data Transformation'!F926,'Data Transformation'!D926)</f>
        <v>2.897185E-2</v>
      </c>
      <c r="I926">
        <f t="shared" si="73"/>
        <v>37</v>
      </c>
    </row>
    <row r="927" spans="2:9" x14ac:dyDescent="0.25">
      <c r="B927">
        <f>IF('Input and Summary Results'!D509=0,FALSE,'Input and Summary Results'!$B509)</f>
        <v>37</v>
      </c>
      <c r="C927">
        <f>IF(OR(B927=0,'Input and Summary Results'!D509=0,'Input and Summary Results'!D509=""),FALSE,'Input and Summary Results'!$D509)</f>
        <v>0.70694398000000003</v>
      </c>
      <c r="D927">
        <f>IF(OR(B927=0,'Input and Summary Results'!E509=0),FALSE,'Input and Summary Results'!$E509)</f>
        <v>1.724786E-2</v>
      </c>
      <c r="E927">
        <f t="shared" si="71"/>
        <v>-0.15061499941498602</v>
      </c>
      <c r="F927">
        <f t="shared" si="72"/>
        <v>1.058863425076482E-2</v>
      </c>
      <c r="G927">
        <f>IF('Input and Summary Results'!$J$4="yes",IF(C927=FALSE,FALSE,IF('Data Transformation'!E927&lt;$R$10,E927,$R$10)),IF(C927=FALSE,FALSE,IF(C927&lt;$R$10,C927,$R$10)))</f>
        <v>0.70694398000000003</v>
      </c>
      <c r="H927">
        <f>IF('Input and Summary Results'!$J$4="yes",'Data Transformation'!F927,'Data Transformation'!D927)</f>
        <v>1.724786E-2</v>
      </c>
      <c r="I927">
        <f t="shared" si="73"/>
        <v>37</v>
      </c>
    </row>
    <row r="928" spans="2:9" x14ac:dyDescent="0.25">
      <c r="B928">
        <f>IF('Input and Summary Results'!D510=0,FALSE,'Input and Summary Results'!$B510)</f>
        <v>37</v>
      </c>
      <c r="C928">
        <f>IF(OR(B928=0,'Input and Summary Results'!D510=0,'Input and Summary Results'!D510=""),FALSE,'Input and Summary Results'!$D510)</f>
        <v>0.70972126000000002</v>
      </c>
      <c r="D928">
        <f>IF(OR(B928=0,'Input and Summary Results'!E510=0),FALSE,'Input and Summary Results'!$E510)</f>
        <v>2.9230349999999999E-2</v>
      </c>
      <c r="E928">
        <f t="shared" si="71"/>
        <v>-0.14891218510168491</v>
      </c>
      <c r="F928">
        <f t="shared" si="72"/>
        <v>1.7874583466754256E-2</v>
      </c>
      <c r="G928">
        <f>IF('Input and Summary Results'!$J$4="yes",IF(C928=FALSE,FALSE,IF('Data Transformation'!E928&lt;$R$10,E928,$R$10)),IF(C928=FALSE,FALSE,IF(C928&lt;$R$10,C928,$R$10)))</f>
        <v>0.70972126000000002</v>
      </c>
      <c r="H928">
        <f>IF('Input and Summary Results'!$J$4="yes",'Data Transformation'!F928,'Data Transformation'!D928)</f>
        <v>2.9230349999999999E-2</v>
      </c>
      <c r="I928">
        <f t="shared" si="73"/>
        <v>37</v>
      </c>
    </row>
    <row r="929" spans="2:9" x14ac:dyDescent="0.25">
      <c r="B929">
        <f>IF('Input and Summary Results'!D511=0,FALSE,'Input and Summary Results'!$B511)</f>
        <v>37</v>
      </c>
      <c r="C929">
        <f>IF(OR(B929=0,'Input and Summary Results'!D511=0,'Input and Summary Results'!D511=""),FALSE,'Input and Summary Results'!$D511)</f>
        <v>0.73429924000000002</v>
      </c>
      <c r="D929">
        <f>IF(OR(B929=0,'Input and Summary Results'!E511=0),FALSE,'Input and Summary Results'!$E511)</f>
        <v>2.4030490000000002E-2</v>
      </c>
      <c r="E929">
        <f t="shared" si="71"/>
        <v>-0.13412692128691095</v>
      </c>
      <c r="F929">
        <f t="shared" si="72"/>
        <v>1.4202973517989751E-2</v>
      </c>
      <c r="G929">
        <f>IF('Input and Summary Results'!$J$4="yes",IF(C929=FALSE,FALSE,IF('Data Transformation'!E929&lt;$R$10,E929,$R$10)),IF(C929=FALSE,FALSE,IF(C929&lt;$R$10,C929,$R$10)))</f>
        <v>0.73429924000000002</v>
      </c>
      <c r="H929">
        <f>IF('Input and Summary Results'!$J$4="yes",'Data Transformation'!F929,'Data Transformation'!D929)</f>
        <v>2.4030490000000002E-2</v>
      </c>
      <c r="I929">
        <f t="shared" si="73"/>
        <v>37</v>
      </c>
    </row>
    <row r="930" spans="2:9" x14ac:dyDescent="0.25">
      <c r="B930">
        <f>IF('Input and Summary Results'!D512=0,FALSE,'Input and Summary Results'!$B512)</f>
        <v>37</v>
      </c>
      <c r="C930">
        <f>IF(OR(B930=0,'Input and Summary Results'!D512=0,'Input and Summary Results'!D512=""),FALSE,'Input and Summary Results'!$D512)</f>
        <v>0.73728819000000001</v>
      </c>
      <c r="D930">
        <f>IF(OR(B930=0,'Input and Summary Results'!E512=0),FALSE,'Input and Summary Results'!$E512)</f>
        <v>2.8936259999999998E-2</v>
      </c>
      <c r="E930">
        <f t="shared" si="71"/>
        <v>-0.13236272263957041</v>
      </c>
      <c r="F930">
        <f t="shared" si="72"/>
        <v>1.7033145261692039E-2</v>
      </c>
      <c r="G930">
        <f>IF('Input and Summary Results'!$J$4="yes",IF(C930=FALSE,FALSE,IF('Data Transformation'!E930&lt;$R$10,E930,$R$10)),IF(C930=FALSE,FALSE,IF(C930&lt;$R$10,C930,$R$10)))</f>
        <v>0.73728819000000001</v>
      </c>
      <c r="H930">
        <f>IF('Input and Summary Results'!$J$4="yes",'Data Transformation'!F930,'Data Transformation'!D930)</f>
        <v>2.8936259999999998E-2</v>
      </c>
      <c r="I930">
        <f t="shared" si="73"/>
        <v>37</v>
      </c>
    </row>
    <row r="931" spans="2:9" x14ac:dyDescent="0.25">
      <c r="B931">
        <f>IF('Input and Summary Results'!D513=0,FALSE,'Input and Summary Results'!$B513)</f>
        <v>37</v>
      </c>
      <c r="C931">
        <f>IF(OR(B931=0,'Input and Summary Results'!D513=0,'Input and Summary Results'!D513=""),FALSE,'Input and Summary Results'!$D513)</f>
        <v>0.74074426999999998</v>
      </c>
      <c r="D931">
        <f>IF(OR(B931=0,'Input and Summary Results'!E513=0),FALSE,'Input and Summary Results'!$E513)</f>
        <v>1.8732619999999998E-2</v>
      </c>
      <c r="E931">
        <f t="shared" si="71"/>
        <v>-0.13033169930387642</v>
      </c>
      <c r="F931">
        <f t="shared" si="72"/>
        <v>1.0975389765755461E-2</v>
      </c>
      <c r="G931">
        <f>IF('Input and Summary Results'!$J$4="yes",IF(C931=FALSE,FALSE,IF('Data Transformation'!E931&lt;$R$10,E931,$R$10)),IF(C931=FALSE,FALSE,IF(C931&lt;$R$10,C931,$R$10)))</f>
        <v>0.74074426999999998</v>
      </c>
      <c r="H931">
        <f>IF('Input and Summary Results'!$J$4="yes",'Data Transformation'!F931,'Data Transformation'!D931)</f>
        <v>1.8732619999999998E-2</v>
      </c>
      <c r="I931">
        <f t="shared" si="73"/>
        <v>37</v>
      </c>
    </row>
    <row r="932" spans="2:9" x14ac:dyDescent="0.25">
      <c r="B932">
        <f>IF('Input and Summary Results'!D514=0,FALSE,'Input and Summary Results'!$B514)</f>
        <v>37</v>
      </c>
      <c r="C932">
        <f>IF(OR(B932=0,'Input and Summary Results'!D514=0,'Input and Summary Results'!D514=""),FALSE,'Input and Summary Results'!$D514)</f>
        <v>0.74621607999999995</v>
      </c>
      <c r="D932">
        <f>IF(OR(B932=0,'Input and Summary Results'!E514=0),FALSE,'Input and Summary Results'!$E514)</f>
        <v>1.988436E-2</v>
      </c>
      <c r="E932">
        <f t="shared" si="71"/>
        <v>-0.12713539670496432</v>
      </c>
      <c r="F932">
        <f t="shared" si="72"/>
        <v>1.1564763171546772E-2</v>
      </c>
      <c r="G932">
        <f>IF('Input and Summary Results'!$J$4="yes",IF(C932=FALSE,FALSE,IF('Data Transformation'!E932&lt;$R$10,E932,$R$10)),IF(C932=FALSE,FALSE,IF(C932&lt;$R$10,C932,$R$10)))</f>
        <v>0.74621607999999995</v>
      </c>
      <c r="H932">
        <f>IF('Input and Summary Results'!$J$4="yes",'Data Transformation'!F932,'Data Transformation'!D932)</f>
        <v>1.988436E-2</v>
      </c>
      <c r="I932">
        <f t="shared" si="73"/>
        <v>37</v>
      </c>
    </row>
    <row r="933" spans="2:9" x14ac:dyDescent="0.25">
      <c r="B933">
        <f>IF('Input and Summary Results'!D515=0,FALSE,'Input and Summary Results'!$B515)</f>
        <v>37</v>
      </c>
      <c r="C933">
        <f>IF(OR(B933=0,'Input and Summary Results'!D515=0,'Input and Summary Results'!D515=""),FALSE,'Input and Summary Results'!$D515)</f>
        <v>0.77569162000000003</v>
      </c>
      <c r="D933">
        <f>IF(OR(B933=0,'Input and Summary Results'!E515=0),FALSE,'Input and Summary Results'!$E515)</f>
        <v>3.012329E-2</v>
      </c>
      <c r="E933">
        <f t="shared" si="71"/>
        <v>-0.11031090032765548</v>
      </c>
      <c r="F933">
        <f t="shared" si="72"/>
        <v>1.685400167143742E-2</v>
      </c>
      <c r="G933">
        <f>IF('Input and Summary Results'!$J$4="yes",IF(C933=FALSE,FALSE,IF('Data Transformation'!E933&lt;$R$10,E933,$R$10)),IF(C933=FALSE,FALSE,IF(C933&lt;$R$10,C933,$R$10)))</f>
        <v>0.77569162000000003</v>
      </c>
      <c r="H933">
        <f>IF('Input and Summary Results'!$J$4="yes",'Data Transformation'!F933,'Data Transformation'!D933)</f>
        <v>3.012329E-2</v>
      </c>
      <c r="I933">
        <f t="shared" si="73"/>
        <v>37</v>
      </c>
    </row>
    <row r="934" spans="2:9" x14ac:dyDescent="0.25">
      <c r="B934">
        <f>IF('Input and Summary Results'!D516=0,FALSE,'Input and Summary Results'!$B516)</f>
        <v>37</v>
      </c>
      <c r="C934">
        <f>IF(OR(B934=0,'Input and Summary Results'!D516=0,'Input and Summary Results'!D516=""),FALSE,'Input and Summary Results'!$D516)</f>
        <v>0.77868192000000003</v>
      </c>
      <c r="D934">
        <f>IF(OR(B934=0,'Input and Summary Results'!E516=0),FALSE,'Input and Summary Results'!$E516)</f>
        <v>3.5062929999999999E-2</v>
      </c>
      <c r="E934">
        <f t="shared" si="71"/>
        <v>-0.10863990895017177</v>
      </c>
      <c r="F934">
        <f t="shared" si="72"/>
        <v>1.9542397517076034E-2</v>
      </c>
      <c r="G934">
        <f>IF('Input and Summary Results'!$J$4="yes",IF(C934=FALSE,FALSE,IF('Data Transformation'!E934&lt;$R$10,E934,$R$10)),IF(C934=FALSE,FALSE,IF(C934&lt;$R$10,C934,$R$10)))</f>
        <v>0.77868192000000003</v>
      </c>
      <c r="H934">
        <f>IF('Input and Summary Results'!$J$4="yes",'Data Transformation'!F934,'Data Transformation'!D934)</f>
        <v>3.5062929999999999E-2</v>
      </c>
      <c r="I934">
        <f t="shared" si="73"/>
        <v>37</v>
      </c>
    </row>
    <row r="935" spans="2:9" x14ac:dyDescent="0.25">
      <c r="B935">
        <f>IF('Input and Summary Results'!D517=0,FALSE,'Input and Summary Results'!$B517)</f>
        <v>37</v>
      </c>
      <c r="C935">
        <f>IF(OR(B935=0,'Input and Summary Results'!D517=0,'Input and Summary Results'!D517=""),FALSE,'Input and Summary Results'!$D517)</f>
        <v>0.80755376000000001</v>
      </c>
      <c r="D935">
        <f>IF(OR(B935=0,'Input and Summary Results'!E517=0),FALSE,'Input and Summary Results'!$E517)</f>
        <v>3.1590970000000003E-2</v>
      </c>
      <c r="E935">
        <f t="shared" si="71"/>
        <v>-9.2828556434399981E-2</v>
      </c>
      <c r="F935">
        <f t="shared" si="72"/>
        <v>1.6977793503184235E-2</v>
      </c>
      <c r="G935">
        <f>IF('Input and Summary Results'!$J$4="yes",IF(C935=FALSE,FALSE,IF('Data Transformation'!E935&lt;$R$10,E935,$R$10)),IF(C935=FALSE,FALSE,IF(C935&lt;$R$10,C935,$R$10)))</f>
        <v>0.80755376000000001</v>
      </c>
      <c r="H935">
        <f>IF('Input and Summary Results'!$J$4="yes",'Data Transformation'!F935,'Data Transformation'!D935)</f>
        <v>3.1590970000000003E-2</v>
      </c>
      <c r="I935">
        <f t="shared" si="73"/>
        <v>37</v>
      </c>
    </row>
    <row r="936" spans="2:9" x14ac:dyDescent="0.25">
      <c r="B936">
        <f>IF('Input and Summary Results'!D518=0,FALSE,'Input and Summary Results'!$B518)</f>
        <v>37</v>
      </c>
      <c r="C936">
        <f>IF(OR(B936=0,'Input and Summary Results'!D518=0,'Input and Summary Results'!D518=""),FALSE,'Input and Summary Results'!$D518)</f>
        <v>0.82431531999999996</v>
      </c>
      <c r="D936">
        <f>IF(OR(B936=0,'Input and Summary Results'!E518=0),FALSE,'Input and Summary Results'!$E518)</f>
        <v>2.564139E-2</v>
      </c>
      <c r="E936">
        <f t="shared" si="71"/>
        <v>-8.3906628665777666E-2</v>
      </c>
      <c r="F936">
        <f t="shared" si="72"/>
        <v>1.3500129125344899E-2</v>
      </c>
      <c r="G936">
        <f>IF('Input and Summary Results'!$J$4="yes",IF(C936=FALSE,FALSE,IF('Data Transformation'!E936&lt;$R$10,E936,$R$10)),IF(C936=FALSE,FALSE,IF(C936&lt;$R$10,C936,$R$10)))</f>
        <v>0.82431531999999996</v>
      </c>
      <c r="H936">
        <f>IF('Input and Summary Results'!$J$4="yes",'Data Transformation'!F936,'Data Transformation'!D936)</f>
        <v>2.564139E-2</v>
      </c>
      <c r="I936">
        <f t="shared" si="73"/>
        <v>37</v>
      </c>
    </row>
    <row r="937" spans="2:9" x14ac:dyDescent="0.25">
      <c r="B937">
        <f>IF('Input and Summary Results'!D519=0,FALSE,'Input and Summary Results'!$B519)</f>
        <v>37</v>
      </c>
      <c r="C937">
        <f>IF(OR(B937=0,'Input and Summary Results'!D519=0,'Input and Summary Results'!D519=""),FALSE,'Input and Summary Results'!$D519)</f>
        <v>0.85500169999999998</v>
      </c>
      <c r="D937">
        <f>IF(OR(B937=0,'Input and Summary Results'!E519=0),FALSE,'Input and Summary Results'!$E519)</f>
        <v>3.5371850000000003E-2</v>
      </c>
      <c r="E937">
        <f t="shared" si="71"/>
        <v>-6.8033021763189649E-2</v>
      </c>
      <c r="F937">
        <f t="shared" si="72"/>
        <v>1.795479810157103E-2</v>
      </c>
      <c r="G937">
        <f>IF('Input and Summary Results'!$J$4="yes",IF(C937=FALSE,FALSE,IF('Data Transformation'!E937&lt;$R$10,E937,$R$10)),IF(C937=FALSE,FALSE,IF(C937&lt;$R$10,C937,$R$10)))</f>
        <v>0.85500169999999998</v>
      </c>
      <c r="H937">
        <f>IF('Input and Summary Results'!$J$4="yes",'Data Transformation'!F937,'Data Transformation'!D937)</f>
        <v>3.5371850000000003E-2</v>
      </c>
      <c r="I937">
        <f t="shared" si="73"/>
        <v>37</v>
      </c>
    </row>
    <row r="938" spans="2:9" x14ac:dyDescent="0.25">
      <c r="B938">
        <f>IF('Input and Summary Results'!D520=0,FALSE,'Input and Summary Results'!$B520)</f>
        <v>37</v>
      </c>
      <c r="C938">
        <f>IF(OR(B938=0,'Input and Summary Results'!D520=0,'Input and Summary Results'!D520=""),FALSE,'Input and Summary Results'!$D520)</f>
        <v>0.87716121999999996</v>
      </c>
      <c r="D938">
        <f>IF(OR(B938=0,'Input and Summary Results'!E520=0),FALSE,'Input and Summary Results'!$E520)</f>
        <v>2.971996E-2</v>
      </c>
      <c r="E938">
        <f t="shared" ref="E938:E1001" si="74">IF(C938=FALSE,FALSE,LOG10(C938))</f>
        <v>-5.69205770769367E-2</v>
      </c>
      <c r="F938">
        <f t="shared" ref="F938:F1001" si="75">IF(D938=FALSE, FALSE,0.434*D938/C938)</f>
        <v>1.4704779857914832E-2</v>
      </c>
      <c r="G938">
        <f>IF('Input and Summary Results'!$J$4="yes",IF(C938=FALSE,FALSE,IF('Data Transformation'!E938&lt;$R$10,E938,$R$10)),IF(C938=FALSE,FALSE,IF(C938&lt;$R$10,C938,$R$10)))</f>
        <v>0.87716121999999996</v>
      </c>
      <c r="H938">
        <f>IF('Input and Summary Results'!$J$4="yes",'Data Transformation'!F938,'Data Transformation'!D938)</f>
        <v>2.971996E-2</v>
      </c>
      <c r="I938">
        <f t="shared" si="73"/>
        <v>37</v>
      </c>
    </row>
    <row r="939" spans="2:9" x14ac:dyDescent="0.25">
      <c r="B939">
        <f>IF('Input and Summary Results'!D521=0,FALSE,'Input and Summary Results'!$B521)</f>
        <v>37</v>
      </c>
      <c r="C939">
        <f>IF(OR(B939=0,'Input and Summary Results'!D521=0,'Input and Summary Results'!D521=""),FALSE,'Input and Summary Results'!$D521)</f>
        <v>0.89660574000000004</v>
      </c>
      <c r="D939">
        <f>IF(OR(B939=0,'Input and Summary Results'!E521=0),FALSE,'Input and Summary Results'!$E521)</f>
        <v>2.7450240000000001E-2</v>
      </c>
      <c r="E939">
        <f t="shared" si="74"/>
        <v>-4.7398485141934933E-2</v>
      </c>
      <c r="F939">
        <f t="shared" si="75"/>
        <v>1.3287227181927253E-2</v>
      </c>
      <c r="G939">
        <f>IF('Input and Summary Results'!$J$4="yes",IF(C939=FALSE,FALSE,IF('Data Transformation'!E939&lt;$R$10,E939,$R$10)),IF(C939=FALSE,FALSE,IF(C939&lt;$R$10,C939,$R$10)))</f>
        <v>0.89660574000000004</v>
      </c>
      <c r="H939">
        <f>IF('Input and Summary Results'!$J$4="yes",'Data Transformation'!F939,'Data Transformation'!D939)</f>
        <v>2.7450240000000001E-2</v>
      </c>
      <c r="I939">
        <f t="shared" si="73"/>
        <v>37</v>
      </c>
    </row>
    <row r="940" spans="2:9" x14ac:dyDescent="0.25">
      <c r="B940">
        <f>IF('Input and Summary Results'!D522=0,FALSE,'Input and Summary Results'!$B522)</f>
        <v>37</v>
      </c>
      <c r="C940">
        <f>IF(OR(B940=0,'Input and Summary Results'!D522=0,'Input and Summary Results'!D522=""),FALSE,'Input and Summary Results'!$D522)</f>
        <v>0.94313329999999995</v>
      </c>
      <c r="D940">
        <f>IF(OR(B940=0,'Input and Summary Results'!E522=0),FALSE,'Input and Summary Results'!$E522)</f>
        <v>3.3976399999999997E-2</v>
      </c>
      <c r="E940">
        <f t="shared" si="74"/>
        <v>-2.5426920875469761E-2</v>
      </c>
      <c r="F940">
        <f t="shared" si="75"/>
        <v>1.5634860522897451E-2</v>
      </c>
      <c r="G940">
        <f>IF('Input and Summary Results'!$J$4="yes",IF(C940=FALSE,FALSE,IF('Data Transformation'!E940&lt;$R$10,E940,$R$10)),IF(C940=FALSE,FALSE,IF(C940&lt;$R$10,C940,$R$10)))</f>
        <v>0.94313329999999995</v>
      </c>
      <c r="H940">
        <f>IF('Input and Summary Results'!$J$4="yes",'Data Transformation'!F940,'Data Transformation'!D940)</f>
        <v>3.3976399999999997E-2</v>
      </c>
      <c r="I940">
        <f t="shared" si="73"/>
        <v>37</v>
      </c>
    </row>
    <row r="941" spans="2:9" x14ac:dyDescent="0.25">
      <c r="B941">
        <f>IF('Input and Summary Results'!D523=0,FALSE,'Input and Summary Results'!$B523)</f>
        <v>37</v>
      </c>
      <c r="C941">
        <f>IF(OR(B941=0,'Input and Summary Results'!D523=0,'Input and Summary Results'!D523=""),FALSE,'Input and Summary Results'!$D523)</f>
        <v>0.97693587999999998</v>
      </c>
      <c r="D941">
        <f>IF(OR(B941=0,'Input and Summary Results'!E523=0),FALSE,'Input and Summary Results'!$E523)</f>
        <v>3.4545220000000001E-2</v>
      </c>
      <c r="E941">
        <f t="shared" si="74"/>
        <v>-1.0133939736713546E-2</v>
      </c>
      <c r="F941">
        <f t="shared" si="75"/>
        <v>1.5346580862604821E-2</v>
      </c>
      <c r="G941">
        <f>IF('Input and Summary Results'!$J$4="yes",IF(C941=FALSE,FALSE,IF('Data Transformation'!E941&lt;$R$10,E941,$R$10)),IF(C941=FALSE,FALSE,IF(C941&lt;$R$10,C941,$R$10)))</f>
        <v>0.97693587999999998</v>
      </c>
      <c r="H941">
        <f>IF('Input and Summary Results'!$J$4="yes",'Data Transformation'!F941,'Data Transformation'!D941)</f>
        <v>3.4545220000000001E-2</v>
      </c>
      <c r="I941">
        <f t="shared" si="73"/>
        <v>37</v>
      </c>
    </row>
    <row r="942" spans="2:9" x14ac:dyDescent="0.25">
      <c r="B942">
        <f>IF('Input and Summary Results'!D524=0,FALSE,'Input and Summary Results'!$B524)</f>
        <v>38</v>
      </c>
      <c r="C942">
        <f>IF(OR(B942=0,'Input and Summary Results'!D524=0,'Input and Summary Results'!D524=""),FALSE,'Input and Summary Results'!$D524)</f>
        <v>0.19683890000000001</v>
      </c>
      <c r="D942">
        <f>IF(OR(B942=0,'Input and Summary Results'!E524=0),FALSE,'Input and Summary Results'!$E524)</f>
        <v>3.5453690000000003E-2</v>
      </c>
      <c r="E942">
        <f t="shared" si="74"/>
        <v>-0.70588907061044681</v>
      </c>
      <c r="F942">
        <f t="shared" si="75"/>
        <v>7.8170023608138434E-2</v>
      </c>
      <c r="G942">
        <f>IF('Input and Summary Results'!$J$4="yes",IF(C942=FALSE,FALSE,IF('Data Transformation'!E942&lt;$R$10,E942,$R$10)),IF(C942=FALSE,FALSE,IF(C942&lt;$R$10,C942,$R$10)))</f>
        <v>0.19683890000000001</v>
      </c>
      <c r="H942">
        <f>IF('Input and Summary Results'!$J$4="yes",'Data Transformation'!F942,'Data Transformation'!D942)</f>
        <v>3.5453690000000003E-2</v>
      </c>
      <c r="I942">
        <f t="shared" si="73"/>
        <v>38</v>
      </c>
    </row>
    <row r="943" spans="2:9" x14ac:dyDescent="0.25">
      <c r="B943">
        <f>IF('Input and Summary Results'!D525=0,FALSE,'Input and Summary Results'!$B525)</f>
        <v>38</v>
      </c>
      <c r="C943">
        <f>IF(OR(B943=0,'Input and Summary Results'!D525=0,'Input and Summary Results'!D525=""),FALSE,'Input and Summary Results'!$D525)</f>
        <v>0.31069867000000001</v>
      </c>
      <c r="D943">
        <f>IF(OR(B943=0,'Input and Summary Results'!E525=0),FALSE,'Input and Summary Results'!$E525)</f>
        <v>2.4942099999999998E-2</v>
      </c>
      <c r="E943">
        <f t="shared" si="74"/>
        <v>-0.50766060581453698</v>
      </c>
      <c r="F943">
        <f t="shared" si="75"/>
        <v>3.4840417565997303E-2</v>
      </c>
      <c r="G943">
        <f>IF('Input and Summary Results'!$J$4="yes",IF(C943=FALSE,FALSE,IF('Data Transformation'!E943&lt;$R$10,E943,$R$10)),IF(C943=FALSE,FALSE,IF(C943&lt;$R$10,C943,$R$10)))</f>
        <v>0.31069867000000001</v>
      </c>
      <c r="H943">
        <f>IF('Input and Summary Results'!$J$4="yes",'Data Transformation'!F943,'Data Transformation'!D943)</f>
        <v>2.4942099999999998E-2</v>
      </c>
      <c r="I943">
        <f t="shared" si="73"/>
        <v>38</v>
      </c>
    </row>
    <row r="944" spans="2:9" x14ac:dyDescent="0.25">
      <c r="B944">
        <f>IF('Input and Summary Results'!D526=0,FALSE,'Input and Summary Results'!$B526)</f>
        <v>38</v>
      </c>
      <c r="C944">
        <f>IF(OR(B944=0,'Input and Summary Results'!D526=0,'Input and Summary Results'!D526=""),FALSE,'Input and Summary Results'!$D526)</f>
        <v>0.33902360999999998</v>
      </c>
      <c r="D944">
        <f>IF(OR(B944=0,'Input and Summary Results'!E526=0),FALSE,'Input and Summary Results'!$E526)</f>
        <v>4.444625E-2</v>
      </c>
      <c r="E944">
        <f t="shared" si="74"/>
        <v>-0.46977005596898314</v>
      </c>
      <c r="F944">
        <f t="shared" si="75"/>
        <v>5.6897726090522141E-2</v>
      </c>
      <c r="G944">
        <f>IF('Input and Summary Results'!$J$4="yes",IF(C944=FALSE,FALSE,IF('Data Transformation'!E944&lt;$R$10,E944,$R$10)),IF(C944=FALSE,FALSE,IF(C944&lt;$R$10,C944,$R$10)))</f>
        <v>0.33902360999999998</v>
      </c>
      <c r="H944">
        <f>IF('Input and Summary Results'!$J$4="yes",'Data Transformation'!F944,'Data Transformation'!D944)</f>
        <v>4.444625E-2</v>
      </c>
      <c r="I944">
        <f t="shared" si="73"/>
        <v>38</v>
      </c>
    </row>
    <row r="945" spans="2:9" x14ac:dyDescent="0.25">
      <c r="B945">
        <f>IF('Input and Summary Results'!D527=0,FALSE,'Input and Summary Results'!$B527)</f>
        <v>38</v>
      </c>
      <c r="C945">
        <f>IF(OR(B945=0,'Input and Summary Results'!D527=0,'Input and Summary Results'!D527=""),FALSE,'Input and Summary Results'!$D527)</f>
        <v>0.42987754</v>
      </c>
      <c r="D945">
        <f>IF(OR(B945=0,'Input and Summary Results'!E527=0),FALSE,'Input and Summary Results'!$E527)</f>
        <v>3.1330240000000002E-2</v>
      </c>
      <c r="E945">
        <f t="shared" si="74"/>
        <v>-0.36665524506414338</v>
      </c>
      <c r="F945">
        <f t="shared" si="75"/>
        <v>3.1630692219928494E-2</v>
      </c>
      <c r="G945">
        <f>IF('Input and Summary Results'!$J$4="yes",IF(C945=FALSE,FALSE,IF('Data Transformation'!E945&lt;$R$10,E945,$R$10)),IF(C945=FALSE,FALSE,IF(C945&lt;$R$10,C945,$R$10)))</f>
        <v>0.42987754</v>
      </c>
      <c r="H945">
        <f>IF('Input and Summary Results'!$J$4="yes",'Data Transformation'!F945,'Data Transformation'!D945)</f>
        <v>3.1330240000000002E-2</v>
      </c>
      <c r="I945">
        <f t="shared" si="73"/>
        <v>38</v>
      </c>
    </row>
    <row r="946" spans="2:9" x14ac:dyDescent="0.25">
      <c r="B946">
        <f>IF('Input and Summary Results'!D528=0,FALSE,'Input and Summary Results'!$B528)</f>
        <v>38</v>
      </c>
      <c r="C946">
        <f>IF(OR(B946=0,'Input and Summary Results'!D528=0,'Input and Summary Results'!D528=""),FALSE,'Input and Summary Results'!$D528)</f>
        <v>0.54690081000000001</v>
      </c>
      <c r="D946">
        <f>IF(OR(B946=0,'Input and Summary Results'!E528=0),FALSE,'Input and Summary Results'!$E528)</f>
        <v>4.4899420000000002E-2</v>
      </c>
      <c r="E946">
        <f t="shared" si="74"/>
        <v>-0.26209143340307228</v>
      </c>
      <c r="F946">
        <f t="shared" si="75"/>
        <v>3.563049811537123E-2</v>
      </c>
      <c r="G946">
        <f>IF('Input and Summary Results'!$J$4="yes",IF(C946=FALSE,FALSE,IF('Data Transformation'!E946&lt;$R$10,E946,$R$10)),IF(C946=FALSE,FALSE,IF(C946&lt;$R$10,C946,$R$10)))</f>
        <v>0.54690081000000001</v>
      </c>
      <c r="H946">
        <f>IF('Input and Summary Results'!$J$4="yes",'Data Transformation'!F946,'Data Transformation'!D946)</f>
        <v>4.4899420000000002E-2</v>
      </c>
      <c r="I946">
        <f t="shared" si="73"/>
        <v>38</v>
      </c>
    </row>
    <row r="947" spans="2:9" x14ac:dyDescent="0.25">
      <c r="B947">
        <f>IF('Input and Summary Results'!D529=0,FALSE,'Input and Summary Results'!$B529)</f>
        <v>38</v>
      </c>
      <c r="C947">
        <f>IF(OR(B947=0,'Input and Summary Results'!D529=0,'Input and Summary Results'!D529=""),FALSE,'Input and Summary Results'!$D529)</f>
        <v>0.57829065000000002</v>
      </c>
      <c r="D947">
        <f>IF(OR(B947=0,'Input and Summary Results'!E529=0),FALSE,'Input and Summary Results'!$E529)</f>
        <v>2.0430879999999998E-2</v>
      </c>
      <c r="E947">
        <f t="shared" si="74"/>
        <v>-0.23785382946059805</v>
      </c>
      <c r="F947">
        <f t="shared" si="75"/>
        <v>1.5333123438879739E-2</v>
      </c>
      <c r="G947">
        <f>IF('Input and Summary Results'!$J$4="yes",IF(C947=FALSE,FALSE,IF('Data Transformation'!E947&lt;$R$10,E947,$R$10)),IF(C947=FALSE,FALSE,IF(C947&lt;$R$10,C947,$R$10)))</f>
        <v>0.57829065000000002</v>
      </c>
      <c r="H947">
        <f>IF('Input and Summary Results'!$J$4="yes",'Data Transformation'!F947,'Data Transformation'!D947)</f>
        <v>2.0430879999999998E-2</v>
      </c>
      <c r="I947">
        <f t="shared" si="73"/>
        <v>38</v>
      </c>
    </row>
    <row r="948" spans="2:9" x14ac:dyDescent="0.25">
      <c r="B948">
        <f>IF('Input and Summary Results'!D530=0,FALSE,'Input and Summary Results'!$B530)</f>
        <v>38</v>
      </c>
      <c r="C948">
        <f>IF(OR(B948=0,'Input and Summary Results'!D530=0,'Input and Summary Results'!D530=""),FALSE,'Input and Summary Results'!$D530)</f>
        <v>0.61968869999999998</v>
      </c>
      <c r="D948">
        <f>IF(OR(B948=0,'Input and Summary Results'!E530=0),FALSE,'Input and Summary Results'!$E530)</f>
        <v>3.9744710000000003E-2</v>
      </c>
      <c r="E948">
        <f t="shared" si="74"/>
        <v>-0.20782642312156457</v>
      </c>
      <c r="F948">
        <f t="shared" si="75"/>
        <v>2.7835273000782493E-2</v>
      </c>
      <c r="G948">
        <f>IF('Input and Summary Results'!$J$4="yes",IF(C948=FALSE,FALSE,IF('Data Transformation'!E948&lt;$R$10,E948,$R$10)),IF(C948=FALSE,FALSE,IF(C948&lt;$R$10,C948,$R$10)))</f>
        <v>0.61968869999999998</v>
      </c>
      <c r="H948">
        <f>IF('Input and Summary Results'!$J$4="yes",'Data Transformation'!F948,'Data Transformation'!D948)</f>
        <v>3.9744710000000003E-2</v>
      </c>
      <c r="I948">
        <f t="shared" si="73"/>
        <v>38</v>
      </c>
    </row>
    <row r="949" spans="2:9" x14ac:dyDescent="0.25">
      <c r="B949">
        <f>IF('Input and Summary Results'!D531=0,FALSE,'Input and Summary Results'!$B531)</f>
        <v>38</v>
      </c>
      <c r="C949">
        <f>IF(OR(B949=0,'Input and Summary Results'!D531=0,'Input and Summary Results'!D531=""),FALSE,'Input and Summary Results'!$D531)</f>
        <v>0.62743161000000003</v>
      </c>
      <c r="D949">
        <f>IF(OR(B949=0,'Input and Summary Results'!E531=0),FALSE,'Input and Summary Results'!$E531)</f>
        <v>2.534366E-2</v>
      </c>
      <c r="E949">
        <f t="shared" si="74"/>
        <v>-0.20243360533422902</v>
      </c>
      <c r="F949">
        <f t="shared" si="75"/>
        <v>1.7530434018139442E-2</v>
      </c>
      <c r="G949">
        <f>IF('Input and Summary Results'!$J$4="yes",IF(C949=FALSE,FALSE,IF('Data Transformation'!E949&lt;$R$10,E949,$R$10)),IF(C949=FALSE,FALSE,IF(C949&lt;$R$10,C949,$R$10)))</f>
        <v>0.62743161000000003</v>
      </c>
      <c r="H949">
        <f>IF('Input and Summary Results'!$J$4="yes",'Data Transformation'!F949,'Data Transformation'!D949)</f>
        <v>2.534366E-2</v>
      </c>
      <c r="I949">
        <f t="shared" si="73"/>
        <v>38</v>
      </c>
    </row>
    <row r="950" spans="2:9" x14ac:dyDescent="0.25">
      <c r="B950">
        <f>IF('Input and Summary Results'!D532=0,FALSE,'Input and Summary Results'!$B532)</f>
        <v>38</v>
      </c>
      <c r="C950">
        <f>IF(OR(B950=0,'Input and Summary Results'!D532=0,'Input and Summary Results'!D532=""),FALSE,'Input and Summary Results'!$D532)</f>
        <v>0.71075591999999999</v>
      </c>
      <c r="D950">
        <f>IF(OR(B950=0,'Input and Summary Results'!E532=0),FALSE,'Input and Summary Results'!$E532)</f>
        <v>2.9984980000000001E-2</v>
      </c>
      <c r="E950">
        <f t="shared" si="74"/>
        <v>-0.14827951431409345</v>
      </c>
      <c r="F950">
        <f t="shared" si="75"/>
        <v>1.8309353399406088E-2</v>
      </c>
      <c r="G950">
        <f>IF('Input and Summary Results'!$J$4="yes",IF(C950=FALSE,FALSE,IF('Data Transformation'!E950&lt;$R$10,E950,$R$10)),IF(C950=FALSE,FALSE,IF(C950&lt;$R$10,C950,$R$10)))</f>
        <v>0.71075591999999999</v>
      </c>
      <c r="H950">
        <f>IF('Input and Summary Results'!$J$4="yes",'Data Transformation'!F950,'Data Transformation'!D950)</f>
        <v>2.9984980000000001E-2</v>
      </c>
      <c r="I950">
        <f t="shared" si="73"/>
        <v>38</v>
      </c>
    </row>
    <row r="951" spans="2:9" x14ac:dyDescent="0.25">
      <c r="B951">
        <f>IF('Input and Summary Results'!D533=0,FALSE,'Input and Summary Results'!$B533)</f>
        <v>38</v>
      </c>
      <c r="C951">
        <f>IF(OR(B951=0,'Input and Summary Results'!D533=0,'Input and Summary Results'!D533=""),FALSE,'Input and Summary Results'!$D533)</f>
        <v>0.71698854000000001</v>
      </c>
      <c r="D951">
        <f>IF(OR(B951=0,'Input and Summary Results'!E533=0),FALSE,'Input and Summary Results'!$E533)</f>
        <v>4.7941119999999997E-2</v>
      </c>
      <c r="E951">
        <f t="shared" si="74"/>
        <v>-0.14448778583085747</v>
      </c>
      <c r="F951">
        <f t="shared" si="75"/>
        <v>2.9019217071447192E-2</v>
      </c>
      <c r="G951">
        <f>IF('Input and Summary Results'!$J$4="yes",IF(C951=FALSE,FALSE,IF('Data Transformation'!E951&lt;$R$10,E951,$R$10)),IF(C951=FALSE,FALSE,IF(C951&lt;$R$10,C951,$R$10)))</f>
        <v>0.71698854000000001</v>
      </c>
      <c r="H951">
        <f>IF('Input and Summary Results'!$J$4="yes",'Data Transformation'!F951,'Data Transformation'!D951)</f>
        <v>4.7941119999999997E-2</v>
      </c>
      <c r="I951">
        <f t="shared" si="73"/>
        <v>38</v>
      </c>
    </row>
    <row r="952" spans="2:9" x14ac:dyDescent="0.25">
      <c r="B952">
        <f>IF('Input and Summary Results'!D534=0,FALSE,'Input and Summary Results'!$B534)</f>
        <v>38</v>
      </c>
      <c r="C952">
        <f>IF(OR(B952=0,'Input and Summary Results'!D534=0,'Input and Summary Results'!D534=""),FALSE,'Input and Summary Results'!$D534)</f>
        <v>0.75492903</v>
      </c>
      <c r="D952">
        <f>IF(OR(B952=0,'Input and Summary Results'!E534=0),FALSE,'Input and Summary Results'!$E534)</f>
        <v>3.8670139999999999E-2</v>
      </c>
      <c r="E952">
        <f t="shared" si="74"/>
        <v>-0.12209387397094393</v>
      </c>
      <c r="F952">
        <f t="shared" si="75"/>
        <v>2.2231017874620614E-2</v>
      </c>
      <c r="G952">
        <f>IF('Input and Summary Results'!$J$4="yes",IF(C952=FALSE,FALSE,IF('Data Transformation'!E952&lt;$R$10,E952,$R$10)),IF(C952=FALSE,FALSE,IF(C952&lt;$R$10,C952,$R$10)))</f>
        <v>0.75492903</v>
      </c>
      <c r="H952">
        <f>IF('Input and Summary Results'!$J$4="yes",'Data Transformation'!F952,'Data Transformation'!D952)</f>
        <v>3.8670139999999999E-2</v>
      </c>
      <c r="I952">
        <f t="shared" si="73"/>
        <v>38</v>
      </c>
    </row>
    <row r="953" spans="2:9" x14ac:dyDescent="0.25">
      <c r="B953">
        <f>IF('Input and Summary Results'!D535=0,FALSE,'Input and Summary Results'!$B535)</f>
        <v>38</v>
      </c>
      <c r="C953">
        <f>IF(OR(B953=0,'Input and Summary Results'!D535=0,'Input and Summary Results'!D535=""),FALSE,'Input and Summary Results'!$D535)</f>
        <v>0.75782631</v>
      </c>
      <c r="D953">
        <f>IF(OR(B953=0,'Input and Summary Results'!E535=0),FALSE,'Input and Summary Results'!$E535)</f>
        <v>4.0891629999999998E-2</v>
      </c>
      <c r="E953">
        <f t="shared" si="74"/>
        <v>-0.12043032108600681</v>
      </c>
      <c r="F953">
        <f t="shared" si="75"/>
        <v>2.3418251894685469E-2</v>
      </c>
      <c r="G953">
        <f>IF('Input and Summary Results'!$J$4="yes",IF(C953=FALSE,FALSE,IF('Data Transformation'!E953&lt;$R$10,E953,$R$10)),IF(C953=FALSE,FALSE,IF(C953&lt;$R$10,C953,$R$10)))</f>
        <v>0.75782631</v>
      </c>
      <c r="H953">
        <f>IF('Input and Summary Results'!$J$4="yes",'Data Transformation'!F953,'Data Transformation'!D953)</f>
        <v>4.0891629999999998E-2</v>
      </c>
      <c r="I953">
        <f t="shared" si="73"/>
        <v>38</v>
      </c>
    </row>
    <row r="954" spans="2:9" x14ac:dyDescent="0.25">
      <c r="B954">
        <f>IF('Input and Summary Results'!D536=0,FALSE,'Input and Summary Results'!$B536)</f>
        <v>38</v>
      </c>
      <c r="C954">
        <f>IF(OR(B954=0,'Input and Summary Results'!D536=0,'Input and Summary Results'!D536=""),FALSE,'Input and Summary Results'!$D536)</f>
        <v>0.80927452</v>
      </c>
      <c r="D954">
        <f>IF(OR(B954=0,'Input and Summary Results'!E536=0),FALSE,'Input and Summary Results'!$E536)</f>
        <v>4.2023049999999999E-2</v>
      </c>
      <c r="E954">
        <f t="shared" si="74"/>
        <v>-9.190413314952213E-2</v>
      </c>
      <c r="F954">
        <f t="shared" si="75"/>
        <v>2.253623863012516E-2</v>
      </c>
      <c r="G954">
        <f>IF('Input and Summary Results'!$J$4="yes",IF(C954=FALSE,FALSE,IF('Data Transformation'!E954&lt;$R$10,E954,$R$10)),IF(C954=FALSE,FALSE,IF(C954&lt;$R$10,C954,$R$10)))</f>
        <v>0.80927452</v>
      </c>
      <c r="H954">
        <f>IF('Input and Summary Results'!$J$4="yes",'Data Transformation'!F954,'Data Transformation'!D954)</f>
        <v>4.2023049999999999E-2</v>
      </c>
      <c r="I954">
        <f t="shared" si="73"/>
        <v>38</v>
      </c>
    </row>
    <row r="955" spans="2:9" x14ac:dyDescent="0.25">
      <c r="B955">
        <f>IF('Input and Summary Results'!D537=0,FALSE,'Input and Summary Results'!$B537)</f>
        <v>38</v>
      </c>
      <c r="C955">
        <f>IF(OR(B955=0,'Input and Summary Results'!D537=0,'Input and Summary Results'!D537=""),FALSE,'Input and Summary Results'!$D537)</f>
        <v>0.83687946999999996</v>
      </c>
      <c r="D955">
        <f>IF(OR(B955=0,'Input and Summary Results'!E537=0),FALSE,'Input and Summary Results'!$E537)</f>
        <v>3.654744E-2</v>
      </c>
      <c r="E955">
        <f t="shared" si="74"/>
        <v>-7.7337085953221751E-2</v>
      </c>
      <c r="F955">
        <f t="shared" si="75"/>
        <v>1.8953253758274176E-2</v>
      </c>
      <c r="G955">
        <f>IF('Input and Summary Results'!$J$4="yes",IF(C955=FALSE,FALSE,IF('Data Transformation'!E955&lt;$R$10,E955,$R$10)),IF(C955=FALSE,FALSE,IF(C955&lt;$R$10,C955,$R$10)))</f>
        <v>0.83687946999999996</v>
      </c>
      <c r="H955">
        <f>IF('Input and Summary Results'!$J$4="yes",'Data Transformation'!F955,'Data Transformation'!D955)</f>
        <v>3.654744E-2</v>
      </c>
      <c r="I955">
        <f t="shared" si="73"/>
        <v>38</v>
      </c>
    </row>
    <row r="956" spans="2:9" x14ac:dyDescent="0.25">
      <c r="B956">
        <f>IF('Input and Summary Results'!D538=0,FALSE,'Input and Summary Results'!$B538)</f>
        <v>38</v>
      </c>
      <c r="C956">
        <f>IF(OR(B956=0,'Input and Summary Results'!D538=0,'Input and Summary Results'!D538=""),FALSE,'Input and Summary Results'!$D538)</f>
        <v>0.85710923999999999</v>
      </c>
      <c r="D956">
        <f>IF(OR(B956=0,'Input and Summary Results'!E538=0),FALSE,'Input and Summary Results'!$E538)</f>
        <v>3.8126430000000003E-2</v>
      </c>
      <c r="E956">
        <f t="shared" si="74"/>
        <v>-6.6963822994219893E-2</v>
      </c>
      <c r="F956">
        <f t="shared" si="75"/>
        <v>1.9305439549339127E-2</v>
      </c>
      <c r="G956">
        <f>IF('Input and Summary Results'!$J$4="yes",IF(C956=FALSE,FALSE,IF('Data Transformation'!E956&lt;$R$10,E956,$R$10)),IF(C956=FALSE,FALSE,IF(C956&lt;$R$10,C956,$R$10)))</f>
        <v>0.85710923999999999</v>
      </c>
      <c r="H956">
        <f>IF('Input and Summary Results'!$J$4="yes",'Data Transformation'!F956,'Data Transformation'!D956)</f>
        <v>3.8126430000000003E-2</v>
      </c>
      <c r="I956">
        <f t="shared" si="73"/>
        <v>38</v>
      </c>
    </row>
    <row r="957" spans="2:9" x14ac:dyDescent="0.25">
      <c r="B957">
        <f>IF('Input and Summary Results'!D539=0,FALSE,'Input and Summary Results'!$B539)</f>
        <v>38</v>
      </c>
      <c r="C957">
        <f>IF(OR(B957=0,'Input and Summary Results'!D539=0,'Input and Summary Results'!D539=""),FALSE,'Input and Summary Results'!$D539)</f>
        <v>1.0326326100000001</v>
      </c>
      <c r="D957">
        <f>IF(OR(B957=0,'Input and Summary Results'!E539=0),FALSE,'Input and Summary Results'!$E539)</f>
        <v>2.649489E-2</v>
      </c>
      <c r="E957">
        <f t="shared" si="74"/>
        <v>1.3945835721307349E-2</v>
      </c>
      <c r="F957">
        <f t="shared" si="75"/>
        <v>1.1135404933609446E-2</v>
      </c>
      <c r="G957">
        <f>IF('Input and Summary Results'!$J$4="yes",IF(C957=FALSE,FALSE,IF('Data Transformation'!E957&lt;$R$10,E957,$R$10)),IF(C957=FALSE,FALSE,IF(C957&lt;$R$10,C957,$R$10)))</f>
        <v>1.0326326100000001</v>
      </c>
      <c r="H957">
        <f>IF('Input and Summary Results'!$J$4="yes",'Data Transformation'!F957,'Data Transformation'!D957)</f>
        <v>2.649489E-2</v>
      </c>
      <c r="I957">
        <f t="shared" si="73"/>
        <v>38</v>
      </c>
    </row>
    <row r="958" spans="2:9" x14ac:dyDescent="0.25">
      <c r="B958">
        <f>IF('Input and Summary Results'!D540=0,FALSE,'Input and Summary Results'!$B540)</f>
        <v>38</v>
      </c>
      <c r="C958">
        <f>IF(OR(B958=0,'Input and Summary Results'!D540=0,'Input and Summary Results'!D540=""),FALSE,'Input and Summary Results'!$D540)</f>
        <v>1.05126019</v>
      </c>
      <c r="D958">
        <f>IF(OR(B958=0,'Input and Summary Results'!E540=0),FALSE,'Input and Summary Results'!$E540)</f>
        <v>2.279432E-2</v>
      </c>
      <c r="E958">
        <f t="shared" si="74"/>
        <v>2.1710218498546246E-2</v>
      </c>
      <c r="F958">
        <f t="shared" si="75"/>
        <v>9.410358134079061E-3</v>
      </c>
      <c r="G958">
        <f>IF('Input and Summary Results'!$J$4="yes",IF(C958=FALSE,FALSE,IF('Data Transformation'!E958&lt;$R$10,E958,$R$10)),IF(C958=FALSE,FALSE,IF(C958&lt;$R$10,C958,$R$10)))</f>
        <v>1.05126019</v>
      </c>
      <c r="H958">
        <f>IF('Input and Summary Results'!$J$4="yes",'Data Transformation'!F958,'Data Transformation'!D958)</f>
        <v>2.279432E-2</v>
      </c>
      <c r="I958">
        <f t="shared" si="73"/>
        <v>38</v>
      </c>
    </row>
    <row r="959" spans="2:9" x14ac:dyDescent="0.25">
      <c r="B959">
        <f>IF('Input and Summary Results'!D541=0,FALSE,'Input and Summary Results'!$B541)</f>
        <v>38</v>
      </c>
      <c r="C959">
        <f>IF(OR(B959=0,'Input and Summary Results'!D541=0,'Input and Summary Results'!D541=""),FALSE,'Input and Summary Results'!$D541)</f>
        <v>1.0783748900000001</v>
      </c>
      <c r="D959">
        <f>IF(OR(B959=0,'Input and Summary Results'!E541=0),FALSE,'Input and Summary Results'!$E541)</f>
        <v>3.3387939999999998E-2</v>
      </c>
      <c r="E959">
        <f t="shared" si="74"/>
        <v>3.2769766745581769E-2</v>
      </c>
      <c r="F959">
        <f t="shared" si="75"/>
        <v>1.3437224933900305E-2</v>
      </c>
      <c r="G959">
        <f>IF('Input and Summary Results'!$J$4="yes",IF(C959=FALSE,FALSE,IF('Data Transformation'!E959&lt;$R$10,E959,$R$10)),IF(C959=FALSE,FALSE,IF(C959&lt;$R$10,C959,$R$10)))</f>
        <v>1.0783748900000001</v>
      </c>
      <c r="H959">
        <f>IF('Input and Summary Results'!$J$4="yes",'Data Transformation'!F959,'Data Transformation'!D959)</f>
        <v>3.3387939999999998E-2</v>
      </c>
      <c r="I959">
        <f t="shared" si="73"/>
        <v>38</v>
      </c>
    </row>
    <row r="960" spans="2:9" x14ac:dyDescent="0.25">
      <c r="B960">
        <f>IF('Input and Summary Results'!D542=0,FALSE,'Input and Summary Results'!$B542)</f>
        <v>38</v>
      </c>
      <c r="C960">
        <f>IF(OR(B960=0,'Input and Summary Results'!D542=0,'Input and Summary Results'!D542=""),FALSE,'Input and Summary Results'!$D542)</f>
        <v>1.09501179</v>
      </c>
      <c r="D960">
        <f>IF(OR(B960=0,'Input and Summary Results'!E542=0),FALSE,'Input and Summary Results'!$E542)</f>
        <v>5.1688650000000003E-2</v>
      </c>
      <c r="E960">
        <f t="shared" si="74"/>
        <v>3.9418795253193063E-2</v>
      </c>
      <c r="F960">
        <f t="shared" si="75"/>
        <v>2.0486422433862561E-2</v>
      </c>
      <c r="G960">
        <f>IF('Input and Summary Results'!$J$4="yes",IF(C960=FALSE,FALSE,IF('Data Transformation'!E960&lt;$R$10,E960,$R$10)),IF(C960=FALSE,FALSE,IF(C960&lt;$R$10,C960,$R$10)))</f>
        <v>1.09501179</v>
      </c>
      <c r="H960">
        <f>IF('Input and Summary Results'!$J$4="yes",'Data Transformation'!F960,'Data Transformation'!D960)</f>
        <v>5.1688650000000003E-2</v>
      </c>
      <c r="I960">
        <f t="shared" si="73"/>
        <v>38</v>
      </c>
    </row>
    <row r="961" spans="2:9" x14ac:dyDescent="0.25">
      <c r="B961">
        <f>IF('Input and Summary Results'!D543=0,FALSE,'Input and Summary Results'!$B543)</f>
        <v>39</v>
      </c>
      <c r="C961">
        <f>IF(OR(B961=0,'Input and Summary Results'!D543=0,'Input and Summary Results'!D543=""),FALSE,'Input and Summary Results'!$D543)</f>
        <v>0.53826085000000001</v>
      </c>
      <c r="D961">
        <f>IF(OR(B961=0,'Input and Summary Results'!E543=0),FALSE,'Input and Summary Results'!$E543)</f>
        <v>4.4677920000000003E-2</v>
      </c>
      <c r="E961">
        <f t="shared" si="74"/>
        <v>-0.26900720711964238</v>
      </c>
      <c r="F961">
        <f t="shared" si="75"/>
        <v>3.6023829858701409E-2</v>
      </c>
      <c r="G961">
        <f>IF('Input and Summary Results'!$J$4="yes",IF(C961=FALSE,FALSE,IF('Data Transformation'!E961&lt;$R$10,E961,$R$10)),IF(C961=FALSE,FALSE,IF(C961&lt;$R$10,C961,$R$10)))</f>
        <v>0.53826085000000001</v>
      </c>
      <c r="H961">
        <f>IF('Input and Summary Results'!$J$4="yes",'Data Transformation'!F961,'Data Transformation'!D961)</f>
        <v>4.4677920000000003E-2</v>
      </c>
      <c r="I961">
        <f t="shared" si="73"/>
        <v>39</v>
      </c>
    </row>
    <row r="962" spans="2:9" x14ac:dyDescent="0.25">
      <c r="B962">
        <f>IF('Input and Summary Results'!D544=0,FALSE,'Input and Summary Results'!$B544)</f>
        <v>39</v>
      </c>
      <c r="C962">
        <f>IF(OR(B962=0,'Input and Summary Results'!D544=0,'Input and Summary Results'!D544=""),FALSE,'Input and Summary Results'!$D544)</f>
        <v>0.91311317000000003</v>
      </c>
      <c r="D962">
        <f>IF(OR(B962=0,'Input and Summary Results'!E544=0),FALSE,'Input and Summary Results'!$E544)</f>
        <v>4.1948100000000002E-2</v>
      </c>
      <c r="E962">
        <f t="shared" si="74"/>
        <v>-3.9475393264545987E-2</v>
      </c>
      <c r="F962">
        <f t="shared" si="75"/>
        <v>1.9937808366075806E-2</v>
      </c>
      <c r="G962">
        <f>IF('Input and Summary Results'!$J$4="yes",IF(C962=FALSE,FALSE,IF('Data Transformation'!E962&lt;$R$10,E962,$R$10)),IF(C962=FALSE,FALSE,IF(C962&lt;$R$10,C962,$R$10)))</f>
        <v>0.91311317000000003</v>
      </c>
      <c r="H962">
        <f>IF('Input and Summary Results'!$J$4="yes",'Data Transformation'!F962,'Data Transformation'!D962)</f>
        <v>4.1948100000000002E-2</v>
      </c>
      <c r="I962">
        <f t="shared" si="73"/>
        <v>39</v>
      </c>
    </row>
    <row r="963" spans="2:9" x14ac:dyDescent="0.25">
      <c r="B963">
        <f>IF('Input and Summary Results'!D545=0,FALSE,'Input and Summary Results'!$B545)</f>
        <v>39</v>
      </c>
      <c r="C963">
        <f>IF(OR(B963=0,'Input and Summary Results'!D545=0,'Input and Summary Results'!D545=""),FALSE,'Input and Summary Results'!$D545)</f>
        <v>0.92696248000000003</v>
      </c>
      <c r="D963">
        <f>IF(OR(B963=0,'Input and Summary Results'!E545=0),FALSE,'Input and Summary Results'!$E545)</f>
        <v>8.9841820000000003E-2</v>
      </c>
      <c r="E963">
        <f t="shared" si="74"/>
        <v>-3.2937844128136808E-2</v>
      </c>
      <c r="F963">
        <f t="shared" si="75"/>
        <v>4.2063568613909808E-2</v>
      </c>
      <c r="G963">
        <f>IF('Input and Summary Results'!$J$4="yes",IF(C963=FALSE,FALSE,IF('Data Transformation'!E963&lt;$R$10,E963,$R$10)),IF(C963=FALSE,FALSE,IF(C963&lt;$R$10,C963,$R$10)))</f>
        <v>0.92696248000000003</v>
      </c>
      <c r="H963">
        <f>IF('Input and Summary Results'!$J$4="yes",'Data Transformation'!F963,'Data Transformation'!D963)</f>
        <v>8.9841820000000003E-2</v>
      </c>
      <c r="I963">
        <f t="shared" si="73"/>
        <v>39</v>
      </c>
    </row>
    <row r="964" spans="2:9" x14ac:dyDescent="0.25">
      <c r="B964">
        <f>IF('Input and Summary Results'!D546=0,FALSE,'Input and Summary Results'!$B546)</f>
        <v>39</v>
      </c>
      <c r="C964">
        <f>IF(OR(B964=0,'Input and Summary Results'!D546=0,'Input and Summary Results'!D546=""),FALSE,'Input and Summary Results'!$D546)</f>
        <v>0.94052743999999999</v>
      </c>
      <c r="D964">
        <f>IF(OR(B964=0,'Input and Summary Results'!E546=0),FALSE,'Input and Summary Results'!$E546)</f>
        <v>5.117878E-2</v>
      </c>
      <c r="E964">
        <f t="shared" si="74"/>
        <v>-2.6628529335568089E-2</v>
      </c>
      <c r="F964">
        <f t="shared" si="75"/>
        <v>2.3616100472305199E-2</v>
      </c>
      <c r="G964">
        <f>IF('Input and Summary Results'!$J$4="yes",IF(C964=FALSE,FALSE,IF('Data Transformation'!E964&lt;$R$10,E964,$R$10)),IF(C964=FALSE,FALSE,IF(C964&lt;$R$10,C964,$R$10)))</f>
        <v>0.94052743999999999</v>
      </c>
      <c r="H964">
        <f>IF('Input and Summary Results'!$J$4="yes",'Data Transformation'!F964,'Data Transformation'!D964)</f>
        <v>5.117878E-2</v>
      </c>
      <c r="I964">
        <f t="shared" si="73"/>
        <v>39</v>
      </c>
    </row>
    <row r="965" spans="2:9" x14ac:dyDescent="0.25">
      <c r="B965">
        <f>IF('Input and Summary Results'!D547=0,FALSE,'Input and Summary Results'!$B547)</f>
        <v>39</v>
      </c>
      <c r="C965">
        <f>IF(OR(B965=0,'Input and Summary Results'!D547=0,'Input and Summary Results'!D547=""),FALSE,'Input and Summary Results'!$D547)</f>
        <v>0.96334989000000004</v>
      </c>
      <c r="D965">
        <f>IF(OR(B965=0,'Input and Summary Results'!E547=0),FALSE,'Input and Summary Results'!$E547)</f>
        <v>4.2672950000000001E-2</v>
      </c>
      <c r="E965">
        <f t="shared" si="74"/>
        <v>-1.6215947872614222E-2</v>
      </c>
      <c r="F965">
        <f t="shared" si="75"/>
        <v>1.9224645678840531E-2</v>
      </c>
      <c r="G965">
        <f>IF('Input and Summary Results'!$J$4="yes",IF(C965=FALSE,FALSE,IF('Data Transformation'!E965&lt;$R$10,E965,$R$10)),IF(C965=FALSE,FALSE,IF(C965&lt;$R$10,C965,$R$10)))</f>
        <v>0.96334989000000004</v>
      </c>
      <c r="H965">
        <f>IF('Input and Summary Results'!$J$4="yes",'Data Transformation'!F965,'Data Transformation'!D965)</f>
        <v>4.2672950000000001E-2</v>
      </c>
      <c r="I965">
        <f t="shared" ref="I965:I1028" si="76">IF(G965=FALSE,"",B965)</f>
        <v>39</v>
      </c>
    </row>
    <row r="966" spans="2:9" x14ac:dyDescent="0.25">
      <c r="B966">
        <f>IF('Input and Summary Results'!D548=0,FALSE,'Input and Summary Results'!$B548)</f>
        <v>39</v>
      </c>
      <c r="C966">
        <f>IF(OR(B966=0,'Input and Summary Results'!D548=0,'Input and Summary Results'!D548=""),FALSE,'Input and Summary Results'!$D548)</f>
        <v>0.96674972999999997</v>
      </c>
      <c r="D966">
        <f>IF(OR(B966=0,'Input and Summary Results'!E548=0),FALSE,'Input and Summary Results'!$E548)</f>
        <v>2.8477019999999999E-2</v>
      </c>
      <c r="E966">
        <f t="shared" si="74"/>
        <v>-1.4685940547399128E-2</v>
      </c>
      <c r="F966">
        <f t="shared" si="75"/>
        <v>1.2784101506808799E-2</v>
      </c>
      <c r="G966">
        <f>IF('Input and Summary Results'!$J$4="yes",IF(C966=FALSE,FALSE,IF('Data Transformation'!E966&lt;$R$10,E966,$R$10)),IF(C966=FALSE,FALSE,IF(C966&lt;$R$10,C966,$R$10)))</f>
        <v>0.96674972999999997</v>
      </c>
      <c r="H966">
        <f>IF('Input and Summary Results'!$J$4="yes",'Data Transformation'!F966,'Data Transformation'!D966)</f>
        <v>2.8477019999999999E-2</v>
      </c>
      <c r="I966">
        <f t="shared" si="76"/>
        <v>39</v>
      </c>
    </row>
    <row r="967" spans="2:9" x14ac:dyDescent="0.25">
      <c r="B967">
        <f>IF('Input and Summary Results'!D549=0,FALSE,'Input and Summary Results'!$B549)</f>
        <v>39</v>
      </c>
      <c r="C967">
        <f>IF(OR(B967=0,'Input and Summary Results'!D549=0,'Input and Summary Results'!D549=""),FALSE,'Input and Summary Results'!$D549)</f>
        <v>0.98006866999999998</v>
      </c>
      <c r="D967">
        <f>IF(OR(B967=0,'Input and Summary Results'!E549=0),FALSE,'Input and Summary Results'!$E549)</f>
        <v>3.1532329999999997E-2</v>
      </c>
      <c r="E967">
        <f t="shared" si="74"/>
        <v>-8.7434937388817628E-3</v>
      </c>
      <c r="F967">
        <f t="shared" si="75"/>
        <v>1.3963339140307382E-2</v>
      </c>
      <c r="G967">
        <f>IF('Input and Summary Results'!$J$4="yes",IF(C967=FALSE,FALSE,IF('Data Transformation'!E967&lt;$R$10,E967,$R$10)),IF(C967=FALSE,FALSE,IF(C967&lt;$R$10,C967,$R$10)))</f>
        <v>0.98006866999999998</v>
      </c>
      <c r="H967">
        <f>IF('Input and Summary Results'!$J$4="yes",'Data Transformation'!F967,'Data Transformation'!D967)</f>
        <v>3.1532329999999997E-2</v>
      </c>
      <c r="I967">
        <f t="shared" si="76"/>
        <v>39</v>
      </c>
    </row>
    <row r="968" spans="2:9" x14ac:dyDescent="0.25">
      <c r="B968">
        <f>IF('Input and Summary Results'!D550=0,FALSE,'Input and Summary Results'!$B550)</f>
        <v>39</v>
      </c>
      <c r="C968">
        <f>IF(OR(B968=0,'Input and Summary Results'!D550=0,'Input and Summary Results'!D550=""),FALSE,'Input and Summary Results'!$D550)</f>
        <v>0.98587617999999999</v>
      </c>
      <c r="D968">
        <f>IF(OR(B968=0,'Input and Summary Results'!E550=0),FALSE,'Input and Summary Results'!$E550)</f>
        <v>4.335551E-2</v>
      </c>
      <c r="E968">
        <f t="shared" si="74"/>
        <v>-6.1776263564274079E-3</v>
      </c>
      <c r="F968">
        <f t="shared" si="75"/>
        <v>1.9085856542349972E-2</v>
      </c>
      <c r="G968">
        <f>IF('Input and Summary Results'!$J$4="yes",IF(C968=FALSE,FALSE,IF('Data Transformation'!E968&lt;$R$10,E968,$R$10)),IF(C968=FALSE,FALSE,IF(C968&lt;$R$10,C968,$R$10)))</f>
        <v>0.98587617999999999</v>
      </c>
      <c r="H968">
        <f>IF('Input and Summary Results'!$J$4="yes",'Data Transformation'!F968,'Data Transformation'!D968)</f>
        <v>4.335551E-2</v>
      </c>
      <c r="I968">
        <f t="shared" si="76"/>
        <v>39</v>
      </c>
    </row>
    <row r="969" spans="2:9" x14ac:dyDescent="0.25">
      <c r="B969">
        <f>IF('Input and Summary Results'!D551=0,FALSE,'Input and Summary Results'!$B551)</f>
        <v>39</v>
      </c>
      <c r="C969">
        <f>IF(OR(B969=0,'Input and Summary Results'!D551=0,'Input and Summary Results'!D551=""),FALSE,'Input and Summary Results'!$D551)</f>
        <v>0.98908965999999998</v>
      </c>
      <c r="D969">
        <f>IF(OR(B969=0,'Input and Summary Results'!E551=0),FALSE,'Input and Summary Results'!$E551)</f>
        <v>3.9269499999999999E-2</v>
      </c>
      <c r="E969">
        <f t="shared" si="74"/>
        <v>-4.7643382528607548E-3</v>
      </c>
      <c r="F969">
        <f t="shared" si="75"/>
        <v>1.7230958617037811E-2</v>
      </c>
      <c r="G969">
        <f>IF('Input and Summary Results'!$J$4="yes",IF(C969=FALSE,FALSE,IF('Data Transformation'!E969&lt;$R$10,E969,$R$10)),IF(C969=FALSE,FALSE,IF(C969&lt;$R$10,C969,$R$10)))</f>
        <v>0.98908965999999998</v>
      </c>
      <c r="H969">
        <f>IF('Input and Summary Results'!$J$4="yes",'Data Transformation'!F969,'Data Transformation'!D969)</f>
        <v>3.9269499999999999E-2</v>
      </c>
      <c r="I969">
        <f t="shared" si="76"/>
        <v>39</v>
      </c>
    </row>
    <row r="970" spans="2:9" x14ac:dyDescent="0.25">
      <c r="B970">
        <f>IF('Input and Summary Results'!D552=0,FALSE,'Input and Summary Results'!$B552)</f>
        <v>39</v>
      </c>
      <c r="C970">
        <f>IF(OR(B970=0,'Input and Summary Results'!D552=0,'Input and Summary Results'!D552=""),FALSE,'Input and Summary Results'!$D552)</f>
        <v>0.98953458000000005</v>
      </c>
      <c r="D970">
        <f>IF(OR(B970=0,'Input and Summary Results'!E552=0),FALSE,'Input and Summary Results'!$E552)</f>
        <v>2.6233530000000001E-2</v>
      </c>
      <c r="E970">
        <f t="shared" si="74"/>
        <v>-4.5690244583171695E-3</v>
      </c>
      <c r="F970">
        <f t="shared" si="75"/>
        <v>1.1505764679795224E-2</v>
      </c>
      <c r="G970">
        <f>IF('Input and Summary Results'!$J$4="yes",IF(C970=FALSE,FALSE,IF('Data Transformation'!E970&lt;$R$10,E970,$R$10)),IF(C970=FALSE,FALSE,IF(C970&lt;$R$10,C970,$R$10)))</f>
        <v>0.98953458000000005</v>
      </c>
      <c r="H970">
        <f>IF('Input and Summary Results'!$J$4="yes",'Data Transformation'!F970,'Data Transformation'!D970)</f>
        <v>2.6233530000000001E-2</v>
      </c>
      <c r="I970">
        <f t="shared" si="76"/>
        <v>39</v>
      </c>
    </row>
    <row r="971" spans="2:9" x14ac:dyDescent="0.25">
      <c r="B971">
        <f>IF('Input and Summary Results'!D553=0,FALSE,'Input and Summary Results'!$B553)</f>
        <v>39</v>
      </c>
      <c r="C971">
        <f>IF(OR(B971=0,'Input and Summary Results'!D553=0,'Input and Summary Results'!D553=""),FALSE,'Input and Summary Results'!$D553)</f>
        <v>1.00160564</v>
      </c>
      <c r="D971">
        <f>IF(OR(B971=0,'Input and Summary Results'!E553=0),FALSE,'Input and Summary Results'!$E553)</f>
        <v>3.6232979999999998E-2</v>
      </c>
      <c r="E971">
        <f t="shared" si="74"/>
        <v>6.9676136753418511E-4</v>
      </c>
      <c r="F971">
        <f t="shared" si="75"/>
        <v>1.5699904924656772E-2</v>
      </c>
      <c r="G971">
        <f>IF('Input and Summary Results'!$J$4="yes",IF(C971=FALSE,FALSE,IF('Data Transformation'!E971&lt;$R$10,E971,$R$10)),IF(C971=FALSE,FALSE,IF(C971&lt;$R$10,C971,$R$10)))</f>
        <v>1.00160564</v>
      </c>
      <c r="H971">
        <f>IF('Input and Summary Results'!$J$4="yes",'Data Transformation'!F971,'Data Transformation'!D971)</f>
        <v>3.6232979999999998E-2</v>
      </c>
      <c r="I971">
        <f t="shared" si="76"/>
        <v>39</v>
      </c>
    </row>
    <row r="972" spans="2:9" x14ac:dyDescent="0.25">
      <c r="B972">
        <f>IF('Input and Summary Results'!D554=0,FALSE,'Input and Summary Results'!$B554)</f>
        <v>39</v>
      </c>
      <c r="C972">
        <f>IF(OR(B972=0,'Input and Summary Results'!D554=0,'Input and Summary Results'!D554=""),FALSE,'Input and Summary Results'!$D554)</f>
        <v>1.0171041700000001</v>
      </c>
      <c r="D972">
        <f>IF(OR(B972=0,'Input and Summary Results'!E554=0),FALSE,'Input and Summary Results'!$E554)</f>
        <v>2.850451E-2</v>
      </c>
      <c r="E972">
        <f t="shared" si="74"/>
        <v>7.3654348690349375E-3</v>
      </c>
      <c r="F972">
        <f t="shared" si="75"/>
        <v>1.2162920677043335E-2</v>
      </c>
      <c r="G972">
        <f>IF('Input and Summary Results'!$J$4="yes",IF(C972=FALSE,FALSE,IF('Data Transformation'!E972&lt;$R$10,E972,$R$10)),IF(C972=FALSE,FALSE,IF(C972&lt;$R$10,C972,$R$10)))</f>
        <v>1.0171041700000001</v>
      </c>
      <c r="H972">
        <f>IF('Input and Summary Results'!$J$4="yes",'Data Transformation'!F972,'Data Transformation'!D972)</f>
        <v>2.850451E-2</v>
      </c>
      <c r="I972">
        <f t="shared" si="76"/>
        <v>39</v>
      </c>
    </row>
    <row r="973" spans="2:9" x14ac:dyDescent="0.25">
      <c r="B973">
        <f>IF('Input and Summary Results'!D555=0,FALSE,'Input and Summary Results'!$B555)</f>
        <v>39</v>
      </c>
      <c r="C973">
        <f>IF(OR(B973=0,'Input and Summary Results'!D555=0,'Input and Summary Results'!D555=""),FALSE,'Input and Summary Results'!$D555)</f>
        <v>1.0223239500000001</v>
      </c>
      <c r="D973">
        <f>IF(OR(B973=0,'Input and Summary Results'!E555=0),FALSE,'Input and Summary Results'!$E555)</f>
        <v>4.200247E-2</v>
      </c>
      <c r="E973">
        <f t="shared" si="74"/>
        <v>9.5885351376941846E-3</v>
      </c>
      <c r="F973">
        <f t="shared" si="75"/>
        <v>1.7831013329972362E-2</v>
      </c>
      <c r="G973">
        <f>IF('Input and Summary Results'!$J$4="yes",IF(C973=FALSE,FALSE,IF('Data Transformation'!E973&lt;$R$10,E973,$R$10)),IF(C973=FALSE,FALSE,IF(C973&lt;$R$10,C973,$R$10)))</f>
        <v>1.0223239500000001</v>
      </c>
      <c r="H973">
        <f>IF('Input and Summary Results'!$J$4="yes",'Data Transformation'!F973,'Data Transformation'!D973)</f>
        <v>4.200247E-2</v>
      </c>
      <c r="I973">
        <f t="shared" si="76"/>
        <v>39</v>
      </c>
    </row>
    <row r="974" spans="2:9" x14ac:dyDescent="0.25">
      <c r="B974">
        <f>IF('Input and Summary Results'!D556=0,FALSE,'Input and Summary Results'!$B556)</f>
        <v>39</v>
      </c>
      <c r="C974">
        <f>IF(OR(B974=0,'Input and Summary Results'!D556=0,'Input and Summary Results'!D556=""),FALSE,'Input and Summary Results'!$D556)</f>
        <v>1.0361113200000001</v>
      </c>
      <c r="D974">
        <f>IF(OR(B974=0,'Input and Summary Results'!E556=0),FALSE,'Input and Summary Results'!$E556)</f>
        <v>4.5420309999999998E-2</v>
      </c>
      <c r="E974">
        <f t="shared" si="74"/>
        <v>1.5406418598884941E-2</v>
      </c>
      <c r="F974">
        <f t="shared" si="75"/>
        <v>1.902538285171906E-2</v>
      </c>
      <c r="G974">
        <f>IF('Input and Summary Results'!$J$4="yes",IF(C974=FALSE,FALSE,IF('Data Transformation'!E974&lt;$R$10,E974,$R$10)),IF(C974=FALSE,FALSE,IF(C974&lt;$R$10,C974,$R$10)))</f>
        <v>1.0361113200000001</v>
      </c>
      <c r="H974">
        <f>IF('Input and Summary Results'!$J$4="yes",'Data Transformation'!F974,'Data Transformation'!D974)</f>
        <v>4.5420309999999998E-2</v>
      </c>
      <c r="I974">
        <f t="shared" si="76"/>
        <v>39</v>
      </c>
    </row>
    <row r="975" spans="2:9" x14ac:dyDescent="0.25">
      <c r="B975">
        <f>IF('Input and Summary Results'!D557=0,FALSE,'Input and Summary Results'!$B557)</f>
        <v>39</v>
      </c>
      <c r="C975">
        <f>IF(OR(B975=0,'Input and Summary Results'!D557=0,'Input and Summary Results'!D557=""),FALSE,'Input and Summary Results'!$D557)</f>
        <v>1.04204115</v>
      </c>
      <c r="D975">
        <f>IF(OR(B975=0,'Input and Summary Results'!E557=0),FALSE,'Input and Summary Results'!$E557)</f>
        <v>2.416952E-2</v>
      </c>
      <c r="E975">
        <f t="shared" si="74"/>
        <v>1.7884869505789953E-2</v>
      </c>
      <c r="F975">
        <f t="shared" si="75"/>
        <v>1.0066369912550959E-2</v>
      </c>
      <c r="G975">
        <f>IF('Input and Summary Results'!$J$4="yes",IF(C975=FALSE,FALSE,IF('Data Transformation'!E975&lt;$R$10,E975,$R$10)),IF(C975=FALSE,FALSE,IF(C975&lt;$R$10,C975,$R$10)))</f>
        <v>1.04204115</v>
      </c>
      <c r="H975">
        <f>IF('Input and Summary Results'!$J$4="yes",'Data Transformation'!F975,'Data Transformation'!D975)</f>
        <v>2.416952E-2</v>
      </c>
      <c r="I975">
        <f t="shared" si="76"/>
        <v>39</v>
      </c>
    </row>
    <row r="976" spans="2:9" x14ac:dyDescent="0.25">
      <c r="B976">
        <f>IF('Input and Summary Results'!D558=0,FALSE,'Input and Summary Results'!$B558)</f>
        <v>39</v>
      </c>
      <c r="C976">
        <f>IF(OR(B976=0,'Input and Summary Results'!D558=0,'Input and Summary Results'!D558=""),FALSE,'Input and Summary Results'!$D558)</f>
        <v>1.06050194</v>
      </c>
      <c r="D976">
        <f>IF(OR(B976=0,'Input and Summary Results'!E558=0),FALSE,'Input and Summary Results'!$E558)</f>
        <v>3.5768580000000001E-2</v>
      </c>
      <c r="E976">
        <f t="shared" si="74"/>
        <v>2.5511467317950048E-2</v>
      </c>
      <c r="F976">
        <f t="shared" si="75"/>
        <v>1.46379399551122E-2</v>
      </c>
      <c r="G976">
        <f>IF('Input and Summary Results'!$J$4="yes",IF(C976=FALSE,FALSE,IF('Data Transformation'!E976&lt;$R$10,E976,$R$10)),IF(C976=FALSE,FALSE,IF(C976&lt;$R$10,C976,$R$10)))</f>
        <v>1.06050194</v>
      </c>
      <c r="H976">
        <f>IF('Input and Summary Results'!$J$4="yes",'Data Transformation'!F976,'Data Transformation'!D976)</f>
        <v>3.5768580000000001E-2</v>
      </c>
      <c r="I976">
        <f t="shared" si="76"/>
        <v>39</v>
      </c>
    </row>
    <row r="977" spans="2:9" x14ac:dyDescent="0.25">
      <c r="B977">
        <f>IF('Input and Summary Results'!D559=0,FALSE,'Input and Summary Results'!$B559)</f>
        <v>39</v>
      </c>
      <c r="C977">
        <f>IF(OR(B977=0,'Input and Summary Results'!D559=0,'Input and Summary Results'!D559=""),FALSE,'Input and Summary Results'!$D559)</f>
        <v>1.0888058899999999</v>
      </c>
      <c r="D977">
        <f>IF(OR(B977=0,'Input and Summary Results'!E559=0),FALSE,'Input and Summary Results'!$E559)</f>
        <v>4.5027530000000003E-2</v>
      </c>
      <c r="E977">
        <f t="shared" si="74"/>
        <v>3.6950461559329996E-2</v>
      </c>
      <c r="F977">
        <f t="shared" si="75"/>
        <v>1.7948055020165259E-2</v>
      </c>
      <c r="G977">
        <f>IF('Input and Summary Results'!$J$4="yes",IF(C977=FALSE,FALSE,IF('Data Transformation'!E977&lt;$R$10,E977,$R$10)),IF(C977=FALSE,FALSE,IF(C977&lt;$R$10,C977,$R$10)))</f>
        <v>1.0888058899999999</v>
      </c>
      <c r="H977">
        <f>IF('Input and Summary Results'!$J$4="yes",'Data Transformation'!F977,'Data Transformation'!D977)</f>
        <v>4.5027530000000003E-2</v>
      </c>
      <c r="I977">
        <f t="shared" si="76"/>
        <v>39</v>
      </c>
    </row>
    <row r="978" spans="2:9" x14ac:dyDescent="0.25">
      <c r="B978">
        <f>IF('Input and Summary Results'!D560=0,FALSE,'Input and Summary Results'!$B560)</f>
        <v>39</v>
      </c>
      <c r="C978">
        <f>IF(OR(B978=0,'Input and Summary Results'!D560=0,'Input and Summary Results'!D560=""),FALSE,'Input and Summary Results'!$D560)</f>
        <v>1.09333496</v>
      </c>
      <c r="D978">
        <f>IF(OR(B978=0,'Input and Summary Results'!E560=0),FALSE,'Input and Summary Results'!$E560)</f>
        <v>5.1278619999999997E-2</v>
      </c>
      <c r="E978">
        <f t="shared" si="74"/>
        <v>3.875323513698465E-2</v>
      </c>
      <c r="F978">
        <f t="shared" si="75"/>
        <v>2.0355080459514438E-2</v>
      </c>
      <c r="G978">
        <f>IF('Input and Summary Results'!$J$4="yes",IF(C978=FALSE,FALSE,IF('Data Transformation'!E978&lt;$R$10,E978,$R$10)),IF(C978=FALSE,FALSE,IF(C978&lt;$R$10,C978,$R$10)))</f>
        <v>1.09333496</v>
      </c>
      <c r="H978">
        <f>IF('Input and Summary Results'!$J$4="yes",'Data Transformation'!F978,'Data Transformation'!D978)</f>
        <v>5.1278619999999997E-2</v>
      </c>
      <c r="I978">
        <f t="shared" si="76"/>
        <v>39</v>
      </c>
    </row>
    <row r="979" spans="2:9" x14ac:dyDescent="0.25">
      <c r="B979">
        <f>IF('Input and Summary Results'!D561=0,FALSE,'Input and Summary Results'!$B561)</f>
        <v>39</v>
      </c>
      <c r="C979">
        <f>IF(OR(B979=0,'Input and Summary Results'!D561=0,'Input and Summary Results'!D561=""),FALSE,'Input and Summary Results'!$D561)</f>
        <v>1.16080973</v>
      </c>
      <c r="D979">
        <f>IF(OR(B979=0,'Input and Summary Results'!E561=0),FALSE,'Input and Summary Results'!$E561)</f>
        <v>5.07383E-2</v>
      </c>
      <c r="E979">
        <f t="shared" si="74"/>
        <v>6.4761039736018919E-2</v>
      </c>
      <c r="F979">
        <f t="shared" si="75"/>
        <v>1.8969880791746982E-2</v>
      </c>
      <c r="G979">
        <f>IF('Input and Summary Results'!$J$4="yes",IF(C979=FALSE,FALSE,IF('Data Transformation'!E979&lt;$R$10,E979,$R$10)),IF(C979=FALSE,FALSE,IF(C979&lt;$R$10,C979,$R$10)))</f>
        <v>1.16080973</v>
      </c>
      <c r="H979">
        <f>IF('Input and Summary Results'!$J$4="yes",'Data Transformation'!F979,'Data Transformation'!D979)</f>
        <v>5.07383E-2</v>
      </c>
      <c r="I979">
        <f t="shared" si="76"/>
        <v>39</v>
      </c>
    </row>
    <row r="980" spans="2:9" x14ac:dyDescent="0.25">
      <c r="B980">
        <f>IF('Input and Summary Results'!D562=0,FALSE,'Input and Summary Results'!$B562)</f>
        <v>40</v>
      </c>
      <c r="C980">
        <f>IF(OR(B980=0,'Input and Summary Results'!D562=0,'Input and Summary Results'!D562=""),FALSE,'Input and Summary Results'!$D562)</f>
        <v>0.27023322999999999</v>
      </c>
      <c r="D980">
        <f>IF(OR(B980=0,'Input and Summary Results'!E562=0),FALSE,'Input and Summary Results'!$E562)</f>
        <v>4.0560609999999997E-2</v>
      </c>
      <c r="E980">
        <f t="shared" si="74"/>
        <v>-0.56826124777037057</v>
      </c>
      <c r="F980">
        <f t="shared" si="75"/>
        <v>6.5141155068160941E-2</v>
      </c>
      <c r="G980">
        <f>IF('Input and Summary Results'!$J$4="yes",IF(C980=FALSE,FALSE,IF('Data Transformation'!E980&lt;$R$10,E980,$R$10)),IF(C980=FALSE,FALSE,IF(C980&lt;$R$10,C980,$R$10)))</f>
        <v>0.27023322999999999</v>
      </c>
      <c r="H980">
        <f>IF('Input and Summary Results'!$J$4="yes",'Data Transformation'!F980,'Data Transformation'!D980)</f>
        <v>4.0560609999999997E-2</v>
      </c>
      <c r="I980">
        <f t="shared" si="76"/>
        <v>40</v>
      </c>
    </row>
    <row r="981" spans="2:9" x14ac:dyDescent="0.25">
      <c r="B981">
        <f>IF('Input and Summary Results'!D563=0,FALSE,'Input and Summary Results'!$B563)</f>
        <v>40</v>
      </c>
      <c r="C981">
        <f>IF(OR(B981=0,'Input and Summary Results'!D563=0,'Input and Summary Results'!D563=""),FALSE,'Input and Summary Results'!$D563)</f>
        <v>0.39106837</v>
      </c>
      <c r="D981">
        <f>IF(OR(B981=0,'Input and Summary Results'!E563=0),FALSE,'Input and Summary Results'!$E563)</f>
        <v>3.6192240000000001E-2</v>
      </c>
      <c r="E981">
        <f t="shared" si="74"/>
        <v>-0.40774730879849069</v>
      </c>
      <c r="F981">
        <f t="shared" si="75"/>
        <v>4.0165437465576673E-2</v>
      </c>
      <c r="G981">
        <f>IF('Input and Summary Results'!$J$4="yes",IF(C981=FALSE,FALSE,IF('Data Transformation'!E981&lt;$R$10,E981,$R$10)),IF(C981=FALSE,FALSE,IF(C981&lt;$R$10,C981,$R$10)))</f>
        <v>0.39106837</v>
      </c>
      <c r="H981">
        <f>IF('Input and Summary Results'!$J$4="yes",'Data Transformation'!F981,'Data Transformation'!D981)</f>
        <v>3.6192240000000001E-2</v>
      </c>
      <c r="I981">
        <f t="shared" si="76"/>
        <v>40</v>
      </c>
    </row>
    <row r="982" spans="2:9" x14ac:dyDescent="0.25">
      <c r="B982">
        <f>IF('Input and Summary Results'!D564=0,FALSE,'Input and Summary Results'!$B564)</f>
        <v>40</v>
      </c>
      <c r="C982">
        <f>IF(OR(B982=0,'Input and Summary Results'!D564=0,'Input and Summary Results'!D564=""),FALSE,'Input and Summary Results'!$D564)</f>
        <v>0.48148289999999999</v>
      </c>
      <c r="D982">
        <f>IF(OR(B982=0,'Input and Summary Results'!E564=0),FALSE,'Input and Summary Results'!$E564)</f>
        <v>2.8986100000000001E-2</v>
      </c>
      <c r="E982">
        <f t="shared" si="74"/>
        <v>-0.31741913235567715</v>
      </c>
      <c r="F982">
        <f t="shared" si="75"/>
        <v>2.6127547624225079E-2</v>
      </c>
      <c r="G982">
        <f>IF('Input and Summary Results'!$J$4="yes",IF(C982=FALSE,FALSE,IF('Data Transformation'!E982&lt;$R$10,E982,$R$10)),IF(C982=FALSE,FALSE,IF(C982&lt;$R$10,C982,$R$10)))</f>
        <v>0.48148289999999999</v>
      </c>
      <c r="H982">
        <f>IF('Input and Summary Results'!$J$4="yes",'Data Transformation'!F982,'Data Transformation'!D982)</f>
        <v>2.8986100000000001E-2</v>
      </c>
      <c r="I982">
        <f t="shared" si="76"/>
        <v>40</v>
      </c>
    </row>
    <row r="983" spans="2:9" x14ac:dyDescent="0.25">
      <c r="B983">
        <f>IF('Input and Summary Results'!D565=0,FALSE,'Input and Summary Results'!$B565)</f>
        <v>40</v>
      </c>
      <c r="C983">
        <f>IF(OR(B983=0,'Input and Summary Results'!D565=0,'Input and Summary Results'!D565=""),FALSE,'Input and Summary Results'!$D565)</f>
        <v>0.50859522000000001</v>
      </c>
      <c r="D983">
        <f>IF(OR(B983=0,'Input and Summary Results'!E565=0),FALSE,'Input and Summary Results'!$E565)</f>
        <v>4.3642859999999999E-2</v>
      </c>
      <c r="E983">
        <f t="shared" si="74"/>
        <v>-0.29362772583034275</v>
      </c>
      <c r="F983">
        <f t="shared" si="75"/>
        <v>3.7241799559185787E-2</v>
      </c>
      <c r="G983">
        <f>IF('Input and Summary Results'!$J$4="yes",IF(C983=FALSE,FALSE,IF('Data Transformation'!E983&lt;$R$10,E983,$R$10)),IF(C983=FALSE,FALSE,IF(C983&lt;$R$10,C983,$R$10)))</f>
        <v>0.50859522000000001</v>
      </c>
      <c r="H983">
        <f>IF('Input and Summary Results'!$J$4="yes",'Data Transformation'!F983,'Data Transformation'!D983)</f>
        <v>4.3642859999999999E-2</v>
      </c>
      <c r="I983">
        <f t="shared" si="76"/>
        <v>40</v>
      </c>
    </row>
    <row r="984" spans="2:9" x14ac:dyDescent="0.25">
      <c r="B984">
        <f>IF('Input and Summary Results'!D566=0,FALSE,'Input and Summary Results'!$B566)</f>
        <v>40</v>
      </c>
      <c r="C984">
        <f>IF(OR(B984=0,'Input and Summary Results'!D566=0,'Input and Summary Results'!D566=""),FALSE,'Input and Summary Results'!$D566)</f>
        <v>0.50918503999999998</v>
      </c>
      <c r="D984">
        <f>IF(OR(B984=0,'Input and Summary Results'!E566=0),FALSE,'Input and Summary Results'!$E566)</f>
        <v>2.8031980000000001E-2</v>
      </c>
      <c r="E984">
        <f t="shared" si="74"/>
        <v>-0.29312436452523777</v>
      </c>
      <c r="F984">
        <f t="shared" si="75"/>
        <v>2.3892845162929374E-2</v>
      </c>
      <c r="G984">
        <f>IF('Input and Summary Results'!$J$4="yes",IF(C984=FALSE,FALSE,IF('Data Transformation'!E984&lt;$R$10,E984,$R$10)),IF(C984=FALSE,FALSE,IF(C984&lt;$R$10,C984,$R$10)))</f>
        <v>0.50918503999999998</v>
      </c>
      <c r="H984">
        <f>IF('Input and Summary Results'!$J$4="yes",'Data Transformation'!F984,'Data Transformation'!D984)</f>
        <v>2.8031980000000001E-2</v>
      </c>
      <c r="I984">
        <f t="shared" si="76"/>
        <v>40</v>
      </c>
    </row>
    <row r="985" spans="2:9" x14ac:dyDescent="0.25">
      <c r="B985">
        <f>IF('Input and Summary Results'!D567=0,FALSE,'Input and Summary Results'!$B567)</f>
        <v>40</v>
      </c>
      <c r="C985">
        <f>IF(OR(B985=0,'Input and Summary Results'!D567=0,'Input and Summary Results'!D567=""),FALSE,'Input and Summary Results'!$D567)</f>
        <v>0.68872889000000004</v>
      </c>
      <c r="D985">
        <f>IF(OR(B985=0,'Input and Summary Results'!E567=0),FALSE,'Input and Summary Results'!$E567)</f>
        <v>6.4920370000000005E-2</v>
      </c>
      <c r="E985">
        <f t="shared" si="74"/>
        <v>-0.1619516993517934</v>
      </c>
      <c r="F985">
        <f t="shared" si="75"/>
        <v>4.0909334556882025E-2</v>
      </c>
      <c r="G985">
        <f>IF('Input and Summary Results'!$J$4="yes",IF(C985=FALSE,FALSE,IF('Data Transformation'!E985&lt;$R$10,E985,$R$10)),IF(C985=FALSE,FALSE,IF(C985&lt;$R$10,C985,$R$10)))</f>
        <v>0.68872889000000004</v>
      </c>
      <c r="H985">
        <f>IF('Input and Summary Results'!$J$4="yes",'Data Transformation'!F985,'Data Transformation'!D985)</f>
        <v>6.4920370000000005E-2</v>
      </c>
      <c r="I985">
        <f t="shared" si="76"/>
        <v>40</v>
      </c>
    </row>
    <row r="986" spans="2:9" x14ac:dyDescent="0.25">
      <c r="B986">
        <f>IF('Input and Summary Results'!D568=0,FALSE,'Input and Summary Results'!$B568)</f>
        <v>40</v>
      </c>
      <c r="C986">
        <f>IF(OR(B986=0,'Input and Summary Results'!D568=0,'Input and Summary Results'!D568=""),FALSE,'Input and Summary Results'!$D568)</f>
        <v>0.69162277999999999</v>
      </c>
      <c r="D986">
        <f>IF(OR(B986=0,'Input and Summary Results'!E568=0),FALSE,'Input and Summary Results'!$E568)</f>
        <v>4.2388530000000001E-2</v>
      </c>
      <c r="E986">
        <f t="shared" si="74"/>
        <v>-0.16013071079231808</v>
      </c>
      <c r="F986">
        <f t="shared" si="75"/>
        <v>2.6599213548171446E-2</v>
      </c>
      <c r="G986">
        <f>IF('Input and Summary Results'!$J$4="yes",IF(C986=FALSE,FALSE,IF('Data Transformation'!E986&lt;$R$10,E986,$R$10)),IF(C986=FALSE,FALSE,IF(C986&lt;$R$10,C986,$R$10)))</f>
        <v>0.69162277999999999</v>
      </c>
      <c r="H986">
        <f>IF('Input and Summary Results'!$J$4="yes",'Data Transformation'!F986,'Data Transformation'!D986)</f>
        <v>4.2388530000000001E-2</v>
      </c>
      <c r="I986">
        <f t="shared" si="76"/>
        <v>40</v>
      </c>
    </row>
    <row r="987" spans="2:9" x14ac:dyDescent="0.25">
      <c r="B987">
        <f>IF('Input and Summary Results'!D569=0,FALSE,'Input and Summary Results'!$B569)</f>
        <v>40</v>
      </c>
      <c r="C987">
        <f>IF(OR(B987=0,'Input and Summary Results'!D569=0,'Input and Summary Results'!D569=""),FALSE,'Input and Summary Results'!$D569)</f>
        <v>0.69704228000000001</v>
      </c>
      <c r="D987">
        <f>IF(OR(B987=0,'Input and Summary Results'!E569=0),FALSE,'Input and Summary Results'!$E569)</f>
        <v>6.5472900000000001E-2</v>
      </c>
      <c r="E987">
        <f t="shared" si="74"/>
        <v>-0.15674087841016979</v>
      </c>
      <c r="F987">
        <f t="shared" si="75"/>
        <v>4.0765444816346003E-2</v>
      </c>
      <c r="G987">
        <f>IF('Input and Summary Results'!$J$4="yes",IF(C987=FALSE,FALSE,IF('Data Transformation'!E987&lt;$R$10,E987,$R$10)),IF(C987=FALSE,FALSE,IF(C987&lt;$R$10,C987,$R$10)))</f>
        <v>0.69704228000000001</v>
      </c>
      <c r="H987">
        <f>IF('Input and Summary Results'!$J$4="yes",'Data Transformation'!F987,'Data Transformation'!D987)</f>
        <v>6.5472900000000001E-2</v>
      </c>
      <c r="I987">
        <f t="shared" si="76"/>
        <v>40</v>
      </c>
    </row>
    <row r="988" spans="2:9" x14ac:dyDescent="0.25">
      <c r="B988">
        <f>IF('Input and Summary Results'!D570=0,FALSE,'Input and Summary Results'!$B570)</f>
        <v>40</v>
      </c>
      <c r="C988">
        <f>IF(OR(B988=0,'Input and Summary Results'!D570=0,'Input and Summary Results'!D570=""),FALSE,'Input and Summary Results'!$D570)</f>
        <v>0.70134156999999997</v>
      </c>
      <c r="D988">
        <f>IF(OR(B988=0,'Input and Summary Results'!E570=0),FALSE,'Input and Summary Results'!$E570)</f>
        <v>0.11126539000000001</v>
      </c>
      <c r="E988">
        <f t="shared" si="74"/>
        <v>-0.15407041878471392</v>
      </c>
      <c r="F988">
        <f t="shared" si="75"/>
        <v>6.8852583855823643E-2</v>
      </c>
      <c r="G988">
        <f>IF('Input and Summary Results'!$J$4="yes",IF(C988=FALSE,FALSE,IF('Data Transformation'!E988&lt;$R$10,E988,$R$10)),IF(C988=FALSE,FALSE,IF(C988&lt;$R$10,C988,$R$10)))</f>
        <v>0.70134156999999997</v>
      </c>
      <c r="H988">
        <f>IF('Input and Summary Results'!$J$4="yes",'Data Transformation'!F988,'Data Transformation'!D988)</f>
        <v>0.11126539000000001</v>
      </c>
      <c r="I988">
        <f t="shared" si="76"/>
        <v>40</v>
      </c>
    </row>
    <row r="989" spans="2:9" x14ac:dyDescent="0.25">
      <c r="B989">
        <f>IF('Input and Summary Results'!D571=0,FALSE,'Input and Summary Results'!$B571)</f>
        <v>40</v>
      </c>
      <c r="C989">
        <f>IF(OR(B989=0,'Input and Summary Results'!D571=0,'Input and Summary Results'!D571=""),FALSE,'Input and Summary Results'!$D571)</f>
        <v>0.79743823000000003</v>
      </c>
      <c r="D989">
        <f>IF(OR(B989=0,'Input and Summary Results'!E571=0),FALSE,'Input and Summary Results'!$E571)</f>
        <v>4.5560059999999999E-2</v>
      </c>
      <c r="E989">
        <f t="shared" si="74"/>
        <v>-9.8302947655248912E-2</v>
      </c>
      <c r="F989">
        <f t="shared" si="75"/>
        <v>2.4795733758588422E-2</v>
      </c>
      <c r="G989">
        <f>IF('Input and Summary Results'!$J$4="yes",IF(C989=FALSE,FALSE,IF('Data Transformation'!E989&lt;$R$10,E989,$R$10)),IF(C989=FALSE,FALSE,IF(C989&lt;$R$10,C989,$R$10)))</f>
        <v>0.79743823000000003</v>
      </c>
      <c r="H989">
        <f>IF('Input and Summary Results'!$J$4="yes",'Data Transformation'!F989,'Data Transformation'!D989)</f>
        <v>4.5560059999999999E-2</v>
      </c>
      <c r="I989">
        <f t="shared" si="76"/>
        <v>40</v>
      </c>
    </row>
    <row r="990" spans="2:9" x14ac:dyDescent="0.25">
      <c r="B990">
        <f>IF('Input and Summary Results'!D572=0,FALSE,'Input and Summary Results'!$B572)</f>
        <v>40</v>
      </c>
      <c r="C990">
        <f>IF(OR(B990=0,'Input and Summary Results'!D572=0,'Input and Summary Results'!D572=""),FALSE,'Input and Summary Results'!$D572)</f>
        <v>0.80291913000000004</v>
      </c>
      <c r="D990">
        <f>IF(OR(B990=0,'Input and Summary Results'!E572=0),FALSE,'Input and Summary Results'!$E572)</f>
        <v>3.7753040000000002E-2</v>
      </c>
      <c r="E990">
        <f t="shared" si="74"/>
        <v>-9.5328194650839901E-2</v>
      </c>
      <c r="F990">
        <f t="shared" si="75"/>
        <v>2.0406562439233451E-2</v>
      </c>
      <c r="G990">
        <f>IF('Input and Summary Results'!$J$4="yes",IF(C990=FALSE,FALSE,IF('Data Transformation'!E990&lt;$R$10,E990,$R$10)),IF(C990=FALSE,FALSE,IF(C990&lt;$R$10,C990,$R$10)))</f>
        <v>0.80291913000000004</v>
      </c>
      <c r="H990">
        <f>IF('Input and Summary Results'!$J$4="yes",'Data Transformation'!F990,'Data Transformation'!D990)</f>
        <v>3.7753040000000002E-2</v>
      </c>
      <c r="I990">
        <f t="shared" si="76"/>
        <v>40</v>
      </c>
    </row>
    <row r="991" spans="2:9" x14ac:dyDescent="0.25">
      <c r="B991">
        <f>IF('Input and Summary Results'!D573=0,FALSE,'Input and Summary Results'!$B573)</f>
        <v>40</v>
      </c>
      <c r="C991">
        <f>IF(OR(B991=0,'Input and Summary Results'!D573=0,'Input and Summary Results'!D573=""),FALSE,'Input and Summary Results'!$D573)</f>
        <v>0.80575063999999996</v>
      </c>
      <c r="D991">
        <f>IF(OR(B991=0,'Input and Summary Results'!E573=0),FALSE,'Input and Summary Results'!$E573)</f>
        <v>2.3395269999999999E-2</v>
      </c>
      <c r="E991">
        <f t="shared" si="74"/>
        <v>-9.3799340859552174E-2</v>
      </c>
      <c r="F991">
        <f t="shared" si="75"/>
        <v>1.2601351678727802E-2</v>
      </c>
      <c r="G991">
        <f>IF('Input and Summary Results'!$J$4="yes",IF(C991=FALSE,FALSE,IF('Data Transformation'!E991&lt;$R$10,E991,$R$10)),IF(C991=FALSE,FALSE,IF(C991&lt;$R$10,C991,$R$10)))</f>
        <v>0.80575063999999996</v>
      </c>
      <c r="H991">
        <f>IF('Input and Summary Results'!$J$4="yes",'Data Transformation'!F991,'Data Transformation'!D991)</f>
        <v>2.3395269999999999E-2</v>
      </c>
      <c r="I991">
        <f t="shared" si="76"/>
        <v>40</v>
      </c>
    </row>
    <row r="992" spans="2:9" x14ac:dyDescent="0.25">
      <c r="B992">
        <f>IF('Input and Summary Results'!D574=0,FALSE,'Input and Summary Results'!$B574)</f>
        <v>40</v>
      </c>
      <c r="C992">
        <f>IF(OR(B992=0,'Input and Summary Results'!D574=0,'Input and Summary Results'!D574=""),FALSE,'Input and Summary Results'!$D574)</f>
        <v>0.84633559999999997</v>
      </c>
      <c r="D992">
        <f>IF(OR(B992=0,'Input and Summary Results'!E574=0),FALSE,'Input and Summary Results'!$E574)</f>
        <v>3.904937E-2</v>
      </c>
      <c r="E992">
        <f t="shared" si="74"/>
        <v>-7.2457390711429676E-2</v>
      </c>
      <c r="F992">
        <f t="shared" si="75"/>
        <v>2.0024475609911722E-2</v>
      </c>
      <c r="G992">
        <f>IF('Input and Summary Results'!$J$4="yes",IF(C992=FALSE,FALSE,IF('Data Transformation'!E992&lt;$R$10,E992,$R$10)),IF(C992=FALSE,FALSE,IF(C992&lt;$R$10,C992,$R$10)))</f>
        <v>0.84633559999999997</v>
      </c>
      <c r="H992">
        <f>IF('Input and Summary Results'!$J$4="yes",'Data Transformation'!F992,'Data Transformation'!D992)</f>
        <v>3.904937E-2</v>
      </c>
      <c r="I992">
        <f t="shared" si="76"/>
        <v>40</v>
      </c>
    </row>
    <row r="993" spans="2:9" x14ac:dyDescent="0.25">
      <c r="B993">
        <f>IF('Input and Summary Results'!D575=0,FALSE,'Input and Summary Results'!$B575)</f>
        <v>40</v>
      </c>
      <c r="C993">
        <f>IF(OR(B993=0,'Input and Summary Results'!D575=0,'Input and Summary Results'!D575=""),FALSE,'Input and Summary Results'!$D575)</f>
        <v>0.88407701999999999</v>
      </c>
      <c r="D993">
        <f>IF(OR(B993=0,'Input and Summary Results'!E575=0),FALSE,'Input and Summary Results'!$E575)</f>
        <v>3.8609339999999999E-2</v>
      </c>
      <c r="E993">
        <f t="shared" si="74"/>
        <v>-5.3509897991548351E-2</v>
      </c>
      <c r="F993">
        <f t="shared" si="75"/>
        <v>1.8953612842464787E-2</v>
      </c>
      <c r="G993">
        <f>IF('Input and Summary Results'!$J$4="yes",IF(C993=FALSE,FALSE,IF('Data Transformation'!E993&lt;$R$10,E993,$R$10)),IF(C993=FALSE,FALSE,IF(C993&lt;$R$10,C993,$R$10)))</f>
        <v>0.88407701999999999</v>
      </c>
      <c r="H993">
        <f>IF('Input and Summary Results'!$J$4="yes",'Data Transformation'!F993,'Data Transformation'!D993)</f>
        <v>3.8609339999999999E-2</v>
      </c>
      <c r="I993">
        <f t="shared" si="76"/>
        <v>40</v>
      </c>
    </row>
    <row r="994" spans="2:9" x14ac:dyDescent="0.25">
      <c r="B994">
        <f>IF('Input and Summary Results'!D576=0,FALSE,'Input and Summary Results'!$B576)</f>
        <v>40</v>
      </c>
      <c r="C994">
        <f>IF(OR(B994=0,'Input and Summary Results'!D576=0,'Input and Summary Results'!D576=""),FALSE,'Input and Summary Results'!$D576)</f>
        <v>0.94845135000000003</v>
      </c>
      <c r="D994">
        <f>IF(OR(B994=0,'Input and Summary Results'!E576=0),FALSE,'Input and Summary Results'!$E576)</f>
        <v>2.698563E-2</v>
      </c>
      <c r="E994">
        <f t="shared" si="74"/>
        <v>-2.298494096764082E-2</v>
      </c>
      <c r="F994">
        <f t="shared" si="75"/>
        <v>1.2348301702559652E-2</v>
      </c>
      <c r="G994">
        <f>IF('Input and Summary Results'!$J$4="yes",IF(C994=FALSE,FALSE,IF('Data Transformation'!E994&lt;$R$10,E994,$R$10)),IF(C994=FALSE,FALSE,IF(C994&lt;$R$10,C994,$R$10)))</f>
        <v>0.94845135000000003</v>
      </c>
      <c r="H994">
        <f>IF('Input and Summary Results'!$J$4="yes",'Data Transformation'!F994,'Data Transformation'!D994)</f>
        <v>2.698563E-2</v>
      </c>
      <c r="I994">
        <f t="shared" si="76"/>
        <v>40</v>
      </c>
    </row>
    <row r="995" spans="2:9" x14ac:dyDescent="0.25">
      <c r="B995">
        <f>IF('Input and Summary Results'!D577=0,FALSE,'Input and Summary Results'!$B577)</f>
        <v>40</v>
      </c>
      <c r="C995">
        <f>IF(OR(B995=0,'Input and Summary Results'!D577=0,'Input and Summary Results'!D577=""),FALSE,'Input and Summary Results'!$D577)</f>
        <v>0.95763836000000002</v>
      </c>
      <c r="D995">
        <f>IF(OR(B995=0,'Input and Summary Results'!E577=0),FALSE,'Input and Summary Results'!$E577)</f>
        <v>5.1548280000000002E-2</v>
      </c>
      <c r="E995">
        <f t="shared" si="74"/>
        <v>-1.8798465773474399E-2</v>
      </c>
      <c r="F995">
        <f t="shared" si="75"/>
        <v>2.3361588731679463E-2</v>
      </c>
      <c r="G995">
        <f>IF('Input and Summary Results'!$J$4="yes",IF(C995=FALSE,FALSE,IF('Data Transformation'!E995&lt;$R$10,E995,$R$10)),IF(C995=FALSE,FALSE,IF(C995&lt;$R$10,C995,$R$10)))</f>
        <v>0.95763836000000002</v>
      </c>
      <c r="H995">
        <f>IF('Input and Summary Results'!$J$4="yes",'Data Transformation'!F995,'Data Transformation'!D995)</f>
        <v>5.1548280000000002E-2</v>
      </c>
      <c r="I995">
        <f t="shared" si="76"/>
        <v>40</v>
      </c>
    </row>
    <row r="996" spans="2:9" x14ac:dyDescent="0.25">
      <c r="B996">
        <f>IF('Input and Summary Results'!D578=0,FALSE,'Input and Summary Results'!$B578)</f>
        <v>40</v>
      </c>
      <c r="C996">
        <f>IF(OR(B996=0,'Input and Summary Results'!D578=0,'Input and Summary Results'!D578=""),FALSE,'Input and Summary Results'!$D578)</f>
        <v>0.96539447</v>
      </c>
      <c r="D996">
        <f>IF(OR(B996=0,'Input and Summary Results'!E578=0),FALSE,'Input and Summary Results'!$E578)</f>
        <v>3.496055E-2</v>
      </c>
      <c r="E996">
        <f t="shared" si="74"/>
        <v>-1.5295193248177765E-2</v>
      </c>
      <c r="F996">
        <f t="shared" si="75"/>
        <v>1.5716765707182889E-2</v>
      </c>
      <c r="G996">
        <f>IF('Input and Summary Results'!$J$4="yes",IF(C996=FALSE,FALSE,IF('Data Transformation'!E996&lt;$R$10,E996,$R$10)),IF(C996=FALSE,FALSE,IF(C996&lt;$R$10,C996,$R$10)))</f>
        <v>0.96539447</v>
      </c>
      <c r="H996">
        <f>IF('Input and Summary Results'!$J$4="yes",'Data Transformation'!F996,'Data Transformation'!D996)</f>
        <v>3.496055E-2</v>
      </c>
      <c r="I996">
        <f t="shared" si="76"/>
        <v>40</v>
      </c>
    </row>
    <row r="997" spans="2:9" x14ac:dyDescent="0.25">
      <c r="B997">
        <f>IF('Input and Summary Results'!D579=0,FALSE,'Input and Summary Results'!$B579)</f>
        <v>40</v>
      </c>
      <c r="C997">
        <f>IF(OR(B997=0,'Input and Summary Results'!D579=0,'Input and Summary Results'!D579=""),FALSE,'Input and Summary Results'!$D579)</f>
        <v>0.97813262000000001</v>
      </c>
      <c r="D997">
        <f>IF(OR(B997=0,'Input and Summary Results'!E579=0),FALSE,'Input and Summary Results'!$E579)</f>
        <v>6.4388630000000002E-2</v>
      </c>
      <c r="E997">
        <f t="shared" si="74"/>
        <v>-9.6022574522442831E-3</v>
      </c>
      <c r="F997">
        <f t="shared" si="75"/>
        <v>2.8569403420979866E-2</v>
      </c>
      <c r="G997">
        <f>IF('Input and Summary Results'!$J$4="yes",IF(C997=FALSE,FALSE,IF('Data Transformation'!E997&lt;$R$10,E997,$R$10)),IF(C997=FALSE,FALSE,IF(C997&lt;$R$10,C997,$R$10)))</f>
        <v>0.97813262000000001</v>
      </c>
      <c r="H997">
        <f>IF('Input and Summary Results'!$J$4="yes",'Data Transformation'!F997,'Data Transformation'!D997)</f>
        <v>6.4388630000000002E-2</v>
      </c>
      <c r="I997">
        <f t="shared" si="76"/>
        <v>40</v>
      </c>
    </row>
    <row r="998" spans="2:9" x14ac:dyDescent="0.25">
      <c r="B998">
        <f>IF('Input and Summary Results'!D580=0,FALSE,'Input and Summary Results'!$B580)</f>
        <v>40</v>
      </c>
      <c r="C998">
        <f>IF(OR(B998=0,'Input and Summary Results'!D580=0,'Input and Summary Results'!D580=""),FALSE,'Input and Summary Results'!$D580)</f>
        <v>1.0225658900000001</v>
      </c>
      <c r="D998">
        <f>IF(OR(B998=0,'Input and Summary Results'!E580=0),FALSE,'Input and Summary Results'!$E580)</f>
        <v>3.6862499999999999E-2</v>
      </c>
      <c r="E998">
        <f t="shared" si="74"/>
        <v>9.6913017565962122E-3</v>
      </c>
      <c r="F998">
        <f t="shared" si="75"/>
        <v>1.5645275435502742E-2</v>
      </c>
      <c r="G998">
        <f>IF('Input and Summary Results'!$J$4="yes",IF(C998=FALSE,FALSE,IF('Data Transformation'!E998&lt;$R$10,E998,$R$10)),IF(C998=FALSE,FALSE,IF(C998&lt;$R$10,C998,$R$10)))</f>
        <v>1.0225658900000001</v>
      </c>
      <c r="H998">
        <f>IF('Input and Summary Results'!$J$4="yes",'Data Transformation'!F998,'Data Transformation'!D998)</f>
        <v>3.6862499999999999E-2</v>
      </c>
      <c r="I998">
        <f t="shared" si="76"/>
        <v>40</v>
      </c>
    </row>
    <row r="999" spans="2:9" x14ac:dyDescent="0.25">
      <c r="B999">
        <f>IF('Input and Summary Results'!D581=0,FALSE,'Input and Summary Results'!$B581)</f>
        <v>41</v>
      </c>
      <c r="C999">
        <f>IF(OR(B999=0,'Input and Summary Results'!D581=0,'Input and Summary Results'!D581=""),FALSE,'Input and Summary Results'!$D581)</f>
        <v>0.14943328</v>
      </c>
      <c r="D999">
        <f>IF(OR(B999=0,'Input and Summary Results'!E581=0),FALSE,'Input and Summary Results'!$E581)</f>
        <v>5.8658139999999998E-2</v>
      </c>
      <c r="E999">
        <f t="shared" si="74"/>
        <v>-0.82555267085527473</v>
      </c>
      <c r="F999">
        <f t="shared" si="75"/>
        <v>0.17036119905820174</v>
      </c>
      <c r="G999">
        <f>IF('Input and Summary Results'!$J$4="yes",IF(C999=FALSE,FALSE,IF('Data Transformation'!E999&lt;$R$10,E999,$R$10)),IF(C999=FALSE,FALSE,IF(C999&lt;$R$10,C999,$R$10)))</f>
        <v>0.14943328</v>
      </c>
      <c r="H999">
        <f>IF('Input and Summary Results'!$J$4="yes",'Data Transformation'!F999,'Data Transformation'!D999)</f>
        <v>5.8658139999999998E-2</v>
      </c>
      <c r="I999">
        <f t="shared" si="76"/>
        <v>41</v>
      </c>
    </row>
    <row r="1000" spans="2:9" x14ac:dyDescent="0.25">
      <c r="B1000">
        <f>IF('Input and Summary Results'!D582=0,FALSE,'Input and Summary Results'!$B582)</f>
        <v>41</v>
      </c>
      <c r="C1000">
        <f>IF(OR(B1000=0,'Input and Summary Results'!D582=0,'Input and Summary Results'!D582=""),FALSE,'Input and Summary Results'!$D582)</f>
        <v>0.23094182999999999</v>
      </c>
      <c r="D1000">
        <f>IF(OR(B1000=0,'Input and Summary Results'!E582=0),FALSE,'Input and Summary Results'!$E582)</f>
        <v>4.9732100000000001E-2</v>
      </c>
      <c r="E1000">
        <f t="shared" si="74"/>
        <v>-0.63649739712680131</v>
      </c>
      <c r="F1000">
        <f t="shared" si="75"/>
        <v>9.3459601493588243E-2</v>
      </c>
      <c r="G1000">
        <f>IF('Input and Summary Results'!$J$4="yes",IF(C1000=FALSE,FALSE,IF('Data Transformation'!E1000&lt;$R$10,E1000,$R$10)),IF(C1000=FALSE,FALSE,IF(C1000&lt;$R$10,C1000,$R$10)))</f>
        <v>0.23094182999999999</v>
      </c>
      <c r="H1000">
        <f>IF('Input and Summary Results'!$J$4="yes",'Data Transformation'!F1000,'Data Transformation'!D1000)</f>
        <v>4.9732100000000001E-2</v>
      </c>
      <c r="I1000">
        <f t="shared" si="76"/>
        <v>41</v>
      </c>
    </row>
    <row r="1001" spans="2:9" x14ac:dyDescent="0.25">
      <c r="B1001">
        <f>IF('Input and Summary Results'!D583=0,FALSE,'Input and Summary Results'!$B583)</f>
        <v>41</v>
      </c>
      <c r="C1001">
        <f>IF(OR(B1001=0,'Input and Summary Results'!D583=0,'Input and Summary Results'!D583=""),FALSE,'Input and Summary Results'!$D583)</f>
        <v>0.26298137999999999</v>
      </c>
      <c r="D1001">
        <f>IF(OR(B1001=0,'Input and Summary Results'!E583=0),FALSE,'Input and Summary Results'!$E583)</f>
        <v>4.7096409999999998E-2</v>
      </c>
      <c r="E1001">
        <f t="shared" si="74"/>
        <v>-0.58007499998752254</v>
      </c>
      <c r="F1001">
        <f t="shared" si="75"/>
        <v>7.7723532898032549E-2</v>
      </c>
      <c r="G1001">
        <f>IF('Input and Summary Results'!$J$4="yes",IF(C1001=FALSE,FALSE,IF('Data Transformation'!E1001&lt;$R$10,E1001,$R$10)),IF(C1001=FALSE,FALSE,IF(C1001&lt;$R$10,C1001,$R$10)))</f>
        <v>0.26298137999999999</v>
      </c>
      <c r="H1001">
        <f>IF('Input and Summary Results'!$J$4="yes",'Data Transformation'!F1001,'Data Transformation'!D1001)</f>
        <v>4.7096409999999998E-2</v>
      </c>
      <c r="I1001">
        <f t="shared" si="76"/>
        <v>41</v>
      </c>
    </row>
    <row r="1002" spans="2:9" x14ac:dyDescent="0.25">
      <c r="B1002">
        <f>IF('Input and Summary Results'!D584=0,FALSE,'Input and Summary Results'!$B584)</f>
        <v>41</v>
      </c>
      <c r="C1002">
        <f>IF(OR(B1002=0,'Input and Summary Results'!D584=0,'Input and Summary Results'!D584=""),FALSE,'Input and Summary Results'!$D584)</f>
        <v>0.32161632000000001</v>
      </c>
      <c r="D1002">
        <f>IF(OR(B1002=0,'Input and Summary Results'!E584=0),FALSE,'Input and Summary Results'!$E584)</f>
        <v>2.9360689999999998E-2</v>
      </c>
      <c r="E1002">
        <f t="shared" ref="E1002:E1065" si="77">IF(C1002=FALSE,FALSE,LOG10(C1002))</f>
        <v>-0.49266192165830669</v>
      </c>
      <c r="F1002">
        <f t="shared" ref="F1002:F1065" si="78">IF(D1002=FALSE, FALSE,0.434*D1002/C1002)</f>
        <v>3.9620313608463645E-2</v>
      </c>
      <c r="G1002">
        <f>IF('Input and Summary Results'!$J$4="yes",IF(C1002=FALSE,FALSE,IF('Data Transformation'!E1002&lt;$R$10,E1002,$R$10)),IF(C1002=FALSE,FALSE,IF(C1002&lt;$R$10,C1002,$R$10)))</f>
        <v>0.32161632000000001</v>
      </c>
      <c r="H1002">
        <f>IF('Input and Summary Results'!$J$4="yes",'Data Transformation'!F1002,'Data Transformation'!D1002)</f>
        <v>2.9360689999999998E-2</v>
      </c>
      <c r="I1002">
        <f t="shared" si="76"/>
        <v>41</v>
      </c>
    </row>
    <row r="1003" spans="2:9" x14ac:dyDescent="0.25">
      <c r="B1003">
        <f>IF('Input and Summary Results'!D585=0,FALSE,'Input and Summary Results'!$B585)</f>
        <v>41</v>
      </c>
      <c r="C1003">
        <f>IF(OR(B1003=0,'Input and Summary Results'!D585=0,'Input and Summary Results'!D585=""),FALSE,'Input and Summary Results'!$D585)</f>
        <v>0.55941797000000004</v>
      </c>
      <c r="D1003">
        <f>IF(OR(B1003=0,'Input and Summary Results'!E585=0),FALSE,'Input and Summary Results'!$E585)</f>
        <v>5.3272439999999997E-2</v>
      </c>
      <c r="E1003">
        <f t="shared" si="77"/>
        <v>-0.25226358704119617</v>
      </c>
      <c r="F1003">
        <f t="shared" si="78"/>
        <v>4.1329095953067073E-2</v>
      </c>
      <c r="G1003">
        <f>IF('Input and Summary Results'!$J$4="yes",IF(C1003=FALSE,FALSE,IF('Data Transformation'!E1003&lt;$R$10,E1003,$R$10)),IF(C1003=FALSE,FALSE,IF(C1003&lt;$R$10,C1003,$R$10)))</f>
        <v>0.55941797000000004</v>
      </c>
      <c r="H1003">
        <f>IF('Input and Summary Results'!$J$4="yes",'Data Transformation'!F1003,'Data Transformation'!D1003)</f>
        <v>5.3272439999999997E-2</v>
      </c>
      <c r="I1003">
        <f t="shared" si="76"/>
        <v>41</v>
      </c>
    </row>
    <row r="1004" spans="2:9" x14ac:dyDescent="0.25">
      <c r="B1004">
        <f>IF('Input and Summary Results'!D586=0,FALSE,'Input and Summary Results'!$B586)</f>
        <v>41</v>
      </c>
      <c r="C1004">
        <f>IF(OR(B1004=0,'Input and Summary Results'!D586=0,'Input and Summary Results'!D586=""),FALSE,'Input and Summary Results'!$D586)</f>
        <v>0.61407204999999998</v>
      </c>
      <c r="D1004">
        <f>IF(OR(B1004=0,'Input and Summary Results'!E586=0),FALSE,'Input and Summary Results'!$E586)</f>
        <v>5.053092E-2</v>
      </c>
      <c r="E1004">
        <f t="shared" si="77"/>
        <v>-0.21178066944247392</v>
      </c>
      <c r="F1004">
        <f t="shared" si="78"/>
        <v>3.5713104480166458E-2</v>
      </c>
      <c r="G1004">
        <f>IF('Input and Summary Results'!$J$4="yes",IF(C1004=FALSE,FALSE,IF('Data Transformation'!E1004&lt;$R$10,E1004,$R$10)),IF(C1004=FALSE,FALSE,IF(C1004&lt;$R$10,C1004,$R$10)))</f>
        <v>0.61407204999999998</v>
      </c>
      <c r="H1004">
        <f>IF('Input and Summary Results'!$J$4="yes",'Data Transformation'!F1004,'Data Transformation'!D1004)</f>
        <v>5.053092E-2</v>
      </c>
      <c r="I1004">
        <f t="shared" si="76"/>
        <v>41</v>
      </c>
    </row>
    <row r="1005" spans="2:9" x14ac:dyDescent="0.25">
      <c r="B1005">
        <f>IF('Input and Summary Results'!D587=0,FALSE,'Input and Summary Results'!$B587)</f>
        <v>41</v>
      </c>
      <c r="C1005">
        <f>IF(OR(B1005=0,'Input and Summary Results'!D587=0,'Input and Summary Results'!D587=""),FALSE,'Input and Summary Results'!$D587)</f>
        <v>0.63434016000000004</v>
      </c>
      <c r="D1005">
        <f>IF(OR(B1005=0,'Input and Summary Results'!E587=0),FALSE,'Input and Summary Results'!$E587)</f>
        <v>2.8582940000000001E-2</v>
      </c>
      <c r="E1005">
        <f t="shared" si="77"/>
        <v>-0.19767779260020402</v>
      </c>
      <c r="F1005">
        <f t="shared" si="78"/>
        <v>1.9555747439985512E-2</v>
      </c>
      <c r="G1005">
        <f>IF('Input and Summary Results'!$J$4="yes",IF(C1005=FALSE,FALSE,IF('Data Transformation'!E1005&lt;$R$10,E1005,$R$10)),IF(C1005=FALSE,FALSE,IF(C1005&lt;$R$10,C1005,$R$10)))</f>
        <v>0.63434016000000004</v>
      </c>
      <c r="H1005">
        <f>IF('Input and Summary Results'!$J$4="yes",'Data Transformation'!F1005,'Data Transformation'!D1005)</f>
        <v>2.8582940000000001E-2</v>
      </c>
      <c r="I1005">
        <f t="shared" si="76"/>
        <v>41</v>
      </c>
    </row>
    <row r="1006" spans="2:9" x14ac:dyDescent="0.25">
      <c r="B1006">
        <f>IF('Input and Summary Results'!D588=0,FALSE,'Input and Summary Results'!$B588)</f>
        <v>41</v>
      </c>
      <c r="C1006">
        <f>IF(OR(B1006=0,'Input and Summary Results'!D588=0,'Input and Summary Results'!D588=""),FALSE,'Input and Summary Results'!$D588)</f>
        <v>0.76622984000000005</v>
      </c>
      <c r="D1006">
        <f>IF(OR(B1006=0,'Input and Summary Results'!E588=0),FALSE,'Input and Summary Results'!$E588)</f>
        <v>2.7450479999999999E-2</v>
      </c>
      <c r="E1006">
        <f t="shared" si="77"/>
        <v>-0.11564093889040807</v>
      </c>
      <c r="F1006">
        <f t="shared" si="78"/>
        <v>1.5548217647070492E-2</v>
      </c>
      <c r="G1006">
        <f>IF('Input and Summary Results'!$J$4="yes",IF(C1006=FALSE,FALSE,IF('Data Transformation'!E1006&lt;$R$10,E1006,$R$10)),IF(C1006=FALSE,FALSE,IF(C1006&lt;$R$10,C1006,$R$10)))</f>
        <v>0.76622984000000005</v>
      </c>
      <c r="H1006">
        <f>IF('Input and Summary Results'!$J$4="yes",'Data Transformation'!F1006,'Data Transformation'!D1006)</f>
        <v>2.7450479999999999E-2</v>
      </c>
      <c r="I1006">
        <f t="shared" si="76"/>
        <v>41</v>
      </c>
    </row>
    <row r="1007" spans="2:9" x14ac:dyDescent="0.25">
      <c r="B1007">
        <f>IF('Input and Summary Results'!D589=0,FALSE,'Input and Summary Results'!$B589)</f>
        <v>41</v>
      </c>
      <c r="C1007">
        <f>IF(OR(B1007=0,'Input and Summary Results'!D589=0,'Input and Summary Results'!D589=""),FALSE,'Input and Summary Results'!$D589)</f>
        <v>0.82898917999999999</v>
      </c>
      <c r="D1007">
        <f>IF(OR(B1007=0,'Input and Summary Results'!E589=0),FALSE,'Input and Summary Results'!$E589)</f>
        <v>2.8614819999999999E-2</v>
      </c>
      <c r="E1007">
        <f t="shared" si="77"/>
        <v>-8.1451137841717119E-2</v>
      </c>
      <c r="F1007">
        <f t="shared" si="78"/>
        <v>1.4980692365610851E-2</v>
      </c>
      <c r="G1007">
        <f>IF('Input and Summary Results'!$J$4="yes",IF(C1007=FALSE,FALSE,IF('Data Transformation'!E1007&lt;$R$10,E1007,$R$10)),IF(C1007=FALSE,FALSE,IF(C1007&lt;$R$10,C1007,$R$10)))</f>
        <v>0.82898917999999999</v>
      </c>
      <c r="H1007">
        <f>IF('Input and Summary Results'!$J$4="yes",'Data Transformation'!F1007,'Data Transformation'!D1007)</f>
        <v>2.8614819999999999E-2</v>
      </c>
      <c r="I1007">
        <f t="shared" si="76"/>
        <v>41</v>
      </c>
    </row>
    <row r="1008" spans="2:9" x14ac:dyDescent="0.25">
      <c r="B1008">
        <f>IF('Input and Summary Results'!D590=0,FALSE,'Input and Summary Results'!$B590)</f>
        <v>41</v>
      </c>
      <c r="C1008">
        <f>IF(OR(B1008=0,'Input and Summary Results'!D590=0,'Input and Summary Results'!D590=""),FALSE,'Input and Summary Results'!$D590)</f>
        <v>0.92047701000000004</v>
      </c>
      <c r="D1008">
        <f>IF(OR(B1008=0,'Input and Summary Results'!E590=0),FALSE,'Input and Summary Results'!$E590)</f>
        <v>3.7135910000000001E-2</v>
      </c>
      <c r="E1008">
        <f t="shared" si="77"/>
        <v>-3.598705404190497E-2</v>
      </c>
      <c r="F1008">
        <f t="shared" si="78"/>
        <v>1.7509383466296456E-2</v>
      </c>
      <c r="G1008">
        <f>IF('Input and Summary Results'!$J$4="yes",IF(C1008=FALSE,FALSE,IF('Data Transformation'!E1008&lt;$R$10,E1008,$R$10)),IF(C1008=FALSE,FALSE,IF(C1008&lt;$R$10,C1008,$R$10)))</f>
        <v>0.92047701000000004</v>
      </c>
      <c r="H1008">
        <f>IF('Input and Summary Results'!$J$4="yes",'Data Transformation'!F1008,'Data Transformation'!D1008)</f>
        <v>3.7135910000000001E-2</v>
      </c>
      <c r="I1008">
        <f t="shared" si="76"/>
        <v>41</v>
      </c>
    </row>
    <row r="1009" spans="2:9" x14ac:dyDescent="0.25">
      <c r="B1009">
        <f>IF('Input and Summary Results'!D591=0,FALSE,'Input and Summary Results'!$B591)</f>
        <v>41</v>
      </c>
      <c r="C1009">
        <f>IF(OR(B1009=0,'Input and Summary Results'!D591=0,'Input and Summary Results'!D591=""),FALSE,'Input and Summary Results'!$D591)</f>
        <v>0.92975542</v>
      </c>
      <c r="D1009">
        <f>IF(OR(B1009=0,'Input and Summary Results'!E591=0),FALSE,'Input and Summary Results'!$E591)</f>
        <v>2.7748459999999999E-2</v>
      </c>
      <c r="E1009">
        <f t="shared" si="77"/>
        <v>-3.1631281246235349E-2</v>
      </c>
      <c r="F1009">
        <f t="shared" si="78"/>
        <v>1.2952687750935617E-2</v>
      </c>
      <c r="G1009">
        <f>IF('Input and Summary Results'!$J$4="yes",IF(C1009=FALSE,FALSE,IF('Data Transformation'!E1009&lt;$R$10,E1009,$R$10)),IF(C1009=FALSE,FALSE,IF(C1009&lt;$R$10,C1009,$R$10)))</f>
        <v>0.92975542</v>
      </c>
      <c r="H1009">
        <f>IF('Input and Summary Results'!$J$4="yes",'Data Transformation'!F1009,'Data Transformation'!D1009)</f>
        <v>2.7748459999999999E-2</v>
      </c>
      <c r="I1009">
        <f t="shared" si="76"/>
        <v>41</v>
      </c>
    </row>
    <row r="1010" spans="2:9" x14ac:dyDescent="0.25">
      <c r="B1010">
        <f>IF('Input and Summary Results'!D592=0,FALSE,'Input and Summary Results'!$B592)</f>
        <v>41</v>
      </c>
      <c r="C1010">
        <f>IF(OR(B1010=0,'Input and Summary Results'!D592=0,'Input and Summary Results'!D592=""),FALSE,'Input and Summary Results'!$D592)</f>
        <v>0.93365533999999994</v>
      </c>
      <c r="D1010">
        <f>IF(OR(B1010=0,'Input and Summary Results'!E592=0),FALSE,'Input and Summary Results'!$E592)</f>
        <v>4.6752349999999998E-2</v>
      </c>
      <c r="E1010">
        <f t="shared" si="77"/>
        <v>-2.981341452016037E-2</v>
      </c>
      <c r="F1010">
        <f t="shared" si="78"/>
        <v>2.1732344935766125E-2</v>
      </c>
      <c r="G1010">
        <f>IF('Input and Summary Results'!$J$4="yes",IF(C1010=FALSE,FALSE,IF('Data Transformation'!E1010&lt;$R$10,E1010,$R$10)),IF(C1010=FALSE,FALSE,IF(C1010&lt;$R$10,C1010,$R$10)))</f>
        <v>0.93365533999999994</v>
      </c>
      <c r="H1010">
        <f>IF('Input and Summary Results'!$J$4="yes",'Data Transformation'!F1010,'Data Transformation'!D1010)</f>
        <v>4.6752349999999998E-2</v>
      </c>
      <c r="I1010">
        <f t="shared" si="76"/>
        <v>41</v>
      </c>
    </row>
    <row r="1011" spans="2:9" x14ac:dyDescent="0.25">
      <c r="B1011">
        <f>IF('Input and Summary Results'!D593=0,FALSE,'Input and Summary Results'!$B593)</f>
        <v>41</v>
      </c>
      <c r="C1011">
        <f>IF(OR(B1011=0,'Input and Summary Results'!D593=0,'Input and Summary Results'!D593=""),FALSE,'Input and Summary Results'!$D593)</f>
        <v>0.93691380999999996</v>
      </c>
      <c r="D1011">
        <f>IF(OR(B1011=0,'Input and Summary Results'!E593=0),FALSE,'Input and Summary Results'!$E593)</f>
        <v>6.1607599999999998E-2</v>
      </c>
      <c r="E1011">
        <f t="shared" si="77"/>
        <v>-2.8300359553081827E-2</v>
      </c>
      <c r="F1011">
        <f t="shared" si="78"/>
        <v>2.8538055597664848E-2</v>
      </c>
      <c r="G1011">
        <f>IF('Input and Summary Results'!$J$4="yes",IF(C1011=FALSE,FALSE,IF('Data Transformation'!E1011&lt;$R$10,E1011,$R$10)),IF(C1011=FALSE,FALSE,IF(C1011&lt;$R$10,C1011,$R$10)))</f>
        <v>0.93691380999999996</v>
      </c>
      <c r="H1011">
        <f>IF('Input and Summary Results'!$J$4="yes",'Data Transformation'!F1011,'Data Transformation'!D1011)</f>
        <v>6.1607599999999998E-2</v>
      </c>
      <c r="I1011">
        <f t="shared" si="76"/>
        <v>41</v>
      </c>
    </row>
    <row r="1012" spans="2:9" x14ac:dyDescent="0.25">
      <c r="B1012">
        <f>IF('Input and Summary Results'!D594=0,FALSE,'Input and Summary Results'!$B594)</f>
        <v>41</v>
      </c>
      <c r="C1012">
        <f>IF(OR(B1012=0,'Input and Summary Results'!D594=0,'Input and Summary Results'!D594=""),FALSE,'Input and Summary Results'!$D594)</f>
        <v>0.93966053000000005</v>
      </c>
      <c r="D1012">
        <f>IF(OR(B1012=0,'Input and Summary Results'!E594=0),FALSE,'Input and Summary Results'!$E594)</f>
        <v>4.3173549999999998E-2</v>
      </c>
      <c r="E1012">
        <f t="shared" si="77"/>
        <v>-2.70290150976236E-2</v>
      </c>
      <c r="F1012">
        <f t="shared" si="78"/>
        <v>1.9940521179494471E-2</v>
      </c>
      <c r="G1012">
        <f>IF('Input and Summary Results'!$J$4="yes",IF(C1012=FALSE,FALSE,IF('Data Transformation'!E1012&lt;$R$10,E1012,$R$10)),IF(C1012=FALSE,FALSE,IF(C1012&lt;$R$10,C1012,$R$10)))</f>
        <v>0.93966053000000005</v>
      </c>
      <c r="H1012">
        <f>IF('Input and Summary Results'!$J$4="yes",'Data Transformation'!F1012,'Data Transformation'!D1012)</f>
        <v>4.3173549999999998E-2</v>
      </c>
      <c r="I1012">
        <f t="shared" si="76"/>
        <v>41</v>
      </c>
    </row>
    <row r="1013" spans="2:9" x14ac:dyDescent="0.25">
      <c r="B1013">
        <f>IF('Input and Summary Results'!D595=0,FALSE,'Input and Summary Results'!$B595)</f>
        <v>41</v>
      </c>
      <c r="C1013">
        <f>IF(OR(B1013=0,'Input and Summary Results'!D595=0,'Input and Summary Results'!D595=""),FALSE,'Input and Summary Results'!$D595)</f>
        <v>1.0056847900000001</v>
      </c>
      <c r="D1013">
        <f>IF(OR(B1013=0,'Input and Summary Results'!E595=0),FALSE,'Input and Summary Results'!$E595)</f>
        <v>4.0548300000000002E-2</v>
      </c>
      <c r="E1013">
        <f t="shared" si="77"/>
        <v>2.461881898222914E-3</v>
      </c>
      <c r="F1013">
        <f t="shared" si="78"/>
        <v>1.749848697622244E-2</v>
      </c>
      <c r="G1013">
        <f>IF('Input and Summary Results'!$J$4="yes",IF(C1013=FALSE,FALSE,IF('Data Transformation'!E1013&lt;$R$10,E1013,$R$10)),IF(C1013=FALSE,FALSE,IF(C1013&lt;$R$10,C1013,$R$10)))</f>
        <v>1.0056847900000001</v>
      </c>
      <c r="H1013">
        <f>IF('Input and Summary Results'!$J$4="yes",'Data Transformation'!F1013,'Data Transformation'!D1013)</f>
        <v>4.0548300000000002E-2</v>
      </c>
      <c r="I1013">
        <f t="shared" si="76"/>
        <v>41</v>
      </c>
    </row>
    <row r="1014" spans="2:9" x14ac:dyDescent="0.25">
      <c r="B1014">
        <f>IF('Input and Summary Results'!D596=0,FALSE,'Input and Summary Results'!$B596)</f>
        <v>41</v>
      </c>
      <c r="C1014">
        <f>IF(OR(B1014=0,'Input and Summary Results'!D596=0,'Input and Summary Results'!D596=""),FALSE,'Input and Summary Results'!$D596)</f>
        <v>1.03183531</v>
      </c>
      <c r="D1014">
        <f>IF(OR(B1014=0,'Input and Summary Results'!E596=0),FALSE,'Input and Summary Results'!$E596)</f>
        <v>4.4104089999999999E-2</v>
      </c>
      <c r="E1014">
        <f t="shared" si="77"/>
        <v>1.3610385599479625E-2</v>
      </c>
      <c r="F1014">
        <f t="shared" si="78"/>
        <v>1.8550610620216127E-2</v>
      </c>
      <c r="G1014">
        <f>IF('Input and Summary Results'!$J$4="yes",IF(C1014=FALSE,FALSE,IF('Data Transformation'!E1014&lt;$R$10,E1014,$R$10)),IF(C1014=FALSE,FALSE,IF(C1014&lt;$R$10,C1014,$R$10)))</f>
        <v>1.03183531</v>
      </c>
      <c r="H1014">
        <f>IF('Input and Summary Results'!$J$4="yes",'Data Transformation'!F1014,'Data Transformation'!D1014)</f>
        <v>4.4104089999999999E-2</v>
      </c>
      <c r="I1014">
        <f t="shared" si="76"/>
        <v>41</v>
      </c>
    </row>
    <row r="1015" spans="2:9" x14ac:dyDescent="0.25">
      <c r="B1015">
        <f>IF('Input and Summary Results'!D597=0,FALSE,'Input and Summary Results'!$B597)</f>
        <v>41</v>
      </c>
      <c r="C1015">
        <f>IF(OR(B1015=0,'Input and Summary Results'!D597=0,'Input and Summary Results'!D597=""),FALSE,'Input and Summary Results'!$D597)</f>
        <v>1.0376045599999999</v>
      </c>
      <c r="D1015">
        <f>IF(OR(B1015=0,'Input and Summary Results'!E597=0),FALSE,'Input and Summary Results'!$E597)</f>
        <v>4.0148290000000003E-2</v>
      </c>
      <c r="E1015">
        <f t="shared" si="77"/>
        <v>1.6031871690601343E-2</v>
      </c>
      <c r="F1015">
        <f t="shared" si="78"/>
        <v>1.6792869395254009E-2</v>
      </c>
      <c r="G1015">
        <f>IF('Input and Summary Results'!$J$4="yes",IF(C1015=FALSE,FALSE,IF('Data Transformation'!E1015&lt;$R$10,E1015,$R$10)),IF(C1015=FALSE,FALSE,IF(C1015&lt;$R$10,C1015,$R$10)))</f>
        <v>1.0376045599999999</v>
      </c>
      <c r="H1015">
        <f>IF('Input and Summary Results'!$J$4="yes",'Data Transformation'!F1015,'Data Transformation'!D1015)</f>
        <v>4.0148290000000003E-2</v>
      </c>
      <c r="I1015">
        <f t="shared" si="76"/>
        <v>41</v>
      </c>
    </row>
    <row r="1016" spans="2:9" x14ac:dyDescent="0.25">
      <c r="B1016">
        <f>IF('Input and Summary Results'!D598=0,FALSE,'Input and Summary Results'!$B598)</f>
        <v>41</v>
      </c>
      <c r="C1016">
        <f>IF(OR(B1016=0,'Input and Summary Results'!D598=0,'Input and Summary Results'!D598=""),FALSE,'Input and Summary Results'!$D598)</f>
        <v>1.07820355</v>
      </c>
      <c r="D1016">
        <f>IF(OR(B1016=0,'Input and Summary Results'!E598=0),FALSE,'Input and Summary Results'!$E598)</f>
        <v>4.7274499999999997E-2</v>
      </c>
      <c r="E1016">
        <f t="shared" si="77"/>
        <v>3.2700757415519185E-2</v>
      </c>
      <c r="F1016">
        <f t="shared" si="78"/>
        <v>1.9028997817712619E-2</v>
      </c>
      <c r="G1016">
        <f>IF('Input and Summary Results'!$J$4="yes",IF(C1016=FALSE,FALSE,IF('Data Transformation'!E1016&lt;$R$10,E1016,$R$10)),IF(C1016=FALSE,FALSE,IF(C1016&lt;$R$10,C1016,$R$10)))</f>
        <v>1.07820355</v>
      </c>
      <c r="H1016">
        <f>IF('Input and Summary Results'!$J$4="yes",'Data Transformation'!F1016,'Data Transformation'!D1016)</f>
        <v>4.7274499999999997E-2</v>
      </c>
      <c r="I1016">
        <f t="shared" si="76"/>
        <v>41</v>
      </c>
    </row>
    <row r="1017" spans="2:9" x14ac:dyDescent="0.25">
      <c r="B1017">
        <f>IF('Input and Summary Results'!D599=0,FALSE,'Input and Summary Results'!$B599)</f>
        <v>42</v>
      </c>
      <c r="C1017">
        <f>IF(OR(B1017=0,'Input and Summary Results'!D599=0,'Input and Summary Results'!D599=""),FALSE,'Input and Summary Results'!$D599)</f>
        <v>0.22904285999999999</v>
      </c>
      <c r="D1017">
        <f>IF(OR(B1017=0,'Input and Summary Results'!E599=0),FALSE,'Input and Summary Results'!$E599)</f>
        <v>4.6086700000000001E-2</v>
      </c>
      <c r="E1017">
        <f t="shared" si="77"/>
        <v>-0.64008324202774569</v>
      </c>
      <c r="F1017">
        <f t="shared" si="78"/>
        <v>8.7327008578219831E-2</v>
      </c>
      <c r="G1017">
        <f>IF('Input and Summary Results'!$J$4="yes",IF(C1017=FALSE,FALSE,IF('Data Transformation'!E1017&lt;$R$10,E1017,$R$10)),IF(C1017=FALSE,FALSE,IF(C1017&lt;$R$10,C1017,$R$10)))</f>
        <v>0.22904285999999999</v>
      </c>
      <c r="H1017">
        <f>IF('Input and Summary Results'!$J$4="yes",'Data Transformation'!F1017,'Data Transformation'!D1017)</f>
        <v>4.6086700000000001E-2</v>
      </c>
      <c r="I1017">
        <f t="shared" si="76"/>
        <v>42</v>
      </c>
    </row>
    <row r="1018" spans="2:9" x14ac:dyDescent="0.25">
      <c r="B1018">
        <f>IF('Input and Summary Results'!D600=0,FALSE,'Input and Summary Results'!$B600)</f>
        <v>42</v>
      </c>
      <c r="C1018">
        <f>IF(OR(B1018=0,'Input and Summary Results'!D600=0,'Input and Summary Results'!D600=""),FALSE,'Input and Summary Results'!$D600)</f>
        <v>0.33611495000000002</v>
      </c>
      <c r="D1018">
        <f>IF(OR(B1018=0,'Input and Summary Results'!E600=0),FALSE,'Input and Summary Results'!$E600)</f>
        <v>3.8884450000000001E-2</v>
      </c>
      <c r="E1018">
        <f t="shared" si="77"/>
        <v>-0.47351217019012265</v>
      </c>
      <c r="F1018">
        <f t="shared" si="78"/>
        <v>5.0208570907066166E-2</v>
      </c>
      <c r="G1018">
        <f>IF('Input and Summary Results'!$J$4="yes",IF(C1018=FALSE,FALSE,IF('Data Transformation'!E1018&lt;$R$10,E1018,$R$10)),IF(C1018=FALSE,FALSE,IF(C1018&lt;$R$10,C1018,$R$10)))</f>
        <v>0.33611495000000002</v>
      </c>
      <c r="H1018">
        <f>IF('Input and Summary Results'!$J$4="yes",'Data Transformation'!F1018,'Data Transformation'!D1018)</f>
        <v>3.8884450000000001E-2</v>
      </c>
      <c r="I1018">
        <f t="shared" si="76"/>
        <v>42</v>
      </c>
    </row>
    <row r="1019" spans="2:9" x14ac:dyDescent="0.25">
      <c r="B1019">
        <f>IF('Input and Summary Results'!D601=0,FALSE,'Input and Summary Results'!$B601)</f>
        <v>42</v>
      </c>
      <c r="C1019">
        <f>IF(OR(B1019=0,'Input and Summary Results'!D601=0,'Input and Summary Results'!D601=""),FALSE,'Input and Summary Results'!$D601)</f>
        <v>0.38318607999999998</v>
      </c>
      <c r="D1019">
        <f>IF(OR(B1019=0,'Input and Summary Results'!E601=0),FALSE,'Input and Summary Results'!$E601)</f>
        <v>0.10331824000000001</v>
      </c>
      <c r="E1019">
        <f t="shared" si="77"/>
        <v>-0.41659027592176046</v>
      </c>
      <c r="F1019">
        <f t="shared" si="78"/>
        <v>0.11701916771089388</v>
      </c>
      <c r="G1019">
        <f>IF('Input and Summary Results'!$J$4="yes",IF(C1019=FALSE,FALSE,IF('Data Transformation'!E1019&lt;$R$10,E1019,$R$10)),IF(C1019=FALSE,FALSE,IF(C1019&lt;$R$10,C1019,$R$10)))</f>
        <v>0.38318607999999998</v>
      </c>
      <c r="H1019">
        <f>IF('Input and Summary Results'!$J$4="yes",'Data Transformation'!F1019,'Data Transformation'!D1019)</f>
        <v>0.10331824000000001</v>
      </c>
      <c r="I1019">
        <f t="shared" si="76"/>
        <v>42</v>
      </c>
    </row>
    <row r="1020" spans="2:9" x14ac:dyDescent="0.25">
      <c r="B1020">
        <f>IF('Input and Summary Results'!D602=0,FALSE,'Input and Summary Results'!$B602)</f>
        <v>42</v>
      </c>
      <c r="C1020">
        <f>IF(OR(B1020=0,'Input and Summary Results'!D602=0,'Input and Summary Results'!D602=""),FALSE,'Input and Summary Results'!$D602)</f>
        <v>0.43293557999999999</v>
      </c>
      <c r="D1020">
        <f>IF(OR(B1020=0,'Input and Summary Results'!E602=0),FALSE,'Input and Summary Results'!$E602)</f>
        <v>7.1138350000000003E-2</v>
      </c>
      <c r="E1020">
        <f t="shared" si="77"/>
        <v>-0.36357672104132766</v>
      </c>
      <c r="F1020">
        <f t="shared" si="78"/>
        <v>7.1313251500373348E-2</v>
      </c>
      <c r="G1020">
        <f>IF('Input and Summary Results'!$J$4="yes",IF(C1020=FALSE,FALSE,IF('Data Transformation'!E1020&lt;$R$10,E1020,$R$10)),IF(C1020=FALSE,FALSE,IF(C1020&lt;$R$10,C1020,$R$10)))</f>
        <v>0.43293557999999999</v>
      </c>
      <c r="H1020">
        <f>IF('Input and Summary Results'!$J$4="yes",'Data Transformation'!F1020,'Data Transformation'!D1020)</f>
        <v>7.1138350000000003E-2</v>
      </c>
      <c r="I1020">
        <f t="shared" si="76"/>
        <v>42</v>
      </c>
    </row>
    <row r="1021" spans="2:9" x14ac:dyDescent="0.25">
      <c r="B1021">
        <f>IF('Input and Summary Results'!D603=0,FALSE,'Input and Summary Results'!$B603)</f>
        <v>42</v>
      </c>
      <c r="C1021">
        <f>IF(OR(B1021=0,'Input and Summary Results'!D603=0,'Input and Summary Results'!D603=""),FALSE,'Input and Summary Results'!$D603)</f>
        <v>0.51368469999999999</v>
      </c>
      <c r="D1021">
        <f>IF(OR(B1021=0,'Input and Summary Results'!E603=0),FALSE,'Input and Summary Results'!$E603)</f>
        <v>4.6906679999999999E-2</v>
      </c>
      <c r="E1021">
        <f t="shared" si="77"/>
        <v>-0.28930336946064972</v>
      </c>
      <c r="F1021">
        <f t="shared" si="78"/>
        <v>3.9630339622729667E-2</v>
      </c>
      <c r="G1021">
        <f>IF('Input and Summary Results'!$J$4="yes",IF(C1021=FALSE,FALSE,IF('Data Transformation'!E1021&lt;$R$10,E1021,$R$10)),IF(C1021=FALSE,FALSE,IF(C1021&lt;$R$10,C1021,$R$10)))</f>
        <v>0.51368469999999999</v>
      </c>
      <c r="H1021">
        <f>IF('Input and Summary Results'!$J$4="yes",'Data Transformation'!F1021,'Data Transformation'!D1021)</f>
        <v>4.6906679999999999E-2</v>
      </c>
      <c r="I1021">
        <f t="shared" si="76"/>
        <v>42</v>
      </c>
    </row>
    <row r="1022" spans="2:9" x14ac:dyDescent="0.25">
      <c r="B1022">
        <f>IF('Input and Summary Results'!D604=0,FALSE,'Input and Summary Results'!$B604)</f>
        <v>42</v>
      </c>
      <c r="C1022">
        <f>IF(OR(B1022=0,'Input and Summary Results'!D604=0,'Input and Summary Results'!D604=""),FALSE,'Input and Summary Results'!$D604)</f>
        <v>0.67360202000000002</v>
      </c>
      <c r="D1022">
        <f>IF(OR(B1022=0,'Input and Summary Results'!E604=0),FALSE,'Input and Summary Results'!$E604)</f>
        <v>4.0954610000000002E-2</v>
      </c>
      <c r="E1022">
        <f t="shared" si="77"/>
        <v>-0.17159661914270313</v>
      </c>
      <c r="F1022">
        <f t="shared" si="78"/>
        <v>2.6386946909690089E-2</v>
      </c>
      <c r="G1022">
        <f>IF('Input and Summary Results'!$J$4="yes",IF(C1022=FALSE,FALSE,IF('Data Transformation'!E1022&lt;$R$10,E1022,$R$10)),IF(C1022=FALSE,FALSE,IF(C1022&lt;$R$10,C1022,$R$10)))</f>
        <v>0.67360202000000002</v>
      </c>
      <c r="H1022">
        <f>IF('Input and Summary Results'!$J$4="yes",'Data Transformation'!F1022,'Data Transformation'!D1022)</f>
        <v>4.0954610000000002E-2</v>
      </c>
      <c r="I1022">
        <f t="shared" si="76"/>
        <v>42</v>
      </c>
    </row>
    <row r="1023" spans="2:9" x14ac:dyDescent="0.25">
      <c r="B1023">
        <f>IF('Input and Summary Results'!D605=0,FALSE,'Input and Summary Results'!$B605)</f>
        <v>42</v>
      </c>
      <c r="C1023">
        <f>IF(OR(B1023=0,'Input and Summary Results'!D605=0,'Input and Summary Results'!D605=""),FALSE,'Input and Summary Results'!$D605)</f>
        <v>0.72968980999999999</v>
      </c>
      <c r="D1023">
        <f>IF(OR(B1023=0,'Input and Summary Results'!E605=0),FALSE,'Input and Summary Results'!$E605)</f>
        <v>7.3585079999999997E-2</v>
      </c>
      <c r="E1023">
        <f t="shared" si="77"/>
        <v>-0.13686171855707749</v>
      </c>
      <c r="F1023">
        <f t="shared" si="78"/>
        <v>4.3766439221619394E-2</v>
      </c>
      <c r="G1023">
        <f>IF('Input and Summary Results'!$J$4="yes",IF(C1023=FALSE,FALSE,IF('Data Transformation'!E1023&lt;$R$10,E1023,$R$10)),IF(C1023=FALSE,FALSE,IF(C1023&lt;$R$10,C1023,$R$10)))</f>
        <v>0.72968980999999999</v>
      </c>
      <c r="H1023">
        <f>IF('Input and Summary Results'!$J$4="yes",'Data Transformation'!F1023,'Data Transformation'!D1023)</f>
        <v>7.3585079999999997E-2</v>
      </c>
      <c r="I1023">
        <f t="shared" si="76"/>
        <v>42</v>
      </c>
    </row>
    <row r="1024" spans="2:9" x14ac:dyDescent="0.25">
      <c r="B1024">
        <f>IF('Input and Summary Results'!D606=0,FALSE,'Input and Summary Results'!$B606)</f>
        <v>42</v>
      </c>
      <c r="C1024">
        <f>IF(OR(B1024=0,'Input and Summary Results'!D606=0,'Input and Summary Results'!D606=""),FALSE,'Input and Summary Results'!$D606)</f>
        <v>0.73850749999999998</v>
      </c>
      <c r="D1024">
        <f>IF(OR(B1024=0,'Input and Summary Results'!E606=0),FALSE,'Input and Summary Results'!$E606)</f>
        <v>3.7542800000000001E-2</v>
      </c>
      <c r="E1024">
        <f t="shared" si="77"/>
        <v>-0.13164508980081338</v>
      </c>
      <c r="F1024">
        <f t="shared" si="78"/>
        <v>2.2062843234496605E-2</v>
      </c>
      <c r="G1024">
        <f>IF('Input and Summary Results'!$J$4="yes",IF(C1024=FALSE,FALSE,IF('Data Transformation'!E1024&lt;$R$10,E1024,$R$10)),IF(C1024=FALSE,FALSE,IF(C1024&lt;$R$10,C1024,$R$10)))</f>
        <v>0.73850749999999998</v>
      </c>
      <c r="H1024">
        <f>IF('Input and Summary Results'!$J$4="yes",'Data Transformation'!F1024,'Data Transformation'!D1024)</f>
        <v>3.7542800000000001E-2</v>
      </c>
      <c r="I1024">
        <f t="shared" si="76"/>
        <v>42</v>
      </c>
    </row>
    <row r="1025" spans="2:9" x14ac:dyDescent="0.25">
      <c r="B1025">
        <f>IF('Input and Summary Results'!D607=0,FALSE,'Input and Summary Results'!$B607)</f>
        <v>42</v>
      </c>
      <c r="C1025">
        <f>IF(OR(B1025=0,'Input and Summary Results'!D607=0,'Input and Summary Results'!D607=""),FALSE,'Input and Summary Results'!$D607)</f>
        <v>0.77300195000000005</v>
      </c>
      <c r="D1025">
        <f>IF(OR(B1025=0,'Input and Summary Results'!E607=0),FALSE,'Input and Summary Results'!$E607)</f>
        <v>4.3206229999999998E-2</v>
      </c>
      <c r="E1025">
        <f t="shared" si="77"/>
        <v>-0.11181941051482962</v>
      </c>
      <c r="F1025">
        <f t="shared" si="78"/>
        <v>2.4258029129163253E-2</v>
      </c>
      <c r="G1025">
        <f>IF('Input and Summary Results'!$J$4="yes",IF(C1025=FALSE,FALSE,IF('Data Transformation'!E1025&lt;$R$10,E1025,$R$10)),IF(C1025=FALSE,FALSE,IF(C1025&lt;$R$10,C1025,$R$10)))</f>
        <v>0.77300195000000005</v>
      </c>
      <c r="H1025">
        <f>IF('Input and Summary Results'!$J$4="yes",'Data Transformation'!F1025,'Data Transformation'!D1025)</f>
        <v>4.3206229999999998E-2</v>
      </c>
      <c r="I1025">
        <f t="shared" si="76"/>
        <v>42</v>
      </c>
    </row>
    <row r="1026" spans="2:9" x14ac:dyDescent="0.25">
      <c r="B1026">
        <f>IF('Input and Summary Results'!D608=0,FALSE,'Input and Summary Results'!$B608)</f>
        <v>42</v>
      </c>
      <c r="C1026">
        <f>IF(OR(B1026=0,'Input and Summary Results'!D608=0,'Input and Summary Results'!D608=""),FALSE,'Input and Summary Results'!$D608)</f>
        <v>0.79073123999999995</v>
      </c>
      <c r="D1026">
        <f>IF(OR(B1026=0,'Input and Summary Results'!E608=0),FALSE,'Input and Summary Results'!$E608)</f>
        <v>4.5841109999999997E-2</v>
      </c>
      <c r="E1026">
        <f t="shared" si="77"/>
        <v>-0.10197110287240693</v>
      </c>
      <c r="F1026">
        <f t="shared" si="78"/>
        <v>2.5160308248349968E-2</v>
      </c>
      <c r="G1026">
        <f>IF('Input and Summary Results'!$J$4="yes",IF(C1026=FALSE,FALSE,IF('Data Transformation'!E1026&lt;$R$10,E1026,$R$10)),IF(C1026=FALSE,FALSE,IF(C1026&lt;$R$10,C1026,$R$10)))</f>
        <v>0.79073123999999995</v>
      </c>
      <c r="H1026">
        <f>IF('Input and Summary Results'!$J$4="yes",'Data Transformation'!F1026,'Data Transformation'!D1026)</f>
        <v>4.5841109999999997E-2</v>
      </c>
      <c r="I1026">
        <f t="shared" si="76"/>
        <v>42</v>
      </c>
    </row>
    <row r="1027" spans="2:9" x14ac:dyDescent="0.25">
      <c r="B1027">
        <f>IF('Input and Summary Results'!D609=0,FALSE,'Input and Summary Results'!$B609)</f>
        <v>42</v>
      </c>
      <c r="C1027">
        <f>IF(OR(B1027=0,'Input and Summary Results'!D609=0,'Input and Summary Results'!D609=""),FALSE,'Input and Summary Results'!$D609)</f>
        <v>0.86331517999999996</v>
      </c>
      <c r="D1027">
        <f>IF(OR(B1027=0,'Input and Summary Results'!E609=0),FALSE,'Input and Summary Results'!$E609)</f>
        <v>4.4308460000000001E-2</v>
      </c>
      <c r="E1027">
        <f t="shared" si="77"/>
        <v>-6.3830622656229227E-2</v>
      </c>
      <c r="F1027">
        <f t="shared" si="78"/>
        <v>2.2274450960076946E-2</v>
      </c>
      <c r="G1027">
        <f>IF('Input and Summary Results'!$J$4="yes",IF(C1027=FALSE,FALSE,IF('Data Transformation'!E1027&lt;$R$10,E1027,$R$10)),IF(C1027=FALSE,FALSE,IF(C1027&lt;$R$10,C1027,$R$10)))</f>
        <v>0.86331517999999996</v>
      </c>
      <c r="H1027">
        <f>IF('Input and Summary Results'!$J$4="yes",'Data Transformation'!F1027,'Data Transformation'!D1027)</f>
        <v>4.4308460000000001E-2</v>
      </c>
      <c r="I1027">
        <f t="shared" si="76"/>
        <v>42</v>
      </c>
    </row>
    <row r="1028" spans="2:9" x14ac:dyDescent="0.25">
      <c r="B1028">
        <f>IF('Input and Summary Results'!D610=0,FALSE,'Input and Summary Results'!$B610)</f>
        <v>42</v>
      </c>
      <c r="C1028">
        <f>IF(OR(B1028=0,'Input and Summary Results'!D610=0,'Input and Summary Results'!D610=""),FALSE,'Input and Summary Results'!$D610)</f>
        <v>0.94159554999999995</v>
      </c>
      <c r="D1028">
        <f>IF(OR(B1028=0,'Input and Summary Results'!E610=0),FALSE,'Input and Summary Results'!$E610)</f>
        <v>9.6835290000000004E-2</v>
      </c>
      <c r="E1028">
        <f t="shared" si="77"/>
        <v>-2.6135602644455275E-2</v>
      </c>
      <c r="F1028">
        <f t="shared" si="78"/>
        <v>4.4633299148450739E-2</v>
      </c>
      <c r="G1028">
        <f>IF('Input and Summary Results'!$J$4="yes",IF(C1028=FALSE,FALSE,IF('Data Transformation'!E1028&lt;$R$10,E1028,$R$10)),IF(C1028=FALSE,FALSE,IF(C1028&lt;$R$10,C1028,$R$10)))</f>
        <v>0.94159554999999995</v>
      </c>
      <c r="H1028">
        <f>IF('Input and Summary Results'!$J$4="yes",'Data Transformation'!F1028,'Data Transformation'!D1028)</f>
        <v>9.6835290000000004E-2</v>
      </c>
      <c r="I1028">
        <f t="shared" si="76"/>
        <v>42</v>
      </c>
    </row>
    <row r="1029" spans="2:9" x14ac:dyDescent="0.25">
      <c r="B1029">
        <f>IF('Input and Summary Results'!D611=0,FALSE,'Input and Summary Results'!$B611)</f>
        <v>42</v>
      </c>
      <c r="C1029">
        <f>IF(OR(B1029=0,'Input and Summary Results'!D611=0,'Input and Summary Results'!D611=""),FALSE,'Input and Summary Results'!$D611)</f>
        <v>0.96200505000000003</v>
      </c>
      <c r="D1029">
        <f>IF(OR(B1029=0,'Input and Summary Results'!E611=0),FALSE,'Input and Summary Results'!$E611)</f>
        <v>4.1198619999999998E-2</v>
      </c>
      <c r="E1029">
        <f t="shared" si="77"/>
        <v>-1.6822648147865733E-2</v>
      </c>
      <c r="F1029">
        <f t="shared" si="78"/>
        <v>1.8586390040260182E-2</v>
      </c>
      <c r="G1029">
        <f>IF('Input and Summary Results'!$J$4="yes",IF(C1029=FALSE,FALSE,IF('Data Transformation'!E1029&lt;$R$10,E1029,$R$10)),IF(C1029=FALSE,FALSE,IF(C1029&lt;$R$10,C1029,$R$10)))</f>
        <v>0.96200505000000003</v>
      </c>
      <c r="H1029">
        <f>IF('Input and Summary Results'!$J$4="yes",'Data Transformation'!F1029,'Data Transformation'!D1029)</f>
        <v>4.1198619999999998E-2</v>
      </c>
      <c r="I1029">
        <f t="shared" ref="I1029:I1092" si="79">IF(G1029=FALSE,"",B1029)</f>
        <v>42</v>
      </c>
    </row>
    <row r="1030" spans="2:9" x14ac:dyDescent="0.25">
      <c r="B1030">
        <f>IF('Input and Summary Results'!D612=0,FALSE,'Input and Summary Results'!$B612)</f>
        <v>42</v>
      </c>
      <c r="C1030">
        <f>IF(OR(B1030=0,'Input and Summary Results'!D612=0,'Input and Summary Results'!D612=""),FALSE,'Input and Summary Results'!$D612)</f>
        <v>0.99540600000000001</v>
      </c>
      <c r="D1030">
        <f>IF(OR(B1030=0,'Input and Summary Results'!E612=0),FALSE,'Input and Summary Results'!$E612)</f>
        <v>5.6648959999999998E-2</v>
      </c>
      <c r="E1030">
        <f t="shared" si="77"/>
        <v>-1.9997457910733989E-3</v>
      </c>
      <c r="F1030">
        <f t="shared" si="78"/>
        <v>2.4699116380652718E-2</v>
      </c>
      <c r="G1030">
        <f>IF('Input and Summary Results'!$J$4="yes",IF(C1030=FALSE,FALSE,IF('Data Transformation'!E1030&lt;$R$10,E1030,$R$10)),IF(C1030=FALSE,FALSE,IF(C1030&lt;$R$10,C1030,$R$10)))</f>
        <v>0.99540600000000001</v>
      </c>
      <c r="H1030">
        <f>IF('Input and Summary Results'!$J$4="yes",'Data Transformation'!F1030,'Data Transformation'!D1030)</f>
        <v>5.6648959999999998E-2</v>
      </c>
      <c r="I1030">
        <f t="shared" si="79"/>
        <v>42</v>
      </c>
    </row>
    <row r="1031" spans="2:9" x14ac:dyDescent="0.25">
      <c r="B1031">
        <f>IF('Input and Summary Results'!D613=0,FALSE,'Input and Summary Results'!$B613)</f>
        <v>42</v>
      </c>
      <c r="C1031">
        <f>IF(OR(B1031=0,'Input and Summary Results'!D613=0,'Input and Summary Results'!D613=""),FALSE,'Input and Summary Results'!$D613)</f>
        <v>1.00359146</v>
      </c>
      <c r="D1031">
        <f>IF(OR(B1031=0,'Input and Summary Results'!E613=0),FALSE,'Input and Summary Results'!$E613)</f>
        <v>9.3119220000000003E-2</v>
      </c>
      <c r="E1031">
        <f t="shared" si="77"/>
        <v>1.5569570560288442E-3</v>
      </c>
      <c r="F1031">
        <f t="shared" si="78"/>
        <v>4.0269116558644291E-2</v>
      </c>
      <c r="G1031">
        <f>IF('Input and Summary Results'!$J$4="yes",IF(C1031=FALSE,FALSE,IF('Data Transformation'!E1031&lt;$R$10,E1031,$R$10)),IF(C1031=FALSE,FALSE,IF(C1031&lt;$R$10,C1031,$R$10)))</f>
        <v>1.00359146</v>
      </c>
      <c r="H1031">
        <f>IF('Input and Summary Results'!$J$4="yes",'Data Transformation'!F1031,'Data Transformation'!D1031)</f>
        <v>9.3119220000000003E-2</v>
      </c>
      <c r="I1031">
        <f t="shared" si="79"/>
        <v>42</v>
      </c>
    </row>
    <row r="1032" spans="2:9" x14ac:dyDescent="0.25">
      <c r="B1032">
        <f>IF('Input and Summary Results'!D614=0,FALSE,'Input and Summary Results'!$B614)</f>
        <v>42</v>
      </c>
      <c r="C1032">
        <f>IF(OR(B1032=0,'Input and Summary Results'!D614=0,'Input and Summary Results'!D614=""),FALSE,'Input and Summary Results'!$D614)</f>
        <v>1.0078824399999999</v>
      </c>
      <c r="D1032">
        <f>IF(OR(B1032=0,'Input and Summary Results'!E614=0),FALSE,'Input and Summary Results'!$E614)</f>
        <v>4.8716410000000002E-2</v>
      </c>
      <c r="E1032">
        <f t="shared" si="77"/>
        <v>3.4098787000244805E-3</v>
      </c>
      <c r="F1032">
        <f t="shared" si="78"/>
        <v>2.0977567522656712E-2</v>
      </c>
      <c r="G1032">
        <f>IF('Input and Summary Results'!$J$4="yes",IF(C1032=FALSE,FALSE,IF('Data Transformation'!E1032&lt;$R$10,E1032,$R$10)),IF(C1032=FALSE,FALSE,IF(C1032&lt;$R$10,C1032,$R$10)))</f>
        <v>1.0078824399999999</v>
      </c>
      <c r="H1032">
        <f>IF('Input and Summary Results'!$J$4="yes",'Data Transformation'!F1032,'Data Transformation'!D1032)</f>
        <v>4.8716410000000002E-2</v>
      </c>
      <c r="I1032">
        <f t="shared" si="79"/>
        <v>42</v>
      </c>
    </row>
    <row r="1033" spans="2:9" x14ac:dyDescent="0.25">
      <c r="B1033">
        <f>IF('Input and Summary Results'!D615=0,FALSE,'Input and Summary Results'!$B615)</f>
        <v>42</v>
      </c>
      <c r="C1033">
        <f>IF(OR(B1033=0,'Input and Summary Results'!D615=0,'Input and Summary Results'!D615=""),FALSE,'Input and Summary Results'!$D615)</f>
        <v>1.0201628</v>
      </c>
      <c r="D1033">
        <f>IF(OR(B1033=0,'Input and Summary Results'!E615=0),FALSE,'Input and Summary Results'!$E615)</f>
        <v>6.8230719999999995E-2</v>
      </c>
      <c r="E1033">
        <f t="shared" si="77"/>
        <v>8.6694830362961904E-3</v>
      </c>
      <c r="F1033">
        <f t="shared" si="78"/>
        <v>2.9026869515336177E-2</v>
      </c>
      <c r="G1033">
        <f>IF('Input and Summary Results'!$J$4="yes",IF(C1033=FALSE,FALSE,IF('Data Transformation'!E1033&lt;$R$10,E1033,$R$10)),IF(C1033=FALSE,FALSE,IF(C1033&lt;$R$10,C1033,$R$10)))</f>
        <v>1.0201628</v>
      </c>
      <c r="H1033">
        <f>IF('Input and Summary Results'!$J$4="yes",'Data Transformation'!F1033,'Data Transformation'!D1033)</f>
        <v>6.8230719999999995E-2</v>
      </c>
      <c r="I1033">
        <f t="shared" si="79"/>
        <v>42</v>
      </c>
    </row>
    <row r="1034" spans="2:9" x14ac:dyDescent="0.25">
      <c r="B1034">
        <f>IF('Input and Summary Results'!D616=0,FALSE,'Input and Summary Results'!$B616)</f>
        <v>42</v>
      </c>
      <c r="C1034">
        <f>IF(OR(B1034=0,'Input and Summary Results'!D616=0,'Input and Summary Results'!D616=""),FALSE,'Input and Summary Results'!$D616)</f>
        <v>1.03396544</v>
      </c>
      <c r="D1034">
        <f>IF(OR(B1034=0,'Input and Summary Results'!E616=0),FALSE,'Input and Summary Results'!$E616)</f>
        <v>4.7587249999999998E-2</v>
      </c>
      <c r="E1034">
        <f t="shared" si="77"/>
        <v>1.4506022831297802E-2</v>
      </c>
      <c r="F1034">
        <f t="shared" si="78"/>
        <v>1.9974426321251123E-2</v>
      </c>
      <c r="G1034">
        <f>IF('Input and Summary Results'!$J$4="yes",IF(C1034=FALSE,FALSE,IF('Data Transformation'!E1034&lt;$R$10,E1034,$R$10)),IF(C1034=FALSE,FALSE,IF(C1034&lt;$R$10,C1034,$R$10)))</f>
        <v>1.03396544</v>
      </c>
      <c r="H1034">
        <f>IF('Input and Summary Results'!$J$4="yes",'Data Transformation'!F1034,'Data Transformation'!D1034)</f>
        <v>4.7587249999999998E-2</v>
      </c>
      <c r="I1034">
        <f t="shared" si="79"/>
        <v>42</v>
      </c>
    </row>
    <row r="1035" spans="2:9" x14ac:dyDescent="0.25">
      <c r="B1035">
        <f>IF('Input and Summary Results'!D617=0,FALSE,'Input and Summary Results'!$B617)</f>
        <v>43</v>
      </c>
      <c r="C1035">
        <f>IF(OR(B1035=0,'Input and Summary Results'!D617=0,'Input and Summary Results'!D617=""),FALSE,'Input and Summary Results'!$D617)</f>
        <v>0.92815044999999996</v>
      </c>
      <c r="D1035">
        <f>IF(OR(B1035=0,'Input and Summary Results'!E617=0),FALSE,'Input and Summary Results'!$E617)</f>
        <v>3.4626169999999998E-2</v>
      </c>
      <c r="E1035">
        <f t="shared" si="77"/>
        <v>-3.238162043108038E-2</v>
      </c>
      <c r="F1035">
        <f t="shared" si="78"/>
        <v>1.6191079560431178E-2</v>
      </c>
      <c r="G1035">
        <f>IF('Input and Summary Results'!$J$4="yes",IF(C1035=FALSE,FALSE,IF('Data Transformation'!E1035&lt;$R$10,E1035,$R$10)),IF(C1035=FALSE,FALSE,IF(C1035&lt;$R$10,C1035,$R$10)))</f>
        <v>0.92815044999999996</v>
      </c>
      <c r="H1035">
        <f>IF('Input and Summary Results'!$J$4="yes",'Data Transformation'!F1035,'Data Transformation'!D1035)</f>
        <v>3.4626169999999998E-2</v>
      </c>
      <c r="I1035">
        <f t="shared" si="79"/>
        <v>43</v>
      </c>
    </row>
    <row r="1036" spans="2:9" x14ac:dyDescent="0.25">
      <c r="B1036">
        <f>IF('Input and Summary Results'!D618=0,FALSE,'Input and Summary Results'!$B618)</f>
        <v>43</v>
      </c>
      <c r="C1036">
        <f>IF(OR(B1036=0,'Input and Summary Results'!D618=0,'Input and Summary Results'!D618=""),FALSE,'Input and Summary Results'!$D618)</f>
        <v>0.93734262000000002</v>
      </c>
      <c r="D1036">
        <f>IF(OR(B1036=0,'Input and Summary Results'!E618=0),FALSE,'Input and Summary Results'!$E618)</f>
        <v>3.8670379999999997E-2</v>
      </c>
      <c r="E1036">
        <f t="shared" si="77"/>
        <v>-2.8101635603622752E-2</v>
      </c>
      <c r="F1036">
        <f t="shared" si="78"/>
        <v>1.7904813631540617E-2</v>
      </c>
      <c r="G1036">
        <f>IF('Input and Summary Results'!$J$4="yes",IF(C1036=FALSE,FALSE,IF('Data Transformation'!E1036&lt;$R$10,E1036,$R$10)),IF(C1036=FALSE,FALSE,IF(C1036&lt;$R$10,C1036,$R$10)))</f>
        <v>0.93734262000000002</v>
      </c>
      <c r="H1036">
        <f>IF('Input and Summary Results'!$J$4="yes",'Data Transformation'!F1036,'Data Transformation'!D1036)</f>
        <v>3.8670379999999997E-2</v>
      </c>
      <c r="I1036">
        <f t="shared" si="79"/>
        <v>43</v>
      </c>
    </row>
    <row r="1037" spans="2:9" x14ac:dyDescent="0.25">
      <c r="B1037">
        <f>IF('Input and Summary Results'!D619=0,FALSE,'Input and Summary Results'!$B619)</f>
        <v>43</v>
      </c>
      <c r="C1037">
        <f>IF(OR(B1037=0,'Input and Summary Results'!D619=0,'Input and Summary Results'!D619=""),FALSE,'Input and Summary Results'!$D619)</f>
        <v>0.97502754000000003</v>
      </c>
      <c r="D1037">
        <f>IF(OR(B1037=0,'Input and Summary Results'!E619=0),FALSE,'Input and Summary Results'!$E619)</f>
        <v>3.9625199999999999E-2</v>
      </c>
      <c r="E1037">
        <f t="shared" si="77"/>
        <v>-1.098311732595942E-2</v>
      </c>
      <c r="F1037">
        <f t="shared" si="78"/>
        <v>1.7637795953948134E-2</v>
      </c>
      <c r="G1037">
        <f>IF('Input and Summary Results'!$J$4="yes",IF(C1037=FALSE,FALSE,IF('Data Transformation'!E1037&lt;$R$10,E1037,$R$10)),IF(C1037=FALSE,FALSE,IF(C1037&lt;$R$10,C1037,$R$10)))</f>
        <v>0.97502754000000003</v>
      </c>
      <c r="H1037">
        <f>IF('Input and Summary Results'!$J$4="yes",'Data Transformation'!F1037,'Data Transformation'!D1037)</f>
        <v>3.9625199999999999E-2</v>
      </c>
      <c r="I1037">
        <f t="shared" si="79"/>
        <v>43</v>
      </c>
    </row>
    <row r="1038" spans="2:9" x14ac:dyDescent="0.25">
      <c r="B1038">
        <f>IF('Input and Summary Results'!D620=0,FALSE,'Input and Summary Results'!$B620)</f>
        <v>43</v>
      </c>
      <c r="C1038">
        <f>IF(OR(B1038=0,'Input and Summary Results'!D620=0,'Input and Summary Results'!D620=""),FALSE,'Input and Summary Results'!$D620)</f>
        <v>0.98072939999999997</v>
      </c>
      <c r="D1038">
        <f>IF(OR(B1038=0,'Input and Summary Results'!E620=0),FALSE,'Input and Summary Results'!$E620)</f>
        <v>4.8042660000000001E-2</v>
      </c>
      <c r="E1038">
        <f t="shared" si="77"/>
        <v>-8.4508053603289165E-3</v>
      </c>
      <c r="F1038">
        <f t="shared" si="78"/>
        <v>2.1260211471176453E-2</v>
      </c>
      <c r="G1038">
        <f>IF('Input and Summary Results'!$J$4="yes",IF(C1038=FALSE,FALSE,IF('Data Transformation'!E1038&lt;$R$10,E1038,$R$10)),IF(C1038=FALSE,FALSE,IF(C1038&lt;$R$10,C1038,$R$10)))</f>
        <v>0.98072939999999997</v>
      </c>
      <c r="H1038">
        <f>IF('Input and Summary Results'!$J$4="yes",'Data Transformation'!F1038,'Data Transformation'!D1038)</f>
        <v>4.8042660000000001E-2</v>
      </c>
      <c r="I1038">
        <f t="shared" si="79"/>
        <v>43</v>
      </c>
    </row>
    <row r="1039" spans="2:9" x14ac:dyDescent="0.25">
      <c r="B1039">
        <f>IF('Input and Summary Results'!D621=0,FALSE,'Input and Summary Results'!$B621)</f>
        <v>43</v>
      </c>
      <c r="C1039">
        <f>IF(OR(B1039=0,'Input and Summary Results'!D621=0,'Input and Summary Results'!D621=""),FALSE,'Input and Summary Results'!$D621)</f>
        <v>1.0104647600000001</v>
      </c>
      <c r="D1039">
        <f>IF(OR(B1039=0,'Input and Summary Results'!E621=0),FALSE,'Input and Summary Results'!$E621)</f>
        <v>7.1197330000000003E-2</v>
      </c>
      <c r="E1039">
        <f t="shared" si="77"/>
        <v>4.5211720775352408E-3</v>
      </c>
      <c r="F1039">
        <f t="shared" si="78"/>
        <v>3.0579632702876249E-2</v>
      </c>
      <c r="G1039">
        <f>IF('Input and Summary Results'!$J$4="yes",IF(C1039=FALSE,FALSE,IF('Data Transformation'!E1039&lt;$R$10,E1039,$R$10)),IF(C1039=FALSE,FALSE,IF(C1039&lt;$R$10,C1039,$R$10)))</f>
        <v>1.0104647600000001</v>
      </c>
      <c r="H1039">
        <f>IF('Input and Summary Results'!$J$4="yes",'Data Transformation'!F1039,'Data Transformation'!D1039)</f>
        <v>7.1197330000000003E-2</v>
      </c>
      <c r="I1039">
        <f t="shared" si="79"/>
        <v>43</v>
      </c>
    </row>
    <row r="1040" spans="2:9" x14ac:dyDescent="0.25">
      <c r="B1040">
        <f>IF('Input and Summary Results'!D622=0,FALSE,'Input and Summary Results'!$B622)</f>
        <v>43</v>
      </c>
      <c r="C1040">
        <f>IF(OR(B1040=0,'Input and Summary Results'!D622=0,'Input and Summary Results'!D622=""),FALSE,'Input and Summary Results'!$D622)</f>
        <v>1.01083247</v>
      </c>
      <c r="D1040">
        <f>IF(OR(B1040=0,'Input and Summary Results'!E622=0),FALSE,'Input and Summary Results'!$E622)</f>
        <v>6.7998219999999998E-2</v>
      </c>
      <c r="E1040">
        <f t="shared" si="77"/>
        <v>4.6791838962149243E-3</v>
      </c>
      <c r="F1040">
        <f t="shared" si="78"/>
        <v>2.9194973802137557E-2</v>
      </c>
      <c r="G1040">
        <f>IF('Input and Summary Results'!$J$4="yes",IF(C1040=FALSE,FALSE,IF('Data Transformation'!E1040&lt;$R$10,E1040,$R$10)),IF(C1040=FALSE,FALSE,IF(C1040&lt;$R$10,C1040,$R$10)))</f>
        <v>1.01083247</v>
      </c>
      <c r="H1040">
        <f>IF('Input and Summary Results'!$J$4="yes",'Data Transformation'!F1040,'Data Transformation'!D1040)</f>
        <v>6.7998219999999998E-2</v>
      </c>
      <c r="I1040">
        <f t="shared" si="79"/>
        <v>43</v>
      </c>
    </row>
    <row r="1041" spans="2:9" x14ac:dyDescent="0.25">
      <c r="B1041">
        <f>IF('Input and Summary Results'!D623=0,FALSE,'Input and Summary Results'!$B623)</f>
        <v>43</v>
      </c>
      <c r="C1041">
        <f>IF(OR(B1041=0,'Input and Summary Results'!D623=0,'Input and Summary Results'!D623=""),FALSE,'Input and Summary Results'!$D623)</f>
        <v>1.02487817</v>
      </c>
      <c r="D1041">
        <f>IF(OR(B1041=0,'Input and Summary Results'!E623=0),FALSE,'Input and Summary Results'!$E623)</f>
        <v>6.8190390000000004E-2</v>
      </c>
      <c r="E1041">
        <f t="shared" si="77"/>
        <v>1.0672242717248445E-2</v>
      </c>
      <c r="F1041">
        <f t="shared" si="78"/>
        <v>2.8876241221920066E-2</v>
      </c>
      <c r="G1041">
        <f>IF('Input and Summary Results'!$J$4="yes",IF(C1041=FALSE,FALSE,IF('Data Transformation'!E1041&lt;$R$10,E1041,$R$10)),IF(C1041=FALSE,FALSE,IF(C1041&lt;$R$10,C1041,$R$10)))</f>
        <v>1.02487817</v>
      </c>
      <c r="H1041">
        <f>IF('Input and Summary Results'!$J$4="yes",'Data Transformation'!F1041,'Data Transformation'!D1041)</f>
        <v>6.8190390000000004E-2</v>
      </c>
      <c r="I1041">
        <f t="shared" si="79"/>
        <v>43</v>
      </c>
    </row>
    <row r="1042" spans="2:9" x14ac:dyDescent="0.25">
      <c r="B1042">
        <f>IF('Input and Summary Results'!D624=0,FALSE,'Input and Summary Results'!$B624)</f>
        <v>43</v>
      </c>
      <c r="C1042">
        <f>IF(OR(B1042=0,'Input and Summary Results'!D624=0,'Input and Summary Results'!D624=""),FALSE,'Input and Summary Results'!$D624)</f>
        <v>1.0564833600000001</v>
      </c>
      <c r="D1042">
        <f>IF(OR(B1042=0,'Input and Summary Results'!E624=0),FALSE,'Input and Summary Results'!$E624)</f>
        <v>5.1753250000000001E-2</v>
      </c>
      <c r="E1042">
        <f t="shared" si="77"/>
        <v>2.3862661144991137E-2</v>
      </c>
      <c r="F1042">
        <f t="shared" si="78"/>
        <v>2.1260070295853972E-2</v>
      </c>
      <c r="G1042">
        <f>IF('Input and Summary Results'!$J$4="yes",IF(C1042=FALSE,FALSE,IF('Data Transformation'!E1042&lt;$R$10,E1042,$R$10)),IF(C1042=FALSE,FALSE,IF(C1042&lt;$R$10,C1042,$R$10)))</f>
        <v>1.0564833600000001</v>
      </c>
      <c r="H1042">
        <f>IF('Input and Summary Results'!$J$4="yes",'Data Transformation'!F1042,'Data Transformation'!D1042)</f>
        <v>5.1753250000000001E-2</v>
      </c>
      <c r="I1042">
        <f t="shared" si="79"/>
        <v>43</v>
      </c>
    </row>
    <row r="1043" spans="2:9" x14ac:dyDescent="0.25">
      <c r="B1043">
        <f>IF('Input and Summary Results'!D625=0,FALSE,'Input and Summary Results'!$B625)</f>
        <v>43</v>
      </c>
      <c r="C1043">
        <f>IF(OR(B1043=0,'Input and Summary Results'!D625=0,'Input and Summary Results'!D625=""),FALSE,'Input and Summary Results'!$D625)</f>
        <v>1.06613571</v>
      </c>
      <c r="D1043">
        <f>IF(OR(B1043=0,'Input and Summary Results'!E625=0),FALSE,'Input and Summary Results'!$E625)</f>
        <v>6.1468189999999999E-2</v>
      </c>
      <c r="E1043">
        <f t="shared" si="77"/>
        <v>2.7812490199765876E-2</v>
      </c>
      <c r="F1043">
        <f t="shared" si="78"/>
        <v>2.502232521598962E-2</v>
      </c>
      <c r="G1043">
        <f>IF('Input and Summary Results'!$J$4="yes",IF(C1043=FALSE,FALSE,IF('Data Transformation'!E1043&lt;$R$10,E1043,$R$10)),IF(C1043=FALSE,FALSE,IF(C1043&lt;$R$10,C1043,$R$10)))</f>
        <v>1.06613571</v>
      </c>
      <c r="H1043">
        <f>IF('Input and Summary Results'!$J$4="yes",'Data Transformation'!F1043,'Data Transformation'!D1043)</f>
        <v>6.1468189999999999E-2</v>
      </c>
      <c r="I1043">
        <f t="shared" si="79"/>
        <v>43</v>
      </c>
    </row>
    <row r="1044" spans="2:9" x14ac:dyDescent="0.25">
      <c r="B1044">
        <f>IF('Input and Summary Results'!D626=0,FALSE,'Input and Summary Results'!$B626)</f>
        <v>43</v>
      </c>
      <c r="C1044">
        <f>IF(OR(B1044=0,'Input and Summary Results'!D626=0,'Input and Summary Results'!D626=""),FALSE,'Input and Summary Results'!$D626)</f>
        <v>1.0719155300000001</v>
      </c>
      <c r="D1044">
        <f>IF(OR(B1044=0,'Input and Summary Results'!E626=0),FALSE,'Input and Summary Results'!$E626)</f>
        <v>4.5826400000000003E-2</v>
      </c>
      <c r="E1044">
        <f t="shared" si="77"/>
        <v>3.0160563061710211E-2</v>
      </c>
      <c r="F1044">
        <f t="shared" si="78"/>
        <v>1.8554314256460116E-2</v>
      </c>
      <c r="G1044">
        <f>IF('Input and Summary Results'!$J$4="yes",IF(C1044=FALSE,FALSE,IF('Data Transformation'!E1044&lt;$R$10,E1044,$R$10)),IF(C1044=FALSE,FALSE,IF(C1044&lt;$R$10,C1044,$R$10)))</f>
        <v>1.0719155300000001</v>
      </c>
      <c r="H1044">
        <f>IF('Input and Summary Results'!$J$4="yes",'Data Transformation'!F1044,'Data Transformation'!D1044)</f>
        <v>4.5826400000000003E-2</v>
      </c>
      <c r="I1044">
        <f t="shared" si="79"/>
        <v>43</v>
      </c>
    </row>
    <row r="1045" spans="2:9" x14ac:dyDescent="0.25">
      <c r="B1045">
        <f>IF('Input and Summary Results'!D627=0,FALSE,'Input and Summary Results'!$B627)</f>
        <v>44</v>
      </c>
      <c r="C1045">
        <f>IF(OR(B1045=0,'Input and Summary Results'!D627=0,'Input and Summary Results'!D627=""),FALSE,'Input and Summary Results'!$D627)</f>
        <v>0.30055648000000001</v>
      </c>
      <c r="D1045">
        <f>IF(OR(B1045=0,'Input and Summary Results'!E627=0),FALSE,'Input and Summary Results'!$E627)</f>
        <v>7.8060870000000004E-2</v>
      </c>
      <c r="E1045">
        <f t="shared" si="77"/>
        <v>-0.52207390420208499</v>
      </c>
      <c r="F1045">
        <f t="shared" si="78"/>
        <v>0.11271897242075765</v>
      </c>
      <c r="G1045">
        <f>IF('Input and Summary Results'!$J$4="yes",IF(C1045=FALSE,FALSE,IF('Data Transformation'!E1045&lt;$R$10,E1045,$R$10)),IF(C1045=FALSE,FALSE,IF(C1045&lt;$R$10,C1045,$R$10)))</f>
        <v>0.30055648000000001</v>
      </c>
      <c r="H1045">
        <f>IF('Input and Summary Results'!$J$4="yes",'Data Transformation'!F1045,'Data Transformation'!D1045)</f>
        <v>7.8060870000000004E-2</v>
      </c>
      <c r="I1045">
        <f t="shared" si="79"/>
        <v>44</v>
      </c>
    </row>
    <row r="1046" spans="2:9" x14ac:dyDescent="0.25">
      <c r="B1046">
        <f>IF('Input and Summary Results'!D628=0,FALSE,'Input and Summary Results'!$B628)</f>
        <v>44</v>
      </c>
      <c r="C1046">
        <f>IF(OR(B1046=0,'Input and Summary Results'!D628=0,'Input and Summary Results'!D628=""),FALSE,'Input and Summary Results'!$D628)</f>
        <v>0.91315975999999999</v>
      </c>
      <c r="D1046">
        <f>IF(OR(B1046=0,'Input and Summary Results'!E628=0),FALSE,'Input and Summary Results'!$E628)</f>
        <v>9.8918729999999996E-2</v>
      </c>
      <c r="E1046">
        <f t="shared" si="77"/>
        <v>-3.945323471465581E-2</v>
      </c>
      <c r="F1046">
        <f t="shared" si="78"/>
        <v>4.7013382214739732E-2</v>
      </c>
      <c r="G1046">
        <f>IF('Input and Summary Results'!$J$4="yes",IF(C1046=FALSE,FALSE,IF('Data Transformation'!E1046&lt;$R$10,E1046,$R$10)),IF(C1046=FALSE,FALSE,IF(C1046&lt;$R$10,C1046,$R$10)))</f>
        <v>0.91315975999999999</v>
      </c>
      <c r="H1046">
        <f>IF('Input and Summary Results'!$J$4="yes",'Data Transformation'!F1046,'Data Transformation'!D1046)</f>
        <v>9.8918729999999996E-2</v>
      </c>
      <c r="I1046">
        <f t="shared" si="79"/>
        <v>44</v>
      </c>
    </row>
    <row r="1047" spans="2:9" x14ac:dyDescent="0.25">
      <c r="B1047">
        <f>IF('Input and Summary Results'!D629=0,FALSE,'Input and Summary Results'!$B629)</f>
        <v>44</v>
      </c>
      <c r="C1047">
        <f>IF(OR(B1047=0,'Input and Summary Results'!D629=0,'Input and Summary Results'!D629=""),FALSE,'Input and Summary Results'!$D629)</f>
        <v>0.91343638000000005</v>
      </c>
      <c r="D1047">
        <f>IF(OR(B1047=0,'Input and Summary Results'!E629=0),FALSE,'Input and Summary Results'!$E629)</f>
        <v>7.7945700000000007E-2</v>
      </c>
      <c r="E1047">
        <f t="shared" si="77"/>
        <v>-3.9321695467559294E-2</v>
      </c>
      <c r="F1047">
        <f t="shared" si="78"/>
        <v>3.7034252785070811E-2</v>
      </c>
      <c r="G1047">
        <f>IF('Input and Summary Results'!$J$4="yes",IF(C1047=FALSE,FALSE,IF('Data Transformation'!E1047&lt;$R$10,E1047,$R$10)),IF(C1047=FALSE,FALSE,IF(C1047&lt;$R$10,C1047,$R$10)))</f>
        <v>0.91343638000000005</v>
      </c>
      <c r="H1047">
        <f>IF('Input and Summary Results'!$J$4="yes",'Data Transformation'!F1047,'Data Transformation'!D1047)</f>
        <v>7.7945700000000007E-2</v>
      </c>
      <c r="I1047">
        <f t="shared" si="79"/>
        <v>44</v>
      </c>
    </row>
    <row r="1048" spans="2:9" x14ac:dyDescent="0.25">
      <c r="B1048">
        <f>IF('Input and Summary Results'!D630=0,FALSE,'Input and Summary Results'!$B630)</f>
        <v>44</v>
      </c>
      <c r="C1048">
        <f>IF(OR(B1048=0,'Input and Summary Results'!D630=0,'Input and Summary Results'!D630=""),FALSE,'Input and Summary Results'!$D630)</f>
        <v>0.93639497999999999</v>
      </c>
      <c r="D1048">
        <f>IF(OR(B1048=0,'Input and Summary Results'!E630=0),FALSE,'Input and Summary Results'!$E630)</f>
        <v>5.2896690000000003E-2</v>
      </c>
      <c r="E1048">
        <f t="shared" si="77"/>
        <v>-2.8540923215634374E-2</v>
      </c>
      <c r="F1048">
        <f t="shared" si="78"/>
        <v>2.4516538373582485E-2</v>
      </c>
      <c r="G1048">
        <f>IF('Input and Summary Results'!$J$4="yes",IF(C1048=FALSE,FALSE,IF('Data Transformation'!E1048&lt;$R$10,E1048,$R$10)),IF(C1048=FALSE,FALSE,IF(C1048&lt;$R$10,C1048,$R$10)))</f>
        <v>0.93639497999999999</v>
      </c>
      <c r="H1048">
        <f>IF('Input and Summary Results'!$J$4="yes",'Data Transformation'!F1048,'Data Transformation'!D1048)</f>
        <v>5.2896690000000003E-2</v>
      </c>
      <c r="I1048">
        <f t="shared" si="79"/>
        <v>44</v>
      </c>
    </row>
    <row r="1049" spans="2:9" x14ac:dyDescent="0.25">
      <c r="B1049">
        <f>IF('Input and Summary Results'!D631=0,FALSE,'Input and Summary Results'!$B631)</f>
        <v>44</v>
      </c>
      <c r="C1049">
        <f>IF(OR(B1049=0,'Input and Summary Results'!D631=0,'Input and Summary Results'!D631=""),FALSE,'Input and Summary Results'!$D631)</f>
        <v>0.93686144999999998</v>
      </c>
      <c r="D1049">
        <f>IF(OR(B1049=0,'Input and Summary Results'!E631=0),FALSE,'Input and Summary Results'!$E631)</f>
        <v>7.7438789999999993E-2</v>
      </c>
      <c r="E1049">
        <f t="shared" si="77"/>
        <v>-2.8324631043440133E-2</v>
      </c>
      <c r="F1049">
        <f t="shared" si="78"/>
        <v>3.5873431295524005E-2</v>
      </c>
      <c r="G1049">
        <f>IF('Input and Summary Results'!$J$4="yes",IF(C1049=FALSE,FALSE,IF('Data Transformation'!E1049&lt;$R$10,E1049,$R$10)),IF(C1049=FALSE,FALSE,IF(C1049&lt;$R$10,C1049,$R$10)))</f>
        <v>0.93686144999999998</v>
      </c>
      <c r="H1049">
        <f>IF('Input and Summary Results'!$J$4="yes",'Data Transformation'!F1049,'Data Transformation'!D1049)</f>
        <v>7.7438789999999993E-2</v>
      </c>
      <c r="I1049">
        <f t="shared" si="79"/>
        <v>44</v>
      </c>
    </row>
    <row r="1050" spans="2:9" x14ac:dyDescent="0.25">
      <c r="B1050">
        <f>IF('Input and Summary Results'!D632=0,FALSE,'Input and Summary Results'!$B632)</f>
        <v>44</v>
      </c>
      <c r="C1050">
        <f>IF(OR(B1050=0,'Input and Summary Results'!D632=0,'Input and Summary Results'!D632=""),FALSE,'Input and Summary Results'!$D632)</f>
        <v>0.93755135000000001</v>
      </c>
      <c r="D1050">
        <f>IF(OR(B1050=0,'Input and Summary Results'!E632=0),FALSE,'Input and Summary Results'!$E632)</f>
        <v>4.482059E-2</v>
      </c>
      <c r="E1050">
        <f t="shared" si="77"/>
        <v>-2.800493649526499E-2</v>
      </c>
      <c r="F1050">
        <f t="shared" si="78"/>
        <v>2.0747808704024585E-2</v>
      </c>
      <c r="G1050">
        <f>IF('Input and Summary Results'!$J$4="yes",IF(C1050=FALSE,FALSE,IF('Data Transformation'!E1050&lt;$R$10,E1050,$R$10)),IF(C1050=FALSE,FALSE,IF(C1050&lt;$R$10,C1050,$R$10)))</f>
        <v>0.93755135000000001</v>
      </c>
      <c r="H1050">
        <f>IF('Input and Summary Results'!$J$4="yes",'Data Transformation'!F1050,'Data Transformation'!D1050)</f>
        <v>4.482059E-2</v>
      </c>
      <c r="I1050">
        <f t="shared" si="79"/>
        <v>44</v>
      </c>
    </row>
    <row r="1051" spans="2:9" x14ac:dyDescent="0.25">
      <c r="B1051">
        <f>IF('Input and Summary Results'!D633=0,FALSE,'Input and Summary Results'!$B633)</f>
        <v>44</v>
      </c>
      <c r="C1051">
        <f>IF(OR(B1051=0,'Input and Summary Results'!D633=0,'Input and Summary Results'!D633=""),FALSE,'Input and Summary Results'!$D633)</f>
        <v>0.97014644000000005</v>
      </c>
      <c r="D1051">
        <f>IF(OR(B1051=0,'Input and Summary Results'!E633=0),FALSE,'Input and Summary Results'!$E633)</f>
        <v>5.7255359999999998E-2</v>
      </c>
      <c r="E1051">
        <f t="shared" si="77"/>
        <v>-1.3162705647424026E-2</v>
      </c>
      <c r="F1051">
        <f t="shared" si="78"/>
        <v>2.5613479795895556E-2</v>
      </c>
      <c r="G1051">
        <f>IF('Input and Summary Results'!$J$4="yes",IF(C1051=FALSE,FALSE,IF('Data Transformation'!E1051&lt;$R$10,E1051,$R$10)),IF(C1051=FALSE,FALSE,IF(C1051&lt;$R$10,C1051,$R$10)))</f>
        <v>0.97014644000000005</v>
      </c>
      <c r="H1051">
        <f>IF('Input and Summary Results'!$J$4="yes",'Data Transformation'!F1051,'Data Transformation'!D1051)</f>
        <v>5.7255359999999998E-2</v>
      </c>
      <c r="I1051">
        <f t="shared" si="79"/>
        <v>44</v>
      </c>
    </row>
    <row r="1052" spans="2:9" x14ac:dyDescent="0.25">
      <c r="B1052">
        <f>IF('Input and Summary Results'!D634=0,FALSE,'Input and Summary Results'!$B634)</f>
        <v>44</v>
      </c>
      <c r="C1052">
        <f>IF(OR(B1052=0,'Input and Summary Results'!D634=0,'Input and Summary Results'!D634=""),FALSE,'Input and Summary Results'!$D634)</f>
        <v>0.97627259</v>
      </c>
      <c r="D1052">
        <f>IF(OR(B1052=0,'Input and Summary Results'!E634=0),FALSE,'Input and Summary Results'!$E634)</f>
        <v>3.8102469999999999E-2</v>
      </c>
      <c r="E1052">
        <f t="shared" si="77"/>
        <v>-1.0428903845664885E-2</v>
      </c>
      <c r="F1052">
        <f t="shared" si="78"/>
        <v>1.6938375766546922E-2</v>
      </c>
      <c r="G1052">
        <f>IF('Input and Summary Results'!$J$4="yes",IF(C1052=FALSE,FALSE,IF('Data Transformation'!E1052&lt;$R$10,E1052,$R$10)),IF(C1052=FALSE,FALSE,IF(C1052&lt;$R$10,C1052,$R$10)))</f>
        <v>0.97627259</v>
      </c>
      <c r="H1052">
        <f>IF('Input and Summary Results'!$J$4="yes",'Data Transformation'!F1052,'Data Transformation'!D1052)</f>
        <v>3.8102469999999999E-2</v>
      </c>
      <c r="I1052">
        <f t="shared" si="79"/>
        <v>44</v>
      </c>
    </row>
    <row r="1053" spans="2:9" x14ac:dyDescent="0.25">
      <c r="B1053">
        <f>IF('Input and Summary Results'!D635=0,FALSE,'Input and Summary Results'!$B635)</f>
        <v>44</v>
      </c>
      <c r="C1053">
        <f>IF(OR(B1053=0,'Input and Summary Results'!D635=0,'Input and Summary Results'!D635=""),FALSE,'Input and Summary Results'!$D635)</f>
        <v>0.97999181000000002</v>
      </c>
      <c r="D1053">
        <f>IF(OR(B1053=0,'Input and Summary Results'!E635=0),FALSE,'Input and Summary Results'!$E635)</f>
        <v>3.4872220000000002E-2</v>
      </c>
      <c r="E1053">
        <f t="shared" si="77"/>
        <v>-8.7775537836985162E-3</v>
      </c>
      <c r="F1053">
        <f t="shared" si="78"/>
        <v>1.5443540778162217E-2</v>
      </c>
      <c r="G1053">
        <f>IF('Input and Summary Results'!$J$4="yes",IF(C1053=FALSE,FALSE,IF('Data Transformation'!E1053&lt;$R$10,E1053,$R$10)),IF(C1053=FALSE,FALSE,IF(C1053&lt;$R$10,C1053,$R$10)))</f>
        <v>0.97999181000000002</v>
      </c>
      <c r="H1053">
        <f>IF('Input and Summary Results'!$J$4="yes",'Data Transformation'!F1053,'Data Transformation'!D1053)</f>
        <v>3.4872220000000002E-2</v>
      </c>
      <c r="I1053">
        <f t="shared" si="79"/>
        <v>44</v>
      </c>
    </row>
    <row r="1054" spans="2:9" x14ac:dyDescent="0.25">
      <c r="B1054">
        <f>IF('Input and Summary Results'!D636=0,FALSE,'Input and Summary Results'!$B636)</f>
        <v>44</v>
      </c>
      <c r="C1054">
        <f>IF(OR(B1054=0,'Input and Summary Results'!D636=0,'Input and Summary Results'!D636=""),FALSE,'Input and Summary Results'!$D636)</f>
        <v>0.98354896000000003</v>
      </c>
      <c r="D1054">
        <f>IF(OR(B1054=0,'Input and Summary Results'!E636=0),FALSE,'Input and Summary Results'!$E636)</f>
        <v>3.7451489999999997E-2</v>
      </c>
      <c r="E1054">
        <f t="shared" si="77"/>
        <v>-7.2040164984835771E-3</v>
      </c>
      <c r="F1054">
        <f t="shared" si="78"/>
        <v>1.6525813478568466E-2</v>
      </c>
      <c r="G1054">
        <f>IF('Input and Summary Results'!$J$4="yes",IF(C1054=FALSE,FALSE,IF('Data Transformation'!E1054&lt;$R$10,E1054,$R$10)),IF(C1054=FALSE,FALSE,IF(C1054&lt;$R$10,C1054,$R$10)))</f>
        <v>0.98354896000000003</v>
      </c>
      <c r="H1054">
        <f>IF('Input and Summary Results'!$J$4="yes",'Data Transformation'!F1054,'Data Transformation'!D1054)</f>
        <v>3.7451489999999997E-2</v>
      </c>
      <c r="I1054">
        <f t="shared" si="79"/>
        <v>44</v>
      </c>
    </row>
    <row r="1055" spans="2:9" x14ac:dyDescent="0.25">
      <c r="B1055">
        <f>IF('Input and Summary Results'!D637=0,FALSE,'Input and Summary Results'!$B637)</f>
        <v>44</v>
      </c>
      <c r="C1055">
        <f>IF(OR(B1055=0,'Input and Summary Results'!D637=0,'Input and Summary Results'!D637=""),FALSE,'Input and Summary Results'!$D637)</f>
        <v>0.98461549000000004</v>
      </c>
      <c r="D1055">
        <f>IF(OR(B1055=0,'Input and Summary Results'!E637=0),FALSE,'Input and Summary Results'!$E637)</f>
        <v>4.9294350000000001E-2</v>
      </c>
      <c r="E1055">
        <f t="shared" si="77"/>
        <v>-6.7333361758896071E-3</v>
      </c>
      <c r="F1055">
        <f t="shared" si="78"/>
        <v>2.1728022885360049E-2</v>
      </c>
      <c r="G1055">
        <f>IF('Input and Summary Results'!$J$4="yes",IF(C1055=FALSE,FALSE,IF('Data Transformation'!E1055&lt;$R$10,E1055,$R$10)),IF(C1055=FALSE,FALSE,IF(C1055&lt;$R$10,C1055,$R$10)))</f>
        <v>0.98461549000000004</v>
      </c>
      <c r="H1055">
        <f>IF('Input and Summary Results'!$J$4="yes",'Data Transformation'!F1055,'Data Transformation'!D1055)</f>
        <v>4.9294350000000001E-2</v>
      </c>
      <c r="I1055">
        <f t="shared" si="79"/>
        <v>44</v>
      </c>
    </row>
    <row r="1056" spans="2:9" x14ac:dyDescent="0.25">
      <c r="B1056">
        <f>IF('Input and Summary Results'!D638=0,FALSE,'Input and Summary Results'!$B638)</f>
        <v>44</v>
      </c>
      <c r="C1056">
        <f>IF(OR(B1056=0,'Input and Summary Results'!D638=0,'Input and Summary Results'!D638=""),FALSE,'Input and Summary Results'!$D638)</f>
        <v>0.98988083999999998</v>
      </c>
      <c r="D1056">
        <f>IF(OR(B1056=0,'Input and Summary Results'!E638=0),FALSE,'Input and Summary Results'!$E638)</f>
        <v>3.6474270000000003E-2</v>
      </c>
      <c r="E1056">
        <f t="shared" si="77"/>
        <v>-4.4170818116971017E-3</v>
      </c>
      <c r="F1056">
        <f t="shared" si="78"/>
        <v>1.5991655298631703E-2</v>
      </c>
      <c r="G1056">
        <f>IF('Input and Summary Results'!$J$4="yes",IF(C1056=FALSE,FALSE,IF('Data Transformation'!E1056&lt;$R$10,E1056,$R$10)),IF(C1056=FALSE,FALSE,IF(C1056&lt;$R$10,C1056,$R$10)))</f>
        <v>0.98988083999999998</v>
      </c>
      <c r="H1056">
        <f>IF('Input and Summary Results'!$J$4="yes",'Data Transformation'!F1056,'Data Transformation'!D1056)</f>
        <v>3.6474270000000003E-2</v>
      </c>
      <c r="I1056">
        <f t="shared" si="79"/>
        <v>44</v>
      </c>
    </row>
    <row r="1057" spans="2:9" x14ac:dyDescent="0.25">
      <c r="B1057">
        <f>IF('Input and Summary Results'!D639=0,FALSE,'Input and Summary Results'!$B639)</f>
        <v>44</v>
      </c>
      <c r="C1057">
        <f>IF(OR(B1057=0,'Input and Summary Results'!D639=0,'Input and Summary Results'!D639=""),FALSE,'Input and Summary Results'!$D639)</f>
        <v>1.03406435</v>
      </c>
      <c r="D1057">
        <f>IF(OR(B1057=0,'Input and Summary Results'!E639=0),FALSE,'Input and Summary Results'!$E639)</f>
        <v>2.4593719999999999E-2</v>
      </c>
      <c r="E1057">
        <f t="shared" si="77"/>
        <v>1.4547565818198183E-2</v>
      </c>
      <c r="F1057">
        <f t="shared" si="78"/>
        <v>1.0322060208341966E-2</v>
      </c>
      <c r="G1057">
        <f>IF('Input and Summary Results'!$J$4="yes",IF(C1057=FALSE,FALSE,IF('Data Transformation'!E1057&lt;$R$10,E1057,$R$10)),IF(C1057=FALSE,FALSE,IF(C1057&lt;$R$10,C1057,$R$10)))</f>
        <v>1.03406435</v>
      </c>
      <c r="H1057">
        <f>IF('Input and Summary Results'!$J$4="yes",'Data Transformation'!F1057,'Data Transformation'!D1057)</f>
        <v>2.4593719999999999E-2</v>
      </c>
      <c r="I1057">
        <f t="shared" si="79"/>
        <v>44</v>
      </c>
    </row>
    <row r="1058" spans="2:9" x14ac:dyDescent="0.25">
      <c r="B1058">
        <f>IF('Input and Summary Results'!D640=0,FALSE,'Input and Summary Results'!$B640)</f>
        <v>44</v>
      </c>
      <c r="C1058">
        <f>IF(OR(B1058=0,'Input and Summary Results'!D640=0,'Input and Summary Results'!D640=""),FALSE,'Input and Summary Results'!$D640)</f>
        <v>1.0405438199999999</v>
      </c>
      <c r="D1058">
        <f>IF(OR(B1058=0,'Input and Summary Results'!E640=0),FALSE,'Input and Summary Results'!$E640)</f>
        <v>3.7973449999999999E-2</v>
      </c>
      <c r="E1058">
        <f t="shared" si="77"/>
        <v>1.7260374200191133E-2</v>
      </c>
      <c r="F1058">
        <f t="shared" si="78"/>
        <v>1.5838330864335923E-2</v>
      </c>
      <c r="G1058">
        <f>IF('Input and Summary Results'!$J$4="yes",IF(C1058=FALSE,FALSE,IF('Data Transformation'!E1058&lt;$R$10,E1058,$R$10)),IF(C1058=FALSE,FALSE,IF(C1058&lt;$R$10,C1058,$R$10)))</f>
        <v>1.0405438199999999</v>
      </c>
      <c r="H1058">
        <f>IF('Input and Summary Results'!$J$4="yes",'Data Transformation'!F1058,'Data Transformation'!D1058)</f>
        <v>3.7973449999999999E-2</v>
      </c>
      <c r="I1058">
        <f t="shared" si="79"/>
        <v>44</v>
      </c>
    </row>
    <row r="1059" spans="2:9" x14ac:dyDescent="0.25">
      <c r="B1059">
        <f>IF('Input and Summary Results'!D641=0,FALSE,'Input and Summary Results'!$B641)</f>
        <v>44</v>
      </c>
      <c r="C1059">
        <f>IF(OR(B1059=0,'Input and Summary Results'!D641=0,'Input and Summary Results'!D641=""),FALSE,'Input and Summary Results'!$D641)</f>
        <v>1.0608173599999999</v>
      </c>
      <c r="D1059">
        <f>IF(OR(B1059=0,'Input and Summary Results'!E641=0),FALSE,'Input and Summary Results'!$E641)</f>
        <v>9.1361880000000006E-2</v>
      </c>
      <c r="E1059">
        <f t="shared" si="77"/>
        <v>2.5640618235015136E-2</v>
      </c>
      <c r="F1059">
        <f t="shared" si="78"/>
        <v>3.737783469154389E-2</v>
      </c>
      <c r="G1059">
        <f>IF('Input and Summary Results'!$J$4="yes",IF(C1059=FALSE,FALSE,IF('Data Transformation'!E1059&lt;$R$10,E1059,$R$10)),IF(C1059=FALSE,FALSE,IF(C1059&lt;$R$10,C1059,$R$10)))</f>
        <v>1.0608173599999999</v>
      </c>
      <c r="H1059">
        <f>IF('Input and Summary Results'!$J$4="yes",'Data Transformation'!F1059,'Data Transformation'!D1059)</f>
        <v>9.1361880000000006E-2</v>
      </c>
      <c r="I1059">
        <f t="shared" si="79"/>
        <v>44</v>
      </c>
    </row>
    <row r="1060" spans="2:9" x14ac:dyDescent="0.25">
      <c r="B1060">
        <f>IF('Input and Summary Results'!D642=0,FALSE,'Input and Summary Results'!$B642)</f>
        <v>44</v>
      </c>
      <c r="C1060">
        <f>IF(OR(B1060=0,'Input and Summary Results'!D642=0,'Input and Summary Results'!D642=""),FALSE,'Input and Summary Results'!$D642)</f>
        <v>1.08788982</v>
      </c>
      <c r="D1060">
        <f>IF(OR(B1060=0,'Input and Summary Results'!E642=0),FALSE,'Input and Summary Results'!$E642)</f>
        <v>4.4372979999999999E-2</v>
      </c>
      <c r="E1060">
        <f t="shared" si="77"/>
        <v>3.6584912835456694E-2</v>
      </c>
      <c r="F1060">
        <f t="shared" si="78"/>
        <v>1.7702043870582409E-2</v>
      </c>
      <c r="G1060">
        <f>IF('Input and Summary Results'!$J$4="yes",IF(C1060=FALSE,FALSE,IF('Data Transformation'!E1060&lt;$R$10,E1060,$R$10)),IF(C1060=FALSE,FALSE,IF(C1060&lt;$R$10,C1060,$R$10)))</f>
        <v>1.08788982</v>
      </c>
      <c r="H1060">
        <f>IF('Input and Summary Results'!$J$4="yes",'Data Transformation'!F1060,'Data Transformation'!D1060)</f>
        <v>4.4372979999999999E-2</v>
      </c>
      <c r="I1060">
        <f t="shared" si="79"/>
        <v>44</v>
      </c>
    </row>
    <row r="1061" spans="2:9" x14ac:dyDescent="0.25">
      <c r="B1061">
        <f>IF('Input and Summary Results'!D643=0,FALSE,'Input and Summary Results'!$B643)</f>
        <v>44</v>
      </c>
      <c r="C1061">
        <f>IF(OR(B1061=0,'Input and Summary Results'!D643=0,'Input and Summary Results'!D643=""),FALSE,'Input and Summary Results'!$D643)</f>
        <v>1.10010177</v>
      </c>
      <c r="D1061">
        <f>IF(OR(B1061=0,'Input and Summary Results'!E643=0),FALSE,'Input and Summary Results'!$E643)</f>
        <v>5.802247E-2</v>
      </c>
      <c r="E1061">
        <f t="shared" si="77"/>
        <v>4.143286343548247E-2</v>
      </c>
      <c r="F1061">
        <f t="shared" si="78"/>
        <v>2.2890384023289048E-2</v>
      </c>
      <c r="G1061">
        <f>IF('Input and Summary Results'!$J$4="yes",IF(C1061=FALSE,FALSE,IF('Data Transformation'!E1061&lt;$R$10,E1061,$R$10)),IF(C1061=FALSE,FALSE,IF(C1061&lt;$R$10,C1061,$R$10)))</f>
        <v>1.10010177</v>
      </c>
      <c r="H1061">
        <f>IF('Input and Summary Results'!$J$4="yes",'Data Transformation'!F1061,'Data Transformation'!D1061)</f>
        <v>5.802247E-2</v>
      </c>
      <c r="I1061">
        <f t="shared" si="79"/>
        <v>44</v>
      </c>
    </row>
    <row r="1062" spans="2:9" x14ac:dyDescent="0.25">
      <c r="B1062">
        <f>IF('Input and Summary Results'!D644=0,FALSE,'Input and Summary Results'!$B644)</f>
        <v>44</v>
      </c>
      <c r="C1062">
        <f>IF(OR(B1062=0,'Input and Summary Results'!D644=0,'Input and Summary Results'!D644=""),FALSE,'Input and Summary Results'!$D644)</f>
        <v>1.12387612</v>
      </c>
      <c r="D1062">
        <f>IF(OR(B1062=0,'Input and Summary Results'!E644=0),FALSE,'Input and Summary Results'!$E644)</f>
        <v>4.2899479999999997E-2</v>
      </c>
      <c r="E1062">
        <f t="shared" si="77"/>
        <v>5.0718443470229246E-2</v>
      </c>
      <c r="F1062">
        <f t="shared" si="78"/>
        <v>1.6566215785419482E-2</v>
      </c>
      <c r="G1062">
        <f>IF('Input and Summary Results'!$J$4="yes",IF(C1062=FALSE,FALSE,IF('Data Transformation'!E1062&lt;$R$10,E1062,$R$10)),IF(C1062=FALSE,FALSE,IF(C1062&lt;$R$10,C1062,$R$10)))</f>
        <v>1.12387612</v>
      </c>
      <c r="H1062">
        <f>IF('Input and Summary Results'!$J$4="yes",'Data Transformation'!F1062,'Data Transformation'!D1062)</f>
        <v>4.2899479999999997E-2</v>
      </c>
      <c r="I1062">
        <f t="shared" si="79"/>
        <v>44</v>
      </c>
    </row>
    <row r="1063" spans="2:9" x14ac:dyDescent="0.25">
      <c r="B1063">
        <f>IF('Input and Summary Results'!D645=0,FALSE,'Input and Summary Results'!$B645)</f>
        <v>45</v>
      </c>
      <c r="C1063">
        <f>IF(OR(B1063=0,'Input and Summary Results'!D645=0,'Input and Summary Results'!D645=""),FALSE,'Input and Summary Results'!$D645)</f>
        <v>0.79891928000000001</v>
      </c>
      <c r="D1063">
        <f>IF(OR(B1063=0,'Input and Summary Results'!E645=0),FALSE,'Input and Summary Results'!$E645)</f>
        <v>3.3612919999999998E-2</v>
      </c>
      <c r="E1063">
        <f t="shared" si="77"/>
        <v>-9.7497098059600398E-2</v>
      </c>
      <c r="F1063">
        <f t="shared" si="78"/>
        <v>1.8259676096438679E-2</v>
      </c>
      <c r="G1063">
        <f>IF('Input and Summary Results'!$J$4="yes",IF(C1063=FALSE,FALSE,IF('Data Transformation'!E1063&lt;$R$10,E1063,$R$10)),IF(C1063=FALSE,FALSE,IF(C1063&lt;$R$10,C1063,$R$10)))</f>
        <v>0.79891928000000001</v>
      </c>
      <c r="H1063">
        <f>IF('Input and Summary Results'!$J$4="yes",'Data Transformation'!F1063,'Data Transformation'!D1063)</f>
        <v>3.3612919999999998E-2</v>
      </c>
      <c r="I1063">
        <f t="shared" si="79"/>
        <v>45</v>
      </c>
    </row>
    <row r="1064" spans="2:9" x14ac:dyDescent="0.25">
      <c r="B1064">
        <f>IF('Input and Summary Results'!D646=0,FALSE,'Input and Summary Results'!$B646)</f>
        <v>45</v>
      </c>
      <c r="C1064">
        <f>IF(OR(B1064=0,'Input and Summary Results'!D646=0,'Input and Summary Results'!D646=""),FALSE,'Input and Summary Results'!$D646)</f>
        <v>0.89997377000000001</v>
      </c>
      <c r="D1064">
        <f>IF(OR(B1064=0,'Input and Summary Results'!E646=0),FALSE,'Input and Summary Results'!$E646)</f>
        <v>5.1301649999999997E-2</v>
      </c>
      <c r="E1064">
        <f t="shared" si="77"/>
        <v>-4.5770148016523633E-2</v>
      </c>
      <c r="F1064">
        <f t="shared" si="78"/>
        <v>2.4739516686136304E-2</v>
      </c>
      <c r="G1064">
        <f>IF('Input and Summary Results'!$J$4="yes",IF(C1064=FALSE,FALSE,IF('Data Transformation'!E1064&lt;$R$10,E1064,$R$10)),IF(C1064=FALSE,FALSE,IF(C1064&lt;$R$10,C1064,$R$10)))</f>
        <v>0.89997377000000001</v>
      </c>
      <c r="H1064">
        <f>IF('Input and Summary Results'!$J$4="yes",'Data Transformation'!F1064,'Data Transformation'!D1064)</f>
        <v>5.1301649999999997E-2</v>
      </c>
      <c r="I1064">
        <f t="shared" si="79"/>
        <v>45</v>
      </c>
    </row>
    <row r="1065" spans="2:9" x14ac:dyDescent="0.25">
      <c r="B1065">
        <f>IF('Input and Summary Results'!D647=0,FALSE,'Input and Summary Results'!$B647)</f>
        <v>45</v>
      </c>
      <c r="C1065">
        <f>IF(OR(B1065=0,'Input and Summary Results'!D647=0,'Input and Summary Results'!D647=""),FALSE,'Input and Summary Results'!$D647)</f>
        <v>0.90224216000000002</v>
      </c>
      <c r="D1065">
        <f>IF(OR(B1065=0,'Input and Summary Results'!E647=0),FALSE,'Input and Summary Results'!$E647)</f>
        <v>3.3167009999999997E-2</v>
      </c>
      <c r="E1065">
        <f t="shared" si="77"/>
        <v>-4.467688303795514E-2</v>
      </c>
      <c r="F1065">
        <f t="shared" si="78"/>
        <v>1.5954122937460603E-2</v>
      </c>
      <c r="G1065">
        <f>IF('Input and Summary Results'!$J$4="yes",IF(C1065=FALSE,FALSE,IF('Data Transformation'!E1065&lt;$R$10,E1065,$R$10)),IF(C1065=FALSE,FALSE,IF(C1065&lt;$R$10,C1065,$R$10)))</f>
        <v>0.90224216000000002</v>
      </c>
      <c r="H1065">
        <f>IF('Input and Summary Results'!$J$4="yes",'Data Transformation'!F1065,'Data Transformation'!D1065)</f>
        <v>3.3167009999999997E-2</v>
      </c>
      <c r="I1065">
        <f t="shared" si="79"/>
        <v>45</v>
      </c>
    </row>
    <row r="1066" spans="2:9" x14ac:dyDescent="0.25">
      <c r="B1066">
        <f>IF('Input and Summary Results'!D648=0,FALSE,'Input and Summary Results'!$B648)</f>
        <v>45</v>
      </c>
      <c r="C1066">
        <f>IF(OR(B1066=0,'Input and Summary Results'!D648=0,'Input and Summary Results'!D648=""),FALSE,'Input and Summary Results'!$D648)</f>
        <v>0.90558760000000005</v>
      </c>
      <c r="D1066">
        <f>IF(OR(B1066=0,'Input and Summary Results'!E648=0),FALSE,'Input and Summary Results'!$E648)</f>
        <v>6.0010099999999997E-2</v>
      </c>
      <c r="E1066">
        <f t="shared" ref="E1066:E1129" si="80">IF(C1066=FALSE,FALSE,LOG10(C1066))</f>
        <v>-4.3069532808238539E-2</v>
      </c>
      <c r="F1066">
        <f t="shared" ref="F1066:F1129" si="81">IF(D1066=FALSE, FALSE,0.434*D1066/C1066)</f>
        <v>2.8759651081794846E-2</v>
      </c>
      <c r="G1066">
        <f>IF('Input and Summary Results'!$J$4="yes",IF(C1066=FALSE,FALSE,IF('Data Transformation'!E1066&lt;$R$10,E1066,$R$10)),IF(C1066=FALSE,FALSE,IF(C1066&lt;$R$10,C1066,$R$10)))</f>
        <v>0.90558760000000005</v>
      </c>
      <c r="H1066">
        <f>IF('Input and Summary Results'!$J$4="yes",'Data Transformation'!F1066,'Data Transformation'!D1066)</f>
        <v>6.0010099999999997E-2</v>
      </c>
      <c r="I1066">
        <f t="shared" si="79"/>
        <v>45</v>
      </c>
    </row>
    <row r="1067" spans="2:9" x14ac:dyDescent="0.25">
      <c r="B1067">
        <f>IF('Input and Summary Results'!D649=0,FALSE,'Input and Summary Results'!$B649)</f>
        <v>45</v>
      </c>
      <c r="C1067">
        <f>IF(OR(B1067=0,'Input and Summary Results'!D649=0,'Input and Summary Results'!D649=""),FALSE,'Input and Summary Results'!$D649)</f>
        <v>0.91691606999999997</v>
      </c>
      <c r="D1067">
        <f>IF(OR(B1067=0,'Input and Summary Results'!E649=0),FALSE,'Input and Summary Results'!$E649)</f>
        <v>4.0615239999999997E-2</v>
      </c>
      <c r="E1067">
        <f t="shared" si="80"/>
        <v>-3.7670415697544604E-2</v>
      </c>
      <c r="F1067">
        <f t="shared" si="81"/>
        <v>1.9224239531541856E-2</v>
      </c>
      <c r="G1067">
        <f>IF('Input and Summary Results'!$J$4="yes",IF(C1067=FALSE,FALSE,IF('Data Transformation'!E1067&lt;$R$10,E1067,$R$10)),IF(C1067=FALSE,FALSE,IF(C1067&lt;$R$10,C1067,$R$10)))</f>
        <v>0.91691606999999997</v>
      </c>
      <c r="H1067">
        <f>IF('Input and Summary Results'!$J$4="yes",'Data Transformation'!F1067,'Data Transformation'!D1067)</f>
        <v>4.0615239999999997E-2</v>
      </c>
      <c r="I1067">
        <f t="shared" si="79"/>
        <v>45</v>
      </c>
    </row>
    <row r="1068" spans="2:9" x14ac:dyDescent="0.25">
      <c r="B1068">
        <f>IF('Input and Summary Results'!D650=0,FALSE,'Input and Summary Results'!$B650)</f>
        <v>45</v>
      </c>
      <c r="C1068">
        <f>IF(OR(B1068=0,'Input and Summary Results'!D650=0,'Input and Summary Results'!D650=""),FALSE,'Input and Summary Results'!$D650)</f>
        <v>0.9363918</v>
      </c>
      <c r="D1068">
        <f>IF(OR(B1068=0,'Input and Summary Results'!E650=0),FALSE,'Input and Summary Results'!$E650)</f>
        <v>4.4775830000000003E-2</v>
      </c>
      <c r="E1068">
        <f t="shared" si="80"/>
        <v>-2.8542398083427331E-2</v>
      </c>
      <c r="F1068">
        <f t="shared" si="81"/>
        <v>2.0752755652067863E-2</v>
      </c>
      <c r="G1068">
        <f>IF('Input and Summary Results'!$J$4="yes",IF(C1068=FALSE,FALSE,IF('Data Transformation'!E1068&lt;$R$10,E1068,$R$10)),IF(C1068=FALSE,FALSE,IF(C1068&lt;$R$10,C1068,$R$10)))</f>
        <v>0.9363918</v>
      </c>
      <c r="H1068">
        <f>IF('Input and Summary Results'!$J$4="yes",'Data Transformation'!F1068,'Data Transformation'!D1068)</f>
        <v>4.4775830000000003E-2</v>
      </c>
      <c r="I1068">
        <f t="shared" si="79"/>
        <v>45</v>
      </c>
    </row>
    <row r="1069" spans="2:9" x14ac:dyDescent="0.25">
      <c r="B1069">
        <f>IF('Input and Summary Results'!D651=0,FALSE,'Input and Summary Results'!$B651)</f>
        <v>45</v>
      </c>
      <c r="C1069">
        <f>IF(OR(B1069=0,'Input and Summary Results'!D651=0,'Input and Summary Results'!D651=""),FALSE,'Input and Summary Results'!$D651)</f>
        <v>0.94420691999999995</v>
      </c>
      <c r="D1069">
        <f>IF(OR(B1069=0,'Input and Summary Results'!E651=0),FALSE,'Input and Summary Results'!$E651)</f>
        <v>0.12368409</v>
      </c>
      <c r="E1069">
        <f t="shared" si="80"/>
        <v>-2.4932820991396102E-2</v>
      </c>
      <c r="F1069">
        <f t="shared" si="81"/>
        <v>5.6850774891588379E-2</v>
      </c>
      <c r="G1069">
        <f>IF('Input and Summary Results'!$J$4="yes",IF(C1069=FALSE,FALSE,IF('Data Transformation'!E1069&lt;$R$10,E1069,$R$10)),IF(C1069=FALSE,FALSE,IF(C1069&lt;$R$10,C1069,$R$10)))</f>
        <v>0.94420691999999995</v>
      </c>
      <c r="H1069">
        <f>IF('Input and Summary Results'!$J$4="yes",'Data Transformation'!F1069,'Data Transformation'!D1069)</f>
        <v>0.12368409</v>
      </c>
      <c r="I1069">
        <f t="shared" si="79"/>
        <v>45</v>
      </c>
    </row>
    <row r="1070" spans="2:9" x14ac:dyDescent="0.25">
      <c r="B1070">
        <f>IF('Input and Summary Results'!D652=0,FALSE,'Input and Summary Results'!$B652)</f>
        <v>45</v>
      </c>
      <c r="C1070">
        <f>IF(OR(B1070=0,'Input and Summary Results'!D652=0,'Input and Summary Results'!D652=""),FALSE,'Input and Summary Results'!$D652)</f>
        <v>0.95524606999999995</v>
      </c>
      <c r="D1070">
        <f>IF(OR(B1070=0,'Input and Summary Results'!E652=0),FALSE,'Input and Summary Results'!$E652)</f>
        <v>4.5828599999999997E-2</v>
      </c>
      <c r="E1070">
        <f t="shared" si="80"/>
        <v>-1.9884740376873464E-2</v>
      </c>
      <c r="F1070">
        <f t="shared" si="81"/>
        <v>2.0821454308626468E-2</v>
      </c>
      <c r="G1070">
        <f>IF('Input and Summary Results'!$J$4="yes",IF(C1070=FALSE,FALSE,IF('Data Transformation'!E1070&lt;$R$10,E1070,$R$10)),IF(C1070=FALSE,FALSE,IF(C1070&lt;$R$10,C1070,$R$10)))</f>
        <v>0.95524606999999995</v>
      </c>
      <c r="H1070">
        <f>IF('Input and Summary Results'!$J$4="yes",'Data Transformation'!F1070,'Data Transformation'!D1070)</f>
        <v>4.5828599999999997E-2</v>
      </c>
      <c r="I1070">
        <f t="shared" si="79"/>
        <v>45</v>
      </c>
    </row>
    <row r="1071" spans="2:9" x14ac:dyDescent="0.25">
      <c r="B1071">
        <f>IF('Input and Summary Results'!D653=0,FALSE,'Input and Summary Results'!$B653)</f>
        <v>45</v>
      </c>
      <c r="C1071">
        <f>IF(OR(B1071=0,'Input and Summary Results'!D653=0,'Input and Summary Results'!D653=""),FALSE,'Input and Summary Results'!$D653)</f>
        <v>0.95968123999999999</v>
      </c>
      <c r="D1071">
        <f>IF(OR(B1071=0,'Input and Summary Results'!E653=0),FALSE,'Input and Summary Results'!$E653)</f>
        <v>8.1267469999999994E-2</v>
      </c>
      <c r="E1071">
        <f t="shared" si="80"/>
        <v>-1.787299477017338E-2</v>
      </c>
      <c r="F1071">
        <f t="shared" si="81"/>
        <v>3.6751871881959469E-2</v>
      </c>
      <c r="G1071">
        <f>IF('Input and Summary Results'!$J$4="yes",IF(C1071=FALSE,FALSE,IF('Data Transformation'!E1071&lt;$R$10,E1071,$R$10)),IF(C1071=FALSE,FALSE,IF(C1071&lt;$R$10,C1071,$R$10)))</f>
        <v>0.95968123999999999</v>
      </c>
      <c r="H1071">
        <f>IF('Input and Summary Results'!$J$4="yes",'Data Transformation'!F1071,'Data Transformation'!D1071)</f>
        <v>8.1267469999999994E-2</v>
      </c>
      <c r="I1071">
        <f t="shared" si="79"/>
        <v>45</v>
      </c>
    </row>
    <row r="1072" spans="2:9" x14ac:dyDescent="0.25">
      <c r="B1072">
        <f>IF('Input and Summary Results'!D654=0,FALSE,'Input and Summary Results'!$B654)</f>
        <v>45</v>
      </c>
      <c r="C1072">
        <f>IF(OR(B1072=0,'Input and Summary Results'!D654=0,'Input and Summary Results'!D654=""),FALSE,'Input and Summary Results'!$D654)</f>
        <v>0.96824533999999995</v>
      </c>
      <c r="D1072">
        <f>IF(OR(B1072=0,'Input and Summary Results'!E654=0),FALSE,'Input and Summary Results'!$E654)</f>
        <v>0.10326231</v>
      </c>
      <c r="E1072">
        <f t="shared" si="80"/>
        <v>-1.4014584522262617E-2</v>
      </c>
      <c r="F1072">
        <f t="shared" si="81"/>
        <v>4.6285626884607571E-2</v>
      </c>
      <c r="G1072">
        <f>IF('Input and Summary Results'!$J$4="yes",IF(C1072=FALSE,FALSE,IF('Data Transformation'!E1072&lt;$R$10,E1072,$R$10)),IF(C1072=FALSE,FALSE,IF(C1072&lt;$R$10,C1072,$R$10)))</f>
        <v>0.96824533999999995</v>
      </c>
      <c r="H1072">
        <f>IF('Input and Summary Results'!$J$4="yes",'Data Transformation'!F1072,'Data Transformation'!D1072)</f>
        <v>0.10326231</v>
      </c>
      <c r="I1072">
        <f t="shared" si="79"/>
        <v>45</v>
      </c>
    </row>
    <row r="1073" spans="2:9" x14ac:dyDescent="0.25">
      <c r="B1073">
        <f>IF('Input and Summary Results'!D655=0,FALSE,'Input and Summary Results'!$B655)</f>
        <v>45</v>
      </c>
      <c r="C1073">
        <f>IF(OR(B1073=0,'Input and Summary Results'!D655=0,'Input and Summary Results'!D655=""),FALSE,'Input and Summary Results'!$D655)</f>
        <v>0.99844195999999996</v>
      </c>
      <c r="D1073">
        <f>IF(OR(B1073=0,'Input and Summary Results'!E655=0),FALSE,'Input and Summary Results'!$E655)</f>
        <v>2.6759379999999999E-2</v>
      </c>
      <c r="E1073">
        <f t="shared" si="80"/>
        <v>-6.7717584520470041E-4</v>
      </c>
      <c r="F1073">
        <f t="shared" si="81"/>
        <v>1.1631693563840206E-2</v>
      </c>
      <c r="G1073">
        <f>IF('Input and Summary Results'!$J$4="yes",IF(C1073=FALSE,FALSE,IF('Data Transformation'!E1073&lt;$R$10,E1073,$R$10)),IF(C1073=FALSE,FALSE,IF(C1073&lt;$R$10,C1073,$R$10)))</f>
        <v>0.99844195999999996</v>
      </c>
      <c r="H1073">
        <f>IF('Input and Summary Results'!$J$4="yes",'Data Transformation'!F1073,'Data Transformation'!D1073)</f>
        <v>2.6759379999999999E-2</v>
      </c>
      <c r="I1073">
        <f t="shared" si="79"/>
        <v>45</v>
      </c>
    </row>
    <row r="1074" spans="2:9" x14ac:dyDescent="0.25">
      <c r="B1074">
        <f>IF('Input and Summary Results'!D656=0,FALSE,'Input and Summary Results'!$B656)</f>
        <v>45</v>
      </c>
      <c r="C1074">
        <f>IF(OR(B1074=0,'Input and Summary Results'!D656=0,'Input and Summary Results'!D656=""),FALSE,'Input and Summary Results'!$D656)</f>
        <v>1.0091503799999999</v>
      </c>
      <c r="D1074">
        <f>IF(OR(B1074=0,'Input and Summary Results'!E656=0),FALSE,'Input and Summary Results'!$E656)</f>
        <v>4.4954920000000002E-2</v>
      </c>
      <c r="E1074">
        <f t="shared" si="80"/>
        <v>3.9558880782129928E-3</v>
      </c>
      <c r="F1074">
        <f t="shared" si="81"/>
        <v>1.9333526168815399E-2</v>
      </c>
      <c r="G1074">
        <f>IF('Input and Summary Results'!$J$4="yes",IF(C1074=FALSE,FALSE,IF('Data Transformation'!E1074&lt;$R$10,E1074,$R$10)),IF(C1074=FALSE,FALSE,IF(C1074&lt;$R$10,C1074,$R$10)))</f>
        <v>1.0091503799999999</v>
      </c>
      <c r="H1074">
        <f>IF('Input and Summary Results'!$J$4="yes",'Data Transformation'!F1074,'Data Transformation'!D1074)</f>
        <v>4.4954920000000002E-2</v>
      </c>
      <c r="I1074">
        <f t="shared" si="79"/>
        <v>45</v>
      </c>
    </row>
    <row r="1075" spans="2:9" x14ac:dyDescent="0.25">
      <c r="B1075">
        <f>IF('Input and Summary Results'!D657=0,FALSE,'Input and Summary Results'!$B657)</f>
        <v>45</v>
      </c>
      <c r="C1075">
        <f>IF(OR(B1075=0,'Input and Summary Results'!D657=0,'Input and Summary Results'!D657=""),FALSE,'Input and Summary Results'!$D657)</f>
        <v>1.0124606599999999</v>
      </c>
      <c r="D1075">
        <f>IF(OR(B1075=0,'Input and Summary Results'!E657=0),FALSE,'Input and Summary Results'!$E657)</f>
        <v>7.584494E-2</v>
      </c>
      <c r="E1075">
        <f t="shared" si="80"/>
        <v>5.3781573416764681E-3</v>
      </c>
      <c r="F1075">
        <f t="shared" si="81"/>
        <v>3.2511588114445857E-2</v>
      </c>
      <c r="G1075">
        <f>IF('Input and Summary Results'!$J$4="yes",IF(C1075=FALSE,FALSE,IF('Data Transformation'!E1075&lt;$R$10,E1075,$R$10)),IF(C1075=FALSE,FALSE,IF(C1075&lt;$R$10,C1075,$R$10)))</f>
        <v>1.0124606599999999</v>
      </c>
      <c r="H1075">
        <f>IF('Input and Summary Results'!$J$4="yes",'Data Transformation'!F1075,'Data Transformation'!D1075)</f>
        <v>7.584494E-2</v>
      </c>
      <c r="I1075">
        <f t="shared" si="79"/>
        <v>45</v>
      </c>
    </row>
    <row r="1076" spans="2:9" x14ac:dyDescent="0.25">
      <c r="B1076">
        <f>IF('Input and Summary Results'!D658=0,FALSE,'Input and Summary Results'!$B658)</f>
        <v>45</v>
      </c>
      <c r="C1076">
        <f>IF(OR(B1076=0,'Input and Summary Results'!D658=0,'Input and Summary Results'!D658=""),FALSE,'Input and Summary Results'!$D658)</f>
        <v>1.02048308</v>
      </c>
      <c r="D1076">
        <f>IF(OR(B1076=0,'Input and Summary Results'!E658=0),FALSE,'Input and Summary Results'!$E658)</f>
        <v>5.3546299999999998E-2</v>
      </c>
      <c r="E1076">
        <f t="shared" si="80"/>
        <v>8.805808343072187E-3</v>
      </c>
      <c r="F1076">
        <f t="shared" si="81"/>
        <v>2.2772640385179142E-2</v>
      </c>
      <c r="G1076">
        <f>IF('Input and Summary Results'!$J$4="yes",IF(C1076=FALSE,FALSE,IF('Data Transformation'!E1076&lt;$R$10,E1076,$R$10)),IF(C1076=FALSE,FALSE,IF(C1076&lt;$R$10,C1076,$R$10)))</f>
        <v>1.02048308</v>
      </c>
      <c r="H1076">
        <f>IF('Input and Summary Results'!$J$4="yes",'Data Transformation'!F1076,'Data Transformation'!D1076)</f>
        <v>5.3546299999999998E-2</v>
      </c>
      <c r="I1076">
        <f t="shared" si="79"/>
        <v>45</v>
      </c>
    </row>
    <row r="1077" spans="2:9" x14ac:dyDescent="0.25">
      <c r="B1077">
        <f>IF('Input and Summary Results'!D659=0,FALSE,'Input and Summary Results'!$B659)</f>
        <v>45</v>
      </c>
      <c r="C1077">
        <f>IF(OR(B1077=0,'Input and Summary Results'!D659=0,'Input and Summary Results'!D659=""),FALSE,'Input and Summary Results'!$D659)</f>
        <v>1.0644307399999999</v>
      </c>
      <c r="D1077">
        <f>IF(OR(B1077=0,'Input and Summary Results'!E659=0),FALSE,'Input and Summary Results'!$E659)</f>
        <v>5.9951789999999998E-2</v>
      </c>
      <c r="E1077">
        <f t="shared" si="80"/>
        <v>2.7117408175104243E-2</v>
      </c>
      <c r="F1077">
        <f t="shared" si="81"/>
        <v>2.444412387037977E-2</v>
      </c>
      <c r="G1077">
        <f>IF('Input and Summary Results'!$J$4="yes",IF(C1077=FALSE,FALSE,IF('Data Transformation'!E1077&lt;$R$10,E1077,$R$10)),IF(C1077=FALSE,FALSE,IF(C1077&lt;$R$10,C1077,$R$10)))</f>
        <v>1.0644307399999999</v>
      </c>
      <c r="H1077">
        <f>IF('Input and Summary Results'!$J$4="yes",'Data Transformation'!F1077,'Data Transformation'!D1077)</f>
        <v>5.9951789999999998E-2</v>
      </c>
      <c r="I1077">
        <f t="shared" si="79"/>
        <v>45</v>
      </c>
    </row>
    <row r="1078" spans="2:9" x14ac:dyDescent="0.25">
      <c r="B1078">
        <f>IF('Input and Summary Results'!D660=0,FALSE,'Input and Summary Results'!$B660)</f>
        <v>45</v>
      </c>
      <c r="C1078">
        <f>IF(OR(B1078=0,'Input and Summary Results'!D660=0,'Input and Summary Results'!D660=""),FALSE,'Input and Summary Results'!$D660)</f>
        <v>1.0682880400000001</v>
      </c>
      <c r="D1078">
        <f>IF(OR(B1078=0,'Input and Summary Results'!E660=0),FALSE,'Input and Summary Results'!$E660)</f>
        <v>5.0528799999999999E-2</v>
      </c>
      <c r="E1078">
        <f t="shared" si="80"/>
        <v>2.8688366284884005E-2</v>
      </c>
      <c r="F1078">
        <f t="shared" si="81"/>
        <v>2.0527702622225367E-2</v>
      </c>
      <c r="G1078">
        <f>IF('Input and Summary Results'!$J$4="yes",IF(C1078=FALSE,FALSE,IF('Data Transformation'!E1078&lt;$R$10,E1078,$R$10)),IF(C1078=FALSE,FALSE,IF(C1078&lt;$R$10,C1078,$R$10)))</f>
        <v>1.0682880400000001</v>
      </c>
      <c r="H1078">
        <f>IF('Input and Summary Results'!$J$4="yes",'Data Transformation'!F1078,'Data Transformation'!D1078)</f>
        <v>5.0528799999999999E-2</v>
      </c>
      <c r="I1078">
        <f t="shared" si="79"/>
        <v>45</v>
      </c>
    </row>
    <row r="1079" spans="2:9" x14ac:dyDescent="0.25">
      <c r="B1079">
        <f>IF('Input and Summary Results'!D661=0,FALSE,'Input and Summary Results'!$B661)</f>
        <v>46</v>
      </c>
      <c r="C1079">
        <f>IF(OR(B1079=0,'Input and Summary Results'!D661=0,'Input and Summary Results'!D661=""),FALSE,'Input and Summary Results'!$D661)</f>
        <v>0.11377221999999999</v>
      </c>
      <c r="D1079">
        <f>IF(OR(B1079=0,'Input and Summary Results'!E661=0),FALSE,'Input and Summary Results'!$E661)</f>
        <v>6.995904E-2</v>
      </c>
      <c r="E1079">
        <f t="shared" si="80"/>
        <v>-0.94396376758522671</v>
      </c>
      <c r="F1079">
        <f t="shared" si="81"/>
        <v>0.26686851465146766</v>
      </c>
      <c r="G1079">
        <f>IF('Input and Summary Results'!$J$4="yes",IF(C1079=FALSE,FALSE,IF('Data Transformation'!E1079&lt;$R$10,E1079,$R$10)),IF(C1079=FALSE,FALSE,IF(C1079&lt;$R$10,C1079,$R$10)))</f>
        <v>0.11377221999999999</v>
      </c>
      <c r="H1079">
        <f>IF('Input and Summary Results'!$J$4="yes",'Data Transformation'!F1079,'Data Transformation'!D1079)</f>
        <v>6.995904E-2</v>
      </c>
      <c r="I1079">
        <f t="shared" si="79"/>
        <v>46</v>
      </c>
    </row>
    <row r="1080" spans="2:9" x14ac:dyDescent="0.25">
      <c r="B1080">
        <f>IF('Input and Summary Results'!D662=0,FALSE,'Input and Summary Results'!$B662)</f>
        <v>46</v>
      </c>
      <c r="C1080">
        <f>IF(OR(B1080=0,'Input and Summary Results'!D662=0,'Input and Summary Results'!D662=""),FALSE,'Input and Summary Results'!$D662)</f>
        <v>0.15193478999999999</v>
      </c>
      <c r="D1080">
        <f>IF(OR(B1080=0,'Input and Summary Results'!E662=0),FALSE,'Input and Summary Results'!$E662)</f>
        <v>4.3020070000000001E-2</v>
      </c>
      <c r="E1080">
        <f t="shared" si="80"/>
        <v>-0.81834277008024636</v>
      </c>
      <c r="F1080">
        <f t="shared" si="81"/>
        <v>0.12288634077817202</v>
      </c>
      <c r="G1080">
        <f>IF('Input and Summary Results'!$J$4="yes",IF(C1080=FALSE,FALSE,IF('Data Transformation'!E1080&lt;$R$10,E1080,$R$10)),IF(C1080=FALSE,FALSE,IF(C1080&lt;$R$10,C1080,$R$10)))</f>
        <v>0.15193478999999999</v>
      </c>
      <c r="H1080">
        <f>IF('Input and Summary Results'!$J$4="yes",'Data Transformation'!F1080,'Data Transformation'!D1080)</f>
        <v>4.3020070000000001E-2</v>
      </c>
      <c r="I1080">
        <f t="shared" si="79"/>
        <v>46</v>
      </c>
    </row>
    <row r="1081" spans="2:9" x14ac:dyDescent="0.25">
      <c r="B1081">
        <f>IF('Input and Summary Results'!D663=0,FALSE,'Input and Summary Results'!$B663)</f>
        <v>46</v>
      </c>
      <c r="C1081">
        <f>IF(OR(B1081=0,'Input and Summary Results'!D663=0,'Input and Summary Results'!D663=""),FALSE,'Input and Summary Results'!$D663)</f>
        <v>0.16102421</v>
      </c>
      <c r="D1081">
        <f>IF(OR(B1081=0,'Input and Summary Results'!E663=0),FALSE,'Input and Summary Results'!$E663)</f>
        <v>2.4632640000000001E-2</v>
      </c>
      <c r="E1081">
        <f t="shared" si="80"/>
        <v>-0.79310882285661777</v>
      </c>
      <c r="F1081">
        <f t="shared" si="81"/>
        <v>6.6391046166287659E-2</v>
      </c>
      <c r="G1081">
        <f>IF('Input and Summary Results'!$J$4="yes",IF(C1081=FALSE,FALSE,IF('Data Transformation'!E1081&lt;$R$10,E1081,$R$10)),IF(C1081=FALSE,FALSE,IF(C1081&lt;$R$10,C1081,$R$10)))</f>
        <v>0.16102421</v>
      </c>
      <c r="H1081">
        <f>IF('Input and Summary Results'!$J$4="yes",'Data Transformation'!F1081,'Data Transformation'!D1081)</f>
        <v>2.4632640000000001E-2</v>
      </c>
      <c r="I1081">
        <f t="shared" si="79"/>
        <v>46</v>
      </c>
    </row>
    <row r="1082" spans="2:9" x14ac:dyDescent="0.25">
      <c r="B1082">
        <f>IF('Input and Summary Results'!D664=0,FALSE,'Input and Summary Results'!$B664)</f>
        <v>46</v>
      </c>
      <c r="C1082">
        <f>IF(OR(B1082=0,'Input and Summary Results'!D664=0,'Input and Summary Results'!D664=""),FALSE,'Input and Summary Results'!$D664)</f>
        <v>0.18602474999999999</v>
      </c>
      <c r="D1082">
        <f>IF(OR(B1082=0,'Input and Summary Results'!E664=0),FALSE,'Input and Summary Results'!$E664)</f>
        <v>2.767824E-2</v>
      </c>
      <c r="E1082">
        <f t="shared" si="80"/>
        <v>-0.73042927044149564</v>
      </c>
      <c r="F1082">
        <f t="shared" si="81"/>
        <v>6.4573967496260584E-2</v>
      </c>
      <c r="G1082">
        <f>IF('Input and Summary Results'!$J$4="yes",IF(C1082=FALSE,FALSE,IF('Data Transformation'!E1082&lt;$R$10,E1082,$R$10)),IF(C1082=FALSE,FALSE,IF(C1082&lt;$R$10,C1082,$R$10)))</f>
        <v>0.18602474999999999</v>
      </c>
      <c r="H1082">
        <f>IF('Input and Summary Results'!$J$4="yes",'Data Transformation'!F1082,'Data Transformation'!D1082)</f>
        <v>2.767824E-2</v>
      </c>
      <c r="I1082">
        <f t="shared" si="79"/>
        <v>46</v>
      </c>
    </row>
    <row r="1083" spans="2:9" x14ac:dyDescent="0.25">
      <c r="B1083">
        <f>IF('Input and Summary Results'!D665=0,FALSE,'Input and Summary Results'!$B665)</f>
        <v>46</v>
      </c>
      <c r="C1083">
        <f>IF(OR(B1083=0,'Input and Summary Results'!D665=0,'Input and Summary Results'!D665=""),FALSE,'Input and Summary Results'!$D665)</f>
        <v>0.19512945000000001</v>
      </c>
      <c r="D1083">
        <f>IF(OR(B1083=0,'Input and Summary Results'!E665=0),FALSE,'Input and Summary Results'!$E665)</f>
        <v>5.8979080000000003E-2</v>
      </c>
      <c r="E1083">
        <f t="shared" si="80"/>
        <v>-0.70967717956869403</v>
      </c>
      <c r="F1083">
        <f t="shared" si="81"/>
        <v>0.13117917731024201</v>
      </c>
      <c r="G1083">
        <f>IF('Input and Summary Results'!$J$4="yes",IF(C1083=FALSE,FALSE,IF('Data Transformation'!E1083&lt;$R$10,E1083,$R$10)),IF(C1083=FALSE,FALSE,IF(C1083&lt;$R$10,C1083,$R$10)))</f>
        <v>0.19512945000000001</v>
      </c>
      <c r="H1083">
        <f>IF('Input and Summary Results'!$J$4="yes",'Data Transformation'!F1083,'Data Transformation'!D1083)</f>
        <v>5.8979080000000003E-2</v>
      </c>
      <c r="I1083">
        <f t="shared" si="79"/>
        <v>46</v>
      </c>
    </row>
    <row r="1084" spans="2:9" x14ac:dyDescent="0.25">
      <c r="B1084">
        <f>IF('Input and Summary Results'!D666=0,FALSE,'Input and Summary Results'!$B666)</f>
        <v>46</v>
      </c>
      <c r="C1084">
        <f>IF(OR(B1084=0,'Input and Summary Results'!D666=0,'Input and Summary Results'!D666=""),FALSE,'Input and Summary Results'!$D666)</f>
        <v>0.19812535000000001</v>
      </c>
      <c r="D1084">
        <f>IF(OR(B1084=0,'Input and Summary Results'!E666=0),FALSE,'Input and Summary Results'!$E666)</f>
        <v>3.9423649999999998E-2</v>
      </c>
      <c r="E1084">
        <f t="shared" si="80"/>
        <v>-0.7030599532309334</v>
      </c>
      <c r="F1084">
        <f t="shared" si="81"/>
        <v>8.6358782962402333E-2</v>
      </c>
      <c r="G1084">
        <f>IF('Input and Summary Results'!$J$4="yes",IF(C1084=FALSE,FALSE,IF('Data Transformation'!E1084&lt;$R$10,E1084,$R$10)),IF(C1084=FALSE,FALSE,IF(C1084&lt;$R$10,C1084,$R$10)))</f>
        <v>0.19812535000000001</v>
      </c>
      <c r="H1084">
        <f>IF('Input and Summary Results'!$J$4="yes",'Data Transformation'!F1084,'Data Transformation'!D1084)</f>
        <v>3.9423649999999998E-2</v>
      </c>
      <c r="I1084">
        <f t="shared" si="79"/>
        <v>46</v>
      </c>
    </row>
    <row r="1085" spans="2:9" x14ac:dyDescent="0.25">
      <c r="B1085">
        <f>IF('Input and Summary Results'!D667=0,FALSE,'Input and Summary Results'!$B667)</f>
        <v>46</v>
      </c>
      <c r="C1085">
        <f>IF(OR(B1085=0,'Input and Summary Results'!D667=0,'Input and Summary Results'!D667=""),FALSE,'Input and Summary Results'!$D667)</f>
        <v>0.20951354</v>
      </c>
      <c r="D1085">
        <f>IF(OR(B1085=0,'Input and Summary Results'!E667=0),FALSE,'Input and Summary Results'!$E667)</f>
        <v>2.6496559999999999E-2</v>
      </c>
      <c r="E1085">
        <f t="shared" si="80"/>
        <v>-0.67878790512122034</v>
      </c>
      <c r="F1085">
        <f t="shared" si="81"/>
        <v>5.4886701069534687E-2</v>
      </c>
      <c r="G1085">
        <f>IF('Input and Summary Results'!$J$4="yes",IF(C1085=FALSE,FALSE,IF('Data Transformation'!E1085&lt;$R$10,E1085,$R$10)),IF(C1085=FALSE,FALSE,IF(C1085&lt;$R$10,C1085,$R$10)))</f>
        <v>0.20951354</v>
      </c>
      <c r="H1085">
        <f>IF('Input and Summary Results'!$J$4="yes",'Data Transformation'!F1085,'Data Transformation'!D1085)</f>
        <v>2.6496559999999999E-2</v>
      </c>
      <c r="I1085">
        <f t="shared" si="79"/>
        <v>46</v>
      </c>
    </row>
    <row r="1086" spans="2:9" x14ac:dyDescent="0.25">
      <c r="B1086">
        <f>IF('Input and Summary Results'!D668=0,FALSE,'Input and Summary Results'!$B668)</f>
        <v>46</v>
      </c>
      <c r="C1086">
        <f>IF(OR(B1086=0,'Input and Summary Results'!D668=0,'Input and Summary Results'!D668=""),FALSE,'Input and Summary Results'!$D668)</f>
        <v>0.20998848000000001</v>
      </c>
      <c r="D1086">
        <f>IF(OR(B1086=0,'Input and Summary Results'!E668=0),FALSE,'Input and Summary Results'!$E668)</f>
        <v>3.9082859999999997E-2</v>
      </c>
      <c r="E1086">
        <f t="shared" si="80"/>
        <v>-0.67780453007400299</v>
      </c>
      <c r="F1086">
        <f t="shared" si="81"/>
        <v>8.0775675122749593E-2</v>
      </c>
      <c r="G1086">
        <f>IF('Input and Summary Results'!$J$4="yes",IF(C1086=FALSE,FALSE,IF('Data Transformation'!E1086&lt;$R$10,E1086,$R$10)),IF(C1086=FALSE,FALSE,IF(C1086&lt;$R$10,C1086,$R$10)))</f>
        <v>0.20998848000000001</v>
      </c>
      <c r="H1086">
        <f>IF('Input and Summary Results'!$J$4="yes",'Data Transformation'!F1086,'Data Transformation'!D1086)</f>
        <v>3.9082859999999997E-2</v>
      </c>
      <c r="I1086">
        <f t="shared" si="79"/>
        <v>46</v>
      </c>
    </row>
    <row r="1087" spans="2:9" x14ac:dyDescent="0.25">
      <c r="B1087">
        <f>IF('Input and Summary Results'!D669=0,FALSE,'Input and Summary Results'!$B669)</f>
        <v>46</v>
      </c>
      <c r="C1087">
        <f>IF(OR(B1087=0,'Input and Summary Results'!D669=0,'Input and Summary Results'!D669=""),FALSE,'Input and Summary Results'!$D669)</f>
        <v>0.21313687000000001</v>
      </c>
      <c r="D1087">
        <f>IF(OR(B1087=0,'Input and Summary Results'!E669=0),FALSE,'Input and Summary Results'!$E669)</f>
        <v>4.9114329999999998E-2</v>
      </c>
      <c r="E1087">
        <f t="shared" si="80"/>
        <v>-0.671341416299441</v>
      </c>
      <c r="F1087">
        <f t="shared" si="81"/>
        <v>0.10000906562998696</v>
      </c>
      <c r="G1087">
        <f>IF('Input and Summary Results'!$J$4="yes",IF(C1087=FALSE,FALSE,IF('Data Transformation'!E1087&lt;$R$10,E1087,$R$10)),IF(C1087=FALSE,FALSE,IF(C1087&lt;$R$10,C1087,$R$10)))</f>
        <v>0.21313687000000001</v>
      </c>
      <c r="H1087">
        <f>IF('Input and Summary Results'!$J$4="yes",'Data Transformation'!F1087,'Data Transformation'!D1087)</f>
        <v>4.9114329999999998E-2</v>
      </c>
      <c r="I1087">
        <f t="shared" si="79"/>
        <v>46</v>
      </c>
    </row>
    <row r="1088" spans="2:9" x14ac:dyDescent="0.25">
      <c r="B1088">
        <f>IF('Input and Summary Results'!D670=0,FALSE,'Input and Summary Results'!$B670)</f>
        <v>46</v>
      </c>
      <c r="C1088">
        <f>IF(OR(B1088=0,'Input and Summary Results'!D670=0,'Input and Summary Results'!D670=""),FALSE,'Input and Summary Results'!$D670)</f>
        <v>0.21983066000000001</v>
      </c>
      <c r="D1088">
        <f>IF(OR(B1088=0,'Input and Summary Results'!E670=0),FALSE,'Input and Summary Results'!$E670)</f>
        <v>6.1206480000000001E-2</v>
      </c>
      <c r="E1088">
        <f t="shared" si="80"/>
        <v>-0.65791173620638099</v>
      </c>
      <c r="F1088">
        <f t="shared" si="81"/>
        <v>0.12083670366999762</v>
      </c>
      <c r="G1088">
        <f>IF('Input and Summary Results'!$J$4="yes",IF(C1088=FALSE,FALSE,IF('Data Transformation'!E1088&lt;$R$10,E1088,$R$10)),IF(C1088=FALSE,FALSE,IF(C1088&lt;$R$10,C1088,$R$10)))</f>
        <v>0.21983066000000001</v>
      </c>
      <c r="H1088">
        <f>IF('Input and Summary Results'!$J$4="yes",'Data Transformation'!F1088,'Data Transformation'!D1088)</f>
        <v>6.1206480000000001E-2</v>
      </c>
      <c r="I1088">
        <f t="shared" si="79"/>
        <v>46</v>
      </c>
    </row>
    <row r="1089" spans="2:9" x14ac:dyDescent="0.25">
      <c r="B1089">
        <f>IF('Input and Summary Results'!D671=0,FALSE,'Input and Summary Results'!$B671)</f>
        <v>46</v>
      </c>
      <c r="C1089">
        <f>IF(OR(B1089=0,'Input and Summary Results'!D671=0,'Input and Summary Results'!D671=""),FALSE,'Input and Summary Results'!$D671)</f>
        <v>0.2343394</v>
      </c>
      <c r="D1089">
        <f>IF(OR(B1089=0,'Input and Summary Results'!E671=0),FALSE,'Input and Summary Results'!$E671)</f>
        <v>4.5743239999999998E-2</v>
      </c>
      <c r="E1089">
        <f t="shared" si="80"/>
        <v>-0.63015468637514882</v>
      </c>
      <c r="F1089">
        <f t="shared" si="81"/>
        <v>8.4717150253009091E-2</v>
      </c>
      <c r="G1089">
        <f>IF('Input and Summary Results'!$J$4="yes",IF(C1089=FALSE,FALSE,IF('Data Transformation'!E1089&lt;$R$10,E1089,$R$10)),IF(C1089=FALSE,FALSE,IF(C1089&lt;$R$10,C1089,$R$10)))</f>
        <v>0.2343394</v>
      </c>
      <c r="H1089">
        <f>IF('Input and Summary Results'!$J$4="yes",'Data Transformation'!F1089,'Data Transformation'!D1089)</f>
        <v>4.5743239999999998E-2</v>
      </c>
      <c r="I1089">
        <f t="shared" si="79"/>
        <v>46</v>
      </c>
    </row>
    <row r="1090" spans="2:9" x14ac:dyDescent="0.25">
      <c r="B1090">
        <f>IF('Input and Summary Results'!D672=0,FALSE,'Input and Summary Results'!$B672)</f>
        <v>46</v>
      </c>
      <c r="C1090">
        <f>IF(OR(B1090=0,'Input and Summary Results'!D672=0,'Input and Summary Results'!D672=""),FALSE,'Input and Summary Results'!$D672)</f>
        <v>0.24107662999999999</v>
      </c>
      <c r="D1090">
        <f>IF(OR(B1090=0,'Input and Summary Results'!E672=0),FALSE,'Input and Summary Results'!$E672)</f>
        <v>6.7485180000000006E-2</v>
      </c>
      <c r="E1090">
        <f t="shared" si="80"/>
        <v>-0.61784488814586147</v>
      </c>
      <c r="F1090">
        <f t="shared" si="81"/>
        <v>0.12149069828958538</v>
      </c>
      <c r="G1090">
        <f>IF('Input and Summary Results'!$J$4="yes",IF(C1090=FALSE,FALSE,IF('Data Transformation'!E1090&lt;$R$10,E1090,$R$10)),IF(C1090=FALSE,FALSE,IF(C1090&lt;$R$10,C1090,$R$10)))</f>
        <v>0.24107662999999999</v>
      </c>
      <c r="H1090">
        <f>IF('Input and Summary Results'!$J$4="yes",'Data Transformation'!F1090,'Data Transformation'!D1090)</f>
        <v>6.7485180000000006E-2</v>
      </c>
      <c r="I1090">
        <f t="shared" si="79"/>
        <v>46</v>
      </c>
    </row>
    <row r="1091" spans="2:9" x14ac:dyDescent="0.25">
      <c r="B1091">
        <f>IF('Input and Summary Results'!D673=0,FALSE,'Input and Summary Results'!$B673)</f>
        <v>46</v>
      </c>
      <c r="C1091">
        <f>IF(OR(B1091=0,'Input and Summary Results'!D673=0,'Input and Summary Results'!D673=""),FALSE,'Input and Summary Results'!$D673)</f>
        <v>0.28709321999999998</v>
      </c>
      <c r="D1091">
        <f>IF(OR(B1091=0,'Input and Summary Results'!E673=0),FALSE,'Input and Summary Results'!$E673)</f>
        <v>2.7712400000000002E-2</v>
      </c>
      <c r="E1091">
        <f t="shared" si="80"/>
        <v>-0.54197706369073162</v>
      </c>
      <c r="F1091">
        <f t="shared" si="81"/>
        <v>4.1892948917428285E-2</v>
      </c>
      <c r="G1091">
        <f>IF('Input and Summary Results'!$J$4="yes",IF(C1091=FALSE,FALSE,IF('Data Transformation'!E1091&lt;$R$10,E1091,$R$10)),IF(C1091=FALSE,FALSE,IF(C1091&lt;$R$10,C1091,$R$10)))</f>
        <v>0.28709321999999998</v>
      </c>
      <c r="H1091">
        <f>IF('Input and Summary Results'!$J$4="yes",'Data Transformation'!F1091,'Data Transformation'!D1091)</f>
        <v>2.7712400000000002E-2</v>
      </c>
      <c r="I1091">
        <f t="shared" si="79"/>
        <v>46</v>
      </c>
    </row>
    <row r="1092" spans="2:9" x14ac:dyDescent="0.25">
      <c r="B1092">
        <f>IF('Input and Summary Results'!D674=0,FALSE,'Input and Summary Results'!$B674)</f>
        <v>46</v>
      </c>
      <c r="C1092">
        <f>IF(OR(B1092=0,'Input and Summary Results'!D674=0,'Input and Summary Results'!D674=""),FALSE,'Input and Summary Results'!$D674)</f>
        <v>0.40205624000000001</v>
      </c>
      <c r="D1092">
        <f>IF(OR(B1092=0,'Input and Summary Results'!E674=0),FALSE,'Input and Summary Results'!$E674)</f>
        <v>5.4982139999999999E-2</v>
      </c>
      <c r="E1092">
        <f t="shared" si="80"/>
        <v>-0.39571319315108661</v>
      </c>
      <c r="F1092">
        <f t="shared" si="81"/>
        <v>5.9350524593275805E-2</v>
      </c>
      <c r="G1092">
        <f>IF('Input and Summary Results'!$J$4="yes",IF(C1092=FALSE,FALSE,IF('Data Transformation'!E1092&lt;$R$10,E1092,$R$10)),IF(C1092=FALSE,FALSE,IF(C1092&lt;$R$10,C1092,$R$10)))</f>
        <v>0.40205624000000001</v>
      </c>
      <c r="H1092">
        <f>IF('Input and Summary Results'!$J$4="yes",'Data Transformation'!F1092,'Data Transformation'!D1092)</f>
        <v>5.4982139999999999E-2</v>
      </c>
      <c r="I1092">
        <f t="shared" si="79"/>
        <v>46</v>
      </c>
    </row>
    <row r="1093" spans="2:9" x14ac:dyDescent="0.25">
      <c r="B1093">
        <f>IF('Input and Summary Results'!D675=0,FALSE,'Input and Summary Results'!$B675)</f>
        <v>46</v>
      </c>
      <c r="C1093">
        <f>IF(OR(B1093=0,'Input and Summary Results'!D675=0,'Input and Summary Results'!D675=""),FALSE,'Input and Summary Results'!$D675)</f>
        <v>0.40538266000000001</v>
      </c>
      <c r="D1093">
        <f>IF(OR(B1093=0,'Input and Summary Results'!E675=0),FALSE,'Input and Summary Results'!$E675)</f>
        <v>3.5183409999999998E-2</v>
      </c>
      <c r="E1093">
        <f t="shared" si="80"/>
        <v>-0.39213483193154924</v>
      </c>
      <c r="F1093">
        <f t="shared" si="81"/>
        <v>3.7667126512021996E-2</v>
      </c>
      <c r="G1093">
        <f>IF('Input and Summary Results'!$J$4="yes",IF(C1093=FALSE,FALSE,IF('Data Transformation'!E1093&lt;$R$10,E1093,$R$10)),IF(C1093=FALSE,FALSE,IF(C1093&lt;$R$10,C1093,$R$10)))</f>
        <v>0.40538266000000001</v>
      </c>
      <c r="H1093">
        <f>IF('Input and Summary Results'!$J$4="yes",'Data Transformation'!F1093,'Data Transformation'!D1093)</f>
        <v>3.5183409999999998E-2</v>
      </c>
      <c r="I1093">
        <f t="shared" ref="I1093:I1156" si="82">IF(G1093=FALSE,"",B1093)</f>
        <v>46</v>
      </c>
    </row>
    <row r="1094" spans="2:9" x14ac:dyDescent="0.25">
      <c r="B1094">
        <f>IF('Input and Summary Results'!D676=0,FALSE,'Input and Summary Results'!$B676)</f>
        <v>46</v>
      </c>
      <c r="C1094">
        <f>IF(OR(B1094=0,'Input and Summary Results'!D676=0,'Input and Summary Results'!D676=""),FALSE,'Input and Summary Results'!$D676)</f>
        <v>0.61762077999999998</v>
      </c>
      <c r="D1094">
        <f>IF(OR(B1094=0,'Input and Summary Results'!E676=0),FALSE,'Input and Summary Results'!$E676)</f>
        <v>3.5252430000000001E-2</v>
      </c>
      <c r="E1094">
        <f t="shared" si="80"/>
        <v>-0.20927810048398776</v>
      </c>
      <c r="F1094">
        <f t="shared" si="81"/>
        <v>2.477176143587656E-2</v>
      </c>
      <c r="G1094">
        <f>IF('Input and Summary Results'!$J$4="yes",IF(C1094=FALSE,FALSE,IF('Data Transformation'!E1094&lt;$R$10,E1094,$R$10)),IF(C1094=FALSE,FALSE,IF(C1094&lt;$R$10,C1094,$R$10)))</f>
        <v>0.61762077999999998</v>
      </c>
      <c r="H1094">
        <f>IF('Input and Summary Results'!$J$4="yes",'Data Transformation'!F1094,'Data Transformation'!D1094)</f>
        <v>3.5252430000000001E-2</v>
      </c>
      <c r="I1094">
        <f t="shared" si="82"/>
        <v>46</v>
      </c>
    </row>
    <row r="1095" spans="2:9" x14ac:dyDescent="0.25">
      <c r="B1095">
        <f>IF('Input and Summary Results'!D677=0,FALSE,'Input and Summary Results'!$B677)</f>
        <v>46</v>
      </c>
      <c r="C1095">
        <f>IF(OR(B1095=0,'Input and Summary Results'!D677=0,'Input and Summary Results'!D677=""),FALSE,'Input and Summary Results'!$D677)</f>
        <v>0.62517213999999999</v>
      </c>
      <c r="D1095">
        <f>IF(OR(B1095=0,'Input and Summary Results'!E677=0),FALSE,'Input and Summary Results'!$E677)</f>
        <v>2.500016E-2</v>
      </c>
      <c r="E1095">
        <f t="shared" si="80"/>
        <v>-0.20400038400195497</v>
      </c>
      <c r="F1095">
        <f t="shared" si="81"/>
        <v>1.7355331029306587E-2</v>
      </c>
      <c r="G1095">
        <f>IF('Input and Summary Results'!$J$4="yes",IF(C1095=FALSE,FALSE,IF('Data Transformation'!E1095&lt;$R$10,E1095,$R$10)),IF(C1095=FALSE,FALSE,IF(C1095&lt;$R$10,C1095,$R$10)))</f>
        <v>0.62517213999999999</v>
      </c>
      <c r="H1095">
        <f>IF('Input and Summary Results'!$J$4="yes",'Data Transformation'!F1095,'Data Transformation'!D1095)</f>
        <v>2.500016E-2</v>
      </c>
      <c r="I1095">
        <f t="shared" si="82"/>
        <v>46</v>
      </c>
    </row>
    <row r="1096" spans="2:9" x14ac:dyDescent="0.25">
      <c r="B1096">
        <f>IF('Input and Summary Results'!D678=0,FALSE,'Input and Summary Results'!$B678)</f>
        <v>46</v>
      </c>
      <c r="C1096">
        <f>IF(OR(B1096=0,'Input and Summary Results'!D678=0,'Input and Summary Results'!D678=""),FALSE,'Input and Summary Results'!$D678)</f>
        <v>0.87573696999999995</v>
      </c>
      <c r="D1096">
        <f>IF(OR(B1096=0,'Input and Summary Results'!E678=0),FALSE,'Input and Summary Results'!$E678)</f>
        <v>3.1253410000000002E-2</v>
      </c>
      <c r="E1096">
        <f t="shared" si="80"/>
        <v>-5.7626315784974853E-2</v>
      </c>
      <c r="F1096">
        <f t="shared" si="81"/>
        <v>1.5488646025758172E-2</v>
      </c>
      <c r="G1096">
        <f>IF('Input and Summary Results'!$J$4="yes",IF(C1096=FALSE,FALSE,IF('Data Transformation'!E1096&lt;$R$10,E1096,$R$10)),IF(C1096=FALSE,FALSE,IF(C1096&lt;$R$10,C1096,$R$10)))</f>
        <v>0.87573696999999995</v>
      </c>
      <c r="H1096">
        <f>IF('Input and Summary Results'!$J$4="yes",'Data Transformation'!F1096,'Data Transformation'!D1096)</f>
        <v>3.1253410000000002E-2</v>
      </c>
      <c r="I1096">
        <f t="shared" si="82"/>
        <v>46</v>
      </c>
    </row>
    <row r="1097" spans="2:9" x14ac:dyDescent="0.25">
      <c r="B1097">
        <f>IF('Input and Summary Results'!D679=0,FALSE,'Input and Summary Results'!$B679)</f>
        <v>47</v>
      </c>
      <c r="C1097">
        <f>IF(OR(B1097=0,'Input and Summary Results'!D679=0,'Input and Summary Results'!D679=""),FALSE,'Input and Summary Results'!$D679)</f>
        <v>0.93137126000000003</v>
      </c>
      <c r="D1097">
        <f>IF(OR(B1097=0,'Input and Summary Results'!E679=0),FALSE,'Input and Summary Results'!$E679)</f>
        <v>4.7076630000000001E-2</v>
      </c>
      <c r="E1097">
        <f t="shared" si="80"/>
        <v>-3.087716753704867E-2</v>
      </c>
      <c r="F1097">
        <f t="shared" si="81"/>
        <v>2.1936748853513044E-2</v>
      </c>
      <c r="G1097">
        <f>IF('Input and Summary Results'!$J$4="yes",IF(C1097=FALSE,FALSE,IF('Data Transformation'!E1097&lt;$R$10,E1097,$R$10)),IF(C1097=FALSE,FALSE,IF(C1097&lt;$R$10,C1097,$R$10)))</f>
        <v>0.93137126000000003</v>
      </c>
      <c r="H1097">
        <f>IF('Input and Summary Results'!$J$4="yes",'Data Transformation'!F1097,'Data Transformation'!D1097)</f>
        <v>4.7076630000000001E-2</v>
      </c>
      <c r="I1097">
        <f t="shared" si="82"/>
        <v>47</v>
      </c>
    </row>
    <row r="1098" spans="2:9" x14ac:dyDescent="0.25">
      <c r="B1098">
        <f>IF('Input and Summary Results'!D680=0,FALSE,'Input and Summary Results'!$B680)</f>
        <v>47</v>
      </c>
      <c r="C1098">
        <f>IF(OR(B1098=0,'Input and Summary Results'!D680=0,'Input and Summary Results'!D680=""),FALSE,'Input and Summary Results'!$D680)</f>
        <v>0.94928062000000002</v>
      </c>
      <c r="D1098">
        <f>IF(OR(B1098=0,'Input and Summary Results'!E680=0),FALSE,'Input and Summary Results'!$E680)</f>
        <v>6.5701109999999993E-2</v>
      </c>
      <c r="E1098">
        <f t="shared" si="80"/>
        <v>-2.2605385357444274E-2</v>
      </c>
      <c r="F1098">
        <f t="shared" si="81"/>
        <v>3.0037779281747053E-2</v>
      </c>
      <c r="G1098">
        <f>IF('Input and Summary Results'!$J$4="yes",IF(C1098=FALSE,FALSE,IF('Data Transformation'!E1098&lt;$R$10,E1098,$R$10)),IF(C1098=FALSE,FALSE,IF(C1098&lt;$R$10,C1098,$R$10)))</f>
        <v>0.94928062000000002</v>
      </c>
      <c r="H1098">
        <f>IF('Input and Summary Results'!$J$4="yes",'Data Transformation'!F1098,'Data Transformation'!D1098)</f>
        <v>6.5701109999999993E-2</v>
      </c>
      <c r="I1098">
        <f t="shared" si="82"/>
        <v>47</v>
      </c>
    </row>
    <row r="1099" spans="2:9" x14ac:dyDescent="0.25">
      <c r="B1099">
        <f>IF('Input and Summary Results'!D681=0,FALSE,'Input and Summary Results'!$B681)</f>
        <v>47</v>
      </c>
      <c r="C1099">
        <f>IF(OR(B1099=0,'Input and Summary Results'!D681=0,'Input and Summary Results'!D681=""),FALSE,'Input and Summary Results'!$D681)</f>
        <v>0.94955933999999997</v>
      </c>
      <c r="D1099">
        <f>IF(OR(B1099=0,'Input and Summary Results'!E681=0),FALSE,'Input and Summary Results'!$E681)</f>
        <v>4.0327620000000002E-2</v>
      </c>
      <c r="E1099">
        <f t="shared" si="80"/>
        <v>-2.2477890085156663E-2</v>
      </c>
      <c r="F1099">
        <f t="shared" si="81"/>
        <v>1.8431904508463898E-2</v>
      </c>
      <c r="G1099">
        <f>IF('Input and Summary Results'!$J$4="yes",IF(C1099=FALSE,FALSE,IF('Data Transformation'!E1099&lt;$R$10,E1099,$R$10)),IF(C1099=FALSE,FALSE,IF(C1099&lt;$R$10,C1099,$R$10)))</f>
        <v>0.94955933999999997</v>
      </c>
      <c r="H1099">
        <f>IF('Input and Summary Results'!$J$4="yes",'Data Transformation'!F1099,'Data Transformation'!D1099)</f>
        <v>4.0327620000000002E-2</v>
      </c>
      <c r="I1099">
        <f t="shared" si="82"/>
        <v>47</v>
      </c>
    </row>
    <row r="1100" spans="2:9" x14ac:dyDescent="0.25">
      <c r="B1100">
        <f>IF('Input and Summary Results'!D682=0,FALSE,'Input and Summary Results'!$B682)</f>
        <v>47</v>
      </c>
      <c r="C1100">
        <f>IF(OR(B1100=0,'Input and Summary Results'!D682=0,'Input and Summary Results'!D682=""),FALSE,'Input and Summary Results'!$D682)</f>
        <v>0.95475418999999995</v>
      </c>
      <c r="D1100">
        <f>IF(OR(B1100=0,'Input and Summary Results'!E682=0),FALSE,'Input and Summary Results'!$E682)</f>
        <v>6.8726529999999994E-2</v>
      </c>
      <c r="E1100">
        <f t="shared" si="80"/>
        <v>-2.0108427021273283E-2</v>
      </c>
      <c r="F1100">
        <f t="shared" si="81"/>
        <v>3.124083071057274E-2</v>
      </c>
      <c r="G1100">
        <f>IF('Input and Summary Results'!$J$4="yes",IF(C1100=FALSE,FALSE,IF('Data Transformation'!E1100&lt;$R$10,E1100,$R$10)),IF(C1100=FALSE,FALSE,IF(C1100&lt;$R$10,C1100,$R$10)))</f>
        <v>0.95475418999999995</v>
      </c>
      <c r="H1100">
        <f>IF('Input and Summary Results'!$J$4="yes",'Data Transformation'!F1100,'Data Transformation'!D1100)</f>
        <v>6.8726529999999994E-2</v>
      </c>
      <c r="I1100">
        <f t="shared" si="82"/>
        <v>47</v>
      </c>
    </row>
    <row r="1101" spans="2:9" x14ac:dyDescent="0.25">
      <c r="B1101">
        <f>IF('Input and Summary Results'!D683=0,FALSE,'Input and Summary Results'!$B683)</f>
        <v>47</v>
      </c>
      <c r="C1101">
        <f>IF(OR(B1101=0,'Input and Summary Results'!D683=0,'Input and Summary Results'!D683=""),FALSE,'Input and Summary Results'!$D683)</f>
        <v>0.95603450000000001</v>
      </c>
      <c r="D1101">
        <f>IF(OR(B1101=0,'Input and Summary Results'!E683=0),FALSE,'Input and Summary Results'!$E683)</f>
        <v>3.1746789999999997E-2</v>
      </c>
      <c r="E1101">
        <f t="shared" si="80"/>
        <v>-1.9526435245576661E-2</v>
      </c>
      <c r="F1101">
        <f t="shared" si="81"/>
        <v>1.4411725581032901E-2</v>
      </c>
      <c r="G1101">
        <f>IF('Input and Summary Results'!$J$4="yes",IF(C1101=FALSE,FALSE,IF('Data Transformation'!E1101&lt;$R$10,E1101,$R$10)),IF(C1101=FALSE,FALSE,IF(C1101&lt;$R$10,C1101,$R$10)))</f>
        <v>0.95603450000000001</v>
      </c>
      <c r="H1101">
        <f>IF('Input and Summary Results'!$J$4="yes",'Data Transformation'!F1101,'Data Transformation'!D1101)</f>
        <v>3.1746789999999997E-2</v>
      </c>
      <c r="I1101">
        <f t="shared" si="82"/>
        <v>47</v>
      </c>
    </row>
    <row r="1102" spans="2:9" x14ac:dyDescent="0.25">
      <c r="B1102">
        <f>IF('Input and Summary Results'!D684=0,FALSE,'Input and Summary Results'!$B684)</f>
        <v>47</v>
      </c>
      <c r="C1102">
        <f>IF(OR(B1102=0,'Input and Summary Results'!D684=0,'Input and Summary Results'!D684=""),FALSE,'Input and Summary Results'!$D684)</f>
        <v>0.95840913999999999</v>
      </c>
      <c r="D1102">
        <f>IF(OR(B1102=0,'Input and Summary Results'!E684=0),FALSE,'Input and Summary Results'!$E684)</f>
        <v>2.490421E-2</v>
      </c>
      <c r="E1102">
        <f t="shared" si="80"/>
        <v>-1.844905322621947E-2</v>
      </c>
      <c r="F1102">
        <f t="shared" si="81"/>
        <v>1.1277466677748921E-2</v>
      </c>
      <c r="G1102">
        <f>IF('Input and Summary Results'!$J$4="yes",IF(C1102=FALSE,FALSE,IF('Data Transformation'!E1102&lt;$R$10,E1102,$R$10)),IF(C1102=FALSE,FALSE,IF(C1102&lt;$R$10,C1102,$R$10)))</f>
        <v>0.95840913999999999</v>
      </c>
      <c r="H1102">
        <f>IF('Input and Summary Results'!$J$4="yes",'Data Transformation'!F1102,'Data Transformation'!D1102)</f>
        <v>2.490421E-2</v>
      </c>
      <c r="I1102">
        <f t="shared" si="82"/>
        <v>47</v>
      </c>
    </row>
    <row r="1103" spans="2:9" x14ac:dyDescent="0.25">
      <c r="B1103">
        <f>IF('Input and Summary Results'!D685=0,FALSE,'Input and Summary Results'!$B685)</f>
        <v>47</v>
      </c>
      <c r="C1103">
        <f>IF(OR(B1103=0,'Input and Summary Results'!D685=0,'Input and Summary Results'!D685=""),FALSE,'Input and Summary Results'!$D685)</f>
        <v>1.00220786</v>
      </c>
      <c r="D1103">
        <f>IF(OR(B1103=0,'Input and Summary Results'!E685=0),FALSE,'Input and Summary Results'!$E685)</f>
        <v>0.10001296</v>
      </c>
      <c r="E1103">
        <f t="shared" si="80"/>
        <v>9.5780445439442197E-4</v>
      </c>
      <c r="F1103">
        <f t="shared" si="81"/>
        <v>4.3310002218501863E-2</v>
      </c>
      <c r="G1103">
        <f>IF('Input and Summary Results'!$J$4="yes",IF(C1103=FALSE,FALSE,IF('Data Transformation'!E1103&lt;$R$10,E1103,$R$10)),IF(C1103=FALSE,FALSE,IF(C1103&lt;$R$10,C1103,$R$10)))</f>
        <v>1.00220786</v>
      </c>
      <c r="H1103">
        <f>IF('Input and Summary Results'!$J$4="yes",'Data Transformation'!F1103,'Data Transformation'!D1103)</f>
        <v>0.10001296</v>
      </c>
      <c r="I1103">
        <f t="shared" si="82"/>
        <v>47</v>
      </c>
    </row>
    <row r="1104" spans="2:9" x14ac:dyDescent="0.25">
      <c r="B1104">
        <f>IF('Input and Summary Results'!D686=0,FALSE,'Input and Summary Results'!$B686)</f>
        <v>47</v>
      </c>
      <c r="C1104">
        <f>IF(OR(B1104=0,'Input and Summary Results'!D686=0,'Input and Summary Results'!D686=""),FALSE,'Input and Summary Results'!$D686)</f>
        <v>1.02057025</v>
      </c>
      <c r="D1104">
        <f>IF(OR(B1104=0,'Input and Summary Results'!E686=0),FALSE,'Input and Summary Results'!$E686)</f>
        <v>2.914827E-2</v>
      </c>
      <c r="E1104">
        <f t="shared" si="80"/>
        <v>8.8429043360617812E-3</v>
      </c>
      <c r="F1104">
        <f t="shared" si="81"/>
        <v>1.2395373253335572E-2</v>
      </c>
      <c r="G1104">
        <f>IF('Input and Summary Results'!$J$4="yes",IF(C1104=FALSE,FALSE,IF('Data Transformation'!E1104&lt;$R$10,E1104,$R$10)),IF(C1104=FALSE,FALSE,IF(C1104&lt;$R$10,C1104,$R$10)))</f>
        <v>1.02057025</v>
      </c>
      <c r="H1104">
        <f>IF('Input and Summary Results'!$J$4="yes",'Data Transformation'!F1104,'Data Transformation'!D1104)</f>
        <v>2.914827E-2</v>
      </c>
      <c r="I1104">
        <f t="shared" si="82"/>
        <v>47</v>
      </c>
    </row>
    <row r="1105" spans="2:9" x14ac:dyDescent="0.25">
      <c r="B1105">
        <f>IF('Input and Summary Results'!D687=0,FALSE,'Input and Summary Results'!$B687)</f>
        <v>47</v>
      </c>
      <c r="C1105">
        <f>IF(OR(B1105=0,'Input and Summary Results'!D687=0,'Input and Summary Results'!D687=""),FALSE,'Input and Summary Results'!$D687)</f>
        <v>1.0222713800000001</v>
      </c>
      <c r="D1105">
        <f>IF(OR(B1105=0,'Input and Summary Results'!E687=0),FALSE,'Input and Summary Results'!$E687)</f>
        <v>3.8554570000000003E-2</v>
      </c>
      <c r="E1105">
        <f t="shared" si="80"/>
        <v>9.5662022480668789E-3</v>
      </c>
      <c r="F1105">
        <f t="shared" si="81"/>
        <v>1.6368142263749965E-2</v>
      </c>
      <c r="G1105">
        <f>IF('Input and Summary Results'!$J$4="yes",IF(C1105=FALSE,FALSE,IF('Data Transformation'!E1105&lt;$R$10,E1105,$R$10)),IF(C1105=FALSE,FALSE,IF(C1105&lt;$R$10,C1105,$R$10)))</f>
        <v>1.0222713800000001</v>
      </c>
      <c r="H1105">
        <f>IF('Input and Summary Results'!$J$4="yes",'Data Transformation'!F1105,'Data Transformation'!D1105)</f>
        <v>3.8554570000000003E-2</v>
      </c>
      <c r="I1105">
        <f t="shared" si="82"/>
        <v>47</v>
      </c>
    </row>
    <row r="1106" spans="2:9" x14ac:dyDescent="0.25">
      <c r="B1106">
        <f>IF('Input and Summary Results'!D688=0,FALSE,'Input and Summary Results'!$B688)</f>
        <v>47</v>
      </c>
      <c r="C1106">
        <f>IF(OR(B1106=0,'Input and Summary Results'!D688=0,'Input and Summary Results'!D688=""),FALSE,'Input and Summary Results'!$D688)</f>
        <v>1.0256728500000001</v>
      </c>
      <c r="D1106">
        <f>IF(OR(B1106=0,'Input and Summary Results'!E688=0),FALSE,'Input and Summary Results'!$E688)</f>
        <v>3.58582E-2</v>
      </c>
      <c r="E1106">
        <f t="shared" si="80"/>
        <v>1.1008859707307155E-2</v>
      </c>
      <c r="F1106">
        <f t="shared" si="81"/>
        <v>1.5172926533055835E-2</v>
      </c>
      <c r="G1106">
        <f>IF('Input and Summary Results'!$J$4="yes",IF(C1106=FALSE,FALSE,IF('Data Transformation'!E1106&lt;$R$10,E1106,$R$10)),IF(C1106=FALSE,FALSE,IF(C1106&lt;$R$10,C1106,$R$10)))</f>
        <v>1.0256728500000001</v>
      </c>
      <c r="H1106">
        <f>IF('Input and Summary Results'!$J$4="yes",'Data Transformation'!F1106,'Data Transformation'!D1106)</f>
        <v>3.58582E-2</v>
      </c>
      <c r="I1106">
        <f t="shared" si="82"/>
        <v>47</v>
      </c>
    </row>
    <row r="1107" spans="2:9" x14ac:dyDescent="0.25">
      <c r="B1107">
        <f>IF('Input and Summary Results'!D689=0,FALSE,'Input and Summary Results'!$B689)</f>
        <v>47</v>
      </c>
      <c r="C1107">
        <f>IF(OR(B1107=0,'Input and Summary Results'!D689=0,'Input and Summary Results'!D689=""),FALSE,'Input and Summary Results'!$D689)</f>
        <v>1.02618637</v>
      </c>
      <c r="D1107">
        <f>IF(OR(B1107=0,'Input and Summary Results'!E689=0),FALSE,'Input and Summary Results'!$E689)</f>
        <v>9.4773949999999996E-2</v>
      </c>
      <c r="E1107">
        <f t="shared" si="80"/>
        <v>1.1226241976840461E-2</v>
      </c>
      <c r="F1107">
        <f t="shared" si="81"/>
        <v>4.0082284760808114E-2</v>
      </c>
      <c r="G1107">
        <f>IF('Input and Summary Results'!$J$4="yes",IF(C1107=FALSE,FALSE,IF('Data Transformation'!E1107&lt;$R$10,E1107,$R$10)),IF(C1107=FALSE,FALSE,IF(C1107&lt;$R$10,C1107,$R$10)))</f>
        <v>1.02618637</v>
      </c>
      <c r="H1107">
        <f>IF('Input and Summary Results'!$J$4="yes",'Data Transformation'!F1107,'Data Transformation'!D1107)</f>
        <v>9.4773949999999996E-2</v>
      </c>
      <c r="I1107">
        <f t="shared" si="82"/>
        <v>47</v>
      </c>
    </row>
    <row r="1108" spans="2:9" x14ac:dyDescent="0.25">
      <c r="B1108">
        <f>IF('Input and Summary Results'!D690=0,FALSE,'Input and Summary Results'!$B690)</f>
        <v>47</v>
      </c>
      <c r="C1108">
        <f>IF(OR(B1108=0,'Input and Summary Results'!D690=0,'Input and Summary Results'!D690=""),FALSE,'Input and Summary Results'!$D690)</f>
        <v>1.04166209</v>
      </c>
      <c r="D1108">
        <f>IF(OR(B1108=0,'Input and Summary Results'!E690=0),FALSE,'Input and Summary Results'!$E690)</f>
        <v>4.2914559999999997E-2</v>
      </c>
      <c r="E1108">
        <f t="shared" si="80"/>
        <v>1.7726858840004127E-2</v>
      </c>
      <c r="F1108">
        <f t="shared" si="81"/>
        <v>1.7880000835971674E-2</v>
      </c>
      <c r="G1108">
        <f>IF('Input and Summary Results'!$J$4="yes",IF(C1108=FALSE,FALSE,IF('Data Transformation'!E1108&lt;$R$10,E1108,$R$10)),IF(C1108=FALSE,FALSE,IF(C1108&lt;$R$10,C1108,$R$10)))</f>
        <v>1.04166209</v>
      </c>
      <c r="H1108">
        <f>IF('Input and Summary Results'!$J$4="yes",'Data Transformation'!F1108,'Data Transformation'!D1108)</f>
        <v>4.2914559999999997E-2</v>
      </c>
      <c r="I1108">
        <f t="shared" si="82"/>
        <v>47</v>
      </c>
    </row>
    <row r="1109" spans="2:9" x14ac:dyDescent="0.25">
      <c r="B1109">
        <f>IF('Input and Summary Results'!D691=0,FALSE,'Input and Summary Results'!$B691)</f>
        <v>47</v>
      </c>
      <c r="C1109">
        <f>IF(OR(B1109=0,'Input and Summary Results'!D691=0,'Input and Summary Results'!D691=""),FALSE,'Input and Summary Results'!$D691)</f>
        <v>1.0436870199999999</v>
      </c>
      <c r="D1109">
        <f>IF(OR(B1109=0,'Input and Summary Results'!E691=0),FALSE,'Input and Summary Results'!$E691)</f>
        <v>3.8541939999999997E-2</v>
      </c>
      <c r="E1109">
        <f t="shared" si="80"/>
        <v>1.8570282319959382E-2</v>
      </c>
      <c r="F1109">
        <f t="shared" si="81"/>
        <v>1.6027028830922895E-2</v>
      </c>
      <c r="G1109">
        <f>IF('Input and Summary Results'!$J$4="yes",IF(C1109=FALSE,FALSE,IF('Data Transformation'!E1109&lt;$R$10,E1109,$R$10)),IF(C1109=FALSE,FALSE,IF(C1109&lt;$R$10,C1109,$R$10)))</f>
        <v>1.0436870199999999</v>
      </c>
      <c r="H1109">
        <f>IF('Input and Summary Results'!$J$4="yes",'Data Transformation'!F1109,'Data Transformation'!D1109)</f>
        <v>3.8541939999999997E-2</v>
      </c>
      <c r="I1109">
        <f t="shared" si="82"/>
        <v>47</v>
      </c>
    </row>
    <row r="1110" spans="2:9" x14ac:dyDescent="0.25">
      <c r="B1110">
        <f>IF('Input and Summary Results'!D692=0,FALSE,'Input and Summary Results'!$B692)</f>
        <v>47</v>
      </c>
      <c r="C1110">
        <f>IF(OR(B1110=0,'Input and Summary Results'!D692=0,'Input and Summary Results'!D692=""),FALSE,'Input and Summary Results'!$D692)</f>
        <v>1.04445754</v>
      </c>
      <c r="D1110">
        <f>IF(OR(B1110=0,'Input and Summary Results'!E692=0),FALSE,'Input and Summary Results'!$E692)</f>
        <v>8.5276859999999996E-2</v>
      </c>
      <c r="E1110">
        <f t="shared" si="80"/>
        <v>1.8890789439815012E-2</v>
      </c>
      <c r="F1110">
        <f t="shared" si="81"/>
        <v>3.5434812639678966E-2</v>
      </c>
      <c r="G1110">
        <f>IF('Input and Summary Results'!$J$4="yes",IF(C1110=FALSE,FALSE,IF('Data Transformation'!E1110&lt;$R$10,E1110,$R$10)),IF(C1110=FALSE,FALSE,IF(C1110&lt;$R$10,C1110,$R$10)))</f>
        <v>1.04445754</v>
      </c>
      <c r="H1110">
        <f>IF('Input and Summary Results'!$J$4="yes",'Data Transformation'!F1110,'Data Transformation'!D1110)</f>
        <v>8.5276859999999996E-2</v>
      </c>
      <c r="I1110">
        <f t="shared" si="82"/>
        <v>47</v>
      </c>
    </row>
    <row r="1111" spans="2:9" x14ac:dyDescent="0.25">
      <c r="B1111">
        <f>IF('Input and Summary Results'!D693=0,FALSE,'Input and Summary Results'!$B693)</f>
        <v>47</v>
      </c>
      <c r="C1111">
        <f>IF(OR(B1111=0,'Input and Summary Results'!D693=0,'Input and Summary Results'!D693=""),FALSE,'Input and Summary Results'!$D693)</f>
        <v>1.05370516</v>
      </c>
      <c r="D1111">
        <f>IF(OR(B1111=0,'Input and Summary Results'!E693=0),FALSE,'Input and Summary Results'!$E693)</f>
        <v>5.1360969999999999E-2</v>
      </c>
      <c r="E1111">
        <f t="shared" si="80"/>
        <v>2.2719106798718774E-2</v>
      </c>
      <c r="F1111">
        <f t="shared" si="81"/>
        <v>2.1154552360738176E-2</v>
      </c>
      <c r="G1111">
        <f>IF('Input and Summary Results'!$J$4="yes",IF(C1111=FALSE,FALSE,IF('Data Transformation'!E1111&lt;$R$10,E1111,$R$10)),IF(C1111=FALSE,FALSE,IF(C1111&lt;$R$10,C1111,$R$10)))</f>
        <v>1.05370516</v>
      </c>
      <c r="H1111">
        <f>IF('Input and Summary Results'!$J$4="yes",'Data Transformation'!F1111,'Data Transformation'!D1111)</f>
        <v>5.1360969999999999E-2</v>
      </c>
      <c r="I1111">
        <f t="shared" si="82"/>
        <v>47</v>
      </c>
    </row>
    <row r="1112" spans="2:9" x14ac:dyDescent="0.25">
      <c r="B1112">
        <f>IF('Input and Summary Results'!D694=0,FALSE,'Input and Summary Results'!$B694)</f>
        <v>47</v>
      </c>
      <c r="C1112">
        <f>IF(OR(B1112=0,'Input and Summary Results'!D694=0,'Input and Summary Results'!D694=""),FALSE,'Input and Summary Results'!$D694)</f>
        <v>1.0744135299999999</v>
      </c>
      <c r="D1112">
        <f>IF(OR(B1112=0,'Input and Summary Results'!E694=0),FALSE,'Input and Summary Results'!$E694)</f>
        <v>6.7252790000000007E-2</v>
      </c>
      <c r="E1112">
        <f t="shared" si="80"/>
        <v>3.1171468729294421E-2</v>
      </c>
      <c r="F1112">
        <f t="shared" si="81"/>
        <v>2.7166179543550616E-2</v>
      </c>
      <c r="G1112">
        <f>IF('Input and Summary Results'!$J$4="yes",IF(C1112=FALSE,FALSE,IF('Data Transformation'!E1112&lt;$R$10,E1112,$R$10)),IF(C1112=FALSE,FALSE,IF(C1112&lt;$R$10,C1112,$R$10)))</f>
        <v>1.0744135299999999</v>
      </c>
      <c r="H1112">
        <f>IF('Input and Summary Results'!$J$4="yes",'Data Transformation'!F1112,'Data Transformation'!D1112)</f>
        <v>6.7252790000000007E-2</v>
      </c>
      <c r="I1112">
        <f t="shared" si="82"/>
        <v>47</v>
      </c>
    </row>
    <row r="1113" spans="2:9" x14ac:dyDescent="0.25">
      <c r="B1113">
        <f>IF('Input and Summary Results'!D695=0,FALSE,'Input and Summary Results'!$B695)</f>
        <v>47</v>
      </c>
      <c r="C1113">
        <f>IF(OR(B1113=0,'Input and Summary Results'!D695=0,'Input and Summary Results'!D695=""),FALSE,'Input and Summary Results'!$D695)</f>
        <v>1.0880818800000001</v>
      </c>
      <c r="D1113">
        <f>IF(OR(B1113=0,'Input and Summary Results'!E695=0),FALSE,'Input and Summary Results'!$E695)</f>
        <v>7.9320950000000001E-2</v>
      </c>
      <c r="E1113">
        <f t="shared" si="80"/>
        <v>3.6661577985477686E-2</v>
      </c>
      <c r="F1113">
        <f t="shared" si="81"/>
        <v>3.1638512627376901E-2</v>
      </c>
      <c r="G1113">
        <f>IF('Input and Summary Results'!$J$4="yes",IF(C1113=FALSE,FALSE,IF('Data Transformation'!E1113&lt;$R$10,E1113,$R$10)),IF(C1113=FALSE,FALSE,IF(C1113&lt;$R$10,C1113,$R$10)))</f>
        <v>1.0880818800000001</v>
      </c>
      <c r="H1113">
        <f>IF('Input and Summary Results'!$J$4="yes",'Data Transformation'!F1113,'Data Transformation'!D1113)</f>
        <v>7.9320950000000001E-2</v>
      </c>
      <c r="I1113">
        <f t="shared" si="82"/>
        <v>47</v>
      </c>
    </row>
    <row r="1114" spans="2:9" x14ac:dyDescent="0.25">
      <c r="B1114">
        <f>IF('Input and Summary Results'!D696=0,FALSE,'Input and Summary Results'!$B696)</f>
        <v>47</v>
      </c>
      <c r="C1114">
        <f>IF(OR(B1114=0,'Input and Summary Results'!D696=0,'Input and Summary Results'!D696=""),FALSE,'Input and Summary Results'!$D696)</f>
        <v>1.09386223</v>
      </c>
      <c r="D1114">
        <f>IF(OR(B1114=0,'Input and Summary Results'!E696=0),FALSE,'Input and Summary Results'!$E696)</f>
        <v>0.12154642</v>
      </c>
      <c r="E1114">
        <f t="shared" si="80"/>
        <v>3.8962626825083065E-2</v>
      </c>
      <c r="F1114">
        <f t="shared" si="81"/>
        <v>4.8224671108719058E-2</v>
      </c>
      <c r="G1114">
        <f>IF('Input and Summary Results'!$J$4="yes",IF(C1114=FALSE,FALSE,IF('Data Transformation'!E1114&lt;$R$10,E1114,$R$10)),IF(C1114=FALSE,FALSE,IF(C1114&lt;$R$10,C1114,$R$10)))</f>
        <v>1.09386223</v>
      </c>
      <c r="H1114">
        <f>IF('Input and Summary Results'!$J$4="yes",'Data Transformation'!F1114,'Data Transformation'!D1114)</f>
        <v>0.12154642</v>
      </c>
      <c r="I1114">
        <f t="shared" si="82"/>
        <v>47</v>
      </c>
    </row>
    <row r="1115" spans="2:9" x14ac:dyDescent="0.25">
      <c r="B1115">
        <f>IF('Input and Summary Results'!D697=0,FALSE,'Input and Summary Results'!$B697)</f>
        <v>47</v>
      </c>
      <c r="C1115">
        <f>IF(OR(B1115=0,'Input and Summary Results'!D697=0,'Input and Summary Results'!D697=""),FALSE,'Input and Summary Results'!$D697)</f>
        <v>1.11495286</v>
      </c>
      <c r="D1115">
        <f>IF(OR(B1115=0,'Input and Summary Results'!E697=0),FALSE,'Input and Summary Results'!$E697)</f>
        <v>4.7060409999999997E-2</v>
      </c>
      <c r="E1115">
        <f t="shared" si="80"/>
        <v>4.7256505882241763E-2</v>
      </c>
      <c r="F1115">
        <f t="shared" si="81"/>
        <v>1.8318458719411689E-2</v>
      </c>
      <c r="G1115">
        <f>IF('Input and Summary Results'!$J$4="yes",IF(C1115=FALSE,FALSE,IF('Data Transformation'!E1115&lt;$R$10,E1115,$R$10)),IF(C1115=FALSE,FALSE,IF(C1115&lt;$R$10,C1115,$R$10)))</f>
        <v>1.11495286</v>
      </c>
      <c r="H1115">
        <f>IF('Input and Summary Results'!$J$4="yes",'Data Transformation'!F1115,'Data Transformation'!D1115)</f>
        <v>4.7060409999999997E-2</v>
      </c>
      <c r="I1115">
        <f t="shared" si="82"/>
        <v>47</v>
      </c>
    </row>
    <row r="1116" spans="2:9" x14ac:dyDescent="0.25">
      <c r="B1116">
        <f>IF('Input and Summary Results'!D698=0,FALSE,'Input and Summary Results'!$B698)</f>
        <v>48</v>
      </c>
      <c r="C1116">
        <f>IF(OR(B1116=0,'Input and Summary Results'!D698=0,'Input and Summary Results'!D698=""),FALSE,'Input and Summary Results'!$D698)</f>
        <v>0.87584717999999995</v>
      </c>
      <c r="D1116">
        <f>IF(OR(B1116=0,'Input and Summary Results'!E698=0),FALSE,'Input and Summary Results'!$E698)</f>
        <v>5.3539150000000001E-2</v>
      </c>
      <c r="E1116">
        <f t="shared" si="80"/>
        <v>-5.7571664005996698E-2</v>
      </c>
      <c r="F1116">
        <f t="shared" si="81"/>
        <v>2.6529732161722552E-2</v>
      </c>
      <c r="G1116">
        <f>IF('Input and Summary Results'!$J$4="yes",IF(C1116=FALSE,FALSE,IF('Data Transformation'!E1116&lt;$R$10,E1116,$R$10)),IF(C1116=FALSE,FALSE,IF(C1116&lt;$R$10,C1116,$R$10)))</f>
        <v>0.87584717999999995</v>
      </c>
      <c r="H1116">
        <f>IF('Input and Summary Results'!$J$4="yes",'Data Transformation'!F1116,'Data Transformation'!D1116)</f>
        <v>5.3539150000000001E-2</v>
      </c>
      <c r="I1116">
        <f t="shared" si="82"/>
        <v>48</v>
      </c>
    </row>
    <row r="1117" spans="2:9" x14ac:dyDescent="0.25">
      <c r="B1117">
        <f>IF('Input and Summary Results'!D699=0,FALSE,'Input and Summary Results'!$B699)</f>
        <v>48</v>
      </c>
      <c r="C1117">
        <f>IF(OR(B1117=0,'Input and Summary Results'!D699=0,'Input and Summary Results'!D699=""),FALSE,'Input and Summary Results'!$D699)</f>
        <v>0.87763705999999997</v>
      </c>
      <c r="D1117">
        <f>IF(OR(B1117=0,'Input and Summary Results'!E699=0),FALSE,'Input and Summary Results'!$E699)</f>
        <v>7.9544870000000004E-2</v>
      </c>
      <c r="E1117">
        <f t="shared" si="80"/>
        <v>-5.6685046083215888E-2</v>
      </c>
      <c r="F1117">
        <f t="shared" si="81"/>
        <v>3.9335706242851695E-2</v>
      </c>
      <c r="G1117">
        <f>IF('Input and Summary Results'!$J$4="yes",IF(C1117=FALSE,FALSE,IF('Data Transformation'!E1117&lt;$R$10,E1117,$R$10)),IF(C1117=FALSE,FALSE,IF(C1117&lt;$R$10,C1117,$R$10)))</f>
        <v>0.87763705999999997</v>
      </c>
      <c r="H1117">
        <f>IF('Input and Summary Results'!$J$4="yes",'Data Transformation'!F1117,'Data Transformation'!D1117)</f>
        <v>7.9544870000000004E-2</v>
      </c>
      <c r="I1117">
        <f t="shared" si="82"/>
        <v>48</v>
      </c>
    </row>
    <row r="1118" spans="2:9" x14ac:dyDescent="0.25">
      <c r="B1118">
        <f>IF('Input and Summary Results'!D700=0,FALSE,'Input and Summary Results'!$B700)</f>
        <v>48</v>
      </c>
      <c r="C1118">
        <f>IF(OR(B1118=0,'Input and Summary Results'!D700=0,'Input and Summary Results'!D700=""),FALSE,'Input and Summary Results'!$D700)</f>
        <v>0.95608495999999998</v>
      </c>
      <c r="D1118">
        <f>IF(OR(B1118=0,'Input and Summary Results'!E700=0),FALSE,'Input and Summary Results'!$E700)</f>
        <v>4.7823270000000001E-2</v>
      </c>
      <c r="E1118">
        <f t="shared" si="80"/>
        <v>-1.950351356100585E-2</v>
      </c>
      <c r="F1118">
        <f t="shared" si="81"/>
        <v>2.1708634743088102E-2</v>
      </c>
      <c r="G1118">
        <f>IF('Input and Summary Results'!$J$4="yes",IF(C1118=FALSE,FALSE,IF('Data Transformation'!E1118&lt;$R$10,E1118,$R$10)),IF(C1118=FALSE,FALSE,IF(C1118&lt;$R$10,C1118,$R$10)))</f>
        <v>0.95608495999999998</v>
      </c>
      <c r="H1118">
        <f>IF('Input and Summary Results'!$J$4="yes",'Data Transformation'!F1118,'Data Transformation'!D1118)</f>
        <v>4.7823270000000001E-2</v>
      </c>
      <c r="I1118">
        <f t="shared" si="82"/>
        <v>48</v>
      </c>
    </row>
    <row r="1119" spans="2:9" x14ac:dyDescent="0.25">
      <c r="B1119">
        <f>IF('Input and Summary Results'!D701=0,FALSE,'Input and Summary Results'!$B701)</f>
        <v>48</v>
      </c>
      <c r="C1119">
        <f>IF(OR(B1119=0,'Input and Summary Results'!D701=0,'Input and Summary Results'!D701=""),FALSE,'Input and Summary Results'!$D701)</f>
        <v>0.96238676000000001</v>
      </c>
      <c r="D1119">
        <f>IF(OR(B1119=0,'Input and Summary Results'!E701=0),FALSE,'Input and Summary Results'!$E701)</f>
        <v>6.6784709999999997E-2</v>
      </c>
      <c r="E1119">
        <f t="shared" si="80"/>
        <v>-1.6650360417269573E-2</v>
      </c>
      <c r="F1119">
        <f t="shared" si="81"/>
        <v>3.0117376240712205E-2</v>
      </c>
      <c r="G1119">
        <f>IF('Input and Summary Results'!$J$4="yes",IF(C1119=FALSE,FALSE,IF('Data Transformation'!E1119&lt;$R$10,E1119,$R$10)),IF(C1119=FALSE,FALSE,IF(C1119&lt;$R$10,C1119,$R$10)))</f>
        <v>0.96238676000000001</v>
      </c>
      <c r="H1119">
        <f>IF('Input and Summary Results'!$J$4="yes",'Data Transformation'!F1119,'Data Transformation'!D1119)</f>
        <v>6.6784709999999997E-2</v>
      </c>
      <c r="I1119">
        <f t="shared" si="82"/>
        <v>48</v>
      </c>
    </row>
    <row r="1120" spans="2:9" x14ac:dyDescent="0.25">
      <c r="B1120">
        <f>IF('Input and Summary Results'!D702=0,FALSE,'Input and Summary Results'!$B702)</f>
        <v>48</v>
      </c>
      <c r="C1120">
        <f>IF(OR(B1120=0,'Input and Summary Results'!D702=0,'Input and Summary Results'!D702=""),FALSE,'Input and Summary Results'!$D702)</f>
        <v>0.96265509999999999</v>
      </c>
      <c r="D1120">
        <f>IF(OR(B1120=0,'Input and Summary Results'!E702=0),FALSE,'Input and Summary Results'!$E702)</f>
        <v>4.7810819999999997E-2</v>
      </c>
      <c r="E1120">
        <f t="shared" si="80"/>
        <v>-1.6529284003867609E-2</v>
      </c>
      <c r="F1120">
        <f t="shared" si="81"/>
        <v>2.1554859970097283E-2</v>
      </c>
      <c r="G1120">
        <f>IF('Input and Summary Results'!$J$4="yes",IF(C1120=FALSE,FALSE,IF('Data Transformation'!E1120&lt;$R$10,E1120,$R$10)),IF(C1120=FALSE,FALSE,IF(C1120&lt;$R$10,C1120,$R$10)))</f>
        <v>0.96265509999999999</v>
      </c>
      <c r="H1120">
        <f>IF('Input and Summary Results'!$J$4="yes",'Data Transformation'!F1120,'Data Transformation'!D1120)</f>
        <v>4.7810819999999997E-2</v>
      </c>
      <c r="I1120">
        <f t="shared" si="82"/>
        <v>48</v>
      </c>
    </row>
    <row r="1121" spans="2:9" x14ac:dyDescent="0.25">
      <c r="B1121">
        <f>IF('Input and Summary Results'!D703=0,FALSE,'Input and Summary Results'!$B703)</f>
        <v>48</v>
      </c>
      <c r="C1121">
        <f>IF(OR(B1121=0,'Input and Summary Results'!D703=0,'Input and Summary Results'!D703=""),FALSE,'Input and Summary Results'!$D703)</f>
        <v>0.96812350000000003</v>
      </c>
      <c r="D1121">
        <f>IF(OR(B1121=0,'Input and Summary Results'!E703=0),FALSE,'Input and Summary Results'!$E703)</f>
        <v>6.5490590000000001E-2</v>
      </c>
      <c r="E1121">
        <f t="shared" si="80"/>
        <v>-1.4069237787334671E-2</v>
      </c>
      <c r="F1121">
        <f t="shared" si="81"/>
        <v>2.9358770921271926E-2</v>
      </c>
      <c r="G1121">
        <f>IF('Input and Summary Results'!$J$4="yes",IF(C1121=FALSE,FALSE,IF('Data Transformation'!E1121&lt;$R$10,E1121,$R$10)),IF(C1121=FALSE,FALSE,IF(C1121&lt;$R$10,C1121,$R$10)))</f>
        <v>0.96812350000000003</v>
      </c>
      <c r="H1121">
        <f>IF('Input and Summary Results'!$J$4="yes",'Data Transformation'!F1121,'Data Transformation'!D1121)</f>
        <v>6.5490590000000001E-2</v>
      </c>
      <c r="I1121">
        <f t="shared" si="82"/>
        <v>48</v>
      </c>
    </row>
    <row r="1122" spans="2:9" x14ac:dyDescent="0.25">
      <c r="B1122">
        <f>IF('Input and Summary Results'!D704=0,FALSE,'Input and Summary Results'!$B704)</f>
        <v>48</v>
      </c>
      <c r="C1122">
        <f>IF(OR(B1122=0,'Input and Summary Results'!D704=0,'Input and Summary Results'!D704=""),FALSE,'Input and Summary Results'!$D704)</f>
        <v>0.97288098000000001</v>
      </c>
      <c r="D1122">
        <f>IF(OR(B1122=0,'Input and Summary Results'!E704=0),FALSE,'Input and Summary Results'!$E704)</f>
        <v>4.1680639999999998E-2</v>
      </c>
      <c r="E1122">
        <f t="shared" si="80"/>
        <v>-1.1940287060433206E-2</v>
      </c>
      <c r="F1122">
        <f t="shared" si="81"/>
        <v>1.8593639028691877E-2</v>
      </c>
      <c r="G1122">
        <f>IF('Input and Summary Results'!$J$4="yes",IF(C1122=FALSE,FALSE,IF('Data Transformation'!E1122&lt;$R$10,E1122,$R$10)),IF(C1122=FALSE,FALSE,IF(C1122&lt;$R$10,C1122,$R$10)))</f>
        <v>0.97288098000000001</v>
      </c>
      <c r="H1122">
        <f>IF('Input and Summary Results'!$J$4="yes",'Data Transformation'!F1122,'Data Transformation'!D1122)</f>
        <v>4.1680639999999998E-2</v>
      </c>
      <c r="I1122">
        <f t="shared" si="82"/>
        <v>48</v>
      </c>
    </row>
    <row r="1123" spans="2:9" x14ac:dyDescent="0.25">
      <c r="B1123">
        <f>IF('Input and Summary Results'!D705=0,FALSE,'Input and Summary Results'!$B705)</f>
        <v>48</v>
      </c>
      <c r="C1123">
        <f>IF(OR(B1123=0,'Input and Summary Results'!D705=0,'Input and Summary Results'!D705=""),FALSE,'Input and Summary Results'!$D705)</f>
        <v>0.97798636000000005</v>
      </c>
      <c r="D1123">
        <f>IF(OR(B1123=0,'Input and Summary Results'!E705=0),FALSE,'Input and Summary Results'!$E705)</f>
        <v>4.536544E-2</v>
      </c>
      <c r="E1123">
        <f t="shared" si="80"/>
        <v>-9.667202286061622E-3</v>
      </c>
      <c r="F1123">
        <f t="shared" si="81"/>
        <v>2.0131774598574154E-2</v>
      </c>
      <c r="G1123">
        <f>IF('Input and Summary Results'!$J$4="yes",IF(C1123=FALSE,FALSE,IF('Data Transformation'!E1123&lt;$R$10,E1123,$R$10)),IF(C1123=FALSE,FALSE,IF(C1123&lt;$R$10,C1123,$R$10)))</f>
        <v>0.97798636000000005</v>
      </c>
      <c r="H1123">
        <f>IF('Input and Summary Results'!$J$4="yes",'Data Transformation'!F1123,'Data Transformation'!D1123)</f>
        <v>4.536544E-2</v>
      </c>
      <c r="I1123">
        <f t="shared" si="82"/>
        <v>48</v>
      </c>
    </row>
    <row r="1124" spans="2:9" x14ac:dyDescent="0.25">
      <c r="B1124">
        <f>IF('Input and Summary Results'!D706=0,FALSE,'Input and Summary Results'!$B706)</f>
        <v>48</v>
      </c>
      <c r="C1124">
        <f>IF(OR(B1124=0,'Input and Summary Results'!D706=0,'Input and Summary Results'!D706=""),FALSE,'Input and Summary Results'!$D706)</f>
        <v>0.98955722000000002</v>
      </c>
      <c r="D1124">
        <f>IF(OR(B1124=0,'Input and Summary Results'!E706=0),FALSE,'Input and Summary Results'!$E706)</f>
        <v>5.466331E-2</v>
      </c>
      <c r="E1124">
        <f t="shared" si="80"/>
        <v>-4.5590881561499812E-3</v>
      </c>
      <c r="F1124">
        <f t="shared" si="81"/>
        <v>2.3974234193349628E-2</v>
      </c>
      <c r="G1124">
        <f>IF('Input and Summary Results'!$J$4="yes",IF(C1124=FALSE,FALSE,IF('Data Transformation'!E1124&lt;$R$10,E1124,$R$10)),IF(C1124=FALSE,FALSE,IF(C1124&lt;$R$10,C1124,$R$10)))</f>
        <v>0.98955722000000002</v>
      </c>
      <c r="H1124">
        <f>IF('Input and Summary Results'!$J$4="yes",'Data Transformation'!F1124,'Data Transformation'!D1124)</f>
        <v>5.466331E-2</v>
      </c>
      <c r="I1124">
        <f t="shared" si="82"/>
        <v>48</v>
      </c>
    </row>
    <row r="1125" spans="2:9" x14ac:dyDescent="0.25">
      <c r="B1125">
        <f>IF('Input and Summary Results'!D707=0,FALSE,'Input and Summary Results'!$B707)</f>
        <v>48</v>
      </c>
      <c r="C1125">
        <f>IF(OR(B1125=0,'Input and Summary Results'!D707=0,'Input and Summary Results'!D707=""),FALSE,'Input and Summary Results'!$D707)</f>
        <v>0.99133508000000004</v>
      </c>
      <c r="D1125">
        <f>IF(OR(B1125=0,'Input and Summary Results'!E707=0),FALSE,'Input and Summary Results'!$E707)</f>
        <v>3.004766E-2</v>
      </c>
      <c r="E1125">
        <f t="shared" si="80"/>
        <v>-3.7795253349777349E-3</v>
      </c>
      <c r="F1125">
        <f t="shared" si="81"/>
        <v>1.3154668590967243E-2</v>
      </c>
      <c r="G1125">
        <f>IF('Input and Summary Results'!$J$4="yes",IF(C1125=FALSE,FALSE,IF('Data Transformation'!E1125&lt;$R$10,E1125,$R$10)),IF(C1125=FALSE,FALSE,IF(C1125&lt;$R$10,C1125,$R$10)))</f>
        <v>0.99133508000000004</v>
      </c>
      <c r="H1125">
        <f>IF('Input and Summary Results'!$J$4="yes",'Data Transformation'!F1125,'Data Transformation'!D1125)</f>
        <v>3.004766E-2</v>
      </c>
      <c r="I1125">
        <f t="shared" si="82"/>
        <v>48</v>
      </c>
    </row>
    <row r="1126" spans="2:9" x14ac:dyDescent="0.25">
      <c r="B1126">
        <f>IF('Input and Summary Results'!D708=0,FALSE,'Input and Summary Results'!$B708)</f>
        <v>48</v>
      </c>
      <c r="C1126">
        <f>IF(OR(B1126=0,'Input and Summary Results'!D708=0,'Input and Summary Results'!D708=""),FALSE,'Input and Summary Results'!$D708)</f>
        <v>0.99274720000000005</v>
      </c>
      <c r="D1126">
        <f>IF(OR(B1126=0,'Input and Summary Results'!E708=0),FALSE,'Input and Summary Results'!$E708)</f>
        <v>2.7703640000000002E-2</v>
      </c>
      <c r="E1126">
        <f t="shared" si="80"/>
        <v>-3.1613291709181846E-3</v>
      </c>
      <c r="F1126">
        <f t="shared" si="81"/>
        <v>1.2111220016535933E-2</v>
      </c>
      <c r="G1126">
        <f>IF('Input and Summary Results'!$J$4="yes",IF(C1126=FALSE,FALSE,IF('Data Transformation'!E1126&lt;$R$10,E1126,$R$10)),IF(C1126=FALSE,FALSE,IF(C1126&lt;$R$10,C1126,$R$10)))</f>
        <v>0.99274720000000005</v>
      </c>
      <c r="H1126">
        <f>IF('Input and Summary Results'!$J$4="yes",'Data Transformation'!F1126,'Data Transformation'!D1126)</f>
        <v>2.7703640000000002E-2</v>
      </c>
      <c r="I1126">
        <f t="shared" si="82"/>
        <v>48</v>
      </c>
    </row>
    <row r="1127" spans="2:9" x14ac:dyDescent="0.25">
      <c r="B1127">
        <f>IF('Input and Summary Results'!D709=0,FALSE,'Input and Summary Results'!$B709)</f>
        <v>48</v>
      </c>
      <c r="C1127">
        <f>IF(OR(B1127=0,'Input and Summary Results'!D709=0,'Input and Summary Results'!D709=""),FALSE,'Input and Summary Results'!$D709)</f>
        <v>1.00680623</v>
      </c>
      <c r="D1127">
        <f>IF(OR(B1127=0,'Input and Summary Results'!E709=0),FALSE,'Input and Summary Results'!$E709)</f>
        <v>3.6922940000000001E-2</v>
      </c>
      <c r="E1127">
        <f t="shared" si="80"/>
        <v>2.9458942484457944E-3</v>
      </c>
      <c r="F1127">
        <f t="shared" si="81"/>
        <v>1.5916226461967761E-2</v>
      </c>
      <c r="G1127">
        <f>IF('Input and Summary Results'!$J$4="yes",IF(C1127=FALSE,FALSE,IF('Data Transformation'!E1127&lt;$R$10,E1127,$R$10)),IF(C1127=FALSE,FALSE,IF(C1127&lt;$R$10,C1127,$R$10)))</f>
        <v>1.00680623</v>
      </c>
      <c r="H1127">
        <f>IF('Input and Summary Results'!$J$4="yes",'Data Transformation'!F1127,'Data Transformation'!D1127)</f>
        <v>3.6922940000000001E-2</v>
      </c>
      <c r="I1127">
        <f t="shared" si="82"/>
        <v>48</v>
      </c>
    </row>
    <row r="1128" spans="2:9" x14ac:dyDescent="0.25">
      <c r="B1128">
        <f>IF('Input and Summary Results'!D710=0,FALSE,'Input and Summary Results'!$B710)</f>
        <v>48</v>
      </c>
      <c r="C1128">
        <f>IF(OR(B1128=0,'Input and Summary Results'!D710=0,'Input and Summary Results'!D710=""),FALSE,'Input and Summary Results'!$D710)</f>
        <v>1.01807599</v>
      </c>
      <c r="D1128">
        <f>IF(OR(B1128=0,'Input and Summary Results'!E710=0),FALSE,'Input and Summary Results'!$E710)</f>
        <v>6.114294E-2</v>
      </c>
      <c r="E1128">
        <f t="shared" si="80"/>
        <v>7.7801952954354792E-3</v>
      </c>
      <c r="F1128">
        <f t="shared" si="81"/>
        <v>2.606488731749778E-2</v>
      </c>
      <c r="G1128">
        <f>IF('Input and Summary Results'!$J$4="yes",IF(C1128=FALSE,FALSE,IF('Data Transformation'!E1128&lt;$R$10,E1128,$R$10)),IF(C1128=FALSE,FALSE,IF(C1128&lt;$R$10,C1128,$R$10)))</f>
        <v>1.01807599</v>
      </c>
      <c r="H1128">
        <f>IF('Input and Summary Results'!$J$4="yes",'Data Transformation'!F1128,'Data Transformation'!D1128)</f>
        <v>6.114294E-2</v>
      </c>
      <c r="I1128">
        <f t="shared" si="82"/>
        <v>48</v>
      </c>
    </row>
    <row r="1129" spans="2:9" x14ac:dyDescent="0.25">
      <c r="B1129">
        <f>IF('Input and Summary Results'!D711=0,FALSE,'Input and Summary Results'!$B711)</f>
        <v>48</v>
      </c>
      <c r="C1129">
        <f>IF(OR(B1129=0,'Input and Summary Results'!D711=0,'Input and Summary Results'!D711=""),FALSE,'Input and Summary Results'!$D711)</f>
        <v>1.02265305</v>
      </c>
      <c r="D1129">
        <f>IF(OR(B1129=0,'Input and Summary Results'!E711=0),FALSE,'Input and Summary Results'!$E711)</f>
        <v>7.4116189999999998E-2</v>
      </c>
      <c r="E1129">
        <f t="shared" si="80"/>
        <v>9.7283179472105463E-3</v>
      </c>
      <c r="F1129">
        <f t="shared" si="81"/>
        <v>3.1453899697458494E-2</v>
      </c>
      <c r="G1129">
        <f>IF('Input and Summary Results'!$J$4="yes",IF(C1129=FALSE,FALSE,IF('Data Transformation'!E1129&lt;$R$10,E1129,$R$10)),IF(C1129=FALSE,FALSE,IF(C1129&lt;$R$10,C1129,$R$10)))</f>
        <v>1.02265305</v>
      </c>
      <c r="H1129">
        <f>IF('Input and Summary Results'!$J$4="yes",'Data Transformation'!F1129,'Data Transformation'!D1129)</f>
        <v>7.4116189999999998E-2</v>
      </c>
      <c r="I1129">
        <f t="shared" si="82"/>
        <v>48</v>
      </c>
    </row>
    <row r="1130" spans="2:9" x14ac:dyDescent="0.25">
      <c r="B1130">
        <f>IF('Input and Summary Results'!D712=0,FALSE,'Input and Summary Results'!$B712)</f>
        <v>48</v>
      </c>
      <c r="C1130">
        <f>IF(OR(B1130=0,'Input and Summary Results'!D712=0,'Input and Summary Results'!D712=""),FALSE,'Input and Summary Results'!$D712)</f>
        <v>1.0470961700000001</v>
      </c>
      <c r="D1130">
        <f>IF(OR(B1130=0,'Input and Summary Results'!E712=0),FALSE,'Input and Summary Results'!$E712)</f>
        <v>3.0686479999999999E-2</v>
      </c>
      <c r="E1130">
        <f t="shared" ref="E1130:E1193" si="83">IF(C1130=FALSE,FALSE,LOG10(C1130))</f>
        <v>1.9986571060192037E-2</v>
      </c>
      <c r="F1130">
        <f t="shared" ref="F1130:F1193" si="84">IF(D1130=FALSE, FALSE,0.434*D1130/C1130)</f>
        <v>1.2718919905895557E-2</v>
      </c>
      <c r="G1130">
        <f>IF('Input and Summary Results'!$J$4="yes",IF(C1130=FALSE,FALSE,IF('Data Transformation'!E1130&lt;$R$10,E1130,$R$10)),IF(C1130=FALSE,FALSE,IF(C1130&lt;$R$10,C1130,$R$10)))</f>
        <v>1.0470961700000001</v>
      </c>
      <c r="H1130">
        <f>IF('Input and Summary Results'!$J$4="yes",'Data Transformation'!F1130,'Data Transformation'!D1130)</f>
        <v>3.0686479999999999E-2</v>
      </c>
      <c r="I1130">
        <f t="shared" si="82"/>
        <v>48</v>
      </c>
    </row>
    <row r="1131" spans="2:9" x14ac:dyDescent="0.25">
      <c r="B1131">
        <f>IF('Input and Summary Results'!D713=0,FALSE,'Input and Summary Results'!$B713)</f>
        <v>48</v>
      </c>
      <c r="C1131">
        <f>IF(OR(B1131=0,'Input and Summary Results'!D713=0,'Input and Summary Results'!D713=""),FALSE,'Input and Summary Results'!$D713)</f>
        <v>1.0858108200000001</v>
      </c>
      <c r="D1131">
        <f>IF(OR(B1131=0,'Input and Summary Results'!E713=0),FALSE,'Input and Summary Results'!$E713)</f>
        <v>4.7971340000000001E-2</v>
      </c>
      <c r="E1131">
        <f t="shared" si="83"/>
        <v>3.5754165043810279E-2</v>
      </c>
      <c r="F1131">
        <f t="shared" si="84"/>
        <v>1.9174207123852385E-2</v>
      </c>
      <c r="G1131">
        <f>IF('Input and Summary Results'!$J$4="yes",IF(C1131=FALSE,FALSE,IF('Data Transformation'!E1131&lt;$R$10,E1131,$R$10)),IF(C1131=FALSE,FALSE,IF(C1131&lt;$R$10,C1131,$R$10)))</f>
        <v>1.0858108200000001</v>
      </c>
      <c r="H1131">
        <f>IF('Input and Summary Results'!$J$4="yes",'Data Transformation'!F1131,'Data Transformation'!D1131)</f>
        <v>4.7971340000000001E-2</v>
      </c>
      <c r="I1131">
        <f t="shared" si="82"/>
        <v>48</v>
      </c>
    </row>
    <row r="1132" spans="2:9" x14ac:dyDescent="0.25">
      <c r="B1132">
        <f>IF('Input and Summary Results'!D714=0,FALSE,'Input and Summary Results'!$B714)</f>
        <v>48</v>
      </c>
      <c r="C1132">
        <f>IF(OR(B1132=0,'Input and Summary Results'!D714=0,'Input and Summary Results'!D714=""),FALSE,'Input and Summary Results'!$D714)</f>
        <v>1.18293816</v>
      </c>
      <c r="D1132">
        <f>IF(OR(B1132=0,'Input and Summary Results'!E714=0),FALSE,'Input and Summary Results'!$E714)</f>
        <v>8.9119260000000006E-2</v>
      </c>
      <c r="E1132">
        <f t="shared" si="83"/>
        <v>7.2962041776925141E-2</v>
      </c>
      <c r="F1132">
        <f t="shared" si="84"/>
        <v>3.269634892833282E-2</v>
      </c>
      <c r="G1132">
        <f>IF('Input and Summary Results'!$J$4="yes",IF(C1132=FALSE,FALSE,IF('Data Transformation'!E1132&lt;$R$10,E1132,$R$10)),IF(C1132=FALSE,FALSE,IF(C1132&lt;$R$10,C1132,$R$10)))</f>
        <v>1.18293816</v>
      </c>
      <c r="H1132">
        <f>IF('Input and Summary Results'!$J$4="yes",'Data Transformation'!F1132,'Data Transformation'!D1132)</f>
        <v>8.9119260000000006E-2</v>
      </c>
      <c r="I1132">
        <f t="shared" si="82"/>
        <v>48</v>
      </c>
    </row>
    <row r="1133" spans="2:9" x14ac:dyDescent="0.25">
      <c r="B1133">
        <f>IF('Input and Summary Results'!D715=0,FALSE,'Input and Summary Results'!$B715)</f>
        <v>49</v>
      </c>
      <c r="C1133">
        <f>IF(OR(B1133=0,'Input and Summary Results'!D715=0,'Input and Summary Results'!D715=""),FALSE,'Input and Summary Results'!$D715)</f>
        <v>0.67861342000000002</v>
      </c>
      <c r="D1133">
        <f>IF(OR(B1133=0,'Input and Summary Results'!E715=0),FALSE,'Input and Summary Results'!$E715)</f>
        <v>8.9252730000000002E-2</v>
      </c>
      <c r="E1133">
        <f t="shared" si="83"/>
        <v>-0.16837755616405414</v>
      </c>
      <c r="F1133">
        <f t="shared" si="84"/>
        <v>5.7080634833304646E-2</v>
      </c>
      <c r="G1133">
        <f>IF('Input and Summary Results'!$J$4="yes",IF(C1133=FALSE,FALSE,IF('Data Transformation'!E1133&lt;$R$10,E1133,$R$10)),IF(C1133=FALSE,FALSE,IF(C1133&lt;$R$10,C1133,$R$10)))</f>
        <v>0.67861342000000002</v>
      </c>
      <c r="H1133">
        <f>IF('Input and Summary Results'!$J$4="yes",'Data Transformation'!F1133,'Data Transformation'!D1133)</f>
        <v>8.9252730000000002E-2</v>
      </c>
      <c r="I1133">
        <f t="shared" si="82"/>
        <v>49</v>
      </c>
    </row>
    <row r="1134" spans="2:9" x14ac:dyDescent="0.25">
      <c r="B1134">
        <f>IF('Input and Summary Results'!D716=0,FALSE,'Input and Summary Results'!$B716)</f>
        <v>49</v>
      </c>
      <c r="C1134">
        <f>IF(OR(B1134=0,'Input and Summary Results'!D716=0,'Input and Summary Results'!D716=""),FALSE,'Input and Summary Results'!$D716)</f>
        <v>0.84413499999999997</v>
      </c>
      <c r="D1134">
        <f>IF(OR(B1134=0,'Input and Summary Results'!E716=0),FALSE,'Input and Summary Results'!$E716)</f>
        <v>6.3239009999999998E-2</v>
      </c>
      <c r="E1134">
        <f t="shared" si="83"/>
        <v>-7.3588092395001581E-2</v>
      </c>
      <c r="F1134">
        <f t="shared" si="84"/>
        <v>3.2513437234565561E-2</v>
      </c>
      <c r="G1134">
        <f>IF('Input and Summary Results'!$J$4="yes",IF(C1134=FALSE,FALSE,IF('Data Transformation'!E1134&lt;$R$10,E1134,$R$10)),IF(C1134=FALSE,FALSE,IF(C1134&lt;$R$10,C1134,$R$10)))</f>
        <v>0.84413499999999997</v>
      </c>
      <c r="H1134">
        <f>IF('Input and Summary Results'!$J$4="yes",'Data Transformation'!F1134,'Data Transformation'!D1134)</f>
        <v>6.3239009999999998E-2</v>
      </c>
      <c r="I1134">
        <f t="shared" si="82"/>
        <v>49</v>
      </c>
    </row>
    <row r="1135" spans="2:9" x14ac:dyDescent="0.25">
      <c r="B1135">
        <f>IF('Input and Summary Results'!D717=0,FALSE,'Input and Summary Results'!$B717)</f>
        <v>49</v>
      </c>
      <c r="C1135">
        <f>IF(OR(B1135=0,'Input and Summary Results'!D717=0,'Input and Summary Results'!D717=""),FALSE,'Input and Summary Results'!$D717)</f>
        <v>0.86025313999999997</v>
      </c>
      <c r="D1135">
        <f>IF(OR(B1135=0,'Input and Summary Results'!E717=0),FALSE,'Input and Summary Results'!$E717)</f>
        <v>4.5509800000000003E-2</v>
      </c>
      <c r="E1135">
        <f t="shared" si="83"/>
        <v>-6.5373733490892344E-2</v>
      </c>
      <c r="F1135">
        <f t="shared" si="84"/>
        <v>2.2959815293437932E-2</v>
      </c>
      <c r="G1135">
        <f>IF('Input and Summary Results'!$J$4="yes",IF(C1135=FALSE,FALSE,IF('Data Transformation'!E1135&lt;$R$10,E1135,$R$10)),IF(C1135=FALSE,FALSE,IF(C1135&lt;$R$10,C1135,$R$10)))</f>
        <v>0.86025313999999997</v>
      </c>
      <c r="H1135">
        <f>IF('Input and Summary Results'!$J$4="yes",'Data Transformation'!F1135,'Data Transformation'!D1135)</f>
        <v>4.5509800000000003E-2</v>
      </c>
      <c r="I1135">
        <f t="shared" si="82"/>
        <v>49</v>
      </c>
    </row>
    <row r="1136" spans="2:9" x14ac:dyDescent="0.25">
      <c r="B1136">
        <f>IF('Input and Summary Results'!D718=0,FALSE,'Input and Summary Results'!$B718)</f>
        <v>49</v>
      </c>
      <c r="C1136">
        <f>IF(OR(B1136=0,'Input and Summary Results'!D718=0,'Input and Summary Results'!D718=""),FALSE,'Input and Summary Results'!$D718)</f>
        <v>0.86088167000000004</v>
      </c>
      <c r="D1136">
        <f>IF(OR(B1136=0,'Input and Summary Results'!E718=0),FALSE,'Input and Summary Results'!$E718)</f>
        <v>7.8969209999999998E-2</v>
      </c>
      <c r="E1136">
        <f t="shared" si="83"/>
        <v>-6.5056539136029587E-2</v>
      </c>
      <c r="F1136">
        <f t="shared" si="84"/>
        <v>3.9811089414878584E-2</v>
      </c>
      <c r="G1136">
        <f>IF('Input and Summary Results'!$J$4="yes",IF(C1136=FALSE,FALSE,IF('Data Transformation'!E1136&lt;$R$10,E1136,$R$10)),IF(C1136=FALSE,FALSE,IF(C1136&lt;$R$10,C1136,$R$10)))</f>
        <v>0.86088167000000004</v>
      </c>
      <c r="H1136">
        <f>IF('Input and Summary Results'!$J$4="yes",'Data Transformation'!F1136,'Data Transformation'!D1136)</f>
        <v>7.8969209999999998E-2</v>
      </c>
      <c r="I1136">
        <f t="shared" si="82"/>
        <v>49</v>
      </c>
    </row>
    <row r="1137" spans="2:9" x14ac:dyDescent="0.25">
      <c r="B1137">
        <f>IF('Input and Summary Results'!D719=0,FALSE,'Input and Summary Results'!$B719)</f>
        <v>49</v>
      </c>
      <c r="C1137">
        <f>IF(OR(B1137=0,'Input and Summary Results'!D719=0,'Input and Summary Results'!D719=""),FALSE,'Input and Summary Results'!$D719)</f>
        <v>0.89301728999999996</v>
      </c>
      <c r="D1137">
        <f>IF(OR(B1137=0,'Input and Summary Results'!E719=0),FALSE,'Input and Summary Results'!$E719)</f>
        <v>6.7049819999999996E-2</v>
      </c>
      <c r="E1137">
        <f t="shared" si="83"/>
        <v>-4.9140132512461424E-2</v>
      </c>
      <c r="F1137">
        <f t="shared" si="84"/>
        <v>3.2585731772337805E-2</v>
      </c>
      <c r="G1137">
        <f>IF('Input and Summary Results'!$J$4="yes",IF(C1137=FALSE,FALSE,IF('Data Transformation'!E1137&lt;$R$10,E1137,$R$10)),IF(C1137=FALSE,FALSE,IF(C1137&lt;$R$10,C1137,$R$10)))</f>
        <v>0.89301728999999996</v>
      </c>
      <c r="H1137">
        <f>IF('Input and Summary Results'!$J$4="yes",'Data Transformation'!F1137,'Data Transformation'!D1137)</f>
        <v>6.7049819999999996E-2</v>
      </c>
      <c r="I1137">
        <f t="shared" si="82"/>
        <v>49</v>
      </c>
    </row>
    <row r="1138" spans="2:9" x14ac:dyDescent="0.25">
      <c r="B1138">
        <f>IF('Input and Summary Results'!D720=0,FALSE,'Input and Summary Results'!$B720)</f>
        <v>49</v>
      </c>
      <c r="C1138">
        <f>IF(OR(B1138=0,'Input and Summary Results'!D720=0,'Input and Summary Results'!D720=""),FALSE,'Input and Summary Results'!$D720)</f>
        <v>0.91378713</v>
      </c>
      <c r="D1138">
        <f>IF(OR(B1138=0,'Input and Summary Results'!E720=0),FALSE,'Input and Summary Results'!$E720)</f>
        <v>3.058982E-2</v>
      </c>
      <c r="E1138">
        <f t="shared" si="83"/>
        <v>-3.9154962946261404E-2</v>
      </c>
      <c r="F1138">
        <f t="shared" si="84"/>
        <v>1.4528527973467955E-2</v>
      </c>
      <c r="G1138">
        <f>IF('Input and Summary Results'!$J$4="yes",IF(C1138=FALSE,FALSE,IF('Data Transformation'!E1138&lt;$R$10,E1138,$R$10)),IF(C1138=FALSE,FALSE,IF(C1138&lt;$R$10,C1138,$R$10)))</f>
        <v>0.91378713</v>
      </c>
      <c r="H1138">
        <f>IF('Input and Summary Results'!$J$4="yes",'Data Transformation'!F1138,'Data Transformation'!D1138)</f>
        <v>3.058982E-2</v>
      </c>
      <c r="I1138">
        <f t="shared" si="82"/>
        <v>49</v>
      </c>
    </row>
    <row r="1139" spans="2:9" x14ac:dyDescent="0.25">
      <c r="B1139">
        <f>IF('Input and Summary Results'!D721=0,FALSE,'Input and Summary Results'!$B721)</f>
        <v>49</v>
      </c>
      <c r="C1139">
        <f>IF(OR(B1139=0,'Input and Summary Results'!D721=0,'Input and Summary Results'!D721=""),FALSE,'Input and Summary Results'!$D721)</f>
        <v>0.93252190000000001</v>
      </c>
      <c r="D1139">
        <f>IF(OR(B1139=0,'Input and Summary Results'!E721=0),FALSE,'Input and Summary Results'!$E721)</f>
        <v>4.6239410000000002E-2</v>
      </c>
      <c r="E1139">
        <f t="shared" si="83"/>
        <v>-3.0340960122523332E-2</v>
      </c>
      <c r="F1139">
        <f t="shared" si="84"/>
        <v>2.1520035014727268E-2</v>
      </c>
      <c r="G1139">
        <f>IF('Input and Summary Results'!$J$4="yes",IF(C1139=FALSE,FALSE,IF('Data Transformation'!E1139&lt;$R$10,E1139,$R$10)),IF(C1139=FALSE,FALSE,IF(C1139&lt;$R$10,C1139,$R$10)))</f>
        <v>0.93252190000000001</v>
      </c>
      <c r="H1139">
        <f>IF('Input and Summary Results'!$J$4="yes",'Data Transformation'!F1139,'Data Transformation'!D1139)</f>
        <v>4.6239410000000002E-2</v>
      </c>
      <c r="I1139">
        <f t="shared" si="82"/>
        <v>49</v>
      </c>
    </row>
    <row r="1140" spans="2:9" x14ac:dyDescent="0.25">
      <c r="B1140">
        <f>IF('Input and Summary Results'!D722=0,FALSE,'Input and Summary Results'!$B722)</f>
        <v>49</v>
      </c>
      <c r="C1140">
        <f>IF(OR(B1140=0,'Input and Summary Results'!D722=0,'Input and Summary Results'!D722=""),FALSE,'Input and Summary Results'!$D722)</f>
        <v>0.94618933000000005</v>
      </c>
      <c r="D1140">
        <f>IF(OR(B1140=0,'Input and Summary Results'!E722=0),FALSE,'Input and Summary Results'!$E722)</f>
        <v>3.4241969999999997E-2</v>
      </c>
      <c r="E1140">
        <f t="shared" si="83"/>
        <v>-2.40219537174363E-2</v>
      </c>
      <c r="F1140">
        <f t="shared" si="84"/>
        <v>1.570617476736923E-2</v>
      </c>
      <c r="G1140">
        <f>IF('Input and Summary Results'!$J$4="yes",IF(C1140=FALSE,FALSE,IF('Data Transformation'!E1140&lt;$R$10,E1140,$R$10)),IF(C1140=FALSE,FALSE,IF(C1140&lt;$R$10,C1140,$R$10)))</f>
        <v>0.94618933000000005</v>
      </c>
      <c r="H1140">
        <f>IF('Input and Summary Results'!$J$4="yes",'Data Transformation'!F1140,'Data Transformation'!D1140)</f>
        <v>3.4241969999999997E-2</v>
      </c>
      <c r="I1140">
        <f t="shared" si="82"/>
        <v>49</v>
      </c>
    </row>
    <row r="1141" spans="2:9" x14ac:dyDescent="0.25">
      <c r="B1141">
        <f>IF('Input and Summary Results'!D723=0,FALSE,'Input and Summary Results'!$B723)</f>
        <v>49</v>
      </c>
      <c r="C1141">
        <f>IF(OR(B1141=0,'Input and Summary Results'!D723=0,'Input and Summary Results'!D723=""),FALSE,'Input and Summary Results'!$D723)</f>
        <v>0.95587146000000001</v>
      </c>
      <c r="D1141">
        <f>IF(OR(B1141=0,'Input and Summary Results'!E723=0),FALSE,'Input and Summary Results'!$E723)</f>
        <v>3.7922810000000001E-2</v>
      </c>
      <c r="E1141">
        <f t="shared" si="83"/>
        <v>-1.9600505177866788E-2</v>
      </c>
      <c r="F1141">
        <f t="shared" si="84"/>
        <v>1.7218318810355526E-2</v>
      </c>
      <c r="G1141">
        <f>IF('Input and Summary Results'!$J$4="yes",IF(C1141=FALSE,FALSE,IF('Data Transformation'!E1141&lt;$R$10,E1141,$R$10)),IF(C1141=FALSE,FALSE,IF(C1141&lt;$R$10,C1141,$R$10)))</f>
        <v>0.95587146000000001</v>
      </c>
      <c r="H1141">
        <f>IF('Input and Summary Results'!$J$4="yes",'Data Transformation'!F1141,'Data Transformation'!D1141)</f>
        <v>3.7922810000000001E-2</v>
      </c>
      <c r="I1141">
        <f t="shared" si="82"/>
        <v>49</v>
      </c>
    </row>
    <row r="1142" spans="2:9" x14ac:dyDescent="0.25">
      <c r="B1142">
        <f>IF('Input and Summary Results'!D724=0,FALSE,'Input and Summary Results'!$B724)</f>
        <v>49</v>
      </c>
      <c r="C1142">
        <f>IF(OR(B1142=0,'Input and Summary Results'!D724=0,'Input and Summary Results'!D724=""),FALSE,'Input and Summary Results'!$D724)</f>
        <v>0.96195350999999996</v>
      </c>
      <c r="D1142">
        <f>IF(OR(B1142=0,'Input and Summary Results'!E724=0),FALSE,'Input and Summary Results'!$E724)</f>
        <v>3.3213100000000002E-2</v>
      </c>
      <c r="E1142">
        <f t="shared" si="83"/>
        <v>-1.6845916359632913E-2</v>
      </c>
      <c r="F1142">
        <f t="shared" si="84"/>
        <v>1.4984596708836794E-2</v>
      </c>
      <c r="G1142">
        <f>IF('Input and Summary Results'!$J$4="yes",IF(C1142=FALSE,FALSE,IF('Data Transformation'!E1142&lt;$R$10,E1142,$R$10)),IF(C1142=FALSE,FALSE,IF(C1142&lt;$R$10,C1142,$R$10)))</f>
        <v>0.96195350999999996</v>
      </c>
      <c r="H1142">
        <f>IF('Input and Summary Results'!$J$4="yes",'Data Transformation'!F1142,'Data Transformation'!D1142)</f>
        <v>3.3213100000000002E-2</v>
      </c>
      <c r="I1142">
        <f t="shared" si="82"/>
        <v>49</v>
      </c>
    </row>
    <row r="1143" spans="2:9" x14ac:dyDescent="0.25">
      <c r="B1143">
        <f>IF('Input and Summary Results'!D725=0,FALSE,'Input and Summary Results'!$B725)</f>
        <v>49</v>
      </c>
      <c r="C1143">
        <f>IF(OR(B1143=0,'Input and Summary Results'!D725=0,'Input and Summary Results'!D725=""),FALSE,'Input and Summary Results'!$D725)</f>
        <v>0.96493145000000002</v>
      </c>
      <c r="D1143">
        <f>IF(OR(B1143=0,'Input and Summary Results'!E725=0),FALSE,'Input and Summary Results'!$E725)</f>
        <v>4.2714130000000003E-2</v>
      </c>
      <c r="E1143">
        <f t="shared" si="83"/>
        <v>-1.5503538411845675E-2</v>
      </c>
      <c r="F1143">
        <f t="shared" si="84"/>
        <v>1.9211657387682823E-2</v>
      </c>
      <c r="G1143">
        <f>IF('Input and Summary Results'!$J$4="yes",IF(C1143=FALSE,FALSE,IF('Data Transformation'!E1143&lt;$R$10,E1143,$R$10)),IF(C1143=FALSE,FALSE,IF(C1143&lt;$R$10,C1143,$R$10)))</f>
        <v>0.96493145000000002</v>
      </c>
      <c r="H1143">
        <f>IF('Input and Summary Results'!$J$4="yes",'Data Transformation'!F1143,'Data Transformation'!D1143)</f>
        <v>4.2714130000000003E-2</v>
      </c>
      <c r="I1143">
        <f t="shared" si="82"/>
        <v>49</v>
      </c>
    </row>
    <row r="1144" spans="2:9" x14ac:dyDescent="0.25">
      <c r="B1144">
        <f>IF('Input and Summary Results'!D726=0,FALSE,'Input and Summary Results'!$B726)</f>
        <v>49</v>
      </c>
      <c r="C1144">
        <f>IF(OR(B1144=0,'Input and Summary Results'!D726=0,'Input and Summary Results'!D726=""),FALSE,'Input and Summary Results'!$D726)</f>
        <v>0.98647715999999996</v>
      </c>
      <c r="D1144">
        <f>IF(OR(B1144=0,'Input and Summary Results'!E726=0),FALSE,'Input and Summary Results'!$E726)</f>
        <v>3.4786730000000002E-2</v>
      </c>
      <c r="E1144">
        <f t="shared" si="83"/>
        <v>-5.9129655570478766E-3</v>
      </c>
      <c r="F1144">
        <f t="shared" si="84"/>
        <v>1.5304399769377327E-2</v>
      </c>
      <c r="G1144">
        <f>IF('Input and Summary Results'!$J$4="yes",IF(C1144=FALSE,FALSE,IF('Data Transformation'!E1144&lt;$R$10,E1144,$R$10)),IF(C1144=FALSE,FALSE,IF(C1144&lt;$R$10,C1144,$R$10)))</f>
        <v>0.98647715999999996</v>
      </c>
      <c r="H1144">
        <f>IF('Input and Summary Results'!$J$4="yes",'Data Transformation'!F1144,'Data Transformation'!D1144)</f>
        <v>3.4786730000000002E-2</v>
      </c>
      <c r="I1144">
        <f t="shared" si="82"/>
        <v>49</v>
      </c>
    </row>
    <row r="1145" spans="2:9" x14ac:dyDescent="0.25">
      <c r="B1145">
        <f>IF('Input and Summary Results'!D727=0,FALSE,'Input and Summary Results'!$B727)</f>
        <v>49</v>
      </c>
      <c r="C1145">
        <f>IF(OR(B1145=0,'Input and Summary Results'!D727=0,'Input and Summary Results'!D727=""),FALSE,'Input and Summary Results'!$D727)</f>
        <v>0.99684185000000003</v>
      </c>
      <c r="D1145">
        <f>IF(OR(B1145=0,'Input and Summary Results'!E727=0),FALSE,'Input and Summary Results'!$E727)</f>
        <v>4.7327800000000003E-2</v>
      </c>
      <c r="E1145">
        <f t="shared" si="83"/>
        <v>-1.3737374961607612E-3</v>
      </c>
      <c r="F1145">
        <f t="shared" si="84"/>
        <v>2.0605339954376915E-2</v>
      </c>
      <c r="G1145">
        <f>IF('Input and Summary Results'!$J$4="yes",IF(C1145=FALSE,FALSE,IF('Data Transformation'!E1145&lt;$R$10,E1145,$R$10)),IF(C1145=FALSE,FALSE,IF(C1145&lt;$R$10,C1145,$R$10)))</f>
        <v>0.99684185000000003</v>
      </c>
      <c r="H1145">
        <f>IF('Input and Summary Results'!$J$4="yes",'Data Transformation'!F1145,'Data Transformation'!D1145)</f>
        <v>4.7327800000000003E-2</v>
      </c>
      <c r="I1145">
        <f t="shared" si="82"/>
        <v>49</v>
      </c>
    </row>
    <row r="1146" spans="2:9" x14ac:dyDescent="0.25">
      <c r="B1146">
        <f>IF('Input and Summary Results'!D728=0,FALSE,'Input and Summary Results'!$B728)</f>
        <v>49</v>
      </c>
      <c r="C1146">
        <f>IF(OR(B1146=0,'Input and Summary Results'!D728=0,'Input and Summary Results'!D728=""),FALSE,'Input and Summary Results'!$D728)</f>
        <v>1.00203211</v>
      </c>
      <c r="D1146">
        <f>IF(OR(B1146=0,'Input and Summary Results'!E728=0),FALSE,'Input and Summary Results'!$E728)</f>
        <v>5.916341E-2</v>
      </c>
      <c r="E1146">
        <f t="shared" si="83"/>
        <v>8.8163866932618217E-4</v>
      </c>
      <c r="F1146">
        <f t="shared" si="84"/>
        <v>2.5624847431286409E-2</v>
      </c>
      <c r="G1146">
        <f>IF('Input and Summary Results'!$J$4="yes",IF(C1146=FALSE,FALSE,IF('Data Transformation'!E1146&lt;$R$10,E1146,$R$10)),IF(C1146=FALSE,FALSE,IF(C1146&lt;$R$10,C1146,$R$10)))</f>
        <v>1.00203211</v>
      </c>
      <c r="H1146">
        <f>IF('Input and Summary Results'!$J$4="yes",'Data Transformation'!F1146,'Data Transformation'!D1146)</f>
        <v>5.916341E-2</v>
      </c>
      <c r="I1146">
        <f t="shared" si="82"/>
        <v>49</v>
      </c>
    </row>
    <row r="1147" spans="2:9" x14ac:dyDescent="0.25">
      <c r="B1147">
        <f>IF('Input and Summary Results'!D729=0,FALSE,'Input and Summary Results'!$B729)</f>
        <v>49</v>
      </c>
      <c r="C1147">
        <f>IF(OR(B1147=0,'Input and Summary Results'!D729=0,'Input and Summary Results'!D729=""),FALSE,'Input and Summary Results'!$D729)</f>
        <v>1.0040464600000001</v>
      </c>
      <c r="D1147">
        <f>IF(OR(B1147=0,'Input and Summary Results'!E729=0),FALSE,'Input and Summary Results'!$E729)</f>
        <v>3.9086330000000002E-2</v>
      </c>
      <c r="E1147">
        <f t="shared" si="83"/>
        <v>1.7538092779167543E-3</v>
      </c>
      <c r="F1147">
        <f t="shared" si="84"/>
        <v>1.6895101866102887E-2</v>
      </c>
      <c r="G1147">
        <f>IF('Input and Summary Results'!$J$4="yes",IF(C1147=FALSE,FALSE,IF('Data Transformation'!E1147&lt;$R$10,E1147,$R$10)),IF(C1147=FALSE,FALSE,IF(C1147&lt;$R$10,C1147,$R$10)))</f>
        <v>1.0040464600000001</v>
      </c>
      <c r="H1147">
        <f>IF('Input and Summary Results'!$J$4="yes",'Data Transformation'!F1147,'Data Transformation'!D1147)</f>
        <v>3.9086330000000002E-2</v>
      </c>
      <c r="I1147">
        <f t="shared" si="82"/>
        <v>49</v>
      </c>
    </row>
    <row r="1148" spans="2:9" x14ac:dyDescent="0.25">
      <c r="B1148">
        <f>IF('Input and Summary Results'!D730=0,FALSE,'Input and Summary Results'!$B730)</f>
        <v>49</v>
      </c>
      <c r="C1148">
        <f>IF(OR(B1148=0,'Input and Summary Results'!D730=0,'Input and Summary Results'!D730=""),FALSE,'Input and Summary Results'!$D730)</f>
        <v>1.0084816999999999</v>
      </c>
      <c r="D1148">
        <f>IF(OR(B1148=0,'Input and Summary Results'!E730=0),FALSE,'Input and Summary Results'!$E730)</f>
        <v>3.8430100000000002E-2</v>
      </c>
      <c r="E1148">
        <f t="shared" si="83"/>
        <v>3.668021873397766E-3</v>
      </c>
      <c r="F1148">
        <f t="shared" si="84"/>
        <v>1.6538389739744412E-2</v>
      </c>
      <c r="G1148">
        <f>IF('Input and Summary Results'!$J$4="yes",IF(C1148=FALSE,FALSE,IF('Data Transformation'!E1148&lt;$R$10,E1148,$R$10)),IF(C1148=FALSE,FALSE,IF(C1148&lt;$R$10,C1148,$R$10)))</f>
        <v>1.0084816999999999</v>
      </c>
      <c r="H1148">
        <f>IF('Input and Summary Results'!$J$4="yes",'Data Transformation'!F1148,'Data Transformation'!D1148)</f>
        <v>3.8430100000000002E-2</v>
      </c>
      <c r="I1148">
        <f t="shared" si="82"/>
        <v>49</v>
      </c>
    </row>
    <row r="1149" spans="2:9" x14ac:dyDescent="0.25">
      <c r="B1149">
        <f>IF('Input and Summary Results'!D731=0,FALSE,'Input and Summary Results'!$B731)</f>
        <v>49</v>
      </c>
      <c r="C1149">
        <f>IF(OR(B1149=0,'Input and Summary Results'!D731=0,'Input and Summary Results'!D731=""),FALSE,'Input and Summary Results'!$D731)</f>
        <v>1.05375153</v>
      </c>
      <c r="D1149">
        <f>IF(OR(B1149=0,'Input and Summary Results'!E731=0),FALSE,'Input and Summary Results'!$E731)</f>
        <v>6.5981049999999999E-2</v>
      </c>
      <c r="E1149">
        <f t="shared" si="83"/>
        <v>2.2738218209382297E-2</v>
      </c>
      <c r="F1149">
        <f t="shared" si="84"/>
        <v>2.7175073900011327E-2</v>
      </c>
      <c r="G1149">
        <f>IF('Input and Summary Results'!$J$4="yes",IF(C1149=FALSE,FALSE,IF('Data Transformation'!E1149&lt;$R$10,E1149,$R$10)),IF(C1149=FALSE,FALSE,IF(C1149&lt;$R$10,C1149,$R$10)))</f>
        <v>1.05375153</v>
      </c>
      <c r="H1149">
        <f>IF('Input and Summary Results'!$J$4="yes",'Data Transformation'!F1149,'Data Transformation'!D1149)</f>
        <v>6.5981049999999999E-2</v>
      </c>
      <c r="I1149">
        <f t="shared" si="82"/>
        <v>49</v>
      </c>
    </row>
    <row r="1150" spans="2:9" x14ac:dyDescent="0.25">
      <c r="B1150">
        <f>IF('Input and Summary Results'!D732=0,FALSE,'Input and Summary Results'!$B732)</f>
        <v>49</v>
      </c>
      <c r="C1150">
        <f>IF(OR(B1150=0,'Input and Summary Results'!D732=0,'Input and Summary Results'!D732=""),FALSE,'Input and Summary Results'!$D732)</f>
        <v>1.0607336199999999</v>
      </c>
      <c r="D1150">
        <f>IF(OR(B1150=0,'Input and Summary Results'!E732=0),FALSE,'Input and Summary Results'!$E732)</f>
        <v>3.6086020000000003E-2</v>
      </c>
      <c r="E1150">
        <f t="shared" si="83"/>
        <v>2.5606334053040431E-2</v>
      </c>
      <c r="F1150">
        <f t="shared" si="84"/>
        <v>1.4764623638496536E-2</v>
      </c>
      <c r="G1150">
        <f>IF('Input and Summary Results'!$J$4="yes",IF(C1150=FALSE,FALSE,IF('Data Transformation'!E1150&lt;$R$10,E1150,$R$10)),IF(C1150=FALSE,FALSE,IF(C1150&lt;$R$10,C1150,$R$10)))</f>
        <v>1.0607336199999999</v>
      </c>
      <c r="H1150">
        <f>IF('Input and Summary Results'!$J$4="yes",'Data Transformation'!F1150,'Data Transformation'!D1150)</f>
        <v>3.6086020000000003E-2</v>
      </c>
      <c r="I1150">
        <f t="shared" si="82"/>
        <v>49</v>
      </c>
    </row>
    <row r="1151" spans="2:9" x14ac:dyDescent="0.25">
      <c r="B1151">
        <f>IF('Input and Summary Results'!D733=0,FALSE,'Input and Summary Results'!$B733)</f>
        <v>49</v>
      </c>
      <c r="C1151">
        <f>IF(OR(B1151=0,'Input and Summary Results'!D733=0,'Input and Summary Results'!D733=""),FALSE,'Input and Summary Results'!$D733)</f>
        <v>1.0679186899999999</v>
      </c>
      <c r="D1151">
        <f>IF(OR(B1151=0,'Input and Summary Results'!E733=0),FALSE,'Input and Summary Results'!$E733)</f>
        <v>8.6322010000000005E-2</v>
      </c>
      <c r="E1151">
        <f t="shared" si="83"/>
        <v>2.8538187309940455E-2</v>
      </c>
      <c r="F1151">
        <f t="shared" si="84"/>
        <v>3.5081090621234476E-2</v>
      </c>
      <c r="G1151">
        <f>IF('Input and Summary Results'!$J$4="yes",IF(C1151=FALSE,FALSE,IF('Data Transformation'!E1151&lt;$R$10,E1151,$R$10)),IF(C1151=FALSE,FALSE,IF(C1151&lt;$R$10,C1151,$R$10)))</f>
        <v>1.0679186899999999</v>
      </c>
      <c r="H1151">
        <f>IF('Input and Summary Results'!$J$4="yes",'Data Transformation'!F1151,'Data Transformation'!D1151)</f>
        <v>8.6322010000000005E-2</v>
      </c>
      <c r="I1151">
        <f t="shared" si="82"/>
        <v>49</v>
      </c>
    </row>
    <row r="1152" spans="2:9" x14ac:dyDescent="0.25">
      <c r="B1152">
        <f>IF('Input and Summary Results'!D734=0,FALSE,'Input and Summary Results'!$B734)</f>
        <v>50</v>
      </c>
      <c r="C1152">
        <f>IF(OR(B1152=0,'Input and Summary Results'!D734=0,'Input and Summary Results'!D734=""),FALSE,'Input and Summary Results'!$D734)</f>
        <v>0.17341964000000001</v>
      </c>
      <c r="D1152">
        <f>IF(OR(B1152=0,'Input and Summary Results'!E734=0),FALSE,'Input and Summary Results'!$E734)</f>
        <v>3.3727569999999998E-2</v>
      </c>
      <c r="E1152">
        <f t="shared" si="83"/>
        <v>-0.76090171965902775</v>
      </c>
      <c r="F1152">
        <f t="shared" si="84"/>
        <v>8.4406618419920587E-2</v>
      </c>
      <c r="G1152">
        <f>IF('Input and Summary Results'!$J$4="yes",IF(C1152=FALSE,FALSE,IF('Data Transformation'!E1152&lt;$R$10,E1152,$R$10)),IF(C1152=FALSE,FALSE,IF(C1152&lt;$R$10,C1152,$R$10)))</f>
        <v>0.17341964000000001</v>
      </c>
      <c r="H1152">
        <f>IF('Input and Summary Results'!$J$4="yes",'Data Transformation'!F1152,'Data Transformation'!D1152)</f>
        <v>3.3727569999999998E-2</v>
      </c>
      <c r="I1152">
        <f t="shared" si="82"/>
        <v>50</v>
      </c>
    </row>
    <row r="1153" spans="2:9" x14ac:dyDescent="0.25">
      <c r="B1153">
        <f>IF('Input and Summary Results'!D735=0,FALSE,'Input and Summary Results'!$B735)</f>
        <v>50</v>
      </c>
      <c r="C1153">
        <f>IF(OR(B1153=0,'Input and Summary Results'!D735=0,'Input and Summary Results'!D735=""),FALSE,'Input and Summary Results'!$D735)</f>
        <v>0.17764174999999999</v>
      </c>
      <c r="D1153">
        <f>IF(OR(B1153=0,'Input and Summary Results'!E735=0),FALSE,'Input and Summary Results'!$E735)</f>
        <v>3.6729209999999998E-2</v>
      </c>
      <c r="E1153">
        <f t="shared" si="83"/>
        <v>-0.75045495711736787</v>
      </c>
      <c r="F1153">
        <f t="shared" si="84"/>
        <v>8.9733844324321285E-2</v>
      </c>
      <c r="G1153">
        <f>IF('Input and Summary Results'!$J$4="yes",IF(C1153=FALSE,FALSE,IF('Data Transformation'!E1153&lt;$R$10,E1153,$R$10)),IF(C1153=FALSE,FALSE,IF(C1153&lt;$R$10,C1153,$R$10)))</f>
        <v>0.17764174999999999</v>
      </c>
      <c r="H1153">
        <f>IF('Input and Summary Results'!$J$4="yes",'Data Transformation'!F1153,'Data Transformation'!D1153)</f>
        <v>3.6729209999999998E-2</v>
      </c>
      <c r="I1153">
        <f t="shared" si="82"/>
        <v>50</v>
      </c>
    </row>
    <row r="1154" spans="2:9" x14ac:dyDescent="0.25">
      <c r="B1154">
        <f>IF('Input and Summary Results'!D736=0,FALSE,'Input and Summary Results'!$B736)</f>
        <v>50</v>
      </c>
      <c r="C1154">
        <f>IF(OR(B1154=0,'Input and Summary Results'!D736=0,'Input and Summary Results'!D736=""),FALSE,'Input and Summary Results'!$D736)</f>
        <v>0.18299846</v>
      </c>
      <c r="D1154">
        <f>IF(OR(B1154=0,'Input and Summary Results'!E736=0),FALSE,'Input and Summary Results'!$E736)</f>
        <v>3.4991800000000003E-2</v>
      </c>
      <c r="E1154">
        <f t="shared" si="83"/>
        <v>-0.73755256500353927</v>
      </c>
      <c r="F1154">
        <f t="shared" si="84"/>
        <v>8.2986715844493991E-2</v>
      </c>
      <c r="G1154">
        <f>IF('Input and Summary Results'!$J$4="yes",IF(C1154=FALSE,FALSE,IF('Data Transformation'!E1154&lt;$R$10,E1154,$R$10)),IF(C1154=FALSE,FALSE,IF(C1154&lt;$R$10,C1154,$R$10)))</f>
        <v>0.18299846</v>
      </c>
      <c r="H1154">
        <f>IF('Input and Summary Results'!$J$4="yes",'Data Transformation'!F1154,'Data Transformation'!D1154)</f>
        <v>3.4991800000000003E-2</v>
      </c>
      <c r="I1154">
        <f t="shared" si="82"/>
        <v>50</v>
      </c>
    </row>
    <row r="1155" spans="2:9" x14ac:dyDescent="0.25">
      <c r="B1155">
        <f>IF('Input and Summary Results'!D737=0,FALSE,'Input and Summary Results'!$B737)</f>
        <v>50</v>
      </c>
      <c r="C1155">
        <f>IF(OR(B1155=0,'Input and Summary Results'!D737=0,'Input and Summary Results'!D737=""),FALSE,'Input and Summary Results'!$D737)</f>
        <v>0.23173857</v>
      </c>
      <c r="D1155">
        <f>IF(OR(B1155=0,'Input and Summary Results'!E737=0),FALSE,'Input and Summary Results'!$E737)</f>
        <v>4.6977049999999999E-2</v>
      </c>
      <c r="E1155">
        <f t="shared" si="83"/>
        <v>-0.63500167728419898</v>
      </c>
      <c r="F1155">
        <f t="shared" si="84"/>
        <v>8.7978620477376715E-2</v>
      </c>
      <c r="G1155">
        <f>IF('Input and Summary Results'!$J$4="yes",IF(C1155=FALSE,FALSE,IF('Data Transformation'!E1155&lt;$R$10,E1155,$R$10)),IF(C1155=FALSE,FALSE,IF(C1155&lt;$R$10,C1155,$R$10)))</f>
        <v>0.23173857</v>
      </c>
      <c r="H1155">
        <f>IF('Input and Summary Results'!$J$4="yes",'Data Transformation'!F1155,'Data Transformation'!D1155)</f>
        <v>4.6977049999999999E-2</v>
      </c>
      <c r="I1155">
        <f t="shared" si="82"/>
        <v>50</v>
      </c>
    </row>
    <row r="1156" spans="2:9" x14ac:dyDescent="0.25">
      <c r="B1156">
        <f>IF('Input and Summary Results'!D738=0,FALSE,'Input and Summary Results'!$B738)</f>
        <v>50</v>
      </c>
      <c r="C1156">
        <f>IF(OR(B1156=0,'Input and Summary Results'!D738=0,'Input and Summary Results'!D738=""),FALSE,'Input and Summary Results'!$D738)</f>
        <v>0.23585692</v>
      </c>
      <c r="D1156">
        <f>IF(OR(B1156=0,'Input and Summary Results'!E738=0),FALSE,'Input and Summary Results'!$E738)</f>
        <v>4.8998430000000003E-2</v>
      </c>
      <c r="E1156">
        <f t="shared" si="83"/>
        <v>-0.62735137710864786</v>
      </c>
      <c r="F1156">
        <f t="shared" si="84"/>
        <v>9.0161944877428235E-2</v>
      </c>
      <c r="G1156">
        <f>IF('Input and Summary Results'!$J$4="yes",IF(C1156=FALSE,FALSE,IF('Data Transformation'!E1156&lt;$R$10,E1156,$R$10)),IF(C1156=FALSE,FALSE,IF(C1156&lt;$R$10,C1156,$R$10)))</f>
        <v>0.23585692</v>
      </c>
      <c r="H1156">
        <f>IF('Input and Summary Results'!$J$4="yes",'Data Transformation'!F1156,'Data Transformation'!D1156)</f>
        <v>4.8998430000000003E-2</v>
      </c>
      <c r="I1156">
        <f t="shared" si="82"/>
        <v>50</v>
      </c>
    </row>
    <row r="1157" spans="2:9" x14ac:dyDescent="0.25">
      <c r="B1157">
        <f>IF('Input and Summary Results'!D739=0,FALSE,'Input and Summary Results'!$B739)</f>
        <v>50</v>
      </c>
      <c r="C1157">
        <f>IF(OR(B1157=0,'Input and Summary Results'!D739=0,'Input and Summary Results'!D739=""),FALSE,'Input and Summary Results'!$D739)</f>
        <v>0.24044885999999999</v>
      </c>
      <c r="D1157">
        <f>IF(OR(B1157=0,'Input and Summary Results'!E739=0),FALSE,'Input and Summary Results'!$E739)</f>
        <v>3.3064589999999998E-2</v>
      </c>
      <c r="E1157">
        <f t="shared" si="83"/>
        <v>-0.61897727763314769</v>
      </c>
      <c r="F1157">
        <f t="shared" si="84"/>
        <v>5.968018338702042E-2</v>
      </c>
      <c r="G1157">
        <f>IF('Input and Summary Results'!$J$4="yes",IF(C1157=FALSE,FALSE,IF('Data Transformation'!E1157&lt;$R$10,E1157,$R$10)),IF(C1157=FALSE,FALSE,IF(C1157&lt;$R$10,C1157,$R$10)))</f>
        <v>0.24044885999999999</v>
      </c>
      <c r="H1157">
        <f>IF('Input and Summary Results'!$J$4="yes",'Data Transformation'!F1157,'Data Transformation'!D1157)</f>
        <v>3.3064589999999998E-2</v>
      </c>
      <c r="I1157">
        <f t="shared" ref="I1157:I1220" si="85">IF(G1157=FALSE,"",B1157)</f>
        <v>50</v>
      </c>
    </row>
    <row r="1158" spans="2:9" x14ac:dyDescent="0.25">
      <c r="B1158">
        <f>IF('Input and Summary Results'!D740=0,FALSE,'Input and Summary Results'!$B740)</f>
        <v>50</v>
      </c>
      <c r="C1158">
        <f>IF(OR(B1158=0,'Input and Summary Results'!D740=0,'Input and Summary Results'!D740=""),FALSE,'Input and Summary Results'!$D740)</f>
        <v>0.26667162999999999</v>
      </c>
      <c r="D1158">
        <f>IF(OR(B1158=0,'Input and Summary Results'!E740=0),FALSE,'Input and Summary Results'!$E740)</f>
        <v>3.3059850000000002E-2</v>
      </c>
      <c r="E1158">
        <f t="shared" si="83"/>
        <v>-0.57402318449689882</v>
      </c>
      <c r="F1158">
        <f t="shared" si="84"/>
        <v>5.3803904449828431E-2</v>
      </c>
      <c r="G1158">
        <f>IF('Input and Summary Results'!$J$4="yes",IF(C1158=FALSE,FALSE,IF('Data Transformation'!E1158&lt;$R$10,E1158,$R$10)),IF(C1158=FALSE,FALSE,IF(C1158&lt;$R$10,C1158,$R$10)))</f>
        <v>0.26667162999999999</v>
      </c>
      <c r="H1158">
        <f>IF('Input and Summary Results'!$J$4="yes",'Data Transformation'!F1158,'Data Transformation'!D1158)</f>
        <v>3.3059850000000002E-2</v>
      </c>
      <c r="I1158">
        <f t="shared" si="85"/>
        <v>50</v>
      </c>
    </row>
    <row r="1159" spans="2:9" x14ac:dyDescent="0.25">
      <c r="B1159">
        <f>IF('Input and Summary Results'!D741=0,FALSE,'Input and Summary Results'!$B741)</f>
        <v>50</v>
      </c>
      <c r="C1159">
        <f>IF(OR(B1159=0,'Input and Summary Results'!D741=0,'Input and Summary Results'!D741=""),FALSE,'Input and Summary Results'!$D741)</f>
        <v>0.28409414</v>
      </c>
      <c r="D1159">
        <f>IF(OR(B1159=0,'Input and Summary Results'!E741=0),FALSE,'Input and Summary Results'!$E741)</f>
        <v>8.245413E-2</v>
      </c>
      <c r="E1159">
        <f t="shared" si="83"/>
        <v>-0.54653772436193293</v>
      </c>
      <c r="F1159">
        <f t="shared" si="84"/>
        <v>0.12596209277671128</v>
      </c>
      <c r="G1159">
        <f>IF('Input and Summary Results'!$J$4="yes",IF(C1159=FALSE,FALSE,IF('Data Transformation'!E1159&lt;$R$10,E1159,$R$10)),IF(C1159=FALSE,FALSE,IF(C1159&lt;$R$10,C1159,$R$10)))</f>
        <v>0.28409414</v>
      </c>
      <c r="H1159">
        <f>IF('Input and Summary Results'!$J$4="yes",'Data Transformation'!F1159,'Data Transformation'!D1159)</f>
        <v>8.245413E-2</v>
      </c>
      <c r="I1159">
        <f t="shared" si="85"/>
        <v>50</v>
      </c>
    </row>
    <row r="1160" spans="2:9" x14ac:dyDescent="0.25">
      <c r="B1160">
        <f>IF('Input and Summary Results'!D742=0,FALSE,'Input and Summary Results'!$B742)</f>
        <v>50</v>
      </c>
      <c r="C1160">
        <f>IF(OR(B1160=0,'Input and Summary Results'!D742=0,'Input and Summary Results'!D742=""),FALSE,'Input and Summary Results'!$D742)</f>
        <v>0.29234145</v>
      </c>
      <c r="D1160">
        <f>IF(OR(B1160=0,'Input and Summary Results'!E742=0),FALSE,'Input and Summary Results'!$E742)</f>
        <v>4.6205709999999997E-2</v>
      </c>
      <c r="E1160">
        <f t="shared" si="83"/>
        <v>-0.53410960328768342</v>
      </c>
      <c r="F1160">
        <f t="shared" si="84"/>
        <v>6.8595398086723589E-2</v>
      </c>
      <c r="G1160">
        <f>IF('Input and Summary Results'!$J$4="yes",IF(C1160=FALSE,FALSE,IF('Data Transformation'!E1160&lt;$R$10,E1160,$R$10)),IF(C1160=FALSE,FALSE,IF(C1160&lt;$R$10,C1160,$R$10)))</f>
        <v>0.29234145</v>
      </c>
      <c r="H1160">
        <f>IF('Input and Summary Results'!$J$4="yes",'Data Transformation'!F1160,'Data Transformation'!D1160)</f>
        <v>4.6205709999999997E-2</v>
      </c>
      <c r="I1160">
        <f t="shared" si="85"/>
        <v>50</v>
      </c>
    </row>
    <row r="1161" spans="2:9" x14ac:dyDescent="0.25">
      <c r="B1161">
        <f>IF('Input and Summary Results'!D743=0,FALSE,'Input and Summary Results'!$B743)</f>
        <v>50</v>
      </c>
      <c r="C1161">
        <f>IF(OR(B1161=0,'Input and Summary Results'!D743=0,'Input and Summary Results'!D743=""),FALSE,'Input and Summary Results'!$D743)</f>
        <v>0.29612642</v>
      </c>
      <c r="D1161">
        <f>IF(OR(B1161=0,'Input and Summary Results'!E743=0),FALSE,'Input and Summary Results'!$E743)</f>
        <v>2.718162E-2</v>
      </c>
      <c r="E1161">
        <f t="shared" si="83"/>
        <v>-0.52852284371388702</v>
      </c>
      <c r="F1161">
        <f t="shared" si="84"/>
        <v>3.9837117809346421E-2</v>
      </c>
      <c r="G1161">
        <f>IF('Input and Summary Results'!$J$4="yes",IF(C1161=FALSE,FALSE,IF('Data Transformation'!E1161&lt;$R$10,E1161,$R$10)),IF(C1161=FALSE,FALSE,IF(C1161&lt;$R$10,C1161,$R$10)))</f>
        <v>0.29612642</v>
      </c>
      <c r="H1161">
        <f>IF('Input and Summary Results'!$J$4="yes",'Data Transformation'!F1161,'Data Transformation'!D1161)</f>
        <v>2.718162E-2</v>
      </c>
      <c r="I1161">
        <f t="shared" si="85"/>
        <v>50</v>
      </c>
    </row>
    <row r="1162" spans="2:9" x14ac:dyDescent="0.25">
      <c r="B1162">
        <f>IF('Input and Summary Results'!D744=0,FALSE,'Input and Summary Results'!$B744)</f>
        <v>50</v>
      </c>
      <c r="C1162">
        <f>IF(OR(B1162=0,'Input and Summary Results'!D744=0,'Input and Summary Results'!D744=""),FALSE,'Input and Summary Results'!$D744)</f>
        <v>0.32337806000000002</v>
      </c>
      <c r="D1162">
        <f>IF(OR(B1162=0,'Input and Summary Results'!E744=0),FALSE,'Input and Summary Results'!$E744)</f>
        <v>2.94624E-2</v>
      </c>
      <c r="E1162">
        <f t="shared" si="83"/>
        <v>-0.49028944869727265</v>
      </c>
      <c r="F1162">
        <f t="shared" si="84"/>
        <v>3.9540968240084066E-2</v>
      </c>
      <c r="G1162">
        <f>IF('Input and Summary Results'!$J$4="yes",IF(C1162=FALSE,FALSE,IF('Data Transformation'!E1162&lt;$R$10,E1162,$R$10)),IF(C1162=FALSE,FALSE,IF(C1162&lt;$R$10,C1162,$R$10)))</f>
        <v>0.32337806000000002</v>
      </c>
      <c r="H1162">
        <f>IF('Input and Summary Results'!$J$4="yes",'Data Transformation'!F1162,'Data Transformation'!D1162)</f>
        <v>2.94624E-2</v>
      </c>
      <c r="I1162">
        <f t="shared" si="85"/>
        <v>50</v>
      </c>
    </row>
    <row r="1163" spans="2:9" x14ac:dyDescent="0.25">
      <c r="B1163">
        <f>IF('Input and Summary Results'!D745=0,FALSE,'Input and Summary Results'!$B745)</f>
        <v>50</v>
      </c>
      <c r="C1163">
        <f>IF(OR(B1163=0,'Input and Summary Results'!D745=0,'Input and Summary Results'!D745=""),FALSE,'Input and Summary Results'!$D745)</f>
        <v>0.35307136</v>
      </c>
      <c r="D1163">
        <f>IF(OR(B1163=0,'Input and Summary Results'!E745=0),FALSE,'Input and Summary Results'!$E745)</f>
        <v>4.370574E-2</v>
      </c>
      <c r="E1163">
        <f t="shared" si="83"/>
        <v>-0.45213750956355536</v>
      </c>
      <c r="F1163">
        <f t="shared" si="84"/>
        <v>5.3723675463226477E-2</v>
      </c>
      <c r="G1163">
        <f>IF('Input and Summary Results'!$J$4="yes",IF(C1163=FALSE,FALSE,IF('Data Transformation'!E1163&lt;$R$10,E1163,$R$10)),IF(C1163=FALSE,FALSE,IF(C1163&lt;$R$10,C1163,$R$10)))</f>
        <v>0.35307136</v>
      </c>
      <c r="H1163">
        <f>IF('Input and Summary Results'!$J$4="yes",'Data Transformation'!F1163,'Data Transformation'!D1163)</f>
        <v>4.370574E-2</v>
      </c>
      <c r="I1163">
        <f t="shared" si="85"/>
        <v>50</v>
      </c>
    </row>
    <row r="1164" spans="2:9" x14ac:dyDescent="0.25">
      <c r="B1164">
        <f>IF('Input and Summary Results'!D746=0,FALSE,'Input and Summary Results'!$B746)</f>
        <v>50</v>
      </c>
      <c r="C1164">
        <f>IF(OR(B1164=0,'Input and Summary Results'!D746=0,'Input and Summary Results'!D746=""),FALSE,'Input and Summary Results'!$D746)</f>
        <v>0.4403029</v>
      </c>
      <c r="D1164">
        <f>IF(OR(B1164=0,'Input and Summary Results'!E746=0),FALSE,'Input and Summary Results'!$E746)</f>
        <v>5.5465309999999997E-2</v>
      </c>
      <c r="E1164">
        <f t="shared" si="83"/>
        <v>-0.35624845410474887</v>
      </c>
      <c r="F1164">
        <f t="shared" si="84"/>
        <v>5.4671328623999517E-2</v>
      </c>
      <c r="G1164">
        <f>IF('Input and Summary Results'!$J$4="yes",IF(C1164=FALSE,FALSE,IF('Data Transformation'!E1164&lt;$R$10,E1164,$R$10)),IF(C1164=FALSE,FALSE,IF(C1164&lt;$R$10,C1164,$R$10)))</f>
        <v>0.4403029</v>
      </c>
      <c r="H1164">
        <f>IF('Input and Summary Results'!$J$4="yes",'Data Transformation'!F1164,'Data Transformation'!D1164)</f>
        <v>5.5465309999999997E-2</v>
      </c>
      <c r="I1164">
        <f t="shared" si="85"/>
        <v>50</v>
      </c>
    </row>
    <row r="1165" spans="2:9" x14ac:dyDescent="0.25">
      <c r="B1165">
        <f>IF('Input and Summary Results'!D747=0,FALSE,'Input and Summary Results'!$B747)</f>
        <v>50</v>
      </c>
      <c r="C1165">
        <f>IF(OR(B1165=0,'Input and Summary Results'!D747=0,'Input and Summary Results'!D747=""),FALSE,'Input and Summary Results'!$D747)</f>
        <v>0.53640414999999997</v>
      </c>
      <c r="D1165">
        <f>IF(OR(B1165=0,'Input and Summary Results'!E747=0),FALSE,'Input and Summary Results'!$E747)</f>
        <v>3.9007559999999997E-2</v>
      </c>
      <c r="E1165">
        <f t="shared" si="83"/>
        <v>-0.27050787079969324</v>
      </c>
      <c r="F1165">
        <f t="shared" si="84"/>
        <v>3.1560682444384515E-2</v>
      </c>
      <c r="G1165">
        <f>IF('Input and Summary Results'!$J$4="yes",IF(C1165=FALSE,FALSE,IF('Data Transformation'!E1165&lt;$R$10,E1165,$R$10)),IF(C1165=FALSE,FALSE,IF(C1165&lt;$R$10,C1165,$R$10)))</f>
        <v>0.53640414999999997</v>
      </c>
      <c r="H1165">
        <f>IF('Input and Summary Results'!$J$4="yes",'Data Transformation'!F1165,'Data Transformation'!D1165)</f>
        <v>3.9007559999999997E-2</v>
      </c>
      <c r="I1165">
        <f t="shared" si="85"/>
        <v>50</v>
      </c>
    </row>
    <row r="1166" spans="2:9" x14ac:dyDescent="0.25">
      <c r="B1166">
        <f>IF('Input and Summary Results'!D748=0,FALSE,'Input and Summary Results'!$B748)</f>
        <v>50</v>
      </c>
      <c r="C1166">
        <f>IF(OR(B1166=0,'Input and Summary Results'!D748=0,'Input and Summary Results'!D748=""),FALSE,'Input and Summary Results'!$D748)</f>
        <v>0.62511393000000004</v>
      </c>
      <c r="D1166">
        <f>IF(OR(B1166=0,'Input and Summary Results'!E748=0),FALSE,'Input and Summary Results'!$E748)</f>
        <v>3.1385419999999997E-2</v>
      </c>
      <c r="E1166">
        <f t="shared" si="83"/>
        <v>-0.20404082319809802</v>
      </c>
      <c r="F1166">
        <f t="shared" si="84"/>
        <v>2.1790063580889963E-2</v>
      </c>
      <c r="G1166">
        <f>IF('Input and Summary Results'!$J$4="yes",IF(C1166=FALSE,FALSE,IF('Data Transformation'!E1166&lt;$R$10,E1166,$R$10)),IF(C1166=FALSE,FALSE,IF(C1166&lt;$R$10,C1166,$R$10)))</f>
        <v>0.62511393000000004</v>
      </c>
      <c r="H1166">
        <f>IF('Input and Summary Results'!$J$4="yes",'Data Transformation'!F1166,'Data Transformation'!D1166)</f>
        <v>3.1385419999999997E-2</v>
      </c>
      <c r="I1166">
        <f t="shared" si="85"/>
        <v>50</v>
      </c>
    </row>
    <row r="1167" spans="2:9" x14ac:dyDescent="0.25">
      <c r="B1167">
        <f>IF('Input and Summary Results'!D749=0,FALSE,'Input and Summary Results'!$B749)</f>
        <v>50</v>
      </c>
      <c r="C1167">
        <f>IF(OR(B1167=0,'Input and Summary Results'!D749=0,'Input and Summary Results'!D749=""),FALSE,'Input and Summary Results'!$D749)</f>
        <v>0.65629090999999995</v>
      </c>
      <c r="D1167">
        <f>IF(OR(B1167=0,'Input and Summary Results'!E749=0),FALSE,'Input and Summary Results'!$E749)</f>
        <v>3.8424729999999997E-2</v>
      </c>
      <c r="E1167">
        <f t="shared" si="83"/>
        <v>-0.18290361092543186</v>
      </c>
      <c r="F1167">
        <f t="shared" si="84"/>
        <v>2.5409970739957374E-2</v>
      </c>
      <c r="G1167">
        <f>IF('Input and Summary Results'!$J$4="yes",IF(C1167=FALSE,FALSE,IF('Data Transformation'!E1167&lt;$R$10,E1167,$R$10)),IF(C1167=FALSE,FALSE,IF(C1167&lt;$R$10,C1167,$R$10)))</f>
        <v>0.65629090999999995</v>
      </c>
      <c r="H1167">
        <f>IF('Input and Summary Results'!$J$4="yes",'Data Transformation'!F1167,'Data Transformation'!D1167)</f>
        <v>3.8424729999999997E-2</v>
      </c>
      <c r="I1167">
        <f t="shared" si="85"/>
        <v>50</v>
      </c>
    </row>
    <row r="1168" spans="2:9" x14ac:dyDescent="0.25">
      <c r="B1168">
        <f>IF('Input and Summary Results'!D750=0,FALSE,'Input and Summary Results'!$B750)</f>
        <v>50</v>
      </c>
      <c r="C1168">
        <f>IF(OR(B1168=0,'Input and Summary Results'!D750=0,'Input and Summary Results'!D750=""),FALSE,'Input and Summary Results'!$D750)</f>
        <v>0.833318</v>
      </c>
      <c r="D1168">
        <f>IF(OR(B1168=0,'Input and Summary Results'!E750=0),FALSE,'Input and Summary Results'!$E750)</f>
        <v>4.4953739999999999E-2</v>
      </c>
      <c r="E1168">
        <f t="shared" si="83"/>
        <v>-7.9189237139610111E-2</v>
      </c>
      <c r="F1168">
        <f t="shared" si="84"/>
        <v>2.3412338579029853E-2</v>
      </c>
      <c r="G1168">
        <f>IF('Input and Summary Results'!$J$4="yes",IF(C1168=FALSE,FALSE,IF('Data Transformation'!E1168&lt;$R$10,E1168,$R$10)),IF(C1168=FALSE,FALSE,IF(C1168&lt;$R$10,C1168,$R$10)))</f>
        <v>0.833318</v>
      </c>
      <c r="H1168">
        <f>IF('Input and Summary Results'!$J$4="yes",'Data Transformation'!F1168,'Data Transformation'!D1168)</f>
        <v>4.4953739999999999E-2</v>
      </c>
      <c r="I1168">
        <f t="shared" si="85"/>
        <v>50</v>
      </c>
    </row>
    <row r="1169" spans="2:9" x14ac:dyDescent="0.25">
      <c r="B1169">
        <f>IF('Input and Summary Results'!D751=0,FALSE,'Input and Summary Results'!$B751)</f>
        <v>50</v>
      </c>
      <c r="C1169">
        <f>IF(OR(B1169=0,'Input and Summary Results'!D751=0,'Input and Summary Results'!D751=""),FALSE,'Input and Summary Results'!$D751)</f>
        <v>0.88213363</v>
      </c>
      <c r="D1169">
        <f>IF(OR(B1169=0,'Input and Summary Results'!E751=0),FALSE,'Input and Summary Results'!$E751)</f>
        <v>6.2327630000000002E-2</v>
      </c>
      <c r="E1169">
        <f t="shared" si="83"/>
        <v>-5.4465620791426875E-2</v>
      </c>
      <c r="F1169">
        <f t="shared" si="84"/>
        <v>3.0664505353911065E-2</v>
      </c>
      <c r="G1169">
        <f>IF('Input and Summary Results'!$J$4="yes",IF(C1169=FALSE,FALSE,IF('Data Transformation'!E1169&lt;$R$10,E1169,$R$10)),IF(C1169=FALSE,FALSE,IF(C1169&lt;$R$10,C1169,$R$10)))</f>
        <v>0.88213363</v>
      </c>
      <c r="H1169">
        <f>IF('Input and Summary Results'!$J$4="yes",'Data Transformation'!F1169,'Data Transformation'!D1169)</f>
        <v>6.2327630000000002E-2</v>
      </c>
      <c r="I1169">
        <f t="shared" si="85"/>
        <v>50</v>
      </c>
    </row>
    <row r="1170" spans="2:9" x14ac:dyDescent="0.25">
      <c r="B1170">
        <f>IF('Input and Summary Results'!D752=0,FALSE,'Input and Summary Results'!$B752)</f>
        <v>50</v>
      </c>
      <c r="C1170">
        <f>IF(OR(B1170=0,'Input and Summary Results'!D752=0,'Input and Summary Results'!D752=""),FALSE,'Input and Summary Results'!$D752)</f>
        <v>1.04388193</v>
      </c>
      <c r="D1170">
        <f>IF(OR(B1170=0,'Input and Summary Results'!E752=0),FALSE,'Input and Summary Results'!$E752)</f>
        <v>4.4389770000000002E-2</v>
      </c>
      <c r="E1170">
        <f t="shared" si="83"/>
        <v>1.8651379845110592E-2</v>
      </c>
      <c r="F1170">
        <f t="shared" si="84"/>
        <v>1.8455305745162198E-2</v>
      </c>
      <c r="G1170">
        <f>IF('Input and Summary Results'!$J$4="yes",IF(C1170=FALSE,FALSE,IF('Data Transformation'!E1170&lt;$R$10,E1170,$R$10)),IF(C1170=FALSE,FALSE,IF(C1170&lt;$R$10,C1170,$R$10)))</f>
        <v>1.04388193</v>
      </c>
      <c r="H1170">
        <f>IF('Input and Summary Results'!$J$4="yes",'Data Transformation'!F1170,'Data Transformation'!D1170)</f>
        <v>4.4389770000000002E-2</v>
      </c>
      <c r="I1170">
        <f t="shared" si="85"/>
        <v>50</v>
      </c>
    </row>
    <row r="1171" spans="2:9" x14ac:dyDescent="0.25">
      <c r="B1171">
        <f>IF('Input and Summary Results'!D753=0,FALSE,'Input and Summary Results'!$B753)</f>
        <v>51</v>
      </c>
      <c r="C1171">
        <f>IF(OR(B1171=0,'Input and Summary Results'!D753=0,'Input and Summary Results'!D753=""),FALSE,'Input and Summary Results'!$D753)</f>
        <v>0.55388797000000001</v>
      </c>
      <c r="D1171">
        <f>IF(OR(B1171=0,'Input and Summary Results'!E753=0),FALSE,'Input and Summary Results'!$E753)</f>
        <v>3.4197600000000002E-2</v>
      </c>
      <c r="E1171">
        <f t="shared" si="83"/>
        <v>-0.25657806727677462</v>
      </c>
      <c r="F1171">
        <f t="shared" si="84"/>
        <v>2.6795596228601969E-2</v>
      </c>
      <c r="G1171">
        <f>IF('Input and Summary Results'!$J$4="yes",IF(C1171=FALSE,FALSE,IF('Data Transformation'!E1171&lt;$R$10,E1171,$R$10)),IF(C1171=FALSE,FALSE,IF(C1171&lt;$R$10,C1171,$R$10)))</f>
        <v>0.55388797000000001</v>
      </c>
      <c r="H1171">
        <f>IF('Input and Summary Results'!$J$4="yes",'Data Transformation'!F1171,'Data Transformation'!D1171)</f>
        <v>3.4197600000000002E-2</v>
      </c>
      <c r="I1171">
        <f t="shared" si="85"/>
        <v>51</v>
      </c>
    </row>
    <row r="1172" spans="2:9" x14ac:dyDescent="0.25">
      <c r="B1172">
        <f>IF('Input and Summary Results'!D754=0,FALSE,'Input and Summary Results'!$B754)</f>
        <v>51</v>
      </c>
      <c r="C1172">
        <f>IF(OR(B1172=0,'Input and Summary Results'!D754=0,'Input and Summary Results'!D754=""),FALSE,'Input and Summary Results'!$D754)</f>
        <v>0.84097816000000003</v>
      </c>
      <c r="D1172">
        <f>IF(OR(B1172=0,'Input and Summary Results'!E754=0),FALSE,'Input and Summary Results'!$E754)</f>
        <v>3.0882199999999999E-2</v>
      </c>
      <c r="E1172">
        <f t="shared" si="83"/>
        <v>-7.5215282578598122E-2</v>
      </c>
      <c r="F1172">
        <f t="shared" si="84"/>
        <v>1.5937244791232152E-2</v>
      </c>
      <c r="G1172">
        <f>IF('Input and Summary Results'!$J$4="yes",IF(C1172=FALSE,FALSE,IF('Data Transformation'!E1172&lt;$R$10,E1172,$R$10)),IF(C1172=FALSE,FALSE,IF(C1172&lt;$R$10,C1172,$R$10)))</f>
        <v>0.84097816000000003</v>
      </c>
      <c r="H1172">
        <f>IF('Input and Summary Results'!$J$4="yes",'Data Transformation'!F1172,'Data Transformation'!D1172)</f>
        <v>3.0882199999999999E-2</v>
      </c>
      <c r="I1172">
        <f t="shared" si="85"/>
        <v>51</v>
      </c>
    </row>
    <row r="1173" spans="2:9" x14ac:dyDescent="0.25">
      <c r="B1173">
        <f>IF('Input and Summary Results'!D755=0,FALSE,'Input and Summary Results'!$B755)</f>
        <v>51</v>
      </c>
      <c r="C1173">
        <f>IF(OR(B1173=0,'Input and Summary Results'!D755=0,'Input and Summary Results'!D755=""),FALSE,'Input and Summary Results'!$D755)</f>
        <v>0.85522682999999999</v>
      </c>
      <c r="D1173">
        <f>IF(OR(B1173=0,'Input and Summary Results'!E755=0),FALSE,'Input and Summary Results'!$E755)</f>
        <v>4.0592549999999998E-2</v>
      </c>
      <c r="E1173">
        <f t="shared" si="83"/>
        <v>-6.79186829885048E-2</v>
      </c>
      <c r="F1173">
        <f t="shared" si="84"/>
        <v>2.0599408346438336E-2</v>
      </c>
      <c r="G1173">
        <f>IF('Input and Summary Results'!$J$4="yes",IF(C1173=FALSE,FALSE,IF('Data Transformation'!E1173&lt;$R$10,E1173,$R$10)),IF(C1173=FALSE,FALSE,IF(C1173&lt;$R$10,C1173,$R$10)))</f>
        <v>0.85522682999999999</v>
      </c>
      <c r="H1173">
        <f>IF('Input and Summary Results'!$J$4="yes",'Data Transformation'!F1173,'Data Transformation'!D1173)</f>
        <v>4.0592549999999998E-2</v>
      </c>
      <c r="I1173">
        <f t="shared" si="85"/>
        <v>51</v>
      </c>
    </row>
    <row r="1174" spans="2:9" x14ac:dyDescent="0.25">
      <c r="B1174">
        <f>IF('Input and Summary Results'!D756=0,FALSE,'Input and Summary Results'!$B756)</f>
        <v>51</v>
      </c>
      <c r="C1174">
        <f>IF(OR(B1174=0,'Input and Summary Results'!D756=0,'Input and Summary Results'!D756=""),FALSE,'Input and Summary Results'!$D756)</f>
        <v>0.86781048000000005</v>
      </c>
      <c r="D1174">
        <f>IF(OR(B1174=0,'Input and Summary Results'!E756=0),FALSE,'Input and Summary Results'!$E756)</f>
        <v>3.2299540000000002E-2</v>
      </c>
      <c r="E1174">
        <f t="shared" si="83"/>
        <v>-6.1575109474509102E-2</v>
      </c>
      <c r="F1174">
        <f t="shared" si="84"/>
        <v>1.6153296927227705E-2</v>
      </c>
      <c r="G1174">
        <f>IF('Input and Summary Results'!$J$4="yes",IF(C1174=FALSE,FALSE,IF('Data Transformation'!E1174&lt;$R$10,E1174,$R$10)),IF(C1174=FALSE,FALSE,IF(C1174&lt;$R$10,C1174,$R$10)))</f>
        <v>0.86781048000000005</v>
      </c>
      <c r="H1174">
        <f>IF('Input and Summary Results'!$J$4="yes",'Data Transformation'!F1174,'Data Transformation'!D1174)</f>
        <v>3.2299540000000002E-2</v>
      </c>
      <c r="I1174">
        <f t="shared" si="85"/>
        <v>51</v>
      </c>
    </row>
    <row r="1175" spans="2:9" x14ac:dyDescent="0.25">
      <c r="B1175">
        <f>IF('Input and Summary Results'!D757=0,FALSE,'Input and Summary Results'!$B757)</f>
        <v>51</v>
      </c>
      <c r="C1175">
        <f>IF(OR(B1175=0,'Input and Summary Results'!D757=0,'Input and Summary Results'!D757=""),FALSE,'Input and Summary Results'!$D757)</f>
        <v>0.88250821999999995</v>
      </c>
      <c r="D1175">
        <f>IF(OR(B1175=0,'Input and Summary Results'!E757=0),FALSE,'Input and Summary Results'!$E757)</f>
        <v>3.1268459999999998E-2</v>
      </c>
      <c r="E1175">
        <f t="shared" si="83"/>
        <v>-5.4281240745787981E-2</v>
      </c>
      <c r="F1175">
        <f t="shared" si="84"/>
        <v>1.5377207070093919E-2</v>
      </c>
      <c r="G1175">
        <f>IF('Input and Summary Results'!$J$4="yes",IF(C1175=FALSE,FALSE,IF('Data Transformation'!E1175&lt;$R$10,E1175,$R$10)),IF(C1175=FALSE,FALSE,IF(C1175&lt;$R$10,C1175,$R$10)))</f>
        <v>0.88250821999999995</v>
      </c>
      <c r="H1175">
        <f>IF('Input and Summary Results'!$J$4="yes",'Data Transformation'!F1175,'Data Transformation'!D1175)</f>
        <v>3.1268459999999998E-2</v>
      </c>
      <c r="I1175">
        <f t="shared" si="85"/>
        <v>51</v>
      </c>
    </row>
    <row r="1176" spans="2:9" x14ac:dyDescent="0.25">
      <c r="B1176">
        <f>IF('Input and Summary Results'!D758=0,FALSE,'Input and Summary Results'!$B758)</f>
        <v>51</v>
      </c>
      <c r="C1176">
        <f>IF(OR(B1176=0,'Input and Summary Results'!D758=0,'Input and Summary Results'!D758=""),FALSE,'Input and Summary Results'!$D758)</f>
        <v>0.88456517999999995</v>
      </c>
      <c r="D1176">
        <f>IF(OR(B1176=0,'Input and Summary Results'!E758=0),FALSE,'Input and Summary Results'!$E758)</f>
        <v>3.4041929999999998E-2</v>
      </c>
      <c r="E1176">
        <f t="shared" si="83"/>
        <v>-5.3270160186276672E-2</v>
      </c>
      <c r="F1176">
        <f t="shared" si="84"/>
        <v>1.670221477630399E-2</v>
      </c>
      <c r="G1176">
        <f>IF('Input and Summary Results'!$J$4="yes",IF(C1176=FALSE,FALSE,IF('Data Transformation'!E1176&lt;$R$10,E1176,$R$10)),IF(C1176=FALSE,FALSE,IF(C1176&lt;$R$10,C1176,$R$10)))</f>
        <v>0.88456517999999995</v>
      </c>
      <c r="H1176">
        <f>IF('Input and Summary Results'!$J$4="yes",'Data Transformation'!F1176,'Data Transformation'!D1176)</f>
        <v>3.4041929999999998E-2</v>
      </c>
      <c r="I1176">
        <f t="shared" si="85"/>
        <v>51</v>
      </c>
    </row>
    <row r="1177" spans="2:9" x14ac:dyDescent="0.25">
      <c r="B1177">
        <f>IF('Input and Summary Results'!D759=0,FALSE,'Input and Summary Results'!$B759)</f>
        <v>51</v>
      </c>
      <c r="C1177">
        <f>IF(OR(B1177=0,'Input and Summary Results'!D759=0,'Input and Summary Results'!D759=""),FALSE,'Input and Summary Results'!$D759)</f>
        <v>0.89714459999999996</v>
      </c>
      <c r="D1177">
        <f>IF(OR(B1177=0,'Input and Summary Results'!E759=0),FALSE,'Input and Summary Results'!$E759)</f>
        <v>2.1879869999999999E-2</v>
      </c>
      <c r="E1177">
        <f t="shared" si="83"/>
        <v>-4.7137552584778447E-2</v>
      </c>
      <c r="F1177">
        <f t="shared" si="84"/>
        <v>1.0584540752962232E-2</v>
      </c>
      <c r="G1177">
        <f>IF('Input and Summary Results'!$J$4="yes",IF(C1177=FALSE,FALSE,IF('Data Transformation'!E1177&lt;$R$10,E1177,$R$10)),IF(C1177=FALSE,FALSE,IF(C1177&lt;$R$10,C1177,$R$10)))</f>
        <v>0.89714459999999996</v>
      </c>
      <c r="H1177">
        <f>IF('Input and Summary Results'!$J$4="yes",'Data Transformation'!F1177,'Data Transformation'!D1177)</f>
        <v>2.1879869999999999E-2</v>
      </c>
      <c r="I1177">
        <f t="shared" si="85"/>
        <v>51</v>
      </c>
    </row>
    <row r="1178" spans="2:9" x14ac:dyDescent="0.25">
      <c r="B1178">
        <f>IF('Input and Summary Results'!D760=0,FALSE,'Input and Summary Results'!$B760)</f>
        <v>51</v>
      </c>
      <c r="C1178">
        <f>IF(OR(B1178=0,'Input and Summary Results'!D760=0,'Input and Summary Results'!D760=""),FALSE,'Input and Summary Results'!$D760)</f>
        <v>0.90745321999999995</v>
      </c>
      <c r="D1178">
        <f>IF(OR(B1178=0,'Input and Summary Results'!E760=0),FALSE,'Input and Summary Results'!$E760)</f>
        <v>3.2783970000000003E-2</v>
      </c>
      <c r="E1178">
        <f t="shared" si="83"/>
        <v>-4.2175753971757074E-2</v>
      </c>
      <c r="F1178">
        <f t="shared" si="84"/>
        <v>1.5679312901661205E-2</v>
      </c>
      <c r="G1178">
        <f>IF('Input and Summary Results'!$J$4="yes",IF(C1178=FALSE,FALSE,IF('Data Transformation'!E1178&lt;$R$10,E1178,$R$10)),IF(C1178=FALSE,FALSE,IF(C1178&lt;$R$10,C1178,$R$10)))</f>
        <v>0.90745321999999995</v>
      </c>
      <c r="H1178">
        <f>IF('Input and Summary Results'!$J$4="yes",'Data Transformation'!F1178,'Data Transformation'!D1178)</f>
        <v>3.2783970000000003E-2</v>
      </c>
      <c r="I1178">
        <f t="shared" si="85"/>
        <v>51</v>
      </c>
    </row>
    <row r="1179" spans="2:9" x14ac:dyDescent="0.25">
      <c r="B1179">
        <f>IF('Input and Summary Results'!D761=0,FALSE,'Input and Summary Results'!$B761)</f>
        <v>51</v>
      </c>
      <c r="C1179">
        <f>IF(OR(B1179=0,'Input and Summary Results'!D761=0,'Input and Summary Results'!D761=""),FALSE,'Input and Summary Results'!$D761)</f>
        <v>0.91073088999999996</v>
      </c>
      <c r="D1179">
        <f>IF(OR(B1179=0,'Input and Summary Results'!E761=0),FALSE,'Input and Summary Results'!$E761)</f>
        <v>2.3892750000000001E-2</v>
      </c>
      <c r="E1179">
        <f t="shared" si="83"/>
        <v>-4.0609932855326755E-2</v>
      </c>
      <c r="F1179">
        <f t="shared" si="84"/>
        <v>1.1385858999468E-2</v>
      </c>
      <c r="G1179">
        <f>IF('Input and Summary Results'!$J$4="yes",IF(C1179=FALSE,FALSE,IF('Data Transformation'!E1179&lt;$R$10,E1179,$R$10)),IF(C1179=FALSE,FALSE,IF(C1179&lt;$R$10,C1179,$R$10)))</f>
        <v>0.91073088999999996</v>
      </c>
      <c r="H1179">
        <f>IF('Input and Summary Results'!$J$4="yes",'Data Transformation'!F1179,'Data Transformation'!D1179)</f>
        <v>2.3892750000000001E-2</v>
      </c>
      <c r="I1179">
        <f t="shared" si="85"/>
        <v>51</v>
      </c>
    </row>
    <row r="1180" spans="2:9" x14ac:dyDescent="0.25">
      <c r="B1180">
        <f>IF('Input and Summary Results'!D762=0,FALSE,'Input and Summary Results'!$B762)</f>
        <v>51</v>
      </c>
      <c r="C1180">
        <f>IF(OR(B1180=0,'Input and Summary Results'!D762=0,'Input and Summary Results'!D762=""),FALSE,'Input and Summary Results'!$D762)</f>
        <v>0.92074407999999996</v>
      </c>
      <c r="D1180">
        <f>IF(OR(B1180=0,'Input and Summary Results'!E762=0),FALSE,'Input and Summary Results'!$E762)</f>
        <v>4.2536919999999999E-2</v>
      </c>
      <c r="E1180">
        <f t="shared" si="83"/>
        <v>-3.5861064796262221E-2</v>
      </c>
      <c r="F1180">
        <f t="shared" si="84"/>
        <v>2.0050113469097731E-2</v>
      </c>
      <c r="G1180">
        <f>IF('Input and Summary Results'!$J$4="yes",IF(C1180=FALSE,FALSE,IF('Data Transformation'!E1180&lt;$R$10,E1180,$R$10)),IF(C1180=FALSE,FALSE,IF(C1180&lt;$R$10,C1180,$R$10)))</f>
        <v>0.92074407999999996</v>
      </c>
      <c r="H1180">
        <f>IF('Input and Summary Results'!$J$4="yes",'Data Transformation'!F1180,'Data Transformation'!D1180)</f>
        <v>4.2536919999999999E-2</v>
      </c>
      <c r="I1180">
        <f t="shared" si="85"/>
        <v>51</v>
      </c>
    </row>
    <row r="1181" spans="2:9" x14ac:dyDescent="0.25">
      <c r="B1181">
        <f>IF('Input and Summary Results'!D763=0,FALSE,'Input and Summary Results'!$B763)</f>
        <v>51</v>
      </c>
      <c r="C1181">
        <f>IF(OR(B1181=0,'Input and Summary Results'!D763=0,'Input and Summary Results'!D763=""),FALSE,'Input and Summary Results'!$D763)</f>
        <v>0.94873742999999999</v>
      </c>
      <c r="D1181">
        <f>IF(OR(B1181=0,'Input and Summary Results'!E763=0),FALSE,'Input and Summary Results'!$E763)</f>
        <v>3.4454569999999997E-2</v>
      </c>
      <c r="E1181">
        <f t="shared" si="83"/>
        <v>-2.2853965107321267E-2</v>
      </c>
      <c r="F1181">
        <f t="shared" si="84"/>
        <v>1.5761245321584919E-2</v>
      </c>
      <c r="G1181">
        <f>IF('Input and Summary Results'!$J$4="yes",IF(C1181=FALSE,FALSE,IF('Data Transformation'!E1181&lt;$R$10,E1181,$R$10)),IF(C1181=FALSE,FALSE,IF(C1181&lt;$R$10,C1181,$R$10)))</f>
        <v>0.94873742999999999</v>
      </c>
      <c r="H1181">
        <f>IF('Input and Summary Results'!$J$4="yes",'Data Transformation'!F1181,'Data Transformation'!D1181)</f>
        <v>3.4454569999999997E-2</v>
      </c>
      <c r="I1181">
        <f t="shared" si="85"/>
        <v>51</v>
      </c>
    </row>
    <row r="1182" spans="2:9" x14ac:dyDescent="0.25">
      <c r="B1182">
        <f>IF('Input and Summary Results'!D764=0,FALSE,'Input and Summary Results'!$B764)</f>
        <v>51</v>
      </c>
      <c r="C1182">
        <f>IF(OR(B1182=0,'Input and Summary Results'!D764=0,'Input and Summary Results'!D764=""),FALSE,'Input and Summary Results'!$D764)</f>
        <v>0.95197823000000004</v>
      </c>
      <c r="D1182">
        <f>IF(OR(B1182=0,'Input and Summary Results'!E764=0),FALSE,'Input and Summary Results'!$E764)</f>
        <v>4.0253150000000001E-2</v>
      </c>
      <c r="E1182">
        <f t="shared" si="83"/>
        <v>-2.1372983022011779E-2</v>
      </c>
      <c r="F1182">
        <f t="shared" si="84"/>
        <v>1.8351120382238153E-2</v>
      </c>
      <c r="G1182">
        <f>IF('Input and Summary Results'!$J$4="yes",IF(C1182=FALSE,FALSE,IF('Data Transformation'!E1182&lt;$R$10,E1182,$R$10)),IF(C1182=FALSE,FALSE,IF(C1182&lt;$R$10,C1182,$R$10)))</f>
        <v>0.95197823000000004</v>
      </c>
      <c r="H1182">
        <f>IF('Input and Summary Results'!$J$4="yes",'Data Transformation'!F1182,'Data Transformation'!D1182)</f>
        <v>4.0253150000000001E-2</v>
      </c>
      <c r="I1182">
        <f t="shared" si="85"/>
        <v>51</v>
      </c>
    </row>
    <row r="1183" spans="2:9" x14ac:dyDescent="0.25">
      <c r="B1183">
        <f>IF('Input and Summary Results'!D765=0,FALSE,'Input and Summary Results'!$B765)</f>
        <v>51</v>
      </c>
      <c r="C1183">
        <f>IF(OR(B1183=0,'Input and Summary Results'!D765=0,'Input and Summary Results'!D765=""),FALSE,'Input and Summary Results'!$D765)</f>
        <v>0.95476729999999999</v>
      </c>
      <c r="D1183">
        <f>IF(OR(B1183=0,'Input and Summary Results'!E765=0),FALSE,'Input and Summary Results'!$E765)</f>
        <v>4.455489E-2</v>
      </c>
      <c r="E1183">
        <f t="shared" si="83"/>
        <v>-2.0102463641769385E-2</v>
      </c>
      <c r="F1183">
        <f t="shared" si="84"/>
        <v>2.0252916349355492E-2</v>
      </c>
      <c r="G1183">
        <f>IF('Input and Summary Results'!$J$4="yes",IF(C1183=FALSE,FALSE,IF('Data Transformation'!E1183&lt;$R$10,E1183,$R$10)),IF(C1183=FALSE,FALSE,IF(C1183&lt;$R$10,C1183,$R$10)))</f>
        <v>0.95476729999999999</v>
      </c>
      <c r="H1183">
        <f>IF('Input and Summary Results'!$J$4="yes",'Data Transformation'!F1183,'Data Transformation'!D1183)</f>
        <v>4.455489E-2</v>
      </c>
      <c r="I1183">
        <f t="shared" si="85"/>
        <v>51</v>
      </c>
    </row>
    <row r="1184" spans="2:9" x14ac:dyDescent="0.25">
      <c r="B1184">
        <f>IF('Input and Summary Results'!D766=0,FALSE,'Input and Summary Results'!$B766)</f>
        <v>51</v>
      </c>
      <c r="C1184">
        <f>IF(OR(B1184=0,'Input and Summary Results'!D766=0,'Input and Summary Results'!D766=""),FALSE,'Input and Summary Results'!$D766)</f>
        <v>0.96494183</v>
      </c>
      <c r="D1184">
        <f>IF(OR(B1184=0,'Input and Summary Results'!E766=0),FALSE,'Input and Summary Results'!$E766)</f>
        <v>4.462522E-2</v>
      </c>
      <c r="E1184">
        <f t="shared" si="83"/>
        <v>-1.5498866626636867E-2</v>
      </c>
      <c r="F1184">
        <f t="shared" si="84"/>
        <v>2.0070997937772062E-2</v>
      </c>
      <c r="G1184">
        <f>IF('Input and Summary Results'!$J$4="yes",IF(C1184=FALSE,FALSE,IF('Data Transformation'!E1184&lt;$R$10,E1184,$R$10)),IF(C1184=FALSE,FALSE,IF(C1184&lt;$R$10,C1184,$R$10)))</f>
        <v>0.96494183</v>
      </c>
      <c r="H1184">
        <f>IF('Input and Summary Results'!$J$4="yes",'Data Transformation'!F1184,'Data Transformation'!D1184)</f>
        <v>4.462522E-2</v>
      </c>
      <c r="I1184">
        <f t="shared" si="85"/>
        <v>51</v>
      </c>
    </row>
    <row r="1185" spans="2:9" x14ac:dyDescent="0.25">
      <c r="B1185">
        <f>IF('Input and Summary Results'!D767=0,FALSE,'Input and Summary Results'!$B767)</f>
        <v>51</v>
      </c>
      <c r="C1185">
        <f>IF(OR(B1185=0,'Input and Summary Results'!D767=0,'Input and Summary Results'!D767=""),FALSE,'Input and Summary Results'!$D767)</f>
        <v>0.96497107000000004</v>
      </c>
      <c r="D1185">
        <f>IF(OR(B1185=0,'Input and Summary Results'!E767=0),FALSE,'Input and Summary Results'!$E767)</f>
        <v>3.9912019999999999E-2</v>
      </c>
      <c r="E1185">
        <f t="shared" si="83"/>
        <v>-1.5485706684909091E-2</v>
      </c>
      <c r="F1185">
        <f t="shared" si="84"/>
        <v>1.7950607244629626E-2</v>
      </c>
      <c r="G1185">
        <f>IF('Input and Summary Results'!$J$4="yes",IF(C1185=FALSE,FALSE,IF('Data Transformation'!E1185&lt;$R$10,E1185,$R$10)),IF(C1185=FALSE,FALSE,IF(C1185&lt;$R$10,C1185,$R$10)))</f>
        <v>0.96497107000000004</v>
      </c>
      <c r="H1185">
        <f>IF('Input and Summary Results'!$J$4="yes",'Data Transformation'!F1185,'Data Transformation'!D1185)</f>
        <v>3.9912019999999999E-2</v>
      </c>
      <c r="I1185">
        <f t="shared" si="85"/>
        <v>51</v>
      </c>
    </row>
    <row r="1186" spans="2:9" x14ac:dyDescent="0.25">
      <c r="B1186">
        <f>IF('Input and Summary Results'!D768=0,FALSE,'Input and Summary Results'!$B768)</f>
        <v>51</v>
      </c>
      <c r="C1186">
        <f>IF(OR(B1186=0,'Input and Summary Results'!D768=0,'Input and Summary Results'!D768=""),FALSE,'Input and Summary Results'!$D768)</f>
        <v>0.98996541000000005</v>
      </c>
      <c r="D1186">
        <f>IF(OR(B1186=0,'Input and Summary Results'!E768=0),FALSE,'Input and Summary Results'!$E768)</f>
        <v>2.179625E-2</v>
      </c>
      <c r="E1186">
        <f t="shared" si="83"/>
        <v>-4.379979653530099E-3</v>
      </c>
      <c r="F1186">
        <f t="shared" si="84"/>
        <v>9.5554575992710684E-3</v>
      </c>
      <c r="G1186">
        <f>IF('Input and Summary Results'!$J$4="yes",IF(C1186=FALSE,FALSE,IF('Data Transformation'!E1186&lt;$R$10,E1186,$R$10)),IF(C1186=FALSE,FALSE,IF(C1186&lt;$R$10,C1186,$R$10)))</f>
        <v>0.98996541000000005</v>
      </c>
      <c r="H1186">
        <f>IF('Input and Summary Results'!$J$4="yes",'Data Transformation'!F1186,'Data Transformation'!D1186)</f>
        <v>2.179625E-2</v>
      </c>
      <c r="I1186">
        <f t="shared" si="85"/>
        <v>51</v>
      </c>
    </row>
    <row r="1187" spans="2:9" x14ac:dyDescent="0.25">
      <c r="B1187">
        <f>IF('Input and Summary Results'!D769=0,FALSE,'Input and Summary Results'!$B769)</f>
        <v>51</v>
      </c>
      <c r="C1187">
        <f>IF(OR(B1187=0,'Input and Summary Results'!D769=0,'Input and Summary Results'!D769=""),FALSE,'Input and Summary Results'!$D769)</f>
        <v>0.99602111000000004</v>
      </c>
      <c r="D1187">
        <f>IF(OR(B1187=0,'Input and Summary Results'!E769=0),FALSE,'Input and Summary Results'!$E769)</f>
        <v>4.407589E-2</v>
      </c>
      <c r="E1187">
        <f t="shared" si="83"/>
        <v>-1.7314568982310251E-3</v>
      </c>
      <c r="F1187">
        <f t="shared" si="84"/>
        <v>1.920535224399009E-2</v>
      </c>
      <c r="G1187">
        <f>IF('Input and Summary Results'!$J$4="yes",IF(C1187=FALSE,FALSE,IF('Data Transformation'!E1187&lt;$R$10,E1187,$R$10)),IF(C1187=FALSE,FALSE,IF(C1187&lt;$R$10,C1187,$R$10)))</f>
        <v>0.99602111000000004</v>
      </c>
      <c r="H1187">
        <f>IF('Input and Summary Results'!$J$4="yes",'Data Transformation'!F1187,'Data Transformation'!D1187)</f>
        <v>4.407589E-2</v>
      </c>
      <c r="I1187">
        <f t="shared" si="85"/>
        <v>51</v>
      </c>
    </row>
    <row r="1188" spans="2:9" x14ac:dyDescent="0.25">
      <c r="B1188">
        <f>IF('Input and Summary Results'!D770=0,FALSE,'Input and Summary Results'!$B770)</f>
        <v>51</v>
      </c>
      <c r="C1188">
        <f>IF(OR(B1188=0,'Input and Summary Results'!D770=0,'Input and Summary Results'!D770=""),FALSE,'Input and Summary Results'!$D770)</f>
        <v>1.01375817</v>
      </c>
      <c r="D1188">
        <f>IF(OR(B1188=0,'Input and Summary Results'!E770=0),FALSE,'Input and Summary Results'!$E770)</f>
        <v>3.0332100000000001E-2</v>
      </c>
      <c r="E1188">
        <f t="shared" si="83"/>
        <v>5.9343672651996082E-3</v>
      </c>
      <c r="F1188">
        <f t="shared" si="84"/>
        <v>1.2985475027047132E-2</v>
      </c>
      <c r="G1188">
        <f>IF('Input and Summary Results'!$J$4="yes",IF(C1188=FALSE,FALSE,IF('Data Transformation'!E1188&lt;$R$10,E1188,$R$10)),IF(C1188=FALSE,FALSE,IF(C1188&lt;$R$10,C1188,$R$10)))</f>
        <v>1.01375817</v>
      </c>
      <c r="H1188">
        <f>IF('Input and Summary Results'!$J$4="yes",'Data Transformation'!F1188,'Data Transformation'!D1188)</f>
        <v>3.0332100000000001E-2</v>
      </c>
      <c r="I1188">
        <f t="shared" si="85"/>
        <v>51</v>
      </c>
    </row>
    <row r="1189" spans="2:9" x14ac:dyDescent="0.25">
      <c r="B1189">
        <f>IF('Input and Summary Results'!D771=0,FALSE,'Input and Summary Results'!$B771)</f>
        <v>51</v>
      </c>
      <c r="C1189">
        <f>IF(OR(B1189=0,'Input and Summary Results'!D771=0,'Input and Summary Results'!D771=""),FALSE,'Input and Summary Results'!$D771)</f>
        <v>1.01804279</v>
      </c>
      <c r="D1189">
        <f>IF(OR(B1189=0,'Input and Summary Results'!E771=0),FALSE,'Input and Summary Results'!$E771)</f>
        <v>3.9915770000000003E-2</v>
      </c>
      <c r="E1189">
        <f t="shared" si="83"/>
        <v>7.7660324902571933E-3</v>
      </c>
      <c r="F1189">
        <f t="shared" si="84"/>
        <v>1.7016420478750214E-2</v>
      </c>
      <c r="G1189">
        <f>IF('Input and Summary Results'!$J$4="yes",IF(C1189=FALSE,FALSE,IF('Data Transformation'!E1189&lt;$R$10,E1189,$R$10)),IF(C1189=FALSE,FALSE,IF(C1189&lt;$R$10,C1189,$R$10)))</f>
        <v>1.01804279</v>
      </c>
      <c r="H1189">
        <f>IF('Input and Summary Results'!$J$4="yes",'Data Transformation'!F1189,'Data Transformation'!D1189)</f>
        <v>3.9915770000000003E-2</v>
      </c>
      <c r="I1189">
        <f t="shared" si="85"/>
        <v>51</v>
      </c>
    </row>
    <row r="1190" spans="2:9" x14ac:dyDescent="0.25">
      <c r="B1190">
        <f>IF('Input and Summary Results'!D772=0,FALSE,'Input and Summary Results'!$B772)</f>
        <v>52</v>
      </c>
      <c r="C1190">
        <f>IF(OR(B1190=0,'Input and Summary Results'!D772=0,'Input and Summary Results'!D772=""),FALSE,'Input and Summary Results'!$D772)</f>
        <v>0.180119</v>
      </c>
      <c r="D1190">
        <f>IF(OR(B1190=0,'Input and Summary Results'!E772=0),FALSE,'Input and Summary Results'!$E772)</f>
        <v>3.5735919999999997E-2</v>
      </c>
      <c r="E1190">
        <f t="shared" si="83"/>
        <v>-0.7444404728554932</v>
      </c>
      <c r="F1190">
        <f t="shared" si="84"/>
        <v>8.6106347914434334E-2</v>
      </c>
      <c r="G1190">
        <f>IF('Input and Summary Results'!$J$4="yes",IF(C1190=FALSE,FALSE,IF('Data Transformation'!E1190&lt;$R$10,E1190,$R$10)),IF(C1190=FALSE,FALSE,IF(C1190&lt;$R$10,C1190,$R$10)))</f>
        <v>0.180119</v>
      </c>
      <c r="H1190">
        <f>IF('Input and Summary Results'!$J$4="yes",'Data Transformation'!F1190,'Data Transformation'!D1190)</f>
        <v>3.5735919999999997E-2</v>
      </c>
      <c r="I1190">
        <f t="shared" si="85"/>
        <v>52</v>
      </c>
    </row>
    <row r="1191" spans="2:9" x14ac:dyDescent="0.25">
      <c r="B1191">
        <f>IF('Input and Summary Results'!D773=0,FALSE,'Input and Summary Results'!$B773)</f>
        <v>52</v>
      </c>
      <c r="C1191">
        <f>IF(OR(B1191=0,'Input and Summary Results'!D773=0,'Input and Summary Results'!D773=""),FALSE,'Input and Summary Results'!$D773)</f>
        <v>0.43457371</v>
      </c>
      <c r="D1191">
        <f>IF(OR(B1191=0,'Input and Summary Results'!E773=0),FALSE,'Input and Summary Results'!$E773)</f>
        <v>4.8043799999999998E-2</v>
      </c>
      <c r="E1191">
        <f t="shared" si="83"/>
        <v>-0.36193655032861499</v>
      </c>
      <c r="F1191">
        <f t="shared" si="84"/>
        <v>4.798037414642501E-2</v>
      </c>
      <c r="G1191">
        <f>IF('Input and Summary Results'!$J$4="yes",IF(C1191=FALSE,FALSE,IF('Data Transformation'!E1191&lt;$R$10,E1191,$R$10)),IF(C1191=FALSE,FALSE,IF(C1191&lt;$R$10,C1191,$R$10)))</f>
        <v>0.43457371</v>
      </c>
      <c r="H1191">
        <f>IF('Input and Summary Results'!$J$4="yes",'Data Transformation'!F1191,'Data Transformation'!D1191)</f>
        <v>4.8043799999999998E-2</v>
      </c>
      <c r="I1191">
        <f t="shared" si="85"/>
        <v>52</v>
      </c>
    </row>
    <row r="1192" spans="2:9" x14ac:dyDescent="0.25">
      <c r="B1192">
        <f>IF('Input and Summary Results'!D774=0,FALSE,'Input and Summary Results'!$B774)</f>
        <v>52</v>
      </c>
      <c r="C1192">
        <f>IF(OR(B1192=0,'Input and Summary Results'!D774=0,'Input and Summary Results'!D774=""),FALSE,'Input and Summary Results'!$D774)</f>
        <v>0.44807988999999998</v>
      </c>
      <c r="D1192">
        <f>IF(OR(B1192=0,'Input and Summary Results'!E774=0),FALSE,'Input and Summary Results'!$E774)</f>
        <v>3.3242229999999998E-2</v>
      </c>
      <c r="E1192">
        <f t="shared" si="83"/>
        <v>-0.34864454695509606</v>
      </c>
      <c r="F1192">
        <f t="shared" si="84"/>
        <v>3.2197668634492832E-2</v>
      </c>
      <c r="G1192">
        <f>IF('Input and Summary Results'!$J$4="yes",IF(C1192=FALSE,FALSE,IF('Data Transformation'!E1192&lt;$R$10,E1192,$R$10)),IF(C1192=FALSE,FALSE,IF(C1192&lt;$R$10,C1192,$R$10)))</f>
        <v>0.44807988999999998</v>
      </c>
      <c r="H1192">
        <f>IF('Input and Summary Results'!$J$4="yes",'Data Transformation'!F1192,'Data Transformation'!D1192)</f>
        <v>3.3242229999999998E-2</v>
      </c>
      <c r="I1192">
        <f t="shared" si="85"/>
        <v>52</v>
      </c>
    </row>
    <row r="1193" spans="2:9" x14ac:dyDescent="0.25">
      <c r="B1193">
        <f>IF('Input and Summary Results'!D775=0,FALSE,'Input and Summary Results'!$B775)</f>
        <v>52</v>
      </c>
      <c r="C1193">
        <f>IF(OR(B1193=0,'Input and Summary Results'!D775=0,'Input and Summary Results'!D775=""),FALSE,'Input and Summary Results'!$D775)</f>
        <v>0.82681567</v>
      </c>
      <c r="D1193">
        <f>IF(OR(B1193=0,'Input and Summary Results'!E775=0),FALSE,'Input and Summary Results'!$E775)</f>
        <v>3.9431180000000003E-2</v>
      </c>
      <c r="E1193">
        <f t="shared" si="83"/>
        <v>-8.2591301118234706E-2</v>
      </c>
      <c r="F1193">
        <f t="shared" si="84"/>
        <v>2.0697638834058386E-2</v>
      </c>
      <c r="G1193">
        <f>IF('Input and Summary Results'!$J$4="yes",IF(C1193=FALSE,FALSE,IF('Data Transformation'!E1193&lt;$R$10,E1193,$R$10)),IF(C1193=FALSE,FALSE,IF(C1193&lt;$R$10,C1193,$R$10)))</f>
        <v>0.82681567</v>
      </c>
      <c r="H1193">
        <f>IF('Input and Summary Results'!$J$4="yes",'Data Transformation'!F1193,'Data Transformation'!D1193)</f>
        <v>3.9431180000000003E-2</v>
      </c>
      <c r="I1193">
        <f t="shared" si="85"/>
        <v>52</v>
      </c>
    </row>
    <row r="1194" spans="2:9" x14ac:dyDescent="0.25">
      <c r="B1194">
        <f>IF('Input and Summary Results'!D776=0,FALSE,'Input and Summary Results'!$B776)</f>
        <v>52</v>
      </c>
      <c r="C1194">
        <f>IF(OR(B1194=0,'Input and Summary Results'!D776=0,'Input and Summary Results'!D776=""),FALSE,'Input and Summary Results'!$D776)</f>
        <v>0.82685684999999998</v>
      </c>
      <c r="D1194">
        <f>IF(OR(B1194=0,'Input and Summary Results'!E776=0),FALSE,'Input and Summary Results'!$E776)</f>
        <v>4.6368369999999999E-2</v>
      </c>
      <c r="E1194">
        <f t="shared" ref="E1194:E1257" si="86">IF(C1194=FALSE,FALSE,LOG10(C1194))</f>
        <v>-8.2569671386166027E-2</v>
      </c>
      <c r="F1194">
        <f t="shared" ref="F1194:F1257" si="87">IF(D1194=FALSE, FALSE,0.434*D1194/C1194)</f>
        <v>2.4337795085086374E-2</v>
      </c>
      <c r="G1194">
        <f>IF('Input and Summary Results'!$J$4="yes",IF(C1194=FALSE,FALSE,IF('Data Transformation'!E1194&lt;$R$10,E1194,$R$10)),IF(C1194=FALSE,FALSE,IF(C1194&lt;$R$10,C1194,$R$10)))</f>
        <v>0.82685684999999998</v>
      </c>
      <c r="H1194">
        <f>IF('Input and Summary Results'!$J$4="yes",'Data Transformation'!F1194,'Data Transformation'!D1194)</f>
        <v>4.6368369999999999E-2</v>
      </c>
      <c r="I1194">
        <f t="shared" si="85"/>
        <v>52</v>
      </c>
    </row>
    <row r="1195" spans="2:9" x14ac:dyDescent="0.25">
      <c r="B1195">
        <f>IF('Input and Summary Results'!D777=0,FALSE,'Input and Summary Results'!$B777)</f>
        <v>52</v>
      </c>
      <c r="C1195">
        <f>IF(OR(B1195=0,'Input and Summary Results'!D777=0,'Input and Summary Results'!D777=""),FALSE,'Input and Summary Results'!$D777)</f>
        <v>0.86819999999999997</v>
      </c>
      <c r="D1195">
        <f>IF(OR(B1195=0,'Input and Summary Results'!E777=0),FALSE,'Input and Summary Results'!$E777)</f>
        <v>3.3194250000000002E-2</v>
      </c>
      <c r="E1195">
        <f t="shared" si="86"/>
        <v>-6.1380218497318909E-2</v>
      </c>
      <c r="F1195">
        <f t="shared" si="87"/>
        <v>1.6593301658604009E-2</v>
      </c>
      <c r="G1195">
        <f>IF('Input and Summary Results'!$J$4="yes",IF(C1195=FALSE,FALSE,IF('Data Transformation'!E1195&lt;$R$10,E1195,$R$10)),IF(C1195=FALSE,FALSE,IF(C1195&lt;$R$10,C1195,$R$10)))</f>
        <v>0.86819999999999997</v>
      </c>
      <c r="H1195">
        <f>IF('Input and Summary Results'!$J$4="yes",'Data Transformation'!F1195,'Data Transformation'!D1195)</f>
        <v>3.3194250000000002E-2</v>
      </c>
      <c r="I1195">
        <f t="shared" si="85"/>
        <v>52</v>
      </c>
    </row>
    <row r="1196" spans="2:9" x14ac:dyDescent="0.25">
      <c r="B1196">
        <f>IF('Input and Summary Results'!D778=0,FALSE,'Input and Summary Results'!$B778)</f>
        <v>52</v>
      </c>
      <c r="C1196">
        <f>IF(OR(B1196=0,'Input and Summary Results'!D778=0,'Input and Summary Results'!D778=""),FALSE,'Input and Summary Results'!$D778)</f>
        <v>0.86997579000000003</v>
      </c>
      <c r="D1196">
        <f>IF(OR(B1196=0,'Input and Summary Results'!E778=0),FALSE,'Input and Summary Results'!$E778)</f>
        <v>3.6862539999999999E-2</v>
      </c>
      <c r="E1196">
        <f t="shared" si="86"/>
        <v>-6.0492832916672221E-2</v>
      </c>
      <c r="F1196">
        <f t="shared" si="87"/>
        <v>1.8389410997287636E-2</v>
      </c>
      <c r="G1196">
        <f>IF('Input and Summary Results'!$J$4="yes",IF(C1196=FALSE,FALSE,IF('Data Transformation'!E1196&lt;$R$10,E1196,$R$10)),IF(C1196=FALSE,FALSE,IF(C1196&lt;$R$10,C1196,$R$10)))</f>
        <v>0.86997579000000003</v>
      </c>
      <c r="H1196">
        <f>IF('Input and Summary Results'!$J$4="yes",'Data Transformation'!F1196,'Data Transformation'!D1196)</f>
        <v>3.6862539999999999E-2</v>
      </c>
      <c r="I1196">
        <f t="shared" si="85"/>
        <v>52</v>
      </c>
    </row>
    <row r="1197" spans="2:9" x14ac:dyDescent="0.25">
      <c r="B1197">
        <f>IF('Input and Summary Results'!D779=0,FALSE,'Input and Summary Results'!$B779)</f>
        <v>52</v>
      </c>
      <c r="C1197">
        <f>IF(OR(B1197=0,'Input and Summary Results'!D779=0,'Input and Summary Results'!D779=""),FALSE,'Input and Summary Results'!$D779)</f>
        <v>0.87808065000000002</v>
      </c>
      <c r="D1197">
        <f>IF(OR(B1197=0,'Input and Summary Results'!E779=0),FALSE,'Input and Summary Results'!$E779)</f>
        <v>5.2026210000000003E-2</v>
      </c>
      <c r="E1197">
        <f t="shared" si="86"/>
        <v>-5.646559315837562E-2</v>
      </c>
      <c r="F1197">
        <f t="shared" si="87"/>
        <v>2.5714466137022836E-2</v>
      </c>
      <c r="G1197">
        <f>IF('Input and Summary Results'!$J$4="yes",IF(C1197=FALSE,FALSE,IF('Data Transformation'!E1197&lt;$R$10,E1197,$R$10)),IF(C1197=FALSE,FALSE,IF(C1197&lt;$R$10,C1197,$R$10)))</f>
        <v>0.87808065000000002</v>
      </c>
      <c r="H1197">
        <f>IF('Input and Summary Results'!$J$4="yes",'Data Transformation'!F1197,'Data Transformation'!D1197)</f>
        <v>5.2026210000000003E-2</v>
      </c>
      <c r="I1197">
        <f t="shared" si="85"/>
        <v>52</v>
      </c>
    </row>
    <row r="1198" spans="2:9" x14ac:dyDescent="0.25">
      <c r="B1198">
        <f>IF('Input and Summary Results'!D780=0,FALSE,'Input and Summary Results'!$B780)</f>
        <v>52</v>
      </c>
      <c r="C1198">
        <f>IF(OR(B1198=0,'Input and Summary Results'!D780=0,'Input and Summary Results'!D780=""),FALSE,'Input and Summary Results'!$D780)</f>
        <v>0.90319380000000005</v>
      </c>
      <c r="D1198">
        <f>IF(OR(B1198=0,'Input and Summary Results'!E780=0),FALSE,'Input and Summary Results'!$E780)</f>
        <v>4.5726860000000001E-2</v>
      </c>
      <c r="E1198">
        <f t="shared" si="86"/>
        <v>-4.4219052299906046E-2</v>
      </c>
      <c r="F1198">
        <f t="shared" si="87"/>
        <v>2.197253484246681E-2</v>
      </c>
      <c r="G1198">
        <f>IF('Input and Summary Results'!$J$4="yes",IF(C1198=FALSE,FALSE,IF('Data Transformation'!E1198&lt;$R$10,E1198,$R$10)),IF(C1198=FALSE,FALSE,IF(C1198&lt;$R$10,C1198,$R$10)))</f>
        <v>0.90319380000000005</v>
      </c>
      <c r="H1198">
        <f>IF('Input and Summary Results'!$J$4="yes",'Data Transformation'!F1198,'Data Transformation'!D1198)</f>
        <v>4.5726860000000001E-2</v>
      </c>
      <c r="I1198">
        <f t="shared" si="85"/>
        <v>52</v>
      </c>
    </row>
    <row r="1199" spans="2:9" x14ac:dyDescent="0.25">
      <c r="B1199">
        <f>IF('Input and Summary Results'!D781=0,FALSE,'Input and Summary Results'!$B781)</f>
        <v>52</v>
      </c>
      <c r="C1199">
        <f>IF(OR(B1199=0,'Input and Summary Results'!D781=0,'Input and Summary Results'!D781=""),FALSE,'Input and Summary Results'!$D781)</f>
        <v>0.91424558</v>
      </c>
      <c r="D1199">
        <f>IF(OR(B1199=0,'Input and Summary Results'!E781=0),FALSE,'Input and Summary Results'!$E781)</f>
        <v>2.3398720000000001E-2</v>
      </c>
      <c r="E1199">
        <f t="shared" si="86"/>
        <v>-3.8937130619395958E-2</v>
      </c>
      <c r="F1199">
        <f t="shared" si="87"/>
        <v>1.1107567487501553E-2</v>
      </c>
      <c r="G1199">
        <f>IF('Input and Summary Results'!$J$4="yes",IF(C1199=FALSE,FALSE,IF('Data Transformation'!E1199&lt;$R$10,E1199,$R$10)),IF(C1199=FALSE,FALSE,IF(C1199&lt;$R$10,C1199,$R$10)))</f>
        <v>0.91424558</v>
      </c>
      <c r="H1199">
        <f>IF('Input and Summary Results'!$J$4="yes",'Data Transformation'!F1199,'Data Transformation'!D1199)</f>
        <v>2.3398720000000001E-2</v>
      </c>
      <c r="I1199">
        <f t="shared" si="85"/>
        <v>52</v>
      </c>
    </row>
    <row r="1200" spans="2:9" x14ac:dyDescent="0.25">
      <c r="B1200">
        <f>IF('Input and Summary Results'!D782=0,FALSE,'Input and Summary Results'!$B782)</f>
        <v>52</v>
      </c>
      <c r="C1200">
        <f>IF(OR(B1200=0,'Input and Summary Results'!D782=0,'Input and Summary Results'!D782=""),FALSE,'Input and Summary Results'!$D782)</f>
        <v>0.91509549000000001</v>
      </c>
      <c r="D1200">
        <f>IF(OR(B1200=0,'Input and Summary Results'!E782=0),FALSE,'Input and Summary Results'!$E782)</f>
        <v>4.5078279999999998E-2</v>
      </c>
      <c r="E1200">
        <f t="shared" si="86"/>
        <v>-3.8533585041454904E-2</v>
      </c>
      <c r="F1200">
        <f t="shared" si="87"/>
        <v>2.1379160681908725E-2</v>
      </c>
      <c r="G1200">
        <f>IF('Input and Summary Results'!$J$4="yes",IF(C1200=FALSE,FALSE,IF('Data Transformation'!E1200&lt;$R$10,E1200,$R$10)),IF(C1200=FALSE,FALSE,IF(C1200&lt;$R$10,C1200,$R$10)))</f>
        <v>0.91509549000000001</v>
      </c>
      <c r="H1200">
        <f>IF('Input and Summary Results'!$J$4="yes",'Data Transformation'!F1200,'Data Transformation'!D1200)</f>
        <v>4.5078279999999998E-2</v>
      </c>
      <c r="I1200">
        <f t="shared" si="85"/>
        <v>52</v>
      </c>
    </row>
    <row r="1201" spans="2:9" x14ac:dyDescent="0.25">
      <c r="B1201">
        <f>IF('Input and Summary Results'!D783=0,FALSE,'Input and Summary Results'!$B783)</f>
        <v>52</v>
      </c>
      <c r="C1201">
        <f>IF(OR(B1201=0,'Input and Summary Results'!D783=0,'Input and Summary Results'!D783=""),FALSE,'Input and Summary Results'!$D783)</f>
        <v>0.92569325000000002</v>
      </c>
      <c r="D1201">
        <f>IF(OR(B1201=0,'Input and Summary Results'!E783=0),FALSE,'Input and Summary Results'!$E783)</f>
        <v>6.3855789999999996E-2</v>
      </c>
      <c r="E1201">
        <f t="shared" si="86"/>
        <v>-3.3532903061728625E-2</v>
      </c>
      <c r="F1201">
        <f t="shared" si="87"/>
        <v>2.9938009011084392E-2</v>
      </c>
      <c r="G1201">
        <f>IF('Input and Summary Results'!$J$4="yes",IF(C1201=FALSE,FALSE,IF('Data Transformation'!E1201&lt;$R$10,E1201,$R$10)),IF(C1201=FALSE,FALSE,IF(C1201&lt;$R$10,C1201,$R$10)))</f>
        <v>0.92569325000000002</v>
      </c>
      <c r="H1201">
        <f>IF('Input and Summary Results'!$J$4="yes",'Data Transformation'!F1201,'Data Transformation'!D1201)</f>
        <v>6.3855789999999996E-2</v>
      </c>
      <c r="I1201">
        <f t="shared" si="85"/>
        <v>52</v>
      </c>
    </row>
    <row r="1202" spans="2:9" x14ac:dyDescent="0.25">
      <c r="B1202">
        <f>IF('Input and Summary Results'!D784=0,FALSE,'Input and Summary Results'!$B784)</f>
        <v>52</v>
      </c>
      <c r="C1202">
        <f>IF(OR(B1202=0,'Input and Summary Results'!D784=0,'Input and Summary Results'!D784=""),FALSE,'Input and Summary Results'!$D784)</f>
        <v>0.96305174999999998</v>
      </c>
      <c r="D1202">
        <f>IF(OR(B1202=0,'Input and Summary Results'!E784=0),FALSE,'Input and Summary Results'!$E784)</f>
        <v>3.1900030000000003E-2</v>
      </c>
      <c r="E1202">
        <f t="shared" si="86"/>
        <v>-1.6350375247653672E-2</v>
      </c>
      <c r="F1202">
        <f t="shared" si="87"/>
        <v>1.4375772662268669E-2</v>
      </c>
      <c r="G1202">
        <f>IF('Input and Summary Results'!$J$4="yes",IF(C1202=FALSE,FALSE,IF('Data Transformation'!E1202&lt;$R$10,E1202,$R$10)),IF(C1202=FALSE,FALSE,IF(C1202&lt;$R$10,C1202,$R$10)))</f>
        <v>0.96305174999999998</v>
      </c>
      <c r="H1202">
        <f>IF('Input and Summary Results'!$J$4="yes",'Data Transformation'!F1202,'Data Transformation'!D1202)</f>
        <v>3.1900030000000003E-2</v>
      </c>
      <c r="I1202">
        <f t="shared" si="85"/>
        <v>52</v>
      </c>
    </row>
    <row r="1203" spans="2:9" x14ac:dyDescent="0.25">
      <c r="B1203">
        <f>IF('Input and Summary Results'!D785=0,FALSE,'Input and Summary Results'!$B785)</f>
        <v>52</v>
      </c>
      <c r="C1203">
        <f>IF(OR(B1203=0,'Input and Summary Results'!D785=0,'Input and Summary Results'!D785=""),FALSE,'Input and Summary Results'!$D785)</f>
        <v>0.97155522000000005</v>
      </c>
      <c r="D1203">
        <f>IF(OR(B1203=0,'Input and Summary Results'!E785=0),FALSE,'Input and Summary Results'!$E785)</f>
        <v>3.9608709999999998E-2</v>
      </c>
      <c r="E1203">
        <f t="shared" si="86"/>
        <v>-1.253251049419744E-2</v>
      </c>
      <c r="F1203">
        <f t="shared" si="87"/>
        <v>1.7693466913800329E-2</v>
      </c>
      <c r="G1203">
        <f>IF('Input and Summary Results'!$J$4="yes",IF(C1203=FALSE,FALSE,IF('Data Transformation'!E1203&lt;$R$10,E1203,$R$10)),IF(C1203=FALSE,FALSE,IF(C1203&lt;$R$10,C1203,$R$10)))</f>
        <v>0.97155522000000005</v>
      </c>
      <c r="H1203">
        <f>IF('Input and Summary Results'!$J$4="yes",'Data Transformation'!F1203,'Data Transformation'!D1203)</f>
        <v>3.9608709999999998E-2</v>
      </c>
      <c r="I1203">
        <f t="shared" si="85"/>
        <v>52</v>
      </c>
    </row>
    <row r="1204" spans="2:9" x14ac:dyDescent="0.25">
      <c r="B1204">
        <f>IF('Input and Summary Results'!D786=0,FALSE,'Input and Summary Results'!$B786)</f>
        <v>52</v>
      </c>
      <c r="C1204">
        <f>IF(OR(B1204=0,'Input and Summary Results'!D786=0,'Input and Summary Results'!D786=""),FALSE,'Input and Summary Results'!$D786)</f>
        <v>0.97302812000000005</v>
      </c>
      <c r="D1204">
        <f>IF(OR(B1204=0,'Input and Summary Results'!E786=0),FALSE,'Input and Summary Results'!$E786)</f>
        <v>2.6278869999999999E-2</v>
      </c>
      <c r="E1204">
        <f t="shared" si="86"/>
        <v>-1.1874608668581239E-2</v>
      </c>
      <c r="F1204">
        <f t="shared" si="87"/>
        <v>1.172117161423865E-2</v>
      </c>
      <c r="G1204">
        <f>IF('Input and Summary Results'!$J$4="yes",IF(C1204=FALSE,FALSE,IF('Data Transformation'!E1204&lt;$R$10,E1204,$R$10)),IF(C1204=FALSE,FALSE,IF(C1204&lt;$R$10,C1204,$R$10)))</f>
        <v>0.97302812000000005</v>
      </c>
      <c r="H1204">
        <f>IF('Input and Summary Results'!$J$4="yes",'Data Transformation'!F1204,'Data Transformation'!D1204)</f>
        <v>2.6278869999999999E-2</v>
      </c>
      <c r="I1204">
        <f t="shared" si="85"/>
        <v>52</v>
      </c>
    </row>
    <row r="1205" spans="2:9" x14ac:dyDescent="0.25">
      <c r="B1205">
        <f>IF('Input and Summary Results'!D787=0,FALSE,'Input and Summary Results'!$B787)</f>
        <v>52</v>
      </c>
      <c r="C1205">
        <f>IF(OR(B1205=0,'Input and Summary Results'!D787=0,'Input and Summary Results'!D787=""),FALSE,'Input and Summary Results'!$D787)</f>
        <v>1.0008121699999999</v>
      </c>
      <c r="D1205">
        <f>IF(OR(B1205=0,'Input and Summary Results'!E787=0),FALSE,'Input and Summary Results'!$E787)</f>
        <v>4.6884580000000002E-2</v>
      </c>
      <c r="E1205">
        <f t="shared" si="86"/>
        <v>3.5257779218732656E-4</v>
      </c>
      <c r="F1205">
        <f t="shared" si="87"/>
        <v>2.0331395170784149E-2</v>
      </c>
      <c r="G1205">
        <f>IF('Input and Summary Results'!$J$4="yes",IF(C1205=FALSE,FALSE,IF('Data Transformation'!E1205&lt;$R$10,E1205,$R$10)),IF(C1205=FALSE,FALSE,IF(C1205&lt;$R$10,C1205,$R$10)))</f>
        <v>1.0008121699999999</v>
      </c>
      <c r="H1205">
        <f>IF('Input and Summary Results'!$J$4="yes",'Data Transformation'!F1205,'Data Transformation'!D1205)</f>
        <v>4.6884580000000002E-2</v>
      </c>
      <c r="I1205">
        <f t="shared" si="85"/>
        <v>52</v>
      </c>
    </row>
    <row r="1206" spans="2:9" x14ac:dyDescent="0.25">
      <c r="B1206">
        <f>IF('Input and Summary Results'!D788=0,FALSE,'Input and Summary Results'!$B788)</f>
        <v>52</v>
      </c>
      <c r="C1206">
        <f>IF(OR(B1206=0,'Input and Summary Results'!D788=0,'Input and Summary Results'!D788=""),FALSE,'Input and Summary Results'!$D788)</f>
        <v>1.02071234</v>
      </c>
      <c r="D1206">
        <f>IF(OR(B1206=0,'Input and Summary Results'!E788=0),FALSE,'Input and Summary Results'!$E788)</f>
        <v>3.2036099999999998E-2</v>
      </c>
      <c r="E1206">
        <f t="shared" si="86"/>
        <v>8.9033652475843661E-3</v>
      </c>
      <c r="F1206">
        <f t="shared" si="87"/>
        <v>1.3621533565470559E-2</v>
      </c>
      <c r="G1206">
        <f>IF('Input and Summary Results'!$J$4="yes",IF(C1206=FALSE,FALSE,IF('Data Transformation'!E1206&lt;$R$10,E1206,$R$10)),IF(C1206=FALSE,FALSE,IF(C1206&lt;$R$10,C1206,$R$10)))</f>
        <v>1.02071234</v>
      </c>
      <c r="H1206">
        <f>IF('Input and Summary Results'!$J$4="yes",'Data Transformation'!F1206,'Data Transformation'!D1206)</f>
        <v>3.2036099999999998E-2</v>
      </c>
      <c r="I1206">
        <f t="shared" si="85"/>
        <v>52</v>
      </c>
    </row>
    <row r="1207" spans="2:9" x14ac:dyDescent="0.25">
      <c r="B1207">
        <f>IF('Input and Summary Results'!D789=0,FALSE,'Input and Summary Results'!$B789)</f>
        <v>52</v>
      </c>
      <c r="C1207">
        <f>IF(OR(B1207=0,'Input and Summary Results'!D789=0,'Input and Summary Results'!D789=""),FALSE,'Input and Summary Results'!$D789)</f>
        <v>1.02735534</v>
      </c>
      <c r="D1207">
        <f>IF(OR(B1207=0,'Input and Summary Results'!E789=0),FALSE,'Input and Summary Results'!$E789)</f>
        <v>3.9298769999999997E-2</v>
      </c>
      <c r="E1207">
        <f t="shared" si="86"/>
        <v>1.172068265255137E-2</v>
      </c>
      <c r="F1207">
        <f t="shared" si="87"/>
        <v>1.660152579729619E-2</v>
      </c>
      <c r="G1207">
        <f>IF('Input and Summary Results'!$J$4="yes",IF(C1207=FALSE,FALSE,IF('Data Transformation'!E1207&lt;$R$10,E1207,$R$10)),IF(C1207=FALSE,FALSE,IF(C1207&lt;$R$10,C1207,$R$10)))</f>
        <v>1.02735534</v>
      </c>
      <c r="H1207">
        <f>IF('Input and Summary Results'!$J$4="yes",'Data Transformation'!F1207,'Data Transformation'!D1207)</f>
        <v>3.9298769999999997E-2</v>
      </c>
      <c r="I1207">
        <f t="shared" si="85"/>
        <v>52</v>
      </c>
    </row>
    <row r="1208" spans="2:9" x14ac:dyDescent="0.25">
      <c r="B1208">
        <f>IF('Input and Summary Results'!D790=0,FALSE,'Input and Summary Results'!$B790)</f>
        <v>52</v>
      </c>
      <c r="C1208">
        <f>IF(OR(B1208=0,'Input and Summary Results'!D790=0,'Input and Summary Results'!D790=""),FALSE,'Input and Summary Results'!$D790)</f>
        <v>1.1558687299999999</v>
      </c>
      <c r="D1208">
        <f>IF(OR(B1208=0,'Input and Summary Results'!E790=0),FALSE,'Input and Summary Results'!$E790)</f>
        <v>9.6957539999999995E-2</v>
      </c>
      <c r="E1208">
        <f t="shared" si="86"/>
        <v>6.2908514816542332E-2</v>
      </c>
      <c r="F1208">
        <f t="shared" si="87"/>
        <v>3.6405148152074331E-2</v>
      </c>
      <c r="G1208">
        <f>IF('Input and Summary Results'!$J$4="yes",IF(C1208=FALSE,FALSE,IF('Data Transformation'!E1208&lt;$R$10,E1208,$R$10)),IF(C1208=FALSE,FALSE,IF(C1208&lt;$R$10,C1208,$R$10)))</f>
        <v>1.1558687299999999</v>
      </c>
      <c r="H1208">
        <f>IF('Input and Summary Results'!$J$4="yes",'Data Transformation'!F1208,'Data Transformation'!D1208)</f>
        <v>9.6957539999999995E-2</v>
      </c>
      <c r="I1208">
        <f t="shared" si="85"/>
        <v>52</v>
      </c>
    </row>
    <row r="1209" spans="2:9" x14ac:dyDescent="0.25">
      <c r="B1209">
        <f>IF('Input and Summary Results'!D791=0,FALSE,'Input and Summary Results'!$B791)</f>
        <v>53</v>
      </c>
      <c r="C1209">
        <f>IF(OR(B1209=0,'Input and Summary Results'!D791=0,'Input and Summary Results'!D791=""),FALSE,'Input and Summary Results'!$D791)</f>
        <v>0.21156784000000001</v>
      </c>
      <c r="D1209">
        <f>IF(OR(B1209=0,'Input and Summary Results'!E791=0),FALSE,'Input and Summary Results'!$E791)</f>
        <v>3.4393060000000003E-2</v>
      </c>
      <c r="E1209">
        <f t="shared" si="86"/>
        <v>-0.67455034784680057</v>
      </c>
      <c r="F1209">
        <f t="shared" si="87"/>
        <v>7.0552254255656255E-2</v>
      </c>
      <c r="G1209">
        <f>IF('Input and Summary Results'!$J$4="yes",IF(C1209=FALSE,FALSE,IF('Data Transformation'!E1209&lt;$R$10,E1209,$R$10)),IF(C1209=FALSE,FALSE,IF(C1209&lt;$R$10,C1209,$R$10)))</f>
        <v>0.21156784000000001</v>
      </c>
      <c r="H1209">
        <f>IF('Input and Summary Results'!$J$4="yes",'Data Transformation'!F1209,'Data Transformation'!D1209)</f>
        <v>3.4393060000000003E-2</v>
      </c>
      <c r="I1209">
        <f t="shared" si="85"/>
        <v>53</v>
      </c>
    </row>
    <row r="1210" spans="2:9" x14ac:dyDescent="0.25">
      <c r="B1210">
        <f>IF('Input and Summary Results'!D792=0,FALSE,'Input and Summary Results'!$B792)</f>
        <v>53</v>
      </c>
      <c r="C1210">
        <f>IF(OR(B1210=0,'Input and Summary Results'!D792=0,'Input and Summary Results'!D792=""),FALSE,'Input and Summary Results'!$D792)</f>
        <v>0.88331510999999996</v>
      </c>
      <c r="D1210">
        <f>IF(OR(B1210=0,'Input and Summary Results'!E792=0),FALSE,'Input and Summary Results'!$E792)</f>
        <v>5.3220950000000003E-2</v>
      </c>
      <c r="E1210">
        <f t="shared" si="86"/>
        <v>-5.3884340452378783E-2</v>
      </c>
      <c r="F1210">
        <f t="shared" si="87"/>
        <v>2.6149096781555116E-2</v>
      </c>
      <c r="G1210">
        <f>IF('Input and Summary Results'!$J$4="yes",IF(C1210=FALSE,FALSE,IF('Data Transformation'!E1210&lt;$R$10,E1210,$R$10)),IF(C1210=FALSE,FALSE,IF(C1210&lt;$R$10,C1210,$R$10)))</f>
        <v>0.88331510999999996</v>
      </c>
      <c r="H1210">
        <f>IF('Input and Summary Results'!$J$4="yes",'Data Transformation'!F1210,'Data Transformation'!D1210)</f>
        <v>5.3220950000000003E-2</v>
      </c>
      <c r="I1210">
        <f t="shared" si="85"/>
        <v>53</v>
      </c>
    </row>
    <row r="1211" spans="2:9" x14ac:dyDescent="0.25">
      <c r="B1211">
        <f>IF('Input and Summary Results'!D793=0,FALSE,'Input and Summary Results'!$B793)</f>
        <v>53</v>
      </c>
      <c r="C1211">
        <f>IF(OR(B1211=0,'Input and Summary Results'!D793=0,'Input and Summary Results'!D793=""),FALSE,'Input and Summary Results'!$D793)</f>
        <v>0.90106620000000004</v>
      </c>
      <c r="D1211">
        <f>IF(OR(B1211=0,'Input and Summary Results'!E793=0),FALSE,'Input and Summary Results'!$E793)</f>
        <v>5.664947E-2</v>
      </c>
      <c r="E1211">
        <f t="shared" si="86"/>
        <v>-4.5243300876036528E-2</v>
      </c>
      <c r="F1211">
        <f t="shared" si="87"/>
        <v>2.7285309314676324E-2</v>
      </c>
      <c r="G1211">
        <f>IF('Input and Summary Results'!$J$4="yes",IF(C1211=FALSE,FALSE,IF('Data Transformation'!E1211&lt;$R$10,E1211,$R$10)),IF(C1211=FALSE,FALSE,IF(C1211&lt;$R$10,C1211,$R$10)))</f>
        <v>0.90106620000000004</v>
      </c>
      <c r="H1211">
        <f>IF('Input and Summary Results'!$J$4="yes",'Data Transformation'!F1211,'Data Transformation'!D1211)</f>
        <v>5.664947E-2</v>
      </c>
      <c r="I1211">
        <f t="shared" si="85"/>
        <v>53</v>
      </c>
    </row>
    <row r="1212" spans="2:9" x14ac:dyDescent="0.25">
      <c r="B1212">
        <f>IF('Input and Summary Results'!D794=0,FALSE,'Input and Summary Results'!$B794)</f>
        <v>53</v>
      </c>
      <c r="C1212">
        <f>IF(OR(B1212=0,'Input and Summary Results'!D794=0,'Input and Summary Results'!D794=""),FALSE,'Input and Summary Results'!$D794)</f>
        <v>0.90257613000000003</v>
      </c>
      <c r="D1212">
        <f>IF(OR(B1212=0,'Input and Summary Results'!E794=0),FALSE,'Input and Summary Results'!$E794)</f>
        <v>2.8505579999999999E-2</v>
      </c>
      <c r="E1212">
        <f t="shared" si="86"/>
        <v>-4.4516156242819772E-2</v>
      </c>
      <c r="F1212">
        <f t="shared" si="87"/>
        <v>1.3706790273746768E-2</v>
      </c>
      <c r="G1212">
        <f>IF('Input and Summary Results'!$J$4="yes",IF(C1212=FALSE,FALSE,IF('Data Transformation'!E1212&lt;$R$10,E1212,$R$10)),IF(C1212=FALSE,FALSE,IF(C1212&lt;$R$10,C1212,$R$10)))</f>
        <v>0.90257613000000003</v>
      </c>
      <c r="H1212">
        <f>IF('Input and Summary Results'!$J$4="yes",'Data Transformation'!F1212,'Data Transformation'!D1212)</f>
        <v>2.8505579999999999E-2</v>
      </c>
      <c r="I1212">
        <f t="shared" si="85"/>
        <v>53</v>
      </c>
    </row>
    <row r="1213" spans="2:9" x14ac:dyDescent="0.25">
      <c r="B1213">
        <f>IF('Input and Summary Results'!D795=0,FALSE,'Input and Summary Results'!$B795)</f>
        <v>53</v>
      </c>
      <c r="C1213">
        <f>IF(OR(B1213=0,'Input and Summary Results'!D795=0,'Input and Summary Results'!D795=""),FALSE,'Input and Summary Results'!$D795)</f>
        <v>0.95956978000000004</v>
      </c>
      <c r="D1213">
        <f>IF(OR(B1213=0,'Input and Summary Results'!E795=0),FALSE,'Input and Summary Results'!$E795)</f>
        <v>3.0198010000000001E-2</v>
      </c>
      <c r="E1213">
        <f t="shared" si="86"/>
        <v>-1.7923437846668226E-2</v>
      </c>
      <c r="F1213">
        <f t="shared" si="87"/>
        <v>1.365813785840567E-2</v>
      </c>
      <c r="G1213">
        <f>IF('Input and Summary Results'!$J$4="yes",IF(C1213=FALSE,FALSE,IF('Data Transformation'!E1213&lt;$R$10,E1213,$R$10)),IF(C1213=FALSE,FALSE,IF(C1213&lt;$R$10,C1213,$R$10)))</f>
        <v>0.95956978000000004</v>
      </c>
      <c r="H1213">
        <f>IF('Input and Summary Results'!$J$4="yes",'Data Transformation'!F1213,'Data Transformation'!D1213)</f>
        <v>3.0198010000000001E-2</v>
      </c>
      <c r="I1213">
        <f t="shared" si="85"/>
        <v>53</v>
      </c>
    </row>
    <row r="1214" spans="2:9" x14ac:dyDescent="0.25">
      <c r="B1214">
        <f>IF('Input and Summary Results'!D796=0,FALSE,'Input and Summary Results'!$B796)</f>
        <v>53</v>
      </c>
      <c r="C1214">
        <f>IF(OR(B1214=0,'Input and Summary Results'!D796=0,'Input and Summary Results'!D796=""),FALSE,'Input and Summary Results'!$D796)</f>
        <v>0.96758650999999996</v>
      </c>
      <c r="D1214">
        <f>IF(OR(B1214=0,'Input and Summary Results'!E796=0),FALSE,'Input and Summary Results'!$E796)</f>
        <v>6.00054E-2</v>
      </c>
      <c r="E1214">
        <f t="shared" si="86"/>
        <v>-1.4310195160716995E-2</v>
      </c>
      <c r="F1214">
        <f t="shared" si="87"/>
        <v>2.6914744398410434E-2</v>
      </c>
      <c r="G1214">
        <f>IF('Input and Summary Results'!$J$4="yes",IF(C1214=FALSE,FALSE,IF('Data Transformation'!E1214&lt;$R$10,E1214,$R$10)),IF(C1214=FALSE,FALSE,IF(C1214&lt;$R$10,C1214,$R$10)))</f>
        <v>0.96758650999999996</v>
      </c>
      <c r="H1214">
        <f>IF('Input and Summary Results'!$J$4="yes",'Data Transformation'!F1214,'Data Transformation'!D1214)</f>
        <v>6.00054E-2</v>
      </c>
      <c r="I1214">
        <f t="shared" si="85"/>
        <v>53</v>
      </c>
    </row>
    <row r="1215" spans="2:9" x14ac:dyDescent="0.25">
      <c r="B1215">
        <f>IF('Input and Summary Results'!D797=0,FALSE,'Input and Summary Results'!$B797)</f>
        <v>53</v>
      </c>
      <c r="C1215">
        <f>IF(OR(B1215=0,'Input and Summary Results'!D797=0,'Input and Summary Results'!D797=""),FALSE,'Input and Summary Results'!$D797)</f>
        <v>0.97829637999999997</v>
      </c>
      <c r="D1215">
        <f>IF(OR(B1215=0,'Input and Summary Results'!E797=0),FALSE,'Input and Summary Results'!$E797)</f>
        <v>3.975675E-2</v>
      </c>
      <c r="E1215">
        <f t="shared" si="86"/>
        <v>-9.5295534956759097E-3</v>
      </c>
      <c r="F1215">
        <f t="shared" si="87"/>
        <v>1.763722104338156E-2</v>
      </c>
      <c r="G1215">
        <f>IF('Input and Summary Results'!$J$4="yes",IF(C1215=FALSE,FALSE,IF('Data Transformation'!E1215&lt;$R$10,E1215,$R$10)),IF(C1215=FALSE,FALSE,IF(C1215&lt;$R$10,C1215,$R$10)))</f>
        <v>0.97829637999999997</v>
      </c>
      <c r="H1215">
        <f>IF('Input and Summary Results'!$J$4="yes",'Data Transformation'!F1215,'Data Transformation'!D1215)</f>
        <v>3.975675E-2</v>
      </c>
      <c r="I1215">
        <f t="shared" si="85"/>
        <v>53</v>
      </c>
    </row>
    <row r="1216" spans="2:9" x14ac:dyDescent="0.25">
      <c r="B1216">
        <f>IF('Input and Summary Results'!D798=0,FALSE,'Input and Summary Results'!$B798)</f>
        <v>53</v>
      </c>
      <c r="C1216">
        <f>IF(OR(B1216=0,'Input and Summary Results'!D798=0,'Input and Summary Results'!D798=""),FALSE,'Input and Summary Results'!$D798)</f>
        <v>0.97977175999999999</v>
      </c>
      <c r="D1216">
        <f>IF(OR(B1216=0,'Input and Summary Results'!E798=0),FALSE,'Input and Summary Results'!$E798)</f>
        <v>3.6504580000000002E-2</v>
      </c>
      <c r="E1216">
        <f t="shared" si="86"/>
        <v>-8.8750823862374911E-3</v>
      </c>
      <c r="F1216">
        <f t="shared" si="87"/>
        <v>1.6170079978626861E-2</v>
      </c>
      <c r="G1216">
        <f>IF('Input and Summary Results'!$J$4="yes",IF(C1216=FALSE,FALSE,IF('Data Transformation'!E1216&lt;$R$10,E1216,$R$10)),IF(C1216=FALSE,FALSE,IF(C1216&lt;$R$10,C1216,$R$10)))</f>
        <v>0.97977175999999999</v>
      </c>
      <c r="H1216">
        <f>IF('Input and Summary Results'!$J$4="yes",'Data Transformation'!F1216,'Data Transformation'!D1216)</f>
        <v>3.6504580000000002E-2</v>
      </c>
      <c r="I1216">
        <f t="shared" si="85"/>
        <v>53</v>
      </c>
    </row>
    <row r="1217" spans="2:9" x14ac:dyDescent="0.25">
      <c r="B1217">
        <f>IF('Input and Summary Results'!D799=0,FALSE,'Input and Summary Results'!$B799)</f>
        <v>53</v>
      </c>
      <c r="C1217">
        <f>IF(OR(B1217=0,'Input and Summary Results'!D799=0,'Input and Summary Results'!D799=""),FALSE,'Input and Summary Results'!$D799)</f>
        <v>0.98425923999999998</v>
      </c>
      <c r="D1217">
        <f>IF(OR(B1217=0,'Input and Summary Results'!E799=0),FALSE,'Input and Summary Results'!$E799)</f>
        <v>3.7385969999999998E-2</v>
      </c>
      <c r="E1217">
        <f t="shared" si="86"/>
        <v>-6.8904994616071514E-3</v>
      </c>
      <c r="F1217">
        <f t="shared" si="87"/>
        <v>1.6484997367157053E-2</v>
      </c>
      <c r="G1217">
        <f>IF('Input and Summary Results'!$J$4="yes",IF(C1217=FALSE,FALSE,IF('Data Transformation'!E1217&lt;$R$10,E1217,$R$10)),IF(C1217=FALSE,FALSE,IF(C1217&lt;$R$10,C1217,$R$10)))</f>
        <v>0.98425923999999998</v>
      </c>
      <c r="H1217">
        <f>IF('Input and Summary Results'!$J$4="yes",'Data Transformation'!F1217,'Data Transformation'!D1217)</f>
        <v>3.7385969999999998E-2</v>
      </c>
      <c r="I1217">
        <f t="shared" si="85"/>
        <v>53</v>
      </c>
    </row>
    <row r="1218" spans="2:9" x14ac:dyDescent="0.25">
      <c r="B1218">
        <f>IF('Input and Summary Results'!D800=0,FALSE,'Input and Summary Results'!$B800)</f>
        <v>53</v>
      </c>
      <c r="C1218">
        <f>IF(OR(B1218=0,'Input and Summary Results'!D800=0,'Input and Summary Results'!D800=""),FALSE,'Input and Summary Results'!$D800)</f>
        <v>0.99272488999999997</v>
      </c>
      <c r="D1218">
        <f>IF(OR(B1218=0,'Input and Summary Results'!E800=0),FALSE,'Input and Summary Results'!$E800)</f>
        <v>4.9246409999999997E-2</v>
      </c>
      <c r="E1218">
        <f t="shared" si="86"/>
        <v>-3.1710891770552686E-3</v>
      </c>
      <c r="F1218">
        <f t="shared" si="87"/>
        <v>2.1529571944146578E-2</v>
      </c>
      <c r="G1218">
        <f>IF('Input and Summary Results'!$J$4="yes",IF(C1218=FALSE,FALSE,IF('Data Transformation'!E1218&lt;$R$10,E1218,$R$10)),IF(C1218=FALSE,FALSE,IF(C1218&lt;$R$10,C1218,$R$10)))</f>
        <v>0.99272488999999997</v>
      </c>
      <c r="H1218">
        <f>IF('Input and Summary Results'!$J$4="yes",'Data Transformation'!F1218,'Data Transformation'!D1218)</f>
        <v>4.9246409999999997E-2</v>
      </c>
      <c r="I1218">
        <f t="shared" si="85"/>
        <v>53</v>
      </c>
    </row>
    <row r="1219" spans="2:9" x14ac:dyDescent="0.25">
      <c r="B1219">
        <f>IF('Input and Summary Results'!D801=0,FALSE,'Input and Summary Results'!$B801)</f>
        <v>53</v>
      </c>
      <c r="C1219">
        <f>IF(OR(B1219=0,'Input and Summary Results'!D801=0,'Input and Summary Results'!D801=""),FALSE,'Input and Summary Results'!$D801)</f>
        <v>1.01050225</v>
      </c>
      <c r="D1219">
        <f>IF(OR(B1219=0,'Input and Summary Results'!E801=0),FALSE,'Input and Summary Results'!$E801)</f>
        <v>4.2457189999999999E-2</v>
      </c>
      <c r="E1219">
        <f t="shared" si="86"/>
        <v>4.5372848592361249E-3</v>
      </c>
      <c r="F1219">
        <f t="shared" si="87"/>
        <v>1.8234912846557243E-2</v>
      </c>
      <c r="G1219">
        <f>IF('Input and Summary Results'!$J$4="yes",IF(C1219=FALSE,FALSE,IF('Data Transformation'!E1219&lt;$R$10,E1219,$R$10)),IF(C1219=FALSE,FALSE,IF(C1219&lt;$R$10,C1219,$R$10)))</f>
        <v>1.01050225</v>
      </c>
      <c r="H1219">
        <f>IF('Input and Summary Results'!$J$4="yes",'Data Transformation'!F1219,'Data Transformation'!D1219)</f>
        <v>4.2457189999999999E-2</v>
      </c>
      <c r="I1219">
        <f t="shared" si="85"/>
        <v>53</v>
      </c>
    </row>
    <row r="1220" spans="2:9" x14ac:dyDescent="0.25">
      <c r="B1220">
        <f>IF('Input and Summary Results'!D802=0,FALSE,'Input and Summary Results'!$B802)</f>
        <v>53</v>
      </c>
      <c r="C1220">
        <f>IF(OR(B1220=0,'Input and Summary Results'!D802=0,'Input and Summary Results'!D802=""),FALSE,'Input and Summary Results'!$D802)</f>
        <v>1.01057325</v>
      </c>
      <c r="D1220">
        <f>IF(OR(B1220=0,'Input and Summary Results'!E802=0),FALSE,'Input and Summary Results'!$E802)</f>
        <v>3.2963800000000001E-2</v>
      </c>
      <c r="E1220">
        <f t="shared" si="86"/>
        <v>4.5677982252412897E-3</v>
      </c>
      <c r="F1220">
        <f t="shared" si="87"/>
        <v>1.4156607846091317E-2</v>
      </c>
      <c r="G1220">
        <f>IF('Input and Summary Results'!$J$4="yes",IF(C1220=FALSE,FALSE,IF('Data Transformation'!E1220&lt;$R$10,E1220,$R$10)),IF(C1220=FALSE,FALSE,IF(C1220&lt;$R$10,C1220,$R$10)))</f>
        <v>1.01057325</v>
      </c>
      <c r="H1220">
        <f>IF('Input and Summary Results'!$J$4="yes",'Data Transformation'!F1220,'Data Transformation'!D1220)</f>
        <v>3.2963800000000001E-2</v>
      </c>
      <c r="I1220">
        <f t="shared" si="85"/>
        <v>53</v>
      </c>
    </row>
    <row r="1221" spans="2:9" x14ac:dyDescent="0.25">
      <c r="B1221">
        <f>IF('Input and Summary Results'!D803=0,FALSE,'Input and Summary Results'!$B803)</f>
        <v>53</v>
      </c>
      <c r="C1221">
        <f>IF(OR(B1221=0,'Input and Summary Results'!D803=0,'Input and Summary Results'!D803=""),FALSE,'Input and Summary Results'!$D803)</f>
        <v>1.0269942700000001</v>
      </c>
      <c r="D1221">
        <f>IF(OR(B1221=0,'Input and Summary Results'!E803=0),FALSE,'Input and Summary Results'!$E803)</f>
        <v>5.3655040000000001E-2</v>
      </c>
      <c r="E1221">
        <f t="shared" si="86"/>
        <v>1.1568020506408261E-2</v>
      </c>
      <c r="F1221">
        <f t="shared" si="87"/>
        <v>2.2674213518250691E-2</v>
      </c>
      <c r="G1221">
        <f>IF('Input and Summary Results'!$J$4="yes",IF(C1221=FALSE,FALSE,IF('Data Transformation'!E1221&lt;$R$10,E1221,$R$10)),IF(C1221=FALSE,FALSE,IF(C1221&lt;$R$10,C1221,$R$10)))</f>
        <v>1.0269942700000001</v>
      </c>
      <c r="H1221">
        <f>IF('Input and Summary Results'!$J$4="yes",'Data Transformation'!F1221,'Data Transformation'!D1221)</f>
        <v>5.3655040000000001E-2</v>
      </c>
      <c r="I1221">
        <f t="shared" ref="I1221:I1284" si="88">IF(G1221=FALSE,"",B1221)</f>
        <v>53</v>
      </c>
    </row>
    <row r="1222" spans="2:9" x14ac:dyDescent="0.25">
      <c r="B1222">
        <f>IF('Input and Summary Results'!D804=0,FALSE,'Input and Summary Results'!$B804)</f>
        <v>53</v>
      </c>
      <c r="C1222">
        <f>IF(OR(B1222=0,'Input and Summary Results'!D804=0,'Input and Summary Results'!D804=""),FALSE,'Input and Summary Results'!$D804)</f>
        <v>1.0300066299999999</v>
      </c>
      <c r="D1222">
        <f>IF(OR(B1222=0,'Input and Summary Results'!E804=0),FALSE,'Input and Summary Results'!$E804)</f>
        <v>3.7955589999999997E-2</v>
      </c>
      <c r="E1222">
        <f t="shared" si="86"/>
        <v>1.2840020203374068E-2</v>
      </c>
      <c r="F1222">
        <f t="shared" si="87"/>
        <v>1.5992834978159315E-2</v>
      </c>
      <c r="G1222">
        <f>IF('Input and Summary Results'!$J$4="yes",IF(C1222=FALSE,FALSE,IF('Data Transformation'!E1222&lt;$R$10,E1222,$R$10)),IF(C1222=FALSE,FALSE,IF(C1222&lt;$R$10,C1222,$R$10)))</f>
        <v>1.0300066299999999</v>
      </c>
      <c r="H1222">
        <f>IF('Input and Summary Results'!$J$4="yes",'Data Transformation'!F1222,'Data Transformation'!D1222)</f>
        <v>3.7955589999999997E-2</v>
      </c>
      <c r="I1222">
        <f t="shared" si="88"/>
        <v>53</v>
      </c>
    </row>
    <row r="1223" spans="2:9" x14ac:dyDescent="0.25">
      <c r="B1223">
        <f>IF('Input and Summary Results'!D805=0,FALSE,'Input and Summary Results'!$B805)</f>
        <v>53</v>
      </c>
      <c r="C1223">
        <f>IF(OR(B1223=0,'Input and Summary Results'!D805=0,'Input and Summary Results'!D805=""),FALSE,'Input and Summary Results'!$D805)</f>
        <v>1.03713509</v>
      </c>
      <c r="D1223">
        <f>IF(OR(B1223=0,'Input and Summary Results'!E805=0),FALSE,'Input and Summary Results'!$E805)</f>
        <v>4.6406709999999997E-2</v>
      </c>
      <c r="E1223">
        <f t="shared" si="86"/>
        <v>1.5835328250658021E-2</v>
      </c>
      <c r="F1223">
        <f t="shared" si="87"/>
        <v>1.9419372012569738E-2</v>
      </c>
      <c r="G1223">
        <f>IF('Input and Summary Results'!$J$4="yes",IF(C1223=FALSE,FALSE,IF('Data Transformation'!E1223&lt;$R$10,E1223,$R$10)),IF(C1223=FALSE,FALSE,IF(C1223&lt;$R$10,C1223,$R$10)))</f>
        <v>1.03713509</v>
      </c>
      <c r="H1223">
        <f>IF('Input and Summary Results'!$J$4="yes",'Data Transformation'!F1223,'Data Transformation'!D1223)</f>
        <v>4.6406709999999997E-2</v>
      </c>
      <c r="I1223">
        <f t="shared" si="88"/>
        <v>53</v>
      </c>
    </row>
    <row r="1224" spans="2:9" x14ac:dyDescent="0.25">
      <c r="B1224">
        <f>IF('Input and Summary Results'!D806=0,FALSE,'Input and Summary Results'!$B806)</f>
        <v>53</v>
      </c>
      <c r="C1224">
        <f>IF(OR(B1224=0,'Input and Summary Results'!D806=0,'Input and Summary Results'!D806=""),FALSE,'Input and Summary Results'!$D806)</f>
        <v>1.0543532200000001</v>
      </c>
      <c r="D1224">
        <f>IF(OR(B1224=0,'Input and Summary Results'!E806=0),FALSE,'Input and Summary Results'!$E806)</f>
        <v>3.5267149999999997E-2</v>
      </c>
      <c r="E1224">
        <f t="shared" si="86"/>
        <v>2.2986128711848686E-2</v>
      </c>
      <c r="F1224">
        <f t="shared" si="87"/>
        <v>1.4516902694146462E-2</v>
      </c>
      <c r="G1224">
        <f>IF('Input and Summary Results'!$J$4="yes",IF(C1224=FALSE,FALSE,IF('Data Transformation'!E1224&lt;$R$10,E1224,$R$10)),IF(C1224=FALSE,FALSE,IF(C1224&lt;$R$10,C1224,$R$10)))</f>
        <v>1.0543532200000001</v>
      </c>
      <c r="H1224">
        <f>IF('Input and Summary Results'!$J$4="yes",'Data Transformation'!F1224,'Data Transformation'!D1224)</f>
        <v>3.5267149999999997E-2</v>
      </c>
      <c r="I1224">
        <f t="shared" si="88"/>
        <v>53</v>
      </c>
    </row>
    <row r="1225" spans="2:9" x14ac:dyDescent="0.25">
      <c r="B1225">
        <f>IF('Input and Summary Results'!D807=0,FALSE,'Input and Summary Results'!$B807)</f>
        <v>53</v>
      </c>
      <c r="C1225">
        <f>IF(OR(B1225=0,'Input and Summary Results'!D807=0,'Input and Summary Results'!D807=""),FALSE,'Input and Summary Results'!$D807)</f>
        <v>1.06412865</v>
      </c>
      <c r="D1225">
        <f>IF(OR(B1225=0,'Input and Summary Results'!E807=0),FALSE,'Input and Summary Results'!$E807)</f>
        <v>2.8535669999999999E-2</v>
      </c>
      <c r="E1225">
        <f t="shared" si="86"/>
        <v>2.6994136048862121E-2</v>
      </c>
      <c r="F1225">
        <f t="shared" si="87"/>
        <v>1.1638142418212309E-2</v>
      </c>
      <c r="G1225">
        <f>IF('Input and Summary Results'!$J$4="yes",IF(C1225=FALSE,FALSE,IF('Data Transformation'!E1225&lt;$R$10,E1225,$R$10)),IF(C1225=FALSE,FALSE,IF(C1225&lt;$R$10,C1225,$R$10)))</f>
        <v>1.06412865</v>
      </c>
      <c r="H1225">
        <f>IF('Input and Summary Results'!$J$4="yes",'Data Transformation'!F1225,'Data Transformation'!D1225)</f>
        <v>2.8535669999999999E-2</v>
      </c>
      <c r="I1225">
        <f t="shared" si="88"/>
        <v>53</v>
      </c>
    </row>
    <row r="1226" spans="2:9" x14ac:dyDescent="0.25">
      <c r="B1226">
        <f>IF('Input and Summary Results'!D808=0,FALSE,'Input and Summary Results'!$B808)</f>
        <v>53</v>
      </c>
      <c r="C1226">
        <f>IF(OR(B1226=0,'Input and Summary Results'!D808=0,'Input and Summary Results'!D808=""),FALSE,'Input and Summary Results'!$D808)</f>
        <v>1.0880080999999999</v>
      </c>
      <c r="D1226">
        <f>IF(OR(B1226=0,'Input and Summary Results'!E808=0),FALSE,'Input and Summary Results'!$E808)</f>
        <v>3.8552589999999998E-2</v>
      </c>
      <c r="E1226">
        <f t="shared" si="86"/>
        <v>3.6632128608676498E-2</v>
      </c>
      <c r="F1226">
        <f t="shared" si="87"/>
        <v>1.5378400271100922E-2</v>
      </c>
      <c r="G1226">
        <f>IF('Input and Summary Results'!$J$4="yes",IF(C1226=FALSE,FALSE,IF('Data Transformation'!E1226&lt;$R$10,E1226,$R$10)),IF(C1226=FALSE,FALSE,IF(C1226&lt;$R$10,C1226,$R$10)))</f>
        <v>1.0880080999999999</v>
      </c>
      <c r="H1226">
        <f>IF('Input and Summary Results'!$J$4="yes",'Data Transformation'!F1226,'Data Transformation'!D1226)</f>
        <v>3.8552589999999998E-2</v>
      </c>
      <c r="I1226">
        <f t="shared" si="88"/>
        <v>53</v>
      </c>
    </row>
    <row r="1227" spans="2:9" x14ac:dyDescent="0.25">
      <c r="B1227">
        <f>IF('Input and Summary Results'!D809=0,FALSE,'Input and Summary Results'!$B809)</f>
        <v>53</v>
      </c>
      <c r="C1227">
        <f>IF(OR(B1227=0,'Input and Summary Results'!D809=0,'Input and Summary Results'!D809=""),FALSE,'Input and Summary Results'!$D809)</f>
        <v>1.09923722</v>
      </c>
      <c r="D1227">
        <f>IF(OR(B1227=0,'Input and Summary Results'!E809=0),FALSE,'Input and Summary Results'!$E809)</f>
        <v>4.9892029999999997E-2</v>
      </c>
      <c r="E1227">
        <f t="shared" si="86"/>
        <v>4.1091425107533656E-2</v>
      </c>
      <c r="F1227">
        <f t="shared" si="87"/>
        <v>1.9698333195085953E-2</v>
      </c>
      <c r="G1227">
        <f>IF('Input and Summary Results'!$J$4="yes",IF(C1227=FALSE,FALSE,IF('Data Transformation'!E1227&lt;$R$10,E1227,$R$10)),IF(C1227=FALSE,FALSE,IF(C1227&lt;$R$10,C1227,$R$10)))</f>
        <v>1.09923722</v>
      </c>
      <c r="H1227">
        <f>IF('Input and Summary Results'!$J$4="yes",'Data Transformation'!F1227,'Data Transformation'!D1227)</f>
        <v>4.9892029999999997E-2</v>
      </c>
      <c r="I1227">
        <f t="shared" si="88"/>
        <v>53</v>
      </c>
    </row>
    <row r="1228" spans="2:9" x14ac:dyDescent="0.25">
      <c r="B1228">
        <f>IF('Input and Summary Results'!D810=0,FALSE,'Input and Summary Results'!$B810)</f>
        <v>54</v>
      </c>
      <c r="C1228">
        <f>IF(OR(B1228=0,'Input and Summary Results'!D810=0,'Input and Summary Results'!D810=""),FALSE,'Input and Summary Results'!$D810)</f>
        <v>0.14631420000000001</v>
      </c>
      <c r="D1228">
        <f>IF(OR(B1228=0,'Input and Summary Results'!E810=0),FALSE,'Input and Summary Results'!$E810)</f>
        <v>5.8459999999999998E-2</v>
      </c>
      <c r="E1228">
        <f t="shared" si="86"/>
        <v>-0.83471352293568568</v>
      </c>
      <c r="F1228">
        <f t="shared" si="87"/>
        <v>0.17340517871812849</v>
      </c>
      <c r="G1228">
        <f>IF('Input and Summary Results'!$J$4="yes",IF(C1228=FALSE,FALSE,IF('Data Transformation'!E1228&lt;$R$10,E1228,$R$10)),IF(C1228=FALSE,FALSE,IF(C1228&lt;$R$10,C1228,$R$10)))</f>
        <v>0.14631420000000001</v>
      </c>
      <c r="H1228">
        <f>IF('Input and Summary Results'!$J$4="yes",'Data Transformation'!F1228,'Data Transformation'!D1228)</f>
        <v>5.8459999999999998E-2</v>
      </c>
      <c r="I1228">
        <f t="shared" si="88"/>
        <v>54</v>
      </c>
    </row>
    <row r="1229" spans="2:9" x14ac:dyDescent="0.25">
      <c r="B1229">
        <f>IF('Input and Summary Results'!D811=0,FALSE,'Input and Summary Results'!$B811)</f>
        <v>54</v>
      </c>
      <c r="C1229">
        <f>IF(OR(B1229=0,'Input and Summary Results'!D811=0,'Input and Summary Results'!D811=""),FALSE,'Input and Summary Results'!$D811)</f>
        <v>0.39156998999999998</v>
      </c>
      <c r="D1229">
        <f>IF(OR(B1229=0,'Input and Summary Results'!E811=0),FALSE,'Input and Summary Results'!$E811)</f>
        <v>4.8327250000000002E-2</v>
      </c>
      <c r="E1229">
        <f t="shared" si="86"/>
        <v>-0.40719060000685126</v>
      </c>
      <c r="F1229">
        <f t="shared" si="87"/>
        <v>5.3563927358171656E-2</v>
      </c>
      <c r="G1229">
        <f>IF('Input and Summary Results'!$J$4="yes",IF(C1229=FALSE,FALSE,IF('Data Transformation'!E1229&lt;$R$10,E1229,$R$10)),IF(C1229=FALSE,FALSE,IF(C1229&lt;$R$10,C1229,$R$10)))</f>
        <v>0.39156998999999998</v>
      </c>
      <c r="H1229">
        <f>IF('Input and Summary Results'!$J$4="yes",'Data Transformation'!F1229,'Data Transformation'!D1229)</f>
        <v>4.8327250000000002E-2</v>
      </c>
      <c r="I1229">
        <f t="shared" si="88"/>
        <v>54</v>
      </c>
    </row>
    <row r="1230" spans="2:9" x14ac:dyDescent="0.25">
      <c r="B1230">
        <f>IF('Input and Summary Results'!D812=0,FALSE,'Input and Summary Results'!$B812)</f>
        <v>54</v>
      </c>
      <c r="C1230">
        <f>IF(OR(B1230=0,'Input and Summary Results'!D812=0,'Input and Summary Results'!D812=""),FALSE,'Input and Summary Results'!$D812)</f>
        <v>0.40651097000000003</v>
      </c>
      <c r="D1230">
        <f>IF(OR(B1230=0,'Input and Summary Results'!E812=0),FALSE,'Input and Summary Results'!$E812)</f>
        <v>5.155071E-2</v>
      </c>
      <c r="E1230">
        <f t="shared" si="86"/>
        <v>-0.39092773015310361</v>
      </c>
      <c r="F1230">
        <f t="shared" si="87"/>
        <v>5.5036665160598248E-2</v>
      </c>
      <c r="G1230">
        <f>IF('Input and Summary Results'!$J$4="yes",IF(C1230=FALSE,FALSE,IF('Data Transformation'!E1230&lt;$R$10,E1230,$R$10)),IF(C1230=FALSE,FALSE,IF(C1230&lt;$R$10,C1230,$R$10)))</f>
        <v>0.40651097000000003</v>
      </c>
      <c r="H1230">
        <f>IF('Input and Summary Results'!$J$4="yes",'Data Transformation'!F1230,'Data Transformation'!D1230)</f>
        <v>5.155071E-2</v>
      </c>
      <c r="I1230">
        <f t="shared" si="88"/>
        <v>54</v>
      </c>
    </row>
    <row r="1231" spans="2:9" x14ac:dyDescent="0.25">
      <c r="B1231">
        <f>IF('Input and Summary Results'!D813=0,FALSE,'Input and Summary Results'!$B813)</f>
        <v>54</v>
      </c>
      <c r="C1231">
        <f>IF(OR(B1231=0,'Input and Summary Results'!D813=0,'Input and Summary Results'!D813=""),FALSE,'Input and Summary Results'!$D813)</f>
        <v>0.41301605000000002</v>
      </c>
      <c r="D1231">
        <f>IF(OR(B1231=0,'Input and Summary Results'!E813=0),FALSE,'Input and Summary Results'!$E813)</f>
        <v>2.8740169999999999E-2</v>
      </c>
      <c r="E1231">
        <f t="shared" si="86"/>
        <v>-0.38403307112569157</v>
      </c>
      <c r="F1231">
        <f t="shared" si="87"/>
        <v>3.0200360930283457E-2</v>
      </c>
      <c r="G1231">
        <f>IF('Input and Summary Results'!$J$4="yes",IF(C1231=FALSE,FALSE,IF('Data Transformation'!E1231&lt;$R$10,E1231,$R$10)),IF(C1231=FALSE,FALSE,IF(C1231&lt;$R$10,C1231,$R$10)))</f>
        <v>0.41301605000000002</v>
      </c>
      <c r="H1231">
        <f>IF('Input and Summary Results'!$J$4="yes",'Data Transformation'!F1231,'Data Transformation'!D1231)</f>
        <v>2.8740169999999999E-2</v>
      </c>
      <c r="I1231">
        <f t="shared" si="88"/>
        <v>54</v>
      </c>
    </row>
    <row r="1232" spans="2:9" x14ac:dyDescent="0.25">
      <c r="B1232">
        <f>IF('Input and Summary Results'!D814=0,FALSE,'Input and Summary Results'!$B814)</f>
        <v>54</v>
      </c>
      <c r="C1232">
        <f>IF(OR(B1232=0,'Input and Summary Results'!D814=0,'Input and Summary Results'!D814=""),FALSE,'Input and Summary Results'!$D814)</f>
        <v>0.44683866</v>
      </c>
      <c r="D1232">
        <f>IF(OR(B1232=0,'Input and Summary Results'!E814=0),FALSE,'Input and Summary Results'!$E814)</f>
        <v>6.7050760000000001E-2</v>
      </c>
      <c r="E1232">
        <f t="shared" si="86"/>
        <v>-0.34984925923966342</v>
      </c>
      <c r="F1232">
        <f t="shared" si="87"/>
        <v>6.512424381542993E-2</v>
      </c>
      <c r="G1232">
        <f>IF('Input and Summary Results'!$J$4="yes",IF(C1232=FALSE,FALSE,IF('Data Transformation'!E1232&lt;$R$10,E1232,$R$10)),IF(C1232=FALSE,FALSE,IF(C1232&lt;$R$10,C1232,$R$10)))</f>
        <v>0.44683866</v>
      </c>
      <c r="H1232">
        <f>IF('Input and Summary Results'!$J$4="yes",'Data Transformation'!F1232,'Data Transformation'!D1232)</f>
        <v>6.7050760000000001E-2</v>
      </c>
      <c r="I1232">
        <f t="shared" si="88"/>
        <v>54</v>
      </c>
    </row>
    <row r="1233" spans="2:9" x14ac:dyDescent="0.25">
      <c r="B1233">
        <f>IF('Input and Summary Results'!D815=0,FALSE,'Input and Summary Results'!$B815)</f>
        <v>54</v>
      </c>
      <c r="C1233">
        <f>IF(OR(B1233=0,'Input and Summary Results'!D815=0,'Input and Summary Results'!D815=""),FALSE,'Input and Summary Results'!$D815)</f>
        <v>0.49614940000000002</v>
      </c>
      <c r="D1233">
        <f>IF(OR(B1233=0,'Input and Summary Results'!E815=0),FALSE,'Input and Summary Results'!$E815)</f>
        <v>4.5243119999999998E-2</v>
      </c>
      <c r="E1233">
        <f t="shared" si="86"/>
        <v>-0.3043875295062245</v>
      </c>
      <c r="F1233">
        <f t="shared" si="87"/>
        <v>3.9575809383222069E-2</v>
      </c>
      <c r="G1233">
        <f>IF('Input and Summary Results'!$J$4="yes",IF(C1233=FALSE,FALSE,IF('Data Transformation'!E1233&lt;$R$10,E1233,$R$10)),IF(C1233=FALSE,FALSE,IF(C1233&lt;$R$10,C1233,$R$10)))</f>
        <v>0.49614940000000002</v>
      </c>
      <c r="H1233">
        <f>IF('Input and Summary Results'!$J$4="yes",'Data Transformation'!F1233,'Data Transformation'!D1233)</f>
        <v>4.5243119999999998E-2</v>
      </c>
      <c r="I1233">
        <f t="shared" si="88"/>
        <v>54</v>
      </c>
    </row>
    <row r="1234" spans="2:9" x14ac:dyDescent="0.25">
      <c r="B1234">
        <f>IF('Input and Summary Results'!D816=0,FALSE,'Input and Summary Results'!$B816)</f>
        <v>54</v>
      </c>
      <c r="C1234">
        <f>IF(OR(B1234=0,'Input and Summary Results'!D816=0,'Input and Summary Results'!D816=""),FALSE,'Input and Summary Results'!$D816)</f>
        <v>0.58160882999999997</v>
      </c>
      <c r="D1234">
        <f>IF(OR(B1234=0,'Input and Summary Results'!E816=0),FALSE,'Input and Summary Results'!$E816)</f>
        <v>3.7852150000000001E-2</v>
      </c>
      <c r="E1234">
        <f t="shared" si="86"/>
        <v>-0.23536900862913399</v>
      </c>
      <c r="F1234">
        <f t="shared" si="87"/>
        <v>2.8245501534080907E-2</v>
      </c>
      <c r="G1234">
        <f>IF('Input and Summary Results'!$J$4="yes",IF(C1234=FALSE,FALSE,IF('Data Transformation'!E1234&lt;$R$10,E1234,$R$10)),IF(C1234=FALSE,FALSE,IF(C1234&lt;$R$10,C1234,$R$10)))</f>
        <v>0.58160882999999997</v>
      </c>
      <c r="H1234">
        <f>IF('Input and Summary Results'!$J$4="yes",'Data Transformation'!F1234,'Data Transformation'!D1234)</f>
        <v>3.7852150000000001E-2</v>
      </c>
      <c r="I1234">
        <f t="shared" si="88"/>
        <v>54</v>
      </c>
    </row>
    <row r="1235" spans="2:9" x14ac:dyDescent="0.25">
      <c r="B1235">
        <f>IF('Input and Summary Results'!D817=0,FALSE,'Input and Summary Results'!$B817)</f>
        <v>54</v>
      </c>
      <c r="C1235">
        <f>IF(OR(B1235=0,'Input and Summary Results'!D817=0,'Input and Summary Results'!D817=""),FALSE,'Input and Summary Results'!$D817)</f>
        <v>0.58354618000000003</v>
      </c>
      <c r="D1235">
        <f>IF(OR(B1235=0,'Input and Summary Results'!E817=0),FALSE,'Input and Summary Results'!$E817)</f>
        <v>4.4896749999999999E-2</v>
      </c>
      <c r="E1235">
        <f t="shared" si="86"/>
        <v>-0.2339247695662027</v>
      </c>
      <c r="F1235">
        <f t="shared" si="87"/>
        <v>3.3390998292543016E-2</v>
      </c>
      <c r="G1235">
        <f>IF('Input and Summary Results'!$J$4="yes",IF(C1235=FALSE,FALSE,IF('Data Transformation'!E1235&lt;$R$10,E1235,$R$10)),IF(C1235=FALSE,FALSE,IF(C1235&lt;$R$10,C1235,$R$10)))</f>
        <v>0.58354618000000003</v>
      </c>
      <c r="H1235">
        <f>IF('Input and Summary Results'!$J$4="yes",'Data Transformation'!F1235,'Data Transformation'!D1235)</f>
        <v>4.4896749999999999E-2</v>
      </c>
      <c r="I1235">
        <f t="shared" si="88"/>
        <v>54</v>
      </c>
    </row>
    <row r="1236" spans="2:9" x14ac:dyDescent="0.25">
      <c r="B1236">
        <f>IF('Input and Summary Results'!D818=0,FALSE,'Input and Summary Results'!$B818)</f>
        <v>54</v>
      </c>
      <c r="C1236">
        <f>IF(OR(B1236=0,'Input and Summary Results'!D818=0,'Input and Summary Results'!D818=""),FALSE,'Input and Summary Results'!$D818)</f>
        <v>0.67428350999999997</v>
      </c>
      <c r="D1236">
        <f>IF(OR(B1236=0,'Input and Summary Results'!E818=0),FALSE,'Input and Summary Results'!$E818)</f>
        <v>4.5037439999999998E-2</v>
      </c>
      <c r="E1236">
        <f t="shared" si="86"/>
        <v>-0.17115746112059471</v>
      </c>
      <c r="F1236">
        <f t="shared" si="87"/>
        <v>2.8988175849057912E-2</v>
      </c>
      <c r="G1236">
        <f>IF('Input and Summary Results'!$J$4="yes",IF(C1236=FALSE,FALSE,IF('Data Transformation'!E1236&lt;$R$10,E1236,$R$10)),IF(C1236=FALSE,FALSE,IF(C1236&lt;$R$10,C1236,$R$10)))</f>
        <v>0.67428350999999997</v>
      </c>
      <c r="H1236">
        <f>IF('Input and Summary Results'!$J$4="yes",'Data Transformation'!F1236,'Data Transformation'!D1236)</f>
        <v>4.5037439999999998E-2</v>
      </c>
      <c r="I1236">
        <f t="shared" si="88"/>
        <v>54</v>
      </c>
    </row>
    <row r="1237" spans="2:9" x14ac:dyDescent="0.25">
      <c r="B1237">
        <f>IF('Input and Summary Results'!D819=0,FALSE,'Input and Summary Results'!$B819)</f>
        <v>54</v>
      </c>
      <c r="C1237">
        <f>IF(OR(B1237=0,'Input and Summary Results'!D819=0,'Input and Summary Results'!D819=""),FALSE,'Input and Summary Results'!$D819)</f>
        <v>0.73682435999999996</v>
      </c>
      <c r="D1237">
        <f>IF(OR(B1237=0,'Input and Summary Results'!E819=0),FALSE,'Input and Summary Results'!$E819)</f>
        <v>6.8509470000000003E-2</v>
      </c>
      <c r="E1237">
        <f t="shared" si="86"/>
        <v>-0.13263602445250053</v>
      </c>
      <c r="F1237">
        <f t="shared" si="87"/>
        <v>4.0353049646729929E-2</v>
      </c>
      <c r="G1237">
        <f>IF('Input and Summary Results'!$J$4="yes",IF(C1237=FALSE,FALSE,IF('Data Transformation'!E1237&lt;$R$10,E1237,$R$10)),IF(C1237=FALSE,FALSE,IF(C1237&lt;$R$10,C1237,$R$10)))</f>
        <v>0.73682435999999996</v>
      </c>
      <c r="H1237">
        <f>IF('Input and Summary Results'!$J$4="yes",'Data Transformation'!F1237,'Data Transformation'!D1237)</f>
        <v>6.8509470000000003E-2</v>
      </c>
      <c r="I1237">
        <f t="shared" si="88"/>
        <v>54</v>
      </c>
    </row>
    <row r="1238" spans="2:9" x14ac:dyDescent="0.25">
      <c r="B1238">
        <f>IF('Input and Summary Results'!D820=0,FALSE,'Input and Summary Results'!$B820)</f>
        <v>54</v>
      </c>
      <c r="C1238">
        <f>IF(OR(B1238=0,'Input and Summary Results'!D820=0,'Input and Summary Results'!D820=""),FALSE,'Input and Summary Results'!$D820)</f>
        <v>0.78352763999999997</v>
      </c>
      <c r="D1238">
        <f>IF(OR(B1238=0,'Input and Summary Results'!E820=0),FALSE,'Input and Summary Results'!$E820)</f>
        <v>5.9809399999999999E-2</v>
      </c>
      <c r="E1238">
        <f t="shared" si="86"/>
        <v>-0.10594567859838994</v>
      </c>
      <c r="F1238">
        <f t="shared" si="87"/>
        <v>3.3128735062875385E-2</v>
      </c>
      <c r="G1238">
        <f>IF('Input and Summary Results'!$J$4="yes",IF(C1238=FALSE,FALSE,IF('Data Transformation'!E1238&lt;$R$10,E1238,$R$10)),IF(C1238=FALSE,FALSE,IF(C1238&lt;$R$10,C1238,$R$10)))</f>
        <v>0.78352763999999997</v>
      </c>
      <c r="H1238">
        <f>IF('Input and Summary Results'!$J$4="yes",'Data Transformation'!F1238,'Data Transformation'!D1238)</f>
        <v>5.9809399999999999E-2</v>
      </c>
      <c r="I1238">
        <f t="shared" si="88"/>
        <v>54</v>
      </c>
    </row>
    <row r="1239" spans="2:9" x14ac:dyDescent="0.25">
      <c r="B1239">
        <f>IF('Input and Summary Results'!D821=0,FALSE,'Input and Summary Results'!$B821)</f>
        <v>54</v>
      </c>
      <c r="C1239">
        <f>IF(OR(B1239=0,'Input and Summary Results'!D821=0,'Input and Summary Results'!D821=""),FALSE,'Input and Summary Results'!$D821)</f>
        <v>0.78971022999999996</v>
      </c>
      <c r="D1239">
        <f>IF(OR(B1239=0,'Input and Summary Results'!E821=0),FALSE,'Input and Summary Results'!$E821)</f>
        <v>4.3079029999999997E-2</v>
      </c>
      <c r="E1239">
        <f t="shared" si="86"/>
        <v>-0.10253223604825991</v>
      </c>
      <c r="F1239">
        <f t="shared" si="87"/>
        <v>2.3674885179086509E-2</v>
      </c>
      <c r="G1239">
        <f>IF('Input and Summary Results'!$J$4="yes",IF(C1239=FALSE,FALSE,IF('Data Transformation'!E1239&lt;$R$10,E1239,$R$10)),IF(C1239=FALSE,FALSE,IF(C1239&lt;$R$10,C1239,$R$10)))</f>
        <v>0.78971022999999996</v>
      </c>
      <c r="H1239">
        <f>IF('Input and Summary Results'!$J$4="yes",'Data Transformation'!F1239,'Data Transformation'!D1239)</f>
        <v>4.3079029999999997E-2</v>
      </c>
      <c r="I1239">
        <f t="shared" si="88"/>
        <v>54</v>
      </c>
    </row>
    <row r="1240" spans="2:9" x14ac:dyDescent="0.25">
      <c r="B1240">
        <f>IF('Input and Summary Results'!D822=0,FALSE,'Input and Summary Results'!$B822)</f>
        <v>54</v>
      </c>
      <c r="C1240">
        <f>IF(OR(B1240=0,'Input and Summary Results'!D822=0,'Input and Summary Results'!D822=""),FALSE,'Input and Summary Results'!$D822)</f>
        <v>0.81553732999999995</v>
      </c>
      <c r="D1240">
        <f>IF(OR(B1240=0,'Input and Summary Results'!E822=0),FALSE,'Input and Summary Results'!$E822)</f>
        <v>7.985014E-2</v>
      </c>
      <c r="E1240">
        <f t="shared" si="86"/>
        <v>-8.8556154989175809E-2</v>
      </c>
      <c r="F1240">
        <f t="shared" si="87"/>
        <v>4.2493408315226973E-2</v>
      </c>
      <c r="G1240">
        <f>IF('Input and Summary Results'!$J$4="yes",IF(C1240=FALSE,FALSE,IF('Data Transformation'!E1240&lt;$R$10,E1240,$R$10)),IF(C1240=FALSE,FALSE,IF(C1240&lt;$R$10,C1240,$R$10)))</f>
        <v>0.81553732999999995</v>
      </c>
      <c r="H1240">
        <f>IF('Input and Summary Results'!$J$4="yes",'Data Transformation'!F1240,'Data Transformation'!D1240)</f>
        <v>7.985014E-2</v>
      </c>
      <c r="I1240">
        <f t="shared" si="88"/>
        <v>54</v>
      </c>
    </row>
    <row r="1241" spans="2:9" x14ac:dyDescent="0.25">
      <c r="B1241">
        <f>IF('Input and Summary Results'!D823=0,FALSE,'Input and Summary Results'!$B823)</f>
        <v>54</v>
      </c>
      <c r="C1241">
        <f>IF(OR(B1241=0,'Input and Summary Results'!D823=0,'Input and Summary Results'!D823=""),FALSE,'Input and Summary Results'!$D823)</f>
        <v>0.87097051999999997</v>
      </c>
      <c r="D1241">
        <f>IF(OR(B1241=0,'Input and Summary Results'!E823=0),FALSE,'Input and Summary Results'!$E823)</f>
        <v>2.959353E-2</v>
      </c>
      <c r="E1241">
        <f t="shared" si="86"/>
        <v>-5.9996544438947114E-2</v>
      </c>
      <c r="F1241">
        <f t="shared" si="87"/>
        <v>1.4746299358099972E-2</v>
      </c>
      <c r="G1241">
        <f>IF('Input and Summary Results'!$J$4="yes",IF(C1241=FALSE,FALSE,IF('Data Transformation'!E1241&lt;$R$10,E1241,$R$10)),IF(C1241=FALSE,FALSE,IF(C1241&lt;$R$10,C1241,$R$10)))</f>
        <v>0.87097051999999997</v>
      </c>
      <c r="H1241">
        <f>IF('Input and Summary Results'!$J$4="yes",'Data Transformation'!F1241,'Data Transformation'!D1241)</f>
        <v>2.959353E-2</v>
      </c>
      <c r="I1241">
        <f t="shared" si="88"/>
        <v>54</v>
      </c>
    </row>
    <row r="1242" spans="2:9" x14ac:dyDescent="0.25">
      <c r="B1242">
        <f>IF('Input and Summary Results'!D824=0,FALSE,'Input and Summary Results'!$B824)</f>
        <v>54</v>
      </c>
      <c r="C1242">
        <f>IF(OR(B1242=0,'Input and Summary Results'!D824=0,'Input and Summary Results'!D824=""),FALSE,'Input and Summary Results'!$D824)</f>
        <v>0.93228670999999996</v>
      </c>
      <c r="D1242">
        <f>IF(OR(B1242=0,'Input and Summary Results'!E824=0),FALSE,'Input and Summary Results'!$E824)</f>
        <v>3.8580999999999997E-2</v>
      </c>
      <c r="E1242">
        <f t="shared" si="86"/>
        <v>-3.0450506720702555E-2</v>
      </c>
      <c r="F1242">
        <f t="shared" si="87"/>
        <v>1.7960305365717376E-2</v>
      </c>
      <c r="G1242">
        <f>IF('Input and Summary Results'!$J$4="yes",IF(C1242=FALSE,FALSE,IF('Data Transformation'!E1242&lt;$R$10,E1242,$R$10)),IF(C1242=FALSE,FALSE,IF(C1242&lt;$R$10,C1242,$R$10)))</f>
        <v>0.93228670999999996</v>
      </c>
      <c r="H1242">
        <f>IF('Input and Summary Results'!$J$4="yes",'Data Transformation'!F1242,'Data Transformation'!D1242)</f>
        <v>3.8580999999999997E-2</v>
      </c>
      <c r="I1242">
        <f t="shared" si="88"/>
        <v>54</v>
      </c>
    </row>
    <row r="1243" spans="2:9" x14ac:dyDescent="0.25">
      <c r="B1243">
        <f>IF('Input and Summary Results'!D825=0,FALSE,'Input and Summary Results'!$B825)</f>
        <v>54</v>
      </c>
      <c r="C1243">
        <f>IF(OR(B1243=0,'Input and Summary Results'!D825=0,'Input and Summary Results'!D825=""),FALSE,'Input and Summary Results'!$D825)</f>
        <v>0.94074915999999997</v>
      </c>
      <c r="D1243">
        <f>IF(OR(B1243=0,'Input and Summary Results'!E825=0),FALSE,'Input and Summary Results'!$E825)</f>
        <v>2.474494E-2</v>
      </c>
      <c r="E1243">
        <f t="shared" si="86"/>
        <v>-2.6526160791810714E-2</v>
      </c>
      <c r="F1243">
        <f t="shared" si="87"/>
        <v>1.1415693382070094E-2</v>
      </c>
      <c r="G1243">
        <f>IF('Input and Summary Results'!$J$4="yes",IF(C1243=FALSE,FALSE,IF('Data Transformation'!E1243&lt;$R$10,E1243,$R$10)),IF(C1243=FALSE,FALSE,IF(C1243&lt;$R$10,C1243,$R$10)))</f>
        <v>0.94074915999999997</v>
      </c>
      <c r="H1243">
        <f>IF('Input and Summary Results'!$J$4="yes",'Data Transformation'!F1243,'Data Transformation'!D1243)</f>
        <v>2.474494E-2</v>
      </c>
      <c r="I1243">
        <f t="shared" si="88"/>
        <v>54</v>
      </c>
    </row>
    <row r="1244" spans="2:9" x14ac:dyDescent="0.25">
      <c r="B1244">
        <f>IF('Input and Summary Results'!D826=0,FALSE,'Input and Summary Results'!$B826)</f>
        <v>54</v>
      </c>
      <c r="C1244">
        <f>IF(OR(B1244=0,'Input and Summary Results'!D826=0,'Input and Summary Results'!D826=""),FALSE,'Input and Summary Results'!$D826)</f>
        <v>0.94199540000000004</v>
      </c>
      <c r="D1244">
        <f>IF(OR(B1244=0,'Input and Summary Results'!E826=0),FALSE,'Input and Summary Results'!$E826)</f>
        <v>3.6687640000000001E-2</v>
      </c>
      <c r="E1244">
        <f t="shared" si="86"/>
        <v>-2.5951217970917217E-2</v>
      </c>
      <c r="F1244">
        <f t="shared" si="87"/>
        <v>1.690288058731497E-2</v>
      </c>
      <c r="G1244">
        <f>IF('Input and Summary Results'!$J$4="yes",IF(C1244=FALSE,FALSE,IF('Data Transformation'!E1244&lt;$R$10,E1244,$R$10)),IF(C1244=FALSE,FALSE,IF(C1244&lt;$R$10,C1244,$R$10)))</f>
        <v>0.94199540000000004</v>
      </c>
      <c r="H1244">
        <f>IF('Input and Summary Results'!$J$4="yes",'Data Transformation'!F1244,'Data Transformation'!D1244)</f>
        <v>3.6687640000000001E-2</v>
      </c>
      <c r="I1244">
        <f t="shared" si="88"/>
        <v>54</v>
      </c>
    </row>
    <row r="1245" spans="2:9" x14ac:dyDescent="0.25">
      <c r="B1245">
        <f>IF('Input and Summary Results'!D827=0,FALSE,'Input and Summary Results'!$B827)</f>
        <v>54</v>
      </c>
      <c r="C1245">
        <f>IF(OR(B1245=0,'Input and Summary Results'!D827=0,'Input and Summary Results'!D827=""),FALSE,'Input and Summary Results'!$D827)</f>
        <v>0.95485293000000004</v>
      </c>
      <c r="D1245">
        <f>IF(OR(B1245=0,'Input and Summary Results'!E827=0),FALSE,'Input and Summary Results'!$E827)</f>
        <v>9.2287019999999997E-2</v>
      </c>
      <c r="E1245">
        <f t="shared" si="86"/>
        <v>-2.0063514916859485E-2</v>
      </c>
      <c r="F1245">
        <f t="shared" si="87"/>
        <v>4.1946320131205958E-2</v>
      </c>
      <c r="G1245">
        <f>IF('Input and Summary Results'!$J$4="yes",IF(C1245=FALSE,FALSE,IF('Data Transformation'!E1245&lt;$R$10,E1245,$R$10)),IF(C1245=FALSE,FALSE,IF(C1245&lt;$R$10,C1245,$R$10)))</f>
        <v>0.95485293000000004</v>
      </c>
      <c r="H1245">
        <f>IF('Input and Summary Results'!$J$4="yes",'Data Transformation'!F1245,'Data Transformation'!D1245)</f>
        <v>9.2287019999999997E-2</v>
      </c>
      <c r="I1245">
        <f t="shared" si="88"/>
        <v>54</v>
      </c>
    </row>
    <row r="1246" spans="2:9" x14ac:dyDescent="0.25">
      <c r="B1246">
        <f>IF('Input and Summary Results'!D828=0,FALSE,'Input and Summary Results'!$B828)</f>
        <v>55</v>
      </c>
      <c r="C1246">
        <f>IF(OR(B1246=0,'Input and Summary Results'!D828=0,'Input and Summary Results'!D828=""),FALSE,'Input and Summary Results'!$D828)</f>
        <v>8.4426360000000006E-2</v>
      </c>
      <c r="D1246">
        <f>IF(OR(B1246=0,'Input and Summary Results'!E828=0),FALSE,'Input and Summary Results'!$E828)</f>
        <v>8.7581129999999993E-2</v>
      </c>
      <c r="E1246">
        <f t="shared" si="86"/>
        <v>-1.073521934711051</v>
      </c>
      <c r="F1246">
        <f t="shared" si="87"/>
        <v>0.45021733046408718</v>
      </c>
      <c r="G1246">
        <f>IF('Input and Summary Results'!$J$4="yes",IF(C1246=FALSE,FALSE,IF('Data Transformation'!E1246&lt;$R$10,E1246,$R$10)),IF(C1246=FALSE,FALSE,IF(C1246&lt;$R$10,C1246,$R$10)))</f>
        <v>8.4426360000000006E-2</v>
      </c>
      <c r="H1246">
        <f>IF('Input and Summary Results'!$J$4="yes",'Data Transformation'!F1246,'Data Transformation'!D1246)</f>
        <v>8.7581129999999993E-2</v>
      </c>
      <c r="I1246">
        <f t="shared" si="88"/>
        <v>55</v>
      </c>
    </row>
    <row r="1247" spans="2:9" x14ac:dyDescent="0.25">
      <c r="B1247">
        <f>IF('Input and Summary Results'!D829=0,FALSE,'Input and Summary Results'!$B829)</f>
        <v>55</v>
      </c>
      <c r="C1247">
        <f>IF(OR(B1247=0,'Input and Summary Results'!D829=0,'Input and Summary Results'!D829=""),FALSE,'Input and Summary Results'!$D829)</f>
        <v>0.13249021999999999</v>
      </c>
      <c r="D1247">
        <f>IF(OR(B1247=0,'Input and Summary Results'!E829=0),FALSE,'Input and Summary Results'!$E829)</f>
        <v>5.7020050000000003E-2</v>
      </c>
      <c r="E1247">
        <f t="shared" si="86"/>
        <v>-0.87781617875957962</v>
      </c>
      <c r="F1247">
        <f t="shared" si="87"/>
        <v>0.18678134657788328</v>
      </c>
      <c r="G1247">
        <f>IF('Input and Summary Results'!$J$4="yes",IF(C1247=FALSE,FALSE,IF('Data Transformation'!E1247&lt;$R$10,E1247,$R$10)),IF(C1247=FALSE,FALSE,IF(C1247&lt;$R$10,C1247,$R$10)))</f>
        <v>0.13249021999999999</v>
      </c>
      <c r="H1247">
        <f>IF('Input and Summary Results'!$J$4="yes",'Data Transformation'!F1247,'Data Transformation'!D1247)</f>
        <v>5.7020050000000003E-2</v>
      </c>
      <c r="I1247">
        <f t="shared" si="88"/>
        <v>55</v>
      </c>
    </row>
    <row r="1248" spans="2:9" x14ac:dyDescent="0.25">
      <c r="B1248">
        <f>IF('Input and Summary Results'!D830=0,FALSE,'Input and Summary Results'!$B830)</f>
        <v>55</v>
      </c>
      <c r="C1248">
        <f>IF(OR(B1248=0,'Input and Summary Results'!D830=0,'Input and Summary Results'!D830=""),FALSE,'Input and Summary Results'!$D830)</f>
        <v>0.14798900000000001</v>
      </c>
      <c r="D1248">
        <f>IF(OR(B1248=0,'Input and Summary Results'!E830=0),FALSE,'Input and Summary Results'!$E830)</f>
        <v>8.4743780000000005E-2</v>
      </c>
      <c r="E1248">
        <f t="shared" si="86"/>
        <v>-0.82977056444857145</v>
      </c>
      <c r="F1248">
        <f t="shared" si="87"/>
        <v>0.24852388028839981</v>
      </c>
      <c r="G1248">
        <f>IF('Input and Summary Results'!$J$4="yes",IF(C1248=FALSE,FALSE,IF('Data Transformation'!E1248&lt;$R$10,E1248,$R$10)),IF(C1248=FALSE,FALSE,IF(C1248&lt;$R$10,C1248,$R$10)))</f>
        <v>0.14798900000000001</v>
      </c>
      <c r="H1248">
        <f>IF('Input and Summary Results'!$J$4="yes",'Data Transformation'!F1248,'Data Transformation'!D1248)</f>
        <v>8.4743780000000005E-2</v>
      </c>
      <c r="I1248">
        <f t="shared" si="88"/>
        <v>55</v>
      </c>
    </row>
    <row r="1249" spans="2:9" x14ac:dyDescent="0.25">
      <c r="B1249">
        <f>IF('Input and Summary Results'!D831=0,FALSE,'Input and Summary Results'!$B831)</f>
        <v>55</v>
      </c>
      <c r="C1249">
        <f>IF(OR(B1249=0,'Input and Summary Results'!D831=0,'Input and Summary Results'!D831=""),FALSE,'Input and Summary Results'!$D831)</f>
        <v>0.15317560999999999</v>
      </c>
      <c r="D1249">
        <f>IF(OR(B1249=0,'Input and Summary Results'!E831=0),FALSE,'Input and Summary Results'!$E831)</f>
        <v>3.1532709999999999E-2</v>
      </c>
      <c r="E1249">
        <f t="shared" si="86"/>
        <v>-0.81481038147678886</v>
      </c>
      <c r="F1249">
        <f t="shared" si="87"/>
        <v>8.9343180288297866E-2</v>
      </c>
      <c r="G1249">
        <f>IF('Input and Summary Results'!$J$4="yes",IF(C1249=FALSE,FALSE,IF('Data Transformation'!E1249&lt;$R$10,E1249,$R$10)),IF(C1249=FALSE,FALSE,IF(C1249&lt;$R$10,C1249,$R$10)))</f>
        <v>0.15317560999999999</v>
      </c>
      <c r="H1249">
        <f>IF('Input and Summary Results'!$J$4="yes",'Data Transformation'!F1249,'Data Transformation'!D1249)</f>
        <v>3.1532709999999999E-2</v>
      </c>
      <c r="I1249">
        <f t="shared" si="88"/>
        <v>55</v>
      </c>
    </row>
    <row r="1250" spans="2:9" x14ac:dyDescent="0.25">
      <c r="B1250">
        <f>IF('Input and Summary Results'!D832=0,FALSE,'Input and Summary Results'!$B832)</f>
        <v>55</v>
      </c>
      <c r="C1250">
        <f>IF(OR(B1250=0,'Input and Summary Results'!D832=0,'Input and Summary Results'!D832=""),FALSE,'Input and Summary Results'!$D832)</f>
        <v>0.17732742000000001</v>
      </c>
      <c r="D1250">
        <f>IF(OR(B1250=0,'Input and Summary Results'!E832=0),FALSE,'Input and Summary Results'!$E832)</f>
        <v>3.7217430000000003E-2</v>
      </c>
      <c r="E1250">
        <f t="shared" si="86"/>
        <v>-0.75122410459109257</v>
      </c>
      <c r="F1250">
        <f t="shared" si="87"/>
        <v>9.1087800296197854E-2</v>
      </c>
      <c r="G1250">
        <f>IF('Input and Summary Results'!$J$4="yes",IF(C1250=FALSE,FALSE,IF('Data Transformation'!E1250&lt;$R$10,E1250,$R$10)),IF(C1250=FALSE,FALSE,IF(C1250&lt;$R$10,C1250,$R$10)))</f>
        <v>0.17732742000000001</v>
      </c>
      <c r="H1250">
        <f>IF('Input and Summary Results'!$J$4="yes",'Data Transformation'!F1250,'Data Transformation'!D1250)</f>
        <v>3.7217430000000003E-2</v>
      </c>
      <c r="I1250">
        <f t="shared" si="88"/>
        <v>55</v>
      </c>
    </row>
    <row r="1251" spans="2:9" x14ac:dyDescent="0.25">
      <c r="B1251">
        <f>IF('Input and Summary Results'!D833=0,FALSE,'Input and Summary Results'!$B833)</f>
        <v>55</v>
      </c>
      <c r="C1251">
        <f>IF(OR(B1251=0,'Input and Summary Results'!D833=0,'Input and Summary Results'!D833=""),FALSE,'Input and Summary Results'!$D833)</f>
        <v>0.19393358999999999</v>
      </c>
      <c r="D1251">
        <f>IF(OR(B1251=0,'Input and Summary Results'!E833=0),FALSE,'Input and Summary Results'!$E833)</f>
        <v>5.8313139999999999E-2</v>
      </c>
      <c r="E1251">
        <f t="shared" si="86"/>
        <v>-0.71234696302943723</v>
      </c>
      <c r="F1251">
        <f t="shared" si="87"/>
        <v>0.13049777895618805</v>
      </c>
      <c r="G1251">
        <f>IF('Input and Summary Results'!$J$4="yes",IF(C1251=FALSE,FALSE,IF('Data Transformation'!E1251&lt;$R$10,E1251,$R$10)),IF(C1251=FALSE,FALSE,IF(C1251&lt;$R$10,C1251,$R$10)))</f>
        <v>0.19393358999999999</v>
      </c>
      <c r="H1251">
        <f>IF('Input and Summary Results'!$J$4="yes",'Data Transformation'!F1251,'Data Transformation'!D1251)</f>
        <v>5.8313139999999999E-2</v>
      </c>
      <c r="I1251">
        <f t="shared" si="88"/>
        <v>55</v>
      </c>
    </row>
    <row r="1252" spans="2:9" x14ac:dyDescent="0.25">
      <c r="B1252">
        <f>IF('Input and Summary Results'!D834=0,FALSE,'Input and Summary Results'!$B834)</f>
        <v>55</v>
      </c>
      <c r="C1252">
        <f>IF(OR(B1252=0,'Input and Summary Results'!D834=0,'Input and Summary Results'!D834=""),FALSE,'Input and Summary Results'!$D834)</f>
        <v>0.20666551999999999</v>
      </c>
      <c r="D1252">
        <f>IF(OR(B1252=0,'Input and Summary Results'!E834=0),FALSE,'Input and Summary Results'!$E834)</f>
        <v>8.6503839999999999E-2</v>
      </c>
      <c r="E1252">
        <f t="shared" si="86"/>
        <v>-0.684731974861993</v>
      </c>
      <c r="F1252">
        <f t="shared" si="87"/>
        <v>0.18165907191485064</v>
      </c>
      <c r="G1252">
        <f>IF('Input and Summary Results'!$J$4="yes",IF(C1252=FALSE,FALSE,IF('Data Transformation'!E1252&lt;$R$10,E1252,$R$10)),IF(C1252=FALSE,FALSE,IF(C1252&lt;$R$10,C1252,$R$10)))</f>
        <v>0.20666551999999999</v>
      </c>
      <c r="H1252">
        <f>IF('Input and Summary Results'!$J$4="yes",'Data Transformation'!F1252,'Data Transformation'!D1252)</f>
        <v>8.6503839999999999E-2</v>
      </c>
      <c r="I1252">
        <f t="shared" si="88"/>
        <v>55</v>
      </c>
    </row>
    <row r="1253" spans="2:9" x14ac:dyDescent="0.25">
      <c r="B1253">
        <f>IF('Input and Summary Results'!D835=0,FALSE,'Input and Summary Results'!$B835)</f>
        <v>55</v>
      </c>
      <c r="C1253">
        <f>IF(OR(B1253=0,'Input and Summary Results'!D835=0,'Input and Summary Results'!D835=""),FALSE,'Input and Summary Results'!$D835)</f>
        <v>0.20812024000000001</v>
      </c>
      <c r="D1253">
        <f>IF(OR(B1253=0,'Input and Summary Results'!E835=0),FALSE,'Input and Summary Results'!$E835)</f>
        <v>2.9963549999999999E-2</v>
      </c>
      <c r="E1253">
        <f t="shared" si="86"/>
        <v>-0.68168568195620682</v>
      </c>
      <c r="F1253">
        <f t="shared" si="87"/>
        <v>6.2483978972924493E-2</v>
      </c>
      <c r="G1253">
        <f>IF('Input and Summary Results'!$J$4="yes",IF(C1253=FALSE,FALSE,IF('Data Transformation'!E1253&lt;$R$10,E1253,$R$10)),IF(C1253=FALSE,FALSE,IF(C1253&lt;$R$10,C1253,$R$10)))</f>
        <v>0.20812024000000001</v>
      </c>
      <c r="H1253">
        <f>IF('Input and Summary Results'!$J$4="yes",'Data Transformation'!F1253,'Data Transformation'!D1253)</f>
        <v>2.9963549999999999E-2</v>
      </c>
      <c r="I1253">
        <f t="shared" si="88"/>
        <v>55</v>
      </c>
    </row>
    <row r="1254" spans="2:9" x14ac:dyDescent="0.25">
      <c r="B1254">
        <f>IF('Input and Summary Results'!D836=0,FALSE,'Input and Summary Results'!$B836)</f>
        <v>55</v>
      </c>
      <c r="C1254">
        <f>IF(OR(B1254=0,'Input and Summary Results'!D836=0,'Input and Summary Results'!D836=""),FALSE,'Input and Summary Results'!$D836)</f>
        <v>0.23628573999999999</v>
      </c>
      <c r="D1254">
        <f>IF(OR(B1254=0,'Input and Summary Results'!E836=0),FALSE,'Input and Summary Results'!$E836)</f>
        <v>4.9994070000000002E-2</v>
      </c>
      <c r="E1254">
        <f t="shared" si="86"/>
        <v>-0.62656248753472865</v>
      </c>
      <c r="F1254">
        <f t="shared" si="87"/>
        <v>9.1827066584720687E-2</v>
      </c>
      <c r="G1254">
        <f>IF('Input and Summary Results'!$J$4="yes",IF(C1254=FALSE,FALSE,IF('Data Transformation'!E1254&lt;$R$10,E1254,$R$10)),IF(C1254=FALSE,FALSE,IF(C1254&lt;$R$10,C1254,$R$10)))</f>
        <v>0.23628573999999999</v>
      </c>
      <c r="H1254">
        <f>IF('Input and Summary Results'!$J$4="yes",'Data Transformation'!F1254,'Data Transformation'!D1254)</f>
        <v>4.9994070000000002E-2</v>
      </c>
      <c r="I1254">
        <f t="shared" si="88"/>
        <v>55</v>
      </c>
    </row>
    <row r="1255" spans="2:9" x14ac:dyDescent="0.25">
      <c r="B1255">
        <f>IF('Input and Summary Results'!D837=0,FALSE,'Input and Summary Results'!$B837)</f>
        <v>55</v>
      </c>
      <c r="C1255">
        <f>IF(OR(B1255=0,'Input and Summary Results'!D837=0,'Input and Summary Results'!D837=""),FALSE,'Input and Summary Results'!$D837)</f>
        <v>0.24049797000000001</v>
      </c>
      <c r="D1255">
        <f>IF(OR(B1255=0,'Input and Summary Results'!E837=0),FALSE,'Input and Summary Results'!$E837)</f>
        <v>6.9200070000000002E-2</v>
      </c>
      <c r="E1255">
        <f t="shared" si="86"/>
        <v>-0.61888858507609135</v>
      </c>
      <c r="F1255">
        <f t="shared" si="87"/>
        <v>0.12487768765782098</v>
      </c>
      <c r="G1255">
        <f>IF('Input and Summary Results'!$J$4="yes",IF(C1255=FALSE,FALSE,IF('Data Transformation'!E1255&lt;$R$10,E1255,$R$10)),IF(C1255=FALSE,FALSE,IF(C1255&lt;$R$10,C1255,$R$10)))</f>
        <v>0.24049797000000001</v>
      </c>
      <c r="H1255">
        <f>IF('Input and Summary Results'!$J$4="yes",'Data Transformation'!F1255,'Data Transformation'!D1255)</f>
        <v>6.9200070000000002E-2</v>
      </c>
      <c r="I1255">
        <f t="shared" si="88"/>
        <v>55</v>
      </c>
    </row>
    <row r="1256" spans="2:9" x14ac:dyDescent="0.25">
      <c r="B1256">
        <f>IF('Input and Summary Results'!D838=0,FALSE,'Input and Summary Results'!$B838)</f>
        <v>55</v>
      </c>
      <c r="C1256">
        <f>IF(OR(B1256=0,'Input and Summary Results'!D838=0,'Input and Summary Results'!D838=""),FALSE,'Input and Summary Results'!$D838)</f>
        <v>0.24414552</v>
      </c>
      <c r="D1256">
        <f>IF(OR(B1256=0,'Input and Summary Results'!E838=0),FALSE,'Input and Summary Results'!$E838)</f>
        <v>5.6182009999999998E-2</v>
      </c>
      <c r="E1256">
        <f t="shared" si="86"/>
        <v>-0.61235124048544765</v>
      </c>
      <c r="F1256">
        <f t="shared" si="87"/>
        <v>9.9870734224408453E-2</v>
      </c>
      <c r="G1256">
        <f>IF('Input and Summary Results'!$J$4="yes",IF(C1256=FALSE,FALSE,IF('Data Transformation'!E1256&lt;$R$10,E1256,$R$10)),IF(C1256=FALSE,FALSE,IF(C1256&lt;$R$10,C1256,$R$10)))</f>
        <v>0.24414552</v>
      </c>
      <c r="H1256">
        <f>IF('Input and Summary Results'!$J$4="yes",'Data Transformation'!F1256,'Data Transformation'!D1256)</f>
        <v>5.6182009999999998E-2</v>
      </c>
      <c r="I1256">
        <f t="shared" si="88"/>
        <v>55</v>
      </c>
    </row>
    <row r="1257" spans="2:9" x14ac:dyDescent="0.25">
      <c r="B1257">
        <f>IF('Input and Summary Results'!D839=0,FALSE,'Input and Summary Results'!$B839)</f>
        <v>55</v>
      </c>
      <c r="C1257">
        <f>IF(OR(B1257=0,'Input and Summary Results'!D839=0,'Input and Summary Results'!D839=""),FALSE,'Input and Summary Results'!$D839)</f>
        <v>0.24472952000000001</v>
      </c>
      <c r="D1257">
        <f>IF(OR(B1257=0,'Input and Summary Results'!E839=0),FALSE,'Input and Summary Results'!$E839)</f>
        <v>5.6904749999999997E-2</v>
      </c>
      <c r="E1257">
        <f t="shared" si="86"/>
        <v>-0.61131364160097335</v>
      </c>
      <c r="F1257">
        <f t="shared" si="87"/>
        <v>0.10091410917653088</v>
      </c>
      <c r="G1257">
        <f>IF('Input and Summary Results'!$J$4="yes",IF(C1257=FALSE,FALSE,IF('Data Transformation'!E1257&lt;$R$10,E1257,$R$10)),IF(C1257=FALSE,FALSE,IF(C1257&lt;$R$10,C1257,$R$10)))</f>
        <v>0.24472952000000001</v>
      </c>
      <c r="H1257">
        <f>IF('Input and Summary Results'!$J$4="yes",'Data Transformation'!F1257,'Data Transformation'!D1257)</f>
        <v>5.6904749999999997E-2</v>
      </c>
      <c r="I1257">
        <f t="shared" si="88"/>
        <v>55</v>
      </c>
    </row>
    <row r="1258" spans="2:9" x14ac:dyDescent="0.25">
      <c r="B1258">
        <f>IF('Input and Summary Results'!D840=0,FALSE,'Input and Summary Results'!$B840)</f>
        <v>55</v>
      </c>
      <c r="C1258">
        <f>IF(OR(B1258=0,'Input and Summary Results'!D840=0,'Input and Summary Results'!D840=""),FALSE,'Input and Summary Results'!$D840)</f>
        <v>0.34838448</v>
      </c>
      <c r="D1258">
        <f>IF(OR(B1258=0,'Input and Summary Results'!E840=0),FALSE,'Input and Summary Results'!$E840)</f>
        <v>3.6386710000000003E-2</v>
      </c>
      <c r="E1258">
        <f t="shared" ref="E1258:E1321" si="89">IF(C1258=FALSE,FALSE,LOG10(C1258))</f>
        <v>-0.4579412003936823</v>
      </c>
      <c r="F1258">
        <f t="shared" ref="F1258:F1321" si="90">IF(D1258=FALSE, FALSE,0.434*D1258/C1258)</f>
        <v>4.5328747537777804E-2</v>
      </c>
      <c r="G1258">
        <f>IF('Input and Summary Results'!$J$4="yes",IF(C1258=FALSE,FALSE,IF('Data Transformation'!E1258&lt;$R$10,E1258,$R$10)),IF(C1258=FALSE,FALSE,IF(C1258&lt;$R$10,C1258,$R$10)))</f>
        <v>0.34838448</v>
      </c>
      <c r="H1258">
        <f>IF('Input and Summary Results'!$J$4="yes",'Data Transformation'!F1258,'Data Transformation'!D1258)</f>
        <v>3.6386710000000003E-2</v>
      </c>
      <c r="I1258">
        <f t="shared" si="88"/>
        <v>55</v>
      </c>
    </row>
    <row r="1259" spans="2:9" x14ac:dyDescent="0.25">
      <c r="B1259">
        <f>IF('Input and Summary Results'!D841=0,FALSE,'Input and Summary Results'!$B841)</f>
        <v>55</v>
      </c>
      <c r="C1259">
        <f>IF(OR(B1259=0,'Input and Summary Results'!D841=0,'Input and Summary Results'!D841=""),FALSE,'Input and Summary Results'!$D841)</f>
        <v>0.38544108999999999</v>
      </c>
      <c r="D1259">
        <f>IF(OR(B1259=0,'Input and Summary Results'!E841=0),FALSE,'Input and Summary Results'!$E841)</f>
        <v>9.4745579999999996E-2</v>
      </c>
      <c r="E1259">
        <f t="shared" si="89"/>
        <v>-0.41404198919007618</v>
      </c>
      <c r="F1259">
        <f t="shared" si="90"/>
        <v>0.10668188417586719</v>
      </c>
      <c r="G1259">
        <f>IF('Input and Summary Results'!$J$4="yes",IF(C1259=FALSE,FALSE,IF('Data Transformation'!E1259&lt;$R$10,E1259,$R$10)),IF(C1259=FALSE,FALSE,IF(C1259&lt;$R$10,C1259,$R$10)))</f>
        <v>0.38544108999999999</v>
      </c>
      <c r="H1259">
        <f>IF('Input and Summary Results'!$J$4="yes",'Data Transformation'!F1259,'Data Transformation'!D1259)</f>
        <v>9.4745579999999996E-2</v>
      </c>
      <c r="I1259">
        <f t="shared" si="88"/>
        <v>55</v>
      </c>
    </row>
    <row r="1260" spans="2:9" x14ac:dyDescent="0.25">
      <c r="B1260">
        <f>IF('Input and Summary Results'!D842=0,FALSE,'Input and Summary Results'!$B842)</f>
        <v>55</v>
      </c>
      <c r="C1260">
        <f>IF(OR(B1260=0,'Input and Summary Results'!D842=0,'Input and Summary Results'!D842=""),FALSE,'Input and Summary Results'!$D842)</f>
        <v>0.69012357000000002</v>
      </c>
      <c r="D1260">
        <f>IF(OR(B1260=0,'Input and Summary Results'!E842=0),FALSE,'Input and Summary Results'!$E842)</f>
        <v>8.4947949999999994E-2</v>
      </c>
      <c r="E1260">
        <f t="shared" si="89"/>
        <v>-0.16107313974929133</v>
      </c>
      <c r="F1260">
        <f t="shared" si="90"/>
        <v>5.3421462333187661E-2</v>
      </c>
      <c r="G1260">
        <f>IF('Input and Summary Results'!$J$4="yes",IF(C1260=FALSE,FALSE,IF('Data Transformation'!E1260&lt;$R$10,E1260,$R$10)),IF(C1260=FALSE,FALSE,IF(C1260&lt;$R$10,C1260,$R$10)))</f>
        <v>0.69012357000000002</v>
      </c>
      <c r="H1260">
        <f>IF('Input and Summary Results'!$J$4="yes",'Data Transformation'!F1260,'Data Transformation'!D1260)</f>
        <v>8.4947949999999994E-2</v>
      </c>
      <c r="I1260">
        <f t="shared" si="88"/>
        <v>55</v>
      </c>
    </row>
    <row r="1261" spans="2:9" x14ac:dyDescent="0.25">
      <c r="B1261">
        <f>IF('Input and Summary Results'!D843=0,FALSE,'Input and Summary Results'!$B843)</f>
        <v>55</v>
      </c>
      <c r="C1261">
        <f>IF(OR(B1261=0,'Input and Summary Results'!D843=0,'Input and Summary Results'!D843=""),FALSE,'Input and Summary Results'!$D843)</f>
        <v>0.71200518999999995</v>
      </c>
      <c r="D1261">
        <f>IF(OR(B1261=0,'Input and Summary Results'!E843=0),FALSE,'Input and Summary Results'!$E843)</f>
        <v>3.3389460000000003E-2</v>
      </c>
      <c r="E1261">
        <f t="shared" si="89"/>
        <v>-0.14751684066069129</v>
      </c>
      <c r="F1261">
        <f t="shared" si="90"/>
        <v>2.035241574573354E-2</v>
      </c>
      <c r="G1261">
        <f>IF('Input and Summary Results'!$J$4="yes",IF(C1261=FALSE,FALSE,IF('Data Transformation'!E1261&lt;$R$10,E1261,$R$10)),IF(C1261=FALSE,FALSE,IF(C1261&lt;$R$10,C1261,$R$10)))</f>
        <v>0.71200518999999995</v>
      </c>
      <c r="H1261">
        <f>IF('Input and Summary Results'!$J$4="yes",'Data Transformation'!F1261,'Data Transformation'!D1261)</f>
        <v>3.3389460000000003E-2</v>
      </c>
      <c r="I1261">
        <f t="shared" si="88"/>
        <v>55</v>
      </c>
    </row>
    <row r="1262" spans="2:9" x14ac:dyDescent="0.25">
      <c r="B1262">
        <f>IF('Input and Summary Results'!D844=0,FALSE,'Input and Summary Results'!$B844)</f>
        <v>55</v>
      </c>
      <c r="C1262">
        <f>IF(OR(B1262=0,'Input and Summary Results'!D844=0,'Input and Summary Results'!D844=""),FALSE,'Input and Summary Results'!$D844)</f>
        <v>0.75936128999999997</v>
      </c>
      <c r="D1262">
        <f>IF(OR(B1262=0,'Input and Summary Results'!E844=0),FALSE,'Input and Summary Results'!$E844)</f>
        <v>6.7010459999999994E-2</v>
      </c>
      <c r="E1262">
        <f t="shared" si="89"/>
        <v>-0.1195515456843551</v>
      </c>
      <c r="F1262">
        <f t="shared" si="90"/>
        <v>3.8298686044425573E-2</v>
      </c>
      <c r="G1262">
        <f>IF('Input and Summary Results'!$J$4="yes",IF(C1262=FALSE,FALSE,IF('Data Transformation'!E1262&lt;$R$10,E1262,$R$10)),IF(C1262=FALSE,FALSE,IF(C1262&lt;$R$10,C1262,$R$10)))</f>
        <v>0.75936128999999997</v>
      </c>
      <c r="H1262">
        <f>IF('Input and Summary Results'!$J$4="yes",'Data Transformation'!F1262,'Data Transformation'!D1262)</f>
        <v>6.7010459999999994E-2</v>
      </c>
      <c r="I1262">
        <f t="shared" si="88"/>
        <v>55</v>
      </c>
    </row>
    <row r="1263" spans="2:9" x14ac:dyDescent="0.25">
      <c r="B1263">
        <f>IF('Input and Summary Results'!D845=0,FALSE,'Input and Summary Results'!$B845)</f>
        <v>55</v>
      </c>
      <c r="C1263">
        <f>IF(OR(B1263=0,'Input and Summary Results'!D845=0,'Input and Summary Results'!D845=""),FALSE,'Input and Summary Results'!$D845)</f>
        <v>0.84887959000000002</v>
      </c>
      <c r="D1263">
        <f>IF(OR(B1263=0,'Input and Summary Results'!E845=0),FALSE,'Input and Summary Results'!$E845)</f>
        <v>4.5560860000000002E-2</v>
      </c>
      <c r="E1263">
        <f t="shared" si="89"/>
        <v>-7.1153908233302865E-2</v>
      </c>
      <c r="F1263">
        <f t="shared" si="90"/>
        <v>2.3293543010028075E-2</v>
      </c>
      <c r="G1263">
        <f>IF('Input and Summary Results'!$J$4="yes",IF(C1263=FALSE,FALSE,IF('Data Transformation'!E1263&lt;$R$10,E1263,$R$10)),IF(C1263=FALSE,FALSE,IF(C1263&lt;$R$10,C1263,$R$10)))</f>
        <v>0.84887959000000002</v>
      </c>
      <c r="H1263">
        <f>IF('Input and Summary Results'!$J$4="yes",'Data Transformation'!F1263,'Data Transformation'!D1263)</f>
        <v>4.5560860000000002E-2</v>
      </c>
      <c r="I1263">
        <f t="shared" si="88"/>
        <v>55</v>
      </c>
    </row>
    <row r="1264" spans="2:9" x14ac:dyDescent="0.25">
      <c r="B1264">
        <f>IF('Input and Summary Results'!D846=0,FALSE,'Input and Summary Results'!$B846)</f>
        <v>55</v>
      </c>
      <c r="C1264">
        <f>IF(OR(B1264=0,'Input and Summary Results'!D846=0,'Input and Summary Results'!D846=""),FALSE,'Input and Summary Results'!$D846)</f>
        <v>0.86336139999999995</v>
      </c>
      <c r="D1264">
        <f>IF(OR(B1264=0,'Input and Summary Results'!E846=0),FALSE,'Input and Summary Results'!$E846)</f>
        <v>2.8952180000000001E-2</v>
      </c>
      <c r="E1264">
        <f t="shared" si="89"/>
        <v>-6.3807372105210161E-2</v>
      </c>
      <c r="F1264">
        <f t="shared" si="90"/>
        <v>1.4553865994008999E-2</v>
      </c>
      <c r="G1264">
        <f>IF('Input and Summary Results'!$J$4="yes",IF(C1264=FALSE,FALSE,IF('Data Transformation'!E1264&lt;$R$10,E1264,$R$10)),IF(C1264=FALSE,FALSE,IF(C1264&lt;$R$10,C1264,$R$10)))</f>
        <v>0.86336139999999995</v>
      </c>
      <c r="H1264">
        <f>IF('Input and Summary Results'!$J$4="yes",'Data Transformation'!F1264,'Data Transformation'!D1264)</f>
        <v>2.8952180000000001E-2</v>
      </c>
      <c r="I1264">
        <f t="shared" si="88"/>
        <v>55</v>
      </c>
    </row>
    <row r="1265" spans="2:9" x14ac:dyDescent="0.25">
      <c r="B1265">
        <f>IF('Input and Summary Results'!D847=0,FALSE,'Input and Summary Results'!$B847)</f>
        <v>56</v>
      </c>
      <c r="C1265">
        <f>IF(OR(B1265=0,'Input and Summary Results'!D847=0,'Input and Summary Results'!D847=""),FALSE,'Input and Summary Results'!$D847)</f>
        <v>0.19889014999999999</v>
      </c>
      <c r="D1265">
        <f>IF(OR(B1265=0,'Input and Summary Results'!E847=0),FALSE,'Input and Summary Results'!$E847)</f>
        <v>4.0393779999999997E-2</v>
      </c>
      <c r="E1265">
        <f t="shared" si="89"/>
        <v>-0.70138672470147523</v>
      </c>
      <c r="F1265">
        <f t="shared" si="90"/>
        <v>8.8143633659082676E-2</v>
      </c>
      <c r="G1265">
        <f>IF('Input and Summary Results'!$J$4="yes",IF(C1265=FALSE,FALSE,IF('Data Transformation'!E1265&lt;$R$10,E1265,$R$10)),IF(C1265=FALSE,FALSE,IF(C1265&lt;$R$10,C1265,$R$10)))</f>
        <v>0.19889014999999999</v>
      </c>
      <c r="H1265">
        <f>IF('Input and Summary Results'!$J$4="yes",'Data Transformation'!F1265,'Data Transformation'!D1265)</f>
        <v>4.0393779999999997E-2</v>
      </c>
      <c r="I1265">
        <f t="shared" si="88"/>
        <v>56</v>
      </c>
    </row>
    <row r="1266" spans="2:9" x14ac:dyDescent="0.25">
      <c r="B1266">
        <f>IF('Input and Summary Results'!D848=0,FALSE,'Input and Summary Results'!$B848)</f>
        <v>56</v>
      </c>
      <c r="C1266">
        <f>IF(OR(B1266=0,'Input and Summary Results'!D848=0,'Input and Summary Results'!D848=""),FALSE,'Input and Summary Results'!$D848)</f>
        <v>0.27060468999999998</v>
      </c>
      <c r="D1266">
        <f>IF(OR(B1266=0,'Input and Summary Results'!E848=0),FALSE,'Input and Summary Results'!$E848)</f>
        <v>7.0336399999999993E-2</v>
      </c>
      <c r="E1266">
        <f t="shared" si="89"/>
        <v>-0.56766468067457765</v>
      </c>
      <c r="F1266">
        <f t="shared" si="90"/>
        <v>0.11280660952328653</v>
      </c>
      <c r="G1266">
        <f>IF('Input and Summary Results'!$J$4="yes",IF(C1266=FALSE,FALSE,IF('Data Transformation'!E1266&lt;$R$10,E1266,$R$10)),IF(C1266=FALSE,FALSE,IF(C1266&lt;$R$10,C1266,$R$10)))</f>
        <v>0.27060468999999998</v>
      </c>
      <c r="H1266">
        <f>IF('Input and Summary Results'!$J$4="yes",'Data Transformation'!F1266,'Data Transformation'!D1266)</f>
        <v>7.0336399999999993E-2</v>
      </c>
      <c r="I1266">
        <f t="shared" si="88"/>
        <v>56</v>
      </c>
    </row>
    <row r="1267" spans="2:9" x14ac:dyDescent="0.25">
      <c r="B1267">
        <f>IF('Input and Summary Results'!D849=0,FALSE,'Input and Summary Results'!$B849)</f>
        <v>56</v>
      </c>
      <c r="C1267">
        <f>IF(OR(B1267=0,'Input and Summary Results'!D849=0,'Input and Summary Results'!D849=""),FALSE,'Input and Summary Results'!$D849)</f>
        <v>0.28605944999999999</v>
      </c>
      <c r="D1267">
        <f>IF(OR(B1267=0,'Input and Summary Results'!E849=0),FALSE,'Input and Summary Results'!$E849)</f>
        <v>7.0466150000000005E-2</v>
      </c>
      <c r="E1267">
        <f t="shared" si="89"/>
        <v>-0.54354370070354352</v>
      </c>
      <c r="F1267">
        <f t="shared" si="90"/>
        <v>0.10690892784699126</v>
      </c>
      <c r="G1267">
        <f>IF('Input and Summary Results'!$J$4="yes",IF(C1267=FALSE,FALSE,IF('Data Transformation'!E1267&lt;$R$10,E1267,$R$10)),IF(C1267=FALSE,FALSE,IF(C1267&lt;$R$10,C1267,$R$10)))</f>
        <v>0.28605944999999999</v>
      </c>
      <c r="H1267">
        <f>IF('Input and Summary Results'!$J$4="yes",'Data Transformation'!F1267,'Data Transformation'!D1267)</f>
        <v>7.0466150000000005E-2</v>
      </c>
      <c r="I1267">
        <f t="shared" si="88"/>
        <v>56</v>
      </c>
    </row>
    <row r="1268" spans="2:9" x14ac:dyDescent="0.25">
      <c r="B1268">
        <f>IF('Input and Summary Results'!D850=0,FALSE,'Input and Summary Results'!$B850)</f>
        <v>56</v>
      </c>
      <c r="C1268">
        <f>IF(OR(B1268=0,'Input and Summary Results'!D850=0,'Input and Summary Results'!D850=""),FALSE,'Input and Summary Results'!$D850)</f>
        <v>0.28678216000000001</v>
      </c>
      <c r="D1268">
        <f>IF(OR(B1268=0,'Input and Summary Results'!E850=0),FALSE,'Input and Summary Results'!$E850)</f>
        <v>3.8752340000000003E-2</v>
      </c>
      <c r="E1268">
        <f t="shared" si="89"/>
        <v>-0.54244786853610005</v>
      </c>
      <c r="F1268">
        <f t="shared" si="90"/>
        <v>5.8645612962814703E-2</v>
      </c>
      <c r="G1268">
        <f>IF('Input and Summary Results'!$J$4="yes",IF(C1268=FALSE,FALSE,IF('Data Transformation'!E1268&lt;$R$10,E1268,$R$10)),IF(C1268=FALSE,FALSE,IF(C1268&lt;$R$10,C1268,$R$10)))</f>
        <v>0.28678216000000001</v>
      </c>
      <c r="H1268">
        <f>IF('Input and Summary Results'!$J$4="yes",'Data Transformation'!F1268,'Data Transformation'!D1268)</f>
        <v>3.8752340000000003E-2</v>
      </c>
      <c r="I1268">
        <f t="shared" si="88"/>
        <v>56</v>
      </c>
    </row>
    <row r="1269" spans="2:9" x14ac:dyDescent="0.25">
      <c r="B1269">
        <f>IF('Input and Summary Results'!D851=0,FALSE,'Input and Summary Results'!$B851)</f>
        <v>56</v>
      </c>
      <c r="C1269">
        <f>IF(OR(B1269=0,'Input and Summary Results'!D851=0,'Input and Summary Results'!D851=""),FALSE,'Input and Summary Results'!$D851)</f>
        <v>0.31273340999999999</v>
      </c>
      <c r="D1269">
        <f>IF(OR(B1269=0,'Input and Summary Results'!E851=0),FALSE,'Input and Summary Results'!$E851)</f>
        <v>5.3306869999999999E-2</v>
      </c>
      <c r="E1269">
        <f t="shared" si="89"/>
        <v>-0.50482571964111878</v>
      </c>
      <c r="F1269">
        <f t="shared" si="90"/>
        <v>7.3977326503106913E-2</v>
      </c>
      <c r="G1269">
        <f>IF('Input and Summary Results'!$J$4="yes",IF(C1269=FALSE,FALSE,IF('Data Transformation'!E1269&lt;$R$10,E1269,$R$10)),IF(C1269=FALSE,FALSE,IF(C1269&lt;$R$10,C1269,$R$10)))</f>
        <v>0.31273340999999999</v>
      </c>
      <c r="H1269">
        <f>IF('Input and Summary Results'!$J$4="yes",'Data Transformation'!F1269,'Data Transformation'!D1269)</f>
        <v>5.3306869999999999E-2</v>
      </c>
      <c r="I1269">
        <f t="shared" si="88"/>
        <v>56</v>
      </c>
    </row>
    <row r="1270" spans="2:9" x14ac:dyDescent="0.25">
      <c r="B1270">
        <f>IF('Input and Summary Results'!D852=0,FALSE,'Input and Summary Results'!$B852)</f>
        <v>56</v>
      </c>
      <c r="C1270">
        <f>IF(OR(B1270=0,'Input and Summary Results'!D852=0,'Input and Summary Results'!D852=""),FALSE,'Input and Summary Results'!$D852)</f>
        <v>0.37494335000000001</v>
      </c>
      <c r="D1270">
        <f>IF(OR(B1270=0,'Input and Summary Results'!E852=0),FALSE,'Input and Summary Results'!$E852)</f>
        <v>5.950308E-2</v>
      </c>
      <c r="E1270">
        <f t="shared" si="89"/>
        <v>-0.42603434464806023</v>
      </c>
      <c r="F1270">
        <f t="shared" si="90"/>
        <v>6.8875302682391892E-2</v>
      </c>
      <c r="G1270">
        <f>IF('Input and Summary Results'!$J$4="yes",IF(C1270=FALSE,FALSE,IF('Data Transformation'!E1270&lt;$R$10,E1270,$R$10)),IF(C1270=FALSE,FALSE,IF(C1270&lt;$R$10,C1270,$R$10)))</f>
        <v>0.37494335000000001</v>
      </c>
      <c r="H1270">
        <f>IF('Input and Summary Results'!$J$4="yes",'Data Transformation'!F1270,'Data Transformation'!D1270)</f>
        <v>5.950308E-2</v>
      </c>
      <c r="I1270">
        <f t="shared" si="88"/>
        <v>56</v>
      </c>
    </row>
    <row r="1271" spans="2:9" x14ac:dyDescent="0.25">
      <c r="B1271">
        <f>IF('Input and Summary Results'!D853=0,FALSE,'Input and Summary Results'!$B853)</f>
        <v>56</v>
      </c>
      <c r="C1271">
        <f>IF(OR(B1271=0,'Input and Summary Results'!D853=0,'Input and Summary Results'!D853=""),FALSE,'Input and Summary Results'!$D853)</f>
        <v>0.52167079000000005</v>
      </c>
      <c r="D1271">
        <f>IF(OR(B1271=0,'Input and Summary Results'!E853=0),FALSE,'Input and Summary Results'!$E853)</f>
        <v>3.2014389999999997E-2</v>
      </c>
      <c r="E1271">
        <f t="shared" si="89"/>
        <v>-0.2826034801205754</v>
      </c>
      <c r="F1271">
        <f t="shared" si="90"/>
        <v>2.6634125441449382E-2</v>
      </c>
      <c r="G1271">
        <f>IF('Input and Summary Results'!$J$4="yes",IF(C1271=FALSE,FALSE,IF('Data Transformation'!E1271&lt;$R$10,E1271,$R$10)),IF(C1271=FALSE,FALSE,IF(C1271&lt;$R$10,C1271,$R$10)))</f>
        <v>0.52167079000000005</v>
      </c>
      <c r="H1271">
        <f>IF('Input and Summary Results'!$J$4="yes",'Data Transformation'!F1271,'Data Transformation'!D1271)</f>
        <v>3.2014389999999997E-2</v>
      </c>
      <c r="I1271">
        <f t="shared" si="88"/>
        <v>56</v>
      </c>
    </row>
    <row r="1272" spans="2:9" x14ac:dyDescent="0.25">
      <c r="B1272">
        <f>IF('Input and Summary Results'!D854=0,FALSE,'Input and Summary Results'!$B854)</f>
        <v>56</v>
      </c>
      <c r="C1272">
        <f>IF(OR(B1272=0,'Input and Summary Results'!D854=0,'Input and Summary Results'!D854=""),FALSE,'Input and Summary Results'!$D854)</f>
        <v>0.54216273000000004</v>
      </c>
      <c r="D1272">
        <f>IF(OR(B1272=0,'Input and Summary Results'!E854=0),FALSE,'Input and Summary Results'!$E854)</f>
        <v>2.7090920000000001E-2</v>
      </c>
      <c r="E1272">
        <f t="shared" si="89"/>
        <v>-0.2658703405210659</v>
      </c>
      <c r="F1272">
        <f t="shared" si="90"/>
        <v>2.168621823193195E-2</v>
      </c>
      <c r="G1272">
        <f>IF('Input and Summary Results'!$J$4="yes",IF(C1272=FALSE,FALSE,IF('Data Transformation'!E1272&lt;$R$10,E1272,$R$10)),IF(C1272=FALSE,FALSE,IF(C1272&lt;$R$10,C1272,$R$10)))</f>
        <v>0.54216273000000004</v>
      </c>
      <c r="H1272">
        <f>IF('Input and Summary Results'!$J$4="yes",'Data Transformation'!F1272,'Data Transformation'!D1272)</f>
        <v>2.7090920000000001E-2</v>
      </c>
      <c r="I1272">
        <f t="shared" si="88"/>
        <v>56</v>
      </c>
    </row>
    <row r="1273" spans="2:9" x14ac:dyDescent="0.25">
      <c r="B1273">
        <f>IF('Input and Summary Results'!D855=0,FALSE,'Input and Summary Results'!$B855)</f>
        <v>56</v>
      </c>
      <c r="C1273">
        <f>IF(OR(B1273=0,'Input and Summary Results'!D855=0,'Input and Summary Results'!D855=""),FALSE,'Input and Summary Results'!$D855)</f>
        <v>0.59174965000000002</v>
      </c>
      <c r="D1273">
        <f>IF(OR(B1273=0,'Input and Summary Results'!E855=0),FALSE,'Input and Summary Results'!$E855)</f>
        <v>3.7889340000000001E-2</v>
      </c>
      <c r="E1273">
        <f t="shared" si="89"/>
        <v>-0.22786199026937159</v>
      </c>
      <c r="F1273">
        <f t="shared" si="90"/>
        <v>2.7788733901236779E-2</v>
      </c>
      <c r="G1273">
        <f>IF('Input and Summary Results'!$J$4="yes",IF(C1273=FALSE,FALSE,IF('Data Transformation'!E1273&lt;$R$10,E1273,$R$10)),IF(C1273=FALSE,FALSE,IF(C1273&lt;$R$10,C1273,$R$10)))</f>
        <v>0.59174965000000002</v>
      </c>
      <c r="H1273">
        <f>IF('Input and Summary Results'!$J$4="yes",'Data Transformation'!F1273,'Data Transformation'!D1273)</f>
        <v>3.7889340000000001E-2</v>
      </c>
      <c r="I1273">
        <f t="shared" si="88"/>
        <v>56</v>
      </c>
    </row>
    <row r="1274" spans="2:9" x14ac:dyDescent="0.25">
      <c r="B1274">
        <f>IF('Input and Summary Results'!D856=0,FALSE,'Input and Summary Results'!$B856)</f>
        <v>56</v>
      </c>
      <c r="C1274">
        <f>IF(OR(B1274=0,'Input and Summary Results'!D856=0,'Input and Summary Results'!D856=""),FALSE,'Input and Summary Results'!$D856)</f>
        <v>0.66816509999999996</v>
      </c>
      <c r="D1274">
        <f>IF(OR(B1274=0,'Input and Summary Results'!E856=0),FALSE,'Input and Summary Results'!$E856)</f>
        <v>4.7979430000000003E-2</v>
      </c>
      <c r="E1274">
        <f t="shared" si="89"/>
        <v>-0.17511621243517139</v>
      </c>
      <c r="F1274">
        <f t="shared" si="90"/>
        <v>3.1164561902439984E-2</v>
      </c>
      <c r="G1274">
        <f>IF('Input and Summary Results'!$J$4="yes",IF(C1274=FALSE,FALSE,IF('Data Transformation'!E1274&lt;$R$10,E1274,$R$10)),IF(C1274=FALSE,FALSE,IF(C1274&lt;$R$10,C1274,$R$10)))</f>
        <v>0.66816509999999996</v>
      </c>
      <c r="H1274">
        <f>IF('Input and Summary Results'!$J$4="yes",'Data Transformation'!F1274,'Data Transformation'!D1274)</f>
        <v>4.7979430000000003E-2</v>
      </c>
      <c r="I1274">
        <f t="shared" si="88"/>
        <v>56</v>
      </c>
    </row>
    <row r="1275" spans="2:9" x14ac:dyDescent="0.25">
      <c r="B1275">
        <f>IF('Input and Summary Results'!D857=0,FALSE,'Input and Summary Results'!$B857)</f>
        <v>56</v>
      </c>
      <c r="C1275">
        <f>IF(OR(B1275=0,'Input and Summary Results'!D857=0,'Input and Summary Results'!D857=""),FALSE,'Input and Summary Results'!$D857)</f>
        <v>0.74149922000000001</v>
      </c>
      <c r="D1275">
        <f>IF(OR(B1275=0,'Input and Summary Results'!E857=0),FALSE,'Input and Summary Results'!$E857)</f>
        <v>2.753717E-2</v>
      </c>
      <c r="E1275">
        <f t="shared" si="89"/>
        <v>-0.12988930147966396</v>
      </c>
      <c r="F1275">
        <f t="shared" si="90"/>
        <v>1.6117524412230671E-2</v>
      </c>
      <c r="G1275">
        <f>IF('Input and Summary Results'!$J$4="yes",IF(C1275=FALSE,FALSE,IF('Data Transformation'!E1275&lt;$R$10,E1275,$R$10)),IF(C1275=FALSE,FALSE,IF(C1275&lt;$R$10,C1275,$R$10)))</f>
        <v>0.74149922000000001</v>
      </c>
      <c r="H1275">
        <f>IF('Input and Summary Results'!$J$4="yes",'Data Transformation'!F1275,'Data Transformation'!D1275)</f>
        <v>2.753717E-2</v>
      </c>
      <c r="I1275">
        <f t="shared" si="88"/>
        <v>56</v>
      </c>
    </row>
    <row r="1276" spans="2:9" x14ac:dyDescent="0.25">
      <c r="B1276">
        <f>IF('Input and Summary Results'!D858=0,FALSE,'Input and Summary Results'!$B858)</f>
        <v>56</v>
      </c>
      <c r="C1276">
        <f>IF(OR(B1276=0,'Input and Summary Results'!D858=0,'Input and Summary Results'!D858=""),FALSE,'Input and Summary Results'!$D858)</f>
        <v>0.75206377999999996</v>
      </c>
      <c r="D1276">
        <f>IF(OR(B1276=0,'Input and Summary Results'!E858=0),FALSE,'Input and Summary Results'!$E858)</f>
        <v>3.5165630000000003E-2</v>
      </c>
      <c r="E1276">
        <f t="shared" si="89"/>
        <v>-0.12374532679202765</v>
      </c>
      <c r="F1276">
        <f t="shared" si="90"/>
        <v>2.0293336583766874E-2</v>
      </c>
      <c r="G1276">
        <f>IF('Input and Summary Results'!$J$4="yes",IF(C1276=FALSE,FALSE,IF('Data Transformation'!E1276&lt;$R$10,E1276,$R$10)),IF(C1276=FALSE,FALSE,IF(C1276&lt;$R$10,C1276,$R$10)))</f>
        <v>0.75206377999999996</v>
      </c>
      <c r="H1276">
        <f>IF('Input and Summary Results'!$J$4="yes",'Data Transformation'!F1276,'Data Transformation'!D1276)</f>
        <v>3.5165630000000003E-2</v>
      </c>
      <c r="I1276">
        <f t="shared" si="88"/>
        <v>56</v>
      </c>
    </row>
    <row r="1277" spans="2:9" x14ac:dyDescent="0.25">
      <c r="B1277">
        <f>IF('Input and Summary Results'!D859=0,FALSE,'Input and Summary Results'!$B859)</f>
        <v>56</v>
      </c>
      <c r="C1277">
        <f>IF(OR(B1277=0,'Input and Summary Results'!D859=0,'Input and Summary Results'!D859=""),FALSE,'Input and Summary Results'!$D859)</f>
        <v>0.82480379000000004</v>
      </c>
      <c r="D1277">
        <f>IF(OR(B1277=0,'Input and Summary Results'!E859=0),FALSE,'Input and Summary Results'!$E859)</f>
        <v>4.2923540000000003E-2</v>
      </c>
      <c r="E1277">
        <f t="shared" si="89"/>
        <v>-8.3649352122812465E-2</v>
      </c>
      <c r="F1277">
        <f t="shared" si="90"/>
        <v>2.2585755043632864E-2</v>
      </c>
      <c r="G1277">
        <f>IF('Input and Summary Results'!$J$4="yes",IF(C1277=FALSE,FALSE,IF('Data Transformation'!E1277&lt;$R$10,E1277,$R$10)),IF(C1277=FALSE,FALSE,IF(C1277&lt;$R$10,C1277,$R$10)))</f>
        <v>0.82480379000000004</v>
      </c>
      <c r="H1277">
        <f>IF('Input and Summary Results'!$J$4="yes",'Data Transformation'!F1277,'Data Transformation'!D1277)</f>
        <v>4.2923540000000003E-2</v>
      </c>
      <c r="I1277">
        <f t="shared" si="88"/>
        <v>56</v>
      </c>
    </row>
    <row r="1278" spans="2:9" x14ac:dyDescent="0.25">
      <c r="B1278">
        <f>IF('Input and Summary Results'!D860=0,FALSE,'Input and Summary Results'!$B860)</f>
        <v>56</v>
      </c>
      <c r="C1278">
        <f>IF(OR(B1278=0,'Input and Summary Results'!D860=0,'Input and Summary Results'!D860=""),FALSE,'Input and Summary Results'!$D860)</f>
        <v>0.84020247999999997</v>
      </c>
      <c r="D1278">
        <f>IF(OR(B1278=0,'Input and Summary Results'!E860=0),FALSE,'Input and Summary Results'!$E860)</f>
        <v>3.1627089999999997E-2</v>
      </c>
      <c r="E1278">
        <f t="shared" si="89"/>
        <v>-7.5616040902376308E-2</v>
      </c>
      <c r="F1278">
        <f t="shared" si="90"/>
        <v>1.6336725237945025E-2</v>
      </c>
      <c r="G1278">
        <f>IF('Input and Summary Results'!$J$4="yes",IF(C1278=FALSE,FALSE,IF('Data Transformation'!E1278&lt;$R$10,E1278,$R$10)),IF(C1278=FALSE,FALSE,IF(C1278&lt;$R$10,C1278,$R$10)))</f>
        <v>0.84020247999999997</v>
      </c>
      <c r="H1278">
        <f>IF('Input and Summary Results'!$J$4="yes",'Data Transformation'!F1278,'Data Transformation'!D1278)</f>
        <v>3.1627089999999997E-2</v>
      </c>
      <c r="I1278">
        <f t="shared" si="88"/>
        <v>56</v>
      </c>
    </row>
    <row r="1279" spans="2:9" x14ac:dyDescent="0.25">
      <c r="B1279">
        <f>IF('Input and Summary Results'!D861=0,FALSE,'Input and Summary Results'!$B861)</f>
        <v>56</v>
      </c>
      <c r="C1279">
        <f>IF(OR(B1279=0,'Input and Summary Results'!D861=0,'Input and Summary Results'!D861=""),FALSE,'Input and Summary Results'!$D861)</f>
        <v>0.87693009</v>
      </c>
      <c r="D1279">
        <f>IF(OR(B1279=0,'Input and Summary Results'!E861=0),FALSE,'Input and Summary Results'!$E861)</f>
        <v>4.1490239999999998E-2</v>
      </c>
      <c r="E1279">
        <f t="shared" si="89"/>
        <v>-5.7035027771277377E-2</v>
      </c>
      <c r="F1279">
        <f t="shared" si="90"/>
        <v>2.0533865088378934E-2</v>
      </c>
      <c r="G1279">
        <f>IF('Input and Summary Results'!$J$4="yes",IF(C1279=FALSE,FALSE,IF('Data Transformation'!E1279&lt;$R$10,E1279,$R$10)),IF(C1279=FALSE,FALSE,IF(C1279&lt;$R$10,C1279,$R$10)))</f>
        <v>0.87693009</v>
      </c>
      <c r="H1279">
        <f>IF('Input and Summary Results'!$J$4="yes",'Data Transformation'!F1279,'Data Transformation'!D1279)</f>
        <v>4.1490239999999998E-2</v>
      </c>
      <c r="I1279">
        <f t="shared" si="88"/>
        <v>56</v>
      </c>
    </row>
    <row r="1280" spans="2:9" x14ac:dyDescent="0.25">
      <c r="B1280">
        <f>IF('Input and Summary Results'!D862=0,FALSE,'Input and Summary Results'!$B862)</f>
        <v>56</v>
      </c>
      <c r="C1280">
        <f>IF(OR(B1280=0,'Input and Summary Results'!D862=0,'Input and Summary Results'!D862=""),FALSE,'Input and Summary Results'!$D862)</f>
        <v>0.89939431999999997</v>
      </c>
      <c r="D1280">
        <f>IF(OR(B1280=0,'Input and Summary Results'!E862=0),FALSE,'Input and Summary Results'!$E862)</f>
        <v>8.4441100000000005E-2</v>
      </c>
      <c r="E1280">
        <f t="shared" si="89"/>
        <v>-4.6049859485940536E-2</v>
      </c>
      <c r="F1280">
        <f t="shared" si="90"/>
        <v>4.0746796577501181E-2</v>
      </c>
      <c r="G1280">
        <f>IF('Input and Summary Results'!$J$4="yes",IF(C1280=FALSE,FALSE,IF('Data Transformation'!E1280&lt;$R$10,E1280,$R$10)),IF(C1280=FALSE,FALSE,IF(C1280&lt;$R$10,C1280,$R$10)))</f>
        <v>0.89939431999999997</v>
      </c>
      <c r="H1280">
        <f>IF('Input and Summary Results'!$J$4="yes",'Data Transformation'!F1280,'Data Transformation'!D1280)</f>
        <v>8.4441100000000005E-2</v>
      </c>
      <c r="I1280">
        <f t="shared" si="88"/>
        <v>56</v>
      </c>
    </row>
    <row r="1281" spans="2:9" x14ac:dyDescent="0.25">
      <c r="B1281">
        <f>IF('Input and Summary Results'!D863=0,FALSE,'Input and Summary Results'!$B863)</f>
        <v>56</v>
      </c>
      <c r="C1281">
        <f>IF(OR(B1281=0,'Input and Summary Results'!D863=0,'Input and Summary Results'!D863=""),FALSE,'Input and Summary Results'!$D863)</f>
        <v>0.94136246000000001</v>
      </c>
      <c r="D1281">
        <f>IF(OR(B1281=0,'Input and Summary Results'!E863=0),FALSE,'Input and Summary Results'!$E863)</f>
        <v>5.094344E-2</v>
      </c>
      <c r="E1281">
        <f t="shared" si="89"/>
        <v>-2.6243124639918014E-2</v>
      </c>
      <c r="F1281">
        <f t="shared" si="90"/>
        <v>2.3486652484527588E-2</v>
      </c>
      <c r="G1281">
        <f>IF('Input and Summary Results'!$J$4="yes",IF(C1281=FALSE,FALSE,IF('Data Transformation'!E1281&lt;$R$10,E1281,$R$10)),IF(C1281=FALSE,FALSE,IF(C1281&lt;$R$10,C1281,$R$10)))</f>
        <v>0.94136246000000001</v>
      </c>
      <c r="H1281">
        <f>IF('Input and Summary Results'!$J$4="yes",'Data Transformation'!F1281,'Data Transformation'!D1281)</f>
        <v>5.094344E-2</v>
      </c>
      <c r="I1281">
        <f t="shared" si="88"/>
        <v>56</v>
      </c>
    </row>
    <row r="1282" spans="2:9" x14ac:dyDescent="0.25">
      <c r="B1282">
        <f>IF('Input and Summary Results'!D864=0,FALSE,'Input and Summary Results'!$B864)</f>
        <v>56</v>
      </c>
      <c r="C1282">
        <f>IF(OR(B1282=0,'Input and Summary Results'!D864=0,'Input and Summary Results'!D864=""),FALSE,'Input and Summary Results'!$D864)</f>
        <v>1.0050550899999999</v>
      </c>
      <c r="D1282">
        <f>IF(OR(B1282=0,'Input and Summary Results'!E864=0),FALSE,'Input and Summary Results'!$E864)</f>
        <v>8.4406830000000002E-2</v>
      </c>
      <c r="E1282">
        <f t="shared" si="89"/>
        <v>2.1898673557999918E-3</v>
      </c>
      <c r="F1282">
        <f t="shared" si="90"/>
        <v>3.6448314708798703E-2</v>
      </c>
      <c r="G1282">
        <f>IF('Input and Summary Results'!$J$4="yes",IF(C1282=FALSE,FALSE,IF('Data Transformation'!E1282&lt;$R$10,E1282,$R$10)),IF(C1282=FALSE,FALSE,IF(C1282&lt;$R$10,C1282,$R$10)))</f>
        <v>1.0050550899999999</v>
      </c>
      <c r="H1282">
        <f>IF('Input and Summary Results'!$J$4="yes",'Data Transformation'!F1282,'Data Transformation'!D1282)</f>
        <v>8.4406830000000002E-2</v>
      </c>
      <c r="I1282">
        <f t="shared" si="88"/>
        <v>56</v>
      </c>
    </row>
    <row r="1283" spans="2:9" x14ac:dyDescent="0.25">
      <c r="B1283">
        <f>IF('Input and Summary Results'!D865=0,FALSE,'Input and Summary Results'!$B865)</f>
        <v>56</v>
      </c>
      <c r="C1283">
        <f>IF(OR(B1283=0,'Input and Summary Results'!D865=0,'Input and Summary Results'!D865=""),FALSE,'Input and Summary Results'!$D865)</f>
        <v>1.04506656</v>
      </c>
      <c r="D1283">
        <f>IF(OR(B1283=0,'Input and Summary Results'!E865=0),FALSE,'Input and Summary Results'!$E865)</f>
        <v>4.5113849999999997E-2</v>
      </c>
      <c r="E1283">
        <f t="shared" si="89"/>
        <v>1.9143951423310084E-2</v>
      </c>
      <c r="F1283">
        <f t="shared" si="90"/>
        <v>1.8735085064821137E-2</v>
      </c>
      <c r="G1283">
        <f>IF('Input and Summary Results'!$J$4="yes",IF(C1283=FALSE,FALSE,IF('Data Transformation'!E1283&lt;$R$10,E1283,$R$10)),IF(C1283=FALSE,FALSE,IF(C1283&lt;$R$10,C1283,$R$10)))</f>
        <v>1.04506656</v>
      </c>
      <c r="H1283">
        <f>IF('Input and Summary Results'!$J$4="yes",'Data Transformation'!F1283,'Data Transformation'!D1283)</f>
        <v>4.5113849999999997E-2</v>
      </c>
      <c r="I1283">
        <f t="shared" si="88"/>
        <v>56</v>
      </c>
    </row>
    <row r="1284" spans="2:9" x14ac:dyDescent="0.25">
      <c r="B1284">
        <f>IF('Input and Summary Results'!D866=0,FALSE,'Input and Summary Results'!$B866)</f>
        <v>57</v>
      </c>
      <c r="C1284">
        <f>IF(OR(B1284=0,'Input and Summary Results'!D866=0,'Input and Summary Results'!D866=""),FALSE,'Input and Summary Results'!$D866)</f>
        <v>0.21785260000000001</v>
      </c>
      <c r="D1284">
        <f>IF(OR(B1284=0,'Input and Summary Results'!E866=0),FALSE,'Input and Summary Results'!$E866)</f>
        <v>5.2186900000000001E-2</v>
      </c>
      <c r="E1284">
        <f t="shared" si="89"/>
        <v>-0.66183725253375947</v>
      </c>
      <c r="F1284">
        <f t="shared" si="90"/>
        <v>0.10396531691611667</v>
      </c>
      <c r="G1284">
        <f>IF('Input and Summary Results'!$J$4="yes",IF(C1284=FALSE,FALSE,IF('Data Transformation'!E1284&lt;$R$10,E1284,$R$10)),IF(C1284=FALSE,FALSE,IF(C1284&lt;$R$10,C1284,$R$10)))</f>
        <v>0.21785260000000001</v>
      </c>
      <c r="H1284">
        <f>IF('Input and Summary Results'!$J$4="yes",'Data Transformation'!F1284,'Data Transformation'!D1284)</f>
        <v>5.2186900000000001E-2</v>
      </c>
      <c r="I1284">
        <f t="shared" si="88"/>
        <v>57</v>
      </c>
    </row>
    <row r="1285" spans="2:9" x14ac:dyDescent="0.25">
      <c r="B1285">
        <f>IF('Input and Summary Results'!D867=0,FALSE,'Input and Summary Results'!$B867)</f>
        <v>57</v>
      </c>
      <c r="C1285">
        <f>IF(OR(B1285=0,'Input and Summary Results'!D867=0,'Input and Summary Results'!D867=""),FALSE,'Input and Summary Results'!$D867)</f>
        <v>0.22093955000000001</v>
      </c>
      <c r="D1285">
        <f>IF(OR(B1285=0,'Input and Summary Results'!E867=0),FALSE,'Input and Summary Results'!$E867)</f>
        <v>3.3237879999999997E-2</v>
      </c>
      <c r="E1285">
        <f t="shared" si="89"/>
        <v>-0.6557265348786161</v>
      </c>
      <c r="F1285">
        <f t="shared" si="90"/>
        <v>6.529043767854148E-2</v>
      </c>
      <c r="G1285">
        <f>IF('Input and Summary Results'!$J$4="yes",IF(C1285=FALSE,FALSE,IF('Data Transformation'!E1285&lt;$R$10,E1285,$R$10)),IF(C1285=FALSE,FALSE,IF(C1285&lt;$R$10,C1285,$R$10)))</f>
        <v>0.22093955000000001</v>
      </c>
      <c r="H1285">
        <f>IF('Input and Summary Results'!$J$4="yes",'Data Transformation'!F1285,'Data Transformation'!D1285)</f>
        <v>3.3237879999999997E-2</v>
      </c>
      <c r="I1285">
        <f t="shared" ref="I1285:I1348" si="91">IF(G1285=FALSE,"",B1285)</f>
        <v>57</v>
      </c>
    </row>
    <row r="1286" spans="2:9" x14ac:dyDescent="0.25">
      <c r="B1286">
        <f>IF('Input and Summary Results'!D868=0,FALSE,'Input and Summary Results'!$B868)</f>
        <v>57</v>
      </c>
      <c r="C1286">
        <f>IF(OR(B1286=0,'Input and Summary Results'!D868=0,'Input and Summary Results'!D868=""),FALSE,'Input and Summary Results'!$D868)</f>
        <v>0.24746834000000001</v>
      </c>
      <c r="D1286">
        <f>IF(OR(B1286=0,'Input and Summary Results'!E868=0),FALSE,'Input and Summary Results'!$E868)</f>
        <v>8.2392519999999997E-2</v>
      </c>
      <c r="E1286">
        <f t="shared" si="89"/>
        <v>-0.60648035488314522</v>
      </c>
      <c r="F1286">
        <f t="shared" si="90"/>
        <v>0.14449668058548418</v>
      </c>
      <c r="G1286">
        <f>IF('Input and Summary Results'!$J$4="yes",IF(C1286=FALSE,FALSE,IF('Data Transformation'!E1286&lt;$R$10,E1286,$R$10)),IF(C1286=FALSE,FALSE,IF(C1286&lt;$R$10,C1286,$R$10)))</f>
        <v>0.24746834000000001</v>
      </c>
      <c r="H1286">
        <f>IF('Input and Summary Results'!$J$4="yes",'Data Transformation'!F1286,'Data Transformation'!D1286)</f>
        <v>8.2392519999999997E-2</v>
      </c>
      <c r="I1286">
        <f t="shared" si="91"/>
        <v>57</v>
      </c>
    </row>
    <row r="1287" spans="2:9" x14ac:dyDescent="0.25">
      <c r="B1287">
        <f>IF('Input and Summary Results'!D869=0,FALSE,'Input and Summary Results'!$B869)</f>
        <v>57</v>
      </c>
      <c r="C1287">
        <f>IF(OR(B1287=0,'Input and Summary Results'!D869=0,'Input and Summary Results'!D869=""),FALSE,'Input and Summary Results'!$D869)</f>
        <v>0.26247994000000002</v>
      </c>
      <c r="D1287">
        <f>IF(OR(B1287=0,'Input and Summary Results'!E869=0),FALSE,'Input and Summary Results'!$E869)</f>
        <v>6.4770330000000001E-2</v>
      </c>
      <c r="E1287">
        <f t="shared" si="89"/>
        <v>-0.58090388189689401</v>
      </c>
      <c r="F1287">
        <f t="shared" si="90"/>
        <v>0.1070951297078169</v>
      </c>
      <c r="G1287">
        <f>IF('Input and Summary Results'!$J$4="yes",IF(C1287=FALSE,FALSE,IF('Data Transformation'!E1287&lt;$R$10,E1287,$R$10)),IF(C1287=FALSE,FALSE,IF(C1287&lt;$R$10,C1287,$R$10)))</f>
        <v>0.26247994000000002</v>
      </c>
      <c r="H1287">
        <f>IF('Input and Summary Results'!$J$4="yes",'Data Transformation'!F1287,'Data Transformation'!D1287)</f>
        <v>6.4770330000000001E-2</v>
      </c>
      <c r="I1287">
        <f t="shared" si="91"/>
        <v>57</v>
      </c>
    </row>
    <row r="1288" spans="2:9" x14ac:dyDescent="0.25">
      <c r="B1288">
        <f>IF('Input and Summary Results'!D870=0,FALSE,'Input and Summary Results'!$B870)</f>
        <v>57</v>
      </c>
      <c r="C1288">
        <f>IF(OR(B1288=0,'Input and Summary Results'!D870=0,'Input and Summary Results'!D870=""),FALSE,'Input and Summary Results'!$D870)</f>
        <v>0.28573654999999998</v>
      </c>
      <c r="D1288">
        <f>IF(OR(B1288=0,'Input and Summary Results'!E870=0),FALSE,'Input and Summary Results'!$E870)</f>
        <v>4.653202E-2</v>
      </c>
      <c r="E1288">
        <f t="shared" si="89"/>
        <v>-0.54403420327128926</v>
      </c>
      <c r="F1288">
        <f t="shared" si="90"/>
        <v>7.0676630903536847E-2</v>
      </c>
      <c r="G1288">
        <f>IF('Input and Summary Results'!$J$4="yes",IF(C1288=FALSE,FALSE,IF('Data Transformation'!E1288&lt;$R$10,E1288,$R$10)),IF(C1288=FALSE,FALSE,IF(C1288&lt;$R$10,C1288,$R$10)))</f>
        <v>0.28573654999999998</v>
      </c>
      <c r="H1288">
        <f>IF('Input and Summary Results'!$J$4="yes",'Data Transformation'!F1288,'Data Transformation'!D1288)</f>
        <v>4.653202E-2</v>
      </c>
      <c r="I1288">
        <f t="shared" si="91"/>
        <v>57</v>
      </c>
    </row>
    <row r="1289" spans="2:9" x14ac:dyDescent="0.25">
      <c r="B1289">
        <f>IF('Input and Summary Results'!D871=0,FALSE,'Input and Summary Results'!$B871)</f>
        <v>57</v>
      </c>
      <c r="C1289">
        <f>IF(OR(B1289=0,'Input and Summary Results'!D871=0,'Input and Summary Results'!D871=""),FALSE,'Input and Summary Results'!$D871)</f>
        <v>0.29703352</v>
      </c>
      <c r="D1289">
        <f>IF(OR(B1289=0,'Input and Summary Results'!E871=0),FALSE,'Input and Summary Results'!$E871)</f>
        <v>7.2999410000000001E-2</v>
      </c>
      <c r="E1289">
        <f t="shared" si="89"/>
        <v>-0.52719453812521733</v>
      </c>
      <c r="F1289">
        <f t="shared" si="90"/>
        <v>0.10666050060612688</v>
      </c>
      <c r="G1289">
        <f>IF('Input and Summary Results'!$J$4="yes",IF(C1289=FALSE,FALSE,IF('Data Transformation'!E1289&lt;$R$10,E1289,$R$10)),IF(C1289=FALSE,FALSE,IF(C1289&lt;$R$10,C1289,$R$10)))</f>
        <v>0.29703352</v>
      </c>
      <c r="H1289">
        <f>IF('Input and Summary Results'!$J$4="yes",'Data Transformation'!F1289,'Data Transformation'!D1289)</f>
        <v>7.2999410000000001E-2</v>
      </c>
      <c r="I1289">
        <f t="shared" si="91"/>
        <v>57</v>
      </c>
    </row>
    <row r="1290" spans="2:9" x14ac:dyDescent="0.25">
      <c r="B1290">
        <f>IF('Input and Summary Results'!D872=0,FALSE,'Input and Summary Results'!$B872)</f>
        <v>57</v>
      </c>
      <c r="C1290">
        <f>IF(OR(B1290=0,'Input and Summary Results'!D872=0,'Input and Summary Results'!D872=""),FALSE,'Input and Summary Results'!$D872)</f>
        <v>0.46855633000000002</v>
      </c>
      <c r="D1290">
        <f>IF(OR(B1290=0,'Input and Summary Results'!E872=0),FALSE,'Input and Summary Results'!$E872)</f>
        <v>5.3094580000000002E-2</v>
      </c>
      <c r="E1290">
        <f t="shared" si="89"/>
        <v>-0.32923819060846965</v>
      </c>
      <c r="F1290">
        <f t="shared" si="90"/>
        <v>4.9178820655352153E-2</v>
      </c>
      <c r="G1290">
        <f>IF('Input and Summary Results'!$J$4="yes",IF(C1290=FALSE,FALSE,IF('Data Transformation'!E1290&lt;$R$10,E1290,$R$10)),IF(C1290=FALSE,FALSE,IF(C1290&lt;$R$10,C1290,$R$10)))</f>
        <v>0.46855633000000002</v>
      </c>
      <c r="H1290">
        <f>IF('Input and Summary Results'!$J$4="yes",'Data Transformation'!F1290,'Data Transformation'!D1290)</f>
        <v>5.3094580000000002E-2</v>
      </c>
      <c r="I1290">
        <f t="shared" si="91"/>
        <v>57</v>
      </c>
    </row>
    <row r="1291" spans="2:9" x14ac:dyDescent="0.25">
      <c r="B1291">
        <f>IF('Input and Summary Results'!D873=0,FALSE,'Input and Summary Results'!$B873)</f>
        <v>57</v>
      </c>
      <c r="C1291">
        <f>IF(OR(B1291=0,'Input and Summary Results'!D873=0,'Input and Summary Results'!D873=""),FALSE,'Input and Summary Results'!$D873)</f>
        <v>0.47040481000000001</v>
      </c>
      <c r="D1291">
        <f>IF(OR(B1291=0,'Input and Summary Results'!E873=0),FALSE,'Input and Summary Results'!$E873)</f>
        <v>4.0860599999999997E-2</v>
      </c>
      <c r="E1291">
        <f t="shared" si="89"/>
        <v>-0.32752824614582549</v>
      </c>
      <c r="F1291">
        <f t="shared" si="90"/>
        <v>3.7698382378360457E-2</v>
      </c>
      <c r="G1291">
        <f>IF('Input and Summary Results'!$J$4="yes",IF(C1291=FALSE,FALSE,IF('Data Transformation'!E1291&lt;$R$10,E1291,$R$10)),IF(C1291=FALSE,FALSE,IF(C1291&lt;$R$10,C1291,$R$10)))</f>
        <v>0.47040481000000001</v>
      </c>
      <c r="H1291">
        <f>IF('Input and Summary Results'!$J$4="yes",'Data Transformation'!F1291,'Data Transformation'!D1291)</f>
        <v>4.0860599999999997E-2</v>
      </c>
      <c r="I1291">
        <f t="shared" si="91"/>
        <v>57</v>
      </c>
    </row>
    <row r="1292" spans="2:9" x14ac:dyDescent="0.25">
      <c r="B1292">
        <f>IF('Input and Summary Results'!D874=0,FALSE,'Input and Summary Results'!$B874)</f>
        <v>57</v>
      </c>
      <c r="C1292">
        <f>IF(OR(B1292=0,'Input and Summary Results'!D874=0,'Input and Summary Results'!D874=""),FALSE,'Input and Summary Results'!$D874)</f>
        <v>0.47276484000000002</v>
      </c>
      <c r="D1292">
        <f>IF(OR(B1292=0,'Input and Summary Results'!E874=0),FALSE,'Input and Summary Results'!$E874)</f>
        <v>3.7111980000000003E-2</v>
      </c>
      <c r="E1292">
        <f t="shared" si="89"/>
        <v>-0.32535482984631175</v>
      </c>
      <c r="F1292">
        <f t="shared" si="90"/>
        <v>3.4068944974842037E-2</v>
      </c>
      <c r="G1292">
        <f>IF('Input and Summary Results'!$J$4="yes",IF(C1292=FALSE,FALSE,IF('Data Transformation'!E1292&lt;$R$10,E1292,$R$10)),IF(C1292=FALSE,FALSE,IF(C1292&lt;$R$10,C1292,$R$10)))</f>
        <v>0.47276484000000002</v>
      </c>
      <c r="H1292">
        <f>IF('Input and Summary Results'!$J$4="yes",'Data Transformation'!F1292,'Data Transformation'!D1292)</f>
        <v>3.7111980000000003E-2</v>
      </c>
      <c r="I1292">
        <f t="shared" si="91"/>
        <v>57</v>
      </c>
    </row>
    <row r="1293" spans="2:9" x14ac:dyDescent="0.25">
      <c r="B1293">
        <f>IF('Input and Summary Results'!D875=0,FALSE,'Input and Summary Results'!$B875)</f>
        <v>57</v>
      </c>
      <c r="C1293">
        <f>IF(OR(B1293=0,'Input and Summary Results'!D875=0,'Input and Summary Results'!D875=""),FALSE,'Input and Summary Results'!$D875)</f>
        <v>0.52696648999999995</v>
      </c>
      <c r="D1293">
        <f>IF(OR(B1293=0,'Input and Summary Results'!E875=0),FALSE,'Input and Summary Results'!$E875)</f>
        <v>4.333795E-2</v>
      </c>
      <c r="E1293">
        <f t="shared" si="89"/>
        <v>-0.2782170008610792</v>
      </c>
      <c r="F1293">
        <f t="shared" si="90"/>
        <v>3.5692346016157499E-2</v>
      </c>
      <c r="G1293">
        <f>IF('Input and Summary Results'!$J$4="yes",IF(C1293=FALSE,FALSE,IF('Data Transformation'!E1293&lt;$R$10,E1293,$R$10)),IF(C1293=FALSE,FALSE,IF(C1293&lt;$R$10,C1293,$R$10)))</f>
        <v>0.52696648999999995</v>
      </c>
      <c r="H1293">
        <f>IF('Input and Summary Results'!$J$4="yes",'Data Transformation'!F1293,'Data Transformation'!D1293)</f>
        <v>4.333795E-2</v>
      </c>
      <c r="I1293">
        <f t="shared" si="91"/>
        <v>57</v>
      </c>
    </row>
    <row r="1294" spans="2:9" x14ac:dyDescent="0.25">
      <c r="B1294">
        <f>IF('Input and Summary Results'!D876=0,FALSE,'Input and Summary Results'!$B876)</f>
        <v>57</v>
      </c>
      <c r="C1294">
        <f>IF(OR(B1294=0,'Input and Summary Results'!D876=0,'Input and Summary Results'!D876=""),FALSE,'Input and Summary Results'!$D876)</f>
        <v>0.55601414999999998</v>
      </c>
      <c r="D1294">
        <f>IF(OR(B1294=0,'Input and Summary Results'!E876=0),FALSE,'Input and Summary Results'!$E876)</f>
        <v>3.4375059999999999E-2</v>
      </c>
      <c r="E1294">
        <f t="shared" si="89"/>
        <v>-0.25491415592023958</v>
      </c>
      <c r="F1294">
        <f t="shared" si="90"/>
        <v>2.6831648151400465E-2</v>
      </c>
      <c r="G1294">
        <f>IF('Input and Summary Results'!$J$4="yes",IF(C1294=FALSE,FALSE,IF('Data Transformation'!E1294&lt;$R$10,E1294,$R$10)),IF(C1294=FALSE,FALSE,IF(C1294&lt;$R$10,C1294,$R$10)))</f>
        <v>0.55601414999999998</v>
      </c>
      <c r="H1294">
        <f>IF('Input and Summary Results'!$J$4="yes",'Data Transformation'!F1294,'Data Transformation'!D1294)</f>
        <v>3.4375059999999999E-2</v>
      </c>
      <c r="I1294">
        <f t="shared" si="91"/>
        <v>57</v>
      </c>
    </row>
    <row r="1295" spans="2:9" x14ac:dyDescent="0.25">
      <c r="B1295">
        <f>IF('Input and Summary Results'!D877=0,FALSE,'Input and Summary Results'!$B877)</f>
        <v>57</v>
      </c>
      <c r="C1295">
        <f>IF(OR(B1295=0,'Input and Summary Results'!D877=0,'Input and Summary Results'!D877=""),FALSE,'Input and Summary Results'!$D877)</f>
        <v>0.59395350000000002</v>
      </c>
      <c r="D1295">
        <f>IF(OR(B1295=0,'Input and Summary Results'!E877=0),FALSE,'Input and Summary Results'!$E877)</f>
        <v>8.8705980000000004E-2</v>
      </c>
      <c r="E1295">
        <f t="shared" si="89"/>
        <v>-0.22624755414994888</v>
      </c>
      <c r="F1295">
        <f t="shared" si="90"/>
        <v>6.4817187406084817E-2</v>
      </c>
      <c r="G1295">
        <f>IF('Input and Summary Results'!$J$4="yes",IF(C1295=FALSE,FALSE,IF('Data Transformation'!E1295&lt;$R$10,E1295,$R$10)),IF(C1295=FALSE,FALSE,IF(C1295&lt;$R$10,C1295,$R$10)))</f>
        <v>0.59395350000000002</v>
      </c>
      <c r="H1295">
        <f>IF('Input and Summary Results'!$J$4="yes",'Data Transformation'!F1295,'Data Transformation'!D1295)</f>
        <v>8.8705980000000004E-2</v>
      </c>
      <c r="I1295">
        <f t="shared" si="91"/>
        <v>57</v>
      </c>
    </row>
    <row r="1296" spans="2:9" x14ac:dyDescent="0.25">
      <c r="B1296">
        <f>IF('Input and Summary Results'!D878=0,FALSE,'Input and Summary Results'!$B878)</f>
        <v>57</v>
      </c>
      <c r="C1296">
        <f>IF(OR(B1296=0,'Input and Summary Results'!D878=0,'Input and Summary Results'!D878=""),FALSE,'Input and Summary Results'!$D878)</f>
        <v>0.64786283</v>
      </c>
      <c r="D1296">
        <f>IF(OR(B1296=0,'Input and Summary Results'!E878=0),FALSE,'Input and Summary Results'!$E878)</f>
        <v>4.0587970000000001E-2</v>
      </c>
      <c r="E1296">
        <f t="shared" si="89"/>
        <v>-0.18851693622840979</v>
      </c>
      <c r="F1296">
        <f t="shared" si="90"/>
        <v>2.7189673746215691E-2</v>
      </c>
      <c r="G1296">
        <f>IF('Input and Summary Results'!$J$4="yes",IF(C1296=FALSE,FALSE,IF('Data Transformation'!E1296&lt;$R$10,E1296,$R$10)),IF(C1296=FALSE,FALSE,IF(C1296&lt;$R$10,C1296,$R$10)))</f>
        <v>0.64786283</v>
      </c>
      <c r="H1296">
        <f>IF('Input and Summary Results'!$J$4="yes",'Data Transformation'!F1296,'Data Transformation'!D1296)</f>
        <v>4.0587970000000001E-2</v>
      </c>
      <c r="I1296">
        <f t="shared" si="91"/>
        <v>57</v>
      </c>
    </row>
    <row r="1297" spans="2:9" x14ac:dyDescent="0.25">
      <c r="B1297">
        <f>IF('Input and Summary Results'!D879=0,FALSE,'Input and Summary Results'!$B879)</f>
        <v>57</v>
      </c>
      <c r="C1297">
        <f>IF(OR(B1297=0,'Input and Summary Results'!D879=0,'Input and Summary Results'!D879=""),FALSE,'Input and Summary Results'!$D879)</f>
        <v>0.69357727999999996</v>
      </c>
      <c r="D1297">
        <f>IF(OR(B1297=0,'Input and Summary Results'!E879=0),FALSE,'Input and Summary Results'!$E879)</f>
        <v>3.985201E-2</v>
      </c>
      <c r="E1297">
        <f t="shared" si="89"/>
        <v>-0.15890514178940093</v>
      </c>
      <c r="F1297">
        <f t="shared" si="90"/>
        <v>2.4937051484731451E-2</v>
      </c>
      <c r="G1297">
        <f>IF('Input and Summary Results'!$J$4="yes",IF(C1297=FALSE,FALSE,IF('Data Transformation'!E1297&lt;$R$10,E1297,$R$10)),IF(C1297=FALSE,FALSE,IF(C1297&lt;$R$10,C1297,$R$10)))</f>
        <v>0.69357727999999996</v>
      </c>
      <c r="H1297">
        <f>IF('Input and Summary Results'!$J$4="yes",'Data Transformation'!F1297,'Data Transformation'!D1297)</f>
        <v>3.985201E-2</v>
      </c>
      <c r="I1297">
        <f t="shared" si="91"/>
        <v>57</v>
      </c>
    </row>
    <row r="1298" spans="2:9" x14ac:dyDescent="0.25">
      <c r="B1298">
        <f>IF('Input and Summary Results'!D880=0,FALSE,'Input and Summary Results'!$B880)</f>
        <v>57</v>
      </c>
      <c r="C1298">
        <f>IF(OR(B1298=0,'Input and Summary Results'!D880=0,'Input and Summary Results'!D880=""),FALSE,'Input and Summary Results'!$D880)</f>
        <v>0.83694917000000002</v>
      </c>
      <c r="D1298">
        <f>IF(OR(B1298=0,'Input and Summary Results'!E880=0),FALSE,'Input and Summary Results'!$E880)</f>
        <v>3.2276260000000001E-2</v>
      </c>
      <c r="E1298">
        <f t="shared" si="89"/>
        <v>-7.7300916987435409E-2</v>
      </c>
      <c r="F1298">
        <f t="shared" si="90"/>
        <v>1.6736854927522062E-2</v>
      </c>
      <c r="G1298">
        <f>IF('Input and Summary Results'!$J$4="yes",IF(C1298=FALSE,FALSE,IF('Data Transformation'!E1298&lt;$R$10,E1298,$R$10)),IF(C1298=FALSE,FALSE,IF(C1298&lt;$R$10,C1298,$R$10)))</f>
        <v>0.83694917000000002</v>
      </c>
      <c r="H1298">
        <f>IF('Input and Summary Results'!$J$4="yes",'Data Transformation'!F1298,'Data Transformation'!D1298)</f>
        <v>3.2276260000000001E-2</v>
      </c>
      <c r="I1298">
        <f t="shared" si="91"/>
        <v>57</v>
      </c>
    </row>
    <row r="1299" spans="2:9" x14ac:dyDescent="0.25">
      <c r="B1299">
        <f>IF('Input and Summary Results'!D881=0,FALSE,'Input and Summary Results'!$B881)</f>
        <v>58</v>
      </c>
      <c r="C1299">
        <f>IF(OR(B1299=0,'Input and Summary Results'!D881=0,'Input and Summary Results'!D881=""),FALSE,'Input and Summary Results'!$D881)</f>
        <v>0.65486115</v>
      </c>
      <c r="D1299">
        <f>IF(OR(B1299=0,'Input and Summary Results'!E881=0),FALSE,'Input and Summary Results'!$E881)</f>
        <v>4.5346249999999998E-2</v>
      </c>
      <c r="E1299">
        <f t="shared" si="89"/>
        <v>-0.18385077356736956</v>
      </c>
      <c r="F1299">
        <f t="shared" si="90"/>
        <v>3.0052588247142159E-2</v>
      </c>
      <c r="G1299">
        <f>IF('Input and Summary Results'!$J$4="yes",IF(C1299=FALSE,FALSE,IF('Data Transformation'!E1299&lt;$R$10,E1299,$R$10)),IF(C1299=FALSE,FALSE,IF(C1299&lt;$R$10,C1299,$R$10)))</f>
        <v>0.65486115</v>
      </c>
      <c r="H1299">
        <f>IF('Input and Summary Results'!$J$4="yes",'Data Transformation'!F1299,'Data Transformation'!D1299)</f>
        <v>4.5346249999999998E-2</v>
      </c>
      <c r="I1299">
        <f t="shared" si="91"/>
        <v>58</v>
      </c>
    </row>
    <row r="1300" spans="2:9" x14ac:dyDescent="0.25">
      <c r="B1300">
        <f>IF('Input and Summary Results'!D882=0,FALSE,'Input and Summary Results'!$B882)</f>
        <v>58</v>
      </c>
      <c r="C1300">
        <f>IF(OR(B1300=0,'Input and Summary Results'!D882=0,'Input and Summary Results'!D882=""),FALSE,'Input and Summary Results'!$D882)</f>
        <v>0.66052058000000002</v>
      </c>
      <c r="D1300">
        <f>IF(OR(B1300=0,'Input and Summary Results'!E882=0),FALSE,'Input and Summary Results'!$E882)</f>
        <v>5.917998E-2</v>
      </c>
      <c r="E1300">
        <f t="shared" si="89"/>
        <v>-0.18011364642008557</v>
      </c>
      <c r="F1300">
        <f t="shared" si="90"/>
        <v>3.8884649619849845E-2</v>
      </c>
      <c r="G1300">
        <f>IF('Input and Summary Results'!$J$4="yes",IF(C1300=FALSE,FALSE,IF('Data Transformation'!E1300&lt;$R$10,E1300,$R$10)),IF(C1300=FALSE,FALSE,IF(C1300&lt;$R$10,C1300,$R$10)))</f>
        <v>0.66052058000000002</v>
      </c>
      <c r="H1300">
        <f>IF('Input and Summary Results'!$J$4="yes",'Data Transformation'!F1300,'Data Transformation'!D1300)</f>
        <v>5.917998E-2</v>
      </c>
      <c r="I1300">
        <f t="shared" si="91"/>
        <v>58</v>
      </c>
    </row>
    <row r="1301" spans="2:9" x14ac:dyDescent="0.25">
      <c r="B1301">
        <f>IF('Input and Summary Results'!D883=0,FALSE,'Input and Summary Results'!$B883)</f>
        <v>58</v>
      </c>
      <c r="C1301">
        <f>IF(OR(B1301=0,'Input and Summary Results'!D883=0,'Input and Summary Results'!D883=""),FALSE,'Input and Summary Results'!$D883)</f>
        <v>0.74127683</v>
      </c>
      <c r="D1301">
        <f>IF(OR(B1301=0,'Input and Summary Results'!E883=0),FALSE,'Input and Summary Results'!$E883)</f>
        <v>5.3320939999999997E-2</v>
      </c>
      <c r="E1301">
        <f t="shared" si="89"/>
        <v>-0.13001957435607664</v>
      </c>
      <c r="F1301">
        <f t="shared" si="90"/>
        <v>3.1218145534104985E-2</v>
      </c>
      <c r="G1301">
        <f>IF('Input and Summary Results'!$J$4="yes",IF(C1301=FALSE,FALSE,IF('Data Transformation'!E1301&lt;$R$10,E1301,$R$10)),IF(C1301=FALSE,FALSE,IF(C1301&lt;$R$10,C1301,$R$10)))</f>
        <v>0.74127683</v>
      </c>
      <c r="H1301">
        <f>IF('Input and Summary Results'!$J$4="yes",'Data Transformation'!F1301,'Data Transformation'!D1301)</f>
        <v>5.3320939999999997E-2</v>
      </c>
      <c r="I1301">
        <f t="shared" si="91"/>
        <v>58</v>
      </c>
    </row>
    <row r="1302" spans="2:9" x14ac:dyDescent="0.25">
      <c r="B1302">
        <f>IF('Input and Summary Results'!D884=0,FALSE,'Input and Summary Results'!$B884)</f>
        <v>58</v>
      </c>
      <c r="C1302">
        <f>IF(OR(B1302=0,'Input and Summary Results'!D884=0,'Input and Summary Results'!D884=""),FALSE,'Input and Summary Results'!$D884)</f>
        <v>0.84544679</v>
      </c>
      <c r="D1302">
        <f>IF(OR(B1302=0,'Input and Summary Results'!E884=0),FALSE,'Input and Summary Results'!$E884)</f>
        <v>7.6279360000000004E-2</v>
      </c>
      <c r="E1302">
        <f t="shared" si="89"/>
        <v>-7.2913720457212797E-2</v>
      </c>
      <c r="F1302">
        <f t="shared" si="90"/>
        <v>3.9157097326018589E-2</v>
      </c>
      <c r="G1302">
        <f>IF('Input and Summary Results'!$J$4="yes",IF(C1302=FALSE,FALSE,IF('Data Transformation'!E1302&lt;$R$10,E1302,$R$10)),IF(C1302=FALSE,FALSE,IF(C1302&lt;$R$10,C1302,$R$10)))</f>
        <v>0.84544679</v>
      </c>
      <c r="H1302">
        <f>IF('Input and Summary Results'!$J$4="yes",'Data Transformation'!F1302,'Data Transformation'!D1302)</f>
        <v>7.6279360000000004E-2</v>
      </c>
      <c r="I1302">
        <f t="shared" si="91"/>
        <v>58</v>
      </c>
    </row>
    <row r="1303" spans="2:9" x14ac:dyDescent="0.25">
      <c r="B1303">
        <f>IF('Input and Summary Results'!D885=0,FALSE,'Input and Summary Results'!$B885)</f>
        <v>58</v>
      </c>
      <c r="C1303">
        <f>IF(OR(B1303=0,'Input and Summary Results'!D885=0,'Input and Summary Results'!D885=""),FALSE,'Input and Summary Results'!$D885)</f>
        <v>0.85536248000000004</v>
      </c>
      <c r="D1303">
        <f>IF(OR(B1303=0,'Input and Summary Results'!E885=0),FALSE,'Input and Summary Results'!$E885)</f>
        <v>8.572776E-2</v>
      </c>
      <c r="E1303">
        <f t="shared" si="89"/>
        <v>-6.7849803747591406E-2</v>
      </c>
      <c r="F1303">
        <f t="shared" si="90"/>
        <v>4.3497170743332113E-2</v>
      </c>
      <c r="G1303">
        <f>IF('Input and Summary Results'!$J$4="yes",IF(C1303=FALSE,FALSE,IF('Data Transformation'!E1303&lt;$R$10,E1303,$R$10)),IF(C1303=FALSE,FALSE,IF(C1303&lt;$R$10,C1303,$R$10)))</f>
        <v>0.85536248000000004</v>
      </c>
      <c r="H1303">
        <f>IF('Input and Summary Results'!$J$4="yes",'Data Transformation'!F1303,'Data Transformation'!D1303)</f>
        <v>8.572776E-2</v>
      </c>
      <c r="I1303">
        <f t="shared" si="91"/>
        <v>58</v>
      </c>
    </row>
    <row r="1304" spans="2:9" x14ac:dyDescent="0.25">
      <c r="B1304">
        <f>IF('Input and Summary Results'!D886=0,FALSE,'Input and Summary Results'!$B886)</f>
        <v>58</v>
      </c>
      <c r="C1304">
        <f>IF(OR(B1304=0,'Input and Summary Results'!D886=0,'Input and Summary Results'!D886=""),FALSE,'Input and Summary Results'!$D886)</f>
        <v>0.88840275000000002</v>
      </c>
      <c r="D1304">
        <f>IF(OR(B1304=0,'Input and Summary Results'!E886=0),FALSE,'Input and Summary Results'!$E886)</f>
        <v>7.0346580000000006E-2</v>
      </c>
      <c r="E1304">
        <f t="shared" si="89"/>
        <v>-5.1390105787705052E-2</v>
      </c>
      <c r="F1304">
        <f t="shared" si="90"/>
        <v>3.4365512398515201E-2</v>
      </c>
      <c r="G1304">
        <f>IF('Input and Summary Results'!$J$4="yes",IF(C1304=FALSE,FALSE,IF('Data Transformation'!E1304&lt;$R$10,E1304,$R$10)),IF(C1304=FALSE,FALSE,IF(C1304&lt;$R$10,C1304,$R$10)))</f>
        <v>0.88840275000000002</v>
      </c>
      <c r="H1304">
        <f>IF('Input and Summary Results'!$J$4="yes",'Data Transformation'!F1304,'Data Transformation'!D1304)</f>
        <v>7.0346580000000006E-2</v>
      </c>
      <c r="I1304">
        <f t="shared" si="91"/>
        <v>58</v>
      </c>
    </row>
    <row r="1305" spans="2:9" x14ac:dyDescent="0.25">
      <c r="B1305">
        <f>IF('Input and Summary Results'!D887=0,FALSE,'Input and Summary Results'!$B887)</f>
        <v>58</v>
      </c>
      <c r="C1305">
        <f>IF(OR(B1305=0,'Input and Summary Results'!D887=0,'Input and Summary Results'!D887=""),FALSE,'Input and Summary Results'!$D887)</f>
        <v>0.91304947000000003</v>
      </c>
      <c r="D1305">
        <f>IF(OR(B1305=0,'Input and Summary Results'!E887=0),FALSE,'Input and Summary Results'!$E887)</f>
        <v>9.2031429999999997E-2</v>
      </c>
      <c r="E1305">
        <f t="shared" si="89"/>
        <v>-3.9505691287189199E-2</v>
      </c>
      <c r="F1305">
        <f t="shared" si="90"/>
        <v>4.3745319319883069E-2</v>
      </c>
      <c r="G1305">
        <f>IF('Input and Summary Results'!$J$4="yes",IF(C1305=FALSE,FALSE,IF('Data Transformation'!E1305&lt;$R$10,E1305,$R$10)),IF(C1305=FALSE,FALSE,IF(C1305&lt;$R$10,C1305,$R$10)))</f>
        <v>0.91304947000000003</v>
      </c>
      <c r="H1305">
        <f>IF('Input and Summary Results'!$J$4="yes",'Data Transformation'!F1305,'Data Transformation'!D1305)</f>
        <v>9.2031429999999997E-2</v>
      </c>
      <c r="I1305">
        <f t="shared" si="91"/>
        <v>58</v>
      </c>
    </row>
    <row r="1306" spans="2:9" x14ac:dyDescent="0.25">
      <c r="B1306">
        <f>IF('Input and Summary Results'!D888=0,FALSE,'Input and Summary Results'!$B888)</f>
        <v>58</v>
      </c>
      <c r="C1306">
        <f>IF(OR(B1306=0,'Input and Summary Results'!D888=0,'Input and Summary Results'!D888=""),FALSE,'Input and Summary Results'!$D888)</f>
        <v>0.93886988999999998</v>
      </c>
      <c r="D1306">
        <f>IF(OR(B1306=0,'Input and Summary Results'!E888=0),FALSE,'Input and Summary Results'!$E888)</f>
        <v>5.0571049999999999E-2</v>
      </c>
      <c r="E1306">
        <f t="shared" si="89"/>
        <v>-2.7394588745823678E-2</v>
      </c>
      <c r="F1306">
        <f t="shared" si="90"/>
        <v>2.3376866095897484E-2</v>
      </c>
      <c r="G1306">
        <f>IF('Input and Summary Results'!$J$4="yes",IF(C1306=FALSE,FALSE,IF('Data Transformation'!E1306&lt;$R$10,E1306,$R$10)),IF(C1306=FALSE,FALSE,IF(C1306&lt;$R$10,C1306,$R$10)))</f>
        <v>0.93886988999999998</v>
      </c>
      <c r="H1306">
        <f>IF('Input and Summary Results'!$J$4="yes",'Data Transformation'!F1306,'Data Transformation'!D1306)</f>
        <v>5.0571049999999999E-2</v>
      </c>
      <c r="I1306">
        <f t="shared" si="91"/>
        <v>58</v>
      </c>
    </row>
    <row r="1307" spans="2:9" x14ac:dyDescent="0.25">
      <c r="B1307">
        <f>IF('Input and Summary Results'!D889=0,FALSE,'Input and Summary Results'!$B889)</f>
        <v>58</v>
      </c>
      <c r="C1307">
        <f>IF(OR(B1307=0,'Input and Summary Results'!D889=0,'Input and Summary Results'!D889=""),FALSE,'Input and Summary Results'!$D889)</f>
        <v>0.96101705999999998</v>
      </c>
      <c r="D1307">
        <f>IF(OR(B1307=0,'Input and Summary Results'!E889=0),FALSE,'Input and Summary Results'!$E889)</f>
        <v>2.89693E-2</v>
      </c>
      <c r="E1307">
        <f t="shared" si="89"/>
        <v>-1.7268902656014554E-2</v>
      </c>
      <c r="F1307">
        <f t="shared" si="90"/>
        <v>1.3082677429264368E-2</v>
      </c>
      <c r="G1307">
        <f>IF('Input and Summary Results'!$J$4="yes",IF(C1307=FALSE,FALSE,IF('Data Transformation'!E1307&lt;$R$10,E1307,$R$10)),IF(C1307=FALSE,FALSE,IF(C1307&lt;$R$10,C1307,$R$10)))</f>
        <v>0.96101705999999998</v>
      </c>
      <c r="H1307">
        <f>IF('Input and Summary Results'!$J$4="yes",'Data Transformation'!F1307,'Data Transformation'!D1307)</f>
        <v>2.89693E-2</v>
      </c>
      <c r="I1307">
        <f t="shared" si="91"/>
        <v>58</v>
      </c>
    </row>
    <row r="1308" spans="2:9" x14ac:dyDescent="0.25">
      <c r="B1308">
        <f>IF('Input and Summary Results'!D890=0,FALSE,'Input and Summary Results'!$B890)</f>
        <v>58</v>
      </c>
      <c r="C1308">
        <f>IF(OR(B1308=0,'Input and Summary Results'!D890=0,'Input and Summary Results'!D890=""),FALSE,'Input and Summary Results'!$D890)</f>
        <v>1.01154031</v>
      </c>
      <c r="D1308">
        <f>IF(OR(B1308=0,'Input and Summary Results'!E890=0),FALSE,'Input and Summary Results'!$E890)</f>
        <v>4.9889999999999997E-2</v>
      </c>
      <c r="E1308">
        <f t="shared" si="89"/>
        <v>4.983194137712893E-3</v>
      </c>
      <c r="F1308">
        <f t="shared" si="90"/>
        <v>2.1405236930202021E-2</v>
      </c>
      <c r="G1308">
        <f>IF('Input and Summary Results'!$J$4="yes",IF(C1308=FALSE,FALSE,IF('Data Transformation'!E1308&lt;$R$10,E1308,$R$10)),IF(C1308=FALSE,FALSE,IF(C1308&lt;$R$10,C1308,$R$10)))</f>
        <v>1.01154031</v>
      </c>
      <c r="H1308">
        <f>IF('Input and Summary Results'!$J$4="yes",'Data Transformation'!F1308,'Data Transformation'!D1308)</f>
        <v>4.9889999999999997E-2</v>
      </c>
      <c r="I1308">
        <f t="shared" si="91"/>
        <v>58</v>
      </c>
    </row>
    <row r="1309" spans="2:9" x14ac:dyDescent="0.25">
      <c r="B1309">
        <f>IF('Input and Summary Results'!D891=0,FALSE,'Input and Summary Results'!$B891)</f>
        <v>58</v>
      </c>
      <c r="C1309">
        <f>IF(OR(B1309=0,'Input and Summary Results'!D891=0,'Input and Summary Results'!D891=""),FALSE,'Input and Summary Results'!$D891)</f>
        <v>1.02203753</v>
      </c>
      <c r="D1309">
        <f>IF(OR(B1309=0,'Input and Summary Results'!E891=0),FALSE,'Input and Summary Results'!$E891)</f>
        <v>0.10175597</v>
      </c>
      <c r="E1309">
        <f t="shared" si="89"/>
        <v>9.4668437171332217E-3</v>
      </c>
      <c r="F1309">
        <f t="shared" si="90"/>
        <v>4.3209852557958416E-2</v>
      </c>
      <c r="G1309">
        <f>IF('Input and Summary Results'!$J$4="yes",IF(C1309=FALSE,FALSE,IF('Data Transformation'!E1309&lt;$R$10,E1309,$R$10)),IF(C1309=FALSE,FALSE,IF(C1309&lt;$R$10,C1309,$R$10)))</f>
        <v>1.02203753</v>
      </c>
      <c r="H1309">
        <f>IF('Input and Summary Results'!$J$4="yes",'Data Transformation'!F1309,'Data Transformation'!D1309)</f>
        <v>0.10175597</v>
      </c>
      <c r="I1309">
        <f t="shared" si="91"/>
        <v>58</v>
      </c>
    </row>
    <row r="1310" spans="2:9" x14ac:dyDescent="0.25">
      <c r="B1310">
        <f>IF('Input and Summary Results'!D892=0,FALSE,'Input and Summary Results'!$B892)</f>
        <v>58</v>
      </c>
      <c r="C1310">
        <f>IF(OR(B1310=0,'Input and Summary Results'!D892=0,'Input and Summary Results'!D892=""),FALSE,'Input and Summary Results'!$D892)</f>
        <v>1.0293439200000001</v>
      </c>
      <c r="D1310">
        <f>IF(OR(B1310=0,'Input and Summary Results'!E892=0),FALSE,'Input and Summary Results'!$E892)</f>
        <v>7.263E-2</v>
      </c>
      <c r="E1310">
        <f t="shared" si="89"/>
        <v>1.2560503628561532E-2</v>
      </c>
      <c r="F1310">
        <f t="shared" si="90"/>
        <v>3.0622826236735335E-2</v>
      </c>
      <c r="G1310">
        <f>IF('Input and Summary Results'!$J$4="yes",IF(C1310=FALSE,FALSE,IF('Data Transformation'!E1310&lt;$R$10,E1310,$R$10)),IF(C1310=FALSE,FALSE,IF(C1310&lt;$R$10,C1310,$R$10)))</f>
        <v>1.0293439200000001</v>
      </c>
      <c r="H1310">
        <f>IF('Input and Summary Results'!$J$4="yes",'Data Transformation'!F1310,'Data Transformation'!D1310)</f>
        <v>7.263E-2</v>
      </c>
      <c r="I1310">
        <f t="shared" si="91"/>
        <v>58</v>
      </c>
    </row>
    <row r="1311" spans="2:9" x14ac:dyDescent="0.25">
      <c r="B1311">
        <f>IF('Input and Summary Results'!D893=0,FALSE,'Input and Summary Results'!$B893)</f>
        <v>58</v>
      </c>
      <c r="C1311">
        <f>IF(OR(B1311=0,'Input and Summary Results'!D893=0,'Input and Summary Results'!D893=""),FALSE,'Input and Summary Results'!$D893)</f>
        <v>1.0798239999999999</v>
      </c>
      <c r="D1311">
        <f>IF(OR(B1311=0,'Input and Summary Results'!E893=0),FALSE,'Input and Summary Results'!$E893)</f>
        <v>4.1708269999999999E-2</v>
      </c>
      <c r="E1311">
        <f t="shared" si="89"/>
        <v>3.3352975803990159E-2</v>
      </c>
      <c r="F1311">
        <f t="shared" si="90"/>
        <v>1.6763277330379769E-2</v>
      </c>
      <c r="G1311">
        <f>IF('Input and Summary Results'!$J$4="yes",IF(C1311=FALSE,FALSE,IF('Data Transformation'!E1311&lt;$R$10,E1311,$R$10)),IF(C1311=FALSE,FALSE,IF(C1311&lt;$R$10,C1311,$R$10)))</f>
        <v>1.0798239999999999</v>
      </c>
      <c r="H1311">
        <f>IF('Input and Summary Results'!$J$4="yes",'Data Transformation'!F1311,'Data Transformation'!D1311)</f>
        <v>4.1708269999999999E-2</v>
      </c>
      <c r="I1311">
        <f t="shared" si="91"/>
        <v>58</v>
      </c>
    </row>
    <row r="1312" spans="2:9" x14ac:dyDescent="0.25">
      <c r="B1312">
        <f>IF('Input and Summary Results'!D894=0,FALSE,'Input and Summary Results'!$B894)</f>
        <v>58</v>
      </c>
      <c r="C1312">
        <f>IF(OR(B1312=0,'Input and Summary Results'!D894=0,'Input and Summary Results'!D894=""),FALSE,'Input and Summary Results'!$D894)</f>
        <v>1.10480109</v>
      </c>
      <c r="D1312">
        <f>IF(OR(B1312=0,'Input and Summary Results'!E894=0),FALSE,'Input and Summary Results'!$E894)</f>
        <v>0.11926381</v>
      </c>
      <c r="E1312">
        <f t="shared" si="89"/>
        <v>4.3284094046997547E-2</v>
      </c>
      <c r="F1312">
        <f t="shared" si="90"/>
        <v>4.68505091174376E-2</v>
      </c>
      <c r="G1312">
        <f>IF('Input and Summary Results'!$J$4="yes",IF(C1312=FALSE,FALSE,IF('Data Transformation'!E1312&lt;$R$10,E1312,$R$10)),IF(C1312=FALSE,FALSE,IF(C1312&lt;$R$10,C1312,$R$10)))</f>
        <v>1.10480109</v>
      </c>
      <c r="H1312">
        <f>IF('Input and Summary Results'!$J$4="yes",'Data Transformation'!F1312,'Data Transformation'!D1312)</f>
        <v>0.11926381</v>
      </c>
      <c r="I1312">
        <f t="shared" si="91"/>
        <v>58</v>
      </c>
    </row>
    <row r="1313" spans="2:9" x14ac:dyDescent="0.25">
      <c r="B1313">
        <f>IF('Input and Summary Results'!D895=0,FALSE,'Input and Summary Results'!$B895)</f>
        <v>59</v>
      </c>
      <c r="C1313">
        <f>IF(OR(B1313=0,'Input and Summary Results'!D895=0,'Input and Summary Results'!D895=""),FALSE,'Input and Summary Results'!$D895)</f>
        <v>0.19097907</v>
      </c>
      <c r="D1313">
        <f>IF(OR(B1313=0,'Input and Summary Results'!E895=0),FALSE,'Input and Summary Results'!$E895)</f>
        <v>5.4148300000000003E-2</v>
      </c>
      <c r="E1313">
        <f t="shared" si="89"/>
        <v>-0.71901422584953478</v>
      </c>
      <c r="F1313">
        <f t="shared" si="90"/>
        <v>0.12305202973289169</v>
      </c>
      <c r="G1313">
        <f>IF('Input and Summary Results'!$J$4="yes",IF(C1313=FALSE,FALSE,IF('Data Transformation'!E1313&lt;$R$10,E1313,$R$10)),IF(C1313=FALSE,FALSE,IF(C1313&lt;$R$10,C1313,$R$10)))</f>
        <v>0.19097907</v>
      </c>
      <c r="H1313">
        <f>IF('Input and Summary Results'!$J$4="yes",'Data Transformation'!F1313,'Data Transformation'!D1313)</f>
        <v>5.4148300000000003E-2</v>
      </c>
      <c r="I1313">
        <f t="shared" si="91"/>
        <v>59</v>
      </c>
    </row>
    <row r="1314" spans="2:9" x14ac:dyDescent="0.25">
      <c r="B1314">
        <f>IF('Input and Summary Results'!D896=0,FALSE,'Input and Summary Results'!$B896)</f>
        <v>59</v>
      </c>
      <c r="C1314">
        <f>IF(OR(B1314=0,'Input and Summary Results'!D896=0,'Input and Summary Results'!D896=""),FALSE,'Input and Summary Results'!$D896)</f>
        <v>0.35788864999999997</v>
      </c>
      <c r="D1314">
        <f>IF(OR(B1314=0,'Input and Summary Results'!E896=0),FALSE,'Input and Summary Results'!$E896)</f>
        <v>5.9094760000000003E-2</v>
      </c>
      <c r="E1314">
        <f t="shared" si="89"/>
        <v>-0.44625207450893739</v>
      </c>
      <c r="F1314">
        <f t="shared" si="90"/>
        <v>7.1662305692007836E-2</v>
      </c>
      <c r="G1314">
        <f>IF('Input and Summary Results'!$J$4="yes",IF(C1314=FALSE,FALSE,IF('Data Transformation'!E1314&lt;$R$10,E1314,$R$10)),IF(C1314=FALSE,FALSE,IF(C1314&lt;$R$10,C1314,$R$10)))</f>
        <v>0.35788864999999997</v>
      </c>
      <c r="H1314">
        <f>IF('Input and Summary Results'!$J$4="yes",'Data Transformation'!F1314,'Data Transformation'!D1314)</f>
        <v>5.9094760000000003E-2</v>
      </c>
      <c r="I1314">
        <f t="shared" si="91"/>
        <v>59</v>
      </c>
    </row>
    <row r="1315" spans="2:9" x14ac:dyDescent="0.25">
      <c r="B1315">
        <f>IF('Input and Summary Results'!D897=0,FALSE,'Input and Summary Results'!$B897)</f>
        <v>59</v>
      </c>
      <c r="C1315">
        <f>IF(OR(B1315=0,'Input and Summary Results'!D897=0,'Input and Summary Results'!D897=""),FALSE,'Input and Summary Results'!$D897)</f>
        <v>0.36645136</v>
      </c>
      <c r="D1315">
        <f>IF(OR(B1315=0,'Input and Summary Results'!E897=0),FALSE,'Input and Summary Results'!$E897)</f>
        <v>8.3882970000000001E-2</v>
      </c>
      <c r="E1315">
        <f t="shared" si="89"/>
        <v>-0.4359836621837368</v>
      </c>
      <c r="F1315">
        <f t="shared" si="90"/>
        <v>9.9345269123847696E-2</v>
      </c>
      <c r="G1315">
        <f>IF('Input and Summary Results'!$J$4="yes",IF(C1315=FALSE,FALSE,IF('Data Transformation'!E1315&lt;$R$10,E1315,$R$10)),IF(C1315=FALSE,FALSE,IF(C1315&lt;$R$10,C1315,$R$10)))</f>
        <v>0.36645136</v>
      </c>
      <c r="H1315">
        <f>IF('Input and Summary Results'!$J$4="yes",'Data Transformation'!F1315,'Data Transformation'!D1315)</f>
        <v>8.3882970000000001E-2</v>
      </c>
      <c r="I1315">
        <f t="shared" si="91"/>
        <v>59</v>
      </c>
    </row>
    <row r="1316" spans="2:9" x14ac:dyDescent="0.25">
      <c r="B1316">
        <f>IF('Input and Summary Results'!D898=0,FALSE,'Input and Summary Results'!$B898)</f>
        <v>59</v>
      </c>
      <c r="C1316">
        <f>IF(OR(B1316=0,'Input and Summary Results'!D898=0,'Input and Summary Results'!D898=""),FALSE,'Input and Summary Results'!$D898)</f>
        <v>0.40662251999999999</v>
      </c>
      <c r="D1316">
        <f>IF(OR(B1316=0,'Input and Summary Results'!E898=0),FALSE,'Input and Summary Results'!$E898)</f>
        <v>5.855076E-2</v>
      </c>
      <c r="E1316">
        <f t="shared" si="89"/>
        <v>-0.39080857247393774</v>
      </c>
      <c r="F1316">
        <f t="shared" si="90"/>
        <v>6.249292301862671E-2</v>
      </c>
      <c r="G1316">
        <f>IF('Input and Summary Results'!$J$4="yes",IF(C1316=FALSE,FALSE,IF('Data Transformation'!E1316&lt;$R$10,E1316,$R$10)),IF(C1316=FALSE,FALSE,IF(C1316&lt;$R$10,C1316,$R$10)))</f>
        <v>0.40662251999999999</v>
      </c>
      <c r="H1316">
        <f>IF('Input and Summary Results'!$J$4="yes",'Data Transformation'!F1316,'Data Transformation'!D1316)</f>
        <v>5.855076E-2</v>
      </c>
      <c r="I1316">
        <f t="shared" si="91"/>
        <v>59</v>
      </c>
    </row>
    <row r="1317" spans="2:9" x14ac:dyDescent="0.25">
      <c r="B1317">
        <f>IF('Input and Summary Results'!D899=0,FALSE,'Input and Summary Results'!$B899)</f>
        <v>59</v>
      </c>
      <c r="C1317">
        <f>IF(OR(B1317=0,'Input and Summary Results'!D899=0,'Input and Summary Results'!D899=""),FALSE,'Input and Summary Results'!$D899)</f>
        <v>0.44196216999999999</v>
      </c>
      <c r="D1317">
        <f>IF(OR(B1317=0,'Input and Summary Results'!E899=0),FALSE,'Input and Summary Results'!$E899)</f>
        <v>6.6268179999999996E-2</v>
      </c>
      <c r="E1317">
        <f t="shared" si="89"/>
        <v>-0.35461490273998164</v>
      </c>
      <c r="F1317">
        <f t="shared" si="90"/>
        <v>6.5074325524286394E-2</v>
      </c>
      <c r="G1317">
        <f>IF('Input and Summary Results'!$J$4="yes",IF(C1317=FALSE,FALSE,IF('Data Transformation'!E1317&lt;$R$10,E1317,$R$10)),IF(C1317=FALSE,FALSE,IF(C1317&lt;$R$10,C1317,$R$10)))</f>
        <v>0.44196216999999999</v>
      </c>
      <c r="H1317">
        <f>IF('Input and Summary Results'!$J$4="yes",'Data Transformation'!F1317,'Data Transformation'!D1317)</f>
        <v>6.6268179999999996E-2</v>
      </c>
      <c r="I1317">
        <f t="shared" si="91"/>
        <v>59</v>
      </c>
    </row>
    <row r="1318" spans="2:9" x14ac:dyDescent="0.25">
      <c r="B1318">
        <f>IF('Input and Summary Results'!D900=0,FALSE,'Input and Summary Results'!$B900)</f>
        <v>59</v>
      </c>
      <c r="C1318">
        <f>IF(OR(B1318=0,'Input and Summary Results'!D900=0,'Input and Summary Results'!D900=""),FALSE,'Input and Summary Results'!$D900)</f>
        <v>0.44387219</v>
      </c>
      <c r="D1318">
        <f>IF(OR(B1318=0,'Input and Summary Results'!E900=0),FALSE,'Input and Summary Results'!$E900)</f>
        <v>8.0039700000000005E-2</v>
      </c>
      <c r="E1318">
        <f t="shared" si="89"/>
        <v>-0.35274206404849651</v>
      </c>
      <c r="F1318">
        <f t="shared" si="90"/>
        <v>7.8259531871100116E-2</v>
      </c>
      <c r="G1318">
        <f>IF('Input and Summary Results'!$J$4="yes",IF(C1318=FALSE,FALSE,IF('Data Transformation'!E1318&lt;$R$10,E1318,$R$10)),IF(C1318=FALSE,FALSE,IF(C1318&lt;$R$10,C1318,$R$10)))</f>
        <v>0.44387219</v>
      </c>
      <c r="H1318">
        <f>IF('Input and Summary Results'!$J$4="yes",'Data Transformation'!F1318,'Data Transformation'!D1318)</f>
        <v>8.0039700000000005E-2</v>
      </c>
      <c r="I1318">
        <f t="shared" si="91"/>
        <v>59</v>
      </c>
    </row>
    <row r="1319" spans="2:9" x14ac:dyDescent="0.25">
      <c r="B1319">
        <f>IF('Input and Summary Results'!D901=0,FALSE,'Input and Summary Results'!$B901)</f>
        <v>59</v>
      </c>
      <c r="C1319">
        <f>IF(OR(B1319=0,'Input and Summary Results'!D901=0,'Input and Summary Results'!D901=""),FALSE,'Input and Summary Results'!$D901)</f>
        <v>0.44716051000000001</v>
      </c>
      <c r="D1319">
        <f>IF(OR(B1319=0,'Input and Summary Results'!E901=0),FALSE,'Input and Summary Results'!$E901)</f>
        <v>5.5627500000000003E-2</v>
      </c>
      <c r="E1319">
        <f t="shared" si="89"/>
        <v>-0.34953655719310706</v>
      </c>
      <c r="F1319">
        <f t="shared" si="90"/>
        <v>5.3990310995932982E-2</v>
      </c>
      <c r="G1319">
        <f>IF('Input and Summary Results'!$J$4="yes",IF(C1319=FALSE,FALSE,IF('Data Transformation'!E1319&lt;$R$10,E1319,$R$10)),IF(C1319=FALSE,FALSE,IF(C1319&lt;$R$10,C1319,$R$10)))</f>
        <v>0.44716051000000001</v>
      </c>
      <c r="H1319">
        <f>IF('Input and Summary Results'!$J$4="yes",'Data Transformation'!F1319,'Data Transformation'!D1319)</f>
        <v>5.5627500000000003E-2</v>
      </c>
      <c r="I1319">
        <f t="shared" si="91"/>
        <v>59</v>
      </c>
    </row>
    <row r="1320" spans="2:9" x14ac:dyDescent="0.25">
      <c r="B1320">
        <f>IF('Input and Summary Results'!D902=0,FALSE,'Input and Summary Results'!$B902)</f>
        <v>59</v>
      </c>
      <c r="C1320">
        <f>IF(OR(B1320=0,'Input and Summary Results'!D902=0,'Input and Summary Results'!D902=""),FALSE,'Input and Summary Results'!$D902)</f>
        <v>0.45379700000000001</v>
      </c>
      <c r="D1320">
        <f>IF(OR(B1320=0,'Input and Summary Results'!E902=0),FALSE,'Input and Summary Results'!$E902)</f>
        <v>7.5861639999999994E-2</v>
      </c>
      <c r="E1320">
        <f t="shared" si="89"/>
        <v>-0.34313837951267889</v>
      </c>
      <c r="F1320">
        <f t="shared" si="90"/>
        <v>7.2552158255783969E-2</v>
      </c>
      <c r="G1320">
        <f>IF('Input and Summary Results'!$J$4="yes",IF(C1320=FALSE,FALSE,IF('Data Transformation'!E1320&lt;$R$10,E1320,$R$10)),IF(C1320=FALSE,FALSE,IF(C1320&lt;$R$10,C1320,$R$10)))</f>
        <v>0.45379700000000001</v>
      </c>
      <c r="H1320">
        <f>IF('Input and Summary Results'!$J$4="yes",'Data Transformation'!F1320,'Data Transformation'!D1320)</f>
        <v>7.5861639999999994E-2</v>
      </c>
      <c r="I1320">
        <f t="shared" si="91"/>
        <v>59</v>
      </c>
    </row>
    <row r="1321" spans="2:9" x14ac:dyDescent="0.25">
      <c r="B1321">
        <f>IF('Input and Summary Results'!D903=0,FALSE,'Input and Summary Results'!$B903)</f>
        <v>59</v>
      </c>
      <c r="C1321">
        <f>IF(OR(B1321=0,'Input and Summary Results'!D903=0,'Input and Summary Results'!D903=""),FALSE,'Input and Summary Results'!$D903)</f>
        <v>0.45631318999999998</v>
      </c>
      <c r="D1321">
        <f>IF(OR(B1321=0,'Input and Summary Results'!E903=0),FALSE,'Input and Summary Results'!$E903)</f>
        <v>4.4983799999999997E-2</v>
      </c>
      <c r="E1321">
        <f t="shared" si="89"/>
        <v>-0.34073697750955495</v>
      </c>
      <c r="F1321">
        <f t="shared" si="90"/>
        <v>4.27841439341256E-2</v>
      </c>
      <c r="G1321">
        <f>IF('Input and Summary Results'!$J$4="yes",IF(C1321=FALSE,FALSE,IF('Data Transformation'!E1321&lt;$R$10,E1321,$R$10)),IF(C1321=FALSE,FALSE,IF(C1321&lt;$R$10,C1321,$R$10)))</f>
        <v>0.45631318999999998</v>
      </c>
      <c r="H1321">
        <f>IF('Input and Summary Results'!$J$4="yes",'Data Transformation'!F1321,'Data Transformation'!D1321)</f>
        <v>4.4983799999999997E-2</v>
      </c>
      <c r="I1321">
        <f t="shared" si="91"/>
        <v>59</v>
      </c>
    </row>
    <row r="1322" spans="2:9" x14ac:dyDescent="0.25">
      <c r="B1322">
        <f>IF('Input and Summary Results'!D904=0,FALSE,'Input and Summary Results'!$B904)</f>
        <v>59</v>
      </c>
      <c r="C1322">
        <f>IF(OR(B1322=0,'Input and Summary Results'!D904=0,'Input and Summary Results'!D904=""),FALSE,'Input and Summary Results'!$D904)</f>
        <v>0.46432203999999999</v>
      </c>
      <c r="D1322">
        <f>IF(OR(B1322=0,'Input and Summary Results'!E904=0),FALSE,'Input and Summary Results'!$E904)</f>
        <v>8.7711720000000007E-2</v>
      </c>
      <c r="E1322">
        <f t="shared" ref="E1322:E1385" si="92">IF(C1322=FALSE,FALSE,LOG10(C1322))</f>
        <v>-0.33318070116431531</v>
      </c>
      <c r="F1322">
        <f t="shared" ref="F1322:F1385" si="93">IF(D1322=FALSE, FALSE,0.434*D1322/C1322)</f>
        <v>8.1983802621129087E-2</v>
      </c>
      <c r="G1322">
        <f>IF('Input and Summary Results'!$J$4="yes",IF(C1322=FALSE,FALSE,IF('Data Transformation'!E1322&lt;$R$10,E1322,$R$10)),IF(C1322=FALSE,FALSE,IF(C1322&lt;$R$10,C1322,$R$10)))</f>
        <v>0.46432203999999999</v>
      </c>
      <c r="H1322">
        <f>IF('Input and Summary Results'!$J$4="yes",'Data Transformation'!F1322,'Data Transformation'!D1322)</f>
        <v>8.7711720000000007E-2</v>
      </c>
      <c r="I1322">
        <f t="shared" si="91"/>
        <v>59</v>
      </c>
    </row>
    <row r="1323" spans="2:9" x14ac:dyDescent="0.25">
      <c r="B1323">
        <f>IF('Input and Summary Results'!D905=0,FALSE,'Input and Summary Results'!$B905)</f>
        <v>59</v>
      </c>
      <c r="C1323">
        <f>IF(OR(B1323=0,'Input and Summary Results'!D905=0,'Input and Summary Results'!D905=""),FALSE,'Input and Summary Results'!$D905)</f>
        <v>0.46831297999999999</v>
      </c>
      <c r="D1323">
        <f>IF(OR(B1323=0,'Input and Summary Results'!E905=0),FALSE,'Input and Summary Results'!$E905)</f>
        <v>9.9171510000000004E-2</v>
      </c>
      <c r="E1323">
        <f t="shared" si="92"/>
        <v>-0.3294638049250449</v>
      </c>
      <c r="F1323">
        <f t="shared" si="93"/>
        <v>9.1905279541899532E-2</v>
      </c>
      <c r="G1323">
        <f>IF('Input and Summary Results'!$J$4="yes",IF(C1323=FALSE,FALSE,IF('Data Transformation'!E1323&lt;$R$10,E1323,$R$10)),IF(C1323=FALSE,FALSE,IF(C1323&lt;$R$10,C1323,$R$10)))</f>
        <v>0.46831297999999999</v>
      </c>
      <c r="H1323">
        <f>IF('Input and Summary Results'!$J$4="yes",'Data Transformation'!F1323,'Data Transformation'!D1323)</f>
        <v>9.9171510000000004E-2</v>
      </c>
      <c r="I1323">
        <f t="shared" si="91"/>
        <v>59</v>
      </c>
    </row>
    <row r="1324" spans="2:9" x14ac:dyDescent="0.25">
      <c r="B1324">
        <f>IF('Input and Summary Results'!D906=0,FALSE,'Input and Summary Results'!$B906)</f>
        <v>59</v>
      </c>
      <c r="C1324">
        <f>IF(OR(B1324=0,'Input and Summary Results'!D906=0,'Input and Summary Results'!D906=""),FALSE,'Input and Summary Results'!$D906)</f>
        <v>0.50364525999999998</v>
      </c>
      <c r="D1324">
        <f>IF(OR(B1324=0,'Input and Summary Results'!E906=0),FALSE,'Input and Summary Results'!$E906)</f>
        <v>3.1166929999999999E-2</v>
      </c>
      <c r="E1324">
        <f t="shared" si="92"/>
        <v>-0.29787524900693657</v>
      </c>
      <c r="F1324">
        <f t="shared" si="93"/>
        <v>2.6857093065861475E-2</v>
      </c>
      <c r="G1324">
        <f>IF('Input and Summary Results'!$J$4="yes",IF(C1324=FALSE,FALSE,IF('Data Transformation'!E1324&lt;$R$10,E1324,$R$10)),IF(C1324=FALSE,FALSE,IF(C1324&lt;$R$10,C1324,$R$10)))</f>
        <v>0.50364525999999998</v>
      </c>
      <c r="H1324">
        <f>IF('Input and Summary Results'!$J$4="yes",'Data Transformation'!F1324,'Data Transformation'!D1324)</f>
        <v>3.1166929999999999E-2</v>
      </c>
      <c r="I1324">
        <f t="shared" si="91"/>
        <v>59</v>
      </c>
    </row>
    <row r="1325" spans="2:9" x14ac:dyDescent="0.25">
      <c r="B1325">
        <f>IF('Input and Summary Results'!D907=0,FALSE,'Input and Summary Results'!$B907)</f>
        <v>60</v>
      </c>
      <c r="C1325">
        <f>IF(OR(B1325=0,'Input and Summary Results'!D907=0,'Input and Summary Results'!D907=""),FALSE,'Input and Summary Results'!$D907)</f>
        <v>0.40957305999999999</v>
      </c>
      <c r="D1325">
        <f>IF(OR(B1325=0,'Input and Summary Results'!E907=0),FALSE,'Input and Summary Results'!$E907)</f>
        <v>6.2029609999999999E-2</v>
      </c>
      <c r="E1325">
        <f t="shared" si="92"/>
        <v>-0.38766861716435219</v>
      </c>
      <c r="F1325">
        <f t="shared" si="93"/>
        <v>6.5729056349555795E-2</v>
      </c>
      <c r="G1325">
        <f>IF('Input and Summary Results'!$J$4="yes",IF(C1325=FALSE,FALSE,IF('Data Transformation'!E1325&lt;$R$10,E1325,$R$10)),IF(C1325=FALSE,FALSE,IF(C1325&lt;$R$10,C1325,$R$10)))</f>
        <v>0.40957305999999999</v>
      </c>
      <c r="H1325">
        <f>IF('Input and Summary Results'!$J$4="yes",'Data Transformation'!F1325,'Data Transformation'!D1325)</f>
        <v>6.2029609999999999E-2</v>
      </c>
      <c r="I1325">
        <f t="shared" si="91"/>
        <v>60</v>
      </c>
    </row>
    <row r="1326" spans="2:9" x14ac:dyDescent="0.25">
      <c r="B1326">
        <f>IF('Input and Summary Results'!D908=0,FALSE,'Input and Summary Results'!$B908)</f>
        <v>60</v>
      </c>
      <c r="C1326">
        <f>IF(OR(B1326=0,'Input and Summary Results'!D908=0,'Input and Summary Results'!D908=""),FALSE,'Input and Summary Results'!$D908)</f>
        <v>0.78543830999999997</v>
      </c>
      <c r="D1326">
        <f>IF(OR(B1326=0,'Input and Summary Results'!E908=0),FALSE,'Input and Summary Results'!$E908)</f>
        <v>3.3193500000000001E-2</v>
      </c>
      <c r="E1326">
        <f t="shared" si="92"/>
        <v>-0.10488791969936984</v>
      </c>
      <c r="F1326">
        <f t="shared" si="93"/>
        <v>1.8341324603838079E-2</v>
      </c>
      <c r="G1326">
        <f>IF('Input and Summary Results'!$J$4="yes",IF(C1326=FALSE,FALSE,IF('Data Transformation'!E1326&lt;$R$10,E1326,$R$10)),IF(C1326=FALSE,FALSE,IF(C1326&lt;$R$10,C1326,$R$10)))</f>
        <v>0.78543830999999997</v>
      </c>
      <c r="H1326">
        <f>IF('Input and Summary Results'!$J$4="yes",'Data Transformation'!F1326,'Data Transformation'!D1326)</f>
        <v>3.3193500000000001E-2</v>
      </c>
      <c r="I1326">
        <f t="shared" si="91"/>
        <v>60</v>
      </c>
    </row>
    <row r="1327" spans="2:9" x14ac:dyDescent="0.25">
      <c r="B1327">
        <f>IF('Input and Summary Results'!D909=0,FALSE,'Input and Summary Results'!$B909)</f>
        <v>60</v>
      </c>
      <c r="C1327">
        <f>IF(OR(B1327=0,'Input and Summary Results'!D909=0,'Input and Summary Results'!D909=""),FALSE,'Input and Summary Results'!$D909)</f>
        <v>0.80743474000000004</v>
      </c>
      <c r="D1327">
        <f>IF(OR(B1327=0,'Input and Summary Results'!E909=0),FALSE,'Input and Summary Results'!$E909)</f>
        <v>8.9247430000000003E-2</v>
      </c>
      <c r="E1327">
        <f t="shared" si="92"/>
        <v>-9.2892568938922074E-2</v>
      </c>
      <c r="F1327">
        <f t="shared" si="93"/>
        <v>4.7970916658849727E-2</v>
      </c>
      <c r="G1327">
        <f>IF('Input and Summary Results'!$J$4="yes",IF(C1327=FALSE,FALSE,IF('Data Transformation'!E1327&lt;$R$10,E1327,$R$10)),IF(C1327=FALSE,FALSE,IF(C1327&lt;$R$10,C1327,$R$10)))</f>
        <v>0.80743474000000004</v>
      </c>
      <c r="H1327">
        <f>IF('Input and Summary Results'!$J$4="yes",'Data Transformation'!F1327,'Data Transformation'!D1327)</f>
        <v>8.9247430000000003E-2</v>
      </c>
      <c r="I1327">
        <f t="shared" si="91"/>
        <v>60</v>
      </c>
    </row>
    <row r="1328" spans="2:9" x14ac:dyDescent="0.25">
      <c r="B1328">
        <f>IF('Input and Summary Results'!D910=0,FALSE,'Input and Summary Results'!$B910)</f>
        <v>60</v>
      </c>
      <c r="C1328">
        <f>IF(OR(B1328=0,'Input and Summary Results'!D910=0,'Input and Summary Results'!D910=""),FALSE,'Input and Summary Results'!$D910)</f>
        <v>0.88803748000000005</v>
      </c>
      <c r="D1328">
        <f>IF(OR(B1328=0,'Input and Summary Results'!E910=0),FALSE,'Input and Summary Results'!$E910)</f>
        <v>4.7971140000000002E-2</v>
      </c>
      <c r="E1328">
        <f t="shared" si="92"/>
        <v>-5.1568704251038031E-2</v>
      </c>
      <c r="F1328">
        <f t="shared" si="93"/>
        <v>2.344436493829067E-2</v>
      </c>
      <c r="G1328">
        <f>IF('Input and Summary Results'!$J$4="yes",IF(C1328=FALSE,FALSE,IF('Data Transformation'!E1328&lt;$R$10,E1328,$R$10)),IF(C1328=FALSE,FALSE,IF(C1328&lt;$R$10,C1328,$R$10)))</f>
        <v>0.88803748000000005</v>
      </c>
      <c r="H1328">
        <f>IF('Input and Summary Results'!$J$4="yes",'Data Transformation'!F1328,'Data Transformation'!D1328)</f>
        <v>4.7971140000000002E-2</v>
      </c>
      <c r="I1328">
        <f t="shared" si="91"/>
        <v>60</v>
      </c>
    </row>
    <row r="1329" spans="2:9" x14ac:dyDescent="0.25">
      <c r="B1329">
        <f>IF('Input and Summary Results'!D911=0,FALSE,'Input and Summary Results'!$B911)</f>
        <v>60</v>
      </c>
      <c r="C1329">
        <f>IF(OR(B1329=0,'Input and Summary Results'!D911=0,'Input and Summary Results'!D911=""),FALSE,'Input and Summary Results'!$D911)</f>
        <v>0.91409509</v>
      </c>
      <c r="D1329">
        <f>IF(OR(B1329=0,'Input and Summary Results'!E911=0),FALSE,'Input and Summary Results'!$E911)</f>
        <v>3.800452E-2</v>
      </c>
      <c r="E1329">
        <f t="shared" si="92"/>
        <v>-3.9008623834858057E-2</v>
      </c>
      <c r="F1329">
        <f t="shared" si="93"/>
        <v>1.8044032683733155E-2</v>
      </c>
      <c r="G1329">
        <f>IF('Input and Summary Results'!$J$4="yes",IF(C1329=FALSE,FALSE,IF('Data Transformation'!E1329&lt;$R$10,E1329,$R$10)),IF(C1329=FALSE,FALSE,IF(C1329&lt;$R$10,C1329,$R$10)))</f>
        <v>0.91409509</v>
      </c>
      <c r="H1329">
        <f>IF('Input and Summary Results'!$J$4="yes",'Data Transformation'!F1329,'Data Transformation'!D1329)</f>
        <v>3.800452E-2</v>
      </c>
      <c r="I1329">
        <f t="shared" si="91"/>
        <v>60</v>
      </c>
    </row>
    <row r="1330" spans="2:9" x14ac:dyDescent="0.25">
      <c r="B1330">
        <f>IF('Input and Summary Results'!D912=0,FALSE,'Input and Summary Results'!$B912)</f>
        <v>60</v>
      </c>
      <c r="C1330">
        <f>IF(OR(B1330=0,'Input and Summary Results'!D912=0,'Input and Summary Results'!D912=""),FALSE,'Input and Summary Results'!$D912)</f>
        <v>0.92021445000000002</v>
      </c>
      <c r="D1330">
        <f>IF(OR(B1330=0,'Input and Summary Results'!E912=0),FALSE,'Input and Summary Results'!$E912)</f>
        <v>3.7513530000000003E-2</v>
      </c>
      <c r="E1330">
        <f t="shared" si="92"/>
        <v>-3.6110951351606073E-2</v>
      </c>
      <c r="F1330">
        <f t="shared" si="93"/>
        <v>1.7692475944058473E-2</v>
      </c>
      <c r="G1330">
        <f>IF('Input and Summary Results'!$J$4="yes",IF(C1330=FALSE,FALSE,IF('Data Transformation'!E1330&lt;$R$10,E1330,$R$10)),IF(C1330=FALSE,FALSE,IF(C1330&lt;$R$10,C1330,$R$10)))</f>
        <v>0.92021445000000002</v>
      </c>
      <c r="H1330">
        <f>IF('Input and Summary Results'!$J$4="yes",'Data Transformation'!F1330,'Data Transformation'!D1330)</f>
        <v>3.7513530000000003E-2</v>
      </c>
      <c r="I1330">
        <f t="shared" si="91"/>
        <v>60</v>
      </c>
    </row>
    <row r="1331" spans="2:9" x14ac:dyDescent="0.25">
      <c r="B1331">
        <f>IF('Input and Summary Results'!D913=0,FALSE,'Input and Summary Results'!$B913)</f>
        <v>60</v>
      </c>
      <c r="C1331">
        <f>IF(OR(B1331=0,'Input and Summary Results'!D913=0,'Input and Summary Results'!D913=""),FALSE,'Input and Summary Results'!$D913)</f>
        <v>0.95721257999999998</v>
      </c>
      <c r="D1331">
        <f>IF(OR(B1331=0,'Input and Summary Results'!E913=0),FALSE,'Input and Summary Results'!$E913)</f>
        <v>6.3469040000000004E-2</v>
      </c>
      <c r="E1331">
        <f t="shared" si="92"/>
        <v>-1.8991602381332056E-2</v>
      </c>
      <c r="F1331">
        <f t="shared" si="93"/>
        <v>2.8776850550794059E-2</v>
      </c>
      <c r="G1331">
        <f>IF('Input and Summary Results'!$J$4="yes",IF(C1331=FALSE,FALSE,IF('Data Transformation'!E1331&lt;$R$10,E1331,$R$10)),IF(C1331=FALSE,FALSE,IF(C1331&lt;$R$10,C1331,$R$10)))</f>
        <v>0.95721257999999998</v>
      </c>
      <c r="H1331">
        <f>IF('Input and Summary Results'!$J$4="yes",'Data Transformation'!F1331,'Data Transformation'!D1331)</f>
        <v>6.3469040000000004E-2</v>
      </c>
      <c r="I1331">
        <f t="shared" si="91"/>
        <v>60</v>
      </c>
    </row>
    <row r="1332" spans="2:9" x14ac:dyDescent="0.25">
      <c r="B1332">
        <f>IF('Input and Summary Results'!D914=0,FALSE,'Input and Summary Results'!$B914)</f>
        <v>60</v>
      </c>
      <c r="C1332">
        <f>IF(OR(B1332=0,'Input and Summary Results'!D914=0,'Input and Summary Results'!D914=""),FALSE,'Input and Summary Results'!$D914)</f>
        <v>0.96758502999999996</v>
      </c>
      <c r="D1332">
        <f>IF(OR(B1332=0,'Input and Summary Results'!E914=0),FALSE,'Input and Summary Results'!$E914)</f>
        <v>5.0292459999999997E-2</v>
      </c>
      <c r="E1332">
        <f t="shared" si="92"/>
        <v>-1.4310859448941506E-2</v>
      </c>
      <c r="F1332">
        <f t="shared" si="93"/>
        <v>2.2558149375254386E-2</v>
      </c>
      <c r="G1332">
        <f>IF('Input and Summary Results'!$J$4="yes",IF(C1332=FALSE,FALSE,IF('Data Transformation'!E1332&lt;$R$10,E1332,$R$10)),IF(C1332=FALSE,FALSE,IF(C1332&lt;$R$10,C1332,$R$10)))</f>
        <v>0.96758502999999996</v>
      </c>
      <c r="H1332">
        <f>IF('Input and Summary Results'!$J$4="yes",'Data Transformation'!F1332,'Data Transformation'!D1332)</f>
        <v>5.0292459999999997E-2</v>
      </c>
      <c r="I1332">
        <f t="shared" si="91"/>
        <v>60</v>
      </c>
    </row>
    <row r="1333" spans="2:9" x14ac:dyDescent="0.25">
      <c r="B1333">
        <f>IF('Input and Summary Results'!D915=0,FALSE,'Input and Summary Results'!$B915)</f>
        <v>60</v>
      </c>
      <c r="C1333">
        <f>IF(OR(B1333=0,'Input and Summary Results'!D915=0,'Input and Summary Results'!D915=""),FALSE,'Input and Summary Results'!$D915)</f>
        <v>0.97440245999999997</v>
      </c>
      <c r="D1333">
        <f>IF(OR(B1333=0,'Input and Summary Results'!E915=0),FALSE,'Input and Summary Results'!$E915)</f>
        <v>8.2313460000000005E-2</v>
      </c>
      <c r="E1333">
        <f t="shared" si="92"/>
        <v>-1.1261628279470739E-2</v>
      </c>
      <c r="F1333">
        <f t="shared" si="93"/>
        <v>3.666251175104792E-2</v>
      </c>
      <c r="G1333">
        <f>IF('Input and Summary Results'!$J$4="yes",IF(C1333=FALSE,FALSE,IF('Data Transformation'!E1333&lt;$R$10,E1333,$R$10)),IF(C1333=FALSE,FALSE,IF(C1333&lt;$R$10,C1333,$R$10)))</f>
        <v>0.97440245999999997</v>
      </c>
      <c r="H1333">
        <f>IF('Input and Summary Results'!$J$4="yes",'Data Transformation'!F1333,'Data Transformation'!D1333)</f>
        <v>8.2313460000000005E-2</v>
      </c>
      <c r="I1333">
        <f t="shared" si="91"/>
        <v>60</v>
      </c>
    </row>
    <row r="1334" spans="2:9" x14ac:dyDescent="0.25">
      <c r="B1334">
        <f>IF('Input and Summary Results'!D916=0,FALSE,'Input and Summary Results'!$B916)</f>
        <v>60</v>
      </c>
      <c r="C1334">
        <f>IF(OR(B1334=0,'Input and Summary Results'!D916=0,'Input and Summary Results'!D916=""),FALSE,'Input and Summary Results'!$D916)</f>
        <v>1.00730677</v>
      </c>
      <c r="D1334">
        <f>IF(OR(B1334=0,'Input and Summary Results'!E916=0),FALSE,'Input and Summary Results'!$E916)</f>
        <v>3.8339199999999997E-2</v>
      </c>
      <c r="E1334">
        <f t="shared" si="92"/>
        <v>3.1617528069745799E-3</v>
      </c>
      <c r="F1334">
        <f t="shared" si="93"/>
        <v>1.6518515804276782E-2</v>
      </c>
      <c r="G1334">
        <f>IF('Input and Summary Results'!$J$4="yes",IF(C1334=FALSE,FALSE,IF('Data Transformation'!E1334&lt;$R$10,E1334,$R$10)),IF(C1334=FALSE,FALSE,IF(C1334&lt;$R$10,C1334,$R$10)))</f>
        <v>1.00730677</v>
      </c>
      <c r="H1334">
        <f>IF('Input and Summary Results'!$J$4="yes",'Data Transformation'!F1334,'Data Transformation'!D1334)</f>
        <v>3.8339199999999997E-2</v>
      </c>
      <c r="I1334">
        <f t="shared" si="91"/>
        <v>60</v>
      </c>
    </row>
    <row r="1335" spans="2:9" x14ac:dyDescent="0.25">
      <c r="B1335">
        <f>IF('Input and Summary Results'!D917=0,FALSE,'Input and Summary Results'!$B917)</f>
        <v>60</v>
      </c>
      <c r="C1335">
        <f>IF(OR(B1335=0,'Input and Summary Results'!D917=0,'Input and Summary Results'!D917=""),FALSE,'Input and Summary Results'!$D917)</f>
        <v>1.0086765</v>
      </c>
      <c r="D1335">
        <f>IF(OR(B1335=0,'Input and Summary Results'!E917=0),FALSE,'Input and Summary Results'!$E917)</f>
        <v>4.2259680000000001E-2</v>
      </c>
      <c r="E1335">
        <f t="shared" si="92"/>
        <v>3.7519028157430635E-3</v>
      </c>
      <c r="F1335">
        <f t="shared" si="93"/>
        <v>1.8182936868262521E-2</v>
      </c>
      <c r="G1335">
        <f>IF('Input and Summary Results'!$J$4="yes",IF(C1335=FALSE,FALSE,IF('Data Transformation'!E1335&lt;$R$10,E1335,$R$10)),IF(C1335=FALSE,FALSE,IF(C1335&lt;$R$10,C1335,$R$10)))</f>
        <v>1.0086765</v>
      </c>
      <c r="H1335">
        <f>IF('Input and Summary Results'!$J$4="yes",'Data Transformation'!F1335,'Data Transformation'!D1335)</f>
        <v>4.2259680000000001E-2</v>
      </c>
      <c r="I1335">
        <f t="shared" si="91"/>
        <v>60</v>
      </c>
    </row>
    <row r="1336" spans="2:9" x14ac:dyDescent="0.25">
      <c r="B1336">
        <f>IF('Input and Summary Results'!D918=0,FALSE,'Input and Summary Results'!$B918)</f>
        <v>60</v>
      </c>
      <c r="C1336">
        <f>IF(OR(B1336=0,'Input and Summary Results'!D918=0,'Input and Summary Results'!D918=""),FALSE,'Input and Summary Results'!$D918)</f>
        <v>1.03300199</v>
      </c>
      <c r="D1336">
        <f>IF(OR(B1336=0,'Input and Summary Results'!E918=0),FALSE,'Input and Summary Results'!$E918)</f>
        <v>8.0105590000000004E-2</v>
      </c>
      <c r="E1336">
        <f t="shared" si="92"/>
        <v>1.4101158155812787E-2</v>
      </c>
      <c r="F1336">
        <f t="shared" si="93"/>
        <v>3.3655139483322778E-2</v>
      </c>
      <c r="G1336">
        <f>IF('Input and Summary Results'!$J$4="yes",IF(C1336=FALSE,FALSE,IF('Data Transformation'!E1336&lt;$R$10,E1336,$R$10)),IF(C1336=FALSE,FALSE,IF(C1336&lt;$R$10,C1336,$R$10)))</f>
        <v>1.03300199</v>
      </c>
      <c r="H1336">
        <f>IF('Input and Summary Results'!$J$4="yes",'Data Transformation'!F1336,'Data Transformation'!D1336)</f>
        <v>8.0105590000000004E-2</v>
      </c>
      <c r="I1336">
        <f t="shared" si="91"/>
        <v>60</v>
      </c>
    </row>
    <row r="1337" spans="2:9" x14ac:dyDescent="0.25">
      <c r="B1337">
        <f>IF('Input and Summary Results'!D919=0,FALSE,'Input and Summary Results'!$B919)</f>
        <v>60</v>
      </c>
      <c r="C1337">
        <f>IF(OR(B1337=0,'Input and Summary Results'!D919=0,'Input and Summary Results'!D919=""),FALSE,'Input and Summary Results'!$D919)</f>
        <v>1.0395273899999999</v>
      </c>
      <c r="D1337">
        <f>IF(OR(B1337=0,'Input and Summary Results'!E919=0),FALSE,'Input and Summary Results'!$E919)</f>
        <v>3.718291E-2</v>
      </c>
      <c r="E1337">
        <f t="shared" si="92"/>
        <v>1.6835936831649467E-2</v>
      </c>
      <c r="F1337">
        <f t="shared" si="93"/>
        <v>1.552376887346855E-2</v>
      </c>
      <c r="G1337">
        <f>IF('Input and Summary Results'!$J$4="yes",IF(C1337=FALSE,FALSE,IF('Data Transformation'!E1337&lt;$R$10,E1337,$R$10)),IF(C1337=FALSE,FALSE,IF(C1337&lt;$R$10,C1337,$R$10)))</f>
        <v>1.0395273899999999</v>
      </c>
      <c r="H1337">
        <f>IF('Input and Summary Results'!$J$4="yes",'Data Transformation'!F1337,'Data Transformation'!D1337)</f>
        <v>3.718291E-2</v>
      </c>
      <c r="I1337">
        <f t="shared" si="91"/>
        <v>60</v>
      </c>
    </row>
    <row r="1338" spans="2:9" x14ac:dyDescent="0.25">
      <c r="B1338">
        <f>IF('Input and Summary Results'!D920=0,FALSE,'Input and Summary Results'!$B920)</f>
        <v>60</v>
      </c>
      <c r="C1338">
        <f>IF(OR(B1338=0,'Input and Summary Results'!D920=0,'Input and Summary Results'!D920=""),FALSE,'Input and Summary Results'!$D920)</f>
        <v>1.04090368</v>
      </c>
      <c r="D1338">
        <f>IF(OR(B1338=0,'Input and Summary Results'!E920=0),FALSE,'Input and Summary Results'!$E920)</f>
        <v>4.350847E-2</v>
      </c>
      <c r="E1338">
        <f t="shared" si="92"/>
        <v>1.7410543939101103E-2</v>
      </c>
      <c r="F1338">
        <f t="shared" si="93"/>
        <v>1.8140656376582315E-2</v>
      </c>
      <c r="G1338">
        <f>IF('Input and Summary Results'!$J$4="yes",IF(C1338=FALSE,FALSE,IF('Data Transformation'!E1338&lt;$R$10,E1338,$R$10)),IF(C1338=FALSE,FALSE,IF(C1338&lt;$R$10,C1338,$R$10)))</f>
        <v>1.04090368</v>
      </c>
      <c r="H1338">
        <f>IF('Input and Summary Results'!$J$4="yes",'Data Transformation'!F1338,'Data Transformation'!D1338)</f>
        <v>4.350847E-2</v>
      </c>
      <c r="I1338">
        <f t="shared" si="91"/>
        <v>60</v>
      </c>
    </row>
    <row r="1339" spans="2:9" x14ac:dyDescent="0.25">
      <c r="B1339">
        <f>IF('Input and Summary Results'!D921=0,FALSE,'Input and Summary Results'!$B921)</f>
        <v>60</v>
      </c>
      <c r="C1339">
        <f>IF(OR(B1339=0,'Input and Summary Results'!D921=0,'Input and Summary Results'!D921=""),FALSE,'Input and Summary Results'!$D921)</f>
        <v>1.0525311900000001</v>
      </c>
      <c r="D1339">
        <f>IF(OR(B1339=0,'Input and Summary Results'!E921=0),FALSE,'Input and Summary Results'!$E921)</f>
        <v>0.11842117000000001</v>
      </c>
      <c r="E1339">
        <f t="shared" si="92"/>
        <v>2.2234974288406487E-2</v>
      </c>
      <c r="F1339">
        <f t="shared" si="93"/>
        <v>4.8829705255575367E-2</v>
      </c>
      <c r="G1339">
        <f>IF('Input and Summary Results'!$J$4="yes",IF(C1339=FALSE,FALSE,IF('Data Transformation'!E1339&lt;$R$10,E1339,$R$10)),IF(C1339=FALSE,FALSE,IF(C1339&lt;$R$10,C1339,$R$10)))</f>
        <v>1.0525311900000001</v>
      </c>
      <c r="H1339">
        <f>IF('Input and Summary Results'!$J$4="yes",'Data Transformation'!F1339,'Data Transformation'!D1339)</f>
        <v>0.11842117000000001</v>
      </c>
      <c r="I1339">
        <f t="shared" si="91"/>
        <v>60</v>
      </c>
    </row>
    <row r="1340" spans="2:9" x14ac:dyDescent="0.25">
      <c r="B1340">
        <f>IF('Input and Summary Results'!D922=0,FALSE,'Input and Summary Results'!$B922)</f>
        <v>60</v>
      </c>
      <c r="C1340">
        <f>IF(OR(B1340=0,'Input and Summary Results'!D922=0,'Input and Summary Results'!D922=""),FALSE,'Input and Summary Results'!$D922)</f>
        <v>1.06224308</v>
      </c>
      <c r="D1340">
        <f>IF(OR(B1340=0,'Input and Summary Results'!E922=0),FALSE,'Input and Summary Results'!$E922)</f>
        <v>5.2284959999999998E-2</v>
      </c>
      <c r="E1340">
        <f t="shared" si="92"/>
        <v>2.6223910552228565E-2</v>
      </c>
      <c r="F1340">
        <f t="shared" si="93"/>
        <v>2.1362033857636426E-2</v>
      </c>
      <c r="G1340">
        <f>IF('Input and Summary Results'!$J$4="yes",IF(C1340=FALSE,FALSE,IF('Data Transformation'!E1340&lt;$R$10,E1340,$R$10)),IF(C1340=FALSE,FALSE,IF(C1340&lt;$R$10,C1340,$R$10)))</f>
        <v>1.06224308</v>
      </c>
      <c r="H1340">
        <f>IF('Input and Summary Results'!$J$4="yes",'Data Transformation'!F1340,'Data Transformation'!D1340)</f>
        <v>5.2284959999999998E-2</v>
      </c>
      <c r="I1340">
        <f t="shared" si="91"/>
        <v>60</v>
      </c>
    </row>
    <row r="1341" spans="2:9" x14ac:dyDescent="0.25">
      <c r="B1341">
        <f>IF('Input and Summary Results'!D923=0,FALSE,'Input and Summary Results'!$B923)</f>
        <v>60</v>
      </c>
      <c r="C1341">
        <f>IF(OR(B1341=0,'Input and Summary Results'!D923=0,'Input and Summary Results'!D923=""),FALSE,'Input and Summary Results'!$D923)</f>
        <v>1.16133022</v>
      </c>
      <c r="D1341">
        <f>IF(OR(B1341=0,'Input and Summary Results'!E923=0),FALSE,'Input and Summary Results'!$E923)</f>
        <v>0.10153398</v>
      </c>
      <c r="E1341">
        <f t="shared" si="92"/>
        <v>6.4955727346187569E-2</v>
      </c>
      <c r="F1341">
        <f t="shared" si="93"/>
        <v>3.7944201021480349E-2</v>
      </c>
      <c r="G1341">
        <f>IF('Input and Summary Results'!$J$4="yes",IF(C1341=FALSE,FALSE,IF('Data Transformation'!E1341&lt;$R$10,E1341,$R$10)),IF(C1341=FALSE,FALSE,IF(C1341&lt;$R$10,C1341,$R$10)))</f>
        <v>1.16133022</v>
      </c>
      <c r="H1341">
        <f>IF('Input and Summary Results'!$J$4="yes",'Data Transformation'!F1341,'Data Transformation'!D1341)</f>
        <v>0.10153398</v>
      </c>
      <c r="I1341">
        <f t="shared" si="91"/>
        <v>60</v>
      </c>
    </row>
    <row r="1342" spans="2:9" x14ac:dyDescent="0.25">
      <c r="B1342">
        <f>IF('Input and Summary Results'!D924=0,FALSE,'Input and Summary Results'!$B924)</f>
        <v>61</v>
      </c>
      <c r="C1342">
        <f>IF(OR(B1342=0,'Input and Summary Results'!D924=0,'Input and Summary Results'!D924=""),FALSE,'Input and Summary Results'!$D924)</f>
        <v>0.36357885000000001</v>
      </c>
      <c r="D1342">
        <f>IF(OR(B1342=0,'Input and Summary Results'!E924=0),FALSE,'Input and Summary Results'!$E924)</f>
        <v>5.6077370000000001E-2</v>
      </c>
      <c r="E1342">
        <f t="shared" si="92"/>
        <v>-0.43940138836384945</v>
      </c>
      <c r="F1342">
        <f t="shared" si="93"/>
        <v>6.6938928323250935E-2</v>
      </c>
      <c r="G1342">
        <f>IF('Input and Summary Results'!$J$4="yes",IF(C1342=FALSE,FALSE,IF('Data Transformation'!E1342&lt;$R$10,E1342,$R$10)),IF(C1342=FALSE,FALSE,IF(C1342&lt;$R$10,C1342,$R$10)))</f>
        <v>0.36357885000000001</v>
      </c>
      <c r="H1342">
        <f>IF('Input and Summary Results'!$J$4="yes",'Data Transformation'!F1342,'Data Transformation'!D1342)</f>
        <v>5.6077370000000001E-2</v>
      </c>
      <c r="I1342">
        <f t="shared" si="91"/>
        <v>61</v>
      </c>
    </row>
    <row r="1343" spans="2:9" x14ac:dyDescent="0.25">
      <c r="B1343">
        <f>IF('Input and Summary Results'!D925=0,FALSE,'Input and Summary Results'!$B925)</f>
        <v>61</v>
      </c>
      <c r="C1343">
        <f>IF(OR(B1343=0,'Input and Summary Results'!D925=0,'Input and Summary Results'!D925=""),FALSE,'Input and Summary Results'!$D925)</f>
        <v>0.36393297000000002</v>
      </c>
      <c r="D1343">
        <f>IF(OR(B1343=0,'Input and Summary Results'!E925=0),FALSE,'Input and Summary Results'!$E925)</f>
        <v>3.0569450000000001E-2</v>
      </c>
      <c r="E1343">
        <f t="shared" si="92"/>
        <v>-0.43897859832841712</v>
      </c>
      <c r="F1343">
        <f t="shared" si="93"/>
        <v>3.6454903495003486E-2</v>
      </c>
      <c r="G1343">
        <f>IF('Input and Summary Results'!$J$4="yes",IF(C1343=FALSE,FALSE,IF('Data Transformation'!E1343&lt;$R$10,E1343,$R$10)),IF(C1343=FALSE,FALSE,IF(C1343&lt;$R$10,C1343,$R$10)))</f>
        <v>0.36393297000000002</v>
      </c>
      <c r="H1343">
        <f>IF('Input and Summary Results'!$J$4="yes",'Data Transformation'!F1343,'Data Transformation'!D1343)</f>
        <v>3.0569450000000001E-2</v>
      </c>
      <c r="I1343">
        <f t="shared" si="91"/>
        <v>61</v>
      </c>
    </row>
    <row r="1344" spans="2:9" x14ac:dyDescent="0.25">
      <c r="B1344">
        <f>IF('Input and Summary Results'!D926=0,FALSE,'Input and Summary Results'!$B926)</f>
        <v>61</v>
      </c>
      <c r="C1344">
        <f>IF(OR(B1344=0,'Input and Summary Results'!D926=0,'Input and Summary Results'!D926=""),FALSE,'Input and Summary Results'!$D926)</f>
        <v>0.36726589999999998</v>
      </c>
      <c r="D1344">
        <f>IF(OR(B1344=0,'Input and Summary Results'!E926=0),FALSE,'Input and Summary Results'!$E926)</f>
        <v>7.5072429999999996E-2</v>
      </c>
      <c r="E1344">
        <f t="shared" si="92"/>
        <v>-0.43501939327008082</v>
      </c>
      <c r="F1344">
        <f t="shared" si="93"/>
        <v>8.8713476040111525E-2</v>
      </c>
      <c r="G1344">
        <f>IF('Input and Summary Results'!$J$4="yes",IF(C1344=FALSE,FALSE,IF('Data Transformation'!E1344&lt;$R$10,E1344,$R$10)),IF(C1344=FALSE,FALSE,IF(C1344&lt;$R$10,C1344,$R$10)))</f>
        <v>0.36726589999999998</v>
      </c>
      <c r="H1344">
        <f>IF('Input and Summary Results'!$J$4="yes",'Data Transformation'!F1344,'Data Transformation'!D1344)</f>
        <v>7.5072429999999996E-2</v>
      </c>
      <c r="I1344">
        <f t="shared" si="91"/>
        <v>61</v>
      </c>
    </row>
    <row r="1345" spans="2:9" x14ac:dyDescent="0.25">
      <c r="B1345">
        <f>IF('Input and Summary Results'!D927=0,FALSE,'Input and Summary Results'!$B927)</f>
        <v>61</v>
      </c>
      <c r="C1345">
        <f>IF(OR(B1345=0,'Input and Summary Results'!D927=0,'Input and Summary Results'!D927=""),FALSE,'Input and Summary Results'!$D927)</f>
        <v>0.38533036999999998</v>
      </c>
      <c r="D1345">
        <f>IF(OR(B1345=0,'Input and Summary Results'!E927=0),FALSE,'Input and Summary Results'!$E927)</f>
        <v>6.3191849999999994E-2</v>
      </c>
      <c r="E1345">
        <f t="shared" si="92"/>
        <v>-0.41416676050780782</v>
      </c>
      <c r="F1345">
        <f t="shared" si="93"/>
        <v>7.1173374940573714E-2</v>
      </c>
      <c r="G1345">
        <f>IF('Input and Summary Results'!$J$4="yes",IF(C1345=FALSE,FALSE,IF('Data Transformation'!E1345&lt;$R$10,E1345,$R$10)),IF(C1345=FALSE,FALSE,IF(C1345&lt;$R$10,C1345,$R$10)))</f>
        <v>0.38533036999999998</v>
      </c>
      <c r="H1345">
        <f>IF('Input and Summary Results'!$J$4="yes",'Data Transformation'!F1345,'Data Transformation'!D1345)</f>
        <v>6.3191849999999994E-2</v>
      </c>
      <c r="I1345">
        <f t="shared" si="91"/>
        <v>61</v>
      </c>
    </row>
    <row r="1346" spans="2:9" x14ac:dyDescent="0.25">
      <c r="B1346">
        <f>IF('Input and Summary Results'!D928=0,FALSE,'Input and Summary Results'!$B928)</f>
        <v>61</v>
      </c>
      <c r="C1346">
        <f>IF(OR(B1346=0,'Input and Summary Results'!D928=0,'Input and Summary Results'!D928=""),FALSE,'Input and Summary Results'!$D928)</f>
        <v>0.41525434999999999</v>
      </c>
      <c r="D1346">
        <f>IF(OR(B1346=0,'Input and Summary Results'!E928=0),FALSE,'Input and Summary Results'!$E928)</f>
        <v>4.3753180000000003E-2</v>
      </c>
      <c r="E1346">
        <f t="shared" si="92"/>
        <v>-0.38168580939769692</v>
      </c>
      <c r="F1346">
        <f t="shared" si="93"/>
        <v>4.5728311142315556E-2</v>
      </c>
      <c r="G1346">
        <f>IF('Input and Summary Results'!$J$4="yes",IF(C1346=FALSE,FALSE,IF('Data Transformation'!E1346&lt;$R$10,E1346,$R$10)),IF(C1346=FALSE,FALSE,IF(C1346&lt;$R$10,C1346,$R$10)))</f>
        <v>0.41525434999999999</v>
      </c>
      <c r="H1346">
        <f>IF('Input and Summary Results'!$J$4="yes",'Data Transformation'!F1346,'Data Transformation'!D1346)</f>
        <v>4.3753180000000003E-2</v>
      </c>
      <c r="I1346">
        <f t="shared" si="91"/>
        <v>61</v>
      </c>
    </row>
    <row r="1347" spans="2:9" x14ac:dyDescent="0.25">
      <c r="B1347">
        <f>IF('Input and Summary Results'!D929=0,FALSE,'Input and Summary Results'!$B929)</f>
        <v>61</v>
      </c>
      <c r="C1347">
        <f>IF(OR(B1347=0,'Input and Summary Results'!D929=0,'Input and Summary Results'!D929=""),FALSE,'Input and Summary Results'!$D929)</f>
        <v>0.42650317999999998</v>
      </c>
      <c r="D1347">
        <f>IF(OR(B1347=0,'Input and Summary Results'!E929=0),FALSE,'Input and Summary Results'!$E929)</f>
        <v>8.8077069999999993E-2</v>
      </c>
      <c r="E1347">
        <f t="shared" si="92"/>
        <v>-0.37007772639258041</v>
      </c>
      <c r="F1347">
        <f t="shared" si="93"/>
        <v>8.9625236510546061E-2</v>
      </c>
      <c r="G1347">
        <f>IF('Input and Summary Results'!$J$4="yes",IF(C1347=FALSE,FALSE,IF('Data Transformation'!E1347&lt;$R$10,E1347,$R$10)),IF(C1347=FALSE,FALSE,IF(C1347&lt;$R$10,C1347,$R$10)))</f>
        <v>0.42650317999999998</v>
      </c>
      <c r="H1347">
        <f>IF('Input and Summary Results'!$J$4="yes",'Data Transformation'!F1347,'Data Transformation'!D1347)</f>
        <v>8.8077069999999993E-2</v>
      </c>
      <c r="I1347">
        <f t="shared" si="91"/>
        <v>61</v>
      </c>
    </row>
    <row r="1348" spans="2:9" x14ac:dyDescent="0.25">
      <c r="B1348">
        <f>IF('Input and Summary Results'!D930=0,FALSE,'Input and Summary Results'!$B930)</f>
        <v>61</v>
      </c>
      <c r="C1348">
        <f>IF(OR(B1348=0,'Input and Summary Results'!D930=0,'Input and Summary Results'!D930=""),FALSE,'Input and Summary Results'!$D930)</f>
        <v>0.51491830999999999</v>
      </c>
      <c r="D1348">
        <f>IF(OR(B1348=0,'Input and Summary Results'!E930=0),FALSE,'Input and Summary Results'!$E930)</f>
        <v>4.3535249999999998E-2</v>
      </c>
      <c r="E1348">
        <f t="shared" si="92"/>
        <v>-0.28826166480399384</v>
      </c>
      <c r="F1348">
        <f t="shared" si="93"/>
        <v>3.6693778669474778E-2</v>
      </c>
      <c r="G1348">
        <f>IF('Input and Summary Results'!$J$4="yes",IF(C1348=FALSE,FALSE,IF('Data Transformation'!E1348&lt;$R$10,E1348,$R$10)),IF(C1348=FALSE,FALSE,IF(C1348&lt;$R$10,C1348,$R$10)))</f>
        <v>0.51491830999999999</v>
      </c>
      <c r="H1348">
        <f>IF('Input and Summary Results'!$J$4="yes",'Data Transformation'!F1348,'Data Transformation'!D1348)</f>
        <v>4.3535249999999998E-2</v>
      </c>
      <c r="I1348">
        <f t="shared" si="91"/>
        <v>61</v>
      </c>
    </row>
    <row r="1349" spans="2:9" x14ac:dyDescent="0.25">
      <c r="B1349">
        <f>IF('Input and Summary Results'!D931=0,FALSE,'Input and Summary Results'!$B931)</f>
        <v>61</v>
      </c>
      <c r="C1349">
        <f>IF(OR(B1349=0,'Input and Summary Results'!D931=0,'Input and Summary Results'!D931=""),FALSE,'Input and Summary Results'!$D931)</f>
        <v>0.53401403999999997</v>
      </c>
      <c r="D1349">
        <f>IF(OR(B1349=0,'Input and Summary Results'!E931=0),FALSE,'Input and Summary Results'!$E931)</f>
        <v>3.5915919999999997E-2</v>
      </c>
      <c r="E1349">
        <f t="shared" si="92"/>
        <v>-0.27244732459247495</v>
      </c>
      <c r="F1349">
        <f t="shared" si="93"/>
        <v>2.9189324834979994E-2</v>
      </c>
      <c r="G1349">
        <f>IF('Input and Summary Results'!$J$4="yes",IF(C1349=FALSE,FALSE,IF('Data Transformation'!E1349&lt;$R$10,E1349,$R$10)),IF(C1349=FALSE,FALSE,IF(C1349&lt;$R$10,C1349,$R$10)))</f>
        <v>0.53401403999999997</v>
      </c>
      <c r="H1349">
        <f>IF('Input and Summary Results'!$J$4="yes",'Data Transformation'!F1349,'Data Transformation'!D1349)</f>
        <v>3.5915919999999997E-2</v>
      </c>
      <c r="I1349">
        <f t="shared" ref="I1349:I1412" si="94">IF(G1349=FALSE,"",B1349)</f>
        <v>61</v>
      </c>
    </row>
    <row r="1350" spans="2:9" x14ac:dyDescent="0.25">
      <c r="B1350">
        <f>IF('Input and Summary Results'!D932=0,FALSE,'Input and Summary Results'!$B932)</f>
        <v>61</v>
      </c>
      <c r="C1350">
        <f>IF(OR(B1350=0,'Input and Summary Results'!D932=0,'Input and Summary Results'!D932=""),FALSE,'Input and Summary Results'!$D932)</f>
        <v>0.60108521000000004</v>
      </c>
      <c r="D1350">
        <f>IF(OR(B1350=0,'Input and Summary Results'!E932=0),FALSE,'Input and Summary Results'!$E932)</f>
        <v>3.8908329999999998E-2</v>
      </c>
      <c r="E1350">
        <f t="shared" si="92"/>
        <v>-0.22106395793124997</v>
      </c>
      <c r="F1350">
        <f t="shared" si="93"/>
        <v>2.8092880907849987E-2</v>
      </c>
      <c r="G1350">
        <f>IF('Input and Summary Results'!$J$4="yes",IF(C1350=FALSE,FALSE,IF('Data Transformation'!E1350&lt;$R$10,E1350,$R$10)),IF(C1350=FALSE,FALSE,IF(C1350&lt;$R$10,C1350,$R$10)))</f>
        <v>0.60108521000000004</v>
      </c>
      <c r="H1350">
        <f>IF('Input and Summary Results'!$J$4="yes",'Data Transformation'!F1350,'Data Transformation'!D1350)</f>
        <v>3.8908329999999998E-2</v>
      </c>
      <c r="I1350">
        <f t="shared" si="94"/>
        <v>61</v>
      </c>
    </row>
    <row r="1351" spans="2:9" x14ac:dyDescent="0.25">
      <c r="B1351">
        <f>IF('Input and Summary Results'!D933=0,FALSE,'Input and Summary Results'!$B933)</f>
        <v>61</v>
      </c>
      <c r="C1351">
        <f>IF(OR(B1351=0,'Input and Summary Results'!D933=0,'Input and Summary Results'!D933=""),FALSE,'Input and Summary Results'!$D933)</f>
        <v>0.61331789000000003</v>
      </c>
      <c r="D1351">
        <f>IF(OR(B1351=0,'Input and Summary Results'!E933=0),FALSE,'Input and Summary Results'!$E933)</f>
        <v>4.3532040000000001E-2</v>
      </c>
      <c r="E1351">
        <f t="shared" si="92"/>
        <v>-0.21231436709961832</v>
      </c>
      <c r="F1351">
        <f t="shared" si="93"/>
        <v>3.0804425678827008E-2</v>
      </c>
      <c r="G1351">
        <f>IF('Input and Summary Results'!$J$4="yes",IF(C1351=FALSE,FALSE,IF('Data Transformation'!E1351&lt;$R$10,E1351,$R$10)),IF(C1351=FALSE,FALSE,IF(C1351&lt;$R$10,C1351,$R$10)))</f>
        <v>0.61331789000000003</v>
      </c>
      <c r="H1351">
        <f>IF('Input and Summary Results'!$J$4="yes",'Data Transformation'!F1351,'Data Transformation'!D1351)</f>
        <v>4.3532040000000001E-2</v>
      </c>
      <c r="I1351">
        <f t="shared" si="94"/>
        <v>61</v>
      </c>
    </row>
    <row r="1352" spans="2:9" x14ac:dyDescent="0.25">
      <c r="B1352">
        <f>IF('Input and Summary Results'!D934=0,FALSE,'Input and Summary Results'!$B934)</f>
        <v>61</v>
      </c>
      <c r="C1352">
        <f>IF(OR(B1352=0,'Input and Summary Results'!D934=0,'Input and Summary Results'!D934=""),FALSE,'Input and Summary Results'!$D934)</f>
        <v>0.61351802</v>
      </c>
      <c r="D1352">
        <f>IF(OR(B1352=0,'Input and Summary Results'!E934=0),FALSE,'Input and Summary Results'!$E934)</f>
        <v>4.0296180000000001E-2</v>
      </c>
      <c r="E1352">
        <f t="shared" si="92"/>
        <v>-0.21217267682999744</v>
      </c>
      <c r="F1352">
        <f t="shared" si="93"/>
        <v>2.8505343852817881E-2</v>
      </c>
      <c r="G1352">
        <f>IF('Input and Summary Results'!$J$4="yes",IF(C1352=FALSE,FALSE,IF('Data Transformation'!E1352&lt;$R$10,E1352,$R$10)),IF(C1352=FALSE,FALSE,IF(C1352&lt;$R$10,C1352,$R$10)))</f>
        <v>0.61351802</v>
      </c>
      <c r="H1352">
        <f>IF('Input and Summary Results'!$J$4="yes",'Data Transformation'!F1352,'Data Transformation'!D1352)</f>
        <v>4.0296180000000001E-2</v>
      </c>
      <c r="I1352">
        <f t="shared" si="94"/>
        <v>61</v>
      </c>
    </row>
    <row r="1353" spans="2:9" x14ac:dyDescent="0.25">
      <c r="B1353">
        <f>IF('Input and Summary Results'!D935=0,FALSE,'Input and Summary Results'!$B935)</f>
        <v>61</v>
      </c>
      <c r="C1353">
        <f>IF(OR(B1353=0,'Input and Summary Results'!D935=0,'Input and Summary Results'!D935=""),FALSE,'Input and Summary Results'!$D935)</f>
        <v>0.62711479000000003</v>
      </c>
      <c r="D1353">
        <f>IF(OR(B1353=0,'Input and Summary Results'!E935=0),FALSE,'Input and Summary Results'!$E935)</f>
        <v>4.4764110000000003E-2</v>
      </c>
      <c r="E1353">
        <f t="shared" si="92"/>
        <v>-0.20265295661638422</v>
      </c>
      <c r="F1353">
        <f t="shared" si="93"/>
        <v>3.0979374190808033E-2</v>
      </c>
      <c r="G1353">
        <f>IF('Input and Summary Results'!$J$4="yes",IF(C1353=FALSE,FALSE,IF('Data Transformation'!E1353&lt;$R$10,E1353,$R$10)),IF(C1353=FALSE,FALSE,IF(C1353&lt;$R$10,C1353,$R$10)))</f>
        <v>0.62711479000000003</v>
      </c>
      <c r="H1353">
        <f>IF('Input and Summary Results'!$J$4="yes",'Data Transformation'!F1353,'Data Transformation'!D1353)</f>
        <v>4.4764110000000003E-2</v>
      </c>
      <c r="I1353">
        <f t="shared" si="94"/>
        <v>61</v>
      </c>
    </row>
    <row r="1354" spans="2:9" x14ac:dyDescent="0.25">
      <c r="B1354">
        <f>IF('Input and Summary Results'!D936=0,FALSE,'Input and Summary Results'!$B936)</f>
        <v>61</v>
      </c>
      <c r="C1354">
        <f>IF(OR(B1354=0,'Input and Summary Results'!D936=0,'Input and Summary Results'!D936=""),FALSE,'Input and Summary Results'!$D936)</f>
        <v>0.67498864999999997</v>
      </c>
      <c r="D1354">
        <f>IF(OR(B1354=0,'Input and Summary Results'!E936=0),FALSE,'Input and Summary Results'!$E936)</f>
        <v>8.0767530000000004E-2</v>
      </c>
      <c r="E1354">
        <f t="shared" si="92"/>
        <v>-0.17070352981165987</v>
      </c>
      <c r="F1354">
        <f t="shared" si="93"/>
        <v>5.1931403616934893E-2</v>
      </c>
      <c r="G1354">
        <f>IF('Input and Summary Results'!$J$4="yes",IF(C1354=FALSE,FALSE,IF('Data Transformation'!E1354&lt;$R$10,E1354,$R$10)),IF(C1354=FALSE,FALSE,IF(C1354&lt;$R$10,C1354,$R$10)))</f>
        <v>0.67498864999999997</v>
      </c>
      <c r="H1354">
        <f>IF('Input and Summary Results'!$J$4="yes",'Data Transformation'!F1354,'Data Transformation'!D1354)</f>
        <v>8.0767530000000004E-2</v>
      </c>
      <c r="I1354">
        <f t="shared" si="94"/>
        <v>61</v>
      </c>
    </row>
    <row r="1355" spans="2:9" x14ac:dyDescent="0.25">
      <c r="B1355">
        <f>IF('Input and Summary Results'!D937=0,FALSE,'Input and Summary Results'!$B937)</f>
        <v>61</v>
      </c>
      <c r="C1355">
        <f>IF(OR(B1355=0,'Input and Summary Results'!D937=0,'Input and Summary Results'!D937=""),FALSE,'Input and Summary Results'!$D937)</f>
        <v>0.71389820999999998</v>
      </c>
      <c r="D1355">
        <f>IF(OR(B1355=0,'Input and Summary Results'!E937=0),FALSE,'Input and Summary Results'!$E937)</f>
        <v>8.1286280000000002E-2</v>
      </c>
      <c r="E1355">
        <f t="shared" si="92"/>
        <v>-0.14636370697276477</v>
      </c>
      <c r="F1355">
        <f t="shared" si="93"/>
        <v>4.9416352395672769E-2</v>
      </c>
      <c r="G1355">
        <f>IF('Input and Summary Results'!$J$4="yes",IF(C1355=FALSE,FALSE,IF('Data Transformation'!E1355&lt;$R$10,E1355,$R$10)),IF(C1355=FALSE,FALSE,IF(C1355&lt;$R$10,C1355,$R$10)))</f>
        <v>0.71389820999999998</v>
      </c>
      <c r="H1355">
        <f>IF('Input and Summary Results'!$J$4="yes",'Data Transformation'!F1355,'Data Transformation'!D1355)</f>
        <v>8.1286280000000002E-2</v>
      </c>
      <c r="I1355">
        <f t="shared" si="94"/>
        <v>61</v>
      </c>
    </row>
    <row r="1356" spans="2:9" x14ac:dyDescent="0.25">
      <c r="B1356">
        <f>IF('Input and Summary Results'!D938=0,FALSE,'Input and Summary Results'!$B938)</f>
        <v>61</v>
      </c>
      <c r="C1356">
        <f>IF(OR(B1356=0,'Input and Summary Results'!D938=0,'Input and Summary Results'!D938=""),FALSE,'Input and Summary Results'!$D938)</f>
        <v>0.76999267000000005</v>
      </c>
      <c r="D1356">
        <f>IF(OR(B1356=0,'Input and Summary Results'!E938=0),FALSE,'Input and Summary Results'!$E938)</f>
        <v>5.6306189999999999E-2</v>
      </c>
      <c r="E1356">
        <f t="shared" si="92"/>
        <v>-0.11351340910505642</v>
      </c>
      <c r="F1356">
        <f t="shared" si="93"/>
        <v>3.1736518296985865E-2</v>
      </c>
      <c r="G1356">
        <f>IF('Input and Summary Results'!$J$4="yes",IF(C1356=FALSE,FALSE,IF('Data Transformation'!E1356&lt;$R$10,E1356,$R$10)),IF(C1356=FALSE,FALSE,IF(C1356&lt;$R$10,C1356,$R$10)))</f>
        <v>0.76999267000000005</v>
      </c>
      <c r="H1356">
        <f>IF('Input and Summary Results'!$J$4="yes",'Data Transformation'!F1356,'Data Transformation'!D1356)</f>
        <v>5.6306189999999999E-2</v>
      </c>
      <c r="I1356">
        <f t="shared" si="94"/>
        <v>61</v>
      </c>
    </row>
    <row r="1357" spans="2:9" x14ac:dyDescent="0.25">
      <c r="B1357">
        <f>IF('Input and Summary Results'!D939=0,FALSE,'Input and Summary Results'!$B939)</f>
        <v>61</v>
      </c>
      <c r="C1357">
        <f>IF(OR(B1357=0,'Input and Summary Results'!D939=0,'Input and Summary Results'!D939=""),FALSE,'Input and Summary Results'!$D939)</f>
        <v>0.90439581999999996</v>
      </c>
      <c r="D1357">
        <f>IF(OR(B1357=0,'Input and Summary Results'!E939=0),FALSE,'Input and Summary Results'!$E939)</f>
        <v>3.99324E-2</v>
      </c>
      <c r="E1357">
        <f t="shared" si="92"/>
        <v>-4.3641453574720261E-2</v>
      </c>
      <c r="F1357">
        <f t="shared" si="93"/>
        <v>1.916269537822499E-2</v>
      </c>
      <c r="G1357">
        <f>IF('Input and Summary Results'!$J$4="yes",IF(C1357=FALSE,FALSE,IF('Data Transformation'!E1357&lt;$R$10,E1357,$R$10)),IF(C1357=FALSE,FALSE,IF(C1357&lt;$R$10,C1357,$R$10)))</f>
        <v>0.90439581999999996</v>
      </c>
      <c r="H1357">
        <f>IF('Input and Summary Results'!$J$4="yes",'Data Transformation'!F1357,'Data Transformation'!D1357)</f>
        <v>3.99324E-2</v>
      </c>
      <c r="I1357">
        <f t="shared" si="94"/>
        <v>61</v>
      </c>
    </row>
    <row r="1358" spans="2:9" x14ac:dyDescent="0.25">
      <c r="B1358">
        <f>IF('Input and Summary Results'!D940=0,FALSE,'Input and Summary Results'!$B940)</f>
        <v>61</v>
      </c>
      <c r="C1358">
        <f>IF(OR(B1358=0,'Input and Summary Results'!D940=0,'Input and Summary Results'!D940=""),FALSE,'Input and Summary Results'!$D940)</f>
        <v>1.11596608</v>
      </c>
      <c r="D1358">
        <f>IF(OR(B1358=0,'Input and Summary Results'!E940=0),FALSE,'Input and Summary Results'!$E940)</f>
        <v>3.4008330000000003E-2</v>
      </c>
      <c r="E1358">
        <f t="shared" si="92"/>
        <v>4.7650994339280599E-2</v>
      </c>
      <c r="F1358">
        <f t="shared" si="93"/>
        <v>1.3225863657074597E-2</v>
      </c>
      <c r="G1358">
        <f>IF('Input and Summary Results'!$J$4="yes",IF(C1358=FALSE,FALSE,IF('Data Transformation'!E1358&lt;$R$10,E1358,$R$10)),IF(C1358=FALSE,FALSE,IF(C1358&lt;$R$10,C1358,$R$10)))</f>
        <v>1.11596608</v>
      </c>
      <c r="H1358">
        <f>IF('Input and Summary Results'!$J$4="yes",'Data Transformation'!F1358,'Data Transformation'!D1358)</f>
        <v>3.4008330000000003E-2</v>
      </c>
      <c r="I1358">
        <f t="shared" si="94"/>
        <v>61</v>
      </c>
    </row>
    <row r="1359" spans="2:9" x14ac:dyDescent="0.25">
      <c r="B1359">
        <f>IF('Input and Summary Results'!D941=0,FALSE,'Input and Summary Results'!$B941)</f>
        <v>61</v>
      </c>
      <c r="C1359">
        <f>IF(OR(B1359=0,'Input and Summary Results'!D941=0,'Input and Summary Results'!D941=""),FALSE,'Input and Summary Results'!$D941)</f>
        <v>1.1310306299999999</v>
      </c>
      <c r="D1359">
        <f>IF(OR(B1359=0,'Input and Summary Results'!E941=0),FALSE,'Input and Summary Results'!$E941)</f>
        <v>8.2629279999999999E-2</v>
      </c>
      <c r="E1359">
        <f t="shared" si="92"/>
        <v>5.3474366428420864E-2</v>
      </c>
      <c r="F1359">
        <f t="shared" si="93"/>
        <v>3.170657501998863E-2</v>
      </c>
      <c r="G1359">
        <f>IF('Input and Summary Results'!$J$4="yes",IF(C1359=FALSE,FALSE,IF('Data Transformation'!E1359&lt;$R$10,E1359,$R$10)),IF(C1359=FALSE,FALSE,IF(C1359&lt;$R$10,C1359,$R$10)))</f>
        <v>1.1310306299999999</v>
      </c>
      <c r="H1359">
        <f>IF('Input and Summary Results'!$J$4="yes",'Data Transformation'!F1359,'Data Transformation'!D1359)</f>
        <v>8.2629279999999999E-2</v>
      </c>
      <c r="I1359">
        <f t="shared" si="94"/>
        <v>61</v>
      </c>
    </row>
    <row r="1360" spans="2:9" x14ac:dyDescent="0.25">
      <c r="B1360">
        <f>IF('Input and Summary Results'!D942=0,FALSE,'Input and Summary Results'!$B942)</f>
        <v>62</v>
      </c>
      <c r="C1360">
        <f>IF(OR(B1360=0,'Input and Summary Results'!D942=0,'Input and Summary Results'!D942=""),FALSE,'Input and Summary Results'!$D942)</f>
        <v>0.3704826</v>
      </c>
      <c r="D1360">
        <f>IF(OR(B1360=0,'Input and Summary Results'!E942=0),FALSE,'Input and Summary Results'!$E942)</f>
        <v>6.7553760000000004E-2</v>
      </c>
      <c r="E1360">
        <f t="shared" si="92"/>
        <v>-0.43123218417975701</v>
      </c>
      <c r="F1360">
        <f t="shared" si="93"/>
        <v>7.9135516323843552E-2</v>
      </c>
      <c r="G1360">
        <f>IF('Input and Summary Results'!$J$4="yes",IF(C1360=FALSE,FALSE,IF('Data Transformation'!E1360&lt;$R$10,E1360,$R$10)),IF(C1360=FALSE,FALSE,IF(C1360&lt;$R$10,C1360,$R$10)))</f>
        <v>0.3704826</v>
      </c>
      <c r="H1360">
        <f>IF('Input and Summary Results'!$J$4="yes",'Data Transformation'!F1360,'Data Transformation'!D1360)</f>
        <v>6.7553760000000004E-2</v>
      </c>
      <c r="I1360">
        <f t="shared" si="94"/>
        <v>62</v>
      </c>
    </row>
    <row r="1361" spans="2:9" x14ac:dyDescent="0.25">
      <c r="B1361">
        <f>IF('Input and Summary Results'!D943=0,FALSE,'Input and Summary Results'!$B943)</f>
        <v>62</v>
      </c>
      <c r="C1361">
        <f>IF(OR(B1361=0,'Input and Summary Results'!D943=0,'Input and Summary Results'!D943=""),FALSE,'Input and Summary Results'!$D943)</f>
        <v>0.47887064000000001</v>
      </c>
      <c r="D1361">
        <f>IF(OR(B1361=0,'Input and Summary Results'!E943=0),FALSE,'Input and Summary Results'!$E943)</f>
        <v>9.0895149999999994E-2</v>
      </c>
      <c r="E1361">
        <f t="shared" si="92"/>
        <v>-0.31978178913585331</v>
      </c>
      <c r="F1361">
        <f t="shared" si="93"/>
        <v>8.2378186935828837E-2</v>
      </c>
      <c r="G1361">
        <f>IF('Input and Summary Results'!$J$4="yes",IF(C1361=FALSE,FALSE,IF('Data Transformation'!E1361&lt;$R$10,E1361,$R$10)),IF(C1361=FALSE,FALSE,IF(C1361&lt;$R$10,C1361,$R$10)))</f>
        <v>0.47887064000000001</v>
      </c>
      <c r="H1361">
        <f>IF('Input and Summary Results'!$J$4="yes",'Data Transformation'!F1361,'Data Transformation'!D1361)</f>
        <v>9.0895149999999994E-2</v>
      </c>
      <c r="I1361">
        <f t="shared" si="94"/>
        <v>62</v>
      </c>
    </row>
    <row r="1362" spans="2:9" x14ac:dyDescent="0.25">
      <c r="B1362">
        <f>IF('Input and Summary Results'!D944=0,FALSE,'Input and Summary Results'!$B944)</f>
        <v>62</v>
      </c>
      <c r="C1362">
        <f>IF(OR(B1362=0,'Input and Summary Results'!D944=0,'Input and Summary Results'!D944=""),FALSE,'Input and Summary Results'!$D944)</f>
        <v>0.50532491000000002</v>
      </c>
      <c r="D1362">
        <f>IF(OR(B1362=0,'Input and Summary Results'!E944=0),FALSE,'Input and Summary Results'!$E944)</f>
        <v>9.471425E-2</v>
      </c>
      <c r="E1362">
        <f t="shared" si="92"/>
        <v>-0.2964292926802411</v>
      </c>
      <c r="F1362">
        <f t="shared" si="93"/>
        <v>8.1345652443692115E-2</v>
      </c>
      <c r="G1362">
        <f>IF('Input and Summary Results'!$J$4="yes",IF(C1362=FALSE,FALSE,IF('Data Transformation'!E1362&lt;$R$10,E1362,$R$10)),IF(C1362=FALSE,FALSE,IF(C1362&lt;$R$10,C1362,$R$10)))</f>
        <v>0.50532491000000002</v>
      </c>
      <c r="H1362">
        <f>IF('Input and Summary Results'!$J$4="yes",'Data Transformation'!F1362,'Data Transformation'!D1362)</f>
        <v>9.471425E-2</v>
      </c>
      <c r="I1362">
        <f t="shared" si="94"/>
        <v>62</v>
      </c>
    </row>
    <row r="1363" spans="2:9" x14ac:dyDescent="0.25">
      <c r="B1363">
        <f>IF('Input and Summary Results'!D945=0,FALSE,'Input and Summary Results'!$B945)</f>
        <v>62</v>
      </c>
      <c r="C1363">
        <f>IF(OR(B1363=0,'Input and Summary Results'!D945=0,'Input and Summary Results'!D945=""),FALSE,'Input and Summary Results'!$D945)</f>
        <v>0.51614497000000004</v>
      </c>
      <c r="D1363">
        <f>IF(OR(B1363=0,'Input and Summary Results'!E945=0),FALSE,'Input and Summary Results'!$E945)</f>
        <v>5.6469699999999998E-2</v>
      </c>
      <c r="E1363">
        <f t="shared" si="92"/>
        <v>-0.28722830064323418</v>
      </c>
      <c r="F1363">
        <f t="shared" si="93"/>
        <v>4.7482492757800192E-2</v>
      </c>
      <c r="G1363">
        <f>IF('Input and Summary Results'!$J$4="yes",IF(C1363=FALSE,FALSE,IF('Data Transformation'!E1363&lt;$R$10,E1363,$R$10)),IF(C1363=FALSE,FALSE,IF(C1363&lt;$R$10,C1363,$R$10)))</f>
        <v>0.51614497000000004</v>
      </c>
      <c r="H1363">
        <f>IF('Input and Summary Results'!$J$4="yes",'Data Transformation'!F1363,'Data Transformation'!D1363)</f>
        <v>5.6469699999999998E-2</v>
      </c>
      <c r="I1363">
        <f t="shared" si="94"/>
        <v>62</v>
      </c>
    </row>
    <row r="1364" spans="2:9" x14ac:dyDescent="0.25">
      <c r="B1364">
        <f>IF('Input and Summary Results'!D946=0,FALSE,'Input and Summary Results'!$B946)</f>
        <v>62</v>
      </c>
      <c r="C1364">
        <f>IF(OR(B1364=0,'Input and Summary Results'!D946=0,'Input and Summary Results'!D946=""),FALSE,'Input and Summary Results'!$D946)</f>
        <v>0.56643966999999995</v>
      </c>
      <c r="D1364">
        <f>IF(OR(B1364=0,'Input and Summary Results'!E946=0),FALSE,'Input and Summary Results'!$E946)</f>
        <v>5.6863110000000001E-2</v>
      </c>
      <c r="E1364">
        <f t="shared" si="92"/>
        <v>-0.24684633890092425</v>
      </c>
      <c r="F1364">
        <f t="shared" si="93"/>
        <v>4.3567905016257076E-2</v>
      </c>
      <c r="G1364">
        <f>IF('Input and Summary Results'!$J$4="yes",IF(C1364=FALSE,FALSE,IF('Data Transformation'!E1364&lt;$R$10,E1364,$R$10)),IF(C1364=FALSE,FALSE,IF(C1364&lt;$R$10,C1364,$R$10)))</f>
        <v>0.56643966999999995</v>
      </c>
      <c r="H1364">
        <f>IF('Input and Summary Results'!$J$4="yes",'Data Transformation'!F1364,'Data Transformation'!D1364)</f>
        <v>5.6863110000000001E-2</v>
      </c>
      <c r="I1364">
        <f t="shared" si="94"/>
        <v>62</v>
      </c>
    </row>
    <row r="1365" spans="2:9" x14ac:dyDescent="0.25">
      <c r="B1365">
        <f>IF('Input and Summary Results'!D947=0,FALSE,'Input and Summary Results'!$B947)</f>
        <v>62</v>
      </c>
      <c r="C1365">
        <f>IF(OR(B1365=0,'Input and Summary Results'!D947=0,'Input and Summary Results'!D947=""),FALSE,'Input and Summary Results'!$D947)</f>
        <v>0.58158379999999998</v>
      </c>
      <c r="D1365">
        <f>IF(OR(B1365=0,'Input and Summary Results'!E947=0),FALSE,'Input and Summary Results'!$E947)</f>
        <v>5.1454550000000002E-2</v>
      </c>
      <c r="E1365">
        <f t="shared" si="92"/>
        <v>-0.23538769924082351</v>
      </c>
      <c r="F1365">
        <f t="shared" si="93"/>
        <v>3.8397346521687852E-2</v>
      </c>
      <c r="G1365">
        <f>IF('Input and Summary Results'!$J$4="yes",IF(C1365=FALSE,FALSE,IF('Data Transformation'!E1365&lt;$R$10,E1365,$R$10)),IF(C1365=FALSE,FALSE,IF(C1365&lt;$R$10,C1365,$R$10)))</f>
        <v>0.58158379999999998</v>
      </c>
      <c r="H1365">
        <f>IF('Input and Summary Results'!$J$4="yes",'Data Transformation'!F1365,'Data Transformation'!D1365)</f>
        <v>5.1454550000000002E-2</v>
      </c>
      <c r="I1365">
        <f t="shared" si="94"/>
        <v>62</v>
      </c>
    </row>
    <row r="1366" spans="2:9" x14ac:dyDescent="0.25">
      <c r="B1366">
        <f>IF('Input and Summary Results'!D948=0,FALSE,'Input and Summary Results'!$B948)</f>
        <v>62</v>
      </c>
      <c r="C1366">
        <f>IF(OR(B1366=0,'Input and Summary Results'!D948=0,'Input and Summary Results'!D948=""),FALSE,'Input and Summary Results'!$D948)</f>
        <v>0.61138462999999998</v>
      </c>
      <c r="D1366">
        <f>IF(OR(B1366=0,'Input and Summary Results'!E948=0),FALSE,'Input and Summary Results'!$E948)</f>
        <v>5.0029030000000002E-2</v>
      </c>
      <c r="E1366">
        <f t="shared" si="92"/>
        <v>-0.21368548348708258</v>
      </c>
      <c r="F1366">
        <f t="shared" si="93"/>
        <v>3.5513812344284808E-2</v>
      </c>
      <c r="G1366">
        <f>IF('Input and Summary Results'!$J$4="yes",IF(C1366=FALSE,FALSE,IF('Data Transformation'!E1366&lt;$R$10,E1366,$R$10)),IF(C1366=FALSE,FALSE,IF(C1366&lt;$R$10,C1366,$R$10)))</f>
        <v>0.61138462999999998</v>
      </c>
      <c r="H1366">
        <f>IF('Input and Summary Results'!$J$4="yes",'Data Transformation'!F1366,'Data Transformation'!D1366)</f>
        <v>5.0029030000000002E-2</v>
      </c>
      <c r="I1366">
        <f t="shared" si="94"/>
        <v>62</v>
      </c>
    </row>
    <row r="1367" spans="2:9" x14ac:dyDescent="0.25">
      <c r="B1367">
        <f>IF('Input and Summary Results'!D949=0,FALSE,'Input and Summary Results'!$B949)</f>
        <v>62</v>
      </c>
      <c r="C1367">
        <f>IF(OR(B1367=0,'Input and Summary Results'!D949=0,'Input and Summary Results'!D949=""),FALSE,'Input and Summary Results'!$D949)</f>
        <v>0.63752779000000004</v>
      </c>
      <c r="D1367">
        <f>IF(OR(B1367=0,'Input and Summary Results'!E949=0),FALSE,'Input and Summary Results'!$E949)</f>
        <v>7.6007820000000004E-2</v>
      </c>
      <c r="E1367">
        <f t="shared" si="92"/>
        <v>-0.19550087947345518</v>
      </c>
      <c r="F1367">
        <f t="shared" si="93"/>
        <v>5.1742676001621822E-2</v>
      </c>
      <c r="G1367">
        <f>IF('Input and Summary Results'!$J$4="yes",IF(C1367=FALSE,FALSE,IF('Data Transformation'!E1367&lt;$R$10,E1367,$R$10)),IF(C1367=FALSE,FALSE,IF(C1367&lt;$R$10,C1367,$R$10)))</f>
        <v>0.63752779000000004</v>
      </c>
      <c r="H1367">
        <f>IF('Input and Summary Results'!$J$4="yes",'Data Transformation'!F1367,'Data Transformation'!D1367)</f>
        <v>7.6007820000000004E-2</v>
      </c>
      <c r="I1367">
        <f t="shared" si="94"/>
        <v>62</v>
      </c>
    </row>
    <row r="1368" spans="2:9" x14ac:dyDescent="0.25">
      <c r="B1368">
        <f>IF('Input and Summary Results'!D950=0,FALSE,'Input and Summary Results'!$B950)</f>
        <v>62</v>
      </c>
      <c r="C1368">
        <f>IF(OR(B1368=0,'Input and Summary Results'!D950=0,'Input and Summary Results'!D950=""),FALSE,'Input and Summary Results'!$D950)</f>
        <v>0.65922742000000001</v>
      </c>
      <c r="D1368">
        <f>IF(OR(B1368=0,'Input and Summary Results'!E950=0),FALSE,'Input and Summary Results'!$E950)</f>
        <v>0.11642168</v>
      </c>
      <c r="E1368">
        <f t="shared" si="92"/>
        <v>-0.18096473682818662</v>
      </c>
      <c r="F1368">
        <f t="shared" si="93"/>
        <v>7.6645794132774392E-2</v>
      </c>
      <c r="G1368">
        <f>IF('Input and Summary Results'!$J$4="yes",IF(C1368=FALSE,FALSE,IF('Data Transformation'!E1368&lt;$R$10,E1368,$R$10)),IF(C1368=FALSE,FALSE,IF(C1368&lt;$R$10,C1368,$R$10)))</f>
        <v>0.65922742000000001</v>
      </c>
      <c r="H1368">
        <f>IF('Input and Summary Results'!$J$4="yes",'Data Transformation'!F1368,'Data Transformation'!D1368)</f>
        <v>0.11642168</v>
      </c>
      <c r="I1368">
        <f t="shared" si="94"/>
        <v>62</v>
      </c>
    </row>
    <row r="1369" spans="2:9" x14ac:dyDescent="0.25">
      <c r="B1369">
        <f>IF('Input and Summary Results'!D951=0,FALSE,'Input and Summary Results'!$B951)</f>
        <v>62</v>
      </c>
      <c r="C1369">
        <f>IF(OR(B1369=0,'Input and Summary Results'!D951=0,'Input and Summary Results'!D951=""),FALSE,'Input and Summary Results'!$D951)</f>
        <v>0.67031110000000005</v>
      </c>
      <c r="D1369">
        <f>IF(OR(B1369=0,'Input and Summary Results'!E951=0),FALSE,'Input and Summary Results'!$E951)</f>
        <v>6.8815169999999995E-2</v>
      </c>
      <c r="E1369">
        <f t="shared" si="92"/>
        <v>-0.17372358885804901</v>
      </c>
      <c r="F1369">
        <f t="shared" si="93"/>
        <v>4.4555108486193942E-2</v>
      </c>
      <c r="G1369">
        <f>IF('Input and Summary Results'!$J$4="yes",IF(C1369=FALSE,FALSE,IF('Data Transformation'!E1369&lt;$R$10,E1369,$R$10)),IF(C1369=FALSE,FALSE,IF(C1369&lt;$R$10,C1369,$R$10)))</f>
        <v>0.67031110000000005</v>
      </c>
      <c r="H1369">
        <f>IF('Input and Summary Results'!$J$4="yes",'Data Transformation'!F1369,'Data Transformation'!D1369)</f>
        <v>6.8815169999999995E-2</v>
      </c>
      <c r="I1369">
        <f t="shared" si="94"/>
        <v>62</v>
      </c>
    </row>
    <row r="1370" spans="2:9" x14ac:dyDescent="0.25">
      <c r="B1370">
        <f>IF('Input and Summary Results'!D952=0,FALSE,'Input and Summary Results'!$B952)</f>
        <v>62</v>
      </c>
      <c r="C1370">
        <f>IF(OR(B1370=0,'Input and Summary Results'!D952=0,'Input and Summary Results'!D952=""),FALSE,'Input and Summary Results'!$D952)</f>
        <v>0.67458090999999998</v>
      </c>
      <c r="D1370">
        <f>IF(OR(B1370=0,'Input and Summary Results'!E952=0),FALSE,'Input and Summary Results'!$E952)</f>
        <v>8.6956309999999995E-2</v>
      </c>
      <c r="E1370">
        <f t="shared" si="92"/>
        <v>-0.1709659530948868</v>
      </c>
      <c r="F1370">
        <f t="shared" si="93"/>
        <v>5.594442116661736E-2</v>
      </c>
      <c r="G1370">
        <f>IF('Input and Summary Results'!$J$4="yes",IF(C1370=FALSE,FALSE,IF('Data Transformation'!E1370&lt;$R$10,E1370,$R$10)),IF(C1370=FALSE,FALSE,IF(C1370&lt;$R$10,C1370,$R$10)))</f>
        <v>0.67458090999999998</v>
      </c>
      <c r="H1370">
        <f>IF('Input and Summary Results'!$J$4="yes",'Data Transformation'!F1370,'Data Transformation'!D1370)</f>
        <v>8.6956309999999995E-2</v>
      </c>
      <c r="I1370">
        <f t="shared" si="94"/>
        <v>62</v>
      </c>
    </row>
    <row r="1371" spans="2:9" x14ac:dyDescent="0.25">
      <c r="B1371">
        <f>IF('Input and Summary Results'!D953=0,FALSE,'Input and Summary Results'!$B953)</f>
        <v>62</v>
      </c>
      <c r="C1371">
        <f>IF(OR(B1371=0,'Input and Summary Results'!D953=0,'Input and Summary Results'!D953=""),FALSE,'Input and Summary Results'!$D953)</f>
        <v>0.67696476000000005</v>
      </c>
      <c r="D1371">
        <f>IF(OR(B1371=0,'Input and Summary Results'!E953=0),FALSE,'Input and Summary Results'!$E953)</f>
        <v>0.10852001999999999</v>
      </c>
      <c r="E1371">
        <f t="shared" si="92"/>
        <v>-0.16943393831024853</v>
      </c>
      <c r="F1371">
        <f t="shared" si="93"/>
        <v>6.9571846959951056E-2</v>
      </c>
      <c r="G1371">
        <f>IF('Input and Summary Results'!$J$4="yes",IF(C1371=FALSE,FALSE,IF('Data Transformation'!E1371&lt;$R$10,E1371,$R$10)),IF(C1371=FALSE,FALSE,IF(C1371&lt;$R$10,C1371,$R$10)))</f>
        <v>0.67696476000000005</v>
      </c>
      <c r="H1371">
        <f>IF('Input and Summary Results'!$J$4="yes",'Data Transformation'!F1371,'Data Transformation'!D1371)</f>
        <v>0.10852001999999999</v>
      </c>
      <c r="I1371">
        <f t="shared" si="94"/>
        <v>62</v>
      </c>
    </row>
    <row r="1372" spans="2:9" x14ac:dyDescent="0.25">
      <c r="B1372">
        <f>IF('Input and Summary Results'!D954=0,FALSE,'Input and Summary Results'!$B954)</f>
        <v>62</v>
      </c>
      <c r="C1372">
        <f>IF(OR(B1372=0,'Input and Summary Results'!D954=0,'Input and Summary Results'!D954=""),FALSE,'Input and Summary Results'!$D954)</f>
        <v>0.71257672000000005</v>
      </c>
      <c r="D1372">
        <f>IF(OR(B1372=0,'Input and Summary Results'!E954=0),FALSE,'Input and Summary Results'!$E954)</f>
        <v>9.3526869999999998E-2</v>
      </c>
      <c r="E1372">
        <f t="shared" si="92"/>
        <v>-0.14716837022621951</v>
      </c>
      <c r="F1372">
        <f t="shared" si="93"/>
        <v>5.6963215946768508E-2</v>
      </c>
      <c r="G1372">
        <f>IF('Input and Summary Results'!$J$4="yes",IF(C1372=FALSE,FALSE,IF('Data Transformation'!E1372&lt;$R$10,E1372,$R$10)),IF(C1372=FALSE,FALSE,IF(C1372&lt;$R$10,C1372,$R$10)))</f>
        <v>0.71257672000000005</v>
      </c>
      <c r="H1372">
        <f>IF('Input and Summary Results'!$J$4="yes",'Data Transformation'!F1372,'Data Transformation'!D1372)</f>
        <v>9.3526869999999998E-2</v>
      </c>
      <c r="I1372">
        <f t="shared" si="94"/>
        <v>62</v>
      </c>
    </row>
    <row r="1373" spans="2:9" x14ac:dyDescent="0.25">
      <c r="B1373">
        <f>IF('Input and Summary Results'!D955=0,FALSE,'Input and Summary Results'!$B955)</f>
        <v>62</v>
      </c>
      <c r="C1373">
        <f>IF(OR(B1373=0,'Input and Summary Results'!D955=0,'Input and Summary Results'!D955=""),FALSE,'Input and Summary Results'!$D955)</f>
        <v>0.72725991000000001</v>
      </c>
      <c r="D1373">
        <f>IF(OR(B1373=0,'Input and Summary Results'!E955=0),FALSE,'Input and Summary Results'!$E955)</f>
        <v>5.1075629999999997E-2</v>
      </c>
      <c r="E1373">
        <f t="shared" si="92"/>
        <v>-0.13831035213110288</v>
      </c>
      <c r="F1373">
        <f t="shared" si="93"/>
        <v>3.0479919372979048E-2</v>
      </c>
      <c r="G1373">
        <f>IF('Input and Summary Results'!$J$4="yes",IF(C1373=FALSE,FALSE,IF('Data Transformation'!E1373&lt;$R$10,E1373,$R$10)),IF(C1373=FALSE,FALSE,IF(C1373&lt;$R$10,C1373,$R$10)))</f>
        <v>0.72725991000000001</v>
      </c>
      <c r="H1373">
        <f>IF('Input and Summary Results'!$J$4="yes",'Data Transformation'!F1373,'Data Transformation'!D1373)</f>
        <v>5.1075629999999997E-2</v>
      </c>
      <c r="I1373">
        <f t="shared" si="94"/>
        <v>62</v>
      </c>
    </row>
    <row r="1374" spans="2:9" x14ac:dyDescent="0.25">
      <c r="B1374">
        <f>IF('Input and Summary Results'!D956=0,FALSE,'Input and Summary Results'!$B956)</f>
        <v>62</v>
      </c>
      <c r="C1374">
        <f>IF(OR(B1374=0,'Input and Summary Results'!D956=0,'Input and Summary Results'!D956=""),FALSE,'Input and Summary Results'!$D956)</f>
        <v>0.75495911999999998</v>
      </c>
      <c r="D1374">
        <f>IF(OR(B1374=0,'Input and Summary Results'!E956=0),FALSE,'Input and Summary Results'!$E956)</f>
        <v>9.5621510000000007E-2</v>
      </c>
      <c r="E1374">
        <f t="shared" si="92"/>
        <v>-0.12207656418417305</v>
      </c>
      <c r="F1374">
        <f t="shared" si="93"/>
        <v>5.4969513236690228E-2</v>
      </c>
      <c r="G1374">
        <f>IF('Input and Summary Results'!$J$4="yes",IF(C1374=FALSE,FALSE,IF('Data Transformation'!E1374&lt;$R$10,E1374,$R$10)),IF(C1374=FALSE,FALSE,IF(C1374&lt;$R$10,C1374,$R$10)))</f>
        <v>0.75495911999999998</v>
      </c>
      <c r="H1374">
        <f>IF('Input and Summary Results'!$J$4="yes",'Data Transformation'!F1374,'Data Transformation'!D1374)</f>
        <v>9.5621510000000007E-2</v>
      </c>
      <c r="I1374">
        <f t="shared" si="94"/>
        <v>62</v>
      </c>
    </row>
    <row r="1375" spans="2:9" x14ac:dyDescent="0.25">
      <c r="B1375">
        <f>IF('Input and Summary Results'!D957=0,FALSE,'Input and Summary Results'!$B957)</f>
        <v>62</v>
      </c>
      <c r="C1375">
        <f>IF(OR(B1375=0,'Input and Summary Results'!D957=0,'Input and Summary Results'!D957=""),FALSE,'Input and Summary Results'!$D957)</f>
        <v>0.83808687999999998</v>
      </c>
      <c r="D1375">
        <f>IF(OR(B1375=0,'Input and Summary Results'!E957=0),FALSE,'Input and Summary Results'!$E957)</f>
        <v>8.9022989999999996E-2</v>
      </c>
      <c r="E1375">
        <f t="shared" si="92"/>
        <v>-7.6710958041790109E-2</v>
      </c>
      <c r="F1375">
        <f t="shared" si="93"/>
        <v>4.6100205816370733E-2</v>
      </c>
      <c r="G1375">
        <f>IF('Input and Summary Results'!$J$4="yes",IF(C1375=FALSE,FALSE,IF('Data Transformation'!E1375&lt;$R$10,E1375,$R$10)),IF(C1375=FALSE,FALSE,IF(C1375&lt;$R$10,C1375,$R$10)))</f>
        <v>0.83808687999999998</v>
      </c>
      <c r="H1375">
        <f>IF('Input and Summary Results'!$J$4="yes",'Data Transformation'!F1375,'Data Transformation'!D1375)</f>
        <v>8.9022989999999996E-2</v>
      </c>
      <c r="I1375">
        <f t="shared" si="94"/>
        <v>62</v>
      </c>
    </row>
    <row r="1376" spans="2:9" x14ac:dyDescent="0.25">
      <c r="B1376">
        <f>IF('Input and Summary Results'!D958=0,FALSE,'Input and Summary Results'!$B958)</f>
        <v>62</v>
      </c>
      <c r="C1376">
        <f>IF(OR(B1376=0,'Input and Summary Results'!D958=0,'Input and Summary Results'!D958=""),FALSE,'Input and Summary Results'!$D958)</f>
        <v>0.85569097999999999</v>
      </c>
      <c r="D1376">
        <f>IF(OR(B1376=0,'Input and Summary Results'!E958=0),FALSE,'Input and Summary Results'!$E958)</f>
        <v>9.1364940000000006E-2</v>
      </c>
      <c r="E1376">
        <f t="shared" si="92"/>
        <v>-6.7683045966618227E-2</v>
      </c>
      <c r="F1376">
        <f t="shared" si="93"/>
        <v>4.6339607272709596E-2</v>
      </c>
      <c r="G1376">
        <f>IF('Input and Summary Results'!$J$4="yes",IF(C1376=FALSE,FALSE,IF('Data Transformation'!E1376&lt;$R$10,E1376,$R$10)),IF(C1376=FALSE,FALSE,IF(C1376&lt;$R$10,C1376,$R$10)))</f>
        <v>0.85569097999999999</v>
      </c>
      <c r="H1376">
        <f>IF('Input and Summary Results'!$J$4="yes",'Data Transformation'!F1376,'Data Transformation'!D1376)</f>
        <v>9.1364940000000006E-2</v>
      </c>
      <c r="I1376">
        <f t="shared" si="94"/>
        <v>62</v>
      </c>
    </row>
    <row r="1377" spans="2:9" x14ac:dyDescent="0.25">
      <c r="B1377">
        <f>IF('Input and Summary Results'!D959=0,FALSE,'Input and Summary Results'!$B959)</f>
        <v>62</v>
      </c>
      <c r="C1377">
        <f>IF(OR(B1377=0,'Input and Summary Results'!D959=0,'Input and Summary Results'!D959=""),FALSE,'Input and Summary Results'!$D959)</f>
        <v>1.01327335</v>
      </c>
      <c r="D1377">
        <f>IF(OR(B1377=0,'Input and Summary Results'!E959=0),FALSE,'Input and Summary Results'!$E959)</f>
        <v>6.8442929999999999E-2</v>
      </c>
      <c r="E1377">
        <f t="shared" si="92"/>
        <v>5.7266204663423909E-3</v>
      </c>
      <c r="F1377">
        <f t="shared" si="93"/>
        <v>2.9315121748736413E-2</v>
      </c>
      <c r="G1377">
        <f>IF('Input and Summary Results'!$J$4="yes",IF(C1377=FALSE,FALSE,IF('Data Transformation'!E1377&lt;$R$10,E1377,$R$10)),IF(C1377=FALSE,FALSE,IF(C1377&lt;$R$10,C1377,$R$10)))</f>
        <v>1.01327335</v>
      </c>
      <c r="H1377">
        <f>IF('Input and Summary Results'!$J$4="yes",'Data Transformation'!F1377,'Data Transformation'!D1377)</f>
        <v>6.8442929999999999E-2</v>
      </c>
      <c r="I1377">
        <f t="shared" si="94"/>
        <v>62</v>
      </c>
    </row>
    <row r="1378" spans="2:9" x14ac:dyDescent="0.25">
      <c r="B1378">
        <f>IF('Input and Summary Results'!D960=0,FALSE,'Input and Summary Results'!$B960)</f>
        <v>63</v>
      </c>
      <c r="C1378">
        <f>IF(OR(B1378=0,'Input and Summary Results'!D960=0,'Input and Summary Results'!D960=""),FALSE,'Input and Summary Results'!$D960)</f>
        <v>0.54555030000000004</v>
      </c>
      <c r="D1378">
        <f>IF(OR(B1378=0,'Input and Summary Results'!E960=0),FALSE,'Input and Summary Results'!$E960)</f>
        <v>5.7282220000000002E-2</v>
      </c>
      <c r="E1378">
        <f t="shared" si="92"/>
        <v>-0.26316520106950098</v>
      </c>
      <c r="F1378">
        <f t="shared" si="93"/>
        <v>4.5569553311582814E-2</v>
      </c>
      <c r="G1378">
        <f>IF('Input and Summary Results'!$J$4="yes",IF(C1378=FALSE,FALSE,IF('Data Transformation'!E1378&lt;$R$10,E1378,$R$10)),IF(C1378=FALSE,FALSE,IF(C1378&lt;$R$10,C1378,$R$10)))</f>
        <v>0.54555030000000004</v>
      </c>
      <c r="H1378">
        <f>IF('Input and Summary Results'!$J$4="yes",'Data Transformation'!F1378,'Data Transformation'!D1378)</f>
        <v>5.7282220000000002E-2</v>
      </c>
      <c r="I1378">
        <f t="shared" si="94"/>
        <v>63</v>
      </c>
    </row>
    <row r="1379" spans="2:9" x14ac:dyDescent="0.25">
      <c r="B1379">
        <f>IF('Input and Summary Results'!D961=0,FALSE,'Input and Summary Results'!$B961)</f>
        <v>63</v>
      </c>
      <c r="C1379">
        <f>IF(OR(B1379=0,'Input and Summary Results'!D961=0,'Input and Summary Results'!D961=""),FALSE,'Input and Summary Results'!$D961)</f>
        <v>0.72842079999999998</v>
      </c>
      <c r="D1379">
        <f>IF(OR(B1379=0,'Input and Summary Results'!E961=0),FALSE,'Input and Summary Results'!$E961)</f>
        <v>3.4189030000000002E-2</v>
      </c>
      <c r="E1379">
        <f t="shared" si="92"/>
        <v>-0.13761766145447976</v>
      </c>
      <c r="F1379">
        <f t="shared" si="93"/>
        <v>2.0370147337912373E-2</v>
      </c>
      <c r="G1379">
        <f>IF('Input and Summary Results'!$J$4="yes",IF(C1379=FALSE,FALSE,IF('Data Transformation'!E1379&lt;$R$10,E1379,$R$10)),IF(C1379=FALSE,FALSE,IF(C1379&lt;$R$10,C1379,$R$10)))</f>
        <v>0.72842079999999998</v>
      </c>
      <c r="H1379">
        <f>IF('Input and Summary Results'!$J$4="yes",'Data Transformation'!F1379,'Data Transformation'!D1379)</f>
        <v>3.4189030000000002E-2</v>
      </c>
      <c r="I1379">
        <f t="shared" si="94"/>
        <v>63</v>
      </c>
    </row>
    <row r="1380" spans="2:9" x14ac:dyDescent="0.25">
      <c r="B1380">
        <f>IF('Input and Summary Results'!D962=0,FALSE,'Input and Summary Results'!$B962)</f>
        <v>63</v>
      </c>
      <c r="C1380">
        <f>IF(OR(B1380=0,'Input and Summary Results'!D962=0,'Input and Summary Results'!D962=""),FALSE,'Input and Summary Results'!$D962)</f>
        <v>0.74597941000000001</v>
      </c>
      <c r="D1380">
        <f>IF(OR(B1380=0,'Input and Summary Results'!E962=0),FALSE,'Input and Summary Results'!$E962)</f>
        <v>4.4033559999999999E-2</v>
      </c>
      <c r="E1380">
        <f t="shared" si="92"/>
        <v>-0.12727315945332096</v>
      </c>
      <c r="F1380">
        <f t="shared" si="93"/>
        <v>2.5618086483110841E-2</v>
      </c>
      <c r="G1380">
        <f>IF('Input and Summary Results'!$J$4="yes",IF(C1380=FALSE,FALSE,IF('Data Transformation'!E1380&lt;$R$10,E1380,$R$10)),IF(C1380=FALSE,FALSE,IF(C1380&lt;$R$10,C1380,$R$10)))</f>
        <v>0.74597941000000001</v>
      </c>
      <c r="H1380">
        <f>IF('Input and Summary Results'!$J$4="yes",'Data Transformation'!F1380,'Data Transformation'!D1380)</f>
        <v>4.4033559999999999E-2</v>
      </c>
      <c r="I1380">
        <f t="shared" si="94"/>
        <v>63</v>
      </c>
    </row>
    <row r="1381" spans="2:9" x14ac:dyDescent="0.25">
      <c r="B1381">
        <f>IF('Input and Summary Results'!D963=0,FALSE,'Input and Summary Results'!$B963)</f>
        <v>63</v>
      </c>
      <c r="C1381">
        <f>IF(OR(B1381=0,'Input and Summary Results'!D963=0,'Input and Summary Results'!D963=""),FALSE,'Input and Summary Results'!$D963)</f>
        <v>0.75300955999999997</v>
      </c>
      <c r="D1381">
        <f>IF(OR(B1381=0,'Input and Summary Results'!E963=0),FALSE,'Input and Summary Results'!$E963)</f>
        <v>4.8240129999999999E-2</v>
      </c>
      <c r="E1381">
        <f t="shared" si="92"/>
        <v>-0.12319951008231209</v>
      </c>
      <c r="F1381">
        <f t="shared" si="93"/>
        <v>2.780338727704865E-2</v>
      </c>
      <c r="G1381">
        <f>IF('Input and Summary Results'!$J$4="yes",IF(C1381=FALSE,FALSE,IF('Data Transformation'!E1381&lt;$R$10,E1381,$R$10)),IF(C1381=FALSE,FALSE,IF(C1381&lt;$R$10,C1381,$R$10)))</f>
        <v>0.75300955999999997</v>
      </c>
      <c r="H1381">
        <f>IF('Input and Summary Results'!$J$4="yes",'Data Transformation'!F1381,'Data Transformation'!D1381)</f>
        <v>4.8240129999999999E-2</v>
      </c>
      <c r="I1381">
        <f t="shared" si="94"/>
        <v>63</v>
      </c>
    </row>
    <row r="1382" spans="2:9" x14ac:dyDescent="0.25">
      <c r="B1382">
        <f>IF('Input and Summary Results'!D964=0,FALSE,'Input and Summary Results'!$B964)</f>
        <v>63</v>
      </c>
      <c r="C1382">
        <f>IF(OR(B1382=0,'Input and Summary Results'!D964=0,'Input and Summary Results'!D964=""),FALSE,'Input and Summary Results'!$D964)</f>
        <v>0.83763522999999995</v>
      </c>
      <c r="D1382">
        <f>IF(OR(B1382=0,'Input and Summary Results'!E964=0),FALSE,'Input and Summary Results'!$E964)</f>
        <v>2.7557600000000002E-2</v>
      </c>
      <c r="E1382">
        <f t="shared" si="92"/>
        <v>-7.6945065005386004E-2</v>
      </c>
      <c r="F1382">
        <f t="shared" si="93"/>
        <v>1.4278289608234365E-2</v>
      </c>
      <c r="G1382">
        <f>IF('Input and Summary Results'!$J$4="yes",IF(C1382=FALSE,FALSE,IF('Data Transformation'!E1382&lt;$R$10,E1382,$R$10)),IF(C1382=FALSE,FALSE,IF(C1382&lt;$R$10,C1382,$R$10)))</f>
        <v>0.83763522999999995</v>
      </c>
      <c r="H1382">
        <f>IF('Input and Summary Results'!$J$4="yes",'Data Transformation'!F1382,'Data Transformation'!D1382)</f>
        <v>2.7557600000000002E-2</v>
      </c>
      <c r="I1382">
        <f t="shared" si="94"/>
        <v>63</v>
      </c>
    </row>
    <row r="1383" spans="2:9" x14ac:dyDescent="0.25">
      <c r="B1383">
        <f>IF('Input and Summary Results'!D965=0,FALSE,'Input and Summary Results'!$B965)</f>
        <v>63</v>
      </c>
      <c r="C1383">
        <f>IF(OR(B1383=0,'Input and Summary Results'!D965=0,'Input and Summary Results'!D965=""),FALSE,'Input and Summary Results'!$D965)</f>
        <v>0.86643358999999998</v>
      </c>
      <c r="D1383">
        <f>IF(OR(B1383=0,'Input and Summary Results'!E965=0),FALSE,'Input and Summary Results'!$E965)</f>
        <v>6.8539680000000006E-2</v>
      </c>
      <c r="E1383">
        <f t="shared" si="92"/>
        <v>-6.2264719276469031E-2</v>
      </c>
      <c r="F1383">
        <f t="shared" si="93"/>
        <v>3.433179583907868E-2</v>
      </c>
      <c r="G1383">
        <f>IF('Input and Summary Results'!$J$4="yes",IF(C1383=FALSE,FALSE,IF('Data Transformation'!E1383&lt;$R$10,E1383,$R$10)),IF(C1383=FALSE,FALSE,IF(C1383&lt;$R$10,C1383,$R$10)))</f>
        <v>0.86643358999999998</v>
      </c>
      <c r="H1383">
        <f>IF('Input and Summary Results'!$J$4="yes",'Data Transformation'!F1383,'Data Transformation'!D1383)</f>
        <v>6.8539680000000006E-2</v>
      </c>
      <c r="I1383">
        <f t="shared" si="94"/>
        <v>63</v>
      </c>
    </row>
    <row r="1384" spans="2:9" x14ac:dyDescent="0.25">
      <c r="B1384">
        <f>IF('Input and Summary Results'!D966=0,FALSE,'Input and Summary Results'!$B966)</f>
        <v>63</v>
      </c>
      <c r="C1384">
        <f>IF(OR(B1384=0,'Input and Summary Results'!D966=0,'Input and Summary Results'!D966=""),FALSE,'Input and Summary Results'!$D966)</f>
        <v>0.86865950000000003</v>
      </c>
      <c r="D1384">
        <f>IF(OR(B1384=0,'Input and Summary Results'!E966=0),FALSE,'Input and Summary Results'!$E966)</f>
        <v>4.1096199999999999E-2</v>
      </c>
      <c r="E1384">
        <f t="shared" si="92"/>
        <v>-6.1150426370678468E-2</v>
      </c>
      <c r="F1384">
        <f t="shared" si="93"/>
        <v>2.0532499558227363E-2</v>
      </c>
      <c r="G1384">
        <f>IF('Input and Summary Results'!$J$4="yes",IF(C1384=FALSE,FALSE,IF('Data Transformation'!E1384&lt;$R$10,E1384,$R$10)),IF(C1384=FALSE,FALSE,IF(C1384&lt;$R$10,C1384,$R$10)))</f>
        <v>0.86865950000000003</v>
      </c>
      <c r="H1384">
        <f>IF('Input and Summary Results'!$J$4="yes",'Data Transformation'!F1384,'Data Transformation'!D1384)</f>
        <v>4.1096199999999999E-2</v>
      </c>
      <c r="I1384">
        <f t="shared" si="94"/>
        <v>63</v>
      </c>
    </row>
    <row r="1385" spans="2:9" x14ac:dyDescent="0.25">
      <c r="B1385">
        <f>IF('Input and Summary Results'!D967=0,FALSE,'Input and Summary Results'!$B967)</f>
        <v>63</v>
      </c>
      <c r="C1385">
        <f>IF(OR(B1385=0,'Input and Summary Results'!D967=0,'Input and Summary Results'!D967=""),FALSE,'Input and Summary Results'!$D967)</f>
        <v>0.90399235</v>
      </c>
      <c r="D1385">
        <f>IF(OR(B1385=0,'Input and Summary Results'!E967=0),FALSE,'Input and Summary Results'!$E967)</f>
        <v>3.5680099999999999E-2</v>
      </c>
      <c r="E1385">
        <f t="shared" si="92"/>
        <v>-4.3835244709198813E-2</v>
      </c>
      <c r="F1385">
        <f t="shared" si="93"/>
        <v>1.7129750489592085E-2</v>
      </c>
      <c r="G1385">
        <f>IF('Input and Summary Results'!$J$4="yes",IF(C1385=FALSE,FALSE,IF('Data Transformation'!E1385&lt;$R$10,E1385,$R$10)),IF(C1385=FALSE,FALSE,IF(C1385&lt;$R$10,C1385,$R$10)))</f>
        <v>0.90399235</v>
      </c>
      <c r="H1385">
        <f>IF('Input and Summary Results'!$J$4="yes",'Data Transformation'!F1385,'Data Transformation'!D1385)</f>
        <v>3.5680099999999999E-2</v>
      </c>
      <c r="I1385">
        <f t="shared" si="94"/>
        <v>63</v>
      </c>
    </row>
    <row r="1386" spans="2:9" x14ac:dyDescent="0.25">
      <c r="B1386">
        <f>IF('Input and Summary Results'!D968=0,FALSE,'Input and Summary Results'!$B968)</f>
        <v>63</v>
      </c>
      <c r="C1386">
        <f>IF(OR(B1386=0,'Input and Summary Results'!D968=0,'Input and Summary Results'!D968=""),FALSE,'Input and Summary Results'!$D968)</f>
        <v>0.92004865999999996</v>
      </c>
      <c r="D1386">
        <f>IF(OR(B1386=0,'Input and Summary Results'!E968=0),FALSE,'Input and Summary Results'!$E968)</f>
        <v>3.1895270000000003E-2</v>
      </c>
      <c r="E1386">
        <f t="shared" ref="E1386:E1449" si="95">IF(C1386=FALSE,FALSE,LOG10(C1386))</f>
        <v>-3.6189202860271656E-2</v>
      </c>
      <c r="F1386">
        <f t="shared" ref="F1386:F1449" si="96">IF(D1386=FALSE, FALSE,0.434*D1386/C1386)</f>
        <v>1.5045451161246191E-2</v>
      </c>
      <c r="G1386">
        <f>IF('Input and Summary Results'!$J$4="yes",IF(C1386=FALSE,FALSE,IF('Data Transformation'!E1386&lt;$R$10,E1386,$R$10)),IF(C1386=FALSE,FALSE,IF(C1386&lt;$R$10,C1386,$R$10)))</f>
        <v>0.92004865999999996</v>
      </c>
      <c r="H1386">
        <f>IF('Input and Summary Results'!$J$4="yes",'Data Transformation'!F1386,'Data Transformation'!D1386)</f>
        <v>3.1895270000000003E-2</v>
      </c>
      <c r="I1386">
        <f t="shared" si="94"/>
        <v>63</v>
      </c>
    </row>
    <row r="1387" spans="2:9" x14ac:dyDescent="0.25">
      <c r="B1387">
        <f>IF('Input and Summary Results'!D969=0,FALSE,'Input and Summary Results'!$B969)</f>
        <v>63</v>
      </c>
      <c r="C1387">
        <f>IF(OR(B1387=0,'Input and Summary Results'!D969=0,'Input and Summary Results'!D969=""),FALSE,'Input and Summary Results'!$D969)</f>
        <v>0.92465328999999996</v>
      </c>
      <c r="D1387">
        <f>IF(OR(B1387=0,'Input and Summary Results'!E969=0),FALSE,'Input and Summary Results'!$E969)</f>
        <v>5.2518549999999997E-2</v>
      </c>
      <c r="E1387">
        <f t="shared" si="95"/>
        <v>-3.4021080737847938E-2</v>
      </c>
      <c r="F1387">
        <f t="shared" si="96"/>
        <v>2.465037538556749E-2</v>
      </c>
      <c r="G1387">
        <f>IF('Input and Summary Results'!$J$4="yes",IF(C1387=FALSE,FALSE,IF('Data Transformation'!E1387&lt;$R$10,E1387,$R$10)),IF(C1387=FALSE,FALSE,IF(C1387&lt;$R$10,C1387,$R$10)))</f>
        <v>0.92465328999999996</v>
      </c>
      <c r="H1387">
        <f>IF('Input and Summary Results'!$J$4="yes",'Data Transformation'!F1387,'Data Transformation'!D1387)</f>
        <v>5.2518549999999997E-2</v>
      </c>
      <c r="I1387">
        <f t="shared" si="94"/>
        <v>63</v>
      </c>
    </row>
    <row r="1388" spans="2:9" x14ac:dyDescent="0.25">
      <c r="B1388">
        <f>IF('Input and Summary Results'!D970=0,FALSE,'Input and Summary Results'!$B970)</f>
        <v>63</v>
      </c>
      <c r="C1388">
        <f>IF(OR(B1388=0,'Input and Summary Results'!D970=0,'Input and Summary Results'!D970=""),FALSE,'Input and Summary Results'!$D970)</f>
        <v>1.00582441</v>
      </c>
      <c r="D1388">
        <f>IF(OR(B1388=0,'Input and Summary Results'!E970=0),FALSE,'Input and Summary Results'!$E970)</f>
        <v>4.772113E-2</v>
      </c>
      <c r="E1388">
        <f t="shared" si="95"/>
        <v>2.5221711533361048E-3</v>
      </c>
      <c r="F1388">
        <f t="shared" si="96"/>
        <v>2.0591039762099229E-2</v>
      </c>
      <c r="G1388">
        <f>IF('Input and Summary Results'!$J$4="yes",IF(C1388=FALSE,FALSE,IF('Data Transformation'!E1388&lt;$R$10,E1388,$R$10)),IF(C1388=FALSE,FALSE,IF(C1388&lt;$R$10,C1388,$R$10)))</f>
        <v>1.00582441</v>
      </c>
      <c r="H1388">
        <f>IF('Input and Summary Results'!$J$4="yes",'Data Transformation'!F1388,'Data Transformation'!D1388)</f>
        <v>4.772113E-2</v>
      </c>
      <c r="I1388">
        <f t="shared" si="94"/>
        <v>63</v>
      </c>
    </row>
    <row r="1389" spans="2:9" x14ac:dyDescent="0.25">
      <c r="B1389">
        <f>IF('Input and Summary Results'!D971=0,FALSE,'Input and Summary Results'!$B971)</f>
        <v>63</v>
      </c>
      <c r="C1389">
        <f>IF(OR(B1389=0,'Input and Summary Results'!D971=0,'Input and Summary Results'!D971=""),FALSE,'Input and Summary Results'!$D971)</f>
        <v>1.0183859900000001</v>
      </c>
      <c r="D1389">
        <f>IF(OR(B1389=0,'Input and Summary Results'!E971=0),FALSE,'Input and Summary Results'!$E971)</f>
        <v>5.3928240000000002E-2</v>
      </c>
      <c r="E1389">
        <f t="shared" si="95"/>
        <v>7.9124160702421197E-3</v>
      </c>
      <c r="F1389">
        <f t="shared" si="96"/>
        <v>2.298230375302001E-2</v>
      </c>
      <c r="G1389">
        <f>IF('Input and Summary Results'!$J$4="yes",IF(C1389=FALSE,FALSE,IF('Data Transformation'!E1389&lt;$R$10,E1389,$R$10)),IF(C1389=FALSE,FALSE,IF(C1389&lt;$R$10,C1389,$R$10)))</f>
        <v>1.0183859900000001</v>
      </c>
      <c r="H1389">
        <f>IF('Input and Summary Results'!$J$4="yes",'Data Transformation'!F1389,'Data Transformation'!D1389)</f>
        <v>5.3928240000000002E-2</v>
      </c>
      <c r="I1389">
        <f t="shared" si="94"/>
        <v>63</v>
      </c>
    </row>
    <row r="1390" spans="2:9" x14ac:dyDescent="0.25">
      <c r="B1390">
        <f>IF('Input and Summary Results'!D972=0,FALSE,'Input and Summary Results'!$B972)</f>
        <v>63</v>
      </c>
      <c r="C1390">
        <f>IF(OR(B1390=0,'Input and Summary Results'!D972=0,'Input and Summary Results'!D972=""),FALSE,'Input and Summary Results'!$D972)</f>
        <v>1.0281559499999999</v>
      </c>
      <c r="D1390">
        <f>IF(OR(B1390=0,'Input and Summary Results'!E972=0),FALSE,'Input and Summary Results'!$E972)</f>
        <v>3.09673E-2</v>
      </c>
      <c r="E1390">
        <f t="shared" si="95"/>
        <v>1.2058993149244666E-2</v>
      </c>
      <c r="F1390">
        <f t="shared" si="96"/>
        <v>1.3071760368648357E-2</v>
      </c>
      <c r="G1390">
        <f>IF('Input and Summary Results'!$J$4="yes",IF(C1390=FALSE,FALSE,IF('Data Transformation'!E1390&lt;$R$10,E1390,$R$10)),IF(C1390=FALSE,FALSE,IF(C1390&lt;$R$10,C1390,$R$10)))</f>
        <v>1.0281559499999999</v>
      </c>
      <c r="H1390">
        <f>IF('Input and Summary Results'!$J$4="yes",'Data Transformation'!F1390,'Data Transformation'!D1390)</f>
        <v>3.09673E-2</v>
      </c>
      <c r="I1390">
        <f t="shared" si="94"/>
        <v>63</v>
      </c>
    </row>
    <row r="1391" spans="2:9" x14ac:dyDescent="0.25">
      <c r="B1391">
        <f>IF('Input and Summary Results'!D973=0,FALSE,'Input and Summary Results'!$B973)</f>
        <v>63</v>
      </c>
      <c r="C1391">
        <f>IF(OR(B1391=0,'Input and Summary Results'!D973=0,'Input and Summary Results'!D973=""),FALSE,'Input and Summary Results'!$D973)</f>
        <v>1.0690902499999999</v>
      </c>
      <c r="D1391">
        <f>IF(OR(B1391=0,'Input and Summary Results'!E973=0),FALSE,'Input and Summary Results'!$E973)</f>
        <v>6.8468219999999996E-2</v>
      </c>
      <c r="E1391">
        <f t="shared" si="95"/>
        <v>2.9014368840741173E-2</v>
      </c>
      <c r="F1391">
        <f t="shared" si="96"/>
        <v>2.7794854064004421E-2</v>
      </c>
      <c r="G1391">
        <f>IF('Input and Summary Results'!$J$4="yes",IF(C1391=FALSE,FALSE,IF('Data Transformation'!E1391&lt;$R$10,E1391,$R$10)),IF(C1391=FALSE,FALSE,IF(C1391&lt;$R$10,C1391,$R$10)))</f>
        <v>1.0690902499999999</v>
      </c>
      <c r="H1391">
        <f>IF('Input and Summary Results'!$J$4="yes",'Data Transformation'!F1391,'Data Transformation'!D1391)</f>
        <v>6.8468219999999996E-2</v>
      </c>
      <c r="I1391">
        <f t="shared" si="94"/>
        <v>63</v>
      </c>
    </row>
    <row r="1392" spans="2:9" x14ac:dyDescent="0.25">
      <c r="B1392">
        <f>IF('Input and Summary Results'!D974=0,FALSE,'Input and Summary Results'!$B974)</f>
        <v>63</v>
      </c>
      <c r="C1392">
        <f>IF(OR(B1392=0,'Input and Summary Results'!D974=0,'Input and Summary Results'!D974=""),FALSE,'Input and Summary Results'!$D974)</f>
        <v>1.12946306</v>
      </c>
      <c r="D1392">
        <f>IF(OR(B1392=0,'Input and Summary Results'!E974=0),FALSE,'Input and Summary Results'!$E974)</f>
        <v>0.10605423999999999</v>
      </c>
      <c r="E1392">
        <f t="shared" si="95"/>
        <v>5.2872031537474655E-2</v>
      </c>
      <c r="F1392">
        <f t="shared" si="96"/>
        <v>4.0751700334493456E-2</v>
      </c>
      <c r="G1392">
        <f>IF('Input and Summary Results'!$J$4="yes",IF(C1392=FALSE,FALSE,IF('Data Transformation'!E1392&lt;$R$10,E1392,$R$10)),IF(C1392=FALSE,FALSE,IF(C1392&lt;$R$10,C1392,$R$10)))</f>
        <v>1.12946306</v>
      </c>
      <c r="H1392">
        <f>IF('Input and Summary Results'!$J$4="yes",'Data Transformation'!F1392,'Data Transformation'!D1392)</f>
        <v>0.10605423999999999</v>
      </c>
      <c r="I1392">
        <f t="shared" si="94"/>
        <v>63</v>
      </c>
    </row>
    <row r="1393" spans="2:9" x14ac:dyDescent="0.25">
      <c r="B1393">
        <f>IF('Input and Summary Results'!D975=0,FALSE,'Input and Summary Results'!$B975)</f>
        <v>63</v>
      </c>
      <c r="C1393">
        <f>IF(OR(B1393=0,'Input and Summary Results'!D975=0,'Input and Summary Results'!D975=""),FALSE,'Input and Summary Results'!$D975)</f>
        <v>1.2057111</v>
      </c>
      <c r="D1393">
        <f>IF(OR(B1393=0,'Input and Summary Results'!E975=0),FALSE,'Input and Summary Results'!$E975)</f>
        <v>7.7660859999999998E-2</v>
      </c>
      <c r="E1393">
        <f t="shared" si="95"/>
        <v>8.1243259125646949E-2</v>
      </c>
      <c r="F1393">
        <f t="shared" si="96"/>
        <v>2.795430285082388E-2</v>
      </c>
      <c r="G1393">
        <f>IF('Input and Summary Results'!$J$4="yes",IF(C1393=FALSE,FALSE,IF('Data Transformation'!E1393&lt;$R$10,E1393,$R$10)),IF(C1393=FALSE,FALSE,IF(C1393&lt;$R$10,C1393,$R$10)))</f>
        <v>1.2057111</v>
      </c>
      <c r="H1393">
        <f>IF('Input and Summary Results'!$J$4="yes",'Data Transformation'!F1393,'Data Transformation'!D1393)</f>
        <v>7.7660859999999998E-2</v>
      </c>
      <c r="I1393">
        <f t="shared" si="94"/>
        <v>63</v>
      </c>
    </row>
    <row r="1394" spans="2:9" x14ac:dyDescent="0.25">
      <c r="B1394">
        <f>IF('Input and Summary Results'!D976=0,FALSE,'Input and Summary Results'!$B976)</f>
        <v>64</v>
      </c>
      <c r="C1394">
        <f>IF(OR(B1394=0,'Input and Summary Results'!D976=0,'Input and Summary Results'!D976=""),FALSE,'Input and Summary Results'!$D976)</f>
        <v>0.24112343</v>
      </c>
      <c r="D1394">
        <f>IF(OR(B1394=0,'Input and Summary Results'!E976=0),FALSE,'Input and Summary Results'!$E976)</f>
        <v>5.758253E-2</v>
      </c>
      <c r="E1394">
        <f t="shared" si="95"/>
        <v>-0.61776058711190096</v>
      </c>
      <c r="F1394">
        <f t="shared" si="96"/>
        <v>0.10364325864143521</v>
      </c>
      <c r="G1394">
        <f>IF('Input and Summary Results'!$J$4="yes",IF(C1394=FALSE,FALSE,IF('Data Transformation'!E1394&lt;$R$10,E1394,$R$10)),IF(C1394=FALSE,FALSE,IF(C1394&lt;$R$10,C1394,$R$10)))</f>
        <v>0.24112343</v>
      </c>
      <c r="H1394">
        <f>IF('Input and Summary Results'!$J$4="yes",'Data Transformation'!F1394,'Data Transformation'!D1394)</f>
        <v>5.758253E-2</v>
      </c>
      <c r="I1394">
        <f t="shared" si="94"/>
        <v>64</v>
      </c>
    </row>
    <row r="1395" spans="2:9" x14ac:dyDescent="0.25">
      <c r="B1395">
        <f>IF('Input and Summary Results'!D977=0,FALSE,'Input and Summary Results'!$B977)</f>
        <v>64</v>
      </c>
      <c r="C1395">
        <f>IF(OR(B1395=0,'Input and Summary Results'!D977=0,'Input and Summary Results'!D977=""),FALSE,'Input and Summary Results'!$D977)</f>
        <v>0.42140734000000002</v>
      </c>
      <c r="D1395">
        <f>IF(OR(B1395=0,'Input and Summary Results'!E977=0),FALSE,'Input and Summary Results'!$E977)</f>
        <v>5.1198880000000002E-2</v>
      </c>
      <c r="E1395">
        <f t="shared" si="95"/>
        <v>-0.37529790419603576</v>
      </c>
      <c r="F1395">
        <f t="shared" si="96"/>
        <v>5.2728825084062375E-2</v>
      </c>
      <c r="G1395">
        <f>IF('Input and Summary Results'!$J$4="yes",IF(C1395=FALSE,FALSE,IF('Data Transformation'!E1395&lt;$R$10,E1395,$R$10)),IF(C1395=FALSE,FALSE,IF(C1395&lt;$R$10,C1395,$R$10)))</f>
        <v>0.42140734000000002</v>
      </c>
      <c r="H1395">
        <f>IF('Input and Summary Results'!$J$4="yes",'Data Transformation'!F1395,'Data Transformation'!D1395)</f>
        <v>5.1198880000000002E-2</v>
      </c>
      <c r="I1395">
        <f t="shared" si="94"/>
        <v>64</v>
      </c>
    </row>
    <row r="1396" spans="2:9" x14ac:dyDescent="0.25">
      <c r="B1396">
        <f>IF('Input and Summary Results'!D978=0,FALSE,'Input and Summary Results'!$B978)</f>
        <v>64</v>
      </c>
      <c r="C1396">
        <f>IF(OR(B1396=0,'Input and Summary Results'!D978=0,'Input and Summary Results'!D978=""),FALSE,'Input and Summary Results'!$D978)</f>
        <v>0.43222970999999999</v>
      </c>
      <c r="D1396">
        <f>IF(OR(B1396=0,'Input and Summary Results'!E978=0),FALSE,'Input and Summary Results'!$E978)</f>
        <v>7.3725100000000002E-2</v>
      </c>
      <c r="E1396">
        <f t="shared" si="95"/>
        <v>-0.36428538450137343</v>
      </c>
      <c r="F1396">
        <f t="shared" si="96"/>
        <v>7.4027057047975714E-2</v>
      </c>
      <c r="G1396">
        <f>IF('Input and Summary Results'!$J$4="yes",IF(C1396=FALSE,FALSE,IF('Data Transformation'!E1396&lt;$R$10,E1396,$R$10)),IF(C1396=FALSE,FALSE,IF(C1396&lt;$R$10,C1396,$R$10)))</f>
        <v>0.43222970999999999</v>
      </c>
      <c r="H1396">
        <f>IF('Input and Summary Results'!$J$4="yes",'Data Transformation'!F1396,'Data Transformation'!D1396)</f>
        <v>7.3725100000000002E-2</v>
      </c>
      <c r="I1396">
        <f t="shared" si="94"/>
        <v>64</v>
      </c>
    </row>
    <row r="1397" spans="2:9" x14ac:dyDescent="0.25">
      <c r="B1397">
        <f>IF('Input and Summary Results'!D979=0,FALSE,'Input and Summary Results'!$B979)</f>
        <v>64</v>
      </c>
      <c r="C1397">
        <f>IF(OR(B1397=0,'Input and Summary Results'!D979=0,'Input and Summary Results'!D979=""),FALSE,'Input and Summary Results'!$D979)</f>
        <v>0.48510059</v>
      </c>
      <c r="D1397">
        <f>IF(OR(B1397=0,'Input and Summary Results'!E979=0),FALSE,'Input and Summary Results'!$E979)</f>
        <v>0.10276080999999999</v>
      </c>
      <c r="E1397">
        <f t="shared" si="95"/>
        <v>-0.3141681971661679</v>
      </c>
      <c r="F1397">
        <f t="shared" si="96"/>
        <v>9.1935966394103952E-2</v>
      </c>
      <c r="G1397">
        <f>IF('Input and Summary Results'!$J$4="yes",IF(C1397=FALSE,FALSE,IF('Data Transformation'!E1397&lt;$R$10,E1397,$R$10)),IF(C1397=FALSE,FALSE,IF(C1397&lt;$R$10,C1397,$R$10)))</f>
        <v>0.48510059</v>
      </c>
      <c r="H1397">
        <f>IF('Input and Summary Results'!$J$4="yes",'Data Transformation'!F1397,'Data Transformation'!D1397)</f>
        <v>0.10276080999999999</v>
      </c>
      <c r="I1397">
        <f t="shared" si="94"/>
        <v>64</v>
      </c>
    </row>
    <row r="1398" spans="2:9" x14ac:dyDescent="0.25">
      <c r="B1398">
        <f>IF('Input and Summary Results'!D980=0,FALSE,'Input and Summary Results'!$B980)</f>
        <v>64</v>
      </c>
      <c r="C1398">
        <f>IF(OR(B1398=0,'Input and Summary Results'!D980=0,'Input and Summary Results'!D980=""),FALSE,'Input and Summary Results'!$D980)</f>
        <v>0.48891287999999999</v>
      </c>
      <c r="D1398">
        <f>IF(OR(B1398=0,'Input and Summary Results'!E980=0),FALSE,'Input and Summary Results'!$E980)</f>
        <v>5.155858E-2</v>
      </c>
      <c r="E1398">
        <f t="shared" si="95"/>
        <v>-0.31076852146137318</v>
      </c>
      <c r="F1398">
        <f t="shared" si="96"/>
        <v>4.576771166265859E-2</v>
      </c>
      <c r="G1398">
        <f>IF('Input and Summary Results'!$J$4="yes",IF(C1398=FALSE,FALSE,IF('Data Transformation'!E1398&lt;$R$10,E1398,$R$10)),IF(C1398=FALSE,FALSE,IF(C1398&lt;$R$10,C1398,$R$10)))</f>
        <v>0.48891287999999999</v>
      </c>
      <c r="H1398">
        <f>IF('Input and Summary Results'!$J$4="yes",'Data Transformation'!F1398,'Data Transformation'!D1398)</f>
        <v>5.155858E-2</v>
      </c>
      <c r="I1398">
        <f t="shared" si="94"/>
        <v>64</v>
      </c>
    </row>
    <row r="1399" spans="2:9" x14ac:dyDescent="0.25">
      <c r="B1399">
        <f>IF('Input and Summary Results'!D981=0,FALSE,'Input and Summary Results'!$B981)</f>
        <v>64</v>
      </c>
      <c r="C1399">
        <f>IF(OR(B1399=0,'Input and Summary Results'!D981=0,'Input and Summary Results'!D981=""),FALSE,'Input and Summary Results'!$D981)</f>
        <v>0.52720312000000003</v>
      </c>
      <c r="D1399">
        <f>IF(OR(B1399=0,'Input and Summary Results'!E981=0),FALSE,'Input and Summary Results'!$E981)</f>
        <v>8.7494580000000002E-2</v>
      </c>
      <c r="E1399">
        <f t="shared" si="95"/>
        <v>-0.27802202824186506</v>
      </c>
      <c r="F1399">
        <f t="shared" si="96"/>
        <v>7.2026599007987663E-2</v>
      </c>
      <c r="G1399">
        <f>IF('Input and Summary Results'!$J$4="yes",IF(C1399=FALSE,FALSE,IF('Data Transformation'!E1399&lt;$R$10,E1399,$R$10)),IF(C1399=FALSE,FALSE,IF(C1399&lt;$R$10,C1399,$R$10)))</f>
        <v>0.52720312000000003</v>
      </c>
      <c r="H1399">
        <f>IF('Input and Summary Results'!$J$4="yes",'Data Transformation'!F1399,'Data Transformation'!D1399)</f>
        <v>8.7494580000000002E-2</v>
      </c>
      <c r="I1399">
        <f t="shared" si="94"/>
        <v>64</v>
      </c>
    </row>
    <row r="1400" spans="2:9" x14ac:dyDescent="0.25">
      <c r="B1400">
        <f>IF('Input and Summary Results'!D982=0,FALSE,'Input and Summary Results'!$B982)</f>
        <v>64</v>
      </c>
      <c r="C1400">
        <f>IF(OR(B1400=0,'Input and Summary Results'!D982=0,'Input and Summary Results'!D982=""),FALSE,'Input and Summary Results'!$D982)</f>
        <v>0.59110722000000004</v>
      </c>
      <c r="D1400">
        <f>IF(OR(B1400=0,'Input and Summary Results'!E982=0),FALSE,'Input and Summary Results'!$E982)</f>
        <v>7.6154669999999994E-2</v>
      </c>
      <c r="E1400">
        <f t="shared" si="95"/>
        <v>-0.22833373598691098</v>
      </c>
      <c r="F1400">
        <f t="shared" si="96"/>
        <v>5.591392840710014E-2</v>
      </c>
      <c r="G1400">
        <f>IF('Input and Summary Results'!$J$4="yes",IF(C1400=FALSE,FALSE,IF('Data Transformation'!E1400&lt;$R$10,E1400,$R$10)),IF(C1400=FALSE,FALSE,IF(C1400&lt;$R$10,C1400,$R$10)))</f>
        <v>0.59110722000000004</v>
      </c>
      <c r="H1400">
        <f>IF('Input and Summary Results'!$J$4="yes",'Data Transformation'!F1400,'Data Transformation'!D1400)</f>
        <v>7.6154669999999994E-2</v>
      </c>
      <c r="I1400">
        <f t="shared" si="94"/>
        <v>64</v>
      </c>
    </row>
    <row r="1401" spans="2:9" x14ac:dyDescent="0.25">
      <c r="B1401">
        <f>IF('Input and Summary Results'!D983=0,FALSE,'Input and Summary Results'!$B983)</f>
        <v>64</v>
      </c>
      <c r="C1401">
        <f>IF(OR(B1401=0,'Input and Summary Results'!D983=0,'Input and Summary Results'!D983=""),FALSE,'Input and Summary Results'!$D983)</f>
        <v>0.60588167999999998</v>
      </c>
      <c r="D1401">
        <f>IF(OR(B1401=0,'Input and Summary Results'!E983=0),FALSE,'Input and Summary Results'!$E983)</f>
        <v>6.9437449999999998E-2</v>
      </c>
      <c r="E1401">
        <f t="shared" si="95"/>
        <v>-0.21761217903539612</v>
      </c>
      <c r="F1401">
        <f t="shared" si="96"/>
        <v>4.9738842243917988E-2</v>
      </c>
      <c r="G1401">
        <f>IF('Input and Summary Results'!$J$4="yes",IF(C1401=FALSE,FALSE,IF('Data Transformation'!E1401&lt;$R$10,E1401,$R$10)),IF(C1401=FALSE,FALSE,IF(C1401&lt;$R$10,C1401,$R$10)))</f>
        <v>0.60588167999999998</v>
      </c>
      <c r="H1401">
        <f>IF('Input and Summary Results'!$J$4="yes",'Data Transformation'!F1401,'Data Transformation'!D1401)</f>
        <v>6.9437449999999998E-2</v>
      </c>
      <c r="I1401">
        <f t="shared" si="94"/>
        <v>64</v>
      </c>
    </row>
    <row r="1402" spans="2:9" x14ac:dyDescent="0.25">
      <c r="B1402">
        <f>IF('Input and Summary Results'!D984=0,FALSE,'Input and Summary Results'!$B984)</f>
        <v>64</v>
      </c>
      <c r="C1402">
        <f>IF(OR(B1402=0,'Input and Summary Results'!D984=0,'Input and Summary Results'!D984=""),FALSE,'Input and Summary Results'!$D984)</f>
        <v>0.62723728999999995</v>
      </c>
      <c r="D1402">
        <f>IF(OR(B1402=0,'Input and Summary Results'!E984=0),FALSE,'Input and Summary Results'!$E984)</f>
        <v>8.0433660000000004E-2</v>
      </c>
      <c r="E1402">
        <f t="shared" si="95"/>
        <v>-0.20256813023462028</v>
      </c>
      <c r="F1402">
        <f t="shared" si="96"/>
        <v>5.5653911201612401E-2</v>
      </c>
      <c r="G1402">
        <f>IF('Input and Summary Results'!$J$4="yes",IF(C1402=FALSE,FALSE,IF('Data Transformation'!E1402&lt;$R$10,E1402,$R$10)),IF(C1402=FALSE,FALSE,IF(C1402&lt;$R$10,C1402,$R$10)))</f>
        <v>0.62723728999999995</v>
      </c>
      <c r="H1402">
        <f>IF('Input and Summary Results'!$J$4="yes",'Data Transformation'!F1402,'Data Transformation'!D1402)</f>
        <v>8.0433660000000004E-2</v>
      </c>
      <c r="I1402">
        <f t="shared" si="94"/>
        <v>64</v>
      </c>
    </row>
    <row r="1403" spans="2:9" x14ac:dyDescent="0.25">
      <c r="B1403">
        <f>IF('Input and Summary Results'!D985=0,FALSE,'Input and Summary Results'!$B985)</f>
        <v>64</v>
      </c>
      <c r="C1403">
        <f>IF(OR(B1403=0,'Input and Summary Results'!D985=0,'Input and Summary Results'!D985=""),FALSE,'Input and Summary Results'!$D985)</f>
        <v>0.62906443000000001</v>
      </c>
      <c r="D1403">
        <f>IF(OR(B1403=0,'Input and Summary Results'!E985=0),FALSE,'Input and Summary Results'!$E985)</f>
        <v>5.5861790000000001E-2</v>
      </c>
      <c r="E1403">
        <f t="shared" si="95"/>
        <v>-0.20130487099279856</v>
      </c>
      <c r="F1403">
        <f t="shared" si="96"/>
        <v>3.8539799269845861E-2</v>
      </c>
      <c r="G1403">
        <f>IF('Input and Summary Results'!$J$4="yes",IF(C1403=FALSE,FALSE,IF('Data Transformation'!E1403&lt;$R$10,E1403,$R$10)),IF(C1403=FALSE,FALSE,IF(C1403&lt;$R$10,C1403,$R$10)))</f>
        <v>0.62906443000000001</v>
      </c>
      <c r="H1403">
        <f>IF('Input and Summary Results'!$J$4="yes",'Data Transformation'!F1403,'Data Transformation'!D1403)</f>
        <v>5.5861790000000001E-2</v>
      </c>
      <c r="I1403">
        <f t="shared" si="94"/>
        <v>64</v>
      </c>
    </row>
    <row r="1404" spans="2:9" x14ac:dyDescent="0.25">
      <c r="B1404">
        <f>IF('Input and Summary Results'!D986=0,FALSE,'Input and Summary Results'!$B986)</f>
        <v>64</v>
      </c>
      <c r="C1404">
        <f>IF(OR(B1404=0,'Input and Summary Results'!D986=0,'Input and Summary Results'!D986=""),FALSE,'Input and Summary Results'!$D986)</f>
        <v>0.70158606999999995</v>
      </c>
      <c r="D1404">
        <f>IF(OR(B1404=0,'Input and Summary Results'!E986=0),FALSE,'Input and Summary Results'!$E986)</f>
        <v>3.8039480000000001E-2</v>
      </c>
      <c r="E1404">
        <f t="shared" si="95"/>
        <v>-0.15391904247866239</v>
      </c>
      <c r="F1404">
        <f t="shared" si="96"/>
        <v>2.3531160360695306E-2</v>
      </c>
      <c r="G1404">
        <f>IF('Input and Summary Results'!$J$4="yes",IF(C1404=FALSE,FALSE,IF('Data Transformation'!E1404&lt;$R$10,E1404,$R$10)),IF(C1404=FALSE,FALSE,IF(C1404&lt;$R$10,C1404,$R$10)))</f>
        <v>0.70158606999999995</v>
      </c>
      <c r="H1404">
        <f>IF('Input and Summary Results'!$J$4="yes",'Data Transformation'!F1404,'Data Transformation'!D1404)</f>
        <v>3.8039480000000001E-2</v>
      </c>
      <c r="I1404">
        <f t="shared" si="94"/>
        <v>64</v>
      </c>
    </row>
    <row r="1405" spans="2:9" x14ac:dyDescent="0.25">
      <c r="B1405">
        <f>IF('Input and Summary Results'!D987=0,FALSE,'Input and Summary Results'!$B987)</f>
        <v>64</v>
      </c>
      <c r="C1405">
        <f>IF(OR(B1405=0,'Input and Summary Results'!D987=0,'Input and Summary Results'!D987=""),FALSE,'Input and Summary Results'!$D987)</f>
        <v>0.72149578000000003</v>
      </c>
      <c r="D1405">
        <f>IF(OR(B1405=0,'Input and Summary Results'!E987=0),FALSE,'Input and Summary Results'!$E987)</f>
        <v>6.4987829999999996E-2</v>
      </c>
      <c r="E1405">
        <f t="shared" si="95"/>
        <v>-0.14176620473413684</v>
      </c>
      <c r="F1405">
        <f t="shared" si="96"/>
        <v>3.9092007190949886E-2</v>
      </c>
      <c r="G1405">
        <f>IF('Input and Summary Results'!$J$4="yes",IF(C1405=FALSE,FALSE,IF('Data Transformation'!E1405&lt;$R$10,E1405,$R$10)),IF(C1405=FALSE,FALSE,IF(C1405&lt;$R$10,C1405,$R$10)))</f>
        <v>0.72149578000000003</v>
      </c>
      <c r="H1405">
        <f>IF('Input and Summary Results'!$J$4="yes",'Data Transformation'!F1405,'Data Transformation'!D1405)</f>
        <v>6.4987829999999996E-2</v>
      </c>
      <c r="I1405">
        <f t="shared" si="94"/>
        <v>64</v>
      </c>
    </row>
    <row r="1406" spans="2:9" x14ac:dyDescent="0.25">
      <c r="B1406">
        <f>IF('Input and Summary Results'!D988=0,FALSE,'Input and Summary Results'!$B988)</f>
        <v>64</v>
      </c>
      <c r="C1406">
        <f>IF(OR(B1406=0,'Input and Summary Results'!D988=0,'Input and Summary Results'!D988=""),FALSE,'Input and Summary Results'!$D988)</f>
        <v>0.73370723000000004</v>
      </c>
      <c r="D1406">
        <f>IF(OR(B1406=0,'Input and Summary Results'!E988=0),FALSE,'Input and Summary Results'!$E988)</f>
        <v>4.1052079999999998E-2</v>
      </c>
      <c r="E1406">
        <f t="shared" si="95"/>
        <v>-0.1344772013373379</v>
      </c>
      <c r="F1406">
        <f t="shared" si="96"/>
        <v>2.4282986444061613E-2</v>
      </c>
      <c r="G1406">
        <f>IF('Input and Summary Results'!$J$4="yes",IF(C1406=FALSE,FALSE,IF('Data Transformation'!E1406&lt;$R$10,E1406,$R$10)),IF(C1406=FALSE,FALSE,IF(C1406&lt;$R$10,C1406,$R$10)))</f>
        <v>0.73370723000000004</v>
      </c>
      <c r="H1406">
        <f>IF('Input and Summary Results'!$J$4="yes",'Data Transformation'!F1406,'Data Transformation'!D1406)</f>
        <v>4.1052079999999998E-2</v>
      </c>
      <c r="I1406">
        <f t="shared" si="94"/>
        <v>64</v>
      </c>
    </row>
    <row r="1407" spans="2:9" x14ac:dyDescent="0.25">
      <c r="B1407">
        <f>IF('Input and Summary Results'!D989=0,FALSE,'Input and Summary Results'!$B989)</f>
        <v>64</v>
      </c>
      <c r="C1407">
        <f>IF(OR(B1407=0,'Input and Summary Results'!D989=0,'Input and Summary Results'!D989=""),FALSE,'Input and Summary Results'!$D989)</f>
        <v>0.79217822000000004</v>
      </c>
      <c r="D1407">
        <f>IF(OR(B1407=0,'Input and Summary Results'!E989=0),FALSE,'Input and Summary Results'!$E989)</f>
        <v>3.4888009999999997E-2</v>
      </c>
      <c r="E1407">
        <f t="shared" si="95"/>
        <v>-0.10117710217894342</v>
      </c>
      <c r="F1407">
        <f t="shared" si="96"/>
        <v>1.9113623623734564E-2</v>
      </c>
      <c r="G1407">
        <f>IF('Input and Summary Results'!$J$4="yes",IF(C1407=FALSE,FALSE,IF('Data Transformation'!E1407&lt;$R$10,E1407,$R$10)),IF(C1407=FALSE,FALSE,IF(C1407&lt;$R$10,C1407,$R$10)))</f>
        <v>0.79217822000000004</v>
      </c>
      <c r="H1407">
        <f>IF('Input and Summary Results'!$J$4="yes",'Data Transformation'!F1407,'Data Transformation'!D1407)</f>
        <v>3.4888009999999997E-2</v>
      </c>
      <c r="I1407">
        <f t="shared" si="94"/>
        <v>64</v>
      </c>
    </row>
    <row r="1408" spans="2:9" x14ac:dyDescent="0.25">
      <c r="B1408">
        <f>IF('Input and Summary Results'!D990=0,FALSE,'Input and Summary Results'!$B990)</f>
        <v>64</v>
      </c>
      <c r="C1408">
        <f>IF(OR(B1408=0,'Input and Summary Results'!D990=0,'Input and Summary Results'!D990=""),FALSE,'Input and Summary Results'!$D990)</f>
        <v>0.81123350000000005</v>
      </c>
      <c r="D1408">
        <f>IF(OR(B1408=0,'Input and Summary Results'!E990=0),FALSE,'Input and Summary Results'!$E990)</f>
        <v>7.4812760000000006E-2</v>
      </c>
      <c r="E1408">
        <f t="shared" si="95"/>
        <v>-9.0854123389510266E-2</v>
      </c>
      <c r="F1408">
        <f t="shared" si="96"/>
        <v>4.0023911537183814E-2</v>
      </c>
      <c r="G1408">
        <f>IF('Input and Summary Results'!$J$4="yes",IF(C1408=FALSE,FALSE,IF('Data Transformation'!E1408&lt;$R$10,E1408,$R$10)),IF(C1408=FALSE,FALSE,IF(C1408&lt;$R$10,C1408,$R$10)))</f>
        <v>0.81123350000000005</v>
      </c>
      <c r="H1408">
        <f>IF('Input and Summary Results'!$J$4="yes",'Data Transformation'!F1408,'Data Transformation'!D1408)</f>
        <v>7.4812760000000006E-2</v>
      </c>
      <c r="I1408">
        <f t="shared" si="94"/>
        <v>64</v>
      </c>
    </row>
    <row r="1409" spans="2:9" x14ac:dyDescent="0.25">
      <c r="B1409">
        <f>IF('Input and Summary Results'!D991=0,FALSE,'Input and Summary Results'!$B991)</f>
        <v>64</v>
      </c>
      <c r="C1409">
        <f>IF(OR(B1409=0,'Input and Summary Results'!D991=0,'Input and Summary Results'!D991=""),FALSE,'Input and Summary Results'!$D991)</f>
        <v>0.87668024</v>
      </c>
      <c r="D1409">
        <f>IF(OR(B1409=0,'Input and Summary Results'!E991=0),FALSE,'Input and Summary Results'!$E991)</f>
        <v>7.503891E-2</v>
      </c>
      <c r="E1409">
        <f t="shared" si="95"/>
        <v>-5.7158782148383221E-2</v>
      </c>
      <c r="F1409">
        <f t="shared" si="96"/>
        <v>3.7147965077894307E-2</v>
      </c>
      <c r="G1409">
        <f>IF('Input and Summary Results'!$J$4="yes",IF(C1409=FALSE,FALSE,IF('Data Transformation'!E1409&lt;$R$10,E1409,$R$10)),IF(C1409=FALSE,FALSE,IF(C1409&lt;$R$10,C1409,$R$10)))</f>
        <v>0.87668024</v>
      </c>
      <c r="H1409">
        <f>IF('Input and Summary Results'!$J$4="yes",'Data Transformation'!F1409,'Data Transformation'!D1409)</f>
        <v>7.503891E-2</v>
      </c>
      <c r="I1409">
        <f t="shared" si="94"/>
        <v>64</v>
      </c>
    </row>
    <row r="1410" spans="2:9" x14ac:dyDescent="0.25">
      <c r="B1410">
        <f>IF('Input and Summary Results'!D992=0,FALSE,'Input and Summary Results'!$B992)</f>
        <v>64</v>
      </c>
      <c r="C1410">
        <f>IF(OR(B1410=0,'Input and Summary Results'!D992=0,'Input and Summary Results'!D992=""),FALSE,'Input and Summary Results'!$D992)</f>
        <v>0.88375044000000003</v>
      </c>
      <c r="D1410">
        <f>IF(OR(B1410=0,'Input and Summary Results'!E992=0),FALSE,'Input and Summary Results'!$E992)</f>
        <v>2.7973649999999999E-2</v>
      </c>
      <c r="E1410">
        <f t="shared" si="95"/>
        <v>-5.3670356969273907E-2</v>
      </c>
      <c r="F1410">
        <f t="shared" si="96"/>
        <v>1.3737548011857283E-2</v>
      </c>
      <c r="G1410">
        <f>IF('Input and Summary Results'!$J$4="yes",IF(C1410=FALSE,FALSE,IF('Data Transformation'!E1410&lt;$R$10,E1410,$R$10)),IF(C1410=FALSE,FALSE,IF(C1410&lt;$R$10,C1410,$R$10)))</f>
        <v>0.88375044000000003</v>
      </c>
      <c r="H1410">
        <f>IF('Input and Summary Results'!$J$4="yes",'Data Transformation'!F1410,'Data Transformation'!D1410)</f>
        <v>2.7973649999999999E-2</v>
      </c>
      <c r="I1410">
        <f t="shared" si="94"/>
        <v>64</v>
      </c>
    </row>
    <row r="1411" spans="2:9" x14ac:dyDescent="0.25">
      <c r="B1411">
        <f>IF('Input and Summary Results'!D993=0,FALSE,'Input and Summary Results'!$B993)</f>
        <v>64</v>
      </c>
      <c r="C1411">
        <f>IF(OR(B1411=0,'Input and Summary Results'!D993=0,'Input and Summary Results'!D993=""),FALSE,'Input and Summary Results'!$D993)</f>
        <v>1.0203742200000001</v>
      </c>
      <c r="D1411">
        <f>IF(OR(B1411=0,'Input and Summary Results'!E993=0),FALSE,'Input and Summary Results'!$E993)</f>
        <v>4.7174029999999999E-2</v>
      </c>
      <c r="E1411">
        <f t="shared" si="95"/>
        <v>8.7594775218582076E-3</v>
      </c>
      <c r="F1411">
        <f t="shared" si="96"/>
        <v>2.0064725880667583E-2</v>
      </c>
      <c r="G1411">
        <f>IF('Input and Summary Results'!$J$4="yes",IF(C1411=FALSE,FALSE,IF('Data Transformation'!E1411&lt;$R$10,E1411,$R$10)),IF(C1411=FALSE,FALSE,IF(C1411&lt;$R$10,C1411,$R$10)))</f>
        <v>1.0203742200000001</v>
      </c>
      <c r="H1411">
        <f>IF('Input and Summary Results'!$J$4="yes",'Data Transformation'!F1411,'Data Transformation'!D1411)</f>
        <v>4.7174029999999999E-2</v>
      </c>
      <c r="I1411">
        <f t="shared" si="94"/>
        <v>64</v>
      </c>
    </row>
    <row r="1412" spans="2:9" x14ac:dyDescent="0.25">
      <c r="B1412">
        <f>IF('Input and Summary Results'!D994=0,FALSE,'Input and Summary Results'!$B994)</f>
        <v>65</v>
      </c>
      <c r="C1412">
        <f>IF(OR(B1412=0,'Input and Summary Results'!D994=0,'Input and Summary Results'!D994=""),FALSE,'Input and Summary Results'!$D994)</f>
        <v>0.43710188</v>
      </c>
      <c r="D1412">
        <f>IF(OR(B1412=0,'Input and Summary Results'!E994=0),FALSE,'Input and Summary Results'!$E994)</f>
        <v>4.5606319999999999E-2</v>
      </c>
      <c r="E1412">
        <f t="shared" si="95"/>
        <v>-0.35941732558110895</v>
      </c>
      <c r="F1412">
        <f t="shared" si="96"/>
        <v>4.5282676157787284E-2</v>
      </c>
      <c r="G1412">
        <f>IF('Input and Summary Results'!$J$4="yes",IF(C1412=FALSE,FALSE,IF('Data Transformation'!E1412&lt;$R$10,E1412,$R$10)),IF(C1412=FALSE,FALSE,IF(C1412&lt;$R$10,C1412,$R$10)))</f>
        <v>0.43710188</v>
      </c>
      <c r="H1412">
        <f>IF('Input and Summary Results'!$J$4="yes",'Data Transformation'!F1412,'Data Transformation'!D1412)</f>
        <v>4.5606319999999999E-2</v>
      </c>
      <c r="I1412">
        <f t="shared" si="94"/>
        <v>65</v>
      </c>
    </row>
    <row r="1413" spans="2:9" x14ac:dyDescent="0.25">
      <c r="B1413">
        <f>IF('Input and Summary Results'!D995=0,FALSE,'Input and Summary Results'!$B995)</f>
        <v>65</v>
      </c>
      <c r="C1413">
        <f>IF(OR(B1413=0,'Input and Summary Results'!D995=0,'Input and Summary Results'!D995=""),FALSE,'Input and Summary Results'!$D995)</f>
        <v>0.58941244999999998</v>
      </c>
      <c r="D1413">
        <f>IF(OR(B1413=0,'Input and Summary Results'!E995=0),FALSE,'Input and Summary Results'!$E995)</f>
        <v>4.6620010000000003E-2</v>
      </c>
      <c r="E1413">
        <f t="shared" si="95"/>
        <v>-0.22958069490415553</v>
      </c>
      <c r="F1413">
        <f t="shared" si="96"/>
        <v>3.4327548289826593E-2</v>
      </c>
      <c r="G1413">
        <f>IF('Input and Summary Results'!$J$4="yes",IF(C1413=FALSE,FALSE,IF('Data Transformation'!E1413&lt;$R$10,E1413,$R$10)),IF(C1413=FALSE,FALSE,IF(C1413&lt;$R$10,C1413,$R$10)))</f>
        <v>0.58941244999999998</v>
      </c>
      <c r="H1413">
        <f>IF('Input and Summary Results'!$J$4="yes",'Data Transformation'!F1413,'Data Transformation'!D1413)</f>
        <v>4.6620010000000003E-2</v>
      </c>
      <c r="I1413">
        <f t="shared" ref="I1413:I1476" si="97">IF(G1413=FALSE,"",B1413)</f>
        <v>65</v>
      </c>
    </row>
    <row r="1414" spans="2:9" x14ac:dyDescent="0.25">
      <c r="B1414">
        <f>IF('Input and Summary Results'!D996=0,FALSE,'Input and Summary Results'!$B996)</f>
        <v>65</v>
      </c>
      <c r="C1414">
        <f>IF(OR(B1414=0,'Input and Summary Results'!D996=0,'Input and Summary Results'!D996=""),FALSE,'Input and Summary Results'!$D996)</f>
        <v>0.68356532000000003</v>
      </c>
      <c r="D1414">
        <f>IF(OR(B1414=0,'Input and Summary Results'!E996=0),FALSE,'Input and Summary Results'!$E996)</f>
        <v>4.0253560000000001E-2</v>
      </c>
      <c r="E1414">
        <f t="shared" si="95"/>
        <v>-0.16521997888676995</v>
      </c>
      <c r="F1414">
        <f t="shared" si="96"/>
        <v>2.5557243073712398E-2</v>
      </c>
      <c r="G1414">
        <f>IF('Input and Summary Results'!$J$4="yes",IF(C1414=FALSE,FALSE,IF('Data Transformation'!E1414&lt;$R$10,E1414,$R$10)),IF(C1414=FALSE,FALSE,IF(C1414&lt;$R$10,C1414,$R$10)))</f>
        <v>0.68356532000000003</v>
      </c>
      <c r="H1414">
        <f>IF('Input and Summary Results'!$J$4="yes",'Data Transformation'!F1414,'Data Transformation'!D1414)</f>
        <v>4.0253560000000001E-2</v>
      </c>
      <c r="I1414">
        <f t="shared" si="97"/>
        <v>65</v>
      </c>
    </row>
    <row r="1415" spans="2:9" x14ac:dyDescent="0.25">
      <c r="B1415">
        <f>IF('Input and Summary Results'!D997=0,FALSE,'Input and Summary Results'!$B997)</f>
        <v>65</v>
      </c>
      <c r="C1415">
        <f>IF(OR(B1415=0,'Input and Summary Results'!D997=0,'Input and Summary Results'!D997=""),FALSE,'Input and Summary Results'!$D997)</f>
        <v>0.74432487999999997</v>
      </c>
      <c r="D1415">
        <f>IF(OR(B1415=0,'Input and Summary Results'!E997=0),FALSE,'Input and Summary Results'!$E997)</f>
        <v>4.5658440000000002E-2</v>
      </c>
      <c r="E1415">
        <f t="shared" si="95"/>
        <v>-0.12823746392346069</v>
      </c>
      <c r="F1415">
        <f t="shared" si="96"/>
        <v>2.6622464857012439E-2</v>
      </c>
      <c r="G1415">
        <f>IF('Input and Summary Results'!$J$4="yes",IF(C1415=FALSE,FALSE,IF('Data Transformation'!E1415&lt;$R$10,E1415,$R$10)),IF(C1415=FALSE,FALSE,IF(C1415&lt;$R$10,C1415,$R$10)))</f>
        <v>0.74432487999999997</v>
      </c>
      <c r="H1415">
        <f>IF('Input and Summary Results'!$J$4="yes",'Data Transformation'!F1415,'Data Transformation'!D1415)</f>
        <v>4.5658440000000002E-2</v>
      </c>
      <c r="I1415">
        <f t="shared" si="97"/>
        <v>65</v>
      </c>
    </row>
    <row r="1416" spans="2:9" x14ac:dyDescent="0.25">
      <c r="B1416">
        <f>IF('Input and Summary Results'!D998=0,FALSE,'Input and Summary Results'!$B998)</f>
        <v>65</v>
      </c>
      <c r="C1416">
        <f>IF(OR(B1416=0,'Input and Summary Results'!D998=0,'Input and Summary Results'!D998=""),FALSE,'Input and Summary Results'!$D998)</f>
        <v>0.75877899000000004</v>
      </c>
      <c r="D1416">
        <f>IF(OR(B1416=0,'Input and Summary Results'!E998=0),FALSE,'Input and Summary Results'!$E998)</f>
        <v>6.7669930000000003E-2</v>
      </c>
      <c r="E1416">
        <f t="shared" si="95"/>
        <v>-0.11988470289327111</v>
      </c>
      <c r="F1416">
        <f t="shared" si="96"/>
        <v>3.8705275194823197E-2</v>
      </c>
      <c r="G1416">
        <f>IF('Input and Summary Results'!$J$4="yes",IF(C1416=FALSE,FALSE,IF('Data Transformation'!E1416&lt;$R$10,E1416,$R$10)),IF(C1416=FALSE,FALSE,IF(C1416&lt;$R$10,C1416,$R$10)))</f>
        <v>0.75877899000000004</v>
      </c>
      <c r="H1416">
        <f>IF('Input and Summary Results'!$J$4="yes",'Data Transformation'!F1416,'Data Transformation'!D1416)</f>
        <v>6.7669930000000003E-2</v>
      </c>
      <c r="I1416">
        <f t="shared" si="97"/>
        <v>65</v>
      </c>
    </row>
    <row r="1417" spans="2:9" x14ac:dyDescent="0.25">
      <c r="B1417">
        <f>IF('Input and Summary Results'!D999=0,FALSE,'Input and Summary Results'!$B999)</f>
        <v>65</v>
      </c>
      <c r="C1417">
        <f>IF(OR(B1417=0,'Input and Summary Results'!D999=0,'Input and Summary Results'!D999=""),FALSE,'Input and Summary Results'!$D999)</f>
        <v>0.77861612999999996</v>
      </c>
      <c r="D1417">
        <f>IF(OR(B1417=0,'Input and Summary Results'!E999=0),FALSE,'Input and Summary Results'!$E999)</f>
        <v>6.6205929999999996E-2</v>
      </c>
      <c r="E1417">
        <f t="shared" si="95"/>
        <v>-0.1086766035751749</v>
      </c>
      <c r="F1417">
        <f t="shared" si="96"/>
        <v>3.6903131739641715E-2</v>
      </c>
      <c r="G1417">
        <f>IF('Input and Summary Results'!$J$4="yes",IF(C1417=FALSE,FALSE,IF('Data Transformation'!E1417&lt;$R$10,E1417,$R$10)),IF(C1417=FALSE,FALSE,IF(C1417&lt;$R$10,C1417,$R$10)))</f>
        <v>0.77861612999999996</v>
      </c>
      <c r="H1417">
        <f>IF('Input and Summary Results'!$J$4="yes",'Data Transformation'!F1417,'Data Transformation'!D1417)</f>
        <v>6.6205929999999996E-2</v>
      </c>
      <c r="I1417">
        <f t="shared" si="97"/>
        <v>65</v>
      </c>
    </row>
    <row r="1418" spans="2:9" x14ac:dyDescent="0.25">
      <c r="B1418">
        <f>IF('Input and Summary Results'!D1000=0,FALSE,'Input and Summary Results'!$B1000)</f>
        <v>65</v>
      </c>
      <c r="C1418">
        <f>IF(OR(B1418=0,'Input and Summary Results'!D1000=0,'Input and Summary Results'!D1000=""),FALSE,'Input and Summary Results'!$D1000)</f>
        <v>0.80726058999999994</v>
      </c>
      <c r="D1418">
        <f>IF(OR(B1418=0,'Input and Summary Results'!E1000=0),FALSE,'Input and Summary Results'!$E1000)</f>
        <v>4.2158099999999997E-2</v>
      </c>
      <c r="E1418">
        <f t="shared" si="95"/>
        <v>-9.2986249007120145E-2</v>
      </c>
      <c r="F1418">
        <f t="shared" si="96"/>
        <v>2.2665067051024997E-2</v>
      </c>
      <c r="G1418">
        <f>IF('Input and Summary Results'!$J$4="yes",IF(C1418=FALSE,FALSE,IF('Data Transformation'!E1418&lt;$R$10,E1418,$R$10)),IF(C1418=FALSE,FALSE,IF(C1418&lt;$R$10,C1418,$R$10)))</f>
        <v>0.80726058999999994</v>
      </c>
      <c r="H1418">
        <f>IF('Input and Summary Results'!$J$4="yes",'Data Transformation'!F1418,'Data Transformation'!D1418)</f>
        <v>4.2158099999999997E-2</v>
      </c>
      <c r="I1418">
        <f t="shared" si="97"/>
        <v>65</v>
      </c>
    </row>
    <row r="1419" spans="2:9" x14ac:dyDescent="0.25">
      <c r="B1419">
        <f>IF('Input and Summary Results'!D1001=0,FALSE,'Input and Summary Results'!$B1001)</f>
        <v>65</v>
      </c>
      <c r="C1419">
        <f>IF(OR(B1419=0,'Input and Summary Results'!D1001=0,'Input and Summary Results'!D1001=""),FALSE,'Input and Summary Results'!$D1001)</f>
        <v>0.82023838999999998</v>
      </c>
      <c r="D1419">
        <f>IF(OR(B1419=0,'Input and Summary Results'!E1001=0),FALSE,'Input and Summary Results'!$E1001)</f>
        <v>5.4424790000000001E-2</v>
      </c>
      <c r="E1419">
        <f t="shared" si="95"/>
        <v>-8.605990808561377E-2</v>
      </c>
      <c r="F1419">
        <f t="shared" si="96"/>
        <v>2.8796943849458204E-2</v>
      </c>
      <c r="G1419">
        <f>IF('Input and Summary Results'!$J$4="yes",IF(C1419=FALSE,FALSE,IF('Data Transformation'!E1419&lt;$R$10,E1419,$R$10)),IF(C1419=FALSE,FALSE,IF(C1419&lt;$R$10,C1419,$R$10)))</f>
        <v>0.82023838999999998</v>
      </c>
      <c r="H1419">
        <f>IF('Input and Summary Results'!$J$4="yes",'Data Transformation'!F1419,'Data Transformation'!D1419)</f>
        <v>5.4424790000000001E-2</v>
      </c>
      <c r="I1419">
        <f t="shared" si="97"/>
        <v>65</v>
      </c>
    </row>
    <row r="1420" spans="2:9" x14ac:dyDescent="0.25">
      <c r="B1420">
        <f>IF('Input and Summary Results'!D1002=0,FALSE,'Input and Summary Results'!$B1002)</f>
        <v>65</v>
      </c>
      <c r="C1420">
        <f>IF(OR(B1420=0,'Input and Summary Results'!D1002=0,'Input and Summary Results'!D1002=""),FALSE,'Input and Summary Results'!$D1002)</f>
        <v>0.86902495999999996</v>
      </c>
      <c r="D1420">
        <f>IF(OR(B1420=0,'Input and Summary Results'!E1002=0),FALSE,'Input and Summary Results'!$E1002)</f>
        <v>6.0056239999999997E-2</v>
      </c>
      <c r="E1420">
        <f t="shared" si="95"/>
        <v>-6.0967749633503224E-2</v>
      </c>
      <c r="F1420">
        <f t="shared" si="96"/>
        <v>2.9992703730857169E-2</v>
      </c>
      <c r="G1420">
        <f>IF('Input and Summary Results'!$J$4="yes",IF(C1420=FALSE,FALSE,IF('Data Transformation'!E1420&lt;$R$10,E1420,$R$10)),IF(C1420=FALSE,FALSE,IF(C1420&lt;$R$10,C1420,$R$10)))</f>
        <v>0.86902495999999996</v>
      </c>
      <c r="H1420">
        <f>IF('Input and Summary Results'!$J$4="yes",'Data Transformation'!F1420,'Data Transformation'!D1420)</f>
        <v>6.0056239999999997E-2</v>
      </c>
      <c r="I1420">
        <f t="shared" si="97"/>
        <v>65</v>
      </c>
    </row>
    <row r="1421" spans="2:9" x14ac:dyDescent="0.25">
      <c r="B1421">
        <f>IF('Input and Summary Results'!D1003=0,FALSE,'Input and Summary Results'!$B1003)</f>
        <v>65</v>
      </c>
      <c r="C1421">
        <f>IF(OR(B1421=0,'Input and Summary Results'!D1003=0,'Input and Summary Results'!D1003=""),FALSE,'Input and Summary Results'!$D1003)</f>
        <v>0.87676259000000001</v>
      </c>
      <c r="D1421">
        <f>IF(OR(B1421=0,'Input and Summary Results'!E1003=0),FALSE,'Input and Summary Results'!$E1003)</f>
        <v>3.1814660000000002E-2</v>
      </c>
      <c r="E1421">
        <f t="shared" si="95"/>
        <v>-5.7117989086871164E-2</v>
      </c>
      <c r="F1421">
        <f t="shared" si="96"/>
        <v>1.5748348067633679E-2</v>
      </c>
      <c r="G1421">
        <f>IF('Input and Summary Results'!$J$4="yes",IF(C1421=FALSE,FALSE,IF('Data Transformation'!E1421&lt;$R$10,E1421,$R$10)),IF(C1421=FALSE,FALSE,IF(C1421&lt;$R$10,C1421,$R$10)))</f>
        <v>0.87676259000000001</v>
      </c>
      <c r="H1421">
        <f>IF('Input and Summary Results'!$J$4="yes",'Data Transformation'!F1421,'Data Transformation'!D1421)</f>
        <v>3.1814660000000002E-2</v>
      </c>
      <c r="I1421">
        <f t="shared" si="97"/>
        <v>65</v>
      </c>
    </row>
    <row r="1422" spans="2:9" x14ac:dyDescent="0.25">
      <c r="B1422">
        <f>IF('Input and Summary Results'!D1004=0,FALSE,'Input and Summary Results'!$B1004)</f>
        <v>65</v>
      </c>
      <c r="C1422">
        <f>IF(OR(B1422=0,'Input and Summary Results'!D1004=0,'Input and Summary Results'!D1004=""),FALSE,'Input and Summary Results'!$D1004)</f>
        <v>0.93477213000000003</v>
      </c>
      <c r="D1422">
        <f>IF(OR(B1422=0,'Input and Summary Results'!E1004=0),FALSE,'Input and Summary Results'!$E1004)</f>
        <v>5.5253410000000003E-2</v>
      </c>
      <c r="E1422">
        <f t="shared" si="95"/>
        <v>-2.9294244469417634E-2</v>
      </c>
      <c r="F1422">
        <f t="shared" si="96"/>
        <v>2.5653289363686955E-2</v>
      </c>
      <c r="G1422">
        <f>IF('Input and Summary Results'!$J$4="yes",IF(C1422=FALSE,FALSE,IF('Data Transformation'!E1422&lt;$R$10,E1422,$R$10)),IF(C1422=FALSE,FALSE,IF(C1422&lt;$R$10,C1422,$R$10)))</f>
        <v>0.93477213000000003</v>
      </c>
      <c r="H1422">
        <f>IF('Input and Summary Results'!$J$4="yes",'Data Transformation'!F1422,'Data Transformation'!D1422)</f>
        <v>5.5253410000000003E-2</v>
      </c>
      <c r="I1422">
        <f t="shared" si="97"/>
        <v>65</v>
      </c>
    </row>
    <row r="1423" spans="2:9" x14ac:dyDescent="0.25">
      <c r="B1423">
        <f>IF('Input and Summary Results'!D1005=0,FALSE,'Input and Summary Results'!$B1005)</f>
        <v>65</v>
      </c>
      <c r="C1423">
        <f>IF(OR(B1423=0,'Input and Summary Results'!D1005=0,'Input and Summary Results'!D1005=""),FALSE,'Input and Summary Results'!$D1005)</f>
        <v>0.94298154000000001</v>
      </c>
      <c r="D1423">
        <f>IF(OR(B1423=0,'Input and Summary Results'!E1005=0),FALSE,'Input and Summary Results'!$E1005)</f>
        <v>2.5018680000000001E-2</v>
      </c>
      <c r="E1423">
        <f t="shared" si="95"/>
        <v>-2.5496809017292392E-2</v>
      </c>
      <c r="F1423">
        <f t="shared" si="96"/>
        <v>1.1514655016470417E-2</v>
      </c>
      <c r="G1423">
        <f>IF('Input and Summary Results'!$J$4="yes",IF(C1423=FALSE,FALSE,IF('Data Transformation'!E1423&lt;$R$10,E1423,$R$10)),IF(C1423=FALSE,FALSE,IF(C1423&lt;$R$10,C1423,$R$10)))</f>
        <v>0.94298154000000001</v>
      </c>
      <c r="H1423">
        <f>IF('Input and Summary Results'!$J$4="yes",'Data Transformation'!F1423,'Data Transformation'!D1423)</f>
        <v>2.5018680000000001E-2</v>
      </c>
      <c r="I1423">
        <f t="shared" si="97"/>
        <v>65</v>
      </c>
    </row>
    <row r="1424" spans="2:9" x14ac:dyDescent="0.25">
      <c r="B1424">
        <f>IF('Input and Summary Results'!D1006=0,FALSE,'Input and Summary Results'!$B1006)</f>
        <v>65</v>
      </c>
      <c r="C1424">
        <f>IF(OR(B1424=0,'Input and Summary Results'!D1006=0,'Input and Summary Results'!D1006=""),FALSE,'Input and Summary Results'!$D1006)</f>
        <v>0.96866825999999995</v>
      </c>
      <c r="D1424">
        <f>IF(OR(B1424=0,'Input and Summary Results'!E1006=0),FALSE,'Input and Summary Results'!$E1006)</f>
        <v>6.5478120000000001E-2</v>
      </c>
      <c r="E1424">
        <f t="shared" si="95"/>
        <v>-1.3824930399120101E-2</v>
      </c>
      <c r="F1424">
        <f t="shared" si="96"/>
        <v>2.9336673093841231E-2</v>
      </c>
      <c r="G1424">
        <f>IF('Input and Summary Results'!$J$4="yes",IF(C1424=FALSE,FALSE,IF('Data Transformation'!E1424&lt;$R$10,E1424,$R$10)),IF(C1424=FALSE,FALSE,IF(C1424&lt;$R$10,C1424,$R$10)))</f>
        <v>0.96866825999999995</v>
      </c>
      <c r="H1424">
        <f>IF('Input and Summary Results'!$J$4="yes",'Data Transformation'!F1424,'Data Transformation'!D1424)</f>
        <v>6.5478120000000001E-2</v>
      </c>
      <c r="I1424">
        <f t="shared" si="97"/>
        <v>65</v>
      </c>
    </row>
    <row r="1425" spans="2:9" x14ac:dyDescent="0.25">
      <c r="B1425">
        <f>IF('Input and Summary Results'!D1007=0,FALSE,'Input and Summary Results'!$B1007)</f>
        <v>65</v>
      </c>
      <c r="C1425">
        <f>IF(OR(B1425=0,'Input and Summary Results'!D1007=0,'Input and Summary Results'!D1007=""),FALSE,'Input and Summary Results'!$D1007)</f>
        <v>0.98648734999999999</v>
      </c>
      <c r="D1425">
        <f>IF(OR(B1425=0,'Input and Summary Results'!E1007=0),FALSE,'Input and Summary Results'!$E1007)</f>
        <v>3.6388469999999999E-2</v>
      </c>
      <c r="E1425">
        <f t="shared" si="95"/>
        <v>-5.9084794542840283E-3</v>
      </c>
      <c r="F1425">
        <f t="shared" si="96"/>
        <v>1.6008918897946336E-2</v>
      </c>
      <c r="G1425">
        <f>IF('Input and Summary Results'!$J$4="yes",IF(C1425=FALSE,FALSE,IF('Data Transformation'!E1425&lt;$R$10,E1425,$R$10)),IF(C1425=FALSE,FALSE,IF(C1425&lt;$R$10,C1425,$R$10)))</f>
        <v>0.98648734999999999</v>
      </c>
      <c r="H1425">
        <f>IF('Input and Summary Results'!$J$4="yes",'Data Transformation'!F1425,'Data Transformation'!D1425)</f>
        <v>3.6388469999999999E-2</v>
      </c>
      <c r="I1425">
        <f t="shared" si="97"/>
        <v>65</v>
      </c>
    </row>
    <row r="1426" spans="2:9" x14ac:dyDescent="0.25">
      <c r="B1426">
        <f>IF('Input and Summary Results'!D1008=0,FALSE,'Input and Summary Results'!$B1008)</f>
        <v>65</v>
      </c>
      <c r="C1426">
        <f>IF(OR(B1426=0,'Input and Summary Results'!D1008=0,'Input and Summary Results'!D1008=""),FALSE,'Input and Summary Results'!$D1008)</f>
        <v>0.98856522000000002</v>
      </c>
      <c r="D1426">
        <f>IF(OR(B1426=0,'Input and Summary Results'!E1008=0),FALSE,'Input and Summary Results'!$E1008)</f>
        <v>4.7098500000000001E-2</v>
      </c>
      <c r="E1426">
        <f t="shared" si="95"/>
        <v>-4.9946730860326539E-3</v>
      </c>
      <c r="F1426">
        <f t="shared" si="96"/>
        <v>2.0677188096906749E-2</v>
      </c>
      <c r="G1426">
        <f>IF('Input and Summary Results'!$J$4="yes",IF(C1426=FALSE,FALSE,IF('Data Transformation'!E1426&lt;$R$10,E1426,$R$10)),IF(C1426=FALSE,FALSE,IF(C1426&lt;$R$10,C1426,$R$10)))</f>
        <v>0.98856522000000002</v>
      </c>
      <c r="H1426">
        <f>IF('Input and Summary Results'!$J$4="yes",'Data Transformation'!F1426,'Data Transformation'!D1426)</f>
        <v>4.7098500000000001E-2</v>
      </c>
      <c r="I1426">
        <f t="shared" si="97"/>
        <v>65</v>
      </c>
    </row>
    <row r="1427" spans="2:9" x14ac:dyDescent="0.25">
      <c r="B1427">
        <f>IF('Input and Summary Results'!D1009=0,FALSE,'Input and Summary Results'!$B1009)</f>
        <v>65</v>
      </c>
      <c r="C1427">
        <f>IF(OR(B1427=0,'Input and Summary Results'!D1009=0,'Input and Summary Results'!D1009=""),FALSE,'Input and Summary Results'!$D1009)</f>
        <v>0.99158584000000005</v>
      </c>
      <c r="D1427">
        <f>IF(OR(B1427=0,'Input and Summary Results'!E1009=0),FALSE,'Input and Summary Results'!$E1009)</f>
        <v>3.2107940000000001E-2</v>
      </c>
      <c r="E1427">
        <f t="shared" si="95"/>
        <v>-3.6696836526754475E-3</v>
      </c>
      <c r="F1427">
        <f t="shared" si="96"/>
        <v>1.4053090915457204E-2</v>
      </c>
      <c r="G1427">
        <f>IF('Input and Summary Results'!$J$4="yes",IF(C1427=FALSE,FALSE,IF('Data Transformation'!E1427&lt;$R$10,E1427,$R$10)),IF(C1427=FALSE,FALSE,IF(C1427&lt;$R$10,C1427,$R$10)))</f>
        <v>0.99158584000000005</v>
      </c>
      <c r="H1427">
        <f>IF('Input and Summary Results'!$J$4="yes",'Data Transformation'!F1427,'Data Transformation'!D1427)</f>
        <v>3.2107940000000001E-2</v>
      </c>
      <c r="I1427">
        <f t="shared" si="97"/>
        <v>65</v>
      </c>
    </row>
    <row r="1428" spans="2:9" x14ac:dyDescent="0.25">
      <c r="B1428">
        <f>IF('Input and Summary Results'!D1010=0,FALSE,'Input and Summary Results'!$B1010)</f>
        <v>65</v>
      </c>
      <c r="C1428">
        <f>IF(OR(B1428=0,'Input and Summary Results'!D1010=0,'Input and Summary Results'!D1010=""),FALSE,'Input and Summary Results'!$D1010)</f>
        <v>1.0291525800000001</v>
      </c>
      <c r="D1428">
        <f>IF(OR(B1428=0,'Input and Summary Results'!E1010=0),FALSE,'Input and Summary Results'!$E1010)</f>
        <v>9.5161380000000004E-2</v>
      </c>
      <c r="E1428">
        <f t="shared" si="95"/>
        <v>1.2479767123635065E-2</v>
      </c>
      <c r="F1428">
        <f t="shared" si="96"/>
        <v>4.013014175215885E-2</v>
      </c>
      <c r="G1428">
        <f>IF('Input and Summary Results'!$J$4="yes",IF(C1428=FALSE,FALSE,IF('Data Transformation'!E1428&lt;$R$10,E1428,$R$10)),IF(C1428=FALSE,FALSE,IF(C1428&lt;$R$10,C1428,$R$10)))</f>
        <v>1.0291525800000001</v>
      </c>
      <c r="H1428">
        <f>IF('Input and Summary Results'!$J$4="yes",'Data Transformation'!F1428,'Data Transformation'!D1428)</f>
        <v>9.5161380000000004E-2</v>
      </c>
      <c r="I1428">
        <f t="shared" si="97"/>
        <v>65</v>
      </c>
    </row>
    <row r="1429" spans="2:9" x14ac:dyDescent="0.25">
      <c r="B1429">
        <f>IF('Input and Summary Results'!D1011=0,FALSE,'Input and Summary Results'!$B1011)</f>
        <v>66</v>
      </c>
      <c r="C1429">
        <f>IF(OR(B1429=0,'Input and Summary Results'!D1011=0,'Input and Summary Results'!D1011=""),FALSE,'Input and Summary Results'!$D1011)</f>
        <v>0.52362679000000001</v>
      </c>
      <c r="D1429">
        <f>IF(OR(B1429=0,'Input and Summary Results'!E1011=0),FALSE,'Input and Summary Results'!$E1011)</f>
        <v>4.2316680000000002E-2</v>
      </c>
      <c r="E1429">
        <f t="shared" si="95"/>
        <v>-0.28097814200757992</v>
      </c>
      <c r="F1429">
        <f t="shared" si="96"/>
        <v>3.5073528457166984E-2</v>
      </c>
      <c r="G1429">
        <f>IF('Input and Summary Results'!$J$4="yes",IF(C1429=FALSE,FALSE,IF('Data Transformation'!E1429&lt;$R$10,E1429,$R$10)),IF(C1429=FALSE,FALSE,IF(C1429&lt;$R$10,C1429,$R$10)))</f>
        <v>0.52362679000000001</v>
      </c>
      <c r="H1429">
        <f>IF('Input and Summary Results'!$J$4="yes",'Data Transformation'!F1429,'Data Transformation'!D1429)</f>
        <v>4.2316680000000002E-2</v>
      </c>
      <c r="I1429">
        <f t="shared" si="97"/>
        <v>66</v>
      </c>
    </row>
    <row r="1430" spans="2:9" x14ac:dyDescent="0.25">
      <c r="B1430">
        <f>IF('Input and Summary Results'!D1012=0,FALSE,'Input and Summary Results'!$B1012)</f>
        <v>66</v>
      </c>
      <c r="C1430">
        <f>IF(OR(B1430=0,'Input and Summary Results'!D1012=0,'Input and Summary Results'!D1012=""),FALSE,'Input and Summary Results'!$D1012)</f>
        <v>0.92965801000000003</v>
      </c>
      <c r="D1430">
        <f>IF(OR(B1430=0,'Input and Summary Results'!E1012=0),FALSE,'Input and Summary Results'!$E1012)</f>
        <v>3.9527640000000003E-2</v>
      </c>
      <c r="E1430">
        <f t="shared" si="95"/>
        <v>-3.167678444077867E-2</v>
      </c>
      <c r="F1430">
        <f t="shared" si="96"/>
        <v>1.8453017750043373E-2</v>
      </c>
      <c r="G1430">
        <f>IF('Input and Summary Results'!$J$4="yes",IF(C1430=FALSE,FALSE,IF('Data Transformation'!E1430&lt;$R$10,E1430,$R$10)),IF(C1430=FALSE,FALSE,IF(C1430&lt;$R$10,C1430,$R$10)))</f>
        <v>0.92965801000000003</v>
      </c>
      <c r="H1430">
        <f>IF('Input and Summary Results'!$J$4="yes",'Data Transformation'!F1430,'Data Transformation'!D1430)</f>
        <v>3.9527640000000003E-2</v>
      </c>
      <c r="I1430">
        <f t="shared" si="97"/>
        <v>66</v>
      </c>
    </row>
    <row r="1431" spans="2:9" x14ac:dyDescent="0.25">
      <c r="B1431">
        <f>IF('Input and Summary Results'!D1013=0,FALSE,'Input and Summary Results'!$B1013)</f>
        <v>66</v>
      </c>
      <c r="C1431">
        <f>IF(OR(B1431=0,'Input and Summary Results'!D1013=0,'Input and Summary Results'!D1013=""),FALSE,'Input and Summary Results'!$D1013)</f>
        <v>0.96875739000000005</v>
      </c>
      <c r="D1431">
        <f>IF(OR(B1431=0,'Input and Summary Results'!E1013=0),FALSE,'Input and Summary Results'!$E1013)</f>
        <v>6.4780290000000004E-2</v>
      </c>
      <c r="E1431">
        <f t="shared" si="95"/>
        <v>-1.3784971531847554E-2</v>
      </c>
      <c r="F1431">
        <f t="shared" si="96"/>
        <v>2.9021348533919314E-2</v>
      </c>
      <c r="G1431">
        <f>IF('Input and Summary Results'!$J$4="yes",IF(C1431=FALSE,FALSE,IF('Data Transformation'!E1431&lt;$R$10,E1431,$R$10)),IF(C1431=FALSE,FALSE,IF(C1431&lt;$R$10,C1431,$R$10)))</f>
        <v>0.96875739000000005</v>
      </c>
      <c r="H1431">
        <f>IF('Input and Summary Results'!$J$4="yes",'Data Transformation'!F1431,'Data Transformation'!D1431)</f>
        <v>6.4780290000000004E-2</v>
      </c>
      <c r="I1431">
        <f t="shared" si="97"/>
        <v>66</v>
      </c>
    </row>
    <row r="1432" spans="2:9" x14ac:dyDescent="0.25">
      <c r="B1432">
        <f>IF('Input and Summary Results'!D1014=0,FALSE,'Input and Summary Results'!$B1014)</f>
        <v>66</v>
      </c>
      <c r="C1432">
        <f>IF(OR(B1432=0,'Input and Summary Results'!D1014=0,'Input and Summary Results'!D1014=""),FALSE,'Input and Summary Results'!$D1014)</f>
        <v>0.97312222999999998</v>
      </c>
      <c r="D1432">
        <f>IF(OR(B1432=0,'Input and Summary Results'!E1014=0),FALSE,'Input and Summary Results'!$E1014)</f>
        <v>5.1500669999999998E-2</v>
      </c>
      <c r="E1432">
        <f t="shared" si="95"/>
        <v>-1.1832606308667226E-2</v>
      </c>
      <c r="F1432">
        <f t="shared" si="96"/>
        <v>2.2968636509310858E-2</v>
      </c>
      <c r="G1432">
        <f>IF('Input and Summary Results'!$J$4="yes",IF(C1432=FALSE,FALSE,IF('Data Transformation'!E1432&lt;$R$10,E1432,$R$10)),IF(C1432=FALSE,FALSE,IF(C1432&lt;$R$10,C1432,$R$10)))</f>
        <v>0.97312222999999998</v>
      </c>
      <c r="H1432">
        <f>IF('Input and Summary Results'!$J$4="yes",'Data Transformation'!F1432,'Data Transformation'!D1432)</f>
        <v>5.1500669999999998E-2</v>
      </c>
      <c r="I1432">
        <f t="shared" si="97"/>
        <v>66</v>
      </c>
    </row>
    <row r="1433" spans="2:9" x14ac:dyDescent="0.25">
      <c r="B1433">
        <f>IF('Input and Summary Results'!D1015=0,FALSE,'Input and Summary Results'!$B1015)</f>
        <v>66</v>
      </c>
      <c r="C1433">
        <f>IF(OR(B1433=0,'Input and Summary Results'!D1015=0,'Input and Summary Results'!D1015=""),FALSE,'Input and Summary Results'!$D1015)</f>
        <v>1.0010398899999999</v>
      </c>
      <c r="D1433">
        <f>IF(OR(B1433=0,'Input and Summary Results'!E1015=0),FALSE,'Input and Summary Results'!$E1015)</f>
        <v>3.5789830000000002E-2</v>
      </c>
      <c r="E1433">
        <f t="shared" si="95"/>
        <v>4.5138383467341212E-4</v>
      </c>
      <c r="F1433">
        <f t="shared" si="96"/>
        <v>1.5516650610196964E-2</v>
      </c>
      <c r="G1433">
        <f>IF('Input and Summary Results'!$J$4="yes",IF(C1433=FALSE,FALSE,IF('Data Transformation'!E1433&lt;$R$10,E1433,$R$10)),IF(C1433=FALSE,FALSE,IF(C1433&lt;$R$10,C1433,$R$10)))</f>
        <v>1.0010398899999999</v>
      </c>
      <c r="H1433">
        <f>IF('Input and Summary Results'!$J$4="yes",'Data Transformation'!F1433,'Data Transformation'!D1433)</f>
        <v>3.5789830000000002E-2</v>
      </c>
      <c r="I1433">
        <f t="shared" si="97"/>
        <v>66</v>
      </c>
    </row>
    <row r="1434" spans="2:9" x14ac:dyDescent="0.25">
      <c r="B1434">
        <f>IF('Input and Summary Results'!D1016=0,FALSE,'Input and Summary Results'!$B1016)</f>
        <v>66</v>
      </c>
      <c r="C1434">
        <f>IF(OR(B1434=0,'Input and Summary Results'!D1016=0,'Input and Summary Results'!D1016=""),FALSE,'Input and Summary Results'!$D1016)</f>
        <v>1.00855202</v>
      </c>
      <c r="D1434">
        <f>IF(OR(B1434=0,'Input and Summary Results'!E1016=0),FALSE,'Input and Summary Results'!$E1016)</f>
        <v>5.4637079999999998E-2</v>
      </c>
      <c r="E1434">
        <f t="shared" si="95"/>
        <v>3.6983035565218729E-3</v>
      </c>
      <c r="F1434">
        <f t="shared" si="96"/>
        <v>2.3511422564004184E-2</v>
      </c>
      <c r="G1434">
        <f>IF('Input and Summary Results'!$J$4="yes",IF(C1434=FALSE,FALSE,IF('Data Transformation'!E1434&lt;$R$10,E1434,$R$10)),IF(C1434=FALSE,FALSE,IF(C1434&lt;$R$10,C1434,$R$10)))</f>
        <v>1.00855202</v>
      </c>
      <c r="H1434">
        <f>IF('Input and Summary Results'!$J$4="yes",'Data Transformation'!F1434,'Data Transformation'!D1434)</f>
        <v>5.4637079999999998E-2</v>
      </c>
      <c r="I1434">
        <f t="shared" si="97"/>
        <v>66</v>
      </c>
    </row>
    <row r="1435" spans="2:9" x14ac:dyDescent="0.25">
      <c r="B1435">
        <f>IF('Input and Summary Results'!D1017=0,FALSE,'Input and Summary Results'!$B1017)</f>
        <v>66</v>
      </c>
      <c r="C1435">
        <f>IF(OR(B1435=0,'Input and Summary Results'!D1017=0,'Input and Summary Results'!D1017=""),FALSE,'Input and Summary Results'!$D1017)</f>
        <v>1.0104009700000001</v>
      </c>
      <c r="D1435">
        <f>IF(OR(B1435=0,'Input and Summary Results'!E1017=0),FALSE,'Input and Summary Results'!$E1017)</f>
        <v>3.5455929999999997E-2</v>
      </c>
      <c r="E1435">
        <f t="shared" si="95"/>
        <v>4.4937544766540452E-3</v>
      </c>
      <c r="F1435">
        <f t="shared" si="96"/>
        <v>1.5229472335126518E-2</v>
      </c>
      <c r="G1435">
        <f>IF('Input and Summary Results'!$J$4="yes",IF(C1435=FALSE,FALSE,IF('Data Transformation'!E1435&lt;$R$10,E1435,$R$10)),IF(C1435=FALSE,FALSE,IF(C1435&lt;$R$10,C1435,$R$10)))</f>
        <v>1.0104009700000001</v>
      </c>
      <c r="H1435">
        <f>IF('Input and Summary Results'!$J$4="yes",'Data Transformation'!F1435,'Data Transformation'!D1435)</f>
        <v>3.5455929999999997E-2</v>
      </c>
      <c r="I1435">
        <f t="shared" si="97"/>
        <v>66</v>
      </c>
    </row>
    <row r="1436" spans="2:9" x14ac:dyDescent="0.25">
      <c r="B1436">
        <f>IF('Input and Summary Results'!D1018=0,FALSE,'Input and Summary Results'!$B1018)</f>
        <v>66</v>
      </c>
      <c r="C1436">
        <f>IF(OR(B1436=0,'Input and Summary Results'!D1018=0,'Input and Summary Results'!D1018=""),FALSE,'Input and Summary Results'!$D1018)</f>
        <v>1.02780117</v>
      </c>
      <c r="D1436">
        <f>IF(OR(B1436=0,'Input and Summary Results'!E1018=0),FALSE,'Input and Summary Results'!$E1018)</f>
        <v>4.0156329999999997E-2</v>
      </c>
      <c r="E1436">
        <f t="shared" si="95"/>
        <v>1.1909107729631482E-2</v>
      </c>
      <c r="F1436">
        <f t="shared" si="96"/>
        <v>1.6956438393624321E-2</v>
      </c>
      <c r="G1436">
        <f>IF('Input and Summary Results'!$J$4="yes",IF(C1436=FALSE,FALSE,IF('Data Transformation'!E1436&lt;$R$10,E1436,$R$10)),IF(C1436=FALSE,FALSE,IF(C1436&lt;$R$10,C1436,$R$10)))</f>
        <v>1.02780117</v>
      </c>
      <c r="H1436">
        <f>IF('Input and Summary Results'!$J$4="yes",'Data Transformation'!F1436,'Data Transformation'!D1436)</f>
        <v>4.0156329999999997E-2</v>
      </c>
      <c r="I1436">
        <f t="shared" si="97"/>
        <v>66</v>
      </c>
    </row>
    <row r="1437" spans="2:9" x14ac:dyDescent="0.25">
      <c r="B1437">
        <f>IF('Input and Summary Results'!D1019=0,FALSE,'Input and Summary Results'!$B1019)</f>
        <v>66</v>
      </c>
      <c r="C1437">
        <f>IF(OR(B1437=0,'Input and Summary Results'!D1019=0,'Input and Summary Results'!D1019=""),FALSE,'Input and Summary Results'!$D1019)</f>
        <v>1.03953275</v>
      </c>
      <c r="D1437">
        <f>IF(OR(B1437=0,'Input and Summary Results'!E1019=0),FALSE,'Input and Summary Results'!$E1019)</f>
        <v>3.9150079999999997E-2</v>
      </c>
      <c r="E1437">
        <f t="shared" si="95"/>
        <v>1.683817613043477E-2</v>
      </c>
      <c r="F1437">
        <f t="shared" si="96"/>
        <v>1.6344972989066481E-2</v>
      </c>
      <c r="G1437">
        <f>IF('Input and Summary Results'!$J$4="yes",IF(C1437=FALSE,FALSE,IF('Data Transformation'!E1437&lt;$R$10,E1437,$R$10)),IF(C1437=FALSE,FALSE,IF(C1437&lt;$R$10,C1437,$R$10)))</f>
        <v>1.03953275</v>
      </c>
      <c r="H1437">
        <f>IF('Input and Summary Results'!$J$4="yes",'Data Transformation'!F1437,'Data Transformation'!D1437)</f>
        <v>3.9150079999999997E-2</v>
      </c>
      <c r="I1437">
        <f t="shared" si="97"/>
        <v>66</v>
      </c>
    </row>
    <row r="1438" spans="2:9" x14ac:dyDescent="0.25">
      <c r="B1438">
        <f>IF('Input and Summary Results'!D1020=0,FALSE,'Input and Summary Results'!$B1020)</f>
        <v>66</v>
      </c>
      <c r="C1438">
        <f>IF(OR(B1438=0,'Input and Summary Results'!D1020=0,'Input and Summary Results'!D1020=""),FALSE,'Input and Summary Results'!$D1020)</f>
        <v>1.05344273</v>
      </c>
      <c r="D1438">
        <f>IF(OR(B1438=0,'Input and Summary Results'!E1020=0),FALSE,'Input and Summary Results'!$E1020)</f>
        <v>6.6704929999999996E-2</v>
      </c>
      <c r="E1438">
        <f t="shared" si="95"/>
        <v>2.2610930337051287E-2</v>
      </c>
      <c r="F1438">
        <f t="shared" si="96"/>
        <v>2.748126575423801E-2</v>
      </c>
      <c r="G1438">
        <f>IF('Input and Summary Results'!$J$4="yes",IF(C1438=FALSE,FALSE,IF('Data Transformation'!E1438&lt;$R$10,E1438,$R$10)),IF(C1438=FALSE,FALSE,IF(C1438&lt;$R$10,C1438,$R$10)))</f>
        <v>1.05344273</v>
      </c>
      <c r="H1438">
        <f>IF('Input and Summary Results'!$J$4="yes",'Data Transformation'!F1438,'Data Transformation'!D1438)</f>
        <v>6.6704929999999996E-2</v>
      </c>
      <c r="I1438">
        <f t="shared" si="97"/>
        <v>66</v>
      </c>
    </row>
    <row r="1439" spans="2:9" x14ac:dyDescent="0.25">
      <c r="B1439">
        <f>IF('Input and Summary Results'!D1021=0,FALSE,'Input and Summary Results'!$B1021)</f>
        <v>66</v>
      </c>
      <c r="C1439">
        <f>IF(OR(B1439=0,'Input and Summary Results'!D1021=0,'Input and Summary Results'!D1021=""),FALSE,'Input and Summary Results'!$D1021)</f>
        <v>1.0721561100000001</v>
      </c>
      <c r="D1439">
        <f>IF(OR(B1439=0,'Input and Summary Results'!E1021=0),FALSE,'Input and Summary Results'!$E1021)</f>
        <v>9.79328E-2</v>
      </c>
      <c r="E1439">
        <f t="shared" si="95"/>
        <v>3.0258024886161933E-2</v>
      </c>
      <c r="F1439">
        <f t="shared" si="96"/>
        <v>3.9642394240517825E-2</v>
      </c>
      <c r="G1439">
        <f>IF('Input and Summary Results'!$J$4="yes",IF(C1439=FALSE,FALSE,IF('Data Transformation'!E1439&lt;$R$10,E1439,$R$10)),IF(C1439=FALSE,FALSE,IF(C1439&lt;$R$10,C1439,$R$10)))</f>
        <v>1.0721561100000001</v>
      </c>
      <c r="H1439">
        <f>IF('Input and Summary Results'!$J$4="yes",'Data Transformation'!F1439,'Data Transformation'!D1439)</f>
        <v>9.79328E-2</v>
      </c>
      <c r="I1439">
        <f t="shared" si="97"/>
        <v>66</v>
      </c>
    </row>
    <row r="1440" spans="2:9" x14ac:dyDescent="0.25">
      <c r="B1440">
        <f>IF('Input and Summary Results'!D1022=0,FALSE,'Input and Summary Results'!$B1022)</f>
        <v>66</v>
      </c>
      <c r="C1440">
        <f>IF(OR(B1440=0,'Input and Summary Results'!D1022=0,'Input and Summary Results'!D1022=""),FALSE,'Input and Summary Results'!$D1022)</f>
        <v>1.1536493000000001</v>
      </c>
      <c r="D1440">
        <f>IF(OR(B1440=0,'Input and Summary Results'!E1022=0),FALSE,'Input and Summary Results'!$E1022)</f>
        <v>6.6606410000000005E-2</v>
      </c>
      <c r="E1440">
        <f t="shared" si="95"/>
        <v>6.2073806893790884E-2</v>
      </c>
      <c r="F1440">
        <f t="shared" si="96"/>
        <v>2.5057165934222816E-2</v>
      </c>
      <c r="G1440">
        <f>IF('Input and Summary Results'!$J$4="yes",IF(C1440=FALSE,FALSE,IF('Data Transformation'!E1440&lt;$R$10,E1440,$R$10)),IF(C1440=FALSE,FALSE,IF(C1440&lt;$R$10,C1440,$R$10)))</f>
        <v>1.1536493000000001</v>
      </c>
      <c r="H1440">
        <f>IF('Input and Summary Results'!$J$4="yes",'Data Transformation'!F1440,'Data Transformation'!D1440)</f>
        <v>6.6606410000000005E-2</v>
      </c>
      <c r="I1440">
        <f t="shared" si="97"/>
        <v>66</v>
      </c>
    </row>
    <row r="1441" spans="2:9" x14ac:dyDescent="0.25">
      <c r="B1441">
        <f>IF('Input and Summary Results'!D1023=0,FALSE,'Input and Summary Results'!$B1023)</f>
        <v>66</v>
      </c>
      <c r="C1441">
        <f>IF(OR(B1441=0,'Input and Summary Results'!D1023=0,'Input and Summary Results'!D1023=""),FALSE,'Input and Summary Results'!$D1023)</f>
        <v>1.18705284</v>
      </c>
      <c r="D1441">
        <f>IF(OR(B1441=0,'Input and Summary Results'!E1023=0),FALSE,'Input and Summary Results'!$E1023)</f>
        <v>3.097128E-2</v>
      </c>
      <c r="E1441">
        <f t="shared" si="95"/>
        <v>7.4470051397442449E-2</v>
      </c>
      <c r="F1441">
        <f t="shared" si="96"/>
        <v>1.1323451717616884E-2</v>
      </c>
      <c r="G1441">
        <f>IF('Input and Summary Results'!$J$4="yes",IF(C1441=FALSE,FALSE,IF('Data Transformation'!E1441&lt;$R$10,E1441,$R$10)),IF(C1441=FALSE,FALSE,IF(C1441&lt;$R$10,C1441,$R$10)))</f>
        <v>1.18705284</v>
      </c>
      <c r="H1441">
        <f>IF('Input and Summary Results'!$J$4="yes",'Data Transformation'!F1441,'Data Transformation'!D1441)</f>
        <v>3.097128E-2</v>
      </c>
      <c r="I1441">
        <f t="shared" si="97"/>
        <v>66</v>
      </c>
    </row>
    <row r="1442" spans="2:9" x14ac:dyDescent="0.25">
      <c r="B1442">
        <f>IF('Input and Summary Results'!D1024=0,FALSE,'Input and Summary Results'!$B1024)</f>
        <v>67</v>
      </c>
      <c r="C1442">
        <f>IF(OR(B1442=0,'Input and Summary Results'!D1024=0,'Input and Summary Results'!D1024=""),FALSE,'Input and Summary Results'!$D1024)</f>
        <v>0.1164541</v>
      </c>
      <c r="D1442">
        <f>IF(OR(B1442=0,'Input and Summary Results'!E1024=0),FALSE,'Input and Summary Results'!$E1024)</f>
        <v>6.3875509999999996E-2</v>
      </c>
      <c r="E1442">
        <f t="shared" si="95"/>
        <v>-0.93384521665243914</v>
      </c>
      <c r="F1442">
        <f t="shared" si="96"/>
        <v>0.23805062543955083</v>
      </c>
      <c r="G1442">
        <f>IF('Input and Summary Results'!$J$4="yes",IF(C1442=FALSE,FALSE,IF('Data Transformation'!E1442&lt;$R$10,E1442,$R$10)),IF(C1442=FALSE,FALSE,IF(C1442&lt;$R$10,C1442,$R$10)))</f>
        <v>0.1164541</v>
      </c>
      <c r="H1442">
        <f>IF('Input and Summary Results'!$J$4="yes",'Data Transformation'!F1442,'Data Transformation'!D1442)</f>
        <v>6.3875509999999996E-2</v>
      </c>
      <c r="I1442">
        <f t="shared" si="97"/>
        <v>67</v>
      </c>
    </row>
    <row r="1443" spans="2:9" x14ac:dyDescent="0.25">
      <c r="B1443">
        <f>IF('Input and Summary Results'!D1025=0,FALSE,'Input and Summary Results'!$B1025)</f>
        <v>67</v>
      </c>
      <c r="C1443">
        <f>IF(OR(B1443=0,'Input and Summary Results'!D1025=0,'Input and Summary Results'!D1025=""),FALSE,'Input and Summary Results'!$D1025)</f>
        <v>0.20267946000000001</v>
      </c>
      <c r="D1443">
        <f>IF(OR(B1443=0,'Input and Summary Results'!E1025=0),FALSE,'Input and Summary Results'!$E1025)</f>
        <v>5.0516619999999998E-2</v>
      </c>
      <c r="E1443">
        <f t="shared" si="95"/>
        <v>-0.69319026147300178</v>
      </c>
      <c r="F1443">
        <f t="shared" si="96"/>
        <v>0.10817185461220391</v>
      </c>
      <c r="G1443">
        <f>IF('Input and Summary Results'!$J$4="yes",IF(C1443=FALSE,FALSE,IF('Data Transformation'!E1443&lt;$R$10,E1443,$R$10)),IF(C1443=FALSE,FALSE,IF(C1443&lt;$R$10,C1443,$R$10)))</f>
        <v>0.20267946000000001</v>
      </c>
      <c r="H1443">
        <f>IF('Input and Summary Results'!$J$4="yes",'Data Transformation'!F1443,'Data Transformation'!D1443)</f>
        <v>5.0516619999999998E-2</v>
      </c>
      <c r="I1443">
        <f t="shared" si="97"/>
        <v>67</v>
      </c>
    </row>
    <row r="1444" spans="2:9" x14ac:dyDescent="0.25">
      <c r="B1444">
        <f>IF('Input and Summary Results'!D1026=0,FALSE,'Input and Summary Results'!$B1026)</f>
        <v>67</v>
      </c>
      <c r="C1444">
        <f>IF(OR(B1444=0,'Input and Summary Results'!D1026=0,'Input and Summary Results'!D1026=""),FALSE,'Input and Summary Results'!$D1026)</f>
        <v>0.26711956999999997</v>
      </c>
      <c r="D1444">
        <f>IF(OR(B1444=0,'Input and Summary Results'!E1026=0),FALSE,'Input and Summary Results'!$E1026)</f>
        <v>5.051427E-2</v>
      </c>
      <c r="E1444">
        <f t="shared" si="95"/>
        <v>-0.57329429306561119</v>
      </c>
      <c r="F1444">
        <f t="shared" si="96"/>
        <v>8.2072583375302696E-2</v>
      </c>
      <c r="G1444">
        <f>IF('Input and Summary Results'!$J$4="yes",IF(C1444=FALSE,FALSE,IF('Data Transformation'!E1444&lt;$R$10,E1444,$R$10)),IF(C1444=FALSE,FALSE,IF(C1444&lt;$R$10,C1444,$R$10)))</f>
        <v>0.26711956999999997</v>
      </c>
      <c r="H1444">
        <f>IF('Input and Summary Results'!$J$4="yes",'Data Transformation'!F1444,'Data Transformation'!D1444)</f>
        <v>5.051427E-2</v>
      </c>
      <c r="I1444">
        <f t="shared" si="97"/>
        <v>67</v>
      </c>
    </row>
    <row r="1445" spans="2:9" x14ac:dyDescent="0.25">
      <c r="B1445">
        <f>IF('Input and Summary Results'!D1027=0,FALSE,'Input and Summary Results'!$B1027)</f>
        <v>67</v>
      </c>
      <c r="C1445">
        <f>IF(OR(B1445=0,'Input and Summary Results'!D1027=0,'Input and Summary Results'!D1027=""),FALSE,'Input and Summary Results'!$D1027)</f>
        <v>0.26778148000000002</v>
      </c>
      <c r="D1445">
        <f>IF(OR(B1445=0,'Input and Summary Results'!E1027=0),FALSE,'Input and Summary Results'!$E1027)</f>
        <v>3.9959290000000001E-2</v>
      </c>
      <c r="E1445">
        <f t="shared" si="95"/>
        <v>-0.57221946246939259</v>
      </c>
      <c r="F1445">
        <f t="shared" si="96"/>
        <v>6.4762999517367664E-2</v>
      </c>
      <c r="G1445">
        <f>IF('Input and Summary Results'!$J$4="yes",IF(C1445=FALSE,FALSE,IF('Data Transformation'!E1445&lt;$R$10,E1445,$R$10)),IF(C1445=FALSE,FALSE,IF(C1445&lt;$R$10,C1445,$R$10)))</f>
        <v>0.26778148000000002</v>
      </c>
      <c r="H1445">
        <f>IF('Input and Summary Results'!$J$4="yes",'Data Transformation'!F1445,'Data Transformation'!D1445)</f>
        <v>3.9959290000000001E-2</v>
      </c>
      <c r="I1445">
        <f t="shared" si="97"/>
        <v>67</v>
      </c>
    </row>
    <row r="1446" spans="2:9" x14ac:dyDescent="0.25">
      <c r="B1446">
        <f>IF('Input and Summary Results'!D1028=0,FALSE,'Input and Summary Results'!$B1028)</f>
        <v>67</v>
      </c>
      <c r="C1446">
        <f>IF(OR(B1446=0,'Input and Summary Results'!D1028=0,'Input and Summary Results'!D1028=""),FALSE,'Input and Summary Results'!$D1028)</f>
        <v>0.28473769999999998</v>
      </c>
      <c r="D1446">
        <f>IF(OR(B1446=0,'Input and Summary Results'!E1028=0),FALSE,'Input and Summary Results'!$E1028)</f>
        <v>6.2210509999999997E-2</v>
      </c>
      <c r="E1446">
        <f t="shared" si="95"/>
        <v>-0.54555502734544792</v>
      </c>
      <c r="F1446">
        <f t="shared" si="96"/>
        <v>9.4821870584752221E-2</v>
      </c>
      <c r="G1446">
        <f>IF('Input and Summary Results'!$J$4="yes",IF(C1446=FALSE,FALSE,IF('Data Transformation'!E1446&lt;$R$10,E1446,$R$10)),IF(C1446=FALSE,FALSE,IF(C1446&lt;$R$10,C1446,$R$10)))</f>
        <v>0.28473769999999998</v>
      </c>
      <c r="H1446">
        <f>IF('Input and Summary Results'!$J$4="yes",'Data Transformation'!F1446,'Data Transformation'!D1446)</f>
        <v>6.2210509999999997E-2</v>
      </c>
      <c r="I1446">
        <f t="shared" si="97"/>
        <v>67</v>
      </c>
    </row>
    <row r="1447" spans="2:9" x14ac:dyDescent="0.25">
      <c r="B1447">
        <f>IF('Input and Summary Results'!D1029=0,FALSE,'Input and Summary Results'!$B1029)</f>
        <v>67</v>
      </c>
      <c r="C1447">
        <f>IF(OR(B1447=0,'Input and Summary Results'!D1029=0,'Input and Summary Results'!D1029=""),FALSE,'Input and Summary Results'!$D1029)</f>
        <v>0.30543512</v>
      </c>
      <c r="D1447">
        <f>IF(OR(B1447=0,'Input and Summary Results'!E1029=0),FALSE,'Input and Summary Results'!$E1029)</f>
        <v>3.66615E-2</v>
      </c>
      <c r="E1447">
        <f t="shared" si="95"/>
        <v>-0.51508102770761865</v>
      </c>
      <c r="F1447">
        <f t="shared" si="96"/>
        <v>5.2093194129083774E-2</v>
      </c>
      <c r="G1447">
        <f>IF('Input and Summary Results'!$J$4="yes",IF(C1447=FALSE,FALSE,IF('Data Transformation'!E1447&lt;$R$10,E1447,$R$10)),IF(C1447=FALSE,FALSE,IF(C1447&lt;$R$10,C1447,$R$10)))</f>
        <v>0.30543512</v>
      </c>
      <c r="H1447">
        <f>IF('Input and Summary Results'!$J$4="yes",'Data Transformation'!F1447,'Data Transformation'!D1447)</f>
        <v>3.66615E-2</v>
      </c>
      <c r="I1447">
        <f t="shared" si="97"/>
        <v>67</v>
      </c>
    </row>
    <row r="1448" spans="2:9" x14ac:dyDescent="0.25">
      <c r="B1448">
        <f>IF('Input and Summary Results'!D1030=0,FALSE,'Input and Summary Results'!$B1030)</f>
        <v>67</v>
      </c>
      <c r="C1448">
        <f>IF(OR(B1448=0,'Input and Summary Results'!D1030=0,'Input and Summary Results'!D1030=""),FALSE,'Input and Summary Results'!$D1030)</f>
        <v>0.30779361</v>
      </c>
      <c r="D1448">
        <f>IF(OR(B1448=0,'Input and Summary Results'!E1030=0),FALSE,'Input and Summary Results'!$E1030)</f>
        <v>5.1895660000000003E-2</v>
      </c>
      <c r="E1448">
        <f t="shared" si="95"/>
        <v>-0.51174040065316273</v>
      </c>
      <c r="F1448">
        <f t="shared" si="96"/>
        <v>7.3174736928424217E-2</v>
      </c>
      <c r="G1448">
        <f>IF('Input and Summary Results'!$J$4="yes",IF(C1448=FALSE,FALSE,IF('Data Transformation'!E1448&lt;$R$10,E1448,$R$10)),IF(C1448=FALSE,FALSE,IF(C1448&lt;$R$10,C1448,$R$10)))</f>
        <v>0.30779361</v>
      </c>
      <c r="H1448">
        <f>IF('Input and Summary Results'!$J$4="yes",'Data Transformation'!F1448,'Data Transformation'!D1448)</f>
        <v>5.1895660000000003E-2</v>
      </c>
      <c r="I1448">
        <f t="shared" si="97"/>
        <v>67</v>
      </c>
    </row>
    <row r="1449" spans="2:9" x14ac:dyDescent="0.25">
      <c r="B1449">
        <f>IF('Input and Summary Results'!D1031=0,FALSE,'Input and Summary Results'!$B1031)</f>
        <v>67</v>
      </c>
      <c r="C1449">
        <f>IF(OR(B1449=0,'Input and Summary Results'!D1031=0,'Input and Summary Results'!D1031=""),FALSE,'Input and Summary Results'!$D1031)</f>
        <v>0.31387883999999999</v>
      </c>
      <c r="D1449">
        <f>IF(OR(B1449=0,'Input and Summary Results'!E1031=0),FALSE,'Input and Summary Results'!$E1031)</f>
        <v>4.8356080000000003E-2</v>
      </c>
      <c r="E1449">
        <f t="shared" si="95"/>
        <v>-0.5032379610791512</v>
      </c>
      <c r="F1449">
        <f t="shared" si="96"/>
        <v>6.6861909901285474E-2</v>
      </c>
      <c r="G1449">
        <f>IF('Input and Summary Results'!$J$4="yes",IF(C1449=FALSE,FALSE,IF('Data Transformation'!E1449&lt;$R$10,E1449,$R$10)),IF(C1449=FALSE,FALSE,IF(C1449&lt;$R$10,C1449,$R$10)))</f>
        <v>0.31387883999999999</v>
      </c>
      <c r="H1449">
        <f>IF('Input and Summary Results'!$J$4="yes",'Data Transformation'!F1449,'Data Transformation'!D1449)</f>
        <v>4.8356080000000003E-2</v>
      </c>
      <c r="I1449">
        <f t="shared" si="97"/>
        <v>67</v>
      </c>
    </row>
    <row r="1450" spans="2:9" x14ac:dyDescent="0.25">
      <c r="B1450">
        <f>IF('Input and Summary Results'!D1032=0,FALSE,'Input and Summary Results'!$B1032)</f>
        <v>67</v>
      </c>
      <c r="C1450">
        <f>IF(OR(B1450=0,'Input and Summary Results'!D1032=0,'Input and Summary Results'!D1032=""),FALSE,'Input and Summary Results'!$D1032)</f>
        <v>0.38064983000000002</v>
      </c>
      <c r="D1450">
        <f>IF(OR(B1450=0,'Input and Summary Results'!E1032=0),FALSE,'Input and Summary Results'!$E1032)</f>
        <v>7.1323079999999997E-2</v>
      </c>
      <c r="E1450">
        <f t="shared" ref="E1450:E1513" si="98">IF(C1450=FALSE,FALSE,LOG10(C1450))</f>
        <v>-0.41947435982857945</v>
      </c>
      <c r="F1450">
        <f t="shared" ref="F1450:F1513" si="99">IF(D1450=FALSE, FALSE,0.434*D1450/C1450)</f>
        <v>8.1319402454481576E-2</v>
      </c>
      <c r="G1450">
        <f>IF('Input and Summary Results'!$J$4="yes",IF(C1450=FALSE,FALSE,IF('Data Transformation'!E1450&lt;$R$10,E1450,$R$10)),IF(C1450=FALSE,FALSE,IF(C1450&lt;$R$10,C1450,$R$10)))</f>
        <v>0.38064983000000002</v>
      </c>
      <c r="H1450">
        <f>IF('Input and Summary Results'!$J$4="yes",'Data Transformation'!F1450,'Data Transformation'!D1450)</f>
        <v>7.1323079999999997E-2</v>
      </c>
      <c r="I1450">
        <f t="shared" si="97"/>
        <v>67</v>
      </c>
    </row>
    <row r="1451" spans="2:9" x14ac:dyDescent="0.25">
      <c r="B1451">
        <f>IF('Input and Summary Results'!D1033=0,FALSE,'Input and Summary Results'!$B1033)</f>
        <v>67</v>
      </c>
      <c r="C1451">
        <f>IF(OR(B1451=0,'Input and Summary Results'!D1033=0,'Input and Summary Results'!D1033=""),FALSE,'Input and Summary Results'!$D1033)</f>
        <v>0.43000072</v>
      </c>
      <c r="D1451">
        <f>IF(OR(B1451=0,'Input and Summary Results'!E1033=0),FALSE,'Input and Summary Results'!$E1033)</f>
        <v>3.1158229999999999E-2</v>
      </c>
      <c r="E1451">
        <f t="shared" si="98"/>
        <v>-0.36653081723026187</v>
      </c>
      <c r="F1451">
        <f t="shared" si="99"/>
        <v>3.1448021342847979E-2</v>
      </c>
      <c r="G1451">
        <f>IF('Input and Summary Results'!$J$4="yes",IF(C1451=FALSE,FALSE,IF('Data Transformation'!E1451&lt;$R$10,E1451,$R$10)),IF(C1451=FALSE,FALSE,IF(C1451&lt;$R$10,C1451,$R$10)))</f>
        <v>0.43000072</v>
      </c>
      <c r="H1451">
        <f>IF('Input and Summary Results'!$J$4="yes",'Data Transformation'!F1451,'Data Transformation'!D1451)</f>
        <v>3.1158229999999999E-2</v>
      </c>
      <c r="I1451">
        <f t="shared" si="97"/>
        <v>67</v>
      </c>
    </row>
    <row r="1452" spans="2:9" x14ac:dyDescent="0.25">
      <c r="B1452">
        <f>IF('Input and Summary Results'!D1034=0,FALSE,'Input and Summary Results'!$B1034)</f>
        <v>67</v>
      </c>
      <c r="C1452">
        <f>IF(OR(B1452=0,'Input and Summary Results'!D1034=0,'Input and Summary Results'!D1034=""),FALSE,'Input and Summary Results'!$D1034)</f>
        <v>0.48320917000000002</v>
      </c>
      <c r="D1452">
        <f>IF(OR(B1452=0,'Input and Summary Results'!E1034=0),FALSE,'Input and Summary Results'!$E1034)</f>
        <v>5.9228459999999997E-2</v>
      </c>
      <c r="E1452">
        <f t="shared" si="98"/>
        <v>-0.31586483257688636</v>
      </c>
      <c r="F1452">
        <f t="shared" si="99"/>
        <v>5.3196738050314732E-2</v>
      </c>
      <c r="G1452">
        <f>IF('Input and Summary Results'!$J$4="yes",IF(C1452=FALSE,FALSE,IF('Data Transformation'!E1452&lt;$R$10,E1452,$R$10)),IF(C1452=FALSE,FALSE,IF(C1452&lt;$R$10,C1452,$R$10)))</f>
        <v>0.48320917000000002</v>
      </c>
      <c r="H1452">
        <f>IF('Input and Summary Results'!$J$4="yes",'Data Transformation'!F1452,'Data Transformation'!D1452)</f>
        <v>5.9228459999999997E-2</v>
      </c>
      <c r="I1452">
        <f t="shared" si="97"/>
        <v>67</v>
      </c>
    </row>
    <row r="1453" spans="2:9" x14ac:dyDescent="0.25">
      <c r="B1453">
        <f>IF('Input and Summary Results'!D1035=0,FALSE,'Input and Summary Results'!$B1035)</f>
        <v>67</v>
      </c>
      <c r="C1453">
        <f>IF(OR(B1453=0,'Input and Summary Results'!D1035=0,'Input and Summary Results'!D1035=""),FALSE,'Input and Summary Results'!$D1035)</f>
        <v>0.51062534999999998</v>
      </c>
      <c r="D1453">
        <f>IF(OR(B1453=0,'Input and Summary Results'!E1035=0),FALSE,'Input and Summary Results'!$E1035)</f>
        <v>3.7597529999999997E-2</v>
      </c>
      <c r="E1453">
        <f t="shared" si="98"/>
        <v>-0.29189762844318312</v>
      </c>
      <c r="F1453">
        <f t="shared" si="99"/>
        <v>3.1955577646115688E-2</v>
      </c>
      <c r="G1453">
        <f>IF('Input and Summary Results'!$J$4="yes",IF(C1453=FALSE,FALSE,IF('Data Transformation'!E1453&lt;$R$10,E1453,$R$10)),IF(C1453=FALSE,FALSE,IF(C1453&lt;$R$10,C1453,$R$10)))</f>
        <v>0.51062534999999998</v>
      </c>
      <c r="H1453">
        <f>IF('Input and Summary Results'!$J$4="yes",'Data Transformation'!F1453,'Data Transformation'!D1453)</f>
        <v>3.7597529999999997E-2</v>
      </c>
      <c r="I1453">
        <f t="shared" si="97"/>
        <v>67</v>
      </c>
    </row>
    <row r="1454" spans="2:9" x14ac:dyDescent="0.25">
      <c r="B1454">
        <f>IF('Input and Summary Results'!D1036=0,FALSE,'Input and Summary Results'!$B1036)</f>
        <v>67</v>
      </c>
      <c r="C1454">
        <f>IF(OR(B1454=0,'Input and Summary Results'!D1036=0,'Input and Summary Results'!D1036=""),FALSE,'Input and Summary Results'!$D1036)</f>
        <v>0.53566767999999998</v>
      </c>
      <c r="D1454">
        <f>IF(OR(B1454=0,'Input and Summary Results'!E1036=0),FALSE,'Input and Summary Results'!$E1036)</f>
        <v>5.5106879999999997E-2</v>
      </c>
      <c r="E1454">
        <f t="shared" si="98"/>
        <v>-0.27110455639192699</v>
      </c>
      <c r="F1454">
        <f t="shared" si="99"/>
        <v>4.4647804623941467E-2</v>
      </c>
      <c r="G1454">
        <f>IF('Input and Summary Results'!$J$4="yes",IF(C1454=FALSE,FALSE,IF('Data Transformation'!E1454&lt;$R$10,E1454,$R$10)),IF(C1454=FALSE,FALSE,IF(C1454&lt;$R$10,C1454,$R$10)))</f>
        <v>0.53566767999999998</v>
      </c>
      <c r="H1454">
        <f>IF('Input and Summary Results'!$J$4="yes",'Data Transformation'!F1454,'Data Transformation'!D1454)</f>
        <v>5.5106879999999997E-2</v>
      </c>
      <c r="I1454">
        <f t="shared" si="97"/>
        <v>67</v>
      </c>
    </row>
    <row r="1455" spans="2:9" x14ac:dyDescent="0.25">
      <c r="B1455">
        <f>IF('Input and Summary Results'!D1037=0,FALSE,'Input and Summary Results'!$B1037)</f>
        <v>67</v>
      </c>
      <c r="C1455">
        <f>IF(OR(B1455=0,'Input and Summary Results'!D1037=0,'Input and Summary Results'!D1037=""),FALSE,'Input and Summary Results'!$D1037)</f>
        <v>0.54139097999999997</v>
      </c>
      <c r="D1455">
        <f>IF(OR(B1455=0,'Input and Summary Results'!E1037=0),FALSE,'Input and Summary Results'!$E1037)</f>
        <v>4.727083E-2</v>
      </c>
      <c r="E1455">
        <f t="shared" si="98"/>
        <v>-0.26648898419325445</v>
      </c>
      <c r="F1455">
        <f t="shared" si="99"/>
        <v>3.7894130079522199E-2</v>
      </c>
      <c r="G1455">
        <f>IF('Input and Summary Results'!$J$4="yes",IF(C1455=FALSE,FALSE,IF('Data Transformation'!E1455&lt;$R$10,E1455,$R$10)),IF(C1455=FALSE,FALSE,IF(C1455&lt;$R$10,C1455,$R$10)))</f>
        <v>0.54139097999999997</v>
      </c>
      <c r="H1455">
        <f>IF('Input and Summary Results'!$J$4="yes",'Data Transformation'!F1455,'Data Transformation'!D1455)</f>
        <v>4.727083E-2</v>
      </c>
      <c r="I1455">
        <f t="shared" si="97"/>
        <v>67</v>
      </c>
    </row>
    <row r="1456" spans="2:9" x14ac:dyDescent="0.25">
      <c r="B1456">
        <f>IF('Input and Summary Results'!D1038=0,FALSE,'Input and Summary Results'!$B1038)</f>
        <v>67</v>
      </c>
      <c r="C1456">
        <f>IF(OR(B1456=0,'Input and Summary Results'!D1038=0,'Input and Summary Results'!D1038=""),FALSE,'Input and Summary Results'!$D1038)</f>
        <v>0.63472057000000004</v>
      </c>
      <c r="D1456">
        <f>IF(OR(B1456=0,'Input and Summary Results'!E1038=0),FALSE,'Input and Summary Results'!$E1038)</f>
        <v>5.6086730000000001E-2</v>
      </c>
      <c r="E1456">
        <f t="shared" si="98"/>
        <v>-0.19741742685898514</v>
      </c>
      <c r="F1456">
        <f t="shared" si="99"/>
        <v>3.8350168515887233E-2</v>
      </c>
      <c r="G1456">
        <f>IF('Input and Summary Results'!$J$4="yes",IF(C1456=FALSE,FALSE,IF('Data Transformation'!E1456&lt;$R$10,E1456,$R$10)),IF(C1456=FALSE,FALSE,IF(C1456&lt;$R$10,C1456,$R$10)))</f>
        <v>0.63472057000000004</v>
      </c>
      <c r="H1456">
        <f>IF('Input and Summary Results'!$J$4="yes",'Data Transformation'!F1456,'Data Transformation'!D1456)</f>
        <v>5.6086730000000001E-2</v>
      </c>
      <c r="I1456">
        <f t="shared" si="97"/>
        <v>67</v>
      </c>
    </row>
    <row r="1457" spans="2:9" x14ac:dyDescent="0.25">
      <c r="B1457">
        <f>IF('Input and Summary Results'!D1039=0,FALSE,'Input and Summary Results'!$B1039)</f>
        <v>67</v>
      </c>
      <c r="C1457">
        <f>IF(OR(B1457=0,'Input and Summary Results'!D1039=0,'Input and Summary Results'!D1039=""),FALSE,'Input and Summary Results'!$D1039)</f>
        <v>0.69698497000000004</v>
      </c>
      <c r="D1457">
        <f>IF(OR(B1457=0,'Input and Summary Results'!E1039=0),FALSE,'Input and Summary Results'!$E1039)</f>
        <v>4.6058870000000002E-2</v>
      </c>
      <c r="E1457">
        <f t="shared" si="98"/>
        <v>-0.15677658706187927</v>
      </c>
      <c r="F1457">
        <f t="shared" si="99"/>
        <v>2.8680029613838014E-2</v>
      </c>
      <c r="G1457">
        <f>IF('Input and Summary Results'!$J$4="yes",IF(C1457=FALSE,FALSE,IF('Data Transformation'!E1457&lt;$R$10,E1457,$R$10)),IF(C1457=FALSE,FALSE,IF(C1457&lt;$R$10,C1457,$R$10)))</f>
        <v>0.69698497000000004</v>
      </c>
      <c r="H1457">
        <f>IF('Input and Summary Results'!$J$4="yes",'Data Transformation'!F1457,'Data Transformation'!D1457)</f>
        <v>4.6058870000000002E-2</v>
      </c>
      <c r="I1457">
        <f t="shared" si="97"/>
        <v>67</v>
      </c>
    </row>
    <row r="1458" spans="2:9" x14ac:dyDescent="0.25">
      <c r="B1458">
        <f>IF('Input and Summary Results'!D1040=0,FALSE,'Input and Summary Results'!$B1040)</f>
        <v>68</v>
      </c>
      <c r="C1458">
        <f>IF(OR(B1458=0,'Input and Summary Results'!D1040=0,'Input and Summary Results'!D1040=""),FALSE,'Input and Summary Results'!$D1040)</f>
        <v>0.24603573000000001</v>
      </c>
      <c r="D1458">
        <f>IF(OR(B1458=0,'Input and Summary Results'!E1040=0),FALSE,'Input and Summary Results'!$E1040)</f>
        <v>6.1087000000000002E-2</v>
      </c>
      <c r="E1458">
        <f t="shared" si="98"/>
        <v>-0.60900181885171079</v>
      </c>
      <c r="F1458">
        <f t="shared" si="99"/>
        <v>0.10775572312200346</v>
      </c>
      <c r="G1458">
        <f>IF('Input and Summary Results'!$J$4="yes",IF(C1458=FALSE,FALSE,IF('Data Transformation'!E1458&lt;$R$10,E1458,$R$10)),IF(C1458=FALSE,FALSE,IF(C1458&lt;$R$10,C1458,$R$10)))</f>
        <v>0.24603573000000001</v>
      </c>
      <c r="H1458">
        <f>IF('Input and Summary Results'!$J$4="yes",'Data Transformation'!F1458,'Data Transformation'!D1458)</f>
        <v>6.1087000000000002E-2</v>
      </c>
      <c r="I1458">
        <f t="shared" si="97"/>
        <v>68</v>
      </c>
    </row>
    <row r="1459" spans="2:9" x14ac:dyDescent="0.25">
      <c r="B1459">
        <f>IF('Input and Summary Results'!D1041=0,FALSE,'Input and Summary Results'!$B1041)</f>
        <v>68</v>
      </c>
      <c r="C1459">
        <f>IF(OR(B1459=0,'Input and Summary Results'!D1041=0,'Input and Summary Results'!D1041=""),FALSE,'Input and Summary Results'!$D1041)</f>
        <v>0.28247176000000002</v>
      </c>
      <c r="D1459">
        <f>IF(OR(B1459=0,'Input and Summary Results'!E1041=0),FALSE,'Input and Summary Results'!$E1041)</f>
        <v>3.9233469999999999E-2</v>
      </c>
      <c r="E1459">
        <f t="shared" si="98"/>
        <v>-0.54902496408955692</v>
      </c>
      <c r="F1459">
        <f t="shared" si="99"/>
        <v>6.0279746124001915E-2</v>
      </c>
      <c r="G1459">
        <f>IF('Input and Summary Results'!$J$4="yes",IF(C1459=FALSE,FALSE,IF('Data Transformation'!E1459&lt;$R$10,E1459,$R$10)),IF(C1459=FALSE,FALSE,IF(C1459&lt;$R$10,C1459,$R$10)))</f>
        <v>0.28247176000000002</v>
      </c>
      <c r="H1459">
        <f>IF('Input and Summary Results'!$J$4="yes",'Data Transformation'!F1459,'Data Transformation'!D1459)</f>
        <v>3.9233469999999999E-2</v>
      </c>
      <c r="I1459">
        <f t="shared" si="97"/>
        <v>68</v>
      </c>
    </row>
    <row r="1460" spans="2:9" x14ac:dyDescent="0.25">
      <c r="B1460">
        <f>IF('Input and Summary Results'!D1042=0,FALSE,'Input and Summary Results'!$B1042)</f>
        <v>68</v>
      </c>
      <c r="C1460">
        <f>IF(OR(B1460=0,'Input and Summary Results'!D1042=0,'Input and Summary Results'!D1042=""),FALSE,'Input and Summary Results'!$D1042)</f>
        <v>0.32230198999999998</v>
      </c>
      <c r="D1460">
        <f>IF(OR(B1460=0,'Input and Summary Results'!E1042=0),FALSE,'Input and Summary Results'!$E1042)</f>
        <v>3.8591199999999999E-2</v>
      </c>
      <c r="E1460">
        <f t="shared" si="98"/>
        <v>-0.49173701300038375</v>
      </c>
      <c r="F1460">
        <f t="shared" si="99"/>
        <v>5.1965489881089469E-2</v>
      </c>
      <c r="G1460">
        <f>IF('Input and Summary Results'!$J$4="yes",IF(C1460=FALSE,FALSE,IF('Data Transformation'!E1460&lt;$R$10,E1460,$R$10)),IF(C1460=FALSE,FALSE,IF(C1460&lt;$R$10,C1460,$R$10)))</f>
        <v>0.32230198999999998</v>
      </c>
      <c r="H1460">
        <f>IF('Input and Summary Results'!$J$4="yes",'Data Transformation'!F1460,'Data Transformation'!D1460)</f>
        <v>3.8591199999999999E-2</v>
      </c>
      <c r="I1460">
        <f t="shared" si="97"/>
        <v>68</v>
      </c>
    </row>
    <row r="1461" spans="2:9" x14ac:dyDescent="0.25">
      <c r="B1461">
        <f>IF('Input and Summary Results'!D1043=0,FALSE,'Input and Summary Results'!$B1043)</f>
        <v>68</v>
      </c>
      <c r="C1461">
        <f>IF(OR(B1461=0,'Input and Summary Results'!D1043=0,'Input and Summary Results'!D1043=""),FALSE,'Input and Summary Results'!$D1043)</f>
        <v>0.64946908999999997</v>
      </c>
      <c r="D1461">
        <f>IF(OR(B1461=0,'Input and Summary Results'!E1043=0),FALSE,'Input and Summary Results'!$E1043)</f>
        <v>4.0419900000000002E-2</v>
      </c>
      <c r="E1461">
        <f t="shared" si="98"/>
        <v>-0.18744151335442355</v>
      </c>
      <c r="F1461">
        <f t="shared" si="99"/>
        <v>2.7010117756335411E-2</v>
      </c>
      <c r="G1461">
        <f>IF('Input and Summary Results'!$J$4="yes",IF(C1461=FALSE,FALSE,IF('Data Transformation'!E1461&lt;$R$10,E1461,$R$10)),IF(C1461=FALSE,FALSE,IF(C1461&lt;$R$10,C1461,$R$10)))</f>
        <v>0.64946908999999997</v>
      </c>
      <c r="H1461">
        <f>IF('Input and Summary Results'!$J$4="yes",'Data Transformation'!F1461,'Data Transformation'!D1461)</f>
        <v>4.0419900000000002E-2</v>
      </c>
      <c r="I1461">
        <f t="shared" si="97"/>
        <v>68</v>
      </c>
    </row>
    <row r="1462" spans="2:9" x14ac:dyDescent="0.25">
      <c r="B1462">
        <f>IF('Input and Summary Results'!D1044=0,FALSE,'Input and Summary Results'!$B1044)</f>
        <v>68</v>
      </c>
      <c r="C1462">
        <f>IF(OR(B1462=0,'Input and Summary Results'!D1044=0,'Input and Summary Results'!D1044=""),FALSE,'Input and Summary Results'!$D1044)</f>
        <v>0.65857197999999995</v>
      </c>
      <c r="D1462">
        <f>IF(OR(B1462=0,'Input and Summary Results'!E1044=0),FALSE,'Input and Summary Results'!$E1044)</f>
        <v>4.508322E-2</v>
      </c>
      <c r="E1462">
        <f t="shared" si="98"/>
        <v>-0.18139675098556354</v>
      </c>
      <c r="F1462">
        <f t="shared" si="99"/>
        <v>2.970991489798883E-2</v>
      </c>
      <c r="G1462">
        <f>IF('Input and Summary Results'!$J$4="yes",IF(C1462=FALSE,FALSE,IF('Data Transformation'!E1462&lt;$R$10,E1462,$R$10)),IF(C1462=FALSE,FALSE,IF(C1462&lt;$R$10,C1462,$R$10)))</f>
        <v>0.65857197999999995</v>
      </c>
      <c r="H1462">
        <f>IF('Input and Summary Results'!$J$4="yes",'Data Transformation'!F1462,'Data Transformation'!D1462)</f>
        <v>4.508322E-2</v>
      </c>
      <c r="I1462">
        <f t="shared" si="97"/>
        <v>68</v>
      </c>
    </row>
    <row r="1463" spans="2:9" x14ac:dyDescent="0.25">
      <c r="B1463">
        <f>IF('Input and Summary Results'!D1045=0,FALSE,'Input and Summary Results'!$B1045)</f>
        <v>68</v>
      </c>
      <c r="C1463">
        <f>IF(OR(B1463=0,'Input and Summary Results'!D1045=0,'Input and Summary Results'!D1045=""),FALSE,'Input and Summary Results'!$D1045)</f>
        <v>0.67097207000000003</v>
      </c>
      <c r="D1463">
        <f>IF(OR(B1463=0,'Input and Summary Results'!E1045=0),FALSE,'Input and Summary Results'!$E1045)</f>
        <v>4.3410669999999998E-2</v>
      </c>
      <c r="E1463">
        <f t="shared" si="98"/>
        <v>-0.1732955574723426</v>
      </c>
      <c r="F1463">
        <f t="shared" si="99"/>
        <v>2.8079008981700234E-2</v>
      </c>
      <c r="G1463">
        <f>IF('Input and Summary Results'!$J$4="yes",IF(C1463=FALSE,FALSE,IF('Data Transformation'!E1463&lt;$R$10,E1463,$R$10)),IF(C1463=FALSE,FALSE,IF(C1463&lt;$R$10,C1463,$R$10)))</f>
        <v>0.67097207000000003</v>
      </c>
      <c r="H1463">
        <f>IF('Input and Summary Results'!$J$4="yes",'Data Transformation'!F1463,'Data Transformation'!D1463)</f>
        <v>4.3410669999999998E-2</v>
      </c>
      <c r="I1463">
        <f t="shared" si="97"/>
        <v>68</v>
      </c>
    </row>
    <row r="1464" spans="2:9" x14ac:dyDescent="0.25">
      <c r="B1464">
        <f>IF('Input and Summary Results'!D1046=0,FALSE,'Input and Summary Results'!$B1046)</f>
        <v>68</v>
      </c>
      <c r="C1464">
        <f>IF(OR(B1464=0,'Input and Summary Results'!D1046=0,'Input and Summary Results'!D1046=""),FALSE,'Input and Summary Results'!$D1046)</f>
        <v>0.7884198</v>
      </c>
      <c r="D1464">
        <f>IF(OR(B1464=0,'Input and Summary Results'!E1046=0),FALSE,'Input and Summary Results'!$E1046)</f>
        <v>5.1110589999999997E-2</v>
      </c>
      <c r="E1464">
        <f t="shared" si="98"/>
        <v>-0.10324247759050816</v>
      </c>
      <c r="F1464">
        <f t="shared" si="99"/>
        <v>2.8134752653345332E-2</v>
      </c>
      <c r="G1464">
        <f>IF('Input and Summary Results'!$J$4="yes",IF(C1464=FALSE,FALSE,IF('Data Transformation'!E1464&lt;$R$10,E1464,$R$10)),IF(C1464=FALSE,FALSE,IF(C1464&lt;$R$10,C1464,$R$10)))</f>
        <v>0.7884198</v>
      </c>
      <c r="H1464">
        <f>IF('Input and Summary Results'!$J$4="yes",'Data Transformation'!F1464,'Data Transformation'!D1464)</f>
        <v>5.1110589999999997E-2</v>
      </c>
      <c r="I1464">
        <f t="shared" si="97"/>
        <v>68</v>
      </c>
    </row>
    <row r="1465" spans="2:9" x14ac:dyDescent="0.25">
      <c r="B1465">
        <f>IF('Input and Summary Results'!D1047=0,FALSE,'Input and Summary Results'!$B1047)</f>
        <v>68</v>
      </c>
      <c r="C1465">
        <f>IF(OR(B1465=0,'Input and Summary Results'!D1047=0,'Input and Summary Results'!D1047=""),FALSE,'Input and Summary Results'!$D1047)</f>
        <v>0.78877885999999997</v>
      </c>
      <c r="D1465">
        <f>IF(OR(B1465=0,'Input and Summary Results'!E1047=0),FALSE,'Input and Summary Results'!$E1047)</f>
        <v>5.9387200000000001E-2</v>
      </c>
      <c r="E1465">
        <f t="shared" si="98"/>
        <v>-0.10304473740302139</v>
      </c>
      <c r="F1465">
        <f t="shared" si="99"/>
        <v>3.2675881805453055E-2</v>
      </c>
      <c r="G1465">
        <f>IF('Input and Summary Results'!$J$4="yes",IF(C1465=FALSE,FALSE,IF('Data Transformation'!E1465&lt;$R$10,E1465,$R$10)),IF(C1465=FALSE,FALSE,IF(C1465&lt;$R$10,C1465,$R$10)))</f>
        <v>0.78877885999999997</v>
      </c>
      <c r="H1465">
        <f>IF('Input and Summary Results'!$J$4="yes",'Data Transformation'!F1465,'Data Transformation'!D1465)</f>
        <v>5.9387200000000001E-2</v>
      </c>
      <c r="I1465">
        <f t="shared" si="97"/>
        <v>68</v>
      </c>
    </row>
    <row r="1466" spans="2:9" x14ac:dyDescent="0.25">
      <c r="B1466">
        <f>IF('Input and Summary Results'!D1048=0,FALSE,'Input and Summary Results'!$B1048)</f>
        <v>68</v>
      </c>
      <c r="C1466">
        <f>IF(OR(B1466=0,'Input and Summary Results'!D1048=0,'Input and Summary Results'!D1048=""),FALSE,'Input and Summary Results'!$D1048)</f>
        <v>0.87124762</v>
      </c>
      <c r="D1466">
        <f>IF(OR(B1466=0,'Input and Summary Results'!E1048=0),FALSE,'Input and Summary Results'!$E1048)</f>
        <v>5.9534789999999997E-2</v>
      </c>
      <c r="E1466">
        <f t="shared" si="98"/>
        <v>-5.9858395260968547E-2</v>
      </c>
      <c r="F1466">
        <f t="shared" si="99"/>
        <v>2.9656435514853974E-2</v>
      </c>
      <c r="G1466">
        <f>IF('Input and Summary Results'!$J$4="yes",IF(C1466=FALSE,FALSE,IF('Data Transformation'!E1466&lt;$R$10,E1466,$R$10)),IF(C1466=FALSE,FALSE,IF(C1466&lt;$R$10,C1466,$R$10)))</f>
        <v>0.87124762</v>
      </c>
      <c r="H1466">
        <f>IF('Input and Summary Results'!$J$4="yes",'Data Transformation'!F1466,'Data Transformation'!D1466)</f>
        <v>5.9534789999999997E-2</v>
      </c>
      <c r="I1466">
        <f t="shared" si="97"/>
        <v>68</v>
      </c>
    </row>
    <row r="1467" spans="2:9" x14ac:dyDescent="0.25">
      <c r="B1467">
        <f>IF('Input and Summary Results'!D1049=0,FALSE,'Input and Summary Results'!$B1049)</f>
        <v>68</v>
      </c>
      <c r="C1467">
        <f>IF(OR(B1467=0,'Input and Summary Results'!D1049=0,'Input and Summary Results'!D1049=""),FALSE,'Input and Summary Results'!$D1049)</f>
        <v>0.87297336000000003</v>
      </c>
      <c r="D1467">
        <f>IF(OR(B1467=0,'Input and Summary Results'!E1049=0),FALSE,'Input and Summary Results'!$E1049)</f>
        <v>4.2927310000000003E-2</v>
      </c>
      <c r="E1467">
        <f t="shared" si="98"/>
        <v>-5.899900919423258E-2</v>
      </c>
      <c r="F1467">
        <f t="shared" si="99"/>
        <v>2.1341375800975188E-2</v>
      </c>
      <c r="G1467">
        <f>IF('Input and Summary Results'!$J$4="yes",IF(C1467=FALSE,FALSE,IF('Data Transformation'!E1467&lt;$R$10,E1467,$R$10)),IF(C1467=FALSE,FALSE,IF(C1467&lt;$R$10,C1467,$R$10)))</f>
        <v>0.87297336000000003</v>
      </c>
      <c r="H1467">
        <f>IF('Input and Summary Results'!$J$4="yes",'Data Transformation'!F1467,'Data Transformation'!D1467)</f>
        <v>4.2927310000000003E-2</v>
      </c>
      <c r="I1467">
        <f t="shared" si="97"/>
        <v>68</v>
      </c>
    </row>
    <row r="1468" spans="2:9" x14ac:dyDescent="0.25">
      <c r="B1468">
        <f>IF('Input and Summary Results'!D1050=0,FALSE,'Input and Summary Results'!$B1050)</f>
        <v>68</v>
      </c>
      <c r="C1468">
        <f>IF(OR(B1468=0,'Input and Summary Results'!D1050=0,'Input and Summary Results'!D1050=""),FALSE,'Input and Summary Results'!$D1050)</f>
        <v>0.92566937999999999</v>
      </c>
      <c r="D1468">
        <f>IF(OR(B1468=0,'Input and Summary Results'!E1050=0),FALSE,'Input and Summary Results'!$E1050)</f>
        <v>2.828027E-2</v>
      </c>
      <c r="E1468">
        <f t="shared" si="98"/>
        <v>-3.3544101958277187E-2</v>
      </c>
      <c r="F1468">
        <f t="shared" si="99"/>
        <v>1.3259201876160146E-2</v>
      </c>
      <c r="G1468">
        <f>IF('Input and Summary Results'!$J$4="yes",IF(C1468=FALSE,FALSE,IF('Data Transformation'!E1468&lt;$R$10,E1468,$R$10)),IF(C1468=FALSE,FALSE,IF(C1468&lt;$R$10,C1468,$R$10)))</f>
        <v>0.92566937999999999</v>
      </c>
      <c r="H1468">
        <f>IF('Input and Summary Results'!$J$4="yes",'Data Transformation'!F1468,'Data Transformation'!D1468)</f>
        <v>2.828027E-2</v>
      </c>
      <c r="I1468">
        <f t="shared" si="97"/>
        <v>68</v>
      </c>
    </row>
    <row r="1469" spans="2:9" x14ac:dyDescent="0.25">
      <c r="B1469">
        <f>IF('Input and Summary Results'!D1051=0,FALSE,'Input and Summary Results'!$B1051)</f>
        <v>68</v>
      </c>
      <c r="C1469">
        <f>IF(OR(B1469=0,'Input and Summary Results'!D1051=0,'Input and Summary Results'!D1051=""),FALSE,'Input and Summary Results'!$D1051)</f>
        <v>1.1429471499999999</v>
      </c>
      <c r="D1469">
        <f>IF(OR(B1469=0,'Input and Summary Results'!E1051=0),FALSE,'Input and Summary Results'!$E1051)</f>
        <v>5.98104E-2</v>
      </c>
      <c r="E1469">
        <f t="shared" si="98"/>
        <v>5.802614903568188E-2</v>
      </c>
      <c r="F1469">
        <f t="shared" si="99"/>
        <v>2.2711210750208356E-2</v>
      </c>
      <c r="G1469">
        <f>IF('Input and Summary Results'!$J$4="yes",IF(C1469=FALSE,FALSE,IF('Data Transformation'!E1469&lt;$R$10,E1469,$R$10)),IF(C1469=FALSE,FALSE,IF(C1469&lt;$R$10,C1469,$R$10)))</f>
        <v>1.1429471499999999</v>
      </c>
      <c r="H1469">
        <f>IF('Input and Summary Results'!$J$4="yes",'Data Transformation'!F1469,'Data Transformation'!D1469)</f>
        <v>5.98104E-2</v>
      </c>
      <c r="I1469">
        <f t="shared" si="97"/>
        <v>68</v>
      </c>
    </row>
    <row r="1470" spans="2:9" x14ac:dyDescent="0.25">
      <c r="B1470">
        <f>IF('Input and Summary Results'!D1052=0,FALSE,'Input and Summary Results'!$B1052)</f>
        <v>69</v>
      </c>
      <c r="C1470">
        <f>IF(OR(B1470=0,'Input and Summary Results'!D1052=0,'Input and Summary Results'!D1052=""),FALSE,'Input and Summary Results'!$D1052)</f>
        <v>0.20722036999999999</v>
      </c>
      <c r="D1470">
        <f>IF(OR(B1470=0,'Input and Summary Results'!E1052=0),FALSE,'Input and Summary Results'!$E1052)</f>
        <v>7.8745049999999997E-2</v>
      </c>
      <c r="E1470">
        <f t="shared" si="98"/>
        <v>-0.68356755518275192</v>
      </c>
      <c r="F1470">
        <f t="shared" si="99"/>
        <v>0.1649227423925553</v>
      </c>
      <c r="G1470">
        <f>IF('Input and Summary Results'!$J$4="yes",IF(C1470=FALSE,FALSE,IF('Data Transformation'!E1470&lt;$R$10,E1470,$R$10)),IF(C1470=FALSE,FALSE,IF(C1470&lt;$R$10,C1470,$R$10)))</f>
        <v>0.20722036999999999</v>
      </c>
      <c r="H1470">
        <f>IF('Input and Summary Results'!$J$4="yes",'Data Transformation'!F1470,'Data Transformation'!D1470)</f>
        <v>7.8745049999999997E-2</v>
      </c>
      <c r="I1470">
        <f t="shared" si="97"/>
        <v>69</v>
      </c>
    </row>
    <row r="1471" spans="2:9" x14ac:dyDescent="0.25">
      <c r="B1471">
        <f>IF('Input and Summary Results'!D1053=0,FALSE,'Input and Summary Results'!$B1053)</f>
        <v>69</v>
      </c>
      <c r="C1471">
        <f>IF(OR(B1471=0,'Input and Summary Results'!D1053=0,'Input and Summary Results'!D1053=""),FALSE,'Input and Summary Results'!$D1053)</f>
        <v>0.46120636999999998</v>
      </c>
      <c r="D1471">
        <f>IF(OR(B1471=0,'Input and Summary Results'!E1053=0),FALSE,'Input and Summary Results'!$E1053)</f>
        <v>7.7205949999999995E-2</v>
      </c>
      <c r="E1471">
        <f t="shared" si="98"/>
        <v>-0.3361047030322713</v>
      </c>
      <c r="F1471">
        <f t="shared" si="99"/>
        <v>7.2651603445980165E-2</v>
      </c>
      <c r="G1471">
        <f>IF('Input and Summary Results'!$J$4="yes",IF(C1471=FALSE,FALSE,IF('Data Transformation'!E1471&lt;$R$10,E1471,$R$10)),IF(C1471=FALSE,FALSE,IF(C1471&lt;$R$10,C1471,$R$10)))</f>
        <v>0.46120636999999998</v>
      </c>
      <c r="H1471">
        <f>IF('Input and Summary Results'!$J$4="yes",'Data Transformation'!F1471,'Data Transformation'!D1471)</f>
        <v>7.7205949999999995E-2</v>
      </c>
      <c r="I1471">
        <f t="shared" si="97"/>
        <v>69</v>
      </c>
    </row>
    <row r="1472" spans="2:9" x14ac:dyDescent="0.25">
      <c r="B1472">
        <f>IF('Input and Summary Results'!D1054=0,FALSE,'Input and Summary Results'!$B1054)</f>
        <v>69</v>
      </c>
      <c r="C1472">
        <f>IF(OR(B1472=0,'Input and Summary Results'!D1054=0,'Input and Summary Results'!D1054=""),FALSE,'Input and Summary Results'!$D1054)</f>
        <v>0.54856059999999995</v>
      </c>
      <c r="D1472">
        <f>IF(OR(B1472=0,'Input and Summary Results'!E1054=0),FALSE,'Input and Summary Results'!$E1054)</f>
        <v>6.7370819999999998E-2</v>
      </c>
      <c r="E1472">
        <f t="shared" si="98"/>
        <v>-0.26077538852345561</v>
      </c>
      <c r="F1472">
        <f t="shared" si="99"/>
        <v>5.3301195674643795E-2</v>
      </c>
      <c r="G1472">
        <f>IF('Input and Summary Results'!$J$4="yes",IF(C1472=FALSE,FALSE,IF('Data Transformation'!E1472&lt;$R$10,E1472,$R$10)),IF(C1472=FALSE,FALSE,IF(C1472&lt;$R$10,C1472,$R$10)))</f>
        <v>0.54856059999999995</v>
      </c>
      <c r="H1472">
        <f>IF('Input and Summary Results'!$J$4="yes",'Data Transformation'!F1472,'Data Transformation'!D1472)</f>
        <v>6.7370819999999998E-2</v>
      </c>
      <c r="I1472">
        <f t="shared" si="97"/>
        <v>69</v>
      </c>
    </row>
    <row r="1473" spans="2:9" x14ac:dyDescent="0.25">
      <c r="B1473">
        <f>IF('Input and Summary Results'!D1055=0,FALSE,'Input and Summary Results'!$B1055)</f>
        <v>69</v>
      </c>
      <c r="C1473">
        <f>IF(OR(B1473=0,'Input and Summary Results'!D1055=0,'Input and Summary Results'!D1055=""),FALSE,'Input and Summary Results'!$D1055)</f>
        <v>0.60582144999999998</v>
      </c>
      <c r="D1473">
        <f>IF(OR(B1473=0,'Input and Summary Results'!E1055=0),FALSE,'Input and Summary Results'!$E1055)</f>
        <v>0.10411806</v>
      </c>
      <c r="E1473">
        <f t="shared" si="98"/>
        <v>-0.21765535389567162</v>
      </c>
      <c r="F1473">
        <f t="shared" si="99"/>
        <v>7.4588375898542392E-2</v>
      </c>
      <c r="G1473">
        <f>IF('Input and Summary Results'!$J$4="yes",IF(C1473=FALSE,FALSE,IF('Data Transformation'!E1473&lt;$R$10,E1473,$R$10)),IF(C1473=FALSE,FALSE,IF(C1473&lt;$R$10,C1473,$R$10)))</f>
        <v>0.60582144999999998</v>
      </c>
      <c r="H1473">
        <f>IF('Input and Summary Results'!$J$4="yes",'Data Transformation'!F1473,'Data Transformation'!D1473)</f>
        <v>0.10411806</v>
      </c>
      <c r="I1473">
        <f t="shared" si="97"/>
        <v>69</v>
      </c>
    </row>
    <row r="1474" spans="2:9" x14ac:dyDescent="0.25">
      <c r="B1474">
        <f>IF('Input and Summary Results'!D1056=0,FALSE,'Input and Summary Results'!$B1056)</f>
        <v>69</v>
      </c>
      <c r="C1474">
        <f>IF(OR(B1474=0,'Input and Summary Results'!D1056=0,'Input and Summary Results'!D1056=""),FALSE,'Input and Summary Results'!$D1056)</f>
        <v>0.65566338999999996</v>
      </c>
      <c r="D1474">
        <f>IF(OR(B1474=0,'Input and Summary Results'!E1056=0),FALSE,'Input and Summary Results'!$E1056)</f>
        <v>6.4395889999999997E-2</v>
      </c>
      <c r="E1474">
        <f t="shared" si="98"/>
        <v>-0.18331906517420704</v>
      </c>
      <c r="F1474">
        <f t="shared" si="99"/>
        <v>4.2625250526798511E-2</v>
      </c>
      <c r="G1474">
        <f>IF('Input and Summary Results'!$J$4="yes",IF(C1474=FALSE,FALSE,IF('Data Transformation'!E1474&lt;$R$10,E1474,$R$10)),IF(C1474=FALSE,FALSE,IF(C1474&lt;$R$10,C1474,$R$10)))</f>
        <v>0.65566338999999996</v>
      </c>
      <c r="H1474">
        <f>IF('Input and Summary Results'!$J$4="yes",'Data Transformation'!F1474,'Data Transformation'!D1474)</f>
        <v>6.4395889999999997E-2</v>
      </c>
      <c r="I1474">
        <f t="shared" si="97"/>
        <v>69</v>
      </c>
    </row>
    <row r="1475" spans="2:9" x14ac:dyDescent="0.25">
      <c r="B1475">
        <f>IF('Input and Summary Results'!D1057=0,FALSE,'Input and Summary Results'!$B1057)</f>
        <v>69</v>
      </c>
      <c r="C1475">
        <f>IF(OR(B1475=0,'Input and Summary Results'!D1057=0,'Input and Summary Results'!D1057=""),FALSE,'Input and Summary Results'!$D1057)</f>
        <v>0.66009046999999998</v>
      </c>
      <c r="D1475">
        <f>IF(OR(B1475=0,'Input and Summary Results'!E1057=0),FALSE,'Input and Summary Results'!$E1057)</f>
        <v>5.8001659999999997E-2</v>
      </c>
      <c r="E1475">
        <f t="shared" si="98"/>
        <v>-0.18039653729278593</v>
      </c>
      <c r="F1475">
        <f t="shared" si="99"/>
        <v>3.8135258095757692E-2</v>
      </c>
      <c r="G1475">
        <f>IF('Input and Summary Results'!$J$4="yes",IF(C1475=FALSE,FALSE,IF('Data Transformation'!E1475&lt;$R$10,E1475,$R$10)),IF(C1475=FALSE,FALSE,IF(C1475&lt;$R$10,C1475,$R$10)))</f>
        <v>0.66009046999999998</v>
      </c>
      <c r="H1475">
        <f>IF('Input and Summary Results'!$J$4="yes",'Data Transformation'!F1475,'Data Transformation'!D1475)</f>
        <v>5.8001659999999997E-2</v>
      </c>
      <c r="I1475">
        <f t="shared" si="97"/>
        <v>69</v>
      </c>
    </row>
    <row r="1476" spans="2:9" x14ac:dyDescent="0.25">
      <c r="B1476">
        <f>IF('Input and Summary Results'!D1058=0,FALSE,'Input and Summary Results'!$B1058)</f>
        <v>69</v>
      </c>
      <c r="C1476">
        <f>IF(OR(B1476=0,'Input and Summary Results'!D1058=0,'Input and Summary Results'!D1058=""),FALSE,'Input and Summary Results'!$D1058)</f>
        <v>0.66751855999999998</v>
      </c>
      <c r="D1476">
        <f>IF(OR(B1476=0,'Input and Summary Results'!E1058=0),FALSE,'Input and Summary Results'!$E1058)</f>
        <v>9.3941609999999995E-2</v>
      </c>
      <c r="E1476">
        <f t="shared" si="98"/>
        <v>-0.17553665446747102</v>
      </c>
      <c r="F1476">
        <f t="shared" si="99"/>
        <v>6.107794027479925E-2</v>
      </c>
      <c r="G1476">
        <f>IF('Input and Summary Results'!$J$4="yes",IF(C1476=FALSE,FALSE,IF('Data Transformation'!E1476&lt;$R$10,E1476,$R$10)),IF(C1476=FALSE,FALSE,IF(C1476&lt;$R$10,C1476,$R$10)))</f>
        <v>0.66751855999999998</v>
      </c>
      <c r="H1476">
        <f>IF('Input and Summary Results'!$J$4="yes",'Data Transformation'!F1476,'Data Transformation'!D1476)</f>
        <v>9.3941609999999995E-2</v>
      </c>
      <c r="I1476">
        <f t="shared" si="97"/>
        <v>69</v>
      </c>
    </row>
    <row r="1477" spans="2:9" x14ac:dyDescent="0.25">
      <c r="B1477">
        <f>IF('Input and Summary Results'!D1059=0,FALSE,'Input and Summary Results'!$B1059)</f>
        <v>69</v>
      </c>
      <c r="C1477">
        <f>IF(OR(B1477=0,'Input and Summary Results'!D1059=0,'Input and Summary Results'!D1059=""),FALSE,'Input and Summary Results'!$D1059)</f>
        <v>0.71474375000000001</v>
      </c>
      <c r="D1477">
        <f>IF(OR(B1477=0,'Input and Summary Results'!E1059=0),FALSE,'Input and Summary Results'!$E1059)</f>
        <v>8.3270810000000001E-2</v>
      </c>
      <c r="E1477">
        <f t="shared" si="98"/>
        <v>-0.14584963359484865</v>
      </c>
      <c r="F1477">
        <f t="shared" si="99"/>
        <v>5.0562920683111953E-2</v>
      </c>
      <c r="G1477">
        <f>IF('Input and Summary Results'!$J$4="yes",IF(C1477=FALSE,FALSE,IF('Data Transformation'!E1477&lt;$R$10,E1477,$R$10)),IF(C1477=FALSE,FALSE,IF(C1477&lt;$R$10,C1477,$R$10)))</f>
        <v>0.71474375000000001</v>
      </c>
      <c r="H1477">
        <f>IF('Input and Summary Results'!$J$4="yes",'Data Transformation'!F1477,'Data Transformation'!D1477)</f>
        <v>8.3270810000000001E-2</v>
      </c>
      <c r="I1477">
        <f t="shared" ref="I1477:I1540" si="100">IF(G1477=FALSE,"",B1477)</f>
        <v>69</v>
      </c>
    </row>
    <row r="1478" spans="2:9" x14ac:dyDescent="0.25">
      <c r="B1478">
        <f>IF('Input and Summary Results'!D1060=0,FALSE,'Input and Summary Results'!$B1060)</f>
        <v>69</v>
      </c>
      <c r="C1478">
        <f>IF(OR(B1478=0,'Input and Summary Results'!D1060=0,'Input and Summary Results'!D1060=""),FALSE,'Input and Summary Results'!$D1060)</f>
        <v>0.73728241000000005</v>
      </c>
      <c r="D1478">
        <f>IF(OR(B1478=0,'Input and Summary Results'!E1060=0),FALSE,'Input and Summary Results'!$E1060)</f>
        <v>7.1315169999999997E-2</v>
      </c>
      <c r="E1478">
        <f t="shared" si="98"/>
        <v>-0.13236612732172723</v>
      </c>
      <c r="F1478">
        <f t="shared" si="99"/>
        <v>4.1979549980040887E-2</v>
      </c>
      <c r="G1478">
        <f>IF('Input and Summary Results'!$J$4="yes",IF(C1478=FALSE,FALSE,IF('Data Transformation'!E1478&lt;$R$10,E1478,$R$10)),IF(C1478=FALSE,FALSE,IF(C1478&lt;$R$10,C1478,$R$10)))</f>
        <v>0.73728241000000005</v>
      </c>
      <c r="H1478">
        <f>IF('Input and Summary Results'!$J$4="yes",'Data Transformation'!F1478,'Data Transformation'!D1478)</f>
        <v>7.1315169999999997E-2</v>
      </c>
      <c r="I1478">
        <f t="shared" si="100"/>
        <v>69</v>
      </c>
    </row>
    <row r="1479" spans="2:9" x14ac:dyDescent="0.25">
      <c r="B1479">
        <f>IF('Input and Summary Results'!D1061=0,FALSE,'Input and Summary Results'!$B1061)</f>
        <v>69</v>
      </c>
      <c r="C1479">
        <f>IF(OR(B1479=0,'Input and Summary Results'!D1061=0,'Input and Summary Results'!D1061=""),FALSE,'Input and Summary Results'!$D1061)</f>
        <v>0.76174914000000005</v>
      </c>
      <c r="D1479">
        <f>IF(OR(B1479=0,'Input and Summary Results'!E1061=0),FALSE,'Input and Summary Results'!$E1061)</f>
        <v>8.446099E-2</v>
      </c>
      <c r="E1479">
        <f t="shared" si="98"/>
        <v>-0.1181880274150561</v>
      </c>
      <c r="F1479">
        <f t="shared" si="99"/>
        <v>4.8120920307176185E-2</v>
      </c>
      <c r="G1479">
        <f>IF('Input and Summary Results'!$J$4="yes",IF(C1479=FALSE,FALSE,IF('Data Transformation'!E1479&lt;$R$10,E1479,$R$10)),IF(C1479=FALSE,FALSE,IF(C1479&lt;$R$10,C1479,$R$10)))</f>
        <v>0.76174914000000005</v>
      </c>
      <c r="H1479">
        <f>IF('Input and Summary Results'!$J$4="yes",'Data Transformation'!F1479,'Data Transformation'!D1479)</f>
        <v>8.446099E-2</v>
      </c>
      <c r="I1479">
        <f t="shared" si="100"/>
        <v>69</v>
      </c>
    </row>
    <row r="1480" spans="2:9" x14ac:dyDescent="0.25">
      <c r="B1480">
        <f>IF('Input and Summary Results'!D1062=0,FALSE,'Input and Summary Results'!$B1062)</f>
        <v>69</v>
      </c>
      <c r="C1480">
        <f>IF(OR(B1480=0,'Input and Summary Results'!D1062=0,'Input and Summary Results'!D1062=""),FALSE,'Input and Summary Results'!$D1062)</f>
        <v>0.78744122999999999</v>
      </c>
      <c r="D1480">
        <f>IF(OR(B1480=0,'Input and Summary Results'!E1062=0),FALSE,'Input and Summary Results'!$E1062)</f>
        <v>8.9564749999999999E-2</v>
      </c>
      <c r="E1480">
        <f t="shared" si="98"/>
        <v>-0.1037818495245708</v>
      </c>
      <c r="F1480">
        <f t="shared" si="99"/>
        <v>4.9363812839721383E-2</v>
      </c>
      <c r="G1480">
        <f>IF('Input and Summary Results'!$J$4="yes",IF(C1480=FALSE,FALSE,IF('Data Transformation'!E1480&lt;$R$10,E1480,$R$10)),IF(C1480=FALSE,FALSE,IF(C1480&lt;$R$10,C1480,$R$10)))</f>
        <v>0.78744122999999999</v>
      </c>
      <c r="H1480">
        <f>IF('Input and Summary Results'!$J$4="yes",'Data Transformation'!F1480,'Data Transformation'!D1480)</f>
        <v>8.9564749999999999E-2</v>
      </c>
      <c r="I1480">
        <f t="shared" si="100"/>
        <v>69</v>
      </c>
    </row>
    <row r="1481" spans="2:9" x14ac:dyDescent="0.25">
      <c r="B1481">
        <f>IF('Input and Summary Results'!D1063=0,FALSE,'Input and Summary Results'!$B1063)</f>
        <v>69</v>
      </c>
      <c r="C1481">
        <f>IF(OR(B1481=0,'Input and Summary Results'!D1063=0,'Input and Summary Results'!D1063=""),FALSE,'Input and Summary Results'!$D1063)</f>
        <v>0.80272663</v>
      </c>
      <c r="D1481">
        <f>IF(OR(B1481=0,'Input and Summary Results'!E1063=0),FALSE,'Input and Summary Results'!$E1063)</f>
        <v>7.3168780000000003E-2</v>
      </c>
      <c r="E1481">
        <f t="shared" si="98"/>
        <v>-9.5432329311485029E-2</v>
      </c>
      <c r="F1481">
        <f t="shared" si="99"/>
        <v>3.9559233907563274E-2</v>
      </c>
      <c r="G1481">
        <f>IF('Input and Summary Results'!$J$4="yes",IF(C1481=FALSE,FALSE,IF('Data Transformation'!E1481&lt;$R$10,E1481,$R$10)),IF(C1481=FALSE,FALSE,IF(C1481&lt;$R$10,C1481,$R$10)))</f>
        <v>0.80272663</v>
      </c>
      <c r="H1481">
        <f>IF('Input and Summary Results'!$J$4="yes",'Data Transformation'!F1481,'Data Transformation'!D1481)</f>
        <v>7.3168780000000003E-2</v>
      </c>
      <c r="I1481">
        <f t="shared" si="100"/>
        <v>69</v>
      </c>
    </row>
    <row r="1482" spans="2:9" x14ac:dyDescent="0.25">
      <c r="B1482">
        <f>IF('Input and Summary Results'!D1064=0,FALSE,'Input and Summary Results'!$B1064)</f>
        <v>69</v>
      </c>
      <c r="C1482">
        <f>IF(OR(B1482=0,'Input and Summary Results'!D1064=0,'Input and Summary Results'!D1064=""),FALSE,'Input and Summary Results'!$D1064)</f>
        <v>0.84680949000000005</v>
      </c>
      <c r="D1482">
        <f>IF(OR(B1482=0,'Input and Summary Results'!E1064=0),FALSE,'Input and Summary Results'!$E1064)</f>
        <v>4.036414E-2</v>
      </c>
      <c r="E1482">
        <f t="shared" si="98"/>
        <v>-7.2214283586566216E-2</v>
      </c>
      <c r="F1482">
        <f t="shared" si="99"/>
        <v>2.0687104911873391E-2</v>
      </c>
      <c r="G1482">
        <f>IF('Input and Summary Results'!$J$4="yes",IF(C1482=FALSE,FALSE,IF('Data Transformation'!E1482&lt;$R$10,E1482,$R$10)),IF(C1482=FALSE,FALSE,IF(C1482&lt;$R$10,C1482,$R$10)))</f>
        <v>0.84680949000000005</v>
      </c>
      <c r="H1482">
        <f>IF('Input and Summary Results'!$J$4="yes",'Data Transformation'!F1482,'Data Transformation'!D1482)</f>
        <v>4.036414E-2</v>
      </c>
      <c r="I1482">
        <f t="shared" si="100"/>
        <v>69</v>
      </c>
    </row>
    <row r="1483" spans="2:9" x14ac:dyDescent="0.25">
      <c r="B1483">
        <f>IF('Input and Summary Results'!D1065=0,FALSE,'Input and Summary Results'!$B1065)</f>
        <v>69</v>
      </c>
      <c r="C1483">
        <f>IF(OR(B1483=0,'Input and Summary Results'!D1065=0,'Input and Summary Results'!D1065=""),FALSE,'Input and Summary Results'!$D1065)</f>
        <v>0.84865478999999999</v>
      </c>
      <c r="D1483">
        <f>IF(OR(B1483=0,'Input and Summary Results'!E1065=0),FALSE,'Input and Summary Results'!$E1065)</f>
        <v>8.8575909999999994E-2</v>
      </c>
      <c r="E1483">
        <f t="shared" si="98"/>
        <v>-7.1268933179192417E-2</v>
      </c>
      <c r="F1483">
        <f t="shared" si="99"/>
        <v>4.5297505408530128E-2</v>
      </c>
      <c r="G1483">
        <f>IF('Input and Summary Results'!$J$4="yes",IF(C1483=FALSE,FALSE,IF('Data Transformation'!E1483&lt;$R$10,E1483,$R$10)),IF(C1483=FALSE,FALSE,IF(C1483&lt;$R$10,C1483,$R$10)))</f>
        <v>0.84865478999999999</v>
      </c>
      <c r="H1483">
        <f>IF('Input and Summary Results'!$J$4="yes",'Data Transformation'!F1483,'Data Transformation'!D1483)</f>
        <v>8.8575909999999994E-2</v>
      </c>
      <c r="I1483">
        <f t="shared" si="100"/>
        <v>69</v>
      </c>
    </row>
    <row r="1484" spans="2:9" x14ac:dyDescent="0.25">
      <c r="B1484">
        <f>IF('Input and Summary Results'!D1066=0,FALSE,'Input and Summary Results'!$B1066)</f>
        <v>69</v>
      </c>
      <c r="C1484">
        <f>IF(OR(B1484=0,'Input and Summary Results'!D1066=0,'Input and Summary Results'!D1066=""),FALSE,'Input and Summary Results'!$D1066)</f>
        <v>0.85854386000000005</v>
      </c>
      <c r="D1484">
        <f>IF(OR(B1484=0,'Input and Summary Results'!E1066=0),FALSE,'Input and Summary Results'!$E1066)</f>
        <v>8.1915760000000004E-2</v>
      </c>
      <c r="E1484">
        <f t="shared" si="98"/>
        <v>-6.6237513351735389E-2</v>
      </c>
      <c r="F1484">
        <f t="shared" si="99"/>
        <v>4.1408996670245828E-2</v>
      </c>
      <c r="G1484">
        <f>IF('Input and Summary Results'!$J$4="yes",IF(C1484=FALSE,FALSE,IF('Data Transformation'!E1484&lt;$R$10,E1484,$R$10)),IF(C1484=FALSE,FALSE,IF(C1484&lt;$R$10,C1484,$R$10)))</f>
        <v>0.85854386000000005</v>
      </c>
      <c r="H1484">
        <f>IF('Input and Summary Results'!$J$4="yes",'Data Transformation'!F1484,'Data Transformation'!D1484)</f>
        <v>8.1915760000000004E-2</v>
      </c>
      <c r="I1484">
        <f t="shared" si="100"/>
        <v>69</v>
      </c>
    </row>
    <row r="1485" spans="2:9" x14ac:dyDescent="0.25">
      <c r="B1485">
        <f>IF('Input and Summary Results'!D1067=0,FALSE,'Input and Summary Results'!$B1067)</f>
        <v>69</v>
      </c>
      <c r="C1485">
        <f>IF(OR(B1485=0,'Input and Summary Results'!D1067=0,'Input and Summary Results'!D1067=""),FALSE,'Input and Summary Results'!$D1067)</f>
        <v>0.87663926000000003</v>
      </c>
      <c r="D1485">
        <f>IF(OR(B1485=0,'Input and Summary Results'!E1067=0),FALSE,'Input and Summary Results'!$E1067)</f>
        <v>9.5211480000000001E-2</v>
      </c>
      <c r="E1485">
        <f t="shared" si="98"/>
        <v>-5.7179083511450957E-2</v>
      </c>
      <c r="F1485">
        <f t="shared" si="99"/>
        <v>4.7136586513362402E-2</v>
      </c>
      <c r="G1485">
        <f>IF('Input and Summary Results'!$J$4="yes",IF(C1485=FALSE,FALSE,IF('Data Transformation'!E1485&lt;$R$10,E1485,$R$10)),IF(C1485=FALSE,FALSE,IF(C1485&lt;$R$10,C1485,$R$10)))</f>
        <v>0.87663926000000003</v>
      </c>
      <c r="H1485">
        <f>IF('Input and Summary Results'!$J$4="yes",'Data Transformation'!F1485,'Data Transformation'!D1485)</f>
        <v>9.5211480000000001E-2</v>
      </c>
      <c r="I1485">
        <f t="shared" si="100"/>
        <v>69</v>
      </c>
    </row>
    <row r="1486" spans="2:9" x14ac:dyDescent="0.25">
      <c r="B1486">
        <f>IF('Input and Summary Results'!D1068=0,FALSE,'Input and Summary Results'!$B1068)</f>
        <v>69</v>
      </c>
      <c r="C1486">
        <f>IF(OR(B1486=0,'Input and Summary Results'!D1068=0,'Input and Summary Results'!D1068=""),FALSE,'Input and Summary Results'!$D1068)</f>
        <v>1.0292508600000001</v>
      </c>
      <c r="D1486">
        <f>IF(OR(B1486=0,'Input and Summary Results'!E1068=0),FALSE,'Input and Summary Results'!$E1068)</f>
        <v>8.2227010000000003E-2</v>
      </c>
      <c r="E1486">
        <f t="shared" si="98"/>
        <v>1.2521238548414542E-2</v>
      </c>
      <c r="F1486">
        <f t="shared" si="99"/>
        <v>3.4672326958269432E-2</v>
      </c>
      <c r="G1486">
        <f>IF('Input and Summary Results'!$J$4="yes",IF(C1486=FALSE,FALSE,IF('Data Transformation'!E1486&lt;$R$10,E1486,$R$10)),IF(C1486=FALSE,FALSE,IF(C1486&lt;$R$10,C1486,$R$10)))</f>
        <v>1.0292508600000001</v>
      </c>
      <c r="H1486">
        <f>IF('Input and Summary Results'!$J$4="yes",'Data Transformation'!F1486,'Data Transformation'!D1486)</f>
        <v>8.2227010000000003E-2</v>
      </c>
      <c r="I1486">
        <f t="shared" si="100"/>
        <v>69</v>
      </c>
    </row>
    <row r="1487" spans="2:9" x14ac:dyDescent="0.25">
      <c r="B1487">
        <f>IF('Input and Summary Results'!D1069=0,FALSE,'Input and Summary Results'!$B1069)</f>
        <v>69</v>
      </c>
      <c r="C1487">
        <f>IF(OR(B1487=0,'Input and Summary Results'!D1069=0,'Input and Summary Results'!D1069=""),FALSE,'Input and Summary Results'!$D1069)</f>
        <v>1.0774836699999999</v>
      </c>
      <c r="D1487">
        <f>IF(OR(B1487=0,'Input and Summary Results'!E1069=0),FALSE,'Input and Summary Results'!$E1069)</f>
        <v>4.8898369999999997E-2</v>
      </c>
      <c r="E1487">
        <f t="shared" si="98"/>
        <v>3.241069685352882E-2</v>
      </c>
      <c r="F1487">
        <f t="shared" si="99"/>
        <v>1.9695790452211679E-2</v>
      </c>
      <c r="G1487">
        <f>IF('Input and Summary Results'!$J$4="yes",IF(C1487=FALSE,FALSE,IF('Data Transformation'!E1487&lt;$R$10,E1487,$R$10)),IF(C1487=FALSE,FALSE,IF(C1487&lt;$R$10,C1487,$R$10)))</f>
        <v>1.0774836699999999</v>
      </c>
      <c r="H1487">
        <f>IF('Input and Summary Results'!$J$4="yes",'Data Transformation'!F1487,'Data Transformation'!D1487)</f>
        <v>4.8898369999999997E-2</v>
      </c>
      <c r="I1487">
        <f t="shared" si="100"/>
        <v>69</v>
      </c>
    </row>
    <row r="1488" spans="2:9" x14ac:dyDescent="0.25">
      <c r="B1488">
        <f>IF('Input and Summary Results'!D1070=0,FALSE,'Input and Summary Results'!$B1070)</f>
        <v>70</v>
      </c>
      <c r="C1488">
        <f>IF(OR(B1488=0,'Input and Summary Results'!D1070=0,'Input and Summary Results'!D1070=""),FALSE,'Input and Summary Results'!$D1070)</f>
        <v>9.5351270000000002E-2</v>
      </c>
      <c r="D1488">
        <f>IF(OR(B1488=0,'Input and Summary Results'!E1070=0),FALSE,'Input and Summary Results'!$E1070)</f>
        <v>0.10362150000000001</v>
      </c>
      <c r="E1488">
        <f t="shared" si="98"/>
        <v>-1.0206735181363933</v>
      </c>
      <c r="F1488">
        <f t="shared" si="99"/>
        <v>0.47164270596500707</v>
      </c>
      <c r="G1488">
        <f>IF('Input and Summary Results'!$J$4="yes",IF(C1488=FALSE,FALSE,IF('Data Transformation'!E1488&lt;$R$10,E1488,$R$10)),IF(C1488=FALSE,FALSE,IF(C1488&lt;$R$10,C1488,$R$10)))</f>
        <v>9.5351270000000002E-2</v>
      </c>
      <c r="H1488">
        <f>IF('Input and Summary Results'!$J$4="yes",'Data Transformation'!F1488,'Data Transformation'!D1488)</f>
        <v>0.10362150000000001</v>
      </c>
      <c r="I1488">
        <f t="shared" si="100"/>
        <v>70</v>
      </c>
    </row>
    <row r="1489" spans="2:9" x14ac:dyDescent="0.25">
      <c r="B1489">
        <f>IF('Input and Summary Results'!D1071=0,FALSE,'Input and Summary Results'!$B1071)</f>
        <v>70</v>
      </c>
      <c r="C1489">
        <f>IF(OR(B1489=0,'Input and Summary Results'!D1071=0,'Input and Summary Results'!D1071=""),FALSE,'Input and Summary Results'!$D1071)</f>
        <v>0.27086082</v>
      </c>
      <c r="D1489">
        <f>IF(OR(B1489=0,'Input and Summary Results'!E1071=0),FALSE,'Input and Summary Results'!$E1071)</f>
        <v>8.445474E-2</v>
      </c>
      <c r="E1489">
        <f t="shared" si="98"/>
        <v>-0.56725381109233397</v>
      </c>
      <c r="F1489">
        <f t="shared" si="99"/>
        <v>0.13532173889158275</v>
      </c>
      <c r="G1489">
        <f>IF('Input and Summary Results'!$J$4="yes",IF(C1489=FALSE,FALSE,IF('Data Transformation'!E1489&lt;$R$10,E1489,$R$10)),IF(C1489=FALSE,FALSE,IF(C1489&lt;$R$10,C1489,$R$10)))</f>
        <v>0.27086082</v>
      </c>
      <c r="H1489">
        <f>IF('Input and Summary Results'!$J$4="yes",'Data Transformation'!F1489,'Data Transformation'!D1489)</f>
        <v>8.445474E-2</v>
      </c>
      <c r="I1489">
        <f t="shared" si="100"/>
        <v>70</v>
      </c>
    </row>
    <row r="1490" spans="2:9" x14ac:dyDescent="0.25">
      <c r="B1490">
        <f>IF('Input and Summary Results'!D1072=0,FALSE,'Input and Summary Results'!$B1072)</f>
        <v>70</v>
      </c>
      <c r="C1490">
        <f>IF(OR(B1490=0,'Input and Summary Results'!D1072=0,'Input and Summary Results'!D1072=""),FALSE,'Input and Summary Results'!$D1072)</f>
        <v>0.32303416000000001</v>
      </c>
      <c r="D1490">
        <f>IF(OR(B1490=0,'Input and Summary Results'!E1072=0),FALSE,'Input and Summary Results'!$E1072)</f>
        <v>7.7417319999999998E-2</v>
      </c>
      <c r="E1490">
        <f t="shared" si="98"/>
        <v>-0.49075154975847313</v>
      </c>
      <c r="F1490">
        <f t="shared" si="99"/>
        <v>0.10401103363186111</v>
      </c>
      <c r="G1490">
        <f>IF('Input and Summary Results'!$J$4="yes",IF(C1490=FALSE,FALSE,IF('Data Transformation'!E1490&lt;$R$10,E1490,$R$10)),IF(C1490=FALSE,FALSE,IF(C1490&lt;$R$10,C1490,$R$10)))</f>
        <v>0.32303416000000001</v>
      </c>
      <c r="H1490">
        <f>IF('Input and Summary Results'!$J$4="yes",'Data Transformation'!F1490,'Data Transformation'!D1490)</f>
        <v>7.7417319999999998E-2</v>
      </c>
      <c r="I1490">
        <f t="shared" si="100"/>
        <v>70</v>
      </c>
    </row>
    <row r="1491" spans="2:9" x14ac:dyDescent="0.25">
      <c r="B1491">
        <f>IF('Input and Summary Results'!D1073=0,FALSE,'Input and Summary Results'!$B1073)</f>
        <v>70</v>
      </c>
      <c r="C1491">
        <f>IF(OR(B1491=0,'Input and Summary Results'!D1073=0,'Input and Summary Results'!D1073=""),FALSE,'Input and Summary Results'!$D1073)</f>
        <v>0.42059750000000001</v>
      </c>
      <c r="D1491">
        <f>IF(OR(B1491=0,'Input and Summary Results'!E1073=0),FALSE,'Input and Summary Results'!$E1073)</f>
        <v>7.4536409999999997E-2</v>
      </c>
      <c r="E1491">
        <f t="shared" si="98"/>
        <v>-0.37613331305585918</v>
      </c>
      <c r="F1491">
        <f t="shared" si="99"/>
        <v>7.6911541176540504E-2</v>
      </c>
      <c r="G1491">
        <f>IF('Input and Summary Results'!$J$4="yes",IF(C1491=FALSE,FALSE,IF('Data Transformation'!E1491&lt;$R$10,E1491,$R$10)),IF(C1491=FALSE,FALSE,IF(C1491&lt;$R$10,C1491,$R$10)))</f>
        <v>0.42059750000000001</v>
      </c>
      <c r="H1491">
        <f>IF('Input and Summary Results'!$J$4="yes",'Data Transformation'!F1491,'Data Transformation'!D1491)</f>
        <v>7.4536409999999997E-2</v>
      </c>
      <c r="I1491">
        <f t="shared" si="100"/>
        <v>70</v>
      </c>
    </row>
    <row r="1492" spans="2:9" x14ac:dyDescent="0.25">
      <c r="B1492">
        <f>IF('Input and Summary Results'!D1074=0,FALSE,'Input and Summary Results'!$B1074)</f>
        <v>70</v>
      </c>
      <c r="C1492">
        <f>IF(OR(B1492=0,'Input and Summary Results'!D1074=0,'Input and Summary Results'!D1074=""),FALSE,'Input and Summary Results'!$D1074)</f>
        <v>0.45441713</v>
      </c>
      <c r="D1492">
        <f>IF(OR(B1492=0,'Input and Summary Results'!E1074=0),FALSE,'Input and Summary Results'!$E1074)</f>
        <v>6.0555690000000002E-2</v>
      </c>
      <c r="E1492">
        <f t="shared" si="98"/>
        <v>-0.34254530554472279</v>
      </c>
      <c r="F1492">
        <f t="shared" si="99"/>
        <v>5.7834900414075498E-2</v>
      </c>
      <c r="G1492">
        <f>IF('Input and Summary Results'!$J$4="yes",IF(C1492=FALSE,FALSE,IF('Data Transformation'!E1492&lt;$R$10,E1492,$R$10)),IF(C1492=FALSE,FALSE,IF(C1492&lt;$R$10,C1492,$R$10)))</f>
        <v>0.45441713</v>
      </c>
      <c r="H1492">
        <f>IF('Input and Summary Results'!$J$4="yes",'Data Transformation'!F1492,'Data Transformation'!D1492)</f>
        <v>6.0555690000000002E-2</v>
      </c>
      <c r="I1492">
        <f t="shared" si="100"/>
        <v>70</v>
      </c>
    </row>
    <row r="1493" spans="2:9" x14ac:dyDescent="0.25">
      <c r="B1493">
        <f>IF('Input and Summary Results'!D1075=0,FALSE,'Input and Summary Results'!$B1075)</f>
        <v>70</v>
      </c>
      <c r="C1493">
        <f>IF(OR(B1493=0,'Input and Summary Results'!D1075=0,'Input and Summary Results'!D1075=""),FALSE,'Input and Summary Results'!$D1075)</f>
        <v>0.50660066999999998</v>
      </c>
      <c r="D1493">
        <f>IF(OR(B1493=0,'Input and Summary Results'!E1075=0),FALSE,'Input and Summary Results'!$E1075)</f>
        <v>0.11443496</v>
      </c>
      <c r="E1493">
        <f t="shared" si="98"/>
        <v>-0.295334240172967</v>
      </c>
      <c r="F1493">
        <f t="shared" si="99"/>
        <v>9.8035347327906225E-2</v>
      </c>
      <c r="G1493">
        <f>IF('Input and Summary Results'!$J$4="yes",IF(C1493=FALSE,FALSE,IF('Data Transformation'!E1493&lt;$R$10,E1493,$R$10)),IF(C1493=FALSE,FALSE,IF(C1493&lt;$R$10,C1493,$R$10)))</f>
        <v>0.50660066999999998</v>
      </c>
      <c r="H1493">
        <f>IF('Input and Summary Results'!$J$4="yes",'Data Transformation'!F1493,'Data Transformation'!D1493)</f>
        <v>0.11443496</v>
      </c>
      <c r="I1493">
        <f t="shared" si="100"/>
        <v>70</v>
      </c>
    </row>
    <row r="1494" spans="2:9" x14ac:dyDescent="0.25">
      <c r="B1494">
        <f>IF('Input and Summary Results'!D1076=0,FALSE,'Input and Summary Results'!$B1076)</f>
        <v>70</v>
      </c>
      <c r="C1494">
        <f>IF(OR(B1494=0,'Input and Summary Results'!D1076=0,'Input and Summary Results'!D1076=""),FALSE,'Input and Summary Results'!$D1076)</f>
        <v>0.56453969999999998</v>
      </c>
      <c r="D1494">
        <f>IF(OR(B1494=0,'Input and Summary Results'!E1076=0),FALSE,'Input and Summary Results'!$E1076)</f>
        <v>6.9203700000000007E-2</v>
      </c>
      <c r="E1494">
        <f t="shared" si="98"/>
        <v>-0.24830551187066513</v>
      </c>
      <c r="F1494">
        <f t="shared" si="99"/>
        <v>5.3201583165896051E-2</v>
      </c>
      <c r="G1494">
        <f>IF('Input and Summary Results'!$J$4="yes",IF(C1494=FALSE,FALSE,IF('Data Transformation'!E1494&lt;$R$10,E1494,$R$10)),IF(C1494=FALSE,FALSE,IF(C1494&lt;$R$10,C1494,$R$10)))</f>
        <v>0.56453969999999998</v>
      </c>
      <c r="H1494">
        <f>IF('Input and Summary Results'!$J$4="yes",'Data Transformation'!F1494,'Data Transformation'!D1494)</f>
        <v>6.9203700000000007E-2</v>
      </c>
      <c r="I1494">
        <f t="shared" si="100"/>
        <v>70</v>
      </c>
    </row>
    <row r="1495" spans="2:9" x14ac:dyDescent="0.25">
      <c r="B1495">
        <f>IF('Input and Summary Results'!D1077=0,FALSE,'Input and Summary Results'!$B1077)</f>
        <v>70</v>
      </c>
      <c r="C1495">
        <f>IF(OR(B1495=0,'Input and Summary Results'!D1077=0,'Input and Summary Results'!D1077=""),FALSE,'Input and Summary Results'!$D1077)</f>
        <v>0.61114462999999997</v>
      </c>
      <c r="D1495">
        <f>IF(OR(B1495=0,'Input and Summary Results'!E1077=0),FALSE,'Input and Summary Results'!$E1077)</f>
        <v>5.9921429999999998E-2</v>
      </c>
      <c r="E1495">
        <f t="shared" si="98"/>
        <v>-0.21385599994080864</v>
      </c>
      <c r="F1495">
        <f t="shared" si="99"/>
        <v>4.2552776124368467E-2</v>
      </c>
      <c r="G1495">
        <f>IF('Input and Summary Results'!$J$4="yes",IF(C1495=FALSE,FALSE,IF('Data Transformation'!E1495&lt;$R$10,E1495,$R$10)),IF(C1495=FALSE,FALSE,IF(C1495&lt;$R$10,C1495,$R$10)))</f>
        <v>0.61114462999999997</v>
      </c>
      <c r="H1495">
        <f>IF('Input and Summary Results'!$J$4="yes",'Data Transformation'!F1495,'Data Transformation'!D1495)</f>
        <v>5.9921429999999998E-2</v>
      </c>
      <c r="I1495">
        <f t="shared" si="100"/>
        <v>70</v>
      </c>
    </row>
    <row r="1496" spans="2:9" x14ac:dyDescent="0.25">
      <c r="B1496">
        <f>IF('Input and Summary Results'!D1078=0,FALSE,'Input and Summary Results'!$B1078)</f>
        <v>70</v>
      </c>
      <c r="C1496">
        <f>IF(OR(B1496=0,'Input and Summary Results'!D1078=0,'Input and Summary Results'!D1078=""),FALSE,'Input and Summary Results'!$D1078)</f>
        <v>0.63954776999999996</v>
      </c>
      <c r="D1496">
        <f>IF(OR(B1496=0,'Input and Summary Results'!E1078=0),FALSE,'Input and Summary Results'!$E1078)</f>
        <v>7.5525369999999994E-2</v>
      </c>
      <c r="E1496">
        <f t="shared" si="98"/>
        <v>-0.19412701104056215</v>
      </c>
      <c r="F1496">
        <f t="shared" si="99"/>
        <v>5.1251856573591048E-2</v>
      </c>
      <c r="G1496">
        <f>IF('Input and Summary Results'!$J$4="yes",IF(C1496=FALSE,FALSE,IF('Data Transformation'!E1496&lt;$R$10,E1496,$R$10)),IF(C1496=FALSE,FALSE,IF(C1496&lt;$R$10,C1496,$R$10)))</f>
        <v>0.63954776999999996</v>
      </c>
      <c r="H1496">
        <f>IF('Input and Summary Results'!$J$4="yes",'Data Transformation'!F1496,'Data Transformation'!D1496)</f>
        <v>7.5525369999999994E-2</v>
      </c>
      <c r="I1496">
        <f t="shared" si="100"/>
        <v>70</v>
      </c>
    </row>
    <row r="1497" spans="2:9" x14ac:dyDescent="0.25">
      <c r="B1497">
        <f>IF('Input and Summary Results'!D1079=0,FALSE,'Input and Summary Results'!$B1079)</f>
        <v>70</v>
      </c>
      <c r="C1497">
        <f>IF(OR(B1497=0,'Input and Summary Results'!D1079=0,'Input and Summary Results'!D1079=""),FALSE,'Input and Summary Results'!$D1079)</f>
        <v>0.6751066</v>
      </c>
      <c r="D1497">
        <f>IF(OR(B1497=0,'Input and Summary Results'!E1079=0),FALSE,'Input and Summary Results'!$E1079)</f>
        <v>9.9417359999999996E-2</v>
      </c>
      <c r="E1497">
        <f t="shared" si="98"/>
        <v>-0.17062764622600793</v>
      </c>
      <c r="F1497">
        <f t="shared" si="99"/>
        <v>6.3911587058991859E-2</v>
      </c>
      <c r="G1497">
        <f>IF('Input and Summary Results'!$J$4="yes",IF(C1497=FALSE,FALSE,IF('Data Transformation'!E1497&lt;$R$10,E1497,$R$10)),IF(C1497=FALSE,FALSE,IF(C1497&lt;$R$10,C1497,$R$10)))</f>
        <v>0.6751066</v>
      </c>
      <c r="H1497">
        <f>IF('Input and Summary Results'!$J$4="yes",'Data Transformation'!F1497,'Data Transformation'!D1497)</f>
        <v>9.9417359999999996E-2</v>
      </c>
      <c r="I1497">
        <f t="shared" si="100"/>
        <v>70</v>
      </c>
    </row>
    <row r="1498" spans="2:9" x14ac:dyDescent="0.25">
      <c r="B1498">
        <f>IF('Input and Summary Results'!D1080=0,FALSE,'Input and Summary Results'!$B1080)</f>
        <v>70</v>
      </c>
      <c r="C1498">
        <f>IF(OR(B1498=0,'Input and Summary Results'!D1080=0,'Input and Summary Results'!D1080=""),FALSE,'Input and Summary Results'!$D1080)</f>
        <v>0.72681673999999996</v>
      </c>
      <c r="D1498">
        <f>IF(OR(B1498=0,'Input and Summary Results'!E1080=0),FALSE,'Input and Summary Results'!$E1080)</f>
        <v>8.3105239999999997E-2</v>
      </c>
      <c r="E1498">
        <f t="shared" si="98"/>
        <v>-0.13857507860409099</v>
      </c>
      <c r="F1498">
        <f t="shared" si="99"/>
        <v>4.9624165453316334E-2</v>
      </c>
      <c r="G1498">
        <f>IF('Input and Summary Results'!$J$4="yes",IF(C1498=FALSE,FALSE,IF('Data Transformation'!E1498&lt;$R$10,E1498,$R$10)),IF(C1498=FALSE,FALSE,IF(C1498&lt;$R$10,C1498,$R$10)))</f>
        <v>0.72681673999999996</v>
      </c>
      <c r="H1498">
        <f>IF('Input and Summary Results'!$J$4="yes",'Data Transformation'!F1498,'Data Transformation'!D1498)</f>
        <v>8.3105239999999997E-2</v>
      </c>
      <c r="I1498">
        <f t="shared" si="100"/>
        <v>70</v>
      </c>
    </row>
    <row r="1499" spans="2:9" x14ac:dyDescent="0.25">
      <c r="B1499">
        <f>IF('Input and Summary Results'!D1081=0,FALSE,'Input and Summary Results'!$B1081)</f>
        <v>70</v>
      </c>
      <c r="C1499">
        <f>IF(OR(B1499=0,'Input and Summary Results'!D1081=0,'Input and Summary Results'!D1081=""),FALSE,'Input and Summary Results'!$D1081)</f>
        <v>0.75009170999999997</v>
      </c>
      <c r="D1499">
        <f>IF(OR(B1499=0,'Input and Summary Results'!E1081=0),FALSE,'Input and Summary Results'!$E1081)</f>
        <v>6.8033579999999996E-2</v>
      </c>
      <c r="E1499">
        <f t="shared" si="98"/>
        <v>-0.12488563432566024</v>
      </c>
      <c r="F1499">
        <f t="shared" si="99"/>
        <v>3.9363951536006178E-2</v>
      </c>
      <c r="G1499">
        <f>IF('Input and Summary Results'!$J$4="yes",IF(C1499=FALSE,FALSE,IF('Data Transformation'!E1499&lt;$R$10,E1499,$R$10)),IF(C1499=FALSE,FALSE,IF(C1499&lt;$R$10,C1499,$R$10)))</f>
        <v>0.75009170999999997</v>
      </c>
      <c r="H1499">
        <f>IF('Input and Summary Results'!$J$4="yes",'Data Transformation'!F1499,'Data Transformation'!D1499)</f>
        <v>6.8033579999999996E-2</v>
      </c>
      <c r="I1499">
        <f t="shared" si="100"/>
        <v>70</v>
      </c>
    </row>
    <row r="1500" spans="2:9" x14ac:dyDescent="0.25">
      <c r="B1500">
        <f>IF('Input and Summary Results'!D1082=0,FALSE,'Input and Summary Results'!$B1082)</f>
        <v>70</v>
      </c>
      <c r="C1500">
        <f>IF(OR(B1500=0,'Input and Summary Results'!D1082=0,'Input and Summary Results'!D1082=""),FALSE,'Input and Summary Results'!$D1082)</f>
        <v>0.80747785999999999</v>
      </c>
      <c r="D1500">
        <f>IF(OR(B1500=0,'Input and Summary Results'!E1082=0),FALSE,'Input and Summary Results'!$E1082)</f>
        <v>6.9618470000000002E-2</v>
      </c>
      <c r="E1500">
        <f t="shared" si="98"/>
        <v>-9.2869376627382608E-2</v>
      </c>
      <c r="F1500">
        <f t="shared" si="99"/>
        <v>3.7418259343977557E-2</v>
      </c>
      <c r="G1500">
        <f>IF('Input and Summary Results'!$J$4="yes",IF(C1500=FALSE,FALSE,IF('Data Transformation'!E1500&lt;$R$10,E1500,$R$10)),IF(C1500=FALSE,FALSE,IF(C1500&lt;$R$10,C1500,$R$10)))</f>
        <v>0.80747785999999999</v>
      </c>
      <c r="H1500">
        <f>IF('Input and Summary Results'!$J$4="yes",'Data Transformation'!F1500,'Data Transformation'!D1500)</f>
        <v>6.9618470000000002E-2</v>
      </c>
      <c r="I1500">
        <f t="shared" si="100"/>
        <v>70</v>
      </c>
    </row>
    <row r="1501" spans="2:9" x14ac:dyDescent="0.25">
      <c r="B1501">
        <f>IF('Input and Summary Results'!D1083=0,FALSE,'Input and Summary Results'!$B1083)</f>
        <v>70</v>
      </c>
      <c r="C1501">
        <f>IF(OR(B1501=0,'Input and Summary Results'!D1083=0,'Input and Summary Results'!D1083=""),FALSE,'Input and Summary Results'!$D1083)</f>
        <v>0.81906650000000003</v>
      </c>
      <c r="D1501">
        <f>IF(OR(B1501=0,'Input and Summary Results'!E1083=0),FALSE,'Input and Summary Results'!$E1083)</f>
        <v>4.331078E-2</v>
      </c>
      <c r="E1501">
        <f t="shared" si="98"/>
        <v>-8.6680836443967679E-2</v>
      </c>
      <c r="F1501">
        <f t="shared" si="99"/>
        <v>2.2949148231553848E-2</v>
      </c>
      <c r="G1501">
        <f>IF('Input and Summary Results'!$J$4="yes",IF(C1501=FALSE,FALSE,IF('Data Transformation'!E1501&lt;$R$10,E1501,$R$10)),IF(C1501=FALSE,FALSE,IF(C1501&lt;$R$10,C1501,$R$10)))</f>
        <v>0.81906650000000003</v>
      </c>
      <c r="H1501">
        <f>IF('Input and Summary Results'!$J$4="yes",'Data Transformation'!F1501,'Data Transformation'!D1501)</f>
        <v>4.331078E-2</v>
      </c>
      <c r="I1501">
        <f t="shared" si="100"/>
        <v>70</v>
      </c>
    </row>
    <row r="1502" spans="2:9" x14ac:dyDescent="0.25">
      <c r="B1502">
        <f>IF('Input and Summary Results'!D1084=0,FALSE,'Input and Summary Results'!$B1084)</f>
        <v>70</v>
      </c>
      <c r="C1502">
        <f>IF(OR(B1502=0,'Input and Summary Results'!D1084=0,'Input and Summary Results'!D1084=""),FALSE,'Input and Summary Results'!$D1084)</f>
        <v>0.89962105999999997</v>
      </c>
      <c r="D1502">
        <f>IF(OR(B1502=0,'Input and Summary Results'!E1084=0),FALSE,'Input and Summary Results'!$E1084)</f>
        <v>8.2056149999999994E-2</v>
      </c>
      <c r="E1502">
        <f t="shared" si="98"/>
        <v>-4.5940386345863039E-2</v>
      </c>
      <c r="F1502">
        <f t="shared" si="99"/>
        <v>3.9585966451252265E-2</v>
      </c>
      <c r="G1502">
        <f>IF('Input and Summary Results'!$J$4="yes",IF(C1502=FALSE,FALSE,IF('Data Transformation'!E1502&lt;$R$10,E1502,$R$10)),IF(C1502=FALSE,FALSE,IF(C1502&lt;$R$10,C1502,$R$10)))</f>
        <v>0.89962105999999997</v>
      </c>
      <c r="H1502">
        <f>IF('Input and Summary Results'!$J$4="yes",'Data Transformation'!F1502,'Data Transformation'!D1502)</f>
        <v>8.2056149999999994E-2</v>
      </c>
      <c r="I1502">
        <f t="shared" si="100"/>
        <v>70</v>
      </c>
    </row>
    <row r="1503" spans="2:9" x14ac:dyDescent="0.25">
      <c r="B1503">
        <f>IF('Input and Summary Results'!D1085=0,FALSE,'Input and Summary Results'!$B1085)</f>
        <v>70</v>
      </c>
      <c r="C1503">
        <f>IF(OR(B1503=0,'Input and Summary Results'!D1085=0,'Input and Summary Results'!D1085=""),FALSE,'Input and Summary Results'!$D1085)</f>
        <v>1.05555021</v>
      </c>
      <c r="D1503">
        <f>IF(OR(B1503=0,'Input and Summary Results'!E1085=0),FALSE,'Input and Summary Results'!$E1085)</f>
        <v>4.714351E-2</v>
      </c>
      <c r="E1503">
        <f t="shared" si="98"/>
        <v>2.3478896485267107E-2</v>
      </c>
      <c r="F1503">
        <f t="shared" si="99"/>
        <v>1.9383524484353994E-2</v>
      </c>
      <c r="G1503">
        <f>IF('Input and Summary Results'!$J$4="yes",IF(C1503=FALSE,FALSE,IF('Data Transformation'!E1503&lt;$R$10,E1503,$R$10)),IF(C1503=FALSE,FALSE,IF(C1503&lt;$R$10,C1503,$R$10)))</f>
        <v>1.05555021</v>
      </c>
      <c r="H1503">
        <f>IF('Input and Summary Results'!$J$4="yes",'Data Transformation'!F1503,'Data Transformation'!D1503)</f>
        <v>4.714351E-2</v>
      </c>
      <c r="I1503">
        <f t="shared" si="100"/>
        <v>70</v>
      </c>
    </row>
    <row r="1504" spans="2:9" x14ac:dyDescent="0.25">
      <c r="B1504">
        <f>IF('Input and Summary Results'!D1086=0,FALSE,'Input and Summary Results'!$B1086)</f>
        <v>71</v>
      </c>
      <c r="C1504">
        <f>IF(OR(B1504=0,'Input and Summary Results'!D1086=0,'Input and Summary Results'!D1086=""),FALSE,'Input and Summary Results'!$D1086)</f>
        <v>0.23520098</v>
      </c>
      <c r="D1504">
        <f>IF(OR(B1504=0,'Input and Summary Results'!E1086=0),FALSE,'Input and Summary Results'!$E1086)</f>
        <v>2.9445880000000001E-2</v>
      </c>
      <c r="E1504">
        <f t="shared" si="98"/>
        <v>-0.62856087303932773</v>
      </c>
      <c r="F1504">
        <f t="shared" si="99"/>
        <v>5.4334433130338144E-2</v>
      </c>
      <c r="G1504">
        <f>IF('Input and Summary Results'!$J$4="yes",IF(C1504=FALSE,FALSE,IF('Data Transformation'!E1504&lt;$R$10,E1504,$R$10)),IF(C1504=FALSE,FALSE,IF(C1504&lt;$R$10,C1504,$R$10)))</f>
        <v>0.23520098</v>
      </c>
      <c r="H1504">
        <f>IF('Input and Summary Results'!$J$4="yes",'Data Transformation'!F1504,'Data Transformation'!D1504)</f>
        <v>2.9445880000000001E-2</v>
      </c>
      <c r="I1504">
        <f t="shared" si="100"/>
        <v>71</v>
      </c>
    </row>
    <row r="1505" spans="2:9" x14ac:dyDescent="0.25">
      <c r="B1505">
        <f>IF('Input and Summary Results'!D1087=0,FALSE,'Input and Summary Results'!$B1087)</f>
        <v>71</v>
      </c>
      <c r="C1505">
        <f>IF(OR(B1505=0,'Input and Summary Results'!D1087=0,'Input and Summary Results'!D1087=""),FALSE,'Input and Summary Results'!$D1087)</f>
        <v>0.31548691000000001</v>
      </c>
      <c r="D1505">
        <f>IF(OR(B1505=0,'Input and Summary Results'!E1087=0),FALSE,'Input and Summary Results'!$E1087)</f>
        <v>3.1862410000000001E-2</v>
      </c>
      <c r="E1505">
        <f t="shared" si="98"/>
        <v>-0.5010186555409375</v>
      </c>
      <c r="F1505">
        <f t="shared" si="99"/>
        <v>4.3831567972186229E-2</v>
      </c>
      <c r="G1505">
        <f>IF('Input and Summary Results'!$J$4="yes",IF(C1505=FALSE,FALSE,IF('Data Transformation'!E1505&lt;$R$10,E1505,$R$10)),IF(C1505=FALSE,FALSE,IF(C1505&lt;$R$10,C1505,$R$10)))</f>
        <v>0.31548691000000001</v>
      </c>
      <c r="H1505">
        <f>IF('Input and Summary Results'!$J$4="yes",'Data Transformation'!F1505,'Data Transformation'!D1505)</f>
        <v>3.1862410000000001E-2</v>
      </c>
      <c r="I1505">
        <f t="shared" si="100"/>
        <v>71</v>
      </c>
    </row>
    <row r="1506" spans="2:9" x14ac:dyDescent="0.25">
      <c r="B1506">
        <f>IF('Input and Summary Results'!D1088=0,FALSE,'Input and Summary Results'!$B1088)</f>
        <v>71</v>
      </c>
      <c r="C1506">
        <f>IF(OR(B1506=0,'Input and Summary Results'!D1088=0,'Input and Summary Results'!D1088=""),FALSE,'Input and Summary Results'!$D1088)</f>
        <v>0.31776105999999998</v>
      </c>
      <c r="D1506">
        <f>IF(OR(B1506=0,'Input and Summary Results'!E1088=0),FALSE,'Input and Summary Results'!$E1088)</f>
        <v>6.4698480000000003E-2</v>
      </c>
      <c r="E1506">
        <f t="shared" si="98"/>
        <v>-0.49789932444546631</v>
      </c>
      <c r="F1506">
        <f t="shared" si="99"/>
        <v>8.836557984795243E-2</v>
      </c>
      <c r="G1506">
        <f>IF('Input and Summary Results'!$J$4="yes",IF(C1506=FALSE,FALSE,IF('Data Transformation'!E1506&lt;$R$10,E1506,$R$10)),IF(C1506=FALSE,FALSE,IF(C1506&lt;$R$10,C1506,$R$10)))</f>
        <v>0.31776105999999998</v>
      </c>
      <c r="H1506">
        <f>IF('Input and Summary Results'!$J$4="yes",'Data Transformation'!F1506,'Data Transformation'!D1506)</f>
        <v>6.4698480000000003E-2</v>
      </c>
      <c r="I1506">
        <f t="shared" si="100"/>
        <v>71</v>
      </c>
    </row>
    <row r="1507" spans="2:9" x14ac:dyDescent="0.25">
      <c r="B1507">
        <f>IF('Input and Summary Results'!D1089=0,FALSE,'Input and Summary Results'!$B1089)</f>
        <v>71</v>
      </c>
      <c r="C1507">
        <f>IF(OR(B1507=0,'Input and Summary Results'!D1089=0,'Input and Summary Results'!D1089=""),FALSE,'Input and Summary Results'!$D1089)</f>
        <v>0.39721696000000001</v>
      </c>
      <c r="D1507">
        <f>IF(OR(B1507=0,'Input and Summary Results'!E1089=0),FALSE,'Input and Summary Results'!$E1089)</f>
        <v>3.6655420000000001E-2</v>
      </c>
      <c r="E1507">
        <f t="shared" si="98"/>
        <v>-0.40097221667926131</v>
      </c>
      <c r="F1507">
        <f t="shared" si="99"/>
        <v>4.0049781056679952E-2</v>
      </c>
      <c r="G1507">
        <f>IF('Input and Summary Results'!$J$4="yes",IF(C1507=FALSE,FALSE,IF('Data Transformation'!E1507&lt;$R$10,E1507,$R$10)),IF(C1507=FALSE,FALSE,IF(C1507&lt;$R$10,C1507,$R$10)))</f>
        <v>0.39721696000000001</v>
      </c>
      <c r="H1507">
        <f>IF('Input and Summary Results'!$J$4="yes",'Data Transformation'!F1507,'Data Transformation'!D1507)</f>
        <v>3.6655420000000001E-2</v>
      </c>
      <c r="I1507">
        <f t="shared" si="100"/>
        <v>71</v>
      </c>
    </row>
    <row r="1508" spans="2:9" x14ac:dyDescent="0.25">
      <c r="B1508">
        <f>IF('Input and Summary Results'!D1090=0,FALSE,'Input and Summary Results'!$B1090)</f>
        <v>71</v>
      </c>
      <c r="C1508">
        <f>IF(OR(B1508=0,'Input and Summary Results'!D1090=0,'Input and Summary Results'!D1090=""),FALSE,'Input and Summary Results'!$D1090)</f>
        <v>0.42342618999999998</v>
      </c>
      <c r="D1508">
        <f>IF(OR(B1508=0,'Input and Summary Results'!E1090=0),FALSE,'Input and Summary Results'!$E1090)</f>
        <v>4.501194E-2</v>
      </c>
      <c r="E1508">
        <f t="shared" si="98"/>
        <v>-0.37322228325398787</v>
      </c>
      <c r="F1508">
        <f t="shared" si="99"/>
        <v>4.6135979354512767E-2</v>
      </c>
      <c r="G1508">
        <f>IF('Input and Summary Results'!$J$4="yes",IF(C1508=FALSE,FALSE,IF('Data Transformation'!E1508&lt;$R$10,E1508,$R$10)),IF(C1508=FALSE,FALSE,IF(C1508&lt;$R$10,C1508,$R$10)))</f>
        <v>0.42342618999999998</v>
      </c>
      <c r="H1508">
        <f>IF('Input and Summary Results'!$J$4="yes",'Data Transformation'!F1508,'Data Transformation'!D1508)</f>
        <v>4.501194E-2</v>
      </c>
      <c r="I1508">
        <f t="shared" si="100"/>
        <v>71</v>
      </c>
    </row>
    <row r="1509" spans="2:9" x14ac:dyDescent="0.25">
      <c r="B1509">
        <f>IF('Input and Summary Results'!D1091=0,FALSE,'Input and Summary Results'!$B1091)</f>
        <v>71</v>
      </c>
      <c r="C1509">
        <f>IF(OR(B1509=0,'Input and Summary Results'!D1091=0,'Input and Summary Results'!D1091=""),FALSE,'Input and Summary Results'!$D1091)</f>
        <v>0.44258766999999999</v>
      </c>
      <c r="D1509">
        <f>IF(OR(B1509=0,'Input and Summary Results'!E1091=0),FALSE,'Input and Summary Results'!$E1091)</f>
        <v>3.5122109999999998E-2</v>
      </c>
      <c r="E1509">
        <f t="shared" si="98"/>
        <v>-0.35400068920124</v>
      </c>
      <c r="F1509">
        <f t="shared" si="99"/>
        <v>3.4440624475598244E-2</v>
      </c>
      <c r="G1509">
        <f>IF('Input and Summary Results'!$J$4="yes",IF(C1509=FALSE,FALSE,IF('Data Transformation'!E1509&lt;$R$10,E1509,$R$10)),IF(C1509=FALSE,FALSE,IF(C1509&lt;$R$10,C1509,$R$10)))</f>
        <v>0.44258766999999999</v>
      </c>
      <c r="H1509">
        <f>IF('Input and Summary Results'!$J$4="yes",'Data Transformation'!F1509,'Data Transformation'!D1509)</f>
        <v>3.5122109999999998E-2</v>
      </c>
      <c r="I1509">
        <f t="shared" si="100"/>
        <v>71</v>
      </c>
    </row>
    <row r="1510" spans="2:9" x14ac:dyDescent="0.25">
      <c r="B1510">
        <f>IF('Input and Summary Results'!D1092=0,FALSE,'Input and Summary Results'!$B1092)</f>
        <v>71</v>
      </c>
      <c r="C1510">
        <f>IF(OR(B1510=0,'Input and Summary Results'!D1092=0,'Input and Summary Results'!D1092=""),FALSE,'Input and Summary Results'!$D1092)</f>
        <v>0.47069635999999998</v>
      </c>
      <c r="D1510">
        <f>IF(OR(B1510=0,'Input and Summary Results'!E1092=0),FALSE,'Input and Summary Results'!$E1092)</f>
        <v>5.7749370000000001E-2</v>
      </c>
      <c r="E1510">
        <f t="shared" si="98"/>
        <v>-0.32725916017656764</v>
      </c>
      <c r="F1510">
        <f t="shared" si="99"/>
        <v>5.324712215747749E-2</v>
      </c>
      <c r="G1510">
        <f>IF('Input and Summary Results'!$J$4="yes",IF(C1510=FALSE,FALSE,IF('Data Transformation'!E1510&lt;$R$10,E1510,$R$10)),IF(C1510=FALSE,FALSE,IF(C1510&lt;$R$10,C1510,$R$10)))</f>
        <v>0.47069635999999998</v>
      </c>
      <c r="H1510">
        <f>IF('Input and Summary Results'!$J$4="yes",'Data Transformation'!F1510,'Data Transformation'!D1510)</f>
        <v>5.7749370000000001E-2</v>
      </c>
      <c r="I1510">
        <f t="shared" si="100"/>
        <v>71</v>
      </c>
    </row>
    <row r="1511" spans="2:9" x14ac:dyDescent="0.25">
      <c r="B1511">
        <f>IF('Input and Summary Results'!D1093=0,FALSE,'Input and Summary Results'!$B1093)</f>
        <v>71</v>
      </c>
      <c r="C1511">
        <f>IF(OR(B1511=0,'Input and Summary Results'!D1093=0,'Input and Summary Results'!D1093=""),FALSE,'Input and Summary Results'!$D1093)</f>
        <v>0.51834011000000002</v>
      </c>
      <c r="D1511">
        <f>IF(OR(B1511=0,'Input and Summary Results'!E1093=0),FALSE,'Input and Summary Results'!$E1093)</f>
        <v>5.2636620000000002E-2</v>
      </c>
      <c r="E1511">
        <f t="shared" si="98"/>
        <v>-0.2853851834474162</v>
      </c>
      <c r="F1511">
        <f t="shared" si="99"/>
        <v>4.4072014955585825E-2</v>
      </c>
      <c r="G1511">
        <f>IF('Input and Summary Results'!$J$4="yes",IF(C1511=FALSE,FALSE,IF('Data Transformation'!E1511&lt;$R$10,E1511,$R$10)),IF(C1511=FALSE,FALSE,IF(C1511&lt;$R$10,C1511,$R$10)))</f>
        <v>0.51834011000000002</v>
      </c>
      <c r="H1511">
        <f>IF('Input and Summary Results'!$J$4="yes",'Data Transformation'!F1511,'Data Transformation'!D1511)</f>
        <v>5.2636620000000002E-2</v>
      </c>
      <c r="I1511">
        <f t="shared" si="100"/>
        <v>71</v>
      </c>
    </row>
    <row r="1512" spans="2:9" x14ac:dyDescent="0.25">
      <c r="B1512">
        <f>IF('Input and Summary Results'!D1094=0,FALSE,'Input and Summary Results'!$B1094)</f>
        <v>71</v>
      </c>
      <c r="C1512">
        <f>IF(OR(B1512=0,'Input and Summary Results'!D1094=0,'Input and Summary Results'!D1094=""),FALSE,'Input and Summary Results'!$D1094)</f>
        <v>0.58098137999999999</v>
      </c>
      <c r="D1512">
        <f>IF(OR(B1512=0,'Input and Summary Results'!E1094=0),FALSE,'Input and Summary Results'!$E1094)</f>
        <v>2.5089110000000001E-2</v>
      </c>
      <c r="E1512">
        <f t="shared" si="98"/>
        <v>-0.23583778618597853</v>
      </c>
      <c r="F1512">
        <f t="shared" si="99"/>
        <v>1.8741863534421706E-2</v>
      </c>
      <c r="G1512">
        <f>IF('Input and Summary Results'!$J$4="yes",IF(C1512=FALSE,FALSE,IF('Data Transformation'!E1512&lt;$R$10,E1512,$R$10)),IF(C1512=FALSE,FALSE,IF(C1512&lt;$R$10,C1512,$R$10)))</f>
        <v>0.58098137999999999</v>
      </c>
      <c r="H1512">
        <f>IF('Input and Summary Results'!$J$4="yes",'Data Transformation'!F1512,'Data Transformation'!D1512)</f>
        <v>2.5089110000000001E-2</v>
      </c>
      <c r="I1512">
        <f t="shared" si="100"/>
        <v>71</v>
      </c>
    </row>
    <row r="1513" spans="2:9" x14ac:dyDescent="0.25">
      <c r="B1513">
        <f>IF('Input and Summary Results'!D1095=0,FALSE,'Input and Summary Results'!$B1095)</f>
        <v>71</v>
      </c>
      <c r="C1513">
        <f>IF(OR(B1513=0,'Input and Summary Results'!D1095=0,'Input and Summary Results'!D1095=""),FALSE,'Input and Summary Results'!$D1095)</f>
        <v>0.64109722999999996</v>
      </c>
      <c r="D1513">
        <f>IF(OR(B1513=0,'Input and Summary Results'!E1095=0),FALSE,'Input and Summary Results'!$E1095)</f>
        <v>4.7730099999999998E-2</v>
      </c>
      <c r="E1513">
        <f t="shared" si="98"/>
        <v>-0.19307609957596833</v>
      </c>
      <c r="F1513">
        <f t="shared" si="99"/>
        <v>3.2311578385699778E-2</v>
      </c>
      <c r="G1513">
        <f>IF('Input and Summary Results'!$J$4="yes",IF(C1513=FALSE,FALSE,IF('Data Transformation'!E1513&lt;$R$10,E1513,$R$10)),IF(C1513=FALSE,FALSE,IF(C1513&lt;$R$10,C1513,$R$10)))</f>
        <v>0.64109722999999996</v>
      </c>
      <c r="H1513">
        <f>IF('Input and Summary Results'!$J$4="yes",'Data Transformation'!F1513,'Data Transformation'!D1513)</f>
        <v>4.7730099999999998E-2</v>
      </c>
      <c r="I1513">
        <f t="shared" si="100"/>
        <v>71</v>
      </c>
    </row>
    <row r="1514" spans="2:9" x14ac:dyDescent="0.25">
      <c r="B1514">
        <f>IF('Input and Summary Results'!D1096=0,FALSE,'Input and Summary Results'!$B1096)</f>
        <v>71</v>
      </c>
      <c r="C1514">
        <f>IF(OR(B1514=0,'Input and Summary Results'!D1096=0,'Input and Summary Results'!D1096=""),FALSE,'Input and Summary Results'!$D1096)</f>
        <v>0.68561004000000003</v>
      </c>
      <c r="D1514">
        <f>IF(OR(B1514=0,'Input and Summary Results'!E1096=0),FALSE,'Input and Summary Results'!$E1096)</f>
        <v>4.2410570000000002E-2</v>
      </c>
      <c r="E1514">
        <f t="shared" ref="E1514:E1577" si="101">IF(C1514=FALSE,FALSE,LOG10(C1514))</f>
        <v>-0.16392283127640994</v>
      </c>
      <c r="F1514">
        <f t="shared" ref="F1514:F1577" si="102">IF(D1514=FALSE, FALSE,0.434*D1514/C1514)</f>
        <v>2.6846437925558967E-2</v>
      </c>
      <c r="G1514">
        <f>IF('Input and Summary Results'!$J$4="yes",IF(C1514=FALSE,FALSE,IF('Data Transformation'!E1514&lt;$R$10,E1514,$R$10)),IF(C1514=FALSE,FALSE,IF(C1514&lt;$R$10,C1514,$R$10)))</f>
        <v>0.68561004000000003</v>
      </c>
      <c r="H1514">
        <f>IF('Input and Summary Results'!$J$4="yes",'Data Transformation'!F1514,'Data Transformation'!D1514)</f>
        <v>4.2410570000000002E-2</v>
      </c>
      <c r="I1514">
        <f t="shared" si="100"/>
        <v>71</v>
      </c>
    </row>
    <row r="1515" spans="2:9" x14ac:dyDescent="0.25">
      <c r="B1515">
        <f>IF('Input and Summary Results'!D1097=0,FALSE,'Input and Summary Results'!$B1097)</f>
        <v>71</v>
      </c>
      <c r="C1515">
        <f>IF(OR(B1515=0,'Input and Summary Results'!D1097=0,'Input and Summary Results'!D1097=""),FALSE,'Input and Summary Results'!$D1097)</f>
        <v>0.70761063000000002</v>
      </c>
      <c r="D1515">
        <f>IF(OR(B1515=0,'Input and Summary Results'!E1097=0),FALSE,'Input and Summary Results'!$E1097)</f>
        <v>2.5953049999999998E-2</v>
      </c>
      <c r="E1515">
        <f t="shared" si="101"/>
        <v>-0.15020565157397833</v>
      </c>
      <c r="F1515">
        <f t="shared" si="102"/>
        <v>1.5917827153048843E-2</v>
      </c>
      <c r="G1515">
        <f>IF('Input and Summary Results'!$J$4="yes",IF(C1515=FALSE,FALSE,IF('Data Transformation'!E1515&lt;$R$10,E1515,$R$10)),IF(C1515=FALSE,FALSE,IF(C1515&lt;$R$10,C1515,$R$10)))</f>
        <v>0.70761063000000002</v>
      </c>
      <c r="H1515">
        <f>IF('Input and Summary Results'!$J$4="yes",'Data Transformation'!F1515,'Data Transformation'!D1515)</f>
        <v>2.5953049999999998E-2</v>
      </c>
      <c r="I1515">
        <f t="shared" si="100"/>
        <v>71</v>
      </c>
    </row>
    <row r="1516" spans="2:9" x14ac:dyDescent="0.25">
      <c r="B1516">
        <f>IF('Input and Summary Results'!D1098=0,FALSE,'Input and Summary Results'!$B1098)</f>
        <v>71</v>
      </c>
      <c r="C1516">
        <f>IF(OR(B1516=0,'Input and Summary Results'!D1098=0,'Input and Summary Results'!D1098=""),FALSE,'Input and Summary Results'!$D1098)</f>
        <v>0.71090624999999996</v>
      </c>
      <c r="D1516">
        <f>IF(OR(B1516=0,'Input and Summary Results'!E1098=0),FALSE,'Input and Summary Results'!$E1098)</f>
        <v>4.8461200000000003E-2</v>
      </c>
      <c r="E1516">
        <f t="shared" si="101"/>
        <v>-0.14818766761368102</v>
      </c>
      <c r="F1516">
        <f t="shared" si="102"/>
        <v>2.9584999147215265E-2</v>
      </c>
      <c r="G1516">
        <f>IF('Input and Summary Results'!$J$4="yes",IF(C1516=FALSE,FALSE,IF('Data Transformation'!E1516&lt;$R$10,E1516,$R$10)),IF(C1516=FALSE,FALSE,IF(C1516&lt;$R$10,C1516,$R$10)))</f>
        <v>0.71090624999999996</v>
      </c>
      <c r="H1516">
        <f>IF('Input and Summary Results'!$J$4="yes",'Data Transformation'!F1516,'Data Transformation'!D1516)</f>
        <v>4.8461200000000003E-2</v>
      </c>
      <c r="I1516">
        <f t="shared" si="100"/>
        <v>71</v>
      </c>
    </row>
    <row r="1517" spans="2:9" x14ac:dyDescent="0.25">
      <c r="B1517">
        <f>IF('Input and Summary Results'!D1099=0,FALSE,'Input and Summary Results'!$B1099)</f>
        <v>71</v>
      </c>
      <c r="C1517">
        <f>IF(OR(B1517=0,'Input and Summary Results'!D1099=0,'Input and Summary Results'!D1099=""),FALSE,'Input and Summary Results'!$D1099)</f>
        <v>0.74169735000000003</v>
      </c>
      <c r="D1517">
        <f>IF(OR(B1517=0,'Input and Summary Results'!E1099=0),FALSE,'Input and Summary Results'!$E1099)</f>
        <v>2.9893039999999999E-2</v>
      </c>
      <c r="E1517">
        <f t="shared" si="101"/>
        <v>-0.12977327267006211</v>
      </c>
      <c r="F1517">
        <f t="shared" si="102"/>
        <v>1.749174290564743E-2</v>
      </c>
      <c r="G1517">
        <f>IF('Input and Summary Results'!$J$4="yes",IF(C1517=FALSE,FALSE,IF('Data Transformation'!E1517&lt;$R$10,E1517,$R$10)),IF(C1517=FALSE,FALSE,IF(C1517&lt;$R$10,C1517,$R$10)))</f>
        <v>0.74169735000000003</v>
      </c>
      <c r="H1517">
        <f>IF('Input and Summary Results'!$J$4="yes",'Data Transformation'!F1517,'Data Transformation'!D1517)</f>
        <v>2.9893039999999999E-2</v>
      </c>
      <c r="I1517">
        <f t="shared" si="100"/>
        <v>71</v>
      </c>
    </row>
    <row r="1518" spans="2:9" x14ac:dyDescent="0.25">
      <c r="B1518">
        <f>IF('Input and Summary Results'!D1100=0,FALSE,'Input and Summary Results'!$B1100)</f>
        <v>71</v>
      </c>
      <c r="C1518">
        <f>IF(OR(B1518=0,'Input and Summary Results'!D1100=0,'Input and Summary Results'!D1100=""),FALSE,'Input and Summary Results'!$D1100)</f>
        <v>0.75944045999999998</v>
      </c>
      <c r="D1518">
        <f>IF(OR(B1518=0,'Input and Summary Results'!E1100=0),FALSE,'Input and Summary Results'!$E1100)</f>
        <v>5.0721509999999997E-2</v>
      </c>
      <c r="E1518">
        <f t="shared" si="101"/>
        <v>-0.11950626907842093</v>
      </c>
      <c r="F1518">
        <f t="shared" si="102"/>
        <v>2.8985992318607833E-2</v>
      </c>
      <c r="G1518">
        <f>IF('Input and Summary Results'!$J$4="yes",IF(C1518=FALSE,FALSE,IF('Data Transformation'!E1518&lt;$R$10,E1518,$R$10)),IF(C1518=FALSE,FALSE,IF(C1518&lt;$R$10,C1518,$R$10)))</f>
        <v>0.75944045999999998</v>
      </c>
      <c r="H1518">
        <f>IF('Input and Summary Results'!$J$4="yes",'Data Transformation'!F1518,'Data Transformation'!D1518)</f>
        <v>5.0721509999999997E-2</v>
      </c>
      <c r="I1518">
        <f t="shared" si="100"/>
        <v>71</v>
      </c>
    </row>
    <row r="1519" spans="2:9" x14ac:dyDescent="0.25">
      <c r="B1519">
        <f>IF('Input and Summary Results'!D1101=0,FALSE,'Input and Summary Results'!$B1101)</f>
        <v>71</v>
      </c>
      <c r="C1519">
        <f>IF(OR(B1519=0,'Input and Summary Results'!D1101=0,'Input and Summary Results'!D1101=""),FALSE,'Input and Summary Results'!$D1101)</f>
        <v>0.77545377999999998</v>
      </c>
      <c r="D1519">
        <f>IF(OR(B1519=0,'Input and Summary Results'!E1101=0),FALSE,'Input and Summary Results'!$E1101)</f>
        <v>7.0589460000000007E-2</v>
      </c>
      <c r="E1519">
        <f t="shared" si="101"/>
        <v>-0.1104440826848805</v>
      </c>
      <c r="F1519">
        <f t="shared" si="102"/>
        <v>3.950696537967744E-2</v>
      </c>
      <c r="G1519">
        <f>IF('Input and Summary Results'!$J$4="yes",IF(C1519=FALSE,FALSE,IF('Data Transformation'!E1519&lt;$R$10,E1519,$R$10)),IF(C1519=FALSE,FALSE,IF(C1519&lt;$R$10,C1519,$R$10)))</f>
        <v>0.77545377999999998</v>
      </c>
      <c r="H1519">
        <f>IF('Input and Summary Results'!$J$4="yes",'Data Transformation'!F1519,'Data Transformation'!D1519)</f>
        <v>7.0589460000000007E-2</v>
      </c>
      <c r="I1519">
        <f t="shared" si="100"/>
        <v>71</v>
      </c>
    </row>
    <row r="1520" spans="2:9" x14ac:dyDescent="0.25">
      <c r="B1520">
        <f>IF('Input and Summary Results'!D1102=0,FALSE,'Input and Summary Results'!$B1102)</f>
        <v>71</v>
      </c>
      <c r="C1520">
        <f>IF(OR(B1520=0,'Input and Summary Results'!D1102=0,'Input and Summary Results'!D1102=""),FALSE,'Input and Summary Results'!$D1102)</f>
        <v>0.78908732999999998</v>
      </c>
      <c r="D1520">
        <f>IF(OR(B1520=0,'Input and Summary Results'!E1102=0),FALSE,'Input and Summary Results'!$E1102)</f>
        <v>4.1505569999999999E-2</v>
      </c>
      <c r="E1520">
        <f t="shared" si="101"/>
        <v>-0.10287492982188624</v>
      </c>
      <c r="F1520">
        <f t="shared" si="102"/>
        <v>2.2828167042043372E-2</v>
      </c>
      <c r="G1520">
        <f>IF('Input and Summary Results'!$J$4="yes",IF(C1520=FALSE,FALSE,IF('Data Transformation'!E1520&lt;$R$10,E1520,$R$10)),IF(C1520=FALSE,FALSE,IF(C1520&lt;$R$10,C1520,$R$10)))</f>
        <v>0.78908732999999998</v>
      </c>
      <c r="H1520">
        <f>IF('Input and Summary Results'!$J$4="yes",'Data Transformation'!F1520,'Data Transformation'!D1520)</f>
        <v>4.1505569999999999E-2</v>
      </c>
      <c r="I1520">
        <f t="shared" si="100"/>
        <v>71</v>
      </c>
    </row>
    <row r="1521" spans="2:9" x14ac:dyDescent="0.25">
      <c r="B1521">
        <f>IF('Input and Summary Results'!D1103=0,FALSE,'Input and Summary Results'!$B1103)</f>
        <v>71</v>
      </c>
      <c r="C1521">
        <f>IF(OR(B1521=0,'Input and Summary Results'!D1103=0,'Input and Summary Results'!D1103=""),FALSE,'Input and Summary Results'!$D1103)</f>
        <v>0.94916524999999996</v>
      </c>
      <c r="D1521">
        <f>IF(OR(B1521=0,'Input and Summary Results'!E1103=0),FALSE,'Input and Summary Results'!$E1103)</f>
        <v>3.4449540000000001E-2</v>
      </c>
      <c r="E1521">
        <f t="shared" si="101"/>
        <v>-2.2658170169727473E-2</v>
      </c>
      <c r="F1521">
        <f t="shared" si="102"/>
        <v>1.5751841273160812E-2</v>
      </c>
      <c r="G1521">
        <f>IF('Input and Summary Results'!$J$4="yes",IF(C1521=FALSE,FALSE,IF('Data Transformation'!E1521&lt;$R$10,E1521,$R$10)),IF(C1521=FALSE,FALSE,IF(C1521&lt;$R$10,C1521,$R$10)))</f>
        <v>0.94916524999999996</v>
      </c>
      <c r="H1521">
        <f>IF('Input and Summary Results'!$J$4="yes",'Data Transformation'!F1521,'Data Transformation'!D1521)</f>
        <v>3.4449540000000001E-2</v>
      </c>
      <c r="I1521">
        <f t="shared" si="100"/>
        <v>71</v>
      </c>
    </row>
    <row r="1522" spans="2:9" x14ac:dyDescent="0.25">
      <c r="B1522">
        <f>IF('Input and Summary Results'!D1104=0,FALSE,'Input and Summary Results'!$B1104)</f>
        <v>71</v>
      </c>
      <c r="C1522">
        <f>IF(OR(B1522=0,'Input and Summary Results'!D1104=0,'Input and Summary Results'!D1104=""),FALSE,'Input and Summary Results'!$D1104)</f>
        <v>0.97840324999999995</v>
      </c>
      <c r="D1522">
        <f>IF(OR(B1522=0,'Input and Summary Results'!E1104=0),FALSE,'Input and Summary Results'!$E1104)</f>
        <v>6.0123610000000001E-2</v>
      </c>
      <c r="E1522">
        <f t="shared" si="101"/>
        <v>-9.4821133565604915E-3</v>
      </c>
      <c r="F1522">
        <f t="shared" si="102"/>
        <v>2.6669623940844434E-2</v>
      </c>
      <c r="G1522">
        <f>IF('Input and Summary Results'!$J$4="yes",IF(C1522=FALSE,FALSE,IF('Data Transformation'!E1522&lt;$R$10,E1522,$R$10)),IF(C1522=FALSE,FALSE,IF(C1522&lt;$R$10,C1522,$R$10)))</f>
        <v>0.97840324999999995</v>
      </c>
      <c r="H1522">
        <f>IF('Input and Summary Results'!$J$4="yes",'Data Transformation'!F1522,'Data Transformation'!D1522)</f>
        <v>6.0123610000000001E-2</v>
      </c>
      <c r="I1522">
        <f t="shared" si="100"/>
        <v>71</v>
      </c>
    </row>
    <row r="1523" spans="2:9" x14ac:dyDescent="0.25">
      <c r="B1523">
        <f>IF('Input and Summary Results'!D1105=0,FALSE,'Input and Summary Results'!$B1105)</f>
        <v>72</v>
      </c>
      <c r="C1523">
        <f>IF(OR(B1523=0,'Input and Summary Results'!D1105=0,'Input and Summary Results'!D1105=""),FALSE,'Input and Summary Results'!$D1105)</f>
        <v>0.10009199000000001</v>
      </c>
      <c r="D1523">
        <f>IF(OR(B1523=0,'Input and Summary Results'!E1105=0),FALSE,'Input and Summary Results'!$E1105)</f>
        <v>5.9000940000000002E-2</v>
      </c>
      <c r="E1523">
        <f t="shared" si="101"/>
        <v>-0.9996006761469568</v>
      </c>
      <c r="F1523">
        <f t="shared" si="102"/>
        <v>0.25582874273955386</v>
      </c>
      <c r="G1523">
        <f>IF('Input and Summary Results'!$J$4="yes",IF(C1523=FALSE,FALSE,IF('Data Transformation'!E1523&lt;$R$10,E1523,$R$10)),IF(C1523=FALSE,FALSE,IF(C1523&lt;$R$10,C1523,$R$10)))</f>
        <v>0.10009199000000001</v>
      </c>
      <c r="H1523">
        <f>IF('Input and Summary Results'!$J$4="yes",'Data Transformation'!F1523,'Data Transformation'!D1523)</f>
        <v>5.9000940000000002E-2</v>
      </c>
      <c r="I1523">
        <f t="shared" si="100"/>
        <v>72</v>
      </c>
    </row>
    <row r="1524" spans="2:9" x14ac:dyDescent="0.25">
      <c r="B1524">
        <f>IF('Input and Summary Results'!D1106=0,FALSE,'Input and Summary Results'!$B1106)</f>
        <v>72</v>
      </c>
      <c r="C1524">
        <f>IF(OR(B1524=0,'Input and Summary Results'!D1106=0,'Input and Summary Results'!D1106=""),FALSE,'Input and Summary Results'!$D1106)</f>
        <v>0.11343219</v>
      </c>
      <c r="D1524">
        <f>IF(OR(B1524=0,'Input and Summary Results'!E1106=0),FALSE,'Input and Summary Results'!$E1106)</f>
        <v>5.3326850000000002E-2</v>
      </c>
      <c r="E1524">
        <f t="shared" si="101"/>
        <v>-0.94526368304842023</v>
      </c>
      <c r="F1524">
        <f t="shared" si="102"/>
        <v>0.20403249641922633</v>
      </c>
      <c r="G1524">
        <f>IF('Input and Summary Results'!$J$4="yes",IF(C1524=FALSE,FALSE,IF('Data Transformation'!E1524&lt;$R$10,E1524,$R$10)),IF(C1524=FALSE,FALSE,IF(C1524&lt;$R$10,C1524,$R$10)))</f>
        <v>0.11343219</v>
      </c>
      <c r="H1524">
        <f>IF('Input and Summary Results'!$J$4="yes",'Data Transformation'!F1524,'Data Transformation'!D1524)</f>
        <v>5.3326850000000002E-2</v>
      </c>
      <c r="I1524">
        <f t="shared" si="100"/>
        <v>72</v>
      </c>
    </row>
    <row r="1525" spans="2:9" x14ac:dyDescent="0.25">
      <c r="B1525">
        <f>IF('Input and Summary Results'!D1107=0,FALSE,'Input and Summary Results'!$B1107)</f>
        <v>72</v>
      </c>
      <c r="C1525">
        <f>IF(OR(B1525=0,'Input and Summary Results'!D1107=0,'Input and Summary Results'!D1107=""),FALSE,'Input and Summary Results'!$D1107)</f>
        <v>0.12820437000000001</v>
      </c>
      <c r="D1525">
        <f>IF(OR(B1525=0,'Input and Summary Results'!E1107=0),FALSE,'Input and Summary Results'!$E1107)</f>
        <v>5.0992540000000003E-2</v>
      </c>
      <c r="E1525">
        <f t="shared" si="101"/>
        <v>-0.89209717111564113</v>
      </c>
      <c r="F1525">
        <f t="shared" si="102"/>
        <v>0.17262096728840054</v>
      </c>
      <c r="G1525">
        <f>IF('Input and Summary Results'!$J$4="yes",IF(C1525=FALSE,FALSE,IF('Data Transformation'!E1525&lt;$R$10,E1525,$R$10)),IF(C1525=FALSE,FALSE,IF(C1525&lt;$R$10,C1525,$R$10)))</f>
        <v>0.12820437000000001</v>
      </c>
      <c r="H1525">
        <f>IF('Input and Summary Results'!$J$4="yes",'Data Transformation'!F1525,'Data Transformation'!D1525)</f>
        <v>5.0992540000000003E-2</v>
      </c>
      <c r="I1525">
        <f t="shared" si="100"/>
        <v>72</v>
      </c>
    </row>
    <row r="1526" spans="2:9" x14ac:dyDescent="0.25">
      <c r="B1526">
        <f>IF('Input and Summary Results'!D1108=0,FALSE,'Input and Summary Results'!$B1108)</f>
        <v>72</v>
      </c>
      <c r="C1526">
        <f>IF(OR(B1526=0,'Input and Summary Results'!D1108=0,'Input and Summary Results'!D1108=""),FALSE,'Input and Summary Results'!$D1108)</f>
        <v>0.12995565000000001</v>
      </c>
      <c r="D1526">
        <f>IF(OR(B1526=0,'Input and Summary Results'!E1108=0),FALSE,'Input and Summary Results'!$E1108)</f>
        <v>3.8527810000000003E-2</v>
      </c>
      <c r="E1526">
        <f t="shared" si="101"/>
        <v>-0.88620483420466456</v>
      </c>
      <c r="F1526">
        <f t="shared" si="102"/>
        <v>0.12866750726113102</v>
      </c>
      <c r="G1526">
        <f>IF('Input and Summary Results'!$J$4="yes",IF(C1526=FALSE,FALSE,IF('Data Transformation'!E1526&lt;$R$10,E1526,$R$10)),IF(C1526=FALSE,FALSE,IF(C1526&lt;$R$10,C1526,$R$10)))</f>
        <v>0.12995565000000001</v>
      </c>
      <c r="H1526">
        <f>IF('Input and Summary Results'!$J$4="yes",'Data Transformation'!F1526,'Data Transformation'!D1526)</f>
        <v>3.8527810000000003E-2</v>
      </c>
      <c r="I1526">
        <f t="shared" si="100"/>
        <v>72</v>
      </c>
    </row>
    <row r="1527" spans="2:9" x14ac:dyDescent="0.25">
      <c r="B1527">
        <f>IF('Input and Summary Results'!D1109=0,FALSE,'Input and Summary Results'!$B1109)</f>
        <v>72</v>
      </c>
      <c r="C1527">
        <f>IF(OR(B1527=0,'Input and Summary Results'!D1109=0,'Input and Summary Results'!D1109=""),FALSE,'Input and Summary Results'!$D1109)</f>
        <v>0.13279162999999999</v>
      </c>
      <c r="D1527">
        <f>IF(OR(B1527=0,'Input and Summary Results'!E1109=0),FALSE,'Input and Summary Results'!$E1109)</f>
        <v>4.6439479999999998E-2</v>
      </c>
      <c r="E1527">
        <f t="shared" si="101"/>
        <v>-0.87682929815603994</v>
      </c>
      <c r="F1527">
        <f t="shared" si="102"/>
        <v>0.15177714378534249</v>
      </c>
      <c r="G1527">
        <f>IF('Input and Summary Results'!$J$4="yes",IF(C1527=FALSE,FALSE,IF('Data Transformation'!E1527&lt;$R$10,E1527,$R$10)),IF(C1527=FALSE,FALSE,IF(C1527&lt;$R$10,C1527,$R$10)))</f>
        <v>0.13279162999999999</v>
      </c>
      <c r="H1527">
        <f>IF('Input and Summary Results'!$J$4="yes",'Data Transformation'!F1527,'Data Transformation'!D1527)</f>
        <v>4.6439479999999998E-2</v>
      </c>
      <c r="I1527">
        <f t="shared" si="100"/>
        <v>72</v>
      </c>
    </row>
    <row r="1528" spans="2:9" x14ac:dyDescent="0.25">
      <c r="B1528">
        <f>IF('Input and Summary Results'!D1110=0,FALSE,'Input and Summary Results'!$B1110)</f>
        <v>72</v>
      </c>
      <c r="C1528">
        <f>IF(OR(B1528=0,'Input and Summary Results'!D1110=0,'Input and Summary Results'!D1110=""),FALSE,'Input and Summary Results'!$D1110)</f>
        <v>0.14071766999999999</v>
      </c>
      <c r="D1528">
        <f>IF(OR(B1528=0,'Input and Summary Results'!E1110=0),FALSE,'Input and Summary Results'!$E1110)</f>
        <v>3.8988950000000001E-2</v>
      </c>
      <c r="E1528">
        <f t="shared" si="101"/>
        <v>-0.8516513645292787</v>
      </c>
      <c r="F1528">
        <f t="shared" si="102"/>
        <v>0.12024932121175685</v>
      </c>
      <c r="G1528">
        <f>IF('Input and Summary Results'!$J$4="yes",IF(C1528=FALSE,FALSE,IF('Data Transformation'!E1528&lt;$R$10,E1528,$R$10)),IF(C1528=FALSE,FALSE,IF(C1528&lt;$R$10,C1528,$R$10)))</f>
        <v>0.14071766999999999</v>
      </c>
      <c r="H1528">
        <f>IF('Input and Summary Results'!$J$4="yes",'Data Transformation'!F1528,'Data Transformation'!D1528)</f>
        <v>3.8988950000000001E-2</v>
      </c>
      <c r="I1528">
        <f t="shared" si="100"/>
        <v>72</v>
      </c>
    </row>
    <row r="1529" spans="2:9" x14ac:dyDescent="0.25">
      <c r="B1529">
        <f>IF('Input and Summary Results'!D1111=0,FALSE,'Input and Summary Results'!$B1111)</f>
        <v>72</v>
      </c>
      <c r="C1529">
        <f>IF(OR(B1529=0,'Input and Summary Results'!D1111=0,'Input and Summary Results'!D1111=""),FALSE,'Input and Summary Results'!$D1111)</f>
        <v>0.15415496000000001</v>
      </c>
      <c r="D1529">
        <f>IF(OR(B1529=0,'Input and Summary Results'!E1111=0),FALSE,'Input and Summary Results'!$E1111)</f>
        <v>5.9246E-2</v>
      </c>
      <c r="E1529">
        <f t="shared" si="101"/>
        <v>-0.81204249710694854</v>
      </c>
      <c r="F1529">
        <f t="shared" si="102"/>
        <v>0.16679816205719231</v>
      </c>
      <c r="G1529">
        <f>IF('Input and Summary Results'!$J$4="yes",IF(C1529=FALSE,FALSE,IF('Data Transformation'!E1529&lt;$R$10,E1529,$R$10)),IF(C1529=FALSE,FALSE,IF(C1529&lt;$R$10,C1529,$R$10)))</f>
        <v>0.15415496000000001</v>
      </c>
      <c r="H1529">
        <f>IF('Input and Summary Results'!$J$4="yes",'Data Transformation'!F1529,'Data Transformation'!D1529)</f>
        <v>5.9246E-2</v>
      </c>
      <c r="I1529">
        <f t="shared" si="100"/>
        <v>72</v>
      </c>
    </row>
    <row r="1530" spans="2:9" x14ac:dyDescent="0.25">
      <c r="B1530">
        <f>IF('Input and Summary Results'!D1112=0,FALSE,'Input and Summary Results'!$B1112)</f>
        <v>72</v>
      </c>
      <c r="C1530">
        <f>IF(OR(B1530=0,'Input and Summary Results'!D1112=0,'Input and Summary Results'!D1112=""),FALSE,'Input and Summary Results'!$D1112)</f>
        <v>0.15779074000000001</v>
      </c>
      <c r="D1530">
        <f>IF(OR(B1530=0,'Input and Summary Results'!E1112=0),FALSE,'Input and Summary Results'!$E1112)</f>
        <v>4.9692819999999999E-2</v>
      </c>
      <c r="E1530">
        <f t="shared" si="101"/>
        <v>-0.80191848708923208</v>
      </c>
      <c r="F1530">
        <f t="shared" si="102"/>
        <v>0.13667902108830973</v>
      </c>
      <c r="G1530">
        <f>IF('Input and Summary Results'!$J$4="yes",IF(C1530=FALSE,FALSE,IF('Data Transformation'!E1530&lt;$R$10,E1530,$R$10)),IF(C1530=FALSE,FALSE,IF(C1530&lt;$R$10,C1530,$R$10)))</f>
        <v>0.15779074000000001</v>
      </c>
      <c r="H1530">
        <f>IF('Input and Summary Results'!$J$4="yes",'Data Transformation'!F1530,'Data Transformation'!D1530)</f>
        <v>4.9692819999999999E-2</v>
      </c>
      <c r="I1530">
        <f t="shared" si="100"/>
        <v>72</v>
      </c>
    </row>
    <row r="1531" spans="2:9" x14ac:dyDescent="0.25">
      <c r="B1531">
        <f>IF('Input and Summary Results'!D1113=0,FALSE,'Input and Summary Results'!$B1113)</f>
        <v>72</v>
      </c>
      <c r="C1531">
        <f>IF(OR(B1531=0,'Input and Summary Results'!D1113=0,'Input and Summary Results'!D1113=""),FALSE,'Input and Summary Results'!$D1113)</f>
        <v>0.15867634</v>
      </c>
      <c r="D1531">
        <f>IF(OR(B1531=0,'Input and Summary Results'!E1113=0),FALSE,'Input and Summary Results'!$E1113)</f>
        <v>4.139673E-2</v>
      </c>
      <c r="E1531">
        <f t="shared" si="101"/>
        <v>-0.79948782544098884</v>
      </c>
      <c r="F1531">
        <f t="shared" si="102"/>
        <v>0.11322532911964064</v>
      </c>
      <c r="G1531">
        <f>IF('Input and Summary Results'!$J$4="yes",IF(C1531=FALSE,FALSE,IF('Data Transformation'!E1531&lt;$R$10,E1531,$R$10)),IF(C1531=FALSE,FALSE,IF(C1531&lt;$R$10,C1531,$R$10)))</f>
        <v>0.15867634</v>
      </c>
      <c r="H1531">
        <f>IF('Input and Summary Results'!$J$4="yes",'Data Transformation'!F1531,'Data Transformation'!D1531)</f>
        <v>4.139673E-2</v>
      </c>
      <c r="I1531">
        <f t="shared" si="100"/>
        <v>72</v>
      </c>
    </row>
    <row r="1532" spans="2:9" x14ac:dyDescent="0.25">
      <c r="B1532">
        <f>IF('Input and Summary Results'!D1114=0,FALSE,'Input and Summary Results'!$B1114)</f>
        <v>72</v>
      </c>
      <c r="C1532">
        <f>IF(OR(B1532=0,'Input and Summary Results'!D1114=0,'Input and Summary Results'!D1114=""),FALSE,'Input and Summary Results'!$D1114)</f>
        <v>0.16286598999999999</v>
      </c>
      <c r="D1532">
        <f>IF(OR(B1532=0,'Input and Summary Results'!E1114=0),FALSE,'Input and Summary Results'!$E1114)</f>
        <v>8.1491129999999995E-2</v>
      </c>
      <c r="E1532">
        <f t="shared" si="101"/>
        <v>-0.78816959646134754</v>
      </c>
      <c r="F1532">
        <f t="shared" si="102"/>
        <v>0.21715491625968075</v>
      </c>
      <c r="G1532">
        <f>IF('Input and Summary Results'!$J$4="yes",IF(C1532=FALSE,FALSE,IF('Data Transformation'!E1532&lt;$R$10,E1532,$R$10)),IF(C1532=FALSE,FALSE,IF(C1532&lt;$R$10,C1532,$R$10)))</f>
        <v>0.16286598999999999</v>
      </c>
      <c r="H1532">
        <f>IF('Input and Summary Results'!$J$4="yes",'Data Transformation'!F1532,'Data Transformation'!D1532)</f>
        <v>8.1491129999999995E-2</v>
      </c>
      <c r="I1532">
        <f t="shared" si="100"/>
        <v>72</v>
      </c>
    </row>
    <row r="1533" spans="2:9" x14ac:dyDescent="0.25">
      <c r="B1533">
        <f>IF('Input and Summary Results'!D1115=0,FALSE,'Input and Summary Results'!$B1115)</f>
        <v>72</v>
      </c>
      <c r="C1533">
        <f>IF(OR(B1533=0,'Input and Summary Results'!D1115=0,'Input and Summary Results'!D1115=""),FALSE,'Input and Summary Results'!$D1115)</f>
        <v>0.17640458000000001</v>
      </c>
      <c r="D1533">
        <f>IF(OR(B1533=0,'Input and Summary Results'!E1115=0),FALSE,'Input and Summary Results'!$E1115)</f>
        <v>3.9428159999999997E-2</v>
      </c>
      <c r="E1533">
        <f t="shared" si="101"/>
        <v>-0.75349014345076504</v>
      </c>
      <c r="F1533">
        <f t="shared" si="102"/>
        <v>9.7003271910513875E-2</v>
      </c>
      <c r="G1533">
        <f>IF('Input and Summary Results'!$J$4="yes",IF(C1533=FALSE,FALSE,IF('Data Transformation'!E1533&lt;$R$10,E1533,$R$10)),IF(C1533=FALSE,FALSE,IF(C1533&lt;$R$10,C1533,$R$10)))</f>
        <v>0.17640458000000001</v>
      </c>
      <c r="H1533">
        <f>IF('Input and Summary Results'!$J$4="yes",'Data Transformation'!F1533,'Data Transformation'!D1533)</f>
        <v>3.9428159999999997E-2</v>
      </c>
      <c r="I1533">
        <f t="shared" si="100"/>
        <v>72</v>
      </c>
    </row>
    <row r="1534" spans="2:9" x14ac:dyDescent="0.25">
      <c r="B1534">
        <f>IF('Input and Summary Results'!D1116=0,FALSE,'Input and Summary Results'!$B1116)</f>
        <v>72</v>
      </c>
      <c r="C1534">
        <f>IF(OR(B1534=0,'Input and Summary Results'!D1116=0,'Input and Summary Results'!D1116=""),FALSE,'Input and Summary Results'!$D1116)</f>
        <v>0.19346926</v>
      </c>
      <c r="D1534">
        <f>IF(OR(B1534=0,'Input and Summary Results'!E1116=0),FALSE,'Input and Summary Results'!$E1116)</f>
        <v>3.444991E-2</v>
      </c>
      <c r="E1534">
        <f t="shared" si="101"/>
        <v>-0.71338802947149749</v>
      </c>
      <c r="F1534">
        <f t="shared" si="102"/>
        <v>7.7279775298670195E-2</v>
      </c>
      <c r="G1534">
        <f>IF('Input and Summary Results'!$J$4="yes",IF(C1534=FALSE,FALSE,IF('Data Transformation'!E1534&lt;$R$10,E1534,$R$10)),IF(C1534=FALSE,FALSE,IF(C1534&lt;$R$10,C1534,$R$10)))</f>
        <v>0.19346926</v>
      </c>
      <c r="H1534">
        <f>IF('Input and Summary Results'!$J$4="yes",'Data Transformation'!F1534,'Data Transformation'!D1534)</f>
        <v>3.444991E-2</v>
      </c>
      <c r="I1534">
        <f t="shared" si="100"/>
        <v>72</v>
      </c>
    </row>
    <row r="1535" spans="2:9" x14ac:dyDescent="0.25">
      <c r="B1535">
        <f>IF('Input and Summary Results'!D1117=0,FALSE,'Input and Summary Results'!$B1117)</f>
        <v>72</v>
      </c>
      <c r="C1535">
        <f>IF(OR(B1535=0,'Input and Summary Results'!D1117=0,'Input and Summary Results'!D1117=""),FALSE,'Input and Summary Results'!$D1117)</f>
        <v>0.19381292</v>
      </c>
      <c r="D1535">
        <f>IF(OR(B1535=0,'Input and Summary Results'!E1117=0),FALSE,'Input and Summary Results'!$E1117)</f>
        <v>4.6277730000000003E-2</v>
      </c>
      <c r="E1535">
        <f t="shared" si="101"/>
        <v>-0.71261727528484919</v>
      </c>
      <c r="F1535">
        <f t="shared" si="102"/>
        <v>0.10362846202410035</v>
      </c>
      <c r="G1535">
        <f>IF('Input and Summary Results'!$J$4="yes",IF(C1535=FALSE,FALSE,IF('Data Transformation'!E1535&lt;$R$10,E1535,$R$10)),IF(C1535=FALSE,FALSE,IF(C1535&lt;$R$10,C1535,$R$10)))</f>
        <v>0.19381292</v>
      </c>
      <c r="H1535">
        <f>IF('Input and Summary Results'!$J$4="yes",'Data Transformation'!F1535,'Data Transformation'!D1535)</f>
        <v>4.6277730000000003E-2</v>
      </c>
      <c r="I1535">
        <f t="shared" si="100"/>
        <v>72</v>
      </c>
    </row>
    <row r="1536" spans="2:9" x14ac:dyDescent="0.25">
      <c r="B1536">
        <f>IF('Input and Summary Results'!D1118=0,FALSE,'Input and Summary Results'!$B1118)</f>
        <v>72</v>
      </c>
      <c r="C1536">
        <f>IF(OR(B1536=0,'Input and Summary Results'!D1118=0,'Input and Summary Results'!D1118=""),FALSE,'Input and Summary Results'!$D1118)</f>
        <v>0.20871776</v>
      </c>
      <c r="D1536">
        <f>IF(OR(B1536=0,'Input and Summary Results'!E1118=0),FALSE,'Input and Summary Results'!$E1118)</f>
        <v>5.9429460000000003E-2</v>
      </c>
      <c r="E1536">
        <f t="shared" si="101"/>
        <v>-0.68044059481651564</v>
      </c>
      <c r="F1536">
        <f t="shared" si="102"/>
        <v>0.12357542376844213</v>
      </c>
      <c r="G1536">
        <f>IF('Input and Summary Results'!$J$4="yes",IF(C1536=FALSE,FALSE,IF('Data Transformation'!E1536&lt;$R$10,E1536,$R$10)),IF(C1536=FALSE,FALSE,IF(C1536&lt;$R$10,C1536,$R$10)))</f>
        <v>0.20871776</v>
      </c>
      <c r="H1536">
        <f>IF('Input and Summary Results'!$J$4="yes",'Data Transformation'!F1536,'Data Transformation'!D1536)</f>
        <v>5.9429460000000003E-2</v>
      </c>
      <c r="I1536">
        <f t="shared" si="100"/>
        <v>72</v>
      </c>
    </row>
    <row r="1537" spans="2:9" x14ac:dyDescent="0.25">
      <c r="B1537">
        <f>IF('Input and Summary Results'!D1119=0,FALSE,'Input and Summary Results'!$B1119)</f>
        <v>72</v>
      </c>
      <c r="C1537">
        <f>IF(OR(B1537=0,'Input and Summary Results'!D1119=0,'Input and Summary Results'!D1119=""),FALSE,'Input and Summary Results'!$D1119)</f>
        <v>0.20971491</v>
      </c>
      <c r="D1537">
        <f>IF(OR(B1537=0,'Input and Summary Results'!E1119=0),FALSE,'Input and Summary Results'!$E1119)</f>
        <v>6.0454399999999998E-2</v>
      </c>
      <c r="E1537">
        <f t="shared" si="101"/>
        <v>-0.67837069161127517</v>
      </c>
      <c r="F1537">
        <f t="shared" si="102"/>
        <v>0.12510893765254935</v>
      </c>
      <c r="G1537">
        <f>IF('Input and Summary Results'!$J$4="yes",IF(C1537=FALSE,FALSE,IF('Data Transformation'!E1537&lt;$R$10,E1537,$R$10)),IF(C1537=FALSE,FALSE,IF(C1537&lt;$R$10,C1537,$R$10)))</f>
        <v>0.20971491</v>
      </c>
      <c r="H1537">
        <f>IF('Input and Summary Results'!$J$4="yes",'Data Transformation'!F1537,'Data Transformation'!D1537)</f>
        <v>6.0454399999999998E-2</v>
      </c>
      <c r="I1537">
        <f t="shared" si="100"/>
        <v>72</v>
      </c>
    </row>
    <row r="1538" spans="2:9" x14ac:dyDescent="0.25">
      <c r="B1538">
        <f>IF('Input and Summary Results'!D1120=0,FALSE,'Input and Summary Results'!$B1120)</f>
        <v>72</v>
      </c>
      <c r="C1538">
        <f>IF(OR(B1538=0,'Input and Summary Results'!D1120=0,'Input and Summary Results'!D1120=""),FALSE,'Input and Summary Results'!$D1120)</f>
        <v>0.23271679000000001</v>
      </c>
      <c r="D1538">
        <f>IF(OR(B1538=0,'Input and Summary Results'!E1120=0),FALSE,'Input and Summary Results'!$E1120)</f>
        <v>4.7186100000000002E-2</v>
      </c>
      <c r="E1538">
        <f t="shared" si="101"/>
        <v>-0.63317228219972865</v>
      </c>
      <c r="F1538">
        <f t="shared" si="102"/>
        <v>8.799866739310043E-2</v>
      </c>
      <c r="G1538">
        <f>IF('Input and Summary Results'!$J$4="yes",IF(C1538=FALSE,FALSE,IF('Data Transformation'!E1538&lt;$R$10,E1538,$R$10)),IF(C1538=FALSE,FALSE,IF(C1538&lt;$R$10,C1538,$R$10)))</f>
        <v>0.23271679000000001</v>
      </c>
      <c r="H1538">
        <f>IF('Input and Summary Results'!$J$4="yes",'Data Transformation'!F1538,'Data Transformation'!D1538)</f>
        <v>4.7186100000000002E-2</v>
      </c>
      <c r="I1538">
        <f t="shared" si="100"/>
        <v>72</v>
      </c>
    </row>
    <row r="1539" spans="2:9" x14ac:dyDescent="0.25">
      <c r="B1539">
        <f>IF('Input and Summary Results'!D1121=0,FALSE,'Input and Summary Results'!$B1121)</f>
        <v>72</v>
      </c>
      <c r="C1539">
        <f>IF(OR(B1539=0,'Input and Summary Results'!D1121=0,'Input and Summary Results'!D1121=""),FALSE,'Input and Summary Results'!$D1121)</f>
        <v>0.26402407</v>
      </c>
      <c r="D1539">
        <f>IF(OR(B1539=0,'Input and Summary Results'!E1121=0),FALSE,'Input and Summary Results'!$E1121)</f>
        <v>8.6534159999999999E-2</v>
      </c>
      <c r="E1539">
        <f t="shared" si="101"/>
        <v>-0.57835647846477178</v>
      </c>
      <c r="F1539">
        <f t="shared" si="102"/>
        <v>0.14224394556147851</v>
      </c>
      <c r="G1539">
        <f>IF('Input and Summary Results'!$J$4="yes",IF(C1539=FALSE,FALSE,IF('Data Transformation'!E1539&lt;$R$10,E1539,$R$10)),IF(C1539=FALSE,FALSE,IF(C1539&lt;$R$10,C1539,$R$10)))</f>
        <v>0.26402407</v>
      </c>
      <c r="H1539">
        <f>IF('Input and Summary Results'!$J$4="yes",'Data Transformation'!F1539,'Data Transformation'!D1539)</f>
        <v>8.6534159999999999E-2</v>
      </c>
      <c r="I1539">
        <f t="shared" si="100"/>
        <v>72</v>
      </c>
    </row>
    <row r="1540" spans="2:9" x14ac:dyDescent="0.25">
      <c r="B1540">
        <f>IF('Input and Summary Results'!D1122=0,FALSE,'Input and Summary Results'!$B1122)</f>
        <v>72</v>
      </c>
      <c r="C1540">
        <f>IF(OR(B1540=0,'Input and Summary Results'!D1122=0,'Input and Summary Results'!D1122=""),FALSE,'Input and Summary Results'!$D1122)</f>
        <v>0.29609031000000002</v>
      </c>
      <c r="D1540">
        <f>IF(OR(B1540=0,'Input and Summary Results'!E1122=0),FALSE,'Input and Summary Results'!$E1122)</f>
        <v>7.3341530000000002E-2</v>
      </c>
      <c r="E1540">
        <f t="shared" si="101"/>
        <v>-0.52857580531718706</v>
      </c>
      <c r="F1540">
        <f t="shared" si="102"/>
        <v>0.10750174168144846</v>
      </c>
      <c r="G1540">
        <f>IF('Input and Summary Results'!$J$4="yes",IF(C1540=FALSE,FALSE,IF('Data Transformation'!E1540&lt;$R$10,E1540,$R$10)),IF(C1540=FALSE,FALSE,IF(C1540&lt;$R$10,C1540,$R$10)))</f>
        <v>0.29609031000000002</v>
      </c>
      <c r="H1540">
        <f>IF('Input and Summary Results'!$J$4="yes",'Data Transformation'!F1540,'Data Transformation'!D1540)</f>
        <v>7.3341530000000002E-2</v>
      </c>
      <c r="I1540">
        <f t="shared" si="100"/>
        <v>72</v>
      </c>
    </row>
    <row r="1541" spans="2:9" x14ac:dyDescent="0.25">
      <c r="B1541">
        <f>IF('Input and Summary Results'!D1123=0,FALSE,'Input and Summary Results'!$B1123)</f>
        <v>72</v>
      </c>
      <c r="C1541">
        <f>IF(OR(B1541=0,'Input and Summary Results'!D1123=0,'Input and Summary Results'!D1123=""),FALSE,'Input and Summary Results'!$D1123)</f>
        <v>0.75323342000000004</v>
      </c>
      <c r="D1541">
        <f>IF(OR(B1541=0,'Input and Summary Results'!E1123=0),FALSE,'Input and Summary Results'!$E1123)</f>
        <v>5.7481839999999999E-2</v>
      </c>
      <c r="E1541">
        <f t="shared" si="101"/>
        <v>-0.12307041913918322</v>
      </c>
      <c r="F1541">
        <f t="shared" si="102"/>
        <v>3.3120036760981741E-2</v>
      </c>
      <c r="G1541">
        <f>IF('Input and Summary Results'!$J$4="yes",IF(C1541=FALSE,FALSE,IF('Data Transformation'!E1541&lt;$R$10,E1541,$R$10)),IF(C1541=FALSE,FALSE,IF(C1541&lt;$R$10,C1541,$R$10)))</f>
        <v>0.75323342000000004</v>
      </c>
      <c r="H1541">
        <f>IF('Input and Summary Results'!$J$4="yes",'Data Transformation'!F1541,'Data Transformation'!D1541)</f>
        <v>5.7481839999999999E-2</v>
      </c>
      <c r="I1541">
        <f t="shared" ref="I1541:I1604" si="103">IF(G1541=FALSE,"",B1541)</f>
        <v>72</v>
      </c>
    </row>
    <row r="1542" spans="2:9" x14ac:dyDescent="0.25">
      <c r="B1542">
        <f>IF('Input and Summary Results'!D1124=0,FALSE,'Input and Summary Results'!$B1124)</f>
        <v>73</v>
      </c>
      <c r="C1542">
        <f>IF(OR(B1542=0,'Input and Summary Results'!D1124=0,'Input and Summary Results'!D1124=""),FALSE,'Input and Summary Results'!$D1124)</f>
        <v>8.4778439999999997E-2</v>
      </c>
      <c r="D1542">
        <f>IF(OR(B1542=0,'Input and Summary Results'!E1124=0),FALSE,'Input and Summary Results'!$E1124)</f>
        <v>0.10157051</v>
      </c>
      <c r="E1542">
        <f t="shared" si="101"/>
        <v>-1.0717145791056726</v>
      </c>
      <c r="F1542">
        <f t="shared" si="102"/>
        <v>0.51996240246930703</v>
      </c>
      <c r="G1542">
        <f>IF('Input and Summary Results'!$J$4="yes",IF(C1542=FALSE,FALSE,IF('Data Transformation'!E1542&lt;$R$10,E1542,$R$10)),IF(C1542=FALSE,FALSE,IF(C1542&lt;$R$10,C1542,$R$10)))</f>
        <v>8.4778439999999997E-2</v>
      </c>
      <c r="H1542">
        <f>IF('Input and Summary Results'!$J$4="yes",'Data Transformation'!F1542,'Data Transformation'!D1542)</f>
        <v>0.10157051</v>
      </c>
      <c r="I1542">
        <f t="shared" si="103"/>
        <v>73</v>
      </c>
    </row>
    <row r="1543" spans="2:9" x14ac:dyDescent="0.25">
      <c r="B1543">
        <f>IF('Input and Summary Results'!D1125=0,FALSE,'Input and Summary Results'!$B1125)</f>
        <v>73</v>
      </c>
      <c r="C1543">
        <f>IF(OR(B1543=0,'Input and Summary Results'!D1125=0,'Input and Summary Results'!D1125=""),FALSE,'Input and Summary Results'!$D1125)</f>
        <v>0.16336866</v>
      </c>
      <c r="D1543">
        <f>IF(OR(B1543=0,'Input and Summary Results'!E1125=0),FALSE,'Input and Summary Results'!$E1125)</f>
        <v>5.6080789999999998E-2</v>
      </c>
      <c r="E1543">
        <f t="shared" si="101"/>
        <v>-0.78683125315549707</v>
      </c>
      <c r="F1543">
        <f t="shared" si="102"/>
        <v>0.14898244779629091</v>
      </c>
      <c r="G1543">
        <f>IF('Input and Summary Results'!$J$4="yes",IF(C1543=FALSE,FALSE,IF('Data Transformation'!E1543&lt;$R$10,E1543,$R$10)),IF(C1543=FALSE,FALSE,IF(C1543&lt;$R$10,C1543,$R$10)))</f>
        <v>0.16336866</v>
      </c>
      <c r="H1543">
        <f>IF('Input and Summary Results'!$J$4="yes",'Data Transformation'!F1543,'Data Transformation'!D1543)</f>
        <v>5.6080789999999998E-2</v>
      </c>
      <c r="I1543">
        <f t="shared" si="103"/>
        <v>73</v>
      </c>
    </row>
    <row r="1544" spans="2:9" x14ac:dyDescent="0.25">
      <c r="B1544">
        <f>IF('Input and Summary Results'!D1126=0,FALSE,'Input and Summary Results'!$B1126)</f>
        <v>73</v>
      </c>
      <c r="C1544">
        <f>IF(OR(B1544=0,'Input and Summary Results'!D1126=0,'Input and Summary Results'!D1126=""),FALSE,'Input and Summary Results'!$D1126)</f>
        <v>0.24550678000000001</v>
      </c>
      <c r="D1544">
        <f>IF(OR(B1544=0,'Input and Summary Results'!E1126=0),FALSE,'Input and Summary Results'!$E1126)</f>
        <v>8.4367429999999993E-2</v>
      </c>
      <c r="E1544">
        <f t="shared" si="101"/>
        <v>-0.60993650974904312</v>
      </c>
      <c r="F1544">
        <f t="shared" si="102"/>
        <v>0.14914237651603754</v>
      </c>
      <c r="G1544">
        <f>IF('Input and Summary Results'!$J$4="yes",IF(C1544=FALSE,FALSE,IF('Data Transformation'!E1544&lt;$R$10,E1544,$R$10)),IF(C1544=FALSE,FALSE,IF(C1544&lt;$R$10,C1544,$R$10)))</f>
        <v>0.24550678000000001</v>
      </c>
      <c r="H1544">
        <f>IF('Input and Summary Results'!$J$4="yes",'Data Transformation'!F1544,'Data Transformation'!D1544)</f>
        <v>8.4367429999999993E-2</v>
      </c>
      <c r="I1544">
        <f t="shared" si="103"/>
        <v>73</v>
      </c>
    </row>
    <row r="1545" spans="2:9" x14ac:dyDescent="0.25">
      <c r="B1545">
        <f>IF('Input and Summary Results'!D1127=0,FALSE,'Input and Summary Results'!$B1127)</f>
        <v>73</v>
      </c>
      <c r="C1545">
        <f>IF(OR(B1545=0,'Input and Summary Results'!D1127=0,'Input and Summary Results'!D1127=""),FALSE,'Input and Summary Results'!$D1127)</f>
        <v>0.25454950999999998</v>
      </c>
      <c r="D1545">
        <f>IF(OR(B1545=0,'Input and Summary Results'!E1127=0),FALSE,'Input and Summary Results'!$E1127)</f>
        <v>6.6067249999999994E-2</v>
      </c>
      <c r="E1545">
        <f t="shared" si="101"/>
        <v>-0.59422773462939671</v>
      </c>
      <c r="F1545">
        <f t="shared" si="102"/>
        <v>0.11264286660775737</v>
      </c>
      <c r="G1545">
        <f>IF('Input and Summary Results'!$J$4="yes",IF(C1545=FALSE,FALSE,IF('Data Transformation'!E1545&lt;$R$10,E1545,$R$10)),IF(C1545=FALSE,FALSE,IF(C1545&lt;$R$10,C1545,$R$10)))</f>
        <v>0.25454950999999998</v>
      </c>
      <c r="H1545">
        <f>IF('Input and Summary Results'!$J$4="yes",'Data Transformation'!F1545,'Data Transformation'!D1545)</f>
        <v>6.6067249999999994E-2</v>
      </c>
      <c r="I1545">
        <f t="shared" si="103"/>
        <v>73</v>
      </c>
    </row>
    <row r="1546" spans="2:9" x14ac:dyDescent="0.25">
      <c r="B1546">
        <f>IF('Input and Summary Results'!D1128=0,FALSE,'Input and Summary Results'!$B1128)</f>
        <v>73</v>
      </c>
      <c r="C1546">
        <f>IF(OR(B1546=0,'Input and Summary Results'!D1128=0,'Input and Summary Results'!D1128=""),FALSE,'Input and Summary Results'!$D1128)</f>
        <v>0.26644948000000002</v>
      </c>
      <c r="D1546">
        <f>IF(OR(B1546=0,'Input and Summary Results'!E1128=0),FALSE,'Input and Summary Results'!$E1128)</f>
        <v>6.2401529999999997E-2</v>
      </c>
      <c r="E1546">
        <f t="shared" si="101"/>
        <v>-0.57438512298678102</v>
      </c>
      <c r="F1546">
        <f t="shared" si="102"/>
        <v>0.10164127180882469</v>
      </c>
      <c r="G1546">
        <f>IF('Input and Summary Results'!$J$4="yes",IF(C1546=FALSE,FALSE,IF('Data Transformation'!E1546&lt;$R$10,E1546,$R$10)),IF(C1546=FALSE,FALSE,IF(C1546&lt;$R$10,C1546,$R$10)))</f>
        <v>0.26644948000000002</v>
      </c>
      <c r="H1546">
        <f>IF('Input and Summary Results'!$J$4="yes",'Data Transformation'!F1546,'Data Transformation'!D1546)</f>
        <v>6.2401529999999997E-2</v>
      </c>
      <c r="I1546">
        <f t="shared" si="103"/>
        <v>73</v>
      </c>
    </row>
    <row r="1547" spans="2:9" x14ac:dyDescent="0.25">
      <c r="B1547">
        <f>IF('Input and Summary Results'!D1129=0,FALSE,'Input and Summary Results'!$B1129)</f>
        <v>73</v>
      </c>
      <c r="C1547">
        <f>IF(OR(B1547=0,'Input and Summary Results'!D1129=0,'Input and Summary Results'!D1129=""),FALSE,'Input and Summary Results'!$D1129)</f>
        <v>0.35068877999999998</v>
      </c>
      <c r="D1547">
        <f>IF(OR(B1547=0,'Input and Summary Results'!E1129=0),FALSE,'Input and Summary Results'!$E1129)</f>
        <v>7.6672240000000003E-2</v>
      </c>
      <c r="E1547">
        <f t="shared" si="101"/>
        <v>-0.45507812879211162</v>
      </c>
      <c r="F1547">
        <f t="shared" si="102"/>
        <v>9.4886845709748688E-2</v>
      </c>
      <c r="G1547">
        <f>IF('Input and Summary Results'!$J$4="yes",IF(C1547=FALSE,FALSE,IF('Data Transformation'!E1547&lt;$R$10,E1547,$R$10)),IF(C1547=FALSE,FALSE,IF(C1547&lt;$R$10,C1547,$R$10)))</f>
        <v>0.35068877999999998</v>
      </c>
      <c r="H1547">
        <f>IF('Input and Summary Results'!$J$4="yes",'Data Transformation'!F1547,'Data Transformation'!D1547)</f>
        <v>7.6672240000000003E-2</v>
      </c>
      <c r="I1547">
        <f t="shared" si="103"/>
        <v>73</v>
      </c>
    </row>
    <row r="1548" spans="2:9" x14ac:dyDescent="0.25">
      <c r="B1548">
        <f>IF('Input and Summary Results'!D1130=0,FALSE,'Input and Summary Results'!$B1130)</f>
        <v>73</v>
      </c>
      <c r="C1548">
        <f>IF(OR(B1548=0,'Input and Summary Results'!D1130=0,'Input and Summary Results'!D1130=""),FALSE,'Input and Summary Results'!$D1130)</f>
        <v>0.40195737999999998</v>
      </c>
      <c r="D1548">
        <f>IF(OR(B1548=0,'Input and Summary Results'!E1130=0),FALSE,'Input and Summary Results'!$E1130)</f>
        <v>8.1894300000000003E-2</v>
      </c>
      <c r="E1548">
        <f t="shared" si="101"/>
        <v>-0.3958199932142431</v>
      </c>
      <c r="F1548">
        <f t="shared" si="102"/>
        <v>8.8422623811509587E-2</v>
      </c>
      <c r="G1548">
        <f>IF('Input and Summary Results'!$J$4="yes",IF(C1548=FALSE,FALSE,IF('Data Transformation'!E1548&lt;$R$10,E1548,$R$10)),IF(C1548=FALSE,FALSE,IF(C1548&lt;$R$10,C1548,$R$10)))</f>
        <v>0.40195737999999998</v>
      </c>
      <c r="H1548">
        <f>IF('Input and Summary Results'!$J$4="yes",'Data Transformation'!F1548,'Data Transformation'!D1548)</f>
        <v>8.1894300000000003E-2</v>
      </c>
      <c r="I1548">
        <f t="shared" si="103"/>
        <v>73</v>
      </c>
    </row>
    <row r="1549" spans="2:9" x14ac:dyDescent="0.25">
      <c r="B1549">
        <f>IF('Input and Summary Results'!D1131=0,FALSE,'Input and Summary Results'!$B1131)</f>
        <v>73</v>
      </c>
      <c r="C1549">
        <f>IF(OR(B1549=0,'Input and Summary Results'!D1131=0,'Input and Summary Results'!D1131=""),FALSE,'Input and Summary Results'!$D1131)</f>
        <v>0.40727491999999998</v>
      </c>
      <c r="D1549">
        <f>IF(OR(B1549=0,'Input and Summary Results'!E1131=0),FALSE,'Input and Summary Results'!$E1131)</f>
        <v>4.2901740000000001E-2</v>
      </c>
      <c r="E1549">
        <f t="shared" si="101"/>
        <v>-0.39011233295590586</v>
      </c>
      <c r="F1549">
        <f t="shared" si="102"/>
        <v>4.571692055086525E-2</v>
      </c>
      <c r="G1549">
        <f>IF('Input and Summary Results'!$J$4="yes",IF(C1549=FALSE,FALSE,IF('Data Transformation'!E1549&lt;$R$10,E1549,$R$10)),IF(C1549=FALSE,FALSE,IF(C1549&lt;$R$10,C1549,$R$10)))</f>
        <v>0.40727491999999998</v>
      </c>
      <c r="H1549">
        <f>IF('Input and Summary Results'!$J$4="yes",'Data Transformation'!F1549,'Data Transformation'!D1549)</f>
        <v>4.2901740000000001E-2</v>
      </c>
      <c r="I1549">
        <f t="shared" si="103"/>
        <v>73</v>
      </c>
    </row>
    <row r="1550" spans="2:9" x14ac:dyDescent="0.25">
      <c r="B1550">
        <f>IF('Input and Summary Results'!D1132=0,FALSE,'Input and Summary Results'!$B1132)</f>
        <v>73</v>
      </c>
      <c r="C1550">
        <f>IF(OR(B1550=0,'Input and Summary Results'!D1132=0,'Input and Summary Results'!D1132=""),FALSE,'Input and Summary Results'!$D1132)</f>
        <v>0.43108953999999999</v>
      </c>
      <c r="D1550">
        <f>IF(OR(B1550=0,'Input and Summary Results'!E1132=0),FALSE,'Input and Summary Results'!$E1132)</f>
        <v>9.4295480000000001E-2</v>
      </c>
      <c r="E1550">
        <f t="shared" si="101"/>
        <v>-0.3654325147833023</v>
      </c>
      <c r="F1550">
        <f t="shared" si="102"/>
        <v>9.4932106958568283E-2</v>
      </c>
      <c r="G1550">
        <f>IF('Input and Summary Results'!$J$4="yes",IF(C1550=FALSE,FALSE,IF('Data Transformation'!E1550&lt;$R$10,E1550,$R$10)),IF(C1550=FALSE,FALSE,IF(C1550&lt;$R$10,C1550,$R$10)))</f>
        <v>0.43108953999999999</v>
      </c>
      <c r="H1550">
        <f>IF('Input and Summary Results'!$J$4="yes",'Data Transformation'!F1550,'Data Transformation'!D1550)</f>
        <v>9.4295480000000001E-2</v>
      </c>
      <c r="I1550">
        <f t="shared" si="103"/>
        <v>73</v>
      </c>
    </row>
    <row r="1551" spans="2:9" x14ac:dyDescent="0.25">
      <c r="B1551">
        <f>IF('Input and Summary Results'!D1133=0,FALSE,'Input and Summary Results'!$B1133)</f>
        <v>73</v>
      </c>
      <c r="C1551">
        <f>IF(OR(B1551=0,'Input and Summary Results'!D1133=0,'Input and Summary Results'!D1133=""),FALSE,'Input and Summary Results'!$D1133)</f>
        <v>0.46674689000000003</v>
      </c>
      <c r="D1551">
        <f>IF(OR(B1551=0,'Input and Summary Results'!E1133=0),FALSE,'Input and Summary Results'!$E1133)</f>
        <v>5.4732929999999999E-2</v>
      </c>
      <c r="E1551">
        <f t="shared" si="101"/>
        <v>-0.33091856713429596</v>
      </c>
      <c r="F1551">
        <f t="shared" si="102"/>
        <v>5.0892876051086271E-2</v>
      </c>
      <c r="G1551">
        <f>IF('Input and Summary Results'!$J$4="yes",IF(C1551=FALSE,FALSE,IF('Data Transformation'!E1551&lt;$R$10,E1551,$R$10)),IF(C1551=FALSE,FALSE,IF(C1551&lt;$R$10,C1551,$R$10)))</f>
        <v>0.46674689000000003</v>
      </c>
      <c r="H1551">
        <f>IF('Input and Summary Results'!$J$4="yes",'Data Transformation'!F1551,'Data Transformation'!D1551)</f>
        <v>5.4732929999999999E-2</v>
      </c>
      <c r="I1551">
        <f t="shared" si="103"/>
        <v>73</v>
      </c>
    </row>
    <row r="1552" spans="2:9" x14ac:dyDescent="0.25">
      <c r="B1552">
        <f>IF('Input and Summary Results'!D1134=0,FALSE,'Input and Summary Results'!$B1134)</f>
        <v>73</v>
      </c>
      <c r="C1552">
        <f>IF(OR(B1552=0,'Input and Summary Results'!D1134=0,'Input and Summary Results'!D1134=""),FALSE,'Input and Summary Results'!$D1134)</f>
        <v>0.62864914000000005</v>
      </c>
      <c r="D1552">
        <f>IF(OR(B1552=0,'Input and Summary Results'!E1134=0),FALSE,'Input and Summary Results'!$E1134)</f>
        <v>9.5408919999999994E-2</v>
      </c>
      <c r="E1552">
        <f t="shared" si="101"/>
        <v>-0.2015916742304297</v>
      </c>
      <c r="F1552">
        <f t="shared" si="102"/>
        <v>6.5867379187061315E-2</v>
      </c>
      <c r="G1552">
        <f>IF('Input and Summary Results'!$J$4="yes",IF(C1552=FALSE,FALSE,IF('Data Transformation'!E1552&lt;$R$10,E1552,$R$10)),IF(C1552=FALSE,FALSE,IF(C1552&lt;$R$10,C1552,$R$10)))</f>
        <v>0.62864914000000005</v>
      </c>
      <c r="H1552">
        <f>IF('Input and Summary Results'!$J$4="yes",'Data Transformation'!F1552,'Data Transformation'!D1552)</f>
        <v>9.5408919999999994E-2</v>
      </c>
      <c r="I1552">
        <f t="shared" si="103"/>
        <v>73</v>
      </c>
    </row>
    <row r="1553" spans="2:9" x14ac:dyDescent="0.25">
      <c r="B1553">
        <f>IF('Input and Summary Results'!D1135=0,FALSE,'Input and Summary Results'!$B1135)</f>
        <v>73</v>
      </c>
      <c r="C1553">
        <f>IF(OR(B1553=0,'Input and Summary Results'!D1135=0,'Input and Summary Results'!D1135=""),FALSE,'Input and Summary Results'!$D1135)</f>
        <v>0.63835142</v>
      </c>
      <c r="D1553">
        <f>IF(OR(B1553=0,'Input and Summary Results'!E1135=0),FALSE,'Input and Summary Results'!$E1135)</f>
        <v>5.1245489999999998E-2</v>
      </c>
      <c r="E1553">
        <f t="shared" si="101"/>
        <v>-0.19494017120105264</v>
      </c>
      <c r="F1553">
        <f t="shared" si="102"/>
        <v>3.4840594010114363E-2</v>
      </c>
      <c r="G1553">
        <f>IF('Input and Summary Results'!$J$4="yes",IF(C1553=FALSE,FALSE,IF('Data Transformation'!E1553&lt;$R$10,E1553,$R$10)),IF(C1553=FALSE,FALSE,IF(C1553&lt;$R$10,C1553,$R$10)))</f>
        <v>0.63835142</v>
      </c>
      <c r="H1553">
        <f>IF('Input and Summary Results'!$J$4="yes",'Data Transformation'!F1553,'Data Transformation'!D1553)</f>
        <v>5.1245489999999998E-2</v>
      </c>
      <c r="I1553">
        <f t="shared" si="103"/>
        <v>73</v>
      </c>
    </row>
    <row r="1554" spans="2:9" x14ac:dyDescent="0.25">
      <c r="B1554">
        <f>IF('Input and Summary Results'!D1136=0,FALSE,'Input and Summary Results'!$B1136)</f>
        <v>73</v>
      </c>
      <c r="C1554">
        <f>IF(OR(B1554=0,'Input and Summary Results'!D1136=0,'Input and Summary Results'!D1136=""),FALSE,'Input and Summary Results'!$D1136)</f>
        <v>0.77917515999999998</v>
      </c>
      <c r="D1554">
        <f>IF(OR(B1554=0,'Input and Summary Results'!E1136=0),FALSE,'Input and Summary Results'!$E1136)</f>
        <v>6.4063679999999998E-2</v>
      </c>
      <c r="E1554">
        <f t="shared" si="101"/>
        <v>-0.10836490115881289</v>
      </c>
      <c r="F1554">
        <f t="shared" si="102"/>
        <v>3.5683423378127195E-2</v>
      </c>
      <c r="G1554">
        <f>IF('Input and Summary Results'!$J$4="yes",IF(C1554=FALSE,FALSE,IF('Data Transformation'!E1554&lt;$R$10,E1554,$R$10)),IF(C1554=FALSE,FALSE,IF(C1554&lt;$R$10,C1554,$R$10)))</f>
        <v>0.77917515999999998</v>
      </c>
      <c r="H1554">
        <f>IF('Input and Summary Results'!$J$4="yes",'Data Transformation'!F1554,'Data Transformation'!D1554)</f>
        <v>6.4063679999999998E-2</v>
      </c>
      <c r="I1554">
        <f t="shared" si="103"/>
        <v>73</v>
      </c>
    </row>
    <row r="1555" spans="2:9" x14ac:dyDescent="0.25">
      <c r="B1555">
        <f>IF('Input and Summary Results'!D1137=0,FALSE,'Input and Summary Results'!$B1137)</f>
        <v>73</v>
      </c>
      <c r="C1555">
        <f>IF(OR(B1555=0,'Input and Summary Results'!D1137=0,'Input and Summary Results'!D1137=""),FALSE,'Input and Summary Results'!$D1137)</f>
        <v>0.79124726000000001</v>
      </c>
      <c r="D1555">
        <f>IF(OR(B1555=0,'Input and Summary Results'!E1137=0),FALSE,'Input and Summary Results'!$E1137)</f>
        <v>7.2741689999999998E-2</v>
      </c>
      <c r="E1555">
        <f t="shared" si="101"/>
        <v>-0.10168778088478218</v>
      </c>
      <c r="F1555">
        <f t="shared" si="102"/>
        <v>3.9898897672012157E-2</v>
      </c>
      <c r="G1555">
        <f>IF('Input and Summary Results'!$J$4="yes",IF(C1555=FALSE,FALSE,IF('Data Transformation'!E1555&lt;$R$10,E1555,$R$10)),IF(C1555=FALSE,FALSE,IF(C1555&lt;$R$10,C1555,$R$10)))</f>
        <v>0.79124726000000001</v>
      </c>
      <c r="H1555">
        <f>IF('Input and Summary Results'!$J$4="yes",'Data Transformation'!F1555,'Data Transformation'!D1555)</f>
        <v>7.2741689999999998E-2</v>
      </c>
      <c r="I1555">
        <f t="shared" si="103"/>
        <v>73</v>
      </c>
    </row>
    <row r="1556" spans="2:9" x14ac:dyDescent="0.25">
      <c r="B1556">
        <f>IF('Input and Summary Results'!D1138=0,FALSE,'Input and Summary Results'!$B1138)</f>
        <v>73</v>
      </c>
      <c r="C1556">
        <f>IF(OR(B1556=0,'Input and Summary Results'!D1138=0,'Input and Summary Results'!D1138=""),FALSE,'Input and Summary Results'!$D1138)</f>
        <v>0.85164951</v>
      </c>
      <c r="D1556">
        <f>IF(OR(B1556=0,'Input and Summary Results'!E1138=0),FALSE,'Input and Summary Results'!$E1138)</f>
        <v>7.0326390000000003E-2</v>
      </c>
      <c r="E1556">
        <f t="shared" si="101"/>
        <v>-6.9739099118651643E-2</v>
      </c>
      <c r="F1556">
        <f t="shared" si="102"/>
        <v>3.5838279599315452E-2</v>
      </c>
      <c r="G1556">
        <f>IF('Input and Summary Results'!$J$4="yes",IF(C1556=FALSE,FALSE,IF('Data Transformation'!E1556&lt;$R$10,E1556,$R$10)),IF(C1556=FALSE,FALSE,IF(C1556&lt;$R$10,C1556,$R$10)))</f>
        <v>0.85164951</v>
      </c>
      <c r="H1556">
        <f>IF('Input and Summary Results'!$J$4="yes",'Data Transformation'!F1556,'Data Transformation'!D1556)</f>
        <v>7.0326390000000003E-2</v>
      </c>
      <c r="I1556">
        <f t="shared" si="103"/>
        <v>73</v>
      </c>
    </row>
    <row r="1557" spans="2:9" x14ac:dyDescent="0.25">
      <c r="B1557">
        <f>IF('Input and Summary Results'!D1139=0,FALSE,'Input and Summary Results'!$B1139)</f>
        <v>73</v>
      </c>
      <c r="C1557">
        <f>IF(OR(B1557=0,'Input and Summary Results'!D1139=0,'Input and Summary Results'!D1139=""),FALSE,'Input and Summary Results'!$D1139)</f>
        <v>1.13937412</v>
      </c>
      <c r="D1557">
        <f>IF(OR(B1557=0,'Input and Summary Results'!E1139=0),FALSE,'Input and Summary Results'!$E1139)</f>
        <v>6.6521800000000006E-2</v>
      </c>
      <c r="E1557">
        <f t="shared" si="101"/>
        <v>5.6666350570161436E-2</v>
      </c>
      <c r="F1557">
        <f t="shared" si="102"/>
        <v>2.5338877453175784E-2</v>
      </c>
      <c r="G1557">
        <f>IF('Input and Summary Results'!$J$4="yes",IF(C1557=FALSE,FALSE,IF('Data Transformation'!E1557&lt;$R$10,E1557,$R$10)),IF(C1557=FALSE,FALSE,IF(C1557&lt;$R$10,C1557,$R$10)))</f>
        <v>1.13937412</v>
      </c>
      <c r="H1557">
        <f>IF('Input and Summary Results'!$J$4="yes",'Data Transformation'!F1557,'Data Transformation'!D1557)</f>
        <v>6.6521800000000006E-2</v>
      </c>
      <c r="I1557">
        <f t="shared" si="103"/>
        <v>73</v>
      </c>
    </row>
    <row r="1558" spans="2:9" x14ac:dyDescent="0.25">
      <c r="B1558">
        <f>IF('Input and Summary Results'!D1140=0,FALSE,'Input and Summary Results'!$B1140)</f>
        <v>74</v>
      </c>
      <c r="C1558">
        <f>IF(OR(B1558=0,'Input and Summary Results'!D1140=0,'Input and Summary Results'!D1140=""),FALSE,'Input and Summary Results'!$D1140)</f>
        <v>0.20358499999999999</v>
      </c>
      <c r="D1558">
        <f>IF(OR(B1558=0,'Input and Summary Results'!E1140=0),FALSE,'Input and Summary Results'!$E1140)</f>
        <v>5.0686910000000002E-2</v>
      </c>
      <c r="E1558">
        <f t="shared" si="101"/>
        <v>-0.69125422366932354</v>
      </c>
      <c r="F1558">
        <f t="shared" si="102"/>
        <v>0.10805373156175554</v>
      </c>
      <c r="G1558">
        <f>IF('Input and Summary Results'!$J$4="yes",IF(C1558=FALSE,FALSE,IF('Data Transformation'!E1558&lt;$R$10,E1558,$R$10)),IF(C1558=FALSE,FALSE,IF(C1558&lt;$R$10,C1558,$R$10)))</f>
        <v>0.20358499999999999</v>
      </c>
      <c r="H1558">
        <f>IF('Input and Summary Results'!$J$4="yes",'Data Transformation'!F1558,'Data Transformation'!D1558)</f>
        <v>5.0686910000000002E-2</v>
      </c>
      <c r="I1558">
        <f t="shared" si="103"/>
        <v>74</v>
      </c>
    </row>
    <row r="1559" spans="2:9" x14ac:dyDescent="0.25">
      <c r="B1559">
        <f>IF('Input and Summary Results'!D1141=0,FALSE,'Input and Summary Results'!$B1141)</f>
        <v>74</v>
      </c>
      <c r="C1559">
        <f>IF(OR(B1559=0,'Input and Summary Results'!D1141=0,'Input and Summary Results'!D1141=""),FALSE,'Input and Summary Results'!$D1141)</f>
        <v>0.21558600999999999</v>
      </c>
      <c r="D1559">
        <f>IF(OR(B1559=0,'Input and Summary Results'!E1141=0),FALSE,'Input and Summary Results'!$E1141)</f>
        <v>4.9685130000000001E-2</v>
      </c>
      <c r="E1559">
        <f t="shared" si="101"/>
        <v>-0.6663794251965004</v>
      </c>
      <c r="F1559">
        <f t="shared" si="102"/>
        <v>0.10002201172515787</v>
      </c>
      <c r="G1559">
        <f>IF('Input and Summary Results'!$J$4="yes",IF(C1559=FALSE,FALSE,IF('Data Transformation'!E1559&lt;$R$10,E1559,$R$10)),IF(C1559=FALSE,FALSE,IF(C1559&lt;$R$10,C1559,$R$10)))</f>
        <v>0.21558600999999999</v>
      </c>
      <c r="H1559">
        <f>IF('Input and Summary Results'!$J$4="yes",'Data Transformation'!F1559,'Data Transformation'!D1559)</f>
        <v>4.9685130000000001E-2</v>
      </c>
      <c r="I1559">
        <f t="shared" si="103"/>
        <v>74</v>
      </c>
    </row>
    <row r="1560" spans="2:9" x14ac:dyDescent="0.25">
      <c r="B1560">
        <f>IF('Input and Summary Results'!D1142=0,FALSE,'Input and Summary Results'!$B1142)</f>
        <v>74</v>
      </c>
      <c r="C1560">
        <f>IF(OR(B1560=0,'Input and Summary Results'!D1142=0,'Input and Summary Results'!D1142=""),FALSE,'Input and Summary Results'!$D1142)</f>
        <v>0.21778854</v>
      </c>
      <c r="D1560">
        <f>IF(OR(B1560=0,'Input and Summary Results'!E1142=0),FALSE,'Input and Summary Results'!$E1142)</f>
        <v>4.5603779999999997E-2</v>
      </c>
      <c r="E1560">
        <f t="shared" si="101"/>
        <v>-0.66196497648889951</v>
      </c>
      <c r="F1560">
        <f t="shared" si="102"/>
        <v>9.0877327705121663E-2</v>
      </c>
      <c r="G1560">
        <f>IF('Input and Summary Results'!$J$4="yes",IF(C1560=FALSE,FALSE,IF('Data Transformation'!E1560&lt;$R$10,E1560,$R$10)),IF(C1560=FALSE,FALSE,IF(C1560&lt;$R$10,C1560,$R$10)))</f>
        <v>0.21778854</v>
      </c>
      <c r="H1560">
        <f>IF('Input and Summary Results'!$J$4="yes",'Data Transformation'!F1560,'Data Transformation'!D1560)</f>
        <v>4.5603779999999997E-2</v>
      </c>
      <c r="I1560">
        <f t="shared" si="103"/>
        <v>74</v>
      </c>
    </row>
    <row r="1561" spans="2:9" x14ac:dyDescent="0.25">
      <c r="B1561">
        <f>IF('Input and Summary Results'!D1143=0,FALSE,'Input and Summary Results'!$B1143)</f>
        <v>74</v>
      </c>
      <c r="C1561">
        <f>IF(OR(B1561=0,'Input and Summary Results'!D1143=0,'Input and Summary Results'!D1143=""),FALSE,'Input and Summary Results'!$D1143)</f>
        <v>0.29491408000000002</v>
      </c>
      <c r="D1561">
        <f>IF(OR(B1561=0,'Input and Summary Results'!E1143=0),FALSE,'Input and Summary Results'!$E1143)</f>
        <v>6.8814180000000003E-2</v>
      </c>
      <c r="E1561">
        <f t="shared" si="101"/>
        <v>-0.53030449255388956</v>
      </c>
      <c r="F1561">
        <f t="shared" si="102"/>
        <v>0.10126798327160236</v>
      </c>
      <c r="G1561">
        <f>IF('Input and Summary Results'!$J$4="yes",IF(C1561=FALSE,FALSE,IF('Data Transformation'!E1561&lt;$R$10,E1561,$R$10)),IF(C1561=FALSE,FALSE,IF(C1561&lt;$R$10,C1561,$R$10)))</f>
        <v>0.29491408000000002</v>
      </c>
      <c r="H1561">
        <f>IF('Input and Summary Results'!$J$4="yes",'Data Transformation'!F1561,'Data Transformation'!D1561)</f>
        <v>6.8814180000000003E-2</v>
      </c>
      <c r="I1561">
        <f t="shared" si="103"/>
        <v>74</v>
      </c>
    </row>
    <row r="1562" spans="2:9" x14ac:dyDescent="0.25">
      <c r="B1562">
        <f>IF('Input and Summary Results'!D1144=0,FALSE,'Input and Summary Results'!$B1144)</f>
        <v>74</v>
      </c>
      <c r="C1562">
        <f>IF(OR(B1562=0,'Input and Summary Results'!D1144=0,'Input and Summary Results'!D1144=""),FALSE,'Input and Summary Results'!$D1144)</f>
        <v>0.47515738000000002</v>
      </c>
      <c r="D1562">
        <f>IF(OR(B1562=0,'Input and Summary Results'!E1144=0),FALSE,'Input and Summary Results'!$E1144)</f>
        <v>7.1859729999999997E-2</v>
      </c>
      <c r="E1562">
        <f t="shared" si="101"/>
        <v>-0.32316252101701298</v>
      </c>
      <c r="F1562">
        <f t="shared" si="102"/>
        <v>6.5635353953673203E-2</v>
      </c>
      <c r="G1562">
        <f>IF('Input and Summary Results'!$J$4="yes",IF(C1562=FALSE,FALSE,IF('Data Transformation'!E1562&lt;$R$10,E1562,$R$10)),IF(C1562=FALSE,FALSE,IF(C1562&lt;$R$10,C1562,$R$10)))</f>
        <v>0.47515738000000002</v>
      </c>
      <c r="H1562">
        <f>IF('Input and Summary Results'!$J$4="yes",'Data Transformation'!F1562,'Data Transformation'!D1562)</f>
        <v>7.1859729999999997E-2</v>
      </c>
      <c r="I1562">
        <f t="shared" si="103"/>
        <v>74</v>
      </c>
    </row>
    <row r="1563" spans="2:9" x14ac:dyDescent="0.25">
      <c r="B1563">
        <f>IF('Input and Summary Results'!D1145=0,FALSE,'Input and Summary Results'!$B1145)</f>
        <v>74</v>
      </c>
      <c r="C1563">
        <f>IF(OR(B1563=0,'Input and Summary Results'!D1145=0,'Input and Summary Results'!D1145=""),FALSE,'Input and Summary Results'!$D1145)</f>
        <v>0.57922578000000002</v>
      </c>
      <c r="D1563">
        <f>IF(OR(B1563=0,'Input and Summary Results'!E1145=0),FALSE,'Input and Summary Results'!$E1145)</f>
        <v>9.1766159999999999E-2</v>
      </c>
      <c r="E1563">
        <f t="shared" si="101"/>
        <v>-0.23715211693766494</v>
      </c>
      <c r="F1563">
        <f t="shared" si="102"/>
        <v>6.875818517608108E-2</v>
      </c>
      <c r="G1563">
        <f>IF('Input and Summary Results'!$J$4="yes",IF(C1563=FALSE,FALSE,IF('Data Transformation'!E1563&lt;$R$10,E1563,$R$10)),IF(C1563=FALSE,FALSE,IF(C1563&lt;$R$10,C1563,$R$10)))</f>
        <v>0.57922578000000002</v>
      </c>
      <c r="H1563">
        <f>IF('Input and Summary Results'!$J$4="yes",'Data Transformation'!F1563,'Data Transformation'!D1563)</f>
        <v>9.1766159999999999E-2</v>
      </c>
      <c r="I1563">
        <f t="shared" si="103"/>
        <v>74</v>
      </c>
    </row>
    <row r="1564" spans="2:9" x14ac:dyDescent="0.25">
      <c r="B1564">
        <f>IF('Input and Summary Results'!D1146=0,FALSE,'Input and Summary Results'!$B1146)</f>
        <v>74</v>
      </c>
      <c r="C1564">
        <f>IF(OR(B1564=0,'Input and Summary Results'!D1146=0,'Input and Summary Results'!D1146=""),FALSE,'Input and Summary Results'!$D1146)</f>
        <v>0.70189831999999996</v>
      </c>
      <c r="D1564">
        <f>IF(OR(B1564=0,'Input and Summary Results'!E1146=0),FALSE,'Input and Summary Results'!$E1146)</f>
        <v>8.3382849999999994E-2</v>
      </c>
      <c r="E1564">
        <f t="shared" si="101"/>
        <v>-0.15372579707432732</v>
      </c>
      <c r="F1564">
        <f t="shared" si="102"/>
        <v>5.1557548819891746E-2</v>
      </c>
      <c r="G1564">
        <f>IF('Input and Summary Results'!$J$4="yes",IF(C1564=FALSE,FALSE,IF('Data Transformation'!E1564&lt;$R$10,E1564,$R$10)),IF(C1564=FALSE,FALSE,IF(C1564&lt;$R$10,C1564,$R$10)))</f>
        <v>0.70189831999999996</v>
      </c>
      <c r="H1564">
        <f>IF('Input and Summary Results'!$J$4="yes",'Data Transformation'!F1564,'Data Transformation'!D1564)</f>
        <v>8.3382849999999994E-2</v>
      </c>
      <c r="I1564">
        <f t="shared" si="103"/>
        <v>74</v>
      </c>
    </row>
    <row r="1565" spans="2:9" x14ac:dyDescent="0.25">
      <c r="B1565">
        <f>IF('Input and Summary Results'!D1147=0,FALSE,'Input and Summary Results'!$B1147)</f>
        <v>74</v>
      </c>
      <c r="C1565">
        <f>IF(OR(B1565=0,'Input and Summary Results'!D1147=0,'Input and Summary Results'!D1147=""),FALSE,'Input and Summary Results'!$D1147)</f>
        <v>0.70640997999999999</v>
      </c>
      <c r="D1565">
        <f>IF(OR(B1565=0,'Input and Summary Results'!E1147=0),FALSE,'Input and Summary Results'!$E1147)</f>
        <v>7.0069339999999994E-2</v>
      </c>
      <c r="E1565">
        <f t="shared" si="101"/>
        <v>-0.15094317377319375</v>
      </c>
      <c r="F1565">
        <f t="shared" si="102"/>
        <v>4.3048788127257202E-2</v>
      </c>
      <c r="G1565">
        <f>IF('Input and Summary Results'!$J$4="yes",IF(C1565=FALSE,FALSE,IF('Data Transformation'!E1565&lt;$R$10,E1565,$R$10)),IF(C1565=FALSE,FALSE,IF(C1565&lt;$R$10,C1565,$R$10)))</f>
        <v>0.70640997999999999</v>
      </c>
      <c r="H1565">
        <f>IF('Input and Summary Results'!$J$4="yes",'Data Transformation'!F1565,'Data Transformation'!D1565)</f>
        <v>7.0069339999999994E-2</v>
      </c>
      <c r="I1565">
        <f t="shared" si="103"/>
        <v>74</v>
      </c>
    </row>
    <row r="1566" spans="2:9" x14ac:dyDescent="0.25">
      <c r="B1566">
        <f>IF('Input and Summary Results'!D1148=0,FALSE,'Input and Summary Results'!$B1148)</f>
        <v>74</v>
      </c>
      <c r="C1566">
        <f>IF(OR(B1566=0,'Input and Summary Results'!D1148=0,'Input and Summary Results'!D1148=""),FALSE,'Input and Summary Results'!$D1148)</f>
        <v>0.72449081999999998</v>
      </c>
      <c r="D1566">
        <f>IF(OR(B1566=0,'Input and Summary Results'!E1148=0),FALSE,'Input and Summary Results'!$E1148)</f>
        <v>7.7845049999999999E-2</v>
      </c>
      <c r="E1566">
        <f t="shared" si="101"/>
        <v>-0.13996711308942805</v>
      </c>
      <c r="F1566">
        <f t="shared" si="102"/>
        <v>4.6632408261570515E-2</v>
      </c>
      <c r="G1566">
        <f>IF('Input and Summary Results'!$J$4="yes",IF(C1566=FALSE,FALSE,IF('Data Transformation'!E1566&lt;$R$10,E1566,$R$10)),IF(C1566=FALSE,FALSE,IF(C1566&lt;$R$10,C1566,$R$10)))</f>
        <v>0.72449081999999998</v>
      </c>
      <c r="H1566">
        <f>IF('Input and Summary Results'!$J$4="yes",'Data Transformation'!F1566,'Data Transformation'!D1566)</f>
        <v>7.7845049999999999E-2</v>
      </c>
      <c r="I1566">
        <f t="shared" si="103"/>
        <v>74</v>
      </c>
    </row>
    <row r="1567" spans="2:9" x14ac:dyDescent="0.25">
      <c r="B1567">
        <f>IF('Input and Summary Results'!D1149=0,FALSE,'Input and Summary Results'!$B1149)</f>
        <v>74</v>
      </c>
      <c r="C1567">
        <f>IF(OR(B1567=0,'Input and Summary Results'!D1149=0,'Input and Summary Results'!D1149=""),FALSE,'Input and Summary Results'!$D1149)</f>
        <v>0.73490089999999997</v>
      </c>
      <c r="D1567">
        <f>IF(OR(B1567=0,'Input and Summary Results'!E1149=0),FALSE,'Input and Summary Results'!$E1149)</f>
        <v>9.8450090000000004E-2</v>
      </c>
      <c r="E1567">
        <f t="shared" si="101"/>
        <v>-0.13377122075915485</v>
      </c>
      <c r="F1567">
        <f t="shared" si="102"/>
        <v>5.8140273144311028E-2</v>
      </c>
      <c r="G1567">
        <f>IF('Input and Summary Results'!$J$4="yes",IF(C1567=FALSE,FALSE,IF('Data Transformation'!E1567&lt;$R$10,E1567,$R$10)),IF(C1567=FALSE,FALSE,IF(C1567&lt;$R$10,C1567,$R$10)))</f>
        <v>0.73490089999999997</v>
      </c>
      <c r="H1567">
        <f>IF('Input and Summary Results'!$J$4="yes",'Data Transformation'!F1567,'Data Transformation'!D1567)</f>
        <v>9.8450090000000004E-2</v>
      </c>
      <c r="I1567">
        <f t="shared" si="103"/>
        <v>74</v>
      </c>
    </row>
    <row r="1568" spans="2:9" x14ac:dyDescent="0.25">
      <c r="B1568">
        <f>IF('Input and Summary Results'!D1150=0,FALSE,'Input and Summary Results'!$B1150)</f>
        <v>74</v>
      </c>
      <c r="C1568">
        <f>IF(OR(B1568=0,'Input and Summary Results'!D1150=0,'Input and Summary Results'!D1150=""),FALSE,'Input and Summary Results'!$D1150)</f>
        <v>0.74551913999999997</v>
      </c>
      <c r="D1568">
        <f>IF(OR(B1568=0,'Input and Summary Results'!E1150=0),FALSE,'Input and Summary Results'!$E1150)</f>
        <v>7.2210419999999997E-2</v>
      </c>
      <c r="E1568">
        <f t="shared" si="101"/>
        <v>-0.12754120225836554</v>
      </c>
      <c r="F1568">
        <f t="shared" si="102"/>
        <v>4.2036911728382989E-2</v>
      </c>
      <c r="G1568">
        <f>IF('Input and Summary Results'!$J$4="yes",IF(C1568=FALSE,FALSE,IF('Data Transformation'!E1568&lt;$R$10,E1568,$R$10)),IF(C1568=FALSE,FALSE,IF(C1568&lt;$R$10,C1568,$R$10)))</f>
        <v>0.74551913999999997</v>
      </c>
      <c r="H1568">
        <f>IF('Input and Summary Results'!$J$4="yes",'Data Transformation'!F1568,'Data Transformation'!D1568)</f>
        <v>7.2210419999999997E-2</v>
      </c>
      <c r="I1568">
        <f t="shared" si="103"/>
        <v>74</v>
      </c>
    </row>
    <row r="1569" spans="2:9" x14ac:dyDescent="0.25">
      <c r="B1569">
        <f>IF('Input and Summary Results'!D1151=0,FALSE,'Input and Summary Results'!$B1151)</f>
        <v>74</v>
      </c>
      <c r="C1569">
        <f>IF(OR(B1569=0,'Input and Summary Results'!D1151=0,'Input and Summary Results'!D1151=""),FALSE,'Input and Summary Results'!$D1151)</f>
        <v>0.77612667000000002</v>
      </c>
      <c r="D1569">
        <f>IF(OR(B1569=0,'Input and Summary Results'!E1151=0),FALSE,'Input and Summary Results'!$E1151)</f>
        <v>5.0269059999999997E-2</v>
      </c>
      <c r="E1569">
        <f t="shared" si="101"/>
        <v>-0.11006739266890513</v>
      </c>
      <c r="F1569">
        <f t="shared" si="102"/>
        <v>2.8109808467218368E-2</v>
      </c>
      <c r="G1569">
        <f>IF('Input and Summary Results'!$J$4="yes",IF(C1569=FALSE,FALSE,IF('Data Transformation'!E1569&lt;$R$10,E1569,$R$10)),IF(C1569=FALSE,FALSE,IF(C1569&lt;$R$10,C1569,$R$10)))</f>
        <v>0.77612667000000002</v>
      </c>
      <c r="H1569">
        <f>IF('Input and Summary Results'!$J$4="yes",'Data Transformation'!F1569,'Data Transformation'!D1569)</f>
        <v>5.0269059999999997E-2</v>
      </c>
      <c r="I1569">
        <f t="shared" si="103"/>
        <v>74</v>
      </c>
    </row>
    <row r="1570" spans="2:9" x14ac:dyDescent="0.25">
      <c r="B1570">
        <f>IF('Input and Summary Results'!D1152=0,FALSE,'Input and Summary Results'!$B1152)</f>
        <v>74</v>
      </c>
      <c r="C1570">
        <f>IF(OR(B1570=0,'Input and Summary Results'!D1152=0,'Input and Summary Results'!D1152=""),FALSE,'Input and Summary Results'!$D1152)</f>
        <v>0.78521828000000005</v>
      </c>
      <c r="D1570">
        <f>IF(OR(B1570=0,'Input and Summary Results'!E1152=0),FALSE,'Input and Summary Results'!$E1152)</f>
        <v>7.1772139999999998E-2</v>
      </c>
      <c r="E1570">
        <f t="shared" si="101"/>
        <v>-0.10500959851329597</v>
      </c>
      <c r="F1570">
        <f t="shared" si="102"/>
        <v>3.9669362715294906E-2</v>
      </c>
      <c r="G1570">
        <f>IF('Input and Summary Results'!$J$4="yes",IF(C1570=FALSE,FALSE,IF('Data Transformation'!E1570&lt;$R$10,E1570,$R$10)),IF(C1570=FALSE,FALSE,IF(C1570&lt;$R$10,C1570,$R$10)))</f>
        <v>0.78521828000000005</v>
      </c>
      <c r="H1570">
        <f>IF('Input and Summary Results'!$J$4="yes",'Data Transformation'!F1570,'Data Transformation'!D1570)</f>
        <v>7.1772139999999998E-2</v>
      </c>
      <c r="I1570">
        <f t="shared" si="103"/>
        <v>74</v>
      </c>
    </row>
    <row r="1571" spans="2:9" x14ac:dyDescent="0.25">
      <c r="B1571">
        <f>IF('Input and Summary Results'!D1153=0,FALSE,'Input and Summary Results'!$B1153)</f>
        <v>74</v>
      </c>
      <c r="C1571">
        <f>IF(OR(B1571=0,'Input and Summary Results'!D1153=0,'Input and Summary Results'!D1153=""),FALSE,'Input and Summary Results'!$D1153)</f>
        <v>0.78981407000000003</v>
      </c>
      <c r="D1571">
        <f>IF(OR(B1571=0,'Input and Summary Results'!E1153=0),FALSE,'Input and Summary Results'!$E1153)</f>
        <v>8.5036210000000001E-2</v>
      </c>
      <c r="E1571">
        <f t="shared" si="101"/>
        <v>-0.10247513387000809</v>
      </c>
      <c r="F1571">
        <f t="shared" si="102"/>
        <v>4.6727092542172617E-2</v>
      </c>
      <c r="G1571">
        <f>IF('Input and Summary Results'!$J$4="yes",IF(C1571=FALSE,FALSE,IF('Data Transformation'!E1571&lt;$R$10,E1571,$R$10)),IF(C1571=FALSE,FALSE,IF(C1571&lt;$R$10,C1571,$R$10)))</f>
        <v>0.78981407000000003</v>
      </c>
      <c r="H1571">
        <f>IF('Input and Summary Results'!$J$4="yes",'Data Transformation'!F1571,'Data Transformation'!D1571)</f>
        <v>8.5036210000000001E-2</v>
      </c>
      <c r="I1571">
        <f t="shared" si="103"/>
        <v>74</v>
      </c>
    </row>
    <row r="1572" spans="2:9" x14ac:dyDescent="0.25">
      <c r="B1572">
        <f>IF('Input and Summary Results'!D1154=0,FALSE,'Input and Summary Results'!$B1154)</f>
        <v>74</v>
      </c>
      <c r="C1572">
        <f>IF(OR(B1572=0,'Input and Summary Results'!D1154=0,'Input and Summary Results'!D1154=""),FALSE,'Input and Summary Results'!$D1154)</f>
        <v>0.95049258999999997</v>
      </c>
      <c r="D1572">
        <f>IF(OR(B1572=0,'Input and Summary Results'!E1154=0),FALSE,'Input and Summary Results'!$E1154)</f>
        <v>6.5291589999999997E-2</v>
      </c>
      <c r="E1572">
        <f t="shared" si="101"/>
        <v>-2.2051264526739063E-2</v>
      </c>
      <c r="F1572">
        <f t="shared" si="102"/>
        <v>2.9812489185212902E-2</v>
      </c>
      <c r="G1572">
        <f>IF('Input and Summary Results'!$J$4="yes",IF(C1572=FALSE,FALSE,IF('Data Transformation'!E1572&lt;$R$10,E1572,$R$10)),IF(C1572=FALSE,FALSE,IF(C1572&lt;$R$10,C1572,$R$10)))</f>
        <v>0.95049258999999997</v>
      </c>
      <c r="H1572">
        <f>IF('Input and Summary Results'!$J$4="yes",'Data Transformation'!F1572,'Data Transformation'!D1572)</f>
        <v>6.5291589999999997E-2</v>
      </c>
      <c r="I1572">
        <f t="shared" si="103"/>
        <v>74</v>
      </c>
    </row>
    <row r="1573" spans="2:9" x14ac:dyDescent="0.25">
      <c r="B1573">
        <f>IF('Input and Summary Results'!D1155=0,FALSE,'Input and Summary Results'!$B1155)</f>
        <v>74</v>
      </c>
      <c r="C1573">
        <f>IF(OR(B1573=0,'Input and Summary Results'!D1155=0,'Input and Summary Results'!D1155=""),FALSE,'Input and Summary Results'!$D1155)</f>
        <v>1.01229301</v>
      </c>
      <c r="D1573">
        <f>IF(OR(B1573=0,'Input and Summary Results'!E1155=0),FALSE,'Input and Summary Results'!$E1155)</f>
        <v>6.0929499999999998E-2</v>
      </c>
      <c r="E1573">
        <f t="shared" si="101"/>
        <v>5.3062380053777395E-3</v>
      </c>
      <c r="F1573">
        <f t="shared" si="102"/>
        <v>2.6122281531905468E-2</v>
      </c>
      <c r="G1573">
        <f>IF('Input and Summary Results'!$J$4="yes",IF(C1573=FALSE,FALSE,IF('Data Transformation'!E1573&lt;$R$10,E1573,$R$10)),IF(C1573=FALSE,FALSE,IF(C1573&lt;$R$10,C1573,$R$10)))</f>
        <v>1.01229301</v>
      </c>
      <c r="H1573">
        <f>IF('Input and Summary Results'!$J$4="yes",'Data Transformation'!F1573,'Data Transformation'!D1573)</f>
        <v>6.0929499999999998E-2</v>
      </c>
      <c r="I1573">
        <f t="shared" si="103"/>
        <v>74</v>
      </c>
    </row>
    <row r="1574" spans="2:9" x14ac:dyDescent="0.25">
      <c r="B1574">
        <f>IF('Input and Summary Results'!D1156=0,FALSE,'Input and Summary Results'!$B1156)</f>
        <v>75</v>
      </c>
      <c r="C1574">
        <f>IF(OR(B1574=0,'Input and Summary Results'!D1156=0,'Input and Summary Results'!D1156=""),FALSE,'Input and Summary Results'!$D1156)</f>
        <v>0.69825577999999999</v>
      </c>
      <c r="D1574">
        <f>IF(OR(B1574=0,'Input and Summary Results'!E1156=0),FALSE,'Input and Summary Results'!$E1156)</f>
        <v>5.1404270000000002E-2</v>
      </c>
      <c r="E1574">
        <f t="shared" si="101"/>
        <v>-0.15598546062270979</v>
      </c>
      <c r="F1574">
        <f t="shared" si="102"/>
        <v>3.1950259230220768E-2</v>
      </c>
      <c r="G1574">
        <f>IF('Input and Summary Results'!$J$4="yes",IF(C1574=FALSE,FALSE,IF('Data Transformation'!E1574&lt;$R$10,E1574,$R$10)),IF(C1574=FALSE,FALSE,IF(C1574&lt;$R$10,C1574,$R$10)))</f>
        <v>0.69825577999999999</v>
      </c>
      <c r="H1574">
        <f>IF('Input and Summary Results'!$J$4="yes",'Data Transformation'!F1574,'Data Transformation'!D1574)</f>
        <v>5.1404270000000002E-2</v>
      </c>
      <c r="I1574">
        <f t="shared" si="103"/>
        <v>75</v>
      </c>
    </row>
    <row r="1575" spans="2:9" x14ac:dyDescent="0.25">
      <c r="B1575">
        <f>IF('Input and Summary Results'!D1157=0,FALSE,'Input and Summary Results'!$B1157)</f>
        <v>75</v>
      </c>
      <c r="C1575">
        <f>IF(OR(B1575=0,'Input and Summary Results'!D1157=0,'Input and Summary Results'!D1157=""),FALSE,'Input and Summary Results'!$D1157)</f>
        <v>0.70778898000000001</v>
      </c>
      <c r="D1575">
        <f>IF(OR(B1575=0,'Input and Summary Results'!E1157=0),FALSE,'Input and Summary Results'!$E1157)</f>
        <v>6.8259349999999996E-2</v>
      </c>
      <c r="E1575">
        <f t="shared" si="101"/>
        <v>-0.15009620344256705</v>
      </c>
      <c r="F1575">
        <f t="shared" si="102"/>
        <v>4.1855070843290036E-2</v>
      </c>
      <c r="G1575">
        <f>IF('Input and Summary Results'!$J$4="yes",IF(C1575=FALSE,FALSE,IF('Data Transformation'!E1575&lt;$R$10,E1575,$R$10)),IF(C1575=FALSE,FALSE,IF(C1575&lt;$R$10,C1575,$R$10)))</f>
        <v>0.70778898000000001</v>
      </c>
      <c r="H1575">
        <f>IF('Input and Summary Results'!$J$4="yes",'Data Transformation'!F1575,'Data Transformation'!D1575)</f>
        <v>6.8259349999999996E-2</v>
      </c>
      <c r="I1575">
        <f t="shared" si="103"/>
        <v>75</v>
      </c>
    </row>
    <row r="1576" spans="2:9" x14ac:dyDescent="0.25">
      <c r="B1576">
        <f>IF('Input and Summary Results'!D1158=0,FALSE,'Input and Summary Results'!$B1158)</f>
        <v>75</v>
      </c>
      <c r="C1576">
        <f>IF(OR(B1576=0,'Input and Summary Results'!D1158=0,'Input and Summary Results'!D1158=""),FALSE,'Input and Summary Results'!$D1158)</f>
        <v>0.74312381000000005</v>
      </c>
      <c r="D1576">
        <f>IF(OR(B1576=0,'Input and Summary Results'!E1158=0),FALSE,'Input and Summary Results'!$E1158)</f>
        <v>6.5701469999999998E-2</v>
      </c>
      <c r="E1576">
        <f t="shared" si="101"/>
        <v>-0.12893882349337751</v>
      </c>
      <c r="F1576">
        <f t="shared" si="102"/>
        <v>3.837104611141446E-2</v>
      </c>
      <c r="G1576">
        <f>IF('Input and Summary Results'!$J$4="yes",IF(C1576=FALSE,FALSE,IF('Data Transformation'!E1576&lt;$R$10,E1576,$R$10)),IF(C1576=FALSE,FALSE,IF(C1576&lt;$R$10,C1576,$R$10)))</f>
        <v>0.74312381000000005</v>
      </c>
      <c r="H1576">
        <f>IF('Input and Summary Results'!$J$4="yes",'Data Transformation'!F1576,'Data Transformation'!D1576)</f>
        <v>6.5701469999999998E-2</v>
      </c>
      <c r="I1576">
        <f t="shared" si="103"/>
        <v>75</v>
      </c>
    </row>
    <row r="1577" spans="2:9" x14ac:dyDescent="0.25">
      <c r="B1577">
        <f>IF('Input and Summary Results'!D1159=0,FALSE,'Input and Summary Results'!$B1159)</f>
        <v>75</v>
      </c>
      <c r="C1577">
        <f>IF(OR(B1577=0,'Input and Summary Results'!D1159=0,'Input and Summary Results'!D1159=""),FALSE,'Input and Summary Results'!$D1159)</f>
        <v>0.77891246999999997</v>
      </c>
      <c r="D1577">
        <f>IF(OR(B1577=0,'Input and Summary Results'!E1159=0),FALSE,'Input and Summary Results'!$E1159)</f>
        <v>4.4830120000000001E-2</v>
      </c>
      <c r="E1577">
        <f t="shared" si="101"/>
        <v>-0.10851134326686317</v>
      </c>
      <c r="F1577">
        <f t="shared" si="102"/>
        <v>2.4978765688524668E-2</v>
      </c>
      <c r="G1577">
        <f>IF('Input and Summary Results'!$J$4="yes",IF(C1577=FALSE,FALSE,IF('Data Transformation'!E1577&lt;$R$10,E1577,$R$10)),IF(C1577=FALSE,FALSE,IF(C1577&lt;$R$10,C1577,$R$10)))</f>
        <v>0.77891246999999997</v>
      </c>
      <c r="H1577">
        <f>IF('Input and Summary Results'!$J$4="yes",'Data Transformation'!F1577,'Data Transformation'!D1577)</f>
        <v>4.4830120000000001E-2</v>
      </c>
      <c r="I1577">
        <f t="shared" si="103"/>
        <v>75</v>
      </c>
    </row>
    <row r="1578" spans="2:9" x14ac:dyDescent="0.25">
      <c r="B1578">
        <f>IF('Input and Summary Results'!D1160=0,FALSE,'Input and Summary Results'!$B1160)</f>
        <v>75</v>
      </c>
      <c r="C1578">
        <f>IF(OR(B1578=0,'Input and Summary Results'!D1160=0,'Input and Summary Results'!D1160=""),FALSE,'Input and Summary Results'!$D1160)</f>
        <v>0.79474374000000003</v>
      </c>
      <c r="D1578">
        <f>IF(OR(B1578=0,'Input and Summary Results'!E1160=0),FALSE,'Input and Summary Results'!$E1160)</f>
        <v>6.0629599999999999E-2</v>
      </c>
      <c r="E1578">
        <f t="shared" ref="E1578:E1641" si="104">IF(C1578=FALSE,FALSE,LOG10(C1578))</f>
        <v>-9.9772884230004688E-2</v>
      </c>
      <c r="F1578">
        <f t="shared" ref="F1578:F1641" si="105">IF(D1578=FALSE, FALSE,0.434*D1578/C1578)</f>
        <v>3.3109095518009363E-2</v>
      </c>
      <c r="G1578">
        <f>IF('Input and Summary Results'!$J$4="yes",IF(C1578=FALSE,FALSE,IF('Data Transformation'!E1578&lt;$R$10,E1578,$R$10)),IF(C1578=FALSE,FALSE,IF(C1578&lt;$R$10,C1578,$R$10)))</f>
        <v>0.79474374000000003</v>
      </c>
      <c r="H1578">
        <f>IF('Input and Summary Results'!$J$4="yes",'Data Transformation'!F1578,'Data Transformation'!D1578)</f>
        <v>6.0629599999999999E-2</v>
      </c>
      <c r="I1578">
        <f t="shared" si="103"/>
        <v>75</v>
      </c>
    </row>
    <row r="1579" spans="2:9" x14ac:dyDescent="0.25">
      <c r="B1579">
        <f>IF('Input and Summary Results'!D1161=0,FALSE,'Input and Summary Results'!$B1161)</f>
        <v>75</v>
      </c>
      <c r="C1579">
        <f>IF(OR(B1579=0,'Input and Summary Results'!D1161=0,'Input and Summary Results'!D1161=""),FALSE,'Input and Summary Results'!$D1161)</f>
        <v>0.85729443000000005</v>
      </c>
      <c r="D1579">
        <f>IF(OR(B1579=0,'Input and Summary Results'!E1161=0),FALSE,'Input and Summary Results'!$E1161)</f>
        <v>5.2418060000000002E-2</v>
      </c>
      <c r="E1579">
        <f t="shared" si="104"/>
        <v>-6.6869997955433663E-2</v>
      </c>
      <c r="F1579">
        <f t="shared" si="105"/>
        <v>2.6536318496785286E-2</v>
      </c>
      <c r="G1579">
        <f>IF('Input and Summary Results'!$J$4="yes",IF(C1579=FALSE,FALSE,IF('Data Transformation'!E1579&lt;$R$10,E1579,$R$10)),IF(C1579=FALSE,FALSE,IF(C1579&lt;$R$10,C1579,$R$10)))</f>
        <v>0.85729443000000005</v>
      </c>
      <c r="H1579">
        <f>IF('Input and Summary Results'!$J$4="yes",'Data Transformation'!F1579,'Data Transformation'!D1579)</f>
        <v>5.2418060000000002E-2</v>
      </c>
      <c r="I1579">
        <f t="shared" si="103"/>
        <v>75</v>
      </c>
    </row>
    <row r="1580" spans="2:9" x14ac:dyDescent="0.25">
      <c r="B1580">
        <f>IF('Input and Summary Results'!D1162=0,FALSE,'Input and Summary Results'!$B1162)</f>
        <v>75</v>
      </c>
      <c r="C1580">
        <f>IF(OR(B1580=0,'Input and Summary Results'!D1162=0,'Input and Summary Results'!D1162=""),FALSE,'Input and Summary Results'!$D1162)</f>
        <v>0.86528691999999996</v>
      </c>
      <c r="D1580">
        <f>IF(OR(B1580=0,'Input and Summary Results'!E1162=0),FALSE,'Input and Summary Results'!$E1162)</f>
        <v>7.5671939999999993E-2</v>
      </c>
      <c r="E1580">
        <f t="shared" si="104"/>
        <v>-6.2839861192811902E-2</v>
      </c>
      <c r="F1580">
        <f t="shared" si="105"/>
        <v>3.7954603497300059E-2</v>
      </c>
      <c r="G1580">
        <f>IF('Input and Summary Results'!$J$4="yes",IF(C1580=FALSE,FALSE,IF('Data Transformation'!E1580&lt;$R$10,E1580,$R$10)),IF(C1580=FALSE,FALSE,IF(C1580&lt;$R$10,C1580,$R$10)))</f>
        <v>0.86528691999999996</v>
      </c>
      <c r="H1580">
        <f>IF('Input and Summary Results'!$J$4="yes",'Data Transformation'!F1580,'Data Transformation'!D1580)</f>
        <v>7.5671939999999993E-2</v>
      </c>
      <c r="I1580">
        <f t="shared" si="103"/>
        <v>75</v>
      </c>
    </row>
    <row r="1581" spans="2:9" x14ac:dyDescent="0.25">
      <c r="B1581">
        <f>IF('Input and Summary Results'!D1163=0,FALSE,'Input and Summary Results'!$B1163)</f>
        <v>75</v>
      </c>
      <c r="C1581">
        <f>IF(OR(B1581=0,'Input and Summary Results'!D1163=0,'Input and Summary Results'!D1163=""),FALSE,'Input and Summary Results'!$D1163)</f>
        <v>0.96573414000000002</v>
      </c>
      <c r="D1581">
        <f>IF(OR(B1581=0,'Input and Summary Results'!E1163=0),FALSE,'Input and Summary Results'!$E1163)</f>
        <v>5.0845170000000002E-2</v>
      </c>
      <c r="E1581">
        <f t="shared" si="104"/>
        <v>-1.5142415429625977E-2</v>
      </c>
      <c r="F1581">
        <f t="shared" si="105"/>
        <v>2.2849770828232294E-2</v>
      </c>
      <c r="G1581">
        <f>IF('Input and Summary Results'!$J$4="yes",IF(C1581=FALSE,FALSE,IF('Data Transformation'!E1581&lt;$R$10,E1581,$R$10)),IF(C1581=FALSE,FALSE,IF(C1581&lt;$R$10,C1581,$R$10)))</f>
        <v>0.96573414000000002</v>
      </c>
      <c r="H1581">
        <f>IF('Input and Summary Results'!$J$4="yes",'Data Transformation'!F1581,'Data Transformation'!D1581)</f>
        <v>5.0845170000000002E-2</v>
      </c>
      <c r="I1581">
        <f t="shared" si="103"/>
        <v>75</v>
      </c>
    </row>
    <row r="1582" spans="2:9" x14ac:dyDescent="0.25">
      <c r="B1582">
        <f>IF('Input and Summary Results'!D1164=0,FALSE,'Input and Summary Results'!$B1164)</f>
        <v>75</v>
      </c>
      <c r="C1582">
        <f>IF(OR(B1582=0,'Input and Summary Results'!D1164=0,'Input and Summary Results'!D1164=""),FALSE,'Input and Summary Results'!$D1164)</f>
        <v>0.97272265999999996</v>
      </c>
      <c r="D1582">
        <f>IF(OR(B1582=0,'Input and Summary Results'!E1164=0),FALSE,'Input and Summary Results'!$E1164)</f>
        <v>5.289083E-2</v>
      </c>
      <c r="E1582">
        <f t="shared" si="104"/>
        <v>-1.201096692668459E-2</v>
      </c>
      <c r="F1582">
        <f t="shared" si="105"/>
        <v>2.3598319607358587E-2</v>
      </c>
      <c r="G1582">
        <f>IF('Input and Summary Results'!$J$4="yes",IF(C1582=FALSE,FALSE,IF('Data Transformation'!E1582&lt;$R$10,E1582,$R$10)),IF(C1582=FALSE,FALSE,IF(C1582&lt;$R$10,C1582,$R$10)))</f>
        <v>0.97272265999999996</v>
      </c>
      <c r="H1582">
        <f>IF('Input and Summary Results'!$J$4="yes",'Data Transformation'!F1582,'Data Transformation'!D1582)</f>
        <v>5.289083E-2</v>
      </c>
      <c r="I1582">
        <f t="shared" si="103"/>
        <v>75</v>
      </c>
    </row>
    <row r="1583" spans="2:9" x14ac:dyDescent="0.25">
      <c r="B1583">
        <f>IF('Input and Summary Results'!D1165=0,FALSE,'Input and Summary Results'!$B1165)</f>
        <v>75</v>
      </c>
      <c r="C1583">
        <f>IF(OR(B1583=0,'Input and Summary Results'!D1165=0,'Input and Summary Results'!D1165=""),FALSE,'Input and Summary Results'!$D1165)</f>
        <v>0.97570257000000005</v>
      </c>
      <c r="D1583">
        <f>IF(OR(B1583=0,'Input and Summary Results'!E1165=0),FALSE,'Input and Summary Results'!$E1165)</f>
        <v>3.909928E-2</v>
      </c>
      <c r="E1583">
        <f t="shared" si="104"/>
        <v>-1.0682551077130089E-2</v>
      </c>
      <c r="F1583">
        <f t="shared" si="105"/>
        <v>1.7391660165453904E-2</v>
      </c>
      <c r="G1583">
        <f>IF('Input and Summary Results'!$J$4="yes",IF(C1583=FALSE,FALSE,IF('Data Transformation'!E1583&lt;$R$10,E1583,$R$10)),IF(C1583=FALSE,FALSE,IF(C1583&lt;$R$10,C1583,$R$10)))</f>
        <v>0.97570257000000005</v>
      </c>
      <c r="H1583">
        <f>IF('Input and Summary Results'!$J$4="yes",'Data Transformation'!F1583,'Data Transformation'!D1583)</f>
        <v>3.909928E-2</v>
      </c>
      <c r="I1583">
        <f t="shared" si="103"/>
        <v>75</v>
      </c>
    </row>
    <row r="1584" spans="2:9" x14ac:dyDescent="0.25">
      <c r="B1584">
        <f>IF('Input and Summary Results'!D1166=0,FALSE,'Input and Summary Results'!$B1166)</f>
        <v>75</v>
      </c>
      <c r="C1584">
        <f>IF(OR(B1584=0,'Input and Summary Results'!D1166=0,'Input and Summary Results'!D1166=""),FALSE,'Input and Summary Results'!$D1166)</f>
        <v>1.0121372200000001</v>
      </c>
      <c r="D1584">
        <f>IF(OR(B1584=0,'Input and Summary Results'!E1166=0),FALSE,'Input and Summary Results'!$E1166)</f>
        <v>3.6670920000000003E-2</v>
      </c>
      <c r="E1584">
        <f t="shared" si="104"/>
        <v>5.2393957536995845E-3</v>
      </c>
      <c r="F1584">
        <f t="shared" si="105"/>
        <v>1.5724329631905048E-2</v>
      </c>
      <c r="G1584">
        <f>IF('Input and Summary Results'!$J$4="yes",IF(C1584=FALSE,FALSE,IF('Data Transformation'!E1584&lt;$R$10,E1584,$R$10)),IF(C1584=FALSE,FALSE,IF(C1584&lt;$R$10,C1584,$R$10)))</f>
        <v>1.0121372200000001</v>
      </c>
      <c r="H1584">
        <f>IF('Input and Summary Results'!$J$4="yes",'Data Transformation'!F1584,'Data Transformation'!D1584)</f>
        <v>3.6670920000000003E-2</v>
      </c>
      <c r="I1584">
        <f t="shared" si="103"/>
        <v>75</v>
      </c>
    </row>
    <row r="1585" spans="2:9" x14ac:dyDescent="0.25">
      <c r="B1585">
        <f>IF('Input and Summary Results'!D1167=0,FALSE,'Input and Summary Results'!$B1167)</f>
        <v>75</v>
      </c>
      <c r="C1585">
        <f>IF(OR(B1585=0,'Input and Summary Results'!D1167=0,'Input and Summary Results'!D1167=""),FALSE,'Input and Summary Results'!$D1167)</f>
        <v>1.01908442</v>
      </c>
      <c r="D1585">
        <f>IF(OR(B1585=0,'Input and Summary Results'!E1167=0),FALSE,'Input and Summary Results'!$E1167)</f>
        <v>4.2064879999999999E-2</v>
      </c>
      <c r="E1585">
        <f t="shared" si="104"/>
        <v>8.2101620452391701E-3</v>
      </c>
      <c r="F1585">
        <f t="shared" si="105"/>
        <v>1.791427438366686E-2</v>
      </c>
      <c r="G1585">
        <f>IF('Input and Summary Results'!$J$4="yes",IF(C1585=FALSE,FALSE,IF('Data Transformation'!E1585&lt;$R$10,E1585,$R$10)),IF(C1585=FALSE,FALSE,IF(C1585&lt;$R$10,C1585,$R$10)))</f>
        <v>1.01908442</v>
      </c>
      <c r="H1585">
        <f>IF('Input and Summary Results'!$J$4="yes",'Data Transformation'!F1585,'Data Transformation'!D1585)</f>
        <v>4.2064879999999999E-2</v>
      </c>
      <c r="I1585">
        <f t="shared" si="103"/>
        <v>75</v>
      </c>
    </row>
    <row r="1586" spans="2:9" x14ac:dyDescent="0.25">
      <c r="B1586">
        <f>IF('Input and Summary Results'!D1168=0,FALSE,'Input and Summary Results'!$B1168)</f>
        <v>75</v>
      </c>
      <c r="C1586">
        <f>IF(OR(B1586=0,'Input and Summary Results'!D1168=0,'Input and Summary Results'!D1168=""),FALSE,'Input and Summary Results'!$D1168)</f>
        <v>1.0330157900000001</v>
      </c>
      <c r="D1586">
        <f>IF(OR(B1586=0,'Input and Summary Results'!E1168=0),FALSE,'Input and Summary Results'!$E1168)</f>
        <v>6.7004889999999998E-2</v>
      </c>
      <c r="E1586">
        <f t="shared" si="104"/>
        <v>1.4106959910191088E-2</v>
      </c>
      <c r="F1586">
        <f t="shared" si="105"/>
        <v>2.8150704511496379E-2</v>
      </c>
      <c r="G1586">
        <f>IF('Input and Summary Results'!$J$4="yes",IF(C1586=FALSE,FALSE,IF('Data Transformation'!E1586&lt;$R$10,E1586,$R$10)),IF(C1586=FALSE,FALSE,IF(C1586&lt;$R$10,C1586,$R$10)))</f>
        <v>1.0330157900000001</v>
      </c>
      <c r="H1586">
        <f>IF('Input and Summary Results'!$J$4="yes",'Data Transformation'!F1586,'Data Transformation'!D1586)</f>
        <v>6.7004889999999998E-2</v>
      </c>
      <c r="I1586">
        <f t="shared" si="103"/>
        <v>75</v>
      </c>
    </row>
    <row r="1587" spans="2:9" x14ac:dyDescent="0.25">
      <c r="B1587">
        <f>IF('Input and Summary Results'!D1169=0,FALSE,'Input and Summary Results'!$B1169)</f>
        <v>75</v>
      </c>
      <c r="C1587">
        <f>IF(OR(B1587=0,'Input and Summary Results'!D1169=0,'Input and Summary Results'!D1169=""),FALSE,'Input and Summary Results'!$D1169)</f>
        <v>1.0478409900000001</v>
      </c>
      <c r="D1587">
        <f>IF(OR(B1587=0,'Input and Summary Results'!E1169=0),FALSE,'Input and Summary Results'!$E1169)</f>
        <v>3.5804540000000003E-2</v>
      </c>
      <c r="E1587">
        <f t="shared" si="104"/>
        <v>2.0295383406277415E-2</v>
      </c>
      <c r="F1587">
        <f t="shared" si="105"/>
        <v>1.4829702701361205E-2</v>
      </c>
      <c r="G1587">
        <f>IF('Input and Summary Results'!$J$4="yes",IF(C1587=FALSE,FALSE,IF('Data Transformation'!E1587&lt;$R$10,E1587,$R$10)),IF(C1587=FALSE,FALSE,IF(C1587&lt;$R$10,C1587,$R$10)))</f>
        <v>1.0478409900000001</v>
      </c>
      <c r="H1587">
        <f>IF('Input and Summary Results'!$J$4="yes",'Data Transformation'!F1587,'Data Transformation'!D1587)</f>
        <v>3.5804540000000003E-2</v>
      </c>
      <c r="I1587">
        <f t="shared" si="103"/>
        <v>75</v>
      </c>
    </row>
    <row r="1588" spans="2:9" x14ac:dyDescent="0.25">
      <c r="B1588">
        <f>IF('Input and Summary Results'!D1170=0,FALSE,'Input and Summary Results'!$B1170)</f>
        <v>75</v>
      </c>
      <c r="C1588">
        <f>IF(OR(B1588=0,'Input and Summary Results'!D1170=0,'Input and Summary Results'!D1170=""),FALSE,'Input and Summary Results'!$D1170)</f>
        <v>1.07568844</v>
      </c>
      <c r="D1588">
        <f>IF(OR(B1588=0,'Input and Summary Results'!E1170=0),FALSE,'Input and Summary Results'!$E1170)</f>
        <v>3.6141439999999997E-2</v>
      </c>
      <c r="E1588">
        <f t="shared" si="104"/>
        <v>3.1686501458476242E-2</v>
      </c>
      <c r="F1588">
        <f t="shared" si="105"/>
        <v>1.4581717509207406E-2</v>
      </c>
      <c r="G1588">
        <f>IF('Input and Summary Results'!$J$4="yes",IF(C1588=FALSE,FALSE,IF('Data Transformation'!E1588&lt;$R$10,E1588,$R$10)),IF(C1588=FALSE,FALSE,IF(C1588&lt;$R$10,C1588,$R$10)))</f>
        <v>1.07568844</v>
      </c>
      <c r="H1588">
        <f>IF('Input and Summary Results'!$J$4="yes",'Data Transformation'!F1588,'Data Transformation'!D1588)</f>
        <v>3.6141439999999997E-2</v>
      </c>
      <c r="I1588">
        <f t="shared" si="103"/>
        <v>75</v>
      </c>
    </row>
    <row r="1589" spans="2:9" x14ac:dyDescent="0.25">
      <c r="B1589">
        <f>IF('Input and Summary Results'!D1171=0,FALSE,'Input and Summary Results'!$B1171)</f>
        <v>75</v>
      </c>
      <c r="C1589">
        <f>IF(OR(B1589=0,'Input and Summary Results'!D1171=0,'Input and Summary Results'!D1171=""),FALSE,'Input and Summary Results'!$D1171)</f>
        <v>1.07692674</v>
      </c>
      <c r="D1589">
        <f>IF(OR(B1589=0,'Input and Summary Results'!E1171=0),FALSE,'Input and Summary Results'!$E1171)</f>
        <v>5.2801290000000001E-2</v>
      </c>
      <c r="E1589">
        <f t="shared" si="104"/>
        <v>3.2186160590548088E-2</v>
      </c>
      <c r="F1589">
        <f t="shared" si="105"/>
        <v>2.1278847491520175E-2</v>
      </c>
      <c r="G1589">
        <f>IF('Input and Summary Results'!$J$4="yes",IF(C1589=FALSE,FALSE,IF('Data Transformation'!E1589&lt;$R$10,E1589,$R$10)),IF(C1589=FALSE,FALSE,IF(C1589&lt;$R$10,C1589,$R$10)))</f>
        <v>1.07692674</v>
      </c>
      <c r="H1589">
        <f>IF('Input and Summary Results'!$J$4="yes",'Data Transformation'!F1589,'Data Transformation'!D1589)</f>
        <v>5.2801290000000001E-2</v>
      </c>
      <c r="I1589">
        <f t="shared" si="103"/>
        <v>75</v>
      </c>
    </row>
    <row r="1590" spans="2:9" x14ac:dyDescent="0.25">
      <c r="B1590">
        <f>IF('Input and Summary Results'!D1172=0,FALSE,'Input and Summary Results'!$B1172)</f>
        <v>75</v>
      </c>
      <c r="C1590">
        <f>IF(OR(B1590=0,'Input and Summary Results'!D1172=0,'Input and Summary Results'!D1172=""),FALSE,'Input and Summary Results'!$D1172)</f>
        <v>1.11074969</v>
      </c>
      <c r="D1590">
        <f>IF(OR(B1590=0,'Input and Summary Results'!E1172=0),FALSE,'Input and Summary Results'!$E1172)</f>
        <v>4.3975819999999999E-2</v>
      </c>
      <c r="E1590">
        <f t="shared" si="104"/>
        <v>4.5616200705338714E-2</v>
      </c>
      <c r="F1590">
        <f t="shared" si="105"/>
        <v>1.718254441286407E-2</v>
      </c>
      <c r="G1590">
        <f>IF('Input and Summary Results'!$J$4="yes",IF(C1590=FALSE,FALSE,IF('Data Transformation'!E1590&lt;$R$10,E1590,$R$10)),IF(C1590=FALSE,FALSE,IF(C1590&lt;$R$10,C1590,$R$10)))</f>
        <v>1.11074969</v>
      </c>
      <c r="H1590">
        <f>IF('Input and Summary Results'!$J$4="yes",'Data Transformation'!F1590,'Data Transformation'!D1590)</f>
        <v>4.3975819999999999E-2</v>
      </c>
      <c r="I1590">
        <f t="shared" si="103"/>
        <v>75</v>
      </c>
    </row>
    <row r="1591" spans="2:9" x14ac:dyDescent="0.25">
      <c r="B1591">
        <f>IF('Input and Summary Results'!D1173=0,FALSE,'Input and Summary Results'!$B1173)</f>
        <v>75</v>
      </c>
      <c r="C1591">
        <f>IF(OR(B1591=0,'Input and Summary Results'!D1173=0,'Input and Summary Results'!D1173=""),FALSE,'Input and Summary Results'!$D1173)</f>
        <v>1.20031416</v>
      </c>
      <c r="D1591">
        <f>IF(OR(B1591=0,'Input and Summary Results'!E1173=0),FALSE,'Input and Summary Results'!$E1173)</f>
        <v>9.7506270000000006E-2</v>
      </c>
      <c r="E1591">
        <f t="shared" si="104"/>
        <v>7.9294929462477334E-2</v>
      </c>
      <c r="F1591">
        <f t="shared" si="105"/>
        <v>3.5255537750216996E-2</v>
      </c>
      <c r="G1591">
        <f>IF('Input and Summary Results'!$J$4="yes",IF(C1591=FALSE,FALSE,IF('Data Transformation'!E1591&lt;$R$10,E1591,$R$10)),IF(C1591=FALSE,FALSE,IF(C1591&lt;$R$10,C1591,$R$10)))</f>
        <v>1.20031416</v>
      </c>
      <c r="H1591">
        <f>IF('Input and Summary Results'!$J$4="yes",'Data Transformation'!F1591,'Data Transformation'!D1591)</f>
        <v>9.7506270000000006E-2</v>
      </c>
      <c r="I1591">
        <f t="shared" si="103"/>
        <v>75</v>
      </c>
    </row>
    <row r="1592" spans="2:9" x14ac:dyDescent="0.25">
      <c r="B1592">
        <f>IF('Input and Summary Results'!D1174=0,FALSE,'Input and Summary Results'!$B1174)</f>
        <v>76</v>
      </c>
      <c r="C1592">
        <f>IF(OR(B1592=0,'Input and Summary Results'!D1174=0,'Input and Summary Results'!D1174=""),FALSE,'Input and Summary Results'!$D1174)</f>
        <v>0.13136410000000001</v>
      </c>
      <c r="D1592">
        <f>IF(OR(B1592=0,'Input and Summary Results'!E1174=0),FALSE,'Input and Summary Results'!$E1174)</f>
        <v>6.0271379999999999E-2</v>
      </c>
      <c r="E1592">
        <f t="shared" si="104"/>
        <v>-0.88152330526430955</v>
      </c>
      <c r="F1592">
        <f t="shared" si="105"/>
        <v>0.1991242578451799</v>
      </c>
      <c r="G1592">
        <f>IF('Input and Summary Results'!$J$4="yes",IF(C1592=FALSE,FALSE,IF('Data Transformation'!E1592&lt;$R$10,E1592,$R$10)),IF(C1592=FALSE,FALSE,IF(C1592&lt;$R$10,C1592,$R$10)))</f>
        <v>0.13136410000000001</v>
      </c>
      <c r="H1592">
        <f>IF('Input and Summary Results'!$J$4="yes",'Data Transformation'!F1592,'Data Transformation'!D1592)</f>
        <v>6.0271379999999999E-2</v>
      </c>
      <c r="I1592">
        <f t="shared" si="103"/>
        <v>76</v>
      </c>
    </row>
    <row r="1593" spans="2:9" x14ac:dyDescent="0.25">
      <c r="B1593">
        <f>IF('Input and Summary Results'!D1175=0,FALSE,'Input and Summary Results'!$B1175)</f>
        <v>76</v>
      </c>
      <c r="C1593">
        <f>IF(OR(B1593=0,'Input and Summary Results'!D1175=0,'Input and Summary Results'!D1175=""),FALSE,'Input and Summary Results'!$D1175)</f>
        <v>0.15509197999999999</v>
      </c>
      <c r="D1593">
        <f>IF(OR(B1593=0,'Input and Summary Results'!E1175=0),FALSE,'Input and Summary Results'!$E1175)</f>
        <v>6.3731369999999996E-2</v>
      </c>
      <c r="E1593">
        <f t="shared" si="104"/>
        <v>-0.80941065951585689</v>
      </c>
      <c r="F1593">
        <f t="shared" si="105"/>
        <v>0.17834200440280662</v>
      </c>
      <c r="G1593">
        <f>IF('Input and Summary Results'!$J$4="yes",IF(C1593=FALSE,FALSE,IF('Data Transformation'!E1593&lt;$R$10,E1593,$R$10)),IF(C1593=FALSE,FALSE,IF(C1593&lt;$R$10,C1593,$R$10)))</f>
        <v>0.15509197999999999</v>
      </c>
      <c r="H1593">
        <f>IF('Input and Summary Results'!$J$4="yes",'Data Transformation'!F1593,'Data Transformation'!D1593)</f>
        <v>6.3731369999999996E-2</v>
      </c>
      <c r="I1593">
        <f t="shared" si="103"/>
        <v>76</v>
      </c>
    </row>
    <row r="1594" spans="2:9" x14ac:dyDescent="0.25">
      <c r="B1594">
        <f>IF('Input and Summary Results'!D1176=0,FALSE,'Input and Summary Results'!$B1176)</f>
        <v>76</v>
      </c>
      <c r="C1594">
        <f>IF(OR(B1594=0,'Input and Summary Results'!D1176=0,'Input and Summary Results'!D1176=""),FALSE,'Input and Summary Results'!$D1176)</f>
        <v>0.19156229</v>
      </c>
      <c r="D1594">
        <f>IF(OR(B1594=0,'Input and Summary Results'!E1176=0),FALSE,'Input and Summary Results'!$E1176)</f>
        <v>4.1071660000000003E-2</v>
      </c>
      <c r="E1594">
        <f t="shared" si="104"/>
        <v>-0.7176899798961921</v>
      </c>
      <c r="F1594">
        <f t="shared" si="105"/>
        <v>9.3051197289403892E-2</v>
      </c>
      <c r="G1594">
        <f>IF('Input and Summary Results'!$J$4="yes",IF(C1594=FALSE,FALSE,IF('Data Transformation'!E1594&lt;$R$10,E1594,$R$10)),IF(C1594=FALSE,FALSE,IF(C1594&lt;$R$10,C1594,$R$10)))</f>
        <v>0.19156229</v>
      </c>
      <c r="H1594">
        <f>IF('Input and Summary Results'!$J$4="yes",'Data Transformation'!F1594,'Data Transformation'!D1594)</f>
        <v>4.1071660000000003E-2</v>
      </c>
      <c r="I1594">
        <f t="shared" si="103"/>
        <v>76</v>
      </c>
    </row>
    <row r="1595" spans="2:9" x14ac:dyDescent="0.25">
      <c r="B1595">
        <f>IF('Input and Summary Results'!D1177=0,FALSE,'Input and Summary Results'!$B1177)</f>
        <v>76</v>
      </c>
      <c r="C1595">
        <f>IF(OR(B1595=0,'Input and Summary Results'!D1177=0,'Input and Summary Results'!D1177=""),FALSE,'Input and Summary Results'!$D1177)</f>
        <v>0.20881242</v>
      </c>
      <c r="D1595">
        <f>IF(OR(B1595=0,'Input and Summary Results'!E1177=0),FALSE,'Input and Summary Results'!$E1177)</f>
        <v>4.3207990000000002E-2</v>
      </c>
      <c r="E1595">
        <f t="shared" si="104"/>
        <v>-0.68024367340421765</v>
      </c>
      <c r="F1595">
        <f t="shared" si="105"/>
        <v>8.9804369203709253E-2</v>
      </c>
      <c r="G1595">
        <f>IF('Input and Summary Results'!$J$4="yes",IF(C1595=FALSE,FALSE,IF('Data Transformation'!E1595&lt;$R$10,E1595,$R$10)),IF(C1595=FALSE,FALSE,IF(C1595&lt;$R$10,C1595,$R$10)))</f>
        <v>0.20881242</v>
      </c>
      <c r="H1595">
        <f>IF('Input and Summary Results'!$J$4="yes",'Data Transformation'!F1595,'Data Transformation'!D1595)</f>
        <v>4.3207990000000002E-2</v>
      </c>
      <c r="I1595">
        <f t="shared" si="103"/>
        <v>76</v>
      </c>
    </row>
    <row r="1596" spans="2:9" x14ac:dyDescent="0.25">
      <c r="B1596">
        <f>IF('Input and Summary Results'!D1178=0,FALSE,'Input and Summary Results'!$B1178)</f>
        <v>76</v>
      </c>
      <c r="C1596">
        <f>IF(OR(B1596=0,'Input and Summary Results'!D1178=0,'Input and Summary Results'!D1178=""),FALSE,'Input and Summary Results'!$D1178)</f>
        <v>0.21031468</v>
      </c>
      <c r="D1596">
        <f>IF(OR(B1596=0,'Input and Summary Results'!E1178=0),FALSE,'Input and Summary Results'!$E1178)</f>
        <v>4.1770719999999997E-2</v>
      </c>
      <c r="E1596">
        <f t="shared" si="104"/>
        <v>-0.67713041242786975</v>
      </c>
      <c r="F1596">
        <f t="shared" si="105"/>
        <v>8.6196990528668749E-2</v>
      </c>
      <c r="G1596">
        <f>IF('Input and Summary Results'!$J$4="yes",IF(C1596=FALSE,FALSE,IF('Data Transformation'!E1596&lt;$R$10,E1596,$R$10)),IF(C1596=FALSE,FALSE,IF(C1596&lt;$R$10,C1596,$R$10)))</f>
        <v>0.21031468</v>
      </c>
      <c r="H1596">
        <f>IF('Input and Summary Results'!$J$4="yes",'Data Transformation'!F1596,'Data Transformation'!D1596)</f>
        <v>4.1770719999999997E-2</v>
      </c>
      <c r="I1596">
        <f t="shared" si="103"/>
        <v>76</v>
      </c>
    </row>
    <row r="1597" spans="2:9" x14ac:dyDescent="0.25">
      <c r="B1597">
        <f>IF('Input and Summary Results'!D1179=0,FALSE,'Input and Summary Results'!$B1179)</f>
        <v>76</v>
      </c>
      <c r="C1597">
        <f>IF(OR(B1597=0,'Input and Summary Results'!D1179=0,'Input and Summary Results'!D1179=""),FALSE,'Input and Summary Results'!$D1179)</f>
        <v>0.22653281</v>
      </c>
      <c r="D1597">
        <f>IF(OR(B1597=0,'Input and Summary Results'!E1179=0),FALSE,'Input and Summary Results'!$E1179)</f>
        <v>3.632498E-2</v>
      </c>
      <c r="E1597">
        <f t="shared" si="104"/>
        <v>-0.64486888782330798</v>
      </c>
      <c r="F1597">
        <f t="shared" si="105"/>
        <v>6.959275047177492E-2</v>
      </c>
      <c r="G1597">
        <f>IF('Input and Summary Results'!$J$4="yes",IF(C1597=FALSE,FALSE,IF('Data Transformation'!E1597&lt;$R$10,E1597,$R$10)),IF(C1597=FALSE,FALSE,IF(C1597&lt;$R$10,C1597,$R$10)))</f>
        <v>0.22653281</v>
      </c>
      <c r="H1597">
        <f>IF('Input and Summary Results'!$J$4="yes",'Data Transformation'!F1597,'Data Transformation'!D1597)</f>
        <v>3.632498E-2</v>
      </c>
      <c r="I1597">
        <f t="shared" si="103"/>
        <v>76</v>
      </c>
    </row>
    <row r="1598" spans="2:9" x14ac:dyDescent="0.25">
      <c r="B1598">
        <f>IF('Input and Summary Results'!D1180=0,FALSE,'Input and Summary Results'!$B1180)</f>
        <v>76</v>
      </c>
      <c r="C1598">
        <f>IF(OR(B1598=0,'Input and Summary Results'!D1180=0,'Input and Summary Results'!D1180=""),FALSE,'Input and Summary Results'!$D1180)</f>
        <v>0.23140447</v>
      </c>
      <c r="D1598">
        <f>IF(OR(B1598=0,'Input and Summary Results'!E1180=0),FALSE,'Input and Summary Results'!$E1180)</f>
        <v>6.6821370000000005E-2</v>
      </c>
      <c r="E1598">
        <f t="shared" si="104"/>
        <v>-0.63562825611208196</v>
      </c>
      <c r="F1598">
        <f t="shared" si="105"/>
        <v>0.12532374409189243</v>
      </c>
      <c r="G1598">
        <f>IF('Input and Summary Results'!$J$4="yes",IF(C1598=FALSE,FALSE,IF('Data Transformation'!E1598&lt;$R$10,E1598,$R$10)),IF(C1598=FALSE,FALSE,IF(C1598&lt;$R$10,C1598,$R$10)))</f>
        <v>0.23140447</v>
      </c>
      <c r="H1598">
        <f>IF('Input and Summary Results'!$J$4="yes",'Data Transformation'!F1598,'Data Transformation'!D1598)</f>
        <v>6.6821370000000005E-2</v>
      </c>
      <c r="I1598">
        <f t="shared" si="103"/>
        <v>76</v>
      </c>
    </row>
    <row r="1599" spans="2:9" x14ac:dyDescent="0.25">
      <c r="B1599">
        <f>IF('Input and Summary Results'!D1181=0,FALSE,'Input and Summary Results'!$B1181)</f>
        <v>76</v>
      </c>
      <c r="C1599">
        <f>IF(OR(B1599=0,'Input and Summary Results'!D1181=0,'Input and Summary Results'!D1181=""),FALSE,'Input and Summary Results'!$D1181)</f>
        <v>0.23653113000000001</v>
      </c>
      <c r="D1599">
        <f>IF(OR(B1599=0,'Input and Summary Results'!E1181=0),FALSE,'Input and Summary Results'!$E1181)</f>
        <v>4.8859699999999999E-2</v>
      </c>
      <c r="E1599">
        <f t="shared" si="104"/>
        <v>-0.62611169341444772</v>
      </c>
      <c r="F1599">
        <f t="shared" si="105"/>
        <v>8.9650397391666789E-2</v>
      </c>
      <c r="G1599">
        <f>IF('Input and Summary Results'!$J$4="yes",IF(C1599=FALSE,FALSE,IF('Data Transformation'!E1599&lt;$R$10,E1599,$R$10)),IF(C1599=FALSE,FALSE,IF(C1599&lt;$R$10,C1599,$R$10)))</f>
        <v>0.23653113000000001</v>
      </c>
      <c r="H1599">
        <f>IF('Input and Summary Results'!$J$4="yes",'Data Transformation'!F1599,'Data Transformation'!D1599)</f>
        <v>4.8859699999999999E-2</v>
      </c>
      <c r="I1599">
        <f t="shared" si="103"/>
        <v>76</v>
      </c>
    </row>
    <row r="1600" spans="2:9" x14ac:dyDescent="0.25">
      <c r="B1600">
        <f>IF('Input and Summary Results'!D1182=0,FALSE,'Input and Summary Results'!$B1182)</f>
        <v>76</v>
      </c>
      <c r="C1600">
        <f>IF(OR(B1600=0,'Input and Summary Results'!D1182=0,'Input and Summary Results'!D1182=""),FALSE,'Input and Summary Results'!$D1182)</f>
        <v>0.25542636000000002</v>
      </c>
      <c r="D1600">
        <f>IF(OR(B1600=0,'Input and Summary Results'!E1182=0),FALSE,'Input and Summary Results'!$E1182)</f>
        <v>3.3314429999999999E-2</v>
      </c>
      <c r="E1600">
        <f t="shared" si="104"/>
        <v>-0.59273428556984031</v>
      </c>
      <c r="F1600">
        <f t="shared" si="105"/>
        <v>5.6605209501478231E-2</v>
      </c>
      <c r="G1600">
        <f>IF('Input and Summary Results'!$J$4="yes",IF(C1600=FALSE,FALSE,IF('Data Transformation'!E1600&lt;$R$10,E1600,$R$10)),IF(C1600=FALSE,FALSE,IF(C1600&lt;$R$10,C1600,$R$10)))</f>
        <v>0.25542636000000002</v>
      </c>
      <c r="H1600">
        <f>IF('Input and Summary Results'!$J$4="yes",'Data Transformation'!F1600,'Data Transformation'!D1600)</f>
        <v>3.3314429999999999E-2</v>
      </c>
      <c r="I1600">
        <f t="shared" si="103"/>
        <v>76</v>
      </c>
    </row>
    <row r="1601" spans="2:9" x14ac:dyDescent="0.25">
      <c r="B1601">
        <f>IF('Input and Summary Results'!D1183=0,FALSE,'Input and Summary Results'!$B1183)</f>
        <v>76</v>
      </c>
      <c r="C1601">
        <f>IF(OR(B1601=0,'Input and Summary Results'!D1183=0,'Input and Summary Results'!D1183=""),FALSE,'Input and Summary Results'!$D1183)</f>
        <v>0.25898558999999999</v>
      </c>
      <c r="D1601">
        <f>IF(OR(B1601=0,'Input and Summary Results'!E1183=0),FALSE,'Input and Summary Results'!$E1183)</f>
        <v>7.8926140000000006E-2</v>
      </c>
      <c r="E1601">
        <f t="shared" si="104"/>
        <v>-0.5867243994615442</v>
      </c>
      <c r="F1601">
        <f t="shared" si="105"/>
        <v>0.13226197164097045</v>
      </c>
      <c r="G1601">
        <f>IF('Input and Summary Results'!$J$4="yes",IF(C1601=FALSE,FALSE,IF('Data Transformation'!E1601&lt;$R$10,E1601,$R$10)),IF(C1601=FALSE,FALSE,IF(C1601&lt;$R$10,C1601,$R$10)))</f>
        <v>0.25898558999999999</v>
      </c>
      <c r="H1601">
        <f>IF('Input and Summary Results'!$J$4="yes",'Data Transformation'!F1601,'Data Transformation'!D1601)</f>
        <v>7.8926140000000006E-2</v>
      </c>
      <c r="I1601">
        <f t="shared" si="103"/>
        <v>76</v>
      </c>
    </row>
    <row r="1602" spans="2:9" x14ac:dyDescent="0.25">
      <c r="B1602">
        <f>IF('Input and Summary Results'!D1184=0,FALSE,'Input and Summary Results'!$B1184)</f>
        <v>76</v>
      </c>
      <c r="C1602">
        <f>IF(OR(B1602=0,'Input and Summary Results'!D1184=0,'Input and Summary Results'!D1184=""),FALSE,'Input and Summary Results'!$D1184)</f>
        <v>0.29089985000000002</v>
      </c>
      <c r="D1602">
        <f>IF(OR(B1602=0,'Input and Summary Results'!E1184=0),FALSE,'Input and Summary Results'!$E1184)</f>
        <v>5.7227809999999997E-2</v>
      </c>
      <c r="E1602">
        <f t="shared" si="104"/>
        <v>-0.53625650269308889</v>
      </c>
      <c r="F1602">
        <f t="shared" si="105"/>
        <v>8.5379451175378734E-2</v>
      </c>
      <c r="G1602">
        <f>IF('Input and Summary Results'!$J$4="yes",IF(C1602=FALSE,FALSE,IF('Data Transformation'!E1602&lt;$R$10,E1602,$R$10)),IF(C1602=FALSE,FALSE,IF(C1602&lt;$R$10,C1602,$R$10)))</f>
        <v>0.29089985000000002</v>
      </c>
      <c r="H1602">
        <f>IF('Input and Summary Results'!$J$4="yes",'Data Transformation'!F1602,'Data Transformation'!D1602)</f>
        <v>5.7227809999999997E-2</v>
      </c>
      <c r="I1602">
        <f t="shared" si="103"/>
        <v>76</v>
      </c>
    </row>
    <row r="1603" spans="2:9" x14ac:dyDescent="0.25">
      <c r="B1603">
        <f>IF('Input and Summary Results'!D1185=0,FALSE,'Input and Summary Results'!$B1185)</f>
        <v>76</v>
      </c>
      <c r="C1603">
        <f>IF(OR(B1603=0,'Input and Summary Results'!D1185=0,'Input and Summary Results'!D1185=""),FALSE,'Input and Summary Results'!$D1185)</f>
        <v>0.30109005</v>
      </c>
      <c r="D1603">
        <f>IF(OR(B1603=0,'Input and Summary Results'!E1185=0),FALSE,'Input and Summary Results'!$E1185)</f>
        <v>4.4136309999999998E-2</v>
      </c>
      <c r="E1603">
        <f t="shared" si="104"/>
        <v>-0.52130359620260136</v>
      </c>
      <c r="F1603">
        <f t="shared" si="105"/>
        <v>6.3619367494874041E-2</v>
      </c>
      <c r="G1603">
        <f>IF('Input and Summary Results'!$J$4="yes",IF(C1603=FALSE,FALSE,IF('Data Transformation'!E1603&lt;$R$10,E1603,$R$10)),IF(C1603=FALSE,FALSE,IF(C1603&lt;$R$10,C1603,$R$10)))</f>
        <v>0.30109005</v>
      </c>
      <c r="H1603">
        <f>IF('Input and Summary Results'!$J$4="yes",'Data Transformation'!F1603,'Data Transformation'!D1603)</f>
        <v>4.4136309999999998E-2</v>
      </c>
      <c r="I1603">
        <f t="shared" si="103"/>
        <v>76</v>
      </c>
    </row>
    <row r="1604" spans="2:9" x14ac:dyDescent="0.25">
      <c r="B1604">
        <f>IF('Input and Summary Results'!D1186=0,FALSE,'Input and Summary Results'!$B1186)</f>
        <v>76</v>
      </c>
      <c r="C1604">
        <f>IF(OR(B1604=0,'Input and Summary Results'!D1186=0,'Input and Summary Results'!D1186=""),FALSE,'Input and Summary Results'!$D1186)</f>
        <v>0.30710837000000002</v>
      </c>
      <c r="D1604">
        <f>IF(OR(B1604=0,'Input and Summary Results'!E1186=0),FALSE,'Input and Summary Results'!$E1186)</f>
        <v>7.5761060000000005E-2</v>
      </c>
      <c r="E1604">
        <f t="shared" si="104"/>
        <v>-0.51270834703697687</v>
      </c>
      <c r="F1604">
        <f t="shared" si="105"/>
        <v>0.10706416122751719</v>
      </c>
      <c r="G1604">
        <f>IF('Input and Summary Results'!$J$4="yes",IF(C1604=FALSE,FALSE,IF('Data Transformation'!E1604&lt;$R$10,E1604,$R$10)),IF(C1604=FALSE,FALSE,IF(C1604&lt;$R$10,C1604,$R$10)))</f>
        <v>0.30710837000000002</v>
      </c>
      <c r="H1604">
        <f>IF('Input and Summary Results'!$J$4="yes",'Data Transformation'!F1604,'Data Transformation'!D1604)</f>
        <v>7.5761060000000005E-2</v>
      </c>
      <c r="I1604">
        <f t="shared" si="103"/>
        <v>76</v>
      </c>
    </row>
    <row r="1605" spans="2:9" x14ac:dyDescent="0.25">
      <c r="B1605">
        <f>IF('Input and Summary Results'!D1187=0,FALSE,'Input and Summary Results'!$B1187)</f>
        <v>76</v>
      </c>
      <c r="C1605">
        <f>IF(OR(B1605=0,'Input and Summary Results'!D1187=0,'Input and Summary Results'!D1187=""),FALSE,'Input and Summary Results'!$D1187)</f>
        <v>0.49620585</v>
      </c>
      <c r="D1605">
        <f>IF(OR(B1605=0,'Input and Summary Results'!E1187=0),FALSE,'Input and Summary Results'!$E1187)</f>
        <v>3.5001360000000002E-2</v>
      </c>
      <c r="E1605">
        <f t="shared" si="104"/>
        <v>-0.30433811993534782</v>
      </c>
      <c r="F1605">
        <f t="shared" si="105"/>
        <v>3.0613484786606207E-2</v>
      </c>
      <c r="G1605">
        <f>IF('Input and Summary Results'!$J$4="yes",IF(C1605=FALSE,FALSE,IF('Data Transformation'!E1605&lt;$R$10,E1605,$R$10)),IF(C1605=FALSE,FALSE,IF(C1605&lt;$R$10,C1605,$R$10)))</f>
        <v>0.49620585</v>
      </c>
      <c r="H1605">
        <f>IF('Input and Summary Results'!$J$4="yes",'Data Transformation'!F1605,'Data Transformation'!D1605)</f>
        <v>3.5001360000000002E-2</v>
      </c>
      <c r="I1605">
        <f t="shared" ref="I1605:I1668" si="106">IF(G1605=FALSE,"",B1605)</f>
        <v>76</v>
      </c>
    </row>
    <row r="1606" spans="2:9" x14ac:dyDescent="0.25">
      <c r="B1606">
        <f>IF('Input and Summary Results'!D1188=0,FALSE,'Input and Summary Results'!$B1188)</f>
        <v>76</v>
      </c>
      <c r="C1606">
        <f>IF(OR(B1606=0,'Input and Summary Results'!D1188=0,'Input and Summary Results'!D1188=""),FALSE,'Input and Summary Results'!$D1188)</f>
        <v>0.52658426999999997</v>
      </c>
      <c r="D1606">
        <f>IF(OR(B1606=0,'Input and Summary Results'!E1188=0),FALSE,'Input and Summary Results'!$E1188)</f>
        <v>4.8808499999999998E-2</v>
      </c>
      <c r="E1606">
        <f t="shared" si="104"/>
        <v>-0.27853211817760182</v>
      </c>
      <c r="F1606">
        <f t="shared" si="105"/>
        <v>4.0226968800264391E-2</v>
      </c>
      <c r="G1606">
        <f>IF('Input and Summary Results'!$J$4="yes",IF(C1606=FALSE,FALSE,IF('Data Transformation'!E1606&lt;$R$10,E1606,$R$10)),IF(C1606=FALSE,FALSE,IF(C1606&lt;$R$10,C1606,$R$10)))</f>
        <v>0.52658426999999997</v>
      </c>
      <c r="H1606">
        <f>IF('Input and Summary Results'!$J$4="yes",'Data Transformation'!F1606,'Data Transformation'!D1606)</f>
        <v>4.8808499999999998E-2</v>
      </c>
      <c r="I1606">
        <f t="shared" si="106"/>
        <v>76</v>
      </c>
    </row>
    <row r="1607" spans="2:9" x14ac:dyDescent="0.25">
      <c r="B1607">
        <f>IF('Input and Summary Results'!D1189=0,FALSE,'Input and Summary Results'!$B1189)</f>
        <v>76</v>
      </c>
      <c r="C1607">
        <f>IF(OR(B1607=0,'Input and Summary Results'!D1189=0,'Input and Summary Results'!D1189=""),FALSE,'Input and Summary Results'!$D1189)</f>
        <v>0.66497212000000006</v>
      </c>
      <c r="D1607">
        <f>IF(OR(B1607=0,'Input and Summary Results'!E1189=0),FALSE,'Input and Summary Results'!$E1189)</f>
        <v>6.9628300000000004E-2</v>
      </c>
      <c r="E1607">
        <f t="shared" si="104"/>
        <v>-0.17719656279310303</v>
      </c>
      <c r="F1607">
        <f t="shared" si="105"/>
        <v>4.5443532579982453E-2</v>
      </c>
      <c r="G1607">
        <f>IF('Input and Summary Results'!$J$4="yes",IF(C1607=FALSE,FALSE,IF('Data Transformation'!E1607&lt;$R$10,E1607,$R$10)),IF(C1607=FALSE,FALSE,IF(C1607&lt;$R$10,C1607,$R$10)))</f>
        <v>0.66497212000000006</v>
      </c>
      <c r="H1607">
        <f>IF('Input and Summary Results'!$J$4="yes",'Data Transformation'!F1607,'Data Transformation'!D1607)</f>
        <v>6.9628300000000004E-2</v>
      </c>
      <c r="I1607">
        <f t="shared" si="106"/>
        <v>76</v>
      </c>
    </row>
    <row r="1608" spans="2:9" x14ac:dyDescent="0.25">
      <c r="B1608">
        <f>IF('Input and Summary Results'!D1190=0,FALSE,'Input and Summary Results'!$B1190)</f>
        <v>76</v>
      </c>
      <c r="C1608">
        <f>IF(OR(B1608=0,'Input and Summary Results'!D1190=0,'Input and Summary Results'!D1190=""),FALSE,'Input and Summary Results'!$D1190)</f>
        <v>0.81739455000000005</v>
      </c>
      <c r="D1608">
        <f>IF(OR(B1608=0,'Input and Summary Results'!E1190=0),FALSE,'Input and Summary Results'!$E1190)</f>
        <v>3.474903E-2</v>
      </c>
      <c r="E1608">
        <f t="shared" si="104"/>
        <v>-8.7568262284832762E-2</v>
      </c>
      <c r="F1608">
        <f t="shared" si="105"/>
        <v>1.8450182986906385E-2</v>
      </c>
      <c r="G1608">
        <f>IF('Input and Summary Results'!$J$4="yes",IF(C1608=FALSE,FALSE,IF('Data Transformation'!E1608&lt;$R$10,E1608,$R$10)),IF(C1608=FALSE,FALSE,IF(C1608&lt;$R$10,C1608,$R$10)))</f>
        <v>0.81739455000000005</v>
      </c>
      <c r="H1608">
        <f>IF('Input and Summary Results'!$J$4="yes",'Data Transformation'!F1608,'Data Transformation'!D1608)</f>
        <v>3.474903E-2</v>
      </c>
      <c r="I1608">
        <f t="shared" si="106"/>
        <v>76</v>
      </c>
    </row>
    <row r="1609" spans="2:9" x14ac:dyDescent="0.25">
      <c r="B1609">
        <f>IF('Input and Summary Results'!D1191=0,FALSE,'Input and Summary Results'!$B1191)</f>
        <v>76</v>
      </c>
      <c r="C1609">
        <f>IF(OR(B1609=0,'Input and Summary Results'!D1191=0,'Input and Summary Results'!D1191=""),FALSE,'Input and Summary Results'!$D1191)</f>
        <v>0.94189202999999999</v>
      </c>
      <c r="D1609">
        <f>IF(OR(B1609=0,'Input and Summary Results'!E1191=0),FALSE,'Input and Summary Results'!$E1191)</f>
        <v>5.860655E-2</v>
      </c>
      <c r="E1609">
        <f t="shared" si="104"/>
        <v>-2.5998877953063191E-2</v>
      </c>
      <c r="F1609">
        <f t="shared" si="105"/>
        <v>2.7004414401935219E-2</v>
      </c>
      <c r="G1609">
        <f>IF('Input and Summary Results'!$J$4="yes",IF(C1609=FALSE,FALSE,IF('Data Transformation'!E1609&lt;$R$10,E1609,$R$10)),IF(C1609=FALSE,FALSE,IF(C1609&lt;$R$10,C1609,$R$10)))</f>
        <v>0.94189202999999999</v>
      </c>
      <c r="H1609">
        <f>IF('Input and Summary Results'!$J$4="yes",'Data Transformation'!F1609,'Data Transformation'!D1609)</f>
        <v>5.860655E-2</v>
      </c>
      <c r="I1609">
        <f t="shared" si="106"/>
        <v>76</v>
      </c>
    </row>
    <row r="1610" spans="2:9" x14ac:dyDescent="0.25">
      <c r="B1610">
        <f>IF('Input and Summary Results'!D1192=0,FALSE,'Input and Summary Results'!$B1192)</f>
        <v>76</v>
      </c>
      <c r="C1610">
        <f>IF(OR(B1610=0,'Input and Summary Results'!D1192=0,'Input and Summary Results'!D1192=""),FALSE,'Input and Summary Results'!$D1192)</f>
        <v>0.95279581000000002</v>
      </c>
      <c r="D1610">
        <f>IF(OR(B1610=0,'Input and Summary Results'!E1192=0),FALSE,'Input and Summary Results'!$E1192)</f>
        <v>6.7751210000000006E-2</v>
      </c>
      <c r="E1610">
        <f t="shared" si="104"/>
        <v>-2.100016136772254E-2</v>
      </c>
      <c r="F1610">
        <f t="shared" si="105"/>
        <v>3.0860783424309979E-2</v>
      </c>
      <c r="G1610">
        <f>IF('Input and Summary Results'!$J$4="yes",IF(C1610=FALSE,FALSE,IF('Data Transformation'!E1610&lt;$R$10,E1610,$R$10)),IF(C1610=FALSE,FALSE,IF(C1610&lt;$R$10,C1610,$R$10)))</f>
        <v>0.95279581000000002</v>
      </c>
      <c r="H1610">
        <f>IF('Input and Summary Results'!$J$4="yes",'Data Transformation'!F1610,'Data Transformation'!D1610)</f>
        <v>6.7751210000000006E-2</v>
      </c>
      <c r="I1610">
        <f t="shared" si="106"/>
        <v>76</v>
      </c>
    </row>
    <row r="1611" spans="2:9" x14ac:dyDescent="0.25">
      <c r="B1611">
        <f>IF('Input and Summary Results'!D1193=0,FALSE,'Input and Summary Results'!$B1193)</f>
        <v>77</v>
      </c>
      <c r="C1611">
        <f>IF(OR(B1611=0,'Input and Summary Results'!D1193=0,'Input and Summary Results'!D1193=""),FALSE,'Input and Summary Results'!$D1193)</f>
        <v>0.65835935000000001</v>
      </c>
      <c r="D1611">
        <f>IF(OR(B1611=0,'Input and Summary Results'!E1193=0),FALSE,'Input and Summary Results'!$E1193)</f>
        <v>4.8515309999999999E-2</v>
      </c>
      <c r="E1611">
        <f t="shared" si="104"/>
        <v>-0.18153699221817129</v>
      </c>
      <c r="F1611">
        <f t="shared" si="105"/>
        <v>3.1981993633112368E-2</v>
      </c>
      <c r="G1611">
        <f>IF('Input and Summary Results'!$J$4="yes",IF(C1611=FALSE,FALSE,IF('Data Transformation'!E1611&lt;$R$10,E1611,$R$10)),IF(C1611=FALSE,FALSE,IF(C1611&lt;$R$10,C1611,$R$10)))</f>
        <v>0.65835935000000001</v>
      </c>
      <c r="H1611">
        <f>IF('Input and Summary Results'!$J$4="yes",'Data Transformation'!F1611,'Data Transformation'!D1611)</f>
        <v>4.8515309999999999E-2</v>
      </c>
      <c r="I1611">
        <f t="shared" si="106"/>
        <v>77</v>
      </c>
    </row>
    <row r="1612" spans="2:9" x14ac:dyDescent="0.25">
      <c r="B1612">
        <f>IF('Input and Summary Results'!D1194=0,FALSE,'Input and Summary Results'!$B1194)</f>
        <v>77</v>
      </c>
      <c r="C1612">
        <f>IF(OR(B1612=0,'Input and Summary Results'!D1194=0,'Input and Summary Results'!D1194=""),FALSE,'Input and Summary Results'!$D1194)</f>
        <v>0.67889949999999999</v>
      </c>
      <c r="D1612">
        <f>IF(OR(B1612=0,'Input and Summary Results'!E1194=0),FALSE,'Input and Summary Results'!$E1194)</f>
        <v>6.4273830000000004E-2</v>
      </c>
      <c r="E1612">
        <f t="shared" si="104"/>
        <v>-0.16819451117731163</v>
      </c>
      <c r="F1612">
        <f t="shared" si="105"/>
        <v>4.1088323411638983E-2</v>
      </c>
      <c r="G1612">
        <f>IF('Input and Summary Results'!$J$4="yes",IF(C1612=FALSE,FALSE,IF('Data Transformation'!E1612&lt;$R$10,E1612,$R$10)),IF(C1612=FALSE,FALSE,IF(C1612&lt;$R$10,C1612,$R$10)))</f>
        <v>0.67889949999999999</v>
      </c>
      <c r="H1612">
        <f>IF('Input and Summary Results'!$J$4="yes",'Data Transformation'!F1612,'Data Transformation'!D1612)</f>
        <v>6.4273830000000004E-2</v>
      </c>
      <c r="I1612">
        <f t="shared" si="106"/>
        <v>77</v>
      </c>
    </row>
    <row r="1613" spans="2:9" x14ac:dyDescent="0.25">
      <c r="B1613">
        <f>IF('Input and Summary Results'!D1195=0,FALSE,'Input and Summary Results'!$B1195)</f>
        <v>77</v>
      </c>
      <c r="C1613">
        <f>IF(OR(B1613=0,'Input and Summary Results'!D1195=0,'Input and Summary Results'!D1195=""),FALSE,'Input and Summary Results'!$D1195)</f>
        <v>0.68330964999999999</v>
      </c>
      <c r="D1613">
        <f>IF(OR(B1613=0,'Input and Summary Results'!E1195=0),FALSE,'Input and Summary Results'!$E1195)</f>
        <v>5.4982370000000003E-2</v>
      </c>
      <c r="E1613">
        <f t="shared" si="104"/>
        <v>-0.16538244593594437</v>
      </c>
      <c r="F1613">
        <f t="shared" si="105"/>
        <v>3.4921720452799107E-2</v>
      </c>
      <c r="G1613">
        <f>IF('Input and Summary Results'!$J$4="yes",IF(C1613=FALSE,FALSE,IF('Data Transformation'!E1613&lt;$R$10,E1613,$R$10)),IF(C1613=FALSE,FALSE,IF(C1613&lt;$R$10,C1613,$R$10)))</f>
        <v>0.68330964999999999</v>
      </c>
      <c r="H1613">
        <f>IF('Input and Summary Results'!$J$4="yes",'Data Transformation'!F1613,'Data Transformation'!D1613)</f>
        <v>5.4982370000000003E-2</v>
      </c>
      <c r="I1613">
        <f t="shared" si="106"/>
        <v>77</v>
      </c>
    </row>
    <row r="1614" spans="2:9" x14ac:dyDescent="0.25">
      <c r="B1614">
        <f>IF('Input and Summary Results'!D1196=0,FALSE,'Input and Summary Results'!$B1196)</f>
        <v>77</v>
      </c>
      <c r="C1614">
        <f>IF(OR(B1614=0,'Input and Summary Results'!D1196=0,'Input and Summary Results'!D1196=""),FALSE,'Input and Summary Results'!$D1196)</f>
        <v>0.68806780999999995</v>
      </c>
      <c r="D1614">
        <f>IF(OR(B1614=0,'Input and Summary Results'!E1196=0),FALSE,'Input and Summary Results'!$E1196)</f>
        <v>8.3015270000000002E-2</v>
      </c>
      <c r="E1614">
        <f t="shared" si="104"/>
        <v>-0.16236875935514861</v>
      </c>
      <c r="F1614">
        <f t="shared" si="105"/>
        <v>5.2362029812148901E-2</v>
      </c>
      <c r="G1614">
        <f>IF('Input and Summary Results'!$J$4="yes",IF(C1614=FALSE,FALSE,IF('Data Transformation'!E1614&lt;$R$10,E1614,$R$10)),IF(C1614=FALSE,FALSE,IF(C1614&lt;$R$10,C1614,$R$10)))</f>
        <v>0.68806780999999995</v>
      </c>
      <c r="H1614">
        <f>IF('Input and Summary Results'!$J$4="yes",'Data Transformation'!F1614,'Data Transformation'!D1614)</f>
        <v>8.3015270000000002E-2</v>
      </c>
      <c r="I1614">
        <f t="shared" si="106"/>
        <v>77</v>
      </c>
    </row>
    <row r="1615" spans="2:9" x14ac:dyDescent="0.25">
      <c r="B1615">
        <f>IF('Input and Summary Results'!D1197=0,FALSE,'Input and Summary Results'!$B1197)</f>
        <v>77</v>
      </c>
      <c r="C1615">
        <f>IF(OR(B1615=0,'Input and Summary Results'!D1197=0,'Input and Summary Results'!D1197=""),FALSE,'Input and Summary Results'!$D1197)</f>
        <v>0.69664932999999996</v>
      </c>
      <c r="D1615">
        <f>IF(OR(B1615=0,'Input and Summary Results'!E1197=0),FALSE,'Input and Summary Results'!$E1197)</f>
        <v>8.5771970000000003E-2</v>
      </c>
      <c r="E1615">
        <f t="shared" si="104"/>
        <v>-0.15698577623399471</v>
      </c>
      <c r="F1615">
        <f t="shared" si="105"/>
        <v>5.3434394288443522E-2</v>
      </c>
      <c r="G1615">
        <f>IF('Input and Summary Results'!$J$4="yes",IF(C1615=FALSE,FALSE,IF('Data Transformation'!E1615&lt;$R$10,E1615,$R$10)),IF(C1615=FALSE,FALSE,IF(C1615&lt;$R$10,C1615,$R$10)))</f>
        <v>0.69664932999999996</v>
      </c>
      <c r="H1615">
        <f>IF('Input and Summary Results'!$J$4="yes",'Data Transformation'!F1615,'Data Transformation'!D1615)</f>
        <v>8.5771970000000003E-2</v>
      </c>
      <c r="I1615">
        <f t="shared" si="106"/>
        <v>77</v>
      </c>
    </row>
    <row r="1616" spans="2:9" x14ac:dyDescent="0.25">
      <c r="B1616">
        <f>IF('Input and Summary Results'!D1198=0,FALSE,'Input and Summary Results'!$B1198)</f>
        <v>77</v>
      </c>
      <c r="C1616">
        <f>IF(OR(B1616=0,'Input and Summary Results'!D1198=0,'Input and Summary Results'!D1198=""),FALSE,'Input and Summary Results'!$D1198)</f>
        <v>0.73808156000000003</v>
      </c>
      <c r="D1616">
        <f>IF(OR(B1616=0,'Input and Summary Results'!E1198=0),FALSE,'Input and Summary Results'!$E1198)</f>
        <v>5.8572609999999997E-2</v>
      </c>
      <c r="E1616">
        <f t="shared" si="104"/>
        <v>-0.13189564481542618</v>
      </c>
      <c r="F1616">
        <f t="shared" si="105"/>
        <v>3.4441332933449788E-2</v>
      </c>
      <c r="G1616">
        <f>IF('Input and Summary Results'!$J$4="yes",IF(C1616=FALSE,FALSE,IF('Data Transformation'!E1616&lt;$R$10,E1616,$R$10)),IF(C1616=FALSE,FALSE,IF(C1616&lt;$R$10,C1616,$R$10)))</f>
        <v>0.73808156000000003</v>
      </c>
      <c r="H1616">
        <f>IF('Input and Summary Results'!$J$4="yes",'Data Transformation'!F1616,'Data Transformation'!D1616)</f>
        <v>5.8572609999999997E-2</v>
      </c>
      <c r="I1616">
        <f t="shared" si="106"/>
        <v>77</v>
      </c>
    </row>
    <row r="1617" spans="2:9" x14ac:dyDescent="0.25">
      <c r="B1617">
        <f>IF('Input and Summary Results'!D1199=0,FALSE,'Input and Summary Results'!$B1199)</f>
        <v>77</v>
      </c>
      <c r="C1617">
        <f>IF(OR(B1617=0,'Input and Summary Results'!D1199=0,'Input and Summary Results'!D1199=""),FALSE,'Input and Summary Results'!$D1199)</f>
        <v>0.75381564000000001</v>
      </c>
      <c r="D1617">
        <f>IF(OR(B1617=0,'Input and Summary Results'!E1199=0),FALSE,'Input and Summary Results'!$E1199)</f>
        <v>5.6954339999999999E-2</v>
      </c>
      <c r="E1617">
        <f t="shared" si="104"/>
        <v>-0.12273485614718165</v>
      </c>
      <c r="F1617">
        <f t="shared" si="105"/>
        <v>3.2790754460865254E-2</v>
      </c>
      <c r="G1617">
        <f>IF('Input and Summary Results'!$J$4="yes",IF(C1617=FALSE,FALSE,IF('Data Transformation'!E1617&lt;$R$10,E1617,$R$10)),IF(C1617=FALSE,FALSE,IF(C1617&lt;$R$10,C1617,$R$10)))</f>
        <v>0.75381564000000001</v>
      </c>
      <c r="H1617">
        <f>IF('Input and Summary Results'!$J$4="yes",'Data Transformation'!F1617,'Data Transformation'!D1617)</f>
        <v>5.6954339999999999E-2</v>
      </c>
      <c r="I1617">
        <f t="shared" si="106"/>
        <v>77</v>
      </c>
    </row>
    <row r="1618" spans="2:9" x14ac:dyDescent="0.25">
      <c r="B1618">
        <f>IF('Input and Summary Results'!D1200=0,FALSE,'Input and Summary Results'!$B1200)</f>
        <v>77</v>
      </c>
      <c r="C1618">
        <f>IF(OR(B1618=0,'Input and Summary Results'!D1200=0,'Input and Summary Results'!D1200=""),FALSE,'Input and Summary Results'!$D1200)</f>
        <v>0.76342107999999997</v>
      </c>
      <c r="D1618">
        <f>IF(OR(B1618=0,'Input and Summary Results'!E1200=0),FALSE,'Input and Summary Results'!$E1200)</f>
        <v>4.6762159999999997E-2</v>
      </c>
      <c r="E1618">
        <f t="shared" si="104"/>
        <v>-0.11723585224481642</v>
      </c>
      <c r="F1618">
        <f t="shared" si="105"/>
        <v>2.6583988799470926E-2</v>
      </c>
      <c r="G1618">
        <f>IF('Input and Summary Results'!$J$4="yes",IF(C1618=FALSE,FALSE,IF('Data Transformation'!E1618&lt;$R$10,E1618,$R$10)),IF(C1618=FALSE,FALSE,IF(C1618&lt;$R$10,C1618,$R$10)))</f>
        <v>0.76342107999999997</v>
      </c>
      <c r="H1618">
        <f>IF('Input and Summary Results'!$J$4="yes",'Data Transformation'!F1618,'Data Transformation'!D1618)</f>
        <v>4.6762159999999997E-2</v>
      </c>
      <c r="I1618">
        <f t="shared" si="106"/>
        <v>77</v>
      </c>
    </row>
    <row r="1619" spans="2:9" x14ac:dyDescent="0.25">
      <c r="B1619">
        <f>IF('Input and Summary Results'!D1201=0,FALSE,'Input and Summary Results'!$B1201)</f>
        <v>77</v>
      </c>
      <c r="C1619">
        <f>IF(OR(B1619=0,'Input and Summary Results'!D1201=0,'Input and Summary Results'!D1201=""),FALSE,'Input and Summary Results'!$D1201)</f>
        <v>0.80294078000000002</v>
      </c>
      <c r="D1619">
        <f>IF(OR(B1619=0,'Input and Summary Results'!E1201=0),FALSE,'Input and Summary Results'!$E1201)</f>
        <v>6.8202520000000003E-2</v>
      </c>
      <c r="E1619">
        <f t="shared" si="104"/>
        <v>-9.5316484444395097E-2</v>
      </c>
      <c r="F1619">
        <f t="shared" si="105"/>
        <v>3.6864354653901123E-2</v>
      </c>
      <c r="G1619">
        <f>IF('Input and Summary Results'!$J$4="yes",IF(C1619=FALSE,FALSE,IF('Data Transformation'!E1619&lt;$R$10,E1619,$R$10)),IF(C1619=FALSE,FALSE,IF(C1619&lt;$R$10,C1619,$R$10)))</f>
        <v>0.80294078000000002</v>
      </c>
      <c r="H1619">
        <f>IF('Input and Summary Results'!$J$4="yes",'Data Transformation'!F1619,'Data Transformation'!D1619)</f>
        <v>6.8202520000000003E-2</v>
      </c>
      <c r="I1619">
        <f t="shared" si="106"/>
        <v>77</v>
      </c>
    </row>
    <row r="1620" spans="2:9" x14ac:dyDescent="0.25">
      <c r="B1620">
        <f>IF('Input and Summary Results'!D1202=0,FALSE,'Input and Summary Results'!$B1202)</f>
        <v>77</v>
      </c>
      <c r="C1620">
        <f>IF(OR(B1620=0,'Input and Summary Results'!D1202=0,'Input and Summary Results'!D1202=""),FALSE,'Input and Summary Results'!$D1202)</f>
        <v>0.80559804000000002</v>
      </c>
      <c r="D1620">
        <f>IF(OR(B1620=0,'Input and Summary Results'!E1202=0),FALSE,'Input and Summary Results'!$E1202)</f>
        <v>9.5514020000000005E-2</v>
      </c>
      <c r="E1620">
        <f t="shared" si="104"/>
        <v>-9.3881599080828701E-2</v>
      </c>
      <c r="F1620">
        <f t="shared" si="105"/>
        <v>5.1456287902587251E-2</v>
      </c>
      <c r="G1620">
        <f>IF('Input and Summary Results'!$J$4="yes",IF(C1620=FALSE,FALSE,IF('Data Transformation'!E1620&lt;$R$10,E1620,$R$10)),IF(C1620=FALSE,FALSE,IF(C1620&lt;$R$10,C1620,$R$10)))</f>
        <v>0.80559804000000002</v>
      </c>
      <c r="H1620">
        <f>IF('Input and Summary Results'!$J$4="yes",'Data Transformation'!F1620,'Data Transformation'!D1620)</f>
        <v>9.5514020000000005E-2</v>
      </c>
      <c r="I1620">
        <f t="shared" si="106"/>
        <v>77</v>
      </c>
    </row>
    <row r="1621" spans="2:9" x14ac:dyDescent="0.25">
      <c r="B1621">
        <f>IF('Input and Summary Results'!D1203=0,FALSE,'Input and Summary Results'!$B1203)</f>
        <v>77</v>
      </c>
      <c r="C1621">
        <f>IF(OR(B1621=0,'Input and Summary Results'!D1203=0,'Input and Summary Results'!D1203=""),FALSE,'Input and Summary Results'!$D1203)</f>
        <v>0.83110625000000005</v>
      </c>
      <c r="D1621">
        <f>IF(OR(B1621=0,'Input and Summary Results'!E1203=0),FALSE,'Input and Summary Results'!$E1203)</f>
        <v>7.1564160000000002E-2</v>
      </c>
      <c r="E1621">
        <f t="shared" si="104"/>
        <v>-8.0343451740525179E-2</v>
      </c>
      <c r="F1621">
        <f t="shared" si="105"/>
        <v>3.7370487154921528E-2</v>
      </c>
      <c r="G1621">
        <f>IF('Input and Summary Results'!$J$4="yes",IF(C1621=FALSE,FALSE,IF('Data Transformation'!E1621&lt;$R$10,E1621,$R$10)),IF(C1621=FALSE,FALSE,IF(C1621&lt;$R$10,C1621,$R$10)))</f>
        <v>0.83110625000000005</v>
      </c>
      <c r="H1621">
        <f>IF('Input and Summary Results'!$J$4="yes",'Data Transformation'!F1621,'Data Transformation'!D1621)</f>
        <v>7.1564160000000002E-2</v>
      </c>
      <c r="I1621">
        <f t="shared" si="106"/>
        <v>77</v>
      </c>
    </row>
    <row r="1622" spans="2:9" x14ac:dyDescent="0.25">
      <c r="B1622">
        <f>IF('Input and Summary Results'!D1204=0,FALSE,'Input and Summary Results'!$B1204)</f>
        <v>77</v>
      </c>
      <c r="C1622">
        <f>IF(OR(B1622=0,'Input and Summary Results'!D1204=0,'Input and Summary Results'!D1204=""),FALSE,'Input and Summary Results'!$D1204)</f>
        <v>0.83568357999999998</v>
      </c>
      <c r="D1622">
        <f>IF(OR(B1622=0,'Input and Summary Results'!E1204=0),FALSE,'Input and Summary Results'!$E1204)</f>
        <v>7.7310649999999995E-2</v>
      </c>
      <c r="E1622">
        <f t="shared" si="104"/>
        <v>-7.795813102111214E-2</v>
      </c>
      <c r="F1622">
        <f t="shared" si="105"/>
        <v>4.0150151209145453E-2</v>
      </c>
      <c r="G1622">
        <f>IF('Input and Summary Results'!$J$4="yes",IF(C1622=FALSE,FALSE,IF('Data Transformation'!E1622&lt;$R$10,E1622,$R$10)),IF(C1622=FALSE,FALSE,IF(C1622&lt;$R$10,C1622,$R$10)))</f>
        <v>0.83568357999999998</v>
      </c>
      <c r="H1622">
        <f>IF('Input and Summary Results'!$J$4="yes",'Data Transformation'!F1622,'Data Transformation'!D1622)</f>
        <v>7.7310649999999995E-2</v>
      </c>
      <c r="I1622">
        <f t="shared" si="106"/>
        <v>77</v>
      </c>
    </row>
    <row r="1623" spans="2:9" x14ac:dyDescent="0.25">
      <c r="B1623">
        <f>IF('Input and Summary Results'!D1205=0,FALSE,'Input and Summary Results'!$B1205)</f>
        <v>77</v>
      </c>
      <c r="C1623">
        <f>IF(OR(B1623=0,'Input and Summary Results'!D1205=0,'Input and Summary Results'!D1205=""),FALSE,'Input and Summary Results'!$D1205)</f>
        <v>0.87442209000000004</v>
      </c>
      <c r="D1623">
        <f>IF(OR(B1623=0,'Input and Summary Results'!E1205=0),FALSE,'Input and Summary Results'!$E1205)</f>
        <v>7.231638E-2</v>
      </c>
      <c r="E1623">
        <f t="shared" si="104"/>
        <v>-5.827887959915188E-2</v>
      </c>
      <c r="F1623">
        <f t="shared" si="105"/>
        <v>3.5892630434347789E-2</v>
      </c>
      <c r="G1623">
        <f>IF('Input and Summary Results'!$J$4="yes",IF(C1623=FALSE,FALSE,IF('Data Transformation'!E1623&lt;$R$10,E1623,$R$10)),IF(C1623=FALSE,FALSE,IF(C1623&lt;$R$10,C1623,$R$10)))</f>
        <v>0.87442209000000004</v>
      </c>
      <c r="H1623">
        <f>IF('Input and Summary Results'!$J$4="yes",'Data Transformation'!F1623,'Data Transformation'!D1623)</f>
        <v>7.231638E-2</v>
      </c>
      <c r="I1623">
        <f t="shared" si="106"/>
        <v>77</v>
      </c>
    </row>
    <row r="1624" spans="2:9" x14ac:dyDescent="0.25">
      <c r="B1624">
        <f>IF('Input and Summary Results'!D1206=0,FALSE,'Input and Summary Results'!$B1206)</f>
        <v>77</v>
      </c>
      <c r="C1624">
        <f>IF(OR(B1624=0,'Input and Summary Results'!D1206=0,'Input and Summary Results'!D1206=""),FALSE,'Input and Summary Results'!$D1206)</f>
        <v>0.88533306000000001</v>
      </c>
      <c r="D1624">
        <f>IF(OR(B1624=0,'Input and Summary Results'!E1206=0),FALSE,'Input and Summary Results'!$E1206)</f>
        <v>8.2330310000000004E-2</v>
      </c>
      <c r="E1624">
        <f t="shared" si="104"/>
        <v>-5.289331810558396E-2</v>
      </c>
      <c r="F1624">
        <f t="shared" si="105"/>
        <v>4.0359223160603537E-2</v>
      </c>
      <c r="G1624">
        <f>IF('Input and Summary Results'!$J$4="yes",IF(C1624=FALSE,FALSE,IF('Data Transformation'!E1624&lt;$R$10,E1624,$R$10)),IF(C1624=FALSE,FALSE,IF(C1624&lt;$R$10,C1624,$R$10)))</f>
        <v>0.88533306000000001</v>
      </c>
      <c r="H1624">
        <f>IF('Input and Summary Results'!$J$4="yes",'Data Transformation'!F1624,'Data Transformation'!D1624)</f>
        <v>8.2330310000000004E-2</v>
      </c>
      <c r="I1624">
        <f t="shared" si="106"/>
        <v>77</v>
      </c>
    </row>
    <row r="1625" spans="2:9" x14ac:dyDescent="0.25">
      <c r="B1625">
        <f>IF('Input and Summary Results'!D1207=0,FALSE,'Input and Summary Results'!$B1207)</f>
        <v>77</v>
      </c>
      <c r="C1625">
        <f>IF(OR(B1625=0,'Input and Summary Results'!D1207=0,'Input and Summary Results'!D1207=""),FALSE,'Input and Summary Results'!$D1207)</f>
        <v>0.98735435000000005</v>
      </c>
      <c r="D1625">
        <f>IF(OR(B1625=0,'Input and Summary Results'!E1207=0),FALSE,'Input and Summary Results'!$E1207)</f>
        <v>8.9920940000000005E-2</v>
      </c>
      <c r="E1625">
        <f t="shared" si="104"/>
        <v>-5.5269561132523992E-3</v>
      </c>
      <c r="F1625">
        <f t="shared" si="105"/>
        <v>3.9525513773246652E-2</v>
      </c>
      <c r="G1625">
        <f>IF('Input and Summary Results'!$J$4="yes",IF(C1625=FALSE,FALSE,IF('Data Transformation'!E1625&lt;$R$10,E1625,$R$10)),IF(C1625=FALSE,FALSE,IF(C1625&lt;$R$10,C1625,$R$10)))</f>
        <v>0.98735435000000005</v>
      </c>
      <c r="H1625">
        <f>IF('Input and Summary Results'!$J$4="yes",'Data Transformation'!F1625,'Data Transformation'!D1625)</f>
        <v>8.9920940000000005E-2</v>
      </c>
      <c r="I1625">
        <f t="shared" si="106"/>
        <v>77</v>
      </c>
    </row>
    <row r="1626" spans="2:9" x14ac:dyDescent="0.25">
      <c r="B1626">
        <f>IF('Input and Summary Results'!D1208=0,FALSE,'Input and Summary Results'!$B1208)</f>
        <v>77</v>
      </c>
      <c r="C1626">
        <f>IF(OR(B1626=0,'Input and Summary Results'!D1208=0,'Input and Summary Results'!D1208=""),FALSE,'Input and Summary Results'!$D1208)</f>
        <v>1.06281034</v>
      </c>
      <c r="D1626">
        <f>IF(OR(B1626=0,'Input and Summary Results'!E1208=0),FALSE,'Input and Summary Results'!$E1208)</f>
        <v>6.9612380000000001E-2</v>
      </c>
      <c r="E1626">
        <f t="shared" si="104"/>
        <v>2.6455770976382943E-2</v>
      </c>
      <c r="F1626">
        <f t="shared" si="105"/>
        <v>2.8426306917563489E-2</v>
      </c>
      <c r="G1626">
        <f>IF('Input and Summary Results'!$J$4="yes",IF(C1626=FALSE,FALSE,IF('Data Transformation'!E1626&lt;$R$10,E1626,$R$10)),IF(C1626=FALSE,FALSE,IF(C1626&lt;$R$10,C1626,$R$10)))</f>
        <v>1.06281034</v>
      </c>
      <c r="H1626">
        <f>IF('Input and Summary Results'!$J$4="yes",'Data Transformation'!F1626,'Data Transformation'!D1626)</f>
        <v>6.9612380000000001E-2</v>
      </c>
      <c r="I1626">
        <f t="shared" si="106"/>
        <v>77</v>
      </c>
    </row>
    <row r="1627" spans="2:9" x14ac:dyDescent="0.25">
      <c r="B1627">
        <f>IF('Input and Summary Results'!D1209=0,FALSE,'Input and Summary Results'!$B1209)</f>
        <v>77</v>
      </c>
      <c r="C1627">
        <f>IF(OR(B1627=0,'Input and Summary Results'!D1209=0,'Input and Summary Results'!D1209=""),FALSE,'Input and Summary Results'!$D1209)</f>
        <v>1.1979441200000001</v>
      </c>
      <c r="D1627">
        <f>IF(OR(B1627=0,'Input and Summary Results'!E1209=0),FALSE,'Input and Summary Results'!$E1209)</f>
        <v>8.8267899999999996E-2</v>
      </c>
      <c r="E1627">
        <f t="shared" si="104"/>
        <v>7.8436560172108663E-2</v>
      </c>
      <c r="F1627">
        <f t="shared" si="105"/>
        <v>3.1978343530748327E-2</v>
      </c>
      <c r="G1627">
        <f>IF('Input and Summary Results'!$J$4="yes",IF(C1627=FALSE,FALSE,IF('Data Transformation'!E1627&lt;$R$10,E1627,$R$10)),IF(C1627=FALSE,FALSE,IF(C1627&lt;$R$10,C1627,$R$10)))</f>
        <v>1.1979441200000001</v>
      </c>
      <c r="H1627">
        <f>IF('Input and Summary Results'!$J$4="yes",'Data Transformation'!F1627,'Data Transformation'!D1627)</f>
        <v>8.8267899999999996E-2</v>
      </c>
      <c r="I1627">
        <f t="shared" si="106"/>
        <v>77</v>
      </c>
    </row>
    <row r="1628" spans="2:9" x14ac:dyDescent="0.25">
      <c r="B1628">
        <f>IF('Input and Summary Results'!D1210=0,FALSE,'Input and Summary Results'!$B1210)</f>
        <v>78</v>
      </c>
      <c r="C1628">
        <f>IF(OR(B1628=0,'Input and Summary Results'!D1210=0,'Input and Summary Results'!D1210=""),FALSE,'Input and Summary Results'!$D1210)</f>
        <v>0.70741306000000004</v>
      </c>
      <c r="D1628">
        <f>IF(OR(B1628=0,'Input and Summary Results'!E1210=0),FALSE,'Input and Summary Results'!$E1210)</f>
        <v>5.1008680000000001E-2</v>
      </c>
      <c r="E1628">
        <f t="shared" si="104"/>
        <v>-0.15032692666209674</v>
      </c>
      <c r="F1628">
        <f t="shared" si="105"/>
        <v>3.1293975714839078E-2</v>
      </c>
      <c r="G1628">
        <f>IF('Input and Summary Results'!$J$4="yes",IF(C1628=FALSE,FALSE,IF('Data Transformation'!E1628&lt;$R$10,E1628,$R$10)),IF(C1628=FALSE,FALSE,IF(C1628&lt;$R$10,C1628,$R$10)))</f>
        <v>0.70741306000000004</v>
      </c>
      <c r="H1628">
        <f>IF('Input and Summary Results'!$J$4="yes",'Data Transformation'!F1628,'Data Transformation'!D1628)</f>
        <v>5.1008680000000001E-2</v>
      </c>
      <c r="I1628">
        <f t="shared" si="106"/>
        <v>78</v>
      </c>
    </row>
    <row r="1629" spans="2:9" x14ac:dyDescent="0.25">
      <c r="B1629">
        <f>IF('Input and Summary Results'!D1211=0,FALSE,'Input and Summary Results'!$B1211)</f>
        <v>78</v>
      </c>
      <c r="C1629">
        <f>IF(OR(B1629=0,'Input and Summary Results'!D1211=0,'Input and Summary Results'!D1211=""),FALSE,'Input and Summary Results'!$D1211)</f>
        <v>0.83229715999999998</v>
      </c>
      <c r="D1629">
        <f>IF(OR(B1629=0,'Input and Summary Results'!E1211=0),FALSE,'Input and Summary Results'!$E1211)</f>
        <v>9.9912020000000004E-2</v>
      </c>
      <c r="E1629">
        <f t="shared" si="104"/>
        <v>-7.9721587282746573E-2</v>
      </c>
      <c r="F1629">
        <f t="shared" si="105"/>
        <v>5.2098960280003839E-2</v>
      </c>
      <c r="G1629">
        <f>IF('Input and Summary Results'!$J$4="yes",IF(C1629=FALSE,FALSE,IF('Data Transformation'!E1629&lt;$R$10,E1629,$R$10)),IF(C1629=FALSE,FALSE,IF(C1629&lt;$R$10,C1629,$R$10)))</f>
        <v>0.83229715999999998</v>
      </c>
      <c r="H1629">
        <f>IF('Input and Summary Results'!$J$4="yes",'Data Transformation'!F1629,'Data Transformation'!D1629)</f>
        <v>9.9912020000000004E-2</v>
      </c>
      <c r="I1629">
        <f t="shared" si="106"/>
        <v>78</v>
      </c>
    </row>
    <row r="1630" spans="2:9" x14ac:dyDescent="0.25">
      <c r="B1630">
        <f>IF('Input and Summary Results'!D1212=0,FALSE,'Input and Summary Results'!$B1212)</f>
        <v>78</v>
      </c>
      <c r="C1630">
        <f>IF(OR(B1630=0,'Input and Summary Results'!D1212=0,'Input and Summary Results'!D1212=""),FALSE,'Input and Summary Results'!$D1212)</f>
        <v>0.88764949000000004</v>
      </c>
      <c r="D1630">
        <f>IF(OR(B1630=0,'Input and Summary Results'!E1212=0),FALSE,'Input and Summary Results'!$E1212)</f>
        <v>5.1980739999999998E-2</v>
      </c>
      <c r="E1630">
        <f t="shared" si="104"/>
        <v>-5.1758492115185316E-2</v>
      </c>
      <c r="F1630">
        <f t="shared" si="105"/>
        <v>2.5415033089243363E-2</v>
      </c>
      <c r="G1630">
        <f>IF('Input and Summary Results'!$J$4="yes",IF(C1630=FALSE,FALSE,IF('Data Transformation'!E1630&lt;$R$10,E1630,$R$10)),IF(C1630=FALSE,FALSE,IF(C1630&lt;$R$10,C1630,$R$10)))</f>
        <v>0.88764949000000004</v>
      </c>
      <c r="H1630">
        <f>IF('Input and Summary Results'!$J$4="yes",'Data Transformation'!F1630,'Data Transformation'!D1630)</f>
        <v>5.1980739999999998E-2</v>
      </c>
      <c r="I1630">
        <f t="shared" si="106"/>
        <v>78</v>
      </c>
    </row>
    <row r="1631" spans="2:9" x14ac:dyDescent="0.25">
      <c r="B1631">
        <f>IF('Input and Summary Results'!D1213=0,FALSE,'Input and Summary Results'!$B1213)</f>
        <v>78</v>
      </c>
      <c r="C1631">
        <f>IF(OR(B1631=0,'Input and Summary Results'!D1213=0,'Input and Summary Results'!D1213=""),FALSE,'Input and Summary Results'!$D1213)</f>
        <v>0.95423365999999998</v>
      </c>
      <c r="D1631">
        <f>IF(OR(B1631=0,'Input and Summary Results'!E1213=0),FALSE,'Input and Summary Results'!$E1213)</f>
        <v>9.22457E-2</v>
      </c>
      <c r="E1631">
        <f t="shared" si="104"/>
        <v>-2.034526803864041E-2</v>
      </c>
      <c r="F1631">
        <f t="shared" si="105"/>
        <v>4.1954749112497247E-2</v>
      </c>
      <c r="G1631">
        <f>IF('Input and Summary Results'!$J$4="yes",IF(C1631=FALSE,FALSE,IF('Data Transformation'!E1631&lt;$R$10,E1631,$R$10)),IF(C1631=FALSE,FALSE,IF(C1631&lt;$R$10,C1631,$R$10)))</f>
        <v>0.95423365999999998</v>
      </c>
      <c r="H1631">
        <f>IF('Input and Summary Results'!$J$4="yes",'Data Transformation'!F1631,'Data Transformation'!D1631)</f>
        <v>9.22457E-2</v>
      </c>
      <c r="I1631">
        <f t="shared" si="106"/>
        <v>78</v>
      </c>
    </row>
    <row r="1632" spans="2:9" x14ac:dyDescent="0.25">
      <c r="B1632">
        <f>IF('Input and Summary Results'!D1214=0,FALSE,'Input and Summary Results'!$B1214)</f>
        <v>78</v>
      </c>
      <c r="C1632">
        <f>IF(OR(B1632=0,'Input and Summary Results'!D1214=0,'Input and Summary Results'!D1214=""),FALSE,'Input and Summary Results'!$D1214)</f>
        <v>0.95639209000000003</v>
      </c>
      <c r="D1632">
        <f>IF(OR(B1632=0,'Input and Summary Results'!E1214=0),FALSE,'Input and Summary Results'!$E1214)</f>
        <v>4.198971E-2</v>
      </c>
      <c r="E1632">
        <f t="shared" si="104"/>
        <v>-1.9364024446222868E-2</v>
      </c>
      <c r="F1632">
        <f t="shared" si="105"/>
        <v>1.9054459285626255E-2</v>
      </c>
      <c r="G1632">
        <f>IF('Input and Summary Results'!$J$4="yes",IF(C1632=FALSE,FALSE,IF('Data Transformation'!E1632&lt;$R$10,E1632,$R$10)),IF(C1632=FALSE,FALSE,IF(C1632&lt;$R$10,C1632,$R$10)))</f>
        <v>0.95639209000000003</v>
      </c>
      <c r="H1632">
        <f>IF('Input and Summary Results'!$J$4="yes",'Data Transformation'!F1632,'Data Transformation'!D1632)</f>
        <v>4.198971E-2</v>
      </c>
      <c r="I1632">
        <f t="shared" si="106"/>
        <v>78</v>
      </c>
    </row>
    <row r="1633" spans="2:9" x14ac:dyDescent="0.25">
      <c r="B1633">
        <f>IF('Input and Summary Results'!D1215=0,FALSE,'Input and Summary Results'!$B1215)</f>
        <v>78</v>
      </c>
      <c r="C1633">
        <f>IF(OR(B1633=0,'Input and Summary Results'!D1215=0,'Input and Summary Results'!D1215=""),FALSE,'Input and Summary Results'!$D1215)</f>
        <v>0.99056564000000003</v>
      </c>
      <c r="D1633">
        <f>IF(OR(B1633=0,'Input and Summary Results'!E1215=0),FALSE,'Input and Summary Results'!$E1215)</f>
        <v>4.1887649999999998E-2</v>
      </c>
      <c r="E1633">
        <f t="shared" si="104"/>
        <v>-4.1167405744419946E-3</v>
      </c>
      <c r="F1633">
        <f t="shared" si="105"/>
        <v>1.8352383088918772E-2</v>
      </c>
      <c r="G1633">
        <f>IF('Input and Summary Results'!$J$4="yes",IF(C1633=FALSE,FALSE,IF('Data Transformation'!E1633&lt;$R$10,E1633,$R$10)),IF(C1633=FALSE,FALSE,IF(C1633&lt;$R$10,C1633,$R$10)))</f>
        <v>0.99056564000000003</v>
      </c>
      <c r="H1633">
        <f>IF('Input and Summary Results'!$J$4="yes",'Data Transformation'!F1633,'Data Transformation'!D1633)</f>
        <v>4.1887649999999998E-2</v>
      </c>
      <c r="I1633">
        <f t="shared" si="106"/>
        <v>78</v>
      </c>
    </row>
    <row r="1634" spans="2:9" x14ac:dyDescent="0.25">
      <c r="B1634">
        <f>IF('Input and Summary Results'!D1216=0,FALSE,'Input and Summary Results'!$B1216)</f>
        <v>78</v>
      </c>
      <c r="C1634">
        <f>IF(OR(B1634=0,'Input and Summary Results'!D1216=0,'Input and Summary Results'!D1216=""),FALSE,'Input and Summary Results'!$D1216)</f>
        <v>1.0067612100000001</v>
      </c>
      <c r="D1634">
        <f>IF(OR(B1634=0,'Input and Summary Results'!E1216=0),FALSE,'Input and Summary Results'!$E1216)</f>
        <v>3.9732730000000001E-2</v>
      </c>
      <c r="E1634">
        <f t="shared" si="104"/>
        <v>2.9264740520420214E-3</v>
      </c>
      <c r="F1634">
        <f t="shared" si="105"/>
        <v>1.7128197479916809E-2</v>
      </c>
      <c r="G1634">
        <f>IF('Input and Summary Results'!$J$4="yes",IF(C1634=FALSE,FALSE,IF('Data Transformation'!E1634&lt;$R$10,E1634,$R$10)),IF(C1634=FALSE,FALSE,IF(C1634&lt;$R$10,C1634,$R$10)))</f>
        <v>1.0067612100000001</v>
      </c>
      <c r="H1634">
        <f>IF('Input and Summary Results'!$J$4="yes",'Data Transformation'!F1634,'Data Transformation'!D1634)</f>
        <v>3.9732730000000001E-2</v>
      </c>
      <c r="I1634">
        <f t="shared" si="106"/>
        <v>78</v>
      </c>
    </row>
    <row r="1635" spans="2:9" x14ac:dyDescent="0.25">
      <c r="B1635">
        <f>IF('Input and Summary Results'!D1217=0,FALSE,'Input and Summary Results'!$B1217)</f>
        <v>78</v>
      </c>
      <c r="C1635">
        <f>IF(OR(B1635=0,'Input and Summary Results'!D1217=0,'Input and Summary Results'!D1217=""),FALSE,'Input and Summary Results'!$D1217)</f>
        <v>1.06100335</v>
      </c>
      <c r="D1635">
        <f>IF(OR(B1635=0,'Input and Summary Results'!E1217=0),FALSE,'Input and Summary Results'!$E1217)</f>
        <v>6.9458199999999998E-2</v>
      </c>
      <c r="E1635">
        <f t="shared" si="104"/>
        <v>2.5716755140000006E-2</v>
      </c>
      <c r="F1635">
        <f t="shared" si="105"/>
        <v>2.8411652800153741E-2</v>
      </c>
      <c r="G1635">
        <f>IF('Input and Summary Results'!$J$4="yes",IF(C1635=FALSE,FALSE,IF('Data Transformation'!E1635&lt;$R$10,E1635,$R$10)),IF(C1635=FALSE,FALSE,IF(C1635&lt;$R$10,C1635,$R$10)))</f>
        <v>1.06100335</v>
      </c>
      <c r="H1635">
        <f>IF('Input and Summary Results'!$J$4="yes",'Data Transformation'!F1635,'Data Transformation'!D1635)</f>
        <v>6.9458199999999998E-2</v>
      </c>
      <c r="I1635">
        <f t="shared" si="106"/>
        <v>78</v>
      </c>
    </row>
    <row r="1636" spans="2:9" x14ac:dyDescent="0.25">
      <c r="B1636">
        <f>IF('Input and Summary Results'!D1218=0,FALSE,'Input and Summary Results'!$B1218)</f>
        <v>78</v>
      </c>
      <c r="C1636">
        <f>IF(OR(B1636=0,'Input and Summary Results'!D1218=0,'Input and Summary Results'!D1218=""),FALSE,'Input and Summary Results'!$D1218)</f>
        <v>1.0865875599999999</v>
      </c>
      <c r="D1636">
        <f>IF(OR(B1636=0,'Input and Summary Results'!E1218=0),FALSE,'Input and Summary Results'!$E1218)</f>
        <v>6.5123399999999998E-2</v>
      </c>
      <c r="E1636">
        <f t="shared" si="104"/>
        <v>3.6064728624923395E-2</v>
      </c>
      <c r="F1636">
        <f t="shared" si="105"/>
        <v>2.6011300552713858E-2</v>
      </c>
      <c r="G1636">
        <f>IF('Input and Summary Results'!$J$4="yes",IF(C1636=FALSE,FALSE,IF('Data Transformation'!E1636&lt;$R$10,E1636,$R$10)),IF(C1636=FALSE,FALSE,IF(C1636&lt;$R$10,C1636,$R$10)))</f>
        <v>1.0865875599999999</v>
      </c>
      <c r="H1636">
        <f>IF('Input and Summary Results'!$J$4="yes",'Data Transformation'!F1636,'Data Transformation'!D1636)</f>
        <v>6.5123399999999998E-2</v>
      </c>
      <c r="I1636">
        <f t="shared" si="106"/>
        <v>78</v>
      </c>
    </row>
    <row r="1637" spans="2:9" x14ac:dyDescent="0.25">
      <c r="B1637">
        <f>IF('Input and Summary Results'!D1219=0,FALSE,'Input and Summary Results'!$B1219)</f>
        <v>78</v>
      </c>
      <c r="C1637">
        <f>IF(OR(B1637=0,'Input and Summary Results'!D1219=0,'Input and Summary Results'!D1219=""),FALSE,'Input and Summary Results'!$D1219)</f>
        <v>1.1035447300000001</v>
      </c>
      <c r="D1637">
        <f>IF(OR(B1637=0,'Input and Summary Results'!E1219=0),FALSE,'Input and Summary Results'!$E1219)</f>
        <v>4.9657369999999999E-2</v>
      </c>
      <c r="E1637">
        <f t="shared" si="104"/>
        <v>4.2789941121120327E-2</v>
      </c>
      <c r="F1637">
        <f t="shared" si="105"/>
        <v>1.9529157263974247E-2</v>
      </c>
      <c r="G1637">
        <f>IF('Input and Summary Results'!$J$4="yes",IF(C1637=FALSE,FALSE,IF('Data Transformation'!E1637&lt;$R$10,E1637,$R$10)),IF(C1637=FALSE,FALSE,IF(C1637&lt;$R$10,C1637,$R$10)))</f>
        <v>1.1035447300000001</v>
      </c>
      <c r="H1637">
        <f>IF('Input and Summary Results'!$J$4="yes",'Data Transformation'!F1637,'Data Transformation'!D1637)</f>
        <v>4.9657369999999999E-2</v>
      </c>
      <c r="I1637">
        <f t="shared" si="106"/>
        <v>78</v>
      </c>
    </row>
    <row r="1638" spans="2:9" x14ac:dyDescent="0.25">
      <c r="B1638">
        <f>IF('Input and Summary Results'!D1220=0,FALSE,'Input and Summary Results'!$B1220)</f>
        <v>79</v>
      </c>
      <c r="C1638">
        <f>IF(OR(B1638=0,'Input and Summary Results'!D1220=0,'Input and Summary Results'!D1220=""),FALSE,'Input and Summary Results'!$D1220)</f>
        <v>0.11120125</v>
      </c>
      <c r="D1638">
        <f>IF(OR(B1638=0,'Input and Summary Results'!E1220=0),FALSE,'Input and Summary Results'!$E1220)</f>
        <v>3.502508E-2</v>
      </c>
      <c r="E1638">
        <f t="shared" si="104"/>
        <v>-0.95389033087400443</v>
      </c>
      <c r="F1638">
        <f t="shared" si="105"/>
        <v>0.13669706698440889</v>
      </c>
      <c r="G1638">
        <f>IF('Input and Summary Results'!$J$4="yes",IF(C1638=FALSE,FALSE,IF('Data Transformation'!E1638&lt;$R$10,E1638,$R$10)),IF(C1638=FALSE,FALSE,IF(C1638&lt;$R$10,C1638,$R$10)))</f>
        <v>0.11120125</v>
      </c>
      <c r="H1638">
        <f>IF('Input and Summary Results'!$J$4="yes",'Data Transformation'!F1638,'Data Transformation'!D1638)</f>
        <v>3.502508E-2</v>
      </c>
      <c r="I1638">
        <f t="shared" si="106"/>
        <v>79</v>
      </c>
    </row>
    <row r="1639" spans="2:9" x14ac:dyDescent="0.25">
      <c r="B1639">
        <f>IF('Input and Summary Results'!D1221=0,FALSE,'Input and Summary Results'!$B1221)</f>
        <v>79</v>
      </c>
      <c r="C1639">
        <f>IF(OR(B1639=0,'Input and Summary Results'!D1221=0,'Input and Summary Results'!D1221=""),FALSE,'Input and Summary Results'!$D1221)</f>
        <v>0.11535977</v>
      </c>
      <c r="D1639">
        <f>IF(OR(B1639=0,'Input and Summary Results'!E1221=0),FALSE,'Input and Summary Results'!$E1221)</f>
        <v>4.9670529999999997E-2</v>
      </c>
      <c r="E1639">
        <f t="shared" si="104"/>
        <v>-0.93794561850389735</v>
      </c>
      <c r="F1639">
        <f t="shared" si="105"/>
        <v>0.18686765776318728</v>
      </c>
      <c r="G1639">
        <f>IF('Input and Summary Results'!$J$4="yes",IF(C1639=FALSE,FALSE,IF('Data Transformation'!E1639&lt;$R$10,E1639,$R$10)),IF(C1639=FALSE,FALSE,IF(C1639&lt;$R$10,C1639,$R$10)))</f>
        <v>0.11535977</v>
      </c>
      <c r="H1639">
        <f>IF('Input and Summary Results'!$J$4="yes",'Data Transformation'!F1639,'Data Transformation'!D1639)</f>
        <v>4.9670529999999997E-2</v>
      </c>
      <c r="I1639">
        <f t="shared" si="106"/>
        <v>79</v>
      </c>
    </row>
    <row r="1640" spans="2:9" x14ac:dyDescent="0.25">
      <c r="B1640">
        <f>IF('Input and Summary Results'!D1222=0,FALSE,'Input and Summary Results'!$B1222)</f>
        <v>79</v>
      </c>
      <c r="C1640">
        <f>IF(OR(B1640=0,'Input and Summary Results'!D1222=0,'Input and Summary Results'!D1222=""),FALSE,'Input and Summary Results'!$D1222)</f>
        <v>0.12839139999999999</v>
      </c>
      <c r="D1640">
        <f>IF(OR(B1640=0,'Input and Summary Results'!E1222=0),FALSE,'Input and Summary Results'!$E1222)</f>
        <v>5.0609130000000002E-2</v>
      </c>
      <c r="E1640">
        <f t="shared" si="104"/>
        <v>-0.89146406550103996</v>
      </c>
      <c r="F1640">
        <f t="shared" si="105"/>
        <v>0.17107347080879251</v>
      </c>
      <c r="G1640">
        <f>IF('Input and Summary Results'!$J$4="yes",IF(C1640=FALSE,FALSE,IF('Data Transformation'!E1640&lt;$R$10,E1640,$R$10)),IF(C1640=FALSE,FALSE,IF(C1640&lt;$R$10,C1640,$R$10)))</f>
        <v>0.12839139999999999</v>
      </c>
      <c r="H1640">
        <f>IF('Input and Summary Results'!$J$4="yes",'Data Transformation'!F1640,'Data Transformation'!D1640)</f>
        <v>5.0609130000000002E-2</v>
      </c>
      <c r="I1640">
        <f t="shared" si="106"/>
        <v>79</v>
      </c>
    </row>
    <row r="1641" spans="2:9" x14ac:dyDescent="0.25">
      <c r="B1641">
        <f>IF('Input and Summary Results'!D1223=0,FALSE,'Input and Summary Results'!$B1223)</f>
        <v>79</v>
      </c>
      <c r="C1641">
        <f>IF(OR(B1641=0,'Input and Summary Results'!D1223=0,'Input and Summary Results'!D1223=""),FALSE,'Input and Summary Results'!$D1223)</f>
        <v>0.13745416999999999</v>
      </c>
      <c r="D1641">
        <f>IF(OR(B1641=0,'Input and Summary Results'!E1223=0),FALSE,'Input and Summary Results'!$E1223)</f>
        <v>5.3470810000000001E-2</v>
      </c>
      <c r="E1641">
        <f t="shared" si="104"/>
        <v>-0.86184208026199227</v>
      </c>
      <c r="F1641">
        <f t="shared" si="105"/>
        <v>0.16882959272898015</v>
      </c>
      <c r="G1641">
        <f>IF('Input and Summary Results'!$J$4="yes",IF(C1641=FALSE,FALSE,IF('Data Transformation'!E1641&lt;$R$10,E1641,$R$10)),IF(C1641=FALSE,FALSE,IF(C1641&lt;$R$10,C1641,$R$10)))</f>
        <v>0.13745416999999999</v>
      </c>
      <c r="H1641">
        <f>IF('Input and Summary Results'!$J$4="yes",'Data Transformation'!F1641,'Data Transformation'!D1641)</f>
        <v>5.3470810000000001E-2</v>
      </c>
      <c r="I1641">
        <f t="shared" si="106"/>
        <v>79</v>
      </c>
    </row>
    <row r="1642" spans="2:9" x14ac:dyDescent="0.25">
      <c r="B1642">
        <f>IF('Input and Summary Results'!D1224=0,FALSE,'Input and Summary Results'!$B1224)</f>
        <v>79</v>
      </c>
      <c r="C1642">
        <f>IF(OR(B1642=0,'Input and Summary Results'!D1224=0,'Input and Summary Results'!D1224=""),FALSE,'Input and Summary Results'!$D1224)</f>
        <v>0.13968153999999999</v>
      </c>
      <c r="D1642">
        <f>IF(OR(B1642=0,'Input and Summary Results'!E1224=0),FALSE,'Input and Summary Results'!$E1224)</f>
        <v>5.9797839999999998E-2</v>
      </c>
      <c r="E1642">
        <f t="shared" ref="E1642:E1705" si="107">IF(C1642=FALSE,FALSE,LOG10(C1642))</f>
        <v>-0.85486098548117984</v>
      </c>
      <c r="F1642">
        <f t="shared" ref="F1642:F1705" si="108">IF(D1642=FALSE, FALSE,0.434*D1642/C1642)</f>
        <v>0.18579593667137403</v>
      </c>
      <c r="G1642">
        <f>IF('Input and Summary Results'!$J$4="yes",IF(C1642=FALSE,FALSE,IF('Data Transformation'!E1642&lt;$R$10,E1642,$R$10)),IF(C1642=FALSE,FALSE,IF(C1642&lt;$R$10,C1642,$R$10)))</f>
        <v>0.13968153999999999</v>
      </c>
      <c r="H1642">
        <f>IF('Input and Summary Results'!$J$4="yes",'Data Transformation'!F1642,'Data Transformation'!D1642)</f>
        <v>5.9797839999999998E-2</v>
      </c>
      <c r="I1642">
        <f t="shared" si="106"/>
        <v>79</v>
      </c>
    </row>
    <row r="1643" spans="2:9" x14ac:dyDescent="0.25">
      <c r="B1643">
        <f>IF('Input and Summary Results'!D1225=0,FALSE,'Input and Summary Results'!$B1225)</f>
        <v>79</v>
      </c>
      <c r="C1643">
        <f>IF(OR(B1643=0,'Input and Summary Results'!D1225=0,'Input and Summary Results'!D1225=""),FALSE,'Input and Summary Results'!$D1225)</f>
        <v>0.16992500999999999</v>
      </c>
      <c r="D1643">
        <f>IF(OR(B1643=0,'Input and Summary Results'!E1225=0),FALSE,'Input and Summary Results'!$E1225)</f>
        <v>5.6101640000000001E-2</v>
      </c>
      <c r="E1643">
        <f t="shared" si="107"/>
        <v>-0.76974269584769162</v>
      </c>
      <c r="F1643">
        <f t="shared" si="108"/>
        <v>0.14328739342136865</v>
      </c>
      <c r="G1643">
        <f>IF('Input and Summary Results'!$J$4="yes",IF(C1643=FALSE,FALSE,IF('Data Transformation'!E1643&lt;$R$10,E1643,$R$10)),IF(C1643=FALSE,FALSE,IF(C1643&lt;$R$10,C1643,$R$10)))</f>
        <v>0.16992500999999999</v>
      </c>
      <c r="H1643">
        <f>IF('Input and Summary Results'!$J$4="yes",'Data Transformation'!F1643,'Data Transformation'!D1643)</f>
        <v>5.6101640000000001E-2</v>
      </c>
      <c r="I1643">
        <f t="shared" si="106"/>
        <v>79</v>
      </c>
    </row>
    <row r="1644" spans="2:9" x14ac:dyDescent="0.25">
      <c r="B1644">
        <f>IF('Input and Summary Results'!D1226=0,FALSE,'Input and Summary Results'!$B1226)</f>
        <v>79</v>
      </c>
      <c r="C1644">
        <f>IF(OR(B1644=0,'Input and Summary Results'!D1226=0,'Input and Summary Results'!D1226=""),FALSE,'Input and Summary Results'!$D1226)</f>
        <v>0.17592616</v>
      </c>
      <c r="D1644">
        <f>IF(OR(B1644=0,'Input and Summary Results'!E1226=0),FALSE,'Input and Summary Results'!$E1226)</f>
        <v>4.6432580000000001E-2</v>
      </c>
      <c r="E1644">
        <f t="shared" si="107"/>
        <v>-0.75466957669426815</v>
      </c>
      <c r="F1644">
        <f t="shared" si="108"/>
        <v>0.11454657863276274</v>
      </c>
      <c r="G1644">
        <f>IF('Input and Summary Results'!$J$4="yes",IF(C1644=FALSE,FALSE,IF('Data Transformation'!E1644&lt;$R$10,E1644,$R$10)),IF(C1644=FALSE,FALSE,IF(C1644&lt;$R$10,C1644,$R$10)))</f>
        <v>0.17592616</v>
      </c>
      <c r="H1644">
        <f>IF('Input and Summary Results'!$J$4="yes",'Data Transformation'!F1644,'Data Transformation'!D1644)</f>
        <v>4.6432580000000001E-2</v>
      </c>
      <c r="I1644">
        <f t="shared" si="106"/>
        <v>79</v>
      </c>
    </row>
    <row r="1645" spans="2:9" x14ac:dyDescent="0.25">
      <c r="B1645">
        <f>IF('Input and Summary Results'!D1227=0,FALSE,'Input and Summary Results'!$B1227)</f>
        <v>79</v>
      </c>
      <c r="C1645">
        <f>IF(OR(B1645=0,'Input and Summary Results'!D1227=0,'Input and Summary Results'!D1227=""),FALSE,'Input and Summary Results'!$D1227)</f>
        <v>0.17683774999999999</v>
      </c>
      <c r="D1645">
        <f>IF(OR(B1645=0,'Input and Summary Results'!E1227=0),FALSE,'Input and Summary Results'!$E1227)</f>
        <v>6.9208919999999993E-2</v>
      </c>
      <c r="E1645">
        <f t="shared" si="107"/>
        <v>-0.75242501948885498</v>
      </c>
      <c r="F1645">
        <f t="shared" si="108"/>
        <v>0.16985440767030793</v>
      </c>
      <c r="G1645">
        <f>IF('Input and Summary Results'!$J$4="yes",IF(C1645=FALSE,FALSE,IF('Data Transformation'!E1645&lt;$R$10,E1645,$R$10)),IF(C1645=FALSE,FALSE,IF(C1645&lt;$R$10,C1645,$R$10)))</f>
        <v>0.17683774999999999</v>
      </c>
      <c r="H1645">
        <f>IF('Input and Summary Results'!$J$4="yes",'Data Transformation'!F1645,'Data Transformation'!D1645)</f>
        <v>6.9208919999999993E-2</v>
      </c>
      <c r="I1645">
        <f t="shared" si="106"/>
        <v>79</v>
      </c>
    </row>
    <row r="1646" spans="2:9" x14ac:dyDescent="0.25">
      <c r="B1646">
        <f>IF('Input and Summary Results'!D1228=0,FALSE,'Input and Summary Results'!$B1228)</f>
        <v>79</v>
      </c>
      <c r="C1646">
        <f>IF(OR(B1646=0,'Input and Summary Results'!D1228=0,'Input and Summary Results'!D1228=""),FALSE,'Input and Summary Results'!$D1228)</f>
        <v>0.17760922000000001</v>
      </c>
      <c r="D1646">
        <f>IF(OR(B1646=0,'Input and Summary Results'!E1228=0),FALSE,'Input and Summary Results'!$E1228)</f>
        <v>3.2230719999999997E-2</v>
      </c>
      <c r="E1646">
        <f t="shared" si="107"/>
        <v>-0.75053449299892105</v>
      </c>
      <c r="F1646">
        <f t="shared" si="108"/>
        <v>7.8757918535985905E-2</v>
      </c>
      <c r="G1646">
        <f>IF('Input and Summary Results'!$J$4="yes",IF(C1646=FALSE,FALSE,IF('Data Transformation'!E1646&lt;$R$10,E1646,$R$10)),IF(C1646=FALSE,FALSE,IF(C1646&lt;$R$10,C1646,$R$10)))</f>
        <v>0.17760922000000001</v>
      </c>
      <c r="H1646">
        <f>IF('Input and Summary Results'!$J$4="yes",'Data Transformation'!F1646,'Data Transformation'!D1646)</f>
        <v>3.2230719999999997E-2</v>
      </c>
      <c r="I1646">
        <f t="shared" si="106"/>
        <v>79</v>
      </c>
    </row>
    <row r="1647" spans="2:9" x14ac:dyDescent="0.25">
      <c r="B1647">
        <f>IF('Input and Summary Results'!D1229=0,FALSE,'Input and Summary Results'!$B1229)</f>
        <v>79</v>
      </c>
      <c r="C1647">
        <f>IF(OR(B1647=0,'Input and Summary Results'!D1229=0,'Input and Summary Results'!D1229=""),FALSE,'Input and Summary Results'!$D1229)</f>
        <v>0.18639923999999999</v>
      </c>
      <c r="D1647">
        <f>IF(OR(B1647=0,'Input and Summary Results'!E1229=0),FALSE,'Input and Summary Results'!$E1229)</f>
        <v>4.39154E-2</v>
      </c>
      <c r="E1647">
        <f t="shared" si="107"/>
        <v>-0.72955586271422157</v>
      </c>
      <c r="F1647">
        <f t="shared" si="108"/>
        <v>0.10224979243477603</v>
      </c>
      <c r="G1647">
        <f>IF('Input and Summary Results'!$J$4="yes",IF(C1647=FALSE,FALSE,IF('Data Transformation'!E1647&lt;$R$10,E1647,$R$10)),IF(C1647=FALSE,FALSE,IF(C1647&lt;$R$10,C1647,$R$10)))</f>
        <v>0.18639923999999999</v>
      </c>
      <c r="H1647">
        <f>IF('Input and Summary Results'!$J$4="yes",'Data Transformation'!F1647,'Data Transformation'!D1647)</f>
        <v>4.39154E-2</v>
      </c>
      <c r="I1647">
        <f t="shared" si="106"/>
        <v>79</v>
      </c>
    </row>
    <row r="1648" spans="2:9" x14ac:dyDescent="0.25">
      <c r="B1648">
        <f>IF('Input and Summary Results'!D1230=0,FALSE,'Input and Summary Results'!$B1230)</f>
        <v>79</v>
      </c>
      <c r="C1648">
        <f>IF(OR(B1648=0,'Input and Summary Results'!D1230=0,'Input and Summary Results'!D1230=""),FALSE,'Input and Summary Results'!$D1230)</f>
        <v>0.18658182000000001</v>
      </c>
      <c r="D1648">
        <f>IF(OR(B1648=0,'Input and Summary Results'!E1230=0),FALSE,'Input and Summary Results'!$E1230)</f>
        <v>8.2230129999999999E-2</v>
      </c>
      <c r="E1648">
        <f t="shared" si="107"/>
        <v>-0.72913067494281314</v>
      </c>
      <c r="F1648">
        <f t="shared" si="108"/>
        <v>0.19127199220159818</v>
      </c>
      <c r="G1648">
        <f>IF('Input and Summary Results'!$J$4="yes",IF(C1648=FALSE,FALSE,IF('Data Transformation'!E1648&lt;$R$10,E1648,$R$10)),IF(C1648=FALSE,FALSE,IF(C1648&lt;$R$10,C1648,$R$10)))</f>
        <v>0.18658182000000001</v>
      </c>
      <c r="H1648">
        <f>IF('Input and Summary Results'!$J$4="yes",'Data Transformation'!F1648,'Data Transformation'!D1648)</f>
        <v>8.2230129999999999E-2</v>
      </c>
      <c r="I1648">
        <f t="shared" si="106"/>
        <v>79</v>
      </c>
    </row>
    <row r="1649" spans="2:9" x14ac:dyDescent="0.25">
      <c r="B1649">
        <f>IF('Input and Summary Results'!D1231=0,FALSE,'Input and Summary Results'!$B1231)</f>
        <v>79</v>
      </c>
      <c r="C1649">
        <f>IF(OR(B1649=0,'Input and Summary Results'!D1231=0,'Input and Summary Results'!D1231=""),FALSE,'Input and Summary Results'!$D1231)</f>
        <v>0.18888321</v>
      </c>
      <c r="D1649">
        <f>IF(OR(B1649=0,'Input and Summary Results'!E1231=0),FALSE,'Input and Summary Results'!$E1231)</f>
        <v>5.0429090000000003E-2</v>
      </c>
      <c r="E1649">
        <f t="shared" si="107"/>
        <v>-0.72380664519319615</v>
      </c>
      <c r="F1649">
        <f t="shared" si="108"/>
        <v>0.11587173396724887</v>
      </c>
      <c r="G1649">
        <f>IF('Input and Summary Results'!$J$4="yes",IF(C1649=FALSE,FALSE,IF('Data Transformation'!E1649&lt;$R$10,E1649,$R$10)),IF(C1649=FALSE,FALSE,IF(C1649&lt;$R$10,C1649,$R$10)))</f>
        <v>0.18888321</v>
      </c>
      <c r="H1649">
        <f>IF('Input and Summary Results'!$J$4="yes",'Data Transformation'!F1649,'Data Transformation'!D1649)</f>
        <v>5.0429090000000003E-2</v>
      </c>
      <c r="I1649">
        <f t="shared" si="106"/>
        <v>79</v>
      </c>
    </row>
    <row r="1650" spans="2:9" x14ac:dyDescent="0.25">
      <c r="B1650">
        <f>IF('Input and Summary Results'!D1232=0,FALSE,'Input and Summary Results'!$B1232)</f>
        <v>79</v>
      </c>
      <c r="C1650">
        <f>IF(OR(B1650=0,'Input and Summary Results'!D1232=0,'Input and Summary Results'!D1232=""),FALSE,'Input and Summary Results'!$D1232)</f>
        <v>0.19382935000000001</v>
      </c>
      <c r="D1650">
        <f>IF(OR(B1650=0,'Input and Summary Results'!E1232=0),FALSE,'Input and Summary Results'!$E1232)</f>
        <v>6.4557229999999993E-2</v>
      </c>
      <c r="E1650">
        <f t="shared" si="107"/>
        <v>-0.71258046062920322</v>
      </c>
      <c r="F1650">
        <f t="shared" si="108"/>
        <v>0.14454899539208069</v>
      </c>
      <c r="G1650">
        <f>IF('Input and Summary Results'!$J$4="yes",IF(C1650=FALSE,FALSE,IF('Data Transformation'!E1650&lt;$R$10,E1650,$R$10)),IF(C1650=FALSE,FALSE,IF(C1650&lt;$R$10,C1650,$R$10)))</f>
        <v>0.19382935000000001</v>
      </c>
      <c r="H1650">
        <f>IF('Input and Summary Results'!$J$4="yes",'Data Transformation'!F1650,'Data Transformation'!D1650)</f>
        <v>6.4557229999999993E-2</v>
      </c>
      <c r="I1650">
        <f t="shared" si="106"/>
        <v>79</v>
      </c>
    </row>
    <row r="1651" spans="2:9" x14ac:dyDescent="0.25">
      <c r="B1651">
        <f>IF('Input and Summary Results'!D1233=0,FALSE,'Input and Summary Results'!$B1233)</f>
        <v>79</v>
      </c>
      <c r="C1651">
        <f>IF(OR(B1651=0,'Input and Summary Results'!D1233=0,'Input and Summary Results'!D1233=""),FALSE,'Input and Summary Results'!$D1233)</f>
        <v>0.19645193</v>
      </c>
      <c r="D1651">
        <f>IF(OR(B1651=0,'Input and Summary Results'!E1233=0),FALSE,'Input and Summary Results'!$E1233)</f>
        <v>5.7749200000000001E-2</v>
      </c>
      <c r="E1651">
        <f t="shared" si="107"/>
        <v>-0.70674370019789789</v>
      </c>
      <c r="F1651">
        <f t="shared" si="108"/>
        <v>0.12757906119832979</v>
      </c>
      <c r="G1651">
        <f>IF('Input and Summary Results'!$J$4="yes",IF(C1651=FALSE,FALSE,IF('Data Transformation'!E1651&lt;$R$10,E1651,$R$10)),IF(C1651=FALSE,FALSE,IF(C1651&lt;$R$10,C1651,$R$10)))</f>
        <v>0.19645193</v>
      </c>
      <c r="H1651">
        <f>IF('Input and Summary Results'!$J$4="yes",'Data Transformation'!F1651,'Data Transformation'!D1651)</f>
        <v>5.7749200000000001E-2</v>
      </c>
      <c r="I1651">
        <f t="shared" si="106"/>
        <v>79</v>
      </c>
    </row>
    <row r="1652" spans="2:9" x14ac:dyDescent="0.25">
      <c r="B1652">
        <f>IF('Input and Summary Results'!D1234=0,FALSE,'Input and Summary Results'!$B1234)</f>
        <v>79</v>
      </c>
      <c r="C1652">
        <f>IF(OR(B1652=0,'Input and Summary Results'!D1234=0,'Input and Summary Results'!D1234=""),FALSE,'Input and Summary Results'!$D1234)</f>
        <v>0.20122979999999999</v>
      </c>
      <c r="D1652">
        <f>IF(OR(B1652=0,'Input and Summary Results'!E1234=0),FALSE,'Input and Summary Results'!$E1234)</f>
        <v>5.9566750000000002E-2</v>
      </c>
      <c r="E1652">
        <f t="shared" si="107"/>
        <v>-0.69630770444499335</v>
      </c>
      <c r="F1652">
        <f t="shared" si="108"/>
        <v>0.12846988616994104</v>
      </c>
      <c r="G1652">
        <f>IF('Input and Summary Results'!$J$4="yes",IF(C1652=FALSE,FALSE,IF('Data Transformation'!E1652&lt;$R$10,E1652,$R$10)),IF(C1652=FALSE,FALSE,IF(C1652&lt;$R$10,C1652,$R$10)))</f>
        <v>0.20122979999999999</v>
      </c>
      <c r="H1652">
        <f>IF('Input and Summary Results'!$J$4="yes",'Data Transformation'!F1652,'Data Transformation'!D1652)</f>
        <v>5.9566750000000002E-2</v>
      </c>
      <c r="I1652">
        <f t="shared" si="106"/>
        <v>79</v>
      </c>
    </row>
    <row r="1653" spans="2:9" x14ac:dyDescent="0.25">
      <c r="B1653">
        <f>IF('Input and Summary Results'!D1235=0,FALSE,'Input and Summary Results'!$B1235)</f>
        <v>79</v>
      </c>
      <c r="C1653">
        <f>IF(OR(B1653=0,'Input and Summary Results'!D1235=0,'Input and Summary Results'!D1235=""),FALSE,'Input and Summary Results'!$D1235)</f>
        <v>0.20718141000000001</v>
      </c>
      <c r="D1653">
        <f>IF(OR(B1653=0,'Input and Summary Results'!E1235=0),FALSE,'Input and Summary Results'!$E1235)</f>
        <v>8.5530129999999996E-2</v>
      </c>
      <c r="E1653">
        <f t="shared" si="107"/>
        <v>-0.68364921560933023</v>
      </c>
      <c r="F1653">
        <f t="shared" si="108"/>
        <v>0.17916702285209851</v>
      </c>
      <c r="G1653">
        <f>IF('Input and Summary Results'!$J$4="yes",IF(C1653=FALSE,FALSE,IF('Data Transformation'!E1653&lt;$R$10,E1653,$R$10)),IF(C1653=FALSE,FALSE,IF(C1653&lt;$R$10,C1653,$R$10)))</f>
        <v>0.20718141000000001</v>
      </c>
      <c r="H1653">
        <f>IF('Input and Summary Results'!$J$4="yes",'Data Transformation'!F1653,'Data Transformation'!D1653)</f>
        <v>8.5530129999999996E-2</v>
      </c>
      <c r="I1653">
        <f t="shared" si="106"/>
        <v>79</v>
      </c>
    </row>
    <row r="1654" spans="2:9" x14ac:dyDescent="0.25">
      <c r="B1654">
        <f>IF('Input and Summary Results'!D1236=0,FALSE,'Input and Summary Results'!$B1236)</f>
        <v>79</v>
      </c>
      <c r="C1654">
        <f>IF(OR(B1654=0,'Input and Summary Results'!D1236=0,'Input and Summary Results'!D1236=""),FALSE,'Input and Summary Results'!$D1236)</f>
        <v>0.20814711999999999</v>
      </c>
      <c r="D1654">
        <f>IF(OR(B1654=0,'Input and Summary Results'!E1236=0),FALSE,'Input and Summary Results'!$E1236)</f>
        <v>3.6140360000000003E-2</v>
      </c>
      <c r="E1654">
        <f t="shared" si="107"/>
        <v>-0.68162959379359045</v>
      </c>
      <c r="F1654">
        <f t="shared" si="108"/>
        <v>7.5354952016631324E-2</v>
      </c>
      <c r="G1654">
        <f>IF('Input and Summary Results'!$J$4="yes",IF(C1654=FALSE,FALSE,IF('Data Transformation'!E1654&lt;$R$10,E1654,$R$10)),IF(C1654=FALSE,FALSE,IF(C1654&lt;$R$10,C1654,$R$10)))</f>
        <v>0.20814711999999999</v>
      </c>
      <c r="H1654">
        <f>IF('Input and Summary Results'!$J$4="yes",'Data Transformation'!F1654,'Data Transformation'!D1654)</f>
        <v>3.6140360000000003E-2</v>
      </c>
      <c r="I1654">
        <f t="shared" si="106"/>
        <v>79</v>
      </c>
    </row>
    <row r="1655" spans="2:9" x14ac:dyDescent="0.25">
      <c r="B1655">
        <f>IF('Input and Summary Results'!D1237=0,FALSE,'Input and Summary Results'!$B1237)</f>
        <v>79</v>
      </c>
      <c r="C1655">
        <f>IF(OR(B1655=0,'Input and Summary Results'!D1237=0,'Input and Summary Results'!D1237=""),FALSE,'Input and Summary Results'!$D1237)</f>
        <v>0.21115001</v>
      </c>
      <c r="D1655">
        <f>IF(OR(B1655=0,'Input and Summary Results'!E1237=0),FALSE,'Input and Summary Results'!$E1237)</f>
        <v>7.8145270000000003E-2</v>
      </c>
      <c r="E1655">
        <f t="shared" si="107"/>
        <v>-0.67540889367101897</v>
      </c>
      <c r="F1655">
        <f t="shared" si="108"/>
        <v>0.16062062786546871</v>
      </c>
      <c r="G1655">
        <f>IF('Input and Summary Results'!$J$4="yes",IF(C1655=FALSE,FALSE,IF('Data Transformation'!E1655&lt;$R$10,E1655,$R$10)),IF(C1655=FALSE,FALSE,IF(C1655&lt;$R$10,C1655,$R$10)))</f>
        <v>0.21115001</v>
      </c>
      <c r="H1655">
        <f>IF('Input and Summary Results'!$J$4="yes",'Data Transformation'!F1655,'Data Transformation'!D1655)</f>
        <v>7.8145270000000003E-2</v>
      </c>
      <c r="I1655">
        <f t="shared" si="106"/>
        <v>79</v>
      </c>
    </row>
    <row r="1656" spans="2:9" x14ac:dyDescent="0.25">
      <c r="B1656">
        <f>IF('Input and Summary Results'!D1238=0,FALSE,'Input and Summary Results'!$B1238)</f>
        <v>79</v>
      </c>
      <c r="C1656">
        <f>IF(OR(B1656=0,'Input and Summary Results'!D1238=0,'Input and Summary Results'!D1238=""),FALSE,'Input and Summary Results'!$D1238)</f>
        <v>0.34713699999999997</v>
      </c>
      <c r="D1656">
        <f>IF(OR(B1656=0,'Input and Summary Results'!E1238=0),FALSE,'Input and Summary Results'!$E1238)</f>
        <v>4.0306990000000001E-2</v>
      </c>
      <c r="E1656">
        <f t="shared" si="107"/>
        <v>-0.45949909408013218</v>
      </c>
      <c r="F1656">
        <f t="shared" si="108"/>
        <v>5.0392881369603355E-2</v>
      </c>
      <c r="G1656">
        <f>IF('Input and Summary Results'!$J$4="yes",IF(C1656=FALSE,FALSE,IF('Data Transformation'!E1656&lt;$R$10,E1656,$R$10)),IF(C1656=FALSE,FALSE,IF(C1656&lt;$R$10,C1656,$R$10)))</f>
        <v>0.34713699999999997</v>
      </c>
      <c r="H1656">
        <f>IF('Input and Summary Results'!$J$4="yes",'Data Transformation'!F1656,'Data Transformation'!D1656)</f>
        <v>4.0306990000000001E-2</v>
      </c>
      <c r="I1656">
        <f t="shared" si="106"/>
        <v>79</v>
      </c>
    </row>
    <row r="1657" spans="2:9" x14ac:dyDescent="0.25">
      <c r="B1657">
        <f>IF('Input and Summary Results'!D1239=0,FALSE,'Input and Summary Results'!$B1239)</f>
        <v>80</v>
      </c>
      <c r="C1657">
        <f>IF(OR(B1657=0,'Input and Summary Results'!D1239=0,'Input and Summary Results'!D1239=""),FALSE,'Input and Summary Results'!$D1239)</f>
        <v>0.23026788000000001</v>
      </c>
      <c r="D1657">
        <f>IF(OR(B1657=0,'Input and Summary Results'!E1239=0),FALSE,'Input and Summary Results'!$E1239)</f>
        <v>6.3389089999999995E-2</v>
      </c>
      <c r="E1657">
        <f t="shared" si="107"/>
        <v>-0.6377666374227513</v>
      </c>
      <c r="F1657">
        <f t="shared" si="108"/>
        <v>0.11947330674169579</v>
      </c>
      <c r="G1657">
        <f>IF('Input and Summary Results'!$J$4="yes",IF(C1657=FALSE,FALSE,IF('Data Transformation'!E1657&lt;$R$10,E1657,$R$10)),IF(C1657=FALSE,FALSE,IF(C1657&lt;$R$10,C1657,$R$10)))</f>
        <v>0.23026788000000001</v>
      </c>
      <c r="H1657">
        <f>IF('Input and Summary Results'!$J$4="yes",'Data Transformation'!F1657,'Data Transformation'!D1657)</f>
        <v>6.3389089999999995E-2</v>
      </c>
      <c r="I1657">
        <f t="shared" si="106"/>
        <v>80</v>
      </c>
    </row>
    <row r="1658" spans="2:9" x14ac:dyDescent="0.25">
      <c r="B1658">
        <f>IF('Input and Summary Results'!D1240=0,FALSE,'Input and Summary Results'!$B1240)</f>
        <v>80</v>
      </c>
      <c r="C1658">
        <f>IF(OR(B1658=0,'Input and Summary Results'!D1240=0,'Input and Summary Results'!D1240=""),FALSE,'Input and Summary Results'!$D1240)</f>
        <v>0.26027226999999997</v>
      </c>
      <c r="D1658">
        <f>IF(OR(B1658=0,'Input and Summary Results'!E1240=0),FALSE,'Input and Summary Results'!$E1240)</f>
        <v>5.6031699999999997E-2</v>
      </c>
      <c r="E1658">
        <f t="shared" si="107"/>
        <v>-0.58457210014855898</v>
      </c>
      <c r="F1658">
        <f t="shared" si="108"/>
        <v>9.3431996424359773E-2</v>
      </c>
      <c r="G1658">
        <f>IF('Input and Summary Results'!$J$4="yes",IF(C1658=FALSE,FALSE,IF('Data Transformation'!E1658&lt;$R$10,E1658,$R$10)),IF(C1658=FALSE,FALSE,IF(C1658&lt;$R$10,C1658,$R$10)))</f>
        <v>0.26027226999999997</v>
      </c>
      <c r="H1658">
        <f>IF('Input and Summary Results'!$J$4="yes",'Data Transformation'!F1658,'Data Transformation'!D1658)</f>
        <v>5.6031699999999997E-2</v>
      </c>
      <c r="I1658">
        <f t="shared" si="106"/>
        <v>80</v>
      </c>
    </row>
    <row r="1659" spans="2:9" x14ac:dyDescent="0.25">
      <c r="B1659">
        <f>IF('Input and Summary Results'!D1241=0,FALSE,'Input and Summary Results'!$B1241)</f>
        <v>80</v>
      </c>
      <c r="C1659">
        <f>IF(OR(B1659=0,'Input and Summary Results'!D1241=0,'Input and Summary Results'!D1241=""),FALSE,'Input and Summary Results'!$D1241)</f>
        <v>0.27379305999999998</v>
      </c>
      <c r="D1659">
        <f>IF(OR(B1659=0,'Input and Summary Results'!E1241=0),FALSE,'Input and Summary Results'!$E1241)</f>
        <v>6.8166069999999995E-2</v>
      </c>
      <c r="E1659">
        <f t="shared" si="107"/>
        <v>-0.56257756439013329</v>
      </c>
      <c r="F1659">
        <f t="shared" si="108"/>
        <v>0.1080526817589898</v>
      </c>
      <c r="G1659">
        <f>IF('Input and Summary Results'!$J$4="yes",IF(C1659=FALSE,FALSE,IF('Data Transformation'!E1659&lt;$R$10,E1659,$R$10)),IF(C1659=FALSE,FALSE,IF(C1659&lt;$R$10,C1659,$R$10)))</f>
        <v>0.27379305999999998</v>
      </c>
      <c r="H1659">
        <f>IF('Input and Summary Results'!$J$4="yes",'Data Transformation'!F1659,'Data Transformation'!D1659)</f>
        <v>6.8166069999999995E-2</v>
      </c>
      <c r="I1659">
        <f t="shared" si="106"/>
        <v>80</v>
      </c>
    </row>
    <row r="1660" spans="2:9" x14ac:dyDescent="0.25">
      <c r="B1660">
        <f>IF('Input and Summary Results'!D1242=0,FALSE,'Input and Summary Results'!$B1242)</f>
        <v>80</v>
      </c>
      <c r="C1660">
        <f>IF(OR(B1660=0,'Input and Summary Results'!D1242=0,'Input and Summary Results'!D1242=""),FALSE,'Input and Summary Results'!$D1242)</f>
        <v>0.2842848</v>
      </c>
      <c r="D1660">
        <f>IF(OR(B1660=0,'Input and Summary Results'!E1242=0),FALSE,'Input and Summary Results'!$E1242)</f>
        <v>0.10153624</v>
      </c>
      <c r="E1660">
        <f t="shared" si="107"/>
        <v>-0.54624636033276808</v>
      </c>
      <c r="F1660">
        <f t="shared" si="108"/>
        <v>0.15500909003928454</v>
      </c>
      <c r="G1660">
        <f>IF('Input and Summary Results'!$J$4="yes",IF(C1660=FALSE,FALSE,IF('Data Transformation'!E1660&lt;$R$10,E1660,$R$10)),IF(C1660=FALSE,FALSE,IF(C1660&lt;$R$10,C1660,$R$10)))</f>
        <v>0.2842848</v>
      </c>
      <c r="H1660">
        <f>IF('Input and Summary Results'!$J$4="yes",'Data Transformation'!F1660,'Data Transformation'!D1660)</f>
        <v>0.10153624</v>
      </c>
      <c r="I1660">
        <f t="shared" si="106"/>
        <v>80</v>
      </c>
    </row>
    <row r="1661" spans="2:9" x14ac:dyDescent="0.25">
      <c r="B1661">
        <f>IF('Input and Summary Results'!D1243=0,FALSE,'Input and Summary Results'!$B1243)</f>
        <v>80</v>
      </c>
      <c r="C1661">
        <f>IF(OR(B1661=0,'Input and Summary Results'!D1243=0,'Input and Summary Results'!D1243=""),FALSE,'Input and Summary Results'!$D1243)</f>
        <v>0.29780669999999998</v>
      </c>
      <c r="D1661">
        <f>IF(OR(B1661=0,'Input and Summary Results'!E1243=0),FALSE,'Input and Summary Results'!$E1243)</f>
        <v>6.7636130000000003E-2</v>
      </c>
      <c r="E1661">
        <f t="shared" si="107"/>
        <v>-0.52606553579708404</v>
      </c>
      <c r="F1661">
        <f t="shared" si="108"/>
        <v>9.8567562180434498E-2</v>
      </c>
      <c r="G1661">
        <f>IF('Input and Summary Results'!$J$4="yes",IF(C1661=FALSE,FALSE,IF('Data Transformation'!E1661&lt;$R$10,E1661,$R$10)),IF(C1661=FALSE,FALSE,IF(C1661&lt;$R$10,C1661,$R$10)))</f>
        <v>0.29780669999999998</v>
      </c>
      <c r="H1661">
        <f>IF('Input and Summary Results'!$J$4="yes",'Data Transformation'!F1661,'Data Transformation'!D1661)</f>
        <v>6.7636130000000003E-2</v>
      </c>
      <c r="I1661">
        <f t="shared" si="106"/>
        <v>80</v>
      </c>
    </row>
    <row r="1662" spans="2:9" x14ac:dyDescent="0.25">
      <c r="B1662">
        <f>IF('Input and Summary Results'!D1244=0,FALSE,'Input and Summary Results'!$B1244)</f>
        <v>80</v>
      </c>
      <c r="C1662">
        <f>IF(OR(B1662=0,'Input and Summary Results'!D1244=0,'Input and Summary Results'!D1244=""),FALSE,'Input and Summary Results'!$D1244)</f>
        <v>0.42801518</v>
      </c>
      <c r="D1662">
        <f>IF(OR(B1662=0,'Input and Summary Results'!E1244=0),FALSE,'Input and Summary Results'!$E1244)</f>
        <v>5.1607989999999999E-2</v>
      </c>
      <c r="E1662">
        <f t="shared" si="107"/>
        <v>-0.36854082801176397</v>
      </c>
      <c r="F1662">
        <f t="shared" si="108"/>
        <v>5.2329610505870379E-2</v>
      </c>
      <c r="G1662">
        <f>IF('Input and Summary Results'!$J$4="yes",IF(C1662=FALSE,FALSE,IF('Data Transformation'!E1662&lt;$R$10,E1662,$R$10)),IF(C1662=FALSE,FALSE,IF(C1662&lt;$R$10,C1662,$R$10)))</f>
        <v>0.42801518</v>
      </c>
      <c r="H1662">
        <f>IF('Input and Summary Results'!$J$4="yes",'Data Transformation'!F1662,'Data Transformation'!D1662)</f>
        <v>5.1607989999999999E-2</v>
      </c>
      <c r="I1662">
        <f t="shared" si="106"/>
        <v>80</v>
      </c>
    </row>
    <row r="1663" spans="2:9" x14ac:dyDescent="0.25">
      <c r="B1663">
        <f>IF('Input and Summary Results'!D1245=0,FALSE,'Input and Summary Results'!$B1245)</f>
        <v>80</v>
      </c>
      <c r="C1663">
        <f>IF(OR(B1663=0,'Input and Summary Results'!D1245=0,'Input and Summary Results'!D1245=""),FALSE,'Input and Summary Results'!$D1245)</f>
        <v>0.46033362</v>
      </c>
      <c r="D1663">
        <f>IF(OR(B1663=0,'Input and Summary Results'!E1245=0),FALSE,'Input and Summary Results'!$E1245)</f>
        <v>5.9366019999999999E-2</v>
      </c>
      <c r="E1663">
        <f t="shared" si="107"/>
        <v>-0.33692730568980872</v>
      </c>
      <c r="F1663">
        <f t="shared" si="108"/>
        <v>5.5969956485037956E-2</v>
      </c>
      <c r="G1663">
        <f>IF('Input and Summary Results'!$J$4="yes",IF(C1663=FALSE,FALSE,IF('Data Transformation'!E1663&lt;$R$10,E1663,$R$10)),IF(C1663=FALSE,FALSE,IF(C1663&lt;$R$10,C1663,$R$10)))</f>
        <v>0.46033362</v>
      </c>
      <c r="H1663">
        <f>IF('Input and Summary Results'!$J$4="yes",'Data Transformation'!F1663,'Data Transformation'!D1663)</f>
        <v>5.9366019999999999E-2</v>
      </c>
      <c r="I1663">
        <f t="shared" si="106"/>
        <v>80</v>
      </c>
    </row>
    <row r="1664" spans="2:9" x14ac:dyDescent="0.25">
      <c r="B1664">
        <f>IF('Input and Summary Results'!D1246=0,FALSE,'Input and Summary Results'!$B1246)</f>
        <v>80</v>
      </c>
      <c r="C1664">
        <f>IF(OR(B1664=0,'Input and Summary Results'!D1246=0,'Input and Summary Results'!D1246=""),FALSE,'Input and Summary Results'!$D1246)</f>
        <v>0.47028677000000002</v>
      </c>
      <c r="D1664">
        <f>IF(OR(B1664=0,'Input and Summary Results'!E1246=0),FALSE,'Input and Summary Results'!$E1246)</f>
        <v>6.0186480000000001E-2</v>
      </c>
      <c r="E1664">
        <f t="shared" si="107"/>
        <v>-0.32763723855524607</v>
      </c>
      <c r="F1664">
        <f t="shared" si="108"/>
        <v>5.5542562509253664E-2</v>
      </c>
      <c r="G1664">
        <f>IF('Input and Summary Results'!$J$4="yes",IF(C1664=FALSE,FALSE,IF('Data Transformation'!E1664&lt;$R$10,E1664,$R$10)),IF(C1664=FALSE,FALSE,IF(C1664&lt;$R$10,C1664,$R$10)))</f>
        <v>0.47028677000000002</v>
      </c>
      <c r="H1664">
        <f>IF('Input and Summary Results'!$J$4="yes",'Data Transformation'!F1664,'Data Transformation'!D1664)</f>
        <v>6.0186480000000001E-2</v>
      </c>
      <c r="I1664">
        <f t="shared" si="106"/>
        <v>80</v>
      </c>
    </row>
    <row r="1665" spans="2:9" x14ac:dyDescent="0.25">
      <c r="B1665">
        <f>IF('Input and Summary Results'!D1247=0,FALSE,'Input and Summary Results'!$B1247)</f>
        <v>80</v>
      </c>
      <c r="C1665">
        <f>IF(OR(B1665=0,'Input and Summary Results'!D1247=0,'Input and Summary Results'!D1247=""),FALSE,'Input and Summary Results'!$D1247)</f>
        <v>0.62511532000000003</v>
      </c>
      <c r="D1665">
        <f>IF(OR(B1665=0,'Input and Summary Results'!E1247=0),FALSE,'Input and Summary Results'!$E1247)</f>
        <v>5.8871960000000001E-2</v>
      </c>
      <c r="E1665">
        <f t="shared" si="107"/>
        <v>-0.20403985750427853</v>
      </c>
      <c r="F1665">
        <f t="shared" si="108"/>
        <v>4.0873147437819952E-2</v>
      </c>
      <c r="G1665">
        <f>IF('Input and Summary Results'!$J$4="yes",IF(C1665=FALSE,FALSE,IF('Data Transformation'!E1665&lt;$R$10,E1665,$R$10)),IF(C1665=FALSE,FALSE,IF(C1665&lt;$R$10,C1665,$R$10)))</f>
        <v>0.62511532000000003</v>
      </c>
      <c r="H1665">
        <f>IF('Input and Summary Results'!$J$4="yes",'Data Transformation'!F1665,'Data Transformation'!D1665)</f>
        <v>5.8871960000000001E-2</v>
      </c>
      <c r="I1665">
        <f t="shared" si="106"/>
        <v>80</v>
      </c>
    </row>
    <row r="1666" spans="2:9" x14ac:dyDescent="0.25">
      <c r="B1666">
        <f>IF('Input and Summary Results'!D1248=0,FALSE,'Input and Summary Results'!$B1248)</f>
        <v>80</v>
      </c>
      <c r="C1666">
        <f>IF(OR(B1666=0,'Input and Summary Results'!D1248=0,'Input and Summary Results'!D1248=""),FALSE,'Input and Summary Results'!$D1248)</f>
        <v>0.62771390000000005</v>
      </c>
      <c r="D1666">
        <f>IF(OR(B1666=0,'Input and Summary Results'!E1248=0),FALSE,'Input and Summary Results'!$E1248)</f>
        <v>9.7091010000000005E-2</v>
      </c>
      <c r="E1666">
        <f t="shared" si="107"/>
        <v>-0.20223825429263773</v>
      </c>
      <c r="F1666">
        <f t="shared" si="108"/>
        <v>6.7128509246011603E-2</v>
      </c>
      <c r="G1666">
        <f>IF('Input and Summary Results'!$J$4="yes",IF(C1666=FALSE,FALSE,IF('Data Transformation'!E1666&lt;$R$10,E1666,$R$10)),IF(C1666=FALSE,FALSE,IF(C1666&lt;$R$10,C1666,$R$10)))</f>
        <v>0.62771390000000005</v>
      </c>
      <c r="H1666">
        <f>IF('Input and Summary Results'!$J$4="yes",'Data Transformation'!F1666,'Data Transformation'!D1666)</f>
        <v>9.7091010000000005E-2</v>
      </c>
      <c r="I1666">
        <f t="shared" si="106"/>
        <v>80</v>
      </c>
    </row>
    <row r="1667" spans="2:9" x14ac:dyDescent="0.25">
      <c r="B1667">
        <f>IF('Input and Summary Results'!D1249=0,FALSE,'Input and Summary Results'!$B1249)</f>
        <v>80</v>
      </c>
      <c r="C1667">
        <f>IF(OR(B1667=0,'Input and Summary Results'!D1249=0,'Input and Summary Results'!D1249=""),FALSE,'Input and Summary Results'!$D1249)</f>
        <v>0.63875316000000004</v>
      </c>
      <c r="D1667">
        <f>IF(OR(B1667=0,'Input and Summary Results'!E1249=0),FALSE,'Input and Summary Results'!$E1249)</f>
        <v>6.0590989999999997E-2</v>
      </c>
      <c r="E1667">
        <f t="shared" si="107"/>
        <v>-0.19466693833720239</v>
      </c>
      <c r="F1667">
        <f t="shared" si="108"/>
        <v>4.1168468990431292E-2</v>
      </c>
      <c r="G1667">
        <f>IF('Input and Summary Results'!$J$4="yes",IF(C1667=FALSE,FALSE,IF('Data Transformation'!E1667&lt;$R$10,E1667,$R$10)),IF(C1667=FALSE,FALSE,IF(C1667&lt;$R$10,C1667,$R$10)))</f>
        <v>0.63875316000000004</v>
      </c>
      <c r="H1667">
        <f>IF('Input and Summary Results'!$J$4="yes",'Data Transformation'!F1667,'Data Transformation'!D1667)</f>
        <v>6.0590989999999997E-2</v>
      </c>
      <c r="I1667">
        <f t="shared" si="106"/>
        <v>80</v>
      </c>
    </row>
    <row r="1668" spans="2:9" x14ac:dyDescent="0.25">
      <c r="B1668">
        <f>IF('Input and Summary Results'!D1250=0,FALSE,'Input and Summary Results'!$B1250)</f>
        <v>80</v>
      </c>
      <c r="C1668">
        <f>IF(OR(B1668=0,'Input and Summary Results'!D1250=0,'Input and Summary Results'!D1250=""),FALSE,'Input and Summary Results'!$D1250)</f>
        <v>0.67223657000000003</v>
      </c>
      <c r="D1668">
        <f>IF(OR(B1668=0,'Input and Summary Results'!E1250=0),FALSE,'Input and Summary Results'!$E1250)</f>
        <v>7.5034840000000005E-2</v>
      </c>
      <c r="E1668">
        <f t="shared" si="107"/>
        <v>-0.172477865390497</v>
      </c>
      <c r="F1668">
        <f t="shared" si="108"/>
        <v>4.8442947041693968E-2</v>
      </c>
      <c r="G1668">
        <f>IF('Input and Summary Results'!$J$4="yes",IF(C1668=FALSE,FALSE,IF('Data Transformation'!E1668&lt;$R$10,E1668,$R$10)),IF(C1668=FALSE,FALSE,IF(C1668&lt;$R$10,C1668,$R$10)))</f>
        <v>0.67223657000000003</v>
      </c>
      <c r="H1668">
        <f>IF('Input and Summary Results'!$J$4="yes",'Data Transformation'!F1668,'Data Transformation'!D1668)</f>
        <v>7.5034840000000005E-2</v>
      </c>
      <c r="I1668">
        <f t="shared" si="106"/>
        <v>80</v>
      </c>
    </row>
    <row r="1669" spans="2:9" x14ac:dyDescent="0.25">
      <c r="B1669">
        <f>IF('Input and Summary Results'!D1251=0,FALSE,'Input and Summary Results'!$B1251)</f>
        <v>80</v>
      </c>
      <c r="C1669">
        <f>IF(OR(B1669=0,'Input and Summary Results'!D1251=0,'Input and Summary Results'!D1251=""),FALSE,'Input and Summary Results'!$D1251)</f>
        <v>0.74823035000000004</v>
      </c>
      <c r="D1669">
        <f>IF(OR(B1669=0,'Input and Summary Results'!E1251=0),FALSE,'Input and Summary Results'!$E1251)</f>
        <v>5.3838530000000002E-2</v>
      </c>
      <c r="E1669">
        <f t="shared" si="107"/>
        <v>-0.12596467976491996</v>
      </c>
      <c r="F1669">
        <f t="shared" si="108"/>
        <v>3.1228246782558342E-2</v>
      </c>
      <c r="G1669">
        <f>IF('Input and Summary Results'!$J$4="yes",IF(C1669=FALSE,FALSE,IF('Data Transformation'!E1669&lt;$R$10,E1669,$R$10)),IF(C1669=FALSE,FALSE,IF(C1669&lt;$R$10,C1669,$R$10)))</f>
        <v>0.74823035000000004</v>
      </c>
      <c r="H1669">
        <f>IF('Input and Summary Results'!$J$4="yes",'Data Transformation'!F1669,'Data Transformation'!D1669)</f>
        <v>5.3838530000000002E-2</v>
      </c>
      <c r="I1669">
        <f t="shared" ref="I1669:I1732" si="109">IF(G1669=FALSE,"",B1669)</f>
        <v>80</v>
      </c>
    </row>
    <row r="1670" spans="2:9" x14ac:dyDescent="0.25">
      <c r="B1670">
        <f>IF('Input and Summary Results'!D1252=0,FALSE,'Input and Summary Results'!$B1252)</f>
        <v>80</v>
      </c>
      <c r="C1670">
        <f>IF(OR(B1670=0,'Input and Summary Results'!D1252=0,'Input and Summary Results'!D1252=""),FALSE,'Input and Summary Results'!$D1252)</f>
        <v>0.87156286000000005</v>
      </c>
      <c r="D1670">
        <f>IF(OR(B1670=0,'Input and Summary Results'!E1252=0),FALSE,'Input and Summary Results'!$E1252)</f>
        <v>4.4939840000000002E-2</v>
      </c>
      <c r="E1670">
        <f t="shared" si="107"/>
        <v>-5.9701284668004596E-2</v>
      </c>
      <c r="F1670">
        <f t="shared" si="108"/>
        <v>2.2378065260835002E-2</v>
      </c>
      <c r="G1670">
        <f>IF('Input and Summary Results'!$J$4="yes",IF(C1670=FALSE,FALSE,IF('Data Transformation'!E1670&lt;$R$10,E1670,$R$10)),IF(C1670=FALSE,FALSE,IF(C1670&lt;$R$10,C1670,$R$10)))</f>
        <v>0.87156286000000005</v>
      </c>
      <c r="H1670">
        <f>IF('Input and Summary Results'!$J$4="yes",'Data Transformation'!F1670,'Data Transformation'!D1670)</f>
        <v>4.4939840000000002E-2</v>
      </c>
      <c r="I1670">
        <f t="shared" si="109"/>
        <v>80</v>
      </c>
    </row>
    <row r="1671" spans="2:9" x14ac:dyDescent="0.25">
      <c r="B1671">
        <f>IF('Input and Summary Results'!D1253=0,FALSE,'Input and Summary Results'!$B1253)</f>
        <v>80</v>
      </c>
      <c r="C1671">
        <f>IF(OR(B1671=0,'Input and Summary Results'!D1253=0,'Input and Summary Results'!D1253=""),FALSE,'Input and Summary Results'!$D1253)</f>
        <v>1.0224930000000001</v>
      </c>
      <c r="D1671">
        <f>IF(OR(B1671=0,'Input and Summary Results'!E1253=0),FALSE,'Input and Summary Results'!$E1253)</f>
        <v>9.1464299999999998E-2</v>
      </c>
      <c r="E1671">
        <f t="shared" si="107"/>
        <v>9.6603435040450297E-3</v>
      </c>
      <c r="F1671">
        <f t="shared" si="108"/>
        <v>3.8822276729522841E-2</v>
      </c>
      <c r="G1671">
        <f>IF('Input and Summary Results'!$J$4="yes",IF(C1671=FALSE,FALSE,IF('Data Transformation'!E1671&lt;$R$10,E1671,$R$10)),IF(C1671=FALSE,FALSE,IF(C1671&lt;$R$10,C1671,$R$10)))</f>
        <v>1.0224930000000001</v>
      </c>
      <c r="H1671">
        <f>IF('Input and Summary Results'!$J$4="yes",'Data Transformation'!F1671,'Data Transformation'!D1671)</f>
        <v>9.1464299999999998E-2</v>
      </c>
      <c r="I1671">
        <f t="shared" si="109"/>
        <v>80</v>
      </c>
    </row>
    <row r="1672" spans="2:9" x14ac:dyDescent="0.25">
      <c r="B1672">
        <f>IF('Input and Summary Results'!D1254=0,FALSE,'Input and Summary Results'!$B1254)</f>
        <v>80</v>
      </c>
      <c r="C1672">
        <f>IF(OR(B1672=0,'Input and Summary Results'!D1254=0,'Input and Summary Results'!D1254=""),FALSE,'Input and Summary Results'!$D1254)</f>
        <v>1.0268945</v>
      </c>
      <c r="D1672">
        <f>IF(OR(B1672=0,'Input and Summary Results'!E1254=0),FALSE,'Input and Summary Results'!$E1254)</f>
        <v>4.9038520000000002E-2</v>
      </c>
      <c r="E1672">
        <f t="shared" si="107"/>
        <v>1.1525827802376296E-2</v>
      </c>
      <c r="F1672">
        <f t="shared" si="108"/>
        <v>2.0725320546560528E-2</v>
      </c>
      <c r="G1672">
        <f>IF('Input and Summary Results'!$J$4="yes",IF(C1672=FALSE,FALSE,IF('Data Transformation'!E1672&lt;$R$10,E1672,$R$10)),IF(C1672=FALSE,FALSE,IF(C1672&lt;$R$10,C1672,$R$10)))</f>
        <v>1.0268945</v>
      </c>
      <c r="H1672">
        <f>IF('Input and Summary Results'!$J$4="yes",'Data Transformation'!F1672,'Data Transformation'!D1672)</f>
        <v>4.9038520000000002E-2</v>
      </c>
      <c r="I1672">
        <f t="shared" si="109"/>
        <v>80</v>
      </c>
    </row>
    <row r="1673" spans="2:9" x14ac:dyDescent="0.25">
      <c r="B1673">
        <f>IF('Input and Summary Results'!D1255=0,FALSE,'Input and Summary Results'!$B1255)</f>
        <v>80</v>
      </c>
      <c r="C1673">
        <f>IF(OR(B1673=0,'Input and Summary Results'!D1255=0,'Input and Summary Results'!D1255=""),FALSE,'Input and Summary Results'!$D1255)</f>
        <v>1.0855331399999999</v>
      </c>
      <c r="D1673">
        <f>IF(OR(B1673=0,'Input and Summary Results'!E1255=0),FALSE,'Input and Summary Results'!$E1255)</f>
        <v>5.5069989999999999E-2</v>
      </c>
      <c r="E1673">
        <f t="shared" si="107"/>
        <v>3.564308647255307E-2</v>
      </c>
      <c r="F1673">
        <f t="shared" si="108"/>
        <v>2.2017177347528977E-2</v>
      </c>
      <c r="G1673">
        <f>IF('Input and Summary Results'!$J$4="yes",IF(C1673=FALSE,FALSE,IF('Data Transformation'!E1673&lt;$R$10,E1673,$R$10)),IF(C1673=FALSE,FALSE,IF(C1673&lt;$R$10,C1673,$R$10)))</f>
        <v>1.0855331399999999</v>
      </c>
      <c r="H1673">
        <f>IF('Input and Summary Results'!$J$4="yes",'Data Transformation'!F1673,'Data Transformation'!D1673)</f>
        <v>5.5069989999999999E-2</v>
      </c>
      <c r="I1673">
        <f t="shared" si="109"/>
        <v>80</v>
      </c>
    </row>
    <row r="1674" spans="2:9" x14ac:dyDescent="0.25">
      <c r="B1674">
        <f>IF('Input and Summary Results'!D1256=0,FALSE,'Input and Summary Results'!$B1256)</f>
        <v>81</v>
      </c>
      <c r="C1674">
        <f>IF(OR(B1674=0,'Input and Summary Results'!D1256=0,'Input and Summary Results'!D1256=""),FALSE,'Input and Summary Results'!$D1256)</f>
        <v>0.58662965</v>
      </c>
      <c r="D1674">
        <f>IF(OR(B1674=0,'Input and Summary Results'!E1256=0),FALSE,'Input and Summary Results'!$E1256)</f>
        <v>6.0643919999999997E-2</v>
      </c>
      <c r="E1674">
        <f t="shared" si="107"/>
        <v>-0.23163599027130991</v>
      </c>
      <c r="F1674">
        <f t="shared" si="108"/>
        <v>4.4865548954097355E-2</v>
      </c>
      <c r="G1674">
        <f>IF('Input and Summary Results'!$J$4="yes",IF(C1674=FALSE,FALSE,IF('Data Transformation'!E1674&lt;$R$10,E1674,$R$10)),IF(C1674=FALSE,FALSE,IF(C1674&lt;$R$10,C1674,$R$10)))</f>
        <v>0.58662965</v>
      </c>
      <c r="H1674">
        <f>IF('Input and Summary Results'!$J$4="yes",'Data Transformation'!F1674,'Data Transformation'!D1674)</f>
        <v>6.0643919999999997E-2</v>
      </c>
      <c r="I1674">
        <f t="shared" si="109"/>
        <v>81</v>
      </c>
    </row>
    <row r="1675" spans="2:9" x14ac:dyDescent="0.25">
      <c r="B1675">
        <f>IF('Input and Summary Results'!D1257=0,FALSE,'Input and Summary Results'!$B1257)</f>
        <v>81</v>
      </c>
      <c r="C1675">
        <f>IF(OR(B1675=0,'Input and Summary Results'!D1257=0,'Input and Summary Results'!D1257=""),FALSE,'Input and Summary Results'!$D1257)</f>
        <v>0.81936807</v>
      </c>
      <c r="D1675">
        <f>IF(OR(B1675=0,'Input and Summary Results'!E1257=0),FALSE,'Input and Summary Results'!$E1257)</f>
        <v>6.716714E-2</v>
      </c>
      <c r="E1675">
        <f t="shared" si="107"/>
        <v>-8.6520964099005435E-2</v>
      </c>
      <c r="F1675">
        <f t="shared" si="108"/>
        <v>3.5576854685098969E-2</v>
      </c>
      <c r="G1675">
        <f>IF('Input and Summary Results'!$J$4="yes",IF(C1675=FALSE,FALSE,IF('Data Transformation'!E1675&lt;$R$10,E1675,$R$10)),IF(C1675=FALSE,FALSE,IF(C1675&lt;$R$10,C1675,$R$10)))</f>
        <v>0.81936807</v>
      </c>
      <c r="H1675">
        <f>IF('Input and Summary Results'!$J$4="yes",'Data Transformation'!F1675,'Data Transformation'!D1675)</f>
        <v>6.716714E-2</v>
      </c>
      <c r="I1675">
        <f t="shared" si="109"/>
        <v>81</v>
      </c>
    </row>
    <row r="1676" spans="2:9" x14ac:dyDescent="0.25">
      <c r="B1676">
        <f>IF('Input and Summary Results'!D1258=0,FALSE,'Input and Summary Results'!$B1258)</f>
        <v>81</v>
      </c>
      <c r="C1676">
        <f>IF(OR(B1676=0,'Input and Summary Results'!D1258=0,'Input and Summary Results'!D1258=""),FALSE,'Input and Summary Results'!$D1258)</f>
        <v>0.96365332999999997</v>
      </c>
      <c r="D1676">
        <f>IF(OR(B1676=0,'Input and Summary Results'!E1258=0),FALSE,'Input and Summary Results'!$E1258)</f>
        <v>6.0796070000000001E-2</v>
      </c>
      <c r="E1676">
        <f t="shared" si="107"/>
        <v>-1.6079173509904111E-2</v>
      </c>
      <c r="F1676">
        <f t="shared" si="108"/>
        <v>2.7380691332224212E-2</v>
      </c>
      <c r="G1676">
        <f>IF('Input and Summary Results'!$J$4="yes",IF(C1676=FALSE,FALSE,IF('Data Transformation'!E1676&lt;$R$10,E1676,$R$10)),IF(C1676=FALSE,FALSE,IF(C1676&lt;$R$10,C1676,$R$10)))</f>
        <v>0.96365332999999997</v>
      </c>
      <c r="H1676">
        <f>IF('Input and Summary Results'!$J$4="yes",'Data Transformation'!F1676,'Data Transformation'!D1676)</f>
        <v>6.0796070000000001E-2</v>
      </c>
      <c r="I1676">
        <f t="shared" si="109"/>
        <v>81</v>
      </c>
    </row>
    <row r="1677" spans="2:9" x14ac:dyDescent="0.25">
      <c r="B1677">
        <f>IF('Input and Summary Results'!D1259=0,FALSE,'Input and Summary Results'!$B1259)</f>
        <v>81</v>
      </c>
      <c r="C1677">
        <f>IF(OR(B1677=0,'Input and Summary Results'!D1259=0,'Input and Summary Results'!D1259=""),FALSE,'Input and Summary Results'!$D1259)</f>
        <v>0.96972132</v>
      </c>
      <c r="D1677">
        <f>IF(OR(B1677=0,'Input and Summary Results'!E1259=0),FALSE,'Input and Summary Results'!$E1259)</f>
        <v>6.2665869999999999E-2</v>
      </c>
      <c r="E1677">
        <f t="shared" si="107"/>
        <v>-1.3353056017598113E-2</v>
      </c>
      <c r="F1677">
        <f t="shared" si="108"/>
        <v>2.8046189167007279E-2</v>
      </c>
      <c r="G1677">
        <f>IF('Input and Summary Results'!$J$4="yes",IF(C1677=FALSE,FALSE,IF('Data Transformation'!E1677&lt;$R$10,E1677,$R$10)),IF(C1677=FALSE,FALSE,IF(C1677&lt;$R$10,C1677,$R$10)))</f>
        <v>0.96972132</v>
      </c>
      <c r="H1677">
        <f>IF('Input and Summary Results'!$J$4="yes",'Data Transformation'!F1677,'Data Transformation'!D1677)</f>
        <v>6.2665869999999999E-2</v>
      </c>
      <c r="I1677">
        <f t="shared" si="109"/>
        <v>81</v>
      </c>
    </row>
    <row r="1678" spans="2:9" x14ac:dyDescent="0.25">
      <c r="B1678">
        <f>IF('Input and Summary Results'!D1260=0,FALSE,'Input and Summary Results'!$B1260)</f>
        <v>81</v>
      </c>
      <c r="C1678">
        <f>IF(OR(B1678=0,'Input and Summary Results'!D1260=0,'Input and Summary Results'!D1260=""),FALSE,'Input and Summary Results'!$D1260)</f>
        <v>0.97553696999999995</v>
      </c>
      <c r="D1678">
        <f>IF(OR(B1678=0,'Input and Summary Results'!E1260=0),FALSE,'Input and Summary Results'!$E1260)</f>
        <v>5.5623329999999999E-2</v>
      </c>
      <c r="E1678">
        <f t="shared" si="107"/>
        <v>-1.0756267466021936E-2</v>
      </c>
      <c r="F1678">
        <f t="shared" si="108"/>
        <v>2.4745884535775208E-2</v>
      </c>
      <c r="G1678">
        <f>IF('Input and Summary Results'!$J$4="yes",IF(C1678=FALSE,FALSE,IF('Data Transformation'!E1678&lt;$R$10,E1678,$R$10)),IF(C1678=FALSE,FALSE,IF(C1678&lt;$R$10,C1678,$R$10)))</f>
        <v>0.97553696999999995</v>
      </c>
      <c r="H1678">
        <f>IF('Input and Summary Results'!$J$4="yes",'Data Transformation'!F1678,'Data Transformation'!D1678)</f>
        <v>5.5623329999999999E-2</v>
      </c>
      <c r="I1678">
        <f t="shared" si="109"/>
        <v>81</v>
      </c>
    </row>
    <row r="1679" spans="2:9" x14ac:dyDescent="0.25">
      <c r="B1679">
        <f>IF('Input and Summary Results'!D1261=0,FALSE,'Input and Summary Results'!$B1261)</f>
        <v>81</v>
      </c>
      <c r="C1679">
        <f>IF(OR(B1679=0,'Input and Summary Results'!D1261=0,'Input and Summary Results'!D1261=""),FALSE,'Input and Summary Results'!$D1261)</f>
        <v>0.97919778999999996</v>
      </c>
      <c r="D1679">
        <f>IF(OR(B1679=0,'Input and Summary Results'!E1261=0),FALSE,'Input and Summary Results'!$E1261)</f>
        <v>6.7354460000000005E-2</v>
      </c>
      <c r="E1679">
        <f t="shared" si="107"/>
        <v>-9.1295753781383358E-3</v>
      </c>
      <c r="F1679">
        <f t="shared" si="108"/>
        <v>2.9852840701366373E-2</v>
      </c>
      <c r="G1679">
        <f>IF('Input and Summary Results'!$J$4="yes",IF(C1679=FALSE,FALSE,IF('Data Transformation'!E1679&lt;$R$10,E1679,$R$10)),IF(C1679=FALSE,FALSE,IF(C1679&lt;$R$10,C1679,$R$10)))</f>
        <v>0.97919778999999996</v>
      </c>
      <c r="H1679">
        <f>IF('Input and Summary Results'!$J$4="yes",'Data Transformation'!F1679,'Data Transformation'!D1679)</f>
        <v>6.7354460000000005E-2</v>
      </c>
      <c r="I1679">
        <f t="shared" si="109"/>
        <v>81</v>
      </c>
    </row>
    <row r="1680" spans="2:9" x14ac:dyDescent="0.25">
      <c r="B1680">
        <f>IF('Input and Summary Results'!D1262=0,FALSE,'Input and Summary Results'!$B1262)</f>
        <v>81</v>
      </c>
      <c r="C1680">
        <f>IF(OR(B1680=0,'Input and Summary Results'!D1262=0,'Input and Summary Results'!D1262=""),FALSE,'Input and Summary Results'!$D1262)</f>
        <v>1.00275877</v>
      </c>
      <c r="D1680">
        <f>IF(OR(B1680=0,'Input and Summary Results'!E1262=0),FALSE,'Input and Summary Results'!$E1262)</f>
        <v>3.9330950000000003E-2</v>
      </c>
      <c r="E1680">
        <f t="shared" si="107"/>
        <v>1.196468954308476E-3</v>
      </c>
      <c r="F1680">
        <f t="shared" si="108"/>
        <v>1.7022670666844431E-2</v>
      </c>
      <c r="G1680">
        <f>IF('Input and Summary Results'!$J$4="yes",IF(C1680=FALSE,FALSE,IF('Data Transformation'!E1680&lt;$R$10,E1680,$R$10)),IF(C1680=FALSE,FALSE,IF(C1680&lt;$R$10,C1680,$R$10)))</f>
        <v>1.00275877</v>
      </c>
      <c r="H1680">
        <f>IF('Input and Summary Results'!$J$4="yes",'Data Transformation'!F1680,'Data Transformation'!D1680)</f>
        <v>3.9330950000000003E-2</v>
      </c>
      <c r="I1680">
        <f t="shared" si="109"/>
        <v>81</v>
      </c>
    </row>
    <row r="1681" spans="2:9" x14ac:dyDescent="0.25">
      <c r="B1681">
        <f>IF('Input and Summary Results'!D1263=0,FALSE,'Input and Summary Results'!$B1263)</f>
        <v>81</v>
      </c>
      <c r="C1681">
        <f>IF(OR(B1681=0,'Input and Summary Results'!D1263=0,'Input and Summary Results'!D1263=""),FALSE,'Input and Summary Results'!$D1263)</f>
        <v>1.0655472699999999</v>
      </c>
      <c r="D1681">
        <f>IF(OR(B1681=0,'Input and Summary Results'!E1263=0),FALSE,'Input and Summary Results'!$E1263)</f>
        <v>5.1808559999999997E-2</v>
      </c>
      <c r="E1681">
        <f t="shared" si="107"/>
        <v>2.7572720727644509E-2</v>
      </c>
      <c r="F1681">
        <f t="shared" si="108"/>
        <v>2.1101752754713547E-2</v>
      </c>
      <c r="G1681">
        <f>IF('Input and Summary Results'!$J$4="yes",IF(C1681=FALSE,FALSE,IF('Data Transformation'!E1681&lt;$R$10,E1681,$R$10)),IF(C1681=FALSE,FALSE,IF(C1681&lt;$R$10,C1681,$R$10)))</f>
        <v>1.0655472699999999</v>
      </c>
      <c r="H1681">
        <f>IF('Input and Summary Results'!$J$4="yes",'Data Transformation'!F1681,'Data Transformation'!D1681)</f>
        <v>5.1808559999999997E-2</v>
      </c>
      <c r="I1681">
        <f t="shared" si="109"/>
        <v>81</v>
      </c>
    </row>
    <row r="1682" spans="2:9" x14ac:dyDescent="0.25">
      <c r="B1682">
        <f>IF('Input and Summary Results'!D1264=0,FALSE,'Input and Summary Results'!$B1264)</f>
        <v>81</v>
      </c>
      <c r="C1682">
        <f>IF(OR(B1682=0,'Input and Summary Results'!D1264=0,'Input and Summary Results'!D1264=""),FALSE,'Input and Summary Results'!$D1264)</f>
        <v>1.07203823</v>
      </c>
      <c r="D1682">
        <f>IF(OR(B1682=0,'Input and Summary Results'!E1264=0),FALSE,'Input and Summary Results'!$E1264)</f>
        <v>3.8964159999999998E-2</v>
      </c>
      <c r="E1682">
        <f t="shared" si="107"/>
        <v>3.0210273026525566E-2</v>
      </c>
      <c r="F1682">
        <f t="shared" si="108"/>
        <v>1.5774106712593633E-2</v>
      </c>
      <c r="G1682">
        <f>IF('Input and Summary Results'!$J$4="yes",IF(C1682=FALSE,FALSE,IF('Data Transformation'!E1682&lt;$R$10,E1682,$R$10)),IF(C1682=FALSE,FALSE,IF(C1682&lt;$R$10,C1682,$R$10)))</f>
        <v>1.07203823</v>
      </c>
      <c r="H1682">
        <f>IF('Input and Summary Results'!$J$4="yes",'Data Transformation'!F1682,'Data Transformation'!D1682)</f>
        <v>3.8964159999999998E-2</v>
      </c>
      <c r="I1682">
        <f t="shared" si="109"/>
        <v>81</v>
      </c>
    </row>
    <row r="1683" spans="2:9" x14ac:dyDescent="0.25">
      <c r="B1683">
        <f>IF('Input and Summary Results'!D1265=0,FALSE,'Input and Summary Results'!$B1265)</f>
        <v>81</v>
      </c>
      <c r="C1683">
        <f>IF(OR(B1683=0,'Input and Summary Results'!D1265=0,'Input and Summary Results'!D1265=""),FALSE,'Input and Summary Results'!$D1265)</f>
        <v>1.07508607</v>
      </c>
      <c r="D1683">
        <f>IF(OR(B1683=0,'Input and Summary Results'!E1265=0),FALSE,'Input and Summary Results'!$E1265)</f>
        <v>5.0611570000000002E-2</v>
      </c>
      <c r="E1683">
        <f t="shared" si="107"/>
        <v>3.1443234697885743E-2</v>
      </c>
      <c r="F1683">
        <f t="shared" si="108"/>
        <v>2.0431314285376239E-2</v>
      </c>
      <c r="G1683">
        <f>IF('Input and Summary Results'!$J$4="yes",IF(C1683=FALSE,FALSE,IF('Data Transformation'!E1683&lt;$R$10,E1683,$R$10)),IF(C1683=FALSE,FALSE,IF(C1683&lt;$R$10,C1683,$R$10)))</f>
        <v>1.07508607</v>
      </c>
      <c r="H1683">
        <f>IF('Input and Summary Results'!$J$4="yes",'Data Transformation'!F1683,'Data Transformation'!D1683)</f>
        <v>5.0611570000000002E-2</v>
      </c>
      <c r="I1683">
        <f t="shared" si="109"/>
        <v>81</v>
      </c>
    </row>
    <row r="1684" spans="2:9" x14ac:dyDescent="0.25">
      <c r="B1684">
        <f>IF('Input and Summary Results'!D1266=0,FALSE,'Input and Summary Results'!$B1266)</f>
        <v>81</v>
      </c>
      <c r="C1684">
        <f>IF(OR(B1684=0,'Input and Summary Results'!D1266=0,'Input and Summary Results'!D1266=""),FALSE,'Input and Summary Results'!$D1266)</f>
        <v>1.0859446100000001</v>
      </c>
      <c r="D1684">
        <f>IF(OR(B1684=0,'Input and Summary Results'!E1266=0),FALSE,'Input and Summary Results'!$E1266)</f>
        <v>4.3183689999999997E-2</v>
      </c>
      <c r="E1684">
        <f t="shared" si="107"/>
        <v>3.5807674069738997E-2</v>
      </c>
      <c r="F1684">
        <f t="shared" si="108"/>
        <v>1.7258450649706707E-2</v>
      </c>
      <c r="G1684">
        <f>IF('Input and Summary Results'!$J$4="yes",IF(C1684=FALSE,FALSE,IF('Data Transformation'!E1684&lt;$R$10,E1684,$R$10)),IF(C1684=FALSE,FALSE,IF(C1684&lt;$R$10,C1684,$R$10)))</f>
        <v>1.0859446100000001</v>
      </c>
      <c r="H1684">
        <f>IF('Input and Summary Results'!$J$4="yes",'Data Transformation'!F1684,'Data Transformation'!D1684)</f>
        <v>4.3183689999999997E-2</v>
      </c>
      <c r="I1684">
        <f t="shared" si="109"/>
        <v>81</v>
      </c>
    </row>
    <row r="1685" spans="2:9" x14ac:dyDescent="0.25">
      <c r="B1685">
        <f>IF('Input and Summary Results'!D1267=0,FALSE,'Input and Summary Results'!$B1267)</f>
        <v>81</v>
      </c>
      <c r="C1685">
        <f>IF(OR(B1685=0,'Input and Summary Results'!D1267=0,'Input and Summary Results'!D1267=""),FALSE,'Input and Summary Results'!$D1267)</f>
        <v>1.0913520000000001</v>
      </c>
      <c r="D1685">
        <f>IF(OR(B1685=0,'Input and Summary Results'!E1267=0),FALSE,'Input and Summary Results'!$E1267)</f>
        <v>3.1712450000000003E-2</v>
      </c>
      <c r="E1685">
        <f t="shared" si="107"/>
        <v>3.7964848665055145E-2</v>
      </c>
      <c r="F1685">
        <f t="shared" si="108"/>
        <v>1.2611149564943299E-2</v>
      </c>
      <c r="G1685">
        <f>IF('Input and Summary Results'!$J$4="yes",IF(C1685=FALSE,FALSE,IF('Data Transformation'!E1685&lt;$R$10,E1685,$R$10)),IF(C1685=FALSE,FALSE,IF(C1685&lt;$R$10,C1685,$R$10)))</f>
        <v>1.0913520000000001</v>
      </c>
      <c r="H1685">
        <f>IF('Input and Summary Results'!$J$4="yes",'Data Transformation'!F1685,'Data Transformation'!D1685)</f>
        <v>3.1712450000000003E-2</v>
      </c>
      <c r="I1685">
        <f t="shared" si="109"/>
        <v>81</v>
      </c>
    </row>
    <row r="1686" spans="2:9" x14ac:dyDescent="0.25">
      <c r="B1686">
        <f>IF('Input and Summary Results'!D1268=0,FALSE,'Input and Summary Results'!$B1268)</f>
        <v>81</v>
      </c>
      <c r="C1686">
        <f>IF(OR(B1686=0,'Input and Summary Results'!D1268=0,'Input and Summary Results'!D1268=""),FALSE,'Input and Summary Results'!$D1268)</f>
        <v>1.1535062300000001</v>
      </c>
      <c r="D1686">
        <f>IF(OR(B1686=0,'Input and Summary Results'!E1268=0),FALSE,'Input and Summary Results'!$E1268)</f>
        <v>8.5621080000000002E-2</v>
      </c>
      <c r="E1686">
        <f t="shared" si="107"/>
        <v>6.2019944455132009E-2</v>
      </c>
      <c r="F1686">
        <f t="shared" si="108"/>
        <v>3.2214432617325352E-2</v>
      </c>
      <c r="G1686">
        <f>IF('Input and Summary Results'!$J$4="yes",IF(C1686=FALSE,FALSE,IF('Data Transformation'!E1686&lt;$R$10,E1686,$R$10)),IF(C1686=FALSE,FALSE,IF(C1686&lt;$R$10,C1686,$R$10)))</f>
        <v>1.1535062300000001</v>
      </c>
      <c r="H1686">
        <f>IF('Input and Summary Results'!$J$4="yes",'Data Transformation'!F1686,'Data Transformation'!D1686)</f>
        <v>8.5621080000000002E-2</v>
      </c>
      <c r="I1686">
        <f t="shared" si="109"/>
        <v>81</v>
      </c>
    </row>
    <row r="1687" spans="2:9" x14ac:dyDescent="0.25">
      <c r="B1687">
        <f>IF('Input and Summary Results'!D1269=0,FALSE,'Input and Summary Results'!$B1269)</f>
        <v>81</v>
      </c>
      <c r="C1687">
        <f>IF(OR(B1687=0,'Input and Summary Results'!D1269=0,'Input and Summary Results'!D1269=""),FALSE,'Input and Summary Results'!$D1269)</f>
        <v>1.35623501</v>
      </c>
      <c r="D1687">
        <f>IF(OR(B1687=0,'Input and Summary Results'!E1269=0),FALSE,'Input and Summary Results'!$E1269)</f>
        <v>8.6373829999999999E-2</v>
      </c>
      <c r="E1687">
        <f t="shared" si="107"/>
        <v>0.13233495111130675</v>
      </c>
      <c r="F1687">
        <f t="shared" si="108"/>
        <v>2.7639931091293684E-2</v>
      </c>
      <c r="G1687">
        <f>IF('Input and Summary Results'!$J$4="yes",IF(C1687=FALSE,FALSE,IF('Data Transformation'!E1687&lt;$R$10,E1687,$R$10)),IF(C1687=FALSE,FALSE,IF(C1687&lt;$R$10,C1687,$R$10)))</f>
        <v>1.35623501</v>
      </c>
      <c r="H1687">
        <f>IF('Input and Summary Results'!$J$4="yes",'Data Transformation'!F1687,'Data Transformation'!D1687)</f>
        <v>8.6373829999999999E-2</v>
      </c>
      <c r="I1687">
        <f t="shared" si="109"/>
        <v>81</v>
      </c>
    </row>
    <row r="1688" spans="2:9" x14ac:dyDescent="0.25">
      <c r="B1688">
        <f>IF('Input and Summary Results'!D1270=0,FALSE,'Input and Summary Results'!$B1270)</f>
        <v>82</v>
      </c>
      <c r="C1688">
        <f>IF(OR(B1688=0,'Input and Summary Results'!D1270=0,'Input and Summary Results'!D1270=""),FALSE,'Input and Summary Results'!$D1270)</f>
        <v>0.13177839</v>
      </c>
      <c r="D1688">
        <f>IF(OR(B1688=0,'Input and Summary Results'!E1270=0),FALSE,'Input and Summary Results'!$E1270)</f>
        <v>0.10114132000000001</v>
      </c>
      <c r="E1688">
        <f t="shared" si="107"/>
        <v>-0.8801558027407298</v>
      </c>
      <c r="F1688">
        <f t="shared" si="108"/>
        <v>0.33309962946124938</v>
      </c>
      <c r="G1688">
        <f>IF('Input and Summary Results'!$J$4="yes",IF(C1688=FALSE,FALSE,IF('Data Transformation'!E1688&lt;$R$10,E1688,$R$10)),IF(C1688=FALSE,FALSE,IF(C1688&lt;$R$10,C1688,$R$10)))</f>
        <v>0.13177839</v>
      </c>
      <c r="H1688">
        <f>IF('Input and Summary Results'!$J$4="yes",'Data Transformation'!F1688,'Data Transformation'!D1688)</f>
        <v>0.10114132000000001</v>
      </c>
      <c r="I1688">
        <f t="shared" si="109"/>
        <v>82</v>
      </c>
    </row>
    <row r="1689" spans="2:9" x14ac:dyDescent="0.25">
      <c r="B1689">
        <f>IF('Input and Summary Results'!D1271=0,FALSE,'Input and Summary Results'!$B1271)</f>
        <v>82</v>
      </c>
      <c r="C1689">
        <f>IF(OR(B1689=0,'Input and Summary Results'!D1271=0,'Input and Summary Results'!D1271=""),FALSE,'Input and Summary Results'!$D1271)</f>
        <v>0.15806439</v>
      </c>
      <c r="D1689">
        <f>IF(OR(B1689=0,'Input and Summary Results'!E1271=0),FALSE,'Input and Summary Results'!$E1271)</f>
        <v>5.494483E-2</v>
      </c>
      <c r="E1689">
        <f t="shared" si="107"/>
        <v>-0.80116596035516752</v>
      </c>
      <c r="F1689">
        <f t="shared" si="108"/>
        <v>0.15086292503959936</v>
      </c>
      <c r="G1689">
        <f>IF('Input and Summary Results'!$J$4="yes",IF(C1689=FALSE,FALSE,IF('Data Transformation'!E1689&lt;$R$10,E1689,$R$10)),IF(C1689=FALSE,FALSE,IF(C1689&lt;$R$10,C1689,$R$10)))</f>
        <v>0.15806439</v>
      </c>
      <c r="H1689">
        <f>IF('Input and Summary Results'!$J$4="yes",'Data Transformation'!F1689,'Data Transformation'!D1689)</f>
        <v>5.494483E-2</v>
      </c>
      <c r="I1689">
        <f t="shared" si="109"/>
        <v>82</v>
      </c>
    </row>
    <row r="1690" spans="2:9" x14ac:dyDescent="0.25">
      <c r="B1690">
        <f>IF('Input and Summary Results'!D1272=0,FALSE,'Input and Summary Results'!$B1272)</f>
        <v>82</v>
      </c>
      <c r="C1690">
        <f>IF(OR(B1690=0,'Input and Summary Results'!D1272=0,'Input and Summary Results'!D1272=""),FALSE,'Input and Summary Results'!$D1272)</f>
        <v>0.17391479000000001</v>
      </c>
      <c r="D1690">
        <f>IF(OR(B1690=0,'Input and Summary Results'!E1272=0),FALSE,'Input and Summary Results'!$E1272)</f>
        <v>4.351613E-2</v>
      </c>
      <c r="E1690">
        <f t="shared" si="107"/>
        <v>-0.75966348330919553</v>
      </c>
      <c r="F1690">
        <f t="shared" si="108"/>
        <v>0.10859341186566134</v>
      </c>
      <c r="G1690">
        <f>IF('Input and Summary Results'!$J$4="yes",IF(C1690=FALSE,FALSE,IF('Data Transformation'!E1690&lt;$R$10,E1690,$R$10)),IF(C1690=FALSE,FALSE,IF(C1690&lt;$R$10,C1690,$R$10)))</f>
        <v>0.17391479000000001</v>
      </c>
      <c r="H1690">
        <f>IF('Input and Summary Results'!$J$4="yes",'Data Transformation'!F1690,'Data Transformation'!D1690)</f>
        <v>4.351613E-2</v>
      </c>
      <c r="I1690">
        <f t="shared" si="109"/>
        <v>82</v>
      </c>
    </row>
    <row r="1691" spans="2:9" x14ac:dyDescent="0.25">
      <c r="B1691">
        <f>IF('Input and Summary Results'!D1273=0,FALSE,'Input and Summary Results'!$B1273)</f>
        <v>82</v>
      </c>
      <c r="C1691">
        <f>IF(OR(B1691=0,'Input and Summary Results'!D1273=0,'Input and Summary Results'!D1273=""),FALSE,'Input and Summary Results'!$D1273)</f>
        <v>0.21996250000000001</v>
      </c>
      <c r="D1691">
        <f>IF(OR(B1691=0,'Input and Summary Results'!E1273=0),FALSE,'Input and Summary Results'!$E1273)</f>
        <v>5.3867779999999997E-2</v>
      </c>
      <c r="E1691">
        <f t="shared" si="107"/>
        <v>-0.65765135295617627</v>
      </c>
      <c r="F1691">
        <f t="shared" si="108"/>
        <v>0.10628455541285446</v>
      </c>
      <c r="G1691">
        <f>IF('Input and Summary Results'!$J$4="yes",IF(C1691=FALSE,FALSE,IF('Data Transformation'!E1691&lt;$R$10,E1691,$R$10)),IF(C1691=FALSE,FALSE,IF(C1691&lt;$R$10,C1691,$R$10)))</f>
        <v>0.21996250000000001</v>
      </c>
      <c r="H1691">
        <f>IF('Input and Summary Results'!$J$4="yes",'Data Transformation'!F1691,'Data Transformation'!D1691)</f>
        <v>5.3867779999999997E-2</v>
      </c>
      <c r="I1691">
        <f t="shared" si="109"/>
        <v>82</v>
      </c>
    </row>
    <row r="1692" spans="2:9" x14ac:dyDescent="0.25">
      <c r="B1692">
        <f>IF('Input and Summary Results'!D1274=0,FALSE,'Input and Summary Results'!$B1274)</f>
        <v>82</v>
      </c>
      <c r="C1692">
        <f>IF(OR(B1692=0,'Input and Summary Results'!D1274=0,'Input and Summary Results'!D1274=""),FALSE,'Input and Summary Results'!$D1274)</f>
        <v>0.23621075</v>
      </c>
      <c r="D1692">
        <f>IF(OR(B1692=0,'Input and Summary Results'!E1274=0),FALSE,'Input and Summary Results'!$E1274)</f>
        <v>3.7085930000000003E-2</v>
      </c>
      <c r="E1692">
        <f t="shared" si="107"/>
        <v>-0.62670034144120479</v>
      </c>
      <c r="F1692">
        <f t="shared" si="108"/>
        <v>6.8139547501542594E-2</v>
      </c>
      <c r="G1692">
        <f>IF('Input and Summary Results'!$J$4="yes",IF(C1692=FALSE,FALSE,IF('Data Transformation'!E1692&lt;$R$10,E1692,$R$10)),IF(C1692=FALSE,FALSE,IF(C1692&lt;$R$10,C1692,$R$10)))</f>
        <v>0.23621075</v>
      </c>
      <c r="H1692">
        <f>IF('Input and Summary Results'!$J$4="yes",'Data Transformation'!F1692,'Data Transformation'!D1692)</f>
        <v>3.7085930000000003E-2</v>
      </c>
      <c r="I1692">
        <f t="shared" si="109"/>
        <v>82</v>
      </c>
    </row>
    <row r="1693" spans="2:9" x14ac:dyDescent="0.25">
      <c r="B1693">
        <f>IF('Input and Summary Results'!D1275=0,FALSE,'Input and Summary Results'!$B1275)</f>
        <v>82</v>
      </c>
      <c r="C1693">
        <f>IF(OR(B1693=0,'Input and Summary Results'!D1275=0,'Input and Summary Results'!D1275=""),FALSE,'Input and Summary Results'!$D1275)</f>
        <v>0.27395425000000001</v>
      </c>
      <c r="D1693">
        <f>IF(OR(B1693=0,'Input and Summary Results'!E1275=0),FALSE,'Input and Summary Results'!$E1275)</f>
        <v>4.8095930000000002E-2</v>
      </c>
      <c r="E1693">
        <f t="shared" si="107"/>
        <v>-0.56232195773253502</v>
      </c>
      <c r="F1693">
        <f t="shared" si="108"/>
        <v>7.6193866749648897E-2</v>
      </c>
      <c r="G1693">
        <f>IF('Input and Summary Results'!$J$4="yes",IF(C1693=FALSE,FALSE,IF('Data Transformation'!E1693&lt;$R$10,E1693,$R$10)),IF(C1693=FALSE,FALSE,IF(C1693&lt;$R$10,C1693,$R$10)))</f>
        <v>0.27395425000000001</v>
      </c>
      <c r="H1693">
        <f>IF('Input and Summary Results'!$J$4="yes",'Data Transformation'!F1693,'Data Transformation'!D1693)</f>
        <v>4.8095930000000002E-2</v>
      </c>
      <c r="I1693">
        <f t="shared" si="109"/>
        <v>82</v>
      </c>
    </row>
    <row r="1694" spans="2:9" x14ac:dyDescent="0.25">
      <c r="B1694">
        <f>IF('Input and Summary Results'!D1276=0,FALSE,'Input and Summary Results'!$B1276)</f>
        <v>82</v>
      </c>
      <c r="C1694">
        <f>IF(OR(B1694=0,'Input and Summary Results'!D1276=0,'Input and Summary Results'!D1276=""),FALSE,'Input and Summary Results'!$D1276)</f>
        <v>0.28700161000000002</v>
      </c>
      <c r="D1694">
        <f>IF(OR(B1694=0,'Input and Summary Results'!E1276=0),FALSE,'Input and Summary Results'!$E1276)</f>
        <v>4.55121E-2</v>
      </c>
      <c r="E1694">
        <f t="shared" si="107"/>
        <v>-0.54211566698672309</v>
      </c>
      <c r="F1694">
        <f t="shared" si="108"/>
        <v>6.8822789530692874E-2</v>
      </c>
      <c r="G1694">
        <f>IF('Input and Summary Results'!$J$4="yes",IF(C1694=FALSE,FALSE,IF('Data Transformation'!E1694&lt;$R$10,E1694,$R$10)),IF(C1694=FALSE,FALSE,IF(C1694&lt;$R$10,C1694,$R$10)))</f>
        <v>0.28700161000000002</v>
      </c>
      <c r="H1694">
        <f>IF('Input and Summary Results'!$J$4="yes",'Data Transformation'!F1694,'Data Transformation'!D1694)</f>
        <v>4.55121E-2</v>
      </c>
      <c r="I1694">
        <f t="shared" si="109"/>
        <v>82</v>
      </c>
    </row>
    <row r="1695" spans="2:9" x14ac:dyDescent="0.25">
      <c r="B1695">
        <f>IF('Input and Summary Results'!D1277=0,FALSE,'Input and Summary Results'!$B1277)</f>
        <v>82</v>
      </c>
      <c r="C1695">
        <f>IF(OR(B1695=0,'Input and Summary Results'!D1277=0,'Input and Summary Results'!D1277=""),FALSE,'Input and Summary Results'!$D1277)</f>
        <v>0.29802641000000002</v>
      </c>
      <c r="D1695">
        <f>IF(OR(B1695=0,'Input and Summary Results'!E1277=0),FALSE,'Input and Summary Results'!$E1277)</f>
        <v>6.2181189999999997E-2</v>
      </c>
      <c r="E1695">
        <f t="shared" si="107"/>
        <v>-0.52574524864505323</v>
      </c>
      <c r="F1695">
        <f t="shared" si="108"/>
        <v>9.0551157731289633E-2</v>
      </c>
      <c r="G1695">
        <f>IF('Input and Summary Results'!$J$4="yes",IF(C1695=FALSE,FALSE,IF('Data Transformation'!E1695&lt;$R$10,E1695,$R$10)),IF(C1695=FALSE,FALSE,IF(C1695&lt;$R$10,C1695,$R$10)))</f>
        <v>0.29802641000000002</v>
      </c>
      <c r="H1695">
        <f>IF('Input and Summary Results'!$J$4="yes",'Data Transformation'!F1695,'Data Transformation'!D1695)</f>
        <v>6.2181189999999997E-2</v>
      </c>
      <c r="I1695">
        <f t="shared" si="109"/>
        <v>82</v>
      </c>
    </row>
    <row r="1696" spans="2:9" x14ac:dyDescent="0.25">
      <c r="B1696">
        <f>IF('Input and Summary Results'!D1278=0,FALSE,'Input and Summary Results'!$B1278)</f>
        <v>82</v>
      </c>
      <c r="C1696">
        <f>IF(OR(B1696=0,'Input and Summary Results'!D1278=0,'Input and Summary Results'!D1278=""),FALSE,'Input and Summary Results'!$D1278)</f>
        <v>0.35510377999999998</v>
      </c>
      <c r="D1696">
        <f>IF(OR(B1696=0,'Input and Summary Results'!E1278=0),FALSE,'Input and Summary Results'!$E1278)</f>
        <v>4.0038999999999998E-2</v>
      </c>
      <c r="E1696">
        <f t="shared" si="107"/>
        <v>-0.44964470470653956</v>
      </c>
      <c r="F1696">
        <f t="shared" si="108"/>
        <v>4.8934781826315672E-2</v>
      </c>
      <c r="G1696">
        <f>IF('Input and Summary Results'!$J$4="yes",IF(C1696=FALSE,FALSE,IF('Data Transformation'!E1696&lt;$R$10,E1696,$R$10)),IF(C1696=FALSE,FALSE,IF(C1696&lt;$R$10,C1696,$R$10)))</f>
        <v>0.35510377999999998</v>
      </c>
      <c r="H1696">
        <f>IF('Input and Summary Results'!$J$4="yes",'Data Transformation'!F1696,'Data Transformation'!D1696)</f>
        <v>4.0038999999999998E-2</v>
      </c>
      <c r="I1696">
        <f t="shared" si="109"/>
        <v>82</v>
      </c>
    </row>
    <row r="1697" spans="2:9" x14ac:dyDescent="0.25">
      <c r="B1697">
        <f>IF('Input and Summary Results'!D1279=0,FALSE,'Input and Summary Results'!$B1279)</f>
        <v>82</v>
      </c>
      <c r="C1697">
        <f>IF(OR(B1697=0,'Input and Summary Results'!D1279=0,'Input and Summary Results'!D1279=""),FALSE,'Input and Summary Results'!$D1279)</f>
        <v>0.52405634999999995</v>
      </c>
      <c r="D1697">
        <f>IF(OR(B1697=0,'Input and Summary Results'!E1279=0),FALSE,'Input and Summary Results'!$E1279)</f>
        <v>5.1486190000000001E-2</v>
      </c>
      <c r="E1697">
        <f t="shared" si="107"/>
        <v>-0.28062201229435357</v>
      </c>
      <c r="F1697">
        <f t="shared" si="108"/>
        <v>4.2638556826951918E-2</v>
      </c>
      <c r="G1697">
        <f>IF('Input and Summary Results'!$J$4="yes",IF(C1697=FALSE,FALSE,IF('Data Transformation'!E1697&lt;$R$10,E1697,$R$10)),IF(C1697=FALSE,FALSE,IF(C1697&lt;$R$10,C1697,$R$10)))</f>
        <v>0.52405634999999995</v>
      </c>
      <c r="H1697">
        <f>IF('Input and Summary Results'!$J$4="yes",'Data Transformation'!F1697,'Data Transformation'!D1697)</f>
        <v>5.1486190000000001E-2</v>
      </c>
      <c r="I1697">
        <f t="shared" si="109"/>
        <v>82</v>
      </c>
    </row>
    <row r="1698" spans="2:9" x14ac:dyDescent="0.25">
      <c r="B1698">
        <f>IF('Input and Summary Results'!D1280=0,FALSE,'Input and Summary Results'!$B1280)</f>
        <v>82</v>
      </c>
      <c r="C1698">
        <f>IF(OR(B1698=0,'Input and Summary Results'!D1280=0,'Input and Summary Results'!D1280=""),FALSE,'Input and Summary Results'!$D1280)</f>
        <v>0.56020797</v>
      </c>
      <c r="D1698">
        <f>IF(OR(B1698=0,'Input and Summary Results'!E1280=0),FALSE,'Input and Summary Results'!$E1280)</f>
        <v>4.2175879999999999E-2</v>
      </c>
      <c r="E1698">
        <f t="shared" si="107"/>
        <v>-0.25165071682198514</v>
      </c>
      <c r="F1698">
        <f t="shared" si="108"/>
        <v>3.2674172629139853E-2</v>
      </c>
      <c r="G1698">
        <f>IF('Input and Summary Results'!$J$4="yes",IF(C1698=FALSE,FALSE,IF('Data Transformation'!E1698&lt;$R$10,E1698,$R$10)),IF(C1698=FALSE,FALSE,IF(C1698&lt;$R$10,C1698,$R$10)))</f>
        <v>0.56020797</v>
      </c>
      <c r="H1698">
        <f>IF('Input and Summary Results'!$J$4="yes",'Data Transformation'!F1698,'Data Transformation'!D1698)</f>
        <v>4.2175879999999999E-2</v>
      </c>
      <c r="I1698">
        <f t="shared" si="109"/>
        <v>82</v>
      </c>
    </row>
    <row r="1699" spans="2:9" x14ac:dyDescent="0.25">
      <c r="B1699">
        <f>IF('Input and Summary Results'!D1281=0,FALSE,'Input and Summary Results'!$B1281)</f>
        <v>82</v>
      </c>
      <c r="C1699">
        <f>IF(OR(B1699=0,'Input and Summary Results'!D1281=0,'Input and Summary Results'!D1281=""),FALSE,'Input and Summary Results'!$D1281)</f>
        <v>0.57101203</v>
      </c>
      <c r="D1699">
        <f>IF(OR(B1699=0,'Input and Summary Results'!E1281=0),FALSE,'Input and Summary Results'!$E1281)</f>
        <v>2.948535E-2</v>
      </c>
      <c r="E1699">
        <f t="shared" si="107"/>
        <v>-0.24335474200357096</v>
      </c>
      <c r="F1699">
        <f t="shared" si="108"/>
        <v>2.2410459373334045E-2</v>
      </c>
      <c r="G1699">
        <f>IF('Input and Summary Results'!$J$4="yes",IF(C1699=FALSE,FALSE,IF('Data Transformation'!E1699&lt;$R$10,E1699,$R$10)),IF(C1699=FALSE,FALSE,IF(C1699&lt;$R$10,C1699,$R$10)))</f>
        <v>0.57101203</v>
      </c>
      <c r="H1699">
        <f>IF('Input and Summary Results'!$J$4="yes",'Data Transformation'!F1699,'Data Transformation'!D1699)</f>
        <v>2.948535E-2</v>
      </c>
      <c r="I1699">
        <f t="shared" si="109"/>
        <v>82</v>
      </c>
    </row>
    <row r="1700" spans="2:9" x14ac:dyDescent="0.25">
      <c r="B1700">
        <f>IF('Input and Summary Results'!D1282=0,FALSE,'Input and Summary Results'!$B1282)</f>
        <v>82</v>
      </c>
      <c r="C1700">
        <f>IF(OR(B1700=0,'Input and Summary Results'!D1282=0,'Input and Summary Results'!D1282=""),FALSE,'Input and Summary Results'!$D1282)</f>
        <v>0.61791987000000004</v>
      </c>
      <c r="D1700">
        <f>IF(OR(B1700=0,'Input and Summary Results'!E1282=0),FALSE,'Input and Summary Results'!$E1282)</f>
        <v>7.2096250000000001E-2</v>
      </c>
      <c r="E1700">
        <f t="shared" si="107"/>
        <v>-0.20906783926898093</v>
      </c>
      <c r="F1700">
        <f t="shared" si="108"/>
        <v>5.0637265475861781E-2</v>
      </c>
      <c r="G1700">
        <f>IF('Input and Summary Results'!$J$4="yes",IF(C1700=FALSE,FALSE,IF('Data Transformation'!E1700&lt;$R$10,E1700,$R$10)),IF(C1700=FALSE,FALSE,IF(C1700&lt;$R$10,C1700,$R$10)))</f>
        <v>0.61791987000000004</v>
      </c>
      <c r="H1700">
        <f>IF('Input and Summary Results'!$J$4="yes",'Data Transformation'!F1700,'Data Transformation'!D1700)</f>
        <v>7.2096250000000001E-2</v>
      </c>
      <c r="I1700">
        <f t="shared" si="109"/>
        <v>82</v>
      </c>
    </row>
    <row r="1701" spans="2:9" x14ac:dyDescent="0.25">
      <c r="B1701">
        <f>IF('Input and Summary Results'!D1283=0,FALSE,'Input and Summary Results'!$B1283)</f>
        <v>82</v>
      </c>
      <c r="C1701">
        <f>IF(OR(B1701=0,'Input and Summary Results'!D1283=0,'Input and Summary Results'!D1283=""),FALSE,'Input and Summary Results'!$D1283)</f>
        <v>0.63670967999999994</v>
      </c>
      <c r="D1701">
        <f>IF(OR(B1701=0,'Input and Summary Results'!E1283=0),FALSE,'Input and Summary Results'!$E1283)</f>
        <v>5.0436729999999999E-2</v>
      </c>
      <c r="E1701">
        <f t="shared" si="107"/>
        <v>-0.19605854743688414</v>
      </c>
      <c r="F1701">
        <f t="shared" si="108"/>
        <v>3.4379155064832689E-2</v>
      </c>
      <c r="G1701">
        <f>IF('Input and Summary Results'!$J$4="yes",IF(C1701=FALSE,FALSE,IF('Data Transformation'!E1701&lt;$R$10,E1701,$R$10)),IF(C1701=FALSE,FALSE,IF(C1701&lt;$R$10,C1701,$R$10)))</f>
        <v>0.63670967999999994</v>
      </c>
      <c r="H1701">
        <f>IF('Input and Summary Results'!$J$4="yes",'Data Transformation'!F1701,'Data Transformation'!D1701)</f>
        <v>5.0436729999999999E-2</v>
      </c>
      <c r="I1701">
        <f t="shared" si="109"/>
        <v>82</v>
      </c>
    </row>
    <row r="1702" spans="2:9" x14ac:dyDescent="0.25">
      <c r="B1702">
        <f>IF('Input and Summary Results'!D1284=0,FALSE,'Input and Summary Results'!$B1284)</f>
        <v>82</v>
      </c>
      <c r="C1702">
        <f>IF(OR(B1702=0,'Input and Summary Results'!D1284=0,'Input and Summary Results'!D1284=""),FALSE,'Input and Summary Results'!$D1284)</f>
        <v>0.74407477</v>
      </c>
      <c r="D1702">
        <f>IF(OR(B1702=0,'Input and Summary Results'!E1284=0),FALSE,'Input and Summary Results'!$E1284)</f>
        <v>3.5849840000000001E-2</v>
      </c>
      <c r="E1702">
        <f t="shared" si="107"/>
        <v>-0.12838342121912547</v>
      </c>
      <c r="F1702">
        <f t="shared" si="108"/>
        <v>2.0910305237200826E-2</v>
      </c>
      <c r="G1702">
        <f>IF('Input and Summary Results'!$J$4="yes",IF(C1702=FALSE,FALSE,IF('Data Transformation'!E1702&lt;$R$10,E1702,$R$10)),IF(C1702=FALSE,FALSE,IF(C1702&lt;$R$10,C1702,$R$10)))</f>
        <v>0.74407477</v>
      </c>
      <c r="H1702">
        <f>IF('Input and Summary Results'!$J$4="yes",'Data Transformation'!F1702,'Data Transformation'!D1702)</f>
        <v>3.5849840000000001E-2</v>
      </c>
      <c r="I1702">
        <f t="shared" si="109"/>
        <v>82</v>
      </c>
    </row>
    <row r="1703" spans="2:9" x14ac:dyDescent="0.25">
      <c r="B1703">
        <f>IF('Input and Summary Results'!D1285=0,FALSE,'Input and Summary Results'!$B1285)</f>
        <v>82</v>
      </c>
      <c r="C1703">
        <f>IF(OR(B1703=0,'Input and Summary Results'!D1285=0,'Input and Summary Results'!D1285=""),FALSE,'Input and Summary Results'!$D1285)</f>
        <v>0.78043607000000004</v>
      </c>
      <c r="D1703">
        <f>IF(OR(B1703=0,'Input and Summary Results'!E1285=0),FALSE,'Input and Summary Results'!$E1285)</f>
        <v>6.2378429999999999E-2</v>
      </c>
      <c r="E1703">
        <f t="shared" si="107"/>
        <v>-0.10766266669941074</v>
      </c>
      <c r="F1703">
        <f t="shared" si="108"/>
        <v>3.4688605076902704E-2</v>
      </c>
      <c r="G1703">
        <f>IF('Input and Summary Results'!$J$4="yes",IF(C1703=FALSE,FALSE,IF('Data Transformation'!E1703&lt;$R$10,E1703,$R$10)),IF(C1703=FALSE,FALSE,IF(C1703&lt;$R$10,C1703,$R$10)))</f>
        <v>0.78043607000000004</v>
      </c>
      <c r="H1703">
        <f>IF('Input and Summary Results'!$J$4="yes",'Data Transformation'!F1703,'Data Transformation'!D1703)</f>
        <v>6.2378429999999999E-2</v>
      </c>
      <c r="I1703">
        <f t="shared" si="109"/>
        <v>82</v>
      </c>
    </row>
    <row r="1704" spans="2:9" x14ac:dyDescent="0.25">
      <c r="B1704">
        <f>IF('Input and Summary Results'!D1286=0,FALSE,'Input and Summary Results'!$B1286)</f>
        <v>82</v>
      </c>
      <c r="C1704">
        <f>IF(OR(B1704=0,'Input and Summary Results'!D1286=0,'Input and Summary Results'!D1286=""),FALSE,'Input and Summary Results'!$D1286)</f>
        <v>0.81594100999999997</v>
      </c>
      <c r="D1704">
        <f>IF(OR(B1704=0,'Input and Summary Results'!E1286=0),FALSE,'Input and Summary Results'!$E1286)</f>
        <v>3.2265439999999999E-2</v>
      </c>
      <c r="E1704">
        <f t="shared" si="107"/>
        <v>-8.8341238252944446E-2</v>
      </c>
      <c r="F1704">
        <f t="shared" si="108"/>
        <v>1.7162026161670684E-2</v>
      </c>
      <c r="G1704">
        <f>IF('Input and Summary Results'!$J$4="yes",IF(C1704=FALSE,FALSE,IF('Data Transformation'!E1704&lt;$R$10,E1704,$R$10)),IF(C1704=FALSE,FALSE,IF(C1704&lt;$R$10,C1704,$R$10)))</f>
        <v>0.81594100999999997</v>
      </c>
      <c r="H1704">
        <f>IF('Input and Summary Results'!$J$4="yes",'Data Transformation'!F1704,'Data Transformation'!D1704)</f>
        <v>3.2265439999999999E-2</v>
      </c>
      <c r="I1704">
        <f t="shared" si="109"/>
        <v>82</v>
      </c>
    </row>
    <row r="1705" spans="2:9" x14ac:dyDescent="0.25">
      <c r="B1705">
        <f>IF('Input and Summary Results'!D1287=0,FALSE,'Input and Summary Results'!$B1287)</f>
        <v>82</v>
      </c>
      <c r="C1705">
        <f>IF(OR(B1705=0,'Input and Summary Results'!D1287=0,'Input and Summary Results'!D1287=""),FALSE,'Input and Summary Results'!$D1287)</f>
        <v>0.98563484999999995</v>
      </c>
      <c r="D1705">
        <f>IF(OR(B1705=0,'Input and Summary Results'!E1287=0),FALSE,'Input and Summary Results'!$E1287)</f>
        <v>6.261593E-2</v>
      </c>
      <c r="E1705">
        <f t="shared" si="107"/>
        <v>-6.2839491578181835E-3</v>
      </c>
      <c r="F1705">
        <f t="shared" si="108"/>
        <v>2.7571380638580303E-2</v>
      </c>
      <c r="G1705">
        <f>IF('Input and Summary Results'!$J$4="yes",IF(C1705=FALSE,FALSE,IF('Data Transformation'!E1705&lt;$R$10,E1705,$R$10)),IF(C1705=FALSE,FALSE,IF(C1705&lt;$R$10,C1705,$R$10)))</f>
        <v>0.98563484999999995</v>
      </c>
      <c r="H1705">
        <f>IF('Input and Summary Results'!$J$4="yes",'Data Transformation'!F1705,'Data Transformation'!D1705)</f>
        <v>6.261593E-2</v>
      </c>
      <c r="I1705">
        <f t="shared" si="109"/>
        <v>82</v>
      </c>
    </row>
    <row r="1706" spans="2:9" x14ac:dyDescent="0.25">
      <c r="B1706">
        <f>IF('Input and Summary Results'!D1288=0,FALSE,'Input and Summary Results'!$B1288)</f>
        <v>83</v>
      </c>
      <c r="C1706">
        <f>IF(OR(B1706=0,'Input and Summary Results'!D1288=0,'Input and Summary Results'!D1288=""),FALSE,'Input and Summary Results'!$D1288)</f>
        <v>1.840955E-2</v>
      </c>
      <c r="D1706">
        <f>IF(OR(B1706=0,'Input and Summary Results'!E1288=0),FALSE,'Input and Summary Results'!$E1288)</f>
        <v>9.8524500000000001E-2</v>
      </c>
      <c r="E1706">
        <f t="shared" ref="E1706:E1769" si="110">IF(C1706=FALSE,FALSE,LOG10(C1706))</f>
        <v>-1.7349568271888369</v>
      </c>
      <c r="F1706">
        <f t="shared" ref="F1706:F1769" si="111">IF(D1706=FALSE, FALSE,0.434*D1706/C1706)</f>
        <v>2.32268757248276</v>
      </c>
      <c r="G1706">
        <f>IF('Input and Summary Results'!$J$4="yes",IF(C1706=FALSE,FALSE,IF('Data Transformation'!E1706&lt;$R$10,E1706,$R$10)),IF(C1706=FALSE,FALSE,IF(C1706&lt;$R$10,C1706,$R$10)))</f>
        <v>1.840955E-2</v>
      </c>
      <c r="H1706">
        <f>IF('Input and Summary Results'!$J$4="yes",'Data Transformation'!F1706,'Data Transformation'!D1706)</f>
        <v>9.8524500000000001E-2</v>
      </c>
      <c r="I1706">
        <f t="shared" si="109"/>
        <v>83</v>
      </c>
    </row>
    <row r="1707" spans="2:9" x14ac:dyDescent="0.25">
      <c r="B1707">
        <f>IF('Input and Summary Results'!D1289=0,FALSE,'Input and Summary Results'!$B1289)</f>
        <v>83</v>
      </c>
      <c r="C1707">
        <f>IF(OR(B1707=0,'Input and Summary Results'!D1289=0,'Input and Summary Results'!D1289=""),FALSE,'Input and Summary Results'!$D1289)</f>
        <v>4.7691259999999999E-2</v>
      </c>
      <c r="D1707">
        <f>IF(OR(B1707=0,'Input and Summary Results'!E1289=0),FALSE,'Input and Summary Results'!$E1289)</f>
        <v>5.9337279999999999E-2</v>
      </c>
      <c r="E1707">
        <f t="shared" si="110"/>
        <v>-1.3215612033824782</v>
      </c>
      <c r="F1707">
        <f t="shared" si="111"/>
        <v>0.53998111016567818</v>
      </c>
      <c r="G1707">
        <f>IF('Input and Summary Results'!$J$4="yes",IF(C1707=FALSE,FALSE,IF('Data Transformation'!E1707&lt;$R$10,E1707,$R$10)),IF(C1707=FALSE,FALSE,IF(C1707&lt;$R$10,C1707,$R$10)))</f>
        <v>4.7691259999999999E-2</v>
      </c>
      <c r="H1707">
        <f>IF('Input and Summary Results'!$J$4="yes",'Data Transformation'!F1707,'Data Transformation'!D1707)</f>
        <v>5.9337279999999999E-2</v>
      </c>
      <c r="I1707">
        <f t="shared" si="109"/>
        <v>83</v>
      </c>
    </row>
    <row r="1708" spans="2:9" x14ac:dyDescent="0.25">
      <c r="B1708">
        <f>IF('Input and Summary Results'!D1290=0,FALSE,'Input and Summary Results'!$B1290)</f>
        <v>83</v>
      </c>
      <c r="C1708">
        <f>IF(OR(B1708=0,'Input and Summary Results'!D1290=0,'Input and Summary Results'!D1290=""),FALSE,'Input and Summary Results'!$D1290)</f>
        <v>0.13753614</v>
      </c>
      <c r="D1708">
        <f>IF(OR(B1708=0,'Input and Summary Results'!E1290=0),FALSE,'Input and Summary Results'!$E1290)</f>
        <v>9.5131140000000003E-2</v>
      </c>
      <c r="E1708">
        <f t="shared" si="110"/>
        <v>-0.86158316844989258</v>
      </c>
      <c r="F1708">
        <f t="shared" si="111"/>
        <v>0.30018957024677295</v>
      </c>
      <c r="G1708">
        <f>IF('Input and Summary Results'!$J$4="yes",IF(C1708=FALSE,FALSE,IF('Data Transformation'!E1708&lt;$R$10,E1708,$R$10)),IF(C1708=FALSE,FALSE,IF(C1708&lt;$R$10,C1708,$R$10)))</f>
        <v>0.13753614</v>
      </c>
      <c r="H1708">
        <f>IF('Input and Summary Results'!$J$4="yes",'Data Transformation'!F1708,'Data Transformation'!D1708)</f>
        <v>9.5131140000000003E-2</v>
      </c>
      <c r="I1708">
        <f t="shared" si="109"/>
        <v>83</v>
      </c>
    </row>
    <row r="1709" spans="2:9" x14ac:dyDescent="0.25">
      <c r="B1709">
        <f>IF('Input and Summary Results'!D1291=0,FALSE,'Input and Summary Results'!$B1291)</f>
        <v>83</v>
      </c>
      <c r="C1709">
        <f>IF(OR(B1709=0,'Input and Summary Results'!D1291=0,'Input and Summary Results'!D1291=""),FALSE,'Input and Summary Results'!$D1291)</f>
        <v>0.14061418000000001</v>
      </c>
      <c r="D1709">
        <f>IF(OR(B1709=0,'Input and Summary Results'!E1291=0),FALSE,'Input and Summary Results'!$E1291)</f>
        <v>5.7255069999999998E-2</v>
      </c>
      <c r="E1709">
        <f t="shared" si="110"/>
        <v>-0.85197088141269928</v>
      </c>
      <c r="F1709">
        <f t="shared" si="111"/>
        <v>0.17671546624956314</v>
      </c>
      <c r="G1709">
        <f>IF('Input and Summary Results'!$J$4="yes",IF(C1709=FALSE,FALSE,IF('Data Transformation'!E1709&lt;$R$10,E1709,$R$10)),IF(C1709=FALSE,FALSE,IF(C1709&lt;$R$10,C1709,$R$10)))</f>
        <v>0.14061418000000001</v>
      </c>
      <c r="H1709">
        <f>IF('Input and Summary Results'!$J$4="yes",'Data Transformation'!F1709,'Data Transformation'!D1709)</f>
        <v>5.7255069999999998E-2</v>
      </c>
      <c r="I1709">
        <f t="shared" si="109"/>
        <v>83</v>
      </c>
    </row>
    <row r="1710" spans="2:9" x14ac:dyDescent="0.25">
      <c r="B1710">
        <f>IF('Input and Summary Results'!D1292=0,FALSE,'Input and Summary Results'!$B1292)</f>
        <v>83</v>
      </c>
      <c r="C1710">
        <f>IF(OR(B1710=0,'Input and Summary Results'!D1292=0,'Input and Summary Results'!D1292=""),FALSE,'Input and Summary Results'!$D1292)</f>
        <v>0.14168678000000001</v>
      </c>
      <c r="D1710">
        <f>IF(OR(B1710=0,'Input and Summary Results'!E1292=0),FALSE,'Input and Summary Results'!$E1292)</f>
        <v>7.4330110000000005E-2</v>
      </c>
      <c r="E1710">
        <f t="shared" si="110"/>
        <v>-0.84867066944830605</v>
      </c>
      <c r="F1710">
        <f t="shared" si="111"/>
        <v>0.22768015294016844</v>
      </c>
      <c r="G1710">
        <f>IF('Input and Summary Results'!$J$4="yes",IF(C1710=FALSE,FALSE,IF('Data Transformation'!E1710&lt;$R$10,E1710,$R$10)),IF(C1710=FALSE,FALSE,IF(C1710&lt;$R$10,C1710,$R$10)))</f>
        <v>0.14168678000000001</v>
      </c>
      <c r="H1710">
        <f>IF('Input and Summary Results'!$J$4="yes",'Data Transformation'!F1710,'Data Transformation'!D1710)</f>
        <v>7.4330110000000005E-2</v>
      </c>
      <c r="I1710">
        <f t="shared" si="109"/>
        <v>83</v>
      </c>
    </row>
    <row r="1711" spans="2:9" x14ac:dyDescent="0.25">
      <c r="B1711">
        <f>IF('Input and Summary Results'!D1293=0,FALSE,'Input and Summary Results'!$B1293)</f>
        <v>83</v>
      </c>
      <c r="C1711">
        <f>IF(OR(B1711=0,'Input and Summary Results'!D1293=0,'Input and Summary Results'!D1293=""),FALSE,'Input and Summary Results'!$D1293)</f>
        <v>0.14716911999999999</v>
      </c>
      <c r="D1711">
        <f>IF(OR(B1711=0,'Input and Summary Results'!E1293=0),FALSE,'Input and Summary Results'!$E1293)</f>
        <v>4.0383960000000003E-2</v>
      </c>
      <c r="E1711">
        <f t="shared" si="110"/>
        <v>-0.83218330698558962</v>
      </c>
      <c r="F1711">
        <f t="shared" si="111"/>
        <v>0.11909182198004584</v>
      </c>
      <c r="G1711">
        <f>IF('Input and Summary Results'!$J$4="yes",IF(C1711=FALSE,FALSE,IF('Data Transformation'!E1711&lt;$R$10,E1711,$R$10)),IF(C1711=FALSE,FALSE,IF(C1711&lt;$R$10,C1711,$R$10)))</f>
        <v>0.14716911999999999</v>
      </c>
      <c r="H1711">
        <f>IF('Input and Summary Results'!$J$4="yes",'Data Transformation'!F1711,'Data Transformation'!D1711)</f>
        <v>4.0383960000000003E-2</v>
      </c>
      <c r="I1711">
        <f t="shared" si="109"/>
        <v>83</v>
      </c>
    </row>
    <row r="1712" spans="2:9" x14ac:dyDescent="0.25">
      <c r="B1712">
        <f>IF('Input and Summary Results'!D1294=0,FALSE,'Input and Summary Results'!$B1294)</f>
        <v>83</v>
      </c>
      <c r="C1712">
        <f>IF(OR(B1712=0,'Input and Summary Results'!D1294=0,'Input and Summary Results'!D1294=""),FALSE,'Input and Summary Results'!$D1294)</f>
        <v>0.15627171000000001</v>
      </c>
      <c r="D1712">
        <f>IF(OR(B1712=0,'Input and Summary Results'!E1294=0),FALSE,'Input and Summary Results'!$E1294)</f>
        <v>6.654301E-2</v>
      </c>
      <c r="E1712">
        <f t="shared" si="110"/>
        <v>-0.80611963556312727</v>
      </c>
      <c r="F1712">
        <f t="shared" si="111"/>
        <v>0.18480418714302158</v>
      </c>
      <c r="G1712">
        <f>IF('Input and Summary Results'!$J$4="yes",IF(C1712=FALSE,FALSE,IF('Data Transformation'!E1712&lt;$R$10,E1712,$R$10)),IF(C1712=FALSE,FALSE,IF(C1712&lt;$R$10,C1712,$R$10)))</f>
        <v>0.15627171000000001</v>
      </c>
      <c r="H1712">
        <f>IF('Input and Summary Results'!$J$4="yes",'Data Transformation'!F1712,'Data Transformation'!D1712)</f>
        <v>6.654301E-2</v>
      </c>
      <c r="I1712">
        <f t="shared" si="109"/>
        <v>83</v>
      </c>
    </row>
    <row r="1713" spans="2:9" x14ac:dyDescent="0.25">
      <c r="B1713">
        <f>IF('Input and Summary Results'!D1295=0,FALSE,'Input and Summary Results'!$B1295)</f>
        <v>83</v>
      </c>
      <c r="C1713">
        <f>IF(OR(B1713=0,'Input and Summary Results'!D1295=0,'Input and Summary Results'!D1295=""),FALSE,'Input and Summary Results'!$D1295)</f>
        <v>0.15872976999999999</v>
      </c>
      <c r="D1713">
        <f>IF(OR(B1713=0,'Input and Summary Results'!E1295=0),FALSE,'Input and Summary Results'!$E1295)</f>
        <v>8.0138070000000006E-2</v>
      </c>
      <c r="E1713">
        <f t="shared" si="110"/>
        <v>-0.7993416130420703</v>
      </c>
      <c r="F1713">
        <f t="shared" si="111"/>
        <v>0.21911404760430261</v>
      </c>
      <c r="G1713">
        <f>IF('Input and Summary Results'!$J$4="yes",IF(C1713=FALSE,FALSE,IF('Data Transformation'!E1713&lt;$R$10,E1713,$R$10)),IF(C1713=FALSE,FALSE,IF(C1713&lt;$R$10,C1713,$R$10)))</f>
        <v>0.15872976999999999</v>
      </c>
      <c r="H1713">
        <f>IF('Input and Summary Results'!$J$4="yes",'Data Transformation'!F1713,'Data Transformation'!D1713)</f>
        <v>8.0138070000000006E-2</v>
      </c>
      <c r="I1713">
        <f t="shared" si="109"/>
        <v>83</v>
      </c>
    </row>
    <row r="1714" spans="2:9" x14ac:dyDescent="0.25">
      <c r="B1714">
        <f>IF('Input and Summary Results'!D1296=0,FALSE,'Input and Summary Results'!$B1296)</f>
        <v>83</v>
      </c>
      <c r="C1714">
        <f>IF(OR(B1714=0,'Input and Summary Results'!D1296=0,'Input and Summary Results'!D1296=""),FALSE,'Input and Summary Results'!$D1296)</f>
        <v>0.16742559000000001</v>
      </c>
      <c r="D1714">
        <f>IF(OR(B1714=0,'Input and Summary Results'!E1296=0),FALSE,'Input and Summary Results'!$E1296)</f>
        <v>5.7345380000000001E-2</v>
      </c>
      <c r="E1714">
        <f t="shared" si="110"/>
        <v>-0.77617816195551081</v>
      </c>
      <c r="F1714">
        <f t="shared" si="111"/>
        <v>0.14865048359692207</v>
      </c>
      <c r="G1714">
        <f>IF('Input and Summary Results'!$J$4="yes",IF(C1714=FALSE,FALSE,IF('Data Transformation'!E1714&lt;$R$10,E1714,$R$10)),IF(C1714=FALSE,FALSE,IF(C1714&lt;$R$10,C1714,$R$10)))</f>
        <v>0.16742559000000001</v>
      </c>
      <c r="H1714">
        <f>IF('Input and Summary Results'!$J$4="yes",'Data Transformation'!F1714,'Data Transformation'!D1714)</f>
        <v>5.7345380000000001E-2</v>
      </c>
      <c r="I1714">
        <f t="shared" si="109"/>
        <v>83</v>
      </c>
    </row>
    <row r="1715" spans="2:9" x14ac:dyDescent="0.25">
      <c r="B1715">
        <f>IF('Input and Summary Results'!D1297=0,FALSE,'Input and Summary Results'!$B1297)</f>
        <v>83</v>
      </c>
      <c r="C1715">
        <f>IF(OR(B1715=0,'Input and Summary Results'!D1297=0,'Input and Summary Results'!D1297=""),FALSE,'Input and Summary Results'!$D1297)</f>
        <v>0.19334788</v>
      </c>
      <c r="D1715">
        <f>IF(OR(B1715=0,'Input and Summary Results'!E1297=0),FALSE,'Input and Summary Results'!$E1297)</f>
        <v>6.0848100000000002E-2</v>
      </c>
      <c r="E1715">
        <f t="shared" si="110"/>
        <v>-0.71366058547014632</v>
      </c>
      <c r="F1715">
        <f t="shared" si="111"/>
        <v>0.13658321673865781</v>
      </c>
      <c r="G1715">
        <f>IF('Input and Summary Results'!$J$4="yes",IF(C1715=FALSE,FALSE,IF('Data Transformation'!E1715&lt;$R$10,E1715,$R$10)),IF(C1715=FALSE,FALSE,IF(C1715&lt;$R$10,C1715,$R$10)))</f>
        <v>0.19334788</v>
      </c>
      <c r="H1715">
        <f>IF('Input and Summary Results'!$J$4="yes",'Data Transformation'!F1715,'Data Transformation'!D1715)</f>
        <v>6.0848100000000002E-2</v>
      </c>
      <c r="I1715">
        <f t="shared" si="109"/>
        <v>83</v>
      </c>
    </row>
    <row r="1716" spans="2:9" x14ac:dyDescent="0.25">
      <c r="B1716">
        <f>IF('Input and Summary Results'!D1298=0,FALSE,'Input and Summary Results'!$B1298)</f>
        <v>83</v>
      </c>
      <c r="C1716">
        <f>IF(OR(B1716=0,'Input and Summary Results'!D1298=0,'Input and Summary Results'!D1298=""),FALSE,'Input and Summary Results'!$D1298)</f>
        <v>0.20406663</v>
      </c>
      <c r="D1716">
        <f>IF(OR(B1716=0,'Input and Summary Results'!E1298=0),FALSE,'Input and Summary Results'!$E1298)</f>
        <v>0.11413980999999999</v>
      </c>
      <c r="E1716">
        <f t="shared" si="110"/>
        <v>-0.69022800749231805</v>
      </c>
      <c r="F1716">
        <f t="shared" si="111"/>
        <v>0.24274756504774933</v>
      </c>
      <c r="G1716">
        <f>IF('Input and Summary Results'!$J$4="yes",IF(C1716=FALSE,FALSE,IF('Data Transformation'!E1716&lt;$R$10,E1716,$R$10)),IF(C1716=FALSE,FALSE,IF(C1716&lt;$R$10,C1716,$R$10)))</f>
        <v>0.20406663</v>
      </c>
      <c r="H1716">
        <f>IF('Input and Summary Results'!$J$4="yes",'Data Transformation'!F1716,'Data Transformation'!D1716)</f>
        <v>0.11413980999999999</v>
      </c>
      <c r="I1716">
        <f t="shared" si="109"/>
        <v>83</v>
      </c>
    </row>
    <row r="1717" spans="2:9" x14ac:dyDescent="0.25">
      <c r="B1717">
        <f>IF('Input and Summary Results'!D1299=0,FALSE,'Input and Summary Results'!$B1299)</f>
        <v>83</v>
      </c>
      <c r="C1717">
        <f>IF(OR(B1717=0,'Input and Summary Results'!D1299=0,'Input and Summary Results'!D1299=""),FALSE,'Input and Summary Results'!$D1299)</f>
        <v>0.21135440999999999</v>
      </c>
      <c r="D1717">
        <f>IF(OR(B1717=0,'Input and Summary Results'!E1299=0),FALSE,'Input and Summary Results'!$E1299)</f>
        <v>6.0378979999999999E-2</v>
      </c>
      <c r="E1717">
        <f t="shared" si="110"/>
        <v>-0.67498868600064055</v>
      </c>
      <c r="F1717">
        <f t="shared" si="111"/>
        <v>0.12398358435009707</v>
      </c>
      <c r="G1717">
        <f>IF('Input and Summary Results'!$J$4="yes",IF(C1717=FALSE,FALSE,IF('Data Transformation'!E1717&lt;$R$10,E1717,$R$10)),IF(C1717=FALSE,FALSE,IF(C1717&lt;$R$10,C1717,$R$10)))</f>
        <v>0.21135440999999999</v>
      </c>
      <c r="H1717">
        <f>IF('Input and Summary Results'!$J$4="yes",'Data Transformation'!F1717,'Data Transformation'!D1717)</f>
        <v>6.0378979999999999E-2</v>
      </c>
      <c r="I1717">
        <f t="shared" si="109"/>
        <v>83</v>
      </c>
    </row>
    <row r="1718" spans="2:9" x14ac:dyDescent="0.25">
      <c r="B1718">
        <f>IF('Input and Summary Results'!D1300=0,FALSE,'Input and Summary Results'!$B1300)</f>
        <v>83</v>
      </c>
      <c r="C1718">
        <f>IF(OR(B1718=0,'Input and Summary Results'!D1300=0,'Input and Summary Results'!D1300=""),FALSE,'Input and Summary Results'!$D1300)</f>
        <v>0.24369526</v>
      </c>
      <c r="D1718">
        <f>IF(OR(B1718=0,'Input and Summary Results'!E1300=0),FALSE,'Input and Summary Results'!$E1300)</f>
        <v>9.1051350000000003E-2</v>
      </c>
      <c r="E1718">
        <f t="shared" si="110"/>
        <v>-0.6131529179874714</v>
      </c>
      <c r="F1718">
        <f t="shared" si="111"/>
        <v>0.16215451174553006</v>
      </c>
      <c r="G1718">
        <f>IF('Input and Summary Results'!$J$4="yes",IF(C1718=FALSE,FALSE,IF('Data Transformation'!E1718&lt;$R$10,E1718,$R$10)),IF(C1718=FALSE,FALSE,IF(C1718&lt;$R$10,C1718,$R$10)))</f>
        <v>0.24369526</v>
      </c>
      <c r="H1718">
        <f>IF('Input and Summary Results'!$J$4="yes",'Data Transformation'!F1718,'Data Transformation'!D1718)</f>
        <v>9.1051350000000003E-2</v>
      </c>
      <c r="I1718">
        <f t="shared" si="109"/>
        <v>83</v>
      </c>
    </row>
    <row r="1719" spans="2:9" x14ac:dyDescent="0.25">
      <c r="B1719">
        <f>IF('Input and Summary Results'!D1301=0,FALSE,'Input and Summary Results'!$B1301)</f>
        <v>83</v>
      </c>
      <c r="C1719">
        <f>IF(OR(B1719=0,'Input and Summary Results'!D1301=0,'Input and Summary Results'!D1301=""),FALSE,'Input and Summary Results'!$D1301)</f>
        <v>0.29889830000000001</v>
      </c>
      <c r="D1719">
        <f>IF(OR(B1719=0,'Input and Summary Results'!E1301=0),FALSE,'Input and Summary Results'!$E1301)</f>
        <v>5.8294800000000001E-2</v>
      </c>
      <c r="E1719">
        <f t="shared" si="110"/>
        <v>-0.52447655502669055</v>
      </c>
      <c r="F1719">
        <f t="shared" si="111"/>
        <v>8.4643984927314744E-2</v>
      </c>
      <c r="G1719">
        <f>IF('Input and Summary Results'!$J$4="yes",IF(C1719=FALSE,FALSE,IF('Data Transformation'!E1719&lt;$R$10,E1719,$R$10)),IF(C1719=FALSE,FALSE,IF(C1719&lt;$R$10,C1719,$R$10)))</f>
        <v>0.29889830000000001</v>
      </c>
      <c r="H1719">
        <f>IF('Input and Summary Results'!$J$4="yes",'Data Transformation'!F1719,'Data Transformation'!D1719)</f>
        <v>5.8294800000000001E-2</v>
      </c>
      <c r="I1719">
        <f t="shared" si="109"/>
        <v>83</v>
      </c>
    </row>
    <row r="1720" spans="2:9" x14ac:dyDescent="0.25">
      <c r="B1720">
        <f>IF('Input and Summary Results'!D1302=0,FALSE,'Input and Summary Results'!$B1302)</f>
        <v>83</v>
      </c>
      <c r="C1720">
        <f>IF(OR(B1720=0,'Input and Summary Results'!D1302=0,'Input and Summary Results'!D1302=""),FALSE,'Input and Summary Results'!$D1302)</f>
        <v>0.33516124000000003</v>
      </c>
      <c r="D1720">
        <f>IF(OR(B1720=0,'Input and Summary Results'!E1302=0),FALSE,'Input and Summary Results'!$E1302)</f>
        <v>5.1418190000000003E-2</v>
      </c>
      <c r="E1720">
        <f t="shared" si="110"/>
        <v>-0.47474621148397134</v>
      </c>
      <c r="F1720">
        <f t="shared" si="111"/>
        <v>6.6581369790850511E-2</v>
      </c>
      <c r="G1720">
        <f>IF('Input and Summary Results'!$J$4="yes",IF(C1720=FALSE,FALSE,IF('Data Transformation'!E1720&lt;$R$10,E1720,$R$10)),IF(C1720=FALSE,FALSE,IF(C1720&lt;$R$10,C1720,$R$10)))</f>
        <v>0.33516124000000003</v>
      </c>
      <c r="H1720">
        <f>IF('Input and Summary Results'!$J$4="yes",'Data Transformation'!F1720,'Data Transformation'!D1720)</f>
        <v>5.1418190000000003E-2</v>
      </c>
      <c r="I1720">
        <f t="shared" si="109"/>
        <v>83</v>
      </c>
    </row>
    <row r="1721" spans="2:9" x14ac:dyDescent="0.25">
      <c r="B1721">
        <f>IF('Input and Summary Results'!D1303=0,FALSE,'Input and Summary Results'!$B1303)</f>
        <v>84</v>
      </c>
      <c r="C1721">
        <f>IF(OR(B1721=0,'Input and Summary Results'!D1303=0,'Input and Summary Results'!D1303=""),FALSE,'Input and Summary Results'!$D1303)</f>
        <v>0.16575212</v>
      </c>
      <c r="D1721">
        <f>IF(OR(B1721=0,'Input and Summary Results'!E1303=0),FALSE,'Input and Summary Results'!$E1303)</f>
        <v>8.5500419999999994E-2</v>
      </c>
      <c r="E1721">
        <f t="shared" si="110"/>
        <v>-0.78054090818162891</v>
      </c>
      <c r="F1721">
        <f t="shared" si="111"/>
        <v>0.22387153950127453</v>
      </c>
      <c r="G1721">
        <f>IF('Input and Summary Results'!$J$4="yes",IF(C1721=FALSE,FALSE,IF('Data Transformation'!E1721&lt;$R$10,E1721,$R$10)),IF(C1721=FALSE,FALSE,IF(C1721&lt;$R$10,C1721,$R$10)))</f>
        <v>0.16575212</v>
      </c>
      <c r="H1721">
        <f>IF('Input and Summary Results'!$J$4="yes",'Data Transformation'!F1721,'Data Transformation'!D1721)</f>
        <v>8.5500419999999994E-2</v>
      </c>
      <c r="I1721">
        <f t="shared" si="109"/>
        <v>84</v>
      </c>
    </row>
    <row r="1722" spans="2:9" x14ac:dyDescent="0.25">
      <c r="B1722">
        <f>IF('Input and Summary Results'!D1304=0,FALSE,'Input and Summary Results'!$B1304)</f>
        <v>84</v>
      </c>
      <c r="C1722">
        <f>IF(OR(B1722=0,'Input and Summary Results'!D1304=0,'Input and Summary Results'!D1304=""),FALSE,'Input and Summary Results'!$D1304)</f>
        <v>0.25460513000000001</v>
      </c>
      <c r="D1722">
        <f>IF(OR(B1722=0,'Input and Summary Results'!E1304=0),FALSE,'Input and Summary Results'!$E1304)</f>
        <v>5.4979630000000002E-2</v>
      </c>
      <c r="E1722">
        <f t="shared" si="110"/>
        <v>-0.5941328500608124</v>
      </c>
      <c r="F1722">
        <f t="shared" si="111"/>
        <v>9.3718297899182151E-2</v>
      </c>
      <c r="G1722">
        <f>IF('Input and Summary Results'!$J$4="yes",IF(C1722=FALSE,FALSE,IF('Data Transformation'!E1722&lt;$R$10,E1722,$R$10)),IF(C1722=FALSE,FALSE,IF(C1722&lt;$R$10,C1722,$R$10)))</f>
        <v>0.25460513000000001</v>
      </c>
      <c r="H1722">
        <f>IF('Input and Summary Results'!$J$4="yes",'Data Transformation'!F1722,'Data Transformation'!D1722)</f>
        <v>5.4979630000000002E-2</v>
      </c>
      <c r="I1722">
        <f t="shared" si="109"/>
        <v>84</v>
      </c>
    </row>
    <row r="1723" spans="2:9" x14ac:dyDescent="0.25">
      <c r="B1723">
        <f>IF('Input and Summary Results'!D1305=0,FALSE,'Input and Summary Results'!$B1305)</f>
        <v>84</v>
      </c>
      <c r="C1723">
        <f>IF(OR(B1723=0,'Input and Summary Results'!D1305=0,'Input and Summary Results'!D1305=""),FALSE,'Input and Summary Results'!$D1305)</f>
        <v>0.28534557999999999</v>
      </c>
      <c r="D1723">
        <f>IF(OR(B1723=0,'Input and Summary Results'!E1305=0),FALSE,'Input and Summary Results'!$E1305)</f>
        <v>6.421367E-2</v>
      </c>
      <c r="E1723">
        <f t="shared" si="110"/>
        <v>-0.54462885027982799</v>
      </c>
      <c r="F1723">
        <f t="shared" si="111"/>
        <v>9.7666600548009186E-2</v>
      </c>
      <c r="G1723">
        <f>IF('Input and Summary Results'!$J$4="yes",IF(C1723=FALSE,FALSE,IF('Data Transformation'!E1723&lt;$R$10,E1723,$R$10)),IF(C1723=FALSE,FALSE,IF(C1723&lt;$R$10,C1723,$R$10)))</f>
        <v>0.28534557999999999</v>
      </c>
      <c r="H1723">
        <f>IF('Input and Summary Results'!$J$4="yes",'Data Transformation'!F1723,'Data Transformation'!D1723)</f>
        <v>6.421367E-2</v>
      </c>
      <c r="I1723">
        <f t="shared" si="109"/>
        <v>84</v>
      </c>
    </row>
    <row r="1724" spans="2:9" x14ac:dyDescent="0.25">
      <c r="B1724">
        <f>IF('Input and Summary Results'!D1306=0,FALSE,'Input and Summary Results'!$B1306)</f>
        <v>84</v>
      </c>
      <c r="C1724">
        <f>IF(OR(B1724=0,'Input and Summary Results'!D1306=0,'Input and Summary Results'!D1306=""),FALSE,'Input and Summary Results'!$D1306)</f>
        <v>0.29697751</v>
      </c>
      <c r="D1724">
        <f>IF(OR(B1724=0,'Input and Summary Results'!E1306=0),FALSE,'Input and Summary Results'!$E1306)</f>
        <v>7.1403880000000003E-2</v>
      </c>
      <c r="E1724">
        <f t="shared" si="110"/>
        <v>-0.52727643840240068</v>
      </c>
      <c r="F1724">
        <f t="shared" si="111"/>
        <v>0.10434892500782299</v>
      </c>
      <c r="G1724">
        <f>IF('Input and Summary Results'!$J$4="yes",IF(C1724=FALSE,FALSE,IF('Data Transformation'!E1724&lt;$R$10,E1724,$R$10)),IF(C1724=FALSE,FALSE,IF(C1724&lt;$R$10,C1724,$R$10)))</f>
        <v>0.29697751</v>
      </c>
      <c r="H1724">
        <f>IF('Input and Summary Results'!$J$4="yes",'Data Transformation'!F1724,'Data Transformation'!D1724)</f>
        <v>7.1403880000000003E-2</v>
      </c>
      <c r="I1724">
        <f t="shared" si="109"/>
        <v>84</v>
      </c>
    </row>
    <row r="1725" spans="2:9" x14ac:dyDescent="0.25">
      <c r="B1725">
        <f>IF('Input and Summary Results'!D1307=0,FALSE,'Input and Summary Results'!$B1307)</f>
        <v>84</v>
      </c>
      <c r="C1725">
        <f>IF(OR(B1725=0,'Input and Summary Results'!D1307=0,'Input and Summary Results'!D1307=""),FALSE,'Input and Summary Results'!$D1307)</f>
        <v>0.42285600000000001</v>
      </c>
      <c r="D1725">
        <f>IF(OR(B1725=0,'Input and Summary Results'!E1307=0),FALSE,'Input and Summary Results'!$E1307)</f>
        <v>3.718138E-2</v>
      </c>
      <c r="E1725">
        <f t="shared" si="110"/>
        <v>-0.3738075027257744</v>
      </c>
      <c r="F1725">
        <f t="shared" si="111"/>
        <v>3.8161262746656072E-2</v>
      </c>
      <c r="G1725">
        <f>IF('Input and Summary Results'!$J$4="yes",IF(C1725=FALSE,FALSE,IF('Data Transformation'!E1725&lt;$R$10,E1725,$R$10)),IF(C1725=FALSE,FALSE,IF(C1725&lt;$R$10,C1725,$R$10)))</f>
        <v>0.42285600000000001</v>
      </c>
      <c r="H1725">
        <f>IF('Input and Summary Results'!$J$4="yes",'Data Transformation'!F1725,'Data Transformation'!D1725)</f>
        <v>3.718138E-2</v>
      </c>
      <c r="I1725">
        <f t="shared" si="109"/>
        <v>84</v>
      </c>
    </row>
    <row r="1726" spans="2:9" x14ac:dyDescent="0.25">
      <c r="B1726">
        <f>IF('Input and Summary Results'!D1308=0,FALSE,'Input and Summary Results'!$B1308)</f>
        <v>84</v>
      </c>
      <c r="C1726">
        <f>IF(OR(B1726=0,'Input and Summary Results'!D1308=0,'Input and Summary Results'!D1308=""),FALSE,'Input and Summary Results'!$D1308)</f>
        <v>0.45198279000000002</v>
      </c>
      <c r="D1726">
        <f>IF(OR(B1726=0,'Input and Summary Results'!E1308=0),FALSE,'Input and Summary Results'!$E1308)</f>
        <v>8.1648769999999996E-2</v>
      </c>
      <c r="E1726">
        <f t="shared" si="110"/>
        <v>-0.34487810136191038</v>
      </c>
      <c r="F1726">
        <f t="shared" si="111"/>
        <v>7.840025541680469E-2</v>
      </c>
      <c r="G1726">
        <f>IF('Input and Summary Results'!$J$4="yes",IF(C1726=FALSE,FALSE,IF('Data Transformation'!E1726&lt;$R$10,E1726,$R$10)),IF(C1726=FALSE,FALSE,IF(C1726&lt;$R$10,C1726,$R$10)))</f>
        <v>0.45198279000000002</v>
      </c>
      <c r="H1726">
        <f>IF('Input and Summary Results'!$J$4="yes",'Data Transformation'!F1726,'Data Transformation'!D1726)</f>
        <v>8.1648769999999996E-2</v>
      </c>
      <c r="I1726">
        <f t="shared" si="109"/>
        <v>84</v>
      </c>
    </row>
    <row r="1727" spans="2:9" x14ac:dyDescent="0.25">
      <c r="B1727">
        <f>IF('Input and Summary Results'!D1309=0,FALSE,'Input and Summary Results'!$B1309)</f>
        <v>84</v>
      </c>
      <c r="C1727">
        <f>IF(OR(B1727=0,'Input and Summary Results'!D1309=0,'Input and Summary Results'!D1309=""),FALSE,'Input and Summary Results'!$D1309)</f>
        <v>0.50087227999999995</v>
      </c>
      <c r="D1727">
        <f>IF(OR(B1727=0,'Input and Summary Results'!E1309=0),FALSE,'Input and Summary Results'!$E1309)</f>
        <v>6.8573309999999998E-2</v>
      </c>
      <c r="E1727">
        <f t="shared" si="110"/>
        <v>-0.30027300300036841</v>
      </c>
      <c r="F1727">
        <f t="shared" si="111"/>
        <v>5.9417974857782108E-2</v>
      </c>
      <c r="G1727">
        <f>IF('Input and Summary Results'!$J$4="yes",IF(C1727=FALSE,FALSE,IF('Data Transformation'!E1727&lt;$R$10,E1727,$R$10)),IF(C1727=FALSE,FALSE,IF(C1727&lt;$R$10,C1727,$R$10)))</f>
        <v>0.50087227999999995</v>
      </c>
      <c r="H1727">
        <f>IF('Input and Summary Results'!$J$4="yes",'Data Transformation'!F1727,'Data Transformation'!D1727)</f>
        <v>6.8573309999999998E-2</v>
      </c>
      <c r="I1727">
        <f t="shared" si="109"/>
        <v>84</v>
      </c>
    </row>
    <row r="1728" spans="2:9" x14ac:dyDescent="0.25">
      <c r="B1728">
        <f>IF('Input and Summary Results'!D1310=0,FALSE,'Input and Summary Results'!$B1310)</f>
        <v>84</v>
      </c>
      <c r="C1728">
        <f>IF(OR(B1728=0,'Input and Summary Results'!D1310=0,'Input and Summary Results'!D1310=""),FALSE,'Input and Summary Results'!$D1310)</f>
        <v>0.83712202999999996</v>
      </c>
      <c r="D1728">
        <f>IF(OR(B1728=0,'Input and Summary Results'!E1310=0),FALSE,'Input and Summary Results'!$E1310)</f>
        <v>6.7806649999999996E-2</v>
      </c>
      <c r="E1728">
        <f t="shared" si="110"/>
        <v>-7.7211228873323448E-2</v>
      </c>
      <c r="F1728">
        <f t="shared" si="111"/>
        <v>3.5153878461423357E-2</v>
      </c>
      <c r="G1728">
        <f>IF('Input and Summary Results'!$J$4="yes",IF(C1728=FALSE,FALSE,IF('Data Transformation'!E1728&lt;$R$10,E1728,$R$10)),IF(C1728=FALSE,FALSE,IF(C1728&lt;$R$10,C1728,$R$10)))</f>
        <v>0.83712202999999996</v>
      </c>
      <c r="H1728">
        <f>IF('Input and Summary Results'!$J$4="yes",'Data Transformation'!F1728,'Data Transformation'!D1728)</f>
        <v>6.7806649999999996E-2</v>
      </c>
      <c r="I1728">
        <f t="shared" si="109"/>
        <v>84</v>
      </c>
    </row>
    <row r="1729" spans="2:9" x14ac:dyDescent="0.25">
      <c r="B1729">
        <f>IF('Input and Summary Results'!D1311=0,FALSE,'Input and Summary Results'!$B1311)</f>
        <v>84</v>
      </c>
      <c r="C1729">
        <f>IF(OR(B1729=0,'Input and Summary Results'!D1311=0,'Input and Summary Results'!D1311=""),FALSE,'Input and Summary Results'!$D1311)</f>
        <v>0.84963637000000003</v>
      </c>
      <c r="D1729">
        <f>IF(OR(B1729=0,'Input and Summary Results'!E1311=0),FALSE,'Input and Summary Results'!$E1311)</f>
        <v>8.6550219999999997E-2</v>
      </c>
      <c r="E1729">
        <f t="shared" si="110"/>
        <v>-7.0766905217136425E-2</v>
      </c>
      <c r="F1729">
        <f t="shared" si="111"/>
        <v>4.4210437319202801E-2</v>
      </c>
      <c r="G1729">
        <f>IF('Input and Summary Results'!$J$4="yes",IF(C1729=FALSE,FALSE,IF('Data Transformation'!E1729&lt;$R$10,E1729,$R$10)),IF(C1729=FALSE,FALSE,IF(C1729&lt;$R$10,C1729,$R$10)))</f>
        <v>0.84963637000000003</v>
      </c>
      <c r="H1729">
        <f>IF('Input and Summary Results'!$J$4="yes",'Data Transformation'!F1729,'Data Transformation'!D1729)</f>
        <v>8.6550219999999997E-2</v>
      </c>
      <c r="I1729">
        <f t="shared" si="109"/>
        <v>84</v>
      </c>
    </row>
    <row r="1730" spans="2:9" x14ac:dyDescent="0.25">
      <c r="B1730">
        <f>IF('Input and Summary Results'!D1312=0,FALSE,'Input and Summary Results'!$B1312)</f>
        <v>84</v>
      </c>
      <c r="C1730">
        <f>IF(OR(B1730=0,'Input and Summary Results'!D1312=0,'Input and Summary Results'!D1312=""),FALSE,'Input and Summary Results'!$D1312)</f>
        <v>0.93441377999999997</v>
      </c>
      <c r="D1730">
        <f>IF(OR(B1730=0,'Input and Summary Results'!E1312=0),FALSE,'Input and Summary Results'!$E1312)</f>
        <v>4.978001E-2</v>
      </c>
      <c r="E1730">
        <f t="shared" si="110"/>
        <v>-2.9460765550776254E-2</v>
      </c>
      <c r="F1730">
        <f t="shared" si="111"/>
        <v>2.3120939355153775E-2</v>
      </c>
      <c r="G1730">
        <f>IF('Input and Summary Results'!$J$4="yes",IF(C1730=FALSE,FALSE,IF('Data Transformation'!E1730&lt;$R$10,E1730,$R$10)),IF(C1730=FALSE,FALSE,IF(C1730&lt;$R$10,C1730,$R$10)))</f>
        <v>0.93441377999999997</v>
      </c>
      <c r="H1730">
        <f>IF('Input and Summary Results'!$J$4="yes",'Data Transformation'!F1730,'Data Transformation'!D1730)</f>
        <v>4.978001E-2</v>
      </c>
      <c r="I1730">
        <f t="shared" si="109"/>
        <v>84</v>
      </c>
    </row>
    <row r="1731" spans="2:9" x14ac:dyDescent="0.25">
      <c r="B1731">
        <f>IF('Input and Summary Results'!D1313=0,FALSE,'Input and Summary Results'!$B1313)</f>
        <v>85</v>
      </c>
      <c r="C1731">
        <f>IF(OR(B1731=0,'Input and Summary Results'!D1313=0,'Input and Summary Results'!D1313=""),FALSE,'Input and Summary Results'!$D1313)</f>
        <v>0.22957493000000001</v>
      </c>
      <c r="D1731">
        <f>IF(OR(B1731=0,'Input and Summary Results'!E1313=0),FALSE,'Input and Summary Results'!$E1313)</f>
        <v>5.0347929999999999E-2</v>
      </c>
      <c r="E1731">
        <f t="shared" si="110"/>
        <v>-0.63907553943225837</v>
      </c>
      <c r="F1731">
        <f t="shared" si="111"/>
        <v>9.5180260405611367E-2</v>
      </c>
      <c r="G1731">
        <f>IF('Input and Summary Results'!$J$4="yes",IF(C1731=FALSE,FALSE,IF('Data Transformation'!E1731&lt;$R$10,E1731,$R$10)),IF(C1731=FALSE,FALSE,IF(C1731&lt;$R$10,C1731,$R$10)))</f>
        <v>0.22957493000000001</v>
      </c>
      <c r="H1731">
        <f>IF('Input and Summary Results'!$J$4="yes",'Data Transformation'!F1731,'Data Transformation'!D1731)</f>
        <v>5.0347929999999999E-2</v>
      </c>
      <c r="I1731">
        <f t="shared" si="109"/>
        <v>85</v>
      </c>
    </row>
    <row r="1732" spans="2:9" x14ac:dyDescent="0.25">
      <c r="B1732">
        <f>IF('Input and Summary Results'!D1314=0,FALSE,'Input and Summary Results'!$B1314)</f>
        <v>85</v>
      </c>
      <c r="C1732">
        <f>IF(OR(B1732=0,'Input and Summary Results'!D1314=0,'Input and Summary Results'!D1314=""),FALSE,'Input and Summary Results'!$D1314)</f>
        <v>0.41771904999999998</v>
      </c>
      <c r="D1732">
        <f>IF(OR(B1732=0,'Input and Summary Results'!E1314=0),FALSE,'Input and Summary Results'!$E1314)</f>
        <v>5.7114419999999999E-2</v>
      </c>
      <c r="E1732">
        <f t="shared" si="110"/>
        <v>-0.37911571836373692</v>
      </c>
      <c r="F1732">
        <f t="shared" si="111"/>
        <v>5.9340502378333E-2</v>
      </c>
      <c r="G1732">
        <f>IF('Input and Summary Results'!$J$4="yes",IF(C1732=FALSE,FALSE,IF('Data Transformation'!E1732&lt;$R$10,E1732,$R$10)),IF(C1732=FALSE,FALSE,IF(C1732&lt;$R$10,C1732,$R$10)))</f>
        <v>0.41771904999999998</v>
      </c>
      <c r="H1732">
        <f>IF('Input and Summary Results'!$J$4="yes",'Data Transformation'!F1732,'Data Transformation'!D1732)</f>
        <v>5.7114419999999999E-2</v>
      </c>
      <c r="I1732">
        <f t="shared" si="109"/>
        <v>85</v>
      </c>
    </row>
    <row r="1733" spans="2:9" x14ac:dyDescent="0.25">
      <c r="B1733">
        <f>IF('Input and Summary Results'!D1315=0,FALSE,'Input and Summary Results'!$B1315)</f>
        <v>85</v>
      </c>
      <c r="C1733">
        <f>IF(OR(B1733=0,'Input and Summary Results'!D1315=0,'Input and Summary Results'!D1315=""),FALSE,'Input and Summary Results'!$D1315)</f>
        <v>0.50666034000000004</v>
      </c>
      <c r="D1733">
        <f>IF(OR(B1733=0,'Input and Summary Results'!E1315=0),FALSE,'Input and Summary Results'!$E1315)</f>
        <v>6.2201819999999998E-2</v>
      </c>
      <c r="E1733">
        <f t="shared" si="110"/>
        <v>-0.29528308977537071</v>
      </c>
      <c r="F1733">
        <f t="shared" si="111"/>
        <v>5.3281434816863697E-2</v>
      </c>
      <c r="G1733">
        <f>IF('Input and Summary Results'!$J$4="yes",IF(C1733=FALSE,FALSE,IF('Data Transformation'!E1733&lt;$R$10,E1733,$R$10)),IF(C1733=FALSE,FALSE,IF(C1733&lt;$R$10,C1733,$R$10)))</f>
        <v>0.50666034000000004</v>
      </c>
      <c r="H1733">
        <f>IF('Input and Summary Results'!$J$4="yes",'Data Transformation'!F1733,'Data Transformation'!D1733)</f>
        <v>6.2201819999999998E-2</v>
      </c>
      <c r="I1733">
        <f t="shared" ref="I1733:I1796" si="112">IF(G1733=FALSE,"",B1733)</f>
        <v>85</v>
      </c>
    </row>
    <row r="1734" spans="2:9" x14ac:dyDescent="0.25">
      <c r="B1734">
        <f>IF('Input and Summary Results'!D1316=0,FALSE,'Input and Summary Results'!$B1316)</f>
        <v>85</v>
      </c>
      <c r="C1734">
        <f>IF(OR(B1734=0,'Input and Summary Results'!D1316=0,'Input and Summary Results'!D1316=""),FALSE,'Input and Summary Results'!$D1316)</f>
        <v>0.63515779999999999</v>
      </c>
      <c r="D1734">
        <f>IF(OR(B1734=0,'Input and Summary Results'!E1316=0),FALSE,'Input and Summary Results'!$E1316)</f>
        <v>4.7830600000000001E-2</v>
      </c>
      <c r="E1734">
        <f t="shared" si="110"/>
        <v>-0.197118364226985</v>
      </c>
      <c r="F1734">
        <f t="shared" si="111"/>
        <v>3.2682398610235128E-2</v>
      </c>
      <c r="G1734">
        <f>IF('Input and Summary Results'!$J$4="yes",IF(C1734=FALSE,FALSE,IF('Data Transformation'!E1734&lt;$R$10,E1734,$R$10)),IF(C1734=FALSE,FALSE,IF(C1734&lt;$R$10,C1734,$R$10)))</f>
        <v>0.63515779999999999</v>
      </c>
      <c r="H1734">
        <f>IF('Input and Summary Results'!$J$4="yes",'Data Transformation'!F1734,'Data Transformation'!D1734)</f>
        <v>4.7830600000000001E-2</v>
      </c>
      <c r="I1734">
        <f t="shared" si="112"/>
        <v>85</v>
      </c>
    </row>
    <row r="1735" spans="2:9" x14ac:dyDescent="0.25">
      <c r="B1735">
        <f>IF('Input and Summary Results'!D1317=0,FALSE,'Input and Summary Results'!$B1317)</f>
        <v>85</v>
      </c>
      <c r="C1735">
        <f>IF(OR(B1735=0,'Input and Summary Results'!D1317=0,'Input and Summary Results'!D1317=""),FALSE,'Input and Summary Results'!$D1317)</f>
        <v>0.83462537999999997</v>
      </c>
      <c r="D1735">
        <f>IF(OR(B1735=0,'Input and Summary Results'!E1317=0),FALSE,'Input and Summary Results'!$E1317)</f>
        <v>7.9546829999999999E-2</v>
      </c>
      <c r="E1735">
        <f t="shared" si="110"/>
        <v>-7.8508413026706539E-2</v>
      </c>
      <c r="F1735">
        <f t="shared" si="111"/>
        <v>4.1363856224932917E-2</v>
      </c>
      <c r="G1735">
        <f>IF('Input and Summary Results'!$J$4="yes",IF(C1735=FALSE,FALSE,IF('Data Transformation'!E1735&lt;$R$10,E1735,$R$10)),IF(C1735=FALSE,FALSE,IF(C1735&lt;$R$10,C1735,$R$10)))</f>
        <v>0.83462537999999997</v>
      </c>
      <c r="H1735">
        <f>IF('Input and Summary Results'!$J$4="yes",'Data Transformation'!F1735,'Data Transformation'!D1735)</f>
        <v>7.9546829999999999E-2</v>
      </c>
      <c r="I1735">
        <f t="shared" si="112"/>
        <v>85</v>
      </c>
    </row>
    <row r="1736" spans="2:9" x14ac:dyDescent="0.25">
      <c r="B1736">
        <f>IF('Input and Summary Results'!D1318=0,FALSE,'Input and Summary Results'!$B1318)</f>
        <v>85</v>
      </c>
      <c r="C1736">
        <f>IF(OR(B1736=0,'Input and Summary Results'!D1318=0,'Input and Summary Results'!D1318=""),FALSE,'Input and Summary Results'!$D1318)</f>
        <v>0.90082386999999997</v>
      </c>
      <c r="D1736">
        <f>IF(OR(B1736=0,'Input and Summary Results'!E1318=0),FALSE,'Input and Summary Results'!$E1318)</f>
        <v>3.8271380000000001E-2</v>
      </c>
      <c r="E1736">
        <f t="shared" si="110"/>
        <v>-4.536011441997724E-2</v>
      </c>
      <c r="F1736">
        <f t="shared" si="111"/>
        <v>1.8438431166349977E-2</v>
      </c>
      <c r="G1736">
        <f>IF('Input and Summary Results'!$J$4="yes",IF(C1736=FALSE,FALSE,IF('Data Transformation'!E1736&lt;$R$10,E1736,$R$10)),IF(C1736=FALSE,FALSE,IF(C1736&lt;$R$10,C1736,$R$10)))</f>
        <v>0.90082386999999997</v>
      </c>
      <c r="H1736">
        <f>IF('Input and Summary Results'!$J$4="yes",'Data Transformation'!F1736,'Data Transformation'!D1736)</f>
        <v>3.8271380000000001E-2</v>
      </c>
      <c r="I1736">
        <f t="shared" si="112"/>
        <v>85</v>
      </c>
    </row>
    <row r="1737" spans="2:9" x14ac:dyDescent="0.25">
      <c r="B1737">
        <f>IF('Input and Summary Results'!D1319=0,FALSE,'Input and Summary Results'!$B1319)</f>
        <v>85</v>
      </c>
      <c r="C1737">
        <f>IF(OR(B1737=0,'Input and Summary Results'!D1319=0,'Input and Summary Results'!D1319=""),FALSE,'Input and Summary Results'!$D1319)</f>
        <v>0.91610625000000001</v>
      </c>
      <c r="D1737">
        <f>IF(OR(B1737=0,'Input and Summary Results'!E1319=0),FALSE,'Input and Summary Results'!$E1319)</f>
        <v>4.6480590000000002E-2</v>
      </c>
      <c r="E1737">
        <f t="shared" si="110"/>
        <v>-3.8054153938349905E-2</v>
      </c>
      <c r="F1737">
        <f t="shared" si="111"/>
        <v>2.2019908782414704E-2</v>
      </c>
      <c r="G1737">
        <f>IF('Input and Summary Results'!$J$4="yes",IF(C1737=FALSE,FALSE,IF('Data Transformation'!E1737&lt;$R$10,E1737,$R$10)),IF(C1737=FALSE,FALSE,IF(C1737&lt;$R$10,C1737,$R$10)))</f>
        <v>0.91610625000000001</v>
      </c>
      <c r="H1737">
        <f>IF('Input and Summary Results'!$J$4="yes",'Data Transformation'!F1737,'Data Transformation'!D1737)</f>
        <v>4.6480590000000002E-2</v>
      </c>
      <c r="I1737">
        <f t="shared" si="112"/>
        <v>85</v>
      </c>
    </row>
    <row r="1738" spans="2:9" x14ac:dyDescent="0.25">
      <c r="B1738">
        <f>IF('Input and Summary Results'!D1320=0,FALSE,'Input and Summary Results'!$B1320)</f>
        <v>85</v>
      </c>
      <c r="C1738">
        <f>IF(OR(B1738=0,'Input and Summary Results'!D1320=0,'Input and Summary Results'!D1320=""),FALSE,'Input and Summary Results'!$D1320)</f>
        <v>0.91708283000000002</v>
      </c>
      <c r="D1738">
        <f>IF(OR(B1738=0,'Input and Summary Results'!E1320=0),FALSE,'Input and Summary Results'!$E1320)</f>
        <v>5.8959150000000002E-2</v>
      </c>
      <c r="E1738">
        <f t="shared" si="110"/>
        <v>-3.7591437517130427E-2</v>
      </c>
      <c r="F1738">
        <f t="shared" si="111"/>
        <v>2.7901810243247057E-2</v>
      </c>
      <c r="G1738">
        <f>IF('Input and Summary Results'!$J$4="yes",IF(C1738=FALSE,FALSE,IF('Data Transformation'!E1738&lt;$R$10,E1738,$R$10)),IF(C1738=FALSE,FALSE,IF(C1738&lt;$R$10,C1738,$R$10)))</f>
        <v>0.91708283000000002</v>
      </c>
      <c r="H1738">
        <f>IF('Input and Summary Results'!$J$4="yes",'Data Transformation'!F1738,'Data Transformation'!D1738)</f>
        <v>5.8959150000000002E-2</v>
      </c>
      <c r="I1738">
        <f t="shared" si="112"/>
        <v>85</v>
      </c>
    </row>
    <row r="1739" spans="2:9" x14ac:dyDescent="0.25">
      <c r="B1739">
        <f>IF('Input and Summary Results'!D1321=0,FALSE,'Input and Summary Results'!$B1321)</f>
        <v>85</v>
      </c>
      <c r="C1739">
        <f>IF(OR(B1739=0,'Input and Summary Results'!D1321=0,'Input and Summary Results'!D1321=""),FALSE,'Input and Summary Results'!$D1321)</f>
        <v>0.92772138000000004</v>
      </c>
      <c r="D1739">
        <f>IF(OR(B1739=0,'Input and Summary Results'!E1321=0),FALSE,'Input and Summary Results'!$E1321)</f>
        <v>4.1541139999999997E-2</v>
      </c>
      <c r="E1739">
        <f t="shared" si="110"/>
        <v>-3.2582434661522469E-2</v>
      </c>
      <c r="F1739">
        <f t="shared" si="111"/>
        <v>1.943347986655217E-2</v>
      </c>
      <c r="G1739">
        <f>IF('Input and Summary Results'!$J$4="yes",IF(C1739=FALSE,FALSE,IF('Data Transformation'!E1739&lt;$R$10,E1739,$R$10)),IF(C1739=FALSE,FALSE,IF(C1739&lt;$R$10,C1739,$R$10)))</f>
        <v>0.92772138000000004</v>
      </c>
      <c r="H1739">
        <f>IF('Input and Summary Results'!$J$4="yes",'Data Transformation'!F1739,'Data Transformation'!D1739)</f>
        <v>4.1541139999999997E-2</v>
      </c>
      <c r="I1739">
        <f t="shared" si="112"/>
        <v>85</v>
      </c>
    </row>
    <row r="1740" spans="2:9" x14ac:dyDescent="0.25">
      <c r="B1740">
        <f>IF('Input and Summary Results'!D1322=0,FALSE,'Input and Summary Results'!$B1322)</f>
        <v>85</v>
      </c>
      <c r="C1740">
        <f>IF(OR(B1740=0,'Input and Summary Results'!D1322=0,'Input and Summary Results'!D1322=""),FALSE,'Input and Summary Results'!$D1322)</f>
        <v>0.97369817999999997</v>
      </c>
      <c r="D1740">
        <f>IF(OR(B1740=0,'Input and Summary Results'!E1322=0),FALSE,'Input and Summary Results'!$E1322)</f>
        <v>4.4124370000000003E-2</v>
      </c>
      <c r="E1740">
        <f t="shared" si="110"/>
        <v>-1.1575641759842168E-2</v>
      </c>
      <c r="F1740">
        <f t="shared" si="111"/>
        <v>1.9667261347864493E-2</v>
      </c>
      <c r="G1740">
        <f>IF('Input and Summary Results'!$J$4="yes",IF(C1740=FALSE,FALSE,IF('Data Transformation'!E1740&lt;$R$10,E1740,$R$10)),IF(C1740=FALSE,FALSE,IF(C1740&lt;$R$10,C1740,$R$10)))</f>
        <v>0.97369817999999997</v>
      </c>
      <c r="H1740">
        <f>IF('Input and Summary Results'!$J$4="yes",'Data Transformation'!F1740,'Data Transformation'!D1740)</f>
        <v>4.4124370000000003E-2</v>
      </c>
      <c r="I1740">
        <f t="shared" si="112"/>
        <v>85</v>
      </c>
    </row>
    <row r="1741" spans="2:9" x14ac:dyDescent="0.25">
      <c r="B1741">
        <f>IF('Input and Summary Results'!D1323=0,FALSE,'Input and Summary Results'!$B1323)</f>
        <v>85</v>
      </c>
      <c r="C1741">
        <f>IF(OR(B1741=0,'Input and Summary Results'!D1323=0,'Input and Summary Results'!D1323=""),FALSE,'Input and Summary Results'!$D1323)</f>
        <v>1.0177722499999999</v>
      </c>
      <c r="D1741">
        <f>IF(OR(B1741=0,'Input and Summary Results'!E1323=0),FALSE,'Input and Summary Results'!$E1323)</f>
        <v>7.0654439999999999E-2</v>
      </c>
      <c r="E1741">
        <f t="shared" si="110"/>
        <v>7.6506054720681888E-3</v>
      </c>
      <c r="F1741">
        <f t="shared" si="111"/>
        <v>3.0128574403556398E-2</v>
      </c>
      <c r="G1741">
        <f>IF('Input and Summary Results'!$J$4="yes",IF(C1741=FALSE,FALSE,IF('Data Transformation'!E1741&lt;$R$10,E1741,$R$10)),IF(C1741=FALSE,FALSE,IF(C1741&lt;$R$10,C1741,$R$10)))</f>
        <v>1.0177722499999999</v>
      </c>
      <c r="H1741">
        <f>IF('Input and Summary Results'!$J$4="yes",'Data Transformation'!F1741,'Data Transformation'!D1741)</f>
        <v>7.0654439999999999E-2</v>
      </c>
      <c r="I1741">
        <f t="shared" si="112"/>
        <v>85</v>
      </c>
    </row>
    <row r="1742" spans="2:9" x14ac:dyDescent="0.25">
      <c r="B1742">
        <f>IF('Input and Summary Results'!D1324=0,FALSE,'Input and Summary Results'!$B1324)</f>
        <v>85</v>
      </c>
      <c r="C1742">
        <f>IF(OR(B1742=0,'Input and Summary Results'!D1324=0,'Input and Summary Results'!D1324=""),FALSE,'Input and Summary Results'!$D1324)</f>
        <v>1.01815696</v>
      </c>
      <c r="D1742">
        <f>IF(OR(B1742=0,'Input and Summary Results'!E1324=0),FALSE,'Input and Summary Results'!$E1324)</f>
        <v>3.8571050000000003E-2</v>
      </c>
      <c r="E1742">
        <f t="shared" si="110"/>
        <v>7.8147343929569311E-3</v>
      </c>
      <c r="F1742">
        <f t="shared" si="111"/>
        <v>1.6441311465375634E-2</v>
      </c>
      <c r="G1742">
        <f>IF('Input and Summary Results'!$J$4="yes",IF(C1742=FALSE,FALSE,IF('Data Transformation'!E1742&lt;$R$10,E1742,$R$10)),IF(C1742=FALSE,FALSE,IF(C1742&lt;$R$10,C1742,$R$10)))</f>
        <v>1.01815696</v>
      </c>
      <c r="H1742">
        <f>IF('Input and Summary Results'!$J$4="yes",'Data Transformation'!F1742,'Data Transformation'!D1742)</f>
        <v>3.8571050000000003E-2</v>
      </c>
      <c r="I1742">
        <f t="shared" si="112"/>
        <v>85</v>
      </c>
    </row>
    <row r="1743" spans="2:9" x14ac:dyDescent="0.25">
      <c r="B1743">
        <f>IF('Input and Summary Results'!D1325=0,FALSE,'Input and Summary Results'!$B1325)</f>
        <v>85</v>
      </c>
      <c r="C1743">
        <f>IF(OR(B1743=0,'Input and Summary Results'!D1325=0,'Input and Summary Results'!D1325=""),FALSE,'Input and Summary Results'!$D1325)</f>
        <v>1.0615004800000001</v>
      </c>
      <c r="D1743">
        <f>IF(OR(B1743=0,'Input and Summary Results'!E1325=0),FALSE,'Input and Summary Results'!$E1325)</f>
        <v>6.2762890000000002E-2</v>
      </c>
      <c r="E1743">
        <f t="shared" si="110"/>
        <v>2.5920194885723887E-2</v>
      </c>
      <c r="F1743">
        <f t="shared" si="111"/>
        <v>2.5660934472681536E-2</v>
      </c>
      <c r="G1743">
        <f>IF('Input and Summary Results'!$J$4="yes",IF(C1743=FALSE,FALSE,IF('Data Transformation'!E1743&lt;$R$10,E1743,$R$10)),IF(C1743=FALSE,FALSE,IF(C1743&lt;$R$10,C1743,$R$10)))</f>
        <v>1.0615004800000001</v>
      </c>
      <c r="H1743">
        <f>IF('Input and Summary Results'!$J$4="yes",'Data Transformation'!F1743,'Data Transformation'!D1743)</f>
        <v>6.2762890000000002E-2</v>
      </c>
      <c r="I1743">
        <f t="shared" si="112"/>
        <v>85</v>
      </c>
    </row>
    <row r="1744" spans="2:9" x14ac:dyDescent="0.25">
      <c r="B1744">
        <f>IF('Input and Summary Results'!D1326=0,FALSE,'Input and Summary Results'!$B1326)</f>
        <v>85</v>
      </c>
      <c r="C1744">
        <f>IF(OR(B1744=0,'Input and Summary Results'!D1326=0,'Input and Summary Results'!D1326=""),FALSE,'Input and Summary Results'!$D1326)</f>
        <v>1.0714502699999999</v>
      </c>
      <c r="D1744">
        <f>IF(OR(B1744=0,'Input and Summary Results'!E1326=0),FALSE,'Input and Summary Results'!$E1326)</f>
        <v>8.2537749999999993E-2</v>
      </c>
      <c r="E1744">
        <f t="shared" si="110"/>
        <v>2.9972018620230363E-2</v>
      </c>
      <c r="F1744">
        <f t="shared" si="111"/>
        <v>3.3432614189364107E-2</v>
      </c>
      <c r="G1744">
        <f>IF('Input and Summary Results'!$J$4="yes",IF(C1744=FALSE,FALSE,IF('Data Transformation'!E1744&lt;$R$10,E1744,$R$10)),IF(C1744=FALSE,FALSE,IF(C1744&lt;$R$10,C1744,$R$10)))</f>
        <v>1.0714502699999999</v>
      </c>
      <c r="H1744">
        <f>IF('Input and Summary Results'!$J$4="yes",'Data Transformation'!F1744,'Data Transformation'!D1744)</f>
        <v>8.2537749999999993E-2</v>
      </c>
      <c r="I1744">
        <f t="shared" si="112"/>
        <v>85</v>
      </c>
    </row>
    <row r="1745" spans="2:9" x14ac:dyDescent="0.25">
      <c r="B1745">
        <f>IF('Input and Summary Results'!D1327=0,FALSE,'Input and Summary Results'!$B1327)</f>
        <v>85</v>
      </c>
      <c r="C1745">
        <f>IF(OR(B1745=0,'Input and Summary Results'!D1327=0,'Input and Summary Results'!D1327=""),FALSE,'Input and Summary Results'!$D1327)</f>
        <v>1.1356515899999999</v>
      </c>
      <c r="D1745">
        <f>IF(OR(B1745=0,'Input and Summary Results'!E1327=0),FALSE,'Input and Summary Results'!$E1327)</f>
        <v>7.4044239999999997E-2</v>
      </c>
      <c r="E1745">
        <f t="shared" si="110"/>
        <v>5.5245113286194115E-2</v>
      </c>
      <c r="F1745">
        <f t="shared" si="111"/>
        <v>2.8296706879968356E-2</v>
      </c>
      <c r="G1745">
        <f>IF('Input and Summary Results'!$J$4="yes",IF(C1745=FALSE,FALSE,IF('Data Transformation'!E1745&lt;$R$10,E1745,$R$10)),IF(C1745=FALSE,FALSE,IF(C1745&lt;$R$10,C1745,$R$10)))</f>
        <v>1.1356515899999999</v>
      </c>
      <c r="H1745">
        <f>IF('Input and Summary Results'!$J$4="yes",'Data Transformation'!F1745,'Data Transformation'!D1745)</f>
        <v>7.4044239999999997E-2</v>
      </c>
      <c r="I1745">
        <f t="shared" si="112"/>
        <v>85</v>
      </c>
    </row>
    <row r="1746" spans="2:9" x14ac:dyDescent="0.25">
      <c r="B1746">
        <f>IF('Input and Summary Results'!D1328=0,FALSE,'Input and Summary Results'!$B1328)</f>
        <v>85</v>
      </c>
      <c r="C1746">
        <f>IF(OR(B1746=0,'Input and Summary Results'!D1328=0,'Input and Summary Results'!D1328=""),FALSE,'Input and Summary Results'!$D1328)</f>
        <v>1.1411073</v>
      </c>
      <c r="D1746">
        <f>IF(OR(B1746=0,'Input and Summary Results'!E1328=0),FALSE,'Input and Summary Results'!$E1328)</f>
        <v>6.6291089999999997E-2</v>
      </c>
      <c r="E1746">
        <f t="shared" si="110"/>
        <v>5.7326483688079452E-2</v>
      </c>
      <c r="F1746">
        <f t="shared" si="111"/>
        <v>2.5212644823146779E-2</v>
      </c>
      <c r="G1746">
        <f>IF('Input and Summary Results'!$J$4="yes",IF(C1746=FALSE,FALSE,IF('Data Transformation'!E1746&lt;$R$10,E1746,$R$10)),IF(C1746=FALSE,FALSE,IF(C1746&lt;$R$10,C1746,$R$10)))</f>
        <v>1.1411073</v>
      </c>
      <c r="H1746">
        <f>IF('Input and Summary Results'!$J$4="yes",'Data Transformation'!F1746,'Data Transformation'!D1746)</f>
        <v>6.6291089999999997E-2</v>
      </c>
      <c r="I1746">
        <f t="shared" si="112"/>
        <v>85</v>
      </c>
    </row>
    <row r="1747" spans="2:9" x14ac:dyDescent="0.25">
      <c r="B1747">
        <f>IF('Input and Summary Results'!D1329=0,FALSE,'Input and Summary Results'!$B1329)</f>
        <v>85</v>
      </c>
      <c r="C1747">
        <f>IF(OR(B1747=0,'Input and Summary Results'!D1329=0,'Input and Summary Results'!D1329=""),FALSE,'Input and Summary Results'!$D1329)</f>
        <v>1.14830527</v>
      </c>
      <c r="D1747">
        <f>IF(OR(B1747=0,'Input and Summary Results'!E1329=0),FALSE,'Input and Summary Results'!$E1329)</f>
        <v>5.9598819999999997E-2</v>
      </c>
      <c r="E1747">
        <f t="shared" si="110"/>
        <v>6.0057357968333176E-2</v>
      </c>
      <c r="F1747">
        <f t="shared" si="111"/>
        <v>2.2525271420203441E-2</v>
      </c>
      <c r="G1747">
        <f>IF('Input and Summary Results'!$J$4="yes",IF(C1747=FALSE,FALSE,IF('Data Transformation'!E1747&lt;$R$10,E1747,$R$10)),IF(C1747=FALSE,FALSE,IF(C1747&lt;$R$10,C1747,$R$10)))</f>
        <v>1.14830527</v>
      </c>
      <c r="H1747">
        <f>IF('Input and Summary Results'!$J$4="yes",'Data Transformation'!F1747,'Data Transformation'!D1747)</f>
        <v>5.9598819999999997E-2</v>
      </c>
      <c r="I1747">
        <f t="shared" si="112"/>
        <v>85</v>
      </c>
    </row>
    <row r="1748" spans="2:9" x14ac:dyDescent="0.25">
      <c r="B1748">
        <f>IF('Input and Summary Results'!D1330=0,FALSE,'Input and Summary Results'!$B1330)</f>
        <v>86</v>
      </c>
      <c r="C1748">
        <f>IF(OR(B1748=0,'Input and Summary Results'!D1330=0,'Input and Summary Results'!D1330=""),FALSE,'Input and Summary Results'!$D1330)</f>
        <v>0.16235331</v>
      </c>
      <c r="D1748">
        <f>IF(OR(B1748=0,'Input and Summary Results'!E1330=0),FALSE,'Input and Summary Results'!$E1330)</f>
        <v>4.376414E-2</v>
      </c>
      <c r="E1748">
        <f t="shared" si="110"/>
        <v>-0.78953885271040825</v>
      </c>
      <c r="F1748">
        <f t="shared" si="111"/>
        <v>0.11698952586799738</v>
      </c>
      <c r="G1748">
        <f>IF('Input and Summary Results'!$J$4="yes",IF(C1748=FALSE,FALSE,IF('Data Transformation'!E1748&lt;$R$10,E1748,$R$10)),IF(C1748=FALSE,FALSE,IF(C1748&lt;$R$10,C1748,$R$10)))</f>
        <v>0.16235331</v>
      </c>
      <c r="H1748">
        <f>IF('Input and Summary Results'!$J$4="yes",'Data Transformation'!F1748,'Data Transformation'!D1748)</f>
        <v>4.376414E-2</v>
      </c>
      <c r="I1748">
        <f t="shared" si="112"/>
        <v>86</v>
      </c>
    </row>
    <row r="1749" spans="2:9" x14ac:dyDescent="0.25">
      <c r="B1749">
        <f>IF('Input and Summary Results'!D1331=0,FALSE,'Input and Summary Results'!$B1331)</f>
        <v>86</v>
      </c>
      <c r="C1749">
        <f>IF(OR(B1749=0,'Input and Summary Results'!D1331=0,'Input and Summary Results'!D1331=""),FALSE,'Input and Summary Results'!$D1331)</f>
        <v>0.27846997000000001</v>
      </c>
      <c r="D1749">
        <f>IF(OR(B1749=0,'Input and Summary Results'!E1331=0),FALSE,'Input and Summary Results'!$E1331)</f>
        <v>8.5638519999999996E-2</v>
      </c>
      <c r="E1749">
        <f t="shared" si="110"/>
        <v>-0.55522163196773455</v>
      </c>
      <c r="F1749">
        <f t="shared" si="111"/>
        <v>0.13346903323184184</v>
      </c>
      <c r="G1749">
        <f>IF('Input and Summary Results'!$J$4="yes",IF(C1749=FALSE,FALSE,IF('Data Transformation'!E1749&lt;$R$10,E1749,$R$10)),IF(C1749=FALSE,FALSE,IF(C1749&lt;$R$10,C1749,$R$10)))</f>
        <v>0.27846997000000001</v>
      </c>
      <c r="H1749">
        <f>IF('Input and Summary Results'!$J$4="yes",'Data Transformation'!F1749,'Data Transformation'!D1749)</f>
        <v>8.5638519999999996E-2</v>
      </c>
      <c r="I1749">
        <f t="shared" si="112"/>
        <v>86</v>
      </c>
    </row>
    <row r="1750" spans="2:9" x14ac:dyDescent="0.25">
      <c r="B1750">
        <f>IF('Input and Summary Results'!D1332=0,FALSE,'Input and Summary Results'!$B1332)</f>
        <v>86</v>
      </c>
      <c r="C1750">
        <f>IF(OR(B1750=0,'Input and Summary Results'!D1332=0,'Input and Summary Results'!D1332=""),FALSE,'Input and Summary Results'!$D1332)</f>
        <v>0.28545155999999999</v>
      </c>
      <c r="D1750">
        <f>IF(OR(B1750=0,'Input and Summary Results'!E1332=0),FALSE,'Input and Summary Results'!$E1332)</f>
        <v>4.5232599999999998E-2</v>
      </c>
      <c r="E1750">
        <f t="shared" si="110"/>
        <v>-0.5444675792204775</v>
      </c>
      <c r="F1750">
        <f t="shared" si="111"/>
        <v>6.877155759807374E-2</v>
      </c>
      <c r="G1750">
        <f>IF('Input and Summary Results'!$J$4="yes",IF(C1750=FALSE,FALSE,IF('Data Transformation'!E1750&lt;$R$10,E1750,$R$10)),IF(C1750=FALSE,FALSE,IF(C1750&lt;$R$10,C1750,$R$10)))</f>
        <v>0.28545155999999999</v>
      </c>
      <c r="H1750">
        <f>IF('Input and Summary Results'!$J$4="yes",'Data Transformation'!F1750,'Data Transformation'!D1750)</f>
        <v>4.5232599999999998E-2</v>
      </c>
      <c r="I1750">
        <f t="shared" si="112"/>
        <v>86</v>
      </c>
    </row>
    <row r="1751" spans="2:9" x14ac:dyDescent="0.25">
      <c r="B1751">
        <f>IF('Input and Summary Results'!D1333=0,FALSE,'Input and Summary Results'!$B1333)</f>
        <v>86</v>
      </c>
      <c r="C1751">
        <f>IF(OR(B1751=0,'Input and Summary Results'!D1333=0,'Input and Summary Results'!D1333=""),FALSE,'Input and Summary Results'!$D1333)</f>
        <v>0.35429397000000001</v>
      </c>
      <c r="D1751">
        <f>IF(OR(B1751=0,'Input and Summary Results'!E1333=0),FALSE,'Input and Summary Results'!$E1333)</f>
        <v>7.7545840000000005E-2</v>
      </c>
      <c r="E1751">
        <f t="shared" si="110"/>
        <v>-0.45063623919380946</v>
      </c>
      <c r="F1751">
        <f t="shared" si="111"/>
        <v>9.4991440469619062E-2</v>
      </c>
      <c r="G1751">
        <f>IF('Input and Summary Results'!$J$4="yes",IF(C1751=FALSE,FALSE,IF('Data Transformation'!E1751&lt;$R$10,E1751,$R$10)),IF(C1751=FALSE,FALSE,IF(C1751&lt;$R$10,C1751,$R$10)))</f>
        <v>0.35429397000000001</v>
      </c>
      <c r="H1751">
        <f>IF('Input and Summary Results'!$J$4="yes",'Data Transformation'!F1751,'Data Transformation'!D1751)</f>
        <v>7.7545840000000005E-2</v>
      </c>
      <c r="I1751">
        <f t="shared" si="112"/>
        <v>86</v>
      </c>
    </row>
    <row r="1752" spans="2:9" x14ac:dyDescent="0.25">
      <c r="B1752">
        <f>IF('Input and Summary Results'!D1334=0,FALSE,'Input and Summary Results'!$B1334)</f>
        <v>86</v>
      </c>
      <c r="C1752">
        <f>IF(OR(B1752=0,'Input and Summary Results'!D1334=0,'Input and Summary Results'!D1334=""),FALSE,'Input and Summary Results'!$D1334)</f>
        <v>0.50186849</v>
      </c>
      <c r="D1752">
        <f>IF(OR(B1752=0,'Input and Summary Results'!E1334=0),FALSE,'Input and Summary Results'!$E1334)</f>
        <v>5.484849E-2</v>
      </c>
      <c r="E1752">
        <f t="shared" si="110"/>
        <v>-0.29941007080272636</v>
      </c>
      <c r="F1752">
        <f t="shared" si="111"/>
        <v>4.7431239725769597E-2</v>
      </c>
      <c r="G1752">
        <f>IF('Input and Summary Results'!$J$4="yes",IF(C1752=FALSE,FALSE,IF('Data Transformation'!E1752&lt;$R$10,E1752,$R$10)),IF(C1752=FALSE,FALSE,IF(C1752&lt;$R$10,C1752,$R$10)))</f>
        <v>0.50186849</v>
      </c>
      <c r="H1752">
        <f>IF('Input and Summary Results'!$J$4="yes",'Data Transformation'!F1752,'Data Transformation'!D1752)</f>
        <v>5.484849E-2</v>
      </c>
      <c r="I1752">
        <f t="shared" si="112"/>
        <v>86</v>
      </c>
    </row>
    <row r="1753" spans="2:9" x14ac:dyDescent="0.25">
      <c r="B1753">
        <f>IF('Input and Summary Results'!D1335=0,FALSE,'Input and Summary Results'!$B1335)</f>
        <v>86</v>
      </c>
      <c r="C1753">
        <f>IF(OR(B1753=0,'Input and Summary Results'!D1335=0,'Input and Summary Results'!D1335=""),FALSE,'Input and Summary Results'!$D1335)</f>
        <v>0.50394150000000004</v>
      </c>
      <c r="D1753">
        <f>IF(OR(B1753=0,'Input and Summary Results'!E1335=0),FALSE,'Input and Summary Results'!$E1335)</f>
        <v>4.3708070000000002E-2</v>
      </c>
      <c r="E1753">
        <f t="shared" si="110"/>
        <v>-0.2976198756611691</v>
      </c>
      <c r="F1753">
        <f t="shared" si="111"/>
        <v>3.7641873868296219E-2</v>
      </c>
      <c r="G1753">
        <f>IF('Input and Summary Results'!$J$4="yes",IF(C1753=FALSE,FALSE,IF('Data Transformation'!E1753&lt;$R$10,E1753,$R$10)),IF(C1753=FALSE,FALSE,IF(C1753&lt;$R$10,C1753,$R$10)))</f>
        <v>0.50394150000000004</v>
      </c>
      <c r="H1753">
        <f>IF('Input and Summary Results'!$J$4="yes",'Data Transformation'!F1753,'Data Transformation'!D1753)</f>
        <v>4.3708070000000002E-2</v>
      </c>
      <c r="I1753">
        <f t="shared" si="112"/>
        <v>86</v>
      </c>
    </row>
    <row r="1754" spans="2:9" x14ac:dyDescent="0.25">
      <c r="B1754">
        <f>IF('Input and Summary Results'!D1336=0,FALSE,'Input and Summary Results'!$B1336)</f>
        <v>86</v>
      </c>
      <c r="C1754">
        <f>IF(OR(B1754=0,'Input and Summary Results'!D1336=0,'Input and Summary Results'!D1336=""),FALSE,'Input and Summary Results'!$D1336)</f>
        <v>0.61692712999999999</v>
      </c>
      <c r="D1754">
        <f>IF(OR(B1754=0,'Input and Summary Results'!E1336=0),FALSE,'Input and Summary Results'!$E1336)</f>
        <v>4.6311860000000003E-2</v>
      </c>
      <c r="E1754">
        <f t="shared" si="110"/>
        <v>-0.20976613079311177</v>
      </c>
      <c r="F1754">
        <f t="shared" si="111"/>
        <v>3.2579775248334442E-2</v>
      </c>
      <c r="G1754">
        <f>IF('Input and Summary Results'!$J$4="yes",IF(C1754=FALSE,FALSE,IF('Data Transformation'!E1754&lt;$R$10,E1754,$R$10)),IF(C1754=FALSE,FALSE,IF(C1754&lt;$R$10,C1754,$R$10)))</f>
        <v>0.61692712999999999</v>
      </c>
      <c r="H1754">
        <f>IF('Input and Summary Results'!$J$4="yes",'Data Transformation'!F1754,'Data Transformation'!D1754)</f>
        <v>4.6311860000000003E-2</v>
      </c>
      <c r="I1754">
        <f t="shared" si="112"/>
        <v>86</v>
      </c>
    </row>
    <row r="1755" spans="2:9" x14ac:dyDescent="0.25">
      <c r="B1755">
        <f>IF('Input and Summary Results'!D1337=0,FALSE,'Input and Summary Results'!$B1337)</f>
        <v>87</v>
      </c>
      <c r="C1755">
        <f>IF(OR(B1755=0,'Input and Summary Results'!D1337=0,'Input and Summary Results'!D1337=""),FALSE,'Input and Summary Results'!$D1337)</f>
        <v>0.14574641999999999</v>
      </c>
      <c r="D1755">
        <f>IF(OR(B1755=0,'Input and Summary Results'!E1337=0),FALSE,'Input and Summary Results'!$E1337)</f>
        <v>9.4588820000000004E-2</v>
      </c>
      <c r="E1755">
        <f t="shared" si="110"/>
        <v>-0.83640210410473004</v>
      </c>
      <c r="F1755">
        <f t="shared" si="111"/>
        <v>0.28166419374143126</v>
      </c>
      <c r="G1755">
        <f>IF('Input and Summary Results'!$J$4="yes",IF(C1755=FALSE,FALSE,IF('Data Transformation'!E1755&lt;$R$10,E1755,$R$10)),IF(C1755=FALSE,FALSE,IF(C1755&lt;$R$10,C1755,$R$10)))</f>
        <v>0.14574641999999999</v>
      </c>
      <c r="H1755">
        <f>IF('Input and Summary Results'!$J$4="yes",'Data Transformation'!F1755,'Data Transformation'!D1755)</f>
        <v>9.4588820000000004E-2</v>
      </c>
      <c r="I1755">
        <f t="shared" si="112"/>
        <v>87</v>
      </c>
    </row>
    <row r="1756" spans="2:9" x14ac:dyDescent="0.25">
      <c r="B1756">
        <f>IF('Input and Summary Results'!D1338=0,FALSE,'Input and Summary Results'!$B1338)</f>
        <v>87</v>
      </c>
      <c r="C1756">
        <f>IF(OR(B1756=0,'Input and Summary Results'!D1338=0,'Input and Summary Results'!D1338=""),FALSE,'Input and Summary Results'!$D1338)</f>
        <v>0.15043496000000001</v>
      </c>
      <c r="D1756">
        <f>IF(OR(B1756=0,'Input and Summary Results'!E1338=0),FALSE,'Input and Summary Results'!$E1338)</f>
        <v>6.6000550000000005E-2</v>
      </c>
      <c r="E1756">
        <f t="shared" si="110"/>
        <v>-0.82265122510908173</v>
      </c>
      <c r="F1756">
        <f t="shared" si="111"/>
        <v>0.19040945469058523</v>
      </c>
      <c r="G1756">
        <f>IF('Input and Summary Results'!$J$4="yes",IF(C1756=FALSE,FALSE,IF('Data Transformation'!E1756&lt;$R$10,E1756,$R$10)),IF(C1756=FALSE,FALSE,IF(C1756&lt;$R$10,C1756,$R$10)))</f>
        <v>0.15043496000000001</v>
      </c>
      <c r="H1756">
        <f>IF('Input and Summary Results'!$J$4="yes",'Data Transformation'!F1756,'Data Transformation'!D1756)</f>
        <v>6.6000550000000005E-2</v>
      </c>
      <c r="I1756">
        <f t="shared" si="112"/>
        <v>87</v>
      </c>
    </row>
    <row r="1757" spans="2:9" x14ac:dyDescent="0.25">
      <c r="B1757">
        <f>IF('Input and Summary Results'!D1339=0,FALSE,'Input and Summary Results'!$B1339)</f>
        <v>87</v>
      </c>
      <c r="C1757">
        <f>IF(OR(B1757=0,'Input and Summary Results'!D1339=0,'Input and Summary Results'!D1339=""),FALSE,'Input and Summary Results'!$D1339)</f>
        <v>0.17165883000000001</v>
      </c>
      <c r="D1757">
        <f>IF(OR(B1757=0,'Input and Summary Results'!E1339=0),FALSE,'Input and Summary Results'!$E1339)</f>
        <v>5.3908159999999997E-2</v>
      </c>
      <c r="E1757">
        <f t="shared" si="110"/>
        <v>-0.7653338518849343</v>
      </c>
      <c r="F1757">
        <f t="shared" si="111"/>
        <v>0.13629442446974616</v>
      </c>
      <c r="G1757">
        <f>IF('Input and Summary Results'!$J$4="yes",IF(C1757=FALSE,FALSE,IF('Data Transformation'!E1757&lt;$R$10,E1757,$R$10)),IF(C1757=FALSE,FALSE,IF(C1757&lt;$R$10,C1757,$R$10)))</f>
        <v>0.17165883000000001</v>
      </c>
      <c r="H1757">
        <f>IF('Input and Summary Results'!$J$4="yes",'Data Transformation'!F1757,'Data Transformation'!D1757)</f>
        <v>5.3908159999999997E-2</v>
      </c>
      <c r="I1757">
        <f t="shared" si="112"/>
        <v>87</v>
      </c>
    </row>
    <row r="1758" spans="2:9" x14ac:dyDescent="0.25">
      <c r="B1758">
        <f>IF('Input and Summary Results'!D1340=0,FALSE,'Input and Summary Results'!$B1340)</f>
        <v>87</v>
      </c>
      <c r="C1758">
        <f>IF(OR(B1758=0,'Input and Summary Results'!D1340=0,'Input and Summary Results'!D1340=""),FALSE,'Input and Summary Results'!$D1340)</f>
        <v>0.18353038999999999</v>
      </c>
      <c r="D1758">
        <f>IF(OR(B1758=0,'Input and Summary Results'!E1340=0),FALSE,'Input and Summary Results'!$E1340)</f>
        <v>4.385729E-2</v>
      </c>
      <c r="E1758">
        <f t="shared" si="110"/>
        <v>-0.73629201252073306</v>
      </c>
      <c r="F1758">
        <f t="shared" si="111"/>
        <v>0.10371069259973784</v>
      </c>
      <c r="G1758">
        <f>IF('Input and Summary Results'!$J$4="yes",IF(C1758=FALSE,FALSE,IF('Data Transformation'!E1758&lt;$R$10,E1758,$R$10)),IF(C1758=FALSE,FALSE,IF(C1758&lt;$R$10,C1758,$R$10)))</f>
        <v>0.18353038999999999</v>
      </c>
      <c r="H1758">
        <f>IF('Input and Summary Results'!$J$4="yes",'Data Transformation'!F1758,'Data Transformation'!D1758)</f>
        <v>4.385729E-2</v>
      </c>
      <c r="I1758">
        <f t="shared" si="112"/>
        <v>87</v>
      </c>
    </row>
    <row r="1759" spans="2:9" x14ac:dyDescent="0.25">
      <c r="B1759">
        <f>IF('Input and Summary Results'!D1341=0,FALSE,'Input and Summary Results'!$B1341)</f>
        <v>87</v>
      </c>
      <c r="C1759">
        <f>IF(OR(B1759=0,'Input and Summary Results'!D1341=0,'Input and Summary Results'!D1341=""),FALSE,'Input and Summary Results'!$D1341)</f>
        <v>0.23561134</v>
      </c>
      <c r="D1759">
        <f>IF(OR(B1759=0,'Input and Summary Results'!E1341=0),FALSE,'Input and Summary Results'!$E1341)</f>
        <v>7.1476369999999997E-2</v>
      </c>
      <c r="E1759">
        <f t="shared" si="110"/>
        <v>-0.62780381074017833</v>
      </c>
      <c r="F1759">
        <f t="shared" si="111"/>
        <v>0.13166066022119308</v>
      </c>
      <c r="G1759">
        <f>IF('Input and Summary Results'!$J$4="yes",IF(C1759=FALSE,FALSE,IF('Data Transformation'!E1759&lt;$R$10,E1759,$R$10)),IF(C1759=FALSE,FALSE,IF(C1759&lt;$R$10,C1759,$R$10)))</f>
        <v>0.23561134</v>
      </c>
      <c r="H1759">
        <f>IF('Input and Summary Results'!$J$4="yes",'Data Transformation'!F1759,'Data Transformation'!D1759)</f>
        <v>7.1476369999999997E-2</v>
      </c>
      <c r="I1759">
        <f t="shared" si="112"/>
        <v>87</v>
      </c>
    </row>
    <row r="1760" spans="2:9" x14ac:dyDescent="0.25">
      <c r="B1760">
        <f>IF('Input and Summary Results'!D1342=0,FALSE,'Input and Summary Results'!$B1342)</f>
        <v>87</v>
      </c>
      <c r="C1760">
        <f>IF(OR(B1760=0,'Input and Summary Results'!D1342=0,'Input and Summary Results'!D1342=""),FALSE,'Input and Summary Results'!$D1342)</f>
        <v>0.24776328</v>
      </c>
      <c r="D1760">
        <f>IF(OR(B1760=0,'Input and Summary Results'!E1342=0),FALSE,'Input and Summary Results'!$E1342)</f>
        <v>5.9847129999999998E-2</v>
      </c>
      <c r="E1760">
        <f t="shared" si="110"/>
        <v>-0.60596305823057373</v>
      </c>
      <c r="F1760">
        <f t="shared" si="111"/>
        <v>0.10483254185204523</v>
      </c>
      <c r="G1760">
        <f>IF('Input and Summary Results'!$J$4="yes",IF(C1760=FALSE,FALSE,IF('Data Transformation'!E1760&lt;$R$10,E1760,$R$10)),IF(C1760=FALSE,FALSE,IF(C1760&lt;$R$10,C1760,$R$10)))</f>
        <v>0.24776328</v>
      </c>
      <c r="H1760">
        <f>IF('Input and Summary Results'!$J$4="yes",'Data Transformation'!F1760,'Data Transformation'!D1760)</f>
        <v>5.9847129999999998E-2</v>
      </c>
      <c r="I1760">
        <f t="shared" si="112"/>
        <v>87</v>
      </c>
    </row>
    <row r="1761" spans="2:9" x14ac:dyDescent="0.25">
      <c r="B1761">
        <f>IF('Input and Summary Results'!D1343=0,FALSE,'Input and Summary Results'!$B1343)</f>
        <v>87</v>
      </c>
      <c r="C1761">
        <f>IF(OR(B1761=0,'Input and Summary Results'!D1343=0,'Input and Summary Results'!D1343=""),FALSE,'Input and Summary Results'!$D1343)</f>
        <v>0.271538</v>
      </c>
      <c r="D1761">
        <f>IF(OR(B1761=0,'Input and Summary Results'!E1343=0),FALSE,'Input and Summary Results'!$E1343)</f>
        <v>6.4493510000000004E-2</v>
      </c>
      <c r="E1761">
        <f t="shared" si="110"/>
        <v>-0.56616938509723114</v>
      </c>
      <c r="F1761">
        <f t="shared" si="111"/>
        <v>0.10308017051020484</v>
      </c>
      <c r="G1761">
        <f>IF('Input and Summary Results'!$J$4="yes",IF(C1761=FALSE,FALSE,IF('Data Transformation'!E1761&lt;$R$10,E1761,$R$10)),IF(C1761=FALSE,FALSE,IF(C1761&lt;$R$10,C1761,$R$10)))</f>
        <v>0.271538</v>
      </c>
      <c r="H1761">
        <f>IF('Input and Summary Results'!$J$4="yes",'Data Transformation'!F1761,'Data Transformation'!D1761)</f>
        <v>6.4493510000000004E-2</v>
      </c>
      <c r="I1761">
        <f t="shared" si="112"/>
        <v>87</v>
      </c>
    </row>
    <row r="1762" spans="2:9" x14ac:dyDescent="0.25">
      <c r="B1762">
        <f>IF('Input and Summary Results'!D1344=0,FALSE,'Input and Summary Results'!$B1344)</f>
        <v>87</v>
      </c>
      <c r="C1762">
        <f>IF(OR(B1762=0,'Input and Summary Results'!D1344=0,'Input and Summary Results'!D1344=""),FALSE,'Input and Summary Results'!$D1344)</f>
        <v>0.28603012</v>
      </c>
      <c r="D1762">
        <f>IF(OR(B1762=0,'Input and Summary Results'!E1344=0),FALSE,'Input and Summary Results'!$E1344)</f>
        <v>7.7231910000000001E-2</v>
      </c>
      <c r="E1762">
        <f t="shared" si="110"/>
        <v>-0.54358823169251214</v>
      </c>
      <c r="F1762">
        <f t="shared" si="111"/>
        <v>0.1171857318383113</v>
      </c>
      <c r="G1762">
        <f>IF('Input and Summary Results'!$J$4="yes",IF(C1762=FALSE,FALSE,IF('Data Transformation'!E1762&lt;$R$10,E1762,$R$10)),IF(C1762=FALSE,FALSE,IF(C1762&lt;$R$10,C1762,$R$10)))</f>
        <v>0.28603012</v>
      </c>
      <c r="H1762">
        <f>IF('Input and Summary Results'!$J$4="yes",'Data Transformation'!F1762,'Data Transformation'!D1762)</f>
        <v>7.7231910000000001E-2</v>
      </c>
      <c r="I1762">
        <f t="shared" si="112"/>
        <v>87</v>
      </c>
    </row>
    <row r="1763" spans="2:9" x14ac:dyDescent="0.25">
      <c r="B1763">
        <f>IF('Input and Summary Results'!D1345=0,FALSE,'Input and Summary Results'!$B1345)</f>
        <v>87</v>
      </c>
      <c r="C1763">
        <f>IF(OR(B1763=0,'Input and Summary Results'!D1345=0,'Input and Summary Results'!D1345=""),FALSE,'Input and Summary Results'!$D1345)</f>
        <v>0.36060742000000001</v>
      </c>
      <c r="D1763">
        <f>IF(OR(B1763=0,'Input and Summary Results'!E1345=0),FALSE,'Input and Summary Results'!$E1345)</f>
        <v>7.0665549999999994E-2</v>
      </c>
      <c r="E1763">
        <f t="shared" si="110"/>
        <v>-0.4429653413077318</v>
      </c>
      <c r="F1763">
        <f t="shared" si="111"/>
        <v>8.5047747214963013E-2</v>
      </c>
      <c r="G1763">
        <f>IF('Input and Summary Results'!$J$4="yes",IF(C1763=FALSE,FALSE,IF('Data Transformation'!E1763&lt;$R$10,E1763,$R$10)),IF(C1763=FALSE,FALSE,IF(C1763&lt;$R$10,C1763,$R$10)))</f>
        <v>0.36060742000000001</v>
      </c>
      <c r="H1763">
        <f>IF('Input and Summary Results'!$J$4="yes",'Data Transformation'!F1763,'Data Transformation'!D1763)</f>
        <v>7.0665549999999994E-2</v>
      </c>
      <c r="I1763">
        <f t="shared" si="112"/>
        <v>87</v>
      </c>
    </row>
    <row r="1764" spans="2:9" x14ac:dyDescent="0.25">
      <c r="B1764">
        <f>IF('Input and Summary Results'!D1346=0,FALSE,'Input and Summary Results'!$B1346)</f>
        <v>87</v>
      </c>
      <c r="C1764">
        <f>IF(OR(B1764=0,'Input and Summary Results'!D1346=0,'Input and Summary Results'!D1346=""),FALSE,'Input and Summary Results'!$D1346)</f>
        <v>0.36856473000000001</v>
      </c>
      <c r="D1764">
        <f>IF(OR(B1764=0,'Input and Summary Results'!E1346=0),FALSE,'Input and Summary Results'!$E1346)</f>
        <v>6.6183400000000003E-2</v>
      </c>
      <c r="E1764">
        <f t="shared" si="110"/>
        <v>-0.4334862271724651</v>
      </c>
      <c r="F1764">
        <f t="shared" si="111"/>
        <v>7.7933652522855348E-2</v>
      </c>
      <c r="G1764">
        <f>IF('Input and Summary Results'!$J$4="yes",IF(C1764=FALSE,FALSE,IF('Data Transformation'!E1764&lt;$R$10,E1764,$R$10)),IF(C1764=FALSE,FALSE,IF(C1764&lt;$R$10,C1764,$R$10)))</f>
        <v>0.36856473000000001</v>
      </c>
      <c r="H1764">
        <f>IF('Input and Summary Results'!$J$4="yes",'Data Transformation'!F1764,'Data Transformation'!D1764)</f>
        <v>6.6183400000000003E-2</v>
      </c>
      <c r="I1764">
        <f t="shared" si="112"/>
        <v>87</v>
      </c>
    </row>
    <row r="1765" spans="2:9" x14ac:dyDescent="0.25">
      <c r="B1765">
        <f>IF('Input and Summary Results'!D1347=0,FALSE,'Input and Summary Results'!$B1347)</f>
        <v>87</v>
      </c>
      <c r="C1765">
        <f>IF(OR(B1765=0,'Input and Summary Results'!D1347=0,'Input and Summary Results'!D1347=""),FALSE,'Input and Summary Results'!$D1347)</f>
        <v>0.51782797000000003</v>
      </c>
      <c r="D1765">
        <f>IF(OR(B1765=0,'Input and Summary Results'!E1347=0),FALSE,'Input and Summary Results'!$E1347)</f>
        <v>6.4895670000000003E-2</v>
      </c>
      <c r="E1765">
        <f t="shared" si="110"/>
        <v>-0.28581449525187563</v>
      </c>
      <c r="F1765">
        <f t="shared" si="111"/>
        <v>5.4390111024709614E-2</v>
      </c>
      <c r="G1765">
        <f>IF('Input and Summary Results'!$J$4="yes",IF(C1765=FALSE,FALSE,IF('Data Transformation'!E1765&lt;$R$10,E1765,$R$10)),IF(C1765=FALSE,FALSE,IF(C1765&lt;$R$10,C1765,$R$10)))</f>
        <v>0.51782797000000003</v>
      </c>
      <c r="H1765">
        <f>IF('Input and Summary Results'!$J$4="yes",'Data Transformation'!F1765,'Data Transformation'!D1765)</f>
        <v>6.4895670000000003E-2</v>
      </c>
      <c r="I1765">
        <f t="shared" si="112"/>
        <v>87</v>
      </c>
    </row>
    <row r="1766" spans="2:9" x14ac:dyDescent="0.25">
      <c r="B1766">
        <f>IF('Input and Summary Results'!D1348=0,FALSE,'Input and Summary Results'!$B1348)</f>
        <v>87</v>
      </c>
      <c r="C1766">
        <f>IF(OR(B1766=0,'Input and Summary Results'!D1348=0,'Input and Summary Results'!D1348=""),FALSE,'Input and Summary Results'!$D1348)</f>
        <v>0.81564910000000002</v>
      </c>
      <c r="D1766">
        <f>IF(OR(B1766=0,'Input and Summary Results'!E1348=0),FALSE,'Input and Summary Results'!$E1348)</f>
        <v>5.9253750000000001E-2</v>
      </c>
      <c r="E1766">
        <f t="shared" si="110"/>
        <v>-8.8496638684447446E-2</v>
      </c>
      <c r="F1766">
        <f t="shared" si="111"/>
        <v>3.1528420125762416E-2</v>
      </c>
      <c r="G1766">
        <f>IF('Input and Summary Results'!$J$4="yes",IF(C1766=FALSE,FALSE,IF('Data Transformation'!E1766&lt;$R$10,E1766,$R$10)),IF(C1766=FALSE,FALSE,IF(C1766&lt;$R$10,C1766,$R$10)))</f>
        <v>0.81564910000000002</v>
      </c>
      <c r="H1766">
        <f>IF('Input and Summary Results'!$J$4="yes",'Data Transformation'!F1766,'Data Transformation'!D1766)</f>
        <v>5.9253750000000001E-2</v>
      </c>
      <c r="I1766">
        <f t="shared" si="112"/>
        <v>87</v>
      </c>
    </row>
    <row r="1767" spans="2:9" x14ac:dyDescent="0.25">
      <c r="B1767">
        <f>IF('Input and Summary Results'!D1349=0,FALSE,'Input and Summary Results'!$B1349)</f>
        <v>87</v>
      </c>
      <c r="C1767">
        <f>IF(OR(B1767=0,'Input and Summary Results'!D1349=0,'Input and Summary Results'!D1349=""),FALSE,'Input and Summary Results'!$D1349)</f>
        <v>1.16267578</v>
      </c>
      <c r="D1767">
        <f>IF(OR(B1767=0,'Input and Summary Results'!E1349=0),FALSE,'Input and Summary Results'!$E1349)</f>
        <v>6.7163349999999997E-2</v>
      </c>
      <c r="E1767">
        <f t="shared" si="110"/>
        <v>6.5458625659158762E-2</v>
      </c>
      <c r="F1767">
        <f t="shared" si="111"/>
        <v>2.5070526454073032E-2</v>
      </c>
      <c r="G1767">
        <f>IF('Input and Summary Results'!$J$4="yes",IF(C1767=FALSE,FALSE,IF('Data Transformation'!E1767&lt;$R$10,E1767,$R$10)),IF(C1767=FALSE,FALSE,IF(C1767&lt;$R$10,C1767,$R$10)))</f>
        <v>1.16267578</v>
      </c>
      <c r="H1767">
        <f>IF('Input and Summary Results'!$J$4="yes",'Data Transformation'!F1767,'Data Transformation'!D1767)</f>
        <v>6.7163349999999997E-2</v>
      </c>
      <c r="I1767">
        <f t="shared" si="112"/>
        <v>87</v>
      </c>
    </row>
    <row r="1768" spans="2:9" x14ac:dyDescent="0.25">
      <c r="B1768">
        <f>IF('Input and Summary Results'!D1350=0,FALSE,'Input and Summary Results'!$B1350)</f>
        <v>88</v>
      </c>
      <c r="C1768">
        <f>IF(OR(B1768=0,'Input and Summary Results'!D1350=0,'Input and Summary Results'!D1350=""),FALSE,'Input and Summary Results'!$D1350)</f>
        <v>0.46502157</v>
      </c>
      <c r="D1768">
        <f>IF(OR(B1768=0,'Input and Summary Results'!E1350=0),FALSE,'Input and Summary Results'!$E1350)</f>
        <v>4.5452619999999999E-2</v>
      </c>
      <c r="E1768">
        <f t="shared" si="110"/>
        <v>-0.33252690191712042</v>
      </c>
      <c r="F1768">
        <f t="shared" si="111"/>
        <v>4.2420477570535062E-2</v>
      </c>
      <c r="G1768">
        <f>IF('Input and Summary Results'!$J$4="yes",IF(C1768=FALSE,FALSE,IF('Data Transformation'!E1768&lt;$R$10,E1768,$R$10)),IF(C1768=FALSE,FALSE,IF(C1768&lt;$R$10,C1768,$R$10)))</f>
        <v>0.46502157</v>
      </c>
      <c r="H1768">
        <f>IF('Input and Summary Results'!$J$4="yes",'Data Transformation'!F1768,'Data Transformation'!D1768)</f>
        <v>4.5452619999999999E-2</v>
      </c>
      <c r="I1768">
        <f t="shared" si="112"/>
        <v>88</v>
      </c>
    </row>
    <row r="1769" spans="2:9" x14ac:dyDescent="0.25">
      <c r="B1769">
        <f>IF('Input and Summary Results'!D1351=0,FALSE,'Input and Summary Results'!$B1351)</f>
        <v>88</v>
      </c>
      <c r="C1769">
        <f>IF(OR(B1769=0,'Input and Summary Results'!D1351=0,'Input and Summary Results'!D1351=""),FALSE,'Input and Summary Results'!$D1351)</f>
        <v>0.65546844999999998</v>
      </c>
      <c r="D1769">
        <f>IF(OR(B1769=0,'Input and Summary Results'!E1351=0),FALSE,'Input and Summary Results'!$E1351)</f>
        <v>6.856872E-2</v>
      </c>
      <c r="E1769">
        <f t="shared" si="110"/>
        <v>-0.18344820759046634</v>
      </c>
      <c r="F1769">
        <f t="shared" si="111"/>
        <v>4.5400849545084894E-2</v>
      </c>
      <c r="G1769">
        <f>IF('Input and Summary Results'!$J$4="yes",IF(C1769=FALSE,FALSE,IF('Data Transformation'!E1769&lt;$R$10,E1769,$R$10)),IF(C1769=FALSE,FALSE,IF(C1769&lt;$R$10,C1769,$R$10)))</f>
        <v>0.65546844999999998</v>
      </c>
      <c r="H1769">
        <f>IF('Input and Summary Results'!$J$4="yes",'Data Transformation'!F1769,'Data Transformation'!D1769)</f>
        <v>6.856872E-2</v>
      </c>
      <c r="I1769">
        <f t="shared" si="112"/>
        <v>88</v>
      </c>
    </row>
    <row r="1770" spans="2:9" x14ac:dyDescent="0.25">
      <c r="B1770">
        <f>IF('Input and Summary Results'!D1352=0,FALSE,'Input and Summary Results'!$B1352)</f>
        <v>88</v>
      </c>
      <c r="C1770">
        <f>IF(OR(B1770=0,'Input and Summary Results'!D1352=0,'Input and Summary Results'!D1352=""),FALSE,'Input and Summary Results'!$D1352)</f>
        <v>0.85259180000000001</v>
      </c>
      <c r="D1770">
        <f>IF(OR(B1770=0,'Input and Summary Results'!E1352=0),FALSE,'Input and Summary Results'!$E1352)</f>
        <v>6.5014730000000007E-2</v>
      </c>
      <c r="E1770">
        <f t="shared" ref="E1770:E1833" si="113">IF(C1770=FALSE,FALSE,LOG10(C1770))</f>
        <v>-6.9258848597022846E-2</v>
      </c>
      <c r="F1770">
        <f t="shared" ref="F1770:F1833" si="114">IF(D1770=FALSE, FALSE,0.434*D1770/C1770)</f>
        <v>3.3094844238473795E-2</v>
      </c>
      <c r="G1770">
        <f>IF('Input and Summary Results'!$J$4="yes",IF(C1770=FALSE,FALSE,IF('Data Transformation'!E1770&lt;$R$10,E1770,$R$10)),IF(C1770=FALSE,FALSE,IF(C1770&lt;$R$10,C1770,$R$10)))</f>
        <v>0.85259180000000001</v>
      </c>
      <c r="H1770">
        <f>IF('Input and Summary Results'!$J$4="yes",'Data Transformation'!F1770,'Data Transformation'!D1770)</f>
        <v>6.5014730000000007E-2</v>
      </c>
      <c r="I1770">
        <f t="shared" si="112"/>
        <v>88</v>
      </c>
    </row>
    <row r="1771" spans="2:9" x14ac:dyDescent="0.25">
      <c r="B1771">
        <f>IF('Input and Summary Results'!D1353=0,FALSE,'Input and Summary Results'!$B1353)</f>
        <v>88</v>
      </c>
      <c r="C1771">
        <f>IF(OR(B1771=0,'Input and Summary Results'!D1353=0,'Input and Summary Results'!D1353=""),FALSE,'Input and Summary Results'!$D1353)</f>
        <v>0.87272103000000001</v>
      </c>
      <c r="D1771">
        <f>IF(OR(B1771=0,'Input and Summary Results'!E1353=0),FALSE,'Input and Summary Results'!$E1353)</f>
        <v>4.7793120000000001E-2</v>
      </c>
      <c r="E1771">
        <f t="shared" si="113"/>
        <v>-5.9124558692483356E-2</v>
      </c>
      <c r="F1771">
        <f t="shared" si="114"/>
        <v>2.3767290310398502E-2</v>
      </c>
      <c r="G1771">
        <f>IF('Input and Summary Results'!$J$4="yes",IF(C1771=FALSE,FALSE,IF('Data Transformation'!E1771&lt;$R$10,E1771,$R$10)),IF(C1771=FALSE,FALSE,IF(C1771&lt;$R$10,C1771,$R$10)))</f>
        <v>0.87272103000000001</v>
      </c>
      <c r="H1771">
        <f>IF('Input and Summary Results'!$J$4="yes",'Data Transformation'!F1771,'Data Transformation'!D1771)</f>
        <v>4.7793120000000001E-2</v>
      </c>
      <c r="I1771">
        <f t="shared" si="112"/>
        <v>88</v>
      </c>
    </row>
    <row r="1772" spans="2:9" x14ac:dyDescent="0.25">
      <c r="B1772">
        <f>IF('Input and Summary Results'!D1354=0,FALSE,'Input and Summary Results'!$B1354)</f>
        <v>88</v>
      </c>
      <c r="C1772">
        <f>IF(OR(B1772=0,'Input and Summary Results'!D1354=0,'Input and Summary Results'!D1354=""),FALSE,'Input and Summary Results'!$D1354)</f>
        <v>0.92553770999999996</v>
      </c>
      <c r="D1772">
        <f>IF(OR(B1772=0,'Input and Summary Results'!E1354=0),FALSE,'Input and Summary Results'!$E1354)</f>
        <v>4.4784209999999998E-2</v>
      </c>
      <c r="E1772">
        <f t="shared" si="113"/>
        <v>-3.3605881707109764E-2</v>
      </c>
      <c r="F1772">
        <f t="shared" si="114"/>
        <v>2.1000059673419464E-2</v>
      </c>
      <c r="G1772">
        <f>IF('Input and Summary Results'!$J$4="yes",IF(C1772=FALSE,FALSE,IF('Data Transformation'!E1772&lt;$R$10,E1772,$R$10)),IF(C1772=FALSE,FALSE,IF(C1772&lt;$R$10,C1772,$R$10)))</f>
        <v>0.92553770999999996</v>
      </c>
      <c r="H1772">
        <f>IF('Input and Summary Results'!$J$4="yes",'Data Transformation'!F1772,'Data Transformation'!D1772)</f>
        <v>4.4784209999999998E-2</v>
      </c>
      <c r="I1772">
        <f t="shared" si="112"/>
        <v>88</v>
      </c>
    </row>
    <row r="1773" spans="2:9" x14ac:dyDescent="0.25">
      <c r="B1773">
        <f>IF('Input and Summary Results'!D1355=0,FALSE,'Input and Summary Results'!$B1355)</f>
        <v>88</v>
      </c>
      <c r="C1773">
        <f>IF(OR(B1773=0,'Input and Summary Results'!D1355=0,'Input and Summary Results'!D1355=""),FALSE,'Input and Summary Results'!$D1355)</f>
        <v>0.93078346999999995</v>
      </c>
      <c r="D1773">
        <f>IF(OR(B1773=0,'Input and Summary Results'!E1355=0),FALSE,'Input and Summary Results'!$E1355)</f>
        <v>7.2810529999999998E-2</v>
      </c>
      <c r="E1773">
        <f t="shared" si="113"/>
        <v>-3.115133805347621E-2</v>
      </c>
      <c r="F1773">
        <f t="shared" si="114"/>
        <v>3.394964676370972E-2</v>
      </c>
      <c r="G1773">
        <f>IF('Input and Summary Results'!$J$4="yes",IF(C1773=FALSE,FALSE,IF('Data Transformation'!E1773&lt;$R$10,E1773,$R$10)),IF(C1773=FALSE,FALSE,IF(C1773&lt;$R$10,C1773,$R$10)))</f>
        <v>0.93078346999999995</v>
      </c>
      <c r="H1773">
        <f>IF('Input and Summary Results'!$J$4="yes",'Data Transformation'!F1773,'Data Transformation'!D1773)</f>
        <v>7.2810529999999998E-2</v>
      </c>
      <c r="I1773">
        <f t="shared" si="112"/>
        <v>88</v>
      </c>
    </row>
    <row r="1774" spans="2:9" x14ac:dyDescent="0.25">
      <c r="B1774">
        <f>IF('Input and Summary Results'!D1356=0,FALSE,'Input and Summary Results'!$B1356)</f>
        <v>88</v>
      </c>
      <c r="C1774">
        <f>IF(OR(B1774=0,'Input and Summary Results'!D1356=0,'Input and Summary Results'!D1356=""),FALSE,'Input and Summary Results'!$D1356)</f>
        <v>0.93087112999999999</v>
      </c>
      <c r="D1774">
        <f>IF(OR(B1774=0,'Input and Summary Results'!E1356=0),FALSE,'Input and Summary Results'!$E1356)</f>
        <v>5.5173470000000002E-2</v>
      </c>
      <c r="E1774">
        <f t="shared" si="113"/>
        <v>-3.111043867900385E-2</v>
      </c>
      <c r="F1774">
        <f t="shared" si="114"/>
        <v>2.5723524135934907E-2</v>
      </c>
      <c r="G1774">
        <f>IF('Input and Summary Results'!$J$4="yes",IF(C1774=FALSE,FALSE,IF('Data Transformation'!E1774&lt;$R$10,E1774,$R$10)),IF(C1774=FALSE,FALSE,IF(C1774&lt;$R$10,C1774,$R$10)))</f>
        <v>0.93087112999999999</v>
      </c>
      <c r="H1774">
        <f>IF('Input and Summary Results'!$J$4="yes",'Data Transformation'!F1774,'Data Transformation'!D1774)</f>
        <v>5.5173470000000002E-2</v>
      </c>
      <c r="I1774">
        <f t="shared" si="112"/>
        <v>88</v>
      </c>
    </row>
    <row r="1775" spans="2:9" x14ac:dyDescent="0.25">
      <c r="B1775">
        <f>IF('Input and Summary Results'!D1357=0,FALSE,'Input and Summary Results'!$B1357)</f>
        <v>88</v>
      </c>
      <c r="C1775">
        <f>IF(OR(B1775=0,'Input and Summary Results'!D1357=0,'Input and Summary Results'!D1357=""),FALSE,'Input and Summary Results'!$D1357)</f>
        <v>0.94031171000000002</v>
      </c>
      <c r="D1775">
        <f>IF(OR(B1775=0,'Input and Summary Results'!E1357=0),FALSE,'Input and Summary Results'!$E1357)</f>
        <v>6.5116209999999994E-2</v>
      </c>
      <c r="E1775">
        <f t="shared" si="113"/>
        <v>-2.6728155450849486E-2</v>
      </c>
      <c r="F1775">
        <f t="shared" si="114"/>
        <v>3.0054326495625582E-2</v>
      </c>
      <c r="G1775">
        <f>IF('Input and Summary Results'!$J$4="yes",IF(C1775=FALSE,FALSE,IF('Data Transformation'!E1775&lt;$R$10,E1775,$R$10)),IF(C1775=FALSE,FALSE,IF(C1775&lt;$R$10,C1775,$R$10)))</f>
        <v>0.94031171000000002</v>
      </c>
      <c r="H1775">
        <f>IF('Input and Summary Results'!$J$4="yes",'Data Transformation'!F1775,'Data Transformation'!D1775)</f>
        <v>6.5116209999999994E-2</v>
      </c>
      <c r="I1775">
        <f t="shared" si="112"/>
        <v>88</v>
      </c>
    </row>
    <row r="1776" spans="2:9" x14ac:dyDescent="0.25">
      <c r="B1776">
        <f>IF('Input and Summary Results'!D1358=0,FALSE,'Input and Summary Results'!$B1358)</f>
        <v>88</v>
      </c>
      <c r="C1776">
        <f>IF(OR(B1776=0,'Input and Summary Results'!D1358=0,'Input and Summary Results'!D1358=""),FALSE,'Input and Summary Results'!$D1358)</f>
        <v>0.94120935999999999</v>
      </c>
      <c r="D1776">
        <f>IF(OR(B1776=0,'Input and Summary Results'!E1358=0),FALSE,'Input and Summary Results'!$E1358)</f>
        <v>4.8801799999999999E-2</v>
      </c>
      <c r="E1776">
        <f t="shared" si="113"/>
        <v>-2.6313762566842872E-2</v>
      </c>
      <c r="F1776">
        <f t="shared" si="114"/>
        <v>2.2502943659633814E-2</v>
      </c>
      <c r="G1776">
        <f>IF('Input and Summary Results'!$J$4="yes",IF(C1776=FALSE,FALSE,IF('Data Transformation'!E1776&lt;$R$10,E1776,$R$10)),IF(C1776=FALSE,FALSE,IF(C1776&lt;$R$10,C1776,$R$10)))</f>
        <v>0.94120935999999999</v>
      </c>
      <c r="H1776">
        <f>IF('Input and Summary Results'!$J$4="yes",'Data Transformation'!F1776,'Data Transformation'!D1776)</f>
        <v>4.8801799999999999E-2</v>
      </c>
      <c r="I1776">
        <f t="shared" si="112"/>
        <v>88</v>
      </c>
    </row>
    <row r="1777" spans="2:9" x14ac:dyDescent="0.25">
      <c r="B1777">
        <f>IF('Input and Summary Results'!D1359=0,FALSE,'Input and Summary Results'!$B1359)</f>
        <v>88</v>
      </c>
      <c r="C1777">
        <f>IF(OR(B1777=0,'Input and Summary Results'!D1359=0,'Input and Summary Results'!D1359=""),FALSE,'Input and Summary Results'!$D1359)</f>
        <v>0.99763115000000002</v>
      </c>
      <c r="D1777">
        <f>IF(OR(B1777=0,'Input and Summary Results'!E1359=0),FALSE,'Input and Summary Results'!$E1359)</f>
        <v>8.3393400000000006E-2</v>
      </c>
      <c r="E1777">
        <f t="shared" si="113"/>
        <v>-1.0299989221501926E-3</v>
      </c>
      <c r="F1777">
        <f t="shared" si="114"/>
        <v>3.6278674337704875E-2</v>
      </c>
      <c r="G1777">
        <f>IF('Input and Summary Results'!$J$4="yes",IF(C1777=FALSE,FALSE,IF('Data Transformation'!E1777&lt;$R$10,E1777,$R$10)),IF(C1777=FALSE,FALSE,IF(C1777&lt;$R$10,C1777,$R$10)))</f>
        <v>0.99763115000000002</v>
      </c>
      <c r="H1777">
        <f>IF('Input and Summary Results'!$J$4="yes",'Data Transformation'!F1777,'Data Transformation'!D1777)</f>
        <v>8.3393400000000006E-2</v>
      </c>
      <c r="I1777">
        <f t="shared" si="112"/>
        <v>88</v>
      </c>
    </row>
    <row r="1778" spans="2:9" x14ac:dyDescent="0.25">
      <c r="B1778">
        <f>IF('Input and Summary Results'!D1360=0,FALSE,'Input and Summary Results'!$B1360)</f>
        <v>88</v>
      </c>
      <c r="C1778">
        <f>IF(OR(B1778=0,'Input and Summary Results'!D1360=0,'Input and Summary Results'!D1360=""),FALSE,'Input and Summary Results'!$D1360)</f>
        <v>1.01863836</v>
      </c>
      <c r="D1778">
        <f>IF(OR(B1778=0,'Input and Summary Results'!E1360=0),FALSE,'Input and Summary Results'!$E1360)</f>
        <v>4.2693200000000001E-2</v>
      </c>
      <c r="E1778">
        <f t="shared" si="113"/>
        <v>8.0200268594392589E-3</v>
      </c>
      <c r="F1778">
        <f t="shared" si="114"/>
        <v>1.8189820379432797E-2</v>
      </c>
      <c r="G1778">
        <f>IF('Input and Summary Results'!$J$4="yes",IF(C1778=FALSE,FALSE,IF('Data Transformation'!E1778&lt;$R$10,E1778,$R$10)),IF(C1778=FALSE,FALSE,IF(C1778&lt;$R$10,C1778,$R$10)))</f>
        <v>1.01863836</v>
      </c>
      <c r="H1778">
        <f>IF('Input and Summary Results'!$J$4="yes",'Data Transformation'!F1778,'Data Transformation'!D1778)</f>
        <v>4.2693200000000001E-2</v>
      </c>
      <c r="I1778">
        <f t="shared" si="112"/>
        <v>88</v>
      </c>
    </row>
    <row r="1779" spans="2:9" x14ac:dyDescent="0.25">
      <c r="B1779">
        <f>IF('Input and Summary Results'!D1361=0,FALSE,'Input and Summary Results'!$B1361)</f>
        <v>88</v>
      </c>
      <c r="C1779">
        <f>IF(OR(B1779=0,'Input and Summary Results'!D1361=0,'Input and Summary Results'!D1361=""),FALSE,'Input and Summary Results'!$D1361)</f>
        <v>1.05520905</v>
      </c>
      <c r="D1779">
        <f>IF(OR(B1779=0,'Input and Summary Results'!E1361=0),FALSE,'Input and Summary Results'!$E1361)</f>
        <v>7.5398430000000002E-2</v>
      </c>
      <c r="E1779">
        <f t="shared" si="113"/>
        <v>2.3338507280733806E-2</v>
      </c>
      <c r="F1779">
        <f t="shared" si="114"/>
        <v>3.1010839624622248E-2</v>
      </c>
      <c r="G1779">
        <f>IF('Input and Summary Results'!$J$4="yes",IF(C1779=FALSE,FALSE,IF('Data Transformation'!E1779&lt;$R$10,E1779,$R$10)),IF(C1779=FALSE,FALSE,IF(C1779&lt;$R$10,C1779,$R$10)))</f>
        <v>1.05520905</v>
      </c>
      <c r="H1779">
        <f>IF('Input and Summary Results'!$J$4="yes",'Data Transformation'!F1779,'Data Transformation'!D1779)</f>
        <v>7.5398430000000002E-2</v>
      </c>
      <c r="I1779">
        <f t="shared" si="112"/>
        <v>88</v>
      </c>
    </row>
    <row r="1780" spans="2:9" x14ac:dyDescent="0.25">
      <c r="B1780">
        <f>IF('Input and Summary Results'!D1362=0,FALSE,'Input and Summary Results'!$B1362)</f>
        <v>88</v>
      </c>
      <c r="C1780">
        <f>IF(OR(B1780=0,'Input and Summary Results'!D1362=0,'Input and Summary Results'!D1362=""),FALSE,'Input and Summary Results'!$D1362)</f>
        <v>1.08842208</v>
      </c>
      <c r="D1780">
        <f>IF(OR(B1780=0,'Input and Summary Results'!E1362=0),FALSE,'Input and Summary Results'!$E1362)</f>
        <v>4.5582459999999998E-2</v>
      </c>
      <c r="E1780">
        <f t="shared" si="113"/>
        <v>3.6797343402552023E-2</v>
      </c>
      <c r="F1780">
        <f t="shared" si="114"/>
        <v>1.8175658141738545E-2</v>
      </c>
      <c r="G1780">
        <f>IF('Input and Summary Results'!$J$4="yes",IF(C1780=FALSE,FALSE,IF('Data Transformation'!E1780&lt;$R$10,E1780,$R$10)),IF(C1780=FALSE,FALSE,IF(C1780&lt;$R$10,C1780,$R$10)))</f>
        <v>1.08842208</v>
      </c>
      <c r="H1780">
        <f>IF('Input and Summary Results'!$J$4="yes",'Data Transformation'!F1780,'Data Transformation'!D1780)</f>
        <v>4.5582459999999998E-2</v>
      </c>
      <c r="I1780">
        <f t="shared" si="112"/>
        <v>88</v>
      </c>
    </row>
    <row r="1781" spans="2:9" x14ac:dyDescent="0.25">
      <c r="B1781">
        <f>IF('Input and Summary Results'!D1363=0,FALSE,'Input and Summary Results'!$B1363)</f>
        <v>88</v>
      </c>
      <c r="C1781">
        <f>IF(OR(B1781=0,'Input and Summary Results'!D1363=0,'Input and Summary Results'!D1363=""),FALSE,'Input and Summary Results'!$D1363)</f>
        <v>1.12185227</v>
      </c>
      <c r="D1781">
        <f>IF(OR(B1781=0,'Input and Summary Results'!E1363=0),FALSE,'Input and Summary Results'!$E1363)</f>
        <v>5.0875219999999999E-2</v>
      </c>
      <c r="E1781">
        <f t="shared" si="113"/>
        <v>4.99356710485395E-2</v>
      </c>
      <c r="F1781">
        <f t="shared" si="114"/>
        <v>1.9681598077080149E-2</v>
      </c>
      <c r="G1781">
        <f>IF('Input and Summary Results'!$J$4="yes",IF(C1781=FALSE,FALSE,IF('Data Transformation'!E1781&lt;$R$10,E1781,$R$10)),IF(C1781=FALSE,FALSE,IF(C1781&lt;$R$10,C1781,$R$10)))</f>
        <v>1.12185227</v>
      </c>
      <c r="H1781">
        <f>IF('Input and Summary Results'!$J$4="yes",'Data Transformation'!F1781,'Data Transformation'!D1781)</f>
        <v>5.0875219999999999E-2</v>
      </c>
      <c r="I1781">
        <f t="shared" si="112"/>
        <v>88</v>
      </c>
    </row>
    <row r="1782" spans="2:9" x14ac:dyDescent="0.25">
      <c r="B1782">
        <f>IF('Input and Summary Results'!D1364=0,FALSE,'Input and Summary Results'!$B1364)</f>
        <v>89</v>
      </c>
      <c r="C1782">
        <f>IF(OR(B1782=0,'Input and Summary Results'!D1364=0,'Input and Summary Results'!D1364=""),FALSE,'Input and Summary Results'!$D1364)</f>
        <v>0.16626114</v>
      </c>
      <c r="D1782">
        <f>IF(OR(B1782=0,'Input and Summary Results'!E1364=0),FALSE,'Input and Summary Results'!$E1364)</f>
        <v>4.7957260000000002E-2</v>
      </c>
      <c r="E1782">
        <f t="shared" si="113"/>
        <v>-0.77920924600414743</v>
      </c>
      <c r="F1782">
        <f t="shared" si="114"/>
        <v>0.12518530090675428</v>
      </c>
      <c r="G1782">
        <f>IF('Input and Summary Results'!$J$4="yes",IF(C1782=FALSE,FALSE,IF('Data Transformation'!E1782&lt;$R$10,E1782,$R$10)),IF(C1782=FALSE,FALSE,IF(C1782&lt;$R$10,C1782,$R$10)))</f>
        <v>0.16626114</v>
      </c>
      <c r="H1782">
        <f>IF('Input and Summary Results'!$J$4="yes",'Data Transformation'!F1782,'Data Transformation'!D1782)</f>
        <v>4.7957260000000002E-2</v>
      </c>
      <c r="I1782">
        <f t="shared" si="112"/>
        <v>89</v>
      </c>
    </row>
    <row r="1783" spans="2:9" x14ac:dyDescent="0.25">
      <c r="B1783">
        <f>IF('Input and Summary Results'!D1365=0,FALSE,'Input and Summary Results'!$B1365)</f>
        <v>89</v>
      </c>
      <c r="C1783">
        <f>IF(OR(B1783=0,'Input and Summary Results'!D1365=0,'Input and Summary Results'!D1365=""),FALSE,'Input and Summary Results'!$D1365)</f>
        <v>0.64621673999999996</v>
      </c>
      <c r="D1783">
        <f>IF(OR(B1783=0,'Input and Summary Results'!E1365=0),FALSE,'Input and Summary Results'!$E1365)</f>
        <v>3.8449480000000001E-2</v>
      </c>
      <c r="E1783">
        <f t="shared" si="113"/>
        <v>-0.1896217959385206</v>
      </c>
      <c r="F1783">
        <f t="shared" si="114"/>
        <v>2.5822720593712881E-2</v>
      </c>
      <c r="G1783">
        <f>IF('Input and Summary Results'!$J$4="yes",IF(C1783=FALSE,FALSE,IF('Data Transformation'!E1783&lt;$R$10,E1783,$R$10)),IF(C1783=FALSE,FALSE,IF(C1783&lt;$R$10,C1783,$R$10)))</f>
        <v>0.64621673999999996</v>
      </c>
      <c r="H1783">
        <f>IF('Input and Summary Results'!$J$4="yes",'Data Transformation'!F1783,'Data Transformation'!D1783)</f>
        <v>3.8449480000000001E-2</v>
      </c>
      <c r="I1783">
        <f t="shared" si="112"/>
        <v>89</v>
      </c>
    </row>
    <row r="1784" spans="2:9" x14ac:dyDescent="0.25">
      <c r="B1784">
        <f>IF('Input and Summary Results'!D1366=0,FALSE,'Input and Summary Results'!$B1366)</f>
        <v>89</v>
      </c>
      <c r="C1784">
        <f>IF(OR(B1784=0,'Input and Summary Results'!D1366=0,'Input and Summary Results'!D1366=""),FALSE,'Input and Summary Results'!$D1366)</f>
        <v>0.66062226999999996</v>
      </c>
      <c r="D1784">
        <f>IF(OR(B1784=0,'Input and Summary Results'!E1366=0),FALSE,'Input and Summary Results'!$E1366)</f>
        <v>4.9291479999999999E-2</v>
      </c>
      <c r="E1784">
        <f t="shared" si="113"/>
        <v>-0.18004679005258237</v>
      </c>
      <c r="F1784">
        <f t="shared" si="114"/>
        <v>3.2382351142961015E-2</v>
      </c>
      <c r="G1784">
        <f>IF('Input and Summary Results'!$J$4="yes",IF(C1784=FALSE,FALSE,IF('Data Transformation'!E1784&lt;$R$10,E1784,$R$10)),IF(C1784=FALSE,FALSE,IF(C1784&lt;$R$10,C1784,$R$10)))</f>
        <v>0.66062226999999996</v>
      </c>
      <c r="H1784">
        <f>IF('Input and Summary Results'!$J$4="yes",'Data Transformation'!F1784,'Data Transformation'!D1784)</f>
        <v>4.9291479999999999E-2</v>
      </c>
      <c r="I1784">
        <f t="shared" si="112"/>
        <v>89</v>
      </c>
    </row>
    <row r="1785" spans="2:9" x14ac:dyDescent="0.25">
      <c r="B1785">
        <f>IF('Input and Summary Results'!D1367=0,FALSE,'Input and Summary Results'!$B1367)</f>
        <v>89</v>
      </c>
      <c r="C1785">
        <f>IF(OR(B1785=0,'Input and Summary Results'!D1367=0,'Input and Summary Results'!D1367=""),FALSE,'Input and Summary Results'!$D1367)</f>
        <v>0.75664841999999999</v>
      </c>
      <c r="D1785">
        <f>IF(OR(B1785=0,'Input and Summary Results'!E1367=0),FALSE,'Input and Summary Results'!$E1367)</f>
        <v>5.0527429999999998E-2</v>
      </c>
      <c r="E1785">
        <f t="shared" si="113"/>
        <v>-0.12110587046336123</v>
      </c>
      <c r="F1785">
        <f t="shared" si="114"/>
        <v>2.8981630094463157E-2</v>
      </c>
      <c r="G1785">
        <f>IF('Input and Summary Results'!$J$4="yes",IF(C1785=FALSE,FALSE,IF('Data Transformation'!E1785&lt;$R$10,E1785,$R$10)),IF(C1785=FALSE,FALSE,IF(C1785&lt;$R$10,C1785,$R$10)))</f>
        <v>0.75664841999999999</v>
      </c>
      <c r="H1785">
        <f>IF('Input and Summary Results'!$J$4="yes",'Data Transformation'!F1785,'Data Transformation'!D1785)</f>
        <v>5.0527429999999998E-2</v>
      </c>
      <c r="I1785">
        <f t="shared" si="112"/>
        <v>89</v>
      </c>
    </row>
    <row r="1786" spans="2:9" x14ac:dyDescent="0.25">
      <c r="B1786">
        <f>IF('Input and Summary Results'!D1368=0,FALSE,'Input and Summary Results'!$B1368)</f>
        <v>89</v>
      </c>
      <c r="C1786">
        <f>IF(OR(B1786=0,'Input and Summary Results'!D1368=0,'Input and Summary Results'!D1368=""),FALSE,'Input and Summary Results'!$D1368)</f>
        <v>0.86867169</v>
      </c>
      <c r="D1786">
        <f>IF(OR(B1786=0,'Input and Summary Results'!E1368=0),FALSE,'Input and Summary Results'!$E1368)</f>
        <v>6.1464159999999997E-2</v>
      </c>
      <c r="E1786">
        <f t="shared" si="113"/>
        <v>-6.1144331908361847E-2</v>
      </c>
      <c r="F1786">
        <f t="shared" si="114"/>
        <v>3.0708316786518041E-2</v>
      </c>
      <c r="G1786">
        <f>IF('Input and Summary Results'!$J$4="yes",IF(C1786=FALSE,FALSE,IF('Data Transformation'!E1786&lt;$R$10,E1786,$R$10)),IF(C1786=FALSE,FALSE,IF(C1786&lt;$R$10,C1786,$R$10)))</f>
        <v>0.86867169</v>
      </c>
      <c r="H1786">
        <f>IF('Input and Summary Results'!$J$4="yes",'Data Transformation'!F1786,'Data Transformation'!D1786)</f>
        <v>6.1464159999999997E-2</v>
      </c>
      <c r="I1786">
        <f t="shared" si="112"/>
        <v>89</v>
      </c>
    </row>
    <row r="1787" spans="2:9" x14ac:dyDescent="0.25">
      <c r="B1787">
        <f>IF('Input and Summary Results'!D1369=0,FALSE,'Input and Summary Results'!$B1369)</f>
        <v>89</v>
      </c>
      <c r="C1787">
        <f>IF(OR(B1787=0,'Input and Summary Results'!D1369=0,'Input and Summary Results'!D1369=""),FALSE,'Input and Summary Results'!$D1369)</f>
        <v>0.88972620999999996</v>
      </c>
      <c r="D1787">
        <f>IF(OR(B1787=0,'Input and Summary Results'!E1369=0),FALSE,'Input and Summary Results'!$E1369)</f>
        <v>4.1073619999999998E-2</v>
      </c>
      <c r="E1787">
        <f t="shared" si="113"/>
        <v>-5.0743615579078985E-2</v>
      </c>
      <c r="F1787">
        <f t="shared" si="114"/>
        <v>2.0035321967192581E-2</v>
      </c>
      <c r="G1787">
        <f>IF('Input and Summary Results'!$J$4="yes",IF(C1787=FALSE,FALSE,IF('Data Transformation'!E1787&lt;$R$10,E1787,$R$10)),IF(C1787=FALSE,FALSE,IF(C1787&lt;$R$10,C1787,$R$10)))</f>
        <v>0.88972620999999996</v>
      </c>
      <c r="H1787">
        <f>IF('Input and Summary Results'!$J$4="yes",'Data Transformation'!F1787,'Data Transformation'!D1787)</f>
        <v>4.1073619999999998E-2</v>
      </c>
      <c r="I1787">
        <f t="shared" si="112"/>
        <v>89</v>
      </c>
    </row>
    <row r="1788" spans="2:9" x14ac:dyDescent="0.25">
      <c r="B1788">
        <f>IF('Input and Summary Results'!D1370=0,FALSE,'Input and Summary Results'!$B1370)</f>
        <v>89</v>
      </c>
      <c r="C1788">
        <f>IF(OR(B1788=0,'Input and Summary Results'!D1370=0,'Input and Summary Results'!D1370=""),FALSE,'Input and Summary Results'!$D1370)</f>
        <v>0.89155508000000006</v>
      </c>
      <c r="D1788">
        <f>IF(OR(B1788=0,'Input and Summary Results'!E1370=0),FALSE,'Input and Summary Results'!$E1370)</f>
        <v>3.5065039999999999E-2</v>
      </c>
      <c r="E1788">
        <f t="shared" si="113"/>
        <v>-4.9851821079614972E-2</v>
      </c>
      <c r="F1788">
        <f t="shared" si="114"/>
        <v>1.7069306991105922E-2</v>
      </c>
      <c r="G1788">
        <f>IF('Input and Summary Results'!$J$4="yes",IF(C1788=FALSE,FALSE,IF('Data Transformation'!E1788&lt;$R$10,E1788,$R$10)),IF(C1788=FALSE,FALSE,IF(C1788&lt;$R$10,C1788,$R$10)))</f>
        <v>0.89155508000000006</v>
      </c>
      <c r="H1788">
        <f>IF('Input and Summary Results'!$J$4="yes",'Data Transformation'!F1788,'Data Transformation'!D1788)</f>
        <v>3.5065039999999999E-2</v>
      </c>
      <c r="I1788">
        <f t="shared" si="112"/>
        <v>89</v>
      </c>
    </row>
    <row r="1789" spans="2:9" x14ac:dyDescent="0.25">
      <c r="B1789">
        <f>IF('Input and Summary Results'!D1371=0,FALSE,'Input and Summary Results'!$B1371)</f>
        <v>89</v>
      </c>
      <c r="C1789">
        <f>IF(OR(B1789=0,'Input and Summary Results'!D1371=0,'Input and Summary Results'!D1371=""),FALSE,'Input and Summary Results'!$D1371)</f>
        <v>0.89908376000000001</v>
      </c>
      <c r="D1789">
        <f>IF(OR(B1789=0,'Input and Summary Results'!E1371=0),FALSE,'Input and Summary Results'!$E1371)</f>
        <v>3.2312849999999997E-2</v>
      </c>
      <c r="E1789">
        <f t="shared" si="113"/>
        <v>-4.6199846852637186E-2</v>
      </c>
      <c r="F1789">
        <f t="shared" si="114"/>
        <v>1.5597853641578398E-2</v>
      </c>
      <c r="G1789">
        <f>IF('Input and Summary Results'!$J$4="yes",IF(C1789=FALSE,FALSE,IF('Data Transformation'!E1789&lt;$R$10,E1789,$R$10)),IF(C1789=FALSE,FALSE,IF(C1789&lt;$R$10,C1789,$R$10)))</f>
        <v>0.89908376000000001</v>
      </c>
      <c r="H1789">
        <f>IF('Input and Summary Results'!$J$4="yes",'Data Transformation'!F1789,'Data Transformation'!D1789)</f>
        <v>3.2312849999999997E-2</v>
      </c>
      <c r="I1789">
        <f t="shared" si="112"/>
        <v>89</v>
      </c>
    </row>
    <row r="1790" spans="2:9" x14ac:dyDescent="0.25">
      <c r="B1790">
        <f>IF('Input and Summary Results'!D1372=0,FALSE,'Input and Summary Results'!$B1372)</f>
        <v>89</v>
      </c>
      <c r="C1790">
        <f>IF(OR(B1790=0,'Input and Summary Results'!D1372=0,'Input and Summary Results'!D1372=""),FALSE,'Input and Summary Results'!$D1372)</f>
        <v>0.90775549</v>
      </c>
      <c r="D1790">
        <f>IF(OR(B1790=0,'Input and Summary Results'!E1372=0),FALSE,'Input and Summary Results'!$E1372)</f>
        <v>4.9856940000000002E-2</v>
      </c>
      <c r="E1790">
        <f t="shared" si="113"/>
        <v>-4.2031115844433094E-2</v>
      </c>
      <c r="F1790">
        <f t="shared" si="114"/>
        <v>2.3836718365647123E-2</v>
      </c>
      <c r="G1790">
        <f>IF('Input and Summary Results'!$J$4="yes",IF(C1790=FALSE,FALSE,IF('Data Transformation'!E1790&lt;$R$10,E1790,$R$10)),IF(C1790=FALSE,FALSE,IF(C1790&lt;$R$10,C1790,$R$10)))</f>
        <v>0.90775549</v>
      </c>
      <c r="H1790">
        <f>IF('Input and Summary Results'!$J$4="yes",'Data Transformation'!F1790,'Data Transformation'!D1790)</f>
        <v>4.9856940000000002E-2</v>
      </c>
      <c r="I1790">
        <f t="shared" si="112"/>
        <v>89</v>
      </c>
    </row>
    <row r="1791" spans="2:9" x14ac:dyDescent="0.25">
      <c r="B1791">
        <f>IF('Input and Summary Results'!D1373=0,FALSE,'Input and Summary Results'!$B1373)</f>
        <v>89</v>
      </c>
      <c r="C1791">
        <f>IF(OR(B1791=0,'Input and Summary Results'!D1373=0,'Input and Summary Results'!D1373=""),FALSE,'Input and Summary Results'!$D1373)</f>
        <v>0.92165518999999996</v>
      </c>
      <c r="D1791">
        <f>IF(OR(B1791=0,'Input and Summary Results'!E1373=0),FALSE,'Input and Summary Results'!$E1373)</f>
        <v>3.4411949999999997E-2</v>
      </c>
      <c r="E1791">
        <f t="shared" si="113"/>
        <v>-3.5431526982059022E-2</v>
      </c>
      <c r="F1791">
        <f t="shared" si="114"/>
        <v>1.6204309878621745E-2</v>
      </c>
      <c r="G1791">
        <f>IF('Input and Summary Results'!$J$4="yes",IF(C1791=FALSE,FALSE,IF('Data Transformation'!E1791&lt;$R$10,E1791,$R$10)),IF(C1791=FALSE,FALSE,IF(C1791&lt;$R$10,C1791,$R$10)))</f>
        <v>0.92165518999999996</v>
      </c>
      <c r="H1791">
        <f>IF('Input and Summary Results'!$J$4="yes",'Data Transformation'!F1791,'Data Transformation'!D1791)</f>
        <v>3.4411949999999997E-2</v>
      </c>
      <c r="I1791">
        <f t="shared" si="112"/>
        <v>89</v>
      </c>
    </row>
    <row r="1792" spans="2:9" x14ac:dyDescent="0.25">
      <c r="B1792">
        <f>IF('Input and Summary Results'!D1374=0,FALSE,'Input and Summary Results'!$B1374)</f>
        <v>89</v>
      </c>
      <c r="C1792">
        <f>IF(OR(B1792=0,'Input and Summary Results'!D1374=0,'Input and Summary Results'!D1374=""),FALSE,'Input and Summary Results'!$D1374)</f>
        <v>0.92506807999999996</v>
      </c>
      <c r="D1792">
        <f>IF(OR(B1792=0,'Input and Summary Results'!E1374=0),FALSE,'Input and Summary Results'!$E1374)</f>
        <v>2.9697359999999999E-2</v>
      </c>
      <c r="E1792">
        <f t="shared" si="113"/>
        <v>-3.3826304363319536E-2</v>
      </c>
      <c r="F1792">
        <f t="shared" si="114"/>
        <v>1.3932654816064998E-2</v>
      </c>
      <c r="G1792">
        <f>IF('Input and Summary Results'!$J$4="yes",IF(C1792=FALSE,FALSE,IF('Data Transformation'!E1792&lt;$R$10,E1792,$R$10)),IF(C1792=FALSE,FALSE,IF(C1792&lt;$R$10,C1792,$R$10)))</f>
        <v>0.92506807999999996</v>
      </c>
      <c r="H1792">
        <f>IF('Input and Summary Results'!$J$4="yes",'Data Transformation'!F1792,'Data Transformation'!D1792)</f>
        <v>2.9697359999999999E-2</v>
      </c>
      <c r="I1792">
        <f t="shared" si="112"/>
        <v>89</v>
      </c>
    </row>
    <row r="1793" spans="2:9" x14ac:dyDescent="0.25">
      <c r="B1793">
        <f>IF('Input and Summary Results'!D1375=0,FALSE,'Input and Summary Results'!$B1375)</f>
        <v>89</v>
      </c>
      <c r="C1793">
        <f>IF(OR(B1793=0,'Input and Summary Results'!D1375=0,'Input and Summary Results'!D1375=""),FALSE,'Input and Summary Results'!$D1375)</f>
        <v>0.93604438999999995</v>
      </c>
      <c r="D1793">
        <f>IF(OR(B1793=0,'Input and Summary Results'!E1375=0),FALSE,'Input and Summary Results'!$E1375)</f>
        <v>6.0391390000000003E-2</v>
      </c>
      <c r="E1793">
        <f t="shared" si="113"/>
        <v>-2.8703555241674037E-2</v>
      </c>
      <c r="F1793">
        <f t="shared" si="114"/>
        <v>2.8000662724980384E-2</v>
      </c>
      <c r="G1793">
        <f>IF('Input and Summary Results'!$J$4="yes",IF(C1793=FALSE,FALSE,IF('Data Transformation'!E1793&lt;$R$10,E1793,$R$10)),IF(C1793=FALSE,FALSE,IF(C1793&lt;$R$10,C1793,$R$10)))</f>
        <v>0.93604438999999995</v>
      </c>
      <c r="H1793">
        <f>IF('Input and Summary Results'!$J$4="yes",'Data Transformation'!F1793,'Data Transformation'!D1793)</f>
        <v>6.0391390000000003E-2</v>
      </c>
      <c r="I1793">
        <f t="shared" si="112"/>
        <v>89</v>
      </c>
    </row>
    <row r="1794" spans="2:9" x14ac:dyDescent="0.25">
      <c r="B1794">
        <f>IF('Input and Summary Results'!D1376=0,FALSE,'Input and Summary Results'!$B1376)</f>
        <v>89</v>
      </c>
      <c r="C1794">
        <f>IF(OR(B1794=0,'Input and Summary Results'!D1376=0,'Input and Summary Results'!D1376=""),FALSE,'Input and Summary Results'!$D1376)</f>
        <v>0.94704080999999996</v>
      </c>
      <c r="D1794">
        <f>IF(OR(B1794=0,'Input and Summary Results'!E1376=0),FALSE,'Input and Summary Results'!$E1376)</f>
        <v>5.243341E-2</v>
      </c>
      <c r="E1794">
        <f t="shared" si="113"/>
        <v>-2.3631305921828914E-2</v>
      </c>
      <c r="F1794">
        <f t="shared" si="114"/>
        <v>2.4028637097486857E-2</v>
      </c>
      <c r="G1794">
        <f>IF('Input and Summary Results'!$J$4="yes",IF(C1794=FALSE,FALSE,IF('Data Transformation'!E1794&lt;$R$10,E1794,$R$10)),IF(C1794=FALSE,FALSE,IF(C1794&lt;$R$10,C1794,$R$10)))</f>
        <v>0.94704080999999996</v>
      </c>
      <c r="H1794">
        <f>IF('Input and Summary Results'!$J$4="yes",'Data Transformation'!F1794,'Data Transformation'!D1794)</f>
        <v>5.243341E-2</v>
      </c>
      <c r="I1794">
        <f t="shared" si="112"/>
        <v>89</v>
      </c>
    </row>
    <row r="1795" spans="2:9" x14ac:dyDescent="0.25">
      <c r="B1795">
        <f>IF('Input and Summary Results'!D1377=0,FALSE,'Input and Summary Results'!$B1377)</f>
        <v>89</v>
      </c>
      <c r="C1795">
        <f>IF(OR(B1795=0,'Input and Summary Results'!D1377=0,'Input and Summary Results'!D1377=""),FALSE,'Input and Summary Results'!$D1377)</f>
        <v>0.94773105000000002</v>
      </c>
      <c r="D1795">
        <f>IF(OR(B1795=0,'Input and Summary Results'!E1377=0),FALSE,'Input and Summary Results'!$E1377)</f>
        <v>4.8255949999999999E-2</v>
      </c>
      <c r="E1795">
        <f t="shared" si="113"/>
        <v>-2.3314890586793154E-2</v>
      </c>
      <c r="F1795">
        <f t="shared" si="114"/>
        <v>2.2098128261177047E-2</v>
      </c>
      <c r="G1795">
        <f>IF('Input and Summary Results'!$J$4="yes",IF(C1795=FALSE,FALSE,IF('Data Transformation'!E1795&lt;$R$10,E1795,$R$10)),IF(C1795=FALSE,FALSE,IF(C1795&lt;$R$10,C1795,$R$10)))</f>
        <v>0.94773105000000002</v>
      </c>
      <c r="H1795">
        <f>IF('Input and Summary Results'!$J$4="yes",'Data Transformation'!F1795,'Data Transformation'!D1795)</f>
        <v>4.8255949999999999E-2</v>
      </c>
      <c r="I1795">
        <f t="shared" si="112"/>
        <v>89</v>
      </c>
    </row>
    <row r="1796" spans="2:9" x14ac:dyDescent="0.25">
      <c r="B1796">
        <f>IF('Input and Summary Results'!D1378=0,FALSE,'Input and Summary Results'!$B1378)</f>
        <v>89</v>
      </c>
      <c r="C1796">
        <f>IF(OR(B1796=0,'Input and Summary Results'!D1378=0,'Input and Summary Results'!D1378=""),FALSE,'Input and Summary Results'!$D1378)</f>
        <v>0.95938975000000004</v>
      </c>
      <c r="D1796">
        <f>IF(OR(B1796=0,'Input and Summary Results'!E1378=0),FALSE,'Input and Summary Results'!$E1378)</f>
        <v>3.6671090000000003E-2</v>
      </c>
      <c r="E1796">
        <f t="shared" si="113"/>
        <v>-1.8004925793218537E-2</v>
      </c>
      <c r="F1796">
        <f t="shared" si="114"/>
        <v>1.6588933809226127E-2</v>
      </c>
      <c r="G1796">
        <f>IF('Input and Summary Results'!$J$4="yes",IF(C1796=FALSE,FALSE,IF('Data Transformation'!E1796&lt;$R$10,E1796,$R$10)),IF(C1796=FALSE,FALSE,IF(C1796&lt;$R$10,C1796,$R$10)))</f>
        <v>0.95938975000000004</v>
      </c>
      <c r="H1796">
        <f>IF('Input and Summary Results'!$J$4="yes",'Data Transformation'!F1796,'Data Transformation'!D1796)</f>
        <v>3.6671090000000003E-2</v>
      </c>
      <c r="I1796">
        <f t="shared" si="112"/>
        <v>89</v>
      </c>
    </row>
    <row r="1797" spans="2:9" x14ac:dyDescent="0.25">
      <c r="B1797">
        <f>IF('Input and Summary Results'!D1379=0,FALSE,'Input and Summary Results'!$B1379)</f>
        <v>89</v>
      </c>
      <c r="C1797">
        <f>IF(OR(B1797=0,'Input and Summary Results'!D1379=0,'Input and Summary Results'!D1379=""),FALSE,'Input and Summary Results'!$D1379)</f>
        <v>0.96057570000000003</v>
      </c>
      <c r="D1797">
        <f>IF(OR(B1797=0,'Input and Summary Results'!E1379=0),FALSE,'Input and Summary Results'!$E1379)</f>
        <v>4.1726300000000001E-2</v>
      </c>
      <c r="E1797">
        <f t="shared" si="113"/>
        <v>-1.7468404048706615E-2</v>
      </c>
      <c r="F1797">
        <f t="shared" si="114"/>
        <v>1.8852459207535647E-2</v>
      </c>
      <c r="G1797">
        <f>IF('Input and Summary Results'!$J$4="yes",IF(C1797=FALSE,FALSE,IF('Data Transformation'!E1797&lt;$R$10,E1797,$R$10)),IF(C1797=FALSE,FALSE,IF(C1797&lt;$R$10,C1797,$R$10)))</f>
        <v>0.96057570000000003</v>
      </c>
      <c r="H1797">
        <f>IF('Input and Summary Results'!$J$4="yes",'Data Transformation'!F1797,'Data Transformation'!D1797)</f>
        <v>4.1726300000000001E-2</v>
      </c>
      <c r="I1797">
        <f t="shared" ref="I1797:I1860" si="115">IF(G1797=FALSE,"",B1797)</f>
        <v>89</v>
      </c>
    </row>
    <row r="1798" spans="2:9" x14ac:dyDescent="0.25">
      <c r="B1798">
        <f>IF('Input and Summary Results'!D1380=0,FALSE,'Input and Summary Results'!$B1380)</f>
        <v>89</v>
      </c>
      <c r="C1798">
        <f>IF(OR(B1798=0,'Input and Summary Results'!D1380=0,'Input and Summary Results'!D1380=""),FALSE,'Input and Summary Results'!$D1380)</f>
        <v>0.96159981999999999</v>
      </c>
      <c r="D1798">
        <f>IF(OR(B1798=0,'Input and Summary Results'!E1380=0),FALSE,'Input and Summary Results'!$E1380)</f>
        <v>5.4978140000000002E-2</v>
      </c>
      <c r="E1798">
        <f t="shared" si="113"/>
        <v>-1.7005626636067459E-2</v>
      </c>
      <c r="F1798">
        <f t="shared" si="114"/>
        <v>2.4813349861067986E-2</v>
      </c>
      <c r="G1798">
        <f>IF('Input and Summary Results'!$J$4="yes",IF(C1798=FALSE,FALSE,IF('Data Transformation'!E1798&lt;$R$10,E1798,$R$10)),IF(C1798=FALSE,FALSE,IF(C1798&lt;$R$10,C1798,$R$10)))</f>
        <v>0.96159981999999999</v>
      </c>
      <c r="H1798">
        <f>IF('Input and Summary Results'!$J$4="yes",'Data Transformation'!F1798,'Data Transformation'!D1798)</f>
        <v>5.4978140000000002E-2</v>
      </c>
      <c r="I1798">
        <f t="shared" si="115"/>
        <v>89</v>
      </c>
    </row>
    <row r="1799" spans="2:9" x14ac:dyDescent="0.25">
      <c r="B1799">
        <f>IF('Input and Summary Results'!D1381=0,FALSE,'Input and Summary Results'!$B1381)</f>
        <v>89</v>
      </c>
      <c r="C1799">
        <f>IF(OR(B1799=0,'Input and Summary Results'!D1381=0,'Input and Summary Results'!D1381=""),FALSE,'Input and Summary Results'!$D1381)</f>
        <v>0.99658862999999998</v>
      </c>
      <c r="D1799">
        <f>IF(OR(B1799=0,'Input and Summary Results'!E1381=0),FALSE,'Input and Summary Results'!$E1381)</f>
        <v>7.0598789999999995E-2</v>
      </c>
      <c r="E1799">
        <f t="shared" si="113"/>
        <v>-1.4840719677186207E-3</v>
      </c>
      <c r="F1799">
        <f t="shared" si="114"/>
        <v>3.0744756600323643E-2</v>
      </c>
      <c r="G1799">
        <f>IF('Input and Summary Results'!$J$4="yes",IF(C1799=FALSE,FALSE,IF('Data Transformation'!E1799&lt;$R$10,E1799,$R$10)),IF(C1799=FALSE,FALSE,IF(C1799&lt;$R$10,C1799,$R$10)))</f>
        <v>0.99658862999999998</v>
      </c>
      <c r="H1799">
        <f>IF('Input and Summary Results'!$J$4="yes",'Data Transformation'!F1799,'Data Transformation'!D1799)</f>
        <v>7.0598789999999995E-2</v>
      </c>
      <c r="I1799">
        <f t="shared" si="115"/>
        <v>89</v>
      </c>
    </row>
    <row r="1800" spans="2:9" x14ac:dyDescent="0.25">
      <c r="B1800">
        <f>IF('Input and Summary Results'!D1382=0,FALSE,'Input and Summary Results'!$B1382)</f>
        <v>89</v>
      </c>
      <c r="C1800">
        <f>IF(OR(B1800=0,'Input and Summary Results'!D1382=0,'Input and Summary Results'!D1382=""),FALSE,'Input and Summary Results'!$D1382)</f>
        <v>1.0383349900000001</v>
      </c>
      <c r="D1800">
        <f>IF(OR(B1800=0,'Input and Summary Results'!E1382=0),FALSE,'Input and Summary Results'!$E1382)</f>
        <v>7.2032620000000006E-2</v>
      </c>
      <c r="E1800">
        <f t="shared" si="113"/>
        <v>1.6337489194258967E-2</v>
      </c>
      <c r="F1800">
        <f t="shared" si="114"/>
        <v>3.010796841200546E-2</v>
      </c>
      <c r="G1800">
        <f>IF('Input and Summary Results'!$J$4="yes",IF(C1800=FALSE,FALSE,IF('Data Transformation'!E1800&lt;$R$10,E1800,$R$10)),IF(C1800=FALSE,FALSE,IF(C1800&lt;$R$10,C1800,$R$10)))</f>
        <v>1.0383349900000001</v>
      </c>
      <c r="H1800">
        <f>IF('Input and Summary Results'!$J$4="yes",'Data Transformation'!F1800,'Data Transformation'!D1800)</f>
        <v>7.2032620000000006E-2</v>
      </c>
      <c r="I1800">
        <f t="shared" si="115"/>
        <v>89</v>
      </c>
    </row>
    <row r="1801" spans="2:9" x14ac:dyDescent="0.25">
      <c r="B1801">
        <f>IF('Input and Summary Results'!D1383=0,FALSE,'Input and Summary Results'!$B1383)</f>
        <v>90</v>
      </c>
      <c r="C1801">
        <f>IF(OR(B1801=0,'Input and Summary Results'!D1383=0,'Input and Summary Results'!D1383=""),FALSE,'Input and Summary Results'!$D1383)</f>
        <v>7.4687130000000004E-2</v>
      </c>
      <c r="D1801">
        <f>IF(OR(B1801=0,'Input and Summary Results'!E1383=0),FALSE,'Input and Summary Results'!$E1383)</f>
        <v>6.7436750000000004E-2</v>
      </c>
      <c r="E1801">
        <f t="shared" si="113"/>
        <v>-1.1267542288610581</v>
      </c>
      <c r="F1801">
        <f t="shared" si="114"/>
        <v>0.39186871285588293</v>
      </c>
      <c r="G1801">
        <f>IF('Input and Summary Results'!$J$4="yes",IF(C1801=FALSE,FALSE,IF('Data Transformation'!E1801&lt;$R$10,E1801,$R$10)),IF(C1801=FALSE,FALSE,IF(C1801&lt;$R$10,C1801,$R$10)))</f>
        <v>7.4687130000000004E-2</v>
      </c>
      <c r="H1801">
        <f>IF('Input and Summary Results'!$J$4="yes",'Data Transformation'!F1801,'Data Transformation'!D1801)</f>
        <v>6.7436750000000004E-2</v>
      </c>
      <c r="I1801">
        <f t="shared" si="115"/>
        <v>90</v>
      </c>
    </row>
    <row r="1802" spans="2:9" x14ac:dyDescent="0.25">
      <c r="B1802">
        <f>IF('Input and Summary Results'!D1384=0,FALSE,'Input and Summary Results'!$B1384)</f>
        <v>90</v>
      </c>
      <c r="C1802">
        <f>IF(OR(B1802=0,'Input and Summary Results'!D1384=0,'Input and Summary Results'!D1384=""),FALSE,'Input and Summary Results'!$D1384)</f>
        <v>9.6889699999999995E-2</v>
      </c>
      <c r="D1802">
        <f>IF(OR(B1802=0,'Input and Summary Results'!E1384=0),FALSE,'Input and Summary Results'!$E1384)</f>
        <v>5.6402929999999997E-2</v>
      </c>
      <c r="E1802">
        <f t="shared" si="113"/>
        <v>-1.0137223887998223</v>
      </c>
      <c r="F1802">
        <f t="shared" si="114"/>
        <v>0.25264678928719975</v>
      </c>
      <c r="G1802">
        <f>IF('Input and Summary Results'!$J$4="yes",IF(C1802=FALSE,FALSE,IF('Data Transformation'!E1802&lt;$R$10,E1802,$R$10)),IF(C1802=FALSE,FALSE,IF(C1802&lt;$R$10,C1802,$R$10)))</f>
        <v>9.6889699999999995E-2</v>
      </c>
      <c r="H1802">
        <f>IF('Input and Summary Results'!$J$4="yes",'Data Transformation'!F1802,'Data Transformation'!D1802)</f>
        <v>5.6402929999999997E-2</v>
      </c>
      <c r="I1802">
        <f t="shared" si="115"/>
        <v>90</v>
      </c>
    </row>
    <row r="1803" spans="2:9" x14ac:dyDescent="0.25">
      <c r="B1803">
        <f>IF('Input and Summary Results'!D1385=0,FALSE,'Input and Summary Results'!$B1385)</f>
        <v>90</v>
      </c>
      <c r="C1803">
        <f>IF(OR(B1803=0,'Input and Summary Results'!D1385=0,'Input and Summary Results'!D1385=""),FALSE,'Input and Summary Results'!$D1385)</f>
        <v>0.1133894</v>
      </c>
      <c r="D1803">
        <f>IF(OR(B1803=0,'Input and Summary Results'!E1385=0),FALSE,'Input and Summary Results'!$E1385)</f>
        <v>4.5563939999999997E-2</v>
      </c>
      <c r="E1803">
        <f t="shared" si="113"/>
        <v>-0.94542754276830931</v>
      </c>
      <c r="F1803">
        <f t="shared" si="114"/>
        <v>0.1743968127532203</v>
      </c>
      <c r="G1803">
        <f>IF('Input and Summary Results'!$J$4="yes",IF(C1803=FALSE,FALSE,IF('Data Transformation'!E1803&lt;$R$10,E1803,$R$10)),IF(C1803=FALSE,FALSE,IF(C1803&lt;$R$10,C1803,$R$10)))</f>
        <v>0.1133894</v>
      </c>
      <c r="H1803">
        <f>IF('Input and Summary Results'!$J$4="yes",'Data Transformation'!F1803,'Data Transformation'!D1803)</f>
        <v>4.5563939999999997E-2</v>
      </c>
      <c r="I1803">
        <f t="shared" si="115"/>
        <v>90</v>
      </c>
    </row>
    <row r="1804" spans="2:9" x14ac:dyDescent="0.25">
      <c r="B1804">
        <f>IF('Input and Summary Results'!D1386=0,FALSE,'Input and Summary Results'!$B1386)</f>
        <v>90</v>
      </c>
      <c r="C1804">
        <f>IF(OR(B1804=0,'Input and Summary Results'!D1386=0,'Input and Summary Results'!D1386=""),FALSE,'Input and Summary Results'!$D1386)</f>
        <v>0.13615029000000001</v>
      </c>
      <c r="D1804">
        <f>IF(OR(B1804=0,'Input and Summary Results'!E1386=0),FALSE,'Input and Summary Results'!$E1386)</f>
        <v>6.3789730000000003E-2</v>
      </c>
      <c r="E1804">
        <f t="shared" si="113"/>
        <v>-0.8659814292761604</v>
      </c>
      <c r="F1804">
        <f t="shared" si="114"/>
        <v>0.20333958025355656</v>
      </c>
      <c r="G1804">
        <f>IF('Input and Summary Results'!$J$4="yes",IF(C1804=FALSE,FALSE,IF('Data Transformation'!E1804&lt;$R$10,E1804,$R$10)),IF(C1804=FALSE,FALSE,IF(C1804&lt;$R$10,C1804,$R$10)))</f>
        <v>0.13615029000000001</v>
      </c>
      <c r="H1804">
        <f>IF('Input and Summary Results'!$J$4="yes",'Data Transformation'!F1804,'Data Transformation'!D1804)</f>
        <v>6.3789730000000003E-2</v>
      </c>
      <c r="I1804">
        <f t="shared" si="115"/>
        <v>90</v>
      </c>
    </row>
    <row r="1805" spans="2:9" x14ac:dyDescent="0.25">
      <c r="B1805">
        <f>IF('Input and Summary Results'!D1387=0,FALSE,'Input and Summary Results'!$B1387)</f>
        <v>90</v>
      </c>
      <c r="C1805">
        <f>IF(OR(B1805=0,'Input and Summary Results'!D1387=0,'Input and Summary Results'!D1387=""),FALSE,'Input and Summary Results'!$D1387)</f>
        <v>0.15408078</v>
      </c>
      <c r="D1805">
        <f>IF(OR(B1805=0,'Input and Summary Results'!E1387=0),FALSE,'Input and Summary Results'!$E1387)</f>
        <v>3.6016260000000001E-2</v>
      </c>
      <c r="E1805">
        <f t="shared" si="113"/>
        <v>-0.81225153169384978</v>
      </c>
      <c r="F1805">
        <f t="shared" si="114"/>
        <v>0.101447155446643</v>
      </c>
      <c r="G1805">
        <f>IF('Input and Summary Results'!$J$4="yes",IF(C1805=FALSE,FALSE,IF('Data Transformation'!E1805&lt;$R$10,E1805,$R$10)),IF(C1805=FALSE,FALSE,IF(C1805&lt;$R$10,C1805,$R$10)))</f>
        <v>0.15408078</v>
      </c>
      <c r="H1805">
        <f>IF('Input and Summary Results'!$J$4="yes",'Data Transformation'!F1805,'Data Transformation'!D1805)</f>
        <v>3.6016260000000001E-2</v>
      </c>
      <c r="I1805">
        <f t="shared" si="115"/>
        <v>90</v>
      </c>
    </row>
    <row r="1806" spans="2:9" x14ac:dyDescent="0.25">
      <c r="B1806">
        <f>IF('Input and Summary Results'!D1388=0,FALSE,'Input and Summary Results'!$B1388)</f>
        <v>90</v>
      </c>
      <c r="C1806">
        <f>IF(OR(B1806=0,'Input and Summary Results'!D1388=0,'Input and Summary Results'!D1388=""),FALSE,'Input and Summary Results'!$D1388)</f>
        <v>0.16231298999999999</v>
      </c>
      <c r="D1806">
        <f>IF(OR(B1806=0,'Input and Summary Results'!E1388=0),FALSE,'Input and Summary Results'!$E1388)</f>
        <v>6.2852019999999995E-2</v>
      </c>
      <c r="E1806">
        <f t="shared" si="113"/>
        <v>-0.78964672195091989</v>
      </c>
      <c r="F1806">
        <f t="shared" si="114"/>
        <v>0.16805664586672944</v>
      </c>
      <c r="G1806">
        <f>IF('Input and Summary Results'!$J$4="yes",IF(C1806=FALSE,FALSE,IF('Data Transformation'!E1806&lt;$R$10,E1806,$R$10)),IF(C1806=FALSE,FALSE,IF(C1806&lt;$R$10,C1806,$R$10)))</f>
        <v>0.16231298999999999</v>
      </c>
      <c r="H1806">
        <f>IF('Input and Summary Results'!$J$4="yes",'Data Transformation'!F1806,'Data Transformation'!D1806)</f>
        <v>6.2852019999999995E-2</v>
      </c>
      <c r="I1806">
        <f t="shared" si="115"/>
        <v>90</v>
      </c>
    </row>
    <row r="1807" spans="2:9" x14ac:dyDescent="0.25">
      <c r="B1807">
        <f>IF('Input and Summary Results'!D1389=0,FALSE,'Input and Summary Results'!$B1389)</f>
        <v>90</v>
      </c>
      <c r="C1807">
        <f>IF(OR(B1807=0,'Input and Summary Results'!D1389=0,'Input and Summary Results'!D1389=""),FALSE,'Input and Summary Results'!$D1389)</f>
        <v>0.16374345000000001</v>
      </c>
      <c r="D1807">
        <f>IF(OR(B1807=0,'Input and Summary Results'!E1389=0),FALSE,'Input and Summary Results'!$E1389)</f>
        <v>3.8796079999999997E-2</v>
      </c>
      <c r="E1807">
        <f t="shared" si="113"/>
        <v>-0.78583606346290025</v>
      </c>
      <c r="F1807">
        <f t="shared" si="114"/>
        <v>0.10282853280543434</v>
      </c>
      <c r="G1807">
        <f>IF('Input and Summary Results'!$J$4="yes",IF(C1807=FALSE,FALSE,IF('Data Transformation'!E1807&lt;$R$10,E1807,$R$10)),IF(C1807=FALSE,FALSE,IF(C1807&lt;$R$10,C1807,$R$10)))</f>
        <v>0.16374345000000001</v>
      </c>
      <c r="H1807">
        <f>IF('Input and Summary Results'!$J$4="yes",'Data Transformation'!F1807,'Data Transformation'!D1807)</f>
        <v>3.8796079999999997E-2</v>
      </c>
      <c r="I1807">
        <f t="shared" si="115"/>
        <v>90</v>
      </c>
    </row>
    <row r="1808" spans="2:9" x14ac:dyDescent="0.25">
      <c r="B1808">
        <f>IF('Input and Summary Results'!D1390=0,FALSE,'Input and Summary Results'!$B1390)</f>
        <v>90</v>
      </c>
      <c r="C1808">
        <f>IF(OR(B1808=0,'Input and Summary Results'!D1390=0,'Input and Summary Results'!D1390=""),FALSE,'Input and Summary Results'!$D1390)</f>
        <v>0.16618980999999999</v>
      </c>
      <c r="D1808">
        <f>IF(OR(B1808=0,'Input and Summary Results'!E1390=0),FALSE,'Input and Summary Results'!$E1390)</f>
        <v>6.2404220000000003E-2</v>
      </c>
      <c r="E1808">
        <f t="shared" si="113"/>
        <v>-0.77939560868934665</v>
      </c>
      <c r="F1808">
        <f t="shared" si="114"/>
        <v>0.1629668598814813</v>
      </c>
      <c r="G1808">
        <f>IF('Input and Summary Results'!$J$4="yes",IF(C1808=FALSE,FALSE,IF('Data Transformation'!E1808&lt;$R$10,E1808,$R$10)),IF(C1808=FALSE,FALSE,IF(C1808&lt;$R$10,C1808,$R$10)))</f>
        <v>0.16618980999999999</v>
      </c>
      <c r="H1808">
        <f>IF('Input and Summary Results'!$J$4="yes",'Data Transformation'!F1808,'Data Transformation'!D1808)</f>
        <v>6.2404220000000003E-2</v>
      </c>
      <c r="I1808">
        <f t="shared" si="115"/>
        <v>90</v>
      </c>
    </row>
    <row r="1809" spans="2:9" x14ac:dyDescent="0.25">
      <c r="B1809">
        <f>IF('Input and Summary Results'!D1391=0,FALSE,'Input and Summary Results'!$B1391)</f>
        <v>90</v>
      </c>
      <c r="C1809">
        <f>IF(OR(B1809=0,'Input and Summary Results'!D1391=0,'Input and Summary Results'!D1391=""),FALSE,'Input and Summary Results'!$D1391)</f>
        <v>0.17252049999999999</v>
      </c>
      <c r="D1809">
        <f>IF(OR(B1809=0,'Input and Summary Results'!E1391=0),FALSE,'Input and Summary Results'!$E1391)</f>
        <v>7.0384310000000005E-2</v>
      </c>
      <c r="E1809">
        <f t="shared" si="113"/>
        <v>-0.76315929184925846</v>
      </c>
      <c r="F1809">
        <f t="shared" si="114"/>
        <v>0.17706180158300031</v>
      </c>
      <c r="G1809">
        <f>IF('Input and Summary Results'!$J$4="yes",IF(C1809=FALSE,FALSE,IF('Data Transformation'!E1809&lt;$R$10,E1809,$R$10)),IF(C1809=FALSE,FALSE,IF(C1809&lt;$R$10,C1809,$R$10)))</f>
        <v>0.17252049999999999</v>
      </c>
      <c r="H1809">
        <f>IF('Input and Summary Results'!$J$4="yes",'Data Transformation'!F1809,'Data Transformation'!D1809)</f>
        <v>7.0384310000000005E-2</v>
      </c>
      <c r="I1809">
        <f t="shared" si="115"/>
        <v>90</v>
      </c>
    </row>
    <row r="1810" spans="2:9" x14ac:dyDescent="0.25">
      <c r="B1810">
        <f>IF('Input and Summary Results'!D1392=0,FALSE,'Input and Summary Results'!$B1392)</f>
        <v>90</v>
      </c>
      <c r="C1810">
        <f>IF(OR(B1810=0,'Input and Summary Results'!D1392=0,'Input and Summary Results'!D1392=""),FALSE,'Input and Summary Results'!$D1392)</f>
        <v>0.19049334000000001</v>
      </c>
      <c r="D1810">
        <f>IF(OR(B1810=0,'Input and Summary Results'!E1392=0),FALSE,'Input and Summary Results'!$E1392)</f>
        <v>6.124661E-2</v>
      </c>
      <c r="E1810">
        <f t="shared" si="113"/>
        <v>-0.72012020346243399</v>
      </c>
      <c r="F1810">
        <f t="shared" si="114"/>
        <v>0.13953783759579205</v>
      </c>
      <c r="G1810">
        <f>IF('Input and Summary Results'!$J$4="yes",IF(C1810=FALSE,FALSE,IF('Data Transformation'!E1810&lt;$R$10,E1810,$R$10)),IF(C1810=FALSE,FALSE,IF(C1810&lt;$R$10,C1810,$R$10)))</f>
        <v>0.19049334000000001</v>
      </c>
      <c r="H1810">
        <f>IF('Input and Summary Results'!$J$4="yes",'Data Transformation'!F1810,'Data Transformation'!D1810)</f>
        <v>6.124661E-2</v>
      </c>
      <c r="I1810">
        <f t="shared" si="115"/>
        <v>90</v>
      </c>
    </row>
    <row r="1811" spans="2:9" x14ac:dyDescent="0.25">
      <c r="B1811">
        <f>IF('Input and Summary Results'!D1393=0,FALSE,'Input and Summary Results'!$B1393)</f>
        <v>90</v>
      </c>
      <c r="C1811">
        <f>IF(OR(B1811=0,'Input and Summary Results'!D1393=0,'Input and Summary Results'!D1393=""),FALSE,'Input and Summary Results'!$D1393)</f>
        <v>0.19202781999999999</v>
      </c>
      <c r="D1811">
        <f>IF(OR(B1811=0,'Input and Summary Results'!E1393=0),FALSE,'Input and Summary Results'!$E1393)</f>
        <v>5.0594710000000001E-2</v>
      </c>
      <c r="E1811">
        <f t="shared" si="113"/>
        <v>-0.7166358483941061</v>
      </c>
      <c r="F1811">
        <f t="shared" si="114"/>
        <v>0.11434855709969526</v>
      </c>
      <c r="G1811">
        <f>IF('Input and Summary Results'!$J$4="yes",IF(C1811=FALSE,FALSE,IF('Data Transformation'!E1811&lt;$R$10,E1811,$R$10)),IF(C1811=FALSE,FALSE,IF(C1811&lt;$R$10,C1811,$R$10)))</f>
        <v>0.19202781999999999</v>
      </c>
      <c r="H1811">
        <f>IF('Input and Summary Results'!$J$4="yes",'Data Transformation'!F1811,'Data Transformation'!D1811)</f>
        <v>5.0594710000000001E-2</v>
      </c>
      <c r="I1811">
        <f t="shared" si="115"/>
        <v>90</v>
      </c>
    </row>
    <row r="1812" spans="2:9" x14ac:dyDescent="0.25">
      <c r="B1812">
        <f>IF('Input and Summary Results'!D1394=0,FALSE,'Input and Summary Results'!$B1394)</f>
        <v>90</v>
      </c>
      <c r="C1812">
        <f>IF(OR(B1812=0,'Input and Summary Results'!D1394=0,'Input and Summary Results'!D1394=""),FALSE,'Input and Summary Results'!$D1394)</f>
        <v>0.19416865</v>
      </c>
      <c r="D1812">
        <f>IF(OR(B1812=0,'Input and Summary Results'!E1394=0),FALSE,'Input and Summary Results'!$E1394)</f>
        <v>4.3457559999999999E-2</v>
      </c>
      <c r="E1812">
        <f t="shared" si="113"/>
        <v>-0.71182088890320261</v>
      </c>
      <c r="F1812">
        <f t="shared" si="114"/>
        <v>9.7135047496081373E-2</v>
      </c>
      <c r="G1812">
        <f>IF('Input and Summary Results'!$J$4="yes",IF(C1812=FALSE,FALSE,IF('Data Transformation'!E1812&lt;$R$10,E1812,$R$10)),IF(C1812=FALSE,FALSE,IF(C1812&lt;$R$10,C1812,$R$10)))</f>
        <v>0.19416865</v>
      </c>
      <c r="H1812">
        <f>IF('Input and Summary Results'!$J$4="yes",'Data Transformation'!F1812,'Data Transformation'!D1812)</f>
        <v>4.3457559999999999E-2</v>
      </c>
      <c r="I1812">
        <f t="shared" si="115"/>
        <v>90</v>
      </c>
    </row>
    <row r="1813" spans="2:9" x14ac:dyDescent="0.25">
      <c r="B1813">
        <f>IF('Input and Summary Results'!D1395=0,FALSE,'Input and Summary Results'!$B1395)</f>
        <v>90</v>
      </c>
      <c r="C1813">
        <f>IF(OR(B1813=0,'Input and Summary Results'!D1395=0,'Input and Summary Results'!D1395=""),FALSE,'Input and Summary Results'!$D1395)</f>
        <v>0.22553065999999999</v>
      </c>
      <c r="D1813">
        <f>IF(OR(B1813=0,'Input and Summary Results'!E1395=0),FALSE,'Input and Summary Results'!$E1395)</f>
        <v>3.7002029999999998E-2</v>
      </c>
      <c r="E1813">
        <f t="shared" si="113"/>
        <v>-0.64679440915772124</v>
      </c>
      <c r="F1813">
        <f t="shared" si="114"/>
        <v>7.1204868641806834E-2</v>
      </c>
      <c r="G1813">
        <f>IF('Input and Summary Results'!$J$4="yes",IF(C1813=FALSE,FALSE,IF('Data Transformation'!E1813&lt;$R$10,E1813,$R$10)),IF(C1813=FALSE,FALSE,IF(C1813&lt;$R$10,C1813,$R$10)))</f>
        <v>0.22553065999999999</v>
      </c>
      <c r="H1813">
        <f>IF('Input and Summary Results'!$J$4="yes",'Data Transformation'!F1813,'Data Transformation'!D1813)</f>
        <v>3.7002029999999998E-2</v>
      </c>
      <c r="I1813">
        <f t="shared" si="115"/>
        <v>90</v>
      </c>
    </row>
    <row r="1814" spans="2:9" x14ac:dyDescent="0.25">
      <c r="B1814">
        <f>IF('Input and Summary Results'!D1396=0,FALSE,'Input and Summary Results'!$B1396)</f>
        <v>90</v>
      </c>
      <c r="C1814">
        <f>IF(OR(B1814=0,'Input and Summary Results'!D1396=0,'Input and Summary Results'!D1396=""),FALSE,'Input and Summary Results'!$D1396)</f>
        <v>0.22788611</v>
      </c>
      <c r="D1814">
        <f>IF(OR(B1814=0,'Input and Summary Results'!E1396=0),FALSE,'Input and Summary Results'!$E1396)</f>
        <v>3.2706859999999997E-2</v>
      </c>
      <c r="E1814">
        <f t="shared" si="113"/>
        <v>-0.64228214491260516</v>
      </c>
      <c r="F1814">
        <f t="shared" si="114"/>
        <v>6.2288909315271562E-2</v>
      </c>
      <c r="G1814">
        <f>IF('Input and Summary Results'!$J$4="yes",IF(C1814=FALSE,FALSE,IF('Data Transformation'!E1814&lt;$R$10,E1814,$R$10)),IF(C1814=FALSE,FALSE,IF(C1814&lt;$R$10,C1814,$R$10)))</f>
        <v>0.22788611</v>
      </c>
      <c r="H1814">
        <f>IF('Input and Summary Results'!$J$4="yes",'Data Transformation'!F1814,'Data Transformation'!D1814)</f>
        <v>3.2706859999999997E-2</v>
      </c>
      <c r="I1814">
        <f t="shared" si="115"/>
        <v>90</v>
      </c>
    </row>
    <row r="1815" spans="2:9" x14ac:dyDescent="0.25">
      <c r="B1815">
        <f>IF('Input and Summary Results'!D1397=0,FALSE,'Input and Summary Results'!$B1397)</f>
        <v>90</v>
      </c>
      <c r="C1815">
        <f>IF(OR(B1815=0,'Input and Summary Results'!D1397=0,'Input and Summary Results'!D1397=""),FALSE,'Input and Summary Results'!$D1397)</f>
        <v>0.25153489000000001</v>
      </c>
      <c r="D1815">
        <f>IF(OR(B1815=0,'Input and Summary Results'!E1397=0),FALSE,'Input and Summary Results'!$E1397)</f>
        <v>7.3369569999999995E-2</v>
      </c>
      <c r="E1815">
        <f t="shared" si="113"/>
        <v>-0.59940176614072505</v>
      </c>
      <c r="F1815">
        <f t="shared" si="114"/>
        <v>0.12659235217826043</v>
      </c>
      <c r="G1815">
        <f>IF('Input and Summary Results'!$J$4="yes",IF(C1815=FALSE,FALSE,IF('Data Transformation'!E1815&lt;$R$10,E1815,$R$10)),IF(C1815=FALSE,FALSE,IF(C1815&lt;$R$10,C1815,$R$10)))</f>
        <v>0.25153489000000001</v>
      </c>
      <c r="H1815">
        <f>IF('Input and Summary Results'!$J$4="yes",'Data Transformation'!F1815,'Data Transformation'!D1815)</f>
        <v>7.3369569999999995E-2</v>
      </c>
      <c r="I1815">
        <f t="shared" si="115"/>
        <v>90</v>
      </c>
    </row>
    <row r="1816" spans="2:9" x14ac:dyDescent="0.25">
      <c r="B1816">
        <f>IF('Input and Summary Results'!D1398=0,FALSE,'Input and Summary Results'!$B1398)</f>
        <v>90</v>
      </c>
      <c r="C1816">
        <f>IF(OR(B1816=0,'Input and Summary Results'!D1398=0,'Input and Summary Results'!D1398=""),FALSE,'Input and Summary Results'!$D1398)</f>
        <v>0.3586222</v>
      </c>
      <c r="D1816">
        <f>IF(OR(B1816=0,'Input and Summary Results'!E1398=0),FALSE,'Input and Summary Results'!$E1398)</f>
        <v>4.474061E-2</v>
      </c>
      <c r="E1816">
        <f t="shared" si="113"/>
        <v>-0.44536282955611312</v>
      </c>
      <c r="F1816">
        <f t="shared" si="114"/>
        <v>5.4144514031758219E-2</v>
      </c>
      <c r="G1816">
        <f>IF('Input and Summary Results'!$J$4="yes",IF(C1816=FALSE,FALSE,IF('Data Transformation'!E1816&lt;$R$10,E1816,$R$10)),IF(C1816=FALSE,FALSE,IF(C1816&lt;$R$10,C1816,$R$10)))</f>
        <v>0.3586222</v>
      </c>
      <c r="H1816">
        <f>IF('Input and Summary Results'!$J$4="yes",'Data Transformation'!F1816,'Data Transformation'!D1816)</f>
        <v>4.474061E-2</v>
      </c>
      <c r="I1816">
        <f t="shared" si="115"/>
        <v>90</v>
      </c>
    </row>
    <row r="1817" spans="2:9" x14ac:dyDescent="0.25">
      <c r="B1817">
        <f>IF('Input and Summary Results'!D1399=0,FALSE,'Input and Summary Results'!$B1399)</f>
        <v>90</v>
      </c>
      <c r="C1817">
        <f>IF(OR(B1817=0,'Input and Summary Results'!D1399=0,'Input and Summary Results'!D1399=""),FALSE,'Input and Summary Results'!$D1399)</f>
        <v>0.41634209</v>
      </c>
      <c r="D1817">
        <f>IF(OR(B1817=0,'Input and Summary Results'!E1399=0),FALSE,'Input and Summary Results'!$E1399)</f>
        <v>7.3015679999999999E-2</v>
      </c>
      <c r="E1817">
        <f t="shared" si="113"/>
        <v>-0.38054968200120315</v>
      </c>
      <c r="F1817">
        <f t="shared" si="114"/>
        <v>7.6112422647443584E-2</v>
      </c>
      <c r="G1817">
        <f>IF('Input and Summary Results'!$J$4="yes",IF(C1817=FALSE,FALSE,IF('Data Transformation'!E1817&lt;$R$10,E1817,$R$10)),IF(C1817=FALSE,FALSE,IF(C1817&lt;$R$10,C1817,$R$10)))</f>
        <v>0.41634209</v>
      </c>
      <c r="H1817">
        <f>IF('Input and Summary Results'!$J$4="yes",'Data Transformation'!F1817,'Data Transformation'!D1817)</f>
        <v>7.3015679999999999E-2</v>
      </c>
      <c r="I1817">
        <f t="shared" si="115"/>
        <v>90</v>
      </c>
    </row>
    <row r="1818" spans="2:9" x14ac:dyDescent="0.25">
      <c r="B1818">
        <f>IF('Input and Summary Results'!D1400=0,FALSE,'Input and Summary Results'!$B1400)</f>
        <v>90</v>
      </c>
      <c r="C1818">
        <f>IF(OR(B1818=0,'Input and Summary Results'!D1400=0,'Input and Summary Results'!D1400=""),FALSE,'Input and Summary Results'!$D1400)</f>
        <v>0.58335791000000004</v>
      </c>
      <c r="D1818">
        <f>IF(OR(B1818=0,'Input and Summary Results'!E1400=0),FALSE,'Input and Summary Results'!$E1400)</f>
        <v>4.1342480000000001E-2</v>
      </c>
      <c r="E1818">
        <f t="shared" si="113"/>
        <v>-0.23406490897186266</v>
      </c>
      <c r="F1818">
        <f t="shared" si="114"/>
        <v>3.0757509262195483E-2</v>
      </c>
      <c r="G1818">
        <f>IF('Input and Summary Results'!$J$4="yes",IF(C1818=FALSE,FALSE,IF('Data Transformation'!E1818&lt;$R$10,E1818,$R$10)),IF(C1818=FALSE,FALSE,IF(C1818&lt;$R$10,C1818,$R$10)))</f>
        <v>0.58335791000000004</v>
      </c>
      <c r="H1818">
        <f>IF('Input and Summary Results'!$J$4="yes",'Data Transformation'!F1818,'Data Transformation'!D1818)</f>
        <v>4.1342480000000001E-2</v>
      </c>
      <c r="I1818">
        <f t="shared" si="115"/>
        <v>90</v>
      </c>
    </row>
    <row r="1819" spans="2:9" x14ac:dyDescent="0.25">
      <c r="B1819">
        <f>IF('Input and Summary Results'!D1401=0,FALSE,'Input and Summary Results'!$B1401)</f>
        <v>90</v>
      </c>
      <c r="C1819">
        <f>IF(OR(B1819=0,'Input and Summary Results'!D1401=0,'Input and Summary Results'!D1401=""),FALSE,'Input and Summary Results'!$D1401)</f>
        <v>0.71690774000000002</v>
      </c>
      <c r="D1819">
        <f>IF(OR(B1819=0,'Input and Summary Results'!E1401=0),FALSE,'Input and Summary Results'!$E1401)</f>
        <v>5.9202749999999998E-2</v>
      </c>
      <c r="E1819">
        <f t="shared" si="113"/>
        <v>-0.1445367307854743</v>
      </c>
      <c r="F1819">
        <f t="shared" si="114"/>
        <v>3.5840028034848662E-2</v>
      </c>
      <c r="G1819">
        <f>IF('Input and Summary Results'!$J$4="yes",IF(C1819=FALSE,FALSE,IF('Data Transformation'!E1819&lt;$R$10,E1819,$R$10)),IF(C1819=FALSE,FALSE,IF(C1819&lt;$R$10,C1819,$R$10)))</f>
        <v>0.71690774000000002</v>
      </c>
      <c r="H1819">
        <f>IF('Input and Summary Results'!$J$4="yes",'Data Transformation'!F1819,'Data Transformation'!D1819)</f>
        <v>5.9202749999999998E-2</v>
      </c>
      <c r="I1819">
        <f t="shared" si="115"/>
        <v>90</v>
      </c>
    </row>
    <row r="1820" spans="2:9" x14ac:dyDescent="0.25">
      <c r="B1820">
        <f>IF('Input and Summary Results'!D1402=0,FALSE,'Input and Summary Results'!$B1402)</f>
        <v>91</v>
      </c>
      <c r="C1820">
        <f>IF(OR(B1820=0,'Input and Summary Results'!D1402=0,'Input and Summary Results'!D1402=""),FALSE,'Input and Summary Results'!$D1402)</f>
        <v>0.15316087</v>
      </c>
      <c r="D1820">
        <f>IF(OR(B1820=0,'Input and Summary Results'!E1402=0),FALSE,'Input and Summary Results'!$E1402)</f>
        <v>7.8252550000000004E-2</v>
      </c>
      <c r="E1820">
        <f t="shared" si="113"/>
        <v>-0.81485217539351851</v>
      </c>
      <c r="F1820">
        <f t="shared" si="114"/>
        <v>0.2217381417329374</v>
      </c>
      <c r="G1820">
        <f>IF('Input and Summary Results'!$J$4="yes",IF(C1820=FALSE,FALSE,IF('Data Transformation'!E1820&lt;$R$10,E1820,$R$10)),IF(C1820=FALSE,FALSE,IF(C1820&lt;$R$10,C1820,$R$10)))</f>
        <v>0.15316087</v>
      </c>
      <c r="H1820">
        <f>IF('Input and Summary Results'!$J$4="yes",'Data Transformation'!F1820,'Data Transformation'!D1820)</f>
        <v>7.8252550000000004E-2</v>
      </c>
      <c r="I1820">
        <f t="shared" si="115"/>
        <v>91</v>
      </c>
    </row>
    <row r="1821" spans="2:9" x14ac:dyDescent="0.25">
      <c r="B1821">
        <f>IF('Input and Summary Results'!D1403=0,FALSE,'Input and Summary Results'!$B1403)</f>
        <v>91</v>
      </c>
      <c r="C1821">
        <f>IF(OR(B1821=0,'Input and Summary Results'!D1403=0,'Input and Summary Results'!D1403=""),FALSE,'Input and Summary Results'!$D1403)</f>
        <v>0.25574915999999998</v>
      </c>
      <c r="D1821">
        <f>IF(OR(B1821=0,'Input and Summary Results'!E1403=0),FALSE,'Input and Summary Results'!$E1403)</f>
        <v>4.3839259999999998E-2</v>
      </c>
      <c r="E1821">
        <f t="shared" si="113"/>
        <v>-0.59218578403990352</v>
      </c>
      <c r="F1821">
        <f t="shared" si="114"/>
        <v>7.4394140101965531E-2</v>
      </c>
      <c r="G1821">
        <f>IF('Input and Summary Results'!$J$4="yes",IF(C1821=FALSE,FALSE,IF('Data Transformation'!E1821&lt;$R$10,E1821,$R$10)),IF(C1821=FALSE,FALSE,IF(C1821&lt;$R$10,C1821,$R$10)))</f>
        <v>0.25574915999999998</v>
      </c>
      <c r="H1821">
        <f>IF('Input and Summary Results'!$J$4="yes",'Data Transformation'!F1821,'Data Transformation'!D1821)</f>
        <v>4.3839259999999998E-2</v>
      </c>
      <c r="I1821">
        <f t="shared" si="115"/>
        <v>91</v>
      </c>
    </row>
    <row r="1822" spans="2:9" x14ac:dyDescent="0.25">
      <c r="B1822">
        <f>IF('Input and Summary Results'!D1404=0,FALSE,'Input and Summary Results'!$B1404)</f>
        <v>91</v>
      </c>
      <c r="C1822">
        <f>IF(OR(B1822=0,'Input and Summary Results'!D1404=0,'Input and Summary Results'!D1404=""),FALSE,'Input and Summary Results'!$D1404)</f>
        <v>0.31239365000000002</v>
      </c>
      <c r="D1822">
        <f>IF(OR(B1822=0,'Input and Summary Results'!E1404=0),FALSE,'Input and Summary Results'!$E1404)</f>
        <v>6.8062620000000004E-2</v>
      </c>
      <c r="E1822">
        <f t="shared" si="113"/>
        <v>-0.50529780257318913</v>
      </c>
      <c r="F1822">
        <f t="shared" si="114"/>
        <v>9.4557546480218149E-2</v>
      </c>
      <c r="G1822">
        <f>IF('Input and Summary Results'!$J$4="yes",IF(C1822=FALSE,FALSE,IF('Data Transformation'!E1822&lt;$R$10,E1822,$R$10)),IF(C1822=FALSE,FALSE,IF(C1822&lt;$R$10,C1822,$R$10)))</f>
        <v>0.31239365000000002</v>
      </c>
      <c r="H1822">
        <f>IF('Input and Summary Results'!$J$4="yes",'Data Transformation'!F1822,'Data Transformation'!D1822)</f>
        <v>6.8062620000000004E-2</v>
      </c>
      <c r="I1822">
        <f t="shared" si="115"/>
        <v>91</v>
      </c>
    </row>
    <row r="1823" spans="2:9" x14ac:dyDescent="0.25">
      <c r="B1823">
        <f>IF('Input and Summary Results'!D1405=0,FALSE,'Input and Summary Results'!$B1405)</f>
        <v>91</v>
      </c>
      <c r="C1823">
        <f>IF(OR(B1823=0,'Input and Summary Results'!D1405=0,'Input and Summary Results'!D1405=""),FALSE,'Input and Summary Results'!$D1405)</f>
        <v>0.32221528999999999</v>
      </c>
      <c r="D1823">
        <f>IF(OR(B1823=0,'Input and Summary Results'!E1405=0),FALSE,'Input and Summary Results'!$E1405)</f>
        <v>6.3101820000000003E-2</v>
      </c>
      <c r="E1823">
        <f t="shared" si="113"/>
        <v>-0.491853854962505</v>
      </c>
      <c r="F1823">
        <f t="shared" si="114"/>
        <v>8.499345229706512E-2</v>
      </c>
      <c r="G1823">
        <f>IF('Input and Summary Results'!$J$4="yes",IF(C1823=FALSE,FALSE,IF('Data Transformation'!E1823&lt;$R$10,E1823,$R$10)),IF(C1823=FALSE,FALSE,IF(C1823&lt;$R$10,C1823,$R$10)))</f>
        <v>0.32221528999999999</v>
      </c>
      <c r="H1823">
        <f>IF('Input and Summary Results'!$J$4="yes",'Data Transformation'!F1823,'Data Transformation'!D1823)</f>
        <v>6.3101820000000003E-2</v>
      </c>
      <c r="I1823">
        <f t="shared" si="115"/>
        <v>91</v>
      </c>
    </row>
    <row r="1824" spans="2:9" x14ac:dyDescent="0.25">
      <c r="B1824">
        <f>IF('Input and Summary Results'!D1406=0,FALSE,'Input and Summary Results'!$B1406)</f>
        <v>91</v>
      </c>
      <c r="C1824">
        <f>IF(OR(B1824=0,'Input and Summary Results'!D1406=0,'Input and Summary Results'!D1406=""),FALSE,'Input and Summary Results'!$D1406)</f>
        <v>0.45308111000000001</v>
      </c>
      <c r="D1824">
        <f>IF(OR(B1824=0,'Input and Summary Results'!E1406=0),FALSE,'Input and Summary Results'!$E1406)</f>
        <v>7.5537229999999997E-2</v>
      </c>
      <c r="E1824">
        <f t="shared" si="113"/>
        <v>-0.34382404418536716</v>
      </c>
      <c r="F1824">
        <f t="shared" si="114"/>
        <v>7.235604640414163E-2</v>
      </c>
      <c r="G1824">
        <f>IF('Input and Summary Results'!$J$4="yes",IF(C1824=FALSE,FALSE,IF('Data Transformation'!E1824&lt;$R$10,E1824,$R$10)),IF(C1824=FALSE,FALSE,IF(C1824&lt;$R$10,C1824,$R$10)))</f>
        <v>0.45308111000000001</v>
      </c>
      <c r="H1824">
        <f>IF('Input and Summary Results'!$J$4="yes",'Data Transformation'!F1824,'Data Transformation'!D1824)</f>
        <v>7.5537229999999997E-2</v>
      </c>
      <c r="I1824">
        <f t="shared" si="115"/>
        <v>91</v>
      </c>
    </row>
    <row r="1825" spans="2:9" x14ac:dyDescent="0.25">
      <c r="B1825">
        <f>IF('Input and Summary Results'!D1407=0,FALSE,'Input and Summary Results'!$B1407)</f>
        <v>91</v>
      </c>
      <c r="C1825">
        <f>IF(OR(B1825=0,'Input and Summary Results'!D1407=0,'Input and Summary Results'!D1407=""),FALSE,'Input and Summary Results'!$D1407)</f>
        <v>0.71407430000000005</v>
      </c>
      <c r="D1825">
        <f>IF(OR(B1825=0,'Input and Summary Results'!E1407=0),FALSE,'Input and Summary Results'!$E1407)</f>
        <v>5.317098E-2</v>
      </c>
      <c r="E1825">
        <f t="shared" si="113"/>
        <v>-0.14625659718574791</v>
      </c>
      <c r="F1825">
        <f t="shared" si="114"/>
        <v>3.2316252412389015E-2</v>
      </c>
      <c r="G1825">
        <f>IF('Input and Summary Results'!$J$4="yes",IF(C1825=FALSE,FALSE,IF('Data Transformation'!E1825&lt;$R$10,E1825,$R$10)),IF(C1825=FALSE,FALSE,IF(C1825&lt;$R$10,C1825,$R$10)))</f>
        <v>0.71407430000000005</v>
      </c>
      <c r="H1825">
        <f>IF('Input and Summary Results'!$J$4="yes",'Data Transformation'!F1825,'Data Transformation'!D1825)</f>
        <v>5.317098E-2</v>
      </c>
      <c r="I1825">
        <f t="shared" si="115"/>
        <v>91</v>
      </c>
    </row>
    <row r="1826" spans="2:9" x14ac:dyDescent="0.25">
      <c r="B1826">
        <f>IF('Input and Summary Results'!D1408=0,FALSE,'Input and Summary Results'!$B1408)</f>
        <v>91</v>
      </c>
      <c r="C1826">
        <f>IF(OR(B1826=0,'Input and Summary Results'!D1408=0,'Input and Summary Results'!D1408=""),FALSE,'Input and Summary Results'!$D1408)</f>
        <v>0.71427967999999997</v>
      </c>
      <c r="D1826">
        <f>IF(OR(B1826=0,'Input and Summary Results'!E1408=0),FALSE,'Input and Summary Results'!$E1408)</f>
        <v>4.672101E-2</v>
      </c>
      <c r="E1826">
        <f t="shared" si="113"/>
        <v>-0.14613170461351876</v>
      </c>
      <c r="F1826">
        <f t="shared" si="114"/>
        <v>2.8387925497194599E-2</v>
      </c>
      <c r="G1826">
        <f>IF('Input and Summary Results'!$J$4="yes",IF(C1826=FALSE,FALSE,IF('Data Transformation'!E1826&lt;$R$10,E1826,$R$10)),IF(C1826=FALSE,FALSE,IF(C1826&lt;$R$10,C1826,$R$10)))</f>
        <v>0.71427967999999997</v>
      </c>
      <c r="H1826">
        <f>IF('Input and Summary Results'!$J$4="yes",'Data Transformation'!F1826,'Data Transformation'!D1826)</f>
        <v>4.672101E-2</v>
      </c>
      <c r="I1826">
        <f t="shared" si="115"/>
        <v>91</v>
      </c>
    </row>
    <row r="1827" spans="2:9" x14ac:dyDescent="0.25">
      <c r="B1827">
        <f>IF('Input and Summary Results'!D1409=0,FALSE,'Input and Summary Results'!$B1409)</f>
        <v>91</v>
      </c>
      <c r="C1827">
        <f>IF(OR(B1827=0,'Input and Summary Results'!D1409=0,'Input and Summary Results'!D1409=""),FALSE,'Input and Summary Results'!$D1409)</f>
        <v>0.74664284999999997</v>
      </c>
      <c r="D1827">
        <f>IF(OR(B1827=0,'Input and Summary Results'!E1409=0),FALSE,'Input and Summary Results'!$E1409)</f>
        <v>5.2811629999999998E-2</v>
      </c>
      <c r="E1827">
        <f t="shared" si="113"/>
        <v>-0.12688708943712237</v>
      </c>
      <c r="F1827">
        <f t="shared" si="114"/>
        <v>3.0697739113151622E-2</v>
      </c>
      <c r="G1827">
        <f>IF('Input and Summary Results'!$J$4="yes",IF(C1827=FALSE,FALSE,IF('Data Transformation'!E1827&lt;$R$10,E1827,$R$10)),IF(C1827=FALSE,FALSE,IF(C1827&lt;$R$10,C1827,$R$10)))</f>
        <v>0.74664284999999997</v>
      </c>
      <c r="H1827">
        <f>IF('Input and Summary Results'!$J$4="yes",'Data Transformation'!F1827,'Data Transformation'!D1827)</f>
        <v>5.2811629999999998E-2</v>
      </c>
      <c r="I1827">
        <f t="shared" si="115"/>
        <v>91</v>
      </c>
    </row>
    <row r="1828" spans="2:9" x14ac:dyDescent="0.25">
      <c r="B1828">
        <f>IF('Input and Summary Results'!D1410=0,FALSE,'Input and Summary Results'!$B1410)</f>
        <v>91</v>
      </c>
      <c r="C1828">
        <f>IF(OR(B1828=0,'Input and Summary Results'!D1410=0,'Input and Summary Results'!D1410=""),FALSE,'Input and Summary Results'!$D1410)</f>
        <v>0.8107145</v>
      </c>
      <c r="D1828">
        <f>IF(OR(B1828=0,'Input and Summary Results'!E1410=0),FALSE,'Input and Summary Results'!$E1410)</f>
        <v>4.5636049999999997E-2</v>
      </c>
      <c r="E1828">
        <f t="shared" si="113"/>
        <v>-9.1132059357618658E-2</v>
      </c>
      <c r="F1828">
        <f t="shared" si="114"/>
        <v>2.4430358282724683E-2</v>
      </c>
      <c r="G1828">
        <f>IF('Input and Summary Results'!$J$4="yes",IF(C1828=FALSE,FALSE,IF('Data Transformation'!E1828&lt;$R$10,E1828,$R$10)),IF(C1828=FALSE,FALSE,IF(C1828&lt;$R$10,C1828,$R$10)))</f>
        <v>0.8107145</v>
      </c>
      <c r="H1828">
        <f>IF('Input and Summary Results'!$J$4="yes",'Data Transformation'!F1828,'Data Transformation'!D1828)</f>
        <v>4.5636049999999997E-2</v>
      </c>
      <c r="I1828">
        <f t="shared" si="115"/>
        <v>91</v>
      </c>
    </row>
    <row r="1829" spans="2:9" x14ac:dyDescent="0.25">
      <c r="B1829">
        <f>IF('Input and Summary Results'!D1411=0,FALSE,'Input and Summary Results'!$B1411)</f>
        <v>91</v>
      </c>
      <c r="C1829">
        <f>IF(OR(B1829=0,'Input and Summary Results'!D1411=0,'Input and Summary Results'!D1411=""),FALSE,'Input and Summary Results'!$D1411)</f>
        <v>0.82703742000000002</v>
      </c>
      <c r="D1829">
        <f>IF(OR(B1829=0,'Input and Summary Results'!E1411=0),FALSE,'Input and Summary Results'!$E1411)</f>
        <v>4.9489810000000002E-2</v>
      </c>
      <c r="E1829">
        <f t="shared" si="113"/>
        <v>-8.2474839985717585E-2</v>
      </c>
      <c r="F1829">
        <f t="shared" si="114"/>
        <v>2.5970502688983529E-2</v>
      </c>
      <c r="G1829">
        <f>IF('Input and Summary Results'!$J$4="yes",IF(C1829=FALSE,FALSE,IF('Data Transformation'!E1829&lt;$R$10,E1829,$R$10)),IF(C1829=FALSE,FALSE,IF(C1829&lt;$R$10,C1829,$R$10)))</f>
        <v>0.82703742000000002</v>
      </c>
      <c r="H1829">
        <f>IF('Input and Summary Results'!$J$4="yes",'Data Transformation'!F1829,'Data Transformation'!D1829)</f>
        <v>4.9489810000000002E-2</v>
      </c>
      <c r="I1829">
        <f t="shared" si="115"/>
        <v>91</v>
      </c>
    </row>
    <row r="1830" spans="2:9" x14ac:dyDescent="0.25">
      <c r="B1830">
        <f>IF('Input and Summary Results'!D1412=0,FALSE,'Input and Summary Results'!$B1412)</f>
        <v>91</v>
      </c>
      <c r="C1830">
        <f>IF(OR(B1830=0,'Input and Summary Results'!D1412=0,'Input and Summary Results'!D1412=""),FALSE,'Input and Summary Results'!$D1412)</f>
        <v>0.83069479000000002</v>
      </c>
      <c r="D1830">
        <f>IF(OR(B1830=0,'Input and Summary Results'!E1412=0),FALSE,'Input and Summary Results'!$E1412)</f>
        <v>6.155352E-2</v>
      </c>
      <c r="E1830">
        <f t="shared" si="113"/>
        <v>-8.0558513359665296E-2</v>
      </c>
      <c r="F1830">
        <f t="shared" si="114"/>
        <v>3.2158896385999967E-2</v>
      </c>
      <c r="G1830">
        <f>IF('Input and Summary Results'!$J$4="yes",IF(C1830=FALSE,FALSE,IF('Data Transformation'!E1830&lt;$R$10,E1830,$R$10)),IF(C1830=FALSE,FALSE,IF(C1830&lt;$R$10,C1830,$R$10)))</f>
        <v>0.83069479000000002</v>
      </c>
      <c r="H1830">
        <f>IF('Input and Summary Results'!$J$4="yes",'Data Transformation'!F1830,'Data Transformation'!D1830)</f>
        <v>6.155352E-2</v>
      </c>
      <c r="I1830">
        <f t="shared" si="115"/>
        <v>91</v>
      </c>
    </row>
    <row r="1831" spans="2:9" x14ac:dyDescent="0.25">
      <c r="B1831">
        <f>IF('Input and Summary Results'!D1413=0,FALSE,'Input and Summary Results'!$B1413)</f>
        <v>91</v>
      </c>
      <c r="C1831">
        <f>IF(OR(B1831=0,'Input and Summary Results'!D1413=0,'Input and Summary Results'!D1413=""),FALSE,'Input and Summary Results'!$D1413)</f>
        <v>0.84741208000000001</v>
      </c>
      <c r="D1831">
        <f>IF(OR(B1831=0,'Input and Summary Results'!E1413=0),FALSE,'Input and Summary Results'!$E1413)</f>
        <v>6.8733050000000004E-2</v>
      </c>
      <c r="E1831">
        <f t="shared" si="113"/>
        <v>-7.1905349350903675E-2</v>
      </c>
      <c r="F1831">
        <f t="shared" si="114"/>
        <v>3.5201461489668642E-2</v>
      </c>
      <c r="G1831">
        <f>IF('Input and Summary Results'!$J$4="yes",IF(C1831=FALSE,FALSE,IF('Data Transformation'!E1831&lt;$R$10,E1831,$R$10)),IF(C1831=FALSE,FALSE,IF(C1831&lt;$R$10,C1831,$R$10)))</f>
        <v>0.84741208000000001</v>
      </c>
      <c r="H1831">
        <f>IF('Input and Summary Results'!$J$4="yes",'Data Transformation'!F1831,'Data Transformation'!D1831)</f>
        <v>6.8733050000000004E-2</v>
      </c>
      <c r="I1831">
        <f t="shared" si="115"/>
        <v>91</v>
      </c>
    </row>
    <row r="1832" spans="2:9" x14ac:dyDescent="0.25">
      <c r="B1832">
        <f>IF('Input and Summary Results'!D1414=0,FALSE,'Input and Summary Results'!$B1414)</f>
        <v>91</v>
      </c>
      <c r="C1832">
        <f>IF(OR(B1832=0,'Input and Summary Results'!D1414=0,'Input and Summary Results'!D1414=""),FALSE,'Input and Summary Results'!$D1414)</f>
        <v>0.85204475999999996</v>
      </c>
      <c r="D1832">
        <f>IF(OR(B1832=0,'Input and Summary Results'!E1414=0),FALSE,'Input and Summary Results'!$E1414)</f>
        <v>4.7077870000000001E-2</v>
      </c>
      <c r="E1832">
        <f t="shared" si="113"/>
        <v>-6.9537590080234968E-2</v>
      </c>
      <c r="F1832">
        <f t="shared" si="114"/>
        <v>2.3979720947993388E-2</v>
      </c>
      <c r="G1832">
        <f>IF('Input and Summary Results'!$J$4="yes",IF(C1832=FALSE,FALSE,IF('Data Transformation'!E1832&lt;$R$10,E1832,$R$10)),IF(C1832=FALSE,FALSE,IF(C1832&lt;$R$10,C1832,$R$10)))</f>
        <v>0.85204475999999996</v>
      </c>
      <c r="H1832">
        <f>IF('Input and Summary Results'!$J$4="yes",'Data Transformation'!F1832,'Data Transformation'!D1832)</f>
        <v>4.7077870000000001E-2</v>
      </c>
      <c r="I1832">
        <f t="shared" si="115"/>
        <v>91</v>
      </c>
    </row>
    <row r="1833" spans="2:9" x14ac:dyDescent="0.25">
      <c r="B1833">
        <f>IF('Input and Summary Results'!D1415=0,FALSE,'Input and Summary Results'!$B1415)</f>
        <v>91</v>
      </c>
      <c r="C1833">
        <f>IF(OR(B1833=0,'Input and Summary Results'!D1415=0,'Input and Summary Results'!D1415=""),FALSE,'Input and Summary Results'!$D1415)</f>
        <v>0.86505757999999999</v>
      </c>
      <c r="D1833">
        <f>IF(OR(B1833=0,'Input and Summary Results'!E1415=0),FALSE,'Input and Summary Results'!$E1415)</f>
        <v>4.701731E-2</v>
      </c>
      <c r="E1833">
        <f t="shared" si="113"/>
        <v>-6.2954984045010307E-2</v>
      </c>
      <c r="F1833">
        <f t="shared" si="114"/>
        <v>2.3588617696408139E-2</v>
      </c>
      <c r="G1833">
        <f>IF('Input and Summary Results'!$J$4="yes",IF(C1833=FALSE,FALSE,IF('Data Transformation'!E1833&lt;$R$10,E1833,$R$10)),IF(C1833=FALSE,FALSE,IF(C1833&lt;$R$10,C1833,$R$10)))</f>
        <v>0.86505757999999999</v>
      </c>
      <c r="H1833">
        <f>IF('Input and Summary Results'!$J$4="yes",'Data Transformation'!F1833,'Data Transformation'!D1833)</f>
        <v>4.701731E-2</v>
      </c>
      <c r="I1833">
        <f t="shared" si="115"/>
        <v>91</v>
      </c>
    </row>
    <row r="1834" spans="2:9" x14ac:dyDescent="0.25">
      <c r="B1834">
        <f>IF('Input and Summary Results'!D1416=0,FALSE,'Input and Summary Results'!$B1416)</f>
        <v>91</v>
      </c>
      <c r="C1834">
        <f>IF(OR(B1834=0,'Input and Summary Results'!D1416=0,'Input and Summary Results'!D1416=""),FALSE,'Input and Summary Results'!$D1416)</f>
        <v>1.0478984</v>
      </c>
      <c r="D1834">
        <f>IF(OR(B1834=0,'Input and Summary Results'!E1416=0),FALSE,'Input and Summary Results'!$E1416)</f>
        <v>4.1693010000000003E-2</v>
      </c>
      <c r="E1834">
        <f t="shared" ref="E1834:E1897" si="116">IF(C1834=FALSE,FALSE,LOG10(C1834))</f>
        <v>2.0319177248518717E-2</v>
      </c>
      <c r="F1834">
        <f t="shared" ref="F1834:F1897" si="117">IF(D1834=FALSE, FALSE,0.434*D1834/C1834)</f>
        <v>1.7267672457558864E-2</v>
      </c>
      <c r="G1834">
        <f>IF('Input and Summary Results'!$J$4="yes",IF(C1834=FALSE,FALSE,IF('Data Transformation'!E1834&lt;$R$10,E1834,$R$10)),IF(C1834=FALSE,FALSE,IF(C1834&lt;$R$10,C1834,$R$10)))</f>
        <v>1.0478984</v>
      </c>
      <c r="H1834">
        <f>IF('Input and Summary Results'!$J$4="yes",'Data Transformation'!F1834,'Data Transformation'!D1834)</f>
        <v>4.1693010000000003E-2</v>
      </c>
      <c r="I1834">
        <f t="shared" si="115"/>
        <v>91</v>
      </c>
    </row>
    <row r="1835" spans="2:9" x14ac:dyDescent="0.25">
      <c r="B1835">
        <f>IF('Input and Summary Results'!D1417=0,FALSE,'Input and Summary Results'!$B1417)</f>
        <v>92</v>
      </c>
      <c r="C1835">
        <f>IF(OR(B1835=0,'Input and Summary Results'!D1417=0,'Input and Summary Results'!D1417=""),FALSE,'Input and Summary Results'!$D1417)</f>
        <v>0.24715566999999999</v>
      </c>
      <c r="D1835">
        <f>IF(OR(B1835=0,'Input and Summary Results'!E1417=0),FALSE,'Input and Summary Results'!$E1417)</f>
        <v>6.8196629999999994E-2</v>
      </c>
      <c r="E1835">
        <f t="shared" si="116"/>
        <v>-0.60702942193609277</v>
      </c>
      <c r="F1835">
        <f t="shared" si="117"/>
        <v>0.11975180427784642</v>
      </c>
      <c r="G1835">
        <f>IF('Input and Summary Results'!$J$4="yes",IF(C1835=FALSE,FALSE,IF('Data Transformation'!E1835&lt;$R$10,E1835,$R$10)),IF(C1835=FALSE,FALSE,IF(C1835&lt;$R$10,C1835,$R$10)))</f>
        <v>0.24715566999999999</v>
      </c>
      <c r="H1835">
        <f>IF('Input and Summary Results'!$J$4="yes",'Data Transformation'!F1835,'Data Transformation'!D1835)</f>
        <v>6.8196629999999994E-2</v>
      </c>
      <c r="I1835">
        <f t="shared" si="115"/>
        <v>92</v>
      </c>
    </row>
    <row r="1836" spans="2:9" x14ac:dyDescent="0.25">
      <c r="B1836">
        <f>IF('Input and Summary Results'!D1418=0,FALSE,'Input and Summary Results'!$B1418)</f>
        <v>92</v>
      </c>
      <c r="C1836">
        <f>IF(OR(B1836=0,'Input and Summary Results'!D1418=0,'Input and Summary Results'!D1418=""),FALSE,'Input and Summary Results'!$D1418)</f>
        <v>0.61138817000000001</v>
      </c>
      <c r="D1836">
        <f>IF(OR(B1836=0,'Input and Summary Results'!E1418=0),FALSE,'Input and Summary Results'!$E1418)</f>
        <v>7.4457449999999994E-2</v>
      </c>
      <c r="E1836">
        <f t="shared" si="116"/>
        <v>-0.21368296887035909</v>
      </c>
      <c r="F1836">
        <f t="shared" si="117"/>
        <v>5.2854364682914941E-2</v>
      </c>
      <c r="G1836">
        <f>IF('Input and Summary Results'!$J$4="yes",IF(C1836=FALSE,FALSE,IF('Data Transformation'!E1836&lt;$R$10,E1836,$R$10)),IF(C1836=FALSE,FALSE,IF(C1836&lt;$R$10,C1836,$R$10)))</f>
        <v>0.61138817000000001</v>
      </c>
      <c r="H1836">
        <f>IF('Input and Summary Results'!$J$4="yes",'Data Transformation'!F1836,'Data Transformation'!D1836)</f>
        <v>7.4457449999999994E-2</v>
      </c>
      <c r="I1836">
        <f t="shared" si="115"/>
        <v>92</v>
      </c>
    </row>
    <row r="1837" spans="2:9" x14ac:dyDescent="0.25">
      <c r="B1837">
        <f>IF('Input and Summary Results'!D1419=0,FALSE,'Input and Summary Results'!$B1419)</f>
        <v>92</v>
      </c>
      <c r="C1837">
        <f>IF(OR(B1837=0,'Input and Summary Results'!D1419=0,'Input and Summary Results'!D1419=""),FALSE,'Input and Summary Results'!$D1419)</f>
        <v>0.73125224</v>
      </c>
      <c r="D1837">
        <f>IF(OR(B1837=0,'Input and Summary Results'!E1419=0),FALSE,'Input and Summary Results'!$E1419)</f>
        <v>6.2911339999999996E-2</v>
      </c>
      <c r="E1837">
        <f t="shared" si="116"/>
        <v>-0.13593279056015703</v>
      </c>
      <c r="F1837">
        <f t="shared" si="117"/>
        <v>3.7338034766225124E-2</v>
      </c>
      <c r="G1837">
        <f>IF('Input and Summary Results'!$J$4="yes",IF(C1837=FALSE,FALSE,IF('Data Transformation'!E1837&lt;$R$10,E1837,$R$10)),IF(C1837=FALSE,FALSE,IF(C1837&lt;$R$10,C1837,$R$10)))</f>
        <v>0.73125224</v>
      </c>
      <c r="H1837">
        <f>IF('Input and Summary Results'!$J$4="yes",'Data Transformation'!F1837,'Data Transformation'!D1837)</f>
        <v>6.2911339999999996E-2</v>
      </c>
      <c r="I1837">
        <f t="shared" si="115"/>
        <v>92</v>
      </c>
    </row>
    <row r="1838" spans="2:9" x14ac:dyDescent="0.25">
      <c r="B1838">
        <f>IF('Input and Summary Results'!D1420=0,FALSE,'Input and Summary Results'!$B1420)</f>
        <v>92</v>
      </c>
      <c r="C1838">
        <f>IF(OR(B1838=0,'Input and Summary Results'!D1420=0,'Input and Summary Results'!D1420=""),FALSE,'Input and Summary Results'!$D1420)</f>
        <v>0.78278928999999997</v>
      </c>
      <c r="D1838">
        <f>IF(OR(B1838=0,'Input and Summary Results'!E1420=0),FALSE,'Input and Summary Results'!$E1420)</f>
        <v>5.4797369999999998E-2</v>
      </c>
      <c r="E1838">
        <f t="shared" si="116"/>
        <v>-0.10635512492221245</v>
      </c>
      <c r="F1838">
        <f t="shared" si="117"/>
        <v>3.0381175220217944E-2</v>
      </c>
      <c r="G1838">
        <f>IF('Input and Summary Results'!$J$4="yes",IF(C1838=FALSE,FALSE,IF('Data Transformation'!E1838&lt;$R$10,E1838,$R$10)),IF(C1838=FALSE,FALSE,IF(C1838&lt;$R$10,C1838,$R$10)))</f>
        <v>0.78278928999999997</v>
      </c>
      <c r="H1838">
        <f>IF('Input and Summary Results'!$J$4="yes",'Data Transformation'!F1838,'Data Transformation'!D1838)</f>
        <v>5.4797369999999998E-2</v>
      </c>
      <c r="I1838">
        <f t="shared" si="115"/>
        <v>92</v>
      </c>
    </row>
    <row r="1839" spans="2:9" x14ac:dyDescent="0.25">
      <c r="B1839">
        <f>IF('Input and Summary Results'!D1421=0,FALSE,'Input and Summary Results'!$B1421)</f>
        <v>92</v>
      </c>
      <c r="C1839">
        <f>IF(OR(B1839=0,'Input and Summary Results'!D1421=0,'Input and Summary Results'!D1421=""),FALSE,'Input and Summary Results'!$D1421)</f>
        <v>0.78506973000000002</v>
      </c>
      <c r="D1839">
        <f>IF(OR(B1839=0,'Input and Summary Results'!E1421=0),FALSE,'Input and Summary Results'!$E1421)</f>
        <v>4.8893150000000003E-2</v>
      </c>
      <c r="E1839">
        <f t="shared" si="116"/>
        <v>-0.10509176744672519</v>
      </c>
      <c r="F1839">
        <f t="shared" si="117"/>
        <v>2.7028971171770947E-2</v>
      </c>
      <c r="G1839">
        <f>IF('Input and Summary Results'!$J$4="yes",IF(C1839=FALSE,FALSE,IF('Data Transformation'!E1839&lt;$R$10,E1839,$R$10)),IF(C1839=FALSE,FALSE,IF(C1839&lt;$R$10,C1839,$R$10)))</f>
        <v>0.78506973000000002</v>
      </c>
      <c r="H1839">
        <f>IF('Input and Summary Results'!$J$4="yes",'Data Transformation'!F1839,'Data Transformation'!D1839)</f>
        <v>4.8893150000000003E-2</v>
      </c>
      <c r="I1839">
        <f t="shared" si="115"/>
        <v>92</v>
      </c>
    </row>
    <row r="1840" spans="2:9" x14ac:dyDescent="0.25">
      <c r="B1840">
        <f>IF('Input and Summary Results'!D1422=0,FALSE,'Input and Summary Results'!$B1422)</f>
        <v>92</v>
      </c>
      <c r="C1840">
        <f>IF(OR(B1840=0,'Input and Summary Results'!D1422=0,'Input and Summary Results'!D1422=""),FALSE,'Input and Summary Results'!$D1422)</f>
        <v>0.80824151</v>
      </c>
      <c r="D1840">
        <f>IF(OR(B1840=0,'Input and Summary Results'!E1422=0),FALSE,'Input and Summary Results'!$E1422)</f>
        <v>4.8865499999999999E-2</v>
      </c>
      <c r="E1840">
        <f t="shared" si="116"/>
        <v>-9.245884864590434E-2</v>
      </c>
      <c r="F1840">
        <f t="shared" si="117"/>
        <v>2.6239220254846846E-2</v>
      </c>
      <c r="G1840">
        <f>IF('Input and Summary Results'!$J$4="yes",IF(C1840=FALSE,FALSE,IF('Data Transformation'!E1840&lt;$R$10,E1840,$R$10)),IF(C1840=FALSE,FALSE,IF(C1840&lt;$R$10,C1840,$R$10)))</f>
        <v>0.80824151</v>
      </c>
      <c r="H1840">
        <f>IF('Input and Summary Results'!$J$4="yes",'Data Transformation'!F1840,'Data Transformation'!D1840)</f>
        <v>4.8865499999999999E-2</v>
      </c>
      <c r="I1840">
        <f t="shared" si="115"/>
        <v>92</v>
      </c>
    </row>
    <row r="1841" spans="2:9" x14ac:dyDescent="0.25">
      <c r="B1841">
        <f>IF('Input and Summary Results'!D1423=0,FALSE,'Input and Summary Results'!$B1423)</f>
        <v>92</v>
      </c>
      <c r="C1841">
        <f>IF(OR(B1841=0,'Input and Summary Results'!D1423=0,'Input and Summary Results'!D1423=""),FALSE,'Input and Summary Results'!$D1423)</f>
        <v>0.83437654999999999</v>
      </c>
      <c r="D1841">
        <f>IF(OR(B1841=0,'Input and Summary Results'!E1423=0),FALSE,'Input and Summary Results'!$E1423)</f>
        <v>8.2580769999999998E-2</v>
      </c>
      <c r="E1841">
        <f t="shared" si="116"/>
        <v>-7.8637910176817857E-2</v>
      </c>
      <c r="F1841">
        <f t="shared" si="117"/>
        <v>4.2954292255696781E-2</v>
      </c>
      <c r="G1841">
        <f>IF('Input and Summary Results'!$J$4="yes",IF(C1841=FALSE,FALSE,IF('Data Transformation'!E1841&lt;$R$10,E1841,$R$10)),IF(C1841=FALSE,FALSE,IF(C1841&lt;$R$10,C1841,$R$10)))</f>
        <v>0.83437654999999999</v>
      </c>
      <c r="H1841">
        <f>IF('Input and Summary Results'!$J$4="yes",'Data Transformation'!F1841,'Data Transformation'!D1841)</f>
        <v>8.2580769999999998E-2</v>
      </c>
      <c r="I1841">
        <f t="shared" si="115"/>
        <v>92</v>
      </c>
    </row>
    <row r="1842" spans="2:9" x14ac:dyDescent="0.25">
      <c r="B1842">
        <f>IF('Input and Summary Results'!D1424=0,FALSE,'Input and Summary Results'!$B1424)</f>
        <v>92</v>
      </c>
      <c r="C1842">
        <f>IF(OR(B1842=0,'Input and Summary Results'!D1424=0,'Input and Summary Results'!D1424=""),FALSE,'Input and Summary Results'!$D1424)</f>
        <v>0.85063246999999997</v>
      </c>
      <c r="D1842">
        <f>IF(OR(B1842=0,'Input and Summary Results'!E1424=0),FALSE,'Input and Summary Results'!$E1424)</f>
        <v>3.6496180000000003E-2</v>
      </c>
      <c r="E1842">
        <f t="shared" si="116"/>
        <v>-7.0258043591564304E-2</v>
      </c>
      <c r="F1842">
        <f t="shared" si="117"/>
        <v>1.862066483307415E-2</v>
      </c>
      <c r="G1842">
        <f>IF('Input and Summary Results'!$J$4="yes",IF(C1842=FALSE,FALSE,IF('Data Transformation'!E1842&lt;$R$10,E1842,$R$10)),IF(C1842=FALSE,FALSE,IF(C1842&lt;$R$10,C1842,$R$10)))</f>
        <v>0.85063246999999997</v>
      </c>
      <c r="H1842">
        <f>IF('Input and Summary Results'!$J$4="yes",'Data Transformation'!F1842,'Data Transformation'!D1842)</f>
        <v>3.6496180000000003E-2</v>
      </c>
      <c r="I1842">
        <f t="shared" si="115"/>
        <v>92</v>
      </c>
    </row>
    <row r="1843" spans="2:9" x14ac:dyDescent="0.25">
      <c r="B1843">
        <f>IF('Input and Summary Results'!D1425=0,FALSE,'Input and Summary Results'!$B1425)</f>
        <v>92</v>
      </c>
      <c r="C1843">
        <f>IF(OR(B1843=0,'Input and Summary Results'!D1425=0,'Input and Summary Results'!D1425=""),FALSE,'Input and Summary Results'!$D1425)</f>
        <v>0.85197248999999997</v>
      </c>
      <c r="D1843">
        <f>IF(OR(B1843=0,'Input and Summary Results'!E1425=0),FALSE,'Input and Summary Results'!$E1425)</f>
        <v>3.6529300000000001E-2</v>
      </c>
      <c r="E1843">
        <f t="shared" si="116"/>
        <v>-6.9574428278000811E-2</v>
      </c>
      <c r="F1843">
        <f t="shared" si="117"/>
        <v>1.8608248958836688E-2</v>
      </c>
      <c r="G1843">
        <f>IF('Input and Summary Results'!$J$4="yes",IF(C1843=FALSE,FALSE,IF('Data Transformation'!E1843&lt;$R$10,E1843,$R$10)),IF(C1843=FALSE,FALSE,IF(C1843&lt;$R$10,C1843,$R$10)))</f>
        <v>0.85197248999999997</v>
      </c>
      <c r="H1843">
        <f>IF('Input and Summary Results'!$J$4="yes",'Data Transformation'!F1843,'Data Transformation'!D1843)</f>
        <v>3.6529300000000001E-2</v>
      </c>
      <c r="I1843">
        <f t="shared" si="115"/>
        <v>92</v>
      </c>
    </row>
    <row r="1844" spans="2:9" x14ac:dyDescent="0.25">
      <c r="B1844">
        <f>IF('Input and Summary Results'!D1426=0,FALSE,'Input and Summary Results'!$B1426)</f>
        <v>92</v>
      </c>
      <c r="C1844">
        <f>IF(OR(B1844=0,'Input and Summary Results'!D1426=0,'Input and Summary Results'!D1426=""),FALSE,'Input and Summary Results'!$D1426)</f>
        <v>0.87715761999999997</v>
      </c>
      <c r="D1844">
        <f>IF(OR(B1844=0,'Input and Summary Results'!E1426=0),FALSE,'Input and Summary Results'!$E1426)</f>
        <v>4.4126220000000001E-2</v>
      </c>
      <c r="E1844">
        <f t="shared" si="116"/>
        <v>-5.6922359489687685E-2</v>
      </c>
      <c r="F1844">
        <f t="shared" si="117"/>
        <v>2.1832768755973415E-2</v>
      </c>
      <c r="G1844">
        <f>IF('Input and Summary Results'!$J$4="yes",IF(C1844=FALSE,FALSE,IF('Data Transformation'!E1844&lt;$R$10,E1844,$R$10)),IF(C1844=FALSE,FALSE,IF(C1844&lt;$R$10,C1844,$R$10)))</f>
        <v>0.87715761999999997</v>
      </c>
      <c r="H1844">
        <f>IF('Input and Summary Results'!$J$4="yes",'Data Transformation'!F1844,'Data Transformation'!D1844)</f>
        <v>4.4126220000000001E-2</v>
      </c>
      <c r="I1844">
        <f t="shared" si="115"/>
        <v>92</v>
      </c>
    </row>
    <row r="1845" spans="2:9" x14ac:dyDescent="0.25">
      <c r="B1845">
        <f>IF('Input and Summary Results'!D1427=0,FALSE,'Input and Summary Results'!$B1427)</f>
        <v>92</v>
      </c>
      <c r="C1845">
        <f>IF(OR(B1845=0,'Input and Summary Results'!D1427=0,'Input and Summary Results'!D1427=""),FALSE,'Input and Summary Results'!$D1427)</f>
        <v>0.95607569000000003</v>
      </c>
      <c r="D1845">
        <f>IF(OR(B1845=0,'Input and Summary Results'!E1427=0),FALSE,'Input and Summary Results'!$E1427)</f>
        <v>8.5191299999999998E-2</v>
      </c>
      <c r="E1845">
        <f t="shared" si="116"/>
        <v>-1.9507724409971131E-2</v>
      </c>
      <c r="F1845">
        <f t="shared" si="117"/>
        <v>3.8671649730995662E-2</v>
      </c>
      <c r="G1845">
        <f>IF('Input and Summary Results'!$J$4="yes",IF(C1845=FALSE,FALSE,IF('Data Transformation'!E1845&lt;$R$10,E1845,$R$10)),IF(C1845=FALSE,FALSE,IF(C1845&lt;$R$10,C1845,$R$10)))</f>
        <v>0.95607569000000003</v>
      </c>
      <c r="H1845">
        <f>IF('Input and Summary Results'!$J$4="yes",'Data Transformation'!F1845,'Data Transformation'!D1845)</f>
        <v>8.5191299999999998E-2</v>
      </c>
      <c r="I1845">
        <f t="shared" si="115"/>
        <v>92</v>
      </c>
    </row>
    <row r="1846" spans="2:9" x14ac:dyDescent="0.25">
      <c r="B1846">
        <f>IF('Input and Summary Results'!D1428=0,FALSE,'Input and Summary Results'!$B1428)</f>
        <v>92</v>
      </c>
      <c r="C1846">
        <f>IF(OR(B1846=0,'Input and Summary Results'!D1428=0,'Input and Summary Results'!D1428=""),FALSE,'Input and Summary Results'!$D1428)</f>
        <v>0.95792838000000002</v>
      </c>
      <c r="D1846">
        <f>IF(OR(B1846=0,'Input and Summary Results'!E1428=0),FALSE,'Input and Summary Results'!$E1428)</f>
        <v>4.8655690000000001E-2</v>
      </c>
      <c r="E1846">
        <f t="shared" si="116"/>
        <v>-1.8666959954362117E-2</v>
      </c>
      <c r="F1846">
        <f t="shared" si="117"/>
        <v>2.2043996086638543E-2</v>
      </c>
      <c r="G1846">
        <f>IF('Input and Summary Results'!$J$4="yes",IF(C1846=FALSE,FALSE,IF('Data Transformation'!E1846&lt;$R$10,E1846,$R$10)),IF(C1846=FALSE,FALSE,IF(C1846&lt;$R$10,C1846,$R$10)))</f>
        <v>0.95792838000000002</v>
      </c>
      <c r="H1846">
        <f>IF('Input and Summary Results'!$J$4="yes",'Data Transformation'!F1846,'Data Transformation'!D1846)</f>
        <v>4.8655690000000001E-2</v>
      </c>
      <c r="I1846">
        <f t="shared" si="115"/>
        <v>92</v>
      </c>
    </row>
    <row r="1847" spans="2:9" x14ac:dyDescent="0.25">
      <c r="B1847">
        <f>IF('Input and Summary Results'!D1429=0,FALSE,'Input and Summary Results'!$B1429)</f>
        <v>92</v>
      </c>
      <c r="C1847">
        <f>IF(OR(B1847=0,'Input and Summary Results'!D1429=0,'Input and Summary Results'!D1429=""),FALSE,'Input and Summary Results'!$D1429)</f>
        <v>0.98896013999999999</v>
      </c>
      <c r="D1847">
        <f>IF(OR(B1847=0,'Input and Summary Results'!E1429=0),FALSE,'Input and Summary Results'!$E1429)</f>
        <v>5.9979419999999999E-2</v>
      </c>
      <c r="E1847">
        <f t="shared" si="116"/>
        <v>-4.8212122722878659E-3</v>
      </c>
      <c r="F1847">
        <f t="shared" si="117"/>
        <v>2.6321655673604803E-2</v>
      </c>
      <c r="G1847">
        <f>IF('Input and Summary Results'!$J$4="yes",IF(C1847=FALSE,FALSE,IF('Data Transformation'!E1847&lt;$R$10,E1847,$R$10)),IF(C1847=FALSE,FALSE,IF(C1847&lt;$R$10,C1847,$R$10)))</f>
        <v>0.98896013999999999</v>
      </c>
      <c r="H1847">
        <f>IF('Input and Summary Results'!$J$4="yes",'Data Transformation'!F1847,'Data Transformation'!D1847)</f>
        <v>5.9979419999999999E-2</v>
      </c>
      <c r="I1847">
        <f t="shared" si="115"/>
        <v>92</v>
      </c>
    </row>
    <row r="1848" spans="2:9" x14ac:dyDescent="0.25">
      <c r="B1848">
        <f>IF('Input and Summary Results'!D1430=0,FALSE,'Input and Summary Results'!$B1430)</f>
        <v>92</v>
      </c>
      <c r="C1848">
        <f>IF(OR(B1848=0,'Input and Summary Results'!D1430=0,'Input and Summary Results'!D1430=""),FALSE,'Input and Summary Results'!$D1430)</f>
        <v>1.0113389399999999</v>
      </c>
      <c r="D1848">
        <f>IF(OR(B1848=0,'Input and Summary Results'!E1430=0),FALSE,'Input and Summary Results'!$E1430)</f>
        <v>5.2209060000000002E-2</v>
      </c>
      <c r="E1848">
        <f t="shared" si="116"/>
        <v>4.8967293819843737E-3</v>
      </c>
      <c r="F1848">
        <f t="shared" si="117"/>
        <v>2.2404686642442544E-2</v>
      </c>
      <c r="G1848">
        <f>IF('Input and Summary Results'!$J$4="yes",IF(C1848=FALSE,FALSE,IF('Data Transformation'!E1848&lt;$R$10,E1848,$R$10)),IF(C1848=FALSE,FALSE,IF(C1848&lt;$R$10,C1848,$R$10)))</f>
        <v>1.0113389399999999</v>
      </c>
      <c r="H1848">
        <f>IF('Input and Summary Results'!$J$4="yes",'Data Transformation'!F1848,'Data Transformation'!D1848)</f>
        <v>5.2209060000000002E-2</v>
      </c>
      <c r="I1848">
        <f t="shared" si="115"/>
        <v>92</v>
      </c>
    </row>
    <row r="1849" spans="2:9" x14ac:dyDescent="0.25">
      <c r="B1849">
        <f>IF('Input and Summary Results'!D1431=0,FALSE,'Input and Summary Results'!$B1431)</f>
        <v>93</v>
      </c>
      <c r="C1849">
        <f>IF(OR(B1849=0,'Input and Summary Results'!D1431=0,'Input and Summary Results'!D1431=""),FALSE,'Input and Summary Results'!$D1431)</f>
        <v>5.1291699999999997E-3</v>
      </c>
      <c r="D1849">
        <f>IF(OR(B1849=0,'Input and Summary Results'!E1431=0),FALSE,'Input and Summary Results'!$E1431)</f>
        <v>8.9350520000000003E-2</v>
      </c>
      <c r="E1849">
        <f t="shared" si="116"/>
        <v>-2.2899529065418878</v>
      </c>
      <c r="F1849">
        <f t="shared" si="117"/>
        <v>7.5603120348906367</v>
      </c>
      <c r="G1849">
        <f>IF('Input and Summary Results'!$J$4="yes",IF(C1849=FALSE,FALSE,IF('Data Transformation'!E1849&lt;$R$10,E1849,$R$10)),IF(C1849=FALSE,FALSE,IF(C1849&lt;$R$10,C1849,$R$10)))</f>
        <v>5.1291699999999997E-3</v>
      </c>
      <c r="H1849">
        <f>IF('Input and Summary Results'!$J$4="yes",'Data Transformation'!F1849,'Data Transformation'!D1849)</f>
        <v>8.9350520000000003E-2</v>
      </c>
      <c r="I1849">
        <f t="shared" si="115"/>
        <v>93</v>
      </c>
    </row>
    <row r="1850" spans="2:9" x14ac:dyDescent="0.25">
      <c r="B1850">
        <f>IF('Input and Summary Results'!D1432=0,FALSE,'Input and Summary Results'!$B1432)</f>
        <v>93</v>
      </c>
      <c r="C1850">
        <f>IF(OR(B1850=0,'Input and Summary Results'!D1432=0,'Input and Summary Results'!D1432=""),FALSE,'Input and Summary Results'!$D1432)</f>
        <v>8.6257810000000004E-2</v>
      </c>
      <c r="D1850">
        <f>IF(OR(B1850=0,'Input and Summary Results'!E1432=0),FALSE,'Input and Summary Results'!$E1432)</f>
        <v>9.8182119999999998E-2</v>
      </c>
      <c r="E1850">
        <f t="shared" si="116"/>
        <v>-1.0642015723550227</v>
      </c>
      <c r="F1850">
        <f t="shared" si="117"/>
        <v>0.49399631268171534</v>
      </c>
      <c r="G1850">
        <f>IF('Input and Summary Results'!$J$4="yes",IF(C1850=FALSE,FALSE,IF('Data Transformation'!E1850&lt;$R$10,E1850,$R$10)),IF(C1850=FALSE,FALSE,IF(C1850&lt;$R$10,C1850,$R$10)))</f>
        <v>8.6257810000000004E-2</v>
      </c>
      <c r="H1850">
        <f>IF('Input and Summary Results'!$J$4="yes",'Data Transformation'!F1850,'Data Transformation'!D1850)</f>
        <v>9.8182119999999998E-2</v>
      </c>
      <c r="I1850">
        <f t="shared" si="115"/>
        <v>93</v>
      </c>
    </row>
    <row r="1851" spans="2:9" x14ac:dyDescent="0.25">
      <c r="B1851">
        <f>IF('Input and Summary Results'!D1433=0,FALSE,'Input and Summary Results'!$B1433)</f>
        <v>93</v>
      </c>
      <c r="C1851">
        <f>IF(OR(B1851=0,'Input and Summary Results'!D1433=0,'Input and Summary Results'!D1433=""),FALSE,'Input and Summary Results'!$D1433)</f>
        <v>0.11970908</v>
      </c>
      <c r="D1851">
        <f>IF(OR(B1851=0,'Input and Summary Results'!E1433=0),FALSE,'Input and Summary Results'!$E1433)</f>
        <v>7.3163839999999994E-2</v>
      </c>
      <c r="E1851">
        <f t="shared" si="116"/>
        <v>-0.92187290686729362</v>
      </c>
      <c r="F1851">
        <f t="shared" si="117"/>
        <v>0.26525228128058453</v>
      </c>
      <c r="G1851">
        <f>IF('Input and Summary Results'!$J$4="yes",IF(C1851=FALSE,FALSE,IF('Data Transformation'!E1851&lt;$R$10,E1851,$R$10)),IF(C1851=FALSE,FALSE,IF(C1851&lt;$R$10,C1851,$R$10)))</f>
        <v>0.11970908</v>
      </c>
      <c r="H1851">
        <f>IF('Input and Summary Results'!$J$4="yes",'Data Transformation'!F1851,'Data Transformation'!D1851)</f>
        <v>7.3163839999999994E-2</v>
      </c>
      <c r="I1851">
        <f t="shared" si="115"/>
        <v>93</v>
      </c>
    </row>
    <row r="1852" spans="2:9" x14ac:dyDescent="0.25">
      <c r="B1852">
        <f>IF('Input and Summary Results'!D1434=0,FALSE,'Input and Summary Results'!$B1434)</f>
        <v>93</v>
      </c>
      <c r="C1852">
        <f>IF(OR(B1852=0,'Input and Summary Results'!D1434=0,'Input and Summary Results'!D1434=""),FALSE,'Input and Summary Results'!$D1434)</f>
        <v>0.12630644999999999</v>
      </c>
      <c r="D1852">
        <f>IF(OR(B1852=0,'Input and Summary Results'!E1434=0),FALSE,'Input and Summary Results'!$E1434)</f>
        <v>6.7897689999999997E-2</v>
      </c>
      <c r="E1852">
        <f t="shared" si="116"/>
        <v>-0.8985744710766278</v>
      </c>
      <c r="F1852">
        <f t="shared" si="117"/>
        <v>0.23330239635426378</v>
      </c>
      <c r="G1852">
        <f>IF('Input and Summary Results'!$J$4="yes",IF(C1852=FALSE,FALSE,IF('Data Transformation'!E1852&lt;$R$10,E1852,$R$10)),IF(C1852=FALSE,FALSE,IF(C1852&lt;$R$10,C1852,$R$10)))</f>
        <v>0.12630644999999999</v>
      </c>
      <c r="H1852">
        <f>IF('Input and Summary Results'!$J$4="yes",'Data Transformation'!F1852,'Data Transformation'!D1852)</f>
        <v>6.7897689999999997E-2</v>
      </c>
      <c r="I1852">
        <f t="shared" si="115"/>
        <v>93</v>
      </c>
    </row>
    <row r="1853" spans="2:9" x14ac:dyDescent="0.25">
      <c r="B1853">
        <f>IF('Input and Summary Results'!D1435=0,FALSE,'Input and Summary Results'!$B1435)</f>
        <v>93</v>
      </c>
      <c r="C1853">
        <f>IF(OR(B1853=0,'Input and Summary Results'!D1435=0,'Input and Summary Results'!D1435=""),FALSE,'Input and Summary Results'!$D1435)</f>
        <v>0.14381244000000001</v>
      </c>
      <c r="D1853">
        <f>IF(OR(B1853=0,'Input and Summary Results'!E1435=0),FALSE,'Input and Summary Results'!$E1435)</f>
        <v>5.1507509999999999E-2</v>
      </c>
      <c r="E1853">
        <f t="shared" si="116"/>
        <v>-0.84220354517928031</v>
      </c>
      <c r="F1853">
        <f t="shared" si="117"/>
        <v>0.15544037316938644</v>
      </c>
      <c r="G1853">
        <f>IF('Input and Summary Results'!$J$4="yes",IF(C1853=FALSE,FALSE,IF('Data Transformation'!E1853&lt;$R$10,E1853,$R$10)),IF(C1853=FALSE,FALSE,IF(C1853&lt;$R$10,C1853,$R$10)))</f>
        <v>0.14381244000000001</v>
      </c>
      <c r="H1853">
        <f>IF('Input and Summary Results'!$J$4="yes",'Data Transformation'!F1853,'Data Transformation'!D1853)</f>
        <v>5.1507509999999999E-2</v>
      </c>
      <c r="I1853">
        <f t="shared" si="115"/>
        <v>93</v>
      </c>
    </row>
    <row r="1854" spans="2:9" x14ac:dyDescent="0.25">
      <c r="B1854">
        <f>IF('Input and Summary Results'!D1436=0,FALSE,'Input and Summary Results'!$B1436)</f>
        <v>93</v>
      </c>
      <c r="C1854">
        <f>IF(OR(B1854=0,'Input and Summary Results'!D1436=0,'Input and Summary Results'!D1436=""),FALSE,'Input and Summary Results'!$D1436)</f>
        <v>0.14431146</v>
      </c>
      <c r="D1854">
        <f>IF(OR(B1854=0,'Input and Summary Results'!E1436=0),FALSE,'Input and Summary Results'!$E1436)</f>
        <v>9.2840300000000001E-2</v>
      </c>
      <c r="E1854">
        <f t="shared" si="116"/>
        <v>-0.84069917952922857</v>
      </c>
      <c r="F1854">
        <f t="shared" si="117"/>
        <v>0.27920644833057612</v>
      </c>
      <c r="G1854">
        <f>IF('Input and Summary Results'!$J$4="yes",IF(C1854=FALSE,FALSE,IF('Data Transformation'!E1854&lt;$R$10,E1854,$R$10)),IF(C1854=FALSE,FALSE,IF(C1854&lt;$R$10,C1854,$R$10)))</f>
        <v>0.14431146</v>
      </c>
      <c r="H1854">
        <f>IF('Input and Summary Results'!$J$4="yes",'Data Transformation'!F1854,'Data Transformation'!D1854)</f>
        <v>9.2840300000000001E-2</v>
      </c>
      <c r="I1854">
        <f t="shared" si="115"/>
        <v>93</v>
      </c>
    </row>
    <row r="1855" spans="2:9" x14ac:dyDescent="0.25">
      <c r="B1855">
        <f>IF('Input and Summary Results'!D1437=0,FALSE,'Input and Summary Results'!$B1437)</f>
        <v>93</v>
      </c>
      <c r="C1855">
        <f>IF(OR(B1855=0,'Input and Summary Results'!D1437=0,'Input and Summary Results'!D1437=""),FALSE,'Input and Summary Results'!$D1437)</f>
        <v>0.14844031999999999</v>
      </c>
      <c r="D1855">
        <f>IF(OR(B1855=0,'Input and Summary Results'!E1437=0),FALSE,'Input and Summary Results'!$E1437)</f>
        <v>4.9295039999999998E-2</v>
      </c>
      <c r="E1855">
        <f t="shared" si="116"/>
        <v>-0.82844811809255925</v>
      </c>
      <c r="F1855">
        <f t="shared" si="117"/>
        <v>0.14412558097422587</v>
      </c>
      <c r="G1855">
        <f>IF('Input and Summary Results'!$J$4="yes",IF(C1855=FALSE,FALSE,IF('Data Transformation'!E1855&lt;$R$10,E1855,$R$10)),IF(C1855=FALSE,FALSE,IF(C1855&lt;$R$10,C1855,$R$10)))</f>
        <v>0.14844031999999999</v>
      </c>
      <c r="H1855">
        <f>IF('Input and Summary Results'!$J$4="yes",'Data Transformation'!F1855,'Data Transformation'!D1855)</f>
        <v>4.9295039999999998E-2</v>
      </c>
      <c r="I1855">
        <f t="shared" si="115"/>
        <v>93</v>
      </c>
    </row>
    <row r="1856" spans="2:9" x14ac:dyDescent="0.25">
      <c r="B1856">
        <f>IF('Input and Summary Results'!D1438=0,FALSE,'Input and Summary Results'!$B1438)</f>
        <v>93</v>
      </c>
      <c r="C1856">
        <f>IF(OR(B1856=0,'Input and Summary Results'!D1438=0,'Input and Summary Results'!D1438=""),FALSE,'Input and Summary Results'!$D1438)</f>
        <v>0.14864638999999999</v>
      </c>
      <c r="D1856">
        <f>IF(OR(B1856=0,'Input and Summary Results'!E1438=0),FALSE,'Input and Summary Results'!$E1438)</f>
        <v>7.3942160000000007E-2</v>
      </c>
      <c r="E1856">
        <f t="shared" si="116"/>
        <v>-0.8278456335301313</v>
      </c>
      <c r="F1856">
        <f t="shared" si="117"/>
        <v>0.21588749945424174</v>
      </c>
      <c r="G1856">
        <f>IF('Input and Summary Results'!$J$4="yes",IF(C1856=FALSE,FALSE,IF('Data Transformation'!E1856&lt;$R$10,E1856,$R$10)),IF(C1856=FALSE,FALSE,IF(C1856&lt;$R$10,C1856,$R$10)))</f>
        <v>0.14864638999999999</v>
      </c>
      <c r="H1856">
        <f>IF('Input and Summary Results'!$J$4="yes",'Data Transformation'!F1856,'Data Transformation'!D1856)</f>
        <v>7.3942160000000007E-2</v>
      </c>
      <c r="I1856">
        <f t="shared" si="115"/>
        <v>93</v>
      </c>
    </row>
    <row r="1857" spans="2:9" x14ac:dyDescent="0.25">
      <c r="B1857">
        <f>IF('Input and Summary Results'!D1439=0,FALSE,'Input and Summary Results'!$B1439)</f>
        <v>93</v>
      </c>
      <c r="C1857">
        <f>IF(OR(B1857=0,'Input and Summary Results'!D1439=0,'Input and Summary Results'!D1439=""),FALSE,'Input and Summary Results'!$D1439)</f>
        <v>0.17611168999999999</v>
      </c>
      <c r="D1857">
        <f>IF(OR(B1857=0,'Input and Summary Results'!E1439=0),FALSE,'Input and Summary Results'!$E1439)</f>
        <v>0.1115425</v>
      </c>
      <c r="E1857">
        <f t="shared" si="116"/>
        <v>-0.7542118153331685</v>
      </c>
      <c r="F1857">
        <f t="shared" si="117"/>
        <v>0.27487922579131463</v>
      </c>
      <c r="G1857">
        <f>IF('Input and Summary Results'!$J$4="yes",IF(C1857=FALSE,FALSE,IF('Data Transformation'!E1857&lt;$R$10,E1857,$R$10)),IF(C1857=FALSE,FALSE,IF(C1857&lt;$R$10,C1857,$R$10)))</f>
        <v>0.17611168999999999</v>
      </c>
      <c r="H1857">
        <f>IF('Input and Summary Results'!$J$4="yes",'Data Transformation'!F1857,'Data Transformation'!D1857)</f>
        <v>0.1115425</v>
      </c>
      <c r="I1857">
        <f t="shared" si="115"/>
        <v>93</v>
      </c>
    </row>
    <row r="1858" spans="2:9" x14ac:dyDescent="0.25">
      <c r="B1858">
        <f>IF('Input and Summary Results'!D1440=0,FALSE,'Input and Summary Results'!$B1440)</f>
        <v>93</v>
      </c>
      <c r="C1858">
        <f>IF(OR(B1858=0,'Input and Summary Results'!D1440=0,'Input and Summary Results'!D1440=""),FALSE,'Input and Summary Results'!$D1440)</f>
        <v>0.17997608000000001</v>
      </c>
      <c r="D1858">
        <f>IF(OR(B1858=0,'Input and Summary Results'!E1440=0),FALSE,'Input and Summary Results'!$E1440)</f>
        <v>9.3564480000000005E-2</v>
      </c>
      <c r="E1858">
        <f t="shared" si="116"/>
        <v>-0.74478521164288669</v>
      </c>
      <c r="F1858">
        <f t="shared" si="117"/>
        <v>0.22562434030122228</v>
      </c>
      <c r="G1858">
        <f>IF('Input and Summary Results'!$J$4="yes",IF(C1858=FALSE,FALSE,IF('Data Transformation'!E1858&lt;$R$10,E1858,$R$10)),IF(C1858=FALSE,FALSE,IF(C1858&lt;$R$10,C1858,$R$10)))</f>
        <v>0.17997608000000001</v>
      </c>
      <c r="H1858">
        <f>IF('Input and Summary Results'!$J$4="yes",'Data Transformation'!F1858,'Data Transformation'!D1858)</f>
        <v>9.3564480000000005E-2</v>
      </c>
      <c r="I1858">
        <f t="shared" si="115"/>
        <v>93</v>
      </c>
    </row>
    <row r="1859" spans="2:9" x14ac:dyDescent="0.25">
      <c r="B1859">
        <f>IF('Input and Summary Results'!D1441=0,FALSE,'Input and Summary Results'!$B1441)</f>
        <v>93</v>
      </c>
      <c r="C1859">
        <f>IF(OR(B1859=0,'Input and Summary Results'!D1441=0,'Input and Summary Results'!D1441=""),FALSE,'Input and Summary Results'!$D1441)</f>
        <v>0.18860853</v>
      </c>
      <c r="D1859">
        <f>IF(OR(B1859=0,'Input and Summary Results'!E1441=0),FALSE,'Input and Summary Results'!$E1441)</f>
        <v>8.2174059999999993E-2</v>
      </c>
      <c r="E1859">
        <f t="shared" si="116"/>
        <v>-0.72443866977388194</v>
      </c>
      <c r="F1859">
        <f t="shared" si="117"/>
        <v>0.18908764115811727</v>
      </c>
      <c r="G1859">
        <f>IF('Input and Summary Results'!$J$4="yes",IF(C1859=FALSE,FALSE,IF('Data Transformation'!E1859&lt;$R$10,E1859,$R$10)),IF(C1859=FALSE,FALSE,IF(C1859&lt;$R$10,C1859,$R$10)))</f>
        <v>0.18860853</v>
      </c>
      <c r="H1859">
        <f>IF('Input and Summary Results'!$J$4="yes",'Data Transformation'!F1859,'Data Transformation'!D1859)</f>
        <v>8.2174059999999993E-2</v>
      </c>
      <c r="I1859">
        <f t="shared" si="115"/>
        <v>93</v>
      </c>
    </row>
    <row r="1860" spans="2:9" x14ac:dyDescent="0.25">
      <c r="B1860">
        <f>IF('Input and Summary Results'!D1442=0,FALSE,'Input and Summary Results'!$B1442)</f>
        <v>93</v>
      </c>
      <c r="C1860">
        <f>IF(OR(B1860=0,'Input and Summary Results'!D1442=0,'Input and Summary Results'!D1442=""),FALSE,'Input and Summary Results'!$D1442)</f>
        <v>0.19978483999999999</v>
      </c>
      <c r="D1860">
        <f>IF(OR(B1860=0,'Input and Summary Results'!E1442=0),FALSE,'Input and Summary Results'!$E1442)</f>
        <v>0.10892937</v>
      </c>
      <c r="E1860">
        <f t="shared" si="116"/>
        <v>-0.6994374698344511</v>
      </c>
      <c r="F1860">
        <f t="shared" si="117"/>
        <v>0.23663130085345813</v>
      </c>
      <c r="G1860">
        <f>IF('Input and Summary Results'!$J$4="yes",IF(C1860=FALSE,FALSE,IF('Data Transformation'!E1860&lt;$R$10,E1860,$R$10)),IF(C1860=FALSE,FALSE,IF(C1860&lt;$R$10,C1860,$R$10)))</f>
        <v>0.19978483999999999</v>
      </c>
      <c r="H1860">
        <f>IF('Input and Summary Results'!$J$4="yes",'Data Transformation'!F1860,'Data Transformation'!D1860)</f>
        <v>0.10892937</v>
      </c>
      <c r="I1860">
        <f t="shared" si="115"/>
        <v>93</v>
      </c>
    </row>
    <row r="1861" spans="2:9" x14ac:dyDescent="0.25">
      <c r="B1861">
        <f>IF('Input and Summary Results'!D1443=0,FALSE,'Input and Summary Results'!$B1443)</f>
        <v>93</v>
      </c>
      <c r="C1861">
        <f>IF(OR(B1861=0,'Input and Summary Results'!D1443=0,'Input and Summary Results'!D1443=""),FALSE,'Input and Summary Results'!$D1443)</f>
        <v>0.20922186000000001</v>
      </c>
      <c r="D1861">
        <f>IF(OR(B1861=0,'Input and Summary Results'!E1443=0),FALSE,'Input and Summary Results'!$E1443)</f>
        <v>8.7589760000000003E-2</v>
      </c>
      <c r="E1861">
        <f t="shared" si="116"/>
        <v>-0.67939294130860617</v>
      </c>
      <c r="F1861">
        <f t="shared" si="117"/>
        <v>0.18169208437397508</v>
      </c>
      <c r="G1861">
        <f>IF('Input and Summary Results'!$J$4="yes",IF(C1861=FALSE,FALSE,IF('Data Transformation'!E1861&lt;$R$10,E1861,$R$10)),IF(C1861=FALSE,FALSE,IF(C1861&lt;$R$10,C1861,$R$10)))</f>
        <v>0.20922186000000001</v>
      </c>
      <c r="H1861">
        <f>IF('Input and Summary Results'!$J$4="yes",'Data Transformation'!F1861,'Data Transformation'!D1861)</f>
        <v>8.7589760000000003E-2</v>
      </c>
      <c r="I1861">
        <f t="shared" ref="I1861:I1924" si="118">IF(G1861=FALSE,"",B1861)</f>
        <v>93</v>
      </c>
    </row>
    <row r="1862" spans="2:9" x14ac:dyDescent="0.25">
      <c r="B1862">
        <f>IF('Input and Summary Results'!D1444=0,FALSE,'Input and Summary Results'!$B1444)</f>
        <v>93</v>
      </c>
      <c r="C1862">
        <f>IF(OR(B1862=0,'Input and Summary Results'!D1444=0,'Input and Summary Results'!D1444=""),FALSE,'Input and Summary Results'!$D1444)</f>
        <v>0.23328029</v>
      </c>
      <c r="D1862">
        <f>IF(OR(B1862=0,'Input and Summary Results'!E1444=0),FALSE,'Input and Summary Results'!$E1444)</f>
        <v>8.1214259999999996E-2</v>
      </c>
      <c r="E1862">
        <f t="shared" si="116"/>
        <v>-0.63212195347305278</v>
      </c>
      <c r="F1862">
        <f t="shared" si="117"/>
        <v>0.15109287132659172</v>
      </c>
      <c r="G1862">
        <f>IF('Input and Summary Results'!$J$4="yes",IF(C1862=FALSE,FALSE,IF('Data Transformation'!E1862&lt;$R$10,E1862,$R$10)),IF(C1862=FALSE,FALSE,IF(C1862&lt;$R$10,C1862,$R$10)))</f>
        <v>0.23328029</v>
      </c>
      <c r="H1862">
        <f>IF('Input and Summary Results'!$J$4="yes",'Data Transformation'!F1862,'Data Transformation'!D1862)</f>
        <v>8.1214259999999996E-2</v>
      </c>
      <c r="I1862">
        <f t="shared" si="118"/>
        <v>93</v>
      </c>
    </row>
    <row r="1863" spans="2:9" x14ac:dyDescent="0.25">
      <c r="B1863">
        <f>IF('Input and Summary Results'!D1445=0,FALSE,'Input and Summary Results'!$B1445)</f>
        <v>93</v>
      </c>
      <c r="C1863">
        <f>IF(OR(B1863=0,'Input and Summary Results'!D1445=0,'Input and Summary Results'!D1445=""),FALSE,'Input and Summary Results'!$D1445)</f>
        <v>0.24584568000000001</v>
      </c>
      <c r="D1863">
        <f>IF(OR(B1863=0,'Input and Summary Results'!E1445=0),FALSE,'Input and Summary Results'!$E1445)</f>
        <v>6.0518950000000002E-2</v>
      </c>
      <c r="E1863">
        <f t="shared" si="116"/>
        <v>-0.60933741872889635</v>
      </c>
      <c r="F1863">
        <f t="shared" si="117"/>
        <v>0.1068362246593066</v>
      </c>
      <c r="G1863">
        <f>IF('Input and Summary Results'!$J$4="yes",IF(C1863=FALSE,FALSE,IF('Data Transformation'!E1863&lt;$R$10,E1863,$R$10)),IF(C1863=FALSE,FALSE,IF(C1863&lt;$R$10,C1863,$R$10)))</f>
        <v>0.24584568000000001</v>
      </c>
      <c r="H1863">
        <f>IF('Input and Summary Results'!$J$4="yes",'Data Transformation'!F1863,'Data Transformation'!D1863)</f>
        <v>6.0518950000000002E-2</v>
      </c>
      <c r="I1863">
        <f t="shared" si="118"/>
        <v>93</v>
      </c>
    </row>
    <row r="1864" spans="2:9" x14ac:dyDescent="0.25">
      <c r="B1864">
        <f>IF('Input and Summary Results'!D1446=0,FALSE,'Input and Summary Results'!$B1446)</f>
        <v>93</v>
      </c>
      <c r="C1864">
        <f>IF(OR(B1864=0,'Input and Summary Results'!D1446=0,'Input and Summary Results'!D1446=""),FALSE,'Input and Summary Results'!$D1446)</f>
        <v>0.35674285</v>
      </c>
      <c r="D1864">
        <f>IF(OR(B1864=0,'Input and Summary Results'!E1446=0),FALSE,'Input and Summary Results'!$E1446)</f>
        <v>7.6204460000000002E-2</v>
      </c>
      <c r="E1864">
        <f t="shared" si="116"/>
        <v>-0.44764472245063391</v>
      </c>
      <c r="F1864">
        <f t="shared" si="117"/>
        <v>9.2707494039474106E-2</v>
      </c>
      <c r="G1864">
        <f>IF('Input and Summary Results'!$J$4="yes",IF(C1864=FALSE,FALSE,IF('Data Transformation'!E1864&lt;$R$10,E1864,$R$10)),IF(C1864=FALSE,FALSE,IF(C1864&lt;$R$10,C1864,$R$10)))</f>
        <v>0.35674285</v>
      </c>
      <c r="H1864">
        <f>IF('Input and Summary Results'!$J$4="yes",'Data Transformation'!F1864,'Data Transformation'!D1864)</f>
        <v>7.6204460000000002E-2</v>
      </c>
      <c r="I1864">
        <f t="shared" si="118"/>
        <v>93</v>
      </c>
    </row>
    <row r="1865" spans="2:9" x14ac:dyDescent="0.25">
      <c r="B1865">
        <f>IF('Input and Summary Results'!D1447=0,FALSE,'Input and Summary Results'!$B1447)</f>
        <v>94</v>
      </c>
      <c r="C1865">
        <f>IF(OR(B1865=0,'Input and Summary Results'!D1447=0,'Input and Summary Results'!D1447=""),FALSE,'Input and Summary Results'!$D1447)</f>
        <v>0.24509597999999999</v>
      </c>
      <c r="D1865">
        <f>IF(OR(B1865=0,'Input and Summary Results'!E1447=0),FALSE,'Input and Summary Results'!$E1447)</f>
        <v>8.4445839999999994E-2</v>
      </c>
      <c r="E1865">
        <f t="shared" si="116"/>
        <v>-0.61066381187372698</v>
      </c>
      <c r="F1865">
        <f t="shared" si="117"/>
        <v>0.1495311941060804</v>
      </c>
      <c r="G1865">
        <f>IF('Input and Summary Results'!$J$4="yes",IF(C1865=FALSE,FALSE,IF('Data Transformation'!E1865&lt;$R$10,E1865,$R$10)),IF(C1865=FALSE,FALSE,IF(C1865&lt;$R$10,C1865,$R$10)))</f>
        <v>0.24509597999999999</v>
      </c>
      <c r="H1865">
        <f>IF('Input and Summary Results'!$J$4="yes",'Data Transformation'!F1865,'Data Transformation'!D1865)</f>
        <v>8.4445839999999994E-2</v>
      </c>
      <c r="I1865">
        <f t="shared" si="118"/>
        <v>94</v>
      </c>
    </row>
    <row r="1866" spans="2:9" x14ac:dyDescent="0.25">
      <c r="B1866">
        <f>IF('Input and Summary Results'!D1448=0,FALSE,'Input and Summary Results'!$B1448)</f>
        <v>94</v>
      </c>
      <c r="C1866">
        <f>IF(OR(B1866=0,'Input and Summary Results'!D1448=0,'Input and Summary Results'!D1448=""),FALSE,'Input and Summary Results'!$D1448)</f>
        <v>0.73532169000000003</v>
      </c>
      <c r="D1866">
        <f>IF(OR(B1866=0,'Input and Summary Results'!E1448=0),FALSE,'Input and Summary Results'!$E1448)</f>
        <v>4.9251089999999997E-2</v>
      </c>
      <c r="E1866">
        <f t="shared" si="116"/>
        <v>-0.13352262332734691</v>
      </c>
      <c r="F1866">
        <f t="shared" si="117"/>
        <v>2.9068873325360494E-2</v>
      </c>
      <c r="G1866">
        <f>IF('Input and Summary Results'!$J$4="yes",IF(C1866=FALSE,FALSE,IF('Data Transformation'!E1866&lt;$R$10,E1866,$R$10)),IF(C1866=FALSE,FALSE,IF(C1866&lt;$R$10,C1866,$R$10)))</f>
        <v>0.73532169000000003</v>
      </c>
      <c r="H1866">
        <f>IF('Input and Summary Results'!$J$4="yes",'Data Transformation'!F1866,'Data Transformation'!D1866)</f>
        <v>4.9251089999999997E-2</v>
      </c>
      <c r="I1866">
        <f t="shared" si="118"/>
        <v>94</v>
      </c>
    </row>
    <row r="1867" spans="2:9" x14ac:dyDescent="0.25">
      <c r="B1867">
        <f>IF('Input and Summary Results'!D1449=0,FALSE,'Input and Summary Results'!$B1449)</f>
        <v>94</v>
      </c>
      <c r="C1867">
        <f>IF(OR(B1867=0,'Input and Summary Results'!D1449=0,'Input and Summary Results'!D1449=""),FALSE,'Input and Summary Results'!$D1449)</f>
        <v>0.78639601000000003</v>
      </c>
      <c r="D1867">
        <f>IF(OR(B1867=0,'Input and Summary Results'!E1449=0),FALSE,'Input and Summary Results'!$E1449)</f>
        <v>5.9882190000000002E-2</v>
      </c>
      <c r="E1867">
        <f t="shared" si="116"/>
        <v>-0.10435869868479514</v>
      </c>
      <c r="F1867">
        <f t="shared" si="117"/>
        <v>3.3048070093844958E-2</v>
      </c>
      <c r="G1867">
        <f>IF('Input and Summary Results'!$J$4="yes",IF(C1867=FALSE,FALSE,IF('Data Transformation'!E1867&lt;$R$10,E1867,$R$10)),IF(C1867=FALSE,FALSE,IF(C1867&lt;$R$10,C1867,$R$10)))</f>
        <v>0.78639601000000003</v>
      </c>
      <c r="H1867">
        <f>IF('Input and Summary Results'!$J$4="yes",'Data Transformation'!F1867,'Data Transformation'!D1867)</f>
        <v>5.9882190000000002E-2</v>
      </c>
      <c r="I1867">
        <f t="shared" si="118"/>
        <v>94</v>
      </c>
    </row>
    <row r="1868" spans="2:9" x14ac:dyDescent="0.25">
      <c r="B1868">
        <f>IF('Input and Summary Results'!D1450=0,FALSE,'Input and Summary Results'!$B1450)</f>
        <v>94</v>
      </c>
      <c r="C1868">
        <f>IF(OR(B1868=0,'Input and Summary Results'!D1450=0,'Input and Summary Results'!D1450=""),FALSE,'Input and Summary Results'!$D1450)</f>
        <v>0.79342237999999998</v>
      </c>
      <c r="D1868">
        <f>IF(OR(B1868=0,'Input and Summary Results'!E1450=0),FALSE,'Input and Summary Results'!$E1450)</f>
        <v>4.442372E-2</v>
      </c>
      <c r="E1868">
        <f t="shared" si="116"/>
        <v>-0.10049555358026382</v>
      </c>
      <c r="F1868">
        <f t="shared" si="117"/>
        <v>2.429966051625617E-2</v>
      </c>
      <c r="G1868">
        <f>IF('Input and Summary Results'!$J$4="yes",IF(C1868=FALSE,FALSE,IF('Data Transformation'!E1868&lt;$R$10,E1868,$R$10)),IF(C1868=FALSE,FALSE,IF(C1868&lt;$R$10,C1868,$R$10)))</f>
        <v>0.79342237999999998</v>
      </c>
      <c r="H1868">
        <f>IF('Input and Summary Results'!$J$4="yes",'Data Transformation'!F1868,'Data Transformation'!D1868)</f>
        <v>4.442372E-2</v>
      </c>
      <c r="I1868">
        <f t="shared" si="118"/>
        <v>94</v>
      </c>
    </row>
    <row r="1869" spans="2:9" x14ac:dyDescent="0.25">
      <c r="B1869">
        <f>IF('Input and Summary Results'!D1451=0,FALSE,'Input and Summary Results'!$B1451)</f>
        <v>94</v>
      </c>
      <c r="C1869">
        <f>IF(OR(B1869=0,'Input and Summary Results'!D1451=0,'Input and Summary Results'!D1451=""),FALSE,'Input and Summary Results'!$D1451)</f>
        <v>0.87832060000000001</v>
      </c>
      <c r="D1869">
        <f>IF(OR(B1869=0,'Input and Summary Results'!E1451=0),FALSE,'Input and Summary Results'!$E1451)</f>
        <v>5.8786409999999997E-2</v>
      </c>
      <c r="E1869">
        <f t="shared" si="116"/>
        <v>-5.6346931250590045E-2</v>
      </c>
      <c r="F1869">
        <f t="shared" si="117"/>
        <v>2.9047823699000115E-2</v>
      </c>
      <c r="G1869">
        <f>IF('Input and Summary Results'!$J$4="yes",IF(C1869=FALSE,FALSE,IF('Data Transformation'!E1869&lt;$R$10,E1869,$R$10)),IF(C1869=FALSE,FALSE,IF(C1869&lt;$R$10,C1869,$R$10)))</f>
        <v>0.87832060000000001</v>
      </c>
      <c r="H1869">
        <f>IF('Input and Summary Results'!$J$4="yes",'Data Transformation'!F1869,'Data Transformation'!D1869)</f>
        <v>5.8786409999999997E-2</v>
      </c>
      <c r="I1869">
        <f t="shared" si="118"/>
        <v>94</v>
      </c>
    </row>
    <row r="1870" spans="2:9" x14ac:dyDescent="0.25">
      <c r="B1870">
        <f>IF('Input and Summary Results'!D1452=0,FALSE,'Input and Summary Results'!$B1452)</f>
        <v>94</v>
      </c>
      <c r="C1870">
        <f>IF(OR(B1870=0,'Input and Summary Results'!D1452=0,'Input and Summary Results'!D1452=""),FALSE,'Input and Summary Results'!$D1452)</f>
        <v>0.99436247</v>
      </c>
      <c r="D1870">
        <f>IF(OR(B1870=0,'Input and Summary Results'!E1452=0),FALSE,'Input and Summary Results'!$E1452)</f>
        <v>9.0386900000000006E-2</v>
      </c>
      <c r="E1870">
        <f t="shared" si="116"/>
        <v>-2.4552755364519469E-3</v>
      </c>
      <c r="F1870">
        <f t="shared" si="117"/>
        <v>3.9450316945288576E-2</v>
      </c>
      <c r="G1870">
        <f>IF('Input and Summary Results'!$J$4="yes",IF(C1870=FALSE,FALSE,IF('Data Transformation'!E1870&lt;$R$10,E1870,$R$10)),IF(C1870=FALSE,FALSE,IF(C1870&lt;$R$10,C1870,$R$10)))</f>
        <v>0.99436247</v>
      </c>
      <c r="H1870">
        <f>IF('Input and Summary Results'!$J$4="yes",'Data Transformation'!F1870,'Data Transformation'!D1870)</f>
        <v>9.0386900000000006E-2</v>
      </c>
      <c r="I1870">
        <f t="shared" si="118"/>
        <v>94</v>
      </c>
    </row>
    <row r="1871" spans="2:9" x14ac:dyDescent="0.25">
      <c r="B1871">
        <f>IF('Input and Summary Results'!D1453=0,FALSE,'Input and Summary Results'!$B1453)</f>
        <v>94</v>
      </c>
      <c r="C1871">
        <f>IF(OR(B1871=0,'Input and Summary Results'!D1453=0,'Input and Summary Results'!D1453=""),FALSE,'Input and Summary Results'!$D1453)</f>
        <v>1.02838805</v>
      </c>
      <c r="D1871">
        <f>IF(OR(B1871=0,'Input and Summary Results'!E1453=0),FALSE,'Input and Summary Results'!$E1453)</f>
        <v>7.1226310000000001E-2</v>
      </c>
      <c r="E1871">
        <f t="shared" si="116"/>
        <v>1.215702144300132E-2</v>
      </c>
      <c r="F1871">
        <f t="shared" si="117"/>
        <v>3.0058904846278604E-2</v>
      </c>
      <c r="G1871">
        <f>IF('Input and Summary Results'!$J$4="yes",IF(C1871=FALSE,FALSE,IF('Data Transformation'!E1871&lt;$R$10,E1871,$R$10)),IF(C1871=FALSE,FALSE,IF(C1871&lt;$R$10,C1871,$R$10)))</f>
        <v>1.02838805</v>
      </c>
      <c r="H1871">
        <f>IF('Input and Summary Results'!$J$4="yes",'Data Transformation'!F1871,'Data Transformation'!D1871)</f>
        <v>7.1226310000000001E-2</v>
      </c>
      <c r="I1871">
        <f t="shared" si="118"/>
        <v>94</v>
      </c>
    </row>
    <row r="1872" spans="2:9" x14ac:dyDescent="0.25">
      <c r="B1872">
        <f>IF('Input and Summary Results'!D1454=0,FALSE,'Input and Summary Results'!$B1454)</f>
        <v>94</v>
      </c>
      <c r="C1872">
        <f>IF(OR(B1872=0,'Input and Summary Results'!D1454=0,'Input and Summary Results'!D1454=""),FALSE,'Input and Summary Results'!$D1454)</f>
        <v>1.0330884300000001</v>
      </c>
      <c r="D1872">
        <f>IF(OR(B1872=0,'Input and Summary Results'!E1454=0),FALSE,'Input and Summary Results'!$E1454)</f>
        <v>0.10175027</v>
      </c>
      <c r="E1872">
        <f t="shared" si="116"/>
        <v>1.4137497722246312E-2</v>
      </c>
      <c r="F1872">
        <f t="shared" si="117"/>
        <v>4.2745244160753981E-2</v>
      </c>
      <c r="G1872">
        <f>IF('Input and Summary Results'!$J$4="yes",IF(C1872=FALSE,FALSE,IF('Data Transformation'!E1872&lt;$R$10,E1872,$R$10)),IF(C1872=FALSE,FALSE,IF(C1872&lt;$R$10,C1872,$R$10)))</f>
        <v>1.0330884300000001</v>
      </c>
      <c r="H1872">
        <f>IF('Input and Summary Results'!$J$4="yes",'Data Transformation'!F1872,'Data Transformation'!D1872)</f>
        <v>0.10175027</v>
      </c>
      <c r="I1872">
        <f t="shared" si="118"/>
        <v>94</v>
      </c>
    </row>
    <row r="1873" spans="2:9" x14ac:dyDescent="0.25">
      <c r="B1873">
        <f>IF('Input and Summary Results'!D1455=0,FALSE,'Input and Summary Results'!$B1455)</f>
        <v>94</v>
      </c>
      <c r="C1873">
        <f>IF(OR(B1873=0,'Input and Summary Results'!D1455=0,'Input and Summary Results'!D1455=""),FALSE,'Input and Summary Results'!$D1455)</f>
        <v>1.0496944399999999</v>
      </c>
      <c r="D1873">
        <f>IF(OR(B1873=0,'Input and Summary Results'!E1455=0),FALSE,'Input and Summary Results'!$E1455)</f>
        <v>5.300796E-2</v>
      </c>
      <c r="E1873">
        <f t="shared" si="116"/>
        <v>2.1062896846548666E-2</v>
      </c>
      <c r="F1873">
        <f t="shared" si="117"/>
        <v>2.1916334662113672E-2</v>
      </c>
      <c r="G1873">
        <f>IF('Input and Summary Results'!$J$4="yes",IF(C1873=FALSE,FALSE,IF('Data Transformation'!E1873&lt;$R$10,E1873,$R$10)),IF(C1873=FALSE,FALSE,IF(C1873&lt;$R$10,C1873,$R$10)))</f>
        <v>1.0496944399999999</v>
      </c>
      <c r="H1873">
        <f>IF('Input and Summary Results'!$J$4="yes",'Data Transformation'!F1873,'Data Transformation'!D1873)</f>
        <v>5.300796E-2</v>
      </c>
      <c r="I1873">
        <f t="shared" si="118"/>
        <v>94</v>
      </c>
    </row>
    <row r="1874" spans="2:9" x14ac:dyDescent="0.25">
      <c r="B1874">
        <f>IF('Input and Summary Results'!D1456=0,FALSE,'Input and Summary Results'!$B1456)</f>
        <v>94</v>
      </c>
      <c r="C1874">
        <f>IF(OR(B1874=0,'Input and Summary Results'!D1456=0,'Input and Summary Results'!D1456=""),FALSE,'Input and Summary Results'!$D1456)</f>
        <v>1.0679713200000001</v>
      </c>
      <c r="D1874">
        <f>IF(OR(B1874=0,'Input and Summary Results'!E1456=0),FALSE,'Input and Summary Results'!$E1456)</f>
        <v>4.0686130000000001E-2</v>
      </c>
      <c r="E1874">
        <f t="shared" si="116"/>
        <v>2.8559590021203889E-2</v>
      </c>
      <c r="F1874">
        <f t="shared" si="117"/>
        <v>1.6533946267396019E-2</v>
      </c>
      <c r="G1874">
        <f>IF('Input and Summary Results'!$J$4="yes",IF(C1874=FALSE,FALSE,IF('Data Transformation'!E1874&lt;$R$10,E1874,$R$10)),IF(C1874=FALSE,FALSE,IF(C1874&lt;$R$10,C1874,$R$10)))</f>
        <v>1.0679713200000001</v>
      </c>
      <c r="H1874">
        <f>IF('Input and Summary Results'!$J$4="yes",'Data Transformation'!F1874,'Data Transformation'!D1874)</f>
        <v>4.0686130000000001E-2</v>
      </c>
      <c r="I1874">
        <f t="shared" si="118"/>
        <v>94</v>
      </c>
    </row>
    <row r="1875" spans="2:9" x14ac:dyDescent="0.25">
      <c r="B1875">
        <f>IF('Input and Summary Results'!D1457=0,FALSE,'Input and Summary Results'!$B1457)</f>
        <v>94</v>
      </c>
      <c r="C1875">
        <f>IF(OR(B1875=0,'Input and Summary Results'!D1457=0,'Input and Summary Results'!D1457=""),FALSE,'Input and Summary Results'!$D1457)</f>
        <v>1.13848492</v>
      </c>
      <c r="D1875">
        <f>IF(OR(B1875=0,'Input and Summary Results'!E1457=0),FALSE,'Input and Summary Results'!$E1457)</f>
        <v>6.4377229999999994E-2</v>
      </c>
      <c r="E1875">
        <f t="shared" si="116"/>
        <v>5.632728246617176E-2</v>
      </c>
      <c r="F1875">
        <f t="shared" si="117"/>
        <v>2.4541140009127216E-2</v>
      </c>
      <c r="G1875">
        <f>IF('Input and Summary Results'!$J$4="yes",IF(C1875=FALSE,FALSE,IF('Data Transformation'!E1875&lt;$R$10,E1875,$R$10)),IF(C1875=FALSE,FALSE,IF(C1875&lt;$R$10,C1875,$R$10)))</f>
        <v>1.13848492</v>
      </c>
      <c r="H1875">
        <f>IF('Input and Summary Results'!$J$4="yes",'Data Transformation'!F1875,'Data Transformation'!D1875)</f>
        <v>6.4377229999999994E-2</v>
      </c>
      <c r="I1875">
        <f t="shared" si="118"/>
        <v>94</v>
      </c>
    </row>
    <row r="1876" spans="2:9" x14ac:dyDescent="0.25">
      <c r="B1876">
        <f>IF('Input and Summary Results'!D1458=0,FALSE,'Input and Summary Results'!$B1458)</f>
        <v>95</v>
      </c>
      <c r="C1876">
        <f>IF(OR(B1876=0,'Input and Summary Results'!D1458=0,'Input and Summary Results'!D1458=""),FALSE,'Input and Summary Results'!$D1458)</f>
        <v>7.7231850000000005E-2</v>
      </c>
      <c r="D1876">
        <f>IF(OR(B1876=0,'Input and Summary Results'!E1458=0),FALSE,'Input and Summary Results'!$E1458)</f>
        <v>7.5900780000000001E-2</v>
      </c>
      <c r="E1876">
        <f t="shared" si="116"/>
        <v>-1.1122035620129991</v>
      </c>
      <c r="F1876">
        <f t="shared" si="117"/>
        <v>0.42652012764163999</v>
      </c>
      <c r="G1876">
        <f>IF('Input and Summary Results'!$J$4="yes",IF(C1876=FALSE,FALSE,IF('Data Transformation'!E1876&lt;$R$10,E1876,$R$10)),IF(C1876=FALSE,FALSE,IF(C1876&lt;$R$10,C1876,$R$10)))</f>
        <v>7.7231850000000005E-2</v>
      </c>
      <c r="H1876">
        <f>IF('Input and Summary Results'!$J$4="yes",'Data Transformation'!F1876,'Data Transformation'!D1876)</f>
        <v>7.5900780000000001E-2</v>
      </c>
      <c r="I1876">
        <f t="shared" si="118"/>
        <v>95</v>
      </c>
    </row>
    <row r="1877" spans="2:9" x14ac:dyDescent="0.25">
      <c r="B1877">
        <f>IF('Input and Summary Results'!D1459=0,FALSE,'Input and Summary Results'!$B1459)</f>
        <v>95</v>
      </c>
      <c r="C1877">
        <f>IF(OR(B1877=0,'Input and Summary Results'!D1459=0,'Input and Summary Results'!D1459=""),FALSE,'Input and Summary Results'!$D1459)</f>
        <v>9.9919530000000006E-2</v>
      </c>
      <c r="D1877">
        <f>IF(OR(B1877=0,'Input and Summary Results'!E1459=0),FALSE,'Input and Summary Results'!$E1459)</f>
        <v>8.0740129999999993E-2</v>
      </c>
      <c r="E1877">
        <f t="shared" si="116"/>
        <v>-1.000349617457045</v>
      </c>
      <c r="F1877">
        <f t="shared" si="117"/>
        <v>0.35069436795789571</v>
      </c>
      <c r="G1877">
        <f>IF('Input and Summary Results'!$J$4="yes",IF(C1877=FALSE,FALSE,IF('Data Transformation'!E1877&lt;$R$10,E1877,$R$10)),IF(C1877=FALSE,FALSE,IF(C1877&lt;$R$10,C1877,$R$10)))</f>
        <v>9.9919530000000006E-2</v>
      </c>
      <c r="H1877">
        <f>IF('Input and Summary Results'!$J$4="yes",'Data Transformation'!F1877,'Data Transformation'!D1877)</f>
        <v>8.0740129999999993E-2</v>
      </c>
      <c r="I1877">
        <f t="shared" si="118"/>
        <v>95</v>
      </c>
    </row>
    <row r="1878" spans="2:9" x14ac:dyDescent="0.25">
      <c r="B1878">
        <f>IF('Input and Summary Results'!D1460=0,FALSE,'Input and Summary Results'!$B1460)</f>
        <v>95</v>
      </c>
      <c r="C1878">
        <f>IF(OR(B1878=0,'Input and Summary Results'!D1460=0,'Input and Summary Results'!D1460=""),FALSE,'Input and Summary Results'!$D1460)</f>
        <v>0.13348489999999999</v>
      </c>
      <c r="D1878">
        <f>IF(OR(B1878=0,'Input and Summary Results'!E1460=0),FALSE,'Input and Summary Results'!$E1460)</f>
        <v>7.0170060000000006E-2</v>
      </c>
      <c r="E1878">
        <f t="shared" si="116"/>
        <v>-0.87456785952471827</v>
      </c>
      <c r="F1878">
        <f t="shared" si="117"/>
        <v>0.22814420237794691</v>
      </c>
      <c r="G1878">
        <f>IF('Input and Summary Results'!$J$4="yes",IF(C1878=FALSE,FALSE,IF('Data Transformation'!E1878&lt;$R$10,E1878,$R$10)),IF(C1878=FALSE,FALSE,IF(C1878&lt;$R$10,C1878,$R$10)))</f>
        <v>0.13348489999999999</v>
      </c>
      <c r="H1878">
        <f>IF('Input and Summary Results'!$J$4="yes",'Data Transformation'!F1878,'Data Transformation'!D1878)</f>
        <v>7.0170060000000006E-2</v>
      </c>
      <c r="I1878">
        <f t="shared" si="118"/>
        <v>95</v>
      </c>
    </row>
    <row r="1879" spans="2:9" x14ac:dyDescent="0.25">
      <c r="B1879">
        <f>IF('Input and Summary Results'!D1461=0,FALSE,'Input and Summary Results'!$B1461)</f>
        <v>95</v>
      </c>
      <c r="C1879">
        <f>IF(OR(B1879=0,'Input and Summary Results'!D1461=0,'Input and Summary Results'!D1461=""),FALSE,'Input and Summary Results'!$D1461)</f>
        <v>0.1341435</v>
      </c>
      <c r="D1879">
        <f>IF(OR(B1879=0,'Input and Summary Results'!E1461=0),FALSE,'Input and Summary Results'!$E1461)</f>
        <v>5.302523E-2</v>
      </c>
      <c r="E1879">
        <f t="shared" si="116"/>
        <v>-0.87243036646967342</v>
      </c>
      <c r="F1879">
        <f t="shared" si="117"/>
        <v>0.17155471431713054</v>
      </c>
      <c r="G1879">
        <f>IF('Input and Summary Results'!$J$4="yes",IF(C1879=FALSE,FALSE,IF('Data Transformation'!E1879&lt;$R$10,E1879,$R$10)),IF(C1879=FALSE,FALSE,IF(C1879&lt;$R$10,C1879,$R$10)))</f>
        <v>0.1341435</v>
      </c>
      <c r="H1879">
        <f>IF('Input and Summary Results'!$J$4="yes",'Data Transformation'!F1879,'Data Transformation'!D1879)</f>
        <v>5.302523E-2</v>
      </c>
      <c r="I1879">
        <f t="shared" si="118"/>
        <v>95</v>
      </c>
    </row>
    <row r="1880" spans="2:9" x14ac:dyDescent="0.25">
      <c r="B1880">
        <f>IF('Input and Summary Results'!D1462=0,FALSE,'Input and Summary Results'!$B1462)</f>
        <v>95</v>
      </c>
      <c r="C1880">
        <f>IF(OR(B1880=0,'Input and Summary Results'!D1462=0,'Input and Summary Results'!D1462=""),FALSE,'Input and Summary Results'!$D1462)</f>
        <v>0.14179728</v>
      </c>
      <c r="D1880">
        <f>IF(OR(B1880=0,'Input and Summary Results'!E1462=0),FALSE,'Input and Summary Results'!$E1462)</f>
        <v>8.4569329999999998E-2</v>
      </c>
      <c r="E1880">
        <f t="shared" si="116"/>
        <v>-0.84833209984632718</v>
      </c>
      <c r="F1880">
        <f t="shared" si="117"/>
        <v>0.25884198356978355</v>
      </c>
      <c r="G1880">
        <f>IF('Input and Summary Results'!$J$4="yes",IF(C1880=FALSE,FALSE,IF('Data Transformation'!E1880&lt;$R$10,E1880,$R$10)),IF(C1880=FALSE,FALSE,IF(C1880&lt;$R$10,C1880,$R$10)))</f>
        <v>0.14179728</v>
      </c>
      <c r="H1880">
        <f>IF('Input and Summary Results'!$J$4="yes",'Data Transformation'!F1880,'Data Transformation'!D1880)</f>
        <v>8.4569329999999998E-2</v>
      </c>
      <c r="I1880">
        <f t="shared" si="118"/>
        <v>95</v>
      </c>
    </row>
    <row r="1881" spans="2:9" x14ac:dyDescent="0.25">
      <c r="B1881">
        <f>IF('Input and Summary Results'!D1463=0,FALSE,'Input and Summary Results'!$B1463)</f>
        <v>95</v>
      </c>
      <c r="C1881">
        <f>IF(OR(B1881=0,'Input and Summary Results'!D1463=0,'Input and Summary Results'!D1463=""),FALSE,'Input and Summary Results'!$D1463)</f>
        <v>0.14580657</v>
      </c>
      <c r="D1881">
        <f>IF(OR(B1881=0,'Input and Summary Results'!E1463=0),FALSE,'Input and Summary Results'!$E1463)</f>
        <v>4.6885049999999998E-2</v>
      </c>
      <c r="E1881">
        <f t="shared" si="116"/>
        <v>-0.83622290639897434</v>
      </c>
      <c r="F1881">
        <f t="shared" si="117"/>
        <v>0.13955552002903571</v>
      </c>
      <c r="G1881">
        <f>IF('Input and Summary Results'!$J$4="yes",IF(C1881=FALSE,FALSE,IF('Data Transformation'!E1881&lt;$R$10,E1881,$R$10)),IF(C1881=FALSE,FALSE,IF(C1881&lt;$R$10,C1881,$R$10)))</f>
        <v>0.14580657</v>
      </c>
      <c r="H1881">
        <f>IF('Input and Summary Results'!$J$4="yes",'Data Transformation'!F1881,'Data Transformation'!D1881)</f>
        <v>4.6885049999999998E-2</v>
      </c>
      <c r="I1881">
        <f t="shared" si="118"/>
        <v>95</v>
      </c>
    </row>
    <row r="1882" spans="2:9" x14ac:dyDescent="0.25">
      <c r="B1882">
        <f>IF('Input and Summary Results'!D1464=0,FALSE,'Input and Summary Results'!$B1464)</f>
        <v>95</v>
      </c>
      <c r="C1882">
        <f>IF(OR(B1882=0,'Input and Summary Results'!D1464=0,'Input and Summary Results'!D1464=""),FALSE,'Input and Summary Results'!$D1464)</f>
        <v>0.15347347</v>
      </c>
      <c r="D1882">
        <f>IF(OR(B1882=0,'Input and Summary Results'!E1464=0),FALSE,'Input and Summary Results'!$E1464)</f>
        <v>8.6750270000000004E-2</v>
      </c>
      <c r="E1882">
        <f t="shared" si="116"/>
        <v>-0.81396668747279555</v>
      </c>
      <c r="F1882">
        <f t="shared" si="117"/>
        <v>0.24531677807245778</v>
      </c>
      <c r="G1882">
        <f>IF('Input and Summary Results'!$J$4="yes",IF(C1882=FALSE,FALSE,IF('Data Transformation'!E1882&lt;$R$10,E1882,$R$10)),IF(C1882=FALSE,FALSE,IF(C1882&lt;$R$10,C1882,$R$10)))</f>
        <v>0.15347347</v>
      </c>
      <c r="H1882">
        <f>IF('Input and Summary Results'!$J$4="yes",'Data Transformation'!F1882,'Data Transformation'!D1882)</f>
        <v>8.6750270000000004E-2</v>
      </c>
      <c r="I1882">
        <f t="shared" si="118"/>
        <v>95</v>
      </c>
    </row>
    <row r="1883" spans="2:9" x14ac:dyDescent="0.25">
      <c r="B1883">
        <f>IF('Input and Summary Results'!D1465=0,FALSE,'Input and Summary Results'!$B1465)</f>
        <v>95</v>
      </c>
      <c r="C1883">
        <f>IF(OR(B1883=0,'Input and Summary Results'!D1465=0,'Input and Summary Results'!D1465=""),FALSE,'Input and Summary Results'!$D1465)</f>
        <v>0.15927556000000001</v>
      </c>
      <c r="D1883">
        <f>IF(OR(B1883=0,'Input and Summary Results'!E1465=0),FALSE,'Input and Summary Results'!$E1465)</f>
        <v>6.2425080000000001E-2</v>
      </c>
      <c r="E1883">
        <f t="shared" si="116"/>
        <v>-0.79785085929892785</v>
      </c>
      <c r="F1883">
        <f t="shared" si="117"/>
        <v>0.17009819158695785</v>
      </c>
      <c r="G1883">
        <f>IF('Input and Summary Results'!$J$4="yes",IF(C1883=FALSE,FALSE,IF('Data Transformation'!E1883&lt;$R$10,E1883,$R$10)),IF(C1883=FALSE,FALSE,IF(C1883&lt;$R$10,C1883,$R$10)))</f>
        <v>0.15927556000000001</v>
      </c>
      <c r="H1883">
        <f>IF('Input and Summary Results'!$J$4="yes",'Data Transformation'!F1883,'Data Transformation'!D1883)</f>
        <v>6.2425080000000001E-2</v>
      </c>
      <c r="I1883">
        <f t="shared" si="118"/>
        <v>95</v>
      </c>
    </row>
    <row r="1884" spans="2:9" x14ac:dyDescent="0.25">
      <c r="B1884">
        <f>IF('Input and Summary Results'!D1466=0,FALSE,'Input and Summary Results'!$B1466)</f>
        <v>95</v>
      </c>
      <c r="C1884">
        <f>IF(OR(B1884=0,'Input and Summary Results'!D1466=0,'Input and Summary Results'!D1466=""),FALSE,'Input and Summary Results'!$D1466)</f>
        <v>0.18184559</v>
      </c>
      <c r="D1884">
        <f>IF(OR(B1884=0,'Input and Summary Results'!E1466=0),FALSE,'Input and Summary Results'!$E1466)</f>
        <v>6.7668790000000006E-2</v>
      </c>
      <c r="E1884">
        <f t="shared" si="116"/>
        <v>-0.7402972267065393</v>
      </c>
      <c r="F1884">
        <f t="shared" si="117"/>
        <v>0.1615010562532751</v>
      </c>
      <c r="G1884">
        <f>IF('Input and Summary Results'!$J$4="yes",IF(C1884=FALSE,FALSE,IF('Data Transformation'!E1884&lt;$R$10,E1884,$R$10)),IF(C1884=FALSE,FALSE,IF(C1884&lt;$R$10,C1884,$R$10)))</f>
        <v>0.18184559</v>
      </c>
      <c r="H1884">
        <f>IF('Input and Summary Results'!$J$4="yes",'Data Transformation'!F1884,'Data Transformation'!D1884)</f>
        <v>6.7668790000000006E-2</v>
      </c>
      <c r="I1884">
        <f t="shared" si="118"/>
        <v>95</v>
      </c>
    </row>
    <row r="1885" spans="2:9" x14ac:dyDescent="0.25">
      <c r="B1885">
        <f>IF('Input and Summary Results'!D1467=0,FALSE,'Input and Summary Results'!$B1467)</f>
        <v>95</v>
      </c>
      <c r="C1885">
        <f>IF(OR(B1885=0,'Input and Summary Results'!D1467=0,'Input and Summary Results'!D1467=""),FALSE,'Input and Summary Results'!$D1467)</f>
        <v>0.18453020000000001</v>
      </c>
      <c r="D1885">
        <f>IF(OR(B1885=0,'Input and Summary Results'!E1467=0),FALSE,'Input and Summary Results'!$E1467)</f>
        <v>6.4881339999999996E-2</v>
      </c>
      <c r="E1885">
        <f t="shared" si="116"/>
        <v>-0.73393254755345583</v>
      </c>
      <c r="F1885">
        <f t="shared" si="117"/>
        <v>0.15259562694886797</v>
      </c>
      <c r="G1885">
        <f>IF('Input and Summary Results'!$J$4="yes",IF(C1885=FALSE,FALSE,IF('Data Transformation'!E1885&lt;$R$10,E1885,$R$10)),IF(C1885=FALSE,FALSE,IF(C1885&lt;$R$10,C1885,$R$10)))</f>
        <v>0.18453020000000001</v>
      </c>
      <c r="H1885">
        <f>IF('Input and Summary Results'!$J$4="yes",'Data Transformation'!F1885,'Data Transformation'!D1885)</f>
        <v>6.4881339999999996E-2</v>
      </c>
      <c r="I1885">
        <f t="shared" si="118"/>
        <v>95</v>
      </c>
    </row>
    <row r="1886" spans="2:9" x14ac:dyDescent="0.25">
      <c r="B1886">
        <f>IF('Input and Summary Results'!D1468=0,FALSE,'Input and Summary Results'!$B1468)</f>
        <v>95</v>
      </c>
      <c r="C1886">
        <f>IF(OR(B1886=0,'Input and Summary Results'!D1468=0,'Input and Summary Results'!D1468=""),FALSE,'Input and Summary Results'!$D1468)</f>
        <v>0.19395132000000001</v>
      </c>
      <c r="D1886">
        <f>IF(OR(B1886=0,'Input and Summary Results'!E1468=0),FALSE,'Input and Summary Results'!$E1468)</f>
        <v>5.4570479999999998E-2</v>
      </c>
      <c r="E1886">
        <f t="shared" si="116"/>
        <v>-0.71230726031880831</v>
      </c>
      <c r="F1886">
        <f t="shared" si="117"/>
        <v>0.12211099321211114</v>
      </c>
      <c r="G1886">
        <f>IF('Input and Summary Results'!$J$4="yes",IF(C1886=FALSE,FALSE,IF('Data Transformation'!E1886&lt;$R$10,E1886,$R$10)),IF(C1886=FALSE,FALSE,IF(C1886&lt;$R$10,C1886,$R$10)))</f>
        <v>0.19395132000000001</v>
      </c>
      <c r="H1886">
        <f>IF('Input and Summary Results'!$J$4="yes",'Data Transformation'!F1886,'Data Transformation'!D1886)</f>
        <v>5.4570479999999998E-2</v>
      </c>
      <c r="I1886">
        <f t="shared" si="118"/>
        <v>95</v>
      </c>
    </row>
    <row r="1887" spans="2:9" x14ac:dyDescent="0.25">
      <c r="B1887">
        <f>IF('Input and Summary Results'!D1469=0,FALSE,'Input and Summary Results'!$B1469)</f>
        <v>95</v>
      </c>
      <c r="C1887">
        <f>IF(OR(B1887=0,'Input and Summary Results'!D1469=0,'Input and Summary Results'!D1469=""),FALSE,'Input and Summary Results'!$D1469)</f>
        <v>0.19525099000000001</v>
      </c>
      <c r="D1887">
        <f>IF(OR(B1887=0,'Input and Summary Results'!E1469=0),FALSE,'Input and Summary Results'!$E1469)</f>
        <v>5.6827040000000002E-2</v>
      </c>
      <c r="E1887">
        <f t="shared" si="116"/>
        <v>-0.70940675539971676</v>
      </c>
      <c r="F1887">
        <f t="shared" si="117"/>
        <v>0.12631400926571487</v>
      </c>
      <c r="G1887">
        <f>IF('Input and Summary Results'!$J$4="yes",IF(C1887=FALSE,FALSE,IF('Data Transformation'!E1887&lt;$R$10,E1887,$R$10)),IF(C1887=FALSE,FALSE,IF(C1887&lt;$R$10,C1887,$R$10)))</f>
        <v>0.19525099000000001</v>
      </c>
      <c r="H1887">
        <f>IF('Input and Summary Results'!$J$4="yes",'Data Transformation'!F1887,'Data Transformation'!D1887)</f>
        <v>5.6827040000000002E-2</v>
      </c>
      <c r="I1887">
        <f t="shared" si="118"/>
        <v>95</v>
      </c>
    </row>
    <row r="1888" spans="2:9" x14ac:dyDescent="0.25">
      <c r="B1888">
        <f>IF('Input and Summary Results'!D1470=0,FALSE,'Input and Summary Results'!$B1470)</f>
        <v>95</v>
      </c>
      <c r="C1888">
        <f>IF(OR(B1888=0,'Input and Summary Results'!D1470=0,'Input and Summary Results'!D1470=""),FALSE,'Input and Summary Results'!$D1470)</f>
        <v>0.23483682</v>
      </c>
      <c r="D1888">
        <f>IF(OR(B1888=0,'Input and Summary Results'!E1470=0),FALSE,'Input and Summary Results'!$E1470)</f>
        <v>0.10190831</v>
      </c>
      <c r="E1888">
        <f t="shared" si="116"/>
        <v>-0.62923380917413496</v>
      </c>
      <c r="F1888">
        <f t="shared" si="117"/>
        <v>0.18833591146396891</v>
      </c>
      <c r="G1888">
        <f>IF('Input and Summary Results'!$J$4="yes",IF(C1888=FALSE,FALSE,IF('Data Transformation'!E1888&lt;$R$10,E1888,$R$10)),IF(C1888=FALSE,FALSE,IF(C1888&lt;$R$10,C1888,$R$10)))</f>
        <v>0.23483682</v>
      </c>
      <c r="H1888">
        <f>IF('Input and Summary Results'!$J$4="yes",'Data Transformation'!F1888,'Data Transformation'!D1888)</f>
        <v>0.10190831</v>
      </c>
      <c r="I1888">
        <f t="shared" si="118"/>
        <v>95</v>
      </c>
    </row>
    <row r="1889" spans="2:9" x14ac:dyDescent="0.25">
      <c r="B1889">
        <f>IF('Input and Summary Results'!D1471=0,FALSE,'Input and Summary Results'!$B1471)</f>
        <v>95</v>
      </c>
      <c r="C1889">
        <f>IF(OR(B1889=0,'Input and Summary Results'!D1471=0,'Input and Summary Results'!D1471=""),FALSE,'Input and Summary Results'!$D1471)</f>
        <v>0.24532809</v>
      </c>
      <c r="D1889">
        <f>IF(OR(B1889=0,'Input and Summary Results'!E1471=0),FALSE,'Input and Summary Results'!$E1471)</f>
        <v>9.0753340000000002E-2</v>
      </c>
      <c r="E1889">
        <f t="shared" si="116"/>
        <v>-0.61025272234575489</v>
      </c>
      <c r="F1889">
        <f t="shared" si="117"/>
        <v>0.16054806263726262</v>
      </c>
      <c r="G1889">
        <f>IF('Input and Summary Results'!$J$4="yes",IF(C1889=FALSE,FALSE,IF('Data Transformation'!E1889&lt;$R$10,E1889,$R$10)),IF(C1889=FALSE,FALSE,IF(C1889&lt;$R$10,C1889,$R$10)))</f>
        <v>0.24532809</v>
      </c>
      <c r="H1889">
        <f>IF('Input and Summary Results'!$J$4="yes",'Data Transformation'!F1889,'Data Transformation'!D1889)</f>
        <v>9.0753340000000002E-2</v>
      </c>
      <c r="I1889">
        <f t="shared" si="118"/>
        <v>95</v>
      </c>
    </row>
    <row r="1890" spans="2:9" x14ac:dyDescent="0.25">
      <c r="B1890">
        <f>IF('Input and Summary Results'!D1472=0,FALSE,'Input and Summary Results'!$B1472)</f>
        <v>95</v>
      </c>
      <c r="C1890">
        <f>IF(OR(B1890=0,'Input and Summary Results'!D1472=0,'Input and Summary Results'!D1472=""),FALSE,'Input and Summary Results'!$D1472)</f>
        <v>0.25642659000000001</v>
      </c>
      <c r="D1890">
        <f>IF(OR(B1890=0,'Input and Summary Results'!E1472=0),FALSE,'Input and Summary Results'!$E1472)</f>
        <v>7.4365700000000007E-2</v>
      </c>
      <c r="E1890">
        <f t="shared" si="116"/>
        <v>-0.5910369429148139</v>
      </c>
      <c r="F1890">
        <f t="shared" si="117"/>
        <v>0.12586336619770983</v>
      </c>
      <c r="G1890">
        <f>IF('Input and Summary Results'!$J$4="yes",IF(C1890=FALSE,FALSE,IF('Data Transformation'!E1890&lt;$R$10,E1890,$R$10)),IF(C1890=FALSE,FALSE,IF(C1890&lt;$R$10,C1890,$R$10)))</f>
        <v>0.25642659000000001</v>
      </c>
      <c r="H1890">
        <f>IF('Input and Summary Results'!$J$4="yes",'Data Transformation'!F1890,'Data Transformation'!D1890)</f>
        <v>7.4365700000000007E-2</v>
      </c>
      <c r="I1890">
        <f t="shared" si="118"/>
        <v>95</v>
      </c>
    </row>
    <row r="1891" spans="2:9" x14ac:dyDescent="0.25">
      <c r="B1891">
        <f>IF('Input and Summary Results'!D1473=0,FALSE,'Input and Summary Results'!$B1473)</f>
        <v>95</v>
      </c>
      <c r="C1891">
        <f>IF(OR(B1891=0,'Input and Summary Results'!D1473=0,'Input and Summary Results'!D1473=""),FALSE,'Input and Summary Results'!$D1473)</f>
        <v>0.25713807999999999</v>
      </c>
      <c r="D1891">
        <f>IF(OR(B1891=0,'Input and Summary Results'!E1473=0),FALSE,'Input and Summary Results'!$E1473)</f>
        <v>7.6934459999999996E-2</v>
      </c>
      <c r="E1891">
        <f t="shared" si="116"/>
        <v>-0.58983360321227152</v>
      </c>
      <c r="F1891">
        <f t="shared" si="117"/>
        <v>0.12985068427049001</v>
      </c>
      <c r="G1891">
        <f>IF('Input and Summary Results'!$J$4="yes",IF(C1891=FALSE,FALSE,IF('Data Transformation'!E1891&lt;$R$10,E1891,$R$10)),IF(C1891=FALSE,FALSE,IF(C1891&lt;$R$10,C1891,$R$10)))</f>
        <v>0.25713807999999999</v>
      </c>
      <c r="H1891">
        <f>IF('Input and Summary Results'!$J$4="yes",'Data Transformation'!F1891,'Data Transformation'!D1891)</f>
        <v>7.6934459999999996E-2</v>
      </c>
      <c r="I1891">
        <f t="shared" si="118"/>
        <v>95</v>
      </c>
    </row>
    <row r="1892" spans="2:9" x14ac:dyDescent="0.25">
      <c r="B1892">
        <f>IF('Input and Summary Results'!D1474=0,FALSE,'Input and Summary Results'!$B1474)</f>
        <v>95</v>
      </c>
      <c r="C1892">
        <f>IF(OR(B1892=0,'Input and Summary Results'!D1474=0,'Input and Summary Results'!D1474=""),FALSE,'Input and Summary Results'!$D1474)</f>
        <v>0.31461824999999999</v>
      </c>
      <c r="D1892">
        <f>IF(OR(B1892=0,'Input and Summary Results'!E1474=0),FALSE,'Input and Summary Results'!$E1474)</f>
        <v>9.6472569999999994E-2</v>
      </c>
      <c r="E1892">
        <f t="shared" si="116"/>
        <v>-0.50221608894600289</v>
      </c>
      <c r="F1892">
        <f t="shared" si="117"/>
        <v>0.13307904223610678</v>
      </c>
      <c r="G1892">
        <f>IF('Input and Summary Results'!$J$4="yes",IF(C1892=FALSE,FALSE,IF('Data Transformation'!E1892&lt;$R$10,E1892,$R$10)),IF(C1892=FALSE,FALSE,IF(C1892&lt;$R$10,C1892,$R$10)))</f>
        <v>0.31461824999999999</v>
      </c>
      <c r="H1892">
        <f>IF('Input and Summary Results'!$J$4="yes",'Data Transformation'!F1892,'Data Transformation'!D1892)</f>
        <v>9.6472569999999994E-2</v>
      </c>
      <c r="I1892">
        <f t="shared" si="118"/>
        <v>95</v>
      </c>
    </row>
    <row r="1893" spans="2:9" x14ac:dyDescent="0.25">
      <c r="B1893">
        <f>IF('Input and Summary Results'!D1475=0,FALSE,'Input and Summary Results'!$B1475)</f>
        <v>96</v>
      </c>
      <c r="C1893">
        <f>IF(OR(B1893=0,'Input and Summary Results'!D1475=0,'Input and Summary Results'!D1475=""),FALSE,'Input and Summary Results'!$D1475)</f>
        <v>0.41249775</v>
      </c>
      <c r="D1893">
        <f>IF(OR(B1893=0,'Input and Summary Results'!E1475=0),FALSE,'Input and Summary Results'!$E1475)</f>
        <v>8.0420409999999998E-2</v>
      </c>
      <c r="E1893">
        <f t="shared" si="116"/>
        <v>-0.38457841599950893</v>
      </c>
      <c r="F1893">
        <f t="shared" si="117"/>
        <v>8.4612480771107237E-2</v>
      </c>
      <c r="G1893">
        <f>IF('Input and Summary Results'!$J$4="yes",IF(C1893=FALSE,FALSE,IF('Data Transformation'!E1893&lt;$R$10,E1893,$R$10)),IF(C1893=FALSE,FALSE,IF(C1893&lt;$R$10,C1893,$R$10)))</f>
        <v>0.41249775</v>
      </c>
      <c r="H1893">
        <f>IF('Input and Summary Results'!$J$4="yes",'Data Transformation'!F1893,'Data Transformation'!D1893)</f>
        <v>8.0420409999999998E-2</v>
      </c>
      <c r="I1893">
        <f t="shared" si="118"/>
        <v>96</v>
      </c>
    </row>
    <row r="1894" spans="2:9" x14ac:dyDescent="0.25">
      <c r="B1894">
        <f>IF('Input and Summary Results'!D1476=0,FALSE,'Input and Summary Results'!$B1476)</f>
        <v>96</v>
      </c>
      <c r="C1894">
        <f>IF(OR(B1894=0,'Input and Summary Results'!D1476=0,'Input and Summary Results'!D1476=""),FALSE,'Input and Summary Results'!$D1476)</f>
        <v>0.72841507999999999</v>
      </c>
      <c r="D1894">
        <f>IF(OR(B1894=0,'Input and Summary Results'!E1476=0),FALSE,'Input and Summary Results'!$E1476)</f>
        <v>5.416754E-2</v>
      </c>
      <c r="E1894">
        <f t="shared" si="116"/>
        <v>-0.13762107181040331</v>
      </c>
      <c r="F1894">
        <f t="shared" si="117"/>
        <v>3.2273785929857468E-2</v>
      </c>
      <c r="G1894">
        <f>IF('Input and Summary Results'!$J$4="yes",IF(C1894=FALSE,FALSE,IF('Data Transformation'!E1894&lt;$R$10,E1894,$R$10)),IF(C1894=FALSE,FALSE,IF(C1894&lt;$R$10,C1894,$R$10)))</f>
        <v>0.72841507999999999</v>
      </c>
      <c r="H1894">
        <f>IF('Input and Summary Results'!$J$4="yes",'Data Transformation'!F1894,'Data Transformation'!D1894)</f>
        <v>5.416754E-2</v>
      </c>
      <c r="I1894">
        <f t="shared" si="118"/>
        <v>96</v>
      </c>
    </row>
    <row r="1895" spans="2:9" x14ac:dyDescent="0.25">
      <c r="B1895">
        <f>IF('Input and Summary Results'!D1477=0,FALSE,'Input and Summary Results'!$B1477)</f>
        <v>96</v>
      </c>
      <c r="C1895">
        <f>IF(OR(B1895=0,'Input and Summary Results'!D1477=0,'Input and Summary Results'!D1477=""),FALSE,'Input and Summary Results'!$D1477)</f>
        <v>0.73222124</v>
      </c>
      <c r="D1895">
        <f>IF(OR(B1895=0,'Input and Summary Results'!E1477=0),FALSE,'Input and Summary Results'!$E1477)</f>
        <v>5.0415670000000003E-2</v>
      </c>
      <c r="E1895">
        <f t="shared" si="116"/>
        <v>-0.13535767741979074</v>
      </c>
      <c r="F1895">
        <f t="shared" si="117"/>
        <v>2.9882226279041017E-2</v>
      </c>
      <c r="G1895">
        <f>IF('Input and Summary Results'!$J$4="yes",IF(C1895=FALSE,FALSE,IF('Data Transformation'!E1895&lt;$R$10,E1895,$R$10)),IF(C1895=FALSE,FALSE,IF(C1895&lt;$R$10,C1895,$R$10)))</f>
        <v>0.73222124</v>
      </c>
      <c r="H1895">
        <f>IF('Input and Summary Results'!$J$4="yes",'Data Transformation'!F1895,'Data Transformation'!D1895)</f>
        <v>5.0415670000000003E-2</v>
      </c>
      <c r="I1895">
        <f t="shared" si="118"/>
        <v>96</v>
      </c>
    </row>
    <row r="1896" spans="2:9" x14ac:dyDescent="0.25">
      <c r="B1896">
        <f>IF('Input and Summary Results'!D1478=0,FALSE,'Input and Summary Results'!$B1478)</f>
        <v>96</v>
      </c>
      <c r="C1896">
        <f>IF(OR(B1896=0,'Input and Summary Results'!D1478=0,'Input and Summary Results'!D1478=""),FALSE,'Input and Summary Results'!$D1478)</f>
        <v>0.80482463000000004</v>
      </c>
      <c r="D1896">
        <f>IF(OR(B1896=0,'Input and Summary Results'!E1478=0),FALSE,'Input and Summary Results'!$E1478)</f>
        <v>0.10268885</v>
      </c>
      <c r="E1896">
        <f t="shared" si="116"/>
        <v>-9.4298741396730321E-2</v>
      </c>
      <c r="F1896">
        <f t="shared" si="117"/>
        <v>5.5374747788223128E-2</v>
      </c>
      <c r="G1896">
        <f>IF('Input and Summary Results'!$J$4="yes",IF(C1896=FALSE,FALSE,IF('Data Transformation'!E1896&lt;$R$10,E1896,$R$10)),IF(C1896=FALSE,FALSE,IF(C1896&lt;$R$10,C1896,$R$10)))</f>
        <v>0.80482463000000004</v>
      </c>
      <c r="H1896">
        <f>IF('Input and Summary Results'!$J$4="yes",'Data Transformation'!F1896,'Data Transformation'!D1896)</f>
        <v>0.10268885</v>
      </c>
      <c r="I1896">
        <f t="shared" si="118"/>
        <v>96</v>
      </c>
    </row>
    <row r="1897" spans="2:9" x14ac:dyDescent="0.25">
      <c r="B1897">
        <f>IF('Input and Summary Results'!D1479=0,FALSE,'Input and Summary Results'!$B1479)</f>
        <v>96</v>
      </c>
      <c r="C1897">
        <f>IF(OR(B1897=0,'Input and Summary Results'!D1479=0,'Input and Summary Results'!D1479=""),FALSE,'Input and Summary Results'!$D1479)</f>
        <v>0.94781780000000004</v>
      </c>
      <c r="D1897">
        <f>IF(OR(B1897=0,'Input and Summary Results'!E1479=0),FALSE,'Input and Summary Results'!$E1479)</f>
        <v>6.3305029999999998E-2</v>
      </c>
      <c r="E1897">
        <f t="shared" si="116"/>
        <v>-2.3275139518039195E-2</v>
      </c>
      <c r="F1897">
        <f t="shared" si="117"/>
        <v>2.8986987815590715E-2</v>
      </c>
      <c r="G1897">
        <f>IF('Input and Summary Results'!$J$4="yes",IF(C1897=FALSE,FALSE,IF('Data Transformation'!E1897&lt;$R$10,E1897,$R$10)),IF(C1897=FALSE,FALSE,IF(C1897&lt;$R$10,C1897,$R$10)))</f>
        <v>0.94781780000000004</v>
      </c>
      <c r="H1897">
        <f>IF('Input and Summary Results'!$J$4="yes",'Data Transformation'!F1897,'Data Transformation'!D1897)</f>
        <v>6.3305029999999998E-2</v>
      </c>
      <c r="I1897">
        <f t="shared" si="118"/>
        <v>96</v>
      </c>
    </row>
    <row r="1898" spans="2:9" x14ac:dyDescent="0.25">
      <c r="B1898">
        <f>IF('Input and Summary Results'!D1480=0,FALSE,'Input and Summary Results'!$B1480)</f>
        <v>96</v>
      </c>
      <c r="C1898">
        <f>IF(OR(B1898=0,'Input and Summary Results'!D1480=0,'Input and Summary Results'!D1480=""),FALSE,'Input and Summary Results'!$D1480)</f>
        <v>0.97360440999999998</v>
      </c>
      <c r="D1898">
        <f>IF(OR(B1898=0,'Input and Summary Results'!E1480=0),FALSE,'Input and Summary Results'!$E1480)</f>
        <v>5.1582820000000001E-2</v>
      </c>
      <c r="E1898">
        <f t="shared" ref="E1898:E1961" si="119">IF(C1898=FALSE,FALSE,LOG10(C1898))</f>
        <v>-1.16174676104405E-2</v>
      </c>
      <c r="F1898">
        <f t="shared" ref="F1898:F1961" si="120">IF(D1898=FALSE, FALSE,0.434*D1898/C1898)</f>
        <v>2.2993880933632995E-2</v>
      </c>
      <c r="G1898">
        <f>IF('Input and Summary Results'!$J$4="yes",IF(C1898=FALSE,FALSE,IF('Data Transformation'!E1898&lt;$R$10,E1898,$R$10)),IF(C1898=FALSE,FALSE,IF(C1898&lt;$R$10,C1898,$R$10)))</f>
        <v>0.97360440999999998</v>
      </c>
      <c r="H1898">
        <f>IF('Input and Summary Results'!$J$4="yes",'Data Transformation'!F1898,'Data Transformation'!D1898)</f>
        <v>5.1582820000000001E-2</v>
      </c>
      <c r="I1898">
        <f t="shared" si="118"/>
        <v>96</v>
      </c>
    </row>
    <row r="1899" spans="2:9" x14ac:dyDescent="0.25">
      <c r="B1899">
        <f>IF('Input and Summary Results'!D1481=0,FALSE,'Input and Summary Results'!$B1481)</f>
        <v>96</v>
      </c>
      <c r="C1899">
        <f>IF(OR(B1899=0,'Input and Summary Results'!D1481=0,'Input and Summary Results'!D1481=""),FALSE,'Input and Summary Results'!$D1481)</f>
        <v>1.02469432</v>
      </c>
      <c r="D1899">
        <f>IF(OR(B1899=0,'Input and Summary Results'!E1481=0),FALSE,'Input and Summary Results'!$E1481)</f>
        <v>8.1188250000000003E-2</v>
      </c>
      <c r="E1899">
        <f t="shared" si="119"/>
        <v>1.0594328868285669E-2</v>
      </c>
      <c r="F1899">
        <f t="shared" si="120"/>
        <v>3.4386548078064884E-2</v>
      </c>
      <c r="G1899">
        <f>IF('Input and Summary Results'!$J$4="yes",IF(C1899=FALSE,FALSE,IF('Data Transformation'!E1899&lt;$R$10,E1899,$R$10)),IF(C1899=FALSE,FALSE,IF(C1899&lt;$R$10,C1899,$R$10)))</f>
        <v>1.02469432</v>
      </c>
      <c r="H1899">
        <f>IF('Input and Summary Results'!$J$4="yes",'Data Transformation'!F1899,'Data Transformation'!D1899)</f>
        <v>8.1188250000000003E-2</v>
      </c>
      <c r="I1899">
        <f t="shared" si="118"/>
        <v>96</v>
      </c>
    </row>
    <row r="1900" spans="2:9" x14ac:dyDescent="0.25">
      <c r="B1900">
        <f>IF('Input and Summary Results'!D1482=0,FALSE,'Input and Summary Results'!$B1482)</f>
        <v>97</v>
      </c>
      <c r="C1900">
        <f>IF(OR(B1900=0,'Input and Summary Results'!D1482=0,'Input and Summary Results'!D1482=""),FALSE,'Input and Summary Results'!$D1482)</f>
        <v>0.37972034999999998</v>
      </c>
      <c r="D1900">
        <f>IF(OR(B1900=0,'Input and Summary Results'!E1482=0),FALSE,'Input and Summary Results'!$E1482)</f>
        <v>7.5207720000000006E-2</v>
      </c>
      <c r="E1900">
        <f t="shared" si="119"/>
        <v>-0.42053612749575192</v>
      </c>
      <c r="F1900">
        <f t="shared" si="120"/>
        <v>8.5958391432010436E-2</v>
      </c>
      <c r="G1900">
        <f>IF('Input and Summary Results'!$J$4="yes",IF(C1900=FALSE,FALSE,IF('Data Transformation'!E1900&lt;$R$10,E1900,$R$10)),IF(C1900=FALSE,FALSE,IF(C1900&lt;$R$10,C1900,$R$10)))</f>
        <v>0.37972034999999998</v>
      </c>
      <c r="H1900">
        <f>IF('Input and Summary Results'!$J$4="yes",'Data Transformation'!F1900,'Data Transformation'!D1900)</f>
        <v>7.5207720000000006E-2</v>
      </c>
      <c r="I1900">
        <f t="shared" si="118"/>
        <v>97</v>
      </c>
    </row>
    <row r="1901" spans="2:9" x14ac:dyDescent="0.25">
      <c r="B1901">
        <f>IF('Input and Summary Results'!D1483=0,FALSE,'Input and Summary Results'!$B1483)</f>
        <v>97</v>
      </c>
      <c r="C1901">
        <f>IF(OR(B1901=0,'Input and Summary Results'!D1483=0,'Input and Summary Results'!D1483=""),FALSE,'Input and Summary Results'!$D1483)</f>
        <v>0.39006999999999997</v>
      </c>
      <c r="D1901">
        <f>IF(OR(B1901=0,'Input and Summary Results'!E1483=0),FALSE,'Input and Summary Results'!$E1483)</f>
        <v>5.7572390000000001E-2</v>
      </c>
      <c r="E1901">
        <f t="shared" si="119"/>
        <v>-0.40885744967657922</v>
      </c>
      <c r="F1901">
        <f t="shared" si="120"/>
        <v>6.4056239290383787E-2</v>
      </c>
      <c r="G1901">
        <f>IF('Input and Summary Results'!$J$4="yes",IF(C1901=FALSE,FALSE,IF('Data Transformation'!E1901&lt;$R$10,E1901,$R$10)),IF(C1901=FALSE,FALSE,IF(C1901&lt;$R$10,C1901,$R$10)))</f>
        <v>0.39006999999999997</v>
      </c>
      <c r="H1901">
        <f>IF('Input and Summary Results'!$J$4="yes",'Data Transformation'!F1901,'Data Transformation'!D1901)</f>
        <v>5.7572390000000001E-2</v>
      </c>
      <c r="I1901">
        <f t="shared" si="118"/>
        <v>97</v>
      </c>
    </row>
    <row r="1902" spans="2:9" x14ac:dyDescent="0.25">
      <c r="B1902">
        <f>IF('Input and Summary Results'!D1484=0,FALSE,'Input and Summary Results'!$B1484)</f>
        <v>97</v>
      </c>
      <c r="C1902">
        <f>IF(OR(B1902=0,'Input and Summary Results'!D1484=0,'Input and Summary Results'!D1484=""),FALSE,'Input and Summary Results'!$D1484)</f>
        <v>0.67261232999999998</v>
      </c>
      <c r="D1902">
        <f>IF(OR(B1902=0,'Input and Summary Results'!E1484=0),FALSE,'Input and Summary Results'!$E1484)</f>
        <v>5.4024410000000002E-2</v>
      </c>
      <c r="E1902">
        <f t="shared" si="119"/>
        <v>-0.17223517567454957</v>
      </c>
      <c r="F1902">
        <f t="shared" si="120"/>
        <v>3.4859001083135069E-2</v>
      </c>
      <c r="G1902">
        <f>IF('Input and Summary Results'!$J$4="yes",IF(C1902=FALSE,FALSE,IF('Data Transformation'!E1902&lt;$R$10,E1902,$R$10)),IF(C1902=FALSE,FALSE,IF(C1902&lt;$R$10,C1902,$R$10)))</f>
        <v>0.67261232999999998</v>
      </c>
      <c r="H1902">
        <f>IF('Input and Summary Results'!$J$4="yes",'Data Transformation'!F1902,'Data Transformation'!D1902)</f>
        <v>5.4024410000000002E-2</v>
      </c>
      <c r="I1902">
        <f t="shared" si="118"/>
        <v>97</v>
      </c>
    </row>
    <row r="1903" spans="2:9" x14ac:dyDescent="0.25">
      <c r="B1903">
        <f>IF('Input and Summary Results'!D1485=0,FALSE,'Input and Summary Results'!$B1485)</f>
        <v>97</v>
      </c>
      <c r="C1903">
        <f>IF(OR(B1903=0,'Input and Summary Results'!D1485=0,'Input and Summary Results'!D1485=""),FALSE,'Input and Summary Results'!$D1485)</f>
        <v>0.82290638000000005</v>
      </c>
      <c r="D1903">
        <f>IF(OR(B1903=0,'Input and Summary Results'!E1485=0),FALSE,'Input and Summary Results'!$E1485)</f>
        <v>8.9299459999999997E-2</v>
      </c>
      <c r="E1903">
        <f t="shared" si="119"/>
        <v>-8.4649570574029637E-2</v>
      </c>
      <c r="F1903">
        <f t="shared" si="120"/>
        <v>4.7096445697747534E-2</v>
      </c>
      <c r="G1903">
        <f>IF('Input and Summary Results'!$J$4="yes",IF(C1903=FALSE,FALSE,IF('Data Transformation'!E1903&lt;$R$10,E1903,$R$10)),IF(C1903=FALSE,FALSE,IF(C1903&lt;$R$10,C1903,$R$10)))</f>
        <v>0.82290638000000005</v>
      </c>
      <c r="H1903">
        <f>IF('Input and Summary Results'!$J$4="yes",'Data Transformation'!F1903,'Data Transformation'!D1903)</f>
        <v>8.9299459999999997E-2</v>
      </c>
      <c r="I1903">
        <f t="shared" si="118"/>
        <v>97</v>
      </c>
    </row>
    <row r="1904" spans="2:9" x14ac:dyDescent="0.25">
      <c r="B1904">
        <f>IF('Input and Summary Results'!D1486=0,FALSE,'Input and Summary Results'!$B1486)</f>
        <v>97</v>
      </c>
      <c r="C1904">
        <f>IF(OR(B1904=0,'Input and Summary Results'!D1486=0,'Input and Summary Results'!D1486=""),FALSE,'Input and Summary Results'!$D1486)</f>
        <v>0.84762941000000003</v>
      </c>
      <c r="D1904">
        <f>IF(OR(B1904=0,'Input and Summary Results'!E1486=0),FALSE,'Input and Summary Results'!$E1486)</f>
        <v>5.5806580000000001E-2</v>
      </c>
      <c r="E1904">
        <f t="shared" si="119"/>
        <v>-7.1793983085445198E-2</v>
      </c>
      <c r="F1904">
        <f t="shared" si="120"/>
        <v>2.8573873716816883E-2</v>
      </c>
      <c r="G1904">
        <f>IF('Input and Summary Results'!$J$4="yes",IF(C1904=FALSE,FALSE,IF('Data Transformation'!E1904&lt;$R$10,E1904,$R$10)),IF(C1904=FALSE,FALSE,IF(C1904&lt;$R$10,C1904,$R$10)))</f>
        <v>0.84762941000000003</v>
      </c>
      <c r="H1904">
        <f>IF('Input and Summary Results'!$J$4="yes",'Data Transformation'!F1904,'Data Transformation'!D1904)</f>
        <v>5.5806580000000001E-2</v>
      </c>
      <c r="I1904">
        <f t="shared" si="118"/>
        <v>97</v>
      </c>
    </row>
    <row r="1905" spans="2:9" x14ac:dyDescent="0.25">
      <c r="B1905">
        <f>IF('Input and Summary Results'!D1487=0,FALSE,'Input and Summary Results'!$B1487)</f>
        <v>97</v>
      </c>
      <c r="C1905">
        <f>IF(OR(B1905=0,'Input and Summary Results'!D1487=0,'Input and Summary Results'!D1487=""),FALSE,'Input and Summary Results'!$D1487)</f>
        <v>0.89231090999999996</v>
      </c>
      <c r="D1905">
        <f>IF(OR(B1905=0,'Input and Summary Results'!E1487=0),FALSE,'Input and Summary Results'!$E1487)</f>
        <v>0.10656213</v>
      </c>
      <c r="E1905">
        <f t="shared" si="119"/>
        <v>-4.948379700186456E-2</v>
      </c>
      <c r="F1905">
        <f t="shared" si="120"/>
        <v>5.1829428399569839E-2</v>
      </c>
      <c r="G1905">
        <f>IF('Input and Summary Results'!$J$4="yes",IF(C1905=FALSE,FALSE,IF('Data Transformation'!E1905&lt;$R$10,E1905,$R$10)),IF(C1905=FALSE,FALSE,IF(C1905&lt;$R$10,C1905,$R$10)))</f>
        <v>0.89231090999999996</v>
      </c>
      <c r="H1905">
        <f>IF('Input and Summary Results'!$J$4="yes",'Data Transformation'!F1905,'Data Transformation'!D1905)</f>
        <v>0.10656213</v>
      </c>
      <c r="I1905">
        <f t="shared" si="118"/>
        <v>97</v>
      </c>
    </row>
    <row r="1906" spans="2:9" x14ac:dyDescent="0.25">
      <c r="B1906">
        <f>IF('Input and Summary Results'!D1488=0,FALSE,'Input and Summary Results'!$B1488)</f>
        <v>97</v>
      </c>
      <c r="C1906">
        <f>IF(OR(B1906=0,'Input and Summary Results'!D1488=0,'Input and Summary Results'!D1488=""),FALSE,'Input and Summary Results'!$D1488)</f>
        <v>0.94685816</v>
      </c>
      <c r="D1906">
        <f>IF(OR(B1906=0,'Input and Summary Results'!E1488=0),FALSE,'Input and Summary Results'!$E1488)</f>
        <v>6.5512020000000004E-2</v>
      </c>
      <c r="E1906">
        <f t="shared" si="119"/>
        <v>-2.3715073734813717E-2</v>
      </c>
      <c r="F1906">
        <f t="shared" si="120"/>
        <v>3.0027957598210909E-2</v>
      </c>
      <c r="G1906">
        <f>IF('Input and Summary Results'!$J$4="yes",IF(C1906=FALSE,FALSE,IF('Data Transformation'!E1906&lt;$R$10,E1906,$R$10)),IF(C1906=FALSE,FALSE,IF(C1906&lt;$R$10,C1906,$R$10)))</f>
        <v>0.94685816</v>
      </c>
      <c r="H1906">
        <f>IF('Input and Summary Results'!$J$4="yes",'Data Transformation'!F1906,'Data Transformation'!D1906)</f>
        <v>6.5512020000000004E-2</v>
      </c>
      <c r="I1906">
        <f t="shared" si="118"/>
        <v>97</v>
      </c>
    </row>
    <row r="1907" spans="2:9" x14ac:dyDescent="0.25">
      <c r="B1907">
        <f>IF('Input and Summary Results'!D1489=0,FALSE,'Input and Summary Results'!$B1489)</f>
        <v>97</v>
      </c>
      <c r="C1907">
        <f>IF(OR(B1907=0,'Input and Summary Results'!D1489=0,'Input and Summary Results'!D1489=""),FALSE,'Input and Summary Results'!$D1489)</f>
        <v>1.0058044100000001</v>
      </c>
      <c r="D1907">
        <f>IF(OR(B1907=0,'Input and Summary Results'!E1489=0),FALSE,'Input and Summary Results'!$E1489)</f>
        <v>8.0311099999999996E-2</v>
      </c>
      <c r="E1907">
        <f t="shared" si="119"/>
        <v>2.5135354750718494E-3</v>
      </c>
      <c r="F1907">
        <f t="shared" si="120"/>
        <v>3.4653872118138751E-2</v>
      </c>
      <c r="G1907">
        <f>IF('Input and Summary Results'!$J$4="yes",IF(C1907=FALSE,FALSE,IF('Data Transformation'!E1907&lt;$R$10,E1907,$R$10)),IF(C1907=FALSE,FALSE,IF(C1907&lt;$R$10,C1907,$R$10)))</f>
        <v>1.0058044100000001</v>
      </c>
      <c r="H1907">
        <f>IF('Input and Summary Results'!$J$4="yes",'Data Transformation'!F1907,'Data Transformation'!D1907)</f>
        <v>8.0311099999999996E-2</v>
      </c>
      <c r="I1907">
        <f t="shared" si="118"/>
        <v>97</v>
      </c>
    </row>
    <row r="1908" spans="2:9" x14ac:dyDescent="0.25">
      <c r="B1908">
        <f>IF('Input and Summary Results'!D1490=0,FALSE,'Input and Summary Results'!$B1490)</f>
        <v>97</v>
      </c>
      <c r="C1908">
        <f>IF(OR(B1908=0,'Input and Summary Results'!D1490=0,'Input and Summary Results'!D1490=""),FALSE,'Input and Summary Results'!$D1490)</f>
        <v>1.0072603899999999</v>
      </c>
      <c r="D1908">
        <f>IF(OR(B1908=0,'Input and Summary Results'!E1490=0),FALSE,'Input and Summary Results'!$E1490)</f>
        <v>6.0868430000000001E-2</v>
      </c>
      <c r="E1908">
        <f t="shared" si="119"/>
        <v>3.141755878131279E-3</v>
      </c>
      <c r="F1908">
        <f t="shared" si="120"/>
        <v>2.6226484116981908E-2</v>
      </c>
      <c r="G1908">
        <f>IF('Input and Summary Results'!$J$4="yes",IF(C1908=FALSE,FALSE,IF('Data Transformation'!E1908&lt;$R$10,E1908,$R$10)),IF(C1908=FALSE,FALSE,IF(C1908&lt;$R$10,C1908,$R$10)))</f>
        <v>1.0072603899999999</v>
      </c>
      <c r="H1908">
        <f>IF('Input and Summary Results'!$J$4="yes",'Data Transformation'!F1908,'Data Transformation'!D1908)</f>
        <v>6.0868430000000001E-2</v>
      </c>
      <c r="I1908">
        <f t="shared" si="118"/>
        <v>97</v>
      </c>
    </row>
    <row r="1909" spans="2:9" x14ac:dyDescent="0.25">
      <c r="B1909">
        <f>IF('Input and Summary Results'!D1491=0,FALSE,'Input and Summary Results'!$B1491)</f>
        <v>97</v>
      </c>
      <c r="C1909">
        <f>IF(OR(B1909=0,'Input and Summary Results'!D1491=0,'Input and Summary Results'!D1491=""),FALSE,'Input and Summary Results'!$D1491)</f>
        <v>1.0507699500000001</v>
      </c>
      <c r="D1909">
        <f>IF(OR(B1909=0,'Input and Summary Results'!E1491=0),FALSE,'Input and Summary Results'!$E1491)</f>
        <v>6.4068479999999997E-2</v>
      </c>
      <c r="E1909">
        <f t="shared" si="119"/>
        <v>2.1507644304563991E-2</v>
      </c>
      <c r="F1909">
        <f t="shared" si="120"/>
        <v>2.6462234021823707E-2</v>
      </c>
      <c r="G1909">
        <f>IF('Input and Summary Results'!$J$4="yes",IF(C1909=FALSE,FALSE,IF('Data Transformation'!E1909&lt;$R$10,E1909,$R$10)),IF(C1909=FALSE,FALSE,IF(C1909&lt;$R$10,C1909,$R$10)))</f>
        <v>1.0507699500000001</v>
      </c>
      <c r="H1909">
        <f>IF('Input and Summary Results'!$J$4="yes",'Data Transformation'!F1909,'Data Transformation'!D1909)</f>
        <v>6.4068479999999997E-2</v>
      </c>
      <c r="I1909">
        <f t="shared" si="118"/>
        <v>97</v>
      </c>
    </row>
    <row r="1910" spans="2:9" x14ac:dyDescent="0.25">
      <c r="B1910">
        <f>IF('Input and Summary Results'!D1492=0,FALSE,'Input and Summary Results'!$B1492)</f>
        <v>97</v>
      </c>
      <c r="C1910">
        <f>IF(OR(B1910=0,'Input and Summary Results'!D1492=0,'Input and Summary Results'!D1492=""),FALSE,'Input and Summary Results'!$D1492)</f>
        <v>1.0661262199999999</v>
      </c>
      <c r="D1910">
        <f>IF(OR(B1910=0,'Input and Summary Results'!E1492=0),FALSE,'Input and Summary Results'!$E1492)</f>
        <v>7.5454179999999996E-2</v>
      </c>
      <c r="E1910">
        <f t="shared" si="119"/>
        <v>2.7808624394561245E-2</v>
      </c>
      <c r="F1910">
        <f t="shared" si="120"/>
        <v>3.0715982315865E-2</v>
      </c>
      <c r="G1910">
        <f>IF('Input and Summary Results'!$J$4="yes",IF(C1910=FALSE,FALSE,IF('Data Transformation'!E1910&lt;$R$10,E1910,$R$10)),IF(C1910=FALSE,FALSE,IF(C1910&lt;$R$10,C1910,$R$10)))</f>
        <v>1.0661262199999999</v>
      </c>
      <c r="H1910">
        <f>IF('Input and Summary Results'!$J$4="yes",'Data Transformation'!F1910,'Data Transformation'!D1910)</f>
        <v>7.5454179999999996E-2</v>
      </c>
      <c r="I1910">
        <f t="shared" si="118"/>
        <v>97</v>
      </c>
    </row>
    <row r="1911" spans="2:9" x14ac:dyDescent="0.25">
      <c r="B1911">
        <f>IF('Input and Summary Results'!D1493=0,FALSE,'Input and Summary Results'!$B1493)</f>
        <v>98</v>
      </c>
      <c r="C1911">
        <f>IF(OR(B1911=0,'Input and Summary Results'!D1493=0,'Input and Summary Results'!D1493=""),FALSE,'Input and Summary Results'!$D1493)</f>
        <v>0.46200136000000003</v>
      </c>
      <c r="D1911">
        <f>IF(OR(B1911=0,'Input and Summary Results'!E1493=0),FALSE,'Input and Summary Results'!$E1493)</f>
        <v>7.7345179999999999E-2</v>
      </c>
      <c r="E1911">
        <f t="shared" si="119"/>
        <v>-0.33535674600312543</v>
      </c>
      <c r="F1911">
        <f t="shared" si="120"/>
        <v>7.2657379450138407E-2</v>
      </c>
      <c r="G1911">
        <f>IF('Input and Summary Results'!$J$4="yes",IF(C1911=FALSE,FALSE,IF('Data Transformation'!E1911&lt;$R$10,E1911,$R$10)),IF(C1911=FALSE,FALSE,IF(C1911&lt;$R$10,C1911,$R$10)))</f>
        <v>0.46200136000000003</v>
      </c>
      <c r="H1911">
        <f>IF('Input and Summary Results'!$J$4="yes",'Data Transformation'!F1911,'Data Transformation'!D1911)</f>
        <v>7.7345179999999999E-2</v>
      </c>
      <c r="I1911">
        <f t="shared" si="118"/>
        <v>98</v>
      </c>
    </row>
    <row r="1912" spans="2:9" x14ac:dyDescent="0.25">
      <c r="B1912">
        <f>IF('Input and Summary Results'!D1494=0,FALSE,'Input and Summary Results'!$B1494)</f>
        <v>98</v>
      </c>
      <c r="C1912">
        <f>IF(OR(B1912=0,'Input and Summary Results'!D1494=0,'Input and Summary Results'!D1494=""),FALSE,'Input and Summary Results'!$D1494)</f>
        <v>0.57301438999999998</v>
      </c>
      <c r="D1912">
        <f>IF(OR(B1912=0,'Input and Summary Results'!E1494=0),FALSE,'Input and Summary Results'!$E1494)</f>
        <v>9.0189169999999999E-2</v>
      </c>
      <c r="E1912">
        <f t="shared" si="119"/>
        <v>-0.24183447154199447</v>
      </c>
      <c r="F1912">
        <f t="shared" si="120"/>
        <v>6.8309104383923069E-2</v>
      </c>
      <c r="G1912">
        <f>IF('Input and Summary Results'!$J$4="yes",IF(C1912=FALSE,FALSE,IF('Data Transformation'!E1912&lt;$R$10,E1912,$R$10)),IF(C1912=FALSE,FALSE,IF(C1912&lt;$R$10,C1912,$R$10)))</f>
        <v>0.57301438999999998</v>
      </c>
      <c r="H1912">
        <f>IF('Input and Summary Results'!$J$4="yes",'Data Transformation'!F1912,'Data Transformation'!D1912)</f>
        <v>9.0189169999999999E-2</v>
      </c>
      <c r="I1912">
        <f t="shared" si="118"/>
        <v>98</v>
      </c>
    </row>
    <row r="1913" spans="2:9" x14ac:dyDescent="0.25">
      <c r="B1913">
        <f>IF('Input and Summary Results'!D1495=0,FALSE,'Input and Summary Results'!$B1495)</f>
        <v>98</v>
      </c>
      <c r="C1913">
        <f>IF(OR(B1913=0,'Input and Summary Results'!D1495=0,'Input and Summary Results'!D1495=""),FALSE,'Input and Summary Results'!$D1495)</f>
        <v>0.67462646999999998</v>
      </c>
      <c r="D1913">
        <f>IF(OR(B1913=0,'Input and Summary Results'!E1495=0),FALSE,'Input and Summary Results'!$E1495)</f>
        <v>5.7028910000000002E-2</v>
      </c>
      <c r="E1913">
        <f t="shared" si="119"/>
        <v>-0.17093662260515433</v>
      </c>
      <c r="F1913">
        <f t="shared" si="120"/>
        <v>3.6687779149845695E-2</v>
      </c>
      <c r="G1913">
        <f>IF('Input and Summary Results'!$J$4="yes",IF(C1913=FALSE,FALSE,IF('Data Transformation'!E1913&lt;$R$10,E1913,$R$10)),IF(C1913=FALSE,FALSE,IF(C1913&lt;$R$10,C1913,$R$10)))</f>
        <v>0.67462646999999998</v>
      </c>
      <c r="H1913">
        <f>IF('Input and Summary Results'!$J$4="yes",'Data Transformation'!F1913,'Data Transformation'!D1913)</f>
        <v>5.7028910000000002E-2</v>
      </c>
      <c r="I1913">
        <f t="shared" si="118"/>
        <v>98</v>
      </c>
    </row>
    <row r="1914" spans="2:9" x14ac:dyDescent="0.25">
      <c r="B1914">
        <f>IF('Input and Summary Results'!D1496=0,FALSE,'Input and Summary Results'!$B1496)</f>
        <v>98</v>
      </c>
      <c r="C1914">
        <f>IF(OR(B1914=0,'Input and Summary Results'!D1496=0,'Input and Summary Results'!D1496=""),FALSE,'Input and Summary Results'!$D1496)</f>
        <v>0.75024141</v>
      </c>
      <c r="D1914">
        <f>IF(OR(B1914=0,'Input and Summary Results'!E1496=0),FALSE,'Input and Summary Results'!$E1496)</f>
        <v>8.1727690000000006E-2</v>
      </c>
      <c r="E1914">
        <f t="shared" si="119"/>
        <v>-0.12479896839355487</v>
      </c>
      <c r="F1914">
        <f t="shared" si="120"/>
        <v>4.7277872145180581E-2</v>
      </c>
      <c r="G1914">
        <f>IF('Input and Summary Results'!$J$4="yes",IF(C1914=FALSE,FALSE,IF('Data Transformation'!E1914&lt;$R$10,E1914,$R$10)),IF(C1914=FALSE,FALSE,IF(C1914&lt;$R$10,C1914,$R$10)))</f>
        <v>0.75024141</v>
      </c>
      <c r="H1914">
        <f>IF('Input and Summary Results'!$J$4="yes",'Data Transformation'!F1914,'Data Transformation'!D1914)</f>
        <v>8.1727690000000006E-2</v>
      </c>
      <c r="I1914">
        <f t="shared" si="118"/>
        <v>98</v>
      </c>
    </row>
    <row r="1915" spans="2:9" x14ac:dyDescent="0.25">
      <c r="B1915">
        <f>IF('Input and Summary Results'!D1497=0,FALSE,'Input and Summary Results'!$B1497)</f>
        <v>98</v>
      </c>
      <c r="C1915">
        <f>IF(OR(B1915=0,'Input and Summary Results'!D1497=0,'Input and Summary Results'!D1497=""),FALSE,'Input and Summary Results'!$D1497)</f>
        <v>0.82440683000000003</v>
      </c>
      <c r="D1915">
        <f>IF(OR(B1915=0,'Input and Summary Results'!E1497=0),FALSE,'Input and Summary Results'!$E1497)</f>
        <v>7.3695179999999999E-2</v>
      </c>
      <c r="E1915">
        <f t="shared" si="119"/>
        <v>-8.3858418859073955E-2</v>
      </c>
      <c r="F1915">
        <f t="shared" si="120"/>
        <v>3.8796025161509158E-2</v>
      </c>
      <c r="G1915">
        <f>IF('Input and Summary Results'!$J$4="yes",IF(C1915=FALSE,FALSE,IF('Data Transformation'!E1915&lt;$R$10,E1915,$R$10)),IF(C1915=FALSE,FALSE,IF(C1915&lt;$R$10,C1915,$R$10)))</f>
        <v>0.82440683000000003</v>
      </c>
      <c r="H1915">
        <f>IF('Input and Summary Results'!$J$4="yes",'Data Transformation'!F1915,'Data Transformation'!D1915)</f>
        <v>7.3695179999999999E-2</v>
      </c>
      <c r="I1915">
        <f t="shared" si="118"/>
        <v>98</v>
      </c>
    </row>
    <row r="1916" spans="2:9" x14ac:dyDescent="0.25">
      <c r="B1916">
        <f>IF('Input and Summary Results'!D1498=0,FALSE,'Input and Summary Results'!$B1498)</f>
        <v>98</v>
      </c>
      <c r="C1916">
        <f>IF(OR(B1916=0,'Input and Summary Results'!D1498=0,'Input and Summary Results'!D1498=""),FALSE,'Input and Summary Results'!$D1498)</f>
        <v>0.92848147999999997</v>
      </c>
      <c r="D1916">
        <f>IF(OR(B1916=0,'Input and Summary Results'!E1498=0),FALSE,'Input and Summary Results'!$E1498)</f>
        <v>6.944881E-2</v>
      </c>
      <c r="E1916">
        <f t="shared" si="119"/>
        <v>-3.2226754513345321E-2</v>
      </c>
      <c r="F1916">
        <f t="shared" si="120"/>
        <v>3.2462449913378995E-2</v>
      </c>
      <c r="G1916">
        <f>IF('Input and Summary Results'!$J$4="yes",IF(C1916=FALSE,FALSE,IF('Data Transformation'!E1916&lt;$R$10,E1916,$R$10)),IF(C1916=FALSE,FALSE,IF(C1916&lt;$R$10,C1916,$R$10)))</f>
        <v>0.92848147999999997</v>
      </c>
      <c r="H1916">
        <f>IF('Input and Summary Results'!$J$4="yes",'Data Transformation'!F1916,'Data Transformation'!D1916)</f>
        <v>6.944881E-2</v>
      </c>
      <c r="I1916">
        <f t="shared" si="118"/>
        <v>98</v>
      </c>
    </row>
    <row r="1917" spans="2:9" x14ac:dyDescent="0.25">
      <c r="B1917">
        <f>IF('Input and Summary Results'!D1499=0,FALSE,'Input and Summary Results'!$B1499)</f>
        <v>98</v>
      </c>
      <c r="C1917">
        <f>IF(OR(B1917=0,'Input and Summary Results'!D1499=0,'Input and Summary Results'!D1499=""),FALSE,'Input and Summary Results'!$D1499)</f>
        <v>0.95221549999999999</v>
      </c>
      <c r="D1917">
        <f>IF(OR(B1917=0,'Input and Summary Results'!E1499=0),FALSE,'Input and Summary Results'!$E1499)</f>
        <v>5.6297710000000001E-2</v>
      </c>
      <c r="E1917">
        <f t="shared" si="119"/>
        <v>-2.126475343315113E-2</v>
      </c>
      <c r="F1917">
        <f t="shared" si="120"/>
        <v>2.5659324113081545E-2</v>
      </c>
      <c r="G1917">
        <f>IF('Input and Summary Results'!$J$4="yes",IF(C1917=FALSE,FALSE,IF('Data Transformation'!E1917&lt;$R$10,E1917,$R$10)),IF(C1917=FALSE,FALSE,IF(C1917&lt;$R$10,C1917,$R$10)))</f>
        <v>0.95221549999999999</v>
      </c>
      <c r="H1917">
        <f>IF('Input and Summary Results'!$J$4="yes",'Data Transformation'!F1917,'Data Transformation'!D1917)</f>
        <v>5.6297710000000001E-2</v>
      </c>
      <c r="I1917">
        <f t="shared" si="118"/>
        <v>98</v>
      </c>
    </row>
    <row r="1918" spans="2:9" x14ac:dyDescent="0.25">
      <c r="B1918">
        <f>IF('Input and Summary Results'!D1500=0,FALSE,'Input and Summary Results'!$B1500)</f>
        <v>98</v>
      </c>
      <c r="C1918">
        <f>IF(OR(B1918=0,'Input and Summary Results'!D1500=0,'Input and Summary Results'!D1500=""),FALSE,'Input and Summary Results'!$D1500)</f>
        <v>0.96361116999999996</v>
      </c>
      <c r="D1918">
        <f>IF(OR(B1918=0,'Input and Summary Results'!E1500=0),FALSE,'Input and Summary Results'!$E1500)</f>
        <v>5.1771440000000002E-2</v>
      </c>
      <c r="E1918">
        <f t="shared" si="119"/>
        <v>-1.6098174384314413E-2</v>
      </c>
      <c r="F1918">
        <f t="shared" si="120"/>
        <v>2.3317294007706452E-2</v>
      </c>
      <c r="G1918">
        <f>IF('Input and Summary Results'!$J$4="yes",IF(C1918=FALSE,FALSE,IF('Data Transformation'!E1918&lt;$R$10,E1918,$R$10)),IF(C1918=FALSE,FALSE,IF(C1918&lt;$R$10,C1918,$R$10)))</f>
        <v>0.96361116999999996</v>
      </c>
      <c r="H1918">
        <f>IF('Input and Summary Results'!$J$4="yes",'Data Transformation'!F1918,'Data Transformation'!D1918)</f>
        <v>5.1771440000000002E-2</v>
      </c>
      <c r="I1918">
        <f t="shared" si="118"/>
        <v>98</v>
      </c>
    </row>
    <row r="1919" spans="2:9" x14ac:dyDescent="0.25">
      <c r="B1919">
        <f>IF('Input and Summary Results'!D1501=0,FALSE,'Input and Summary Results'!$B1501)</f>
        <v>98</v>
      </c>
      <c r="C1919">
        <f>IF(OR(B1919=0,'Input and Summary Results'!D1501=0,'Input and Summary Results'!D1501=""),FALSE,'Input and Summary Results'!$D1501)</f>
        <v>1.0008510399999999</v>
      </c>
      <c r="D1919">
        <f>IF(OR(B1919=0,'Input and Summary Results'!E1501=0),FALSE,'Input and Summary Results'!$E1501)</f>
        <v>4.8512199999999998E-2</v>
      </c>
      <c r="E1919">
        <f t="shared" si="119"/>
        <v>3.6944479201964276E-4</v>
      </c>
      <c r="F1919">
        <f t="shared" si="120"/>
        <v>2.1036391988961713E-2</v>
      </c>
      <c r="G1919">
        <f>IF('Input and Summary Results'!$J$4="yes",IF(C1919=FALSE,FALSE,IF('Data Transformation'!E1919&lt;$R$10,E1919,$R$10)),IF(C1919=FALSE,FALSE,IF(C1919&lt;$R$10,C1919,$R$10)))</f>
        <v>1.0008510399999999</v>
      </c>
      <c r="H1919">
        <f>IF('Input and Summary Results'!$J$4="yes",'Data Transformation'!F1919,'Data Transformation'!D1919)</f>
        <v>4.8512199999999998E-2</v>
      </c>
      <c r="I1919">
        <f t="shared" si="118"/>
        <v>98</v>
      </c>
    </row>
    <row r="1920" spans="2:9" x14ac:dyDescent="0.25">
      <c r="B1920">
        <f>IF('Input and Summary Results'!D1502=0,FALSE,'Input and Summary Results'!$B1502)</f>
        <v>98</v>
      </c>
      <c r="C1920">
        <f>IF(OR(B1920=0,'Input and Summary Results'!D1502=0,'Input and Summary Results'!D1502=""),FALSE,'Input and Summary Results'!$D1502)</f>
        <v>1.03886966</v>
      </c>
      <c r="D1920">
        <f>IF(OR(B1920=0,'Input and Summary Results'!E1502=0),FALSE,'Input and Summary Results'!$E1502)</f>
        <v>5.4884259999999997E-2</v>
      </c>
      <c r="E1920">
        <f t="shared" si="119"/>
        <v>1.6561062962753427E-2</v>
      </c>
      <c r="F1920">
        <f t="shared" si="120"/>
        <v>2.2928544125545063E-2</v>
      </c>
      <c r="G1920">
        <f>IF('Input and Summary Results'!$J$4="yes",IF(C1920=FALSE,FALSE,IF('Data Transformation'!E1920&lt;$R$10,E1920,$R$10)),IF(C1920=FALSE,FALSE,IF(C1920&lt;$R$10,C1920,$R$10)))</f>
        <v>1.03886966</v>
      </c>
      <c r="H1920">
        <f>IF('Input and Summary Results'!$J$4="yes",'Data Transformation'!F1920,'Data Transformation'!D1920)</f>
        <v>5.4884259999999997E-2</v>
      </c>
      <c r="I1920">
        <f t="shared" si="118"/>
        <v>98</v>
      </c>
    </row>
    <row r="1921" spans="2:9" x14ac:dyDescent="0.25">
      <c r="B1921">
        <f>IF('Input and Summary Results'!D1503=0,FALSE,'Input and Summary Results'!$B1503)</f>
        <v>99</v>
      </c>
      <c r="C1921">
        <f>IF(OR(B1921=0,'Input and Summary Results'!D1503=0,'Input and Summary Results'!D1503=""),FALSE,'Input and Summary Results'!$D1503)</f>
        <v>0.17775384999999999</v>
      </c>
      <c r="D1921">
        <f>IF(OR(B1921=0,'Input and Summary Results'!E1503=0),FALSE,'Input and Summary Results'!$E1503)</f>
        <v>5.992024E-2</v>
      </c>
      <c r="E1921">
        <f t="shared" si="119"/>
        <v>-0.75018098404040279</v>
      </c>
      <c r="F1921">
        <f t="shared" si="120"/>
        <v>0.14629997696252431</v>
      </c>
      <c r="G1921">
        <f>IF('Input and Summary Results'!$J$4="yes",IF(C1921=FALSE,FALSE,IF('Data Transformation'!E1921&lt;$R$10,E1921,$R$10)),IF(C1921=FALSE,FALSE,IF(C1921&lt;$R$10,C1921,$R$10)))</f>
        <v>0.17775384999999999</v>
      </c>
      <c r="H1921">
        <f>IF('Input and Summary Results'!$J$4="yes",'Data Transformation'!F1921,'Data Transformation'!D1921)</f>
        <v>5.992024E-2</v>
      </c>
      <c r="I1921">
        <f t="shared" si="118"/>
        <v>99</v>
      </c>
    </row>
    <row r="1922" spans="2:9" x14ac:dyDescent="0.25">
      <c r="B1922">
        <f>IF('Input and Summary Results'!D1504=0,FALSE,'Input and Summary Results'!$B1504)</f>
        <v>99</v>
      </c>
      <c r="C1922">
        <f>IF(OR(B1922=0,'Input and Summary Results'!D1504=0,'Input and Summary Results'!D1504=""),FALSE,'Input and Summary Results'!$D1504)</f>
        <v>0.32348060000000001</v>
      </c>
      <c r="D1922">
        <f>IF(OR(B1922=0,'Input and Summary Results'!E1504=0),FALSE,'Input and Summary Results'!$E1504)</f>
        <v>5.381383E-2</v>
      </c>
      <c r="E1922">
        <f t="shared" si="119"/>
        <v>-0.49015176002028293</v>
      </c>
      <c r="F1922">
        <f t="shared" si="120"/>
        <v>7.2199699827439415E-2</v>
      </c>
      <c r="G1922">
        <f>IF('Input and Summary Results'!$J$4="yes",IF(C1922=FALSE,FALSE,IF('Data Transformation'!E1922&lt;$R$10,E1922,$R$10)),IF(C1922=FALSE,FALSE,IF(C1922&lt;$R$10,C1922,$R$10)))</f>
        <v>0.32348060000000001</v>
      </c>
      <c r="H1922">
        <f>IF('Input and Summary Results'!$J$4="yes",'Data Transformation'!F1922,'Data Transformation'!D1922)</f>
        <v>5.381383E-2</v>
      </c>
      <c r="I1922">
        <f t="shared" si="118"/>
        <v>99</v>
      </c>
    </row>
    <row r="1923" spans="2:9" x14ac:dyDescent="0.25">
      <c r="B1923">
        <f>IF('Input and Summary Results'!D1505=0,FALSE,'Input and Summary Results'!$B1505)</f>
        <v>99</v>
      </c>
      <c r="C1923">
        <f>IF(OR(B1923=0,'Input and Summary Results'!D1505=0,'Input and Summary Results'!D1505=""),FALSE,'Input and Summary Results'!$D1505)</f>
        <v>0.41356874999999998</v>
      </c>
      <c r="D1923">
        <f>IF(OR(B1923=0,'Input and Summary Results'!E1505=0),FALSE,'Input and Summary Results'!$E1505)</f>
        <v>7.7616409999999997E-2</v>
      </c>
      <c r="E1923">
        <f t="shared" si="119"/>
        <v>-0.38345228474800586</v>
      </c>
      <c r="F1923">
        <f t="shared" si="120"/>
        <v>8.1450839648788742E-2</v>
      </c>
      <c r="G1923">
        <f>IF('Input and Summary Results'!$J$4="yes",IF(C1923=FALSE,FALSE,IF('Data Transformation'!E1923&lt;$R$10,E1923,$R$10)),IF(C1923=FALSE,FALSE,IF(C1923&lt;$R$10,C1923,$R$10)))</f>
        <v>0.41356874999999998</v>
      </c>
      <c r="H1923">
        <f>IF('Input and Summary Results'!$J$4="yes",'Data Transformation'!F1923,'Data Transformation'!D1923)</f>
        <v>7.7616409999999997E-2</v>
      </c>
      <c r="I1923">
        <f t="shared" si="118"/>
        <v>99</v>
      </c>
    </row>
    <row r="1924" spans="2:9" x14ac:dyDescent="0.25">
      <c r="B1924">
        <f>IF('Input and Summary Results'!D1506=0,FALSE,'Input and Summary Results'!$B1506)</f>
        <v>99</v>
      </c>
      <c r="C1924">
        <f>IF(OR(B1924=0,'Input and Summary Results'!D1506=0,'Input and Summary Results'!D1506=""),FALSE,'Input and Summary Results'!$D1506)</f>
        <v>0.50137226999999995</v>
      </c>
      <c r="D1924">
        <f>IF(OR(B1924=0,'Input and Summary Results'!E1506=0),FALSE,'Input and Summary Results'!$E1506)</f>
        <v>0.1121013</v>
      </c>
      <c r="E1924">
        <f t="shared" si="119"/>
        <v>-0.29983968976155784</v>
      </c>
      <c r="F1924">
        <f t="shared" si="120"/>
        <v>9.7037604812089048E-2</v>
      </c>
      <c r="G1924">
        <f>IF('Input and Summary Results'!$J$4="yes",IF(C1924=FALSE,FALSE,IF('Data Transformation'!E1924&lt;$R$10,E1924,$R$10)),IF(C1924=FALSE,FALSE,IF(C1924&lt;$R$10,C1924,$R$10)))</f>
        <v>0.50137226999999995</v>
      </c>
      <c r="H1924">
        <f>IF('Input and Summary Results'!$J$4="yes",'Data Transformation'!F1924,'Data Transformation'!D1924)</f>
        <v>0.1121013</v>
      </c>
      <c r="I1924">
        <f t="shared" si="118"/>
        <v>99</v>
      </c>
    </row>
    <row r="1925" spans="2:9" x14ac:dyDescent="0.25">
      <c r="B1925">
        <f>IF('Input and Summary Results'!D1507=0,FALSE,'Input and Summary Results'!$B1507)</f>
        <v>99</v>
      </c>
      <c r="C1925">
        <f>IF(OR(B1925=0,'Input and Summary Results'!D1507=0,'Input and Summary Results'!D1507=""),FALSE,'Input and Summary Results'!$D1507)</f>
        <v>0.53119883000000001</v>
      </c>
      <c r="D1925">
        <f>IF(OR(B1925=0,'Input and Summary Results'!E1507=0),FALSE,'Input and Summary Results'!$E1507)</f>
        <v>6.6875980000000002E-2</v>
      </c>
      <c r="E1925">
        <f t="shared" si="119"/>
        <v>-0.27474289020085108</v>
      </c>
      <c r="F1925">
        <f t="shared" si="120"/>
        <v>5.463900460774735E-2</v>
      </c>
      <c r="G1925">
        <f>IF('Input and Summary Results'!$J$4="yes",IF(C1925=FALSE,FALSE,IF('Data Transformation'!E1925&lt;$R$10,E1925,$R$10)),IF(C1925=FALSE,FALSE,IF(C1925&lt;$R$10,C1925,$R$10)))</f>
        <v>0.53119883000000001</v>
      </c>
      <c r="H1925">
        <f>IF('Input and Summary Results'!$J$4="yes",'Data Transformation'!F1925,'Data Transformation'!D1925)</f>
        <v>6.6875980000000002E-2</v>
      </c>
      <c r="I1925">
        <f t="shared" ref="I1925:I1988" si="121">IF(G1925=FALSE,"",B1925)</f>
        <v>99</v>
      </c>
    </row>
    <row r="1926" spans="2:9" x14ac:dyDescent="0.25">
      <c r="B1926">
        <f>IF('Input and Summary Results'!D1508=0,FALSE,'Input and Summary Results'!$B1508)</f>
        <v>99</v>
      </c>
      <c r="C1926">
        <f>IF(OR(B1926=0,'Input and Summary Results'!D1508=0,'Input and Summary Results'!D1508=""),FALSE,'Input and Summary Results'!$D1508)</f>
        <v>0.60387844999999996</v>
      </c>
      <c r="D1926">
        <f>IF(OR(B1926=0,'Input and Summary Results'!E1508=0),FALSE,'Input and Summary Results'!$E1508)</f>
        <v>4.3507289999999997E-2</v>
      </c>
      <c r="E1926">
        <f t="shared" si="119"/>
        <v>-0.21905046834345729</v>
      </c>
      <c r="F1926">
        <f t="shared" si="120"/>
        <v>3.1268153152343818E-2</v>
      </c>
      <c r="G1926">
        <f>IF('Input and Summary Results'!$J$4="yes",IF(C1926=FALSE,FALSE,IF('Data Transformation'!E1926&lt;$R$10,E1926,$R$10)),IF(C1926=FALSE,FALSE,IF(C1926&lt;$R$10,C1926,$R$10)))</f>
        <v>0.60387844999999996</v>
      </c>
      <c r="H1926">
        <f>IF('Input and Summary Results'!$J$4="yes",'Data Transformation'!F1926,'Data Transformation'!D1926)</f>
        <v>4.3507289999999997E-2</v>
      </c>
      <c r="I1926">
        <f t="shared" si="121"/>
        <v>99</v>
      </c>
    </row>
    <row r="1927" spans="2:9" x14ac:dyDescent="0.25">
      <c r="B1927">
        <f>IF('Input and Summary Results'!D1509=0,FALSE,'Input and Summary Results'!$B1509)</f>
        <v>99</v>
      </c>
      <c r="C1927">
        <f>IF(OR(B1927=0,'Input and Summary Results'!D1509=0,'Input and Summary Results'!D1509=""),FALSE,'Input and Summary Results'!$D1509)</f>
        <v>0.72353646999999999</v>
      </c>
      <c r="D1927">
        <f>IF(OR(B1927=0,'Input and Summary Results'!E1509=0),FALSE,'Input and Summary Results'!$E1509)</f>
        <v>6.2976119999999997E-2</v>
      </c>
      <c r="E1927">
        <f t="shared" si="119"/>
        <v>-0.14053957329329012</v>
      </c>
      <c r="F1927">
        <f t="shared" si="120"/>
        <v>3.7775063473994612E-2</v>
      </c>
      <c r="G1927">
        <f>IF('Input and Summary Results'!$J$4="yes",IF(C1927=FALSE,FALSE,IF('Data Transformation'!E1927&lt;$R$10,E1927,$R$10)),IF(C1927=FALSE,FALSE,IF(C1927&lt;$R$10,C1927,$R$10)))</f>
        <v>0.72353646999999999</v>
      </c>
      <c r="H1927">
        <f>IF('Input and Summary Results'!$J$4="yes",'Data Transformation'!F1927,'Data Transformation'!D1927)</f>
        <v>6.2976119999999997E-2</v>
      </c>
      <c r="I1927">
        <f t="shared" si="121"/>
        <v>99</v>
      </c>
    </row>
    <row r="1928" spans="2:9" x14ac:dyDescent="0.25">
      <c r="B1928">
        <f>IF('Input and Summary Results'!D1510=0,FALSE,'Input and Summary Results'!$B1510)</f>
        <v>99</v>
      </c>
      <c r="C1928">
        <f>IF(OR(B1928=0,'Input and Summary Results'!D1510=0,'Input and Summary Results'!D1510=""),FALSE,'Input and Summary Results'!$D1510)</f>
        <v>0.76417058000000004</v>
      </c>
      <c r="D1928">
        <f>IF(OR(B1928=0,'Input and Summary Results'!E1510=0),FALSE,'Input and Summary Results'!$E1510)</f>
        <v>8.8603570000000006E-2</v>
      </c>
      <c r="E1928">
        <f t="shared" si="119"/>
        <v>-0.11680968634089163</v>
      </c>
      <c r="F1928">
        <f t="shared" si="120"/>
        <v>5.0321159157946126E-2</v>
      </c>
      <c r="G1928">
        <f>IF('Input and Summary Results'!$J$4="yes",IF(C1928=FALSE,FALSE,IF('Data Transformation'!E1928&lt;$R$10,E1928,$R$10)),IF(C1928=FALSE,FALSE,IF(C1928&lt;$R$10,C1928,$R$10)))</f>
        <v>0.76417058000000004</v>
      </c>
      <c r="H1928">
        <f>IF('Input and Summary Results'!$J$4="yes",'Data Transformation'!F1928,'Data Transformation'!D1928)</f>
        <v>8.8603570000000006E-2</v>
      </c>
      <c r="I1928">
        <f t="shared" si="121"/>
        <v>99</v>
      </c>
    </row>
    <row r="1929" spans="2:9" x14ac:dyDescent="0.25">
      <c r="B1929">
        <f>IF('Input and Summary Results'!D1511=0,FALSE,'Input and Summary Results'!$B1511)</f>
        <v>99</v>
      </c>
      <c r="C1929">
        <f>IF(OR(B1929=0,'Input and Summary Results'!D1511=0,'Input and Summary Results'!D1511=""),FALSE,'Input and Summary Results'!$D1511)</f>
        <v>0.96469115000000005</v>
      </c>
      <c r="D1929">
        <f>IF(OR(B1929=0,'Input and Summary Results'!E1511=0),FALSE,'Input and Summary Results'!$E1511)</f>
        <v>6.4545439999999996E-2</v>
      </c>
      <c r="E1929">
        <f t="shared" si="119"/>
        <v>-1.5611705640547105E-2</v>
      </c>
      <c r="F1929">
        <f t="shared" si="120"/>
        <v>2.9038020054397717E-2</v>
      </c>
      <c r="G1929">
        <f>IF('Input and Summary Results'!$J$4="yes",IF(C1929=FALSE,FALSE,IF('Data Transformation'!E1929&lt;$R$10,E1929,$R$10)),IF(C1929=FALSE,FALSE,IF(C1929&lt;$R$10,C1929,$R$10)))</f>
        <v>0.96469115000000005</v>
      </c>
      <c r="H1929">
        <f>IF('Input and Summary Results'!$J$4="yes",'Data Transformation'!F1929,'Data Transformation'!D1929)</f>
        <v>6.4545439999999996E-2</v>
      </c>
      <c r="I1929">
        <f t="shared" si="121"/>
        <v>99</v>
      </c>
    </row>
    <row r="1930" spans="2:9" x14ac:dyDescent="0.25">
      <c r="B1930">
        <f>IF('Input and Summary Results'!D1512=0,FALSE,'Input and Summary Results'!$B1512)</f>
        <v>99</v>
      </c>
      <c r="C1930">
        <f>IF(OR(B1930=0,'Input and Summary Results'!D1512=0,'Input and Summary Results'!D1512=""),FALSE,'Input and Summary Results'!$D1512)</f>
        <v>0.96494210000000002</v>
      </c>
      <c r="D1930">
        <f>IF(OR(B1930=0,'Input and Summary Results'!E1512=0),FALSE,'Input and Summary Results'!$E1512)</f>
        <v>0.11036907999999999</v>
      </c>
      <c r="E1930">
        <f t="shared" si="119"/>
        <v>-1.5498745106882957E-2</v>
      </c>
      <c r="F1930">
        <f t="shared" si="120"/>
        <v>4.9640471402377401E-2</v>
      </c>
      <c r="G1930">
        <f>IF('Input and Summary Results'!$J$4="yes",IF(C1930=FALSE,FALSE,IF('Data Transformation'!E1930&lt;$R$10,E1930,$R$10)),IF(C1930=FALSE,FALSE,IF(C1930&lt;$R$10,C1930,$R$10)))</f>
        <v>0.96494210000000002</v>
      </c>
      <c r="H1930">
        <f>IF('Input and Summary Results'!$J$4="yes",'Data Transformation'!F1930,'Data Transformation'!D1930)</f>
        <v>0.11036907999999999</v>
      </c>
      <c r="I1930">
        <f t="shared" si="121"/>
        <v>99</v>
      </c>
    </row>
    <row r="1931" spans="2:9" x14ac:dyDescent="0.25">
      <c r="B1931">
        <f>IF('Input and Summary Results'!D1513=0,FALSE,'Input and Summary Results'!$B1513)</f>
        <v>99</v>
      </c>
      <c r="C1931">
        <f>IF(OR(B1931=0,'Input and Summary Results'!D1513=0,'Input and Summary Results'!D1513=""),FALSE,'Input and Summary Results'!$D1513)</f>
        <v>1.00904112</v>
      </c>
      <c r="D1931">
        <f>IF(OR(B1931=0,'Input and Summary Results'!E1513=0),FALSE,'Input and Summary Results'!$E1513)</f>
        <v>6.5021490000000001E-2</v>
      </c>
      <c r="E1931">
        <f t="shared" si="119"/>
        <v>3.9088647752815722E-3</v>
      </c>
      <c r="F1931">
        <f t="shared" si="120"/>
        <v>2.7966478373051835E-2</v>
      </c>
      <c r="G1931">
        <f>IF('Input and Summary Results'!$J$4="yes",IF(C1931=FALSE,FALSE,IF('Data Transformation'!E1931&lt;$R$10,E1931,$R$10)),IF(C1931=FALSE,FALSE,IF(C1931&lt;$R$10,C1931,$R$10)))</f>
        <v>1.00904112</v>
      </c>
      <c r="H1931">
        <f>IF('Input and Summary Results'!$J$4="yes",'Data Transformation'!F1931,'Data Transformation'!D1931)</f>
        <v>6.5021490000000001E-2</v>
      </c>
      <c r="I1931">
        <f t="shared" si="121"/>
        <v>99</v>
      </c>
    </row>
    <row r="1932" spans="2:9" x14ac:dyDescent="0.25">
      <c r="B1932">
        <f>IF('Input and Summary Results'!D1514=0,FALSE,'Input and Summary Results'!$B1514)</f>
        <v>99</v>
      </c>
      <c r="C1932">
        <f>IF(OR(B1932=0,'Input and Summary Results'!D1514=0,'Input and Summary Results'!D1514=""),FALSE,'Input and Summary Results'!$D1514)</f>
        <v>1.0234162</v>
      </c>
      <c r="D1932">
        <f>IF(OR(B1932=0,'Input and Summary Results'!E1514=0),FALSE,'Input and Summary Results'!$E1514)</f>
        <v>8.4946510000000003E-2</v>
      </c>
      <c r="E1932">
        <f t="shared" si="119"/>
        <v>1.0052287284253971E-2</v>
      </c>
      <c r="F1932">
        <f t="shared" si="120"/>
        <v>3.6023257536865257E-2</v>
      </c>
      <c r="G1932">
        <f>IF('Input and Summary Results'!$J$4="yes",IF(C1932=FALSE,FALSE,IF('Data Transformation'!E1932&lt;$R$10,E1932,$R$10)),IF(C1932=FALSE,FALSE,IF(C1932&lt;$R$10,C1932,$R$10)))</f>
        <v>1.0234162</v>
      </c>
      <c r="H1932">
        <f>IF('Input and Summary Results'!$J$4="yes",'Data Transformation'!F1932,'Data Transformation'!D1932)</f>
        <v>8.4946510000000003E-2</v>
      </c>
      <c r="I1932">
        <f t="shared" si="121"/>
        <v>99</v>
      </c>
    </row>
    <row r="1933" spans="2:9" x14ac:dyDescent="0.25">
      <c r="B1933">
        <f>IF('Input and Summary Results'!D1515=0,FALSE,'Input and Summary Results'!$B1515)</f>
        <v>99</v>
      </c>
      <c r="C1933">
        <f>IF(OR(B1933=0,'Input and Summary Results'!D1515=0,'Input and Summary Results'!D1515=""),FALSE,'Input and Summary Results'!$D1515)</f>
        <v>1.07278159</v>
      </c>
      <c r="D1933">
        <f>IF(OR(B1933=0,'Input and Summary Results'!E1515=0),FALSE,'Input and Summary Results'!$E1515)</f>
        <v>6.7432480000000003E-2</v>
      </c>
      <c r="E1933">
        <f t="shared" si="119"/>
        <v>3.0511311981857518E-2</v>
      </c>
      <c r="F1933">
        <f t="shared" si="120"/>
        <v>2.7280199989263426E-2</v>
      </c>
      <c r="G1933">
        <f>IF('Input and Summary Results'!$J$4="yes",IF(C1933=FALSE,FALSE,IF('Data Transformation'!E1933&lt;$R$10,E1933,$R$10)),IF(C1933=FALSE,FALSE,IF(C1933&lt;$R$10,C1933,$R$10)))</f>
        <v>1.07278159</v>
      </c>
      <c r="H1933">
        <f>IF('Input and Summary Results'!$J$4="yes",'Data Transformation'!F1933,'Data Transformation'!D1933)</f>
        <v>6.7432480000000003E-2</v>
      </c>
      <c r="I1933">
        <f t="shared" si="121"/>
        <v>99</v>
      </c>
    </row>
    <row r="1934" spans="2:9" x14ac:dyDescent="0.25">
      <c r="B1934">
        <f>IF('Input and Summary Results'!D1516=0,FALSE,'Input and Summary Results'!$B1516)</f>
        <v>100</v>
      </c>
      <c r="C1934">
        <f>IF(OR(B1934=0,'Input and Summary Results'!D1516=0,'Input and Summary Results'!D1516=""),FALSE,'Input and Summary Results'!$D1516)</f>
        <v>9.1520859999999996E-2</v>
      </c>
      <c r="D1934">
        <f>IF(OR(B1934=0,'Input and Summary Results'!E1516=0),FALSE,'Input and Summary Results'!$E1516)</f>
        <v>9.8252160000000005E-2</v>
      </c>
      <c r="E1934">
        <f t="shared" si="119"/>
        <v>-1.0384799075687563</v>
      </c>
      <c r="F1934">
        <f t="shared" si="120"/>
        <v>0.46592041901704156</v>
      </c>
      <c r="G1934">
        <f>IF('Input and Summary Results'!$J$4="yes",IF(C1934=FALSE,FALSE,IF('Data Transformation'!E1934&lt;$R$10,E1934,$R$10)),IF(C1934=FALSE,FALSE,IF(C1934&lt;$R$10,C1934,$R$10)))</f>
        <v>9.1520859999999996E-2</v>
      </c>
      <c r="H1934">
        <f>IF('Input and Summary Results'!$J$4="yes",'Data Transformation'!F1934,'Data Transformation'!D1934)</f>
        <v>9.8252160000000005E-2</v>
      </c>
      <c r="I1934">
        <f t="shared" si="121"/>
        <v>100</v>
      </c>
    </row>
    <row r="1935" spans="2:9" x14ac:dyDescent="0.25">
      <c r="B1935">
        <f>IF('Input and Summary Results'!D1517=0,FALSE,'Input and Summary Results'!$B1517)</f>
        <v>100</v>
      </c>
      <c r="C1935">
        <f>IF(OR(B1935=0,'Input and Summary Results'!D1517=0,'Input and Summary Results'!D1517=""),FALSE,'Input and Summary Results'!$D1517)</f>
        <v>0.13782864</v>
      </c>
      <c r="D1935">
        <f>IF(OR(B1935=0,'Input and Summary Results'!E1517=0),FALSE,'Input and Summary Results'!$E1517)</f>
        <v>5.9691050000000002E-2</v>
      </c>
      <c r="E1935">
        <f t="shared" si="119"/>
        <v>-0.86066052915132807</v>
      </c>
      <c r="F1935">
        <f t="shared" si="120"/>
        <v>0.18795742089597633</v>
      </c>
      <c r="G1935">
        <f>IF('Input and Summary Results'!$J$4="yes",IF(C1935=FALSE,FALSE,IF('Data Transformation'!E1935&lt;$R$10,E1935,$R$10)),IF(C1935=FALSE,FALSE,IF(C1935&lt;$R$10,C1935,$R$10)))</f>
        <v>0.13782864</v>
      </c>
      <c r="H1935">
        <f>IF('Input and Summary Results'!$J$4="yes",'Data Transformation'!F1935,'Data Transformation'!D1935)</f>
        <v>5.9691050000000002E-2</v>
      </c>
      <c r="I1935">
        <f t="shared" si="121"/>
        <v>100</v>
      </c>
    </row>
    <row r="1936" spans="2:9" x14ac:dyDescent="0.25">
      <c r="B1936">
        <f>IF('Input and Summary Results'!D1518=0,FALSE,'Input and Summary Results'!$B1518)</f>
        <v>100</v>
      </c>
      <c r="C1936">
        <f>IF(OR(B1936=0,'Input and Summary Results'!D1518=0,'Input and Summary Results'!D1518=""),FALSE,'Input and Summary Results'!$D1518)</f>
        <v>0.18002212000000001</v>
      </c>
      <c r="D1936">
        <f>IF(OR(B1936=0,'Input and Summary Results'!E1518=0),FALSE,'Input and Summary Results'!$E1518)</f>
        <v>5.3118760000000001E-2</v>
      </c>
      <c r="E1936">
        <f t="shared" si="119"/>
        <v>-0.7446741282093815</v>
      </c>
      <c r="F1936">
        <f t="shared" si="120"/>
        <v>0.12805949535534855</v>
      </c>
      <c r="G1936">
        <f>IF('Input and Summary Results'!$J$4="yes",IF(C1936=FALSE,FALSE,IF('Data Transformation'!E1936&lt;$R$10,E1936,$R$10)),IF(C1936=FALSE,FALSE,IF(C1936&lt;$R$10,C1936,$R$10)))</f>
        <v>0.18002212000000001</v>
      </c>
      <c r="H1936">
        <f>IF('Input and Summary Results'!$J$4="yes",'Data Transformation'!F1936,'Data Transformation'!D1936)</f>
        <v>5.3118760000000001E-2</v>
      </c>
      <c r="I1936">
        <f t="shared" si="121"/>
        <v>100</v>
      </c>
    </row>
    <row r="1937" spans="2:9" x14ac:dyDescent="0.25">
      <c r="B1937">
        <f>IF('Input and Summary Results'!D1519=0,FALSE,'Input and Summary Results'!$B1519)</f>
        <v>100</v>
      </c>
      <c r="C1937">
        <f>IF(OR(B1937=0,'Input and Summary Results'!D1519=0,'Input and Summary Results'!D1519=""),FALSE,'Input and Summary Results'!$D1519)</f>
        <v>0.21075585999999999</v>
      </c>
      <c r="D1937">
        <f>IF(OR(B1937=0,'Input and Summary Results'!E1519=0),FALSE,'Input and Summary Results'!$E1519)</f>
        <v>4.9482390000000001E-2</v>
      </c>
      <c r="E1937">
        <f t="shared" si="119"/>
        <v>-0.67622034111469032</v>
      </c>
      <c r="F1937">
        <f t="shared" si="120"/>
        <v>0.10189684528819271</v>
      </c>
      <c r="G1937">
        <f>IF('Input and Summary Results'!$J$4="yes",IF(C1937=FALSE,FALSE,IF('Data Transformation'!E1937&lt;$R$10,E1937,$R$10)),IF(C1937=FALSE,FALSE,IF(C1937&lt;$R$10,C1937,$R$10)))</f>
        <v>0.21075585999999999</v>
      </c>
      <c r="H1937">
        <f>IF('Input and Summary Results'!$J$4="yes",'Data Transformation'!F1937,'Data Transformation'!D1937)</f>
        <v>4.9482390000000001E-2</v>
      </c>
      <c r="I1937">
        <f t="shared" si="121"/>
        <v>100</v>
      </c>
    </row>
    <row r="1938" spans="2:9" x14ac:dyDescent="0.25">
      <c r="B1938">
        <f>IF('Input and Summary Results'!D1520=0,FALSE,'Input and Summary Results'!$B1520)</f>
        <v>100</v>
      </c>
      <c r="C1938">
        <f>IF(OR(B1938=0,'Input and Summary Results'!D1520=0,'Input and Summary Results'!D1520=""),FALSE,'Input and Summary Results'!$D1520)</f>
        <v>0.21701285000000001</v>
      </c>
      <c r="D1938">
        <f>IF(OR(B1938=0,'Input and Summary Results'!E1520=0),FALSE,'Input and Summary Results'!$E1520)</f>
        <v>6.445903E-2</v>
      </c>
      <c r="E1938">
        <f t="shared" si="119"/>
        <v>-0.66351454947467581</v>
      </c>
      <c r="F1938">
        <f t="shared" si="120"/>
        <v>0.12891042636415309</v>
      </c>
      <c r="G1938">
        <f>IF('Input and Summary Results'!$J$4="yes",IF(C1938=FALSE,FALSE,IF('Data Transformation'!E1938&lt;$R$10,E1938,$R$10)),IF(C1938=FALSE,FALSE,IF(C1938&lt;$R$10,C1938,$R$10)))</f>
        <v>0.21701285000000001</v>
      </c>
      <c r="H1938">
        <f>IF('Input and Summary Results'!$J$4="yes",'Data Transformation'!F1938,'Data Transformation'!D1938)</f>
        <v>6.445903E-2</v>
      </c>
      <c r="I1938">
        <f t="shared" si="121"/>
        <v>100</v>
      </c>
    </row>
    <row r="1939" spans="2:9" x14ac:dyDescent="0.25">
      <c r="B1939">
        <f>IF('Input and Summary Results'!D1521=0,FALSE,'Input and Summary Results'!$B1521)</f>
        <v>100</v>
      </c>
      <c r="C1939">
        <f>IF(OR(B1939=0,'Input and Summary Results'!D1521=0,'Input and Summary Results'!D1521=""),FALSE,'Input and Summary Results'!$D1521)</f>
        <v>0.24333492000000001</v>
      </c>
      <c r="D1939">
        <f>IF(OR(B1939=0,'Input and Summary Results'!E1521=0),FALSE,'Input and Summary Results'!$E1521)</f>
        <v>5.4673289999999999E-2</v>
      </c>
      <c r="E1939">
        <f t="shared" si="119"/>
        <v>-0.61379556277044744</v>
      </c>
      <c r="F1939">
        <f t="shared" si="120"/>
        <v>9.7512547151062404E-2</v>
      </c>
      <c r="G1939">
        <f>IF('Input and Summary Results'!$J$4="yes",IF(C1939=FALSE,FALSE,IF('Data Transformation'!E1939&lt;$R$10,E1939,$R$10)),IF(C1939=FALSE,FALSE,IF(C1939&lt;$R$10,C1939,$R$10)))</f>
        <v>0.24333492000000001</v>
      </c>
      <c r="H1939">
        <f>IF('Input and Summary Results'!$J$4="yes",'Data Transformation'!F1939,'Data Transformation'!D1939)</f>
        <v>5.4673289999999999E-2</v>
      </c>
      <c r="I1939">
        <f t="shared" si="121"/>
        <v>100</v>
      </c>
    </row>
    <row r="1940" spans="2:9" x14ac:dyDescent="0.25">
      <c r="B1940">
        <f>IF('Input and Summary Results'!D1522=0,FALSE,'Input and Summary Results'!$B1522)</f>
        <v>100</v>
      </c>
      <c r="C1940">
        <f>IF(OR(B1940=0,'Input and Summary Results'!D1522=0,'Input and Summary Results'!D1522=""),FALSE,'Input and Summary Results'!$D1522)</f>
        <v>0.25646915999999997</v>
      </c>
      <c r="D1940">
        <f>IF(OR(B1940=0,'Input and Summary Results'!E1522=0),FALSE,'Input and Summary Results'!$E1522)</f>
        <v>0.10138508</v>
      </c>
      <c r="E1940">
        <f t="shared" si="119"/>
        <v>-0.59096485061872039</v>
      </c>
      <c r="F1940">
        <f t="shared" si="120"/>
        <v>0.17156497381595512</v>
      </c>
      <c r="G1940">
        <f>IF('Input and Summary Results'!$J$4="yes",IF(C1940=FALSE,FALSE,IF('Data Transformation'!E1940&lt;$R$10,E1940,$R$10)),IF(C1940=FALSE,FALSE,IF(C1940&lt;$R$10,C1940,$R$10)))</f>
        <v>0.25646915999999997</v>
      </c>
      <c r="H1940">
        <f>IF('Input and Summary Results'!$J$4="yes",'Data Transformation'!F1940,'Data Transformation'!D1940)</f>
        <v>0.10138508</v>
      </c>
      <c r="I1940">
        <f t="shared" si="121"/>
        <v>100</v>
      </c>
    </row>
    <row r="1941" spans="2:9" x14ac:dyDescent="0.25">
      <c r="B1941">
        <f>IF('Input and Summary Results'!D1523=0,FALSE,'Input and Summary Results'!$B1523)</f>
        <v>100</v>
      </c>
      <c r="C1941">
        <f>IF(OR(B1941=0,'Input and Summary Results'!D1523=0,'Input and Summary Results'!D1523=""),FALSE,'Input and Summary Results'!$D1523)</f>
        <v>0.26012719000000001</v>
      </c>
      <c r="D1941">
        <f>IF(OR(B1941=0,'Input and Summary Results'!E1523=0),FALSE,'Input and Summary Results'!$E1523)</f>
        <v>4.8922519999999997E-2</v>
      </c>
      <c r="E1941">
        <f t="shared" si="119"/>
        <v>-0.58481425045773439</v>
      </c>
      <c r="F1941">
        <f t="shared" si="120"/>
        <v>8.1623046325914633E-2</v>
      </c>
      <c r="G1941">
        <f>IF('Input and Summary Results'!$J$4="yes",IF(C1941=FALSE,FALSE,IF('Data Transformation'!E1941&lt;$R$10,E1941,$R$10)),IF(C1941=FALSE,FALSE,IF(C1941&lt;$R$10,C1941,$R$10)))</f>
        <v>0.26012719000000001</v>
      </c>
      <c r="H1941">
        <f>IF('Input and Summary Results'!$J$4="yes",'Data Transformation'!F1941,'Data Transformation'!D1941)</f>
        <v>4.8922519999999997E-2</v>
      </c>
      <c r="I1941">
        <f t="shared" si="121"/>
        <v>100</v>
      </c>
    </row>
    <row r="1942" spans="2:9" x14ac:dyDescent="0.25">
      <c r="B1942">
        <f>IF('Input and Summary Results'!D1524=0,FALSE,'Input and Summary Results'!$B1524)</f>
        <v>100</v>
      </c>
      <c r="C1942">
        <f>IF(OR(B1942=0,'Input and Summary Results'!D1524=0,'Input and Summary Results'!D1524=""),FALSE,'Input and Summary Results'!$D1524)</f>
        <v>0.31493675999999998</v>
      </c>
      <c r="D1942">
        <f>IF(OR(B1942=0,'Input and Summary Results'!E1524=0),FALSE,'Input and Summary Results'!$E1524)</f>
        <v>9.3059340000000004E-2</v>
      </c>
      <c r="E1942">
        <f t="shared" si="119"/>
        <v>-0.50177664475117945</v>
      </c>
      <c r="F1942">
        <f t="shared" si="120"/>
        <v>0.12824083654127896</v>
      </c>
      <c r="G1942">
        <f>IF('Input and Summary Results'!$J$4="yes",IF(C1942=FALSE,FALSE,IF('Data Transformation'!E1942&lt;$R$10,E1942,$R$10)),IF(C1942=FALSE,FALSE,IF(C1942&lt;$R$10,C1942,$R$10)))</f>
        <v>0.31493675999999998</v>
      </c>
      <c r="H1942">
        <f>IF('Input and Summary Results'!$J$4="yes",'Data Transformation'!F1942,'Data Transformation'!D1942)</f>
        <v>9.3059340000000004E-2</v>
      </c>
      <c r="I1942">
        <f t="shared" si="121"/>
        <v>100</v>
      </c>
    </row>
    <row r="1943" spans="2:9" x14ac:dyDescent="0.25">
      <c r="B1943">
        <f>IF('Input and Summary Results'!D1525=0,FALSE,'Input and Summary Results'!$B1525)</f>
        <v>100</v>
      </c>
      <c r="C1943">
        <f>IF(OR(B1943=0,'Input and Summary Results'!D1525=0,'Input and Summary Results'!D1525=""),FALSE,'Input and Summary Results'!$D1525)</f>
        <v>0.37579676000000001</v>
      </c>
      <c r="D1943">
        <f>IF(OR(B1943=0,'Input and Summary Results'!E1525=0),FALSE,'Input and Summary Results'!$E1525)</f>
        <v>5.7547769999999998E-2</v>
      </c>
      <c r="E1943">
        <f t="shared" si="119"/>
        <v>-0.42504696856808283</v>
      </c>
      <c r="F1943">
        <f t="shared" si="120"/>
        <v>6.6460743780760639E-2</v>
      </c>
      <c r="G1943">
        <f>IF('Input and Summary Results'!$J$4="yes",IF(C1943=FALSE,FALSE,IF('Data Transformation'!E1943&lt;$R$10,E1943,$R$10)),IF(C1943=FALSE,FALSE,IF(C1943&lt;$R$10,C1943,$R$10)))</f>
        <v>0.37579676000000001</v>
      </c>
      <c r="H1943">
        <f>IF('Input and Summary Results'!$J$4="yes",'Data Transformation'!F1943,'Data Transformation'!D1943)</f>
        <v>5.7547769999999998E-2</v>
      </c>
      <c r="I1943">
        <f t="shared" si="121"/>
        <v>100</v>
      </c>
    </row>
    <row r="1944" spans="2:9" x14ac:dyDescent="0.25">
      <c r="B1944">
        <f>IF('Input and Summary Results'!D1526=0,FALSE,'Input and Summary Results'!$B1526)</f>
        <v>101</v>
      </c>
      <c r="C1944">
        <f>IF(OR(B1944=0,'Input and Summary Results'!D1526=0,'Input and Summary Results'!D1526=""),FALSE,'Input and Summary Results'!$D1526)</f>
        <v>0.22787574999999999</v>
      </c>
      <c r="D1944">
        <f>IF(OR(B1944=0,'Input and Summary Results'!E1526=0),FALSE,'Input and Summary Results'!$E1526)</f>
        <v>8.2719760000000003E-2</v>
      </c>
      <c r="E1944">
        <f t="shared" si="119"/>
        <v>-0.64230188895539664</v>
      </c>
      <c r="F1944">
        <f t="shared" si="120"/>
        <v>0.15754364314763639</v>
      </c>
      <c r="G1944">
        <f>IF('Input and Summary Results'!$J$4="yes",IF(C1944=FALSE,FALSE,IF('Data Transformation'!E1944&lt;$R$10,E1944,$R$10)),IF(C1944=FALSE,FALSE,IF(C1944&lt;$R$10,C1944,$R$10)))</f>
        <v>0.22787574999999999</v>
      </c>
      <c r="H1944">
        <f>IF('Input and Summary Results'!$J$4="yes",'Data Transformation'!F1944,'Data Transformation'!D1944)</f>
        <v>8.2719760000000003E-2</v>
      </c>
      <c r="I1944">
        <f t="shared" si="121"/>
        <v>101</v>
      </c>
    </row>
    <row r="1945" spans="2:9" x14ac:dyDescent="0.25">
      <c r="B1945">
        <f>IF('Input and Summary Results'!D1527=0,FALSE,'Input and Summary Results'!$B1527)</f>
        <v>101</v>
      </c>
      <c r="C1945">
        <f>IF(OR(B1945=0,'Input and Summary Results'!D1527=0,'Input and Summary Results'!D1527=""),FALSE,'Input and Summary Results'!$D1527)</f>
        <v>0.24493722000000001</v>
      </c>
      <c r="D1945">
        <f>IF(OR(B1945=0,'Input and Summary Results'!E1527=0),FALSE,'Input and Summary Results'!$E1527)</f>
        <v>5.944435E-2</v>
      </c>
      <c r="E1945">
        <f t="shared" si="119"/>
        <v>-0.61094521564130544</v>
      </c>
      <c r="F1945">
        <f t="shared" si="120"/>
        <v>0.10532840986763874</v>
      </c>
      <c r="G1945">
        <f>IF('Input and Summary Results'!$J$4="yes",IF(C1945=FALSE,FALSE,IF('Data Transformation'!E1945&lt;$R$10,E1945,$R$10)),IF(C1945=FALSE,FALSE,IF(C1945&lt;$R$10,C1945,$R$10)))</f>
        <v>0.24493722000000001</v>
      </c>
      <c r="H1945">
        <f>IF('Input and Summary Results'!$J$4="yes",'Data Transformation'!F1945,'Data Transformation'!D1945)</f>
        <v>5.944435E-2</v>
      </c>
      <c r="I1945">
        <f t="shared" si="121"/>
        <v>101</v>
      </c>
    </row>
    <row r="1946" spans="2:9" x14ac:dyDescent="0.25">
      <c r="B1946">
        <f>IF('Input and Summary Results'!D1528=0,FALSE,'Input and Summary Results'!$B1528)</f>
        <v>101</v>
      </c>
      <c r="C1946">
        <f>IF(OR(B1946=0,'Input and Summary Results'!D1528=0,'Input and Summary Results'!D1528=""),FALSE,'Input and Summary Results'!$D1528)</f>
        <v>0.24575669999999999</v>
      </c>
      <c r="D1946">
        <f>IF(OR(B1946=0,'Input and Summary Results'!E1528=0),FALSE,'Input and Summary Results'!$E1528)</f>
        <v>9.0825539999999996E-2</v>
      </c>
      <c r="E1946">
        <f t="shared" si="119"/>
        <v>-0.60949463327867848</v>
      </c>
      <c r="F1946">
        <f t="shared" si="120"/>
        <v>0.16039556341698924</v>
      </c>
      <c r="G1946">
        <f>IF('Input and Summary Results'!$J$4="yes",IF(C1946=FALSE,FALSE,IF('Data Transformation'!E1946&lt;$R$10,E1946,$R$10)),IF(C1946=FALSE,FALSE,IF(C1946&lt;$R$10,C1946,$R$10)))</f>
        <v>0.24575669999999999</v>
      </c>
      <c r="H1946">
        <f>IF('Input and Summary Results'!$J$4="yes",'Data Transformation'!F1946,'Data Transformation'!D1946)</f>
        <v>9.0825539999999996E-2</v>
      </c>
      <c r="I1946">
        <f t="shared" si="121"/>
        <v>101</v>
      </c>
    </row>
    <row r="1947" spans="2:9" x14ac:dyDescent="0.25">
      <c r="B1947">
        <f>IF('Input and Summary Results'!D1529=0,FALSE,'Input and Summary Results'!$B1529)</f>
        <v>101</v>
      </c>
      <c r="C1947">
        <f>IF(OR(B1947=0,'Input and Summary Results'!D1529=0,'Input and Summary Results'!D1529=""),FALSE,'Input and Summary Results'!$D1529)</f>
        <v>0.28200607</v>
      </c>
      <c r="D1947">
        <f>IF(OR(B1947=0,'Input and Summary Results'!E1529=0),FALSE,'Input and Summary Results'!$E1529)</f>
        <v>9.4730990000000001E-2</v>
      </c>
      <c r="E1947">
        <f t="shared" si="119"/>
        <v>-0.54974154366952532</v>
      </c>
      <c r="F1947">
        <f t="shared" si="120"/>
        <v>0.14578852738878992</v>
      </c>
      <c r="G1947">
        <f>IF('Input and Summary Results'!$J$4="yes",IF(C1947=FALSE,FALSE,IF('Data Transformation'!E1947&lt;$R$10,E1947,$R$10)),IF(C1947=FALSE,FALSE,IF(C1947&lt;$R$10,C1947,$R$10)))</f>
        <v>0.28200607</v>
      </c>
      <c r="H1947">
        <f>IF('Input and Summary Results'!$J$4="yes",'Data Transformation'!F1947,'Data Transformation'!D1947)</f>
        <v>9.4730990000000001E-2</v>
      </c>
      <c r="I1947">
        <f t="shared" si="121"/>
        <v>101</v>
      </c>
    </row>
    <row r="1948" spans="2:9" x14ac:dyDescent="0.25">
      <c r="B1948">
        <f>IF('Input and Summary Results'!D1530=0,FALSE,'Input and Summary Results'!$B1530)</f>
        <v>101</v>
      </c>
      <c r="C1948">
        <f>IF(OR(B1948=0,'Input and Summary Results'!D1530=0,'Input and Summary Results'!D1530=""),FALSE,'Input and Summary Results'!$D1530)</f>
        <v>0.29072692</v>
      </c>
      <c r="D1948">
        <f>IF(OR(B1948=0,'Input and Summary Results'!E1530=0),FALSE,'Input and Summary Results'!$E1530)</f>
        <v>6.0434349999999998E-2</v>
      </c>
      <c r="E1948">
        <f t="shared" si="119"/>
        <v>-0.53651475265970772</v>
      </c>
      <c r="F1948">
        <f t="shared" si="120"/>
        <v>9.0216990913672523E-2</v>
      </c>
      <c r="G1948">
        <f>IF('Input and Summary Results'!$J$4="yes",IF(C1948=FALSE,FALSE,IF('Data Transformation'!E1948&lt;$R$10,E1948,$R$10)),IF(C1948=FALSE,FALSE,IF(C1948&lt;$R$10,C1948,$R$10)))</f>
        <v>0.29072692</v>
      </c>
      <c r="H1948">
        <f>IF('Input and Summary Results'!$J$4="yes",'Data Transformation'!F1948,'Data Transformation'!D1948)</f>
        <v>6.0434349999999998E-2</v>
      </c>
      <c r="I1948">
        <f t="shared" si="121"/>
        <v>101</v>
      </c>
    </row>
    <row r="1949" spans="2:9" x14ac:dyDescent="0.25">
      <c r="B1949">
        <f>IF('Input and Summary Results'!D1531=0,FALSE,'Input and Summary Results'!$B1531)</f>
        <v>101</v>
      </c>
      <c r="C1949">
        <f>IF(OR(B1949=0,'Input and Summary Results'!D1531=0,'Input and Summary Results'!D1531=""),FALSE,'Input and Summary Results'!$D1531)</f>
        <v>0.49491896000000002</v>
      </c>
      <c r="D1949">
        <f>IF(OR(B1949=0,'Input and Summary Results'!E1531=0),FALSE,'Input and Summary Results'!$E1531)</f>
        <v>6.8849960000000002E-2</v>
      </c>
      <c r="E1949">
        <f t="shared" si="119"/>
        <v>-0.30546590835160148</v>
      </c>
      <c r="F1949">
        <f t="shared" si="120"/>
        <v>6.0375303948751534E-2</v>
      </c>
      <c r="G1949">
        <f>IF('Input and Summary Results'!$J$4="yes",IF(C1949=FALSE,FALSE,IF('Data Transformation'!E1949&lt;$R$10,E1949,$R$10)),IF(C1949=FALSE,FALSE,IF(C1949&lt;$R$10,C1949,$R$10)))</f>
        <v>0.49491896000000002</v>
      </c>
      <c r="H1949">
        <f>IF('Input and Summary Results'!$J$4="yes",'Data Transformation'!F1949,'Data Transformation'!D1949)</f>
        <v>6.8849960000000002E-2</v>
      </c>
      <c r="I1949">
        <f t="shared" si="121"/>
        <v>101</v>
      </c>
    </row>
    <row r="1950" spans="2:9" x14ac:dyDescent="0.25">
      <c r="B1950">
        <f>IF('Input and Summary Results'!D1532=0,FALSE,'Input and Summary Results'!$B1532)</f>
        <v>101</v>
      </c>
      <c r="C1950">
        <f>IF(OR(B1950=0,'Input and Summary Results'!D1532=0,'Input and Summary Results'!D1532=""),FALSE,'Input and Summary Results'!$D1532)</f>
        <v>0.60537448999999999</v>
      </c>
      <c r="D1950">
        <f>IF(OR(B1950=0,'Input and Summary Results'!E1532=0),FALSE,'Input and Summary Results'!$E1532)</f>
        <v>7.0674870000000001E-2</v>
      </c>
      <c r="E1950">
        <f t="shared" si="119"/>
        <v>-0.21797588381825836</v>
      </c>
      <c r="F1950">
        <f t="shared" si="120"/>
        <v>5.0667634805688623E-2</v>
      </c>
      <c r="G1950">
        <f>IF('Input and Summary Results'!$J$4="yes",IF(C1950=FALSE,FALSE,IF('Data Transformation'!E1950&lt;$R$10,E1950,$R$10)),IF(C1950=FALSE,FALSE,IF(C1950&lt;$R$10,C1950,$R$10)))</f>
        <v>0.60537448999999999</v>
      </c>
      <c r="H1950">
        <f>IF('Input and Summary Results'!$J$4="yes",'Data Transformation'!F1950,'Data Transformation'!D1950)</f>
        <v>7.0674870000000001E-2</v>
      </c>
      <c r="I1950">
        <f t="shared" si="121"/>
        <v>101</v>
      </c>
    </row>
    <row r="1951" spans="2:9" x14ac:dyDescent="0.25">
      <c r="B1951">
        <f>IF('Input and Summary Results'!D1533=0,FALSE,'Input and Summary Results'!$B1533)</f>
        <v>101</v>
      </c>
      <c r="C1951">
        <f>IF(OR(B1951=0,'Input and Summary Results'!D1533=0,'Input and Summary Results'!D1533=""),FALSE,'Input and Summary Results'!$D1533)</f>
        <v>0.64623657000000001</v>
      </c>
      <c r="D1951">
        <f>IF(OR(B1951=0,'Input and Summary Results'!E1533=0),FALSE,'Input and Summary Results'!$E1533)</f>
        <v>4.8127919999999998E-2</v>
      </c>
      <c r="E1951">
        <f t="shared" si="119"/>
        <v>-0.18960846925273597</v>
      </c>
      <c r="F1951">
        <f t="shared" si="120"/>
        <v>3.2321781603910159E-2</v>
      </c>
      <c r="G1951">
        <f>IF('Input and Summary Results'!$J$4="yes",IF(C1951=FALSE,FALSE,IF('Data Transformation'!E1951&lt;$R$10,E1951,$R$10)),IF(C1951=FALSE,FALSE,IF(C1951&lt;$R$10,C1951,$R$10)))</f>
        <v>0.64623657000000001</v>
      </c>
      <c r="H1951">
        <f>IF('Input and Summary Results'!$J$4="yes",'Data Transformation'!F1951,'Data Transformation'!D1951)</f>
        <v>4.8127919999999998E-2</v>
      </c>
      <c r="I1951">
        <f t="shared" si="121"/>
        <v>101</v>
      </c>
    </row>
    <row r="1952" spans="2:9" x14ac:dyDescent="0.25">
      <c r="B1952">
        <f>IF('Input and Summary Results'!D1534=0,FALSE,'Input and Summary Results'!$B1534)</f>
        <v>101</v>
      </c>
      <c r="C1952">
        <f>IF(OR(B1952=0,'Input and Summary Results'!D1534=0,'Input and Summary Results'!D1534=""),FALSE,'Input and Summary Results'!$D1534)</f>
        <v>0.70439585000000005</v>
      </c>
      <c r="D1952">
        <f>IF(OR(B1952=0,'Input and Summary Results'!E1534=0),FALSE,'Input and Summary Results'!$E1534)</f>
        <v>5.0733399999999998E-2</v>
      </c>
      <c r="E1952">
        <f t="shared" si="119"/>
        <v>-0.15218321137513141</v>
      </c>
      <c r="F1952">
        <f t="shared" si="120"/>
        <v>3.125841187167698E-2</v>
      </c>
      <c r="G1952">
        <f>IF('Input and Summary Results'!$J$4="yes",IF(C1952=FALSE,FALSE,IF('Data Transformation'!E1952&lt;$R$10,E1952,$R$10)),IF(C1952=FALSE,FALSE,IF(C1952&lt;$R$10,C1952,$R$10)))</f>
        <v>0.70439585000000005</v>
      </c>
      <c r="H1952">
        <f>IF('Input and Summary Results'!$J$4="yes",'Data Transformation'!F1952,'Data Transformation'!D1952)</f>
        <v>5.0733399999999998E-2</v>
      </c>
      <c r="I1952">
        <f t="shared" si="121"/>
        <v>101</v>
      </c>
    </row>
    <row r="1953" spans="2:9" x14ac:dyDescent="0.25">
      <c r="B1953">
        <f>IF('Input and Summary Results'!D1535=0,FALSE,'Input and Summary Results'!$B1535)</f>
        <v>102</v>
      </c>
      <c r="C1953">
        <f>IF(OR(B1953=0,'Input and Summary Results'!D1535=0,'Input and Summary Results'!D1535=""),FALSE,'Input and Summary Results'!$D1535)</f>
        <v>8.5573449999999995E-2</v>
      </c>
      <c r="D1953">
        <f>IF(OR(B1953=0,'Input and Summary Results'!E1535=0),FALSE,'Input and Summary Results'!$E1535)</f>
        <v>6.9331450000000003E-2</v>
      </c>
      <c r="E1953">
        <f t="shared" si="119"/>
        <v>-1.0676609585359034</v>
      </c>
      <c r="F1953">
        <f t="shared" si="120"/>
        <v>0.35162599264140926</v>
      </c>
      <c r="G1953">
        <f>IF('Input and Summary Results'!$J$4="yes",IF(C1953=FALSE,FALSE,IF('Data Transformation'!E1953&lt;$R$10,E1953,$R$10)),IF(C1953=FALSE,FALSE,IF(C1953&lt;$R$10,C1953,$R$10)))</f>
        <v>8.5573449999999995E-2</v>
      </c>
      <c r="H1953">
        <f>IF('Input and Summary Results'!$J$4="yes",'Data Transformation'!F1953,'Data Transformation'!D1953)</f>
        <v>6.9331450000000003E-2</v>
      </c>
      <c r="I1953">
        <f t="shared" si="121"/>
        <v>102</v>
      </c>
    </row>
    <row r="1954" spans="2:9" x14ac:dyDescent="0.25">
      <c r="B1954">
        <f>IF('Input and Summary Results'!D1536=0,FALSE,'Input and Summary Results'!$B1536)</f>
        <v>102</v>
      </c>
      <c r="C1954">
        <f>IF(OR(B1954=0,'Input and Summary Results'!D1536=0,'Input and Summary Results'!D1536=""),FALSE,'Input and Summary Results'!$D1536)</f>
        <v>0.10894469</v>
      </c>
      <c r="D1954">
        <f>IF(OR(B1954=0,'Input and Summary Results'!E1536=0),FALSE,'Input and Summary Results'!$E1536)</f>
        <v>7.2272400000000001E-2</v>
      </c>
      <c r="E1954">
        <f t="shared" si="119"/>
        <v>-0.96279393255768075</v>
      </c>
      <c r="F1954">
        <f t="shared" si="120"/>
        <v>0.2879095952267155</v>
      </c>
      <c r="G1954">
        <f>IF('Input and Summary Results'!$J$4="yes",IF(C1954=FALSE,FALSE,IF('Data Transformation'!E1954&lt;$R$10,E1954,$R$10)),IF(C1954=FALSE,FALSE,IF(C1954&lt;$R$10,C1954,$R$10)))</f>
        <v>0.10894469</v>
      </c>
      <c r="H1954">
        <f>IF('Input and Summary Results'!$J$4="yes",'Data Transformation'!F1954,'Data Transformation'!D1954)</f>
        <v>7.2272400000000001E-2</v>
      </c>
      <c r="I1954">
        <f t="shared" si="121"/>
        <v>102</v>
      </c>
    </row>
    <row r="1955" spans="2:9" x14ac:dyDescent="0.25">
      <c r="B1955">
        <f>IF('Input and Summary Results'!D1537=0,FALSE,'Input and Summary Results'!$B1537)</f>
        <v>102</v>
      </c>
      <c r="C1955">
        <f>IF(OR(B1955=0,'Input and Summary Results'!D1537=0,'Input and Summary Results'!D1537=""),FALSE,'Input and Summary Results'!$D1537)</f>
        <v>0.13018787000000001</v>
      </c>
      <c r="D1955">
        <f>IF(OR(B1955=0,'Input and Summary Results'!E1537=0),FALSE,'Input and Summary Results'!$E1537)</f>
        <v>7.6394279999999995E-2</v>
      </c>
      <c r="E1955">
        <f t="shared" si="119"/>
        <v>-0.88542947842124686</v>
      </c>
      <c r="F1955">
        <f t="shared" si="120"/>
        <v>0.25467132629176586</v>
      </c>
      <c r="G1955">
        <f>IF('Input and Summary Results'!$J$4="yes",IF(C1955=FALSE,FALSE,IF('Data Transformation'!E1955&lt;$R$10,E1955,$R$10)),IF(C1955=FALSE,FALSE,IF(C1955&lt;$R$10,C1955,$R$10)))</f>
        <v>0.13018787000000001</v>
      </c>
      <c r="H1955">
        <f>IF('Input and Summary Results'!$J$4="yes",'Data Transformation'!F1955,'Data Transformation'!D1955)</f>
        <v>7.6394279999999995E-2</v>
      </c>
      <c r="I1955">
        <f t="shared" si="121"/>
        <v>102</v>
      </c>
    </row>
    <row r="1956" spans="2:9" x14ac:dyDescent="0.25">
      <c r="B1956">
        <f>IF('Input and Summary Results'!D1538=0,FALSE,'Input and Summary Results'!$B1538)</f>
        <v>102</v>
      </c>
      <c r="C1956">
        <f>IF(OR(B1956=0,'Input and Summary Results'!D1538=0,'Input and Summary Results'!D1538=""),FALSE,'Input and Summary Results'!$D1538)</f>
        <v>0.15025756000000001</v>
      </c>
      <c r="D1956">
        <f>IF(OR(B1956=0,'Input and Summary Results'!E1538=0),FALSE,'Input and Summary Results'!$E1538)</f>
        <v>7.6567280000000001E-2</v>
      </c>
      <c r="E1956">
        <f t="shared" si="119"/>
        <v>-0.82316366785310757</v>
      </c>
      <c r="F1956">
        <f t="shared" si="120"/>
        <v>0.22115492571555134</v>
      </c>
      <c r="G1956">
        <f>IF('Input and Summary Results'!$J$4="yes",IF(C1956=FALSE,FALSE,IF('Data Transformation'!E1956&lt;$R$10,E1956,$R$10)),IF(C1956=FALSE,FALSE,IF(C1956&lt;$R$10,C1956,$R$10)))</f>
        <v>0.15025756000000001</v>
      </c>
      <c r="H1956">
        <f>IF('Input and Summary Results'!$J$4="yes",'Data Transformation'!F1956,'Data Transformation'!D1956)</f>
        <v>7.6567280000000001E-2</v>
      </c>
      <c r="I1956">
        <f t="shared" si="121"/>
        <v>102</v>
      </c>
    </row>
    <row r="1957" spans="2:9" x14ac:dyDescent="0.25">
      <c r="B1957">
        <f>IF('Input and Summary Results'!D1539=0,FALSE,'Input and Summary Results'!$B1539)</f>
        <v>102</v>
      </c>
      <c r="C1957">
        <f>IF(OR(B1957=0,'Input and Summary Results'!D1539=0,'Input and Summary Results'!D1539=""),FALSE,'Input and Summary Results'!$D1539)</f>
        <v>0.15625389000000001</v>
      </c>
      <c r="D1957">
        <f>IF(OR(B1957=0,'Input and Summary Results'!E1539=0),FALSE,'Input and Summary Results'!$E1539)</f>
        <v>3.387474E-2</v>
      </c>
      <c r="E1957">
        <f t="shared" si="119"/>
        <v>-0.80616916192305366</v>
      </c>
      <c r="F1957">
        <f t="shared" si="120"/>
        <v>9.4088135405780926E-2</v>
      </c>
      <c r="G1957">
        <f>IF('Input and Summary Results'!$J$4="yes",IF(C1957=FALSE,FALSE,IF('Data Transformation'!E1957&lt;$R$10,E1957,$R$10)),IF(C1957=FALSE,FALSE,IF(C1957&lt;$R$10,C1957,$R$10)))</f>
        <v>0.15625389000000001</v>
      </c>
      <c r="H1957">
        <f>IF('Input and Summary Results'!$J$4="yes",'Data Transformation'!F1957,'Data Transformation'!D1957)</f>
        <v>3.387474E-2</v>
      </c>
      <c r="I1957">
        <f t="shared" si="121"/>
        <v>102</v>
      </c>
    </row>
    <row r="1958" spans="2:9" x14ac:dyDescent="0.25">
      <c r="B1958">
        <f>IF('Input and Summary Results'!D1540=0,FALSE,'Input and Summary Results'!$B1540)</f>
        <v>102</v>
      </c>
      <c r="C1958">
        <f>IF(OR(B1958=0,'Input and Summary Results'!D1540=0,'Input and Summary Results'!D1540=""),FALSE,'Input and Summary Results'!$D1540)</f>
        <v>0.18869625000000001</v>
      </c>
      <c r="D1958">
        <f>IF(OR(B1958=0,'Input and Summary Results'!E1540=0),FALSE,'Input and Summary Results'!$E1540)</f>
        <v>4.2278620000000003E-2</v>
      </c>
      <c r="E1958">
        <f t="shared" si="119"/>
        <v>-0.72423673057428339</v>
      </c>
      <c r="F1958">
        <f t="shared" si="120"/>
        <v>9.7240517922322245E-2</v>
      </c>
      <c r="G1958">
        <f>IF('Input and Summary Results'!$J$4="yes",IF(C1958=FALSE,FALSE,IF('Data Transformation'!E1958&lt;$R$10,E1958,$R$10)),IF(C1958=FALSE,FALSE,IF(C1958&lt;$R$10,C1958,$R$10)))</f>
        <v>0.18869625000000001</v>
      </c>
      <c r="H1958">
        <f>IF('Input and Summary Results'!$J$4="yes",'Data Transformation'!F1958,'Data Transformation'!D1958)</f>
        <v>4.2278620000000003E-2</v>
      </c>
      <c r="I1958">
        <f t="shared" si="121"/>
        <v>102</v>
      </c>
    </row>
    <row r="1959" spans="2:9" x14ac:dyDescent="0.25">
      <c r="B1959">
        <f>IF('Input and Summary Results'!D1541=0,FALSE,'Input and Summary Results'!$B1541)</f>
        <v>102</v>
      </c>
      <c r="C1959">
        <f>IF(OR(B1959=0,'Input and Summary Results'!D1541=0,'Input and Summary Results'!D1541=""),FALSE,'Input and Summary Results'!$D1541)</f>
        <v>0.20341577999999999</v>
      </c>
      <c r="D1959">
        <f>IF(OR(B1959=0,'Input and Summary Results'!E1541=0),FALSE,'Input and Summary Results'!$E1541)</f>
        <v>3.7171139999999998E-2</v>
      </c>
      <c r="E1959">
        <f t="shared" si="119"/>
        <v>-0.69161535966745324</v>
      </c>
      <c r="F1959">
        <f t="shared" si="120"/>
        <v>7.930689919926566E-2</v>
      </c>
      <c r="G1959">
        <f>IF('Input and Summary Results'!$J$4="yes",IF(C1959=FALSE,FALSE,IF('Data Transformation'!E1959&lt;$R$10,E1959,$R$10)),IF(C1959=FALSE,FALSE,IF(C1959&lt;$R$10,C1959,$R$10)))</f>
        <v>0.20341577999999999</v>
      </c>
      <c r="H1959">
        <f>IF('Input and Summary Results'!$J$4="yes",'Data Transformation'!F1959,'Data Transformation'!D1959)</f>
        <v>3.7171139999999998E-2</v>
      </c>
      <c r="I1959">
        <f t="shared" si="121"/>
        <v>102</v>
      </c>
    </row>
    <row r="1960" spans="2:9" x14ac:dyDescent="0.25">
      <c r="B1960">
        <f>IF('Input and Summary Results'!D1542=0,FALSE,'Input and Summary Results'!$B1542)</f>
        <v>102</v>
      </c>
      <c r="C1960">
        <f>IF(OR(B1960=0,'Input and Summary Results'!D1542=0,'Input and Summary Results'!D1542=""),FALSE,'Input and Summary Results'!$D1542)</f>
        <v>0.20750175000000001</v>
      </c>
      <c r="D1960">
        <f>IF(OR(B1960=0,'Input and Summary Results'!E1542=0),FALSE,'Input and Summary Results'!$E1542)</f>
        <v>5.677306E-2</v>
      </c>
      <c r="E1960">
        <f t="shared" si="119"/>
        <v>-0.68297823624278742</v>
      </c>
      <c r="F1960">
        <f t="shared" si="120"/>
        <v>0.11874361560806114</v>
      </c>
      <c r="G1960">
        <f>IF('Input and Summary Results'!$J$4="yes",IF(C1960=FALSE,FALSE,IF('Data Transformation'!E1960&lt;$R$10,E1960,$R$10)),IF(C1960=FALSE,FALSE,IF(C1960&lt;$R$10,C1960,$R$10)))</f>
        <v>0.20750175000000001</v>
      </c>
      <c r="H1960">
        <f>IF('Input and Summary Results'!$J$4="yes",'Data Transformation'!F1960,'Data Transformation'!D1960)</f>
        <v>5.677306E-2</v>
      </c>
      <c r="I1960">
        <f t="shared" si="121"/>
        <v>102</v>
      </c>
    </row>
    <row r="1961" spans="2:9" x14ac:dyDescent="0.25">
      <c r="B1961">
        <f>IF('Input and Summary Results'!D1543=0,FALSE,'Input and Summary Results'!$B1543)</f>
        <v>102</v>
      </c>
      <c r="C1961">
        <f>IF(OR(B1961=0,'Input and Summary Results'!D1543=0,'Input and Summary Results'!D1543=""),FALSE,'Input and Summary Results'!$D1543)</f>
        <v>0.26530924</v>
      </c>
      <c r="D1961">
        <f>IF(OR(B1961=0,'Input and Summary Results'!E1543=0),FALSE,'Input and Summary Results'!$E1543)</f>
        <v>5.215094E-2</v>
      </c>
      <c r="E1961">
        <f t="shared" si="119"/>
        <v>-0.57624762445742539</v>
      </c>
      <c r="F1961">
        <f t="shared" si="120"/>
        <v>8.5309912161370627E-2</v>
      </c>
      <c r="G1961">
        <f>IF('Input and Summary Results'!$J$4="yes",IF(C1961=FALSE,FALSE,IF('Data Transformation'!E1961&lt;$R$10,E1961,$R$10)),IF(C1961=FALSE,FALSE,IF(C1961&lt;$R$10,C1961,$R$10)))</f>
        <v>0.26530924</v>
      </c>
      <c r="H1961">
        <f>IF('Input and Summary Results'!$J$4="yes",'Data Transformation'!F1961,'Data Transformation'!D1961)</f>
        <v>5.215094E-2</v>
      </c>
      <c r="I1961">
        <f t="shared" si="121"/>
        <v>102</v>
      </c>
    </row>
    <row r="1962" spans="2:9" x14ac:dyDescent="0.25">
      <c r="B1962">
        <f>IF('Input and Summary Results'!D1544=0,FALSE,'Input and Summary Results'!$B1544)</f>
        <v>102</v>
      </c>
      <c r="C1962">
        <f>IF(OR(B1962=0,'Input and Summary Results'!D1544=0,'Input and Summary Results'!D1544=""),FALSE,'Input and Summary Results'!$D1544)</f>
        <v>0.31271096999999998</v>
      </c>
      <c r="D1962">
        <f>IF(OR(B1962=0,'Input and Summary Results'!E1544=0),FALSE,'Input and Summary Results'!$E1544)</f>
        <v>8.0464690000000005E-2</v>
      </c>
      <c r="E1962">
        <f t="shared" ref="E1962:E2025" si="122">IF(C1962=FALSE,FALSE,LOG10(C1962))</f>
        <v>-0.50485688330167666</v>
      </c>
      <c r="F1962">
        <f t="shared" ref="F1962:F2025" si="123">IF(D1962=FALSE, FALSE,0.434*D1962/C1962)</f>
        <v>0.11167396992820561</v>
      </c>
      <c r="G1962">
        <f>IF('Input and Summary Results'!$J$4="yes",IF(C1962=FALSE,FALSE,IF('Data Transformation'!E1962&lt;$R$10,E1962,$R$10)),IF(C1962=FALSE,FALSE,IF(C1962&lt;$R$10,C1962,$R$10)))</f>
        <v>0.31271096999999998</v>
      </c>
      <c r="H1962">
        <f>IF('Input and Summary Results'!$J$4="yes",'Data Transformation'!F1962,'Data Transformation'!D1962)</f>
        <v>8.0464690000000005E-2</v>
      </c>
      <c r="I1962">
        <f t="shared" si="121"/>
        <v>102</v>
      </c>
    </row>
    <row r="1963" spans="2:9" x14ac:dyDescent="0.25">
      <c r="B1963">
        <f>IF('Input and Summary Results'!D1545=0,FALSE,'Input and Summary Results'!$B1545)</f>
        <v>102</v>
      </c>
      <c r="C1963">
        <f>IF(OR(B1963=0,'Input and Summary Results'!D1545=0,'Input and Summary Results'!D1545=""),FALSE,'Input and Summary Results'!$D1545)</f>
        <v>0.31545711999999998</v>
      </c>
      <c r="D1963">
        <f>IF(OR(B1963=0,'Input and Summary Results'!E1545=0),FALSE,'Input and Summary Results'!$E1545)</f>
        <v>4.621401E-2</v>
      </c>
      <c r="E1963">
        <f t="shared" si="122"/>
        <v>-0.50105966593808959</v>
      </c>
      <c r="F1963">
        <f t="shared" si="123"/>
        <v>6.3580369782111748E-2</v>
      </c>
      <c r="G1963">
        <f>IF('Input and Summary Results'!$J$4="yes",IF(C1963=FALSE,FALSE,IF('Data Transformation'!E1963&lt;$R$10,E1963,$R$10)),IF(C1963=FALSE,FALSE,IF(C1963&lt;$R$10,C1963,$R$10)))</f>
        <v>0.31545711999999998</v>
      </c>
      <c r="H1963">
        <f>IF('Input and Summary Results'!$J$4="yes",'Data Transformation'!F1963,'Data Transformation'!D1963)</f>
        <v>4.621401E-2</v>
      </c>
      <c r="I1963">
        <f t="shared" si="121"/>
        <v>102</v>
      </c>
    </row>
    <row r="1964" spans="2:9" x14ac:dyDescent="0.25">
      <c r="B1964">
        <f>IF('Input and Summary Results'!D1546=0,FALSE,'Input and Summary Results'!$B1546)</f>
        <v>102</v>
      </c>
      <c r="C1964">
        <f>IF(OR(B1964=0,'Input and Summary Results'!D1546=0,'Input and Summary Results'!D1546=""),FALSE,'Input and Summary Results'!$D1546)</f>
        <v>0.32537348999999999</v>
      </c>
      <c r="D1964">
        <f>IF(OR(B1964=0,'Input and Summary Results'!E1546=0),FALSE,'Input and Summary Results'!$E1546)</f>
        <v>3.9204250000000003E-2</v>
      </c>
      <c r="E1964">
        <f t="shared" si="122"/>
        <v>-0.48761783436081579</v>
      </c>
      <c r="F1964">
        <f t="shared" si="123"/>
        <v>5.2292657585594954E-2</v>
      </c>
      <c r="G1964">
        <f>IF('Input and Summary Results'!$J$4="yes",IF(C1964=FALSE,FALSE,IF('Data Transformation'!E1964&lt;$R$10,E1964,$R$10)),IF(C1964=FALSE,FALSE,IF(C1964&lt;$R$10,C1964,$R$10)))</f>
        <v>0.32537348999999999</v>
      </c>
      <c r="H1964">
        <f>IF('Input and Summary Results'!$J$4="yes",'Data Transformation'!F1964,'Data Transformation'!D1964)</f>
        <v>3.9204250000000003E-2</v>
      </c>
      <c r="I1964">
        <f t="shared" si="121"/>
        <v>102</v>
      </c>
    </row>
    <row r="1965" spans="2:9" x14ac:dyDescent="0.25">
      <c r="B1965">
        <f>IF('Input and Summary Results'!D1547=0,FALSE,'Input and Summary Results'!$B1547)</f>
        <v>102</v>
      </c>
      <c r="C1965">
        <f>IF(OR(B1965=0,'Input and Summary Results'!D1547=0,'Input and Summary Results'!D1547=""),FALSE,'Input and Summary Results'!$D1547)</f>
        <v>0.32603554000000001</v>
      </c>
      <c r="D1965">
        <f>IF(OR(B1965=0,'Input and Summary Results'!E1547=0),FALSE,'Input and Summary Results'!$E1547)</f>
        <v>3.06816E-2</v>
      </c>
      <c r="E1965">
        <f t="shared" si="122"/>
        <v>-0.48673505642099368</v>
      </c>
      <c r="F1965">
        <f t="shared" si="123"/>
        <v>4.0841603955200714E-2</v>
      </c>
      <c r="G1965">
        <f>IF('Input and Summary Results'!$J$4="yes",IF(C1965=FALSE,FALSE,IF('Data Transformation'!E1965&lt;$R$10,E1965,$R$10)),IF(C1965=FALSE,FALSE,IF(C1965&lt;$R$10,C1965,$R$10)))</f>
        <v>0.32603554000000001</v>
      </c>
      <c r="H1965">
        <f>IF('Input and Summary Results'!$J$4="yes",'Data Transformation'!F1965,'Data Transformation'!D1965)</f>
        <v>3.06816E-2</v>
      </c>
      <c r="I1965">
        <f t="shared" si="121"/>
        <v>102</v>
      </c>
    </row>
    <row r="1966" spans="2:9" x14ac:dyDescent="0.25">
      <c r="B1966">
        <f>IF('Input and Summary Results'!D1548=0,FALSE,'Input and Summary Results'!$B1548)</f>
        <v>102</v>
      </c>
      <c r="C1966">
        <f>IF(OR(B1966=0,'Input and Summary Results'!D1548=0,'Input and Summary Results'!D1548=""),FALSE,'Input and Summary Results'!$D1548)</f>
        <v>0.60714363000000005</v>
      </c>
      <c r="D1966">
        <f>IF(OR(B1966=0,'Input and Summary Results'!E1548=0),FALSE,'Input and Summary Results'!$E1548)</f>
        <v>5.260368E-2</v>
      </c>
      <c r="E1966">
        <f t="shared" si="122"/>
        <v>-0.21670855713296838</v>
      </c>
      <c r="F1966">
        <f t="shared" si="123"/>
        <v>3.7602300332130634E-2</v>
      </c>
      <c r="G1966">
        <f>IF('Input and Summary Results'!$J$4="yes",IF(C1966=FALSE,FALSE,IF('Data Transformation'!E1966&lt;$R$10,E1966,$R$10)),IF(C1966=FALSE,FALSE,IF(C1966&lt;$R$10,C1966,$R$10)))</f>
        <v>0.60714363000000005</v>
      </c>
      <c r="H1966">
        <f>IF('Input and Summary Results'!$J$4="yes",'Data Transformation'!F1966,'Data Transformation'!D1966)</f>
        <v>5.260368E-2</v>
      </c>
      <c r="I1966">
        <f t="shared" si="121"/>
        <v>102</v>
      </c>
    </row>
    <row r="1967" spans="2:9" x14ac:dyDescent="0.25">
      <c r="B1967">
        <f>IF('Input and Summary Results'!D1549=0,FALSE,'Input and Summary Results'!$B1549)</f>
        <v>102</v>
      </c>
      <c r="C1967">
        <f>IF(OR(B1967=0,'Input and Summary Results'!D1549=0,'Input and Summary Results'!D1549=""),FALSE,'Input and Summary Results'!$D1549)</f>
        <v>0.68983691000000003</v>
      </c>
      <c r="D1967">
        <f>IF(OR(B1967=0,'Input and Summary Results'!E1549=0),FALSE,'Input and Summary Results'!$E1549)</f>
        <v>4.774312E-2</v>
      </c>
      <c r="E1967">
        <f t="shared" si="122"/>
        <v>-0.16125357224685549</v>
      </c>
      <c r="F1967">
        <f t="shared" si="123"/>
        <v>3.0036830125543729E-2</v>
      </c>
      <c r="G1967">
        <f>IF('Input and Summary Results'!$J$4="yes",IF(C1967=FALSE,FALSE,IF('Data Transformation'!E1967&lt;$R$10,E1967,$R$10)),IF(C1967=FALSE,FALSE,IF(C1967&lt;$R$10,C1967,$R$10)))</f>
        <v>0.68983691000000003</v>
      </c>
      <c r="H1967">
        <f>IF('Input and Summary Results'!$J$4="yes",'Data Transformation'!F1967,'Data Transformation'!D1967)</f>
        <v>4.774312E-2</v>
      </c>
      <c r="I1967">
        <f t="shared" si="121"/>
        <v>102</v>
      </c>
    </row>
    <row r="1968" spans="2:9" x14ac:dyDescent="0.25">
      <c r="B1968">
        <f>IF('Input and Summary Results'!D1550=0,FALSE,'Input and Summary Results'!$B1550)</f>
        <v>102</v>
      </c>
      <c r="C1968">
        <f>IF(OR(B1968=0,'Input and Summary Results'!D1550=0,'Input and Summary Results'!D1550=""),FALSE,'Input and Summary Results'!$D1550)</f>
        <v>0.7534961</v>
      </c>
      <c r="D1968">
        <f>IF(OR(B1968=0,'Input and Summary Results'!E1550=0),FALSE,'Input and Summary Results'!$E1550)</f>
        <v>7.1541809999999997E-2</v>
      </c>
      <c r="E1968">
        <f t="shared" si="122"/>
        <v>-0.1229189911965461</v>
      </c>
      <c r="F1968">
        <f t="shared" si="123"/>
        <v>4.1206776703953743E-2</v>
      </c>
      <c r="G1968">
        <f>IF('Input and Summary Results'!$J$4="yes",IF(C1968=FALSE,FALSE,IF('Data Transformation'!E1968&lt;$R$10,E1968,$R$10)),IF(C1968=FALSE,FALSE,IF(C1968&lt;$R$10,C1968,$R$10)))</f>
        <v>0.7534961</v>
      </c>
      <c r="H1968">
        <f>IF('Input and Summary Results'!$J$4="yes",'Data Transformation'!F1968,'Data Transformation'!D1968)</f>
        <v>7.1541809999999997E-2</v>
      </c>
      <c r="I1968">
        <f t="shared" si="121"/>
        <v>102</v>
      </c>
    </row>
    <row r="1969" spans="2:9" x14ac:dyDescent="0.25">
      <c r="B1969">
        <f>IF('Input and Summary Results'!D1551=0,FALSE,'Input and Summary Results'!$B1551)</f>
        <v>102</v>
      </c>
      <c r="C1969">
        <f>IF(OR(B1969=0,'Input and Summary Results'!D1551=0,'Input and Summary Results'!D1551=""),FALSE,'Input and Summary Results'!$D1551)</f>
        <v>0.80730776999999998</v>
      </c>
      <c r="D1969">
        <f>IF(OR(B1969=0,'Input and Summary Results'!E1551=0),FALSE,'Input and Summary Results'!$E1551)</f>
        <v>4.9650899999999998E-2</v>
      </c>
      <c r="E1969">
        <f t="shared" si="122"/>
        <v>-9.2960867593524191E-2</v>
      </c>
      <c r="F1969">
        <f t="shared" si="123"/>
        <v>2.6691791409365475E-2</v>
      </c>
      <c r="G1969">
        <f>IF('Input and Summary Results'!$J$4="yes",IF(C1969=FALSE,FALSE,IF('Data Transformation'!E1969&lt;$R$10,E1969,$R$10)),IF(C1969=FALSE,FALSE,IF(C1969&lt;$R$10,C1969,$R$10)))</f>
        <v>0.80730776999999998</v>
      </c>
      <c r="H1969">
        <f>IF('Input and Summary Results'!$J$4="yes",'Data Transformation'!F1969,'Data Transformation'!D1969)</f>
        <v>4.9650899999999998E-2</v>
      </c>
      <c r="I1969">
        <f t="shared" si="121"/>
        <v>102</v>
      </c>
    </row>
    <row r="1970" spans="2:9" x14ac:dyDescent="0.25">
      <c r="B1970">
        <f>IF('Input and Summary Results'!D1552=0,FALSE,'Input and Summary Results'!$B1552)</f>
        <v>102</v>
      </c>
      <c r="C1970">
        <f>IF(OR(B1970=0,'Input and Summary Results'!D1552=0,'Input and Summary Results'!D1552=""),FALSE,'Input and Summary Results'!$D1552)</f>
        <v>0.91140628999999995</v>
      </c>
      <c r="D1970">
        <f>IF(OR(B1970=0,'Input and Summary Results'!E1552=0),FALSE,'Input and Summary Results'!$E1552)</f>
        <v>6.9862460000000001E-2</v>
      </c>
      <c r="E1970">
        <f t="shared" si="122"/>
        <v>-4.0287978493459449E-2</v>
      </c>
      <c r="F1970">
        <f t="shared" si="123"/>
        <v>3.3267608499827225E-2</v>
      </c>
      <c r="G1970">
        <f>IF('Input and Summary Results'!$J$4="yes",IF(C1970=FALSE,FALSE,IF('Data Transformation'!E1970&lt;$R$10,E1970,$R$10)),IF(C1970=FALSE,FALSE,IF(C1970&lt;$R$10,C1970,$R$10)))</f>
        <v>0.91140628999999995</v>
      </c>
      <c r="H1970">
        <f>IF('Input and Summary Results'!$J$4="yes",'Data Transformation'!F1970,'Data Transformation'!D1970)</f>
        <v>6.9862460000000001E-2</v>
      </c>
      <c r="I1970">
        <f t="shared" si="121"/>
        <v>102</v>
      </c>
    </row>
    <row r="1971" spans="2:9" x14ac:dyDescent="0.25">
      <c r="B1971">
        <f>IF('Input and Summary Results'!D1553=0,FALSE,'Input and Summary Results'!$B1553)</f>
        <v>102</v>
      </c>
      <c r="C1971">
        <f>IF(OR(B1971=0,'Input and Summary Results'!D1553=0,'Input and Summary Results'!D1553=""),FALSE,'Input and Summary Results'!$D1553)</f>
        <v>0.94967789000000002</v>
      </c>
      <c r="D1971">
        <f>IF(OR(B1971=0,'Input and Summary Results'!E1553=0),FALSE,'Input and Summary Results'!$E1553)</f>
        <v>5.0669159999999998E-2</v>
      </c>
      <c r="E1971">
        <f t="shared" si="122"/>
        <v>-2.2423672939364384E-2</v>
      </c>
      <c r="F1971">
        <f t="shared" si="123"/>
        <v>2.3155656956486581E-2</v>
      </c>
      <c r="G1971">
        <f>IF('Input and Summary Results'!$J$4="yes",IF(C1971=FALSE,FALSE,IF('Data Transformation'!E1971&lt;$R$10,E1971,$R$10)),IF(C1971=FALSE,FALSE,IF(C1971&lt;$R$10,C1971,$R$10)))</f>
        <v>0.94967789000000002</v>
      </c>
      <c r="H1971">
        <f>IF('Input and Summary Results'!$J$4="yes",'Data Transformation'!F1971,'Data Transformation'!D1971)</f>
        <v>5.0669159999999998E-2</v>
      </c>
      <c r="I1971">
        <f t="shared" si="121"/>
        <v>102</v>
      </c>
    </row>
    <row r="1972" spans="2:9" x14ac:dyDescent="0.25">
      <c r="B1972">
        <f>IF('Input and Summary Results'!D1554=0,FALSE,'Input and Summary Results'!$B1554)</f>
        <v>103</v>
      </c>
      <c r="C1972">
        <f>IF(OR(B1972=0,'Input and Summary Results'!D1554=0,'Input and Summary Results'!D1554=""),FALSE,'Input and Summary Results'!$D1554)</f>
        <v>3.3571959999999998E-2</v>
      </c>
      <c r="D1972">
        <f>IF(OR(B1972=0,'Input and Summary Results'!E1554=0),FALSE,'Input and Summary Results'!$E1554)</f>
        <v>8.3701090000000006E-2</v>
      </c>
      <c r="E1972">
        <f t="shared" si="122"/>
        <v>-1.4740233030076877</v>
      </c>
      <c r="F1972">
        <f t="shared" si="123"/>
        <v>1.0820420690361841</v>
      </c>
      <c r="G1972">
        <f>IF('Input and Summary Results'!$J$4="yes",IF(C1972=FALSE,FALSE,IF('Data Transformation'!E1972&lt;$R$10,E1972,$R$10)),IF(C1972=FALSE,FALSE,IF(C1972&lt;$R$10,C1972,$R$10)))</f>
        <v>3.3571959999999998E-2</v>
      </c>
      <c r="H1972">
        <f>IF('Input and Summary Results'!$J$4="yes",'Data Transformation'!F1972,'Data Transformation'!D1972)</f>
        <v>8.3701090000000006E-2</v>
      </c>
      <c r="I1972">
        <f t="shared" si="121"/>
        <v>103</v>
      </c>
    </row>
    <row r="1973" spans="2:9" x14ac:dyDescent="0.25">
      <c r="B1973">
        <f>IF('Input and Summary Results'!D1555=0,FALSE,'Input and Summary Results'!$B1555)</f>
        <v>103</v>
      </c>
      <c r="C1973">
        <f>IF(OR(B1973=0,'Input and Summary Results'!D1555=0,'Input and Summary Results'!D1555=""),FALSE,'Input and Summary Results'!$D1555)</f>
        <v>8.8314080000000003E-2</v>
      </c>
      <c r="D1973">
        <f>IF(OR(B1973=0,'Input and Summary Results'!E1555=0),FALSE,'Input and Summary Results'!$E1555)</f>
        <v>5.0317489999999999E-2</v>
      </c>
      <c r="E1973">
        <f t="shared" si="122"/>
        <v>-1.0539700509090708</v>
      </c>
      <c r="F1973">
        <f t="shared" si="123"/>
        <v>0.24727416806017791</v>
      </c>
      <c r="G1973">
        <f>IF('Input and Summary Results'!$J$4="yes",IF(C1973=FALSE,FALSE,IF('Data Transformation'!E1973&lt;$R$10,E1973,$R$10)),IF(C1973=FALSE,FALSE,IF(C1973&lt;$R$10,C1973,$R$10)))</f>
        <v>8.8314080000000003E-2</v>
      </c>
      <c r="H1973">
        <f>IF('Input and Summary Results'!$J$4="yes",'Data Transformation'!F1973,'Data Transformation'!D1973)</f>
        <v>5.0317489999999999E-2</v>
      </c>
      <c r="I1973">
        <f t="shared" si="121"/>
        <v>103</v>
      </c>
    </row>
    <row r="1974" spans="2:9" x14ac:dyDescent="0.25">
      <c r="B1974">
        <f>IF('Input and Summary Results'!D1556=0,FALSE,'Input and Summary Results'!$B1556)</f>
        <v>103</v>
      </c>
      <c r="C1974">
        <f>IF(OR(B1974=0,'Input and Summary Results'!D1556=0,'Input and Summary Results'!D1556=""),FALSE,'Input and Summary Results'!$D1556)</f>
        <v>0.14866517000000001</v>
      </c>
      <c r="D1974">
        <f>IF(OR(B1974=0,'Input and Summary Results'!E1556=0),FALSE,'Input and Summary Results'!$E1556)</f>
        <v>4.2553189999999998E-2</v>
      </c>
      <c r="E1974">
        <f t="shared" si="122"/>
        <v>-0.82779076818698083</v>
      </c>
      <c r="F1974">
        <f t="shared" si="123"/>
        <v>0.12422603397957974</v>
      </c>
      <c r="G1974">
        <f>IF('Input and Summary Results'!$J$4="yes",IF(C1974=FALSE,FALSE,IF('Data Transformation'!E1974&lt;$R$10,E1974,$R$10)),IF(C1974=FALSE,FALSE,IF(C1974&lt;$R$10,C1974,$R$10)))</f>
        <v>0.14866517000000001</v>
      </c>
      <c r="H1974">
        <f>IF('Input and Summary Results'!$J$4="yes",'Data Transformation'!F1974,'Data Transformation'!D1974)</f>
        <v>4.2553189999999998E-2</v>
      </c>
      <c r="I1974">
        <f t="shared" si="121"/>
        <v>103</v>
      </c>
    </row>
    <row r="1975" spans="2:9" x14ac:dyDescent="0.25">
      <c r="B1975">
        <f>IF('Input and Summary Results'!D1557=0,FALSE,'Input and Summary Results'!$B1557)</f>
        <v>103</v>
      </c>
      <c r="C1975">
        <f>IF(OR(B1975=0,'Input and Summary Results'!D1557=0,'Input and Summary Results'!D1557=""),FALSE,'Input and Summary Results'!$D1557)</f>
        <v>0.15017249999999999</v>
      </c>
      <c r="D1975">
        <f>IF(OR(B1975=0,'Input and Summary Results'!E1557=0),FALSE,'Input and Summary Results'!$E1557)</f>
        <v>5.7281239999999997E-2</v>
      </c>
      <c r="E1975">
        <f t="shared" si="122"/>
        <v>-0.82340958924737673</v>
      </c>
      <c r="F1975">
        <f t="shared" si="123"/>
        <v>0.16554334621851538</v>
      </c>
      <c r="G1975">
        <f>IF('Input and Summary Results'!$J$4="yes",IF(C1975=FALSE,FALSE,IF('Data Transformation'!E1975&lt;$R$10,E1975,$R$10)),IF(C1975=FALSE,FALSE,IF(C1975&lt;$R$10,C1975,$R$10)))</f>
        <v>0.15017249999999999</v>
      </c>
      <c r="H1975">
        <f>IF('Input and Summary Results'!$J$4="yes",'Data Transformation'!F1975,'Data Transformation'!D1975)</f>
        <v>5.7281239999999997E-2</v>
      </c>
      <c r="I1975">
        <f t="shared" si="121"/>
        <v>103</v>
      </c>
    </row>
    <row r="1976" spans="2:9" x14ac:dyDescent="0.25">
      <c r="B1976">
        <f>IF('Input and Summary Results'!D1558=0,FALSE,'Input and Summary Results'!$B1558)</f>
        <v>103</v>
      </c>
      <c r="C1976">
        <f>IF(OR(B1976=0,'Input and Summary Results'!D1558=0,'Input and Summary Results'!D1558=""),FALSE,'Input and Summary Results'!$D1558)</f>
        <v>0.23961868</v>
      </c>
      <c r="D1976">
        <f>IF(OR(B1976=0,'Input and Summary Results'!E1558=0),FALSE,'Input and Summary Results'!$E1558)</f>
        <v>5.2101170000000002E-2</v>
      </c>
      <c r="E1976">
        <f t="shared" si="122"/>
        <v>-0.62047932858366461</v>
      </c>
      <c r="F1976">
        <f t="shared" si="123"/>
        <v>9.4366214603969933E-2</v>
      </c>
      <c r="G1976">
        <f>IF('Input and Summary Results'!$J$4="yes",IF(C1976=FALSE,FALSE,IF('Data Transformation'!E1976&lt;$R$10,E1976,$R$10)),IF(C1976=FALSE,FALSE,IF(C1976&lt;$R$10,C1976,$R$10)))</f>
        <v>0.23961868</v>
      </c>
      <c r="H1976">
        <f>IF('Input and Summary Results'!$J$4="yes",'Data Transformation'!F1976,'Data Transformation'!D1976)</f>
        <v>5.2101170000000002E-2</v>
      </c>
      <c r="I1976">
        <f t="shared" si="121"/>
        <v>103</v>
      </c>
    </row>
    <row r="1977" spans="2:9" x14ac:dyDescent="0.25">
      <c r="B1977">
        <f>IF('Input and Summary Results'!D1559=0,FALSE,'Input and Summary Results'!$B1559)</f>
        <v>103</v>
      </c>
      <c r="C1977">
        <f>IF(OR(B1977=0,'Input and Summary Results'!D1559=0,'Input and Summary Results'!D1559=""),FALSE,'Input and Summary Results'!$D1559)</f>
        <v>0.28399871999999998</v>
      </c>
      <c r="D1977">
        <f>IF(OR(B1977=0,'Input and Summary Results'!E1559=0),FALSE,'Input and Summary Results'!$E1559)</f>
        <v>9.0762839999999997E-2</v>
      </c>
      <c r="E1977">
        <f t="shared" si="122"/>
        <v>-0.54668361734095383</v>
      </c>
      <c r="F1977">
        <f t="shared" si="123"/>
        <v>0.13870158485221343</v>
      </c>
      <c r="G1977">
        <f>IF('Input and Summary Results'!$J$4="yes",IF(C1977=FALSE,FALSE,IF('Data Transformation'!E1977&lt;$R$10,E1977,$R$10)),IF(C1977=FALSE,FALSE,IF(C1977&lt;$R$10,C1977,$R$10)))</f>
        <v>0.28399871999999998</v>
      </c>
      <c r="H1977">
        <f>IF('Input and Summary Results'!$J$4="yes",'Data Transformation'!F1977,'Data Transformation'!D1977)</f>
        <v>9.0762839999999997E-2</v>
      </c>
      <c r="I1977">
        <f t="shared" si="121"/>
        <v>103</v>
      </c>
    </row>
    <row r="1978" spans="2:9" x14ac:dyDescent="0.25">
      <c r="B1978">
        <f>IF('Input and Summary Results'!D1560=0,FALSE,'Input and Summary Results'!$B1560)</f>
        <v>103</v>
      </c>
      <c r="C1978">
        <f>IF(OR(B1978=0,'Input and Summary Results'!D1560=0,'Input and Summary Results'!D1560=""),FALSE,'Input and Summary Results'!$D1560)</f>
        <v>0.48257043999999999</v>
      </c>
      <c r="D1978">
        <f>IF(OR(B1978=0,'Input and Summary Results'!E1560=0),FALSE,'Input and Summary Results'!$E1560)</f>
        <v>4.4900049999999997E-2</v>
      </c>
      <c r="E1978">
        <f t="shared" si="122"/>
        <v>-0.31643928445389485</v>
      </c>
      <c r="F1978">
        <f t="shared" si="123"/>
        <v>4.0380885534555322E-2</v>
      </c>
      <c r="G1978">
        <f>IF('Input and Summary Results'!$J$4="yes",IF(C1978=FALSE,FALSE,IF('Data Transformation'!E1978&lt;$R$10,E1978,$R$10)),IF(C1978=FALSE,FALSE,IF(C1978&lt;$R$10,C1978,$R$10)))</f>
        <v>0.48257043999999999</v>
      </c>
      <c r="H1978">
        <f>IF('Input and Summary Results'!$J$4="yes",'Data Transformation'!F1978,'Data Transformation'!D1978)</f>
        <v>4.4900049999999997E-2</v>
      </c>
      <c r="I1978">
        <f t="shared" si="121"/>
        <v>103</v>
      </c>
    </row>
    <row r="1979" spans="2:9" x14ac:dyDescent="0.25">
      <c r="B1979">
        <f>IF('Input and Summary Results'!D1561=0,FALSE,'Input and Summary Results'!$B1561)</f>
        <v>103</v>
      </c>
      <c r="C1979">
        <f>IF(OR(B1979=0,'Input and Summary Results'!D1561=0,'Input and Summary Results'!D1561=""),FALSE,'Input and Summary Results'!$D1561)</f>
        <v>0.83451425000000001</v>
      </c>
      <c r="D1979">
        <f>IF(OR(B1979=0,'Input and Summary Results'!E1561=0),FALSE,'Input and Summary Results'!$E1561)</f>
        <v>9.4902689999999998E-2</v>
      </c>
      <c r="E1979">
        <f t="shared" si="122"/>
        <v>-7.8566242994886251E-2</v>
      </c>
      <c r="F1979">
        <f t="shared" si="123"/>
        <v>4.9355379443790197E-2</v>
      </c>
      <c r="G1979">
        <f>IF('Input and Summary Results'!$J$4="yes",IF(C1979=FALSE,FALSE,IF('Data Transformation'!E1979&lt;$R$10,E1979,$R$10)),IF(C1979=FALSE,FALSE,IF(C1979&lt;$R$10,C1979,$R$10)))</f>
        <v>0.83451425000000001</v>
      </c>
      <c r="H1979">
        <f>IF('Input and Summary Results'!$J$4="yes",'Data Transformation'!F1979,'Data Transformation'!D1979)</f>
        <v>9.4902689999999998E-2</v>
      </c>
      <c r="I1979">
        <f t="shared" si="121"/>
        <v>103</v>
      </c>
    </row>
    <row r="1980" spans="2:9" x14ac:dyDescent="0.25">
      <c r="B1980">
        <f>IF('Input and Summary Results'!D1562=0,FALSE,'Input and Summary Results'!$B1562)</f>
        <v>104</v>
      </c>
      <c r="C1980">
        <f>IF(OR(B1980=0,'Input and Summary Results'!D1562=0,'Input and Summary Results'!D1562=""),FALSE,'Input and Summary Results'!$D1562)</f>
        <v>4.420528E-2</v>
      </c>
      <c r="D1980">
        <f>IF(OR(B1980=0,'Input and Summary Results'!E1562=0),FALSE,'Input and Summary Results'!$E1562)</f>
        <v>9.4288150000000001E-2</v>
      </c>
      <c r="E1980">
        <f t="shared" si="122"/>
        <v>-1.3545258542275276</v>
      </c>
      <c r="F1980">
        <f t="shared" si="123"/>
        <v>0.92570518951582248</v>
      </c>
      <c r="G1980">
        <f>IF('Input and Summary Results'!$J$4="yes",IF(C1980=FALSE,FALSE,IF('Data Transformation'!E1980&lt;$R$10,E1980,$R$10)),IF(C1980=FALSE,FALSE,IF(C1980&lt;$R$10,C1980,$R$10)))</f>
        <v>4.420528E-2</v>
      </c>
      <c r="H1980">
        <f>IF('Input and Summary Results'!$J$4="yes",'Data Transformation'!F1980,'Data Transformation'!D1980)</f>
        <v>9.4288150000000001E-2</v>
      </c>
      <c r="I1980">
        <f t="shared" si="121"/>
        <v>104</v>
      </c>
    </row>
    <row r="1981" spans="2:9" x14ac:dyDescent="0.25">
      <c r="B1981">
        <f>IF('Input and Summary Results'!D1563=0,FALSE,'Input and Summary Results'!$B1563)</f>
        <v>104</v>
      </c>
      <c r="C1981">
        <f>IF(OR(B1981=0,'Input and Summary Results'!D1563=0,'Input and Summary Results'!D1563=""),FALSE,'Input and Summary Results'!$D1563)</f>
        <v>6.9055560000000002E-2</v>
      </c>
      <c r="D1981">
        <f>IF(OR(B1981=0,'Input and Summary Results'!E1563=0),FALSE,'Input and Summary Results'!$E1563)</f>
        <v>6.2743430000000003E-2</v>
      </c>
      <c r="E1981">
        <f t="shared" si="122"/>
        <v>-1.1608013485102877</v>
      </c>
      <c r="F1981">
        <f t="shared" si="123"/>
        <v>0.39432956042931233</v>
      </c>
      <c r="G1981">
        <f>IF('Input and Summary Results'!$J$4="yes",IF(C1981=FALSE,FALSE,IF('Data Transformation'!E1981&lt;$R$10,E1981,$R$10)),IF(C1981=FALSE,FALSE,IF(C1981&lt;$R$10,C1981,$R$10)))</f>
        <v>6.9055560000000002E-2</v>
      </c>
      <c r="H1981">
        <f>IF('Input and Summary Results'!$J$4="yes",'Data Transformation'!F1981,'Data Transformation'!D1981)</f>
        <v>6.2743430000000003E-2</v>
      </c>
      <c r="I1981">
        <f t="shared" si="121"/>
        <v>104</v>
      </c>
    </row>
    <row r="1982" spans="2:9" x14ac:dyDescent="0.25">
      <c r="B1982">
        <f>IF('Input and Summary Results'!D1564=0,FALSE,'Input and Summary Results'!$B1564)</f>
        <v>104</v>
      </c>
      <c r="C1982">
        <f>IF(OR(B1982=0,'Input and Summary Results'!D1564=0,'Input and Summary Results'!D1564=""),FALSE,'Input and Summary Results'!$D1564)</f>
        <v>0.10447645999999999</v>
      </c>
      <c r="D1982">
        <f>IF(OR(B1982=0,'Input and Summary Results'!E1564=0),FALSE,'Input and Summary Results'!$E1564)</f>
        <v>6.3247429999999993E-2</v>
      </c>
      <c r="E1982">
        <f t="shared" si="122"/>
        <v>-0.98098155111984098</v>
      </c>
      <c r="F1982">
        <f t="shared" si="123"/>
        <v>0.26273272103591561</v>
      </c>
      <c r="G1982">
        <f>IF('Input and Summary Results'!$J$4="yes",IF(C1982=FALSE,FALSE,IF('Data Transformation'!E1982&lt;$R$10,E1982,$R$10)),IF(C1982=FALSE,FALSE,IF(C1982&lt;$R$10,C1982,$R$10)))</f>
        <v>0.10447645999999999</v>
      </c>
      <c r="H1982">
        <f>IF('Input and Summary Results'!$J$4="yes",'Data Transformation'!F1982,'Data Transformation'!D1982)</f>
        <v>6.3247429999999993E-2</v>
      </c>
      <c r="I1982">
        <f t="shared" si="121"/>
        <v>104</v>
      </c>
    </row>
    <row r="1983" spans="2:9" x14ac:dyDescent="0.25">
      <c r="B1983">
        <f>IF('Input and Summary Results'!D1565=0,FALSE,'Input and Summary Results'!$B1565)</f>
        <v>104</v>
      </c>
      <c r="C1983">
        <f>IF(OR(B1983=0,'Input and Summary Results'!D1565=0,'Input and Summary Results'!D1565=""),FALSE,'Input and Summary Results'!$D1565)</f>
        <v>0.12630947000000001</v>
      </c>
      <c r="D1983">
        <f>IF(OR(B1983=0,'Input and Summary Results'!E1565=0),FALSE,'Input and Summary Results'!$E1565)</f>
        <v>4.774598E-2</v>
      </c>
      <c r="E1983">
        <f t="shared" si="122"/>
        <v>-0.8985640871757602</v>
      </c>
      <c r="F1983">
        <f t="shared" si="123"/>
        <v>0.16405543717347559</v>
      </c>
      <c r="G1983">
        <f>IF('Input and Summary Results'!$J$4="yes",IF(C1983=FALSE,FALSE,IF('Data Transformation'!E1983&lt;$R$10,E1983,$R$10)),IF(C1983=FALSE,FALSE,IF(C1983&lt;$R$10,C1983,$R$10)))</f>
        <v>0.12630947000000001</v>
      </c>
      <c r="H1983">
        <f>IF('Input and Summary Results'!$J$4="yes",'Data Transformation'!F1983,'Data Transformation'!D1983)</f>
        <v>4.774598E-2</v>
      </c>
      <c r="I1983">
        <f t="shared" si="121"/>
        <v>104</v>
      </c>
    </row>
    <row r="1984" spans="2:9" x14ac:dyDescent="0.25">
      <c r="B1984">
        <f>IF('Input and Summary Results'!D1566=0,FALSE,'Input and Summary Results'!$B1566)</f>
        <v>104</v>
      </c>
      <c r="C1984">
        <f>IF(OR(B1984=0,'Input and Summary Results'!D1566=0,'Input and Summary Results'!D1566=""),FALSE,'Input and Summary Results'!$D1566)</f>
        <v>0.15236738999999999</v>
      </c>
      <c r="D1984">
        <f>IF(OR(B1984=0,'Input and Summary Results'!E1566=0),FALSE,'Input and Summary Results'!$E1566)</f>
        <v>7.7444399999999997E-2</v>
      </c>
      <c r="E1984">
        <f t="shared" si="122"/>
        <v>-0.81710797170031912</v>
      </c>
      <c r="F1984">
        <f t="shared" si="123"/>
        <v>0.2205909650352349</v>
      </c>
      <c r="G1984">
        <f>IF('Input and Summary Results'!$J$4="yes",IF(C1984=FALSE,FALSE,IF('Data Transformation'!E1984&lt;$R$10,E1984,$R$10)),IF(C1984=FALSE,FALSE,IF(C1984&lt;$R$10,C1984,$R$10)))</f>
        <v>0.15236738999999999</v>
      </c>
      <c r="H1984">
        <f>IF('Input and Summary Results'!$J$4="yes",'Data Transformation'!F1984,'Data Transformation'!D1984)</f>
        <v>7.7444399999999997E-2</v>
      </c>
      <c r="I1984">
        <f t="shared" si="121"/>
        <v>104</v>
      </c>
    </row>
    <row r="1985" spans="2:9" x14ac:dyDescent="0.25">
      <c r="B1985">
        <f>IF('Input and Summary Results'!D1567=0,FALSE,'Input and Summary Results'!$B1567)</f>
        <v>104</v>
      </c>
      <c r="C1985">
        <f>IF(OR(B1985=0,'Input and Summary Results'!D1567=0,'Input and Summary Results'!D1567=""),FALSE,'Input and Summary Results'!$D1567)</f>
        <v>0.16298261999999999</v>
      </c>
      <c r="D1985">
        <f>IF(OR(B1985=0,'Input and Summary Results'!E1567=0),FALSE,'Input and Summary Results'!$E1567)</f>
        <v>5.7523459999999998E-2</v>
      </c>
      <c r="E1985">
        <f t="shared" si="122"/>
        <v>-0.78785870504715727</v>
      </c>
      <c r="F1985">
        <f t="shared" si="123"/>
        <v>0.1531769561687007</v>
      </c>
      <c r="G1985">
        <f>IF('Input and Summary Results'!$J$4="yes",IF(C1985=FALSE,FALSE,IF('Data Transformation'!E1985&lt;$R$10,E1985,$R$10)),IF(C1985=FALSE,FALSE,IF(C1985&lt;$R$10,C1985,$R$10)))</f>
        <v>0.16298261999999999</v>
      </c>
      <c r="H1985">
        <f>IF('Input and Summary Results'!$J$4="yes",'Data Transformation'!F1985,'Data Transformation'!D1985)</f>
        <v>5.7523459999999998E-2</v>
      </c>
      <c r="I1985">
        <f t="shared" si="121"/>
        <v>104</v>
      </c>
    </row>
    <row r="1986" spans="2:9" x14ac:dyDescent="0.25">
      <c r="B1986">
        <f>IF('Input and Summary Results'!D1568=0,FALSE,'Input and Summary Results'!$B1568)</f>
        <v>104</v>
      </c>
      <c r="C1986">
        <f>IF(OR(B1986=0,'Input and Summary Results'!D1568=0,'Input and Summary Results'!D1568=""),FALSE,'Input and Summary Results'!$D1568)</f>
        <v>0.16795982000000001</v>
      </c>
      <c r="D1986">
        <f>IF(OR(B1986=0,'Input and Summary Results'!E1568=0),FALSE,'Input and Summary Results'!$E1568)</f>
        <v>4.9997699999999999E-2</v>
      </c>
      <c r="E1986">
        <f t="shared" si="122"/>
        <v>-0.77479459946067941</v>
      </c>
      <c r="F1986">
        <f t="shared" si="123"/>
        <v>0.12919162332991305</v>
      </c>
      <c r="G1986">
        <f>IF('Input and Summary Results'!$J$4="yes",IF(C1986=FALSE,FALSE,IF('Data Transformation'!E1986&lt;$R$10,E1986,$R$10)),IF(C1986=FALSE,FALSE,IF(C1986&lt;$R$10,C1986,$R$10)))</f>
        <v>0.16795982000000001</v>
      </c>
      <c r="H1986">
        <f>IF('Input and Summary Results'!$J$4="yes",'Data Transformation'!F1986,'Data Transformation'!D1986)</f>
        <v>4.9997699999999999E-2</v>
      </c>
      <c r="I1986">
        <f t="shared" si="121"/>
        <v>104</v>
      </c>
    </row>
    <row r="1987" spans="2:9" x14ac:dyDescent="0.25">
      <c r="B1987">
        <f>IF('Input and Summary Results'!D1569=0,FALSE,'Input and Summary Results'!$B1569)</f>
        <v>104</v>
      </c>
      <c r="C1987">
        <f>IF(OR(B1987=0,'Input and Summary Results'!D1569=0,'Input and Summary Results'!D1569=""),FALSE,'Input and Summary Results'!$D1569)</f>
        <v>0.19273127000000001</v>
      </c>
      <c r="D1987">
        <f>IF(OR(B1987=0,'Input and Summary Results'!E1569=0),FALSE,'Input and Summary Results'!$E1569)</f>
        <v>8.0677960000000007E-2</v>
      </c>
      <c r="E1987">
        <f t="shared" si="122"/>
        <v>-0.71504781680950102</v>
      </c>
      <c r="F1987">
        <f t="shared" si="123"/>
        <v>0.18167386454725276</v>
      </c>
      <c r="G1987">
        <f>IF('Input and Summary Results'!$J$4="yes",IF(C1987=FALSE,FALSE,IF('Data Transformation'!E1987&lt;$R$10,E1987,$R$10)),IF(C1987=FALSE,FALSE,IF(C1987&lt;$R$10,C1987,$R$10)))</f>
        <v>0.19273127000000001</v>
      </c>
      <c r="H1987">
        <f>IF('Input and Summary Results'!$J$4="yes",'Data Transformation'!F1987,'Data Transformation'!D1987)</f>
        <v>8.0677960000000007E-2</v>
      </c>
      <c r="I1987">
        <f t="shared" si="121"/>
        <v>104</v>
      </c>
    </row>
    <row r="1988" spans="2:9" x14ac:dyDescent="0.25">
      <c r="B1988">
        <f>IF('Input and Summary Results'!D1570=0,FALSE,'Input and Summary Results'!$B1570)</f>
        <v>104</v>
      </c>
      <c r="C1988">
        <f>IF(OR(B1988=0,'Input and Summary Results'!D1570=0,'Input and Summary Results'!D1570=""),FALSE,'Input and Summary Results'!$D1570)</f>
        <v>0.19694054</v>
      </c>
      <c r="D1988">
        <f>IF(OR(B1988=0,'Input and Summary Results'!E1570=0),FALSE,'Input and Summary Results'!$E1570)</f>
        <v>8.6574929999999994E-2</v>
      </c>
      <c r="E1988">
        <f t="shared" si="122"/>
        <v>-0.70566487560361291</v>
      </c>
      <c r="F1988">
        <f t="shared" si="123"/>
        <v>0.19078611046765687</v>
      </c>
      <c r="G1988">
        <f>IF('Input and Summary Results'!$J$4="yes",IF(C1988=FALSE,FALSE,IF('Data Transformation'!E1988&lt;$R$10,E1988,$R$10)),IF(C1988=FALSE,FALSE,IF(C1988&lt;$R$10,C1988,$R$10)))</f>
        <v>0.19694054</v>
      </c>
      <c r="H1988">
        <f>IF('Input and Summary Results'!$J$4="yes",'Data Transformation'!F1988,'Data Transformation'!D1988)</f>
        <v>8.6574929999999994E-2</v>
      </c>
      <c r="I1988">
        <f t="shared" si="121"/>
        <v>104</v>
      </c>
    </row>
    <row r="1989" spans="2:9" x14ac:dyDescent="0.25">
      <c r="B1989">
        <f>IF('Input and Summary Results'!D1571=0,FALSE,'Input and Summary Results'!$B1571)</f>
        <v>104</v>
      </c>
      <c r="C1989">
        <f>IF(OR(B1989=0,'Input and Summary Results'!D1571=0,'Input and Summary Results'!D1571=""),FALSE,'Input and Summary Results'!$D1571)</f>
        <v>0.20614540000000001</v>
      </c>
      <c r="D1989">
        <f>IF(OR(B1989=0,'Input and Summary Results'!E1571=0),FALSE,'Input and Summary Results'!$E1571)</f>
        <v>8.9349219999999993E-2</v>
      </c>
      <c r="E1989">
        <f t="shared" si="122"/>
        <v>-0.68582635175229467</v>
      </c>
      <c r="F1989">
        <f t="shared" si="123"/>
        <v>0.18810781846211461</v>
      </c>
      <c r="G1989">
        <f>IF('Input and Summary Results'!$J$4="yes",IF(C1989=FALSE,FALSE,IF('Data Transformation'!E1989&lt;$R$10,E1989,$R$10)),IF(C1989=FALSE,FALSE,IF(C1989&lt;$R$10,C1989,$R$10)))</f>
        <v>0.20614540000000001</v>
      </c>
      <c r="H1989">
        <f>IF('Input and Summary Results'!$J$4="yes",'Data Transformation'!F1989,'Data Transformation'!D1989)</f>
        <v>8.9349219999999993E-2</v>
      </c>
      <c r="I1989">
        <f t="shared" ref="I1989:I2052" si="124">IF(G1989=FALSE,"",B1989)</f>
        <v>104</v>
      </c>
    </row>
    <row r="1990" spans="2:9" x14ac:dyDescent="0.25">
      <c r="B1990">
        <f>IF('Input and Summary Results'!D1572=0,FALSE,'Input and Summary Results'!$B1572)</f>
        <v>104</v>
      </c>
      <c r="C1990">
        <f>IF(OR(B1990=0,'Input and Summary Results'!D1572=0,'Input and Summary Results'!D1572=""),FALSE,'Input and Summary Results'!$D1572)</f>
        <v>0.21397826</v>
      </c>
      <c r="D1990">
        <f>IF(OR(B1990=0,'Input and Summary Results'!E1572=0),FALSE,'Input and Summary Results'!$E1572)</f>
        <v>6.062799E-2</v>
      </c>
      <c r="E1990">
        <f t="shared" si="122"/>
        <v>-0.66963034834075064</v>
      </c>
      <c r="F1990">
        <f t="shared" si="123"/>
        <v>0.12296832238938667</v>
      </c>
      <c r="G1990">
        <f>IF('Input and Summary Results'!$J$4="yes",IF(C1990=FALSE,FALSE,IF('Data Transformation'!E1990&lt;$R$10,E1990,$R$10)),IF(C1990=FALSE,FALSE,IF(C1990&lt;$R$10,C1990,$R$10)))</f>
        <v>0.21397826</v>
      </c>
      <c r="H1990">
        <f>IF('Input and Summary Results'!$J$4="yes",'Data Transformation'!F1990,'Data Transformation'!D1990)</f>
        <v>6.062799E-2</v>
      </c>
      <c r="I1990">
        <f t="shared" si="124"/>
        <v>104</v>
      </c>
    </row>
    <row r="1991" spans="2:9" x14ac:dyDescent="0.25">
      <c r="B1991">
        <f>IF('Input and Summary Results'!D1573=0,FALSE,'Input and Summary Results'!$B1573)</f>
        <v>104</v>
      </c>
      <c r="C1991">
        <f>IF(OR(B1991=0,'Input and Summary Results'!D1573=0,'Input and Summary Results'!D1573=""),FALSE,'Input and Summary Results'!$D1573)</f>
        <v>0.23080081</v>
      </c>
      <c r="D1991">
        <f>IF(OR(B1991=0,'Input and Summary Results'!E1573=0),FALSE,'Input and Summary Results'!$E1573)</f>
        <v>8.5543149999999998E-2</v>
      </c>
      <c r="E1991">
        <f t="shared" si="122"/>
        <v>-0.63676267134857201</v>
      </c>
      <c r="F1991">
        <f t="shared" si="123"/>
        <v>0.16085613867646303</v>
      </c>
      <c r="G1991">
        <f>IF('Input and Summary Results'!$J$4="yes",IF(C1991=FALSE,FALSE,IF('Data Transformation'!E1991&lt;$R$10,E1991,$R$10)),IF(C1991=FALSE,FALSE,IF(C1991&lt;$R$10,C1991,$R$10)))</f>
        <v>0.23080081</v>
      </c>
      <c r="H1991">
        <f>IF('Input and Summary Results'!$J$4="yes",'Data Transformation'!F1991,'Data Transformation'!D1991)</f>
        <v>8.5543149999999998E-2</v>
      </c>
      <c r="I1991">
        <f t="shared" si="124"/>
        <v>104</v>
      </c>
    </row>
    <row r="1992" spans="2:9" x14ac:dyDescent="0.25">
      <c r="B1992">
        <f>IF('Input and Summary Results'!D1574=0,FALSE,'Input and Summary Results'!$B1574)</f>
        <v>104</v>
      </c>
      <c r="C1992">
        <f>IF(OR(B1992=0,'Input and Summary Results'!D1574=0,'Input and Summary Results'!D1574=""),FALSE,'Input and Summary Results'!$D1574)</f>
        <v>0.23622594999999999</v>
      </c>
      <c r="D1992">
        <f>IF(OR(B1992=0,'Input and Summary Results'!E1574=0),FALSE,'Input and Summary Results'!$E1574)</f>
        <v>9.8329490000000006E-2</v>
      </c>
      <c r="E1992">
        <f t="shared" si="122"/>
        <v>-0.62667239578784129</v>
      </c>
      <c r="F1992">
        <f t="shared" si="123"/>
        <v>0.18065330527827281</v>
      </c>
      <c r="G1992">
        <f>IF('Input and Summary Results'!$J$4="yes",IF(C1992=FALSE,FALSE,IF('Data Transformation'!E1992&lt;$R$10,E1992,$R$10)),IF(C1992=FALSE,FALSE,IF(C1992&lt;$R$10,C1992,$R$10)))</f>
        <v>0.23622594999999999</v>
      </c>
      <c r="H1992">
        <f>IF('Input and Summary Results'!$J$4="yes",'Data Transformation'!F1992,'Data Transformation'!D1992)</f>
        <v>9.8329490000000006E-2</v>
      </c>
      <c r="I1992">
        <f t="shared" si="124"/>
        <v>104</v>
      </c>
    </row>
    <row r="1993" spans="2:9" x14ac:dyDescent="0.25">
      <c r="B1993">
        <f>IF('Input and Summary Results'!D1575=0,FALSE,'Input and Summary Results'!$B1575)</f>
        <v>104</v>
      </c>
      <c r="C1993">
        <f>IF(OR(B1993=0,'Input and Summary Results'!D1575=0,'Input and Summary Results'!D1575=""),FALSE,'Input and Summary Results'!$D1575)</f>
        <v>0.28385821999999999</v>
      </c>
      <c r="D1993">
        <f>IF(OR(B1993=0,'Input and Summary Results'!E1575=0),FALSE,'Input and Summary Results'!$E1575)</f>
        <v>8.8103000000000001E-2</v>
      </c>
      <c r="E1993">
        <f t="shared" si="122"/>
        <v>-0.54689852490535729</v>
      </c>
      <c r="F1993">
        <f t="shared" si="123"/>
        <v>0.1347035220611191</v>
      </c>
      <c r="G1993">
        <f>IF('Input and Summary Results'!$J$4="yes",IF(C1993=FALSE,FALSE,IF('Data Transformation'!E1993&lt;$R$10,E1993,$R$10)),IF(C1993=FALSE,FALSE,IF(C1993&lt;$R$10,C1993,$R$10)))</f>
        <v>0.28385821999999999</v>
      </c>
      <c r="H1993">
        <f>IF('Input and Summary Results'!$J$4="yes",'Data Transformation'!F1993,'Data Transformation'!D1993)</f>
        <v>8.8103000000000001E-2</v>
      </c>
      <c r="I1993">
        <f t="shared" si="124"/>
        <v>104</v>
      </c>
    </row>
    <row r="1994" spans="2:9" x14ac:dyDescent="0.25">
      <c r="B1994">
        <f>IF('Input and Summary Results'!D1576=0,FALSE,'Input and Summary Results'!$B1576)</f>
        <v>104</v>
      </c>
      <c r="C1994">
        <f>IF(OR(B1994=0,'Input and Summary Results'!D1576=0,'Input and Summary Results'!D1576=""),FALSE,'Input and Summary Results'!$D1576)</f>
        <v>0.30238428000000001</v>
      </c>
      <c r="D1994">
        <f>IF(OR(B1994=0,'Input and Summary Results'!E1576=0),FALSE,'Input and Summary Results'!$E1576)</f>
        <v>6.5893450000000006E-2</v>
      </c>
      <c r="E1994">
        <f t="shared" si="122"/>
        <v>-0.51944079017715494</v>
      </c>
      <c r="F1994">
        <f t="shared" si="123"/>
        <v>9.457421959898181E-2</v>
      </c>
      <c r="G1994">
        <f>IF('Input and Summary Results'!$J$4="yes",IF(C1994=FALSE,FALSE,IF('Data Transformation'!E1994&lt;$R$10,E1994,$R$10)),IF(C1994=FALSE,FALSE,IF(C1994&lt;$R$10,C1994,$R$10)))</f>
        <v>0.30238428000000001</v>
      </c>
      <c r="H1994">
        <f>IF('Input and Summary Results'!$J$4="yes",'Data Transformation'!F1994,'Data Transformation'!D1994)</f>
        <v>6.5893450000000006E-2</v>
      </c>
      <c r="I1994">
        <f t="shared" si="124"/>
        <v>104</v>
      </c>
    </row>
    <row r="1995" spans="2:9" x14ac:dyDescent="0.25">
      <c r="B1995">
        <f>IF('Input and Summary Results'!D1577=0,FALSE,'Input and Summary Results'!$B1577)</f>
        <v>104</v>
      </c>
      <c r="C1995">
        <f>IF(OR(B1995=0,'Input and Summary Results'!D1577=0,'Input and Summary Results'!D1577=""),FALSE,'Input and Summary Results'!$D1577)</f>
        <v>0.39615039000000002</v>
      </c>
      <c r="D1995">
        <f>IF(OR(B1995=0,'Input and Summary Results'!E1577=0),FALSE,'Input and Summary Results'!$E1577)</f>
        <v>6.0936419999999998E-2</v>
      </c>
      <c r="E1995">
        <f t="shared" si="122"/>
        <v>-0.40213991218529432</v>
      </c>
      <c r="F1995">
        <f t="shared" si="123"/>
        <v>6.6758501184360802E-2</v>
      </c>
      <c r="G1995">
        <f>IF('Input and Summary Results'!$J$4="yes",IF(C1995=FALSE,FALSE,IF('Data Transformation'!E1995&lt;$R$10,E1995,$R$10)),IF(C1995=FALSE,FALSE,IF(C1995&lt;$R$10,C1995,$R$10)))</f>
        <v>0.39615039000000002</v>
      </c>
      <c r="H1995">
        <f>IF('Input and Summary Results'!$J$4="yes",'Data Transformation'!F1995,'Data Transformation'!D1995)</f>
        <v>6.0936419999999998E-2</v>
      </c>
      <c r="I1995">
        <f t="shared" si="124"/>
        <v>104</v>
      </c>
    </row>
    <row r="1996" spans="2:9" x14ac:dyDescent="0.25">
      <c r="B1996">
        <f>IF('Input and Summary Results'!D1578=0,FALSE,'Input and Summary Results'!$B1578)</f>
        <v>104</v>
      </c>
      <c r="C1996">
        <f>IF(OR(B1996=0,'Input and Summary Results'!D1578=0,'Input and Summary Results'!D1578=""),FALSE,'Input and Summary Results'!$D1578)</f>
        <v>0.40662568999999998</v>
      </c>
      <c r="D1996">
        <f>IF(OR(B1996=0,'Input and Summary Results'!E1578=0),FALSE,'Input and Summary Results'!$E1578)</f>
        <v>9.5184279999999996E-2</v>
      </c>
      <c r="E1996">
        <f t="shared" si="122"/>
        <v>-0.39080518675850501</v>
      </c>
      <c r="F1996">
        <f t="shared" si="123"/>
        <v>0.10159214859248072</v>
      </c>
      <c r="G1996">
        <f>IF('Input and Summary Results'!$J$4="yes",IF(C1996=FALSE,FALSE,IF('Data Transformation'!E1996&lt;$R$10,E1996,$R$10)),IF(C1996=FALSE,FALSE,IF(C1996&lt;$R$10,C1996,$R$10)))</f>
        <v>0.40662568999999998</v>
      </c>
      <c r="H1996">
        <f>IF('Input and Summary Results'!$J$4="yes",'Data Transformation'!F1996,'Data Transformation'!D1996)</f>
        <v>9.5184279999999996E-2</v>
      </c>
      <c r="I1996">
        <f t="shared" si="124"/>
        <v>104</v>
      </c>
    </row>
    <row r="1997" spans="2:9" x14ac:dyDescent="0.25">
      <c r="B1997">
        <f>IF('Input and Summary Results'!D1579=0,FALSE,'Input and Summary Results'!$B1579)</f>
        <v>104</v>
      </c>
      <c r="C1997">
        <f>IF(OR(B1997=0,'Input and Summary Results'!D1579=0,'Input and Summary Results'!D1579=""),FALSE,'Input and Summary Results'!$D1579)</f>
        <v>0.46293374999999998</v>
      </c>
      <c r="D1997">
        <f>IF(OR(B1997=0,'Input and Summary Results'!E1579=0),FALSE,'Input and Summary Results'!$E1579)</f>
        <v>0.11307794</v>
      </c>
      <c r="E1997">
        <f t="shared" si="122"/>
        <v>-0.33448115599737099</v>
      </c>
      <c r="F1997">
        <f t="shared" si="123"/>
        <v>0.10601047333446741</v>
      </c>
      <c r="G1997">
        <f>IF('Input and Summary Results'!$J$4="yes",IF(C1997=FALSE,FALSE,IF('Data Transformation'!E1997&lt;$R$10,E1997,$R$10)),IF(C1997=FALSE,FALSE,IF(C1997&lt;$R$10,C1997,$R$10)))</f>
        <v>0.46293374999999998</v>
      </c>
      <c r="H1997">
        <f>IF('Input and Summary Results'!$J$4="yes",'Data Transformation'!F1997,'Data Transformation'!D1997)</f>
        <v>0.11307794</v>
      </c>
      <c r="I1997">
        <f t="shared" si="124"/>
        <v>104</v>
      </c>
    </row>
    <row r="1998" spans="2:9" x14ac:dyDescent="0.25">
      <c r="B1998">
        <f>IF('Input and Summary Results'!D1580=0,FALSE,'Input and Summary Results'!$B1580)</f>
        <v>105</v>
      </c>
      <c r="C1998">
        <f>IF(OR(B1998=0,'Input and Summary Results'!D1580=0,'Input and Summary Results'!D1580=""),FALSE,'Input and Summary Results'!$D1580)</f>
        <v>0.84696028000000001</v>
      </c>
      <c r="D1998">
        <f>IF(OR(B1998=0,'Input and Summary Results'!E1580=0),FALSE,'Input and Summary Results'!$E1580)</f>
        <v>5.8745579999999999E-2</v>
      </c>
      <c r="E1998">
        <f t="shared" si="122"/>
        <v>-7.2136956353244325E-2</v>
      </c>
      <c r="F1998">
        <f t="shared" si="123"/>
        <v>3.0102452643942169E-2</v>
      </c>
      <c r="G1998">
        <f>IF('Input and Summary Results'!$J$4="yes",IF(C1998=FALSE,FALSE,IF('Data Transformation'!E1998&lt;$R$10,E1998,$R$10)),IF(C1998=FALSE,FALSE,IF(C1998&lt;$R$10,C1998,$R$10)))</f>
        <v>0.84696028000000001</v>
      </c>
      <c r="H1998">
        <f>IF('Input and Summary Results'!$J$4="yes",'Data Transformation'!F1998,'Data Transformation'!D1998)</f>
        <v>5.8745579999999999E-2</v>
      </c>
      <c r="I1998">
        <f t="shared" si="124"/>
        <v>105</v>
      </c>
    </row>
    <row r="1999" spans="2:9" x14ac:dyDescent="0.25">
      <c r="B1999">
        <f>IF('Input and Summary Results'!D1581=0,FALSE,'Input and Summary Results'!$B1581)</f>
        <v>105</v>
      </c>
      <c r="C1999">
        <f>IF(OR(B1999=0,'Input and Summary Results'!D1581=0,'Input and Summary Results'!D1581=""),FALSE,'Input and Summary Results'!$D1581)</f>
        <v>0.86952644000000001</v>
      </c>
      <c r="D1999">
        <f>IF(OR(B1999=0,'Input and Summary Results'!E1581=0),FALSE,'Input and Summary Results'!$E1581)</f>
        <v>7.5203249999999999E-2</v>
      </c>
      <c r="E1999">
        <f t="shared" si="122"/>
        <v>-6.0717207713574903E-2</v>
      </c>
      <c r="F1999">
        <f t="shared" si="123"/>
        <v>3.7535615938257154E-2</v>
      </c>
      <c r="G1999">
        <f>IF('Input and Summary Results'!$J$4="yes",IF(C1999=FALSE,FALSE,IF('Data Transformation'!E1999&lt;$R$10,E1999,$R$10)),IF(C1999=FALSE,FALSE,IF(C1999&lt;$R$10,C1999,$R$10)))</f>
        <v>0.86952644000000001</v>
      </c>
      <c r="H1999">
        <f>IF('Input and Summary Results'!$J$4="yes",'Data Transformation'!F1999,'Data Transformation'!D1999)</f>
        <v>7.5203249999999999E-2</v>
      </c>
      <c r="I1999">
        <f t="shared" si="124"/>
        <v>105</v>
      </c>
    </row>
    <row r="2000" spans="2:9" x14ac:dyDescent="0.25">
      <c r="B2000">
        <f>IF('Input and Summary Results'!D1582=0,FALSE,'Input and Summary Results'!$B1582)</f>
        <v>105</v>
      </c>
      <c r="C2000">
        <f>IF(OR(B2000=0,'Input and Summary Results'!D1582=0,'Input and Summary Results'!D1582=""),FALSE,'Input and Summary Results'!$D1582)</f>
        <v>0.92508250999999997</v>
      </c>
      <c r="D2000">
        <f>IF(OR(B2000=0,'Input and Summary Results'!E1582=0),FALSE,'Input and Summary Results'!$E1582)</f>
        <v>7.0420280000000002E-2</v>
      </c>
      <c r="E2000">
        <f t="shared" si="122"/>
        <v>-3.3819529920841321E-2</v>
      </c>
      <c r="F2000">
        <f t="shared" si="123"/>
        <v>3.3037487131823522E-2</v>
      </c>
      <c r="G2000">
        <f>IF('Input and Summary Results'!$J$4="yes",IF(C2000=FALSE,FALSE,IF('Data Transformation'!E2000&lt;$R$10,E2000,$R$10)),IF(C2000=FALSE,FALSE,IF(C2000&lt;$R$10,C2000,$R$10)))</f>
        <v>0.92508250999999997</v>
      </c>
      <c r="H2000">
        <f>IF('Input and Summary Results'!$J$4="yes",'Data Transformation'!F2000,'Data Transformation'!D2000)</f>
        <v>7.0420280000000002E-2</v>
      </c>
      <c r="I2000">
        <f t="shared" si="124"/>
        <v>105</v>
      </c>
    </row>
    <row r="2001" spans="2:9" x14ac:dyDescent="0.25">
      <c r="B2001">
        <f>IF('Input and Summary Results'!D1583=0,FALSE,'Input and Summary Results'!$B1583)</f>
        <v>106</v>
      </c>
      <c r="C2001">
        <f>IF(OR(B2001=0,'Input and Summary Results'!D1583=0,'Input and Summary Results'!D1583=""),FALSE,'Input and Summary Results'!$D1583)</f>
        <v>9.459041E-2</v>
      </c>
      <c r="D2001">
        <f>IF(OR(B2001=0,'Input and Summary Results'!E1583=0),FALSE,'Input and Summary Results'!$E1583)</f>
        <v>8.0307299999999998E-2</v>
      </c>
      <c r="E2001">
        <f t="shared" si="122"/>
        <v>-1.0241528920887106</v>
      </c>
      <c r="F2001">
        <f t="shared" si="123"/>
        <v>0.36846619229158639</v>
      </c>
      <c r="G2001">
        <f>IF('Input and Summary Results'!$J$4="yes",IF(C2001=FALSE,FALSE,IF('Data Transformation'!E2001&lt;$R$10,E2001,$R$10)),IF(C2001=FALSE,FALSE,IF(C2001&lt;$R$10,C2001,$R$10)))</f>
        <v>9.459041E-2</v>
      </c>
      <c r="H2001">
        <f>IF('Input and Summary Results'!$J$4="yes",'Data Transformation'!F2001,'Data Transformation'!D2001)</f>
        <v>8.0307299999999998E-2</v>
      </c>
      <c r="I2001">
        <f t="shared" si="124"/>
        <v>106</v>
      </c>
    </row>
    <row r="2002" spans="2:9" x14ac:dyDescent="0.25">
      <c r="B2002">
        <f>IF('Input and Summary Results'!D1584=0,FALSE,'Input and Summary Results'!$B1584)</f>
        <v>106</v>
      </c>
      <c r="C2002">
        <f>IF(OR(B2002=0,'Input and Summary Results'!D1584=0,'Input and Summary Results'!D1584=""),FALSE,'Input and Summary Results'!$D1584)</f>
        <v>0.11038644</v>
      </c>
      <c r="D2002">
        <f>IF(OR(B2002=0,'Input and Summary Results'!E1584=0),FALSE,'Input and Summary Results'!$E1584)</f>
        <v>8.0689860000000002E-2</v>
      </c>
      <c r="E2002">
        <f t="shared" si="122"/>
        <v>-0.9570842725748242</v>
      </c>
      <c r="F2002">
        <f t="shared" si="123"/>
        <v>0.31724366905935186</v>
      </c>
      <c r="G2002">
        <f>IF('Input and Summary Results'!$J$4="yes",IF(C2002=FALSE,FALSE,IF('Data Transformation'!E2002&lt;$R$10,E2002,$R$10)),IF(C2002=FALSE,FALSE,IF(C2002&lt;$R$10,C2002,$R$10)))</f>
        <v>0.11038644</v>
      </c>
      <c r="H2002">
        <f>IF('Input and Summary Results'!$J$4="yes",'Data Transformation'!F2002,'Data Transformation'!D2002)</f>
        <v>8.0689860000000002E-2</v>
      </c>
      <c r="I2002">
        <f t="shared" si="124"/>
        <v>106</v>
      </c>
    </row>
    <row r="2003" spans="2:9" x14ac:dyDescent="0.25">
      <c r="B2003">
        <f>IF('Input and Summary Results'!D1585=0,FALSE,'Input and Summary Results'!$B1585)</f>
        <v>106</v>
      </c>
      <c r="C2003">
        <f>IF(OR(B2003=0,'Input and Summary Results'!D1585=0,'Input and Summary Results'!D1585=""),FALSE,'Input and Summary Results'!$D1585)</f>
        <v>0.14511146</v>
      </c>
      <c r="D2003">
        <f>IF(OR(B2003=0,'Input and Summary Results'!E1585=0),FALSE,'Input and Summary Results'!$E1585)</f>
        <v>8.6373909999999998E-2</v>
      </c>
      <c r="E2003">
        <f t="shared" si="122"/>
        <v>-0.83829828833255626</v>
      </c>
      <c r="F2003">
        <f t="shared" si="123"/>
        <v>0.2583274742050008</v>
      </c>
      <c r="G2003">
        <f>IF('Input and Summary Results'!$J$4="yes",IF(C2003=FALSE,FALSE,IF('Data Transformation'!E2003&lt;$R$10,E2003,$R$10)),IF(C2003=FALSE,FALSE,IF(C2003&lt;$R$10,C2003,$R$10)))</f>
        <v>0.14511146</v>
      </c>
      <c r="H2003">
        <f>IF('Input and Summary Results'!$J$4="yes",'Data Transformation'!F2003,'Data Transformation'!D2003)</f>
        <v>8.6373909999999998E-2</v>
      </c>
      <c r="I2003">
        <f t="shared" si="124"/>
        <v>106</v>
      </c>
    </row>
    <row r="2004" spans="2:9" x14ac:dyDescent="0.25">
      <c r="B2004">
        <f>IF('Input and Summary Results'!D1586=0,FALSE,'Input and Summary Results'!$B1586)</f>
        <v>106</v>
      </c>
      <c r="C2004">
        <f>IF(OR(B2004=0,'Input and Summary Results'!D1586=0,'Input and Summary Results'!D1586=""),FALSE,'Input and Summary Results'!$D1586)</f>
        <v>0.15361106999999999</v>
      </c>
      <c r="D2004">
        <f>IF(OR(B2004=0,'Input and Summary Results'!E1586=0),FALSE,'Input and Summary Results'!$E1586)</f>
        <v>5.9218590000000002E-2</v>
      </c>
      <c r="E2004">
        <f t="shared" si="122"/>
        <v>-0.81357748569331589</v>
      </c>
      <c r="F2004">
        <f t="shared" si="123"/>
        <v>0.1673113015878348</v>
      </c>
      <c r="G2004">
        <f>IF('Input and Summary Results'!$J$4="yes",IF(C2004=FALSE,FALSE,IF('Data Transformation'!E2004&lt;$R$10,E2004,$R$10)),IF(C2004=FALSE,FALSE,IF(C2004&lt;$R$10,C2004,$R$10)))</f>
        <v>0.15361106999999999</v>
      </c>
      <c r="H2004">
        <f>IF('Input and Summary Results'!$J$4="yes",'Data Transformation'!F2004,'Data Transformation'!D2004)</f>
        <v>5.9218590000000002E-2</v>
      </c>
      <c r="I2004">
        <f t="shared" si="124"/>
        <v>106</v>
      </c>
    </row>
    <row r="2005" spans="2:9" x14ac:dyDescent="0.25">
      <c r="B2005">
        <f>IF('Input and Summary Results'!D1587=0,FALSE,'Input and Summary Results'!$B1587)</f>
        <v>106</v>
      </c>
      <c r="C2005">
        <f>IF(OR(B2005=0,'Input and Summary Results'!D1587=0,'Input and Summary Results'!D1587=""),FALSE,'Input and Summary Results'!$D1587)</f>
        <v>0.16079383999999999</v>
      </c>
      <c r="D2005">
        <f>IF(OR(B2005=0,'Input and Summary Results'!E1587=0),FALSE,'Input and Summary Results'!$E1587)</f>
        <v>3.68502E-2</v>
      </c>
      <c r="E2005">
        <f t="shared" si="122"/>
        <v>-0.79373059305804183</v>
      </c>
      <c r="F2005">
        <f t="shared" si="123"/>
        <v>9.9462683396329118E-2</v>
      </c>
      <c r="G2005">
        <f>IF('Input and Summary Results'!$J$4="yes",IF(C2005=FALSE,FALSE,IF('Data Transformation'!E2005&lt;$R$10,E2005,$R$10)),IF(C2005=FALSE,FALSE,IF(C2005&lt;$R$10,C2005,$R$10)))</f>
        <v>0.16079383999999999</v>
      </c>
      <c r="H2005">
        <f>IF('Input and Summary Results'!$J$4="yes",'Data Transformation'!F2005,'Data Transformation'!D2005)</f>
        <v>3.68502E-2</v>
      </c>
      <c r="I2005">
        <f t="shared" si="124"/>
        <v>106</v>
      </c>
    </row>
    <row r="2006" spans="2:9" x14ac:dyDescent="0.25">
      <c r="B2006">
        <f>IF('Input and Summary Results'!D1588=0,FALSE,'Input and Summary Results'!$B1588)</f>
        <v>106</v>
      </c>
      <c r="C2006">
        <f>IF(OR(B2006=0,'Input and Summary Results'!D1588=0,'Input and Summary Results'!D1588=""),FALSE,'Input and Summary Results'!$D1588)</f>
        <v>0.16132666000000001</v>
      </c>
      <c r="D2006">
        <f>IF(OR(B2006=0,'Input and Summary Results'!E1588=0),FALSE,'Input and Summary Results'!$E1588)</f>
        <v>6.1606590000000003E-2</v>
      </c>
      <c r="E2006">
        <f t="shared" si="122"/>
        <v>-0.79229385744581249</v>
      </c>
      <c r="F2006">
        <f t="shared" si="123"/>
        <v>0.16573367390113947</v>
      </c>
      <c r="G2006">
        <f>IF('Input and Summary Results'!$J$4="yes",IF(C2006=FALSE,FALSE,IF('Data Transformation'!E2006&lt;$R$10,E2006,$R$10)),IF(C2006=FALSE,FALSE,IF(C2006&lt;$R$10,C2006,$R$10)))</f>
        <v>0.16132666000000001</v>
      </c>
      <c r="H2006">
        <f>IF('Input and Summary Results'!$J$4="yes",'Data Transformation'!F2006,'Data Transformation'!D2006)</f>
        <v>6.1606590000000003E-2</v>
      </c>
      <c r="I2006">
        <f t="shared" si="124"/>
        <v>106</v>
      </c>
    </row>
    <row r="2007" spans="2:9" x14ac:dyDescent="0.25">
      <c r="B2007">
        <f>IF('Input and Summary Results'!D1589=0,FALSE,'Input and Summary Results'!$B1589)</f>
        <v>106</v>
      </c>
      <c r="C2007">
        <f>IF(OR(B2007=0,'Input and Summary Results'!D1589=0,'Input and Summary Results'!D1589=""),FALSE,'Input and Summary Results'!$D1589)</f>
        <v>0.16472481</v>
      </c>
      <c r="D2007">
        <f>IF(OR(B2007=0,'Input and Summary Results'!E1589=0),FALSE,'Input and Summary Results'!$E1589)</f>
        <v>5.8161730000000002E-2</v>
      </c>
      <c r="E2007">
        <f t="shared" si="122"/>
        <v>-0.78324098471227699</v>
      </c>
      <c r="F2007">
        <f t="shared" si="123"/>
        <v>0.15323854870435122</v>
      </c>
      <c r="G2007">
        <f>IF('Input and Summary Results'!$J$4="yes",IF(C2007=FALSE,FALSE,IF('Data Transformation'!E2007&lt;$R$10,E2007,$R$10)),IF(C2007=FALSE,FALSE,IF(C2007&lt;$R$10,C2007,$R$10)))</f>
        <v>0.16472481</v>
      </c>
      <c r="H2007">
        <f>IF('Input and Summary Results'!$J$4="yes",'Data Transformation'!F2007,'Data Transformation'!D2007)</f>
        <v>5.8161730000000002E-2</v>
      </c>
      <c r="I2007">
        <f t="shared" si="124"/>
        <v>106</v>
      </c>
    </row>
    <row r="2008" spans="2:9" x14ac:dyDescent="0.25">
      <c r="B2008">
        <f>IF('Input and Summary Results'!D1590=0,FALSE,'Input and Summary Results'!$B1590)</f>
        <v>106</v>
      </c>
      <c r="C2008">
        <f>IF(OR(B2008=0,'Input and Summary Results'!D1590=0,'Input and Summary Results'!D1590=""),FALSE,'Input and Summary Results'!$D1590)</f>
        <v>0.20130598999999999</v>
      </c>
      <c r="D2008">
        <f>IF(OR(B2008=0,'Input and Summary Results'!E1590=0),FALSE,'Input and Summary Results'!$E1590)</f>
        <v>7.0554339999999993E-2</v>
      </c>
      <c r="E2008">
        <f t="shared" si="122"/>
        <v>-0.6961433021841591</v>
      </c>
      <c r="F2008">
        <f t="shared" si="123"/>
        <v>0.15210964939493354</v>
      </c>
      <c r="G2008">
        <f>IF('Input and Summary Results'!$J$4="yes",IF(C2008=FALSE,FALSE,IF('Data Transformation'!E2008&lt;$R$10,E2008,$R$10)),IF(C2008=FALSE,FALSE,IF(C2008&lt;$R$10,C2008,$R$10)))</f>
        <v>0.20130598999999999</v>
      </c>
      <c r="H2008">
        <f>IF('Input and Summary Results'!$J$4="yes",'Data Transformation'!F2008,'Data Transformation'!D2008)</f>
        <v>7.0554339999999993E-2</v>
      </c>
      <c r="I2008">
        <f t="shared" si="124"/>
        <v>106</v>
      </c>
    </row>
    <row r="2009" spans="2:9" x14ac:dyDescent="0.25">
      <c r="B2009">
        <f>IF('Input and Summary Results'!D1591=0,FALSE,'Input and Summary Results'!$B1591)</f>
        <v>106</v>
      </c>
      <c r="C2009">
        <f>IF(OR(B2009=0,'Input and Summary Results'!D1591=0,'Input and Summary Results'!D1591=""),FALSE,'Input and Summary Results'!$D1591)</f>
        <v>0.20421286</v>
      </c>
      <c r="D2009">
        <f>IF(OR(B2009=0,'Input and Summary Results'!E1591=0),FALSE,'Input and Summary Results'!$E1591)</f>
        <v>6.3359730000000003E-2</v>
      </c>
      <c r="E2009">
        <f t="shared" si="122"/>
        <v>-0.68991691234127694</v>
      </c>
      <c r="F2009">
        <f t="shared" si="123"/>
        <v>0.13465421727113563</v>
      </c>
      <c r="G2009">
        <f>IF('Input and Summary Results'!$J$4="yes",IF(C2009=FALSE,FALSE,IF('Data Transformation'!E2009&lt;$R$10,E2009,$R$10)),IF(C2009=FALSE,FALSE,IF(C2009&lt;$R$10,C2009,$R$10)))</f>
        <v>0.20421286</v>
      </c>
      <c r="H2009">
        <f>IF('Input and Summary Results'!$J$4="yes",'Data Transformation'!F2009,'Data Transformation'!D2009)</f>
        <v>6.3359730000000003E-2</v>
      </c>
      <c r="I2009">
        <f t="shared" si="124"/>
        <v>106</v>
      </c>
    </row>
    <row r="2010" spans="2:9" x14ac:dyDescent="0.25">
      <c r="B2010">
        <f>IF('Input and Summary Results'!D1592=0,FALSE,'Input and Summary Results'!$B1592)</f>
        <v>106</v>
      </c>
      <c r="C2010">
        <f>IF(OR(B2010=0,'Input and Summary Results'!D1592=0,'Input and Summary Results'!D1592=""),FALSE,'Input and Summary Results'!$D1592)</f>
        <v>0.21135701000000001</v>
      </c>
      <c r="D2010">
        <f>IF(OR(B2010=0,'Input and Summary Results'!E1592=0),FALSE,'Input and Summary Results'!$E1592)</f>
        <v>5.2016069999999998E-2</v>
      </c>
      <c r="E2010">
        <f t="shared" si="122"/>
        <v>-0.67498334351118061</v>
      </c>
      <c r="F2010">
        <f t="shared" si="123"/>
        <v>0.10680967894085934</v>
      </c>
      <c r="G2010">
        <f>IF('Input and Summary Results'!$J$4="yes",IF(C2010=FALSE,FALSE,IF('Data Transformation'!E2010&lt;$R$10,E2010,$R$10)),IF(C2010=FALSE,FALSE,IF(C2010&lt;$R$10,C2010,$R$10)))</f>
        <v>0.21135701000000001</v>
      </c>
      <c r="H2010">
        <f>IF('Input and Summary Results'!$J$4="yes",'Data Transformation'!F2010,'Data Transformation'!D2010)</f>
        <v>5.2016069999999998E-2</v>
      </c>
      <c r="I2010">
        <f t="shared" si="124"/>
        <v>106</v>
      </c>
    </row>
    <row r="2011" spans="2:9" x14ac:dyDescent="0.25">
      <c r="B2011">
        <f>IF('Input and Summary Results'!D1593=0,FALSE,'Input and Summary Results'!$B1593)</f>
        <v>106</v>
      </c>
      <c r="C2011">
        <f>IF(OR(B2011=0,'Input and Summary Results'!D1593=0,'Input and Summary Results'!D1593=""),FALSE,'Input and Summary Results'!$D1593)</f>
        <v>0.21195591999999999</v>
      </c>
      <c r="D2011">
        <f>IF(OR(B2011=0,'Input and Summary Results'!E1593=0),FALSE,'Input and Summary Results'!$E1593)</f>
        <v>8.4582190000000002E-2</v>
      </c>
      <c r="E2011">
        <f t="shared" si="122"/>
        <v>-0.67375444893568581</v>
      </c>
      <c r="F2011">
        <f t="shared" si="123"/>
        <v>0.17319011641665871</v>
      </c>
      <c r="G2011">
        <f>IF('Input and Summary Results'!$J$4="yes",IF(C2011=FALSE,FALSE,IF('Data Transformation'!E2011&lt;$R$10,E2011,$R$10)),IF(C2011=FALSE,FALSE,IF(C2011&lt;$R$10,C2011,$R$10)))</f>
        <v>0.21195591999999999</v>
      </c>
      <c r="H2011">
        <f>IF('Input and Summary Results'!$J$4="yes",'Data Transformation'!F2011,'Data Transformation'!D2011)</f>
        <v>8.4582190000000002E-2</v>
      </c>
      <c r="I2011">
        <f t="shared" si="124"/>
        <v>106</v>
      </c>
    </row>
    <row r="2012" spans="2:9" x14ac:dyDescent="0.25">
      <c r="B2012">
        <f>IF('Input and Summary Results'!D1594=0,FALSE,'Input and Summary Results'!$B1594)</f>
        <v>106</v>
      </c>
      <c r="C2012">
        <f>IF(OR(B2012=0,'Input and Summary Results'!D1594=0,'Input and Summary Results'!D1594=""),FALSE,'Input and Summary Results'!$D1594)</f>
        <v>0.21512173000000001</v>
      </c>
      <c r="D2012">
        <f>IF(OR(B2012=0,'Input and Summary Results'!E1594=0),FALSE,'Input and Summary Results'!$E1594)</f>
        <v>6.2982850000000007E-2</v>
      </c>
      <c r="E2012">
        <f t="shared" si="122"/>
        <v>-0.66731571819256152</v>
      </c>
      <c r="F2012">
        <f t="shared" si="123"/>
        <v>0.12706553122271749</v>
      </c>
      <c r="G2012">
        <f>IF('Input and Summary Results'!$J$4="yes",IF(C2012=FALSE,FALSE,IF('Data Transformation'!E2012&lt;$R$10,E2012,$R$10)),IF(C2012=FALSE,FALSE,IF(C2012&lt;$R$10,C2012,$R$10)))</f>
        <v>0.21512173000000001</v>
      </c>
      <c r="H2012">
        <f>IF('Input and Summary Results'!$J$4="yes",'Data Transformation'!F2012,'Data Transformation'!D2012)</f>
        <v>6.2982850000000007E-2</v>
      </c>
      <c r="I2012">
        <f t="shared" si="124"/>
        <v>106</v>
      </c>
    </row>
    <row r="2013" spans="2:9" x14ac:dyDescent="0.25">
      <c r="B2013">
        <f>IF('Input and Summary Results'!D1595=0,FALSE,'Input and Summary Results'!$B1595)</f>
        <v>106</v>
      </c>
      <c r="C2013">
        <f>IF(OR(B2013=0,'Input and Summary Results'!D1595=0,'Input and Summary Results'!D1595=""),FALSE,'Input and Summary Results'!$D1595)</f>
        <v>0.21687087999999999</v>
      </c>
      <c r="D2013">
        <f>IF(OR(B2013=0,'Input and Summary Results'!E1595=0),FALSE,'Input and Summary Results'!$E1595)</f>
        <v>7.4008180000000007E-2</v>
      </c>
      <c r="E2013">
        <f t="shared" si="122"/>
        <v>-0.66379875828700552</v>
      </c>
      <c r="F2013">
        <f t="shared" si="123"/>
        <v>0.14810448558146674</v>
      </c>
      <c r="G2013">
        <f>IF('Input and Summary Results'!$J$4="yes",IF(C2013=FALSE,FALSE,IF('Data Transformation'!E2013&lt;$R$10,E2013,$R$10)),IF(C2013=FALSE,FALSE,IF(C2013&lt;$R$10,C2013,$R$10)))</f>
        <v>0.21687087999999999</v>
      </c>
      <c r="H2013">
        <f>IF('Input and Summary Results'!$J$4="yes",'Data Transformation'!F2013,'Data Transformation'!D2013)</f>
        <v>7.4008180000000007E-2</v>
      </c>
      <c r="I2013">
        <f t="shared" si="124"/>
        <v>106</v>
      </c>
    </row>
    <row r="2014" spans="2:9" x14ac:dyDescent="0.25">
      <c r="B2014">
        <f>IF('Input and Summary Results'!D1596=0,FALSE,'Input and Summary Results'!$B1596)</f>
        <v>106</v>
      </c>
      <c r="C2014">
        <f>IF(OR(B2014=0,'Input and Summary Results'!D1596=0,'Input and Summary Results'!D1596=""),FALSE,'Input and Summary Results'!$D1596)</f>
        <v>0.22024247999999999</v>
      </c>
      <c r="D2014">
        <f>IF(OR(B2014=0,'Input and Summary Results'!E1596=0),FALSE,'Input and Summary Results'!$E1596)</f>
        <v>7.9511979999999996E-2</v>
      </c>
      <c r="E2014">
        <f t="shared" si="122"/>
        <v>-0.65709891129393461</v>
      </c>
      <c r="F2014">
        <f t="shared" si="123"/>
        <v>0.1566827585668305</v>
      </c>
      <c r="G2014">
        <f>IF('Input and Summary Results'!$J$4="yes",IF(C2014=FALSE,FALSE,IF('Data Transformation'!E2014&lt;$R$10,E2014,$R$10)),IF(C2014=FALSE,FALSE,IF(C2014&lt;$R$10,C2014,$R$10)))</f>
        <v>0.22024247999999999</v>
      </c>
      <c r="H2014">
        <f>IF('Input and Summary Results'!$J$4="yes",'Data Transformation'!F2014,'Data Transformation'!D2014)</f>
        <v>7.9511979999999996E-2</v>
      </c>
      <c r="I2014">
        <f t="shared" si="124"/>
        <v>106</v>
      </c>
    </row>
    <row r="2015" spans="2:9" x14ac:dyDescent="0.25">
      <c r="B2015">
        <f>IF('Input and Summary Results'!D1597=0,FALSE,'Input and Summary Results'!$B1597)</f>
        <v>106</v>
      </c>
      <c r="C2015">
        <f>IF(OR(B2015=0,'Input and Summary Results'!D1597=0,'Input and Summary Results'!D1597=""),FALSE,'Input and Summary Results'!$D1597)</f>
        <v>0.28764071000000002</v>
      </c>
      <c r="D2015">
        <f>IF(OR(B2015=0,'Input and Summary Results'!E1597=0),FALSE,'Input and Summary Results'!$E1597)</f>
        <v>4.5928429999999999E-2</v>
      </c>
      <c r="E2015">
        <f t="shared" si="122"/>
        <v>-0.54114964792351339</v>
      </c>
      <c r="F2015">
        <f t="shared" si="123"/>
        <v>6.9298044146810789E-2</v>
      </c>
      <c r="G2015">
        <f>IF('Input and Summary Results'!$J$4="yes",IF(C2015=FALSE,FALSE,IF('Data Transformation'!E2015&lt;$R$10,E2015,$R$10)),IF(C2015=FALSE,FALSE,IF(C2015&lt;$R$10,C2015,$R$10)))</f>
        <v>0.28764071000000002</v>
      </c>
      <c r="H2015">
        <f>IF('Input and Summary Results'!$J$4="yes",'Data Transformation'!F2015,'Data Transformation'!D2015)</f>
        <v>4.5928429999999999E-2</v>
      </c>
      <c r="I2015">
        <f t="shared" si="124"/>
        <v>106</v>
      </c>
    </row>
    <row r="2016" spans="2:9" x14ac:dyDescent="0.25">
      <c r="B2016">
        <f>IF('Input and Summary Results'!D1598=0,FALSE,'Input and Summary Results'!$B1598)</f>
        <v>106</v>
      </c>
      <c r="C2016">
        <f>IF(OR(B2016=0,'Input and Summary Results'!D1598=0,'Input and Summary Results'!D1598=""),FALSE,'Input and Summary Results'!$D1598)</f>
        <v>0.39875639000000002</v>
      </c>
      <c r="D2016">
        <f>IF(OR(B2016=0,'Input and Summary Results'!E1598=0),FALSE,'Input and Summary Results'!$E1598)</f>
        <v>8.7481359999999994E-2</v>
      </c>
      <c r="E2016">
        <f t="shared" si="122"/>
        <v>-0.39929234438741784</v>
      </c>
      <c r="F2016">
        <f t="shared" si="123"/>
        <v>9.5213296117963142E-2</v>
      </c>
      <c r="G2016">
        <f>IF('Input and Summary Results'!$J$4="yes",IF(C2016=FALSE,FALSE,IF('Data Transformation'!E2016&lt;$R$10,E2016,$R$10)),IF(C2016=FALSE,FALSE,IF(C2016&lt;$R$10,C2016,$R$10)))</f>
        <v>0.39875639000000002</v>
      </c>
      <c r="H2016">
        <f>IF('Input and Summary Results'!$J$4="yes",'Data Transformation'!F2016,'Data Transformation'!D2016)</f>
        <v>8.7481359999999994E-2</v>
      </c>
      <c r="I2016">
        <f t="shared" si="124"/>
        <v>106</v>
      </c>
    </row>
    <row r="2017" spans="2:9" x14ac:dyDescent="0.25">
      <c r="B2017">
        <f>IF('Input and Summary Results'!D1599=0,FALSE,'Input and Summary Results'!$B1599)</f>
        <v>107</v>
      </c>
      <c r="C2017">
        <f>IF(OR(B2017=0,'Input and Summary Results'!D1599=0,'Input and Summary Results'!D1599=""),FALSE,'Input and Summary Results'!$D1599)</f>
        <v>7.8920669999999998E-2</v>
      </c>
      <c r="D2017">
        <f>IF(OR(B2017=0,'Input and Summary Results'!E1599=0),FALSE,'Input and Summary Results'!$E1599)</f>
        <v>7.83919E-2</v>
      </c>
      <c r="E2017">
        <f t="shared" si="122"/>
        <v>-1.102809236444837</v>
      </c>
      <c r="F2017">
        <f t="shared" si="123"/>
        <v>0.43109219169071933</v>
      </c>
      <c r="G2017">
        <f>IF('Input and Summary Results'!$J$4="yes",IF(C2017=FALSE,FALSE,IF('Data Transformation'!E2017&lt;$R$10,E2017,$R$10)),IF(C2017=FALSE,FALSE,IF(C2017&lt;$R$10,C2017,$R$10)))</f>
        <v>7.8920669999999998E-2</v>
      </c>
      <c r="H2017">
        <f>IF('Input and Summary Results'!$J$4="yes",'Data Transformation'!F2017,'Data Transformation'!D2017)</f>
        <v>7.83919E-2</v>
      </c>
      <c r="I2017">
        <f t="shared" si="124"/>
        <v>107</v>
      </c>
    </row>
    <row r="2018" spans="2:9" x14ac:dyDescent="0.25">
      <c r="B2018">
        <f>IF('Input and Summary Results'!D1600=0,FALSE,'Input and Summary Results'!$B1600)</f>
        <v>107</v>
      </c>
      <c r="C2018">
        <f>IF(OR(B2018=0,'Input and Summary Results'!D1600=0,'Input and Summary Results'!D1600=""),FALSE,'Input and Summary Results'!$D1600)</f>
        <v>0.12697163</v>
      </c>
      <c r="D2018">
        <f>IF(OR(B2018=0,'Input and Summary Results'!E1600=0),FALSE,'Input and Summary Results'!$E1600)</f>
        <v>0.10618637</v>
      </c>
      <c r="E2018">
        <f t="shared" si="122"/>
        <v>-0.89629330511347338</v>
      </c>
      <c r="F2018">
        <f t="shared" si="123"/>
        <v>0.36295418574999783</v>
      </c>
      <c r="G2018">
        <f>IF('Input and Summary Results'!$J$4="yes",IF(C2018=FALSE,FALSE,IF('Data Transformation'!E2018&lt;$R$10,E2018,$R$10)),IF(C2018=FALSE,FALSE,IF(C2018&lt;$R$10,C2018,$R$10)))</f>
        <v>0.12697163</v>
      </c>
      <c r="H2018">
        <f>IF('Input and Summary Results'!$J$4="yes",'Data Transformation'!F2018,'Data Transformation'!D2018)</f>
        <v>0.10618637</v>
      </c>
      <c r="I2018">
        <f t="shared" si="124"/>
        <v>107</v>
      </c>
    </row>
    <row r="2019" spans="2:9" x14ac:dyDescent="0.25">
      <c r="B2019">
        <f>IF('Input and Summary Results'!D1601=0,FALSE,'Input and Summary Results'!$B1601)</f>
        <v>107</v>
      </c>
      <c r="C2019">
        <f>IF(OR(B2019=0,'Input and Summary Results'!D1601=0,'Input and Summary Results'!D1601=""),FALSE,'Input and Summary Results'!$D1601)</f>
        <v>0.20134113000000001</v>
      </c>
      <c r="D2019">
        <f>IF(OR(B2019=0,'Input and Summary Results'!E1601=0),FALSE,'Input and Summary Results'!$E1601)</f>
        <v>7.264806E-2</v>
      </c>
      <c r="E2019">
        <f t="shared" si="122"/>
        <v>-0.69606749829844983</v>
      </c>
      <c r="F2019">
        <f t="shared" si="123"/>
        <v>0.15659621081892208</v>
      </c>
      <c r="G2019">
        <f>IF('Input and Summary Results'!$J$4="yes",IF(C2019=FALSE,FALSE,IF('Data Transformation'!E2019&lt;$R$10,E2019,$R$10)),IF(C2019=FALSE,FALSE,IF(C2019&lt;$R$10,C2019,$R$10)))</f>
        <v>0.20134113000000001</v>
      </c>
      <c r="H2019">
        <f>IF('Input and Summary Results'!$J$4="yes",'Data Transformation'!F2019,'Data Transformation'!D2019)</f>
        <v>7.264806E-2</v>
      </c>
      <c r="I2019">
        <f t="shared" si="124"/>
        <v>107</v>
      </c>
    </row>
    <row r="2020" spans="2:9" x14ac:dyDescent="0.25">
      <c r="B2020">
        <f>IF('Input and Summary Results'!D1602=0,FALSE,'Input and Summary Results'!$B1602)</f>
        <v>107</v>
      </c>
      <c r="C2020">
        <f>IF(OR(B2020=0,'Input and Summary Results'!D1602=0,'Input and Summary Results'!D1602=""),FALSE,'Input and Summary Results'!$D1602)</f>
        <v>0.20641625999999999</v>
      </c>
      <c r="D2020">
        <f>IF(OR(B2020=0,'Input and Summary Results'!E1602=0),FALSE,'Input and Summary Results'!$E1602)</f>
        <v>7.5330709999999995E-2</v>
      </c>
      <c r="E2020">
        <f t="shared" si="122"/>
        <v>-0.6852560950771126</v>
      </c>
      <c r="F2020">
        <f t="shared" si="123"/>
        <v>0.1583863991141008</v>
      </c>
      <c r="G2020">
        <f>IF('Input and Summary Results'!$J$4="yes",IF(C2020=FALSE,FALSE,IF('Data Transformation'!E2020&lt;$R$10,E2020,$R$10)),IF(C2020=FALSE,FALSE,IF(C2020&lt;$R$10,C2020,$R$10)))</f>
        <v>0.20641625999999999</v>
      </c>
      <c r="H2020">
        <f>IF('Input and Summary Results'!$J$4="yes",'Data Transformation'!F2020,'Data Transformation'!D2020)</f>
        <v>7.5330709999999995E-2</v>
      </c>
      <c r="I2020">
        <f t="shared" si="124"/>
        <v>107</v>
      </c>
    </row>
    <row r="2021" spans="2:9" x14ac:dyDescent="0.25">
      <c r="B2021">
        <f>IF('Input and Summary Results'!D1603=0,FALSE,'Input and Summary Results'!$B1603)</f>
        <v>107</v>
      </c>
      <c r="C2021">
        <f>IF(OR(B2021=0,'Input and Summary Results'!D1603=0,'Input and Summary Results'!D1603=""),FALSE,'Input and Summary Results'!$D1603)</f>
        <v>0.21139400999999999</v>
      </c>
      <c r="D2021">
        <f>IF(OR(B2021=0,'Input and Summary Results'!E1603=0),FALSE,'Input and Summary Results'!$E1603)</f>
        <v>7.7066659999999995E-2</v>
      </c>
      <c r="E2021">
        <f t="shared" si="122"/>
        <v>-0.67490732289804789</v>
      </c>
      <c r="F2021">
        <f t="shared" si="123"/>
        <v>0.15822080502659464</v>
      </c>
      <c r="G2021">
        <f>IF('Input and Summary Results'!$J$4="yes",IF(C2021=FALSE,FALSE,IF('Data Transformation'!E2021&lt;$R$10,E2021,$R$10)),IF(C2021=FALSE,FALSE,IF(C2021&lt;$R$10,C2021,$R$10)))</f>
        <v>0.21139400999999999</v>
      </c>
      <c r="H2021">
        <f>IF('Input and Summary Results'!$J$4="yes",'Data Transformation'!F2021,'Data Transformation'!D2021)</f>
        <v>7.7066659999999995E-2</v>
      </c>
      <c r="I2021">
        <f t="shared" si="124"/>
        <v>107</v>
      </c>
    </row>
    <row r="2022" spans="2:9" x14ac:dyDescent="0.25">
      <c r="B2022">
        <f>IF('Input and Summary Results'!D1604=0,FALSE,'Input and Summary Results'!$B1604)</f>
        <v>107</v>
      </c>
      <c r="C2022">
        <f>IF(OR(B2022=0,'Input and Summary Results'!D1604=0,'Input and Summary Results'!D1604=""),FALSE,'Input and Summary Results'!$D1604)</f>
        <v>0.39008030999999999</v>
      </c>
      <c r="D2022">
        <f>IF(OR(B2022=0,'Input and Summary Results'!E1604=0),FALSE,'Input and Summary Results'!$E1604)</f>
        <v>4.241818E-2</v>
      </c>
      <c r="E2022">
        <f t="shared" si="122"/>
        <v>-0.40884597092421238</v>
      </c>
      <c r="F2022">
        <f t="shared" si="123"/>
        <v>4.7194102465720457E-2</v>
      </c>
      <c r="G2022">
        <f>IF('Input and Summary Results'!$J$4="yes",IF(C2022=FALSE,FALSE,IF('Data Transformation'!E2022&lt;$R$10,E2022,$R$10)),IF(C2022=FALSE,FALSE,IF(C2022&lt;$R$10,C2022,$R$10)))</f>
        <v>0.39008030999999999</v>
      </c>
      <c r="H2022">
        <f>IF('Input and Summary Results'!$J$4="yes",'Data Transformation'!F2022,'Data Transformation'!D2022)</f>
        <v>4.241818E-2</v>
      </c>
      <c r="I2022">
        <f t="shared" si="124"/>
        <v>107</v>
      </c>
    </row>
    <row r="2023" spans="2:9" x14ac:dyDescent="0.25">
      <c r="B2023">
        <f>IF('Input and Summary Results'!D1605=0,FALSE,'Input and Summary Results'!$B1605)</f>
        <v>107</v>
      </c>
      <c r="C2023">
        <f>IF(OR(B2023=0,'Input and Summary Results'!D1605=0,'Input and Summary Results'!D1605=""),FALSE,'Input and Summary Results'!$D1605)</f>
        <v>0.42655737999999999</v>
      </c>
      <c r="D2023">
        <f>IF(OR(B2023=0,'Input and Summary Results'!E1605=0),FALSE,'Input and Summary Results'!$E1605)</f>
        <v>5.3649929999999998E-2</v>
      </c>
      <c r="E2023">
        <f t="shared" si="122"/>
        <v>-0.37002253978085653</v>
      </c>
      <c r="F2023">
        <f t="shared" si="123"/>
        <v>5.4586019869120539E-2</v>
      </c>
      <c r="G2023">
        <f>IF('Input and Summary Results'!$J$4="yes",IF(C2023=FALSE,FALSE,IF('Data Transformation'!E2023&lt;$R$10,E2023,$R$10)),IF(C2023=FALSE,FALSE,IF(C2023&lt;$R$10,C2023,$R$10)))</f>
        <v>0.42655737999999999</v>
      </c>
      <c r="H2023">
        <f>IF('Input and Summary Results'!$J$4="yes",'Data Transformation'!F2023,'Data Transformation'!D2023)</f>
        <v>5.3649929999999998E-2</v>
      </c>
      <c r="I2023">
        <f t="shared" si="124"/>
        <v>107</v>
      </c>
    </row>
    <row r="2024" spans="2:9" x14ac:dyDescent="0.25">
      <c r="B2024">
        <f>IF('Input and Summary Results'!D1606=0,FALSE,'Input and Summary Results'!$B1606)</f>
        <v>107</v>
      </c>
      <c r="C2024">
        <f>IF(OR(B2024=0,'Input and Summary Results'!D1606=0,'Input and Summary Results'!D1606=""),FALSE,'Input and Summary Results'!$D1606)</f>
        <v>0.51557819999999999</v>
      </c>
      <c r="D2024">
        <f>IF(OR(B2024=0,'Input and Summary Results'!E1606=0),FALSE,'Input and Summary Results'!$E1606)</f>
        <v>4.8444870000000001E-2</v>
      </c>
      <c r="E2024">
        <f t="shared" si="122"/>
        <v>-0.2877054540414053</v>
      </c>
      <c r="F2024">
        <f t="shared" si="123"/>
        <v>4.0779601581292617E-2</v>
      </c>
      <c r="G2024">
        <f>IF('Input and Summary Results'!$J$4="yes",IF(C2024=FALSE,FALSE,IF('Data Transformation'!E2024&lt;$R$10,E2024,$R$10)),IF(C2024=FALSE,FALSE,IF(C2024&lt;$R$10,C2024,$R$10)))</f>
        <v>0.51557819999999999</v>
      </c>
      <c r="H2024">
        <f>IF('Input and Summary Results'!$J$4="yes",'Data Transformation'!F2024,'Data Transformation'!D2024)</f>
        <v>4.8444870000000001E-2</v>
      </c>
      <c r="I2024">
        <f t="shared" si="124"/>
        <v>107</v>
      </c>
    </row>
    <row r="2025" spans="2:9" x14ac:dyDescent="0.25">
      <c r="B2025">
        <f>IF('Input and Summary Results'!D1607=0,FALSE,'Input and Summary Results'!$B1607)</f>
        <v>107</v>
      </c>
      <c r="C2025">
        <f>IF(OR(B2025=0,'Input and Summary Results'!D1607=0,'Input and Summary Results'!D1607=""),FALSE,'Input and Summary Results'!$D1607)</f>
        <v>0.53430661999999995</v>
      </c>
      <c r="D2025">
        <f>IF(OR(B2025=0,'Input and Summary Results'!E1607=0),FALSE,'Input and Summary Results'!$E1607)</f>
        <v>8.2539829999999995E-2</v>
      </c>
      <c r="E2025">
        <f t="shared" si="122"/>
        <v>-0.27220944492310289</v>
      </c>
      <c r="F2025">
        <f t="shared" si="123"/>
        <v>6.704443643239906E-2</v>
      </c>
      <c r="G2025">
        <f>IF('Input and Summary Results'!$J$4="yes",IF(C2025=FALSE,FALSE,IF('Data Transformation'!E2025&lt;$R$10,E2025,$R$10)),IF(C2025=FALSE,FALSE,IF(C2025&lt;$R$10,C2025,$R$10)))</f>
        <v>0.53430661999999995</v>
      </c>
      <c r="H2025">
        <f>IF('Input and Summary Results'!$J$4="yes",'Data Transformation'!F2025,'Data Transformation'!D2025)</f>
        <v>8.2539829999999995E-2</v>
      </c>
      <c r="I2025">
        <f t="shared" si="124"/>
        <v>107</v>
      </c>
    </row>
    <row r="2026" spans="2:9" x14ac:dyDescent="0.25">
      <c r="B2026">
        <f>IF('Input and Summary Results'!D1608=0,FALSE,'Input and Summary Results'!$B1608)</f>
        <v>107</v>
      </c>
      <c r="C2026">
        <f>IF(OR(B2026=0,'Input and Summary Results'!D1608=0,'Input and Summary Results'!D1608=""),FALSE,'Input and Summary Results'!$D1608)</f>
        <v>0.57425252000000004</v>
      </c>
      <c r="D2026">
        <f>IF(OR(B2026=0,'Input and Summary Results'!E1608=0),FALSE,'Input and Summary Results'!$E1608)</f>
        <v>8.6459869999999994E-2</v>
      </c>
      <c r="E2026">
        <f t="shared" ref="E2026:E2089" si="125">IF(C2026=FALSE,FALSE,LOG10(C2026))</f>
        <v>-0.24089709030848167</v>
      </c>
      <c r="F2026">
        <f t="shared" ref="F2026:F2089" si="126">IF(D2026=FALSE, FALSE,0.434*D2026/C2026)</f>
        <v>6.5343350308676038E-2</v>
      </c>
      <c r="G2026">
        <f>IF('Input and Summary Results'!$J$4="yes",IF(C2026=FALSE,FALSE,IF('Data Transformation'!E2026&lt;$R$10,E2026,$R$10)),IF(C2026=FALSE,FALSE,IF(C2026&lt;$R$10,C2026,$R$10)))</f>
        <v>0.57425252000000004</v>
      </c>
      <c r="H2026">
        <f>IF('Input and Summary Results'!$J$4="yes",'Data Transformation'!F2026,'Data Transformation'!D2026)</f>
        <v>8.6459869999999994E-2</v>
      </c>
      <c r="I2026">
        <f t="shared" si="124"/>
        <v>107</v>
      </c>
    </row>
    <row r="2027" spans="2:9" x14ac:dyDescent="0.25">
      <c r="B2027">
        <f>IF('Input and Summary Results'!D1609=0,FALSE,'Input and Summary Results'!$B1609)</f>
        <v>107</v>
      </c>
      <c r="C2027">
        <f>IF(OR(B2027=0,'Input and Summary Results'!D1609=0,'Input and Summary Results'!D1609=""),FALSE,'Input and Summary Results'!$D1609)</f>
        <v>0.59704917000000002</v>
      </c>
      <c r="D2027">
        <f>IF(OR(B2027=0,'Input and Summary Results'!E1609=0),FALSE,'Input and Summary Results'!$E1609)</f>
        <v>6.5343319999999996E-2</v>
      </c>
      <c r="E2027">
        <f t="shared" si="125"/>
        <v>-0.22398990106437339</v>
      </c>
      <c r="F2027">
        <f t="shared" si="126"/>
        <v>4.7498601966065875E-2</v>
      </c>
      <c r="G2027">
        <f>IF('Input and Summary Results'!$J$4="yes",IF(C2027=FALSE,FALSE,IF('Data Transformation'!E2027&lt;$R$10,E2027,$R$10)),IF(C2027=FALSE,FALSE,IF(C2027&lt;$R$10,C2027,$R$10)))</f>
        <v>0.59704917000000002</v>
      </c>
      <c r="H2027">
        <f>IF('Input and Summary Results'!$J$4="yes",'Data Transformation'!F2027,'Data Transformation'!D2027)</f>
        <v>6.5343319999999996E-2</v>
      </c>
      <c r="I2027">
        <f t="shared" si="124"/>
        <v>107</v>
      </c>
    </row>
    <row r="2028" spans="2:9" x14ac:dyDescent="0.25">
      <c r="B2028">
        <f>IF('Input and Summary Results'!D1610=0,FALSE,'Input and Summary Results'!$B1610)</f>
        <v>107</v>
      </c>
      <c r="C2028">
        <f>IF(OR(B2028=0,'Input and Summary Results'!D1610=0,'Input and Summary Results'!D1610=""),FALSE,'Input and Summary Results'!$D1610)</f>
        <v>0.61309062000000003</v>
      </c>
      <c r="D2028">
        <f>IF(OR(B2028=0,'Input and Summary Results'!E1610=0),FALSE,'Input and Summary Results'!$E1610)</f>
        <v>7.3682209999999998E-2</v>
      </c>
      <c r="E2028">
        <f t="shared" si="125"/>
        <v>-0.21247532832457261</v>
      </c>
      <c r="F2028">
        <f t="shared" si="126"/>
        <v>5.2158813227317025E-2</v>
      </c>
      <c r="G2028">
        <f>IF('Input and Summary Results'!$J$4="yes",IF(C2028=FALSE,FALSE,IF('Data Transformation'!E2028&lt;$R$10,E2028,$R$10)),IF(C2028=FALSE,FALSE,IF(C2028&lt;$R$10,C2028,$R$10)))</f>
        <v>0.61309062000000003</v>
      </c>
      <c r="H2028">
        <f>IF('Input and Summary Results'!$J$4="yes",'Data Transformation'!F2028,'Data Transformation'!D2028)</f>
        <v>7.3682209999999998E-2</v>
      </c>
      <c r="I2028">
        <f t="shared" si="124"/>
        <v>107</v>
      </c>
    </row>
    <row r="2029" spans="2:9" x14ac:dyDescent="0.25">
      <c r="B2029">
        <f>IF('Input and Summary Results'!D1611=0,FALSE,'Input and Summary Results'!$B1611)</f>
        <v>107</v>
      </c>
      <c r="C2029">
        <f>IF(OR(B2029=0,'Input and Summary Results'!D1611=0,'Input and Summary Results'!D1611=""),FALSE,'Input and Summary Results'!$D1611)</f>
        <v>0.74979963000000005</v>
      </c>
      <c r="D2029">
        <f>IF(OR(B2029=0,'Input and Summary Results'!E1611=0),FALSE,'Input and Summary Results'!$E1611)</f>
        <v>6.9411180000000003E-2</v>
      </c>
      <c r="E2029">
        <f t="shared" si="125"/>
        <v>-0.12505477822361447</v>
      </c>
      <c r="F2029">
        <f t="shared" si="126"/>
        <v>4.0176669759092842E-2</v>
      </c>
      <c r="G2029">
        <f>IF('Input and Summary Results'!$J$4="yes",IF(C2029=FALSE,FALSE,IF('Data Transformation'!E2029&lt;$R$10,E2029,$R$10)),IF(C2029=FALSE,FALSE,IF(C2029&lt;$R$10,C2029,$R$10)))</f>
        <v>0.74979963000000005</v>
      </c>
      <c r="H2029">
        <f>IF('Input and Summary Results'!$J$4="yes",'Data Transformation'!F2029,'Data Transformation'!D2029)</f>
        <v>6.9411180000000003E-2</v>
      </c>
      <c r="I2029">
        <f t="shared" si="124"/>
        <v>107</v>
      </c>
    </row>
    <row r="2030" spans="2:9" x14ac:dyDescent="0.25">
      <c r="B2030">
        <f>IF('Input and Summary Results'!D1612=0,FALSE,'Input and Summary Results'!$B1612)</f>
        <v>107</v>
      </c>
      <c r="C2030">
        <f>IF(OR(B2030=0,'Input and Summary Results'!D1612=0,'Input and Summary Results'!D1612=""),FALSE,'Input and Summary Results'!$D1612)</f>
        <v>1.00572371</v>
      </c>
      <c r="D2030">
        <f>IF(OR(B2030=0,'Input and Summary Results'!E1612=0),FALSE,'Input and Summary Results'!$E1612)</f>
        <v>0.11187535</v>
      </c>
      <c r="E2030">
        <f t="shared" si="125"/>
        <v>2.4786887688687913E-3</v>
      </c>
      <c r="F2030">
        <f t="shared" si="126"/>
        <v>4.8277575060848468E-2</v>
      </c>
      <c r="G2030">
        <f>IF('Input and Summary Results'!$J$4="yes",IF(C2030=FALSE,FALSE,IF('Data Transformation'!E2030&lt;$R$10,E2030,$R$10)),IF(C2030=FALSE,FALSE,IF(C2030&lt;$R$10,C2030,$R$10)))</f>
        <v>1.00572371</v>
      </c>
      <c r="H2030">
        <f>IF('Input and Summary Results'!$J$4="yes",'Data Transformation'!F2030,'Data Transformation'!D2030)</f>
        <v>0.11187535</v>
      </c>
      <c r="I2030">
        <f t="shared" si="124"/>
        <v>107</v>
      </c>
    </row>
    <row r="2031" spans="2:9" x14ac:dyDescent="0.25">
      <c r="B2031">
        <f>IF('Input and Summary Results'!D1613=0,FALSE,'Input and Summary Results'!$B1613)</f>
        <v>108</v>
      </c>
      <c r="C2031">
        <f>IF(OR(B2031=0,'Input and Summary Results'!D1613=0,'Input and Summary Results'!D1613=""),FALSE,'Input and Summary Results'!$D1613)</f>
        <v>7.7560959999999998E-2</v>
      </c>
      <c r="D2031">
        <f>IF(OR(B2031=0,'Input and Summary Results'!E1613=0),FALSE,'Input and Summary Results'!$E1613)</f>
        <v>9.1729930000000001E-2</v>
      </c>
      <c r="E2031">
        <f t="shared" si="125"/>
        <v>-1.1103568241404904</v>
      </c>
      <c r="F2031">
        <f t="shared" si="126"/>
        <v>0.51328386884329436</v>
      </c>
      <c r="G2031">
        <f>IF('Input and Summary Results'!$J$4="yes",IF(C2031=FALSE,FALSE,IF('Data Transformation'!E2031&lt;$R$10,E2031,$R$10)),IF(C2031=FALSE,FALSE,IF(C2031&lt;$R$10,C2031,$R$10)))</f>
        <v>7.7560959999999998E-2</v>
      </c>
      <c r="H2031">
        <f>IF('Input and Summary Results'!$J$4="yes",'Data Transformation'!F2031,'Data Transformation'!D2031)</f>
        <v>9.1729930000000001E-2</v>
      </c>
      <c r="I2031">
        <f t="shared" si="124"/>
        <v>108</v>
      </c>
    </row>
    <row r="2032" spans="2:9" x14ac:dyDescent="0.25">
      <c r="B2032">
        <f>IF('Input and Summary Results'!D1614=0,FALSE,'Input and Summary Results'!$B1614)</f>
        <v>108</v>
      </c>
      <c r="C2032">
        <f>IF(OR(B2032=0,'Input and Summary Results'!D1614=0,'Input and Summary Results'!D1614=""),FALSE,'Input and Summary Results'!$D1614)</f>
        <v>0.12303103999999999</v>
      </c>
      <c r="D2032">
        <f>IF(OR(B2032=0,'Input and Summary Results'!E1614=0),FALSE,'Input and Summary Results'!$E1614)</f>
        <v>5.0545220000000002E-2</v>
      </c>
      <c r="E2032">
        <f t="shared" si="125"/>
        <v>-0.909985304820357</v>
      </c>
      <c r="F2032">
        <f t="shared" si="126"/>
        <v>0.1783015528439002</v>
      </c>
      <c r="G2032">
        <f>IF('Input and Summary Results'!$J$4="yes",IF(C2032=FALSE,FALSE,IF('Data Transformation'!E2032&lt;$R$10,E2032,$R$10)),IF(C2032=FALSE,FALSE,IF(C2032&lt;$R$10,C2032,$R$10)))</f>
        <v>0.12303103999999999</v>
      </c>
      <c r="H2032">
        <f>IF('Input and Summary Results'!$J$4="yes",'Data Transformation'!F2032,'Data Transformation'!D2032)</f>
        <v>5.0545220000000002E-2</v>
      </c>
      <c r="I2032">
        <f t="shared" si="124"/>
        <v>108</v>
      </c>
    </row>
    <row r="2033" spans="2:9" x14ac:dyDescent="0.25">
      <c r="B2033">
        <f>IF('Input and Summary Results'!D1615=0,FALSE,'Input and Summary Results'!$B1615)</f>
        <v>108</v>
      </c>
      <c r="C2033">
        <f>IF(OR(B2033=0,'Input and Summary Results'!D1615=0,'Input and Summary Results'!D1615=""),FALSE,'Input and Summary Results'!$D1615)</f>
        <v>0.14429386999999999</v>
      </c>
      <c r="D2033">
        <f>IF(OR(B2033=0,'Input and Summary Results'!E1615=0),FALSE,'Input and Summary Results'!$E1615)</f>
        <v>7.6749929999999994E-2</v>
      </c>
      <c r="E2033">
        <f t="shared" si="125"/>
        <v>-0.84075211853729293</v>
      </c>
      <c r="F2033">
        <f t="shared" si="126"/>
        <v>0.23084466180025526</v>
      </c>
      <c r="G2033">
        <f>IF('Input and Summary Results'!$J$4="yes",IF(C2033=FALSE,FALSE,IF('Data Transformation'!E2033&lt;$R$10,E2033,$R$10)),IF(C2033=FALSE,FALSE,IF(C2033&lt;$R$10,C2033,$R$10)))</f>
        <v>0.14429386999999999</v>
      </c>
      <c r="H2033">
        <f>IF('Input and Summary Results'!$J$4="yes",'Data Transformation'!F2033,'Data Transformation'!D2033)</f>
        <v>7.6749929999999994E-2</v>
      </c>
      <c r="I2033">
        <f t="shared" si="124"/>
        <v>108</v>
      </c>
    </row>
    <row r="2034" spans="2:9" x14ac:dyDescent="0.25">
      <c r="B2034">
        <f>IF('Input and Summary Results'!D1616=0,FALSE,'Input and Summary Results'!$B1616)</f>
        <v>108</v>
      </c>
      <c r="C2034">
        <f>IF(OR(B2034=0,'Input and Summary Results'!D1616=0,'Input and Summary Results'!D1616=""),FALSE,'Input and Summary Results'!$D1616)</f>
        <v>0.14840754</v>
      </c>
      <c r="D2034">
        <f>IF(OR(B2034=0,'Input and Summary Results'!E1616=0),FALSE,'Input and Summary Results'!$E1616)</f>
        <v>4.1437149999999999E-2</v>
      </c>
      <c r="E2034">
        <f t="shared" si="125"/>
        <v>-0.82854403371192498</v>
      </c>
      <c r="F2034">
        <f t="shared" si="126"/>
        <v>0.12117796103890677</v>
      </c>
      <c r="G2034">
        <f>IF('Input and Summary Results'!$J$4="yes",IF(C2034=FALSE,FALSE,IF('Data Transformation'!E2034&lt;$R$10,E2034,$R$10)),IF(C2034=FALSE,FALSE,IF(C2034&lt;$R$10,C2034,$R$10)))</f>
        <v>0.14840754</v>
      </c>
      <c r="H2034">
        <f>IF('Input and Summary Results'!$J$4="yes",'Data Transformation'!F2034,'Data Transformation'!D2034)</f>
        <v>4.1437149999999999E-2</v>
      </c>
      <c r="I2034">
        <f t="shared" si="124"/>
        <v>108</v>
      </c>
    </row>
    <row r="2035" spans="2:9" x14ac:dyDescent="0.25">
      <c r="B2035">
        <f>IF('Input and Summary Results'!D1617=0,FALSE,'Input and Summary Results'!$B1617)</f>
        <v>108</v>
      </c>
      <c r="C2035">
        <f>IF(OR(B2035=0,'Input and Summary Results'!D1617=0,'Input and Summary Results'!D1617=""),FALSE,'Input and Summary Results'!$D1617)</f>
        <v>0.14929771</v>
      </c>
      <c r="D2035">
        <f>IF(OR(B2035=0,'Input and Summary Results'!E1617=0),FALSE,'Input and Summary Results'!$E1617)</f>
        <v>5.2770190000000002E-2</v>
      </c>
      <c r="E2035">
        <f t="shared" si="125"/>
        <v>-0.82594685364128972</v>
      </c>
      <c r="F2035">
        <f t="shared" si="126"/>
        <v>0.15339995811054302</v>
      </c>
      <c r="G2035">
        <f>IF('Input and Summary Results'!$J$4="yes",IF(C2035=FALSE,FALSE,IF('Data Transformation'!E2035&lt;$R$10,E2035,$R$10)),IF(C2035=FALSE,FALSE,IF(C2035&lt;$R$10,C2035,$R$10)))</f>
        <v>0.14929771</v>
      </c>
      <c r="H2035">
        <f>IF('Input and Summary Results'!$J$4="yes",'Data Transformation'!F2035,'Data Transformation'!D2035)</f>
        <v>5.2770190000000002E-2</v>
      </c>
      <c r="I2035">
        <f t="shared" si="124"/>
        <v>108</v>
      </c>
    </row>
    <row r="2036" spans="2:9" x14ac:dyDescent="0.25">
      <c r="B2036">
        <f>IF('Input and Summary Results'!D1618=0,FALSE,'Input and Summary Results'!$B1618)</f>
        <v>108</v>
      </c>
      <c r="C2036">
        <f>IF(OR(B2036=0,'Input and Summary Results'!D1618=0,'Input and Summary Results'!D1618=""),FALSE,'Input and Summary Results'!$D1618)</f>
        <v>0.16131988999999999</v>
      </c>
      <c r="D2036">
        <f>IF(OR(B2036=0,'Input and Summary Results'!E1618=0),FALSE,'Input and Summary Results'!$E1618)</f>
        <v>4.2260449999999998E-2</v>
      </c>
      <c r="E2036">
        <f t="shared" si="125"/>
        <v>-0.79231208279886789</v>
      </c>
      <c r="F2036">
        <f t="shared" si="126"/>
        <v>0.11369357678089168</v>
      </c>
      <c r="G2036">
        <f>IF('Input and Summary Results'!$J$4="yes",IF(C2036=FALSE,FALSE,IF('Data Transformation'!E2036&lt;$R$10,E2036,$R$10)),IF(C2036=FALSE,FALSE,IF(C2036&lt;$R$10,C2036,$R$10)))</f>
        <v>0.16131988999999999</v>
      </c>
      <c r="H2036">
        <f>IF('Input and Summary Results'!$J$4="yes",'Data Transformation'!F2036,'Data Transformation'!D2036)</f>
        <v>4.2260449999999998E-2</v>
      </c>
      <c r="I2036">
        <f t="shared" si="124"/>
        <v>108</v>
      </c>
    </row>
    <row r="2037" spans="2:9" x14ac:dyDescent="0.25">
      <c r="B2037">
        <f>IF('Input and Summary Results'!D1619=0,FALSE,'Input and Summary Results'!$B1619)</f>
        <v>108</v>
      </c>
      <c r="C2037">
        <f>IF(OR(B2037=0,'Input and Summary Results'!D1619=0,'Input and Summary Results'!D1619=""),FALSE,'Input and Summary Results'!$D1619)</f>
        <v>0.19589635</v>
      </c>
      <c r="D2037">
        <f>IF(OR(B2037=0,'Input and Summary Results'!E1619=0),FALSE,'Input and Summary Results'!$E1619)</f>
        <v>7.8775860000000003E-2</v>
      </c>
      <c r="E2037">
        <f t="shared" si="125"/>
        <v>-0.70797365583592509</v>
      </c>
      <c r="F2037">
        <f t="shared" si="126"/>
        <v>0.17452455464331013</v>
      </c>
      <c r="G2037">
        <f>IF('Input and Summary Results'!$J$4="yes",IF(C2037=FALSE,FALSE,IF('Data Transformation'!E2037&lt;$R$10,E2037,$R$10)),IF(C2037=FALSE,FALSE,IF(C2037&lt;$R$10,C2037,$R$10)))</f>
        <v>0.19589635</v>
      </c>
      <c r="H2037">
        <f>IF('Input and Summary Results'!$J$4="yes",'Data Transformation'!F2037,'Data Transformation'!D2037)</f>
        <v>7.8775860000000003E-2</v>
      </c>
      <c r="I2037">
        <f t="shared" si="124"/>
        <v>108</v>
      </c>
    </row>
    <row r="2038" spans="2:9" x14ac:dyDescent="0.25">
      <c r="B2038">
        <f>IF('Input and Summary Results'!D1620=0,FALSE,'Input and Summary Results'!$B1620)</f>
        <v>108</v>
      </c>
      <c r="C2038">
        <f>IF(OR(B2038=0,'Input and Summary Results'!D1620=0,'Input and Summary Results'!D1620=""),FALSE,'Input and Summary Results'!$D1620)</f>
        <v>0.19648117000000001</v>
      </c>
      <c r="D2038">
        <f>IF(OR(B2038=0,'Input and Summary Results'!E1620=0),FALSE,'Input and Summary Results'!$E1620)</f>
        <v>7.1480730000000006E-2</v>
      </c>
      <c r="E2038">
        <f t="shared" si="125"/>
        <v>-0.70667906440786499</v>
      </c>
      <c r="F2038">
        <f t="shared" si="126"/>
        <v>0.15789114458143749</v>
      </c>
      <c r="G2038">
        <f>IF('Input and Summary Results'!$J$4="yes",IF(C2038=FALSE,FALSE,IF('Data Transformation'!E2038&lt;$R$10,E2038,$R$10)),IF(C2038=FALSE,FALSE,IF(C2038&lt;$R$10,C2038,$R$10)))</f>
        <v>0.19648117000000001</v>
      </c>
      <c r="H2038">
        <f>IF('Input and Summary Results'!$J$4="yes",'Data Transformation'!F2038,'Data Transformation'!D2038)</f>
        <v>7.1480730000000006E-2</v>
      </c>
      <c r="I2038">
        <f t="shared" si="124"/>
        <v>108</v>
      </c>
    </row>
    <row r="2039" spans="2:9" x14ac:dyDescent="0.25">
      <c r="B2039">
        <f>IF('Input and Summary Results'!D1621=0,FALSE,'Input and Summary Results'!$B1621)</f>
        <v>108</v>
      </c>
      <c r="C2039">
        <f>IF(OR(B2039=0,'Input and Summary Results'!D1621=0,'Input and Summary Results'!D1621=""),FALSE,'Input and Summary Results'!$D1621)</f>
        <v>0.20644905999999999</v>
      </c>
      <c r="D2039">
        <f>IF(OR(B2039=0,'Input and Summary Results'!E1621=0),FALSE,'Input and Summary Results'!$E1621)</f>
        <v>7.0616819999999997E-2</v>
      </c>
      <c r="E2039">
        <f t="shared" si="125"/>
        <v>-0.68518709020629232</v>
      </c>
      <c r="F2039">
        <f t="shared" si="126"/>
        <v>0.14845163199096184</v>
      </c>
      <c r="G2039">
        <f>IF('Input and Summary Results'!$J$4="yes",IF(C2039=FALSE,FALSE,IF('Data Transformation'!E2039&lt;$R$10,E2039,$R$10)),IF(C2039=FALSE,FALSE,IF(C2039&lt;$R$10,C2039,$R$10)))</f>
        <v>0.20644905999999999</v>
      </c>
      <c r="H2039">
        <f>IF('Input and Summary Results'!$J$4="yes",'Data Transformation'!F2039,'Data Transformation'!D2039)</f>
        <v>7.0616819999999997E-2</v>
      </c>
      <c r="I2039">
        <f t="shared" si="124"/>
        <v>108</v>
      </c>
    </row>
    <row r="2040" spans="2:9" x14ac:dyDescent="0.25">
      <c r="B2040">
        <f>IF('Input and Summary Results'!D1622=0,FALSE,'Input and Summary Results'!$B1622)</f>
        <v>108</v>
      </c>
      <c r="C2040">
        <f>IF(OR(B2040=0,'Input and Summary Results'!D1622=0,'Input and Summary Results'!D1622=""),FALSE,'Input and Summary Results'!$D1622)</f>
        <v>0.21087652000000001</v>
      </c>
      <c r="D2040">
        <f>IF(OR(B2040=0,'Input and Summary Results'!E1622=0),FALSE,'Input and Summary Results'!$E1622)</f>
        <v>8.4410100000000002E-2</v>
      </c>
      <c r="E2040">
        <f t="shared" si="125"/>
        <v>-0.67597177399270147</v>
      </c>
      <c r="F2040">
        <f t="shared" si="126"/>
        <v>0.1737224390842565</v>
      </c>
      <c r="G2040">
        <f>IF('Input and Summary Results'!$J$4="yes",IF(C2040=FALSE,FALSE,IF('Data Transformation'!E2040&lt;$R$10,E2040,$R$10)),IF(C2040=FALSE,FALSE,IF(C2040&lt;$R$10,C2040,$R$10)))</f>
        <v>0.21087652000000001</v>
      </c>
      <c r="H2040">
        <f>IF('Input and Summary Results'!$J$4="yes",'Data Transformation'!F2040,'Data Transformation'!D2040)</f>
        <v>8.4410100000000002E-2</v>
      </c>
      <c r="I2040">
        <f t="shared" si="124"/>
        <v>108</v>
      </c>
    </row>
    <row r="2041" spans="2:9" x14ac:dyDescent="0.25">
      <c r="B2041">
        <f>IF('Input and Summary Results'!D1623=0,FALSE,'Input and Summary Results'!$B1623)</f>
        <v>108</v>
      </c>
      <c r="C2041">
        <f>IF(OR(B2041=0,'Input and Summary Results'!D1623=0,'Input and Summary Results'!D1623=""),FALSE,'Input and Summary Results'!$D1623)</f>
        <v>0.23409553999999999</v>
      </c>
      <c r="D2041">
        <f>IF(OR(B2041=0,'Input and Summary Results'!E1623=0),FALSE,'Input and Summary Results'!$E1623)</f>
        <v>7.5611289999999998E-2</v>
      </c>
      <c r="E2041">
        <f t="shared" si="125"/>
        <v>-0.63060686042486491</v>
      </c>
      <c r="F2041">
        <f t="shared" si="126"/>
        <v>0.14017909038335374</v>
      </c>
      <c r="G2041">
        <f>IF('Input and Summary Results'!$J$4="yes",IF(C2041=FALSE,FALSE,IF('Data Transformation'!E2041&lt;$R$10,E2041,$R$10)),IF(C2041=FALSE,FALSE,IF(C2041&lt;$R$10,C2041,$R$10)))</f>
        <v>0.23409553999999999</v>
      </c>
      <c r="H2041">
        <f>IF('Input and Summary Results'!$J$4="yes",'Data Transformation'!F2041,'Data Transformation'!D2041)</f>
        <v>7.5611289999999998E-2</v>
      </c>
      <c r="I2041">
        <f t="shared" si="124"/>
        <v>108</v>
      </c>
    </row>
    <row r="2042" spans="2:9" x14ac:dyDescent="0.25">
      <c r="B2042">
        <f>IF('Input and Summary Results'!D1624=0,FALSE,'Input and Summary Results'!$B1624)</f>
        <v>108</v>
      </c>
      <c r="C2042">
        <f>IF(OR(B2042=0,'Input and Summary Results'!D1624=0,'Input and Summary Results'!D1624=""),FALSE,'Input and Summary Results'!$D1624)</f>
        <v>0.34733287000000002</v>
      </c>
      <c r="D2042">
        <f>IF(OR(B2042=0,'Input and Summary Results'!E1624=0),FALSE,'Input and Summary Results'!$E1624)</f>
        <v>5.3006379999999999E-2</v>
      </c>
      <c r="E2042">
        <f t="shared" si="125"/>
        <v>-0.45925411509371189</v>
      </c>
      <c r="F2042">
        <f t="shared" si="126"/>
        <v>6.6232628429321982E-2</v>
      </c>
      <c r="G2042">
        <f>IF('Input and Summary Results'!$J$4="yes",IF(C2042=FALSE,FALSE,IF('Data Transformation'!E2042&lt;$R$10,E2042,$R$10)),IF(C2042=FALSE,FALSE,IF(C2042&lt;$R$10,C2042,$R$10)))</f>
        <v>0.34733287000000002</v>
      </c>
      <c r="H2042">
        <f>IF('Input and Summary Results'!$J$4="yes",'Data Transformation'!F2042,'Data Transformation'!D2042)</f>
        <v>5.3006379999999999E-2</v>
      </c>
      <c r="I2042">
        <f t="shared" si="124"/>
        <v>108</v>
      </c>
    </row>
    <row r="2043" spans="2:9" x14ac:dyDescent="0.25">
      <c r="B2043">
        <f>IF('Input and Summary Results'!D1625=0,FALSE,'Input and Summary Results'!$B1625)</f>
        <v>108</v>
      </c>
      <c r="C2043">
        <f>IF(OR(B2043=0,'Input and Summary Results'!D1625=0,'Input and Summary Results'!D1625=""),FALSE,'Input and Summary Results'!$D1625)</f>
        <v>0.37239683000000001</v>
      </c>
      <c r="D2043">
        <f>IF(OR(B2043=0,'Input and Summary Results'!E1625=0),FALSE,'Input and Summary Results'!$E1625)</f>
        <v>4.7328580000000002E-2</v>
      </c>
      <c r="E2043">
        <f t="shared" si="125"/>
        <v>-0.42899402457406555</v>
      </c>
      <c r="F2043">
        <f t="shared" si="126"/>
        <v>5.5157837192115734E-2</v>
      </c>
      <c r="G2043">
        <f>IF('Input and Summary Results'!$J$4="yes",IF(C2043=FALSE,FALSE,IF('Data Transformation'!E2043&lt;$R$10,E2043,$R$10)),IF(C2043=FALSE,FALSE,IF(C2043&lt;$R$10,C2043,$R$10)))</f>
        <v>0.37239683000000001</v>
      </c>
      <c r="H2043">
        <f>IF('Input and Summary Results'!$J$4="yes",'Data Transformation'!F2043,'Data Transformation'!D2043)</f>
        <v>4.7328580000000002E-2</v>
      </c>
      <c r="I2043">
        <f t="shared" si="124"/>
        <v>108</v>
      </c>
    </row>
    <row r="2044" spans="2:9" x14ac:dyDescent="0.25">
      <c r="B2044">
        <f>IF('Input and Summary Results'!D1626=0,FALSE,'Input and Summary Results'!$B1626)</f>
        <v>108</v>
      </c>
      <c r="C2044">
        <f>IF(OR(B2044=0,'Input and Summary Results'!D1626=0,'Input and Summary Results'!D1626=""),FALSE,'Input and Summary Results'!$D1626)</f>
        <v>0.43110080000000001</v>
      </c>
      <c r="D2044">
        <f>IF(OR(B2044=0,'Input and Summary Results'!E1626=0),FALSE,'Input and Summary Results'!$E1626)</f>
        <v>7.2953950000000004E-2</v>
      </c>
      <c r="E2044">
        <f t="shared" si="125"/>
        <v>-0.36542117121880235</v>
      </c>
      <c r="F2044">
        <f t="shared" si="126"/>
        <v>7.344457328773224E-2</v>
      </c>
      <c r="G2044">
        <f>IF('Input and Summary Results'!$J$4="yes",IF(C2044=FALSE,FALSE,IF('Data Transformation'!E2044&lt;$R$10,E2044,$R$10)),IF(C2044=FALSE,FALSE,IF(C2044&lt;$R$10,C2044,$R$10)))</f>
        <v>0.43110080000000001</v>
      </c>
      <c r="H2044">
        <f>IF('Input and Summary Results'!$J$4="yes",'Data Transformation'!F2044,'Data Transformation'!D2044)</f>
        <v>7.2953950000000004E-2</v>
      </c>
      <c r="I2044">
        <f t="shared" si="124"/>
        <v>108</v>
      </c>
    </row>
    <row r="2045" spans="2:9" x14ac:dyDescent="0.25">
      <c r="B2045">
        <f>IF('Input and Summary Results'!D1627=0,FALSE,'Input and Summary Results'!$B1627)</f>
        <v>108</v>
      </c>
      <c r="C2045">
        <f>IF(OR(B2045=0,'Input and Summary Results'!D1627=0,'Input and Summary Results'!D1627=""),FALSE,'Input and Summary Results'!$D1627)</f>
        <v>0.68546593</v>
      </c>
      <c r="D2045">
        <f>IF(OR(B2045=0,'Input and Summary Results'!E1627=0),FALSE,'Input and Summary Results'!$E1627)</f>
        <v>9.8649299999999995E-2</v>
      </c>
      <c r="E2045">
        <f t="shared" si="125"/>
        <v>-0.16401412625843426</v>
      </c>
      <c r="F2045">
        <f t="shared" si="126"/>
        <v>6.245940801171547E-2</v>
      </c>
      <c r="G2045">
        <f>IF('Input and Summary Results'!$J$4="yes",IF(C2045=FALSE,FALSE,IF('Data Transformation'!E2045&lt;$R$10,E2045,$R$10)),IF(C2045=FALSE,FALSE,IF(C2045&lt;$R$10,C2045,$R$10)))</f>
        <v>0.68546593</v>
      </c>
      <c r="H2045">
        <f>IF('Input and Summary Results'!$J$4="yes",'Data Transformation'!F2045,'Data Transformation'!D2045)</f>
        <v>9.8649299999999995E-2</v>
      </c>
      <c r="I2045">
        <f t="shared" si="124"/>
        <v>108</v>
      </c>
    </row>
    <row r="2046" spans="2:9" x14ac:dyDescent="0.25">
      <c r="B2046">
        <f>IF('Input and Summary Results'!D1628=0,FALSE,'Input and Summary Results'!$B1628)</f>
        <v>108</v>
      </c>
      <c r="C2046">
        <f>IF(OR(B2046=0,'Input and Summary Results'!D1628=0,'Input and Summary Results'!D1628=""),FALSE,'Input and Summary Results'!$D1628)</f>
        <v>0.85040486999999998</v>
      </c>
      <c r="D2046">
        <f>IF(OR(B2046=0,'Input and Summary Results'!E1628=0),FALSE,'Input and Summary Results'!$E1628)</f>
        <v>6.2051219999999997E-2</v>
      </c>
      <c r="E2046">
        <f t="shared" si="125"/>
        <v>-7.0374261410358394E-2</v>
      </c>
      <c r="F2046">
        <f t="shared" si="126"/>
        <v>3.1667539109930073E-2</v>
      </c>
      <c r="G2046">
        <f>IF('Input and Summary Results'!$J$4="yes",IF(C2046=FALSE,FALSE,IF('Data Transformation'!E2046&lt;$R$10,E2046,$R$10)),IF(C2046=FALSE,FALSE,IF(C2046&lt;$R$10,C2046,$R$10)))</f>
        <v>0.85040486999999998</v>
      </c>
      <c r="H2046">
        <f>IF('Input and Summary Results'!$J$4="yes",'Data Transformation'!F2046,'Data Transformation'!D2046)</f>
        <v>6.2051219999999997E-2</v>
      </c>
      <c r="I2046">
        <f t="shared" si="124"/>
        <v>108</v>
      </c>
    </row>
    <row r="2047" spans="2:9" x14ac:dyDescent="0.25">
      <c r="B2047">
        <f>IF('Input and Summary Results'!D1629=0,FALSE,'Input and Summary Results'!$B1629)</f>
        <v>108</v>
      </c>
      <c r="C2047">
        <f>IF(OR(B2047=0,'Input and Summary Results'!D1629=0,'Input and Summary Results'!D1629=""),FALSE,'Input and Summary Results'!$D1629)</f>
        <v>0.98810365</v>
      </c>
      <c r="D2047">
        <f>IF(OR(B2047=0,'Input and Summary Results'!E1629=0),FALSE,'Input and Summary Results'!$E1629)</f>
        <v>0.11499527</v>
      </c>
      <c r="E2047">
        <f t="shared" si="125"/>
        <v>-5.1974964427393367E-3</v>
      </c>
      <c r="F2047">
        <f t="shared" si="126"/>
        <v>5.0508817754088851E-2</v>
      </c>
      <c r="G2047">
        <f>IF('Input and Summary Results'!$J$4="yes",IF(C2047=FALSE,FALSE,IF('Data Transformation'!E2047&lt;$R$10,E2047,$R$10)),IF(C2047=FALSE,FALSE,IF(C2047&lt;$R$10,C2047,$R$10)))</f>
        <v>0.98810365</v>
      </c>
      <c r="H2047">
        <f>IF('Input and Summary Results'!$J$4="yes",'Data Transformation'!F2047,'Data Transformation'!D2047)</f>
        <v>0.11499527</v>
      </c>
      <c r="I2047">
        <f t="shared" si="124"/>
        <v>108</v>
      </c>
    </row>
    <row r="2048" spans="2:9" x14ac:dyDescent="0.25">
      <c r="B2048">
        <f>IF('Input and Summary Results'!D1630=0,FALSE,'Input and Summary Results'!$B1630)</f>
        <v>109</v>
      </c>
      <c r="C2048">
        <f>IF(OR(B2048=0,'Input and Summary Results'!D1630=0,'Input and Summary Results'!D1630=""),FALSE,'Input and Summary Results'!$D1630)</f>
        <v>-3.3072000000000002E-3</v>
      </c>
      <c r="D2048">
        <f>IF(OR(B2048=0,'Input and Summary Results'!E1630=0),FALSE,'Input and Summary Results'!$E1630)</f>
        <v>0.10101693</v>
      </c>
      <c r="E2048" t="e">
        <f t="shared" si="125"/>
        <v>#NUM!</v>
      </c>
      <c r="F2048">
        <f t="shared" si="126"/>
        <v>-13.256333944121915</v>
      </c>
      <c r="G2048">
        <f>IF('Input and Summary Results'!$J$4="yes",IF(C2048=FALSE,FALSE,IF('Data Transformation'!E2048&lt;$R$10,E2048,$R$10)),IF(C2048=FALSE,FALSE,IF(C2048&lt;$R$10,C2048,$R$10)))</f>
        <v>-3.3072000000000002E-3</v>
      </c>
      <c r="H2048">
        <f>IF('Input and Summary Results'!$J$4="yes",'Data Transformation'!F2048,'Data Transformation'!D2048)</f>
        <v>0.10101693</v>
      </c>
      <c r="I2048">
        <f t="shared" si="124"/>
        <v>109</v>
      </c>
    </row>
    <row r="2049" spans="2:9" x14ac:dyDescent="0.25">
      <c r="B2049">
        <f>IF('Input and Summary Results'!D1631=0,FALSE,'Input and Summary Results'!$B1631)</f>
        <v>109</v>
      </c>
      <c r="C2049">
        <f>IF(OR(B2049=0,'Input and Summary Results'!D1631=0,'Input and Summary Results'!D1631=""),FALSE,'Input and Summary Results'!$D1631)</f>
        <v>3.4677199999999998E-2</v>
      </c>
      <c r="D2049">
        <f>IF(OR(B2049=0,'Input and Summary Results'!E1631=0),FALSE,'Input and Summary Results'!$E1631)</f>
        <v>8.5754499999999997E-2</v>
      </c>
      <c r="E2049">
        <f t="shared" si="125"/>
        <v>-1.4599559767564321</v>
      </c>
      <c r="F2049">
        <f t="shared" si="126"/>
        <v>1.0732542708177131</v>
      </c>
      <c r="G2049">
        <f>IF('Input and Summary Results'!$J$4="yes",IF(C2049=FALSE,FALSE,IF('Data Transformation'!E2049&lt;$R$10,E2049,$R$10)),IF(C2049=FALSE,FALSE,IF(C2049&lt;$R$10,C2049,$R$10)))</f>
        <v>3.4677199999999998E-2</v>
      </c>
      <c r="H2049">
        <f>IF('Input and Summary Results'!$J$4="yes",'Data Transformation'!F2049,'Data Transformation'!D2049)</f>
        <v>8.5754499999999997E-2</v>
      </c>
      <c r="I2049">
        <f t="shared" si="124"/>
        <v>109</v>
      </c>
    </row>
    <row r="2050" spans="2:9" x14ac:dyDescent="0.25">
      <c r="B2050">
        <f>IF('Input and Summary Results'!D1632=0,FALSE,'Input and Summary Results'!$B1632)</f>
        <v>109</v>
      </c>
      <c r="C2050">
        <f>IF(OR(B2050=0,'Input and Summary Results'!D1632=0,'Input and Summary Results'!D1632=""),FALSE,'Input and Summary Results'!$D1632)</f>
        <v>3.6254889999999998E-2</v>
      </c>
      <c r="D2050">
        <f>IF(OR(B2050=0,'Input and Summary Results'!E1632=0),FALSE,'Input and Summary Results'!$E1632)</f>
        <v>7.3319780000000001E-2</v>
      </c>
      <c r="E2050">
        <f t="shared" si="125"/>
        <v>-1.4406334082160364</v>
      </c>
      <c r="F2050">
        <f t="shared" si="126"/>
        <v>0.87769634716861644</v>
      </c>
      <c r="G2050">
        <f>IF('Input and Summary Results'!$J$4="yes",IF(C2050=FALSE,FALSE,IF('Data Transformation'!E2050&lt;$R$10,E2050,$R$10)),IF(C2050=FALSE,FALSE,IF(C2050&lt;$R$10,C2050,$R$10)))</f>
        <v>3.6254889999999998E-2</v>
      </c>
      <c r="H2050">
        <f>IF('Input and Summary Results'!$J$4="yes",'Data Transformation'!F2050,'Data Transformation'!D2050)</f>
        <v>7.3319780000000001E-2</v>
      </c>
      <c r="I2050">
        <f t="shared" si="124"/>
        <v>109</v>
      </c>
    </row>
    <row r="2051" spans="2:9" x14ac:dyDescent="0.25">
      <c r="B2051">
        <f>IF('Input and Summary Results'!D1633=0,FALSE,'Input and Summary Results'!$B1633)</f>
        <v>109</v>
      </c>
      <c r="C2051">
        <f>IF(OR(B2051=0,'Input and Summary Results'!D1633=0,'Input and Summary Results'!D1633=""),FALSE,'Input and Summary Results'!$D1633)</f>
        <v>5.7820799999999999E-2</v>
      </c>
      <c r="D2051">
        <f>IF(OR(B2051=0,'Input and Summary Results'!E1633=0),FALSE,'Input and Summary Results'!$E1633)</f>
        <v>0.11316859</v>
      </c>
      <c r="E2051">
        <f t="shared" si="125"/>
        <v>-1.2379159037898511</v>
      </c>
      <c r="F2051">
        <f t="shared" si="126"/>
        <v>0.84943771203442364</v>
      </c>
      <c r="G2051">
        <f>IF('Input and Summary Results'!$J$4="yes",IF(C2051=FALSE,FALSE,IF('Data Transformation'!E2051&lt;$R$10,E2051,$R$10)),IF(C2051=FALSE,FALSE,IF(C2051&lt;$R$10,C2051,$R$10)))</f>
        <v>5.7820799999999999E-2</v>
      </c>
      <c r="H2051">
        <f>IF('Input and Summary Results'!$J$4="yes",'Data Transformation'!F2051,'Data Transformation'!D2051)</f>
        <v>0.11316859</v>
      </c>
      <c r="I2051">
        <f t="shared" si="124"/>
        <v>109</v>
      </c>
    </row>
    <row r="2052" spans="2:9" x14ac:dyDescent="0.25">
      <c r="B2052">
        <f>IF('Input and Summary Results'!D1634=0,FALSE,'Input and Summary Results'!$B1634)</f>
        <v>109</v>
      </c>
      <c r="C2052">
        <f>IF(OR(B2052=0,'Input and Summary Results'!D1634=0,'Input and Summary Results'!D1634=""),FALSE,'Input and Summary Results'!$D1634)</f>
        <v>8.927554E-2</v>
      </c>
      <c r="D2052">
        <f>IF(OR(B2052=0,'Input and Summary Results'!E1634=0),FALSE,'Input and Summary Results'!$E1634)</f>
        <v>9.1597659999999997E-2</v>
      </c>
      <c r="E2052">
        <f t="shared" si="125"/>
        <v>-1.0492675142148673</v>
      </c>
      <c r="F2052">
        <f t="shared" si="126"/>
        <v>0.44528864725993256</v>
      </c>
      <c r="G2052">
        <f>IF('Input and Summary Results'!$J$4="yes",IF(C2052=FALSE,FALSE,IF('Data Transformation'!E2052&lt;$R$10,E2052,$R$10)),IF(C2052=FALSE,FALSE,IF(C2052&lt;$R$10,C2052,$R$10)))</f>
        <v>8.927554E-2</v>
      </c>
      <c r="H2052">
        <f>IF('Input and Summary Results'!$J$4="yes",'Data Transformation'!F2052,'Data Transformation'!D2052)</f>
        <v>9.1597659999999997E-2</v>
      </c>
      <c r="I2052">
        <f t="shared" si="124"/>
        <v>109</v>
      </c>
    </row>
    <row r="2053" spans="2:9" x14ac:dyDescent="0.25">
      <c r="B2053">
        <f>IF('Input and Summary Results'!D1635=0,FALSE,'Input and Summary Results'!$B1635)</f>
        <v>109</v>
      </c>
      <c r="C2053">
        <f>IF(OR(B2053=0,'Input and Summary Results'!D1635=0,'Input and Summary Results'!D1635=""),FALSE,'Input and Summary Results'!$D1635)</f>
        <v>9.0363139999999995E-2</v>
      </c>
      <c r="D2053">
        <f>IF(OR(B2053=0,'Input and Summary Results'!E1635=0),FALSE,'Input and Summary Results'!$E1635)</f>
        <v>8.0778320000000001E-2</v>
      </c>
      <c r="E2053">
        <f t="shared" si="125"/>
        <v>-1.0440086863287024</v>
      </c>
      <c r="F2053">
        <f t="shared" si="126"/>
        <v>0.38796561164209215</v>
      </c>
      <c r="G2053">
        <f>IF('Input and Summary Results'!$J$4="yes",IF(C2053=FALSE,FALSE,IF('Data Transformation'!E2053&lt;$R$10,E2053,$R$10)),IF(C2053=FALSE,FALSE,IF(C2053&lt;$R$10,C2053,$R$10)))</f>
        <v>9.0363139999999995E-2</v>
      </c>
      <c r="H2053">
        <f>IF('Input and Summary Results'!$J$4="yes",'Data Transformation'!F2053,'Data Transformation'!D2053)</f>
        <v>8.0778320000000001E-2</v>
      </c>
      <c r="I2053">
        <f t="shared" ref="I2053:I2116" si="127">IF(G2053=FALSE,"",B2053)</f>
        <v>109</v>
      </c>
    </row>
    <row r="2054" spans="2:9" x14ac:dyDescent="0.25">
      <c r="B2054">
        <f>IF('Input and Summary Results'!D1636=0,FALSE,'Input and Summary Results'!$B1636)</f>
        <v>109</v>
      </c>
      <c r="C2054">
        <f>IF(OR(B2054=0,'Input and Summary Results'!D1636=0,'Input and Summary Results'!D1636=""),FALSE,'Input and Summary Results'!$D1636)</f>
        <v>0.12309633</v>
      </c>
      <c r="D2054">
        <f>IF(OR(B2054=0,'Input and Summary Results'!E1636=0),FALSE,'Input and Summary Results'!$E1636)</f>
        <v>6.9372089999999997E-2</v>
      </c>
      <c r="E2054">
        <f t="shared" si="125"/>
        <v>-0.90975489495258355</v>
      </c>
      <c r="F2054">
        <f t="shared" si="126"/>
        <v>0.24458476593087705</v>
      </c>
      <c r="G2054">
        <f>IF('Input and Summary Results'!$J$4="yes",IF(C2054=FALSE,FALSE,IF('Data Transformation'!E2054&lt;$R$10,E2054,$R$10)),IF(C2054=FALSE,FALSE,IF(C2054&lt;$R$10,C2054,$R$10)))</f>
        <v>0.12309633</v>
      </c>
      <c r="H2054">
        <f>IF('Input and Summary Results'!$J$4="yes",'Data Transformation'!F2054,'Data Transformation'!D2054)</f>
        <v>6.9372089999999997E-2</v>
      </c>
      <c r="I2054">
        <f t="shared" si="127"/>
        <v>109</v>
      </c>
    </row>
    <row r="2055" spans="2:9" x14ac:dyDescent="0.25">
      <c r="B2055">
        <f>IF('Input and Summary Results'!D1637=0,FALSE,'Input and Summary Results'!$B1637)</f>
        <v>109</v>
      </c>
      <c r="C2055">
        <f>IF(OR(B2055=0,'Input and Summary Results'!D1637=0,'Input and Summary Results'!D1637=""),FALSE,'Input and Summary Results'!$D1637)</f>
        <v>0.12965298</v>
      </c>
      <c r="D2055">
        <f>IF(OR(B2055=0,'Input and Summary Results'!E1637=0),FALSE,'Input and Summary Results'!$E1637)</f>
        <v>9.8394629999999997E-2</v>
      </c>
      <c r="E2055">
        <f t="shared" si="125"/>
        <v>-0.88721749676826822</v>
      </c>
      <c r="F2055">
        <f t="shared" si="126"/>
        <v>0.32936589209133482</v>
      </c>
      <c r="G2055">
        <f>IF('Input and Summary Results'!$J$4="yes",IF(C2055=FALSE,FALSE,IF('Data Transformation'!E2055&lt;$R$10,E2055,$R$10)),IF(C2055=FALSE,FALSE,IF(C2055&lt;$R$10,C2055,$R$10)))</f>
        <v>0.12965298</v>
      </c>
      <c r="H2055">
        <f>IF('Input and Summary Results'!$J$4="yes",'Data Transformation'!F2055,'Data Transformation'!D2055)</f>
        <v>9.8394629999999997E-2</v>
      </c>
      <c r="I2055">
        <f t="shared" si="127"/>
        <v>109</v>
      </c>
    </row>
    <row r="2056" spans="2:9" x14ac:dyDescent="0.25">
      <c r="B2056">
        <f>IF('Input and Summary Results'!D1638=0,FALSE,'Input and Summary Results'!$B1638)</f>
        <v>109</v>
      </c>
      <c r="C2056">
        <f>IF(OR(B2056=0,'Input and Summary Results'!D1638=0,'Input and Summary Results'!D1638=""),FALSE,'Input and Summary Results'!$D1638)</f>
        <v>0.13690341</v>
      </c>
      <c r="D2056">
        <f>IF(OR(B2056=0,'Input and Summary Results'!E1638=0),FALSE,'Input and Summary Results'!$E1638)</f>
        <v>7.9486080000000001E-2</v>
      </c>
      <c r="E2056">
        <f t="shared" si="125"/>
        <v>-0.86358573429304142</v>
      </c>
      <c r="F2056">
        <f t="shared" si="126"/>
        <v>0.25198027368346776</v>
      </c>
      <c r="G2056">
        <f>IF('Input and Summary Results'!$J$4="yes",IF(C2056=FALSE,FALSE,IF('Data Transformation'!E2056&lt;$R$10,E2056,$R$10)),IF(C2056=FALSE,FALSE,IF(C2056&lt;$R$10,C2056,$R$10)))</f>
        <v>0.13690341</v>
      </c>
      <c r="H2056">
        <f>IF('Input and Summary Results'!$J$4="yes",'Data Transformation'!F2056,'Data Transformation'!D2056)</f>
        <v>7.9486080000000001E-2</v>
      </c>
      <c r="I2056">
        <f t="shared" si="127"/>
        <v>109</v>
      </c>
    </row>
    <row r="2057" spans="2:9" x14ac:dyDescent="0.25">
      <c r="B2057">
        <f>IF('Input and Summary Results'!D1639=0,FALSE,'Input and Summary Results'!$B1639)</f>
        <v>109</v>
      </c>
      <c r="C2057">
        <f>IF(OR(B2057=0,'Input and Summary Results'!D1639=0,'Input and Summary Results'!D1639=""),FALSE,'Input and Summary Results'!$D1639)</f>
        <v>0.15379091</v>
      </c>
      <c r="D2057">
        <f>IF(OR(B2057=0,'Input and Summary Results'!E1639=0),FALSE,'Input and Summary Results'!$E1639)</f>
        <v>0.10931676999999999</v>
      </c>
      <c r="E2057">
        <f t="shared" si="125"/>
        <v>-0.81306933328300202</v>
      </c>
      <c r="F2057">
        <f t="shared" si="126"/>
        <v>0.30849338351662003</v>
      </c>
      <c r="G2057">
        <f>IF('Input and Summary Results'!$J$4="yes",IF(C2057=FALSE,FALSE,IF('Data Transformation'!E2057&lt;$R$10,E2057,$R$10)),IF(C2057=FALSE,FALSE,IF(C2057&lt;$R$10,C2057,$R$10)))</f>
        <v>0.15379091</v>
      </c>
      <c r="H2057">
        <f>IF('Input and Summary Results'!$J$4="yes",'Data Transformation'!F2057,'Data Transformation'!D2057)</f>
        <v>0.10931676999999999</v>
      </c>
      <c r="I2057">
        <f t="shared" si="127"/>
        <v>109</v>
      </c>
    </row>
    <row r="2058" spans="2:9" x14ac:dyDescent="0.25">
      <c r="B2058">
        <f>IF('Input and Summary Results'!D1640=0,FALSE,'Input and Summary Results'!$B1640)</f>
        <v>109</v>
      </c>
      <c r="C2058">
        <f>IF(OR(B2058=0,'Input and Summary Results'!D1640=0,'Input and Summary Results'!D1640=""),FALSE,'Input and Summary Results'!$D1640)</f>
        <v>0.15906813</v>
      </c>
      <c r="D2058">
        <f>IF(OR(B2058=0,'Input and Summary Results'!E1640=0),FALSE,'Input and Summary Results'!$E1640)</f>
        <v>7.5043009999999993E-2</v>
      </c>
      <c r="E2058">
        <f t="shared" si="125"/>
        <v>-0.79841682444892326</v>
      </c>
      <c r="F2058">
        <f t="shared" si="126"/>
        <v>0.20474664748997801</v>
      </c>
      <c r="G2058">
        <f>IF('Input and Summary Results'!$J$4="yes",IF(C2058=FALSE,FALSE,IF('Data Transformation'!E2058&lt;$R$10,E2058,$R$10)),IF(C2058=FALSE,FALSE,IF(C2058&lt;$R$10,C2058,$R$10)))</f>
        <v>0.15906813</v>
      </c>
      <c r="H2058">
        <f>IF('Input and Summary Results'!$J$4="yes",'Data Transformation'!F2058,'Data Transformation'!D2058)</f>
        <v>7.5043009999999993E-2</v>
      </c>
      <c r="I2058">
        <f t="shared" si="127"/>
        <v>109</v>
      </c>
    </row>
    <row r="2059" spans="2:9" x14ac:dyDescent="0.25">
      <c r="B2059">
        <f>IF('Input and Summary Results'!D1641=0,FALSE,'Input and Summary Results'!$B1641)</f>
        <v>109</v>
      </c>
      <c r="C2059">
        <f>IF(OR(B2059=0,'Input and Summary Results'!D1641=0,'Input and Summary Results'!D1641=""),FALSE,'Input and Summary Results'!$D1641)</f>
        <v>0.16730639999999999</v>
      </c>
      <c r="D2059">
        <f>IF(OR(B2059=0,'Input and Summary Results'!E1641=0),FALSE,'Input and Summary Results'!$E1641)</f>
        <v>0.10130747</v>
      </c>
      <c r="E2059">
        <f t="shared" si="125"/>
        <v>-0.77648744557961713</v>
      </c>
      <c r="F2059">
        <f t="shared" si="126"/>
        <v>0.26279593595941342</v>
      </c>
      <c r="G2059">
        <f>IF('Input and Summary Results'!$J$4="yes",IF(C2059=FALSE,FALSE,IF('Data Transformation'!E2059&lt;$R$10,E2059,$R$10)),IF(C2059=FALSE,FALSE,IF(C2059&lt;$R$10,C2059,$R$10)))</f>
        <v>0.16730639999999999</v>
      </c>
      <c r="H2059">
        <f>IF('Input and Summary Results'!$J$4="yes",'Data Transformation'!F2059,'Data Transformation'!D2059)</f>
        <v>0.10130747</v>
      </c>
      <c r="I2059">
        <f t="shared" si="127"/>
        <v>109</v>
      </c>
    </row>
    <row r="2060" spans="2:9" x14ac:dyDescent="0.25">
      <c r="B2060">
        <f>IF('Input and Summary Results'!D1642=0,FALSE,'Input and Summary Results'!$B1642)</f>
        <v>109</v>
      </c>
      <c r="C2060">
        <f>IF(OR(B2060=0,'Input and Summary Results'!D1642=0,'Input and Summary Results'!D1642=""),FALSE,'Input and Summary Results'!$D1642)</f>
        <v>0.17690388000000001</v>
      </c>
      <c r="D2060">
        <f>IF(OR(B2060=0,'Input and Summary Results'!E1642=0),FALSE,'Input and Summary Results'!$E1642)</f>
        <v>7.273085E-2</v>
      </c>
      <c r="E2060">
        <f t="shared" si="125"/>
        <v>-0.75226264168546864</v>
      </c>
      <c r="F2060">
        <f t="shared" si="126"/>
        <v>0.17843129783247264</v>
      </c>
      <c r="G2060">
        <f>IF('Input and Summary Results'!$J$4="yes",IF(C2060=FALSE,FALSE,IF('Data Transformation'!E2060&lt;$R$10,E2060,$R$10)),IF(C2060=FALSE,FALSE,IF(C2060&lt;$R$10,C2060,$R$10)))</f>
        <v>0.17690388000000001</v>
      </c>
      <c r="H2060">
        <f>IF('Input and Summary Results'!$J$4="yes",'Data Transformation'!F2060,'Data Transformation'!D2060)</f>
        <v>7.273085E-2</v>
      </c>
      <c r="I2060">
        <f t="shared" si="127"/>
        <v>109</v>
      </c>
    </row>
    <row r="2061" spans="2:9" x14ac:dyDescent="0.25">
      <c r="B2061">
        <f>IF('Input and Summary Results'!D1643=0,FALSE,'Input and Summary Results'!$B1643)</f>
        <v>109</v>
      </c>
      <c r="C2061">
        <f>IF(OR(B2061=0,'Input and Summary Results'!D1643=0,'Input and Summary Results'!D1643=""),FALSE,'Input and Summary Results'!$D1643)</f>
        <v>0.18873888999999999</v>
      </c>
      <c r="D2061">
        <f>IF(OR(B2061=0,'Input and Summary Results'!E1643=0),FALSE,'Input and Summary Results'!$E1643)</f>
        <v>8.6873080000000005E-2</v>
      </c>
      <c r="E2061">
        <f t="shared" si="125"/>
        <v>-0.72413860342699587</v>
      </c>
      <c r="F2061">
        <f t="shared" si="126"/>
        <v>0.19976231035373793</v>
      </c>
      <c r="G2061">
        <f>IF('Input and Summary Results'!$J$4="yes",IF(C2061=FALSE,FALSE,IF('Data Transformation'!E2061&lt;$R$10,E2061,$R$10)),IF(C2061=FALSE,FALSE,IF(C2061&lt;$R$10,C2061,$R$10)))</f>
        <v>0.18873888999999999</v>
      </c>
      <c r="H2061">
        <f>IF('Input and Summary Results'!$J$4="yes",'Data Transformation'!F2061,'Data Transformation'!D2061)</f>
        <v>8.6873080000000005E-2</v>
      </c>
      <c r="I2061">
        <f t="shared" si="127"/>
        <v>109</v>
      </c>
    </row>
    <row r="2062" spans="2:9" x14ac:dyDescent="0.25">
      <c r="B2062">
        <f>IF('Input and Summary Results'!D1644=0,FALSE,'Input and Summary Results'!$B1644)</f>
        <v>109</v>
      </c>
      <c r="C2062">
        <f>IF(OR(B2062=0,'Input and Summary Results'!D1644=0,'Input and Summary Results'!D1644=""),FALSE,'Input and Summary Results'!$D1644)</f>
        <v>0.20444804</v>
      </c>
      <c r="D2062">
        <f>IF(OR(B2062=0,'Input and Summary Results'!E1644=0),FALSE,'Input and Summary Results'!$E1644)</f>
        <v>4.7822419999999997E-2</v>
      </c>
      <c r="E2062">
        <f t="shared" si="125"/>
        <v>-0.68941704857878061</v>
      </c>
      <c r="F2062">
        <f t="shared" si="126"/>
        <v>0.10151689534416666</v>
      </c>
      <c r="G2062">
        <f>IF('Input and Summary Results'!$J$4="yes",IF(C2062=FALSE,FALSE,IF('Data Transformation'!E2062&lt;$R$10,E2062,$R$10)),IF(C2062=FALSE,FALSE,IF(C2062&lt;$R$10,C2062,$R$10)))</f>
        <v>0.20444804</v>
      </c>
      <c r="H2062">
        <f>IF('Input and Summary Results'!$J$4="yes",'Data Transformation'!F2062,'Data Transformation'!D2062)</f>
        <v>4.7822419999999997E-2</v>
      </c>
      <c r="I2062">
        <f t="shared" si="127"/>
        <v>109</v>
      </c>
    </row>
    <row r="2063" spans="2:9" x14ac:dyDescent="0.25">
      <c r="B2063">
        <f>IF('Input and Summary Results'!D1645=0,FALSE,'Input and Summary Results'!$B1645)</f>
        <v>109</v>
      </c>
      <c r="C2063">
        <f>IF(OR(B2063=0,'Input and Summary Results'!D1645=0,'Input and Summary Results'!D1645=""),FALSE,'Input and Summary Results'!$D1645)</f>
        <v>0.24053873000000001</v>
      </c>
      <c r="D2063">
        <f>IF(OR(B2063=0,'Input and Summary Results'!E1645=0),FALSE,'Input and Summary Results'!$E1645)</f>
        <v>8.0489260000000007E-2</v>
      </c>
      <c r="E2063">
        <f t="shared" si="125"/>
        <v>-0.61881498635431098</v>
      </c>
      <c r="F2063">
        <f t="shared" si="126"/>
        <v>0.14522542311585332</v>
      </c>
      <c r="G2063">
        <f>IF('Input and Summary Results'!$J$4="yes",IF(C2063=FALSE,FALSE,IF('Data Transformation'!E2063&lt;$R$10,E2063,$R$10)),IF(C2063=FALSE,FALSE,IF(C2063&lt;$R$10,C2063,$R$10)))</f>
        <v>0.24053873000000001</v>
      </c>
      <c r="H2063">
        <f>IF('Input and Summary Results'!$J$4="yes",'Data Transformation'!F2063,'Data Transformation'!D2063)</f>
        <v>8.0489260000000007E-2</v>
      </c>
      <c r="I2063">
        <f t="shared" si="127"/>
        <v>109</v>
      </c>
    </row>
    <row r="2064" spans="2:9" x14ac:dyDescent="0.25">
      <c r="B2064">
        <f>IF('Input and Summary Results'!D1646=0,FALSE,'Input and Summary Results'!$B1646)</f>
        <v>109</v>
      </c>
      <c r="C2064">
        <f>IF(OR(B2064=0,'Input and Summary Results'!D1646=0,'Input and Summary Results'!D1646=""),FALSE,'Input and Summary Results'!$D1646)</f>
        <v>0.24277916999999999</v>
      </c>
      <c r="D2064">
        <f>IF(OR(B2064=0,'Input and Summary Results'!E1646=0),FALSE,'Input and Summary Results'!$E1646)</f>
        <v>7.6216930000000002E-2</v>
      </c>
      <c r="E2064">
        <f t="shared" si="125"/>
        <v>-0.6147885776549642</v>
      </c>
      <c r="F2064">
        <f t="shared" si="126"/>
        <v>0.13624788164487092</v>
      </c>
      <c r="G2064">
        <f>IF('Input and Summary Results'!$J$4="yes",IF(C2064=FALSE,FALSE,IF('Data Transformation'!E2064&lt;$R$10,E2064,$R$10)),IF(C2064=FALSE,FALSE,IF(C2064&lt;$R$10,C2064,$R$10)))</f>
        <v>0.24277916999999999</v>
      </c>
      <c r="H2064">
        <f>IF('Input and Summary Results'!$J$4="yes",'Data Transformation'!F2064,'Data Transformation'!D2064)</f>
        <v>7.6216930000000002E-2</v>
      </c>
      <c r="I2064">
        <f t="shared" si="127"/>
        <v>109</v>
      </c>
    </row>
    <row r="2065" spans="2:9" x14ac:dyDescent="0.25">
      <c r="B2065">
        <f>IF('Input and Summary Results'!D1647=0,FALSE,'Input and Summary Results'!$B1647)</f>
        <v>109</v>
      </c>
      <c r="C2065">
        <f>IF(OR(B2065=0,'Input and Summary Results'!D1647=0,'Input and Summary Results'!D1647=""),FALSE,'Input and Summary Results'!$D1647)</f>
        <v>0.28426048999999998</v>
      </c>
      <c r="D2065">
        <f>IF(OR(B2065=0,'Input and Summary Results'!E1647=0),FALSE,'Input and Summary Results'!$E1647)</f>
        <v>8.224476E-2</v>
      </c>
      <c r="E2065">
        <f t="shared" si="125"/>
        <v>-0.54628349967433765</v>
      </c>
      <c r="F2065">
        <f t="shared" si="126"/>
        <v>0.12556871987380311</v>
      </c>
      <c r="G2065">
        <f>IF('Input and Summary Results'!$J$4="yes",IF(C2065=FALSE,FALSE,IF('Data Transformation'!E2065&lt;$R$10,E2065,$R$10)),IF(C2065=FALSE,FALSE,IF(C2065&lt;$R$10,C2065,$R$10)))</f>
        <v>0.28426048999999998</v>
      </c>
      <c r="H2065">
        <f>IF('Input and Summary Results'!$J$4="yes",'Data Transformation'!F2065,'Data Transformation'!D2065)</f>
        <v>8.224476E-2</v>
      </c>
      <c r="I2065">
        <f t="shared" si="127"/>
        <v>109</v>
      </c>
    </row>
    <row r="2066" spans="2:9" x14ac:dyDescent="0.25">
      <c r="B2066">
        <f>IF('Input and Summary Results'!D1648=0,FALSE,'Input and Summary Results'!$B1648)</f>
        <v>109</v>
      </c>
      <c r="C2066">
        <f>IF(OR(B2066=0,'Input and Summary Results'!D1648=0,'Input and Summary Results'!D1648=""),FALSE,'Input and Summary Results'!$D1648)</f>
        <v>0.30138152000000001</v>
      </c>
      <c r="D2066">
        <f>IF(OR(B2066=0,'Input and Summary Results'!E1648=0),FALSE,'Input and Summary Results'!$E1648)</f>
        <v>8.8337100000000002E-2</v>
      </c>
      <c r="E2066">
        <f t="shared" si="125"/>
        <v>-0.52088338111256449</v>
      </c>
      <c r="F2066">
        <f t="shared" si="126"/>
        <v>0.12720853421935094</v>
      </c>
      <c r="G2066">
        <f>IF('Input and Summary Results'!$J$4="yes",IF(C2066=FALSE,FALSE,IF('Data Transformation'!E2066&lt;$R$10,E2066,$R$10)),IF(C2066=FALSE,FALSE,IF(C2066&lt;$R$10,C2066,$R$10)))</f>
        <v>0.30138152000000001</v>
      </c>
      <c r="H2066">
        <f>IF('Input and Summary Results'!$J$4="yes",'Data Transformation'!F2066,'Data Transformation'!D2066)</f>
        <v>8.8337100000000002E-2</v>
      </c>
      <c r="I2066">
        <f t="shared" si="127"/>
        <v>109</v>
      </c>
    </row>
    <row r="2067" spans="2:9" x14ac:dyDescent="0.25">
      <c r="B2067">
        <f>IF('Input and Summary Results'!D1649=0,FALSE,'Input and Summary Results'!$B1649)</f>
        <v>110</v>
      </c>
      <c r="C2067">
        <f>IF(OR(B2067=0,'Input and Summary Results'!D1649=0,'Input and Summary Results'!D1649=""),FALSE,'Input and Summary Results'!$D1649)</f>
        <v>-2.6327099999999999E-2</v>
      </c>
      <c r="D2067">
        <f>IF(OR(B2067=0,'Input and Summary Results'!E1649=0),FALSE,'Input and Summary Results'!$E1649)</f>
        <v>8.768695E-2</v>
      </c>
      <c r="E2067" t="e">
        <f t="shared" si="125"/>
        <v>#NUM!</v>
      </c>
      <c r="F2067">
        <f t="shared" si="126"/>
        <v>-1.4455118983860737</v>
      </c>
      <c r="G2067">
        <f>IF('Input and Summary Results'!$J$4="yes",IF(C2067=FALSE,FALSE,IF('Data Transformation'!E2067&lt;$R$10,E2067,$R$10)),IF(C2067=FALSE,FALSE,IF(C2067&lt;$R$10,C2067,$R$10)))</f>
        <v>-2.6327099999999999E-2</v>
      </c>
      <c r="H2067">
        <f>IF('Input and Summary Results'!$J$4="yes",'Data Transformation'!F2067,'Data Transformation'!D2067)</f>
        <v>8.768695E-2</v>
      </c>
      <c r="I2067">
        <f t="shared" si="127"/>
        <v>110</v>
      </c>
    </row>
    <row r="2068" spans="2:9" x14ac:dyDescent="0.25">
      <c r="B2068">
        <f>IF('Input and Summary Results'!D1650=0,FALSE,'Input and Summary Results'!$B1650)</f>
        <v>110</v>
      </c>
      <c r="C2068">
        <f>IF(OR(B2068=0,'Input and Summary Results'!D1650=0,'Input and Summary Results'!D1650=""),FALSE,'Input and Summary Results'!$D1650)</f>
        <v>-1.47273E-2</v>
      </c>
      <c r="D2068">
        <f>IF(OR(B2068=0,'Input and Summary Results'!E1650=0),FALSE,'Input and Summary Results'!$E1650)</f>
        <v>0.11971444000000001</v>
      </c>
      <c r="E2068" t="e">
        <f t="shared" si="125"/>
        <v>#NUM!</v>
      </c>
      <c r="F2068">
        <f t="shared" si="126"/>
        <v>-3.5278745567755125</v>
      </c>
      <c r="G2068">
        <f>IF('Input and Summary Results'!$J$4="yes",IF(C2068=FALSE,FALSE,IF('Data Transformation'!E2068&lt;$R$10,E2068,$R$10)),IF(C2068=FALSE,FALSE,IF(C2068&lt;$R$10,C2068,$R$10)))</f>
        <v>-1.47273E-2</v>
      </c>
      <c r="H2068">
        <f>IF('Input and Summary Results'!$J$4="yes",'Data Transformation'!F2068,'Data Transformation'!D2068)</f>
        <v>0.11971444000000001</v>
      </c>
      <c r="I2068">
        <f t="shared" si="127"/>
        <v>110</v>
      </c>
    </row>
    <row r="2069" spans="2:9" x14ac:dyDescent="0.25">
      <c r="B2069">
        <f>IF('Input and Summary Results'!D1651=0,FALSE,'Input and Summary Results'!$B1651)</f>
        <v>110</v>
      </c>
      <c r="C2069">
        <f>IF(OR(B2069=0,'Input and Summary Results'!D1651=0,'Input and Summary Results'!D1651=""),FALSE,'Input and Summary Results'!$D1651)</f>
        <v>5.327693E-2</v>
      </c>
      <c r="D2069">
        <f>IF(OR(B2069=0,'Input and Summary Results'!E1651=0),FALSE,'Input and Summary Results'!$E1651)</f>
        <v>7.5571150000000004E-2</v>
      </c>
      <c r="E2069">
        <f t="shared" si="125"/>
        <v>-1.2734608086589436</v>
      </c>
      <c r="F2069">
        <f t="shared" si="126"/>
        <v>0.61561128052986547</v>
      </c>
      <c r="G2069">
        <f>IF('Input and Summary Results'!$J$4="yes",IF(C2069=FALSE,FALSE,IF('Data Transformation'!E2069&lt;$R$10,E2069,$R$10)),IF(C2069=FALSE,FALSE,IF(C2069&lt;$R$10,C2069,$R$10)))</f>
        <v>5.327693E-2</v>
      </c>
      <c r="H2069">
        <f>IF('Input and Summary Results'!$J$4="yes",'Data Transformation'!F2069,'Data Transformation'!D2069)</f>
        <v>7.5571150000000004E-2</v>
      </c>
      <c r="I2069">
        <f t="shared" si="127"/>
        <v>110</v>
      </c>
    </row>
    <row r="2070" spans="2:9" x14ac:dyDescent="0.25">
      <c r="B2070">
        <f>IF('Input and Summary Results'!D1652=0,FALSE,'Input and Summary Results'!$B1652)</f>
        <v>110</v>
      </c>
      <c r="C2070">
        <f>IF(OR(B2070=0,'Input and Summary Results'!D1652=0,'Input and Summary Results'!D1652=""),FALSE,'Input and Summary Results'!$D1652)</f>
        <v>6.4781770000000002E-2</v>
      </c>
      <c r="D2070">
        <f>IF(OR(B2070=0,'Input and Summary Results'!E1652=0),FALSE,'Input and Summary Results'!$E1652)</f>
        <v>7.3412309999999995E-2</v>
      </c>
      <c r="E2070">
        <f t="shared" si="125"/>
        <v>-1.1885471901521547</v>
      </c>
      <c r="F2070">
        <f t="shared" si="126"/>
        <v>0.4918195742413336</v>
      </c>
      <c r="G2070">
        <f>IF('Input and Summary Results'!$J$4="yes",IF(C2070=FALSE,FALSE,IF('Data Transformation'!E2070&lt;$R$10,E2070,$R$10)),IF(C2070=FALSE,FALSE,IF(C2070&lt;$R$10,C2070,$R$10)))</f>
        <v>6.4781770000000002E-2</v>
      </c>
      <c r="H2070">
        <f>IF('Input and Summary Results'!$J$4="yes",'Data Transformation'!F2070,'Data Transformation'!D2070)</f>
        <v>7.3412309999999995E-2</v>
      </c>
      <c r="I2070">
        <f t="shared" si="127"/>
        <v>110</v>
      </c>
    </row>
    <row r="2071" spans="2:9" x14ac:dyDescent="0.25">
      <c r="B2071">
        <f>IF('Input and Summary Results'!D1653=0,FALSE,'Input and Summary Results'!$B1653)</f>
        <v>110</v>
      </c>
      <c r="C2071">
        <f>IF(OR(B2071=0,'Input and Summary Results'!D1653=0,'Input and Summary Results'!D1653=""),FALSE,'Input and Summary Results'!$D1653)</f>
        <v>8.8551190000000002E-2</v>
      </c>
      <c r="D2071">
        <f>IF(OR(B2071=0,'Input and Summary Results'!E1653=0),FALSE,'Input and Summary Results'!$E1653)</f>
        <v>6.068167E-2</v>
      </c>
      <c r="E2071">
        <f t="shared" si="125"/>
        <v>-1.0528055981445912</v>
      </c>
      <c r="F2071">
        <f t="shared" si="126"/>
        <v>0.2974081407601637</v>
      </c>
      <c r="G2071">
        <f>IF('Input and Summary Results'!$J$4="yes",IF(C2071=FALSE,FALSE,IF('Data Transformation'!E2071&lt;$R$10,E2071,$R$10)),IF(C2071=FALSE,FALSE,IF(C2071&lt;$R$10,C2071,$R$10)))</f>
        <v>8.8551190000000002E-2</v>
      </c>
      <c r="H2071">
        <f>IF('Input and Summary Results'!$J$4="yes",'Data Transformation'!F2071,'Data Transformation'!D2071)</f>
        <v>6.068167E-2</v>
      </c>
      <c r="I2071">
        <f t="shared" si="127"/>
        <v>110</v>
      </c>
    </row>
    <row r="2072" spans="2:9" x14ac:dyDescent="0.25">
      <c r="B2072">
        <f>IF('Input and Summary Results'!D1654=0,FALSE,'Input and Summary Results'!$B1654)</f>
        <v>110</v>
      </c>
      <c r="C2072">
        <f>IF(OR(B2072=0,'Input and Summary Results'!D1654=0,'Input and Summary Results'!D1654=""),FALSE,'Input and Summary Results'!$D1654)</f>
        <v>0.12191088999999999</v>
      </c>
      <c r="D2072">
        <f>IF(OR(B2072=0,'Input and Summary Results'!E1654=0),FALSE,'Input and Summary Results'!$E1654)</f>
        <v>8.4826609999999997E-2</v>
      </c>
      <c r="E2072">
        <f t="shared" si="125"/>
        <v>-0.91395749819075822</v>
      </c>
      <c r="F2072">
        <f t="shared" si="126"/>
        <v>0.30198080532428234</v>
      </c>
      <c r="G2072">
        <f>IF('Input and Summary Results'!$J$4="yes",IF(C2072=FALSE,FALSE,IF('Data Transformation'!E2072&lt;$R$10,E2072,$R$10)),IF(C2072=FALSE,FALSE,IF(C2072&lt;$R$10,C2072,$R$10)))</f>
        <v>0.12191088999999999</v>
      </c>
      <c r="H2072">
        <f>IF('Input and Summary Results'!$J$4="yes",'Data Transformation'!F2072,'Data Transformation'!D2072)</f>
        <v>8.4826609999999997E-2</v>
      </c>
      <c r="I2072">
        <f t="shared" si="127"/>
        <v>110</v>
      </c>
    </row>
    <row r="2073" spans="2:9" x14ac:dyDescent="0.25">
      <c r="B2073">
        <f>IF('Input and Summary Results'!D1655=0,FALSE,'Input and Summary Results'!$B1655)</f>
        <v>110</v>
      </c>
      <c r="C2073">
        <f>IF(OR(B2073=0,'Input and Summary Results'!D1655=0,'Input and Summary Results'!D1655=""),FALSE,'Input and Summary Results'!$D1655)</f>
        <v>0.12528017999999999</v>
      </c>
      <c r="D2073">
        <f>IF(OR(B2073=0,'Input and Summary Results'!E1655=0),FALSE,'Input and Summary Results'!$E1655)</f>
        <v>6.9681090000000001E-2</v>
      </c>
      <c r="E2073">
        <f t="shared" si="125"/>
        <v>-0.90211763130025557</v>
      </c>
      <c r="F2073">
        <f t="shared" si="126"/>
        <v>0.24139167951387044</v>
      </c>
      <c r="G2073">
        <f>IF('Input and Summary Results'!$J$4="yes",IF(C2073=FALSE,FALSE,IF('Data Transformation'!E2073&lt;$R$10,E2073,$R$10)),IF(C2073=FALSE,FALSE,IF(C2073&lt;$R$10,C2073,$R$10)))</f>
        <v>0.12528017999999999</v>
      </c>
      <c r="H2073">
        <f>IF('Input and Summary Results'!$J$4="yes",'Data Transformation'!F2073,'Data Transformation'!D2073)</f>
        <v>6.9681090000000001E-2</v>
      </c>
      <c r="I2073">
        <f t="shared" si="127"/>
        <v>110</v>
      </c>
    </row>
    <row r="2074" spans="2:9" x14ac:dyDescent="0.25">
      <c r="B2074">
        <f>IF('Input and Summary Results'!D1656=0,FALSE,'Input and Summary Results'!$B1656)</f>
        <v>110</v>
      </c>
      <c r="C2074">
        <f>IF(OR(B2074=0,'Input and Summary Results'!D1656=0,'Input and Summary Results'!D1656=""),FALSE,'Input and Summary Results'!$D1656)</f>
        <v>0.13077646000000001</v>
      </c>
      <c r="D2074">
        <f>IF(OR(B2074=0,'Input and Summary Results'!E1656=0),FALSE,'Input and Summary Results'!$E1656)</f>
        <v>8.3583160000000004E-2</v>
      </c>
      <c r="E2074">
        <f t="shared" si="125"/>
        <v>-0.88347042277134147</v>
      </c>
      <c r="F2074">
        <f t="shared" si="126"/>
        <v>0.27738242371754063</v>
      </c>
      <c r="G2074">
        <f>IF('Input and Summary Results'!$J$4="yes",IF(C2074=FALSE,FALSE,IF('Data Transformation'!E2074&lt;$R$10,E2074,$R$10)),IF(C2074=FALSE,FALSE,IF(C2074&lt;$R$10,C2074,$R$10)))</f>
        <v>0.13077646000000001</v>
      </c>
      <c r="H2074">
        <f>IF('Input and Summary Results'!$J$4="yes",'Data Transformation'!F2074,'Data Transformation'!D2074)</f>
        <v>8.3583160000000004E-2</v>
      </c>
      <c r="I2074">
        <f t="shared" si="127"/>
        <v>110</v>
      </c>
    </row>
    <row r="2075" spans="2:9" x14ac:dyDescent="0.25">
      <c r="B2075">
        <f>IF('Input and Summary Results'!D1657=0,FALSE,'Input and Summary Results'!$B1657)</f>
        <v>110</v>
      </c>
      <c r="C2075">
        <f>IF(OR(B2075=0,'Input and Summary Results'!D1657=0,'Input and Summary Results'!D1657=""),FALSE,'Input and Summary Results'!$D1657)</f>
        <v>0.13313552000000001</v>
      </c>
      <c r="D2075">
        <f>IF(OR(B2075=0,'Input and Summary Results'!E1657=0),FALSE,'Input and Summary Results'!$E1657)</f>
        <v>8.6784310000000003E-2</v>
      </c>
      <c r="E2075">
        <f t="shared" si="125"/>
        <v>-0.87570606111436056</v>
      </c>
      <c r="F2075">
        <f t="shared" si="126"/>
        <v>0.28290264341176569</v>
      </c>
      <c r="G2075">
        <f>IF('Input and Summary Results'!$J$4="yes",IF(C2075=FALSE,FALSE,IF('Data Transformation'!E2075&lt;$R$10,E2075,$R$10)),IF(C2075=FALSE,FALSE,IF(C2075&lt;$R$10,C2075,$R$10)))</f>
        <v>0.13313552000000001</v>
      </c>
      <c r="H2075">
        <f>IF('Input and Summary Results'!$J$4="yes",'Data Transformation'!F2075,'Data Transformation'!D2075)</f>
        <v>8.6784310000000003E-2</v>
      </c>
      <c r="I2075">
        <f t="shared" si="127"/>
        <v>110</v>
      </c>
    </row>
    <row r="2076" spans="2:9" x14ac:dyDescent="0.25">
      <c r="B2076">
        <f>IF('Input and Summary Results'!D1658=0,FALSE,'Input and Summary Results'!$B1658)</f>
        <v>110</v>
      </c>
      <c r="C2076">
        <f>IF(OR(B2076=0,'Input and Summary Results'!D1658=0,'Input and Summary Results'!D1658=""),FALSE,'Input and Summary Results'!$D1658)</f>
        <v>0.14934</v>
      </c>
      <c r="D2076">
        <f>IF(OR(B2076=0,'Input and Summary Results'!E1658=0),FALSE,'Input and Summary Results'!$E1658)</f>
        <v>9.2149439999999999E-2</v>
      </c>
      <c r="E2076">
        <f t="shared" si="125"/>
        <v>-0.82582385300776318</v>
      </c>
      <c r="F2076">
        <f t="shared" si="126"/>
        <v>0.26779735476094813</v>
      </c>
      <c r="G2076">
        <f>IF('Input and Summary Results'!$J$4="yes",IF(C2076=FALSE,FALSE,IF('Data Transformation'!E2076&lt;$R$10,E2076,$R$10)),IF(C2076=FALSE,FALSE,IF(C2076&lt;$R$10,C2076,$R$10)))</f>
        <v>0.14934</v>
      </c>
      <c r="H2076">
        <f>IF('Input and Summary Results'!$J$4="yes",'Data Transformation'!F2076,'Data Transformation'!D2076)</f>
        <v>9.2149439999999999E-2</v>
      </c>
      <c r="I2076">
        <f t="shared" si="127"/>
        <v>110</v>
      </c>
    </row>
    <row r="2077" spans="2:9" x14ac:dyDescent="0.25">
      <c r="B2077">
        <f>IF('Input and Summary Results'!D1659=0,FALSE,'Input and Summary Results'!$B1659)</f>
        <v>110</v>
      </c>
      <c r="C2077">
        <f>IF(OR(B2077=0,'Input and Summary Results'!D1659=0,'Input and Summary Results'!D1659=""),FALSE,'Input and Summary Results'!$D1659)</f>
        <v>0.15739729999999999</v>
      </c>
      <c r="D2077">
        <f>IF(OR(B2077=0,'Input and Summary Results'!E1659=0),FALSE,'Input and Summary Results'!$E1659)</f>
        <v>9.2114130000000002E-2</v>
      </c>
      <c r="E2077">
        <f t="shared" si="125"/>
        <v>-0.80300272181913002</v>
      </c>
      <c r="F2077">
        <f t="shared" si="126"/>
        <v>0.25399122106923055</v>
      </c>
      <c r="G2077">
        <f>IF('Input and Summary Results'!$J$4="yes",IF(C2077=FALSE,FALSE,IF('Data Transformation'!E2077&lt;$R$10,E2077,$R$10)),IF(C2077=FALSE,FALSE,IF(C2077&lt;$R$10,C2077,$R$10)))</f>
        <v>0.15739729999999999</v>
      </c>
      <c r="H2077">
        <f>IF('Input and Summary Results'!$J$4="yes",'Data Transformation'!F2077,'Data Transformation'!D2077)</f>
        <v>9.2114130000000002E-2</v>
      </c>
      <c r="I2077">
        <f t="shared" si="127"/>
        <v>110</v>
      </c>
    </row>
    <row r="2078" spans="2:9" x14ac:dyDescent="0.25">
      <c r="B2078">
        <f>IF('Input and Summary Results'!D1660=0,FALSE,'Input and Summary Results'!$B1660)</f>
        <v>110</v>
      </c>
      <c r="C2078">
        <f>IF(OR(B2078=0,'Input and Summary Results'!D1660=0,'Input and Summary Results'!D1660=""),FALSE,'Input and Summary Results'!$D1660)</f>
        <v>0.16162307000000001</v>
      </c>
      <c r="D2078">
        <f>IF(OR(B2078=0,'Input and Summary Results'!E1660=0),FALSE,'Input and Summary Results'!$E1660)</f>
        <v>7.8551019999999999E-2</v>
      </c>
      <c r="E2078">
        <f t="shared" si="125"/>
        <v>-0.79149664814931975</v>
      </c>
      <c r="F2078">
        <f t="shared" si="126"/>
        <v>0.21092992900085364</v>
      </c>
      <c r="G2078">
        <f>IF('Input and Summary Results'!$J$4="yes",IF(C2078=FALSE,FALSE,IF('Data Transformation'!E2078&lt;$R$10,E2078,$R$10)),IF(C2078=FALSE,FALSE,IF(C2078&lt;$R$10,C2078,$R$10)))</f>
        <v>0.16162307000000001</v>
      </c>
      <c r="H2078">
        <f>IF('Input and Summary Results'!$J$4="yes",'Data Transformation'!F2078,'Data Transformation'!D2078)</f>
        <v>7.8551019999999999E-2</v>
      </c>
      <c r="I2078">
        <f t="shared" si="127"/>
        <v>110</v>
      </c>
    </row>
    <row r="2079" spans="2:9" x14ac:dyDescent="0.25">
      <c r="B2079">
        <f>IF('Input and Summary Results'!D1661=0,FALSE,'Input and Summary Results'!$B1661)</f>
        <v>110</v>
      </c>
      <c r="C2079">
        <f>IF(OR(B2079=0,'Input and Summary Results'!D1661=0,'Input and Summary Results'!D1661=""),FALSE,'Input and Summary Results'!$D1661)</f>
        <v>0.20159531999999999</v>
      </c>
      <c r="D2079">
        <f>IF(OR(B2079=0,'Input and Summary Results'!E1661=0),FALSE,'Input and Summary Results'!$E1661)</f>
        <v>9.1324279999999994E-2</v>
      </c>
      <c r="E2079">
        <f t="shared" si="125"/>
        <v>-0.69551955417972244</v>
      </c>
      <c r="F2079">
        <f t="shared" si="126"/>
        <v>0.19660544461051971</v>
      </c>
      <c r="G2079">
        <f>IF('Input and Summary Results'!$J$4="yes",IF(C2079=FALSE,FALSE,IF('Data Transformation'!E2079&lt;$R$10,E2079,$R$10)),IF(C2079=FALSE,FALSE,IF(C2079&lt;$R$10,C2079,$R$10)))</f>
        <v>0.20159531999999999</v>
      </c>
      <c r="H2079">
        <f>IF('Input and Summary Results'!$J$4="yes",'Data Transformation'!F2079,'Data Transformation'!D2079)</f>
        <v>9.1324279999999994E-2</v>
      </c>
      <c r="I2079">
        <f t="shared" si="127"/>
        <v>110</v>
      </c>
    </row>
    <row r="2080" spans="2:9" x14ac:dyDescent="0.25">
      <c r="B2080">
        <f>IF('Input and Summary Results'!D1662=0,FALSE,'Input and Summary Results'!$B1662)</f>
        <v>110</v>
      </c>
      <c r="C2080">
        <f>IF(OR(B2080=0,'Input and Summary Results'!D1662=0,'Input and Summary Results'!D1662=""),FALSE,'Input and Summary Results'!$D1662)</f>
        <v>0.21955374999999999</v>
      </c>
      <c r="D2080">
        <f>IF(OR(B2080=0,'Input and Summary Results'!E1662=0),FALSE,'Input and Summary Results'!$E1662)</f>
        <v>6.7075510000000005E-2</v>
      </c>
      <c r="E2080">
        <f t="shared" si="125"/>
        <v>-0.65845914070307465</v>
      </c>
      <c r="F2080">
        <f t="shared" si="126"/>
        <v>0.13259063596044249</v>
      </c>
      <c r="G2080">
        <f>IF('Input and Summary Results'!$J$4="yes",IF(C2080=FALSE,FALSE,IF('Data Transformation'!E2080&lt;$R$10,E2080,$R$10)),IF(C2080=FALSE,FALSE,IF(C2080&lt;$R$10,C2080,$R$10)))</f>
        <v>0.21955374999999999</v>
      </c>
      <c r="H2080">
        <f>IF('Input and Summary Results'!$J$4="yes",'Data Transformation'!F2080,'Data Transformation'!D2080)</f>
        <v>6.7075510000000005E-2</v>
      </c>
      <c r="I2080">
        <f t="shared" si="127"/>
        <v>110</v>
      </c>
    </row>
    <row r="2081" spans="2:9" x14ac:dyDescent="0.25">
      <c r="B2081">
        <f>IF('Input and Summary Results'!D1663=0,FALSE,'Input and Summary Results'!$B1663)</f>
        <v>110</v>
      </c>
      <c r="C2081">
        <f>IF(OR(B2081=0,'Input and Summary Results'!D1663=0,'Input and Summary Results'!D1663=""),FALSE,'Input and Summary Results'!$D1663)</f>
        <v>0.22131049</v>
      </c>
      <c r="D2081">
        <f>IF(OR(B2081=0,'Input and Summary Results'!E1663=0),FALSE,'Input and Summary Results'!$E1663)</f>
        <v>8.2796079999999994E-2</v>
      </c>
      <c r="E2081">
        <f t="shared" si="125"/>
        <v>-0.65499800025645916</v>
      </c>
      <c r="F2081">
        <f t="shared" si="126"/>
        <v>0.1623669023551482</v>
      </c>
      <c r="G2081">
        <f>IF('Input and Summary Results'!$J$4="yes",IF(C2081=FALSE,FALSE,IF('Data Transformation'!E2081&lt;$R$10,E2081,$R$10)),IF(C2081=FALSE,FALSE,IF(C2081&lt;$R$10,C2081,$R$10)))</f>
        <v>0.22131049</v>
      </c>
      <c r="H2081">
        <f>IF('Input and Summary Results'!$J$4="yes",'Data Transformation'!F2081,'Data Transformation'!D2081)</f>
        <v>8.2796079999999994E-2</v>
      </c>
      <c r="I2081">
        <f t="shared" si="127"/>
        <v>110</v>
      </c>
    </row>
    <row r="2082" spans="2:9" x14ac:dyDescent="0.25">
      <c r="B2082">
        <f>IF('Input and Summary Results'!D1664=0,FALSE,'Input and Summary Results'!$B1664)</f>
        <v>110</v>
      </c>
      <c r="C2082">
        <f>IF(OR(B2082=0,'Input and Summary Results'!D1664=0,'Input and Summary Results'!D1664=""),FALSE,'Input and Summary Results'!$D1664)</f>
        <v>0.24037022999999999</v>
      </c>
      <c r="D2082">
        <f>IF(OR(B2082=0,'Input and Summary Results'!E1664=0),FALSE,'Input and Summary Results'!$E1664)</f>
        <v>7.2296280000000004E-2</v>
      </c>
      <c r="E2082">
        <f t="shared" si="125"/>
        <v>-0.61911932097596278</v>
      </c>
      <c r="F2082">
        <f t="shared" si="126"/>
        <v>0.13053440735984653</v>
      </c>
      <c r="G2082">
        <f>IF('Input and Summary Results'!$J$4="yes",IF(C2082=FALSE,FALSE,IF('Data Transformation'!E2082&lt;$R$10,E2082,$R$10)),IF(C2082=FALSE,FALSE,IF(C2082&lt;$R$10,C2082,$R$10)))</f>
        <v>0.24037022999999999</v>
      </c>
      <c r="H2082">
        <f>IF('Input and Summary Results'!$J$4="yes",'Data Transformation'!F2082,'Data Transformation'!D2082)</f>
        <v>7.2296280000000004E-2</v>
      </c>
      <c r="I2082">
        <f t="shared" si="127"/>
        <v>110</v>
      </c>
    </row>
    <row r="2083" spans="2:9" x14ac:dyDescent="0.25">
      <c r="B2083">
        <f>IF('Input and Summary Results'!D1665=0,FALSE,'Input and Summary Results'!$B1665)</f>
        <v>111</v>
      </c>
      <c r="C2083">
        <f>IF(OR(B2083=0,'Input and Summary Results'!D1665=0,'Input and Summary Results'!D1665=""),FALSE,'Input and Summary Results'!$D1665)</f>
        <v>2.858664E-2</v>
      </c>
      <c r="D2083">
        <f>IF(OR(B2083=0,'Input and Summary Results'!E1665=0),FALSE,'Input and Summary Results'!$E1665)</f>
        <v>7.9283350000000002E-2</v>
      </c>
      <c r="E2083">
        <f t="shared" si="125"/>
        <v>-1.5438368874966062</v>
      </c>
      <c r="F2083">
        <f t="shared" si="126"/>
        <v>1.2036732508612416</v>
      </c>
      <c r="G2083">
        <f>IF('Input and Summary Results'!$J$4="yes",IF(C2083=FALSE,FALSE,IF('Data Transformation'!E2083&lt;$R$10,E2083,$R$10)),IF(C2083=FALSE,FALSE,IF(C2083&lt;$R$10,C2083,$R$10)))</f>
        <v>2.858664E-2</v>
      </c>
      <c r="H2083">
        <f>IF('Input and Summary Results'!$J$4="yes",'Data Transformation'!F2083,'Data Transformation'!D2083)</f>
        <v>7.9283350000000002E-2</v>
      </c>
      <c r="I2083">
        <f t="shared" si="127"/>
        <v>111</v>
      </c>
    </row>
    <row r="2084" spans="2:9" x14ac:dyDescent="0.25">
      <c r="B2084">
        <f>IF('Input and Summary Results'!D1666=0,FALSE,'Input and Summary Results'!$B1666)</f>
        <v>111</v>
      </c>
      <c r="C2084">
        <f>IF(OR(B2084=0,'Input and Summary Results'!D1666=0,'Input and Summary Results'!D1666=""),FALSE,'Input and Summary Results'!$D1666)</f>
        <v>4.8777969999999997E-2</v>
      </c>
      <c r="D2084">
        <f>IF(OR(B2084=0,'Input and Summary Results'!E1666=0),FALSE,'Input and Summary Results'!$E1666)</f>
        <v>6.9784209999999999E-2</v>
      </c>
      <c r="E2084">
        <f t="shared" si="125"/>
        <v>-1.3117762777439614</v>
      </c>
      <c r="F2084">
        <f t="shared" si="126"/>
        <v>0.62090216423520705</v>
      </c>
      <c r="G2084">
        <f>IF('Input and Summary Results'!$J$4="yes",IF(C2084=FALSE,FALSE,IF('Data Transformation'!E2084&lt;$R$10,E2084,$R$10)),IF(C2084=FALSE,FALSE,IF(C2084&lt;$R$10,C2084,$R$10)))</f>
        <v>4.8777969999999997E-2</v>
      </c>
      <c r="H2084">
        <f>IF('Input and Summary Results'!$J$4="yes",'Data Transformation'!F2084,'Data Transformation'!D2084)</f>
        <v>6.9784209999999999E-2</v>
      </c>
      <c r="I2084">
        <f t="shared" si="127"/>
        <v>111</v>
      </c>
    </row>
    <row r="2085" spans="2:9" x14ac:dyDescent="0.25">
      <c r="B2085">
        <f>IF('Input and Summary Results'!D1667=0,FALSE,'Input and Summary Results'!$B1667)</f>
        <v>111</v>
      </c>
      <c r="C2085">
        <f>IF(OR(B2085=0,'Input and Summary Results'!D1667=0,'Input and Summary Results'!D1667=""),FALSE,'Input and Summary Results'!$D1667)</f>
        <v>5.8024779999999998E-2</v>
      </c>
      <c r="D2085">
        <f>IF(OR(B2085=0,'Input and Summary Results'!E1667=0),FALSE,'Input and Summary Results'!$E1667)</f>
        <v>4.7533810000000003E-2</v>
      </c>
      <c r="E2085">
        <f t="shared" si="125"/>
        <v>-1.2363864974893157</v>
      </c>
      <c r="F2085">
        <f t="shared" si="126"/>
        <v>0.35553212851474836</v>
      </c>
      <c r="G2085">
        <f>IF('Input and Summary Results'!$J$4="yes",IF(C2085=FALSE,FALSE,IF('Data Transformation'!E2085&lt;$R$10,E2085,$R$10)),IF(C2085=FALSE,FALSE,IF(C2085&lt;$R$10,C2085,$R$10)))</f>
        <v>5.8024779999999998E-2</v>
      </c>
      <c r="H2085">
        <f>IF('Input and Summary Results'!$J$4="yes",'Data Transformation'!F2085,'Data Transformation'!D2085)</f>
        <v>4.7533810000000003E-2</v>
      </c>
      <c r="I2085">
        <f t="shared" si="127"/>
        <v>111</v>
      </c>
    </row>
    <row r="2086" spans="2:9" x14ac:dyDescent="0.25">
      <c r="B2086">
        <f>IF('Input and Summary Results'!D1668=0,FALSE,'Input and Summary Results'!$B1668)</f>
        <v>111</v>
      </c>
      <c r="C2086">
        <f>IF(OR(B2086=0,'Input and Summary Results'!D1668=0,'Input and Summary Results'!D1668=""),FALSE,'Input and Summary Results'!$D1668)</f>
        <v>6.4007469999999997E-2</v>
      </c>
      <c r="D2086">
        <f>IF(OR(B2086=0,'Input and Summary Results'!E1668=0),FALSE,'Input and Summary Results'!$E1668)</f>
        <v>7.7613500000000002E-2</v>
      </c>
      <c r="E2086">
        <f t="shared" si="125"/>
        <v>-1.1937693386650778</v>
      </c>
      <c r="F2086">
        <f t="shared" si="126"/>
        <v>0.52625512303485833</v>
      </c>
      <c r="G2086">
        <f>IF('Input and Summary Results'!$J$4="yes",IF(C2086=FALSE,FALSE,IF('Data Transformation'!E2086&lt;$R$10,E2086,$R$10)),IF(C2086=FALSE,FALSE,IF(C2086&lt;$R$10,C2086,$R$10)))</f>
        <v>6.4007469999999997E-2</v>
      </c>
      <c r="H2086">
        <f>IF('Input and Summary Results'!$J$4="yes",'Data Transformation'!F2086,'Data Transformation'!D2086)</f>
        <v>7.7613500000000002E-2</v>
      </c>
      <c r="I2086">
        <f t="shared" si="127"/>
        <v>111</v>
      </c>
    </row>
    <row r="2087" spans="2:9" x14ac:dyDescent="0.25">
      <c r="B2087">
        <f>IF('Input and Summary Results'!D1669=0,FALSE,'Input and Summary Results'!$B1669)</f>
        <v>111</v>
      </c>
      <c r="C2087">
        <f>IF(OR(B2087=0,'Input and Summary Results'!D1669=0,'Input and Summary Results'!D1669=""),FALSE,'Input and Summary Results'!$D1669)</f>
        <v>8.5907159999999996E-2</v>
      </c>
      <c r="D2087">
        <f>IF(OR(B2087=0,'Input and Summary Results'!E1669=0),FALSE,'Input and Summary Results'!$E1669)</f>
        <v>7.6578400000000005E-2</v>
      </c>
      <c r="E2087">
        <f t="shared" si="125"/>
        <v>-1.06597063804416</v>
      </c>
      <c r="F2087">
        <f t="shared" si="126"/>
        <v>0.38687142724774054</v>
      </c>
      <c r="G2087">
        <f>IF('Input and Summary Results'!$J$4="yes",IF(C2087=FALSE,FALSE,IF('Data Transformation'!E2087&lt;$R$10,E2087,$R$10)),IF(C2087=FALSE,FALSE,IF(C2087&lt;$R$10,C2087,$R$10)))</f>
        <v>8.5907159999999996E-2</v>
      </c>
      <c r="H2087">
        <f>IF('Input and Summary Results'!$J$4="yes",'Data Transformation'!F2087,'Data Transformation'!D2087)</f>
        <v>7.6578400000000005E-2</v>
      </c>
      <c r="I2087">
        <f t="shared" si="127"/>
        <v>111</v>
      </c>
    </row>
    <row r="2088" spans="2:9" x14ac:dyDescent="0.25">
      <c r="B2088">
        <f>IF('Input and Summary Results'!D1670=0,FALSE,'Input and Summary Results'!$B1670)</f>
        <v>111</v>
      </c>
      <c r="C2088">
        <f>IF(OR(B2088=0,'Input and Summary Results'!D1670=0,'Input and Summary Results'!D1670=""),FALSE,'Input and Summary Results'!$D1670)</f>
        <v>9.1592279999999998E-2</v>
      </c>
      <c r="D2088">
        <f>IF(OR(B2088=0,'Input and Summary Results'!E1670=0),FALSE,'Input and Summary Results'!$E1670)</f>
        <v>9.2857510000000004E-2</v>
      </c>
      <c r="E2088">
        <f t="shared" si="125"/>
        <v>-1.0381411299859966</v>
      </c>
      <c r="F2088">
        <f t="shared" si="126"/>
        <v>0.43999515395839039</v>
      </c>
      <c r="G2088">
        <f>IF('Input and Summary Results'!$J$4="yes",IF(C2088=FALSE,FALSE,IF('Data Transformation'!E2088&lt;$R$10,E2088,$R$10)),IF(C2088=FALSE,FALSE,IF(C2088&lt;$R$10,C2088,$R$10)))</f>
        <v>9.1592279999999998E-2</v>
      </c>
      <c r="H2088">
        <f>IF('Input and Summary Results'!$J$4="yes",'Data Transformation'!F2088,'Data Transformation'!D2088)</f>
        <v>9.2857510000000004E-2</v>
      </c>
      <c r="I2088">
        <f t="shared" si="127"/>
        <v>111</v>
      </c>
    </row>
    <row r="2089" spans="2:9" x14ac:dyDescent="0.25">
      <c r="B2089">
        <f>IF('Input and Summary Results'!D1671=0,FALSE,'Input and Summary Results'!$B1671)</f>
        <v>111</v>
      </c>
      <c r="C2089">
        <f>IF(OR(B2089=0,'Input and Summary Results'!D1671=0,'Input and Summary Results'!D1671=""),FALSE,'Input and Summary Results'!$D1671)</f>
        <v>0.12424304999999999</v>
      </c>
      <c r="D2089">
        <f>IF(OR(B2089=0,'Input and Summary Results'!E1671=0),FALSE,'Input and Summary Results'!$E1671)</f>
        <v>5.7515440000000001E-2</v>
      </c>
      <c r="E2089">
        <f t="shared" si="125"/>
        <v>-0.90572789580242841</v>
      </c>
      <c r="F2089">
        <f t="shared" si="126"/>
        <v>0.20091023972769503</v>
      </c>
      <c r="G2089">
        <f>IF('Input and Summary Results'!$J$4="yes",IF(C2089=FALSE,FALSE,IF('Data Transformation'!E2089&lt;$R$10,E2089,$R$10)),IF(C2089=FALSE,FALSE,IF(C2089&lt;$R$10,C2089,$R$10)))</f>
        <v>0.12424304999999999</v>
      </c>
      <c r="H2089">
        <f>IF('Input and Summary Results'!$J$4="yes",'Data Transformation'!F2089,'Data Transformation'!D2089)</f>
        <v>5.7515440000000001E-2</v>
      </c>
      <c r="I2089">
        <f t="shared" si="127"/>
        <v>111</v>
      </c>
    </row>
    <row r="2090" spans="2:9" x14ac:dyDescent="0.25">
      <c r="B2090">
        <f>IF('Input and Summary Results'!D1672=0,FALSE,'Input and Summary Results'!$B1672)</f>
        <v>111</v>
      </c>
      <c r="C2090">
        <f>IF(OR(B2090=0,'Input and Summary Results'!D1672=0,'Input and Summary Results'!D1672=""),FALSE,'Input and Summary Results'!$D1672)</f>
        <v>0.12785911</v>
      </c>
      <c r="D2090">
        <f>IF(OR(B2090=0,'Input and Summary Results'!E1672=0),FALSE,'Input and Summary Results'!$E1672)</f>
        <v>9.4078609999999993E-2</v>
      </c>
      <c r="E2090">
        <f t="shared" ref="E2090:E2153" si="128">IF(C2090=FALSE,FALSE,LOG10(C2090))</f>
        <v>-0.89326832292291258</v>
      </c>
      <c r="F2090">
        <f t="shared" ref="F2090:F2153" si="129">IF(D2090=FALSE, FALSE,0.434*D2090/C2090)</f>
        <v>0.31933678202515253</v>
      </c>
      <c r="G2090">
        <f>IF('Input and Summary Results'!$J$4="yes",IF(C2090=FALSE,FALSE,IF('Data Transformation'!E2090&lt;$R$10,E2090,$R$10)),IF(C2090=FALSE,FALSE,IF(C2090&lt;$R$10,C2090,$R$10)))</f>
        <v>0.12785911</v>
      </c>
      <c r="H2090">
        <f>IF('Input and Summary Results'!$J$4="yes",'Data Transformation'!F2090,'Data Transformation'!D2090)</f>
        <v>9.4078609999999993E-2</v>
      </c>
      <c r="I2090">
        <f t="shared" si="127"/>
        <v>111</v>
      </c>
    </row>
    <row r="2091" spans="2:9" x14ac:dyDescent="0.25">
      <c r="B2091">
        <f>IF('Input and Summary Results'!D1673=0,FALSE,'Input and Summary Results'!$B1673)</f>
        <v>111</v>
      </c>
      <c r="C2091">
        <f>IF(OR(B2091=0,'Input and Summary Results'!D1673=0,'Input and Summary Results'!D1673=""),FALSE,'Input and Summary Results'!$D1673)</f>
        <v>0.14703047999999999</v>
      </c>
      <c r="D2091">
        <f>IF(OR(B2091=0,'Input and Summary Results'!E1673=0),FALSE,'Input and Summary Results'!$E1673)</f>
        <v>5.6529200000000002E-2</v>
      </c>
      <c r="E2091">
        <f t="shared" si="128"/>
        <v>-0.83259262495494157</v>
      </c>
      <c r="F2091">
        <f t="shared" si="129"/>
        <v>0.16686113518775156</v>
      </c>
      <c r="G2091">
        <f>IF('Input and Summary Results'!$J$4="yes",IF(C2091=FALSE,FALSE,IF('Data Transformation'!E2091&lt;$R$10,E2091,$R$10)),IF(C2091=FALSE,FALSE,IF(C2091&lt;$R$10,C2091,$R$10)))</f>
        <v>0.14703047999999999</v>
      </c>
      <c r="H2091">
        <f>IF('Input and Summary Results'!$J$4="yes",'Data Transformation'!F2091,'Data Transformation'!D2091)</f>
        <v>5.6529200000000002E-2</v>
      </c>
      <c r="I2091">
        <f t="shared" si="127"/>
        <v>111</v>
      </c>
    </row>
    <row r="2092" spans="2:9" x14ac:dyDescent="0.25">
      <c r="B2092">
        <f>IF('Input and Summary Results'!D1674=0,FALSE,'Input and Summary Results'!$B1674)</f>
        <v>111</v>
      </c>
      <c r="C2092">
        <f>IF(OR(B2092=0,'Input and Summary Results'!D1674=0,'Input and Summary Results'!D1674=""),FALSE,'Input and Summary Results'!$D1674)</f>
        <v>0.14860771</v>
      </c>
      <c r="D2092">
        <f>IF(OR(B2092=0,'Input and Summary Results'!E1674=0),FALSE,'Input and Summary Results'!$E1674)</f>
        <v>6.3603359999999998E-2</v>
      </c>
      <c r="E2092">
        <f t="shared" si="128"/>
        <v>-0.82795865811519054</v>
      </c>
      <c r="F2092">
        <f t="shared" si="129"/>
        <v>0.18574983922435787</v>
      </c>
      <c r="G2092">
        <f>IF('Input and Summary Results'!$J$4="yes",IF(C2092=FALSE,FALSE,IF('Data Transformation'!E2092&lt;$R$10,E2092,$R$10)),IF(C2092=FALSE,FALSE,IF(C2092&lt;$R$10,C2092,$R$10)))</f>
        <v>0.14860771</v>
      </c>
      <c r="H2092">
        <f>IF('Input and Summary Results'!$J$4="yes",'Data Transformation'!F2092,'Data Transformation'!D2092)</f>
        <v>6.3603359999999998E-2</v>
      </c>
      <c r="I2092">
        <f t="shared" si="127"/>
        <v>111</v>
      </c>
    </row>
    <row r="2093" spans="2:9" x14ac:dyDescent="0.25">
      <c r="B2093">
        <f>IF('Input and Summary Results'!D1675=0,FALSE,'Input and Summary Results'!$B1675)</f>
        <v>111</v>
      </c>
      <c r="C2093">
        <f>IF(OR(B2093=0,'Input and Summary Results'!D1675=0,'Input and Summary Results'!D1675=""),FALSE,'Input and Summary Results'!$D1675)</f>
        <v>0.15167650999999999</v>
      </c>
      <c r="D2093">
        <f>IF(OR(B2093=0,'Input and Summary Results'!E1675=0),FALSE,'Input and Summary Results'!$E1675)</f>
        <v>0.10791410999999999</v>
      </c>
      <c r="E2093">
        <f t="shared" si="128"/>
        <v>-0.81908167278804567</v>
      </c>
      <c r="F2093">
        <f t="shared" si="129"/>
        <v>0.30878033612455874</v>
      </c>
      <c r="G2093">
        <f>IF('Input and Summary Results'!$J$4="yes",IF(C2093=FALSE,FALSE,IF('Data Transformation'!E2093&lt;$R$10,E2093,$R$10)),IF(C2093=FALSE,FALSE,IF(C2093&lt;$R$10,C2093,$R$10)))</f>
        <v>0.15167650999999999</v>
      </c>
      <c r="H2093">
        <f>IF('Input and Summary Results'!$J$4="yes",'Data Transformation'!F2093,'Data Transformation'!D2093)</f>
        <v>0.10791410999999999</v>
      </c>
      <c r="I2093">
        <f t="shared" si="127"/>
        <v>111</v>
      </c>
    </row>
    <row r="2094" spans="2:9" x14ac:dyDescent="0.25">
      <c r="B2094">
        <f>IF('Input and Summary Results'!D1676=0,FALSE,'Input and Summary Results'!$B1676)</f>
        <v>111</v>
      </c>
      <c r="C2094">
        <f>IF(OR(B2094=0,'Input and Summary Results'!D1676=0,'Input and Summary Results'!D1676=""),FALSE,'Input and Summary Results'!$D1676)</f>
        <v>0.1604305</v>
      </c>
      <c r="D2094">
        <f>IF(OR(B2094=0,'Input and Summary Results'!E1676=0),FALSE,'Input and Summary Results'!$E1676)</f>
        <v>6.5717789999999998E-2</v>
      </c>
      <c r="E2094">
        <f t="shared" si="128"/>
        <v>-0.79471306296894728</v>
      </c>
      <c r="F2094">
        <f t="shared" si="129"/>
        <v>0.17778116293348209</v>
      </c>
      <c r="G2094">
        <f>IF('Input and Summary Results'!$J$4="yes",IF(C2094=FALSE,FALSE,IF('Data Transformation'!E2094&lt;$R$10,E2094,$R$10)),IF(C2094=FALSE,FALSE,IF(C2094&lt;$R$10,C2094,$R$10)))</f>
        <v>0.1604305</v>
      </c>
      <c r="H2094">
        <f>IF('Input and Summary Results'!$J$4="yes",'Data Transformation'!F2094,'Data Transformation'!D2094)</f>
        <v>6.5717789999999998E-2</v>
      </c>
      <c r="I2094">
        <f t="shared" si="127"/>
        <v>111</v>
      </c>
    </row>
    <row r="2095" spans="2:9" x14ac:dyDescent="0.25">
      <c r="B2095">
        <f>IF('Input and Summary Results'!D1677=0,FALSE,'Input and Summary Results'!$B1677)</f>
        <v>111</v>
      </c>
      <c r="C2095">
        <f>IF(OR(B2095=0,'Input and Summary Results'!D1677=0,'Input and Summary Results'!D1677=""),FALSE,'Input and Summary Results'!$D1677)</f>
        <v>0.17907250999999999</v>
      </c>
      <c r="D2095">
        <f>IF(OR(B2095=0,'Input and Summary Results'!E1677=0),FALSE,'Input and Summary Results'!$E1677)</f>
        <v>4.6436770000000002E-2</v>
      </c>
      <c r="E2095">
        <f t="shared" si="128"/>
        <v>-0.74697107898424098</v>
      </c>
      <c r="F2095">
        <f t="shared" si="129"/>
        <v>0.11254412070283708</v>
      </c>
      <c r="G2095">
        <f>IF('Input and Summary Results'!$J$4="yes",IF(C2095=FALSE,FALSE,IF('Data Transformation'!E2095&lt;$R$10,E2095,$R$10)),IF(C2095=FALSE,FALSE,IF(C2095&lt;$R$10,C2095,$R$10)))</f>
        <v>0.17907250999999999</v>
      </c>
      <c r="H2095">
        <f>IF('Input and Summary Results'!$J$4="yes",'Data Transformation'!F2095,'Data Transformation'!D2095)</f>
        <v>4.6436770000000002E-2</v>
      </c>
      <c r="I2095">
        <f t="shared" si="127"/>
        <v>111</v>
      </c>
    </row>
    <row r="2096" spans="2:9" x14ac:dyDescent="0.25">
      <c r="B2096">
        <f>IF('Input and Summary Results'!D1678=0,FALSE,'Input and Summary Results'!$B1678)</f>
        <v>111</v>
      </c>
      <c r="C2096">
        <f>IF(OR(B2096=0,'Input and Summary Results'!D1678=0,'Input and Summary Results'!D1678=""),FALSE,'Input and Summary Results'!$D1678)</f>
        <v>0.17925631</v>
      </c>
      <c r="D2096">
        <f>IF(OR(B2096=0,'Input and Summary Results'!E1678=0),FALSE,'Input and Summary Results'!$E1678)</f>
        <v>7.6813030000000004E-2</v>
      </c>
      <c r="E2096">
        <f t="shared" si="128"/>
        <v>-0.74652554779434421</v>
      </c>
      <c r="F2096">
        <f t="shared" si="129"/>
        <v>0.18597311871476099</v>
      </c>
      <c r="G2096">
        <f>IF('Input and Summary Results'!$J$4="yes",IF(C2096=FALSE,FALSE,IF('Data Transformation'!E2096&lt;$R$10,E2096,$R$10)),IF(C2096=FALSE,FALSE,IF(C2096&lt;$R$10,C2096,$R$10)))</f>
        <v>0.17925631</v>
      </c>
      <c r="H2096">
        <f>IF('Input and Summary Results'!$J$4="yes",'Data Transformation'!F2096,'Data Transformation'!D2096)</f>
        <v>7.6813030000000004E-2</v>
      </c>
      <c r="I2096">
        <f t="shared" si="127"/>
        <v>111</v>
      </c>
    </row>
    <row r="2097" spans="2:9" x14ac:dyDescent="0.25">
      <c r="B2097">
        <f>IF('Input and Summary Results'!D1679=0,FALSE,'Input and Summary Results'!$B1679)</f>
        <v>111</v>
      </c>
      <c r="C2097">
        <f>IF(OR(B2097=0,'Input and Summary Results'!D1679=0,'Input and Summary Results'!D1679=""),FALSE,'Input and Summary Results'!$D1679)</f>
        <v>0.18513804</v>
      </c>
      <c r="D2097">
        <f>IF(OR(B2097=0,'Input and Summary Results'!E1679=0),FALSE,'Input and Summary Results'!$E1679)</f>
        <v>7.6713100000000006E-2</v>
      </c>
      <c r="E2097">
        <f t="shared" si="128"/>
        <v>-0.7325043383257055</v>
      </c>
      <c r="F2097">
        <f t="shared" si="129"/>
        <v>0.17983060315427343</v>
      </c>
      <c r="G2097">
        <f>IF('Input and Summary Results'!$J$4="yes",IF(C2097=FALSE,FALSE,IF('Data Transformation'!E2097&lt;$R$10,E2097,$R$10)),IF(C2097=FALSE,FALSE,IF(C2097&lt;$R$10,C2097,$R$10)))</f>
        <v>0.18513804</v>
      </c>
      <c r="H2097">
        <f>IF('Input and Summary Results'!$J$4="yes",'Data Transformation'!F2097,'Data Transformation'!D2097)</f>
        <v>7.6713100000000006E-2</v>
      </c>
      <c r="I2097">
        <f t="shared" si="127"/>
        <v>111</v>
      </c>
    </row>
    <row r="2098" spans="2:9" x14ac:dyDescent="0.25">
      <c r="B2098">
        <f>IF('Input and Summary Results'!D1680=0,FALSE,'Input and Summary Results'!$B1680)</f>
        <v>111</v>
      </c>
      <c r="C2098">
        <f>IF(OR(B2098=0,'Input and Summary Results'!D1680=0,'Input and Summary Results'!D1680=""),FALSE,'Input and Summary Results'!$D1680)</f>
        <v>0.19806624</v>
      </c>
      <c r="D2098">
        <f>IF(OR(B2098=0,'Input and Summary Results'!E1680=0),FALSE,'Input and Summary Results'!$E1680)</f>
        <v>5.8293419999999999E-2</v>
      </c>
      <c r="E2098">
        <f t="shared" si="128"/>
        <v>-0.70318954279145773</v>
      </c>
      <c r="F2098">
        <f t="shared" si="129"/>
        <v>0.12773173398959864</v>
      </c>
      <c r="G2098">
        <f>IF('Input and Summary Results'!$J$4="yes",IF(C2098=FALSE,FALSE,IF('Data Transformation'!E2098&lt;$R$10,E2098,$R$10)),IF(C2098=FALSE,FALSE,IF(C2098&lt;$R$10,C2098,$R$10)))</f>
        <v>0.19806624</v>
      </c>
      <c r="H2098">
        <f>IF('Input and Summary Results'!$J$4="yes",'Data Transformation'!F2098,'Data Transformation'!D2098)</f>
        <v>5.8293419999999999E-2</v>
      </c>
      <c r="I2098">
        <f t="shared" si="127"/>
        <v>111</v>
      </c>
    </row>
    <row r="2099" spans="2:9" x14ac:dyDescent="0.25">
      <c r="B2099">
        <f>IF('Input and Summary Results'!D1681=0,FALSE,'Input and Summary Results'!$B1681)</f>
        <v>111</v>
      </c>
      <c r="C2099">
        <f>IF(OR(B2099=0,'Input and Summary Results'!D1681=0,'Input and Summary Results'!D1681=""),FALSE,'Input and Summary Results'!$D1681)</f>
        <v>0.23581427999999999</v>
      </c>
      <c r="D2099">
        <f>IF(OR(B2099=0,'Input and Summary Results'!E1681=0),FALSE,'Input and Summary Results'!$E1681)</f>
        <v>8.8098850000000006E-2</v>
      </c>
      <c r="E2099">
        <f t="shared" si="128"/>
        <v>-0.62742989925186454</v>
      </c>
      <c r="F2099">
        <f t="shared" si="129"/>
        <v>0.16213988779644728</v>
      </c>
      <c r="G2099">
        <f>IF('Input and Summary Results'!$J$4="yes",IF(C2099=FALSE,FALSE,IF('Data Transformation'!E2099&lt;$R$10,E2099,$R$10)),IF(C2099=FALSE,FALSE,IF(C2099&lt;$R$10,C2099,$R$10)))</f>
        <v>0.23581427999999999</v>
      </c>
      <c r="H2099">
        <f>IF('Input and Summary Results'!$J$4="yes",'Data Transformation'!F2099,'Data Transformation'!D2099)</f>
        <v>8.8098850000000006E-2</v>
      </c>
      <c r="I2099">
        <f t="shared" si="127"/>
        <v>111</v>
      </c>
    </row>
    <row r="2100" spans="2:9" x14ac:dyDescent="0.25">
      <c r="B2100">
        <f>IF('Input and Summary Results'!D1682=0,FALSE,'Input and Summary Results'!$B1682)</f>
        <v>111</v>
      </c>
      <c r="C2100">
        <f>IF(OR(B2100=0,'Input and Summary Results'!D1682=0,'Input and Summary Results'!D1682=""),FALSE,'Input and Summary Results'!$D1682)</f>
        <v>0.37550612999999999</v>
      </c>
      <c r="D2100">
        <f>IF(OR(B2100=0,'Input and Summary Results'!E1682=0),FALSE,'Input and Summary Results'!$E1682)</f>
        <v>0.11021470999999999</v>
      </c>
      <c r="E2100">
        <f t="shared" si="128"/>
        <v>-0.42538296890363697</v>
      </c>
      <c r="F2100">
        <f t="shared" si="129"/>
        <v>0.12738323110730576</v>
      </c>
      <c r="G2100">
        <f>IF('Input and Summary Results'!$J$4="yes",IF(C2100=FALSE,FALSE,IF('Data Transformation'!E2100&lt;$R$10,E2100,$R$10)),IF(C2100=FALSE,FALSE,IF(C2100&lt;$R$10,C2100,$R$10)))</f>
        <v>0.37550612999999999</v>
      </c>
      <c r="H2100">
        <f>IF('Input and Summary Results'!$J$4="yes",'Data Transformation'!F2100,'Data Transformation'!D2100)</f>
        <v>0.11021470999999999</v>
      </c>
      <c r="I2100">
        <f t="shared" si="127"/>
        <v>111</v>
      </c>
    </row>
    <row r="2101" spans="2:9" x14ac:dyDescent="0.25">
      <c r="B2101">
        <f>IF('Input and Summary Results'!D1683=0,FALSE,'Input and Summary Results'!$B1683)</f>
        <v>112</v>
      </c>
      <c r="C2101">
        <f>IF(OR(B2101=0,'Input and Summary Results'!D1683=0,'Input and Summary Results'!D1683=""),FALSE,'Input and Summary Results'!$D1683)</f>
        <v>2.0496360000000002E-2</v>
      </c>
      <c r="D2101">
        <f>IF(OR(B2101=0,'Input and Summary Results'!E1683=0),FALSE,'Input and Summary Results'!$E1683)</f>
        <v>8.8778759999999998E-2</v>
      </c>
      <c r="E2101">
        <f t="shared" si="128"/>
        <v>-1.6883232595431614</v>
      </c>
      <c r="F2101">
        <f t="shared" si="129"/>
        <v>1.8798450963976041</v>
      </c>
      <c r="G2101">
        <f>IF('Input and Summary Results'!$J$4="yes",IF(C2101=FALSE,FALSE,IF('Data Transformation'!E2101&lt;$R$10,E2101,$R$10)),IF(C2101=FALSE,FALSE,IF(C2101&lt;$R$10,C2101,$R$10)))</f>
        <v>2.0496360000000002E-2</v>
      </c>
      <c r="H2101">
        <f>IF('Input and Summary Results'!$J$4="yes",'Data Transformation'!F2101,'Data Transformation'!D2101)</f>
        <v>8.8778759999999998E-2</v>
      </c>
      <c r="I2101">
        <f t="shared" si="127"/>
        <v>112</v>
      </c>
    </row>
    <row r="2102" spans="2:9" x14ac:dyDescent="0.25">
      <c r="B2102">
        <f>IF('Input and Summary Results'!D1684=0,FALSE,'Input and Summary Results'!$B1684)</f>
        <v>112</v>
      </c>
      <c r="C2102">
        <f>IF(OR(B2102=0,'Input and Summary Results'!D1684=0,'Input and Summary Results'!D1684=""),FALSE,'Input and Summary Results'!$D1684)</f>
        <v>4.6993750000000001E-2</v>
      </c>
      <c r="D2102">
        <f>IF(OR(B2102=0,'Input and Summary Results'!E1684=0),FALSE,'Input and Summary Results'!$E1684)</f>
        <v>9.4660090000000002E-2</v>
      </c>
      <c r="E2102">
        <f t="shared" si="128"/>
        <v>-1.3279598978302967</v>
      </c>
      <c r="F2102">
        <f t="shared" si="129"/>
        <v>0.8742115506849315</v>
      </c>
      <c r="G2102">
        <f>IF('Input and Summary Results'!$J$4="yes",IF(C2102=FALSE,FALSE,IF('Data Transformation'!E2102&lt;$R$10,E2102,$R$10)),IF(C2102=FALSE,FALSE,IF(C2102&lt;$R$10,C2102,$R$10)))</f>
        <v>4.6993750000000001E-2</v>
      </c>
      <c r="H2102">
        <f>IF('Input and Summary Results'!$J$4="yes",'Data Transformation'!F2102,'Data Transformation'!D2102)</f>
        <v>9.4660090000000002E-2</v>
      </c>
      <c r="I2102">
        <f t="shared" si="127"/>
        <v>112</v>
      </c>
    </row>
    <row r="2103" spans="2:9" x14ac:dyDescent="0.25">
      <c r="B2103">
        <f>IF('Input and Summary Results'!D1685=0,FALSE,'Input and Summary Results'!$B1685)</f>
        <v>112</v>
      </c>
      <c r="C2103">
        <f>IF(OR(B2103=0,'Input and Summary Results'!D1685=0,'Input and Summary Results'!D1685=""),FALSE,'Input and Summary Results'!$D1685)</f>
        <v>6.4917489999999994E-2</v>
      </c>
      <c r="D2103">
        <f>IF(OR(B2103=0,'Input and Summary Results'!E1685=0),FALSE,'Input and Summary Results'!$E1685)</f>
        <v>6.3154210000000002E-2</v>
      </c>
      <c r="E2103">
        <f t="shared" si="128"/>
        <v>-1.1876382802848533</v>
      </c>
      <c r="F2103">
        <f t="shared" si="129"/>
        <v>0.42221175125532429</v>
      </c>
      <c r="G2103">
        <f>IF('Input and Summary Results'!$J$4="yes",IF(C2103=FALSE,FALSE,IF('Data Transformation'!E2103&lt;$R$10,E2103,$R$10)),IF(C2103=FALSE,FALSE,IF(C2103&lt;$R$10,C2103,$R$10)))</f>
        <v>6.4917489999999994E-2</v>
      </c>
      <c r="H2103">
        <f>IF('Input and Summary Results'!$J$4="yes",'Data Transformation'!F2103,'Data Transformation'!D2103)</f>
        <v>6.3154210000000002E-2</v>
      </c>
      <c r="I2103">
        <f t="shared" si="127"/>
        <v>112</v>
      </c>
    </row>
    <row r="2104" spans="2:9" x14ac:dyDescent="0.25">
      <c r="B2104">
        <f>IF('Input and Summary Results'!D1686=0,FALSE,'Input and Summary Results'!$B1686)</f>
        <v>112</v>
      </c>
      <c r="C2104">
        <f>IF(OR(B2104=0,'Input and Summary Results'!D1686=0,'Input and Summary Results'!D1686=""),FALSE,'Input and Summary Results'!$D1686)</f>
        <v>0.10140372</v>
      </c>
      <c r="D2104">
        <f>IF(OR(B2104=0,'Input and Summary Results'!E1686=0),FALSE,'Input and Summary Results'!$E1686)</f>
        <v>9.5894789999999994E-2</v>
      </c>
      <c r="E2104">
        <f t="shared" si="128"/>
        <v>-0.99394611259796306</v>
      </c>
      <c r="F2104">
        <f t="shared" si="129"/>
        <v>0.41042220995442769</v>
      </c>
      <c r="G2104">
        <f>IF('Input and Summary Results'!$J$4="yes",IF(C2104=FALSE,FALSE,IF('Data Transformation'!E2104&lt;$R$10,E2104,$R$10)),IF(C2104=FALSE,FALSE,IF(C2104&lt;$R$10,C2104,$R$10)))</f>
        <v>0.10140372</v>
      </c>
      <c r="H2104">
        <f>IF('Input and Summary Results'!$J$4="yes",'Data Transformation'!F2104,'Data Transformation'!D2104)</f>
        <v>9.5894789999999994E-2</v>
      </c>
      <c r="I2104">
        <f t="shared" si="127"/>
        <v>112</v>
      </c>
    </row>
    <row r="2105" spans="2:9" x14ac:dyDescent="0.25">
      <c r="B2105">
        <f>IF('Input and Summary Results'!D1687=0,FALSE,'Input and Summary Results'!$B1687)</f>
        <v>112</v>
      </c>
      <c r="C2105">
        <f>IF(OR(B2105=0,'Input and Summary Results'!D1687=0,'Input and Summary Results'!D1687=""),FALSE,'Input and Summary Results'!$D1687)</f>
        <v>0.10573339</v>
      </c>
      <c r="D2105">
        <f>IF(OR(B2105=0,'Input and Summary Results'!E1687=0),FALSE,'Input and Summary Results'!$E1687)</f>
        <v>5.2788309999999998E-2</v>
      </c>
      <c r="E2105">
        <f t="shared" si="128"/>
        <v>-0.97578784331860402</v>
      </c>
      <c r="F2105">
        <f t="shared" si="129"/>
        <v>0.21667825594166612</v>
      </c>
      <c r="G2105">
        <f>IF('Input and Summary Results'!$J$4="yes",IF(C2105=FALSE,FALSE,IF('Data Transformation'!E2105&lt;$R$10,E2105,$R$10)),IF(C2105=FALSE,FALSE,IF(C2105&lt;$R$10,C2105,$R$10)))</f>
        <v>0.10573339</v>
      </c>
      <c r="H2105">
        <f>IF('Input and Summary Results'!$J$4="yes",'Data Transformation'!F2105,'Data Transformation'!D2105)</f>
        <v>5.2788309999999998E-2</v>
      </c>
      <c r="I2105">
        <f t="shared" si="127"/>
        <v>112</v>
      </c>
    </row>
    <row r="2106" spans="2:9" x14ac:dyDescent="0.25">
      <c r="B2106">
        <f>IF('Input and Summary Results'!D1688=0,FALSE,'Input and Summary Results'!$B1688)</f>
        <v>112</v>
      </c>
      <c r="C2106">
        <f>IF(OR(B2106=0,'Input and Summary Results'!D1688=0,'Input and Summary Results'!D1688=""),FALSE,'Input and Summary Results'!$D1688)</f>
        <v>0.11501698</v>
      </c>
      <c r="D2106">
        <f>IF(OR(B2106=0,'Input and Summary Results'!E1688=0),FALSE,'Input and Summary Results'!$E1688)</f>
        <v>5.9372269999999998E-2</v>
      </c>
      <c r="E2106">
        <f t="shared" si="128"/>
        <v>-0.9392380398556136</v>
      </c>
      <c r="F2106">
        <f t="shared" si="129"/>
        <v>0.22403270525795407</v>
      </c>
      <c r="G2106">
        <f>IF('Input and Summary Results'!$J$4="yes",IF(C2106=FALSE,FALSE,IF('Data Transformation'!E2106&lt;$R$10,E2106,$R$10)),IF(C2106=FALSE,FALSE,IF(C2106&lt;$R$10,C2106,$R$10)))</f>
        <v>0.11501698</v>
      </c>
      <c r="H2106">
        <f>IF('Input and Summary Results'!$J$4="yes",'Data Transformation'!F2106,'Data Transformation'!D2106)</f>
        <v>5.9372269999999998E-2</v>
      </c>
      <c r="I2106">
        <f t="shared" si="127"/>
        <v>112</v>
      </c>
    </row>
    <row r="2107" spans="2:9" x14ac:dyDescent="0.25">
      <c r="B2107">
        <f>IF('Input and Summary Results'!D1689=0,FALSE,'Input and Summary Results'!$B1689)</f>
        <v>112</v>
      </c>
      <c r="C2107">
        <f>IF(OR(B2107=0,'Input and Summary Results'!D1689=0,'Input and Summary Results'!D1689=""),FALSE,'Input and Summary Results'!$D1689)</f>
        <v>0.15887483999999999</v>
      </c>
      <c r="D2107">
        <f>IF(OR(B2107=0,'Input and Summary Results'!E1689=0),FALSE,'Input and Summary Results'!$E1689)</f>
        <v>7.9514000000000001E-2</v>
      </c>
      <c r="E2107">
        <f t="shared" si="128"/>
        <v>-0.79894487380789359</v>
      </c>
      <c r="F2107">
        <f t="shared" si="129"/>
        <v>0.21720919435701713</v>
      </c>
      <c r="G2107">
        <f>IF('Input and Summary Results'!$J$4="yes",IF(C2107=FALSE,FALSE,IF('Data Transformation'!E2107&lt;$R$10,E2107,$R$10)),IF(C2107=FALSE,FALSE,IF(C2107&lt;$R$10,C2107,$R$10)))</f>
        <v>0.15887483999999999</v>
      </c>
      <c r="H2107">
        <f>IF('Input and Summary Results'!$J$4="yes",'Data Transformation'!F2107,'Data Transformation'!D2107)</f>
        <v>7.9514000000000001E-2</v>
      </c>
      <c r="I2107">
        <f t="shared" si="127"/>
        <v>112</v>
      </c>
    </row>
    <row r="2108" spans="2:9" x14ac:dyDescent="0.25">
      <c r="B2108">
        <f>IF('Input and Summary Results'!D1690=0,FALSE,'Input and Summary Results'!$B1690)</f>
        <v>112</v>
      </c>
      <c r="C2108">
        <f>IF(OR(B2108=0,'Input and Summary Results'!D1690=0,'Input and Summary Results'!D1690=""),FALSE,'Input and Summary Results'!$D1690)</f>
        <v>0.18879661</v>
      </c>
      <c r="D2108">
        <f>IF(OR(B2108=0,'Input and Summary Results'!E1690=0),FALSE,'Input and Summary Results'!$E1690)</f>
        <v>8.6782899999999996E-2</v>
      </c>
      <c r="E2108">
        <f t="shared" si="128"/>
        <v>-0.72400580808620929</v>
      </c>
      <c r="F2108">
        <f t="shared" si="129"/>
        <v>0.19949393476927363</v>
      </c>
      <c r="G2108">
        <f>IF('Input and Summary Results'!$J$4="yes",IF(C2108=FALSE,FALSE,IF('Data Transformation'!E2108&lt;$R$10,E2108,$R$10)),IF(C2108=FALSE,FALSE,IF(C2108&lt;$R$10,C2108,$R$10)))</f>
        <v>0.18879661</v>
      </c>
      <c r="H2108">
        <f>IF('Input and Summary Results'!$J$4="yes",'Data Transformation'!F2108,'Data Transformation'!D2108)</f>
        <v>8.6782899999999996E-2</v>
      </c>
      <c r="I2108">
        <f t="shared" si="127"/>
        <v>112</v>
      </c>
    </row>
    <row r="2109" spans="2:9" x14ac:dyDescent="0.25">
      <c r="B2109">
        <f>IF('Input and Summary Results'!D1691=0,FALSE,'Input and Summary Results'!$B1691)</f>
        <v>112</v>
      </c>
      <c r="C2109">
        <f>IF(OR(B2109=0,'Input and Summary Results'!D1691=0,'Input and Summary Results'!D1691=""),FALSE,'Input and Summary Results'!$D1691)</f>
        <v>0.21811294000000001</v>
      </c>
      <c r="D2109">
        <f>IF(OR(B2109=0,'Input and Summary Results'!E1691=0),FALSE,'Input and Summary Results'!$E1691)</f>
        <v>5.1234719999999997E-2</v>
      </c>
      <c r="E2109">
        <f t="shared" si="128"/>
        <v>-0.66131856824115165</v>
      </c>
      <c r="F2109">
        <f t="shared" si="129"/>
        <v>0.10194658088603088</v>
      </c>
      <c r="G2109">
        <f>IF('Input and Summary Results'!$J$4="yes",IF(C2109=FALSE,FALSE,IF('Data Transformation'!E2109&lt;$R$10,E2109,$R$10)),IF(C2109=FALSE,FALSE,IF(C2109&lt;$R$10,C2109,$R$10)))</f>
        <v>0.21811294000000001</v>
      </c>
      <c r="H2109">
        <f>IF('Input and Summary Results'!$J$4="yes",'Data Transformation'!F2109,'Data Transformation'!D2109)</f>
        <v>5.1234719999999997E-2</v>
      </c>
      <c r="I2109">
        <f t="shared" si="127"/>
        <v>112</v>
      </c>
    </row>
    <row r="2110" spans="2:9" x14ac:dyDescent="0.25">
      <c r="B2110">
        <f>IF('Input and Summary Results'!D1692=0,FALSE,'Input and Summary Results'!$B1692)</f>
        <v>112</v>
      </c>
      <c r="C2110">
        <f>IF(OR(B2110=0,'Input and Summary Results'!D1692=0,'Input and Summary Results'!D1692=""),FALSE,'Input and Summary Results'!$D1692)</f>
        <v>0.25437775000000001</v>
      </c>
      <c r="D2110">
        <f>IF(OR(B2110=0,'Input and Summary Results'!E1692=0),FALSE,'Input and Summary Results'!$E1692)</f>
        <v>8.0364710000000006E-2</v>
      </c>
      <c r="E2110">
        <f t="shared" si="128"/>
        <v>-0.5945208783806033</v>
      </c>
      <c r="F2110">
        <f t="shared" si="129"/>
        <v>0.13711216543113539</v>
      </c>
      <c r="G2110">
        <f>IF('Input and Summary Results'!$J$4="yes",IF(C2110=FALSE,FALSE,IF('Data Transformation'!E2110&lt;$R$10,E2110,$R$10)),IF(C2110=FALSE,FALSE,IF(C2110&lt;$R$10,C2110,$R$10)))</f>
        <v>0.25437775000000001</v>
      </c>
      <c r="H2110">
        <f>IF('Input and Summary Results'!$J$4="yes",'Data Transformation'!F2110,'Data Transformation'!D2110)</f>
        <v>8.0364710000000006E-2</v>
      </c>
      <c r="I2110">
        <f t="shared" si="127"/>
        <v>112</v>
      </c>
    </row>
    <row r="2111" spans="2:9" x14ac:dyDescent="0.25">
      <c r="B2111">
        <f>IF('Input and Summary Results'!D1693=0,FALSE,'Input and Summary Results'!$B1693)</f>
        <v>112</v>
      </c>
      <c r="C2111">
        <f>IF(OR(B2111=0,'Input and Summary Results'!D1693=0,'Input and Summary Results'!D1693=""),FALSE,'Input and Summary Results'!$D1693)</f>
        <v>0.25616703000000002</v>
      </c>
      <c r="D2111">
        <f>IF(OR(B2111=0,'Input and Summary Results'!E1693=0),FALSE,'Input and Summary Results'!$E1693)</f>
        <v>8.6122770000000001E-2</v>
      </c>
      <c r="E2111">
        <f t="shared" si="128"/>
        <v>-0.59147676690387296</v>
      </c>
      <c r="F2111">
        <f t="shared" si="129"/>
        <v>0.14590980806546414</v>
      </c>
      <c r="G2111">
        <f>IF('Input and Summary Results'!$J$4="yes",IF(C2111=FALSE,FALSE,IF('Data Transformation'!E2111&lt;$R$10,E2111,$R$10)),IF(C2111=FALSE,FALSE,IF(C2111&lt;$R$10,C2111,$R$10)))</f>
        <v>0.25616703000000002</v>
      </c>
      <c r="H2111">
        <f>IF('Input and Summary Results'!$J$4="yes",'Data Transformation'!F2111,'Data Transformation'!D2111)</f>
        <v>8.6122770000000001E-2</v>
      </c>
      <c r="I2111">
        <f t="shared" si="127"/>
        <v>112</v>
      </c>
    </row>
    <row r="2112" spans="2:9" x14ac:dyDescent="0.25">
      <c r="B2112">
        <f>IF('Input and Summary Results'!D1694=0,FALSE,'Input and Summary Results'!$B1694)</f>
        <v>112</v>
      </c>
      <c r="C2112">
        <f>IF(OR(B2112=0,'Input and Summary Results'!D1694=0,'Input and Summary Results'!D1694=""),FALSE,'Input and Summary Results'!$D1694)</f>
        <v>0.41938205000000001</v>
      </c>
      <c r="D2112">
        <f>IF(OR(B2112=0,'Input and Summary Results'!E1694=0),FALSE,'Input and Summary Results'!$E1694)</f>
        <v>5.1775880000000003E-2</v>
      </c>
      <c r="E2112">
        <f t="shared" si="128"/>
        <v>-0.37739016174091217</v>
      </c>
      <c r="F2112">
        <f t="shared" si="129"/>
        <v>5.3580576278836924E-2</v>
      </c>
      <c r="G2112">
        <f>IF('Input and Summary Results'!$J$4="yes",IF(C2112=FALSE,FALSE,IF('Data Transformation'!E2112&lt;$R$10,E2112,$R$10)),IF(C2112=FALSE,FALSE,IF(C2112&lt;$R$10,C2112,$R$10)))</f>
        <v>0.41938205000000001</v>
      </c>
      <c r="H2112">
        <f>IF('Input and Summary Results'!$J$4="yes",'Data Transformation'!F2112,'Data Transformation'!D2112)</f>
        <v>5.1775880000000003E-2</v>
      </c>
      <c r="I2112">
        <f t="shared" si="127"/>
        <v>112</v>
      </c>
    </row>
    <row r="2113" spans="2:9" x14ac:dyDescent="0.25">
      <c r="B2113">
        <f>IF('Input and Summary Results'!D1695=0,FALSE,'Input and Summary Results'!$B1695)</f>
        <v>112</v>
      </c>
      <c r="C2113">
        <f>IF(OR(B2113=0,'Input and Summary Results'!D1695=0,'Input and Summary Results'!D1695=""),FALSE,'Input and Summary Results'!$D1695)</f>
        <v>0.45101268999999999</v>
      </c>
      <c r="D2113">
        <f>IF(OR(B2113=0,'Input and Summary Results'!E1695=0),FALSE,'Input and Summary Results'!$E1695)</f>
        <v>6.8288370000000001E-2</v>
      </c>
      <c r="E2113">
        <f t="shared" si="128"/>
        <v>-0.34581123834500793</v>
      </c>
      <c r="F2113">
        <f t="shared" si="129"/>
        <v>6.5712458290253434E-2</v>
      </c>
      <c r="G2113">
        <f>IF('Input and Summary Results'!$J$4="yes",IF(C2113=FALSE,FALSE,IF('Data Transformation'!E2113&lt;$R$10,E2113,$R$10)),IF(C2113=FALSE,FALSE,IF(C2113&lt;$R$10,C2113,$R$10)))</f>
        <v>0.45101268999999999</v>
      </c>
      <c r="H2113">
        <f>IF('Input and Summary Results'!$J$4="yes",'Data Transformation'!F2113,'Data Transformation'!D2113)</f>
        <v>6.8288370000000001E-2</v>
      </c>
      <c r="I2113">
        <f t="shared" si="127"/>
        <v>112</v>
      </c>
    </row>
    <row r="2114" spans="2:9" x14ac:dyDescent="0.25">
      <c r="B2114">
        <f>IF('Input and Summary Results'!D1696=0,FALSE,'Input and Summary Results'!$B1696)</f>
        <v>112</v>
      </c>
      <c r="C2114">
        <f>IF(OR(B2114=0,'Input and Summary Results'!D1696=0,'Input and Summary Results'!D1696=""),FALSE,'Input and Summary Results'!$D1696)</f>
        <v>0.60963836000000005</v>
      </c>
      <c r="D2114">
        <f>IF(OR(B2114=0,'Input and Summary Results'!E1696=0),FALSE,'Input and Summary Results'!$E1696)</f>
        <v>8.8927140000000002E-2</v>
      </c>
      <c r="E2114">
        <f t="shared" si="128"/>
        <v>-0.21492771389256257</v>
      </c>
      <c r="F2114">
        <f t="shared" si="129"/>
        <v>6.3307005090690149E-2</v>
      </c>
      <c r="G2114">
        <f>IF('Input and Summary Results'!$J$4="yes",IF(C2114=FALSE,FALSE,IF('Data Transformation'!E2114&lt;$R$10,E2114,$R$10)),IF(C2114=FALSE,FALSE,IF(C2114&lt;$R$10,C2114,$R$10)))</f>
        <v>0.60963836000000005</v>
      </c>
      <c r="H2114">
        <f>IF('Input and Summary Results'!$J$4="yes",'Data Transformation'!F2114,'Data Transformation'!D2114)</f>
        <v>8.8927140000000002E-2</v>
      </c>
      <c r="I2114">
        <f t="shared" si="127"/>
        <v>112</v>
      </c>
    </row>
    <row r="2115" spans="2:9" x14ac:dyDescent="0.25">
      <c r="B2115">
        <f>IF('Input and Summary Results'!D1697=0,FALSE,'Input and Summary Results'!$B1697)</f>
        <v>112</v>
      </c>
      <c r="C2115">
        <f>IF(OR(B2115=0,'Input and Summary Results'!D1697=0,'Input and Summary Results'!D1697=""),FALSE,'Input and Summary Results'!$D1697)</f>
        <v>0.62431866999999996</v>
      </c>
      <c r="D2115">
        <f>IF(OR(B2115=0,'Input and Summary Results'!E1697=0),FALSE,'Input and Summary Results'!$E1697)</f>
        <v>8.3741209999999996E-2</v>
      </c>
      <c r="E2115">
        <f t="shared" si="128"/>
        <v>-0.2045936774718205</v>
      </c>
      <c r="F2115">
        <f t="shared" si="129"/>
        <v>5.8213356233604227E-2</v>
      </c>
      <c r="G2115">
        <f>IF('Input and Summary Results'!$J$4="yes",IF(C2115=FALSE,FALSE,IF('Data Transformation'!E2115&lt;$R$10,E2115,$R$10)),IF(C2115=FALSE,FALSE,IF(C2115&lt;$R$10,C2115,$R$10)))</f>
        <v>0.62431866999999996</v>
      </c>
      <c r="H2115">
        <f>IF('Input and Summary Results'!$J$4="yes",'Data Transformation'!F2115,'Data Transformation'!D2115)</f>
        <v>8.3741209999999996E-2</v>
      </c>
      <c r="I2115">
        <f t="shared" si="127"/>
        <v>112</v>
      </c>
    </row>
    <row r="2116" spans="2:9" x14ac:dyDescent="0.25">
      <c r="B2116">
        <f>IF('Input and Summary Results'!D1698=0,FALSE,'Input and Summary Results'!$B1698)</f>
        <v>113</v>
      </c>
      <c r="C2116">
        <f>IF(OR(B2116=0,'Input and Summary Results'!D1698=0,'Input and Summary Results'!D1698=""),FALSE,'Input and Summary Results'!$D1698)</f>
        <v>9.6431240000000001E-2</v>
      </c>
      <c r="D2116">
        <f>IF(OR(B2116=0,'Input and Summary Results'!E1698=0),FALSE,'Input and Summary Results'!$E1698)</f>
        <v>7.780774E-2</v>
      </c>
      <c r="E2116">
        <f t="shared" si="128"/>
        <v>-1.0157822486518699</v>
      </c>
      <c r="F2116">
        <f t="shared" si="129"/>
        <v>0.35018277437892537</v>
      </c>
      <c r="G2116">
        <f>IF('Input and Summary Results'!$J$4="yes",IF(C2116=FALSE,FALSE,IF('Data Transformation'!E2116&lt;$R$10,E2116,$R$10)),IF(C2116=FALSE,FALSE,IF(C2116&lt;$R$10,C2116,$R$10)))</f>
        <v>9.6431240000000001E-2</v>
      </c>
      <c r="H2116">
        <f>IF('Input and Summary Results'!$J$4="yes",'Data Transformation'!F2116,'Data Transformation'!D2116)</f>
        <v>7.780774E-2</v>
      </c>
      <c r="I2116">
        <f t="shared" si="127"/>
        <v>113</v>
      </c>
    </row>
    <row r="2117" spans="2:9" x14ac:dyDescent="0.25">
      <c r="B2117">
        <f>IF('Input and Summary Results'!D1699=0,FALSE,'Input and Summary Results'!$B1699)</f>
        <v>113</v>
      </c>
      <c r="C2117">
        <f>IF(OR(B2117=0,'Input and Summary Results'!D1699=0,'Input and Summary Results'!D1699=""),FALSE,'Input and Summary Results'!$D1699)</f>
        <v>9.7122490000000006E-2</v>
      </c>
      <c r="D2117">
        <f>IF(OR(B2117=0,'Input and Summary Results'!E1699=0),FALSE,'Input and Summary Results'!$E1699)</f>
        <v>5.1244379999999999E-2</v>
      </c>
      <c r="E2117">
        <f t="shared" si="128"/>
        <v>-1.0126801918022033</v>
      </c>
      <c r="F2117">
        <f t="shared" si="129"/>
        <v>0.22898981399673748</v>
      </c>
      <c r="G2117">
        <f>IF('Input and Summary Results'!$J$4="yes",IF(C2117=FALSE,FALSE,IF('Data Transformation'!E2117&lt;$R$10,E2117,$R$10)),IF(C2117=FALSE,FALSE,IF(C2117&lt;$R$10,C2117,$R$10)))</f>
        <v>9.7122490000000006E-2</v>
      </c>
      <c r="H2117">
        <f>IF('Input and Summary Results'!$J$4="yes",'Data Transformation'!F2117,'Data Transformation'!D2117)</f>
        <v>5.1244379999999999E-2</v>
      </c>
      <c r="I2117">
        <f t="shared" ref="I2117:I2180" si="130">IF(G2117=FALSE,"",B2117)</f>
        <v>113</v>
      </c>
    </row>
    <row r="2118" spans="2:9" x14ac:dyDescent="0.25">
      <c r="B2118">
        <f>IF('Input and Summary Results'!D1700=0,FALSE,'Input and Summary Results'!$B1700)</f>
        <v>113</v>
      </c>
      <c r="C2118">
        <f>IF(OR(B2118=0,'Input and Summary Results'!D1700=0,'Input and Summary Results'!D1700=""),FALSE,'Input and Summary Results'!$D1700)</f>
        <v>0.10223160000000001</v>
      </c>
      <c r="D2118">
        <f>IF(OR(B2118=0,'Input and Summary Results'!E1700=0),FALSE,'Input and Summary Results'!$E1700)</f>
        <v>5.4385269999999999E-2</v>
      </c>
      <c r="E2118">
        <f t="shared" si="128"/>
        <v>-0.9904148421230613</v>
      </c>
      <c r="F2118">
        <f t="shared" si="129"/>
        <v>0.23087975909601333</v>
      </c>
      <c r="G2118">
        <f>IF('Input and Summary Results'!$J$4="yes",IF(C2118=FALSE,FALSE,IF('Data Transformation'!E2118&lt;$R$10,E2118,$R$10)),IF(C2118=FALSE,FALSE,IF(C2118&lt;$R$10,C2118,$R$10)))</f>
        <v>0.10223160000000001</v>
      </c>
      <c r="H2118">
        <f>IF('Input and Summary Results'!$J$4="yes",'Data Transformation'!F2118,'Data Transformation'!D2118)</f>
        <v>5.4385269999999999E-2</v>
      </c>
      <c r="I2118">
        <f t="shared" si="130"/>
        <v>113</v>
      </c>
    </row>
    <row r="2119" spans="2:9" x14ac:dyDescent="0.25">
      <c r="B2119">
        <f>IF('Input and Summary Results'!D1701=0,FALSE,'Input and Summary Results'!$B1701)</f>
        <v>113</v>
      </c>
      <c r="C2119">
        <f>IF(OR(B2119=0,'Input and Summary Results'!D1701=0,'Input and Summary Results'!D1701=""),FALSE,'Input and Summary Results'!$D1701)</f>
        <v>0.12477431</v>
      </c>
      <c r="D2119">
        <f>IF(OR(B2119=0,'Input and Summary Results'!E1701=0),FALSE,'Input and Summary Results'!$E1701)</f>
        <v>7.4223300000000006E-2</v>
      </c>
      <c r="E2119">
        <f t="shared" si="128"/>
        <v>-0.90387482309695188</v>
      </c>
      <c r="F2119">
        <f t="shared" si="129"/>
        <v>0.25816942766503775</v>
      </c>
      <c r="G2119">
        <f>IF('Input and Summary Results'!$J$4="yes",IF(C2119=FALSE,FALSE,IF('Data Transformation'!E2119&lt;$R$10,E2119,$R$10)),IF(C2119=FALSE,FALSE,IF(C2119&lt;$R$10,C2119,$R$10)))</f>
        <v>0.12477431</v>
      </c>
      <c r="H2119">
        <f>IF('Input and Summary Results'!$J$4="yes",'Data Transformation'!F2119,'Data Transformation'!D2119)</f>
        <v>7.4223300000000006E-2</v>
      </c>
      <c r="I2119">
        <f t="shared" si="130"/>
        <v>113</v>
      </c>
    </row>
    <row r="2120" spans="2:9" x14ac:dyDescent="0.25">
      <c r="B2120">
        <f>IF('Input and Summary Results'!D1702=0,FALSE,'Input and Summary Results'!$B1702)</f>
        <v>113</v>
      </c>
      <c r="C2120">
        <f>IF(OR(B2120=0,'Input and Summary Results'!D1702=0,'Input and Summary Results'!D1702=""),FALSE,'Input and Summary Results'!$D1702)</f>
        <v>0.12551594999999999</v>
      </c>
      <c r="D2120">
        <f>IF(OR(B2120=0,'Input and Summary Results'!E1702=0),FALSE,'Input and Summary Results'!$E1702)</f>
        <v>9.3348940000000005E-2</v>
      </c>
      <c r="E2120">
        <f t="shared" si="128"/>
        <v>-0.90130108249495933</v>
      </c>
      <c r="F2120">
        <f t="shared" si="129"/>
        <v>0.32277523262979729</v>
      </c>
      <c r="G2120">
        <f>IF('Input and Summary Results'!$J$4="yes",IF(C2120=FALSE,FALSE,IF('Data Transformation'!E2120&lt;$R$10,E2120,$R$10)),IF(C2120=FALSE,FALSE,IF(C2120&lt;$R$10,C2120,$R$10)))</f>
        <v>0.12551594999999999</v>
      </c>
      <c r="H2120">
        <f>IF('Input and Summary Results'!$J$4="yes",'Data Transformation'!F2120,'Data Transformation'!D2120)</f>
        <v>9.3348940000000005E-2</v>
      </c>
      <c r="I2120">
        <f t="shared" si="130"/>
        <v>113</v>
      </c>
    </row>
    <row r="2121" spans="2:9" x14ac:dyDescent="0.25">
      <c r="B2121">
        <f>IF('Input and Summary Results'!D1703=0,FALSE,'Input and Summary Results'!$B1703)</f>
        <v>113</v>
      </c>
      <c r="C2121">
        <f>IF(OR(B2121=0,'Input and Summary Results'!D1703=0,'Input and Summary Results'!D1703=""),FALSE,'Input and Summary Results'!$D1703)</f>
        <v>0.13549786999999999</v>
      </c>
      <c r="D2121">
        <f>IF(OR(B2121=0,'Input and Summary Results'!E1703=0),FALSE,'Input and Summary Results'!$E1703)</f>
        <v>8.5681140000000003E-2</v>
      </c>
      <c r="E2121">
        <f t="shared" si="128"/>
        <v>-0.86806753176018214</v>
      </c>
      <c r="F2121">
        <f t="shared" si="129"/>
        <v>0.2744368952810845</v>
      </c>
      <c r="G2121">
        <f>IF('Input and Summary Results'!$J$4="yes",IF(C2121=FALSE,FALSE,IF('Data Transformation'!E2121&lt;$R$10,E2121,$R$10)),IF(C2121=FALSE,FALSE,IF(C2121&lt;$R$10,C2121,$R$10)))</f>
        <v>0.13549786999999999</v>
      </c>
      <c r="H2121">
        <f>IF('Input and Summary Results'!$J$4="yes",'Data Transformation'!F2121,'Data Transformation'!D2121)</f>
        <v>8.5681140000000003E-2</v>
      </c>
      <c r="I2121">
        <f t="shared" si="130"/>
        <v>113</v>
      </c>
    </row>
    <row r="2122" spans="2:9" x14ac:dyDescent="0.25">
      <c r="B2122">
        <f>IF('Input and Summary Results'!D1704=0,FALSE,'Input and Summary Results'!$B1704)</f>
        <v>113</v>
      </c>
      <c r="C2122">
        <f>IF(OR(B2122=0,'Input and Summary Results'!D1704=0,'Input and Summary Results'!D1704=""),FALSE,'Input and Summary Results'!$D1704)</f>
        <v>0.15375369</v>
      </c>
      <c r="D2122">
        <f>IF(OR(B2122=0,'Input and Summary Results'!E1704=0),FALSE,'Input and Summary Results'!$E1704)</f>
        <v>6.5202969999999999E-2</v>
      </c>
      <c r="E2122">
        <f t="shared" si="128"/>
        <v>-0.81317445261005483</v>
      </c>
      <c r="F2122">
        <f t="shared" si="129"/>
        <v>0.18404819409537423</v>
      </c>
      <c r="G2122">
        <f>IF('Input and Summary Results'!$J$4="yes",IF(C2122=FALSE,FALSE,IF('Data Transformation'!E2122&lt;$R$10,E2122,$R$10)),IF(C2122=FALSE,FALSE,IF(C2122&lt;$R$10,C2122,$R$10)))</f>
        <v>0.15375369</v>
      </c>
      <c r="H2122">
        <f>IF('Input and Summary Results'!$J$4="yes",'Data Transformation'!F2122,'Data Transformation'!D2122)</f>
        <v>6.5202969999999999E-2</v>
      </c>
      <c r="I2122">
        <f t="shared" si="130"/>
        <v>113</v>
      </c>
    </row>
    <row r="2123" spans="2:9" x14ac:dyDescent="0.25">
      <c r="B2123">
        <f>IF('Input and Summary Results'!D1705=0,FALSE,'Input and Summary Results'!$B1705)</f>
        <v>113</v>
      </c>
      <c r="C2123">
        <f>IF(OR(B2123=0,'Input and Summary Results'!D1705=0,'Input and Summary Results'!D1705=""),FALSE,'Input and Summary Results'!$D1705)</f>
        <v>0.15398122</v>
      </c>
      <c r="D2123">
        <f>IF(OR(B2123=0,'Input and Summary Results'!E1705=0),FALSE,'Input and Summary Results'!$E1705)</f>
        <v>7.8904920000000003E-2</v>
      </c>
      <c r="E2123">
        <f t="shared" si="128"/>
        <v>-0.81253224375910704</v>
      </c>
      <c r="F2123">
        <f t="shared" si="129"/>
        <v>0.22239553161093281</v>
      </c>
      <c r="G2123">
        <f>IF('Input and Summary Results'!$J$4="yes",IF(C2123=FALSE,FALSE,IF('Data Transformation'!E2123&lt;$R$10,E2123,$R$10)),IF(C2123=FALSE,FALSE,IF(C2123&lt;$R$10,C2123,$R$10)))</f>
        <v>0.15398122</v>
      </c>
      <c r="H2123">
        <f>IF('Input and Summary Results'!$J$4="yes",'Data Transformation'!F2123,'Data Transformation'!D2123)</f>
        <v>7.8904920000000003E-2</v>
      </c>
      <c r="I2123">
        <f t="shared" si="130"/>
        <v>113</v>
      </c>
    </row>
    <row r="2124" spans="2:9" x14ac:dyDescent="0.25">
      <c r="B2124">
        <f>IF('Input and Summary Results'!D1706=0,FALSE,'Input and Summary Results'!$B1706)</f>
        <v>113</v>
      </c>
      <c r="C2124">
        <f>IF(OR(B2124=0,'Input and Summary Results'!D1706=0,'Input and Summary Results'!D1706=""),FALSE,'Input and Summary Results'!$D1706)</f>
        <v>0.17139233000000001</v>
      </c>
      <c r="D2124">
        <f>IF(OR(B2124=0,'Input and Summary Results'!E1706=0),FALSE,'Input and Summary Results'!$E1706)</f>
        <v>7.6399729999999999E-2</v>
      </c>
      <c r="E2124">
        <f t="shared" si="128"/>
        <v>-0.76600861714566171</v>
      </c>
      <c r="F2124">
        <f t="shared" si="129"/>
        <v>0.19345954874410073</v>
      </c>
      <c r="G2124">
        <f>IF('Input and Summary Results'!$J$4="yes",IF(C2124=FALSE,FALSE,IF('Data Transformation'!E2124&lt;$R$10,E2124,$R$10)),IF(C2124=FALSE,FALSE,IF(C2124&lt;$R$10,C2124,$R$10)))</f>
        <v>0.17139233000000001</v>
      </c>
      <c r="H2124">
        <f>IF('Input and Summary Results'!$J$4="yes",'Data Transformation'!F2124,'Data Transformation'!D2124)</f>
        <v>7.6399729999999999E-2</v>
      </c>
      <c r="I2124">
        <f t="shared" si="130"/>
        <v>113</v>
      </c>
    </row>
    <row r="2125" spans="2:9" x14ac:dyDescent="0.25">
      <c r="B2125">
        <f>IF('Input and Summary Results'!D1707=0,FALSE,'Input and Summary Results'!$B1707)</f>
        <v>113</v>
      </c>
      <c r="C2125">
        <f>IF(OR(B2125=0,'Input and Summary Results'!D1707=0,'Input and Summary Results'!D1707=""),FALSE,'Input and Summary Results'!$D1707)</f>
        <v>0.17754597999999999</v>
      </c>
      <c r="D2125">
        <f>IF(OR(B2125=0,'Input and Summary Results'!E1707=0),FALSE,'Input and Summary Results'!$E1707)</f>
        <v>0.12042218</v>
      </c>
      <c r="E2125">
        <f t="shared" si="128"/>
        <v>-0.75068915655629442</v>
      </c>
      <c r="F2125">
        <f t="shared" si="129"/>
        <v>0.29436445770273145</v>
      </c>
      <c r="G2125">
        <f>IF('Input and Summary Results'!$J$4="yes",IF(C2125=FALSE,FALSE,IF('Data Transformation'!E2125&lt;$R$10,E2125,$R$10)),IF(C2125=FALSE,FALSE,IF(C2125&lt;$R$10,C2125,$R$10)))</f>
        <v>0.17754597999999999</v>
      </c>
      <c r="H2125">
        <f>IF('Input and Summary Results'!$J$4="yes",'Data Transformation'!F2125,'Data Transformation'!D2125)</f>
        <v>0.12042218</v>
      </c>
      <c r="I2125">
        <f t="shared" si="130"/>
        <v>113</v>
      </c>
    </row>
    <row r="2126" spans="2:9" x14ac:dyDescent="0.25">
      <c r="B2126">
        <f>IF('Input and Summary Results'!D1708=0,FALSE,'Input and Summary Results'!$B1708)</f>
        <v>113</v>
      </c>
      <c r="C2126">
        <f>IF(OR(B2126=0,'Input and Summary Results'!D1708=0,'Input and Summary Results'!D1708=""),FALSE,'Input and Summary Results'!$D1708)</f>
        <v>0.19395712000000001</v>
      </c>
      <c r="D2126">
        <f>IF(OR(B2126=0,'Input and Summary Results'!E1708=0),FALSE,'Input and Summary Results'!$E1708)</f>
        <v>7.2249740000000007E-2</v>
      </c>
      <c r="E2126">
        <f t="shared" si="128"/>
        <v>-0.71229427319228311</v>
      </c>
      <c r="F2126">
        <f t="shared" si="129"/>
        <v>0.16166659496697003</v>
      </c>
      <c r="G2126">
        <f>IF('Input and Summary Results'!$J$4="yes",IF(C2126=FALSE,FALSE,IF('Data Transformation'!E2126&lt;$R$10,E2126,$R$10)),IF(C2126=FALSE,FALSE,IF(C2126&lt;$R$10,C2126,$R$10)))</f>
        <v>0.19395712000000001</v>
      </c>
      <c r="H2126">
        <f>IF('Input and Summary Results'!$J$4="yes",'Data Transformation'!F2126,'Data Transformation'!D2126)</f>
        <v>7.2249740000000007E-2</v>
      </c>
      <c r="I2126">
        <f t="shared" si="130"/>
        <v>113</v>
      </c>
    </row>
    <row r="2127" spans="2:9" x14ac:dyDescent="0.25">
      <c r="B2127">
        <f>IF('Input and Summary Results'!D1709=0,FALSE,'Input and Summary Results'!$B1709)</f>
        <v>113</v>
      </c>
      <c r="C2127">
        <f>IF(OR(B2127=0,'Input and Summary Results'!D1709=0,'Input and Summary Results'!D1709=""),FALSE,'Input and Summary Results'!$D1709)</f>
        <v>0.20193712</v>
      </c>
      <c r="D2127">
        <f>IF(OR(B2127=0,'Input and Summary Results'!E1709=0),FALSE,'Input and Summary Results'!$E1709)</f>
        <v>0.11083564</v>
      </c>
      <c r="E2127">
        <f t="shared" si="128"/>
        <v>-0.69478384188152875</v>
      </c>
      <c r="F2127">
        <f t="shared" si="129"/>
        <v>0.23820616912829104</v>
      </c>
      <c r="G2127">
        <f>IF('Input and Summary Results'!$J$4="yes",IF(C2127=FALSE,FALSE,IF('Data Transformation'!E2127&lt;$R$10,E2127,$R$10)),IF(C2127=FALSE,FALSE,IF(C2127&lt;$R$10,C2127,$R$10)))</f>
        <v>0.20193712</v>
      </c>
      <c r="H2127">
        <f>IF('Input and Summary Results'!$J$4="yes",'Data Transformation'!F2127,'Data Transformation'!D2127)</f>
        <v>0.11083564</v>
      </c>
      <c r="I2127">
        <f t="shared" si="130"/>
        <v>113</v>
      </c>
    </row>
    <row r="2128" spans="2:9" x14ac:dyDescent="0.25">
      <c r="B2128">
        <f>IF('Input and Summary Results'!D1710=0,FALSE,'Input and Summary Results'!$B1710)</f>
        <v>113</v>
      </c>
      <c r="C2128">
        <f>IF(OR(B2128=0,'Input and Summary Results'!D1710=0,'Input and Summary Results'!D1710=""),FALSE,'Input and Summary Results'!$D1710)</f>
        <v>0.21945297</v>
      </c>
      <c r="D2128">
        <f>IF(OR(B2128=0,'Input and Summary Results'!E1710=0),FALSE,'Input and Summary Results'!$E1710)</f>
        <v>6.4330520000000002E-2</v>
      </c>
      <c r="E2128">
        <f t="shared" si="128"/>
        <v>-0.65865853718910139</v>
      </c>
      <c r="F2128">
        <f t="shared" si="129"/>
        <v>0.12722291104103081</v>
      </c>
      <c r="G2128">
        <f>IF('Input and Summary Results'!$J$4="yes",IF(C2128=FALSE,FALSE,IF('Data Transformation'!E2128&lt;$R$10,E2128,$R$10)),IF(C2128=FALSE,FALSE,IF(C2128&lt;$R$10,C2128,$R$10)))</f>
        <v>0.21945297</v>
      </c>
      <c r="H2128">
        <f>IF('Input and Summary Results'!$J$4="yes",'Data Transformation'!F2128,'Data Transformation'!D2128)</f>
        <v>6.4330520000000002E-2</v>
      </c>
      <c r="I2128">
        <f t="shared" si="130"/>
        <v>113</v>
      </c>
    </row>
    <row r="2129" spans="2:9" x14ac:dyDescent="0.25">
      <c r="B2129">
        <f>IF('Input and Summary Results'!D1711=0,FALSE,'Input and Summary Results'!$B1711)</f>
        <v>113</v>
      </c>
      <c r="C2129">
        <f>IF(OR(B2129=0,'Input and Summary Results'!D1711=0,'Input and Summary Results'!D1711=""),FALSE,'Input and Summary Results'!$D1711)</f>
        <v>0.22048253000000001</v>
      </c>
      <c r="D2129">
        <f>IF(OR(B2129=0,'Input and Summary Results'!E1711=0),FALSE,'Input and Summary Results'!$E1711)</f>
        <v>8.1507839999999998E-2</v>
      </c>
      <c r="E2129">
        <f t="shared" si="128"/>
        <v>-0.65662581628763905</v>
      </c>
      <c r="F2129">
        <f t="shared" si="129"/>
        <v>0.16044084109521056</v>
      </c>
      <c r="G2129">
        <f>IF('Input and Summary Results'!$J$4="yes",IF(C2129=FALSE,FALSE,IF('Data Transformation'!E2129&lt;$R$10,E2129,$R$10)),IF(C2129=FALSE,FALSE,IF(C2129&lt;$R$10,C2129,$R$10)))</f>
        <v>0.22048253000000001</v>
      </c>
      <c r="H2129">
        <f>IF('Input and Summary Results'!$J$4="yes",'Data Transformation'!F2129,'Data Transformation'!D2129)</f>
        <v>8.1507839999999998E-2</v>
      </c>
      <c r="I2129">
        <f t="shared" si="130"/>
        <v>113</v>
      </c>
    </row>
    <row r="2130" spans="2:9" x14ac:dyDescent="0.25">
      <c r="B2130">
        <f>IF('Input and Summary Results'!D1712=0,FALSE,'Input and Summary Results'!$B1712)</f>
        <v>113</v>
      </c>
      <c r="C2130">
        <f>IF(OR(B2130=0,'Input and Summary Results'!D1712=0,'Input and Summary Results'!D1712=""),FALSE,'Input and Summary Results'!$D1712)</f>
        <v>0.25354714</v>
      </c>
      <c r="D2130">
        <f>IF(OR(B2130=0,'Input and Summary Results'!E1712=0),FALSE,'Input and Summary Results'!$E1712)</f>
        <v>4.6212120000000002E-2</v>
      </c>
      <c r="E2130">
        <f t="shared" si="128"/>
        <v>-0.59594128391012702</v>
      </c>
      <c r="F2130">
        <f t="shared" si="129"/>
        <v>7.910189828999846E-2</v>
      </c>
      <c r="G2130">
        <f>IF('Input and Summary Results'!$J$4="yes",IF(C2130=FALSE,FALSE,IF('Data Transformation'!E2130&lt;$R$10,E2130,$R$10)),IF(C2130=FALSE,FALSE,IF(C2130&lt;$R$10,C2130,$R$10)))</f>
        <v>0.25354714</v>
      </c>
      <c r="H2130">
        <f>IF('Input and Summary Results'!$J$4="yes",'Data Transformation'!F2130,'Data Transformation'!D2130)</f>
        <v>4.6212120000000002E-2</v>
      </c>
      <c r="I2130">
        <f t="shared" si="130"/>
        <v>113</v>
      </c>
    </row>
    <row r="2131" spans="2:9" x14ac:dyDescent="0.25">
      <c r="B2131">
        <f>IF('Input and Summary Results'!D1713=0,FALSE,'Input and Summary Results'!$B1713)</f>
        <v>113</v>
      </c>
      <c r="C2131">
        <f>IF(OR(B2131=0,'Input and Summary Results'!D1713=0,'Input and Summary Results'!D1713=""),FALSE,'Input and Summary Results'!$D1713)</f>
        <v>0.65920513000000003</v>
      </c>
      <c r="D2131">
        <f>IF(OR(B2131=0,'Input and Summary Results'!E1713=0),FALSE,'Input and Summary Results'!$E1713)</f>
        <v>9.5047129999999994E-2</v>
      </c>
      <c r="E2131">
        <f t="shared" si="128"/>
        <v>-0.1809794215748618</v>
      </c>
      <c r="F2131">
        <f t="shared" si="129"/>
        <v>6.2576051888431142E-2</v>
      </c>
      <c r="G2131">
        <f>IF('Input and Summary Results'!$J$4="yes",IF(C2131=FALSE,FALSE,IF('Data Transformation'!E2131&lt;$R$10,E2131,$R$10)),IF(C2131=FALSE,FALSE,IF(C2131&lt;$R$10,C2131,$R$10)))</f>
        <v>0.65920513000000003</v>
      </c>
      <c r="H2131">
        <f>IF('Input and Summary Results'!$J$4="yes",'Data Transformation'!F2131,'Data Transformation'!D2131)</f>
        <v>9.5047129999999994E-2</v>
      </c>
      <c r="I2131">
        <f t="shared" si="130"/>
        <v>113</v>
      </c>
    </row>
    <row r="2132" spans="2:9" x14ac:dyDescent="0.25">
      <c r="B2132">
        <f>IF('Input and Summary Results'!D1714=0,FALSE,'Input and Summary Results'!$B1714)</f>
        <v>113</v>
      </c>
      <c r="C2132">
        <f>IF(OR(B2132=0,'Input and Summary Results'!D1714=0,'Input and Summary Results'!D1714=""),FALSE,'Input and Summary Results'!$D1714)</f>
        <v>0.86879996000000004</v>
      </c>
      <c r="D2132">
        <f>IF(OR(B2132=0,'Input and Summary Results'!E1714=0),FALSE,'Input and Summary Results'!$E1714)</f>
        <v>7.0561620000000005E-2</v>
      </c>
      <c r="E2132">
        <f t="shared" si="128"/>
        <v>-6.1080207750370603E-2</v>
      </c>
      <c r="F2132">
        <f t="shared" si="129"/>
        <v>3.5248324689149388E-2</v>
      </c>
      <c r="G2132">
        <f>IF('Input and Summary Results'!$J$4="yes",IF(C2132=FALSE,FALSE,IF('Data Transformation'!E2132&lt;$R$10,E2132,$R$10)),IF(C2132=FALSE,FALSE,IF(C2132&lt;$R$10,C2132,$R$10)))</f>
        <v>0.86879996000000004</v>
      </c>
      <c r="H2132">
        <f>IF('Input and Summary Results'!$J$4="yes",'Data Transformation'!F2132,'Data Transformation'!D2132)</f>
        <v>7.0561620000000005E-2</v>
      </c>
      <c r="I2132">
        <f t="shared" si="130"/>
        <v>113</v>
      </c>
    </row>
    <row r="2133" spans="2:9" x14ac:dyDescent="0.25">
      <c r="B2133">
        <f>IF('Input and Summary Results'!D1715=0,FALSE,'Input and Summary Results'!$B1715)</f>
        <v>114</v>
      </c>
      <c r="C2133">
        <f>IF(OR(B2133=0,'Input and Summary Results'!D1715=0,'Input and Summary Results'!D1715=""),FALSE,'Input and Summary Results'!$D1715)</f>
        <v>4.5017059999999998E-2</v>
      </c>
      <c r="D2133">
        <f>IF(OR(B2133=0,'Input and Summary Results'!E1715=0),FALSE,'Input and Summary Results'!$E1715)</f>
        <v>6.7080580000000001E-2</v>
      </c>
      <c r="E2133">
        <f t="shared" si="128"/>
        <v>-1.3466228715627251</v>
      </c>
      <c r="F2133">
        <f t="shared" si="129"/>
        <v>0.64670975225836602</v>
      </c>
      <c r="G2133">
        <f>IF('Input and Summary Results'!$J$4="yes",IF(C2133=FALSE,FALSE,IF('Data Transformation'!E2133&lt;$R$10,E2133,$R$10)),IF(C2133=FALSE,FALSE,IF(C2133&lt;$R$10,C2133,$R$10)))</f>
        <v>4.5017059999999998E-2</v>
      </c>
      <c r="H2133">
        <f>IF('Input and Summary Results'!$J$4="yes",'Data Transformation'!F2133,'Data Transformation'!D2133)</f>
        <v>6.7080580000000001E-2</v>
      </c>
      <c r="I2133">
        <f t="shared" si="130"/>
        <v>114</v>
      </c>
    </row>
    <row r="2134" spans="2:9" x14ac:dyDescent="0.25">
      <c r="B2134">
        <f>IF('Input and Summary Results'!D1716=0,FALSE,'Input and Summary Results'!$B1716)</f>
        <v>114</v>
      </c>
      <c r="C2134">
        <f>IF(OR(B2134=0,'Input and Summary Results'!D1716=0,'Input and Summary Results'!D1716=""),FALSE,'Input and Summary Results'!$D1716)</f>
        <v>6.9083829999999999E-2</v>
      </c>
      <c r="D2134">
        <f>IF(OR(B2134=0,'Input and Summary Results'!E1716=0),FALSE,'Input and Summary Results'!$E1716)</f>
        <v>9.8434549999999996E-2</v>
      </c>
      <c r="E2134">
        <f t="shared" si="128"/>
        <v>-1.1606235931984277</v>
      </c>
      <c r="F2134">
        <f t="shared" si="129"/>
        <v>0.61838775730876527</v>
      </c>
      <c r="G2134">
        <f>IF('Input and Summary Results'!$J$4="yes",IF(C2134=FALSE,FALSE,IF('Data Transformation'!E2134&lt;$R$10,E2134,$R$10)),IF(C2134=FALSE,FALSE,IF(C2134&lt;$R$10,C2134,$R$10)))</f>
        <v>6.9083829999999999E-2</v>
      </c>
      <c r="H2134">
        <f>IF('Input and Summary Results'!$J$4="yes",'Data Transformation'!F2134,'Data Transformation'!D2134)</f>
        <v>9.8434549999999996E-2</v>
      </c>
      <c r="I2134">
        <f t="shared" si="130"/>
        <v>114</v>
      </c>
    </row>
    <row r="2135" spans="2:9" x14ac:dyDescent="0.25">
      <c r="B2135">
        <f>IF('Input and Summary Results'!D1717=0,FALSE,'Input and Summary Results'!$B1717)</f>
        <v>114</v>
      </c>
      <c r="C2135">
        <f>IF(OR(B2135=0,'Input and Summary Results'!D1717=0,'Input and Summary Results'!D1717=""),FALSE,'Input and Summary Results'!$D1717)</f>
        <v>8.21992E-2</v>
      </c>
      <c r="D2135">
        <f>IF(OR(B2135=0,'Input and Summary Results'!E1717=0),FALSE,'Input and Summary Results'!$E1717)</f>
        <v>8.9520039999999995E-2</v>
      </c>
      <c r="E2135">
        <f t="shared" si="128"/>
        <v>-1.0851324091908039</v>
      </c>
      <c r="F2135">
        <f t="shared" si="129"/>
        <v>0.47265298640376063</v>
      </c>
      <c r="G2135">
        <f>IF('Input and Summary Results'!$J$4="yes",IF(C2135=FALSE,FALSE,IF('Data Transformation'!E2135&lt;$R$10,E2135,$R$10)),IF(C2135=FALSE,FALSE,IF(C2135&lt;$R$10,C2135,$R$10)))</f>
        <v>8.21992E-2</v>
      </c>
      <c r="H2135">
        <f>IF('Input and Summary Results'!$J$4="yes",'Data Transformation'!F2135,'Data Transformation'!D2135)</f>
        <v>8.9520039999999995E-2</v>
      </c>
      <c r="I2135">
        <f t="shared" si="130"/>
        <v>114</v>
      </c>
    </row>
    <row r="2136" spans="2:9" x14ac:dyDescent="0.25">
      <c r="B2136">
        <f>IF('Input and Summary Results'!D1718=0,FALSE,'Input and Summary Results'!$B1718)</f>
        <v>114</v>
      </c>
      <c r="C2136">
        <f>IF(OR(B2136=0,'Input and Summary Results'!D1718=0,'Input and Summary Results'!D1718=""),FALSE,'Input and Summary Results'!$D1718)</f>
        <v>0.13282770999999999</v>
      </c>
      <c r="D2136">
        <f>IF(OR(B2136=0,'Input and Summary Results'!E1718=0),FALSE,'Input and Summary Results'!$E1718)</f>
        <v>7.5296890000000005E-2</v>
      </c>
      <c r="E2136">
        <f t="shared" si="128"/>
        <v>-0.8767113146914064</v>
      </c>
      <c r="F2136">
        <f t="shared" si="129"/>
        <v>0.24602434431791384</v>
      </c>
      <c r="G2136">
        <f>IF('Input and Summary Results'!$J$4="yes",IF(C2136=FALSE,FALSE,IF('Data Transformation'!E2136&lt;$R$10,E2136,$R$10)),IF(C2136=FALSE,FALSE,IF(C2136&lt;$R$10,C2136,$R$10)))</f>
        <v>0.13282770999999999</v>
      </c>
      <c r="H2136">
        <f>IF('Input and Summary Results'!$J$4="yes",'Data Transformation'!F2136,'Data Transformation'!D2136)</f>
        <v>7.5296890000000005E-2</v>
      </c>
      <c r="I2136">
        <f t="shared" si="130"/>
        <v>114</v>
      </c>
    </row>
    <row r="2137" spans="2:9" x14ac:dyDescent="0.25">
      <c r="B2137">
        <f>IF('Input and Summary Results'!D1719=0,FALSE,'Input and Summary Results'!$B1719)</f>
        <v>114</v>
      </c>
      <c r="C2137">
        <f>IF(OR(B2137=0,'Input and Summary Results'!D1719=0,'Input and Summary Results'!D1719=""),FALSE,'Input and Summary Results'!$D1719)</f>
        <v>0.15433319000000001</v>
      </c>
      <c r="D2137">
        <f>IF(OR(B2137=0,'Input and Summary Results'!E1719=0),FALSE,'Input and Summary Results'!$E1719)</f>
        <v>7.3699089999999995E-2</v>
      </c>
      <c r="E2137">
        <f t="shared" si="128"/>
        <v>-0.81154066704234418</v>
      </c>
      <c r="F2137">
        <f t="shared" si="129"/>
        <v>0.20724903735871719</v>
      </c>
      <c r="G2137">
        <f>IF('Input and Summary Results'!$J$4="yes",IF(C2137=FALSE,FALSE,IF('Data Transformation'!E2137&lt;$R$10,E2137,$R$10)),IF(C2137=FALSE,FALSE,IF(C2137&lt;$R$10,C2137,$R$10)))</f>
        <v>0.15433319000000001</v>
      </c>
      <c r="H2137">
        <f>IF('Input and Summary Results'!$J$4="yes",'Data Transformation'!F2137,'Data Transformation'!D2137)</f>
        <v>7.3699089999999995E-2</v>
      </c>
      <c r="I2137">
        <f t="shared" si="130"/>
        <v>114</v>
      </c>
    </row>
    <row r="2138" spans="2:9" x14ac:dyDescent="0.25">
      <c r="B2138">
        <f>IF('Input and Summary Results'!D1720=0,FALSE,'Input and Summary Results'!$B1720)</f>
        <v>114</v>
      </c>
      <c r="C2138">
        <f>IF(OR(B2138=0,'Input and Summary Results'!D1720=0,'Input and Summary Results'!D1720=""),FALSE,'Input and Summary Results'!$D1720)</f>
        <v>0.16279948</v>
      </c>
      <c r="D2138">
        <f>IF(OR(B2138=0,'Input and Summary Results'!E1720=0),FALSE,'Input and Summary Results'!$E1720)</f>
        <v>5.4056479999999997E-2</v>
      </c>
      <c r="E2138">
        <f t="shared" si="128"/>
        <v>-0.7883469866304248</v>
      </c>
      <c r="F2138">
        <f t="shared" si="129"/>
        <v>0.14410680132393541</v>
      </c>
      <c r="G2138">
        <f>IF('Input and Summary Results'!$J$4="yes",IF(C2138=FALSE,FALSE,IF('Data Transformation'!E2138&lt;$R$10,E2138,$R$10)),IF(C2138=FALSE,FALSE,IF(C2138&lt;$R$10,C2138,$R$10)))</f>
        <v>0.16279948</v>
      </c>
      <c r="H2138">
        <f>IF('Input and Summary Results'!$J$4="yes",'Data Transformation'!F2138,'Data Transformation'!D2138)</f>
        <v>5.4056479999999997E-2</v>
      </c>
      <c r="I2138">
        <f t="shared" si="130"/>
        <v>114</v>
      </c>
    </row>
    <row r="2139" spans="2:9" x14ac:dyDescent="0.25">
      <c r="B2139">
        <f>IF('Input and Summary Results'!D1721=0,FALSE,'Input and Summary Results'!$B1721)</f>
        <v>114</v>
      </c>
      <c r="C2139">
        <f>IF(OR(B2139=0,'Input and Summary Results'!D1721=0,'Input and Summary Results'!D1721=""),FALSE,'Input and Summary Results'!$D1721)</f>
        <v>0.22287921999999999</v>
      </c>
      <c r="D2139">
        <f>IF(OR(B2139=0,'Input and Summary Results'!E1721=0),FALSE,'Input and Summary Results'!$E1721)</f>
        <v>6.6914420000000002E-2</v>
      </c>
      <c r="E2139">
        <f t="shared" si="128"/>
        <v>-0.65193042079757335</v>
      </c>
      <c r="F2139">
        <f t="shared" si="129"/>
        <v>0.13029863564669691</v>
      </c>
      <c r="G2139">
        <f>IF('Input and Summary Results'!$J$4="yes",IF(C2139=FALSE,FALSE,IF('Data Transformation'!E2139&lt;$R$10,E2139,$R$10)),IF(C2139=FALSE,FALSE,IF(C2139&lt;$R$10,C2139,$R$10)))</f>
        <v>0.22287921999999999</v>
      </c>
      <c r="H2139">
        <f>IF('Input and Summary Results'!$J$4="yes",'Data Transformation'!F2139,'Data Transformation'!D2139)</f>
        <v>6.6914420000000002E-2</v>
      </c>
      <c r="I2139">
        <f t="shared" si="130"/>
        <v>114</v>
      </c>
    </row>
    <row r="2140" spans="2:9" x14ac:dyDescent="0.25">
      <c r="B2140">
        <f>IF('Input and Summary Results'!D1722=0,FALSE,'Input and Summary Results'!$B1722)</f>
        <v>114</v>
      </c>
      <c r="C2140">
        <f>IF(OR(B2140=0,'Input and Summary Results'!D1722=0,'Input and Summary Results'!D1722=""),FALSE,'Input and Summary Results'!$D1722)</f>
        <v>0.23767726</v>
      </c>
      <c r="D2140">
        <f>IF(OR(B2140=0,'Input and Summary Results'!E1722=0),FALSE,'Input and Summary Results'!$E1722)</f>
        <v>8.7526090000000001E-2</v>
      </c>
      <c r="E2140">
        <f t="shared" si="128"/>
        <v>-0.62401236782564573</v>
      </c>
      <c r="F2140">
        <f t="shared" si="129"/>
        <v>0.15982312763114148</v>
      </c>
      <c r="G2140">
        <f>IF('Input and Summary Results'!$J$4="yes",IF(C2140=FALSE,FALSE,IF('Data Transformation'!E2140&lt;$R$10,E2140,$R$10)),IF(C2140=FALSE,FALSE,IF(C2140&lt;$R$10,C2140,$R$10)))</f>
        <v>0.23767726</v>
      </c>
      <c r="H2140">
        <f>IF('Input and Summary Results'!$J$4="yes",'Data Transformation'!F2140,'Data Transformation'!D2140)</f>
        <v>8.7526090000000001E-2</v>
      </c>
      <c r="I2140">
        <f t="shared" si="130"/>
        <v>114</v>
      </c>
    </row>
    <row r="2141" spans="2:9" x14ac:dyDescent="0.25">
      <c r="B2141">
        <f>IF('Input and Summary Results'!D1723=0,FALSE,'Input and Summary Results'!$B1723)</f>
        <v>114</v>
      </c>
      <c r="C2141">
        <f>IF(OR(B2141=0,'Input and Summary Results'!D1723=0,'Input and Summary Results'!D1723=""),FALSE,'Input and Summary Results'!$D1723)</f>
        <v>0.24017399</v>
      </c>
      <c r="D2141">
        <f>IF(OR(B2141=0,'Input and Summary Results'!E1723=0),FALSE,'Input and Summary Results'!$E1723)</f>
        <v>5.7962199999999998E-2</v>
      </c>
      <c r="E2141">
        <f t="shared" si="128"/>
        <v>-0.61947402695438991</v>
      </c>
      <c r="F2141">
        <f t="shared" si="129"/>
        <v>0.10473904688846615</v>
      </c>
      <c r="G2141">
        <f>IF('Input and Summary Results'!$J$4="yes",IF(C2141=FALSE,FALSE,IF('Data Transformation'!E2141&lt;$R$10,E2141,$R$10)),IF(C2141=FALSE,FALSE,IF(C2141&lt;$R$10,C2141,$R$10)))</f>
        <v>0.24017399</v>
      </c>
      <c r="H2141">
        <f>IF('Input and Summary Results'!$J$4="yes",'Data Transformation'!F2141,'Data Transformation'!D2141)</f>
        <v>5.7962199999999998E-2</v>
      </c>
      <c r="I2141">
        <f t="shared" si="130"/>
        <v>114</v>
      </c>
    </row>
    <row r="2142" spans="2:9" x14ac:dyDescent="0.25">
      <c r="B2142">
        <f>IF('Input and Summary Results'!D1724=0,FALSE,'Input and Summary Results'!$B1724)</f>
        <v>114</v>
      </c>
      <c r="C2142">
        <f>IF(OR(B2142=0,'Input and Summary Results'!D1724=0,'Input and Summary Results'!D1724=""),FALSE,'Input and Summary Results'!$D1724)</f>
        <v>0.24884213999999999</v>
      </c>
      <c r="D2142">
        <f>IF(OR(B2142=0,'Input and Summary Results'!E1724=0),FALSE,'Input and Summary Results'!$E1724)</f>
        <v>6.3301369999999996E-2</v>
      </c>
      <c r="E2142">
        <f t="shared" si="128"/>
        <v>-0.60407607245477002</v>
      </c>
      <c r="F2142">
        <f t="shared" si="129"/>
        <v>0.1104025008786695</v>
      </c>
      <c r="G2142">
        <f>IF('Input and Summary Results'!$J$4="yes",IF(C2142=FALSE,FALSE,IF('Data Transformation'!E2142&lt;$R$10,E2142,$R$10)),IF(C2142=FALSE,FALSE,IF(C2142&lt;$R$10,C2142,$R$10)))</f>
        <v>0.24884213999999999</v>
      </c>
      <c r="H2142">
        <f>IF('Input and Summary Results'!$J$4="yes",'Data Transformation'!F2142,'Data Transformation'!D2142)</f>
        <v>6.3301369999999996E-2</v>
      </c>
      <c r="I2142">
        <f t="shared" si="130"/>
        <v>114</v>
      </c>
    </row>
    <row r="2143" spans="2:9" x14ac:dyDescent="0.25">
      <c r="B2143">
        <f>IF('Input and Summary Results'!D1725=0,FALSE,'Input and Summary Results'!$B1725)</f>
        <v>114</v>
      </c>
      <c r="C2143">
        <f>IF(OR(B2143=0,'Input and Summary Results'!D1725=0,'Input and Summary Results'!D1725=""),FALSE,'Input and Summary Results'!$D1725)</f>
        <v>0.40729630999999999</v>
      </c>
      <c r="D2143">
        <f>IF(OR(B2143=0,'Input and Summary Results'!E1725=0),FALSE,'Input and Summary Results'!$E1725)</f>
        <v>7.2167819999999994E-2</v>
      </c>
      <c r="E2143">
        <f t="shared" si="128"/>
        <v>-0.39008952449268519</v>
      </c>
      <c r="F2143">
        <f t="shared" si="129"/>
        <v>7.6899380404403847E-2</v>
      </c>
      <c r="G2143">
        <f>IF('Input and Summary Results'!$J$4="yes",IF(C2143=FALSE,FALSE,IF('Data Transformation'!E2143&lt;$R$10,E2143,$R$10)),IF(C2143=FALSE,FALSE,IF(C2143&lt;$R$10,C2143,$R$10)))</f>
        <v>0.40729630999999999</v>
      </c>
      <c r="H2143">
        <f>IF('Input and Summary Results'!$J$4="yes",'Data Transformation'!F2143,'Data Transformation'!D2143)</f>
        <v>7.2167819999999994E-2</v>
      </c>
      <c r="I2143">
        <f t="shared" si="130"/>
        <v>114</v>
      </c>
    </row>
    <row r="2144" spans="2:9" x14ac:dyDescent="0.25">
      <c r="B2144">
        <f>IF('Input and Summary Results'!D1726=0,FALSE,'Input and Summary Results'!$B1726)</f>
        <v>114</v>
      </c>
      <c r="C2144">
        <f>IF(OR(B2144=0,'Input and Summary Results'!D1726=0,'Input and Summary Results'!D1726=""),FALSE,'Input and Summary Results'!$D1726)</f>
        <v>0.45662691999999999</v>
      </c>
      <c r="D2144">
        <f>IF(OR(B2144=0,'Input and Summary Results'!E1726=0),FALSE,'Input and Summary Results'!$E1726)</f>
        <v>7.9464309999999996E-2</v>
      </c>
      <c r="E2144">
        <f t="shared" si="128"/>
        <v>-0.34043848867840698</v>
      </c>
      <c r="F2144">
        <f t="shared" si="129"/>
        <v>7.5526669649700007E-2</v>
      </c>
      <c r="G2144">
        <f>IF('Input and Summary Results'!$J$4="yes",IF(C2144=FALSE,FALSE,IF('Data Transformation'!E2144&lt;$R$10,E2144,$R$10)),IF(C2144=FALSE,FALSE,IF(C2144&lt;$R$10,C2144,$R$10)))</f>
        <v>0.45662691999999999</v>
      </c>
      <c r="H2144">
        <f>IF('Input and Summary Results'!$J$4="yes",'Data Transformation'!F2144,'Data Transformation'!D2144)</f>
        <v>7.9464309999999996E-2</v>
      </c>
      <c r="I2144">
        <f t="shared" si="130"/>
        <v>114</v>
      </c>
    </row>
    <row r="2145" spans="2:9" x14ac:dyDescent="0.25">
      <c r="B2145">
        <f>IF('Input and Summary Results'!D1727=0,FALSE,'Input and Summary Results'!$B1727)</f>
        <v>114</v>
      </c>
      <c r="C2145">
        <f>IF(OR(B2145=0,'Input and Summary Results'!D1727=0,'Input and Summary Results'!D1727=""),FALSE,'Input and Summary Results'!$D1727)</f>
        <v>0.76718299999999995</v>
      </c>
      <c r="D2145">
        <f>IF(OR(B2145=0,'Input and Summary Results'!E1727=0),FALSE,'Input and Summary Results'!$E1727)</f>
        <v>6.6800659999999998E-2</v>
      </c>
      <c r="E2145">
        <f t="shared" si="128"/>
        <v>-0.11510102925761147</v>
      </c>
      <c r="F2145">
        <f t="shared" si="129"/>
        <v>3.7789531884830606E-2</v>
      </c>
      <c r="G2145">
        <f>IF('Input and Summary Results'!$J$4="yes",IF(C2145=FALSE,FALSE,IF('Data Transformation'!E2145&lt;$R$10,E2145,$R$10)),IF(C2145=FALSE,FALSE,IF(C2145&lt;$R$10,C2145,$R$10)))</f>
        <v>0.76718299999999995</v>
      </c>
      <c r="H2145">
        <f>IF('Input and Summary Results'!$J$4="yes",'Data Transformation'!F2145,'Data Transformation'!D2145)</f>
        <v>6.6800659999999998E-2</v>
      </c>
      <c r="I2145">
        <f t="shared" si="130"/>
        <v>114</v>
      </c>
    </row>
    <row r="2146" spans="2:9" x14ac:dyDescent="0.25">
      <c r="B2146">
        <f>IF('Input and Summary Results'!D1728=0,FALSE,'Input and Summary Results'!$B1728)</f>
        <v>114</v>
      </c>
      <c r="C2146">
        <f>IF(OR(B2146=0,'Input and Summary Results'!D1728=0,'Input and Summary Results'!D1728=""),FALSE,'Input and Summary Results'!$D1728)</f>
        <v>0.8377848</v>
      </c>
      <c r="D2146">
        <f>IF(OR(B2146=0,'Input and Summary Results'!E1728=0),FALSE,'Input and Summary Results'!$E1728)</f>
        <v>8.8449219999999995E-2</v>
      </c>
      <c r="E2146">
        <f t="shared" si="128"/>
        <v>-7.6867523344587255E-2</v>
      </c>
      <c r="F2146">
        <f t="shared" si="129"/>
        <v>4.5819596488262851E-2</v>
      </c>
      <c r="G2146">
        <f>IF('Input and Summary Results'!$J$4="yes",IF(C2146=FALSE,FALSE,IF('Data Transformation'!E2146&lt;$R$10,E2146,$R$10)),IF(C2146=FALSE,FALSE,IF(C2146&lt;$R$10,C2146,$R$10)))</f>
        <v>0.8377848</v>
      </c>
      <c r="H2146">
        <f>IF('Input and Summary Results'!$J$4="yes",'Data Transformation'!F2146,'Data Transformation'!D2146)</f>
        <v>8.8449219999999995E-2</v>
      </c>
      <c r="I2146">
        <f t="shared" si="130"/>
        <v>114</v>
      </c>
    </row>
    <row r="2147" spans="2:9" x14ac:dyDescent="0.25">
      <c r="B2147">
        <f>IF('Input and Summary Results'!D1729=0,FALSE,'Input and Summary Results'!$B1729)</f>
        <v>114</v>
      </c>
      <c r="C2147">
        <f>IF(OR(B2147=0,'Input and Summary Results'!D1729=0,'Input and Summary Results'!D1729=""),FALSE,'Input and Summary Results'!$D1729)</f>
        <v>0.95590849</v>
      </c>
      <c r="D2147">
        <f>IF(OR(B2147=0,'Input and Summary Results'!E1729=0),FALSE,'Input and Summary Results'!$E1729)</f>
        <v>9.5721870000000001E-2</v>
      </c>
      <c r="E2147">
        <f t="shared" si="128"/>
        <v>-1.9583681144675222E-2</v>
      </c>
      <c r="F2147">
        <f t="shared" si="129"/>
        <v>4.3459485938868482E-2</v>
      </c>
      <c r="G2147">
        <f>IF('Input and Summary Results'!$J$4="yes",IF(C2147=FALSE,FALSE,IF('Data Transformation'!E2147&lt;$R$10,E2147,$R$10)),IF(C2147=FALSE,FALSE,IF(C2147&lt;$R$10,C2147,$R$10)))</f>
        <v>0.95590849</v>
      </c>
      <c r="H2147">
        <f>IF('Input and Summary Results'!$J$4="yes",'Data Transformation'!F2147,'Data Transformation'!D2147)</f>
        <v>9.5721870000000001E-2</v>
      </c>
      <c r="I2147">
        <f t="shared" si="130"/>
        <v>114</v>
      </c>
    </row>
    <row r="2148" spans="2:9" x14ac:dyDescent="0.25">
      <c r="B2148">
        <f>IF('Input and Summary Results'!D1730=0,FALSE,'Input and Summary Results'!$B1730)</f>
        <v>114</v>
      </c>
      <c r="C2148">
        <f>IF(OR(B2148=0,'Input and Summary Results'!D1730=0,'Input and Summary Results'!D1730=""),FALSE,'Input and Summary Results'!$D1730)</f>
        <v>1.03458557</v>
      </c>
      <c r="D2148">
        <f>IF(OR(B2148=0,'Input and Summary Results'!E1730=0),FALSE,'Input and Summary Results'!$E1730)</f>
        <v>4.8222059999999997E-2</v>
      </c>
      <c r="E2148">
        <f t="shared" si="128"/>
        <v>1.4766416743586074E-2</v>
      </c>
      <c r="F2148">
        <f t="shared" si="129"/>
        <v>2.0228751151052687E-2</v>
      </c>
      <c r="G2148">
        <f>IF('Input and Summary Results'!$J$4="yes",IF(C2148=FALSE,FALSE,IF('Data Transformation'!E2148&lt;$R$10,E2148,$R$10)),IF(C2148=FALSE,FALSE,IF(C2148&lt;$R$10,C2148,$R$10)))</f>
        <v>1.03458557</v>
      </c>
      <c r="H2148">
        <f>IF('Input and Summary Results'!$J$4="yes",'Data Transformation'!F2148,'Data Transformation'!D2148)</f>
        <v>4.8222059999999997E-2</v>
      </c>
      <c r="I2148">
        <f t="shared" si="130"/>
        <v>114</v>
      </c>
    </row>
    <row r="2149" spans="2:9" x14ac:dyDescent="0.25">
      <c r="B2149">
        <f>IF('Input and Summary Results'!D1731=0,FALSE,'Input and Summary Results'!$B1731)</f>
        <v>115</v>
      </c>
      <c r="C2149">
        <f>IF(OR(B2149=0,'Input and Summary Results'!D1731=0,'Input and Summary Results'!D1731=""),FALSE,'Input and Summary Results'!$D1731)</f>
        <v>2.5684329999999998E-2</v>
      </c>
      <c r="D2149">
        <f>IF(OR(B2149=0,'Input and Summary Results'!E1731=0),FALSE,'Input and Summary Results'!$E1731)</f>
        <v>7.8396679999999996E-2</v>
      </c>
      <c r="E2149">
        <f t="shared" si="128"/>
        <v>-1.590331758773518</v>
      </c>
      <c r="F2149">
        <f t="shared" si="129"/>
        <v>1.3247049512290179</v>
      </c>
      <c r="G2149">
        <f>IF('Input and Summary Results'!$J$4="yes",IF(C2149=FALSE,FALSE,IF('Data Transformation'!E2149&lt;$R$10,E2149,$R$10)),IF(C2149=FALSE,FALSE,IF(C2149&lt;$R$10,C2149,$R$10)))</f>
        <v>2.5684329999999998E-2</v>
      </c>
      <c r="H2149">
        <f>IF('Input and Summary Results'!$J$4="yes",'Data Transformation'!F2149,'Data Transformation'!D2149)</f>
        <v>7.8396679999999996E-2</v>
      </c>
      <c r="I2149">
        <f t="shared" si="130"/>
        <v>115</v>
      </c>
    </row>
    <row r="2150" spans="2:9" x14ac:dyDescent="0.25">
      <c r="B2150">
        <f>IF('Input and Summary Results'!D1732=0,FALSE,'Input and Summary Results'!$B1732)</f>
        <v>115</v>
      </c>
      <c r="C2150">
        <f>IF(OR(B2150=0,'Input and Summary Results'!D1732=0,'Input and Summary Results'!D1732=""),FALSE,'Input and Summary Results'!$D1732)</f>
        <v>8.3583989999999997E-2</v>
      </c>
      <c r="D2150">
        <f>IF(OR(B2150=0,'Input and Summary Results'!E1732=0),FALSE,'Input and Summary Results'!$E1732)</f>
        <v>5.4537019999999999E-2</v>
      </c>
      <c r="E2150">
        <f t="shared" si="128"/>
        <v>-1.0778769010361058</v>
      </c>
      <c r="F2150">
        <f t="shared" si="129"/>
        <v>0.28317703761210733</v>
      </c>
      <c r="G2150">
        <f>IF('Input and Summary Results'!$J$4="yes",IF(C2150=FALSE,FALSE,IF('Data Transformation'!E2150&lt;$R$10,E2150,$R$10)),IF(C2150=FALSE,FALSE,IF(C2150&lt;$R$10,C2150,$R$10)))</f>
        <v>8.3583989999999997E-2</v>
      </c>
      <c r="H2150">
        <f>IF('Input and Summary Results'!$J$4="yes",'Data Transformation'!F2150,'Data Transformation'!D2150)</f>
        <v>5.4537019999999999E-2</v>
      </c>
      <c r="I2150">
        <f t="shared" si="130"/>
        <v>115</v>
      </c>
    </row>
    <row r="2151" spans="2:9" x14ac:dyDescent="0.25">
      <c r="B2151">
        <f>IF('Input and Summary Results'!D1733=0,FALSE,'Input and Summary Results'!$B1733)</f>
        <v>115</v>
      </c>
      <c r="C2151">
        <f>IF(OR(B2151=0,'Input and Summary Results'!D1733=0,'Input and Summary Results'!D1733=""),FALSE,'Input and Summary Results'!$D1733)</f>
        <v>0.11382403000000001</v>
      </c>
      <c r="D2151">
        <f>IF(OR(B2151=0,'Input and Summary Results'!E1733=0),FALSE,'Input and Summary Results'!$E1733)</f>
        <v>8.0210950000000003E-2</v>
      </c>
      <c r="E2151">
        <f t="shared" si="128"/>
        <v>-0.94376604202958969</v>
      </c>
      <c r="F2151">
        <f t="shared" si="129"/>
        <v>0.30583658213472142</v>
      </c>
      <c r="G2151">
        <f>IF('Input and Summary Results'!$J$4="yes",IF(C2151=FALSE,FALSE,IF('Data Transformation'!E2151&lt;$R$10,E2151,$R$10)),IF(C2151=FALSE,FALSE,IF(C2151&lt;$R$10,C2151,$R$10)))</f>
        <v>0.11382403000000001</v>
      </c>
      <c r="H2151">
        <f>IF('Input and Summary Results'!$J$4="yes",'Data Transformation'!F2151,'Data Transformation'!D2151)</f>
        <v>8.0210950000000003E-2</v>
      </c>
      <c r="I2151">
        <f t="shared" si="130"/>
        <v>115</v>
      </c>
    </row>
    <row r="2152" spans="2:9" x14ac:dyDescent="0.25">
      <c r="B2152">
        <f>IF('Input and Summary Results'!D1734=0,FALSE,'Input and Summary Results'!$B1734)</f>
        <v>115</v>
      </c>
      <c r="C2152">
        <f>IF(OR(B2152=0,'Input and Summary Results'!D1734=0,'Input and Summary Results'!D1734=""),FALSE,'Input and Summary Results'!$D1734)</f>
        <v>0.13262407000000001</v>
      </c>
      <c r="D2152">
        <f>IF(OR(B2152=0,'Input and Summary Results'!E1734=0),FALSE,'Input and Summary Results'!$E1734)</f>
        <v>8.2596630000000004E-2</v>
      </c>
      <c r="E2152">
        <f t="shared" si="128"/>
        <v>-0.87737764848388677</v>
      </c>
      <c r="F2152">
        <f t="shared" si="129"/>
        <v>0.27028983064688034</v>
      </c>
      <c r="G2152">
        <f>IF('Input and Summary Results'!$J$4="yes",IF(C2152=FALSE,FALSE,IF('Data Transformation'!E2152&lt;$R$10,E2152,$R$10)),IF(C2152=FALSE,FALSE,IF(C2152&lt;$R$10,C2152,$R$10)))</f>
        <v>0.13262407000000001</v>
      </c>
      <c r="H2152">
        <f>IF('Input and Summary Results'!$J$4="yes",'Data Transformation'!F2152,'Data Transformation'!D2152)</f>
        <v>8.2596630000000004E-2</v>
      </c>
      <c r="I2152">
        <f t="shared" si="130"/>
        <v>115</v>
      </c>
    </row>
    <row r="2153" spans="2:9" x14ac:dyDescent="0.25">
      <c r="B2153">
        <f>IF('Input and Summary Results'!D1735=0,FALSE,'Input and Summary Results'!$B1735)</f>
        <v>115</v>
      </c>
      <c r="C2153">
        <f>IF(OR(B2153=0,'Input and Summary Results'!D1735=0,'Input and Summary Results'!D1735=""),FALSE,'Input and Summary Results'!$D1735)</f>
        <v>0.17918798999999999</v>
      </c>
      <c r="D2153">
        <f>IF(OR(B2153=0,'Input and Summary Results'!E1735=0),FALSE,'Input and Summary Results'!$E1735)</f>
        <v>4.425432E-2</v>
      </c>
      <c r="E2153">
        <f t="shared" si="128"/>
        <v>-0.74669110210424927</v>
      </c>
      <c r="F2153">
        <f t="shared" si="129"/>
        <v>0.10718561483947668</v>
      </c>
      <c r="G2153">
        <f>IF('Input and Summary Results'!$J$4="yes",IF(C2153=FALSE,FALSE,IF('Data Transformation'!E2153&lt;$R$10,E2153,$R$10)),IF(C2153=FALSE,FALSE,IF(C2153&lt;$R$10,C2153,$R$10)))</f>
        <v>0.17918798999999999</v>
      </c>
      <c r="H2153">
        <f>IF('Input and Summary Results'!$J$4="yes",'Data Transformation'!F2153,'Data Transformation'!D2153)</f>
        <v>4.425432E-2</v>
      </c>
      <c r="I2153">
        <f t="shared" si="130"/>
        <v>115</v>
      </c>
    </row>
    <row r="2154" spans="2:9" x14ac:dyDescent="0.25">
      <c r="B2154">
        <f>IF('Input and Summary Results'!D1736=0,FALSE,'Input and Summary Results'!$B1736)</f>
        <v>115</v>
      </c>
      <c r="C2154">
        <f>IF(OR(B2154=0,'Input and Summary Results'!D1736=0,'Input and Summary Results'!D1736=""),FALSE,'Input and Summary Results'!$D1736)</f>
        <v>0.18921806999999999</v>
      </c>
      <c r="D2154">
        <f>IF(OR(B2154=0,'Input and Summary Results'!E1736=0),FALSE,'Input and Summary Results'!$E1736)</f>
        <v>7.3648480000000002E-2</v>
      </c>
      <c r="E2154">
        <f t="shared" ref="E2154:E2217" si="131">IF(C2154=FALSE,FALSE,LOG10(C2154))</f>
        <v>-0.72303739157822666</v>
      </c>
      <c r="F2154">
        <f t="shared" ref="F2154:F2217" si="132">IF(D2154=FALSE, FALSE,0.434*D2154/C2154)</f>
        <v>0.1689238259326924</v>
      </c>
      <c r="G2154">
        <f>IF('Input and Summary Results'!$J$4="yes",IF(C2154=FALSE,FALSE,IF('Data Transformation'!E2154&lt;$R$10,E2154,$R$10)),IF(C2154=FALSE,FALSE,IF(C2154&lt;$R$10,C2154,$R$10)))</f>
        <v>0.18921806999999999</v>
      </c>
      <c r="H2154">
        <f>IF('Input and Summary Results'!$J$4="yes",'Data Transformation'!F2154,'Data Transformation'!D2154)</f>
        <v>7.3648480000000002E-2</v>
      </c>
      <c r="I2154">
        <f t="shared" si="130"/>
        <v>115</v>
      </c>
    </row>
    <row r="2155" spans="2:9" x14ac:dyDescent="0.25">
      <c r="B2155">
        <f>IF('Input and Summary Results'!D1737=0,FALSE,'Input and Summary Results'!$B1737)</f>
        <v>115</v>
      </c>
      <c r="C2155">
        <f>IF(OR(B2155=0,'Input and Summary Results'!D1737=0,'Input and Summary Results'!D1737=""),FALSE,'Input and Summary Results'!$D1737)</f>
        <v>0.19378198999999999</v>
      </c>
      <c r="D2155">
        <f>IF(OR(B2155=0,'Input and Summary Results'!E1737=0),FALSE,'Input and Summary Results'!$E1737)</f>
        <v>7.6441490000000001E-2</v>
      </c>
      <c r="E2155">
        <f t="shared" si="131"/>
        <v>-0.71268658851888411</v>
      </c>
      <c r="F2155">
        <f t="shared" si="132"/>
        <v>0.17120067071248471</v>
      </c>
      <c r="G2155">
        <f>IF('Input and Summary Results'!$J$4="yes",IF(C2155=FALSE,FALSE,IF('Data Transformation'!E2155&lt;$R$10,E2155,$R$10)),IF(C2155=FALSE,FALSE,IF(C2155&lt;$R$10,C2155,$R$10)))</f>
        <v>0.19378198999999999</v>
      </c>
      <c r="H2155">
        <f>IF('Input and Summary Results'!$J$4="yes",'Data Transformation'!F2155,'Data Transformation'!D2155)</f>
        <v>7.6441490000000001E-2</v>
      </c>
      <c r="I2155">
        <f t="shared" si="130"/>
        <v>115</v>
      </c>
    </row>
    <row r="2156" spans="2:9" x14ac:dyDescent="0.25">
      <c r="B2156">
        <f>IF('Input and Summary Results'!D1738=0,FALSE,'Input and Summary Results'!$B1738)</f>
        <v>115</v>
      </c>
      <c r="C2156">
        <f>IF(OR(B2156=0,'Input and Summary Results'!D1738=0,'Input and Summary Results'!D1738=""),FALSE,'Input and Summary Results'!$D1738)</f>
        <v>0.23379188000000001</v>
      </c>
      <c r="D2156">
        <f>IF(OR(B2156=0,'Input and Summary Results'!E1738=0),FALSE,'Input and Summary Results'!$E1738)</f>
        <v>8.2377569999999997E-2</v>
      </c>
      <c r="E2156">
        <f t="shared" si="131"/>
        <v>-0.63117057671751742</v>
      </c>
      <c r="F2156">
        <f t="shared" si="132"/>
        <v>0.15292175836046998</v>
      </c>
      <c r="G2156">
        <f>IF('Input and Summary Results'!$J$4="yes",IF(C2156=FALSE,FALSE,IF('Data Transformation'!E2156&lt;$R$10,E2156,$R$10)),IF(C2156=FALSE,FALSE,IF(C2156&lt;$R$10,C2156,$R$10)))</f>
        <v>0.23379188000000001</v>
      </c>
      <c r="H2156">
        <f>IF('Input and Summary Results'!$J$4="yes",'Data Transformation'!F2156,'Data Transformation'!D2156)</f>
        <v>8.2377569999999997E-2</v>
      </c>
      <c r="I2156">
        <f t="shared" si="130"/>
        <v>115</v>
      </c>
    </row>
    <row r="2157" spans="2:9" x14ac:dyDescent="0.25">
      <c r="B2157">
        <f>IF('Input and Summary Results'!D1739=0,FALSE,'Input and Summary Results'!$B1739)</f>
        <v>115</v>
      </c>
      <c r="C2157">
        <f>IF(OR(B2157=0,'Input and Summary Results'!D1739=0,'Input and Summary Results'!D1739=""),FALSE,'Input and Summary Results'!$D1739)</f>
        <v>0.29114666</v>
      </c>
      <c r="D2157">
        <f>IF(OR(B2157=0,'Input and Summary Results'!E1739=0),FALSE,'Input and Summary Results'!$E1739)</f>
        <v>7.0599099999999998E-2</v>
      </c>
      <c r="E2157">
        <f t="shared" si="131"/>
        <v>-0.53588818770223712</v>
      </c>
      <c r="F2157">
        <f t="shared" si="132"/>
        <v>0.10523908946783039</v>
      </c>
      <c r="G2157">
        <f>IF('Input and Summary Results'!$J$4="yes",IF(C2157=FALSE,FALSE,IF('Data Transformation'!E2157&lt;$R$10,E2157,$R$10)),IF(C2157=FALSE,FALSE,IF(C2157&lt;$R$10,C2157,$R$10)))</f>
        <v>0.29114666</v>
      </c>
      <c r="H2157">
        <f>IF('Input and Summary Results'!$J$4="yes",'Data Transformation'!F2157,'Data Transformation'!D2157)</f>
        <v>7.0599099999999998E-2</v>
      </c>
      <c r="I2157">
        <f t="shared" si="130"/>
        <v>115</v>
      </c>
    </row>
    <row r="2158" spans="2:9" x14ac:dyDescent="0.25">
      <c r="B2158">
        <f>IF('Input and Summary Results'!D1740=0,FALSE,'Input and Summary Results'!$B1740)</f>
        <v>115</v>
      </c>
      <c r="C2158">
        <f>IF(OR(B2158=0,'Input and Summary Results'!D1740=0,'Input and Summary Results'!D1740=""),FALSE,'Input and Summary Results'!$D1740)</f>
        <v>0.30746546000000002</v>
      </c>
      <c r="D2158">
        <f>IF(OR(B2158=0,'Input and Summary Results'!E1740=0),FALSE,'Input and Summary Results'!$E1740)</f>
        <v>6.5478220000000004E-2</v>
      </c>
      <c r="E2158">
        <f t="shared" si="131"/>
        <v>-0.51220366484445679</v>
      </c>
      <c r="F2158">
        <f t="shared" si="132"/>
        <v>9.2425170228877099E-2</v>
      </c>
      <c r="G2158">
        <f>IF('Input and Summary Results'!$J$4="yes",IF(C2158=FALSE,FALSE,IF('Data Transformation'!E2158&lt;$R$10,E2158,$R$10)),IF(C2158=FALSE,FALSE,IF(C2158&lt;$R$10,C2158,$R$10)))</f>
        <v>0.30746546000000002</v>
      </c>
      <c r="H2158">
        <f>IF('Input and Summary Results'!$J$4="yes",'Data Transformation'!F2158,'Data Transformation'!D2158)</f>
        <v>6.5478220000000004E-2</v>
      </c>
      <c r="I2158">
        <f t="shared" si="130"/>
        <v>115</v>
      </c>
    </row>
    <row r="2159" spans="2:9" x14ac:dyDescent="0.25">
      <c r="B2159">
        <f>IF('Input and Summary Results'!D1741=0,FALSE,'Input and Summary Results'!$B1741)</f>
        <v>115</v>
      </c>
      <c r="C2159">
        <f>IF(OR(B2159=0,'Input and Summary Results'!D1741=0,'Input and Summary Results'!D1741=""),FALSE,'Input and Summary Results'!$D1741)</f>
        <v>0.36045881000000002</v>
      </c>
      <c r="D2159">
        <f>IF(OR(B2159=0,'Input and Summary Results'!E1741=0),FALSE,'Input and Summary Results'!$E1741)</f>
        <v>6.4611370000000001E-2</v>
      </c>
      <c r="E2159">
        <f t="shared" si="131"/>
        <v>-0.44314435538767133</v>
      </c>
      <c r="F2159">
        <f t="shared" si="132"/>
        <v>7.7793450463868527E-2</v>
      </c>
      <c r="G2159">
        <f>IF('Input and Summary Results'!$J$4="yes",IF(C2159=FALSE,FALSE,IF('Data Transformation'!E2159&lt;$R$10,E2159,$R$10)),IF(C2159=FALSE,FALSE,IF(C2159&lt;$R$10,C2159,$R$10)))</f>
        <v>0.36045881000000002</v>
      </c>
      <c r="H2159">
        <f>IF('Input and Summary Results'!$J$4="yes",'Data Transformation'!F2159,'Data Transformation'!D2159)</f>
        <v>6.4611370000000001E-2</v>
      </c>
      <c r="I2159">
        <f t="shared" si="130"/>
        <v>115</v>
      </c>
    </row>
    <row r="2160" spans="2:9" x14ac:dyDescent="0.25">
      <c r="B2160">
        <f>IF('Input and Summary Results'!D1742=0,FALSE,'Input and Summary Results'!$B1742)</f>
        <v>115</v>
      </c>
      <c r="C2160">
        <f>IF(OR(B2160=0,'Input and Summary Results'!D1742=0,'Input and Summary Results'!D1742=""),FALSE,'Input and Summary Results'!$D1742)</f>
        <v>0.38315639000000001</v>
      </c>
      <c r="D2160">
        <f>IF(OR(B2160=0,'Input and Summary Results'!E1742=0),FALSE,'Input and Summary Results'!$E1742)</f>
        <v>7.9437170000000001E-2</v>
      </c>
      <c r="E2160">
        <f t="shared" si="131"/>
        <v>-0.41662392720347563</v>
      </c>
      <c r="F2160">
        <f t="shared" si="132"/>
        <v>8.9978224766132694E-2</v>
      </c>
      <c r="G2160">
        <f>IF('Input and Summary Results'!$J$4="yes",IF(C2160=FALSE,FALSE,IF('Data Transformation'!E2160&lt;$R$10,E2160,$R$10)),IF(C2160=FALSE,FALSE,IF(C2160&lt;$R$10,C2160,$R$10)))</f>
        <v>0.38315639000000001</v>
      </c>
      <c r="H2160">
        <f>IF('Input and Summary Results'!$J$4="yes",'Data Transformation'!F2160,'Data Transformation'!D2160)</f>
        <v>7.9437170000000001E-2</v>
      </c>
      <c r="I2160">
        <f t="shared" si="130"/>
        <v>115</v>
      </c>
    </row>
    <row r="2161" spans="2:9" x14ac:dyDescent="0.25">
      <c r="B2161">
        <f>IF('Input and Summary Results'!D1743=0,FALSE,'Input and Summary Results'!$B1743)</f>
        <v>115</v>
      </c>
      <c r="C2161">
        <f>IF(OR(B2161=0,'Input and Summary Results'!D1743=0,'Input and Summary Results'!D1743=""),FALSE,'Input and Summary Results'!$D1743)</f>
        <v>0.43516208000000001</v>
      </c>
      <c r="D2161">
        <f>IF(OR(B2161=0,'Input and Summary Results'!E1743=0),FALSE,'Input and Summary Results'!$E1743)</f>
        <v>7.8046710000000005E-2</v>
      </c>
      <c r="E2161">
        <f t="shared" si="131"/>
        <v>-0.36134895605864192</v>
      </c>
      <c r="F2161">
        <f t="shared" si="132"/>
        <v>7.7838289907980945E-2</v>
      </c>
      <c r="G2161">
        <f>IF('Input and Summary Results'!$J$4="yes",IF(C2161=FALSE,FALSE,IF('Data Transformation'!E2161&lt;$R$10,E2161,$R$10)),IF(C2161=FALSE,FALSE,IF(C2161&lt;$R$10,C2161,$R$10)))</f>
        <v>0.43516208000000001</v>
      </c>
      <c r="H2161">
        <f>IF('Input and Summary Results'!$J$4="yes",'Data Transformation'!F2161,'Data Transformation'!D2161)</f>
        <v>7.8046710000000005E-2</v>
      </c>
      <c r="I2161">
        <f t="shared" si="130"/>
        <v>115</v>
      </c>
    </row>
    <row r="2162" spans="2:9" x14ac:dyDescent="0.25">
      <c r="B2162">
        <f>IF('Input and Summary Results'!D1744=0,FALSE,'Input and Summary Results'!$B1744)</f>
        <v>115</v>
      </c>
      <c r="C2162">
        <f>IF(OR(B2162=0,'Input and Summary Results'!D1744=0,'Input and Summary Results'!D1744=""),FALSE,'Input and Summary Results'!$D1744)</f>
        <v>0.63022573000000004</v>
      </c>
      <c r="D2162">
        <f>IF(OR(B2162=0,'Input and Summary Results'!E1744=0),FALSE,'Input and Summary Results'!$E1744)</f>
        <v>7.1563139999999997E-2</v>
      </c>
      <c r="E2162">
        <f t="shared" si="131"/>
        <v>-0.20050387001490755</v>
      </c>
      <c r="F2162">
        <f t="shared" si="132"/>
        <v>4.9281394398162696E-2</v>
      </c>
      <c r="G2162">
        <f>IF('Input and Summary Results'!$J$4="yes",IF(C2162=FALSE,FALSE,IF('Data Transformation'!E2162&lt;$R$10,E2162,$R$10)),IF(C2162=FALSE,FALSE,IF(C2162&lt;$R$10,C2162,$R$10)))</f>
        <v>0.63022573000000004</v>
      </c>
      <c r="H2162">
        <f>IF('Input and Summary Results'!$J$4="yes",'Data Transformation'!F2162,'Data Transformation'!D2162)</f>
        <v>7.1563139999999997E-2</v>
      </c>
      <c r="I2162">
        <f t="shared" si="130"/>
        <v>115</v>
      </c>
    </row>
    <row r="2163" spans="2:9" x14ac:dyDescent="0.25">
      <c r="B2163">
        <f>IF('Input and Summary Results'!D1745=0,FALSE,'Input and Summary Results'!$B1745)</f>
        <v>115</v>
      </c>
      <c r="C2163">
        <f>IF(OR(B2163=0,'Input and Summary Results'!D1745=0,'Input and Summary Results'!D1745=""),FALSE,'Input and Summary Results'!$D1745)</f>
        <v>0.68099049</v>
      </c>
      <c r="D2163">
        <f>IF(OR(B2163=0,'Input and Summary Results'!E1745=0),FALSE,'Input and Summary Results'!$E1745)</f>
        <v>0.11343689</v>
      </c>
      <c r="E2163">
        <f t="shared" si="131"/>
        <v>-0.16685895294677633</v>
      </c>
      <c r="F2163">
        <f t="shared" si="132"/>
        <v>7.2294123020719414E-2</v>
      </c>
      <c r="G2163">
        <f>IF('Input and Summary Results'!$J$4="yes",IF(C2163=FALSE,FALSE,IF('Data Transformation'!E2163&lt;$R$10,E2163,$R$10)),IF(C2163=FALSE,FALSE,IF(C2163&lt;$R$10,C2163,$R$10)))</f>
        <v>0.68099049</v>
      </c>
      <c r="H2163">
        <f>IF('Input and Summary Results'!$J$4="yes",'Data Transformation'!F2163,'Data Transformation'!D2163)</f>
        <v>0.11343689</v>
      </c>
      <c r="I2163">
        <f t="shared" si="130"/>
        <v>115</v>
      </c>
    </row>
    <row r="2164" spans="2:9" x14ac:dyDescent="0.25">
      <c r="B2164">
        <f>IF('Input and Summary Results'!D1746=0,FALSE,'Input and Summary Results'!$B1746)</f>
        <v>115</v>
      </c>
      <c r="C2164">
        <f>IF(OR(B2164=0,'Input and Summary Results'!D1746=0,'Input and Summary Results'!D1746=""),FALSE,'Input and Summary Results'!$D1746)</f>
        <v>0.90221779000000002</v>
      </c>
      <c r="D2164">
        <f>IF(OR(B2164=0,'Input and Summary Results'!E1746=0),FALSE,'Input and Summary Results'!$E1746)</f>
        <v>6.2928890000000001E-2</v>
      </c>
      <c r="E2164">
        <f t="shared" si="131"/>
        <v>-4.4688613701774668E-2</v>
      </c>
      <c r="F2164">
        <f t="shared" si="132"/>
        <v>3.0271114760439383E-2</v>
      </c>
      <c r="G2164">
        <f>IF('Input and Summary Results'!$J$4="yes",IF(C2164=FALSE,FALSE,IF('Data Transformation'!E2164&lt;$R$10,E2164,$R$10)),IF(C2164=FALSE,FALSE,IF(C2164&lt;$R$10,C2164,$R$10)))</f>
        <v>0.90221779000000002</v>
      </c>
      <c r="H2164">
        <f>IF('Input and Summary Results'!$J$4="yes",'Data Transformation'!F2164,'Data Transformation'!D2164)</f>
        <v>6.2928890000000001E-2</v>
      </c>
      <c r="I2164">
        <f t="shared" si="130"/>
        <v>115</v>
      </c>
    </row>
    <row r="2165" spans="2:9" x14ac:dyDescent="0.25">
      <c r="B2165">
        <f>IF('Input and Summary Results'!D1747=0,FALSE,'Input and Summary Results'!$B1747)</f>
        <v>115</v>
      </c>
      <c r="C2165">
        <f>IF(OR(B2165=0,'Input and Summary Results'!D1747=0,'Input and Summary Results'!D1747=""),FALSE,'Input and Summary Results'!$D1747)</f>
        <v>0.97017089000000001</v>
      </c>
      <c r="D2165">
        <f>IF(OR(B2165=0,'Input and Summary Results'!E1747=0),FALSE,'Input and Summary Results'!$E1747)</f>
        <v>7.5823500000000002E-2</v>
      </c>
      <c r="E2165">
        <f t="shared" si="131"/>
        <v>-1.3151760530438367E-2</v>
      </c>
      <c r="F2165">
        <f t="shared" si="132"/>
        <v>3.3919177888340889E-2</v>
      </c>
      <c r="G2165">
        <f>IF('Input and Summary Results'!$J$4="yes",IF(C2165=FALSE,FALSE,IF('Data Transformation'!E2165&lt;$R$10,E2165,$R$10)),IF(C2165=FALSE,FALSE,IF(C2165&lt;$R$10,C2165,$R$10)))</f>
        <v>0.97017089000000001</v>
      </c>
      <c r="H2165">
        <f>IF('Input and Summary Results'!$J$4="yes",'Data Transformation'!F2165,'Data Transformation'!D2165)</f>
        <v>7.5823500000000002E-2</v>
      </c>
      <c r="I2165">
        <f t="shared" si="130"/>
        <v>115</v>
      </c>
    </row>
    <row r="2166" spans="2:9" x14ac:dyDescent="0.25">
      <c r="B2166">
        <f>IF('Input and Summary Results'!D1748=0,FALSE,'Input and Summary Results'!$B1748)</f>
        <v>115</v>
      </c>
      <c r="C2166">
        <f>IF(OR(B2166=0,'Input and Summary Results'!D1748=0,'Input and Summary Results'!D1748=""),FALSE,'Input and Summary Results'!$D1748)</f>
        <v>0.97287752000000005</v>
      </c>
      <c r="D2166">
        <f>IF(OR(B2166=0,'Input and Summary Results'!E1748=0),FALSE,'Input and Summary Results'!$E1748)</f>
        <v>4.9565449999999997E-2</v>
      </c>
      <c r="E2166">
        <f t="shared" si="131"/>
        <v>-1.1941831608646529E-2</v>
      </c>
      <c r="F2166">
        <f t="shared" si="132"/>
        <v>2.2111113534620471E-2</v>
      </c>
      <c r="G2166">
        <f>IF('Input and Summary Results'!$J$4="yes",IF(C2166=FALSE,FALSE,IF('Data Transformation'!E2166&lt;$R$10,E2166,$R$10)),IF(C2166=FALSE,FALSE,IF(C2166&lt;$R$10,C2166,$R$10)))</f>
        <v>0.97287752000000005</v>
      </c>
      <c r="H2166">
        <f>IF('Input and Summary Results'!$J$4="yes",'Data Transformation'!F2166,'Data Transformation'!D2166)</f>
        <v>4.9565449999999997E-2</v>
      </c>
      <c r="I2166">
        <f t="shared" si="130"/>
        <v>115</v>
      </c>
    </row>
    <row r="2167" spans="2:9" x14ac:dyDescent="0.25">
      <c r="B2167">
        <f>IF('Input and Summary Results'!D1749=0,FALSE,'Input and Summary Results'!$B1749)</f>
        <v>116</v>
      </c>
      <c r="C2167">
        <f>IF(OR(B2167=0,'Input and Summary Results'!D1749=0,'Input and Summary Results'!D1749=""),FALSE,'Input and Summary Results'!$D1749)</f>
        <v>1.1066350000000001E-2</v>
      </c>
      <c r="D2167">
        <f>IF(OR(B2167=0,'Input and Summary Results'!E1749=0),FALSE,'Input and Summary Results'!$E1749)</f>
        <v>0.10025539999999999</v>
      </c>
      <c r="E2167">
        <f t="shared" si="131"/>
        <v>-1.9559955982945656</v>
      </c>
      <c r="F2167">
        <f t="shared" si="132"/>
        <v>3.9318152417011927</v>
      </c>
      <c r="G2167">
        <f>IF('Input and Summary Results'!$J$4="yes",IF(C2167=FALSE,FALSE,IF('Data Transformation'!E2167&lt;$R$10,E2167,$R$10)),IF(C2167=FALSE,FALSE,IF(C2167&lt;$R$10,C2167,$R$10)))</f>
        <v>1.1066350000000001E-2</v>
      </c>
      <c r="H2167">
        <f>IF('Input and Summary Results'!$J$4="yes",'Data Transformation'!F2167,'Data Transformation'!D2167)</f>
        <v>0.10025539999999999</v>
      </c>
      <c r="I2167">
        <f t="shared" si="130"/>
        <v>116</v>
      </c>
    </row>
    <row r="2168" spans="2:9" x14ac:dyDescent="0.25">
      <c r="B2168">
        <f>IF('Input and Summary Results'!D1750=0,FALSE,'Input and Summary Results'!$B1750)</f>
        <v>116</v>
      </c>
      <c r="C2168">
        <f>IF(OR(B2168=0,'Input and Summary Results'!D1750=0,'Input and Summary Results'!D1750=""),FALSE,'Input and Summary Results'!$D1750)</f>
        <v>5.222425E-2</v>
      </c>
      <c r="D2168">
        <f>IF(OR(B2168=0,'Input and Summary Results'!E1750=0),FALSE,'Input and Summary Results'!$E1750)</f>
        <v>0.10272046999999999</v>
      </c>
      <c r="E2168">
        <f t="shared" si="131"/>
        <v>-1.2821277882686739</v>
      </c>
      <c r="F2168">
        <f t="shared" si="132"/>
        <v>0.85363952531630405</v>
      </c>
      <c r="G2168">
        <f>IF('Input and Summary Results'!$J$4="yes",IF(C2168=FALSE,FALSE,IF('Data Transformation'!E2168&lt;$R$10,E2168,$R$10)),IF(C2168=FALSE,FALSE,IF(C2168&lt;$R$10,C2168,$R$10)))</f>
        <v>5.222425E-2</v>
      </c>
      <c r="H2168">
        <f>IF('Input and Summary Results'!$J$4="yes",'Data Transformation'!F2168,'Data Transformation'!D2168)</f>
        <v>0.10272046999999999</v>
      </c>
      <c r="I2168">
        <f t="shared" si="130"/>
        <v>116</v>
      </c>
    </row>
    <row r="2169" spans="2:9" x14ac:dyDescent="0.25">
      <c r="B2169">
        <f>IF('Input and Summary Results'!D1751=0,FALSE,'Input and Summary Results'!$B1751)</f>
        <v>116</v>
      </c>
      <c r="C2169">
        <f>IF(OR(B2169=0,'Input and Summary Results'!D1751=0,'Input and Summary Results'!D1751=""),FALSE,'Input and Summary Results'!$D1751)</f>
        <v>9.5255880000000001E-2</v>
      </c>
      <c r="D2169">
        <f>IF(OR(B2169=0,'Input and Summary Results'!E1751=0),FALSE,'Input and Summary Results'!$E1751)</f>
        <v>8.1863809999999995E-2</v>
      </c>
      <c r="E2169">
        <f t="shared" si="131"/>
        <v>-1.0211082064897661</v>
      </c>
      <c r="F2169">
        <f t="shared" si="132"/>
        <v>0.3729837311880379</v>
      </c>
      <c r="G2169">
        <f>IF('Input and Summary Results'!$J$4="yes",IF(C2169=FALSE,FALSE,IF('Data Transformation'!E2169&lt;$R$10,E2169,$R$10)),IF(C2169=FALSE,FALSE,IF(C2169&lt;$R$10,C2169,$R$10)))</f>
        <v>9.5255880000000001E-2</v>
      </c>
      <c r="H2169">
        <f>IF('Input and Summary Results'!$J$4="yes",'Data Transformation'!F2169,'Data Transformation'!D2169)</f>
        <v>8.1863809999999995E-2</v>
      </c>
      <c r="I2169">
        <f t="shared" si="130"/>
        <v>116</v>
      </c>
    </row>
    <row r="2170" spans="2:9" x14ac:dyDescent="0.25">
      <c r="B2170">
        <f>IF('Input and Summary Results'!D1752=0,FALSE,'Input and Summary Results'!$B1752)</f>
        <v>116</v>
      </c>
      <c r="C2170">
        <f>IF(OR(B2170=0,'Input and Summary Results'!D1752=0,'Input and Summary Results'!D1752=""),FALSE,'Input and Summary Results'!$D1752)</f>
        <v>0.10912674</v>
      </c>
      <c r="D2170">
        <f>IF(OR(B2170=0,'Input and Summary Results'!E1752=0),FALSE,'Input and Summary Results'!$E1752)</f>
        <v>5.1278850000000001E-2</v>
      </c>
      <c r="E2170">
        <f t="shared" si="131"/>
        <v>-0.96206881850860548</v>
      </c>
      <c r="F2170">
        <f t="shared" si="132"/>
        <v>0.20393737501917494</v>
      </c>
      <c r="G2170">
        <f>IF('Input and Summary Results'!$J$4="yes",IF(C2170=FALSE,FALSE,IF('Data Transformation'!E2170&lt;$R$10,E2170,$R$10)),IF(C2170=FALSE,FALSE,IF(C2170&lt;$R$10,C2170,$R$10)))</f>
        <v>0.10912674</v>
      </c>
      <c r="H2170">
        <f>IF('Input and Summary Results'!$J$4="yes",'Data Transformation'!F2170,'Data Transformation'!D2170)</f>
        <v>5.1278850000000001E-2</v>
      </c>
      <c r="I2170">
        <f t="shared" si="130"/>
        <v>116</v>
      </c>
    </row>
    <row r="2171" spans="2:9" x14ac:dyDescent="0.25">
      <c r="B2171">
        <f>IF('Input and Summary Results'!D1753=0,FALSE,'Input and Summary Results'!$B1753)</f>
        <v>116</v>
      </c>
      <c r="C2171">
        <f>IF(OR(B2171=0,'Input and Summary Results'!D1753=0,'Input and Summary Results'!D1753=""),FALSE,'Input and Summary Results'!$D1753)</f>
        <v>0.11081795</v>
      </c>
      <c r="D2171">
        <f>IF(OR(B2171=0,'Input and Summary Results'!E1753=0),FALSE,'Input and Summary Results'!$E1753)</f>
        <v>3.8783400000000003E-2</v>
      </c>
      <c r="E2171">
        <f t="shared" si="131"/>
        <v>-0.95538988803212133</v>
      </c>
      <c r="F2171">
        <f t="shared" si="132"/>
        <v>0.15188871116998645</v>
      </c>
      <c r="G2171">
        <f>IF('Input and Summary Results'!$J$4="yes",IF(C2171=FALSE,FALSE,IF('Data Transformation'!E2171&lt;$R$10,E2171,$R$10)),IF(C2171=FALSE,FALSE,IF(C2171&lt;$R$10,C2171,$R$10)))</f>
        <v>0.11081795</v>
      </c>
      <c r="H2171">
        <f>IF('Input and Summary Results'!$J$4="yes",'Data Transformation'!F2171,'Data Transformation'!D2171)</f>
        <v>3.8783400000000003E-2</v>
      </c>
      <c r="I2171">
        <f t="shared" si="130"/>
        <v>116</v>
      </c>
    </row>
    <row r="2172" spans="2:9" x14ac:dyDescent="0.25">
      <c r="B2172">
        <f>IF('Input and Summary Results'!D1754=0,FALSE,'Input and Summary Results'!$B1754)</f>
        <v>116</v>
      </c>
      <c r="C2172">
        <f>IF(OR(B2172=0,'Input and Summary Results'!D1754=0,'Input and Summary Results'!D1754=""),FALSE,'Input and Summary Results'!$D1754)</f>
        <v>0.11459307000000001</v>
      </c>
      <c r="D2172">
        <f>IF(OR(B2172=0,'Input and Summary Results'!E1754=0),FALSE,'Input and Summary Results'!$E1754)</f>
        <v>7.1437290000000001E-2</v>
      </c>
      <c r="E2172">
        <f t="shared" si="131"/>
        <v>-0.94084164547301063</v>
      </c>
      <c r="F2172">
        <f t="shared" si="132"/>
        <v>0.27055548699410881</v>
      </c>
      <c r="G2172">
        <f>IF('Input and Summary Results'!$J$4="yes",IF(C2172=FALSE,FALSE,IF('Data Transformation'!E2172&lt;$R$10,E2172,$R$10)),IF(C2172=FALSE,FALSE,IF(C2172&lt;$R$10,C2172,$R$10)))</f>
        <v>0.11459307000000001</v>
      </c>
      <c r="H2172">
        <f>IF('Input and Summary Results'!$J$4="yes",'Data Transformation'!F2172,'Data Transformation'!D2172)</f>
        <v>7.1437290000000001E-2</v>
      </c>
      <c r="I2172">
        <f t="shared" si="130"/>
        <v>116</v>
      </c>
    </row>
    <row r="2173" spans="2:9" x14ac:dyDescent="0.25">
      <c r="B2173">
        <f>IF('Input and Summary Results'!D1755=0,FALSE,'Input and Summary Results'!$B1755)</f>
        <v>116</v>
      </c>
      <c r="C2173">
        <f>IF(OR(B2173=0,'Input and Summary Results'!D1755=0,'Input and Summary Results'!D1755=""),FALSE,'Input and Summary Results'!$D1755)</f>
        <v>0.11784996</v>
      </c>
      <c r="D2173">
        <f>IF(OR(B2173=0,'Input and Summary Results'!E1755=0),FALSE,'Input and Summary Results'!$E1755)</f>
        <v>8.8529750000000004E-2</v>
      </c>
      <c r="E2173">
        <f t="shared" si="131"/>
        <v>-0.92867056054553121</v>
      </c>
      <c r="F2173">
        <f t="shared" si="132"/>
        <v>0.32602396725463462</v>
      </c>
      <c r="G2173">
        <f>IF('Input and Summary Results'!$J$4="yes",IF(C2173=FALSE,FALSE,IF('Data Transformation'!E2173&lt;$R$10,E2173,$R$10)),IF(C2173=FALSE,FALSE,IF(C2173&lt;$R$10,C2173,$R$10)))</f>
        <v>0.11784996</v>
      </c>
      <c r="H2173">
        <f>IF('Input and Summary Results'!$J$4="yes",'Data Transformation'!F2173,'Data Transformation'!D2173)</f>
        <v>8.8529750000000004E-2</v>
      </c>
      <c r="I2173">
        <f t="shared" si="130"/>
        <v>116</v>
      </c>
    </row>
    <row r="2174" spans="2:9" x14ac:dyDescent="0.25">
      <c r="B2174">
        <f>IF('Input and Summary Results'!D1756=0,FALSE,'Input and Summary Results'!$B1756)</f>
        <v>116</v>
      </c>
      <c r="C2174">
        <f>IF(OR(B2174=0,'Input and Summary Results'!D1756=0,'Input and Summary Results'!D1756=""),FALSE,'Input and Summary Results'!$D1756)</f>
        <v>0.12288847</v>
      </c>
      <c r="D2174">
        <f>IF(OR(B2174=0,'Input and Summary Results'!E1756=0),FALSE,'Input and Summary Results'!$E1756)</f>
        <v>6.538832E-2</v>
      </c>
      <c r="E2174">
        <f t="shared" si="131"/>
        <v>-0.91048886284405162</v>
      </c>
      <c r="F2174">
        <f t="shared" si="132"/>
        <v>0.23092915779649628</v>
      </c>
      <c r="G2174">
        <f>IF('Input and Summary Results'!$J$4="yes",IF(C2174=FALSE,FALSE,IF('Data Transformation'!E2174&lt;$R$10,E2174,$R$10)),IF(C2174=FALSE,FALSE,IF(C2174&lt;$R$10,C2174,$R$10)))</f>
        <v>0.12288847</v>
      </c>
      <c r="H2174">
        <f>IF('Input and Summary Results'!$J$4="yes",'Data Transformation'!F2174,'Data Transformation'!D2174)</f>
        <v>6.538832E-2</v>
      </c>
      <c r="I2174">
        <f t="shared" si="130"/>
        <v>116</v>
      </c>
    </row>
    <row r="2175" spans="2:9" x14ac:dyDescent="0.25">
      <c r="B2175">
        <f>IF('Input and Summary Results'!D1757=0,FALSE,'Input and Summary Results'!$B1757)</f>
        <v>116</v>
      </c>
      <c r="C2175">
        <f>IF(OR(B2175=0,'Input and Summary Results'!D1757=0,'Input and Summary Results'!D1757=""),FALSE,'Input and Summary Results'!$D1757)</f>
        <v>0.13179827999999999</v>
      </c>
      <c r="D2175">
        <f>IF(OR(B2175=0,'Input and Summary Results'!E1757=0),FALSE,'Input and Summary Results'!$E1757)</f>
        <v>8.5836519999999999E-2</v>
      </c>
      <c r="E2175">
        <f t="shared" si="131"/>
        <v>-0.88009025735493029</v>
      </c>
      <c r="F2175">
        <f t="shared" si="132"/>
        <v>0.28265201700659526</v>
      </c>
      <c r="G2175">
        <f>IF('Input and Summary Results'!$J$4="yes",IF(C2175=FALSE,FALSE,IF('Data Transformation'!E2175&lt;$R$10,E2175,$R$10)),IF(C2175=FALSE,FALSE,IF(C2175&lt;$R$10,C2175,$R$10)))</f>
        <v>0.13179827999999999</v>
      </c>
      <c r="H2175">
        <f>IF('Input and Summary Results'!$J$4="yes",'Data Transformation'!F2175,'Data Transformation'!D2175)</f>
        <v>8.5836519999999999E-2</v>
      </c>
      <c r="I2175">
        <f t="shared" si="130"/>
        <v>116</v>
      </c>
    </row>
    <row r="2176" spans="2:9" x14ac:dyDescent="0.25">
      <c r="B2176">
        <f>IF('Input and Summary Results'!D1758=0,FALSE,'Input and Summary Results'!$B1758)</f>
        <v>116</v>
      </c>
      <c r="C2176">
        <f>IF(OR(B2176=0,'Input and Summary Results'!D1758=0,'Input and Summary Results'!D1758=""),FALSE,'Input and Summary Results'!$D1758)</f>
        <v>0.14651528999999999</v>
      </c>
      <c r="D2176">
        <f>IF(OR(B2176=0,'Input and Summary Results'!E1758=0),FALSE,'Input and Summary Results'!$E1758)</f>
        <v>8.3675459999999993E-2</v>
      </c>
      <c r="E2176">
        <f t="shared" si="131"/>
        <v>-0.83411705096768929</v>
      </c>
      <c r="F2176">
        <f t="shared" si="132"/>
        <v>0.2478591117691539</v>
      </c>
      <c r="G2176">
        <f>IF('Input and Summary Results'!$J$4="yes",IF(C2176=FALSE,FALSE,IF('Data Transformation'!E2176&lt;$R$10,E2176,$R$10)),IF(C2176=FALSE,FALSE,IF(C2176&lt;$R$10,C2176,$R$10)))</f>
        <v>0.14651528999999999</v>
      </c>
      <c r="H2176">
        <f>IF('Input and Summary Results'!$J$4="yes",'Data Transformation'!F2176,'Data Transformation'!D2176)</f>
        <v>8.3675459999999993E-2</v>
      </c>
      <c r="I2176">
        <f t="shared" si="130"/>
        <v>116</v>
      </c>
    </row>
    <row r="2177" spans="2:9" x14ac:dyDescent="0.25">
      <c r="B2177">
        <f>IF('Input and Summary Results'!D1759=0,FALSE,'Input and Summary Results'!$B1759)</f>
        <v>116</v>
      </c>
      <c r="C2177">
        <f>IF(OR(B2177=0,'Input and Summary Results'!D1759=0,'Input and Summary Results'!D1759=""),FALSE,'Input and Summary Results'!$D1759)</f>
        <v>0.20911752</v>
      </c>
      <c r="D2177">
        <f>IF(OR(B2177=0,'Input and Summary Results'!E1759=0),FALSE,'Input and Summary Results'!$E1759)</f>
        <v>7.9716270000000006E-2</v>
      </c>
      <c r="E2177">
        <f t="shared" si="131"/>
        <v>-0.67960958018769724</v>
      </c>
      <c r="F2177">
        <f t="shared" si="132"/>
        <v>0.16544219336572086</v>
      </c>
      <c r="G2177">
        <f>IF('Input and Summary Results'!$J$4="yes",IF(C2177=FALSE,FALSE,IF('Data Transformation'!E2177&lt;$R$10,E2177,$R$10)),IF(C2177=FALSE,FALSE,IF(C2177&lt;$R$10,C2177,$R$10)))</f>
        <v>0.20911752</v>
      </c>
      <c r="H2177">
        <f>IF('Input and Summary Results'!$J$4="yes",'Data Transformation'!F2177,'Data Transformation'!D2177)</f>
        <v>7.9716270000000006E-2</v>
      </c>
      <c r="I2177">
        <f t="shared" si="130"/>
        <v>116</v>
      </c>
    </row>
    <row r="2178" spans="2:9" x14ac:dyDescent="0.25">
      <c r="B2178">
        <f>IF('Input and Summary Results'!D1760=0,FALSE,'Input and Summary Results'!$B1760)</f>
        <v>116</v>
      </c>
      <c r="C2178">
        <f>IF(OR(B2178=0,'Input and Summary Results'!D1760=0,'Input and Summary Results'!D1760=""),FALSE,'Input and Summary Results'!$D1760)</f>
        <v>0.21018655999999999</v>
      </c>
      <c r="D2178">
        <f>IF(OR(B2178=0,'Input and Summary Results'!E1760=0),FALSE,'Input and Summary Results'!$E1760)</f>
        <v>6.5195639999999999E-2</v>
      </c>
      <c r="E2178">
        <f t="shared" si="131"/>
        <v>-0.6773950575963037</v>
      </c>
      <c r="F2178">
        <f t="shared" si="132"/>
        <v>0.13461806387620598</v>
      </c>
      <c r="G2178">
        <f>IF('Input and Summary Results'!$J$4="yes",IF(C2178=FALSE,FALSE,IF('Data Transformation'!E2178&lt;$R$10,E2178,$R$10)),IF(C2178=FALSE,FALSE,IF(C2178&lt;$R$10,C2178,$R$10)))</f>
        <v>0.21018655999999999</v>
      </c>
      <c r="H2178">
        <f>IF('Input and Summary Results'!$J$4="yes",'Data Transformation'!F2178,'Data Transformation'!D2178)</f>
        <v>6.5195639999999999E-2</v>
      </c>
      <c r="I2178">
        <f t="shared" si="130"/>
        <v>116</v>
      </c>
    </row>
    <row r="2179" spans="2:9" x14ac:dyDescent="0.25">
      <c r="B2179">
        <f>IF('Input and Summary Results'!D1761=0,FALSE,'Input and Summary Results'!$B1761)</f>
        <v>116</v>
      </c>
      <c r="C2179">
        <f>IF(OR(B2179=0,'Input and Summary Results'!D1761=0,'Input and Summary Results'!D1761=""),FALSE,'Input and Summary Results'!$D1761)</f>
        <v>0.25851349000000001</v>
      </c>
      <c r="D2179">
        <f>IF(OR(B2179=0,'Input and Summary Results'!E1761=0),FALSE,'Input and Summary Results'!$E1761)</f>
        <v>9.3011839999999998E-2</v>
      </c>
      <c r="E2179">
        <f t="shared" si="131"/>
        <v>-0.5875167892056371</v>
      </c>
      <c r="F2179">
        <f t="shared" si="132"/>
        <v>0.15615099451869996</v>
      </c>
      <c r="G2179">
        <f>IF('Input and Summary Results'!$J$4="yes",IF(C2179=FALSE,FALSE,IF('Data Transformation'!E2179&lt;$R$10,E2179,$R$10)),IF(C2179=FALSE,FALSE,IF(C2179&lt;$R$10,C2179,$R$10)))</f>
        <v>0.25851349000000001</v>
      </c>
      <c r="H2179">
        <f>IF('Input and Summary Results'!$J$4="yes",'Data Transformation'!F2179,'Data Transformation'!D2179)</f>
        <v>9.3011839999999998E-2</v>
      </c>
      <c r="I2179">
        <f t="shared" si="130"/>
        <v>116</v>
      </c>
    </row>
    <row r="2180" spans="2:9" x14ac:dyDescent="0.25">
      <c r="B2180">
        <f>IF('Input and Summary Results'!D1762=0,FALSE,'Input and Summary Results'!$B1762)</f>
        <v>116</v>
      </c>
      <c r="C2180">
        <f>IF(OR(B2180=0,'Input and Summary Results'!D1762=0,'Input and Summary Results'!D1762=""),FALSE,'Input and Summary Results'!$D1762)</f>
        <v>0.36378178999999999</v>
      </c>
      <c r="D2180">
        <f>IF(OR(B2180=0,'Input and Summary Results'!E1762=0),FALSE,'Input and Summary Results'!$E1762)</f>
        <v>7.1297189999999996E-2</v>
      </c>
      <c r="E2180">
        <f t="shared" si="131"/>
        <v>-0.43915904441616366</v>
      </c>
      <c r="F2180">
        <f t="shared" si="132"/>
        <v>8.5059179185412212E-2</v>
      </c>
      <c r="G2180">
        <f>IF('Input and Summary Results'!$J$4="yes",IF(C2180=FALSE,FALSE,IF('Data Transformation'!E2180&lt;$R$10,E2180,$R$10)),IF(C2180=FALSE,FALSE,IF(C2180&lt;$R$10,C2180,$R$10)))</f>
        <v>0.36378178999999999</v>
      </c>
      <c r="H2180">
        <f>IF('Input and Summary Results'!$J$4="yes",'Data Transformation'!F2180,'Data Transformation'!D2180)</f>
        <v>7.1297189999999996E-2</v>
      </c>
      <c r="I2180">
        <f t="shared" si="130"/>
        <v>116</v>
      </c>
    </row>
    <row r="2181" spans="2:9" x14ac:dyDescent="0.25">
      <c r="B2181">
        <f>IF('Input and Summary Results'!D1763=0,FALSE,'Input and Summary Results'!$B1763)</f>
        <v>116</v>
      </c>
      <c r="C2181">
        <f>IF(OR(B2181=0,'Input and Summary Results'!D1763=0,'Input and Summary Results'!D1763=""),FALSE,'Input and Summary Results'!$D1763)</f>
        <v>0.70231831</v>
      </c>
      <c r="D2181">
        <f>IF(OR(B2181=0,'Input and Summary Results'!E1763=0),FALSE,'Input and Summary Results'!$E1763)</f>
        <v>8.0597340000000003E-2</v>
      </c>
      <c r="E2181">
        <f t="shared" si="131"/>
        <v>-0.15346600903166119</v>
      </c>
      <c r="F2181">
        <f t="shared" si="132"/>
        <v>4.9805401713077943E-2</v>
      </c>
      <c r="G2181">
        <f>IF('Input and Summary Results'!$J$4="yes",IF(C2181=FALSE,FALSE,IF('Data Transformation'!E2181&lt;$R$10,E2181,$R$10)),IF(C2181=FALSE,FALSE,IF(C2181&lt;$R$10,C2181,$R$10)))</f>
        <v>0.70231831</v>
      </c>
      <c r="H2181">
        <f>IF('Input and Summary Results'!$J$4="yes",'Data Transformation'!F2181,'Data Transformation'!D2181)</f>
        <v>8.0597340000000003E-2</v>
      </c>
      <c r="I2181">
        <f t="shared" ref="I2181:I2244" si="133">IF(G2181=FALSE,"",B2181)</f>
        <v>116</v>
      </c>
    </row>
    <row r="2182" spans="2:9" x14ac:dyDescent="0.25">
      <c r="B2182">
        <f>IF('Input and Summary Results'!D1764=0,FALSE,'Input and Summary Results'!$B1764)</f>
        <v>116</v>
      </c>
      <c r="C2182">
        <f>IF(OR(B2182=0,'Input and Summary Results'!D1764=0,'Input and Summary Results'!D1764=""),FALSE,'Input and Summary Results'!$D1764)</f>
        <v>0.75885913000000005</v>
      </c>
      <c r="D2182">
        <f>IF(OR(B2182=0,'Input and Summary Results'!E1764=0),FALSE,'Input and Summary Results'!$E1764)</f>
        <v>9.0202920000000006E-2</v>
      </c>
      <c r="E2182">
        <f t="shared" si="131"/>
        <v>-0.11983883641251603</v>
      </c>
      <c r="F2182">
        <f t="shared" si="132"/>
        <v>5.1588055980824797E-2</v>
      </c>
      <c r="G2182">
        <f>IF('Input and Summary Results'!$J$4="yes",IF(C2182=FALSE,FALSE,IF('Data Transformation'!E2182&lt;$R$10,E2182,$R$10)),IF(C2182=FALSE,FALSE,IF(C2182&lt;$R$10,C2182,$R$10)))</f>
        <v>0.75885913000000005</v>
      </c>
      <c r="H2182">
        <f>IF('Input and Summary Results'!$J$4="yes",'Data Transformation'!F2182,'Data Transformation'!D2182)</f>
        <v>9.0202920000000006E-2</v>
      </c>
      <c r="I2182">
        <f t="shared" si="133"/>
        <v>116</v>
      </c>
    </row>
    <row r="2183" spans="2:9" x14ac:dyDescent="0.25">
      <c r="B2183">
        <f>IF('Input and Summary Results'!D1765=0,FALSE,'Input and Summary Results'!$B1765)</f>
        <v>116</v>
      </c>
      <c r="C2183">
        <f>IF(OR(B2183=0,'Input and Summary Results'!D1765=0,'Input and Summary Results'!D1765=""),FALSE,'Input and Summary Results'!$D1765)</f>
        <v>0.76467722999999999</v>
      </c>
      <c r="D2183">
        <f>IF(OR(B2183=0,'Input and Summary Results'!E1765=0),FALSE,'Input and Summary Results'!$E1765)</f>
        <v>6.638811E-2</v>
      </c>
      <c r="E2183">
        <f t="shared" si="131"/>
        <v>-0.11652184172238622</v>
      </c>
      <c r="F2183">
        <f t="shared" si="132"/>
        <v>3.7679217596161454E-2</v>
      </c>
      <c r="G2183">
        <f>IF('Input and Summary Results'!$J$4="yes",IF(C2183=FALSE,FALSE,IF('Data Transformation'!E2183&lt;$R$10,E2183,$R$10)),IF(C2183=FALSE,FALSE,IF(C2183&lt;$R$10,C2183,$R$10)))</f>
        <v>0.76467722999999999</v>
      </c>
      <c r="H2183">
        <f>IF('Input and Summary Results'!$J$4="yes",'Data Transformation'!F2183,'Data Transformation'!D2183)</f>
        <v>6.638811E-2</v>
      </c>
      <c r="I2183">
        <f t="shared" si="133"/>
        <v>116</v>
      </c>
    </row>
    <row r="2184" spans="2:9" x14ac:dyDescent="0.25">
      <c r="B2184">
        <f>IF('Input and Summary Results'!D1766=0,FALSE,'Input and Summary Results'!$B1766)</f>
        <v>116</v>
      </c>
      <c r="C2184">
        <f>IF(OR(B2184=0,'Input and Summary Results'!D1766=0,'Input and Summary Results'!D1766=""),FALSE,'Input and Summary Results'!$D1766)</f>
        <v>0.92021763000000001</v>
      </c>
      <c r="D2184">
        <f>IF(OR(B2184=0,'Input and Summary Results'!E1766=0),FALSE,'Input and Summary Results'!$E1766)</f>
        <v>5.8720330000000001E-2</v>
      </c>
      <c r="E2184">
        <f t="shared" si="131"/>
        <v>-3.6109450555714219E-2</v>
      </c>
      <c r="F2184">
        <f t="shared" si="132"/>
        <v>2.7694126247070489E-2</v>
      </c>
      <c r="G2184">
        <f>IF('Input and Summary Results'!$J$4="yes",IF(C2184=FALSE,FALSE,IF('Data Transformation'!E2184&lt;$R$10,E2184,$R$10)),IF(C2184=FALSE,FALSE,IF(C2184&lt;$R$10,C2184,$R$10)))</f>
        <v>0.92021763000000001</v>
      </c>
      <c r="H2184">
        <f>IF('Input and Summary Results'!$J$4="yes",'Data Transformation'!F2184,'Data Transformation'!D2184)</f>
        <v>5.8720330000000001E-2</v>
      </c>
      <c r="I2184">
        <f t="shared" si="133"/>
        <v>116</v>
      </c>
    </row>
    <row r="2185" spans="2:9" x14ac:dyDescent="0.25">
      <c r="B2185">
        <f>IF('Input and Summary Results'!D1767=0,FALSE,'Input and Summary Results'!$B1767)</f>
        <v>117</v>
      </c>
      <c r="C2185">
        <f>IF(OR(B2185=0,'Input and Summary Results'!D1767=0,'Input and Summary Results'!D1767=""),FALSE,'Input and Summary Results'!$D1767)</f>
        <v>0.10995422000000001</v>
      </c>
      <c r="D2185">
        <f>IF(OR(B2185=0,'Input and Summary Results'!E1767=0),FALSE,'Input and Summary Results'!$E1767)</f>
        <v>0.10563446</v>
      </c>
      <c r="E2185">
        <f t="shared" si="131"/>
        <v>-0.9587880979308071</v>
      </c>
      <c r="F2185">
        <f t="shared" si="132"/>
        <v>0.41694948715929231</v>
      </c>
      <c r="G2185">
        <f>IF('Input and Summary Results'!$J$4="yes",IF(C2185=FALSE,FALSE,IF('Data Transformation'!E2185&lt;$R$10,E2185,$R$10)),IF(C2185=FALSE,FALSE,IF(C2185&lt;$R$10,C2185,$R$10)))</f>
        <v>0.10995422000000001</v>
      </c>
      <c r="H2185">
        <f>IF('Input and Summary Results'!$J$4="yes",'Data Transformation'!F2185,'Data Transformation'!D2185)</f>
        <v>0.10563446</v>
      </c>
      <c r="I2185">
        <f t="shared" si="133"/>
        <v>117</v>
      </c>
    </row>
    <row r="2186" spans="2:9" x14ac:dyDescent="0.25">
      <c r="B2186">
        <f>IF('Input and Summary Results'!D1768=0,FALSE,'Input and Summary Results'!$B1768)</f>
        <v>117</v>
      </c>
      <c r="C2186">
        <f>IF(OR(B2186=0,'Input and Summary Results'!D1768=0,'Input and Summary Results'!D1768=""),FALSE,'Input and Summary Results'!$D1768)</f>
        <v>0.11439359</v>
      </c>
      <c r="D2186">
        <f>IF(OR(B2186=0,'Input and Summary Results'!E1768=0),FALSE,'Input and Summary Results'!$E1768)</f>
        <v>6.2531989999999996E-2</v>
      </c>
      <c r="E2186">
        <f t="shared" si="131"/>
        <v>-0.94159831038235553</v>
      </c>
      <c r="F2186">
        <f t="shared" si="132"/>
        <v>0.23724129699924618</v>
      </c>
      <c r="G2186">
        <f>IF('Input and Summary Results'!$J$4="yes",IF(C2186=FALSE,FALSE,IF('Data Transformation'!E2186&lt;$R$10,E2186,$R$10)),IF(C2186=FALSE,FALSE,IF(C2186&lt;$R$10,C2186,$R$10)))</f>
        <v>0.11439359</v>
      </c>
      <c r="H2186">
        <f>IF('Input and Summary Results'!$J$4="yes",'Data Transformation'!F2186,'Data Transformation'!D2186)</f>
        <v>6.2531989999999996E-2</v>
      </c>
      <c r="I2186">
        <f t="shared" si="133"/>
        <v>117</v>
      </c>
    </row>
    <row r="2187" spans="2:9" x14ac:dyDescent="0.25">
      <c r="B2187">
        <f>IF('Input and Summary Results'!D1769=0,FALSE,'Input and Summary Results'!$B1769)</f>
        <v>117</v>
      </c>
      <c r="C2187">
        <f>IF(OR(B2187=0,'Input and Summary Results'!D1769=0,'Input and Summary Results'!D1769=""),FALSE,'Input and Summary Results'!$D1769)</f>
        <v>0.13252620000000001</v>
      </c>
      <c r="D2187">
        <f>IF(OR(B2187=0,'Input and Summary Results'!E1769=0),FALSE,'Input and Summary Results'!$E1769)</f>
        <v>8.5780739999999994E-2</v>
      </c>
      <c r="E2187">
        <f t="shared" si="131"/>
        <v>-0.87769825462827566</v>
      </c>
      <c r="F2187">
        <f t="shared" si="132"/>
        <v>0.28091683878357632</v>
      </c>
      <c r="G2187">
        <f>IF('Input and Summary Results'!$J$4="yes",IF(C2187=FALSE,FALSE,IF('Data Transformation'!E2187&lt;$R$10,E2187,$R$10)),IF(C2187=FALSE,FALSE,IF(C2187&lt;$R$10,C2187,$R$10)))</f>
        <v>0.13252620000000001</v>
      </c>
      <c r="H2187">
        <f>IF('Input and Summary Results'!$J$4="yes",'Data Transformation'!F2187,'Data Transformation'!D2187)</f>
        <v>8.5780739999999994E-2</v>
      </c>
      <c r="I2187">
        <f t="shared" si="133"/>
        <v>117</v>
      </c>
    </row>
    <row r="2188" spans="2:9" x14ac:dyDescent="0.25">
      <c r="B2188">
        <f>IF('Input and Summary Results'!D1770=0,FALSE,'Input and Summary Results'!$B1770)</f>
        <v>117</v>
      </c>
      <c r="C2188">
        <f>IF(OR(B2188=0,'Input and Summary Results'!D1770=0,'Input and Summary Results'!D1770=""),FALSE,'Input and Summary Results'!$D1770)</f>
        <v>0.13842093</v>
      </c>
      <c r="D2188">
        <f>IF(OR(B2188=0,'Input and Summary Results'!E1770=0),FALSE,'Input and Summary Results'!$E1770)</f>
        <v>8.9109079999999993E-2</v>
      </c>
      <c r="E2188">
        <f t="shared" si="131"/>
        <v>-0.85879823721842896</v>
      </c>
      <c r="F2188">
        <f t="shared" si="132"/>
        <v>0.27938940101038184</v>
      </c>
      <c r="G2188">
        <f>IF('Input and Summary Results'!$J$4="yes",IF(C2188=FALSE,FALSE,IF('Data Transformation'!E2188&lt;$R$10,E2188,$R$10)),IF(C2188=FALSE,FALSE,IF(C2188&lt;$R$10,C2188,$R$10)))</f>
        <v>0.13842093</v>
      </c>
      <c r="H2188">
        <f>IF('Input and Summary Results'!$J$4="yes",'Data Transformation'!F2188,'Data Transformation'!D2188)</f>
        <v>8.9109079999999993E-2</v>
      </c>
      <c r="I2188">
        <f t="shared" si="133"/>
        <v>117</v>
      </c>
    </row>
    <row r="2189" spans="2:9" x14ac:dyDescent="0.25">
      <c r="B2189">
        <f>IF('Input and Summary Results'!D1771=0,FALSE,'Input and Summary Results'!$B1771)</f>
        <v>117</v>
      </c>
      <c r="C2189">
        <f>IF(OR(B2189=0,'Input and Summary Results'!D1771=0,'Input and Summary Results'!D1771=""),FALSE,'Input and Summary Results'!$D1771)</f>
        <v>0.16438063</v>
      </c>
      <c r="D2189">
        <f>IF(OR(B2189=0,'Input and Summary Results'!E1771=0),FALSE,'Input and Summary Results'!$E1771)</f>
        <v>6.1489479999999999E-2</v>
      </c>
      <c r="E2189">
        <f t="shared" si="131"/>
        <v>-0.78414935942206987</v>
      </c>
      <c r="F2189">
        <f t="shared" si="132"/>
        <v>0.16234537074106603</v>
      </c>
      <c r="G2189">
        <f>IF('Input and Summary Results'!$J$4="yes",IF(C2189=FALSE,FALSE,IF('Data Transformation'!E2189&lt;$R$10,E2189,$R$10)),IF(C2189=FALSE,FALSE,IF(C2189&lt;$R$10,C2189,$R$10)))</f>
        <v>0.16438063</v>
      </c>
      <c r="H2189">
        <f>IF('Input and Summary Results'!$J$4="yes",'Data Transformation'!F2189,'Data Transformation'!D2189)</f>
        <v>6.1489479999999999E-2</v>
      </c>
      <c r="I2189">
        <f t="shared" si="133"/>
        <v>117</v>
      </c>
    </row>
    <row r="2190" spans="2:9" x14ac:dyDescent="0.25">
      <c r="B2190">
        <f>IF('Input and Summary Results'!D1772=0,FALSE,'Input and Summary Results'!$B1772)</f>
        <v>117</v>
      </c>
      <c r="C2190">
        <f>IF(OR(B2190=0,'Input and Summary Results'!D1772=0,'Input and Summary Results'!D1772=""),FALSE,'Input and Summary Results'!$D1772)</f>
        <v>0.18624304999999999</v>
      </c>
      <c r="D2190">
        <f>IF(OR(B2190=0,'Input and Summary Results'!E1772=0),FALSE,'Input and Summary Results'!$E1772)</f>
        <v>7.9453899999999994E-2</v>
      </c>
      <c r="E2190">
        <f t="shared" si="131"/>
        <v>-0.72991992477009149</v>
      </c>
      <c r="F2190">
        <f t="shared" si="132"/>
        <v>0.18515049340096179</v>
      </c>
      <c r="G2190">
        <f>IF('Input and Summary Results'!$J$4="yes",IF(C2190=FALSE,FALSE,IF('Data Transformation'!E2190&lt;$R$10,E2190,$R$10)),IF(C2190=FALSE,FALSE,IF(C2190&lt;$R$10,C2190,$R$10)))</f>
        <v>0.18624304999999999</v>
      </c>
      <c r="H2190">
        <f>IF('Input and Summary Results'!$J$4="yes",'Data Transformation'!F2190,'Data Transformation'!D2190)</f>
        <v>7.9453899999999994E-2</v>
      </c>
      <c r="I2190">
        <f t="shared" si="133"/>
        <v>117</v>
      </c>
    </row>
    <row r="2191" spans="2:9" x14ac:dyDescent="0.25">
      <c r="B2191">
        <f>IF('Input and Summary Results'!D1773=0,FALSE,'Input and Summary Results'!$B1773)</f>
        <v>117</v>
      </c>
      <c r="C2191">
        <f>IF(OR(B2191=0,'Input and Summary Results'!D1773=0,'Input and Summary Results'!D1773=""),FALSE,'Input and Summary Results'!$D1773)</f>
        <v>0.18711692999999999</v>
      </c>
      <c r="D2191">
        <f>IF(OR(B2191=0,'Input and Summary Results'!E1773=0),FALSE,'Input and Summary Results'!$E1773)</f>
        <v>7.5191209999999994E-2</v>
      </c>
      <c r="E2191">
        <f t="shared" si="131"/>
        <v>-0.72788691654625737</v>
      </c>
      <c r="F2191">
        <f t="shared" si="132"/>
        <v>0.17439889132426445</v>
      </c>
      <c r="G2191">
        <f>IF('Input and Summary Results'!$J$4="yes",IF(C2191=FALSE,FALSE,IF('Data Transformation'!E2191&lt;$R$10,E2191,$R$10)),IF(C2191=FALSE,FALSE,IF(C2191&lt;$R$10,C2191,$R$10)))</f>
        <v>0.18711692999999999</v>
      </c>
      <c r="H2191">
        <f>IF('Input and Summary Results'!$J$4="yes",'Data Transformation'!F2191,'Data Transformation'!D2191)</f>
        <v>7.5191209999999994E-2</v>
      </c>
      <c r="I2191">
        <f t="shared" si="133"/>
        <v>117</v>
      </c>
    </row>
    <row r="2192" spans="2:9" x14ac:dyDescent="0.25">
      <c r="B2192">
        <f>IF('Input and Summary Results'!D1774=0,FALSE,'Input and Summary Results'!$B1774)</f>
        <v>117</v>
      </c>
      <c r="C2192">
        <f>IF(OR(B2192=0,'Input and Summary Results'!D1774=0,'Input and Summary Results'!D1774=""),FALSE,'Input and Summary Results'!$D1774)</f>
        <v>0.22383615000000001</v>
      </c>
      <c r="D2192">
        <f>IF(OR(B2192=0,'Input and Summary Results'!E1774=0),FALSE,'Input and Summary Results'!$E1774)</f>
        <v>7.1031479999999994E-2</v>
      </c>
      <c r="E2192">
        <f t="shared" si="131"/>
        <v>-0.65006977268844668</v>
      </c>
      <c r="F2192">
        <f t="shared" si="132"/>
        <v>0.13772423408819351</v>
      </c>
      <c r="G2192">
        <f>IF('Input and Summary Results'!$J$4="yes",IF(C2192=FALSE,FALSE,IF('Data Transformation'!E2192&lt;$R$10,E2192,$R$10)),IF(C2192=FALSE,FALSE,IF(C2192&lt;$R$10,C2192,$R$10)))</f>
        <v>0.22383615000000001</v>
      </c>
      <c r="H2192">
        <f>IF('Input and Summary Results'!$J$4="yes",'Data Transformation'!F2192,'Data Transformation'!D2192)</f>
        <v>7.1031479999999994E-2</v>
      </c>
      <c r="I2192">
        <f t="shared" si="133"/>
        <v>117</v>
      </c>
    </row>
    <row r="2193" spans="2:9" x14ac:dyDescent="0.25">
      <c r="B2193">
        <f>IF('Input and Summary Results'!D1775=0,FALSE,'Input and Summary Results'!$B1775)</f>
        <v>117</v>
      </c>
      <c r="C2193">
        <f>IF(OR(B2193=0,'Input and Summary Results'!D1775=0,'Input and Summary Results'!D1775=""),FALSE,'Input and Summary Results'!$D1775)</f>
        <v>0.23472989999999999</v>
      </c>
      <c r="D2193">
        <f>IF(OR(B2193=0,'Input and Summary Results'!E1775=0),FALSE,'Input and Summary Results'!$E1775)</f>
        <v>7.3827130000000005E-2</v>
      </c>
      <c r="E2193">
        <f t="shared" si="131"/>
        <v>-0.62943158625172513</v>
      </c>
      <c r="F2193">
        <f t="shared" si="132"/>
        <v>0.13650146155219253</v>
      </c>
      <c r="G2193">
        <f>IF('Input and Summary Results'!$J$4="yes",IF(C2193=FALSE,FALSE,IF('Data Transformation'!E2193&lt;$R$10,E2193,$R$10)),IF(C2193=FALSE,FALSE,IF(C2193&lt;$R$10,C2193,$R$10)))</f>
        <v>0.23472989999999999</v>
      </c>
      <c r="H2193">
        <f>IF('Input and Summary Results'!$J$4="yes",'Data Transformation'!F2193,'Data Transformation'!D2193)</f>
        <v>7.3827130000000005E-2</v>
      </c>
      <c r="I2193">
        <f t="shared" si="133"/>
        <v>117</v>
      </c>
    </row>
    <row r="2194" spans="2:9" x14ac:dyDescent="0.25">
      <c r="B2194">
        <f>IF('Input and Summary Results'!D1776=0,FALSE,'Input and Summary Results'!$B1776)</f>
        <v>117</v>
      </c>
      <c r="C2194">
        <f>IF(OR(B2194=0,'Input and Summary Results'!D1776=0,'Input and Summary Results'!D1776=""),FALSE,'Input and Summary Results'!$D1776)</f>
        <v>0.27011041000000002</v>
      </c>
      <c r="D2194">
        <f>IF(OR(B2194=0,'Input and Summary Results'!E1776=0),FALSE,'Input and Summary Results'!$E1776)</f>
        <v>7.7249010000000007E-2</v>
      </c>
      <c r="E2194">
        <f t="shared" si="131"/>
        <v>-0.56845867786943105</v>
      </c>
      <c r="F2194">
        <f t="shared" si="132"/>
        <v>0.12411987505405661</v>
      </c>
      <c r="G2194">
        <f>IF('Input and Summary Results'!$J$4="yes",IF(C2194=FALSE,FALSE,IF('Data Transformation'!E2194&lt;$R$10,E2194,$R$10)),IF(C2194=FALSE,FALSE,IF(C2194&lt;$R$10,C2194,$R$10)))</f>
        <v>0.27011041000000002</v>
      </c>
      <c r="H2194">
        <f>IF('Input and Summary Results'!$J$4="yes",'Data Transformation'!F2194,'Data Transformation'!D2194)</f>
        <v>7.7249010000000007E-2</v>
      </c>
      <c r="I2194">
        <f t="shared" si="133"/>
        <v>117</v>
      </c>
    </row>
    <row r="2195" spans="2:9" x14ac:dyDescent="0.25">
      <c r="B2195">
        <f>IF('Input and Summary Results'!D1777=0,FALSE,'Input and Summary Results'!$B1777)</f>
        <v>117</v>
      </c>
      <c r="C2195">
        <f>IF(OR(B2195=0,'Input and Summary Results'!D1777=0,'Input and Summary Results'!D1777=""),FALSE,'Input and Summary Results'!$D1777)</f>
        <v>0.28932303999999998</v>
      </c>
      <c r="D2195">
        <f>IF(OR(B2195=0,'Input and Summary Results'!E1777=0),FALSE,'Input and Summary Results'!$E1777)</f>
        <v>8.2570160000000004E-2</v>
      </c>
      <c r="E2195">
        <f t="shared" si="131"/>
        <v>-0.53861698029450955</v>
      </c>
      <c r="F2195">
        <f t="shared" si="132"/>
        <v>0.12385964643534784</v>
      </c>
      <c r="G2195">
        <f>IF('Input and Summary Results'!$J$4="yes",IF(C2195=FALSE,FALSE,IF('Data Transformation'!E2195&lt;$R$10,E2195,$R$10)),IF(C2195=FALSE,FALSE,IF(C2195&lt;$R$10,C2195,$R$10)))</f>
        <v>0.28932303999999998</v>
      </c>
      <c r="H2195">
        <f>IF('Input and Summary Results'!$J$4="yes",'Data Transformation'!F2195,'Data Transformation'!D2195)</f>
        <v>8.2570160000000004E-2</v>
      </c>
      <c r="I2195">
        <f t="shared" si="133"/>
        <v>117</v>
      </c>
    </row>
    <row r="2196" spans="2:9" x14ac:dyDescent="0.25">
      <c r="B2196">
        <f>IF('Input and Summary Results'!D1778=0,FALSE,'Input and Summary Results'!$B1778)</f>
        <v>117</v>
      </c>
      <c r="C2196">
        <f>IF(OR(B2196=0,'Input and Summary Results'!D1778=0,'Input and Summary Results'!D1778=""),FALSE,'Input and Summary Results'!$D1778)</f>
        <v>0.63803019000000005</v>
      </c>
      <c r="D2196">
        <f>IF(OR(B2196=0,'Input and Summary Results'!E1778=0),FALSE,'Input and Summary Results'!$E1778)</f>
        <v>5.225892E-2</v>
      </c>
      <c r="E2196">
        <f t="shared" si="131"/>
        <v>-0.19515877105907975</v>
      </c>
      <c r="F2196">
        <f t="shared" si="132"/>
        <v>3.554748918699286E-2</v>
      </c>
      <c r="G2196">
        <f>IF('Input and Summary Results'!$J$4="yes",IF(C2196=FALSE,FALSE,IF('Data Transformation'!E2196&lt;$R$10,E2196,$R$10)),IF(C2196=FALSE,FALSE,IF(C2196&lt;$R$10,C2196,$R$10)))</f>
        <v>0.63803019000000005</v>
      </c>
      <c r="H2196">
        <f>IF('Input and Summary Results'!$J$4="yes",'Data Transformation'!F2196,'Data Transformation'!D2196)</f>
        <v>5.225892E-2</v>
      </c>
      <c r="I2196">
        <f t="shared" si="133"/>
        <v>117</v>
      </c>
    </row>
    <row r="2197" spans="2:9" x14ac:dyDescent="0.25">
      <c r="B2197">
        <f>IF('Input and Summary Results'!D1779=0,FALSE,'Input and Summary Results'!$B1779)</f>
        <v>117</v>
      </c>
      <c r="C2197">
        <f>IF(OR(B2197=0,'Input and Summary Results'!D1779=0,'Input and Summary Results'!D1779=""),FALSE,'Input and Summary Results'!$D1779)</f>
        <v>0.66956013999999997</v>
      </c>
      <c r="D2197">
        <f>IF(OR(B2197=0,'Input and Summary Results'!E1779=0),FALSE,'Input and Summary Results'!$E1779)</f>
        <v>5.70313E-2</v>
      </c>
      <c r="E2197">
        <f t="shared" si="131"/>
        <v>-0.17421040849943462</v>
      </c>
      <c r="F2197">
        <f t="shared" si="132"/>
        <v>3.6966932051839284E-2</v>
      </c>
      <c r="G2197">
        <f>IF('Input and Summary Results'!$J$4="yes",IF(C2197=FALSE,FALSE,IF('Data Transformation'!E2197&lt;$R$10,E2197,$R$10)),IF(C2197=FALSE,FALSE,IF(C2197&lt;$R$10,C2197,$R$10)))</f>
        <v>0.66956013999999997</v>
      </c>
      <c r="H2197">
        <f>IF('Input and Summary Results'!$J$4="yes",'Data Transformation'!F2197,'Data Transformation'!D2197)</f>
        <v>5.70313E-2</v>
      </c>
      <c r="I2197">
        <f t="shared" si="133"/>
        <v>117</v>
      </c>
    </row>
    <row r="2198" spans="2:9" x14ac:dyDescent="0.25">
      <c r="B2198">
        <f>IF('Input and Summary Results'!D1780=0,FALSE,'Input and Summary Results'!$B1780)</f>
        <v>117</v>
      </c>
      <c r="C2198">
        <f>IF(OR(B2198=0,'Input and Summary Results'!D1780=0,'Input and Summary Results'!D1780=""),FALSE,'Input and Summary Results'!$D1780)</f>
        <v>0.76342191000000004</v>
      </c>
      <c r="D2198">
        <f>IF(OR(B2198=0,'Input and Summary Results'!E1780=0),FALSE,'Input and Summary Results'!$E1780)</f>
        <v>4.6552719999999999E-2</v>
      </c>
      <c r="E2198">
        <f t="shared" si="131"/>
        <v>-0.11723538007521893</v>
      </c>
      <c r="F2198">
        <f t="shared" si="132"/>
        <v>2.6464894726429843E-2</v>
      </c>
      <c r="G2198">
        <f>IF('Input and Summary Results'!$J$4="yes",IF(C2198=FALSE,FALSE,IF('Data Transformation'!E2198&lt;$R$10,E2198,$R$10)),IF(C2198=FALSE,FALSE,IF(C2198&lt;$R$10,C2198,$R$10)))</f>
        <v>0.76342191000000004</v>
      </c>
      <c r="H2198">
        <f>IF('Input and Summary Results'!$J$4="yes",'Data Transformation'!F2198,'Data Transformation'!D2198)</f>
        <v>4.6552719999999999E-2</v>
      </c>
      <c r="I2198">
        <f t="shared" si="133"/>
        <v>117</v>
      </c>
    </row>
    <row r="2199" spans="2:9" x14ac:dyDescent="0.25">
      <c r="B2199">
        <f>IF('Input and Summary Results'!D1781=0,FALSE,'Input and Summary Results'!$B1781)</f>
        <v>117</v>
      </c>
      <c r="C2199">
        <f>IF(OR(B2199=0,'Input and Summary Results'!D1781=0,'Input and Summary Results'!D1781=""),FALSE,'Input and Summary Results'!$D1781)</f>
        <v>0.84008563000000003</v>
      </c>
      <c r="D2199">
        <f>IF(OR(B2199=0,'Input and Summary Results'!E1781=0),FALSE,'Input and Summary Results'!$E1781)</f>
        <v>6.0636519999999999E-2</v>
      </c>
      <c r="E2199">
        <f t="shared" si="131"/>
        <v>-7.567644400823674E-2</v>
      </c>
      <c r="F2199">
        <f t="shared" si="132"/>
        <v>3.1325675312408333E-2</v>
      </c>
      <c r="G2199">
        <f>IF('Input and Summary Results'!$J$4="yes",IF(C2199=FALSE,FALSE,IF('Data Transformation'!E2199&lt;$R$10,E2199,$R$10)),IF(C2199=FALSE,FALSE,IF(C2199&lt;$R$10,C2199,$R$10)))</f>
        <v>0.84008563000000003</v>
      </c>
      <c r="H2199">
        <f>IF('Input and Summary Results'!$J$4="yes",'Data Transformation'!F2199,'Data Transformation'!D2199)</f>
        <v>6.0636519999999999E-2</v>
      </c>
      <c r="I2199">
        <f t="shared" si="133"/>
        <v>117</v>
      </c>
    </row>
    <row r="2200" spans="2:9" x14ac:dyDescent="0.25">
      <c r="B2200">
        <f>IF('Input and Summary Results'!D1782=0,FALSE,'Input and Summary Results'!$B1782)</f>
        <v>118</v>
      </c>
      <c r="C2200">
        <f>IF(OR(B2200=0,'Input and Summary Results'!D1782=0,'Input and Summary Results'!D1782=""),FALSE,'Input and Summary Results'!$D1782)</f>
        <v>5.0668350000000001E-2</v>
      </c>
      <c r="D2200">
        <f>IF(OR(B2200=0,'Input and Summary Results'!E1782=0),FALSE,'Input and Summary Results'!$E1782)</f>
        <v>4.7912660000000003E-2</v>
      </c>
      <c r="E2200">
        <f t="shared" si="131"/>
        <v>-1.2952632381518534</v>
      </c>
      <c r="F2200">
        <f t="shared" si="132"/>
        <v>0.41039612381299173</v>
      </c>
      <c r="G2200">
        <f>IF('Input and Summary Results'!$J$4="yes",IF(C2200=FALSE,FALSE,IF('Data Transformation'!E2200&lt;$R$10,E2200,$R$10)),IF(C2200=FALSE,FALSE,IF(C2200&lt;$R$10,C2200,$R$10)))</f>
        <v>5.0668350000000001E-2</v>
      </c>
      <c r="H2200">
        <f>IF('Input and Summary Results'!$J$4="yes",'Data Transformation'!F2200,'Data Transformation'!D2200)</f>
        <v>4.7912660000000003E-2</v>
      </c>
      <c r="I2200">
        <f t="shared" si="133"/>
        <v>118</v>
      </c>
    </row>
    <row r="2201" spans="2:9" x14ac:dyDescent="0.25">
      <c r="B2201">
        <f>IF('Input and Summary Results'!D1783=0,FALSE,'Input and Summary Results'!$B1783)</f>
        <v>118</v>
      </c>
      <c r="C2201">
        <f>IF(OR(B2201=0,'Input and Summary Results'!D1783=0,'Input and Summary Results'!D1783=""),FALSE,'Input and Summary Results'!$D1783)</f>
        <v>7.6222090000000006E-2</v>
      </c>
      <c r="D2201">
        <f>IF(OR(B2201=0,'Input and Summary Results'!E1783=0),FALSE,'Input and Summary Results'!$E1783)</f>
        <v>6.8329920000000002E-2</v>
      </c>
      <c r="E2201">
        <f t="shared" si="131"/>
        <v>-1.1179191471012053</v>
      </c>
      <c r="F2201">
        <f t="shared" si="132"/>
        <v>0.38906287245600318</v>
      </c>
      <c r="G2201">
        <f>IF('Input and Summary Results'!$J$4="yes",IF(C2201=FALSE,FALSE,IF('Data Transformation'!E2201&lt;$R$10,E2201,$R$10)),IF(C2201=FALSE,FALSE,IF(C2201&lt;$R$10,C2201,$R$10)))</f>
        <v>7.6222090000000006E-2</v>
      </c>
      <c r="H2201">
        <f>IF('Input and Summary Results'!$J$4="yes",'Data Transformation'!F2201,'Data Transformation'!D2201)</f>
        <v>6.8329920000000002E-2</v>
      </c>
      <c r="I2201">
        <f t="shared" si="133"/>
        <v>118</v>
      </c>
    </row>
    <row r="2202" spans="2:9" x14ac:dyDescent="0.25">
      <c r="B2202">
        <f>IF('Input and Summary Results'!D1784=0,FALSE,'Input and Summary Results'!$B1784)</f>
        <v>118</v>
      </c>
      <c r="C2202">
        <f>IF(OR(B2202=0,'Input and Summary Results'!D1784=0,'Input and Summary Results'!D1784=""),FALSE,'Input and Summary Results'!$D1784)</f>
        <v>8.0076830000000002E-2</v>
      </c>
      <c r="D2202">
        <f>IF(OR(B2202=0,'Input and Summary Results'!E1784=0),FALSE,'Input and Summary Results'!$E1784)</f>
        <v>7.0961410000000003E-2</v>
      </c>
      <c r="E2202">
        <f t="shared" si="131"/>
        <v>-1.0964931275961358</v>
      </c>
      <c r="F2202">
        <f t="shared" si="132"/>
        <v>0.38459629258550815</v>
      </c>
      <c r="G2202">
        <f>IF('Input and Summary Results'!$J$4="yes",IF(C2202=FALSE,FALSE,IF('Data Transformation'!E2202&lt;$R$10,E2202,$R$10)),IF(C2202=FALSE,FALSE,IF(C2202&lt;$R$10,C2202,$R$10)))</f>
        <v>8.0076830000000002E-2</v>
      </c>
      <c r="H2202">
        <f>IF('Input and Summary Results'!$J$4="yes",'Data Transformation'!F2202,'Data Transformation'!D2202)</f>
        <v>7.0961410000000003E-2</v>
      </c>
      <c r="I2202">
        <f t="shared" si="133"/>
        <v>118</v>
      </c>
    </row>
    <row r="2203" spans="2:9" x14ac:dyDescent="0.25">
      <c r="B2203">
        <f>IF('Input and Summary Results'!D1785=0,FALSE,'Input and Summary Results'!$B1785)</f>
        <v>118</v>
      </c>
      <c r="C2203">
        <f>IF(OR(B2203=0,'Input and Summary Results'!D1785=0,'Input and Summary Results'!D1785=""),FALSE,'Input and Summary Results'!$D1785)</f>
        <v>8.899514E-2</v>
      </c>
      <c r="D2203">
        <f>IF(OR(B2203=0,'Input and Summary Results'!E1785=0),FALSE,'Input and Summary Results'!$E1785)</f>
        <v>7.2355230000000006E-2</v>
      </c>
      <c r="E2203">
        <f t="shared" si="131"/>
        <v>-1.0506337094091611</v>
      </c>
      <c r="F2203">
        <f t="shared" si="132"/>
        <v>0.35285263689680141</v>
      </c>
      <c r="G2203">
        <f>IF('Input and Summary Results'!$J$4="yes",IF(C2203=FALSE,FALSE,IF('Data Transformation'!E2203&lt;$R$10,E2203,$R$10)),IF(C2203=FALSE,FALSE,IF(C2203&lt;$R$10,C2203,$R$10)))</f>
        <v>8.899514E-2</v>
      </c>
      <c r="H2203">
        <f>IF('Input and Summary Results'!$J$4="yes",'Data Transformation'!F2203,'Data Transformation'!D2203)</f>
        <v>7.2355230000000006E-2</v>
      </c>
      <c r="I2203">
        <f t="shared" si="133"/>
        <v>118</v>
      </c>
    </row>
    <row r="2204" spans="2:9" x14ac:dyDescent="0.25">
      <c r="B2204">
        <f>IF('Input and Summary Results'!D1786=0,FALSE,'Input and Summary Results'!$B1786)</f>
        <v>118</v>
      </c>
      <c r="C2204">
        <f>IF(OR(B2204=0,'Input and Summary Results'!D1786=0,'Input and Summary Results'!D1786=""),FALSE,'Input and Summary Results'!$D1786)</f>
        <v>8.9049100000000006E-2</v>
      </c>
      <c r="D2204">
        <f>IF(OR(B2204=0,'Input and Summary Results'!E1786=0),FALSE,'Input and Summary Results'!$E1786)</f>
        <v>0.10318811999999999</v>
      </c>
      <c r="E2204">
        <f t="shared" si="131"/>
        <v>-1.0503704654989847</v>
      </c>
      <c r="F2204">
        <f t="shared" si="132"/>
        <v>0.50290956427409139</v>
      </c>
      <c r="G2204">
        <f>IF('Input and Summary Results'!$J$4="yes",IF(C2204=FALSE,FALSE,IF('Data Transformation'!E2204&lt;$R$10,E2204,$R$10)),IF(C2204=FALSE,FALSE,IF(C2204&lt;$R$10,C2204,$R$10)))</f>
        <v>8.9049100000000006E-2</v>
      </c>
      <c r="H2204">
        <f>IF('Input and Summary Results'!$J$4="yes",'Data Transformation'!F2204,'Data Transformation'!D2204)</f>
        <v>0.10318811999999999</v>
      </c>
      <c r="I2204">
        <f t="shared" si="133"/>
        <v>118</v>
      </c>
    </row>
    <row r="2205" spans="2:9" x14ac:dyDescent="0.25">
      <c r="B2205">
        <f>IF('Input and Summary Results'!D1787=0,FALSE,'Input and Summary Results'!$B1787)</f>
        <v>118</v>
      </c>
      <c r="C2205">
        <f>IF(OR(B2205=0,'Input and Summary Results'!D1787=0,'Input and Summary Results'!D1787=""),FALSE,'Input and Summary Results'!$D1787)</f>
        <v>9.2000180000000001E-2</v>
      </c>
      <c r="D2205">
        <f>IF(OR(B2205=0,'Input and Summary Results'!E1787=0),FALSE,'Input and Summary Results'!$E1787)</f>
        <v>0.10952317</v>
      </c>
      <c r="E2205">
        <f t="shared" si="131"/>
        <v>-1.0362113229486809</v>
      </c>
      <c r="F2205">
        <f t="shared" si="132"/>
        <v>0.51666263892092379</v>
      </c>
      <c r="G2205">
        <f>IF('Input and Summary Results'!$J$4="yes",IF(C2205=FALSE,FALSE,IF('Data Transformation'!E2205&lt;$R$10,E2205,$R$10)),IF(C2205=FALSE,FALSE,IF(C2205&lt;$R$10,C2205,$R$10)))</f>
        <v>9.2000180000000001E-2</v>
      </c>
      <c r="H2205">
        <f>IF('Input and Summary Results'!$J$4="yes",'Data Transformation'!F2205,'Data Transformation'!D2205)</f>
        <v>0.10952317</v>
      </c>
      <c r="I2205">
        <f t="shared" si="133"/>
        <v>118</v>
      </c>
    </row>
    <row r="2206" spans="2:9" x14ac:dyDescent="0.25">
      <c r="B2206">
        <f>IF('Input and Summary Results'!D1788=0,FALSE,'Input and Summary Results'!$B1788)</f>
        <v>118</v>
      </c>
      <c r="C2206">
        <f>IF(OR(B2206=0,'Input and Summary Results'!D1788=0,'Input and Summary Results'!D1788=""),FALSE,'Input and Summary Results'!$D1788)</f>
        <v>9.4470399999999996E-2</v>
      </c>
      <c r="D2206">
        <f>IF(OR(B2206=0,'Input and Summary Results'!E1788=0),FALSE,'Input and Summary Results'!$E1788)</f>
        <v>6.6279060000000001E-2</v>
      </c>
      <c r="E2206">
        <f t="shared" si="131"/>
        <v>-1.0247042457803981</v>
      </c>
      <c r="F2206">
        <f t="shared" si="132"/>
        <v>0.30448809404850619</v>
      </c>
      <c r="G2206">
        <f>IF('Input and Summary Results'!$J$4="yes",IF(C2206=FALSE,FALSE,IF('Data Transformation'!E2206&lt;$R$10,E2206,$R$10)),IF(C2206=FALSE,FALSE,IF(C2206&lt;$R$10,C2206,$R$10)))</f>
        <v>9.4470399999999996E-2</v>
      </c>
      <c r="H2206">
        <f>IF('Input and Summary Results'!$J$4="yes",'Data Transformation'!F2206,'Data Transformation'!D2206)</f>
        <v>6.6279060000000001E-2</v>
      </c>
      <c r="I2206">
        <f t="shared" si="133"/>
        <v>118</v>
      </c>
    </row>
    <row r="2207" spans="2:9" x14ac:dyDescent="0.25">
      <c r="B2207">
        <f>IF('Input and Summary Results'!D1789=0,FALSE,'Input and Summary Results'!$B1789)</f>
        <v>118</v>
      </c>
      <c r="C2207">
        <f>IF(OR(B2207=0,'Input and Summary Results'!D1789=0,'Input and Summary Results'!D1789=""),FALSE,'Input and Summary Results'!$D1789)</f>
        <v>0.10078602</v>
      </c>
      <c r="D2207">
        <f>IF(OR(B2207=0,'Input and Summary Results'!E1789=0),FALSE,'Input and Summary Results'!$E1789)</f>
        <v>5.066089E-2</v>
      </c>
      <c r="E2207">
        <f t="shared" si="131"/>
        <v>-0.99659970457621938</v>
      </c>
      <c r="F2207">
        <f t="shared" si="132"/>
        <v>0.21815353220615316</v>
      </c>
      <c r="G2207">
        <f>IF('Input and Summary Results'!$J$4="yes",IF(C2207=FALSE,FALSE,IF('Data Transformation'!E2207&lt;$R$10,E2207,$R$10)),IF(C2207=FALSE,FALSE,IF(C2207&lt;$R$10,C2207,$R$10)))</f>
        <v>0.10078602</v>
      </c>
      <c r="H2207">
        <f>IF('Input and Summary Results'!$J$4="yes",'Data Transformation'!F2207,'Data Transformation'!D2207)</f>
        <v>5.066089E-2</v>
      </c>
      <c r="I2207">
        <f t="shared" si="133"/>
        <v>118</v>
      </c>
    </row>
    <row r="2208" spans="2:9" x14ac:dyDescent="0.25">
      <c r="B2208">
        <f>IF('Input and Summary Results'!D1790=0,FALSE,'Input and Summary Results'!$B1790)</f>
        <v>118</v>
      </c>
      <c r="C2208">
        <f>IF(OR(B2208=0,'Input and Summary Results'!D1790=0,'Input and Summary Results'!D1790=""),FALSE,'Input and Summary Results'!$D1790)</f>
        <v>0.11049568999999999</v>
      </c>
      <c r="D2208">
        <f>IF(OR(B2208=0,'Input and Summary Results'!E1790=0),FALSE,'Input and Summary Results'!$E1790)</f>
        <v>7.3427919999999994E-2</v>
      </c>
      <c r="E2208">
        <f t="shared" si="131"/>
        <v>-0.95665466175916436</v>
      </c>
      <c r="F2208">
        <f t="shared" si="132"/>
        <v>0.28840688066656717</v>
      </c>
      <c r="G2208">
        <f>IF('Input and Summary Results'!$J$4="yes",IF(C2208=FALSE,FALSE,IF('Data Transformation'!E2208&lt;$R$10,E2208,$R$10)),IF(C2208=FALSE,FALSE,IF(C2208&lt;$R$10,C2208,$R$10)))</f>
        <v>0.11049568999999999</v>
      </c>
      <c r="H2208">
        <f>IF('Input and Summary Results'!$J$4="yes",'Data Transformation'!F2208,'Data Transformation'!D2208)</f>
        <v>7.3427919999999994E-2</v>
      </c>
      <c r="I2208">
        <f t="shared" si="133"/>
        <v>118</v>
      </c>
    </row>
    <row r="2209" spans="2:9" x14ac:dyDescent="0.25">
      <c r="B2209">
        <f>IF('Input and Summary Results'!D1791=0,FALSE,'Input and Summary Results'!$B1791)</f>
        <v>118</v>
      </c>
      <c r="C2209">
        <f>IF(OR(B2209=0,'Input and Summary Results'!D1791=0,'Input and Summary Results'!D1791=""),FALSE,'Input and Summary Results'!$D1791)</f>
        <v>0.20511691000000001</v>
      </c>
      <c r="D2209">
        <f>IF(OR(B2209=0,'Input and Summary Results'!E1791=0),FALSE,'Input and Summary Results'!$E1791)</f>
        <v>7.8148469999999998E-2</v>
      </c>
      <c r="E2209">
        <f t="shared" si="131"/>
        <v>-0.68799853457575166</v>
      </c>
      <c r="F2209">
        <f t="shared" si="132"/>
        <v>0.16535173028883868</v>
      </c>
      <c r="G2209">
        <f>IF('Input and Summary Results'!$J$4="yes",IF(C2209=FALSE,FALSE,IF('Data Transformation'!E2209&lt;$R$10,E2209,$R$10)),IF(C2209=FALSE,FALSE,IF(C2209&lt;$R$10,C2209,$R$10)))</f>
        <v>0.20511691000000001</v>
      </c>
      <c r="H2209">
        <f>IF('Input and Summary Results'!$J$4="yes",'Data Transformation'!F2209,'Data Transformation'!D2209)</f>
        <v>7.8148469999999998E-2</v>
      </c>
      <c r="I2209">
        <f t="shared" si="133"/>
        <v>118</v>
      </c>
    </row>
    <row r="2210" spans="2:9" x14ac:dyDescent="0.25">
      <c r="B2210">
        <f>IF('Input and Summary Results'!D1792=0,FALSE,'Input and Summary Results'!$B1792)</f>
        <v>118</v>
      </c>
      <c r="C2210">
        <f>IF(OR(B2210=0,'Input and Summary Results'!D1792=0,'Input and Summary Results'!D1792=""),FALSE,'Input and Summary Results'!$D1792)</f>
        <v>0.23292305999999999</v>
      </c>
      <c r="D2210">
        <f>IF(OR(B2210=0,'Input and Summary Results'!E1792=0),FALSE,'Input and Summary Results'!$E1792)</f>
        <v>0.10836322</v>
      </c>
      <c r="E2210">
        <f t="shared" si="131"/>
        <v>-0.63278751303256309</v>
      </c>
      <c r="F2210">
        <f t="shared" si="132"/>
        <v>0.20191061151266002</v>
      </c>
      <c r="G2210">
        <f>IF('Input and Summary Results'!$J$4="yes",IF(C2210=FALSE,FALSE,IF('Data Transformation'!E2210&lt;$R$10,E2210,$R$10)),IF(C2210=FALSE,FALSE,IF(C2210&lt;$R$10,C2210,$R$10)))</f>
        <v>0.23292305999999999</v>
      </c>
      <c r="H2210">
        <f>IF('Input and Summary Results'!$J$4="yes",'Data Transformation'!F2210,'Data Transformation'!D2210)</f>
        <v>0.10836322</v>
      </c>
      <c r="I2210">
        <f t="shared" si="133"/>
        <v>118</v>
      </c>
    </row>
    <row r="2211" spans="2:9" x14ac:dyDescent="0.25">
      <c r="B2211">
        <f>IF('Input and Summary Results'!D1793=0,FALSE,'Input and Summary Results'!$B1793)</f>
        <v>118</v>
      </c>
      <c r="C2211">
        <f>IF(OR(B2211=0,'Input and Summary Results'!D1793=0,'Input and Summary Results'!D1793=""),FALSE,'Input and Summary Results'!$D1793)</f>
        <v>0.23532004000000001</v>
      </c>
      <c r="D2211">
        <f>IF(OR(B2211=0,'Input and Summary Results'!E1793=0),FALSE,'Input and Summary Results'!$E1793)</f>
        <v>8.6367609999999997E-2</v>
      </c>
      <c r="E2211">
        <f t="shared" si="131"/>
        <v>-0.62834108646265585</v>
      </c>
      <c r="F2211">
        <f t="shared" si="132"/>
        <v>0.15928750794025021</v>
      </c>
      <c r="G2211">
        <f>IF('Input and Summary Results'!$J$4="yes",IF(C2211=FALSE,FALSE,IF('Data Transformation'!E2211&lt;$R$10,E2211,$R$10)),IF(C2211=FALSE,FALSE,IF(C2211&lt;$R$10,C2211,$R$10)))</f>
        <v>0.23532004000000001</v>
      </c>
      <c r="H2211">
        <f>IF('Input and Summary Results'!$J$4="yes",'Data Transformation'!F2211,'Data Transformation'!D2211)</f>
        <v>8.6367609999999997E-2</v>
      </c>
      <c r="I2211">
        <f t="shared" si="133"/>
        <v>118</v>
      </c>
    </row>
    <row r="2212" spans="2:9" x14ac:dyDescent="0.25">
      <c r="B2212">
        <f>IF('Input and Summary Results'!D1794=0,FALSE,'Input and Summary Results'!$B1794)</f>
        <v>118</v>
      </c>
      <c r="C2212">
        <f>IF(OR(B2212=0,'Input and Summary Results'!D1794=0,'Input and Summary Results'!D1794=""),FALSE,'Input and Summary Results'!$D1794)</f>
        <v>0.30954148999999997</v>
      </c>
      <c r="D2212">
        <f>IF(OR(B2212=0,'Input and Summary Results'!E1794=0),FALSE,'Input and Summary Results'!$E1794)</f>
        <v>8.4242170000000005E-2</v>
      </c>
      <c r="E2212">
        <f t="shared" si="131"/>
        <v>-0.50928113123060836</v>
      </c>
      <c r="F2212">
        <f t="shared" si="132"/>
        <v>0.1181137358355418</v>
      </c>
      <c r="G2212">
        <f>IF('Input and Summary Results'!$J$4="yes",IF(C2212=FALSE,FALSE,IF('Data Transformation'!E2212&lt;$R$10,E2212,$R$10)),IF(C2212=FALSE,FALSE,IF(C2212&lt;$R$10,C2212,$R$10)))</f>
        <v>0.30954148999999997</v>
      </c>
      <c r="H2212">
        <f>IF('Input and Summary Results'!$J$4="yes",'Data Transformation'!F2212,'Data Transformation'!D2212)</f>
        <v>8.4242170000000005E-2</v>
      </c>
      <c r="I2212">
        <f t="shared" si="133"/>
        <v>118</v>
      </c>
    </row>
    <row r="2213" spans="2:9" x14ac:dyDescent="0.25">
      <c r="B2213">
        <f>IF('Input and Summary Results'!D1795=0,FALSE,'Input and Summary Results'!$B1795)</f>
        <v>118</v>
      </c>
      <c r="C2213">
        <f>IF(OR(B2213=0,'Input and Summary Results'!D1795=0,'Input and Summary Results'!D1795=""),FALSE,'Input and Summary Results'!$D1795)</f>
        <v>0.34976485000000002</v>
      </c>
      <c r="D2213">
        <f>IF(OR(B2213=0,'Input and Summary Results'!E1795=0),FALSE,'Input and Summary Results'!$E1795)</f>
        <v>7.4641200000000005E-2</v>
      </c>
      <c r="E2213">
        <f t="shared" si="131"/>
        <v>-0.4562238375619514</v>
      </c>
      <c r="F2213">
        <f t="shared" si="132"/>
        <v>9.2617313603696877E-2</v>
      </c>
      <c r="G2213">
        <f>IF('Input and Summary Results'!$J$4="yes",IF(C2213=FALSE,FALSE,IF('Data Transformation'!E2213&lt;$R$10,E2213,$R$10)),IF(C2213=FALSE,FALSE,IF(C2213&lt;$R$10,C2213,$R$10)))</f>
        <v>0.34976485000000002</v>
      </c>
      <c r="H2213">
        <f>IF('Input and Summary Results'!$J$4="yes",'Data Transformation'!F2213,'Data Transformation'!D2213)</f>
        <v>7.4641200000000005E-2</v>
      </c>
      <c r="I2213">
        <f t="shared" si="133"/>
        <v>118</v>
      </c>
    </row>
    <row r="2214" spans="2:9" x14ac:dyDescent="0.25">
      <c r="B2214">
        <f>IF('Input and Summary Results'!D1796=0,FALSE,'Input and Summary Results'!$B1796)</f>
        <v>118</v>
      </c>
      <c r="C2214">
        <f>IF(OR(B2214=0,'Input and Summary Results'!D1796=0,'Input and Summary Results'!D1796=""),FALSE,'Input and Summary Results'!$D1796)</f>
        <v>0.55692640999999998</v>
      </c>
      <c r="D2214">
        <f>IF(OR(B2214=0,'Input and Summary Results'!E1796=0),FALSE,'Input and Summary Results'!$E1796)</f>
        <v>6.5414159999999999E-2</v>
      </c>
      <c r="E2214">
        <f t="shared" si="131"/>
        <v>-0.25420218694897301</v>
      </c>
      <c r="F2214">
        <f t="shared" si="132"/>
        <v>5.0975757174094152E-2</v>
      </c>
      <c r="G2214">
        <f>IF('Input and Summary Results'!$J$4="yes",IF(C2214=FALSE,FALSE,IF('Data Transformation'!E2214&lt;$R$10,E2214,$R$10)),IF(C2214=FALSE,FALSE,IF(C2214&lt;$R$10,C2214,$R$10)))</f>
        <v>0.55692640999999998</v>
      </c>
      <c r="H2214">
        <f>IF('Input and Summary Results'!$J$4="yes",'Data Transformation'!F2214,'Data Transformation'!D2214)</f>
        <v>6.5414159999999999E-2</v>
      </c>
      <c r="I2214">
        <f t="shared" si="133"/>
        <v>118</v>
      </c>
    </row>
    <row r="2215" spans="2:9" x14ac:dyDescent="0.25">
      <c r="B2215">
        <f>IF('Input and Summary Results'!D1797=0,FALSE,'Input and Summary Results'!$B1797)</f>
        <v>119</v>
      </c>
      <c r="C2215">
        <f>IF(OR(B2215=0,'Input and Summary Results'!D1797=0,'Input and Summary Results'!D1797=""),FALSE,'Input and Summary Results'!$D1797)</f>
        <v>6.7101850000000005E-2</v>
      </c>
      <c r="D2215">
        <f>IF(OR(B2215=0,'Input and Summary Results'!E1797=0),FALSE,'Input and Summary Results'!$E1797)</f>
        <v>6.3304920000000001E-2</v>
      </c>
      <c r="E2215">
        <f t="shared" si="131"/>
        <v>-1.1732655061541686</v>
      </c>
      <c r="F2215">
        <f t="shared" si="132"/>
        <v>0.40944229227659146</v>
      </c>
      <c r="G2215">
        <f>IF('Input and Summary Results'!$J$4="yes",IF(C2215=FALSE,FALSE,IF('Data Transformation'!E2215&lt;$R$10,E2215,$R$10)),IF(C2215=FALSE,FALSE,IF(C2215&lt;$R$10,C2215,$R$10)))</f>
        <v>6.7101850000000005E-2</v>
      </c>
      <c r="H2215">
        <f>IF('Input and Summary Results'!$J$4="yes",'Data Transformation'!F2215,'Data Transformation'!D2215)</f>
        <v>6.3304920000000001E-2</v>
      </c>
      <c r="I2215">
        <f t="shared" si="133"/>
        <v>119</v>
      </c>
    </row>
    <row r="2216" spans="2:9" x14ac:dyDescent="0.25">
      <c r="B2216">
        <f>IF('Input and Summary Results'!D1798=0,FALSE,'Input and Summary Results'!$B1798)</f>
        <v>119</v>
      </c>
      <c r="C2216">
        <f>IF(OR(B2216=0,'Input and Summary Results'!D1798=0,'Input and Summary Results'!D1798=""),FALSE,'Input and Summary Results'!$D1798)</f>
        <v>9.7679150000000006E-2</v>
      </c>
      <c r="D2216">
        <f>IF(OR(B2216=0,'Input and Summary Results'!E1798=0),FALSE,'Input and Summary Results'!$E1798)</f>
        <v>0.11660888</v>
      </c>
      <c r="E2216">
        <f t="shared" si="131"/>
        <v>-1.0101981282596908</v>
      </c>
      <c r="F2216">
        <f t="shared" si="132"/>
        <v>0.518107026115604</v>
      </c>
      <c r="G2216">
        <f>IF('Input and Summary Results'!$J$4="yes",IF(C2216=FALSE,FALSE,IF('Data Transformation'!E2216&lt;$R$10,E2216,$R$10)),IF(C2216=FALSE,FALSE,IF(C2216&lt;$R$10,C2216,$R$10)))</f>
        <v>9.7679150000000006E-2</v>
      </c>
      <c r="H2216">
        <f>IF('Input and Summary Results'!$J$4="yes",'Data Transformation'!F2216,'Data Transformation'!D2216)</f>
        <v>0.11660888</v>
      </c>
      <c r="I2216">
        <f t="shared" si="133"/>
        <v>119</v>
      </c>
    </row>
    <row r="2217" spans="2:9" x14ac:dyDescent="0.25">
      <c r="B2217">
        <f>IF('Input and Summary Results'!D1799=0,FALSE,'Input and Summary Results'!$B1799)</f>
        <v>119</v>
      </c>
      <c r="C2217">
        <f>IF(OR(B2217=0,'Input and Summary Results'!D1799=0,'Input and Summary Results'!D1799=""),FALSE,'Input and Summary Results'!$D1799)</f>
        <v>0.12961233</v>
      </c>
      <c r="D2217">
        <f>IF(OR(B2217=0,'Input and Summary Results'!E1799=0),FALSE,'Input and Summary Results'!$E1799)</f>
        <v>5.8058709999999999E-2</v>
      </c>
      <c r="E2217">
        <f t="shared" si="131"/>
        <v>-0.88735368213633026</v>
      </c>
      <c r="F2217">
        <f t="shared" si="132"/>
        <v>0.19440650546132454</v>
      </c>
      <c r="G2217">
        <f>IF('Input and Summary Results'!$J$4="yes",IF(C2217=FALSE,FALSE,IF('Data Transformation'!E2217&lt;$R$10,E2217,$R$10)),IF(C2217=FALSE,FALSE,IF(C2217&lt;$R$10,C2217,$R$10)))</f>
        <v>0.12961233</v>
      </c>
      <c r="H2217">
        <f>IF('Input and Summary Results'!$J$4="yes",'Data Transformation'!F2217,'Data Transformation'!D2217)</f>
        <v>5.8058709999999999E-2</v>
      </c>
      <c r="I2217">
        <f t="shared" si="133"/>
        <v>119</v>
      </c>
    </row>
    <row r="2218" spans="2:9" x14ac:dyDescent="0.25">
      <c r="B2218">
        <f>IF('Input and Summary Results'!D1800=0,FALSE,'Input and Summary Results'!$B1800)</f>
        <v>119</v>
      </c>
      <c r="C2218">
        <f>IF(OR(B2218=0,'Input and Summary Results'!D1800=0,'Input and Summary Results'!D1800=""),FALSE,'Input and Summary Results'!$D1800)</f>
        <v>0.14845439999999999</v>
      </c>
      <c r="D2218">
        <f>IF(OR(B2218=0,'Input and Summary Results'!E1800=0),FALSE,'Input and Summary Results'!$E1800)</f>
        <v>4.2864960000000001E-2</v>
      </c>
      <c r="E2218">
        <f t="shared" ref="E2218:E2281" si="134">IF(C2218=FALSE,FALSE,LOG10(C2218))</f>
        <v>-0.82840692593993503</v>
      </c>
      <c r="F2218">
        <f t="shared" ref="F2218:F2281" si="135">IF(D2218=FALSE, FALSE,0.434*D2218/C2218)</f>
        <v>0.1253138515261252</v>
      </c>
      <c r="G2218">
        <f>IF('Input and Summary Results'!$J$4="yes",IF(C2218=FALSE,FALSE,IF('Data Transformation'!E2218&lt;$R$10,E2218,$R$10)),IF(C2218=FALSE,FALSE,IF(C2218&lt;$R$10,C2218,$R$10)))</f>
        <v>0.14845439999999999</v>
      </c>
      <c r="H2218">
        <f>IF('Input and Summary Results'!$J$4="yes",'Data Transformation'!F2218,'Data Transformation'!D2218)</f>
        <v>4.2864960000000001E-2</v>
      </c>
      <c r="I2218">
        <f t="shared" si="133"/>
        <v>119</v>
      </c>
    </row>
    <row r="2219" spans="2:9" x14ac:dyDescent="0.25">
      <c r="B2219">
        <f>IF('Input and Summary Results'!D1801=0,FALSE,'Input and Summary Results'!$B1801)</f>
        <v>119</v>
      </c>
      <c r="C2219">
        <f>IF(OR(B2219=0,'Input and Summary Results'!D1801=0,'Input and Summary Results'!D1801=""),FALSE,'Input and Summary Results'!$D1801)</f>
        <v>0.16212715999999999</v>
      </c>
      <c r="D2219">
        <f>IF(OR(B2219=0,'Input and Summary Results'!E1801=0),FALSE,'Input and Summary Results'!$E1801)</f>
        <v>8.9095289999999994E-2</v>
      </c>
      <c r="E2219">
        <f t="shared" si="134"/>
        <v>-0.7901442248179209</v>
      </c>
      <c r="F2219">
        <f t="shared" si="135"/>
        <v>0.23850017393754383</v>
      </c>
      <c r="G2219">
        <f>IF('Input and Summary Results'!$J$4="yes",IF(C2219=FALSE,FALSE,IF('Data Transformation'!E2219&lt;$R$10,E2219,$R$10)),IF(C2219=FALSE,FALSE,IF(C2219&lt;$R$10,C2219,$R$10)))</f>
        <v>0.16212715999999999</v>
      </c>
      <c r="H2219">
        <f>IF('Input and Summary Results'!$J$4="yes",'Data Transformation'!F2219,'Data Transformation'!D2219)</f>
        <v>8.9095289999999994E-2</v>
      </c>
      <c r="I2219">
        <f t="shared" si="133"/>
        <v>119</v>
      </c>
    </row>
    <row r="2220" spans="2:9" x14ac:dyDescent="0.25">
      <c r="B2220">
        <f>IF('Input and Summary Results'!D1802=0,FALSE,'Input and Summary Results'!$B1802)</f>
        <v>119</v>
      </c>
      <c r="C2220">
        <f>IF(OR(B2220=0,'Input and Summary Results'!D1802=0,'Input and Summary Results'!D1802=""),FALSE,'Input and Summary Results'!$D1802)</f>
        <v>0.16884183999999999</v>
      </c>
      <c r="D2220">
        <f>IF(OR(B2220=0,'Input and Summary Results'!E1802=0),FALSE,'Input and Summary Results'!$E1802)</f>
        <v>4.1261800000000001E-2</v>
      </c>
      <c r="E2220">
        <f t="shared" si="134"/>
        <v>-0.77251992364927802</v>
      </c>
      <c r="F2220">
        <f t="shared" si="135"/>
        <v>0.10606151413654342</v>
      </c>
      <c r="G2220">
        <f>IF('Input and Summary Results'!$J$4="yes",IF(C2220=FALSE,FALSE,IF('Data Transformation'!E2220&lt;$R$10,E2220,$R$10)),IF(C2220=FALSE,FALSE,IF(C2220&lt;$R$10,C2220,$R$10)))</f>
        <v>0.16884183999999999</v>
      </c>
      <c r="H2220">
        <f>IF('Input and Summary Results'!$J$4="yes",'Data Transformation'!F2220,'Data Transformation'!D2220)</f>
        <v>4.1261800000000001E-2</v>
      </c>
      <c r="I2220">
        <f t="shared" si="133"/>
        <v>119</v>
      </c>
    </row>
    <row r="2221" spans="2:9" x14ac:dyDescent="0.25">
      <c r="B2221">
        <f>IF('Input and Summary Results'!D1803=0,FALSE,'Input and Summary Results'!$B1803)</f>
        <v>119</v>
      </c>
      <c r="C2221">
        <f>IF(OR(B2221=0,'Input and Summary Results'!D1803=0,'Input and Summary Results'!D1803=""),FALSE,'Input and Summary Results'!$D1803)</f>
        <v>0.18578969000000001</v>
      </c>
      <c r="D2221">
        <f>IF(OR(B2221=0,'Input and Summary Results'!E1803=0),FALSE,'Input and Summary Results'!$E1803)</f>
        <v>6.4050540000000003E-2</v>
      </c>
      <c r="E2221">
        <f t="shared" si="134"/>
        <v>-0.73097838991365183</v>
      </c>
      <c r="F2221">
        <f t="shared" si="135"/>
        <v>0.14962043566572505</v>
      </c>
      <c r="G2221">
        <f>IF('Input and Summary Results'!$J$4="yes",IF(C2221=FALSE,FALSE,IF('Data Transformation'!E2221&lt;$R$10,E2221,$R$10)),IF(C2221=FALSE,FALSE,IF(C2221&lt;$R$10,C2221,$R$10)))</f>
        <v>0.18578969000000001</v>
      </c>
      <c r="H2221">
        <f>IF('Input and Summary Results'!$J$4="yes",'Data Transformation'!F2221,'Data Transformation'!D2221)</f>
        <v>6.4050540000000003E-2</v>
      </c>
      <c r="I2221">
        <f t="shared" si="133"/>
        <v>119</v>
      </c>
    </row>
    <row r="2222" spans="2:9" x14ac:dyDescent="0.25">
      <c r="B2222">
        <f>IF('Input and Summary Results'!D1804=0,FALSE,'Input and Summary Results'!$B1804)</f>
        <v>119</v>
      </c>
      <c r="C2222">
        <f>IF(OR(B2222=0,'Input and Summary Results'!D1804=0,'Input and Summary Results'!D1804=""),FALSE,'Input and Summary Results'!$D1804)</f>
        <v>0.21661609000000001</v>
      </c>
      <c r="D2222">
        <f>IF(OR(B2222=0,'Input and Summary Results'!E1804=0),FALSE,'Input and Summary Results'!$E1804)</f>
        <v>6.3355739999999994E-2</v>
      </c>
      <c r="E2222">
        <f t="shared" si="134"/>
        <v>-0.66430928760596852</v>
      </c>
      <c r="F2222">
        <f t="shared" si="135"/>
        <v>0.12693605151861062</v>
      </c>
      <c r="G2222">
        <f>IF('Input and Summary Results'!$J$4="yes",IF(C2222=FALSE,FALSE,IF('Data Transformation'!E2222&lt;$R$10,E2222,$R$10)),IF(C2222=FALSE,FALSE,IF(C2222&lt;$R$10,C2222,$R$10)))</f>
        <v>0.21661609000000001</v>
      </c>
      <c r="H2222">
        <f>IF('Input and Summary Results'!$J$4="yes",'Data Transformation'!F2222,'Data Transformation'!D2222)</f>
        <v>6.3355739999999994E-2</v>
      </c>
      <c r="I2222">
        <f t="shared" si="133"/>
        <v>119</v>
      </c>
    </row>
    <row r="2223" spans="2:9" x14ac:dyDescent="0.25">
      <c r="B2223">
        <f>IF('Input and Summary Results'!D1805=0,FALSE,'Input and Summary Results'!$B1805)</f>
        <v>119</v>
      </c>
      <c r="C2223">
        <f>IF(OR(B2223=0,'Input and Summary Results'!D1805=0,'Input and Summary Results'!D1805=""),FALSE,'Input and Summary Results'!$D1805)</f>
        <v>0.72781755000000004</v>
      </c>
      <c r="D2223">
        <f>IF(OR(B2223=0,'Input and Summary Results'!E1805=0),FALSE,'Input and Summary Results'!$E1805)</f>
        <v>7.7112479999999997E-2</v>
      </c>
      <c r="E2223">
        <f t="shared" si="134"/>
        <v>-0.13797747639987556</v>
      </c>
      <c r="F2223">
        <f t="shared" si="135"/>
        <v>4.5982425568056158E-2</v>
      </c>
      <c r="G2223">
        <f>IF('Input and Summary Results'!$J$4="yes",IF(C2223=FALSE,FALSE,IF('Data Transformation'!E2223&lt;$R$10,E2223,$R$10)),IF(C2223=FALSE,FALSE,IF(C2223&lt;$R$10,C2223,$R$10)))</f>
        <v>0.72781755000000004</v>
      </c>
      <c r="H2223">
        <f>IF('Input and Summary Results'!$J$4="yes",'Data Transformation'!F2223,'Data Transformation'!D2223)</f>
        <v>7.7112479999999997E-2</v>
      </c>
      <c r="I2223">
        <f t="shared" si="133"/>
        <v>119</v>
      </c>
    </row>
    <row r="2224" spans="2:9" x14ac:dyDescent="0.25">
      <c r="B2224">
        <f>IF('Input and Summary Results'!D1806=0,FALSE,'Input and Summary Results'!$B1806)</f>
        <v>119</v>
      </c>
      <c r="C2224">
        <f>IF(OR(B2224=0,'Input and Summary Results'!D1806=0,'Input and Summary Results'!D1806=""),FALSE,'Input and Summary Results'!$D1806)</f>
        <v>0.83383969000000002</v>
      </c>
      <c r="D2224">
        <f>IF(OR(B2224=0,'Input and Summary Results'!E1806=0),FALSE,'Input and Summary Results'!$E1806)</f>
        <v>5.7919999999999999E-2</v>
      </c>
      <c r="E2224">
        <f t="shared" si="134"/>
        <v>-7.8917436701033405E-2</v>
      </c>
      <c r="F2224">
        <f t="shared" si="135"/>
        <v>3.0146418192206703E-2</v>
      </c>
      <c r="G2224">
        <f>IF('Input and Summary Results'!$J$4="yes",IF(C2224=FALSE,FALSE,IF('Data Transformation'!E2224&lt;$R$10,E2224,$R$10)),IF(C2224=FALSE,FALSE,IF(C2224&lt;$R$10,C2224,$R$10)))</f>
        <v>0.83383969000000002</v>
      </c>
      <c r="H2224">
        <f>IF('Input and Summary Results'!$J$4="yes",'Data Transformation'!F2224,'Data Transformation'!D2224)</f>
        <v>5.7919999999999999E-2</v>
      </c>
      <c r="I2224">
        <f t="shared" si="133"/>
        <v>119</v>
      </c>
    </row>
    <row r="2225" spans="2:9" x14ac:dyDescent="0.25">
      <c r="B2225">
        <f>IF('Input and Summary Results'!D1807=0,FALSE,'Input and Summary Results'!$B1807)</f>
        <v>119</v>
      </c>
      <c r="C2225">
        <f>IF(OR(B2225=0,'Input and Summary Results'!D1807=0,'Input and Summary Results'!D1807=""),FALSE,'Input and Summary Results'!$D1807)</f>
        <v>0.89571612</v>
      </c>
      <c r="D2225">
        <f>IF(OR(B2225=0,'Input and Summary Results'!E1807=0),FALSE,'Input and Summary Results'!$E1807)</f>
        <v>4.493262E-2</v>
      </c>
      <c r="E2225">
        <f t="shared" si="134"/>
        <v>-4.7829609815846941E-2</v>
      </c>
      <c r="F2225">
        <f t="shared" si="135"/>
        <v>2.177113556915778E-2</v>
      </c>
      <c r="G2225">
        <f>IF('Input and Summary Results'!$J$4="yes",IF(C2225=FALSE,FALSE,IF('Data Transformation'!E2225&lt;$R$10,E2225,$R$10)),IF(C2225=FALSE,FALSE,IF(C2225&lt;$R$10,C2225,$R$10)))</f>
        <v>0.89571612</v>
      </c>
      <c r="H2225">
        <f>IF('Input and Summary Results'!$J$4="yes",'Data Transformation'!F2225,'Data Transformation'!D2225)</f>
        <v>4.493262E-2</v>
      </c>
      <c r="I2225">
        <f t="shared" si="133"/>
        <v>119</v>
      </c>
    </row>
    <row r="2226" spans="2:9" x14ac:dyDescent="0.25">
      <c r="B2226">
        <f>IF('Input and Summary Results'!D1808=0,FALSE,'Input and Summary Results'!$B1808)</f>
        <v>119</v>
      </c>
      <c r="C2226">
        <f>IF(OR(B2226=0,'Input and Summary Results'!D1808=0,'Input and Summary Results'!D1808=""),FALSE,'Input and Summary Results'!$D1808)</f>
        <v>0.97920695000000002</v>
      </c>
      <c r="D2226">
        <f>IF(OR(B2226=0,'Input and Summary Results'!E1808=0),FALSE,'Input and Summary Results'!$E1808)</f>
        <v>4.883444E-2</v>
      </c>
      <c r="E2226">
        <f t="shared" si="134"/>
        <v>-9.1255127475972243E-3</v>
      </c>
      <c r="F2226">
        <f t="shared" si="135"/>
        <v>2.164419580559554E-2</v>
      </c>
      <c r="G2226">
        <f>IF('Input and Summary Results'!$J$4="yes",IF(C2226=FALSE,FALSE,IF('Data Transformation'!E2226&lt;$R$10,E2226,$R$10)),IF(C2226=FALSE,FALSE,IF(C2226&lt;$R$10,C2226,$R$10)))</f>
        <v>0.97920695000000002</v>
      </c>
      <c r="H2226">
        <f>IF('Input and Summary Results'!$J$4="yes",'Data Transformation'!F2226,'Data Transformation'!D2226)</f>
        <v>4.883444E-2</v>
      </c>
      <c r="I2226">
        <f t="shared" si="133"/>
        <v>119</v>
      </c>
    </row>
    <row r="2227" spans="2:9" x14ac:dyDescent="0.25">
      <c r="B2227">
        <f>IF('Input and Summary Results'!D1809=0,FALSE,'Input and Summary Results'!$B1809)</f>
        <v>119</v>
      </c>
      <c r="C2227">
        <f>IF(OR(B2227=0,'Input and Summary Results'!D1809=0,'Input and Summary Results'!D1809=""),FALSE,'Input and Summary Results'!$D1809)</f>
        <v>1.0428197699999999</v>
      </c>
      <c r="D2227">
        <f>IF(OR(B2227=0,'Input and Summary Results'!E1809=0),FALSE,'Input and Summary Results'!$E1809)</f>
        <v>6.5077339999999997E-2</v>
      </c>
      <c r="E2227">
        <f t="shared" si="134"/>
        <v>1.8209256021913707E-2</v>
      </c>
      <c r="F2227">
        <f t="shared" si="135"/>
        <v>2.7083841688195078E-2</v>
      </c>
      <c r="G2227">
        <f>IF('Input and Summary Results'!$J$4="yes",IF(C2227=FALSE,FALSE,IF('Data Transformation'!E2227&lt;$R$10,E2227,$R$10)),IF(C2227=FALSE,FALSE,IF(C2227&lt;$R$10,C2227,$R$10)))</f>
        <v>1.0428197699999999</v>
      </c>
      <c r="H2227">
        <f>IF('Input and Summary Results'!$J$4="yes",'Data Transformation'!F2227,'Data Transformation'!D2227)</f>
        <v>6.5077339999999997E-2</v>
      </c>
      <c r="I2227">
        <f t="shared" si="133"/>
        <v>119</v>
      </c>
    </row>
    <row r="2228" spans="2:9" x14ac:dyDescent="0.25">
      <c r="B2228">
        <f>IF('Input and Summary Results'!D1810=0,FALSE,'Input and Summary Results'!$B1810)</f>
        <v>119</v>
      </c>
      <c r="C2228">
        <f>IF(OR(B2228=0,'Input and Summary Results'!D1810=0,'Input and Summary Results'!D1810=""),FALSE,'Input and Summary Results'!$D1810)</f>
        <v>1.0535638199999999</v>
      </c>
      <c r="D2228">
        <f>IF(OR(B2228=0,'Input and Summary Results'!E1810=0),FALSE,'Input and Summary Results'!$E1810)</f>
        <v>4.4739099999999997E-2</v>
      </c>
      <c r="E2228">
        <f t="shared" si="134"/>
        <v>2.2660848282367151E-2</v>
      </c>
      <c r="F2228">
        <f t="shared" si="135"/>
        <v>1.8429609133692536E-2</v>
      </c>
      <c r="G2228">
        <f>IF('Input and Summary Results'!$J$4="yes",IF(C2228=FALSE,FALSE,IF('Data Transformation'!E2228&lt;$R$10,E2228,$R$10)),IF(C2228=FALSE,FALSE,IF(C2228&lt;$R$10,C2228,$R$10)))</f>
        <v>1.0535638199999999</v>
      </c>
      <c r="H2228">
        <f>IF('Input and Summary Results'!$J$4="yes",'Data Transformation'!F2228,'Data Transformation'!D2228)</f>
        <v>4.4739099999999997E-2</v>
      </c>
      <c r="I2228">
        <f t="shared" si="133"/>
        <v>119</v>
      </c>
    </row>
    <row r="2229" spans="2:9" x14ac:dyDescent="0.25">
      <c r="B2229">
        <f>IF('Input and Summary Results'!D1811=0,FALSE,'Input and Summary Results'!$B1811)</f>
        <v>120</v>
      </c>
      <c r="C2229">
        <f>IF(OR(B2229=0,'Input and Summary Results'!D1811=0,'Input and Summary Results'!D1811=""),FALSE,'Input and Summary Results'!$D1811)</f>
        <v>5.8019220000000003E-2</v>
      </c>
      <c r="D2229">
        <f>IF(OR(B2229=0,'Input and Summary Results'!E1811=0),FALSE,'Input and Summary Results'!$E1811)</f>
        <v>4.413276E-2</v>
      </c>
      <c r="E2229">
        <f t="shared" si="134"/>
        <v>-1.2364281140713229</v>
      </c>
      <c r="F2229">
        <f t="shared" si="135"/>
        <v>0.33012539361956261</v>
      </c>
      <c r="G2229">
        <f>IF('Input and Summary Results'!$J$4="yes",IF(C2229=FALSE,FALSE,IF('Data Transformation'!E2229&lt;$R$10,E2229,$R$10)),IF(C2229=FALSE,FALSE,IF(C2229&lt;$R$10,C2229,$R$10)))</f>
        <v>5.8019220000000003E-2</v>
      </c>
      <c r="H2229">
        <f>IF('Input and Summary Results'!$J$4="yes",'Data Transformation'!F2229,'Data Transformation'!D2229)</f>
        <v>4.413276E-2</v>
      </c>
      <c r="I2229">
        <f t="shared" si="133"/>
        <v>120</v>
      </c>
    </row>
    <row r="2230" spans="2:9" x14ac:dyDescent="0.25">
      <c r="B2230">
        <f>IF('Input and Summary Results'!D1812=0,FALSE,'Input and Summary Results'!$B1812)</f>
        <v>120</v>
      </c>
      <c r="C2230">
        <f>IF(OR(B2230=0,'Input and Summary Results'!D1812=0,'Input and Summary Results'!D1812=""),FALSE,'Input and Summary Results'!$D1812)</f>
        <v>0.10217822</v>
      </c>
      <c r="D2230">
        <f>IF(OR(B2230=0,'Input and Summary Results'!E1812=0),FALSE,'Input and Summary Results'!$E1812)</f>
        <v>4.612894E-2</v>
      </c>
      <c r="E2230">
        <f t="shared" si="134"/>
        <v>-0.99064166723323444</v>
      </c>
      <c r="F2230">
        <f t="shared" si="135"/>
        <v>0.19593177450145441</v>
      </c>
      <c r="G2230">
        <f>IF('Input and Summary Results'!$J$4="yes",IF(C2230=FALSE,FALSE,IF('Data Transformation'!E2230&lt;$R$10,E2230,$R$10)),IF(C2230=FALSE,FALSE,IF(C2230&lt;$R$10,C2230,$R$10)))</f>
        <v>0.10217822</v>
      </c>
      <c r="H2230">
        <f>IF('Input and Summary Results'!$J$4="yes",'Data Transformation'!F2230,'Data Transformation'!D2230)</f>
        <v>4.612894E-2</v>
      </c>
      <c r="I2230">
        <f t="shared" si="133"/>
        <v>120</v>
      </c>
    </row>
    <row r="2231" spans="2:9" x14ac:dyDescent="0.25">
      <c r="B2231">
        <f>IF('Input and Summary Results'!D1813=0,FALSE,'Input and Summary Results'!$B1813)</f>
        <v>120</v>
      </c>
      <c r="C2231">
        <f>IF(OR(B2231=0,'Input and Summary Results'!D1813=0,'Input and Summary Results'!D1813=""),FALSE,'Input and Summary Results'!$D1813)</f>
        <v>0.13524588000000001</v>
      </c>
      <c r="D2231">
        <f>IF(OR(B2231=0,'Input and Summary Results'!E1813=0),FALSE,'Input and Summary Results'!$E1813)</f>
        <v>4.5338419999999997E-2</v>
      </c>
      <c r="E2231">
        <f t="shared" si="134"/>
        <v>-0.86887595594796452</v>
      </c>
      <c r="F2231">
        <f t="shared" si="135"/>
        <v>0.14548963916682708</v>
      </c>
      <c r="G2231">
        <f>IF('Input and Summary Results'!$J$4="yes",IF(C2231=FALSE,FALSE,IF('Data Transformation'!E2231&lt;$R$10,E2231,$R$10)),IF(C2231=FALSE,FALSE,IF(C2231&lt;$R$10,C2231,$R$10)))</f>
        <v>0.13524588000000001</v>
      </c>
      <c r="H2231">
        <f>IF('Input and Summary Results'!$J$4="yes",'Data Transformation'!F2231,'Data Transformation'!D2231)</f>
        <v>4.5338419999999997E-2</v>
      </c>
      <c r="I2231">
        <f t="shared" si="133"/>
        <v>120</v>
      </c>
    </row>
    <row r="2232" spans="2:9" x14ac:dyDescent="0.25">
      <c r="B2232">
        <f>IF('Input and Summary Results'!D1814=0,FALSE,'Input and Summary Results'!$B1814)</f>
        <v>120</v>
      </c>
      <c r="C2232">
        <f>IF(OR(B2232=0,'Input and Summary Results'!D1814=0,'Input and Summary Results'!D1814=""),FALSE,'Input and Summary Results'!$D1814)</f>
        <v>0.13654716</v>
      </c>
      <c r="D2232">
        <f>IF(OR(B2232=0,'Input and Summary Results'!E1814=0),FALSE,'Input and Summary Results'!$E1814)</f>
        <v>4.5479650000000003E-2</v>
      </c>
      <c r="E2232">
        <f t="shared" si="134"/>
        <v>-0.8647173281800884</v>
      </c>
      <c r="F2232">
        <f t="shared" si="135"/>
        <v>0.14455202217314517</v>
      </c>
      <c r="G2232">
        <f>IF('Input and Summary Results'!$J$4="yes",IF(C2232=FALSE,FALSE,IF('Data Transformation'!E2232&lt;$R$10,E2232,$R$10)),IF(C2232=FALSE,FALSE,IF(C2232&lt;$R$10,C2232,$R$10)))</f>
        <v>0.13654716</v>
      </c>
      <c r="H2232">
        <f>IF('Input and Summary Results'!$J$4="yes",'Data Transformation'!F2232,'Data Transformation'!D2232)</f>
        <v>4.5479650000000003E-2</v>
      </c>
      <c r="I2232">
        <f t="shared" si="133"/>
        <v>120</v>
      </c>
    </row>
    <row r="2233" spans="2:9" x14ac:dyDescent="0.25">
      <c r="B2233">
        <f>IF('Input and Summary Results'!D1815=0,FALSE,'Input and Summary Results'!$B1815)</f>
        <v>120</v>
      </c>
      <c r="C2233">
        <f>IF(OR(B2233=0,'Input and Summary Results'!D1815=0,'Input and Summary Results'!D1815=""),FALSE,'Input and Summary Results'!$D1815)</f>
        <v>0.14037342999999999</v>
      </c>
      <c r="D2233">
        <f>IF(OR(B2233=0,'Input and Summary Results'!E1815=0),FALSE,'Input and Summary Results'!$E1815)</f>
        <v>4.8809520000000002E-2</v>
      </c>
      <c r="E2233">
        <f t="shared" si="134"/>
        <v>-0.85271508804944995</v>
      </c>
      <c r="F2233">
        <f t="shared" si="135"/>
        <v>0.1509069891645449</v>
      </c>
      <c r="G2233">
        <f>IF('Input and Summary Results'!$J$4="yes",IF(C2233=FALSE,FALSE,IF('Data Transformation'!E2233&lt;$R$10,E2233,$R$10)),IF(C2233=FALSE,FALSE,IF(C2233&lt;$R$10,C2233,$R$10)))</f>
        <v>0.14037342999999999</v>
      </c>
      <c r="H2233">
        <f>IF('Input and Summary Results'!$J$4="yes",'Data Transformation'!F2233,'Data Transformation'!D2233)</f>
        <v>4.8809520000000002E-2</v>
      </c>
      <c r="I2233">
        <f t="shared" si="133"/>
        <v>120</v>
      </c>
    </row>
    <row r="2234" spans="2:9" x14ac:dyDescent="0.25">
      <c r="B2234">
        <f>IF('Input and Summary Results'!D1816=0,FALSE,'Input and Summary Results'!$B1816)</f>
        <v>120</v>
      </c>
      <c r="C2234">
        <f>IF(OR(B2234=0,'Input and Summary Results'!D1816=0,'Input and Summary Results'!D1816=""),FALSE,'Input and Summary Results'!$D1816)</f>
        <v>0.14888760000000001</v>
      </c>
      <c r="D2234">
        <f>IF(OR(B2234=0,'Input and Summary Results'!E1816=0),FALSE,'Input and Summary Results'!$E1816)</f>
        <v>5.9537729999999997E-2</v>
      </c>
      <c r="E2234">
        <f t="shared" si="134"/>
        <v>-0.8271414706549618</v>
      </c>
      <c r="F2234">
        <f t="shared" si="135"/>
        <v>0.17354954220499222</v>
      </c>
      <c r="G2234">
        <f>IF('Input and Summary Results'!$J$4="yes",IF(C2234=FALSE,FALSE,IF('Data Transformation'!E2234&lt;$R$10,E2234,$R$10)),IF(C2234=FALSE,FALSE,IF(C2234&lt;$R$10,C2234,$R$10)))</f>
        <v>0.14888760000000001</v>
      </c>
      <c r="H2234">
        <f>IF('Input and Summary Results'!$J$4="yes",'Data Transformation'!F2234,'Data Transformation'!D2234)</f>
        <v>5.9537729999999997E-2</v>
      </c>
      <c r="I2234">
        <f t="shared" si="133"/>
        <v>120</v>
      </c>
    </row>
    <row r="2235" spans="2:9" x14ac:dyDescent="0.25">
      <c r="B2235">
        <f>IF('Input and Summary Results'!D1817=0,FALSE,'Input and Summary Results'!$B1817)</f>
        <v>120</v>
      </c>
      <c r="C2235">
        <f>IF(OR(B2235=0,'Input and Summary Results'!D1817=0,'Input and Summary Results'!D1817=""),FALSE,'Input and Summary Results'!$D1817)</f>
        <v>0.19403152000000001</v>
      </c>
      <c r="D2235">
        <f>IF(OR(B2235=0,'Input and Summary Results'!E1817=0),FALSE,'Input and Summary Results'!$E1817)</f>
        <v>4.2788680000000003E-2</v>
      </c>
      <c r="E2235">
        <f t="shared" si="134"/>
        <v>-0.71212771414122622</v>
      </c>
      <c r="F2235">
        <f t="shared" si="135"/>
        <v>9.5707579469562473E-2</v>
      </c>
      <c r="G2235">
        <f>IF('Input and Summary Results'!$J$4="yes",IF(C2235=FALSE,FALSE,IF('Data Transformation'!E2235&lt;$R$10,E2235,$R$10)),IF(C2235=FALSE,FALSE,IF(C2235&lt;$R$10,C2235,$R$10)))</f>
        <v>0.19403152000000001</v>
      </c>
      <c r="H2235">
        <f>IF('Input and Summary Results'!$J$4="yes",'Data Transformation'!F2235,'Data Transformation'!D2235)</f>
        <v>4.2788680000000003E-2</v>
      </c>
      <c r="I2235">
        <f t="shared" si="133"/>
        <v>120</v>
      </c>
    </row>
    <row r="2236" spans="2:9" x14ac:dyDescent="0.25">
      <c r="B2236">
        <f>IF('Input and Summary Results'!D1818=0,FALSE,'Input and Summary Results'!$B1818)</f>
        <v>120</v>
      </c>
      <c r="C2236">
        <f>IF(OR(B2236=0,'Input and Summary Results'!D1818=0,'Input and Summary Results'!D1818=""),FALSE,'Input and Summary Results'!$D1818)</f>
        <v>0.22741507999999999</v>
      </c>
      <c r="D2236">
        <f>IF(OR(B2236=0,'Input and Summary Results'!E1818=0),FALSE,'Input and Summary Results'!$E1818)</f>
        <v>6.8749340000000006E-2</v>
      </c>
      <c r="E2236">
        <f t="shared" si="134"/>
        <v>-0.64318074042381901</v>
      </c>
      <c r="F2236">
        <f t="shared" si="135"/>
        <v>0.13120156130367433</v>
      </c>
      <c r="G2236">
        <f>IF('Input and Summary Results'!$J$4="yes",IF(C2236=FALSE,FALSE,IF('Data Transformation'!E2236&lt;$R$10,E2236,$R$10)),IF(C2236=FALSE,FALSE,IF(C2236&lt;$R$10,C2236,$R$10)))</f>
        <v>0.22741507999999999</v>
      </c>
      <c r="H2236">
        <f>IF('Input and Summary Results'!$J$4="yes",'Data Transformation'!F2236,'Data Transformation'!D2236)</f>
        <v>6.8749340000000006E-2</v>
      </c>
      <c r="I2236">
        <f t="shared" si="133"/>
        <v>120</v>
      </c>
    </row>
    <row r="2237" spans="2:9" x14ac:dyDescent="0.25">
      <c r="B2237">
        <f>IF('Input and Summary Results'!D1819=0,FALSE,'Input and Summary Results'!$B1819)</f>
        <v>120</v>
      </c>
      <c r="C2237">
        <f>IF(OR(B2237=0,'Input and Summary Results'!D1819=0,'Input and Summary Results'!D1819=""),FALSE,'Input and Summary Results'!$D1819)</f>
        <v>0.52713703999999995</v>
      </c>
      <c r="D2237">
        <f>IF(OR(B2237=0,'Input and Summary Results'!E1819=0),FALSE,'Input and Summary Results'!$E1819)</f>
        <v>4.0791910000000001E-2</v>
      </c>
      <c r="E2237">
        <f t="shared" si="134"/>
        <v>-0.27807646642128864</v>
      </c>
      <c r="F2237">
        <f t="shared" si="135"/>
        <v>3.3584604375363189E-2</v>
      </c>
      <c r="G2237">
        <f>IF('Input and Summary Results'!$J$4="yes",IF(C2237=FALSE,FALSE,IF('Data Transformation'!E2237&lt;$R$10,E2237,$R$10)),IF(C2237=FALSE,FALSE,IF(C2237&lt;$R$10,C2237,$R$10)))</f>
        <v>0.52713703999999995</v>
      </c>
      <c r="H2237">
        <f>IF('Input and Summary Results'!$J$4="yes",'Data Transformation'!F2237,'Data Transformation'!D2237)</f>
        <v>4.0791910000000001E-2</v>
      </c>
      <c r="I2237">
        <f t="shared" si="133"/>
        <v>120</v>
      </c>
    </row>
    <row r="2238" spans="2:9" x14ac:dyDescent="0.25">
      <c r="B2238">
        <f>IF('Input and Summary Results'!D1820=0,FALSE,'Input and Summary Results'!$B1820)</f>
        <v>120</v>
      </c>
      <c r="C2238">
        <f>IF(OR(B2238=0,'Input and Summary Results'!D1820=0,'Input and Summary Results'!D1820=""),FALSE,'Input and Summary Results'!$D1820)</f>
        <v>0.58638902000000004</v>
      </c>
      <c r="D2238">
        <f>IF(OR(B2238=0,'Input and Summary Results'!E1820=0),FALSE,'Input and Summary Results'!$E1820)</f>
        <v>5.2366299999999998E-2</v>
      </c>
      <c r="E2238">
        <f t="shared" si="134"/>
        <v>-0.23181417035542784</v>
      </c>
      <c r="F2238">
        <f t="shared" si="135"/>
        <v>3.8757502996901269E-2</v>
      </c>
      <c r="G2238">
        <f>IF('Input and Summary Results'!$J$4="yes",IF(C2238=FALSE,FALSE,IF('Data Transformation'!E2238&lt;$R$10,E2238,$R$10)),IF(C2238=FALSE,FALSE,IF(C2238&lt;$R$10,C2238,$R$10)))</f>
        <v>0.58638902000000004</v>
      </c>
      <c r="H2238">
        <f>IF('Input and Summary Results'!$J$4="yes",'Data Transformation'!F2238,'Data Transformation'!D2238)</f>
        <v>5.2366299999999998E-2</v>
      </c>
      <c r="I2238">
        <f t="shared" si="133"/>
        <v>120</v>
      </c>
    </row>
    <row r="2239" spans="2:9" x14ac:dyDescent="0.25">
      <c r="B2239">
        <f>IF('Input and Summary Results'!D1821=0,FALSE,'Input and Summary Results'!$B1821)</f>
        <v>120</v>
      </c>
      <c r="C2239">
        <f>IF(OR(B2239=0,'Input and Summary Results'!D1821=0,'Input and Summary Results'!D1821=""),FALSE,'Input and Summary Results'!$D1821)</f>
        <v>0.68891511999999999</v>
      </c>
      <c r="D2239">
        <f>IF(OR(B2239=0,'Input and Summary Results'!E1821=0),FALSE,'Input and Summary Results'!$E1821)</f>
        <v>3.3998630000000002E-2</v>
      </c>
      <c r="E2239">
        <f t="shared" si="134"/>
        <v>-0.16183428344279169</v>
      </c>
      <c r="F2239">
        <f t="shared" si="135"/>
        <v>2.141832134559625E-2</v>
      </c>
      <c r="G2239">
        <f>IF('Input and Summary Results'!$J$4="yes",IF(C2239=FALSE,FALSE,IF('Data Transformation'!E2239&lt;$R$10,E2239,$R$10)),IF(C2239=FALSE,FALSE,IF(C2239&lt;$R$10,C2239,$R$10)))</f>
        <v>0.68891511999999999</v>
      </c>
      <c r="H2239">
        <f>IF('Input and Summary Results'!$J$4="yes",'Data Transformation'!F2239,'Data Transformation'!D2239)</f>
        <v>3.3998630000000002E-2</v>
      </c>
      <c r="I2239">
        <f t="shared" si="133"/>
        <v>120</v>
      </c>
    </row>
    <row r="2240" spans="2:9" x14ac:dyDescent="0.25">
      <c r="B2240">
        <f>IF('Input and Summary Results'!D1822=0,FALSE,'Input and Summary Results'!$B1822)</f>
        <v>120</v>
      </c>
      <c r="C2240">
        <f>IF(OR(B2240=0,'Input and Summary Results'!D1822=0,'Input and Summary Results'!D1822=""),FALSE,'Input and Summary Results'!$D1822)</f>
        <v>0.77671608999999997</v>
      </c>
      <c r="D2240">
        <f>IF(OR(B2240=0,'Input and Summary Results'!E1822=0),FALSE,'Input and Summary Results'!$E1822)</f>
        <v>3.3629310000000003E-2</v>
      </c>
      <c r="E2240">
        <f t="shared" si="134"/>
        <v>-0.1097376981596979</v>
      </c>
      <c r="F2240">
        <f t="shared" si="135"/>
        <v>1.8790804938777567E-2</v>
      </c>
      <c r="G2240">
        <f>IF('Input and Summary Results'!$J$4="yes",IF(C2240=FALSE,FALSE,IF('Data Transformation'!E2240&lt;$R$10,E2240,$R$10)),IF(C2240=FALSE,FALSE,IF(C2240&lt;$R$10,C2240,$R$10)))</f>
        <v>0.77671608999999997</v>
      </c>
      <c r="H2240">
        <f>IF('Input and Summary Results'!$J$4="yes",'Data Transformation'!F2240,'Data Transformation'!D2240)</f>
        <v>3.3629310000000003E-2</v>
      </c>
      <c r="I2240">
        <f t="shared" si="133"/>
        <v>120</v>
      </c>
    </row>
    <row r="2241" spans="2:9" x14ac:dyDescent="0.25">
      <c r="B2241">
        <f>IF('Input and Summary Results'!D1823=0,FALSE,'Input and Summary Results'!$B1823)</f>
        <v>120</v>
      </c>
      <c r="C2241">
        <f>IF(OR(B2241=0,'Input and Summary Results'!D1823=0,'Input and Summary Results'!D1823=""),FALSE,'Input and Summary Results'!$D1823)</f>
        <v>0.86605748999999999</v>
      </c>
      <c r="D2241">
        <f>IF(OR(B2241=0,'Input and Summary Results'!E1823=0),FALSE,'Input and Summary Results'!$E1823)</f>
        <v>3.2099099999999998E-2</v>
      </c>
      <c r="E2241">
        <f t="shared" si="134"/>
        <v>-6.245327800452858E-2</v>
      </c>
      <c r="F2241">
        <f t="shared" si="135"/>
        <v>1.6085548085266257E-2</v>
      </c>
      <c r="G2241">
        <f>IF('Input and Summary Results'!$J$4="yes",IF(C2241=FALSE,FALSE,IF('Data Transformation'!E2241&lt;$R$10,E2241,$R$10)),IF(C2241=FALSE,FALSE,IF(C2241&lt;$R$10,C2241,$R$10)))</f>
        <v>0.86605748999999999</v>
      </c>
      <c r="H2241">
        <f>IF('Input and Summary Results'!$J$4="yes",'Data Transformation'!F2241,'Data Transformation'!D2241)</f>
        <v>3.2099099999999998E-2</v>
      </c>
      <c r="I2241">
        <f t="shared" si="133"/>
        <v>120</v>
      </c>
    </row>
    <row r="2242" spans="2:9" x14ac:dyDescent="0.25">
      <c r="B2242">
        <f>IF('Input and Summary Results'!D1824=0,FALSE,'Input and Summary Results'!$B1824)</f>
        <v>120</v>
      </c>
      <c r="C2242">
        <f>IF(OR(B2242=0,'Input and Summary Results'!D1824=0,'Input and Summary Results'!D1824=""),FALSE,'Input and Summary Results'!$D1824)</f>
        <v>1.01266699</v>
      </c>
      <c r="D2242">
        <f>IF(OR(B2242=0,'Input and Summary Results'!E1824=0),FALSE,'Input and Summary Results'!$E1824)</f>
        <v>4.95057E-2</v>
      </c>
      <c r="E2242">
        <f t="shared" si="134"/>
        <v>5.4666534725363869E-3</v>
      </c>
      <c r="F2242">
        <f t="shared" si="135"/>
        <v>2.1216721797162556E-2</v>
      </c>
      <c r="G2242">
        <f>IF('Input and Summary Results'!$J$4="yes",IF(C2242=FALSE,FALSE,IF('Data Transformation'!E2242&lt;$R$10,E2242,$R$10)),IF(C2242=FALSE,FALSE,IF(C2242&lt;$R$10,C2242,$R$10)))</f>
        <v>1.01266699</v>
      </c>
      <c r="H2242">
        <f>IF('Input and Summary Results'!$J$4="yes",'Data Transformation'!F2242,'Data Transformation'!D2242)</f>
        <v>4.95057E-2</v>
      </c>
      <c r="I2242">
        <f t="shared" si="133"/>
        <v>120</v>
      </c>
    </row>
    <row r="2243" spans="2:9" x14ac:dyDescent="0.25">
      <c r="B2243">
        <f>IF('Input and Summary Results'!D1825=0,FALSE,'Input and Summary Results'!$B1825)</f>
        <v>121</v>
      </c>
      <c r="C2243">
        <f>IF(OR(B2243=0,'Input and Summary Results'!D1825=0,'Input and Summary Results'!D1825=""),FALSE,'Input and Summary Results'!$D1825)</f>
        <v>7.2957320000000006E-2</v>
      </c>
      <c r="D2243">
        <f>IF(OR(B2243=0,'Input and Summary Results'!E1825=0),FALSE,'Input and Summary Results'!$E1825)</f>
        <v>4.0888559999999997E-2</v>
      </c>
      <c r="E2243">
        <f t="shared" si="134"/>
        <v>-1.1369311276756469</v>
      </c>
      <c r="F2243">
        <f t="shared" si="135"/>
        <v>0.24323309902282592</v>
      </c>
      <c r="G2243">
        <f>IF('Input and Summary Results'!$J$4="yes",IF(C2243=FALSE,FALSE,IF('Data Transformation'!E2243&lt;$R$10,E2243,$R$10)),IF(C2243=FALSE,FALSE,IF(C2243&lt;$R$10,C2243,$R$10)))</f>
        <v>7.2957320000000006E-2</v>
      </c>
      <c r="H2243">
        <f>IF('Input and Summary Results'!$J$4="yes",'Data Transformation'!F2243,'Data Transformation'!D2243)</f>
        <v>4.0888559999999997E-2</v>
      </c>
      <c r="I2243">
        <f t="shared" si="133"/>
        <v>121</v>
      </c>
    </row>
    <row r="2244" spans="2:9" x14ac:dyDescent="0.25">
      <c r="B2244">
        <f>IF('Input and Summary Results'!D1826=0,FALSE,'Input and Summary Results'!$B1826)</f>
        <v>121</v>
      </c>
      <c r="C2244">
        <f>IF(OR(B2244=0,'Input and Summary Results'!D1826=0,'Input and Summary Results'!D1826=""),FALSE,'Input and Summary Results'!$D1826)</f>
        <v>0.10283131</v>
      </c>
      <c r="D2244">
        <f>IF(OR(B2244=0,'Input and Summary Results'!E1826=0),FALSE,'Input and Summary Results'!$E1826)</f>
        <v>3.3394970000000003E-2</v>
      </c>
      <c r="E2244">
        <f t="shared" si="134"/>
        <v>-0.9878746315479382</v>
      </c>
      <c r="F2244">
        <f t="shared" si="135"/>
        <v>0.14094361902031591</v>
      </c>
      <c r="G2244">
        <f>IF('Input and Summary Results'!$J$4="yes",IF(C2244=FALSE,FALSE,IF('Data Transformation'!E2244&lt;$R$10,E2244,$R$10)),IF(C2244=FALSE,FALSE,IF(C2244&lt;$R$10,C2244,$R$10)))</f>
        <v>0.10283131</v>
      </c>
      <c r="H2244">
        <f>IF('Input and Summary Results'!$J$4="yes",'Data Transformation'!F2244,'Data Transformation'!D2244)</f>
        <v>3.3394970000000003E-2</v>
      </c>
      <c r="I2244">
        <f t="shared" si="133"/>
        <v>121</v>
      </c>
    </row>
    <row r="2245" spans="2:9" x14ac:dyDescent="0.25">
      <c r="B2245">
        <f>IF('Input and Summary Results'!D1827=0,FALSE,'Input and Summary Results'!$B1827)</f>
        <v>121</v>
      </c>
      <c r="C2245">
        <f>IF(OR(B2245=0,'Input and Summary Results'!D1827=0,'Input and Summary Results'!D1827=""),FALSE,'Input and Summary Results'!$D1827)</f>
        <v>0.11043044</v>
      </c>
      <c r="D2245">
        <f>IF(OR(B2245=0,'Input and Summary Results'!E1827=0),FALSE,'Input and Summary Results'!$E1827)</f>
        <v>5.6086959999999998E-2</v>
      </c>
      <c r="E2245">
        <f t="shared" si="134"/>
        <v>-0.95691119742353459</v>
      </c>
      <c r="F2245">
        <f t="shared" si="135"/>
        <v>0.22042600427925485</v>
      </c>
      <c r="G2245">
        <f>IF('Input and Summary Results'!$J$4="yes",IF(C2245=FALSE,FALSE,IF('Data Transformation'!E2245&lt;$R$10,E2245,$R$10)),IF(C2245=FALSE,FALSE,IF(C2245&lt;$R$10,C2245,$R$10)))</f>
        <v>0.11043044</v>
      </c>
      <c r="H2245">
        <f>IF('Input and Summary Results'!$J$4="yes",'Data Transformation'!F2245,'Data Transformation'!D2245)</f>
        <v>5.6086959999999998E-2</v>
      </c>
      <c r="I2245">
        <f t="shared" ref="I2245:I2308" si="136">IF(G2245=FALSE,"",B2245)</f>
        <v>121</v>
      </c>
    </row>
    <row r="2246" spans="2:9" x14ac:dyDescent="0.25">
      <c r="B2246">
        <f>IF('Input and Summary Results'!D1828=0,FALSE,'Input and Summary Results'!$B1828)</f>
        <v>121</v>
      </c>
      <c r="C2246">
        <f>IF(OR(B2246=0,'Input and Summary Results'!D1828=0,'Input and Summary Results'!D1828=""),FALSE,'Input and Summary Results'!$D1828)</f>
        <v>0.12571127000000001</v>
      </c>
      <c r="D2246">
        <f>IF(OR(B2246=0,'Input and Summary Results'!E1828=0),FALSE,'Input and Summary Results'!$E1828)</f>
        <v>4.8267770000000002E-2</v>
      </c>
      <c r="E2246">
        <f t="shared" si="134"/>
        <v>-0.90062578612144961</v>
      </c>
      <c r="F2246">
        <f t="shared" si="135"/>
        <v>0.16663750338374594</v>
      </c>
      <c r="G2246">
        <f>IF('Input and Summary Results'!$J$4="yes",IF(C2246=FALSE,FALSE,IF('Data Transformation'!E2246&lt;$R$10,E2246,$R$10)),IF(C2246=FALSE,FALSE,IF(C2246&lt;$R$10,C2246,$R$10)))</f>
        <v>0.12571127000000001</v>
      </c>
      <c r="H2246">
        <f>IF('Input and Summary Results'!$J$4="yes",'Data Transformation'!F2246,'Data Transformation'!D2246)</f>
        <v>4.8267770000000002E-2</v>
      </c>
      <c r="I2246">
        <f t="shared" si="136"/>
        <v>121</v>
      </c>
    </row>
    <row r="2247" spans="2:9" x14ac:dyDescent="0.25">
      <c r="B2247">
        <f>IF('Input and Summary Results'!D1829=0,FALSE,'Input and Summary Results'!$B1829)</f>
        <v>121</v>
      </c>
      <c r="C2247">
        <f>IF(OR(B2247=0,'Input and Summary Results'!D1829=0,'Input and Summary Results'!D1829=""),FALSE,'Input and Summary Results'!$D1829)</f>
        <v>0.12897351000000001</v>
      </c>
      <c r="D2247">
        <f>IF(OR(B2247=0,'Input and Summary Results'!E1829=0),FALSE,'Input and Summary Results'!$E1829)</f>
        <v>2.829605E-2</v>
      </c>
      <c r="E2247">
        <f t="shared" si="134"/>
        <v>-0.88949948072556628</v>
      </c>
      <c r="F2247">
        <f t="shared" si="135"/>
        <v>9.5217116290004039E-2</v>
      </c>
      <c r="G2247">
        <f>IF('Input and Summary Results'!$J$4="yes",IF(C2247=FALSE,FALSE,IF('Data Transformation'!E2247&lt;$R$10,E2247,$R$10)),IF(C2247=FALSE,FALSE,IF(C2247&lt;$R$10,C2247,$R$10)))</f>
        <v>0.12897351000000001</v>
      </c>
      <c r="H2247">
        <f>IF('Input and Summary Results'!$J$4="yes",'Data Transformation'!F2247,'Data Transformation'!D2247)</f>
        <v>2.829605E-2</v>
      </c>
      <c r="I2247">
        <f t="shared" si="136"/>
        <v>121</v>
      </c>
    </row>
    <row r="2248" spans="2:9" x14ac:dyDescent="0.25">
      <c r="B2248">
        <f>IF('Input and Summary Results'!D1830=0,FALSE,'Input and Summary Results'!$B1830)</f>
        <v>121</v>
      </c>
      <c r="C2248">
        <f>IF(OR(B2248=0,'Input and Summary Results'!D1830=0,'Input and Summary Results'!D1830=""),FALSE,'Input and Summary Results'!$D1830)</f>
        <v>0.14243905000000001</v>
      </c>
      <c r="D2248">
        <f>IF(OR(B2248=0,'Input and Summary Results'!E1830=0),FALSE,'Input and Summary Results'!$E1830)</f>
        <v>3.5890699999999998E-2</v>
      </c>
      <c r="E2248">
        <f t="shared" si="134"/>
        <v>-0.84637093152357479</v>
      </c>
      <c r="F2248">
        <f t="shared" si="135"/>
        <v>0.10935599331784365</v>
      </c>
      <c r="G2248">
        <f>IF('Input and Summary Results'!$J$4="yes",IF(C2248=FALSE,FALSE,IF('Data Transformation'!E2248&lt;$R$10,E2248,$R$10)),IF(C2248=FALSE,FALSE,IF(C2248&lt;$R$10,C2248,$R$10)))</f>
        <v>0.14243905000000001</v>
      </c>
      <c r="H2248">
        <f>IF('Input and Summary Results'!$J$4="yes",'Data Transformation'!F2248,'Data Transformation'!D2248)</f>
        <v>3.5890699999999998E-2</v>
      </c>
      <c r="I2248">
        <f t="shared" si="136"/>
        <v>121</v>
      </c>
    </row>
    <row r="2249" spans="2:9" x14ac:dyDescent="0.25">
      <c r="B2249">
        <f>IF('Input and Summary Results'!D1831=0,FALSE,'Input and Summary Results'!$B1831)</f>
        <v>121</v>
      </c>
      <c r="C2249">
        <f>IF(OR(B2249=0,'Input and Summary Results'!D1831=0,'Input and Summary Results'!D1831=""),FALSE,'Input and Summary Results'!$D1831)</f>
        <v>0.14431868</v>
      </c>
      <c r="D2249">
        <f>IF(OR(B2249=0,'Input and Summary Results'!E1831=0),FALSE,'Input and Summary Results'!$E1831)</f>
        <v>3.623854E-2</v>
      </c>
      <c r="E2249">
        <f t="shared" si="134"/>
        <v>-0.84067745202592636</v>
      </c>
      <c r="F2249">
        <f t="shared" si="135"/>
        <v>0.10897775922008156</v>
      </c>
      <c r="G2249">
        <f>IF('Input and Summary Results'!$J$4="yes",IF(C2249=FALSE,FALSE,IF('Data Transformation'!E2249&lt;$R$10,E2249,$R$10)),IF(C2249=FALSE,FALSE,IF(C2249&lt;$R$10,C2249,$R$10)))</f>
        <v>0.14431868</v>
      </c>
      <c r="H2249">
        <f>IF('Input and Summary Results'!$J$4="yes",'Data Transformation'!F2249,'Data Transformation'!D2249)</f>
        <v>3.623854E-2</v>
      </c>
      <c r="I2249">
        <f t="shared" si="136"/>
        <v>121</v>
      </c>
    </row>
    <row r="2250" spans="2:9" x14ac:dyDescent="0.25">
      <c r="B2250">
        <f>IF('Input and Summary Results'!D1832=0,FALSE,'Input and Summary Results'!$B1832)</f>
        <v>121</v>
      </c>
      <c r="C2250">
        <f>IF(OR(B2250=0,'Input and Summary Results'!D1832=0,'Input and Summary Results'!D1832=""),FALSE,'Input and Summary Results'!$D1832)</f>
        <v>0.14814358</v>
      </c>
      <c r="D2250">
        <f>IF(OR(B2250=0,'Input and Summary Results'!E1832=0),FALSE,'Input and Summary Results'!$E1832)</f>
        <v>4.7909069999999998E-2</v>
      </c>
      <c r="E2250">
        <f t="shared" si="134"/>
        <v>-0.82931716450784165</v>
      </c>
      <c r="F2250">
        <f t="shared" si="135"/>
        <v>0.14035394837899828</v>
      </c>
      <c r="G2250">
        <f>IF('Input and Summary Results'!$J$4="yes",IF(C2250=FALSE,FALSE,IF('Data Transformation'!E2250&lt;$R$10,E2250,$R$10)),IF(C2250=FALSE,FALSE,IF(C2250&lt;$R$10,C2250,$R$10)))</f>
        <v>0.14814358</v>
      </c>
      <c r="H2250">
        <f>IF('Input and Summary Results'!$J$4="yes",'Data Transformation'!F2250,'Data Transformation'!D2250)</f>
        <v>4.7909069999999998E-2</v>
      </c>
      <c r="I2250">
        <f t="shared" si="136"/>
        <v>121</v>
      </c>
    </row>
    <row r="2251" spans="2:9" x14ac:dyDescent="0.25">
      <c r="B2251">
        <f>IF('Input and Summary Results'!D1833=0,FALSE,'Input and Summary Results'!$B1833)</f>
        <v>121</v>
      </c>
      <c r="C2251">
        <f>IF(OR(B2251=0,'Input and Summary Results'!D1833=0,'Input and Summary Results'!D1833=""),FALSE,'Input and Summary Results'!$D1833)</f>
        <v>0.15786106</v>
      </c>
      <c r="D2251">
        <f>IF(OR(B2251=0,'Input and Summary Results'!E1833=0),FALSE,'Input and Summary Results'!$E1833)</f>
        <v>3.2190400000000001E-2</v>
      </c>
      <c r="E2251">
        <f t="shared" si="134"/>
        <v>-0.80172498533525727</v>
      </c>
      <c r="F2251">
        <f t="shared" si="135"/>
        <v>8.849955524180568E-2</v>
      </c>
      <c r="G2251">
        <f>IF('Input and Summary Results'!$J$4="yes",IF(C2251=FALSE,FALSE,IF('Data Transformation'!E2251&lt;$R$10,E2251,$R$10)),IF(C2251=FALSE,FALSE,IF(C2251&lt;$R$10,C2251,$R$10)))</f>
        <v>0.15786106</v>
      </c>
      <c r="H2251">
        <f>IF('Input and Summary Results'!$J$4="yes",'Data Transformation'!F2251,'Data Transformation'!D2251)</f>
        <v>3.2190400000000001E-2</v>
      </c>
      <c r="I2251">
        <f t="shared" si="136"/>
        <v>121</v>
      </c>
    </row>
    <row r="2252" spans="2:9" x14ac:dyDescent="0.25">
      <c r="B2252">
        <f>IF('Input and Summary Results'!D1834=0,FALSE,'Input and Summary Results'!$B1834)</f>
        <v>121</v>
      </c>
      <c r="C2252">
        <f>IF(OR(B2252=0,'Input and Summary Results'!D1834=0,'Input and Summary Results'!D1834=""),FALSE,'Input and Summary Results'!$D1834)</f>
        <v>0.15852703000000001</v>
      </c>
      <c r="D2252">
        <f>IF(OR(B2252=0,'Input and Summary Results'!E1834=0),FALSE,'Input and Summary Results'!$E1834)</f>
        <v>4.7357379999999998E-2</v>
      </c>
      <c r="E2252">
        <f t="shared" si="134"/>
        <v>-0.79989667679639576</v>
      </c>
      <c r="F2252">
        <f t="shared" si="135"/>
        <v>0.12965046352032206</v>
      </c>
      <c r="G2252">
        <f>IF('Input and Summary Results'!$J$4="yes",IF(C2252=FALSE,FALSE,IF('Data Transformation'!E2252&lt;$R$10,E2252,$R$10)),IF(C2252=FALSE,FALSE,IF(C2252&lt;$R$10,C2252,$R$10)))</f>
        <v>0.15852703000000001</v>
      </c>
      <c r="H2252">
        <f>IF('Input and Summary Results'!$J$4="yes",'Data Transformation'!F2252,'Data Transformation'!D2252)</f>
        <v>4.7357379999999998E-2</v>
      </c>
      <c r="I2252">
        <f t="shared" si="136"/>
        <v>121</v>
      </c>
    </row>
    <row r="2253" spans="2:9" x14ac:dyDescent="0.25">
      <c r="B2253">
        <f>IF('Input and Summary Results'!D1835=0,FALSE,'Input and Summary Results'!$B1835)</f>
        <v>121</v>
      </c>
      <c r="C2253">
        <f>IF(OR(B2253=0,'Input and Summary Results'!D1835=0,'Input and Summary Results'!D1835=""),FALSE,'Input and Summary Results'!$D1835)</f>
        <v>0.16639930999999999</v>
      </c>
      <c r="D2253">
        <f>IF(OR(B2253=0,'Input and Summary Results'!E1835=0),FALSE,'Input and Summary Results'!$E1835)</f>
        <v>3.1079229999999999E-2</v>
      </c>
      <c r="E2253">
        <f t="shared" si="134"/>
        <v>-0.77884847890956055</v>
      </c>
      <c r="F2253">
        <f t="shared" si="135"/>
        <v>8.1060347065141064E-2</v>
      </c>
      <c r="G2253">
        <f>IF('Input and Summary Results'!$J$4="yes",IF(C2253=FALSE,FALSE,IF('Data Transformation'!E2253&lt;$R$10,E2253,$R$10)),IF(C2253=FALSE,FALSE,IF(C2253&lt;$R$10,C2253,$R$10)))</f>
        <v>0.16639930999999999</v>
      </c>
      <c r="H2253">
        <f>IF('Input and Summary Results'!$J$4="yes",'Data Transformation'!F2253,'Data Transformation'!D2253)</f>
        <v>3.1079229999999999E-2</v>
      </c>
      <c r="I2253">
        <f t="shared" si="136"/>
        <v>121</v>
      </c>
    </row>
    <row r="2254" spans="2:9" x14ac:dyDescent="0.25">
      <c r="B2254">
        <f>IF('Input and Summary Results'!D1836=0,FALSE,'Input and Summary Results'!$B1836)</f>
        <v>121</v>
      </c>
      <c r="C2254">
        <f>IF(OR(B2254=0,'Input and Summary Results'!D1836=0,'Input and Summary Results'!D1836=""),FALSE,'Input and Summary Results'!$D1836)</f>
        <v>0.17094830999999999</v>
      </c>
      <c r="D2254">
        <f>IF(OR(B2254=0,'Input and Summary Results'!E1836=0),FALSE,'Input and Summary Results'!$E1836)</f>
        <v>5.3336550000000003E-2</v>
      </c>
      <c r="E2254">
        <f t="shared" si="134"/>
        <v>-0.76713518829413341</v>
      </c>
      <c r="F2254">
        <f t="shared" si="135"/>
        <v>0.13540971946432231</v>
      </c>
      <c r="G2254">
        <f>IF('Input and Summary Results'!$J$4="yes",IF(C2254=FALSE,FALSE,IF('Data Transformation'!E2254&lt;$R$10,E2254,$R$10)),IF(C2254=FALSE,FALSE,IF(C2254&lt;$R$10,C2254,$R$10)))</f>
        <v>0.17094830999999999</v>
      </c>
      <c r="H2254">
        <f>IF('Input and Summary Results'!$J$4="yes",'Data Transformation'!F2254,'Data Transformation'!D2254)</f>
        <v>5.3336550000000003E-2</v>
      </c>
      <c r="I2254">
        <f t="shared" si="136"/>
        <v>121</v>
      </c>
    </row>
    <row r="2255" spans="2:9" x14ac:dyDescent="0.25">
      <c r="B2255">
        <f>IF('Input and Summary Results'!D1837=0,FALSE,'Input and Summary Results'!$B1837)</f>
        <v>121</v>
      </c>
      <c r="C2255">
        <f>IF(OR(B2255=0,'Input and Summary Results'!D1837=0,'Input and Summary Results'!D1837=""),FALSE,'Input and Summary Results'!$D1837)</f>
        <v>0.18428401999999999</v>
      </c>
      <c r="D2255">
        <f>IF(OR(B2255=0,'Input and Summary Results'!E1837=0),FALSE,'Input and Summary Results'!$E1837)</f>
        <v>5.0102769999999998E-2</v>
      </c>
      <c r="E2255">
        <f t="shared" si="134"/>
        <v>-0.73451232254929699</v>
      </c>
      <c r="F2255">
        <f t="shared" si="135"/>
        <v>0.1179950501405385</v>
      </c>
      <c r="G2255">
        <f>IF('Input and Summary Results'!$J$4="yes",IF(C2255=FALSE,FALSE,IF('Data Transformation'!E2255&lt;$R$10,E2255,$R$10)),IF(C2255=FALSE,FALSE,IF(C2255&lt;$R$10,C2255,$R$10)))</f>
        <v>0.18428401999999999</v>
      </c>
      <c r="H2255">
        <f>IF('Input and Summary Results'!$J$4="yes",'Data Transformation'!F2255,'Data Transformation'!D2255)</f>
        <v>5.0102769999999998E-2</v>
      </c>
      <c r="I2255">
        <f t="shared" si="136"/>
        <v>121</v>
      </c>
    </row>
    <row r="2256" spans="2:9" x14ac:dyDescent="0.25">
      <c r="B2256">
        <f>IF('Input and Summary Results'!D1838=0,FALSE,'Input and Summary Results'!$B1838)</f>
        <v>121</v>
      </c>
      <c r="C2256">
        <f>IF(OR(B2256=0,'Input and Summary Results'!D1838=0,'Input and Summary Results'!D1838=""),FALSE,'Input and Summary Results'!$D1838)</f>
        <v>0.19598513000000001</v>
      </c>
      <c r="D2256">
        <f>IF(OR(B2256=0,'Input and Summary Results'!E1838=0),FALSE,'Input and Summary Results'!$E1838)</f>
        <v>3.2529210000000003E-2</v>
      </c>
      <c r="E2256">
        <f t="shared" si="134"/>
        <v>-0.70777687866358718</v>
      </c>
      <c r="F2256">
        <f t="shared" si="135"/>
        <v>7.2034430061096985E-2</v>
      </c>
      <c r="G2256">
        <f>IF('Input and Summary Results'!$J$4="yes",IF(C2256=FALSE,FALSE,IF('Data Transformation'!E2256&lt;$R$10,E2256,$R$10)),IF(C2256=FALSE,FALSE,IF(C2256&lt;$R$10,C2256,$R$10)))</f>
        <v>0.19598513000000001</v>
      </c>
      <c r="H2256">
        <f>IF('Input and Summary Results'!$J$4="yes",'Data Transformation'!F2256,'Data Transformation'!D2256)</f>
        <v>3.2529210000000003E-2</v>
      </c>
      <c r="I2256">
        <f t="shared" si="136"/>
        <v>121</v>
      </c>
    </row>
    <row r="2257" spans="2:9" x14ac:dyDescent="0.25">
      <c r="B2257">
        <f>IF('Input and Summary Results'!D1839=0,FALSE,'Input and Summary Results'!$B1839)</f>
        <v>121</v>
      </c>
      <c r="C2257">
        <f>IF(OR(B2257=0,'Input and Summary Results'!D1839=0,'Input and Summary Results'!D1839=""),FALSE,'Input and Summary Results'!$D1839)</f>
        <v>0.19907606999999999</v>
      </c>
      <c r="D2257">
        <f>IF(OR(B2257=0,'Input and Summary Results'!E1839=0),FALSE,'Input and Summary Results'!$E1839)</f>
        <v>2.7857239999999998E-2</v>
      </c>
      <c r="E2257">
        <f t="shared" si="134"/>
        <v>-0.70098094133649691</v>
      </c>
      <c r="F2257">
        <f t="shared" si="135"/>
        <v>6.0730765681681384E-2</v>
      </c>
      <c r="G2257">
        <f>IF('Input and Summary Results'!$J$4="yes",IF(C2257=FALSE,FALSE,IF('Data Transformation'!E2257&lt;$R$10,E2257,$R$10)),IF(C2257=FALSE,FALSE,IF(C2257&lt;$R$10,C2257,$R$10)))</f>
        <v>0.19907606999999999</v>
      </c>
      <c r="H2257">
        <f>IF('Input and Summary Results'!$J$4="yes",'Data Transformation'!F2257,'Data Transformation'!D2257)</f>
        <v>2.7857239999999998E-2</v>
      </c>
      <c r="I2257">
        <f t="shared" si="136"/>
        <v>121</v>
      </c>
    </row>
    <row r="2258" spans="2:9" x14ac:dyDescent="0.25">
      <c r="B2258">
        <f>IF('Input and Summary Results'!D1840=0,FALSE,'Input and Summary Results'!$B1840)</f>
        <v>121</v>
      </c>
      <c r="C2258">
        <f>IF(OR(B2258=0,'Input and Summary Results'!D1840=0,'Input and Summary Results'!D1840=""),FALSE,'Input and Summary Results'!$D1840)</f>
        <v>0.22304387000000001</v>
      </c>
      <c r="D2258">
        <f>IF(OR(B2258=0,'Input and Summary Results'!E1840=0),FALSE,'Input and Summary Results'!$E1840)</f>
        <v>9.4446879999999997E-2</v>
      </c>
      <c r="E2258">
        <f t="shared" si="134"/>
        <v>-0.65160970813972485</v>
      </c>
      <c r="F2258">
        <f t="shared" si="135"/>
        <v>0.18377526322512247</v>
      </c>
      <c r="G2258">
        <f>IF('Input and Summary Results'!$J$4="yes",IF(C2258=FALSE,FALSE,IF('Data Transformation'!E2258&lt;$R$10,E2258,$R$10)),IF(C2258=FALSE,FALSE,IF(C2258&lt;$R$10,C2258,$R$10)))</f>
        <v>0.22304387000000001</v>
      </c>
      <c r="H2258">
        <f>IF('Input and Summary Results'!$J$4="yes",'Data Transformation'!F2258,'Data Transformation'!D2258)</f>
        <v>9.4446879999999997E-2</v>
      </c>
      <c r="I2258">
        <f t="shared" si="136"/>
        <v>121</v>
      </c>
    </row>
    <row r="2259" spans="2:9" x14ac:dyDescent="0.25">
      <c r="B2259">
        <f>IF('Input and Summary Results'!D1841=0,FALSE,'Input and Summary Results'!$B1841)</f>
        <v>121</v>
      </c>
      <c r="C2259">
        <f>IF(OR(B2259=0,'Input and Summary Results'!D1841=0,'Input and Summary Results'!D1841=""),FALSE,'Input and Summary Results'!$D1841)</f>
        <v>0.24103047</v>
      </c>
      <c r="D2259">
        <f>IF(OR(B2259=0,'Input and Summary Results'!E1841=0),FALSE,'Input and Summary Results'!$E1841)</f>
        <v>4.4867450000000003E-2</v>
      </c>
      <c r="E2259">
        <f t="shared" si="134"/>
        <v>-0.61792805237781701</v>
      </c>
      <c r="F2259">
        <f t="shared" si="135"/>
        <v>8.0788430193078908E-2</v>
      </c>
      <c r="G2259">
        <f>IF('Input and Summary Results'!$J$4="yes",IF(C2259=FALSE,FALSE,IF('Data Transformation'!E2259&lt;$R$10,E2259,$R$10)),IF(C2259=FALSE,FALSE,IF(C2259&lt;$R$10,C2259,$R$10)))</f>
        <v>0.24103047</v>
      </c>
      <c r="H2259">
        <f>IF('Input and Summary Results'!$J$4="yes",'Data Transformation'!F2259,'Data Transformation'!D2259)</f>
        <v>4.4867450000000003E-2</v>
      </c>
      <c r="I2259">
        <f t="shared" si="136"/>
        <v>121</v>
      </c>
    </row>
    <row r="2260" spans="2:9" x14ac:dyDescent="0.25">
      <c r="B2260">
        <f>IF('Input and Summary Results'!D1842=0,FALSE,'Input and Summary Results'!$B1842)</f>
        <v>121</v>
      </c>
      <c r="C2260">
        <f>IF(OR(B2260=0,'Input and Summary Results'!D1842=0,'Input and Summary Results'!D1842=""),FALSE,'Input and Summary Results'!$D1842)</f>
        <v>0.25710380999999999</v>
      </c>
      <c r="D2260">
        <f>IF(OR(B2260=0,'Input and Summary Results'!E1842=0),FALSE,'Input and Summary Results'!$E1842)</f>
        <v>4.2109630000000002E-2</v>
      </c>
      <c r="E2260">
        <f t="shared" si="134"/>
        <v>-0.58989148753560761</v>
      </c>
      <c r="F2260">
        <f t="shared" si="135"/>
        <v>7.1082491620797064E-2</v>
      </c>
      <c r="G2260">
        <f>IF('Input and Summary Results'!$J$4="yes",IF(C2260=FALSE,FALSE,IF('Data Transformation'!E2260&lt;$R$10,E2260,$R$10)),IF(C2260=FALSE,FALSE,IF(C2260&lt;$R$10,C2260,$R$10)))</f>
        <v>0.25710380999999999</v>
      </c>
      <c r="H2260">
        <f>IF('Input and Summary Results'!$J$4="yes",'Data Transformation'!F2260,'Data Transformation'!D2260)</f>
        <v>4.2109630000000002E-2</v>
      </c>
      <c r="I2260">
        <f t="shared" si="136"/>
        <v>121</v>
      </c>
    </row>
    <row r="2261" spans="2:9" x14ac:dyDescent="0.25">
      <c r="B2261">
        <f>IF('Input and Summary Results'!D1843=0,FALSE,'Input and Summary Results'!$B1843)</f>
        <v>122</v>
      </c>
      <c r="C2261">
        <f>IF(OR(B2261=0,'Input and Summary Results'!D1843=0,'Input and Summary Results'!D1843=""),FALSE,'Input and Summary Results'!$D1843)</f>
        <v>8.6982100000000007E-2</v>
      </c>
      <c r="D2261">
        <f>IF(OR(B2261=0,'Input and Summary Results'!E1843=0),FALSE,'Input and Summary Results'!$E1843)</f>
        <v>3.7680470000000001E-2</v>
      </c>
      <c r="E2261">
        <f t="shared" si="134"/>
        <v>-1.0605701114165724</v>
      </c>
      <c r="F2261">
        <f t="shared" si="135"/>
        <v>0.18800792323937912</v>
      </c>
      <c r="G2261">
        <f>IF('Input and Summary Results'!$J$4="yes",IF(C2261=FALSE,FALSE,IF('Data Transformation'!E2261&lt;$R$10,E2261,$R$10)),IF(C2261=FALSE,FALSE,IF(C2261&lt;$R$10,C2261,$R$10)))</f>
        <v>8.6982100000000007E-2</v>
      </c>
      <c r="H2261">
        <f>IF('Input and Summary Results'!$J$4="yes",'Data Transformation'!F2261,'Data Transformation'!D2261)</f>
        <v>3.7680470000000001E-2</v>
      </c>
      <c r="I2261">
        <f t="shared" si="136"/>
        <v>122</v>
      </c>
    </row>
    <row r="2262" spans="2:9" x14ac:dyDescent="0.25">
      <c r="B2262">
        <f>IF('Input and Summary Results'!D1844=0,FALSE,'Input and Summary Results'!$B1844)</f>
        <v>122</v>
      </c>
      <c r="C2262">
        <f>IF(OR(B2262=0,'Input and Summary Results'!D1844=0,'Input and Summary Results'!D1844=""),FALSE,'Input and Summary Results'!$D1844)</f>
        <v>0.15466047999999999</v>
      </c>
      <c r="D2262">
        <f>IF(OR(B2262=0,'Input and Summary Results'!E1844=0),FALSE,'Input and Summary Results'!$E1844)</f>
        <v>3.1655059999999999E-2</v>
      </c>
      <c r="E2262">
        <f t="shared" si="134"/>
        <v>-0.81062064629150254</v>
      </c>
      <c r="F2262">
        <f t="shared" si="135"/>
        <v>8.8828743063515639E-2</v>
      </c>
      <c r="G2262">
        <f>IF('Input and Summary Results'!$J$4="yes",IF(C2262=FALSE,FALSE,IF('Data Transformation'!E2262&lt;$R$10,E2262,$R$10)),IF(C2262=FALSE,FALSE,IF(C2262&lt;$R$10,C2262,$R$10)))</f>
        <v>0.15466047999999999</v>
      </c>
      <c r="H2262">
        <f>IF('Input and Summary Results'!$J$4="yes",'Data Transformation'!F2262,'Data Transformation'!D2262)</f>
        <v>3.1655059999999999E-2</v>
      </c>
      <c r="I2262">
        <f t="shared" si="136"/>
        <v>122</v>
      </c>
    </row>
    <row r="2263" spans="2:9" x14ac:dyDescent="0.25">
      <c r="B2263">
        <f>IF('Input and Summary Results'!D1845=0,FALSE,'Input and Summary Results'!$B1845)</f>
        <v>122</v>
      </c>
      <c r="C2263">
        <f>IF(OR(B2263=0,'Input and Summary Results'!D1845=0,'Input and Summary Results'!D1845=""),FALSE,'Input and Summary Results'!$D1845)</f>
        <v>0.18363193999999999</v>
      </c>
      <c r="D2263">
        <f>IF(OR(B2263=0,'Input and Summary Results'!E1845=0),FALSE,'Input and Summary Results'!$E1845)</f>
        <v>5.6143999999999999E-2</v>
      </c>
      <c r="E2263">
        <f t="shared" si="134"/>
        <v>-0.73605177760468465</v>
      </c>
      <c r="F2263">
        <f t="shared" si="135"/>
        <v>0.13269203603686808</v>
      </c>
      <c r="G2263">
        <f>IF('Input and Summary Results'!$J$4="yes",IF(C2263=FALSE,FALSE,IF('Data Transformation'!E2263&lt;$R$10,E2263,$R$10)),IF(C2263=FALSE,FALSE,IF(C2263&lt;$R$10,C2263,$R$10)))</f>
        <v>0.18363193999999999</v>
      </c>
      <c r="H2263">
        <f>IF('Input and Summary Results'!$J$4="yes",'Data Transformation'!F2263,'Data Transformation'!D2263)</f>
        <v>5.6143999999999999E-2</v>
      </c>
      <c r="I2263">
        <f t="shared" si="136"/>
        <v>122</v>
      </c>
    </row>
    <row r="2264" spans="2:9" x14ac:dyDescent="0.25">
      <c r="B2264">
        <f>IF('Input and Summary Results'!D1846=0,FALSE,'Input and Summary Results'!$B1846)</f>
        <v>122</v>
      </c>
      <c r="C2264">
        <f>IF(OR(B2264=0,'Input and Summary Results'!D1846=0,'Input and Summary Results'!D1846=""),FALSE,'Input and Summary Results'!$D1846)</f>
        <v>0.21859381999999999</v>
      </c>
      <c r="D2264">
        <f>IF(OR(B2264=0,'Input and Summary Results'!E1846=0),FALSE,'Input and Summary Results'!$E1846)</f>
        <v>5.1479190000000001E-2</v>
      </c>
      <c r="E2264">
        <f t="shared" si="134"/>
        <v>-0.66036212041850939</v>
      </c>
      <c r="F2264">
        <f t="shared" si="135"/>
        <v>0.10220768574335724</v>
      </c>
      <c r="G2264">
        <f>IF('Input and Summary Results'!$J$4="yes",IF(C2264=FALSE,FALSE,IF('Data Transformation'!E2264&lt;$R$10,E2264,$R$10)),IF(C2264=FALSE,FALSE,IF(C2264&lt;$R$10,C2264,$R$10)))</f>
        <v>0.21859381999999999</v>
      </c>
      <c r="H2264">
        <f>IF('Input and Summary Results'!$J$4="yes",'Data Transformation'!F2264,'Data Transformation'!D2264)</f>
        <v>5.1479190000000001E-2</v>
      </c>
      <c r="I2264">
        <f t="shared" si="136"/>
        <v>122</v>
      </c>
    </row>
    <row r="2265" spans="2:9" x14ac:dyDescent="0.25">
      <c r="B2265">
        <f>IF('Input and Summary Results'!D1847=0,FALSE,'Input and Summary Results'!$B1847)</f>
        <v>122</v>
      </c>
      <c r="C2265">
        <f>IF(OR(B2265=0,'Input and Summary Results'!D1847=0,'Input and Summary Results'!D1847=""),FALSE,'Input and Summary Results'!$D1847)</f>
        <v>0.22292911000000001</v>
      </c>
      <c r="D2265">
        <f>IF(OR(B2265=0,'Input and Summary Results'!E1847=0),FALSE,'Input and Summary Results'!$E1847)</f>
        <v>6.6457840000000004E-2</v>
      </c>
      <c r="E2265">
        <f t="shared" si="134"/>
        <v>-0.65183321780545955</v>
      </c>
      <c r="F2265">
        <f t="shared" si="135"/>
        <v>0.12938060247044453</v>
      </c>
      <c r="G2265">
        <f>IF('Input and Summary Results'!$J$4="yes",IF(C2265=FALSE,FALSE,IF('Data Transformation'!E2265&lt;$R$10,E2265,$R$10)),IF(C2265=FALSE,FALSE,IF(C2265&lt;$R$10,C2265,$R$10)))</f>
        <v>0.22292911000000001</v>
      </c>
      <c r="H2265">
        <f>IF('Input and Summary Results'!$J$4="yes",'Data Transformation'!F2265,'Data Transformation'!D2265)</f>
        <v>6.6457840000000004E-2</v>
      </c>
      <c r="I2265">
        <f t="shared" si="136"/>
        <v>122</v>
      </c>
    </row>
    <row r="2266" spans="2:9" x14ac:dyDescent="0.25">
      <c r="B2266">
        <f>IF('Input and Summary Results'!D1848=0,FALSE,'Input and Summary Results'!$B1848)</f>
        <v>122</v>
      </c>
      <c r="C2266">
        <f>IF(OR(B2266=0,'Input and Summary Results'!D1848=0,'Input and Summary Results'!D1848=""),FALSE,'Input and Summary Results'!$D1848)</f>
        <v>0.22764208999999999</v>
      </c>
      <c r="D2266">
        <f>IF(OR(B2266=0,'Input and Summary Results'!E1848=0),FALSE,'Input and Summary Results'!$E1848)</f>
        <v>3.7157120000000002E-2</v>
      </c>
      <c r="E2266">
        <f t="shared" si="134"/>
        <v>-0.64274743575348403</v>
      </c>
      <c r="F2266">
        <f t="shared" si="135"/>
        <v>7.0840107292987869E-2</v>
      </c>
      <c r="G2266">
        <f>IF('Input and Summary Results'!$J$4="yes",IF(C2266=FALSE,FALSE,IF('Data Transformation'!E2266&lt;$R$10,E2266,$R$10)),IF(C2266=FALSE,FALSE,IF(C2266&lt;$R$10,C2266,$R$10)))</f>
        <v>0.22764208999999999</v>
      </c>
      <c r="H2266">
        <f>IF('Input and Summary Results'!$J$4="yes",'Data Transformation'!F2266,'Data Transformation'!D2266)</f>
        <v>3.7157120000000002E-2</v>
      </c>
      <c r="I2266">
        <f t="shared" si="136"/>
        <v>122</v>
      </c>
    </row>
    <row r="2267" spans="2:9" x14ac:dyDescent="0.25">
      <c r="B2267">
        <f>IF('Input and Summary Results'!D1849=0,FALSE,'Input and Summary Results'!$B1849)</f>
        <v>122</v>
      </c>
      <c r="C2267">
        <f>IF(OR(B2267=0,'Input and Summary Results'!D1849=0,'Input and Summary Results'!D1849=""),FALSE,'Input and Summary Results'!$D1849)</f>
        <v>0.26936732000000002</v>
      </c>
      <c r="D2267">
        <f>IF(OR(B2267=0,'Input and Summary Results'!E1849=0),FALSE,'Input and Summary Results'!$E1849)</f>
        <v>2.8527589999999999E-2</v>
      </c>
      <c r="E2267">
        <f t="shared" si="134"/>
        <v>-0.56965509459883501</v>
      </c>
      <c r="F2267">
        <f t="shared" si="135"/>
        <v>4.5963163088974558E-2</v>
      </c>
      <c r="G2267">
        <f>IF('Input and Summary Results'!$J$4="yes",IF(C2267=FALSE,FALSE,IF('Data Transformation'!E2267&lt;$R$10,E2267,$R$10)),IF(C2267=FALSE,FALSE,IF(C2267&lt;$R$10,C2267,$R$10)))</f>
        <v>0.26936732000000002</v>
      </c>
      <c r="H2267">
        <f>IF('Input and Summary Results'!$J$4="yes",'Data Transformation'!F2267,'Data Transformation'!D2267)</f>
        <v>2.8527589999999999E-2</v>
      </c>
      <c r="I2267">
        <f t="shared" si="136"/>
        <v>122</v>
      </c>
    </row>
    <row r="2268" spans="2:9" x14ac:dyDescent="0.25">
      <c r="B2268">
        <f>IF('Input and Summary Results'!D1850=0,FALSE,'Input and Summary Results'!$B1850)</f>
        <v>122</v>
      </c>
      <c r="C2268">
        <f>IF(OR(B2268=0,'Input and Summary Results'!D1850=0,'Input and Summary Results'!D1850=""),FALSE,'Input and Summary Results'!$D1850)</f>
        <v>0.37877527999999999</v>
      </c>
      <c r="D2268">
        <f>IF(OR(B2268=0,'Input and Summary Results'!E1850=0),FALSE,'Input and Summary Results'!$E1850)</f>
        <v>3.1843400000000001E-2</v>
      </c>
      <c r="E2268">
        <f t="shared" si="134"/>
        <v>-0.4216183720919659</v>
      </c>
      <c r="F2268">
        <f t="shared" si="135"/>
        <v>3.6486107541125704E-2</v>
      </c>
      <c r="G2268">
        <f>IF('Input and Summary Results'!$J$4="yes",IF(C2268=FALSE,FALSE,IF('Data Transformation'!E2268&lt;$R$10,E2268,$R$10)),IF(C2268=FALSE,FALSE,IF(C2268&lt;$R$10,C2268,$R$10)))</f>
        <v>0.37877527999999999</v>
      </c>
      <c r="H2268">
        <f>IF('Input and Summary Results'!$J$4="yes",'Data Transformation'!F2268,'Data Transformation'!D2268)</f>
        <v>3.1843400000000001E-2</v>
      </c>
      <c r="I2268">
        <f t="shared" si="136"/>
        <v>122</v>
      </c>
    </row>
    <row r="2269" spans="2:9" x14ac:dyDescent="0.25">
      <c r="B2269">
        <f>IF('Input and Summary Results'!D1851=0,FALSE,'Input and Summary Results'!$B1851)</f>
        <v>122</v>
      </c>
      <c r="C2269">
        <f>IF(OR(B2269=0,'Input and Summary Results'!D1851=0,'Input and Summary Results'!D1851=""),FALSE,'Input and Summary Results'!$D1851)</f>
        <v>0.39391989999999999</v>
      </c>
      <c r="D2269">
        <f>IF(OR(B2269=0,'Input and Summary Results'!E1851=0),FALSE,'Input and Summary Results'!$E1851)</f>
        <v>2.9296889999999999E-2</v>
      </c>
      <c r="E2269">
        <f t="shared" si="134"/>
        <v>-0.40459207899820326</v>
      </c>
      <c r="F2269">
        <f t="shared" si="135"/>
        <v>3.2277755604629262E-2</v>
      </c>
      <c r="G2269">
        <f>IF('Input and Summary Results'!$J$4="yes",IF(C2269=FALSE,FALSE,IF('Data Transformation'!E2269&lt;$R$10,E2269,$R$10)),IF(C2269=FALSE,FALSE,IF(C2269&lt;$R$10,C2269,$R$10)))</f>
        <v>0.39391989999999999</v>
      </c>
      <c r="H2269">
        <f>IF('Input and Summary Results'!$J$4="yes",'Data Transformation'!F2269,'Data Transformation'!D2269)</f>
        <v>2.9296889999999999E-2</v>
      </c>
      <c r="I2269">
        <f t="shared" si="136"/>
        <v>122</v>
      </c>
    </row>
    <row r="2270" spans="2:9" x14ac:dyDescent="0.25">
      <c r="B2270">
        <f>IF('Input and Summary Results'!D1852=0,FALSE,'Input and Summary Results'!$B1852)</f>
        <v>122</v>
      </c>
      <c r="C2270">
        <f>IF(OR(B2270=0,'Input and Summary Results'!D1852=0,'Input and Summary Results'!D1852=""),FALSE,'Input and Summary Results'!$D1852)</f>
        <v>0.41268517999999998</v>
      </c>
      <c r="D2270">
        <f>IF(OR(B2270=0,'Input and Summary Results'!E1852=0),FALSE,'Input and Summary Results'!$E1852)</f>
        <v>5.3916730000000003E-2</v>
      </c>
      <c r="E2270">
        <f t="shared" si="134"/>
        <v>-0.38438112685746867</v>
      </c>
      <c r="F2270">
        <f t="shared" si="135"/>
        <v>5.6701480823711674E-2</v>
      </c>
      <c r="G2270">
        <f>IF('Input and Summary Results'!$J$4="yes",IF(C2270=FALSE,FALSE,IF('Data Transformation'!E2270&lt;$R$10,E2270,$R$10)),IF(C2270=FALSE,FALSE,IF(C2270&lt;$R$10,C2270,$R$10)))</f>
        <v>0.41268517999999998</v>
      </c>
      <c r="H2270">
        <f>IF('Input and Summary Results'!$J$4="yes",'Data Transformation'!F2270,'Data Transformation'!D2270)</f>
        <v>5.3916730000000003E-2</v>
      </c>
      <c r="I2270">
        <f t="shared" si="136"/>
        <v>122</v>
      </c>
    </row>
    <row r="2271" spans="2:9" x14ac:dyDescent="0.25">
      <c r="B2271">
        <f>IF('Input and Summary Results'!D1853=0,FALSE,'Input and Summary Results'!$B1853)</f>
        <v>122</v>
      </c>
      <c r="C2271">
        <f>IF(OR(B2271=0,'Input and Summary Results'!D1853=0,'Input and Summary Results'!D1853=""),FALSE,'Input and Summary Results'!$D1853)</f>
        <v>0.44500327000000001</v>
      </c>
      <c r="D2271">
        <f>IF(OR(B2271=0,'Input and Summary Results'!E1853=0),FALSE,'Input and Summary Results'!$E1853)</f>
        <v>3.489329E-2</v>
      </c>
      <c r="E2271">
        <f t="shared" si="134"/>
        <v>-0.3516367976983088</v>
      </c>
      <c r="F2271">
        <f t="shared" si="135"/>
        <v>3.4030509169067455E-2</v>
      </c>
      <c r="G2271">
        <f>IF('Input and Summary Results'!$J$4="yes",IF(C2271=FALSE,FALSE,IF('Data Transformation'!E2271&lt;$R$10,E2271,$R$10)),IF(C2271=FALSE,FALSE,IF(C2271&lt;$R$10,C2271,$R$10)))</f>
        <v>0.44500327000000001</v>
      </c>
      <c r="H2271">
        <f>IF('Input and Summary Results'!$J$4="yes",'Data Transformation'!F2271,'Data Transformation'!D2271)</f>
        <v>3.489329E-2</v>
      </c>
      <c r="I2271">
        <f t="shared" si="136"/>
        <v>122</v>
      </c>
    </row>
    <row r="2272" spans="2:9" x14ac:dyDescent="0.25">
      <c r="B2272">
        <f>IF('Input and Summary Results'!D1854=0,FALSE,'Input and Summary Results'!$B1854)</f>
        <v>122</v>
      </c>
      <c r="C2272">
        <f>IF(OR(B2272=0,'Input and Summary Results'!D1854=0,'Input and Summary Results'!D1854=""),FALSE,'Input and Summary Results'!$D1854)</f>
        <v>0.58352782999999997</v>
      </c>
      <c r="D2272">
        <f>IF(OR(B2272=0,'Input and Summary Results'!E1854=0),FALSE,'Input and Summary Results'!$E1854)</f>
        <v>7.0241360000000003E-2</v>
      </c>
      <c r="E2272">
        <f t="shared" si="134"/>
        <v>-0.23393842646143867</v>
      </c>
      <c r="F2272">
        <f t="shared" si="135"/>
        <v>5.2242153112046087E-2</v>
      </c>
      <c r="G2272">
        <f>IF('Input and Summary Results'!$J$4="yes",IF(C2272=FALSE,FALSE,IF('Data Transformation'!E2272&lt;$R$10,E2272,$R$10)),IF(C2272=FALSE,FALSE,IF(C2272&lt;$R$10,C2272,$R$10)))</f>
        <v>0.58352782999999997</v>
      </c>
      <c r="H2272">
        <f>IF('Input and Summary Results'!$J$4="yes",'Data Transformation'!F2272,'Data Transformation'!D2272)</f>
        <v>7.0241360000000003E-2</v>
      </c>
      <c r="I2272">
        <f t="shared" si="136"/>
        <v>122</v>
      </c>
    </row>
    <row r="2273" spans="2:9" x14ac:dyDescent="0.25">
      <c r="B2273">
        <f>IF('Input and Summary Results'!D1855=0,FALSE,'Input and Summary Results'!$B1855)</f>
        <v>122</v>
      </c>
      <c r="C2273">
        <f>IF(OR(B2273=0,'Input and Summary Results'!D1855=0,'Input and Summary Results'!D1855=""),FALSE,'Input and Summary Results'!$D1855)</f>
        <v>0.63509835000000003</v>
      </c>
      <c r="D2273">
        <f>IF(OR(B2273=0,'Input and Summary Results'!E1855=0),FALSE,'Input and Summary Results'!$E1855)</f>
        <v>2.677736E-2</v>
      </c>
      <c r="E2273">
        <f t="shared" si="134"/>
        <v>-0.19715901556643017</v>
      </c>
      <c r="F2273">
        <f t="shared" si="135"/>
        <v>1.8298542643041031E-2</v>
      </c>
      <c r="G2273">
        <f>IF('Input and Summary Results'!$J$4="yes",IF(C2273=FALSE,FALSE,IF('Data Transformation'!E2273&lt;$R$10,E2273,$R$10)),IF(C2273=FALSE,FALSE,IF(C2273&lt;$R$10,C2273,$R$10)))</f>
        <v>0.63509835000000003</v>
      </c>
      <c r="H2273">
        <f>IF('Input and Summary Results'!$J$4="yes",'Data Transformation'!F2273,'Data Transformation'!D2273)</f>
        <v>2.677736E-2</v>
      </c>
      <c r="I2273">
        <f t="shared" si="136"/>
        <v>122</v>
      </c>
    </row>
    <row r="2274" spans="2:9" x14ac:dyDescent="0.25">
      <c r="B2274">
        <f>IF('Input and Summary Results'!D1856=0,FALSE,'Input and Summary Results'!$B1856)</f>
        <v>122</v>
      </c>
      <c r="C2274">
        <f>IF(OR(B2274=0,'Input and Summary Results'!D1856=0,'Input and Summary Results'!D1856=""),FALSE,'Input and Summary Results'!$D1856)</f>
        <v>0.70231138000000004</v>
      </c>
      <c r="D2274">
        <f>IF(OR(B2274=0,'Input and Summary Results'!E1856=0),FALSE,'Input and Summary Results'!$E1856)</f>
        <v>4.8451639999999997E-2</v>
      </c>
      <c r="E2274">
        <f t="shared" si="134"/>
        <v>-0.15347029437573589</v>
      </c>
      <c r="F2274">
        <f t="shared" si="135"/>
        <v>2.9941151971651092E-2</v>
      </c>
      <c r="G2274">
        <f>IF('Input and Summary Results'!$J$4="yes",IF(C2274=FALSE,FALSE,IF('Data Transformation'!E2274&lt;$R$10,E2274,$R$10)),IF(C2274=FALSE,FALSE,IF(C2274&lt;$R$10,C2274,$R$10)))</f>
        <v>0.70231138000000004</v>
      </c>
      <c r="H2274">
        <f>IF('Input and Summary Results'!$J$4="yes",'Data Transformation'!F2274,'Data Transformation'!D2274)</f>
        <v>4.8451639999999997E-2</v>
      </c>
      <c r="I2274">
        <f t="shared" si="136"/>
        <v>122</v>
      </c>
    </row>
    <row r="2275" spans="2:9" x14ac:dyDescent="0.25">
      <c r="B2275">
        <f>IF('Input and Summary Results'!D1857=0,FALSE,'Input and Summary Results'!$B1857)</f>
        <v>122</v>
      </c>
      <c r="C2275">
        <f>IF(OR(B2275=0,'Input and Summary Results'!D1857=0,'Input and Summary Results'!D1857=""),FALSE,'Input and Summary Results'!$D1857)</f>
        <v>0.81857093000000003</v>
      </c>
      <c r="D2275">
        <f>IF(OR(B2275=0,'Input and Summary Results'!E1857=0),FALSE,'Input and Summary Results'!$E1857)</f>
        <v>3.770652E-2</v>
      </c>
      <c r="E2275">
        <f t="shared" si="134"/>
        <v>-8.6943682564877903E-2</v>
      </c>
      <c r="F2275">
        <f t="shared" si="135"/>
        <v>1.9991706375402311E-2</v>
      </c>
      <c r="G2275">
        <f>IF('Input and Summary Results'!$J$4="yes",IF(C2275=FALSE,FALSE,IF('Data Transformation'!E2275&lt;$R$10,E2275,$R$10)),IF(C2275=FALSE,FALSE,IF(C2275&lt;$R$10,C2275,$R$10)))</f>
        <v>0.81857093000000003</v>
      </c>
      <c r="H2275">
        <f>IF('Input and Summary Results'!$J$4="yes",'Data Transformation'!F2275,'Data Transformation'!D2275)</f>
        <v>3.770652E-2</v>
      </c>
      <c r="I2275">
        <f t="shared" si="136"/>
        <v>122</v>
      </c>
    </row>
    <row r="2276" spans="2:9" x14ac:dyDescent="0.25">
      <c r="B2276">
        <f>IF('Input and Summary Results'!D1858=0,FALSE,'Input and Summary Results'!$B1858)</f>
        <v>123</v>
      </c>
      <c r="C2276">
        <f>IF(OR(B2276=0,'Input and Summary Results'!D1858=0,'Input and Summary Results'!D1858=""),FALSE,'Input and Summary Results'!$D1858)</f>
        <v>0.10590446000000001</v>
      </c>
      <c r="D2276">
        <f>IF(OR(B2276=0,'Input and Summary Results'!E1858=0),FALSE,'Input and Summary Results'!$E1858)</f>
        <v>4.2913199999999999E-2</v>
      </c>
      <c r="E2276">
        <f t="shared" si="134"/>
        <v>-0.9750857498773795</v>
      </c>
      <c r="F2276">
        <f t="shared" si="135"/>
        <v>0.17585972111089559</v>
      </c>
      <c r="G2276">
        <f>IF('Input and Summary Results'!$J$4="yes",IF(C2276=FALSE,FALSE,IF('Data Transformation'!E2276&lt;$R$10,E2276,$R$10)),IF(C2276=FALSE,FALSE,IF(C2276&lt;$R$10,C2276,$R$10)))</f>
        <v>0.10590446000000001</v>
      </c>
      <c r="H2276">
        <f>IF('Input and Summary Results'!$J$4="yes",'Data Transformation'!F2276,'Data Transformation'!D2276)</f>
        <v>4.2913199999999999E-2</v>
      </c>
      <c r="I2276">
        <f t="shared" si="136"/>
        <v>123</v>
      </c>
    </row>
    <row r="2277" spans="2:9" x14ac:dyDescent="0.25">
      <c r="B2277">
        <f>IF('Input and Summary Results'!D1859=0,FALSE,'Input and Summary Results'!$B1859)</f>
        <v>123</v>
      </c>
      <c r="C2277">
        <f>IF(OR(B2277=0,'Input and Summary Results'!D1859=0,'Input and Summary Results'!D1859=""),FALSE,'Input and Summary Results'!$D1859)</f>
        <v>0.11009579999999999</v>
      </c>
      <c r="D2277">
        <f>IF(OR(B2277=0,'Input and Summary Results'!E1859=0),FALSE,'Input and Summary Results'!$E1859)</f>
        <v>5.0676239999999997E-2</v>
      </c>
      <c r="E2277">
        <f t="shared" si="134"/>
        <v>-0.95822924843620261</v>
      </c>
      <c r="F2277">
        <f t="shared" si="135"/>
        <v>0.19976682271258303</v>
      </c>
      <c r="G2277">
        <f>IF('Input and Summary Results'!$J$4="yes",IF(C2277=FALSE,FALSE,IF('Data Transformation'!E2277&lt;$R$10,E2277,$R$10)),IF(C2277=FALSE,FALSE,IF(C2277&lt;$R$10,C2277,$R$10)))</f>
        <v>0.11009579999999999</v>
      </c>
      <c r="H2277">
        <f>IF('Input and Summary Results'!$J$4="yes",'Data Transformation'!F2277,'Data Transformation'!D2277)</f>
        <v>5.0676239999999997E-2</v>
      </c>
      <c r="I2277">
        <f t="shared" si="136"/>
        <v>123</v>
      </c>
    </row>
    <row r="2278" spans="2:9" x14ac:dyDescent="0.25">
      <c r="B2278">
        <f>IF('Input and Summary Results'!D1860=0,FALSE,'Input and Summary Results'!$B1860)</f>
        <v>123</v>
      </c>
      <c r="C2278">
        <f>IF(OR(B2278=0,'Input and Summary Results'!D1860=0,'Input and Summary Results'!D1860=""),FALSE,'Input and Summary Results'!$D1860)</f>
        <v>0.11232549999999999</v>
      </c>
      <c r="D2278">
        <f>IF(OR(B2278=0,'Input and Summary Results'!E1860=0),FALSE,'Input and Summary Results'!$E1860)</f>
        <v>3.380205E-2</v>
      </c>
      <c r="E2278">
        <f t="shared" si="134"/>
        <v>-0.94952163953433477</v>
      </c>
      <c r="F2278">
        <f t="shared" si="135"/>
        <v>0.13060337768360702</v>
      </c>
      <c r="G2278">
        <f>IF('Input and Summary Results'!$J$4="yes",IF(C2278=FALSE,FALSE,IF('Data Transformation'!E2278&lt;$R$10,E2278,$R$10)),IF(C2278=FALSE,FALSE,IF(C2278&lt;$R$10,C2278,$R$10)))</f>
        <v>0.11232549999999999</v>
      </c>
      <c r="H2278">
        <f>IF('Input and Summary Results'!$J$4="yes",'Data Transformation'!F2278,'Data Transformation'!D2278)</f>
        <v>3.380205E-2</v>
      </c>
      <c r="I2278">
        <f t="shared" si="136"/>
        <v>123</v>
      </c>
    </row>
    <row r="2279" spans="2:9" x14ac:dyDescent="0.25">
      <c r="B2279">
        <f>IF('Input and Summary Results'!D1861=0,FALSE,'Input and Summary Results'!$B1861)</f>
        <v>123</v>
      </c>
      <c r="C2279">
        <f>IF(OR(B2279=0,'Input and Summary Results'!D1861=0,'Input and Summary Results'!D1861=""),FALSE,'Input and Summary Results'!$D1861)</f>
        <v>0.15277025999999999</v>
      </c>
      <c r="D2279">
        <f>IF(OR(B2279=0,'Input and Summary Results'!E1861=0),FALSE,'Input and Summary Results'!$E1861)</f>
        <v>5.2165789999999997E-2</v>
      </c>
      <c r="E2279">
        <f t="shared" si="134"/>
        <v>-0.81596118224586633</v>
      </c>
      <c r="F2279">
        <f t="shared" si="135"/>
        <v>0.14819607468102758</v>
      </c>
      <c r="G2279">
        <f>IF('Input and Summary Results'!$J$4="yes",IF(C2279=FALSE,FALSE,IF('Data Transformation'!E2279&lt;$R$10,E2279,$R$10)),IF(C2279=FALSE,FALSE,IF(C2279&lt;$R$10,C2279,$R$10)))</f>
        <v>0.15277025999999999</v>
      </c>
      <c r="H2279">
        <f>IF('Input and Summary Results'!$J$4="yes",'Data Transformation'!F2279,'Data Transformation'!D2279)</f>
        <v>5.2165789999999997E-2</v>
      </c>
      <c r="I2279">
        <f t="shared" si="136"/>
        <v>123</v>
      </c>
    </row>
    <row r="2280" spans="2:9" x14ac:dyDescent="0.25">
      <c r="B2280">
        <f>IF('Input and Summary Results'!D1862=0,FALSE,'Input and Summary Results'!$B1862)</f>
        <v>123</v>
      </c>
      <c r="C2280">
        <f>IF(OR(B2280=0,'Input and Summary Results'!D1862=0,'Input and Summary Results'!D1862=""),FALSE,'Input and Summary Results'!$D1862)</f>
        <v>0.15743487</v>
      </c>
      <c r="D2280">
        <f>IF(OR(B2280=0,'Input and Summary Results'!E1862=0),FALSE,'Input and Summary Results'!$E1862)</f>
        <v>3.8444739999999998E-2</v>
      </c>
      <c r="E2280">
        <f t="shared" si="134"/>
        <v>-0.80289907012583217</v>
      </c>
      <c r="F2280">
        <f t="shared" si="135"/>
        <v>0.10598044232513419</v>
      </c>
      <c r="G2280">
        <f>IF('Input and Summary Results'!$J$4="yes",IF(C2280=FALSE,FALSE,IF('Data Transformation'!E2280&lt;$R$10,E2280,$R$10)),IF(C2280=FALSE,FALSE,IF(C2280&lt;$R$10,C2280,$R$10)))</f>
        <v>0.15743487</v>
      </c>
      <c r="H2280">
        <f>IF('Input and Summary Results'!$J$4="yes",'Data Transformation'!F2280,'Data Transformation'!D2280)</f>
        <v>3.8444739999999998E-2</v>
      </c>
      <c r="I2280">
        <f t="shared" si="136"/>
        <v>123</v>
      </c>
    </row>
    <row r="2281" spans="2:9" x14ac:dyDescent="0.25">
      <c r="B2281">
        <f>IF('Input and Summary Results'!D1863=0,FALSE,'Input and Summary Results'!$B1863)</f>
        <v>123</v>
      </c>
      <c r="C2281">
        <f>IF(OR(B2281=0,'Input and Summary Results'!D1863=0,'Input and Summary Results'!D1863=""),FALSE,'Input and Summary Results'!$D1863)</f>
        <v>0.18783941000000001</v>
      </c>
      <c r="D2281">
        <f>IF(OR(B2281=0,'Input and Summary Results'!E1863=0),FALSE,'Input and Summary Results'!$E1863)</f>
        <v>4.805802E-2</v>
      </c>
      <c r="E2281">
        <f t="shared" si="134"/>
        <v>-0.72621328454101197</v>
      </c>
      <c r="F2281">
        <f t="shared" si="135"/>
        <v>0.11103729872235012</v>
      </c>
      <c r="G2281">
        <f>IF('Input and Summary Results'!$J$4="yes",IF(C2281=FALSE,FALSE,IF('Data Transformation'!E2281&lt;$R$10,E2281,$R$10)),IF(C2281=FALSE,FALSE,IF(C2281&lt;$R$10,C2281,$R$10)))</f>
        <v>0.18783941000000001</v>
      </c>
      <c r="H2281">
        <f>IF('Input and Summary Results'!$J$4="yes",'Data Transformation'!F2281,'Data Transformation'!D2281)</f>
        <v>4.805802E-2</v>
      </c>
      <c r="I2281">
        <f t="shared" si="136"/>
        <v>123</v>
      </c>
    </row>
    <row r="2282" spans="2:9" x14ac:dyDescent="0.25">
      <c r="B2282">
        <f>IF('Input and Summary Results'!D1864=0,FALSE,'Input and Summary Results'!$B1864)</f>
        <v>123</v>
      </c>
      <c r="C2282">
        <f>IF(OR(B2282=0,'Input and Summary Results'!D1864=0,'Input and Summary Results'!D1864=""),FALSE,'Input and Summary Results'!$D1864)</f>
        <v>0.30380708000000001</v>
      </c>
      <c r="D2282">
        <f>IF(OR(B2282=0,'Input and Summary Results'!E1864=0),FALSE,'Input and Summary Results'!$E1864)</f>
        <v>5.9433710000000001E-2</v>
      </c>
      <c r="E2282">
        <f t="shared" ref="E2282:E2345" si="137">IF(C2282=FALSE,FALSE,LOG10(C2282))</f>
        <v>-0.51740210944260845</v>
      </c>
      <c r="F2282">
        <f t="shared" ref="F2282:F2345" si="138">IF(D2282=FALSE, FALSE,0.434*D2282/C2282)</f>
        <v>8.4903321344584851E-2</v>
      </c>
      <c r="G2282">
        <f>IF('Input and Summary Results'!$J$4="yes",IF(C2282=FALSE,FALSE,IF('Data Transformation'!E2282&lt;$R$10,E2282,$R$10)),IF(C2282=FALSE,FALSE,IF(C2282&lt;$R$10,C2282,$R$10)))</f>
        <v>0.30380708000000001</v>
      </c>
      <c r="H2282">
        <f>IF('Input and Summary Results'!$J$4="yes",'Data Transformation'!F2282,'Data Transformation'!D2282)</f>
        <v>5.9433710000000001E-2</v>
      </c>
      <c r="I2282">
        <f t="shared" si="136"/>
        <v>123</v>
      </c>
    </row>
    <row r="2283" spans="2:9" x14ac:dyDescent="0.25">
      <c r="B2283">
        <f>IF('Input and Summary Results'!D1865=0,FALSE,'Input and Summary Results'!$B1865)</f>
        <v>123</v>
      </c>
      <c r="C2283">
        <f>IF(OR(B2283=0,'Input and Summary Results'!D1865=0,'Input and Summary Results'!D1865=""),FALSE,'Input and Summary Results'!$D1865)</f>
        <v>0.34944120000000001</v>
      </c>
      <c r="D2283">
        <f>IF(OR(B2283=0,'Input and Summary Results'!E1865=0),FALSE,'Input and Summary Results'!$E1865)</f>
        <v>4.6623629999999999E-2</v>
      </c>
      <c r="E2283">
        <f t="shared" si="137"/>
        <v>-0.4566258919180507</v>
      </c>
      <c r="F2283">
        <f t="shared" si="138"/>
        <v>5.7905751868983966E-2</v>
      </c>
      <c r="G2283">
        <f>IF('Input and Summary Results'!$J$4="yes",IF(C2283=FALSE,FALSE,IF('Data Transformation'!E2283&lt;$R$10,E2283,$R$10)),IF(C2283=FALSE,FALSE,IF(C2283&lt;$R$10,C2283,$R$10)))</f>
        <v>0.34944120000000001</v>
      </c>
      <c r="H2283">
        <f>IF('Input and Summary Results'!$J$4="yes",'Data Transformation'!F2283,'Data Transformation'!D2283)</f>
        <v>4.6623629999999999E-2</v>
      </c>
      <c r="I2283">
        <f t="shared" si="136"/>
        <v>123</v>
      </c>
    </row>
    <row r="2284" spans="2:9" x14ac:dyDescent="0.25">
      <c r="B2284">
        <f>IF('Input and Summary Results'!D1866=0,FALSE,'Input and Summary Results'!$B1866)</f>
        <v>123</v>
      </c>
      <c r="C2284">
        <f>IF(OR(B2284=0,'Input and Summary Results'!D1866=0,'Input and Summary Results'!D1866=""),FALSE,'Input and Summary Results'!$D1866)</f>
        <v>1.18071861</v>
      </c>
      <c r="D2284">
        <f>IF(OR(B2284=0,'Input and Summary Results'!E1866=0),FALSE,'Input and Summary Results'!$E1866)</f>
        <v>4.3981569999999998E-2</v>
      </c>
      <c r="E2284">
        <f t="shared" si="137"/>
        <v>7.2146408464279513E-2</v>
      </c>
      <c r="F2284">
        <f t="shared" si="138"/>
        <v>1.6166427138808288E-2</v>
      </c>
      <c r="G2284">
        <f>IF('Input and Summary Results'!$J$4="yes",IF(C2284=FALSE,FALSE,IF('Data Transformation'!E2284&lt;$R$10,E2284,$R$10)),IF(C2284=FALSE,FALSE,IF(C2284&lt;$R$10,C2284,$R$10)))</f>
        <v>1.18071861</v>
      </c>
      <c r="H2284">
        <f>IF('Input and Summary Results'!$J$4="yes",'Data Transformation'!F2284,'Data Transformation'!D2284)</f>
        <v>4.3981569999999998E-2</v>
      </c>
      <c r="I2284">
        <f t="shared" si="136"/>
        <v>123</v>
      </c>
    </row>
    <row r="2285" spans="2:9" x14ac:dyDescent="0.25">
      <c r="B2285">
        <f>IF('Input and Summary Results'!D1867=0,FALSE,'Input and Summary Results'!$B1867)</f>
        <v>124</v>
      </c>
      <c r="C2285">
        <f>IF(OR(B2285=0,'Input and Summary Results'!D1867=0,'Input and Summary Results'!D1867=""),FALSE,'Input and Summary Results'!$D1867)</f>
        <v>0.15416023000000001</v>
      </c>
      <c r="D2285">
        <f>IF(OR(B2285=0,'Input and Summary Results'!E1867=0),FALSE,'Input and Summary Results'!$E1867)</f>
        <v>3.482735E-2</v>
      </c>
      <c r="E2285">
        <f t="shared" si="137"/>
        <v>-0.81202765040465119</v>
      </c>
      <c r="F2285">
        <f t="shared" si="138"/>
        <v>9.8047790276389699E-2</v>
      </c>
      <c r="G2285">
        <f>IF('Input and Summary Results'!$J$4="yes",IF(C2285=FALSE,FALSE,IF('Data Transformation'!E2285&lt;$R$10,E2285,$R$10)),IF(C2285=FALSE,FALSE,IF(C2285&lt;$R$10,C2285,$R$10)))</f>
        <v>0.15416023000000001</v>
      </c>
      <c r="H2285">
        <f>IF('Input and Summary Results'!$J$4="yes",'Data Transformation'!F2285,'Data Transformation'!D2285)</f>
        <v>3.482735E-2</v>
      </c>
      <c r="I2285">
        <f t="shared" si="136"/>
        <v>124</v>
      </c>
    </row>
    <row r="2286" spans="2:9" x14ac:dyDescent="0.25">
      <c r="B2286">
        <f>IF('Input and Summary Results'!D1868=0,FALSE,'Input and Summary Results'!$B1868)</f>
        <v>124</v>
      </c>
      <c r="C2286">
        <f>IF(OR(B2286=0,'Input and Summary Results'!D1868=0,'Input and Summary Results'!D1868=""),FALSE,'Input and Summary Results'!$D1868)</f>
        <v>0.23660133</v>
      </c>
      <c r="D2286">
        <f>IF(OR(B2286=0,'Input and Summary Results'!E1868=0),FALSE,'Input and Summary Results'!$E1868)</f>
        <v>4.8077729999999999E-2</v>
      </c>
      <c r="E2286">
        <f t="shared" si="137"/>
        <v>-0.62598281841460801</v>
      </c>
      <c r="F2286">
        <f t="shared" si="138"/>
        <v>8.8189423195550079E-2</v>
      </c>
      <c r="G2286">
        <f>IF('Input and Summary Results'!$J$4="yes",IF(C2286=FALSE,FALSE,IF('Data Transformation'!E2286&lt;$R$10,E2286,$R$10)),IF(C2286=FALSE,FALSE,IF(C2286&lt;$R$10,C2286,$R$10)))</f>
        <v>0.23660133</v>
      </c>
      <c r="H2286">
        <f>IF('Input and Summary Results'!$J$4="yes",'Data Transformation'!F2286,'Data Transformation'!D2286)</f>
        <v>4.8077729999999999E-2</v>
      </c>
      <c r="I2286">
        <f t="shared" si="136"/>
        <v>124</v>
      </c>
    </row>
    <row r="2287" spans="2:9" x14ac:dyDescent="0.25">
      <c r="B2287">
        <f>IF('Input and Summary Results'!D1869=0,FALSE,'Input and Summary Results'!$B1869)</f>
        <v>124</v>
      </c>
      <c r="C2287">
        <f>IF(OR(B2287=0,'Input and Summary Results'!D1869=0,'Input and Summary Results'!D1869=""),FALSE,'Input and Summary Results'!$D1869)</f>
        <v>0.33820853000000001</v>
      </c>
      <c r="D2287">
        <f>IF(OR(B2287=0,'Input and Summary Results'!E1869=0),FALSE,'Input and Summary Results'!$E1869)</f>
        <v>6.6701830000000004E-2</v>
      </c>
      <c r="E2287">
        <f t="shared" si="137"/>
        <v>-0.47081544320423208</v>
      </c>
      <c r="F2287">
        <f t="shared" si="138"/>
        <v>8.5593921064025205E-2</v>
      </c>
      <c r="G2287">
        <f>IF('Input and Summary Results'!$J$4="yes",IF(C2287=FALSE,FALSE,IF('Data Transformation'!E2287&lt;$R$10,E2287,$R$10)),IF(C2287=FALSE,FALSE,IF(C2287&lt;$R$10,C2287,$R$10)))</f>
        <v>0.33820853000000001</v>
      </c>
      <c r="H2287">
        <f>IF('Input and Summary Results'!$J$4="yes",'Data Transformation'!F2287,'Data Transformation'!D2287)</f>
        <v>6.6701830000000004E-2</v>
      </c>
      <c r="I2287">
        <f t="shared" si="136"/>
        <v>124</v>
      </c>
    </row>
    <row r="2288" spans="2:9" x14ac:dyDescent="0.25">
      <c r="B2288">
        <f>IF('Input and Summary Results'!D1870=0,FALSE,'Input and Summary Results'!$B1870)</f>
        <v>124</v>
      </c>
      <c r="C2288">
        <f>IF(OR(B2288=0,'Input and Summary Results'!D1870=0,'Input and Summary Results'!D1870=""),FALSE,'Input and Summary Results'!$D1870)</f>
        <v>0.47560754999999999</v>
      </c>
      <c r="D2288">
        <f>IF(OR(B2288=0,'Input and Summary Results'!E1870=0),FALSE,'Input and Summary Results'!$E1870)</f>
        <v>4.0214470000000002E-2</v>
      </c>
      <c r="E2288">
        <f t="shared" si="137"/>
        <v>-0.32275125982014019</v>
      </c>
      <c r="F2288">
        <f t="shared" si="138"/>
        <v>3.6696389659920246E-2</v>
      </c>
      <c r="G2288">
        <f>IF('Input and Summary Results'!$J$4="yes",IF(C2288=FALSE,FALSE,IF('Data Transformation'!E2288&lt;$R$10,E2288,$R$10)),IF(C2288=FALSE,FALSE,IF(C2288&lt;$R$10,C2288,$R$10)))</f>
        <v>0.47560754999999999</v>
      </c>
      <c r="H2288">
        <f>IF('Input and Summary Results'!$J$4="yes",'Data Transformation'!F2288,'Data Transformation'!D2288)</f>
        <v>4.0214470000000002E-2</v>
      </c>
      <c r="I2288">
        <f t="shared" si="136"/>
        <v>124</v>
      </c>
    </row>
    <row r="2289" spans="2:9" x14ac:dyDescent="0.25">
      <c r="B2289">
        <f>IF('Input and Summary Results'!D1871=0,FALSE,'Input and Summary Results'!$B1871)</f>
        <v>124</v>
      </c>
      <c r="C2289">
        <f>IF(OR(B2289=0,'Input and Summary Results'!D1871=0,'Input and Summary Results'!D1871=""),FALSE,'Input and Summary Results'!$D1871)</f>
        <v>0.56853273999999998</v>
      </c>
      <c r="D2289">
        <f>IF(OR(B2289=0,'Input and Summary Results'!E1871=0),FALSE,'Input and Summary Results'!$E1871)</f>
        <v>7.8316129999999998E-2</v>
      </c>
      <c r="E2289">
        <f t="shared" si="137"/>
        <v>-0.24524452061226792</v>
      </c>
      <c r="F2289">
        <f t="shared" si="138"/>
        <v>5.9784068759171194E-2</v>
      </c>
      <c r="G2289">
        <f>IF('Input and Summary Results'!$J$4="yes",IF(C2289=FALSE,FALSE,IF('Data Transformation'!E2289&lt;$R$10,E2289,$R$10)),IF(C2289=FALSE,FALSE,IF(C2289&lt;$R$10,C2289,$R$10)))</f>
        <v>0.56853273999999998</v>
      </c>
      <c r="H2289">
        <f>IF('Input and Summary Results'!$J$4="yes",'Data Transformation'!F2289,'Data Transformation'!D2289)</f>
        <v>7.8316129999999998E-2</v>
      </c>
      <c r="I2289">
        <f t="shared" si="136"/>
        <v>124</v>
      </c>
    </row>
    <row r="2290" spans="2:9" x14ac:dyDescent="0.25">
      <c r="B2290">
        <f>IF('Input and Summary Results'!D1872=0,FALSE,'Input and Summary Results'!$B1872)</f>
        <v>124</v>
      </c>
      <c r="C2290">
        <f>IF(OR(B2290=0,'Input and Summary Results'!D1872=0,'Input and Summary Results'!D1872=""),FALSE,'Input and Summary Results'!$D1872)</f>
        <v>0.64365030000000001</v>
      </c>
      <c r="D2290">
        <f>IF(OR(B2290=0,'Input and Summary Results'!E1872=0),FALSE,'Input and Summary Results'!$E1872)</f>
        <v>4.9270399999999999E-2</v>
      </c>
      <c r="E2290">
        <f t="shared" si="137"/>
        <v>-0.19135002399058854</v>
      </c>
      <c r="F2290">
        <f t="shared" si="138"/>
        <v>3.3222005178899158E-2</v>
      </c>
      <c r="G2290">
        <f>IF('Input and Summary Results'!$J$4="yes",IF(C2290=FALSE,FALSE,IF('Data Transformation'!E2290&lt;$R$10,E2290,$R$10)),IF(C2290=FALSE,FALSE,IF(C2290&lt;$R$10,C2290,$R$10)))</f>
        <v>0.64365030000000001</v>
      </c>
      <c r="H2290">
        <f>IF('Input and Summary Results'!$J$4="yes",'Data Transformation'!F2290,'Data Transformation'!D2290)</f>
        <v>4.9270399999999999E-2</v>
      </c>
      <c r="I2290">
        <f t="shared" si="136"/>
        <v>124</v>
      </c>
    </row>
    <row r="2291" spans="2:9" x14ac:dyDescent="0.25">
      <c r="B2291">
        <f>IF('Input and Summary Results'!D1873=0,FALSE,'Input and Summary Results'!$B1873)</f>
        <v>124</v>
      </c>
      <c r="C2291">
        <f>IF(OR(B2291=0,'Input and Summary Results'!D1873=0,'Input and Summary Results'!D1873=""),FALSE,'Input and Summary Results'!$D1873)</f>
        <v>0.68363417000000004</v>
      </c>
      <c r="D2291">
        <f>IF(OR(B2291=0,'Input and Summary Results'!E1873=0),FALSE,'Input and Summary Results'!$E1873)</f>
        <v>3.9274000000000003E-2</v>
      </c>
      <c r="E2291">
        <f t="shared" si="137"/>
        <v>-0.16517623812278776</v>
      </c>
      <c r="F2291">
        <f t="shared" si="138"/>
        <v>2.4932802876134759E-2</v>
      </c>
      <c r="G2291">
        <f>IF('Input and Summary Results'!$J$4="yes",IF(C2291=FALSE,FALSE,IF('Data Transformation'!E2291&lt;$R$10,E2291,$R$10)),IF(C2291=FALSE,FALSE,IF(C2291&lt;$R$10,C2291,$R$10)))</f>
        <v>0.68363417000000004</v>
      </c>
      <c r="H2291">
        <f>IF('Input and Summary Results'!$J$4="yes",'Data Transformation'!F2291,'Data Transformation'!D2291)</f>
        <v>3.9274000000000003E-2</v>
      </c>
      <c r="I2291">
        <f t="shared" si="136"/>
        <v>124</v>
      </c>
    </row>
    <row r="2292" spans="2:9" x14ac:dyDescent="0.25">
      <c r="B2292">
        <f>IF('Input and Summary Results'!D1874=0,FALSE,'Input and Summary Results'!$B1874)</f>
        <v>124</v>
      </c>
      <c r="C2292">
        <f>IF(OR(B2292=0,'Input and Summary Results'!D1874=0,'Input and Summary Results'!D1874=""),FALSE,'Input and Summary Results'!$D1874)</f>
        <v>0.70858620000000005</v>
      </c>
      <c r="D2292">
        <f>IF(OR(B2292=0,'Input and Summary Results'!E1874=0),FALSE,'Input and Summary Results'!$E1874)</f>
        <v>6.0024550000000003E-2</v>
      </c>
      <c r="E2292">
        <f t="shared" si="137"/>
        <v>-0.14960730997942986</v>
      </c>
      <c r="F2292">
        <f t="shared" si="138"/>
        <v>3.6764270458555362E-2</v>
      </c>
      <c r="G2292">
        <f>IF('Input and Summary Results'!$J$4="yes",IF(C2292=FALSE,FALSE,IF('Data Transformation'!E2292&lt;$R$10,E2292,$R$10)),IF(C2292=FALSE,FALSE,IF(C2292&lt;$R$10,C2292,$R$10)))</f>
        <v>0.70858620000000005</v>
      </c>
      <c r="H2292">
        <f>IF('Input and Summary Results'!$J$4="yes",'Data Transformation'!F2292,'Data Transformation'!D2292)</f>
        <v>6.0024550000000003E-2</v>
      </c>
      <c r="I2292">
        <f t="shared" si="136"/>
        <v>124</v>
      </c>
    </row>
    <row r="2293" spans="2:9" x14ac:dyDescent="0.25">
      <c r="B2293">
        <f>IF('Input and Summary Results'!D1875=0,FALSE,'Input and Summary Results'!$B1875)</f>
        <v>124</v>
      </c>
      <c r="C2293">
        <f>IF(OR(B2293=0,'Input and Summary Results'!D1875=0,'Input and Summary Results'!D1875=""),FALSE,'Input and Summary Results'!$D1875)</f>
        <v>0.88284684999999996</v>
      </c>
      <c r="D2293">
        <f>IF(OR(B2293=0,'Input and Summary Results'!E1875=0),FALSE,'Input and Summary Results'!$E1875)</f>
        <v>4.3163170000000001E-2</v>
      </c>
      <c r="E2293">
        <f t="shared" si="137"/>
        <v>-5.4114628210202555E-2</v>
      </c>
      <c r="F2293">
        <f t="shared" si="138"/>
        <v>2.1218647130020342E-2</v>
      </c>
      <c r="G2293">
        <f>IF('Input and Summary Results'!$J$4="yes",IF(C2293=FALSE,FALSE,IF('Data Transformation'!E2293&lt;$R$10,E2293,$R$10)),IF(C2293=FALSE,FALSE,IF(C2293&lt;$R$10,C2293,$R$10)))</f>
        <v>0.88284684999999996</v>
      </c>
      <c r="H2293">
        <f>IF('Input and Summary Results'!$J$4="yes",'Data Transformation'!F2293,'Data Transformation'!D2293)</f>
        <v>4.3163170000000001E-2</v>
      </c>
      <c r="I2293">
        <f t="shared" si="136"/>
        <v>124</v>
      </c>
    </row>
    <row r="2294" spans="2:9" x14ac:dyDescent="0.25">
      <c r="B2294">
        <f>IF('Input and Summary Results'!D1876=0,FALSE,'Input and Summary Results'!$B1876)</f>
        <v>125</v>
      </c>
      <c r="C2294">
        <f>IF(OR(B2294=0,'Input and Summary Results'!D1876=0,'Input and Summary Results'!D1876=""),FALSE,'Input and Summary Results'!$D1876)</f>
        <v>0.14830452</v>
      </c>
      <c r="D2294">
        <f>IF(OR(B2294=0,'Input and Summary Results'!E1876=0),FALSE,'Input and Summary Results'!$E1876)</f>
        <v>5.1906769999999998E-2</v>
      </c>
      <c r="E2294">
        <f t="shared" si="137"/>
        <v>-0.82884561241636689</v>
      </c>
      <c r="F2294">
        <f t="shared" si="138"/>
        <v>0.15190055016529502</v>
      </c>
      <c r="G2294">
        <f>IF('Input and Summary Results'!$J$4="yes",IF(C2294=FALSE,FALSE,IF('Data Transformation'!E2294&lt;$R$10,E2294,$R$10)),IF(C2294=FALSE,FALSE,IF(C2294&lt;$R$10,C2294,$R$10)))</f>
        <v>0.14830452</v>
      </c>
      <c r="H2294">
        <f>IF('Input and Summary Results'!$J$4="yes",'Data Transformation'!F2294,'Data Transformation'!D2294)</f>
        <v>5.1906769999999998E-2</v>
      </c>
      <c r="I2294">
        <f t="shared" si="136"/>
        <v>125</v>
      </c>
    </row>
    <row r="2295" spans="2:9" x14ac:dyDescent="0.25">
      <c r="B2295">
        <f>IF('Input and Summary Results'!D1877=0,FALSE,'Input and Summary Results'!$B1877)</f>
        <v>125</v>
      </c>
      <c r="C2295">
        <f>IF(OR(B2295=0,'Input and Summary Results'!D1877=0,'Input and Summary Results'!D1877=""),FALSE,'Input and Summary Results'!$D1877)</f>
        <v>0.15601698999999999</v>
      </c>
      <c r="D2295">
        <f>IF(OR(B2295=0,'Input and Summary Results'!E1877=0),FALSE,'Input and Summary Results'!$E1877)</f>
        <v>4.6150040000000003E-2</v>
      </c>
      <c r="E2295">
        <f t="shared" si="137"/>
        <v>-0.80682810509764957</v>
      </c>
      <c r="F2295">
        <f t="shared" si="138"/>
        <v>0.12837779629000662</v>
      </c>
      <c r="G2295">
        <f>IF('Input and Summary Results'!$J$4="yes",IF(C2295=FALSE,FALSE,IF('Data Transformation'!E2295&lt;$R$10,E2295,$R$10)),IF(C2295=FALSE,FALSE,IF(C2295&lt;$R$10,C2295,$R$10)))</f>
        <v>0.15601698999999999</v>
      </c>
      <c r="H2295">
        <f>IF('Input and Summary Results'!$J$4="yes",'Data Transformation'!F2295,'Data Transformation'!D2295)</f>
        <v>4.6150040000000003E-2</v>
      </c>
      <c r="I2295">
        <f t="shared" si="136"/>
        <v>125</v>
      </c>
    </row>
    <row r="2296" spans="2:9" x14ac:dyDescent="0.25">
      <c r="B2296">
        <f>IF('Input and Summary Results'!D1878=0,FALSE,'Input and Summary Results'!$B1878)</f>
        <v>125</v>
      </c>
      <c r="C2296">
        <f>IF(OR(B2296=0,'Input and Summary Results'!D1878=0,'Input and Summary Results'!D1878=""),FALSE,'Input and Summary Results'!$D1878)</f>
        <v>0.15914486</v>
      </c>
      <c r="D2296">
        <f>IF(OR(B2296=0,'Input and Summary Results'!E1878=0),FALSE,'Input and Summary Results'!$E1878)</f>
        <v>3.858615E-2</v>
      </c>
      <c r="E2296">
        <f t="shared" si="137"/>
        <v>-0.79820738349403153</v>
      </c>
      <c r="F2296">
        <f t="shared" si="138"/>
        <v>0.10522733250700021</v>
      </c>
      <c r="G2296">
        <f>IF('Input and Summary Results'!$J$4="yes",IF(C2296=FALSE,FALSE,IF('Data Transformation'!E2296&lt;$R$10,E2296,$R$10)),IF(C2296=FALSE,FALSE,IF(C2296&lt;$R$10,C2296,$R$10)))</f>
        <v>0.15914486</v>
      </c>
      <c r="H2296">
        <f>IF('Input and Summary Results'!$J$4="yes",'Data Transformation'!F2296,'Data Transformation'!D2296)</f>
        <v>3.858615E-2</v>
      </c>
      <c r="I2296">
        <f t="shared" si="136"/>
        <v>125</v>
      </c>
    </row>
    <row r="2297" spans="2:9" x14ac:dyDescent="0.25">
      <c r="B2297">
        <f>IF('Input and Summary Results'!D1879=0,FALSE,'Input and Summary Results'!$B1879)</f>
        <v>125</v>
      </c>
      <c r="C2297">
        <f>IF(OR(B2297=0,'Input and Summary Results'!D1879=0,'Input and Summary Results'!D1879=""),FALSE,'Input and Summary Results'!$D1879)</f>
        <v>0.26848440000000001</v>
      </c>
      <c r="D2297">
        <f>IF(OR(B2297=0,'Input and Summary Results'!E1879=0),FALSE,'Input and Summary Results'!$E1879)</f>
        <v>6.9288489999999994E-2</v>
      </c>
      <c r="E2297">
        <f t="shared" si="137"/>
        <v>-0.57108094344949367</v>
      </c>
      <c r="F2297">
        <f t="shared" si="138"/>
        <v>0.11200354530840524</v>
      </c>
      <c r="G2297">
        <f>IF('Input and Summary Results'!$J$4="yes",IF(C2297=FALSE,FALSE,IF('Data Transformation'!E2297&lt;$R$10,E2297,$R$10)),IF(C2297=FALSE,FALSE,IF(C2297&lt;$R$10,C2297,$R$10)))</f>
        <v>0.26848440000000001</v>
      </c>
      <c r="H2297">
        <f>IF('Input and Summary Results'!$J$4="yes",'Data Transformation'!F2297,'Data Transformation'!D2297)</f>
        <v>6.9288489999999994E-2</v>
      </c>
      <c r="I2297">
        <f t="shared" si="136"/>
        <v>125</v>
      </c>
    </row>
    <row r="2298" spans="2:9" x14ac:dyDescent="0.25">
      <c r="B2298">
        <f>IF('Input and Summary Results'!D1880=0,FALSE,'Input and Summary Results'!$B1880)</f>
        <v>125</v>
      </c>
      <c r="C2298">
        <f>IF(OR(B2298=0,'Input and Summary Results'!D1880=0,'Input and Summary Results'!D1880=""),FALSE,'Input and Summary Results'!$D1880)</f>
        <v>0.63111676999999999</v>
      </c>
      <c r="D2298">
        <f>IF(OR(B2298=0,'Input and Summary Results'!E1880=0),FALSE,'Input and Summary Results'!$E1880)</f>
        <v>4.3789059999999998E-2</v>
      </c>
      <c r="E2298">
        <f t="shared" si="137"/>
        <v>-0.19989027962288344</v>
      </c>
      <c r="F2298">
        <f t="shared" si="138"/>
        <v>3.0112418087068101E-2</v>
      </c>
      <c r="G2298">
        <f>IF('Input and Summary Results'!$J$4="yes",IF(C2298=FALSE,FALSE,IF('Data Transformation'!E2298&lt;$R$10,E2298,$R$10)),IF(C2298=FALSE,FALSE,IF(C2298&lt;$R$10,C2298,$R$10)))</f>
        <v>0.63111676999999999</v>
      </c>
      <c r="H2298">
        <f>IF('Input and Summary Results'!$J$4="yes",'Data Transformation'!F2298,'Data Transformation'!D2298)</f>
        <v>4.3789059999999998E-2</v>
      </c>
      <c r="I2298">
        <f t="shared" si="136"/>
        <v>125</v>
      </c>
    </row>
    <row r="2299" spans="2:9" x14ac:dyDescent="0.25">
      <c r="B2299">
        <f>IF('Input and Summary Results'!D1881=0,FALSE,'Input and Summary Results'!$B1881)</f>
        <v>126</v>
      </c>
      <c r="C2299">
        <f>IF(OR(B2299=0,'Input and Summary Results'!D1881=0,'Input and Summary Results'!D1881=""),FALSE,'Input and Summary Results'!$D1881)</f>
        <v>0.37926288000000002</v>
      </c>
      <c r="D2299">
        <f>IF(OR(B2299=0,'Input and Summary Results'!E1881=0),FALSE,'Input and Summary Results'!$E1881)</f>
        <v>5.3777459999999999E-2</v>
      </c>
      <c r="E2299">
        <f t="shared" si="137"/>
        <v>-0.42105966138383472</v>
      </c>
      <c r="F2299">
        <f t="shared" si="138"/>
        <v>6.1538892601353437E-2</v>
      </c>
      <c r="G2299">
        <f>IF('Input and Summary Results'!$J$4="yes",IF(C2299=FALSE,FALSE,IF('Data Transformation'!E2299&lt;$R$10,E2299,$R$10)),IF(C2299=FALSE,FALSE,IF(C2299&lt;$R$10,C2299,$R$10)))</f>
        <v>0.37926288000000002</v>
      </c>
      <c r="H2299">
        <f>IF('Input and Summary Results'!$J$4="yes",'Data Transformation'!F2299,'Data Transformation'!D2299)</f>
        <v>5.3777459999999999E-2</v>
      </c>
      <c r="I2299">
        <f t="shared" si="136"/>
        <v>126</v>
      </c>
    </row>
    <row r="2300" spans="2:9" x14ac:dyDescent="0.25">
      <c r="B2300">
        <f>IF('Input and Summary Results'!D1882=0,FALSE,'Input and Summary Results'!$B1882)</f>
        <v>126</v>
      </c>
      <c r="C2300">
        <f>IF(OR(B2300=0,'Input and Summary Results'!D1882=0,'Input and Summary Results'!D1882=""),FALSE,'Input and Summary Results'!$D1882)</f>
        <v>0.48916722000000001</v>
      </c>
      <c r="D2300">
        <f>IF(OR(B2300=0,'Input and Summary Results'!E1882=0),FALSE,'Input and Summary Results'!$E1882)</f>
        <v>3.7086750000000002E-2</v>
      </c>
      <c r="E2300">
        <f t="shared" si="137"/>
        <v>-0.31054265353702415</v>
      </c>
      <c r="F2300">
        <f t="shared" si="138"/>
        <v>3.2904186629676452E-2</v>
      </c>
      <c r="G2300">
        <f>IF('Input and Summary Results'!$J$4="yes",IF(C2300=FALSE,FALSE,IF('Data Transformation'!E2300&lt;$R$10,E2300,$R$10)),IF(C2300=FALSE,FALSE,IF(C2300&lt;$R$10,C2300,$R$10)))</f>
        <v>0.48916722000000001</v>
      </c>
      <c r="H2300">
        <f>IF('Input and Summary Results'!$J$4="yes",'Data Transformation'!F2300,'Data Transformation'!D2300)</f>
        <v>3.7086750000000002E-2</v>
      </c>
      <c r="I2300">
        <f t="shared" si="136"/>
        <v>126</v>
      </c>
    </row>
    <row r="2301" spans="2:9" x14ac:dyDescent="0.25">
      <c r="B2301">
        <f>IF('Input and Summary Results'!D1883=0,FALSE,'Input and Summary Results'!$B1883)</f>
        <v>126</v>
      </c>
      <c r="C2301">
        <f>IF(OR(B2301=0,'Input and Summary Results'!D1883=0,'Input and Summary Results'!D1883=""),FALSE,'Input and Summary Results'!$D1883)</f>
        <v>0.55780169000000002</v>
      </c>
      <c r="D2301">
        <f>IF(OR(B2301=0,'Input and Summary Results'!E1883=0),FALSE,'Input and Summary Results'!$E1883)</f>
        <v>4.3664189999999999E-2</v>
      </c>
      <c r="E2301">
        <f t="shared" si="137"/>
        <v>-0.25352017426401241</v>
      </c>
      <c r="F2301">
        <f t="shared" si="138"/>
        <v>3.3973110515315937E-2</v>
      </c>
      <c r="G2301">
        <f>IF('Input and Summary Results'!$J$4="yes",IF(C2301=FALSE,FALSE,IF('Data Transformation'!E2301&lt;$R$10,E2301,$R$10)),IF(C2301=FALSE,FALSE,IF(C2301&lt;$R$10,C2301,$R$10)))</f>
        <v>0.55780169000000002</v>
      </c>
      <c r="H2301">
        <f>IF('Input and Summary Results'!$J$4="yes",'Data Transformation'!F2301,'Data Transformation'!D2301)</f>
        <v>4.3664189999999999E-2</v>
      </c>
      <c r="I2301">
        <f t="shared" si="136"/>
        <v>126</v>
      </c>
    </row>
    <row r="2302" spans="2:9" x14ac:dyDescent="0.25">
      <c r="B2302">
        <f>IF('Input and Summary Results'!D1884=0,FALSE,'Input and Summary Results'!$B1884)</f>
        <v>126</v>
      </c>
      <c r="C2302">
        <f>IF(OR(B2302=0,'Input and Summary Results'!D1884=0,'Input and Summary Results'!D1884=""),FALSE,'Input and Summary Results'!$D1884)</f>
        <v>0.66686723999999997</v>
      </c>
      <c r="D2302">
        <f>IF(OR(B2302=0,'Input and Summary Results'!E1884=0),FALSE,'Input and Summary Results'!$E1884)</f>
        <v>6.4019259999999995E-2</v>
      </c>
      <c r="E2302">
        <f t="shared" si="137"/>
        <v>-0.17596061686937464</v>
      </c>
      <c r="F2302">
        <f t="shared" si="138"/>
        <v>4.1664003227988827E-2</v>
      </c>
      <c r="G2302">
        <f>IF('Input and Summary Results'!$J$4="yes",IF(C2302=FALSE,FALSE,IF('Data Transformation'!E2302&lt;$R$10,E2302,$R$10)),IF(C2302=FALSE,FALSE,IF(C2302&lt;$R$10,C2302,$R$10)))</f>
        <v>0.66686723999999997</v>
      </c>
      <c r="H2302">
        <f>IF('Input and Summary Results'!$J$4="yes",'Data Transformation'!F2302,'Data Transformation'!D2302)</f>
        <v>6.4019259999999995E-2</v>
      </c>
      <c r="I2302">
        <f t="shared" si="136"/>
        <v>126</v>
      </c>
    </row>
    <row r="2303" spans="2:9" x14ac:dyDescent="0.25">
      <c r="B2303">
        <f>IF('Input and Summary Results'!D1885=0,FALSE,'Input and Summary Results'!$B1885)</f>
        <v>126</v>
      </c>
      <c r="C2303">
        <f>IF(OR(B2303=0,'Input and Summary Results'!D1885=0,'Input and Summary Results'!D1885=""),FALSE,'Input and Summary Results'!$D1885)</f>
        <v>0.72535327000000005</v>
      </c>
      <c r="D2303">
        <f>IF(OR(B2303=0,'Input and Summary Results'!E1885=0),FALSE,'Input and Summary Results'!$E1885)</f>
        <v>4.918343E-2</v>
      </c>
      <c r="E2303">
        <f t="shared" si="137"/>
        <v>-0.13945042674683358</v>
      </c>
      <c r="F2303">
        <f t="shared" si="138"/>
        <v>2.9427879493808581E-2</v>
      </c>
      <c r="G2303">
        <f>IF('Input and Summary Results'!$J$4="yes",IF(C2303=FALSE,FALSE,IF('Data Transformation'!E2303&lt;$R$10,E2303,$R$10)),IF(C2303=FALSE,FALSE,IF(C2303&lt;$R$10,C2303,$R$10)))</f>
        <v>0.72535327000000005</v>
      </c>
      <c r="H2303">
        <f>IF('Input and Summary Results'!$J$4="yes",'Data Transformation'!F2303,'Data Transformation'!D2303)</f>
        <v>4.918343E-2</v>
      </c>
      <c r="I2303">
        <f t="shared" si="136"/>
        <v>126</v>
      </c>
    </row>
    <row r="2304" spans="2:9" x14ac:dyDescent="0.25">
      <c r="B2304">
        <f>IF('Input and Summary Results'!D1886=0,FALSE,'Input and Summary Results'!$B1886)</f>
        <v>126</v>
      </c>
      <c r="C2304">
        <f>IF(OR(B2304=0,'Input and Summary Results'!D1886=0,'Input and Summary Results'!D1886=""),FALSE,'Input and Summary Results'!$D1886)</f>
        <v>0.78766689999999995</v>
      </c>
      <c r="D2304">
        <f>IF(OR(B2304=0,'Input and Summary Results'!E1886=0),FALSE,'Input and Summary Results'!$E1886)</f>
        <v>4.9022990000000002E-2</v>
      </c>
      <c r="E2304">
        <f t="shared" si="137"/>
        <v>-0.10365740443469409</v>
      </c>
      <c r="F2304">
        <f t="shared" si="138"/>
        <v>2.7011389789262444E-2</v>
      </c>
      <c r="G2304">
        <f>IF('Input and Summary Results'!$J$4="yes",IF(C2304=FALSE,FALSE,IF('Data Transformation'!E2304&lt;$R$10,E2304,$R$10)),IF(C2304=FALSE,FALSE,IF(C2304&lt;$R$10,C2304,$R$10)))</f>
        <v>0.78766689999999995</v>
      </c>
      <c r="H2304">
        <f>IF('Input and Summary Results'!$J$4="yes",'Data Transformation'!F2304,'Data Transformation'!D2304)</f>
        <v>4.9022990000000002E-2</v>
      </c>
      <c r="I2304">
        <f t="shared" si="136"/>
        <v>126</v>
      </c>
    </row>
    <row r="2305" spans="2:9" x14ac:dyDescent="0.25">
      <c r="B2305">
        <f>IF('Input and Summary Results'!D1887=0,FALSE,'Input and Summary Results'!$B1887)</f>
        <v>126</v>
      </c>
      <c r="C2305">
        <f>IF(OR(B2305=0,'Input and Summary Results'!D1887=0,'Input and Summary Results'!D1887=""),FALSE,'Input and Summary Results'!$D1887)</f>
        <v>0.84287409000000002</v>
      </c>
      <c r="D2305">
        <f>IF(OR(B2305=0,'Input and Summary Results'!E1887=0),FALSE,'Input and Summary Results'!$E1887)</f>
        <v>4.5025469999999998E-2</v>
      </c>
      <c r="E2305">
        <f t="shared" si="137"/>
        <v>-7.4237296196444674E-2</v>
      </c>
      <c r="F2305">
        <f t="shared" si="138"/>
        <v>2.3183835179937731E-2</v>
      </c>
      <c r="G2305">
        <f>IF('Input and Summary Results'!$J$4="yes",IF(C2305=FALSE,FALSE,IF('Data Transformation'!E2305&lt;$R$10,E2305,$R$10)),IF(C2305=FALSE,FALSE,IF(C2305&lt;$R$10,C2305,$R$10)))</f>
        <v>0.84287409000000002</v>
      </c>
      <c r="H2305">
        <f>IF('Input and Summary Results'!$J$4="yes",'Data Transformation'!F2305,'Data Transformation'!D2305)</f>
        <v>4.5025469999999998E-2</v>
      </c>
      <c r="I2305">
        <f t="shared" si="136"/>
        <v>126</v>
      </c>
    </row>
    <row r="2306" spans="2:9" x14ac:dyDescent="0.25">
      <c r="B2306">
        <f>IF('Input and Summary Results'!D1888=0,FALSE,'Input and Summary Results'!$B1888)</f>
        <v>126</v>
      </c>
      <c r="C2306">
        <f>IF(OR(B2306=0,'Input and Summary Results'!D1888=0,'Input and Summary Results'!D1888=""),FALSE,'Input and Summary Results'!$D1888)</f>
        <v>0.85765314999999998</v>
      </c>
      <c r="D2306">
        <f>IF(OR(B2306=0,'Input and Summary Results'!E1888=0),FALSE,'Input and Summary Results'!$E1888)</f>
        <v>4.7783770000000003E-2</v>
      </c>
      <c r="E2306">
        <f t="shared" si="137"/>
        <v>-6.6688312963265675E-2</v>
      </c>
      <c r="F2306">
        <f t="shared" si="138"/>
        <v>2.4180120110326653E-2</v>
      </c>
      <c r="G2306">
        <f>IF('Input and Summary Results'!$J$4="yes",IF(C2306=FALSE,FALSE,IF('Data Transformation'!E2306&lt;$R$10,E2306,$R$10)),IF(C2306=FALSE,FALSE,IF(C2306&lt;$R$10,C2306,$R$10)))</f>
        <v>0.85765314999999998</v>
      </c>
      <c r="H2306">
        <f>IF('Input and Summary Results'!$J$4="yes",'Data Transformation'!F2306,'Data Transformation'!D2306)</f>
        <v>4.7783770000000003E-2</v>
      </c>
      <c r="I2306">
        <f t="shared" si="136"/>
        <v>126</v>
      </c>
    </row>
    <row r="2307" spans="2:9" x14ac:dyDescent="0.25">
      <c r="B2307">
        <f>IF('Input and Summary Results'!D1889=0,FALSE,'Input and Summary Results'!$B1889)</f>
        <v>126</v>
      </c>
      <c r="C2307">
        <f>IF(OR(B2307=0,'Input and Summary Results'!D1889=0,'Input and Summary Results'!D1889=""),FALSE,'Input and Summary Results'!$D1889)</f>
        <v>0.93435875000000002</v>
      </c>
      <c r="D2307">
        <f>IF(OR(B2307=0,'Input and Summary Results'!E1889=0),FALSE,'Input and Summary Results'!$E1889)</f>
        <v>4.8653340000000003E-2</v>
      </c>
      <c r="E2307">
        <f t="shared" si="137"/>
        <v>-2.9486343008666246E-2</v>
      </c>
      <c r="F2307">
        <f t="shared" si="138"/>
        <v>2.2598974494539705E-2</v>
      </c>
      <c r="G2307">
        <f>IF('Input and Summary Results'!$J$4="yes",IF(C2307=FALSE,FALSE,IF('Data Transformation'!E2307&lt;$R$10,E2307,$R$10)),IF(C2307=FALSE,FALSE,IF(C2307&lt;$R$10,C2307,$R$10)))</f>
        <v>0.93435875000000002</v>
      </c>
      <c r="H2307">
        <f>IF('Input and Summary Results'!$J$4="yes",'Data Transformation'!F2307,'Data Transformation'!D2307)</f>
        <v>4.8653340000000003E-2</v>
      </c>
      <c r="I2307">
        <f t="shared" si="136"/>
        <v>126</v>
      </c>
    </row>
    <row r="2308" spans="2:9" x14ac:dyDescent="0.25">
      <c r="B2308">
        <f>IF('Input and Summary Results'!D1890=0,FALSE,'Input and Summary Results'!$B1890)</f>
        <v>126</v>
      </c>
      <c r="C2308">
        <f>IF(OR(B2308=0,'Input and Summary Results'!D1890=0,'Input and Summary Results'!D1890=""),FALSE,'Input and Summary Results'!$D1890)</f>
        <v>0.96241902000000001</v>
      </c>
      <c r="D2308">
        <f>IF(OR(B2308=0,'Input and Summary Results'!E1890=0),FALSE,'Input and Summary Results'!$E1890)</f>
        <v>3.1042799999999999E-2</v>
      </c>
      <c r="E2308">
        <f t="shared" si="137"/>
        <v>-1.6635802751105964E-2</v>
      </c>
      <c r="F2308">
        <f t="shared" si="138"/>
        <v>1.3998658505315075E-2</v>
      </c>
      <c r="G2308">
        <f>IF('Input and Summary Results'!$J$4="yes",IF(C2308=FALSE,FALSE,IF('Data Transformation'!E2308&lt;$R$10,E2308,$R$10)),IF(C2308=FALSE,FALSE,IF(C2308&lt;$R$10,C2308,$R$10)))</f>
        <v>0.96241902000000001</v>
      </c>
      <c r="H2308">
        <f>IF('Input and Summary Results'!$J$4="yes",'Data Transformation'!F2308,'Data Transformation'!D2308)</f>
        <v>3.1042799999999999E-2</v>
      </c>
      <c r="I2308">
        <f t="shared" si="136"/>
        <v>126</v>
      </c>
    </row>
    <row r="2309" spans="2:9" x14ac:dyDescent="0.25">
      <c r="B2309">
        <f>IF('Input and Summary Results'!D1891=0,FALSE,'Input and Summary Results'!$B1891)</f>
        <v>126</v>
      </c>
      <c r="C2309">
        <f>IF(OR(B2309=0,'Input and Summary Results'!D1891=0,'Input and Summary Results'!D1891=""),FALSE,'Input and Summary Results'!$D1891)</f>
        <v>0.99617787999999996</v>
      </c>
      <c r="D2309">
        <f>IF(OR(B2309=0,'Input and Summary Results'!E1891=0),FALSE,'Input and Summary Results'!$E1891)</f>
        <v>2.7716299999999999E-2</v>
      </c>
      <c r="E2309">
        <f t="shared" si="137"/>
        <v>-1.6631059489431003E-3</v>
      </c>
      <c r="F2309">
        <f t="shared" si="138"/>
        <v>1.2075026399903599E-2</v>
      </c>
      <c r="G2309">
        <f>IF('Input and Summary Results'!$J$4="yes",IF(C2309=FALSE,FALSE,IF('Data Transformation'!E2309&lt;$R$10,E2309,$R$10)),IF(C2309=FALSE,FALSE,IF(C2309&lt;$R$10,C2309,$R$10)))</f>
        <v>0.99617787999999996</v>
      </c>
      <c r="H2309">
        <f>IF('Input and Summary Results'!$J$4="yes",'Data Transformation'!F2309,'Data Transformation'!D2309)</f>
        <v>2.7716299999999999E-2</v>
      </c>
      <c r="I2309">
        <f t="shared" ref="I2309:I2372" si="139">IF(G2309=FALSE,"",B2309)</f>
        <v>126</v>
      </c>
    </row>
    <row r="2310" spans="2:9" x14ac:dyDescent="0.25">
      <c r="B2310">
        <f>IF('Input and Summary Results'!D1892=0,FALSE,'Input and Summary Results'!$B1892)</f>
        <v>126</v>
      </c>
      <c r="C2310">
        <f>IF(OR(B2310=0,'Input and Summary Results'!D1892=0,'Input and Summary Results'!D1892=""),FALSE,'Input and Summary Results'!$D1892)</f>
        <v>1.00542843</v>
      </c>
      <c r="D2310">
        <f>IF(OR(B2310=0,'Input and Summary Results'!E1892=0),FALSE,'Input and Summary Results'!$E1892)</f>
        <v>3.6010729999999998E-2</v>
      </c>
      <c r="E2310">
        <f t="shared" si="137"/>
        <v>2.351161394895131E-3</v>
      </c>
      <c r="F2310">
        <f t="shared" si="138"/>
        <v>1.5544275806881648E-2</v>
      </c>
      <c r="G2310">
        <f>IF('Input and Summary Results'!$J$4="yes",IF(C2310=FALSE,FALSE,IF('Data Transformation'!E2310&lt;$R$10,E2310,$R$10)),IF(C2310=FALSE,FALSE,IF(C2310&lt;$R$10,C2310,$R$10)))</f>
        <v>1.00542843</v>
      </c>
      <c r="H2310">
        <f>IF('Input and Summary Results'!$J$4="yes",'Data Transformation'!F2310,'Data Transformation'!D2310)</f>
        <v>3.6010729999999998E-2</v>
      </c>
      <c r="I2310">
        <f t="shared" si="139"/>
        <v>126</v>
      </c>
    </row>
    <row r="2311" spans="2:9" x14ac:dyDescent="0.25">
      <c r="B2311">
        <f>IF('Input and Summary Results'!D1893=0,FALSE,'Input and Summary Results'!$B1893)</f>
        <v>127</v>
      </c>
      <c r="C2311">
        <f>IF(OR(B2311=0,'Input and Summary Results'!D1893=0,'Input and Summary Results'!D1893=""),FALSE,'Input and Summary Results'!$D1893)</f>
        <v>5.7047580000000001E-2</v>
      </c>
      <c r="D2311">
        <f>IF(OR(B2311=0,'Input and Summary Results'!E1893=0),FALSE,'Input and Summary Results'!$E1893)</f>
        <v>5.6495610000000002E-2</v>
      </c>
      <c r="E2311">
        <f t="shared" si="137"/>
        <v>-1.2437627739440633</v>
      </c>
      <c r="F2311">
        <f t="shared" si="138"/>
        <v>0.42980078629102236</v>
      </c>
      <c r="G2311">
        <f>IF('Input and Summary Results'!$J$4="yes",IF(C2311=FALSE,FALSE,IF('Data Transformation'!E2311&lt;$R$10,E2311,$R$10)),IF(C2311=FALSE,FALSE,IF(C2311&lt;$R$10,C2311,$R$10)))</f>
        <v>5.7047580000000001E-2</v>
      </c>
      <c r="H2311">
        <f>IF('Input and Summary Results'!$J$4="yes",'Data Transformation'!F2311,'Data Transformation'!D2311)</f>
        <v>5.6495610000000002E-2</v>
      </c>
      <c r="I2311">
        <f t="shared" si="139"/>
        <v>127</v>
      </c>
    </row>
    <row r="2312" spans="2:9" x14ac:dyDescent="0.25">
      <c r="B2312">
        <f>IF('Input and Summary Results'!D1894=0,FALSE,'Input and Summary Results'!$B1894)</f>
        <v>127</v>
      </c>
      <c r="C2312">
        <f>IF(OR(B2312=0,'Input and Summary Results'!D1894=0,'Input and Summary Results'!D1894=""),FALSE,'Input and Summary Results'!$D1894)</f>
        <v>7.7343949999999995E-2</v>
      </c>
      <c r="D2312">
        <f>IF(OR(B2312=0,'Input and Summary Results'!E1894=0),FALSE,'Input and Summary Results'!$E1894)</f>
        <v>4.9971979999999999E-2</v>
      </c>
      <c r="E2312">
        <f t="shared" si="137"/>
        <v>-1.1115736520276556</v>
      </c>
      <c r="F2312">
        <f t="shared" si="138"/>
        <v>0.28040770247705221</v>
      </c>
      <c r="G2312">
        <f>IF('Input and Summary Results'!$J$4="yes",IF(C2312=FALSE,FALSE,IF('Data Transformation'!E2312&lt;$R$10,E2312,$R$10)),IF(C2312=FALSE,FALSE,IF(C2312&lt;$R$10,C2312,$R$10)))</f>
        <v>7.7343949999999995E-2</v>
      </c>
      <c r="H2312">
        <f>IF('Input and Summary Results'!$J$4="yes",'Data Transformation'!F2312,'Data Transformation'!D2312)</f>
        <v>4.9971979999999999E-2</v>
      </c>
      <c r="I2312">
        <f t="shared" si="139"/>
        <v>127</v>
      </c>
    </row>
    <row r="2313" spans="2:9" x14ac:dyDescent="0.25">
      <c r="B2313">
        <f>IF('Input and Summary Results'!D1895=0,FALSE,'Input and Summary Results'!$B1895)</f>
        <v>127</v>
      </c>
      <c r="C2313">
        <f>IF(OR(B2313=0,'Input and Summary Results'!D1895=0,'Input and Summary Results'!D1895=""),FALSE,'Input and Summary Results'!$D1895)</f>
        <v>0.10629613</v>
      </c>
      <c r="D2313">
        <f>IF(OR(B2313=0,'Input and Summary Results'!E1895=0),FALSE,'Input and Summary Results'!$E1895)</f>
        <v>3.9650919999999999E-2</v>
      </c>
      <c r="E2313">
        <f t="shared" si="137"/>
        <v>-0.97348254686184132</v>
      </c>
      <c r="F2313">
        <f t="shared" si="138"/>
        <v>0.16189205834680906</v>
      </c>
      <c r="G2313">
        <f>IF('Input and Summary Results'!$J$4="yes",IF(C2313=FALSE,FALSE,IF('Data Transformation'!E2313&lt;$R$10,E2313,$R$10)),IF(C2313=FALSE,FALSE,IF(C2313&lt;$R$10,C2313,$R$10)))</f>
        <v>0.10629613</v>
      </c>
      <c r="H2313">
        <f>IF('Input and Summary Results'!$J$4="yes",'Data Transformation'!F2313,'Data Transformation'!D2313)</f>
        <v>3.9650919999999999E-2</v>
      </c>
      <c r="I2313">
        <f t="shared" si="139"/>
        <v>127</v>
      </c>
    </row>
    <row r="2314" spans="2:9" x14ac:dyDescent="0.25">
      <c r="B2314">
        <f>IF('Input and Summary Results'!D1896=0,FALSE,'Input and Summary Results'!$B1896)</f>
        <v>127</v>
      </c>
      <c r="C2314">
        <f>IF(OR(B2314=0,'Input and Summary Results'!D1896=0,'Input and Summary Results'!D1896=""),FALSE,'Input and Summary Results'!$D1896)</f>
        <v>0.13071019</v>
      </c>
      <c r="D2314">
        <f>IF(OR(B2314=0,'Input and Summary Results'!E1896=0),FALSE,'Input and Summary Results'!$E1896)</f>
        <v>3.0618960000000001E-2</v>
      </c>
      <c r="E2314">
        <f t="shared" si="137"/>
        <v>-0.88369055405476959</v>
      </c>
      <c r="F2314">
        <f t="shared" si="138"/>
        <v>0.10166482536671394</v>
      </c>
      <c r="G2314">
        <f>IF('Input and Summary Results'!$J$4="yes",IF(C2314=FALSE,FALSE,IF('Data Transformation'!E2314&lt;$R$10,E2314,$R$10)),IF(C2314=FALSE,FALSE,IF(C2314&lt;$R$10,C2314,$R$10)))</f>
        <v>0.13071019</v>
      </c>
      <c r="H2314">
        <f>IF('Input and Summary Results'!$J$4="yes",'Data Transformation'!F2314,'Data Transformation'!D2314)</f>
        <v>3.0618960000000001E-2</v>
      </c>
      <c r="I2314">
        <f t="shared" si="139"/>
        <v>127</v>
      </c>
    </row>
    <row r="2315" spans="2:9" x14ac:dyDescent="0.25">
      <c r="B2315">
        <f>IF('Input and Summary Results'!D1897=0,FALSE,'Input and Summary Results'!$B1897)</f>
        <v>127</v>
      </c>
      <c r="C2315">
        <f>IF(OR(B2315=0,'Input and Summary Results'!D1897=0,'Input and Summary Results'!D1897=""),FALSE,'Input and Summary Results'!$D1897)</f>
        <v>0.13792720999999999</v>
      </c>
      <c r="D2315">
        <f>IF(OR(B2315=0,'Input and Summary Results'!E1897=0),FALSE,'Input and Summary Results'!$E1897)</f>
        <v>3.8242100000000001E-2</v>
      </c>
      <c r="E2315">
        <f t="shared" si="137"/>
        <v>-0.86035004863818965</v>
      </c>
      <c r="F2315">
        <f t="shared" si="138"/>
        <v>0.12033210415841805</v>
      </c>
      <c r="G2315">
        <f>IF('Input and Summary Results'!$J$4="yes",IF(C2315=FALSE,FALSE,IF('Data Transformation'!E2315&lt;$R$10,E2315,$R$10)),IF(C2315=FALSE,FALSE,IF(C2315&lt;$R$10,C2315,$R$10)))</f>
        <v>0.13792720999999999</v>
      </c>
      <c r="H2315">
        <f>IF('Input and Summary Results'!$J$4="yes",'Data Transformation'!F2315,'Data Transformation'!D2315)</f>
        <v>3.8242100000000001E-2</v>
      </c>
      <c r="I2315">
        <f t="shared" si="139"/>
        <v>127</v>
      </c>
    </row>
    <row r="2316" spans="2:9" x14ac:dyDescent="0.25">
      <c r="B2316">
        <f>IF('Input and Summary Results'!D1898=0,FALSE,'Input and Summary Results'!$B1898)</f>
        <v>127</v>
      </c>
      <c r="C2316">
        <f>IF(OR(B2316=0,'Input and Summary Results'!D1898=0,'Input and Summary Results'!D1898=""),FALSE,'Input and Summary Results'!$D1898)</f>
        <v>0.14151130000000001</v>
      </c>
      <c r="D2316">
        <f>IF(OR(B2316=0,'Input and Summary Results'!E1898=0),FALSE,'Input and Summary Results'!$E1898)</f>
        <v>3.8525770000000001E-2</v>
      </c>
      <c r="E2316">
        <f t="shared" si="137"/>
        <v>-0.84920887935028</v>
      </c>
      <c r="F2316">
        <f t="shared" si="138"/>
        <v>0.11815441014251159</v>
      </c>
      <c r="G2316">
        <f>IF('Input and Summary Results'!$J$4="yes",IF(C2316=FALSE,FALSE,IF('Data Transformation'!E2316&lt;$R$10,E2316,$R$10)),IF(C2316=FALSE,FALSE,IF(C2316&lt;$R$10,C2316,$R$10)))</f>
        <v>0.14151130000000001</v>
      </c>
      <c r="H2316">
        <f>IF('Input and Summary Results'!$J$4="yes",'Data Transformation'!F2316,'Data Transformation'!D2316)</f>
        <v>3.8525770000000001E-2</v>
      </c>
      <c r="I2316">
        <f t="shared" si="139"/>
        <v>127</v>
      </c>
    </row>
    <row r="2317" spans="2:9" x14ac:dyDescent="0.25">
      <c r="B2317">
        <f>IF('Input and Summary Results'!D1899=0,FALSE,'Input and Summary Results'!$B1899)</f>
        <v>127</v>
      </c>
      <c r="C2317">
        <f>IF(OR(B2317=0,'Input and Summary Results'!D1899=0,'Input and Summary Results'!D1899=""),FALSE,'Input and Summary Results'!$D1899)</f>
        <v>0.14865317</v>
      </c>
      <c r="D2317">
        <f>IF(OR(B2317=0,'Input and Summary Results'!E1899=0),FALSE,'Input and Summary Results'!$E1899)</f>
        <v>6.4643249999999999E-2</v>
      </c>
      <c r="E2317">
        <f t="shared" si="137"/>
        <v>-0.82782582511475511</v>
      </c>
      <c r="F2317">
        <f t="shared" si="138"/>
        <v>0.18872904291243839</v>
      </c>
      <c r="G2317">
        <f>IF('Input and Summary Results'!$J$4="yes",IF(C2317=FALSE,FALSE,IF('Data Transformation'!E2317&lt;$R$10,E2317,$R$10)),IF(C2317=FALSE,FALSE,IF(C2317&lt;$R$10,C2317,$R$10)))</f>
        <v>0.14865317</v>
      </c>
      <c r="H2317">
        <f>IF('Input and Summary Results'!$J$4="yes",'Data Transformation'!F2317,'Data Transformation'!D2317)</f>
        <v>6.4643249999999999E-2</v>
      </c>
      <c r="I2317">
        <f t="shared" si="139"/>
        <v>127</v>
      </c>
    </row>
    <row r="2318" spans="2:9" x14ac:dyDescent="0.25">
      <c r="B2318">
        <f>IF('Input and Summary Results'!D1900=0,FALSE,'Input and Summary Results'!$B1900)</f>
        <v>127</v>
      </c>
      <c r="C2318">
        <f>IF(OR(B2318=0,'Input and Summary Results'!D1900=0,'Input and Summary Results'!D1900=""),FALSE,'Input and Summary Results'!$D1900)</f>
        <v>0.28359388000000002</v>
      </c>
      <c r="D2318">
        <f>IF(OR(B2318=0,'Input and Summary Results'!E1900=0),FALSE,'Input and Summary Results'!$E1900)</f>
        <v>7.7900529999999996E-2</v>
      </c>
      <c r="E2318">
        <f t="shared" si="137"/>
        <v>-0.54730314553025383</v>
      </c>
      <c r="F2318">
        <f t="shared" si="138"/>
        <v>0.11921565451271374</v>
      </c>
      <c r="G2318">
        <f>IF('Input and Summary Results'!$J$4="yes",IF(C2318=FALSE,FALSE,IF('Data Transformation'!E2318&lt;$R$10,E2318,$R$10)),IF(C2318=FALSE,FALSE,IF(C2318&lt;$R$10,C2318,$R$10)))</f>
        <v>0.28359388000000002</v>
      </c>
      <c r="H2318">
        <f>IF('Input and Summary Results'!$J$4="yes",'Data Transformation'!F2318,'Data Transformation'!D2318)</f>
        <v>7.7900529999999996E-2</v>
      </c>
      <c r="I2318">
        <f t="shared" si="139"/>
        <v>127</v>
      </c>
    </row>
    <row r="2319" spans="2:9" x14ac:dyDescent="0.25">
      <c r="B2319">
        <f>IF('Input and Summary Results'!D1901=0,FALSE,'Input and Summary Results'!$B1901)</f>
        <v>127</v>
      </c>
      <c r="C2319">
        <f>IF(OR(B2319=0,'Input and Summary Results'!D1901=0,'Input and Summary Results'!D1901=""),FALSE,'Input and Summary Results'!$D1901)</f>
        <v>0.29699055000000002</v>
      </c>
      <c r="D2319">
        <f>IF(OR(B2319=0,'Input and Summary Results'!E1901=0),FALSE,'Input and Summary Results'!$E1901)</f>
        <v>3.3386979999999997E-2</v>
      </c>
      <c r="E2319">
        <f t="shared" si="137"/>
        <v>-0.52725736936341927</v>
      </c>
      <c r="F2319">
        <f t="shared" si="138"/>
        <v>4.8789260533710577E-2</v>
      </c>
      <c r="G2319">
        <f>IF('Input and Summary Results'!$J$4="yes",IF(C2319=FALSE,FALSE,IF('Data Transformation'!E2319&lt;$R$10,E2319,$R$10)),IF(C2319=FALSE,FALSE,IF(C2319&lt;$R$10,C2319,$R$10)))</f>
        <v>0.29699055000000002</v>
      </c>
      <c r="H2319">
        <f>IF('Input and Summary Results'!$J$4="yes",'Data Transformation'!F2319,'Data Transformation'!D2319)</f>
        <v>3.3386979999999997E-2</v>
      </c>
      <c r="I2319">
        <f t="shared" si="139"/>
        <v>127</v>
      </c>
    </row>
    <row r="2320" spans="2:9" x14ac:dyDescent="0.25">
      <c r="B2320">
        <f>IF('Input and Summary Results'!D1902=0,FALSE,'Input and Summary Results'!$B1902)</f>
        <v>127</v>
      </c>
      <c r="C2320">
        <f>IF(OR(B2320=0,'Input and Summary Results'!D1902=0,'Input and Summary Results'!D1902=""),FALSE,'Input and Summary Results'!$D1902)</f>
        <v>0.64055461999999996</v>
      </c>
      <c r="D2320">
        <f>IF(OR(B2320=0,'Input and Summary Results'!E1902=0),FALSE,'Input and Summary Results'!$E1902)</f>
        <v>4.4276759999999998E-2</v>
      </c>
      <c r="E2320">
        <f t="shared" si="137"/>
        <v>-0.19344383211254601</v>
      </c>
      <c r="F2320">
        <f t="shared" si="138"/>
        <v>2.9999180772437486E-2</v>
      </c>
      <c r="G2320">
        <f>IF('Input and Summary Results'!$J$4="yes",IF(C2320=FALSE,FALSE,IF('Data Transformation'!E2320&lt;$R$10,E2320,$R$10)),IF(C2320=FALSE,FALSE,IF(C2320&lt;$R$10,C2320,$R$10)))</f>
        <v>0.64055461999999996</v>
      </c>
      <c r="H2320">
        <f>IF('Input and Summary Results'!$J$4="yes",'Data Transformation'!F2320,'Data Transformation'!D2320)</f>
        <v>4.4276759999999998E-2</v>
      </c>
      <c r="I2320">
        <f t="shared" si="139"/>
        <v>127</v>
      </c>
    </row>
    <row r="2321" spans="2:9" x14ac:dyDescent="0.25">
      <c r="B2321">
        <f>IF('Input and Summary Results'!D1903=0,FALSE,'Input and Summary Results'!$B1903)</f>
        <v>128</v>
      </c>
      <c r="C2321">
        <f>IF(OR(B2321=0,'Input and Summary Results'!D1903=0,'Input and Summary Results'!D1903=""),FALSE,'Input and Summary Results'!$D1903)</f>
        <v>0.18985684999999999</v>
      </c>
      <c r="D2321">
        <f>IF(OR(B2321=0,'Input and Summary Results'!E1903=0),FALSE,'Input and Summary Results'!$E1903)</f>
        <v>3.6806989999999998E-2</v>
      </c>
      <c r="E2321">
        <f t="shared" si="137"/>
        <v>-0.72157372897699856</v>
      </c>
      <c r="F2321">
        <f t="shared" si="138"/>
        <v>8.413830557074975E-2</v>
      </c>
      <c r="G2321">
        <f>IF('Input and Summary Results'!$J$4="yes",IF(C2321=FALSE,FALSE,IF('Data Transformation'!E2321&lt;$R$10,E2321,$R$10)),IF(C2321=FALSE,FALSE,IF(C2321&lt;$R$10,C2321,$R$10)))</f>
        <v>0.18985684999999999</v>
      </c>
      <c r="H2321">
        <f>IF('Input and Summary Results'!$J$4="yes",'Data Transformation'!F2321,'Data Transformation'!D2321)</f>
        <v>3.6806989999999998E-2</v>
      </c>
      <c r="I2321">
        <f t="shared" si="139"/>
        <v>128</v>
      </c>
    </row>
    <row r="2322" spans="2:9" x14ac:dyDescent="0.25">
      <c r="B2322">
        <f>IF('Input and Summary Results'!D1904=0,FALSE,'Input and Summary Results'!$B1904)</f>
        <v>128</v>
      </c>
      <c r="C2322">
        <f>IF(OR(B2322=0,'Input and Summary Results'!D1904=0,'Input and Summary Results'!D1904=""),FALSE,'Input and Summary Results'!$D1904)</f>
        <v>0.20252903999999999</v>
      </c>
      <c r="D2322">
        <f>IF(OR(B2322=0,'Input and Summary Results'!E1904=0),FALSE,'Input and Summary Results'!$E1904)</f>
        <v>5.7819330000000002E-2</v>
      </c>
      <c r="E2322">
        <f t="shared" si="137"/>
        <v>-0.69351269586896636</v>
      </c>
      <c r="F2322">
        <f t="shared" si="138"/>
        <v>0.12390119076256917</v>
      </c>
      <c r="G2322">
        <f>IF('Input and Summary Results'!$J$4="yes",IF(C2322=FALSE,FALSE,IF('Data Transformation'!E2322&lt;$R$10,E2322,$R$10)),IF(C2322=FALSE,FALSE,IF(C2322&lt;$R$10,C2322,$R$10)))</f>
        <v>0.20252903999999999</v>
      </c>
      <c r="H2322">
        <f>IF('Input and Summary Results'!$J$4="yes",'Data Transformation'!F2322,'Data Transformation'!D2322)</f>
        <v>5.7819330000000002E-2</v>
      </c>
      <c r="I2322">
        <f t="shared" si="139"/>
        <v>128</v>
      </c>
    </row>
    <row r="2323" spans="2:9" x14ac:dyDescent="0.25">
      <c r="B2323">
        <f>IF('Input and Summary Results'!D1905=0,FALSE,'Input and Summary Results'!$B1905)</f>
        <v>128</v>
      </c>
      <c r="C2323">
        <f>IF(OR(B2323=0,'Input and Summary Results'!D1905=0,'Input and Summary Results'!D1905=""),FALSE,'Input and Summary Results'!$D1905)</f>
        <v>0.42719412000000001</v>
      </c>
      <c r="D2323">
        <f>IF(OR(B2323=0,'Input and Summary Results'!E1905=0),FALSE,'Input and Summary Results'!$E1905)</f>
        <v>5.4628990000000002E-2</v>
      </c>
      <c r="E2323">
        <f t="shared" si="137"/>
        <v>-0.36937473366940643</v>
      </c>
      <c r="F2323">
        <f t="shared" si="138"/>
        <v>5.5499316469992607E-2</v>
      </c>
      <c r="G2323">
        <f>IF('Input and Summary Results'!$J$4="yes",IF(C2323=FALSE,FALSE,IF('Data Transformation'!E2323&lt;$R$10,E2323,$R$10)),IF(C2323=FALSE,FALSE,IF(C2323&lt;$R$10,C2323,$R$10)))</f>
        <v>0.42719412000000001</v>
      </c>
      <c r="H2323">
        <f>IF('Input and Summary Results'!$J$4="yes",'Data Transformation'!F2323,'Data Transformation'!D2323)</f>
        <v>5.4628990000000002E-2</v>
      </c>
      <c r="I2323">
        <f t="shared" si="139"/>
        <v>128</v>
      </c>
    </row>
    <row r="2324" spans="2:9" x14ac:dyDescent="0.25">
      <c r="B2324">
        <f>IF('Input and Summary Results'!D1906=0,FALSE,'Input and Summary Results'!$B1906)</f>
        <v>128</v>
      </c>
      <c r="C2324">
        <f>IF(OR(B2324=0,'Input and Summary Results'!D1906=0,'Input and Summary Results'!D1906=""),FALSE,'Input and Summary Results'!$D1906)</f>
        <v>0.48350278000000002</v>
      </c>
      <c r="D2324">
        <f>IF(OR(B2324=0,'Input and Summary Results'!E1906=0),FALSE,'Input and Summary Results'!$E1906)</f>
        <v>2.7063090000000001E-2</v>
      </c>
      <c r="E2324">
        <f t="shared" si="137"/>
        <v>-0.31560102450716615</v>
      </c>
      <c r="F2324">
        <f t="shared" si="138"/>
        <v>2.4292272032024304E-2</v>
      </c>
      <c r="G2324">
        <f>IF('Input and Summary Results'!$J$4="yes",IF(C2324=FALSE,FALSE,IF('Data Transformation'!E2324&lt;$R$10,E2324,$R$10)),IF(C2324=FALSE,FALSE,IF(C2324&lt;$R$10,C2324,$R$10)))</f>
        <v>0.48350278000000002</v>
      </c>
      <c r="H2324">
        <f>IF('Input and Summary Results'!$J$4="yes",'Data Transformation'!F2324,'Data Transformation'!D2324)</f>
        <v>2.7063090000000001E-2</v>
      </c>
      <c r="I2324">
        <f t="shared" si="139"/>
        <v>128</v>
      </c>
    </row>
    <row r="2325" spans="2:9" x14ac:dyDescent="0.25">
      <c r="B2325">
        <f>IF('Input and Summary Results'!D1907=0,FALSE,'Input and Summary Results'!$B1907)</f>
        <v>128</v>
      </c>
      <c r="C2325">
        <f>IF(OR(B2325=0,'Input and Summary Results'!D1907=0,'Input and Summary Results'!D1907=""),FALSE,'Input and Summary Results'!$D1907)</f>
        <v>0.52486248000000002</v>
      </c>
      <c r="D2325">
        <f>IF(OR(B2325=0,'Input and Summary Results'!E1907=0),FALSE,'Input and Summary Results'!$E1907)</f>
        <v>4.0806120000000001E-2</v>
      </c>
      <c r="E2325">
        <f t="shared" si="137"/>
        <v>-0.27995447183343047</v>
      </c>
      <c r="F2325">
        <f t="shared" si="138"/>
        <v>3.374189764907562E-2</v>
      </c>
      <c r="G2325">
        <f>IF('Input and Summary Results'!$J$4="yes",IF(C2325=FALSE,FALSE,IF('Data Transformation'!E2325&lt;$R$10,E2325,$R$10)),IF(C2325=FALSE,FALSE,IF(C2325&lt;$R$10,C2325,$R$10)))</f>
        <v>0.52486248000000002</v>
      </c>
      <c r="H2325">
        <f>IF('Input and Summary Results'!$J$4="yes",'Data Transformation'!F2325,'Data Transformation'!D2325)</f>
        <v>4.0806120000000001E-2</v>
      </c>
      <c r="I2325">
        <f t="shared" si="139"/>
        <v>128</v>
      </c>
    </row>
    <row r="2326" spans="2:9" x14ac:dyDescent="0.25">
      <c r="B2326">
        <f>IF('Input and Summary Results'!D1908=0,FALSE,'Input and Summary Results'!$B1908)</f>
        <v>128</v>
      </c>
      <c r="C2326">
        <f>IF(OR(B2326=0,'Input and Summary Results'!D1908=0,'Input and Summary Results'!D1908=""),FALSE,'Input and Summary Results'!$D1908)</f>
        <v>0.56993046999999997</v>
      </c>
      <c r="D2326">
        <f>IF(OR(B2326=0,'Input and Summary Results'!E1908=0),FALSE,'Input and Summary Results'!$E1908)</f>
        <v>3.9707319999999997E-2</v>
      </c>
      <c r="E2326">
        <f t="shared" si="137"/>
        <v>-0.24417812386645224</v>
      </c>
      <c r="F2326">
        <f t="shared" si="138"/>
        <v>3.0236981153157153E-2</v>
      </c>
      <c r="G2326">
        <f>IF('Input and Summary Results'!$J$4="yes",IF(C2326=FALSE,FALSE,IF('Data Transformation'!E2326&lt;$R$10,E2326,$R$10)),IF(C2326=FALSE,FALSE,IF(C2326&lt;$R$10,C2326,$R$10)))</f>
        <v>0.56993046999999997</v>
      </c>
      <c r="H2326">
        <f>IF('Input and Summary Results'!$J$4="yes",'Data Transformation'!F2326,'Data Transformation'!D2326)</f>
        <v>3.9707319999999997E-2</v>
      </c>
      <c r="I2326">
        <f t="shared" si="139"/>
        <v>128</v>
      </c>
    </row>
    <row r="2327" spans="2:9" x14ac:dyDescent="0.25">
      <c r="B2327">
        <f>IF('Input and Summary Results'!D1909=0,FALSE,'Input and Summary Results'!$B1909)</f>
        <v>128</v>
      </c>
      <c r="C2327">
        <f>IF(OR(B2327=0,'Input and Summary Results'!D1909=0,'Input and Summary Results'!D1909=""),FALSE,'Input and Summary Results'!$D1909)</f>
        <v>0.60131926999999996</v>
      </c>
      <c r="D2327">
        <f>IF(OR(B2327=0,'Input and Summary Results'!E1909=0),FALSE,'Input and Summary Results'!$E1909)</f>
        <v>3.971744E-2</v>
      </c>
      <c r="E2327">
        <f t="shared" si="137"/>
        <v>-0.22089487844192843</v>
      </c>
      <c r="F2327">
        <f t="shared" si="138"/>
        <v>2.8665918123661663E-2</v>
      </c>
      <c r="G2327">
        <f>IF('Input and Summary Results'!$J$4="yes",IF(C2327=FALSE,FALSE,IF('Data Transformation'!E2327&lt;$R$10,E2327,$R$10)),IF(C2327=FALSE,FALSE,IF(C2327&lt;$R$10,C2327,$R$10)))</f>
        <v>0.60131926999999996</v>
      </c>
      <c r="H2327">
        <f>IF('Input and Summary Results'!$J$4="yes",'Data Transformation'!F2327,'Data Transformation'!D2327)</f>
        <v>3.971744E-2</v>
      </c>
      <c r="I2327">
        <f t="shared" si="139"/>
        <v>128</v>
      </c>
    </row>
    <row r="2328" spans="2:9" x14ac:dyDescent="0.25">
      <c r="B2328">
        <f>IF('Input and Summary Results'!D1910=0,FALSE,'Input and Summary Results'!$B1910)</f>
        <v>128</v>
      </c>
      <c r="C2328">
        <f>IF(OR(B2328=0,'Input and Summary Results'!D1910=0,'Input and Summary Results'!D1910=""),FALSE,'Input and Summary Results'!$D1910)</f>
        <v>0.65104459000000003</v>
      </c>
      <c r="D2328">
        <f>IF(OR(B2328=0,'Input and Summary Results'!E1910=0),FALSE,'Input and Summary Results'!$E1910)</f>
        <v>3.2348420000000003E-2</v>
      </c>
      <c r="E2328">
        <f t="shared" si="137"/>
        <v>-0.18638926561341693</v>
      </c>
      <c r="F2328">
        <f t="shared" si="138"/>
        <v>2.1564136305932596E-2</v>
      </c>
      <c r="G2328">
        <f>IF('Input and Summary Results'!$J$4="yes",IF(C2328=FALSE,FALSE,IF('Data Transformation'!E2328&lt;$R$10,E2328,$R$10)),IF(C2328=FALSE,FALSE,IF(C2328&lt;$R$10,C2328,$R$10)))</f>
        <v>0.65104459000000003</v>
      </c>
      <c r="H2328">
        <f>IF('Input and Summary Results'!$J$4="yes",'Data Transformation'!F2328,'Data Transformation'!D2328)</f>
        <v>3.2348420000000003E-2</v>
      </c>
      <c r="I2328">
        <f t="shared" si="139"/>
        <v>128</v>
      </c>
    </row>
    <row r="2329" spans="2:9" x14ac:dyDescent="0.25">
      <c r="B2329">
        <f>IF('Input and Summary Results'!D1911=0,FALSE,'Input and Summary Results'!$B1911)</f>
        <v>128</v>
      </c>
      <c r="C2329">
        <f>IF(OR(B2329=0,'Input and Summary Results'!D1911=0,'Input and Summary Results'!D1911=""),FALSE,'Input and Summary Results'!$D1911)</f>
        <v>0.67337776999999999</v>
      </c>
      <c r="D2329">
        <f>IF(OR(B2329=0,'Input and Summary Results'!E1911=0),FALSE,'Input and Summary Results'!$E1911)</f>
        <v>5.2161979999999997E-2</v>
      </c>
      <c r="E2329">
        <f t="shared" si="137"/>
        <v>-0.17174122493291563</v>
      </c>
      <c r="F2329">
        <f t="shared" si="138"/>
        <v>3.3619017925109108E-2</v>
      </c>
      <c r="G2329">
        <f>IF('Input and Summary Results'!$J$4="yes",IF(C2329=FALSE,FALSE,IF('Data Transformation'!E2329&lt;$R$10,E2329,$R$10)),IF(C2329=FALSE,FALSE,IF(C2329&lt;$R$10,C2329,$R$10)))</f>
        <v>0.67337776999999999</v>
      </c>
      <c r="H2329">
        <f>IF('Input and Summary Results'!$J$4="yes",'Data Transformation'!F2329,'Data Transformation'!D2329)</f>
        <v>5.2161979999999997E-2</v>
      </c>
      <c r="I2329">
        <f t="shared" si="139"/>
        <v>128</v>
      </c>
    </row>
    <row r="2330" spans="2:9" x14ac:dyDescent="0.25">
      <c r="B2330">
        <f>IF('Input and Summary Results'!D1912=0,FALSE,'Input and Summary Results'!$B1912)</f>
        <v>128</v>
      </c>
      <c r="C2330">
        <f>IF(OR(B2330=0,'Input and Summary Results'!D1912=0,'Input and Summary Results'!D1912=""),FALSE,'Input and Summary Results'!$D1912)</f>
        <v>0.71403216999999997</v>
      </c>
      <c r="D2330">
        <f>IF(OR(B2330=0,'Input and Summary Results'!E1912=0),FALSE,'Input and Summary Results'!$E1912)</f>
        <v>3.9761749999999998E-2</v>
      </c>
      <c r="E2330">
        <f t="shared" si="137"/>
        <v>-0.14628222108272237</v>
      </c>
      <c r="F2330">
        <f t="shared" si="138"/>
        <v>2.4167817956997652E-2</v>
      </c>
      <c r="G2330">
        <f>IF('Input and Summary Results'!$J$4="yes",IF(C2330=FALSE,FALSE,IF('Data Transformation'!E2330&lt;$R$10,E2330,$R$10)),IF(C2330=FALSE,FALSE,IF(C2330&lt;$R$10,C2330,$R$10)))</f>
        <v>0.71403216999999997</v>
      </c>
      <c r="H2330">
        <f>IF('Input and Summary Results'!$J$4="yes",'Data Transformation'!F2330,'Data Transformation'!D2330)</f>
        <v>3.9761749999999998E-2</v>
      </c>
      <c r="I2330">
        <f t="shared" si="139"/>
        <v>128</v>
      </c>
    </row>
    <row r="2331" spans="2:9" x14ac:dyDescent="0.25">
      <c r="B2331">
        <f>IF('Input and Summary Results'!D1913=0,FALSE,'Input and Summary Results'!$B1913)</f>
        <v>128</v>
      </c>
      <c r="C2331">
        <f>IF(OR(B2331=0,'Input and Summary Results'!D1913=0,'Input and Summary Results'!D1913=""),FALSE,'Input and Summary Results'!$D1913)</f>
        <v>0.76486796999999995</v>
      </c>
      <c r="D2331">
        <f>IF(OR(B2331=0,'Input and Summary Results'!E1913=0),FALSE,'Input and Summary Results'!$E1913)</f>
        <v>3.9224429999999998E-2</v>
      </c>
      <c r="E2331">
        <f t="shared" si="137"/>
        <v>-0.11641352543345589</v>
      </c>
      <c r="F2331">
        <f t="shared" si="138"/>
        <v>2.225665511918351E-2</v>
      </c>
      <c r="G2331">
        <f>IF('Input and Summary Results'!$J$4="yes",IF(C2331=FALSE,FALSE,IF('Data Transformation'!E2331&lt;$R$10,E2331,$R$10)),IF(C2331=FALSE,FALSE,IF(C2331&lt;$R$10,C2331,$R$10)))</f>
        <v>0.76486796999999995</v>
      </c>
      <c r="H2331">
        <f>IF('Input and Summary Results'!$J$4="yes",'Data Transformation'!F2331,'Data Transformation'!D2331)</f>
        <v>3.9224429999999998E-2</v>
      </c>
      <c r="I2331">
        <f t="shared" si="139"/>
        <v>128</v>
      </c>
    </row>
    <row r="2332" spans="2:9" x14ac:dyDescent="0.25">
      <c r="B2332">
        <f>IF('Input and Summary Results'!D1914=0,FALSE,'Input and Summary Results'!$B1914)</f>
        <v>128</v>
      </c>
      <c r="C2332">
        <f>IF(OR(B2332=0,'Input and Summary Results'!D1914=0,'Input and Summary Results'!D1914=""),FALSE,'Input and Summary Results'!$D1914)</f>
        <v>0.85536255999999999</v>
      </c>
      <c r="D2332">
        <f>IF(OR(B2332=0,'Input and Summary Results'!E1914=0),FALSE,'Input and Summary Results'!$E1914)</f>
        <v>7.5137389999999998E-2</v>
      </c>
      <c r="E2332">
        <f t="shared" si="137"/>
        <v>-6.7849763129072677E-2</v>
      </c>
      <c r="F2332">
        <f t="shared" si="138"/>
        <v>3.8123748670972922E-2</v>
      </c>
      <c r="G2332">
        <f>IF('Input and Summary Results'!$J$4="yes",IF(C2332=FALSE,FALSE,IF('Data Transformation'!E2332&lt;$R$10,E2332,$R$10)),IF(C2332=FALSE,FALSE,IF(C2332&lt;$R$10,C2332,$R$10)))</f>
        <v>0.85536255999999999</v>
      </c>
      <c r="H2332">
        <f>IF('Input and Summary Results'!$J$4="yes",'Data Transformation'!F2332,'Data Transformation'!D2332)</f>
        <v>7.5137389999999998E-2</v>
      </c>
      <c r="I2332">
        <f t="shared" si="139"/>
        <v>128</v>
      </c>
    </row>
    <row r="2333" spans="2:9" x14ac:dyDescent="0.25">
      <c r="B2333">
        <f>IF('Input and Summary Results'!D1915=0,FALSE,'Input and Summary Results'!$B1915)</f>
        <v>128</v>
      </c>
      <c r="C2333">
        <f>IF(OR(B2333=0,'Input and Summary Results'!D1915=0,'Input and Summary Results'!D1915=""),FALSE,'Input and Summary Results'!$D1915)</f>
        <v>0.91404531</v>
      </c>
      <c r="D2333">
        <f>IF(OR(B2333=0,'Input and Summary Results'!E1915=0),FALSE,'Input and Summary Results'!$E1915)</f>
        <v>8.1526539999999995E-2</v>
      </c>
      <c r="E2333">
        <f t="shared" si="137"/>
        <v>-3.9032275387347666E-2</v>
      </c>
      <c r="F2333">
        <f t="shared" si="138"/>
        <v>3.8709807897816355E-2</v>
      </c>
      <c r="G2333">
        <f>IF('Input and Summary Results'!$J$4="yes",IF(C2333=FALSE,FALSE,IF('Data Transformation'!E2333&lt;$R$10,E2333,$R$10)),IF(C2333=FALSE,FALSE,IF(C2333&lt;$R$10,C2333,$R$10)))</f>
        <v>0.91404531</v>
      </c>
      <c r="H2333">
        <f>IF('Input and Summary Results'!$J$4="yes",'Data Transformation'!F2333,'Data Transformation'!D2333)</f>
        <v>8.1526539999999995E-2</v>
      </c>
      <c r="I2333">
        <f t="shared" si="139"/>
        <v>128</v>
      </c>
    </row>
    <row r="2334" spans="2:9" x14ac:dyDescent="0.25">
      <c r="B2334">
        <f>IF('Input and Summary Results'!D1916=0,FALSE,'Input and Summary Results'!$B1916)</f>
        <v>128</v>
      </c>
      <c r="C2334">
        <f>IF(OR(B2334=0,'Input and Summary Results'!D1916=0,'Input and Summary Results'!D1916=""),FALSE,'Input and Summary Results'!$D1916)</f>
        <v>0.98840594999999998</v>
      </c>
      <c r="D2334">
        <f>IF(OR(B2334=0,'Input and Summary Results'!E1916=0),FALSE,'Input and Summary Results'!$E1916)</f>
        <v>4.5668630000000002E-2</v>
      </c>
      <c r="E2334">
        <f t="shared" si="137"/>
        <v>-5.0646488988639517E-3</v>
      </c>
      <c r="F2334">
        <f t="shared" si="138"/>
        <v>2.0052677161645983E-2</v>
      </c>
      <c r="G2334">
        <f>IF('Input and Summary Results'!$J$4="yes",IF(C2334=FALSE,FALSE,IF('Data Transformation'!E2334&lt;$R$10,E2334,$R$10)),IF(C2334=FALSE,FALSE,IF(C2334&lt;$R$10,C2334,$R$10)))</f>
        <v>0.98840594999999998</v>
      </c>
      <c r="H2334">
        <f>IF('Input and Summary Results'!$J$4="yes",'Data Transformation'!F2334,'Data Transformation'!D2334)</f>
        <v>4.5668630000000002E-2</v>
      </c>
      <c r="I2334">
        <f t="shared" si="139"/>
        <v>128</v>
      </c>
    </row>
    <row r="2335" spans="2:9" x14ac:dyDescent="0.25">
      <c r="B2335">
        <f>IF('Input and Summary Results'!D1917=0,FALSE,'Input and Summary Results'!$B1917)</f>
        <v>128</v>
      </c>
      <c r="C2335">
        <f>IF(OR(B2335=0,'Input and Summary Results'!D1917=0,'Input and Summary Results'!D1917=""),FALSE,'Input and Summary Results'!$D1917)</f>
        <v>1.1199137400000001</v>
      </c>
      <c r="D2335">
        <f>IF(OR(B2335=0,'Input and Summary Results'!E1917=0),FALSE,'Input and Summary Results'!$E1917)</f>
        <v>3.5050570000000003E-2</v>
      </c>
      <c r="E2335">
        <f t="shared" si="137"/>
        <v>4.9184572951687142E-2</v>
      </c>
      <c r="F2335">
        <f t="shared" si="138"/>
        <v>1.3583142019491609E-2</v>
      </c>
      <c r="G2335">
        <f>IF('Input and Summary Results'!$J$4="yes",IF(C2335=FALSE,FALSE,IF('Data Transformation'!E2335&lt;$R$10,E2335,$R$10)),IF(C2335=FALSE,FALSE,IF(C2335&lt;$R$10,C2335,$R$10)))</f>
        <v>1.1199137400000001</v>
      </c>
      <c r="H2335">
        <f>IF('Input and Summary Results'!$J$4="yes",'Data Transformation'!F2335,'Data Transformation'!D2335)</f>
        <v>3.5050570000000003E-2</v>
      </c>
      <c r="I2335">
        <f t="shared" si="139"/>
        <v>128</v>
      </c>
    </row>
    <row r="2336" spans="2:9" x14ac:dyDescent="0.25">
      <c r="B2336">
        <f>IF('Input and Summary Results'!D1918=0,FALSE,'Input and Summary Results'!$B1918)</f>
        <v>129</v>
      </c>
      <c r="C2336">
        <f>IF(OR(B2336=0,'Input and Summary Results'!D1918=0,'Input and Summary Results'!D1918=""),FALSE,'Input and Summary Results'!$D1918)</f>
        <v>-1.3269E-3</v>
      </c>
      <c r="D2336">
        <f>IF(OR(B2336=0,'Input and Summary Results'!E1918=0),FALSE,'Input and Summary Results'!$E1918)</f>
        <v>6.2426019999999999E-2</v>
      </c>
      <c r="E2336" t="e">
        <f t="shared" si="137"/>
        <v>#NUM!</v>
      </c>
      <c r="F2336">
        <f t="shared" si="138"/>
        <v>-20.41818726354661</v>
      </c>
      <c r="G2336">
        <f>IF('Input and Summary Results'!$J$4="yes",IF(C2336=FALSE,FALSE,IF('Data Transformation'!E2336&lt;$R$10,E2336,$R$10)),IF(C2336=FALSE,FALSE,IF(C2336&lt;$R$10,C2336,$R$10)))</f>
        <v>-1.3269E-3</v>
      </c>
      <c r="H2336">
        <f>IF('Input and Summary Results'!$J$4="yes",'Data Transformation'!F2336,'Data Transformation'!D2336)</f>
        <v>6.2426019999999999E-2</v>
      </c>
      <c r="I2336">
        <f t="shared" si="139"/>
        <v>129</v>
      </c>
    </row>
    <row r="2337" spans="2:9" x14ac:dyDescent="0.25">
      <c r="B2337">
        <f>IF('Input and Summary Results'!D1919=0,FALSE,'Input and Summary Results'!$B1919)</f>
        <v>129</v>
      </c>
      <c r="C2337">
        <f>IF(OR(B2337=0,'Input and Summary Results'!D1919=0,'Input and Summary Results'!D1919=""),FALSE,'Input and Summary Results'!$D1919)</f>
        <v>7.0298529999999998E-2</v>
      </c>
      <c r="D2337">
        <f>IF(OR(B2337=0,'Input and Summary Results'!E1919=0),FALSE,'Input and Summary Results'!$E1919)</f>
        <v>7.4740989999999993E-2</v>
      </c>
      <c r="E2337">
        <f t="shared" si="137"/>
        <v>-1.1530537563395391</v>
      </c>
      <c r="F2337">
        <f t="shared" si="138"/>
        <v>0.4614262867232074</v>
      </c>
      <c r="G2337">
        <f>IF('Input and Summary Results'!$J$4="yes",IF(C2337=FALSE,FALSE,IF('Data Transformation'!E2337&lt;$R$10,E2337,$R$10)),IF(C2337=FALSE,FALSE,IF(C2337&lt;$R$10,C2337,$R$10)))</f>
        <v>7.0298529999999998E-2</v>
      </c>
      <c r="H2337">
        <f>IF('Input and Summary Results'!$J$4="yes",'Data Transformation'!F2337,'Data Transformation'!D2337)</f>
        <v>7.4740989999999993E-2</v>
      </c>
      <c r="I2337">
        <f t="shared" si="139"/>
        <v>129</v>
      </c>
    </row>
    <row r="2338" spans="2:9" x14ac:dyDescent="0.25">
      <c r="B2338">
        <f>IF('Input and Summary Results'!D1920=0,FALSE,'Input and Summary Results'!$B1920)</f>
        <v>129</v>
      </c>
      <c r="C2338">
        <f>IF(OR(B2338=0,'Input and Summary Results'!D1920=0,'Input and Summary Results'!D1920=""),FALSE,'Input and Summary Results'!$D1920)</f>
        <v>7.6000780000000004E-2</v>
      </c>
      <c r="D2338">
        <f>IF(OR(B2338=0,'Input and Summary Results'!E1920=0),FALSE,'Input and Summary Results'!$E1920)</f>
        <v>5.8601130000000001E-2</v>
      </c>
      <c r="E2338">
        <f t="shared" si="137"/>
        <v>-1.1191819505092406</v>
      </c>
      <c r="F2338">
        <f t="shared" si="138"/>
        <v>0.33463986053827338</v>
      </c>
      <c r="G2338">
        <f>IF('Input and Summary Results'!$J$4="yes",IF(C2338=FALSE,FALSE,IF('Data Transformation'!E2338&lt;$R$10,E2338,$R$10)),IF(C2338=FALSE,FALSE,IF(C2338&lt;$R$10,C2338,$R$10)))</f>
        <v>7.6000780000000004E-2</v>
      </c>
      <c r="H2338">
        <f>IF('Input and Summary Results'!$J$4="yes",'Data Transformation'!F2338,'Data Transformation'!D2338)</f>
        <v>5.8601130000000001E-2</v>
      </c>
      <c r="I2338">
        <f t="shared" si="139"/>
        <v>129</v>
      </c>
    </row>
    <row r="2339" spans="2:9" x14ac:dyDescent="0.25">
      <c r="B2339">
        <f>IF('Input and Summary Results'!D1921=0,FALSE,'Input and Summary Results'!$B1921)</f>
        <v>129</v>
      </c>
      <c r="C2339">
        <f>IF(OR(B2339=0,'Input and Summary Results'!D1921=0,'Input and Summary Results'!D1921=""),FALSE,'Input and Summary Results'!$D1921)</f>
        <v>0.12000435</v>
      </c>
      <c r="D2339">
        <f>IF(OR(B2339=0,'Input and Summary Results'!E1921=0),FALSE,'Input and Summary Results'!$E1921)</f>
        <v>5.2635639999999997E-2</v>
      </c>
      <c r="E2339">
        <f t="shared" si="137"/>
        <v>-0.92080301106274431</v>
      </c>
      <c r="F2339">
        <f t="shared" si="138"/>
        <v>0.19035866416509067</v>
      </c>
      <c r="G2339">
        <f>IF('Input and Summary Results'!$J$4="yes",IF(C2339=FALSE,FALSE,IF('Data Transformation'!E2339&lt;$R$10,E2339,$R$10)),IF(C2339=FALSE,FALSE,IF(C2339&lt;$R$10,C2339,$R$10)))</f>
        <v>0.12000435</v>
      </c>
      <c r="H2339">
        <f>IF('Input and Summary Results'!$J$4="yes",'Data Transformation'!F2339,'Data Transformation'!D2339)</f>
        <v>5.2635639999999997E-2</v>
      </c>
      <c r="I2339">
        <f t="shared" si="139"/>
        <v>129</v>
      </c>
    </row>
    <row r="2340" spans="2:9" x14ac:dyDescent="0.25">
      <c r="B2340">
        <f>IF('Input and Summary Results'!D1922=0,FALSE,'Input and Summary Results'!$B1922)</f>
        <v>129</v>
      </c>
      <c r="C2340">
        <f>IF(OR(B2340=0,'Input and Summary Results'!D1922=0,'Input and Summary Results'!D1922=""),FALSE,'Input and Summary Results'!$D1922)</f>
        <v>0.14012279999999999</v>
      </c>
      <c r="D2340">
        <f>IF(OR(B2340=0,'Input and Summary Results'!E1922=0),FALSE,'Input and Summary Results'!$E1922)</f>
        <v>3.5456920000000003E-2</v>
      </c>
      <c r="E2340">
        <f t="shared" si="137"/>
        <v>-0.85349119299008847</v>
      </c>
      <c r="F2340">
        <f t="shared" si="138"/>
        <v>0.10982012406260795</v>
      </c>
      <c r="G2340">
        <f>IF('Input and Summary Results'!$J$4="yes",IF(C2340=FALSE,FALSE,IF('Data Transformation'!E2340&lt;$R$10,E2340,$R$10)),IF(C2340=FALSE,FALSE,IF(C2340&lt;$R$10,C2340,$R$10)))</f>
        <v>0.14012279999999999</v>
      </c>
      <c r="H2340">
        <f>IF('Input and Summary Results'!$J$4="yes",'Data Transformation'!F2340,'Data Transformation'!D2340)</f>
        <v>3.5456920000000003E-2</v>
      </c>
      <c r="I2340">
        <f t="shared" si="139"/>
        <v>129</v>
      </c>
    </row>
    <row r="2341" spans="2:9" x14ac:dyDescent="0.25">
      <c r="B2341">
        <f>IF('Input and Summary Results'!D1923=0,FALSE,'Input and Summary Results'!$B1923)</f>
        <v>129</v>
      </c>
      <c r="C2341">
        <f>IF(OR(B2341=0,'Input and Summary Results'!D1923=0,'Input and Summary Results'!D1923=""),FALSE,'Input and Summary Results'!$D1923)</f>
        <v>0.16086494000000001</v>
      </c>
      <c r="D2341">
        <f>IF(OR(B2341=0,'Input and Summary Results'!E1923=0),FALSE,'Input and Summary Results'!$E1923)</f>
        <v>3.4886750000000001E-2</v>
      </c>
      <c r="E2341">
        <f t="shared" si="137"/>
        <v>-0.79353859868334309</v>
      </c>
      <c r="F2341">
        <f t="shared" si="138"/>
        <v>9.41215003095143E-2</v>
      </c>
      <c r="G2341">
        <f>IF('Input and Summary Results'!$J$4="yes",IF(C2341=FALSE,FALSE,IF('Data Transformation'!E2341&lt;$R$10,E2341,$R$10)),IF(C2341=FALSE,FALSE,IF(C2341&lt;$R$10,C2341,$R$10)))</f>
        <v>0.16086494000000001</v>
      </c>
      <c r="H2341">
        <f>IF('Input and Summary Results'!$J$4="yes",'Data Transformation'!F2341,'Data Transformation'!D2341)</f>
        <v>3.4886750000000001E-2</v>
      </c>
      <c r="I2341">
        <f t="shared" si="139"/>
        <v>129</v>
      </c>
    </row>
    <row r="2342" spans="2:9" x14ac:dyDescent="0.25">
      <c r="B2342">
        <f>IF('Input and Summary Results'!D1924=0,FALSE,'Input and Summary Results'!$B1924)</f>
        <v>129</v>
      </c>
      <c r="C2342">
        <f>IF(OR(B2342=0,'Input and Summary Results'!D1924=0,'Input and Summary Results'!D1924=""),FALSE,'Input and Summary Results'!$D1924)</f>
        <v>0.1634178</v>
      </c>
      <c r="D2342">
        <f>IF(OR(B2342=0,'Input and Summary Results'!E1924=0),FALSE,'Input and Summary Results'!$E1924)</f>
        <v>3.2543740000000002E-2</v>
      </c>
      <c r="E2342">
        <f t="shared" si="137"/>
        <v>-0.78670064045507138</v>
      </c>
      <c r="F2342">
        <f t="shared" si="138"/>
        <v>8.6428670316207906E-2</v>
      </c>
      <c r="G2342">
        <f>IF('Input and Summary Results'!$J$4="yes",IF(C2342=FALSE,FALSE,IF('Data Transformation'!E2342&lt;$R$10,E2342,$R$10)),IF(C2342=FALSE,FALSE,IF(C2342&lt;$R$10,C2342,$R$10)))</f>
        <v>0.1634178</v>
      </c>
      <c r="H2342">
        <f>IF('Input and Summary Results'!$J$4="yes",'Data Transformation'!F2342,'Data Transformation'!D2342)</f>
        <v>3.2543740000000002E-2</v>
      </c>
      <c r="I2342">
        <f t="shared" si="139"/>
        <v>129</v>
      </c>
    </row>
    <row r="2343" spans="2:9" x14ac:dyDescent="0.25">
      <c r="B2343">
        <f>IF('Input and Summary Results'!D1925=0,FALSE,'Input and Summary Results'!$B1925)</f>
        <v>129</v>
      </c>
      <c r="C2343">
        <f>IF(OR(B2343=0,'Input and Summary Results'!D1925=0,'Input and Summary Results'!D1925=""),FALSE,'Input and Summary Results'!$D1925)</f>
        <v>0.16669091999999999</v>
      </c>
      <c r="D2343">
        <f>IF(OR(B2343=0,'Input and Summary Results'!E1925=0),FALSE,'Input and Summary Results'!$E1925)</f>
        <v>3.804387E-2</v>
      </c>
      <c r="E2343">
        <f t="shared" si="137"/>
        <v>-0.77808805644851631</v>
      </c>
      <c r="F2343">
        <f t="shared" si="138"/>
        <v>9.9051823458650309E-2</v>
      </c>
      <c r="G2343">
        <f>IF('Input and Summary Results'!$J$4="yes",IF(C2343=FALSE,FALSE,IF('Data Transformation'!E2343&lt;$R$10,E2343,$R$10)),IF(C2343=FALSE,FALSE,IF(C2343&lt;$R$10,C2343,$R$10)))</f>
        <v>0.16669091999999999</v>
      </c>
      <c r="H2343">
        <f>IF('Input and Summary Results'!$J$4="yes",'Data Transformation'!F2343,'Data Transformation'!D2343)</f>
        <v>3.804387E-2</v>
      </c>
      <c r="I2343">
        <f t="shared" si="139"/>
        <v>129</v>
      </c>
    </row>
    <row r="2344" spans="2:9" x14ac:dyDescent="0.25">
      <c r="B2344">
        <f>IF('Input and Summary Results'!D1926=0,FALSE,'Input and Summary Results'!$B1926)</f>
        <v>129</v>
      </c>
      <c r="C2344">
        <f>IF(OR(B2344=0,'Input and Summary Results'!D1926=0,'Input and Summary Results'!D1926=""),FALSE,'Input and Summary Results'!$D1926)</f>
        <v>0.17746292</v>
      </c>
      <c r="D2344">
        <f>IF(OR(B2344=0,'Input and Summary Results'!E1926=0),FALSE,'Input and Summary Results'!$E1926)</f>
        <v>3.8365639999999999E-2</v>
      </c>
      <c r="E2344">
        <f t="shared" si="137"/>
        <v>-0.75089237681542087</v>
      </c>
      <c r="F2344">
        <f t="shared" si="138"/>
        <v>9.38262920501928E-2</v>
      </c>
      <c r="G2344">
        <f>IF('Input and Summary Results'!$J$4="yes",IF(C2344=FALSE,FALSE,IF('Data Transformation'!E2344&lt;$R$10,E2344,$R$10)),IF(C2344=FALSE,FALSE,IF(C2344&lt;$R$10,C2344,$R$10)))</f>
        <v>0.17746292</v>
      </c>
      <c r="H2344">
        <f>IF('Input and Summary Results'!$J$4="yes",'Data Transformation'!F2344,'Data Transformation'!D2344)</f>
        <v>3.8365639999999999E-2</v>
      </c>
      <c r="I2344">
        <f t="shared" si="139"/>
        <v>129</v>
      </c>
    </row>
    <row r="2345" spans="2:9" x14ac:dyDescent="0.25">
      <c r="B2345">
        <f>IF('Input and Summary Results'!D1927=0,FALSE,'Input and Summary Results'!$B1927)</f>
        <v>129</v>
      </c>
      <c r="C2345">
        <f>IF(OR(B2345=0,'Input and Summary Results'!D1927=0,'Input and Summary Results'!D1927=""),FALSE,'Input and Summary Results'!$D1927)</f>
        <v>0.23505980000000001</v>
      </c>
      <c r="D2345">
        <f>IF(OR(B2345=0,'Input and Summary Results'!E1927=0),FALSE,'Input and Summary Results'!$E1927)</f>
        <v>3.7872650000000001E-2</v>
      </c>
      <c r="E2345">
        <f t="shared" si="137"/>
        <v>-0.6288216377018504</v>
      </c>
      <c r="F2345">
        <f t="shared" si="138"/>
        <v>6.9925738471657006E-2</v>
      </c>
      <c r="G2345">
        <f>IF('Input and Summary Results'!$J$4="yes",IF(C2345=FALSE,FALSE,IF('Data Transformation'!E2345&lt;$R$10,E2345,$R$10)),IF(C2345=FALSE,FALSE,IF(C2345&lt;$R$10,C2345,$R$10)))</f>
        <v>0.23505980000000001</v>
      </c>
      <c r="H2345">
        <f>IF('Input and Summary Results'!$J$4="yes",'Data Transformation'!F2345,'Data Transformation'!D2345)</f>
        <v>3.7872650000000001E-2</v>
      </c>
      <c r="I2345">
        <f t="shared" si="139"/>
        <v>129</v>
      </c>
    </row>
    <row r="2346" spans="2:9" x14ac:dyDescent="0.25">
      <c r="B2346">
        <f>IF('Input and Summary Results'!D1928=0,FALSE,'Input and Summary Results'!$B1928)</f>
        <v>129</v>
      </c>
      <c r="C2346">
        <f>IF(OR(B2346=0,'Input and Summary Results'!D1928=0,'Input and Summary Results'!D1928=""),FALSE,'Input and Summary Results'!$D1928)</f>
        <v>0.41340574000000002</v>
      </c>
      <c r="D2346">
        <f>IF(OR(B2346=0,'Input and Summary Results'!E1928=0),FALSE,'Input and Summary Results'!$E1928)</f>
        <v>2.9332509999999999E-2</v>
      </c>
      <c r="E2346">
        <f t="shared" ref="E2346:E2409" si="140">IF(C2346=FALSE,FALSE,LOG10(C2346))</f>
        <v>-0.38362349763369463</v>
      </c>
      <c r="F2346">
        <f t="shared" ref="F2346:F2409" si="141">IF(D2346=FALSE, FALSE,0.434*D2346/C2346)</f>
        <v>3.079374113189623E-2</v>
      </c>
      <c r="G2346">
        <f>IF('Input and Summary Results'!$J$4="yes",IF(C2346=FALSE,FALSE,IF('Data Transformation'!E2346&lt;$R$10,E2346,$R$10)),IF(C2346=FALSE,FALSE,IF(C2346&lt;$R$10,C2346,$R$10)))</f>
        <v>0.41340574000000002</v>
      </c>
      <c r="H2346">
        <f>IF('Input and Summary Results'!$J$4="yes",'Data Transformation'!F2346,'Data Transformation'!D2346)</f>
        <v>2.9332509999999999E-2</v>
      </c>
      <c r="I2346">
        <f t="shared" si="139"/>
        <v>129</v>
      </c>
    </row>
    <row r="2347" spans="2:9" x14ac:dyDescent="0.25">
      <c r="B2347">
        <f>IF('Input and Summary Results'!D1929=0,FALSE,'Input and Summary Results'!$B1929)</f>
        <v>129</v>
      </c>
      <c r="C2347">
        <f>IF(OR(B2347=0,'Input and Summary Results'!D1929=0,'Input and Summary Results'!D1929=""),FALSE,'Input and Summary Results'!$D1929)</f>
        <v>0.58016657999999999</v>
      </c>
      <c r="D2347">
        <f>IF(OR(B2347=0,'Input and Summary Results'!E1929=0),FALSE,'Input and Summary Results'!$E1929)</f>
        <v>4.0559020000000001E-2</v>
      </c>
      <c r="E2347">
        <f t="shared" si="140"/>
        <v>-0.23644729197529535</v>
      </c>
      <c r="F2347">
        <f t="shared" si="141"/>
        <v>3.0340621619397656E-2</v>
      </c>
      <c r="G2347">
        <f>IF('Input and Summary Results'!$J$4="yes",IF(C2347=FALSE,FALSE,IF('Data Transformation'!E2347&lt;$R$10,E2347,$R$10)),IF(C2347=FALSE,FALSE,IF(C2347&lt;$R$10,C2347,$R$10)))</f>
        <v>0.58016657999999999</v>
      </c>
      <c r="H2347">
        <f>IF('Input and Summary Results'!$J$4="yes",'Data Transformation'!F2347,'Data Transformation'!D2347)</f>
        <v>4.0559020000000001E-2</v>
      </c>
      <c r="I2347">
        <f t="shared" si="139"/>
        <v>129</v>
      </c>
    </row>
    <row r="2348" spans="2:9" x14ac:dyDescent="0.25">
      <c r="B2348">
        <f>IF('Input and Summary Results'!D1930=0,FALSE,'Input and Summary Results'!$B1930)</f>
        <v>129</v>
      </c>
      <c r="C2348">
        <f>IF(OR(B2348=0,'Input and Summary Results'!D1930=0,'Input and Summary Results'!D1930=""),FALSE,'Input and Summary Results'!$D1930)</f>
        <v>0.69994002</v>
      </c>
      <c r="D2348">
        <f>IF(OR(B2348=0,'Input and Summary Results'!E1930=0),FALSE,'Input and Summary Results'!$E1930)</f>
        <v>3.0947300000000001E-2</v>
      </c>
      <c r="E2348">
        <f t="shared" si="140"/>
        <v>-0.15493917441303057</v>
      </c>
      <c r="F2348">
        <f t="shared" si="141"/>
        <v>1.9188970220619762E-2</v>
      </c>
      <c r="G2348">
        <f>IF('Input and Summary Results'!$J$4="yes",IF(C2348=FALSE,FALSE,IF('Data Transformation'!E2348&lt;$R$10,E2348,$R$10)),IF(C2348=FALSE,FALSE,IF(C2348&lt;$R$10,C2348,$R$10)))</f>
        <v>0.69994002</v>
      </c>
      <c r="H2348">
        <f>IF('Input and Summary Results'!$J$4="yes",'Data Transformation'!F2348,'Data Transformation'!D2348)</f>
        <v>3.0947300000000001E-2</v>
      </c>
      <c r="I2348">
        <f t="shared" si="139"/>
        <v>129</v>
      </c>
    </row>
    <row r="2349" spans="2:9" x14ac:dyDescent="0.25">
      <c r="B2349">
        <f>IF('Input and Summary Results'!D1931=0,FALSE,'Input and Summary Results'!$B1931)</f>
        <v>129</v>
      </c>
      <c r="C2349">
        <f>IF(OR(B2349=0,'Input and Summary Results'!D1931=0,'Input and Summary Results'!D1931=""),FALSE,'Input and Summary Results'!$D1931)</f>
        <v>0.84199849999999998</v>
      </c>
      <c r="D2349">
        <f>IF(OR(B2349=0,'Input and Summary Results'!E1931=0),FALSE,'Input and Summary Results'!$E1931)</f>
        <v>3.1928060000000001E-2</v>
      </c>
      <c r="E2349">
        <f t="shared" si="140"/>
        <v>-7.4688682184796018E-2</v>
      </c>
      <c r="F2349">
        <f t="shared" si="141"/>
        <v>1.6457010362845064E-2</v>
      </c>
      <c r="G2349">
        <f>IF('Input and Summary Results'!$J$4="yes",IF(C2349=FALSE,FALSE,IF('Data Transformation'!E2349&lt;$R$10,E2349,$R$10)),IF(C2349=FALSE,FALSE,IF(C2349&lt;$R$10,C2349,$R$10)))</f>
        <v>0.84199849999999998</v>
      </c>
      <c r="H2349">
        <f>IF('Input and Summary Results'!$J$4="yes",'Data Transformation'!F2349,'Data Transformation'!D2349)</f>
        <v>3.1928060000000001E-2</v>
      </c>
      <c r="I2349">
        <f t="shared" si="139"/>
        <v>129</v>
      </c>
    </row>
    <row r="2350" spans="2:9" x14ac:dyDescent="0.25">
      <c r="B2350">
        <f>IF('Input and Summary Results'!D1932=0,FALSE,'Input and Summary Results'!$B1932)</f>
        <v>130</v>
      </c>
      <c r="C2350">
        <f>IF(OR(B2350=0,'Input and Summary Results'!D1932=0,'Input and Summary Results'!D1932=""),FALSE,'Input and Summary Results'!$D1932)</f>
        <v>0.11335473</v>
      </c>
      <c r="D2350">
        <f>IF(OR(B2350=0,'Input and Summary Results'!E1932=0),FALSE,'Input and Summary Results'!$E1932)</f>
        <v>4.1950099999999997E-2</v>
      </c>
      <c r="E2350">
        <f t="shared" si="140"/>
        <v>-0.94556035317275</v>
      </c>
      <c r="F2350">
        <f t="shared" si="141"/>
        <v>0.1606138835141683</v>
      </c>
      <c r="G2350">
        <f>IF('Input and Summary Results'!$J$4="yes",IF(C2350=FALSE,FALSE,IF('Data Transformation'!E2350&lt;$R$10,E2350,$R$10)),IF(C2350=FALSE,FALSE,IF(C2350&lt;$R$10,C2350,$R$10)))</f>
        <v>0.11335473</v>
      </c>
      <c r="H2350">
        <f>IF('Input and Summary Results'!$J$4="yes",'Data Transformation'!F2350,'Data Transformation'!D2350)</f>
        <v>4.1950099999999997E-2</v>
      </c>
      <c r="I2350">
        <f t="shared" si="139"/>
        <v>130</v>
      </c>
    </row>
    <row r="2351" spans="2:9" x14ac:dyDescent="0.25">
      <c r="B2351">
        <f>IF('Input and Summary Results'!D1933=0,FALSE,'Input and Summary Results'!$B1933)</f>
        <v>130</v>
      </c>
      <c r="C2351">
        <f>IF(OR(B2351=0,'Input and Summary Results'!D1933=0,'Input and Summary Results'!D1933=""),FALSE,'Input and Summary Results'!$D1933)</f>
        <v>0.14962544999999999</v>
      </c>
      <c r="D2351">
        <f>IF(OR(B2351=0,'Input and Summary Results'!E1933=0),FALSE,'Input and Summary Results'!$E1933)</f>
        <v>6.0333890000000001E-2</v>
      </c>
      <c r="E2351">
        <f t="shared" si="140"/>
        <v>-0.82499453043867932</v>
      </c>
      <c r="F2351">
        <f t="shared" si="141"/>
        <v>0.17500303765168293</v>
      </c>
      <c r="G2351">
        <f>IF('Input and Summary Results'!$J$4="yes",IF(C2351=FALSE,FALSE,IF('Data Transformation'!E2351&lt;$R$10,E2351,$R$10)),IF(C2351=FALSE,FALSE,IF(C2351&lt;$R$10,C2351,$R$10)))</f>
        <v>0.14962544999999999</v>
      </c>
      <c r="H2351">
        <f>IF('Input and Summary Results'!$J$4="yes",'Data Transformation'!F2351,'Data Transformation'!D2351)</f>
        <v>6.0333890000000001E-2</v>
      </c>
      <c r="I2351">
        <f t="shared" si="139"/>
        <v>130</v>
      </c>
    </row>
    <row r="2352" spans="2:9" x14ac:dyDescent="0.25">
      <c r="B2352">
        <f>IF('Input and Summary Results'!D1934=0,FALSE,'Input and Summary Results'!$B1934)</f>
        <v>130</v>
      </c>
      <c r="C2352">
        <f>IF(OR(B2352=0,'Input and Summary Results'!D1934=0,'Input and Summary Results'!D1934=""),FALSE,'Input and Summary Results'!$D1934)</f>
        <v>0.15271628000000001</v>
      </c>
      <c r="D2352">
        <f>IF(OR(B2352=0,'Input and Summary Results'!E1934=0),FALSE,'Input and Summary Results'!$E1934)</f>
        <v>3.4795039999999999E-2</v>
      </c>
      <c r="E2352">
        <f t="shared" si="140"/>
        <v>-0.81611466341971528</v>
      </c>
      <c r="F2352">
        <f t="shared" si="141"/>
        <v>9.8883022556599726E-2</v>
      </c>
      <c r="G2352">
        <f>IF('Input and Summary Results'!$J$4="yes",IF(C2352=FALSE,FALSE,IF('Data Transformation'!E2352&lt;$R$10,E2352,$R$10)),IF(C2352=FALSE,FALSE,IF(C2352&lt;$R$10,C2352,$R$10)))</f>
        <v>0.15271628000000001</v>
      </c>
      <c r="H2352">
        <f>IF('Input and Summary Results'!$J$4="yes",'Data Transformation'!F2352,'Data Transformation'!D2352)</f>
        <v>3.4795039999999999E-2</v>
      </c>
      <c r="I2352">
        <f t="shared" si="139"/>
        <v>130</v>
      </c>
    </row>
    <row r="2353" spans="2:9" x14ac:dyDescent="0.25">
      <c r="B2353">
        <f>IF('Input and Summary Results'!D1935=0,FALSE,'Input and Summary Results'!$B1935)</f>
        <v>130</v>
      </c>
      <c r="C2353">
        <f>IF(OR(B2353=0,'Input and Summary Results'!D1935=0,'Input and Summary Results'!D1935=""),FALSE,'Input and Summary Results'!$D1935)</f>
        <v>0.16132270000000001</v>
      </c>
      <c r="D2353">
        <f>IF(OR(B2353=0,'Input and Summary Results'!E1935=0),FALSE,'Input and Summary Results'!$E1935)</f>
        <v>5.7594020000000003E-2</v>
      </c>
      <c r="E2353">
        <f t="shared" si="140"/>
        <v>-0.79230451797306989</v>
      </c>
      <c r="F2353">
        <f t="shared" si="141"/>
        <v>0.15494288578110829</v>
      </c>
      <c r="G2353">
        <f>IF('Input and Summary Results'!$J$4="yes",IF(C2353=FALSE,FALSE,IF('Data Transformation'!E2353&lt;$R$10,E2353,$R$10)),IF(C2353=FALSE,FALSE,IF(C2353&lt;$R$10,C2353,$R$10)))</f>
        <v>0.16132270000000001</v>
      </c>
      <c r="H2353">
        <f>IF('Input and Summary Results'!$J$4="yes",'Data Transformation'!F2353,'Data Transformation'!D2353)</f>
        <v>5.7594020000000003E-2</v>
      </c>
      <c r="I2353">
        <f t="shared" si="139"/>
        <v>130</v>
      </c>
    </row>
    <row r="2354" spans="2:9" x14ac:dyDescent="0.25">
      <c r="B2354">
        <f>IF('Input and Summary Results'!D1936=0,FALSE,'Input and Summary Results'!$B1936)</f>
        <v>130</v>
      </c>
      <c r="C2354">
        <f>IF(OR(B2354=0,'Input and Summary Results'!D1936=0,'Input and Summary Results'!D1936=""),FALSE,'Input and Summary Results'!$D1936)</f>
        <v>0.18310865000000001</v>
      </c>
      <c r="D2354">
        <f>IF(OR(B2354=0,'Input and Summary Results'!E1936=0),FALSE,'Input and Summary Results'!$E1936)</f>
        <v>4.0124649999999998E-2</v>
      </c>
      <c r="E2354">
        <f t="shared" si="140"/>
        <v>-0.73729113926719703</v>
      </c>
      <c r="F2354">
        <f t="shared" si="141"/>
        <v>9.5102542124580108E-2</v>
      </c>
      <c r="G2354">
        <f>IF('Input and Summary Results'!$J$4="yes",IF(C2354=FALSE,FALSE,IF('Data Transformation'!E2354&lt;$R$10,E2354,$R$10)),IF(C2354=FALSE,FALSE,IF(C2354&lt;$R$10,C2354,$R$10)))</f>
        <v>0.18310865000000001</v>
      </c>
      <c r="H2354">
        <f>IF('Input and Summary Results'!$J$4="yes",'Data Transformation'!F2354,'Data Transformation'!D2354)</f>
        <v>4.0124649999999998E-2</v>
      </c>
      <c r="I2354">
        <f t="shared" si="139"/>
        <v>130</v>
      </c>
    </row>
    <row r="2355" spans="2:9" x14ac:dyDescent="0.25">
      <c r="B2355">
        <f>IF('Input and Summary Results'!D1937=0,FALSE,'Input and Summary Results'!$B1937)</f>
        <v>130</v>
      </c>
      <c r="C2355">
        <f>IF(OR(B2355=0,'Input and Summary Results'!D1937=0,'Input and Summary Results'!D1937=""),FALSE,'Input and Summary Results'!$D1937)</f>
        <v>0.20716017</v>
      </c>
      <c r="D2355">
        <f>IF(OR(B2355=0,'Input and Summary Results'!E1937=0),FALSE,'Input and Summary Results'!$E1937)</f>
        <v>3.0381519999999999E-2</v>
      </c>
      <c r="E2355">
        <f t="shared" si="140"/>
        <v>-0.6836937412627957</v>
      </c>
      <c r="F2355">
        <f t="shared" si="141"/>
        <v>6.3649202836626367E-2</v>
      </c>
      <c r="G2355">
        <f>IF('Input and Summary Results'!$J$4="yes",IF(C2355=FALSE,FALSE,IF('Data Transformation'!E2355&lt;$R$10,E2355,$R$10)),IF(C2355=FALSE,FALSE,IF(C2355&lt;$R$10,C2355,$R$10)))</f>
        <v>0.20716017</v>
      </c>
      <c r="H2355">
        <f>IF('Input and Summary Results'!$J$4="yes",'Data Transformation'!F2355,'Data Transformation'!D2355)</f>
        <v>3.0381519999999999E-2</v>
      </c>
      <c r="I2355">
        <f t="shared" si="139"/>
        <v>130</v>
      </c>
    </row>
    <row r="2356" spans="2:9" x14ac:dyDescent="0.25">
      <c r="B2356">
        <f>IF('Input and Summary Results'!D1938=0,FALSE,'Input and Summary Results'!$B1938)</f>
        <v>130</v>
      </c>
      <c r="C2356">
        <f>IF(OR(B2356=0,'Input and Summary Results'!D1938=0,'Input and Summary Results'!D1938=""),FALSE,'Input and Summary Results'!$D1938)</f>
        <v>0.26644588000000002</v>
      </c>
      <c r="D2356">
        <f>IF(OR(B2356=0,'Input and Summary Results'!E1938=0),FALSE,'Input and Summary Results'!$E1938)</f>
        <v>4.5853820000000003E-2</v>
      </c>
      <c r="E2356">
        <f t="shared" si="140"/>
        <v>-0.57439099078091926</v>
      </c>
      <c r="F2356">
        <f t="shared" si="141"/>
        <v>7.4688930750214641E-2</v>
      </c>
      <c r="G2356">
        <f>IF('Input and Summary Results'!$J$4="yes",IF(C2356=FALSE,FALSE,IF('Data Transformation'!E2356&lt;$R$10,E2356,$R$10)),IF(C2356=FALSE,FALSE,IF(C2356&lt;$R$10,C2356,$R$10)))</f>
        <v>0.26644588000000002</v>
      </c>
      <c r="H2356">
        <f>IF('Input and Summary Results'!$J$4="yes",'Data Transformation'!F2356,'Data Transformation'!D2356)</f>
        <v>4.5853820000000003E-2</v>
      </c>
      <c r="I2356">
        <f t="shared" si="139"/>
        <v>130</v>
      </c>
    </row>
    <row r="2357" spans="2:9" x14ac:dyDescent="0.25">
      <c r="B2357">
        <f>IF('Input and Summary Results'!D1939=0,FALSE,'Input and Summary Results'!$B1939)</f>
        <v>130</v>
      </c>
      <c r="C2357">
        <f>IF(OR(B2357=0,'Input and Summary Results'!D1939=0,'Input and Summary Results'!D1939=""),FALSE,'Input and Summary Results'!$D1939)</f>
        <v>0.43259292999999999</v>
      </c>
      <c r="D2357">
        <f>IF(OR(B2357=0,'Input and Summary Results'!E1939=0),FALSE,'Input and Summary Results'!$E1939)</f>
        <v>3.4814199999999997E-2</v>
      </c>
      <c r="E2357">
        <f t="shared" si="140"/>
        <v>-0.36392058264791594</v>
      </c>
      <c r="F2357">
        <f t="shared" si="141"/>
        <v>3.4927438134506723E-2</v>
      </c>
      <c r="G2357">
        <f>IF('Input and Summary Results'!$J$4="yes",IF(C2357=FALSE,FALSE,IF('Data Transformation'!E2357&lt;$R$10,E2357,$R$10)),IF(C2357=FALSE,FALSE,IF(C2357&lt;$R$10,C2357,$R$10)))</f>
        <v>0.43259292999999999</v>
      </c>
      <c r="H2357">
        <f>IF('Input and Summary Results'!$J$4="yes",'Data Transformation'!F2357,'Data Transformation'!D2357)</f>
        <v>3.4814199999999997E-2</v>
      </c>
      <c r="I2357">
        <f t="shared" si="139"/>
        <v>130</v>
      </c>
    </row>
    <row r="2358" spans="2:9" x14ac:dyDescent="0.25">
      <c r="B2358">
        <f>IF('Input and Summary Results'!D1940=0,FALSE,'Input and Summary Results'!$B1940)</f>
        <v>131</v>
      </c>
      <c r="C2358">
        <f>IF(OR(B2358=0,'Input and Summary Results'!D1940=0,'Input and Summary Results'!D1940=""),FALSE,'Input and Summary Results'!$D1940)</f>
        <v>0.15286332</v>
      </c>
      <c r="D2358">
        <f>IF(OR(B2358=0,'Input and Summary Results'!E1940=0),FALSE,'Input and Summary Results'!$E1940)</f>
        <v>4.1015509999999998E-2</v>
      </c>
      <c r="E2358">
        <f t="shared" si="140"/>
        <v>-0.81569671231599228</v>
      </c>
      <c r="F2358">
        <f t="shared" si="141"/>
        <v>0.11644867676562305</v>
      </c>
      <c r="G2358">
        <f>IF('Input and Summary Results'!$J$4="yes",IF(C2358=FALSE,FALSE,IF('Data Transformation'!E2358&lt;$R$10,E2358,$R$10)),IF(C2358=FALSE,FALSE,IF(C2358&lt;$R$10,C2358,$R$10)))</f>
        <v>0.15286332</v>
      </c>
      <c r="H2358">
        <f>IF('Input and Summary Results'!$J$4="yes",'Data Transformation'!F2358,'Data Transformation'!D2358)</f>
        <v>4.1015509999999998E-2</v>
      </c>
      <c r="I2358">
        <f t="shared" si="139"/>
        <v>131</v>
      </c>
    </row>
    <row r="2359" spans="2:9" x14ac:dyDescent="0.25">
      <c r="B2359">
        <f>IF('Input and Summary Results'!D1941=0,FALSE,'Input and Summary Results'!$B1941)</f>
        <v>131</v>
      </c>
      <c r="C2359">
        <f>IF(OR(B2359=0,'Input and Summary Results'!D1941=0,'Input and Summary Results'!D1941=""),FALSE,'Input and Summary Results'!$D1941)</f>
        <v>0.15854955000000001</v>
      </c>
      <c r="D2359">
        <f>IF(OR(B2359=0,'Input and Summary Results'!E1941=0),FALSE,'Input and Summary Results'!$E1941)</f>
        <v>5.0520460000000003E-2</v>
      </c>
      <c r="E2359">
        <f t="shared" si="140"/>
        <v>-0.79983498626252603</v>
      </c>
      <c r="F2359">
        <f t="shared" si="141"/>
        <v>0.13829039338175353</v>
      </c>
      <c r="G2359">
        <f>IF('Input and Summary Results'!$J$4="yes",IF(C2359=FALSE,FALSE,IF('Data Transformation'!E2359&lt;$R$10,E2359,$R$10)),IF(C2359=FALSE,FALSE,IF(C2359&lt;$R$10,C2359,$R$10)))</f>
        <v>0.15854955000000001</v>
      </c>
      <c r="H2359">
        <f>IF('Input and Summary Results'!$J$4="yes",'Data Transformation'!F2359,'Data Transformation'!D2359)</f>
        <v>5.0520460000000003E-2</v>
      </c>
      <c r="I2359">
        <f t="shared" si="139"/>
        <v>131</v>
      </c>
    </row>
    <row r="2360" spans="2:9" x14ac:dyDescent="0.25">
      <c r="B2360">
        <f>IF('Input and Summary Results'!D1942=0,FALSE,'Input and Summary Results'!$B1942)</f>
        <v>131</v>
      </c>
      <c r="C2360">
        <f>IF(OR(B2360=0,'Input and Summary Results'!D1942=0,'Input and Summary Results'!D1942=""),FALSE,'Input and Summary Results'!$D1942)</f>
        <v>0.17777994</v>
      </c>
      <c r="D2360">
        <f>IF(OR(B2360=0,'Input and Summary Results'!E1942=0),FALSE,'Input and Summary Results'!$E1942)</f>
        <v>4.5907870000000003E-2</v>
      </c>
      <c r="E2360">
        <f t="shared" si="140"/>
        <v>-0.75011724470888552</v>
      </c>
      <c r="F2360">
        <f t="shared" si="141"/>
        <v>0.11207122457123117</v>
      </c>
      <c r="G2360">
        <f>IF('Input and Summary Results'!$J$4="yes",IF(C2360=FALSE,FALSE,IF('Data Transformation'!E2360&lt;$R$10,E2360,$R$10)),IF(C2360=FALSE,FALSE,IF(C2360&lt;$R$10,C2360,$R$10)))</f>
        <v>0.17777994</v>
      </c>
      <c r="H2360">
        <f>IF('Input and Summary Results'!$J$4="yes",'Data Transformation'!F2360,'Data Transformation'!D2360)</f>
        <v>4.5907870000000003E-2</v>
      </c>
      <c r="I2360">
        <f t="shared" si="139"/>
        <v>131</v>
      </c>
    </row>
    <row r="2361" spans="2:9" x14ac:dyDescent="0.25">
      <c r="B2361">
        <f>IF('Input and Summary Results'!D1943=0,FALSE,'Input and Summary Results'!$B1943)</f>
        <v>131</v>
      </c>
      <c r="C2361">
        <f>IF(OR(B2361=0,'Input and Summary Results'!D1943=0,'Input and Summary Results'!D1943=""),FALSE,'Input and Summary Results'!$D1943)</f>
        <v>0.18962638000000001</v>
      </c>
      <c r="D2361">
        <f>IF(OR(B2361=0,'Input and Summary Results'!E1943=0),FALSE,'Input and Summary Results'!$E1943)</f>
        <v>4.4208339999999999E-2</v>
      </c>
      <c r="E2361">
        <f t="shared" si="140"/>
        <v>-0.72210124562931732</v>
      </c>
      <c r="F2361">
        <f t="shared" si="141"/>
        <v>0.10118011829366778</v>
      </c>
      <c r="G2361">
        <f>IF('Input and Summary Results'!$J$4="yes",IF(C2361=FALSE,FALSE,IF('Data Transformation'!E2361&lt;$R$10,E2361,$R$10)),IF(C2361=FALSE,FALSE,IF(C2361&lt;$R$10,C2361,$R$10)))</f>
        <v>0.18962638000000001</v>
      </c>
      <c r="H2361">
        <f>IF('Input and Summary Results'!$J$4="yes",'Data Transformation'!F2361,'Data Transformation'!D2361)</f>
        <v>4.4208339999999999E-2</v>
      </c>
      <c r="I2361">
        <f t="shared" si="139"/>
        <v>131</v>
      </c>
    </row>
    <row r="2362" spans="2:9" x14ac:dyDescent="0.25">
      <c r="B2362">
        <f>IF('Input and Summary Results'!D1944=0,FALSE,'Input and Summary Results'!$B1944)</f>
        <v>131</v>
      </c>
      <c r="C2362">
        <f>IF(OR(B2362=0,'Input and Summary Results'!D1944=0,'Input and Summary Results'!D1944=""),FALSE,'Input and Summary Results'!$D1944)</f>
        <v>0.20058168000000001</v>
      </c>
      <c r="D2362">
        <f>IF(OR(B2362=0,'Input and Summary Results'!E1944=0),FALSE,'Input and Summary Results'!$E1944)</f>
        <v>6.4155779999999996E-2</v>
      </c>
      <c r="E2362">
        <f t="shared" si="140"/>
        <v>-0.69770873551419521</v>
      </c>
      <c r="F2362">
        <f t="shared" si="141"/>
        <v>0.13881431504611985</v>
      </c>
      <c r="G2362">
        <f>IF('Input and Summary Results'!$J$4="yes",IF(C2362=FALSE,FALSE,IF('Data Transformation'!E2362&lt;$R$10,E2362,$R$10)),IF(C2362=FALSE,FALSE,IF(C2362&lt;$R$10,C2362,$R$10)))</f>
        <v>0.20058168000000001</v>
      </c>
      <c r="H2362">
        <f>IF('Input and Summary Results'!$J$4="yes",'Data Transformation'!F2362,'Data Transformation'!D2362)</f>
        <v>6.4155779999999996E-2</v>
      </c>
      <c r="I2362">
        <f t="shared" si="139"/>
        <v>131</v>
      </c>
    </row>
    <row r="2363" spans="2:9" x14ac:dyDescent="0.25">
      <c r="B2363">
        <f>IF('Input and Summary Results'!D1945=0,FALSE,'Input and Summary Results'!$B1945)</f>
        <v>131</v>
      </c>
      <c r="C2363">
        <f>IF(OR(B2363=0,'Input and Summary Results'!D1945=0,'Input and Summary Results'!D1945=""),FALSE,'Input and Summary Results'!$D1945)</f>
        <v>0.22340909</v>
      </c>
      <c r="D2363">
        <f>IF(OR(B2363=0,'Input and Summary Results'!E1945=0),FALSE,'Input and Summary Results'!$E1945)</f>
        <v>5.8049400000000001E-2</v>
      </c>
      <c r="E2363">
        <f t="shared" si="140"/>
        <v>-0.65089916042127249</v>
      </c>
      <c r="F2363">
        <f t="shared" si="141"/>
        <v>0.1127681939888838</v>
      </c>
      <c r="G2363">
        <f>IF('Input and Summary Results'!$J$4="yes",IF(C2363=FALSE,FALSE,IF('Data Transformation'!E2363&lt;$R$10,E2363,$R$10)),IF(C2363=FALSE,FALSE,IF(C2363&lt;$R$10,C2363,$R$10)))</f>
        <v>0.22340909</v>
      </c>
      <c r="H2363">
        <f>IF('Input and Summary Results'!$J$4="yes",'Data Transformation'!F2363,'Data Transformation'!D2363)</f>
        <v>5.8049400000000001E-2</v>
      </c>
      <c r="I2363">
        <f t="shared" si="139"/>
        <v>131</v>
      </c>
    </row>
    <row r="2364" spans="2:9" x14ac:dyDescent="0.25">
      <c r="B2364">
        <f>IF('Input and Summary Results'!D1946=0,FALSE,'Input and Summary Results'!$B1946)</f>
        <v>131</v>
      </c>
      <c r="C2364">
        <f>IF(OR(B2364=0,'Input and Summary Results'!D1946=0,'Input and Summary Results'!D1946=""),FALSE,'Input and Summary Results'!$D1946)</f>
        <v>0.43307880999999998</v>
      </c>
      <c r="D2364">
        <f>IF(OR(B2364=0,'Input and Summary Results'!E1946=0),FALSE,'Input and Summary Results'!$E1946)</f>
        <v>7.4929090000000004E-2</v>
      </c>
      <c r="E2364">
        <f t="shared" si="140"/>
        <v>-0.36343306523161256</v>
      </c>
      <c r="F2364">
        <f t="shared" si="141"/>
        <v>7.508846960210315E-2</v>
      </c>
      <c r="G2364">
        <f>IF('Input and Summary Results'!$J$4="yes",IF(C2364=FALSE,FALSE,IF('Data Transformation'!E2364&lt;$R$10,E2364,$R$10)),IF(C2364=FALSE,FALSE,IF(C2364&lt;$R$10,C2364,$R$10)))</f>
        <v>0.43307880999999998</v>
      </c>
      <c r="H2364">
        <f>IF('Input and Summary Results'!$J$4="yes",'Data Transformation'!F2364,'Data Transformation'!D2364)</f>
        <v>7.4929090000000004E-2</v>
      </c>
      <c r="I2364">
        <f t="shared" si="139"/>
        <v>131</v>
      </c>
    </row>
    <row r="2365" spans="2:9" x14ac:dyDescent="0.25">
      <c r="B2365">
        <f>IF('Input and Summary Results'!D1947=0,FALSE,'Input and Summary Results'!$B1947)</f>
        <v>131</v>
      </c>
      <c r="C2365">
        <f>IF(OR(B2365=0,'Input and Summary Results'!D1947=0,'Input and Summary Results'!D1947=""),FALSE,'Input and Summary Results'!$D1947)</f>
        <v>0.48305758999999998</v>
      </c>
      <c r="D2365">
        <f>IF(OR(B2365=0,'Input and Summary Results'!E1947=0),FALSE,'Input and Summary Results'!$E1947)</f>
        <v>2.6251699999999999E-2</v>
      </c>
      <c r="E2365">
        <f t="shared" si="140"/>
        <v>-0.31600108968689378</v>
      </c>
      <c r="F2365">
        <f t="shared" si="141"/>
        <v>2.3585671845048537E-2</v>
      </c>
      <c r="G2365">
        <f>IF('Input and Summary Results'!$J$4="yes",IF(C2365=FALSE,FALSE,IF('Data Transformation'!E2365&lt;$R$10,E2365,$R$10)),IF(C2365=FALSE,FALSE,IF(C2365&lt;$R$10,C2365,$R$10)))</f>
        <v>0.48305758999999998</v>
      </c>
      <c r="H2365">
        <f>IF('Input and Summary Results'!$J$4="yes",'Data Transformation'!F2365,'Data Transformation'!D2365)</f>
        <v>2.6251699999999999E-2</v>
      </c>
      <c r="I2365">
        <f t="shared" si="139"/>
        <v>131</v>
      </c>
    </row>
    <row r="2366" spans="2:9" x14ac:dyDescent="0.25">
      <c r="B2366">
        <f>IF('Input and Summary Results'!D1948=0,FALSE,'Input and Summary Results'!$B1948)</f>
        <v>131</v>
      </c>
      <c r="C2366">
        <f>IF(OR(B2366=0,'Input and Summary Results'!D1948=0,'Input and Summary Results'!D1948=""),FALSE,'Input and Summary Results'!$D1948)</f>
        <v>0.54953019999999997</v>
      </c>
      <c r="D2366">
        <f>IF(OR(B2366=0,'Input and Summary Results'!E1948=0),FALSE,'Input and Summary Results'!$E1948)</f>
        <v>3.8327390000000003E-2</v>
      </c>
      <c r="E2366">
        <f t="shared" si="140"/>
        <v>-0.26000843548261326</v>
      </c>
      <c r="F2366">
        <f t="shared" si="141"/>
        <v>3.0269650803540916E-2</v>
      </c>
      <c r="G2366">
        <f>IF('Input and Summary Results'!$J$4="yes",IF(C2366=FALSE,FALSE,IF('Data Transformation'!E2366&lt;$R$10,E2366,$R$10)),IF(C2366=FALSE,FALSE,IF(C2366&lt;$R$10,C2366,$R$10)))</f>
        <v>0.54953019999999997</v>
      </c>
      <c r="H2366">
        <f>IF('Input and Summary Results'!$J$4="yes",'Data Transformation'!F2366,'Data Transformation'!D2366)</f>
        <v>3.8327390000000003E-2</v>
      </c>
      <c r="I2366">
        <f t="shared" si="139"/>
        <v>131</v>
      </c>
    </row>
    <row r="2367" spans="2:9" x14ac:dyDescent="0.25">
      <c r="B2367">
        <f>IF('Input and Summary Results'!D1949=0,FALSE,'Input and Summary Results'!$B1949)</f>
        <v>132</v>
      </c>
      <c r="C2367">
        <f>IF(OR(B2367=0,'Input and Summary Results'!D1949=0,'Input and Summary Results'!D1949=""),FALSE,'Input and Summary Results'!$D1949)</f>
        <v>4.4283919999999997E-2</v>
      </c>
      <c r="D2367">
        <f>IF(OR(B2367=0,'Input and Summary Results'!E1949=0),FALSE,'Input and Summary Results'!$E1949)</f>
        <v>5.1786190000000003E-2</v>
      </c>
      <c r="E2367">
        <f t="shared" si="140"/>
        <v>-1.3537539424677201</v>
      </c>
      <c r="F2367">
        <f t="shared" si="141"/>
        <v>0.50752522495750152</v>
      </c>
      <c r="G2367">
        <f>IF('Input and Summary Results'!$J$4="yes",IF(C2367=FALSE,FALSE,IF('Data Transformation'!E2367&lt;$R$10,E2367,$R$10)),IF(C2367=FALSE,FALSE,IF(C2367&lt;$R$10,C2367,$R$10)))</f>
        <v>4.4283919999999997E-2</v>
      </c>
      <c r="H2367">
        <f>IF('Input and Summary Results'!$J$4="yes",'Data Transformation'!F2367,'Data Transformation'!D2367)</f>
        <v>5.1786190000000003E-2</v>
      </c>
      <c r="I2367">
        <f t="shared" si="139"/>
        <v>132</v>
      </c>
    </row>
    <row r="2368" spans="2:9" x14ac:dyDescent="0.25">
      <c r="B2368">
        <f>IF('Input and Summary Results'!D1950=0,FALSE,'Input and Summary Results'!$B1950)</f>
        <v>132</v>
      </c>
      <c r="C2368">
        <f>IF(OR(B2368=0,'Input and Summary Results'!D1950=0,'Input and Summary Results'!D1950=""),FALSE,'Input and Summary Results'!$D1950)</f>
        <v>7.4086979999999997E-2</v>
      </c>
      <c r="D2368">
        <f>IF(OR(B2368=0,'Input and Summary Results'!E1950=0),FALSE,'Input and Summary Results'!$E1950)</f>
        <v>5.4650410000000003E-2</v>
      </c>
      <c r="E2368">
        <f t="shared" si="140"/>
        <v>-1.1302581079584004</v>
      </c>
      <c r="F2368">
        <f t="shared" si="141"/>
        <v>0.3201409740280951</v>
      </c>
      <c r="G2368">
        <f>IF('Input and Summary Results'!$J$4="yes",IF(C2368=FALSE,FALSE,IF('Data Transformation'!E2368&lt;$R$10,E2368,$R$10)),IF(C2368=FALSE,FALSE,IF(C2368&lt;$R$10,C2368,$R$10)))</f>
        <v>7.4086979999999997E-2</v>
      </c>
      <c r="H2368">
        <f>IF('Input and Summary Results'!$J$4="yes",'Data Transformation'!F2368,'Data Transformation'!D2368)</f>
        <v>5.4650410000000003E-2</v>
      </c>
      <c r="I2368">
        <f t="shared" si="139"/>
        <v>132</v>
      </c>
    </row>
    <row r="2369" spans="2:9" x14ac:dyDescent="0.25">
      <c r="B2369">
        <f>IF('Input and Summary Results'!D1951=0,FALSE,'Input and Summary Results'!$B1951)</f>
        <v>132</v>
      </c>
      <c r="C2369">
        <f>IF(OR(B2369=0,'Input and Summary Results'!D1951=0,'Input and Summary Results'!D1951=""),FALSE,'Input and Summary Results'!$D1951)</f>
        <v>7.8769629999999993E-2</v>
      </c>
      <c r="D2369">
        <f>IF(OR(B2369=0,'Input and Summary Results'!E1951=0),FALSE,'Input and Summary Results'!$E1951)</f>
        <v>6.3228000000000006E-2</v>
      </c>
      <c r="E2369">
        <f t="shared" si="140"/>
        <v>-1.1036411945120941</v>
      </c>
      <c r="F2369">
        <f t="shared" si="141"/>
        <v>0.34836969527468903</v>
      </c>
      <c r="G2369">
        <f>IF('Input and Summary Results'!$J$4="yes",IF(C2369=FALSE,FALSE,IF('Data Transformation'!E2369&lt;$R$10,E2369,$R$10)),IF(C2369=FALSE,FALSE,IF(C2369&lt;$R$10,C2369,$R$10)))</f>
        <v>7.8769629999999993E-2</v>
      </c>
      <c r="H2369">
        <f>IF('Input and Summary Results'!$J$4="yes",'Data Transformation'!F2369,'Data Transformation'!D2369)</f>
        <v>6.3228000000000006E-2</v>
      </c>
      <c r="I2369">
        <f t="shared" si="139"/>
        <v>132</v>
      </c>
    </row>
    <row r="2370" spans="2:9" x14ac:dyDescent="0.25">
      <c r="B2370">
        <f>IF('Input and Summary Results'!D1952=0,FALSE,'Input and Summary Results'!$B1952)</f>
        <v>132</v>
      </c>
      <c r="C2370">
        <f>IF(OR(B2370=0,'Input and Summary Results'!D1952=0,'Input and Summary Results'!D1952=""),FALSE,'Input and Summary Results'!$D1952)</f>
        <v>0.10800477</v>
      </c>
      <c r="D2370">
        <f>IF(OR(B2370=0,'Input and Summary Results'!E1952=0),FALSE,'Input and Summary Results'!$E1952)</f>
        <v>6.4976939999999997E-2</v>
      </c>
      <c r="E2370">
        <f t="shared" si="140"/>
        <v>-0.96655706359700833</v>
      </c>
      <c r="F2370">
        <f t="shared" si="141"/>
        <v>0.26109950477187255</v>
      </c>
      <c r="G2370">
        <f>IF('Input and Summary Results'!$J$4="yes",IF(C2370=FALSE,FALSE,IF('Data Transformation'!E2370&lt;$R$10,E2370,$R$10)),IF(C2370=FALSE,FALSE,IF(C2370&lt;$R$10,C2370,$R$10)))</f>
        <v>0.10800477</v>
      </c>
      <c r="H2370">
        <f>IF('Input and Summary Results'!$J$4="yes",'Data Transformation'!F2370,'Data Transformation'!D2370)</f>
        <v>6.4976939999999997E-2</v>
      </c>
      <c r="I2370">
        <f t="shared" si="139"/>
        <v>132</v>
      </c>
    </row>
    <row r="2371" spans="2:9" x14ac:dyDescent="0.25">
      <c r="B2371">
        <f>IF('Input and Summary Results'!D1953=0,FALSE,'Input and Summary Results'!$B1953)</f>
        <v>132</v>
      </c>
      <c r="C2371">
        <f>IF(OR(B2371=0,'Input and Summary Results'!D1953=0,'Input and Summary Results'!D1953=""),FALSE,'Input and Summary Results'!$D1953)</f>
        <v>0.11704618999999999</v>
      </c>
      <c r="D2371">
        <f>IF(OR(B2371=0,'Input and Summary Results'!E1953=0),FALSE,'Input and Summary Results'!$E1953)</f>
        <v>4.1831729999999998E-2</v>
      </c>
      <c r="E2371">
        <f t="shared" si="140"/>
        <v>-0.9316427185663011</v>
      </c>
      <c r="F2371">
        <f t="shared" si="141"/>
        <v>0.15510945567728432</v>
      </c>
      <c r="G2371">
        <f>IF('Input and Summary Results'!$J$4="yes",IF(C2371=FALSE,FALSE,IF('Data Transformation'!E2371&lt;$R$10,E2371,$R$10)),IF(C2371=FALSE,FALSE,IF(C2371&lt;$R$10,C2371,$R$10)))</f>
        <v>0.11704618999999999</v>
      </c>
      <c r="H2371">
        <f>IF('Input and Summary Results'!$J$4="yes",'Data Transformation'!F2371,'Data Transformation'!D2371)</f>
        <v>4.1831729999999998E-2</v>
      </c>
      <c r="I2371">
        <f t="shared" si="139"/>
        <v>132</v>
      </c>
    </row>
    <row r="2372" spans="2:9" x14ac:dyDescent="0.25">
      <c r="B2372">
        <f>IF('Input and Summary Results'!D1954=0,FALSE,'Input and Summary Results'!$B1954)</f>
        <v>132</v>
      </c>
      <c r="C2372">
        <f>IF(OR(B2372=0,'Input and Summary Results'!D1954=0,'Input and Summary Results'!D1954=""),FALSE,'Input and Summary Results'!$D1954)</f>
        <v>0.15220977999999999</v>
      </c>
      <c r="D2372">
        <f>IF(OR(B2372=0,'Input and Summary Results'!E1954=0),FALSE,'Input and Summary Results'!$E1954)</f>
        <v>6.0246750000000002E-2</v>
      </c>
      <c r="E2372">
        <f t="shared" si="140"/>
        <v>-0.8175574417600906</v>
      </c>
      <c r="F2372">
        <f t="shared" si="141"/>
        <v>0.17178324218062732</v>
      </c>
      <c r="G2372">
        <f>IF('Input and Summary Results'!$J$4="yes",IF(C2372=FALSE,FALSE,IF('Data Transformation'!E2372&lt;$R$10,E2372,$R$10)),IF(C2372=FALSE,FALSE,IF(C2372&lt;$R$10,C2372,$R$10)))</f>
        <v>0.15220977999999999</v>
      </c>
      <c r="H2372">
        <f>IF('Input and Summary Results'!$J$4="yes",'Data Transformation'!F2372,'Data Transformation'!D2372)</f>
        <v>6.0246750000000002E-2</v>
      </c>
      <c r="I2372">
        <f t="shared" si="139"/>
        <v>132</v>
      </c>
    </row>
    <row r="2373" spans="2:9" x14ac:dyDescent="0.25">
      <c r="B2373">
        <f>IF('Input and Summary Results'!D1955=0,FALSE,'Input and Summary Results'!$B1955)</f>
        <v>132</v>
      </c>
      <c r="C2373">
        <f>IF(OR(B2373=0,'Input and Summary Results'!D1955=0,'Input and Summary Results'!D1955=""),FALSE,'Input and Summary Results'!$D1955)</f>
        <v>0.15771718000000001</v>
      </c>
      <c r="D2373">
        <f>IF(OR(B2373=0,'Input and Summary Results'!E1955=0),FALSE,'Input and Summary Results'!$E1955)</f>
        <v>3.4032760000000002E-2</v>
      </c>
      <c r="E2373">
        <f t="shared" si="140"/>
        <v>-0.80212099676105053</v>
      </c>
      <c r="F2373">
        <f t="shared" si="141"/>
        <v>9.3650024937042359E-2</v>
      </c>
      <c r="G2373">
        <f>IF('Input and Summary Results'!$J$4="yes",IF(C2373=FALSE,FALSE,IF('Data Transformation'!E2373&lt;$R$10,E2373,$R$10)),IF(C2373=FALSE,FALSE,IF(C2373&lt;$R$10,C2373,$R$10)))</f>
        <v>0.15771718000000001</v>
      </c>
      <c r="H2373">
        <f>IF('Input and Summary Results'!$J$4="yes",'Data Transformation'!F2373,'Data Transformation'!D2373)</f>
        <v>3.4032760000000002E-2</v>
      </c>
      <c r="I2373">
        <f t="shared" ref="I2373:I2436" si="142">IF(G2373=FALSE,"",B2373)</f>
        <v>132</v>
      </c>
    </row>
    <row r="2374" spans="2:9" x14ac:dyDescent="0.25">
      <c r="B2374">
        <f>IF('Input and Summary Results'!D1956=0,FALSE,'Input and Summary Results'!$B1956)</f>
        <v>132</v>
      </c>
      <c r="C2374">
        <f>IF(OR(B2374=0,'Input and Summary Results'!D1956=0,'Input and Summary Results'!D1956=""),FALSE,'Input and Summary Results'!$D1956)</f>
        <v>0.16208566999999999</v>
      </c>
      <c r="D2374">
        <f>IF(OR(B2374=0,'Input and Summary Results'!E1956=0),FALSE,'Input and Summary Results'!$E1956)</f>
        <v>4.7134370000000002E-2</v>
      </c>
      <c r="E2374">
        <f t="shared" si="140"/>
        <v>-0.79025537944528423</v>
      </c>
      <c r="F2374">
        <f t="shared" si="141"/>
        <v>0.12620681754284635</v>
      </c>
      <c r="G2374">
        <f>IF('Input and Summary Results'!$J$4="yes",IF(C2374=FALSE,FALSE,IF('Data Transformation'!E2374&lt;$R$10,E2374,$R$10)),IF(C2374=FALSE,FALSE,IF(C2374&lt;$R$10,C2374,$R$10)))</f>
        <v>0.16208566999999999</v>
      </c>
      <c r="H2374">
        <f>IF('Input and Summary Results'!$J$4="yes",'Data Transformation'!F2374,'Data Transformation'!D2374)</f>
        <v>4.7134370000000002E-2</v>
      </c>
      <c r="I2374">
        <f t="shared" si="142"/>
        <v>132</v>
      </c>
    </row>
    <row r="2375" spans="2:9" x14ac:dyDescent="0.25">
      <c r="B2375">
        <f>IF('Input and Summary Results'!D1957=0,FALSE,'Input and Summary Results'!$B1957)</f>
        <v>132</v>
      </c>
      <c r="C2375">
        <f>IF(OR(B2375=0,'Input and Summary Results'!D1957=0,'Input and Summary Results'!D1957=""),FALSE,'Input and Summary Results'!$D1957)</f>
        <v>0.1739899</v>
      </c>
      <c r="D2375">
        <f>IF(OR(B2375=0,'Input and Summary Results'!E1957=0),FALSE,'Input and Summary Results'!$E1957)</f>
        <v>4.2121980000000003E-2</v>
      </c>
      <c r="E2375">
        <f t="shared" si="140"/>
        <v>-0.75947596149658325</v>
      </c>
      <c r="F2375">
        <f t="shared" si="141"/>
        <v>0.10506896848610178</v>
      </c>
      <c r="G2375">
        <f>IF('Input and Summary Results'!$J$4="yes",IF(C2375=FALSE,FALSE,IF('Data Transformation'!E2375&lt;$R$10,E2375,$R$10)),IF(C2375=FALSE,FALSE,IF(C2375&lt;$R$10,C2375,$R$10)))</f>
        <v>0.1739899</v>
      </c>
      <c r="H2375">
        <f>IF('Input and Summary Results'!$J$4="yes",'Data Transformation'!F2375,'Data Transformation'!D2375)</f>
        <v>4.2121980000000003E-2</v>
      </c>
      <c r="I2375">
        <f t="shared" si="142"/>
        <v>132</v>
      </c>
    </row>
    <row r="2376" spans="2:9" x14ac:dyDescent="0.25">
      <c r="B2376">
        <f>IF('Input and Summary Results'!D1958=0,FALSE,'Input and Summary Results'!$B1958)</f>
        <v>132</v>
      </c>
      <c r="C2376">
        <f>IF(OR(B2376=0,'Input and Summary Results'!D1958=0,'Input and Summary Results'!D1958=""),FALSE,'Input and Summary Results'!$D1958)</f>
        <v>0.17448679</v>
      </c>
      <c r="D2376">
        <f>IF(OR(B2376=0,'Input and Summary Results'!E1958=0),FALSE,'Input and Summary Results'!$E1958)</f>
        <v>6.4119899999999994E-2</v>
      </c>
      <c r="E2376">
        <f t="shared" si="140"/>
        <v>-0.75823744691264794</v>
      </c>
      <c r="F2376">
        <f t="shared" si="141"/>
        <v>0.15948506245085944</v>
      </c>
      <c r="G2376">
        <f>IF('Input and Summary Results'!$J$4="yes",IF(C2376=FALSE,FALSE,IF('Data Transformation'!E2376&lt;$R$10,E2376,$R$10)),IF(C2376=FALSE,FALSE,IF(C2376&lt;$R$10,C2376,$R$10)))</f>
        <v>0.17448679</v>
      </c>
      <c r="H2376">
        <f>IF('Input and Summary Results'!$J$4="yes",'Data Transformation'!F2376,'Data Transformation'!D2376)</f>
        <v>6.4119899999999994E-2</v>
      </c>
      <c r="I2376">
        <f t="shared" si="142"/>
        <v>132</v>
      </c>
    </row>
    <row r="2377" spans="2:9" x14ac:dyDescent="0.25">
      <c r="B2377">
        <f>IF('Input and Summary Results'!D1959=0,FALSE,'Input and Summary Results'!$B1959)</f>
        <v>132</v>
      </c>
      <c r="C2377">
        <f>IF(OR(B2377=0,'Input and Summary Results'!D1959=0,'Input and Summary Results'!D1959=""),FALSE,'Input and Summary Results'!$D1959)</f>
        <v>0.18996963</v>
      </c>
      <c r="D2377">
        <f>IF(OR(B2377=0,'Input and Summary Results'!E1959=0),FALSE,'Input and Summary Results'!$E1959)</f>
        <v>4.5188239999999998E-2</v>
      </c>
      <c r="E2377">
        <f t="shared" si="140"/>
        <v>-0.72131582314005704</v>
      </c>
      <c r="F2377">
        <f t="shared" si="141"/>
        <v>0.10323595492605843</v>
      </c>
      <c r="G2377">
        <f>IF('Input and Summary Results'!$J$4="yes",IF(C2377=FALSE,FALSE,IF('Data Transformation'!E2377&lt;$R$10,E2377,$R$10)),IF(C2377=FALSE,FALSE,IF(C2377&lt;$R$10,C2377,$R$10)))</f>
        <v>0.18996963</v>
      </c>
      <c r="H2377">
        <f>IF('Input and Summary Results'!$J$4="yes",'Data Transformation'!F2377,'Data Transformation'!D2377)</f>
        <v>4.5188239999999998E-2</v>
      </c>
      <c r="I2377">
        <f t="shared" si="142"/>
        <v>132</v>
      </c>
    </row>
    <row r="2378" spans="2:9" x14ac:dyDescent="0.25">
      <c r="B2378">
        <f>IF('Input and Summary Results'!D1960=0,FALSE,'Input and Summary Results'!$B1960)</f>
        <v>132</v>
      </c>
      <c r="C2378">
        <f>IF(OR(B2378=0,'Input and Summary Results'!D1960=0,'Input and Summary Results'!D1960=""),FALSE,'Input and Summary Results'!$D1960)</f>
        <v>0.42966824999999997</v>
      </c>
      <c r="D2378">
        <f>IF(OR(B2378=0,'Input and Summary Results'!E1960=0),FALSE,'Input and Summary Results'!$E1960)</f>
        <v>5.2262210000000003E-2</v>
      </c>
      <c r="E2378">
        <f t="shared" si="140"/>
        <v>-0.36686673698225003</v>
      </c>
      <c r="F2378">
        <f t="shared" si="141"/>
        <v>5.2789097495567802E-2</v>
      </c>
      <c r="G2378">
        <f>IF('Input and Summary Results'!$J$4="yes",IF(C2378=FALSE,FALSE,IF('Data Transformation'!E2378&lt;$R$10,E2378,$R$10)),IF(C2378=FALSE,FALSE,IF(C2378&lt;$R$10,C2378,$R$10)))</f>
        <v>0.42966824999999997</v>
      </c>
      <c r="H2378">
        <f>IF('Input and Summary Results'!$J$4="yes",'Data Transformation'!F2378,'Data Transformation'!D2378)</f>
        <v>5.2262210000000003E-2</v>
      </c>
      <c r="I2378">
        <f t="shared" si="142"/>
        <v>132</v>
      </c>
    </row>
    <row r="2379" spans="2:9" x14ac:dyDescent="0.25">
      <c r="B2379">
        <f>IF('Input and Summary Results'!D1961=0,FALSE,'Input and Summary Results'!$B1961)</f>
        <v>133</v>
      </c>
      <c r="C2379">
        <f>IF(OR(B2379=0,'Input and Summary Results'!D1961=0,'Input and Summary Results'!D1961=""),FALSE,'Input and Summary Results'!$D1961)</f>
        <v>0.10918721000000001</v>
      </c>
      <c r="D2379">
        <f>IF(OR(B2379=0,'Input and Summary Results'!E1961=0),FALSE,'Input and Summary Results'!$E1961)</f>
        <v>4.697366E-2</v>
      </c>
      <c r="E2379">
        <f t="shared" si="140"/>
        <v>-0.96182823115271454</v>
      </c>
      <c r="F2379">
        <f t="shared" si="141"/>
        <v>0.18671205574352526</v>
      </c>
      <c r="G2379">
        <f>IF('Input and Summary Results'!$J$4="yes",IF(C2379=FALSE,FALSE,IF('Data Transformation'!E2379&lt;$R$10,E2379,$R$10)),IF(C2379=FALSE,FALSE,IF(C2379&lt;$R$10,C2379,$R$10)))</f>
        <v>0.10918721000000001</v>
      </c>
      <c r="H2379">
        <f>IF('Input and Summary Results'!$J$4="yes",'Data Transformation'!F2379,'Data Transformation'!D2379)</f>
        <v>4.697366E-2</v>
      </c>
      <c r="I2379">
        <f t="shared" si="142"/>
        <v>133</v>
      </c>
    </row>
    <row r="2380" spans="2:9" x14ac:dyDescent="0.25">
      <c r="B2380">
        <f>IF('Input and Summary Results'!D1962=0,FALSE,'Input and Summary Results'!$B1962)</f>
        <v>133</v>
      </c>
      <c r="C2380">
        <f>IF(OR(B2380=0,'Input and Summary Results'!D1962=0,'Input and Summary Results'!D1962=""),FALSE,'Input and Summary Results'!$D1962)</f>
        <v>0.19170884999999999</v>
      </c>
      <c r="D2380">
        <f>IF(OR(B2380=0,'Input and Summary Results'!E1962=0),FALSE,'Input and Summary Results'!$E1962)</f>
        <v>5.2496540000000001E-2</v>
      </c>
      <c r="E2380">
        <f t="shared" si="140"/>
        <v>-0.71735783799596897</v>
      </c>
      <c r="F2380">
        <f t="shared" si="141"/>
        <v>0.11884427015236909</v>
      </c>
      <c r="G2380">
        <f>IF('Input and Summary Results'!$J$4="yes",IF(C2380=FALSE,FALSE,IF('Data Transformation'!E2380&lt;$R$10,E2380,$R$10)),IF(C2380=FALSE,FALSE,IF(C2380&lt;$R$10,C2380,$R$10)))</f>
        <v>0.19170884999999999</v>
      </c>
      <c r="H2380">
        <f>IF('Input and Summary Results'!$J$4="yes",'Data Transformation'!F2380,'Data Transformation'!D2380)</f>
        <v>5.2496540000000001E-2</v>
      </c>
      <c r="I2380">
        <f t="shared" si="142"/>
        <v>133</v>
      </c>
    </row>
    <row r="2381" spans="2:9" x14ac:dyDescent="0.25">
      <c r="B2381">
        <f>IF('Input and Summary Results'!D1963=0,FALSE,'Input and Summary Results'!$B1963)</f>
        <v>133</v>
      </c>
      <c r="C2381">
        <f>IF(OR(B2381=0,'Input and Summary Results'!D1963=0,'Input and Summary Results'!D1963=""),FALSE,'Input and Summary Results'!$D1963)</f>
        <v>0.27739113999999998</v>
      </c>
      <c r="D2381">
        <f>IF(OR(B2381=0,'Input and Summary Results'!E1963=0),FALSE,'Input and Summary Results'!$E1963)</f>
        <v>7.1203730000000007E-2</v>
      </c>
      <c r="E2381">
        <f t="shared" si="140"/>
        <v>-0.55690741460577664</v>
      </c>
      <c r="F2381">
        <f t="shared" si="141"/>
        <v>0.11140377021414601</v>
      </c>
      <c r="G2381">
        <f>IF('Input and Summary Results'!$J$4="yes",IF(C2381=FALSE,FALSE,IF('Data Transformation'!E2381&lt;$R$10,E2381,$R$10)),IF(C2381=FALSE,FALSE,IF(C2381&lt;$R$10,C2381,$R$10)))</f>
        <v>0.27739113999999998</v>
      </c>
      <c r="H2381">
        <f>IF('Input and Summary Results'!$J$4="yes",'Data Transformation'!F2381,'Data Transformation'!D2381)</f>
        <v>7.1203730000000007E-2</v>
      </c>
      <c r="I2381">
        <f t="shared" si="142"/>
        <v>133</v>
      </c>
    </row>
    <row r="2382" spans="2:9" x14ac:dyDescent="0.25">
      <c r="B2382">
        <f>IF('Input and Summary Results'!D1964=0,FALSE,'Input and Summary Results'!$B1964)</f>
        <v>133</v>
      </c>
      <c r="C2382">
        <f>IF(OR(B2382=0,'Input and Summary Results'!D1964=0,'Input and Summary Results'!D1964=""),FALSE,'Input and Summary Results'!$D1964)</f>
        <v>0.34183953</v>
      </c>
      <c r="D2382">
        <f>IF(OR(B2382=0,'Input and Summary Results'!E1964=0),FALSE,'Input and Summary Results'!$E1964)</f>
        <v>3.2190459999999997E-2</v>
      </c>
      <c r="E2382">
        <f t="shared" si="140"/>
        <v>-0.46617771730806917</v>
      </c>
      <c r="F2382">
        <f t="shared" si="141"/>
        <v>4.0869058180603039E-2</v>
      </c>
      <c r="G2382">
        <f>IF('Input and Summary Results'!$J$4="yes",IF(C2382=FALSE,FALSE,IF('Data Transformation'!E2382&lt;$R$10,E2382,$R$10)),IF(C2382=FALSE,FALSE,IF(C2382&lt;$R$10,C2382,$R$10)))</f>
        <v>0.34183953</v>
      </c>
      <c r="H2382">
        <f>IF('Input and Summary Results'!$J$4="yes",'Data Transformation'!F2382,'Data Transformation'!D2382)</f>
        <v>3.2190459999999997E-2</v>
      </c>
      <c r="I2382">
        <f t="shared" si="142"/>
        <v>133</v>
      </c>
    </row>
    <row r="2383" spans="2:9" x14ac:dyDescent="0.25">
      <c r="B2383">
        <f>IF('Input and Summary Results'!D1965=0,FALSE,'Input and Summary Results'!$B1965)</f>
        <v>133</v>
      </c>
      <c r="C2383">
        <f>IF(OR(B2383=0,'Input and Summary Results'!D1965=0,'Input and Summary Results'!D1965=""),FALSE,'Input and Summary Results'!$D1965)</f>
        <v>0.34392146000000001</v>
      </c>
      <c r="D2383">
        <f>IF(OR(B2383=0,'Input and Summary Results'!E1965=0),FALSE,'Input and Summary Results'!$E1965)</f>
        <v>4.3415519999999999E-2</v>
      </c>
      <c r="E2383">
        <f t="shared" si="140"/>
        <v>-0.46354072423962556</v>
      </c>
      <c r="F2383">
        <f t="shared" si="141"/>
        <v>5.478674020516195E-2</v>
      </c>
      <c r="G2383">
        <f>IF('Input and Summary Results'!$J$4="yes",IF(C2383=FALSE,FALSE,IF('Data Transformation'!E2383&lt;$R$10,E2383,$R$10)),IF(C2383=FALSE,FALSE,IF(C2383&lt;$R$10,C2383,$R$10)))</f>
        <v>0.34392146000000001</v>
      </c>
      <c r="H2383">
        <f>IF('Input and Summary Results'!$J$4="yes",'Data Transformation'!F2383,'Data Transformation'!D2383)</f>
        <v>4.3415519999999999E-2</v>
      </c>
      <c r="I2383">
        <f t="shared" si="142"/>
        <v>133</v>
      </c>
    </row>
    <row r="2384" spans="2:9" x14ac:dyDescent="0.25">
      <c r="B2384">
        <f>IF('Input and Summary Results'!D1966=0,FALSE,'Input and Summary Results'!$B1966)</f>
        <v>133</v>
      </c>
      <c r="C2384">
        <f>IF(OR(B2384=0,'Input and Summary Results'!D1966=0,'Input and Summary Results'!D1966=""),FALSE,'Input and Summary Results'!$D1966)</f>
        <v>0.39094259999999997</v>
      </c>
      <c r="D2384">
        <f>IF(OR(B2384=0,'Input and Summary Results'!E1966=0),FALSE,'Input and Summary Results'!$E1966)</f>
        <v>3.4479049999999997E-2</v>
      </c>
      <c r="E2384">
        <f t="shared" si="140"/>
        <v>-0.40788700304717856</v>
      </c>
      <c r="F2384">
        <f t="shared" si="141"/>
        <v>3.827648278801031E-2</v>
      </c>
      <c r="G2384">
        <f>IF('Input and Summary Results'!$J$4="yes",IF(C2384=FALSE,FALSE,IF('Data Transformation'!E2384&lt;$R$10,E2384,$R$10)),IF(C2384=FALSE,FALSE,IF(C2384&lt;$R$10,C2384,$R$10)))</f>
        <v>0.39094259999999997</v>
      </c>
      <c r="H2384">
        <f>IF('Input and Summary Results'!$J$4="yes",'Data Transformation'!F2384,'Data Transformation'!D2384)</f>
        <v>3.4479049999999997E-2</v>
      </c>
      <c r="I2384">
        <f t="shared" si="142"/>
        <v>133</v>
      </c>
    </row>
    <row r="2385" spans="2:9" x14ac:dyDescent="0.25">
      <c r="B2385">
        <f>IF('Input and Summary Results'!D1967=0,FALSE,'Input and Summary Results'!$B1967)</f>
        <v>133</v>
      </c>
      <c r="C2385">
        <f>IF(OR(B2385=0,'Input and Summary Results'!D1967=0,'Input and Summary Results'!D1967=""),FALSE,'Input and Summary Results'!$D1967)</f>
        <v>0.69760803999999998</v>
      </c>
      <c r="D2385">
        <f>IF(OR(B2385=0,'Input and Summary Results'!E1967=0),FALSE,'Input and Summary Results'!$E1967)</f>
        <v>4.6756899999999997E-2</v>
      </c>
      <c r="E2385">
        <f t="shared" si="140"/>
        <v>-0.15638852276082008</v>
      </c>
      <c r="F2385">
        <f t="shared" si="141"/>
        <v>2.9088676500918766E-2</v>
      </c>
      <c r="G2385">
        <f>IF('Input and Summary Results'!$J$4="yes",IF(C2385=FALSE,FALSE,IF('Data Transformation'!E2385&lt;$R$10,E2385,$R$10)),IF(C2385=FALSE,FALSE,IF(C2385&lt;$R$10,C2385,$R$10)))</f>
        <v>0.69760803999999998</v>
      </c>
      <c r="H2385">
        <f>IF('Input and Summary Results'!$J$4="yes",'Data Transformation'!F2385,'Data Transformation'!D2385)</f>
        <v>4.6756899999999997E-2</v>
      </c>
      <c r="I2385">
        <f t="shared" si="142"/>
        <v>133</v>
      </c>
    </row>
    <row r="2386" spans="2:9" x14ac:dyDescent="0.25">
      <c r="B2386">
        <f>IF('Input and Summary Results'!D1968=0,FALSE,'Input and Summary Results'!$B1968)</f>
        <v>133</v>
      </c>
      <c r="C2386">
        <f>IF(OR(B2386=0,'Input and Summary Results'!D1968=0,'Input and Summary Results'!D1968=""),FALSE,'Input and Summary Results'!$D1968)</f>
        <v>0.75441621000000003</v>
      </c>
      <c r="D2386">
        <f>IF(OR(B2386=0,'Input and Summary Results'!E1968=0),FALSE,'Input and Summary Results'!$E1968)</f>
        <v>3.124627E-2</v>
      </c>
      <c r="E2386">
        <f t="shared" si="140"/>
        <v>-0.12238898856617016</v>
      </c>
      <c r="F2386">
        <f t="shared" si="141"/>
        <v>1.7975331123916333E-2</v>
      </c>
      <c r="G2386">
        <f>IF('Input and Summary Results'!$J$4="yes",IF(C2386=FALSE,FALSE,IF('Data Transformation'!E2386&lt;$R$10,E2386,$R$10)),IF(C2386=FALSE,FALSE,IF(C2386&lt;$R$10,C2386,$R$10)))</f>
        <v>0.75441621000000003</v>
      </c>
      <c r="H2386">
        <f>IF('Input and Summary Results'!$J$4="yes",'Data Transformation'!F2386,'Data Transformation'!D2386)</f>
        <v>3.124627E-2</v>
      </c>
      <c r="I2386">
        <f t="shared" si="142"/>
        <v>133</v>
      </c>
    </row>
    <row r="2387" spans="2:9" x14ac:dyDescent="0.25">
      <c r="B2387">
        <f>IF('Input and Summary Results'!D1969=0,FALSE,'Input and Summary Results'!$B1969)</f>
        <v>133</v>
      </c>
      <c r="C2387">
        <f>IF(OR(B2387=0,'Input and Summary Results'!D1969=0,'Input and Summary Results'!D1969=""),FALSE,'Input and Summary Results'!$D1969)</f>
        <v>0.75820763999999996</v>
      </c>
      <c r="D2387">
        <f>IF(OR(B2387=0,'Input and Summary Results'!E1969=0),FALSE,'Input and Summary Results'!$E1969)</f>
        <v>5.6306250000000002E-2</v>
      </c>
      <c r="E2387">
        <f t="shared" si="140"/>
        <v>-0.12021184376460282</v>
      </c>
      <c r="F2387">
        <f t="shared" si="141"/>
        <v>3.2229842078615831E-2</v>
      </c>
      <c r="G2387">
        <f>IF('Input and Summary Results'!$J$4="yes",IF(C2387=FALSE,FALSE,IF('Data Transformation'!E2387&lt;$R$10,E2387,$R$10)),IF(C2387=FALSE,FALSE,IF(C2387&lt;$R$10,C2387,$R$10)))</f>
        <v>0.75820763999999996</v>
      </c>
      <c r="H2387">
        <f>IF('Input and Summary Results'!$J$4="yes",'Data Transformation'!F2387,'Data Transformation'!D2387)</f>
        <v>5.6306250000000002E-2</v>
      </c>
      <c r="I2387">
        <f t="shared" si="142"/>
        <v>133</v>
      </c>
    </row>
    <row r="2388" spans="2:9" x14ac:dyDescent="0.25">
      <c r="B2388">
        <f>IF('Input and Summary Results'!D1970=0,FALSE,'Input and Summary Results'!$B1970)</f>
        <v>133</v>
      </c>
      <c r="C2388">
        <f>IF(OR(B2388=0,'Input and Summary Results'!D1970=0,'Input and Summary Results'!D1970=""),FALSE,'Input and Summary Results'!$D1970)</f>
        <v>0.79161939000000003</v>
      </c>
      <c r="D2388">
        <f>IF(OR(B2388=0,'Input and Summary Results'!E1970=0),FALSE,'Input and Summary Results'!$E1970)</f>
        <v>6.221136E-2</v>
      </c>
      <c r="E2388">
        <f t="shared" si="140"/>
        <v>-0.1014835766853593</v>
      </c>
      <c r="F2388">
        <f t="shared" si="141"/>
        <v>3.4106959204220598E-2</v>
      </c>
      <c r="G2388">
        <f>IF('Input and Summary Results'!$J$4="yes",IF(C2388=FALSE,FALSE,IF('Data Transformation'!E2388&lt;$R$10,E2388,$R$10)),IF(C2388=FALSE,FALSE,IF(C2388&lt;$R$10,C2388,$R$10)))</f>
        <v>0.79161939000000003</v>
      </c>
      <c r="H2388">
        <f>IF('Input and Summary Results'!$J$4="yes",'Data Transformation'!F2388,'Data Transformation'!D2388)</f>
        <v>6.221136E-2</v>
      </c>
      <c r="I2388">
        <f t="shared" si="142"/>
        <v>133</v>
      </c>
    </row>
    <row r="2389" spans="2:9" x14ac:dyDescent="0.25">
      <c r="B2389">
        <f>IF('Input and Summary Results'!D1971=0,FALSE,'Input and Summary Results'!$B1971)</f>
        <v>133</v>
      </c>
      <c r="C2389">
        <f>IF(OR(B2389=0,'Input and Summary Results'!D1971=0,'Input and Summary Results'!D1971=""),FALSE,'Input and Summary Results'!$D1971)</f>
        <v>0.83122063999999996</v>
      </c>
      <c r="D2389">
        <f>IF(OR(B2389=0,'Input and Summary Results'!E1971=0),FALSE,'Input and Summary Results'!$E1971)</f>
        <v>2.500173E-2</v>
      </c>
      <c r="E2389">
        <f t="shared" si="140"/>
        <v>-8.0283681371457416E-2</v>
      </c>
      <c r="F2389">
        <f t="shared" si="141"/>
        <v>1.3053995892113555E-2</v>
      </c>
      <c r="G2389">
        <f>IF('Input and Summary Results'!$J$4="yes",IF(C2389=FALSE,FALSE,IF('Data Transformation'!E2389&lt;$R$10,E2389,$R$10)),IF(C2389=FALSE,FALSE,IF(C2389&lt;$R$10,C2389,$R$10)))</f>
        <v>0.83122063999999996</v>
      </c>
      <c r="H2389">
        <f>IF('Input and Summary Results'!$J$4="yes",'Data Transformation'!F2389,'Data Transformation'!D2389)</f>
        <v>2.500173E-2</v>
      </c>
      <c r="I2389">
        <f t="shared" si="142"/>
        <v>133</v>
      </c>
    </row>
    <row r="2390" spans="2:9" x14ac:dyDescent="0.25">
      <c r="B2390">
        <f>IF('Input and Summary Results'!D1972=0,FALSE,'Input and Summary Results'!$B1972)</f>
        <v>133</v>
      </c>
      <c r="C2390">
        <f>IF(OR(B2390=0,'Input and Summary Results'!D1972=0,'Input and Summary Results'!D1972=""),FALSE,'Input and Summary Results'!$D1972)</f>
        <v>0.85384088999999996</v>
      </c>
      <c r="D2390">
        <f>IF(OR(B2390=0,'Input and Summary Results'!E1972=0),FALSE,'Input and Summary Results'!$E1972)</f>
        <v>3.662083E-2</v>
      </c>
      <c r="E2390">
        <f t="shared" si="140"/>
        <v>-6.8623050895224677E-2</v>
      </c>
      <c r="F2390">
        <f t="shared" si="141"/>
        <v>1.8614053749522349E-2</v>
      </c>
      <c r="G2390">
        <f>IF('Input and Summary Results'!$J$4="yes",IF(C2390=FALSE,FALSE,IF('Data Transformation'!E2390&lt;$R$10,E2390,$R$10)),IF(C2390=FALSE,FALSE,IF(C2390&lt;$R$10,C2390,$R$10)))</f>
        <v>0.85384088999999996</v>
      </c>
      <c r="H2390">
        <f>IF('Input and Summary Results'!$J$4="yes",'Data Transformation'!F2390,'Data Transformation'!D2390)</f>
        <v>3.662083E-2</v>
      </c>
      <c r="I2390">
        <f t="shared" si="142"/>
        <v>133</v>
      </c>
    </row>
    <row r="2391" spans="2:9" x14ac:dyDescent="0.25">
      <c r="B2391">
        <f>IF('Input and Summary Results'!D1973=0,FALSE,'Input and Summary Results'!$B1973)</f>
        <v>133</v>
      </c>
      <c r="C2391">
        <f>IF(OR(B2391=0,'Input and Summary Results'!D1973=0,'Input and Summary Results'!D1973=""),FALSE,'Input and Summary Results'!$D1973)</f>
        <v>0.85975462000000002</v>
      </c>
      <c r="D2391">
        <f>IF(OR(B2391=0,'Input and Summary Results'!E1973=0),FALSE,'Input and Summary Results'!$E1973)</f>
        <v>4.2738619999999998E-2</v>
      </c>
      <c r="E2391">
        <f t="shared" si="140"/>
        <v>-6.5625481763447652E-2</v>
      </c>
      <c r="F2391">
        <f t="shared" si="141"/>
        <v>2.1574249964484048E-2</v>
      </c>
      <c r="G2391">
        <f>IF('Input and Summary Results'!$J$4="yes",IF(C2391=FALSE,FALSE,IF('Data Transformation'!E2391&lt;$R$10,E2391,$R$10)),IF(C2391=FALSE,FALSE,IF(C2391&lt;$R$10,C2391,$R$10)))</f>
        <v>0.85975462000000002</v>
      </c>
      <c r="H2391">
        <f>IF('Input and Summary Results'!$J$4="yes",'Data Transformation'!F2391,'Data Transformation'!D2391)</f>
        <v>4.2738619999999998E-2</v>
      </c>
      <c r="I2391">
        <f t="shared" si="142"/>
        <v>133</v>
      </c>
    </row>
    <row r="2392" spans="2:9" x14ac:dyDescent="0.25">
      <c r="B2392">
        <f>IF('Input and Summary Results'!D1974=0,FALSE,'Input and Summary Results'!$B1974)</f>
        <v>133</v>
      </c>
      <c r="C2392">
        <f>IF(OR(B2392=0,'Input and Summary Results'!D1974=0,'Input and Summary Results'!D1974=""),FALSE,'Input and Summary Results'!$D1974)</f>
        <v>0.91303935999999997</v>
      </c>
      <c r="D2392">
        <f>IF(OR(B2392=0,'Input and Summary Results'!E1974=0),FALSE,'Input and Summary Results'!$E1974)</f>
        <v>3.8791649999999997E-2</v>
      </c>
      <c r="E2392">
        <f t="shared" si="140"/>
        <v>-3.951050016301165E-2</v>
      </c>
      <c r="F2392">
        <f t="shared" si="141"/>
        <v>1.8439047468884584E-2</v>
      </c>
      <c r="G2392">
        <f>IF('Input and Summary Results'!$J$4="yes",IF(C2392=FALSE,FALSE,IF('Data Transformation'!E2392&lt;$R$10,E2392,$R$10)),IF(C2392=FALSE,FALSE,IF(C2392&lt;$R$10,C2392,$R$10)))</f>
        <v>0.91303935999999997</v>
      </c>
      <c r="H2392">
        <f>IF('Input and Summary Results'!$J$4="yes",'Data Transformation'!F2392,'Data Transformation'!D2392)</f>
        <v>3.8791649999999997E-2</v>
      </c>
      <c r="I2392">
        <f t="shared" si="142"/>
        <v>133</v>
      </c>
    </row>
    <row r="2393" spans="2:9" x14ac:dyDescent="0.25">
      <c r="B2393">
        <f>IF('Input and Summary Results'!D1975=0,FALSE,'Input and Summary Results'!$B1975)</f>
        <v>133</v>
      </c>
      <c r="C2393">
        <f>IF(OR(B2393=0,'Input and Summary Results'!D1975=0,'Input and Summary Results'!D1975=""),FALSE,'Input and Summary Results'!$D1975)</f>
        <v>0.94343962999999997</v>
      </c>
      <c r="D2393">
        <f>IF(OR(B2393=0,'Input and Summary Results'!E1975=0),FALSE,'Input and Summary Results'!$E1975)</f>
        <v>3.6912510000000003E-2</v>
      </c>
      <c r="E2393">
        <f t="shared" si="140"/>
        <v>-2.5285884790731048E-2</v>
      </c>
      <c r="F2393">
        <f t="shared" si="141"/>
        <v>1.69804498672586E-2</v>
      </c>
      <c r="G2393">
        <f>IF('Input and Summary Results'!$J$4="yes",IF(C2393=FALSE,FALSE,IF('Data Transformation'!E2393&lt;$R$10,E2393,$R$10)),IF(C2393=FALSE,FALSE,IF(C2393&lt;$R$10,C2393,$R$10)))</f>
        <v>0.94343962999999997</v>
      </c>
      <c r="H2393">
        <f>IF('Input and Summary Results'!$J$4="yes",'Data Transformation'!F2393,'Data Transformation'!D2393)</f>
        <v>3.6912510000000003E-2</v>
      </c>
      <c r="I2393">
        <f t="shared" si="142"/>
        <v>133</v>
      </c>
    </row>
    <row r="2394" spans="2:9" x14ac:dyDescent="0.25">
      <c r="B2394">
        <f>IF('Input and Summary Results'!D1976=0,FALSE,'Input and Summary Results'!$B1976)</f>
        <v>133</v>
      </c>
      <c r="C2394">
        <f>IF(OR(B2394=0,'Input and Summary Results'!D1976=0,'Input and Summary Results'!D1976=""),FALSE,'Input and Summary Results'!$D1976)</f>
        <v>0.99114809999999998</v>
      </c>
      <c r="D2394">
        <f>IF(OR(B2394=0,'Input and Summary Results'!E1976=0),FALSE,'Input and Summary Results'!$E1976)</f>
        <v>3.5719910000000001E-2</v>
      </c>
      <c r="E2394">
        <f t="shared" si="140"/>
        <v>-3.8614472229274535E-3</v>
      </c>
      <c r="F2394">
        <f t="shared" si="141"/>
        <v>1.564089255682375E-2</v>
      </c>
      <c r="G2394">
        <f>IF('Input and Summary Results'!$J$4="yes",IF(C2394=FALSE,FALSE,IF('Data Transformation'!E2394&lt;$R$10,E2394,$R$10)),IF(C2394=FALSE,FALSE,IF(C2394&lt;$R$10,C2394,$R$10)))</f>
        <v>0.99114809999999998</v>
      </c>
      <c r="H2394">
        <f>IF('Input and Summary Results'!$J$4="yes",'Data Transformation'!F2394,'Data Transformation'!D2394)</f>
        <v>3.5719910000000001E-2</v>
      </c>
      <c r="I2394">
        <f t="shared" si="142"/>
        <v>133</v>
      </c>
    </row>
    <row r="2395" spans="2:9" x14ac:dyDescent="0.25">
      <c r="B2395">
        <f>IF('Input and Summary Results'!D1977=0,FALSE,'Input and Summary Results'!$B1977)</f>
        <v>134</v>
      </c>
      <c r="C2395">
        <f>IF(OR(B2395=0,'Input and Summary Results'!D1977=0,'Input and Summary Results'!D1977=""),FALSE,'Input and Summary Results'!$D1977)</f>
        <v>0.14508402000000001</v>
      </c>
      <c r="D2395">
        <f>IF(OR(B2395=0,'Input and Summary Results'!E1977=0),FALSE,'Input and Summary Results'!$E1977)</f>
        <v>3.7191830000000002E-2</v>
      </c>
      <c r="E2395">
        <f t="shared" si="140"/>
        <v>-0.83838041945754094</v>
      </c>
      <c r="F2395">
        <f t="shared" si="141"/>
        <v>0.11125452837604032</v>
      </c>
      <c r="G2395">
        <f>IF('Input and Summary Results'!$J$4="yes",IF(C2395=FALSE,FALSE,IF('Data Transformation'!E2395&lt;$R$10,E2395,$R$10)),IF(C2395=FALSE,FALSE,IF(C2395&lt;$R$10,C2395,$R$10)))</f>
        <v>0.14508402000000001</v>
      </c>
      <c r="H2395">
        <f>IF('Input and Summary Results'!$J$4="yes",'Data Transformation'!F2395,'Data Transformation'!D2395)</f>
        <v>3.7191830000000002E-2</v>
      </c>
      <c r="I2395">
        <f t="shared" si="142"/>
        <v>134</v>
      </c>
    </row>
    <row r="2396" spans="2:9" x14ac:dyDescent="0.25">
      <c r="B2396">
        <f>IF('Input and Summary Results'!D1978=0,FALSE,'Input and Summary Results'!$B1978)</f>
        <v>134</v>
      </c>
      <c r="C2396">
        <f>IF(OR(B2396=0,'Input and Summary Results'!D1978=0,'Input and Summary Results'!D1978=""),FALSE,'Input and Summary Results'!$D1978)</f>
        <v>0.42734949</v>
      </c>
      <c r="D2396">
        <f>IF(OR(B2396=0,'Input and Summary Results'!E1978=0),FALSE,'Input and Summary Results'!$E1978)</f>
        <v>4.8995589999999999E-2</v>
      </c>
      <c r="E2396">
        <f t="shared" si="140"/>
        <v>-0.36921680999270412</v>
      </c>
      <c r="F2396">
        <f t="shared" si="141"/>
        <v>4.9758070519751875E-2</v>
      </c>
      <c r="G2396">
        <f>IF('Input and Summary Results'!$J$4="yes",IF(C2396=FALSE,FALSE,IF('Data Transformation'!E2396&lt;$R$10,E2396,$R$10)),IF(C2396=FALSE,FALSE,IF(C2396&lt;$R$10,C2396,$R$10)))</f>
        <v>0.42734949</v>
      </c>
      <c r="H2396">
        <f>IF('Input and Summary Results'!$J$4="yes",'Data Transformation'!F2396,'Data Transformation'!D2396)</f>
        <v>4.8995589999999999E-2</v>
      </c>
      <c r="I2396">
        <f t="shared" si="142"/>
        <v>134</v>
      </c>
    </row>
    <row r="2397" spans="2:9" x14ac:dyDescent="0.25">
      <c r="B2397">
        <f>IF('Input and Summary Results'!D1979=0,FALSE,'Input and Summary Results'!$B1979)</f>
        <v>134</v>
      </c>
      <c r="C2397">
        <f>IF(OR(B2397=0,'Input and Summary Results'!D1979=0,'Input and Summary Results'!D1979=""),FALSE,'Input and Summary Results'!$D1979)</f>
        <v>0.52731108999999998</v>
      </c>
      <c r="D2397">
        <f>IF(OR(B2397=0,'Input and Summary Results'!E1979=0),FALSE,'Input and Summary Results'!$E1979)</f>
        <v>5.4866739999999997E-2</v>
      </c>
      <c r="E2397">
        <f t="shared" si="140"/>
        <v>-0.27793309482602246</v>
      </c>
      <c r="F2397">
        <f t="shared" si="141"/>
        <v>4.5157717354285115E-2</v>
      </c>
      <c r="G2397">
        <f>IF('Input and Summary Results'!$J$4="yes",IF(C2397=FALSE,FALSE,IF('Data Transformation'!E2397&lt;$R$10,E2397,$R$10)),IF(C2397=FALSE,FALSE,IF(C2397&lt;$R$10,C2397,$R$10)))</f>
        <v>0.52731108999999998</v>
      </c>
      <c r="H2397">
        <f>IF('Input and Summary Results'!$J$4="yes",'Data Transformation'!F2397,'Data Transformation'!D2397)</f>
        <v>5.4866739999999997E-2</v>
      </c>
      <c r="I2397">
        <f t="shared" si="142"/>
        <v>134</v>
      </c>
    </row>
    <row r="2398" spans="2:9" x14ac:dyDescent="0.25">
      <c r="B2398">
        <f>IF('Input and Summary Results'!D1980=0,FALSE,'Input and Summary Results'!$B1980)</f>
        <v>134</v>
      </c>
      <c r="C2398">
        <f>IF(OR(B2398=0,'Input and Summary Results'!D1980=0,'Input and Summary Results'!D1980=""),FALSE,'Input and Summary Results'!$D1980)</f>
        <v>0.59610761999999995</v>
      </c>
      <c r="D2398">
        <f>IF(OR(B2398=0,'Input and Summary Results'!E1980=0),FALSE,'Input and Summary Results'!$E1980)</f>
        <v>2.8531560000000001E-2</v>
      </c>
      <c r="E2398">
        <f t="shared" si="140"/>
        <v>-0.22467532658051978</v>
      </c>
      <c r="F2398">
        <f t="shared" si="141"/>
        <v>2.0772586399751106E-2</v>
      </c>
      <c r="G2398">
        <f>IF('Input and Summary Results'!$J$4="yes",IF(C2398=FALSE,FALSE,IF('Data Transformation'!E2398&lt;$R$10,E2398,$R$10)),IF(C2398=FALSE,FALSE,IF(C2398&lt;$R$10,C2398,$R$10)))</f>
        <v>0.59610761999999995</v>
      </c>
      <c r="H2398">
        <f>IF('Input and Summary Results'!$J$4="yes",'Data Transformation'!F2398,'Data Transformation'!D2398)</f>
        <v>2.8531560000000001E-2</v>
      </c>
      <c r="I2398">
        <f t="shared" si="142"/>
        <v>134</v>
      </c>
    </row>
    <row r="2399" spans="2:9" x14ac:dyDescent="0.25">
      <c r="B2399">
        <f>IF('Input and Summary Results'!D1981=0,FALSE,'Input and Summary Results'!$B1981)</f>
        <v>134</v>
      </c>
      <c r="C2399">
        <f>IF(OR(B2399=0,'Input and Summary Results'!D1981=0,'Input and Summary Results'!D1981=""),FALSE,'Input and Summary Results'!$D1981)</f>
        <v>0.59803307000000006</v>
      </c>
      <c r="D2399">
        <f>IF(OR(B2399=0,'Input and Summary Results'!E1981=0),FALSE,'Input and Summary Results'!$E1981)</f>
        <v>3.6367289999999997E-2</v>
      </c>
      <c r="E2399">
        <f t="shared" si="140"/>
        <v>-0.22327479975504833</v>
      </c>
      <c r="F2399">
        <f t="shared" si="141"/>
        <v>2.639219242507776E-2</v>
      </c>
      <c r="G2399">
        <f>IF('Input and Summary Results'!$J$4="yes",IF(C2399=FALSE,FALSE,IF('Data Transformation'!E2399&lt;$R$10,E2399,$R$10)),IF(C2399=FALSE,FALSE,IF(C2399&lt;$R$10,C2399,$R$10)))</f>
        <v>0.59803307000000006</v>
      </c>
      <c r="H2399">
        <f>IF('Input and Summary Results'!$J$4="yes",'Data Transformation'!F2399,'Data Transformation'!D2399)</f>
        <v>3.6367289999999997E-2</v>
      </c>
      <c r="I2399">
        <f t="shared" si="142"/>
        <v>134</v>
      </c>
    </row>
    <row r="2400" spans="2:9" x14ac:dyDescent="0.25">
      <c r="B2400">
        <f>IF('Input and Summary Results'!D1982=0,FALSE,'Input and Summary Results'!$B1982)</f>
        <v>134</v>
      </c>
      <c r="C2400">
        <f>IF(OR(B2400=0,'Input and Summary Results'!D1982=0,'Input and Summary Results'!D1982=""),FALSE,'Input and Summary Results'!$D1982)</f>
        <v>0.61526210000000003</v>
      </c>
      <c r="D2400">
        <f>IF(OR(B2400=0,'Input and Summary Results'!E1982=0),FALSE,'Input and Summary Results'!$E1982)</f>
        <v>3.5038229999999997E-2</v>
      </c>
      <c r="E2400">
        <f t="shared" si="140"/>
        <v>-0.21093983652551329</v>
      </c>
      <c r="F2400">
        <f t="shared" si="141"/>
        <v>2.4715632280941729E-2</v>
      </c>
      <c r="G2400">
        <f>IF('Input and Summary Results'!$J$4="yes",IF(C2400=FALSE,FALSE,IF('Data Transformation'!E2400&lt;$R$10,E2400,$R$10)),IF(C2400=FALSE,FALSE,IF(C2400&lt;$R$10,C2400,$R$10)))</f>
        <v>0.61526210000000003</v>
      </c>
      <c r="H2400">
        <f>IF('Input and Summary Results'!$J$4="yes",'Data Transformation'!F2400,'Data Transformation'!D2400)</f>
        <v>3.5038229999999997E-2</v>
      </c>
      <c r="I2400">
        <f t="shared" si="142"/>
        <v>134</v>
      </c>
    </row>
    <row r="2401" spans="2:9" x14ac:dyDescent="0.25">
      <c r="B2401">
        <f>IF('Input and Summary Results'!D1983=0,FALSE,'Input and Summary Results'!$B1983)</f>
        <v>134</v>
      </c>
      <c r="C2401">
        <f>IF(OR(B2401=0,'Input and Summary Results'!D1983=0,'Input and Summary Results'!D1983=""),FALSE,'Input and Summary Results'!$D1983)</f>
        <v>0.64311399999999996</v>
      </c>
      <c r="D2401">
        <f>IF(OR(B2401=0,'Input and Summary Results'!E1983=0),FALSE,'Input and Summary Results'!$E1983)</f>
        <v>4.203668E-2</v>
      </c>
      <c r="E2401">
        <f t="shared" si="140"/>
        <v>-0.19171203612308382</v>
      </c>
      <c r="F2401">
        <f t="shared" si="141"/>
        <v>2.8368095112219608E-2</v>
      </c>
      <c r="G2401">
        <f>IF('Input and Summary Results'!$J$4="yes",IF(C2401=FALSE,FALSE,IF('Data Transformation'!E2401&lt;$R$10,E2401,$R$10)),IF(C2401=FALSE,FALSE,IF(C2401&lt;$R$10,C2401,$R$10)))</f>
        <v>0.64311399999999996</v>
      </c>
      <c r="H2401">
        <f>IF('Input and Summary Results'!$J$4="yes",'Data Transformation'!F2401,'Data Transformation'!D2401)</f>
        <v>4.203668E-2</v>
      </c>
      <c r="I2401">
        <f t="shared" si="142"/>
        <v>134</v>
      </c>
    </row>
    <row r="2402" spans="2:9" x14ac:dyDescent="0.25">
      <c r="B2402">
        <f>IF('Input and Summary Results'!D1984=0,FALSE,'Input and Summary Results'!$B1984)</f>
        <v>134</v>
      </c>
      <c r="C2402">
        <f>IF(OR(B2402=0,'Input and Summary Results'!D1984=0,'Input and Summary Results'!D1984=""),FALSE,'Input and Summary Results'!$D1984)</f>
        <v>0.64352463999999998</v>
      </c>
      <c r="D2402">
        <f>IF(OR(B2402=0,'Input and Summary Results'!E1984=0),FALSE,'Input and Summary Results'!$E1984)</f>
        <v>3.1337509999999999E-2</v>
      </c>
      <c r="E2402">
        <f t="shared" si="140"/>
        <v>-0.19143481968241477</v>
      </c>
      <c r="F2402">
        <f t="shared" si="141"/>
        <v>2.1134356782360347E-2</v>
      </c>
      <c r="G2402">
        <f>IF('Input and Summary Results'!$J$4="yes",IF(C2402=FALSE,FALSE,IF('Data Transformation'!E2402&lt;$R$10,E2402,$R$10)),IF(C2402=FALSE,FALSE,IF(C2402&lt;$R$10,C2402,$R$10)))</f>
        <v>0.64352463999999998</v>
      </c>
      <c r="H2402">
        <f>IF('Input and Summary Results'!$J$4="yes",'Data Transformation'!F2402,'Data Transformation'!D2402)</f>
        <v>3.1337509999999999E-2</v>
      </c>
      <c r="I2402">
        <f t="shared" si="142"/>
        <v>134</v>
      </c>
    </row>
    <row r="2403" spans="2:9" x14ac:dyDescent="0.25">
      <c r="B2403">
        <f>IF('Input and Summary Results'!D1985=0,FALSE,'Input and Summary Results'!$B1985)</f>
        <v>134</v>
      </c>
      <c r="C2403">
        <f>IF(OR(B2403=0,'Input and Summary Results'!D1985=0,'Input and Summary Results'!D1985=""),FALSE,'Input and Summary Results'!$D1985)</f>
        <v>0.64684891</v>
      </c>
      <c r="D2403">
        <f>IF(OR(B2403=0,'Input and Summary Results'!E1985=0),FALSE,'Input and Summary Results'!$E1985)</f>
        <v>4.5240589999999997E-2</v>
      </c>
      <c r="E2403">
        <f t="shared" si="140"/>
        <v>-0.18919714934072634</v>
      </c>
      <c r="F2403">
        <f t="shared" si="141"/>
        <v>3.0353944725670171E-2</v>
      </c>
      <c r="G2403">
        <f>IF('Input and Summary Results'!$J$4="yes",IF(C2403=FALSE,FALSE,IF('Data Transformation'!E2403&lt;$R$10,E2403,$R$10)),IF(C2403=FALSE,FALSE,IF(C2403&lt;$R$10,C2403,$R$10)))</f>
        <v>0.64684891</v>
      </c>
      <c r="H2403">
        <f>IF('Input and Summary Results'!$J$4="yes",'Data Transformation'!F2403,'Data Transformation'!D2403)</f>
        <v>4.5240589999999997E-2</v>
      </c>
      <c r="I2403">
        <f t="shared" si="142"/>
        <v>134</v>
      </c>
    </row>
    <row r="2404" spans="2:9" x14ac:dyDescent="0.25">
      <c r="B2404">
        <f>IF('Input and Summary Results'!D1986=0,FALSE,'Input and Summary Results'!$B1986)</f>
        <v>134</v>
      </c>
      <c r="C2404">
        <f>IF(OR(B2404=0,'Input and Summary Results'!D1986=0,'Input and Summary Results'!D1986=""),FALSE,'Input and Summary Results'!$D1986)</f>
        <v>0.65811324000000004</v>
      </c>
      <c r="D2404">
        <f>IF(OR(B2404=0,'Input and Summary Results'!E1986=0),FALSE,'Input and Summary Results'!$E1986)</f>
        <v>2.379272E-2</v>
      </c>
      <c r="E2404">
        <f t="shared" si="140"/>
        <v>-0.18169937192436231</v>
      </c>
      <c r="F2404">
        <f t="shared" si="141"/>
        <v>1.569037036847944E-2</v>
      </c>
      <c r="G2404">
        <f>IF('Input and Summary Results'!$J$4="yes",IF(C2404=FALSE,FALSE,IF('Data Transformation'!E2404&lt;$R$10,E2404,$R$10)),IF(C2404=FALSE,FALSE,IF(C2404&lt;$R$10,C2404,$R$10)))</f>
        <v>0.65811324000000004</v>
      </c>
      <c r="H2404">
        <f>IF('Input and Summary Results'!$J$4="yes",'Data Transformation'!F2404,'Data Transformation'!D2404)</f>
        <v>2.379272E-2</v>
      </c>
      <c r="I2404">
        <f t="shared" si="142"/>
        <v>134</v>
      </c>
    </row>
    <row r="2405" spans="2:9" x14ac:dyDescent="0.25">
      <c r="B2405">
        <f>IF('Input and Summary Results'!D1987=0,FALSE,'Input and Summary Results'!$B1987)</f>
        <v>134</v>
      </c>
      <c r="C2405">
        <f>IF(OR(B2405=0,'Input and Summary Results'!D1987=0,'Input and Summary Results'!D1987=""),FALSE,'Input and Summary Results'!$D1987)</f>
        <v>0.67874559000000001</v>
      </c>
      <c r="D2405">
        <f>IF(OR(B2405=0,'Input and Summary Results'!E1987=0),FALSE,'Input and Summary Results'!$E1987)</f>
        <v>2.3924620000000001E-2</v>
      </c>
      <c r="E2405">
        <f t="shared" si="140"/>
        <v>-0.1682929791266872</v>
      </c>
      <c r="F2405">
        <f t="shared" si="141"/>
        <v>1.5297756969588561E-2</v>
      </c>
      <c r="G2405">
        <f>IF('Input and Summary Results'!$J$4="yes",IF(C2405=FALSE,FALSE,IF('Data Transformation'!E2405&lt;$R$10,E2405,$R$10)),IF(C2405=FALSE,FALSE,IF(C2405&lt;$R$10,C2405,$R$10)))</f>
        <v>0.67874559000000001</v>
      </c>
      <c r="H2405">
        <f>IF('Input and Summary Results'!$J$4="yes",'Data Transformation'!F2405,'Data Transformation'!D2405)</f>
        <v>2.3924620000000001E-2</v>
      </c>
      <c r="I2405">
        <f t="shared" si="142"/>
        <v>134</v>
      </c>
    </row>
    <row r="2406" spans="2:9" x14ac:dyDescent="0.25">
      <c r="B2406">
        <f>IF('Input and Summary Results'!D1988=0,FALSE,'Input and Summary Results'!$B1988)</f>
        <v>134</v>
      </c>
      <c r="C2406">
        <f>IF(OR(B2406=0,'Input and Summary Results'!D1988=0,'Input and Summary Results'!D1988=""),FALSE,'Input and Summary Results'!$D1988)</f>
        <v>0.73109376000000004</v>
      </c>
      <c r="D2406">
        <f>IF(OR(B2406=0,'Input and Summary Results'!E1988=0),FALSE,'Input and Summary Results'!$E1988)</f>
        <v>3.2402779999999999E-2</v>
      </c>
      <c r="E2406">
        <f t="shared" si="140"/>
        <v>-0.1360269228513678</v>
      </c>
      <c r="F2406">
        <f t="shared" si="141"/>
        <v>1.9235298246834988E-2</v>
      </c>
      <c r="G2406">
        <f>IF('Input and Summary Results'!$J$4="yes",IF(C2406=FALSE,FALSE,IF('Data Transformation'!E2406&lt;$R$10,E2406,$R$10)),IF(C2406=FALSE,FALSE,IF(C2406&lt;$R$10,C2406,$R$10)))</f>
        <v>0.73109376000000004</v>
      </c>
      <c r="H2406">
        <f>IF('Input and Summary Results'!$J$4="yes",'Data Transformation'!F2406,'Data Transformation'!D2406)</f>
        <v>3.2402779999999999E-2</v>
      </c>
      <c r="I2406">
        <f t="shared" si="142"/>
        <v>134</v>
      </c>
    </row>
    <row r="2407" spans="2:9" x14ac:dyDescent="0.25">
      <c r="B2407">
        <f>IF('Input and Summary Results'!D1989=0,FALSE,'Input and Summary Results'!$B1989)</f>
        <v>134</v>
      </c>
      <c r="C2407">
        <f>IF(OR(B2407=0,'Input and Summary Results'!D1989=0,'Input and Summary Results'!D1989=""),FALSE,'Input and Summary Results'!$D1989)</f>
        <v>0.73671229999999999</v>
      </c>
      <c r="D2407">
        <f>IF(OR(B2407=0,'Input and Summary Results'!E1989=0),FALSE,'Input and Summary Results'!$E1989)</f>
        <v>3.2137289999999999E-2</v>
      </c>
      <c r="E2407">
        <f t="shared" si="140"/>
        <v>-0.13270207919149274</v>
      </c>
      <c r="F2407">
        <f t="shared" si="141"/>
        <v>1.8932198987311601E-2</v>
      </c>
      <c r="G2407">
        <f>IF('Input and Summary Results'!$J$4="yes",IF(C2407=FALSE,FALSE,IF('Data Transformation'!E2407&lt;$R$10,E2407,$R$10)),IF(C2407=FALSE,FALSE,IF(C2407&lt;$R$10,C2407,$R$10)))</f>
        <v>0.73671229999999999</v>
      </c>
      <c r="H2407">
        <f>IF('Input and Summary Results'!$J$4="yes",'Data Transformation'!F2407,'Data Transformation'!D2407)</f>
        <v>3.2137289999999999E-2</v>
      </c>
      <c r="I2407">
        <f t="shared" si="142"/>
        <v>134</v>
      </c>
    </row>
    <row r="2408" spans="2:9" x14ac:dyDescent="0.25">
      <c r="B2408">
        <f>IF('Input and Summary Results'!D1990=0,FALSE,'Input and Summary Results'!$B1990)</f>
        <v>134</v>
      </c>
      <c r="C2408">
        <f>IF(OR(B2408=0,'Input and Summary Results'!D1990=0,'Input and Summary Results'!D1990=""),FALSE,'Input and Summary Results'!$D1990)</f>
        <v>0.76039774000000004</v>
      </c>
      <c r="D2408">
        <f>IF(OR(B2408=0,'Input and Summary Results'!E1990=0),FALSE,'Input and Summary Results'!$E1990)</f>
        <v>6.6922209999999996E-2</v>
      </c>
      <c r="E2408">
        <f t="shared" si="140"/>
        <v>-0.11895918258380075</v>
      </c>
      <c r="F2408">
        <f t="shared" si="141"/>
        <v>3.8196114496605413E-2</v>
      </c>
      <c r="G2408">
        <f>IF('Input and Summary Results'!$J$4="yes",IF(C2408=FALSE,FALSE,IF('Data Transformation'!E2408&lt;$R$10,E2408,$R$10)),IF(C2408=FALSE,FALSE,IF(C2408&lt;$R$10,C2408,$R$10)))</f>
        <v>0.76039774000000004</v>
      </c>
      <c r="H2408">
        <f>IF('Input and Summary Results'!$J$4="yes",'Data Transformation'!F2408,'Data Transformation'!D2408)</f>
        <v>6.6922209999999996E-2</v>
      </c>
      <c r="I2408">
        <f t="shared" si="142"/>
        <v>134</v>
      </c>
    </row>
    <row r="2409" spans="2:9" x14ac:dyDescent="0.25">
      <c r="B2409">
        <f>IF('Input and Summary Results'!D1991=0,FALSE,'Input and Summary Results'!$B1991)</f>
        <v>134</v>
      </c>
      <c r="C2409">
        <f>IF(OR(B2409=0,'Input and Summary Results'!D1991=0,'Input and Summary Results'!D1991=""),FALSE,'Input and Summary Results'!$D1991)</f>
        <v>0.77967556999999998</v>
      </c>
      <c r="D2409">
        <f>IF(OR(B2409=0,'Input and Summary Results'!E1991=0),FALSE,'Input and Summary Results'!$E1991)</f>
        <v>4.767503E-2</v>
      </c>
      <c r="E2409">
        <f t="shared" si="140"/>
        <v>-0.10808607355207438</v>
      </c>
      <c r="F2409">
        <f t="shared" si="141"/>
        <v>2.6537913737633208E-2</v>
      </c>
      <c r="G2409">
        <f>IF('Input and Summary Results'!$J$4="yes",IF(C2409=FALSE,FALSE,IF('Data Transformation'!E2409&lt;$R$10,E2409,$R$10)),IF(C2409=FALSE,FALSE,IF(C2409&lt;$R$10,C2409,$R$10)))</f>
        <v>0.77967556999999998</v>
      </c>
      <c r="H2409">
        <f>IF('Input and Summary Results'!$J$4="yes",'Data Transformation'!F2409,'Data Transformation'!D2409)</f>
        <v>4.767503E-2</v>
      </c>
      <c r="I2409">
        <f t="shared" si="142"/>
        <v>134</v>
      </c>
    </row>
    <row r="2410" spans="2:9" x14ac:dyDescent="0.25">
      <c r="B2410">
        <f>IF('Input and Summary Results'!D1992=0,FALSE,'Input and Summary Results'!$B1992)</f>
        <v>134</v>
      </c>
      <c r="C2410">
        <f>IF(OR(B2410=0,'Input and Summary Results'!D1992=0,'Input and Summary Results'!D1992=""),FALSE,'Input and Summary Results'!$D1992)</f>
        <v>0.85353871000000003</v>
      </c>
      <c r="D2410">
        <f>IF(OR(B2410=0,'Input and Summary Results'!E1992=0),FALSE,'Input and Summary Results'!$E1992)</f>
        <v>5.0292049999999998E-2</v>
      </c>
      <c r="E2410">
        <f t="shared" ref="E2410:E2473" si="143">IF(C2410=FALSE,FALSE,LOG10(C2410))</f>
        <v>-6.8776777820287793E-2</v>
      </c>
      <c r="F2410">
        <f t="shared" ref="F2410:F2473" si="144">IF(D2410=FALSE, FALSE,0.434*D2410/C2410)</f>
        <v>2.557206772730905E-2</v>
      </c>
      <c r="G2410">
        <f>IF('Input and Summary Results'!$J$4="yes",IF(C2410=FALSE,FALSE,IF('Data Transformation'!E2410&lt;$R$10,E2410,$R$10)),IF(C2410=FALSE,FALSE,IF(C2410&lt;$R$10,C2410,$R$10)))</f>
        <v>0.85353871000000003</v>
      </c>
      <c r="H2410">
        <f>IF('Input and Summary Results'!$J$4="yes",'Data Transformation'!F2410,'Data Transformation'!D2410)</f>
        <v>5.0292049999999998E-2</v>
      </c>
      <c r="I2410">
        <f t="shared" si="142"/>
        <v>134</v>
      </c>
    </row>
    <row r="2411" spans="2:9" x14ac:dyDescent="0.25">
      <c r="B2411">
        <f>IF('Input and Summary Results'!D1993=0,FALSE,'Input and Summary Results'!$B1993)</f>
        <v>134</v>
      </c>
      <c r="C2411">
        <f>IF(OR(B2411=0,'Input and Summary Results'!D1993=0,'Input and Summary Results'!D1993=""),FALSE,'Input and Summary Results'!$D1993)</f>
        <v>0.87407365999999997</v>
      </c>
      <c r="D2411">
        <f>IF(OR(B2411=0,'Input and Summary Results'!E1993=0),FALSE,'Input and Summary Results'!$E1993)</f>
        <v>4.1996529999999997E-2</v>
      </c>
      <c r="E2411">
        <f t="shared" si="143"/>
        <v>-5.8451966926739124E-2</v>
      </c>
      <c r="F2411">
        <f t="shared" si="144"/>
        <v>2.0852354731751094E-2</v>
      </c>
      <c r="G2411">
        <f>IF('Input and Summary Results'!$J$4="yes",IF(C2411=FALSE,FALSE,IF('Data Transformation'!E2411&lt;$R$10,E2411,$R$10)),IF(C2411=FALSE,FALSE,IF(C2411&lt;$R$10,C2411,$R$10)))</f>
        <v>0.87407365999999997</v>
      </c>
      <c r="H2411">
        <f>IF('Input and Summary Results'!$J$4="yes",'Data Transformation'!F2411,'Data Transformation'!D2411)</f>
        <v>4.1996529999999997E-2</v>
      </c>
      <c r="I2411">
        <f t="shared" si="142"/>
        <v>134</v>
      </c>
    </row>
    <row r="2412" spans="2:9" x14ac:dyDescent="0.25">
      <c r="B2412">
        <f>IF('Input and Summary Results'!D1994=0,FALSE,'Input and Summary Results'!$B1994)</f>
        <v>135</v>
      </c>
      <c r="C2412">
        <f>IF(OR(B2412=0,'Input and Summary Results'!D1994=0,'Input and Summary Results'!D1994=""),FALSE,'Input and Summary Results'!$D1994)</f>
        <v>7.8039979999999995E-2</v>
      </c>
      <c r="D2412">
        <f>IF(OR(B2412=0,'Input and Summary Results'!E1994=0),FALSE,'Input and Summary Results'!$E1994)</f>
        <v>2.7831970000000001E-2</v>
      </c>
      <c r="E2412">
        <f t="shared" si="143"/>
        <v>-1.1076828505780161</v>
      </c>
      <c r="F2412">
        <f t="shared" si="144"/>
        <v>0.15478060066135332</v>
      </c>
      <c r="G2412">
        <f>IF('Input and Summary Results'!$J$4="yes",IF(C2412=FALSE,FALSE,IF('Data Transformation'!E2412&lt;$R$10,E2412,$R$10)),IF(C2412=FALSE,FALSE,IF(C2412&lt;$R$10,C2412,$R$10)))</f>
        <v>7.8039979999999995E-2</v>
      </c>
      <c r="H2412">
        <f>IF('Input and Summary Results'!$J$4="yes",'Data Transformation'!F2412,'Data Transformation'!D2412)</f>
        <v>2.7831970000000001E-2</v>
      </c>
      <c r="I2412">
        <f t="shared" si="142"/>
        <v>135</v>
      </c>
    </row>
    <row r="2413" spans="2:9" x14ac:dyDescent="0.25">
      <c r="B2413">
        <f>IF('Input and Summary Results'!D1995=0,FALSE,'Input and Summary Results'!$B1995)</f>
        <v>135</v>
      </c>
      <c r="C2413">
        <f>IF(OR(B2413=0,'Input and Summary Results'!D1995=0,'Input and Summary Results'!D1995=""),FALSE,'Input and Summary Results'!$D1995)</f>
        <v>8.7741970000000002E-2</v>
      </c>
      <c r="D2413">
        <f>IF(OR(B2413=0,'Input and Summary Results'!E1995=0),FALSE,'Input and Summary Results'!$E1995)</f>
        <v>2.7296500000000001E-2</v>
      </c>
      <c r="E2413">
        <f t="shared" si="143"/>
        <v>-1.0567926189563224</v>
      </c>
      <c r="F2413">
        <f t="shared" si="144"/>
        <v>0.13501726710717801</v>
      </c>
      <c r="G2413">
        <f>IF('Input and Summary Results'!$J$4="yes",IF(C2413=FALSE,FALSE,IF('Data Transformation'!E2413&lt;$R$10,E2413,$R$10)),IF(C2413=FALSE,FALSE,IF(C2413&lt;$R$10,C2413,$R$10)))</f>
        <v>8.7741970000000002E-2</v>
      </c>
      <c r="H2413">
        <f>IF('Input and Summary Results'!$J$4="yes",'Data Transformation'!F2413,'Data Transformation'!D2413)</f>
        <v>2.7296500000000001E-2</v>
      </c>
      <c r="I2413">
        <f t="shared" si="142"/>
        <v>135</v>
      </c>
    </row>
    <row r="2414" spans="2:9" x14ac:dyDescent="0.25">
      <c r="B2414">
        <f>IF('Input and Summary Results'!D1996=0,FALSE,'Input and Summary Results'!$B1996)</f>
        <v>135</v>
      </c>
      <c r="C2414">
        <f>IF(OR(B2414=0,'Input and Summary Results'!D1996=0,'Input and Summary Results'!D1996=""),FALSE,'Input and Summary Results'!$D1996)</f>
        <v>0.10730515</v>
      </c>
      <c r="D2414">
        <f>IF(OR(B2414=0,'Input and Summary Results'!E1996=0),FALSE,'Input and Summary Results'!$E1996)</f>
        <v>2.698733E-2</v>
      </c>
      <c r="E2414">
        <f t="shared" si="143"/>
        <v>-0.96937943401812265</v>
      </c>
      <c r="F2414">
        <f t="shared" si="144"/>
        <v>0.1091513428759011</v>
      </c>
      <c r="G2414">
        <f>IF('Input and Summary Results'!$J$4="yes",IF(C2414=FALSE,FALSE,IF('Data Transformation'!E2414&lt;$R$10,E2414,$R$10)),IF(C2414=FALSE,FALSE,IF(C2414&lt;$R$10,C2414,$R$10)))</f>
        <v>0.10730515</v>
      </c>
      <c r="H2414">
        <f>IF('Input and Summary Results'!$J$4="yes",'Data Transformation'!F2414,'Data Transformation'!D2414)</f>
        <v>2.698733E-2</v>
      </c>
      <c r="I2414">
        <f t="shared" si="142"/>
        <v>135</v>
      </c>
    </row>
    <row r="2415" spans="2:9" x14ac:dyDescent="0.25">
      <c r="B2415">
        <f>IF('Input and Summary Results'!D1997=0,FALSE,'Input and Summary Results'!$B1997)</f>
        <v>135</v>
      </c>
      <c r="C2415">
        <f>IF(OR(B2415=0,'Input and Summary Results'!D1997=0,'Input and Summary Results'!D1997=""),FALSE,'Input and Summary Results'!$D1997)</f>
        <v>0.1184878</v>
      </c>
      <c r="D2415">
        <f>IF(OR(B2415=0,'Input and Summary Results'!E1997=0),FALSE,'Input and Summary Results'!$E1997)</f>
        <v>3.4655409999999998E-2</v>
      </c>
      <c r="E2415">
        <f t="shared" si="143"/>
        <v>-0.92632636413018288</v>
      </c>
      <c r="F2415">
        <f t="shared" si="144"/>
        <v>0.12693667989447013</v>
      </c>
      <c r="G2415">
        <f>IF('Input and Summary Results'!$J$4="yes",IF(C2415=FALSE,FALSE,IF('Data Transformation'!E2415&lt;$R$10,E2415,$R$10)),IF(C2415=FALSE,FALSE,IF(C2415&lt;$R$10,C2415,$R$10)))</f>
        <v>0.1184878</v>
      </c>
      <c r="H2415">
        <f>IF('Input and Summary Results'!$J$4="yes",'Data Transformation'!F2415,'Data Transformation'!D2415)</f>
        <v>3.4655409999999998E-2</v>
      </c>
      <c r="I2415">
        <f t="shared" si="142"/>
        <v>135</v>
      </c>
    </row>
    <row r="2416" spans="2:9" x14ac:dyDescent="0.25">
      <c r="B2416">
        <f>IF('Input and Summary Results'!D1998=0,FALSE,'Input and Summary Results'!$B1998)</f>
        <v>135</v>
      </c>
      <c r="C2416">
        <f>IF(OR(B2416=0,'Input and Summary Results'!D1998=0,'Input and Summary Results'!D1998=""),FALSE,'Input and Summary Results'!$D1998)</f>
        <v>0.13999497999999999</v>
      </c>
      <c r="D2416">
        <f>IF(OR(B2416=0,'Input and Summary Results'!E1998=0),FALSE,'Input and Summary Results'!$E1998)</f>
        <v>3.8964650000000003E-2</v>
      </c>
      <c r="E2416">
        <f t="shared" si="143"/>
        <v>-0.85388753716024213</v>
      </c>
      <c r="F2416">
        <f t="shared" si="144"/>
        <v>0.12079474635447643</v>
      </c>
      <c r="G2416">
        <f>IF('Input and Summary Results'!$J$4="yes",IF(C2416=FALSE,FALSE,IF('Data Transformation'!E2416&lt;$R$10,E2416,$R$10)),IF(C2416=FALSE,FALSE,IF(C2416&lt;$R$10,C2416,$R$10)))</f>
        <v>0.13999497999999999</v>
      </c>
      <c r="H2416">
        <f>IF('Input and Summary Results'!$J$4="yes",'Data Transformation'!F2416,'Data Transformation'!D2416)</f>
        <v>3.8964650000000003E-2</v>
      </c>
      <c r="I2416">
        <f t="shared" si="142"/>
        <v>135</v>
      </c>
    </row>
    <row r="2417" spans="2:9" x14ac:dyDescent="0.25">
      <c r="B2417">
        <f>IF('Input and Summary Results'!D1999=0,FALSE,'Input and Summary Results'!$B1999)</f>
        <v>135</v>
      </c>
      <c r="C2417">
        <f>IF(OR(B2417=0,'Input and Summary Results'!D1999=0,'Input and Summary Results'!D1999=""),FALSE,'Input and Summary Results'!$D1999)</f>
        <v>0.14663525999999999</v>
      </c>
      <c r="D2417">
        <f>IF(OR(B2417=0,'Input and Summary Results'!E1999=0),FALSE,'Input and Summary Results'!$E1999)</f>
        <v>2.204652E-2</v>
      </c>
      <c r="E2417">
        <f t="shared" si="143"/>
        <v>-0.83376158643315146</v>
      </c>
      <c r="F2417">
        <f t="shared" si="144"/>
        <v>6.525162965578675E-2</v>
      </c>
      <c r="G2417">
        <f>IF('Input and Summary Results'!$J$4="yes",IF(C2417=FALSE,FALSE,IF('Data Transformation'!E2417&lt;$R$10,E2417,$R$10)),IF(C2417=FALSE,FALSE,IF(C2417&lt;$R$10,C2417,$R$10)))</f>
        <v>0.14663525999999999</v>
      </c>
      <c r="H2417">
        <f>IF('Input and Summary Results'!$J$4="yes",'Data Transformation'!F2417,'Data Transformation'!D2417)</f>
        <v>2.204652E-2</v>
      </c>
      <c r="I2417">
        <f t="shared" si="142"/>
        <v>135</v>
      </c>
    </row>
    <row r="2418" spans="2:9" x14ac:dyDescent="0.25">
      <c r="B2418">
        <f>IF('Input and Summary Results'!D2000=0,FALSE,'Input and Summary Results'!$B2000)</f>
        <v>135</v>
      </c>
      <c r="C2418">
        <f>IF(OR(B2418=0,'Input and Summary Results'!D2000=0,'Input and Summary Results'!D2000=""),FALSE,'Input and Summary Results'!$D2000)</f>
        <v>0.17458029</v>
      </c>
      <c r="D2418">
        <f>IF(OR(B2418=0,'Input and Summary Results'!E2000=0),FALSE,'Input and Summary Results'!$E2000)</f>
        <v>3.9814059999999998E-2</v>
      </c>
      <c r="E2418">
        <f t="shared" si="143"/>
        <v>-0.75800478942441341</v>
      </c>
      <c r="F2418">
        <f t="shared" si="144"/>
        <v>9.8976247776882492E-2</v>
      </c>
      <c r="G2418">
        <f>IF('Input and Summary Results'!$J$4="yes",IF(C2418=FALSE,FALSE,IF('Data Transformation'!E2418&lt;$R$10,E2418,$R$10)),IF(C2418=FALSE,FALSE,IF(C2418&lt;$R$10,C2418,$R$10)))</f>
        <v>0.17458029</v>
      </c>
      <c r="H2418">
        <f>IF('Input and Summary Results'!$J$4="yes",'Data Transformation'!F2418,'Data Transformation'!D2418)</f>
        <v>3.9814059999999998E-2</v>
      </c>
      <c r="I2418">
        <f t="shared" si="142"/>
        <v>135</v>
      </c>
    </row>
    <row r="2419" spans="2:9" x14ac:dyDescent="0.25">
      <c r="B2419">
        <f>IF('Input and Summary Results'!D2001=0,FALSE,'Input and Summary Results'!$B2001)</f>
        <v>135</v>
      </c>
      <c r="C2419">
        <f>IF(OR(B2419=0,'Input and Summary Results'!D2001=0,'Input and Summary Results'!D2001=""),FALSE,'Input and Summary Results'!$D2001)</f>
        <v>0.31112575999999997</v>
      </c>
      <c r="D2419">
        <f>IF(OR(B2419=0,'Input and Summary Results'!E2001=0),FALSE,'Input and Summary Results'!$E2001)</f>
        <v>3.413762E-2</v>
      </c>
      <c r="E2419">
        <f t="shared" si="143"/>
        <v>-0.5070640295126293</v>
      </c>
      <c r="F2419">
        <f t="shared" si="144"/>
        <v>4.7619737690636744E-2</v>
      </c>
      <c r="G2419">
        <f>IF('Input and Summary Results'!$J$4="yes",IF(C2419=FALSE,FALSE,IF('Data Transformation'!E2419&lt;$R$10,E2419,$R$10)),IF(C2419=FALSE,FALSE,IF(C2419&lt;$R$10,C2419,$R$10)))</f>
        <v>0.31112575999999997</v>
      </c>
      <c r="H2419">
        <f>IF('Input and Summary Results'!$J$4="yes",'Data Transformation'!F2419,'Data Transformation'!D2419)</f>
        <v>3.413762E-2</v>
      </c>
      <c r="I2419">
        <f t="shared" si="142"/>
        <v>135</v>
      </c>
    </row>
    <row r="2420" spans="2:9" x14ac:dyDescent="0.25">
      <c r="B2420">
        <f>IF('Input and Summary Results'!D2002=0,FALSE,'Input and Summary Results'!$B2002)</f>
        <v>135</v>
      </c>
      <c r="C2420">
        <f>IF(OR(B2420=0,'Input and Summary Results'!D2002=0,'Input and Summary Results'!D2002=""),FALSE,'Input and Summary Results'!$D2002)</f>
        <v>0.50464215999999995</v>
      </c>
      <c r="D2420">
        <f>IF(OR(B2420=0,'Input and Summary Results'!E2002=0),FALSE,'Input and Summary Results'!$E2002)</f>
        <v>4.0015530000000001E-2</v>
      </c>
      <c r="E2420">
        <f t="shared" si="143"/>
        <v>-0.2970164694536141</v>
      </c>
      <c r="F2420">
        <f t="shared" si="144"/>
        <v>3.4413969732532856E-2</v>
      </c>
      <c r="G2420">
        <f>IF('Input and Summary Results'!$J$4="yes",IF(C2420=FALSE,FALSE,IF('Data Transformation'!E2420&lt;$R$10,E2420,$R$10)),IF(C2420=FALSE,FALSE,IF(C2420&lt;$R$10,C2420,$R$10)))</f>
        <v>0.50464215999999995</v>
      </c>
      <c r="H2420">
        <f>IF('Input and Summary Results'!$J$4="yes",'Data Transformation'!F2420,'Data Transformation'!D2420)</f>
        <v>4.0015530000000001E-2</v>
      </c>
      <c r="I2420">
        <f t="shared" si="142"/>
        <v>135</v>
      </c>
    </row>
    <row r="2421" spans="2:9" x14ac:dyDescent="0.25">
      <c r="B2421">
        <f>IF('Input and Summary Results'!D2003=0,FALSE,'Input and Summary Results'!$B2003)</f>
        <v>135</v>
      </c>
      <c r="C2421">
        <f>IF(OR(B2421=0,'Input and Summary Results'!D2003=0,'Input and Summary Results'!D2003=""),FALSE,'Input and Summary Results'!$D2003)</f>
        <v>0.57660314999999995</v>
      </c>
      <c r="D2421">
        <f>IF(OR(B2421=0,'Input and Summary Results'!E2003=0),FALSE,'Input and Summary Results'!$E2003)</f>
        <v>3.6791839999999999E-2</v>
      </c>
      <c r="E2421">
        <f t="shared" si="143"/>
        <v>-0.23912298937777773</v>
      </c>
      <c r="F2421">
        <f t="shared" si="144"/>
        <v>2.7692631509210454E-2</v>
      </c>
      <c r="G2421">
        <f>IF('Input and Summary Results'!$J$4="yes",IF(C2421=FALSE,FALSE,IF('Data Transformation'!E2421&lt;$R$10,E2421,$R$10)),IF(C2421=FALSE,FALSE,IF(C2421&lt;$R$10,C2421,$R$10)))</f>
        <v>0.57660314999999995</v>
      </c>
      <c r="H2421">
        <f>IF('Input and Summary Results'!$J$4="yes",'Data Transformation'!F2421,'Data Transformation'!D2421)</f>
        <v>3.6791839999999999E-2</v>
      </c>
      <c r="I2421">
        <f t="shared" si="142"/>
        <v>135</v>
      </c>
    </row>
    <row r="2422" spans="2:9" x14ac:dyDescent="0.25">
      <c r="B2422">
        <f>IF('Input and Summary Results'!D2004=0,FALSE,'Input and Summary Results'!$B2004)</f>
        <v>135</v>
      </c>
      <c r="C2422">
        <f>IF(OR(B2422=0,'Input and Summary Results'!D2004=0,'Input and Summary Results'!D2004=""),FALSE,'Input and Summary Results'!$D2004)</f>
        <v>0.59584119000000002</v>
      </c>
      <c r="D2422">
        <f>IF(OR(B2422=0,'Input and Summary Results'!E2004=0),FALSE,'Input and Summary Results'!$E2004)</f>
        <v>2.940183E-2</v>
      </c>
      <c r="E2422">
        <f t="shared" si="143"/>
        <v>-0.22486947767118703</v>
      </c>
      <c r="F2422">
        <f t="shared" si="144"/>
        <v>2.1415763854794934E-2</v>
      </c>
      <c r="G2422">
        <f>IF('Input and Summary Results'!$J$4="yes",IF(C2422=FALSE,FALSE,IF('Data Transformation'!E2422&lt;$R$10,E2422,$R$10)),IF(C2422=FALSE,FALSE,IF(C2422&lt;$R$10,C2422,$R$10)))</f>
        <v>0.59584119000000002</v>
      </c>
      <c r="H2422">
        <f>IF('Input and Summary Results'!$J$4="yes",'Data Transformation'!F2422,'Data Transformation'!D2422)</f>
        <v>2.940183E-2</v>
      </c>
      <c r="I2422">
        <f t="shared" si="142"/>
        <v>135</v>
      </c>
    </row>
    <row r="2423" spans="2:9" x14ac:dyDescent="0.25">
      <c r="B2423">
        <f>IF('Input and Summary Results'!D2005=0,FALSE,'Input and Summary Results'!$B2005)</f>
        <v>135</v>
      </c>
      <c r="C2423">
        <f>IF(OR(B2423=0,'Input and Summary Results'!D2005=0,'Input and Summary Results'!D2005=""),FALSE,'Input and Summary Results'!$D2005)</f>
        <v>0.67439141000000002</v>
      </c>
      <c r="D2423">
        <f>IF(OR(B2423=0,'Input and Summary Results'!E2005=0),FALSE,'Input and Summary Results'!$E2005)</f>
        <v>4.4786640000000003E-2</v>
      </c>
      <c r="E2423">
        <f t="shared" si="143"/>
        <v>-0.17108797013503185</v>
      </c>
      <c r="F2423">
        <f t="shared" si="144"/>
        <v>2.8822137221469056E-2</v>
      </c>
      <c r="G2423">
        <f>IF('Input and Summary Results'!$J$4="yes",IF(C2423=FALSE,FALSE,IF('Data Transformation'!E2423&lt;$R$10,E2423,$R$10)),IF(C2423=FALSE,FALSE,IF(C2423&lt;$R$10,C2423,$R$10)))</f>
        <v>0.67439141000000002</v>
      </c>
      <c r="H2423">
        <f>IF('Input and Summary Results'!$J$4="yes",'Data Transformation'!F2423,'Data Transformation'!D2423)</f>
        <v>4.4786640000000003E-2</v>
      </c>
      <c r="I2423">
        <f t="shared" si="142"/>
        <v>135</v>
      </c>
    </row>
    <row r="2424" spans="2:9" x14ac:dyDescent="0.25">
      <c r="B2424">
        <f>IF('Input and Summary Results'!D2006=0,FALSE,'Input and Summary Results'!$B2006)</f>
        <v>135</v>
      </c>
      <c r="C2424">
        <f>IF(OR(B2424=0,'Input and Summary Results'!D2006=0,'Input and Summary Results'!D2006=""),FALSE,'Input and Summary Results'!$D2006)</f>
        <v>0.68398875000000003</v>
      </c>
      <c r="D2424">
        <f>IF(OR(B2424=0,'Input and Summary Results'!E2006=0),FALSE,'Input and Summary Results'!$E2006)</f>
        <v>2.659021E-2</v>
      </c>
      <c r="E2424">
        <f t="shared" si="143"/>
        <v>-0.16495104133997326</v>
      </c>
      <c r="F2424">
        <f t="shared" si="144"/>
        <v>1.6871843491577894E-2</v>
      </c>
      <c r="G2424">
        <f>IF('Input and Summary Results'!$J$4="yes",IF(C2424=FALSE,FALSE,IF('Data Transformation'!E2424&lt;$R$10,E2424,$R$10)),IF(C2424=FALSE,FALSE,IF(C2424&lt;$R$10,C2424,$R$10)))</f>
        <v>0.68398875000000003</v>
      </c>
      <c r="H2424">
        <f>IF('Input and Summary Results'!$J$4="yes",'Data Transformation'!F2424,'Data Transformation'!D2424)</f>
        <v>2.659021E-2</v>
      </c>
      <c r="I2424">
        <f t="shared" si="142"/>
        <v>135</v>
      </c>
    </row>
    <row r="2425" spans="2:9" x14ac:dyDescent="0.25">
      <c r="B2425">
        <f>IF('Input and Summary Results'!D2007=0,FALSE,'Input and Summary Results'!$B2007)</f>
        <v>135</v>
      </c>
      <c r="C2425">
        <f>IF(OR(B2425=0,'Input and Summary Results'!D2007=0,'Input and Summary Results'!D2007=""),FALSE,'Input and Summary Results'!$D2007)</f>
        <v>0.71132830000000002</v>
      </c>
      <c r="D2425">
        <f>IF(OR(B2425=0,'Input and Summary Results'!E2007=0),FALSE,'Input and Summary Results'!$E2007)</f>
        <v>3.558803E-2</v>
      </c>
      <c r="E2425">
        <f t="shared" si="143"/>
        <v>-0.14792991267239139</v>
      </c>
      <c r="F2425">
        <f t="shared" si="144"/>
        <v>2.1713187876821433E-2</v>
      </c>
      <c r="G2425">
        <f>IF('Input and Summary Results'!$J$4="yes",IF(C2425=FALSE,FALSE,IF('Data Transformation'!E2425&lt;$R$10,E2425,$R$10)),IF(C2425=FALSE,FALSE,IF(C2425&lt;$R$10,C2425,$R$10)))</f>
        <v>0.71132830000000002</v>
      </c>
      <c r="H2425">
        <f>IF('Input and Summary Results'!$J$4="yes",'Data Transformation'!F2425,'Data Transformation'!D2425)</f>
        <v>3.558803E-2</v>
      </c>
      <c r="I2425">
        <f t="shared" si="142"/>
        <v>135</v>
      </c>
    </row>
    <row r="2426" spans="2:9" x14ac:dyDescent="0.25">
      <c r="B2426">
        <f>IF('Input and Summary Results'!D2008=0,FALSE,'Input and Summary Results'!$B2008)</f>
        <v>135</v>
      </c>
      <c r="C2426">
        <f>IF(OR(B2426=0,'Input and Summary Results'!D2008=0,'Input and Summary Results'!D2008=""),FALSE,'Input and Summary Results'!$D2008)</f>
        <v>0.76905973000000005</v>
      </c>
      <c r="D2426">
        <f>IF(OR(B2426=0,'Input and Summary Results'!E2008=0),FALSE,'Input and Summary Results'!$E2008)</f>
        <v>3.595839E-2</v>
      </c>
      <c r="E2426">
        <f t="shared" si="143"/>
        <v>-0.11403992885652654</v>
      </c>
      <c r="F2426">
        <f t="shared" si="144"/>
        <v>2.0292235636886098E-2</v>
      </c>
      <c r="G2426">
        <f>IF('Input and Summary Results'!$J$4="yes",IF(C2426=FALSE,FALSE,IF('Data Transformation'!E2426&lt;$R$10,E2426,$R$10)),IF(C2426=FALSE,FALSE,IF(C2426&lt;$R$10,C2426,$R$10)))</f>
        <v>0.76905973000000005</v>
      </c>
      <c r="H2426">
        <f>IF('Input and Summary Results'!$J$4="yes",'Data Transformation'!F2426,'Data Transformation'!D2426)</f>
        <v>3.595839E-2</v>
      </c>
      <c r="I2426">
        <f t="shared" si="142"/>
        <v>135</v>
      </c>
    </row>
    <row r="2427" spans="2:9" x14ac:dyDescent="0.25">
      <c r="B2427">
        <f>IF('Input and Summary Results'!D2009=0,FALSE,'Input and Summary Results'!$B2009)</f>
        <v>135</v>
      </c>
      <c r="C2427">
        <f>IF(OR(B2427=0,'Input and Summary Results'!D2009=0,'Input and Summary Results'!D2009=""),FALSE,'Input and Summary Results'!$D2009)</f>
        <v>0.79169931000000004</v>
      </c>
      <c r="D2427">
        <f>IF(OR(B2427=0,'Input and Summary Results'!E2009=0),FALSE,'Input and Summary Results'!$E2009)</f>
        <v>2.51662E-2</v>
      </c>
      <c r="E2427">
        <f t="shared" si="143"/>
        <v>-0.10143973356644308</v>
      </c>
      <c r="F2427">
        <f t="shared" si="144"/>
        <v>1.3795806895423464E-2</v>
      </c>
      <c r="G2427">
        <f>IF('Input and Summary Results'!$J$4="yes",IF(C2427=FALSE,FALSE,IF('Data Transformation'!E2427&lt;$R$10,E2427,$R$10)),IF(C2427=FALSE,FALSE,IF(C2427&lt;$R$10,C2427,$R$10)))</f>
        <v>0.79169931000000004</v>
      </c>
      <c r="H2427">
        <f>IF('Input and Summary Results'!$J$4="yes",'Data Transformation'!F2427,'Data Transformation'!D2427)</f>
        <v>2.51662E-2</v>
      </c>
      <c r="I2427">
        <f t="shared" si="142"/>
        <v>135</v>
      </c>
    </row>
    <row r="2428" spans="2:9" x14ac:dyDescent="0.25">
      <c r="B2428">
        <f>IF('Input and Summary Results'!D2010=0,FALSE,'Input and Summary Results'!$B2010)</f>
        <v>135</v>
      </c>
      <c r="C2428">
        <f>IF(OR(B2428=0,'Input and Summary Results'!D2010=0,'Input and Summary Results'!D2010=""),FALSE,'Input and Summary Results'!$D2010)</f>
        <v>0.79643671999999999</v>
      </c>
      <c r="D2428">
        <f>IF(OR(B2428=0,'Input and Summary Results'!E2010=0),FALSE,'Input and Summary Results'!$E2010)</f>
        <v>3.7933260000000003E-2</v>
      </c>
      <c r="E2428">
        <f t="shared" si="143"/>
        <v>-9.8848724880512037E-2</v>
      </c>
      <c r="F2428">
        <f t="shared" si="144"/>
        <v>2.0670863643755654E-2</v>
      </c>
      <c r="G2428">
        <f>IF('Input and Summary Results'!$J$4="yes",IF(C2428=FALSE,FALSE,IF('Data Transformation'!E2428&lt;$R$10,E2428,$R$10)),IF(C2428=FALSE,FALSE,IF(C2428&lt;$R$10,C2428,$R$10)))</f>
        <v>0.79643671999999999</v>
      </c>
      <c r="H2428">
        <f>IF('Input and Summary Results'!$J$4="yes",'Data Transformation'!F2428,'Data Transformation'!D2428)</f>
        <v>3.7933260000000003E-2</v>
      </c>
      <c r="I2428">
        <f t="shared" si="142"/>
        <v>135</v>
      </c>
    </row>
    <row r="2429" spans="2:9" x14ac:dyDescent="0.25">
      <c r="B2429">
        <f>IF('Input and Summary Results'!D2011=0,FALSE,'Input and Summary Results'!$B2011)</f>
        <v>135</v>
      </c>
      <c r="C2429">
        <f>IF(OR(B2429=0,'Input and Summary Results'!D2011=0,'Input and Summary Results'!D2011=""),FALSE,'Input and Summary Results'!$D2011)</f>
        <v>0.92561972000000003</v>
      </c>
      <c r="D2429">
        <f>IF(OR(B2429=0,'Input and Summary Results'!E2011=0),FALSE,'Input and Summary Results'!$E2011)</f>
        <v>4.2387429999999997E-2</v>
      </c>
      <c r="E2429">
        <f t="shared" si="143"/>
        <v>-3.356740146776651E-2</v>
      </c>
      <c r="F2429">
        <f t="shared" si="144"/>
        <v>1.9874408704257076E-2</v>
      </c>
      <c r="G2429">
        <f>IF('Input and Summary Results'!$J$4="yes",IF(C2429=FALSE,FALSE,IF('Data Transformation'!E2429&lt;$R$10,E2429,$R$10)),IF(C2429=FALSE,FALSE,IF(C2429&lt;$R$10,C2429,$R$10)))</f>
        <v>0.92561972000000003</v>
      </c>
      <c r="H2429">
        <f>IF('Input and Summary Results'!$J$4="yes",'Data Transformation'!F2429,'Data Transformation'!D2429)</f>
        <v>4.2387429999999997E-2</v>
      </c>
      <c r="I2429">
        <f t="shared" si="142"/>
        <v>135</v>
      </c>
    </row>
    <row r="2430" spans="2:9" x14ac:dyDescent="0.25">
      <c r="B2430">
        <f>IF('Input and Summary Results'!D2012=0,FALSE,'Input and Summary Results'!$B2012)</f>
        <v>135</v>
      </c>
      <c r="C2430">
        <f>IF(OR(B2430=0,'Input and Summary Results'!D2012=0,'Input and Summary Results'!D2012=""),FALSE,'Input and Summary Results'!$D2012)</f>
        <v>1.0424863499999999</v>
      </c>
      <c r="D2430">
        <f>IF(OR(B2430=0,'Input and Summary Results'!E2012=0),FALSE,'Input and Summary Results'!$E2012)</f>
        <v>4.7887260000000001E-2</v>
      </c>
      <c r="E2430">
        <f t="shared" si="143"/>
        <v>1.8070377162832676E-2</v>
      </c>
      <c r="F2430">
        <f t="shared" si="144"/>
        <v>1.9936060400215314E-2</v>
      </c>
      <c r="G2430">
        <f>IF('Input and Summary Results'!$J$4="yes",IF(C2430=FALSE,FALSE,IF('Data Transformation'!E2430&lt;$R$10,E2430,$R$10)),IF(C2430=FALSE,FALSE,IF(C2430&lt;$R$10,C2430,$R$10)))</f>
        <v>1.0424863499999999</v>
      </c>
      <c r="H2430">
        <f>IF('Input and Summary Results'!$J$4="yes",'Data Transformation'!F2430,'Data Transformation'!D2430)</f>
        <v>4.7887260000000001E-2</v>
      </c>
      <c r="I2430">
        <f t="shared" si="142"/>
        <v>135</v>
      </c>
    </row>
    <row r="2431" spans="2:9" x14ac:dyDescent="0.25">
      <c r="B2431">
        <f>IF('Input and Summary Results'!D2013=0,FALSE,'Input and Summary Results'!$B2013)</f>
        <v>136</v>
      </c>
      <c r="C2431">
        <f>IF(OR(B2431=0,'Input and Summary Results'!D2013=0,'Input and Summary Results'!D2013=""),FALSE,'Input and Summary Results'!$D2013)</f>
        <v>0.10360446</v>
      </c>
      <c r="D2431">
        <f>IF(OR(B2431=0,'Input and Summary Results'!E2013=0),FALSE,'Input and Summary Results'!$E2013)</f>
        <v>3.7610350000000001E-2</v>
      </c>
      <c r="E2431">
        <f t="shared" si="143"/>
        <v>-0.98462154853193085</v>
      </c>
      <c r="F2431">
        <f t="shared" si="144"/>
        <v>0.15755008905987253</v>
      </c>
      <c r="G2431">
        <f>IF('Input and Summary Results'!$J$4="yes",IF(C2431=FALSE,FALSE,IF('Data Transformation'!E2431&lt;$R$10,E2431,$R$10)),IF(C2431=FALSE,FALSE,IF(C2431&lt;$R$10,C2431,$R$10)))</f>
        <v>0.10360446</v>
      </c>
      <c r="H2431">
        <f>IF('Input and Summary Results'!$J$4="yes",'Data Transformation'!F2431,'Data Transformation'!D2431)</f>
        <v>3.7610350000000001E-2</v>
      </c>
      <c r="I2431">
        <f t="shared" si="142"/>
        <v>136</v>
      </c>
    </row>
    <row r="2432" spans="2:9" x14ac:dyDescent="0.25">
      <c r="B2432">
        <f>IF('Input and Summary Results'!D2014=0,FALSE,'Input and Summary Results'!$B2014)</f>
        <v>136</v>
      </c>
      <c r="C2432">
        <f>IF(OR(B2432=0,'Input and Summary Results'!D2014=0,'Input and Summary Results'!D2014=""),FALSE,'Input and Summary Results'!$D2014)</f>
        <v>0.12143937</v>
      </c>
      <c r="D2432">
        <f>IF(OR(B2432=0,'Input and Summary Results'!E2014=0),FALSE,'Input and Summary Results'!$E2014)</f>
        <v>5.2231199999999998E-2</v>
      </c>
      <c r="E2432">
        <f t="shared" si="143"/>
        <v>-0.91564049446434992</v>
      </c>
      <c r="F2432">
        <f t="shared" si="144"/>
        <v>0.18666385374034794</v>
      </c>
      <c r="G2432">
        <f>IF('Input and Summary Results'!$J$4="yes",IF(C2432=FALSE,FALSE,IF('Data Transformation'!E2432&lt;$R$10,E2432,$R$10)),IF(C2432=FALSE,FALSE,IF(C2432&lt;$R$10,C2432,$R$10)))</f>
        <v>0.12143937</v>
      </c>
      <c r="H2432">
        <f>IF('Input and Summary Results'!$J$4="yes",'Data Transformation'!F2432,'Data Transformation'!D2432)</f>
        <v>5.2231199999999998E-2</v>
      </c>
      <c r="I2432">
        <f t="shared" si="142"/>
        <v>136</v>
      </c>
    </row>
    <row r="2433" spans="2:9" x14ac:dyDescent="0.25">
      <c r="B2433">
        <f>IF('Input and Summary Results'!D2015=0,FALSE,'Input and Summary Results'!$B2015)</f>
        <v>136</v>
      </c>
      <c r="C2433">
        <f>IF(OR(B2433=0,'Input and Summary Results'!D2015=0,'Input and Summary Results'!D2015=""),FALSE,'Input and Summary Results'!$D2015)</f>
        <v>0.12425203</v>
      </c>
      <c r="D2433">
        <f>IF(OR(B2433=0,'Input and Summary Results'!E2015=0),FALSE,'Input and Summary Results'!$E2015)</f>
        <v>5.9375589999999999E-2</v>
      </c>
      <c r="E2433">
        <f t="shared" si="143"/>
        <v>-0.90569650713711403</v>
      </c>
      <c r="F2433">
        <f t="shared" si="144"/>
        <v>0.20739303864894601</v>
      </c>
      <c r="G2433">
        <f>IF('Input and Summary Results'!$J$4="yes",IF(C2433=FALSE,FALSE,IF('Data Transformation'!E2433&lt;$R$10,E2433,$R$10)),IF(C2433=FALSE,FALSE,IF(C2433&lt;$R$10,C2433,$R$10)))</f>
        <v>0.12425203</v>
      </c>
      <c r="H2433">
        <f>IF('Input and Summary Results'!$J$4="yes",'Data Transformation'!F2433,'Data Transformation'!D2433)</f>
        <v>5.9375589999999999E-2</v>
      </c>
      <c r="I2433">
        <f t="shared" si="142"/>
        <v>136</v>
      </c>
    </row>
    <row r="2434" spans="2:9" x14ac:dyDescent="0.25">
      <c r="B2434">
        <f>IF('Input and Summary Results'!D2016=0,FALSE,'Input and Summary Results'!$B2016)</f>
        <v>136</v>
      </c>
      <c r="C2434">
        <f>IF(OR(B2434=0,'Input and Summary Results'!D2016=0,'Input and Summary Results'!D2016=""),FALSE,'Input and Summary Results'!$D2016)</f>
        <v>0.12662435</v>
      </c>
      <c r="D2434">
        <f>IF(OR(B2434=0,'Input and Summary Results'!E2016=0),FALSE,'Input and Summary Results'!$E2016)</f>
        <v>4.6314550000000003E-2</v>
      </c>
      <c r="E2434">
        <f t="shared" si="143"/>
        <v>-0.89748277098714413</v>
      </c>
      <c r="F2434">
        <f t="shared" si="144"/>
        <v>0.15874130607580614</v>
      </c>
      <c r="G2434">
        <f>IF('Input and Summary Results'!$J$4="yes",IF(C2434=FALSE,FALSE,IF('Data Transformation'!E2434&lt;$R$10,E2434,$R$10)),IF(C2434=FALSE,FALSE,IF(C2434&lt;$R$10,C2434,$R$10)))</f>
        <v>0.12662435</v>
      </c>
      <c r="H2434">
        <f>IF('Input and Summary Results'!$J$4="yes",'Data Transformation'!F2434,'Data Transformation'!D2434)</f>
        <v>4.6314550000000003E-2</v>
      </c>
      <c r="I2434">
        <f t="shared" si="142"/>
        <v>136</v>
      </c>
    </row>
    <row r="2435" spans="2:9" x14ac:dyDescent="0.25">
      <c r="B2435">
        <f>IF('Input and Summary Results'!D2017=0,FALSE,'Input and Summary Results'!$B2017)</f>
        <v>136</v>
      </c>
      <c r="C2435">
        <f>IF(OR(B2435=0,'Input and Summary Results'!D2017=0,'Input and Summary Results'!D2017=""),FALSE,'Input and Summary Results'!$D2017)</f>
        <v>0.13712009999999999</v>
      </c>
      <c r="D2435">
        <f>IF(OR(B2435=0,'Input and Summary Results'!E2017=0),FALSE,'Input and Summary Results'!$E2017)</f>
        <v>2.797554E-2</v>
      </c>
      <c r="E2435">
        <f t="shared" si="143"/>
        <v>-0.86289887869514525</v>
      </c>
      <c r="F2435">
        <f t="shared" si="144"/>
        <v>8.8545620663928931E-2</v>
      </c>
      <c r="G2435">
        <f>IF('Input and Summary Results'!$J$4="yes",IF(C2435=FALSE,FALSE,IF('Data Transformation'!E2435&lt;$R$10,E2435,$R$10)),IF(C2435=FALSE,FALSE,IF(C2435&lt;$R$10,C2435,$R$10)))</f>
        <v>0.13712009999999999</v>
      </c>
      <c r="H2435">
        <f>IF('Input and Summary Results'!$J$4="yes",'Data Transformation'!F2435,'Data Transformation'!D2435)</f>
        <v>2.797554E-2</v>
      </c>
      <c r="I2435">
        <f t="shared" si="142"/>
        <v>136</v>
      </c>
    </row>
    <row r="2436" spans="2:9" x14ac:dyDescent="0.25">
      <c r="B2436">
        <f>IF('Input and Summary Results'!D2018=0,FALSE,'Input and Summary Results'!$B2018)</f>
        <v>136</v>
      </c>
      <c r="C2436">
        <f>IF(OR(B2436=0,'Input and Summary Results'!D2018=0,'Input and Summary Results'!D2018=""),FALSE,'Input and Summary Results'!$D2018)</f>
        <v>0.14299876</v>
      </c>
      <c r="D2436">
        <f>IF(OR(B2436=0,'Input and Summary Results'!E2018=0),FALSE,'Input and Summary Results'!$E2018)</f>
        <v>4.276025E-2</v>
      </c>
      <c r="E2436">
        <f t="shared" si="143"/>
        <v>-0.84466772846145877</v>
      </c>
      <c r="F2436">
        <f t="shared" si="144"/>
        <v>0.12977698897528903</v>
      </c>
      <c r="G2436">
        <f>IF('Input and Summary Results'!$J$4="yes",IF(C2436=FALSE,FALSE,IF('Data Transformation'!E2436&lt;$R$10,E2436,$R$10)),IF(C2436=FALSE,FALSE,IF(C2436&lt;$R$10,C2436,$R$10)))</f>
        <v>0.14299876</v>
      </c>
      <c r="H2436">
        <f>IF('Input and Summary Results'!$J$4="yes",'Data Transformation'!F2436,'Data Transformation'!D2436)</f>
        <v>4.276025E-2</v>
      </c>
      <c r="I2436">
        <f t="shared" si="142"/>
        <v>136</v>
      </c>
    </row>
    <row r="2437" spans="2:9" x14ac:dyDescent="0.25">
      <c r="B2437">
        <f>IF('Input and Summary Results'!D2019=0,FALSE,'Input and Summary Results'!$B2019)</f>
        <v>136</v>
      </c>
      <c r="C2437">
        <f>IF(OR(B2437=0,'Input and Summary Results'!D2019=0,'Input and Summary Results'!D2019=""),FALSE,'Input and Summary Results'!$D2019)</f>
        <v>0.16884646</v>
      </c>
      <c r="D2437">
        <f>IF(OR(B2437=0,'Input and Summary Results'!E2019=0),FALSE,'Input and Summary Results'!$E2019)</f>
        <v>4.9868820000000001E-2</v>
      </c>
      <c r="E2437">
        <f t="shared" si="143"/>
        <v>-0.77250804026151165</v>
      </c>
      <c r="F2437">
        <f t="shared" si="144"/>
        <v>0.12818194636713143</v>
      </c>
      <c r="G2437">
        <f>IF('Input and Summary Results'!$J$4="yes",IF(C2437=FALSE,FALSE,IF('Data Transformation'!E2437&lt;$R$10,E2437,$R$10)),IF(C2437=FALSE,FALSE,IF(C2437&lt;$R$10,C2437,$R$10)))</f>
        <v>0.16884646</v>
      </c>
      <c r="H2437">
        <f>IF('Input and Summary Results'!$J$4="yes",'Data Transformation'!F2437,'Data Transformation'!D2437)</f>
        <v>4.9868820000000001E-2</v>
      </c>
      <c r="I2437">
        <f t="shared" ref="I2437:I2500" si="145">IF(G2437=FALSE,"",B2437)</f>
        <v>136</v>
      </c>
    </row>
    <row r="2438" spans="2:9" x14ac:dyDescent="0.25">
      <c r="B2438">
        <f>IF('Input and Summary Results'!D2020=0,FALSE,'Input and Summary Results'!$B2020)</f>
        <v>136</v>
      </c>
      <c r="C2438">
        <f>IF(OR(B2438=0,'Input and Summary Results'!D2020=0,'Input and Summary Results'!D2020=""),FALSE,'Input and Summary Results'!$D2020)</f>
        <v>0.27983795</v>
      </c>
      <c r="D2438">
        <f>IF(OR(B2438=0,'Input and Summary Results'!E2020=0),FALSE,'Input and Summary Results'!$E2020)</f>
        <v>7.0193450000000004E-2</v>
      </c>
      <c r="E2438">
        <f t="shared" si="143"/>
        <v>-0.55309338935106522</v>
      </c>
      <c r="F2438">
        <f t="shared" si="144"/>
        <v>0.10886285187552296</v>
      </c>
      <c r="G2438">
        <f>IF('Input and Summary Results'!$J$4="yes",IF(C2438=FALSE,FALSE,IF('Data Transformation'!E2438&lt;$R$10,E2438,$R$10)),IF(C2438=FALSE,FALSE,IF(C2438&lt;$R$10,C2438,$R$10)))</f>
        <v>0.27983795</v>
      </c>
      <c r="H2438">
        <f>IF('Input and Summary Results'!$J$4="yes",'Data Transformation'!F2438,'Data Transformation'!D2438)</f>
        <v>7.0193450000000004E-2</v>
      </c>
      <c r="I2438">
        <f t="shared" si="145"/>
        <v>136</v>
      </c>
    </row>
    <row r="2439" spans="2:9" x14ac:dyDescent="0.25">
      <c r="B2439">
        <f>IF('Input and Summary Results'!D2021=0,FALSE,'Input and Summary Results'!$B2021)</f>
        <v>136</v>
      </c>
      <c r="C2439">
        <f>IF(OR(B2439=0,'Input and Summary Results'!D2021=0,'Input and Summary Results'!D2021=""),FALSE,'Input and Summary Results'!$D2021)</f>
        <v>0.45127412</v>
      </c>
      <c r="D2439">
        <f>IF(OR(B2439=0,'Input and Summary Results'!E2021=0),FALSE,'Input and Summary Results'!$E2021)</f>
        <v>3.3069710000000002E-2</v>
      </c>
      <c r="E2439">
        <f t="shared" si="143"/>
        <v>-0.34555957200494219</v>
      </c>
      <c r="F2439">
        <f t="shared" si="144"/>
        <v>3.1803849376516431E-2</v>
      </c>
      <c r="G2439">
        <f>IF('Input and Summary Results'!$J$4="yes",IF(C2439=FALSE,FALSE,IF('Data Transformation'!E2439&lt;$R$10,E2439,$R$10)),IF(C2439=FALSE,FALSE,IF(C2439&lt;$R$10,C2439,$R$10)))</f>
        <v>0.45127412</v>
      </c>
      <c r="H2439">
        <f>IF('Input and Summary Results'!$J$4="yes",'Data Transformation'!F2439,'Data Transformation'!D2439)</f>
        <v>3.3069710000000002E-2</v>
      </c>
      <c r="I2439">
        <f t="shared" si="145"/>
        <v>136</v>
      </c>
    </row>
    <row r="2440" spans="2:9" x14ac:dyDescent="0.25">
      <c r="B2440">
        <f>IF('Input and Summary Results'!D2022=0,FALSE,'Input and Summary Results'!$B2022)</f>
        <v>136</v>
      </c>
      <c r="C2440">
        <f>IF(OR(B2440=0,'Input and Summary Results'!D2022=0,'Input and Summary Results'!D2022=""),FALSE,'Input and Summary Results'!$D2022)</f>
        <v>0.46569359999999999</v>
      </c>
      <c r="D2440">
        <f>IF(OR(B2440=0,'Input and Summary Results'!E2022=0),FALSE,'Input and Summary Results'!$E2022)</f>
        <v>4.7685470000000001E-2</v>
      </c>
      <c r="E2440">
        <f t="shared" si="143"/>
        <v>-0.33189973051000704</v>
      </c>
      <c r="F2440">
        <f t="shared" si="144"/>
        <v>4.4440151163769481E-2</v>
      </c>
      <c r="G2440">
        <f>IF('Input and Summary Results'!$J$4="yes",IF(C2440=FALSE,FALSE,IF('Data Transformation'!E2440&lt;$R$10,E2440,$R$10)),IF(C2440=FALSE,FALSE,IF(C2440&lt;$R$10,C2440,$R$10)))</f>
        <v>0.46569359999999999</v>
      </c>
      <c r="H2440">
        <f>IF('Input and Summary Results'!$J$4="yes",'Data Transformation'!F2440,'Data Transformation'!D2440)</f>
        <v>4.7685470000000001E-2</v>
      </c>
      <c r="I2440">
        <f t="shared" si="145"/>
        <v>136</v>
      </c>
    </row>
    <row r="2441" spans="2:9" x14ac:dyDescent="0.25">
      <c r="B2441">
        <f>IF('Input and Summary Results'!D2023=0,FALSE,'Input and Summary Results'!$B2023)</f>
        <v>136</v>
      </c>
      <c r="C2441">
        <f>IF(OR(B2441=0,'Input and Summary Results'!D2023=0,'Input and Summary Results'!D2023=""),FALSE,'Input and Summary Results'!$D2023)</f>
        <v>0.49739180999999999</v>
      </c>
      <c r="D2441">
        <f>IF(OR(B2441=0,'Input and Summary Results'!E2023=0),FALSE,'Input and Summary Results'!$E2023)</f>
        <v>4.2625620000000003E-2</v>
      </c>
      <c r="E2441">
        <f t="shared" si="143"/>
        <v>-0.30330137005339719</v>
      </c>
      <c r="F2441">
        <f t="shared" si="144"/>
        <v>3.7193051248672553E-2</v>
      </c>
      <c r="G2441">
        <f>IF('Input and Summary Results'!$J$4="yes",IF(C2441=FALSE,FALSE,IF('Data Transformation'!E2441&lt;$R$10,E2441,$R$10)),IF(C2441=FALSE,FALSE,IF(C2441&lt;$R$10,C2441,$R$10)))</f>
        <v>0.49739180999999999</v>
      </c>
      <c r="H2441">
        <f>IF('Input and Summary Results'!$J$4="yes",'Data Transformation'!F2441,'Data Transformation'!D2441)</f>
        <v>4.2625620000000003E-2</v>
      </c>
      <c r="I2441">
        <f t="shared" si="145"/>
        <v>136</v>
      </c>
    </row>
    <row r="2442" spans="2:9" x14ac:dyDescent="0.25">
      <c r="B2442">
        <f>IF('Input and Summary Results'!D2024=0,FALSE,'Input and Summary Results'!$B2024)</f>
        <v>136</v>
      </c>
      <c r="C2442">
        <f>IF(OR(B2442=0,'Input and Summary Results'!D2024=0,'Input and Summary Results'!D2024=""),FALSE,'Input and Summary Results'!$D2024)</f>
        <v>0.49991068</v>
      </c>
      <c r="D2442">
        <f>IF(OR(B2442=0,'Input and Summary Results'!E2024=0),FALSE,'Input and Summary Results'!$E2024)</f>
        <v>2.413997E-2</v>
      </c>
      <c r="E2442">
        <f t="shared" si="143"/>
        <v>-0.30110758496071072</v>
      </c>
      <c r="F2442">
        <f t="shared" si="144"/>
        <v>2.0957237760953616E-2</v>
      </c>
      <c r="G2442">
        <f>IF('Input and Summary Results'!$J$4="yes",IF(C2442=FALSE,FALSE,IF('Data Transformation'!E2442&lt;$R$10,E2442,$R$10)),IF(C2442=FALSE,FALSE,IF(C2442&lt;$R$10,C2442,$R$10)))</f>
        <v>0.49991068</v>
      </c>
      <c r="H2442">
        <f>IF('Input and Summary Results'!$J$4="yes",'Data Transformation'!F2442,'Data Transformation'!D2442)</f>
        <v>2.413997E-2</v>
      </c>
      <c r="I2442">
        <f t="shared" si="145"/>
        <v>136</v>
      </c>
    </row>
    <row r="2443" spans="2:9" x14ac:dyDescent="0.25">
      <c r="B2443">
        <f>IF('Input and Summary Results'!D2025=0,FALSE,'Input and Summary Results'!$B2025)</f>
        <v>136</v>
      </c>
      <c r="C2443">
        <f>IF(OR(B2443=0,'Input and Summary Results'!D2025=0,'Input and Summary Results'!D2025=""),FALSE,'Input and Summary Results'!$D2025)</f>
        <v>0.53964221000000001</v>
      </c>
      <c r="D2443">
        <f>IF(OR(B2443=0,'Input and Summary Results'!E2025=0),FALSE,'Input and Summary Results'!$E2025)</f>
        <v>5.5662139999999999E-2</v>
      </c>
      <c r="E2443">
        <f t="shared" si="143"/>
        <v>-0.26789408781197815</v>
      </c>
      <c r="F2443">
        <f t="shared" si="144"/>
        <v>4.4765528552705318E-2</v>
      </c>
      <c r="G2443">
        <f>IF('Input and Summary Results'!$J$4="yes",IF(C2443=FALSE,FALSE,IF('Data Transformation'!E2443&lt;$R$10,E2443,$R$10)),IF(C2443=FALSE,FALSE,IF(C2443&lt;$R$10,C2443,$R$10)))</f>
        <v>0.53964221000000001</v>
      </c>
      <c r="H2443">
        <f>IF('Input and Summary Results'!$J$4="yes",'Data Transformation'!F2443,'Data Transformation'!D2443)</f>
        <v>5.5662139999999999E-2</v>
      </c>
      <c r="I2443">
        <f t="shared" si="145"/>
        <v>136</v>
      </c>
    </row>
    <row r="2444" spans="2:9" x14ac:dyDescent="0.25">
      <c r="B2444">
        <f>IF('Input and Summary Results'!D2026=0,FALSE,'Input and Summary Results'!$B2026)</f>
        <v>136</v>
      </c>
      <c r="C2444">
        <f>IF(OR(B2444=0,'Input and Summary Results'!D2026=0,'Input and Summary Results'!D2026=""),FALSE,'Input and Summary Results'!$D2026)</f>
        <v>0.60690272999999995</v>
      </c>
      <c r="D2444">
        <f>IF(OR(B2444=0,'Input and Summary Results'!E2026=0),FALSE,'Input and Summary Results'!$E2026)</f>
        <v>4.906083E-2</v>
      </c>
      <c r="E2444">
        <f t="shared" si="143"/>
        <v>-0.21688090894013273</v>
      </c>
      <c r="F2444">
        <f t="shared" si="144"/>
        <v>3.5083711388149467E-2</v>
      </c>
      <c r="G2444">
        <f>IF('Input and Summary Results'!$J$4="yes",IF(C2444=FALSE,FALSE,IF('Data Transformation'!E2444&lt;$R$10,E2444,$R$10)),IF(C2444=FALSE,FALSE,IF(C2444&lt;$R$10,C2444,$R$10)))</f>
        <v>0.60690272999999995</v>
      </c>
      <c r="H2444">
        <f>IF('Input and Summary Results'!$J$4="yes",'Data Transformation'!F2444,'Data Transformation'!D2444)</f>
        <v>4.906083E-2</v>
      </c>
      <c r="I2444">
        <f t="shared" si="145"/>
        <v>136</v>
      </c>
    </row>
    <row r="2445" spans="2:9" x14ac:dyDescent="0.25">
      <c r="B2445">
        <f>IF('Input and Summary Results'!D2027=0,FALSE,'Input and Summary Results'!$B2027)</f>
        <v>136</v>
      </c>
      <c r="C2445">
        <f>IF(OR(B2445=0,'Input and Summary Results'!D2027=0,'Input and Summary Results'!D2027=""),FALSE,'Input and Summary Results'!$D2027)</f>
        <v>0.63690181999999995</v>
      </c>
      <c r="D2445">
        <f>IF(OR(B2445=0,'Input and Summary Results'!E2027=0),FALSE,'Input and Summary Results'!$E2027)</f>
        <v>3.5659900000000001E-2</v>
      </c>
      <c r="E2445">
        <f t="shared" si="143"/>
        <v>-0.19592751007990997</v>
      </c>
      <c r="F2445">
        <f t="shared" si="144"/>
        <v>2.4299501295191782E-2</v>
      </c>
      <c r="G2445">
        <f>IF('Input and Summary Results'!$J$4="yes",IF(C2445=FALSE,FALSE,IF('Data Transformation'!E2445&lt;$R$10,E2445,$R$10)),IF(C2445=FALSE,FALSE,IF(C2445&lt;$R$10,C2445,$R$10)))</f>
        <v>0.63690181999999995</v>
      </c>
      <c r="H2445">
        <f>IF('Input and Summary Results'!$J$4="yes",'Data Transformation'!F2445,'Data Transformation'!D2445)</f>
        <v>3.5659900000000001E-2</v>
      </c>
      <c r="I2445">
        <f t="shared" si="145"/>
        <v>136</v>
      </c>
    </row>
    <row r="2446" spans="2:9" x14ac:dyDescent="0.25">
      <c r="B2446">
        <f>IF('Input and Summary Results'!D2028=0,FALSE,'Input and Summary Results'!$B2028)</f>
        <v>136</v>
      </c>
      <c r="C2446">
        <f>IF(OR(B2446=0,'Input and Summary Results'!D2028=0,'Input and Summary Results'!D2028=""),FALSE,'Input and Summary Results'!$D2028)</f>
        <v>0.67429271999999996</v>
      </c>
      <c r="D2446">
        <f>IF(OR(B2446=0,'Input and Summary Results'!E2028=0),FALSE,'Input and Summary Results'!$E2028)</f>
        <v>4.6517049999999997E-2</v>
      </c>
      <c r="E2446">
        <f t="shared" si="143"/>
        <v>-0.17115152915755191</v>
      </c>
      <c r="F2446">
        <f t="shared" si="144"/>
        <v>2.9940112211207025E-2</v>
      </c>
      <c r="G2446">
        <f>IF('Input and Summary Results'!$J$4="yes",IF(C2446=FALSE,FALSE,IF('Data Transformation'!E2446&lt;$R$10,E2446,$R$10)),IF(C2446=FALSE,FALSE,IF(C2446&lt;$R$10,C2446,$R$10)))</f>
        <v>0.67429271999999996</v>
      </c>
      <c r="H2446">
        <f>IF('Input and Summary Results'!$J$4="yes",'Data Transformation'!F2446,'Data Transformation'!D2446)</f>
        <v>4.6517049999999997E-2</v>
      </c>
      <c r="I2446">
        <f t="shared" si="145"/>
        <v>136</v>
      </c>
    </row>
    <row r="2447" spans="2:9" x14ac:dyDescent="0.25">
      <c r="B2447">
        <f>IF('Input and Summary Results'!D2029=0,FALSE,'Input and Summary Results'!$B2029)</f>
        <v>136</v>
      </c>
      <c r="C2447">
        <f>IF(OR(B2447=0,'Input and Summary Results'!D2029=0,'Input and Summary Results'!D2029=""),FALSE,'Input and Summary Results'!$D2029)</f>
        <v>0.95374312999999999</v>
      </c>
      <c r="D2447">
        <f>IF(OR(B2447=0,'Input and Summary Results'!E2029=0),FALSE,'Input and Summary Results'!$E2029)</f>
        <v>2.8486419999999998E-2</v>
      </c>
      <c r="E2447">
        <f t="shared" si="143"/>
        <v>-2.0568577334663531E-2</v>
      </c>
      <c r="F2447">
        <f t="shared" si="144"/>
        <v>1.2962721188880279E-2</v>
      </c>
      <c r="G2447">
        <f>IF('Input and Summary Results'!$J$4="yes",IF(C2447=FALSE,FALSE,IF('Data Transformation'!E2447&lt;$R$10,E2447,$R$10)),IF(C2447=FALSE,FALSE,IF(C2447&lt;$R$10,C2447,$R$10)))</f>
        <v>0.95374312999999999</v>
      </c>
      <c r="H2447">
        <f>IF('Input and Summary Results'!$J$4="yes",'Data Transformation'!F2447,'Data Transformation'!D2447)</f>
        <v>2.8486419999999998E-2</v>
      </c>
      <c r="I2447">
        <f t="shared" si="145"/>
        <v>136</v>
      </c>
    </row>
    <row r="2448" spans="2:9" x14ac:dyDescent="0.25">
      <c r="B2448">
        <f>IF('Input and Summary Results'!D2030=0,FALSE,'Input and Summary Results'!$B2030)</f>
        <v>137</v>
      </c>
      <c r="C2448">
        <f>IF(OR(B2448=0,'Input and Summary Results'!D2030=0,'Input and Summary Results'!D2030=""),FALSE,'Input and Summary Results'!$D2030)</f>
        <v>0.61550075999999998</v>
      </c>
      <c r="D2448">
        <f>IF(OR(B2448=0,'Input and Summary Results'!E2030=0),FALSE,'Input and Summary Results'!$E2030)</f>
        <v>6.3854620000000001E-2</v>
      </c>
      <c r="E2448">
        <f t="shared" si="143"/>
        <v>-0.21077140647985829</v>
      </c>
      <c r="F2448">
        <f t="shared" si="144"/>
        <v>4.5024972966727125E-2</v>
      </c>
      <c r="G2448">
        <f>IF('Input and Summary Results'!$J$4="yes",IF(C2448=FALSE,FALSE,IF('Data Transformation'!E2448&lt;$R$10,E2448,$R$10)),IF(C2448=FALSE,FALSE,IF(C2448&lt;$R$10,C2448,$R$10)))</f>
        <v>0.61550075999999998</v>
      </c>
      <c r="H2448">
        <f>IF('Input and Summary Results'!$J$4="yes",'Data Transformation'!F2448,'Data Transformation'!D2448)</f>
        <v>6.3854620000000001E-2</v>
      </c>
      <c r="I2448">
        <f t="shared" si="145"/>
        <v>137</v>
      </c>
    </row>
    <row r="2449" spans="2:9" x14ac:dyDescent="0.25">
      <c r="B2449">
        <f>IF('Input and Summary Results'!D2031=0,FALSE,'Input and Summary Results'!$B2031)</f>
        <v>137</v>
      </c>
      <c r="C2449">
        <f>IF(OR(B2449=0,'Input and Summary Results'!D2031=0,'Input and Summary Results'!D2031=""),FALSE,'Input and Summary Results'!$D2031)</f>
        <v>0.98911965000000002</v>
      </c>
      <c r="D2449">
        <f>IF(OR(B2449=0,'Input and Summary Results'!E2031=0),FALSE,'Input and Summary Results'!$E2031)</f>
        <v>3.3209879999999997E-2</v>
      </c>
      <c r="E2449">
        <f t="shared" si="143"/>
        <v>-4.7511702918695171E-3</v>
      </c>
      <c r="F2449">
        <f t="shared" si="144"/>
        <v>1.4571632380369754E-2</v>
      </c>
      <c r="G2449">
        <f>IF('Input and Summary Results'!$J$4="yes",IF(C2449=FALSE,FALSE,IF('Data Transformation'!E2449&lt;$R$10,E2449,$R$10)),IF(C2449=FALSE,FALSE,IF(C2449&lt;$R$10,C2449,$R$10)))</f>
        <v>0.98911965000000002</v>
      </c>
      <c r="H2449">
        <f>IF('Input and Summary Results'!$J$4="yes",'Data Transformation'!F2449,'Data Transformation'!D2449)</f>
        <v>3.3209879999999997E-2</v>
      </c>
      <c r="I2449">
        <f t="shared" si="145"/>
        <v>137</v>
      </c>
    </row>
    <row r="2450" spans="2:9" x14ac:dyDescent="0.25">
      <c r="B2450">
        <f>IF('Input and Summary Results'!D2032=0,FALSE,'Input and Summary Results'!$B2032)</f>
        <v>137</v>
      </c>
      <c r="C2450">
        <f>IF(OR(B2450=0,'Input and Summary Results'!D2032=0,'Input and Summary Results'!D2032=""),FALSE,'Input and Summary Results'!$D2032)</f>
        <v>1.0183295000000001</v>
      </c>
      <c r="D2450">
        <f>IF(OR(B2450=0,'Input and Summary Results'!E2032=0),FALSE,'Input and Summary Results'!$E2032)</f>
        <v>3.6549860000000003E-2</v>
      </c>
      <c r="E2450">
        <f t="shared" si="143"/>
        <v>7.8883250320883405E-3</v>
      </c>
      <c r="F2450">
        <f t="shared" si="144"/>
        <v>1.557711844741805E-2</v>
      </c>
      <c r="G2450">
        <f>IF('Input and Summary Results'!$J$4="yes",IF(C2450=FALSE,FALSE,IF('Data Transformation'!E2450&lt;$R$10,E2450,$R$10)),IF(C2450=FALSE,FALSE,IF(C2450&lt;$R$10,C2450,$R$10)))</f>
        <v>1.0183295000000001</v>
      </c>
      <c r="H2450">
        <f>IF('Input and Summary Results'!$J$4="yes",'Data Transformation'!F2450,'Data Transformation'!D2450)</f>
        <v>3.6549860000000003E-2</v>
      </c>
      <c r="I2450">
        <f t="shared" si="145"/>
        <v>137</v>
      </c>
    </row>
    <row r="2451" spans="2:9" x14ac:dyDescent="0.25">
      <c r="B2451">
        <f>IF('Input and Summary Results'!D2033=0,FALSE,'Input and Summary Results'!$B2033)</f>
        <v>137</v>
      </c>
      <c r="C2451">
        <f>IF(OR(B2451=0,'Input and Summary Results'!D2033=0,'Input and Summary Results'!D2033=""),FALSE,'Input and Summary Results'!$D2033)</f>
        <v>1.01909279</v>
      </c>
      <c r="D2451">
        <f>IF(OR(B2451=0,'Input and Summary Results'!E2033=0),FALSE,'Input and Summary Results'!$E2033)</f>
        <v>3.9546770000000002E-2</v>
      </c>
      <c r="E2451">
        <f t="shared" si="143"/>
        <v>8.2137290018273485E-3</v>
      </c>
      <c r="F2451">
        <f t="shared" si="144"/>
        <v>1.6841742330450597E-2</v>
      </c>
      <c r="G2451">
        <f>IF('Input and Summary Results'!$J$4="yes",IF(C2451=FALSE,FALSE,IF('Data Transformation'!E2451&lt;$R$10,E2451,$R$10)),IF(C2451=FALSE,FALSE,IF(C2451&lt;$R$10,C2451,$R$10)))</f>
        <v>1.01909279</v>
      </c>
      <c r="H2451">
        <f>IF('Input and Summary Results'!$J$4="yes",'Data Transformation'!F2451,'Data Transformation'!D2451)</f>
        <v>3.9546770000000002E-2</v>
      </c>
      <c r="I2451">
        <f t="shared" si="145"/>
        <v>137</v>
      </c>
    </row>
    <row r="2452" spans="2:9" x14ac:dyDescent="0.25">
      <c r="B2452">
        <f>IF('Input and Summary Results'!D2034=0,FALSE,'Input and Summary Results'!$B2034)</f>
        <v>137</v>
      </c>
      <c r="C2452">
        <f>IF(OR(B2452=0,'Input and Summary Results'!D2034=0,'Input and Summary Results'!D2034=""),FALSE,'Input and Summary Results'!$D2034)</f>
        <v>1.0198883700000001</v>
      </c>
      <c r="D2452">
        <f>IF(OR(B2452=0,'Input and Summary Results'!E2034=0),FALSE,'Input and Summary Results'!$E2034)</f>
        <v>4.5928610000000002E-2</v>
      </c>
      <c r="E2452">
        <f t="shared" si="143"/>
        <v>8.5526394618405614E-3</v>
      </c>
      <c r="F2452">
        <f t="shared" si="144"/>
        <v>1.9544312227033237E-2</v>
      </c>
      <c r="G2452">
        <f>IF('Input and Summary Results'!$J$4="yes",IF(C2452=FALSE,FALSE,IF('Data Transformation'!E2452&lt;$R$10,E2452,$R$10)),IF(C2452=FALSE,FALSE,IF(C2452&lt;$R$10,C2452,$R$10)))</f>
        <v>1.0198883700000001</v>
      </c>
      <c r="H2452">
        <f>IF('Input and Summary Results'!$J$4="yes",'Data Transformation'!F2452,'Data Transformation'!D2452)</f>
        <v>4.5928610000000002E-2</v>
      </c>
      <c r="I2452">
        <f t="shared" si="145"/>
        <v>137</v>
      </c>
    </row>
    <row r="2453" spans="2:9" x14ac:dyDescent="0.25">
      <c r="B2453">
        <f>IF('Input and Summary Results'!D2035=0,FALSE,'Input and Summary Results'!$B2035)</f>
        <v>137</v>
      </c>
      <c r="C2453">
        <f>IF(OR(B2453=0,'Input and Summary Results'!D2035=0,'Input and Summary Results'!D2035=""),FALSE,'Input and Summary Results'!$D2035)</f>
        <v>1.0238823800000001</v>
      </c>
      <c r="D2453">
        <f>IF(OR(B2453=0,'Input and Summary Results'!E2035=0),FALSE,'Input and Summary Results'!$E2035)</f>
        <v>3.51128E-2</v>
      </c>
      <c r="E2453">
        <f t="shared" si="143"/>
        <v>1.0250069285424353E-2</v>
      </c>
      <c r="F2453">
        <f t="shared" si="144"/>
        <v>1.4883501755348107E-2</v>
      </c>
      <c r="G2453">
        <f>IF('Input and Summary Results'!$J$4="yes",IF(C2453=FALSE,FALSE,IF('Data Transformation'!E2453&lt;$R$10,E2453,$R$10)),IF(C2453=FALSE,FALSE,IF(C2453&lt;$R$10,C2453,$R$10)))</f>
        <v>1.0238823800000001</v>
      </c>
      <c r="H2453">
        <f>IF('Input and Summary Results'!$J$4="yes",'Data Transformation'!F2453,'Data Transformation'!D2453)</f>
        <v>3.51128E-2</v>
      </c>
      <c r="I2453">
        <f t="shared" si="145"/>
        <v>137</v>
      </c>
    </row>
    <row r="2454" spans="2:9" x14ac:dyDescent="0.25">
      <c r="B2454">
        <f>IF('Input and Summary Results'!D2036=0,FALSE,'Input and Summary Results'!$B2036)</f>
        <v>137</v>
      </c>
      <c r="C2454">
        <f>IF(OR(B2454=0,'Input and Summary Results'!D2036=0,'Input and Summary Results'!D2036=""),FALSE,'Input and Summary Results'!$D2036)</f>
        <v>1.0524650900000001</v>
      </c>
      <c r="D2454">
        <f>IF(OR(B2454=0,'Input and Summary Results'!E2036=0),FALSE,'Input and Summary Results'!$E2036)</f>
        <v>3.4809529999999998E-2</v>
      </c>
      <c r="E2454">
        <f t="shared" si="143"/>
        <v>2.2207699308839091E-2</v>
      </c>
      <c r="F2454">
        <f t="shared" si="144"/>
        <v>1.4354239550121323E-2</v>
      </c>
      <c r="G2454">
        <f>IF('Input and Summary Results'!$J$4="yes",IF(C2454=FALSE,FALSE,IF('Data Transformation'!E2454&lt;$R$10,E2454,$R$10)),IF(C2454=FALSE,FALSE,IF(C2454&lt;$R$10,C2454,$R$10)))</f>
        <v>1.0524650900000001</v>
      </c>
      <c r="H2454">
        <f>IF('Input and Summary Results'!$J$4="yes",'Data Transformation'!F2454,'Data Transformation'!D2454)</f>
        <v>3.4809529999999998E-2</v>
      </c>
      <c r="I2454">
        <f t="shared" si="145"/>
        <v>137</v>
      </c>
    </row>
    <row r="2455" spans="2:9" x14ac:dyDescent="0.25">
      <c r="B2455">
        <f>IF('Input and Summary Results'!D2037=0,FALSE,'Input and Summary Results'!$B2037)</f>
        <v>137</v>
      </c>
      <c r="C2455">
        <f>IF(OR(B2455=0,'Input and Summary Results'!D2037=0,'Input and Summary Results'!D2037=""),FALSE,'Input and Summary Results'!$D2037)</f>
        <v>1.06452035</v>
      </c>
      <c r="D2455">
        <f>IF(OR(B2455=0,'Input and Summary Results'!E2037=0),FALSE,'Input and Summary Results'!$E2037)</f>
        <v>4.2536930000000001E-2</v>
      </c>
      <c r="E2455">
        <f t="shared" si="143"/>
        <v>2.7153968083623668E-2</v>
      </c>
      <c r="F2455">
        <f t="shared" si="144"/>
        <v>1.7342108697123545E-2</v>
      </c>
      <c r="G2455">
        <f>IF('Input and Summary Results'!$J$4="yes",IF(C2455=FALSE,FALSE,IF('Data Transformation'!E2455&lt;$R$10,E2455,$R$10)),IF(C2455=FALSE,FALSE,IF(C2455&lt;$R$10,C2455,$R$10)))</f>
        <v>1.06452035</v>
      </c>
      <c r="H2455">
        <f>IF('Input and Summary Results'!$J$4="yes",'Data Transformation'!F2455,'Data Transformation'!D2455)</f>
        <v>4.2536930000000001E-2</v>
      </c>
      <c r="I2455">
        <f t="shared" si="145"/>
        <v>137</v>
      </c>
    </row>
    <row r="2456" spans="2:9" x14ac:dyDescent="0.25">
      <c r="B2456">
        <f>IF('Input and Summary Results'!D2038=0,FALSE,'Input and Summary Results'!$B2038)</f>
        <v>137</v>
      </c>
      <c r="C2456">
        <f>IF(OR(B2456=0,'Input and Summary Results'!D2038=0,'Input and Summary Results'!D2038=""),FALSE,'Input and Summary Results'!$D2038)</f>
        <v>1.07269736</v>
      </c>
      <c r="D2456">
        <f>IF(OR(B2456=0,'Input and Summary Results'!E2038=0),FALSE,'Input and Summary Results'!$E2038)</f>
        <v>5.0867549999999997E-2</v>
      </c>
      <c r="E2456">
        <f t="shared" si="143"/>
        <v>3.0477211787838403E-2</v>
      </c>
      <c r="F2456">
        <f t="shared" si="144"/>
        <v>2.0580377581986404E-2</v>
      </c>
      <c r="G2456">
        <f>IF('Input and Summary Results'!$J$4="yes",IF(C2456=FALSE,FALSE,IF('Data Transformation'!E2456&lt;$R$10,E2456,$R$10)),IF(C2456=FALSE,FALSE,IF(C2456&lt;$R$10,C2456,$R$10)))</f>
        <v>1.07269736</v>
      </c>
      <c r="H2456">
        <f>IF('Input and Summary Results'!$J$4="yes",'Data Transformation'!F2456,'Data Transformation'!D2456)</f>
        <v>5.0867549999999997E-2</v>
      </c>
      <c r="I2456">
        <f t="shared" si="145"/>
        <v>137</v>
      </c>
    </row>
    <row r="2457" spans="2:9" x14ac:dyDescent="0.25">
      <c r="B2457">
        <f>IF('Input and Summary Results'!D2039=0,FALSE,'Input and Summary Results'!$B2039)</f>
        <v>137</v>
      </c>
      <c r="C2457">
        <f>IF(OR(B2457=0,'Input and Summary Results'!D2039=0,'Input and Summary Results'!D2039=""),FALSE,'Input and Summary Results'!$D2039)</f>
        <v>1.0743367699999999</v>
      </c>
      <c r="D2457">
        <f>IF(OR(B2457=0,'Input and Summary Results'!E2039=0),FALSE,'Input and Summary Results'!$E2039)</f>
        <v>5.6530030000000002E-2</v>
      </c>
      <c r="E2457">
        <f t="shared" si="143"/>
        <v>3.1140440047697421E-2</v>
      </c>
      <c r="F2457">
        <f t="shared" si="144"/>
        <v>2.2836445428559615E-2</v>
      </c>
      <c r="G2457">
        <f>IF('Input and Summary Results'!$J$4="yes",IF(C2457=FALSE,FALSE,IF('Data Transformation'!E2457&lt;$R$10,E2457,$R$10)),IF(C2457=FALSE,FALSE,IF(C2457&lt;$R$10,C2457,$R$10)))</f>
        <v>1.0743367699999999</v>
      </c>
      <c r="H2457">
        <f>IF('Input and Summary Results'!$J$4="yes",'Data Transformation'!F2457,'Data Transformation'!D2457)</f>
        <v>5.6530030000000002E-2</v>
      </c>
      <c r="I2457">
        <f t="shared" si="145"/>
        <v>137</v>
      </c>
    </row>
    <row r="2458" spans="2:9" x14ac:dyDescent="0.25">
      <c r="B2458">
        <f>IF('Input and Summary Results'!D2040=0,FALSE,'Input and Summary Results'!$B2040)</f>
        <v>137</v>
      </c>
      <c r="C2458">
        <f>IF(OR(B2458=0,'Input and Summary Results'!D2040=0,'Input and Summary Results'!D2040=""),FALSE,'Input and Summary Results'!$D2040)</f>
        <v>1.07437396</v>
      </c>
      <c r="D2458">
        <f>IF(OR(B2458=0,'Input and Summary Results'!E2040=0),FALSE,'Input and Summary Results'!$E2040)</f>
        <v>3.9198999999999998E-2</v>
      </c>
      <c r="E2458">
        <f t="shared" si="143"/>
        <v>3.115547363184451E-2</v>
      </c>
      <c r="F2458">
        <f t="shared" si="144"/>
        <v>1.5834678271614101E-2</v>
      </c>
      <c r="G2458">
        <f>IF('Input and Summary Results'!$J$4="yes",IF(C2458=FALSE,FALSE,IF('Data Transformation'!E2458&lt;$R$10,E2458,$R$10)),IF(C2458=FALSE,FALSE,IF(C2458&lt;$R$10,C2458,$R$10)))</f>
        <v>1.07437396</v>
      </c>
      <c r="H2458">
        <f>IF('Input and Summary Results'!$J$4="yes",'Data Transformation'!F2458,'Data Transformation'!D2458)</f>
        <v>3.9198999999999998E-2</v>
      </c>
      <c r="I2458">
        <f t="shared" si="145"/>
        <v>137</v>
      </c>
    </row>
    <row r="2459" spans="2:9" x14ac:dyDescent="0.25">
      <c r="B2459">
        <f>IF('Input and Summary Results'!D2041=0,FALSE,'Input and Summary Results'!$B2041)</f>
        <v>137</v>
      </c>
      <c r="C2459">
        <f>IF(OR(B2459=0,'Input and Summary Results'!D2041=0,'Input and Summary Results'!D2041=""),FALSE,'Input and Summary Results'!$D2041)</f>
        <v>1.0782312700000001</v>
      </c>
      <c r="D2459">
        <f>IF(OR(B2459=0,'Input and Summary Results'!E2041=0),FALSE,'Input and Summary Results'!$E2041)</f>
        <v>4.6150379999999998E-2</v>
      </c>
      <c r="E2459">
        <f t="shared" si="143"/>
        <v>3.2711922736100539E-2</v>
      </c>
      <c r="F2459">
        <f t="shared" si="144"/>
        <v>1.8576037884710947E-2</v>
      </c>
      <c r="G2459">
        <f>IF('Input and Summary Results'!$J$4="yes",IF(C2459=FALSE,FALSE,IF('Data Transformation'!E2459&lt;$R$10,E2459,$R$10)),IF(C2459=FALSE,FALSE,IF(C2459&lt;$R$10,C2459,$R$10)))</f>
        <v>1.0782312700000001</v>
      </c>
      <c r="H2459">
        <f>IF('Input and Summary Results'!$J$4="yes",'Data Transformation'!F2459,'Data Transformation'!D2459)</f>
        <v>4.6150379999999998E-2</v>
      </c>
      <c r="I2459">
        <f t="shared" si="145"/>
        <v>137</v>
      </c>
    </row>
    <row r="2460" spans="2:9" x14ac:dyDescent="0.25">
      <c r="B2460">
        <f>IF('Input and Summary Results'!D2042=0,FALSE,'Input and Summary Results'!$B2042)</f>
        <v>137</v>
      </c>
      <c r="C2460">
        <f>IF(OR(B2460=0,'Input and Summary Results'!D2042=0,'Input and Summary Results'!D2042=""),FALSE,'Input and Summary Results'!$D2042)</f>
        <v>1.0799785799999999</v>
      </c>
      <c r="D2460">
        <f>IF(OR(B2460=0,'Input and Summary Results'!E2042=0),FALSE,'Input and Summary Results'!$E2042)</f>
        <v>3.082141E-2</v>
      </c>
      <c r="E2460">
        <f t="shared" si="143"/>
        <v>3.3415141894306839E-2</v>
      </c>
      <c r="F2460">
        <f t="shared" si="144"/>
        <v>1.2385886338597569E-2</v>
      </c>
      <c r="G2460">
        <f>IF('Input and Summary Results'!$J$4="yes",IF(C2460=FALSE,FALSE,IF('Data Transformation'!E2460&lt;$R$10,E2460,$R$10)),IF(C2460=FALSE,FALSE,IF(C2460&lt;$R$10,C2460,$R$10)))</f>
        <v>1.0799785799999999</v>
      </c>
      <c r="H2460">
        <f>IF('Input and Summary Results'!$J$4="yes",'Data Transformation'!F2460,'Data Transformation'!D2460)</f>
        <v>3.082141E-2</v>
      </c>
      <c r="I2460">
        <f t="shared" si="145"/>
        <v>137</v>
      </c>
    </row>
    <row r="2461" spans="2:9" x14ac:dyDescent="0.25">
      <c r="B2461">
        <f>IF('Input and Summary Results'!D2043=0,FALSE,'Input and Summary Results'!$B2043)</f>
        <v>137</v>
      </c>
      <c r="C2461">
        <f>IF(OR(B2461=0,'Input and Summary Results'!D2043=0,'Input and Summary Results'!D2043=""),FALSE,'Input and Summary Results'!$D2043)</f>
        <v>1.1085548199999999</v>
      </c>
      <c r="D2461">
        <f>IF(OR(B2461=0,'Input and Summary Results'!E2043=0),FALSE,'Input and Summary Results'!$E2043)</f>
        <v>5.470978E-2</v>
      </c>
      <c r="E2461">
        <f t="shared" si="143"/>
        <v>4.4757174613171601E-2</v>
      </c>
      <c r="F2461">
        <f t="shared" si="144"/>
        <v>2.1418917758167341E-2</v>
      </c>
      <c r="G2461">
        <f>IF('Input and Summary Results'!$J$4="yes",IF(C2461=FALSE,FALSE,IF('Data Transformation'!E2461&lt;$R$10,E2461,$R$10)),IF(C2461=FALSE,FALSE,IF(C2461&lt;$R$10,C2461,$R$10)))</f>
        <v>1.1085548199999999</v>
      </c>
      <c r="H2461">
        <f>IF('Input and Summary Results'!$J$4="yes",'Data Transformation'!F2461,'Data Transformation'!D2461)</f>
        <v>5.470978E-2</v>
      </c>
      <c r="I2461">
        <f t="shared" si="145"/>
        <v>137</v>
      </c>
    </row>
    <row r="2462" spans="2:9" x14ac:dyDescent="0.25">
      <c r="B2462">
        <f>IF('Input and Summary Results'!D2044=0,FALSE,'Input and Summary Results'!$B2044)</f>
        <v>137</v>
      </c>
      <c r="C2462">
        <f>IF(OR(B2462=0,'Input and Summary Results'!D2044=0,'Input and Summary Results'!D2044=""),FALSE,'Input and Summary Results'!$D2044)</f>
        <v>1.1188138000000001</v>
      </c>
      <c r="D2462">
        <f>IF(OR(B2462=0,'Input and Summary Results'!E2044=0),FALSE,'Input and Summary Results'!$E2044)</f>
        <v>5.3379320000000001E-2</v>
      </c>
      <c r="E2462">
        <f t="shared" si="143"/>
        <v>4.87578145343915E-2</v>
      </c>
      <c r="F2462">
        <f t="shared" si="144"/>
        <v>2.0706416813950631E-2</v>
      </c>
      <c r="G2462">
        <f>IF('Input and Summary Results'!$J$4="yes",IF(C2462=FALSE,FALSE,IF('Data Transformation'!E2462&lt;$R$10,E2462,$R$10)),IF(C2462=FALSE,FALSE,IF(C2462&lt;$R$10,C2462,$R$10)))</f>
        <v>1.1188138000000001</v>
      </c>
      <c r="H2462">
        <f>IF('Input and Summary Results'!$J$4="yes",'Data Transformation'!F2462,'Data Transformation'!D2462)</f>
        <v>5.3379320000000001E-2</v>
      </c>
      <c r="I2462">
        <f t="shared" si="145"/>
        <v>137</v>
      </c>
    </row>
    <row r="2463" spans="2:9" x14ac:dyDescent="0.25">
      <c r="B2463">
        <f>IF('Input and Summary Results'!D2045=0,FALSE,'Input and Summary Results'!$B2045)</f>
        <v>137</v>
      </c>
      <c r="C2463">
        <f>IF(OR(B2463=0,'Input and Summary Results'!D2045=0,'Input and Summary Results'!D2045=""),FALSE,'Input and Summary Results'!$D2045)</f>
        <v>1.1191499300000001</v>
      </c>
      <c r="D2463">
        <f>IF(OR(B2463=0,'Input and Summary Results'!E2045=0),FALSE,'Input and Summary Results'!$E2045)</f>
        <v>3.8592269999999998E-2</v>
      </c>
      <c r="E2463">
        <f t="shared" si="143"/>
        <v>4.8888271881258175E-2</v>
      </c>
      <c r="F2463">
        <f t="shared" si="144"/>
        <v>1.4965863581834828E-2</v>
      </c>
      <c r="G2463">
        <f>IF('Input and Summary Results'!$J$4="yes",IF(C2463=FALSE,FALSE,IF('Data Transformation'!E2463&lt;$R$10,E2463,$R$10)),IF(C2463=FALSE,FALSE,IF(C2463&lt;$R$10,C2463,$R$10)))</f>
        <v>1.1191499300000001</v>
      </c>
      <c r="H2463">
        <f>IF('Input and Summary Results'!$J$4="yes",'Data Transformation'!F2463,'Data Transformation'!D2463)</f>
        <v>3.8592269999999998E-2</v>
      </c>
      <c r="I2463">
        <f t="shared" si="145"/>
        <v>137</v>
      </c>
    </row>
    <row r="2464" spans="2:9" x14ac:dyDescent="0.25">
      <c r="B2464">
        <f>IF('Input and Summary Results'!D2046=0,FALSE,'Input and Summary Results'!$B2046)</f>
        <v>138</v>
      </c>
      <c r="C2464">
        <f>IF(OR(B2464=0,'Input and Summary Results'!D2046=0,'Input and Summary Results'!D2046=""),FALSE,'Input and Summary Results'!$D2046)</f>
        <v>0.22186043999999999</v>
      </c>
      <c r="D2464">
        <f>IF(OR(B2464=0,'Input and Summary Results'!E2046=0),FALSE,'Input and Summary Results'!$E2046)</f>
        <v>3.6962229999999999E-2</v>
      </c>
      <c r="E2464">
        <f t="shared" si="143"/>
        <v>-0.65392013004090721</v>
      </c>
      <c r="F2464">
        <f t="shared" si="144"/>
        <v>7.2304949093222742E-2</v>
      </c>
      <c r="G2464">
        <f>IF('Input and Summary Results'!$J$4="yes",IF(C2464=FALSE,FALSE,IF('Data Transformation'!E2464&lt;$R$10,E2464,$R$10)),IF(C2464=FALSE,FALSE,IF(C2464&lt;$R$10,C2464,$R$10)))</f>
        <v>0.22186043999999999</v>
      </c>
      <c r="H2464">
        <f>IF('Input and Summary Results'!$J$4="yes",'Data Transformation'!F2464,'Data Transformation'!D2464)</f>
        <v>3.6962229999999999E-2</v>
      </c>
      <c r="I2464">
        <f t="shared" si="145"/>
        <v>138</v>
      </c>
    </row>
    <row r="2465" spans="2:9" x14ac:dyDescent="0.25">
      <c r="B2465">
        <f>IF('Input and Summary Results'!D2047=0,FALSE,'Input and Summary Results'!$B2047)</f>
        <v>138</v>
      </c>
      <c r="C2465">
        <f>IF(OR(B2465=0,'Input and Summary Results'!D2047=0,'Input and Summary Results'!D2047=""),FALSE,'Input and Summary Results'!$D2047)</f>
        <v>0.53567246999999996</v>
      </c>
      <c r="D2465">
        <f>IF(OR(B2465=0,'Input and Summary Results'!E2047=0),FALSE,'Input and Summary Results'!$E2047)</f>
        <v>2.934223E-2</v>
      </c>
      <c r="E2465">
        <f t="shared" si="143"/>
        <v>-0.2711006728997078</v>
      </c>
      <c r="F2465">
        <f t="shared" si="144"/>
        <v>2.3772974220609099E-2</v>
      </c>
      <c r="G2465">
        <f>IF('Input and Summary Results'!$J$4="yes",IF(C2465=FALSE,FALSE,IF('Data Transformation'!E2465&lt;$R$10,E2465,$R$10)),IF(C2465=FALSE,FALSE,IF(C2465&lt;$R$10,C2465,$R$10)))</f>
        <v>0.53567246999999996</v>
      </c>
      <c r="H2465">
        <f>IF('Input and Summary Results'!$J$4="yes",'Data Transformation'!F2465,'Data Transformation'!D2465)</f>
        <v>2.934223E-2</v>
      </c>
      <c r="I2465">
        <f t="shared" si="145"/>
        <v>138</v>
      </c>
    </row>
    <row r="2466" spans="2:9" x14ac:dyDescent="0.25">
      <c r="B2466">
        <f>IF('Input and Summary Results'!D2048=0,FALSE,'Input and Summary Results'!$B2048)</f>
        <v>138</v>
      </c>
      <c r="C2466">
        <f>IF(OR(B2466=0,'Input and Summary Results'!D2048=0,'Input and Summary Results'!D2048=""),FALSE,'Input and Summary Results'!$D2048)</f>
        <v>0.59598446999999999</v>
      </c>
      <c r="D2466">
        <f>IF(OR(B2466=0,'Input and Summary Results'!E2048=0),FALSE,'Input and Summary Results'!$E2048)</f>
        <v>6.3633949999999995E-2</v>
      </c>
      <c r="E2466">
        <f t="shared" si="143"/>
        <v>-0.22476505683892059</v>
      </c>
      <c r="F2466">
        <f t="shared" si="144"/>
        <v>4.6338681106908704E-2</v>
      </c>
      <c r="G2466">
        <f>IF('Input and Summary Results'!$J$4="yes",IF(C2466=FALSE,FALSE,IF('Data Transformation'!E2466&lt;$R$10,E2466,$R$10)),IF(C2466=FALSE,FALSE,IF(C2466&lt;$R$10,C2466,$R$10)))</f>
        <v>0.59598446999999999</v>
      </c>
      <c r="H2466">
        <f>IF('Input and Summary Results'!$J$4="yes",'Data Transformation'!F2466,'Data Transformation'!D2466)</f>
        <v>6.3633949999999995E-2</v>
      </c>
      <c r="I2466">
        <f t="shared" si="145"/>
        <v>138</v>
      </c>
    </row>
    <row r="2467" spans="2:9" x14ac:dyDescent="0.25">
      <c r="B2467">
        <f>IF('Input and Summary Results'!D2049=0,FALSE,'Input and Summary Results'!$B2049)</f>
        <v>138</v>
      </c>
      <c r="C2467">
        <f>IF(OR(B2467=0,'Input and Summary Results'!D2049=0,'Input and Summary Results'!D2049=""),FALSE,'Input and Summary Results'!$D2049)</f>
        <v>0.63857962000000001</v>
      </c>
      <c r="D2467">
        <f>IF(OR(B2467=0,'Input and Summary Results'!E2049=0),FALSE,'Input and Summary Results'!$E2049)</f>
        <v>4.3292589999999999E-2</v>
      </c>
      <c r="E2467">
        <f t="shared" si="143"/>
        <v>-0.19478494590114079</v>
      </c>
      <c r="F2467">
        <f t="shared" si="144"/>
        <v>2.9423087539185794E-2</v>
      </c>
      <c r="G2467">
        <f>IF('Input and Summary Results'!$J$4="yes",IF(C2467=FALSE,FALSE,IF('Data Transformation'!E2467&lt;$R$10,E2467,$R$10)),IF(C2467=FALSE,FALSE,IF(C2467&lt;$R$10,C2467,$R$10)))</f>
        <v>0.63857962000000001</v>
      </c>
      <c r="H2467">
        <f>IF('Input and Summary Results'!$J$4="yes",'Data Transformation'!F2467,'Data Transformation'!D2467)</f>
        <v>4.3292589999999999E-2</v>
      </c>
      <c r="I2467">
        <f t="shared" si="145"/>
        <v>138</v>
      </c>
    </row>
    <row r="2468" spans="2:9" x14ac:dyDescent="0.25">
      <c r="B2468">
        <f>IF('Input and Summary Results'!D2050=0,FALSE,'Input and Summary Results'!$B2050)</f>
        <v>138</v>
      </c>
      <c r="C2468">
        <f>IF(OR(B2468=0,'Input and Summary Results'!D2050=0,'Input and Summary Results'!D2050=""),FALSE,'Input and Summary Results'!$D2050)</f>
        <v>0.72195975999999995</v>
      </c>
      <c r="D2468">
        <f>IF(OR(B2468=0,'Input and Summary Results'!E2050=0),FALSE,'Input and Summary Results'!$E2050)</f>
        <v>3.4498750000000002E-2</v>
      </c>
      <c r="E2468">
        <f t="shared" si="143"/>
        <v>-0.1414870081048408</v>
      </c>
      <c r="F2468">
        <f t="shared" si="144"/>
        <v>2.0738631610160659E-2</v>
      </c>
      <c r="G2468">
        <f>IF('Input and Summary Results'!$J$4="yes",IF(C2468=FALSE,FALSE,IF('Data Transformation'!E2468&lt;$R$10,E2468,$R$10)),IF(C2468=FALSE,FALSE,IF(C2468&lt;$R$10,C2468,$R$10)))</f>
        <v>0.72195975999999995</v>
      </c>
      <c r="H2468">
        <f>IF('Input and Summary Results'!$J$4="yes",'Data Transformation'!F2468,'Data Transformation'!D2468)</f>
        <v>3.4498750000000002E-2</v>
      </c>
      <c r="I2468">
        <f t="shared" si="145"/>
        <v>138</v>
      </c>
    </row>
    <row r="2469" spans="2:9" x14ac:dyDescent="0.25">
      <c r="B2469">
        <f>IF('Input and Summary Results'!D2051=0,FALSE,'Input and Summary Results'!$B2051)</f>
        <v>138</v>
      </c>
      <c r="C2469">
        <f>IF(OR(B2469=0,'Input and Summary Results'!D2051=0,'Input and Summary Results'!D2051=""),FALSE,'Input and Summary Results'!$D2051)</f>
        <v>0.73459828000000005</v>
      </c>
      <c r="D2469">
        <f>IF(OR(B2469=0,'Input and Summary Results'!E2051=0),FALSE,'Input and Summary Results'!$E2051)</f>
        <v>3.1643110000000002E-2</v>
      </c>
      <c r="E2469">
        <f t="shared" si="143"/>
        <v>-0.13395009285348486</v>
      </c>
      <c r="F2469">
        <f t="shared" si="144"/>
        <v>1.8694720793519963E-2</v>
      </c>
      <c r="G2469">
        <f>IF('Input and Summary Results'!$J$4="yes",IF(C2469=FALSE,FALSE,IF('Data Transformation'!E2469&lt;$R$10,E2469,$R$10)),IF(C2469=FALSE,FALSE,IF(C2469&lt;$R$10,C2469,$R$10)))</f>
        <v>0.73459828000000005</v>
      </c>
      <c r="H2469">
        <f>IF('Input and Summary Results'!$J$4="yes",'Data Transformation'!F2469,'Data Transformation'!D2469)</f>
        <v>3.1643110000000002E-2</v>
      </c>
      <c r="I2469">
        <f t="shared" si="145"/>
        <v>138</v>
      </c>
    </row>
    <row r="2470" spans="2:9" x14ac:dyDescent="0.25">
      <c r="B2470">
        <f>IF('Input and Summary Results'!D2052=0,FALSE,'Input and Summary Results'!$B2052)</f>
        <v>138</v>
      </c>
      <c r="C2470">
        <f>IF(OR(B2470=0,'Input and Summary Results'!D2052=0,'Input and Summary Results'!D2052=""),FALSE,'Input and Summary Results'!$D2052)</f>
        <v>0.81311743000000003</v>
      </c>
      <c r="D2470">
        <f>IF(OR(B2470=0,'Input and Summary Results'!E2052=0),FALSE,'Input and Summary Results'!$E2052)</f>
        <v>4.4054049999999997E-2</v>
      </c>
      <c r="E2470">
        <f t="shared" si="143"/>
        <v>-8.9846729291302732E-2</v>
      </c>
      <c r="F2470">
        <f t="shared" si="144"/>
        <v>2.3513771805383631E-2</v>
      </c>
      <c r="G2470">
        <f>IF('Input and Summary Results'!$J$4="yes",IF(C2470=FALSE,FALSE,IF('Data Transformation'!E2470&lt;$R$10,E2470,$R$10)),IF(C2470=FALSE,FALSE,IF(C2470&lt;$R$10,C2470,$R$10)))</f>
        <v>0.81311743000000003</v>
      </c>
      <c r="H2470">
        <f>IF('Input and Summary Results'!$J$4="yes",'Data Transformation'!F2470,'Data Transformation'!D2470)</f>
        <v>4.4054049999999997E-2</v>
      </c>
      <c r="I2470">
        <f t="shared" si="145"/>
        <v>138</v>
      </c>
    </row>
    <row r="2471" spans="2:9" x14ac:dyDescent="0.25">
      <c r="B2471">
        <f>IF('Input and Summary Results'!D2053=0,FALSE,'Input and Summary Results'!$B2053)</f>
        <v>138</v>
      </c>
      <c r="C2471">
        <f>IF(OR(B2471=0,'Input and Summary Results'!D2053=0,'Input and Summary Results'!D2053=""),FALSE,'Input and Summary Results'!$D2053)</f>
        <v>0.84110571000000001</v>
      </c>
      <c r="D2471">
        <f>IF(OR(B2471=0,'Input and Summary Results'!E2053=0),FALSE,'Input and Summary Results'!$E2053)</f>
        <v>4.447744E-2</v>
      </c>
      <c r="E2471">
        <f t="shared" si="143"/>
        <v>-7.5149418726906919E-2</v>
      </c>
      <c r="F2471">
        <f t="shared" si="144"/>
        <v>2.2949801351366404E-2</v>
      </c>
      <c r="G2471">
        <f>IF('Input and Summary Results'!$J$4="yes",IF(C2471=FALSE,FALSE,IF('Data Transformation'!E2471&lt;$R$10,E2471,$R$10)),IF(C2471=FALSE,FALSE,IF(C2471&lt;$R$10,C2471,$R$10)))</f>
        <v>0.84110571000000001</v>
      </c>
      <c r="H2471">
        <f>IF('Input and Summary Results'!$J$4="yes",'Data Transformation'!F2471,'Data Transformation'!D2471)</f>
        <v>4.447744E-2</v>
      </c>
      <c r="I2471">
        <f t="shared" si="145"/>
        <v>138</v>
      </c>
    </row>
    <row r="2472" spans="2:9" x14ac:dyDescent="0.25">
      <c r="B2472">
        <f>IF('Input and Summary Results'!D2054=0,FALSE,'Input and Summary Results'!$B2054)</f>
        <v>138</v>
      </c>
      <c r="C2472">
        <f>IF(OR(B2472=0,'Input and Summary Results'!D2054=0,'Input and Summary Results'!D2054=""),FALSE,'Input and Summary Results'!$D2054)</f>
        <v>0.85196903000000002</v>
      </c>
      <c r="D2472">
        <f>IF(OR(B2472=0,'Input and Summary Results'!E2054=0),FALSE,'Input and Summary Results'!$E2054)</f>
        <v>3.7252639999999997E-2</v>
      </c>
      <c r="E2472">
        <f t="shared" si="143"/>
        <v>-6.9576192022694786E-2</v>
      </c>
      <c r="F2472">
        <f t="shared" si="144"/>
        <v>1.8976799849168224E-2</v>
      </c>
      <c r="G2472">
        <f>IF('Input and Summary Results'!$J$4="yes",IF(C2472=FALSE,FALSE,IF('Data Transformation'!E2472&lt;$R$10,E2472,$R$10)),IF(C2472=FALSE,FALSE,IF(C2472&lt;$R$10,C2472,$R$10)))</f>
        <v>0.85196903000000002</v>
      </c>
      <c r="H2472">
        <f>IF('Input and Summary Results'!$J$4="yes",'Data Transformation'!F2472,'Data Transformation'!D2472)</f>
        <v>3.7252639999999997E-2</v>
      </c>
      <c r="I2472">
        <f t="shared" si="145"/>
        <v>138</v>
      </c>
    </row>
    <row r="2473" spans="2:9" x14ac:dyDescent="0.25">
      <c r="B2473">
        <f>IF('Input and Summary Results'!D2055=0,FALSE,'Input and Summary Results'!$B2055)</f>
        <v>138</v>
      </c>
      <c r="C2473">
        <f>IF(OR(B2473=0,'Input and Summary Results'!D2055=0,'Input and Summary Results'!D2055=""),FALSE,'Input and Summary Results'!$D2055)</f>
        <v>0.85372667999999996</v>
      </c>
      <c r="D2473">
        <f>IF(OR(B2473=0,'Input and Summary Results'!E2055=0),FALSE,'Input and Summary Results'!$E2055)</f>
        <v>2.1411320000000001E-2</v>
      </c>
      <c r="E2473">
        <f t="shared" si="143"/>
        <v>-6.8681146134000073E-2</v>
      </c>
      <c r="F2473">
        <f t="shared" si="144"/>
        <v>1.0884646219560576E-2</v>
      </c>
      <c r="G2473">
        <f>IF('Input and Summary Results'!$J$4="yes",IF(C2473=FALSE,FALSE,IF('Data Transformation'!E2473&lt;$R$10,E2473,$R$10)),IF(C2473=FALSE,FALSE,IF(C2473&lt;$R$10,C2473,$R$10)))</f>
        <v>0.85372667999999996</v>
      </c>
      <c r="H2473">
        <f>IF('Input and Summary Results'!$J$4="yes",'Data Transformation'!F2473,'Data Transformation'!D2473)</f>
        <v>2.1411320000000001E-2</v>
      </c>
      <c r="I2473">
        <f t="shared" si="145"/>
        <v>138</v>
      </c>
    </row>
    <row r="2474" spans="2:9" x14ac:dyDescent="0.25">
      <c r="B2474">
        <f>IF('Input and Summary Results'!D2056=0,FALSE,'Input and Summary Results'!$B2056)</f>
        <v>138</v>
      </c>
      <c r="C2474">
        <f>IF(OR(B2474=0,'Input and Summary Results'!D2056=0,'Input and Summary Results'!D2056=""),FALSE,'Input and Summary Results'!$D2056)</f>
        <v>0.86436047000000005</v>
      </c>
      <c r="D2474">
        <f>IF(OR(B2474=0,'Input and Summary Results'!E2056=0),FALSE,'Input and Summary Results'!$E2056)</f>
        <v>4.3883329999999998E-2</v>
      </c>
      <c r="E2474">
        <f t="shared" ref="E2474:E2537" si="146">IF(C2474=FALSE,FALSE,LOG10(C2474))</f>
        <v>-6.3305103025989656E-2</v>
      </c>
      <c r="F2474">
        <f t="shared" ref="F2474:F2537" si="147">IF(D2474=FALSE, FALSE,0.434*D2474/C2474)</f>
        <v>2.2034053940481566E-2</v>
      </c>
      <c r="G2474">
        <f>IF('Input and Summary Results'!$J$4="yes",IF(C2474=FALSE,FALSE,IF('Data Transformation'!E2474&lt;$R$10,E2474,$R$10)),IF(C2474=FALSE,FALSE,IF(C2474&lt;$R$10,C2474,$R$10)))</f>
        <v>0.86436047000000005</v>
      </c>
      <c r="H2474">
        <f>IF('Input and Summary Results'!$J$4="yes",'Data Transformation'!F2474,'Data Transformation'!D2474)</f>
        <v>4.3883329999999998E-2</v>
      </c>
      <c r="I2474">
        <f t="shared" si="145"/>
        <v>138</v>
      </c>
    </row>
    <row r="2475" spans="2:9" x14ac:dyDescent="0.25">
      <c r="B2475">
        <f>IF('Input and Summary Results'!D2057=0,FALSE,'Input and Summary Results'!$B2057)</f>
        <v>138</v>
      </c>
      <c r="C2475">
        <f>IF(OR(B2475=0,'Input and Summary Results'!D2057=0,'Input and Summary Results'!D2057=""),FALSE,'Input and Summary Results'!$D2057)</f>
        <v>0.90158033999999998</v>
      </c>
      <c r="D2475">
        <f>IF(OR(B2475=0,'Input and Summary Results'!E2057=0),FALSE,'Input and Summary Results'!$E2057)</f>
        <v>3.299357E-2</v>
      </c>
      <c r="E2475">
        <f t="shared" si="146"/>
        <v>-4.499556715117628E-2</v>
      </c>
      <c r="F2475">
        <f t="shared" si="147"/>
        <v>1.5882344306664894E-2</v>
      </c>
      <c r="G2475">
        <f>IF('Input and Summary Results'!$J$4="yes",IF(C2475=FALSE,FALSE,IF('Data Transformation'!E2475&lt;$R$10,E2475,$R$10)),IF(C2475=FALSE,FALSE,IF(C2475&lt;$R$10,C2475,$R$10)))</f>
        <v>0.90158033999999998</v>
      </c>
      <c r="H2475">
        <f>IF('Input and Summary Results'!$J$4="yes",'Data Transformation'!F2475,'Data Transformation'!D2475)</f>
        <v>3.299357E-2</v>
      </c>
      <c r="I2475">
        <f t="shared" si="145"/>
        <v>138</v>
      </c>
    </row>
    <row r="2476" spans="2:9" x14ac:dyDescent="0.25">
      <c r="B2476">
        <f>IF('Input and Summary Results'!D2058=0,FALSE,'Input and Summary Results'!$B2058)</f>
        <v>138</v>
      </c>
      <c r="C2476">
        <f>IF(OR(B2476=0,'Input and Summary Results'!D2058=0,'Input and Summary Results'!D2058=""),FALSE,'Input and Summary Results'!$D2058)</f>
        <v>0.90757215000000002</v>
      </c>
      <c r="D2476">
        <f>IF(OR(B2476=0,'Input and Summary Results'!E2058=0),FALSE,'Input and Summary Results'!$E2058)</f>
        <v>4.8491739999999998E-2</v>
      </c>
      <c r="E2476">
        <f t="shared" si="146"/>
        <v>-4.2118839458428037E-2</v>
      </c>
      <c r="F2476">
        <f t="shared" si="147"/>
        <v>2.3188696524017401E-2</v>
      </c>
      <c r="G2476">
        <f>IF('Input and Summary Results'!$J$4="yes",IF(C2476=FALSE,FALSE,IF('Data Transformation'!E2476&lt;$R$10,E2476,$R$10)),IF(C2476=FALSE,FALSE,IF(C2476&lt;$R$10,C2476,$R$10)))</f>
        <v>0.90757215000000002</v>
      </c>
      <c r="H2476">
        <f>IF('Input and Summary Results'!$J$4="yes",'Data Transformation'!F2476,'Data Transformation'!D2476)</f>
        <v>4.8491739999999998E-2</v>
      </c>
      <c r="I2476">
        <f t="shared" si="145"/>
        <v>138</v>
      </c>
    </row>
    <row r="2477" spans="2:9" x14ac:dyDescent="0.25">
      <c r="B2477">
        <f>IF('Input and Summary Results'!D2059=0,FALSE,'Input and Summary Results'!$B2059)</f>
        <v>138</v>
      </c>
      <c r="C2477">
        <f>IF(OR(B2477=0,'Input and Summary Results'!D2059=0,'Input and Summary Results'!D2059=""),FALSE,'Input and Summary Results'!$D2059)</f>
        <v>0.96895239</v>
      </c>
      <c r="D2477">
        <f>IF(OR(B2477=0,'Input and Summary Results'!E2059=0),FALSE,'Input and Summary Results'!$E2059)</f>
        <v>4.6641740000000001E-2</v>
      </c>
      <c r="E2477">
        <f t="shared" si="146"/>
        <v>-1.3697561719365734E-2</v>
      </c>
      <c r="F2477">
        <f t="shared" si="147"/>
        <v>2.0891134971038155E-2</v>
      </c>
      <c r="G2477">
        <f>IF('Input and Summary Results'!$J$4="yes",IF(C2477=FALSE,FALSE,IF('Data Transformation'!E2477&lt;$R$10,E2477,$R$10)),IF(C2477=FALSE,FALSE,IF(C2477&lt;$R$10,C2477,$R$10)))</f>
        <v>0.96895239</v>
      </c>
      <c r="H2477">
        <f>IF('Input and Summary Results'!$J$4="yes",'Data Transformation'!F2477,'Data Transformation'!D2477)</f>
        <v>4.6641740000000001E-2</v>
      </c>
      <c r="I2477">
        <f t="shared" si="145"/>
        <v>138</v>
      </c>
    </row>
    <row r="2478" spans="2:9" x14ac:dyDescent="0.25">
      <c r="B2478">
        <f>IF('Input and Summary Results'!D2060=0,FALSE,'Input and Summary Results'!$B2060)</f>
        <v>138</v>
      </c>
      <c r="C2478">
        <f>IF(OR(B2478=0,'Input and Summary Results'!D2060=0,'Input and Summary Results'!D2060=""),FALSE,'Input and Summary Results'!$D2060)</f>
        <v>0.97669251999999995</v>
      </c>
      <c r="D2478">
        <f>IF(OR(B2478=0,'Input and Summary Results'!E2060=0),FALSE,'Input and Summary Results'!$E2060)</f>
        <v>4.6204839999999997E-2</v>
      </c>
      <c r="E2478">
        <f t="shared" si="146"/>
        <v>-1.0242138312924516E-2</v>
      </c>
      <c r="F2478">
        <f t="shared" si="147"/>
        <v>2.0531436608114906E-2</v>
      </c>
      <c r="G2478">
        <f>IF('Input and Summary Results'!$J$4="yes",IF(C2478=FALSE,FALSE,IF('Data Transformation'!E2478&lt;$R$10,E2478,$R$10)),IF(C2478=FALSE,FALSE,IF(C2478&lt;$R$10,C2478,$R$10)))</f>
        <v>0.97669251999999995</v>
      </c>
      <c r="H2478">
        <f>IF('Input and Summary Results'!$J$4="yes",'Data Transformation'!F2478,'Data Transformation'!D2478)</f>
        <v>4.6204839999999997E-2</v>
      </c>
      <c r="I2478">
        <f t="shared" si="145"/>
        <v>138</v>
      </c>
    </row>
    <row r="2479" spans="2:9" x14ac:dyDescent="0.25">
      <c r="B2479">
        <f>IF('Input and Summary Results'!D2061=0,FALSE,'Input and Summary Results'!$B2061)</f>
        <v>138</v>
      </c>
      <c r="C2479">
        <f>IF(OR(B2479=0,'Input and Summary Results'!D2061=0,'Input and Summary Results'!D2061=""),FALSE,'Input and Summary Results'!$D2061)</f>
        <v>0.97817233000000003</v>
      </c>
      <c r="D2479">
        <f>IF(OR(B2479=0,'Input and Summary Results'!E2061=0),FALSE,'Input and Summary Results'!$E2061)</f>
        <v>3.0682729999999998E-2</v>
      </c>
      <c r="E2479">
        <f t="shared" si="146"/>
        <v>-9.5846264240359684E-3</v>
      </c>
      <c r="F2479">
        <f t="shared" si="147"/>
        <v>1.3613454819356829E-2</v>
      </c>
      <c r="G2479">
        <f>IF('Input and Summary Results'!$J$4="yes",IF(C2479=FALSE,FALSE,IF('Data Transformation'!E2479&lt;$R$10,E2479,$R$10)),IF(C2479=FALSE,FALSE,IF(C2479&lt;$R$10,C2479,$R$10)))</f>
        <v>0.97817233000000003</v>
      </c>
      <c r="H2479">
        <f>IF('Input and Summary Results'!$J$4="yes",'Data Transformation'!F2479,'Data Transformation'!D2479)</f>
        <v>3.0682729999999998E-2</v>
      </c>
      <c r="I2479">
        <f t="shared" si="145"/>
        <v>138</v>
      </c>
    </row>
    <row r="2480" spans="2:9" x14ac:dyDescent="0.25">
      <c r="B2480">
        <f>IF('Input and Summary Results'!D2062=0,FALSE,'Input and Summary Results'!$B2062)</f>
        <v>138</v>
      </c>
      <c r="C2480">
        <f>IF(OR(B2480=0,'Input and Summary Results'!D2062=0,'Input and Summary Results'!D2062=""),FALSE,'Input and Summary Results'!$D2062)</f>
        <v>0.98480387999999996</v>
      </c>
      <c r="D2480">
        <f>IF(OR(B2480=0,'Input and Summary Results'!E2062=0),FALSE,'Input and Summary Results'!$E2062)</f>
        <v>4.752634E-2</v>
      </c>
      <c r="E2480">
        <f t="shared" si="146"/>
        <v>-6.6502490092438631E-3</v>
      </c>
      <c r="F2480">
        <f t="shared" si="147"/>
        <v>2.0944709884774215E-2</v>
      </c>
      <c r="G2480">
        <f>IF('Input and Summary Results'!$J$4="yes",IF(C2480=FALSE,FALSE,IF('Data Transformation'!E2480&lt;$R$10,E2480,$R$10)),IF(C2480=FALSE,FALSE,IF(C2480&lt;$R$10,C2480,$R$10)))</f>
        <v>0.98480387999999996</v>
      </c>
      <c r="H2480">
        <f>IF('Input and Summary Results'!$J$4="yes",'Data Transformation'!F2480,'Data Transformation'!D2480)</f>
        <v>4.752634E-2</v>
      </c>
      <c r="I2480">
        <f t="shared" si="145"/>
        <v>138</v>
      </c>
    </row>
    <row r="2481" spans="2:9" x14ac:dyDescent="0.25">
      <c r="B2481">
        <f>IF('Input and Summary Results'!D2063=0,FALSE,'Input and Summary Results'!$B2063)</f>
        <v>138</v>
      </c>
      <c r="C2481">
        <f>IF(OR(B2481=0,'Input and Summary Results'!D2063=0,'Input and Summary Results'!D2063=""),FALSE,'Input and Summary Results'!$D2063)</f>
        <v>1.0069616299999999</v>
      </c>
      <c r="D2481">
        <f>IF(OR(B2481=0,'Input and Summary Results'!E2063=0),FALSE,'Input and Summary Results'!$E2063)</f>
        <v>3.7188690000000003E-2</v>
      </c>
      <c r="E2481">
        <f t="shared" si="146"/>
        <v>3.0129221953728012E-3</v>
      </c>
      <c r="F2481">
        <f t="shared" si="147"/>
        <v>1.6028308308033545E-2</v>
      </c>
      <c r="G2481">
        <f>IF('Input and Summary Results'!$J$4="yes",IF(C2481=FALSE,FALSE,IF('Data Transformation'!E2481&lt;$R$10,E2481,$R$10)),IF(C2481=FALSE,FALSE,IF(C2481&lt;$R$10,C2481,$R$10)))</f>
        <v>1.0069616299999999</v>
      </c>
      <c r="H2481">
        <f>IF('Input and Summary Results'!$J$4="yes",'Data Transformation'!F2481,'Data Transformation'!D2481)</f>
        <v>3.7188690000000003E-2</v>
      </c>
      <c r="I2481">
        <f t="shared" si="145"/>
        <v>138</v>
      </c>
    </row>
    <row r="2482" spans="2:9" x14ac:dyDescent="0.25">
      <c r="B2482">
        <f>IF('Input and Summary Results'!D2064=0,FALSE,'Input and Summary Results'!$B2064)</f>
        <v>138</v>
      </c>
      <c r="C2482">
        <f>IF(OR(B2482=0,'Input and Summary Results'!D2064=0,'Input and Summary Results'!D2064=""),FALSE,'Input and Summary Results'!$D2064)</f>
        <v>1.0457170600000001</v>
      </c>
      <c r="D2482">
        <f>IF(OR(B2482=0,'Input and Summary Results'!E2064=0),FALSE,'Input and Summary Results'!$E2064)</f>
        <v>4.9316819999999997E-2</v>
      </c>
      <c r="E2482">
        <f t="shared" si="146"/>
        <v>1.9414193228240374E-2</v>
      </c>
      <c r="F2482">
        <f t="shared" si="147"/>
        <v>2.0467773452983541E-2</v>
      </c>
      <c r="G2482">
        <f>IF('Input and Summary Results'!$J$4="yes",IF(C2482=FALSE,FALSE,IF('Data Transformation'!E2482&lt;$R$10,E2482,$R$10)),IF(C2482=FALSE,FALSE,IF(C2482&lt;$R$10,C2482,$R$10)))</f>
        <v>1.0457170600000001</v>
      </c>
      <c r="H2482">
        <f>IF('Input and Summary Results'!$J$4="yes",'Data Transformation'!F2482,'Data Transformation'!D2482)</f>
        <v>4.9316819999999997E-2</v>
      </c>
      <c r="I2482">
        <f t="shared" si="145"/>
        <v>138</v>
      </c>
    </row>
    <row r="2483" spans="2:9" x14ac:dyDescent="0.25">
      <c r="B2483">
        <f>IF('Input and Summary Results'!D2065=0,FALSE,'Input and Summary Results'!$B2065)</f>
        <v>139</v>
      </c>
      <c r="C2483">
        <f>IF(OR(B2483=0,'Input and Summary Results'!D2065=0,'Input and Summary Results'!D2065=""),FALSE,'Input and Summary Results'!$D2065)</f>
        <v>3.5353910000000002E-2</v>
      </c>
      <c r="D2483">
        <f>IF(OR(B2483=0,'Input and Summary Results'!E2065=0),FALSE,'Input and Summary Results'!$E2065)</f>
        <v>3.8116270000000001E-2</v>
      </c>
      <c r="E2483">
        <f t="shared" si="146"/>
        <v>-1.4515625479909928</v>
      </c>
      <c r="F2483">
        <f t="shared" si="147"/>
        <v>0.46791037200694346</v>
      </c>
      <c r="G2483">
        <f>IF('Input and Summary Results'!$J$4="yes",IF(C2483=FALSE,FALSE,IF('Data Transformation'!E2483&lt;$R$10,E2483,$R$10)),IF(C2483=FALSE,FALSE,IF(C2483&lt;$R$10,C2483,$R$10)))</f>
        <v>3.5353910000000002E-2</v>
      </c>
      <c r="H2483">
        <f>IF('Input and Summary Results'!$J$4="yes",'Data Transformation'!F2483,'Data Transformation'!D2483)</f>
        <v>3.8116270000000001E-2</v>
      </c>
      <c r="I2483">
        <f t="shared" si="145"/>
        <v>139</v>
      </c>
    </row>
    <row r="2484" spans="2:9" x14ac:dyDescent="0.25">
      <c r="B2484">
        <f>IF('Input and Summary Results'!D2066=0,FALSE,'Input and Summary Results'!$B2066)</f>
        <v>139</v>
      </c>
      <c r="C2484">
        <f>IF(OR(B2484=0,'Input and Summary Results'!D2066=0,'Input and Summary Results'!D2066=""),FALSE,'Input and Summary Results'!$D2066)</f>
        <v>7.2068779999999999E-2</v>
      </c>
      <c r="D2484">
        <f>IF(OR(B2484=0,'Input and Summary Results'!E2066=0),FALSE,'Input and Summary Results'!$E2066)</f>
        <v>0.10932298</v>
      </c>
      <c r="E2484">
        <f t="shared" si="146"/>
        <v>-1.1422528297339882</v>
      </c>
      <c r="F2484">
        <f t="shared" si="147"/>
        <v>0.65834572640191769</v>
      </c>
      <c r="G2484">
        <f>IF('Input and Summary Results'!$J$4="yes",IF(C2484=FALSE,FALSE,IF('Data Transformation'!E2484&lt;$R$10,E2484,$R$10)),IF(C2484=FALSE,FALSE,IF(C2484&lt;$R$10,C2484,$R$10)))</f>
        <v>7.2068779999999999E-2</v>
      </c>
      <c r="H2484">
        <f>IF('Input and Summary Results'!$J$4="yes",'Data Transformation'!F2484,'Data Transformation'!D2484)</f>
        <v>0.10932298</v>
      </c>
      <c r="I2484">
        <f t="shared" si="145"/>
        <v>139</v>
      </c>
    </row>
    <row r="2485" spans="2:9" x14ac:dyDescent="0.25">
      <c r="B2485">
        <f>IF('Input and Summary Results'!D2067=0,FALSE,'Input and Summary Results'!$B2067)</f>
        <v>139</v>
      </c>
      <c r="C2485">
        <f>IF(OR(B2485=0,'Input and Summary Results'!D2067=0,'Input and Summary Results'!D2067=""),FALSE,'Input and Summary Results'!$D2067)</f>
        <v>8.6247679999999993E-2</v>
      </c>
      <c r="D2485">
        <f>IF(OR(B2485=0,'Input and Summary Results'!E2067=0),FALSE,'Input and Summary Results'!$E2067)</f>
        <v>6.3681360000000006E-2</v>
      </c>
      <c r="E2485">
        <f t="shared" si="146"/>
        <v>-1.0642525783039549</v>
      </c>
      <c r="F2485">
        <f t="shared" si="147"/>
        <v>0.32044583970258683</v>
      </c>
      <c r="G2485">
        <f>IF('Input and Summary Results'!$J$4="yes",IF(C2485=FALSE,FALSE,IF('Data Transformation'!E2485&lt;$R$10,E2485,$R$10)),IF(C2485=FALSE,FALSE,IF(C2485&lt;$R$10,C2485,$R$10)))</f>
        <v>8.6247679999999993E-2</v>
      </c>
      <c r="H2485">
        <f>IF('Input and Summary Results'!$J$4="yes",'Data Transformation'!F2485,'Data Transformation'!D2485)</f>
        <v>6.3681360000000006E-2</v>
      </c>
      <c r="I2485">
        <f t="shared" si="145"/>
        <v>139</v>
      </c>
    </row>
    <row r="2486" spans="2:9" x14ac:dyDescent="0.25">
      <c r="B2486">
        <f>IF('Input and Summary Results'!D2068=0,FALSE,'Input and Summary Results'!$B2068)</f>
        <v>139</v>
      </c>
      <c r="C2486">
        <f>IF(OR(B2486=0,'Input and Summary Results'!D2068=0,'Input and Summary Results'!D2068=""),FALSE,'Input and Summary Results'!$D2068)</f>
        <v>0.14450998000000001</v>
      </c>
      <c r="D2486">
        <f>IF(OR(B2486=0,'Input and Summary Results'!E2068=0),FALSE,'Input and Summary Results'!$E2068)</f>
        <v>3.9345770000000002E-2</v>
      </c>
      <c r="E2486">
        <f t="shared" si="146"/>
        <v>-0.84010215907171093</v>
      </c>
      <c r="F2486">
        <f t="shared" si="147"/>
        <v>0.11816529335897769</v>
      </c>
      <c r="G2486">
        <f>IF('Input and Summary Results'!$J$4="yes",IF(C2486=FALSE,FALSE,IF('Data Transformation'!E2486&lt;$R$10,E2486,$R$10)),IF(C2486=FALSE,FALSE,IF(C2486&lt;$R$10,C2486,$R$10)))</f>
        <v>0.14450998000000001</v>
      </c>
      <c r="H2486">
        <f>IF('Input and Summary Results'!$J$4="yes",'Data Transformation'!F2486,'Data Transformation'!D2486)</f>
        <v>3.9345770000000002E-2</v>
      </c>
      <c r="I2486">
        <f t="shared" si="145"/>
        <v>139</v>
      </c>
    </row>
    <row r="2487" spans="2:9" x14ac:dyDescent="0.25">
      <c r="B2487">
        <f>IF('Input and Summary Results'!D2069=0,FALSE,'Input and Summary Results'!$B2069)</f>
        <v>139</v>
      </c>
      <c r="C2487">
        <f>IF(OR(B2487=0,'Input and Summary Results'!D2069=0,'Input and Summary Results'!D2069=""),FALSE,'Input and Summary Results'!$D2069)</f>
        <v>0.16161919999999999</v>
      </c>
      <c r="D2487">
        <f>IF(OR(B2487=0,'Input and Summary Results'!E2069=0),FALSE,'Input and Summary Results'!$E2069)</f>
        <v>4.6904439999999999E-2</v>
      </c>
      <c r="E2487">
        <f t="shared" si="146"/>
        <v>-0.79150704728211296</v>
      </c>
      <c r="F2487">
        <f t="shared" si="147"/>
        <v>0.12595364263651843</v>
      </c>
      <c r="G2487">
        <f>IF('Input and Summary Results'!$J$4="yes",IF(C2487=FALSE,FALSE,IF('Data Transformation'!E2487&lt;$R$10,E2487,$R$10)),IF(C2487=FALSE,FALSE,IF(C2487&lt;$R$10,C2487,$R$10)))</f>
        <v>0.16161919999999999</v>
      </c>
      <c r="H2487">
        <f>IF('Input and Summary Results'!$J$4="yes",'Data Transformation'!F2487,'Data Transformation'!D2487)</f>
        <v>4.6904439999999999E-2</v>
      </c>
      <c r="I2487">
        <f t="shared" si="145"/>
        <v>139</v>
      </c>
    </row>
    <row r="2488" spans="2:9" x14ac:dyDescent="0.25">
      <c r="B2488">
        <f>IF('Input and Summary Results'!D2070=0,FALSE,'Input and Summary Results'!$B2070)</f>
        <v>139</v>
      </c>
      <c r="C2488">
        <f>IF(OR(B2488=0,'Input and Summary Results'!D2070=0,'Input and Summary Results'!D2070=""),FALSE,'Input and Summary Results'!$D2070)</f>
        <v>0.51542783999999997</v>
      </c>
      <c r="D2488">
        <f>IF(OR(B2488=0,'Input and Summary Results'!E2070=0),FALSE,'Input and Summary Results'!$E2070)</f>
        <v>2.9894960000000002E-2</v>
      </c>
      <c r="E2488">
        <f t="shared" si="146"/>
        <v>-0.28783212743851155</v>
      </c>
      <c r="F2488">
        <f t="shared" si="147"/>
        <v>2.5172122328510623E-2</v>
      </c>
      <c r="G2488">
        <f>IF('Input and Summary Results'!$J$4="yes",IF(C2488=FALSE,FALSE,IF('Data Transformation'!E2488&lt;$R$10,E2488,$R$10)),IF(C2488=FALSE,FALSE,IF(C2488&lt;$R$10,C2488,$R$10)))</f>
        <v>0.51542783999999997</v>
      </c>
      <c r="H2488">
        <f>IF('Input and Summary Results'!$J$4="yes",'Data Transformation'!F2488,'Data Transformation'!D2488)</f>
        <v>2.9894960000000002E-2</v>
      </c>
      <c r="I2488">
        <f t="shared" si="145"/>
        <v>139</v>
      </c>
    </row>
    <row r="2489" spans="2:9" x14ac:dyDescent="0.25">
      <c r="B2489">
        <f>IF('Input and Summary Results'!D2071=0,FALSE,'Input and Summary Results'!$B2071)</f>
        <v>139</v>
      </c>
      <c r="C2489">
        <f>IF(OR(B2489=0,'Input and Summary Results'!D2071=0,'Input and Summary Results'!D2071=""),FALSE,'Input and Summary Results'!$D2071)</f>
        <v>0.72272826999999995</v>
      </c>
      <c r="D2489">
        <f>IF(OR(B2489=0,'Input and Summary Results'!E2071=0),FALSE,'Input and Summary Results'!$E2071)</f>
        <v>5.8273659999999998E-2</v>
      </c>
      <c r="E2489">
        <f t="shared" si="146"/>
        <v>-0.14102495723041145</v>
      </c>
      <c r="F2489">
        <f t="shared" si="147"/>
        <v>3.4993467793919285E-2</v>
      </c>
      <c r="G2489">
        <f>IF('Input and Summary Results'!$J$4="yes",IF(C2489=FALSE,FALSE,IF('Data Transformation'!E2489&lt;$R$10,E2489,$R$10)),IF(C2489=FALSE,FALSE,IF(C2489&lt;$R$10,C2489,$R$10)))</f>
        <v>0.72272826999999995</v>
      </c>
      <c r="H2489">
        <f>IF('Input and Summary Results'!$J$4="yes",'Data Transformation'!F2489,'Data Transformation'!D2489)</f>
        <v>5.8273659999999998E-2</v>
      </c>
      <c r="I2489">
        <f t="shared" si="145"/>
        <v>139</v>
      </c>
    </row>
    <row r="2490" spans="2:9" x14ac:dyDescent="0.25">
      <c r="B2490">
        <f>IF('Input and Summary Results'!D2072=0,FALSE,'Input and Summary Results'!$B2072)</f>
        <v>139</v>
      </c>
      <c r="C2490">
        <f>IF(OR(B2490=0,'Input and Summary Results'!D2072=0,'Input and Summary Results'!D2072=""),FALSE,'Input and Summary Results'!$D2072)</f>
        <v>0.77668797000000001</v>
      </c>
      <c r="D2490">
        <f>IF(OR(B2490=0,'Input and Summary Results'!E2072=0),FALSE,'Input and Summary Results'!$E2072)</f>
        <v>3.6041219999999999E-2</v>
      </c>
      <c r="E2490">
        <f t="shared" si="146"/>
        <v>-0.10975342151352052</v>
      </c>
      <c r="F2490">
        <f t="shared" si="147"/>
        <v>2.0139219460293688E-2</v>
      </c>
      <c r="G2490">
        <f>IF('Input and Summary Results'!$J$4="yes",IF(C2490=FALSE,FALSE,IF('Data Transformation'!E2490&lt;$R$10,E2490,$R$10)),IF(C2490=FALSE,FALSE,IF(C2490&lt;$R$10,C2490,$R$10)))</f>
        <v>0.77668797000000001</v>
      </c>
      <c r="H2490">
        <f>IF('Input and Summary Results'!$J$4="yes",'Data Transformation'!F2490,'Data Transformation'!D2490)</f>
        <v>3.6041219999999999E-2</v>
      </c>
      <c r="I2490">
        <f t="shared" si="145"/>
        <v>139</v>
      </c>
    </row>
    <row r="2491" spans="2:9" x14ac:dyDescent="0.25">
      <c r="B2491">
        <f>IF('Input and Summary Results'!D2073=0,FALSE,'Input and Summary Results'!$B2073)</f>
        <v>139</v>
      </c>
      <c r="C2491">
        <f>IF(OR(B2491=0,'Input and Summary Results'!D2073=0,'Input and Summary Results'!D2073=""),FALSE,'Input and Summary Results'!$D2073)</f>
        <v>0.94031801999999998</v>
      </c>
      <c r="D2491">
        <f>IF(OR(B2491=0,'Input and Summary Results'!E2073=0),FALSE,'Input and Summary Results'!$E2073)</f>
        <v>4.2485790000000002E-2</v>
      </c>
      <c r="E2491">
        <f t="shared" si="146"/>
        <v>-2.6725241109831599E-2</v>
      </c>
      <c r="F2491">
        <f t="shared" si="147"/>
        <v>1.9609145488884708E-2</v>
      </c>
      <c r="G2491">
        <f>IF('Input and Summary Results'!$J$4="yes",IF(C2491=FALSE,FALSE,IF('Data Transformation'!E2491&lt;$R$10,E2491,$R$10)),IF(C2491=FALSE,FALSE,IF(C2491&lt;$R$10,C2491,$R$10)))</f>
        <v>0.94031801999999998</v>
      </c>
      <c r="H2491">
        <f>IF('Input and Summary Results'!$J$4="yes",'Data Transformation'!F2491,'Data Transformation'!D2491)</f>
        <v>4.2485790000000002E-2</v>
      </c>
      <c r="I2491">
        <f t="shared" si="145"/>
        <v>139</v>
      </c>
    </row>
    <row r="2492" spans="2:9" x14ac:dyDescent="0.25">
      <c r="B2492">
        <f>IF('Input and Summary Results'!D2074=0,FALSE,'Input and Summary Results'!$B2074)</f>
        <v>139</v>
      </c>
      <c r="C2492">
        <f>IF(OR(B2492=0,'Input and Summary Results'!D2074=0,'Input and Summary Results'!D2074=""),FALSE,'Input and Summary Results'!$D2074)</f>
        <v>0.95344609999999996</v>
      </c>
      <c r="D2492">
        <f>IF(OR(B2492=0,'Input and Summary Results'!E2074=0),FALSE,'Input and Summary Results'!$E2074)</f>
        <v>3.5503880000000002E-2</v>
      </c>
      <c r="E2492">
        <f t="shared" si="146"/>
        <v>-2.0703853361786144E-2</v>
      </c>
      <c r="F2492">
        <f t="shared" si="147"/>
        <v>1.6161043524117413E-2</v>
      </c>
      <c r="G2492">
        <f>IF('Input and Summary Results'!$J$4="yes",IF(C2492=FALSE,FALSE,IF('Data Transformation'!E2492&lt;$R$10,E2492,$R$10)),IF(C2492=FALSE,FALSE,IF(C2492&lt;$R$10,C2492,$R$10)))</f>
        <v>0.95344609999999996</v>
      </c>
      <c r="H2492">
        <f>IF('Input and Summary Results'!$J$4="yes",'Data Transformation'!F2492,'Data Transformation'!D2492)</f>
        <v>3.5503880000000002E-2</v>
      </c>
      <c r="I2492">
        <f t="shared" si="145"/>
        <v>139</v>
      </c>
    </row>
    <row r="2493" spans="2:9" x14ac:dyDescent="0.25">
      <c r="B2493">
        <f>IF('Input and Summary Results'!D2075=0,FALSE,'Input and Summary Results'!$B2075)</f>
        <v>139</v>
      </c>
      <c r="C2493">
        <f>IF(OR(B2493=0,'Input and Summary Results'!D2075=0,'Input and Summary Results'!D2075=""),FALSE,'Input and Summary Results'!$D2075)</f>
        <v>0.98099851000000005</v>
      </c>
      <c r="D2493">
        <f>IF(OR(B2493=0,'Input and Summary Results'!E2075=0),FALSE,'Input and Summary Results'!$E2075)</f>
        <v>3.5077219999999999E-2</v>
      </c>
      <c r="E2493">
        <f t="shared" si="146"/>
        <v>-8.3316522523343064E-3</v>
      </c>
      <c r="F2493">
        <f t="shared" si="147"/>
        <v>1.5518385935163142E-2</v>
      </c>
      <c r="G2493">
        <f>IF('Input and Summary Results'!$J$4="yes",IF(C2493=FALSE,FALSE,IF('Data Transformation'!E2493&lt;$R$10,E2493,$R$10)),IF(C2493=FALSE,FALSE,IF(C2493&lt;$R$10,C2493,$R$10)))</f>
        <v>0.98099851000000005</v>
      </c>
      <c r="H2493">
        <f>IF('Input and Summary Results'!$J$4="yes",'Data Transformation'!F2493,'Data Transformation'!D2493)</f>
        <v>3.5077219999999999E-2</v>
      </c>
      <c r="I2493">
        <f t="shared" si="145"/>
        <v>139</v>
      </c>
    </row>
    <row r="2494" spans="2:9" x14ac:dyDescent="0.25">
      <c r="B2494">
        <f>IF('Input and Summary Results'!D2076=0,FALSE,'Input and Summary Results'!$B2076)</f>
        <v>139</v>
      </c>
      <c r="C2494">
        <f>IF(OR(B2494=0,'Input and Summary Results'!D2076=0,'Input and Summary Results'!D2076=""),FALSE,'Input and Summary Results'!$D2076)</f>
        <v>0.99749211999999998</v>
      </c>
      <c r="D2494">
        <f>IF(OR(B2494=0,'Input and Summary Results'!E2076=0),FALSE,'Input and Summary Results'!$E2076)</f>
        <v>4.2746039999999999E-2</v>
      </c>
      <c r="E2494">
        <f t="shared" si="146"/>
        <v>-1.0905264723268403E-3</v>
      </c>
      <c r="F2494">
        <f t="shared" si="147"/>
        <v>1.8598423975519727E-2</v>
      </c>
      <c r="G2494">
        <f>IF('Input and Summary Results'!$J$4="yes",IF(C2494=FALSE,FALSE,IF('Data Transformation'!E2494&lt;$R$10,E2494,$R$10)),IF(C2494=FALSE,FALSE,IF(C2494&lt;$R$10,C2494,$R$10)))</f>
        <v>0.99749211999999998</v>
      </c>
      <c r="H2494">
        <f>IF('Input and Summary Results'!$J$4="yes",'Data Transformation'!F2494,'Data Transformation'!D2494)</f>
        <v>4.2746039999999999E-2</v>
      </c>
      <c r="I2494">
        <f t="shared" si="145"/>
        <v>139</v>
      </c>
    </row>
    <row r="2495" spans="2:9" x14ac:dyDescent="0.25">
      <c r="B2495">
        <f>IF('Input and Summary Results'!D2077=0,FALSE,'Input and Summary Results'!$B2077)</f>
        <v>139</v>
      </c>
      <c r="C2495">
        <f>IF(OR(B2495=0,'Input and Summary Results'!D2077=0,'Input and Summary Results'!D2077=""),FALSE,'Input and Summary Results'!$D2077)</f>
        <v>1.0065873599999999</v>
      </c>
      <c r="D2495">
        <f>IF(OR(B2495=0,'Input and Summary Results'!E2077=0),FALSE,'Input and Summary Results'!$E2077)</f>
        <v>2.9148319999999998E-2</v>
      </c>
      <c r="E2495">
        <f t="shared" si="146"/>
        <v>2.8514725376578604E-3</v>
      </c>
      <c r="F2495">
        <f t="shared" si="147"/>
        <v>1.2567583681956825E-2</v>
      </c>
      <c r="G2495">
        <f>IF('Input and Summary Results'!$J$4="yes",IF(C2495=FALSE,FALSE,IF('Data Transformation'!E2495&lt;$R$10,E2495,$R$10)),IF(C2495=FALSE,FALSE,IF(C2495&lt;$R$10,C2495,$R$10)))</f>
        <v>1.0065873599999999</v>
      </c>
      <c r="H2495">
        <f>IF('Input and Summary Results'!$J$4="yes",'Data Transformation'!F2495,'Data Transformation'!D2495)</f>
        <v>2.9148319999999998E-2</v>
      </c>
      <c r="I2495">
        <f t="shared" si="145"/>
        <v>139</v>
      </c>
    </row>
    <row r="2496" spans="2:9" x14ac:dyDescent="0.25">
      <c r="B2496">
        <f>IF('Input and Summary Results'!D2078=0,FALSE,'Input and Summary Results'!$B2078)</f>
        <v>140</v>
      </c>
      <c r="C2496">
        <f>IF(OR(B2496=0,'Input and Summary Results'!D2078=0,'Input and Summary Results'!D2078=""),FALSE,'Input and Summary Results'!$D2078)</f>
        <v>0.17198782000000001</v>
      </c>
      <c r="D2496">
        <f>IF(OR(B2496=0,'Input and Summary Results'!E2078=0),FALSE,'Input and Summary Results'!$E2078)</f>
        <v>3.6185009999999997E-2</v>
      </c>
      <c r="E2496">
        <f t="shared" si="146"/>
        <v>-0.76450230829065424</v>
      </c>
      <c r="F2496">
        <f t="shared" si="147"/>
        <v>9.1310502918171749E-2</v>
      </c>
      <c r="G2496">
        <f>IF('Input and Summary Results'!$J$4="yes",IF(C2496=FALSE,FALSE,IF('Data Transformation'!E2496&lt;$R$10,E2496,$R$10)),IF(C2496=FALSE,FALSE,IF(C2496&lt;$R$10,C2496,$R$10)))</f>
        <v>0.17198782000000001</v>
      </c>
      <c r="H2496">
        <f>IF('Input and Summary Results'!$J$4="yes",'Data Transformation'!F2496,'Data Transformation'!D2496)</f>
        <v>3.6185009999999997E-2</v>
      </c>
      <c r="I2496">
        <f t="shared" si="145"/>
        <v>140</v>
      </c>
    </row>
    <row r="2497" spans="2:9" x14ac:dyDescent="0.25">
      <c r="B2497">
        <f>IF('Input and Summary Results'!D2079=0,FALSE,'Input and Summary Results'!$B2079)</f>
        <v>140</v>
      </c>
      <c r="C2497">
        <f>IF(OR(B2497=0,'Input and Summary Results'!D2079=0,'Input and Summary Results'!D2079=""),FALSE,'Input and Summary Results'!$D2079)</f>
        <v>0.18523611000000001</v>
      </c>
      <c r="D2497">
        <f>IF(OR(B2497=0,'Input and Summary Results'!E2079=0),FALSE,'Input and Summary Results'!$E2079)</f>
        <v>7.3410950000000003E-2</v>
      </c>
      <c r="E2497">
        <f t="shared" si="146"/>
        <v>-0.73227434786424561</v>
      </c>
      <c r="F2497">
        <f t="shared" si="147"/>
        <v>0.17199860383593674</v>
      </c>
      <c r="G2497">
        <f>IF('Input and Summary Results'!$J$4="yes",IF(C2497=FALSE,FALSE,IF('Data Transformation'!E2497&lt;$R$10,E2497,$R$10)),IF(C2497=FALSE,FALSE,IF(C2497&lt;$R$10,C2497,$R$10)))</f>
        <v>0.18523611000000001</v>
      </c>
      <c r="H2497">
        <f>IF('Input and Summary Results'!$J$4="yes",'Data Transformation'!F2497,'Data Transformation'!D2497)</f>
        <v>7.3410950000000003E-2</v>
      </c>
      <c r="I2497">
        <f t="shared" si="145"/>
        <v>140</v>
      </c>
    </row>
    <row r="2498" spans="2:9" x14ac:dyDescent="0.25">
      <c r="B2498">
        <f>IF('Input and Summary Results'!D2080=0,FALSE,'Input and Summary Results'!$B2080)</f>
        <v>140</v>
      </c>
      <c r="C2498">
        <f>IF(OR(B2498=0,'Input and Summary Results'!D2080=0,'Input and Summary Results'!D2080=""),FALSE,'Input and Summary Results'!$D2080)</f>
        <v>0.35197555000000003</v>
      </c>
      <c r="D2498">
        <f>IF(OR(B2498=0,'Input and Summary Results'!E2080=0),FALSE,'Input and Summary Results'!$E2080)</f>
        <v>5.543203E-2</v>
      </c>
      <c r="E2498">
        <f t="shared" si="146"/>
        <v>-0.45348750376300906</v>
      </c>
      <c r="F2498">
        <f t="shared" si="147"/>
        <v>6.8349920953316212E-2</v>
      </c>
      <c r="G2498">
        <f>IF('Input and Summary Results'!$J$4="yes",IF(C2498=FALSE,FALSE,IF('Data Transformation'!E2498&lt;$R$10,E2498,$R$10)),IF(C2498=FALSE,FALSE,IF(C2498&lt;$R$10,C2498,$R$10)))</f>
        <v>0.35197555000000003</v>
      </c>
      <c r="H2498">
        <f>IF('Input and Summary Results'!$J$4="yes",'Data Transformation'!F2498,'Data Transformation'!D2498)</f>
        <v>5.543203E-2</v>
      </c>
      <c r="I2498">
        <f t="shared" si="145"/>
        <v>140</v>
      </c>
    </row>
    <row r="2499" spans="2:9" x14ac:dyDescent="0.25">
      <c r="B2499">
        <f>IF('Input and Summary Results'!D2081=0,FALSE,'Input and Summary Results'!$B2081)</f>
        <v>140</v>
      </c>
      <c r="C2499">
        <f>IF(OR(B2499=0,'Input and Summary Results'!D2081=0,'Input and Summary Results'!D2081=""),FALSE,'Input and Summary Results'!$D2081)</f>
        <v>0.47088352999999999</v>
      </c>
      <c r="D2499">
        <f>IF(OR(B2499=0,'Input and Summary Results'!E2081=0),FALSE,'Input and Summary Results'!$E2081)</f>
        <v>4.1417500000000003E-2</v>
      </c>
      <c r="E2499">
        <f t="shared" si="146"/>
        <v>-0.32708649952373975</v>
      </c>
      <c r="F2499">
        <f t="shared" si="147"/>
        <v>3.8173335559219923E-2</v>
      </c>
      <c r="G2499">
        <f>IF('Input and Summary Results'!$J$4="yes",IF(C2499=FALSE,FALSE,IF('Data Transformation'!E2499&lt;$R$10,E2499,$R$10)),IF(C2499=FALSE,FALSE,IF(C2499&lt;$R$10,C2499,$R$10)))</f>
        <v>0.47088352999999999</v>
      </c>
      <c r="H2499">
        <f>IF('Input and Summary Results'!$J$4="yes",'Data Transformation'!F2499,'Data Transformation'!D2499)</f>
        <v>4.1417500000000003E-2</v>
      </c>
      <c r="I2499">
        <f t="shared" si="145"/>
        <v>140</v>
      </c>
    </row>
    <row r="2500" spans="2:9" x14ac:dyDescent="0.25">
      <c r="B2500">
        <f>IF('Input and Summary Results'!D2082=0,FALSE,'Input and Summary Results'!$B2082)</f>
        <v>140</v>
      </c>
      <c r="C2500">
        <f>IF(OR(B2500=0,'Input and Summary Results'!D2082=0,'Input and Summary Results'!D2082=""),FALSE,'Input and Summary Results'!$D2082)</f>
        <v>0.61753893000000004</v>
      </c>
      <c r="D2500">
        <f>IF(OR(B2500=0,'Input and Summary Results'!E2082=0),FALSE,'Input and Summary Results'!$E2082)</f>
        <v>5.9025759999999997E-2</v>
      </c>
      <c r="E2500">
        <f t="shared" si="146"/>
        <v>-0.20933565903792697</v>
      </c>
      <c r="F2500">
        <f t="shared" si="147"/>
        <v>4.14826962245117E-2</v>
      </c>
      <c r="G2500">
        <f>IF('Input and Summary Results'!$J$4="yes",IF(C2500=FALSE,FALSE,IF('Data Transformation'!E2500&lt;$R$10,E2500,$R$10)),IF(C2500=FALSE,FALSE,IF(C2500&lt;$R$10,C2500,$R$10)))</f>
        <v>0.61753893000000004</v>
      </c>
      <c r="H2500">
        <f>IF('Input and Summary Results'!$J$4="yes",'Data Transformation'!F2500,'Data Transformation'!D2500)</f>
        <v>5.9025759999999997E-2</v>
      </c>
      <c r="I2500">
        <f t="shared" si="145"/>
        <v>140</v>
      </c>
    </row>
    <row r="2501" spans="2:9" x14ac:dyDescent="0.25">
      <c r="B2501">
        <f>IF('Input and Summary Results'!D2083=0,FALSE,'Input and Summary Results'!$B2083)</f>
        <v>140</v>
      </c>
      <c r="C2501">
        <f>IF(OR(B2501=0,'Input and Summary Results'!D2083=0,'Input and Summary Results'!D2083=""),FALSE,'Input and Summary Results'!$D2083)</f>
        <v>0.68539008000000001</v>
      </c>
      <c r="D2501">
        <f>IF(OR(B2501=0,'Input and Summary Results'!E2083=0),FALSE,'Input and Summary Results'!$E2083)</f>
        <v>7.1998179999999995E-2</v>
      </c>
      <c r="E2501">
        <f t="shared" si="146"/>
        <v>-0.16406218562607852</v>
      </c>
      <c r="F2501">
        <f t="shared" si="147"/>
        <v>4.5590403234315846E-2</v>
      </c>
      <c r="G2501">
        <f>IF('Input and Summary Results'!$J$4="yes",IF(C2501=FALSE,FALSE,IF('Data Transformation'!E2501&lt;$R$10,E2501,$R$10)),IF(C2501=FALSE,FALSE,IF(C2501&lt;$R$10,C2501,$R$10)))</f>
        <v>0.68539008000000001</v>
      </c>
      <c r="H2501">
        <f>IF('Input and Summary Results'!$J$4="yes",'Data Transformation'!F2501,'Data Transformation'!D2501)</f>
        <v>7.1998179999999995E-2</v>
      </c>
      <c r="I2501">
        <f t="shared" ref="I2501:I2564" si="148">IF(G2501=FALSE,"",B2501)</f>
        <v>140</v>
      </c>
    </row>
    <row r="2502" spans="2:9" x14ac:dyDescent="0.25">
      <c r="B2502">
        <f>IF('Input and Summary Results'!D2084=0,FALSE,'Input and Summary Results'!$B2084)</f>
        <v>140</v>
      </c>
      <c r="C2502">
        <f>IF(OR(B2502=0,'Input and Summary Results'!D2084=0,'Input and Summary Results'!D2084=""),FALSE,'Input and Summary Results'!$D2084)</f>
        <v>0.77766634999999995</v>
      </c>
      <c r="D2502">
        <f>IF(OR(B2502=0,'Input and Summary Results'!E2084=0),FALSE,'Input and Summary Results'!$E2084)</f>
        <v>2.9593410000000001E-2</v>
      </c>
      <c r="E2502">
        <f t="shared" si="146"/>
        <v>-0.10920669277110565</v>
      </c>
      <c r="F2502">
        <f t="shared" si="147"/>
        <v>1.6515488859714711E-2</v>
      </c>
      <c r="G2502">
        <f>IF('Input and Summary Results'!$J$4="yes",IF(C2502=FALSE,FALSE,IF('Data Transformation'!E2502&lt;$R$10,E2502,$R$10)),IF(C2502=FALSE,FALSE,IF(C2502&lt;$R$10,C2502,$R$10)))</f>
        <v>0.77766634999999995</v>
      </c>
      <c r="H2502">
        <f>IF('Input and Summary Results'!$J$4="yes",'Data Transformation'!F2502,'Data Transformation'!D2502)</f>
        <v>2.9593410000000001E-2</v>
      </c>
      <c r="I2502">
        <f t="shared" si="148"/>
        <v>140</v>
      </c>
    </row>
    <row r="2503" spans="2:9" x14ac:dyDescent="0.25">
      <c r="B2503">
        <f>IF('Input and Summary Results'!D2085=0,FALSE,'Input and Summary Results'!$B2085)</f>
        <v>140</v>
      </c>
      <c r="C2503">
        <f>IF(OR(B2503=0,'Input and Summary Results'!D2085=0,'Input and Summary Results'!D2085=""),FALSE,'Input and Summary Results'!$D2085)</f>
        <v>0.81802786999999999</v>
      </c>
      <c r="D2503">
        <f>IF(OR(B2503=0,'Input and Summary Results'!E2085=0),FALSE,'Input and Summary Results'!$E2085)</f>
        <v>5.7250160000000001E-2</v>
      </c>
      <c r="E2503">
        <f t="shared" si="146"/>
        <v>-8.723189977486058E-2</v>
      </c>
      <c r="F2503">
        <f t="shared" si="147"/>
        <v>3.03737444055543E-2</v>
      </c>
      <c r="G2503">
        <f>IF('Input and Summary Results'!$J$4="yes",IF(C2503=FALSE,FALSE,IF('Data Transformation'!E2503&lt;$R$10,E2503,$R$10)),IF(C2503=FALSE,FALSE,IF(C2503&lt;$R$10,C2503,$R$10)))</f>
        <v>0.81802786999999999</v>
      </c>
      <c r="H2503">
        <f>IF('Input and Summary Results'!$J$4="yes",'Data Transformation'!F2503,'Data Transformation'!D2503)</f>
        <v>5.7250160000000001E-2</v>
      </c>
      <c r="I2503">
        <f t="shared" si="148"/>
        <v>140</v>
      </c>
    </row>
    <row r="2504" spans="2:9" x14ac:dyDescent="0.25">
      <c r="B2504">
        <f>IF('Input and Summary Results'!D2086=0,FALSE,'Input and Summary Results'!$B2086)</f>
        <v>140</v>
      </c>
      <c r="C2504">
        <f>IF(OR(B2504=0,'Input and Summary Results'!D2086=0,'Input and Summary Results'!D2086=""),FALSE,'Input and Summary Results'!$D2086)</f>
        <v>0.82041602999999996</v>
      </c>
      <c r="D2504">
        <f>IF(OR(B2504=0,'Input and Summary Results'!E2086=0),FALSE,'Input and Summary Results'!$E2086)</f>
        <v>2.6881780000000001E-2</v>
      </c>
      <c r="E2504">
        <f t="shared" si="146"/>
        <v>-8.5965862598488263E-2</v>
      </c>
      <c r="F2504">
        <f t="shared" si="147"/>
        <v>1.422045900297682E-2</v>
      </c>
      <c r="G2504">
        <f>IF('Input and Summary Results'!$J$4="yes",IF(C2504=FALSE,FALSE,IF('Data Transformation'!E2504&lt;$R$10,E2504,$R$10)),IF(C2504=FALSE,FALSE,IF(C2504&lt;$R$10,C2504,$R$10)))</f>
        <v>0.82041602999999996</v>
      </c>
      <c r="H2504">
        <f>IF('Input and Summary Results'!$J$4="yes",'Data Transformation'!F2504,'Data Transformation'!D2504)</f>
        <v>2.6881780000000001E-2</v>
      </c>
      <c r="I2504">
        <f t="shared" si="148"/>
        <v>140</v>
      </c>
    </row>
    <row r="2505" spans="2:9" x14ac:dyDescent="0.25">
      <c r="B2505">
        <f>IF('Input and Summary Results'!D2087=0,FALSE,'Input and Summary Results'!$B2087)</f>
        <v>140</v>
      </c>
      <c r="C2505">
        <f>IF(OR(B2505=0,'Input and Summary Results'!D2087=0,'Input and Summary Results'!D2087=""),FALSE,'Input and Summary Results'!$D2087)</f>
        <v>0.82742241000000005</v>
      </c>
      <c r="D2505">
        <f>IF(OR(B2505=0,'Input and Summary Results'!E2087=0),FALSE,'Input and Summary Results'!$E2087)</f>
        <v>3.7011280000000001E-2</v>
      </c>
      <c r="E2505">
        <f t="shared" si="146"/>
        <v>-8.2272720801469024E-2</v>
      </c>
      <c r="F2505">
        <f t="shared" si="147"/>
        <v>1.9413174366403729E-2</v>
      </c>
      <c r="G2505">
        <f>IF('Input and Summary Results'!$J$4="yes",IF(C2505=FALSE,FALSE,IF('Data Transformation'!E2505&lt;$R$10,E2505,$R$10)),IF(C2505=FALSE,FALSE,IF(C2505&lt;$R$10,C2505,$R$10)))</f>
        <v>0.82742241000000005</v>
      </c>
      <c r="H2505">
        <f>IF('Input and Summary Results'!$J$4="yes",'Data Transformation'!F2505,'Data Transformation'!D2505)</f>
        <v>3.7011280000000001E-2</v>
      </c>
      <c r="I2505">
        <f t="shared" si="148"/>
        <v>140</v>
      </c>
    </row>
    <row r="2506" spans="2:9" x14ac:dyDescent="0.25">
      <c r="B2506">
        <f>IF('Input and Summary Results'!D2088=0,FALSE,'Input and Summary Results'!$B2088)</f>
        <v>140</v>
      </c>
      <c r="C2506">
        <f>IF(OR(B2506=0,'Input and Summary Results'!D2088=0,'Input and Summary Results'!D2088=""),FALSE,'Input and Summary Results'!$D2088)</f>
        <v>0.82899257999999998</v>
      </c>
      <c r="D2506">
        <f>IF(OR(B2506=0,'Input and Summary Results'!E2088=0),FALSE,'Input and Summary Results'!$E2088)</f>
        <v>3.7698879999999997E-2</v>
      </c>
      <c r="E2506">
        <f t="shared" si="146"/>
        <v>-8.144935663848063E-2</v>
      </c>
      <c r="F2506">
        <f t="shared" si="147"/>
        <v>1.9736381621172049E-2</v>
      </c>
      <c r="G2506">
        <f>IF('Input and Summary Results'!$J$4="yes",IF(C2506=FALSE,FALSE,IF('Data Transformation'!E2506&lt;$R$10,E2506,$R$10)),IF(C2506=FALSE,FALSE,IF(C2506&lt;$R$10,C2506,$R$10)))</f>
        <v>0.82899257999999998</v>
      </c>
      <c r="H2506">
        <f>IF('Input and Summary Results'!$J$4="yes",'Data Transformation'!F2506,'Data Transformation'!D2506)</f>
        <v>3.7698879999999997E-2</v>
      </c>
      <c r="I2506">
        <f t="shared" si="148"/>
        <v>140</v>
      </c>
    </row>
    <row r="2507" spans="2:9" x14ac:dyDescent="0.25">
      <c r="B2507">
        <f>IF('Input and Summary Results'!D2089=0,FALSE,'Input and Summary Results'!$B2089)</f>
        <v>140</v>
      </c>
      <c r="C2507">
        <f>IF(OR(B2507=0,'Input and Summary Results'!D2089=0,'Input and Summary Results'!D2089=""),FALSE,'Input and Summary Results'!$D2089)</f>
        <v>0.96100169999999996</v>
      </c>
      <c r="D2507">
        <f>IF(OR(B2507=0,'Input and Summary Results'!E2089=0),FALSE,'Input and Summary Results'!$E2089)</f>
        <v>4.2323909999999999E-2</v>
      </c>
      <c r="E2507">
        <f t="shared" si="146"/>
        <v>-1.7275844069262969E-2</v>
      </c>
      <c r="F2507">
        <f t="shared" si="147"/>
        <v>1.9113990058498335E-2</v>
      </c>
      <c r="G2507">
        <f>IF('Input and Summary Results'!$J$4="yes",IF(C2507=FALSE,FALSE,IF('Data Transformation'!E2507&lt;$R$10,E2507,$R$10)),IF(C2507=FALSE,FALSE,IF(C2507&lt;$R$10,C2507,$R$10)))</f>
        <v>0.96100169999999996</v>
      </c>
      <c r="H2507">
        <f>IF('Input and Summary Results'!$J$4="yes",'Data Transformation'!F2507,'Data Transformation'!D2507)</f>
        <v>4.2323909999999999E-2</v>
      </c>
      <c r="I2507">
        <f t="shared" si="148"/>
        <v>140</v>
      </c>
    </row>
    <row r="2508" spans="2:9" x14ac:dyDescent="0.25">
      <c r="B2508">
        <f>IF('Input and Summary Results'!D2090=0,FALSE,'Input and Summary Results'!$B2090)</f>
        <v>141</v>
      </c>
      <c r="C2508">
        <f>IF(OR(B2508=0,'Input and Summary Results'!D2090=0,'Input and Summary Results'!D2090=""),FALSE,'Input and Summary Results'!$D2090)</f>
        <v>0.15982156</v>
      </c>
      <c r="D2508">
        <f>IF(OR(B2508=0,'Input and Summary Results'!E2090=0),FALSE,'Input and Summary Results'!$E2090)</f>
        <v>3.05081E-2</v>
      </c>
      <c r="E2508">
        <f t="shared" si="146"/>
        <v>-0.79636463454994511</v>
      </c>
      <c r="F2508">
        <f t="shared" si="147"/>
        <v>8.2845614821930161E-2</v>
      </c>
      <c r="G2508">
        <f>IF('Input and Summary Results'!$J$4="yes",IF(C2508=FALSE,FALSE,IF('Data Transformation'!E2508&lt;$R$10,E2508,$R$10)),IF(C2508=FALSE,FALSE,IF(C2508&lt;$R$10,C2508,$R$10)))</f>
        <v>0.15982156</v>
      </c>
      <c r="H2508">
        <f>IF('Input and Summary Results'!$J$4="yes",'Data Transformation'!F2508,'Data Transformation'!D2508)</f>
        <v>3.05081E-2</v>
      </c>
      <c r="I2508">
        <f t="shared" si="148"/>
        <v>141</v>
      </c>
    </row>
    <row r="2509" spans="2:9" x14ac:dyDescent="0.25">
      <c r="B2509">
        <f>IF('Input and Summary Results'!D2091=0,FALSE,'Input and Summary Results'!$B2091)</f>
        <v>141</v>
      </c>
      <c r="C2509">
        <f>IF(OR(B2509=0,'Input and Summary Results'!D2091=0,'Input and Summary Results'!D2091=""),FALSE,'Input and Summary Results'!$D2091)</f>
        <v>0.84785454000000005</v>
      </c>
      <c r="D2509">
        <f>IF(OR(B2509=0,'Input and Summary Results'!E2091=0),FALSE,'Input and Summary Results'!$E2091)</f>
        <v>4.9884539999999998E-2</v>
      </c>
      <c r="E2509">
        <f t="shared" si="146"/>
        <v>-7.167864997682391E-2</v>
      </c>
      <c r="F2509">
        <f t="shared" si="147"/>
        <v>2.5534911165304368E-2</v>
      </c>
      <c r="G2509">
        <f>IF('Input and Summary Results'!$J$4="yes",IF(C2509=FALSE,FALSE,IF('Data Transformation'!E2509&lt;$R$10,E2509,$R$10)),IF(C2509=FALSE,FALSE,IF(C2509&lt;$R$10,C2509,$R$10)))</f>
        <v>0.84785454000000005</v>
      </c>
      <c r="H2509">
        <f>IF('Input and Summary Results'!$J$4="yes",'Data Transformation'!F2509,'Data Transformation'!D2509)</f>
        <v>4.9884539999999998E-2</v>
      </c>
      <c r="I2509">
        <f t="shared" si="148"/>
        <v>141</v>
      </c>
    </row>
    <row r="2510" spans="2:9" x14ac:dyDescent="0.25">
      <c r="B2510">
        <f>IF('Input and Summary Results'!D2092=0,FALSE,'Input and Summary Results'!$B2092)</f>
        <v>141</v>
      </c>
      <c r="C2510">
        <f>IF(OR(B2510=0,'Input and Summary Results'!D2092=0,'Input and Summary Results'!D2092=""),FALSE,'Input and Summary Results'!$D2092)</f>
        <v>0.87671968</v>
      </c>
      <c r="D2510">
        <f>IF(OR(B2510=0,'Input and Summary Results'!E2092=0),FALSE,'Input and Summary Results'!$E2092)</f>
        <v>5.3087879999999997E-2</v>
      </c>
      <c r="E2510">
        <f t="shared" si="146"/>
        <v>-5.7139244592605123E-2</v>
      </c>
      <c r="F2510">
        <f t="shared" si="147"/>
        <v>2.6279939238959479E-2</v>
      </c>
      <c r="G2510">
        <f>IF('Input and Summary Results'!$J$4="yes",IF(C2510=FALSE,FALSE,IF('Data Transformation'!E2510&lt;$R$10,E2510,$R$10)),IF(C2510=FALSE,FALSE,IF(C2510&lt;$R$10,C2510,$R$10)))</f>
        <v>0.87671968</v>
      </c>
      <c r="H2510">
        <f>IF('Input and Summary Results'!$J$4="yes",'Data Transformation'!F2510,'Data Transformation'!D2510)</f>
        <v>5.3087879999999997E-2</v>
      </c>
      <c r="I2510">
        <f t="shared" si="148"/>
        <v>141</v>
      </c>
    </row>
    <row r="2511" spans="2:9" x14ac:dyDescent="0.25">
      <c r="B2511">
        <f>IF('Input and Summary Results'!D2093=0,FALSE,'Input and Summary Results'!$B2093)</f>
        <v>141</v>
      </c>
      <c r="C2511">
        <f>IF(OR(B2511=0,'Input and Summary Results'!D2093=0,'Input and Summary Results'!D2093=""),FALSE,'Input and Summary Results'!$D2093)</f>
        <v>0.89953201000000005</v>
      </c>
      <c r="D2511">
        <f>IF(OR(B2511=0,'Input and Summary Results'!E2093=0),FALSE,'Input and Summary Results'!$E2093)</f>
        <v>4.217166E-2</v>
      </c>
      <c r="E2511">
        <f t="shared" si="146"/>
        <v>-4.5983377600237005E-2</v>
      </c>
      <c r="F2511">
        <f t="shared" si="147"/>
        <v>2.0346691653585512E-2</v>
      </c>
      <c r="G2511">
        <f>IF('Input and Summary Results'!$J$4="yes",IF(C2511=FALSE,FALSE,IF('Data Transformation'!E2511&lt;$R$10,E2511,$R$10)),IF(C2511=FALSE,FALSE,IF(C2511&lt;$R$10,C2511,$R$10)))</f>
        <v>0.89953201000000005</v>
      </c>
      <c r="H2511">
        <f>IF('Input and Summary Results'!$J$4="yes",'Data Transformation'!F2511,'Data Transformation'!D2511)</f>
        <v>4.217166E-2</v>
      </c>
      <c r="I2511">
        <f t="shared" si="148"/>
        <v>141</v>
      </c>
    </row>
    <row r="2512" spans="2:9" x14ac:dyDescent="0.25">
      <c r="B2512">
        <f>IF('Input and Summary Results'!D2094=0,FALSE,'Input and Summary Results'!$B2094)</f>
        <v>141</v>
      </c>
      <c r="C2512">
        <f>IF(OR(B2512=0,'Input and Summary Results'!D2094=0,'Input and Summary Results'!D2094=""),FALSE,'Input and Summary Results'!$D2094)</f>
        <v>0.94320113999999999</v>
      </c>
      <c r="D2512">
        <f>IF(OR(B2512=0,'Input and Summary Results'!E2094=0),FALSE,'Input and Summary Results'!$E2094)</f>
        <v>6.5115290000000006E-2</v>
      </c>
      <c r="E2512">
        <f t="shared" si="146"/>
        <v>-2.5395683002651156E-2</v>
      </c>
      <c r="F2512">
        <f t="shared" si="147"/>
        <v>2.9961833867164327E-2</v>
      </c>
      <c r="G2512">
        <f>IF('Input and Summary Results'!$J$4="yes",IF(C2512=FALSE,FALSE,IF('Data Transformation'!E2512&lt;$R$10,E2512,$R$10)),IF(C2512=FALSE,FALSE,IF(C2512&lt;$R$10,C2512,$R$10)))</f>
        <v>0.94320113999999999</v>
      </c>
      <c r="H2512">
        <f>IF('Input and Summary Results'!$J$4="yes",'Data Transformation'!F2512,'Data Transformation'!D2512)</f>
        <v>6.5115290000000006E-2</v>
      </c>
      <c r="I2512">
        <f t="shared" si="148"/>
        <v>141</v>
      </c>
    </row>
    <row r="2513" spans="2:9" x14ac:dyDescent="0.25">
      <c r="B2513">
        <f>IF('Input and Summary Results'!D2095=0,FALSE,'Input and Summary Results'!$B2095)</f>
        <v>141</v>
      </c>
      <c r="C2513">
        <f>IF(OR(B2513=0,'Input and Summary Results'!D2095=0,'Input and Summary Results'!D2095=""),FALSE,'Input and Summary Results'!$D2095)</f>
        <v>0.97523576000000001</v>
      </c>
      <c r="D2513">
        <f>IF(OR(B2513=0,'Input and Summary Results'!E2095=0),FALSE,'Input and Summary Results'!$E2095)</f>
        <v>3.0044330000000001E-2</v>
      </c>
      <c r="E2513">
        <f t="shared" si="146"/>
        <v>-1.0890382363079813E-2</v>
      </c>
      <c r="F2513">
        <f t="shared" si="147"/>
        <v>1.337034566903084E-2</v>
      </c>
      <c r="G2513">
        <f>IF('Input and Summary Results'!$J$4="yes",IF(C2513=FALSE,FALSE,IF('Data Transformation'!E2513&lt;$R$10,E2513,$R$10)),IF(C2513=FALSE,FALSE,IF(C2513&lt;$R$10,C2513,$R$10)))</f>
        <v>0.97523576000000001</v>
      </c>
      <c r="H2513">
        <f>IF('Input and Summary Results'!$J$4="yes",'Data Transformation'!F2513,'Data Transformation'!D2513)</f>
        <v>3.0044330000000001E-2</v>
      </c>
      <c r="I2513">
        <f t="shared" si="148"/>
        <v>141</v>
      </c>
    </row>
    <row r="2514" spans="2:9" x14ac:dyDescent="0.25">
      <c r="B2514">
        <f>IF('Input and Summary Results'!D2096=0,FALSE,'Input and Summary Results'!$B2096)</f>
        <v>141</v>
      </c>
      <c r="C2514">
        <f>IF(OR(B2514=0,'Input and Summary Results'!D2096=0,'Input and Summary Results'!D2096=""),FALSE,'Input and Summary Results'!$D2096)</f>
        <v>0.99069096000000001</v>
      </c>
      <c r="D2514">
        <f>IF(OR(B2514=0,'Input and Summary Results'!E2096=0),FALSE,'Input and Summary Results'!$E2096)</f>
        <v>4.9917929999999999E-2</v>
      </c>
      <c r="E2514">
        <f t="shared" si="146"/>
        <v>-4.0617999024011361E-3</v>
      </c>
      <c r="F2514">
        <f t="shared" si="147"/>
        <v>2.1867951252931589E-2</v>
      </c>
      <c r="G2514">
        <f>IF('Input and Summary Results'!$J$4="yes",IF(C2514=FALSE,FALSE,IF('Data Transformation'!E2514&lt;$R$10,E2514,$R$10)),IF(C2514=FALSE,FALSE,IF(C2514&lt;$R$10,C2514,$R$10)))</f>
        <v>0.99069096000000001</v>
      </c>
      <c r="H2514">
        <f>IF('Input and Summary Results'!$J$4="yes",'Data Transformation'!F2514,'Data Transformation'!D2514)</f>
        <v>4.9917929999999999E-2</v>
      </c>
      <c r="I2514">
        <f t="shared" si="148"/>
        <v>141</v>
      </c>
    </row>
    <row r="2515" spans="2:9" x14ac:dyDescent="0.25">
      <c r="B2515">
        <f>IF('Input and Summary Results'!D2097=0,FALSE,'Input and Summary Results'!$B2097)</f>
        <v>141</v>
      </c>
      <c r="C2515">
        <f>IF(OR(B2515=0,'Input and Summary Results'!D2097=0,'Input and Summary Results'!D2097=""),FALSE,'Input and Summary Results'!$D2097)</f>
        <v>0.99219117000000001</v>
      </c>
      <c r="D2515">
        <f>IF(OR(B2515=0,'Input and Summary Results'!E2097=0),FALSE,'Input and Summary Results'!$E2097)</f>
        <v>4.2362909999999997E-2</v>
      </c>
      <c r="E2515">
        <f t="shared" si="146"/>
        <v>-3.4046422840492453E-3</v>
      </c>
      <c r="F2515">
        <f t="shared" si="147"/>
        <v>1.8530202138364121E-2</v>
      </c>
      <c r="G2515">
        <f>IF('Input and Summary Results'!$J$4="yes",IF(C2515=FALSE,FALSE,IF('Data Transformation'!E2515&lt;$R$10,E2515,$R$10)),IF(C2515=FALSE,FALSE,IF(C2515&lt;$R$10,C2515,$R$10)))</f>
        <v>0.99219117000000001</v>
      </c>
      <c r="H2515">
        <f>IF('Input and Summary Results'!$J$4="yes",'Data Transformation'!F2515,'Data Transformation'!D2515)</f>
        <v>4.2362909999999997E-2</v>
      </c>
      <c r="I2515">
        <f t="shared" si="148"/>
        <v>141</v>
      </c>
    </row>
    <row r="2516" spans="2:9" x14ac:dyDescent="0.25">
      <c r="B2516">
        <f>IF('Input and Summary Results'!D2098=0,FALSE,'Input and Summary Results'!$B2098)</f>
        <v>141</v>
      </c>
      <c r="C2516">
        <f>IF(OR(B2516=0,'Input and Summary Results'!D2098=0,'Input and Summary Results'!D2098=""),FALSE,'Input and Summary Results'!$D2098)</f>
        <v>0.99276847000000001</v>
      </c>
      <c r="D2516">
        <f>IF(OR(B2516=0,'Input and Summary Results'!E2098=0),FALSE,'Input and Summary Results'!$E2098)</f>
        <v>2.5200159999999999E-2</v>
      </c>
      <c r="E2516">
        <f t="shared" si="146"/>
        <v>-3.1520243401681768E-3</v>
      </c>
      <c r="F2516">
        <f t="shared" si="147"/>
        <v>1.1016535849491674E-2</v>
      </c>
      <c r="G2516">
        <f>IF('Input and Summary Results'!$J$4="yes",IF(C2516=FALSE,FALSE,IF('Data Transformation'!E2516&lt;$R$10,E2516,$R$10)),IF(C2516=FALSE,FALSE,IF(C2516&lt;$R$10,C2516,$R$10)))</f>
        <v>0.99276847000000001</v>
      </c>
      <c r="H2516">
        <f>IF('Input and Summary Results'!$J$4="yes",'Data Transformation'!F2516,'Data Transformation'!D2516)</f>
        <v>2.5200159999999999E-2</v>
      </c>
      <c r="I2516">
        <f t="shared" si="148"/>
        <v>141</v>
      </c>
    </row>
    <row r="2517" spans="2:9" x14ac:dyDescent="0.25">
      <c r="B2517">
        <f>IF('Input and Summary Results'!D2099=0,FALSE,'Input and Summary Results'!$B2099)</f>
        <v>141</v>
      </c>
      <c r="C2517">
        <f>IF(OR(B2517=0,'Input and Summary Results'!D2099=0,'Input and Summary Results'!D2099=""),FALSE,'Input and Summary Results'!$D2099)</f>
        <v>1.00234891</v>
      </c>
      <c r="D2517">
        <f>IF(OR(B2517=0,'Input and Summary Results'!E2099=0),FALSE,'Input and Summary Results'!$E2099)</f>
        <v>3.4893300000000002E-2</v>
      </c>
      <c r="E2517">
        <f t="shared" si="146"/>
        <v>1.0189224408644088E-3</v>
      </c>
      <c r="F2517">
        <f t="shared" si="147"/>
        <v>1.5108204387631849E-2</v>
      </c>
      <c r="G2517">
        <f>IF('Input and Summary Results'!$J$4="yes",IF(C2517=FALSE,FALSE,IF('Data Transformation'!E2517&lt;$R$10,E2517,$R$10)),IF(C2517=FALSE,FALSE,IF(C2517&lt;$R$10,C2517,$R$10)))</f>
        <v>1.00234891</v>
      </c>
      <c r="H2517">
        <f>IF('Input and Summary Results'!$J$4="yes",'Data Transformation'!F2517,'Data Transformation'!D2517)</f>
        <v>3.4893300000000002E-2</v>
      </c>
      <c r="I2517">
        <f t="shared" si="148"/>
        <v>141</v>
      </c>
    </row>
    <row r="2518" spans="2:9" x14ac:dyDescent="0.25">
      <c r="B2518">
        <f>IF('Input and Summary Results'!D2100=0,FALSE,'Input and Summary Results'!$B2100)</f>
        <v>141</v>
      </c>
      <c r="C2518">
        <f>IF(OR(B2518=0,'Input and Summary Results'!D2100=0,'Input and Summary Results'!D2100=""),FALSE,'Input and Summary Results'!$D2100)</f>
        <v>1.0070351799999999</v>
      </c>
      <c r="D2518">
        <f>IF(OR(B2518=0,'Input and Summary Results'!E2100=0),FALSE,'Input and Summary Results'!$E2100)</f>
        <v>4.1281720000000001E-2</v>
      </c>
      <c r="E2518">
        <f t="shared" si="146"/>
        <v>3.0446425625546883E-3</v>
      </c>
      <c r="F2518">
        <f t="shared" si="147"/>
        <v>1.7791102868918645E-2</v>
      </c>
      <c r="G2518">
        <f>IF('Input and Summary Results'!$J$4="yes",IF(C2518=FALSE,FALSE,IF('Data Transformation'!E2518&lt;$R$10,E2518,$R$10)),IF(C2518=FALSE,FALSE,IF(C2518&lt;$R$10,C2518,$R$10)))</f>
        <v>1.0070351799999999</v>
      </c>
      <c r="H2518">
        <f>IF('Input and Summary Results'!$J$4="yes",'Data Transformation'!F2518,'Data Transformation'!D2518)</f>
        <v>4.1281720000000001E-2</v>
      </c>
      <c r="I2518">
        <f t="shared" si="148"/>
        <v>141</v>
      </c>
    </row>
    <row r="2519" spans="2:9" x14ac:dyDescent="0.25">
      <c r="B2519">
        <f>IF('Input and Summary Results'!D2101=0,FALSE,'Input and Summary Results'!$B2101)</f>
        <v>141</v>
      </c>
      <c r="C2519">
        <f>IF(OR(B2519=0,'Input and Summary Results'!D2101=0,'Input and Summary Results'!D2101=""),FALSE,'Input and Summary Results'!$D2101)</f>
        <v>1.0272690499999999</v>
      </c>
      <c r="D2519">
        <f>IF(OR(B2519=0,'Input and Summary Results'!E2101=0),FALSE,'Input and Summary Results'!$E2101)</f>
        <v>4.447255E-2</v>
      </c>
      <c r="E2519">
        <f t="shared" si="146"/>
        <v>1.1684203701899487E-2</v>
      </c>
      <c r="F2519">
        <f t="shared" si="147"/>
        <v>1.8788735726049572E-2</v>
      </c>
      <c r="G2519">
        <f>IF('Input and Summary Results'!$J$4="yes",IF(C2519=FALSE,FALSE,IF('Data Transformation'!E2519&lt;$R$10,E2519,$R$10)),IF(C2519=FALSE,FALSE,IF(C2519&lt;$R$10,C2519,$R$10)))</f>
        <v>1.0272690499999999</v>
      </c>
      <c r="H2519">
        <f>IF('Input and Summary Results'!$J$4="yes",'Data Transformation'!F2519,'Data Transformation'!D2519)</f>
        <v>4.447255E-2</v>
      </c>
      <c r="I2519">
        <f t="shared" si="148"/>
        <v>141</v>
      </c>
    </row>
    <row r="2520" spans="2:9" x14ac:dyDescent="0.25">
      <c r="B2520">
        <f>IF('Input and Summary Results'!D2102=0,FALSE,'Input and Summary Results'!$B2102)</f>
        <v>141</v>
      </c>
      <c r="C2520">
        <f>IF(OR(B2520=0,'Input and Summary Results'!D2102=0,'Input and Summary Results'!D2102=""),FALSE,'Input and Summary Results'!$D2102)</f>
        <v>1.07412551</v>
      </c>
      <c r="D2520">
        <f>IF(OR(B2520=0,'Input and Summary Results'!E2102=0),FALSE,'Input and Summary Results'!$E2102)</f>
        <v>4.172617E-2</v>
      </c>
      <c r="E2520">
        <f t="shared" si="146"/>
        <v>3.1055031005708042E-2</v>
      </c>
      <c r="F2520">
        <f t="shared" si="147"/>
        <v>1.6859442971427052E-2</v>
      </c>
      <c r="G2520">
        <f>IF('Input and Summary Results'!$J$4="yes",IF(C2520=FALSE,FALSE,IF('Data Transformation'!E2520&lt;$R$10,E2520,$R$10)),IF(C2520=FALSE,FALSE,IF(C2520&lt;$R$10,C2520,$R$10)))</f>
        <v>1.07412551</v>
      </c>
      <c r="H2520">
        <f>IF('Input and Summary Results'!$J$4="yes",'Data Transformation'!F2520,'Data Transformation'!D2520)</f>
        <v>4.172617E-2</v>
      </c>
      <c r="I2520">
        <f t="shared" si="148"/>
        <v>141</v>
      </c>
    </row>
    <row r="2521" spans="2:9" x14ac:dyDescent="0.25">
      <c r="B2521">
        <f>IF('Input and Summary Results'!D2103=0,FALSE,'Input and Summary Results'!$B2103)</f>
        <v>141</v>
      </c>
      <c r="C2521">
        <f>IF(OR(B2521=0,'Input and Summary Results'!D2103=0,'Input and Summary Results'!D2103=""),FALSE,'Input and Summary Results'!$D2103)</f>
        <v>1.0831019200000001</v>
      </c>
      <c r="D2521">
        <f>IF(OR(B2521=0,'Input and Summary Results'!E2103=0),FALSE,'Input and Summary Results'!$E2103)</f>
        <v>3.568561E-2</v>
      </c>
      <c r="E2521">
        <f t="shared" si="146"/>
        <v>3.466932570282736E-2</v>
      </c>
      <c r="F2521">
        <f t="shared" si="147"/>
        <v>1.4299258873070781E-2</v>
      </c>
      <c r="G2521">
        <f>IF('Input and Summary Results'!$J$4="yes",IF(C2521=FALSE,FALSE,IF('Data Transformation'!E2521&lt;$R$10,E2521,$R$10)),IF(C2521=FALSE,FALSE,IF(C2521&lt;$R$10,C2521,$R$10)))</f>
        <v>1.0831019200000001</v>
      </c>
      <c r="H2521">
        <f>IF('Input and Summary Results'!$J$4="yes",'Data Transformation'!F2521,'Data Transformation'!D2521)</f>
        <v>3.568561E-2</v>
      </c>
      <c r="I2521">
        <f t="shared" si="148"/>
        <v>141</v>
      </c>
    </row>
    <row r="2522" spans="2:9" x14ac:dyDescent="0.25">
      <c r="B2522">
        <f>IF('Input and Summary Results'!D2104=0,FALSE,'Input and Summary Results'!$B2104)</f>
        <v>141</v>
      </c>
      <c r="C2522">
        <f>IF(OR(B2522=0,'Input and Summary Results'!D2104=0,'Input and Summary Results'!D2104=""),FALSE,'Input and Summary Results'!$D2104)</f>
        <v>1.09790622</v>
      </c>
      <c r="D2522">
        <f>IF(OR(B2522=0,'Input and Summary Results'!E2104=0),FALSE,'Input and Summary Results'!$E2104)</f>
        <v>4.9251059999999999E-2</v>
      </c>
      <c r="E2522">
        <f t="shared" si="146"/>
        <v>4.0565245509424981E-2</v>
      </c>
      <c r="F2522">
        <f t="shared" si="147"/>
        <v>1.9468839551705971E-2</v>
      </c>
      <c r="G2522">
        <f>IF('Input and Summary Results'!$J$4="yes",IF(C2522=FALSE,FALSE,IF('Data Transformation'!E2522&lt;$R$10,E2522,$R$10)),IF(C2522=FALSE,FALSE,IF(C2522&lt;$R$10,C2522,$R$10)))</f>
        <v>1.09790622</v>
      </c>
      <c r="H2522">
        <f>IF('Input and Summary Results'!$J$4="yes",'Data Transformation'!F2522,'Data Transformation'!D2522)</f>
        <v>4.9251059999999999E-2</v>
      </c>
      <c r="I2522">
        <f t="shared" si="148"/>
        <v>141</v>
      </c>
    </row>
    <row r="2523" spans="2:9" x14ac:dyDescent="0.25">
      <c r="B2523">
        <f>IF('Input and Summary Results'!D2105=0,FALSE,'Input and Summary Results'!$B2105)</f>
        <v>141</v>
      </c>
      <c r="C2523">
        <f>IF(OR(B2523=0,'Input and Summary Results'!D2105=0,'Input and Summary Results'!D2105=""),FALSE,'Input and Summary Results'!$D2105)</f>
        <v>1.10898501</v>
      </c>
      <c r="D2523">
        <f>IF(OR(B2523=0,'Input and Summary Results'!E2105=0),FALSE,'Input and Summary Results'!$E2105)</f>
        <v>3.8750890000000003E-2</v>
      </c>
      <c r="E2523">
        <f t="shared" si="146"/>
        <v>4.4925675889212903E-2</v>
      </c>
      <c r="F2523">
        <f t="shared" si="147"/>
        <v>1.5165115946878308E-2</v>
      </c>
      <c r="G2523">
        <f>IF('Input and Summary Results'!$J$4="yes",IF(C2523=FALSE,FALSE,IF('Data Transformation'!E2523&lt;$R$10,E2523,$R$10)),IF(C2523=FALSE,FALSE,IF(C2523&lt;$R$10,C2523,$R$10)))</f>
        <v>1.10898501</v>
      </c>
      <c r="H2523">
        <f>IF('Input and Summary Results'!$J$4="yes",'Data Transformation'!F2523,'Data Transformation'!D2523)</f>
        <v>3.8750890000000003E-2</v>
      </c>
      <c r="I2523">
        <f t="shared" si="148"/>
        <v>141</v>
      </c>
    </row>
    <row r="2524" spans="2:9" x14ac:dyDescent="0.25">
      <c r="B2524">
        <f>IF('Input and Summary Results'!D2106=0,FALSE,'Input and Summary Results'!$B2106)</f>
        <v>141</v>
      </c>
      <c r="C2524">
        <f>IF(OR(B2524=0,'Input and Summary Results'!D2106=0,'Input and Summary Results'!D2106=""),FALSE,'Input and Summary Results'!$D2106)</f>
        <v>1.1165888100000001</v>
      </c>
      <c r="D2524">
        <f>IF(OR(B2524=0,'Input and Summary Results'!E2106=0),FALSE,'Input and Summary Results'!$E2106)</f>
        <v>4.9633549999999999E-2</v>
      </c>
      <c r="E2524">
        <f t="shared" si="146"/>
        <v>4.7893271213135684E-2</v>
      </c>
      <c r="F2524">
        <f t="shared" si="147"/>
        <v>1.9291757634576329E-2</v>
      </c>
      <c r="G2524">
        <f>IF('Input and Summary Results'!$J$4="yes",IF(C2524=FALSE,FALSE,IF('Data Transformation'!E2524&lt;$R$10,E2524,$R$10)),IF(C2524=FALSE,FALSE,IF(C2524&lt;$R$10,C2524,$R$10)))</f>
        <v>1.1165888100000001</v>
      </c>
      <c r="H2524">
        <f>IF('Input and Summary Results'!$J$4="yes",'Data Transformation'!F2524,'Data Transformation'!D2524)</f>
        <v>4.9633549999999999E-2</v>
      </c>
      <c r="I2524">
        <f t="shared" si="148"/>
        <v>141</v>
      </c>
    </row>
    <row r="2525" spans="2:9" x14ac:dyDescent="0.25">
      <c r="B2525">
        <f>IF('Input and Summary Results'!D2107=0,FALSE,'Input and Summary Results'!$B2107)</f>
        <v>142</v>
      </c>
      <c r="C2525">
        <f>IF(OR(B2525=0,'Input and Summary Results'!D2107=0,'Input and Summary Results'!D2107=""),FALSE,'Input and Summary Results'!$D2107)</f>
        <v>1.916897E-2</v>
      </c>
      <c r="D2525">
        <f>IF(OR(B2525=0,'Input and Summary Results'!E2107=0),FALSE,'Input and Summary Results'!$E2107)</f>
        <v>6.3023190000000007E-2</v>
      </c>
      <c r="E2525">
        <f t="shared" si="146"/>
        <v>-1.7174012222984676</v>
      </c>
      <c r="F2525">
        <f t="shared" si="147"/>
        <v>1.4268927574095009</v>
      </c>
      <c r="G2525">
        <f>IF('Input and Summary Results'!$J$4="yes",IF(C2525=FALSE,FALSE,IF('Data Transformation'!E2525&lt;$R$10,E2525,$R$10)),IF(C2525=FALSE,FALSE,IF(C2525&lt;$R$10,C2525,$R$10)))</f>
        <v>1.916897E-2</v>
      </c>
      <c r="H2525">
        <f>IF('Input and Summary Results'!$J$4="yes",'Data Transformation'!F2525,'Data Transformation'!D2525)</f>
        <v>6.3023190000000007E-2</v>
      </c>
      <c r="I2525">
        <f t="shared" si="148"/>
        <v>142</v>
      </c>
    </row>
    <row r="2526" spans="2:9" x14ac:dyDescent="0.25">
      <c r="B2526">
        <f>IF('Input and Summary Results'!D2108=0,FALSE,'Input and Summary Results'!$B2108)</f>
        <v>142</v>
      </c>
      <c r="C2526">
        <f>IF(OR(B2526=0,'Input and Summary Results'!D2108=0,'Input and Summary Results'!D2108=""),FALSE,'Input and Summary Results'!$D2108)</f>
        <v>6.5863270000000002E-2</v>
      </c>
      <c r="D2526">
        <f>IF(OR(B2526=0,'Input and Summary Results'!E2108=0),FALSE,'Input and Summary Results'!$E2108)</f>
        <v>4.9042809999999999E-2</v>
      </c>
      <c r="E2526">
        <f t="shared" si="146"/>
        <v>-1.1813567111020735</v>
      </c>
      <c r="F2526">
        <f t="shared" si="147"/>
        <v>0.32316311564852457</v>
      </c>
      <c r="G2526">
        <f>IF('Input and Summary Results'!$J$4="yes",IF(C2526=FALSE,FALSE,IF('Data Transformation'!E2526&lt;$R$10,E2526,$R$10)),IF(C2526=FALSE,FALSE,IF(C2526&lt;$R$10,C2526,$R$10)))</f>
        <v>6.5863270000000002E-2</v>
      </c>
      <c r="H2526">
        <f>IF('Input and Summary Results'!$J$4="yes",'Data Transformation'!F2526,'Data Transformation'!D2526)</f>
        <v>4.9042809999999999E-2</v>
      </c>
      <c r="I2526">
        <f t="shared" si="148"/>
        <v>142</v>
      </c>
    </row>
    <row r="2527" spans="2:9" x14ac:dyDescent="0.25">
      <c r="B2527">
        <f>IF('Input and Summary Results'!D2109=0,FALSE,'Input and Summary Results'!$B2109)</f>
        <v>142</v>
      </c>
      <c r="C2527">
        <f>IF(OR(B2527=0,'Input and Summary Results'!D2109=0,'Input and Summary Results'!D2109=""),FALSE,'Input and Summary Results'!$D2109)</f>
        <v>8.1082029999999999E-2</v>
      </c>
      <c r="D2527">
        <f>IF(OR(B2527=0,'Input and Summary Results'!E2109=0),FALSE,'Input and Summary Results'!$E2109)</f>
        <v>5.5880470000000002E-2</v>
      </c>
      <c r="E2527">
        <f t="shared" si="146"/>
        <v>-1.091075386683988</v>
      </c>
      <c r="F2527">
        <f t="shared" si="147"/>
        <v>0.29910602854911256</v>
      </c>
      <c r="G2527">
        <f>IF('Input and Summary Results'!$J$4="yes",IF(C2527=FALSE,FALSE,IF('Data Transformation'!E2527&lt;$R$10,E2527,$R$10)),IF(C2527=FALSE,FALSE,IF(C2527&lt;$R$10,C2527,$R$10)))</f>
        <v>8.1082029999999999E-2</v>
      </c>
      <c r="H2527">
        <f>IF('Input and Summary Results'!$J$4="yes",'Data Transformation'!F2527,'Data Transformation'!D2527)</f>
        <v>5.5880470000000002E-2</v>
      </c>
      <c r="I2527">
        <f t="shared" si="148"/>
        <v>142</v>
      </c>
    </row>
    <row r="2528" spans="2:9" x14ac:dyDescent="0.25">
      <c r="B2528">
        <f>IF('Input and Summary Results'!D2110=0,FALSE,'Input and Summary Results'!$B2110)</f>
        <v>142</v>
      </c>
      <c r="C2528">
        <f>IF(OR(B2528=0,'Input and Summary Results'!D2110=0,'Input and Summary Results'!D2110=""),FALSE,'Input and Summary Results'!$D2110)</f>
        <v>0.10211994000000001</v>
      </c>
      <c r="D2528">
        <f>IF(OR(B2528=0,'Input and Summary Results'!E2110=0),FALSE,'Input and Summary Results'!$E2110)</f>
        <v>3.4074819999999999E-2</v>
      </c>
      <c r="E2528">
        <f t="shared" si="146"/>
        <v>-0.99088944903500786</v>
      </c>
      <c r="F2528">
        <f t="shared" si="147"/>
        <v>0.1448147333419898</v>
      </c>
      <c r="G2528">
        <f>IF('Input and Summary Results'!$J$4="yes",IF(C2528=FALSE,FALSE,IF('Data Transformation'!E2528&lt;$R$10,E2528,$R$10)),IF(C2528=FALSE,FALSE,IF(C2528&lt;$R$10,C2528,$R$10)))</f>
        <v>0.10211994000000001</v>
      </c>
      <c r="H2528">
        <f>IF('Input and Summary Results'!$J$4="yes",'Data Transformation'!F2528,'Data Transformation'!D2528)</f>
        <v>3.4074819999999999E-2</v>
      </c>
      <c r="I2528">
        <f t="shared" si="148"/>
        <v>142</v>
      </c>
    </row>
    <row r="2529" spans="2:9" x14ac:dyDescent="0.25">
      <c r="B2529">
        <f>IF('Input and Summary Results'!D2111=0,FALSE,'Input and Summary Results'!$B2111)</f>
        <v>142</v>
      </c>
      <c r="C2529">
        <f>IF(OR(B2529=0,'Input and Summary Results'!D2111=0,'Input and Summary Results'!D2111=""),FALSE,'Input and Summary Results'!$D2111)</f>
        <v>0.11078344</v>
      </c>
      <c r="D2529">
        <f>IF(OR(B2529=0,'Input and Summary Results'!E2111=0),FALSE,'Input and Summary Results'!$E2111)</f>
        <v>6.0530590000000002E-2</v>
      </c>
      <c r="E2529">
        <f t="shared" si="146"/>
        <v>-0.95552515345344058</v>
      </c>
      <c r="F2529">
        <f t="shared" si="147"/>
        <v>0.2371317956907639</v>
      </c>
      <c r="G2529">
        <f>IF('Input and Summary Results'!$J$4="yes",IF(C2529=FALSE,FALSE,IF('Data Transformation'!E2529&lt;$R$10,E2529,$R$10)),IF(C2529=FALSE,FALSE,IF(C2529&lt;$R$10,C2529,$R$10)))</f>
        <v>0.11078344</v>
      </c>
      <c r="H2529">
        <f>IF('Input and Summary Results'!$J$4="yes",'Data Transformation'!F2529,'Data Transformation'!D2529)</f>
        <v>6.0530590000000002E-2</v>
      </c>
      <c r="I2529">
        <f t="shared" si="148"/>
        <v>142</v>
      </c>
    </row>
    <row r="2530" spans="2:9" x14ac:dyDescent="0.25">
      <c r="B2530">
        <f>IF('Input and Summary Results'!D2112=0,FALSE,'Input and Summary Results'!$B2112)</f>
        <v>142</v>
      </c>
      <c r="C2530">
        <f>IF(OR(B2530=0,'Input and Summary Results'!D2112=0,'Input and Summary Results'!D2112=""),FALSE,'Input and Summary Results'!$D2112)</f>
        <v>0.11082042</v>
      </c>
      <c r="D2530">
        <f>IF(OR(B2530=0,'Input and Summary Results'!E2112=0),FALSE,'Input and Summary Results'!$E2112)</f>
        <v>3.2727020000000002E-2</v>
      </c>
      <c r="E2530">
        <f t="shared" si="146"/>
        <v>-0.95538020823371506</v>
      </c>
      <c r="F2530">
        <f t="shared" si="147"/>
        <v>0.12816705332825848</v>
      </c>
      <c r="G2530">
        <f>IF('Input and Summary Results'!$J$4="yes",IF(C2530=FALSE,FALSE,IF('Data Transformation'!E2530&lt;$R$10,E2530,$R$10)),IF(C2530=FALSE,FALSE,IF(C2530&lt;$R$10,C2530,$R$10)))</f>
        <v>0.11082042</v>
      </c>
      <c r="H2530">
        <f>IF('Input and Summary Results'!$J$4="yes",'Data Transformation'!F2530,'Data Transformation'!D2530)</f>
        <v>3.2727020000000002E-2</v>
      </c>
      <c r="I2530">
        <f t="shared" si="148"/>
        <v>142</v>
      </c>
    </row>
    <row r="2531" spans="2:9" x14ac:dyDescent="0.25">
      <c r="B2531">
        <f>IF('Input and Summary Results'!D2113=0,FALSE,'Input and Summary Results'!$B2113)</f>
        <v>142</v>
      </c>
      <c r="C2531">
        <f>IF(OR(B2531=0,'Input and Summary Results'!D2113=0,'Input and Summary Results'!D2113=""),FALSE,'Input and Summary Results'!$D2113)</f>
        <v>0.13016722</v>
      </c>
      <c r="D2531">
        <f>IF(OR(B2531=0,'Input and Summary Results'!E2113=0),FALSE,'Input and Summary Results'!$E2113)</f>
        <v>4.9800410000000003E-2</v>
      </c>
      <c r="E2531">
        <f t="shared" si="146"/>
        <v>-0.88549837034166301</v>
      </c>
      <c r="F2531">
        <f t="shared" si="147"/>
        <v>0.16604317077679004</v>
      </c>
      <c r="G2531">
        <f>IF('Input and Summary Results'!$J$4="yes",IF(C2531=FALSE,FALSE,IF('Data Transformation'!E2531&lt;$R$10,E2531,$R$10)),IF(C2531=FALSE,FALSE,IF(C2531&lt;$R$10,C2531,$R$10)))</f>
        <v>0.13016722</v>
      </c>
      <c r="H2531">
        <f>IF('Input and Summary Results'!$J$4="yes",'Data Transformation'!F2531,'Data Transformation'!D2531)</f>
        <v>4.9800410000000003E-2</v>
      </c>
      <c r="I2531">
        <f t="shared" si="148"/>
        <v>142</v>
      </c>
    </row>
    <row r="2532" spans="2:9" x14ac:dyDescent="0.25">
      <c r="B2532">
        <f>IF('Input and Summary Results'!D2114=0,FALSE,'Input and Summary Results'!$B2114)</f>
        <v>142</v>
      </c>
      <c r="C2532">
        <f>IF(OR(B2532=0,'Input and Summary Results'!D2114=0,'Input and Summary Results'!D2114=""),FALSE,'Input and Summary Results'!$D2114)</f>
        <v>0.13170815</v>
      </c>
      <c r="D2532">
        <f>IF(OR(B2532=0,'Input and Summary Results'!E2114=0),FALSE,'Input and Summary Results'!$E2114)</f>
        <v>3.5558970000000002E-2</v>
      </c>
      <c r="E2532">
        <f t="shared" si="146"/>
        <v>-0.88038735039497806</v>
      </c>
      <c r="F2532">
        <f t="shared" si="147"/>
        <v>0.11717265013592554</v>
      </c>
      <c r="G2532">
        <f>IF('Input and Summary Results'!$J$4="yes",IF(C2532=FALSE,FALSE,IF('Data Transformation'!E2532&lt;$R$10,E2532,$R$10)),IF(C2532=FALSE,FALSE,IF(C2532&lt;$R$10,C2532,$R$10)))</f>
        <v>0.13170815</v>
      </c>
      <c r="H2532">
        <f>IF('Input and Summary Results'!$J$4="yes",'Data Transformation'!F2532,'Data Transformation'!D2532)</f>
        <v>3.5558970000000002E-2</v>
      </c>
      <c r="I2532">
        <f t="shared" si="148"/>
        <v>142</v>
      </c>
    </row>
    <row r="2533" spans="2:9" x14ac:dyDescent="0.25">
      <c r="B2533">
        <f>IF('Input and Summary Results'!D2115=0,FALSE,'Input and Summary Results'!$B2115)</f>
        <v>142</v>
      </c>
      <c r="C2533">
        <f>IF(OR(B2533=0,'Input and Summary Results'!D2115=0,'Input and Summary Results'!D2115=""),FALSE,'Input and Summary Results'!$D2115)</f>
        <v>0.13694084000000001</v>
      </c>
      <c r="D2533">
        <f>IF(OR(B2533=0,'Input and Summary Results'!E2115=0),FALSE,'Input and Summary Results'!$E2115)</f>
        <v>4.3092270000000002E-2</v>
      </c>
      <c r="E2533">
        <f t="shared" si="146"/>
        <v>-0.86346701248267743</v>
      </c>
      <c r="F2533">
        <f t="shared" si="147"/>
        <v>0.13657025311075938</v>
      </c>
      <c r="G2533">
        <f>IF('Input and Summary Results'!$J$4="yes",IF(C2533=FALSE,FALSE,IF('Data Transformation'!E2533&lt;$R$10,E2533,$R$10)),IF(C2533=FALSE,FALSE,IF(C2533&lt;$R$10,C2533,$R$10)))</f>
        <v>0.13694084000000001</v>
      </c>
      <c r="H2533">
        <f>IF('Input and Summary Results'!$J$4="yes",'Data Transformation'!F2533,'Data Transformation'!D2533)</f>
        <v>4.3092270000000002E-2</v>
      </c>
      <c r="I2533">
        <f t="shared" si="148"/>
        <v>142</v>
      </c>
    </row>
    <row r="2534" spans="2:9" x14ac:dyDescent="0.25">
      <c r="B2534">
        <f>IF('Input and Summary Results'!D2116=0,FALSE,'Input and Summary Results'!$B2116)</f>
        <v>142</v>
      </c>
      <c r="C2534">
        <f>IF(OR(B2534=0,'Input and Summary Results'!D2116=0,'Input and Summary Results'!D2116=""),FALSE,'Input and Summary Results'!$D2116)</f>
        <v>0.14197043000000001</v>
      </c>
      <c r="D2534">
        <f>IF(OR(B2534=0,'Input and Summary Results'!E2116=0),FALSE,'Input and Summary Results'!$E2116)</f>
        <v>2.8735400000000001E-2</v>
      </c>
      <c r="E2534">
        <f t="shared" si="146"/>
        <v>-0.84780210227278929</v>
      </c>
      <c r="F2534">
        <f t="shared" si="147"/>
        <v>8.7843388232324141E-2</v>
      </c>
      <c r="G2534">
        <f>IF('Input and Summary Results'!$J$4="yes",IF(C2534=FALSE,FALSE,IF('Data Transformation'!E2534&lt;$R$10,E2534,$R$10)),IF(C2534=FALSE,FALSE,IF(C2534&lt;$R$10,C2534,$R$10)))</f>
        <v>0.14197043000000001</v>
      </c>
      <c r="H2534">
        <f>IF('Input and Summary Results'!$J$4="yes",'Data Transformation'!F2534,'Data Transformation'!D2534)</f>
        <v>2.8735400000000001E-2</v>
      </c>
      <c r="I2534">
        <f t="shared" si="148"/>
        <v>142</v>
      </c>
    </row>
    <row r="2535" spans="2:9" x14ac:dyDescent="0.25">
      <c r="B2535">
        <f>IF('Input and Summary Results'!D2117=0,FALSE,'Input and Summary Results'!$B2117)</f>
        <v>142</v>
      </c>
      <c r="C2535">
        <f>IF(OR(B2535=0,'Input and Summary Results'!D2117=0,'Input and Summary Results'!D2117=""),FALSE,'Input and Summary Results'!$D2117)</f>
        <v>0.14778575999999999</v>
      </c>
      <c r="D2535">
        <f>IF(OR(B2535=0,'Input and Summary Results'!E2117=0),FALSE,'Input and Summary Results'!$E2117)</f>
        <v>4.8945509999999998E-2</v>
      </c>
      <c r="E2535">
        <f t="shared" si="146"/>
        <v>-0.83036741067300346</v>
      </c>
      <c r="F2535">
        <f t="shared" si="147"/>
        <v>0.14373747064669831</v>
      </c>
      <c r="G2535">
        <f>IF('Input and Summary Results'!$J$4="yes",IF(C2535=FALSE,FALSE,IF('Data Transformation'!E2535&lt;$R$10,E2535,$R$10)),IF(C2535=FALSE,FALSE,IF(C2535&lt;$R$10,C2535,$R$10)))</f>
        <v>0.14778575999999999</v>
      </c>
      <c r="H2535">
        <f>IF('Input and Summary Results'!$J$4="yes",'Data Transformation'!F2535,'Data Transformation'!D2535)</f>
        <v>4.8945509999999998E-2</v>
      </c>
      <c r="I2535">
        <f t="shared" si="148"/>
        <v>142</v>
      </c>
    </row>
    <row r="2536" spans="2:9" x14ac:dyDescent="0.25">
      <c r="B2536">
        <f>IF('Input and Summary Results'!D2118=0,FALSE,'Input and Summary Results'!$B2118)</f>
        <v>142</v>
      </c>
      <c r="C2536">
        <f>IF(OR(B2536=0,'Input and Summary Results'!D2118=0,'Input and Summary Results'!D2118=""),FALSE,'Input and Summary Results'!$D2118)</f>
        <v>0.15032472999999999</v>
      </c>
      <c r="D2536">
        <f>IF(OR(B2536=0,'Input and Summary Results'!E2118=0),FALSE,'Input and Summary Results'!$E2118)</f>
        <v>5.1533389999999998E-2</v>
      </c>
      <c r="E2536">
        <f t="shared" si="146"/>
        <v>-0.82296956752314465</v>
      </c>
      <c r="F2536">
        <f t="shared" si="147"/>
        <v>0.14878118364157381</v>
      </c>
      <c r="G2536">
        <f>IF('Input and Summary Results'!$J$4="yes",IF(C2536=FALSE,FALSE,IF('Data Transformation'!E2536&lt;$R$10,E2536,$R$10)),IF(C2536=FALSE,FALSE,IF(C2536&lt;$R$10,C2536,$R$10)))</f>
        <v>0.15032472999999999</v>
      </c>
      <c r="H2536">
        <f>IF('Input and Summary Results'!$J$4="yes",'Data Transformation'!F2536,'Data Transformation'!D2536)</f>
        <v>5.1533389999999998E-2</v>
      </c>
      <c r="I2536">
        <f t="shared" si="148"/>
        <v>142</v>
      </c>
    </row>
    <row r="2537" spans="2:9" x14ac:dyDescent="0.25">
      <c r="B2537">
        <f>IF('Input and Summary Results'!D2119=0,FALSE,'Input and Summary Results'!$B2119)</f>
        <v>142</v>
      </c>
      <c r="C2537">
        <f>IF(OR(B2537=0,'Input and Summary Results'!D2119=0,'Input and Summary Results'!D2119=""),FALSE,'Input and Summary Results'!$D2119)</f>
        <v>0.15111989000000001</v>
      </c>
      <c r="D2537">
        <f>IF(OR(B2537=0,'Input and Summary Results'!E2119=0),FALSE,'Input and Summary Results'!$E2119)</f>
        <v>4.3125669999999998E-2</v>
      </c>
      <c r="E2537">
        <f t="shared" si="146"/>
        <v>-0.82067837120857856</v>
      </c>
      <c r="F2537">
        <f t="shared" si="147"/>
        <v>0.12385226577388322</v>
      </c>
      <c r="G2537">
        <f>IF('Input and Summary Results'!$J$4="yes",IF(C2537=FALSE,FALSE,IF('Data Transformation'!E2537&lt;$R$10,E2537,$R$10)),IF(C2537=FALSE,FALSE,IF(C2537&lt;$R$10,C2537,$R$10)))</f>
        <v>0.15111989000000001</v>
      </c>
      <c r="H2537">
        <f>IF('Input and Summary Results'!$J$4="yes",'Data Transformation'!F2537,'Data Transformation'!D2537)</f>
        <v>4.3125669999999998E-2</v>
      </c>
      <c r="I2537">
        <f t="shared" si="148"/>
        <v>142</v>
      </c>
    </row>
    <row r="2538" spans="2:9" x14ac:dyDescent="0.25">
      <c r="B2538">
        <f>IF('Input and Summary Results'!D2120=0,FALSE,'Input and Summary Results'!$B2120)</f>
        <v>142</v>
      </c>
      <c r="C2538">
        <f>IF(OR(B2538=0,'Input and Summary Results'!D2120=0,'Input and Summary Results'!D2120=""),FALSE,'Input and Summary Results'!$D2120)</f>
        <v>0.15478297999999999</v>
      </c>
      <c r="D2538">
        <f>IF(OR(B2538=0,'Input and Summary Results'!E2120=0),FALSE,'Input and Summary Results'!$E2120)</f>
        <v>2.7439419999999999E-2</v>
      </c>
      <c r="E2538">
        <f t="shared" ref="E2538:E2601" si="149">IF(C2538=FALSE,FALSE,LOG10(C2538))</f>
        <v>-0.81027679622718207</v>
      </c>
      <c r="F2538">
        <f t="shared" ref="F2538:F2601" si="150">IF(D2538=FALSE, FALSE,0.434*D2538/C2538)</f>
        <v>7.6938099266469745E-2</v>
      </c>
      <c r="G2538">
        <f>IF('Input and Summary Results'!$J$4="yes",IF(C2538=FALSE,FALSE,IF('Data Transformation'!E2538&lt;$R$10,E2538,$R$10)),IF(C2538=FALSE,FALSE,IF(C2538&lt;$R$10,C2538,$R$10)))</f>
        <v>0.15478297999999999</v>
      </c>
      <c r="H2538">
        <f>IF('Input and Summary Results'!$J$4="yes",'Data Transformation'!F2538,'Data Transformation'!D2538)</f>
        <v>2.7439419999999999E-2</v>
      </c>
      <c r="I2538">
        <f t="shared" si="148"/>
        <v>142</v>
      </c>
    </row>
    <row r="2539" spans="2:9" x14ac:dyDescent="0.25">
      <c r="B2539">
        <f>IF('Input and Summary Results'!D2121=0,FALSE,'Input and Summary Results'!$B2121)</f>
        <v>142</v>
      </c>
      <c r="C2539">
        <f>IF(OR(B2539=0,'Input and Summary Results'!D2121=0,'Input and Summary Results'!D2121=""),FALSE,'Input and Summary Results'!$D2121)</f>
        <v>0.17797905999999999</v>
      </c>
      <c r="D2539">
        <f>IF(OR(B2539=0,'Input and Summary Results'!E2121=0),FALSE,'Input and Summary Results'!$E2121)</f>
        <v>3.009156E-2</v>
      </c>
      <c r="E2539">
        <f t="shared" si="149"/>
        <v>-0.74963109129454186</v>
      </c>
      <c r="F2539">
        <f t="shared" si="150"/>
        <v>7.337794142749153E-2</v>
      </c>
      <c r="G2539">
        <f>IF('Input and Summary Results'!$J$4="yes",IF(C2539=FALSE,FALSE,IF('Data Transformation'!E2539&lt;$R$10,E2539,$R$10)),IF(C2539=FALSE,FALSE,IF(C2539&lt;$R$10,C2539,$R$10)))</f>
        <v>0.17797905999999999</v>
      </c>
      <c r="H2539">
        <f>IF('Input and Summary Results'!$J$4="yes",'Data Transformation'!F2539,'Data Transformation'!D2539)</f>
        <v>3.009156E-2</v>
      </c>
      <c r="I2539">
        <f t="shared" si="148"/>
        <v>142</v>
      </c>
    </row>
    <row r="2540" spans="2:9" x14ac:dyDescent="0.25">
      <c r="B2540">
        <f>IF('Input and Summary Results'!D2122=0,FALSE,'Input and Summary Results'!$B2122)</f>
        <v>142</v>
      </c>
      <c r="C2540">
        <f>IF(OR(B2540=0,'Input and Summary Results'!D2122=0,'Input and Summary Results'!D2122=""),FALSE,'Input and Summary Results'!$D2122)</f>
        <v>0.18740793</v>
      </c>
      <c r="D2540">
        <f>IF(OR(B2540=0,'Input and Summary Results'!E2122=0),FALSE,'Input and Summary Results'!$E2122)</f>
        <v>4.9730919999999998E-2</v>
      </c>
      <c r="E2540">
        <f t="shared" si="149"/>
        <v>-0.72721203627440645</v>
      </c>
      <c r="F2540">
        <f t="shared" si="150"/>
        <v>0.11516705445708728</v>
      </c>
      <c r="G2540">
        <f>IF('Input and Summary Results'!$J$4="yes",IF(C2540=FALSE,FALSE,IF('Data Transformation'!E2540&lt;$R$10,E2540,$R$10)),IF(C2540=FALSE,FALSE,IF(C2540&lt;$R$10,C2540,$R$10)))</f>
        <v>0.18740793</v>
      </c>
      <c r="H2540">
        <f>IF('Input and Summary Results'!$J$4="yes",'Data Transformation'!F2540,'Data Transformation'!D2540)</f>
        <v>4.9730919999999998E-2</v>
      </c>
      <c r="I2540">
        <f t="shared" si="148"/>
        <v>142</v>
      </c>
    </row>
    <row r="2541" spans="2:9" x14ac:dyDescent="0.25">
      <c r="B2541">
        <f>IF('Input and Summary Results'!D2123=0,FALSE,'Input and Summary Results'!$B2123)</f>
        <v>142</v>
      </c>
      <c r="C2541">
        <f>IF(OR(B2541=0,'Input and Summary Results'!D2123=0,'Input and Summary Results'!D2123=""),FALSE,'Input and Summary Results'!$D2123)</f>
        <v>0.22481456999999999</v>
      </c>
      <c r="D2541">
        <f>IF(OR(B2541=0,'Input and Summary Results'!E2123=0),FALSE,'Input and Summary Results'!$E2123)</f>
        <v>5.6136720000000001E-2</v>
      </c>
      <c r="E2541">
        <f t="shared" si="149"/>
        <v>-0.64817554601422211</v>
      </c>
      <c r="F2541">
        <f t="shared" si="150"/>
        <v>0.10837080746145591</v>
      </c>
      <c r="G2541">
        <f>IF('Input and Summary Results'!$J$4="yes",IF(C2541=FALSE,FALSE,IF('Data Transformation'!E2541&lt;$R$10,E2541,$R$10)),IF(C2541=FALSE,FALSE,IF(C2541&lt;$R$10,C2541,$R$10)))</f>
        <v>0.22481456999999999</v>
      </c>
      <c r="H2541">
        <f>IF('Input and Summary Results'!$J$4="yes",'Data Transformation'!F2541,'Data Transformation'!D2541)</f>
        <v>5.6136720000000001E-2</v>
      </c>
      <c r="I2541">
        <f t="shared" si="148"/>
        <v>142</v>
      </c>
    </row>
    <row r="2542" spans="2:9" x14ac:dyDescent="0.25">
      <c r="B2542">
        <f>IF('Input and Summary Results'!D2124=0,FALSE,'Input and Summary Results'!$B2124)</f>
        <v>143</v>
      </c>
      <c r="C2542">
        <f>IF(OR(B2542=0,'Input and Summary Results'!D2124=0,'Input and Summary Results'!D2124=""),FALSE,'Input and Summary Results'!$D2124)</f>
        <v>0.14678261000000001</v>
      </c>
      <c r="D2542">
        <f>IF(OR(B2542=0,'Input and Summary Results'!E2124=0),FALSE,'Input and Summary Results'!$E2124)</f>
        <v>4.8362660000000002E-2</v>
      </c>
      <c r="E2542">
        <f t="shared" si="149"/>
        <v>-0.83332539420472351</v>
      </c>
      <c r="F2542">
        <f t="shared" si="150"/>
        <v>0.14299646558948637</v>
      </c>
      <c r="G2542">
        <f>IF('Input and Summary Results'!$J$4="yes",IF(C2542=FALSE,FALSE,IF('Data Transformation'!E2542&lt;$R$10,E2542,$R$10)),IF(C2542=FALSE,FALSE,IF(C2542&lt;$R$10,C2542,$R$10)))</f>
        <v>0.14678261000000001</v>
      </c>
      <c r="H2542">
        <f>IF('Input and Summary Results'!$J$4="yes",'Data Transformation'!F2542,'Data Transformation'!D2542)</f>
        <v>4.8362660000000002E-2</v>
      </c>
      <c r="I2542">
        <f t="shared" si="148"/>
        <v>143</v>
      </c>
    </row>
    <row r="2543" spans="2:9" x14ac:dyDescent="0.25">
      <c r="B2543">
        <f>IF('Input and Summary Results'!D2125=0,FALSE,'Input and Summary Results'!$B2125)</f>
        <v>143</v>
      </c>
      <c r="C2543">
        <f>IF(OR(B2543=0,'Input and Summary Results'!D2125=0,'Input and Summary Results'!D2125=""),FALSE,'Input and Summary Results'!$D2125)</f>
        <v>0.38641481999999999</v>
      </c>
      <c r="D2543">
        <f>IF(OR(B2543=0,'Input and Summary Results'!E2125=0),FALSE,'Input and Summary Results'!$E2125)</f>
        <v>6.3991619999999999E-2</v>
      </c>
      <c r="E2543">
        <f t="shared" si="149"/>
        <v>-0.4129462256292229</v>
      </c>
      <c r="F2543">
        <f t="shared" si="150"/>
        <v>7.1871889075061882E-2</v>
      </c>
      <c r="G2543">
        <f>IF('Input and Summary Results'!$J$4="yes",IF(C2543=FALSE,FALSE,IF('Data Transformation'!E2543&lt;$R$10,E2543,$R$10)),IF(C2543=FALSE,FALSE,IF(C2543&lt;$R$10,C2543,$R$10)))</f>
        <v>0.38641481999999999</v>
      </c>
      <c r="H2543">
        <f>IF('Input and Summary Results'!$J$4="yes",'Data Transformation'!F2543,'Data Transformation'!D2543)</f>
        <v>6.3991619999999999E-2</v>
      </c>
      <c r="I2543">
        <f t="shared" si="148"/>
        <v>143</v>
      </c>
    </row>
    <row r="2544" spans="2:9" x14ac:dyDescent="0.25">
      <c r="B2544">
        <f>IF('Input and Summary Results'!D2126=0,FALSE,'Input and Summary Results'!$B2126)</f>
        <v>143</v>
      </c>
      <c r="C2544">
        <f>IF(OR(B2544=0,'Input and Summary Results'!D2126=0,'Input and Summary Results'!D2126=""),FALSE,'Input and Summary Results'!$D2126)</f>
        <v>0.42486426999999999</v>
      </c>
      <c r="D2544">
        <f>IF(OR(B2544=0,'Input and Summary Results'!E2126=0),FALSE,'Input and Summary Results'!$E2126)</f>
        <v>4.767188E-2</v>
      </c>
      <c r="E2544">
        <f t="shared" si="149"/>
        <v>-0.37174979043156003</v>
      </c>
      <c r="F2544">
        <f t="shared" si="150"/>
        <v>4.8696954253178319E-2</v>
      </c>
      <c r="G2544">
        <f>IF('Input and Summary Results'!$J$4="yes",IF(C2544=FALSE,FALSE,IF('Data Transformation'!E2544&lt;$R$10,E2544,$R$10)),IF(C2544=FALSE,FALSE,IF(C2544&lt;$R$10,C2544,$R$10)))</f>
        <v>0.42486426999999999</v>
      </c>
      <c r="H2544">
        <f>IF('Input and Summary Results'!$J$4="yes",'Data Transformation'!F2544,'Data Transformation'!D2544)</f>
        <v>4.767188E-2</v>
      </c>
      <c r="I2544">
        <f t="shared" si="148"/>
        <v>143</v>
      </c>
    </row>
    <row r="2545" spans="2:9" x14ac:dyDescent="0.25">
      <c r="B2545">
        <f>IF('Input and Summary Results'!D2127=0,FALSE,'Input and Summary Results'!$B2127)</f>
        <v>143</v>
      </c>
      <c r="C2545">
        <f>IF(OR(B2545=0,'Input and Summary Results'!D2127=0,'Input and Summary Results'!D2127=""),FALSE,'Input and Summary Results'!$D2127)</f>
        <v>0.43736127000000002</v>
      </c>
      <c r="D2545">
        <f>IF(OR(B2545=0,'Input and Summary Results'!E2127=0),FALSE,'Input and Summary Results'!$E2127)</f>
        <v>4.5127800000000003E-2</v>
      </c>
      <c r="E2545">
        <f t="shared" si="149"/>
        <v>-0.35915967801993981</v>
      </c>
      <c r="F2545">
        <f t="shared" si="150"/>
        <v>4.4780977520025952E-2</v>
      </c>
      <c r="G2545">
        <f>IF('Input and Summary Results'!$J$4="yes",IF(C2545=FALSE,FALSE,IF('Data Transformation'!E2545&lt;$R$10,E2545,$R$10)),IF(C2545=FALSE,FALSE,IF(C2545&lt;$R$10,C2545,$R$10)))</f>
        <v>0.43736127000000002</v>
      </c>
      <c r="H2545">
        <f>IF('Input and Summary Results'!$J$4="yes",'Data Transformation'!F2545,'Data Transformation'!D2545)</f>
        <v>4.5127800000000003E-2</v>
      </c>
      <c r="I2545">
        <f t="shared" si="148"/>
        <v>143</v>
      </c>
    </row>
    <row r="2546" spans="2:9" x14ac:dyDescent="0.25">
      <c r="B2546">
        <f>IF('Input and Summary Results'!D2128=0,FALSE,'Input and Summary Results'!$B2128)</f>
        <v>143</v>
      </c>
      <c r="C2546">
        <f>IF(OR(B2546=0,'Input and Summary Results'!D2128=0,'Input and Summary Results'!D2128=""),FALSE,'Input and Summary Results'!$D2128)</f>
        <v>0.47025013999999998</v>
      </c>
      <c r="D2546">
        <f>IF(OR(B2546=0,'Input and Summary Results'!E2128=0),FALSE,'Input and Summary Results'!$E2128)</f>
        <v>3.2118939999999999E-2</v>
      </c>
      <c r="E2546">
        <f t="shared" si="149"/>
        <v>-0.32767106648206323</v>
      </c>
      <c r="F2546">
        <f t="shared" si="150"/>
        <v>2.9642989494910094E-2</v>
      </c>
      <c r="G2546">
        <f>IF('Input and Summary Results'!$J$4="yes",IF(C2546=FALSE,FALSE,IF('Data Transformation'!E2546&lt;$R$10,E2546,$R$10)),IF(C2546=FALSE,FALSE,IF(C2546&lt;$R$10,C2546,$R$10)))</f>
        <v>0.47025013999999998</v>
      </c>
      <c r="H2546">
        <f>IF('Input and Summary Results'!$J$4="yes",'Data Transformation'!F2546,'Data Transformation'!D2546)</f>
        <v>3.2118939999999999E-2</v>
      </c>
      <c r="I2546">
        <f t="shared" si="148"/>
        <v>143</v>
      </c>
    </row>
    <row r="2547" spans="2:9" x14ac:dyDescent="0.25">
      <c r="B2547">
        <f>IF('Input and Summary Results'!D2129=0,FALSE,'Input and Summary Results'!$B2129)</f>
        <v>143</v>
      </c>
      <c r="C2547">
        <f>IF(OR(B2547=0,'Input and Summary Results'!D2129=0,'Input and Summary Results'!D2129=""),FALSE,'Input and Summary Results'!$D2129)</f>
        <v>0.52779732000000001</v>
      </c>
      <c r="D2547">
        <f>IF(OR(B2547=0,'Input and Summary Results'!E2129=0),FALSE,'Input and Summary Results'!$E2129)</f>
        <v>2.7017780000000002E-2</v>
      </c>
      <c r="E2547">
        <f t="shared" si="149"/>
        <v>-0.27753281933038082</v>
      </c>
      <c r="F2547">
        <f t="shared" si="150"/>
        <v>2.2216324478494889E-2</v>
      </c>
      <c r="G2547">
        <f>IF('Input and Summary Results'!$J$4="yes",IF(C2547=FALSE,FALSE,IF('Data Transformation'!E2547&lt;$R$10,E2547,$R$10)),IF(C2547=FALSE,FALSE,IF(C2547&lt;$R$10,C2547,$R$10)))</f>
        <v>0.52779732000000001</v>
      </c>
      <c r="H2547">
        <f>IF('Input and Summary Results'!$J$4="yes",'Data Transformation'!F2547,'Data Transformation'!D2547)</f>
        <v>2.7017780000000002E-2</v>
      </c>
      <c r="I2547">
        <f t="shared" si="148"/>
        <v>143</v>
      </c>
    </row>
    <row r="2548" spans="2:9" x14ac:dyDescent="0.25">
      <c r="B2548">
        <f>IF('Input and Summary Results'!D2130=0,FALSE,'Input and Summary Results'!$B2130)</f>
        <v>143</v>
      </c>
      <c r="C2548">
        <f>IF(OR(B2548=0,'Input and Summary Results'!D2130=0,'Input and Summary Results'!D2130=""),FALSE,'Input and Summary Results'!$D2130)</f>
        <v>0.55723701999999997</v>
      </c>
      <c r="D2548">
        <f>IF(OR(B2548=0,'Input and Summary Results'!E2130=0),FALSE,'Input and Summary Results'!$E2130)</f>
        <v>3.2144699999999998E-2</v>
      </c>
      <c r="E2548">
        <f t="shared" si="149"/>
        <v>-0.25396003896800995</v>
      </c>
      <c r="F2548">
        <f t="shared" si="150"/>
        <v>2.5035665792628062E-2</v>
      </c>
      <c r="G2548">
        <f>IF('Input and Summary Results'!$J$4="yes",IF(C2548=FALSE,FALSE,IF('Data Transformation'!E2548&lt;$R$10,E2548,$R$10)),IF(C2548=FALSE,FALSE,IF(C2548&lt;$R$10,C2548,$R$10)))</f>
        <v>0.55723701999999997</v>
      </c>
      <c r="H2548">
        <f>IF('Input and Summary Results'!$J$4="yes",'Data Transformation'!F2548,'Data Transformation'!D2548)</f>
        <v>3.2144699999999998E-2</v>
      </c>
      <c r="I2548">
        <f t="shared" si="148"/>
        <v>143</v>
      </c>
    </row>
    <row r="2549" spans="2:9" x14ac:dyDescent="0.25">
      <c r="B2549">
        <f>IF('Input and Summary Results'!D2131=0,FALSE,'Input and Summary Results'!$B2131)</f>
        <v>143</v>
      </c>
      <c r="C2549">
        <f>IF(OR(B2549=0,'Input and Summary Results'!D2131=0,'Input and Summary Results'!D2131=""),FALSE,'Input and Summary Results'!$D2131)</f>
        <v>0.59905701</v>
      </c>
      <c r="D2549">
        <f>IF(OR(B2549=0,'Input and Summary Results'!E2131=0),FALSE,'Input and Summary Results'!$E2131)</f>
        <v>3.4194990000000001E-2</v>
      </c>
      <c r="E2549">
        <f t="shared" si="149"/>
        <v>-0.22253184547336072</v>
      </c>
      <c r="F2549">
        <f t="shared" si="150"/>
        <v>2.4773311074350005E-2</v>
      </c>
      <c r="G2549">
        <f>IF('Input and Summary Results'!$J$4="yes",IF(C2549=FALSE,FALSE,IF('Data Transformation'!E2549&lt;$R$10,E2549,$R$10)),IF(C2549=FALSE,FALSE,IF(C2549&lt;$R$10,C2549,$R$10)))</f>
        <v>0.59905701</v>
      </c>
      <c r="H2549">
        <f>IF('Input and Summary Results'!$J$4="yes",'Data Transformation'!F2549,'Data Transformation'!D2549)</f>
        <v>3.4194990000000001E-2</v>
      </c>
      <c r="I2549">
        <f t="shared" si="148"/>
        <v>143</v>
      </c>
    </row>
    <row r="2550" spans="2:9" x14ac:dyDescent="0.25">
      <c r="B2550">
        <f>IF('Input and Summary Results'!D2132=0,FALSE,'Input and Summary Results'!$B2132)</f>
        <v>143</v>
      </c>
      <c r="C2550">
        <f>IF(OR(B2550=0,'Input and Summary Results'!D2132=0,'Input and Summary Results'!D2132=""),FALSE,'Input and Summary Results'!$D2132)</f>
        <v>0.64262498999999995</v>
      </c>
      <c r="D2550">
        <f>IF(OR(B2550=0,'Input and Summary Results'!E2132=0),FALSE,'Input and Summary Results'!$E2132)</f>
        <v>5.1115439999999998E-2</v>
      </c>
      <c r="E2550">
        <f t="shared" si="149"/>
        <v>-0.19204238988304215</v>
      </c>
      <c r="F2550">
        <f t="shared" si="150"/>
        <v>3.4521067971539671E-2</v>
      </c>
      <c r="G2550">
        <f>IF('Input and Summary Results'!$J$4="yes",IF(C2550=FALSE,FALSE,IF('Data Transformation'!E2550&lt;$R$10,E2550,$R$10)),IF(C2550=FALSE,FALSE,IF(C2550&lt;$R$10,C2550,$R$10)))</f>
        <v>0.64262498999999995</v>
      </c>
      <c r="H2550">
        <f>IF('Input and Summary Results'!$J$4="yes",'Data Transformation'!F2550,'Data Transformation'!D2550)</f>
        <v>5.1115439999999998E-2</v>
      </c>
      <c r="I2550">
        <f t="shared" si="148"/>
        <v>143</v>
      </c>
    </row>
    <row r="2551" spans="2:9" x14ac:dyDescent="0.25">
      <c r="B2551">
        <f>IF('Input and Summary Results'!D2133=0,FALSE,'Input and Summary Results'!$B2133)</f>
        <v>143</v>
      </c>
      <c r="C2551">
        <f>IF(OR(B2551=0,'Input and Summary Results'!D2133=0,'Input and Summary Results'!D2133=""),FALSE,'Input and Summary Results'!$D2133)</f>
        <v>0.64589854000000002</v>
      </c>
      <c r="D2551">
        <f>IF(OR(B2551=0,'Input and Summary Results'!E2133=0),FALSE,'Input and Summary Results'!$E2133)</f>
        <v>4.7467839999999997E-2</v>
      </c>
      <c r="E2551">
        <f t="shared" si="149"/>
        <v>-0.1898356971423438</v>
      </c>
      <c r="F2551">
        <f t="shared" si="150"/>
        <v>3.1895168179200399E-2</v>
      </c>
      <c r="G2551">
        <f>IF('Input and Summary Results'!$J$4="yes",IF(C2551=FALSE,FALSE,IF('Data Transformation'!E2551&lt;$R$10,E2551,$R$10)),IF(C2551=FALSE,FALSE,IF(C2551&lt;$R$10,C2551,$R$10)))</f>
        <v>0.64589854000000002</v>
      </c>
      <c r="H2551">
        <f>IF('Input and Summary Results'!$J$4="yes",'Data Transformation'!F2551,'Data Transformation'!D2551)</f>
        <v>4.7467839999999997E-2</v>
      </c>
      <c r="I2551">
        <f t="shared" si="148"/>
        <v>143</v>
      </c>
    </row>
    <row r="2552" spans="2:9" x14ac:dyDescent="0.25">
      <c r="B2552">
        <f>IF('Input and Summary Results'!D2134=0,FALSE,'Input and Summary Results'!$B2134)</f>
        <v>143</v>
      </c>
      <c r="C2552">
        <f>IF(OR(B2552=0,'Input and Summary Results'!D2134=0,'Input and Summary Results'!D2134=""),FALSE,'Input and Summary Results'!$D2134)</f>
        <v>0.77009072999999995</v>
      </c>
      <c r="D2552">
        <f>IF(OR(B2552=0,'Input and Summary Results'!E2134=0),FALSE,'Input and Summary Results'!$E2134)</f>
        <v>3.8556239999999999E-2</v>
      </c>
      <c r="E2552">
        <f t="shared" si="149"/>
        <v>-0.11345810441577409</v>
      </c>
      <c r="F2552">
        <f t="shared" si="150"/>
        <v>2.1729138539299128E-2</v>
      </c>
      <c r="G2552">
        <f>IF('Input and Summary Results'!$J$4="yes",IF(C2552=FALSE,FALSE,IF('Data Transformation'!E2552&lt;$R$10,E2552,$R$10)),IF(C2552=FALSE,FALSE,IF(C2552&lt;$R$10,C2552,$R$10)))</f>
        <v>0.77009072999999995</v>
      </c>
      <c r="H2552">
        <f>IF('Input and Summary Results'!$J$4="yes",'Data Transformation'!F2552,'Data Transformation'!D2552)</f>
        <v>3.8556239999999999E-2</v>
      </c>
      <c r="I2552">
        <f t="shared" si="148"/>
        <v>143</v>
      </c>
    </row>
    <row r="2553" spans="2:9" x14ac:dyDescent="0.25">
      <c r="B2553">
        <f>IF('Input and Summary Results'!D2135=0,FALSE,'Input and Summary Results'!$B2135)</f>
        <v>143</v>
      </c>
      <c r="C2553">
        <f>IF(OR(B2553=0,'Input and Summary Results'!D2135=0,'Input and Summary Results'!D2135=""),FALSE,'Input and Summary Results'!$D2135)</f>
        <v>0.83414675999999999</v>
      </c>
      <c r="D2553">
        <f>IF(OR(B2553=0,'Input and Summary Results'!E2135=0),FALSE,'Input and Summary Results'!$E2135)</f>
        <v>6.4786499999999997E-2</v>
      </c>
      <c r="E2553">
        <f t="shared" si="149"/>
        <v>-7.8757532754494042E-2</v>
      </c>
      <c r="F2553">
        <f t="shared" si="150"/>
        <v>3.3707906507962695E-2</v>
      </c>
      <c r="G2553">
        <f>IF('Input and Summary Results'!$J$4="yes",IF(C2553=FALSE,FALSE,IF('Data Transformation'!E2553&lt;$R$10,E2553,$R$10)),IF(C2553=FALSE,FALSE,IF(C2553&lt;$R$10,C2553,$R$10)))</f>
        <v>0.83414675999999999</v>
      </c>
      <c r="H2553">
        <f>IF('Input and Summary Results'!$J$4="yes",'Data Transformation'!F2553,'Data Transformation'!D2553)</f>
        <v>6.4786499999999997E-2</v>
      </c>
      <c r="I2553">
        <f t="shared" si="148"/>
        <v>143</v>
      </c>
    </row>
    <row r="2554" spans="2:9" x14ac:dyDescent="0.25">
      <c r="B2554">
        <f>IF('Input and Summary Results'!D2136=0,FALSE,'Input and Summary Results'!$B2136)</f>
        <v>143</v>
      </c>
      <c r="C2554">
        <f>IF(OR(B2554=0,'Input and Summary Results'!D2136=0,'Input and Summary Results'!D2136=""),FALSE,'Input and Summary Results'!$D2136)</f>
        <v>0.85922856000000003</v>
      </c>
      <c r="D2554">
        <f>IF(OR(B2554=0,'Input and Summary Results'!E2136=0),FALSE,'Input and Summary Results'!$E2136)</f>
        <v>5.5271319999999999E-2</v>
      </c>
      <c r="E2554">
        <f t="shared" si="149"/>
        <v>-6.5891295838815464E-2</v>
      </c>
      <c r="F2554">
        <f t="shared" si="150"/>
        <v>2.7917778803814436E-2</v>
      </c>
      <c r="G2554">
        <f>IF('Input and Summary Results'!$J$4="yes",IF(C2554=FALSE,FALSE,IF('Data Transformation'!E2554&lt;$R$10,E2554,$R$10)),IF(C2554=FALSE,FALSE,IF(C2554&lt;$R$10,C2554,$R$10)))</f>
        <v>0.85922856000000003</v>
      </c>
      <c r="H2554">
        <f>IF('Input and Summary Results'!$J$4="yes",'Data Transformation'!F2554,'Data Transformation'!D2554)</f>
        <v>5.5271319999999999E-2</v>
      </c>
      <c r="I2554">
        <f t="shared" si="148"/>
        <v>143</v>
      </c>
    </row>
    <row r="2555" spans="2:9" x14ac:dyDescent="0.25">
      <c r="B2555">
        <f>IF('Input and Summary Results'!D2137=0,FALSE,'Input and Summary Results'!$B2137)</f>
        <v>143</v>
      </c>
      <c r="C2555">
        <f>IF(OR(B2555=0,'Input and Summary Results'!D2137=0,'Input and Summary Results'!D2137=""),FALSE,'Input and Summary Results'!$D2137)</f>
        <v>0.88454600999999999</v>
      </c>
      <c r="D2555">
        <f>IF(OR(B2555=0,'Input and Summary Results'!E2137=0),FALSE,'Input and Summary Results'!$E2137)</f>
        <v>4.2683499999999999E-2</v>
      </c>
      <c r="E2555">
        <f t="shared" si="149"/>
        <v>-5.3279572172663339E-2</v>
      </c>
      <c r="F2555">
        <f t="shared" si="150"/>
        <v>2.094253864759392E-2</v>
      </c>
      <c r="G2555">
        <f>IF('Input and Summary Results'!$J$4="yes",IF(C2555=FALSE,FALSE,IF('Data Transformation'!E2555&lt;$R$10,E2555,$R$10)),IF(C2555=FALSE,FALSE,IF(C2555&lt;$R$10,C2555,$R$10)))</f>
        <v>0.88454600999999999</v>
      </c>
      <c r="H2555">
        <f>IF('Input and Summary Results'!$J$4="yes",'Data Transformation'!F2555,'Data Transformation'!D2555)</f>
        <v>4.2683499999999999E-2</v>
      </c>
      <c r="I2555">
        <f t="shared" si="148"/>
        <v>143</v>
      </c>
    </row>
    <row r="2556" spans="2:9" x14ac:dyDescent="0.25">
      <c r="B2556">
        <f>IF('Input and Summary Results'!D2138=0,FALSE,'Input and Summary Results'!$B2138)</f>
        <v>143</v>
      </c>
      <c r="C2556">
        <f>IF(OR(B2556=0,'Input and Summary Results'!D2138=0,'Input and Summary Results'!D2138=""),FALSE,'Input and Summary Results'!$D2138)</f>
        <v>0.88859259000000002</v>
      </c>
      <c r="D2556">
        <f>IF(OR(B2556=0,'Input and Summary Results'!E2138=0),FALSE,'Input and Summary Results'!$E2138)</f>
        <v>3.3622020000000002E-2</v>
      </c>
      <c r="E2556">
        <f t="shared" si="149"/>
        <v>-5.1297312674631196E-2</v>
      </c>
      <c r="F2556">
        <f t="shared" si="150"/>
        <v>1.6421425121269581E-2</v>
      </c>
      <c r="G2556">
        <f>IF('Input and Summary Results'!$J$4="yes",IF(C2556=FALSE,FALSE,IF('Data Transformation'!E2556&lt;$R$10,E2556,$R$10)),IF(C2556=FALSE,FALSE,IF(C2556&lt;$R$10,C2556,$R$10)))</f>
        <v>0.88859259000000002</v>
      </c>
      <c r="H2556">
        <f>IF('Input and Summary Results'!$J$4="yes",'Data Transformation'!F2556,'Data Transformation'!D2556)</f>
        <v>3.3622020000000002E-2</v>
      </c>
      <c r="I2556">
        <f t="shared" si="148"/>
        <v>143</v>
      </c>
    </row>
    <row r="2557" spans="2:9" x14ac:dyDescent="0.25">
      <c r="B2557">
        <f>IF('Input and Summary Results'!D2139=0,FALSE,'Input and Summary Results'!$B2139)</f>
        <v>143</v>
      </c>
      <c r="C2557">
        <f>IF(OR(B2557=0,'Input and Summary Results'!D2139=0,'Input and Summary Results'!D2139=""),FALSE,'Input and Summary Results'!$D2139)</f>
        <v>0.89312020999999997</v>
      </c>
      <c r="D2557">
        <f>IF(OR(B2557=0,'Input and Summary Results'!E2139=0),FALSE,'Input and Summary Results'!$E2139)</f>
        <v>5.349669E-2</v>
      </c>
      <c r="E2557">
        <f t="shared" si="149"/>
        <v>-4.9090083075475806E-2</v>
      </c>
      <c r="F2557">
        <f t="shared" si="150"/>
        <v>2.5996011735083233E-2</v>
      </c>
      <c r="G2557">
        <f>IF('Input and Summary Results'!$J$4="yes",IF(C2557=FALSE,FALSE,IF('Data Transformation'!E2557&lt;$R$10,E2557,$R$10)),IF(C2557=FALSE,FALSE,IF(C2557&lt;$R$10,C2557,$R$10)))</f>
        <v>0.89312020999999997</v>
      </c>
      <c r="H2557">
        <f>IF('Input and Summary Results'!$J$4="yes",'Data Transformation'!F2557,'Data Transformation'!D2557)</f>
        <v>5.349669E-2</v>
      </c>
      <c r="I2557">
        <f t="shared" si="148"/>
        <v>143</v>
      </c>
    </row>
    <row r="2558" spans="2:9" x14ac:dyDescent="0.25">
      <c r="B2558">
        <f>IF('Input and Summary Results'!D2140=0,FALSE,'Input and Summary Results'!$B2140)</f>
        <v>143</v>
      </c>
      <c r="C2558">
        <f>IF(OR(B2558=0,'Input and Summary Results'!D2140=0,'Input and Summary Results'!D2140=""),FALSE,'Input and Summary Results'!$D2140)</f>
        <v>0.90254239999999997</v>
      </c>
      <c r="D2558">
        <f>IF(OR(B2558=0,'Input and Summary Results'!E2140=0),FALSE,'Input and Summary Results'!$E2140)</f>
        <v>4.0212329999999998E-2</v>
      </c>
      <c r="E2558">
        <f t="shared" si="149"/>
        <v>-4.4532386482145199E-2</v>
      </c>
      <c r="F2558">
        <f t="shared" si="150"/>
        <v>1.9336655230823504E-2</v>
      </c>
      <c r="G2558">
        <f>IF('Input and Summary Results'!$J$4="yes",IF(C2558=FALSE,FALSE,IF('Data Transformation'!E2558&lt;$R$10,E2558,$R$10)),IF(C2558=FALSE,FALSE,IF(C2558&lt;$R$10,C2558,$R$10)))</f>
        <v>0.90254239999999997</v>
      </c>
      <c r="H2558">
        <f>IF('Input and Summary Results'!$J$4="yes",'Data Transformation'!F2558,'Data Transformation'!D2558)</f>
        <v>4.0212329999999998E-2</v>
      </c>
      <c r="I2558">
        <f t="shared" si="148"/>
        <v>143</v>
      </c>
    </row>
    <row r="2559" spans="2:9" x14ac:dyDescent="0.25">
      <c r="B2559">
        <f>IF('Input and Summary Results'!D2141=0,FALSE,'Input and Summary Results'!$B2141)</f>
        <v>143</v>
      </c>
      <c r="C2559">
        <f>IF(OR(B2559=0,'Input and Summary Results'!D2141=0,'Input and Summary Results'!D2141=""),FALSE,'Input and Summary Results'!$D2141)</f>
        <v>0.95992107000000004</v>
      </c>
      <c r="D2559">
        <f>IF(OR(B2559=0,'Input and Summary Results'!E2141=0),FALSE,'Input and Summary Results'!$E2141)</f>
        <v>4.4111039999999997E-2</v>
      </c>
      <c r="E2559">
        <f t="shared" si="149"/>
        <v>-1.7764475577844611E-2</v>
      </c>
      <c r="F2559">
        <f t="shared" si="150"/>
        <v>1.9943505730111746E-2</v>
      </c>
      <c r="G2559">
        <f>IF('Input and Summary Results'!$J$4="yes",IF(C2559=FALSE,FALSE,IF('Data Transformation'!E2559&lt;$R$10,E2559,$R$10)),IF(C2559=FALSE,FALSE,IF(C2559&lt;$R$10,C2559,$R$10)))</f>
        <v>0.95992107000000004</v>
      </c>
      <c r="H2559">
        <f>IF('Input and Summary Results'!$J$4="yes",'Data Transformation'!F2559,'Data Transformation'!D2559)</f>
        <v>4.4111039999999997E-2</v>
      </c>
      <c r="I2559">
        <f t="shared" si="148"/>
        <v>143</v>
      </c>
    </row>
    <row r="2560" spans="2:9" x14ac:dyDescent="0.25">
      <c r="B2560">
        <f>IF('Input and Summary Results'!D2142=0,FALSE,'Input and Summary Results'!$B2142)</f>
        <v>143</v>
      </c>
      <c r="C2560">
        <f>IF(OR(B2560=0,'Input and Summary Results'!D2142=0,'Input and Summary Results'!D2142=""),FALSE,'Input and Summary Results'!$D2142)</f>
        <v>1.09012508</v>
      </c>
      <c r="D2560">
        <f>IF(OR(B2560=0,'Input and Summary Results'!E2142=0),FALSE,'Input and Summary Results'!$E2142)</f>
        <v>4.3325290000000002E-2</v>
      </c>
      <c r="E2560">
        <f t="shared" si="149"/>
        <v>3.7476331369314844E-2</v>
      </c>
      <c r="F2560">
        <f t="shared" si="150"/>
        <v>1.7248640733960548E-2</v>
      </c>
      <c r="G2560">
        <f>IF('Input and Summary Results'!$J$4="yes",IF(C2560=FALSE,FALSE,IF('Data Transformation'!E2560&lt;$R$10,E2560,$R$10)),IF(C2560=FALSE,FALSE,IF(C2560&lt;$R$10,C2560,$R$10)))</f>
        <v>1.09012508</v>
      </c>
      <c r="H2560">
        <f>IF('Input and Summary Results'!$J$4="yes",'Data Transformation'!F2560,'Data Transformation'!D2560)</f>
        <v>4.3325290000000002E-2</v>
      </c>
      <c r="I2560">
        <f t="shared" si="148"/>
        <v>143</v>
      </c>
    </row>
    <row r="2561" spans="2:9" x14ac:dyDescent="0.25">
      <c r="B2561">
        <f>IF('Input and Summary Results'!D2143=0,FALSE,'Input and Summary Results'!$B2143)</f>
        <v>144</v>
      </c>
      <c r="C2561">
        <f>IF(OR(B2561=0,'Input and Summary Results'!D2143=0,'Input and Summary Results'!D2143=""),FALSE,'Input and Summary Results'!$D2143)</f>
        <v>5.7678809999999997E-2</v>
      </c>
      <c r="D2561">
        <f>IF(OR(B2561=0,'Input and Summary Results'!E2143=0),FALSE,'Input and Summary Results'!$E2143)</f>
        <v>5.7540130000000002E-2</v>
      </c>
      <c r="E2561">
        <f t="shared" si="149"/>
        <v>-1.2389837083400268</v>
      </c>
      <c r="F2561">
        <f t="shared" si="150"/>
        <v>0.43295651245232003</v>
      </c>
      <c r="G2561">
        <f>IF('Input and Summary Results'!$J$4="yes",IF(C2561=FALSE,FALSE,IF('Data Transformation'!E2561&lt;$R$10,E2561,$R$10)),IF(C2561=FALSE,FALSE,IF(C2561&lt;$R$10,C2561,$R$10)))</f>
        <v>5.7678809999999997E-2</v>
      </c>
      <c r="H2561">
        <f>IF('Input and Summary Results'!$J$4="yes",'Data Transformation'!F2561,'Data Transformation'!D2561)</f>
        <v>5.7540130000000002E-2</v>
      </c>
      <c r="I2561">
        <f t="shared" si="148"/>
        <v>144</v>
      </c>
    </row>
    <row r="2562" spans="2:9" x14ac:dyDescent="0.25">
      <c r="B2562">
        <f>IF('Input and Summary Results'!D2144=0,FALSE,'Input and Summary Results'!$B2144)</f>
        <v>144</v>
      </c>
      <c r="C2562">
        <f>IF(OR(B2562=0,'Input and Summary Results'!D2144=0,'Input and Summary Results'!D2144=""),FALSE,'Input and Summary Results'!$D2144)</f>
        <v>7.7584490000000006E-2</v>
      </c>
      <c r="D2562">
        <f>IF(OR(B2562=0,'Input and Summary Results'!E2144=0),FALSE,'Input and Summary Results'!$E2144)</f>
        <v>5.0141869999999998E-2</v>
      </c>
      <c r="E2562">
        <f t="shared" si="149"/>
        <v>-1.1102250903482647</v>
      </c>
      <c r="F2562">
        <f t="shared" si="150"/>
        <v>0.28048868504516816</v>
      </c>
      <c r="G2562">
        <f>IF('Input and Summary Results'!$J$4="yes",IF(C2562=FALSE,FALSE,IF('Data Transformation'!E2562&lt;$R$10,E2562,$R$10)),IF(C2562=FALSE,FALSE,IF(C2562&lt;$R$10,C2562,$R$10)))</f>
        <v>7.7584490000000006E-2</v>
      </c>
      <c r="H2562">
        <f>IF('Input and Summary Results'!$J$4="yes",'Data Transformation'!F2562,'Data Transformation'!D2562)</f>
        <v>5.0141869999999998E-2</v>
      </c>
      <c r="I2562">
        <f t="shared" si="148"/>
        <v>144</v>
      </c>
    </row>
    <row r="2563" spans="2:9" x14ac:dyDescent="0.25">
      <c r="B2563">
        <f>IF('Input and Summary Results'!D2145=0,FALSE,'Input and Summary Results'!$B2145)</f>
        <v>144</v>
      </c>
      <c r="C2563">
        <f>IF(OR(B2563=0,'Input and Summary Results'!D2145=0,'Input and Summary Results'!D2145=""),FALSE,'Input and Summary Results'!$D2145)</f>
        <v>8.6948650000000002E-2</v>
      </c>
      <c r="D2563">
        <f>IF(OR(B2563=0,'Input and Summary Results'!E2145=0),FALSE,'Input and Summary Results'!$E2145)</f>
        <v>2.434422E-2</v>
      </c>
      <c r="E2563">
        <f t="shared" si="149"/>
        <v>-1.0607371566411663</v>
      </c>
      <c r="F2563">
        <f t="shared" si="150"/>
        <v>0.12151300198450464</v>
      </c>
      <c r="G2563">
        <f>IF('Input and Summary Results'!$J$4="yes",IF(C2563=FALSE,FALSE,IF('Data Transformation'!E2563&lt;$R$10,E2563,$R$10)),IF(C2563=FALSE,FALSE,IF(C2563&lt;$R$10,C2563,$R$10)))</f>
        <v>8.6948650000000002E-2</v>
      </c>
      <c r="H2563">
        <f>IF('Input and Summary Results'!$J$4="yes",'Data Transformation'!F2563,'Data Transformation'!D2563)</f>
        <v>2.434422E-2</v>
      </c>
      <c r="I2563">
        <f t="shared" si="148"/>
        <v>144</v>
      </c>
    </row>
    <row r="2564" spans="2:9" x14ac:dyDescent="0.25">
      <c r="B2564">
        <f>IF('Input and Summary Results'!D2146=0,FALSE,'Input and Summary Results'!$B2146)</f>
        <v>144</v>
      </c>
      <c r="C2564">
        <f>IF(OR(B2564=0,'Input and Summary Results'!D2146=0,'Input and Summary Results'!D2146=""),FALSE,'Input and Summary Results'!$D2146)</f>
        <v>0.11556563</v>
      </c>
      <c r="D2564">
        <f>IF(OR(B2564=0,'Input and Summary Results'!E2146=0),FALSE,'Input and Summary Results'!$E2146)</f>
        <v>5.3113010000000002E-2</v>
      </c>
      <c r="E2564">
        <f t="shared" si="149"/>
        <v>-0.93717130882875943</v>
      </c>
      <c r="F2564">
        <f t="shared" si="150"/>
        <v>0.19946281900596224</v>
      </c>
      <c r="G2564">
        <f>IF('Input and Summary Results'!$J$4="yes",IF(C2564=FALSE,FALSE,IF('Data Transformation'!E2564&lt;$R$10,E2564,$R$10)),IF(C2564=FALSE,FALSE,IF(C2564&lt;$R$10,C2564,$R$10)))</f>
        <v>0.11556563</v>
      </c>
      <c r="H2564">
        <f>IF('Input and Summary Results'!$J$4="yes",'Data Transformation'!F2564,'Data Transformation'!D2564)</f>
        <v>5.3113010000000002E-2</v>
      </c>
      <c r="I2564">
        <f t="shared" si="148"/>
        <v>144</v>
      </c>
    </row>
    <row r="2565" spans="2:9" x14ac:dyDescent="0.25">
      <c r="B2565">
        <f>IF('Input and Summary Results'!D2147=0,FALSE,'Input and Summary Results'!$B2147)</f>
        <v>144</v>
      </c>
      <c r="C2565">
        <f>IF(OR(B2565=0,'Input and Summary Results'!D2147=0,'Input and Summary Results'!D2147=""),FALSE,'Input and Summary Results'!$D2147)</f>
        <v>0.11806134</v>
      </c>
      <c r="D2565">
        <f>IF(OR(B2565=0,'Input and Summary Results'!E2147=0),FALSE,'Input and Summary Results'!$E2147)</f>
        <v>3.7215390000000001E-2</v>
      </c>
      <c r="E2565">
        <f t="shared" si="149"/>
        <v>-0.92789229183053523</v>
      </c>
      <c r="F2565">
        <f t="shared" si="150"/>
        <v>0.1368058270387241</v>
      </c>
      <c r="G2565">
        <f>IF('Input and Summary Results'!$J$4="yes",IF(C2565=FALSE,FALSE,IF('Data Transformation'!E2565&lt;$R$10,E2565,$R$10)),IF(C2565=FALSE,FALSE,IF(C2565&lt;$R$10,C2565,$R$10)))</f>
        <v>0.11806134</v>
      </c>
      <c r="H2565">
        <f>IF('Input and Summary Results'!$J$4="yes",'Data Transformation'!F2565,'Data Transformation'!D2565)</f>
        <v>3.7215390000000001E-2</v>
      </c>
      <c r="I2565">
        <f t="shared" ref="I2565:I2628" si="151">IF(G2565=FALSE,"",B2565)</f>
        <v>144</v>
      </c>
    </row>
    <row r="2566" spans="2:9" x14ac:dyDescent="0.25">
      <c r="B2566">
        <f>IF('Input and Summary Results'!D2148=0,FALSE,'Input and Summary Results'!$B2148)</f>
        <v>144</v>
      </c>
      <c r="C2566">
        <f>IF(OR(B2566=0,'Input and Summary Results'!D2148=0,'Input and Summary Results'!D2148=""),FALSE,'Input and Summary Results'!$D2148)</f>
        <v>0.1188956</v>
      </c>
      <c r="D2566">
        <f>IF(OR(B2566=0,'Input and Summary Results'!E2148=0),FALSE,'Input and Summary Results'!$E2148)</f>
        <v>4.1375519999999999E-2</v>
      </c>
      <c r="E2566">
        <f t="shared" si="149"/>
        <v>-0.9248342171313374</v>
      </c>
      <c r="F2566">
        <f t="shared" si="150"/>
        <v>0.15103145684112784</v>
      </c>
      <c r="G2566">
        <f>IF('Input and Summary Results'!$J$4="yes",IF(C2566=FALSE,FALSE,IF('Data Transformation'!E2566&lt;$R$10,E2566,$R$10)),IF(C2566=FALSE,FALSE,IF(C2566&lt;$R$10,C2566,$R$10)))</f>
        <v>0.1188956</v>
      </c>
      <c r="H2566">
        <f>IF('Input and Summary Results'!$J$4="yes",'Data Transformation'!F2566,'Data Transformation'!D2566)</f>
        <v>4.1375519999999999E-2</v>
      </c>
      <c r="I2566">
        <f t="shared" si="151"/>
        <v>144</v>
      </c>
    </row>
    <row r="2567" spans="2:9" x14ac:dyDescent="0.25">
      <c r="B2567">
        <f>IF('Input and Summary Results'!D2149=0,FALSE,'Input and Summary Results'!$B2149)</f>
        <v>144</v>
      </c>
      <c r="C2567">
        <f>IF(OR(B2567=0,'Input and Summary Results'!D2149=0,'Input and Summary Results'!D2149=""),FALSE,'Input and Summary Results'!$D2149)</f>
        <v>0.1393171</v>
      </c>
      <c r="D2567">
        <f>IF(OR(B2567=0,'Input and Summary Results'!E2149=0),FALSE,'Input and Summary Results'!$E2149)</f>
        <v>6.5378710000000007E-2</v>
      </c>
      <c r="E2567">
        <f t="shared" si="149"/>
        <v>-0.85599557431648376</v>
      </c>
      <c r="F2567">
        <f t="shared" si="150"/>
        <v>0.20366746178322692</v>
      </c>
      <c r="G2567">
        <f>IF('Input and Summary Results'!$J$4="yes",IF(C2567=FALSE,FALSE,IF('Data Transformation'!E2567&lt;$R$10,E2567,$R$10)),IF(C2567=FALSE,FALSE,IF(C2567&lt;$R$10,C2567,$R$10)))</f>
        <v>0.1393171</v>
      </c>
      <c r="H2567">
        <f>IF('Input and Summary Results'!$J$4="yes",'Data Transformation'!F2567,'Data Transformation'!D2567)</f>
        <v>6.5378710000000007E-2</v>
      </c>
      <c r="I2567">
        <f t="shared" si="151"/>
        <v>144</v>
      </c>
    </row>
    <row r="2568" spans="2:9" x14ac:dyDescent="0.25">
      <c r="B2568">
        <f>IF('Input and Summary Results'!D2150=0,FALSE,'Input and Summary Results'!$B2150)</f>
        <v>144</v>
      </c>
      <c r="C2568">
        <f>IF(OR(B2568=0,'Input and Summary Results'!D2150=0,'Input and Summary Results'!D2150=""),FALSE,'Input and Summary Results'!$D2150)</f>
        <v>0.15225021</v>
      </c>
      <c r="D2568">
        <f>IF(OR(B2568=0,'Input and Summary Results'!E2150=0),FALSE,'Input and Summary Results'!$E2150)</f>
        <v>3.3463859999999998E-2</v>
      </c>
      <c r="E2568">
        <f t="shared" si="149"/>
        <v>-0.81744209966862857</v>
      </c>
      <c r="F2568">
        <f t="shared" si="150"/>
        <v>9.5391101529515132E-2</v>
      </c>
      <c r="G2568">
        <f>IF('Input and Summary Results'!$J$4="yes",IF(C2568=FALSE,FALSE,IF('Data Transformation'!E2568&lt;$R$10,E2568,$R$10)),IF(C2568=FALSE,FALSE,IF(C2568&lt;$R$10,C2568,$R$10)))</f>
        <v>0.15225021</v>
      </c>
      <c r="H2568">
        <f>IF('Input and Summary Results'!$J$4="yes",'Data Transformation'!F2568,'Data Transformation'!D2568)</f>
        <v>3.3463859999999998E-2</v>
      </c>
      <c r="I2568">
        <f t="shared" si="151"/>
        <v>144</v>
      </c>
    </row>
    <row r="2569" spans="2:9" x14ac:dyDescent="0.25">
      <c r="B2569">
        <f>IF('Input and Summary Results'!D2151=0,FALSE,'Input and Summary Results'!$B2151)</f>
        <v>144</v>
      </c>
      <c r="C2569">
        <f>IF(OR(B2569=0,'Input and Summary Results'!D2151=0,'Input and Summary Results'!D2151=""),FALSE,'Input and Summary Results'!$D2151)</f>
        <v>0.15261846000000001</v>
      </c>
      <c r="D2569">
        <f>IF(OR(B2569=0,'Input and Summary Results'!E2151=0),FALSE,'Input and Summary Results'!$E2151)</f>
        <v>4.5094820000000001E-2</v>
      </c>
      <c r="E2569">
        <f t="shared" si="149"/>
        <v>-0.81639293301768634</v>
      </c>
      <c r="F2569">
        <f t="shared" si="150"/>
        <v>0.12823581026829914</v>
      </c>
      <c r="G2569">
        <f>IF('Input and Summary Results'!$J$4="yes",IF(C2569=FALSE,FALSE,IF('Data Transformation'!E2569&lt;$R$10,E2569,$R$10)),IF(C2569=FALSE,FALSE,IF(C2569&lt;$R$10,C2569,$R$10)))</f>
        <v>0.15261846000000001</v>
      </c>
      <c r="H2569">
        <f>IF('Input and Summary Results'!$J$4="yes",'Data Transformation'!F2569,'Data Transformation'!D2569)</f>
        <v>4.5094820000000001E-2</v>
      </c>
      <c r="I2569">
        <f t="shared" si="151"/>
        <v>144</v>
      </c>
    </row>
    <row r="2570" spans="2:9" x14ac:dyDescent="0.25">
      <c r="B2570">
        <f>IF('Input and Summary Results'!D2152=0,FALSE,'Input and Summary Results'!$B2152)</f>
        <v>144</v>
      </c>
      <c r="C2570">
        <f>IF(OR(B2570=0,'Input and Summary Results'!D2152=0,'Input and Summary Results'!D2152=""),FALSE,'Input and Summary Results'!$D2152)</f>
        <v>0.17693744</v>
      </c>
      <c r="D2570">
        <f>IF(OR(B2570=0,'Input and Summary Results'!E2152=0),FALSE,'Input and Summary Results'!$E2152)</f>
        <v>2.7863840000000001E-2</v>
      </c>
      <c r="E2570">
        <f t="shared" si="149"/>
        <v>-0.75218026056131748</v>
      </c>
      <c r="F2570">
        <f t="shared" si="150"/>
        <v>6.8345662512128577E-2</v>
      </c>
      <c r="G2570">
        <f>IF('Input and Summary Results'!$J$4="yes",IF(C2570=FALSE,FALSE,IF('Data Transformation'!E2570&lt;$R$10,E2570,$R$10)),IF(C2570=FALSE,FALSE,IF(C2570&lt;$R$10,C2570,$R$10)))</f>
        <v>0.17693744</v>
      </c>
      <c r="H2570">
        <f>IF('Input and Summary Results'!$J$4="yes",'Data Transformation'!F2570,'Data Transformation'!D2570)</f>
        <v>2.7863840000000001E-2</v>
      </c>
      <c r="I2570">
        <f t="shared" si="151"/>
        <v>144</v>
      </c>
    </row>
    <row r="2571" spans="2:9" x14ac:dyDescent="0.25">
      <c r="B2571">
        <f>IF('Input and Summary Results'!D2153=0,FALSE,'Input and Summary Results'!$B2153)</f>
        <v>144</v>
      </c>
      <c r="C2571">
        <f>IF(OR(B2571=0,'Input and Summary Results'!D2153=0,'Input and Summary Results'!D2153=""),FALSE,'Input and Summary Results'!$D2153)</f>
        <v>0.17883479999999999</v>
      </c>
      <c r="D2571">
        <f>IF(OR(B2571=0,'Input and Summary Results'!E2153=0),FALSE,'Input and Summary Results'!$E2153)</f>
        <v>4.5280760000000003E-2</v>
      </c>
      <c r="E2571">
        <f t="shared" si="149"/>
        <v>-0.74754796665089951</v>
      </c>
      <c r="F2571">
        <f t="shared" si="150"/>
        <v>0.1098882870671704</v>
      </c>
      <c r="G2571">
        <f>IF('Input and Summary Results'!$J$4="yes",IF(C2571=FALSE,FALSE,IF('Data Transformation'!E2571&lt;$R$10,E2571,$R$10)),IF(C2571=FALSE,FALSE,IF(C2571&lt;$R$10,C2571,$R$10)))</f>
        <v>0.17883479999999999</v>
      </c>
      <c r="H2571">
        <f>IF('Input and Summary Results'!$J$4="yes",'Data Transformation'!F2571,'Data Transformation'!D2571)</f>
        <v>4.5280760000000003E-2</v>
      </c>
      <c r="I2571">
        <f t="shared" si="151"/>
        <v>144</v>
      </c>
    </row>
    <row r="2572" spans="2:9" x14ac:dyDescent="0.25">
      <c r="B2572">
        <f>IF('Input and Summary Results'!D2154=0,FALSE,'Input and Summary Results'!$B2154)</f>
        <v>144</v>
      </c>
      <c r="C2572">
        <f>IF(OR(B2572=0,'Input and Summary Results'!D2154=0,'Input and Summary Results'!D2154=""),FALSE,'Input and Summary Results'!$D2154)</f>
        <v>0.21006089</v>
      </c>
      <c r="D2572">
        <f>IF(OR(B2572=0,'Input and Summary Results'!E2154=0),FALSE,'Input and Summary Results'!$E2154)</f>
        <v>6.708095E-2</v>
      </c>
      <c r="E2572">
        <f t="shared" si="149"/>
        <v>-0.67765479879957624</v>
      </c>
      <c r="F2572">
        <f t="shared" si="150"/>
        <v>0.13859377773749315</v>
      </c>
      <c r="G2572">
        <f>IF('Input and Summary Results'!$J$4="yes",IF(C2572=FALSE,FALSE,IF('Data Transformation'!E2572&lt;$R$10,E2572,$R$10)),IF(C2572=FALSE,FALSE,IF(C2572&lt;$R$10,C2572,$R$10)))</f>
        <v>0.21006089</v>
      </c>
      <c r="H2572">
        <f>IF('Input and Summary Results'!$J$4="yes",'Data Transformation'!F2572,'Data Transformation'!D2572)</f>
        <v>6.708095E-2</v>
      </c>
      <c r="I2572">
        <f t="shared" si="151"/>
        <v>144</v>
      </c>
    </row>
    <row r="2573" spans="2:9" x14ac:dyDescent="0.25">
      <c r="B2573">
        <f>IF('Input and Summary Results'!D2155=0,FALSE,'Input and Summary Results'!$B2155)</f>
        <v>144</v>
      </c>
      <c r="C2573">
        <f>IF(OR(B2573=0,'Input and Summary Results'!D2155=0,'Input and Summary Results'!D2155=""),FALSE,'Input and Summary Results'!$D2155)</f>
        <v>0.48837065000000002</v>
      </c>
      <c r="D2573">
        <f>IF(OR(B2573=0,'Input and Summary Results'!E2155=0),FALSE,'Input and Summary Results'!$E2155)</f>
        <v>4.878934E-2</v>
      </c>
      <c r="E2573">
        <f t="shared" si="149"/>
        <v>-0.31125044408435365</v>
      </c>
      <c r="F2573">
        <f t="shared" si="150"/>
        <v>4.3357588258016735E-2</v>
      </c>
      <c r="G2573">
        <f>IF('Input and Summary Results'!$J$4="yes",IF(C2573=FALSE,FALSE,IF('Data Transformation'!E2573&lt;$R$10,E2573,$R$10)),IF(C2573=FALSE,FALSE,IF(C2573&lt;$R$10,C2573,$R$10)))</f>
        <v>0.48837065000000002</v>
      </c>
      <c r="H2573">
        <f>IF('Input and Summary Results'!$J$4="yes",'Data Transformation'!F2573,'Data Transformation'!D2573)</f>
        <v>4.878934E-2</v>
      </c>
      <c r="I2573">
        <f t="shared" si="151"/>
        <v>144</v>
      </c>
    </row>
    <row r="2574" spans="2:9" x14ac:dyDescent="0.25">
      <c r="B2574">
        <f>IF('Input and Summary Results'!D2156=0,FALSE,'Input and Summary Results'!$B2156)</f>
        <v>144</v>
      </c>
      <c r="C2574">
        <f>IF(OR(B2574=0,'Input and Summary Results'!D2156=0,'Input and Summary Results'!D2156=""),FALSE,'Input and Summary Results'!$D2156)</f>
        <v>0.69693360999999998</v>
      </c>
      <c r="D2574">
        <f>IF(OR(B2574=0,'Input and Summary Results'!E2156=0),FALSE,'Input and Summary Results'!$E2156)</f>
        <v>4.662678E-2</v>
      </c>
      <c r="E2574">
        <f t="shared" si="149"/>
        <v>-0.15680859088896174</v>
      </c>
      <c r="F2574">
        <f t="shared" si="150"/>
        <v>2.9035796566045942E-2</v>
      </c>
      <c r="G2574">
        <f>IF('Input and Summary Results'!$J$4="yes",IF(C2574=FALSE,FALSE,IF('Data Transformation'!E2574&lt;$R$10,E2574,$R$10)),IF(C2574=FALSE,FALSE,IF(C2574&lt;$R$10,C2574,$R$10)))</f>
        <v>0.69693360999999998</v>
      </c>
      <c r="H2574">
        <f>IF('Input and Summary Results'!$J$4="yes",'Data Transformation'!F2574,'Data Transformation'!D2574)</f>
        <v>4.662678E-2</v>
      </c>
      <c r="I2574">
        <f t="shared" si="151"/>
        <v>144</v>
      </c>
    </row>
    <row r="2575" spans="2:9" x14ac:dyDescent="0.25">
      <c r="B2575">
        <f>IF('Input and Summary Results'!D2157=0,FALSE,'Input and Summary Results'!$B2157)</f>
        <v>144</v>
      </c>
      <c r="C2575">
        <f>IF(OR(B2575=0,'Input and Summary Results'!D2157=0,'Input and Summary Results'!D2157=""),FALSE,'Input and Summary Results'!$D2157)</f>
        <v>0.81859106000000004</v>
      </c>
      <c r="D2575">
        <f>IF(OR(B2575=0,'Input and Summary Results'!E2157=0),FALSE,'Input and Summary Results'!$E2157)</f>
        <v>2.913688E-2</v>
      </c>
      <c r="E2575">
        <f t="shared" si="149"/>
        <v>-8.6933002683504471E-2</v>
      </c>
      <c r="F2575">
        <f t="shared" si="150"/>
        <v>1.5447769390493953E-2</v>
      </c>
      <c r="G2575">
        <f>IF('Input and Summary Results'!$J$4="yes",IF(C2575=FALSE,FALSE,IF('Data Transformation'!E2575&lt;$R$10,E2575,$R$10)),IF(C2575=FALSE,FALSE,IF(C2575&lt;$R$10,C2575,$R$10)))</f>
        <v>0.81859106000000004</v>
      </c>
      <c r="H2575">
        <f>IF('Input and Summary Results'!$J$4="yes",'Data Transformation'!F2575,'Data Transformation'!D2575)</f>
        <v>2.913688E-2</v>
      </c>
      <c r="I2575">
        <f t="shared" si="151"/>
        <v>144</v>
      </c>
    </row>
    <row r="2576" spans="2:9" x14ac:dyDescent="0.25">
      <c r="B2576">
        <f>IF('Input and Summary Results'!D2158=0,FALSE,'Input and Summary Results'!$B2158)</f>
        <v>144</v>
      </c>
      <c r="C2576">
        <f>IF(OR(B2576=0,'Input and Summary Results'!D2158=0,'Input and Summary Results'!D2158=""),FALSE,'Input and Summary Results'!$D2158)</f>
        <v>0.84857311999999996</v>
      </c>
      <c r="D2576">
        <f>IF(OR(B2576=0,'Input and Summary Results'!E2158=0),FALSE,'Input and Summary Results'!$E2158)</f>
        <v>4.8320979999999999E-2</v>
      </c>
      <c r="E2576">
        <f t="shared" si="149"/>
        <v>-7.1310729369504208E-2</v>
      </c>
      <c r="F2576">
        <f t="shared" si="150"/>
        <v>2.4713610207214673E-2</v>
      </c>
      <c r="G2576">
        <f>IF('Input and Summary Results'!$J$4="yes",IF(C2576=FALSE,FALSE,IF('Data Transformation'!E2576&lt;$R$10,E2576,$R$10)),IF(C2576=FALSE,FALSE,IF(C2576&lt;$R$10,C2576,$R$10)))</f>
        <v>0.84857311999999996</v>
      </c>
      <c r="H2576">
        <f>IF('Input and Summary Results'!$J$4="yes",'Data Transformation'!F2576,'Data Transformation'!D2576)</f>
        <v>4.8320979999999999E-2</v>
      </c>
      <c r="I2576">
        <f t="shared" si="151"/>
        <v>144</v>
      </c>
    </row>
    <row r="2577" spans="2:9" x14ac:dyDescent="0.25">
      <c r="B2577">
        <f>IF('Input and Summary Results'!D2159=0,FALSE,'Input and Summary Results'!$B2159)</f>
        <v>145</v>
      </c>
      <c r="C2577">
        <f>IF(OR(B2577=0,'Input and Summary Results'!D2159=0,'Input and Summary Results'!D2159=""),FALSE,'Input and Summary Results'!$D2159)</f>
        <v>9.6848459999999997E-2</v>
      </c>
      <c r="D2577">
        <f>IF(OR(B2577=0,'Input and Summary Results'!E2159=0),FALSE,'Input and Summary Results'!$E2159)</f>
        <v>5.9010989999999999E-2</v>
      </c>
      <c r="E2577">
        <f t="shared" si="149"/>
        <v>-1.013907280663193</v>
      </c>
      <c r="F2577">
        <f t="shared" si="150"/>
        <v>0.26444168198441154</v>
      </c>
      <c r="G2577">
        <f>IF('Input and Summary Results'!$J$4="yes",IF(C2577=FALSE,FALSE,IF('Data Transformation'!E2577&lt;$R$10,E2577,$R$10)),IF(C2577=FALSE,FALSE,IF(C2577&lt;$R$10,C2577,$R$10)))</f>
        <v>9.6848459999999997E-2</v>
      </c>
      <c r="H2577">
        <f>IF('Input and Summary Results'!$J$4="yes",'Data Transformation'!F2577,'Data Transformation'!D2577)</f>
        <v>5.9010989999999999E-2</v>
      </c>
      <c r="I2577">
        <f t="shared" si="151"/>
        <v>145</v>
      </c>
    </row>
    <row r="2578" spans="2:9" x14ac:dyDescent="0.25">
      <c r="B2578">
        <f>IF('Input and Summary Results'!D2160=0,FALSE,'Input and Summary Results'!$B2160)</f>
        <v>145</v>
      </c>
      <c r="C2578">
        <f>IF(OR(B2578=0,'Input and Summary Results'!D2160=0,'Input and Summary Results'!D2160=""),FALSE,'Input and Summary Results'!$D2160)</f>
        <v>0.11998979999999999</v>
      </c>
      <c r="D2578">
        <f>IF(OR(B2578=0,'Input and Summary Results'!E2160=0),FALSE,'Input and Summary Results'!$E2160)</f>
        <v>3.4719689999999997E-2</v>
      </c>
      <c r="E2578">
        <f t="shared" si="149"/>
        <v>-0.92085567055231465</v>
      </c>
      <c r="F2578">
        <f t="shared" si="150"/>
        <v>0.12558021981868459</v>
      </c>
      <c r="G2578">
        <f>IF('Input and Summary Results'!$J$4="yes",IF(C2578=FALSE,FALSE,IF('Data Transformation'!E2578&lt;$R$10,E2578,$R$10)),IF(C2578=FALSE,FALSE,IF(C2578&lt;$R$10,C2578,$R$10)))</f>
        <v>0.11998979999999999</v>
      </c>
      <c r="H2578">
        <f>IF('Input and Summary Results'!$J$4="yes",'Data Transformation'!F2578,'Data Transformation'!D2578)</f>
        <v>3.4719689999999997E-2</v>
      </c>
      <c r="I2578">
        <f t="shared" si="151"/>
        <v>145</v>
      </c>
    </row>
    <row r="2579" spans="2:9" x14ac:dyDescent="0.25">
      <c r="B2579">
        <f>IF('Input and Summary Results'!D2161=0,FALSE,'Input and Summary Results'!$B2161)</f>
        <v>145</v>
      </c>
      <c r="C2579">
        <f>IF(OR(B2579=0,'Input and Summary Results'!D2161=0,'Input and Summary Results'!D2161=""),FALSE,'Input and Summary Results'!$D2161)</f>
        <v>0.16436387</v>
      </c>
      <c r="D2579">
        <f>IF(OR(B2579=0,'Input and Summary Results'!E2161=0),FALSE,'Input and Summary Results'!$E2161)</f>
        <v>4.987287E-2</v>
      </c>
      <c r="E2579">
        <f t="shared" si="149"/>
        <v>-0.78419364168700822</v>
      </c>
      <c r="F2579">
        <f t="shared" si="150"/>
        <v>0.13168846401584483</v>
      </c>
      <c r="G2579">
        <f>IF('Input and Summary Results'!$J$4="yes",IF(C2579=FALSE,FALSE,IF('Data Transformation'!E2579&lt;$R$10,E2579,$R$10)),IF(C2579=FALSE,FALSE,IF(C2579&lt;$R$10,C2579,$R$10)))</f>
        <v>0.16436387</v>
      </c>
      <c r="H2579">
        <f>IF('Input and Summary Results'!$J$4="yes",'Data Transformation'!F2579,'Data Transformation'!D2579)</f>
        <v>4.987287E-2</v>
      </c>
      <c r="I2579">
        <f t="shared" si="151"/>
        <v>145</v>
      </c>
    </row>
    <row r="2580" spans="2:9" x14ac:dyDescent="0.25">
      <c r="B2580">
        <f>IF('Input and Summary Results'!D2162=0,FALSE,'Input and Summary Results'!$B2162)</f>
        <v>145</v>
      </c>
      <c r="C2580">
        <f>IF(OR(B2580=0,'Input and Summary Results'!D2162=0,'Input and Summary Results'!D2162=""),FALSE,'Input and Summary Results'!$D2162)</f>
        <v>0.21107502</v>
      </c>
      <c r="D2580">
        <f>IF(OR(B2580=0,'Input and Summary Results'!E2162=0),FALSE,'Input and Summary Results'!$E2162)</f>
        <v>5.2547000000000003E-2</v>
      </c>
      <c r="E2580">
        <f t="shared" si="149"/>
        <v>-0.67556316090401725</v>
      </c>
      <c r="F2580">
        <f t="shared" si="150"/>
        <v>0.10804404045537933</v>
      </c>
      <c r="G2580">
        <f>IF('Input and Summary Results'!$J$4="yes",IF(C2580=FALSE,FALSE,IF('Data Transformation'!E2580&lt;$R$10,E2580,$R$10)),IF(C2580=FALSE,FALSE,IF(C2580&lt;$R$10,C2580,$R$10)))</f>
        <v>0.21107502</v>
      </c>
      <c r="H2580">
        <f>IF('Input and Summary Results'!$J$4="yes",'Data Transformation'!F2580,'Data Transformation'!D2580)</f>
        <v>5.2547000000000003E-2</v>
      </c>
      <c r="I2580">
        <f t="shared" si="151"/>
        <v>145</v>
      </c>
    </row>
    <row r="2581" spans="2:9" x14ac:dyDescent="0.25">
      <c r="B2581">
        <f>IF('Input and Summary Results'!D2163=0,FALSE,'Input and Summary Results'!$B2163)</f>
        <v>145</v>
      </c>
      <c r="C2581">
        <f>IF(OR(B2581=0,'Input and Summary Results'!D2163=0,'Input and Summary Results'!D2163=""),FALSE,'Input and Summary Results'!$D2163)</f>
        <v>0.25042461999999999</v>
      </c>
      <c r="D2581">
        <f>IF(OR(B2581=0,'Input and Summary Results'!E2163=0),FALSE,'Input and Summary Results'!$E2163)</f>
        <v>5.6441440000000002E-2</v>
      </c>
      <c r="E2581">
        <f t="shared" si="149"/>
        <v>-0.60132297656172928</v>
      </c>
      <c r="F2581">
        <f t="shared" si="150"/>
        <v>9.7816200978961265E-2</v>
      </c>
      <c r="G2581">
        <f>IF('Input and Summary Results'!$J$4="yes",IF(C2581=FALSE,FALSE,IF('Data Transformation'!E2581&lt;$R$10,E2581,$R$10)),IF(C2581=FALSE,FALSE,IF(C2581&lt;$R$10,C2581,$R$10)))</f>
        <v>0.25042461999999999</v>
      </c>
      <c r="H2581">
        <f>IF('Input and Summary Results'!$J$4="yes",'Data Transformation'!F2581,'Data Transformation'!D2581)</f>
        <v>5.6441440000000002E-2</v>
      </c>
      <c r="I2581">
        <f t="shared" si="151"/>
        <v>145</v>
      </c>
    </row>
    <row r="2582" spans="2:9" x14ac:dyDescent="0.25">
      <c r="B2582">
        <f>IF('Input and Summary Results'!D2164=0,FALSE,'Input and Summary Results'!$B2164)</f>
        <v>145</v>
      </c>
      <c r="C2582">
        <f>IF(OR(B2582=0,'Input and Summary Results'!D2164=0,'Input and Summary Results'!D2164=""),FALSE,'Input and Summary Results'!$D2164)</f>
        <v>0.26138021</v>
      </c>
      <c r="D2582">
        <f>IF(OR(B2582=0,'Input and Summary Results'!E2164=0),FALSE,'Input and Summary Results'!$E2164)</f>
        <v>4.3869209999999999E-2</v>
      </c>
      <c r="E2582">
        <f t="shared" si="149"/>
        <v>-0.5827272974484945</v>
      </c>
      <c r="F2582">
        <f t="shared" si="150"/>
        <v>7.2841157867307549E-2</v>
      </c>
      <c r="G2582">
        <f>IF('Input and Summary Results'!$J$4="yes",IF(C2582=FALSE,FALSE,IF('Data Transformation'!E2582&lt;$R$10,E2582,$R$10)),IF(C2582=FALSE,FALSE,IF(C2582&lt;$R$10,C2582,$R$10)))</f>
        <v>0.26138021</v>
      </c>
      <c r="H2582">
        <f>IF('Input and Summary Results'!$J$4="yes",'Data Transformation'!F2582,'Data Transformation'!D2582)</f>
        <v>4.3869209999999999E-2</v>
      </c>
      <c r="I2582">
        <f t="shared" si="151"/>
        <v>145</v>
      </c>
    </row>
    <row r="2583" spans="2:9" x14ac:dyDescent="0.25">
      <c r="B2583">
        <f>IF('Input and Summary Results'!D2165=0,FALSE,'Input and Summary Results'!$B2165)</f>
        <v>145</v>
      </c>
      <c r="C2583">
        <f>IF(OR(B2583=0,'Input and Summary Results'!D2165=0,'Input and Summary Results'!D2165=""),FALSE,'Input and Summary Results'!$D2165)</f>
        <v>0.26636057000000002</v>
      </c>
      <c r="D2583">
        <f>IF(OR(B2583=0,'Input and Summary Results'!E2165=0),FALSE,'Input and Summary Results'!$E2165)</f>
        <v>3.507619E-2</v>
      </c>
      <c r="E2583">
        <f t="shared" si="149"/>
        <v>-0.57453006440725307</v>
      </c>
      <c r="F2583">
        <f t="shared" si="150"/>
        <v>5.7152101979658622E-2</v>
      </c>
      <c r="G2583">
        <f>IF('Input and Summary Results'!$J$4="yes",IF(C2583=FALSE,FALSE,IF('Data Transformation'!E2583&lt;$R$10,E2583,$R$10)),IF(C2583=FALSE,FALSE,IF(C2583&lt;$R$10,C2583,$R$10)))</f>
        <v>0.26636057000000002</v>
      </c>
      <c r="H2583">
        <f>IF('Input and Summary Results'!$J$4="yes",'Data Transformation'!F2583,'Data Transformation'!D2583)</f>
        <v>3.507619E-2</v>
      </c>
      <c r="I2583">
        <f t="shared" si="151"/>
        <v>145</v>
      </c>
    </row>
    <row r="2584" spans="2:9" x14ac:dyDescent="0.25">
      <c r="B2584">
        <f>IF('Input and Summary Results'!D2166=0,FALSE,'Input and Summary Results'!$B2166)</f>
        <v>145</v>
      </c>
      <c r="C2584">
        <f>IF(OR(B2584=0,'Input and Summary Results'!D2166=0,'Input and Summary Results'!D2166=""),FALSE,'Input and Summary Results'!$D2166)</f>
        <v>0.39644889999999999</v>
      </c>
      <c r="D2584">
        <f>IF(OR(B2584=0,'Input and Summary Results'!E2166=0),FALSE,'Input and Summary Results'!$E2166)</f>
        <v>5.9431049999999999E-2</v>
      </c>
      <c r="E2584">
        <f t="shared" si="149"/>
        <v>-0.40181278281851796</v>
      </c>
      <c r="F2584">
        <f t="shared" si="150"/>
        <v>6.5060278134205951E-2</v>
      </c>
      <c r="G2584">
        <f>IF('Input and Summary Results'!$J$4="yes",IF(C2584=FALSE,FALSE,IF('Data Transformation'!E2584&lt;$R$10,E2584,$R$10)),IF(C2584=FALSE,FALSE,IF(C2584&lt;$R$10,C2584,$R$10)))</f>
        <v>0.39644889999999999</v>
      </c>
      <c r="H2584">
        <f>IF('Input and Summary Results'!$J$4="yes",'Data Transformation'!F2584,'Data Transformation'!D2584)</f>
        <v>5.9431049999999999E-2</v>
      </c>
      <c r="I2584">
        <f t="shared" si="151"/>
        <v>145</v>
      </c>
    </row>
    <row r="2585" spans="2:9" x14ac:dyDescent="0.25">
      <c r="B2585">
        <f>IF('Input and Summary Results'!D2167=0,FALSE,'Input and Summary Results'!$B2167)</f>
        <v>145</v>
      </c>
      <c r="C2585">
        <f>IF(OR(B2585=0,'Input and Summary Results'!D2167=0,'Input and Summary Results'!D2167=""),FALSE,'Input and Summary Results'!$D2167)</f>
        <v>0.46531392999999999</v>
      </c>
      <c r="D2585">
        <f>IF(OR(B2585=0,'Input and Summary Results'!E2167=0),FALSE,'Input and Summary Results'!$E2167)</f>
        <v>5.9695749999999999E-2</v>
      </c>
      <c r="E2585">
        <f t="shared" si="149"/>
        <v>-0.33225394589446222</v>
      </c>
      <c r="F2585">
        <f t="shared" si="150"/>
        <v>5.5678443798147202E-2</v>
      </c>
      <c r="G2585">
        <f>IF('Input and Summary Results'!$J$4="yes",IF(C2585=FALSE,FALSE,IF('Data Transformation'!E2585&lt;$R$10,E2585,$R$10)),IF(C2585=FALSE,FALSE,IF(C2585&lt;$R$10,C2585,$R$10)))</f>
        <v>0.46531392999999999</v>
      </c>
      <c r="H2585">
        <f>IF('Input and Summary Results'!$J$4="yes",'Data Transformation'!F2585,'Data Transformation'!D2585)</f>
        <v>5.9695749999999999E-2</v>
      </c>
      <c r="I2585">
        <f t="shared" si="151"/>
        <v>145</v>
      </c>
    </row>
    <row r="2586" spans="2:9" x14ac:dyDescent="0.25">
      <c r="B2586">
        <f>IF('Input and Summary Results'!D2168=0,FALSE,'Input and Summary Results'!$B2168)</f>
        <v>145</v>
      </c>
      <c r="C2586">
        <f>IF(OR(B2586=0,'Input and Summary Results'!D2168=0,'Input and Summary Results'!D2168=""),FALSE,'Input and Summary Results'!$D2168)</f>
        <v>0.50390634000000001</v>
      </c>
      <c r="D2586">
        <f>IF(OR(B2586=0,'Input and Summary Results'!E2168=0),FALSE,'Input and Summary Results'!$E2168)</f>
        <v>5.4163259999999998E-2</v>
      </c>
      <c r="E2586">
        <f t="shared" si="149"/>
        <v>-0.29765017744559308</v>
      </c>
      <c r="F2586">
        <f t="shared" si="150"/>
        <v>4.6649253986365796E-2</v>
      </c>
      <c r="G2586">
        <f>IF('Input and Summary Results'!$J$4="yes",IF(C2586=FALSE,FALSE,IF('Data Transformation'!E2586&lt;$R$10,E2586,$R$10)),IF(C2586=FALSE,FALSE,IF(C2586&lt;$R$10,C2586,$R$10)))</f>
        <v>0.50390634000000001</v>
      </c>
      <c r="H2586">
        <f>IF('Input and Summary Results'!$J$4="yes",'Data Transformation'!F2586,'Data Transformation'!D2586)</f>
        <v>5.4163259999999998E-2</v>
      </c>
      <c r="I2586">
        <f t="shared" si="151"/>
        <v>145</v>
      </c>
    </row>
    <row r="2587" spans="2:9" x14ac:dyDescent="0.25">
      <c r="B2587">
        <f>IF('Input and Summary Results'!D2169=0,FALSE,'Input and Summary Results'!$B2169)</f>
        <v>145</v>
      </c>
      <c r="C2587">
        <f>IF(OR(B2587=0,'Input and Summary Results'!D2169=0,'Input and Summary Results'!D2169=""),FALSE,'Input and Summary Results'!$D2169)</f>
        <v>0.55473742999999998</v>
      </c>
      <c r="D2587">
        <f>IF(OR(B2587=0,'Input and Summary Results'!E2169=0),FALSE,'Input and Summary Results'!$E2169)</f>
        <v>6.0915610000000002E-2</v>
      </c>
      <c r="E2587">
        <f t="shared" si="149"/>
        <v>-0.25591252982328483</v>
      </c>
      <c r="F2587">
        <f t="shared" si="150"/>
        <v>4.765745614100711E-2</v>
      </c>
      <c r="G2587">
        <f>IF('Input and Summary Results'!$J$4="yes",IF(C2587=FALSE,FALSE,IF('Data Transformation'!E2587&lt;$R$10,E2587,$R$10)),IF(C2587=FALSE,FALSE,IF(C2587&lt;$R$10,C2587,$R$10)))</f>
        <v>0.55473742999999998</v>
      </c>
      <c r="H2587">
        <f>IF('Input and Summary Results'!$J$4="yes",'Data Transformation'!F2587,'Data Transformation'!D2587)</f>
        <v>6.0915610000000002E-2</v>
      </c>
      <c r="I2587">
        <f t="shared" si="151"/>
        <v>145</v>
      </c>
    </row>
    <row r="2588" spans="2:9" x14ac:dyDescent="0.25">
      <c r="B2588">
        <f>IF('Input and Summary Results'!D2170=0,FALSE,'Input and Summary Results'!$B2170)</f>
        <v>145</v>
      </c>
      <c r="C2588">
        <f>IF(OR(B2588=0,'Input and Summary Results'!D2170=0,'Input and Summary Results'!D2170=""),FALSE,'Input and Summary Results'!$D2170)</f>
        <v>0.57734958000000003</v>
      </c>
      <c r="D2588">
        <f>IF(OR(B2588=0,'Input and Summary Results'!E2170=0),FALSE,'Input and Summary Results'!$E2170)</f>
        <v>4.3993440000000002E-2</v>
      </c>
      <c r="E2588">
        <f t="shared" si="149"/>
        <v>-0.23856114578243542</v>
      </c>
      <c r="F2588">
        <f t="shared" si="150"/>
        <v>3.3070350479860053E-2</v>
      </c>
      <c r="G2588">
        <f>IF('Input and Summary Results'!$J$4="yes",IF(C2588=FALSE,FALSE,IF('Data Transformation'!E2588&lt;$R$10,E2588,$R$10)),IF(C2588=FALSE,FALSE,IF(C2588&lt;$R$10,C2588,$R$10)))</f>
        <v>0.57734958000000003</v>
      </c>
      <c r="H2588">
        <f>IF('Input and Summary Results'!$J$4="yes",'Data Transformation'!F2588,'Data Transformation'!D2588)</f>
        <v>4.3993440000000002E-2</v>
      </c>
      <c r="I2588">
        <f t="shared" si="151"/>
        <v>145</v>
      </c>
    </row>
    <row r="2589" spans="2:9" x14ac:dyDescent="0.25">
      <c r="B2589">
        <f>IF('Input and Summary Results'!D2171=0,FALSE,'Input and Summary Results'!$B2171)</f>
        <v>145</v>
      </c>
      <c r="C2589">
        <f>IF(OR(B2589=0,'Input and Summary Results'!D2171=0,'Input and Summary Results'!D2171=""),FALSE,'Input and Summary Results'!$D2171)</f>
        <v>0.59053794999999998</v>
      </c>
      <c r="D2589">
        <f>IF(OR(B2589=0,'Input and Summary Results'!E2171=0),FALSE,'Input and Summary Results'!$E2171)</f>
        <v>5.1305490000000002E-2</v>
      </c>
      <c r="E2589">
        <f t="shared" si="149"/>
        <v>-0.22875218789636187</v>
      </c>
      <c r="F2589">
        <f t="shared" si="150"/>
        <v>3.7705591418807208E-2</v>
      </c>
      <c r="G2589">
        <f>IF('Input and Summary Results'!$J$4="yes",IF(C2589=FALSE,FALSE,IF('Data Transformation'!E2589&lt;$R$10,E2589,$R$10)),IF(C2589=FALSE,FALSE,IF(C2589&lt;$R$10,C2589,$R$10)))</f>
        <v>0.59053794999999998</v>
      </c>
      <c r="H2589">
        <f>IF('Input and Summary Results'!$J$4="yes",'Data Transformation'!F2589,'Data Transformation'!D2589)</f>
        <v>5.1305490000000002E-2</v>
      </c>
      <c r="I2589">
        <f t="shared" si="151"/>
        <v>145</v>
      </c>
    </row>
    <row r="2590" spans="2:9" x14ac:dyDescent="0.25">
      <c r="B2590">
        <f>IF('Input and Summary Results'!D2172=0,FALSE,'Input and Summary Results'!$B2172)</f>
        <v>145</v>
      </c>
      <c r="C2590">
        <f>IF(OR(B2590=0,'Input and Summary Results'!D2172=0,'Input and Summary Results'!D2172=""),FALSE,'Input and Summary Results'!$D2172)</f>
        <v>0.75665872999999995</v>
      </c>
      <c r="D2590">
        <f>IF(OR(B2590=0,'Input and Summary Results'!E2172=0),FALSE,'Input and Summary Results'!$E2172)</f>
        <v>4.7376649999999999E-2</v>
      </c>
      <c r="E2590">
        <f t="shared" si="149"/>
        <v>-0.12109995285951131</v>
      </c>
      <c r="F2590">
        <f t="shared" si="150"/>
        <v>2.717402877252206E-2</v>
      </c>
      <c r="G2590">
        <f>IF('Input and Summary Results'!$J$4="yes",IF(C2590=FALSE,FALSE,IF('Data Transformation'!E2590&lt;$R$10,E2590,$R$10)),IF(C2590=FALSE,FALSE,IF(C2590&lt;$R$10,C2590,$R$10)))</f>
        <v>0.75665872999999995</v>
      </c>
      <c r="H2590">
        <f>IF('Input and Summary Results'!$J$4="yes",'Data Transformation'!F2590,'Data Transformation'!D2590)</f>
        <v>4.7376649999999999E-2</v>
      </c>
      <c r="I2590">
        <f t="shared" si="151"/>
        <v>145</v>
      </c>
    </row>
    <row r="2591" spans="2:9" x14ac:dyDescent="0.25">
      <c r="B2591">
        <f>IF('Input and Summary Results'!D2173=0,FALSE,'Input and Summary Results'!$B2173)</f>
        <v>145</v>
      </c>
      <c r="C2591">
        <f>IF(OR(B2591=0,'Input and Summary Results'!D2173=0,'Input and Summary Results'!D2173=""),FALSE,'Input and Summary Results'!$D2173)</f>
        <v>0.97746944000000002</v>
      </c>
      <c r="D2591">
        <f>IF(OR(B2591=0,'Input and Summary Results'!E2173=0),FALSE,'Input and Summary Results'!$E2173)</f>
        <v>4.5817379999999998E-2</v>
      </c>
      <c r="E2591">
        <f t="shared" si="149"/>
        <v>-9.8968116782193628E-3</v>
      </c>
      <c r="F2591">
        <f t="shared" si="150"/>
        <v>2.0343083994523656E-2</v>
      </c>
      <c r="G2591">
        <f>IF('Input and Summary Results'!$J$4="yes",IF(C2591=FALSE,FALSE,IF('Data Transformation'!E2591&lt;$R$10,E2591,$R$10)),IF(C2591=FALSE,FALSE,IF(C2591&lt;$R$10,C2591,$R$10)))</f>
        <v>0.97746944000000002</v>
      </c>
      <c r="H2591">
        <f>IF('Input and Summary Results'!$J$4="yes",'Data Transformation'!F2591,'Data Transformation'!D2591)</f>
        <v>4.5817379999999998E-2</v>
      </c>
      <c r="I2591">
        <f t="shared" si="151"/>
        <v>145</v>
      </c>
    </row>
    <row r="2592" spans="2:9" x14ac:dyDescent="0.25">
      <c r="B2592">
        <f>IF('Input and Summary Results'!D2174=0,FALSE,'Input and Summary Results'!$B2174)</f>
        <v>146</v>
      </c>
      <c r="C2592">
        <f>IF(OR(B2592=0,'Input and Summary Results'!D2174=0,'Input and Summary Results'!D2174=""),FALSE,'Input and Summary Results'!$D2174)</f>
        <v>0.21714994000000001</v>
      </c>
      <c r="D2592">
        <f>IF(OR(B2592=0,'Input and Summary Results'!E2174=0),FALSE,'Input and Summary Results'!$E2174)</f>
        <v>3.7430360000000003E-2</v>
      </c>
      <c r="E2592">
        <f t="shared" si="149"/>
        <v>-0.66324028630024401</v>
      </c>
      <c r="F2592">
        <f t="shared" si="150"/>
        <v>7.4809029373897135E-2</v>
      </c>
      <c r="G2592">
        <f>IF('Input and Summary Results'!$J$4="yes",IF(C2592=FALSE,FALSE,IF('Data Transformation'!E2592&lt;$R$10,E2592,$R$10)),IF(C2592=FALSE,FALSE,IF(C2592&lt;$R$10,C2592,$R$10)))</f>
        <v>0.21714994000000001</v>
      </c>
      <c r="H2592">
        <f>IF('Input and Summary Results'!$J$4="yes",'Data Transformation'!F2592,'Data Transformation'!D2592)</f>
        <v>3.7430360000000003E-2</v>
      </c>
      <c r="I2592">
        <f t="shared" si="151"/>
        <v>146</v>
      </c>
    </row>
    <row r="2593" spans="2:9" x14ac:dyDescent="0.25">
      <c r="B2593">
        <f>IF('Input and Summary Results'!D2175=0,FALSE,'Input and Summary Results'!$B2175)</f>
        <v>146</v>
      </c>
      <c r="C2593">
        <f>IF(OR(B2593=0,'Input and Summary Results'!D2175=0,'Input and Summary Results'!D2175=""),FALSE,'Input and Summary Results'!$D2175)</f>
        <v>0.76445976999999998</v>
      </c>
      <c r="D2593">
        <f>IF(OR(B2593=0,'Input and Summary Results'!E2175=0),FALSE,'Input and Summary Results'!$E2175)</f>
        <v>2.6215800000000001E-2</v>
      </c>
      <c r="E2593">
        <f t="shared" si="149"/>
        <v>-0.11664536457046504</v>
      </c>
      <c r="F2593">
        <f t="shared" si="150"/>
        <v>1.4883264818500521E-2</v>
      </c>
      <c r="G2593">
        <f>IF('Input and Summary Results'!$J$4="yes",IF(C2593=FALSE,FALSE,IF('Data Transformation'!E2593&lt;$R$10,E2593,$R$10)),IF(C2593=FALSE,FALSE,IF(C2593&lt;$R$10,C2593,$R$10)))</f>
        <v>0.76445976999999998</v>
      </c>
      <c r="H2593">
        <f>IF('Input and Summary Results'!$J$4="yes",'Data Transformation'!F2593,'Data Transformation'!D2593)</f>
        <v>2.6215800000000001E-2</v>
      </c>
      <c r="I2593">
        <f t="shared" si="151"/>
        <v>146</v>
      </c>
    </row>
    <row r="2594" spans="2:9" x14ac:dyDescent="0.25">
      <c r="B2594">
        <f>IF('Input and Summary Results'!D2176=0,FALSE,'Input and Summary Results'!$B2176)</f>
        <v>146</v>
      </c>
      <c r="C2594">
        <f>IF(OR(B2594=0,'Input and Summary Results'!D2176=0,'Input and Summary Results'!D2176=""),FALSE,'Input and Summary Results'!$D2176)</f>
        <v>0.79909834000000002</v>
      </c>
      <c r="D2594">
        <f>IF(OR(B2594=0,'Input and Summary Results'!E2176=0),FALSE,'Input and Summary Results'!$E2176)</f>
        <v>3.0714390000000001E-2</v>
      </c>
      <c r="E2594">
        <f t="shared" si="149"/>
        <v>-9.7399771510403702E-2</v>
      </c>
      <c r="F2594">
        <f t="shared" si="150"/>
        <v>1.6681357716248041E-2</v>
      </c>
      <c r="G2594">
        <f>IF('Input and Summary Results'!$J$4="yes",IF(C2594=FALSE,FALSE,IF('Data Transformation'!E2594&lt;$R$10,E2594,$R$10)),IF(C2594=FALSE,FALSE,IF(C2594&lt;$R$10,C2594,$R$10)))</f>
        <v>0.79909834000000002</v>
      </c>
      <c r="H2594">
        <f>IF('Input and Summary Results'!$J$4="yes",'Data Transformation'!F2594,'Data Transformation'!D2594)</f>
        <v>3.0714390000000001E-2</v>
      </c>
      <c r="I2594">
        <f t="shared" si="151"/>
        <v>146</v>
      </c>
    </row>
    <row r="2595" spans="2:9" x14ac:dyDescent="0.25">
      <c r="B2595">
        <f>IF('Input and Summary Results'!D2177=0,FALSE,'Input and Summary Results'!$B2177)</f>
        <v>146</v>
      </c>
      <c r="C2595">
        <f>IF(OR(B2595=0,'Input and Summary Results'!D2177=0,'Input and Summary Results'!D2177=""),FALSE,'Input and Summary Results'!$D2177)</f>
        <v>0.81166864999999999</v>
      </c>
      <c r="D2595">
        <f>IF(OR(B2595=0,'Input and Summary Results'!E2177=0),FALSE,'Input and Summary Results'!$E2177)</f>
        <v>3.5557720000000001E-2</v>
      </c>
      <c r="E2595">
        <f t="shared" si="149"/>
        <v>-9.0621227957916814E-2</v>
      </c>
      <c r="F2595">
        <f t="shared" si="150"/>
        <v>1.9012746740926855E-2</v>
      </c>
      <c r="G2595">
        <f>IF('Input and Summary Results'!$J$4="yes",IF(C2595=FALSE,FALSE,IF('Data Transformation'!E2595&lt;$R$10,E2595,$R$10)),IF(C2595=FALSE,FALSE,IF(C2595&lt;$R$10,C2595,$R$10)))</f>
        <v>0.81166864999999999</v>
      </c>
      <c r="H2595">
        <f>IF('Input and Summary Results'!$J$4="yes",'Data Transformation'!F2595,'Data Transformation'!D2595)</f>
        <v>3.5557720000000001E-2</v>
      </c>
      <c r="I2595">
        <f t="shared" si="151"/>
        <v>146</v>
      </c>
    </row>
    <row r="2596" spans="2:9" x14ac:dyDescent="0.25">
      <c r="B2596">
        <f>IF('Input and Summary Results'!D2178=0,FALSE,'Input and Summary Results'!$B2178)</f>
        <v>146</v>
      </c>
      <c r="C2596">
        <f>IF(OR(B2596=0,'Input and Summary Results'!D2178=0,'Input and Summary Results'!D2178=""),FALSE,'Input and Summary Results'!$D2178)</f>
        <v>0.81337232000000004</v>
      </c>
      <c r="D2596">
        <f>IF(OR(B2596=0,'Input and Summary Results'!E2178=0),FALSE,'Input and Summary Results'!$E2178)</f>
        <v>3.4014700000000002E-2</v>
      </c>
      <c r="E2596">
        <f t="shared" si="149"/>
        <v>-8.9710611223053599E-2</v>
      </c>
      <c r="F2596">
        <f t="shared" si="150"/>
        <v>1.8149596976695742E-2</v>
      </c>
      <c r="G2596">
        <f>IF('Input and Summary Results'!$J$4="yes",IF(C2596=FALSE,FALSE,IF('Data Transformation'!E2596&lt;$R$10,E2596,$R$10)),IF(C2596=FALSE,FALSE,IF(C2596&lt;$R$10,C2596,$R$10)))</f>
        <v>0.81337232000000004</v>
      </c>
      <c r="H2596">
        <f>IF('Input and Summary Results'!$J$4="yes",'Data Transformation'!F2596,'Data Transformation'!D2596)</f>
        <v>3.4014700000000002E-2</v>
      </c>
      <c r="I2596">
        <f t="shared" si="151"/>
        <v>146</v>
      </c>
    </row>
    <row r="2597" spans="2:9" x14ac:dyDescent="0.25">
      <c r="B2597">
        <f>IF('Input and Summary Results'!D2179=0,FALSE,'Input and Summary Results'!$B2179)</f>
        <v>146</v>
      </c>
      <c r="C2597">
        <f>IF(OR(B2597=0,'Input and Summary Results'!D2179=0,'Input and Summary Results'!D2179=""),FALSE,'Input and Summary Results'!$D2179)</f>
        <v>0.81608851999999998</v>
      </c>
      <c r="D2597">
        <f>IF(OR(B2597=0,'Input and Summary Results'!E2179=0),FALSE,'Input and Summary Results'!$E2179)</f>
        <v>3.5966480000000002E-2</v>
      </c>
      <c r="E2597">
        <f t="shared" si="149"/>
        <v>-8.8262731365633396E-2</v>
      </c>
      <c r="F2597">
        <f t="shared" si="150"/>
        <v>1.9127155862944872E-2</v>
      </c>
      <c r="G2597">
        <f>IF('Input and Summary Results'!$J$4="yes",IF(C2597=FALSE,FALSE,IF('Data Transformation'!E2597&lt;$R$10,E2597,$R$10)),IF(C2597=FALSE,FALSE,IF(C2597&lt;$R$10,C2597,$R$10)))</f>
        <v>0.81608851999999998</v>
      </c>
      <c r="H2597">
        <f>IF('Input and Summary Results'!$J$4="yes",'Data Transformation'!F2597,'Data Transformation'!D2597)</f>
        <v>3.5966480000000002E-2</v>
      </c>
      <c r="I2597">
        <f t="shared" si="151"/>
        <v>146</v>
      </c>
    </row>
    <row r="2598" spans="2:9" x14ac:dyDescent="0.25">
      <c r="B2598">
        <f>IF('Input and Summary Results'!D2180=0,FALSE,'Input and Summary Results'!$B2180)</f>
        <v>146</v>
      </c>
      <c r="C2598">
        <f>IF(OR(B2598=0,'Input and Summary Results'!D2180=0,'Input and Summary Results'!D2180=""),FALSE,'Input and Summary Results'!$D2180)</f>
        <v>0.88181169000000004</v>
      </c>
      <c r="D2598">
        <f>IF(OR(B2598=0,'Input and Summary Results'!E2180=0),FALSE,'Input and Summary Results'!$E2180)</f>
        <v>4.4957980000000002E-2</v>
      </c>
      <c r="E2598">
        <f t="shared" si="149"/>
        <v>-5.4624148117043032E-2</v>
      </c>
      <c r="F2598">
        <f t="shared" si="150"/>
        <v>2.2126904804357944E-2</v>
      </c>
      <c r="G2598">
        <f>IF('Input and Summary Results'!$J$4="yes",IF(C2598=FALSE,FALSE,IF('Data Transformation'!E2598&lt;$R$10,E2598,$R$10)),IF(C2598=FALSE,FALSE,IF(C2598&lt;$R$10,C2598,$R$10)))</f>
        <v>0.88181169000000004</v>
      </c>
      <c r="H2598">
        <f>IF('Input and Summary Results'!$J$4="yes",'Data Transformation'!F2598,'Data Transformation'!D2598)</f>
        <v>4.4957980000000002E-2</v>
      </c>
      <c r="I2598">
        <f t="shared" si="151"/>
        <v>146</v>
      </c>
    </row>
    <row r="2599" spans="2:9" x14ac:dyDescent="0.25">
      <c r="B2599">
        <f>IF('Input and Summary Results'!D2181=0,FALSE,'Input and Summary Results'!$B2181)</f>
        <v>146</v>
      </c>
      <c r="C2599">
        <f>IF(OR(B2599=0,'Input and Summary Results'!D2181=0,'Input and Summary Results'!D2181=""),FALSE,'Input and Summary Results'!$D2181)</f>
        <v>0.95118035999999995</v>
      </c>
      <c r="D2599">
        <f>IF(OR(B2599=0,'Input and Summary Results'!E2181=0),FALSE,'Input and Summary Results'!$E2181)</f>
        <v>4.7389340000000002E-2</v>
      </c>
      <c r="E2599">
        <f t="shared" si="149"/>
        <v>-2.1737125622000589E-2</v>
      </c>
      <c r="F2599">
        <f t="shared" si="150"/>
        <v>2.1622580138219005E-2</v>
      </c>
      <c r="G2599">
        <f>IF('Input and Summary Results'!$J$4="yes",IF(C2599=FALSE,FALSE,IF('Data Transformation'!E2599&lt;$R$10,E2599,$R$10)),IF(C2599=FALSE,FALSE,IF(C2599&lt;$R$10,C2599,$R$10)))</f>
        <v>0.95118035999999995</v>
      </c>
      <c r="H2599">
        <f>IF('Input and Summary Results'!$J$4="yes",'Data Transformation'!F2599,'Data Transformation'!D2599)</f>
        <v>4.7389340000000002E-2</v>
      </c>
      <c r="I2599">
        <f t="shared" si="151"/>
        <v>146</v>
      </c>
    </row>
    <row r="2600" spans="2:9" x14ac:dyDescent="0.25">
      <c r="B2600">
        <f>IF('Input and Summary Results'!D2182=0,FALSE,'Input and Summary Results'!$B2182)</f>
        <v>146</v>
      </c>
      <c r="C2600">
        <f>IF(OR(B2600=0,'Input and Summary Results'!D2182=0,'Input and Summary Results'!D2182=""),FALSE,'Input and Summary Results'!$D2182)</f>
        <v>0.96211791000000002</v>
      </c>
      <c r="D2600">
        <f>IF(OR(B2600=0,'Input and Summary Results'!E2182=0),FALSE,'Input and Summary Results'!$E2182)</f>
        <v>4.1233699999999998E-2</v>
      </c>
      <c r="E2600">
        <f t="shared" si="149"/>
        <v>-1.6771700805827041E-2</v>
      </c>
      <c r="F2600">
        <f t="shared" si="150"/>
        <v>1.8600033960494509E-2</v>
      </c>
      <c r="G2600">
        <f>IF('Input and Summary Results'!$J$4="yes",IF(C2600=FALSE,FALSE,IF('Data Transformation'!E2600&lt;$R$10,E2600,$R$10)),IF(C2600=FALSE,FALSE,IF(C2600&lt;$R$10,C2600,$R$10)))</f>
        <v>0.96211791000000002</v>
      </c>
      <c r="H2600">
        <f>IF('Input and Summary Results'!$J$4="yes",'Data Transformation'!F2600,'Data Transformation'!D2600)</f>
        <v>4.1233699999999998E-2</v>
      </c>
      <c r="I2600">
        <f t="shared" si="151"/>
        <v>146</v>
      </c>
    </row>
    <row r="2601" spans="2:9" x14ac:dyDescent="0.25">
      <c r="B2601">
        <f>IF('Input and Summary Results'!D2183=0,FALSE,'Input and Summary Results'!$B2183)</f>
        <v>146</v>
      </c>
      <c r="C2601">
        <f>IF(OR(B2601=0,'Input and Summary Results'!D2183=0,'Input and Summary Results'!D2183=""),FALSE,'Input and Summary Results'!$D2183)</f>
        <v>0.99980442999999997</v>
      </c>
      <c r="D2601">
        <f>IF(OR(B2601=0,'Input and Summary Results'!E2183=0),FALSE,'Input and Summary Results'!$E2183)</f>
        <v>5.718181E-2</v>
      </c>
      <c r="E2601">
        <f t="shared" si="149"/>
        <v>-8.494327827506612E-5</v>
      </c>
      <c r="F2601">
        <f t="shared" si="150"/>
        <v>2.4821759931589821E-2</v>
      </c>
      <c r="G2601">
        <f>IF('Input and Summary Results'!$J$4="yes",IF(C2601=FALSE,FALSE,IF('Data Transformation'!E2601&lt;$R$10,E2601,$R$10)),IF(C2601=FALSE,FALSE,IF(C2601&lt;$R$10,C2601,$R$10)))</f>
        <v>0.99980442999999997</v>
      </c>
      <c r="H2601">
        <f>IF('Input and Summary Results'!$J$4="yes",'Data Transformation'!F2601,'Data Transformation'!D2601)</f>
        <v>5.718181E-2</v>
      </c>
      <c r="I2601">
        <f t="shared" si="151"/>
        <v>146</v>
      </c>
    </row>
    <row r="2602" spans="2:9" x14ac:dyDescent="0.25">
      <c r="B2602">
        <f>IF('Input and Summary Results'!D2184=0,FALSE,'Input and Summary Results'!$B2184)</f>
        <v>146</v>
      </c>
      <c r="C2602">
        <f>IF(OR(B2602=0,'Input and Summary Results'!D2184=0,'Input and Summary Results'!D2184=""),FALSE,'Input and Summary Results'!$D2184)</f>
        <v>1.01626141</v>
      </c>
      <c r="D2602">
        <f>IF(OR(B2602=0,'Input and Summary Results'!E2184=0),FALSE,'Input and Summary Results'!$E2184)</f>
        <v>3.9481019999999999E-2</v>
      </c>
      <c r="E2602">
        <f t="shared" ref="E2602:E2665" si="152">IF(C2602=FALSE,FALSE,LOG10(C2602))</f>
        <v>7.0054346387502077E-3</v>
      </c>
      <c r="F2602">
        <f t="shared" ref="F2602:F2665" si="153">IF(D2602=FALSE, FALSE,0.434*D2602/C2602)</f>
        <v>1.6860585781762586E-2</v>
      </c>
      <c r="G2602">
        <f>IF('Input and Summary Results'!$J$4="yes",IF(C2602=FALSE,FALSE,IF('Data Transformation'!E2602&lt;$R$10,E2602,$R$10)),IF(C2602=FALSE,FALSE,IF(C2602&lt;$R$10,C2602,$R$10)))</f>
        <v>1.01626141</v>
      </c>
      <c r="H2602">
        <f>IF('Input and Summary Results'!$J$4="yes",'Data Transformation'!F2602,'Data Transformation'!D2602)</f>
        <v>3.9481019999999999E-2</v>
      </c>
      <c r="I2602">
        <f t="shared" si="151"/>
        <v>146</v>
      </c>
    </row>
    <row r="2603" spans="2:9" x14ac:dyDescent="0.25">
      <c r="B2603">
        <f>IF('Input and Summary Results'!D2185=0,FALSE,'Input and Summary Results'!$B2185)</f>
        <v>146</v>
      </c>
      <c r="C2603">
        <f>IF(OR(B2603=0,'Input and Summary Results'!D2185=0,'Input and Summary Results'!D2185=""),FALSE,'Input and Summary Results'!$D2185)</f>
        <v>1.04910462</v>
      </c>
      <c r="D2603">
        <f>IF(OR(B2603=0,'Input and Summary Results'!E2185=0),FALSE,'Input and Summary Results'!$E2185)</f>
        <v>5.1614109999999998E-2</v>
      </c>
      <c r="E2603">
        <f t="shared" si="152"/>
        <v>2.0818799559732148E-2</v>
      </c>
      <c r="F2603">
        <f t="shared" si="153"/>
        <v>2.1352039932871516E-2</v>
      </c>
      <c r="G2603">
        <f>IF('Input and Summary Results'!$J$4="yes",IF(C2603=FALSE,FALSE,IF('Data Transformation'!E2603&lt;$R$10,E2603,$R$10)),IF(C2603=FALSE,FALSE,IF(C2603&lt;$R$10,C2603,$R$10)))</f>
        <v>1.04910462</v>
      </c>
      <c r="H2603">
        <f>IF('Input and Summary Results'!$J$4="yes",'Data Transformation'!F2603,'Data Transformation'!D2603)</f>
        <v>5.1614109999999998E-2</v>
      </c>
      <c r="I2603">
        <f t="shared" si="151"/>
        <v>146</v>
      </c>
    </row>
    <row r="2604" spans="2:9" x14ac:dyDescent="0.25">
      <c r="B2604">
        <f>IF('Input and Summary Results'!D2186=0,FALSE,'Input and Summary Results'!$B2186)</f>
        <v>147</v>
      </c>
      <c r="C2604">
        <f>IF(OR(B2604=0,'Input and Summary Results'!D2186=0,'Input and Summary Results'!D2186=""),FALSE,'Input and Summary Results'!$D2186)</f>
        <v>3.2178159999999997E-2</v>
      </c>
      <c r="D2604">
        <f>IF(OR(B2604=0,'Input and Summary Results'!E2186=0),FALSE,'Input and Summary Results'!$E2186)</f>
        <v>6.1069199999999997E-2</v>
      </c>
      <c r="E2604">
        <f t="shared" si="152"/>
        <v>-1.4924387931982461</v>
      </c>
      <c r="F2604">
        <f t="shared" si="153"/>
        <v>0.82366526861697498</v>
      </c>
      <c r="G2604">
        <f>IF('Input and Summary Results'!$J$4="yes",IF(C2604=FALSE,FALSE,IF('Data Transformation'!E2604&lt;$R$10,E2604,$R$10)),IF(C2604=FALSE,FALSE,IF(C2604&lt;$R$10,C2604,$R$10)))</f>
        <v>3.2178159999999997E-2</v>
      </c>
      <c r="H2604">
        <f>IF('Input and Summary Results'!$J$4="yes",'Data Transformation'!F2604,'Data Transformation'!D2604)</f>
        <v>6.1069199999999997E-2</v>
      </c>
      <c r="I2604">
        <f t="shared" si="151"/>
        <v>147</v>
      </c>
    </row>
    <row r="2605" spans="2:9" x14ac:dyDescent="0.25">
      <c r="B2605">
        <f>IF('Input and Summary Results'!D2187=0,FALSE,'Input and Summary Results'!$B2187)</f>
        <v>147</v>
      </c>
      <c r="C2605">
        <f>IF(OR(B2605=0,'Input and Summary Results'!D2187=0,'Input and Summary Results'!D2187=""),FALSE,'Input and Summary Results'!$D2187)</f>
        <v>6.8033860000000002E-2</v>
      </c>
      <c r="D2605">
        <f>IF(OR(B2605=0,'Input and Summary Results'!E2187=0),FALSE,'Input and Summary Results'!$E2187)</f>
        <v>5.7789149999999997E-2</v>
      </c>
      <c r="E2605">
        <f t="shared" si="152"/>
        <v>-1.1672748880113066</v>
      </c>
      <c r="F2605">
        <f t="shared" si="153"/>
        <v>0.3686471868566622</v>
      </c>
      <c r="G2605">
        <f>IF('Input and Summary Results'!$J$4="yes",IF(C2605=FALSE,FALSE,IF('Data Transformation'!E2605&lt;$R$10,E2605,$R$10)),IF(C2605=FALSE,FALSE,IF(C2605&lt;$R$10,C2605,$R$10)))</f>
        <v>6.8033860000000002E-2</v>
      </c>
      <c r="H2605">
        <f>IF('Input and Summary Results'!$J$4="yes",'Data Transformation'!F2605,'Data Transformation'!D2605)</f>
        <v>5.7789149999999997E-2</v>
      </c>
      <c r="I2605">
        <f t="shared" si="151"/>
        <v>147</v>
      </c>
    </row>
    <row r="2606" spans="2:9" x14ac:dyDescent="0.25">
      <c r="B2606">
        <f>IF('Input and Summary Results'!D2188=0,FALSE,'Input and Summary Results'!$B2188)</f>
        <v>147</v>
      </c>
      <c r="C2606">
        <f>IF(OR(B2606=0,'Input and Summary Results'!D2188=0,'Input and Summary Results'!D2188=""),FALSE,'Input and Summary Results'!$D2188)</f>
        <v>7.6011599999999999E-2</v>
      </c>
      <c r="D2606">
        <f>IF(OR(B2606=0,'Input and Summary Results'!E2188=0),FALSE,'Input and Summary Results'!$E2188)</f>
        <v>4.0072469999999999E-2</v>
      </c>
      <c r="E2606">
        <f t="shared" si="152"/>
        <v>-1.1191201257249417</v>
      </c>
      <c r="F2606">
        <f t="shared" si="153"/>
        <v>0.22879997237263786</v>
      </c>
      <c r="G2606">
        <f>IF('Input and Summary Results'!$J$4="yes",IF(C2606=FALSE,FALSE,IF('Data Transformation'!E2606&lt;$R$10,E2606,$R$10)),IF(C2606=FALSE,FALSE,IF(C2606&lt;$R$10,C2606,$R$10)))</f>
        <v>7.6011599999999999E-2</v>
      </c>
      <c r="H2606">
        <f>IF('Input and Summary Results'!$J$4="yes",'Data Transformation'!F2606,'Data Transformation'!D2606)</f>
        <v>4.0072469999999999E-2</v>
      </c>
      <c r="I2606">
        <f t="shared" si="151"/>
        <v>147</v>
      </c>
    </row>
    <row r="2607" spans="2:9" x14ac:dyDescent="0.25">
      <c r="B2607">
        <f>IF('Input and Summary Results'!D2189=0,FALSE,'Input and Summary Results'!$B2189)</f>
        <v>147</v>
      </c>
      <c r="C2607">
        <f>IF(OR(B2607=0,'Input and Summary Results'!D2189=0,'Input and Summary Results'!D2189=""),FALSE,'Input and Summary Results'!$D2189)</f>
        <v>8.8239049999999999E-2</v>
      </c>
      <c r="D2607">
        <f>IF(OR(B2607=0,'Input and Summary Results'!E2189=0),FALSE,'Input and Summary Results'!$E2189)</f>
        <v>6.5986390000000006E-2</v>
      </c>
      <c r="E2607">
        <f t="shared" si="152"/>
        <v>-1.0543391762475889</v>
      </c>
      <c r="F2607">
        <f t="shared" si="153"/>
        <v>0.32455124188213724</v>
      </c>
      <c r="G2607">
        <f>IF('Input and Summary Results'!$J$4="yes",IF(C2607=FALSE,FALSE,IF('Data Transformation'!E2607&lt;$R$10,E2607,$R$10)),IF(C2607=FALSE,FALSE,IF(C2607&lt;$R$10,C2607,$R$10)))</f>
        <v>8.8239049999999999E-2</v>
      </c>
      <c r="H2607">
        <f>IF('Input and Summary Results'!$J$4="yes",'Data Transformation'!F2607,'Data Transformation'!D2607)</f>
        <v>6.5986390000000006E-2</v>
      </c>
      <c r="I2607">
        <f t="shared" si="151"/>
        <v>147</v>
      </c>
    </row>
    <row r="2608" spans="2:9" x14ac:dyDescent="0.25">
      <c r="B2608">
        <f>IF('Input and Summary Results'!D2190=0,FALSE,'Input and Summary Results'!$B2190)</f>
        <v>147</v>
      </c>
      <c r="C2608">
        <f>IF(OR(B2608=0,'Input and Summary Results'!D2190=0,'Input and Summary Results'!D2190=""),FALSE,'Input and Summary Results'!$D2190)</f>
        <v>9.2715569999999997E-2</v>
      </c>
      <c r="D2608">
        <f>IF(OR(B2608=0,'Input and Summary Results'!E2190=0),FALSE,'Input and Summary Results'!$E2190)</f>
        <v>4.7563979999999999E-2</v>
      </c>
      <c r="E2608">
        <f t="shared" si="152"/>
        <v>-1.032847327373593</v>
      </c>
      <c r="F2608">
        <f t="shared" si="153"/>
        <v>0.22264617819854851</v>
      </c>
      <c r="G2608">
        <f>IF('Input and Summary Results'!$J$4="yes",IF(C2608=FALSE,FALSE,IF('Data Transformation'!E2608&lt;$R$10,E2608,$R$10)),IF(C2608=FALSE,FALSE,IF(C2608&lt;$R$10,C2608,$R$10)))</f>
        <v>9.2715569999999997E-2</v>
      </c>
      <c r="H2608">
        <f>IF('Input and Summary Results'!$J$4="yes",'Data Transformation'!F2608,'Data Transformation'!D2608)</f>
        <v>4.7563979999999999E-2</v>
      </c>
      <c r="I2608">
        <f t="shared" si="151"/>
        <v>147</v>
      </c>
    </row>
    <row r="2609" spans="2:9" x14ac:dyDescent="0.25">
      <c r="B2609">
        <f>IF('Input and Summary Results'!D2191=0,FALSE,'Input and Summary Results'!$B2191)</f>
        <v>147</v>
      </c>
      <c r="C2609">
        <f>IF(OR(B2609=0,'Input and Summary Results'!D2191=0,'Input and Summary Results'!D2191=""),FALSE,'Input and Summary Results'!$D2191)</f>
        <v>9.3016520000000005E-2</v>
      </c>
      <c r="D2609">
        <f>IF(OR(B2609=0,'Input and Summary Results'!E2191=0),FALSE,'Input and Summary Results'!$E2191)</f>
        <v>4.2114239999999997E-2</v>
      </c>
      <c r="E2609">
        <f t="shared" si="152"/>
        <v>-1.031439912653662</v>
      </c>
      <c r="F2609">
        <f t="shared" si="153"/>
        <v>0.19649821515575938</v>
      </c>
      <c r="G2609">
        <f>IF('Input and Summary Results'!$J$4="yes",IF(C2609=FALSE,FALSE,IF('Data Transformation'!E2609&lt;$R$10,E2609,$R$10)),IF(C2609=FALSE,FALSE,IF(C2609&lt;$R$10,C2609,$R$10)))</f>
        <v>9.3016520000000005E-2</v>
      </c>
      <c r="H2609">
        <f>IF('Input and Summary Results'!$J$4="yes",'Data Transformation'!F2609,'Data Transformation'!D2609)</f>
        <v>4.2114239999999997E-2</v>
      </c>
      <c r="I2609">
        <f t="shared" si="151"/>
        <v>147</v>
      </c>
    </row>
    <row r="2610" spans="2:9" x14ac:dyDescent="0.25">
      <c r="B2610">
        <f>IF('Input and Summary Results'!D2192=0,FALSE,'Input and Summary Results'!$B2192)</f>
        <v>147</v>
      </c>
      <c r="C2610">
        <f>IF(OR(B2610=0,'Input and Summary Results'!D2192=0,'Input and Summary Results'!D2192=""),FALSE,'Input and Summary Results'!$D2192)</f>
        <v>0.10105098</v>
      </c>
      <c r="D2610">
        <f>IF(OR(B2610=0,'Input and Summary Results'!E2192=0),FALSE,'Input and Summary Results'!$E2192)</f>
        <v>3.7388230000000001E-2</v>
      </c>
      <c r="E2610">
        <f t="shared" si="152"/>
        <v>-0.99545947030772253</v>
      </c>
      <c r="F2610">
        <f t="shared" si="153"/>
        <v>0.16057728307038685</v>
      </c>
      <c r="G2610">
        <f>IF('Input and Summary Results'!$J$4="yes",IF(C2610=FALSE,FALSE,IF('Data Transformation'!E2610&lt;$R$10,E2610,$R$10)),IF(C2610=FALSE,FALSE,IF(C2610&lt;$R$10,C2610,$R$10)))</f>
        <v>0.10105098</v>
      </c>
      <c r="H2610">
        <f>IF('Input and Summary Results'!$J$4="yes",'Data Transformation'!F2610,'Data Transformation'!D2610)</f>
        <v>3.7388230000000001E-2</v>
      </c>
      <c r="I2610">
        <f t="shared" si="151"/>
        <v>147</v>
      </c>
    </row>
    <row r="2611" spans="2:9" x14ac:dyDescent="0.25">
      <c r="B2611">
        <f>IF('Input and Summary Results'!D2193=0,FALSE,'Input and Summary Results'!$B2193)</f>
        <v>147</v>
      </c>
      <c r="C2611">
        <f>IF(OR(B2611=0,'Input and Summary Results'!D2193=0,'Input and Summary Results'!D2193=""),FALSE,'Input and Summary Results'!$D2193)</f>
        <v>0.10623197</v>
      </c>
      <c r="D2611">
        <f>IF(OR(B2611=0,'Input and Summary Results'!E2193=0),FALSE,'Input and Summary Results'!$E2193)</f>
        <v>5.3894009999999999E-2</v>
      </c>
      <c r="E2611">
        <f t="shared" si="152"/>
        <v>-0.97374476475025618</v>
      </c>
      <c r="F2611">
        <f t="shared" si="153"/>
        <v>0.22017854267411213</v>
      </c>
      <c r="G2611">
        <f>IF('Input and Summary Results'!$J$4="yes",IF(C2611=FALSE,FALSE,IF('Data Transformation'!E2611&lt;$R$10,E2611,$R$10)),IF(C2611=FALSE,FALSE,IF(C2611&lt;$R$10,C2611,$R$10)))</f>
        <v>0.10623197</v>
      </c>
      <c r="H2611">
        <f>IF('Input and Summary Results'!$J$4="yes",'Data Transformation'!F2611,'Data Transformation'!D2611)</f>
        <v>5.3894009999999999E-2</v>
      </c>
      <c r="I2611">
        <f t="shared" si="151"/>
        <v>147</v>
      </c>
    </row>
    <row r="2612" spans="2:9" x14ac:dyDescent="0.25">
      <c r="B2612">
        <f>IF('Input and Summary Results'!D2194=0,FALSE,'Input and Summary Results'!$B2194)</f>
        <v>147</v>
      </c>
      <c r="C2612">
        <f>IF(OR(B2612=0,'Input and Summary Results'!D2194=0,'Input and Summary Results'!D2194=""),FALSE,'Input and Summary Results'!$D2194)</f>
        <v>0.13518019000000001</v>
      </c>
      <c r="D2612">
        <f>IF(OR(B2612=0,'Input and Summary Results'!E2194=0),FALSE,'Input and Summary Results'!$E2194)</f>
        <v>4.9363039999999997E-2</v>
      </c>
      <c r="E2612">
        <f t="shared" si="152"/>
        <v>-0.86908694747757087</v>
      </c>
      <c r="F2612">
        <f t="shared" si="153"/>
        <v>0.15848150058081731</v>
      </c>
      <c r="G2612">
        <f>IF('Input and Summary Results'!$J$4="yes",IF(C2612=FALSE,FALSE,IF('Data Transformation'!E2612&lt;$R$10,E2612,$R$10)),IF(C2612=FALSE,FALSE,IF(C2612&lt;$R$10,C2612,$R$10)))</f>
        <v>0.13518019000000001</v>
      </c>
      <c r="H2612">
        <f>IF('Input and Summary Results'!$J$4="yes",'Data Transformation'!F2612,'Data Transformation'!D2612)</f>
        <v>4.9363039999999997E-2</v>
      </c>
      <c r="I2612">
        <f t="shared" si="151"/>
        <v>147</v>
      </c>
    </row>
    <row r="2613" spans="2:9" x14ac:dyDescent="0.25">
      <c r="B2613">
        <f>IF('Input and Summary Results'!D2195=0,FALSE,'Input and Summary Results'!$B2195)</f>
        <v>147</v>
      </c>
      <c r="C2613">
        <f>IF(OR(B2613=0,'Input and Summary Results'!D2195=0,'Input and Summary Results'!D2195=""),FALSE,'Input and Summary Results'!$D2195)</f>
        <v>0.17093502999999999</v>
      </c>
      <c r="D2613">
        <f>IF(OR(B2613=0,'Input and Summary Results'!E2195=0),FALSE,'Input and Summary Results'!$E2195)</f>
        <v>6.5248920000000002E-2</v>
      </c>
      <c r="E2613">
        <f t="shared" si="152"/>
        <v>-0.76716892746798482</v>
      </c>
      <c r="F2613">
        <f t="shared" si="153"/>
        <v>0.165665465294036</v>
      </c>
      <c r="G2613">
        <f>IF('Input and Summary Results'!$J$4="yes",IF(C2613=FALSE,FALSE,IF('Data Transformation'!E2613&lt;$R$10,E2613,$R$10)),IF(C2613=FALSE,FALSE,IF(C2613&lt;$R$10,C2613,$R$10)))</f>
        <v>0.17093502999999999</v>
      </c>
      <c r="H2613">
        <f>IF('Input and Summary Results'!$J$4="yes",'Data Transformation'!F2613,'Data Transformation'!D2613)</f>
        <v>6.5248920000000002E-2</v>
      </c>
      <c r="I2613">
        <f t="shared" si="151"/>
        <v>147</v>
      </c>
    </row>
    <row r="2614" spans="2:9" x14ac:dyDescent="0.25">
      <c r="B2614">
        <f>IF('Input and Summary Results'!D2196=0,FALSE,'Input and Summary Results'!$B2196)</f>
        <v>147</v>
      </c>
      <c r="C2614">
        <f>IF(OR(B2614=0,'Input and Summary Results'!D2196=0,'Input and Summary Results'!D2196=""),FALSE,'Input and Summary Results'!$D2196)</f>
        <v>0.19726953</v>
      </c>
      <c r="D2614">
        <f>IF(OR(B2614=0,'Input and Summary Results'!E2196=0),FALSE,'Input and Summary Results'!$E2196)</f>
        <v>4.6623980000000002E-2</v>
      </c>
      <c r="E2614">
        <f t="shared" si="152"/>
        <v>-0.70493999013951425</v>
      </c>
      <c r="F2614">
        <f t="shared" si="153"/>
        <v>0.10257441846188815</v>
      </c>
      <c r="G2614">
        <f>IF('Input and Summary Results'!$J$4="yes",IF(C2614=FALSE,FALSE,IF('Data Transformation'!E2614&lt;$R$10,E2614,$R$10)),IF(C2614=FALSE,FALSE,IF(C2614&lt;$R$10,C2614,$R$10)))</f>
        <v>0.19726953</v>
      </c>
      <c r="H2614">
        <f>IF('Input and Summary Results'!$J$4="yes",'Data Transformation'!F2614,'Data Transformation'!D2614)</f>
        <v>4.6623980000000002E-2</v>
      </c>
      <c r="I2614">
        <f t="shared" si="151"/>
        <v>147</v>
      </c>
    </row>
    <row r="2615" spans="2:9" x14ac:dyDescent="0.25">
      <c r="B2615">
        <f>IF('Input and Summary Results'!D2197=0,FALSE,'Input and Summary Results'!$B2197)</f>
        <v>147</v>
      </c>
      <c r="C2615">
        <f>IF(OR(B2615=0,'Input and Summary Results'!D2197=0,'Input and Summary Results'!D2197=""),FALSE,'Input and Summary Results'!$D2197)</f>
        <v>0.22685906</v>
      </c>
      <c r="D2615">
        <f>IF(OR(B2615=0,'Input and Summary Results'!E2197=0),FALSE,'Input and Summary Results'!$E2197)</f>
        <v>5.8155659999999998E-2</v>
      </c>
      <c r="E2615">
        <f t="shared" si="152"/>
        <v>-0.64424387176743603</v>
      </c>
      <c r="F2615">
        <f t="shared" si="153"/>
        <v>0.11125655038859809</v>
      </c>
      <c r="G2615">
        <f>IF('Input and Summary Results'!$J$4="yes",IF(C2615=FALSE,FALSE,IF('Data Transformation'!E2615&lt;$R$10,E2615,$R$10)),IF(C2615=FALSE,FALSE,IF(C2615&lt;$R$10,C2615,$R$10)))</f>
        <v>0.22685906</v>
      </c>
      <c r="H2615">
        <f>IF('Input and Summary Results'!$J$4="yes",'Data Transformation'!F2615,'Data Transformation'!D2615)</f>
        <v>5.8155659999999998E-2</v>
      </c>
      <c r="I2615">
        <f t="shared" si="151"/>
        <v>147</v>
      </c>
    </row>
    <row r="2616" spans="2:9" x14ac:dyDescent="0.25">
      <c r="B2616">
        <f>IF('Input and Summary Results'!D2198=0,FALSE,'Input and Summary Results'!$B2198)</f>
        <v>147</v>
      </c>
      <c r="C2616">
        <f>IF(OR(B2616=0,'Input and Summary Results'!D2198=0,'Input and Summary Results'!D2198=""),FALSE,'Input and Summary Results'!$D2198)</f>
        <v>0.60806676999999998</v>
      </c>
      <c r="D2616">
        <f>IF(OR(B2616=0,'Input and Summary Results'!E2198=0),FALSE,'Input and Summary Results'!$E2198)</f>
        <v>5.7708570000000001E-2</v>
      </c>
      <c r="E2616">
        <f t="shared" si="152"/>
        <v>-0.21604872952592452</v>
      </c>
      <c r="F2616">
        <f t="shared" si="153"/>
        <v>4.1188765141696525E-2</v>
      </c>
      <c r="G2616">
        <f>IF('Input and Summary Results'!$J$4="yes",IF(C2616=FALSE,FALSE,IF('Data Transformation'!E2616&lt;$R$10,E2616,$R$10)),IF(C2616=FALSE,FALSE,IF(C2616&lt;$R$10,C2616,$R$10)))</f>
        <v>0.60806676999999998</v>
      </c>
      <c r="H2616">
        <f>IF('Input and Summary Results'!$J$4="yes",'Data Transformation'!F2616,'Data Transformation'!D2616)</f>
        <v>5.7708570000000001E-2</v>
      </c>
      <c r="I2616">
        <f t="shared" si="151"/>
        <v>147</v>
      </c>
    </row>
    <row r="2617" spans="2:9" x14ac:dyDescent="0.25">
      <c r="B2617">
        <f>IF('Input and Summary Results'!D2199=0,FALSE,'Input and Summary Results'!$B2199)</f>
        <v>147</v>
      </c>
      <c r="C2617">
        <f>IF(OR(B2617=0,'Input and Summary Results'!D2199=0,'Input and Summary Results'!D2199=""),FALSE,'Input and Summary Results'!$D2199)</f>
        <v>0.94988466000000005</v>
      </c>
      <c r="D2617">
        <f>IF(OR(B2617=0,'Input and Summary Results'!E2199=0),FALSE,'Input and Summary Results'!$E2199)</f>
        <v>2.8487829999999999E-2</v>
      </c>
      <c r="E2617">
        <f t="shared" si="152"/>
        <v>-2.2329125833897588E-2</v>
      </c>
      <c r="F2617">
        <f t="shared" si="153"/>
        <v>1.3016020513480026E-2</v>
      </c>
      <c r="G2617">
        <f>IF('Input and Summary Results'!$J$4="yes",IF(C2617=FALSE,FALSE,IF('Data Transformation'!E2617&lt;$R$10,E2617,$R$10)),IF(C2617=FALSE,FALSE,IF(C2617&lt;$R$10,C2617,$R$10)))</f>
        <v>0.94988466000000005</v>
      </c>
      <c r="H2617">
        <f>IF('Input and Summary Results'!$J$4="yes",'Data Transformation'!F2617,'Data Transformation'!D2617)</f>
        <v>2.8487829999999999E-2</v>
      </c>
      <c r="I2617">
        <f t="shared" si="151"/>
        <v>147</v>
      </c>
    </row>
    <row r="2618" spans="2:9" x14ac:dyDescent="0.25">
      <c r="B2618">
        <f>IF('Input and Summary Results'!D2200=0,FALSE,'Input and Summary Results'!$B2200)</f>
        <v>147</v>
      </c>
      <c r="C2618">
        <f>IF(OR(B2618=0,'Input and Summary Results'!D2200=0,'Input and Summary Results'!D2200=""),FALSE,'Input and Summary Results'!$D2200)</f>
        <v>0.96755053000000002</v>
      </c>
      <c r="D2618">
        <f>IF(OR(B2618=0,'Input and Summary Results'!E2200=0),FALSE,'Input and Summary Results'!$E2200)</f>
        <v>4.561436E-2</v>
      </c>
      <c r="E2618">
        <f t="shared" si="152"/>
        <v>-1.4326344833983186E-2</v>
      </c>
      <c r="F2618">
        <f t="shared" si="153"/>
        <v>2.0460566788175909E-2</v>
      </c>
      <c r="G2618">
        <f>IF('Input and Summary Results'!$J$4="yes",IF(C2618=FALSE,FALSE,IF('Data Transformation'!E2618&lt;$R$10,E2618,$R$10)),IF(C2618=FALSE,FALSE,IF(C2618&lt;$R$10,C2618,$R$10)))</f>
        <v>0.96755053000000002</v>
      </c>
      <c r="H2618">
        <f>IF('Input and Summary Results'!$J$4="yes",'Data Transformation'!F2618,'Data Transformation'!D2618)</f>
        <v>4.561436E-2</v>
      </c>
      <c r="I2618">
        <f t="shared" si="151"/>
        <v>147</v>
      </c>
    </row>
    <row r="2619" spans="2:9" x14ac:dyDescent="0.25">
      <c r="B2619">
        <f>IF('Input and Summary Results'!D2201=0,FALSE,'Input and Summary Results'!$B2201)</f>
        <v>148</v>
      </c>
      <c r="C2619">
        <f>IF(OR(B2619=0,'Input and Summary Results'!D2201=0,'Input and Summary Results'!D2201=""),FALSE,'Input and Summary Results'!$D2201)</f>
        <v>3.6379469999999997E-2</v>
      </c>
      <c r="D2619">
        <f>IF(OR(B2619=0,'Input and Summary Results'!E2201=0),FALSE,'Input and Summary Results'!$E2201)</f>
        <v>5.8014879999999998E-2</v>
      </c>
      <c r="E2619">
        <f t="shared" si="152"/>
        <v>-1.4391436323135489</v>
      </c>
      <c r="F2619">
        <f t="shared" si="153"/>
        <v>0.69210623244373815</v>
      </c>
      <c r="G2619">
        <f>IF('Input and Summary Results'!$J$4="yes",IF(C2619=FALSE,FALSE,IF('Data Transformation'!E2619&lt;$R$10,E2619,$R$10)),IF(C2619=FALSE,FALSE,IF(C2619&lt;$R$10,C2619,$R$10)))</f>
        <v>3.6379469999999997E-2</v>
      </c>
      <c r="H2619">
        <f>IF('Input and Summary Results'!$J$4="yes",'Data Transformation'!F2619,'Data Transformation'!D2619)</f>
        <v>5.8014879999999998E-2</v>
      </c>
      <c r="I2619">
        <f t="shared" si="151"/>
        <v>148</v>
      </c>
    </row>
    <row r="2620" spans="2:9" x14ac:dyDescent="0.25">
      <c r="B2620">
        <f>IF('Input and Summary Results'!D2202=0,FALSE,'Input and Summary Results'!$B2202)</f>
        <v>148</v>
      </c>
      <c r="C2620">
        <f>IF(OR(B2620=0,'Input and Summary Results'!D2202=0,'Input and Summary Results'!D2202=""),FALSE,'Input and Summary Results'!$D2202)</f>
        <v>8.8312710000000003E-2</v>
      </c>
      <c r="D2620">
        <f>IF(OR(B2620=0,'Input and Summary Results'!E2202=0),FALSE,'Input and Summary Results'!$E2202)</f>
        <v>4.0542370000000001E-2</v>
      </c>
      <c r="E2620">
        <f t="shared" si="152"/>
        <v>-1.0539767880913546</v>
      </c>
      <c r="F2620">
        <f t="shared" si="153"/>
        <v>0.19923959507074349</v>
      </c>
      <c r="G2620">
        <f>IF('Input and Summary Results'!$J$4="yes",IF(C2620=FALSE,FALSE,IF('Data Transformation'!E2620&lt;$R$10,E2620,$R$10)),IF(C2620=FALSE,FALSE,IF(C2620&lt;$R$10,C2620,$R$10)))</f>
        <v>8.8312710000000003E-2</v>
      </c>
      <c r="H2620">
        <f>IF('Input and Summary Results'!$J$4="yes",'Data Transformation'!F2620,'Data Transformation'!D2620)</f>
        <v>4.0542370000000001E-2</v>
      </c>
      <c r="I2620">
        <f t="shared" si="151"/>
        <v>148</v>
      </c>
    </row>
    <row r="2621" spans="2:9" x14ac:dyDescent="0.25">
      <c r="B2621">
        <f>IF('Input and Summary Results'!D2203=0,FALSE,'Input and Summary Results'!$B2203)</f>
        <v>148</v>
      </c>
      <c r="C2621">
        <f>IF(OR(B2621=0,'Input and Summary Results'!D2203=0,'Input and Summary Results'!D2203=""),FALSE,'Input and Summary Results'!$D2203)</f>
        <v>0.13048572</v>
      </c>
      <c r="D2621">
        <f>IF(OR(B2621=0,'Input and Summary Results'!E2203=0),FALSE,'Input and Summary Results'!$E2203)</f>
        <v>4.7760829999999997E-2</v>
      </c>
      <c r="E2621">
        <f t="shared" si="152"/>
        <v>-0.88443701372446737</v>
      </c>
      <c r="F2621">
        <f t="shared" si="153"/>
        <v>0.15885416595777682</v>
      </c>
      <c r="G2621">
        <f>IF('Input and Summary Results'!$J$4="yes",IF(C2621=FALSE,FALSE,IF('Data Transformation'!E2621&lt;$R$10,E2621,$R$10)),IF(C2621=FALSE,FALSE,IF(C2621&lt;$R$10,C2621,$R$10)))</f>
        <v>0.13048572</v>
      </c>
      <c r="H2621">
        <f>IF('Input and Summary Results'!$J$4="yes",'Data Transformation'!F2621,'Data Transformation'!D2621)</f>
        <v>4.7760829999999997E-2</v>
      </c>
      <c r="I2621">
        <f t="shared" si="151"/>
        <v>148</v>
      </c>
    </row>
    <row r="2622" spans="2:9" x14ac:dyDescent="0.25">
      <c r="B2622">
        <f>IF('Input and Summary Results'!D2204=0,FALSE,'Input and Summary Results'!$B2204)</f>
        <v>148</v>
      </c>
      <c r="C2622">
        <f>IF(OR(B2622=0,'Input and Summary Results'!D2204=0,'Input and Summary Results'!D2204=""),FALSE,'Input and Summary Results'!$D2204)</f>
        <v>0.14096296</v>
      </c>
      <c r="D2622">
        <f>IF(OR(B2622=0,'Input and Summary Results'!E2204=0),FALSE,'Input and Summary Results'!$E2204)</f>
        <v>6.3583009999999995E-2</v>
      </c>
      <c r="E2622">
        <f t="shared" si="152"/>
        <v>-0.85089498933661389</v>
      </c>
      <c r="F2622">
        <f t="shared" si="153"/>
        <v>0.19576083206538794</v>
      </c>
      <c r="G2622">
        <f>IF('Input and Summary Results'!$J$4="yes",IF(C2622=FALSE,FALSE,IF('Data Transformation'!E2622&lt;$R$10,E2622,$R$10)),IF(C2622=FALSE,FALSE,IF(C2622&lt;$R$10,C2622,$R$10)))</f>
        <v>0.14096296</v>
      </c>
      <c r="H2622">
        <f>IF('Input and Summary Results'!$J$4="yes",'Data Transformation'!F2622,'Data Transformation'!D2622)</f>
        <v>6.3583009999999995E-2</v>
      </c>
      <c r="I2622">
        <f t="shared" si="151"/>
        <v>148</v>
      </c>
    </row>
    <row r="2623" spans="2:9" x14ac:dyDescent="0.25">
      <c r="B2623">
        <f>IF('Input and Summary Results'!D2205=0,FALSE,'Input and Summary Results'!$B2205)</f>
        <v>148</v>
      </c>
      <c r="C2623">
        <f>IF(OR(B2623=0,'Input and Summary Results'!D2205=0,'Input and Summary Results'!D2205=""),FALSE,'Input and Summary Results'!$D2205)</f>
        <v>0.14917238999999999</v>
      </c>
      <c r="D2623">
        <f>IF(OR(B2623=0,'Input and Summary Results'!E2205=0),FALSE,'Input and Summary Results'!$E2205)</f>
        <v>5.1334619999999997E-2</v>
      </c>
      <c r="E2623">
        <f t="shared" si="152"/>
        <v>-0.82631155206616003</v>
      </c>
      <c r="F2623">
        <f t="shared" si="153"/>
        <v>0.14935220304508093</v>
      </c>
      <c r="G2623">
        <f>IF('Input and Summary Results'!$J$4="yes",IF(C2623=FALSE,FALSE,IF('Data Transformation'!E2623&lt;$R$10,E2623,$R$10)),IF(C2623=FALSE,FALSE,IF(C2623&lt;$R$10,C2623,$R$10)))</f>
        <v>0.14917238999999999</v>
      </c>
      <c r="H2623">
        <f>IF('Input and Summary Results'!$J$4="yes",'Data Transformation'!F2623,'Data Transformation'!D2623)</f>
        <v>5.1334619999999997E-2</v>
      </c>
      <c r="I2623">
        <f t="shared" si="151"/>
        <v>148</v>
      </c>
    </row>
    <row r="2624" spans="2:9" x14ac:dyDescent="0.25">
      <c r="B2624">
        <f>IF('Input and Summary Results'!D2206=0,FALSE,'Input and Summary Results'!$B2206)</f>
        <v>148</v>
      </c>
      <c r="C2624">
        <f>IF(OR(B2624=0,'Input and Summary Results'!D2206=0,'Input and Summary Results'!D2206=""),FALSE,'Input and Summary Results'!$D2206)</f>
        <v>0.19637157</v>
      </c>
      <c r="D2624">
        <f>IF(OR(B2624=0,'Input and Summary Results'!E2206=0),FALSE,'Input and Summary Results'!$E2206)</f>
        <v>5.9767519999999998E-2</v>
      </c>
      <c r="E2624">
        <f t="shared" si="152"/>
        <v>-0.70692138765830992</v>
      </c>
      <c r="F2624">
        <f t="shared" si="153"/>
        <v>0.13209195037754193</v>
      </c>
      <c r="G2624">
        <f>IF('Input and Summary Results'!$J$4="yes",IF(C2624=FALSE,FALSE,IF('Data Transformation'!E2624&lt;$R$10,E2624,$R$10)),IF(C2624=FALSE,FALSE,IF(C2624&lt;$R$10,C2624,$R$10)))</f>
        <v>0.19637157</v>
      </c>
      <c r="H2624">
        <f>IF('Input and Summary Results'!$J$4="yes",'Data Transformation'!F2624,'Data Transformation'!D2624)</f>
        <v>5.9767519999999998E-2</v>
      </c>
      <c r="I2624">
        <f t="shared" si="151"/>
        <v>148</v>
      </c>
    </row>
    <row r="2625" spans="2:9" x14ac:dyDescent="0.25">
      <c r="B2625">
        <f>IF('Input and Summary Results'!D2207=0,FALSE,'Input and Summary Results'!$B2207)</f>
        <v>148</v>
      </c>
      <c r="C2625">
        <f>IF(OR(B2625=0,'Input and Summary Results'!D2207=0,'Input and Summary Results'!D2207=""),FALSE,'Input and Summary Results'!$D2207)</f>
        <v>0.21828892</v>
      </c>
      <c r="D2625">
        <f>IF(OR(B2625=0,'Input and Summary Results'!E2207=0),FALSE,'Input and Summary Results'!$E2207)</f>
        <v>4.9678020000000003E-2</v>
      </c>
      <c r="E2625">
        <f t="shared" si="152"/>
        <v>-0.66096830783177574</v>
      </c>
      <c r="F2625">
        <f t="shared" si="153"/>
        <v>9.8769377208884457E-2</v>
      </c>
      <c r="G2625">
        <f>IF('Input and Summary Results'!$J$4="yes",IF(C2625=FALSE,FALSE,IF('Data Transformation'!E2625&lt;$R$10,E2625,$R$10)),IF(C2625=FALSE,FALSE,IF(C2625&lt;$R$10,C2625,$R$10)))</f>
        <v>0.21828892</v>
      </c>
      <c r="H2625">
        <f>IF('Input and Summary Results'!$J$4="yes",'Data Transformation'!F2625,'Data Transformation'!D2625)</f>
        <v>4.9678020000000003E-2</v>
      </c>
      <c r="I2625">
        <f t="shared" si="151"/>
        <v>148</v>
      </c>
    </row>
    <row r="2626" spans="2:9" x14ac:dyDescent="0.25">
      <c r="B2626">
        <f>IF('Input and Summary Results'!D2208=0,FALSE,'Input and Summary Results'!$B2208)</f>
        <v>148</v>
      </c>
      <c r="C2626">
        <f>IF(OR(B2626=0,'Input and Summary Results'!D2208=0,'Input and Summary Results'!D2208=""),FALSE,'Input and Summary Results'!$D2208)</f>
        <v>0.36845529999999999</v>
      </c>
      <c r="D2626">
        <f>IF(OR(B2626=0,'Input and Summary Results'!E2208=0),FALSE,'Input and Summary Results'!$E2208)</f>
        <v>3.352989E-2</v>
      </c>
      <c r="E2626">
        <f t="shared" si="152"/>
        <v>-0.43361519204063542</v>
      </c>
      <c r="F2626">
        <f t="shared" si="153"/>
        <v>3.9494539120484902E-2</v>
      </c>
      <c r="G2626">
        <f>IF('Input and Summary Results'!$J$4="yes",IF(C2626=FALSE,FALSE,IF('Data Transformation'!E2626&lt;$R$10,E2626,$R$10)),IF(C2626=FALSE,FALSE,IF(C2626&lt;$R$10,C2626,$R$10)))</f>
        <v>0.36845529999999999</v>
      </c>
      <c r="H2626">
        <f>IF('Input and Summary Results'!$J$4="yes",'Data Transformation'!F2626,'Data Transformation'!D2626)</f>
        <v>3.352989E-2</v>
      </c>
      <c r="I2626">
        <f t="shared" si="151"/>
        <v>148</v>
      </c>
    </row>
    <row r="2627" spans="2:9" x14ac:dyDescent="0.25">
      <c r="B2627">
        <f>IF('Input and Summary Results'!D2209=0,FALSE,'Input and Summary Results'!$B2209)</f>
        <v>148</v>
      </c>
      <c r="C2627">
        <f>IF(OR(B2627=0,'Input and Summary Results'!D2209=0,'Input and Summary Results'!D2209=""),FALSE,'Input and Summary Results'!$D2209)</f>
        <v>0.72724126</v>
      </c>
      <c r="D2627">
        <f>IF(OR(B2627=0,'Input and Summary Results'!E2209=0),FALSE,'Input and Summary Results'!$E2209)</f>
        <v>3.2187920000000002E-2</v>
      </c>
      <c r="E2627">
        <f t="shared" si="152"/>
        <v>-0.13832148940930519</v>
      </c>
      <c r="F2627">
        <f t="shared" si="153"/>
        <v>1.9208972384212635E-2</v>
      </c>
      <c r="G2627">
        <f>IF('Input and Summary Results'!$J$4="yes",IF(C2627=FALSE,FALSE,IF('Data Transformation'!E2627&lt;$R$10,E2627,$R$10)),IF(C2627=FALSE,FALSE,IF(C2627&lt;$R$10,C2627,$R$10)))</f>
        <v>0.72724126</v>
      </c>
      <c r="H2627">
        <f>IF('Input and Summary Results'!$J$4="yes",'Data Transformation'!F2627,'Data Transformation'!D2627)</f>
        <v>3.2187920000000002E-2</v>
      </c>
      <c r="I2627">
        <f t="shared" si="151"/>
        <v>148</v>
      </c>
    </row>
    <row r="2628" spans="2:9" x14ac:dyDescent="0.25">
      <c r="B2628">
        <f>IF('Input and Summary Results'!D2210=0,FALSE,'Input and Summary Results'!$B2210)</f>
        <v>148</v>
      </c>
      <c r="C2628">
        <f>IF(OR(B2628=0,'Input and Summary Results'!D2210=0,'Input and Summary Results'!D2210=""),FALSE,'Input and Summary Results'!$D2210)</f>
        <v>0.81109215000000001</v>
      </c>
      <c r="D2628">
        <f>IF(OR(B2628=0,'Input and Summary Results'!E2210=0),FALSE,'Input and Summary Results'!$E2210)</f>
        <v>4.0128120000000003E-2</v>
      </c>
      <c r="E2628">
        <f t="shared" si="152"/>
        <v>-9.0929801814704836E-2</v>
      </c>
      <c r="F2628">
        <f t="shared" si="153"/>
        <v>2.1471794641336375E-2</v>
      </c>
      <c r="G2628">
        <f>IF('Input and Summary Results'!$J$4="yes",IF(C2628=FALSE,FALSE,IF('Data Transformation'!E2628&lt;$R$10,E2628,$R$10)),IF(C2628=FALSE,FALSE,IF(C2628&lt;$R$10,C2628,$R$10)))</f>
        <v>0.81109215000000001</v>
      </c>
      <c r="H2628">
        <f>IF('Input and Summary Results'!$J$4="yes",'Data Transformation'!F2628,'Data Transformation'!D2628)</f>
        <v>4.0128120000000003E-2</v>
      </c>
      <c r="I2628">
        <f t="shared" si="151"/>
        <v>148</v>
      </c>
    </row>
    <row r="2629" spans="2:9" x14ac:dyDescent="0.25">
      <c r="B2629">
        <f>IF('Input and Summary Results'!D2211=0,FALSE,'Input and Summary Results'!$B2211)</f>
        <v>148</v>
      </c>
      <c r="C2629">
        <f>IF(OR(B2629=0,'Input and Summary Results'!D2211=0,'Input and Summary Results'!D2211=""),FALSE,'Input and Summary Results'!$D2211)</f>
        <v>0.85394778999999998</v>
      </c>
      <c r="D2629">
        <f>IF(OR(B2629=0,'Input and Summary Results'!E2211=0),FALSE,'Input and Summary Results'!$E2211)</f>
        <v>4.3019849999999998E-2</v>
      </c>
      <c r="E2629">
        <f t="shared" si="152"/>
        <v>-6.8568681076851018E-2</v>
      </c>
      <c r="F2629">
        <f t="shared" si="153"/>
        <v>2.1863883387999633E-2</v>
      </c>
      <c r="G2629">
        <f>IF('Input and Summary Results'!$J$4="yes",IF(C2629=FALSE,FALSE,IF('Data Transformation'!E2629&lt;$R$10,E2629,$R$10)),IF(C2629=FALSE,FALSE,IF(C2629&lt;$R$10,C2629,$R$10)))</f>
        <v>0.85394778999999998</v>
      </c>
      <c r="H2629">
        <f>IF('Input and Summary Results'!$J$4="yes",'Data Transformation'!F2629,'Data Transformation'!D2629)</f>
        <v>4.3019849999999998E-2</v>
      </c>
      <c r="I2629">
        <f t="shared" ref="I2629:I2692" si="154">IF(G2629=FALSE,"",B2629)</f>
        <v>148</v>
      </c>
    </row>
    <row r="2630" spans="2:9" x14ac:dyDescent="0.25">
      <c r="B2630">
        <f>IF('Input and Summary Results'!D2212=0,FALSE,'Input and Summary Results'!$B2212)</f>
        <v>148</v>
      </c>
      <c r="C2630">
        <f>IF(OR(B2630=0,'Input and Summary Results'!D2212=0,'Input and Summary Results'!D2212=""),FALSE,'Input and Summary Results'!$D2212)</f>
        <v>1.00854976</v>
      </c>
      <c r="D2630">
        <f>IF(OR(B2630=0,'Input and Summary Results'!E2212=0),FALSE,'Input and Summary Results'!$E2212)</f>
        <v>4.5536380000000001E-2</v>
      </c>
      <c r="E2630">
        <f t="shared" si="152"/>
        <v>3.6973303725815806E-3</v>
      </c>
      <c r="F2630">
        <f t="shared" si="153"/>
        <v>1.9595254199455663E-2</v>
      </c>
      <c r="G2630">
        <f>IF('Input and Summary Results'!$J$4="yes",IF(C2630=FALSE,FALSE,IF('Data Transformation'!E2630&lt;$R$10,E2630,$R$10)),IF(C2630=FALSE,FALSE,IF(C2630&lt;$R$10,C2630,$R$10)))</f>
        <v>1.00854976</v>
      </c>
      <c r="H2630">
        <f>IF('Input and Summary Results'!$J$4="yes",'Data Transformation'!F2630,'Data Transformation'!D2630)</f>
        <v>4.5536380000000001E-2</v>
      </c>
      <c r="I2630">
        <f t="shared" si="154"/>
        <v>148</v>
      </c>
    </row>
    <row r="2631" spans="2:9" x14ac:dyDescent="0.25">
      <c r="B2631">
        <f>IF('Input and Summary Results'!D2213=0,FALSE,'Input and Summary Results'!$B2213)</f>
        <v>149</v>
      </c>
      <c r="C2631">
        <f>IF(OR(B2631=0,'Input and Summary Results'!D2213=0,'Input and Summary Results'!D2213=""),FALSE,'Input and Summary Results'!$D2213)</f>
        <v>6.4299339999999996E-2</v>
      </c>
      <c r="D2631">
        <f>IF(OR(B2631=0,'Input and Summary Results'!E2213=0),FALSE,'Input and Summary Results'!$E2213)</f>
        <v>6.252924E-2</v>
      </c>
      <c r="E2631">
        <f t="shared" si="152"/>
        <v>-1.1917934848647225</v>
      </c>
      <c r="F2631">
        <f t="shared" si="153"/>
        <v>0.42205239058441346</v>
      </c>
      <c r="G2631">
        <f>IF('Input and Summary Results'!$J$4="yes",IF(C2631=FALSE,FALSE,IF('Data Transformation'!E2631&lt;$R$10,E2631,$R$10)),IF(C2631=FALSE,FALSE,IF(C2631&lt;$R$10,C2631,$R$10)))</f>
        <v>6.4299339999999996E-2</v>
      </c>
      <c r="H2631">
        <f>IF('Input and Summary Results'!$J$4="yes",'Data Transformation'!F2631,'Data Transformation'!D2631)</f>
        <v>6.252924E-2</v>
      </c>
      <c r="I2631">
        <f t="shared" si="154"/>
        <v>149</v>
      </c>
    </row>
    <row r="2632" spans="2:9" x14ac:dyDescent="0.25">
      <c r="B2632">
        <f>IF('Input and Summary Results'!D2214=0,FALSE,'Input and Summary Results'!$B2214)</f>
        <v>149</v>
      </c>
      <c r="C2632">
        <f>IF(OR(B2632=0,'Input and Summary Results'!D2214=0,'Input and Summary Results'!D2214=""),FALSE,'Input and Summary Results'!$D2214)</f>
        <v>7.7985180000000001E-2</v>
      </c>
      <c r="D2632">
        <f>IF(OR(B2632=0,'Input and Summary Results'!E2214=0),FALSE,'Input and Summary Results'!$E2214)</f>
        <v>5.0400790000000001E-2</v>
      </c>
      <c r="E2632">
        <f t="shared" si="152"/>
        <v>-1.1079879211010897</v>
      </c>
      <c r="F2632">
        <f t="shared" si="153"/>
        <v>0.2804884576787538</v>
      </c>
      <c r="G2632">
        <f>IF('Input and Summary Results'!$J$4="yes",IF(C2632=FALSE,FALSE,IF('Data Transformation'!E2632&lt;$R$10,E2632,$R$10)),IF(C2632=FALSE,FALSE,IF(C2632&lt;$R$10,C2632,$R$10)))</f>
        <v>7.7985180000000001E-2</v>
      </c>
      <c r="H2632">
        <f>IF('Input and Summary Results'!$J$4="yes",'Data Transformation'!F2632,'Data Transformation'!D2632)</f>
        <v>5.0400790000000001E-2</v>
      </c>
      <c r="I2632">
        <f t="shared" si="154"/>
        <v>149</v>
      </c>
    </row>
    <row r="2633" spans="2:9" x14ac:dyDescent="0.25">
      <c r="B2633">
        <f>IF('Input and Summary Results'!D2215=0,FALSE,'Input and Summary Results'!$B2215)</f>
        <v>149</v>
      </c>
      <c r="C2633">
        <f>IF(OR(B2633=0,'Input and Summary Results'!D2215=0,'Input and Summary Results'!D2215=""),FALSE,'Input and Summary Results'!$D2215)</f>
        <v>7.9284590000000002E-2</v>
      </c>
      <c r="D2633">
        <f>IF(OR(B2633=0,'Input and Summary Results'!E2215=0),FALSE,'Input and Summary Results'!$E2215)</f>
        <v>4.550535E-2</v>
      </c>
      <c r="E2633">
        <f t="shared" si="152"/>
        <v>-1.1008112153092491</v>
      </c>
      <c r="F2633">
        <f t="shared" si="153"/>
        <v>0.24909407868540404</v>
      </c>
      <c r="G2633">
        <f>IF('Input and Summary Results'!$J$4="yes",IF(C2633=FALSE,FALSE,IF('Data Transformation'!E2633&lt;$R$10,E2633,$R$10)),IF(C2633=FALSE,FALSE,IF(C2633&lt;$R$10,C2633,$R$10)))</f>
        <v>7.9284590000000002E-2</v>
      </c>
      <c r="H2633">
        <f>IF('Input and Summary Results'!$J$4="yes",'Data Transformation'!F2633,'Data Transformation'!D2633)</f>
        <v>4.550535E-2</v>
      </c>
      <c r="I2633">
        <f t="shared" si="154"/>
        <v>149</v>
      </c>
    </row>
    <row r="2634" spans="2:9" x14ac:dyDescent="0.25">
      <c r="B2634">
        <f>IF('Input and Summary Results'!D2216=0,FALSE,'Input and Summary Results'!$B2216)</f>
        <v>149</v>
      </c>
      <c r="C2634">
        <f>IF(OR(B2634=0,'Input and Summary Results'!D2216=0,'Input and Summary Results'!D2216=""),FALSE,'Input and Summary Results'!$D2216)</f>
        <v>0.10433481</v>
      </c>
      <c r="D2634">
        <f>IF(OR(B2634=0,'Input and Summary Results'!E2216=0),FALSE,'Input and Summary Results'!$E2216)</f>
        <v>3.736859E-2</v>
      </c>
      <c r="E2634">
        <f t="shared" si="152"/>
        <v>-0.98157077049289454</v>
      </c>
      <c r="F2634">
        <f t="shared" si="153"/>
        <v>0.15544158330283059</v>
      </c>
      <c r="G2634">
        <f>IF('Input and Summary Results'!$J$4="yes",IF(C2634=FALSE,FALSE,IF('Data Transformation'!E2634&lt;$R$10,E2634,$R$10)),IF(C2634=FALSE,FALSE,IF(C2634&lt;$R$10,C2634,$R$10)))</f>
        <v>0.10433481</v>
      </c>
      <c r="H2634">
        <f>IF('Input and Summary Results'!$J$4="yes",'Data Transformation'!F2634,'Data Transformation'!D2634)</f>
        <v>3.736859E-2</v>
      </c>
      <c r="I2634">
        <f t="shared" si="154"/>
        <v>149</v>
      </c>
    </row>
    <row r="2635" spans="2:9" x14ac:dyDescent="0.25">
      <c r="B2635">
        <f>IF('Input and Summary Results'!D2217=0,FALSE,'Input and Summary Results'!$B2217)</f>
        <v>149</v>
      </c>
      <c r="C2635">
        <f>IF(OR(B2635=0,'Input and Summary Results'!D2217=0,'Input and Summary Results'!D2217=""),FALSE,'Input and Summary Results'!$D2217)</f>
        <v>0.10884383</v>
      </c>
      <c r="D2635">
        <f>IF(OR(B2635=0,'Input and Summary Results'!E2217=0),FALSE,'Input and Summary Results'!$E2217)</f>
        <v>4.2113089999999999E-2</v>
      </c>
      <c r="E2635">
        <f t="shared" si="152"/>
        <v>-0.96319618465596624</v>
      </c>
      <c r="F2635">
        <f t="shared" si="153"/>
        <v>0.16792023084817945</v>
      </c>
      <c r="G2635">
        <f>IF('Input and Summary Results'!$J$4="yes",IF(C2635=FALSE,FALSE,IF('Data Transformation'!E2635&lt;$R$10,E2635,$R$10)),IF(C2635=FALSE,FALSE,IF(C2635&lt;$R$10,C2635,$R$10)))</f>
        <v>0.10884383</v>
      </c>
      <c r="H2635">
        <f>IF('Input and Summary Results'!$J$4="yes",'Data Transformation'!F2635,'Data Transformation'!D2635)</f>
        <v>4.2113089999999999E-2</v>
      </c>
      <c r="I2635">
        <f t="shared" si="154"/>
        <v>149</v>
      </c>
    </row>
    <row r="2636" spans="2:9" x14ac:dyDescent="0.25">
      <c r="B2636">
        <f>IF('Input and Summary Results'!D2218=0,FALSE,'Input and Summary Results'!$B2218)</f>
        <v>149</v>
      </c>
      <c r="C2636">
        <f>IF(OR(B2636=0,'Input and Summary Results'!D2218=0,'Input and Summary Results'!D2218=""),FALSE,'Input and Summary Results'!$D2218)</f>
        <v>0.1128685</v>
      </c>
      <c r="D2636">
        <f>IF(OR(B2636=0,'Input and Summary Results'!E2218=0),FALSE,'Input and Summary Results'!$E2218)</f>
        <v>4.5811770000000002E-2</v>
      </c>
      <c r="E2636">
        <f t="shared" si="152"/>
        <v>-0.94742724660459865</v>
      </c>
      <c r="F2636">
        <f t="shared" si="153"/>
        <v>0.17615462400935603</v>
      </c>
      <c r="G2636">
        <f>IF('Input and Summary Results'!$J$4="yes",IF(C2636=FALSE,FALSE,IF('Data Transformation'!E2636&lt;$R$10,E2636,$R$10)),IF(C2636=FALSE,FALSE,IF(C2636&lt;$R$10,C2636,$R$10)))</f>
        <v>0.1128685</v>
      </c>
      <c r="H2636">
        <f>IF('Input and Summary Results'!$J$4="yes",'Data Transformation'!F2636,'Data Transformation'!D2636)</f>
        <v>4.5811770000000002E-2</v>
      </c>
      <c r="I2636">
        <f t="shared" si="154"/>
        <v>149</v>
      </c>
    </row>
    <row r="2637" spans="2:9" x14ac:dyDescent="0.25">
      <c r="B2637">
        <f>IF('Input and Summary Results'!D2219=0,FALSE,'Input and Summary Results'!$B2219)</f>
        <v>149</v>
      </c>
      <c r="C2637">
        <f>IF(OR(B2637=0,'Input and Summary Results'!D2219=0,'Input and Summary Results'!D2219=""),FALSE,'Input and Summary Results'!$D2219)</f>
        <v>0.11733888000000001</v>
      </c>
      <c r="D2637">
        <f>IF(OR(B2637=0,'Input and Summary Results'!E2219=0),FALSE,'Input and Summary Results'!$E2219)</f>
        <v>5.7263719999999997E-2</v>
      </c>
      <c r="E2637">
        <f t="shared" si="152"/>
        <v>-0.93055806144217834</v>
      </c>
      <c r="F2637">
        <f t="shared" si="153"/>
        <v>0.21180067919516529</v>
      </c>
      <c r="G2637">
        <f>IF('Input and Summary Results'!$J$4="yes",IF(C2637=FALSE,FALSE,IF('Data Transformation'!E2637&lt;$R$10,E2637,$R$10)),IF(C2637=FALSE,FALSE,IF(C2637&lt;$R$10,C2637,$R$10)))</f>
        <v>0.11733888000000001</v>
      </c>
      <c r="H2637">
        <f>IF('Input and Summary Results'!$J$4="yes",'Data Transformation'!F2637,'Data Transformation'!D2637)</f>
        <v>5.7263719999999997E-2</v>
      </c>
      <c r="I2637">
        <f t="shared" si="154"/>
        <v>149</v>
      </c>
    </row>
    <row r="2638" spans="2:9" x14ac:dyDescent="0.25">
      <c r="B2638">
        <f>IF('Input and Summary Results'!D2220=0,FALSE,'Input and Summary Results'!$B2220)</f>
        <v>149</v>
      </c>
      <c r="C2638">
        <f>IF(OR(B2638=0,'Input and Summary Results'!D2220=0,'Input and Summary Results'!D2220=""),FALSE,'Input and Summary Results'!$D2220)</f>
        <v>0.12385475999999999</v>
      </c>
      <c r="D2638">
        <f>IF(OR(B2638=0,'Input and Summary Results'!E2220=0),FALSE,'Input and Summary Results'!$E2220)</f>
        <v>5.2460100000000003E-2</v>
      </c>
      <c r="E2638">
        <f t="shared" si="152"/>
        <v>-0.90708729790326237</v>
      </c>
      <c r="F2638">
        <f t="shared" si="153"/>
        <v>0.18382566322037203</v>
      </c>
      <c r="G2638">
        <f>IF('Input and Summary Results'!$J$4="yes",IF(C2638=FALSE,FALSE,IF('Data Transformation'!E2638&lt;$R$10,E2638,$R$10)),IF(C2638=FALSE,FALSE,IF(C2638&lt;$R$10,C2638,$R$10)))</f>
        <v>0.12385475999999999</v>
      </c>
      <c r="H2638">
        <f>IF('Input and Summary Results'!$J$4="yes",'Data Transformation'!F2638,'Data Transformation'!D2638)</f>
        <v>5.2460100000000003E-2</v>
      </c>
      <c r="I2638">
        <f t="shared" si="154"/>
        <v>149</v>
      </c>
    </row>
    <row r="2639" spans="2:9" x14ac:dyDescent="0.25">
      <c r="B2639">
        <f>IF('Input and Summary Results'!D2221=0,FALSE,'Input and Summary Results'!$B2221)</f>
        <v>149</v>
      </c>
      <c r="C2639">
        <f>IF(OR(B2639=0,'Input and Summary Results'!D2221=0,'Input and Summary Results'!D2221=""),FALSE,'Input and Summary Results'!$D2221)</f>
        <v>0.18150400999999999</v>
      </c>
      <c r="D2639">
        <f>IF(OR(B2639=0,'Input and Summary Results'!E2221=0),FALSE,'Input and Summary Results'!$E2221)</f>
        <v>4.1595220000000002E-2</v>
      </c>
      <c r="E2639">
        <f t="shared" si="152"/>
        <v>-0.74111377557754132</v>
      </c>
      <c r="F2639">
        <f t="shared" si="153"/>
        <v>9.9459650946554845E-2</v>
      </c>
      <c r="G2639">
        <f>IF('Input and Summary Results'!$J$4="yes",IF(C2639=FALSE,FALSE,IF('Data Transformation'!E2639&lt;$R$10,E2639,$R$10)),IF(C2639=FALSE,FALSE,IF(C2639&lt;$R$10,C2639,$R$10)))</f>
        <v>0.18150400999999999</v>
      </c>
      <c r="H2639">
        <f>IF('Input and Summary Results'!$J$4="yes",'Data Transformation'!F2639,'Data Transformation'!D2639)</f>
        <v>4.1595220000000002E-2</v>
      </c>
      <c r="I2639">
        <f t="shared" si="154"/>
        <v>149</v>
      </c>
    </row>
    <row r="2640" spans="2:9" x14ac:dyDescent="0.25">
      <c r="B2640">
        <f>IF('Input and Summary Results'!D2222=0,FALSE,'Input and Summary Results'!$B2222)</f>
        <v>149</v>
      </c>
      <c r="C2640">
        <f>IF(OR(B2640=0,'Input and Summary Results'!D2222=0,'Input and Summary Results'!D2222=""),FALSE,'Input and Summary Results'!$D2222)</f>
        <v>0.18577479999999999</v>
      </c>
      <c r="D2640">
        <f>IF(OR(B2640=0,'Input and Summary Results'!E2222=0),FALSE,'Input and Summary Results'!$E2222)</f>
        <v>3.3351329999999998E-2</v>
      </c>
      <c r="E2640">
        <f t="shared" si="152"/>
        <v>-0.73101319757161187</v>
      </c>
      <c r="F2640">
        <f t="shared" si="153"/>
        <v>7.7914104711726231E-2</v>
      </c>
      <c r="G2640">
        <f>IF('Input and Summary Results'!$J$4="yes",IF(C2640=FALSE,FALSE,IF('Data Transformation'!E2640&lt;$R$10,E2640,$R$10)),IF(C2640=FALSE,FALSE,IF(C2640&lt;$R$10,C2640,$R$10)))</f>
        <v>0.18577479999999999</v>
      </c>
      <c r="H2640">
        <f>IF('Input and Summary Results'!$J$4="yes",'Data Transformation'!F2640,'Data Transformation'!D2640)</f>
        <v>3.3351329999999998E-2</v>
      </c>
      <c r="I2640">
        <f t="shared" si="154"/>
        <v>149</v>
      </c>
    </row>
    <row r="2641" spans="2:9" x14ac:dyDescent="0.25">
      <c r="B2641">
        <f>IF('Input and Summary Results'!D2223=0,FALSE,'Input and Summary Results'!$B2223)</f>
        <v>150</v>
      </c>
      <c r="C2641">
        <f>IF(OR(B2641=0,'Input and Summary Results'!D2223=0,'Input and Summary Results'!D2223=""),FALSE,'Input and Summary Results'!$D2223)</f>
        <v>2.8541500000000001E-2</v>
      </c>
      <c r="D2641">
        <f>IF(OR(B2641=0,'Input and Summary Results'!E2223=0),FALSE,'Input and Summary Results'!$E2223)</f>
        <v>5.713174E-2</v>
      </c>
      <c r="E2641">
        <f t="shared" si="152"/>
        <v>-1.5445232062527565</v>
      </c>
      <c r="F2641">
        <f t="shared" si="153"/>
        <v>0.86874113694094557</v>
      </c>
      <c r="G2641">
        <f>IF('Input and Summary Results'!$J$4="yes",IF(C2641=FALSE,FALSE,IF('Data Transformation'!E2641&lt;$R$10,E2641,$R$10)),IF(C2641=FALSE,FALSE,IF(C2641&lt;$R$10,C2641,$R$10)))</f>
        <v>2.8541500000000001E-2</v>
      </c>
      <c r="H2641">
        <f>IF('Input and Summary Results'!$J$4="yes",'Data Transformation'!F2641,'Data Transformation'!D2641)</f>
        <v>5.713174E-2</v>
      </c>
      <c r="I2641">
        <f t="shared" si="154"/>
        <v>150</v>
      </c>
    </row>
    <row r="2642" spans="2:9" x14ac:dyDescent="0.25">
      <c r="B2642">
        <f>IF('Input and Summary Results'!D2224=0,FALSE,'Input and Summary Results'!$B2224)</f>
        <v>150</v>
      </c>
      <c r="C2642">
        <f>IF(OR(B2642=0,'Input and Summary Results'!D2224=0,'Input and Summary Results'!D2224=""),FALSE,'Input and Summary Results'!$D2224)</f>
        <v>7.2396470000000004E-2</v>
      </c>
      <c r="D2642">
        <f>IF(OR(B2642=0,'Input and Summary Results'!E2224=0),FALSE,'Input and Summary Results'!$E2224)</f>
        <v>5.2745529999999999E-2</v>
      </c>
      <c r="E2642">
        <f t="shared" si="152"/>
        <v>-1.1402826091743441</v>
      </c>
      <c r="F2642">
        <f t="shared" si="153"/>
        <v>0.31619718502849653</v>
      </c>
      <c r="G2642">
        <f>IF('Input and Summary Results'!$J$4="yes",IF(C2642=FALSE,FALSE,IF('Data Transformation'!E2642&lt;$R$10,E2642,$R$10)),IF(C2642=FALSE,FALSE,IF(C2642&lt;$R$10,C2642,$R$10)))</f>
        <v>7.2396470000000004E-2</v>
      </c>
      <c r="H2642">
        <f>IF('Input and Summary Results'!$J$4="yes",'Data Transformation'!F2642,'Data Transformation'!D2642)</f>
        <v>5.2745529999999999E-2</v>
      </c>
      <c r="I2642">
        <f t="shared" si="154"/>
        <v>150</v>
      </c>
    </row>
    <row r="2643" spans="2:9" x14ac:dyDescent="0.25">
      <c r="B2643">
        <f>IF('Input and Summary Results'!D2225=0,FALSE,'Input and Summary Results'!$B2225)</f>
        <v>150</v>
      </c>
      <c r="C2643">
        <f>IF(OR(B2643=0,'Input and Summary Results'!D2225=0,'Input and Summary Results'!D2225=""),FALSE,'Input and Summary Results'!$D2225)</f>
        <v>8.0106540000000004E-2</v>
      </c>
      <c r="D2643">
        <f>IF(OR(B2643=0,'Input and Summary Results'!E2225=0),FALSE,'Input and Summary Results'!$E2225)</f>
        <v>4.4413559999999998E-2</v>
      </c>
      <c r="E2643">
        <f t="shared" si="152"/>
        <v>-1.0963320261134375</v>
      </c>
      <c r="F2643">
        <f t="shared" si="153"/>
        <v>0.24062311316903709</v>
      </c>
      <c r="G2643">
        <f>IF('Input and Summary Results'!$J$4="yes",IF(C2643=FALSE,FALSE,IF('Data Transformation'!E2643&lt;$R$10,E2643,$R$10)),IF(C2643=FALSE,FALSE,IF(C2643&lt;$R$10,C2643,$R$10)))</f>
        <v>8.0106540000000004E-2</v>
      </c>
      <c r="H2643">
        <f>IF('Input and Summary Results'!$J$4="yes",'Data Transformation'!F2643,'Data Transformation'!D2643)</f>
        <v>4.4413559999999998E-2</v>
      </c>
      <c r="I2643">
        <f t="shared" si="154"/>
        <v>150</v>
      </c>
    </row>
    <row r="2644" spans="2:9" x14ac:dyDescent="0.25">
      <c r="B2644">
        <f>IF('Input and Summary Results'!D2226=0,FALSE,'Input and Summary Results'!$B2226)</f>
        <v>150</v>
      </c>
      <c r="C2644">
        <f>IF(OR(B2644=0,'Input and Summary Results'!D2226=0,'Input and Summary Results'!D2226=""),FALSE,'Input and Summary Results'!$D2226)</f>
        <v>9.4915390000000002E-2</v>
      </c>
      <c r="D2644">
        <f>IF(OR(B2644=0,'Input and Summary Results'!E2226=0),FALSE,'Input and Summary Results'!$E2226)</f>
        <v>4.071222E-2</v>
      </c>
      <c r="E2644">
        <f t="shared" si="152"/>
        <v>-1.0226633634401738</v>
      </c>
      <c r="F2644">
        <f t="shared" si="153"/>
        <v>0.18615635967992125</v>
      </c>
      <c r="G2644">
        <f>IF('Input and Summary Results'!$J$4="yes",IF(C2644=FALSE,FALSE,IF('Data Transformation'!E2644&lt;$R$10,E2644,$R$10)),IF(C2644=FALSE,FALSE,IF(C2644&lt;$R$10,C2644,$R$10)))</f>
        <v>9.4915390000000002E-2</v>
      </c>
      <c r="H2644">
        <f>IF('Input and Summary Results'!$J$4="yes",'Data Transformation'!F2644,'Data Transformation'!D2644)</f>
        <v>4.071222E-2</v>
      </c>
      <c r="I2644">
        <f t="shared" si="154"/>
        <v>150</v>
      </c>
    </row>
    <row r="2645" spans="2:9" x14ac:dyDescent="0.25">
      <c r="B2645">
        <f>IF('Input and Summary Results'!D2227=0,FALSE,'Input and Summary Results'!$B2227)</f>
        <v>150</v>
      </c>
      <c r="C2645">
        <f>IF(OR(B2645=0,'Input and Summary Results'!D2227=0,'Input and Summary Results'!D2227=""),FALSE,'Input and Summary Results'!$D2227)</f>
        <v>9.6649520000000003E-2</v>
      </c>
      <c r="D2645">
        <f>IF(OR(B2645=0,'Input and Summary Results'!E2227=0),FALSE,'Input and Summary Results'!$E2227)</f>
        <v>3.3239560000000001E-2</v>
      </c>
      <c r="E2645">
        <f t="shared" si="152"/>
        <v>-1.0148002985093958</v>
      </c>
      <c r="F2645">
        <f t="shared" si="153"/>
        <v>0.14926063823182981</v>
      </c>
      <c r="G2645">
        <f>IF('Input and Summary Results'!$J$4="yes",IF(C2645=FALSE,FALSE,IF('Data Transformation'!E2645&lt;$R$10,E2645,$R$10)),IF(C2645=FALSE,FALSE,IF(C2645&lt;$R$10,C2645,$R$10)))</f>
        <v>9.6649520000000003E-2</v>
      </c>
      <c r="H2645">
        <f>IF('Input and Summary Results'!$J$4="yes",'Data Transformation'!F2645,'Data Transformation'!D2645)</f>
        <v>3.3239560000000001E-2</v>
      </c>
      <c r="I2645">
        <f t="shared" si="154"/>
        <v>150</v>
      </c>
    </row>
    <row r="2646" spans="2:9" x14ac:dyDescent="0.25">
      <c r="B2646">
        <f>IF('Input and Summary Results'!D2228=0,FALSE,'Input and Summary Results'!$B2228)</f>
        <v>150</v>
      </c>
      <c r="C2646">
        <f>IF(OR(B2646=0,'Input and Summary Results'!D2228=0,'Input and Summary Results'!D2228=""),FALSE,'Input and Summary Results'!$D2228)</f>
        <v>9.9116940000000001E-2</v>
      </c>
      <c r="D2646">
        <f>IF(OR(B2646=0,'Input and Summary Results'!E2228=0),FALSE,'Input and Summary Results'!$E2228)</f>
        <v>5.2328979999999997E-2</v>
      </c>
      <c r="E2646">
        <f t="shared" si="152"/>
        <v>-1.0038521142351846</v>
      </c>
      <c r="F2646">
        <f t="shared" si="153"/>
        <v>0.2291311386328109</v>
      </c>
      <c r="G2646">
        <f>IF('Input and Summary Results'!$J$4="yes",IF(C2646=FALSE,FALSE,IF('Data Transformation'!E2646&lt;$R$10,E2646,$R$10)),IF(C2646=FALSE,FALSE,IF(C2646&lt;$R$10,C2646,$R$10)))</f>
        <v>9.9116940000000001E-2</v>
      </c>
      <c r="H2646">
        <f>IF('Input and Summary Results'!$J$4="yes",'Data Transformation'!F2646,'Data Transformation'!D2646)</f>
        <v>5.2328979999999997E-2</v>
      </c>
      <c r="I2646">
        <f t="shared" si="154"/>
        <v>150</v>
      </c>
    </row>
    <row r="2647" spans="2:9" x14ac:dyDescent="0.25">
      <c r="B2647">
        <f>IF('Input and Summary Results'!D2229=0,FALSE,'Input and Summary Results'!$B2229)</f>
        <v>150</v>
      </c>
      <c r="C2647">
        <f>IF(OR(B2647=0,'Input and Summary Results'!D2229=0,'Input and Summary Results'!D2229=""),FALSE,'Input and Summary Results'!$D2229)</f>
        <v>0.1124588</v>
      </c>
      <c r="D2647">
        <f>IF(OR(B2647=0,'Input and Summary Results'!E2229=0),FALSE,'Input and Summary Results'!$E2229)</f>
        <v>5.5357160000000002E-2</v>
      </c>
      <c r="E2647">
        <f t="shared" si="152"/>
        <v>-0.94900655497350173</v>
      </c>
      <c r="F2647">
        <f t="shared" si="153"/>
        <v>0.21363385915553074</v>
      </c>
      <c r="G2647">
        <f>IF('Input and Summary Results'!$J$4="yes",IF(C2647=FALSE,FALSE,IF('Data Transformation'!E2647&lt;$R$10,E2647,$R$10)),IF(C2647=FALSE,FALSE,IF(C2647&lt;$R$10,C2647,$R$10)))</f>
        <v>0.1124588</v>
      </c>
      <c r="H2647">
        <f>IF('Input and Summary Results'!$J$4="yes",'Data Transformation'!F2647,'Data Transformation'!D2647)</f>
        <v>5.5357160000000002E-2</v>
      </c>
      <c r="I2647">
        <f t="shared" si="154"/>
        <v>150</v>
      </c>
    </row>
    <row r="2648" spans="2:9" x14ac:dyDescent="0.25">
      <c r="B2648">
        <f>IF('Input and Summary Results'!D2230=0,FALSE,'Input and Summary Results'!$B2230)</f>
        <v>150</v>
      </c>
      <c r="C2648">
        <f>IF(OR(B2648=0,'Input and Summary Results'!D2230=0,'Input and Summary Results'!D2230=""),FALSE,'Input and Summary Results'!$D2230)</f>
        <v>0.11370311</v>
      </c>
      <c r="D2648">
        <f>IF(OR(B2648=0,'Input and Summary Results'!E2230=0),FALSE,'Input and Summary Results'!$E2230)</f>
        <v>4.2967520000000002E-2</v>
      </c>
      <c r="E2648">
        <f t="shared" si="152"/>
        <v>-0.94422765635565109</v>
      </c>
      <c r="F2648">
        <f t="shared" si="153"/>
        <v>0.16400522096537204</v>
      </c>
      <c r="G2648">
        <f>IF('Input and Summary Results'!$J$4="yes",IF(C2648=FALSE,FALSE,IF('Data Transformation'!E2648&lt;$R$10,E2648,$R$10)),IF(C2648=FALSE,FALSE,IF(C2648&lt;$R$10,C2648,$R$10)))</f>
        <v>0.11370311</v>
      </c>
      <c r="H2648">
        <f>IF('Input and Summary Results'!$J$4="yes",'Data Transformation'!F2648,'Data Transformation'!D2648)</f>
        <v>4.2967520000000002E-2</v>
      </c>
      <c r="I2648">
        <f t="shared" si="154"/>
        <v>150</v>
      </c>
    </row>
    <row r="2649" spans="2:9" x14ac:dyDescent="0.25">
      <c r="B2649">
        <f>IF('Input and Summary Results'!D2231=0,FALSE,'Input and Summary Results'!$B2231)</f>
        <v>150</v>
      </c>
      <c r="C2649">
        <f>IF(OR(B2649=0,'Input and Summary Results'!D2231=0,'Input and Summary Results'!D2231=""),FALSE,'Input and Summary Results'!$D2231)</f>
        <v>0.12145996000000001</v>
      </c>
      <c r="D2649">
        <f>IF(OR(B2649=0,'Input and Summary Results'!E2231=0),FALSE,'Input and Summary Results'!$E2231)</f>
        <v>5.7886050000000001E-2</v>
      </c>
      <c r="E2649">
        <f t="shared" si="152"/>
        <v>-0.91556686623817241</v>
      </c>
      <c r="F2649">
        <f t="shared" si="153"/>
        <v>0.20683808639489096</v>
      </c>
      <c r="G2649">
        <f>IF('Input and Summary Results'!$J$4="yes",IF(C2649=FALSE,FALSE,IF('Data Transformation'!E2649&lt;$R$10,E2649,$R$10)),IF(C2649=FALSE,FALSE,IF(C2649&lt;$R$10,C2649,$R$10)))</f>
        <v>0.12145996000000001</v>
      </c>
      <c r="H2649">
        <f>IF('Input and Summary Results'!$J$4="yes",'Data Transformation'!F2649,'Data Transformation'!D2649)</f>
        <v>5.7886050000000001E-2</v>
      </c>
      <c r="I2649">
        <f t="shared" si="154"/>
        <v>150</v>
      </c>
    </row>
    <row r="2650" spans="2:9" x14ac:dyDescent="0.25">
      <c r="B2650">
        <f>IF('Input and Summary Results'!D2232=0,FALSE,'Input and Summary Results'!$B2232)</f>
        <v>150</v>
      </c>
      <c r="C2650">
        <f>IF(OR(B2650=0,'Input and Summary Results'!D2232=0,'Input and Summary Results'!D2232=""),FALSE,'Input and Summary Results'!$D2232)</f>
        <v>0.15803175</v>
      </c>
      <c r="D2650">
        <f>IF(OR(B2650=0,'Input and Summary Results'!E2232=0),FALSE,'Input and Summary Results'!$E2232)</f>
        <v>4.9227519999999997E-2</v>
      </c>
      <c r="E2650">
        <f t="shared" si="152"/>
        <v>-0.80125565061168069</v>
      </c>
      <c r="F2650">
        <f t="shared" si="153"/>
        <v>0.13519272981536937</v>
      </c>
      <c r="G2650">
        <f>IF('Input and Summary Results'!$J$4="yes",IF(C2650=FALSE,FALSE,IF('Data Transformation'!E2650&lt;$R$10,E2650,$R$10)),IF(C2650=FALSE,FALSE,IF(C2650&lt;$R$10,C2650,$R$10)))</f>
        <v>0.15803175</v>
      </c>
      <c r="H2650">
        <f>IF('Input and Summary Results'!$J$4="yes",'Data Transformation'!F2650,'Data Transformation'!D2650)</f>
        <v>4.9227519999999997E-2</v>
      </c>
      <c r="I2650">
        <f t="shared" si="154"/>
        <v>150</v>
      </c>
    </row>
    <row r="2651" spans="2:9" x14ac:dyDescent="0.25">
      <c r="B2651">
        <f>IF('Input and Summary Results'!D2233=0,FALSE,'Input and Summary Results'!$B2233)</f>
        <v>150</v>
      </c>
      <c r="C2651">
        <f>IF(OR(B2651=0,'Input and Summary Results'!D2233=0,'Input and Summary Results'!D2233=""),FALSE,'Input and Summary Results'!$D2233)</f>
        <v>0.1716723</v>
      </c>
      <c r="D2651">
        <f>IF(OR(B2651=0,'Input and Summary Results'!E2233=0),FALSE,'Input and Summary Results'!$E2233)</f>
        <v>4.1775529999999998E-2</v>
      </c>
      <c r="E2651">
        <f t="shared" si="152"/>
        <v>-0.76529977430697482</v>
      </c>
      <c r="F2651">
        <f t="shared" si="153"/>
        <v>0.10561156354286626</v>
      </c>
      <c r="G2651">
        <f>IF('Input and Summary Results'!$J$4="yes",IF(C2651=FALSE,FALSE,IF('Data Transformation'!E2651&lt;$R$10,E2651,$R$10)),IF(C2651=FALSE,FALSE,IF(C2651&lt;$R$10,C2651,$R$10)))</f>
        <v>0.1716723</v>
      </c>
      <c r="H2651">
        <f>IF('Input and Summary Results'!$J$4="yes",'Data Transformation'!F2651,'Data Transformation'!D2651)</f>
        <v>4.1775529999999998E-2</v>
      </c>
      <c r="I2651">
        <f t="shared" si="154"/>
        <v>150</v>
      </c>
    </row>
    <row r="2652" spans="2:9" x14ac:dyDescent="0.25">
      <c r="B2652">
        <f>IF('Input and Summary Results'!D2234=0,FALSE,'Input and Summary Results'!$B2234)</f>
        <v>150</v>
      </c>
      <c r="C2652">
        <f>IF(OR(B2652=0,'Input and Summary Results'!D2234=0,'Input and Summary Results'!D2234=""),FALSE,'Input and Summary Results'!$D2234)</f>
        <v>0.22404293</v>
      </c>
      <c r="D2652">
        <f>IF(OR(B2652=0,'Input and Summary Results'!E2234=0),FALSE,'Input and Summary Results'!$E2234)</f>
        <v>5.2866700000000003E-2</v>
      </c>
      <c r="E2652">
        <f t="shared" si="152"/>
        <v>-0.64966875632774224</v>
      </c>
      <c r="F2652">
        <f t="shared" si="153"/>
        <v>0.10240960426646804</v>
      </c>
      <c r="G2652">
        <f>IF('Input and Summary Results'!$J$4="yes",IF(C2652=FALSE,FALSE,IF('Data Transformation'!E2652&lt;$R$10,E2652,$R$10)),IF(C2652=FALSE,FALSE,IF(C2652&lt;$R$10,C2652,$R$10)))</f>
        <v>0.22404293</v>
      </c>
      <c r="H2652">
        <f>IF('Input and Summary Results'!$J$4="yes",'Data Transformation'!F2652,'Data Transformation'!D2652)</f>
        <v>5.2866700000000003E-2</v>
      </c>
      <c r="I2652">
        <f t="shared" si="154"/>
        <v>150</v>
      </c>
    </row>
    <row r="2653" spans="2:9" x14ac:dyDescent="0.25">
      <c r="B2653">
        <f>IF('Input and Summary Results'!D2235=0,FALSE,'Input and Summary Results'!$B2235)</f>
        <v>150</v>
      </c>
      <c r="C2653">
        <f>IF(OR(B2653=0,'Input and Summary Results'!D2235=0,'Input and Summary Results'!D2235=""),FALSE,'Input and Summary Results'!$D2235)</f>
        <v>0.30339126</v>
      </c>
      <c r="D2653">
        <f>IF(OR(B2653=0,'Input and Summary Results'!E2235=0),FALSE,'Input and Summary Results'!$E2235)</f>
        <v>7.2477349999999996E-2</v>
      </c>
      <c r="E2653">
        <f t="shared" si="152"/>
        <v>-0.51799693438793193</v>
      </c>
      <c r="F2653">
        <f t="shared" si="153"/>
        <v>0.10367856312011096</v>
      </c>
      <c r="G2653">
        <f>IF('Input and Summary Results'!$J$4="yes",IF(C2653=FALSE,FALSE,IF('Data Transformation'!E2653&lt;$R$10,E2653,$R$10)),IF(C2653=FALSE,FALSE,IF(C2653&lt;$R$10,C2653,$R$10)))</f>
        <v>0.30339126</v>
      </c>
      <c r="H2653">
        <f>IF('Input and Summary Results'!$J$4="yes",'Data Transformation'!F2653,'Data Transformation'!D2653)</f>
        <v>7.2477349999999996E-2</v>
      </c>
      <c r="I2653">
        <f t="shared" si="154"/>
        <v>150</v>
      </c>
    </row>
    <row r="2654" spans="2:9" x14ac:dyDescent="0.25">
      <c r="B2654">
        <f>IF('Input and Summary Results'!D2236=0,FALSE,'Input and Summary Results'!$B2236)</f>
        <v>150</v>
      </c>
      <c r="C2654">
        <f>IF(OR(B2654=0,'Input and Summary Results'!D2236=0,'Input and Summary Results'!D2236=""),FALSE,'Input and Summary Results'!$D2236)</f>
        <v>0.51468919000000002</v>
      </c>
      <c r="D2654">
        <f>IF(OR(B2654=0,'Input and Summary Results'!E2236=0),FALSE,'Input and Summary Results'!$E2236)</f>
        <v>5.0578360000000003E-2</v>
      </c>
      <c r="E2654">
        <f t="shared" si="152"/>
        <v>-0.28845495312665304</v>
      </c>
      <c r="F2654">
        <f t="shared" si="153"/>
        <v>4.2649056297452061E-2</v>
      </c>
      <c r="G2654">
        <f>IF('Input and Summary Results'!$J$4="yes",IF(C2654=FALSE,FALSE,IF('Data Transformation'!E2654&lt;$R$10,E2654,$R$10)),IF(C2654=FALSE,FALSE,IF(C2654&lt;$R$10,C2654,$R$10)))</f>
        <v>0.51468919000000002</v>
      </c>
      <c r="H2654">
        <f>IF('Input and Summary Results'!$J$4="yes",'Data Transformation'!F2654,'Data Transformation'!D2654)</f>
        <v>5.0578360000000003E-2</v>
      </c>
      <c r="I2654">
        <f t="shared" si="154"/>
        <v>150</v>
      </c>
    </row>
    <row r="2655" spans="2:9" x14ac:dyDescent="0.25">
      <c r="B2655">
        <f>IF('Input and Summary Results'!D2237=0,FALSE,'Input and Summary Results'!$B2237)</f>
        <v>151</v>
      </c>
      <c r="C2655">
        <f>IF(OR(B2655=0,'Input and Summary Results'!D2237=0,'Input and Summary Results'!D2237=""),FALSE,'Input and Summary Results'!$D2237)</f>
        <v>-7.0993600000000004E-2</v>
      </c>
      <c r="D2655">
        <f>IF(OR(B2655=0,'Input and Summary Results'!E2237=0),FALSE,'Input and Summary Results'!$E2237)</f>
        <v>8.7488819999999995E-2</v>
      </c>
      <c r="E2655" t="e">
        <f t="shared" si="152"/>
        <v>#NUM!</v>
      </c>
      <c r="F2655">
        <f t="shared" si="153"/>
        <v>-0.53483902605305267</v>
      </c>
      <c r="G2655">
        <f>IF('Input and Summary Results'!$J$4="yes",IF(C2655=FALSE,FALSE,IF('Data Transformation'!E2655&lt;$R$10,E2655,$R$10)),IF(C2655=FALSE,FALSE,IF(C2655&lt;$R$10,C2655,$R$10)))</f>
        <v>-7.0993600000000004E-2</v>
      </c>
      <c r="H2655">
        <f>IF('Input and Summary Results'!$J$4="yes",'Data Transformation'!F2655,'Data Transformation'!D2655)</f>
        <v>8.7488819999999995E-2</v>
      </c>
      <c r="I2655">
        <f t="shared" si="154"/>
        <v>151</v>
      </c>
    </row>
    <row r="2656" spans="2:9" x14ac:dyDescent="0.25">
      <c r="B2656">
        <f>IF('Input and Summary Results'!D2238=0,FALSE,'Input and Summary Results'!$B2238)</f>
        <v>151</v>
      </c>
      <c r="C2656">
        <f>IF(OR(B2656=0,'Input and Summary Results'!D2238=0,'Input and Summary Results'!D2238=""),FALSE,'Input and Summary Results'!$D2238)</f>
        <v>-4.9577400000000001E-2</v>
      </c>
      <c r="D2656">
        <f>IF(OR(B2656=0,'Input and Summary Results'!E2238=0),FALSE,'Input and Summary Results'!$E2238)</f>
        <v>8.7465660000000001E-2</v>
      </c>
      <c r="E2656" t="e">
        <f t="shared" si="152"/>
        <v>#NUM!</v>
      </c>
      <c r="F2656">
        <f t="shared" si="153"/>
        <v>-0.76567340038001186</v>
      </c>
      <c r="G2656">
        <f>IF('Input and Summary Results'!$J$4="yes",IF(C2656=FALSE,FALSE,IF('Data Transformation'!E2656&lt;$R$10,E2656,$R$10)),IF(C2656=FALSE,FALSE,IF(C2656&lt;$R$10,C2656,$R$10)))</f>
        <v>-4.9577400000000001E-2</v>
      </c>
      <c r="H2656">
        <f>IF('Input and Summary Results'!$J$4="yes",'Data Transformation'!F2656,'Data Transformation'!D2656)</f>
        <v>8.7465660000000001E-2</v>
      </c>
      <c r="I2656">
        <f t="shared" si="154"/>
        <v>151</v>
      </c>
    </row>
    <row r="2657" spans="2:9" x14ac:dyDescent="0.25">
      <c r="B2657">
        <f>IF('Input and Summary Results'!D2239=0,FALSE,'Input and Summary Results'!$B2239)</f>
        <v>151</v>
      </c>
      <c r="C2657">
        <f>IF(OR(B2657=0,'Input and Summary Results'!D2239=0,'Input and Summary Results'!D2239=""),FALSE,'Input and Summary Results'!$D2239)</f>
        <v>-2.2171300000000001E-2</v>
      </c>
      <c r="D2657">
        <f>IF(OR(B2657=0,'Input and Summary Results'!E2239=0),FALSE,'Input and Summary Results'!$E2239)</f>
        <v>0.119724</v>
      </c>
      <c r="E2657" t="e">
        <f t="shared" si="152"/>
        <v>#NUM!</v>
      </c>
      <c r="F2657">
        <f t="shared" si="153"/>
        <v>-2.3435800336471022</v>
      </c>
      <c r="G2657">
        <f>IF('Input and Summary Results'!$J$4="yes",IF(C2657=FALSE,FALSE,IF('Data Transformation'!E2657&lt;$R$10,E2657,$R$10)),IF(C2657=FALSE,FALSE,IF(C2657&lt;$R$10,C2657,$R$10)))</f>
        <v>-2.2171300000000001E-2</v>
      </c>
      <c r="H2657">
        <f>IF('Input and Summary Results'!$J$4="yes",'Data Transformation'!F2657,'Data Transformation'!D2657)</f>
        <v>0.119724</v>
      </c>
      <c r="I2657">
        <f t="shared" si="154"/>
        <v>151</v>
      </c>
    </row>
    <row r="2658" spans="2:9" x14ac:dyDescent="0.25">
      <c r="B2658">
        <f>IF('Input and Summary Results'!D2240=0,FALSE,'Input and Summary Results'!$B2240)</f>
        <v>151</v>
      </c>
      <c r="C2658">
        <f>IF(OR(B2658=0,'Input and Summary Results'!D2240=0,'Input and Summary Results'!D2240=""),FALSE,'Input and Summary Results'!$D2240)</f>
        <v>7.2616159999999999E-2</v>
      </c>
      <c r="D2658">
        <f>IF(OR(B2658=0,'Input and Summary Results'!E2240=0),FALSE,'Input and Summary Results'!$E2240)</f>
        <v>7.4613280000000004E-2</v>
      </c>
      <c r="E2658">
        <f t="shared" si="152"/>
        <v>-1.1389667206517706</v>
      </c>
      <c r="F2658">
        <f t="shared" si="153"/>
        <v>0.44593604949642063</v>
      </c>
      <c r="G2658">
        <f>IF('Input and Summary Results'!$J$4="yes",IF(C2658=FALSE,FALSE,IF('Data Transformation'!E2658&lt;$R$10,E2658,$R$10)),IF(C2658=FALSE,FALSE,IF(C2658&lt;$R$10,C2658,$R$10)))</f>
        <v>7.2616159999999999E-2</v>
      </c>
      <c r="H2658">
        <f>IF('Input and Summary Results'!$J$4="yes",'Data Transformation'!F2658,'Data Transformation'!D2658)</f>
        <v>7.4613280000000004E-2</v>
      </c>
      <c r="I2658">
        <f t="shared" si="154"/>
        <v>151</v>
      </c>
    </row>
    <row r="2659" spans="2:9" x14ac:dyDescent="0.25">
      <c r="B2659">
        <f>IF('Input and Summary Results'!D2241=0,FALSE,'Input and Summary Results'!$B2241)</f>
        <v>151</v>
      </c>
      <c r="C2659">
        <f>IF(OR(B2659=0,'Input and Summary Results'!D2241=0,'Input and Summary Results'!D2241=""),FALSE,'Input and Summary Results'!$D2241)</f>
        <v>9.7521689999999994E-2</v>
      </c>
      <c r="D2659">
        <f>IF(OR(B2659=0,'Input and Summary Results'!E2241=0),FALSE,'Input and Summary Results'!$E2241)</f>
        <v>9.3434729999999994E-2</v>
      </c>
      <c r="E2659">
        <f t="shared" si="152"/>
        <v>-1.0108987812277095</v>
      </c>
      <c r="F2659">
        <f t="shared" si="153"/>
        <v>0.41581183447497677</v>
      </c>
      <c r="G2659">
        <f>IF('Input and Summary Results'!$J$4="yes",IF(C2659=FALSE,FALSE,IF('Data Transformation'!E2659&lt;$R$10,E2659,$R$10)),IF(C2659=FALSE,FALSE,IF(C2659&lt;$R$10,C2659,$R$10)))</f>
        <v>9.7521689999999994E-2</v>
      </c>
      <c r="H2659">
        <f>IF('Input and Summary Results'!$J$4="yes",'Data Transformation'!F2659,'Data Transformation'!D2659)</f>
        <v>9.3434729999999994E-2</v>
      </c>
      <c r="I2659">
        <f t="shared" si="154"/>
        <v>151</v>
      </c>
    </row>
    <row r="2660" spans="2:9" x14ac:dyDescent="0.25">
      <c r="B2660">
        <f>IF('Input and Summary Results'!D2242=0,FALSE,'Input and Summary Results'!$B2242)</f>
        <v>151</v>
      </c>
      <c r="C2660">
        <f>IF(OR(B2660=0,'Input and Summary Results'!D2242=0,'Input and Summary Results'!D2242=""),FALSE,'Input and Summary Results'!$D2242)</f>
        <v>0.10084208</v>
      </c>
      <c r="D2660">
        <f>IF(OR(B2660=0,'Input and Summary Results'!E2242=0),FALSE,'Input and Summary Results'!$E2242)</f>
        <v>6.7145789999999997E-2</v>
      </c>
      <c r="E2660">
        <f t="shared" si="152"/>
        <v>-0.99635820501060468</v>
      </c>
      <c r="F2660">
        <f t="shared" si="153"/>
        <v>0.28897929177978082</v>
      </c>
      <c r="G2660">
        <f>IF('Input and Summary Results'!$J$4="yes",IF(C2660=FALSE,FALSE,IF('Data Transformation'!E2660&lt;$R$10,E2660,$R$10)),IF(C2660=FALSE,FALSE,IF(C2660&lt;$R$10,C2660,$R$10)))</f>
        <v>0.10084208</v>
      </c>
      <c r="H2660">
        <f>IF('Input and Summary Results'!$J$4="yes",'Data Transformation'!F2660,'Data Transformation'!D2660)</f>
        <v>6.7145789999999997E-2</v>
      </c>
      <c r="I2660">
        <f t="shared" si="154"/>
        <v>151</v>
      </c>
    </row>
    <row r="2661" spans="2:9" x14ac:dyDescent="0.25">
      <c r="B2661">
        <f>IF('Input and Summary Results'!D2243=0,FALSE,'Input and Summary Results'!$B2243)</f>
        <v>151</v>
      </c>
      <c r="C2661">
        <f>IF(OR(B2661=0,'Input and Summary Results'!D2243=0,'Input and Summary Results'!D2243=""),FALSE,'Input and Summary Results'!$D2243)</f>
        <v>0.11049885</v>
      </c>
      <c r="D2661">
        <f>IF(OR(B2661=0,'Input and Summary Results'!E2243=0),FALSE,'Input and Summary Results'!$E2243)</f>
        <v>9.8475019999999996E-2</v>
      </c>
      <c r="E2661">
        <f t="shared" si="152"/>
        <v>-0.95664224180921531</v>
      </c>
      <c r="F2661">
        <f t="shared" si="153"/>
        <v>0.38677469204430637</v>
      </c>
      <c r="G2661">
        <f>IF('Input and Summary Results'!$J$4="yes",IF(C2661=FALSE,FALSE,IF('Data Transformation'!E2661&lt;$R$10,E2661,$R$10)),IF(C2661=FALSE,FALSE,IF(C2661&lt;$R$10,C2661,$R$10)))</f>
        <v>0.11049885</v>
      </c>
      <c r="H2661">
        <f>IF('Input and Summary Results'!$J$4="yes",'Data Transformation'!F2661,'Data Transformation'!D2661)</f>
        <v>9.8475019999999996E-2</v>
      </c>
      <c r="I2661">
        <f t="shared" si="154"/>
        <v>151</v>
      </c>
    </row>
    <row r="2662" spans="2:9" x14ac:dyDescent="0.25">
      <c r="B2662">
        <f>IF('Input and Summary Results'!D2244=0,FALSE,'Input and Summary Results'!$B2244)</f>
        <v>151</v>
      </c>
      <c r="C2662">
        <f>IF(OR(B2662=0,'Input and Summary Results'!D2244=0,'Input and Summary Results'!D2244=""),FALSE,'Input and Summary Results'!$D2244)</f>
        <v>0.11106675000000001</v>
      </c>
      <c r="D2662">
        <f>IF(OR(B2662=0,'Input and Summary Results'!E2244=0),FALSE,'Input and Summary Results'!$E2244)</f>
        <v>5.1951619999999997E-2</v>
      </c>
      <c r="E2662">
        <f t="shared" si="152"/>
        <v>-0.9544159361338328</v>
      </c>
      <c r="F2662">
        <f t="shared" si="153"/>
        <v>0.20300407709778126</v>
      </c>
      <c r="G2662">
        <f>IF('Input and Summary Results'!$J$4="yes",IF(C2662=FALSE,FALSE,IF('Data Transformation'!E2662&lt;$R$10,E2662,$R$10)),IF(C2662=FALSE,FALSE,IF(C2662&lt;$R$10,C2662,$R$10)))</f>
        <v>0.11106675000000001</v>
      </c>
      <c r="H2662">
        <f>IF('Input and Summary Results'!$J$4="yes",'Data Transformation'!F2662,'Data Transformation'!D2662)</f>
        <v>5.1951619999999997E-2</v>
      </c>
      <c r="I2662">
        <f t="shared" si="154"/>
        <v>151</v>
      </c>
    </row>
    <row r="2663" spans="2:9" x14ac:dyDescent="0.25">
      <c r="B2663">
        <f>IF('Input and Summary Results'!D2245=0,FALSE,'Input and Summary Results'!$B2245)</f>
        <v>151</v>
      </c>
      <c r="C2663">
        <f>IF(OR(B2663=0,'Input and Summary Results'!D2245=0,'Input and Summary Results'!D2245=""),FALSE,'Input and Summary Results'!$D2245)</f>
        <v>0.12334334</v>
      </c>
      <c r="D2663">
        <f>IF(OR(B2663=0,'Input and Summary Results'!E2245=0),FALSE,'Input and Summary Results'!$E2245)</f>
        <v>6.5087549999999994E-2</v>
      </c>
      <c r="E2663">
        <f t="shared" si="152"/>
        <v>-0.90888429554057326</v>
      </c>
      <c r="F2663">
        <f t="shared" si="153"/>
        <v>0.22901922957494095</v>
      </c>
      <c r="G2663">
        <f>IF('Input and Summary Results'!$J$4="yes",IF(C2663=FALSE,FALSE,IF('Data Transformation'!E2663&lt;$R$10,E2663,$R$10)),IF(C2663=FALSE,FALSE,IF(C2663&lt;$R$10,C2663,$R$10)))</f>
        <v>0.12334334</v>
      </c>
      <c r="H2663">
        <f>IF('Input and Summary Results'!$J$4="yes",'Data Transformation'!F2663,'Data Transformation'!D2663)</f>
        <v>6.5087549999999994E-2</v>
      </c>
      <c r="I2663">
        <f t="shared" si="154"/>
        <v>151</v>
      </c>
    </row>
    <row r="2664" spans="2:9" x14ac:dyDescent="0.25">
      <c r="B2664">
        <f>IF('Input and Summary Results'!D2246=0,FALSE,'Input and Summary Results'!$B2246)</f>
        <v>151</v>
      </c>
      <c r="C2664">
        <f>IF(OR(B2664=0,'Input and Summary Results'!D2246=0,'Input and Summary Results'!D2246=""),FALSE,'Input and Summary Results'!$D2246)</f>
        <v>0.12390684</v>
      </c>
      <c r="D2664">
        <f>IF(OR(B2664=0,'Input and Summary Results'!E2246=0),FALSE,'Input and Summary Results'!$E2246)</f>
        <v>7.3525859999999998E-2</v>
      </c>
      <c r="E2664">
        <f t="shared" si="152"/>
        <v>-0.90690471870656164</v>
      </c>
      <c r="F2664">
        <f t="shared" si="153"/>
        <v>0.25753399279652356</v>
      </c>
      <c r="G2664">
        <f>IF('Input and Summary Results'!$J$4="yes",IF(C2664=FALSE,FALSE,IF('Data Transformation'!E2664&lt;$R$10,E2664,$R$10)),IF(C2664=FALSE,FALSE,IF(C2664&lt;$R$10,C2664,$R$10)))</f>
        <v>0.12390684</v>
      </c>
      <c r="H2664">
        <f>IF('Input and Summary Results'!$J$4="yes",'Data Transformation'!F2664,'Data Transformation'!D2664)</f>
        <v>7.3525859999999998E-2</v>
      </c>
      <c r="I2664">
        <f t="shared" si="154"/>
        <v>151</v>
      </c>
    </row>
    <row r="2665" spans="2:9" x14ac:dyDescent="0.25">
      <c r="B2665">
        <f>IF('Input and Summary Results'!D2247=0,FALSE,'Input and Summary Results'!$B2247)</f>
        <v>151</v>
      </c>
      <c r="C2665">
        <f>IF(OR(B2665=0,'Input and Summary Results'!D2247=0,'Input and Summary Results'!D2247=""),FALSE,'Input and Summary Results'!$D2247)</f>
        <v>0.12979731</v>
      </c>
      <c r="D2665">
        <f>IF(OR(B2665=0,'Input and Summary Results'!E2247=0),FALSE,'Input and Summary Results'!$E2247)</f>
        <v>4.7810640000000001E-2</v>
      </c>
      <c r="E2665">
        <f t="shared" si="152"/>
        <v>-0.8867343080307345</v>
      </c>
      <c r="F2665">
        <f t="shared" si="153"/>
        <v>0.15986323414560749</v>
      </c>
      <c r="G2665">
        <f>IF('Input and Summary Results'!$J$4="yes",IF(C2665=FALSE,FALSE,IF('Data Transformation'!E2665&lt;$R$10,E2665,$R$10)),IF(C2665=FALSE,FALSE,IF(C2665&lt;$R$10,C2665,$R$10)))</f>
        <v>0.12979731</v>
      </c>
      <c r="H2665">
        <f>IF('Input and Summary Results'!$J$4="yes",'Data Transformation'!F2665,'Data Transformation'!D2665)</f>
        <v>4.7810640000000001E-2</v>
      </c>
      <c r="I2665">
        <f t="shared" si="154"/>
        <v>151</v>
      </c>
    </row>
    <row r="2666" spans="2:9" x14ac:dyDescent="0.25">
      <c r="B2666">
        <f>IF('Input and Summary Results'!D2248=0,FALSE,'Input and Summary Results'!$B2248)</f>
        <v>151</v>
      </c>
      <c r="C2666">
        <f>IF(OR(B2666=0,'Input and Summary Results'!D2248=0,'Input and Summary Results'!D2248=""),FALSE,'Input and Summary Results'!$D2248)</f>
        <v>0.14469505999999999</v>
      </c>
      <c r="D2666">
        <f>IF(OR(B2666=0,'Input and Summary Results'!E2248=0),FALSE,'Input and Summary Results'!$E2248)</f>
        <v>5.5270130000000001E-2</v>
      </c>
      <c r="E2666">
        <f t="shared" ref="E2666:E2729" si="155">IF(C2666=FALSE,FALSE,LOG10(C2666))</f>
        <v>-0.8395462957735903</v>
      </c>
      <c r="F2666">
        <f t="shared" ref="F2666:F2729" si="156">IF(D2666=FALSE, FALSE,0.434*D2666/C2666)</f>
        <v>0.16577785323147867</v>
      </c>
      <c r="G2666">
        <f>IF('Input and Summary Results'!$J$4="yes",IF(C2666=FALSE,FALSE,IF('Data Transformation'!E2666&lt;$R$10,E2666,$R$10)),IF(C2666=FALSE,FALSE,IF(C2666&lt;$R$10,C2666,$R$10)))</f>
        <v>0.14469505999999999</v>
      </c>
      <c r="H2666">
        <f>IF('Input and Summary Results'!$J$4="yes",'Data Transformation'!F2666,'Data Transformation'!D2666)</f>
        <v>5.5270130000000001E-2</v>
      </c>
      <c r="I2666">
        <f t="shared" si="154"/>
        <v>151</v>
      </c>
    </row>
    <row r="2667" spans="2:9" x14ac:dyDescent="0.25">
      <c r="B2667">
        <f>IF('Input and Summary Results'!D2249=0,FALSE,'Input and Summary Results'!$B2249)</f>
        <v>151</v>
      </c>
      <c r="C2667">
        <f>IF(OR(B2667=0,'Input and Summary Results'!D2249=0,'Input and Summary Results'!D2249=""),FALSE,'Input and Summary Results'!$D2249)</f>
        <v>0.17832650999999999</v>
      </c>
      <c r="D2667">
        <f>IF(OR(B2667=0,'Input and Summary Results'!E2249=0),FALSE,'Input and Summary Results'!$E2249)</f>
        <v>6.7067199999999993E-2</v>
      </c>
      <c r="E2667">
        <f t="shared" si="155"/>
        <v>-0.74878408985380263</v>
      </c>
      <c r="F2667">
        <f t="shared" si="156"/>
        <v>0.16322399176656346</v>
      </c>
      <c r="G2667">
        <f>IF('Input and Summary Results'!$J$4="yes",IF(C2667=FALSE,FALSE,IF('Data Transformation'!E2667&lt;$R$10,E2667,$R$10)),IF(C2667=FALSE,FALSE,IF(C2667&lt;$R$10,C2667,$R$10)))</f>
        <v>0.17832650999999999</v>
      </c>
      <c r="H2667">
        <f>IF('Input and Summary Results'!$J$4="yes",'Data Transformation'!F2667,'Data Transformation'!D2667)</f>
        <v>6.7067199999999993E-2</v>
      </c>
      <c r="I2667">
        <f t="shared" si="154"/>
        <v>151</v>
      </c>
    </row>
    <row r="2668" spans="2:9" x14ac:dyDescent="0.25">
      <c r="B2668">
        <f>IF('Input and Summary Results'!D2250=0,FALSE,'Input and Summary Results'!$B2250)</f>
        <v>151</v>
      </c>
      <c r="C2668">
        <f>IF(OR(B2668=0,'Input and Summary Results'!D2250=0,'Input and Summary Results'!D2250=""),FALSE,'Input and Summary Results'!$D2250)</f>
        <v>0.47905466000000002</v>
      </c>
      <c r="D2668">
        <f>IF(OR(B2668=0,'Input and Summary Results'!E2250=0),FALSE,'Input and Summary Results'!$E2250)</f>
        <v>7.7366359999999995E-2</v>
      </c>
      <c r="E2668">
        <f t="shared" si="155"/>
        <v>-0.319614930881785</v>
      </c>
      <c r="F2668">
        <f t="shared" si="156"/>
        <v>7.0090123410969415E-2</v>
      </c>
      <c r="G2668">
        <f>IF('Input and Summary Results'!$J$4="yes",IF(C2668=FALSE,FALSE,IF('Data Transformation'!E2668&lt;$R$10,E2668,$R$10)),IF(C2668=FALSE,FALSE,IF(C2668&lt;$R$10,C2668,$R$10)))</f>
        <v>0.47905466000000002</v>
      </c>
      <c r="H2668">
        <f>IF('Input and Summary Results'!$J$4="yes",'Data Transformation'!F2668,'Data Transformation'!D2668)</f>
        <v>7.7366359999999995E-2</v>
      </c>
      <c r="I2668">
        <f t="shared" si="154"/>
        <v>151</v>
      </c>
    </row>
    <row r="2669" spans="2:9" x14ac:dyDescent="0.25">
      <c r="B2669">
        <f>IF('Input and Summary Results'!D2251=0,FALSE,'Input and Summary Results'!$B2251)</f>
        <v>151</v>
      </c>
      <c r="C2669">
        <f>IF(OR(B2669=0,'Input and Summary Results'!D2251=0,'Input and Summary Results'!D2251=""),FALSE,'Input and Summary Results'!$D2251)</f>
        <v>0.70017304000000002</v>
      </c>
      <c r="D2669">
        <f>IF(OR(B2669=0,'Input and Summary Results'!E2251=0),FALSE,'Input and Summary Results'!$E2251)</f>
        <v>7.7856560000000005E-2</v>
      </c>
      <c r="E2669">
        <f t="shared" si="155"/>
        <v>-0.15479461565702912</v>
      </c>
      <c r="F2669">
        <f t="shared" si="156"/>
        <v>4.8259137541199822E-2</v>
      </c>
      <c r="G2669">
        <f>IF('Input and Summary Results'!$J$4="yes",IF(C2669=FALSE,FALSE,IF('Data Transformation'!E2669&lt;$R$10,E2669,$R$10)),IF(C2669=FALSE,FALSE,IF(C2669&lt;$R$10,C2669,$R$10)))</f>
        <v>0.70017304000000002</v>
      </c>
      <c r="H2669">
        <f>IF('Input and Summary Results'!$J$4="yes",'Data Transformation'!F2669,'Data Transformation'!D2669)</f>
        <v>7.7856560000000005E-2</v>
      </c>
      <c r="I2669">
        <f t="shared" si="154"/>
        <v>151</v>
      </c>
    </row>
    <row r="2670" spans="2:9" x14ac:dyDescent="0.25">
      <c r="B2670">
        <f>IF('Input and Summary Results'!D2252=0,FALSE,'Input and Summary Results'!$B2252)</f>
        <v>151</v>
      </c>
      <c r="C2670">
        <f>IF(OR(B2670=0,'Input and Summary Results'!D2252=0,'Input and Summary Results'!D2252=""),FALSE,'Input and Summary Results'!$D2252)</f>
        <v>0.75267384000000004</v>
      </c>
      <c r="D2670">
        <f>IF(OR(B2670=0,'Input and Summary Results'!E2252=0),FALSE,'Input and Summary Results'!$E2252)</f>
        <v>6.8459889999999995E-2</v>
      </c>
      <c r="E2670">
        <f t="shared" si="155"/>
        <v>-0.12339317808168127</v>
      </c>
      <c r="F2670">
        <f t="shared" si="156"/>
        <v>3.9474724217863078E-2</v>
      </c>
      <c r="G2670">
        <f>IF('Input and Summary Results'!$J$4="yes",IF(C2670=FALSE,FALSE,IF('Data Transformation'!E2670&lt;$R$10,E2670,$R$10)),IF(C2670=FALSE,FALSE,IF(C2670&lt;$R$10,C2670,$R$10)))</f>
        <v>0.75267384000000004</v>
      </c>
      <c r="H2670">
        <f>IF('Input and Summary Results'!$J$4="yes",'Data Transformation'!F2670,'Data Transformation'!D2670)</f>
        <v>6.8459889999999995E-2</v>
      </c>
      <c r="I2670">
        <f t="shared" si="154"/>
        <v>151</v>
      </c>
    </row>
    <row r="2671" spans="2:9" x14ac:dyDescent="0.25">
      <c r="B2671">
        <f>IF('Input and Summary Results'!D2253=0,FALSE,'Input and Summary Results'!$B2253)</f>
        <v>151</v>
      </c>
      <c r="C2671">
        <f>IF(OR(B2671=0,'Input and Summary Results'!D2253=0,'Input and Summary Results'!D2253=""),FALSE,'Input and Summary Results'!$D2253)</f>
        <v>0.80730550999999995</v>
      </c>
      <c r="D2671">
        <f>IF(OR(B2671=0,'Input and Summary Results'!E2253=0),FALSE,'Input and Summary Results'!$E2253)</f>
        <v>6.7585290000000006E-2</v>
      </c>
      <c r="E2671">
        <f t="shared" si="155"/>
        <v>-9.2962083371371781E-2</v>
      </c>
      <c r="F2671">
        <f t="shared" si="156"/>
        <v>3.6333228866479557E-2</v>
      </c>
      <c r="G2671">
        <f>IF('Input and Summary Results'!$J$4="yes",IF(C2671=FALSE,FALSE,IF('Data Transformation'!E2671&lt;$R$10,E2671,$R$10)),IF(C2671=FALSE,FALSE,IF(C2671&lt;$R$10,C2671,$R$10)))</f>
        <v>0.80730550999999995</v>
      </c>
      <c r="H2671">
        <f>IF('Input and Summary Results'!$J$4="yes",'Data Transformation'!F2671,'Data Transformation'!D2671)</f>
        <v>6.7585290000000006E-2</v>
      </c>
      <c r="I2671">
        <f t="shared" si="154"/>
        <v>151</v>
      </c>
    </row>
    <row r="2672" spans="2:9" x14ac:dyDescent="0.25">
      <c r="B2672">
        <f>IF('Input and Summary Results'!D2254=0,FALSE,'Input and Summary Results'!$B2254)</f>
        <v>151</v>
      </c>
      <c r="C2672">
        <f>IF(OR(B2672=0,'Input and Summary Results'!D2254=0,'Input and Summary Results'!D2254=""),FALSE,'Input and Summary Results'!$D2254)</f>
        <v>0.83366494999999996</v>
      </c>
      <c r="D2672">
        <f>IF(OR(B2672=0,'Input and Summary Results'!E2254=0),FALSE,'Input and Summary Results'!$E2254)</f>
        <v>5.0123000000000001E-2</v>
      </c>
      <c r="E2672">
        <f t="shared" si="155"/>
        <v>-7.9008457278997829E-2</v>
      </c>
      <c r="F2672">
        <f t="shared" si="156"/>
        <v>2.6093674683096611E-2</v>
      </c>
      <c r="G2672">
        <f>IF('Input and Summary Results'!$J$4="yes",IF(C2672=FALSE,FALSE,IF('Data Transformation'!E2672&lt;$R$10,E2672,$R$10)),IF(C2672=FALSE,FALSE,IF(C2672&lt;$R$10,C2672,$R$10)))</f>
        <v>0.83366494999999996</v>
      </c>
      <c r="H2672">
        <f>IF('Input and Summary Results'!$J$4="yes",'Data Transformation'!F2672,'Data Transformation'!D2672)</f>
        <v>5.0123000000000001E-2</v>
      </c>
      <c r="I2672">
        <f t="shared" si="154"/>
        <v>151</v>
      </c>
    </row>
    <row r="2673" spans="2:9" x14ac:dyDescent="0.25">
      <c r="B2673">
        <f>IF('Input and Summary Results'!D2255=0,FALSE,'Input and Summary Results'!$B2255)</f>
        <v>152</v>
      </c>
      <c r="C2673">
        <f>IF(OR(B2673=0,'Input and Summary Results'!D2255=0,'Input and Summary Results'!D2255=""),FALSE,'Input and Summary Results'!$D2255)</f>
        <v>1.5152500000000001E-3</v>
      </c>
      <c r="D2673">
        <f>IF(OR(B2673=0,'Input and Summary Results'!E2255=0),FALSE,'Input and Summary Results'!$E2255)</f>
        <v>0.10946288</v>
      </c>
      <c r="E2673">
        <f t="shared" si="155"/>
        <v>-2.8195157073179522</v>
      </c>
      <c r="F2673">
        <f t="shared" si="156"/>
        <v>31.35250943408678</v>
      </c>
      <c r="G2673">
        <f>IF('Input and Summary Results'!$J$4="yes",IF(C2673=FALSE,FALSE,IF('Data Transformation'!E2673&lt;$R$10,E2673,$R$10)),IF(C2673=FALSE,FALSE,IF(C2673&lt;$R$10,C2673,$R$10)))</f>
        <v>1.5152500000000001E-3</v>
      </c>
      <c r="H2673">
        <f>IF('Input and Summary Results'!$J$4="yes",'Data Transformation'!F2673,'Data Transformation'!D2673)</f>
        <v>0.10946288</v>
      </c>
      <c r="I2673">
        <f t="shared" si="154"/>
        <v>152</v>
      </c>
    </row>
    <row r="2674" spans="2:9" x14ac:dyDescent="0.25">
      <c r="B2674">
        <f>IF('Input and Summary Results'!D2256=0,FALSE,'Input and Summary Results'!$B2256)</f>
        <v>152</v>
      </c>
      <c r="C2674">
        <f>IF(OR(B2674=0,'Input and Summary Results'!D2256=0,'Input and Summary Results'!D2256=""),FALSE,'Input and Summary Results'!$D2256)</f>
        <v>7.9216599999999998E-2</v>
      </c>
      <c r="D2674">
        <f>IF(OR(B2674=0,'Input and Summary Results'!E2256=0),FALSE,'Input and Summary Results'!$E2256)</f>
        <v>4.9287610000000003E-2</v>
      </c>
      <c r="E2674">
        <f t="shared" si="155"/>
        <v>-1.1011838015798716</v>
      </c>
      <c r="F2674">
        <f t="shared" si="156"/>
        <v>0.27002954860471168</v>
      </c>
      <c r="G2674">
        <f>IF('Input and Summary Results'!$J$4="yes",IF(C2674=FALSE,FALSE,IF('Data Transformation'!E2674&lt;$R$10,E2674,$R$10)),IF(C2674=FALSE,FALSE,IF(C2674&lt;$R$10,C2674,$R$10)))</f>
        <v>7.9216599999999998E-2</v>
      </c>
      <c r="H2674">
        <f>IF('Input and Summary Results'!$J$4="yes",'Data Transformation'!F2674,'Data Transformation'!D2674)</f>
        <v>4.9287610000000003E-2</v>
      </c>
      <c r="I2674">
        <f t="shared" si="154"/>
        <v>152</v>
      </c>
    </row>
    <row r="2675" spans="2:9" x14ac:dyDescent="0.25">
      <c r="B2675">
        <f>IF('Input and Summary Results'!D2257=0,FALSE,'Input and Summary Results'!$B2257)</f>
        <v>152</v>
      </c>
      <c r="C2675">
        <f>IF(OR(B2675=0,'Input and Summary Results'!D2257=0,'Input and Summary Results'!D2257=""),FALSE,'Input and Summary Results'!$D2257)</f>
        <v>0.12046958000000001</v>
      </c>
      <c r="D2675">
        <f>IF(OR(B2675=0,'Input and Summary Results'!E2257=0),FALSE,'Input and Summary Results'!$E2257)</f>
        <v>4.3649569999999999E-2</v>
      </c>
      <c r="E2675">
        <f t="shared" si="155"/>
        <v>-0.91912260376128208</v>
      </c>
      <c r="F2675">
        <f t="shared" si="156"/>
        <v>0.1572505970386881</v>
      </c>
      <c r="G2675">
        <f>IF('Input and Summary Results'!$J$4="yes",IF(C2675=FALSE,FALSE,IF('Data Transformation'!E2675&lt;$R$10,E2675,$R$10)),IF(C2675=FALSE,FALSE,IF(C2675&lt;$R$10,C2675,$R$10)))</f>
        <v>0.12046958000000001</v>
      </c>
      <c r="H2675">
        <f>IF('Input and Summary Results'!$J$4="yes",'Data Transformation'!F2675,'Data Transformation'!D2675)</f>
        <v>4.3649569999999999E-2</v>
      </c>
      <c r="I2675">
        <f t="shared" si="154"/>
        <v>152</v>
      </c>
    </row>
    <row r="2676" spans="2:9" x14ac:dyDescent="0.25">
      <c r="B2676">
        <f>IF('Input and Summary Results'!D2258=0,FALSE,'Input and Summary Results'!$B2258)</f>
        <v>152</v>
      </c>
      <c r="C2676">
        <f>IF(OR(B2676=0,'Input and Summary Results'!D2258=0,'Input and Summary Results'!D2258=""),FALSE,'Input and Summary Results'!$D2258)</f>
        <v>0.12854117000000001</v>
      </c>
      <c r="D2676">
        <f>IF(OR(B2676=0,'Input and Summary Results'!E2258=0),FALSE,'Input and Summary Results'!$E2258)</f>
        <v>5.9033080000000002E-2</v>
      </c>
      <c r="E2676">
        <f t="shared" si="155"/>
        <v>-0.89095775139752398</v>
      </c>
      <c r="F2676">
        <f t="shared" si="156"/>
        <v>0.19931634915101518</v>
      </c>
      <c r="G2676">
        <f>IF('Input and Summary Results'!$J$4="yes",IF(C2676=FALSE,FALSE,IF('Data Transformation'!E2676&lt;$R$10,E2676,$R$10)),IF(C2676=FALSE,FALSE,IF(C2676&lt;$R$10,C2676,$R$10)))</f>
        <v>0.12854117000000001</v>
      </c>
      <c r="H2676">
        <f>IF('Input and Summary Results'!$J$4="yes",'Data Transformation'!F2676,'Data Transformation'!D2676)</f>
        <v>5.9033080000000002E-2</v>
      </c>
      <c r="I2676">
        <f t="shared" si="154"/>
        <v>152</v>
      </c>
    </row>
    <row r="2677" spans="2:9" x14ac:dyDescent="0.25">
      <c r="B2677">
        <f>IF('Input and Summary Results'!D2259=0,FALSE,'Input and Summary Results'!$B2259)</f>
        <v>152</v>
      </c>
      <c r="C2677">
        <f>IF(OR(B2677=0,'Input and Summary Results'!D2259=0,'Input and Summary Results'!D2259=""),FALSE,'Input and Summary Results'!$D2259)</f>
        <v>0.13498181000000001</v>
      </c>
      <c r="D2677">
        <f>IF(OR(B2677=0,'Input and Summary Results'!E2259=0),FALSE,'Input and Summary Results'!$E2259)</f>
        <v>7.9405890000000007E-2</v>
      </c>
      <c r="E2677">
        <f t="shared" si="155"/>
        <v>-0.86972475260786208</v>
      </c>
      <c r="F2677">
        <f t="shared" si="156"/>
        <v>0.25530963216451164</v>
      </c>
      <c r="G2677">
        <f>IF('Input and Summary Results'!$J$4="yes",IF(C2677=FALSE,FALSE,IF('Data Transformation'!E2677&lt;$R$10,E2677,$R$10)),IF(C2677=FALSE,FALSE,IF(C2677&lt;$R$10,C2677,$R$10)))</f>
        <v>0.13498181000000001</v>
      </c>
      <c r="H2677">
        <f>IF('Input and Summary Results'!$J$4="yes",'Data Transformation'!F2677,'Data Transformation'!D2677)</f>
        <v>7.9405890000000007E-2</v>
      </c>
      <c r="I2677">
        <f t="shared" si="154"/>
        <v>152</v>
      </c>
    </row>
    <row r="2678" spans="2:9" x14ac:dyDescent="0.25">
      <c r="B2678">
        <f>IF('Input and Summary Results'!D2260=0,FALSE,'Input and Summary Results'!$B2260)</f>
        <v>152</v>
      </c>
      <c r="C2678">
        <f>IF(OR(B2678=0,'Input and Summary Results'!D2260=0,'Input and Summary Results'!D2260=""),FALSE,'Input and Summary Results'!$D2260)</f>
        <v>0.14139507000000001</v>
      </c>
      <c r="D2678">
        <f>IF(OR(B2678=0,'Input and Summary Results'!E2260=0),FALSE,'Input and Summary Results'!$E2260)</f>
        <v>7.5328640000000002E-2</v>
      </c>
      <c r="E2678">
        <f t="shared" si="155"/>
        <v>-0.84956573275355751</v>
      </c>
      <c r="F2678">
        <f t="shared" si="156"/>
        <v>0.23121477828045914</v>
      </c>
      <c r="G2678">
        <f>IF('Input and Summary Results'!$J$4="yes",IF(C2678=FALSE,FALSE,IF('Data Transformation'!E2678&lt;$R$10,E2678,$R$10)),IF(C2678=FALSE,FALSE,IF(C2678&lt;$R$10,C2678,$R$10)))</f>
        <v>0.14139507000000001</v>
      </c>
      <c r="H2678">
        <f>IF('Input and Summary Results'!$J$4="yes",'Data Transformation'!F2678,'Data Transformation'!D2678)</f>
        <v>7.5328640000000002E-2</v>
      </c>
      <c r="I2678">
        <f t="shared" si="154"/>
        <v>152</v>
      </c>
    </row>
    <row r="2679" spans="2:9" x14ac:dyDescent="0.25">
      <c r="B2679">
        <f>IF('Input and Summary Results'!D2261=0,FALSE,'Input and Summary Results'!$B2261)</f>
        <v>152</v>
      </c>
      <c r="C2679">
        <f>IF(OR(B2679=0,'Input and Summary Results'!D2261=0,'Input and Summary Results'!D2261=""),FALSE,'Input and Summary Results'!$D2261)</f>
        <v>0.14299265</v>
      </c>
      <c r="D2679">
        <f>IF(OR(B2679=0,'Input and Summary Results'!E2261=0),FALSE,'Input and Summary Results'!$E2261)</f>
        <v>0.10114513999999999</v>
      </c>
      <c r="E2679">
        <f t="shared" si="155"/>
        <v>-0.84468628523758593</v>
      </c>
      <c r="F2679">
        <f t="shared" si="156"/>
        <v>0.30698774209723367</v>
      </c>
      <c r="G2679">
        <f>IF('Input and Summary Results'!$J$4="yes",IF(C2679=FALSE,FALSE,IF('Data Transformation'!E2679&lt;$R$10,E2679,$R$10)),IF(C2679=FALSE,FALSE,IF(C2679&lt;$R$10,C2679,$R$10)))</f>
        <v>0.14299265</v>
      </c>
      <c r="H2679">
        <f>IF('Input and Summary Results'!$J$4="yes",'Data Transformation'!F2679,'Data Transformation'!D2679)</f>
        <v>0.10114513999999999</v>
      </c>
      <c r="I2679">
        <f t="shared" si="154"/>
        <v>152</v>
      </c>
    </row>
    <row r="2680" spans="2:9" x14ac:dyDescent="0.25">
      <c r="B2680">
        <f>IF('Input and Summary Results'!D2262=0,FALSE,'Input and Summary Results'!$B2262)</f>
        <v>152</v>
      </c>
      <c r="C2680">
        <f>IF(OR(B2680=0,'Input and Summary Results'!D2262=0,'Input and Summary Results'!D2262=""),FALSE,'Input and Summary Results'!$D2262)</f>
        <v>0.18210520999999999</v>
      </c>
      <c r="D2680">
        <f>IF(OR(B2680=0,'Input and Summary Results'!E2262=0),FALSE,'Input and Summary Results'!$E2262)</f>
        <v>4.8907409999999998E-2</v>
      </c>
      <c r="E2680">
        <f t="shared" si="155"/>
        <v>-0.73967762893389366</v>
      </c>
      <c r="F2680">
        <f t="shared" si="156"/>
        <v>0.11655798282761927</v>
      </c>
      <c r="G2680">
        <f>IF('Input and Summary Results'!$J$4="yes",IF(C2680=FALSE,FALSE,IF('Data Transformation'!E2680&lt;$R$10,E2680,$R$10)),IF(C2680=FALSE,FALSE,IF(C2680&lt;$R$10,C2680,$R$10)))</f>
        <v>0.18210520999999999</v>
      </c>
      <c r="H2680">
        <f>IF('Input and Summary Results'!$J$4="yes",'Data Transformation'!F2680,'Data Transformation'!D2680)</f>
        <v>4.8907409999999998E-2</v>
      </c>
      <c r="I2680">
        <f t="shared" si="154"/>
        <v>152</v>
      </c>
    </row>
    <row r="2681" spans="2:9" x14ac:dyDescent="0.25">
      <c r="B2681">
        <f>IF('Input and Summary Results'!D2263=0,FALSE,'Input and Summary Results'!$B2263)</f>
        <v>152</v>
      </c>
      <c r="C2681">
        <f>IF(OR(B2681=0,'Input and Summary Results'!D2263=0,'Input and Summary Results'!D2263=""),FALSE,'Input and Summary Results'!$D2263)</f>
        <v>0.24742537000000001</v>
      </c>
      <c r="D2681">
        <f>IF(OR(B2681=0,'Input and Summary Results'!E2263=0),FALSE,'Input and Summary Results'!$E2263)</f>
        <v>9.2471899999999996E-2</v>
      </c>
      <c r="E2681">
        <f t="shared" si="155"/>
        <v>-0.60655577161832375</v>
      </c>
      <c r="F2681">
        <f t="shared" si="156"/>
        <v>0.1622016553920885</v>
      </c>
      <c r="G2681">
        <f>IF('Input and Summary Results'!$J$4="yes",IF(C2681=FALSE,FALSE,IF('Data Transformation'!E2681&lt;$R$10,E2681,$R$10)),IF(C2681=FALSE,FALSE,IF(C2681&lt;$R$10,C2681,$R$10)))</f>
        <v>0.24742537000000001</v>
      </c>
      <c r="H2681">
        <f>IF('Input and Summary Results'!$J$4="yes",'Data Transformation'!F2681,'Data Transformation'!D2681)</f>
        <v>9.2471899999999996E-2</v>
      </c>
      <c r="I2681">
        <f t="shared" si="154"/>
        <v>152</v>
      </c>
    </row>
    <row r="2682" spans="2:9" x14ac:dyDescent="0.25">
      <c r="B2682">
        <f>IF('Input and Summary Results'!D2264=0,FALSE,'Input and Summary Results'!$B2264)</f>
        <v>152</v>
      </c>
      <c r="C2682">
        <f>IF(OR(B2682=0,'Input and Summary Results'!D2264=0,'Input and Summary Results'!D2264=""),FALSE,'Input and Summary Results'!$D2264)</f>
        <v>0.33531475999999999</v>
      </c>
      <c r="D2682">
        <f>IF(OR(B2682=0,'Input and Summary Results'!E2264=0),FALSE,'Input and Summary Results'!$E2264)</f>
        <v>7.9219940000000003E-2</v>
      </c>
      <c r="E2682">
        <f t="shared" si="155"/>
        <v>-0.47454732922710624</v>
      </c>
      <c r="F2682">
        <f t="shared" si="156"/>
        <v>0.10253486592716647</v>
      </c>
      <c r="G2682">
        <f>IF('Input and Summary Results'!$J$4="yes",IF(C2682=FALSE,FALSE,IF('Data Transformation'!E2682&lt;$R$10,E2682,$R$10)),IF(C2682=FALSE,FALSE,IF(C2682&lt;$R$10,C2682,$R$10)))</f>
        <v>0.33531475999999999</v>
      </c>
      <c r="H2682">
        <f>IF('Input and Summary Results'!$J$4="yes",'Data Transformation'!F2682,'Data Transformation'!D2682)</f>
        <v>7.9219940000000003E-2</v>
      </c>
      <c r="I2682">
        <f t="shared" si="154"/>
        <v>152</v>
      </c>
    </row>
    <row r="2683" spans="2:9" x14ac:dyDescent="0.25">
      <c r="B2683">
        <f>IF('Input and Summary Results'!D2265=0,FALSE,'Input and Summary Results'!$B2265)</f>
        <v>152</v>
      </c>
      <c r="C2683">
        <f>IF(OR(B2683=0,'Input and Summary Results'!D2265=0,'Input and Summary Results'!D2265=""),FALSE,'Input and Summary Results'!$D2265)</f>
        <v>0.42145981999999999</v>
      </c>
      <c r="D2683">
        <f>IF(OR(B2683=0,'Input and Summary Results'!E2265=0),FALSE,'Input and Summary Results'!$E2265)</f>
        <v>7.1025099999999994E-2</v>
      </c>
      <c r="E2683">
        <f t="shared" si="155"/>
        <v>-0.37524382266214446</v>
      </c>
      <c r="F2683">
        <f t="shared" si="156"/>
        <v>7.3138391697694927E-2</v>
      </c>
      <c r="G2683">
        <f>IF('Input and Summary Results'!$J$4="yes",IF(C2683=FALSE,FALSE,IF('Data Transformation'!E2683&lt;$R$10,E2683,$R$10)),IF(C2683=FALSE,FALSE,IF(C2683&lt;$R$10,C2683,$R$10)))</f>
        <v>0.42145981999999999</v>
      </c>
      <c r="H2683">
        <f>IF('Input and Summary Results'!$J$4="yes",'Data Transformation'!F2683,'Data Transformation'!D2683)</f>
        <v>7.1025099999999994E-2</v>
      </c>
      <c r="I2683">
        <f t="shared" si="154"/>
        <v>152</v>
      </c>
    </row>
    <row r="2684" spans="2:9" x14ac:dyDescent="0.25">
      <c r="B2684">
        <f>IF('Input and Summary Results'!D2266=0,FALSE,'Input and Summary Results'!$B2266)</f>
        <v>152</v>
      </c>
      <c r="C2684">
        <f>IF(OR(B2684=0,'Input and Summary Results'!D2266=0,'Input and Summary Results'!D2266=""),FALSE,'Input and Summary Results'!$D2266)</f>
        <v>0.55306540999999998</v>
      </c>
      <c r="D2684">
        <f>IF(OR(B2684=0,'Input and Summary Results'!E2266=0),FALSE,'Input and Summary Results'!$E2266)</f>
        <v>6.5152639999999998E-2</v>
      </c>
      <c r="E2684">
        <f t="shared" si="155"/>
        <v>-0.2572235024707773</v>
      </c>
      <c r="F2684">
        <f t="shared" si="156"/>
        <v>5.11264043072229E-2</v>
      </c>
      <c r="G2684">
        <f>IF('Input and Summary Results'!$J$4="yes",IF(C2684=FALSE,FALSE,IF('Data Transformation'!E2684&lt;$R$10,E2684,$R$10)),IF(C2684=FALSE,FALSE,IF(C2684&lt;$R$10,C2684,$R$10)))</f>
        <v>0.55306540999999998</v>
      </c>
      <c r="H2684">
        <f>IF('Input and Summary Results'!$J$4="yes",'Data Transformation'!F2684,'Data Transformation'!D2684)</f>
        <v>6.5152639999999998E-2</v>
      </c>
      <c r="I2684">
        <f t="shared" si="154"/>
        <v>152</v>
      </c>
    </row>
    <row r="2685" spans="2:9" x14ac:dyDescent="0.25">
      <c r="B2685">
        <f>IF('Input and Summary Results'!D2267=0,FALSE,'Input and Summary Results'!$B2267)</f>
        <v>152</v>
      </c>
      <c r="C2685">
        <f>IF(OR(B2685=0,'Input and Summary Results'!D2267=0,'Input and Summary Results'!D2267=""),FALSE,'Input and Summary Results'!$D2267)</f>
        <v>0.6856833</v>
      </c>
      <c r="D2685">
        <f>IF(OR(B2685=0,'Input and Summary Results'!E2267=0),FALSE,'Input and Summary Results'!$E2267)</f>
        <v>5.6983369999999998E-2</v>
      </c>
      <c r="E2685">
        <f t="shared" si="155"/>
        <v>-0.16387642776397912</v>
      </c>
      <c r="F2685">
        <f t="shared" si="156"/>
        <v>3.6067354389409806E-2</v>
      </c>
      <c r="G2685">
        <f>IF('Input and Summary Results'!$J$4="yes",IF(C2685=FALSE,FALSE,IF('Data Transformation'!E2685&lt;$R$10,E2685,$R$10)),IF(C2685=FALSE,FALSE,IF(C2685&lt;$R$10,C2685,$R$10)))</f>
        <v>0.6856833</v>
      </c>
      <c r="H2685">
        <f>IF('Input and Summary Results'!$J$4="yes",'Data Transformation'!F2685,'Data Transformation'!D2685)</f>
        <v>5.6983369999999998E-2</v>
      </c>
      <c r="I2685">
        <f t="shared" si="154"/>
        <v>152</v>
      </c>
    </row>
    <row r="2686" spans="2:9" x14ac:dyDescent="0.25">
      <c r="B2686">
        <f>IF('Input and Summary Results'!D2268=0,FALSE,'Input and Summary Results'!$B2268)</f>
        <v>152</v>
      </c>
      <c r="C2686">
        <f>IF(OR(B2686=0,'Input and Summary Results'!D2268=0,'Input and Summary Results'!D2268=""),FALSE,'Input and Summary Results'!$D2268)</f>
        <v>0.76243448999999996</v>
      </c>
      <c r="D2686">
        <f>IF(OR(B2686=0,'Input and Summary Results'!E2268=0),FALSE,'Input and Summary Results'!$E2268)</f>
        <v>7.2238330000000003E-2</v>
      </c>
      <c r="E2686">
        <f t="shared" si="155"/>
        <v>-0.11779746588772608</v>
      </c>
      <c r="F2686">
        <f t="shared" si="156"/>
        <v>4.112016918332223E-2</v>
      </c>
      <c r="G2686">
        <f>IF('Input and Summary Results'!$J$4="yes",IF(C2686=FALSE,FALSE,IF('Data Transformation'!E2686&lt;$R$10,E2686,$R$10)),IF(C2686=FALSE,FALSE,IF(C2686&lt;$R$10,C2686,$R$10)))</f>
        <v>0.76243448999999996</v>
      </c>
      <c r="H2686">
        <f>IF('Input and Summary Results'!$J$4="yes",'Data Transformation'!F2686,'Data Transformation'!D2686)</f>
        <v>7.2238330000000003E-2</v>
      </c>
      <c r="I2686">
        <f t="shared" si="154"/>
        <v>152</v>
      </c>
    </row>
    <row r="2687" spans="2:9" x14ac:dyDescent="0.25">
      <c r="B2687">
        <f>IF('Input and Summary Results'!D2269=0,FALSE,'Input and Summary Results'!$B2269)</f>
        <v>152</v>
      </c>
      <c r="C2687">
        <f>IF(OR(B2687=0,'Input and Summary Results'!D2269=0,'Input and Summary Results'!D2269=""),FALSE,'Input and Summary Results'!$D2269)</f>
        <v>1.09224623</v>
      </c>
      <c r="D2687">
        <f>IF(OR(B2687=0,'Input and Summary Results'!E2269=0),FALSE,'Input and Summary Results'!$E2269)</f>
        <v>7.1167830000000001E-2</v>
      </c>
      <c r="E2687">
        <f t="shared" si="155"/>
        <v>3.8320554372201256E-2</v>
      </c>
      <c r="F2687">
        <f t="shared" si="156"/>
        <v>2.8278274048151215E-2</v>
      </c>
      <c r="G2687">
        <f>IF('Input and Summary Results'!$J$4="yes",IF(C2687=FALSE,FALSE,IF('Data Transformation'!E2687&lt;$R$10,E2687,$R$10)),IF(C2687=FALSE,FALSE,IF(C2687&lt;$R$10,C2687,$R$10)))</f>
        <v>1.09224623</v>
      </c>
      <c r="H2687">
        <f>IF('Input and Summary Results'!$J$4="yes",'Data Transformation'!F2687,'Data Transformation'!D2687)</f>
        <v>7.1167830000000001E-2</v>
      </c>
      <c r="I2687">
        <f t="shared" si="154"/>
        <v>152</v>
      </c>
    </row>
    <row r="2688" spans="2:9" x14ac:dyDescent="0.25">
      <c r="B2688">
        <f>IF('Input and Summary Results'!D2270=0,FALSE,'Input and Summary Results'!$B2270)</f>
        <v>153</v>
      </c>
      <c r="C2688">
        <f>IF(OR(B2688=0,'Input and Summary Results'!D2270=0,'Input and Summary Results'!D2270=""),FALSE,'Input and Summary Results'!$D2270)</f>
        <v>-5.0325500000000002E-2</v>
      </c>
      <c r="D2688">
        <f>IF(OR(B2688=0,'Input and Summary Results'!E2270=0),FALSE,'Input and Summary Results'!$E2270)</f>
        <v>4.9554239999999999E-2</v>
      </c>
      <c r="E2688" t="e">
        <f t="shared" si="155"/>
        <v>#NUM!</v>
      </c>
      <c r="F2688">
        <f t="shared" si="156"/>
        <v>-0.42734876275446843</v>
      </c>
      <c r="G2688">
        <f>IF('Input and Summary Results'!$J$4="yes",IF(C2688=FALSE,FALSE,IF('Data Transformation'!E2688&lt;$R$10,E2688,$R$10)),IF(C2688=FALSE,FALSE,IF(C2688&lt;$R$10,C2688,$R$10)))</f>
        <v>-5.0325500000000002E-2</v>
      </c>
      <c r="H2688">
        <f>IF('Input and Summary Results'!$J$4="yes",'Data Transformation'!F2688,'Data Transformation'!D2688)</f>
        <v>4.9554239999999999E-2</v>
      </c>
      <c r="I2688">
        <f t="shared" si="154"/>
        <v>153</v>
      </c>
    </row>
    <row r="2689" spans="2:9" x14ac:dyDescent="0.25">
      <c r="B2689">
        <f>IF('Input and Summary Results'!D2271=0,FALSE,'Input and Summary Results'!$B2271)</f>
        <v>153</v>
      </c>
      <c r="C2689">
        <f>IF(OR(B2689=0,'Input and Summary Results'!D2271=0,'Input and Summary Results'!D2271=""),FALSE,'Input and Summary Results'!$D2271)</f>
        <v>-1.36981E-2</v>
      </c>
      <c r="D2689">
        <f>IF(OR(B2689=0,'Input and Summary Results'!E2271=0),FALSE,'Input and Summary Results'!$E2271)</f>
        <v>0.10436346000000001</v>
      </c>
      <c r="E2689" t="e">
        <f t="shared" si="155"/>
        <v>#NUM!</v>
      </c>
      <c r="F2689">
        <f t="shared" si="156"/>
        <v>-3.3065711040217258</v>
      </c>
      <c r="G2689">
        <f>IF('Input and Summary Results'!$J$4="yes",IF(C2689=FALSE,FALSE,IF('Data Transformation'!E2689&lt;$R$10,E2689,$R$10)),IF(C2689=FALSE,FALSE,IF(C2689&lt;$R$10,C2689,$R$10)))</f>
        <v>-1.36981E-2</v>
      </c>
      <c r="H2689">
        <f>IF('Input and Summary Results'!$J$4="yes",'Data Transformation'!F2689,'Data Transformation'!D2689)</f>
        <v>0.10436346000000001</v>
      </c>
      <c r="I2689">
        <f t="shared" si="154"/>
        <v>153</v>
      </c>
    </row>
    <row r="2690" spans="2:9" x14ac:dyDescent="0.25">
      <c r="B2690">
        <f>IF('Input and Summary Results'!D2272=0,FALSE,'Input and Summary Results'!$B2272)</f>
        <v>153</v>
      </c>
      <c r="C2690">
        <f>IF(OR(B2690=0,'Input and Summary Results'!D2272=0,'Input and Summary Results'!D2272=""),FALSE,'Input and Summary Results'!$D2272)</f>
        <v>6.7545610000000006E-2</v>
      </c>
      <c r="D2690">
        <f>IF(OR(B2690=0,'Input and Summary Results'!E2272=0),FALSE,'Input and Summary Results'!$E2272)</f>
        <v>4.809314E-2</v>
      </c>
      <c r="E2690">
        <f t="shared" si="155"/>
        <v>-1.1704028718785253</v>
      </c>
      <c r="F2690">
        <f t="shared" si="156"/>
        <v>0.30901227718574154</v>
      </c>
      <c r="G2690">
        <f>IF('Input and Summary Results'!$J$4="yes",IF(C2690=FALSE,FALSE,IF('Data Transformation'!E2690&lt;$R$10,E2690,$R$10)),IF(C2690=FALSE,FALSE,IF(C2690&lt;$R$10,C2690,$R$10)))</f>
        <v>6.7545610000000006E-2</v>
      </c>
      <c r="H2690">
        <f>IF('Input and Summary Results'!$J$4="yes",'Data Transformation'!F2690,'Data Transformation'!D2690)</f>
        <v>4.809314E-2</v>
      </c>
      <c r="I2690">
        <f t="shared" si="154"/>
        <v>153</v>
      </c>
    </row>
    <row r="2691" spans="2:9" x14ac:dyDescent="0.25">
      <c r="B2691">
        <f>IF('Input and Summary Results'!D2273=0,FALSE,'Input and Summary Results'!$B2273)</f>
        <v>153</v>
      </c>
      <c r="C2691">
        <f>IF(OR(B2691=0,'Input and Summary Results'!D2273=0,'Input and Summary Results'!D2273=""),FALSE,'Input and Summary Results'!$D2273)</f>
        <v>8.1130729999999998E-2</v>
      </c>
      <c r="D2691">
        <f>IF(OR(B2691=0,'Input and Summary Results'!E2273=0),FALSE,'Input and Summary Results'!$E2273)</f>
        <v>6.7597630000000006E-2</v>
      </c>
      <c r="E2691">
        <f t="shared" si="155"/>
        <v>-1.0908146162994123</v>
      </c>
      <c r="F2691">
        <f t="shared" si="156"/>
        <v>0.36160615613837077</v>
      </c>
      <c r="G2691">
        <f>IF('Input and Summary Results'!$J$4="yes",IF(C2691=FALSE,FALSE,IF('Data Transformation'!E2691&lt;$R$10,E2691,$R$10)),IF(C2691=FALSE,FALSE,IF(C2691&lt;$R$10,C2691,$R$10)))</f>
        <v>8.1130729999999998E-2</v>
      </c>
      <c r="H2691">
        <f>IF('Input and Summary Results'!$J$4="yes",'Data Transformation'!F2691,'Data Transformation'!D2691)</f>
        <v>6.7597630000000006E-2</v>
      </c>
      <c r="I2691">
        <f t="shared" si="154"/>
        <v>153</v>
      </c>
    </row>
    <row r="2692" spans="2:9" x14ac:dyDescent="0.25">
      <c r="B2692">
        <f>IF('Input and Summary Results'!D2274=0,FALSE,'Input and Summary Results'!$B2274)</f>
        <v>153</v>
      </c>
      <c r="C2692">
        <f>IF(OR(B2692=0,'Input and Summary Results'!D2274=0,'Input and Summary Results'!D2274=""),FALSE,'Input and Summary Results'!$D2274)</f>
        <v>0.10873117</v>
      </c>
      <c r="D2692">
        <f>IF(OR(B2692=0,'Input and Summary Results'!E2274=0),FALSE,'Input and Summary Results'!$E2274)</f>
        <v>6.5620890000000001E-2</v>
      </c>
      <c r="E2692">
        <f t="shared" si="155"/>
        <v>-0.96364593872425508</v>
      </c>
      <c r="F2692">
        <f t="shared" si="156"/>
        <v>0.26192550176734047</v>
      </c>
      <c r="G2692">
        <f>IF('Input and Summary Results'!$J$4="yes",IF(C2692=FALSE,FALSE,IF('Data Transformation'!E2692&lt;$R$10,E2692,$R$10)),IF(C2692=FALSE,FALSE,IF(C2692&lt;$R$10,C2692,$R$10)))</f>
        <v>0.10873117</v>
      </c>
      <c r="H2692">
        <f>IF('Input and Summary Results'!$J$4="yes",'Data Transformation'!F2692,'Data Transformation'!D2692)</f>
        <v>6.5620890000000001E-2</v>
      </c>
      <c r="I2692">
        <f t="shared" si="154"/>
        <v>153</v>
      </c>
    </row>
    <row r="2693" spans="2:9" x14ac:dyDescent="0.25">
      <c r="B2693">
        <f>IF('Input and Summary Results'!D2275=0,FALSE,'Input and Summary Results'!$B2275)</f>
        <v>153</v>
      </c>
      <c r="C2693">
        <f>IF(OR(B2693=0,'Input and Summary Results'!D2275=0,'Input and Summary Results'!D2275=""),FALSE,'Input and Summary Results'!$D2275)</f>
        <v>0.11438676</v>
      </c>
      <c r="D2693">
        <f>IF(OR(B2693=0,'Input and Summary Results'!E2275=0),FALSE,'Input and Summary Results'!$E2275)</f>
        <v>8.6150930000000001E-2</v>
      </c>
      <c r="E2693">
        <f t="shared" si="155"/>
        <v>-0.94162424120475596</v>
      </c>
      <c r="F2693">
        <f t="shared" si="156"/>
        <v>0.32686915531133148</v>
      </c>
      <c r="G2693">
        <f>IF('Input and Summary Results'!$J$4="yes",IF(C2693=FALSE,FALSE,IF('Data Transformation'!E2693&lt;$R$10,E2693,$R$10)),IF(C2693=FALSE,FALSE,IF(C2693&lt;$R$10,C2693,$R$10)))</f>
        <v>0.11438676</v>
      </c>
      <c r="H2693">
        <f>IF('Input and Summary Results'!$J$4="yes",'Data Transformation'!F2693,'Data Transformation'!D2693)</f>
        <v>8.6150930000000001E-2</v>
      </c>
      <c r="I2693">
        <f t="shared" ref="I2693:I2756" si="157">IF(G2693=FALSE,"",B2693)</f>
        <v>153</v>
      </c>
    </row>
    <row r="2694" spans="2:9" x14ac:dyDescent="0.25">
      <c r="B2694">
        <f>IF('Input and Summary Results'!D2276=0,FALSE,'Input and Summary Results'!$B2276)</f>
        <v>153</v>
      </c>
      <c r="C2694">
        <f>IF(OR(B2694=0,'Input and Summary Results'!D2276=0,'Input and Summary Results'!D2276=""),FALSE,'Input and Summary Results'!$D2276)</f>
        <v>0.11468053</v>
      </c>
      <c r="D2694">
        <f>IF(OR(B2694=0,'Input and Summary Results'!E2276=0),FALSE,'Input and Summary Results'!$E2276)</f>
        <v>8.8472679999999998E-2</v>
      </c>
      <c r="E2694">
        <f t="shared" si="155"/>
        <v>-0.9405103086140818</v>
      </c>
      <c r="F2694">
        <f t="shared" si="156"/>
        <v>0.33481832635408987</v>
      </c>
      <c r="G2694">
        <f>IF('Input and Summary Results'!$J$4="yes",IF(C2694=FALSE,FALSE,IF('Data Transformation'!E2694&lt;$R$10,E2694,$R$10)),IF(C2694=FALSE,FALSE,IF(C2694&lt;$R$10,C2694,$R$10)))</f>
        <v>0.11468053</v>
      </c>
      <c r="H2694">
        <f>IF('Input and Summary Results'!$J$4="yes",'Data Transformation'!F2694,'Data Transformation'!D2694)</f>
        <v>8.8472679999999998E-2</v>
      </c>
      <c r="I2694">
        <f t="shared" si="157"/>
        <v>153</v>
      </c>
    </row>
    <row r="2695" spans="2:9" x14ac:dyDescent="0.25">
      <c r="B2695">
        <f>IF('Input and Summary Results'!D2277=0,FALSE,'Input and Summary Results'!$B2277)</f>
        <v>153</v>
      </c>
      <c r="C2695">
        <f>IF(OR(B2695=0,'Input and Summary Results'!D2277=0,'Input and Summary Results'!D2277=""),FALSE,'Input and Summary Results'!$D2277)</f>
        <v>0.11990141999999999</v>
      </c>
      <c r="D2695">
        <f>IF(OR(B2695=0,'Input and Summary Results'!E2277=0),FALSE,'Input and Summary Results'!$E2277)</f>
        <v>7.4545520000000004E-2</v>
      </c>
      <c r="E2695">
        <f t="shared" si="155"/>
        <v>-0.92117567349404128</v>
      </c>
      <c r="F2695">
        <f t="shared" si="156"/>
        <v>0.26982796100329759</v>
      </c>
      <c r="G2695">
        <f>IF('Input and Summary Results'!$J$4="yes",IF(C2695=FALSE,FALSE,IF('Data Transformation'!E2695&lt;$R$10,E2695,$R$10)),IF(C2695=FALSE,FALSE,IF(C2695&lt;$R$10,C2695,$R$10)))</f>
        <v>0.11990141999999999</v>
      </c>
      <c r="H2695">
        <f>IF('Input and Summary Results'!$J$4="yes",'Data Transformation'!F2695,'Data Transformation'!D2695)</f>
        <v>7.4545520000000004E-2</v>
      </c>
      <c r="I2695">
        <f t="shared" si="157"/>
        <v>153</v>
      </c>
    </row>
    <row r="2696" spans="2:9" x14ac:dyDescent="0.25">
      <c r="B2696">
        <f>IF('Input and Summary Results'!D2278=0,FALSE,'Input and Summary Results'!$B2278)</f>
        <v>153</v>
      </c>
      <c r="C2696">
        <f>IF(OR(B2696=0,'Input and Summary Results'!D2278=0,'Input and Summary Results'!D2278=""),FALSE,'Input and Summary Results'!$D2278)</f>
        <v>0.12252274</v>
      </c>
      <c r="D2696">
        <f>IF(OR(B2696=0,'Input and Summary Results'!E2278=0),FALSE,'Input and Summary Results'!$E2278)</f>
        <v>7.8067990000000004E-2</v>
      </c>
      <c r="E2696">
        <f t="shared" si="155"/>
        <v>-0.91178329954441872</v>
      </c>
      <c r="F2696">
        <f t="shared" si="156"/>
        <v>0.27653240255645606</v>
      </c>
      <c r="G2696">
        <f>IF('Input and Summary Results'!$J$4="yes",IF(C2696=FALSE,FALSE,IF('Data Transformation'!E2696&lt;$R$10,E2696,$R$10)),IF(C2696=FALSE,FALSE,IF(C2696&lt;$R$10,C2696,$R$10)))</f>
        <v>0.12252274</v>
      </c>
      <c r="H2696">
        <f>IF('Input and Summary Results'!$J$4="yes",'Data Transformation'!F2696,'Data Transformation'!D2696)</f>
        <v>7.8067990000000004E-2</v>
      </c>
      <c r="I2696">
        <f t="shared" si="157"/>
        <v>153</v>
      </c>
    </row>
    <row r="2697" spans="2:9" x14ac:dyDescent="0.25">
      <c r="B2697">
        <f>IF('Input and Summary Results'!D2279=0,FALSE,'Input and Summary Results'!$B2279)</f>
        <v>153</v>
      </c>
      <c r="C2697">
        <f>IF(OR(B2697=0,'Input and Summary Results'!D2279=0,'Input and Summary Results'!D2279=""),FALSE,'Input and Summary Results'!$D2279)</f>
        <v>0.13826466000000001</v>
      </c>
      <c r="D2697">
        <f>IF(OR(B2697=0,'Input and Summary Results'!E2279=0),FALSE,'Input and Summary Results'!$E2279)</f>
        <v>7.7502100000000004E-2</v>
      </c>
      <c r="E2697">
        <f t="shared" si="155"/>
        <v>-0.85928880997216972</v>
      </c>
      <c r="F2697">
        <f t="shared" si="156"/>
        <v>0.2432719351423567</v>
      </c>
      <c r="G2697">
        <f>IF('Input and Summary Results'!$J$4="yes",IF(C2697=FALSE,FALSE,IF('Data Transformation'!E2697&lt;$R$10,E2697,$R$10)),IF(C2697=FALSE,FALSE,IF(C2697&lt;$R$10,C2697,$R$10)))</f>
        <v>0.13826466000000001</v>
      </c>
      <c r="H2697">
        <f>IF('Input and Summary Results'!$J$4="yes",'Data Transformation'!F2697,'Data Transformation'!D2697)</f>
        <v>7.7502100000000004E-2</v>
      </c>
      <c r="I2697">
        <f t="shared" si="157"/>
        <v>153</v>
      </c>
    </row>
    <row r="2698" spans="2:9" x14ac:dyDescent="0.25">
      <c r="B2698">
        <f>IF('Input and Summary Results'!D2280=0,FALSE,'Input and Summary Results'!$B2280)</f>
        <v>153</v>
      </c>
      <c r="C2698">
        <f>IF(OR(B2698=0,'Input and Summary Results'!D2280=0,'Input and Summary Results'!D2280=""),FALSE,'Input and Summary Results'!$D2280)</f>
        <v>0.14066058000000001</v>
      </c>
      <c r="D2698">
        <f>IF(OR(B2698=0,'Input and Summary Results'!E2280=0),FALSE,'Input and Summary Results'!$E2280)</f>
        <v>6.700391E-2</v>
      </c>
      <c r="E2698">
        <f t="shared" si="155"/>
        <v>-0.8518275961485462</v>
      </c>
      <c r="F2698">
        <f t="shared" si="156"/>
        <v>0.20673664888912016</v>
      </c>
      <c r="G2698">
        <f>IF('Input and Summary Results'!$J$4="yes",IF(C2698=FALSE,FALSE,IF('Data Transformation'!E2698&lt;$R$10,E2698,$R$10)),IF(C2698=FALSE,FALSE,IF(C2698&lt;$R$10,C2698,$R$10)))</f>
        <v>0.14066058000000001</v>
      </c>
      <c r="H2698">
        <f>IF('Input and Summary Results'!$J$4="yes",'Data Transformation'!F2698,'Data Transformation'!D2698)</f>
        <v>6.700391E-2</v>
      </c>
      <c r="I2698">
        <f t="shared" si="157"/>
        <v>153</v>
      </c>
    </row>
    <row r="2699" spans="2:9" x14ac:dyDescent="0.25">
      <c r="B2699">
        <f>IF('Input and Summary Results'!D2281=0,FALSE,'Input and Summary Results'!$B2281)</f>
        <v>153</v>
      </c>
      <c r="C2699">
        <f>IF(OR(B2699=0,'Input and Summary Results'!D2281=0,'Input and Summary Results'!D2281=""),FALSE,'Input and Summary Results'!$D2281)</f>
        <v>0.16216742000000001</v>
      </c>
      <c r="D2699">
        <f>IF(OR(B2699=0,'Input and Summary Results'!E2281=0),FALSE,'Input and Summary Results'!$E2281)</f>
        <v>9.0949680000000005E-2</v>
      </c>
      <c r="E2699">
        <f t="shared" si="155"/>
        <v>-0.79003639263687575</v>
      </c>
      <c r="F2699">
        <f t="shared" si="156"/>
        <v>0.2434037682784865</v>
      </c>
      <c r="G2699">
        <f>IF('Input and Summary Results'!$J$4="yes",IF(C2699=FALSE,FALSE,IF('Data Transformation'!E2699&lt;$R$10,E2699,$R$10)),IF(C2699=FALSE,FALSE,IF(C2699&lt;$R$10,C2699,$R$10)))</f>
        <v>0.16216742000000001</v>
      </c>
      <c r="H2699">
        <f>IF('Input and Summary Results'!$J$4="yes",'Data Transformation'!F2699,'Data Transformation'!D2699)</f>
        <v>9.0949680000000005E-2</v>
      </c>
      <c r="I2699">
        <f t="shared" si="157"/>
        <v>153</v>
      </c>
    </row>
    <row r="2700" spans="2:9" x14ac:dyDescent="0.25">
      <c r="B2700">
        <f>IF('Input and Summary Results'!D2282=0,FALSE,'Input and Summary Results'!$B2282)</f>
        <v>153</v>
      </c>
      <c r="C2700">
        <f>IF(OR(B2700=0,'Input and Summary Results'!D2282=0,'Input and Summary Results'!D2282=""),FALSE,'Input and Summary Results'!$D2282)</f>
        <v>0.19058380999999999</v>
      </c>
      <c r="D2700">
        <f>IF(OR(B2700=0,'Input and Summary Results'!E2282=0),FALSE,'Input and Summary Results'!$E2282)</f>
        <v>4.1588239999999999E-2</v>
      </c>
      <c r="E2700">
        <f t="shared" si="155"/>
        <v>-0.71991399523128741</v>
      </c>
      <c r="F2700">
        <f t="shared" si="156"/>
        <v>9.4705296110934076E-2</v>
      </c>
      <c r="G2700">
        <f>IF('Input and Summary Results'!$J$4="yes",IF(C2700=FALSE,FALSE,IF('Data Transformation'!E2700&lt;$R$10,E2700,$R$10)),IF(C2700=FALSE,FALSE,IF(C2700&lt;$R$10,C2700,$R$10)))</f>
        <v>0.19058380999999999</v>
      </c>
      <c r="H2700">
        <f>IF('Input and Summary Results'!$J$4="yes",'Data Transformation'!F2700,'Data Transformation'!D2700)</f>
        <v>4.1588239999999999E-2</v>
      </c>
      <c r="I2700">
        <f t="shared" si="157"/>
        <v>153</v>
      </c>
    </row>
    <row r="2701" spans="2:9" x14ac:dyDescent="0.25">
      <c r="B2701">
        <f>IF('Input and Summary Results'!D2283=0,FALSE,'Input and Summary Results'!$B2283)</f>
        <v>153</v>
      </c>
      <c r="C2701">
        <f>IF(OR(B2701=0,'Input and Summary Results'!D2283=0,'Input and Summary Results'!D2283=""),FALSE,'Input and Summary Results'!$D2283)</f>
        <v>0.24953175999999999</v>
      </c>
      <c r="D2701">
        <f>IF(OR(B2701=0,'Input and Summary Results'!E2283=0),FALSE,'Input and Summary Results'!$E2283)</f>
        <v>6.5231269999999994E-2</v>
      </c>
      <c r="E2701">
        <f t="shared" si="155"/>
        <v>-0.60287417022127132</v>
      </c>
      <c r="F2701">
        <f t="shared" si="156"/>
        <v>0.11345397948541701</v>
      </c>
      <c r="G2701">
        <f>IF('Input and Summary Results'!$J$4="yes",IF(C2701=FALSE,FALSE,IF('Data Transformation'!E2701&lt;$R$10,E2701,$R$10)),IF(C2701=FALSE,FALSE,IF(C2701&lt;$R$10,C2701,$R$10)))</f>
        <v>0.24953175999999999</v>
      </c>
      <c r="H2701">
        <f>IF('Input and Summary Results'!$J$4="yes",'Data Transformation'!F2701,'Data Transformation'!D2701)</f>
        <v>6.5231269999999994E-2</v>
      </c>
      <c r="I2701">
        <f t="shared" si="157"/>
        <v>153</v>
      </c>
    </row>
    <row r="2702" spans="2:9" x14ac:dyDescent="0.25">
      <c r="B2702">
        <f>IF('Input and Summary Results'!D2284=0,FALSE,'Input and Summary Results'!$B2284)</f>
        <v>153</v>
      </c>
      <c r="C2702">
        <f>IF(OR(B2702=0,'Input and Summary Results'!D2284=0,'Input and Summary Results'!D2284=""),FALSE,'Input and Summary Results'!$D2284)</f>
        <v>0.33490814000000002</v>
      </c>
      <c r="D2702">
        <f>IF(OR(B2702=0,'Input and Summary Results'!E2284=0),FALSE,'Input and Summary Results'!$E2284)</f>
        <v>8.4800959999999995E-2</v>
      </c>
      <c r="E2702">
        <f t="shared" si="155"/>
        <v>-0.47507429672970303</v>
      </c>
      <c r="F2702">
        <f t="shared" si="156"/>
        <v>0.10989167549047925</v>
      </c>
      <c r="G2702">
        <f>IF('Input and Summary Results'!$J$4="yes",IF(C2702=FALSE,FALSE,IF('Data Transformation'!E2702&lt;$R$10,E2702,$R$10)),IF(C2702=FALSE,FALSE,IF(C2702&lt;$R$10,C2702,$R$10)))</f>
        <v>0.33490814000000002</v>
      </c>
      <c r="H2702">
        <f>IF('Input and Summary Results'!$J$4="yes",'Data Transformation'!F2702,'Data Transformation'!D2702)</f>
        <v>8.4800959999999995E-2</v>
      </c>
      <c r="I2702">
        <f t="shared" si="157"/>
        <v>153</v>
      </c>
    </row>
    <row r="2703" spans="2:9" x14ac:dyDescent="0.25">
      <c r="B2703">
        <f>IF('Input and Summary Results'!D2285=0,FALSE,'Input and Summary Results'!$B2285)</f>
        <v>153</v>
      </c>
      <c r="C2703">
        <f>IF(OR(B2703=0,'Input and Summary Results'!D2285=0,'Input and Summary Results'!D2285=""),FALSE,'Input and Summary Results'!$D2285)</f>
        <v>0.39396001000000003</v>
      </c>
      <c r="D2703">
        <f>IF(OR(B2703=0,'Input and Summary Results'!E2285=0),FALSE,'Input and Summary Results'!$E2285)</f>
        <v>6.2512559999999995E-2</v>
      </c>
      <c r="E2703">
        <f t="shared" si="155"/>
        <v>-0.4045478601992134</v>
      </c>
      <c r="F2703">
        <f t="shared" si="156"/>
        <v>6.8866002516346753E-2</v>
      </c>
      <c r="G2703">
        <f>IF('Input and Summary Results'!$J$4="yes",IF(C2703=FALSE,FALSE,IF('Data Transformation'!E2703&lt;$R$10,E2703,$R$10)),IF(C2703=FALSE,FALSE,IF(C2703&lt;$R$10,C2703,$R$10)))</f>
        <v>0.39396001000000003</v>
      </c>
      <c r="H2703">
        <f>IF('Input and Summary Results'!$J$4="yes",'Data Transformation'!F2703,'Data Transformation'!D2703)</f>
        <v>6.2512559999999995E-2</v>
      </c>
      <c r="I2703">
        <f t="shared" si="157"/>
        <v>153</v>
      </c>
    </row>
    <row r="2704" spans="2:9" x14ac:dyDescent="0.25">
      <c r="B2704">
        <f>IF('Input and Summary Results'!D2286=0,FALSE,'Input and Summary Results'!$B2286)</f>
        <v>153</v>
      </c>
      <c r="C2704">
        <f>IF(OR(B2704=0,'Input and Summary Results'!D2286=0,'Input and Summary Results'!D2286=""),FALSE,'Input and Summary Results'!$D2286)</f>
        <v>0.51060313000000002</v>
      </c>
      <c r="D2704">
        <f>IF(OR(B2704=0,'Input and Summary Results'!E2286=0),FALSE,'Input and Summary Results'!$E2286)</f>
        <v>8.1393229999999997E-2</v>
      </c>
      <c r="E2704">
        <f t="shared" si="155"/>
        <v>-0.29191652729604195</v>
      </c>
      <c r="F2704">
        <f t="shared" si="156"/>
        <v>6.9182227339656135E-2</v>
      </c>
      <c r="G2704">
        <f>IF('Input and Summary Results'!$J$4="yes",IF(C2704=FALSE,FALSE,IF('Data Transformation'!E2704&lt;$R$10,E2704,$R$10)),IF(C2704=FALSE,FALSE,IF(C2704&lt;$R$10,C2704,$R$10)))</f>
        <v>0.51060313000000002</v>
      </c>
      <c r="H2704">
        <f>IF('Input and Summary Results'!$J$4="yes",'Data Transformation'!F2704,'Data Transformation'!D2704)</f>
        <v>8.1393229999999997E-2</v>
      </c>
      <c r="I2704">
        <f t="shared" si="157"/>
        <v>153</v>
      </c>
    </row>
    <row r="2705" spans="2:9" x14ac:dyDescent="0.25">
      <c r="B2705">
        <f>IF('Input and Summary Results'!D2287=0,FALSE,'Input and Summary Results'!$B2287)</f>
        <v>153</v>
      </c>
      <c r="C2705">
        <f>IF(OR(B2705=0,'Input and Summary Results'!D2287=0,'Input and Summary Results'!D2287=""),FALSE,'Input and Summary Results'!$D2287)</f>
        <v>0.88073900999999999</v>
      </c>
      <c r="D2705">
        <f>IF(OR(B2705=0,'Input and Summary Results'!E2287=0),FALSE,'Input and Summary Results'!$E2287)</f>
        <v>7.0480260000000003E-2</v>
      </c>
      <c r="E2705">
        <f t="shared" si="155"/>
        <v>-5.5152767307814952E-2</v>
      </c>
      <c r="F2705">
        <f t="shared" si="156"/>
        <v>3.4730416721294087E-2</v>
      </c>
      <c r="G2705">
        <f>IF('Input and Summary Results'!$J$4="yes",IF(C2705=FALSE,FALSE,IF('Data Transformation'!E2705&lt;$R$10,E2705,$R$10)),IF(C2705=FALSE,FALSE,IF(C2705&lt;$R$10,C2705,$R$10)))</f>
        <v>0.88073900999999999</v>
      </c>
      <c r="H2705">
        <f>IF('Input and Summary Results'!$J$4="yes",'Data Transformation'!F2705,'Data Transformation'!D2705)</f>
        <v>7.0480260000000003E-2</v>
      </c>
      <c r="I2705">
        <f t="shared" si="157"/>
        <v>153</v>
      </c>
    </row>
    <row r="2706" spans="2:9" x14ac:dyDescent="0.25">
      <c r="B2706">
        <f>IF('Input and Summary Results'!D2288=0,FALSE,'Input and Summary Results'!$B2288)</f>
        <v>154</v>
      </c>
      <c r="C2706">
        <f>IF(OR(B2706=0,'Input and Summary Results'!D2288=0,'Input and Summary Results'!D2288=""),FALSE,'Input and Summary Results'!$D2288)</f>
        <v>-1.312E-2</v>
      </c>
      <c r="D2706">
        <f>IF(OR(B2706=0,'Input and Summary Results'!E2288=0),FALSE,'Input and Summary Results'!$E2288)</f>
        <v>8.2022170000000005E-2</v>
      </c>
      <c r="E2706" t="e">
        <f t="shared" si="155"/>
        <v>#NUM!</v>
      </c>
      <c r="F2706">
        <f t="shared" si="156"/>
        <v>-2.7132333673780491</v>
      </c>
      <c r="G2706">
        <f>IF('Input and Summary Results'!$J$4="yes",IF(C2706=FALSE,FALSE,IF('Data Transformation'!E2706&lt;$R$10,E2706,$R$10)),IF(C2706=FALSE,FALSE,IF(C2706&lt;$R$10,C2706,$R$10)))</f>
        <v>-1.312E-2</v>
      </c>
      <c r="H2706">
        <f>IF('Input and Summary Results'!$J$4="yes",'Data Transformation'!F2706,'Data Transformation'!D2706)</f>
        <v>8.2022170000000005E-2</v>
      </c>
      <c r="I2706">
        <f t="shared" si="157"/>
        <v>154</v>
      </c>
    </row>
    <row r="2707" spans="2:9" x14ac:dyDescent="0.25">
      <c r="B2707">
        <f>IF('Input and Summary Results'!D2289=0,FALSE,'Input and Summary Results'!$B2289)</f>
        <v>154</v>
      </c>
      <c r="C2707">
        <f>IF(OR(B2707=0,'Input and Summary Results'!D2289=0,'Input and Summary Results'!D2289=""),FALSE,'Input and Summary Results'!$D2289)</f>
        <v>-6.3068999999999998E-3</v>
      </c>
      <c r="D2707">
        <f>IF(OR(B2707=0,'Input and Summary Results'!E2289=0),FALSE,'Input and Summary Results'!$E2289)</f>
        <v>6.2983380000000005E-2</v>
      </c>
      <c r="E2707" t="e">
        <f t="shared" si="155"/>
        <v>#NUM!</v>
      </c>
      <c r="F2707">
        <f t="shared" si="156"/>
        <v>-4.3341081862721786</v>
      </c>
      <c r="G2707">
        <f>IF('Input and Summary Results'!$J$4="yes",IF(C2707=FALSE,FALSE,IF('Data Transformation'!E2707&lt;$R$10,E2707,$R$10)),IF(C2707=FALSE,FALSE,IF(C2707&lt;$R$10,C2707,$R$10)))</f>
        <v>-6.3068999999999998E-3</v>
      </c>
      <c r="H2707">
        <f>IF('Input and Summary Results'!$J$4="yes",'Data Transformation'!F2707,'Data Transformation'!D2707)</f>
        <v>6.2983380000000005E-2</v>
      </c>
      <c r="I2707">
        <f t="shared" si="157"/>
        <v>154</v>
      </c>
    </row>
    <row r="2708" spans="2:9" x14ac:dyDescent="0.25">
      <c r="B2708">
        <f>IF('Input and Summary Results'!D2290=0,FALSE,'Input and Summary Results'!$B2290)</f>
        <v>154</v>
      </c>
      <c r="C2708">
        <f>IF(OR(B2708=0,'Input and Summary Results'!D2290=0,'Input and Summary Results'!D2290=""),FALSE,'Input and Summary Results'!$D2290)</f>
        <v>1.431986E-2</v>
      </c>
      <c r="D2708">
        <f>IF(OR(B2708=0,'Input and Summary Results'!E2290=0),FALSE,'Input and Summary Results'!$E2290)</f>
        <v>0.10163569</v>
      </c>
      <c r="E2708">
        <f t="shared" si="155"/>
        <v>-1.8440612279446913</v>
      </c>
      <c r="F2708">
        <f t="shared" si="156"/>
        <v>3.0803296582508488</v>
      </c>
      <c r="G2708">
        <f>IF('Input and Summary Results'!$J$4="yes",IF(C2708=FALSE,FALSE,IF('Data Transformation'!E2708&lt;$R$10,E2708,$R$10)),IF(C2708=FALSE,FALSE,IF(C2708&lt;$R$10,C2708,$R$10)))</f>
        <v>1.431986E-2</v>
      </c>
      <c r="H2708">
        <f>IF('Input and Summary Results'!$J$4="yes",'Data Transformation'!F2708,'Data Transformation'!D2708)</f>
        <v>0.10163569</v>
      </c>
      <c r="I2708">
        <f t="shared" si="157"/>
        <v>154</v>
      </c>
    </row>
    <row r="2709" spans="2:9" x14ac:dyDescent="0.25">
      <c r="B2709">
        <f>IF('Input and Summary Results'!D2291=0,FALSE,'Input and Summary Results'!$B2291)</f>
        <v>154</v>
      </c>
      <c r="C2709">
        <f>IF(OR(B2709=0,'Input and Summary Results'!D2291=0,'Input and Summary Results'!D2291=""),FALSE,'Input and Summary Results'!$D2291)</f>
        <v>4.2060260000000002E-2</v>
      </c>
      <c r="D2709">
        <f>IF(OR(B2709=0,'Input and Summary Results'!E2291=0),FALSE,'Input and Summary Results'!$E2291)</f>
        <v>7.8836950000000003E-2</v>
      </c>
      <c r="E2709">
        <f t="shared" si="155"/>
        <v>-1.3761280470035662</v>
      </c>
      <c r="F2709">
        <f t="shared" si="156"/>
        <v>0.81348133130893618</v>
      </c>
      <c r="G2709">
        <f>IF('Input and Summary Results'!$J$4="yes",IF(C2709=FALSE,FALSE,IF('Data Transformation'!E2709&lt;$R$10,E2709,$R$10)),IF(C2709=FALSE,FALSE,IF(C2709&lt;$R$10,C2709,$R$10)))</f>
        <v>4.2060260000000002E-2</v>
      </c>
      <c r="H2709">
        <f>IF('Input and Summary Results'!$J$4="yes",'Data Transformation'!F2709,'Data Transformation'!D2709)</f>
        <v>7.8836950000000003E-2</v>
      </c>
      <c r="I2709">
        <f t="shared" si="157"/>
        <v>154</v>
      </c>
    </row>
    <row r="2710" spans="2:9" x14ac:dyDescent="0.25">
      <c r="B2710">
        <f>IF('Input and Summary Results'!D2292=0,FALSE,'Input and Summary Results'!$B2292)</f>
        <v>154</v>
      </c>
      <c r="C2710">
        <f>IF(OR(B2710=0,'Input and Summary Results'!D2292=0,'Input and Summary Results'!D2292=""),FALSE,'Input and Summary Results'!$D2292)</f>
        <v>6.7775180000000004E-2</v>
      </c>
      <c r="D2710">
        <f>IF(OR(B2710=0,'Input and Summary Results'!E2292=0),FALSE,'Input and Summary Results'!$E2292)</f>
        <v>4.9897080000000003E-2</v>
      </c>
      <c r="E2710">
        <f t="shared" si="155"/>
        <v>-1.1689293203295066</v>
      </c>
      <c r="F2710">
        <f t="shared" si="156"/>
        <v>0.31951715539523462</v>
      </c>
      <c r="G2710">
        <f>IF('Input and Summary Results'!$J$4="yes",IF(C2710=FALSE,FALSE,IF('Data Transformation'!E2710&lt;$R$10,E2710,$R$10)),IF(C2710=FALSE,FALSE,IF(C2710&lt;$R$10,C2710,$R$10)))</f>
        <v>6.7775180000000004E-2</v>
      </c>
      <c r="H2710">
        <f>IF('Input and Summary Results'!$J$4="yes",'Data Transformation'!F2710,'Data Transformation'!D2710)</f>
        <v>4.9897080000000003E-2</v>
      </c>
      <c r="I2710">
        <f t="shared" si="157"/>
        <v>154</v>
      </c>
    </row>
    <row r="2711" spans="2:9" x14ac:dyDescent="0.25">
      <c r="B2711">
        <f>IF('Input and Summary Results'!D2293=0,FALSE,'Input and Summary Results'!$B2293)</f>
        <v>154</v>
      </c>
      <c r="C2711">
        <f>IF(OR(B2711=0,'Input and Summary Results'!D2293=0,'Input and Summary Results'!D2293=""),FALSE,'Input and Summary Results'!$D2293)</f>
        <v>7.3321419999999998E-2</v>
      </c>
      <c r="D2711">
        <f>IF(OR(B2711=0,'Input and Summary Results'!E2293=0),FALSE,'Input and Summary Results'!$E2293)</f>
        <v>5.2512929999999999E-2</v>
      </c>
      <c r="E2711">
        <f t="shared" si="155"/>
        <v>-1.134769132741565</v>
      </c>
      <c r="F2711">
        <f t="shared" si="156"/>
        <v>0.31083156354582331</v>
      </c>
      <c r="G2711">
        <f>IF('Input and Summary Results'!$J$4="yes",IF(C2711=FALSE,FALSE,IF('Data Transformation'!E2711&lt;$R$10,E2711,$R$10)),IF(C2711=FALSE,FALSE,IF(C2711&lt;$R$10,C2711,$R$10)))</f>
        <v>7.3321419999999998E-2</v>
      </c>
      <c r="H2711">
        <f>IF('Input and Summary Results'!$J$4="yes",'Data Transformation'!F2711,'Data Transformation'!D2711)</f>
        <v>5.2512929999999999E-2</v>
      </c>
      <c r="I2711">
        <f t="shared" si="157"/>
        <v>154</v>
      </c>
    </row>
    <row r="2712" spans="2:9" x14ac:dyDescent="0.25">
      <c r="B2712">
        <f>IF('Input and Summary Results'!D2294=0,FALSE,'Input and Summary Results'!$B2294)</f>
        <v>154</v>
      </c>
      <c r="C2712">
        <f>IF(OR(B2712=0,'Input and Summary Results'!D2294=0,'Input and Summary Results'!D2294=""),FALSE,'Input and Summary Results'!$D2294)</f>
        <v>7.6764170000000007E-2</v>
      </c>
      <c r="D2712">
        <f>IF(OR(B2712=0,'Input and Summary Results'!E2294=0),FALSE,'Input and Summary Results'!$E2294)</f>
        <v>8.0545240000000004E-2</v>
      </c>
      <c r="E2712">
        <f t="shared" si="155"/>
        <v>-1.1148414414561119</v>
      </c>
      <c r="F2712">
        <f t="shared" si="156"/>
        <v>0.45537695724450611</v>
      </c>
      <c r="G2712">
        <f>IF('Input and Summary Results'!$J$4="yes",IF(C2712=FALSE,FALSE,IF('Data Transformation'!E2712&lt;$R$10,E2712,$R$10)),IF(C2712=FALSE,FALSE,IF(C2712&lt;$R$10,C2712,$R$10)))</f>
        <v>7.6764170000000007E-2</v>
      </c>
      <c r="H2712">
        <f>IF('Input and Summary Results'!$J$4="yes",'Data Transformation'!F2712,'Data Transformation'!D2712)</f>
        <v>8.0545240000000004E-2</v>
      </c>
      <c r="I2712">
        <f t="shared" si="157"/>
        <v>154</v>
      </c>
    </row>
    <row r="2713" spans="2:9" x14ac:dyDescent="0.25">
      <c r="B2713">
        <f>IF('Input and Summary Results'!D2295=0,FALSE,'Input and Summary Results'!$B2295)</f>
        <v>154</v>
      </c>
      <c r="C2713">
        <f>IF(OR(B2713=0,'Input and Summary Results'!D2295=0,'Input and Summary Results'!D2295=""),FALSE,'Input and Summary Results'!$D2295)</f>
        <v>8.5466479999999997E-2</v>
      </c>
      <c r="D2713">
        <f>IF(OR(B2713=0,'Input and Summary Results'!E2295=0),FALSE,'Input and Summary Results'!$E2295)</f>
        <v>9.0744839999999993E-2</v>
      </c>
      <c r="E2713">
        <f t="shared" si="155"/>
        <v>-1.0682041824110085</v>
      </c>
      <c r="F2713">
        <f t="shared" si="156"/>
        <v>0.46080358709051777</v>
      </c>
      <c r="G2713">
        <f>IF('Input and Summary Results'!$J$4="yes",IF(C2713=FALSE,FALSE,IF('Data Transformation'!E2713&lt;$R$10,E2713,$R$10)),IF(C2713=FALSE,FALSE,IF(C2713&lt;$R$10,C2713,$R$10)))</f>
        <v>8.5466479999999997E-2</v>
      </c>
      <c r="H2713">
        <f>IF('Input and Summary Results'!$J$4="yes",'Data Transformation'!F2713,'Data Transformation'!D2713)</f>
        <v>9.0744839999999993E-2</v>
      </c>
      <c r="I2713">
        <f t="shared" si="157"/>
        <v>154</v>
      </c>
    </row>
    <row r="2714" spans="2:9" x14ac:dyDescent="0.25">
      <c r="B2714">
        <f>IF('Input and Summary Results'!D2296=0,FALSE,'Input and Summary Results'!$B2296)</f>
        <v>154</v>
      </c>
      <c r="C2714">
        <f>IF(OR(B2714=0,'Input and Summary Results'!D2296=0,'Input and Summary Results'!D2296=""),FALSE,'Input and Summary Results'!$D2296)</f>
        <v>0.1141181</v>
      </c>
      <c r="D2714">
        <f>IF(OR(B2714=0,'Input and Summary Results'!E2296=0),FALSE,'Input and Summary Results'!$E2296)</f>
        <v>8.2844890000000004E-2</v>
      </c>
      <c r="E2714">
        <f t="shared" si="155"/>
        <v>-0.9426454677053292</v>
      </c>
      <c r="F2714">
        <f t="shared" si="156"/>
        <v>0.31506555279136267</v>
      </c>
      <c r="G2714">
        <f>IF('Input and Summary Results'!$J$4="yes",IF(C2714=FALSE,FALSE,IF('Data Transformation'!E2714&lt;$R$10,E2714,$R$10)),IF(C2714=FALSE,FALSE,IF(C2714&lt;$R$10,C2714,$R$10)))</f>
        <v>0.1141181</v>
      </c>
      <c r="H2714">
        <f>IF('Input and Summary Results'!$J$4="yes",'Data Transformation'!F2714,'Data Transformation'!D2714)</f>
        <v>8.2844890000000004E-2</v>
      </c>
      <c r="I2714">
        <f t="shared" si="157"/>
        <v>154</v>
      </c>
    </row>
    <row r="2715" spans="2:9" x14ac:dyDescent="0.25">
      <c r="B2715">
        <f>IF('Input and Summary Results'!D2297=0,FALSE,'Input and Summary Results'!$B2297)</f>
        <v>154</v>
      </c>
      <c r="C2715">
        <f>IF(OR(B2715=0,'Input and Summary Results'!D2297=0,'Input and Summary Results'!D2297=""),FALSE,'Input and Summary Results'!$D2297)</f>
        <v>0.12360322</v>
      </c>
      <c r="D2715">
        <f>IF(OR(B2715=0,'Input and Summary Results'!E2297=0),FALSE,'Input and Summary Results'!$E2297)</f>
        <v>7.1472789999999994E-2</v>
      </c>
      <c r="E2715">
        <f t="shared" si="155"/>
        <v>-0.90797021525030752</v>
      </c>
      <c r="F2715">
        <f t="shared" si="156"/>
        <v>0.25095778944917452</v>
      </c>
      <c r="G2715">
        <f>IF('Input and Summary Results'!$J$4="yes",IF(C2715=FALSE,FALSE,IF('Data Transformation'!E2715&lt;$R$10,E2715,$R$10)),IF(C2715=FALSE,FALSE,IF(C2715&lt;$R$10,C2715,$R$10)))</f>
        <v>0.12360322</v>
      </c>
      <c r="H2715">
        <f>IF('Input and Summary Results'!$J$4="yes",'Data Transformation'!F2715,'Data Transformation'!D2715)</f>
        <v>7.1472789999999994E-2</v>
      </c>
      <c r="I2715">
        <f t="shared" si="157"/>
        <v>154</v>
      </c>
    </row>
    <row r="2716" spans="2:9" x14ac:dyDescent="0.25">
      <c r="B2716">
        <f>IF('Input and Summary Results'!D2298=0,FALSE,'Input and Summary Results'!$B2298)</f>
        <v>154</v>
      </c>
      <c r="C2716">
        <f>IF(OR(B2716=0,'Input and Summary Results'!D2298=0,'Input and Summary Results'!D2298=""),FALSE,'Input and Summary Results'!$D2298)</f>
        <v>0.14374771</v>
      </c>
      <c r="D2716">
        <f>IF(OR(B2716=0,'Input and Summary Results'!E2298=0),FALSE,'Input and Summary Results'!$E2298)</f>
        <v>9.8163479999999997E-2</v>
      </c>
      <c r="E2716">
        <f t="shared" si="155"/>
        <v>-0.84239906519336027</v>
      </c>
      <c r="F2716">
        <f t="shared" si="156"/>
        <v>0.29637307140405922</v>
      </c>
      <c r="G2716">
        <f>IF('Input and Summary Results'!$J$4="yes",IF(C2716=FALSE,FALSE,IF('Data Transformation'!E2716&lt;$R$10,E2716,$R$10)),IF(C2716=FALSE,FALSE,IF(C2716&lt;$R$10,C2716,$R$10)))</f>
        <v>0.14374771</v>
      </c>
      <c r="H2716">
        <f>IF('Input and Summary Results'!$J$4="yes",'Data Transformation'!F2716,'Data Transformation'!D2716)</f>
        <v>9.8163479999999997E-2</v>
      </c>
      <c r="I2716">
        <f t="shared" si="157"/>
        <v>154</v>
      </c>
    </row>
    <row r="2717" spans="2:9" x14ac:dyDescent="0.25">
      <c r="B2717">
        <f>IF('Input and Summary Results'!D2299=0,FALSE,'Input and Summary Results'!$B2299)</f>
        <v>154</v>
      </c>
      <c r="C2717">
        <f>IF(OR(B2717=0,'Input and Summary Results'!D2299=0,'Input and Summary Results'!D2299=""),FALSE,'Input and Summary Results'!$D2299)</f>
        <v>0.15016093</v>
      </c>
      <c r="D2717">
        <f>IF(OR(B2717=0,'Input and Summary Results'!E2299=0),FALSE,'Input and Summary Results'!$E2299)</f>
        <v>9.0874640000000007E-2</v>
      </c>
      <c r="E2717">
        <f t="shared" si="155"/>
        <v>-0.82344305063832546</v>
      </c>
      <c r="F2717">
        <f t="shared" si="156"/>
        <v>0.26264883788346277</v>
      </c>
      <c r="G2717">
        <f>IF('Input and Summary Results'!$J$4="yes",IF(C2717=FALSE,FALSE,IF('Data Transformation'!E2717&lt;$R$10,E2717,$R$10)),IF(C2717=FALSE,FALSE,IF(C2717&lt;$R$10,C2717,$R$10)))</f>
        <v>0.15016093</v>
      </c>
      <c r="H2717">
        <f>IF('Input and Summary Results'!$J$4="yes",'Data Transformation'!F2717,'Data Transformation'!D2717)</f>
        <v>9.0874640000000007E-2</v>
      </c>
      <c r="I2717">
        <f t="shared" si="157"/>
        <v>154</v>
      </c>
    </row>
    <row r="2718" spans="2:9" x14ac:dyDescent="0.25">
      <c r="B2718">
        <f>IF('Input and Summary Results'!D2300=0,FALSE,'Input and Summary Results'!$B2300)</f>
        <v>154</v>
      </c>
      <c r="C2718">
        <f>IF(OR(B2718=0,'Input and Summary Results'!D2300=0,'Input and Summary Results'!D2300=""),FALSE,'Input and Summary Results'!$D2300)</f>
        <v>0.16103099000000001</v>
      </c>
      <c r="D2718">
        <f>IF(OR(B2718=0,'Input and Summary Results'!E2300=0),FALSE,'Input and Summary Results'!$E2300)</f>
        <v>8.4685659999999996E-2</v>
      </c>
      <c r="E2718">
        <f t="shared" si="155"/>
        <v>-0.79309053706841914</v>
      </c>
      <c r="F2718">
        <f t="shared" si="156"/>
        <v>0.22823915098578226</v>
      </c>
      <c r="G2718">
        <f>IF('Input and Summary Results'!$J$4="yes",IF(C2718=FALSE,FALSE,IF('Data Transformation'!E2718&lt;$R$10,E2718,$R$10)),IF(C2718=FALSE,FALSE,IF(C2718&lt;$R$10,C2718,$R$10)))</f>
        <v>0.16103099000000001</v>
      </c>
      <c r="H2718">
        <f>IF('Input and Summary Results'!$J$4="yes",'Data Transformation'!F2718,'Data Transformation'!D2718)</f>
        <v>8.4685659999999996E-2</v>
      </c>
      <c r="I2718">
        <f t="shared" si="157"/>
        <v>154</v>
      </c>
    </row>
    <row r="2719" spans="2:9" x14ac:dyDescent="0.25">
      <c r="B2719">
        <f>IF('Input and Summary Results'!D2301=0,FALSE,'Input and Summary Results'!$B2301)</f>
        <v>154</v>
      </c>
      <c r="C2719">
        <f>IF(OR(B2719=0,'Input and Summary Results'!D2301=0,'Input and Summary Results'!D2301=""),FALSE,'Input and Summary Results'!$D2301)</f>
        <v>0.21033180000000001</v>
      </c>
      <c r="D2719">
        <f>IF(OR(B2719=0,'Input and Summary Results'!E2301=0),FALSE,'Input and Summary Results'!$E2301)</f>
        <v>8.3872840000000004E-2</v>
      </c>
      <c r="E2719">
        <f t="shared" si="155"/>
        <v>-0.67709506150072396</v>
      </c>
      <c r="F2719">
        <f t="shared" si="156"/>
        <v>0.1730637619228286</v>
      </c>
      <c r="G2719">
        <f>IF('Input and Summary Results'!$J$4="yes",IF(C2719=FALSE,FALSE,IF('Data Transformation'!E2719&lt;$R$10,E2719,$R$10)),IF(C2719=FALSE,FALSE,IF(C2719&lt;$R$10,C2719,$R$10)))</f>
        <v>0.21033180000000001</v>
      </c>
      <c r="H2719">
        <f>IF('Input and Summary Results'!$J$4="yes",'Data Transformation'!F2719,'Data Transformation'!D2719)</f>
        <v>8.3872840000000004E-2</v>
      </c>
      <c r="I2719">
        <f t="shared" si="157"/>
        <v>154</v>
      </c>
    </row>
    <row r="2720" spans="2:9" x14ac:dyDescent="0.25">
      <c r="B2720">
        <f>IF('Input and Summary Results'!D2302=0,FALSE,'Input and Summary Results'!$B2302)</f>
        <v>154</v>
      </c>
      <c r="C2720">
        <f>IF(OR(B2720=0,'Input and Summary Results'!D2302=0,'Input and Summary Results'!D2302=""),FALSE,'Input and Summary Results'!$D2302)</f>
        <v>0.21076549</v>
      </c>
      <c r="D2720">
        <f>IF(OR(B2720=0,'Input and Summary Results'!E2302=0),FALSE,'Input and Summary Results'!$E2302)</f>
        <v>6.9459430000000003E-2</v>
      </c>
      <c r="E2720">
        <f t="shared" si="155"/>
        <v>-0.67620049748939615</v>
      </c>
      <c r="F2720">
        <f t="shared" si="156"/>
        <v>0.14302812391155686</v>
      </c>
      <c r="G2720">
        <f>IF('Input and Summary Results'!$J$4="yes",IF(C2720=FALSE,FALSE,IF('Data Transformation'!E2720&lt;$R$10,E2720,$R$10)),IF(C2720=FALSE,FALSE,IF(C2720&lt;$R$10,C2720,$R$10)))</f>
        <v>0.21076549</v>
      </c>
      <c r="H2720">
        <f>IF('Input and Summary Results'!$J$4="yes",'Data Transformation'!F2720,'Data Transformation'!D2720)</f>
        <v>6.9459430000000003E-2</v>
      </c>
      <c r="I2720">
        <f t="shared" si="157"/>
        <v>154</v>
      </c>
    </row>
    <row r="2721" spans="2:9" x14ac:dyDescent="0.25">
      <c r="B2721">
        <f>IF('Input and Summary Results'!D2303=0,FALSE,'Input and Summary Results'!$B2303)</f>
        <v>154</v>
      </c>
      <c r="C2721">
        <f>IF(OR(B2721=0,'Input and Summary Results'!D2303=0,'Input and Summary Results'!D2303=""),FALSE,'Input and Summary Results'!$D2303)</f>
        <v>0.23671639999999999</v>
      </c>
      <c r="D2721">
        <f>IF(OR(B2721=0,'Input and Summary Results'!E2303=0),FALSE,'Input and Summary Results'!$E2303)</f>
        <v>7.557651E-2</v>
      </c>
      <c r="E2721">
        <f t="shared" si="155"/>
        <v>-0.62577165257885037</v>
      </c>
      <c r="F2721">
        <f t="shared" si="156"/>
        <v>0.13856329912080448</v>
      </c>
      <c r="G2721">
        <f>IF('Input and Summary Results'!$J$4="yes",IF(C2721=FALSE,FALSE,IF('Data Transformation'!E2721&lt;$R$10,E2721,$R$10)),IF(C2721=FALSE,FALSE,IF(C2721&lt;$R$10,C2721,$R$10)))</f>
        <v>0.23671639999999999</v>
      </c>
      <c r="H2721">
        <f>IF('Input and Summary Results'!$J$4="yes",'Data Transformation'!F2721,'Data Transformation'!D2721)</f>
        <v>7.557651E-2</v>
      </c>
      <c r="I2721">
        <f t="shared" si="157"/>
        <v>154</v>
      </c>
    </row>
    <row r="2722" spans="2:9" x14ac:dyDescent="0.25">
      <c r="B2722">
        <f>IF('Input and Summary Results'!D2304=0,FALSE,'Input and Summary Results'!$B2304)</f>
        <v>154</v>
      </c>
      <c r="C2722">
        <f>IF(OR(B2722=0,'Input and Summary Results'!D2304=0,'Input and Summary Results'!D2304=""),FALSE,'Input and Summary Results'!$D2304)</f>
        <v>0.25778614</v>
      </c>
      <c r="D2722">
        <f>IF(OR(B2722=0,'Input and Summary Results'!E2304=0),FALSE,'Input and Summary Results'!$E2304)</f>
        <v>8.4498729999999994E-2</v>
      </c>
      <c r="E2722">
        <f t="shared" si="155"/>
        <v>-0.58874043641369489</v>
      </c>
      <c r="F2722">
        <f t="shared" si="156"/>
        <v>0.14225919523834754</v>
      </c>
      <c r="G2722">
        <f>IF('Input and Summary Results'!$J$4="yes",IF(C2722=FALSE,FALSE,IF('Data Transformation'!E2722&lt;$R$10,E2722,$R$10)),IF(C2722=FALSE,FALSE,IF(C2722&lt;$R$10,C2722,$R$10)))</f>
        <v>0.25778614</v>
      </c>
      <c r="H2722">
        <f>IF('Input and Summary Results'!$J$4="yes",'Data Transformation'!F2722,'Data Transformation'!D2722)</f>
        <v>8.4498729999999994E-2</v>
      </c>
      <c r="I2722">
        <f t="shared" si="157"/>
        <v>154</v>
      </c>
    </row>
    <row r="2723" spans="2:9" x14ac:dyDescent="0.25">
      <c r="B2723">
        <f>IF('Input and Summary Results'!D2305=0,FALSE,'Input and Summary Results'!$B2305)</f>
        <v>155</v>
      </c>
      <c r="C2723">
        <f>IF(OR(B2723=0,'Input and Summary Results'!D2305=0,'Input and Summary Results'!D2305=""),FALSE,'Input and Summary Results'!$D2305)</f>
        <v>-0.13485929999999999</v>
      </c>
      <c r="D2723">
        <f>IF(OR(B2723=0,'Input and Summary Results'!E2305=0),FALSE,'Input and Summary Results'!$E2305)</f>
        <v>0.10219159999999999</v>
      </c>
      <c r="E2723" t="e">
        <f t="shared" si="155"/>
        <v>#NUM!</v>
      </c>
      <c r="F2723">
        <f t="shared" si="156"/>
        <v>-0.32886982506953544</v>
      </c>
      <c r="G2723">
        <f>IF('Input and Summary Results'!$J$4="yes",IF(C2723=FALSE,FALSE,IF('Data Transformation'!E2723&lt;$R$10,E2723,$R$10)),IF(C2723=FALSE,FALSE,IF(C2723&lt;$R$10,C2723,$R$10)))</f>
        <v>-0.13485929999999999</v>
      </c>
      <c r="H2723">
        <f>IF('Input and Summary Results'!$J$4="yes",'Data Transformation'!F2723,'Data Transformation'!D2723)</f>
        <v>0.10219159999999999</v>
      </c>
      <c r="I2723">
        <f t="shared" si="157"/>
        <v>155</v>
      </c>
    </row>
    <row r="2724" spans="2:9" x14ac:dyDescent="0.25">
      <c r="B2724">
        <f>IF('Input and Summary Results'!D2306=0,FALSE,'Input and Summary Results'!$B2306)</f>
        <v>155</v>
      </c>
      <c r="C2724">
        <f>IF(OR(B2724=0,'Input and Summary Results'!D2306=0,'Input and Summary Results'!D2306=""),FALSE,'Input and Summary Results'!$D2306)</f>
        <v>-5.0078600000000001E-2</v>
      </c>
      <c r="D2724">
        <f>IF(OR(B2724=0,'Input and Summary Results'!E2306=0),FALSE,'Input and Summary Results'!$E2306)</f>
        <v>8.8644589999999995E-2</v>
      </c>
      <c r="E2724" t="e">
        <f t="shared" si="155"/>
        <v>#NUM!</v>
      </c>
      <c r="F2724">
        <f t="shared" si="156"/>
        <v>-0.76822738774646249</v>
      </c>
      <c r="G2724">
        <f>IF('Input and Summary Results'!$J$4="yes",IF(C2724=FALSE,FALSE,IF('Data Transformation'!E2724&lt;$R$10,E2724,$R$10)),IF(C2724=FALSE,FALSE,IF(C2724&lt;$R$10,C2724,$R$10)))</f>
        <v>-5.0078600000000001E-2</v>
      </c>
      <c r="H2724">
        <f>IF('Input and Summary Results'!$J$4="yes",'Data Transformation'!F2724,'Data Transformation'!D2724)</f>
        <v>8.8644589999999995E-2</v>
      </c>
      <c r="I2724">
        <f t="shared" si="157"/>
        <v>155</v>
      </c>
    </row>
    <row r="2725" spans="2:9" x14ac:dyDescent="0.25">
      <c r="B2725">
        <f>IF('Input and Summary Results'!D2307=0,FALSE,'Input and Summary Results'!$B2307)</f>
        <v>155</v>
      </c>
      <c r="C2725">
        <f>IF(OR(B2725=0,'Input and Summary Results'!D2307=0,'Input and Summary Results'!D2307=""),FALSE,'Input and Summary Results'!$D2307)</f>
        <v>-4.9303600000000003E-2</v>
      </c>
      <c r="D2725">
        <f>IF(OR(B2725=0,'Input and Summary Results'!E2307=0),FALSE,'Input and Summary Results'!$E2307)</f>
        <v>8.5252339999999996E-2</v>
      </c>
      <c r="E2725" t="e">
        <f t="shared" si="155"/>
        <v>#NUM!</v>
      </c>
      <c r="F2725">
        <f t="shared" si="156"/>
        <v>-0.75044247397755948</v>
      </c>
      <c r="G2725">
        <f>IF('Input and Summary Results'!$J$4="yes",IF(C2725=FALSE,FALSE,IF('Data Transformation'!E2725&lt;$R$10,E2725,$R$10)),IF(C2725=FALSE,FALSE,IF(C2725&lt;$R$10,C2725,$R$10)))</f>
        <v>-4.9303600000000003E-2</v>
      </c>
      <c r="H2725">
        <f>IF('Input and Summary Results'!$J$4="yes",'Data Transformation'!F2725,'Data Transformation'!D2725)</f>
        <v>8.5252339999999996E-2</v>
      </c>
      <c r="I2725">
        <f t="shared" si="157"/>
        <v>155</v>
      </c>
    </row>
    <row r="2726" spans="2:9" x14ac:dyDescent="0.25">
      <c r="B2726">
        <f>IF('Input and Summary Results'!D2308=0,FALSE,'Input and Summary Results'!$B2308)</f>
        <v>155</v>
      </c>
      <c r="C2726">
        <f>IF(OR(B2726=0,'Input and Summary Results'!D2308=0,'Input and Summary Results'!D2308=""),FALSE,'Input and Summary Results'!$D2308)</f>
        <v>0.10668246000000001</v>
      </c>
      <c r="D2726">
        <f>IF(OR(B2726=0,'Input and Summary Results'!E2308=0),FALSE,'Input and Summary Results'!$E2308)</f>
        <v>9.1675789999999993E-2</v>
      </c>
      <c r="E2726">
        <f t="shared" si="155"/>
        <v>-0.97190697843297102</v>
      </c>
      <c r="F2726">
        <f t="shared" si="156"/>
        <v>0.37295065055680188</v>
      </c>
      <c r="G2726">
        <f>IF('Input and Summary Results'!$J$4="yes",IF(C2726=FALSE,FALSE,IF('Data Transformation'!E2726&lt;$R$10,E2726,$R$10)),IF(C2726=FALSE,FALSE,IF(C2726&lt;$R$10,C2726,$R$10)))</f>
        <v>0.10668246000000001</v>
      </c>
      <c r="H2726">
        <f>IF('Input and Summary Results'!$J$4="yes",'Data Transformation'!F2726,'Data Transformation'!D2726)</f>
        <v>9.1675789999999993E-2</v>
      </c>
      <c r="I2726">
        <f t="shared" si="157"/>
        <v>155</v>
      </c>
    </row>
    <row r="2727" spans="2:9" x14ac:dyDescent="0.25">
      <c r="B2727">
        <f>IF('Input and Summary Results'!D2309=0,FALSE,'Input and Summary Results'!$B2309)</f>
        <v>155</v>
      </c>
      <c r="C2727">
        <f>IF(OR(B2727=0,'Input and Summary Results'!D2309=0,'Input and Summary Results'!D2309=""),FALSE,'Input and Summary Results'!$D2309)</f>
        <v>0.12878727000000001</v>
      </c>
      <c r="D2727">
        <f>IF(OR(B2727=0,'Input and Summary Results'!E2309=0),FALSE,'Input and Summary Results'!$E2309)</f>
        <v>6.8737770000000004E-2</v>
      </c>
      <c r="E2727">
        <f t="shared" si="155"/>
        <v>-0.89012706276799081</v>
      </c>
      <c r="F2727">
        <f t="shared" si="156"/>
        <v>0.23163929307609363</v>
      </c>
      <c r="G2727">
        <f>IF('Input and Summary Results'!$J$4="yes",IF(C2727=FALSE,FALSE,IF('Data Transformation'!E2727&lt;$R$10,E2727,$R$10)),IF(C2727=FALSE,FALSE,IF(C2727&lt;$R$10,C2727,$R$10)))</f>
        <v>0.12878727000000001</v>
      </c>
      <c r="H2727">
        <f>IF('Input and Summary Results'!$J$4="yes",'Data Transformation'!F2727,'Data Transformation'!D2727)</f>
        <v>6.8737770000000004E-2</v>
      </c>
      <c r="I2727">
        <f t="shared" si="157"/>
        <v>155</v>
      </c>
    </row>
    <row r="2728" spans="2:9" x14ac:dyDescent="0.25">
      <c r="B2728">
        <f>IF('Input and Summary Results'!D2310=0,FALSE,'Input and Summary Results'!$B2310)</f>
        <v>155</v>
      </c>
      <c r="C2728">
        <f>IF(OR(B2728=0,'Input and Summary Results'!D2310=0,'Input and Summary Results'!D2310=""),FALSE,'Input and Summary Results'!$D2310)</f>
        <v>0.12893961000000001</v>
      </c>
      <c r="D2728">
        <f>IF(OR(B2728=0,'Input and Summary Results'!E2310=0),FALSE,'Input and Summary Results'!$E2310)</f>
        <v>7.5637170000000004E-2</v>
      </c>
      <c r="E2728">
        <f t="shared" si="155"/>
        <v>-0.88961364772119111</v>
      </c>
      <c r="F2728">
        <f t="shared" si="156"/>
        <v>0.25458842150988359</v>
      </c>
      <c r="G2728">
        <f>IF('Input and Summary Results'!$J$4="yes",IF(C2728=FALSE,FALSE,IF('Data Transformation'!E2728&lt;$R$10,E2728,$R$10)),IF(C2728=FALSE,FALSE,IF(C2728&lt;$R$10,C2728,$R$10)))</f>
        <v>0.12893961000000001</v>
      </c>
      <c r="H2728">
        <f>IF('Input and Summary Results'!$J$4="yes",'Data Transformation'!F2728,'Data Transformation'!D2728)</f>
        <v>7.5637170000000004E-2</v>
      </c>
      <c r="I2728">
        <f t="shared" si="157"/>
        <v>155</v>
      </c>
    </row>
    <row r="2729" spans="2:9" x14ac:dyDescent="0.25">
      <c r="B2729">
        <f>IF('Input and Summary Results'!D2311=0,FALSE,'Input and Summary Results'!$B2311)</f>
        <v>155</v>
      </c>
      <c r="C2729">
        <f>IF(OR(B2729=0,'Input and Summary Results'!D2311=0,'Input and Summary Results'!D2311=""),FALSE,'Input and Summary Results'!$D2311)</f>
        <v>0.13533292</v>
      </c>
      <c r="D2729">
        <f>IF(OR(B2729=0,'Input and Summary Results'!E2311=0),FALSE,'Input and Summary Results'!$E2311)</f>
        <v>6.5618109999999993E-2</v>
      </c>
      <c r="E2729">
        <f t="shared" si="155"/>
        <v>-0.86859654756113813</v>
      </c>
      <c r="F2729">
        <f t="shared" si="156"/>
        <v>0.21043113338572758</v>
      </c>
      <c r="G2729">
        <f>IF('Input and Summary Results'!$J$4="yes",IF(C2729=FALSE,FALSE,IF('Data Transformation'!E2729&lt;$R$10,E2729,$R$10)),IF(C2729=FALSE,FALSE,IF(C2729&lt;$R$10,C2729,$R$10)))</f>
        <v>0.13533292</v>
      </c>
      <c r="H2729">
        <f>IF('Input and Summary Results'!$J$4="yes",'Data Transformation'!F2729,'Data Transformation'!D2729)</f>
        <v>6.5618109999999993E-2</v>
      </c>
      <c r="I2729">
        <f t="shared" si="157"/>
        <v>155</v>
      </c>
    </row>
    <row r="2730" spans="2:9" x14ac:dyDescent="0.25">
      <c r="B2730">
        <f>IF('Input and Summary Results'!D2312=0,FALSE,'Input and Summary Results'!$B2312)</f>
        <v>155</v>
      </c>
      <c r="C2730">
        <f>IF(OR(B2730=0,'Input and Summary Results'!D2312=0,'Input and Summary Results'!D2312=""),FALSE,'Input and Summary Results'!$D2312)</f>
        <v>0.15950501</v>
      </c>
      <c r="D2730">
        <f>IF(OR(B2730=0,'Input and Summary Results'!E2312=0),FALSE,'Input and Summary Results'!$E2312)</f>
        <v>8.716053E-2</v>
      </c>
      <c r="E2730">
        <f t="shared" ref="E2730:E2793" si="158">IF(C2730=FALSE,FALSE,LOG10(C2730))</f>
        <v>-0.79722567134546363</v>
      </c>
      <c r="F2730">
        <f t="shared" ref="F2730:F2793" si="159">IF(D2730=FALSE, FALSE,0.434*D2730/C2730)</f>
        <v>0.23715662611475341</v>
      </c>
      <c r="G2730">
        <f>IF('Input and Summary Results'!$J$4="yes",IF(C2730=FALSE,FALSE,IF('Data Transformation'!E2730&lt;$R$10,E2730,$R$10)),IF(C2730=FALSE,FALSE,IF(C2730&lt;$R$10,C2730,$R$10)))</f>
        <v>0.15950501</v>
      </c>
      <c r="H2730">
        <f>IF('Input and Summary Results'!$J$4="yes",'Data Transformation'!F2730,'Data Transformation'!D2730)</f>
        <v>8.716053E-2</v>
      </c>
      <c r="I2730">
        <f t="shared" si="157"/>
        <v>155</v>
      </c>
    </row>
    <row r="2731" spans="2:9" x14ac:dyDescent="0.25">
      <c r="B2731">
        <f>IF('Input and Summary Results'!D2313=0,FALSE,'Input and Summary Results'!$B2313)</f>
        <v>155</v>
      </c>
      <c r="C2731">
        <f>IF(OR(B2731=0,'Input and Summary Results'!D2313=0,'Input and Summary Results'!D2313=""),FALSE,'Input and Summary Results'!$D2313)</f>
        <v>0.29127282999999998</v>
      </c>
      <c r="D2731">
        <f>IF(OR(B2731=0,'Input and Summary Results'!E2313=0),FALSE,'Input and Summary Results'!$E2313)</f>
        <v>8.8019429999999996E-2</v>
      </c>
      <c r="E2731">
        <f t="shared" si="158"/>
        <v>-0.53570002457727406</v>
      </c>
      <c r="F2731">
        <f t="shared" si="159"/>
        <v>0.13115000331476162</v>
      </c>
      <c r="G2731">
        <f>IF('Input and Summary Results'!$J$4="yes",IF(C2731=FALSE,FALSE,IF('Data Transformation'!E2731&lt;$R$10,E2731,$R$10)),IF(C2731=FALSE,FALSE,IF(C2731&lt;$R$10,C2731,$R$10)))</f>
        <v>0.29127282999999998</v>
      </c>
      <c r="H2731">
        <f>IF('Input and Summary Results'!$J$4="yes",'Data Transformation'!F2731,'Data Transformation'!D2731)</f>
        <v>8.8019429999999996E-2</v>
      </c>
      <c r="I2731">
        <f t="shared" si="157"/>
        <v>155</v>
      </c>
    </row>
    <row r="2732" spans="2:9" x14ac:dyDescent="0.25">
      <c r="B2732">
        <f>IF('Input and Summary Results'!D2314=0,FALSE,'Input and Summary Results'!$B2314)</f>
        <v>155</v>
      </c>
      <c r="C2732">
        <f>IF(OR(B2732=0,'Input and Summary Results'!D2314=0,'Input and Summary Results'!D2314=""),FALSE,'Input and Summary Results'!$D2314)</f>
        <v>0.39415181999999999</v>
      </c>
      <c r="D2732">
        <f>IF(OR(B2732=0,'Input and Summary Results'!E2314=0),FALSE,'Input and Summary Results'!$E2314)</f>
        <v>7.0704799999999998E-2</v>
      </c>
      <c r="E2732">
        <f t="shared" si="158"/>
        <v>-0.40433646373732146</v>
      </c>
      <c r="F2732">
        <f t="shared" si="159"/>
        <v>7.7852953209755577E-2</v>
      </c>
      <c r="G2732">
        <f>IF('Input and Summary Results'!$J$4="yes",IF(C2732=FALSE,FALSE,IF('Data Transformation'!E2732&lt;$R$10,E2732,$R$10)),IF(C2732=FALSE,FALSE,IF(C2732&lt;$R$10,C2732,$R$10)))</f>
        <v>0.39415181999999999</v>
      </c>
      <c r="H2732">
        <f>IF('Input and Summary Results'!$J$4="yes",'Data Transformation'!F2732,'Data Transformation'!D2732)</f>
        <v>7.0704799999999998E-2</v>
      </c>
      <c r="I2732">
        <f t="shared" si="157"/>
        <v>155</v>
      </c>
    </row>
    <row r="2733" spans="2:9" x14ac:dyDescent="0.25">
      <c r="B2733">
        <f>IF('Input and Summary Results'!D2315=0,FALSE,'Input and Summary Results'!$B2315)</f>
        <v>155</v>
      </c>
      <c r="C2733">
        <f>IF(OR(B2733=0,'Input and Summary Results'!D2315=0,'Input and Summary Results'!D2315=""),FALSE,'Input and Summary Results'!$D2315)</f>
        <v>0.50173771</v>
      </c>
      <c r="D2733">
        <f>IF(OR(B2733=0,'Input and Summary Results'!E2315=0),FALSE,'Input and Summary Results'!$E2315)</f>
        <v>5.6702330000000002E-2</v>
      </c>
      <c r="E2733">
        <f t="shared" si="158"/>
        <v>-0.29952325669708368</v>
      </c>
      <c r="F2733">
        <f t="shared" si="159"/>
        <v>4.9047162948943984E-2</v>
      </c>
      <c r="G2733">
        <f>IF('Input and Summary Results'!$J$4="yes",IF(C2733=FALSE,FALSE,IF('Data Transformation'!E2733&lt;$R$10,E2733,$R$10)),IF(C2733=FALSE,FALSE,IF(C2733&lt;$R$10,C2733,$R$10)))</f>
        <v>0.50173771</v>
      </c>
      <c r="H2733">
        <f>IF('Input and Summary Results'!$J$4="yes",'Data Transformation'!F2733,'Data Transformation'!D2733)</f>
        <v>5.6702330000000002E-2</v>
      </c>
      <c r="I2733">
        <f t="shared" si="157"/>
        <v>155</v>
      </c>
    </row>
    <row r="2734" spans="2:9" x14ac:dyDescent="0.25">
      <c r="B2734">
        <f>IF('Input and Summary Results'!D2316=0,FALSE,'Input and Summary Results'!$B2316)</f>
        <v>155</v>
      </c>
      <c r="C2734">
        <f>IF(OR(B2734=0,'Input and Summary Results'!D2316=0,'Input and Summary Results'!D2316=""),FALSE,'Input and Summary Results'!$D2316)</f>
        <v>0.58606418999999998</v>
      </c>
      <c r="D2734">
        <f>IF(OR(B2734=0,'Input and Summary Results'!E2316=0),FALSE,'Input and Summary Results'!$E2316)</f>
        <v>4.602084E-2</v>
      </c>
      <c r="E2734">
        <f t="shared" si="158"/>
        <v>-0.2320548142957794</v>
      </c>
      <c r="F2734">
        <f t="shared" si="159"/>
        <v>3.4079960695090415E-2</v>
      </c>
      <c r="G2734">
        <f>IF('Input and Summary Results'!$J$4="yes",IF(C2734=FALSE,FALSE,IF('Data Transformation'!E2734&lt;$R$10,E2734,$R$10)),IF(C2734=FALSE,FALSE,IF(C2734&lt;$R$10,C2734,$R$10)))</f>
        <v>0.58606418999999998</v>
      </c>
      <c r="H2734">
        <f>IF('Input and Summary Results'!$J$4="yes",'Data Transformation'!F2734,'Data Transformation'!D2734)</f>
        <v>4.602084E-2</v>
      </c>
      <c r="I2734">
        <f t="shared" si="157"/>
        <v>155</v>
      </c>
    </row>
    <row r="2735" spans="2:9" x14ac:dyDescent="0.25">
      <c r="B2735">
        <f>IF('Input and Summary Results'!D2317=0,FALSE,'Input and Summary Results'!$B2317)</f>
        <v>155</v>
      </c>
      <c r="C2735">
        <f>IF(OR(B2735=0,'Input and Summary Results'!D2317=0,'Input and Summary Results'!D2317=""),FALSE,'Input and Summary Results'!$D2317)</f>
        <v>0.63832639000000002</v>
      </c>
      <c r="D2735">
        <f>IF(OR(B2735=0,'Input and Summary Results'!E2317=0),FALSE,'Input and Summary Results'!$E2317)</f>
        <v>4.4203100000000002E-2</v>
      </c>
      <c r="E2735">
        <f t="shared" si="158"/>
        <v>-0.19495720038539074</v>
      </c>
      <c r="F2735">
        <f t="shared" si="159"/>
        <v>3.0053818392186481E-2</v>
      </c>
      <c r="G2735">
        <f>IF('Input and Summary Results'!$J$4="yes",IF(C2735=FALSE,FALSE,IF('Data Transformation'!E2735&lt;$R$10,E2735,$R$10)),IF(C2735=FALSE,FALSE,IF(C2735&lt;$R$10,C2735,$R$10)))</f>
        <v>0.63832639000000002</v>
      </c>
      <c r="H2735">
        <f>IF('Input and Summary Results'!$J$4="yes",'Data Transformation'!F2735,'Data Transformation'!D2735)</f>
        <v>4.4203100000000002E-2</v>
      </c>
      <c r="I2735">
        <f t="shared" si="157"/>
        <v>155</v>
      </c>
    </row>
    <row r="2736" spans="2:9" x14ac:dyDescent="0.25">
      <c r="B2736">
        <f>IF('Input and Summary Results'!D2318=0,FALSE,'Input and Summary Results'!$B2318)</f>
        <v>155</v>
      </c>
      <c r="C2736">
        <f>IF(OR(B2736=0,'Input and Summary Results'!D2318=0,'Input and Summary Results'!D2318=""),FALSE,'Input and Summary Results'!$D2318)</f>
        <v>0.68004779999999998</v>
      </c>
      <c r="D2736">
        <f>IF(OR(B2736=0,'Input and Summary Results'!E2318=0),FALSE,'Input and Summary Results'!$E2318)</f>
        <v>6.3545480000000001E-2</v>
      </c>
      <c r="E2736">
        <f t="shared" si="158"/>
        <v>-0.16746056001929066</v>
      </c>
      <c r="F2736">
        <f t="shared" si="159"/>
        <v>4.0554117401747351E-2</v>
      </c>
      <c r="G2736">
        <f>IF('Input and Summary Results'!$J$4="yes",IF(C2736=FALSE,FALSE,IF('Data Transformation'!E2736&lt;$R$10,E2736,$R$10)),IF(C2736=FALSE,FALSE,IF(C2736&lt;$R$10,C2736,$R$10)))</f>
        <v>0.68004779999999998</v>
      </c>
      <c r="H2736">
        <f>IF('Input and Summary Results'!$J$4="yes",'Data Transformation'!F2736,'Data Transformation'!D2736)</f>
        <v>6.3545480000000001E-2</v>
      </c>
      <c r="I2736">
        <f t="shared" si="157"/>
        <v>155</v>
      </c>
    </row>
    <row r="2737" spans="2:9" x14ac:dyDescent="0.25">
      <c r="B2737">
        <f>IF('Input and Summary Results'!D2319=0,FALSE,'Input and Summary Results'!$B2319)</f>
        <v>155</v>
      </c>
      <c r="C2737">
        <f>IF(OR(B2737=0,'Input and Summary Results'!D2319=0,'Input and Summary Results'!D2319=""),FALSE,'Input and Summary Results'!$D2319)</f>
        <v>0.75491748000000003</v>
      </c>
      <c r="D2737">
        <f>IF(OR(B2737=0,'Input and Summary Results'!E2319=0),FALSE,'Input and Summary Results'!$E2319)</f>
        <v>6.521565E-2</v>
      </c>
      <c r="E2737">
        <f t="shared" si="158"/>
        <v>-0.12210051848908912</v>
      </c>
      <c r="F2737">
        <f t="shared" si="159"/>
        <v>3.749229929077811E-2</v>
      </c>
      <c r="G2737">
        <f>IF('Input and Summary Results'!$J$4="yes",IF(C2737=FALSE,FALSE,IF('Data Transformation'!E2737&lt;$R$10,E2737,$R$10)),IF(C2737=FALSE,FALSE,IF(C2737&lt;$R$10,C2737,$R$10)))</f>
        <v>0.75491748000000003</v>
      </c>
      <c r="H2737">
        <f>IF('Input and Summary Results'!$J$4="yes",'Data Transformation'!F2737,'Data Transformation'!D2737)</f>
        <v>6.521565E-2</v>
      </c>
      <c r="I2737">
        <f t="shared" si="157"/>
        <v>155</v>
      </c>
    </row>
    <row r="2738" spans="2:9" x14ac:dyDescent="0.25">
      <c r="B2738">
        <f>IF('Input and Summary Results'!D2320=0,FALSE,'Input and Summary Results'!$B2320)</f>
        <v>155</v>
      </c>
      <c r="C2738">
        <f>IF(OR(B2738=0,'Input and Summary Results'!D2320=0,'Input and Summary Results'!D2320=""),FALSE,'Input and Summary Results'!$D2320)</f>
        <v>0.80852064999999995</v>
      </c>
      <c r="D2738">
        <f>IF(OR(B2738=0,'Input and Summary Results'!E2320=0),FALSE,'Input and Summary Results'!$E2320)</f>
        <v>6.1718750000000003E-2</v>
      </c>
      <c r="E2738">
        <f t="shared" si="158"/>
        <v>-9.2308883529349364E-2</v>
      </c>
      <c r="F2738">
        <f t="shared" si="159"/>
        <v>3.31295650890302E-2</v>
      </c>
      <c r="G2738">
        <f>IF('Input and Summary Results'!$J$4="yes",IF(C2738=FALSE,FALSE,IF('Data Transformation'!E2738&lt;$R$10,E2738,$R$10)),IF(C2738=FALSE,FALSE,IF(C2738&lt;$R$10,C2738,$R$10)))</f>
        <v>0.80852064999999995</v>
      </c>
      <c r="H2738">
        <f>IF('Input and Summary Results'!$J$4="yes",'Data Transformation'!F2738,'Data Transformation'!D2738)</f>
        <v>6.1718750000000003E-2</v>
      </c>
      <c r="I2738">
        <f t="shared" si="157"/>
        <v>155</v>
      </c>
    </row>
    <row r="2739" spans="2:9" x14ac:dyDescent="0.25">
      <c r="B2739">
        <f>IF('Input and Summary Results'!D2321=0,FALSE,'Input and Summary Results'!$B2321)</f>
        <v>155</v>
      </c>
      <c r="C2739">
        <f>IF(OR(B2739=0,'Input and Summary Results'!D2321=0,'Input and Summary Results'!D2321=""),FALSE,'Input and Summary Results'!$D2321)</f>
        <v>1.01927257</v>
      </c>
      <c r="D2739">
        <f>IF(OR(B2739=0,'Input and Summary Results'!E2321=0),FALSE,'Input and Summary Results'!$E2321)</f>
        <v>6.7749299999999998E-2</v>
      </c>
      <c r="E2739">
        <f t="shared" si="158"/>
        <v>8.290336918829088E-3</v>
      </c>
      <c r="F2739">
        <f t="shared" si="159"/>
        <v>2.8847235828194609E-2</v>
      </c>
      <c r="G2739">
        <f>IF('Input and Summary Results'!$J$4="yes",IF(C2739=FALSE,FALSE,IF('Data Transformation'!E2739&lt;$R$10,E2739,$R$10)),IF(C2739=FALSE,FALSE,IF(C2739&lt;$R$10,C2739,$R$10)))</f>
        <v>1.01927257</v>
      </c>
      <c r="H2739">
        <f>IF('Input and Summary Results'!$J$4="yes",'Data Transformation'!F2739,'Data Transformation'!D2739)</f>
        <v>6.7749299999999998E-2</v>
      </c>
      <c r="I2739">
        <f t="shared" si="157"/>
        <v>155</v>
      </c>
    </row>
    <row r="2740" spans="2:9" x14ac:dyDescent="0.25">
      <c r="B2740">
        <f>IF('Input and Summary Results'!D2322=0,FALSE,'Input and Summary Results'!$B2322)</f>
        <v>156</v>
      </c>
      <c r="C2740">
        <f>IF(OR(B2740=0,'Input and Summary Results'!D2322=0,'Input and Summary Results'!D2322=""),FALSE,'Input and Summary Results'!$D2322)</f>
        <v>3.044407E-2</v>
      </c>
      <c r="D2740">
        <f>IF(OR(B2740=0,'Input and Summary Results'!E2322=0),FALSE,'Input and Summary Results'!$E2322)</f>
        <v>9.0744710000000006E-2</v>
      </c>
      <c r="E2740">
        <f t="shared" si="158"/>
        <v>-1.5164972881569097</v>
      </c>
      <c r="F2740">
        <f t="shared" si="159"/>
        <v>1.2936248057503481</v>
      </c>
      <c r="G2740">
        <f>IF('Input and Summary Results'!$J$4="yes",IF(C2740=FALSE,FALSE,IF('Data Transformation'!E2740&lt;$R$10,E2740,$R$10)),IF(C2740=FALSE,FALSE,IF(C2740&lt;$R$10,C2740,$R$10)))</f>
        <v>3.044407E-2</v>
      </c>
      <c r="H2740">
        <f>IF('Input and Summary Results'!$J$4="yes",'Data Transformation'!F2740,'Data Transformation'!D2740)</f>
        <v>9.0744710000000006E-2</v>
      </c>
      <c r="I2740">
        <f t="shared" si="157"/>
        <v>156</v>
      </c>
    </row>
    <row r="2741" spans="2:9" x14ac:dyDescent="0.25">
      <c r="B2741">
        <f>IF('Input and Summary Results'!D2323=0,FALSE,'Input and Summary Results'!$B2323)</f>
        <v>156</v>
      </c>
      <c r="C2741">
        <f>IF(OR(B2741=0,'Input and Summary Results'!D2323=0,'Input and Summary Results'!D2323=""),FALSE,'Input and Summary Results'!$D2323)</f>
        <v>0.10964821</v>
      </c>
      <c r="D2741">
        <f>IF(OR(B2741=0,'Input and Summary Results'!E2323=0),FALSE,'Input and Summary Results'!$E2323)</f>
        <v>5.5918540000000003E-2</v>
      </c>
      <c r="E2741">
        <f t="shared" si="158"/>
        <v>-0.95999845375816806</v>
      </c>
      <c r="F2741">
        <f t="shared" si="159"/>
        <v>0.22133189734697903</v>
      </c>
      <c r="G2741">
        <f>IF('Input and Summary Results'!$J$4="yes",IF(C2741=FALSE,FALSE,IF('Data Transformation'!E2741&lt;$R$10,E2741,$R$10)),IF(C2741=FALSE,FALSE,IF(C2741&lt;$R$10,C2741,$R$10)))</f>
        <v>0.10964821</v>
      </c>
      <c r="H2741">
        <f>IF('Input and Summary Results'!$J$4="yes",'Data Transformation'!F2741,'Data Transformation'!D2741)</f>
        <v>5.5918540000000003E-2</v>
      </c>
      <c r="I2741">
        <f t="shared" si="157"/>
        <v>156</v>
      </c>
    </row>
    <row r="2742" spans="2:9" x14ac:dyDescent="0.25">
      <c r="B2742">
        <f>IF('Input and Summary Results'!D2324=0,FALSE,'Input and Summary Results'!$B2324)</f>
        <v>156</v>
      </c>
      <c r="C2742">
        <f>IF(OR(B2742=0,'Input and Summary Results'!D2324=0,'Input and Summary Results'!D2324=""),FALSE,'Input and Summary Results'!$D2324)</f>
        <v>0.13888847000000001</v>
      </c>
      <c r="D2742">
        <f>IF(OR(B2742=0,'Input and Summary Results'!E2324=0),FALSE,'Input and Summary Results'!$E2324)</f>
        <v>6.8491570000000002E-2</v>
      </c>
      <c r="E2742">
        <f t="shared" si="158"/>
        <v>-0.85733380626540112</v>
      </c>
      <c r="F2742">
        <f t="shared" si="159"/>
        <v>0.21402310342967992</v>
      </c>
      <c r="G2742">
        <f>IF('Input and Summary Results'!$J$4="yes",IF(C2742=FALSE,FALSE,IF('Data Transformation'!E2742&lt;$R$10,E2742,$R$10)),IF(C2742=FALSE,FALSE,IF(C2742&lt;$R$10,C2742,$R$10)))</f>
        <v>0.13888847000000001</v>
      </c>
      <c r="H2742">
        <f>IF('Input and Summary Results'!$J$4="yes",'Data Transformation'!F2742,'Data Transformation'!D2742)</f>
        <v>6.8491570000000002E-2</v>
      </c>
      <c r="I2742">
        <f t="shared" si="157"/>
        <v>156</v>
      </c>
    </row>
    <row r="2743" spans="2:9" x14ac:dyDescent="0.25">
      <c r="B2743">
        <f>IF('Input and Summary Results'!D2325=0,FALSE,'Input and Summary Results'!$B2325)</f>
        <v>156</v>
      </c>
      <c r="C2743">
        <f>IF(OR(B2743=0,'Input and Summary Results'!D2325=0,'Input and Summary Results'!D2325=""),FALSE,'Input and Summary Results'!$D2325)</f>
        <v>0.14329813</v>
      </c>
      <c r="D2743">
        <f>IF(OR(B2743=0,'Input and Summary Results'!E2325=0),FALSE,'Input and Summary Results'!$E2325)</f>
        <v>7.7186939999999996E-2</v>
      </c>
      <c r="E2743">
        <f t="shared" si="158"/>
        <v>-0.84375947698562959</v>
      </c>
      <c r="F2743">
        <f t="shared" si="159"/>
        <v>0.23377228970119845</v>
      </c>
      <c r="G2743">
        <f>IF('Input and Summary Results'!$J$4="yes",IF(C2743=FALSE,FALSE,IF('Data Transformation'!E2743&lt;$R$10,E2743,$R$10)),IF(C2743=FALSE,FALSE,IF(C2743&lt;$R$10,C2743,$R$10)))</f>
        <v>0.14329813</v>
      </c>
      <c r="H2743">
        <f>IF('Input and Summary Results'!$J$4="yes",'Data Transformation'!F2743,'Data Transformation'!D2743)</f>
        <v>7.7186939999999996E-2</v>
      </c>
      <c r="I2743">
        <f t="shared" si="157"/>
        <v>156</v>
      </c>
    </row>
    <row r="2744" spans="2:9" x14ac:dyDescent="0.25">
      <c r="B2744">
        <f>IF('Input and Summary Results'!D2326=0,FALSE,'Input and Summary Results'!$B2326)</f>
        <v>156</v>
      </c>
      <c r="C2744">
        <f>IF(OR(B2744=0,'Input and Summary Results'!D2326=0,'Input and Summary Results'!D2326=""),FALSE,'Input and Summary Results'!$D2326)</f>
        <v>0.15524308000000001</v>
      </c>
      <c r="D2744">
        <f>IF(OR(B2744=0,'Input and Summary Results'!E2326=0),FALSE,'Input and Summary Results'!$E2326)</f>
        <v>6.3628909999999997E-2</v>
      </c>
      <c r="E2744">
        <f t="shared" si="158"/>
        <v>-0.80898774950755081</v>
      </c>
      <c r="F2744">
        <f t="shared" si="159"/>
        <v>0.1778819831454001</v>
      </c>
      <c r="G2744">
        <f>IF('Input and Summary Results'!$J$4="yes",IF(C2744=FALSE,FALSE,IF('Data Transformation'!E2744&lt;$R$10,E2744,$R$10)),IF(C2744=FALSE,FALSE,IF(C2744&lt;$R$10,C2744,$R$10)))</f>
        <v>0.15524308000000001</v>
      </c>
      <c r="H2744">
        <f>IF('Input and Summary Results'!$J$4="yes",'Data Transformation'!F2744,'Data Transformation'!D2744)</f>
        <v>6.3628909999999997E-2</v>
      </c>
      <c r="I2744">
        <f t="shared" si="157"/>
        <v>156</v>
      </c>
    </row>
    <row r="2745" spans="2:9" x14ac:dyDescent="0.25">
      <c r="B2745">
        <f>IF('Input and Summary Results'!D2327=0,FALSE,'Input and Summary Results'!$B2327)</f>
        <v>156</v>
      </c>
      <c r="C2745">
        <f>IF(OR(B2745=0,'Input and Summary Results'!D2327=0,'Input and Summary Results'!D2327=""),FALSE,'Input and Summary Results'!$D2327)</f>
        <v>0.18986575</v>
      </c>
      <c r="D2745">
        <f>IF(OR(B2745=0,'Input and Summary Results'!E2327=0),FALSE,'Input and Summary Results'!$E2327)</f>
        <v>6.3020770000000004E-2</v>
      </c>
      <c r="E2745">
        <f t="shared" si="158"/>
        <v>-0.72155337084772397</v>
      </c>
      <c r="F2745">
        <f t="shared" si="159"/>
        <v>0.14405449208190524</v>
      </c>
      <c r="G2745">
        <f>IF('Input and Summary Results'!$J$4="yes",IF(C2745=FALSE,FALSE,IF('Data Transformation'!E2745&lt;$R$10,E2745,$R$10)),IF(C2745=FALSE,FALSE,IF(C2745&lt;$R$10,C2745,$R$10)))</f>
        <v>0.18986575</v>
      </c>
      <c r="H2745">
        <f>IF('Input and Summary Results'!$J$4="yes",'Data Transformation'!F2745,'Data Transformation'!D2745)</f>
        <v>6.3020770000000004E-2</v>
      </c>
      <c r="I2745">
        <f t="shared" si="157"/>
        <v>156</v>
      </c>
    </row>
    <row r="2746" spans="2:9" x14ac:dyDescent="0.25">
      <c r="B2746">
        <f>IF('Input and Summary Results'!D2328=0,FALSE,'Input and Summary Results'!$B2328)</f>
        <v>156</v>
      </c>
      <c r="C2746">
        <f>IF(OR(B2746=0,'Input and Summary Results'!D2328=0,'Input and Summary Results'!D2328=""),FALSE,'Input and Summary Results'!$D2328)</f>
        <v>0.27701875999999998</v>
      </c>
      <c r="D2746">
        <f>IF(OR(B2746=0,'Input and Summary Results'!E2328=0),FALSE,'Input and Summary Results'!$E2328)</f>
        <v>4.1738860000000003E-2</v>
      </c>
      <c r="E2746">
        <f t="shared" si="158"/>
        <v>-0.55749081906334841</v>
      </c>
      <c r="F2746">
        <f t="shared" si="159"/>
        <v>6.5391474714564468E-2</v>
      </c>
      <c r="G2746">
        <f>IF('Input and Summary Results'!$J$4="yes",IF(C2746=FALSE,FALSE,IF('Data Transformation'!E2746&lt;$R$10,E2746,$R$10)),IF(C2746=FALSE,FALSE,IF(C2746&lt;$R$10,C2746,$R$10)))</f>
        <v>0.27701875999999998</v>
      </c>
      <c r="H2746">
        <f>IF('Input and Summary Results'!$J$4="yes",'Data Transformation'!F2746,'Data Transformation'!D2746)</f>
        <v>4.1738860000000003E-2</v>
      </c>
      <c r="I2746">
        <f t="shared" si="157"/>
        <v>156</v>
      </c>
    </row>
    <row r="2747" spans="2:9" x14ac:dyDescent="0.25">
      <c r="B2747">
        <f>IF('Input and Summary Results'!D2329=0,FALSE,'Input and Summary Results'!$B2329)</f>
        <v>156</v>
      </c>
      <c r="C2747">
        <f>IF(OR(B2747=0,'Input and Summary Results'!D2329=0,'Input and Summary Results'!D2329=""),FALSE,'Input and Summary Results'!$D2329)</f>
        <v>0.30502358000000002</v>
      </c>
      <c r="D2747">
        <f>IF(OR(B2747=0,'Input and Summary Results'!E2329=0),FALSE,'Input and Summary Results'!$E2329)</f>
        <v>6.2203630000000003E-2</v>
      </c>
      <c r="E2747">
        <f t="shared" si="158"/>
        <v>-0.51566658600389192</v>
      </c>
      <c r="F2747">
        <f t="shared" si="159"/>
        <v>8.8505863776171007E-2</v>
      </c>
      <c r="G2747">
        <f>IF('Input and Summary Results'!$J$4="yes",IF(C2747=FALSE,FALSE,IF('Data Transformation'!E2747&lt;$R$10,E2747,$R$10)),IF(C2747=FALSE,FALSE,IF(C2747&lt;$R$10,C2747,$R$10)))</f>
        <v>0.30502358000000002</v>
      </c>
      <c r="H2747">
        <f>IF('Input and Summary Results'!$J$4="yes",'Data Transformation'!F2747,'Data Transformation'!D2747)</f>
        <v>6.2203630000000003E-2</v>
      </c>
      <c r="I2747">
        <f t="shared" si="157"/>
        <v>156</v>
      </c>
    </row>
    <row r="2748" spans="2:9" x14ac:dyDescent="0.25">
      <c r="B2748">
        <f>IF('Input and Summary Results'!D2330=0,FALSE,'Input and Summary Results'!$B2330)</f>
        <v>156</v>
      </c>
      <c r="C2748">
        <f>IF(OR(B2748=0,'Input and Summary Results'!D2330=0,'Input and Summary Results'!D2330=""),FALSE,'Input and Summary Results'!$D2330)</f>
        <v>0.36100400999999999</v>
      </c>
      <c r="D2748">
        <f>IF(OR(B2748=0,'Input and Summary Results'!E2330=0),FALSE,'Input and Summary Results'!$E2330)</f>
        <v>6.7835329999999999E-2</v>
      </c>
      <c r="E2748">
        <f t="shared" si="158"/>
        <v>-0.44248797396359396</v>
      </c>
      <c r="F2748">
        <f t="shared" si="159"/>
        <v>8.1551817720805928E-2</v>
      </c>
      <c r="G2748">
        <f>IF('Input and Summary Results'!$J$4="yes",IF(C2748=FALSE,FALSE,IF('Data Transformation'!E2748&lt;$R$10,E2748,$R$10)),IF(C2748=FALSE,FALSE,IF(C2748&lt;$R$10,C2748,$R$10)))</f>
        <v>0.36100400999999999</v>
      </c>
      <c r="H2748">
        <f>IF('Input and Summary Results'!$J$4="yes",'Data Transformation'!F2748,'Data Transformation'!D2748)</f>
        <v>6.7835329999999999E-2</v>
      </c>
      <c r="I2748">
        <f t="shared" si="157"/>
        <v>156</v>
      </c>
    </row>
    <row r="2749" spans="2:9" x14ac:dyDescent="0.25">
      <c r="B2749">
        <f>IF('Input and Summary Results'!D2331=0,FALSE,'Input and Summary Results'!$B2331)</f>
        <v>156</v>
      </c>
      <c r="C2749">
        <f>IF(OR(B2749=0,'Input and Summary Results'!D2331=0,'Input and Summary Results'!D2331=""),FALSE,'Input and Summary Results'!$D2331)</f>
        <v>0.40946863</v>
      </c>
      <c r="D2749">
        <f>IF(OR(B2749=0,'Input and Summary Results'!E2331=0),FALSE,'Input and Summary Results'!$E2331)</f>
        <v>9.0671059999999998E-2</v>
      </c>
      <c r="E2749">
        <f t="shared" si="158"/>
        <v>-0.38777936457451373</v>
      </c>
      <c r="F2749">
        <f t="shared" si="159"/>
        <v>9.6103186317349876E-2</v>
      </c>
      <c r="G2749">
        <f>IF('Input and Summary Results'!$J$4="yes",IF(C2749=FALSE,FALSE,IF('Data Transformation'!E2749&lt;$R$10,E2749,$R$10)),IF(C2749=FALSE,FALSE,IF(C2749&lt;$R$10,C2749,$R$10)))</f>
        <v>0.40946863</v>
      </c>
      <c r="H2749">
        <f>IF('Input and Summary Results'!$J$4="yes",'Data Transformation'!F2749,'Data Transformation'!D2749)</f>
        <v>9.0671059999999998E-2</v>
      </c>
      <c r="I2749">
        <f t="shared" si="157"/>
        <v>156</v>
      </c>
    </row>
    <row r="2750" spans="2:9" x14ac:dyDescent="0.25">
      <c r="B2750">
        <f>IF('Input and Summary Results'!D2332=0,FALSE,'Input and Summary Results'!$B2332)</f>
        <v>156</v>
      </c>
      <c r="C2750">
        <f>IF(OR(B2750=0,'Input and Summary Results'!D2332=0,'Input and Summary Results'!D2332=""),FALSE,'Input and Summary Results'!$D2332)</f>
        <v>0.47137985999999998</v>
      </c>
      <c r="D2750">
        <f>IF(OR(B2750=0,'Input and Summary Results'!E2332=0),FALSE,'Input and Summary Results'!$E2332)</f>
        <v>6.9673509999999994E-2</v>
      </c>
      <c r="E2750">
        <f t="shared" si="158"/>
        <v>-0.32662897691928267</v>
      </c>
      <c r="F2750">
        <f t="shared" si="159"/>
        <v>6.4148483857583566E-2</v>
      </c>
      <c r="G2750">
        <f>IF('Input and Summary Results'!$J$4="yes",IF(C2750=FALSE,FALSE,IF('Data Transformation'!E2750&lt;$R$10,E2750,$R$10)),IF(C2750=FALSE,FALSE,IF(C2750&lt;$R$10,C2750,$R$10)))</f>
        <v>0.47137985999999998</v>
      </c>
      <c r="H2750">
        <f>IF('Input and Summary Results'!$J$4="yes",'Data Transformation'!F2750,'Data Transformation'!D2750)</f>
        <v>6.9673509999999994E-2</v>
      </c>
      <c r="I2750">
        <f t="shared" si="157"/>
        <v>156</v>
      </c>
    </row>
    <row r="2751" spans="2:9" x14ac:dyDescent="0.25">
      <c r="B2751">
        <f>IF('Input and Summary Results'!D2333=0,FALSE,'Input and Summary Results'!$B2333)</f>
        <v>156</v>
      </c>
      <c r="C2751">
        <f>IF(OR(B2751=0,'Input and Summary Results'!D2333=0,'Input and Summary Results'!D2333=""),FALSE,'Input and Summary Results'!$D2333)</f>
        <v>0.52958950000000005</v>
      </c>
      <c r="D2751">
        <f>IF(OR(B2751=0,'Input and Summary Results'!E2333=0),FALSE,'Input and Summary Results'!$E2333)</f>
        <v>4.1031230000000002E-2</v>
      </c>
      <c r="E2751">
        <f t="shared" si="158"/>
        <v>-0.27606063409944676</v>
      </c>
      <c r="F2751">
        <f t="shared" si="159"/>
        <v>3.3625201821410738E-2</v>
      </c>
      <c r="G2751">
        <f>IF('Input and Summary Results'!$J$4="yes",IF(C2751=FALSE,FALSE,IF('Data Transformation'!E2751&lt;$R$10,E2751,$R$10)),IF(C2751=FALSE,FALSE,IF(C2751&lt;$R$10,C2751,$R$10)))</f>
        <v>0.52958950000000005</v>
      </c>
      <c r="H2751">
        <f>IF('Input and Summary Results'!$J$4="yes",'Data Transformation'!F2751,'Data Transformation'!D2751)</f>
        <v>4.1031230000000002E-2</v>
      </c>
      <c r="I2751">
        <f t="shared" si="157"/>
        <v>156</v>
      </c>
    </row>
    <row r="2752" spans="2:9" x14ac:dyDescent="0.25">
      <c r="B2752">
        <f>IF('Input and Summary Results'!D2334=0,FALSE,'Input and Summary Results'!$B2334)</f>
        <v>156</v>
      </c>
      <c r="C2752">
        <f>IF(OR(B2752=0,'Input and Summary Results'!D2334=0,'Input and Summary Results'!D2334=""),FALSE,'Input and Summary Results'!$D2334)</f>
        <v>0.64219011999999998</v>
      </c>
      <c r="D2752">
        <f>IF(OR(B2752=0,'Input and Summary Results'!E2334=0),FALSE,'Input and Summary Results'!$E2334)</f>
        <v>4.4387929999999999E-2</v>
      </c>
      <c r="E2752">
        <f t="shared" si="158"/>
        <v>-0.19233638027448038</v>
      </c>
      <c r="F2752">
        <f t="shared" si="159"/>
        <v>2.9997910307308997E-2</v>
      </c>
      <c r="G2752">
        <f>IF('Input and Summary Results'!$J$4="yes",IF(C2752=FALSE,FALSE,IF('Data Transformation'!E2752&lt;$R$10,E2752,$R$10)),IF(C2752=FALSE,FALSE,IF(C2752&lt;$R$10,C2752,$R$10)))</f>
        <v>0.64219011999999998</v>
      </c>
      <c r="H2752">
        <f>IF('Input and Summary Results'!$J$4="yes",'Data Transformation'!F2752,'Data Transformation'!D2752)</f>
        <v>4.4387929999999999E-2</v>
      </c>
      <c r="I2752">
        <f t="shared" si="157"/>
        <v>156</v>
      </c>
    </row>
    <row r="2753" spans="2:9" x14ac:dyDescent="0.25">
      <c r="B2753">
        <f>IF('Input and Summary Results'!D2335=0,FALSE,'Input and Summary Results'!$B2335)</f>
        <v>156</v>
      </c>
      <c r="C2753">
        <f>IF(OR(B2753=0,'Input and Summary Results'!D2335=0,'Input and Summary Results'!D2335=""),FALSE,'Input and Summary Results'!$D2335)</f>
        <v>0.76335580000000003</v>
      </c>
      <c r="D2753">
        <f>IF(OR(B2753=0,'Input and Summary Results'!E2335=0),FALSE,'Input and Summary Results'!$E2335)</f>
        <v>6.030071E-2</v>
      </c>
      <c r="E2753">
        <f t="shared" si="158"/>
        <v>-0.11727299027613884</v>
      </c>
      <c r="F2753">
        <f t="shared" si="159"/>
        <v>3.4283499437614801E-2</v>
      </c>
      <c r="G2753">
        <f>IF('Input and Summary Results'!$J$4="yes",IF(C2753=FALSE,FALSE,IF('Data Transformation'!E2753&lt;$R$10,E2753,$R$10)),IF(C2753=FALSE,FALSE,IF(C2753&lt;$R$10,C2753,$R$10)))</f>
        <v>0.76335580000000003</v>
      </c>
      <c r="H2753">
        <f>IF('Input and Summary Results'!$J$4="yes",'Data Transformation'!F2753,'Data Transformation'!D2753)</f>
        <v>6.030071E-2</v>
      </c>
      <c r="I2753">
        <f t="shared" si="157"/>
        <v>156</v>
      </c>
    </row>
    <row r="2754" spans="2:9" x14ac:dyDescent="0.25">
      <c r="B2754">
        <f>IF('Input and Summary Results'!D2336=0,FALSE,'Input and Summary Results'!$B2336)</f>
        <v>156</v>
      </c>
      <c r="C2754">
        <f>IF(OR(B2754=0,'Input and Summary Results'!D2336=0,'Input and Summary Results'!D2336=""),FALSE,'Input and Summary Results'!$D2336)</f>
        <v>0.77937471000000003</v>
      </c>
      <c r="D2754">
        <f>IF(OR(B2754=0,'Input and Summary Results'!E2336=0),FALSE,'Input and Summary Results'!$E2336)</f>
        <v>6.4629939999999997E-2</v>
      </c>
      <c r="E2754">
        <f t="shared" si="158"/>
        <v>-0.10825369077535897</v>
      </c>
      <c r="F2754">
        <f t="shared" si="159"/>
        <v>3.5989612698620922E-2</v>
      </c>
      <c r="G2754">
        <f>IF('Input and Summary Results'!$J$4="yes",IF(C2754=FALSE,FALSE,IF('Data Transformation'!E2754&lt;$R$10,E2754,$R$10)),IF(C2754=FALSE,FALSE,IF(C2754&lt;$R$10,C2754,$R$10)))</f>
        <v>0.77937471000000003</v>
      </c>
      <c r="H2754">
        <f>IF('Input and Summary Results'!$J$4="yes",'Data Transformation'!F2754,'Data Transformation'!D2754)</f>
        <v>6.4629939999999997E-2</v>
      </c>
      <c r="I2754">
        <f t="shared" si="157"/>
        <v>156</v>
      </c>
    </row>
    <row r="2755" spans="2:9" x14ac:dyDescent="0.25">
      <c r="B2755">
        <f>IF('Input and Summary Results'!D2337=0,FALSE,'Input and Summary Results'!$B2337)</f>
        <v>156</v>
      </c>
      <c r="C2755">
        <f>IF(OR(B2755=0,'Input and Summary Results'!D2337=0,'Input and Summary Results'!D2337=""),FALSE,'Input and Summary Results'!$D2337)</f>
        <v>0.86666496999999998</v>
      </c>
      <c r="D2755">
        <f>IF(OR(B2755=0,'Input and Summary Results'!E2337=0),FALSE,'Input and Summary Results'!$E2337)</f>
        <v>6.1596749999999999E-2</v>
      </c>
      <c r="E2755">
        <f t="shared" si="158"/>
        <v>-6.2148756964643212E-2</v>
      </c>
      <c r="F2755">
        <f t="shared" si="159"/>
        <v>3.0845817502004262E-2</v>
      </c>
      <c r="G2755">
        <f>IF('Input and Summary Results'!$J$4="yes",IF(C2755=FALSE,FALSE,IF('Data Transformation'!E2755&lt;$R$10,E2755,$R$10)),IF(C2755=FALSE,FALSE,IF(C2755&lt;$R$10,C2755,$R$10)))</f>
        <v>0.86666496999999998</v>
      </c>
      <c r="H2755">
        <f>IF('Input and Summary Results'!$J$4="yes",'Data Transformation'!F2755,'Data Transformation'!D2755)</f>
        <v>6.1596749999999999E-2</v>
      </c>
      <c r="I2755">
        <f t="shared" si="157"/>
        <v>156</v>
      </c>
    </row>
    <row r="2756" spans="2:9" x14ac:dyDescent="0.25">
      <c r="B2756">
        <f>IF('Input and Summary Results'!D2338=0,FALSE,'Input and Summary Results'!$B2338)</f>
        <v>156</v>
      </c>
      <c r="C2756">
        <f>IF(OR(B2756=0,'Input and Summary Results'!D2338=0,'Input and Summary Results'!D2338=""),FALSE,'Input and Summary Results'!$D2338)</f>
        <v>0.89419676000000003</v>
      </c>
      <c r="D2756">
        <f>IF(OR(B2756=0,'Input and Summary Results'!E2338=0),FALSE,'Input and Summary Results'!$E2338)</f>
        <v>5.797604E-2</v>
      </c>
      <c r="E2756">
        <f t="shared" si="158"/>
        <v>-4.8566908071957696E-2</v>
      </c>
      <c r="F2756">
        <f t="shared" si="159"/>
        <v>2.8138774915713181E-2</v>
      </c>
      <c r="G2756">
        <f>IF('Input and Summary Results'!$J$4="yes",IF(C2756=FALSE,FALSE,IF('Data Transformation'!E2756&lt;$R$10,E2756,$R$10)),IF(C2756=FALSE,FALSE,IF(C2756&lt;$R$10,C2756,$R$10)))</f>
        <v>0.89419676000000003</v>
      </c>
      <c r="H2756">
        <f>IF('Input and Summary Results'!$J$4="yes",'Data Transformation'!F2756,'Data Transformation'!D2756)</f>
        <v>5.797604E-2</v>
      </c>
      <c r="I2756">
        <f t="shared" si="157"/>
        <v>156</v>
      </c>
    </row>
    <row r="2757" spans="2:9" x14ac:dyDescent="0.25">
      <c r="B2757">
        <f>IF('Input and Summary Results'!D2339=0,FALSE,'Input and Summary Results'!$B2339)</f>
        <v>156</v>
      </c>
      <c r="C2757">
        <f>IF(OR(B2757=0,'Input and Summary Results'!D2339=0,'Input and Summary Results'!D2339=""),FALSE,'Input and Summary Results'!$D2339)</f>
        <v>1.0610908699999999</v>
      </c>
      <c r="D2757">
        <f>IF(OR(B2757=0,'Input and Summary Results'!E2339=0),FALSE,'Input and Summary Results'!$E2339)</f>
        <v>5.4150820000000002E-2</v>
      </c>
      <c r="E2757">
        <f t="shared" si="158"/>
        <v>2.5752577727630139E-2</v>
      </c>
      <c r="F2757">
        <f t="shared" si="159"/>
        <v>2.2148391381409213E-2</v>
      </c>
      <c r="G2757">
        <f>IF('Input and Summary Results'!$J$4="yes",IF(C2757=FALSE,FALSE,IF('Data Transformation'!E2757&lt;$R$10,E2757,$R$10)),IF(C2757=FALSE,FALSE,IF(C2757&lt;$R$10,C2757,$R$10)))</f>
        <v>1.0610908699999999</v>
      </c>
      <c r="H2757">
        <f>IF('Input and Summary Results'!$J$4="yes",'Data Transformation'!F2757,'Data Transformation'!D2757)</f>
        <v>5.4150820000000002E-2</v>
      </c>
      <c r="I2757">
        <f t="shared" ref="I2757:I2820" si="160">IF(G2757=FALSE,"",B2757)</f>
        <v>156</v>
      </c>
    </row>
    <row r="2758" spans="2:9" x14ac:dyDescent="0.25">
      <c r="B2758">
        <f>IF('Input and Summary Results'!D2340=0,FALSE,'Input and Summary Results'!$B2340)</f>
        <v>157</v>
      </c>
      <c r="C2758">
        <f>IF(OR(B2758=0,'Input and Summary Results'!D2340=0,'Input and Summary Results'!D2340=""),FALSE,'Input and Summary Results'!$D2340)</f>
        <v>-2.34E-4</v>
      </c>
      <c r="D2758">
        <f>IF(OR(B2758=0,'Input and Summary Results'!E2340=0),FALSE,'Input and Summary Results'!$E2340)</f>
        <v>9.081612E-2</v>
      </c>
      <c r="E2758" t="e">
        <f t="shared" si="158"/>
        <v>#NUM!</v>
      </c>
      <c r="F2758">
        <f t="shared" si="159"/>
        <v>-168.43673538461539</v>
      </c>
      <c r="G2758">
        <f>IF('Input and Summary Results'!$J$4="yes",IF(C2758=FALSE,FALSE,IF('Data Transformation'!E2758&lt;$R$10,E2758,$R$10)),IF(C2758=FALSE,FALSE,IF(C2758&lt;$R$10,C2758,$R$10)))</f>
        <v>-2.34E-4</v>
      </c>
      <c r="H2758">
        <f>IF('Input and Summary Results'!$J$4="yes",'Data Transformation'!F2758,'Data Transformation'!D2758)</f>
        <v>9.081612E-2</v>
      </c>
      <c r="I2758">
        <f t="shared" si="160"/>
        <v>157</v>
      </c>
    </row>
    <row r="2759" spans="2:9" x14ac:dyDescent="0.25">
      <c r="B2759">
        <f>IF('Input and Summary Results'!D2341=0,FALSE,'Input and Summary Results'!$B2341)</f>
        <v>157</v>
      </c>
      <c r="C2759">
        <f>IF(OR(B2759=0,'Input and Summary Results'!D2341=0,'Input and Summary Results'!D2341=""),FALSE,'Input and Summary Results'!$D2341)</f>
        <v>4.4255660000000002E-2</v>
      </c>
      <c r="D2759">
        <f>IF(OR(B2759=0,'Input and Summary Results'!E2341=0),FALSE,'Input and Summary Results'!$E2341)</f>
        <v>7.0116789999999998E-2</v>
      </c>
      <c r="E2759">
        <f t="shared" si="158"/>
        <v>-1.3540311780831447</v>
      </c>
      <c r="F2759">
        <f t="shared" si="159"/>
        <v>0.68761118600423088</v>
      </c>
      <c r="G2759">
        <f>IF('Input and Summary Results'!$J$4="yes",IF(C2759=FALSE,FALSE,IF('Data Transformation'!E2759&lt;$R$10,E2759,$R$10)),IF(C2759=FALSE,FALSE,IF(C2759&lt;$R$10,C2759,$R$10)))</f>
        <v>4.4255660000000002E-2</v>
      </c>
      <c r="H2759">
        <f>IF('Input and Summary Results'!$J$4="yes",'Data Transformation'!F2759,'Data Transformation'!D2759)</f>
        <v>7.0116789999999998E-2</v>
      </c>
      <c r="I2759">
        <f t="shared" si="160"/>
        <v>157</v>
      </c>
    </row>
    <row r="2760" spans="2:9" x14ac:dyDescent="0.25">
      <c r="B2760">
        <f>IF('Input and Summary Results'!D2342=0,FALSE,'Input and Summary Results'!$B2342)</f>
        <v>157</v>
      </c>
      <c r="C2760">
        <f>IF(OR(B2760=0,'Input and Summary Results'!D2342=0,'Input and Summary Results'!D2342=""),FALSE,'Input and Summary Results'!$D2342)</f>
        <v>4.822282E-2</v>
      </c>
      <c r="D2760">
        <f>IF(OR(B2760=0,'Input and Summary Results'!E2342=0),FALSE,'Input and Summary Results'!$E2342)</f>
        <v>6.2250590000000001E-2</v>
      </c>
      <c r="E2760">
        <f t="shared" si="158"/>
        <v>-1.3167473963096927</v>
      </c>
      <c r="F2760">
        <f t="shared" si="159"/>
        <v>0.56024836498570596</v>
      </c>
      <c r="G2760">
        <f>IF('Input and Summary Results'!$J$4="yes",IF(C2760=FALSE,FALSE,IF('Data Transformation'!E2760&lt;$R$10,E2760,$R$10)),IF(C2760=FALSE,FALSE,IF(C2760&lt;$R$10,C2760,$R$10)))</f>
        <v>4.822282E-2</v>
      </c>
      <c r="H2760">
        <f>IF('Input and Summary Results'!$J$4="yes",'Data Transformation'!F2760,'Data Transformation'!D2760)</f>
        <v>6.2250590000000001E-2</v>
      </c>
      <c r="I2760">
        <f t="shared" si="160"/>
        <v>157</v>
      </c>
    </row>
    <row r="2761" spans="2:9" x14ac:dyDescent="0.25">
      <c r="B2761">
        <f>IF('Input and Summary Results'!D2343=0,FALSE,'Input and Summary Results'!$B2343)</f>
        <v>157</v>
      </c>
      <c r="C2761">
        <f>IF(OR(B2761=0,'Input and Summary Results'!D2343=0,'Input and Summary Results'!D2343=""),FALSE,'Input and Summary Results'!$D2343)</f>
        <v>6.9200449999999997E-2</v>
      </c>
      <c r="D2761">
        <f>IF(OR(B2761=0,'Input and Summary Results'!E2343=0),FALSE,'Input and Summary Results'!$E2343)</f>
        <v>4.2270410000000001E-2</v>
      </c>
      <c r="E2761">
        <f t="shared" si="158"/>
        <v>-1.159891081383106</v>
      </c>
      <c r="F2761">
        <f t="shared" si="159"/>
        <v>0.2651046046665882</v>
      </c>
      <c r="G2761">
        <f>IF('Input and Summary Results'!$J$4="yes",IF(C2761=FALSE,FALSE,IF('Data Transformation'!E2761&lt;$R$10,E2761,$R$10)),IF(C2761=FALSE,FALSE,IF(C2761&lt;$R$10,C2761,$R$10)))</f>
        <v>6.9200449999999997E-2</v>
      </c>
      <c r="H2761">
        <f>IF('Input and Summary Results'!$J$4="yes",'Data Transformation'!F2761,'Data Transformation'!D2761)</f>
        <v>4.2270410000000001E-2</v>
      </c>
      <c r="I2761">
        <f t="shared" si="160"/>
        <v>157</v>
      </c>
    </row>
    <row r="2762" spans="2:9" x14ac:dyDescent="0.25">
      <c r="B2762">
        <f>IF('Input and Summary Results'!D2344=0,FALSE,'Input and Summary Results'!$B2344)</f>
        <v>157</v>
      </c>
      <c r="C2762">
        <f>IF(OR(B2762=0,'Input and Summary Results'!D2344=0,'Input and Summary Results'!D2344=""),FALSE,'Input and Summary Results'!$D2344)</f>
        <v>7.8419340000000004E-2</v>
      </c>
      <c r="D2762">
        <f>IF(OR(B2762=0,'Input and Summary Results'!E2344=0),FALSE,'Input and Summary Results'!$E2344)</f>
        <v>6.1760349999999999E-2</v>
      </c>
      <c r="E2762">
        <f t="shared" si="158"/>
        <v>-1.1055768171692506</v>
      </c>
      <c r="F2762">
        <f t="shared" si="159"/>
        <v>0.34180333448355976</v>
      </c>
      <c r="G2762">
        <f>IF('Input and Summary Results'!$J$4="yes",IF(C2762=FALSE,FALSE,IF('Data Transformation'!E2762&lt;$R$10,E2762,$R$10)),IF(C2762=FALSE,FALSE,IF(C2762&lt;$R$10,C2762,$R$10)))</f>
        <v>7.8419340000000004E-2</v>
      </c>
      <c r="H2762">
        <f>IF('Input and Summary Results'!$J$4="yes",'Data Transformation'!F2762,'Data Transformation'!D2762)</f>
        <v>6.1760349999999999E-2</v>
      </c>
      <c r="I2762">
        <f t="shared" si="160"/>
        <v>157</v>
      </c>
    </row>
    <row r="2763" spans="2:9" x14ac:dyDescent="0.25">
      <c r="B2763">
        <f>IF('Input and Summary Results'!D2345=0,FALSE,'Input and Summary Results'!$B2345)</f>
        <v>157</v>
      </c>
      <c r="C2763">
        <f>IF(OR(B2763=0,'Input and Summary Results'!D2345=0,'Input and Summary Results'!D2345=""),FALSE,'Input and Summary Results'!$D2345)</f>
        <v>8.7480420000000003E-2</v>
      </c>
      <c r="D2763">
        <f>IF(OR(B2763=0,'Input and Summary Results'!E2345=0),FALSE,'Input and Summary Results'!$E2345)</f>
        <v>4.7591540000000002E-2</v>
      </c>
      <c r="E2763">
        <f t="shared" si="158"/>
        <v>-1.0580891405493007</v>
      </c>
      <c r="F2763">
        <f t="shared" si="159"/>
        <v>0.23610687237212621</v>
      </c>
      <c r="G2763">
        <f>IF('Input and Summary Results'!$J$4="yes",IF(C2763=FALSE,FALSE,IF('Data Transformation'!E2763&lt;$R$10,E2763,$R$10)),IF(C2763=FALSE,FALSE,IF(C2763&lt;$R$10,C2763,$R$10)))</f>
        <v>8.7480420000000003E-2</v>
      </c>
      <c r="H2763">
        <f>IF('Input and Summary Results'!$J$4="yes",'Data Transformation'!F2763,'Data Transformation'!D2763)</f>
        <v>4.7591540000000002E-2</v>
      </c>
      <c r="I2763">
        <f t="shared" si="160"/>
        <v>157</v>
      </c>
    </row>
    <row r="2764" spans="2:9" x14ac:dyDescent="0.25">
      <c r="B2764">
        <f>IF('Input and Summary Results'!D2346=0,FALSE,'Input and Summary Results'!$B2346)</f>
        <v>157</v>
      </c>
      <c r="C2764">
        <f>IF(OR(B2764=0,'Input and Summary Results'!D2346=0,'Input and Summary Results'!D2346=""),FALSE,'Input and Summary Results'!$D2346)</f>
        <v>0.11087028</v>
      </c>
      <c r="D2764">
        <f>IF(OR(B2764=0,'Input and Summary Results'!E2346=0),FALSE,'Input and Summary Results'!$E2346)</f>
        <v>8.9656669999999994E-2</v>
      </c>
      <c r="E2764">
        <f t="shared" si="158"/>
        <v>-0.95518485567059175</v>
      </c>
      <c r="F2764">
        <f t="shared" si="159"/>
        <v>0.35095965104444582</v>
      </c>
      <c r="G2764">
        <f>IF('Input and Summary Results'!$J$4="yes",IF(C2764=FALSE,FALSE,IF('Data Transformation'!E2764&lt;$R$10,E2764,$R$10)),IF(C2764=FALSE,FALSE,IF(C2764&lt;$R$10,C2764,$R$10)))</f>
        <v>0.11087028</v>
      </c>
      <c r="H2764">
        <f>IF('Input and Summary Results'!$J$4="yes",'Data Transformation'!F2764,'Data Transformation'!D2764)</f>
        <v>8.9656669999999994E-2</v>
      </c>
      <c r="I2764">
        <f t="shared" si="160"/>
        <v>157</v>
      </c>
    </row>
    <row r="2765" spans="2:9" x14ac:dyDescent="0.25">
      <c r="B2765">
        <f>IF('Input and Summary Results'!D2347=0,FALSE,'Input and Summary Results'!$B2347)</f>
        <v>157</v>
      </c>
      <c r="C2765">
        <f>IF(OR(B2765=0,'Input and Summary Results'!D2347=0,'Input and Summary Results'!D2347=""),FALSE,'Input and Summary Results'!$D2347)</f>
        <v>0.1178631</v>
      </c>
      <c r="D2765">
        <f>IF(OR(B2765=0,'Input and Summary Results'!E2347=0),FALSE,'Input and Summary Results'!$E2347)</f>
        <v>4.2410299999999998E-2</v>
      </c>
      <c r="E2765">
        <f t="shared" si="158"/>
        <v>-0.92862214040709579</v>
      </c>
      <c r="F2765">
        <f t="shared" si="159"/>
        <v>0.15616482342650073</v>
      </c>
      <c r="G2765">
        <f>IF('Input and Summary Results'!$J$4="yes",IF(C2765=FALSE,FALSE,IF('Data Transformation'!E2765&lt;$R$10,E2765,$R$10)),IF(C2765=FALSE,FALSE,IF(C2765&lt;$R$10,C2765,$R$10)))</f>
        <v>0.1178631</v>
      </c>
      <c r="H2765">
        <f>IF('Input and Summary Results'!$J$4="yes",'Data Transformation'!F2765,'Data Transformation'!D2765)</f>
        <v>4.2410299999999998E-2</v>
      </c>
      <c r="I2765">
        <f t="shared" si="160"/>
        <v>157</v>
      </c>
    </row>
    <row r="2766" spans="2:9" x14ac:dyDescent="0.25">
      <c r="B2766">
        <f>IF('Input and Summary Results'!D2348=0,FALSE,'Input and Summary Results'!$B2348)</f>
        <v>157</v>
      </c>
      <c r="C2766">
        <f>IF(OR(B2766=0,'Input and Summary Results'!D2348=0,'Input and Summary Results'!D2348=""),FALSE,'Input and Summary Results'!$D2348)</f>
        <v>0.12080136</v>
      </c>
      <c r="D2766">
        <f>IF(OR(B2766=0,'Input and Summary Results'!E2348=0),FALSE,'Input and Summary Results'!$E2348)</f>
        <v>5.2923520000000002E-2</v>
      </c>
      <c r="E2766">
        <f t="shared" si="158"/>
        <v>-0.91792817633433554</v>
      </c>
      <c r="F2766">
        <f t="shared" si="159"/>
        <v>0.19013699580865648</v>
      </c>
      <c r="G2766">
        <f>IF('Input and Summary Results'!$J$4="yes",IF(C2766=FALSE,FALSE,IF('Data Transformation'!E2766&lt;$R$10,E2766,$R$10)),IF(C2766=FALSE,FALSE,IF(C2766&lt;$R$10,C2766,$R$10)))</f>
        <v>0.12080136</v>
      </c>
      <c r="H2766">
        <f>IF('Input and Summary Results'!$J$4="yes",'Data Transformation'!F2766,'Data Transformation'!D2766)</f>
        <v>5.2923520000000002E-2</v>
      </c>
      <c r="I2766">
        <f t="shared" si="160"/>
        <v>157</v>
      </c>
    </row>
    <row r="2767" spans="2:9" x14ac:dyDescent="0.25">
      <c r="B2767">
        <f>IF('Input and Summary Results'!D2349=0,FALSE,'Input and Summary Results'!$B2349)</f>
        <v>157</v>
      </c>
      <c r="C2767">
        <f>IF(OR(B2767=0,'Input and Summary Results'!D2349=0,'Input and Summary Results'!D2349=""),FALSE,'Input and Summary Results'!$D2349)</f>
        <v>0.13067752999999999</v>
      </c>
      <c r="D2767">
        <f>IF(OR(B2767=0,'Input and Summary Results'!E2349=0),FALSE,'Input and Summary Results'!$E2349)</f>
        <v>5.2919140000000003E-2</v>
      </c>
      <c r="E2767">
        <f t="shared" si="158"/>
        <v>-0.88379908293174048</v>
      </c>
      <c r="F2767">
        <f t="shared" si="159"/>
        <v>0.17575253190047291</v>
      </c>
      <c r="G2767">
        <f>IF('Input and Summary Results'!$J$4="yes",IF(C2767=FALSE,FALSE,IF('Data Transformation'!E2767&lt;$R$10,E2767,$R$10)),IF(C2767=FALSE,FALSE,IF(C2767&lt;$R$10,C2767,$R$10)))</f>
        <v>0.13067752999999999</v>
      </c>
      <c r="H2767">
        <f>IF('Input and Summary Results'!$J$4="yes",'Data Transformation'!F2767,'Data Transformation'!D2767)</f>
        <v>5.2919140000000003E-2</v>
      </c>
      <c r="I2767">
        <f t="shared" si="160"/>
        <v>157</v>
      </c>
    </row>
    <row r="2768" spans="2:9" x14ac:dyDescent="0.25">
      <c r="B2768">
        <f>IF('Input and Summary Results'!D2350=0,FALSE,'Input and Summary Results'!$B2350)</f>
        <v>157</v>
      </c>
      <c r="C2768">
        <f>IF(OR(B2768=0,'Input and Summary Results'!D2350=0,'Input and Summary Results'!D2350=""),FALSE,'Input and Summary Results'!$D2350)</f>
        <v>0.13692739000000001</v>
      </c>
      <c r="D2768">
        <f>IF(OR(B2768=0,'Input and Summary Results'!E2350=0),FALSE,'Input and Summary Results'!$E2350)</f>
        <v>7.9856369999999996E-2</v>
      </c>
      <c r="E2768">
        <f t="shared" si="158"/>
        <v>-0.86350966993722267</v>
      </c>
      <c r="F2768">
        <f t="shared" si="159"/>
        <v>0.25310980206370687</v>
      </c>
      <c r="G2768">
        <f>IF('Input and Summary Results'!$J$4="yes",IF(C2768=FALSE,FALSE,IF('Data Transformation'!E2768&lt;$R$10,E2768,$R$10)),IF(C2768=FALSE,FALSE,IF(C2768&lt;$R$10,C2768,$R$10)))</f>
        <v>0.13692739000000001</v>
      </c>
      <c r="H2768">
        <f>IF('Input and Summary Results'!$J$4="yes",'Data Transformation'!F2768,'Data Transformation'!D2768)</f>
        <v>7.9856369999999996E-2</v>
      </c>
      <c r="I2768">
        <f t="shared" si="160"/>
        <v>157</v>
      </c>
    </row>
    <row r="2769" spans="2:9" x14ac:dyDescent="0.25">
      <c r="B2769">
        <f>IF('Input and Summary Results'!D2351=0,FALSE,'Input and Summary Results'!$B2351)</f>
        <v>157</v>
      </c>
      <c r="C2769">
        <f>IF(OR(B2769=0,'Input and Summary Results'!D2351=0,'Input and Summary Results'!D2351=""),FALSE,'Input and Summary Results'!$D2351)</f>
        <v>0.20077797999999999</v>
      </c>
      <c r="D2769">
        <f>IF(OR(B2769=0,'Input and Summary Results'!E2351=0),FALSE,'Input and Summary Results'!$E2351)</f>
        <v>5.2849350000000003E-2</v>
      </c>
      <c r="E2769">
        <f t="shared" si="158"/>
        <v>-0.69728391945971069</v>
      </c>
      <c r="F2769">
        <f t="shared" si="159"/>
        <v>0.11423871233289627</v>
      </c>
      <c r="G2769">
        <f>IF('Input and Summary Results'!$J$4="yes",IF(C2769=FALSE,FALSE,IF('Data Transformation'!E2769&lt;$R$10,E2769,$R$10)),IF(C2769=FALSE,FALSE,IF(C2769&lt;$R$10,C2769,$R$10)))</f>
        <v>0.20077797999999999</v>
      </c>
      <c r="H2769">
        <f>IF('Input and Summary Results'!$J$4="yes",'Data Transformation'!F2769,'Data Transformation'!D2769)</f>
        <v>5.2849350000000003E-2</v>
      </c>
      <c r="I2769">
        <f t="shared" si="160"/>
        <v>157</v>
      </c>
    </row>
    <row r="2770" spans="2:9" x14ac:dyDescent="0.25">
      <c r="B2770">
        <f>IF('Input and Summary Results'!D2352=0,FALSE,'Input and Summary Results'!$B2352)</f>
        <v>157</v>
      </c>
      <c r="C2770">
        <f>IF(OR(B2770=0,'Input and Summary Results'!D2352=0,'Input and Summary Results'!D2352=""),FALSE,'Input and Summary Results'!$D2352)</f>
        <v>0.22933445999999999</v>
      </c>
      <c r="D2770">
        <f>IF(OR(B2770=0,'Input and Summary Results'!E2352=0),FALSE,'Input and Summary Results'!$E2352)</f>
        <v>8.3896100000000001E-2</v>
      </c>
      <c r="E2770">
        <f t="shared" si="158"/>
        <v>-0.63953068289150139</v>
      </c>
      <c r="F2770">
        <f t="shared" si="159"/>
        <v>0.15876771157723091</v>
      </c>
      <c r="G2770">
        <f>IF('Input and Summary Results'!$J$4="yes",IF(C2770=FALSE,FALSE,IF('Data Transformation'!E2770&lt;$R$10,E2770,$R$10)),IF(C2770=FALSE,FALSE,IF(C2770&lt;$R$10,C2770,$R$10)))</f>
        <v>0.22933445999999999</v>
      </c>
      <c r="H2770">
        <f>IF('Input and Summary Results'!$J$4="yes",'Data Transformation'!F2770,'Data Transformation'!D2770)</f>
        <v>8.3896100000000001E-2</v>
      </c>
      <c r="I2770">
        <f t="shared" si="160"/>
        <v>157</v>
      </c>
    </row>
    <row r="2771" spans="2:9" x14ac:dyDescent="0.25">
      <c r="B2771">
        <f>IF('Input and Summary Results'!D2353=0,FALSE,'Input and Summary Results'!$B2353)</f>
        <v>157</v>
      </c>
      <c r="C2771">
        <f>IF(OR(B2771=0,'Input and Summary Results'!D2353=0,'Input and Summary Results'!D2353=""),FALSE,'Input and Summary Results'!$D2353)</f>
        <v>0.23560919</v>
      </c>
      <c r="D2771">
        <f>IF(OR(B2771=0,'Input and Summary Results'!E2353=0),FALSE,'Input and Summary Results'!$E2353)</f>
        <v>8.1403660000000003E-2</v>
      </c>
      <c r="E2771">
        <f t="shared" si="158"/>
        <v>-0.62780777378116082</v>
      </c>
      <c r="F2771">
        <f t="shared" si="159"/>
        <v>0.14994826152579194</v>
      </c>
      <c r="G2771">
        <f>IF('Input and Summary Results'!$J$4="yes",IF(C2771=FALSE,FALSE,IF('Data Transformation'!E2771&lt;$R$10,E2771,$R$10)),IF(C2771=FALSE,FALSE,IF(C2771&lt;$R$10,C2771,$R$10)))</f>
        <v>0.23560919</v>
      </c>
      <c r="H2771">
        <f>IF('Input and Summary Results'!$J$4="yes",'Data Transformation'!F2771,'Data Transformation'!D2771)</f>
        <v>8.1403660000000003E-2</v>
      </c>
      <c r="I2771">
        <f t="shared" si="160"/>
        <v>157</v>
      </c>
    </row>
    <row r="2772" spans="2:9" x14ac:dyDescent="0.25">
      <c r="B2772">
        <f>IF('Input and Summary Results'!D2354=0,FALSE,'Input and Summary Results'!$B2354)</f>
        <v>157</v>
      </c>
      <c r="C2772">
        <f>IF(OR(B2772=0,'Input and Summary Results'!D2354=0,'Input and Summary Results'!D2354=""),FALSE,'Input and Summary Results'!$D2354)</f>
        <v>0.23748891999999999</v>
      </c>
      <c r="D2772">
        <f>IF(OR(B2772=0,'Input and Summary Results'!E2354=0),FALSE,'Input and Summary Results'!$E2354)</f>
        <v>8.6357459999999997E-2</v>
      </c>
      <c r="E2772">
        <f t="shared" si="158"/>
        <v>-0.62435664749220432</v>
      </c>
      <c r="F2772">
        <f t="shared" si="159"/>
        <v>0.15781425777674177</v>
      </c>
      <c r="G2772">
        <f>IF('Input and Summary Results'!$J$4="yes",IF(C2772=FALSE,FALSE,IF('Data Transformation'!E2772&lt;$R$10,E2772,$R$10)),IF(C2772=FALSE,FALSE,IF(C2772&lt;$R$10,C2772,$R$10)))</f>
        <v>0.23748891999999999</v>
      </c>
      <c r="H2772">
        <f>IF('Input and Summary Results'!$J$4="yes",'Data Transformation'!F2772,'Data Transformation'!D2772)</f>
        <v>8.6357459999999997E-2</v>
      </c>
      <c r="I2772">
        <f t="shared" si="160"/>
        <v>157</v>
      </c>
    </row>
    <row r="2773" spans="2:9" x14ac:dyDescent="0.25">
      <c r="B2773">
        <f>IF('Input and Summary Results'!D2355=0,FALSE,'Input and Summary Results'!$B2355)</f>
        <v>157</v>
      </c>
      <c r="C2773">
        <f>IF(OR(B2773=0,'Input and Summary Results'!D2355=0,'Input and Summary Results'!D2355=""),FALSE,'Input and Summary Results'!$D2355)</f>
        <v>0.26319800999999998</v>
      </c>
      <c r="D2773">
        <f>IF(OR(B2773=0,'Input and Summary Results'!E2355=0),FALSE,'Input and Summary Results'!$E2355)</f>
        <v>7.7184900000000001E-2</v>
      </c>
      <c r="E2773">
        <f t="shared" si="158"/>
        <v>-0.57971739867999017</v>
      </c>
      <c r="F2773">
        <f t="shared" si="159"/>
        <v>0.12727393569579043</v>
      </c>
      <c r="G2773">
        <f>IF('Input and Summary Results'!$J$4="yes",IF(C2773=FALSE,FALSE,IF('Data Transformation'!E2773&lt;$R$10,E2773,$R$10)),IF(C2773=FALSE,FALSE,IF(C2773&lt;$R$10,C2773,$R$10)))</f>
        <v>0.26319800999999998</v>
      </c>
      <c r="H2773">
        <f>IF('Input and Summary Results'!$J$4="yes",'Data Transformation'!F2773,'Data Transformation'!D2773)</f>
        <v>7.7184900000000001E-2</v>
      </c>
      <c r="I2773">
        <f t="shared" si="160"/>
        <v>157</v>
      </c>
    </row>
    <row r="2774" spans="2:9" x14ac:dyDescent="0.25">
      <c r="B2774">
        <f>IF('Input and Summary Results'!D2356=0,FALSE,'Input and Summary Results'!$B2356)</f>
        <v>157</v>
      </c>
      <c r="C2774">
        <f>IF(OR(B2774=0,'Input and Summary Results'!D2356=0,'Input and Summary Results'!D2356=""),FALSE,'Input and Summary Results'!$D2356)</f>
        <v>0.36853197999999998</v>
      </c>
      <c r="D2774">
        <f>IF(OR(B2774=0,'Input and Summary Results'!E2356=0),FALSE,'Input and Summary Results'!$E2356)</f>
        <v>9.5606999999999998E-2</v>
      </c>
      <c r="E2774">
        <f t="shared" si="158"/>
        <v>-0.4335248195148233</v>
      </c>
      <c r="F2774">
        <f t="shared" si="159"/>
        <v>0.11259114609266746</v>
      </c>
      <c r="G2774">
        <f>IF('Input and Summary Results'!$J$4="yes",IF(C2774=FALSE,FALSE,IF('Data Transformation'!E2774&lt;$R$10,E2774,$R$10)),IF(C2774=FALSE,FALSE,IF(C2774&lt;$R$10,C2774,$R$10)))</f>
        <v>0.36853197999999998</v>
      </c>
      <c r="H2774">
        <f>IF('Input and Summary Results'!$J$4="yes",'Data Transformation'!F2774,'Data Transformation'!D2774)</f>
        <v>9.5606999999999998E-2</v>
      </c>
      <c r="I2774">
        <f t="shared" si="160"/>
        <v>157</v>
      </c>
    </row>
    <row r="2775" spans="2:9" x14ac:dyDescent="0.25">
      <c r="B2775">
        <f>IF('Input and Summary Results'!D2357=0,FALSE,'Input and Summary Results'!$B2357)</f>
        <v>157</v>
      </c>
      <c r="C2775">
        <f>IF(OR(B2775=0,'Input and Summary Results'!D2357=0,'Input and Summary Results'!D2357=""),FALSE,'Input and Summary Results'!$D2357)</f>
        <v>0.42627225000000002</v>
      </c>
      <c r="D2775">
        <f>IF(OR(B2775=0,'Input and Summary Results'!E2357=0),FALSE,'Input and Summary Results'!$E2357)</f>
        <v>7.7071459999999994E-2</v>
      </c>
      <c r="E2775">
        <f t="shared" si="158"/>
        <v>-0.37031293867386628</v>
      </c>
      <c r="F2775">
        <f t="shared" si="159"/>
        <v>7.8468663254528059E-2</v>
      </c>
      <c r="G2775">
        <f>IF('Input and Summary Results'!$J$4="yes",IF(C2775=FALSE,FALSE,IF('Data Transformation'!E2775&lt;$R$10,E2775,$R$10)),IF(C2775=FALSE,FALSE,IF(C2775&lt;$R$10,C2775,$R$10)))</f>
        <v>0.42627225000000002</v>
      </c>
      <c r="H2775">
        <f>IF('Input and Summary Results'!$J$4="yes",'Data Transformation'!F2775,'Data Transformation'!D2775)</f>
        <v>7.7071459999999994E-2</v>
      </c>
      <c r="I2775">
        <f t="shared" si="160"/>
        <v>157</v>
      </c>
    </row>
    <row r="2776" spans="2:9" x14ac:dyDescent="0.25">
      <c r="B2776">
        <f>IF('Input and Summary Results'!D2358=0,FALSE,'Input and Summary Results'!$B2358)</f>
        <v>158</v>
      </c>
      <c r="C2776">
        <f>IF(OR(B2776=0,'Input and Summary Results'!D2358=0,'Input and Summary Results'!D2358=""),FALSE,'Input and Summary Results'!$D2358)</f>
        <v>0.29430903000000003</v>
      </c>
      <c r="D2776">
        <f>IF(OR(B2776=0,'Input and Summary Results'!E2358=0),FALSE,'Input and Summary Results'!$E2358)</f>
        <v>7.0257249999999993E-2</v>
      </c>
      <c r="E2776">
        <f t="shared" si="158"/>
        <v>-0.53119641265741102</v>
      </c>
      <c r="F2776">
        <f t="shared" si="159"/>
        <v>0.10360418265114052</v>
      </c>
      <c r="G2776">
        <f>IF('Input and Summary Results'!$J$4="yes",IF(C2776=FALSE,FALSE,IF('Data Transformation'!E2776&lt;$R$10,E2776,$R$10)),IF(C2776=FALSE,FALSE,IF(C2776&lt;$R$10,C2776,$R$10)))</f>
        <v>0.29430903000000003</v>
      </c>
      <c r="H2776">
        <f>IF('Input and Summary Results'!$J$4="yes",'Data Transformation'!F2776,'Data Transformation'!D2776)</f>
        <v>7.0257249999999993E-2</v>
      </c>
      <c r="I2776">
        <f t="shared" si="160"/>
        <v>158</v>
      </c>
    </row>
    <row r="2777" spans="2:9" x14ac:dyDescent="0.25">
      <c r="B2777">
        <f>IF('Input and Summary Results'!D2359=0,FALSE,'Input and Summary Results'!$B2359)</f>
        <v>158</v>
      </c>
      <c r="C2777">
        <f>IF(OR(B2777=0,'Input and Summary Results'!D2359=0,'Input and Summary Results'!D2359=""),FALSE,'Input and Summary Results'!$D2359)</f>
        <v>0.63516234000000005</v>
      </c>
      <c r="D2777">
        <f>IF(OR(B2777=0,'Input and Summary Results'!E2359=0),FALSE,'Input and Summary Results'!$E2359)</f>
        <v>9.1968969999999997E-2</v>
      </c>
      <c r="E2777">
        <f t="shared" si="158"/>
        <v>-0.1971152599749374</v>
      </c>
      <c r="F2777">
        <f t="shared" si="159"/>
        <v>6.2841466608363455E-2</v>
      </c>
      <c r="G2777">
        <f>IF('Input and Summary Results'!$J$4="yes",IF(C2777=FALSE,FALSE,IF('Data Transformation'!E2777&lt;$R$10,E2777,$R$10)),IF(C2777=FALSE,FALSE,IF(C2777&lt;$R$10,C2777,$R$10)))</f>
        <v>0.63516234000000005</v>
      </c>
      <c r="H2777">
        <f>IF('Input and Summary Results'!$J$4="yes",'Data Transformation'!F2777,'Data Transformation'!D2777)</f>
        <v>9.1968969999999997E-2</v>
      </c>
      <c r="I2777">
        <f t="shared" si="160"/>
        <v>158</v>
      </c>
    </row>
    <row r="2778" spans="2:9" x14ac:dyDescent="0.25">
      <c r="B2778">
        <f>IF('Input and Summary Results'!D2360=0,FALSE,'Input and Summary Results'!$B2360)</f>
        <v>158</v>
      </c>
      <c r="C2778">
        <f>IF(OR(B2778=0,'Input and Summary Results'!D2360=0,'Input and Summary Results'!D2360=""),FALSE,'Input and Summary Results'!$D2360)</f>
        <v>0.68825378000000004</v>
      </c>
      <c r="D2778">
        <f>IF(OR(B2778=0,'Input and Summary Results'!E2360=0),FALSE,'Input and Summary Results'!$E2360)</f>
        <v>8.3690680000000003E-2</v>
      </c>
      <c r="E2778">
        <f t="shared" si="158"/>
        <v>-0.16225139471322489</v>
      </c>
      <c r="F2778">
        <f t="shared" si="159"/>
        <v>5.2773782252238409E-2</v>
      </c>
      <c r="G2778">
        <f>IF('Input and Summary Results'!$J$4="yes",IF(C2778=FALSE,FALSE,IF('Data Transformation'!E2778&lt;$R$10,E2778,$R$10)),IF(C2778=FALSE,FALSE,IF(C2778&lt;$R$10,C2778,$R$10)))</f>
        <v>0.68825378000000004</v>
      </c>
      <c r="H2778">
        <f>IF('Input and Summary Results'!$J$4="yes",'Data Transformation'!F2778,'Data Transformation'!D2778)</f>
        <v>8.3690680000000003E-2</v>
      </c>
      <c r="I2778">
        <f t="shared" si="160"/>
        <v>158</v>
      </c>
    </row>
    <row r="2779" spans="2:9" x14ac:dyDescent="0.25">
      <c r="B2779">
        <f>IF('Input and Summary Results'!D2361=0,FALSE,'Input and Summary Results'!$B2361)</f>
        <v>158</v>
      </c>
      <c r="C2779">
        <f>IF(OR(B2779=0,'Input and Summary Results'!D2361=0,'Input and Summary Results'!D2361=""),FALSE,'Input and Summary Results'!$D2361)</f>
        <v>0.71946743000000002</v>
      </c>
      <c r="D2779">
        <f>IF(OR(B2779=0,'Input and Summary Results'!E2361=0),FALSE,'Input and Summary Results'!$E2361)</f>
        <v>7.5820860000000004E-2</v>
      </c>
      <c r="E2779">
        <f t="shared" si="158"/>
        <v>-0.14298886161818811</v>
      </c>
      <c r="F2779">
        <f t="shared" si="159"/>
        <v>4.5736960240159864E-2</v>
      </c>
      <c r="G2779">
        <f>IF('Input and Summary Results'!$J$4="yes",IF(C2779=FALSE,FALSE,IF('Data Transformation'!E2779&lt;$R$10,E2779,$R$10)),IF(C2779=FALSE,FALSE,IF(C2779&lt;$R$10,C2779,$R$10)))</f>
        <v>0.71946743000000002</v>
      </c>
      <c r="H2779">
        <f>IF('Input and Summary Results'!$J$4="yes",'Data Transformation'!F2779,'Data Transformation'!D2779)</f>
        <v>7.5820860000000004E-2</v>
      </c>
      <c r="I2779">
        <f t="shared" si="160"/>
        <v>158</v>
      </c>
    </row>
    <row r="2780" spans="2:9" x14ac:dyDescent="0.25">
      <c r="B2780">
        <f>IF('Input and Summary Results'!D2362=0,FALSE,'Input and Summary Results'!$B2362)</f>
        <v>158</v>
      </c>
      <c r="C2780">
        <f>IF(OR(B2780=0,'Input and Summary Results'!D2362=0,'Input and Summary Results'!D2362=""),FALSE,'Input and Summary Results'!$D2362)</f>
        <v>0.72869397999999996</v>
      </c>
      <c r="D2780">
        <f>IF(OR(B2780=0,'Input and Summary Results'!E2362=0),FALSE,'Input and Summary Results'!$E2362)</f>
        <v>6.3735130000000001E-2</v>
      </c>
      <c r="E2780">
        <f t="shared" si="158"/>
        <v>-0.1374548183214819</v>
      </c>
      <c r="F2780">
        <f t="shared" si="159"/>
        <v>3.7959757016244329E-2</v>
      </c>
      <c r="G2780">
        <f>IF('Input and Summary Results'!$J$4="yes",IF(C2780=FALSE,FALSE,IF('Data Transformation'!E2780&lt;$R$10,E2780,$R$10)),IF(C2780=FALSE,FALSE,IF(C2780&lt;$R$10,C2780,$R$10)))</f>
        <v>0.72869397999999996</v>
      </c>
      <c r="H2780">
        <f>IF('Input and Summary Results'!$J$4="yes",'Data Transformation'!F2780,'Data Transformation'!D2780)</f>
        <v>6.3735130000000001E-2</v>
      </c>
      <c r="I2780">
        <f t="shared" si="160"/>
        <v>158</v>
      </c>
    </row>
    <row r="2781" spans="2:9" x14ac:dyDescent="0.25">
      <c r="B2781">
        <f>IF('Input and Summary Results'!D2363=0,FALSE,'Input and Summary Results'!$B2363)</f>
        <v>158</v>
      </c>
      <c r="C2781">
        <f>IF(OR(B2781=0,'Input and Summary Results'!D2363=0,'Input and Summary Results'!D2363=""),FALSE,'Input and Summary Results'!$D2363)</f>
        <v>0.78120977999999996</v>
      </c>
      <c r="D2781">
        <f>IF(OR(B2781=0,'Input and Summary Results'!E2363=0),FALSE,'Input and Summary Results'!$E2363)</f>
        <v>6.9986370000000006E-2</v>
      </c>
      <c r="E2781">
        <f t="shared" si="158"/>
        <v>-0.107232328398205</v>
      </c>
      <c r="F2781">
        <f t="shared" si="159"/>
        <v>3.8880829909733086E-2</v>
      </c>
      <c r="G2781">
        <f>IF('Input and Summary Results'!$J$4="yes",IF(C2781=FALSE,FALSE,IF('Data Transformation'!E2781&lt;$R$10,E2781,$R$10)),IF(C2781=FALSE,FALSE,IF(C2781&lt;$R$10,C2781,$R$10)))</f>
        <v>0.78120977999999996</v>
      </c>
      <c r="H2781">
        <f>IF('Input and Summary Results'!$J$4="yes",'Data Transformation'!F2781,'Data Transformation'!D2781)</f>
        <v>6.9986370000000006E-2</v>
      </c>
      <c r="I2781">
        <f t="shared" si="160"/>
        <v>158</v>
      </c>
    </row>
    <row r="2782" spans="2:9" x14ac:dyDescent="0.25">
      <c r="B2782">
        <f>IF('Input and Summary Results'!D2364=0,FALSE,'Input and Summary Results'!$B2364)</f>
        <v>158</v>
      </c>
      <c r="C2782">
        <f>IF(OR(B2782=0,'Input and Summary Results'!D2364=0,'Input and Summary Results'!D2364=""),FALSE,'Input and Summary Results'!$D2364)</f>
        <v>0.79811063999999998</v>
      </c>
      <c r="D2782">
        <f>IF(OR(B2782=0,'Input and Summary Results'!E2364=0),FALSE,'Input and Summary Results'!$E2364)</f>
        <v>5.4071500000000002E-2</v>
      </c>
      <c r="E2782">
        <f t="shared" si="158"/>
        <v>-9.7936899362582625E-2</v>
      </c>
      <c r="F2782">
        <f t="shared" si="159"/>
        <v>2.9403230359139179E-2</v>
      </c>
      <c r="G2782">
        <f>IF('Input and Summary Results'!$J$4="yes",IF(C2782=FALSE,FALSE,IF('Data Transformation'!E2782&lt;$R$10,E2782,$R$10)),IF(C2782=FALSE,FALSE,IF(C2782&lt;$R$10,C2782,$R$10)))</f>
        <v>0.79811063999999998</v>
      </c>
      <c r="H2782">
        <f>IF('Input and Summary Results'!$J$4="yes",'Data Transformation'!F2782,'Data Transformation'!D2782)</f>
        <v>5.4071500000000002E-2</v>
      </c>
      <c r="I2782">
        <f t="shared" si="160"/>
        <v>158</v>
      </c>
    </row>
    <row r="2783" spans="2:9" x14ac:dyDescent="0.25">
      <c r="B2783">
        <f>IF('Input and Summary Results'!D2365=0,FALSE,'Input and Summary Results'!$B2365)</f>
        <v>158</v>
      </c>
      <c r="C2783">
        <f>IF(OR(B2783=0,'Input and Summary Results'!D2365=0,'Input and Summary Results'!D2365=""),FALSE,'Input and Summary Results'!$D2365)</f>
        <v>0.83586466000000004</v>
      </c>
      <c r="D2783">
        <f>IF(OR(B2783=0,'Input and Summary Results'!E2365=0),FALSE,'Input and Summary Results'!$E2365)</f>
        <v>6.5111479999999999E-2</v>
      </c>
      <c r="E2783">
        <f t="shared" si="158"/>
        <v>-7.7864036165565892E-2</v>
      </c>
      <c r="F2783">
        <f t="shared" si="159"/>
        <v>3.380736580010453E-2</v>
      </c>
      <c r="G2783">
        <f>IF('Input and Summary Results'!$J$4="yes",IF(C2783=FALSE,FALSE,IF('Data Transformation'!E2783&lt;$R$10,E2783,$R$10)),IF(C2783=FALSE,FALSE,IF(C2783&lt;$R$10,C2783,$R$10)))</f>
        <v>0.83586466000000004</v>
      </c>
      <c r="H2783">
        <f>IF('Input and Summary Results'!$J$4="yes",'Data Transformation'!F2783,'Data Transformation'!D2783)</f>
        <v>6.5111479999999999E-2</v>
      </c>
      <c r="I2783">
        <f t="shared" si="160"/>
        <v>158</v>
      </c>
    </row>
    <row r="2784" spans="2:9" x14ac:dyDescent="0.25">
      <c r="B2784">
        <f>IF('Input and Summary Results'!D2366=0,FALSE,'Input and Summary Results'!$B2366)</f>
        <v>158</v>
      </c>
      <c r="C2784">
        <f>IF(OR(B2784=0,'Input and Summary Results'!D2366=0,'Input and Summary Results'!D2366=""),FALSE,'Input and Summary Results'!$D2366)</f>
        <v>0.93633774999999997</v>
      </c>
      <c r="D2784">
        <f>IF(OR(B2784=0,'Input and Summary Results'!E2366=0),FALSE,'Input and Summary Results'!$E2366)</f>
        <v>8.8895959999999996E-2</v>
      </c>
      <c r="E2784">
        <f t="shared" si="158"/>
        <v>-2.8567466964038949E-2</v>
      </c>
      <c r="F2784">
        <f t="shared" si="159"/>
        <v>4.1203985036382437E-2</v>
      </c>
      <c r="G2784">
        <f>IF('Input and Summary Results'!$J$4="yes",IF(C2784=FALSE,FALSE,IF('Data Transformation'!E2784&lt;$R$10,E2784,$R$10)),IF(C2784=FALSE,FALSE,IF(C2784&lt;$R$10,C2784,$R$10)))</f>
        <v>0.93633774999999997</v>
      </c>
      <c r="H2784">
        <f>IF('Input and Summary Results'!$J$4="yes",'Data Transformation'!F2784,'Data Transformation'!D2784)</f>
        <v>8.8895959999999996E-2</v>
      </c>
      <c r="I2784">
        <f t="shared" si="160"/>
        <v>158</v>
      </c>
    </row>
    <row r="2785" spans="2:9" x14ac:dyDescent="0.25">
      <c r="B2785">
        <f>IF('Input and Summary Results'!D2367=0,FALSE,'Input and Summary Results'!$B2367)</f>
        <v>158</v>
      </c>
      <c r="C2785">
        <f>IF(OR(B2785=0,'Input and Summary Results'!D2367=0,'Input and Summary Results'!D2367=""),FALSE,'Input and Summary Results'!$D2367)</f>
        <v>0.94282235000000003</v>
      </c>
      <c r="D2785">
        <f>IF(OR(B2785=0,'Input and Summary Results'!E2367=0),FALSE,'Input and Summary Results'!$E2367)</f>
        <v>6.8959110000000004E-2</v>
      </c>
      <c r="E2785">
        <f t="shared" si="158"/>
        <v>-2.5570130892493725E-2</v>
      </c>
      <c r="F2785">
        <f t="shared" si="159"/>
        <v>3.1743258674340927E-2</v>
      </c>
      <c r="G2785">
        <f>IF('Input and Summary Results'!$J$4="yes",IF(C2785=FALSE,FALSE,IF('Data Transformation'!E2785&lt;$R$10,E2785,$R$10)),IF(C2785=FALSE,FALSE,IF(C2785&lt;$R$10,C2785,$R$10)))</f>
        <v>0.94282235000000003</v>
      </c>
      <c r="H2785">
        <f>IF('Input and Summary Results'!$J$4="yes",'Data Transformation'!F2785,'Data Transformation'!D2785)</f>
        <v>6.8959110000000004E-2</v>
      </c>
      <c r="I2785">
        <f t="shared" si="160"/>
        <v>158</v>
      </c>
    </row>
    <row r="2786" spans="2:9" x14ac:dyDescent="0.25">
      <c r="B2786">
        <f>IF('Input and Summary Results'!D2368=0,FALSE,'Input and Summary Results'!$B2368)</f>
        <v>158</v>
      </c>
      <c r="C2786">
        <f>IF(OR(B2786=0,'Input and Summary Results'!D2368=0,'Input and Summary Results'!D2368=""),FALSE,'Input and Summary Results'!$D2368)</f>
        <v>0.98645243000000005</v>
      </c>
      <c r="D2786">
        <f>IF(OR(B2786=0,'Input and Summary Results'!E2368=0),FALSE,'Input and Summary Results'!$E2368)</f>
        <v>8.8202610000000001E-2</v>
      </c>
      <c r="E2786">
        <f t="shared" si="158"/>
        <v>-5.9238530236786491E-3</v>
      </c>
      <c r="F2786">
        <f t="shared" si="159"/>
        <v>3.8805655068435481E-2</v>
      </c>
      <c r="G2786">
        <f>IF('Input and Summary Results'!$J$4="yes",IF(C2786=FALSE,FALSE,IF('Data Transformation'!E2786&lt;$R$10,E2786,$R$10)),IF(C2786=FALSE,FALSE,IF(C2786&lt;$R$10,C2786,$R$10)))</f>
        <v>0.98645243000000005</v>
      </c>
      <c r="H2786">
        <f>IF('Input and Summary Results'!$J$4="yes",'Data Transformation'!F2786,'Data Transformation'!D2786)</f>
        <v>8.8202610000000001E-2</v>
      </c>
      <c r="I2786">
        <f t="shared" si="160"/>
        <v>158</v>
      </c>
    </row>
    <row r="2787" spans="2:9" x14ac:dyDescent="0.25">
      <c r="B2787">
        <f>IF('Input and Summary Results'!D2369=0,FALSE,'Input and Summary Results'!$B2369)</f>
        <v>158</v>
      </c>
      <c r="C2787">
        <f>IF(OR(B2787=0,'Input and Summary Results'!D2369=0,'Input and Summary Results'!D2369=""),FALSE,'Input and Summary Results'!$D2369)</f>
        <v>1.00676725</v>
      </c>
      <c r="D2787">
        <f>IF(OR(B2787=0,'Input and Summary Results'!E2369=0),FALSE,'Input and Summary Results'!$E2369)</f>
        <v>5.2087759999999997E-2</v>
      </c>
      <c r="E2787">
        <f t="shared" si="158"/>
        <v>2.9290795664142122E-3</v>
      </c>
      <c r="F2787">
        <f t="shared" si="159"/>
        <v>2.245413509428321E-2</v>
      </c>
      <c r="G2787">
        <f>IF('Input and Summary Results'!$J$4="yes",IF(C2787=FALSE,FALSE,IF('Data Transformation'!E2787&lt;$R$10,E2787,$R$10)),IF(C2787=FALSE,FALSE,IF(C2787&lt;$R$10,C2787,$R$10)))</f>
        <v>1.00676725</v>
      </c>
      <c r="H2787">
        <f>IF('Input and Summary Results'!$J$4="yes",'Data Transformation'!F2787,'Data Transformation'!D2787)</f>
        <v>5.2087759999999997E-2</v>
      </c>
      <c r="I2787">
        <f t="shared" si="160"/>
        <v>158</v>
      </c>
    </row>
    <row r="2788" spans="2:9" x14ac:dyDescent="0.25">
      <c r="B2788">
        <f>IF('Input and Summary Results'!D2370=0,FALSE,'Input and Summary Results'!$B2370)</f>
        <v>158</v>
      </c>
      <c r="C2788">
        <f>IF(OR(B2788=0,'Input and Summary Results'!D2370=0,'Input and Summary Results'!D2370=""),FALSE,'Input and Summary Results'!$D2370)</f>
        <v>1.03897072</v>
      </c>
      <c r="D2788">
        <f>IF(OR(B2788=0,'Input and Summary Results'!E2370=0),FALSE,'Input and Summary Results'!$E2370)</f>
        <v>4.9387439999999998E-2</v>
      </c>
      <c r="E2788">
        <f t="shared" si="158"/>
        <v>1.6603308556590375E-2</v>
      </c>
      <c r="F2788">
        <f t="shared" si="159"/>
        <v>2.0630176142018709E-2</v>
      </c>
      <c r="G2788">
        <f>IF('Input and Summary Results'!$J$4="yes",IF(C2788=FALSE,FALSE,IF('Data Transformation'!E2788&lt;$R$10,E2788,$R$10)),IF(C2788=FALSE,FALSE,IF(C2788&lt;$R$10,C2788,$R$10)))</f>
        <v>1.03897072</v>
      </c>
      <c r="H2788">
        <f>IF('Input and Summary Results'!$J$4="yes",'Data Transformation'!F2788,'Data Transformation'!D2788)</f>
        <v>4.9387439999999998E-2</v>
      </c>
      <c r="I2788">
        <f t="shared" si="160"/>
        <v>158</v>
      </c>
    </row>
    <row r="2789" spans="2:9" x14ac:dyDescent="0.25">
      <c r="B2789">
        <f>IF('Input and Summary Results'!D2371=0,FALSE,'Input and Summary Results'!$B2371)</f>
        <v>158</v>
      </c>
      <c r="C2789">
        <f>IF(OR(B2789=0,'Input and Summary Results'!D2371=0,'Input and Summary Results'!D2371=""),FALSE,'Input and Summary Results'!$D2371)</f>
        <v>1.0547904100000001</v>
      </c>
      <c r="D2789">
        <f>IF(OR(B2789=0,'Input and Summary Results'!E2371=0),FALSE,'Input and Summary Results'!$E2371)</f>
        <v>7.5777109999999995E-2</v>
      </c>
      <c r="E2789">
        <f t="shared" si="158"/>
        <v>2.3166172597492072E-2</v>
      </c>
      <c r="F2789">
        <f t="shared" si="159"/>
        <v>3.1178957855712772E-2</v>
      </c>
      <c r="G2789">
        <f>IF('Input and Summary Results'!$J$4="yes",IF(C2789=FALSE,FALSE,IF('Data Transformation'!E2789&lt;$R$10,E2789,$R$10)),IF(C2789=FALSE,FALSE,IF(C2789&lt;$R$10,C2789,$R$10)))</f>
        <v>1.0547904100000001</v>
      </c>
      <c r="H2789">
        <f>IF('Input and Summary Results'!$J$4="yes",'Data Transformation'!F2789,'Data Transformation'!D2789)</f>
        <v>7.5777109999999995E-2</v>
      </c>
      <c r="I2789">
        <f t="shared" si="160"/>
        <v>158</v>
      </c>
    </row>
    <row r="2790" spans="2:9" x14ac:dyDescent="0.25">
      <c r="B2790">
        <f>IF('Input and Summary Results'!D2372=0,FALSE,'Input and Summary Results'!$B2372)</f>
        <v>158</v>
      </c>
      <c r="C2790">
        <f>IF(OR(B2790=0,'Input and Summary Results'!D2372=0,'Input and Summary Results'!D2372=""),FALSE,'Input and Summary Results'!$D2372)</f>
        <v>1.07477668</v>
      </c>
      <c r="D2790">
        <f>IF(OR(B2790=0,'Input and Summary Results'!E2372=0),FALSE,'Input and Summary Results'!$E2372)</f>
        <v>4.7960910000000002E-2</v>
      </c>
      <c r="E2790">
        <f t="shared" si="158"/>
        <v>3.1318234745508662E-2</v>
      </c>
      <c r="F2790">
        <f t="shared" si="159"/>
        <v>1.9366846459675697E-2</v>
      </c>
      <c r="G2790">
        <f>IF('Input and Summary Results'!$J$4="yes",IF(C2790=FALSE,FALSE,IF('Data Transformation'!E2790&lt;$R$10,E2790,$R$10)),IF(C2790=FALSE,FALSE,IF(C2790&lt;$R$10,C2790,$R$10)))</f>
        <v>1.07477668</v>
      </c>
      <c r="H2790">
        <f>IF('Input and Summary Results'!$J$4="yes",'Data Transformation'!F2790,'Data Transformation'!D2790)</f>
        <v>4.7960910000000002E-2</v>
      </c>
      <c r="I2790">
        <f t="shared" si="160"/>
        <v>158</v>
      </c>
    </row>
    <row r="2791" spans="2:9" x14ac:dyDescent="0.25">
      <c r="B2791">
        <f>IF('Input and Summary Results'!D2373=0,FALSE,'Input and Summary Results'!$B2373)</f>
        <v>158</v>
      </c>
      <c r="C2791">
        <f>IF(OR(B2791=0,'Input and Summary Results'!D2373=0,'Input and Summary Results'!D2373=""),FALSE,'Input and Summary Results'!$D2373)</f>
        <v>1.1128265799999999</v>
      </c>
      <c r="D2791">
        <f>IF(OR(B2791=0,'Input and Summary Results'!E2373=0),FALSE,'Input and Summary Results'!$E2373)</f>
        <v>0.12367046</v>
      </c>
      <c r="E2791">
        <f t="shared" si="158"/>
        <v>4.6427490285093805E-2</v>
      </c>
      <c r="F2791">
        <f t="shared" si="159"/>
        <v>4.8231216439851753E-2</v>
      </c>
      <c r="G2791">
        <f>IF('Input and Summary Results'!$J$4="yes",IF(C2791=FALSE,FALSE,IF('Data Transformation'!E2791&lt;$R$10,E2791,$R$10)),IF(C2791=FALSE,FALSE,IF(C2791&lt;$R$10,C2791,$R$10)))</f>
        <v>1.1128265799999999</v>
      </c>
      <c r="H2791">
        <f>IF('Input and Summary Results'!$J$4="yes",'Data Transformation'!F2791,'Data Transformation'!D2791)</f>
        <v>0.12367046</v>
      </c>
      <c r="I2791">
        <f t="shared" si="160"/>
        <v>158</v>
      </c>
    </row>
    <row r="2792" spans="2:9" x14ac:dyDescent="0.25">
      <c r="B2792">
        <f>IF('Input and Summary Results'!D2374=0,FALSE,'Input and Summary Results'!$B2374)</f>
        <v>158</v>
      </c>
      <c r="C2792">
        <f>IF(OR(B2792=0,'Input and Summary Results'!D2374=0,'Input and Summary Results'!D2374=""),FALSE,'Input and Summary Results'!$D2374)</f>
        <v>1.13558318</v>
      </c>
      <c r="D2792">
        <f>IF(OR(B2792=0,'Input and Summary Results'!E2374=0),FALSE,'Input and Summary Results'!$E2374)</f>
        <v>7.0091539999999994E-2</v>
      </c>
      <c r="E2792">
        <f t="shared" si="158"/>
        <v>5.5218951230286577E-2</v>
      </c>
      <c r="F2792">
        <f t="shared" si="159"/>
        <v>2.6787758832426522E-2</v>
      </c>
      <c r="G2792">
        <f>IF('Input and Summary Results'!$J$4="yes",IF(C2792=FALSE,FALSE,IF('Data Transformation'!E2792&lt;$R$10,E2792,$R$10)),IF(C2792=FALSE,FALSE,IF(C2792&lt;$R$10,C2792,$R$10)))</f>
        <v>1.13558318</v>
      </c>
      <c r="H2792">
        <f>IF('Input and Summary Results'!$J$4="yes",'Data Transformation'!F2792,'Data Transformation'!D2792)</f>
        <v>7.0091539999999994E-2</v>
      </c>
      <c r="I2792">
        <f t="shared" si="160"/>
        <v>158</v>
      </c>
    </row>
    <row r="2793" spans="2:9" x14ac:dyDescent="0.25">
      <c r="B2793">
        <f>IF('Input and Summary Results'!D2375=0,FALSE,'Input and Summary Results'!$B2375)</f>
        <v>158</v>
      </c>
      <c r="C2793">
        <f>IF(OR(B2793=0,'Input and Summary Results'!D2375=0,'Input and Summary Results'!D2375=""),FALSE,'Input and Summary Results'!$D2375)</f>
        <v>1.1383071899999999</v>
      </c>
      <c r="D2793">
        <f>IF(OR(B2793=0,'Input and Summary Results'!E2375=0),FALSE,'Input and Summary Results'!$E2375)</f>
        <v>6.1903779999999999E-2</v>
      </c>
      <c r="E2793">
        <f t="shared" si="158"/>
        <v>5.6259479035119388E-2</v>
      </c>
      <c r="F2793">
        <f t="shared" si="159"/>
        <v>2.3601924643909172E-2</v>
      </c>
      <c r="G2793">
        <f>IF('Input and Summary Results'!$J$4="yes",IF(C2793=FALSE,FALSE,IF('Data Transformation'!E2793&lt;$R$10,E2793,$R$10)),IF(C2793=FALSE,FALSE,IF(C2793&lt;$R$10,C2793,$R$10)))</f>
        <v>1.1383071899999999</v>
      </c>
      <c r="H2793">
        <f>IF('Input and Summary Results'!$J$4="yes",'Data Transformation'!F2793,'Data Transformation'!D2793)</f>
        <v>6.1903779999999999E-2</v>
      </c>
      <c r="I2793">
        <f t="shared" si="160"/>
        <v>158</v>
      </c>
    </row>
    <row r="2794" spans="2:9" x14ac:dyDescent="0.25">
      <c r="B2794">
        <f>IF('Input and Summary Results'!D2376=0,FALSE,'Input and Summary Results'!$B2376)</f>
        <v>159</v>
      </c>
      <c r="C2794">
        <f>IF(OR(B2794=0,'Input and Summary Results'!D2376=0,'Input and Summary Results'!D2376=""),FALSE,'Input and Summary Results'!$D2376)</f>
        <v>3.6002199999999998E-2</v>
      </c>
      <c r="D2794">
        <f>IF(OR(B2794=0,'Input and Summary Results'!E2376=0),FALSE,'Input and Summary Results'!$E2376)</f>
        <v>4.8617790000000001E-2</v>
      </c>
      <c r="E2794">
        <f t="shared" ref="E2794:E2857" si="161">IF(C2794=FALSE,FALSE,LOG10(C2794))</f>
        <v>-1.4436709598252924</v>
      </c>
      <c r="F2794">
        <f t="shared" ref="F2794:F2857" si="162">IF(D2794=FALSE, FALSE,0.434*D2794/C2794)</f>
        <v>0.5860786524156858</v>
      </c>
      <c r="G2794">
        <f>IF('Input and Summary Results'!$J$4="yes",IF(C2794=FALSE,FALSE,IF('Data Transformation'!E2794&lt;$R$10,E2794,$R$10)),IF(C2794=FALSE,FALSE,IF(C2794&lt;$R$10,C2794,$R$10)))</f>
        <v>3.6002199999999998E-2</v>
      </c>
      <c r="H2794">
        <f>IF('Input and Summary Results'!$J$4="yes",'Data Transformation'!F2794,'Data Transformation'!D2794)</f>
        <v>4.8617790000000001E-2</v>
      </c>
      <c r="I2794">
        <f t="shared" si="160"/>
        <v>159</v>
      </c>
    </row>
    <row r="2795" spans="2:9" x14ac:dyDescent="0.25">
      <c r="B2795">
        <f>IF('Input and Summary Results'!D2377=0,FALSE,'Input and Summary Results'!$B2377)</f>
        <v>159</v>
      </c>
      <c r="C2795">
        <f>IF(OR(B2795=0,'Input and Summary Results'!D2377=0,'Input and Summary Results'!D2377=""),FALSE,'Input and Summary Results'!$D2377)</f>
        <v>5.1160740000000003E-2</v>
      </c>
      <c r="D2795">
        <f>IF(OR(B2795=0,'Input and Summary Results'!E2377=0),FALSE,'Input and Summary Results'!$E2377)</f>
        <v>5.2249129999999998E-2</v>
      </c>
      <c r="E2795">
        <f t="shared" si="161"/>
        <v>-1.2910631824187089</v>
      </c>
      <c r="F2795">
        <f t="shared" si="162"/>
        <v>0.44323288560720581</v>
      </c>
      <c r="G2795">
        <f>IF('Input and Summary Results'!$J$4="yes",IF(C2795=FALSE,FALSE,IF('Data Transformation'!E2795&lt;$R$10,E2795,$R$10)),IF(C2795=FALSE,FALSE,IF(C2795&lt;$R$10,C2795,$R$10)))</f>
        <v>5.1160740000000003E-2</v>
      </c>
      <c r="H2795">
        <f>IF('Input and Summary Results'!$J$4="yes",'Data Transformation'!F2795,'Data Transformation'!D2795)</f>
        <v>5.2249129999999998E-2</v>
      </c>
      <c r="I2795">
        <f t="shared" si="160"/>
        <v>159</v>
      </c>
    </row>
    <row r="2796" spans="2:9" x14ac:dyDescent="0.25">
      <c r="B2796">
        <f>IF('Input and Summary Results'!D2378=0,FALSE,'Input and Summary Results'!$B2378)</f>
        <v>159</v>
      </c>
      <c r="C2796">
        <f>IF(OR(B2796=0,'Input and Summary Results'!D2378=0,'Input and Summary Results'!D2378=""),FALSE,'Input and Summary Results'!$D2378)</f>
        <v>6.7216609999999996E-2</v>
      </c>
      <c r="D2796">
        <f>IF(OR(B2796=0,'Input and Summary Results'!E2378=0),FALSE,'Input and Summary Results'!$E2378)</f>
        <v>7.8310840000000007E-2</v>
      </c>
      <c r="E2796">
        <f t="shared" si="161"/>
        <v>-1.1725233945059186</v>
      </c>
      <c r="F2796">
        <f t="shared" si="162"/>
        <v>0.50563252981666296</v>
      </c>
      <c r="G2796">
        <f>IF('Input and Summary Results'!$J$4="yes",IF(C2796=FALSE,FALSE,IF('Data Transformation'!E2796&lt;$R$10,E2796,$R$10)),IF(C2796=FALSE,FALSE,IF(C2796&lt;$R$10,C2796,$R$10)))</f>
        <v>6.7216609999999996E-2</v>
      </c>
      <c r="H2796">
        <f>IF('Input and Summary Results'!$J$4="yes",'Data Transformation'!F2796,'Data Transformation'!D2796)</f>
        <v>7.8310840000000007E-2</v>
      </c>
      <c r="I2796">
        <f t="shared" si="160"/>
        <v>159</v>
      </c>
    </row>
    <row r="2797" spans="2:9" x14ac:dyDescent="0.25">
      <c r="B2797">
        <f>IF('Input and Summary Results'!D2379=0,FALSE,'Input and Summary Results'!$B2379)</f>
        <v>159</v>
      </c>
      <c r="C2797">
        <f>IF(OR(B2797=0,'Input and Summary Results'!D2379=0,'Input and Summary Results'!D2379=""),FALSE,'Input and Summary Results'!$D2379)</f>
        <v>9.5573050000000007E-2</v>
      </c>
      <c r="D2797">
        <f>IF(OR(B2797=0,'Input and Summary Results'!E2379=0),FALSE,'Input and Summary Results'!$E2379)</f>
        <v>9.1604649999999996E-2</v>
      </c>
      <c r="E2797">
        <f t="shared" si="161"/>
        <v>-1.019664554233644</v>
      </c>
      <c r="F2797">
        <f t="shared" si="162"/>
        <v>0.41597938017045594</v>
      </c>
      <c r="G2797">
        <f>IF('Input and Summary Results'!$J$4="yes",IF(C2797=FALSE,FALSE,IF('Data Transformation'!E2797&lt;$R$10,E2797,$R$10)),IF(C2797=FALSE,FALSE,IF(C2797&lt;$R$10,C2797,$R$10)))</f>
        <v>9.5573050000000007E-2</v>
      </c>
      <c r="H2797">
        <f>IF('Input and Summary Results'!$J$4="yes",'Data Transformation'!F2797,'Data Transformation'!D2797)</f>
        <v>9.1604649999999996E-2</v>
      </c>
      <c r="I2797">
        <f t="shared" si="160"/>
        <v>159</v>
      </c>
    </row>
    <row r="2798" spans="2:9" x14ac:dyDescent="0.25">
      <c r="B2798">
        <f>IF('Input and Summary Results'!D2380=0,FALSE,'Input and Summary Results'!$B2380)</f>
        <v>159</v>
      </c>
      <c r="C2798">
        <f>IF(OR(B2798=0,'Input and Summary Results'!D2380=0,'Input and Summary Results'!D2380=""),FALSE,'Input and Summary Results'!$D2380)</f>
        <v>0.11983911</v>
      </c>
      <c r="D2798">
        <f>IF(OR(B2798=0,'Input and Summary Results'!E2380=0),FALSE,'Input and Summary Results'!$E2380)</f>
        <v>7.4164179999999996E-2</v>
      </c>
      <c r="E2798">
        <f t="shared" si="161"/>
        <v>-0.92140142497441657</v>
      </c>
      <c r="F2798">
        <f t="shared" si="162"/>
        <v>0.26858722598991264</v>
      </c>
      <c r="G2798">
        <f>IF('Input and Summary Results'!$J$4="yes",IF(C2798=FALSE,FALSE,IF('Data Transformation'!E2798&lt;$R$10,E2798,$R$10)),IF(C2798=FALSE,FALSE,IF(C2798&lt;$R$10,C2798,$R$10)))</f>
        <v>0.11983911</v>
      </c>
      <c r="H2798">
        <f>IF('Input and Summary Results'!$J$4="yes",'Data Transformation'!F2798,'Data Transformation'!D2798)</f>
        <v>7.4164179999999996E-2</v>
      </c>
      <c r="I2798">
        <f t="shared" si="160"/>
        <v>159</v>
      </c>
    </row>
    <row r="2799" spans="2:9" x14ac:dyDescent="0.25">
      <c r="B2799">
        <f>IF('Input and Summary Results'!D2381=0,FALSE,'Input and Summary Results'!$B2381)</f>
        <v>159</v>
      </c>
      <c r="C2799">
        <f>IF(OR(B2799=0,'Input and Summary Results'!D2381=0,'Input and Summary Results'!D2381=""),FALSE,'Input and Summary Results'!$D2381)</f>
        <v>0.13889698</v>
      </c>
      <c r="D2799">
        <f>IF(OR(B2799=0,'Input and Summary Results'!E2381=0),FALSE,'Input and Summary Results'!$E2381)</f>
        <v>7.0639900000000005E-2</v>
      </c>
      <c r="E2799">
        <f t="shared" si="161"/>
        <v>-0.85730719690884805</v>
      </c>
      <c r="F2799">
        <f t="shared" si="162"/>
        <v>0.22072270109832484</v>
      </c>
      <c r="G2799">
        <f>IF('Input and Summary Results'!$J$4="yes",IF(C2799=FALSE,FALSE,IF('Data Transformation'!E2799&lt;$R$10,E2799,$R$10)),IF(C2799=FALSE,FALSE,IF(C2799&lt;$R$10,C2799,$R$10)))</f>
        <v>0.13889698</v>
      </c>
      <c r="H2799">
        <f>IF('Input and Summary Results'!$J$4="yes",'Data Transformation'!F2799,'Data Transformation'!D2799)</f>
        <v>7.0639900000000005E-2</v>
      </c>
      <c r="I2799">
        <f t="shared" si="160"/>
        <v>159</v>
      </c>
    </row>
    <row r="2800" spans="2:9" x14ac:dyDescent="0.25">
      <c r="B2800">
        <f>IF('Input and Summary Results'!D2382=0,FALSE,'Input and Summary Results'!$B2382)</f>
        <v>159</v>
      </c>
      <c r="C2800">
        <f>IF(OR(B2800=0,'Input and Summary Results'!D2382=0,'Input and Summary Results'!D2382=""),FALSE,'Input and Summary Results'!$D2382)</f>
        <v>0.14610678999999999</v>
      </c>
      <c r="D2800">
        <f>IF(OR(B2800=0,'Input and Summary Results'!E2382=0),FALSE,'Input and Summary Results'!$E2382)</f>
        <v>8.6945049999999996E-2</v>
      </c>
      <c r="E2800">
        <f t="shared" si="161"/>
        <v>-0.83532960069123308</v>
      </c>
      <c r="F2800">
        <f t="shared" si="162"/>
        <v>0.25826418950139141</v>
      </c>
      <c r="G2800">
        <f>IF('Input and Summary Results'!$J$4="yes",IF(C2800=FALSE,FALSE,IF('Data Transformation'!E2800&lt;$R$10,E2800,$R$10)),IF(C2800=FALSE,FALSE,IF(C2800&lt;$R$10,C2800,$R$10)))</f>
        <v>0.14610678999999999</v>
      </c>
      <c r="H2800">
        <f>IF('Input and Summary Results'!$J$4="yes",'Data Transformation'!F2800,'Data Transformation'!D2800)</f>
        <v>8.6945049999999996E-2</v>
      </c>
      <c r="I2800">
        <f t="shared" si="160"/>
        <v>159</v>
      </c>
    </row>
    <row r="2801" spans="2:9" x14ac:dyDescent="0.25">
      <c r="B2801">
        <f>IF('Input and Summary Results'!D2383=0,FALSE,'Input and Summary Results'!$B2383)</f>
        <v>159</v>
      </c>
      <c r="C2801">
        <f>IF(OR(B2801=0,'Input and Summary Results'!D2383=0,'Input and Summary Results'!D2383=""),FALSE,'Input and Summary Results'!$D2383)</f>
        <v>0.15039148999999999</v>
      </c>
      <c r="D2801">
        <f>IF(OR(B2801=0,'Input and Summary Results'!E2383=0),FALSE,'Input and Summary Results'!$E2383)</f>
        <v>4.874274E-2</v>
      </c>
      <c r="E2801">
        <f t="shared" si="161"/>
        <v>-0.82277673788403716</v>
      </c>
      <c r="F2801">
        <f t="shared" si="162"/>
        <v>0.14066187628036667</v>
      </c>
      <c r="G2801">
        <f>IF('Input and Summary Results'!$J$4="yes",IF(C2801=FALSE,FALSE,IF('Data Transformation'!E2801&lt;$R$10,E2801,$R$10)),IF(C2801=FALSE,FALSE,IF(C2801&lt;$R$10,C2801,$R$10)))</f>
        <v>0.15039148999999999</v>
      </c>
      <c r="H2801">
        <f>IF('Input and Summary Results'!$J$4="yes",'Data Transformation'!F2801,'Data Transformation'!D2801)</f>
        <v>4.874274E-2</v>
      </c>
      <c r="I2801">
        <f t="shared" si="160"/>
        <v>159</v>
      </c>
    </row>
    <row r="2802" spans="2:9" x14ac:dyDescent="0.25">
      <c r="B2802">
        <f>IF('Input and Summary Results'!D2384=0,FALSE,'Input and Summary Results'!$B2384)</f>
        <v>159</v>
      </c>
      <c r="C2802">
        <f>IF(OR(B2802=0,'Input and Summary Results'!D2384=0,'Input and Summary Results'!D2384=""),FALSE,'Input and Summary Results'!$D2384)</f>
        <v>0.15710542999999999</v>
      </c>
      <c r="D2802">
        <f>IF(OR(B2802=0,'Input and Summary Results'!E2384=0),FALSE,'Input and Summary Results'!$E2384)</f>
        <v>5.0959579999999997E-2</v>
      </c>
      <c r="E2802">
        <f t="shared" si="161"/>
        <v>-0.80380880427713064</v>
      </c>
      <c r="F2802">
        <f t="shared" si="162"/>
        <v>0.14077462325777029</v>
      </c>
      <c r="G2802">
        <f>IF('Input and Summary Results'!$J$4="yes",IF(C2802=FALSE,FALSE,IF('Data Transformation'!E2802&lt;$R$10,E2802,$R$10)),IF(C2802=FALSE,FALSE,IF(C2802&lt;$R$10,C2802,$R$10)))</f>
        <v>0.15710542999999999</v>
      </c>
      <c r="H2802">
        <f>IF('Input and Summary Results'!$J$4="yes",'Data Transformation'!F2802,'Data Transformation'!D2802)</f>
        <v>5.0959579999999997E-2</v>
      </c>
      <c r="I2802">
        <f t="shared" si="160"/>
        <v>159</v>
      </c>
    </row>
    <row r="2803" spans="2:9" x14ac:dyDescent="0.25">
      <c r="B2803">
        <f>IF('Input and Summary Results'!D2385=0,FALSE,'Input and Summary Results'!$B2385)</f>
        <v>159</v>
      </c>
      <c r="C2803">
        <f>IF(OR(B2803=0,'Input and Summary Results'!D2385=0,'Input and Summary Results'!D2385=""),FALSE,'Input and Summary Results'!$D2385)</f>
        <v>0.18992386999999999</v>
      </c>
      <c r="D2803">
        <f>IF(OR(B2803=0,'Input and Summary Results'!E2385=0),FALSE,'Input and Summary Results'!$E2385)</f>
        <v>8.9389969999999999E-2</v>
      </c>
      <c r="E2803">
        <f t="shared" si="161"/>
        <v>-0.72142044886062351</v>
      </c>
      <c r="F2803">
        <f t="shared" si="162"/>
        <v>0.20426735712577887</v>
      </c>
      <c r="G2803">
        <f>IF('Input and Summary Results'!$J$4="yes",IF(C2803=FALSE,FALSE,IF('Data Transformation'!E2803&lt;$R$10,E2803,$R$10)),IF(C2803=FALSE,FALSE,IF(C2803&lt;$R$10,C2803,$R$10)))</f>
        <v>0.18992386999999999</v>
      </c>
      <c r="H2803">
        <f>IF('Input and Summary Results'!$J$4="yes",'Data Transformation'!F2803,'Data Transformation'!D2803)</f>
        <v>8.9389969999999999E-2</v>
      </c>
      <c r="I2803">
        <f t="shared" si="160"/>
        <v>159</v>
      </c>
    </row>
    <row r="2804" spans="2:9" x14ac:dyDescent="0.25">
      <c r="B2804">
        <f>IF('Input and Summary Results'!D2386=0,FALSE,'Input and Summary Results'!$B2386)</f>
        <v>159</v>
      </c>
      <c r="C2804">
        <f>IF(OR(B2804=0,'Input and Summary Results'!D2386=0,'Input and Summary Results'!D2386=""),FALSE,'Input and Summary Results'!$D2386)</f>
        <v>0.19451071</v>
      </c>
      <c r="D2804">
        <f>IF(OR(B2804=0,'Input and Summary Results'!E2386=0),FALSE,'Input and Summary Results'!$E2386)</f>
        <v>6.7665929999999999E-2</v>
      </c>
      <c r="E2804">
        <f t="shared" si="161"/>
        <v>-0.7110564808891946</v>
      </c>
      <c r="F2804">
        <f t="shared" si="162"/>
        <v>0.1509789030125899</v>
      </c>
      <c r="G2804">
        <f>IF('Input and Summary Results'!$J$4="yes",IF(C2804=FALSE,FALSE,IF('Data Transformation'!E2804&lt;$R$10,E2804,$R$10)),IF(C2804=FALSE,FALSE,IF(C2804&lt;$R$10,C2804,$R$10)))</f>
        <v>0.19451071</v>
      </c>
      <c r="H2804">
        <f>IF('Input and Summary Results'!$J$4="yes",'Data Transformation'!F2804,'Data Transformation'!D2804)</f>
        <v>6.7665929999999999E-2</v>
      </c>
      <c r="I2804">
        <f t="shared" si="160"/>
        <v>159</v>
      </c>
    </row>
    <row r="2805" spans="2:9" x14ac:dyDescent="0.25">
      <c r="B2805">
        <f>IF('Input and Summary Results'!D2387=0,FALSE,'Input and Summary Results'!$B2387)</f>
        <v>159</v>
      </c>
      <c r="C2805">
        <f>IF(OR(B2805=0,'Input and Summary Results'!D2387=0,'Input and Summary Results'!D2387=""),FALSE,'Input and Summary Results'!$D2387)</f>
        <v>0.21981121000000001</v>
      </c>
      <c r="D2805">
        <f>IF(OR(B2805=0,'Input and Summary Results'!E2387=0),FALSE,'Input and Summary Results'!$E2387)</f>
        <v>9.7723679999999993E-2</v>
      </c>
      <c r="E2805">
        <f t="shared" si="161"/>
        <v>-0.65795016306357967</v>
      </c>
      <c r="F2805">
        <f t="shared" si="162"/>
        <v>0.19294774420285477</v>
      </c>
      <c r="G2805">
        <f>IF('Input and Summary Results'!$J$4="yes",IF(C2805=FALSE,FALSE,IF('Data Transformation'!E2805&lt;$R$10,E2805,$R$10)),IF(C2805=FALSE,FALSE,IF(C2805&lt;$R$10,C2805,$R$10)))</f>
        <v>0.21981121000000001</v>
      </c>
      <c r="H2805">
        <f>IF('Input and Summary Results'!$J$4="yes",'Data Transformation'!F2805,'Data Transformation'!D2805)</f>
        <v>9.7723679999999993E-2</v>
      </c>
      <c r="I2805">
        <f t="shared" si="160"/>
        <v>159</v>
      </c>
    </row>
    <row r="2806" spans="2:9" x14ac:dyDescent="0.25">
      <c r="B2806">
        <f>IF('Input and Summary Results'!D2388=0,FALSE,'Input and Summary Results'!$B2388)</f>
        <v>159</v>
      </c>
      <c r="C2806">
        <f>IF(OR(B2806=0,'Input and Summary Results'!D2388=0,'Input and Summary Results'!D2388=""),FALSE,'Input and Summary Results'!$D2388)</f>
        <v>0.22846947000000001</v>
      </c>
      <c r="D2806">
        <f>IF(OR(B2806=0,'Input and Summary Results'!E2388=0),FALSE,'Input and Summary Results'!$E2388)</f>
        <v>7.2995099999999993E-2</v>
      </c>
      <c r="E2806">
        <f t="shared" si="161"/>
        <v>-0.6411718257752379</v>
      </c>
      <c r="F2806">
        <f t="shared" si="162"/>
        <v>0.13866129859713858</v>
      </c>
      <c r="G2806">
        <f>IF('Input and Summary Results'!$J$4="yes",IF(C2806=FALSE,FALSE,IF('Data Transformation'!E2806&lt;$R$10,E2806,$R$10)),IF(C2806=FALSE,FALSE,IF(C2806&lt;$R$10,C2806,$R$10)))</f>
        <v>0.22846947000000001</v>
      </c>
      <c r="H2806">
        <f>IF('Input and Summary Results'!$J$4="yes",'Data Transformation'!F2806,'Data Transformation'!D2806)</f>
        <v>7.2995099999999993E-2</v>
      </c>
      <c r="I2806">
        <f t="shared" si="160"/>
        <v>159</v>
      </c>
    </row>
    <row r="2807" spans="2:9" x14ac:dyDescent="0.25">
      <c r="B2807">
        <f>IF('Input and Summary Results'!D2389=0,FALSE,'Input and Summary Results'!$B2389)</f>
        <v>159</v>
      </c>
      <c r="C2807">
        <f>IF(OR(B2807=0,'Input and Summary Results'!D2389=0,'Input and Summary Results'!D2389=""),FALSE,'Input and Summary Results'!$D2389)</f>
        <v>0.23335325000000001</v>
      </c>
      <c r="D2807">
        <f>IF(OR(B2807=0,'Input and Summary Results'!E2389=0),FALSE,'Input and Summary Results'!$E2389)</f>
        <v>8.3540450000000002E-2</v>
      </c>
      <c r="E2807">
        <f t="shared" si="161"/>
        <v>-0.63198614615128212</v>
      </c>
      <c r="F2807">
        <f t="shared" si="162"/>
        <v>0.15537197489214313</v>
      </c>
      <c r="G2807">
        <f>IF('Input and Summary Results'!$J$4="yes",IF(C2807=FALSE,FALSE,IF('Data Transformation'!E2807&lt;$R$10,E2807,$R$10)),IF(C2807=FALSE,FALSE,IF(C2807&lt;$R$10,C2807,$R$10)))</f>
        <v>0.23335325000000001</v>
      </c>
      <c r="H2807">
        <f>IF('Input and Summary Results'!$J$4="yes",'Data Transformation'!F2807,'Data Transformation'!D2807)</f>
        <v>8.3540450000000002E-2</v>
      </c>
      <c r="I2807">
        <f t="shared" si="160"/>
        <v>159</v>
      </c>
    </row>
    <row r="2808" spans="2:9" x14ac:dyDescent="0.25">
      <c r="B2808">
        <f>IF('Input and Summary Results'!D2390=0,FALSE,'Input and Summary Results'!$B2390)</f>
        <v>159</v>
      </c>
      <c r="C2808">
        <f>IF(OR(B2808=0,'Input and Summary Results'!D2390=0,'Input and Summary Results'!D2390=""),FALSE,'Input and Summary Results'!$D2390)</f>
        <v>0.45256795999999999</v>
      </c>
      <c r="D2808">
        <f>IF(OR(B2808=0,'Input and Summary Results'!E2390=0),FALSE,'Input and Summary Results'!$E2390)</f>
        <v>8.241424E-2</v>
      </c>
      <c r="E2808">
        <f t="shared" si="161"/>
        <v>-0.34431619560388071</v>
      </c>
      <c r="F2808">
        <f t="shared" si="162"/>
        <v>7.9032948244944251E-2</v>
      </c>
      <c r="G2808">
        <f>IF('Input and Summary Results'!$J$4="yes",IF(C2808=FALSE,FALSE,IF('Data Transformation'!E2808&lt;$R$10,E2808,$R$10)),IF(C2808=FALSE,FALSE,IF(C2808&lt;$R$10,C2808,$R$10)))</f>
        <v>0.45256795999999999</v>
      </c>
      <c r="H2808">
        <f>IF('Input and Summary Results'!$J$4="yes",'Data Transformation'!F2808,'Data Transformation'!D2808)</f>
        <v>8.241424E-2</v>
      </c>
      <c r="I2808">
        <f t="shared" si="160"/>
        <v>159</v>
      </c>
    </row>
    <row r="2809" spans="2:9" x14ac:dyDescent="0.25">
      <c r="B2809">
        <f>IF('Input and Summary Results'!D2391=0,FALSE,'Input and Summary Results'!$B2391)</f>
        <v>159</v>
      </c>
      <c r="C2809">
        <f>IF(OR(B2809=0,'Input and Summary Results'!D2391=0,'Input and Summary Results'!D2391=""),FALSE,'Input and Summary Results'!$D2391)</f>
        <v>0.56029857999999999</v>
      </c>
      <c r="D2809">
        <f>IF(OR(B2809=0,'Input and Summary Results'!E2391=0),FALSE,'Input and Summary Results'!$E2391)</f>
        <v>6.9344760000000005E-2</v>
      </c>
      <c r="E2809">
        <f t="shared" si="161"/>
        <v>-0.25158047819091062</v>
      </c>
      <c r="F2809">
        <f t="shared" si="162"/>
        <v>5.3713550086098738E-2</v>
      </c>
      <c r="G2809">
        <f>IF('Input and Summary Results'!$J$4="yes",IF(C2809=FALSE,FALSE,IF('Data Transformation'!E2809&lt;$R$10,E2809,$R$10)),IF(C2809=FALSE,FALSE,IF(C2809&lt;$R$10,C2809,$R$10)))</f>
        <v>0.56029857999999999</v>
      </c>
      <c r="H2809">
        <f>IF('Input and Summary Results'!$J$4="yes",'Data Transformation'!F2809,'Data Transformation'!D2809)</f>
        <v>6.9344760000000005E-2</v>
      </c>
      <c r="I2809">
        <f t="shared" si="160"/>
        <v>159</v>
      </c>
    </row>
    <row r="2810" spans="2:9" x14ac:dyDescent="0.25">
      <c r="B2810">
        <f>IF('Input and Summary Results'!D2392=0,FALSE,'Input and Summary Results'!$B2392)</f>
        <v>159</v>
      </c>
      <c r="C2810">
        <f>IF(OR(B2810=0,'Input and Summary Results'!D2392=0,'Input and Summary Results'!D2392=""),FALSE,'Input and Summary Results'!$D2392)</f>
        <v>0.63878745999999997</v>
      </c>
      <c r="D2810">
        <f>IF(OR(B2810=0,'Input and Summary Results'!E2392=0),FALSE,'Input and Summary Results'!$E2392)</f>
        <v>8.8181640000000006E-2</v>
      </c>
      <c r="E2810">
        <f t="shared" si="161"/>
        <v>-0.19464361805994526</v>
      </c>
      <c r="F2810">
        <f t="shared" si="162"/>
        <v>5.9911682925021741E-2</v>
      </c>
      <c r="G2810">
        <f>IF('Input and Summary Results'!$J$4="yes",IF(C2810=FALSE,FALSE,IF('Data Transformation'!E2810&lt;$R$10,E2810,$R$10)),IF(C2810=FALSE,FALSE,IF(C2810&lt;$R$10,C2810,$R$10)))</f>
        <v>0.63878745999999997</v>
      </c>
      <c r="H2810">
        <f>IF('Input and Summary Results'!$J$4="yes",'Data Transformation'!F2810,'Data Transformation'!D2810)</f>
        <v>8.8181640000000006E-2</v>
      </c>
      <c r="I2810">
        <f t="shared" si="160"/>
        <v>159</v>
      </c>
    </row>
    <row r="2811" spans="2:9" x14ac:dyDescent="0.25">
      <c r="B2811">
        <f>IF('Input and Summary Results'!D2393=0,FALSE,'Input and Summary Results'!$B2393)</f>
        <v>159</v>
      </c>
      <c r="C2811">
        <f>IF(OR(B2811=0,'Input and Summary Results'!D2393=0,'Input and Summary Results'!D2393=""),FALSE,'Input and Summary Results'!$D2393)</f>
        <v>0.71198605000000004</v>
      </c>
      <c r="D2811">
        <f>IF(OR(B2811=0,'Input and Summary Results'!E2393=0),FALSE,'Input and Summary Results'!$E2393)</f>
        <v>4.9857180000000001E-2</v>
      </c>
      <c r="E2811">
        <f t="shared" si="161"/>
        <v>-0.1475285154465335</v>
      </c>
      <c r="F2811">
        <f t="shared" si="162"/>
        <v>3.0391067521617871E-2</v>
      </c>
      <c r="G2811">
        <f>IF('Input and Summary Results'!$J$4="yes",IF(C2811=FALSE,FALSE,IF('Data Transformation'!E2811&lt;$R$10,E2811,$R$10)),IF(C2811=FALSE,FALSE,IF(C2811&lt;$R$10,C2811,$R$10)))</f>
        <v>0.71198605000000004</v>
      </c>
      <c r="H2811">
        <f>IF('Input and Summary Results'!$J$4="yes",'Data Transformation'!F2811,'Data Transformation'!D2811)</f>
        <v>4.9857180000000001E-2</v>
      </c>
      <c r="I2811">
        <f t="shared" si="160"/>
        <v>159</v>
      </c>
    </row>
    <row r="2812" spans="2:9" x14ac:dyDescent="0.25">
      <c r="B2812">
        <f>IF('Input and Summary Results'!D2394=0,FALSE,'Input and Summary Results'!$B2394)</f>
        <v>160</v>
      </c>
      <c r="C2812">
        <f>IF(OR(B2812=0,'Input and Summary Results'!D2394=0,'Input and Summary Results'!D2394=""),FALSE,'Input and Summary Results'!$D2394)</f>
        <v>8.1139169999999997E-2</v>
      </c>
      <c r="D2812">
        <f>IF(OR(B2812=0,'Input and Summary Results'!E2394=0),FALSE,'Input and Summary Results'!$E2394)</f>
        <v>4.6994319999999999E-2</v>
      </c>
      <c r="E2812">
        <f t="shared" si="161"/>
        <v>-1.0907694391540446</v>
      </c>
      <c r="F2812">
        <f t="shared" si="162"/>
        <v>0.25136484487085586</v>
      </c>
      <c r="G2812">
        <f>IF('Input and Summary Results'!$J$4="yes",IF(C2812=FALSE,FALSE,IF('Data Transformation'!E2812&lt;$R$10,E2812,$R$10)),IF(C2812=FALSE,FALSE,IF(C2812&lt;$R$10,C2812,$R$10)))</f>
        <v>8.1139169999999997E-2</v>
      </c>
      <c r="H2812">
        <f>IF('Input and Summary Results'!$J$4="yes",'Data Transformation'!F2812,'Data Transformation'!D2812)</f>
        <v>4.6994319999999999E-2</v>
      </c>
      <c r="I2812">
        <f t="shared" si="160"/>
        <v>160</v>
      </c>
    </row>
    <row r="2813" spans="2:9" x14ac:dyDescent="0.25">
      <c r="B2813">
        <f>IF('Input and Summary Results'!D2395=0,FALSE,'Input and Summary Results'!$B2395)</f>
        <v>160</v>
      </c>
      <c r="C2813">
        <f>IF(OR(B2813=0,'Input and Summary Results'!D2395=0,'Input and Summary Results'!D2395=""),FALSE,'Input and Summary Results'!$D2395)</f>
        <v>9.6056470000000005E-2</v>
      </c>
      <c r="D2813">
        <f>IF(OR(B2813=0,'Input and Summary Results'!E2395=0),FALSE,'Input and Summary Results'!$E2395)</f>
        <v>4.645349E-2</v>
      </c>
      <c r="E2813">
        <f t="shared" si="161"/>
        <v>-1.0174733773856901</v>
      </c>
      <c r="F2813">
        <f t="shared" si="162"/>
        <v>0.20988502554799274</v>
      </c>
      <c r="G2813">
        <f>IF('Input and Summary Results'!$J$4="yes",IF(C2813=FALSE,FALSE,IF('Data Transformation'!E2813&lt;$R$10,E2813,$R$10)),IF(C2813=FALSE,FALSE,IF(C2813&lt;$R$10,C2813,$R$10)))</f>
        <v>9.6056470000000005E-2</v>
      </c>
      <c r="H2813">
        <f>IF('Input and Summary Results'!$J$4="yes",'Data Transformation'!F2813,'Data Transformation'!D2813)</f>
        <v>4.645349E-2</v>
      </c>
      <c r="I2813">
        <f t="shared" si="160"/>
        <v>160</v>
      </c>
    </row>
    <row r="2814" spans="2:9" x14ac:dyDescent="0.25">
      <c r="B2814">
        <f>IF('Input and Summary Results'!D2396=0,FALSE,'Input and Summary Results'!$B2396)</f>
        <v>160</v>
      </c>
      <c r="C2814">
        <f>IF(OR(B2814=0,'Input and Summary Results'!D2396=0,'Input and Summary Results'!D2396=""),FALSE,'Input and Summary Results'!$D2396)</f>
        <v>0.10371092</v>
      </c>
      <c r="D2814">
        <f>IF(OR(B2814=0,'Input and Summary Results'!E2396=0),FALSE,'Input and Summary Results'!$E2396)</f>
        <v>6.0720669999999997E-2</v>
      </c>
      <c r="E2814">
        <f t="shared" si="161"/>
        <v>-0.98417551317644991</v>
      </c>
      <c r="F2814">
        <f t="shared" si="162"/>
        <v>0.2540983223367414</v>
      </c>
      <c r="G2814">
        <f>IF('Input and Summary Results'!$J$4="yes",IF(C2814=FALSE,FALSE,IF('Data Transformation'!E2814&lt;$R$10,E2814,$R$10)),IF(C2814=FALSE,FALSE,IF(C2814&lt;$R$10,C2814,$R$10)))</f>
        <v>0.10371092</v>
      </c>
      <c r="H2814">
        <f>IF('Input and Summary Results'!$J$4="yes",'Data Transformation'!F2814,'Data Transformation'!D2814)</f>
        <v>6.0720669999999997E-2</v>
      </c>
      <c r="I2814">
        <f t="shared" si="160"/>
        <v>160</v>
      </c>
    </row>
    <row r="2815" spans="2:9" x14ac:dyDescent="0.25">
      <c r="B2815">
        <f>IF('Input and Summary Results'!D2397=0,FALSE,'Input and Summary Results'!$B2397)</f>
        <v>160</v>
      </c>
      <c r="C2815">
        <f>IF(OR(B2815=0,'Input and Summary Results'!D2397=0,'Input and Summary Results'!D2397=""),FALSE,'Input and Summary Results'!$D2397)</f>
        <v>0.15470374000000001</v>
      </c>
      <c r="D2815">
        <f>IF(OR(B2815=0,'Input and Summary Results'!E2397=0),FALSE,'Input and Summary Results'!$E2397)</f>
        <v>7.9126290000000002E-2</v>
      </c>
      <c r="E2815">
        <f t="shared" si="161"/>
        <v>-0.81049918700051149</v>
      </c>
      <c r="F2815">
        <f t="shared" si="162"/>
        <v>0.22197789051512265</v>
      </c>
      <c r="G2815">
        <f>IF('Input and Summary Results'!$J$4="yes",IF(C2815=FALSE,FALSE,IF('Data Transformation'!E2815&lt;$R$10,E2815,$R$10)),IF(C2815=FALSE,FALSE,IF(C2815&lt;$R$10,C2815,$R$10)))</f>
        <v>0.15470374000000001</v>
      </c>
      <c r="H2815">
        <f>IF('Input and Summary Results'!$J$4="yes",'Data Transformation'!F2815,'Data Transformation'!D2815)</f>
        <v>7.9126290000000002E-2</v>
      </c>
      <c r="I2815">
        <f t="shared" si="160"/>
        <v>160</v>
      </c>
    </row>
    <row r="2816" spans="2:9" x14ac:dyDescent="0.25">
      <c r="B2816">
        <f>IF('Input and Summary Results'!D2398=0,FALSE,'Input and Summary Results'!$B2398)</f>
        <v>160</v>
      </c>
      <c r="C2816">
        <f>IF(OR(B2816=0,'Input and Summary Results'!D2398=0,'Input and Summary Results'!D2398=""),FALSE,'Input and Summary Results'!$D2398)</f>
        <v>0.15943884999999999</v>
      </c>
      <c r="D2816">
        <f>IF(OR(B2816=0,'Input and Summary Results'!E2398=0),FALSE,'Input and Summary Results'!$E2398)</f>
        <v>7.970737E-2</v>
      </c>
      <c r="E2816">
        <f t="shared" si="161"/>
        <v>-0.79740584677404747</v>
      </c>
      <c r="F2816">
        <f t="shared" si="162"/>
        <v>0.21696718572669083</v>
      </c>
      <c r="G2816">
        <f>IF('Input and Summary Results'!$J$4="yes",IF(C2816=FALSE,FALSE,IF('Data Transformation'!E2816&lt;$R$10,E2816,$R$10)),IF(C2816=FALSE,FALSE,IF(C2816&lt;$R$10,C2816,$R$10)))</f>
        <v>0.15943884999999999</v>
      </c>
      <c r="H2816">
        <f>IF('Input and Summary Results'!$J$4="yes",'Data Transformation'!F2816,'Data Transformation'!D2816)</f>
        <v>7.970737E-2</v>
      </c>
      <c r="I2816">
        <f t="shared" si="160"/>
        <v>160</v>
      </c>
    </row>
    <row r="2817" spans="2:9" x14ac:dyDescent="0.25">
      <c r="B2817">
        <f>IF('Input and Summary Results'!D2399=0,FALSE,'Input and Summary Results'!$B2399)</f>
        <v>160</v>
      </c>
      <c r="C2817">
        <f>IF(OR(B2817=0,'Input and Summary Results'!D2399=0,'Input and Summary Results'!D2399=""),FALSE,'Input and Summary Results'!$D2399)</f>
        <v>0.17522271</v>
      </c>
      <c r="D2817">
        <f>IF(OR(B2817=0,'Input and Summary Results'!E2399=0),FALSE,'Input and Summary Results'!$E2399)</f>
        <v>5.0341120000000003E-2</v>
      </c>
      <c r="E2817">
        <f t="shared" si="161"/>
        <v>-0.75640960713761174</v>
      </c>
      <c r="F2817">
        <f t="shared" si="162"/>
        <v>0.12468729698336478</v>
      </c>
      <c r="G2817">
        <f>IF('Input and Summary Results'!$J$4="yes",IF(C2817=FALSE,FALSE,IF('Data Transformation'!E2817&lt;$R$10,E2817,$R$10)),IF(C2817=FALSE,FALSE,IF(C2817&lt;$R$10,C2817,$R$10)))</f>
        <v>0.17522271</v>
      </c>
      <c r="H2817">
        <f>IF('Input and Summary Results'!$J$4="yes",'Data Transformation'!F2817,'Data Transformation'!D2817)</f>
        <v>5.0341120000000003E-2</v>
      </c>
      <c r="I2817">
        <f t="shared" si="160"/>
        <v>160</v>
      </c>
    </row>
    <row r="2818" spans="2:9" x14ac:dyDescent="0.25">
      <c r="B2818">
        <f>IF('Input and Summary Results'!D2400=0,FALSE,'Input and Summary Results'!$B2400)</f>
        <v>160</v>
      </c>
      <c r="C2818">
        <f>IF(OR(B2818=0,'Input and Summary Results'!D2400=0,'Input and Summary Results'!D2400=""),FALSE,'Input and Summary Results'!$D2400)</f>
        <v>0.18842576999999999</v>
      </c>
      <c r="D2818">
        <f>IF(OR(B2818=0,'Input and Summary Results'!E2400=0),FALSE,'Input and Summary Results'!$E2400)</f>
        <v>5.1567519999999999E-2</v>
      </c>
      <c r="E2818">
        <f t="shared" si="161"/>
        <v>-0.72485970131254629</v>
      </c>
      <c r="F2818">
        <f t="shared" si="162"/>
        <v>0.11877517432992313</v>
      </c>
      <c r="G2818">
        <f>IF('Input and Summary Results'!$J$4="yes",IF(C2818=FALSE,FALSE,IF('Data Transformation'!E2818&lt;$R$10,E2818,$R$10)),IF(C2818=FALSE,FALSE,IF(C2818&lt;$R$10,C2818,$R$10)))</f>
        <v>0.18842576999999999</v>
      </c>
      <c r="H2818">
        <f>IF('Input and Summary Results'!$J$4="yes",'Data Transformation'!F2818,'Data Transformation'!D2818)</f>
        <v>5.1567519999999999E-2</v>
      </c>
      <c r="I2818">
        <f t="shared" si="160"/>
        <v>160</v>
      </c>
    </row>
    <row r="2819" spans="2:9" x14ac:dyDescent="0.25">
      <c r="B2819">
        <f>IF('Input and Summary Results'!D2401=0,FALSE,'Input and Summary Results'!$B2401)</f>
        <v>160</v>
      </c>
      <c r="C2819">
        <f>IF(OR(B2819=0,'Input and Summary Results'!D2401=0,'Input and Summary Results'!D2401=""),FALSE,'Input and Summary Results'!$D2401)</f>
        <v>0.19992689999999999</v>
      </c>
      <c r="D2819">
        <f>IF(OR(B2819=0,'Input and Summary Results'!E2401=0),FALSE,'Input and Summary Results'!$E2401)</f>
        <v>6.689233E-2</v>
      </c>
      <c r="E2819">
        <f t="shared" si="161"/>
        <v>-0.69912876798497903</v>
      </c>
      <c r="F2819">
        <f t="shared" si="162"/>
        <v>0.14520943014671861</v>
      </c>
      <c r="G2819">
        <f>IF('Input and Summary Results'!$J$4="yes",IF(C2819=FALSE,FALSE,IF('Data Transformation'!E2819&lt;$R$10,E2819,$R$10)),IF(C2819=FALSE,FALSE,IF(C2819&lt;$R$10,C2819,$R$10)))</f>
        <v>0.19992689999999999</v>
      </c>
      <c r="H2819">
        <f>IF('Input and Summary Results'!$J$4="yes",'Data Transformation'!F2819,'Data Transformation'!D2819)</f>
        <v>6.689233E-2</v>
      </c>
      <c r="I2819">
        <f t="shared" si="160"/>
        <v>160</v>
      </c>
    </row>
    <row r="2820" spans="2:9" x14ac:dyDescent="0.25">
      <c r="B2820">
        <f>IF('Input and Summary Results'!D2402=0,FALSE,'Input and Summary Results'!$B2402)</f>
        <v>160</v>
      </c>
      <c r="C2820">
        <f>IF(OR(B2820=0,'Input and Summary Results'!D2402=0,'Input and Summary Results'!D2402=""),FALSE,'Input and Summary Results'!$D2402)</f>
        <v>0.2002591</v>
      </c>
      <c r="D2820">
        <f>IF(OR(B2820=0,'Input and Summary Results'!E2402=0),FALSE,'Input and Summary Results'!$E2402)</f>
        <v>8.2075629999999997E-2</v>
      </c>
      <c r="E2820">
        <f t="shared" si="161"/>
        <v>-0.69840773996287342</v>
      </c>
      <c r="F2820">
        <f t="shared" si="162"/>
        <v>0.17787368174529894</v>
      </c>
      <c r="G2820">
        <f>IF('Input and Summary Results'!$J$4="yes",IF(C2820=FALSE,FALSE,IF('Data Transformation'!E2820&lt;$R$10,E2820,$R$10)),IF(C2820=FALSE,FALSE,IF(C2820&lt;$R$10,C2820,$R$10)))</f>
        <v>0.2002591</v>
      </c>
      <c r="H2820">
        <f>IF('Input and Summary Results'!$J$4="yes",'Data Transformation'!F2820,'Data Transformation'!D2820)</f>
        <v>8.2075629999999997E-2</v>
      </c>
      <c r="I2820">
        <f t="shared" si="160"/>
        <v>160</v>
      </c>
    </row>
    <row r="2821" spans="2:9" x14ac:dyDescent="0.25">
      <c r="B2821">
        <f>IF('Input and Summary Results'!D2403=0,FALSE,'Input and Summary Results'!$B2403)</f>
        <v>160</v>
      </c>
      <c r="C2821">
        <f>IF(OR(B2821=0,'Input and Summary Results'!D2403=0,'Input and Summary Results'!D2403=""),FALSE,'Input and Summary Results'!$D2403)</f>
        <v>0.22629178999999999</v>
      </c>
      <c r="D2821">
        <f>IF(OR(B2821=0,'Input and Summary Results'!E2403=0),FALSE,'Input and Summary Results'!$E2403)</f>
        <v>7.965933E-2</v>
      </c>
      <c r="E2821">
        <f t="shared" si="161"/>
        <v>-0.64533120222015394</v>
      </c>
      <c r="F2821">
        <f t="shared" si="162"/>
        <v>0.15277686044199837</v>
      </c>
      <c r="G2821">
        <f>IF('Input and Summary Results'!$J$4="yes",IF(C2821=FALSE,FALSE,IF('Data Transformation'!E2821&lt;$R$10,E2821,$R$10)),IF(C2821=FALSE,FALSE,IF(C2821&lt;$R$10,C2821,$R$10)))</f>
        <v>0.22629178999999999</v>
      </c>
      <c r="H2821">
        <f>IF('Input and Summary Results'!$J$4="yes",'Data Transformation'!F2821,'Data Transformation'!D2821)</f>
        <v>7.965933E-2</v>
      </c>
      <c r="I2821">
        <f t="shared" ref="I2821:I2884" si="163">IF(G2821=FALSE,"",B2821)</f>
        <v>160</v>
      </c>
    </row>
    <row r="2822" spans="2:9" x14ac:dyDescent="0.25">
      <c r="B2822">
        <f>IF('Input and Summary Results'!D2404=0,FALSE,'Input and Summary Results'!$B2404)</f>
        <v>160</v>
      </c>
      <c r="C2822">
        <f>IF(OR(B2822=0,'Input and Summary Results'!D2404=0,'Input and Summary Results'!D2404=""),FALSE,'Input and Summary Results'!$D2404)</f>
        <v>0.24986644999999999</v>
      </c>
      <c r="D2822">
        <f>IF(OR(B2822=0,'Input and Summary Results'!E2404=0),FALSE,'Input and Summary Results'!$E2404)</f>
        <v>9.3638349999999995E-2</v>
      </c>
      <c r="E2822">
        <f t="shared" si="161"/>
        <v>-0.60229205342950254</v>
      </c>
      <c r="F2822">
        <f t="shared" si="162"/>
        <v>0.16264305952239685</v>
      </c>
      <c r="G2822">
        <f>IF('Input and Summary Results'!$J$4="yes",IF(C2822=FALSE,FALSE,IF('Data Transformation'!E2822&lt;$R$10,E2822,$R$10)),IF(C2822=FALSE,FALSE,IF(C2822&lt;$R$10,C2822,$R$10)))</f>
        <v>0.24986644999999999</v>
      </c>
      <c r="H2822">
        <f>IF('Input and Summary Results'!$J$4="yes",'Data Transformation'!F2822,'Data Transformation'!D2822)</f>
        <v>9.3638349999999995E-2</v>
      </c>
      <c r="I2822">
        <f t="shared" si="163"/>
        <v>160</v>
      </c>
    </row>
    <row r="2823" spans="2:9" x14ac:dyDescent="0.25">
      <c r="B2823">
        <f>IF('Input and Summary Results'!D2405=0,FALSE,'Input and Summary Results'!$B2405)</f>
        <v>160</v>
      </c>
      <c r="C2823">
        <f>IF(OR(B2823=0,'Input and Summary Results'!D2405=0,'Input and Summary Results'!D2405=""),FALSE,'Input and Summary Results'!$D2405)</f>
        <v>0.27424707999999998</v>
      </c>
      <c r="D2823">
        <f>IF(OR(B2823=0,'Input and Summary Results'!E2405=0),FALSE,'Input and Summary Results'!$E2405)</f>
        <v>7.0296880000000006E-2</v>
      </c>
      <c r="E2823">
        <f t="shared" si="161"/>
        <v>-0.56185798780662699</v>
      </c>
      <c r="F2823">
        <f t="shared" si="162"/>
        <v>0.11124583685631222</v>
      </c>
      <c r="G2823">
        <f>IF('Input and Summary Results'!$J$4="yes",IF(C2823=FALSE,FALSE,IF('Data Transformation'!E2823&lt;$R$10,E2823,$R$10)),IF(C2823=FALSE,FALSE,IF(C2823&lt;$R$10,C2823,$R$10)))</f>
        <v>0.27424707999999998</v>
      </c>
      <c r="H2823">
        <f>IF('Input and Summary Results'!$J$4="yes",'Data Transformation'!F2823,'Data Transformation'!D2823)</f>
        <v>7.0296880000000006E-2</v>
      </c>
      <c r="I2823">
        <f t="shared" si="163"/>
        <v>160</v>
      </c>
    </row>
    <row r="2824" spans="2:9" x14ac:dyDescent="0.25">
      <c r="B2824">
        <f>IF('Input and Summary Results'!D2406=0,FALSE,'Input and Summary Results'!$B2406)</f>
        <v>160</v>
      </c>
      <c r="C2824">
        <f>IF(OR(B2824=0,'Input and Summary Results'!D2406=0,'Input and Summary Results'!D2406=""),FALSE,'Input and Summary Results'!$D2406)</f>
        <v>0.28429322000000001</v>
      </c>
      <c r="D2824">
        <f>IF(OR(B2824=0,'Input and Summary Results'!E2406=0),FALSE,'Input and Summary Results'!$E2406)</f>
        <v>9.4313079999999994E-2</v>
      </c>
      <c r="E2824">
        <f t="shared" si="161"/>
        <v>-0.54623349750863748</v>
      </c>
      <c r="F2824">
        <f t="shared" si="162"/>
        <v>0.14397767459948568</v>
      </c>
      <c r="G2824">
        <f>IF('Input and Summary Results'!$J$4="yes",IF(C2824=FALSE,FALSE,IF('Data Transformation'!E2824&lt;$R$10,E2824,$R$10)),IF(C2824=FALSE,FALSE,IF(C2824&lt;$R$10,C2824,$R$10)))</f>
        <v>0.28429322000000001</v>
      </c>
      <c r="H2824">
        <f>IF('Input and Summary Results'!$J$4="yes",'Data Transformation'!F2824,'Data Transformation'!D2824)</f>
        <v>9.4313079999999994E-2</v>
      </c>
      <c r="I2824">
        <f t="shared" si="163"/>
        <v>160</v>
      </c>
    </row>
    <row r="2825" spans="2:9" x14ac:dyDescent="0.25">
      <c r="B2825">
        <f>IF('Input and Summary Results'!D2407=0,FALSE,'Input and Summary Results'!$B2407)</f>
        <v>160</v>
      </c>
      <c r="C2825">
        <f>IF(OR(B2825=0,'Input and Summary Results'!D2407=0,'Input and Summary Results'!D2407=""),FALSE,'Input and Summary Results'!$D2407)</f>
        <v>0.29138960000000003</v>
      </c>
      <c r="D2825">
        <f>IF(OR(B2825=0,'Input and Summary Results'!E2407=0),FALSE,'Input and Summary Results'!$E2407)</f>
        <v>5.5086139999999999E-2</v>
      </c>
      <c r="E2825">
        <f t="shared" si="161"/>
        <v>-0.53552595271432324</v>
      </c>
      <c r="F2825">
        <f t="shared" si="162"/>
        <v>8.2046115441319789E-2</v>
      </c>
      <c r="G2825">
        <f>IF('Input and Summary Results'!$J$4="yes",IF(C2825=FALSE,FALSE,IF('Data Transformation'!E2825&lt;$R$10,E2825,$R$10)),IF(C2825=FALSE,FALSE,IF(C2825&lt;$R$10,C2825,$R$10)))</f>
        <v>0.29138960000000003</v>
      </c>
      <c r="H2825">
        <f>IF('Input and Summary Results'!$J$4="yes",'Data Transformation'!F2825,'Data Transformation'!D2825)</f>
        <v>5.5086139999999999E-2</v>
      </c>
      <c r="I2825">
        <f t="shared" si="163"/>
        <v>160</v>
      </c>
    </row>
    <row r="2826" spans="2:9" x14ac:dyDescent="0.25">
      <c r="B2826">
        <f>IF('Input and Summary Results'!D2408=0,FALSE,'Input and Summary Results'!$B2408)</f>
        <v>160</v>
      </c>
      <c r="C2826">
        <f>IF(OR(B2826=0,'Input and Summary Results'!D2408=0,'Input and Summary Results'!D2408=""),FALSE,'Input and Summary Results'!$D2408)</f>
        <v>0.30360433999999997</v>
      </c>
      <c r="D2826">
        <f>IF(OR(B2826=0,'Input and Summary Results'!E2408=0),FALSE,'Input and Summary Results'!$E2408)</f>
        <v>7.2865150000000004E-2</v>
      </c>
      <c r="E2826">
        <f t="shared" si="161"/>
        <v>-0.51769202452695384</v>
      </c>
      <c r="F2826">
        <f t="shared" si="162"/>
        <v>0.10416015495694167</v>
      </c>
      <c r="G2826">
        <f>IF('Input and Summary Results'!$J$4="yes",IF(C2826=FALSE,FALSE,IF('Data Transformation'!E2826&lt;$R$10,E2826,$R$10)),IF(C2826=FALSE,FALSE,IF(C2826&lt;$R$10,C2826,$R$10)))</f>
        <v>0.30360433999999997</v>
      </c>
      <c r="H2826">
        <f>IF('Input and Summary Results'!$J$4="yes",'Data Transformation'!F2826,'Data Transformation'!D2826)</f>
        <v>7.2865150000000004E-2</v>
      </c>
      <c r="I2826">
        <f t="shared" si="163"/>
        <v>160</v>
      </c>
    </row>
    <row r="2827" spans="2:9" x14ac:dyDescent="0.25">
      <c r="B2827">
        <f>IF('Input and Summary Results'!D2409=0,FALSE,'Input and Summary Results'!$B2409)</f>
        <v>160</v>
      </c>
      <c r="C2827">
        <f>IF(OR(B2827=0,'Input and Summary Results'!D2409=0,'Input and Summary Results'!D2409=""),FALSE,'Input and Summary Results'!$D2409)</f>
        <v>0.70110558999999995</v>
      </c>
      <c r="D2827">
        <f>IF(OR(B2827=0,'Input and Summary Results'!E2409=0),FALSE,'Input and Summary Results'!$E2409)</f>
        <v>6.2734059999999994E-2</v>
      </c>
      <c r="E2827">
        <f t="shared" si="161"/>
        <v>-0.15421657019166851</v>
      </c>
      <c r="F2827">
        <f t="shared" si="162"/>
        <v>3.8833782569042137E-2</v>
      </c>
      <c r="G2827">
        <f>IF('Input and Summary Results'!$J$4="yes",IF(C2827=FALSE,FALSE,IF('Data Transformation'!E2827&lt;$R$10,E2827,$R$10)),IF(C2827=FALSE,FALSE,IF(C2827&lt;$R$10,C2827,$R$10)))</f>
        <v>0.70110558999999995</v>
      </c>
      <c r="H2827">
        <f>IF('Input and Summary Results'!$J$4="yes",'Data Transformation'!F2827,'Data Transformation'!D2827)</f>
        <v>6.2734059999999994E-2</v>
      </c>
      <c r="I2827">
        <f t="shared" si="163"/>
        <v>160</v>
      </c>
    </row>
    <row r="2828" spans="2:9" x14ac:dyDescent="0.25">
      <c r="B2828">
        <f>IF('Input and Summary Results'!D2410=0,FALSE,'Input and Summary Results'!$B2410)</f>
        <v>161</v>
      </c>
      <c r="C2828">
        <f>IF(OR(B2828=0,'Input and Summary Results'!D2410=0,'Input and Summary Results'!D2410=""),FALSE,'Input and Summary Results'!$D2410)</f>
        <v>-4.4197899999999998E-2</v>
      </c>
      <c r="D2828">
        <f>IF(OR(B2828=0,'Input and Summary Results'!E2410=0),FALSE,'Input and Summary Results'!$E2410)</f>
        <v>9.4091279999999999E-2</v>
      </c>
      <c r="E2828" t="e">
        <f t="shared" si="161"/>
        <v>#NUM!</v>
      </c>
      <c r="F2828">
        <f t="shared" si="162"/>
        <v>-0.92392660103760593</v>
      </c>
      <c r="G2828">
        <f>IF('Input and Summary Results'!$J$4="yes",IF(C2828=FALSE,FALSE,IF('Data Transformation'!E2828&lt;$R$10,E2828,$R$10)),IF(C2828=FALSE,FALSE,IF(C2828&lt;$R$10,C2828,$R$10)))</f>
        <v>-4.4197899999999998E-2</v>
      </c>
      <c r="H2828">
        <f>IF('Input and Summary Results'!$J$4="yes",'Data Transformation'!F2828,'Data Transformation'!D2828)</f>
        <v>9.4091279999999999E-2</v>
      </c>
      <c r="I2828">
        <f t="shared" si="163"/>
        <v>161</v>
      </c>
    </row>
    <row r="2829" spans="2:9" x14ac:dyDescent="0.25">
      <c r="B2829">
        <f>IF('Input and Summary Results'!D2411=0,FALSE,'Input and Summary Results'!$B2411)</f>
        <v>161</v>
      </c>
      <c r="C2829">
        <f>IF(OR(B2829=0,'Input and Summary Results'!D2411=0,'Input and Summary Results'!D2411=""),FALSE,'Input and Summary Results'!$D2411)</f>
        <v>-4.3063299999999999E-2</v>
      </c>
      <c r="D2829">
        <f>IF(OR(B2829=0,'Input and Summary Results'!E2411=0),FALSE,'Input and Summary Results'!$E2411)</f>
        <v>0.10249174</v>
      </c>
      <c r="E2829" t="e">
        <f t="shared" si="161"/>
        <v>#NUM!</v>
      </c>
      <c r="F2829">
        <f t="shared" si="162"/>
        <v>-1.0329309449113282</v>
      </c>
      <c r="G2829">
        <f>IF('Input and Summary Results'!$J$4="yes",IF(C2829=FALSE,FALSE,IF('Data Transformation'!E2829&lt;$R$10,E2829,$R$10)),IF(C2829=FALSE,FALSE,IF(C2829&lt;$R$10,C2829,$R$10)))</f>
        <v>-4.3063299999999999E-2</v>
      </c>
      <c r="H2829">
        <f>IF('Input and Summary Results'!$J$4="yes",'Data Transformation'!F2829,'Data Transformation'!D2829)</f>
        <v>0.10249174</v>
      </c>
      <c r="I2829">
        <f t="shared" si="163"/>
        <v>161</v>
      </c>
    </row>
    <row r="2830" spans="2:9" x14ac:dyDescent="0.25">
      <c r="B2830">
        <f>IF('Input and Summary Results'!D2412=0,FALSE,'Input and Summary Results'!$B2412)</f>
        <v>161</v>
      </c>
      <c r="C2830">
        <f>IF(OR(B2830=0,'Input and Summary Results'!D2412=0,'Input and Summary Results'!D2412=""),FALSE,'Input and Summary Results'!$D2412)</f>
        <v>4.2199720000000003E-2</v>
      </c>
      <c r="D2830">
        <f>IF(OR(B2830=0,'Input and Summary Results'!E2412=0),FALSE,'Input and Summary Results'!$E2412)</f>
        <v>7.5824299999999997E-2</v>
      </c>
      <c r="E2830">
        <f t="shared" si="161"/>
        <v>-1.3746904306226473</v>
      </c>
      <c r="F2830">
        <f t="shared" si="162"/>
        <v>0.7798095864143173</v>
      </c>
      <c r="G2830">
        <f>IF('Input and Summary Results'!$J$4="yes",IF(C2830=FALSE,FALSE,IF('Data Transformation'!E2830&lt;$R$10,E2830,$R$10)),IF(C2830=FALSE,FALSE,IF(C2830&lt;$R$10,C2830,$R$10)))</f>
        <v>4.2199720000000003E-2</v>
      </c>
      <c r="H2830">
        <f>IF('Input and Summary Results'!$J$4="yes",'Data Transformation'!F2830,'Data Transformation'!D2830)</f>
        <v>7.5824299999999997E-2</v>
      </c>
      <c r="I2830">
        <f t="shared" si="163"/>
        <v>161</v>
      </c>
    </row>
    <row r="2831" spans="2:9" x14ac:dyDescent="0.25">
      <c r="B2831">
        <f>IF('Input and Summary Results'!D2413=0,FALSE,'Input and Summary Results'!$B2413)</f>
        <v>161</v>
      </c>
      <c r="C2831">
        <f>IF(OR(B2831=0,'Input and Summary Results'!D2413=0,'Input and Summary Results'!D2413=""),FALSE,'Input and Summary Results'!$D2413)</f>
        <v>9.9963800000000005E-2</v>
      </c>
      <c r="D2831">
        <f>IF(OR(B2831=0,'Input and Summary Results'!E2413=0),FALSE,'Input and Summary Results'!$E2413)</f>
        <v>7.8480049999999996E-2</v>
      </c>
      <c r="E2831">
        <f t="shared" si="161"/>
        <v>-1.0001572430651613</v>
      </c>
      <c r="F2831">
        <f t="shared" si="162"/>
        <v>0.34072676008715147</v>
      </c>
      <c r="G2831">
        <f>IF('Input and Summary Results'!$J$4="yes",IF(C2831=FALSE,FALSE,IF('Data Transformation'!E2831&lt;$R$10,E2831,$R$10)),IF(C2831=FALSE,FALSE,IF(C2831&lt;$R$10,C2831,$R$10)))</f>
        <v>9.9963800000000005E-2</v>
      </c>
      <c r="H2831">
        <f>IF('Input and Summary Results'!$J$4="yes",'Data Transformation'!F2831,'Data Transformation'!D2831)</f>
        <v>7.8480049999999996E-2</v>
      </c>
      <c r="I2831">
        <f t="shared" si="163"/>
        <v>161</v>
      </c>
    </row>
    <row r="2832" spans="2:9" x14ac:dyDescent="0.25">
      <c r="B2832">
        <f>IF('Input and Summary Results'!D2414=0,FALSE,'Input and Summary Results'!$B2414)</f>
        <v>161</v>
      </c>
      <c r="C2832">
        <f>IF(OR(B2832=0,'Input and Summary Results'!D2414=0,'Input and Summary Results'!D2414=""),FALSE,'Input and Summary Results'!$D2414)</f>
        <v>0.1093727</v>
      </c>
      <c r="D2832">
        <f>IF(OR(B2832=0,'Input and Summary Results'!E2414=0),FALSE,'Input and Summary Results'!$E2414)</f>
        <v>5.6483569999999997E-2</v>
      </c>
      <c r="E2832">
        <f t="shared" si="161"/>
        <v>-0.96109106665818811</v>
      </c>
      <c r="F2832">
        <f t="shared" si="162"/>
        <v>0.22413151892565508</v>
      </c>
      <c r="G2832">
        <f>IF('Input and Summary Results'!$J$4="yes",IF(C2832=FALSE,FALSE,IF('Data Transformation'!E2832&lt;$R$10,E2832,$R$10)),IF(C2832=FALSE,FALSE,IF(C2832&lt;$R$10,C2832,$R$10)))</f>
        <v>0.1093727</v>
      </c>
      <c r="H2832">
        <f>IF('Input and Summary Results'!$J$4="yes",'Data Transformation'!F2832,'Data Transformation'!D2832)</f>
        <v>5.6483569999999997E-2</v>
      </c>
      <c r="I2832">
        <f t="shared" si="163"/>
        <v>161</v>
      </c>
    </row>
    <row r="2833" spans="2:9" x14ac:dyDescent="0.25">
      <c r="B2833">
        <f>IF('Input and Summary Results'!D2415=0,FALSE,'Input and Summary Results'!$B2415)</f>
        <v>161</v>
      </c>
      <c r="C2833">
        <f>IF(OR(B2833=0,'Input and Summary Results'!D2415=0,'Input and Summary Results'!D2415=""),FALSE,'Input and Summary Results'!$D2415)</f>
        <v>0.11755559</v>
      </c>
      <c r="D2833">
        <f>IF(OR(B2833=0,'Input and Summary Results'!E2415=0),FALSE,'Input and Summary Results'!$E2415)</f>
        <v>8.3680309999999994E-2</v>
      </c>
      <c r="E2833">
        <f t="shared" si="161"/>
        <v>-0.92975671448943042</v>
      </c>
      <c r="F2833">
        <f t="shared" si="162"/>
        <v>0.3089368573625465</v>
      </c>
      <c r="G2833">
        <f>IF('Input and Summary Results'!$J$4="yes",IF(C2833=FALSE,FALSE,IF('Data Transformation'!E2833&lt;$R$10,E2833,$R$10)),IF(C2833=FALSE,FALSE,IF(C2833&lt;$R$10,C2833,$R$10)))</f>
        <v>0.11755559</v>
      </c>
      <c r="H2833">
        <f>IF('Input and Summary Results'!$J$4="yes",'Data Transformation'!F2833,'Data Transformation'!D2833)</f>
        <v>8.3680309999999994E-2</v>
      </c>
      <c r="I2833">
        <f t="shared" si="163"/>
        <v>161</v>
      </c>
    </row>
    <row r="2834" spans="2:9" x14ac:dyDescent="0.25">
      <c r="B2834">
        <f>IF('Input and Summary Results'!D2416=0,FALSE,'Input and Summary Results'!$B2416)</f>
        <v>161</v>
      </c>
      <c r="C2834">
        <f>IF(OR(B2834=0,'Input and Summary Results'!D2416=0,'Input and Summary Results'!D2416=""),FALSE,'Input and Summary Results'!$D2416)</f>
        <v>0.12571697000000001</v>
      </c>
      <c r="D2834">
        <f>IF(OR(B2834=0,'Input and Summary Results'!E2416=0),FALSE,'Input and Summary Results'!$E2416)</f>
        <v>7.6453649999999998E-2</v>
      </c>
      <c r="E2834">
        <f t="shared" si="161"/>
        <v>-0.90060609478886688</v>
      </c>
      <c r="F2834">
        <f t="shared" si="162"/>
        <v>0.26393321522146135</v>
      </c>
      <c r="G2834">
        <f>IF('Input and Summary Results'!$J$4="yes",IF(C2834=FALSE,FALSE,IF('Data Transformation'!E2834&lt;$R$10,E2834,$R$10)),IF(C2834=FALSE,FALSE,IF(C2834&lt;$R$10,C2834,$R$10)))</f>
        <v>0.12571697000000001</v>
      </c>
      <c r="H2834">
        <f>IF('Input and Summary Results'!$J$4="yes",'Data Transformation'!F2834,'Data Transformation'!D2834)</f>
        <v>7.6453649999999998E-2</v>
      </c>
      <c r="I2834">
        <f t="shared" si="163"/>
        <v>161</v>
      </c>
    </row>
    <row r="2835" spans="2:9" x14ac:dyDescent="0.25">
      <c r="B2835">
        <f>IF('Input and Summary Results'!D2417=0,FALSE,'Input and Summary Results'!$B2417)</f>
        <v>161</v>
      </c>
      <c r="C2835">
        <f>IF(OR(B2835=0,'Input and Summary Results'!D2417=0,'Input and Summary Results'!D2417=""),FALSE,'Input and Summary Results'!$D2417)</f>
        <v>0.13827707</v>
      </c>
      <c r="D2835">
        <f>IF(OR(B2835=0,'Input and Summary Results'!E2417=0),FALSE,'Input and Summary Results'!$E2417)</f>
        <v>6.3428129999999999E-2</v>
      </c>
      <c r="E2835">
        <f t="shared" si="161"/>
        <v>-0.85924983144604261</v>
      </c>
      <c r="F2835">
        <f t="shared" si="162"/>
        <v>0.19907717468991787</v>
      </c>
      <c r="G2835">
        <f>IF('Input and Summary Results'!$J$4="yes",IF(C2835=FALSE,FALSE,IF('Data Transformation'!E2835&lt;$R$10,E2835,$R$10)),IF(C2835=FALSE,FALSE,IF(C2835&lt;$R$10,C2835,$R$10)))</f>
        <v>0.13827707</v>
      </c>
      <c r="H2835">
        <f>IF('Input and Summary Results'!$J$4="yes",'Data Transformation'!F2835,'Data Transformation'!D2835)</f>
        <v>6.3428129999999999E-2</v>
      </c>
      <c r="I2835">
        <f t="shared" si="163"/>
        <v>161</v>
      </c>
    </row>
    <row r="2836" spans="2:9" x14ac:dyDescent="0.25">
      <c r="B2836">
        <f>IF('Input and Summary Results'!D2418=0,FALSE,'Input and Summary Results'!$B2418)</f>
        <v>161</v>
      </c>
      <c r="C2836">
        <f>IF(OR(B2836=0,'Input and Summary Results'!D2418=0,'Input and Summary Results'!D2418=""),FALSE,'Input and Summary Results'!$D2418)</f>
        <v>0.18647581999999999</v>
      </c>
      <c r="D2836">
        <f>IF(OR(B2836=0,'Input and Summary Results'!E2418=0),FALSE,'Input and Summary Results'!$E2418)</f>
        <v>7.5291849999999994E-2</v>
      </c>
      <c r="E2836">
        <f t="shared" si="161"/>
        <v>-0.72937747442570611</v>
      </c>
      <c r="F2836">
        <f t="shared" si="162"/>
        <v>0.1752327079189141</v>
      </c>
      <c r="G2836">
        <f>IF('Input and Summary Results'!$J$4="yes",IF(C2836=FALSE,FALSE,IF('Data Transformation'!E2836&lt;$R$10,E2836,$R$10)),IF(C2836=FALSE,FALSE,IF(C2836&lt;$R$10,C2836,$R$10)))</f>
        <v>0.18647581999999999</v>
      </c>
      <c r="H2836">
        <f>IF('Input and Summary Results'!$J$4="yes",'Data Transformation'!F2836,'Data Transformation'!D2836)</f>
        <v>7.5291849999999994E-2</v>
      </c>
      <c r="I2836">
        <f t="shared" si="163"/>
        <v>161</v>
      </c>
    </row>
    <row r="2837" spans="2:9" x14ac:dyDescent="0.25">
      <c r="B2837">
        <f>IF('Input and Summary Results'!D2419=0,FALSE,'Input and Summary Results'!$B2419)</f>
        <v>161</v>
      </c>
      <c r="C2837">
        <f>IF(OR(B2837=0,'Input and Summary Results'!D2419=0,'Input and Summary Results'!D2419=""),FALSE,'Input and Summary Results'!$D2419)</f>
        <v>0.19050353</v>
      </c>
      <c r="D2837">
        <f>IF(OR(B2837=0,'Input and Summary Results'!E2419=0),FALSE,'Input and Summary Results'!$E2419)</f>
        <v>8.8598189999999993E-2</v>
      </c>
      <c r="E2837">
        <f t="shared" si="161"/>
        <v>-0.72009697250638105</v>
      </c>
      <c r="F2837">
        <f t="shared" si="162"/>
        <v>0.2018420050274134</v>
      </c>
      <c r="G2837">
        <f>IF('Input and Summary Results'!$J$4="yes",IF(C2837=FALSE,FALSE,IF('Data Transformation'!E2837&lt;$R$10,E2837,$R$10)),IF(C2837=FALSE,FALSE,IF(C2837&lt;$R$10,C2837,$R$10)))</f>
        <v>0.19050353</v>
      </c>
      <c r="H2837">
        <f>IF('Input and Summary Results'!$J$4="yes",'Data Transformation'!F2837,'Data Transformation'!D2837)</f>
        <v>8.8598189999999993E-2</v>
      </c>
      <c r="I2837">
        <f t="shared" si="163"/>
        <v>161</v>
      </c>
    </row>
    <row r="2838" spans="2:9" x14ac:dyDescent="0.25">
      <c r="B2838">
        <f>IF('Input and Summary Results'!D2420=0,FALSE,'Input and Summary Results'!$B2420)</f>
        <v>161</v>
      </c>
      <c r="C2838">
        <f>IF(OR(B2838=0,'Input and Summary Results'!D2420=0,'Input and Summary Results'!D2420=""),FALSE,'Input and Summary Results'!$D2420)</f>
        <v>0.20636925</v>
      </c>
      <c r="D2838">
        <f>IF(OR(B2838=0,'Input and Summary Results'!E2420=0),FALSE,'Input and Summary Results'!$E2420)</f>
        <v>7.6466870000000006E-2</v>
      </c>
      <c r="E2838">
        <f t="shared" si="161"/>
        <v>-0.68535501416796218</v>
      </c>
      <c r="F2838">
        <f t="shared" si="162"/>
        <v>0.16081185341323867</v>
      </c>
      <c r="G2838">
        <f>IF('Input and Summary Results'!$J$4="yes",IF(C2838=FALSE,FALSE,IF('Data Transformation'!E2838&lt;$R$10,E2838,$R$10)),IF(C2838=FALSE,FALSE,IF(C2838&lt;$R$10,C2838,$R$10)))</f>
        <v>0.20636925</v>
      </c>
      <c r="H2838">
        <f>IF('Input and Summary Results'!$J$4="yes",'Data Transformation'!F2838,'Data Transformation'!D2838)</f>
        <v>7.6466870000000006E-2</v>
      </c>
      <c r="I2838">
        <f t="shared" si="163"/>
        <v>161</v>
      </c>
    </row>
    <row r="2839" spans="2:9" x14ac:dyDescent="0.25">
      <c r="B2839">
        <f>IF('Input and Summary Results'!D2421=0,FALSE,'Input and Summary Results'!$B2421)</f>
        <v>161</v>
      </c>
      <c r="C2839">
        <f>IF(OR(B2839=0,'Input and Summary Results'!D2421=0,'Input and Summary Results'!D2421=""),FALSE,'Input and Summary Results'!$D2421)</f>
        <v>0.25235844000000002</v>
      </c>
      <c r="D2839">
        <f>IF(OR(B2839=0,'Input and Summary Results'!E2421=0),FALSE,'Input and Summary Results'!$E2421)</f>
        <v>9.4121170000000004E-2</v>
      </c>
      <c r="E2839">
        <f t="shared" si="161"/>
        <v>-0.59798216592878117</v>
      </c>
      <c r="F2839">
        <f t="shared" si="162"/>
        <v>0.16186733354351057</v>
      </c>
      <c r="G2839">
        <f>IF('Input and Summary Results'!$J$4="yes",IF(C2839=FALSE,FALSE,IF('Data Transformation'!E2839&lt;$R$10,E2839,$R$10)),IF(C2839=FALSE,FALSE,IF(C2839&lt;$R$10,C2839,$R$10)))</f>
        <v>0.25235844000000002</v>
      </c>
      <c r="H2839">
        <f>IF('Input and Summary Results'!$J$4="yes",'Data Transformation'!F2839,'Data Transformation'!D2839)</f>
        <v>9.4121170000000004E-2</v>
      </c>
      <c r="I2839">
        <f t="shared" si="163"/>
        <v>161</v>
      </c>
    </row>
    <row r="2840" spans="2:9" x14ac:dyDescent="0.25">
      <c r="B2840">
        <f>IF('Input and Summary Results'!D2422=0,FALSE,'Input and Summary Results'!$B2422)</f>
        <v>161</v>
      </c>
      <c r="C2840">
        <f>IF(OR(B2840=0,'Input and Summary Results'!D2422=0,'Input and Summary Results'!D2422=""),FALSE,'Input and Summary Results'!$D2422)</f>
        <v>0.54572321999999995</v>
      </c>
      <c r="D2840">
        <f>IF(OR(B2840=0,'Input and Summary Results'!E2422=0),FALSE,'Input and Summary Results'!$E2422)</f>
        <v>6.3122280000000003E-2</v>
      </c>
      <c r="E2840">
        <f t="shared" si="161"/>
        <v>-0.26302756700972973</v>
      </c>
      <c r="F2840">
        <f t="shared" si="162"/>
        <v>5.0199567319125629E-2</v>
      </c>
      <c r="G2840">
        <f>IF('Input and Summary Results'!$J$4="yes",IF(C2840=FALSE,FALSE,IF('Data Transformation'!E2840&lt;$R$10,E2840,$R$10)),IF(C2840=FALSE,FALSE,IF(C2840&lt;$R$10,C2840,$R$10)))</f>
        <v>0.54572321999999995</v>
      </c>
      <c r="H2840">
        <f>IF('Input and Summary Results'!$J$4="yes",'Data Transformation'!F2840,'Data Transformation'!D2840)</f>
        <v>6.3122280000000003E-2</v>
      </c>
      <c r="I2840">
        <f t="shared" si="163"/>
        <v>161</v>
      </c>
    </row>
    <row r="2841" spans="2:9" x14ac:dyDescent="0.25">
      <c r="B2841">
        <f>IF('Input and Summary Results'!D2423=0,FALSE,'Input and Summary Results'!$B2423)</f>
        <v>161</v>
      </c>
      <c r="C2841">
        <f>IF(OR(B2841=0,'Input and Summary Results'!D2423=0,'Input and Summary Results'!D2423=""),FALSE,'Input and Summary Results'!$D2423)</f>
        <v>0.58111734000000004</v>
      </c>
      <c r="D2841">
        <f>IF(OR(B2841=0,'Input and Summary Results'!E2423=0),FALSE,'Input and Summary Results'!$E2423)</f>
        <v>7.8073249999999997E-2</v>
      </c>
      <c r="E2841">
        <f t="shared" si="161"/>
        <v>-0.23573616542517259</v>
      </c>
      <c r="F2841">
        <f t="shared" si="162"/>
        <v>5.8308001100087624E-2</v>
      </c>
      <c r="G2841">
        <f>IF('Input and Summary Results'!$J$4="yes",IF(C2841=FALSE,FALSE,IF('Data Transformation'!E2841&lt;$R$10,E2841,$R$10)),IF(C2841=FALSE,FALSE,IF(C2841&lt;$R$10,C2841,$R$10)))</f>
        <v>0.58111734000000004</v>
      </c>
      <c r="H2841">
        <f>IF('Input and Summary Results'!$J$4="yes",'Data Transformation'!F2841,'Data Transformation'!D2841)</f>
        <v>7.8073249999999997E-2</v>
      </c>
      <c r="I2841">
        <f t="shared" si="163"/>
        <v>161</v>
      </c>
    </row>
    <row r="2842" spans="2:9" x14ac:dyDescent="0.25">
      <c r="B2842">
        <f>IF('Input and Summary Results'!D2424=0,FALSE,'Input and Summary Results'!$B2424)</f>
        <v>161</v>
      </c>
      <c r="C2842">
        <f>IF(OR(B2842=0,'Input and Summary Results'!D2424=0,'Input and Summary Results'!D2424=""),FALSE,'Input and Summary Results'!$D2424)</f>
        <v>0.72181459999999997</v>
      </c>
      <c r="D2842">
        <f>IF(OR(B2842=0,'Input and Summary Results'!E2424=0),FALSE,'Input and Summary Results'!$E2424)</f>
        <v>6.7646899999999996E-2</v>
      </c>
      <c r="E2842">
        <f t="shared" si="161"/>
        <v>-0.14157433779977388</v>
      </c>
      <c r="F2842">
        <f t="shared" si="162"/>
        <v>4.0673539437966477E-2</v>
      </c>
      <c r="G2842">
        <f>IF('Input and Summary Results'!$J$4="yes",IF(C2842=FALSE,FALSE,IF('Data Transformation'!E2842&lt;$R$10,E2842,$R$10)),IF(C2842=FALSE,FALSE,IF(C2842&lt;$R$10,C2842,$R$10)))</f>
        <v>0.72181459999999997</v>
      </c>
      <c r="H2842">
        <f>IF('Input and Summary Results'!$J$4="yes",'Data Transformation'!F2842,'Data Transformation'!D2842)</f>
        <v>6.7646899999999996E-2</v>
      </c>
      <c r="I2842">
        <f t="shared" si="163"/>
        <v>161</v>
      </c>
    </row>
    <row r="2843" spans="2:9" x14ac:dyDescent="0.25">
      <c r="B2843">
        <f>IF('Input and Summary Results'!D2425=0,FALSE,'Input and Summary Results'!$B2425)</f>
        <v>161</v>
      </c>
      <c r="C2843">
        <f>IF(OR(B2843=0,'Input and Summary Results'!D2425=0,'Input and Summary Results'!D2425=""),FALSE,'Input and Summary Results'!$D2425)</f>
        <v>0.8509622</v>
      </c>
      <c r="D2843">
        <f>IF(OR(B2843=0,'Input and Summary Results'!E2425=0),FALSE,'Input and Summary Results'!$E2425)</f>
        <v>6.6380579999999995E-2</v>
      </c>
      <c r="E2843">
        <f t="shared" si="161"/>
        <v>-7.0089730980065199E-2</v>
      </c>
      <c r="F2843">
        <f t="shared" si="162"/>
        <v>3.3854819544275876E-2</v>
      </c>
      <c r="G2843">
        <f>IF('Input and Summary Results'!$J$4="yes",IF(C2843=FALSE,FALSE,IF('Data Transformation'!E2843&lt;$R$10,E2843,$R$10)),IF(C2843=FALSE,FALSE,IF(C2843&lt;$R$10,C2843,$R$10)))</f>
        <v>0.8509622</v>
      </c>
      <c r="H2843">
        <f>IF('Input and Summary Results'!$J$4="yes",'Data Transformation'!F2843,'Data Transformation'!D2843)</f>
        <v>6.6380579999999995E-2</v>
      </c>
      <c r="I2843">
        <f t="shared" si="163"/>
        <v>161</v>
      </c>
    </row>
    <row r="2844" spans="2:9" x14ac:dyDescent="0.25">
      <c r="B2844">
        <f>IF('Input and Summary Results'!D2426=0,FALSE,'Input and Summary Results'!$B2426)</f>
        <v>161</v>
      </c>
      <c r="C2844">
        <f>IF(OR(B2844=0,'Input and Summary Results'!D2426=0,'Input and Summary Results'!D2426=""),FALSE,'Input and Summary Results'!$D2426)</f>
        <v>1.0002850000000001</v>
      </c>
      <c r="D2844">
        <f>IF(OR(B2844=0,'Input and Summary Results'!E2426=0),FALSE,'Input and Summary Results'!$E2426)</f>
        <v>7.5597739999999997E-2</v>
      </c>
      <c r="E2844">
        <f t="shared" si="161"/>
        <v>1.2375629290828279E-4</v>
      </c>
      <c r="F2844">
        <f t="shared" si="162"/>
        <v>3.2800071139725176E-2</v>
      </c>
      <c r="G2844">
        <f>IF('Input and Summary Results'!$J$4="yes",IF(C2844=FALSE,FALSE,IF('Data Transformation'!E2844&lt;$R$10,E2844,$R$10)),IF(C2844=FALSE,FALSE,IF(C2844&lt;$R$10,C2844,$R$10)))</f>
        <v>1.0002850000000001</v>
      </c>
      <c r="H2844">
        <f>IF('Input and Summary Results'!$J$4="yes",'Data Transformation'!F2844,'Data Transformation'!D2844)</f>
        <v>7.5597739999999997E-2</v>
      </c>
      <c r="I2844">
        <f t="shared" si="163"/>
        <v>161</v>
      </c>
    </row>
    <row r="2845" spans="2:9" x14ac:dyDescent="0.25">
      <c r="B2845">
        <f>IF('Input and Summary Results'!D2427=0,FALSE,'Input and Summary Results'!$B2427)</f>
        <v>162</v>
      </c>
      <c r="C2845">
        <f>IF(OR(B2845=0,'Input and Summary Results'!D2427=0,'Input and Summary Results'!D2427=""),FALSE,'Input and Summary Results'!$D2427)</f>
        <v>-6.08333E-2</v>
      </c>
      <c r="D2845">
        <f>IF(OR(B2845=0,'Input and Summary Results'!E2427=0),FALSE,'Input and Summary Results'!$E2427)</f>
        <v>0.11310135</v>
      </c>
      <c r="E2845" t="e">
        <f t="shared" si="161"/>
        <v>#NUM!</v>
      </c>
      <c r="F2845">
        <f t="shared" si="162"/>
        <v>-0.80689336103745812</v>
      </c>
      <c r="G2845">
        <f>IF('Input and Summary Results'!$J$4="yes",IF(C2845=FALSE,FALSE,IF('Data Transformation'!E2845&lt;$R$10,E2845,$R$10)),IF(C2845=FALSE,FALSE,IF(C2845&lt;$R$10,C2845,$R$10)))</f>
        <v>-6.08333E-2</v>
      </c>
      <c r="H2845">
        <f>IF('Input and Summary Results'!$J$4="yes",'Data Transformation'!F2845,'Data Transformation'!D2845)</f>
        <v>0.11310135</v>
      </c>
      <c r="I2845">
        <f t="shared" si="163"/>
        <v>162</v>
      </c>
    </row>
    <row r="2846" spans="2:9" x14ac:dyDescent="0.25">
      <c r="B2846">
        <f>IF('Input and Summary Results'!D2428=0,FALSE,'Input and Summary Results'!$B2428)</f>
        <v>162</v>
      </c>
      <c r="C2846">
        <f>IF(OR(B2846=0,'Input and Summary Results'!D2428=0,'Input and Summary Results'!D2428=""),FALSE,'Input and Summary Results'!$D2428)</f>
        <v>0.27383943999999999</v>
      </c>
      <c r="D2846">
        <f>IF(OR(B2846=0,'Input and Summary Results'!E2428=0),FALSE,'Input and Summary Results'!$E2428)</f>
        <v>9.2198329999999995E-2</v>
      </c>
      <c r="E2846">
        <f t="shared" si="161"/>
        <v>-0.5625040019988623</v>
      </c>
      <c r="F2846">
        <f t="shared" si="162"/>
        <v>0.14612239646706845</v>
      </c>
      <c r="G2846">
        <f>IF('Input and Summary Results'!$J$4="yes",IF(C2846=FALSE,FALSE,IF('Data Transformation'!E2846&lt;$R$10,E2846,$R$10)),IF(C2846=FALSE,FALSE,IF(C2846&lt;$R$10,C2846,$R$10)))</f>
        <v>0.27383943999999999</v>
      </c>
      <c r="H2846">
        <f>IF('Input and Summary Results'!$J$4="yes",'Data Transformation'!F2846,'Data Transformation'!D2846)</f>
        <v>9.2198329999999995E-2</v>
      </c>
      <c r="I2846">
        <f t="shared" si="163"/>
        <v>162</v>
      </c>
    </row>
    <row r="2847" spans="2:9" x14ac:dyDescent="0.25">
      <c r="B2847">
        <f>IF('Input and Summary Results'!D2429=0,FALSE,'Input and Summary Results'!$B2429)</f>
        <v>162</v>
      </c>
      <c r="C2847">
        <f>IF(OR(B2847=0,'Input and Summary Results'!D2429=0,'Input and Summary Results'!D2429=""),FALSE,'Input and Summary Results'!$D2429)</f>
        <v>0.59033173000000005</v>
      </c>
      <c r="D2847">
        <f>IF(OR(B2847=0,'Input and Summary Results'!E2429=0),FALSE,'Input and Summary Results'!$E2429)</f>
        <v>9.5516089999999998E-2</v>
      </c>
      <c r="E2847">
        <f t="shared" si="161"/>
        <v>-0.22890387306617418</v>
      </c>
      <c r="F2847">
        <f t="shared" si="162"/>
        <v>7.0221505898048195E-2</v>
      </c>
      <c r="G2847">
        <f>IF('Input and Summary Results'!$J$4="yes",IF(C2847=FALSE,FALSE,IF('Data Transformation'!E2847&lt;$R$10,E2847,$R$10)),IF(C2847=FALSE,FALSE,IF(C2847&lt;$R$10,C2847,$R$10)))</f>
        <v>0.59033173000000005</v>
      </c>
      <c r="H2847">
        <f>IF('Input and Summary Results'!$J$4="yes",'Data Transformation'!F2847,'Data Transformation'!D2847)</f>
        <v>9.5516089999999998E-2</v>
      </c>
      <c r="I2847">
        <f t="shared" si="163"/>
        <v>162</v>
      </c>
    </row>
    <row r="2848" spans="2:9" x14ac:dyDescent="0.25">
      <c r="B2848">
        <f>IF('Input and Summary Results'!D2430=0,FALSE,'Input and Summary Results'!$B2430)</f>
        <v>162</v>
      </c>
      <c r="C2848">
        <f>IF(OR(B2848=0,'Input and Summary Results'!D2430=0,'Input and Summary Results'!D2430=""),FALSE,'Input and Summary Results'!$D2430)</f>
        <v>0.62005858999999997</v>
      </c>
      <c r="D2848">
        <f>IF(OR(B2848=0,'Input and Summary Results'!E2430=0),FALSE,'Input and Summary Results'!$E2430)</f>
        <v>5.4431840000000002E-2</v>
      </c>
      <c r="E2848">
        <f t="shared" si="161"/>
        <v>-0.20756727161226329</v>
      </c>
      <c r="F2848">
        <f t="shared" si="162"/>
        <v>3.8098687674014808E-2</v>
      </c>
      <c r="G2848">
        <f>IF('Input and Summary Results'!$J$4="yes",IF(C2848=FALSE,FALSE,IF('Data Transformation'!E2848&lt;$R$10,E2848,$R$10)),IF(C2848=FALSE,FALSE,IF(C2848&lt;$R$10,C2848,$R$10)))</f>
        <v>0.62005858999999997</v>
      </c>
      <c r="H2848">
        <f>IF('Input and Summary Results'!$J$4="yes",'Data Transformation'!F2848,'Data Transformation'!D2848)</f>
        <v>5.4431840000000002E-2</v>
      </c>
      <c r="I2848">
        <f t="shared" si="163"/>
        <v>162</v>
      </c>
    </row>
    <row r="2849" spans="2:9" x14ac:dyDescent="0.25">
      <c r="B2849">
        <f>IF('Input and Summary Results'!D2431=0,FALSE,'Input and Summary Results'!$B2431)</f>
        <v>162</v>
      </c>
      <c r="C2849">
        <f>IF(OR(B2849=0,'Input and Summary Results'!D2431=0,'Input and Summary Results'!D2431=""),FALSE,'Input and Summary Results'!$D2431)</f>
        <v>0.85346252</v>
      </c>
      <c r="D2849">
        <f>IF(OR(B2849=0,'Input and Summary Results'!E2431=0),FALSE,'Input and Summary Results'!$E2431)</f>
        <v>5.6191940000000003E-2</v>
      </c>
      <c r="E2849">
        <f t="shared" si="161"/>
        <v>-6.8815546271085215E-2</v>
      </c>
      <c r="F2849">
        <f t="shared" si="162"/>
        <v>2.8574543566365396E-2</v>
      </c>
      <c r="G2849">
        <f>IF('Input and Summary Results'!$J$4="yes",IF(C2849=FALSE,FALSE,IF('Data Transformation'!E2849&lt;$R$10,E2849,$R$10)),IF(C2849=FALSE,FALSE,IF(C2849&lt;$R$10,C2849,$R$10)))</f>
        <v>0.85346252</v>
      </c>
      <c r="H2849">
        <f>IF('Input and Summary Results'!$J$4="yes",'Data Transformation'!F2849,'Data Transformation'!D2849)</f>
        <v>5.6191940000000003E-2</v>
      </c>
      <c r="I2849">
        <f t="shared" si="163"/>
        <v>162</v>
      </c>
    </row>
    <row r="2850" spans="2:9" x14ac:dyDescent="0.25">
      <c r="B2850">
        <f>IF('Input and Summary Results'!D2432=0,FALSE,'Input and Summary Results'!$B2432)</f>
        <v>162</v>
      </c>
      <c r="C2850">
        <f>IF(OR(B2850=0,'Input and Summary Results'!D2432=0,'Input and Summary Results'!D2432=""),FALSE,'Input and Summary Results'!$D2432)</f>
        <v>0.93512852000000002</v>
      </c>
      <c r="D2850">
        <f>IF(OR(B2850=0,'Input and Summary Results'!E2432=0),FALSE,'Input and Summary Results'!$E2432)</f>
        <v>6.5664899999999998E-2</v>
      </c>
      <c r="E2850">
        <f t="shared" si="161"/>
        <v>-2.9128697479229002E-2</v>
      </c>
      <c r="F2850">
        <f t="shared" si="162"/>
        <v>3.047556136989598E-2</v>
      </c>
      <c r="G2850">
        <f>IF('Input and Summary Results'!$J$4="yes",IF(C2850=FALSE,FALSE,IF('Data Transformation'!E2850&lt;$R$10,E2850,$R$10)),IF(C2850=FALSE,FALSE,IF(C2850&lt;$R$10,C2850,$R$10)))</f>
        <v>0.93512852000000002</v>
      </c>
      <c r="H2850">
        <f>IF('Input and Summary Results'!$J$4="yes",'Data Transformation'!F2850,'Data Transformation'!D2850)</f>
        <v>6.5664899999999998E-2</v>
      </c>
      <c r="I2850">
        <f t="shared" si="163"/>
        <v>162</v>
      </c>
    </row>
    <row r="2851" spans="2:9" x14ac:dyDescent="0.25">
      <c r="B2851">
        <f>IF('Input and Summary Results'!D2433=0,FALSE,'Input and Summary Results'!$B2433)</f>
        <v>162</v>
      </c>
      <c r="C2851">
        <f>IF(OR(B2851=0,'Input and Summary Results'!D2433=0,'Input and Summary Results'!D2433=""),FALSE,'Input and Summary Results'!$D2433)</f>
        <v>0.93996204999999999</v>
      </c>
      <c r="D2851">
        <f>IF(OR(B2851=0,'Input and Summary Results'!E2433=0),FALSE,'Input and Summary Results'!$E2433)</f>
        <v>8.8293689999999994E-2</v>
      </c>
      <c r="E2851">
        <f t="shared" si="161"/>
        <v>-2.6889680238913104E-2</v>
      </c>
      <c r="F2851">
        <f t="shared" si="162"/>
        <v>4.0767030392344028E-2</v>
      </c>
      <c r="G2851">
        <f>IF('Input and Summary Results'!$J$4="yes",IF(C2851=FALSE,FALSE,IF('Data Transformation'!E2851&lt;$R$10,E2851,$R$10)),IF(C2851=FALSE,FALSE,IF(C2851&lt;$R$10,C2851,$R$10)))</f>
        <v>0.93996204999999999</v>
      </c>
      <c r="H2851">
        <f>IF('Input and Summary Results'!$J$4="yes",'Data Transformation'!F2851,'Data Transformation'!D2851)</f>
        <v>8.8293689999999994E-2</v>
      </c>
      <c r="I2851">
        <f t="shared" si="163"/>
        <v>162</v>
      </c>
    </row>
    <row r="2852" spans="2:9" x14ac:dyDescent="0.25">
      <c r="B2852">
        <f>IF('Input and Summary Results'!D2434=0,FALSE,'Input and Summary Results'!$B2434)</f>
        <v>162</v>
      </c>
      <c r="C2852">
        <f>IF(OR(B2852=0,'Input and Summary Results'!D2434=0,'Input and Summary Results'!D2434=""),FALSE,'Input and Summary Results'!$D2434)</f>
        <v>0.95565392000000005</v>
      </c>
      <c r="D2852">
        <f>IF(OR(B2852=0,'Input and Summary Results'!E2434=0),FALSE,'Input and Summary Results'!$E2434)</f>
        <v>5.5805710000000001E-2</v>
      </c>
      <c r="E2852">
        <f t="shared" si="161"/>
        <v>-1.9699354424640676E-2</v>
      </c>
      <c r="F2852">
        <f t="shared" si="162"/>
        <v>2.5343565942783971E-2</v>
      </c>
      <c r="G2852">
        <f>IF('Input and Summary Results'!$J$4="yes",IF(C2852=FALSE,FALSE,IF('Data Transformation'!E2852&lt;$R$10,E2852,$R$10)),IF(C2852=FALSE,FALSE,IF(C2852&lt;$R$10,C2852,$R$10)))</f>
        <v>0.95565392000000005</v>
      </c>
      <c r="H2852">
        <f>IF('Input and Summary Results'!$J$4="yes",'Data Transformation'!F2852,'Data Transformation'!D2852)</f>
        <v>5.5805710000000001E-2</v>
      </c>
      <c r="I2852">
        <f t="shared" si="163"/>
        <v>162</v>
      </c>
    </row>
    <row r="2853" spans="2:9" x14ac:dyDescent="0.25">
      <c r="B2853">
        <f>IF('Input and Summary Results'!D2435=0,FALSE,'Input and Summary Results'!$B2435)</f>
        <v>162</v>
      </c>
      <c r="C2853">
        <f>IF(OR(B2853=0,'Input and Summary Results'!D2435=0,'Input and Summary Results'!D2435=""),FALSE,'Input and Summary Results'!$D2435)</f>
        <v>0.96777539999999995</v>
      </c>
      <c r="D2853">
        <f>IF(OR(B2853=0,'Input and Summary Results'!E2435=0),FALSE,'Input and Summary Results'!$E2435)</f>
        <v>6.4761020000000002E-2</v>
      </c>
      <c r="E2853">
        <f t="shared" si="161"/>
        <v>-1.422542147107961E-2</v>
      </c>
      <c r="F2853">
        <f t="shared" si="162"/>
        <v>2.9042154491631014E-2</v>
      </c>
      <c r="G2853">
        <f>IF('Input and Summary Results'!$J$4="yes",IF(C2853=FALSE,FALSE,IF('Data Transformation'!E2853&lt;$R$10,E2853,$R$10)),IF(C2853=FALSE,FALSE,IF(C2853&lt;$R$10,C2853,$R$10)))</f>
        <v>0.96777539999999995</v>
      </c>
      <c r="H2853">
        <f>IF('Input and Summary Results'!$J$4="yes",'Data Transformation'!F2853,'Data Transformation'!D2853)</f>
        <v>6.4761020000000002E-2</v>
      </c>
      <c r="I2853">
        <f t="shared" si="163"/>
        <v>162</v>
      </c>
    </row>
    <row r="2854" spans="2:9" x14ac:dyDescent="0.25">
      <c r="B2854">
        <f>IF('Input and Summary Results'!D2436=0,FALSE,'Input and Summary Results'!$B2436)</f>
        <v>162</v>
      </c>
      <c r="C2854">
        <f>IF(OR(B2854=0,'Input and Summary Results'!D2436=0,'Input and Summary Results'!D2436=""),FALSE,'Input and Summary Results'!$D2436)</f>
        <v>0.99891253999999996</v>
      </c>
      <c r="D2854">
        <f>IF(OR(B2854=0,'Input and Summary Results'!E2436=0),FALSE,'Input and Summary Results'!$E2436)</f>
        <v>7.5089790000000003E-2</v>
      </c>
      <c r="E2854">
        <f t="shared" si="161"/>
        <v>-4.7253485525981462E-4</v>
      </c>
      <c r="F2854">
        <f t="shared" si="162"/>
        <v>3.2624446640743952E-2</v>
      </c>
      <c r="G2854">
        <f>IF('Input and Summary Results'!$J$4="yes",IF(C2854=FALSE,FALSE,IF('Data Transformation'!E2854&lt;$R$10,E2854,$R$10)),IF(C2854=FALSE,FALSE,IF(C2854&lt;$R$10,C2854,$R$10)))</f>
        <v>0.99891253999999996</v>
      </c>
      <c r="H2854">
        <f>IF('Input and Summary Results'!$J$4="yes",'Data Transformation'!F2854,'Data Transformation'!D2854)</f>
        <v>7.5089790000000003E-2</v>
      </c>
      <c r="I2854">
        <f t="shared" si="163"/>
        <v>162</v>
      </c>
    </row>
    <row r="2855" spans="2:9" x14ac:dyDescent="0.25">
      <c r="B2855">
        <f>IF('Input and Summary Results'!D2437=0,FALSE,'Input and Summary Results'!$B2437)</f>
        <v>162</v>
      </c>
      <c r="C2855">
        <f>IF(OR(B2855=0,'Input and Summary Results'!D2437=0,'Input and Summary Results'!D2437=""),FALSE,'Input and Summary Results'!$D2437)</f>
        <v>1.0675313799999999</v>
      </c>
      <c r="D2855">
        <f>IF(OR(B2855=0,'Input and Summary Results'!E2437=0),FALSE,'Input and Summary Results'!$E2437)</f>
        <v>8.519844E-2</v>
      </c>
      <c r="E2855">
        <f t="shared" si="161"/>
        <v>2.8380649936443934E-2</v>
      </c>
      <c r="F2855">
        <f t="shared" si="162"/>
        <v>3.46370361122312E-2</v>
      </c>
      <c r="G2855">
        <f>IF('Input and Summary Results'!$J$4="yes",IF(C2855=FALSE,FALSE,IF('Data Transformation'!E2855&lt;$R$10,E2855,$R$10)),IF(C2855=FALSE,FALSE,IF(C2855&lt;$R$10,C2855,$R$10)))</f>
        <v>1.0675313799999999</v>
      </c>
      <c r="H2855">
        <f>IF('Input and Summary Results'!$J$4="yes",'Data Transformation'!F2855,'Data Transformation'!D2855)</f>
        <v>8.519844E-2</v>
      </c>
      <c r="I2855">
        <f t="shared" si="163"/>
        <v>162</v>
      </c>
    </row>
    <row r="2856" spans="2:9" x14ac:dyDescent="0.25">
      <c r="B2856">
        <f>IF('Input and Summary Results'!D2438=0,FALSE,'Input and Summary Results'!$B2438)</f>
        <v>162</v>
      </c>
      <c r="C2856">
        <f>IF(OR(B2856=0,'Input and Summary Results'!D2438=0,'Input and Summary Results'!D2438=""),FALSE,'Input and Summary Results'!$D2438)</f>
        <v>1.1032380799999999</v>
      </c>
      <c r="D2856">
        <f>IF(OR(B2856=0,'Input and Summary Results'!E2438=0),FALSE,'Input and Summary Results'!$E2438)</f>
        <v>7.7307100000000004E-2</v>
      </c>
      <c r="E2856">
        <f t="shared" si="161"/>
        <v>4.2669243784590957E-2</v>
      </c>
      <c r="F2856">
        <f t="shared" si="162"/>
        <v>3.0411641882412185E-2</v>
      </c>
      <c r="G2856">
        <f>IF('Input and Summary Results'!$J$4="yes",IF(C2856=FALSE,FALSE,IF('Data Transformation'!E2856&lt;$R$10,E2856,$R$10)),IF(C2856=FALSE,FALSE,IF(C2856&lt;$R$10,C2856,$R$10)))</f>
        <v>1.1032380799999999</v>
      </c>
      <c r="H2856">
        <f>IF('Input and Summary Results'!$J$4="yes",'Data Transformation'!F2856,'Data Transformation'!D2856)</f>
        <v>7.7307100000000004E-2</v>
      </c>
      <c r="I2856">
        <f t="shared" si="163"/>
        <v>162</v>
      </c>
    </row>
    <row r="2857" spans="2:9" x14ac:dyDescent="0.25">
      <c r="B2857">
        <f>IF('Input and Summary Results'!D2439=0,FALSE,'Input and Summary Results'!$B2439)</f>
        <v>162</v>
      </c>
      <c r="C2857">
        <f>IF(OR(B2857=0,'Input and Summary Results'!D2439=0,'Input and Summary Results'!D2439=""),FALSE,'Input and Summary Results'!$D2439)</f>
        <v>1.18049593</v>
      </c>
      <c r="D2857">
        <f>IF(OR(B2857=0,'Input and Summary Results'!E2439=0),FALSE,'Input and Summary Results'!$E2439)</f>
        <v>5.2884010000000002E-2</v>
      </c>
      <c r="E2857">
        <f t="shared" si="161"/>
        <v>7.2064494098703108E-2</v>
      </c>
      <c r="F2857">
        <f t="shared" si="162"/>
        <v>1.9442388369776083E-2</v>
      </c>
      <c r="G2857">
        <f>IF('Input and Summary Results'!$J$4="yes",IF(C2857=FALSE,FALSE,IF('Data Transformation'!E2857&lt;$R$10,E2857,$R$10)),IF(C2857=FALSE,FALSE,IF(C2857&lt;$R$10,C2857,$R$10)))</f>
        <v>1.18049593</v>
      </c>
      <c r="H2857">
        <f>IF('Input and Summary Results'!$J$4="yes",'Data Transformation'!F2857,'Data Transformation'!D2857)</f>
        <v>5.2884010000000002E-2</v>
      </c>
      <c r="I2857">
        <f t="shared" si="163"/>
        <v>162</v>
      </c>
    </row>
    <row r="2858" spans="2:9" x14ac:dyDescent="0.25">
      <c r="B2858">
        <f>IF('Input and Summary Results'!D2440=0,FALSE,'Input and Summary Results'!$B2440)</f>
        <v>162</v>
      </c>
      <c r="C2858">
        <f>IF(OR(B2858=0,'Input and Summary Results'!D2440=0,'Input and Summary Results'!D2440=""),FALSE,'Input and Summary Results'!$D2440)</f>
        <v>1.1937355599999999</v>
      </c>
      <c r="D2858">
        <f>IF(OR(B2858=0,'Input and Summary Results'!E2440=0),FALSE,'Input and Summary Results'!$E2440)</f>
        <v>4.8672939999999998E-2</v>
      </c>
      <c r="E2858">
        <f t="shared" ref="E2858:E2921" si="164">IF(C2858=FALSE,FALSE,LOG10(C2858))</f>
        <v>7.6908131188453341E-2</v>
      </c>
      <c r="F2858">
        <f t="shared" ref="F2858:F2921" si="165">IF(D2858=FALSE, FALSE,0.434*D2858/C2858)</f>
        <v>1.7695758313507892E-2</v>
      </c>
      <c r="G2858">
        <f>IF('Input and Summary Results'!$J$4="yes",IF(C2858=FALSE,FALSE,IF('Data Transformation'!E2858&lt;$R$10,E2858,$R$10)),IF(C2858=FALSE,FALSE,IF(C2858&lt;$R$10,C2858,$R$10)))</f>
        <v>1.1937355599999999</v>
      </c>
      <c r="H2858">
        <f>IF('Input and Summary Results'!$J$4="yes",'Data Transformation'!F2858,'Data Transformation'!D2858)</f>
        <v>4.8672939999999998E-2</v>
      </c>
      <c r="I2858">
        <f t="shared" si="163"/>
        <v>162</v>
      </c>
    </row>
    <row r="2859" spans="2:9" x14ac:dyDescent="0.25">
      <c r="B2859">
        <f>IF('Input and Summary Results'!D2441=0,FALSE,'Input and Summary Results'!$B2441)</f>
        <v>162</v>
      </c>
      <c r="C2859">
        <f>IF(OR(B2859=0,'Input and Summary Results'!D2441=0,'Input and Summary Results'!D2441=""),FALSE,'Input and Summary Results'!$D2441)</f>
        <v>1.28736081</v>
      </c>
      <c r="D2859">
        <f>IF(OR(B2859=0,'Input and Summary Results'!E2441=0),FALSE,'Input and Summary Results'!$E2441)</f>
        <v>5.9085100000000002E-2</v>
      </c>
      <c r="E2859">
        <f t="shared" si="164"/>
        <v>0.10970028414683759</v>
      </c>
      <c r="F2859">
        <f t="shared" si="165"/>
        <v>1.9918994893125572E-2</v>
      </c>
      <c r="G2859">
        <f>IF('Input and Summary Results'!$J$4="yes",IF(C2859=FALSE,FALSE,IF('Data Transformation'!E2859&lt;$R$10,E2859,$R$10)),IF(C2859=FALSE,FALSE,IF(C2859&lt;$R$10,C2859,$R$10)))</f>
        <v>1.28736081</v>
      </c>
      <c r="H2859">
        <f>IF('Input and Summary Results'!$J$4="yes",'Data Transformation'!F2859,'Data Transformation'!D2859)</f>
        <v>5.9085100000000002E-2</v>
      </c>
      <c r="I2859">
        <f t="shared" si="163"/>
        <v>162</v>
      </c>
    </row>
    <row r="2860" spans="2:9" x14ac:dyDescent="0.25">
      <c r="B2860">
        <f>IF('Input and Summary Results'!D2442=0,FALSE,'Input and Summary Results'!$B2442)</f>
        <v>162</v>
      </c>
      <c r="C2860">
        <f>IF(OR(B2860=0,'Input and Summary Results'!D2442=0,'Input and Summary Results'!D2442=""),FALSE,'Input and Summary Results'!$D2442)</f>
        <v>1.4198604399999999</v>
      </c>
      <c r="D2860">
        <f>IF(OR(B2860=0,'Input and Summary Results'!E2442=0),FALSE,'Input and Summary Results'!$E2442)</f>
        <v>7.5087799999999996E-2</v>
      </c>
      <c r="E2860">
        <f t="shared" si="164"/>
        <v>0.1522456590897304</v>
      </c>
      <c r="F2860">
        <f t="shared" si="165"/>
        <v>2.2951625583708776E-2</v>
      </c>
      <c r="G2860">
        <f>IF('Input and Summary Results'!$J$4="yes",IF(C2860=FALSE,FALSE,IF('Data Transformation'!E2860&lt;$R$10,E2860,$R$10)),IF(C2860=FALSE,FALSE,IF(C2860&lt;$R$10,C2860,$R$10)))</f>
        <v>1.4198604399999999</v>
      </c>
      <c r="H2860">
        <f>IF('Input and Summary Results'!$J$4="yes",'Data Transformation'!F2860,'Data Transformation'!D2860)</f>
        <v>7.5087799999999996E-2</v>
      </c>
      <c r="I2860">
        <f t="shared" si="163"/>
        <v>162</v>
      </c>
    </row>
    <row r="2861" spans="2:9" x14ac:dyDescent="0.25">
      <c r="B2861">
        <f>IF('Input and Summary Results'!D2443=0,FALSE,'Input and Summary Results'!$B2443)</f>
        <v>163</v>
      </c>
      <c r="C2861">
        <f>IF(OR(B2861=0,'Input and Summary Results'!D2443=0,'Input and Summary Results'!D2443=""),FALSE,'Input and Summary Results'!$D2443)</f>
        <v>3.8030799999999997E-2</v>
      </c>
      <c r="D2861">
        <f>IF(OR(B2861=0,'Input and Summary Results'!E2443=0),FALSE,'Input and Summary Results'!$E2443)</f>
        <v>7.5115070000000006E-2</v>
      </c>
      <c r="E2861">
        <f t="shared" si="164"/>
        <v>-1.4198645388552795</v>
      </c>
      <c r="F2861">
        <f t="shared" si="165"/>
        <v>0.85719838604499532</v>
      </c>
      <c r="G2861">
        <f>IF('Input and Summary Results'!$J$4="yes",IF(C2861=FALSE,FALSE,IF('Data Transformation'!E2861&lt;$R$10,E2861,$R$10)),IF(C2861=FALSE,FALSE,IF(C2861&lt;$R$10,C2861,$R$10)))</f>
        <v>3.8030799999999997E-2</v>
      </c>
      <c r="H2861">
        <f>IF('Input and Summary Results'!$J$4="yes",'Data Transformation'!F2861,'Data Transformation'!D2861)</f>
        <v>7.5115070000000006E-2</v>
      </c>
      <c r="I2861">
        <f t="shared" si="163"/>
        <v>163</v>
      </c>
    </row>
    <row r="2862" spans="2:9" x14ac:dyDescent="0.25">
      <c r="B2862">
        <f>IF('Input and Summary Results'!D2444=0,FALSE,'Input and Summary Results'!$B2444)</f>
        <v>163</v>
      </c>
      <c r="C2862">
        <f>IF(OR(B2862=0,'Input and Summary Results'!D2444=0,'Input and Summary Results'!D2444=""),FALSE,'Input and Summary Results'!$D2444)</f>
        <v>4.1047670000000001E-2</v>
      </c>
      <c r="D2862">
        <f>IF(OR(B2862=0,'Input and Summary Results'!E2444=0),FALSE,'Input and Summary Results'!$E2444)</f>
        <v>5.1235450000000002E-2</v>
      </c>
      <c r="E2862">
        <f t="shared" si="164"/>
        <v>-1.3867114898201029</v>
      </c>
      <c r="F2862">
        <f t="shared" si="165"/>
        <v>0.54171613882103409</v>
      </c>
      <c r="G2862">
        <f>IF('Input and Summary Results'!$J$4="yes",IF(C2862=FALSE,FALSE,IF('Data Transformation'!E2862&lt;$R$10,E2862,$R$10)),IF(C2862=FALSE,FALSE,IF(C2862&lt;$R$10,C2862,$R$10)))</f>
        <v>4.1047670000000001E-2</v>
      </c>
      <c r="H2862">
        <f>IF('Input and Summary Results'!$J$4="yes",'Data Transformation'!F2862,'Data Transformation'!D2862)</f>
        <v>5.1235450000000002E-2</v>
      </c>
      <c r="I2862">
        <f t="shared" si="163"/>
        <v>163</v>
      </c>
    </row>
    <row r="2863" spans="2:9" x14ac:dyDescent="0.25">
      <c r="B2863">
        <f>IF('Input and Summary Results'!D2445=0,FALSE,'Input and Summary Results'!$B2445)</f>
        <v>163</v>
      </c>
      <c r="C2863">
        <f>IF(OR(B2863=0,'Input and Summary Results'!D2445=0,'Input and Summary Results'!D2445=""),FALSE,'Input and Summary Results'!$D2445)</f>
        <v>4.926295E-2</v>
      </c>
      <c r="D2863">
        <f>IF(OR(B2863=0,'Input and Summary Results'!E2445=0),FALSE,'Input and Summary Results'!$E2445)</f>
        <v>6.5433099999999994E-2</v>
      </c>
      <c r="E2863">
        <f t="shared" si="164"/>
        <v>-1.3074795849784238</v>
      </c>
      <c r="F2863">
        <f t="shared" si="165"/>
        <v>0.57645685855191364</v>
      </c>
      <c r="G2863">
        <f>IF('Input and Summary Results'!$J$4="yes",IF(C2863=FALSE,FALSE,IF('Data Transformation'!E2863&lt;$R$10,E2863,$R$10)),IF(C2863=FALSE,FALSE,IF(C2863&lt;$R$10,C2863,$R$10)))</f>
        <v>4.926295E-2</v>
      </c>
      <c r="H2863">
        <f>IF('Input and Summary Results'!$J$4="yes",'Data Transformation'!F2863,'Data Transformation'!D2863)</f>
        <v>6.5433099999999994E-2</v>
      </c>
      <c r="I2863">
        <f t="shared" si="163"/>
        <v>163</v>
      </c>
    </row>
    <row r="2864" spans="2:9" x14ac:dyDescent="0.25">
      <c r="B2864">
        <f>IF('Input and Summary Results'!D2446=0,FALSE,'Input and Summary Results'!$B2446)</f>
        <v>163</v>
      </c>
      <c r="C2864">
        <f>IF(OR(B2864=0,'Input and Summary Results'!D2446=0,'Input and Summary Results'!D2446=""),FALSE,'Input and Summary Results'!$D2446)</f>
        <v>6.2130669999999999E-2</v>
      </c>
      <c r="D2864">
        <f>IF(OR(B2864=0,'Input and Summary Results'!E2446=0),FALSE,'Input and Summary Results'!$E2446)</f>
        <v>6.3754679999999994E-2</v>
      </c>
      <c r="E2864">
        <f t="shared" si="164"/>
        <v>-1.2066939630497859</v>
      </c>
      <c r="F2864">
        <f t="shared" si="165"/>
        <v>0.44534416126528165</v>
      </c>
      <c r="G2864">
        <f>IF('Input and Summary Results'!$J$4="yes",IF(C2864=FALSE,FALSE,IF('Data Transformation'!E2864&lt;$R$10,E2864,$R$10)),IF(C2864=FALSE,FALSE,IF(C2864&lt;$R$10,C2864,$R$10)))</f>
        <v>6.2130669999999999E-2</v>
      </c>
      <c r="H2864">
        <f>IF('Input and Summary Results'!$J$4="yes",'Data Transformation'!F2864,'Data Transformation'!D2864)</f>
        <v>6.3754679999999994E-2</v>
      </c>
      <c r="I2864">
        <f t="shared" si="163"/>
        <v>163</v>
      </c>
    </row>
    <row r="2865" spans="2:9" x14ac:dyDescent="0.25">
      <c r="B2865">
        <f>IF('Input and Summary Results'!D2447=0,FALSE,'Input and Summary Results'!$B2447)</f>
        <v>163</v>
      </c>
      <c r="C2865">
        <f>IF(OR(B2865=0,'Input and Summary Results'!D2447=0,'Input and Summary Results'!D2447=""),FALSE,'Input and Summary Results'!$D2447)</f>
        <v>6.2875E-2</v>
      </c>
      <c r="D2865">
        <f>IF(OR(B2865=0,'Input and Summary Results'!E2447=0),FALSE,'Input and Summary Results'!$E2447)</f>
        <v>9.203509E-2</v>
      </c>
      <c r="E2865">
        <f t="shared" si="164"/>
        <v>-1.2015220019360162</v>
      </c>
      <c r="F2865">
        <f t="shared" si="165"/>
        <v>0.63527998504970185</v>
      </c>
      <c r="G2865">
        <f>IF('Input and Summary Results'!$J$4="yes",IF(C2865=FALSE,FALSE,IF('Data Transformation'!E2865&lt;$R$10,E2865,$R$10)),IF(C2865=FALSE,FALSE,IF(C2865&lt;$R$10,C2865,$R$10)))</f>
        <v>6.2875E-2</v>
      </c>
      <c r="H2865">
        <f>IF('Input and Summary Results'!$J$4="yes",'Data Transformation'!F2865,'Data Transformation'!D2865)</f>
        <v>9.203509E-2</v>
      </c>
      <c r="I2865">
        <f t="shared" si="163"/>
        <v>163</v>
      </c>
    </row>
    <row r="2866" spans="2:9" x14ac:dyDescent="0.25">
      <c r="B2866">
        <f>IF('Input and Summary Results'!D2448=0,FALSE,'Input and Summary Results'!$B2448)</f>
        <v>163</v>
      </c>
      <c r="C2866">
        <f>IF(OR(B2866=0,'Input and Summary Results'!D2448=0,'Input and Summary Results'!D2448=""),FALSE,'Input and Summary Results'!$D2448)</f>
        <v>6.9579440000000006E-2</v>
      </c>
      <c r="D2866">
        <f>IF(OR(B2866=0,'Input and Summary Results'!E2448=0),FALSE,'Input and Summary Results'!$E2448)</f>
        <v>4.7406040000000003E-2</v>
      </c>
      <c r="E2866">
        <f t="shared" si="164"/>
        <v>-1.1575190709303178</v>
      </c>
      <c r="F2866">
        <f t="shared" si="165"/>
        <v>0.29569397741631726</v>
      </c>
      <c r="G2866">
        <f>IF('Input and Summary Results'!$J$4="yes",IF(C2866=FALSE,FALSE,IF('Data Transformation'!E2866&lt;$R$10,E2866,$R$10)),IF(C2866=FALSE,FALSE,IF(C2866&lt;$R$10,C2866,$R$10)))</f>
        <v>6.9579440000000006E-2</v>
      </c>
      <c r="H2866">
        <f>IF('Input and Summary Results'!$J$4="yes",'Data Transformation'!F2866,'Data Transformation'!D2866)</f>
        <v>4.7406040000000003E-2</v>
      </c>
      <c r="I2866">
        <f t="shared" si="163"/>
        <v>163</v>
      </c>
    </row>
    <row r="2867" spans="2:9" x14ac:dyDescent="0.25">
      <c r="B2867">
        <f>IF('Input and Summary Results'!D2449=0,FALSE,'Input and Summary Results'!$B2449)</f>
        <v>163</v>
      </c>
      <c r="C2867">
        <f>IF(OR(B2867=0,'Input and Summary Results'!D2449=0,'Input and Summary Results'!D2449=""),FALSE,'Input and Summary Results'!$D2449)</f>
        <v>9.3576960000000001E-2</v>
      </c>
      <c r="D2867">
        <f>IF(OR(B2867=0,'Input and Summary Results'!E2449=0),FALSE,'Input and Summary Results'!$E2449)</f>
        <v>5.8303130000000002E-2</v>
      </c>
      <c r="E2867">
        <f t="shared" si="164"/>
        <v>-1.0288310676784622</v>
      </c>
      <c r="F2867">
        <f t="shared" si="165"/>
        <v>0.2704037235233972</v>
      </c>
      <c r="G2867">
        <f>IF('Input and Summary Results'!$J$4="yes",IF(C2867=FALSE,FALSE,IF('Data Transformation'!E2867&lt;$R$10,E2867,$R$10)),IF(C2867=FALSE,FALSE,IF(C2867&lt;$R$10,C2867,$R$10)))</f>
        <v>9.3576960000000001E-2</v>
      </c>
      <c r="H2867">
        <f>IF('Input and Summary Results'!$J$4="yes",'Data Transformation'!F2867,'Data Transformation'!D2867)</f>
        <v>5.8303130000000002E-2</v>
      </c>
      <c r="I2867">
        <f t="shared" si="163"/>
        <v>163</v>
      </c>
    </row>
    <row r="2868" spans="2:9" x14ac:dyDescent="0.25">
      <c r="B2868">
        <f>IF('Input and Summary Results'!D2450=0,FALSE,'Input and Summary Results'!$B2450)</f>
        <v>163</v>
      </c>
      <c r="C2868">
        <f>IF(OR(B2868=0,'Input and Summary Results'!D2450=0,'Input and Summary Results'!D2450=""),FALSE,'Input and Summary Results'!$D2450)</f>
        <v>0.12222282</v>
      </c>
      <c r="D2868">
        <f>IF(OR(B2868=0,'Input and Summary Results'!E2450=0),FALSE,'Input and Summary Results'!$E2450)</f>
        <v>8.1900890000000004E-2</v>
      </c>
      <c r="E2868">
        <f t="shared" si="164"/>
        <v>-0.91284770019146455</v>
      </c>
      <c r="F2868">
        <f t="shared" si="165"/>
        <v>0.29082119247453136</v>
      </c>
      <c r="G2868">
        <f>IF('Input and Summary Results'!$J$4="yes",IF(C2868=FALSE,FALSE,IF('Data Transformation'!E2868&lt;$R$10,E2868,$R$10)),IF(C2868=FALSE,FALSE,IF(C2868&lt;$R$10,C2868,$R$10)))</f>
        <v>0.12222282</v>
      </c>
      <c r="H2868">
        <f>IF('Input and Summary Results'!$J$4="yes",'Data Transformation'!F2868,'Data Transformation'!D2868)</f>
        <v>8.1900890000000004E-2</v>
      </c>
      <c r="I2868">
        <f t="shared" si="163"/>
        <v>163</v>
      </c>
    </row>
    <row r="2869" spans="2:9" x14ac:dyDescent="0.25">
      <c r="B2869">
        <f>IF('Input and Summary Results'!D2451=0,FALSE,'Input and Summary Results'!$B2451)</f>
        <v>163</v>
      </c>
      <c r="C2869">
        <f>IF(OR(B2869=0,'Input and Summary Results'!D2451=0,'Input and Summary Results'!D2451=""),FALSE,'Input and Summary Results'!$D2451)</f>
        <v>0.13479901</v>
      </c>
      <c r="D2869">
        <f>IF(OR(B2869=0,'Input and Summary Results'!E2451=0),FALSE,'Input and Summary Results'!$E2451)</f>
        <v>7.3715729999999993E-2</v>
      </c>
      <c r="E2869">
        <f t="shared" si="164"/>
        <v>-0.87031329736387353</v>
      </c>
      <c r="F2869">
        <f t="shared" si="165"/>
        <v>0.23733576989920027</v>
      </c>
      <c r="G2869">
        <f>IF('Input and Summary Results'!$J$4="yes",IF(C2869=FALSE,FALSE,IF('Data Transformation'!E2869&lt;$R$10,E2869,$R$10)),IF(C2869=FALSE,FALSE,IF(C2869&lt;$R$10,C2869,$R$10)))</f>
        <v>0.13479901</v>
      </c>
      <c r="H2869">
        <f>IF('Input and Summary Results'!$J$4="yes",'Data Transformation'!F2869,'Data Transformation'!D2869)</f>
        <v>7.3715729999999993E-2</v>
      </c>
      <c r="I2869">
        <f t="shared" si="163"/>
        <v>163</v>
      </c>
    </row>
    <row r="2870" spans="2:9" x14ac:dyDescent="0.25">
      <c r="B2870">
        <f>IF('Input and Summary Results'!D2452=0,FALSE,'Input and Summary Results'!$B2452)</f>
        <v>163</v>
      </c>
      <c r="C2870">
        <f>IF(OR(B2870=0,'Input and Summary Results'!D2452=0,'Input and Summary Results'!D2452=""),FALSE,'Input and Summary Results'!$D2452)</f>
        <v>0.14925442</v>
      </c>
      <c r="D2870">
        <f>IF(OR(B2870=0,'Input and Summary Results'!E2452=0),FALSE,'Input and Summary Results'!$E2452)</f>
        <v>7.0522979999999999E-2</v>
      </c>
      <c r="E2870">
        <f t="shared" si="164"/>
        <v>-0.82607279887070972</v>
      </c>
      <c r="F2870">
        <f t="shared" si="165"/>
        <v>0.20506577507051382</v>
      </c>
      <c r="G2870">
        <f>IF('Input and Summary Results'!$J$4="yes",IF(C2870=FALSE,FALSE,IF('Data Transformation'!E2870&lt;$R$10,E2870,$R$10)),IF(C2870=FALSE,FALSE,IF(C2870&lt;$R$10,C2870,$R$10)))</f>
        <v>0.14925442</v>
      </c>
      <c r="H2870">
        <f>IF('Input and Summary Results'!$J$4="yes",'Data Transformation'!F2870,'Data Transformation'!D2870)</f>
        <v>7.0522979999999999E-2</v>
      </c>
      <c r="I2870">
        <f t="shared" si="163"/>
        <v>163</v>
      </c>
    </row>
    <row r="2871" spans="2:9" x14ac:dyDescent="0.25">
      <c r="B2871">
        <f>IF('Input and Summary Results'!D2453=0,FALSE,'Input and Summary Results'!$B2453)</f>
        <v>163</v>
      </c>
      <c r="C2871">
        <f>IF(OR(B2871=0,'Input and Summary Results'!D2453=0,'Input and Summary Results'!D2453=""),FALSE,'Input and Summary Results'!$D2453)</f>
        <v>0.15312484000000001</v>
      </c>
      <c r="D2871">
        <f>IF(OR(B2871=0,'Input and Summary Results'!E2453=0),FALSE,'Input and Summary Results'!$E2453)</f>
        <v>7.0939719999999998E-2</v>
      </c>
      <c r="E2871">
        <f t="shared" si="164"/>
        <v>-0.81495435208504718</v>
      </c>
      <c r="F2871">
        <f t="shared" si="165"/>
        <v>0.20106364506242094</v>
      </c>
      <c r="G2871">
        <f>IF('Input and Summary Results'!$J$4="yes",IF(C2871=FALSE,FALSE,IF('Data Transformation'!E2871&lt;$R$10,E2871,$R$10)),IF(C2871=FALSE,FALSE,IF(C2871&lt;$R$10,C2871,$R$10)))</f>
        <v>0.15312484000000001</v>
      </c>
      <c r="H2871">
        <f>IF('Input and Summary Results'!$J$4="yes",'Data Transformation'!F2871,'Data Transformation'!D2871)</f>
        <v>7.0939719999999998E-2</v>
      </c>
      <c r="I2871">
        <f t="shared" si="163"/>
        <v>163</v>
      </c>
    </row>
    <row r="2872" spans="2:9" x14ac:dyDescent="0.25">
      <c r="B2872">
        <f>IF('Input and Summary Results'!D2454=0,FALSE,'Input and Summary Results'!$B2454)</f>
        <v>163</v>
      </c>
      <c r="C2872">
        <f>IF(OR(B2872=0,'Input and Summary Results'!D2454=0,'Input and Summary Results'!D2454=""),FALSE,'Input and Summary Results'!$D2454)</f>
        <v>0.17610139</v>
      </c>
      <c r="D2872">
        <f>IF(OR(B2872=0,'Input and Summary Results'!E2454=0),FALSE,'Input and Summary Results'!$E2454)</f>
        <v>6.9537409999999994E-2</v>
      </c>
      <c r="E2872">
        <f t="shared" si="164"/>
        <v>-0.75423721605460037</v>
      </c>
      <c r="F2872">
        <f t="shared" si="165"/>
        <v>0.17137420630240338</v>
      </c>
      <c r="G2872">
        <f>IF('Input and Summary Results'!$J$4="yes",IF(C2872=FALSE,FALSE,IF('Data Transformation'!E2872&lt;$R$10,E2872,$R$10)),IF(C2872=FALSE,FALSE,IF(C2872&lt;$R$10,C2872,$R$10)))</f>
        <v>0.17610139</v>
      </c>
      <c r="H2872">
        <f>IF('Input and Summary Results'!$J$4="yes",'Data Transformation'!F2872,'Data Transformation'!D2872)</f>
        <v>6.9537409999999994E-2</v>
      </c>
      <c r="I2872">
        <f t="shared" si="163"/>
        <v>163</v>
      </c>
    </row>
    <row r="2873" spans="2:9" x14ac:dyDescent="0.25">
      <c r="B2873">
        <f>IF('Input and Summary Results'!D2455=0,FALSE,'Input and Summary Results'!$B2455)</f>
        <v>163</v>
      </c>
      <c r="C2873">
        <f>IF(OR(B2873=0,'Input and Summary Results'!D2455=0,'Input and Summary Results'!D2455=""),FALSE,'Input and Summary Results'!$D2455)</f>
        <v>0.18663308000000001</v>
      </c>
      <c r="D2873">
        <f>IF(OR(B2873=0,'Input and Summary Results'!E2455=0),FALSE,'Input and Summary Results'!$E2455)</f>
        <v>6.7365309999999998E-2</v>
      </c>
      <c r="E2873">
        <f t="shared" si="164"/>
        <v>-0.72901137673000149</v>
      </c>
      <c r="F2873">
        <f t="shared" si="165"/>
        <v>0.15665253201629636</v>
      </c>
      <c r="G2873">
        <f>IF('Input and Summary Results'!$J$4="yes",IF(C2873=FALSE,FALSE,IF('Data Transformation'!E2873&lt;$R$10,E2873,$R$10)),IF(C2873=FALSE,FALSE,IF(C2873&lt;$R$10,C2873,$R$10)))</f>
        <v>0.18663308000000001</v>
      </c>
      <c r="H2873">
        <f>IF('Input and Summary Results'!$J$4="yes",'Data Transformation'!F2873,'Data Transformation'!D2873)</f>
        <v>6.7365309999999998E-2</v>
      </c>
      <c r="I2873">
        <f t="shared" si="163"/>
        <v>163</v>
      </c>
    </row>
    <row r="2874" spans="2:9" x14ac:dyDescent="0.25">
      <c r="B2874">
        <f>IF('Input and Summary Results'!D2456=0,FALSE,'Input and Summary Results'!$B2456)</f>
        <v>163</v>
      </c>
      <c r="C2874">
        <f>IF(OR(B2874=0,'Input and Summary Results'!D2456=0,'Input and Summary Results'!D2456=""),FALSE,'Input and Summary Results'!$D2456)</f>
        <v>0.18791777000000001</v>
      </c>
      <c r="D2874">
        <f>IF(OR(B2874=0,'Input and Summary Results'!E2456=0),FALSE,'Input and Summary Results'!$E2456)</f>
        <v>4.699267E-2</v>
      </c>
      <c r="E2874">
        <f t="shared" si="164"/>
        <v>-0.72603214992585829</v>
      </c>
      <c r="F2874">
        <f t="shared" si="165"/>
        <v>0.10853054918648726</v>
      </c>
      <c r="G2874">
        <f>IF('Input and Summary Results'!$J$4="yes",IF(C2874=FALSE,FALSE,IF('Data Transformation'!E2874&lt;$R$10,E2874,$R$10)),IF(C2874=FALSE,FALSE,IF(C2874&lt;$R$10,C2874,$R$10)))</f>
        <v>0.18791777000000001</v>
      </c>
      <c r="H2874">
        <f>IF('Input and Summary Results'!$J$4="yes",'Data Transformation'!F2874,'Data Transformation'!D2874)</f>
        <v>4.699267E-2</v>
      </c>
      <c r="I2874">
        <f t="shared" si="163"/>
        <v>163</v>
      </c>
    </row>
    <row r="2875" spans="2:9" x14ac:dyDescent="0.25">
      <c r="B2875">
        <f>IF('Input and Summary Results'!D2457=0,FALSE,'Input and Summary Results'!$B2457)</f>
        <v>163</v>
      </c>
      <c r="C2875">
        <f>IF(OR(B2875=0,'Input and Summary Results'!D2457=0,'Input and Summary Results'!D2457=""),FALSE,'Input and Summary Results'!$D2457)</f>
        <v>0.21082107999999999</v>
      </c>
      <c r="D2875">
        <f>IF(OR(B2875=0,'Input and Summary Results'!E2457=0),FALSE,'Input and Summary Results'!$E2457)</f>
        <v>7.3055780000000001E-2</v>
      </c>
      <c r="E2875">
        <f t="shared" si="164"/>
        <v>-0.6760859661826284</v>
      </c>
      <c r="F2875">
        <f t="shared" si="165"/>
        <v>0.15039391943158625</v>
      </c>
      <c r="G2875">
        <f>IF('Input and Summary Results'!$J$4="yes",IF(C2875=FALSE,FALSE,IF('Data Transformation'!E2875&lt;$R$10,E2875,$R$10)),IF(C2875=FALSE,FALSE,IF(C2875&lt;$R$10,C2875,$R$10)))</f>
        <v>0.21082107999999999</v>
      </c>
      <c r="H2875">
        <f>IF('Input and Summary Results'!$J$4="yes",'Data Transformation'!F2875,'Data Transformation'!D2875)</f>
        <v>7.3055780000000001E-2</v>
      </c>
      <c r="I2875">
        <f t="shared" si="163"/>
        <v>163</v>
      </c>
    </row>
    <row r="2876" spans="2:9" x14ac:dyDescent="0.25">
      <c r="B2876">
        <f>IF('Input and Summary Results'!D2458=0,FALSE,'Input and Summary Results'!$B2458)</f>
        <v>163</v>
      </c>
      <c r="C2876">
        <f>IF(OR(B2876=0,'Input and Summary Results'!D2458=0,'Input and Summary Results'!D2458=""),FALSE,'Input and Summary Results'!$D2458)</f>
        <v>0.25983716000000001</v>
      </c>
      <c r="D2876">
        <f>IF(OR(B2876=0,'Input and Summary Results'!E2458=0),FALSE,'Input and Summary Results'!$E2458)</f>
        <v>8.4116990000000003E-2</v>
      </c>
      <c r="E2876">
        <f t="shared" si="164"/>
        <v>-0.58529873921797138</v>
      </c>
      <c r="F2876">
        <f t="shared" si="165"/>
        <v>0.1404986633166711</v>
      </c>
      <c r="G2876">
        <f>IF('Input and Summary Results'!$J$4="yes",IF(C2876=FALSE,FALSE,IF('Data Transformation'!E2876&lt;$R$10,E2876,$R$10)),IF(C2876=FALSE,FALSE,IF(C2876&lt;$R$10,C2876,$R$10)))</f>
        <v>0.25983716000000001</v>
      </c>
      <c r="H2876">
        <f>IF('Input and Summary Results'!$J$4="yes",'Data Transformation'!F2876,'Data Transformation'!D2876)</f>
        <v>8.4116990000000003E-2</v>
      </c>
      <c r="I2876">
        <f t="shared" si="163"/>
        <v>163</v>
      </c>
    </row>
    <row r="2877" spans="2:9" x14ac:dyDescent="0.25">
      <c r="B2877">
        <f>IF('Input and Summary Results'!D2459=0,FALSE,'Input and Summary Results'!$B2459)</f>
        <v>164</v>
      </c>
      <c r="C2877">
        <f>IF(OR(B2877=0,'Input and Summary Results'!D2459=0,'Input and Summary Results'!D2459=""),FALSE,'Input and Summary Results'!$D2459)</f>
        <v>-7.3525199999999999E-2</v>
      </c>
      <c r="D2877">
        <f>IF(OR(B2877=0,'Input and Summary Results'!E2459=0),FALSE,'Input and Summary Results'!$E2459)</f>
        <v>7.4237929999999994E-2</v>
      </c>
      <c r="E2877" t="e">
        <f t="shared" si="164"/>
        <v>#NUM!</v>
      </c>
      <c r="F2877">
        <f t="shared" si="165"/>
        <v>-0.43820705853231268</v>
      </c>
      <c r="G2877">
        <f>IF('Input and Summary Results'!$J$4="yes",IF(C2877=FALSE,FALSE,IF('Data Transformation'!E2877&lt;$R$10,E2877,$R$10)),IF(C2877=FALSE,FALSE,IF(C2877&lt;$R$10,C2877,$R$10)))</f>
        <v>-7.3525199999999999E-2</v>
      </c>
      <c r="H2877">
        <f>IF('Input and Summary Results'!$J$4="yes",'Data Transformation'!F2877,'Data Transformation'!D2877)</f>
        <v>7.4237929999999994E-2</v>
      </c>
      <c r="I2877">
        <f t="shared" si="163"/>
        <v>164</v>
      </c>
    </row>
    <row r="2878" spans="2:9" x14ac:dyDescent="0.25">
      <c r="B2878">
        <f>IF('Input and Summary Results'!D2460=0,FALSE,'Input and Summary Results'!$B2460)</f>
        <v>164</v>
      </c>
      <c r="C2878">
        <f>IF(OR(B2878=0,'Input and Summary Results'!D2460=0,'Input and Summary Results'!D2460=""),FALSE,'Input and Summary Results'!$D2460)</f>
        <v>9.7340399999999994E-3</v>
      </c>
      <c r="D2878">
        <f>IF(OR(B2878=0,'Input and Summary Results'!E2460=0),FALSE,'Input and Summary Results'!$E2460)</f>
        <v>8.4879070000000001E-2</v>
      </c>
      <c r="E2878">
        <f t="shared" si="164"/>
        <v>-2.0117068734465722</v>
      </c>
      <c r="F2878">
        <f t="shared" si="165"/>
        <v>3.7844015824878467</v>
      </c>
      <c r="G2878">
        <f>IF('Input and Summary Results'!$J$4="yes",IF(C2878=FALSE,FALSE,IF('Data Transformation'!E2878&lt;$R$10,E2878,$R$10)),IF(C2878=FALSE,FALSE,IF(C2878&lt;$R$10,C2878,$R$10)))</f>
        <v>9.7340399999999994E-3</v>
      </c>
      <c r="H2878">
        <f>IF('Input and Summary Results'!$J$4="yes",'Data Transformation'!F2878,'Data Transformation'!D2878)</f>
        <v>8.4879070000000001E-2</v>
      </c>
      <c r="I2878">
        <f t="shared" si="163"/>
        <v>164</v>
      </c>
    </row>
    <row r="2879" spans="2:9" x14ac:dyDescent="0.25">
      <c r="B2879">
        <f>IF('Input and Summary Results'!D2461=0,FALSE,'Input and Summary Results'!$B2461)</f>
        <v>164</v>
      </c>
      <c r="C2879">
        <f>IF(OR(B2879=0,'Input and Summary Results'!D2461=0,'Input and Summary Results'!D2461=""),FALSE,'Input and Summary Results'!$D2461)</f>
        <v>3.9788379999999998E-2</v>
      </c>
      <c r="D2879">
        <f>IF(OR(B2879=0,'Input and Summary Results'!E2461=0),FALSE,'Input and Summary Results'!$E2461)</f>
        <v>7.0571629999999996E-2</v>
      </c>
      <c r="E2879">
        <f t="shared" si="164"/>
        <v>-1.4002437429693015</v>
      </c>
      <c r="F2879">
        <f t="shared" si="165"/>
        <v>0.76977467843626701</v>
      </c>
      <c r="G2879">
        <f>IF('Input and Summary Results'!$J$4="yes",IF(C2879=FALSE,FALSE,IF('Data Transformation'!E2879&lt;$R$10,E2879,$R$10)),IF(C2879=FALSE,FALSE,IF(C2879&lt;$R$10,C2879,$R$10)))</f>
        <v>3.9788379999999998E-2</v>
      </c>
      <c r="H2879">
        <f>IF('Input and Summary Results'!$J$4="yes",'Data Transformation'!F2879,'Data Transformation'!D2879)</f>
        <v>7.0571629999999996E-2</v>
      </c>
      <c r="I2879">
        <f t="shared" si="163"/>
        <v>164</v>
      </c>
    </row>
    <row r="2880" spans="2:9" x14ac:dyDescent="0.25">
      <c r="B2880">
        <f>IF('Input and Summary Results'!D2462=0,FALSE,'Input and Summary Results'!$B2462)</f>
        <v>164</v>
      </c>
      <c r="C2880">
        <f>IF(OR(B2880=0,'Input and Summary Results'!D2462=0,'Input and Summary Results'!D2462=""),FALSE,'Input and Summary Results'!$D2462)</f>
        <v>4.9081699999999999E-2</v>
      </c>
      <c r="D2880">
        <f>IF(OR(B2880=0,'Input and Summary Results'!E2462=0),FALSE,'Input and Summary Results'!$E2462)</f>
        <v>9.7236920000000004E-2</v>
      </c>
      <c r="E2880">
        <f t="shared" si="164"/>
        <v>-1.3090804034056456</v>
      </c>
      <c r="F2880">
        <f t="shared" si="165"/>
        <v>0.85980769370254095</v>
      </c>
      <c r="G2880">
        <f>IF('Input and Summary Results'!$J$4="yes",IF(C2880=FALSE,FALSE,IF('Data Transformation'!E2880&lt;$R$10,E2880,$R$10)),IF(C2880=FALSE,FALSE,IF(C2880&lt;$R$10,C2880,$R$10)))</f>
        <v>4.9081699999999999E-2</v>
      </c>
      <c r="H2880">
        <f>IF('Input and Summary Results'!$J$4="yes",'Data Transformation'!F2880,'Data Transformation'!D2880)</f>
        <v>9.7236920000000004E-2</v>
      </c>
      <c r="I2880">
        <f t="shared" si="163"/>
        <v>164</v>
      </c>
    </row>
    <row r="2881" spans="2:9" x14ac:dyDescent="0.25">
      <c r="B2881">
        <f>IF('Input and Summary Results'!D2463=0,FALSE,'Input and Summary Results'!$B2463)</f>
        <v>164</v>
      </c>
      <c r="C2881">
        <f>IF(OR(B2881=0,'Input and Summary Results'!D2463=0,'Input and Summary Results'!D2463=""),FALSE,'Input and Summary Results'!$D2463)</f>
        <v>6.4662230000000001E-2</v>
      </c>
      <c r="D2881">
        <f>IF(OR(B2881=0,'Input and Summary Results'!E2463=0),FALSE,'Input and Summary Results'!$E2463)</f>
        <v>5.9159299999999998E-2</v>
      </c>
      <c r="E2881">
        <f t="shared" si="164"/>
        <v>-1.1893493219948839</v>
      </c>
      <c r="F2881">
        <f t="shared" si="165"/>
        <v>0.39706543062310101</v>
      </c>
      <c r="G2881">
        <f>IF('Input and Summary Results'!$J$4="yes",IF(C2881=FALSE,FALSE,IF('Data Transformation'!E2881&lt;$R$10,E2881,$R$10)),IF(C2881=FALSE,FALSE,IF(C2881&lt;$R$10,C2881,$R$10)))</f>
        <v>6.4662230000000001E-2</v>
      </c>
      <c r="H2881">
        <f>IF('Input and Summary Results'!$J$4="yes",'Data Transformation'!F2881,'Data Transformation'!D2881)</f>
        <v>5.9159299999999998E-2</v>
      </c>
      <c r="I2881">
        <f t="shared" si="163"/>
        <v>164</v>
      </c>
    </row>
    <row r="2882" spans="2:9" x14ac:dyDescent="0.25">
      <c r="B2882">
        <f>IF('Input and Summary Results'!D2464=0,FALSE,'Input and Summary Results'!$B2464)</f>
        <v>164</v>
      </c>
      <c r="C2882">
        <f>IF(OR(B2882=0,'Input and Summary Results'!D2464=0,'Input and Summary Results'!D2464=""),FALSE,'Input and Summary Results'!$D2464)</f>
        <v>0.10656396999999999</v>
      </c>
      <c r="D2882">
        <f>IF(OR(B2882=0,'Input and Summary Results'!E2464=0),FALSE,'Input and Summary Results'!$E2464)</f>
        <v>0.10178606</v>
      </c>
      <c r="E2882">
        <f t="shared" si="164"/>
        <v>-0.97238960839734312</v>
      </c>
      <c r="F2882">
        <f t="shared" si="165"/>
        <v>0.41454114406586018</v>
      </c>
      <c r="G2882">
        <f>IF('Input and Summary Results'!$J$4="yes",IF(C2882=FALSE,FALSE,IF('Data Transformation'!E2882&lt;$R$10,E2882,$R$10)),IF(C2882=FALSE,FALSE,IF(C2882&lt;$R$10,C2882,$R$10)))</f>
        <v>0.10656396999999999</v>
      </c>
      <c r="H2882">
        <f>IF('Input and Summary Results'!$J$4="yes",'Data Transformation'!F2882,'Data Transformation'!D2882)</f>
        <v>0.10178606</v>
      </c>
      <c r="I2882">
        <f t="shared" si="163"/>
        <v>164</v>
      </c>
    </row>
    <row r="2883" spans="2:9" x14ac:dyDescent="0.25">
      <c r="B2883">
        <f>IF('Input and Summary Results'!D2465=0,FALSE,'Input and Summary Results'!$B2465)</f>
        <v>164</v>
      </c>
      <c r="C2883">
        <f>IF(OR(B2883=0,'Input and Summary Results'!D2465=0,'Input and Summary Results'!D2465=""),FALSE,'Input and Summary Results'!$D2465)</f>
        <v>0.13036930999999999</v>
      </c>
      <c r="D2883">
        <f>IF(OR(B2883=0,'Input and Summary Results'!E2465=0),FALSE,'Input and Summary Results'!$E2465)</f>
        <v>5.637996E-2</v>
      </c>
      <c r="E2883">
        <f t="shared" si="164"/>
        <v>-0.88482463303926051</v>
      </c>
      <c r="F2883">
        <f t="shared" si="165"/>
        <v>0.18768913205109394</v>
      </c>
      <c r="G2883">
        <f>IF('Input and Summary Results'!$J$4="yes",IF(C2883=FALSE,FALSE,IF('Data Transformation'!E2883&lt;$R$10,E2883,$R$10)),IF(C2883=FALSE,FALSE,IF(C2883&lt;$R$10,C2883,$R$10)))</f>
        <v>0.13036930999999999</v>
      </c>
      <c r="H2883">
        <f>IF('Input and Summary Results'!$J$4="yes",'Data Transformation'!F2883,'Data Transformation'!D2883)</f>
        <v>5.637996E-2</v>
      </c>
      <c r="I2883">
        <f t="shared" si="163"/>
        <v>164</v>
      </c>
    </row>
    <row r="2884" spans="2:9" x14ac:dyDescent="0.25">
      <c r="B2884">
        <f>IF('Input and Summary Results'!D2466=0,FALSE,'Input and Summary Results'!$B2466)</f>
        <v>164</v>
      </c>
      <c r="C2884">
        <f>IF(OR(B2884=0,'Input and Summary Results'!D2466=0,'Input and Summary Results'!D2466=""),FALSE,'Input and Summary Results'!$D2466)</f>
        <v>0.14788687</v>
      </c>
      <c r="D2884">
        <f>IF(OR(B2884=0,'Input and Summary Results'!E2466=0),FALSE,'Input and Summary Results'!$E2466)</f>
        <v>7.2624569999999999E-2</v>
      </c>
      <c r="E2884">
        <f t="shared" si="164"/>
        <v>-0.8300703827284357</v>
      </c>
      <c r="F2884">
        <f t="shared" si="165"/>
        <v>0.21312955896625574</v>
      </c>
      <c r="G2884">
        <f>IF('Input and Summary Results'!$J$4="yes",IF(C2884=FALSE,FALSE,IF('Data Transformation'!E2884&lt;$R$10,E2884,$R$10)),IF(C2884=FALSE,FALSE,IF(C2884&lt;$R$10,C2884,$R$10)))</f>
        <v>0.14788687</v>
      </c>
      <c r="H2884">
        <f>IF('Input and Summary Results'!$J$4="yes",'Data Transformation'!F2884,'Data Transformation'!D2884)</f>
        <v>7.2624569999999999E-2</v>
      </c>
      <c r="I2884">
        <f t="shared" si="163"/>
        <v>164</v>
      </c>
    </row>
    <row r="2885" spans="2:9" x14ac:dyDescent="0.25">
      <c r="B2885">
        <f>IF('Input and Summary Results'!D2467=0,FALSE,'Input and Summary Results'!$B2467)</f>
        <v>164</v>
      </c>
      <c r="C2885">
        <f>IF(OR(B2885=0,'Input and Summary Results'!D2467=0,'Input and Summary Results'!D2467=""),FALSE,'Input and Summary Results'!$D2467)</f>
        <v>0.19996506999999999</v>
      </c>
      <c r="D2885">
        <f>IF(OR(B2885=0,'Input and Summary Results'!E2467=0),FALSE,'Input and Summary Results'!$E2467)</f>
        <v>3.7556899999999997E-2</v>
      </c>
      <c r="E2885">
        <f t="shared" si="164"/>
        <v>-0.69904586049161488</v>
      </c>
      <c r="F2885">
        <f t="shared" si="165"/>
        <v>8.1512709194660832E-2</v>
      </c>
      <c r="G2885">
        <f>IF('Input and Summary Results'!$J$4="yes",IF(C2885=FALSE,FALSE,IF('Data Transformation'!E2885&lt;$R$10,E2885,$R$10)),IF(C2885=FALSE,FALSE,IF(C2885&lt;$R$10,C2885,$R$10)))</f>
        <v>0.19996506999999999</v>
      </c>
      <c r="H2885">
        <f>IF('Input and Summary Results'!$J$4="yes",'Data Transformation'!F2885,'Data Transformation'!D2885)</f>
        <v>3.7556899999999997E-2</v>
      </c>
      <c r="I2885">
        <f t="shared" ref="I2885:I2948" si="166">IF(G2885=FALSE,"",B2885)</f>
        <v>164</v>
      </c>
    </row>
    <row r="2886" spans="2:9" x14ac:dyDescent="0.25">
      <c r="B2886">
        <f>IF('Input and Summary Results'!D2468=0,FALSE,'Input and Summary Results'!$B2468)</f>
        <v>164</v>
      </c>
      <c r="C2886">
        <f>IF(OR(B2886=0,'Input and Summary Results'!D2468=0,'Input and Summary Results'!D2468=""),FALSE,'Input and Summary Results'!$D2468)</f>
        <v>0.32196247</v>
      </c>
      <c r="D2886">
        <f>IF(OR(B2886=0,'Input and Summary Results'!E2468=0),FALSE,'Input and Summary Results'!$E2468)</f>
        <v>8.0286209999999997E-2</v>
      </c>
      <c r="E2886">
        <f t="shared" si="164"/>
        <v>-0.49219474948997916</v>
      </c>
      <c r="F2886">
        <f t="shared" si="165"/>
        <v>0.10822446212442088</v>
      </c>
      <c r="G2886">
        <f>IF('Input and Summary Results'!$J$4="yes",IF(C2886=FALSE,FALSE,IF('Data Transformation'!E2886&lt;$R$10,E2886,$R$10)),IF(C2886=FALSE,FALSE,IF(C2886&lt;$R$10,C2886,$R$10)))</f>
        <v>0.32196247</v>
      </c>
      <c r="H2886">
        <f>IF('Input and Summary Results'!$J$4="yes",'Data Transformation'!F2886,'Data Transformation'!D2886)</f>
        <v>8.0286209999999997E-2</v>
      </c>
      <c r="I2886">
        <f t="shared" si="166"/>
        <v>164</v>
      </c>
    </row>
    <row r="2887" spans="2:9" x14ac:dyDescent="0.25">
      <c r="B2887">
        <f>IF('Input and Summary Results'!D2469=0,FALSE,'Input and Summary Results'!$B2469)</f>
        <v>164</v>
      </c>
      <c r="C2887">
        <f>IF(OR(B2887=0,'Input and Summary Results'!D2469=0,'Input and Summary Results'!D2469=""),FALSE,'Input and Summary Results'!$D2469)</f>
        <v>0.39550489999999999</v>
      </c>
      <c r="D2887">
        <f>IF(OR(B2887=0,'Input and Summary Results'!E2469=0),FALSE,'Input and Summary Results'!$E2469)</f>
        <v>4.586411E-2</v>
      </c>
      <c r="E2887">
        <f t="shared" si="164"/>
        <v>-0.40284813156003696</v>
      </c>
      <c r="F2887">
        <f t="shared" si="165"/>
        <v>5.0328134341698423E-2</v>
      </c>
      <c r="G2887">
        <f>IF('Input and Summary Results'!$J$4="yes",IF(C2887=FALSE,FALSE,IF('Data Transformation'!E2887&lt;$R$10,E2887,$R$10)),IF(C2887=FALSE,FALSE,IF(C2887&lt;$R$10,C2887,$R$10)))</f>
        <v>0.39550489999999999</v>
      </c>
      <c r="H2887">
        <f>IF('Input and Summary Results'!$J$4="yes",'Data Transformation'!F2887,'Data Transformation'!D2887)</f>
        <v>4.586411E-2</v>
      </c>
      <c r="I2887">
        <f t="shared" si="166"/>
        <v>164</v>
      </c>
    </row>
    <row r="2888" spans="2:9" x14ac:dyDescent="0.25">
      <c r="B2888">
        <f>IF('Input and Summary Results'!D2470=0,FALSE,'Input and Summary Results'!$B2470)</f>
        <v>164</v>
      </c>
      <c r="C2888">
        <f>IF(OR(B2888=0,'Input and Summary Results'!D2470=0,'Input and Summary Results'!D2470=""),FALSE,'Input and Summary Results'!$D2470)</f>
        <v>0.47032579000000002</v>
      </c>
      <c r="D2888">
        <f>IF(OR(B2888=0,'Input and Summary Results'!E2470=0),FALSE,'Input and Summary Results'!$E2470)</f>
        <v>4.7048350000000003E-2</v>
      </c>
      <c r="E2888">
        <f t="shared" si="164"/>
        <v>-0.32760120635364842</v>
      </c>
      <c r="F2888">
        <f t="shared" si="165"/>
        <v>4.3414552920859391E-2</v>
      </c>
      <c r="G2888">
        <f>IF('Input and Summary Results'!$J$4="yes",IF(C2888=FALSE,FALSE,IF('Data Transformation'!E2888&lt;$R$10,E2888,$R$10)),IF(C2888=FALSE,FALSE,IF(C2888&lt;$R$10,C2888,$R$10)))</f>
        <v>0.47032579000000002</v>
      </c>
      <c r="H2888">
        <f>IF('Input and Summary Results'!$J$4="yes",'Data Transformation'!F2888,'Data Transformation'!D2888)</f>
        <v>4.7048350000000003E-2</v>
      </c>
      <c r="I2888">
        <f t="shared" si="166"/>
        <v>164</v>
      </c>
    </row>
    <row r="2889" spans="2:9" x14ac:dyDescent="0.25">
      <c r="B2889">
        <f>IF('Input and Summary Results'!D2471=0,FALSE,'Input and Summary Results'!$B2471)</f>
        <v>164</v>
      </c>
      <c r="C2889">
        <f>IF(OR(B2889=0,'Input and Summary Results'!D2471=0,'Input and Summary Results'!D2471=""),FALSE,'Input and Summary Results'!$D2471)</f>
        <v>0.54082494999999997</v>
      </c>
      <c r="D2889">
        <f>IF(OR(B2889=0,'Input and Summary Results'!E2471=0),FALSE,'Input and Summary Results'!$E2471)</f>
        <v>6.9250740000000005E-2</v>
      </c>
      <c r="E2889">
        <f t="shared" si="164"/>
        <v>-0.26694328119848793</v>
      </c>
      <c r="F2889">
        <f t="shared" si="165"/>
        <v>5.5572179427003141E-2</v>
      </c>
      <c r="G2889">
        <f>IF('Input and Summary Results'!$J$4="yes",IF(C2889=FALSE,FALSE,IF('Data Transformation'!E2889&lt;$R$10,E2889,$R$10)),IF(C2889=FALSE,FALSE,IF(C2889&lt;$R$10,C2889,$R$10)))</f>
        <v>0.54082494999999997</v>
      </c>
      <c r="H2889">
        <f>IF('Input and Summary Results'!$J$4="yes",'Data Transformation'!F2889,'Data Transformation'!D2889)</f>
        <v>6.9250740000000005E-2</v>
      </c>
      <c r="I2889">
        <f t="shared" si="166"/>
        <v>164</v>
      </c>
    </row>
    <row r="2890" spans="2:9" x14ac:dyDescent="0.25">
      <c r="B2890">
        <f>IF('Input and Summary Results'!D2472=0,FALSE,'Input and Summary Results'!$B2472)</f>
        <v>164</v>
      </c>
      <c r="C2890">
        <f>IF(OR(B2890=0,'Input and Summary Results'!D2472=0,'Input and Summary Results'!D2472=""),FALSE,'Input and Summary Results'!$D2472)</f>
        <v>1.0134871599999999</v>
      </c>
      <c r="D2890">
        <f>IF(OR(B2890=0,'Input and Summary Results'!E2472=0),FALSE,'Input and Summary Results'!$E2472)</f>
        <v>6.4174289999999995E-2</v>
      </c>
      <c r="E2890">
        <f t="shared" si="164"/>
        <v>5.8182509308812814E-3</v>
      </c>
      <c r="F2890">
        <f t="shared" si="165"/>
        <v>2.7481001199857334E-2</v>
      </c>
      <c r="G2890">
        <f>IF('Input and Summary Results'!$J$4="yes",IF(C2890=FALSE,FALSE,IF('Data Transformation'!E2890&lt;$R$10,E2890,$R$10)),IF(C2890=FALSE,FALSE,IF(C2890&lt;$R$10,C2890,$R$10)))</f>
        <v>1.0134871599999999</v>
      </c>
      <c r="H2890">
        <f>IF('Input and Summary Results'!$J$4="yes",'Data Transformation'!F2890,'Data Transformation'!D2890)</f>
        <v>6.4174289999999995E-2</v>
      </c>
      <c r="I2890">
        <f t="shared" si="166"/>
        <v>164</v>
      </c>
    </row>
    <row r="2891" spans="2:9" x14ac:dyDescent="0.25">
      <c r="B2891">
        <f>IF('Input and Summary Results'!D2473=0,FALSE,'Input and Summary Results'!$B2473)</f>
        <v>164</v>
      </c>
      <c r="C2891">
        <f>IF(OR(B2891=0,'Input and Summary Results'!D2473=0,'Input and Summary Results'!D2473=""),FALSE,'Input and Summary Results'!$D2473)</f>
        <v>1.1591553699999999</v>
      </c>
      <c r="D2891">
        <f>IF(OR(B2891=0,'Input and Summary Results'!E2473=0),FALSE,'Input and Summary Results'!$E2473)</f>
        <v>7.3458830000000003E-2</v>
      </c>
      <c r="E2891">
        <f t="shared" si="164"/>
        <v>6.4141651503958425E-2</v>
      </c>
      <c r="F2891">
        <f t="shared" si="165"/>
        <v>2.750376096691853E-2</v>
      </c>
      <c r="G2891">
        <f>IF('Input and Summary Results'!$J$4="yes",IF(C2891=FALSE,FALSE,IF('Data Transformation'!E2891&lt;$R$10,E2891,$R$10)),IF(C2891=FALSE,FALSE,IF(C2891&lt;$R$10,C2891,$R$10)))</f>
        <v>1.1591553699999999</v>
      </c>
      <c r="H2891">
        <f>IF('Input and Summary Results'!$J$4="yes",'Data Transformation'!F2891,'Data Transformation'!D2891)</f>
        <v>7.3458830000000003E-2</v>
      </c>
      <c r="I2891">
        <f t="shared" si="166"/>
        <v>164</v>
      </c>
    </row>
    <row r="2892" spans="2:9" x14ac:dyDescent="0.25">
      <c r="B2892">
        <f>IF('Input and Summary Results'!D2474=0,FALSE,'Input and Summary Results'!$B2474)</f>
        <v>164</v>
      </c>
      <c r="C2892">
        <f>IF(OR(B2892=0,'Input and Summary Results'!D2474=0,'Input and Summary Results'!D2474=""),FALSE,'Input and Summary Results'!$D2474)</f>
        <v>1.25887058</v>
      </c>
      <c r="D2892">
        <f>IF(OR(B2892=0,'Input and Summary Results'!E2474=0),FALSE,'Input and Summary Results'!$E2474)</f>
        <v>4.2200500000000002E-2</v>
      </c>
      <c r="E2892">
        <f t="shared" si="164"/>
        <v>9.9981084134122808E-2</v>
      </c>
      <c r="F2892">
        <f t="shared" si="165"/>
        <v>1.4548768786065364E-2</v>
      </c>
      <c r="G2892">
        <f>IF('Input and Summary Results'!$J$4="yes",IF(C2892=FALSE,FALSE,IF('Data Transformation'!E2892&lt;$R$10,E2892,$R$10)),IF(C2892=FALSE,FALSE,IF(C2892&lt;$R$10,C2892,$R$10)))</f>
        <v>1.25887058</v>
      </c>
      <c r="H2892">
        <f>IF('Input and Summary Results'!$J$4="yes",'Data Transformation'!F2892,'Data Transformation'!D2892)</f>
        <v>4.2200500000000002E-2</v>
      </c>
      <c r="I2892">
        <f t="shared" si="166"/>
        <v>164</v>
      </c>
    </row>
    <row r="2893" spans="2:9" x14ac:dyDescent="0.25">
      <c r="B2893">
        <f>IF('Input and Summary Results'!D2475=0,FALSE,'Input and Summary Results'!$B2475)</f>
        <v>164</v>
      </c>
      <c r="C2893">
        <f>IF(OR(B2893=0,'Input and Summary Results'!D2475=0,'Input and Summary Results'!D2475=""),FALSE,'Input and Summary Results'!$D2475)</f>
        <v>1.3989381599999999</v>
      </c>
      <c r="D2893">
        <f>IF(OR(B2893=0,'Input and Summary Results'!E2475=0),FALSE,'Input and Summary Results'!$E2475)</f>
        <v>8.6628830000000004E-2</v>
      </c>
      <c r="E2893">
        <f t="shared" si="164"/>
        <v>0.14579851694761506</v>
      </c>
      <c r="F2893">
        <f t="shared" si="165"/>
        <v>2.687532107923913E-2</v>
      </c>
      <c r="G2893">
        <f>IF('Input and Summary Results'!$J$4="yes",IF(C2893=FALSE,FALSE,IF('Data Transformation'!E2893&lt;$R$10,E2893,$R$10)),IF(C2893=FALSE,FALSE,IF(C2893&lt;$R$10,C2893,$R$10)))</f>
        <v>1.3989381599999999</v>
      </c>
      <c r="H2893">
        <f>IF('Input and Summary Results'!$J$4="yes",'Data Transformation'!F2893,'Data Transformation'!D2893)</f>
        <v>8.6628830000000004E-2</v>
      </c>
      <c r="I2893">
        <f t="shared" si="166"/>
        <v>164</v>
      </c>
    </row>
    <row r="2894" spans="2:9" x14ac:dyDescent="0.25">
      <c r="B2894">
        <f>IF('Input and Summary Results'!D2476=0,FALSE,'Input and Summary Results'!$B2476)</f>
        <v>165</v>
      </c>
      <c r="C2894">
        <f>IF(OR(B2894=0,'Input and Summary Results'!D2476=0,'Input and Summary Results'!D2476=""),FALSE,'Input and Summary Results'!$D2476)</f>
        <v>3.6797910000000003E-2</v>
      </c>
      <c r="D2894">
        <f>IF(OR(B2894=0,'Input and Summary Results'!E2476=0),FALSE,'Input and Summary Results'!$E2476)</f>
        <v>8.1871399999999997E-2</v>
      </c>
      <c r="E2894">
        <f t="shared" si="164"/>
        <v>-1.4341768471211338</v>
      </c>
      <c r="F2894">
        <f t="shared" si="165"/>
        <v>0.96560341606357525</v>
      </c>
      <c r="G2894">
        <f>IF('Input and Summary Results'!$J$4="yes",IF(C2894=FALSE,FALSE,IF('Data Transformation'!E2894&lt;$R$10,E2894,$R$10)),IF(C2894=FALSE,FALSE,IF(C2894&lt;$R$10,C2894,$R$10)))</f>
        <v>3.6797910000000003E-2</v>
      </c>
      <c r="H2894">
        <f>IF('Input and Summary Results'!$J$4="yes",'Data Transformation'!F2894,'Data Transformation'!D2894)</f>
        <v>8.1871399999999997E-2</v>
      </c>
      <c r="I2894">
        <f t="shared" si="166"/>
        <v>165</v>
      </c>
    </row>
    <row r="2895" spans="2:9" x14ac:dyDescent="0.25">
      <c r="B2895">
        <f>IF('Input and Summary Results'!D2477=0,FALSE,'Input and Summary Results'!$B2477)</f>
        <v>165</v>
      </c>
      <c r="C2895">
        <f>IF(OR(B2895=0,'Input and Summary Results'!D2477=0,'Input and Summary Results'!D2477=""),FALSE,'Input and Summary Results'!$D2477)</f>
        <v>4.3244659999999997E-2</v>
      </c>
      <c r="D2895">
        <f>IF(OR(B2895=0,'Input and Summary Results'!E2477=0),FALSE,'Input and Summary Results'!$E2477)</f>
        <v>6.093486E-2</v>
      </c>
      <c r="E2895">
        <f t="shared" si="164"/>
        <v>-1.3640675130711837</v>
      </c>
      <c r="F2895">
        <f t="shared" si="165"/>
        <v>0.61153745317919028</v>
      </c>
      <c r="G2895">
        <f>IF('Input and Summary Results'!$J$4="yes",IF(C2895=FALSE,FALSE,IF('Data Transformation'!E2895&lt;$R$10,E2895,$R$10)),IF(C2895=FALSE,FALSE,IF(C2895&lt;$R$10,C2895,$R$10)))</f>
        <v>4.3244659999999997E-2</v>
      </c>
      <c r="H2895">
        <f>IF('Input and Summary Results'!$J$4="yes",'Data Transformation'!F2895,'Data Transformation'!D2895)</f>
        <v>6.093486E-2</v>
      </c>
      <c r="I2895">
        <f t="shared" si="166"/>
        <v>165</v>
      </c>
    </row>
    <row r="2896" spans="2:9" x14ac:dyDescent="0.25">
      <c r="B2896">
        <f>IF('Input and Summary Results'!D2478=0,FALSE,'Input and Summary Results'!$B2478)</f>
        <v>165</v>
      </c>
      <c r="C2896">
        <f>IF(OR(B2896=0,'Input and Summary Results'!D2478=0,'Input and Summary Results'!D2478=""),FALSE,'Input and Summary Results'!$D2478)</f>
        <v>8.7151359999999997E-2</v>
      </c>
      <c r="D2896">
        <f>IF(OR(B2896=0,'Input and Summary Results'!E2478=0),FALSE,'Input and Summary Results'!$E2478)</f>
        <v>7.1217119999999995E-2</v>
      </c>
      <c r="E2896">
        <f t="shared" si="164"/>
        <v>-1.059725831320633</v>
      </c>
      <c r="F2896">
        <f t="shared" si="165"/>
        <v>0.35465000293741827</v>
      </c>
      <c r="G2896">
        <f>IF('Input and Summary Results'!$J$4="yes",IF(C2896=FALSE,FALSE,IF('Data Transformation'!E2896&lt;$R$10,E2896,$R$10)),IF(C2896=FALSE,FALSE,IF(C2896&lt;$R$10,C2896,$R$10)))</f>
        <v>8.7151359999999997E-2</v>
      </c>
      <c r="H2896">
        <f>IF('Input and Summary Results'!$J$4="yes",'Data Transformation'!F2896,'Data Transformation'!D2896)</f>
        <v>7.1217119999999995E-2</v>
      </c>
      <c r="I2896">
        <f t="shared" si="166"/>
        <v>165</v>
      </c>
    </row>
    <row r="2897" spans="2:9" x14ac:dyDescent="0.25">
      <c r="B2897">
        <f>IF('Input and Summary Results'!D2479=0,FALSE,'Input and Summary Results'!$B2479)</f>
        <v>165</v>
      </c>
      <c r="C2897">
        <f>IF(OR(B2897=0,'Input and Summary Results'!D2479=0,'Input and Summary Results'!D2479=""),FALSE,'Input and Summary Results'!$D2479)</f>
        <v>0.10201428</v>
      </c>
      <c r="D2897">
        <f>IF(OR(B2897=0,'Input and Summary Results'!E2479=0),FALSE,'Input and Summary Results'!$E2479)</f>
        <v>9.3132400000000004E-2</v>
      </c>
      <c r="E2897">
        <f t="shared" si="164"/>
        <v>-0.99133903126630474</v>
      </c>
      <c r="F2897">
        <f t="shared" si="165"/>
        <v>0.39621376144594667</v>
      </c>
      <c r="G2897">
        <f>IF('Input and Summary Results'!$J$4="yes",IF(C2897=FALSE,FALSE,IF('Data Transformation'!E2897&lt;$R$10,E2897,$R$10)),IF(C2897=FALSE,FALSE,IF(C2897&lt;$R$10,C2897,$R$10)))</f>
        <v>0.10201428</v>
      </c>
      <c r="H2897">
        <f>IF('Input and Summary Results'!$J$4="yes",'Data Transformation'!F2897,'Data Transformation'!D2897)</f>
        <v>9.3132400000000004E-2</v>
      </c>
      <c r="I2897">
        <f t="shared" si="166"/>
        <v>165</v>
      </c>
    </row>
    <row r="2898" spans="2:9" x14ac:dyDescent="0.25">
      <c r="B2898">
        <f>IF('Input and Summary Results'!D2480=0,FALSE,'Input and Summary Results'!$B2480)</f>
        <v>165</v>
      </c>
      <c r="C2898">
        <f>IF(OR(B2898=0,'Input and Summary Results'!D2480=0,'Input and Summary Results'!D2480=""),FALSE,'Input and Summary Results'!$D2480)</f>
        <v>0.11809662999999999</v>
      </c>
      <c r="D2898">
        <f>IF(OR(B2898=0,'Input and Summary Results'!E2480=0),FALSE,'Input and Summary Results'!$E2480)</f>
        <v>8.7302920000000006E-2</v>
      </c>
      <c r="E2898">
        <f t="shared" si="164"/>
        <v>-0.92776249521701892</v>
      </c>
      <c r="F2898">
        <f t="shared" si="165"/>
        <v>0.32083444955203216</v>
      </c>
      <c r="G2898">
        <f>IF('Input and Summary Results'!$J$4="yes",IF(C2898=FALSE,FALSE,IF('Data Transformation'!E2898&lt;$R$10,E2898,$R$10)),IF(C2898=FALSE,FALSE,IF(C2898&lt;$R$10,C2898,$R$10)))</f>
        <v>0.11809662999999999</v>
      </c>
      <c r="H2898">
        <f>IF('Input and Summary Results'!$J$4="yes",'Data Transformation'!F2898,'Data Transformation'!D2898)</f>
        <v>8.7302920000000006E-2</v>
      </c>
      <c r="I2898">
        <f t="shared" si="166"/>
        <v>165</v>
      </c>
    </row>
    <row r="2899" spans="2:9" x14ac:dyDescent="0.25">
      <c r="B2899">
        <f>IF('Input and Summary Results'!D2481=0,FALSE,'Input and Summary Results'!$B2481)</f>
        <v>165</v>
      </c>
      <c r="C2899">
        <f>IF(OR(B2899=0,'Input and Summary Results'!D2481=0,'Input and Summary Results'!D2481=""),FALSE,'Input and Summary Results'!$D2481)</f>
        <v>0.12602157</v>
      </c>
      <c r="D2899">
        <f>IF(OR(B2899=0,'Input and Summary Results'!E2481=0),FALSE,'Input and Summary Results'!$E2481)</f>
        <v>7.6440430000000004E-2</v>
      </c>
      <c r="E2899">
        <f t="shared" si="164"/>
        <v>-0.89955511416630296</v>
      </c>
      <c r="F2899">
        <f t="shared" si="165"/>
        <v>0.26324974859462552</v>
      </c>
      <c r="G2899">
        <f>IF('Input and Summary Results'!$J$4="yes",IF(C2899=FALSE,FALSE,IF('Data Transformation'!E2899&lt;$R$10,E2899,$R$10)),IF(C2899=FALSE,FALSE,IF(C2899&lt;$R$10,C2899,$R$10)))</f>
        <v>0.12602157</v>
      </c>
      <c r="H2899">
        <f>IF('Input and Summary Results'!$J$4="yes",'Data Transformation'!F2899,'Data Transformation'!D2899)</f>
        <v>7.6440430000000004E-2</v>
      </c>
      <c r="I2899">
        <f t="shared" si="166"/>
        <v>165</v>
      </c>
    </row>
    <row r="2900" spans="2:9" x14ac:dyDescent="0.25">
      <c r="B2900">
        <f>IF('Input and Summary Results'!D2482=0,FALSE,'Input and Summary Results'!$B2482)</f>
        <v>165</v>
      </c>
      <c r="C2900">
        <f>IF(OR(B2900=0,'Input and Summary Results'!D2482=0,'Input and Summary Results'!D2482=""),FALSE,'Input and Summary Results'!$D2482)</f>
        <v>0.14889389</v>
      </c>
      <c r="D2900">
        <f>IF(OR(B2900=0,'Input and Summary Results'!E2482=0),FALSE,'Input and Summary Results'!$E2482)</f>
        <v>5.9627859999999998E-2</v>
      </c>
      <c r="E2900">
        <f t="shared" si="164"/>
        <v>-0.82712312356232298</v>
      </c>
      <c r="F2900">
        <f t="shared" si="165"/>
        <v>0.1738049240301264</v>
      </c>
      <c r="G2900">
        <f>IF('Input and Summary Results'!$J$4="yes",IF(C2900=FALSE,FALSE,IF('Data Transformation'!E2900&lt;$R$10,E2900,$R$10)),IF(C2900=FALSE,FALSE,IF(C2900&lt;$R$10,C2900,$R$10)))</f>
        <v>0.14889389</v>
      </c>
      <c r="H2900">
        <f>IF('Input and Summary Results'!$J$4="yes",'Data Transformation'!F2900,'Data Transformation'!D2900)</f>
        <v>5.9627859999999998E-2</v>
      </c>
      <c r="I2900">
        <f t="shared" si="166"/>
        <v>165</v>
      </c>
    </row>
    <row r="2901" spans="2:9" x14ac:dyDescent="0.25">
      <c r="B2901">
        <f>IF('Input and Summary Results'!D2483=0,FALSE,'Input and Summary Results'!$B2483)</f>
        <v>165</v>
      </c>
      <c r="C2901">
        <f>IF(OR(B2901=0,'Input and Summary Results'!D2483=0,'Input and Summary Results'!D2483=""),FALSE,'Input and Summary Results'!$D2483)</f>
        <v>0.14917792999999999</v>
      </c>
      <c r="D2901">
        <f>IF(OR(B2901=0,'Input and Summary Results'!E2483=0),FALSE,'Input and Summary Results'!$E2483)</f>
        <v>8.0400860000000005E-2</v>
      </c>
      <c r="E2901">
        <f t="shared" si="164"/>
        <v>-0.82629542343301476</v>
      </c>
      <c r="F2901">
        <f t="shared" si="165"/>
        <v>0.23390841554109246</v>
      </c>
      <c r="G2901">
        <f>IF('Input and Summary Results'!$J$4="yes",IF(C2901=FALSE,FALSE,IF('Data Transformation'!E2901&lt;$R$10,E2901,$R$10)),IF(C2901=FALSE,FALSE,IF(C2901&lt;$R$10,C2901,$R$10)))</f>
        <v>0.14917792999999999</v>
      </c>
      <c r="H2901">
        <f>IF('Input and Summary Results'!$J$4="yes",'Data Transformation'!F2901,'Data Transformation'!D2901)</f>
        <v>8.0400860000000005E-2</v>
      </c>
      <c r="I2901">
        <f t="shared" si="166"/>
        <v>165</v>
      </c>
    </row>
    <row r="2902" spans="2:9" x14ac:dyDescent="0.25">
      <c r="B2902">
        <f>IF('Input and Summary Results'!D2484=0,FALSE,'Input and Summary Results'!$B2484)</f>
        <v>165</v>
      </c>
      <c r="C2902">
        <f>IF(OR(B2902=0,'Input and Summary Results'!D2484=0,'Input and Summary Results'!D2484=""),FALSE,'Input and Summary Results'!$D2484)</f>
        <v>0.20503168999999999</v>
      </c>
      <c r="D2902">
        <f>IF(OR(B2902=0,'Input and Summary Results'!E2484=0),FALSE,'Input and Summary Results'!$E2484)</f>
        <v>4.9831649999999998E-2</v>
      </c>
      <c r="E2902">
        <f t="shared" si="164"/>
        <v>-0.68817900856142622</v>
      </c>
      <c r="F2902">
        <f t="shared" si="165"/>
        <v>0.10548094345805764</v>
      </c>
      <c r="G2902">
        <f>IF('Input and Summary Results'!$J$4="yes",IF(C2902=FALSE,FALSE,IF('Data Transformation'!E2902&lt;$R$10,E2902,$R$10)),IF(C2902=FALSE,FALSE,IF(C2902&lt;$R$10,C2902,$R$10)))</f>
        <v>0.20503168999999999</v>
      </c>
      <c r="H2902">
        <f>IF('Input and Summary Results'!$J$4="yes",'Data Transformation'!F2902,'Data Transformation'!D2902)</f>
        <v>4.9831649999999998E-2</v>
      </c>
      <c r="I2902">
        <f t="shared" si="166"/>
        <v>165</v>
      </c>
    </row>
    <row r="2903" spans="2:9" x14ac:dyDescent="0.25">
      <c r="B2903">
        <f>IF('Input and Summary Results'!D2485=0,FALSE,'Input and Summary Results'!$B2485)</f>
        <v>165</v>
      </c>
      <c r="C2903">
        <f>IF(OR(B2903=0,'Input and Summary Results'!D2485=0,'Input and Summary Results'!D2485=""),FALSE,'Input and Summary Results'!$D2485)</f>
        <v>0.30266620999999999</v>
      </c>
      <c r="D2903">
        <f>IF(OR(B2903=0,'Input and Summary Results'!E2485=0),FALSE,'Input and Summary Results'!$E2485)</f>
        <v>6.6086110000000003E-2</v>
      </c>
      <c r="E2903">
        <f t="shared" si="164"/>
        <v>-0.51903606146717762</v>
      </c>
      <c r="F2903">
        <f t="shared" si="165"/>
        <v>9.4762384410205569E-2</v>
      </c>
      <c r="G2903">
        <f>IF('Input and Summary Results'!$J$4="yes",IF(C2903=FALSE,FALSE,IF('Data Transformation'!E2903&lt;$R$10,E2903,$R$10)),IF(C2903=FALSE,FALSE,IF(C2903&lt;$R$10,C2903,$R$10)))</f>
        <v>0.30266620999999999</v>
      </c>
      <c r="H2903">
        <f>IF('Input and Summary Results'!$J$4="yes",'Data Transformation'!F2903,'Data Transformation'!D2903)</f>
        <v>6.6086110000000003E-2</v>
      </c>
      <c r="I2903">
        <f t="shared" si="166"/>
        <v>165</v>
      </c>
    </row>
    <row r="2904" spans="2:9" x14ac:dyDescent="0.25">
      <c r="B2904">
        <f>IF('Input and Summary Results'!D2486=0,FALSE,'Input and Summary Results'!$B2486)</f>
        <v>165</v>
      </c>
      <c r="C2904">
        <f>IF(OR(B2904=0,'Input and Summary Results'!D2486=0,'Input and Summary Results'!D2486=""),FALSE,'Input and Summary Results'!$D2486)</f>
        <v>0.32916990000000002</v>
      </c>
      <c r="D2904">
        <f>IF(OR(B2904=0,'Input and Summary Results'!E2486=0),FALSE,'Input and Summary Results'!$E2486)</f>
        <v>5.3021169999999999E-2</v>
      </c>
      <c r="E2904">
        <f t="shared" si="164"/>
        <v>-0.48257988446087641</v>
      </c>
      <c r="F2904">
        <f t="shared" si="165"/>
        <v>6.9906719235264217E-2</v>
      </c>
      <c r="G2904">
        <f>IF('Input and Summary Results'!$J$4="yes",IF(C2904=FALSE,FALSE,IF('Data Transformation'!E2904&lt;$R$10,E2904,$R$10)),IF(C2904=FALSE,FALSE,IF(C2904&lt;$R$10,C2904,$R$10)))</f>
        <v>0.32916990000000002</v>
      </c>
      <c r="H2904">
        <f>IF('Input and Summary Results'!$J$4="yes",'Data Transformation'!F2904,'Data Transformation'!D2904)</f>
        <v>5.3021169999999999E-2</v>
      </c>
      <c r="I2904">
        <f t="shared" si="166"/>
        <v>165</v>
      </c>
    </row>
    <row r="2905" spans="2:9" x14ac:dyDescent="0.25">
      <c r="B2905">
        <f>IF('Input and Summary Results'!D2487=0,FALSE,'Input and Summary Results'!$B2487)</f>
        <v>165</v>
      </c>
      <c r="C2905">
        <f>IF(OR(B2905=0,'Input and Summary Results'!D2487=0,'Input and Summary Results'!D2487=""),FALSE,'Input and Summary Results'!$D2487)</f>
        <v>0.36431525999999997</v>
      </c>
      <c r="D2905">
        <f>IF(OR(B2905=0,'Input and Summary Results'!E2487=0),FALSE,'Input and Summary Results'!$E2487)</f>
        <v>7.1602860000000004E-2</v>
      </c>
      <c r="E2905">
        <f t="shared" si="164"/>
        <v>-0.43852263717149886</v>
      </c>
      <c r="F2905">
        <f t="shared" si="165"/>
        <v>8.529876360380842E-2</v>
      </c>
      <c r="G2905">
        <f>IF('Input and Summary Results'!$J$4="yes",IF(C2905=FALSE,FALSE,IF('Data Transformation'!E2905&lt;$R$10,E2905,$R$10)),IF(C2905=FALSE,FALSE,IF(C2905&lt;$R$10,C2905,$R$10)))</f>
        <v>0.36431525999999997</v>
      </c>
      <c r="H2905">
        <f>IF('Input and Summary Results'!$J$4="yes",'Data Transformation'!F2905,'Data Transformation'!D2905)</f>
        <v>7.1602860000000004E-2</v>
      </c>
      <c r="I2905">
        <f t="shared" si="166"/>
        <v>165</v>
      </c>
    </row>
    <row r="2906" spans="2:9" x14ac:dyDescent="0.25">
      <c r="B2906">
        <f>IF('Input and Summary Results'!D2488=0,FALSE,'Input and Summary Results'!$B2488)</f>
        <v>165</v>
      </c>
      <c r="C2906">
        <f>IF(OR(B2906=0,'Input and Summary Results'!D2488=0,'Input and Summary Results'!D2488=""),FALSE,'Input and Summary Results'!$D2488)</f>
        <v>0.49287793000000002</v>
      </c>
      <c r="D2906">
        <f>IF(OR(B2906=0,'Input and Summary Results'!E2488=0),FALSE,'Input and Summary Results'!$E2488)</f>
        <v>7.7854679999999996E-2</v>
      </c>
      <c r="E2906">
        <f t="shared" si="164"/>
        <v>-0.30726062817071181</v>
      </c>
      <c r="F2906">
        <f t="shared" si="165"/>
        <v>6.855436014349435E-2</v>
      </c>
      <c r="G2906">
        <f>IF('Input and Summary Results'!$J$4="yes",IF(C2906=FALSE,FALSE,IF('Data Transformation'!E2906&lt;$R$10,E2906,$R$10)),IF(C2906=FALSE,FALSE,IF(C2906&lt;$R$10,C2906,$R$10)))</f>
        <v>0.49287793000000002</v>
      </c>
      <c r="H2906">
        <f>IF('Input and Summary Results'!$J$4="yes",'Data Transformation'!F2906,'Data Transformation'!D2906)</f>
        <v>7.7854679999999996E-2</v>
      </c>
      <c r="I2906">
        <f t="shared" si="166"/>
        <v>165</v>
      </c>
    </row>
    <row r="2907" spans="2:9" x14ac:dyDescent="0.25">
      <c r="B2907">
        <f>IF('Input and Summary Results'!D2489=0,FALSE,'Input and Summary Results'!$B2489)</f>
        <v>165</v>
      </c>
      <c r="C2907">
        <f>IF(OR(B2907=0,'Input and Summary Results'!D2489=0,'Input and Summary Results'!D2489=""),FALSE,'Input and Summary Results'!$D2489)</f>
        <v>0.56910238000000002</v>
      </c>
      <c r="D2907">
        <f>IF(OR(B2907=0,'Input and Summary Results'!E2489=0),FALSE,'Input and Summary Results'!$E2489)</f>
        <v>6.0584279999999997E-2</v>
      </c>
      <c r="E2907">
        <f t="shared" si="164"/>
        <v>-0.24480959815778708</v>
      </c>
      <c r="F2907">
        <f t="shared" si="165"/>
        <v>4.6201840730309369E-2</v>
      </c>
      <c r="G2907">
        <f>IF('Input and Summary Results'!$J$4="yes",IF(C2907=FALSE,FALSE,IF('Data Transformation'!E2907&lt;$R$10,E2907,$R$10)),IF(C2907=FALSE,FALSE,IF(C2907&lt;$R$10,C2907,$R$10)))</f>
        <v>0.56910238000000002</v>
      </c>
      <c r="H2907">
        <f>IF('Input and Summary Results'!$J$4="yes",'Data Transformation'!F2907,'Data Transformation'!D2907)</f>
        <v>6.0584279999999997E-2</v>
      </c>
      <c r="I2907">
        <f t="shared" si="166"/>
        <v>165</v>
      </c>
    </row>
    <row r="2908" spans="2:9" x14ac:dyDescent="0.25">
      <c r="B2908">
        <f>IF('Input and Summary Results'!D2490=0,FALSE,'Input and Summary Results'!$B2490)</f>
        <v>165</v>
      </c>
      <c r="C2908">
        <f>IF(OR(B2908=0,'Input and Summary Results'!D2490=0,'Input and Summary Results'!D2490=""),FALSE,'Input and Summary Results'!$D2490)</f>
        <v>0.61286856000000001</v>
      </c>
      <c r="D2908">
        <f>IF(OR(B2908=0,'Input and Summary Results'!E2490=0),FALSE,'Input and Summary Results'!$E2490)</f>
        <v>7.7971029999999997E-2</v>
      </c>
      <c r="E2908">
        <f t="shared" si="164"/>
        <v>-0.21263265727202768</v>
      </c>
      <c r="F2908">
        <f t="shared" si="165"/>
        <v>5.5214819667042475E-2</v>
      </c>
      <c r="G2908">
        <f>IF('Input and Summary Results'!$J$4="yes",IF(C2908=FALSE,FALSE,IF('Data Transformation'!E2908&lt;$R$10,E2908,$R$10)),IF(C2908=FALSE,FALSE,IF(C2908&lt;$R$10,C2908,$R$10)))</f>
        <v>0.61286856000000001</v>
      </c>
      <c r="H2908">
        <f>IF('Input and Summary Results'!$J$4="yes",'Data Transformation'!F2908,'Data Transformation'!D2908)</f>
        <v>7.7971029999999997E-2</v>
      </c>
      <c r="I2908">
        <f t="shared" si="166"/>
        <v>165</v>
      </c>
    </row>
    <row r="2909" spans="2:9" x14ac:dyDescent="0.25">
      <c r="B2909">
        <f>IF('Input and Summary Results'!D2491=0,FALSE,'Input and Summary Results'!$B2491)</f>
        <v>165</v>
      </c>
      <c r="C2909">
        <f>IF(OR(B2909=0,'Input and Summary Results'!D2491=0,'Input and Summary Results'!D2491=""),FALSE,'Input and Summary Results'!$D2491)</f>
        <v>0.68004114999999998</v>
      </c>
      <c r="D2909">
        <f>IF(OR(B2909=0,'Input and Summary Results'!E2491=0),FALSE,'Input and Summary Results'!$E2491)</f>
        <v>8.0925670000000005E-2</v>
      </c>
      <c r="E2909">
        <f t="shared" si="164"/>
        <v>-0.16746480688609253</v>
      </c>
      <c r="F2909">
        <f t="shared" si="165"/>
        <v>5.164649342175838E-2</v>
      </c>
      <c r="G2909">
        <f>IF('Input and Summary Results'!$J$4="yes",IF(C2909=FALSE,FALSE,IF('Data Transformation'!E2909&lt;$R$10,E2909,$R$10)),IF(C2909=FALSE,FALSE,IF(C2909&lt;$R$10,C2909,$R$10)))</f>
        <v>0.68004114999999998</v>
      </c>
      <c r="H2909">
        <f>IF('Input and Summary Results'!$J$4="yes",'Data Transformation'!F2909,'Data Transformation'!D2909)</f>
        <v>8.0925670000000005E-2</v>
      </c>
      <c r="I2909">
        <f t="shared" si="166"/>
        <v>165</v>
      </c>
    </row>
    <row r="2910" spans="2:9" x14ac:dyDescent="0.25">
      <c r="B2910">
        <f>IF('Input and Summary Results'!D2492=0,FALSE,'Input and Summary Results'!$B2492)</f>
        <v>165</v>
      </c>
      <c r="C2910">
        <f>IF(OR(B2910=0,'Input and Summary Results'!D2492=0,'Input and Summary Results'!D2492=""),FALSE,'Input and Summary Results'!$D2492)</f>
        <v>0.92236152999999999</v>
      </c>
      <c r="D2910">
        <f>IF(OR(B2910=0,'Input and Summary Results'!E2492=0),FALSE,'Input and Summary Results'!$E2492)</f>
        <v>6.0939880000000002E-2</v>
      </c>
      <c r="E2910">
        <f t="shared" si="164"/>
        <v>-3.5098818958293983E-2</v>
      </c>
      <c r="F2910">
        <f t="shared" si="165"/>
        <v>2.8674122954802764E-2</v>
      </c>
      <c r="G2910">
        <f>IF('Input and Summary Results'!$J$4="yes",IF(C2910=FALSE,FALSE,IF('Data Transformation'!E2910&lt;$R$10,E2910,$R$10)),IF(C2910=FALSE,FALSE,IF(C2910&lt;$R$10,C2910,$R$10)))</f>
        <v>0.92236152999999999</v>
      </c>
      <c r="H2910">
        <f>IF('Input and Summary Results'!$J$4="yes",'Data Transformation'!F2910,'Data Transformation'!D2910)</f>
        <v>6.0939880000000002E-2</v>
      </c>
      <c r="I2910">
        <f t="shared" si="166"/>
        <v>165</v>
      </c>
    </row>
    <row r="2911" spans="2:9" x14ac:dyDescent="0.25">
      <c r="B2911">
        <f>IF('Input and Summary Results'!D2493=0,FALSE,'Input and Summary Results'!$B2493)</f>
        <v>166</v>
      </c>
      <c r="C2911">
        <f>IF(OR(B2911=0,'Input and Summary Results'!D2493=0,'Input and Summary Results'!D2493=""),FALSE,'Input and Summary Results'!$D2493)</f>
        <v>-6.9611800000000001E-2</v>
      </c>
      <c r="D2911">
        <f>IF(OR(B2911=0,'Input and Summary Results'!E2493=0),FALSE,'Input and Summary Results'!$E2493)</f>
        <v>0.10901028</v>
      </c>
      <c r="E2911" t="e">
        <f t="shared" si="164"/>
        <v>#NUM!</v>
      </c>
      <c r="F2911">
        <f t="shared" si="165"/>
        <v>-0.67963278524617954</v>
      </c>
      <c r="G2911">
        <f>IF('Input and Summary Results'!$J$4="yes",IF(C2911=FALSE,FALSE,IF('Data Transformation'!E2911&lt;$R$10,E2911,$R$10)),IF(C2911=FALSE,FALSE,IF(C2911&lt;$R$10,C2911,$R$10)))</f>
        <v>-6.9611800000000001E-2</v>
      </c>
      <c r="H2911">
        <f>IF('Input and Summary Results'!$J$4="yes",'Data Transformation'!F2911,'Data Transformation'!D2911)</f>
        <v>0.10901028</v>
      </c>
      <c r="I2911">
        <f t="shared" si="166"/>
        <v>166</v>
      </c>
    </row>
    <row r="2912" spans="2:9" x14ac:dyDescent="0.25">
      <c r="B2912">
        <f>IF('Input and Summary Results'!D2494=0,FALSE,'Input and Summary Results'!$B2494)</f>
        <v>166</v>
      </c>
      <c r="C2912">
        <f>IF(OR(B2912=0,'Input and Summary Results'!D2494=0,'Input and Summary Results'!D2494=""),FALSE,'Input and Summary Results'!$D2494)</f>
        <v>-6.2639899999999998E-2</v>
      </c>
      <c r="D2912">
        <f>IF(OR(B2912=0,'Input and Summary Results'!E2494=0),FALSE,'Input and Summary Results'!$E2494)</f>
        <v>9.9954890000000005E-2</v>
      </c>
      <c r="E2912" t="e">
        <f t="shared" si="164"/>
        <v>#NUM!</v>
      </c>
      <c r="F2912">
        <f t="shared" si="165"/>
        <v>-0.69253658227423742</v>
      </c>
      <c r="G2912">
        <f>IF('Input and Summary Results'!$J$4="yes",IF(C2912=FALSE,FALSE,IF('Data Transformation'!E2912&lt;$R$10,E2912,$R$10)),IF(C2912=FALSE,FALSE,IF(C2912&lt;$R$10,C2912,$R$10)))</f>
        <v>-6.2639899999999998E-2</v>
      </c>
      <c r="H2912">
        <f>IF('Input and Summary Results'!$J$4="yes",'Data Transformation'!F2912,'Data Transformation'!D2912)</f>
        <v>9.9954890000000005E-2</v>
      </c>
      <c r="I2912">
        <f t="shared" si="166"/>
        <v>166</v>
      </c>
    </row>
    <row r="2913" spans="2:9" x14ac:dyDescent="0.25">
      <c r="B2913">
        <f>IF('Input and Summary Results'!D2495=0,FALSE,'Input and Summary Results'!$B2495)</f>
        <v>166</v>
      </c>
      <c r="C2913">
        <f>IF(OR(B2913=0,'Input and Summary Results'!D2495=0,'Input and Summary Results'!D2495=""),FALSE,'Input and Summary Results'!$D2495)</f>
        <v>1.8306280000000001E-2</v>
      </c>
      <c r="D2913">
        <f>IF(OR(B2913=0,'Input and Summary Results'!E2495=0),FALSE,'Input and Summary Results'!$E2495)</f>
        <v>8.7708990000000001E-2</v>
      </c>
      <c r="E2913">
        <f t="shared" si="164"/>
        <v>-1.7373998992598143</v>
      </c>
      <c r="F2913">
        <f t="shared" si="165"/>
        <v>2.0793794075038727</v>
      </c>
      <c r="G2913">
        <f>IF('Input and Summary Results'!$J$4="yes",IF(C2913=FALSE,FALSE,IF('Data Transformation'!E2913&lt;$R$10,E2913,$R$10)),IF(C2913=FALSE,FALSE,IF(C2913&lt;$R$10,C2913,$R$10)))</f>
        <v>1.8306280000000001E-2</v>
      </c>
      <c r="H2913">
        <f>IF('Input and Summary Results'!$J$4="yes",'Data Transformation'!F2913,'Data Transformation'!D2913)</f>
        <v>8.7708990000000001E-2</v>
      </c>
      <c r="I2913">
        <f t="shared" si="166"/>
        <v>166</v>
      </c>
    </row>
    <row r="2914" spans="2:9" x14ac:dyDescent="0.25">
      <c r="B2914">
        <f>IF('Input and Summary Results'!D2496=0,FALSE,'Input and Summary Results'!$B2496)</f>
        <v>166</v>
      </c>
      <c r="C2914">
        <f>IF(OR(B2914=0,'Input and Summary Results'!D2496=0,'Input and Summary Results'!D2496=""),FALSE,'Input and Summary Results'!$D2496)</f>
        <v>4.5297110000000002E-2</v>
      </c>
      <c r="D2914">
        <f>IF(OR(B2914=0,'Input and Summary Results'!E2496=0),FALSE,'Input and Summary Results'!$E2496)</f>
        <v>9.2347780000000004E-2</v>
      </c>
      <c r="E2914">
        <f t="shared" si="164"/>
        <v>-1.3439295055167599</v>
      </c>
      <c r="F2914">
        <f t="shared" si="165"/>
        <v>0.8848011831218372</v>
      </c>
      <c r="G2914">
        <f>IF('Input and Summary Results'!$J$4="yes",IF(C2914=FALSE,FALSE,IF('Data Transformation'!E2914&lt;$R$10,E2914,$R$10)),IF(C2914=FALSE,FALSE,IF(C2914&lt;$R$10,C2914,$R$10)))</f>
        <v>4.5297110000000002E-2</v>
      </c>
      <c r="H2914">
        <f>IF('Input and Summary Results'!$J$4="yes",'Data Transformation'!F2914,'Data Transformation'!D2914)</f>
        <v>9.2347780000000004E-2</v>
      </c>
      <c r="I2914">
        <f t="shared" si="166"/>
        <v>166</v>
      </c>
    </row>
    <row r="2915" spans="2:9" x14ac:dyDescent="0.25">
      <c r="B2915">
        <f>IF('Input and Summary Results'!D2497=0,FALSE,'Input and Summary Results'!$B2497)</f>
        <v>166</v>
      </c>
      <c r="C2915">
        <f>IF(OR(B2915=0,'Input and Summary Results'!D2497=0,'Input and Summary Results'!D2497=""),FALSE,'Input and Summary Results'!$D2497)</f>
        <v>6.7156980000000005E-2</v>
      </c>
      <c r="D2915">
        <f>IF(OR(B2915=0,'Input and Summary Results'!E2497=0),FALSE,'Input and Summary Results'!$E2497)</f>
        <v>6.7577120000000004E-2</v>
      </c>
      <c r="E2915">
        <f t="shared" si="164"/>
        <v>-1.1729088419983287</v>
      </c>
      <c r="F2915">
        <f t="shared" si="165"/>
        <v>0.43671514234261277</v>
      </c>
      <c r="G2915">
        <f>IF('Input and Summary Results'!$J$4="yes",IF(C2915=FALSE,FALSE,IF('Data Transformation'!E2915&lt;$R$10,E2915,$R$10)),IF(C2915=FALSE,FALSE,IF(C2915&lt;$R$10,C2915,$R$10)))</f>
        <v>6.7156980000000005E-2</v>
      </c>
      <c r="H2915">
        <f>IF('Input and Summary Results'!$J$4="yes",'Data Transformation'!F2915,'Data Transformation'!D2915)</f>
        <v>6.7577120000000004E-2</v>
      </c>
      <c r="I2915">
        <f t="shared" si="166"/>
        <v>166</v>
      </c>
    </row>
    <row r="2916" spans="2:9" x14ac:dyDescent="0.25">
      <c r="B2916">
        <f>IF('Input and Summary Results'!D2498=0,FALSE,'Input and Summary Results'!$B2498)</f>
        <v>166</v>
      </c>
      <c r="C2916">
        <f>IF(OR(B2916=0,'Input and Summary Results'!D2498=0,'Input and Summary Results'!D2498=""),FALSE,'Input and Summary Results'!$D2498)</f>
        <v>8.1990729999999998E-2</v>
      </c>
      <c r="D2916">
        <f>IF(OR(B2916=0,'Input and Summary Results'!E2498=0),FALSE,'Input and Summary Results'!$E2498)</f>
        <v>6.098311E-2</v>
      </c>
      <c r="E2916">
        <f t="shared" si="164"/>
        <v>-1.0862352468531917</v>
      </c>
      <c r="F2916">
        <f t="shared" si="165"/>
        <v>0.32280075735391062</v>
      </c>
      <c r="G2916">
        <f>IF('Input and Summary Results'!$J$4="yes",IF(C2916=FALSE,FALSE,IF('Data Transformation'!E2916&lt;$R$10,E2916,$R$10)),IF(C2916=FALSE,FALSE,IF(C2916&lt;$R$10,C2916,$R$10)))</f>
        <v>8.1990729999999998E-2</v>
      </c>
      <c r="H2916">
        <f>IF('Input and Summary Results'!$J$4="yes",'Data Transformation'!F2916,'Data Transformation'!D2916)</f>
        <v>6.098311E-2</v>
      </c>
      <c r="I2916">
        <f t="shared" si="166"/>
        <v>166</v>
      </c>
    </row>
    <row r="2917" spans="2:9" x14ac:dyDescent="0.25">
      <c r="B2917">
        <f>IF('Input and Summary Results'!D2499=0,FALSE,'Input and Summary Results'!$B2499)</f>
        <v>166</v>
      </c>
      <c r="C2917">
        <f>IF(OR(B2917=0,'Input and Summary Results'!D2499=0,'Input and Summary Results'!D2499=""),FALSE,'Input and Summary Results'!$D2499)</f>
        <v>8.4638519999999995E-2</v>
      </c>
      <c r="D2917">
        <f>IF(OR(B2917=0,'Input and Summary Results'!E2499=0),FALSE,'Input and Summary Results'!$E2499)</f>
        <v>5.7922050000000003E-2</v>
      </c>
      <c r="E2917">
        <f t="shared" si="164"/>
        <v>-1.072431939371423</v>
      </c>
      <c r="F2917">
        <f t="shared" si="165"/>
        <v>0.29700625318117568</v>
      </c>
      <c r="G2917">
        <f>IF('Input and Summary Results'!$J$4="yes",IF(C2917=FALSE,FALSE,IF('Data Transformation'!E2917&lt;$R$10,E2917,$R$10)),IF(C2917=FALSE,FALSE,IF(C2917&lt;$R$10,C2917,$R$10)))</f>
        <v>8.4638519999999995E-2</v>
      </c>
      <c r="H2917">
        <f>IF('Input and Summary Results'!$J$4="yes",'Data Transformation'!F2917,'Data Transformation'!D2917)</f>
        <v>5.7922050000000003E-2</v>
      </c>
      <c r="I2917">
        <f t="shared" si="166"/>
        <v>166</v>
      </c>
    </row>
    <row r="2918" spans="2:9" x14ac:dyDescent="0.25">
      <c r="B2918">
        <f>IF('Input and Summary Results'!D2500=0,FALSE,'Input and Summary Results'!$B2500)</f>
        <v>166</v>
      </c>
      <c r="C2918">
        <f>IF(OR(B2918=0,'Input and Summary Results'!D2500=0,'Input and Summary Results'!D2500=""),FALSE,'Input and Summary Results'!$D2500)</f>
        <v>9.803241E-2</v>
      </c>
      <c r="D2918">
        <f>IF(OR(B2918=0,'Input and Summary Results'!E2500=0),FALSE,'Input and Summary Results'!$E2500)</f>
        <v>7.2901709999999995E-2</v>
      </c>
      <c r="E2918">
        <f t="shared" si="164"/>
        <v>-1.0086303206627125</v>
      </c>
      <c r="F2918">
        <f t="shared" si="165"/>
        <v>0.3227436940497535</v>
      </c>
      <c r="G2918">
        <f>IF('Input and Summary Results'!$J$4="yes",IF(C2918=FALSE,FALSE,IF('Data Transformation'!E2918&lt;$R$10,E2918,$R$10)),IF(C2918=FALSE,FALSE,IF(C2918&lt;$R$10,C2918,$R$10)))</f>
        <v>9.803241E-2</v>
      </c>
      <c r="H2918">
        <f>IF('Input and Summary Results'!$J$4="yes",'Data Transformation'!F2918,'Data Transformation'!D2918)</f>
        <v>7.2901709999999995E-2</v>
      </c>
      <c r="I2918">
        <f t="shared" si="166"/>
        <v>166</v>
      </c>
    </row>
    <row r="2919" spans="2:9" x14ac:dyDescent="0.25">
      <c r="B2919">
        <f>IF('Input and Summary Results'!D2501=0,FALSE,'Input and Summary Results'!$B2501)</f>
        <v>166</v>
      </c>
      <c r="C2919">
        <f>IF(OR(B2919=0,'Input and Summary Results'!D2501=0,'Input and Summary Results'!D2501=""),FALSE,'Input and Summary Results'!$D2501)</f>
        <v>0.10855476</v>
      </c>
      <c r="D2919">
        <f>IF(OR(B2919=0,'Input and Summary Results'!E2501=0),FALSE,'Input and Summary Results'!$E2501)</f>
        <v>0.10139405999999999</v>
      </c>
      <c r="E2919">
        <f t="shared" si="164"/>
        <v>-0.96435112848399573</v>
      </c>
      <c r="F2919">
        <f t="shared" si="165"/>
        <v>0.4053716487420726</v>
      </c>
      <c r="G2919">
        <f>IF('Input and Summary Results'!$J$4="yes",IF(C2919=FALSE,FALSE,IF('Data Transformation'!E2919&lt;$R$10,E2919,$R$10)),IF(C2919=FALSE,FALSE,IF(C2919&lt;$R$10,C2919,$R$10)))</f>
        <v>0.10855476</v>
      </c>
      <c r="H2919">
        <f>IF('Input and Summary Results'!$J$4="yes",'Data Transformation'!F2919,'Data Transformation'!D2919)</f>
        <v>0.10139405999999999</v>
      </c>
      <c r="I2919">
        <f t="shared" si="166"/>
        <v>166</v>
      </c>
    </row>
    <row r="2920" spans="2:9" x14ac:dyDescent="0.25">
      <c r="B2920">
        <f>IF('Input and Summary Results'!D2502=0,FALSE,'Input and Summary Results'!$B2502)</f>
        <v>166</v>
      </c>
      <c r="C2920">
        <f>IF(OR(B2920=0,'Input and Summary Results'!D2502=0,'Input and Summary Results'!D2502=""),FALSE,'Input and Summary Results'!$D2502)</f>
        <v>0.11870493999999999</v>
      </c>
      <c r="D2920">
        <f>IF(OR(B2920=0,'Input and Summary Results'!E2502=0),FALSE,'Input and Summary Results'!$E2502)</f>
        <v>8.2481280000000004E-2</v>
      </c>
      <c r="E2920">
        <f t="shared" si="164"/>
        <v>-0.92553120716083914</v>
      </c>
      <c r="F2920">
        <f t="shared" si="165"/>
        <v>0.30156180121905629</v>
      </c>
      <c r="G2920">
        <f>IF('Input and Summary Results'!$J$4="yes",IF(C2920=FALSE,FALSE,IF('Data Transformation'!E2920&lt;$R$10,E2920,$R$10)),IF(C2920=FALSE,FALSE,IF(C2920&lt;$R$10,C2920,$R$10)))</f>
        <v>0.11870493999999999</v>
      </c>
      <c r="H2920">
        <f>IF('Input and Summary Results'!$J$4="yes",'Data Transformation'!F2920,'Data Transformation'!D2920)</f>
        <v>8.2481280000000004E-2</v>
      </c>
      <c r="I2920">
        <f t="shared" si="166"/>
        <v>166</v>
      </c>
    </row>
    <row r="2921" spans="2:9" x14ac:dyDescent="0.25">
      <c r="B2921">
        <f>IF('Input and Summary Results'!D2503=0,FALSE,'Input and Summary Results'!$B2503)</f>
        <v>166</v>
      </c>
      <c r="C2921">
        <f>IF(OR(B2921=0,'Input and Summary Results'!D2503=0,'Input and Summary Results'!D2503=""),FALSE,'Input and Summary Results'!$D2503)</f>
        <v>0.12729115999999999</v>
      </c>
      <c r="D2921">
        <f>IF(OR(B2921=0,'Input and Summary Results'!E2503=0),FALSE,'Input and Summary Results'!$E2503)</f>
        <v>6.1221690000000002E-2</v>
      </c>
      <c r="E2921">
        <f t="shared" si="164"/>
        <v>-0.89520175578488581</v>
      </c>
      <c r="F2921">
        <f t="shared" si="165"/>
        <v>0.20873573200212808</v>
      </c>
      <c r="G2921">
        <f>IF('Input and Summary Results'!$J$4="yes",IF(C2921=FALSE,FALSE,IF('Data Transformation'!E2921&lt;$R$10,E2921,$R$10)),IF(C2921=FALSE,FALSE,IF(C2921&lt;$R$10,C2921,$R$10)))</f>
        <v>0.12729115999999999</v>
      </c>
      <c r="H2921">
        <f>IF('Input and Summary Results'!$J$4="yes",'Data Transformation'!F2921,'Data Transformation'!D2921)</f>
        <v>6.1221690000000002E-2</v>
      </c>
      <c r="I2921">
        <f t="shared" si="166"/>
        <v>166</v>
      </c>
    </row>
    <row r="2922" spans="2:9" x14ac:dyDescent="0.25">
      <c r="B2922">
        <f>IF('Input and Summary Results'!D2504=0,FALSE,'Input and Summary Results'!$B2504)</f>
        <v>166</v>
      </c>
      <c r="C2922">
        <f>IF(OR(B2922=0,'Input and Summary Results'!D2504=0,'Input and Summary Results'!D2504=""),FALSE,'Input and Summary Results'!$D2504)</f>
        <v>0.12824389999999999</v>
      </c>
      <c r="D2922">
        <f>IF(OR(B2922=0,'Input and Summary Results'!E2504=0),FALSE,'Input and Summary Results'!$E2504)</f>
        <v>7.1267949999999997E-2</v>
      </c>
      <c r="E2922">
        <f t="shared" ref="E2922:E2985" si="167">IF(C2922=FALSE,FALSE,LOG10(C2922))</f>
        <v>-0.89196328320908136</v>
      </c>
      <c r="F2922">
        <f t="shared" ref="F2922:F2985" si="168">IF(D2922=FALSE, FALSE,0.434*D2922/C2922)</f>
        <v>0.24118332567864828</v>
      </c>
      <c r="G2922">
        <f>IF('Input and Summary Results'!$J$4="yes",IF(C2922=FALSE,FALSE,IF('Data Transformation'!E2922&lt;$R$10,E2922,$R$10)),IF(C2922=FALSE,FALSE,IF(C2922&lt;$R$10,C2922,$R$10)))</f>
        <v>0.12824389999999999</v>
      </c>
      <c r="H2922">
        <f>IF('Input and Summary Results'!$J$4="yes",'Data Transformation'!F2922,'Data Transformation'!D2922)</f>
        <v>7.1267949999999997E-2</v>
      </c>
      <c r="I2922">
        <f t="shared" si="166"/>
        <v>166</v>
      </c>
    </row>
    <row r="2923" spans="2:9" x14ac:dyDescent="0.25">
      <c r="B2923">
        <f>IF('Input and Summary Results'!D2505=0,FALSE,'Input and Summary Results'!$B2505)</f>
        <v>166</v>
      </c>
      <c r="C2923">
        <f>IF(OR(B2923=0,'Input and Summary Results'!D2505=0,'Input and Summary Results'!D2505=""),FALSE,'Input and Summary Results'!$D2505)</f>
        <v>0.15820583999999999</v>
      </c>
      <c r="D2923">
        <f>IF(OR(B2923=0,'Input and Summary Results'!E2505=0),FALSE,'Input and Summary Results'!$E2505)</f>
        <v>7.8063830000000001E-2</v>
      </c>
      <c r="E2923">
        <f t="shared" si="167"/>
        <v>-0.80077748902442503</v>
      </c>
      <c r="F2923">
        <f t="shared" si="168"/>
        <v>0.21414950434193836</v>
      </c>
      <c r="G2923">
        <f>IF('Input and Summary Results'!$J$4="yes",IF(C2923=FALSE,FALSE,IF('Data Transformation'!E2923&lt;$R$10,E2923,$R$10)),IF(C2923=FALSE,FALSE,IF(C2923&lt;$R$10,C2923,$R$10)))</f>
        <v>0.15820583999999999</v>
      </c>
      <c r="H2923">
        <f>IF('Input and Summary Results'!$J$4="yes",'Data Transformation'!F2923,'Data Transformation'!D2923)</f>
        <v>7.8063830000000001E-2</v>
      </c>
      <c r="I2923">
        <f t="shared" si="166"/>
        <v>166</v>
      </c>
    </row>
    <row r="2924" spans="2:9" x14ac:dyDescent="0.25">
      <c r="B2924">
        <f>IF('Input and Summary Results'!D2506=0,FALSE,'Input and Summary Results'!$B2506)</f>
        <v>166</v>
      </c>
      <c r="C2924">
        <f>IF(OR(B2924=0,'Input and Summary Results'!D2506=0,'Input and Summary Results'!D2506=""),FALSE,'Input and Summary Results'!$D2506)</f>
        <v>0.18262977999999999</v>
      </c>
      <c r="D2924">
        <f>IF(OR(B2924=0,'Input and Summary Results'!E2506=0),FALSE,'Input and Summary Results'!$E2506)</f>
        <v>6.5437739999999994E-2</v>
      </c>
      <c r="E2924">
        <f t="shared" si="167"/>
        <v>-0.73842840404624943</v>
      </c>
      <c r="F2924">
        <f t="shared" si="168"/>
        <v>0.15550574041101073</v>
      </c>
      <c r="G2924">
        <f>IF('Input and Summary Results'!$J$4="yes",IF(C2924=FALSE,FALSE,IF('Data Transformation'!E2924&lt;$R$10,E2924,$R$10)),IF(C2924=FALSE,FALSE,IF(C2924&lt;$R$10,C2924,$R$10)))</f>
        <v>0.18262977999999999</v>
      </c>
      <c r="H2924">
        <f>IF('Input and Summary Results'!$J$4="yes",'Data Transformation'!F2924,'Data Transformation'!D2924)</f>
        <v>6.5437739999999994E-2</v>
      </c>
      <c r="I2924">
        <f t="shared" si="166"/>
        <v>166</v>
      </c>
    </row>
    <row r="2925" spans="2:9" x14ac:dyDescent="0.25">
      <c r="B2925">
        <f>IF('Input and Summary Results'!D2507=0,FALSE,'Input and Summary Results'!$B2507)</f>
        <v>166</v>
      </c>
      <c r="C2925">
        <f>IF(OR(B2925=0,'Input and Summary Results'!D2507=0,'Input and Summary Results'!D2507=""),FALSE,'Input and Summary Results'!$D2507)</f>
        <v>0.24505911</v>
      </c>
      <c r="D2925">
        <f>IF(OR(B2925=0,'Input and Summary Results'!E2507=0),FALSE,'Input and Summary Results'!$E2507)</f>
        <v>8.0701010000000004E-2</v>
      </c>
      <c r="E2925">
        <f t="shared" si="167"/>
        <v>-0.61072914808222367</v>
      </c>
      <c r="F2925">
        <f t="shared" si="168"/>
        <v>0.14292159283529593</v>
      </c>
      <c r="G2925">
        <f>IF('Input and Summary Results'!$J$4="yes",IF(C2925=FALSE,FALSE,IF('Data Transformation'!E2925&lt;$R$10,E2925,$R$10)),IF(C2925=FALSE,FALSE,IF(C2925&lt;$R$10,C2925,$R$10)))</f>
        <v>0.24505911</v>
      </c>
      <c r="H2925">
        <f>IF('Input and Summary Results'!$J$4="yes",'Data Transformation'!F2925,'Data Transformation'!D2925)</f>
        <v>8.0701010000000004E-2</v>
      </c>
      <c r="I2925">
        <f t="shared" si="166"/>
        <v>166</v>
      </c>
    </row>
    <row r="2926" spans="2:9" x14ac:dyDescent="0.25">
      <c r="B2926">
        <f>IF('Input and Summary Results'!D2508=0,FALSE,'Input and Summary Results'!$B2508)</f>
        <v>166</v>
      </c>
      <c r="C2926">
        <f>IF(OR(B2926=0,'Input and Summary Results'!D2508=0,'Input and Summary Results'!D2508=""),FALSE,'Input and Summary Results'!$D2508)</f>
        <v>0.24919053999999999</v>
      </c>
      <c r="D2926">
        <f>IF(OR(B2926=0,'Input and Summary Results'!E2508=0),FALSE,'Input and Summary Results'!$E2508)</f>
        <v>7.8132289999999993E-2</v>
      </c>
      <c r="E2926">
        <f t="shared" si="167"/>
        <v>-0.60346844878566785</v>
      </c>
      <c r="F2926">
        <f t="shared" si="168"/>
        <v>0.13607825505735488</v>
      </c>
      <c r="G2926">
        <f>IF('Input and Summary Results'!$J$4="yes",IF(C2926=FALSE,FALSE,IF('Data Transformation'!E2926&lt;$R$10,E2926,$R$10)),IF(C2926=FALSE,FALSE,IF(C2926&lt;$R$10,C2926,$R$10)))</f>
        <v>0.24919053999999999</v>
      </c>
      <c r="H2926">
        <f>IF('Input and Summary Results'!$J$4="yes",'Data Transformation'!F2926,'Data Transformation'!D2926)</f>
        <v>7.8132289999999993E-2</v>
      </c>
      <c r="I2926">
        <f t="shared" si="166"/>
        <v>166</v>
      </c>
    </row>
    <row r="2927" spans="2:9" x14ac:dyDescent="0.25">
      <c r="B2927">
        <f>IF('Input and Summary Results'!D2509=0,FALSE,'Input and Summary Results'!$B2509)</f>
        <v>166</v>
      </c>
      <c r="C2927">
        <f>IF(OR(B2927=0,'Input and Summary Results'!D2509=0,'Input and Summary Results'!D2509=""),FALSE,'Input and Summary Results'!$D2509)</f>
        <v>0.56284266999999999</v>
      </c>
      <c r="D2927">
        <f>IF(OR(B2927=0,'Input and Summary Results'!E2509=0),FALSE,'Input and Summary Results'!$E2509)</f>
        <v>7.5687309999999994E-2</v>
      </c>
      <c r="E2927">
        <f t="shared" si="167"/>
        <v>-0.24961298543224636</v>
      </c>
      <c r="F2927">
        <f t="shared" si="168"/>
        <v>5.8361411262582485E-2</v>
      </c>
      <c r="G2927">
        <f>IF('Input and Summary Results'!$J$4="yes",IF(C2927=FALSE,FALSE,IF('Data Transformation'!E2927&lt;$R$10,E2927,$R$10)),IF(C2927=FALSE,FALSE,IF(C2927&lt;$R$10,C2927,$R$10)))</f>
        <v>0.56284266999999999</v>
      </c>
      <c r="H2927">
        <f>IF('Input and Summary Results'!$J$4="yes",'Data Transformation'!F2927,'Data Transformation'!D2927)</f>
        <v>7.5687309999999994E-2</v>
      </c>
      <c r="I2927">
        <f t="shared" si="166"/>
        <v>166</v>
      </c>
    </row>
    <row r="2928" spans="2:9" x14ac:dyDescent="0.25">
      <c r="B2928">
        <f>IF('Input and Summary Results'!D2510=0,FALSE,'Input and Summary Results'!$B2510)</f>
        <v>167</v>
      </c>
      <c r="C2928">
        <f>IF(OR(B2928=0,'Input and Summary Results'!D2510=0,'Input and Summary Results'!D2510=""),FALSE,'Input and Summary Results'!$D2510)</f>
        <v>0.13185609000000001</v>
      </c>
      <c r="D2928">
        <f>IF(OR(B2928=0,'Input and Summary Results'!E2510=0),FALSE,'Input and Summary Results'!$E2510)</f>
        <v>6.9868250000000007E-2</v>
      </c>
      <c r="E2928">
        <f t="shared" si="167"/>
        <v>-0.87989980677069624</v>
      </c>
      <c r="F2928">
        <f t="shared" si="168"/>
        <v>0.22996905565757336</v>
      </c>
      <c r="G2928">
        <f>IF('Input and Summary Results'!$J$4="yes",IF(C2928=FALSE,FALSE,IF('Data Transformation'!E2928&lt;$R$10,E2928,$R$10)),IF(C2928=FALSE,FALSE,IF(C2928&lt;$R$10,C2928,$R$10)))</f>
        <v>0.13185609000000001</v>
      </c>
      <c r="H2928">
        <f>IF('Input and Summary Results'!$J$4="yes",'Data Transformation'!F2928,'Data Transformation'!D2928)</f>
        <v>6.9868250000000007E-2</v>
      </c>
      <c r="I2928">
        <f t="shared" si="166"/>
        <v>167</v>
      </c>
    </row>
    <row r="2929" spans="2:9" x14ac:dyDescent="0.25">
      <c r="B2929">
        <f>IF('Input and Summary Results'!D2511=0,FALSE,'Input and Summary Results'!$B2511)</f>
        <v>167</v>
      </c>
      <c r="C2929">
        <f>IF(OR(B2929=0,'Input and Summary Results'!D2511=0,'Input and Summary Results'!D2511=""),FALSE,'Input and Summary Results'!$D2511)</f>
        <v>0.22099173999999999</v>
      </c>
      <c r="D2929">
        <f>IF(OR(B2929=0,'Input and Summary Results'!E2511=0),FALSE,'Input and Summary Results'!$E2511)</f>
        <v>0.10211008000000001</v>
      </c>
      <c r="E2929">
        <f t="shared" si="167"/>
        <v>-0.65562395862013978</v>
      </c>
      <c r="F2929">
        <f t="shared" si="168"/>
        <v>0.20053136248440778</v>
      </c>
      <c r="G2929">
        <f>IF('Input and Summary Results'!$J$4="yes",IF(C2929=FALSE,FALSE,IF('Data Transformation'!E2929&lt;$R$10,E2929,$R$10)),IF(C2929=FALSE,FALSE,IF(C2929&lt;$R$10,C2929,$R$10)))</f>
        <v>0.22099173999999999</v>
      </c>
      <c r="H2929">
        <f>IF('Input and Summary Results'!$J$4="yes",'Data Transformation'!F2929,'Data Transformation'!D2929)</f>
        <v>0.10211008000000001</v>
      </c>
      <c r="I2929">
        <f t="shared" si="166"/>
        <v>167</v>
      </c>
    </row>
    <row r="2930" spans="2:9" x14ac:dyDescent="0.25">
      <c r="B2930">
        <f>IF('Input and Summary Results'!D2512=0,FALSE,'Input and Summary Results'!$B2512)</f>
        <v>167</v>
      </c>
      <c r="C2930">
        <f>IF(OR(B2930=0,'Input and Summary Results'!D2512=0,'Input and Summary Results'!D2512=""),FALSE,'Input and Summary Results'!$D2512)</f>
        <v>0.33711806</v>
      </c>
      <c r="D2930">
        <f>IF(OR(B2930=0,'Input and Summary Results'!E2512=0),FALSE,'Input and Summary Results'!$E2512)</f>
        <v>6.2018589999999998E-2</v>
      </c>
      <c r="E2930">
        <f t="shared" si="167"/>
        <v>-0.47221798094610534</v>
      </c>
      <c r="F2930">
        <f t="shared" si="168"/>
        <v>7.9841667515528542E-2</v>
      </c>
      <c r="G2930">
        <f>IF('Input and Summary Results'!$J$4="yes",IF(C2930=FALSE,FALSE,IF('Data Transformation'!E2930&lt;$R$10,E2930,$R$10)),IF(C2930=FALSE,FALSE,IF(C2930&lt;$R$10,C2930,$R$10)))</f>
        <v>0.33711806</v>
      </c>
      <c r="H2930">
        <f>IF('Input and Summary Results'!$J$4="yes",'Data Transformation'!F2930,'Data Transformation'!D2930)</f>
        <v>6.2018589999999998E-2</v>
      </c>
      <c r="I2930">
        <f t="shared" si="166"/>
        <v>167</v>
      </c>
    </row>
    <row r="2931" spans="2:9" x14ac:dyDescent="0.25">
      <c r="B2931">
        <f>IF('Input and Summary Results'!D2513=0,FALSE,'Input and Summary Results'!$B2513)</f>
        <v>167</v>
      </c>
      <c r="C2931">
        <f>IF(OR(B2931=0,'Input and Summary Results'!D2513=0,'Input and Summary Results'!D2513=""),FALSE,'Input and Summary Results'!$D2513)</f>
        <v>0.41876903999999998</v>
      </c>
      <c r="D2931">
        <f>IF(OR(B2931=0,'Input and Summary Results'!E2513=0),FALSE,'Input and Summary Results'!$E2513)</f>
        <v>8.0668299999999998E-2</v>
      </c>
      <c r="E2931">
        <f t="shared" si="167"/>
        <v>-0.37802543361730317</v>
      </c>
      <c r="F2931">
        <f t="shared" si="168"/>
        <v>8.3602269642474053E-2</v>
      </c>
      <c r="G2931">
        <f>IF('Input and Summary Results'!$J$4="yes",IF(C2931=FALSE,FALSE,IF('Data Transformation'!E2931&lt;$R$10,E2931,$R$10)),IF(C2931=FALSE,FALSE,IF(C2931&lt;$R$10,C2931,$R$10)))</f>
        <v>0.41876903999999998</v>
      </c>
      <c r="H2931">
        <f>IF('Input and Summary Results'!$J$4="yes",'Data Transformation'!F2931,'Data Transformation'!D2931)</f>
        <v>8.0668299999999998E-2</v>
      </c>
      <c r="I2931">
        <f t="shared" si="166"/>
        <v>167</v>
      </c>
    </row>
    <row r="2932" spans="2:9" x14ac:dyDescent="0.25">
      <c r="B2932">
        <f>IF('Input and Summary Results'!D2514=0,FALSE,'Input and Summary Results'!$B2514)</f>
        <v>167</v>
      </c>
      <c r="C2932">
        <f>IF(OR(B2932=0,'Input and Summary Results'!D2514=0,'Input and Summary Results'!D2514=""),FALSE,'Input and Summary Results'!$D2514)</f>
        <v>0.43331170000000002</v>
      </c>
      <c r="D2932">
        <f>IF(OR(B2932=0,'Input and Summary Results'!E2514=0),FALSE,'Input and Summary Results'!$E2514)</f>
        <v>6.7915710000000004E-2</v>
      </c>
      <c r="E2932">
        <f t="shared" si="167"/>
        <v>-0.36319958427087001</v>
      </c>
      <c r="F2932">
        <f t="shared" si="168"/>
        <v>6.8023591654691073E-2</v>
      </c>
      <c r="G2932">
        <f>IF('Input and Summary Results'!$J$4="yes",IF(C2932=FALSE,FALSE,IF('Data Transformation'!E2932&lt;$R$10,E2932,$R$10)),IF(C2932=FALSE,FALSE,IF(C2932&lt;$R$10,C2932,$R$10)))</f>
        <v>0.43331170000000002</v>
      </c>
      <c r="H2932">
        <f>IF('Input and Summary Results'!$J$4="yes",'Data Transformation'!F2932,'Data Transformation'!D2932)</f>
        <v>6.7915710000000004E-2</v>
      </c>
      <c r="I2932">
        <f t="shared" si="166"/>
        <v>167</v>
      </c>
    </row>
    <row r="2933" spans="2:9" x14ac:dyDescent="0.25">
      <c r="B2933">
        <f>IF('Input and Summary Results'!D2515=0,FALSE,'Input and Summary Results'!$B2515)</f>
        <v>167</v>
      </c>
      <c r="C2933">
        <f>IF(OR(B2933=0,'Input and Summary Results'!D2515=0,'Input and Summary Results'!D2515=""),FALSE,'Input and Summary Results'!$D2515)</f>
        <v>0.52526346000000002</v>
      </c>
      <c r="D2933">
        <f>IF(OR(B2933=0,'Input and Summary Results'!E2515=0),FALSE,'Input and Summary Results'!$E2515)</f>
        <v>6.7497650000000006E-2</v>
      </c>
      <c r="E2933">
        <f t="shared" si="167"/>
        <v>-0.27962280988092786</v>
      </c>
      <c r="F2933">
        <f t="shared" si="168"/>
        <v>5.5770070318616874E-2</v>
      </c>
      <c r="G2933">
        <f>IF('Input and Summary Results'!$J$4="yes",IF(C2933=FALSE,FALSE,IF('Data Transformation'!E2933&lt;$R$10,E2933,$R$10)),IF(C2933=FALSE,FALSE,IF(C2933&lt;$R$10,C2933,$R$10)))</f>
        <v>0.52526346000000002</v>
      </c>
      <c r="H2933">
        <f>IF('Input and Summary Results'!$J$4="yes",'Data Transformation'!F2933,'Data Transformation'!D2933)</f>
        <v>6.7497650000000006E-2</v>
      </c>
      <c r="I2933">
        <f t="shared" si="166"/>
        <v>167</v>
      </c>
    </row>
    <row r="2934" spans="2:9" x14ac:dyDescent="0.25">
      <c r="B2934">
        <f>IF('Input and Summary Results'!D2516=0,FALSE,'Input and Summary Results'!$B2516)</f>
        <v>167</v>
      </c>
      <c r="C2934">
        <f>IF(OR(B2934=0,'Input and Summary Results'!D2516=0,'Input and Summary Results'!D2516=""),FALSE,'Input and Summary Results'!$D2516)</f>
        <v>0.57073417000000004</v>
      </c>
      <c r="D2934">
        <f>IF(OR(B2934=0,'Input and Summary Results'!E2516=0),FALSE,'Input and Summary Results'!$E2516)</f>
        <v>7.49533E-2</v>
      </c>
      <c r="E2934">
        <f t="shared" si="167"/>
        <v>-0.24356612535150582</v>
      </c>
      <c r="F2934">
        <f t="shared" si="168"/>
        <v>5.6996293388216095E-2</v>
      </c>
      <c r="G2934">
        <f>IF('Input and Summary Results'!$J$4="yes",IF(C2934=FALSE,FALSE,IF('Data Transformation'!E2934&lt;$R$10,E2934,$R$10)),IF(C2934=FALSE,FALSE,IF(C2934&lt;$R$10,C2934,$R$10)))</f>
        <v>0.57073417000000004</v>
      </c>
      <c r="H2934">
        <f>IF('Input and Summary Results'!$J$4="yes",'Data Transformation'!F2934,'Data Transformation'!D2934)</f>
        <v>7.49533E-2</v>
      </c>
      <c r="I2934">
        <f t="shared" si="166"/>
        <v>167</v>
      </c>
    </row>
    <row r="2935" spans="2:9" x14ac:dyDescent="0.25">
      <c r="B2935">
        <f>IF('Input and Summary Results'!D2517=0,FALSE,'Input and Summary Results'!$B2517)</f>
        <v>167</v>
      </c>
      <c r="C2935">
        <f>IF(OR(B2935=0,'Input and Summary Results'!D2517=0,'Input and Summary Results'!D2517=""),FALSE,'Input and Summary Results'!$D2517)</f>
        <v>0.68188212000000004</v>
      </c>
      <c r="D2935">
        <f>IF(OR(B2935=0,'Input and Summary Results'!E2517=0),FALSE,'Input and Summary Results'!$E2517)</f>
        <v>6.5514939999999994E-2</v>
      </c>
      <c r="E2935">
        <f t="shared" si="167"/>
        <v>-0.16629069727665005</v>
      </c>
      <c r="F2935">
        <f t="shared" si="168"/>
        <v>4.1698532819719629E-2</v>
      </c>
      <c r="G2935">
        <f>IF('Input and Summary Results'!$J$4="yes",IF(C2935=FALSE,FALSE,IF('Data Transformation'!E2935&lt;$R$10,E2935,$R$10)),IF(C2935=FALSE,FALSE,IF(C2935&lt;$R$10,C2935,$R$10)))</f>
        <v>0.68188212000000004</v>
      </c>
      <c r="H2935">
        <f>IF('Input and Summary Results'!$J$4="yes",'Data Transformation'!F2935,'Data Transformation'!D2935)</f>
        <v>6.5514939999999994E-2</v>
      </c>
      <c r="I2935">
        <f t="shared" si="166"/>
        <v>167</v>
      </c>
    </row>
    <row r="2936" spans="2:9" x14ac:dyDescent="0.25">
      <c r="B2936">
        <f>IF('Input and Summary Results'!D2518=0,FALSE,'Input and Summary Results'!$B2518)</f>
        <v>167</v>
      </c>
      <c r="C2936">
        <f>IF(OR(B2936=0,'Input and Summary Results'!D2518=0,'Input and Summary Results'!D2518=""),FALSE,'Input and Summary Results'!$D2518)</f>
        <v>0.72021438999999998</v>
      </c>
      <c r="D2936">
        <f>IF(OR(B2936=0,'Input and Summary Results'!E2518=0),FALSE,'Input and Summary Results'!$E2518)</f>
        <v>5.0941809999999997E-2</v>
      </c>
      <c r="E2936">
        <f t="shared" si="167"/>
        <v>-0.14253820560405425</v>
      </c>
      <c r="F2936">
        <f t="shared" si="168"/>
        <v>3.0697450435557112E-2</v>
      </c>
      <c r="G2936">
        <f>IF('Input and Summary Results'!$J$4="yes",IF(C2936=FALSE,FALSE,IF('Data Transformation'!E2936&lt;$R$10,E2936,$R$10)),IF(C2936=FALSE,FALSE,IF(C2936&lt;$R$10,C2936,$R$10)))</f>
        <v>0.72021438999999998</v>
      </c>
      <c r="H2936">
        <f>IF('Input and Summary Results'!$J$4="yes",'Data Transformation'!F2936,'Data Transformation'!D2936)</f>
        <v>5.0941809999999997E-2</v>
      </c>
      <c r="I2936">
        <f t="shared" si="166"/>
        <v>167</v>
      </c>
    </row>
    <row r="2937" spans="2:9" x14ac:dyDescent="0.25">
      <c r="B2937">
        <f>IF('Input and Summary Results'!D2519=0,FALSE,'Input and Summary Results'!$B2519)</f>
        <v>167</v>
      </c>
      <c r="C2937">
        <f>IF(OR(B2937=0,'Input and Summary Results'!D2519=0,'Input and Summary Results'!D2519=""),FALSE,'Input and Summary Results'!$D2519)</f>
        <v>0.72965997000000005</v>
      </c>
      <c r="D2937">
        <f>IF(OR(B2937=0,'Input and Summary Results'!E2519=0),FALSE,'Input and Summary Results'!$E2519)</f>
        <v>7.5021980000000002E-2</v>
      </c>
      <c r="E2937">
        <f t="shared" si="167"/>
        <v>-0.13687947899740424</v>
      </c>
      <c r="F2937">
        <f t="shared" si="168"/>
        <v>4.4622893756937211E-2</v>
      </c>
      <c r="G2937">
        <f>IF('Input and Summary Results'!$J$4="yes",IF(C2937=FALSE,FALSE,IF('Data Transformation'!E2937&lt;$R$10,E2937,$R$10)),IF(C2937=FALSE,FALSE,IF(C2937&lt;$R$10,C2937,$R$10)))</f>
        <v>0.72965997000000005</v>
      </c>
      <c r="H2937">
        <f>IF('Input and Summary Results'!$J$4="yes",'Data Transformation'!F2937,'Data Transformation'!D2937)</f>
        <v>7.5021980000000002E-2</v>
      </c>
      <c r="I2937">
        <f t="shared" si="166"/>
        <v>167</v>
      </c>
    </row>
    <row r="2938" spans="2:9" x14ac:dyDescent="0.25">
      <c r="B2938">
        <f>IF('Input and Summary Results'!D2520=0,FALSE,'Input and Summary Results'!$B2520)</f>
        <v>167</v>
      </c>
      <c r="C2938">
        <f>IF(OR(B2938=0,'Input and Summary Results'!D2520=0,'Input and Summary Results'!D2520=""),FALSE,'Input and Summary Results'!$D2520)</f>
        <v>0.89367739999999996</v>
      </c>
      <c r="D2938">
        <f>IF(OR(B2938=0,'Input and Summary Results'!E2520=0),FALSE,'Input and Summary Results'!$E2520)</f>
        <v>8.2796599999999998E-2</v>
      </c>
      <c r="E2938">
        <f t="shared" si="167"/>
        <v>-4.8819224698610851E-2</v>
      </c>
      <c r="F2938">
        <f t="shared" si="168"/>
        <v>4.0208831956587469E-2</v>
      </c>
      <c r="G2938">
        <f>IF('Input and Summary Results'!$J$4="yes",IF(C2938=FALSE,FALSE,IF('Data Transformation'!E2938&lt;$R$10,E2938,$R$10)),IF(C2938=FALSE,FALSE,IF(C2938&lt;$R$10,C2938,$R$10)))</f>
        <v>0.89367739999999996</v>
      </c>
      <c r="H2938">
        <f>IF('Input and Summary Results'!$J$4="yes",'Data Transformation'!F2938,'Data Transformation'!D2938)</f>
        <v>8.2796599999999998E-2</v>
      </c>
      <c r="I2938">
        <f t="shared" si="166"/>
        <v>167</v>
      </c>
    </row>
    <row r="2939" spans="2:9" x14ac:dyDescent="0.25">
      <c r="B2939">
        <f>IF('Input and Summary Results'!D2521=0,FALSE,'Input and Summary Results'!$B2521)</f>
        <v>167</v>
      </c>
      <c r="C2939">
        <f>IF(OR(B2939=0,'Input and Summary Results'!D2521=0,'Input and Summary Results'!D2521=""),FALSE,'Input and Summary Results'!$D2521)</f>
        <v>0.89887841999999996</v>
      </c>
      <c r="D2939">
        <f>IF(OR(B2939=0,'Input and Summary Results'!E2521=0),FALSE,'Input and Summary Results'!$E2521)</f>
        <v>4.5774009999999997E-2</v>
      </c>
      <c r="E2939">
        <f t="shared" si="167"/>
        <v>-4.6299045857258921E-2</v>
      </c>
      <c r="F2939">
        <f t="shared" si="168"/>
        <v>2.2100786822760746E-2</v>
      </c>
      <c r="G2939">
        <f>IF('Input and Summary Results'!$J$4="yes",IF(C2939=FALSE,FALSE,IF('Data Transformation'!E2939&lt;$R$10,E2939,$R$10)),IF(C2939=FALSE,FALSE,IF(C2939&lt;$R$10,C2939,$R$10)))</f>
        <v>0.89887841999999996</v>
      </c>
      <c r="H2939">
        <f>IF('Input and Summary Results'!$J$4="yes",'Data Transformation'!F2939,'Data Transformation'!D2939)</f>
        <v>4.5774009999999997E-2</v>
      </c>
      <c r="I2939">
        <f t="shared" si="166"/>
        <v>167</v>
      </c>
    </row>
    <row r="2940" spans="2:9" x14ac:dyDescent="0.25">
      <c r="B2940">
        <f>IF('Input and Summary Results'!D2522=0,FALSE,'Input and Summary Results'!$B2522)</f>
        <v>167</v>
      </c>
      <c r="C2940">
        <f>IF(OR(B2940=0,'Input and Summary Results'!D2522=0,'Input and Summary Results'!D2522=""),FALSE,'Input and Summary Results'!$D2522)</f>
        <v>0.92987237</v>
      </c>
      <c r="D2940">
        <f>IF(OR(B2940=0,'Input and Summary Results'!E2522=0),FALSE,'Input and Summary Results'!$E2522)</f>
        <v>7.4800069999999996E-2</v>
      </c>
      <c r="E2940">
        <f t="shared" si="167"/>
        <v>-3.1576656616512482E-2</v>
      </c>
      <c r="F2940">
        <f t="shared" si="168"/>
        <v>3.4911490466159351E-2</v>
      </c>
      <c r="G2940">
        <f>IF('Input and Summary Results'!$J$4="yes",IF(C2940=FALSE,FALSE,IF('Data Transformation'!E2940&lt;$R$10,E2940,$R$10)),IF(C2940=FALSE,FALSE,IF(C2940&lt;$R$10,C2940,$R$10)))</f>
        <v>0.92987237</v>
      </c>
      <c r="H2940">
        <f>IF('Input and Summary Results'!$J$4="yes",'Data Transformation'!F2940,'Data Transformation'!D2940)</f>
        <v>7.4800069999999996E-2</v>
      </c>
      <c r="I2940">
        <f t="shared" si="166"/>
        <v>167</v>
      </c>
    </row>
    <row r="2941" spans="2:9" x14ac:dyDescent="0.25">
      <c r="B2941">
        <f>IF('Input and Summary Results'!D2523=0,FALSE,'Input and Summary Results'!$B2523)</f>
        <v>167</v>
      </c>
      <c r="C2941">
        <f>IF(OR(B2941=0,'Input and Summary Results'!D2523=0,'Input and Summary Results'!D2523=""),FALSE,'Input and Summary Results'!$D2523)</f>
        <v>0.95622132000000004</v>
      </c>
      <c r="D2941">
        <f>IF(OR(B2941=0,'Input and Summary Results'!E2523=0),FALSE,'Input and Summary Results'!$E2523)</f>
        <v>7.4878509999999995E-2</v>
      </c>
      <c r="E2941">
        <f t="shared" si="167"/>
        <v>-1.9441577461886076E-2</v>
      </c>
      <c r="F2941">
        <f t="shared" si="168"/>
        <v>3.3985095981754518E-2</v>
      </c>
      <c r="G2941">
        <f>IF('Input and Summary Results'!$J$4="yes",IF(C2941=FALSE,FALSE,IF('Data Transformation'!E2941&lt;$R$10,E2941,$R$10)),IF(C2941=FALSE,FALSE,IF(C2941&lt;$R$10,C2941,$R$10)))</f>
        <v>0.95622132000000004</v>
      </c>
      <c r="H2941">
        <f>IF('Input and Summary Results'!$J$4="yes",'Data Transformation'!F2941,'Data Transformation'!D2941)</f>
        <v>7.4878509999999995E-2</v>
      </c>
      <c r="I2941">
        <f t="shared" si="166"/>
        <v>167</v>
      </c>
    </row>
    <row r="2942" spans="2:9" x14ac:dyDescent="0.25">
      <c r="B2942">
        <f>IF('Input and Summary Results'!D2524=0,FALSE,'Input and Summary Results'!$B2524)</f>
        <v>167</v>
      </c>
      <c r="C2942">
        <f>IF(OR(B2942=0,'Input and Summary Results'!D2524=0,'Input and Summary Results'!D2524=""),FALSE,'Input and Summary Results'!$D2524)</f>
        <v>0.98207507999999999</v>
      </c>
      <c r="D2942">
        <f>IF(OR(B2942=0,'Input and Summary Results'!E2524=0),FALSE,'Input and Summary Results'!$E2524)</f>
        <v>4.3914010000000003E-2</v>
      </c>
      <c r="E2942">
        <f t="shared" si="167"/>
        <v>-7.8553089714337495E-3</v>
      </c>
      <c r="F2942">
        <f t="shared" si="168"/>
        <v>1.9406541035538752E-2</v>
      </c>
      <c r="G2942">
        <f>IF('Input and Summary Results'!$J$4="yes",IF(C2942=FALSE,FALSE,IF('Data Transformation'!E2942&lt;$R$10,E2942,$R$10)),IF(C2942=FALSE,FALSE,IF(C2942&lt;$R$10,C2942,$R$10)))</f>
        <v>0.98207507999999999</v>
      </c>
      <c r="H2942">
        <f>IF('Input and Summary Results'!$J$4="yes",'Data Transformation'!F2942,'Data Transformation'!D2942)</f>
        <v>4.3914010000000003E-2</v>
      </c>
      <c r="I2942">
        <f t="shared" si="166"/>
        <v>167</v>
      </c>
    </row>
    <row r="2943" spans="2:9" x14ac:dyDescent="0.25">
      <c r="B2943">
        <f>IF('Input and Summary Results'!D2525=0,FALSE,'Input and Summary Results'!$B2525)</f>
        <v>167</v>
      </c>
      <c r="C2943">
        <f>IF(OR(B2943=0,'Input and Summary Results'!D2525=0,'Input and Summary Results'!D2525=""),FALSE,'Input and Summary Results'!$D2525)</f>
        <v>1.0264606599999999</v>
      </c>
      <c r="D2943">
        <f>IF(OR(B2943=0,'Input and Summary Results'!E2525=0),FALSE,'Input and Summary Results'!$E2525)</f>
        <v>7.0631410000000006E-2</v>
      </c>
      <c r="E2943">
        <f t="shared" si="167"/>
        <v>1.1342309310784601E-2</v>
      </c>
      <c r="F2943">
        <f t="shared" si="168"/>
        <v>2.9863815667324264E-2</v>
      </c>
      <c r="G2943">
        <f>IF('Input and Summary Results'!$J$4="yes",IF(C2943=FALSE,FALSE,IF('Data Transformation'!E2943&lt;$R$10,E2943,$R$10)),IF(C2943=FALSE,FALSE,IF(C2943&lt;$R$10,C2943,$R$10)))</f>
        <v>1.0264606599999999</v>
      </c>
      <c r="H2943">
        <f>IF('Input and Summary Results'!$J$4="yes",'Data Transformation'!F2943,'Data Transformation'!D2943)</f>
        <v>7.0631410000000006E-2</v>
      </c>
      <c r="I2943">
        <f t="shared" si="166"/>
        <v>167</v>
      </c>
    </row>
    <row r="2944" spans="2:9" x14ac:dyDescent="0.25">
      <c r="B2944">
        <f>IF('Input and Summary Results'!D2526=0,FALSE,'Input and Summary Results'!$B2526)</f>
        <v>167</v>
      </c>
      <c r="C2944">
        <f>IF(OR(B2944=0,'Input and Summary Results'!D2526=0,'Input and Summary Results'!D2526=""),FALSE,'Input and Summary Results'!$D2526)</f>
        <v>1.0681397399999999</v>
      </c>
      <c r="D2944">
        <f>IF(OR(B2944=0,'Input and Summary Results'!E2526=0),FALSE,'Input and Summary Results'!$E2526)</f>
        <v>7.6384629999999995E-2</v>
      </c>
      <c r="E2944">
        <f t="shared" si="167"/>
        <v>2.8628073236485439E-2</v>
      </c>
      <c r="F2944">
        <f t="shared" si="168"/>
        <v>3.1036135234515289E-2</v>
      </c>
      <c r="G2944">
        <f>IF('Input and Summary Results'!$J$4="yes",IF(C2944=FALSE,FALSE,IF('Data Transformation'!E2944&lt;$R$10,E2944,$R$10)),IF(C2944=FALSE,FALSE,IF(C2944&lt;$R$10,C2944,$R$10)))</f>
        <v>1.0681397399999999</v>
      </c>
      <c r="H2944">
        <f>IF('Input and Summary Results'!$J$4="yes",'Data Transformation'!F2944,'Data Transformation'!D2944)</f>
        <v>7.6384629999999995E-2</v>
      </c>
      <c r="I2944">
        <f t="shared" si="166"/>
        <v>167</v>
      </c>
    </row>
    <row r="2945" spans="2:9" x14ac:dyDescent="0.25">
      <c r="B2945">
        <f>IF('Input and Summary Results'!D2527=0,FALSE,'Input and Summary Results'!$B2527)</f>
        <v>168</v>
      </c>
      <c r="C2945">
        <f>IF(OR(B2945=0,'Input and Summary Results'!D2527=0,'Input and Summary Results'!D2527=""),FALSE,'Input and Summary Results'!$D2527)</f>
        <v>6.8429299999999997E-3</v>
      </c>
      <c r="D2945">
        <f>IF(OR(B2945=0,'Input and Summary Results'!E2527=0),FALSE,'Input and Summary Results'!$E2527)</f>
        <v>4.7056929999999997E-2</v>
      </c>
      <c r="E2945">
        <f t="shared" si="167"/>
        <v>-2.1647579026120809</v>
      </c>
      <c r="F2945">
        <f t="shared" si="168"/>
        <v>2.9844975207988389</v>
      </c>
      <c r="G2945">
        <f>IF('Input and Summary Results'!$J$4="yes",IF(C2945=FALSE,FALSE,IF('Data Transformation'!E2945&lt;$R$10,E2945,$R$10)),IF(C2945=FALSE,FALSE,IF(C2945&lt;$R$10,C2945,$R$10)))</f>
        <v>6.8429299999999997E-3</v>
      </c>
      <c r="H2945">
        <f>IF('Input and Summary Results'!$J$4="yes",'Data Transformation'!F2945,'Data Transformation'!D2945)</f>
        <v>4.7056929999999997E-2</v>
      </c>
      <c r="I2945">
        <f t="shared" si="166"/>
        <v>168</v>
      </c>
    </row>
    <row r="2946" spans="2:9" x14ac:dyDescent="0.25">
      <c r="B2946">
        <f>IF('Input and Summary Results'!D2528=0,FALSE,'Input and Summary Results'!$B2528)</f>
        <v>168</v>
      </c>
      <c r="C2946">
        <f>IF(OR(B2946=0,'Input and Summary Results'!D2528=0,'Input and Summary Results'!D2528=""),FALSE,'Input and Summary Results'!$D2528)</f>
        <v>3.9766589999999997E-2</v>
      </c>
      <c r="D2946">
        <f>IF(OR(B2946=0,'Input and Summary Results'!E2528=0),FALSE,'Input and Summary Results'!$E2528)</f>
        <v>5.9347789999999997E-2</v>
      </c>
      <c r="E2946">
        <f t="shared" si="167"/>
        <v>-1.400481648332029</v>
      </c>
      <c r="F2946">
        <f t="shared" si="168"/>
        <v>0.64770303060936329</v>
      </c>
      <c r="G2946">
        <f>IF('Input and Summary Results'!$J$4="yes",IF(C2946=FALSE,FALSE,IF('Data Transformation'!E2946&lt;$R$10,E2946,$R$10)),IF(C2946=FALSE,FALSE,IF(C2946&lt;$R$10,C2946,$R$10)))</f>
        <v>3.9766589999999997E-2</v>
      </c>
      <c r="H2946">
        <f>IF('Input and Summary Results'!$J$4="yes",'Data Transformation'!F2946,'Data Transformation'!D2946)</f>
        <v>5.9347789999999997E-2</v>
      </c>
      <c r="I2946">
        <f t="shared" si="166"/>
        <v>168</v>
      </c>
    </row>
    <row r="2947" spans="2:9" x14ac:dyDescent="0.25">
      <c r="B2947">
        <f>IF('Input and Summary Results'!D2529=0,FALSE,'Input and Summary Results'!$B2529)</f>
        <v>168</v>
      </c>
      <c r="C2947">
        <f>IF(OR(B2947=0,'Input and Summary Results'!D2529=0,'Input and Summary Results'!D2529=""),FALSE,'Input and Summary Results'!$D2529)</f>
        <v>8.0579830000000005E-2</v>
      </c>
      <c r="D2947">
        <f>IF(OR(B2947=0,'Input and Summary Results'!E2529=0),FALSE,'Input and Summary Results'!$E2529)</f>
        <v>9.5086699999999996E-2</v>
      </c>
      <c r="E2947">
        <f t="shared" si="167"/>
        <v>-1.0937736531816917</v>
      </c>
      <c r="F2947">
        <f t="shared" si="168"/>
        <v>0.51213346813960758</v>
      </c>
      <c r="G2947">
        <f>IF('Input and Summary Results'!$J$4="yes",IF(C2947=FALSE,FALSE,IF('Data Transformation'!E2947&lt;$R$10,E2947,$R$10)),IF(C2947=FALSE,FALSE,IF(C2947&lt;$R$10,C2947,$R$10)))</f>
        <v>8.0579830000000005E-2</v>
      </c>
      <c r="H2947">
        <f>IF('Input and Summary Results'!$J$4="yes",'Data Transformation'!F2947,'Data Transformation'!D2947)</f>
        <v>9.5086699999999996E-2</v>
      </c>
      <c r="I2947">
        <f t="shared" si="166"/>
        <v>168</v>
      </c>
    </row>
    <row r="2948" spans="2:9" x14ac:dyDescent="0.25">
      <c r="B2948">
        <f>IF('Input and Summary Results'!D2530=0,FALSE,'Input and Summary Results'!$B2530)</f>
        <v>168</v>
      </c>
      <c r="C2948">
        <f>IF(OR(B2948=0,'Input and Summary Results'!D2530=0,'Input and Summary Results'!D2530=""),FALSE,'Input and Summary Results'!$D2530)</f>
        <v>0.10068721</v>
      </c>
      <c r="D2948">
        <f>IF(OR(B2948=0,'Input and Summary Results'!E2530=0),FALSE,'Input and Summary Results'!$E2530)</f>
        <v>8.0177449999999997E-2</v>
      </c>
      <c r="E2948">
        <f t="shared" si="167"/>
        <v>-0.9970256930928818</v>
      </c>
      <c r="F2948">
        <f t="shared" si="168"/>
        <v>0.34559516844294325</v>
      </c>
      <c r="G2948">
        <f>IF('Input and Summary Results'!$J$4="yes",IF(C2948=FALSE,FALSE,IF('Data Transformation'!E2948&lt;$R$10,E2948,$R$10)),IF(C2948=FALSE,FALSE,IF(C2948&lt;$R$10,C2948,$R$10)))</f>
        <v>0.10068721</v>
      </c>
      <c r="H2948">
        <f>IF('Input and Summary Results'!$J$4="yes",'Data Transformation'!F2948,'Data Transformation'!D2948)</f>
        <v>8.0177449999999997E-2</v>
      </c>
      <c r="I2948">
        <f t="shared" si="166"/>
        <v>168</v>
      </c>
    </row>
    <row r="2949" spans="2:9" x14ac:dyDescent="0.25">
      <c r="B2949">
        <f>IF('Input and Summary Results'!D2531=0,FALSE,'Input and Summary Results'!$B2531)</f>
        <v>168</v>
      </c>
      <c r="C2949">
        <f>IF(OR(B2949=0,'Input and Summary Results'!D2531=0,'Input and Summary Results'!D2531=""),FALSE,'Input and Summary Results'!$D2531)</f>
        <v>0.10948594</v>
      </c>
      <c r="D2949">
        <f>IF(OR(B2949=0,'Input and Summary Results'!E2531=0),FALSE,'Input and Summary Results'!$E2531)</f>
        <v>7.8898839999999998E-2</v>
      </c>
      <c r="E2949">
        <f t="shared" si="167"/>
        <v>-0.96064164860899048</v>
      </c>
      <c r="F2949">
        <f t="shared" si="168"/>
        <v>0.31275336869738707</v>
      </c>
      <c r="G2949">
        <f>IF('Input and Summary Results'!$J$4="yes",IF(C2949=FALSE,FALSE,IF('Data Transformation'!E2949&lt;$R$10,E2949,$R$10)),IF(C2949=FALSE,FALSE,IF(C2949&lt;$R$10,C2949,$R$10)))</f>
        <v>0.10948594</v>
      </c>
      <c r="H2949">
        <f>IF('Input and Summary Results'!$J$4="yes",'Data Transformation'!F2949,'Data Transformation'!D2949)</f>
        <v>7.8898839999999998E-2</v>
      </c>
      <c r="I2949">
        <f t="shared" ref="I2949:I3012" si="169">IF(G2949=FALSE,"",B2949)</f>
        <v>168</v>
      </c>
    </row>
    <row r="2950" spans="2:9" x14ac:dyDescent="0.25">
      <c r="B2950">
        <f>IF('Input and Summary Results'!D2532=0,FALSE,'Input and Summary Results'!$B2532)</f>
        <v>168</v>
      </c>
      <c r="C2950">
        <f>IF(OR(B2950=0,'Input and Summary Results'!D2532=0,'Input and Summary Results'!D2532=""),FALSE,'Input and Summary Results'!$D2532)</f>
        <v>0.11456004</v>
      </c>
      <c r="D2950">
        <f>IF(OR(B2950=0,'Input and Summary Results'!E2532=0),FALSE,'Input and Summary Results'!$E2532)</f>
        <v>7.3410939999999994E-2</v>
      </c>
      <c r="E2950">
        <f t="shared" si="167"/>
        <v>-0.94096684339711134</v>
      </c>
      <c r="F2950">
        <f t="shared" si="168"/>
        <v>0.27811048215416123</v>
      </c>
      <c r="G2950">
        <f>IF('Input and Summary Results'!$J$4="yes",IF(C2950=FALSE,FALSE,IF('Data Transformation'!E2950&lt;$R$10,E2950,$R$10)),IF(C2950=FALSE,FALSE,IF(C2950&lt;$R$10,C2950,$R$10)))</f>
        <v>0.11456004</v>
      </c>
      <c r="H2950">
        <f>IF('Input and Summary Results'!$J$4="yes",'Data Transformation'!F2950,'Data Transformation'!D2950)</f>
        <v>7.3410939999999994E-2</v>
      </c>
      <c r="I2950">
        <f t="shared" si="169"/>
        <v>168</v>
      </c>
    </row>
    <row r="2951" spans="2:9" x14ac:dyDescent="0.25">
      <c r="B2951">
        <f>IF('Input and Summary Results'!D2533=0,FALSE,'Input and Summary Results'!$B2533)</f>
        <v>168</v>
      </c>
      <c r="C2951">
        <f>IF(OR(B2951=0,'Input and Summary Results'!D2533=0,'Input and Summary Results'!D2533=""),FALSE,'Input and Summary Results'!$D2533)</f>
        <v>0.11692060999999999</v>
      </c>
      <c r="D2951">
        <f>IF(OR(B2951=0,'Input and Summary Results'!E2533=0),FALSE,'Input and Summary Results'!$E2533)</f>
        <v>8.6421250000000005E-2</v>
      </c>
      <c r="E2951">
        <f t="shared" si="167"/>
        <v>-0.93210892750085772</v>
      </c>
      <c r="F2951">
        <f t="shared" si="168"/>
        <v>0.32078880276112143</v>
      </c>
      <c r="G2951">
        <f>IF('Input and Summary Results'!$J$4="yes",IF(C2951=FALSE,FALSE,IF('Data Transformation'!E2951&lt;$R$10,E2951,$R$10)),IF(C2951=FALSE,FALSE,IF(C2951&lt;$R$10,C2951,$R$10)))</f>
        <v>0.11692060999999999</v>
      </c>
      <c r="H2951">
        <f>IF('Input and Summary Results'!$J$4="yes",'Data Transformation'!F2951,'Data Transformation'!D2951)</f>
        <v>8.6421250000000005E-2</v>
      </c>
      <c r="I2951">
        <f t="shared" si="169"/>
        <v>168</v>
      </c>
    </row>
    <row r="2952" spans="2:9" x14ac:dyDescent="0.25">
      <c r="B2952">
        <f>IF('Input and Summary Results'!D2534=0,FALSE,'Input and Summary Results'!$B2534)</f>
        <v>168</v>
      </c>
      <c r="C2952">
        <f>IF(OR(B2952=0,'Input and Summary Results'!D2534=0,'Input and Summary Results'!D2534=""),FALSE,'Input and Summary Results'!$D2534)</f>
        <v>0.12321695000000001</v>
      </c>
      <c r="D2952">
        <f>IF(OR(B2952=0,'Input and Summary Results'!E2534=0),FALSE,'Input and Summary Results'!$E2534)</f>
        <v>6.9955379999999998E-2</v>
      </c>
      <c r="E2952">
        <f t="shared" si="167"/>
        <v>-0.90932954553906764</v>
      </c>
      <c r="F2952">
        <f t="shared" si="168"/>
        <v>0.24639982502407337</v>
      </c>
      <c r="G2952">
        <f>IF('Input and Summary Results'!$J$4="yes",IF(C2952=FALSE,FALSE,IF('Data Transformation'!E2952&lt;$R$10,E2952,$R$10)),IF(C2952=FALSE,FALSE,IF(C2952&lt;$R$10,C2952,$R$10)))</f>
        <v>0.12321695000000001</v>
      </c>
      <c r="H2952">
        <f>IF('Input and Summary Results'!$J$4="yes",'Data Transformation'!F2952,'Data Transformation'!D2952)</f>
        <v>6.9955379999999998E-2</v>
      </c>
      <c r="I2952">
        <f t="shared" si="169"/>
        <v>168</v>
      </c>
    </row>
    <row r="2953" spans="2:9" x14ac:dyDescent="0.25">
      <c r="B2953">
        <f>IF('Input and Summary Results'!D2535=0,FALSE,'Input and Summary Results'!$B2535)</f>
        <v>168</v>
      </c>
      <c r="C2953">
        <f>IF(OR(B2953=0,'Input and Summary Results'!D2535=0,'Input and Summary Results'!D2535=""),FALSE,'Input and Summary Results'!$D2535)</f>
        <v>0.13296210999999999</v>
      </c>
      <c r="D2953">
        <f>IF(OR(B2953=0,'Input and Summary Results'!E2535=0),FALSE,'Input and Summary Results'!$E2535)</f>
        <v>8.2326079999999996E-2</v>
      </c>
      <c r="E2953">
        <f t="shared" si="167"/>
        <v>-0.87627210160685187</v>
      </c>
      <c r="F2953">
        <f t="shared" si="168"/>
        <v>0.2687195526605286</v>
      </c>
      <c r="G2953">
        <f>IF('Input and Summary Results'!$J$4="yes",IF(C2953=FALSE,FALSE,IF('Data Transformation'!E2953&lt;$R$10,E2953,$R$10)),IF(C2953=FALSE,FALSE,IF(C2953&lt;$R$10,C2953,$R$10)))</f>
        <v>0.13296210999999999</v>
      </c>
      <c r="H2953">
        <f>IF('Input and Summary Results'!$J$4="yes",'Data Transformation'!F2953,'Data Transformation'!D2953)</f>
        <v>8.2326079999999996E-2</v>
      </c>
      <c r="I2953">
        <f t="shared" si="169"/>
        <v>168</v>
      </c>
    </row>
    <row r="2954" spans="2:9" x14ac:dyDescent="0.25">
      <c r="B2954">
        <f>IF('Input and Summary Results'!D2536=0,FALSE,'Input and Summary Results'!$B2536)</f>
        <v>168</v>
      </c>
      <c r="C2954">
        <f>IF(OR(B2954=0,'Input and Summary Results'!D2536=0,'Input and Summary Results'!D2536=""),FALSE,'Input and Summary Results'!$D2536)</f>
        <v>0.15943330999999999</v>
      </c>
      <c r="D2954">
        <f>IF(OR(B2954=0,'Input and Summary Results'!E2536=0),FALSE,'Input and Summary Results'!$E2536)</f>
        <v>0.10041046000000001</v>
      </c>
      <c r="E2954">
        <f t="shared" si="167"/>
        <v>-0.79742093740742226</v>
      </c>
      <c r="F2954">
        <f t="shared" si="168"/>
        <v>0.27333146153711541</v>
      </c>
      <c r="G2954">
        <f>IF('Input and Summary Results'!$J$4="yes",IF(C2954=FALSE,FALSE,IF('Data Transformation'!E2954&lt;$R$10,E2954,$R$10)),IF(C2954=FALSE,FALSE,IF(C2954&lt;$R$10,C2954,$R$10)))</f>
        <v>0.15943330999999999</v>
      </c>
      <c r="H2954">
        <f>IF('Input and Summary Results'!$J$4="yes",'Data Transformation'!F2954,'Data Transformation'!D2954)</f>
        <v>0.10041046000000001</v>
      </c>
      <c r="I2954">
        <f t="shared" si="169"/>
        <v>168</v>
      </c>
    </row>
    <row r="2955" spans="2:9" x14ac:dyDescent="0.25">
      <c r="B2955">
        <f>IF('Input and Summary Results'!D2537=0,FALSE,'Input and Summary Results'!$B2537)</f>
        <v>168</v>
      </c>
      <c r="C2955">
        <f>IF(OR(B2955=0,'Input and Summary Results'!D2537=0,'Input and Summary Results'!D2537=""),FALSE,'Input and Summary Results'!$D2537)</f>
        <v>0.20620952000000001</v>
      </c>
      <c r="D2955">
        <f>IF(OR(B2955=0,'Input and Summary Results'!E2537=0),FALSE,'Input and Summary Results'!$E2537)</f>
        <v>7.4529670000000006E-2</v>
      </c>
      <c r="E2955">
        <f t="shared" si="167"/>
        <v>-0.68569128867408979</v>
      </c>
      <c r="F2955">
        <f t="shared" si="168"/>
        <v>0.15685927972675559</v>
      </c>
      <c r="G2955">
        <f>IF('Input and Summary Results'!$J$4="yes",IF(C2955=FALSE,FALSE,IF('Data Transformation'!E2955&lt;$R$10,E2955,$R$10)),IF(C2955=FALSE,FALSE,IF(C2955&lt;$R$10,C2955,$R$10)))</f>
        <v>0.20620952000000001</v>
      </c>
      <c r="H2955">
        <f>IF('Input and Summary Results'!$J$4="yes",'Data Transformation'!F2955,'Data Transformation'!D2955)</f>
        <v>7.4529670000000006E-2</v>
      </c>
      <c r="I2955">
        <f t="shared" si="169"/>
        <v>168</v>
      </c>
    </row>
    <row r="2956" spans="2:9" x14ac:dyDescent="0.25">
      <c r="B2956">
        <f>IF('Input and Summary Results'!D2538=0,FALSE,'Input and Summary Results'!$B2538)</f>
        <v>168</v>
      </c>
      <c r="C2956">
        <f>IF(OR(B2956=0,'Input and Summary Results'!D2538=0,'Input and Summary Results'!D2538=""),FALSE,'Input and Summary Results'!$D2538)</f>
        <v>0.39943762999999999</v>
      </c>
      <c r="D2956">
        <f>IF(OR(B2956=0,'Input and Summary Results'!E2538=0),FALSE,'Input and Summary Results'!$E2538)</f>
        <v>7.9805619999999994E-2</v>
      </c>
      <c r="E2956">
        <f t="shared" si="167"/>
        <v>-0.39855102376291973</v>
      </c>
      <c r="F2956">
        <f t="shared" si="168"/>
        <v>8.6711006872336988E-2</v>
      </c>
      <c r="G2956">
        <f>IF('Input and Summary Results'!$J$4="yes",IF(C2956=FALSE,FALSE,IF('Data Transformation'!E2956&lt;$R$10,E2956,$R$10)),IF(C2956=FALSE,FALSE,IF(C2956&lt;$R$10,C2956,$R$10)))</f>
        <v>0.39943762999999999</v>
      </c>
      <c r="H2956">
        <f>IF('Input and Summary Results'!$J$4="yes",'Data Transformation'!F2956,'Data Transformation'!D2956)</f>
        <v>7.9805619999999994E-2</v>
      </c>
      <c r="I2956">
        <f t="shared" si="169"/>
        <v>168</v>
      </c>
    </row>
    <row r="2957" spans="2:9" x14ac:dyDescent="0.25">
      <c r="B2957">
        <f>IF('Input and Summary Results'!D2539=0,FALSE,'Input and Summary Results'!$B2539)</f>
        <v>168</v>
      </c>
      <c r="C2957">
        <f>IF(OR(B2957=0,'Input and Summary Results'!D2539=0,'Input and Summary Results'!D2539=""),FALSE,'Input and Summary Results'!$D2539)</f>
        <v>0.43267053999999999</v>
      </c>
      <c r="D2957">
        <f>IF(OR(B2957=0,'Input and Summary Results'!E2539=0),FALSE,'Input and Summary Results'!$E2539)</f>
        <v>6.7304619999999996E-2</v>
      </c>
      <c r="E2957">
        <f t="shared" si="167"/>
        <v>-0.36384267436679807</v>
      </c>
      <c r="F2957">
        <f t="shared" si="168"/>
        <v>6.7511425853028953E-2</v>
      </c>
      <c r="G2957">
        <f>IF('Input and Summary Results'!$J$4="yes",IF(C2957=FALSE,FALSE,IF('Data Transformation'!E2957&lt;$R$10,E2957,$R$10)),IF(C2957=FALSE,FALSE,IF(C2957&lt;$R$10,C2957,$R$10)))</f>
        <v>0.43267053999999999</v>
      </c>
      <c r="H2957">
        <f>IF('Input and Summary Results'!$J$4="yes",'Data Transformation'!F2957,'Data Transformation'!D2957)</f>
        <v>6.7304619999999996E-2</v>
      </c>
      <c r="I2957">
        <f t="shared" si="169"/>
        <v>168</v>
      </c>
    </row>
    <row r="2958" spans="2:9" x14ac:dyDescent="0.25">
      <c r="B2958">
        <f>IF('Input and Summary Results'!D2540=0,FALSE,'Input and Summary Results'!$B2540)</f>
        <v>168</v>
      </c>
      <c r="C2958">
        <f>IF(OR(B2958=0,'Input and Summary Results'!D2540=0,'Input and Summary Results'!D2540=""),FALSE,'Input and Summary Results'!$D2540)</f>
        <v>0.63401923000000004</v>
      </c>
      <c r="D2958">
        <f>IF(OR(B2958=0,'Input and Summary Results'!E2540=0),FALSE,'Input and Summary Results'!$E2540)</f>
        <v>3.9763859999999998E-2</v>
      </c>
      <c r="E2958">
        <f t="shared" si="167"/>
        <v>-0.19789756963209348</v>
      </c>
      <c r="F2958">
        <f t="shared" si="168"/>
        <v>2.7219229990863208E-2</v>
      </c>
      <c r="G2958">
        <f>IF('Input and Summary Results'!$J$4="yes",IF(C2958=FALSE,FALSE,IF('Data Transformation'!E2958&lt;$R$10,E2958,$R$10)),IF(C2958=FALSE,FALSE,IF(C2958&lt;$R$10,C2958,$R$10)))</f>
        <v>0.63401923000000004</v>
      </c>
      <c r="H2958">
        <f>IF('Input and Summary Results'!$J$4="yes",'Data Transformation'!F2958,'Data Transformation'!D2958)</f>
        <v>3.9763859999999998E-2</v>
      </c>
      <c r="I2958">
        <f t="shared" si="169"/>
        <v>168</v>
      </c>
    </row>
    <row r="2959" spans="2:9" x14ac:dyDescent="0.25">
      <c r="B2959">
        <f>IF('Input and Summary Results'!D2541=0,FALSE,'Input and Summary Results'!$B2541)</f>
        <v>168</v>
      </c>
      <c r="C2959">
        <f>IF(OR(B2959=0,'Input and Summary Results'!D2541=0,'Input and Summary Results'!D2541=""),FALSE,'Input and Summary Results'!$D2541)</f>
        <v>0.71457453000000004</v>
      </c>
      <c r="D2959">
        <f>IF(OR(B2959=0,'Input and Summary Results'!E2541=0),FALSE,'Input and Summary Results'!$E2541)</f>
        <v>4.3397169999999999E-2</v>
      </c>
      <c r="E2959">
        <f t="shared" si="167"/>
        <v>-0.14595246767120432</v>
      </c>
      <c r="F2959">
        <f t="shared" si="168"/>
        <v>2.6357463062670308E-2</v>
      </c>
      <c r="G2959">
        <f>IF('Input and Summary Results'!$J$4="yes",IF(C2959=FALSE,FALSE,IF('Data Transformation'!E2959&lt;$R$10,E2959,$R$10)),IF(C2959=FALSE,FALSE,IF(C2959&lt;$R$10,C2959,$R$10)))</f>
        <v>0.71457453000000004</v>
      </c>
      <c r="H2959">
        <f>IF('Input and Summary Results'!$J$4="yes",'Data Transformation'!F2959,'Data Transformation'!D2959)</f>
        <v>4.3397169999999999E-2</v>
      </c>
      <c r="I2959">
        <f t="shared" si="169"/>
        <v>168</v>
      </c>
    </row>
    <row r="2960" spans="2:9" x14ac:dyDescent="0.25">
      <c r="B2960">
        <f>IF('Input and Summary Results'!D2542=0,FALSE,'Input and Summary Results'!$B2542)</f>
        <v>168</v>
      </c>
      <c r="C2960">
        <f>IF(OR(B2960=0,'Input and Summary Results'!D2542=0,'Input and Summary Results'!D2542=""),FALSE,'Input and Summary Results'!$D2542)</f>
        <v>0.78650111</v>
      </c>
      <c r="D2960">
        <f>IF(OR(B2960=0,'Input and Summary Results'!E2542=0),FALSE,'Input and Summary Results'!$E2542)</f>
        <v>4.2616979999999999E-2</v>
      </c>
      <c r="E2960">
        <f t="shared" si="167"/>
        <v>-0.10430066011439461</v>
      </c>
      <c r="F2960">
        <f t="shared" si="168"/>
        <v>2.3516520300905869E-2</v>
      </c>
      <c r="G2960">
        <f>IF('Input and Summary Results'!$J$4="yes",IF(C2960=FALSE,FALSE,IF('Data Transformation'!E2960&lt;$R$10,E2960,$R$10)),IF(C2960=FALSE,FALSE,IF(C2960&lt;$R$10,C2960,$R$10)))</f>
        <v>0.78650111</v>
      </c>
      <c r="H2960">
        <f>IF('Input and Summary Results'!$J$4="yes",'Data Transformation'!F2960,'Data Transformation'!D2960)</f>
        <v>4.2616979999999999E-2</v>
      </c>
      <c r="I2960">
        <f t="shared" si="169"/>
        <v>168</v>
      </c>
    </row>
    <row r="2961" spans="2:9" x14ac:dyDescent="0.25">
      <c r="B2961">
        <f>IF('Input and Summary Results'!D2543=0,FALSE,'Input and Summary Results'!$B2543)</f>
        <v>168</v>
      </c>
      <c r="C2961">
        <f>IF(OR(B2961=0,'Input and Summary Results'!D2543=0,'Input and Summary Results'!D2543=""),FALSE,'Input and Summary Results'!$D2543)</f>
        <v>0.90148806999999997</v>
      </c>
      <c r="D2961">
        <f>IF(OR(B2961=0,'Input and Summary Results'!E2543=0),FALSE,'Input and Summary Results'!$E2543)</f>
        <v>0.10820471</v>
      </c>
      <c r="E2961">
        <f t="shared" si="167"/>
        <v>-4.5040016215513436E-2</v>
      </c>
      <c r="F2961">
        <f t="shared" si="168"/>
        <v>5.2092585251849205E-2</v>
      </c>
      <c r="G2961">
        <f>IF('Input and Summary Results'!$J$4="yes",IF(C2961=FALSE,FALSE,IF('Data Transformation'!E2961&lt;$R$10,E2961,$R$10)),IF(C2961=FALSE,FALSE,IF(C2961&lt;$R$10,C2961,$R$10)))</f>
        <v>0.90148806999999997</v>
      </c>
      <c r="H2961">
        <f>IF('Input and Summary Results'!$J$4="yes",'Data Transformation'!F2961,'Data Transformation'!D2961)</f>
        <v>0.10820471</v>
      </c>
      <c r="I2961">
        <f t="shared" si="169"/>
        <v>168</v>
      </c>
    </row>
    <row r="2962" spans="2:9" x14ac:dyDescent="0.25">
      <c r="B2962">
        <f>IF('Input and Summary Results'!D2544=0,FALSE,'Input and Summary Results'!$B2544)</f>
        <v>169</v>
      </c>
      <c r="C2962">
        <f>IF(OR(B2962=0,'Input and Summary Results'!D2544=0,'Input and Summary Results'!D2544=""),FALSE,'Input and Summary Results'!$D2544)</f>
        <v>-1.1642700000000001E-2</v>
      </c>
      <c r="D2962">
        <f>IF(OR(B2962=0,'Input and Summary Results'!E2544=0),FALSE,'Input and Summary Results'!$E2544)</f>
        <v>7.2927569999999997E-2</v>
      </c>
      <c r="E2962" t="e">
        <f t="shared" si="167"/>
        <v>#NUM!</v>
      </c>
      <c r="F2962">
        <f t="shared" si="168"/>
        <v>-2.7184901594990847</v>
      </c>
      <c r="G2962">
        <f>IF('Input and Summary Results'!$J$4="yes",IF(C2962=FALSE,FALSE,IF('Data Transformation'!E2962&lt;$R$10,E2962,$R$10)),IF(C2962=FALSE,FALSE,IF(C2962&lt;$R$10,C2962,$R$10)))</f>
        <v>-1.1642700000000001E-2</v>
      </c>
      <c r="H2962">
        <f>IF('Input and Summary Results'!$J$4="yes",'Data Transformation'!F2962,'Data Transformation'!D2962)</f>
        <v>7.2927569999999997E-2</v>
      </c>
      <c r="I2962">
        <f t="shared" si="169"/>
        <v>169</v>
      </c>
    </row>
    <row r="2963" spans="2:9" x14ac:dyDescent="0.25">
      <c r="B2963">
        <f>IF('Input and Summary Results'!D2545=0,FALSE,'Input and Summary Results'!$B2545)</f>
        <v>169</v>
      </c>
      <c r="C2963">
        <f>IF(OR(B2963=0,'Input and Summary Results'!D2545=0,'Input and Summary Results'!D2545=""),FALSE,'Input and Summary Results'!$D2545)</f>
        <v>-4.7994999999999999E-3</v>
      </c>
      <c r="D2963">
        <f>IF(OR(B2963=0,'Input and Summary Results'!E2545=0),FALSE,'Input and Summary Results'!$E2545)</f>
        <v>7.8977569999999997E-2</v>
      </c>
      <c r="E2963" t="e">
        <f t="shared" si="167"/>
        <v>#NUM!</v>
      </c>
      <c r="F2963">
        <f t="shared" si="168"/>
        <v>-7.1416325408896757</v>
      </c>
      <c r="G2963">
        <f>IF('Input and Summary Results'!$J$4="yes",IF(C2963=FALSE,FALSE,IF('Data Transformation'!E2963&lt;$R$10,E2963,$R$10)),IF(C2963=FALSE,FALSE,IF(C2963&lt;$R$10,C2963,$R$10)))</f>
        <v>-4.7994999999999999E-3</v>
      </c>
      <c r="H2963">
        <f>IF('Input and Summary Results'!$J$4="yes",'Data Transformation'!F2963,'Data Transformation'!D2963)</f>
        <v>7.8977569999999997E-2</v>
      </c>
      <c r="I2963">
        <f t="shared" si="169"/>
        <v>169</v>
      </c>
    </row>
    <row r="2964" spans="2:9" x14ac:dyDescent="0.25">
      <c r="B2964">
        <f>IF('Input and Summary Results'!D2546=0,FALSE,'Input and Summary Results'!$B2546)</f>
        <v>169</v>
      </c>
      <c r="C2964">
        <f>IF(OR(B2964=0,'Input and Summary Results'!D2546=0,'Input and Summary Results'!D2546=""),FALSE,'Input and Summary Results'!$D2546)</f>
        <v>1.176578E-2</v>
      </c>
      <c r="D2964">
        <f>IF(OR(B2964=0,'Input and Summary Results'!E2546=0),FALSE,'Input and Summary Results'!$E2546)</f>
        <v>8.5123409999999997E-2</v>
      </c>
      <c r="E2964">
        <f t="shared" si="167"/>
        <v>-1.9293792764380568</v>
      </c>
      <c r="F2964">
        <f t="shared" si="168"/>
        <v>3.1399159205764509</v>
      </c>
      <c r="G2964">
        <f>IF('Input and Summary Results'!$J$4="yes",IF(C2964=FALSE,FALSE,IF('Data Transformation'!E2964&lt;$R$10,E2964,$R$10)),IF(C2964=FALSE,FALSE,IF(C2964&lt;$R$10,C2964,$R$10)))</f>
        <v>1.176578E-2</v>
      </c>
      <c r="H2964">
        <f>IF('Input and Summary Results'!$J$4="yes",'Data Transformation'!F2964,'Data Transformation'!D2964)</f>
        <v>8.5123409999999997E-2</v>
      </c>
      <c r="I2964">
        <f t="shared" si="169"/>
        <v>169</v>
      </c>
    </row>
    <row r="2965" spans="2:9" x14ac:dyDescent="0.25">
      <c r="B2965">
        <f>IF('Input and Summary Results'!D2547=0,FALSE,'Input and Summary Results'!$B2547)</f>
        <v>169</v>
      </c>
      <c r="C2965">
        <f>IF(OR(B2965=0,'Input and Summary Results'!D2547=0,'Input and Summary Results'!D2547=""),FALSE,'Input and Summary Results'!$D2547)</f>
        <v>5.9014360000000002E-2</v>
      </c>
      <c r="D2965">
        <f>IF(OR(B2965=0,'Input and Summary Results'!E2547=0),FALSE,'Input and Summary Results'!$E2547)</f>
        <v>5.5706609999999997E-2</v>
      </c>
      <c r="E2965">
        <f t="shared" si="167"/>
        <v>-1.2290422983589284</v>
      </c>
      <c r="F2965">
        <f t="shared" si="168"/>
        <v>0.40967433587350599</v>
      </c>
      <c r="G2965">
        <f>IF('Input and Summary Results'!$J$4="yes",IF(C2965=FALSE,FALSE,IF('Data Transformation'!E2965&lt;$R$10,E2965,$R$10)),IF(C2965=FALSE,FALSE,IF(C2965&lt;$R$10,C2965,$R$10)))</f>
        <v>5.9014360000000002E-2</v>
      </c>
      <c r="H2965">
        <f>IF('Input and Summary Results'!$J$4="yes",'Data Transformation'!F2965,'Data Transformation'!D2965)</f>
        <v>5.5706609999999997E-2</v>
      </c>
      <c r="I2965">
        <f t="shared" si="169"/>
        <v>169</v>
      </c>
    </row>
    <row r="2966" spans="2:9" x14ac:dyDescent="0.25">
      <c r="B2966">
        <f>IF('Input and Summary Results'!D2548=0,FALSE,'Input and Summary Results'!$B2548)</f>
        <v>169</v>
      </c>
      <c r="C2966">
        <f>IF(OR(B2966=0,'Input and Summary Results'!D2548=0,'Input and Summary Results'!D2548=""),FALSE,'Input and Summary Results'!$D2548)</f>
        <v>6.5608659999999999E-2</v>
      </c>
      <c r="D2966">
        <f>IF(OR(B2966=0,'Input and Summary Results'!E2548=0),FALSE,'Input and Summary Results'!$E2548)</f>
        <v>6.4308909999999997E-2</v>
      </c>
      <c r="E2966">
        <f t="shared" si="167"/>
        <v>-1.183038832240394</v>
      </c>
      <c r="F2966">
        <f t="shared" si="168"/>
        <v>0.4254021792245109</v>
      </c>
      <c r="G2966">
        <f>IF('Input and Summary Results'!$J$4="yes",IF(C2966=FALSE,FALSE,IF('Data Transformation'!E2966&lt;$R$10,E2966,$R$10)),IF(C2966=FALSE,FALSE,IF(C2966&lt;$R$10,C2966,$R$10)))</f>
        <v>6.5608659999999999E-2</v>
      </c>
      <c r="H2966">
        <f>IF('Input and Summary Results'!$J$4="yes",'Data Transformation'!F2966,'Data Transformation'!D2966)</f>
        <v>6.4308909999999997E-2</v>
      </c>
      <c r="I2966">
        <f t="shared" si="169"/>
        <v>169</v>
      </c>
    </row>
    <row r="2967" spans="2:9" x14ac:dyDescent="0.25">
      <c r="B2967">
        <f>IF('Input and Summary Results'!D2549=0,FALSE,'Input and Summary Results'!$B2549)</f>
        <v>169</v>
      </c>
      <c r="C2967">
        <f>IF(OR(B2967=0,'Input and Summary Results'!D2549=0,'Input and Summary Results'!D2549=""),FALSE,'Input and Summary Results'!$D2549)</f>
        <v>8.6192569999999996E-2</v>
      </c>
      <c r="D2967">
        <f>IF(OR(B2967=0,'Input and Summary Results'!E2549=0),FALSE,'Input and Summary Results'!$E2549)</f>
        <v>6.0057880000000001E-2</v>
      </c>
      <c r="E2967">
        <f t="shared" si="167"/>
        <v>-1.0645301697562122</v>
      </c>
      <c r="F2967">
        <f t="shared" si="168"/>
        <v>0.30240564726170716</v>
      </c>
      <c r="G2967">
        <f>IF('Input and Summary Results'!$J$4="yes",IF(C2967=FALSE,FALSE,IF('Data Transformation'!E2967&lt;$R$10,E2967,$R$10)),IF(C2967=FALSE,FALSE,IF(C2967&lt;$R$10,C2967,$R$10)))</f>
        <v>8.6192569999999996E-2</v>
      </c>
      <c r="H2967">
        <f>IF('Input and Summary Results'!$J$4="yes",'Data Transformation'!F2967,'Data Transformation'!D2967)</f>
        <v>6.0057880000000001E-2</v>
      </c>
      <c r="I2967">
        <f t="shared" si="169"/>
        <v>169</v>
      </c>
    </row>
    <row r="2968" spans="2:9" x14ac:dyDescent="0.25">
      <c r="B2968">
        <f>IF('Input and Summary Results'!D2550=0,FALSE,'Input and Summary Results'!$B2550)</f>
        <v>169</v>
      </c>
      <c r="C2968">
        <f>IF(OR(B2968=0,'Input and Summary Results'!D2550=0,'Input and Summary Results'!D2550=""),FALSE,'Input and Summary Results'!$D2550)</f>
        <v>9.9899009999999996E-2</v>
      </c>
      <c r="D2968">
        <f>IF(OR(B2968=0,'Input and Summary Results'!E2550=0),FALSE,'Input and Summary Results'!$E2550)</f>
        <v>5.7192449999999999E-2</v>
      </c>
      <c r="E2968">
        <f t="shared" si="167"/>
        <v>-1.0004388156145332</v>
      </c>
      <c r="F2968">
        <f t="shared" si="168"/>
        <v>0.24846615897394778</v>
      </c>
      <c r="G2968">
        <f>IF('Input and Summary Results'!$J$4="yes",IF(C2968=FALSE,FALSE,IF('Data Transformation'!E2968&lt;$R$10,E2968,$R$10)),IF(C2968=FALSE,FALSE,IF(C2968&lt;$R$10,C2968,$R$10)))</f>
        <v>9.9899009999999996E-2</v>
      </c>
      <c r="H2968">
        <f>IF('Input and Summary Results'!$J$4="yes",'Data Transformation'!F2968,'Data Transformation'!D2968)</f>
        <v>5.7192449999999999E-2</v>
      </c>
      <c r="I2968">
        <f t="shared" si="169"/>
        <v>169</v>
      </c>
    </row>
    <row r="2969" spans="2:9" x14ac:dyDescent="0.25">
      <c r="B2969">
        <f>IF('Input and Summary Results'!D2551=0,FALSE,'Input and Summary Results'!$B2551)</f>
        <v>169</v>
      </c>
      <c r="C2969">
        <f>IF(OR(B2969=0,'Input and Summary Results'!D2551=0,'Input and Summary Results'!D2551=""),FALSE,'Input and Summary Results'!$D2551)</f>
        <v>0.12225907</v>
      </c>
      <c r="D2969">
        <f>IF(OR(B2969=0,'Input and Summary Results'!E2551=0),FALSE,'Input and Summary Results'!$E2551)</f>
        <v>7.0619169999999995E-2</v>
      </c>
      <c r="E2969">
        <f t="shared" si="167"/>
        <v>-0.91271891212389544</v>
      </c>
      <c r="F2969">
        <f t="shared" si="168"/>
        <v>0.25068667527079991</v>
      </c>
      <c r="G2969">
        <f>IF('Input and Summary Results'!$J$4="yes",IF(C2969=FALSE,FALSE,IF('Data Transformation'!E2969&lt;$R$10,E2969,$R$10)),IF(C2969=FALSE,FALSE,IF(C2969&lt;$R$10,C2969,$R$10)))</f>
        <v>0.12225907</v>
      </c>
      <c r="H2969">
        <f>IF('Input and Summary Results'!$J$4="yes",'Data Transformation'!F2969,'Data Transformation'!D2969)</f>
        <v>7.0619169999999995E-2</v>
      </c>
      <c r="I2969">
        <f t="shared" si="169"/>
        <v>169</v>
      </c>
    </row>
    <row r="2970" spans="2:9" x14ac:dyDescent="0.25">
      <c r="B2970">
        <f>IF('Input and Summary Results'!D2552=0,FALSE,'Input and Summary Results'!$B2552)</f>
        <v>169</v>
      </c>
      <c r="C2970">
        <f>IF(OR(B2970=0,'Input and Summary Results'!D2552=0,'Input and Summary Results'!D2552=""),FALSE,'Input and Summary Results'!$D2552)</f>
        <v>0.12662282</v>
      </c>
      <c r="D2970">
        <f>IF(OR(B2970=0,'Input and Summary Results'!E2552=0),FALSE,'Input and Summary Results'!$E2552)</f>
        <v>6.6925139999999994E-2</v>
      </c>
      <c r="E2970">
        <f t="shared" si="167"/>
        <v>-0.89748801859214067</v>
      </c>
      <c r="F2970">
        <f t="shared" si="168"/>
        <v>0.2293860676930114</v>
      </c>
      <c r="G2970">
        <f>IF('Input and Summary Results'!$J$4="yes",IF(C2970=FALSE,FALSE,IF('Data Transformation'!E2970&lt;$R$10,E2970,$R$10)),IF(C2970=FALSE,FALSE,IF(C2970&lt;$R$10,C2970,$R$10)))</f>
        <v>0.12662282</v>
      </c>
      <c r="H2970">
        <f>IF('Input and Summary Results'!$J$4="yes",'Data Transformation'!F2970,'Data Transformation'!D2970)</f>
        <v>6.6925139999999994E-2</v>
      </c>
      <c r="I2970">
        <f t="shared" si="169"/>
        <v>169</v>
      </c>
    </row>
    <row r="2971" spans="2:9" x14ac:dyDescent="0.25">
      <c r="B2971">
        <f>IF('Input and Summary Results'!D2553=0,FALSE,'Input and Summary Results'!$B2553)</f>
        <v>169</v>
      </c>
      <c r="C2971">
        <f>IF(OR(B2971=0,'Input and Summary Results'!D2553=0,'Input and Summary Results'!D2553=""),FALSE,'Input and Summary Results'!$D2553)</f>
        <v>0.13090124</v>
      </c>
      <c r="D2971">
        <f>IF(OR(B2971=0,'Input and Summary Results'!E2553=0),FALSE,'Input and Summary Results'!$E2553)</f>
        <v>9.8774219999999996E-2</v>
      </c>
      <c r="E2971">
        <f t="shared" si="167"/>
        <v>-0.88305623944919165</v>
      </c>
      <c r="F2971">
        <f t="shared" si="168"/>
        <v>0.3274836165035564</v>
      </c>
      <c r="G2971">
        <f>IF('Input and Summary Results'!$J$4="yes",IF(C2971=FALSE,FALSE,IF('Data Transformation'!E2971&lt;$R$10,E2971,$R$10)),IF(C2971=FALSE,FALSE,IF(C2971&lt;$R$10,C2971,$R$10)))</f>
        <v>0.13090124</v>
      </c>
      <c r="H2971">
        <f>IF('Input and Summary Results'!$J$4="yes",'Data Transformation'!F2971,'Data Transformation'!D2971)</f>
        <v>9.8774219999999996E-2</v>
      </c>
      <c r="I2971">
        <f t="shared" si="169"/>
        <v>169</v>
      </c>
    </row>
    <row r="2972" spans="2:9" x14ac:dyDescent="0.25">
      <c r="B2972">
        <f>IF('Input and Summary Results'!D2554=0,FALSE,'Input and Summary Results'!$B2554)</f>
        <v>169</v>
      </c>
      <c r="C2972">
        <f>IF(OR(B2972=0,'Input and Summary Results'!D2554=0,'Input and Summary Results'!D2554=""),FALSE,'Input and Summary Results'!$D2554)</f>
        <v>0.16627032</v>
      </c>
      <c r="D2972">
        <f>IF(OR(B2972=0,'Input and Summary Results'!E2554=0),FALSE,'Input and Summary Results'!$E2554)</f>
        <v>8.3545939999999999E-2</v>
      </c>
      <c r="E2972">
        <f t="shared" si="167"/>
        <v>-0.77918526738062177</v>
      </c>
      <c r="F2972">
        <f t="shared" si="168"/>
        <v>0.21807222094719012</v>
      </c>
      <c r="G2972">
        <f>IF('Input and Summary Results'!$J$4="yes",IF(C2972=FALSE,FALSE,IF('Data Transformation'!E2972&lt;$R$10,E2972,$R$10)),IF(C2972=FALSE,FALSE,IF(C2972&lt;$R$10,C2972,$R$10)))</f>
        <v>0.16627032</v>
      </c>
      <c r="H2972">
        <f>IF('Input and Summary Results'!$J$4="yes",'Data Transformation'!F2972,'Data Transformation'!D2972)</f>
        <v>8.3545939999999999E-2</v>
      </c>
      <c r="I2972">
        <f t="shared" si="169"/>
        <v>169</v>
      </c>
    </row>
    <row r="2973" spans="2:9" x14ac:dyDescent="0.25">
      <c r="B2973">
        <f>IF('Input and Summary Results'!D2555=0,FALSE,'Input and Summary Results'!$B2555)</f>
        <v>169</v>
      </c>
      <c r="C2973">
        <f>IF(OR(B2973=0,'Input and Summary Results'!D2555=0,'Input and Summary Results'!D2555=""),FALSE,'Input and Summary Results'!$D2555)</f>
        <v>0.17513819999999999</v>
      </c>
      <c r="D2973">
        <f>IF(OR(B2973=0,'Input and Summary Results'!E2555=0),FALSE,'Input and Summary Results'!$E2555)</f>
        <v>7.2050039999999996E-2</v>
      </c>
      <c r="E2973">
        <f t="shared" si="167"/>
        <v>-0.75661911810946891</v>
      </c>
      <c r="F2973">
        <f t="shared" si="168"/>
        <v>0.17854310116239633</v>
      </c>
      <c r="G2973">
        <f>IF('Input and Summary Results'!$J$4="yes",IF(C2973=FALSE,FALSE,IF('Data Transformation'!E2973&lt;$R$10,E2973,$R$10)),IF(C2973=FALSE,FALSE,IF(C2973&lt;$R$10,C2973,$R$10)))</f>
        <v>0.17513819999999999</v>
      </c>
      <c r="H2973">
        <f>IF('Input and Summary Results'!$J$4="yes",'Data Transformation'!F2973,'Data Transformation'!D2973)</f>
        <v>7.2050039999999996E-2</v>
      </c>
      <c r="I2973">
        <f t="shared" si="169"/>
        <v>169</v>
      </c>
    </row>
    <row r="2974" spans="2:9" x14ac:dyDescent="0.25">
      <c r="B2974">
        <f>IF('Input and Summary Results'!D2556=0,FALSE,'Input and Summary Results'!$B2556)</f>
        <v>169</v>
      </c>
      <c r="C2974">
        <f>IF(OR(B2974=0,'Input and Summary Results'!D2556=0,'Input and Summary Results'!D2556=""),FALSE,'Input and Summary Results'!$D2556)</f>
        <v>0.22265963</v>
      </c>
      <c r="D2974">
        <f>IF(OR(B2974=0,'Input and Summary Results'!E2556=0),FALSE,'Input and Summary Results'!$E2556)</f>
        <v>6.8949960000000005E-2</v>
      </c>
      <c r="E2974">
        <f t="shared" si="167"/>
        <v>-0.65235851694677838</v>
      </c>
      <c r="F2974">
        <f t="shared" si="168"/>
        <v>0.1343947380133525</v>
      </c>
      <c r="G2974">
        <f>IF('Input and Summary Results'!$J$4="yes",IF(C2974=FALSE,FALSE,IF('Data Transformation'!E2974&lt;$R$10,E2974,$R$10)),IF(C2974=FALSE,FALSE,IF(C2974&lt;$R$10,C2974,$R$10)))</f>
        <v>0.22265963</v>
      </c>
      <c r="H2974">
        <f>IF('Input and Summary Results'!$J$4="yes",'Data Transformation'!F2974,'Data Transformation'!D2974)</f>
        <v>6.8949960000000005E-2</v>
      </c>
      <c r="I2974">
        <f t="shared" si="169"/>
        <v>169</v>
      </c>
    </row>
    <row r="2975" spans="2:9" x14ac:dyDescent="0.25">
      <c r="B2975">
        <f>IF('Input and Summary Results'!D2557=0,FALSE,'Input and Summary Results'!$B2557)</f>
        <v>169</v>
      </c>
      <c r="C2975">
        <f>IF(OR(B2975=0,'Input and Summary Results'!D2557=0,'Input and Summary Results'!D2557=""),FALSE,'Input and Summary Results'!$D2557)</f>
        <v>0.32607834000000002</v>
      </c>
      <c r="D2975">
        <f>IF(OR(B2975=0,'Input and Summary Results'!E2557=0),FALSE,'Input and Summary Results'!$E2557)</f>
        <v>6.8642549999999997E-2</v>
      </c>
      <c r="E2975">
        <f t="shared" si="167"/>
        <v>-0.48667804857490354</v>
      </c>
      <c r="F2975">
        <f t="shared" si="168"/>
        <v>9.1361072004966654E-2</v>
      </c>
      <c r="G2975">
        <f>IF('Input and Summary Results'!$J$4="yes",IF(C2975=FALSE,FALSE,IF('Data Transformation'!E2975&lt;$R$10,E2975,$R$10)),IF(C2975=FALSE,FALSE,IF(C2975&lt;$R$10,C2975,$R$10)))</f>
        <v>0.32607834000000002</v>
      </c>
      <c r="H2975">
        <f>IF('Input and Summary Results'!$J$4="yes",'Data Transformation'!F2975,'Data Transformation'!D2975)</f>
        <v>6.8642549999999997E-2</v>
      </c>
      <c r="I2975">
        <f t="shared" si="169"/>
        <v>169</v>
      </c>
    </row>
    <row r="2976" spans="2:9" x14ac:dyDescent="0.25">
      <c r="B2976">
        <f>IF('Input and Summary Results'!D2558=0,FALSE,'Input and Summary Results'!$B2558)</f>
        <v>169</v>
      </c>
      <c r="C2976">
        <f>IF(OR(B2976=0,'Input and Summary Results'!D2558=0,'Input and Summary Results'!D2558=""),FALSE,'Input and Summary Results'!$D2558)</f>
        <v>0.39015556000000001</v>
      </c>
      <c r="D2976">
        <f>IF(OR(B2976=0,'Input and Summary Results'!E2558=0),FALSE,'Input and Summary Results'!$E2558)</f>
        <v>4.5657330000000003E-2</v>
      </c>
      <c r="E2976">
        <f t="shared" si="167"/>
        <v>-0.40876219969266275</v>
      </c>
      <c r="F2976">
        <f t="shared" si="168"/>
        <v>5.0788155421904027E-2</v>
      </c>
      <c r="G2976">
        <f>IF('Input and Summary Results'!$J$4="yes",IF(C2976=FALSE,FALSE,IF('Data Transformation'!E2976&lt;$R$10,E2976,$R$10)),IF(C2976=FALSE,FALSE,IF(C2976&lt;$R$10,C2976,$R$10)))</f>
        <v>0.39015556000000001</v>
      </c>
      <c r="H2976">
        <f>IF('Input and Summary Results'!$J$4="yes",'Data Transformation'!F2976,'Data Transformation'!D2976)</f>
        <v>4.5657330000000003E-2</v>
      </c>
      <c r="I2976">
        <f t="shared" si="169"/>
        <v>169</v>
      </c>
    </row>
    <row r="2977" spans="2:9" x14ac:dyDescent="0.25">
      <c r="B2977">
        <f>IF('Input and Summary Results'!D2559=0,FALSE,'Input and Summary Results'!$B2559)</f>
        <v>169</v>
      </c>
      <c r="C2977">
        <f>IF(OR(B2977=0,'Input and Summary Results'!D2559=0,'Input and Summary Results'!D2559=""),FALSE,'Input and Summary Results'!$D2559)</f>
        <v>0.61353250999999998</v>
      </c>
      <c r="D2977">
        <f>IF(OR(B2977=0,'Input and Summary Results'!E2559=0),FALSE,'Input and Summary Results'!$E2559)</f>
        <v>5.6714170000000001E-2</v>
      </c>
      <c r="E2977">
        <f t="shared" si="167"/>
        <v>-0.21216241983260539</v>
      </c>
      <c r="F2977">
        <f t="shared" si="168"/>
        <v>4.0118411622556076E-2</v>
      </c>
      <c r="G2977">
        <f>IF('Input and Summary Results'!$J$4="yes",IF(C2977=FALSE,FALSE,IF('Data Transformation'!E2977&lt;$R$10,E2977,$R$10)),IF(C2977=FALSE,FALSE,IF(C2977&lt;$R$10,C2977,$R$10)))</f>
        <v>0.61353250999999998</v>
      </c>
      <c r="H2977">
        <f>IF('Input and Summary Results'!$J$4="yes",'Data Transformation'!F2977,'Data Transformation'!D2977)</f>
        <v>5.6714170000000001E-2</v>
      </c>
      <c r="I2977">
        <f t="shared" si="169"/>
        <v>169</v>
      </c>
    </row>
    <row r="2978" spans="2:9" x14ac:dyDescent="0.25">
      <c r="B2978">
        <f>IF('Input and Summary Results'!D2560=0,FALSE,'Input and Summary Results'!$B2560)</f>
        <v>169</v>
      </c>
      <c r="C2978">
        <f>IF(OR(B2978=0,'Input and Summary Results'!D2560=0,'Input and Summary Results'!D2560=""),FALSE,'Input and Summary Results'!$D2560)</f>
        <v>0.67356338999999998</v>
      </c>
      <c r="D2978">
        <f>IF(OR(B2978=0,'Input and Summary Results'!E2560=0),FALSE,'Input and Summary Results'!$E2560)</f>
        <v>4.6368850000000003E-2</v>
      </c>
      <c r="E2978">
        <f t="shared" si="167"/>
        <v>-0.17162152595179428</v>
      </c>
      <c r="F2978">
        <f t="shared" si="168"/>
        <v>2.9877040823136188E-2</v>
      </c>
      <c r="G2978">
        <f>IF('Input and Summary Results'!$J$4="yes",IF(C2978=FALSE,FALSE,IF('Data Transformation'!E2978&lt;$R$10,E2978,$R$10)),IF(C2978=FALSE,FALSE,IF(C2978&lt;$R$10,C2978,$R$10)))</f>
        <v>0.67356338999999998</v>
      </c>
      <c r="H2978">
        <f>IF('Input and Summary Results'!$J$4="yes",'Data Transformation'!F2978,'Data Transformation'!D2978)</f>
        <v>4.6368850000000003E-2</v>
      </c>
      <c r="I2978">
        <f t="shared" si="169"/>
        <v>169</v>
      </c>
    </row>
    <row r="2979" spans="2:9" x14ac:dyDescent="0.25">
      <c r="B2979">
        <f>IF('Input and Summary Results'!D2561=0,FALSE,'Input and Summary Results'!$B2561)</f>
        <v>169</v>
      </c>
      <c r="C2979">
        <f>IF(OR(B2979=0,'Input and Summary Results'!D2561=0,'Input and Summary Results'!D2561=""),FALSE,'Input and Summary Results'!$D2561)</f>
        <v>0.87823037000000004</v>
      </c>
      <c r="D2979">
        <f>IF(OR(B2979=0,'Input and Summary Results'!E2561=0),FALSE,'Input and Summary Results'!$E2561)</f>
        <v>5.9919559999999997E-2</v>
      </c>
      <c r="E2979">
        <f t="shared" si="167"/>
        <v>-5.6391548676222258E-2</v>
      </c>
      <c r="F2979">
        <f t="shared" si="168"/>
        <v>2.9610783147934177E-2</v>
      </c>
      <c r="G2979">
        <f>IF('Input and Summary Results'!$J$4="yes",IF(C2979=FALSE,FALSE,IF('Data Transformation'!E2979&lt;$R$10,E2979,$R$10)),IF(C2979=FALSE,FALSE,IF(C2979&lt;$R$10,C2979,$R$10)))</f>
        <v>0.87823037000000004</v>
      </c>
      <c r="H2979">
        <f>IF('Input and Summary Results'!$J$4="yes",'Data Transformation'!F2979,'Data Transformation'!D2979)</f>
        <v>5.9919559999999997E-2</v>
      </c>
      <c r="I2979">
        <f t="shared" si="169"/>
        <v>169</v>
      </c>
    </row>
    <row r="2980" spans="2:9" x14ac:dyDescent="0.25">
      <c r="B2980">
        <f>IF('Input and Summary Results'!D2562=0,FALSE,'Input and Summary Results'!$B2562)</f>
        <v>170</v>
      </c>
      <c r="C2980">
        <f>IF(OR(B2980=0,'Input and Summary Results'!D2562=0,'Input and Summary Results'!D2562=""),FALSE,'Input and Summary Results'!$D2562)</f>
        <v>0.28439766</v>
      </c>
      <c r="D2980">
        <f>IF(OR(B2980=0,'Input and Summary Results'!E2562=0),FALSE,'Input and Summary Results'!$E2562)</f>
        <v>7.5779970000000002E-2</v>
      </c>
      <c r="E2980">
        <f t="shared" si="167"/>
        <v>-0.54607398126600004</v>
      </c>
      <c r="F2980">
        <f t="shared" si="168"/>
        <v>0.11564267786169549</v>
      </c>
      <c r="G2980">
        <f>IF('Input and Summary Results'!$J$4="yes",IF(C2980=FALSE,FALSE,IF('Data Transformation'!E2980&lt;$R$10,E2980,$R$10)),IF(C2980=FALSE,FALSE,IF(C2980&lt;$R$10,C2980,$R$10)))</f>
        <v>0.28439766</v>
      </c>
      <c r="H2980">
        <f>IF('Input and Summary Results'!$J$4="yes",'Data Transformation'!F2980,'Data Transformation'!D2980)</f>
        <v>7.5779970000000002E-2</v>
      </c>
      <c r="I2980">
        <f t="shared" si="169"/>
        <v>170</v>
      </c>
    </row>
    <row r="2981" spans="2:9" x14ac:dyDescent="0.25">
      <c r="B2981">
        <f>IF('Input and Summary Results'!D2563=0,FALSE,'Input and Summary Results'!$B2563)</f>
        <v>170</v>
      </c>
      <c r="C2981">
        <f>IF(OR(B2981=0,'Input and Summary Results'!D2563=0,'Input and Summary Results'!D2563=""),FALSE,'Input and Summary Results'!$D2563)</f>
        <v>0.61634931000000004</v>
      </c>
      <c r="D2981">
        <f>IF(OR(B2981=0,'Input and Summary Results'!E2563=0),FALSE,'Input and Summary Results'!$E2563)</f>
        <v>5.3011500000000003E-2</v>
      </c>
      <c r="E2981">
        <f t="shared" si="167"/>
        <v>-0.21017308587269687</v>
      </c>
      <c r="F2981">
        <f t="shared" si="168"/>
        <v>3.7327844173298416E-2</v>
      </c>
      <c r="G2981">
        <f>IF('Input and Summary Results'!$J$4="yes",IF(C2981=FALSE,FALSE,IF('Data Transformation'!E2981&lt;$R$10,E2981,$R$10)),IF(C2981=FALSE,FALSE,IF(C2981&lt;$R$10,C2981,$R$10)))</f>
        <v>0.61634931000000004</v>
      </c>
      <c r="H2981">
        <f>IF('Input and Summary Results'!$J$4="yes",'Data Transformation'!F2981,'Data Transformation'!D2981)</f>
        <v>5.3011500000000003E-2</v>
      </c>
      <c r="I2981">
        <f t="shared" si="169"/>
        <v>170</v>
      </c>
    </row>
    <row r="2982" spans="2:9" x14ac:dyDescent="0.25">
      <c r="B2982">
        <f>IF('Input and Summary Results'!D2564=0,FALSE,'Input and Summary Results'!$B2564)</f>
        <v>170</v>
      </c>
      <c r="C2982">
        <f>IF(OR(B2982=0,'Input and Summary Results'!D2564=0,'Input and Summary Results'!D2564=""),FALSE,'Input and Summary Results'!$D2564)</f>
        <v>0.71166583999999999</v>
      </c>
      <c r="D2982">
        <f>IF(OR(B2982=0,'Input and Summary Results'!E2564=0),FALSE,'Input and Summary Results'!$E2564)</f>
        <v>8.3167759999999993E-2</v>
      </c>
      <c r="E2982">
        <f t="shared" si="167"/>
        <v>-0.14772387983212829</v>
      </c>
      <c r="F2982">
        <f t="shared" si="168"/>
        <v>5.0718758455513338E-2</v>
      </c>
      <c r="G2982">
        <f>IF('Input and Summary Results'!$J$4="yes",IF(C2982=FALSE,FALSE,IF('Data Transformation'!E2982&lt;$R$10,E2982,$R$10)),IF(C2982=FALSE,FALSE,IF(C2982&lt;$R$10,C2982,$R$10)))</f>
        <v>0.71166583999999999</v>
      </c>
      <c r="H2982">
        <f>IF('Input and Summary Results'!$J$4="yes",'Data Transformation'!F2982,'Data Transformation'!D2982)</f>
        <v>8.3167759999999993E-2</v>
      </c>
      <c r="I2982">
        <f t="shared" si="169"/>
        <v>170</v>
      </c>
    </row>
    <row r="2983" spans="2:9" x14ac:dyDescent="0.25">
      <c r="B2983">
        <f>IF('Input and Summary Results'!D2565=0,FALSE,'Input and Summary Results'!$B2565)</f>
        <v>170</v>
      </c>
      <c r="C2983">
        <f>IF(OR(B2983=0,'Input and Summary Results'!D2565=0,'Input and Summary Results'!D2565=""),FALSE,'Input and Summary Results'!$D2565)</f>
        <v>0.83121836000000004</v>
      </c>
      <c r="D2983">
        <f>IF(OR(B2983=0,'Input and Summary Results'!E2565=0),FALSE,'Input and Summary Results'!$E2565)</f>
        <v>8.498696E-2</v>
      </c>
      <c r="E2983">
        <f t="shared" si="167"/>
        <v>-8.0284872622888234E-2</v>
      </c>
      <c r="F2983">
        <f t="shared" si="168"/>
        <v>4.4373828123815739E-2</v>
      </c>
      <c r="G2983">
        <f>IF('Input and Summary Results'!$J$4="yes",IF(C2983=FALSE,FALSE,IF('Data Transformation'!E2983&lt;$R$10,E2983,$R$10)),IF(C2983=FALSE,FALSE,IF(C2983&lt;$R$10,C2983,$R$10)))</f>
        <v>0.83121836000000004</v>
      </c>
      <c r="H2983">
        <f>IF('Input and Summary Results'!$J$4="yes",'Data Transformation'!F2983,'Data Transformation'!D2983)</f>
        <v>8.498696E-2</v>
      </c>
      <c r="I2983">
        <f t="shared" si="169"/>
        <v>170</v>
      </c>
    </row>
    <row r="2984" spans="2:9" x14ac:dyDescent="0.25">
      <c r="B2984">
        <f>IF('Input and Summary Results'!D2566=0,FALSE,'Input and Summary Results'!$B2566)</f>
        <v>170</v>
      </c>
      <c r="C2984">
        <f>IF(OR(B2984=0,'Input and Summary Results'!D2566=0,'Input and Summary Results'!D2566=""),FALSE,'Input and Summary Results'!$D2566)</f>
        <v>0.83753674</v>
      </c>
      <c r="D2984">
        <f>IF(OR(B2984=0,'Input and Summary Results'!E2566=0),FALSE,'Input and Summary Results'!$E2566)</f>
        <v>4.8089300000000001E-2</v>
      </c>
      <c r="E2984">
        <f t="shared" si="167"/>
        <v>-7.6996132793455449E-2</v>
      </c>
      <c r="F2984">
        <f t="shared" si="168"/>
        <v>2.4919212738058513E-2</v>
      </c>
      <c r="G2984">
        <f>IF('Input and Summary Results'!$J$4="yes",IF(C2984=FALSE,FALSE,IF('Data Transformation'!E2984&lt;$R$10,E2984,$R$10)),IF(C2984=FALSE,FALSE,IF(C2984&lt;$R$10,C2984,$R$10)))</f>
        <v>0.83753674</v>
      </c>
      <c r="H2984">
        <f>IF('Input and Summary Results'!$J$4="yes",'Data Transformation'!F2984,'Data Transformation'!D2984)</f>
        <v>4.8089300000000001E-2</v>
      </c>
      <c r="I2984">
        <f t="shared" si="169"/>
        <v>170</v>
      </c>
    </row>
    <row r="2985" spans="2:9" x14ac:dyDescent="0.25">
      <c r="B2985">
        <f>IF('Input and Summary Results'!D2567=0,FALSE,'Input and Summary Results'!$B2567)</f>
        <v>170</v>
      </c>
      <c r="C2985">
        <f>IF(OR(B2985=0,'Input and Summary Results'!D2567=0,'Input and Summary Results'!D2567=""),FALSE,'Input and Summary Results'!$D2567)</f>
        <v>0.94525400999999998</v>
      </c>
      <c r="D2985">
        <f>IF(OR(B2985=0,'Input and Summary Results'!E2567=0),FALSE,'Input and Summary Results'!$E2567)</f>
        <v>6.2858960000000005E-2</v>
      </c>
      <c r="E2985">
        <f t="shared" si="167"/>
        <v>-2.4451471577509893E-2</v>
      </c>
      <c r="F2985">
        <f t="shared" si="168"/>
        <v>2.8860801807124841E-2</v>
      </c>
      <c r="G2985">
        <f>IF('Input and Summary Results'!$J$4="yes",IF(C2985=FALSE,FALSE,IF('Data Transformation'!E2985&lt;$R$10,E2985,$R$10)),IF(C2985=FALSE,FALSE,IF(C2985&lt;$R$10,C2985,$R$10)))</f>
        <v>0.94525400999999998</v>
      </c>
      <c r="H2985">
        <f>IF('Input and Summary Results'!$J$4="yes",'Data Transformation'!F2985,'Data Transformation'!D2985)</f>
        <v>6.2858960000000005E-2</v>
      </c>
      <c r="I2985">
        <f t="shared" si="169"/>
        <v>170</v>
      </c>
    </row>
    <row r="2986" spans="2:9" x14ac:dyDescent="0.25">
      <c r="B2986">
        <f>IF('Input and Summary Results'!D2568=0,FALSE,'Input and Summary Results'!$B2568)</f>
        <v>170</v>
      </c>
      <c r="C2986">
        <f>IF(OR(B2986=0,'Input and Summary Results'!D2568=0,'Input and Summary Results'!D2568=""),FALSE,'Input and Summary Results'!$D2568)</f>
        <v>0.95880074000000004</v>
      </c>
      <c r="D2986">
        <f>IF(OR(B2986=0,'Input and Summary Results'!E2568=0),FALSE,'Input and Summary Results'!$E2568)</f>
        <v>5.9633489999999997E-2</v>
      </c>
      <c r="E2986">
        <f t="shared" ref="E2986:E3049" si="170">IF(C2986=FALSE,FALSE,LOG10(C2986))</f>
        <v>-1.8271639450865417E-2</v>
      </c>
      <c r="F2986">
        <f t="shared" ref="F2986:F3049" si="171">IF(D2986=FALSE, FALSE,0.434*D2986/C2986)</f>
        <v>2.6993027414643003E-2</v>
      </c>
      <c r="G2986">
        <f>IF('Input and Summary Results'!$J$4="yes",IF(C2986=FALSE,FALSE,IF('Data Transformation'!E2986&lt;$R$10,E2986,$R$10)),IF(C2986=FALSE,FALSE,IF(C2986&lt;$R$10,C2986,$R$10)))</f>
        <v>0.95880074000000004</v>
      </c>
      <c r="H2986">
        <f>IF('Input and Summary Results'!$J$4="yes",'Data Transformation'!F2986,'Data Transformation'!D2986)</f>
        <v>5.9633489999999997E-2</v>
      </c>
      <c r="I2986">
        <f t="shared" si="169"/>
        <v>170</v>
      </c>
    </row>
    <row r="2987" spans="2:9" x14ac:dyDescent="0.25">
      <c r="B2987">
        <f>IF('Input and Summary Results'!D2569=0,FALSE,'Input and Summary Results'!$B2569)</f>
        <v>170</v>
      </c>
      <c r="C2987">
        <f>IF(OR(B2987=0,'Input and Summary Results'!D2569=0,'Input and Summary Results'!D2569=""),FALSE,'Input and Summary Results'!$D2569)</f>
        <v>0.97168365000000001</v>
      </c>
      <c r="D2987">
        <f>IF(OR(B2987=0,'Input and Summary Results'!E2569=0),FALSE,'Input and Summary Results'!$E2569)</f>
        <v>3.9843330000000003E-2</v>
      </c>
      <c r="E2987">
        <f t="shared" si="170"/>
        <v>-1.2475104849165209E-2</v>
      </c>
      <c r="F2987">
        <f t="shared" si="171"/>
        <v>1.7795920740253272E-2</v>
      </c>
      <c r="G2987">
        <f>IF('Input and Summary Results'!$J$4="yes",IF(C2987=FALSE,FALSE,IF('Data Transformation'!E2987&lt;$R$10,E2987,$R$10)),IF(C2987=FALSE,FALSE,IF(C2987&lt;$R$10,C2987,$R$10)))</f>
        <v>0.97168365000000001</v>
      </c>
      <c r="H2987">
        <f>IF('Input and Summary Results'!$J$4="yes",'Data Transformation'!F2987,'Data Transformation'!D2987)</f>
        <v>3.9843330000000003E-2</v>
      </c>
      <c r="I2987">
        <f t="shared" si="169"/>
        <v>170</v>
      </c>
    </row>
    <row r="2988" spans="2:9" x14ac:dyDescent="0.25">
      <c r="B2988">
        <f>IF('Input and Summary Results'!D2570=0,FALSE,'Input and Summary Results'!$B2570)</f>
        <v>170</v>
      </c>
      <c r="C2988">
        <f>IF(OR(B2988=0,'Input and Summary Results'!D2570=0,'Input and Summary Results'!D2570=""),FALSE,'Input and Summary Results'!$D2570)</f>
        <v>0.97440362999999997</v>
      </c>
      <c r="D2988">
        <f>IF(OR(B2988=0,'Input and Summary Results'!E2570=0),FALSE,'Input and Summary Results'!$E2570)</f>
        <v>4.7851119999999997E-2</v>
      </c>
      <c r="E2988">
        <f t="shared" si="170"/>
        <v>-1.1261106806814808E-2</v>
      </c>
      <c r="F2988">
        <f t="shared" si="171"/>
        <v>2.1312919452075522E-2</v>
      </c>
      <c r="G2988">
        <f>IF('Input and Summary Results'!$J$4="yes",IF(C2988=FALSE,FALSE,IF('Data Transformation'!E2988&lt;$R$10,E2988,$R$10)),IF(C2988=FALSE,FALSE,IF(C2988&lt;$R$10,C2988,$R$10)))</f>
        <v>0.97440362999999997</v>
      </c>
      <c r="H2988">
        <f>IF('Input and Summary Results'!$J$4="yes",'Data Transformation'!F2988,'Data Transformation'!D2988)</f>
        <v>4.7851119999999997E-2</v>
      </c>
      <c r="I2988">
        <f t="shared" si="169"/>
        <v>170</v>
      </c>
    </row>
    <row r="2989" spans="2:9" x14ac:dyDescent="0.25">
      <c r="B2989">
        <f>IF('Input and Summary Results'!D2571=0,FALSE,'Input and Summary Results'!$B2571)</f>
        <v>170</v>
      </c>
      <c r="C2989">
        <f>IF(OR(B2989=0,'Input and Summary Results'!D2571=0,'Input and Summary Results'!D2571=""),FALSE,'Input and Summary Results'!$D2571)</f>
        <v>0.98953166999999997</v>
      </c>
      <c r="D2989">
        <f>IF(OR(B2989=0,'Input and Summary Results'!E2571=0),FALSE,'Input and Summary Results'!$E2571)</f>
        <v>5.8061160000000001E-2</v>
      </c>
      <c r="E2989">
        <f t="shared" si="170"/>
        <v>-4.5703016231845644E-3</v>
      </c>
      <c r="F2989">
        <f t="shared" si="171"/>
        <v>2.5465120727262827E-2</v>
      </c>
      <c r="G2989">
        <f>IF('Input and Summary Results'!$J$4="yes",IF(C2989=FALSE,FALSE,IF('Data Transformation'!E2989&lt;$R$10,E2989,$R$10)),IF(C2989=FALSE,FALSE,IF(C2989&lt;$R$10,C2989,$R$10)))</f>
        <v>0.98953166999999997</v>
      </c>
      <c r="H2989">
        <f>IF('Input and Summary Results'!$J$4="yes",'Data Transformation'!F2989,'Data Transformation'!D2989)</f>
        <v>5.8061160000000001E-2</v>
      </c>
      <c r="I2989">
        <f t="shared" si="169"/>
        <v>170</v>
      </c>
    </row>
    <row r="2990" spans="2:9" x14ac:dyDescent="0.25">
      <c r="B2990">
        <f>IF('Input and Summary Results'!D2572=0,FALSE,'Input and Summary Results'!$B2572)</f>
        <v>170</v>
      </c>
      <c r="C2990">
        <f>IF(OR(B2990=0,'Input and Summary Results'!D2572=0,'Input and Summary Results'!D2572=""),FALSE,'Input and Summary Results'!$D2572)</f>
        <v>1.0131640399999999</v>
      </c>
      <c r="D2990">
        <f>IF(OR(B2990=0,'Input and Summary Results'!E2572=0),FALSE,'Input and Summary Results'!$E2572)</f>
        <v>5.3682399999999998E-2</v>
      </c>
      <c r="E2990">
        <f t="shared" si="170"/>
        <v>5.6797670771410588E-3</v>
      </c>
      <c r="F2990">
        <f t="shared" si="171"/>
        <v>2.2995448594879068E-2</v>
      </c>
      <c r="G2990">
        <f>IF('Input and Summary Results'!$J$4="yes",IF(C2990=FALSE,FALSE,IF('Data Transformation'!E2990&lt;$R$10,E2990,$R$10)),IF(C2990=FALSE,FALSE,IF(C2990&lt;$R$10,C2990,$R$10)))</f>
        <v>1.0131640399999999</v>
      </c>
      <c r="H2990">
        <f>IF('Input and Summary Results'!$J$4="yes",'Data Transformation'!F2990,'Data Transformation'!D2990)</f>
        <v>5.3682399999999998E-2</v>
      </c>
      <c r="I2990">
        <f t="shared" si="169"/>
        <v>170</v>
      </c>
    </row>
    <row r="2991" spans="2:9" x14ac:dyDescent="0.25">
      <c r="B2991">
        <f>IF('Input and Summary Results'!D2573=0,FALSE,'Input and Summary Results'!$B2573)</f>
        <v>170</v>
      </c>
      <c r="C2991">
        <f>IF(OR(B2991=0,'Input and Summary Results'!D2573=0,'Input and Summary Results'!D2573=""),FALSE,'Input and Summary Results'!$D2573)</f>
        <v>1.0402091200000001</v>
      </c>
      <c r="D2991">
        <f>IF(OR(B2991=0,'Input and Summary Results'!E2573=0),FALSE,'Input and Summary Results'!$E2573)</f>
        <v>8.5679539999999998E-2</v>
      </c>
      <c r="E2991">
        <f t="shared" si="170"/>
        <v>1.712065711840571E-2</v>
      </c>
      <c r="F2991">
        <f t="shared" si="171"/>
        <v>3.5747543109408614E-2</v>
      </c>
      <c r="G2991">
        <f>IF('Input and Summary Results'!$J$4="yes",IF(C2991=FALSE,FALSE,IF('Data Transformation'!E2991&lt;$R$10,E2991,$R$10)),IF(C2991=FALSE,FALSE,IF(C2991&lt;$R$10,C2991,$R$10)))</f>
        <v>1.0402091200000001</v>
      </c>
      <c r="H2991">
        <f>IF('Input and Summary Results'!$J$4="yes",'Data Transformation'!F2991,'Data Transformation'!D2991)</f>
        <v>8.5679539999999998E-2</v>
      </c>
      <c r="I2991">
        <f t="shared" si="169"/>
        <v>170</v>
      </c>
    </row>
    <row r="2992" spans="2:9" x14ac:dyDescent="0.25">
      <c r="B2992">
        <f>IF('Input and Summary Results'!D2574=0,FALSE,'Input and Summary Results'!$B2574)</f>
        <v>170</v>
      </c>
      <c r="C2992">
        <f>IF(OR(B2992=0,'Input and Summary Results'!D2574=0,'Input and Summary Results'!D2574=""),FALSE,'Input and Summary Results'!$D2574)</f>
        <v>1.08644652</v>
      </c>
      <c r="D2992">
        <f>IF(OR(B2992=0,'Input and Summary Results'!E2574=0),FALSE,'Input and Summary Results'!$E2574)</f>
        <v>7.1520570000000006E-2</v>
      </c>
      <c r="E2992">
        <f t="shared" si="170"/>
        <v>3.6008353168710018E-2</v>
      </c>
      <c r="F2992">
        <f t="shared" si="171"/>
        <v>2.8570138344223332E-2</v>
      </c>
      <c r="G2992">
        <f>IF('Input and Summary Results'!$J$4="yes",IF(C2992=FALSE,FALSE,IF('Data Transformation'!E2992&lt;$R$10,E2992,$R$10)),IF(C2992=FALSE,FALSE,IF(C2992&lt;$R$10,C2992,$R$10)))</f>
        <v>1.08644652</v>
      </c>
      <c r="H2992">
        <f>IF('Input and Summary Results'!$J$4="yes",'Data Transformation'!F2992,'Data Transformation'!D2992)</f>
        <v>7.1520570000000006E-2</v>
      </c>
      <c r="I2992">
        <f t="shared" si="169"/>
        <v>170</v>
      </c>
    </row>
    <row r="2993" spans="2:9" x14ac:dyDescent="0.25">
      <c r="B2993">
        <f>IF('Input and Summary Results'!D2575=0,FALSE,'Input and Summary Results'!$B2575)</f>
        <v>170</v>
      </c>
      <c r="C2993">
        <f>IF(OR(B2993=0,'Input and Summary Results'!D2575=0,'Input and Summary Results'!D2575=""),FALSE,'Input and Summary Results'!$D2575)</f>
        <v>1.1014630599999999</v>
      </c>
      <c r="D2993">
        <f>IF(OR(B2993=0,'Input and Summary Results'!E2575=0),FALSE,'Input and Summary Results'!$E2575)</f>
        <v>4.754369E-2</v>
      </c>
      <c r="E2993">
        <f t="shared" si="170"/>
        <v>4.1969936704966578E-2</v>
      </c>
      <c r="F2993">
        <f t="shared" si="171"/>
        <v>1.8733230563356341E-2</v>
      </c>
      <c r="G2993">
        <f>IF('Input and Summary Results'!$J$4="yes",IF(C2993=FALSE,FALSE,IF('Data Transformation'!E2993&lt;$R$10,E2993,$R$10)),IF(C2993=FALSE,FALSE,IF(C2993&lt;$R$10,C2993,$R$10)))</f>
        <v>1.1014630599999999</v>
      </c>
      <c r="H2993">
        <f>IF('Input and Summary Results'!$J$4="yes",'Data Transformation'!F2993,'Data Transformation'!D2993)</f>
        <v>4.754369E-2</v>
      </c>
      <c r="I2993">
        <f t="shared" si="169"/>
        <v>170</v>
      </c>
    </row>
    <row r="2994" spans="2:9" x14ac:dyDescent="0.25">
      <c r="B2994">
        <f>IF('Input and Summary Results'!D2576=0,FALSE,'Input and Summary Results'!$B2576)</f>
        <v>170</v>
      </c>
      <c r="C2994">
        <f>IF(OR(B2994=0,'Input and Summary Results'!D2576=0,'Input and Summary Results'!D2576=""),FALSE,'Input and Summary Results'!$D2576)</f>
        <v>1.1798607000000001</v>
      </c>
      <c r="D2994">
        <f>IF(OR(B2994=0,'Input and Summary Results'!E2576=0),FALSE,'Input and Summary Results'!$E2576)</f>
        <v>6.0122139999999998E-2</v>
      </c>
      <c r="E2994">
        <f t="shared" si="170"/>
        <v>7.1830735448087879E-2</v>
      </c>
      <c r="F2994">
        <f t="shared" si="171"/>
        <v>2.2115330021586443E-2</v>
      </c>
      <c r="G2994">
        <f>IF('Input and Summary Results'!$J$4="yes",IF(C2994=FALSE,FALSE,IF('Data Transformation'!E2994&lt;$R$10,E2994,$R$10)),IF(C2994=FALSE,FALSE,IF(C2994&lt;$R$10,C2994,$R$10)))</f>
        <v>1.1798607000000001</v>
      </c>
      <c r="H2994">
        <f>IF('Input and Summary Results'!$J$4="yes",'Data Transformation'!F2994,'Data Transformation'!D2994)</f>
        <v>6.0122139999999998E-2</v>
      </c>
      <c r="I2994">
        <f t="shared" si="169"/>
        <v>170</v>
      </c>
    </row>
    <row r="2995" spans="2:9" x14ac:dyDescent="0.25">
      <c r="B2995">
        <f>IF('Input and Summary Results'!D2577=0,FALSE,'Input and Summary Results'!$B2577)</f>
        <v>170</v>
      </c>
      <c r="C2995">
        <f>IF(OR(B2995=0,'Input and Summary Results'!D2577=0,'Input and Summary Results'!D2577=""),FALSE,'Input and Summary Results'!$D2577)</f>
        <v>1.2361748100000001</v>
      </c>
      <c r="D2995">
        <f>IF(OR(B2995=0,'Input and Summary Results'!E2577=0),FALSE,'Input and Summary Results'!$E2577)</f>
        <v>6.8424399999999996E-2</v>
      </c>
      <c r="E2995">
        <f t="shared" si="170"/>
        <v>9.2079889563635955E-2</v>
      </c>
      <c r="F2995">
        <f t="shared" si="171"/>
        <v>2.4022645793922947E-2</v>
      </c>
      <c r="G2995">
        <f>IF('Input and Summary Results'!$J$4="yes",IF(C2995=FALSE,FALSE,IF('Data Transformation'!E2995&lt;$R$10,E2995,$R$10)),IF(C2995=FALSE,FALSE,IF(C2995&lt;$R$10,C2995,$R$10)))</f>
        <v>1.2361748100000001</v>
      </c>
      <c r="H2995">
        <f>IF('Input and Summary Results'!$J$4="yes",'Data Transformation'!F2995,'Data Transformation'!D2995)</f>
        <v>6.8424399999999996E-2</v>
      </c>
      <c r="I2995">
        <f t="shared" si="169"/>
        <v>170</v>
      </c>
    </row>
    <row r="2996" spans="2:9" x14ac:dyDescent="0.25">
      <c r="B2996">
        <f>IF('Input and Summary Results'!D2578=0,FALSE,'Input and Summary Results'!$B2578)</f>
        <v>170</v>
      </c>
      <c r="C2996">
        <f>IF(OR(B2996=0,'Input and Summary Results'!D2578=0,'Input and Summary Results'!D2578=""),FALSE,'Input and Summary Results'!$D2578)</f>
        <v>1.27522885</v>
      </c>
      <c r="D2996">
        <f>IF(OR(B2996=0,'Input and Summary Results'!E2578=0),FALSE,'Input and Summary Results'!$E2578)</f>
        <v>6.9836629999999997E-2</v>
      </c>
      <c r="E2996">
        <f t="shared" si="170"/>
        <v>0.10558812937674943</v>
      </c>
      <c r="F2996">
        <f t="shared" si="171"/>
        <v>2.3767575067016402E-2</v>
      </c>
      <c r="G2996">
        <f>IF('Input and Summary Results'!$J$4="yes",IF(C2996=FALSE,FALSE,IF('Data Transformation'!E2996&lt;$R$10,E2996,$R$10)),IF(C2996=FALSE,FALSE,IF(C2996&lt;$R$10,C2996,$R$10)))</f>
        <v>1.27522885</v>
      </c>
      <c r="H2996">
        <f>IF('Input and Summary Results'!$J$4="yes",'Data Transformation'!F2996,'Data Transformation'!D2996)</f>
        <v>6.9836629999999997E-2</v>
      </c>
      <c r="I2996">
        <f t="shared" si="169"/>
        <v>170</v>
      </c>
    </row>
    <row r="2997" spans="2:9" x14ac:dyDescent="0.25">
      <c r="B2997">
        <f>IF('Input and Summary Results'!D2579=0,FALSE,'Input and Summary Results'!$B2579)</f>
        <v>170</v>
      </c>
      <c r="C2997">
        <f>IF(OR(B2997=0,'Input and Summary Results'!D2579=0,'Input and Summary Results'!D2579=""),FALSE,'Input and Summary Results'!$D2579)</f>
        <v>1.38692159</v>
      </c>
      <c r="D2997">
        <f>IF(OR(B2997=0,'Input and Summary Results'!E2579=0),FALSE,'Input and Summary Results'!$E2579)</f>
        <v>8.074858E-2</v>
      </c>
      <c r="E2997">
        <f t="shared" si="170"/>
        <v>0.14205190880731033</v>
      </c>
      <c r="F2997">
        <f t="shared" si="171"/>
        <v>2.5268107420549999E-2</v>
      </c>
      <c r="G2997">
        <f>IF('Input and Summary Results'!$J$4="yes",IF(C2997=FALSE,FALSE,IF('Data Transformation'!E2997&lt;$R$10,E2997,$R$10)),IF(C2997=FALSE,FALSE,IF(C2997&lt;$R$10,C2997,$R$10)))</f>
        <v>1.38692159</v>
      </c>
      <c r="H2997">
        <f>IF('Input and Summary Results'!$J$4="yes",'Data Transformation'!F2997,'Data Transformation'!D2997)</f>
        <v>8.074858E-2</v>
      </c>
      <c r="I2997">
        <f t="shared" si="169"/>
        <v>170</v>
      </c>
    </row>
    <row r="2998" spans="2:9" x14ac:dyDescent="0.25">
      <c r="B2998">
        <f>IF('Input and Summary Results'!D2580=0,FALSE,'Input and Summary Results'!$B2580)</f>
        <v>171</v>
      </c>
      <c r="C2998">
        <f>IF(OR(B2998=0,'Input and Summary Results'!D2580=0,'Input and Summary Results'!D2580=""),FALSE,'Input and Summary Results'!$D2580)</f>
        <v>2.9919080000000001E-2</v>
      </c>
      <c r="D2998">
        <f>IF(OR(B2998=0,'Input and Summary Results'!E2580=0),FALSE,'Input and Summary Results'!$E2580)</f>
        <v>7.8941830000000004E-2</v>
      </c>
      <c r="E2998">
        <f t="shared" si="170"/>
        <v>-1.5240517649875998</v>
      </c>
      <c r="F2998">
        <f t="shared" si="171"/>
        <v>1.1451138945448858</v>
      </c>
      <c r="G2998">
        <f>IF('Input and Summary Results'!$J$4="yes",IF(C2998=FALSE,FALSE,IF('Data Transformation'!E2998&lt;$R$10,E2998,$R$10)),IF(C2998=FALSE,FALSE,IF(C2998&lt;$R$10,C2998,$R$10)))</f>
        <v>2.9919080000000001E-2</v>
      </c>
      <c r="H2998">
        <f>IF('Input and Summary Results'!$J$4="yes",'Data Transformation'!F2998,'Data Transformation'!D2998)</f>
        <v>7.8941830000000004E-2</v>
      </c>
      <c r="I2998">
        <f t="shared" si="169"/>
        <v>171</v>
      </c>
    </row>
    <row r="2999" spans="2:9" x14ac:dyDescent="0.25">
      <c r="B2999">
        <f>IF('Input and Summary Results'!D2581=0,FALSE,'Input and Summary Results'!$B2581)</f>
        <v>171</v>
      </c>
      <c r="C2999">
        <f>IF(OR(B2999=0,'Input and Summary Results'!D2581=0,'Input and Summary Results'!D2581=""),FALSE,'Input and Summary Results'!$D2581)</f>
        <v>0.65622780999999997</v>
      </c>
      <c r="D2999">
        <f>IF(OR(B2999=0,'Input and Summary Results'!E2581=0),FALSE,'Input and Summary Results'!$E2581)</f>
        <v>7.2587059999999995E-2</v>
      </c>
      <c r="E2999">
        <f t="shared" si="170"/>
        <v>-0.18294536877834722</v>
      </c>
      <c r="F2999">
        <f t="shared" si="171"/>
        <v>4.8005865585001646E-2</v>
      </c>
      <c r="G2999">
        <f>IF('Input and Summary Results'!$J$4="yes",IF(C2999=FALSE,FALSE,IF('Data Transformation'!E2999&lt;$R$10,E2999,$R$10)),IF(C2999=FALSE,FALSE,IF(C2999&lt;$R$10,C2999,$R$10)))</f>
        <v>0.65622780999999997</v>
      </c>
      <c r="H2999">
        <f>IF('Input and Summary Results'!$J$4="yes",'Data Transformation'!F2999,'Data Transformation'!D2999)</f>
        <v>7.2587059999999995E-2</v>
      </c>
      <c r="I2999">
        <f t="shared" si="169"/>
        <v>171</v>
      </c>
    </row>
    <row r="3000" spans="2:9" x14ac:dyDescent="0.25">
      <c r="B3000">
        <f>IF('Input and Summary Results'!D2582=0,FALSE,'Input and Summary Results'!$B2582)</f>
        <v>171</v>
      </c>
      <c r="C3000">
        <f>IF(OR(B3000=0,'Input and Summary Results'!D2582=0,'Input and Summary Results'!D2582=""),FALSE,'Input and Summary Results'!$D2582)</f>
        <v>0.73140671999999995</v>
      </c>
      <c r="D3000">
        <f>IF(OR(B3000=0,'Input and Summary Results'!E2582=0),FALSE,'Input and Summary Results'!$E2582)</f>
        <v>6.1279729999999998E-2</v>
      </c>
      <c r="E3000">
        <f t="shared" si="170"/>
        <v>-0.13584105377988412</v>
      </c>
      <c r="F3000">
        <f t="shared" si="171"/>
        <v>3.6361988607378395E-2</v>
      </c>
      <c r="G3000">
        <f>IF('Input and Summary Results'!$J$4="yes",IF(C3000=FALSE,FALSE,IF('Data Transformation'!E3000&lt;$R$10,E3000,$R$10)),IF(C3000=FALSE,FALSE,IF(C3000&lt;$R$10,C3000,$R$10)))</f>
        <v>0.73140671999999995</v>
      </c>
      <c r="H3000">
        <f>IF('Input and Summary Results'!$J$4="yes",'Data Transformation'!F3000,'Data Transformation'!D3000)</f>
        <v>6.1279729999999998E-2</v>
      </c>
      <c r="I3000">
        <f t="shared" si="169"/>
        <v>171</v>
      </c>
    </row>
    <row r="3001" spans="2:9" x14ac:dyDescent="0.25">
      <c r="B3001">
        <f>IF('Input and Summary Results'!D2583=0,FALSE,'Input and Summary Results'!$B2583)</f>
        <v>171</v>
      </c>
      <c r="C3001">
        <f>IF(OR(B3001=0,'Input and Summary Results'!D2583=0,'Input and Summary Results'!D2583=""),FALSE,'Input and Summary Results'!$D2583)</f>
        <v>0.75413191000000002</v>
      </c>
      <c r="D3001">
        <f>IF(OR(B3001=0,'Input and Summary Results'!E2583=0),FALSE,'Input and Summary Results'!$E2583)</f>
        <v>8.1661700000000004E-2</v>
      </c>
      <c r="E3001">
        <f t="shared" si="170"/>
        <v>-0.12255268228071585</v>
      </c>
      <c r="F3001">
        <f t="shared" si="171"/>
        <v>4.6995992783278456E-2</v>
      </c>
      <c r="G3001">
        <f>IF('Input and Summary Results'!$J$4="yes",IF(C3001=FALSE,FALSE,IF('Data Transformation'!E3001&lt;$R$10,E3001,$R$10)),IF(C3001=FALSE,FALSE,IF(C3001&lt;$R$10,C3001,$R$10)))</f>
        <v>0.75413191000000002</v>
      </c>
      <c r="H3001">
        <f>IF('Input and Summary Results'!$J$4="yes",'Data Transformation'!F3001,'Data Transformation'!D3001)</f>
        <v>8.1661700000000004E-2</v>
      </c>
      <c r="I3001">
        <f t="shared" si="169"/>
        <v>171</v>
      </c>
    </row>
    <row r="3002" spans="2:9" x14ac:dyDescent="0.25">
      <c r="B3002">
        <f>IF('Input and Summary Results'!D2584=0,FALSE,'Input and Summary Results'!$B2584)</f>
        <v>171</v>
      </c>
      <c r="C3002">
        <f>IF(OR(B3002=0,'Input and Summary Results'!D2584=0,'Input and Summary Results'!D2584=""),FALSE,'Input and Summary Results'!$D2584)</f>
        <v>0.76450733000000004</v>
      </c>
      <c r="D3002">
        <f>IF(OR(B3002=0,'Input and Summary Results'!E2584=0),FALSE,'Input and Summary Results'!$E2584)</f>
        <v>6.4721349999999997E-2</v>
      </c>
      <c r="E3002">
        <f t="shared" si="170"/>
        <v>-0.11661834627090058</v>
      </c>
      <c r="F3002">
        <f t="shared" si="171"/>
        <v>3.6741395141365089E-2</v>
      </c>
      <c r="G3002">
        <f>IF('Input and Summary Results'!$J$4="yes",IF(C3002=FALSE,FALSE,IF('Data Transformation'!E3002&lt;$R$10,E3002,$R$10)),IF(C3002=FALSE,FALSE,IF(C3002&lt;$R$10,C3002,$R$10)))</f>
        <v>0.76450733000000004</v>
      </c>
      <c r="H3002">
        <f>IF('Input and Summary Results'!$J$4="yes",'Data Transformation'!F3002,'Data Transformation'!D3002)</f>
        <v>6.4721349999999997E-2</v>
      </c>
      <c r="I3002">
        <f t="shared" si="169"/>
        <v>171</v>
      </c>
    </row>
    <row r="3003" spans="2:9" x14ac:dyDescent="0.25">
      <c r="B3003">
        <f>IF('Input and Summary Results'!D2585=0,FALSE,'Input and Summary Results'!$B2585)</f>
        <v>171</v>
      </c>
      <c r="C3003">
        <f>IF(OR(B3003=0,'Input and Summary Results'!D2585=0,'Input and Summary Results'!D2585=""),FALSE,'Input and Summary Results'!$D2585)</f>
        <v>0.79791378999999996</v>
      </c>
      <c r="D3003">
        <f>IF(OR(B3003=0,'Input and Summary Results'!E2585=0),FALSE,'Input and Summary Results'!$E2585)</f>
        <v>5.9806379999999999E-2</v>
      </c>
      <c r="E3003">
        <f t="shared" si="170"/>
        <v>-9.8044029137778058E-2</v>
      </c>
      <c r="F3003">
        <f t="shared" si="171"/>
        <v>3.2529791119414043E-2</v>
      </c>
      <c r="G3003">
        <f>IF('Input and Summary Results'!$J$4="yes",IF(C3003=FALSE,FALSE,IF('Data Transformation'!E3003&lt;$R$10,E3003,$R$10)),IF(C3003=FALSE,FALSE,IF(C3003&lt;$R$10,C3003,$R$10)))</f>
        <v>0.79791378999999996</v>
      </c>
      <c r="H3003">
        <f>IF('Input and Summary Results'!$J$4="yes",'Data Transformation'!F3003,'Data Transformation'!D3003)</f>
        <v>5.9806379999999999E-2</v>
      </c>
      <c r="I3003">
        <f t="shared" si="169"/>
        <v>171</v>
      </c>
    </row>
    <row r="3004" spans="2:9" x14ac:dyDescent="0.25">
      <c r="B3004">
        <f>IF('Input and Summary Results'!D2586=0,FALSE,'Input and Summary Results'!$B2586)</f>
        <v>171</v>
      </c>
      <c r="C3004">
        <f>IF(OR(B3004=0,'Input and Summary Results'!D2586=0,'Input and Summary Results'!D2586=""),FALSE,'Input and Summary Results'!$D2586)</f>
        <v>0.81519785</v>
      </c>
      <c r="D3004">
        <f>IF(OR(B3004=0,'Input and Summary Results'!E2586=0),FALSE,'Input and Summary Results'!$E2586)</f>
        <v>7.1848999999999996E-2</v>
      </c>
      <c r="E3004">
        <f t="shared" si="170"/>
        <v>-8.8736974406889352E-2</v>
      </c>
      <c r="F3004">
        <f t="shared" si="171"/>
        <v>3.8251408538430273E-2</v>
      </c>
      <c r="G3004">
        <f>IF('Input and Summary Results'!$J$4="yes",IF(C3004=FALSE,FALSE,IF('Data Transformation'!E3004&lt;$R$10,E3004,$R$10)),IF(C3004=FALSE,FALSE,IF(C3004&lt;$R$10,C3004,$R$10)))</f>
        <v>0.81519785</v>
      </c>
      <c r="H3004">
        <f>IF('Input and Summary Results'!$J$4="yes",'Data Transformation'!F3004,'Data Transformation'!D3004)</f>
        <v>7.1848999999999996E-2</v>
      </c>
      <c r="I3004">
        <f t="shared" si="169"/>
        <v>171</v>
      </c>
    </row>
    <row r="3005" spans="2:9" x14ac:dyDescent="0.25">
      <c r="B3005">
        <f>IF('Input and Summary Results'!D2587=0,FALSE,'Input and Summary Results'!$B2587)</f>
        <v>171</v>
      </c>
      <c r="C3005">
        <f>IF(OR(B3005=0,'Input and Summary Results'!D2587=0,'Input and Summary Results'!D2587=""),FALSE,'Input and Summary Results'!$D2587)</f>
        <v>0.82242822999999998</v>
      </c>
      <c r="D3005">
        <f>IF(OR(B3005=0,'Input and Summary Results'!E2587=0),FALSE,'Input and Summary Results'!$E2587)</f>
        <v>6.3136349999999994E-2</v>
      </c>
      <c r="E3005">
        <f t="shared" si="170"/>
        <v>-8.4901990855115086E-2</v>
      </c>
      <c r="F3005">
        <f t="shared" si="171"/>
        <v>3.3317406796700061E-2</v>
      </c>
      <c r="G3005">
        <f>IF('Input and Summary Results'!$J$4="yes",IF(C3005=FALSE,FALSE,IF('Data Transformation'!E3005&lt;$R$10,E3005,$R$10)),IF(C3005=FALSE,FALSE,IF(C3005&lt;$R$10,C3005,$R$10)))</f>
        <v>0.82242822999999998</v>
      </c>
      <c r="H3005">
        <f>IF('Input and Summary Results'!$J$4="yes",'Data Transformation'!F3005,'Data Transformation'!D3005)</f>
        <v>6.3136349999999994E-2</v>
      </c>
      <c r="I3005">
        <f t="shared" si="169"/>
        <v>171</v>
      </c>
    </row>
    <row r="3006" spans="2:9" x14ac:dyDescent="0.25">
      <c r="B3006">
        <f>IF('Input and Summary Results'!D2588=0,FALSE,'Input and Summary Results'!$B2588)</f>
        <v>171</v>
      </c>
      <c r="C3006">
        <f>IF(OR(B3006=0,'Input and Summary Results'!D2588=0,'Input and Summary Results'!D2588=""),FALSE,'Input and Summary Results'!$D2588)</f>
        <v>0.83210660999999997</v>
      </c>
      <c r="D3006">
        <f>IF(OR(B3006=0,'Input and Summary Results'!E2588=0),FALSE,'Input and Summary Results'!$E2588)</f>
        <v>7.0472179999999995E-2</v>
      </c>
      <c r="E3006">
        <f t="shared" si="170"/>
        <v>-7.9821028073953415E-2</v>
      </c>
      <c r="F3006">
        <f t="shared" si="171"/>
        <v>3.6756018702939999E-2</v>
      </c>
      <c r="G3006">
        <f>IF('Input and Summary Results'!$J$4="yes",IF(C3006=FALSE,FALSE,IF('Data Transformation'!E3006&lt;$R$10,E3006,$R$10)),IF(C3006=FALSE,FALSE,IF(C3006&lt;$R$10,C3006,$R$10)))</f>
        <v>0.83210660999999997</v>
      </c>
      <c r="H3006">
        <f>IF('Input and Summary Results'!$J$4="yes",'Data Transformation'!F3006,'Data Transformation'!D3006)</f>
        <v>7.0472179999999995E-2</v>
      </c>
      <c r="I3006">
        <f t="shared" si="169"/>
        <v>171</v>
      </c>
    </row>
    <row r="3007" spans="2:9" x14ac:dyDescent="0.25">
      <c r="B3007">
        <f>IF('Input and Summary Results'!D2589=0,FALSE,'Input and Summary Results'!$B2589)</f>
        <v>171</v>
      </c>
      <c r="C3007">
        <f>IF(OR(B3007=0,'Input and Summary Results'!D2589=0,'Input and Summary Results'!D2589=""),FALSE,'Input and Summary Results'!$D2589)</f>
        <v>0.85292256</v>
      </c>
      <c r="D3007">
        <f>IF(OR(B3007=0,'Input and Summary Results'!E2589=0),FALSE,'Input and Summary Results'!$E2589)</f>
        <v>4.0834660000000002E-2</v>
      </c>
      <c r="E3007">
        <f t="shared" si="170"/>
        <v>-6.9090398247961912E-2</v>
      </c>
      <c r="F3007">
        <f t="shared" si="171"/>
        <v>2.0778254991871713E-2</v>
      </c>
      <c r="G3007">
        <f>IF('Input and Summary Results'!$J$4="yes",IF(C3007=FALSE,FALSE,IF('Data Transformation'!E3007&lt;$R$10,E3007,$R$10)),IF(C3007=FALSE,FALSE,IF(C3007&lt;$R$10,C3007,$R$10)))</f>
        <v>0.85292256</v>
      </c>
      <c r="H3007">
        <f>IF('Input and Summary Results'!$J$4="yes",'Data Transformation'!F3007,'Data Transformation'!D3007)</f>
        <v>4.0834660000000002E-2</v>
      </c>
      <c r="I3007">
        <f t="shared" si="169"/>
        <v>171</v>
      </c>
    </row>
    <row r="3008" spans="2:9" x14ac:dyDescent="0.25">
      <c r="B3008">
        <f>IF('Input and Summary Results'!D2590=0,FALSE,'Input and Summary Results'!$B2590)</f>
        <v>171</v>
      </c>
      <c r="C3008">
        <f>IF(OR(B3008=0,'Input and Summary Results'!D2590=0,'Input and Summary Results'!D2590=""),FALSE,'Input and Summary Results'!$D2590)</f>
        <v>0.91461751000000002</v>
      </c>
      <c r="D3008">
        <f>IF(OR(B3008=0,'Input and Summary Results'!E2590=0),FALSE,'Input and Summary Results'!$E2590)</f>
        <v>7.2534329999999994E-2</v>
      </c>
      <c r="E3008">
        <f t="shared" si="170"/>
        <v>-3.8760488475143268E-2</v>
      </c>
      <c r="F3008">
        <f t="shared" si="171"/>
        <v>3.4418649190304691E-2</v>
      </c>
      <c r="G3008">
        <f>IF('Input and Summary Results'!$J$4="yes",IF(C3008=FALSE,FALSE,IF('Data Transformation'!E3008&lt;$R$10,E3008,$R$10)),IF(C3008=FALSE,FALSE,IF(C3008&lt;$R$10,C3008,$R$10)))</f>
        <v>0.91461751000000002</v>
      </c>
      <c r="H3008">
        <f>IF('Input and Summary Results'!$J$4="yes",'Data Transformation'!F3008,'Data Transformation'!D3008)</f>
        <v>7.2534329999999994E-2</v>
      </c>
      <c r="I3008">
        <f t="shared" si="169"/>
        <v>171</v>
      </c>
    </row>
    <row r="3009" spans="2:9" x14ac:dyDescent="0.25">
      <c r="B3009">
        <f>IF('Input and Summary Results'!D2591=0,FALSE,'Input and Summary Results'!$B2591)</f>
        <v>171</v>
      </c>
      <c r="C3009">
        <f>IF(OR(B3009=0,'Input and Summary Results'!D2591=0,'Input and Summary Results'!D2591=""),FALSE,'Input and Summary Results'!$D2591)</f>
        <v>0.92036777999999997</v>
      </c>
      <c r="D3009">
        <f>IF(OR(B3009=0,'Input and Summary Results'!E2591=0),FALSE,'Input and Summary Results'!$E2591)</f>
        <v>6.1999800000000001E-2</v>
      </c>
      <c r="E3009">
        <f t="shared" si="170"/>
        <v>-3.6038593407495913E-2</v>
      </c>
      <c r="F3009">
        <f t="shared" si="171"/>
        <v>2.9236044312633373E-2</v>
      </c>
      <c r="G3009">
        <f>IF('Input and Summary Results'!$J$4="yes",IF(C3009=FALSE,FALSE,IF('Data Transformation'!E3009&lt;$R$10,E3009,$R$10)),IF(C3009=FALSE,FALSE,IF(C3009&lt;$R$10,C3009,$R$10)))</f>
        <v>0.92036777999999997</v>
      </c>
      <c r="H3009">
        <f>IF('Input and Summary Results'!$J$4="yes",'Data Transformation'!F3009,'Data Transformation'!D3009)</f>
        <v>6.1999800000000001E-2</v>
      </c>
      <c r="I3009">
        <f t="shared" si="169"/>
        <v>171</v>
      </c>
    </row>
    <row r="3010" spans="2:9" x14ac:dyDescent="0.25">
      <c r="B3010">
        <f>IF('Input and Summary Results'!D2592=0,FALSE,'Input and Summary Results'!$B2592)</f>
        <v>171</v>
      </c>
      <c r="C3010">
        <f>IF(OR(B3010=0,'Input and Summary Results'!D2592=0,'Input and Summary Results'!D2592=""),FALSE,'Input and Summary Results'!$D2592)</f>
        <v>0.93640909000000006</v>
      </c>
      <c r="D3010">
        <f>IF(OR(B3010=0,'Input and Summary Results'!E2592=0),FALSE,'Input and Summary Results'!$E2592)</f>
        <v>5.2529350000000002E-2</v>
      </c>
      <c r="E3010">
        <f t="shared" si="170"/>
        <v>-2.8534379129963094E-2</v>
      </c>
      <c r="F3010">
        <f t="shared" si="171"/>
        <v>2.4345916911165395E-2</v>
      </c>
      <c r="G3010">
        <f>IF('Input and Summary Results'!$J$4="yes",IF(C3010=FALSE,FALSE,IF('Data Transformation'!E3010&lt;$R$10,E3010,$R$10)),IF(C3010=FALSE,FALSE,IF(C3010&lt;$R$10,C3010,$R$10)))</f>
        <v>0.93640909000000006</v>
      </c>
      <c r="H3010">
        <f>IF('Input and Summary Results'!$J$4="yes",'Data Transformation'!F3010,'Data Transformation'!D3010)</f>
        <v>5.2529350000000002E-2</v>
      </c>
      <c r="I3010">
        <f t="shared" si="169"/>
        <v>171</v>
      </c>
    </row>
    <row r="3011" spans="2:9" x14ac:dyDescent="0.25">
      <c r="B3011">
        <f>IF('Input and Summary Results'!D2593=0,FALSE,'Input and Summary Results'!$B2593)</f>
        <v>171</v>
      </c>
      <c r="C3011">
        <f>IF(OR(B3011=0,'Input and Summary Results'!D2593=0,'Input and Summary Results'!D2593=""),FALSE,'Input and Summary Results'!$D2593)</f>
        <v>0.95736458000000002</v>
      </c>
      <c r="D3011">
        <f>IF(OR(B3011=0,'Input and Summary Results'!E2593=0),FALSE,'Input and Summary Results'!$E2593)</f>
        <v>7.7292710000000001E-2</v>
      </c>
      <c r="E3011">
        <f t="shared" si="170"/>
        <v>-1.8922644323367963E-2</v>
      </c>
      <c r="F3011">
        <f t="shared" si="171"/>
        <v>3.5038935887935184E-2</v>
      </c>
      <c r="G3011">
        <f>IF('Input and Summary Results'!$J$4="yes",IF(C3011=FALSE,FALSE,IF('Data Transformation'!E3011&lt;$R$10,E3011,$R$10)),IF(C3011=FALSE,FALSE,IF(C3011&lt;$R$10,C3011,$R$10)))</f>
        <v>0.95736458000000002</v>
      </c>
      <c r="H3011">
        <f>IF('Input and Summary Results'!$J$4="yes",'Data Transformation'!F3011,'Data Transformation'!D3011)</f>
        <v>7.7292710000000001E-2</v>
      </c>
      <c r="I3011">
        <f t="shared" si="169"/>
        <v>171</v>
      </c>
    </row>
    <row r="3012" spans="2:9" x14ac:dyDescent="0.25">
      <c r="B3012">
        <f>IF('Input and Summary Results'!D2594=0,FALSE,'Input and Summary Results'!$B2594)</f>
        <v>171</v>
      </c>
      <c r="C3012">
        <f>IF(OR(B3012=0,'Input and Summary Results'!D2594=0,'Input and Summary Results'!D2594=""),FALSE,'Input and Summary Results'!$D2594)</f>
        <v>0.96845155999999999</v>
      </c>
      <c r="D3012">
        <f>IF(OR(B3012=0,'Input and Summary Results'!E2594=0),FALSE,'Input and Summary Results'!$E2594)</f>
        <v>6.7874580000000004E-2</v>
      </c>
      <c r="E3012">
        <f t="shared" si="170"/>
        <v>-1.3922096938483676E-2</v>
      </c>
      <c r="F3012">
        <f t="shared" si="171"/>
        <v>3.0417182373065722E-2</v>
      </c>
      <c r="G3012">
        <f>IF('Input and Summary Results'!$J$4="yes",IF(C3012=FALSE,FALSE,IF('Data Transformation'!E3012&lt;$R$10,E3012,$R$10)),IF(C3012=FALSE,FALSE,IF(C3012&lt;$R$10,C3012,$R$10)))</f>
        <v>0.96845155999999999</v>
      </c>
      <c r="H3012">
        <f>IF('Input and Summary Results'!$J$4="yes",'Data Transformation'!F3012,'Data Transformation'!D3012)</f>
        <v>6.7874580000000004E-2</v>
      </c>
      <c r="I3012">
        <f t="shared" si="169"/>
        <v>171</v>
      </c>
    </row>
    <row r="3013" spans="2:9" x14ac:dyDescent="0.25">
      <c r="B3013">
        <f>IF('Input and Summary Results'!D2595=0,FALSE,'Input and Summary Results'!$B2595)</f>
        <v>171</v>
      </c>
      <c r="C3013">
        <f>IF(OR(B3013=0,'Input and Summary Results'!D2595=0,'Input and Summary Results'!D2595=""),FALSE,'Input and Summary Results'!$D2595)</f>
        <v>1.0661371100000001</v>
      </c>
      <c r="D3013">
        <f>IF(OR(B3013=0,'Input and Summary Results'!E2595=0),FALSE,'Input and Summary Results'!$E2595)</f>
        <v>6.7513020000000007E-2</v>
      </c>
      <c r="E3013">
        <f t="shared" si="170"/>
        <v>2.7813060494775995E-2</v>
      </c>
      <c r="F3013">
        <f t="shared" si="171"/>
        <v>2.7483004207592022E-2</v>
      </c>
      <c r="G3013">
        <f>IF('Input and Summary Results'!$J$4="yes",IF(C3013=FALSE,FALSE,IF('Data Transformation'!E3013&lt;$R$10,E3013,$R$10)),IF(C3013=FALSE,FALSE,IF(C3013&lt;$R$10,C3013,$R$10)))</f>
        <v>1.0661371100000001</v>
      </c>
      <c r="H3013">
        <f>IF('Input and Summary Results'!$J$4="yes",'Data Transformation'!F3013,'Data Transformation'!D3013)</f>
        <v>6.7513020000000007E-2</v>
      </c>
      <c r="I3013">
        <f t="shared" ref="I3013:I3076" si="172">IF(G3013=FALSE,"",B3013)</f>
        <v>171</v>
      </c>
    </row>
    <row r="3014" spans="2:9" x14ac:dyDescent="0.25">
      <c r="B3014">
        <f>IF('Input and Summary Results'!D2596=0,FALSE,'Input and Summary Results'!$B2596)</f>
        <v>172</v>
      </c>
      <c r="C3014">
        <f>IF(OR(B3014=0,'Input and Summary Results'!D2596=0,'Input and Summary Results'!D2596=""),FALSE,'Input and Summary Results'!$D2596)</f>
        <v>-4.9728500000000002E-2</v>
      </c>
      <c r="D3014">
        <f>IF(OR(B3014=0,'Input and Summary Results'!E2596=0),FALSE,'Input and Summary Results'!$E2596)</f>
        <v>0.10146321</v>
      </c>
      <c r="E3014" t="e">
        <f t="shared" si="170"/>
        <v>#NUM!</v>
      </c>
      <c r="F3014">
        <f t="shared" si="171"/>
        <v>-0.88550897654262639</v>
      </c>
      <c r="G3014">
        <f>IF('Input and Summary Results'!$J$4="yes",IF(C3014=FALSE,FALSE,IF('Data Transformation'!E3014&lt;$R$10,E3014,$R$10)),IF(C3014=FALSE,FALSE,IF(C3014&lt;$R$10,C3014,$R$10)))</f>
        <v>-4.9728500000000002E-2</v>
      </c>
      <c r="H3014">
        <f>IF('Input and Summary Results'!$J$4="yes",'Data Transformation'!F3014,'Data Transformation'!D3014)</f>
        <v>0.10146321</v>
      </c>
      <c r="I3014">
        <f t="shared" si="172"/>
        <v>172</v>
      </c>
    </row>
    <row r="3015" spans="2:9" x14ac:dyDescent="0.25">
      <c r="B3015">
        <f>IF('Input and Summary Results'!D2597=0,FALSE,'Input and Summary Results'!$B2597)</f>
        <v>172</v>
      </c>
      <c r="C3015">
        <f>IF(OR(B3015=0,'Input and Summary Results'!D2597=0,'Input and Summary Results'!D2597=""),FALSE,'Input and Summary Results'!$D2597)</f>
        <v>1.305983E-2</v>
      </c>
      <c r="D3015">
        <f>IF(OR(B3015=0,'Input and Summary Results'!E2597=0),FALSE,'Input and Summary Results'!$E2597)</f>
        <v>7.3649519999999996E-2</v>
      </c>
      <c r="E3015">
        <f t="shared" si="170"/>
        <v>-1.8840624762418365</v>
      </c>
      <c r="F3015">
        <f t="shared" si="171"/>
        <v>2.4474967652718296</v>
      </c>
      <c r="G3015">
        <f>IF('Input and Summary Results'!$J$4="yes",IF(C3015=FALSE,FALSE,IF('Data Transformation'!E3015&lt;$R$10,E3015,$R$10)),IF(C3015=FALSE,FALSE,IF(C3015&lt;$R$10,C3015,$R$10)))</f>
        <v>1.305983E-2</v>
      </c>
      <c r="H3015">
        <f>IF('Input and Summary Results'!$J$4="yes",'Data Transformation'!F3015,'Data Transformation'!D3015)</f>
        <v>7.3649519999999996E-2</v>
      </c>
      <c r="I3015">
        <f t="shared" si="172"/>
        <v>172</v>
      </c>
    </row>
    <row r="3016" spans="2:9" x14ac:dyDescent="0.25">
      <c r="B3016">
        <f>IF('Input and Summary Results'!D2598=0,FALSE,'Input and Summary Results'!$B2598)</f>
        <v>172</v>
      </c>
      <c r="C3016">
        <f>IF(OR(B3016=0,'Input and Summary Results'!D2598=0,'Input and Summary Results'!D2598=""),FALSE,'Input and Summary Results'!$D2598)</f>
        <v>4.1272400000000001E-2</v>
      </c>
      <c r="D3016">
        <f>IF(OR(B3016=0,'Input and Summary Results'!E2598=0),FALSE,'Input and Summary Results'!$E2598)</f>
        <v>7.5951320000000003E-2</v>
      </c>
      <c r="E3016">
        <f t="shared" si="170"/>
        <v>-1.3843402760595653</v>
      </c>
      <c r="F3016">
        <f t="shared" si="171"/>
        <v>0.7986662486310464</v>
      </c>
      <c r="G3016">
        <f>IF('Input and Summary Results'!$J$4="yes",IF(C3016=FALSE,FALSE,IF('Data Transformation'!E3016&lt;$R$10,E3016,$R$10)),IF(C3016=FALSE,FALSE,IF(C3016&lt;$R$10,C3016,$R$10)))</f>
        <v>4.1272400000000001E-2</v>
      </c>
      <c r="H3016">
        <f>IF('Input and Summary Results'!$J$4="yes",'Data Transformation'!F3016,'Data Transformation'!D3016)</f>
        <v>7.5951320000000003E-2</v>
      </c>
      <c r="I3016">
        <f t="shared" si="172"/>
        <v>172</v>
      </c>
    </row>
    <row r="3017" spans="2:9" x14ac:dyDescent="0.25">
      <c r="B3017">
        <f>IF('Input and Summary Results'!D2599=0,FALSE,'Input and Summary Results'!$B2599)</f>
        <v>172</v>
      </c>
      <c r="C3017">
        <f>IF(OR(B3017=0,'Input and Summary Results'!D2599=0,'Input and Summary Results'!D2599=""),FALSE,'Input and Summary Results'!$D2599)</f>
        <v>6.293282E-2</v>
      </c>
      <c r="D3017">
        <f>IF(OR(B3017=0,'Input and Summary Results'!E2599=0),FALSE,'Input and Summary Results'!$E2599)</f>
        <v>5.5045419999999998E-2</v>
      </c>
      <c r="E3017">
        <f t="shared" si="170"/>
        <v>-1.2011228072164566</v>
      </c>
      <c r="F3017">
        <f t="shared" si="171"/>
        <v>0.37960657539261705</v>
      </c>
      <c r="G3017">
        <f>IF('Input and Summary Results'!$J$4="yes",IF(C3017=FALSE,FALSE,IF('Data Transformation'!E3017&lt;$R$10,E3017,$R$10)),IF(C3017=FALSE,FALSE,IF(C3017&lt;$R$10,C3017,$R$10)))</f>
        <v>6.293282E-2</v>
      </c>
      <c r="H3017">
        <f>IF('Input and Summary Results'!$J$4="yes",'Data Transformation'!F3017,'Data Transformation'!D3017)</f>
        <v>5.5045419999999998E-2</v>
      </c>
      <c r="I3017">
        <f t="shared" si="172"/>
        <v>172</v>
      </c>
    </row>
    <row r="3018" spans="2:9" x14ac:dyDescent="0.25">
      <c r="B3018">
        <f>IF('Input and Summary Results'!D2600=0,FALSE,'Input and Summary Results'!$B2600)</f>
        <v>172</v>
      </c>
      <c r="C3018">
        <f>IF(OR(B3018=0,'Input and Summary Results'!D2600=0,'Input and Summary Results'!D2600=""),FALSE,'Input and Summary Results'!$D2600)</f>
        <v>9.3736819999999998E-2</v>
      </c>
      <c r="D3018">
        <f>IF(OR(B3018=0,'Input and Summary Results'!E2600=0),FALSE,'Input and Summary Results'!$E2600)</f>
        <v>0.11259375000000001</v>
      </c>
      <c r="E3018">
        <f t="shared" si="170"/>
        <v>-1.028089783906039</v>
      </c>
      <c r="F3018">
        <f t="shared" si="171"/>
        <v>0.52130728885404909</v>
      </c>
      <c r="G3018">
        <f>IF('Input and Summary Results'!$J$4="yes",IF(C3018=FALSE,FALSE,IF('Data Transformation'!E3018&lt;$R$10,E3018,$R$10)),IF(C3018=FALSE,FALSE,IF(C3018&lt;$R$10,C3018,$R$10)))</f>
        <v>9.3736819999999998E-2</v>
      </c>
      <c r="H3018">
        <f>IF('Input and Summary Results'!$J$4="yes",'Data Transformation'!F3018,'Data Transformation'!D3018)</f>
        <v>0.11259375000000001</v>
      </c>
      <c r="I3018">
        <f t="shared" si="172"/>
        <v>172</v>
      </c>
    </row>
    <row r="3019" spans="2:9" x14ac:dyDescent="0.25">
      <c r="B3019">
        <f>IF('Input and Summary Results'!D2601=0,FALSE,'Input and Summary Results'!$B2601)</f>
        <v>172</v>
      </c>
      <c r="C3019">
        <f>IF(OR(B3019=0,'Input and Summary Results'!D2601=0,'Input and Summary Results'!D2601=""),FALSE,'Input and Summary Results'!$D2601)</f>
        <v>0.10788207</v>
      </c>
      <c r="D3019">
        <f>IF(OR(B3019=0,'Input and Summary Results'!E2601=0),FALSE,'Input and Summary Results'!$E2601)</f>
        <v>0.10323743000000001</v>
      </c>
      <c r="E3019">
        <f t="shared" si="170"/>
        <v>-0.96705072906237266</v>
      </c>
      <c r="F3019">
        <f t="shared" si="171"/>
        <v>0.41531502519371388</v>
      </c>
      <c r="G3019">
        <f>IF('Input and Summary Results'!$J$4="yes",IF(C3019=FALSE,FALSE,IF('Data Transformation'!E3019&lt;$R$10,E3019,$R$10)),IF(C3019=FALSE,FALSE,IF(C3019&lt;$R$10,C3019,$R$10)))</f>
        <v>0.10788207</v>
      </c>
      <c r="H3019">
        <f>IF('Input and Summary Results'!$J$4="yes",'Data Transformation'!F3019,'Data Transformation'!D3019)</f>
        <v>0.10323743000000001</v>
      </c>
      <c r="I3019">
        <f t="shared" si="172"/>
        <v>172</v>
      </c>
    </row>
    <row r="3020" spans="2:9" x14ac:dyDescent="0.25">
      <c r="B3020">
        <f>IF('Input and Summary Results'!D2602=0,FALSE,'Input and Summary Results'!$B2602)</f>
        <v>172</v>
      </c>
      <c r="C3020">
        <f>IF(OR(B3020=0,'Input and Summary Results'!D2602=0,'Input and Summary Results'!D2602=""),FALSE,'Input and Summary Results'!$D2602)</f>
        <v>0.10938745</v>
      </c>
      <c r="D3020">
        <f>IF(OR(B3020=0,'Input and Summary Results'!E2602=0),FALSE,'Input and Summary Results'!$E2602)</f>
        <v>7.2239269999999994E-2</v>
      </c>
      <c r="E3020">
        <f t="shared" si="170"/>
        <v>-0.96103250166252707</v>
      </c>
      <c r="F3020">
        <f t="shared" si="171"/>
        <v>0.28661279863457828</v>
      </c>
      <c r="G3020">
        <f>IF('Input and Summary Results'!$J$4="yes",IF(C3020=FALSE,FALSE,IF('Data Transformation'!E3020&lt;$R$10,E3020,$R$10)),IF(C3020=FALSE,FALSE,IF(C3020&lt;$R$10,C3020,$R$10)))</f>
        <v>0.10938745</v>
      </c>
      <c r="H3020">
        <f>IF('Input and Summary Results'!$J$4="yes",'Data Transformation'!F3020,'Data Transformation'!D3020)</f>
        <v>7.2239269999999994E-2</v>
      </c>
      <c r="I3020">
        <f t="shared" si="172"/>
        <v>172</v>
      </c>
    </row>
    <row r="3021" spans="2:9" x14ac:dyDescent="0.25">
      <c r="B3021">
        <f>IF('Input and Summary Results'!D2603=0,FALSE,'Input and Summary Results'!$B2603)</f>
        <v>172</v>
      </c>
      <c r="C3021">
        <f>IF(OR(B3021=0,'Input and Summary Results'!D2603=0,'Input and Summary Results'!D2603=""),FALSE,'Input and Summary Results'!$D2603)</f>
        <v>0.11181445</v>
      </c>
      <c r="D3021">
        <f>IF(OR(B3021=0,'Input and Summary Results'!E2603=0),FALSE,'Input and Summary Results'!$E2603)</f>
        <v>7.6942679999999999E-2</v>
      </c>
      <c r="E3021">
        <f t="shared" si="170"/>
        <v>-0.95150206809767335</v>
      </c>
      <c r="F3021">
        <f t="shared" si="171"/>
        <v>0.29864765350095629</v>
      </c>
      <c r="G3021">
        <f>IF('Input and Summary Results'!$J$4="yes",IF(C3021=FALSE,FALSE,IF('Data Transformation'!E3021&lt;$R$10,E3021,$R$10)),IF(C3021=FALSE,FALSE,IF(C3021&lt;$R$10,C3021,$R$10)))</f>
        <v>0.11181445</v>
      </c>
      <c r="H3021">
        <f>IF('Input and Summary Results'!$J$4="yes",'Data Transformation'!F3021,'Data Transformation'!D3021)</f>
        <v>7.6942679999999999E-2</v>
      </c>
      <c r="I3021">
        <f t="shared" si="172"/>
        <v>172</v>
      </c>
    </row>
    <row r="3022" spans="2:9" x14ac:dyDescent="0.25">
      <c r="B3022">
        <f>IF('Input and Summary Results'!D2604=0,FALSE,'Input and Summary Results'!$B2604)</f>
        <v>172</v>
      </c>
      <c r="C3022">
        <f>IF(OR(B3022=0,'Input and Summary Results'!D2604=0,'Input and Summary Results'!D2604=""),FALSE,'Input and Summary Results'!$D2604)</f>
        <v>0.1144088</v>
      </c>
      <c r="D3022">
        <f>IF(OR(B3022=0,'Input and Summary Results'!E2604=0),FALSE,'Input and Summary Results'!$E2604)</f>
        <v>4.5356939999999998E-2</v>
      </c>
      <c r="E3022">
        <f t="shared" si="170"/>
        <v>-0.94154056955998489</v>
      </c>
      <c r="F3022">
        <f t="shared" si="171"/>
        <v>0.17205767353560214</v>
      </c>
      <c r="G3022">
        <f>IF('Input and Summary Results'!$J$4="yes",IF(C3022=FALSE,FALSE,IF('Data Transformation'!E3022&lt;$R$10,E3022,$R$10)),IF(C3022=FALSE,FALSE,IF(C3022&lt;$R$10,C3022,$R$10)))</f>
        <v>0.1144088</v>
      </c>
      <c r="H3022">
        <f>IF('Input and Summary Results'!$J$4="yes",'Data Transformation'!F3022,'Data Transformation'!D3022)</f>
        <v>4.5356939999999998E-2</v>
      </c>
      <c r="I3022">
        <f t="shared" si="172"/>
        <v>172</v>
      </c>
    </row>
    <row r="3023" spans="2:9" x14ac:dyDescent="0.25">
      <c r="B3023">
        <f>IF('Input and Summary Results'!D2605=0,FALSE,'Input and Summary Results'!$B2605)</f>
        <v>172</v>
      </c>
      <c r="C3023">
        <f>IF(OR(B3023=0,'Input and Summary Results'!D2605=0,'Input and Summary Results'!D2605=""),FALSE,'Input and Summary Results'!$D2605)</f>
        <v>0.12473923000000001</v>
      </c>
      <c r="D3023">
        <f>IF(OR(B3023=0,'Input and Summary Results'!E2605=0),FALSE,'Input and Summary Results'!$E2605)</f>
        <v>4.2841150000000001E-2</v>
      </c>
      <c r="E3023">
        <f t="shared" si="170"/>
        <v>-0.90399694112329654</v>
      </c>
      <c r="F3023">
        <f t="shared" si="171"/>
        <v>0.14905542626806337</v>
      </c>
      <c r="G3023">
        <f>IF('Input and Summary Results'!$J$4="yes",IF(C3023=FALSE,FALSE,IF('Data Transformation'!E3023&lt;$R$10,E3023,$R$10)),IF(C3023=FALSE,FALSE,IF(C3023&lt;$R$10,C3023,$R$10)))</f>
        <v>0.12473923000000001</v>
      </c>
      <c r="H3023">
        <f>IF('Input and Summary Results'!$J$4="yes",'Data Transformation'!F3023,'Data Transformation'!D3023)</f>
        <v>4.2841150000000001E-2</v>
      </c>
      <c r="I3023">
        <f t="shared" si="172"/>
        <v>172</v>
      </c>
    </row>
    <row r="3024" spans="2:9" x14ac:dyDescent="0.25">
      <c r="B3024">
        <f>IF('Input and Summary Results'!D2606=0,FALSE,'Input and Summary Results'!$B2606)</f>
        <v>172</v>
      </c>
      <c r="C3024">
        <f>IF(OR(B3024=0,'Input and Summary Results'!D2606=0,'Input and Summary Results'!D2606=""),FALSE,'Input and Summary Results'!$D2606)</f>
        <v>0.17082333</v>
      </c>
      <c r="D3024">
        <f>IF(OR(B3024=0,'Input and Summary Results'!E2606=0),FALSE,'Input and Summary Results'!$E2606)</f>
        <v>9.9103319999999995E-2</v>
      </c>
      <c r="E3024">
        <f t="shared" si="170"/>
        <v>-0.76745281632651019</v>
      </c>
      <c r="F3024">
        <f t="shared" si="171"/>
        <v>0.25178551946036881</v>
      </c>
      <c r="G3024">
        <f>IF('Input and Summary Results'!$J$4="yes",IF(C3024=FALSE,FALSE,IF('Data Transformation'!E3024&lt;$R$10,E3024,$R$10)),IF(C3024=FALSE,FALSE,IF(C3024&lt;$R$10,C3024,$R$10)))</f>
        <v>0.17082333</v>
      </c>
      <c r="H3024">
        <f>IF('Input and Summary Results'!$J$4="yes",'Data Transformation'!F3024,'Data Transformation'!D3024)</f>
        <v>9.9103319999999995E-2</v>
      </c>
      <c r="I3024">
        <f t="shared" si="172"/>
        <v>172</v>
      </c>
    </row>
    <row r="3025" spans="2:9" x14ac:dyDescent="0.25">
      <c r="B3025">
        <f>IF('Input and Summary Results'!D2607=0,FALSE,'Input and Summary Results'!$B2607)</f>
        <v>172</v>
      </c>
      <c r="C3025">
        <f>IF(OR(B3025=0,'Input and Summary Results'!D2607=0,'Input and Summary Results'!D2607=""),FALSE,'Input and Summary Results'!$D2607)</f>
        <v>0.17613152000000001</v>
      </c>
      <c r="D3025">
        <f>IF(OR(B3025=0,'Input and Summary Results'!E2607=0),FALSE,'Input and Summary Results'!$E2607)</f>
        <v>7.3314279999999996E-2</v>
      </c>
      <c r="E3025">
        <f t="shared" si="170"/>
        <v>-0.75416291696215232</v>
      </c>
      <c r="F3025">
        <f t="shared" si="171"/>
        <v>0.18065135371567789</v>
      </c>
      <c r="G3025">
        <f>IF('Input and Summary Results'!$J$4="yes",IF(C3025=FALSE,FALSE,IF('Data Transformation'!E3025&lt;$R$10,E3025,$R$10)),IF(C3025=FALSE,FALSE,IF(C3025&lt;$R$10,C3025,$R$10)))</f>
        <v>0.17613152000000001</v>
      </c>
      <c r="H3025">
        <f>IF('Input and Summary Results'!$J$4="yes",'Data Transformation'!F3025,'Data Transformation'!D3025)</f>
        <v>7.3314279999999996E-2</v>
      </c>
      <c r="I3025">
        <f t="shared" si="172"/>
        <v>172</v>
      </c>
    </row>
    <row r="3026" spans="2:9" x14ac:dyDescent="0.25">
      <c r="B3026">
        <f>IF('Input and Summary Results'!D2608=0,FALSE,'Input and Summary Results'!$B2608)</f>
        <v>172</v>
      </c>
      <c r="C3026">
        <f>IF(OR(B3026=0,'Input and Summary Results'!D2608=0,'Input and Summary Results'!D2608=""),FALSE,'Input and Summary Results'!$D2608)</f>
        <v>0.17860655</v>
      </c>
      <c r="D3026">
        <f>IF(OR(B3026=0,'Input and Summary Results'!E2608=0),FALSE,'Input and Summary Results'!$E2608)</f>
        <v>5.9676100000000003E-2</v>
      </c>
      <c r="E3026">
        <f t="shared" si="170"/>
        <v>-0.74810261836630998</v>
      </c>
      <c r="F3026">
        <f t="shared" si="171"/>
        <v>0.1450082732128245</v>
      </c>
      <c r="G3026">
        <f>IF('Input and Summary Results'!$J$4="yes",IF(C3026=FALSE,FALSE,IF('Data Transformation'!E3026&lt;$R$10,E3026,$R$10)),IF(C3026=FALSE,FALSE,IF(C3026&lt;$R$10,C3026,$R$10)))</f>
        <v>0.17860655</v>
      </c>
      <c r="H3026">
        <f>IF('Input and Summary Results'!$J$4="yes",'Data Transformation'!F3026,'Data Transformation'!D3026)</f>
        <v>5.9676100000000003E-2</v>
      </c>
      <c r="I3026">
        <f t="shared" si="172"/>
        <v>172</v>
      </c>
    </row>
    <row r="3027" spans="2:9" x14ac:dyDescent="0.25">
      <c r="B3027">
        <f>IF('Input and Summary Results'!D2609=0,FALSE,'Input and Summary Results'!$B2609)</f>
        <v>172</v>
      </c>
      <c r="C3027">
        <f>IF(OR(B3027=0,'Input and Summary Results'!D2609=0,'Input and Summary Results'!D2609=""),FALSE,'Input and Summary Results'!$D2609)</f>
        <v>0.18160602000000001</v>
      </c>
      <c r="D3027">
        <f>IF(OR(B3027=0,'Input and Summary Results'!E2609=0),FALSE,'Input and Summary Results'!$E2609)</f>
        <v>8.2161399999999996E-2</v>
      </c>
      <c r="E3027">
        <f t="shared" si="170"/>
        <v>-0.74086975928713772</v>
      </c>
      <c r="F3027">
        <f t="shared" si="171"/>
        <v>0.19634837875969088</v>
      </c>
      <c r="G3027">
        <f>IF('Input and Summary Results'!$J$4="yes",IF(C3027=FALSE,FALSE,IF('Data Transformation'!E3027&lt;$R$10,E3027,$R$10)),IF(C3027=FALSE,FALSE,IF(C3027&lt;$R$10,C3027,$R$10)))</f>
        <v>0.18160602000000001</v>
      </c>
      <c r="H3027">
        <f>IF('Input and Summary Results'!$J$4="yes",'Data Transformation'!F3027,'Data Transformation'!D3027)</f>
        <v>8.2161399999999996E-2</v>
      </c>
      <c r="I3027">
        <f t="shared" si="172"/>
        <v>172</v>
      </c>
    </row>
    <row r="3028" spans="2:9" x14ac:dyDescent="0.25">
      <c r="B3028">
        <f>IF('Input and Summary Results'!D2610=0,FALSE,'Input and Summary Results'!$B2610)</f>
        <v>172</v>
      </c>
      <c r="C3028">
        <f>IF(OR(B3028=0,'Input and Summary Results'!D2610=0,'Input and Summary Results'!D2610=""),FALSE,'Input and Summary Results'!$D2610)</f>
        <v>0.51238536999999995</v>
      </c>
      <c r="D3028">
        <f>IF(OR(B3028=0,'Input and Summary Results'!E2610=0),FALSE,'Input and Summary Results'!$E2610)</f>
        <v>7.1145E-2</v>
      </c>
      <c r="E3028">
        <f t="shared" si="170"/>
        <v>-0.29040327904245189</v>
      </c>
      <c r="F3028">
        <f t="shared" si="171"/>
        <v>6.0261146800502915E-2</v>
      </c>
      <c r="G3028">
        <f>IF('Input and Summary Results'!$J$4="yes",IF(C3028=FALSE,FALSE,IF('Data Transformation'!E3028&lt;$R$10,E3028,$R$10)),IF(C3028=FALSE,FALSE,IF(C3028&lt;$R$10,C3028,$R$10)))</f>
        <v>0.51238536999999995</v>
      </c>
      <c r="H3028">
        <f>IF('Input and Summary Results'!$J$4="yes",'Data Transformation'!F3028,'Data Transformation'!D3028)</f>
        <v>7.1145E-2</v>
      </c>
      <c r="I3028">
        <f t="shared" si="172"/>
        <v>172</v>
      </c>
    </row>
    <row r="3029" spans="2:9" x14ac:dyDescent="0.25">
      <c r="B3029">
        <f>IF('Input and Summary Results'!D2611=0,FALSE,'Input and Summary Results'!$B2611)</f>
        <v>172</v>
      </c>
      <c r="C3029">
        <f>IF(OR(B3029=0,'Input and Summary Results'!D2611=0,'Input and Summary Results'!D2611=""),FALSE,'Input and Summary Results'!$D2611)</f>
        <v>0.76380221999999998</v>
      </c>
      <c r="D3029">
        <f>IF(OR(B3029=0,'Input and Summary Results'!E2611=0),FALSE,'Input and Summary Results'!$E2611)</f>
        <v>7.0656300000000005E-2</v>
      </c>
      <c r="E3029">
        <f t="shared" si="170"/>
        <v>-0.11701908367892422</v>
      </c>
      <c r="F3029">
        <f t="shared" si="171"/>
        <v>4.0147610725719027E-2</v>
      </c>
      <c r="G3029">
        <f>IF('Input and Summary Results'!$J$4="yes",IF(C3029=FALSE,FALSE,IF('Data Transformation'!E3029&lt;$R$10,E3029,$R$10)),IF(C3029=FALSE,FALSE,IF(C3029&lt;$R$10,C3029,$R$10)))</f>
        <v>0.76380221999999998</v>
      </c>
      <c r="H3029">
        <f>IF('Input and Summary Results'!$J$4="yes",'Data Transformation'!F3029,'Data Transformation'!D3029)</f>
        <v>7.0656300000000005E-2</v>
      </c>
      <c r="I3029">
        <f t="shared" si="172"/>
        <v>172</v>
      </c>
    </row>
    <row r="3030" spans="2:9" x14ac:dyDescent="0.25">
      <c r="B3030">
        <f>IF('Input and Summary Results'!D2612=0,FALSE,'Input and Summary Results'!$B2612)</f>
        <v>172</v>
      </c>
      <c r="C3030">
        <f>IF(OR(B3030=0,'Input and Summary Results'!D2612=0,'Input and Summary Results'!D2612=""),FALSE,'Input and Summary Results'!$D2612)</f>
        <v>0.81827567999999995</v>
      </c>
      <c r="D3030">
        <f>IF(OR(B3030=0,'Input and Summary Results'!E2612=0),FALSE,'Input and Summary Results'!$E2612)</f>
        <v>7.5007900000000002E-2</v>
      </c>
      <c r="E3030">
        <f t="shared" si="170"/>
        <v>-8.7100356313522712E-2</v>
      </c>
      <c r="F3030">
        <f t="shared" si="171"/>
        <v>3.978295994327976E-2</v>
      </c>
      <c r="G3030">
        <f>IF('Input and Summary Results'!$J$4="yes",IF(C3030=FALSE,FALSE,IF('Data Transformation'!E3030&lt;$R$10,E3030,$R$10)),IF(C3030=FALSE,FALSE,IF(C3030&lt;$R$10,C3030,$R$10)))</f>
        <v>0.81827567999999995</v>
      </c>
      <c r="H3030">
        <f>IF('Input and Summary Results'!$J$4="yes",'Data Transformation'!F3030,'Data Transformation'!D3030)</f>
        <v>7.5007900000000002E-2</v>
      </c>
      <c r="I3030">
        <f t="shared" si="172"/>
        <v>172</v>
      </c>
    </row>
    <row r="3031" spans="2:9" x14ac:dyDescent="0.25">
      <c r="B3031">
        <f>IF('Input and Summary Results'!D2613=0,FALSE,'Input and Summary Results'!$B2613)</f>
        <v>172</v>
      </c>
      <c r="C3031">
        <f>IF(OR(B3031=0,'Input and Summary Results'!D2613=0,'Input and Summary Results'!D2613=""),FALSE,'Input and Summary Results'!$D2613)</f>
        <v>1.1354826</v>
      </c>
      <c r="D3031">
        <f>IF(OR(B3031=0,'Input and Summary Results'!E2613=0),FALSE,'Input and Summary Results'!$E2613)</f>
        <v>7.2412080000000004E-2</v>
      </c>
      <c r="E3031">
        <f t="shared" si="170"/>
        <v>5.5180483529876423E-2</v>
      </c>
      <c r="F3031">
        <f t="shared" si="171"/>
        <v>2.767707996582246E-2</v>
      </c>
      <c r="G3031">
        <f>IF('Input and Summary Results'!$J$4="yes",IF(C3031=FALSE,FALSE,IF('Data Transformation'!E3031&lt;$R$10,E3031,$R$10)),IF(C3031=FALSE,FALSE,IF(C3031&lt;$R$10,C3031,$R$10)))</f>
        <v>1.1354826</v>
      </c>
      <c r="H3031">
        <f>IF('Input and Summary Results'!$J$4="yes",'Data Transformation'!F3031,'Data Transformation'!D3031)</f>
        <v>7.2412080000000004E-2</v>
      </c>
      <c r="I3031">
        <f t="shared" si="172"/>
        <v>172</v>
      </c>
    </row>
    <row r="3032" spans="2:9" x14ac:dyDescent="0.25">
      <c r="B3032">
        <f>IF('Input and Summary Results'!D2614=0,FALSE,'Input and Summary Results'!$B2614)</f>
        <v>173</v>
      </c>
      <c r="C3032">
        <f>IF(OR(B3032=0,'Input and Summary Results'!D2614=0,'Input and Summary Results'!D2614=""),FALSE,'Input and Summary Results'!$D2614)</f>
        <v>-4.0121999999999996E-3</v>
      </c>
      <c r="D3032">
        <f>IF(OR(B3032=0,'Input and Summary Results'!E2614=0),FALSE,'Input and Summary Results'!$E2614)</f>
        <v>0.10400313999999999</v>
      </c>
      <c r="E3032" t="e">
        <f t="shared" si="170"/>
        <v>#NUM!</v>
      </c>
      <c r="F3032">
        <f t="shared" si="171"/>
        <v>-11.25002810428194</v>
      </c>
      <c r="G3032">
        <f>IF('Input and Summary Results'!$J$4="yes",IF(C3032=FALSE,FALSE,IF('Data Transformation'!E3032&lt;$R$10,E3032,$R$10)),IF(C3032=FALSE,FALSE,IF(C3032&lt;$R$10,C3032,$R$10)))</f>
        <v>-4.0121999999999996E-3</v>
      </c>
      <c r="H3032">
        <f>IF('Input and Summary Results'!$J$4="yes",'Data Transformation'!F3032,'Data Transformation'!D3032)</f>
        <v>0.10400313999999999</v>
      </c>
      <c r="I3032">
        <f t="shared" si="172"/>
        <v>173</v>
      </c>
    </row>
    <row r="3033" spans="2:9" x14ac:dyDescent="0.25">
      <c r="B3033">
        <f>IF('Input and Summary Results'!D2615=0,FALSE,'Input and Summary Results'!$B2615)</f>
        <v>173</v>
      </c>
      <c r="C3033">
        <f>IF(OR(B3033=0,'Input and Summary Results'!D2615=0,'Input and Summary Results'!D2615=""),FALSE,'Input and Summary Results'!$D2615)</f>
        <v>1.9953060000000002E-2</v>
      </c>
      <c r="D3033">
        <f>IF(OR(B3033=0,'Input and Summary Results'!E2615=0),FALSE,'Input and Summary Results'!$E2615)</f>
        <v>8.0840889999999999E-2</v>
      </c>
      <c r="E3033">
        <f t="shared" si="170"/>
        <v>-1.6999904914957165</v>
      </c>
      <c r="F3033">
        <f t="shared" si="171"/>
        <v>1.7583742172879746</v>
      </c>
      <c r="G3033">
        <f>IF('Input and Summary Results'!$J$4="yes",IF(C3033=FALSE,FALSE,IF('Data Transformation'!E3033&lt;$R$10,E3033,$R$10)),IF(C3033=FALSE,FALSE,IF(C3033&lt;$R$10,C3033,$R$10)))</f>
        <v>1.9953060000000002E-2</v>
      </c>
      <c r="H3033">
        <f>IF('Input and Summary Results'!$J$4="yes",'Data Transformation'!F3033,'Data Transformation'!D3033)</f>
        <v>8.0840889999999999E-2</v>
      </c>
      <c r="I3033">
        <f t="shared" si="172"/>
        <v>173</v>
      </c>
    </row>
    <row r="3034" spans="2:9" x14ac:dyDescent="0.25">
      <c r="B3034">
        <f>IF('Input and Summary Results'!D2616=0,FALSE,'Input and Summary Results'!$B2616)</f>
        <v>173</v>
      </c>
      <c r="C3034">
        <f>IF(OR(B3034=0,'Input and Summary Results'!D2616=0,'Input and Summary Results'!D2616=""),FALSE,'Input and Summary Results'!$D2616)</f>
        <v>3.186547E-2</v>
      </c>
      <c r="D3034">
        <f>IF(OR(B3034=0,'Input and Summary Results'!E2616=0),FALSE,'Input and Summary Results'!$E2616)</f>
        <v>8.3353389999999999E-2</v>
      </c>
      <c r="E3034">
        <f t="shared" si="170"/>
        <v>-1.4966796715070037</v>
      </c>
      <c r="F3034">
        <f t="shared" si="171"/>
        <v>1.1352530265519385</v>
      </c>
      <c r="G3034">
        <f>IF('Input and Summary Results'!$J$4="yes",IF(C3034=FALSE,FALSE,IF('Data Transformation'!E3034&lt;$R$10,E3034,$R$10)),IF(C3034=FALSE,FALSE,IF(C3034&lt;$R$10,C3034,$R$10)))</f>
        <v>3.186547E-2</v>
      </c>
      <c r="H3034">
        <f>IF('Input and Summary Results'!$J$4="yes",'Data Transformation'!F3034,'Data Transformation'!D3034)</f>
        <v>8.3353389999999999E-2</v>
      </c>
      <c r="I3034">
        <f t="shared" si="172"/>
        <v>173</v>
      </c>
    </row>
    <row r="3035" spans="2:9" x14ac:dyDescent="0.25">
      <c r="B3035">
        <f>IF('Input and Summary Results'!D2617=0,FALSE,'Input and Summary Results'!$B2617)</f>
        <v>173</v>
      </c>
      <c r="C3035">
        <f>IF(OR(B3035=0,'Input and Summary Results'!D2617=0,'Input and Summary Results'!D2617=""),FALSE,'Input and Summary Results'!$D2617)</f>
        <v>4.9385329999999998E-2</v>
      </c>
      <c r="D3035">
        <f>IF(OR(B3035=0,'Input and Summary Results'!E2617=0),FALSE,'Input and Summary Results'!$E2617)</f>
        <v>8.242766E-2</v>
      </c>
      <c r="E3035">
        <f t="shared" si="170"/>
        <v>-1.3064020398664165</v>
      </c>
      <c r="F3035">
        <f t="shared" si="171"/>
        <v>0.7243771468166762</v>
      </c>
      <c r="G3035">
        <f>IF('Input and Summary Results'!$J$4="yes",IF(C3035=FALSE,FALSE,IF('Data Transformation'!E3035&lt;$R$10,E3035,$R$10)),IF(C3035=FALSE,FALSE,IF(C3035&lt;$R$10,C3035,$R$10)))</f>
        <v>4.9385329999999998E-2</v>
      </c>
      <c r="H3035">
        <f>IF('Input and Summary Results'!$J$4="yes",'Data Transformation'!F3035,'Data Transformation'!D3035)</f>
        <v>8.242766E-2</v>
      </c>
      <c r="I3035">
        <f t="shared" si="172"/>
        <v>173</v>
      </c>
    </row>
    <row r="3036" spans="2:9" x14ac:dyDescent="0.25">
      <c r="B3036">
        <f>IF('Input and Summary Results'!D2618=0,FALSE,'Input and Summary Results'!$B2618)</f>
        <v>173</v>
      </c>
      <c r="C3036">
        <f>IF(OR(B3036=0,'Input and Summary Results'!D2618=0,'Input and Summary Results'!D2618=""),FALSE,'Input and Summary Results'!$D2618)</f>
        <v>5.1503809999999997E-2</v>
      </c>
      <c r="D3036">
        <f>IF(OR(B3036=0,'Input and Summary Results'!E2618=0),FALSE,'Input and Summary Results'!$E2618)</f>
        <v>5.8739850000000003E-2</v>
      </c>
      <c r="E3036">
        <f t="shared" si="170"/>
        <v>-1.2881606427884664</v>
      </c>
      <c r="F3036">
        <f t="shared" si="171"/>
        <v>0.49497493292243822</v>
      </c>
      <c r="G3036">
        <f>IF('Input and Summary Results'!$J$4="yes",IF(C3036=FALSE,FALSE,IF('Data Transformation'!E3036&lt;$R$10,E3036,$R$10)),IF(C3036=FALSE,FALSE,IF(C3036&lt;$R$10,C3036,$R$10)))</f>
        <v>5.1503809999999997E-2</v>
      </c>
      <c r="H3036">
        <f>IF('Input and Summary Results'!$J$4="yes",'Data Transformation'!F3036,'Data Transformation'!D3036)</f>
        <v>5.8739850000000003E-2</v>
      </c>
      <c r="I3036">
        <f t="shared" si="172"/>
        <v>173</v>
      </c>
    </row>
    <row r="3037" spans="2:9" x14ac:dyDescent="0.25">
      <c r="B3037">
        <f>IF('Input and Summary Results'!D2619=0,FALSE,'Input and Summary Results'!$B2619)</f>
        <v>173</v>
      </c>
      <c r="C3037">
        <f>IF(OR(B3037=0,'Input and Summary Results'!D2619=0,'Input and Summary Results'!D2619=""),FALSE,'Input and Summary Results'!$D2619)</f>
        <v>5.6752520000000001E-2</v>
      </c>
      <c r="D3037">
        <f>IF(OR(B3037=0,'Input and Summary Results'!E2619=0),FALSE,'Input and Summary Results'!$E2619)</f>
        <v>6.5058469999999993E-2</v>
      </c>
      <c r="E3037">
        <f t="shared" si="170"/>
        <v>-1.2460148495921779</v>
      </c>
      <c r="F3037">
        <f t="shared" si="171"/>
        <v>0.49751757243554995</v>
      </c>
      <c r="G3037">
        <f>IF('Input and Summary Results'!$J$4="yes",IF(C3037=FALSE,FALSE,IF('Data Transformation'!E3037&lt;$R$10,E3037,$R$10)),IF(C3037=FALSE,FALSE,IF(C3037&lt;$R$10,C3037,$R$10)))</f>
        <v>5.6752520000000001E-2</v>
      </c>
      <c r="H3037">
        <f>IF('Input and Summary Results'!$J$4="yes",'Data Transformation'!F3037,'Data Transformation'!D3037)</f>
        <v>6.5058469999999993E-2</v>
      </c>
      <c r="I3037">
        <f t="shared" si="172"/>
        <v>173</v>
      </c>
    </row>
    <row r="3038" spans="2:9" x14ac:dyDescent="0.25">
      <c r="B3038">
        <f>IF('Input and Summary Results'!D2620=0,FALSE,'Input and Summary Results'!$B2620)</f>
        <v>173</v>
      </c>
      <c r="C3038">
        <f>IF(OR(B3038=0,'Input and Summary Results'!D2620=0,'Input and Summary Results'!D2620=""),FALSE,'Input and Summary Results'!$D2620)</f>
        <v>7.2914889999999996E-2</v>
      </c>
      <c r="D3038">
        <f>IF(OR(B3038=0,'Input and Summary Results'!E2620=0),FALSE,'Input and Summary Results'!$E2620)</f>
        <v>8.0613329999999997E-2</v>
      </c>
      <c r="E3038">
        <f t="shared" si="170"/>
        <v>-1.1371837750494933</v>
      </c>
      <c r="F3038">
        <f t="shared" si="171"/>
        <v>0.47982223137139757</v>
      </c>
      <c r="G3038">
        <f>IF('Input and Summary Results'!$J$4="yes",IF(C3038=FALSE,FALSE,IF('Data Transformation'!E3038&lt;$R$10,E3038,$R$10)),IF(C3038=FALSE,FALSE,IF(C3038&lt;$R$10,C3038,$R$10)))</f>
        <v>7.2914889999999996E-2</v>
      </c>
      <c r="H3038">
        <f>IF('Input and Summary Results'!$J$4="yes",'Data Transformation'!F3038,'Data Transformation'!D3038)</f>
        <v>8.0613329999999997E-2</v>
      </c>
      <c r="I3038">
        <f t="shared" si="172"/>
        <v>173</v>
      </c>
    </row>
    <row r="3039" spans="2:9" x14ac:dyDescent="0.25">
      <c r="B3039">
        <f>IF('Input and Summary Results'!D2621=0,FALSE,'Input and Summary Results'!$B2621)</f>
        <v>173</v>
      </c>
      <c r="C3039">
        <f>IF(OR(B3039=0,'Input and Summary Results'!D2621=0,'Input and Summary Results'!D2621=""),FALSE,'Input and Summary Results'!$D2621)</f>
        <v>7.573444E-2</v>
      </c>
      <c r="D3039">
        <f>IF(OR(B3039=0,'Input and Summary Results'!E2621=0),FALSE,'Input and Summary Results'!$E2621)</f>
        <v>7.784257E-2</v>
      </c>
      <c r="E3039">
        <f t="shared" si="170"/>
        <v>-1.120706581522471</v>
      </c>
      <c r="F3039">
        <f t="shared" si="171"/>
        <v>0.44608074450672641</v>
      </c>
      <c r="G3039">
        <f>IF('Input and Summary Results'!$J$4="yes",IF(C3039=FALSE,FALSE,IF('Data Transformation'!E3039&lt;$R$10,E3039,$R$10)),IF(C3039=FALSE,FALSE,IF(C3039&lt;$R$10,C3039,$R$10)))</f>
        <v>7.573444E-2</v>
      </c>
      <c r="H3039">
        <f>IF('Input and Summary Results'!$J$4="yes",'Data Transformation'!F3039,'Data Transformation'!D3039)</f>
        <v>7.784257E-2</v>
      </c>
      <c r="I3039">
        <f t="shared" si="172"/>
        <v>173</v>
      </c>
    </row>
    <row r="3040" spans="2:9" x14ac:dyDescent="0.25">
      <c r="B3040">
        <f>IF('Input and Summary Results'!D2622=0,FALSE,'Input and Summary Results'!$B2622)</f>
        <v>173</v>
      </c>
      <c r="C3040">
        <f>IF(OR(B3040=0,'Input and Summary Results'!D2622=0,'Input and Summary Results'!D2622=""),FALSE,'Input and Summary Results'!$D2622)</f>
        <v>8.4890519999999997E-2</v>
      </c>
      <c r="D3040">
        <f>IF(OR(B3040=0,'Input and Summary Results'!E2622=0),FALSE,'Input and Summary Results'!$E2622)</f>
        <v>6.9108500000000003E-2</v>
      </c>
      <c r="E3040">
        <f t="shared" si="170"/>
        <v>-1.0711408061231322</v>
      </c>
      <c r="F3040">
        <f t="shared" si="171"/>
        <v>0.35331494023125315</v>
      </c>
      <c r="G3040">
        <f>IF('Input and Summary Results'!$J$4="yes",IF(C3040=FALSE,FALSE,IF('Data Transformation'!E3040&lt;$R$10,E3040,$R$10)),IF(C3040=FALSE,FALSE,IF(C3040&lt;$R$10,C3040,$R$10)))</f>
        <v>8.4890519999999997E-2</v>
      </c>
      <c r="H3040">
        <f>IF('Input and Summary Results'!$J$4="yes",'Data Transformation'!F3040,'Data Transformation'!D3040)</f>
        <v>6.9108500000000003E-2</v>
      </c>
      <c r="I3040">
        <f t="shared" si="172"/>
        <v>173</v>
      </c>
    </row>
    <row r="3041" spans="2:9" x14ac:dyDescent="0.25">
      <c r="B3041">
        <f>IF('Input and Summary Results'!D2623=0,FALSE,'Input and Summary Results'!$B2623)</f>
        <v>173</v>
      </c>
      <c r="C3041">
        <f>IF(OR(B3041=0,'Input and Summary Results'!D2623=0,'Input and Summary Results'!D2623=""),FALSE,'Input and Summary Results'!$D2623)</f>
        <v>0.11306433</v>
      </c>
      <c r="D3041">
        <f>IF(OR(B3041=0,'Input and Summary Results'!E2623=0),FALSE,'Input and Summary Results'!$E2623)</f>
        <v>5.2687150000000002E-2</v>
      </c>
      <c r="E3041">
        <f t="shared" si="170"/>
        <v>-0.94667438647630942</v>
      </c>
      <c r="F3041">
        <f t="shared" si="171"/>
        <v>0.20224082254765935</v>
      </c>
      <c r="G3041">
        <f>IF('Input and Summary Results'!$J$4="yes",IF(C3041=FALSE,FALSE,IF('Data Transformation'!E3041&lt;$R$10,E3041,$R$10)),IF(C3041=FALSE,FALSE,IF(C3041&lt;$R$10,C3041,$R$10)))</f>
        <v>0.11306433</v>
      </c>
      <c r="H3041">
        <f>IF('Input and Summary Results'!$J$4="yes",'Data Transformation'!F3041,'Data Transformation'!D3041)</f>
        <v>5.2687150000000002E-2</v>
      </c>
      <c r="I3041">
        <f t="shared" si="172"/>
        <v>173</v>
      </c>
    </row>
    <row r="3042" spans="2:9" x14ac:dyDescent="0.25">
      <c r="B3042">
        <f>IF('Input and Summary Results'!D2624=0,FALSE,'Input and Summary Results'!$B2624)</f>
        <v>173</v>
      </c>
      <c r="C3042">
        <f>IF(OR(B3042=0,'Input and Summary Results'!D2624=0,'Input and Summary Results'!D2624=""),FALSE,'Input and Summary Results'!$D2624)</f>
        <v>0.11658707</v>
      </c>
      <c r="D3042">
        <f>IF(OR(B3042=0,'Input and Summary Results'!E2624=0),FALSE,'Input and Summary Results'!$E2624)</f>
        <v>5.448828E-2</v>
      </c>
      <c r="E3042">
        <f t="shared" si="170"/>
        <v>-0.93334961200433619</v>
      </c>
      <c r="F3042">
        <f t="shared" si="171"/>
        <v>0.20283478708230682</v>
      </c>
      <c r="G3042">
        <f>IF('Input and Summary Results'!$J$4="yes",IF(C3042=FALSE,FALSE,IF('Data Transformation'!E3042&lt;$R$10,E3042,$R$10)),IF(C3042=FALSE,FALSE,IF(C3042&lt;$R$10,C3042,$R$10)))</f>
        <v>0.11658707</v>
      </c>
      <c r="H3042">
        <f>IF('Input and Summary Results'!$J$4="yes",'Data Transformation'!F3042,'Data Transformation'!D3042)</f>
        <v>5.448828E-2</v>
      </c>
      <c r="I3042">
        <f t="shared" si="172"/>
        <v>173</v>
      </c>
    </row>
    <row r="3043" spans="2:9" x14ac:dyDescent="0.25">
      <c r="B3043">
        <f>IF('Input and Summary Results'!D2625=0,FALSE,'Input and Summary Results'!$B2625)</f>
        <v>173</v>
      </c>
      <c r="C3043">
        <f>IF(OR(B3043=0,'Input and Summary Results'!D2625=0,'Input and Summary Results'!D2625=""),FALSE,'Input and Summary Results'!$D2625)</f>
        <v>0.12144379</v>
      </c>
      <c r="D3043">
        <f>IF(OR(B3043=0,'Input and Summary Results'!E2625=0),FALSE,'Input and Summary Results'!$E2625)</f>
        <v>7.4396820000000002E-2</v>
      </c>
      <c r="E3043">
        <f t="shared" si="170"/>
        <v>-0.91562468783856144</v>
      </c>
      <c r="F3043">
        <f t="shared" si="171"/>
        <v>0.26586966595821826</v>
      </c>
      <c r="G3043">
        <f>IF('Input and Summary Results'!$J$4="yes",IF(C3043=FALSE,FALSE,IF('Data Transformation'!E3043&lt;$R$10,E3043,$R$10)),IF(C3043=FALSE,FALSE,IF(C3043&lt;$R$10,C3043,$R$10)))</f>
        <v>0.12144379</v>
      </c>
      <c r="H3043">
        <f>IF('Input and Summary Results'!$J$4="yes",'Data Transformation'!F3043,'Data Transformation'!D3043)</f>
        <v>7.4396820000000002E-2</v>
      </c>
      <c r="I3043">
        <f t="shared" si="172"/>
        <v>173</v>
      </c>
    </row>
    <row r="3044" spans="2:9" x14ac:dyDescent="0.25">
      <c r="B3044">
        <f>IF('Input and Summary Results'!D2626=0,FALSE,'Input and Summary Results'!$B2626)</f>
        <v>173</v>
      </c>
      <c r="C3044">
        <f>IF(OR(B3044=0,'Input and Summary Results'!D2626=0,'Input and Summary Results'!D2626=""),FALSE,'Input and Summary Results'!$D2626)</f>
        <v>0.13598189999999999</v>
      </c>
      <c r="D3044">
        <f>IF(OR(B3044=0,'Input and Summary Results'!E2626=0),FALSE,'Input and Summary Results'!$E2626)</f>
        <v>9.0212340000000002E-2</v>
      </c>
      <c r="E3044">
        <f t="shared" si="170"/>
        <v>-0.86651889496253409</v>
      </c>
      <c r="F3044">
        <f t="shared" si="171"/>
        <v>0.28792181577106957</v>
      </c>
      <c r="G3044">
        <f>IF('Input and Summary Results'!$J$4="yes",IF(C3044=FALSE,FALSE,IF('Data Transformation'!E3044&lt;$R$10,E3044,$R$10)),IF(C3044=FALSE,FALSE,IF(C3044&lt;$R$10,C3044,$R$10)))</f>
        <v>0.13598189999999999</v>
      </c>
      <c r="H3044">
        <f>IF('Input and Summary Results'!$J$4="yes",'Data Transformation'!F3044,'Data Transformation'!D3044)</f>
        <v>9.0212340000000002E-2</v>
      </c>
      <c r="I3044">
        <f t="shared" si="172"/>
        <v>173</v>
      </c>
    </row>
    <row r="3045" spans="2:9" x14ac:dyDescent="0.25">
      <c r="B3045">
        <f>IF('Input and Summary Results'!D2627=0,FALSE,'Input and Summary Results'!$B2627)</f>
        <v>173</v>
      </c>
      <c r="C3045">
        <f>IF(OR(B3045=0,'Input and Summary Results'!D2627=0,'Input and Summary Results'!D2627=""),FALSE,'Input and Summary Results'!$D2627)</f>
        <v>0.16013042</v>
      </c>
      <c r="D3045">
        <f>IF(OR(B3045=0,'Input and Summary Results'!E2627=0),FALSE,'Input and Summary Results'!$E2627)</f>
        <v>7.5944289999999998E-2</v>
      </c>
      <c r="E3045">
        <f t="shared" si="170"/>
        <v>-0.79552615725503151</v>
      </c>
      <c r="F3045">
        <f t="shared" si="171"/>
        <v>0.20583110854264919</v>
      </c>
      <c r="G3045">
        <f>IF('Input and Summary Results'!$J$4="yes",IF(C3045=FALSE,FALSE,IF('Data Transformation'!E3045&lt;$R$10,E3045,$R$10)),IF(C3045=FALSE,FALSE,IF(C3045&lt;$R$10,C3045,$R$10)))</f>
        <v>0.16013042</v>
      </c>
      <c r="H3045">
        <f>IF('Input and Summary Results'!$J$4="yes",'Data Transformation'!F3045,'Data Transformation'!D3045)</f>
        <v>7.5944289999999998E-2</v>
      </c>
      <c r="I3045">
        <f t="shared" si="172"/>
        <v>173</v>
      </c>
    </row>
    <row r="3046" spans="2:9" x14ac:dyDescent="0.25">
      <c r="B3046">
        <f>IF('Input and Summary Results'!D2628=0,FALSE,'Input and Summary Results'!$B2628)</f>
        <v>173</v>
      </c>
      <c r="C3046">
        <f>IF(OR(B3046=0,'Input and Summary Results'!D2628=0,'Input and Summary Results'!D2628=""),FALSE,'Input and Summary Results'!$D2628)</f>
        <v>0.16756035</v>
      </c>
      <c r="D3046">
        <f>IF(OR(B3046=0,'Input and Summary Results'!E2628=0),FALSE,'Input and Summary Results'!$E2628)</f>
        <v>6.1366120000000003E-2</v>
      </c>
      <c r="E3046">
        <f t="shared" si="170"/>
        <v>-0.77582874115570999</v>
      </c>
      <c r="F3046">
        <f t="shared" si="171"/>
        <v>0.15894509697550765</v>
      </c>
      <c r="G3046">
        <f>IF('Input and Summary Results'!$J$4="yes",IF(C3046=FALSE,FALSE,IF('Data Transformation'!E3046&lt;$R$10,E3046,$R$10)),IF(C3046=FALSE,FALSE,IF(C3046&lt;$R$10,C3046,$R$10)))</f>
        <v>0.16756035</v>
      </c>
      <c r="H3046">
        <f>IF('Input and Summary Results'!$J$4="yes",'Data Transformation'!F3046,'Data Transformation'!D3046)</f>
        <v>6.1366120000000003E-2</v>
      </c>
      <c r="I3046">
        <f t="shared" si="172"/>
        <v>173</v>
      </c>
    </row>
    <row r="3047" spans="2:9" x14ac:dyDescent="0.25">
      <c r="B3047">
        <f>IF('Input and Summary Results'!D2629=0,FALSE,'Input and Summary Results'!$B2629)</f>
        <v>173</v>
      </c>
      <c r="C3047">
        <f>IF(OR(B3047=0,'Input and Summary Results'!D2629=0,'Input and Summary Results'!D2629=""),FALSE,'Input and Summary Results'!$D2629)</f>
        <v>0.27440439</v>
      </c>
      <c r="D3047">
        <f>IF(OR(B3047=0,'Input and Summary Results'!E2629=0),FALSE,'Input and Summary Results'!$E2629)</f>
        <v>4.7957989999999999E-2</v>
      </c>
      <c r="E3047">
        <f t="shared" si="170"/>
        <v>-0.56160894494223679</v>
      </c>
      <c r="F3047">
        <f t="shared" si="171"/>
        <v>7.5850709458401888E-2</v>
      </c>
      <c r="G3047">
        <f>IF('Input and Summary Results'!$J$4="yes",IF(C3047=FALSE,FALSE,IF('Data Transformation'!E3047&lt;$R$10,E3047,$R$10)),IF(C3047=FALSE,FALSE,IF(C3047&lt;$R$10,C3047,$R$10)))</f>
        <v>0.27440439</v>
      </c>
      <c r="H3047">
        <f>IF('Input and Summary Results'!$J$4="yes",'Data Transformation'!F3047,'Data Transformation'!D3047)</f>
        <v>4.7957989999999999E-2</v>
      </c>
      <c r="I3047">
        <f t="shared" si="172"/>
        <v>173</v>
      </c>
    </row>
    <row r="3048" spans="2:9" x14ac:dyDescent="0.25">
      <c r="B3048">
        <f>IF('Input and Summary Results'!D2630=0,FALSE,'Input and Summary Results'!$B2630)</f>
        <v>173</v>
      </c>
      <c r="C3048">
        <f>IF(OR(B3048=0,'Input and Summary Results'!D2630=0,'Input and Summary Results'!D2630=""),FALSE,'Input and Summary Results'!$D2630)</f>
        <v>0.46469783999999997</v>
      </c>
      <c r="D3048">
        <f>IF(OR(B3048=0,'Input and Summary Results'!E2630=0),FALSE,'Input and Summary Results'!$E2630)</f>
        <v>6.7314040000000006E-2</v>
      </c>
      <c r="E3048">
        <f t="shared" si="170"/>
        <v>-0.33282934619610699</v>
      </c>
      <c r="F3048">
        <f t="shared" si="171"/>
        <v>6.2867288903258087E-2</v>
      </c>
      <c r="G3048">
        <f>IF('Input and Summary Results'!$J$4="yes",IF(C3048=FALSE,FALSE,IF('Data Transformation'!E3048&lt;$R$10,E3048,$R$10)),IF(C3048=FALSE,FALSE,IF(C3048&lt;$R$10,C3048,$R$10)))</f>
        <v>0.46469783999999997</v>
      </c>
      <c r="H3048">
        <f>IF('Input and Summary Results'!$J$4="yes",'Data Transformation'!F3048,'Data Transformation'!D3048)</f>
        <v>6.7314040000000006E-2</v>
      </c>
      <c r="I3048">
        <f t="shared" si="172"/>
        <v>173</v>
      </c>
    </row>
    <row r="3049" spans="2:9" x14ac:dyDescent="0.25">
      <c r="B3049">
        <f>IF('Input and Summary Results'!D2631=0,FALSE,'Input and Summary Results'!$B2631)</f>
        <v>173</v>
      </c>
      <c r="C3049">
        <f>IF(OR(B3049=0,'Input and Summary Results'!D2631=0,'Input and Summary Results'!D2631=""),FALSE,'Input and Summary Results'!$D2631)</f>
        <v>0.87059076000000002</v>
      </c>
      <c r="D3049">
        <f>IF(OR(B3049=0,'Input and Summary Results'!E2631=0),FALSE,'Input and Summary Results'!$E2631)</f>
        <v>4.6937960000000001E-2</v>
      </c>
      <c r="E3049">
        <f t="shared" si="170"/>
        <v>-6.0185946531145215E-2</v>
      </c>
      <c r="F3049">
        <f t="shared" si="171"/>
        <v>2.3399139499252208E-2</v>
      </c>
      <c r="G3049">
        <f>IF('Input and Summary Results'!$J$4="yes",IF(C3049=FALSE,FALSE,IF('Data Transformation'!E3049&lt;$R$10,E3049,$R$10)),IF(C3049=FALSE,FALSE,IF(C3049&lt;$R$10,C3049,$R$10)))</f>
        <v>0.87059076000000002</v>
      </c>
      <c r="H3049">
        <f>IF('Input and Summary Results'!$J$4="yes",'Data Transformation'!F3049,'Data Transformation'!D3049)</f>
        <v>4.6937960000000001E-2</v>
      </c>
      <c r="I3049">
        <f t="shared" si="172"/>
        <v>173</v>
      </c>
    </row>
    <row r="3050" spans="2:9" x14ac:dyDescent="0.25">
      <c r="B3050">
        <f>IF('Input and Summary Results'!D2632=0,FALSE,'Input and Summary Results'!$B2632)</f>
        <v>174</v>
      </c>
      <c r="C3050">
        <f>IF(OR(B3050=0,'Input and Summary Results'!D2632=0,'Input and Summary Results'!D2632=""),FALSE,'Input and Summary Results'!$D2632)</f>
        <v>0.26382475999999999</v>
      </c>
      <c r="D3050">
        <f>IF(OR(B3050=0,'Input and Summary Results'!E2632=0),FALSE,'Input and Summary Results'!$E2632)</f>
        <v>8.9326879999999997E-2</v>
      </c>
      <c r="E3050">
        <f t="shared" ref="E3050:E3113" si="173">IF(C3050=FALSE,FALSE,LOG10(C3050))</f>
        <v>-0.57868444826363186</v>
      </c>
      <c r="F3050">
        <f t="shared" ref="F3050:F3113" si="174">IF(D3050=FALSE, FALSE,0.434*D3050/C3050)</f>
        <v>0.14694551762313743</v>
      </c>
      <c r="G3050">
        <f>IF('Input and Summary Results'!$J$4="yes",IF(C3050=FALSE,FALSE,IF('Data Transformation'!E3050&lt;$R$10,E3050,$R$10)),IF(C3050=FALSE,FALSE,IF(C3050&lt;$R$10,C3050,$R$10)))</f>
        <v>0.26382475999999999</v>
      </c>
      <c r="H3050">
        <f>IF('Input and Summary Results'!$J$4="yes",'Data Transformation'!F3050,'Data Transformation'!D3050)</f>
        <v>8.9326879999999997E-2</v>
      </c>
      <c r="I3050">
        <f t="shared" si="172"/>
        <v>174</v>
      </c>
    </row>
    <row r="3051" spans="2:9" x14ac:dyDescent="0.25">
      <c r="B3051">
        <f>IF('Input and Summary Results'!D2633=0,FALSE,'Input and Summary Results'!$B2633)</f>
        <v>174</v>
      </c>
      <c r="C3051">
        <f>IF(OR(B3051=0,'Input and Summary Results'!D2633=0,'Input and Summary Results'!D2633=""),FALSE,'Input and Summary Results'!$D2633)</f>
        <v>0.27330372000000003</v>
      </c>
      <c r="D3051">
        <f>IF(OR(B3051=0,'Input and Summary Results'!E2633=0),FALSE,'Input and Summary Results'!$E2633)</f>
        <v>9.1186050000000005E-2</v>
      </c>
      <c r="E3051">
        <f t="shared" si="173"/>
        <v>-0.56335445698469877</v>
      </c>
      <c r="F3051">
        <f t="shared" si="174"/>
        <v>0.14480134298940386</v>
      </c>
      <c r="G3051">
        <f>IF('Input and Summary Results'!$J$4="yes",IF(C3051=FALSE,FALSE,IF('Data Transformation'!E3051&lt;$R$10,E3051,$R$10)),IF(C3051=FALSE,FALSE,IF(C3051&lt;$R$10,C3051,$R$10)))</f>
        <v>0.27330372000000003</v>
      </c>
      <c r="H3051">
        <f>IF('Input and Summary Results'!$J$4="yes",'Data Transformation'!F3051,'Data Transformation'!D3051)</f>
        <v>9.1186050000000005E-2</v>
      </c>
      <c r="I3051">
        <f t="shared" si="172"/>
        <v>174</v>
      </c>
    </row>
    <row r="3052" spans="2:9" x14ac:dyDescent="0.25">
      <c r="B3052">
        <f>IF('Input and Summary Results'!D2634=0,FALSE,'Input and Summary Results'!$B2634)</f>
        <v>174</v>
      </c>
      <c r="C3052">
        <f>IF(OR(B3052=0,'Input and Summary Results'!D2634=0,'Input and Summary Results'!D2634=""),FALSE,'Input and Summary Results'!$D2634)</f>
        <v>0.29389059000000001</v>
      </c>
      <c r="D3052">
        <f>IF(OR(B3052=0,'Input and Summary Results'!E2634=0),FALSE,'Input and Summary Results'!$E2634)</f>
        <v>7.4543040000000005E-2</v>
      </c>
      <c r="E3052">
        <f t="shared" si="173"/>
        <v>-0.53181431925743039</v>
      </c>
      <c r="F3052">
        <f t="shared" si="174"/>
        <v>0.11008069145732091</v>
      </c>
      <c r="G3052">
        <f>IF('Input and Summary Results'!$J$4="yes",IF(C3052=FALSE,FALSE,IF('Data Transformation'!E3052&lt;$R$10,E3052,$R$10)),IF(C3052=FALSE,FALSE,IF(C3052&lt;$R$10,C3052,$R$10)))</f>
        <v>0.29389059000000001</v>
      </c>
      <c r="H3052">
        <f>IF('Input and Summary Results'!$J$4="yes",'Data Transformation'!F3052,'Data Transformation'!D3052)</f>
        <v>7.4543040000000005E-2</v>
      </c>
      <c r="I3052">
        <f t="shared" si="172"/>
        <v>174</v>
      </c>
    </row>
    <row r="3053" spans="2:9" x14ac:dyDescent="0.25">
      <c r="B3053">
        <f>IF('Input and Summary Results'!D2635=0,FALSE,'Input and Summary Results'!$B2635)</f>
        <v>174</v>
      </c>
      <c r="C3053">
        <f>IF(OR(B3053=0,'Input and Summary Results'!D2635=0,'Input and Summary Results'!D2635=""),FALSE,'Input and Summary Results'!$D2635)</f>
        <v>0.30802970000000002</v>
      </c>
      <c r="D3053">
        <f>IF(OR(B3053=0,'Input and Summary Results'!E2635=0),FALSE,'Input and Summary Results'!$E2635)</f>
        <v>4.5337839999999997E-2</v>
      </c>
      <c r="E3053">
        <f t="shared" si="173"/>
        <v>-0.51140740712209365</v>
      </c>
      <c r="F3053">
        <f t="shared" si="174"/>
        <v>6.3878978423184504E-2</v>
      </c>
      <c r="G3053">
        <f>IF('Input and Summary Results'!$J$4="yes",IF(C3053=FALSE,FALSE,IF('Data Transformation'!E3053&lt;$R$10,E3053,$R$10)),IF(C3053=FALSE,FALSE,IF(C3053&lt;$R$10,C3053,$R$10)))</f>
        <v>0.30802970000000002</v>
      </c>
      <c r="H3053">
        <f>IF('Input and Summary Results'!$J$4="yes",'Data Transformation'!F3053,'Data Transformation'!D3053)</f>
        <v>4.5337839999999997E-2</v>
      </c>
      <c r="I3053">
        <f t="shared" si="172"/>
        <v>174</v>
      </c>
    </row>
    <row r="3054" spans="2:9" x14ac:dyDescent="0.25">
      <c r="B3054">
        <f>IF('Input and Summary Results'!D2636=0,FALSE,'Input and Summary Results'!$B2636)</f>
        <v>174</v>
      </c>
      <c r="C3054">
        <f>IF(OR(B3054=0,'Input and Summary Results'!D2636=0,'Input and Summary Results'!D2636=""),FALSE,'Input and Summary Results'!$D2636)</f>
        <v>0.41253709999999999</v>
      </c>
      <c r="D3054">
        <f>IF(OR(B3054=0,'Input and Summary Results'!E2636=0),FALSE,'Input and Summary Results'!$E2636)</f>
        <v>7.2538169999999999E-2</v>
      </c>
      <c r="E3054">
        <f t="shared" si="173"/>
        <v>-0.38453698868798175</v>
      </c>
      <c r="F3054">
        <f t="shared" si="174"/>
        <v>7.6312083882879869E-2</v>
      </c>
      <c r="G3054">
        <f>IF('Input and Summary Results'!$J$4="yes",IF(C3054=FALSE,FALSE,IF('Data Transformation'!E3054&lt;$R$10,E3054,$R$10)),IF(C3054=FALSE,FALSE,IF(C3054&lt;$R$10,C3054,$R$10)))</f>
        <v>0.41253709999999999</v>
      </c>
      <c r="H3054">
        <f>IF('Input and Summary Results'!$J$4="yes",'Data Transformation'!F3054,'Data Transformation'!D3054)</f>
        <v>7.2538169999999999E-2</v>
      </c>
      <c r="I3054">
        <f t="shared" si="172"/>
        <v>174</v>
      </c>
    </row>
    <row r="3055" spans="2:9" x14ac:dyDescent="0.25">
      <c r="B3055">
        <f>IF('Input and Summary Results'!D2637=0,FALSE,'Input and Summary Results'!$B2637)</f>
        <v>174</v>
      </c>
      <c r="C3055">
        <f>IF(OR(B3055=0,'Input and Summary Results'!D2637=0,'Input and Summary Results'!D2637=""),FALSE,'Input and Summary Results'!$D2637)</f>
        <v>0.57180960000000003</v>
      </c>
      <c r="D3055">
        <f>IF(OR(B3055=0,'Input and Summary Results'!E2637=0),FALSE,'Input and Summary Results'!$E2637)</f>
        <v>8.2555610000000001E-2</v>
      </c>
      <c r="E3055">
        <f t="shared" si="173"/>
        <v>-0.24274855763135644</v>
      </c>
      <c r="F3055">
        <f t="shared" si="174"/>
        <v>6.265920463734781E-2</v>
      </c>
      <c r="G3055">
        <f>IF('Input and Summary Results'!$J$4="yes",IF(C3055=FALSE,FALSE,IF('Data Transformation'!E3055&lt;$R$10,E3055,$R$10)),IF(C3055=FALSE,FALSE,IF(C3055&lt;$R$10,C3055,$R$10)))</f>
        <v>0.57180960000000003</v>
      </c>
      <c r="H3055">
        <f>IF('Input and Summary Results'!$J$4="yes",'Data Transformation'!F3055,'Data Transformation'!D3055)</f>
        <v>8.2555610000000001E-2</v>
      </c>
      <c r="I3055">
        <f t="shared" si="172"/>
        <v>174</v>
      </c>
    </row>
    <row r="3056" spans="2:9" x14ac:dyDescent="0.25">
      <c r="B3056">
        <f>IF('Input and Summary Results'!D2638=0,FALSE,'Input and Summary Results'!$B2638)</f>
        <v>174</v>
      </c>
      <c r="C3056">
        <f>IF(OR(B3056=0,'Input and Summary Results'!D2638=0,'Input and Summary Results'!D2638=""),FALSE,'Input and Summary Results'!$D2638)</f>
        <v>0.58260122000000003</v>
      </c>
      <c r="D3056">
        <f>IF(OR(B3056=0,'Input and Summary Results'!E2638=0),FALSE,'Input and Summary Results'!$E2638)</f>
        <v>5.414194E-2</v>
      </c>
      <c r="E3056">
        <f t="shared" si="173"/>
        <v>-0.23462861027012086</v>
      </c>
      <c r="F3056">
        <f t="shared" si="174"/>
        <v>4.0332222373307074E-2</v>
      </c>
      <c r="G3056">
        <f>IF('Input and Summary Results'!$J$4="yes",IF(C3056=FALSE,FALSE,IF('Data Transformation'!E3056&lt;$R$10,E3056,$R$10)),IF(C3056=FALSE,FALSE,IF(C3056&lt;$R$10,C3056,$R$10)))</f>
        <v>0.58260122000000003</v>
      </c>
      <c r="H3056">
        <f>IF('Input and Summary Results'!$J$4="yes",'Data Transformation'!F3056,'Data Transformation'!D3056)</f>
        <v>5.414194E-2</v>
      </c>
      <c r="I3056">
        <f t="shared" si="172"/>
        <v>174</v>
      </c>
    </row>
    <row r="3057" spans="2:9" x14ac:dyDescent="0.25">
      <c r="B3057">
        <f>IF('Input and Summary Results'!D2639=0,FALSE,'Input and Summary Results'!$B2639)</f>
        <v>174</v>
      </c>
      <c r="C3057">
        <f>IF(OR(B3057=0,'Input and Summary Results'!D2639=0,'Input and Summary Results'!D2639=""),FALSE,'Input and Summary Results'!$D2639)</f>
        <v>0.58835947</v>
      </c>
      <c r="D3057">
        <f>IF(OR(B3057=0,'Input and Summary Results'!E2639=0),FALSE,'Input and Summary Results'!$E2639)</f>
        <v>4.2746569999999998E-2</v>
      </c>
      <c r="E3057">
        <f t="shared" si="173"/>
        <v>-0.23035725192276343</v>
      </c>
      <c r="F3057">
        <f t="shared" si="174"/>
        <v>3.1531763022357745E-2</v>
      </c>
      <c r="G3057">
        <f>IF('Input and Summary Results'!$J$4="yes",IF(C3057=FALSE,FALSE,IF('Data Transformation'!E3057&lt;$R$10,E3057,$R$10)),IF(C3057=FALSE,FALSE,IF(C3057&lt;$R$10,C3057,$R$10)))</f>
        <v>0.58835947</v>
      </c>
      <c r="H3057">
        <f>IF('Input and Summary Results'!$J$4="yes",'Data Transformation'!F3057,'Data Transformation'!D3057)</f>
        <v>4.2746569999999998E-2</v>
      </c>
      <c r="I3057">
        <f t="shared" si="172"/>
        <v>174</v>
      </c>
    </row>
    <row r="3058" spans="2:9" x14ac:dyDescent="0.25">
      <c r="B3058">
        <f>IF('Input and Summary Results'!D2640=0,FALSE,'Input and Summary Results'!$B2640)</f>
        <v>174</v>
      </c>
      <c r="C3058">
        <f>IF(OR(B3058=0,'Input and Summary Results'!D2640=0,'Input and Summary Results'!D2640=""),FALSE,'Input and Summary Results'!$D2640)</f>
        <v>0.62672360999999999</v>
      </c>
      <c r="D3058">
        <f>IF(OR(B3058=0,'Input and Summary Results'!E2640=0),FALSE,'Input and Summary Results'!$E2640)</f>
        <v>6.9941210000000004E-2</v>
      </c>
      <c r="E3058">
        <f t="shared" si="173"/>
        <v>-0.20292394420289128</v>
      </c>
      <c r="F3058">
        <f t="shared" si="174"/>
        <v>4.8433607184513124E-2</v>
      </c>
      <c r="G3058">
        <f>IF('Input and Summary Results'!$J$4="yes",IF(C3058=FALSE,FALSE,IF('Data Transformation'!E3058&lt;$R$10,E3058,$R$10)),IF(C3058=FALSE,FALSE,IF(C3058&lt;$R$10,C3058,$R$10)))</f>
        <v>0.62672360999999999</v>
      </c>
      <c r="H3058">
        <f>IF('Input and Summary Results'!$J$4="yes",'Data Transformation'!F3058,'Data Transformation'!D3058)</f>
        <v>6.9941210000000004E-2</v>
      </c>
      <c r="I3058">
        <f t="shared" si="172"/>
        <v>174</v>
      </c>
    </row>
    <row r="3059" spans="2:9" x14ac:dyDescent="0.25">
      <c r="B3059">
        <f>IF('Input and Summary Results'!D2641=0,FALSE,'Input and Summary Results'!$B2641)</f>
        <v>174</v>
      </c>
      <c r="C3059">
        <f>IF(OR(B3059=0,'Input and Summary Results'!D2641=0,'Input and Summary Results'!D2641=""),FALSE,'Input and Summary Results'!$D2641)</f>
        <v>0.67393798999999999</v>
      </c>
      <c r="D3059">
        <f>IF(OR(B3059=0,'Input and Summary Results'!E2641=0),FALSE,'Input and Summary Results'!$E2641)</f>
        <v>7.90912E-2</v>
      </c>
      <c r="E3059">
        <f t="shared" si="173"/>
        <v>-0.1713800616838885</v>
      </c>
      <c r="F3059">
        <f t="shared" si="174"/>
        <v>5.0932847397428954E-2</v>
      </c>
      <c r="G3059">
        <f>IF('Input and Summary Results'!$J$4="yes",IF(C3059=FALSE,FALSE,IF('Data Transformation'!E3059&lt;$R$10,E3059,$R$10)),IF(C3059=FALSE,FALSE,IF(C3059&lt;$R$10,C3059,$R$10)))</f>
        <v>0.67393798999999999</v>
      </c>
      <c r="H3059">
        <f>IF('Input and Summary Results'!$J$4="yes",'Data Transformation'!F3059,'Data Transformation'!D3059)</f>
        <v>7.90912E-2</v>
      </c>
      <c r="I3059">
        <f t="shared" si="172"/>
        <v>174</v>
      </c>
    </row>
    <row r="3060" spans="2:9" x14ac:dyDescent="0.25">
      <c r="B3060">
        <f>IF('Input and Summary Results'!D2642=0,FALSE,'Input and Summary Results'!$B2642)</f>
        <v>174</v>
      </c>
      <c r="C3060">
        <f>IF(OR(B3060=0,'Input and Summary Results'!D2642=0,'Input and Summary Results'!D2642=""),FALSE,'Input and Summary Results'!$D2642)</f>
        <v>0.71355038999999998</v>
      </c>
      <c r="D3060">
        <f>IF(OR(B3060=0,'Input and Summary Results'!E2642=0),FALSE,'Input and Summary Results'!$E2642)</f>
        <v>7.0059289999999996E-2</v>
      </c>
      <c r="E3060">
        <f t="shared" si="173"/>
        <v>-0.14657535215520445</v>
      </c>
      <c r="F3060">
        <f t="shared" si="174"/>
        <v>4.261189158624102E-2</v>
      </c>
      <c r="G3060">
        <f>IF('Input and Summary Results'!$J$4="yes",IF(C3060=FALSE,FALSE,IF('Data Transformation'!E3060&lt;$R$10,E3060,$R$10)),IF(C3060=FALSE,FALSE,IF(C3060&lt;$R$10,C3060,$R$10)))</f>
        <v>0.71355038999999998</v>
      </c>
      <c r="H3060">
        <f>IF('Input and Summary Results'!$J$4="yes",'Data Transformation'!F3060,'Data Transformation'!D3060)</f>
        <v>7.0059289999999996E-2</v>
      </c>
      <c r="I3060">
        <f t="shared" si="172"/>
        <v>174</v>
      </c>
    </row>
    <row r="3061" spans="2:9" x14ac:dyDescent="0.25">
      <c r="B3061">
        <f>IF('Input and Summary Results'!D2643=0,FALSE,'Input and Summary Results'!$B2643)</f>
        <v>174</v>
      </c>
      <c r="C3061">
        <f>IF(OR(B3061=0,'Input and Summary Results'!D2643=0,'Input and Summary Results'!D2643=""),FALSE,'Input and Summary Results'!$D2643)</f>
        <v>0.73829520000000004</v>
      </c>
      <c r="D3061">
        <f>IF(OR(B3061=0,'Input and Summary Results'!E2643=0),FALSE,'Input and Summary Results'!$E2643)</f>
        <v>7.8492469999999995E-2</v>
      </c>
      <c r="E3061">
        <f t="shared" si="173"/>
        <v>-0.13176995511849349</v>
      </c>
      <c r="F3061">
        <f t="shared" si="174"/>
        <v>4.6141071999384525E-2</v>
      </c>
      <c r="G3061">
        <f>IF('Input and Summary Results'!$J$4="yes",IF(C3061=FALSE,FALSE,IF('Data Transformation'!E3061&lt;$R$10,E3061,$R$10)),IF(C3061=FALSE,FALSE,IF(C3061&lt;$R$10,C3061,$R$10)))</f>
        <v>0.73829520000000004</v>
      </c>
      <c r="H3061">
        <f>IF('Input and Summary Results'!$J$4="yes",'Data Transformation'!F3061,'Data Transformation'!D3061)</f>
        <v>7.8492469999999995E-2</v>
      </c>
      <c r="I3061">
        <f t="shared" si="172"/>
        <v>174</v>
      </c>
    </row>
    <row r="3062" spans="2:9" x14ac:dyDescent="0.25">
      <c r="B3062">
        <f>IF('Input and Summary Results'!D2644=0,FALSE,'Input and Summary Results'!$B2644)</f>
        <v>174</v>
      </c>
      <c r="C3062">
        <f>IF(OR(B3062=0,'Input and Summary Results'!D2644=0,'Input and Summary Results'!D2644=""),FALSE,'Input and Summary Results'!$D2644)</f>
        <v>0.81034006999999997</v>
      </c>
      <c r="D3062">
        <f>IF(OR(B3062=0,'Input and Summary Results'!E2644=0),FALSE,'Input and Summary Results'!$E2644)</f>
        <v>8.6375510000000003E-2</v>
      </c>
      <c r="E3062">
        <f t="shared" si="173"/>
        <v>-9.1332685405328976E-2</v>
      </c>
      <c r="F3062">
        <f t="shared" si="174"/>
        <v>4.6260789423877312E-2</v>
      </c>
      <c r="G3062">
        <f>IF('Input and Summary Results'!$J$4="yes",IF(C3062=FALSE,FALSE,IF('Data Transformation'!E3062&lt;$R$10,E3062,$R$10)),IF(C3062=FALSE,FALSE,IF(C3062&lt;$R$10,C3062,$R$10)))</f>
        <v>0.81034006999999997</v>
      </c>
      <c r="H3062">
        <f>IF('Input and Summary Results'!$J$4="yes",'Data Transformation'!F3062,'Data Transformation'!D3062)</f>
        <v>8.6375510000000003E-2</v>
      </c>
      <c r="I3062">
        <f t="shared" si="172"/>
        <v>174</v>
      </c>
    </row>
    <row r="3063" spans="2:9" x14ac:dyDescent="0.25">
      <c r="B3063">
        <f>IF('Input and Summary Results'!D2645=0,FALSE,'Input and Summary Results'!$B2645)</f>
        <v>174</v>
      </c>
      <c r="C3063">
        <f>IF(OR(B3063=0,'Input and Summary Results'!D2645=0,'Input and Summary Results'!D2645=""),FALSE,'Input and Summary Results'!$D2645)</f>
        <v>0.84691320000000003</v>
      </c>
      <c r="D3063">
        <f>IF(OR(B3063=0,'Input and Summary Results'!E2645=0),FALSE,'Input and Summary Results'!$E2645)</f>
        <v>6.7647570000000004E-2</v>
      </c>
      <c r="E3063">
        <f t="shared" si="173"/>
        <v>-7.2161098161301035E-2</v>
      </c>
      <c r="F3063">
        <f t="shared" si="174"/>
        <v>3.4665943782668636E-2</v>
      </c>
      <c r="G3063">
        <f>IF('Input and Summary Results'!$J$4="yes",IF(C3063=FALSE,FALSE,IF('Data Transformation'!E3063&lt;$R$10,E3063,$R$10)),IF(C3063=FALSE,FALSE,IF(C3063&lt;$R$10,C3063,$R$10)))</f>
        <v>0.84691320000000003</v>
      </c>
      <c r="H3063">
        <f>IF('Input and Summary Results'!$J$4="yes",'Data Transformation'!F3063,'Data Transformation'!D3063)</f>
        <v>6.7647570000000004E-2</v>
      </c>
      <c r="I3063">
        <f t="shared" si="172"/>
        <v>174</v>
      </c>
    </row>
    <row r="3064" spans="2:9" x14ac:dyDescent="0.25">
      <c r="B3064">
        <f>IF('Input and Summary Results'!D2646=0,FALSE,'Input and Summary Results'!$B2646)</f>
        <v>174</v>
      </c>
      <c r="C3064">
        <f>IF(OR(B3064=0,'Input and Summary Results'!D2646=0,'Input and Summary Results'!D2646=""),FALSE,'Input and Summary Results'!$D2646)</f>
        <v>0.85313048000000002</v>
      </c>
      <c r="D3064">
        <f>IF(OR(B3064=0,'Input and Summary Results'!E2646=0),FALSE,'Input and Summary Results'!$E2646)</f>
        <v>9.1852600000000006E-2</v>
      </c>
      <c r="E3064">
        <f t="shared" si="173"/>
        <v>-6.8984541622162762E-2</v>
      </c>
      <c r="F3064">
        <f t="shared" si="174"/>
        <v>4.6726766109681135E-2</v>
      </c>
      <c r="G3064">
        <f>IF('Input and Summary Results'!$J$4="yes",IF(C3064=FALSE,FALSE,IF('Data Transformation'!E3064&lt;$R$10,E3064,$R$10)),IF(C3064=FALSE,FALSE,IF(C3064&lt;$R$10,C3064,$R$10)))</f>
        <v>0.85313048000000002</v>
      </c>
      <c r="H3064">
        <f>IF('Input and Summary Results'!$J$4="yes",'Data Transformation'!F3064,'Data Transformation'!D3064)</f>
        <v>9.1852600000000006E-2</v>
      </c>
      <c r="I3064">
        <f t="shared" si="172"/>
        <v>174</v>
      </c>
    </row>
    <row r="3065" spans="2:9" x14ac:dyDescent="0.25">
      <c r="B3065">
        <f>IF('Input and Summary Results'!D2647=0,FALSE,'Input and Summary Results'!$B2647)</f>
        <v>174</v>
      </c>
      <c r="C3065">
        <f>IF(OR(B3065=0,'Input and Summary Results'!D2647=0,'Input and Summary Results'!D2647=""),FALSE,'Input and Summary Results'!$D2647)</f>
        <v>0.87999143000000002</v>
      </c>
      <c r="D3065">
        <f>IF(OR(B3065=0,'Input and Summary Results'!E2647=0),FALSE,'Input and Summary Results'!$E2647)</f>
        <v>5.633345E-2</v>
      </c>
      <c r="E3065">
        <f t="shared" si="173"/>
        <v>-5.5521557306459961E-2</v>
      </c>
      <c r="F3065">
        <f t="shared" si="174"/>
        <v>2.7782903863052391E-2</v>
      </c>
      <c r="G3065">
        <f>IF('Input and Summary Results'!$J$4="yes",IF(C3065=FALSE,FALSE,IF('Data Transformation'!E3065&lt;$R$10,E3065,$R$10)),IF(C3065=FALSE,FALSE,IF(C3065&lt;$R$10,C3065,$R$10)))</f>
        <v>0.87999143000000002</v>
      </c>
      <c r="H3065">
        <f>IF('Input and Summary Results'!$J$4="yes",'Data Transformation'!F3065,'Data Transformation'!D3065)</f>
        <v>5.633345E-2</v>
      </c>
      <c r="I3065">
        <f t="shared" si="172"/>
        <v>174</v>
      </c>
    </row>
    <row r="3066" spans="2:9" x14ac:dyDescent="0.25">
      <c r="B3066">
        <f>IF('Input and Summary Results'!D2648=0,FALSE,'Input and Summary Results'!$B2648)</f>
        <v>174</v>
      </c>
      <c r="C3066">
        <f>IF(OR(B3066=0,'Input and Summary Results'!D2648=0,'Input and Summary Results'!D2648=""),FALSE,'Input and Summary Results'!$D2648)</f>
        <v>0.9243017</v>
      </c>
      <c r="D3066">
        <f>IF(OR(B3066=0,'Input and Summary Results'!E2648=0),FALSE,'Input and Summary Results'!$E2648)</f>
        <v>6.6122500000000001E-2</v>
      </c>
      <c r="E3066">
        <f t="shared" si="173"/>
        <v>-3.4186248196827321E-2</v>
      </c>
      <c r="F3066">
        <f t="shared" si="174"/>
        <v>3.1047400432131628E-2</v>
      </c>
      <c r="G3066">
        <f>IF('Input and Summary Results'!$J$4="yes",IF(C3066=FALSE,FALSE,IF('Data Transformation'!E3066&lt;$R$10,E3066,$R$10)),IF(C3066=FALSE,FALSE,IF(C3066&lt;$R$10,C3066,$R$10)))</f>
        <v>0.9243017</v>
      </c>
      <c r="H3066">
        <f>IF('Input and Summary Results'!$J$4="yes",'Data Transformation'!F3066,'Data Transformation'!D3066)</f>
        <v>6.6122500000000001E-2</v>
      </c>
      <c r="I3066">
        <f t="shared" si="172"/>
        <v>174</v>
      </c>
    </row>
    <row r="3067" spans="2:9" x14ac:dyDescent="0.25">
      <c r="B3067">
        <f>IF('Input and Summary Results'!D2649=0,FALSE,'Input and Summary Results'!$B2649)</f>
        <v>175</v>
      </c>
      <c r="C3067">
        <f>IF(OR(B3067=0,'Input and Summary Results'!D2649=0,'Input and Summary Results'!D2649=""),FALSE,'Input and Summary Results'!$D2649)</f>
        <v>4.1220529999999998E-2</v>
      </c>
      <c r="D3067">
        <f>IF(OR(B3067=0,'Input and Summary Results'!E2649=0),FALSE,'Input and Summary Results'!$E2649)</f>
        <v>2.9818569999999999E-2</v>
      </c>
      <c r="E3067">
        <f t="shared" si="173"/>
        <v>-1.3848864285054805</v>
      </c>
      <c r="F3067">
        <f t="shared" si="174"/>
        <v>0.31395179489443731</v>
      </c>
      <c r="G3067">
        <f>IF('Input and Summary Results'!$J$4="yes",IF(C3067=FALSE,FALSE,IF('Data Transformation'!E3067&lt;$R$10,E3067,$R$10)),IF(C3067=FALSE,FALSE,IF(C3067&lt;$R$10,C3067,$R$10)))</f>
        <v>4.1220529999999998E-2</v>
      </c>
      <c r="H3067">
        <f>IF('Input and Summary Results'!$J$4="yes",'Data Transformation'!F3067,'Data Transformation'!D3067)</f>
        <v>2.9818569999999999E-2</v>
      </c>
      <c r="I3067">
        <f t="shared" si="172"/>
        <v>175</v>
      </c>
    </row>
    <row r="3068" spans="2:9" x14ac:dyDescent="0.25">
      <c r="B3068">
        <f>IF('Input and Summary Results'!D2650=0,FALSE,'Input and Summary Results'!$B2650)</f>
        <v>175</v>
      </c>
      <c r="C3068">
        <f>IF(OR(B3068=0,'Input and Summary Results'!D2650=0,'Input and Summary Results'!D2650=""),FALSE,'Input and Summary Results'!$D2650)</f>
        <v>8.2429069999999993E-2</v>
      </c>
      <c r="D3068">
        <f>IF(OR(B3068=0,'Input and Summary Results'!E2650=0),FALSE,'Input and Summary Results'!$E2650)</f>
        <v>5.165144E-2</v>
      </c>
      <c r="E3068">
        <f t="shared" si="173"/>
        <v>-1.0839196000246294</v>
      </c>
      <c r="F3068">
        <f t="shared" si="174"/>
        <v>0.27195169082946102</v>
      </c>
      <c r="G3068">
        <f>IF('Input and Summary Results'!$J$4="yes",IF(C3068=FALSE,FALSE,IF('Data Transformation'!E3068&lt;$R$10,E3068,$R$10)),IF(C3068=FALSE,FALSE,IF(C3068&lt;$R$10,C3068,$R$10)))</f>
        <v>8.2429069999999993E-2</v>
      </c>
      <c r="H3068">
        <f>IF('Input and Summary Results'!$J$4="yes",'Data Transformation'!F3068,'Data Transformation'!D3068)</f>
        <v>5.165144E-2</v>
      </c>
      <c r="I3068">
        <f t="shared" si="172"/>
        <v>175</v>
      </c>
    </row>
    <row r="3069" spans="2:9" x14ac:dyDescent="0.25">
      <c r="B3069">
        <f>IF('Input and Summary Results'!D2651=0,FALSE,'Input and Summary Results'!$B2651)</f>
        <v>175</v>
      </c>
      <c r="C3069">
        <f>IF(OR(B3069=0,'Input and Summary Results'!D2651=0,'Input and Summary Results'!D2651=""),FALSE,'Input and Summary Results'!$D2651)</f>
        <v>0.12915584999999999</v>
      </c>
      <c r="D3069">
        <f>IF(OR(B3069=0,'Input and Summary Results'!E2651=0),FALSE,'Input and Summary Results'!$E2651)</f>
        <v>4.6940790000000003E-2</v>
      </c>
      <c r="E3069">
        <f t="shared" si="173"/>
        <v>-0.88888591806069395</v>
      </c>
      <c r="F3069">
        <f t="shared" si="174"/>
        <v>0.15773426337250696</v>
      </c>
      <c r="G3069">
        <f>IF('Input and Summary Results'!$J$4="yes",IF(C3069=FALSE,FALSE,IF('Data Transformation'!E3069&lt;$R$10,E3069,$R$10)),IF(C3069=FALSE,FALSE,IF(C3069&lt;$R$10,C3069,$R$10)))</f>
        <v>0.12915584999999999</v>
      </c>
      <c r="H3069">
        <f>IF('Input and Summary Results'!$J$4="yes",'Data Transformation'!F3069,'Data Transformation'!D3069)</f>
        <v>4.6940790000000003E-2</v>
      </c>
      <c r="I3069">
        <f t="shared" si="172"/>
        <v>175</v>
      </c>
    </row>
    <row r="3070" spans="2:9" x14ac:dyDescent="0.25">
      <c r="B3070">
        <f>IF('Input and Summary Results'!D2652=0,FALSE,'Input and Summary Results'!$B2652)</f>
        <v>175</v>
      </c>
      <c r="C3070">
        <f>IF(OR(B3070=0,'Input and Summary Results'!D2652=0,'Input and Summary Results'!D2652=""),FALSE,'Input and Summary Results'!$D2652)</f>
        <v>0.19875851999999999</v>
      </c>
      <c r="D3070">
        <f>IF(OR(B3070=0,'Input and Summary Results'!E2652=0),FALSE,'Input and Summary Results'!$E2652)</f>
        <v>3.0100330000000002E-2</v>
      </c>
      <c r="E3070">
        <f t="shared" si="173"/>
        <v>-0.70167424576744997</v>
      </c>
      <c r="F3070">
        <f t="shared" si="174"/>
        <v>6.5725701821486709E-2</v>
      </c>
      <c r="G3070">
        <f>IF('Input and Summary Results'!$J$4="yes",IF(C3070=FALSE,FALSE,IF('Data Transformation'!E3070&lt;$R$10,E3070,$R$10)),IF(C3070=FALSE,FALSE,IF(C3070&lt;$R$10,C3070,$R$10)))</f>
        <v>0.19875851999999999</v>
      </c>
      <c r="H3070">
        <f>IF('Input and Summary Results'!$J$4="yes",'Data Transformation'!F3070,'Data Transformation'!D3070)</f>
        <v>3.0100330000000002E-2</v>
      </c>
      <c r="I3070">
        <f t="shared" si="172"/>
        <v>175</v>
      </c>
    </row>
    <row r="3071" spans="2:9" x14ac:dyDescent="0.25">
      <c r="B3071">
        <f>IF('Input and Summary Results'!D2653=0,FALSE,'Input and Summary Results'!$B2653)</f>
        <v>175</v>
      </c>
      <c r="C3071">
        <f>IF(OR(B3071=0,'Input and Summary Results'!D2653=0,'Input and Summary Results'!D2653=""),FALSE,'Input and Summary Results'!$D2653)</f>
        <v>0.23286177</v>
      </c>
      <c r="D3071">
        <f>IF(OR(B3071=0,'Input and Summary Results'!E2653=0),FALSE,'Input and Summary Results'!$E2653)</f>
        <v>3.1794969999999999E-2</v>
      </c>
      <c r="E3071">
        <f t="shared" si="173"/>
        <v>-0.63290180575845312</v>
      </c>
      <c r="F3071">
        <f t="shared" si="174"/>
        <v>5.9258404589125985E-2</v>
      </c>
      <c r="G3071">
        <f>IF('Input and Summary Results'!$J$4="yes",IF(C3071=FALSE,FALSE,IF('Data Transformation'!E3071&lt;$R$10,E3071,$R$10)),IF(C3071=FALSE,FALSE,IF(C3071&lt;$R$10,C3071,$R$10)))</f>
        <v>0.23286177</v>
      </c>
      <c r="H3071">
        <f>IF('Input and Summary Results'!$J$4="yes",'Data Transformation'!F3071,'Data Transformation'!D3071)</f>
        <v>3.1794969999999999E-2</v>
      </c>
      <c r="I3071">
        <f t="shared" si="172"/>
        <v>175</v>
      </c>
    </row>
    <row r="3072" spans="2:9" x14ac:dyDescent="0.25">
      <c r="B3072">
        <f>IF('Input and Summary Results'!D2654=0,FALSE,'Input and Summary Results'!$B2654)</f>
        <v>175</v>
      </c>
      <c r="C3072">
        <f>IF(OR(B3072=0,'Input and Summary Results'!D2654=0,'Input and Summary Results'!D2654=""),FALSE,'Input and Summary Results'!$D2654)</f>
        <v>0.26674985000000001</v>
      </c>
      <c r="D3072">
        <f>IF(OR(B3072=0,'Input and Summary Results'!E2654=0),FALSE,'Input and Summary Results'!$E2654)</f>
        <v>2.7668959999999999E-2</v>
      </c>
      <c r="E3072">
        <f t="shared" si="173"/>
        <v>-0.5738958161178902</v>
      </c>
      <c r="F3072">
        <f t="shared" si="174"/>
        <v>4.5017189850341054E-2</v>
      </c>
      <c r="G3072">
        <f>IF('Input and Summary Results'!$J$4="yes",IF(C3072=FALSE,FALSE,IF('Data Transformation'!E3072&lt;$R$10,E3072,$R$10)),IF(C3072=FALSE,FALSE,IF(C3072&lt;$R$10,C3072,$R$10)))</f>
        <v>0.26674985000000001</v>
      </c>
      <c r="H3072">
        <f>IF('Input and Summary Results'!$J$4="yes",'Data Transformation'!F3072,'Data Transformation'!D3072)</f>
        <v>2.7668959999999999E-2</v>
      </c>
      <c r="I3072">
        <f t="shared" si="172"/>
        <v>175</v>
      </c>
    </row>
    <row r="3073" spans="2:9" x14ac:dyDescent="0.25">
      <c r="B3073">
        <f>IF('Input and Summary Results'!D2655=0,FALSE,'Input and Summary Results'!$B2655)</f>
        <v>175</v>
      </c>
      <c r="C3073">
        <f>IF(OR(B3073=0,'Input and Summary Results'!D2655=0,'Input and Summary Results'!D2655=""),FALSE,'Input and Summary Results'!$D2655)</f>
        <v>0.32620368</v>
      </c>
      <c r="D3073">
        <f>IF(OR(B3073=0,'Input and Summary Results'!E2655=0),FALSE,'Input and Summary Results'!$E2655)</f>
        <v>8.7678220000000001E-2</v>
      </c>
      <c r="E3073">
        <f t="shared" si="173"/>
        <v>-0.4865111438638654</v>
      </c>
      <c r="F3073">
        <f t="shared" si="174"/>
        <v>0.11665210974934433</v>
      </c>
      <c r="G3073">
        <f>IF('Input and Summary Results'!$J$4="yes",IF(C3073=FALSE,FALSE,IF('Data Transformation'!E3073&lt;$R$10,E3073,$R$10)),IF(C3073=FALSE,FALSE,IF(C3073&lt;$R$10,C3073,$R$10)))</f>
        <v>0.32620368</v>
      </c>
      <c r="H3073">
        <f>IF('Input and Summary Results'!$J$4="yes",'Data Transformation'!F3073,'Data Transformation'!D3073)</f>
        <v>8.7678220000000001E-2</v>
      </c>
      <c r="I3073">
        <f t="shared" si="172"/>
        <v>175</v>
      </c>
    </row>
    <row r="3074" spans="2:9" x14ac:dyDescent="0.25">
      <c r="B3074">
        <f>IF('Input and Summary Results'!D2656=0,FALSE,'Input and Summary Results'!$B2656)</f>
        <v>175</v>
      </c>
      <c r="C3074">
        <f>IF(OR(B3074=0,'Input and Summary Results'!D2656=0,'Input and Summary Results'!D2656=""),FALSE,'Input and Summary Results'!$D2656)</f>
        <v>0.37567750999999999</v>
      </c>
      <c r="D3074">
        <f>IF(OR(B3074=0,'Input and Summary Results'!E2656=0),FALSE,'Input and Summary Results'!$E2656)</f>
        <v>3.793941E-2</v>
      </c>
      <c r="E3074">
        <f t="shared" si="173"/>
        <v>-0.42518480327372538</v>
      </c>
      <c r="F3074">
        <f t="shared" si="174"/>
        <v>4.3829357631762413E-2</v>
      </c>
      <c r="G3074">
        <f>IF('Input and Summary Results'!$J$4="yes",IF(C3074=FALSE,FALSE,IF('Data Transformation'!E3074&lt;$R$10,E3074,$R$10)),IF(C3074=FALSE,FALSE,IF(C3074&lt;$R$10,C3074,$R$10)))</f>
        <v>0.37567750999999999</v>
      </c>
      <c r="H3074">
        <f>IF('Input and Summary Results'!$J$4="yes",'Data Transformation'!F3074,'Data Transformation'!D3074)</f>
        <v>3.793941E-2</v>
      </c>
      <c r="I3074">
        <f t="shared" si="172"/>
        <v>175</v>
      </c>
    </row>
    <row r="3075" spans="2:9" x14ac:dyDescent="0.25">
      <c r="B3075">
        <f>IF('Input and Summary Results'!D2657=0,FALSE,'Input and Summary Results'!$B2657)</f>
        <v>175</v>
      </c>
      <c r="C3075">
        <f>IF(OR(B3075=0,'Input and Summary Results'!D2657=0,'Input and Summary Results'!D2657=""),FALSE,'Input and Summary Results'!$D2657)</f>
        <v>0.48021589999999997</v>
      </c>
      <c r="D3075">
        <f>IF(OR(B3075=0,'Input and Summary Results'!E2657=0),FALSE,'Input and Summary Results'!$E2657)</f>
        <v>4.0241899999999997E-2</v>
      </c>
      <c r="E3075">
        <f t="shared" si="173"/>
        <v>-0.31856346450401507</v>
      </c>
      <c r="F3075">
        <f t="shared" si="174"/>
        <v>3.6369026098469454E-2</v>
      </c>
      <c r="G3075">
        <f>IF('Input and Summary Results'!$J$4="yes",IF(C3075=FALSE,FALSE,IF('Data Transformation'!E3075&lt;$R$10,E3075,$R$10)),IF(C3075=FALSE,FALSE,IF(C3075&lt;$R$10,C3075,$R$10)))</f>
        <v>0.48021589999999997</v>
      </c>
      <c r="H3075">
        <f>IF('Input and Summary Results'!$J$4="yes",'Data Transformation'!F3075,'Data Transformation'!D3075)</f>
        <v>4.0241899999999997E-2</v>
      </c>
      <c r="I3075">
        <f t="shared" si="172"/>
        <v>175</v>
      </c>
    </row>
    <row r="3076" spans="2:9" x14ac:dyDescent="0.25">
      <c r="B3076">
        <f>IF('Input and Summary Results'!D2658=0,FALSE,'Input and Summary Results'!$B2658)</f>
        <v>175</v>
      </c>
      <c r="C3076">
        <f>IF(OR(B3076=0,'Input and Summary Results'!D2658=0,'Input and Summary Results'!D2658=""),FALSE,'Input and Summary Results'!$D2658)</f>
        <v>0.49924888000000001</v>
      </c>
      <c r="D3076">
        <f>IF(OR(B3076=0,'Input and Summary Results'!E2658=0),FALSE,'Input and Summary Results'!$E2658)</f>
        <v>4.6021800000000002E-2</v>
      </c>
      <c r="E3076">
        <f t="shared" si="173"/>
        <v>-0.30168290073941373</v>
      </c>
      <c r="F3076">
        <f t="shared" si="174"/>
        <v>4.0007022549554842E-2</v>
      </c>
      <c r="G3076">
        <f>IF('Input and Summary Results'!$J$4="yes",IF(C3076=FALSE,FALSE,IF('Data Transformation'!E3076&lt;$R$10,E3076,$R$10)),IF(C3076=FALSE,FALSE,IF(C3076&lt;$R$10,C3076,$R$10)))</f>
        <v>0.49924888000000001</v>
      </c>
      <c r="H3076">
        <f>IF('Input and Summary Results'!$J$4="yes",'Data Transformation'!F3076,'Data Transformation'!D3076)</f>
        <v>4.6021800000000002E-2</v>
      </c>
      <c r="I3076">
        <f t="shared" si="172"/>
        <v>175</v>
      </c>
    </row>
    <row r="3077" spans="2:9" x14ac:dyDescent="0.25">
      <c r="B3077">
        <f>IF('Input and Summary Results'!D2659=0,FALSE,'Input and Summary Results'!$B2659)</f>
        <v>175</v>
      </c>
      <c r="C3077">
        <f>IF(OR(B3077=0,'Input and Summary Results'!D2659=0,'Input and Summary Results'!D2659=""),FALSE,'Input and Summary Results'!$D2659)</f>
        <v>0.54720179999999996</v>
      </c>
      <c r="D3077">
        <f>IF(OR(B3077=0,'Input and Summary Results'!E2659=0),FALSE,'Input and Summary Results'!$E2659)</f>
        <v>3.4147690000000001E-2</v>
      </c>
      <c r="E3077">
        <f t="shared" si="173"/>
        <v>-0.26185248269002048</v>
      </c>
      <c r="F3077">
        <f t="shared" si="174"/>
        <v>2.7083422349853385E-2</v>
      </c>
      <c r="G3077">
        <f>IF('Input and Summary Results'!$J$4="yes",IF(C3077=FALSE,FALSE,IF('Data Transformation'!E3077&lt;$R$10,E3077,$R$10)),IF(C3077=FALSE,FALSE,IF(C3077&lt;$R$10,C3077,$R$10)))</f>
        <v>0.54720179999999996</v>
      </c>
      <c r="H3077">
        <f>IF('Input and Summary Results'!$J$4="yes",'Data Transformation'!F3077,'Data Transformation'!D3077)</f>
        <v>3.4147690000000001E-2</v>
      </c>
      <c r="I3077">
        <f t="shared" ref="I3077:I3140" si="175">IF(G3077=FALSE,"",B3077)</f>
        <v>175</v>
      </c>
    </row>
    <row r="3078" spans="2:9" x14ac:dyDescent="0.25">
      <c r="B3078">
        <f>IF('Input and Summary Results'!D2660=0,FALSE,'Input and Summary Results'!$B2660)</f>
        <v>175</v>
      </c>
      <c r="C3078">
        <f>IF(OR(B3078=0,'Input and Summary Results'!D2660=0,'Input and Summary Results'!D2660=""),FALSE,'Input and Summary Results'!$D2660)</f>
        <v>0.66905649</v>
      </c>
      <c r="D3078">
        <f>IF(OR(B3078=0,'Input and Summary Results'!E2660=0),FALSE,'Input and Summary Results'!$E2660)</f>
        <v>3.9934619999999997E-2</v>
      </c>
      <c r="E3078">
        <f t="shared" si="173"/>
        <v>-0.17453721218800367</v>
      </c>
      <c r="F3078">
        <f t="shared" si="174"/>
        <v>2.5904576577681804E-2</v>
      </c>
      <c r="G3078">
        <f>IF('Input and Summary Results'!$J$4="yes",IF(C3078=FALSE,FALSE,IF('Data Transformation'!E3078&lt;$R$10,E3078,$R$10)),IF(C3078=FALSE,FALSE,IF(C3078&lt;$R$10,C3078,$R$10)))</f>
        <v>0.66905649</v>
      </c>
      <c r="H3078">
        <f>IF('Input and Summary Results'!$J$4="yes",'Data Transformation'!F3078,'Data Transformation'!D3078)</f>
        <v>3.9934619999999997E-2</v>
      </c>
      <c r="I3078">
        <f t="shared" si="175"/>
        <v>175</v>
      </c>
    </row>
    <row r="3079" spans="2:9" x14ac:dyDescent="0.25">
      <c r="B3079">
        <f>IF('Input and Summary Results'!D2661=0,FALSE,'Input and Summary Results'!$B2661)</f>
        <v>175</v>
      </c>
      <c r="C3079">
        <f>IF(OR(B3079=0,'Input and Summary Results'!D2661=0,'Input and Summary Results'!D2661=""),FALSE,'Input and Summary Results'!$D2661)</f>
        <v>0.76641853999999998</v>
      </c>
      <c r="D3079">
        <f>IF(OR(B3079=0,'Input and Summary Results'!E2661=0),FALSE,'Input and Summary Results'!$E2661)</f>
        <v>3.1969730000000002E-2</v>
      </c>
      <c r="E3079">
        <f t="shared" si="173"/>
        <v>-0.11553399802880066</v>
      </c>
      <c r="F3079">
        <f t="shared" si="174"/>
        <v>1.8103506238249405E-2</v>
      </c>
      <c r="G3079">
        <f>IF('Input and Summary Results'!$J$4="yes",IF(C3079=FALSE,FALSE,IF('Data Transformation'!E3079&lt;$R$10,E3079,$R$10)),IF(C3079=FALSE,FALSE,IF(C3079&lt;$R$10,C3079,$R$10)))</f>
        <v>0.76641853999999998</v>
      </c>
      <c r="H3079">
        <f>IF('Input and Summary Results'!$J$4="yes",'Data Transformation'!F3079,'Data Transformation'!D3079)</f>
        <v>3.1969730000000002E-2</v>
      </c>
      <c r="I3079">
        <f t="shared" si="175"/>
        <v>175</v>
      </c>
    </row>
    <row r="3080" spans="2:9" x14ac:dyDescent="0.25">
      <c r="B3080">
        <f>IF('Input and Summary Results'!D2662=0,FALSE,'Input and Summary Results'!$B2662)</f>
        <v>175</v>
      </c>
      <c r="C3080">
        <f>IF(OR(B3080=0,'Input and Summary Results'!D2662=0,'Input and Summary Results'!D2662=""),FALSE,'Input and Summary Results'!$D2662)</f>
        <v>0.85511817999999995</v>
      </c>
      <c r="D3080">
        <f>IF(OR(B3080=0,'Input and Summary Results'!E2662=0),FALSE,'Input and Summary Results'!$E2662)</f>
        <v>2.3775870000000001E-2</v>
      </c>
      <c r="E3080">
        <f t="shared" si="173"/>
        <v>-6.7973860271738754E-2</v>
      </c>
      <c r="F3080">
        <f t="shared" si="174"/>
        <v>1.206701929784723E-2</v>
      </c>
      <c r="G3080">
        <f>IF('Input and Summary Results'!$J$4="yes",IF(C3080=FALSE,FALSE,IF('Data Transformation'!E3080&lt;$R$10,E3080,$R$10)),IF(C3080=FALSE,FALSE,IF(C3080&lt;$R$10,C3080,$R$10)))</f>
        <v>0.85511817999999995</v>
      </c>
      <c r="H3080">
        <f>IF('Input and Summary Results'!$J$4="yes",'Data Transformation'!F3080,'Data Transformation'!D3080)</f>
        <v>2.3775870000000001E-2</v>
      </c>
      <c r="I3080">
        <f t="shared" si="175"/>
        <v>175</v>
      </c>
    </row>
    <row r="3081" spans="2:9" x14ac:dyDescent="0.25">
      <c r="B3081">
        <f>IF('Input and Summary Results'!D2663=0,FALSE,'Input and Summary Results'!$B2663)</f>
        <v>175</v>
      </c>
      <c r="C3081">
        <f>IF(OR(B3081=0,'Input and Summary Results'!D2663=0,'Input and Summary Results'!D2663=""),FALSE,'Input and Summary Results'!$D2663)</f>
        <v>0.86414785999999999</v>
      </c>
      <c r="D3081">
        <f>IF(OR(B3081=0,'Input and Summary Results'!E2663=0),FALSE,'Input and Summary Results'!$E2663)</f>
        <v>4.3639749999999998E-2</v>
      </c>
      <c r="E3081">
        <f t="shared" si="173"/>
        <v>-6.3411941215497411E-2</v>
      </c>
      <c r="F3081">
        <f t="shared" si="174"/>
        <v>2.1917142165925167E-2</v>
      </c>
      <c r="G3081">
        <f>IF('Input and Summary Results'!$J$4="yes",IF(C3081=FALSE,FALSE,IF('Data Transformation'!E3081&lt;$R$10,E3081,$R$10)),IF(C3081=FALSE,FALSE,IF(C3081&lt;$R$10,C3081,$R$10)))</f>
        <v>0.86414785999999999</v>
      </c>
      <c r="H3081">
        <f>IF('Input and Summary Results'!$J$4="yes",'Data Transformation'!F3081,'Data Transformation'!D3081)</f>
        <v>4.3639749999999998E-2</v>
      </c>
      <c r="I3081">
        <f t="shared" si="175"/>
        <v>175</v>
      </c>
    </row>
    <row r="3082" spans="2:9" x14ac:dyDescent="0.25">
      <c r="B3082">
        <f>IF('Input and Summary Results'!D2664=0,FALSE,'Input and Summary Results'!$B2664)</f>
        <v>175</v>
      </c>
      <c r="C3082">
        <f>IF(OR(B3082=0,'Input and Summary Results'!D2664=0,'Input and Summary Results'!D2664=""),FALSE,'Input and Summary Results'!$D2664)</f>
        <v>0.94626175999999995</v>
      </c>
      <c r="D3082">
        <f>IF(OR(B3082=0,'Input and Summary Results'!E2664=0),FALSE,'Input and Summary Results'!$E2664)</f>
        <v>3.4554519999999998E-2</v>
      </c>
      <c r="E3082">
        <f t="shared" si="173"/>
        <v>-2.3988710111294206E-2</v>
      </c>
      <c r="F3082">
        <f t="shared" si="174"/>
        <v>1.584832264594524E-2</v>
      </c>
      <c r="G3082">
        <f>IF('Input and Summary Results'!$J$4="yes",IF(C3082=FALSE,FALSE,IF('Data Transformation'!E3082&lt;$R$10,E3082,$R$10)),IF(C3082=FALSE,FALSE,IF(C3082&lt;$R$10,C3082,$R$10)))</f>
        <v>0.94626175999999995</v>
      </c>
      <c r="H3082">
        <f>IF('Input and Summary Results'!$J$4="yes",'Data Transformation'!F3082,'Data Transformation'!D3082)</f>
        <v>3.4554519999999998E-2</v>
      </c>
      <c r="I3082">
        <f t="shared" si="175"/>
        <v>175</v>
      </c>
    </row>
    <row r="3083" spans="2:9" x14ac:dyDescent="0.25">
      <c r="B3083">
        <f>IF('Input and Summary Results'!D2665=0,FALSE,'Input and Summary Results'!$B2665)</f>
        <v>175</v>
      </c>
      <c r="C3083">
        <f>IF(OR(B3083=0,'Input and Summary Results'!D2665=0,'Input and Summary Results'!D2665=""),FALSE,'Input and Summary Results'!$D2665)</f>
        <v>1.0096026499999999</v>
      </c>
      <c r="D3083">
        <f>IF(OR(B3083=0,'Input and Summary Results'!E2665=0),FALSE,'Input and Summary Results'!$E2665)</f>
        <v>2.2989800000000001E-2</v>
      </c>
      <c r="E3083">
        <f t="shared" si="173"/>
        <v>4.15048183554503E-3</v>
      </c>
      <c r="F3083">
        <f t="shared" si="174"/>
        <v>9.882673346786483E-3</v>
      </c>
      <c r="G3083">
        <f>IF('Input and Summary Results'!$J$4="yes",IF(C3083=FALSE,FALSE,IF('Data Transformation'!E3083&lt;$R$10,E3083,$R$10)),IF(C3083=FALSE,FALSE,IF(C3083&lt;$R$10,C3083,$R$10)))</f>
        <v>1.0096026499999999</v>
      </c>
      <c r="H3083">
        <f>IF('Input and Summary Results'!$J$4="yes",'Data Transformation'!F3083,'Data Transformation'!D3083)</f>
        <v>2.2989800000000001E-2</v>
      </c>
      <c r="I3083">
        <f t="shared" si="175"/>
        <v>175</v>
      </c>
    </row>
    <row r="3084" spans="2:9" x14ac:dyDescent="0.25">
      <c r="B3084">
        <f>IF('Input and Summary Results'!D2666=0,FALSE,'Input and Summary Results'!$B2666)</f>
        <v>175</v>
      </c>
      <c r="C3084">
        <f>IF(OR(B3084=0,'Input and Summary Results'!D2666=0,'Input and Summary Results'!D2666=""),FALSE,'Input and Summary Results'!$D2666)</f>
        <v>1.0784915500000001</v>
      </c>
      <c r="D3084">
        <f>IF(OR(B3084=0,'Input and Summary Results'!E2666=0),FALSE,'Input and Summary Results'!$E2666)</f>
        <v>4.0671140000000001E-2</v>
      </c>
      <c r="E3084">
        <f t="shared" si="173"/>
        <v>3.2816746747095664E-2</v>
      </c>
      <c r="F3084">
        <f t="shared" si="174"/>
        <v>1.6366632413578022E-2</v>
      </c>
      <c r="G3084">
        <f>IF('Input and Summary Results'!$J$4="yes",IF(C3084=FALSE,FALSE,IF('Data Transformation'!E3084&lt;$R$10,E3084,$R$10)),IF(C3084=FALSE,FALSE,IF(C3084&lt;$R$10,C3084,$R$10)))</f>
        <v>1.0784915500000001</v>
      </c>
      <c r="H3084">
        <f>IF('Input and Summary Results'!$J$4="yes",'Data Transformation'!F3084,'Data Transformation'!D3084)</f>
        <v>4.0671140000000001E-2</v>
      </c>
      <c r="I3084">
        <f t="shared" si="175"/>
        <v>175</v>
      </c>
    </row>
    <row r="3085" spans="2:9" x14ac:dyDescent="0.25">
      <c r="B3085">
        <f>IF('Input and Summary Results'!D2667=0,FALSE,'Input and Summary Results'!$B2667)</f>
        <v>175</v>
      </c>
      <c r="C3085">
        <f>IF(OR(B3085=0,'Input and Summary Results'!D2667=0,'Input and Summary Results'!D2667=""),FALSE,'Input and Summary Results'!$D2667)</f>
        <v>1.1789179400000001</v>
      </c>
      <c r="D3085">
        <f>IF(OR(B3085=0,'Input and Summary Results'!E2667=0),FALSE,'Input and Summary Results'!$E2667)</f>
        <v>3.6300770000000003E-2</v>
      </c>
      <c r="E3085">
        <f t="shared" si="173"/>
        <v>7.148357655778953E-2</v>
      </c>
      <c r="F3085">
        <f t="shared" si="174"/>
        <v>1.3363554532048261E-2</v>
      </c>
      <c r="G3085">
        <f>IF('Input and Summary Results'!$J$4="yes",IF(C3085=FALSE,FALSE,IF('Data Transformation'!E3085&lt;$R$10,E3085,$R$10)),IF(C3085=FALSE,FALSE,IF(C3085&lt;$R$10,C3085,$R$10)))</f>
        <v>1.1789179400000001</v>
      </c>
      <c r="H3085">
        <f>IF('Input and Summary Results'!$J$4="yes",'Data Transformation'!F3085,'Data Transformation'!D3085)</f>
        <v>3.6300770000000003E-2</v>
      </c>
      <c r="I3085">
        <f t="shared" si="175"/>
        <v>175</v>
      </c>
    </row>
    <row r="3086" spans="2:9" x14ac:dyDescent="0.25">
      <c r="B3086">
        <f>IF('Input and Summary Results'!D2668=0,FALSE,'Input and Summary Results'!$B2668)</f>
        <v>176</v>
      </c>
      <c r="C3086">
        <f>IF(OR(B3086=0,'Input and Summary Results'!D2668=0,'Input and Summary Results'!D2668=""),FALSE,'Input and Summary Results'!$D2668)</f>
        <v>-6.5024299999999993E-2</v>
      </c>
      <c r="D3086">
        <f>IF(OR(B3086=0,'Input and Summary Results'!E2668=0),FALSE,'Input and Summary Results'!$E2668)</f>
        <v>7.2331500000000007E-2</v>
      </c>
      <c r="E3086" t="e">
        <f t="shared" si="173"/>
        <v>#NUM!</v>
      </c>
      <c r="F3086">
        <f t="shared" si="174"/>
        <v>-0.48277137931511765</v>
      </c>
      <c r="G3086">
        <f>IF('Input and Summary Results'!$J$4="yes",IF(C3086=FALSE,FALSE,IF('Data Transformation'!E3086&lt;$R$10,E3086,$R$10)),IF(C3086=FALSE,FALSE,IF(C3086&lt;$R$10,C3086,$R$10)))</f>
        <v>-6.5024299999999993E-2</v>
      </c>
      <c r="H3086">
        <f>IF('Input and Summary Results'!$J$4="yes",'Data Transformation'!F3086,'Data Transformation'!D3086)</f>
        <v>7.2331500000000007E-2</v>
      </c>
      <c r="I3086">
        <f t="shared" si="175"/>
        <v>176</v>
      </c>
    </row>
    <row r="3087" spans="2:9" x14ac:dyDescent="0.25">
      <c r="B3087">
        <f>IF('Input and Summary Results'!D2669=0,FALSE,'Input and Summary Results'!$B2669)</f>
        <v>176</v>
      </c>
      <c r="C3087">
        <f>IF(OR(B3087=0,'Input and Summary Results'!D2669=0,'Input and Summary Results'!D2669=""),FALSE,'Input and Summary Results'!$D2669)</f>
        <v>9.9393299999999997E-3</v>
      </c>
      <c r="D3087">
        <f>IF(OR(B3087=0,'Input and Summary Results'!E2669=0),FALSE,'Input and Summary Results'!$E2669)</f>
        <v>5.7562370000000002E-2</v>
      </c>
      <c r="E3087">
        <f t="shared" si="173"/>
        <v>-2.002642889959819</v>
      </c>
      <c r="F3087">
        <f t="shared" si="174"/>
        <v>2.5134559955248492</v>
      </c>
      <c r="G3087">
        <f>IF('Input and Summary Results'!$J$4="yes",IF(C3087=FALSE,FALSE,IF('Data Transformation'!E3087&lt;$R$10,E3087,$R$10)),IF(C3087=FALSE,FALSE,IF(C3087&lt;$R$10,C3087,$R$10)))</f>
        <v>9.9393299999999997E-3</v>
      </c>
      <c r="H3087">
        <f>IF('Input and Summary Results'!$J$4="yes",'Data Transformation'!F3087,'Data Transformation'!D3087)</f>
        <v>5.7562370000000002E-2</v>
      </c>
      <c r="I3087">
        <f t="shared" si="175"/>
        <v>176</v>
      </c>
    </row>
    <row r="3088" spans="2:9" x14ac:dyDescent="0.25">
      <c r="B3088">
        <f>IF('Input and Summary Results'!D2670=0,FALSE,'Input and Summary Results'!$B2670)</f>
        <v>176</v>
      </c>
      <c r="C3088">
        <f>IF(OR(B3088=0,'Input and Summary Results'!D2670=0,'Input and Summary Results'!D2670=""),FALSE,'Input and Summary Results'!$D2670)</f>
        <v>4.494107E-2</v>
      </c>
      <c r="D3088">
        <f>IF(OR(B3088=0,'Input and Summary Results'!E2670=0),FALSE,'Input and Summary Results'!$E2670)</f>
        <v>5.1308270000000003E-2</v>
      </c>
      <c r="E3088">
        <f t="shared" si="173"/>
        <v>-1.34735659169518</v>
      </c>
      <c r="F3088">
        <f t="shared" si="174"/>
        <v>0.49548862944295718</v>
      </c>
      <c r="G3088">
        <f>IF('Input and Summary Results'!$J$4="yes",IF(C3088=FALSE,FALSE,IF('Data Transformation'!E3088&lt;$R$10,E3088,$R$10)),IF(C3088=FALSE,FALSE,IF(C3088&lt;$R$10,C3088,$R$10)))</f>
        <v>4.494107E-2</v>
      </c>
      <c r="H3088">
        <f>IF('Input and Summary Results'!$J$4="yes",'Data Transformation'!F3088,'Data Transformation'!D3088)</f>
        <v>5.1308270000000003E-2</v>
      </c>
      <c r="I3088">
        <f t="shared" si="175"/>
        <v>176</v>
      </c>
    </row>
    <row r="3089" spans="2:9" x14ac:dyDescent="0.25">
      <c r="B3089">
        <f>IF('Input and Summary Results'!D2671=0,FALSE,'Input and Summary Results'!$B2671)</f>
        <v>176</v>
      </c>
      <c r="C3089">
        <f>IF(OR(B3089=0,'Input and Summary Results'!D2671=0,'Input and Summary Results'!D2671=""),FALSE,'Input and Summary Results'!$D2671)</f>
        <v>4.8729920000000003E-2</v>
      </c>
      <c r="D3089">
        <f>IF(OR(B3089=0,'Input and Summary Results'!E2671=0),FALSE,'Input and Summary Results'!$E2671)</f>
        <v>4.5983719999999999E-2</v>
      </c>
      <c r="E3089">
        <f t="shared" si="173"/>
        <v>-1.3122043016001761</v>
      </c>
      <c r="F3089">
        <f t="shared" si="174"/>
        <v>0.40954170415219232</v>
      </c>
      <c r="G3089">
        <f>IF('Input and Summary Results'!$J$4="yes",IF(C3089=FALSE,FALSE,IF('Data Transformation'!E3089&lt;$R$10,E3089,$R$10)),IF(C3089=FALSE,FALSE,IF(C3089&lt;$R$10,C3089,$R$10)))</f>
        <v>4.8729920000000003E-2</v>
      </c>
      <c r="H3089">
        <f>IF('Input and Summary Results'!$J$4="yes",'Data Transformation'!F3089,'Data Transformation'!D3089)</f>
        <v>4.5983719999999999E-2</v>
      </c>
      <c r="I3089">
        <f t="shared" si="175"/>
        <v>176</v>
      </c>
    </row>
    <row r="3090" spans="2:9" x14ac:dyDescent="0.25">
      <c r="B3090">
        <f>IF('Input and Summary Results'!D2672=0,FALSE,'Input and Summary Results'!$B2672)</f>
        <v>176</v>
      </c>
      <c r="C3090">
        <f>IF(OR(B3090=0,'Input and Summary Results'!D2672=0,'Input and Summary Results'!D2672=""),FALSE,'Input and Summary Results'!$D2672)</f>
        <v>5.4609989999999997E-2</v>
      </c>
      <c r="D3090">
        <f>IF(OR(B3090=0,'Input and Summary Results'!E2672=0),FALSE,'Input and Summary Results'!$E2672)</f>
        <v>5.931239E-2</v>
      </c>
      <c r="E3090">
        <f t="shared" si="173"/>
        <v>-1.2627279029910126</v>
      </c>
      <c r="F3090">
        <f t="shared" si="174"/>
        <v>0.47137121358198381</v>
      </c>
      <c r="G3090">
        <f>IF('Input and Summary Results'!$J$4="yes",IF(C3090=FALSE,FALSE,IF('Data Transformation'!E3090&lt;$R$10,E3090,$R$10)),IF(C3090=FALSE,FALSE,IF(C3090&lt;$R$10,C3090,$R$10)))</f>
        <v>5.4609989999999997E-2</v>
      </c>
      <c r="H3090">
        <f>IF('Input and Summary Results'!$J$4="yes",'Data Transformation'!F3090,'Data Transformation'!D3090)</f>
        <v>5.931239E-2</v>
      </c>
      <c r="I3090">
        <f t="shared" si="175"/>
        <v>176</v>
      </c>
    </row>
    <row r="3091" spans="2:9" x14ac:dyDescent="0.25">
      <c r="B3091">
        <f>IF('Input and Summary Results'!D2673=0,FALSE,'Input and Summary Results'!$B2673)</f>
        <v>176</v>
      </c>
      <c r="C3091">
        <f>IF(OR(B3091=0,'Input and Summary Results'!D2673=0,'Input and Summary Results'!D2673=""),FALSE,'Input and Summary Results'!$D2673)</f>
        <v>6.209572E-2</v>
      </c>
      <c r="D3091">
        <f>IF(OR(B3091=0,'Input and Summary Results'!E2673=0),FALSE,'Input and Summary Results'!$E2673)</f>
        <v>5.7683369999999998E-2</v>
      </c>
      <c r="E3091">
        <f t="shared" si="173"/>
        <v>-1.2069383329061909</v>
      </c>
      <c r="F3091">
        <f t="shared" si="174"/>
        <v>0.40316116118792084</v>
      </c>
      <c r="G3091">
        <f>IF('Input and Summary Results'!$J$4="yes",IF(C3091=FALSE,FALSE,IF('Data Transformation'!E3091&lt;$R$10,E3091,$R$10)),IF(C3091=FALSE,FALSE,IF(C3091&lt;$R$10,C3091,$R$10)))</f>
        <v>6.209572E-2</v>
      </c>
      <c r="H3091">
        <f>IF('Input and Summary Results'!$J$4="yes",'Data Transformation'!F3091,'Data Transformation'!D3091)</f>
        <v>5.7683369999999998E-2</v>
      </c>
      <c r="I3091">
        <f t="shared" si="175"/>
        <v>176</v>
      </c>
    </row>
    <row r="3092" spans="2:9" x14ac:dyDescent="0.25">
      <c r="B3092">
        <f>IF('Input and Summary Results'!D2674=0,FALSE,'Input and Summary Results'!$B2674)</f>
        <v>176</v>
      </c>
      <c r="C3092">
        <f>IF(OR(B3092=0,'Input and Summary Results'!D2674=0,'Input and Summary Results'!D2674=""),FALSE,'Input and Summary Results'!$D2674)</f>
        <v>7.9678669999999993E-2</v>
      </c>
      <c r="D3092">
        <f>IF(OR(B3092=0,'Input and Summary Results'!E2674=0),FALSE,'Input and Summary Results'!$E2674)</f>
        <v>9.4787150000000001E-2</v>
      </c>
      <c r="E3092">
        <f t="shared" si="173"/>
        <v>-1.0986579237871898</v>
      </c>
      <c r="F3092">
        <f t="shared" si="174"/>
        <v>0.51629404833188108</v>
      </c>
      <c r="G3092">
        <f>IF('Input and Summary Results'!$J$4="yes",IF(C3092=FALSE,FALSE,IF('Data Transformation'!E3092&lt;$R$10,E3092,$R$10)),IF(C3092=FALSE,FALSE,IF(C3092&lt;$R$10,C3092,$R$10)))</f>
        <v>7.9678669999999993E-2</v>
      </c>
      <c r="H3092">
        <f>IF('Input and Summary Results'!$J$4="yes",'Data Transformation'!F3092,'Data Transformation'!D3092)</f>
        <v>9.4787150000000001E-2</v>
      </c>
      <c r="I3092">
        <f t="shared" si="175"/>
        <v>176</v>
      </c>
    </row>
    <row r="3093" spans="2:9" x14ac:dyDescent="0.25">
      <c r="B3093">
        <f>IF('Input and Summary Results'!D2675=0,FALSE,'Input and Summary Results'!$B2675)</f>
        <v>176</v>
      </c>
      <c r="C3093">
        <f>IF(OR(B3093=0,'Input and Summary Results'!D2675=0,'Input and Summary Results'!D2675=""),FALSE,'Input and Summary Results'!$D2675)</f>
        <v>0.10452432</v>
      </c>
      <c r="D3093">
        <f>IF(OR(B3093=0,'Input and Summary Results'!E2675=0),FALSE,'Input and Summary Results'!$E2675)</f>
        <v>5.0205159999999999E-2</v>
      </c>
      <c r="E3093">
        <f t="shared" si="173"/>
        <v>-0.98078264914189417</v>
      </c>
      <c r="F3093">
        <f t="shared" si="174"/>
        <v>0.20845904034582571</v>
      </c>
      <c r="G3093">
        <f>IF('Input and Summary Results'!$J$4="yes",IF(C3093=FALSE,FALSE,IF('Data Transformation'!E3093&lt;$R$10,E3093,$R$10)),IF(C3093=FALSE,FALSE,IF(C3093&lt;$R$10,C3093,$R$10)))</f>
        <v>0.10452432</v>
      </c>
      <c r="H3093">
        <f>IF('Input and Summary Results'!$J$4="yes",'Data Transformation'!F3093,'Data Transformation'!D3093)</f>
        <v>5.0205159999999999E-2</v>
      </c>
      <c r="I3093">
        <f t="shared" si="175"/>
        <v>176</v>
      </c>
    </row>
    <row r="3094" spans="2:9" x14ac:dyDescent="0.25">
      <c r="B3094">
        <f>IF('Input and Summary Results'!D2676=0,FALSE,'Input and Summary Results'!$B2676)</f>
        <v>176</v>
      </c>
      <c r="C3094">
        <f>IF(OR(B3094=0,'Input and Summary Results'!D2676=0,'Input and Summary Results'!D2676=""),FALSE,'Input and Summary Results'!$D2676)</f>
        <v>0.13570378999999999</v>
      </c>
      <c r="D3094">
        <f>IF(OR(B3094=0,'Input and Summary Results'!E2676=0),FALSE,'Input and Summary Results'!$E2676)</f>
        <v>9.2659179999999994E-2</v>
      </c>
      <c r="E3094">
        <f t="shared" si="173"/>
        <v>-0.86740802298800501</v>
      </c>
      <c r="F3094">
        <f t="shared" si="174"/>
        <v>0.29633722182703964</v>
      </c>
      <c r="G3094">
        <f>IF('Input and Summary Results'!$J$4="yes",IF(C3094=FALSE,FALSE,IF('Data Transformation'!E3094&lt;$R$10,E3094,$R$10)),IF(C3094=FALSE,FALSE,IF(C3094&lt;$R$10,C3094,$R$10)))</f>
        <v>0.13570378999999999</v>
      </c>
      <c r="H3094">
        <f>IF('Input and Summary Results'!$J$4="yes",'Data Transformation'!F3094,'Data Transformation'!D3094)</f>
        <v>9.2659179999999994E-2</v>
      </c>
      <c r="I3094">
        <f t="shared" si="175"/>
        <v>176</v>
      </c>
    </row>
    <row r="3095" spans="2:9" x14ac:dyDescent="0.25">
      <c r="B3095">
        <f>IF('Input and Summary Results'!D2677=0,FALSE,'Input and Summary Results'!$B2677)</f>
        <v>176</v>
      </c>
      <c r="C3095">
        <f>IF(OR(B3095=0,'Input and Summary Results'!D2677=0,'Input and Summary Results'!D2677=""),FALSE,'Input and Summary Results'!$D2677)</f>
        <v>0.17742759</v>
      </c>
      <c r="D3095">
        <f>IF(OR(B3095=0,'Input and Summary Results'!E2677=0),FALSE,'Input and Summary Results'!$E2677)</f>
        <v>6.3940579999999997E-2</v>
      </c>
      <c r="E3095">
        <f t="shared" si="173"/>
        <v>-0.75097884643725621</v>
      </c>
      <c r="F3095">
        <f t="shared" si="174"/>
        <v>0.15640302458033725</v>
      </c>
      <c r="G3095">
        <f>IF('Input and Summary Results'!$J$4="yes",IF(C3095=FALSE,FALSE,IF('Data Transformation'!E3095&lt;$R$10,E3095,$R$10)),IF(C3095=FALSE,FALSE,IF(C3095&lt;$R$10,C3095,$R$10)))</f>
        <v>0.17742759</v>
      </c>
      <c r="H3095">
        <f>IF('Input and Summary Results'!$J$4="yes",'Data Transformation'!F3095,'Data Transformation'!D3095)</f>
        <v>6.3940579999999997E-2</v>
      </c>
      <c r="I3095">
        <f t="shared" si="175"/>
        <v>176</v>
      </c>
    </row>
    <row r="3096" spans="2:9" x14ac:dyDescent="0.25">
      <c r="B3096">
        <f>IF('Input and Summary Results'!D2678=0,FALSE,'Input and Summary Results'!$B2678)</f>
        <v>176</v>
      </c>
      <c r="C3096">
        <f>IF(OR(B3096=0,'Input and Summary Results'!D2678=0,'Input and Summary Results'!D2678=""),FALSE,'Input and Summary Results'!$D2678)</f>
        <v>0.30113272000000002</v>
      </c>
      <c r="D3096">
        <f>IF(OR(B3096=0,'Input and Summary Results'!E2678=0),FALSE,'Input and Summary Results'!$E2678)</f>
        <v>4.5481979999999998E-2</v>
      </c>
      <c r="E3096">
        <f t="shared" si="173"/>
        <v>-0.52124205304449789</v>
      </c>
      <c r="F3096">
        <f t="shared" si="174"/>
        <v>6.5549765963658801E-2</v>
      </c>
      <c r="G3096">
        <f>IF('Input and Summary Results'!$J$4="yes",IF(C3096=FALSE,FALSE,IF('Data Transformation'!E3096&lt;$R$10,E3096,$R$10)),IF(C3096=FALSE,FALSE,IF(C3096&lt;$R$10,C3096,$R$10)))</f>
        <v>0.30113272000000002</v>
      </c>
      <c r="H3096">
        <f>IF('Input and Summary Results'!$J$4="yes",'Data Transformation'!F3096,'Data Transformation'!D3096)</f>
        <v>4.5481979999999998E-2</v>
      </c>
      <c r="I3096">
        <f t="shared" si="175"/>
        <v>176</v>
      </c>
    </row>
    <row r="3097" spans="2:9" x14ac:dyDescent="0.25">
      <c r="B3097">
        <f>IF('Input and Summary Results'!D2679=0,FALSE,'Input and Summary Results'!$B2679)</f>
        <v>176</v>
      </c>
      <c r="C3097">
        <f>IF(OR(B3097=0,'Input and Summary Results'!D2679=0,'Input and Summary Results'!D2679=""),FALSE,'Input and Summary Results'!$D2679)</f>
        <v>0.30725064000000002</v>
      </c>
      <c r="D3097">
        <f>IF(OR(B3097=0,'Input and Summary Results'!E2679=0),FALSE,'Input and Summary Results'!$E2679)</f>
        <v>0.10069631</v>
      </c>
      <c r="E3097">
        <f t="shared" si="173"/>
        <v>-0.5125072038095182</v>
      </c>
      <c r="F3097">
        <f t="shared" si="174"/>
        <v>0.14223631410499257</v>
      </c>
      <c r="G3097">
        <f>IF('Input and Summary Results'!$J$4="yes",IF(C3097=FALSE,FALSE,IF('Data Transformation'!E3097&lt;$R$10,E3097,$R$10)),IF(C3097=FALSE,FALSE,IF(C3097&lt;$R$10,C3097,$R$10)))</f>
        <v>0.30725064000000002</v>
      </c>
      <c r="H3097">
        <f>IF('Input and Summary Results'!$J$4="yes",'Data Transformation'!F3097,'Data Transformation'!D3097)</f>
        <v>0.10069631</v>
      </c>
      <c r="I3097">
        <f t="shared" si="175"/>
        <v>176</v>
      </c>
    </row>
    <row r="3098" spans="2:9" x14ac:dyDescent="0.25">
      <c r="B3098">
        <f>IF('Input and Summary Results'!D2680=0,FALSE,'Input and Summary Results'!$B2680)</f>
        <v>176</v>
      </c>
      <c r="C3098">
        <f>IF(OR(B3098=0,'Input and Summary Results'!D2680=0,'Input and Summary Results'!D2680=""),FALSE,'Input and Summary Results'!$D2680)</f>
        <v>0.31680408999999998</v>
      </c>
      <c r="D3098">
        <f>IF(OR(B3098=0,'Input and Summary Results'!E2680=0),FALSE,'Input and Summary Results'!$E2680)</f>
        <v>5.5448650000000002E-2</v>
      </c>
      <c r="E3098">
        <f t="shared" si="173"/>
        <v>-0.4992092202234375</v>
      </c>
      <c r="F3098">
        <f t="shared" si="174"/>
        <v>7.5960869381452759E-2</v>
      </c>
      <c r="G3098">
        <f>IF('Input and Summary Results'!$J$4="yes",IF(C3098=FALSE,FALSE,IF('Data Transformation'!E3098&lt;$R$10,E3098,$R$10)),IF(C3098=FALSE,FALSE,IF(C3098&lt;$R$10,C3098,$R$10)))</f>
        <v>0.31680408999999998</v>
      </c>
      <c r="H3098">
        <f>IF('Input and Summary Results'!$J$4="yes",'Data Transformation'!F3098,'Data Transformation'!D3098)</f>
        <v>5.5448650000000002E-2</v>
      </c>
      <c r="I3098">
        <f t="shared" si="175"/>
        <v>176</v>
      </c>
    </row>
    <row r="3099" spans="2:9" x14ac:dyDescent="0.25">
      <c r="B3099">
        <f>IF('Input and Summary Results'!D2681=0,FALSE,'Input and Summary Results'!$B2681)</f>
        <v>176</v>
      </c>
      <c r="C3099">
        <f>IF(OR(B3099=0,'Input and Summary Results'!D2681=0,'Input and Summary Results'!D2681=""),FALSE,'Input and Summary Results'!$D2681)</f>
        <v>0.61080213999999999</v>
      </c>
      <c r="D3099">
        <f>IF(OR(B3099=0,'Input and Summary Results'!E2681=0),FALSE,'Input and Summary Results'!$E2681)</f>
        <v>5.3693600000000001E-2</v>
      </c>
      <c r="E3099">
        <f t="shared" si="173"/>
        <v>-0.2140994500233388</v>
      </c>
      <c r="F3099">
        <f t="shared" si="174"/>
        <v>3.8151507458700135E-2</v>
      </c>
      <c r="G3099">
        <f>IF('Input and Summary Results'!$J$4="yes",IF(C3099=FALSE,FALSE,IF('Data Transformation'!E3099&lt;$R$10,E3099,$R$10)),IF(C3099=FALSE,FALSE,IF(C3099&lt;$R$10,C3099,$R$10)))</f>
        <v>0.61080213999999999</v>
      </c>
      <c r="H3099">
        <f>IF('Input and Summary Results'!$J$4="yes",'Data Transformation'!F3099,'Data Transformation'!D3099)</f>
        <v>5.3693600000000001E-2</v>
      </c>
      <c r="I3099">
        <f t="shared" si="175"/>
        <v>176</v>
      </c>
    </row>
    <row r="3100" spans="2:9" x14ac:dyDescent="0.25">
      <c r="B3100">
        <f>IF('Input and Summary Results'!D2682=0,FALSE,'Input and Summary Results'!$B2682)</f>
        <v>176</v>
      </c>
      <c r="C3100">
        <f>IF(OR(B3100=0,'Input and Summary Results'!D2682=0,'Input and Summary Results'!D2682=""),FALSE,'Input and Summary Results'!$D2682)</f>
        <v>0.69973845000000001</v>
      </c>
      <c r="D3100">
        <f>IF(OR(B3100=0,'Input and Summary Results'!E2682=0),FALSE,'Input and Summary Results'!$E2682)</f>
        <v>3.704872E-2</v>
      </c>
      <c r="E3100">
        <f t="shared" si="173"/>
        <v>-0.15506426134006232</v>
      </c>
      <c r="F3100">
        <f t="shared" si="174"/>
        <v>2.2978792261594317E-2</v>
      </c>
      <c r="G3100">
        <f>IF('Input and Summary Results'!$J$4="yes",IF(C3100=FALSE,FALSE,IF('Data Transformation'!E3100&lt;$R$10,E3100,$R$10)),IF(C3100=FALSE,FALSE,IF(C3100&lt;$R$10,C3100,$R$10)))</f>
        <v>0.69973845000000001</v>
      </c>
      <c r="H3100">
        <f>IF('Input and Summary Results'!$J$4="yes",'Data Transformation'!F3100,'Data Transformation'!D3100)</f>
        <v>3.704872E-2</v>
      </c>
      <c r="I3100">
        <f t="shared" si="175"/>
        <v>176</v>
      </c>
    </row>
    <row r="3101" spans="2:9" x14ac:dyDescent="0.25">
      <c r="B3101">
        <f>IF('Input and Summary Results'!D2683=0,FALSE,'Input and Summary Results'!$B2683)</f>
        <v>176</v>
      </c>
      <c r="C3101">
        <f>IF(OR(B3101=0,'Input and Summary Results'!D2683=0,'Input and Summary Results'!D2683=""),FALSE,'Input and Summary Results'!$D2683)</f>
        <v>0.81494080999999996</v>
      </c>
      <c r="D3101">
        <f>IF(OR(B3101=0,'Input and Summary Results'!E2683=0),FALSE,'Input and Summary Results'!$E2683)</f>
        <v>8.4564769999999997E-2</v>
      </c>
      <c r="E3101">
        <f t="shared" si="173"/>
        <v>-8.8873933375218567E-2</v>
      </c>
      <c r="F3101">
        <f t="shared" si="174"/>
        <v>4.5035307754436787E-2</v>
      </c>
      <c r="G3101">
        <f>IF('Input and Summary Results'!$J$4="yes",IF(C3101=FALSE,FALSE,IF('Data Transformation'!E3101&lt;$R$10,E3101,$R$10)),IF(C3101=FALSE,FALSE,IF(C3101&lt;$R$10,C3101,$R$10)))</f>
        <v>0.81494080999999996</v>
      </c>
      <c r="H3101">
        <f>IF('Input and Summary Results'!$J$4="yes",'Data Transformation'!F3101,'Data Transformation'!D3101)</f>
        <v>8.4564769999999997E-2</v>
      </c>
      <c r="I3101">
        <f t="shared" si="175"/>
        <v>176</v>
      </c>
    </row>
    <row r="3102" spans="2:9" x14ac:dyDescent="0.25">
      <c r="B3102">
        <f>IF('Input and Summary Results'!D2684=0,FALSE,'Input and Summary Results'!$B2684)</f>
        <v>176</v>
      </c>
      <c r="C3102">
        <f>IF(OR(B3102=0,'Input and Summary Results'!D2684=0,'Input and Summary Results'!D2684=""),FALSE,'Input and Summary Results'!$D2684)</f>
        <v>1.0907951600000001</v>
      </c>
      <c r="D3102">
        <f>IF(OR(B3102=0,'Input and Summary Results'!E2684=0),FALSE,'Input and Summary Results'!$E2684)</f>
        <v>9.7000450000000002E-2</v>
      </c>
      <c r="E3102">
        <f t="shared" si="173"/>
        <v>3.7743202252764486E-2</v>
      </c>
      <c r="F3102">
        <f t="shared" si="174"/>
        <v>3.8594042991536556E-2</v>
      </c>
      <c r="G3102">
        <f>IF('Input and Summary Results'!$J$4="yes",IF(C3102=FALSE,FALSE,IF('Data Transformation'!E3102&lt;$R$10,E3102,$R$10)),IF(C3102=FALSE,FALSE,IF(C3102&lt;$R$10,C3102,$R$10)))</f>
        <v>1.0907951600000001</v>
      </c>
      <c r="H3102">
        <f>IF('Input and Summary Results'!$J$4="yes",'Data Transformation'!F3102,'Data Transformation'!D3102)</f>
        <v>9.7000450000000002E-2</v>
      </c>
      <c r="I3102">
        <f t="shared" si="175"/>
        <v>176</v>
      </c>
    </row>
    <row r="3103" spans="2:9" x14ac:dyDescent="0.25">
      <c r="B3103">
        <f>IF('Input and Summary Results'!D2685=0,FALSE,'Input and Summary Results'!$B2685)</f>
        <v>177</v>
      </c>
      <c r="C3103">
        <f>IF(OR(B3103=0,'Input and Summary Results'!D2685=0,'Input and Summary Results'!D2685=""),FALSE,'Input and Summary Results'!$D2685)</f>
        <v>5.7647990000000003E-2</v>
      </c>
      <c r="D3103">
        <f>IF(OR(B3103=0,'Input and Summary Results'!E2685=0),FALSE,'Input and Summary Results'!$E2685)</f>
        <v>8.6443850000000003E-2</v>
      </c>
      <c r="E3103">
        <f t="shared" si="173"/>
        <v>-1.2392158305570811</v>
      </c>
      <c r="F3103">
        <f t="shared" si="174"/>
        <v>0.65078818706428443</v>
      </c>
      <c r="G3103">
        <f>IF('Input and Summary Results'!$J$4="yes",IF(C3103=FALSE,FALSE,IF('Data Transformation'!E3103&lt;$R$10,E3103,$R$10)),IF(C3103=FALSE,FALSE,IF(C3103&lt;$R$10,C3103,$R$10)))</f>
        <v>5.7647990000000003E-2</v>
      </c>
      <c r="H3103">
        <f>IF('Input and Summary Results'!$J$4="yes",'Data Transformation'!F3103,'Data Transformation'!D3103)</f>
        <v>8.6443850000000003E-2</v>
      </c>
      <c r="I3103">
        <f t="shared" si="175"/>
        <v>177</v>
      </c>
    </row>
    <row r="3104" spans="2:9" x14ac:dyDescent="0.25">
      <c r="B3104">
        <f>IF('Input and Summary Results'!D2686=0,FALSE,'Input and Summary Results'!$B2686)</f>
        <v>177</v>
      </c>
      <c r="C3104">
        <f>IF(OR(B3104=0,'Input and Summary Results'!D2686=0,'Input and Summary Results'!D2686=""),FALSE,'Input and Summary Results'!$D2686)</f>
        <v>0.16764175000000001</v>
      </c>
      <c r="D3104">
        <f>IF(OR(B3104=0,'Input and Summary Results'!E2686=0),FALSE,'Input and Summary Results'!$E2686)</f>
        <v>7.1833019999999997E-2</v>
      </c>
      <c r="E3104">
        <f t="shared" si="173"/>
        <v>-0.77561781424611231</v>
      </c>
      <c r="F3104">
        <f t="shared" si="174"/>
        <v>0.18596519470835873</v>
      </c>
      <c r="G3104">
        <f>IF('Input and Summary Results'!$J$4="yes",IF(C3104=FALSE,FALSE,IF('Data Transformation'!E3104&lt;$R$10,E3104,$R$10)),IF(C3104=FALSE,FALSE,IF(C3104&lt;$R$10,C3104,$R$10)))</f>
        <v>0.16764175000000001</v>
      </c>
      <c r="H3104">
        <f>IF('Input and Summary Results'!$J$4="yes",'Data Transformation'!F3104,'Data Transformation'!D3104)</f>
        <v>7.1833019999999997E-2</v>
      </c>
      <c r="I3104">
        <f t="shared" si="175"/>
        <v>177</v>
      </c>
    </row>
    <row r="3105" spans="2:9" x14ac:dyDescent="0.25">
      <c r="B3105">
        <f>IF('Input and Summary Results'!D2687=0,FALSE,'Input and Summary Results'!$B2687)</f>
        <v>177</v>
      </c>
      <c r="C3105">
        <f>IF(OR(B3105=0,'Input and Summary Results'!D2687=0,'Input and Summary Results'!D2687=""),FALSE,'Input and Summary Results'!$D2687)</f>
        <v>0.17287992999999999</v>
      </c>
      <c r="D3105">
        <f>IF(OR(B3105=0,'Input and Summary Results'!E2687=0),FALSE,'Input and Summary Results'!$E2687)</f>
        <v>5.5922909999999999E-2</v>
      </c>
      <c r="E3105">
        <f t="shared" si="173"/>
        <v>-0.76225542197291718</v>
      </c>
      <c r="F3105">
        <f t="shared" si="174"/>
        <v>0.14038959259180636</v>
      </c>
      <c r="G3105">
        <f>IF('Input and Summary Results'!$J$4="yes",IF(C3105=FALSE,FALSE,IF('Data Transformation'!E3105&lt;$R$10,E3105,$R$10)),IF(C3105=FALSE,FALSE,IF(C3105&lt;$R$10,C3105,$R$10)))</f>
        <v>0.17287992999999999</v>
      </c>
      <c r="H3105">
        <f>IF('Input and Summary Results'!$J$4="yes",'Data Transformation'!F3105,'Data Transformation'!D3105)</f>
        <v>5.5922909999999999E-2</v>
      </c>
      <c r="I3105">
        <f t="shared" si="175"/>
        <v>177</v>
      </c>
    </row>
    <row r="3106" spans="2:9" x14ac:dyDescent="0.25">
      <c r="B3106">
        <f>IF('Input and Summary Results'!D2688=0,FALSE,'Input and Summary Results'!$B2688)</f>
        <v>177</v>
      </c>
      <c r="C3106">
        <f>IF(OR(B3106=0,'Input and Summary Results'!D2688=0,'Input and Summary Results'!D2688=""),FALSE,'Input and Summary Results'!$D2688)</f>
        <v>0.18537081</v>
      </c>
      <c r="D3106">
        <f>IF(OR(B3106=0,'Input and Summary Results'!E2688=0),FALSE,'Input and Summary Results'!$E2688)</f>
        <v>5.1250219999999999E-2</v>
      </c>
      <c r="E3106">
        <f t="shared" si="173"/>
        <v>-0.73195865235975632</v>
      </c>
      <c r="F3106">
        <f t="shared" si="174"/>
        <v>0.11998974099535951</v>
      </c>
      <c r="G3106">
        <f>IF('Input and Summary Results'!$J$4="yes",IF(C3106=FALSE,FALSE,IF('Data Transformation'!E3106&lt;$R$10,E3106,$R$10)),IF(C3106=FALSE,FALSE,IF(C3106&lt;$R$10,C3106,$R$10)))</f>
        <v>0.18537081</v>
      </c>
      <c r="H3106">
        <f>IF('Input and Summary Results'!$J$4="yes",'Data Transformation'!F3106,'Data Transformation'!D3106)</f>
        <v>5.1250219999999999E-2</v>
      </c>
      <c r="I3106">
        <f t="shared" si="175"/>
        <v>177</v>
      </c>
    </row>
    <row r="3107" spans="2:9" x14ac:dyDescent="0.25">
      <c r="B3107">
        <f>IF('Input and Summary Results'!D2689=0,FALSE,'Input and Summary Results'!$B2689)</f>
        <v>177</v>
      </c>
      <c r="C3107">
        <f>IF(OR(B3107=0,'Input and Summary Results'!D2689=0,'Input and Summary Results'!D2689=""),FALSE,'Input and Summary Results'!$D2689)</f>
        <v>0.26216587000000002</v>
      </c>
      <c r="D3107">
        <f>IF(OR(B3107=0,'Input and Summary Results'!E2689=0),FALSE,'Input and Summary Results'!$E2689)</f>
        <v>4.9461390000000001E-2</v>
      </c>
      <c r="E3107">
        <f t="shared" si="173"/>
        <v>-0.5814238474874881</v>
      </c>
      <c r="F3107">
        <f t="shared" si="174"/>
        <v>8.1880388396857295E-2</v>
      </c>
      <c r="G3107">
        <f>IF('Input and Summary Results'!$J$4="yes",IF(C3107=FALSE,FALSE,IF('Data Transformation'!E3107&lt;$R$10,E3107,$R$10)),IF(C3107=FALSE,FALSE,IF(C3107&lt;$R$10,C3107,$R$10)))</f>
        <v>0.26216587000000002</v>
      </c>
      <c r="H3107">
        <f>IF('Input and Summary Results'!$J$4="yes",'Data Transformation'!F3107,'Data Transformation'!D3107)</f>
        <v>4.9461390000000001E-2</v>
      </c>
      <c r="I3107">
        <f t="shared" si="175"/>
        <v>177</v>
      </c>
    </row>
    <row r="3108" spans="2:9" x14ac:dyDescent="0.25">
      <c r="B3108">
        <f>IF('Input and Summary Results'!D2690=0,FALSE,'Input and Summary Results'!$B2690)</f>
        <v>177</v>
      </c>
      <c r="C3108">
        <f>IF(OR(B3108=0,'Input and Summary Results'!D2690=0,'Input and Summary Results'!D2690=""),FALSE,'Input and Summary Results'!$D2690)</f>
        <v>0.29029238000000002</v>
      </c>
      <c r="D3108">
        <f>IF(OR(B3108=0,'Input and Summary Results'!E2690=0),FALSE,'Input and Summary Results'!$E2690)</f>
        <v>6.8001870000000006E-2</v>
      </c>
      <c r="E3108">
        <f t="shared" si="173"/>
        <v>-0.53716436398708478</v>
      </c>
      <c r="F3108">
        <f t="shared" si="174"/>
        <v>0.10166581561665518</v>
      </c>
      <c r="G3108">
        <f>IF('Input and Summary Results'!$J$4="yes",IF(C3108=FALSE,FALSE,IF('Data Transformation'!E3108&lt;$R$10,E3108,$R$10)),IF(C3108=FALSE,FALSE,IF(C3108&lt;$R$10,C3108,$R$10)))</f>
        <v>0.29029238000000002</v>
      </c>
      <c r="H3108">
        <f>IF('Input and Summary Results'!$J$4="yes",'Data Transformation'!F3108,'Data Transformation'!D3108)</f>
        <v>6.8001870000000006E-2</v>
      </c>
      <c r="I3108">
        <f t="shared" si="175"/>
        <v>177</v>
      </c>
    </row>
    <row r="3109" spans="2:9" x14ac:dyDescent="0.25">
      <c r="B3109">
        <f>IF('Input and Summary Results'!D2691=0,FALSE,'Input and Summary Results'!$B2691)</f>
        <v>177</v>
      </c>
      <c r="C3109">
        <f>IF(OR(B3109=0,'Input and Summary Results'!D2691=0,'Input and Summary Results'!D2691=""),FALSE,'Input and Summary Results'!$D2691)</f>
        <v>0.30942465000000002</v>
      </c>
      <c r="D3109">
        <f>IF(OR(B3109=0,'Input and Summary Results'!E2691=0),FALSE,'Input and Summary Results'!$E2691)</f>
        <v>5.237986E-2</v>
      </c>
      <c r="E3109">
        <f t="shared" si="173"/>
        <v>-0.50944509163034279</v>
      </c>
      <c r="F3109">
        <f t="shared" si="174"/>
        <v>7.3468158532295338E-2</v>
      </c>
      <c r="G3109">
        <f>IF('Input and Summary Results'!$J$4="yes",IF(C3109=FALSE,FALSE,IF('Data Transformation'!E3109&lt;$R$10,E3109,$R$10)),IF(C3109=FALSE,FALSE,IF(C3109&lt;$R$10,C3109,$R$10)))</f>
        <v>0.30942465000000002</v>
      </c>
      <c r="H3109">
        <f>IF('Input and Summary Results'!$J$4="yes",'Data Transformation'!F3109,'Data Transformation'!D3109)</f>
        <v>5.237986E-2</v>
      </c>
      <c r="I3109">
        <f t="shared" si="175"/>
        <v>177</v>
      </c>
    </row>
    <row r="3110" spans="2:9" x14ac:dyDescent="0.25">
      <c r="B3110">
        <f>IF('Input and Summary Results'!D2692=0,FALSE,'Input and Summary Results'!$B2692)</f>
        <v>177</v>
      </c>
      <c r="C3110">
        <f>IF(OR(B3110=0,'Input and Summary Results'!D2692=0,'Input and Summary Results'!D2692=""),FALSE,'Input and Summary Results'!$D2692)</f>
        <v>0.48955057000000002</v>
      </c>
      <c r="D3110">
        <f>IF(OR(B3110=0,'Input and Summary Results'!E2692=0),FALSE,'Input and Summary Results'!$E2692)</f>
        <v>4.4592680000000003E-2</v>
      </c>
      <c r="E3110">
        <f t="shared" si="173"/>
        <v>-0.31020243943270787</v>
      </c>
      <c r="F3110">
        <f t="shared" si="174"/>
        <v>3.9532633206820697E-2</v>
      </c>
      <c r="G3110">
        <f>IF('Input and Summary Results'!$J$4="yes",IF(C3110=FALSE,FALSE,IF('Data Transformation'!E3110&lt;$R$10,E3110,$R$10)),IF(C3110=FALSE,FALSE,IF(C3110&lt;$R$10,C3110,$R$10)))</f>
        <v>0.48955057000000002</v>
      </c>
      <c r="H3110">
        <f>IF('Input and Summary Results'!$J$4="yes",'Data Transformation'!F3110,'Data Transformation'!D3110)</f>
        <v>4.4592680000000003E-2</v>
      </c>
      <c r="I3110">
        <f t="shared" si="175"/>
        <v>177</v>
      </c>
    </row>
    <row r="3111" spans="2:9" x14ac:dyDescent="0.25">
      <c r="B3111">
        <f>IF('Input and Summary Results'!D2693=0,FALSE,'Input and Summary Results'!$B2693)</f>
        <v>177</v>
      </c>
      <c r="C3111">
        <f>IF(OR(B3111=0,'Input and Summary Results'!D2693=0,'Input and Summary Results'!D2693=""),FALSE,'Input and Summary Results'!$D2693)</f>
        <v>0.49706456999999998</v>
      </c>
      <c r="D3111">
        <f>IF(OR(B3111=0,'Input and Summary Results'!E2693=0),FALSE,'Input and Summary Results'!$E2693)</f>
        <v>4.5327180000000002E-2</v>
      </c>
      <c r="E3111">
        <f t="shared" si="173"/>
        <v>-0.30358719160222714</v>
      </c>
      <c r="F3111">
        <f t="shared" si="174"/>
        <v>3.9576339387858608E-2</v>
      </c>
      <c r="G3111">
        <f>IF('Input and Summary Results'!$J$4="yes",IF(C3111=FALSE,FALSE,IF('Data Transformation'!E3111&lt;$R$10,E3111,$R$10)),IF(C3111=FALSE,FALSE,IF(C3111&lt;$R$10,C3111,$R$10)))</f>
        <v>0.49706456999999998</v>
      </c>
      <c r="H3111">
        <f>IF('Input and Summary Results'!$J$4="yes",'Data Transformation'!F3111,'Data Transformation'!D3111)</f>
        <v>4.5327180000000002E-2</v>
      </c>
      <c r="I3111">
        <f t="shared" si="175"/>
        <v>177</v>
      </c>
    </row>
    <row r="3112" spans="2:9" x14ac:dyDescent="0.25">
      <c r="B3112">
        <f>IF('Input and Summary Results'!D2694=0,FALSE,'Input and Summary Results'!$B2694)</f>
        <v>177</v>
      </c>
      <c r="C3112">
        <f>IF(OR(B3112=0,'Input and Summary Results'!D2694=0,'Input and Summary Results'!D2694=""),FALSE,'Input and Summary Results'!$D2694)</f>
        <v>0.63933841000000002</v>
      </c>
      <c r="D3112">
        <f>IF(OR(B3112=0,'Input and Summary Results'!E2694=0),FALSE,'Input and Summary Results'!$E2694)</f>
        <v>5.5797699999999999E-2</v>
      </c>
      <c r="E3112">
        <f t="shared" si="173"/>
        <v>-0.19426920335597755</v>
      </c>
      <c r="F3112">
        <f t="shared" si="174"/>
        <v>3.7876970038449587E-2</v>
      </c>
      <c r="G3112">
        <f>IF('Input and Summary Results'!$J$4="yes",IF(C3112=FALSE,FALSE,IF('Data Transformation'!E3112&lt;$R$10,E3112,$R$10)),IF(C3112=FALSE,FALSE,IF(C3112&lt;$R$10,C3112,$R$10)))</f>
        <v>0.63933841000000002</v>
      </c>
      <c r="H3112">
        <f>IF('Input and Summary Results'!$J$4="yes",'Data Transformation'!F3112,'Data Transformation'!D3112)</f>
        <v>5.5797699999999999E-2</v>
      </c>
      <c r="I3112">
        <f t="shared" si="175"/>
        <v>177</v>
      </c>
    </row>
    <row r="3113" spans="2:9" x14ac:dyDescent="0.25">
      <c r="B3113">
        <f>IF('Input and Summary Results'!D2695=0,FALSE,'Input and Summary Results'!$B2695)</f>
        <v>177</v>
      </c>
      <c r="C3113">
        <f>IF(OR(B3113=0,'Input and Summary Results'!D2695=0,'Input and Summary Results'!D2695=""),FALSE,'Input and Summary Results'!$D2695)</f>
        <v>0.67913579999999996</v>
      </c>
      <c r="D3113">
        <f>IF(OR(B3113=0,'Input and Summary Results'!E2695=0),FALSE,'Input and Summary Results'!$E2695)</f>
        <v>3.6662649999999998E-2</v>
      </c>
      <c r="E3113">
        <f t="shared" si="173"/>
        <v>-0.1680433755078494</v>
      </c>
      <c r="F3113">
        <f t="shared" si="174"/>
        <v>2.3429172928300934E-2</v>
      </c>
      <c r="G3113">
        <f>IF('Input and Summary Results'!$J$4="yes",IF(C3113=FALSE,FALSE,IF('Data Transformation'!E3113&lt;$R$10,E3113,$R$10)),IF(C3113=FALSE,FALSE,IF(C3113&lt;$R$10,C3113,$R$10)))</f>
        <v>0.67913579999999996</v>
      </c>
      <c r="H3113">
        <f>IF('Input and Summary Results'!$J$4="yes",'Data Transformation'!F3113,'Data Transformation'!D3113)</f>
        <v>3.6662649999999998E-2</v>
      </c>
      <c r="I3113">
        <f t="shared" si="175"/>
        <v>177</v>
      </c>
    </row>
    <row r="3114" spans="2:9" x14ac:dyDescent="0.25">
      <c r="B3114">
        <f>IF('Input and Summary Results'!D2696=0,FALSE,'Input and Summary Results'!$B2696)</f>
        <v>177</v>
      </c>
      <c r="C3114">
        <f>IF(OR(B3114=0,'Input and Summary Results'!D2696=0,'Input and Summary Results'!D2696=""),FALSE,'Input and Summary Results'!$D2696)</f>
        <v>0.71907158999999998</v>
      </c>
      <c r="D3114">
        <f>IF(OR(B3114=0,'Input and Summary Results'!E2696=0),FALSE,'Input and Summary Results'!$E2696)</f>
        <v>6.006794E-2</v>
      </c>
      <c r="E3114">
        <f t="shared" ref="E3114:E3177" si="176">IF(C3114=FALSE,FALSE,LOG10(C3114))</f>
        <v>-0.14322786956954073</v>
      </c>
      <c r="F3114">
        <f t="shared" ref="F3114:F3177" si="177">IF(D3114=FALSE, FALSE,0.434*D3114/C3114)</f>
        <v>3.6254367885678811E-2</v>
      </c>
      <c r="G3114">
        <f>IF('Input and Summary Results'!$J$4="yes",IF(C3114=FALSE,FALSE,IF('Data Transformation'!E3114&lt;$R$10,E3114,$R$10)),IF(C3114=FALSE,FALSE,IF(C3114&lt;$R$10,C3114,$R$10)))</f>
        <v>0.71907158999999998</v>
      </c>
      <c r="H3114">
        <f>IF('Input and Summary Results'!$J$4="yes",'Data Transformation'!F3114,'Data Transformation'!D3114)</f>
        <v>6.006794E-2</v>
      </c>
      <c r="I3114">
        <f t="shared" si="175"/>
        <v>177</v>
      </c>
    </row>
    <row r="3115" spans="2:9" x14ac:dyDescent="0.25">
      <c r="B3115">
        <f>IF('Input and Summary Results'!D2697=0,FALSE,'Input and Summary Results'!$B2697)</f>
        <v>177</v>
      </c>
      <c r="C3115">
        <f>IF(OR(B3115=0,'Input and Summary Results'!D2697=0,'Input and Summary Results'!D2697=""),FALSE,'Input and Summary Results'!$D2697)</f>
        <v>0.76997477000000003</v>
      </c>
      <c r="D3115">
        <f>IF(OR(B3115=0,'Input and Summary Results'!E2697=0),FALSE,'Input and Summary Results'!$E2697)</f>
        <v>6.0037640000000003E-2</v>
      </c>
      <c r="E3115">
        <f t="shared" si="176"/>
        <v>-0.11352350525517557</v>
      </c>
      <c r="F3115">
        <f t="shared" si="177"/>
        <v>3.3840505916836731E-2</v>
      </c>
      <c r="G3115">
        <f>IF('Input and Summary Results'!$J$4="yes",IF(C3115=FALSE,FALSE,IF('Data Transformation'!E3115&lt;$R$10,E3115,$R$10)),IF(C3115=FALSE,FALSE,IF(C3115&lt;$R$10,C3115,$R$10)))</f>
        <v>0.76997477000000003</v>
      </c>
      <c r="H3115">
        <f>IF('Input and Summary Results'!$J$4="yes",'Data Transformation'!F3115,'Data Transformation'!D3115)</f>
        <v>6.0037640000000003E-2</v>
      </c>
      <c r="I3115">
        <f t="shared" si="175"/>
        <v>177</v>
      </c>
    </row>
    <row r="3116" spans="2:9" x14ac:dyDescent="0.25">
      <c r="B3116">
        <f>IF('Input and Summary Results'!D2698=0,FALSE,'Input and Summary Results'!$B2698)</f>
        <v>177</v>
      </c>
      <c r="C3116">
        <f>IF(OR(B3116=0,'Input and Summary Results'!D2698=0,'Input and Summary Results'!D2698=""),FALSE,'Input and Summary Results'!$D2698)</f>
        <v>0.77603675999999999</v>
      </c>
      <c r="D3116">
        <f>IF(OR(B3116=0,'Input and Summary Results'!E2698=0),FALSE,'Input and Summary Results'!$E2698)</f>
        <v>7.4465069999999994E-2</v>
      </c>
      <c r="E3116">
        <f t="shared" si="176"/>
        <v>-0.11011770620697321</v>
      </c>
      <c r="F3116">
        <f t="shared" si="177"/>
        <v>4.1644728762591086E-2</v>
      </c>
      <c r="G3116">
        <f>IF('Input and Summary Results'!$J$4="yes",IF(C3116=FALSE,FALSE,IF('Data Transformation'!E3116&lt;$R$10,E3116,$R$10)),IF(C3116=FALSE,FALSE,IF(C3116&lt;$R$10,C3116,$R$10)))</f>
        <v>0.77603675999999999</v>
      </c>
      <c r="H3116">
        <f>IF('Input and Summary Results'!$J$4="yes",'Data Transformation'!F3116,'Data Transformation'!D3116)</f>
        <v>7.4465069999999994E-2</v>
      </c>
      <c r="I3116">
        <f t="shared" si="175"/>
        <v>177</v>
      </c>
    </row>
    <row r="3117" spans="2:9" x14ac:dyDescent="0.25">
      <c r="B3117">
        <f>IF('Input and Summary Results'!D2699=0,FALSE,'Input and Summary Results'!$B2699)</f>
        <v>178</v>
      </c>
      <c r="C3117">
        <f>IF(OR(B3117=0,'Input and Summary Results'!D2699=0,'Input and Summary Results'!D2699=""),FALSE,'Input and Summary Results'!$D2699)</f>
        <v>-3.8929100000000001E-2</v>
      </c>
      <c r="D3117">
        <f>IF(OR(B3117=0,'Input and Summary Results'!E2699=0),FALSE,'Input and Summary Results'!$E2699)</f>
        <v>5.4619439999999998E-2</v>
      </c>
      <c r="E3117" t="e">
        <f t="shared" si="176"/>
        <v>#NUM!</v>
      </c>
      <c r="F3117">
        <f t="shared" si="177"/>
        <v>-0.60892332368331148</v>
      </c>
      <c r="G3117">
        <f>IF('Input and Summary Results'!$J$4="yes",IF(C3117=FALSE,FALSE,IF('Data Transformation'!E3117&lt;$R$10,E3117,$R$10)),IF(C3117=FALSE,FALSE,IF(C3117&lt;$R$10,C3117,$R$10)))</f>
        <v>-3.8929100000000001E-2</v>
      </c>
      <c r="H3117">
        <f>IF('Input and Summary Results'!$J$4="yes",'Data Transformation'!F3117,'Data Transformation'!D3117)</f>
        <v>5.4619439999999998E-2</v>
      </c>
      <c r="I3117">
        <f t="shared" si="175"/>
        <v>178</v>
      </c>
    </row>
    <row r="3118" spans="2:9" x14ac:dyDescent="0.25">
      <c r="B3118">
        <f>IF('Input and Summary Results'!D2700=0,FALSE,'Input and Summary Results'!$B2700)</f>
        <v>178</v>
      </c>
      <c r="C3118">
        <f>IF(OR(B3118=0,'Input and Summary Results'!D2700=0,'Input and Summary Results'!D2700=""),FALSE,'Input and Summary Results'!$D2700)</f>
        <v>6.1018999999999997E-2</v>
      </c>
      <c r="D3118">
        <f>IF(OR(B3118=0,'Input and Summary Results'!E2700=0),FALSE,'Input and Summary Results'!$E2700)</f>
        <v>5.6598299999999997E-2</v>
      </c>
      <c r="E3118">
        <f t="shared" si="176"/>
        <v>-1.2145349140000781</v>
      </c>
      <c r="F3118">
        <f t="shared" si="177"/>
        <v>0.40255760009177471</v>
      </c>
      <c r="G3118">
        <f>IF('Input and Summary Results'!$J$4="yes",IF(C3118=FALSE,FALSE,IF('Data Transformation'!E3118&lt;$R$10,E3118,$R$10)),IF(C3118=FALSE,FALSE,IF(C3118&lt;$R$10,C3118,$R$10)))</f>
        <v>6.1018999999999997E-2</v>
      </c>
      <c r="H3118">
        <f>IF('Input and Summary Results'!$J$4="yes",'Data Transformation'!F3118,'Data Transformation'!D3118)</f>
        <v>5.6598299999999997E-2</v>
      </c>
      <c r="I3118">
        <f t="shared" si="175"/>
        <v>178</v>
      </c>
    </row>
    <row r="3119" spans="2:9" x14ac:dyDescent="0.25">
      <c r="B3119">
        <f>IF('Input and Summary Results'!D2701=0,FALSE,'Input and Summary Results'!$B2701)</f>
        <v>178</v>
      </c>
      <c r="C3119">
        <f>IF(OR(B3119=0,'Input and Summary Results'!D2701=0,'Input and Summary Results'!D2701=""),FALSE,'Input and Summary Results'!$D2701)</f>
        <v>0.11310025999999999</v>
      </c>
      <c r="D3119">
        <f>IF(OR(B3119=0,'Input and Summary Results'!E2701=0),FALSE,'Input and Summary Results'!$E2701)</f>
        <v>6.5430020000000005E-2</v>
      </c>
      <c r="E3119">
        <f t="shared" si="176"/>
        <v>-0.94653639669757295</v>
      </c>
      <c r="F3119">
        <f t="shared" si="177"/>
        <v>0.25107483112770917</v>
      </c>
      <c r="G3119">
        <f>IF('Input and Summary Results'!$J$4="yes",IF(C3119=FALSE,FALSE,IF('Data Transformation'!E3119&lt;$R$10,E3119,$R$10)),IF(C3119=FALSE,FALSE,IF(C3119&lt;$R$10,C3119,$R$10)))</f>
        <v>0.11310025999999999</v>
      </c>
      <c r="H3119">
        <f>IF('Input and Summary Results'!$J$4="yes",'Data Transformation'!F3119,'Data Transformation'!D3119)</f>
        <v>6.5430020000000005E-2</v>
      </c>
      <c r="I3119">
        <f t="shared" si="175"/>
        <v>178</v>
      </c>
    </row>
    <row r="3120" spans="2:9" x14ac:dyDescent="0.25">
      <c r="B3120">
        <f>IF('Input and Summary Results'!D2702=0,FALSE,'Input and Summary Results'!$B2702)</f>
        <v>178</v>
      </c>
      <c r="C3120">
        <f>IF(OR(B3120=0,'Input and Summary Results'!D2702=0,'Input and Summary Results'!D2702=""),FALSE,'Input and Summary Results'!$D2702)</f>
        <v>0.13879514000000001</v>
      </c>
      <c r="D3120">
        <f>IF(OR(B3120=0,'Input and Summary Results'!E2702=0),FALSE,'Input and Summary Results'!$E2702)</f>
        <v>9.3606220000000004E-2</v>
      </c>
      <c r="E3120">
        <f t="shared" si="176"/>
        <v>-0.85762574071210673</v>
      </c>
      <c r="F3120">
        <f t="shared" si="177"/>
        <v>0.29269828525696218</v>
      </c>
      <c r="G3120">
        <f>IF('Input and Summary Results'!$J$4="yes",IF(C3120=FALSE,FALSE,IF('Data Transformation'!E3120&lt;$R$10,E3120,$R$10)),IF(C3120=FALSE,FALSE,IF(C3120&lt;$R$10,C3120,$R$10)))</f>
        <v>0.13879514000000001</v>
      </c>
      <c r="H3120">
        <f>IF('Input and Summary Results'!$J$4="yes",'Data Transformation'!F3120,'Data Transformation'!D3120)</f>
        <v>9.3606220000000004E-2</v>
      </c>
      <c r="I3120">
        <f t="shared" si="175"/>
        <v>178</v>
      </c>
    </row>
    <row r="3121" spans="2:9" x14ac:dyDescent="0.25">
      <c r="B3121">
        <f>IF('Input and Summary Results'!D2703=0,FALSE,'Input and Summary Results'!$B2703)</f>
        <v>178</v>
      </c>
      <c r="C3121">
        <f>IF(OR(B3121=0,'Input and Summary Results'!D2703=0,'Input and Summary Results'!D2703=""),FALSE,'Input and Summary Results'!$D2703)</f>
        <v>0.20019513</v>
      </c>
      <c r="D3121">
        <f>IF(OR(B3121=0,'Input and Summary Results'!E2703=0),FALSE,'Input and Summary Results'!$E2703)</f>
        <v>7.3103409999999994E-2</v>
      </c>
      <c r="E3121">
        <f t="shared" si="176"/>
        <v>-0.69854649149132486</v>
      </c>
      <c r="F3121">
        <f t="shared" si="177"/>
        <v>0.15847977890371256</v>
      </c>
      <c r="G3121">
        <f>IF('Input and Summary Results'!$J$4="yes",IF(C3121=FALSE,FALSE,IF('Data Transformation'!E3121&lt;$R$10,E3121,$R$10)),IF(C3121=FALSE,FALSE,IF(C3121&lt;$R$10,C3121,$R$10)))</f>
        <v>0.20019513</v>
      </c>
      <c r="H3121">
        <f>IF('Input and Summary Results'!$J$4="yes",'Data Transformation'!F3121,'Data Transformation'!D3121)</f>
        <v>7.3103409999999994E-2</v>
      </c>
      <c r="I3121">
        <f t="shared" si="175"/>
        <v>178</v>
      </c>
    </row>
    <row r="3122" spans="2:9" x14ac:dyDescent="0.25">
      <c r="B3122">
        <f>IF('Input and Summary Results'!D2704=0,FALSE,'Input and Summary Results'!$B2704)</f>
        <v>178</v>
      </c>
      <c r="C3122">
        <f>IF(OR(B3122=0,'Input and Summary Results'!D2704=0,'Input and Summary Results'!D2704=""),FALSE,'Input and Summary Results'!$D2704)</f>
        <v>0.22302981</v>
      </c>
      <c r="D3122">
        <f>IF(OR(B3122=0,'Input and Summary Results'!E2704=0),FALSE,'Input and Summary Results'!$E2704)</f>
        <v>7.5248300000000004E-2</v>
      </c>
      <c r="E3122">
        <f t="shared" si="176"/>
        <v>-0.65163708559188738</v>
      </c>
      <c r="F3122">
        <f t="shared" si="177"/>
        <v>0.146427790078824</v>
      </c>
      <c r="G3122">
        <f>IF('Input and Summary Results'!$J$4="yes",IF(C3122=FALSE,FALSE,IF('Data Transformation'!E3122&lt;$R$10,E3122,$R$10)),IF(C3122=FALSE,FALSE,IF(C3122&lt;$R$10,C3122,$R$10)))</f>
        <v>0.22302981</v>
      </c>
      <c r="H3122">
        <f>IF('Input and Summary Results'!$J$4="yes",'Data Transformation'!F3122,'Data Transformation'!D3122)</f>
        <v>7.5248300000000004E-2</v>
      </c>
      <c r="I3122">
        <f t="shared" si="175"/>
        <v>178</v>
      </c>
    </row>
    <row r="3123" spans="2:9" x14ac:dyDescent="0.25">
      <c r="B3123">
        <f>IF('Input and Summary Results'!D2705=0,FALSE,'Input and Summary Results'!$B2705)</f>
        <v>178</v>
      </c>
      <c r="C3123">
        <f>IF(OR(B3123=0,'Input and Summary Results'!D2705=0,'Input and Summary Results'!D2705=""),FALSE,'Input and Summary Results'!$D2705)</f>
        <v>0.27437291000000003</v>
      </c>
      <c r="D3123">
        <f>IF(OR(B3123=0,'Input and Summary Results'!E2705=0),FALSE,'Input and Summary Results'!$E2705)</f>
        <v>0.10346937</v>
      </c>
      <c r="E3123">
        <f t="shared" si="176"/>
        <v>-0.56165877058300329</v>
      </c>
      <c r="F3123">
        <f t="shared" si="177"/>
        <v>0.16366669209434706</v>
      </c>
      <c r="G3123">
        <f>IF('Input and Summary Results'!$J$4="yes",IF(C3123=FALSE,FALSE,IF('Data Transformation'!E3123&lt;$R$10,E3123,$R$10)),IF(C3123=FALSE,FALSE,IF(C3123&lt;$R$10,C3123,$R$10)))</f>
        <v>0.27437291000000003</v>
      </c>
      <c r="H3123">
        <f>IF('Input and Summary Results'!$J$4="yes",'Data Transformation'!F3123,'Data Transformation'!D3123)</f>
        <v>0.10346937</v>
      </c>
      <c r="I3123">
        <f t="shared" si="175"/>
        <v>178</v>
      </c>
    </row>
    <row r="3124" spans="2:9" x14ac:dyDescent="0.25">
      <c r="B3124">
        <f>IF('Input and Summary Results'!D2706=0,FALSE,'Input and Summary Results'!$B2706)</f>
        <v>178</v>
      </c>
      <c r="C3124">
        <f>IF(OR(B3124=0,'Input and Summary Results'!D2706=0,'Input and Summary Results'!D2706=""),FALSE,'Input and Summary Results'!$D2706)</f>
        <v>0.47260363</v>
      </c>
      <c r="D3124">
        <f>IF(OR(B3124=0,'Input and Summary Results'!E2706=0),FALSE,'Input and Summary Results'!$E2706)</f>
        <v>6.1474760000000003E-2</v>
      </c>
      <c r="E3124">
        <f t="shared" si="176"/>
        <v>-0.32550294693785442</v>
      </c>
      <c r="F3124">
        <f t="shared" si="177"/>
        <v>5.6453323983144184E-2</v>
      </c>
      <c r="G3124">
        <f>IF('Input and Summary Results'!$J$4="yes",IF(C3124=FALSE,FALSE,IF('Data Transformation'!E3124&lt;$R$10,E3124,$R$10)),IF(C3124=FALSE,FALSE,IF(C3124&lt;$R$10,C3124,$R$10)))</f>
        <v>0.47260363</v>
      </c>
      <c r="H3124">
        <f>IF('Input and Summary Results'!$J$4="yes",'Data Transformation'!F3124,'Data Transformation'!D3124)</f>
        <v>6.1474760000000003E-2</v>
      </c>
      <c r="I3124">
        <f t="shared" si="175"/>
        <v>178</v>
      </c>
    </row>
    <row r="3125" spans="2:9" x14ac:dyDescent="0.25">
      <c r="B3125">
        <f>IF('Input and Summary Results'!D2707=0,FALSE,'Input and Summary Results'!$B2707)</f>
        <v>179</v>
      </c>
      <c r="C3125">
        <f>IF(OR(B3125=0,'Input and Summary Results'!D2707=0,'Input and Summary Results'!D2707=""),FALSE,'Input and Summary Results'!$D2707)</f>
        <v>5.0100000000000003E-4</v>
      </c>
      <c r="D3125">
        <f>IF(OR(B3125=0,'Input and Summary Results'!E2707=0),FALSE,'Input and Summary Results'!$E2707)</f>
        <v>6.402207E-2</v>
      </c>
      <c r="E3125">
        <f t="shared" si="176"/>
        <v>-3.3001622741327541</v>
      </c>
      <c r="F3125">
        <f t="shared" si="177"/>
        <v>55.46023628742514</v>
      </c>
      <c r="G3125">
        <f>IF('Input and Summary Results'!$J$4="yes",IF(C3125=FALSE,FALSE,IF('Data Transformation'!E3125&lt;$R$10,E3125,$R$10)),IF(C3125=FALSE,FALSE,IF(C3125&lt;$R$10,C3125,$R$10)))</f>
        <v>5.0100000000000003E-4</v>
      </c>
      <c r="H3125">
        <f>IF('Input and Summary Results'!$J$4="yes",'Data Transformation'!F3125,'Data Transformation'!D3125)</f>
        <v>6.402207E-2</v>
      </c>
      <c r="I3125">
        <f t="shared" si="175"/>
        <v>179</v>
      </c>
    </row>
    <row r="3126" spans="2:9" x14ac:dyDescent="0.25">
      <c r="B3126">
        <f>IF('Input and Summary Results'!D2708=0,FALSE,'Input and Summary Results'!$B2708)</f>
        <v>179</v>
      </c>
      <c r="C3126">
        <f>IF(OR(B3126=0,'Input and Summary Results'!D2708=0,'Input and Summary Results'!D2708=""),FALSE,'Input and Summary Results'!$D2708)</f>
        <v>0.27443974999999998</v>
      </c>
      <c r="D3126">
        <f>IF(OR(B3126=0,'Input and Summary Results'!E2708=0),FALSE,'Input and Summary Results'!$E2708)</f>
        <v>6.7354549999999999E-2</v>
      </c>
      <c r="E3126">
        <f t="shared" si="176"/>
        <v>-0.56155298496459594</v>
      </c>
      <c r="F3126">
        <f t="shared" si="177"/>
        <v>0.10651472572759596</v>
      </c>
      <c r="G3126">
        <f>IF('Input and Summary Results'!$J$4="yes",IF(C3126=FALSE,FALSE,IF('Data Transformation'!E3126&lt;$R$10,E3126,$R$10)),IF(C3126=FALSE,FALSE,IF(C3126&lt;$R$10,C3126,$R$10)))</f>
        <v>0.27443974999999998</v>
      </c>
      <c r="H3126">
        <f>IF('Input and Summary Results'!$J$4="yes",'Data Transformation'!F3126,'Data Transformation'!D3126)</f>
        <v>6.7354549999999999E-2</v>
      </c>
      <c r="I3126">
        <f t="shared" si="175"/>
        <v>179</v>
      </c>
    </row>
    <row r="3127" spans="2:9" x14ac:dyDescent="0.25">
      <c r="B3127">
        <f>IF('Input and Summary Results'!D2709=0,FALSE,'Input and Summary Results'!$B2709)</f>
        <v>179</v>
      </c>
      <c r="C3127">
        <f>IF(OR(B3127=0,'Input and Summary Results'!D2709=0,'Input and Summary Results'!D2709=""),FALSE,'Input and Summary Results'!$D2709)</f>
        <v>0.35274177000000001</v>
      </c>
      <c r="D3127">
        <f>IF(OR(B3127=0,'Input and Summary Results'!E2709=0),FALSE,'Input and Summary Results'!$E2709)</f>
        <v>7.491507E-2</v>
      </c>
      <c r="E3127">
        <f t="shared" si="176"/>
        <v>-0.45254311020375487</v>
      </c>
      <c r="F3127">
        <f t="shared" si="177"/>
        <v>9.2172640569332054E-2</v>
      </c>
      <c r="G3127">
        <f>IF('Input and Summary Results'!$J$4="yes",IF(C3127=FALSE,FALSE,IF('Data Transformation'!E3127&lt;$R$10,E3127,$R$10)),IF(C3127=FALSE,FALSE,IF(C3127&lt;$R$10,C3127,$R$10)))</f>
        <v>0.35274177000000001</v>
      </c>
      <c r="H3127">
        <f>IF('Input and Summary Results'!$J$4="yes",'Data Transformation'!F3127,'Data Transformation'!D3127)</f>
        <v>7.491507E-2</v>
      </c>
      <c r="I3127">
        <f t="shared" si="175"/>
        <v>179</v>
      </c>
    </row>
    <row r="3128" spans="2:9" x14ac:dyDescent="0.25">
      <c r="B3128">
        <f>IF('Input and Summary Results'!D2710=0,FALSE,'Input and Summary Results'!$B2710)</f>
        <v>179</v>
      </c>
      <c r="C3128">
        <f>IF(OR(B3128=0,'Input and Summary Results'!D2710=0,'Input and Summary Results'!D2710=""),FALSE,'Input and Summary Results'!$D2710)</f>
        <v>0.39815904000000002</v>
      </c>
      <c r="D3128">
        <f>IF(OR(B3128=0,'Input and Summary Results'!E2710=0),FALSE,'Input and Summary Results'!$E2710)</f>
        <v>3.4247800000000002E-2</v>
      </c>
      <c r="E3128">
        <f t="shared" si="176"/>
        <v>-0.39994341938882039</v>
      </c>
      <c r="F3128">
        <f t="shared" si="177"/>
        <v>3.7330673692602838E-2</v>
      </c>
      <c r="G3128">
        <f>IF('Input and Summary Results'!$J$4="yes",IF(C3128=FALSE,FALSE,IF('Data Transformation'!E3128&lt;$R$10,E3128,$R$10)),IF(C3128=FALSE,FALSE,IF(C3128&lt;$R$10,C3128,$R$10)))</f>
        <v>0.39815904000000002</v>
      </c>
      <c r="H3128">
        <f>IF('Input and Summary Results'!$J$4="yes",'Data Transformation'!F3128,'Data Transformation'!D3128)</f>
        <v>3.4247800000000002E-2</v>
      </c>
      <c r="I3128">
        <f t="shared" si="175"/>
        <v>179</v>
      </c>
    </row>
    <row r="3129" spans="2:9" x14ac:dyDescent="0.25">
      <c r="B3129">
        <f>IF('Input and Summary Results'!D2711=0,FALSE,'Input and Summary Results'!$B2711)</f>
        <v>179</v>
      </c>
      <c r="C3129">
        <f>IF(OR(B3129=0,'Input and Summary Results'!D2711=0,'Input and Summary Results'!D2711=""),FALSE,'Input and Summary Results'!$D2711)</f>
        <v>0.44724649</v>
      </c>
      <c r="D3129">
        <f>IF(OR(B3129=0,'Input and Summary Results'!E2711=0),FALSE,'Input and Summary Results'!$E2711)</f>
        <v>6.5361539999999996E-2</v>
      </c>
      <c r="E3129">
        <f t="shared" si="176"/>
        <v>-0.34945305909957902</v>
      </c>
      <c r="F3129">
        <f t="shared" si="177"/>
        <v>6.3425670171274012E-2</v>
      </c>
      <c r="G3129">
        <f>IF('Input and Summary Results'!$J$4="yes",IF(C3129=FALSE,FALSE,IF('Data Transformation'!E3129&lt;$R$10,E3129,$R$10)),IF(C3129=FALSE,FALSE,IF(C3129&lt;$R$10,C3129,$R$10)))</f>
        <v>0.44724649</v>
      </c>
      <c r="H3129">
        <f>IF('Input and Summary Results'!$J$4="yes",'Data Transformation'!F3129,'Data Transformation'!D3129)</f>
        <v>6.5361539999999996E-2</v>
      </c>
      <c r="I3129">
        <f t="shared" si="175"/>
        <v>179</v>
      </c>
    </row>
    <row r="3130" spans="2:9" x14ac:dyDescent="0.25">
      <c r="B3130">
        <f>IF('Input and Summary Results'!D2712=0,FALSE,'Input and Summary Results'!$B2712)</f>
        <v>179</v>
      </c>
      <c r="C3130">
        <f>IF(OR(B3130=0,'Input and Summary Results'!D2712=0,'Input and Summary Results'!D2712=""),FALSE,'Input and Summary Results'!$D2712)</f>
        <v>0.53994845999999996</v>
      </c>
      <c r="D3130">
        <f>IF(OR(B3130=0,'Input and Summary Results'!E2712=0),FALSE,'Input and Summary Results'!$E2712)</f>
        <v>4.6542930000000003E-2</v>
      </c>
      <c r="E3130">
        <f t="shared" si="176"/>
        <v>-0.26764769315084158</v>
      </c>
      <c r="F3130">
        <f t="shared" si="177"/>
        <v>3.7410295827123949E-2</v>
      </c>
      <c r="G3130">
        <f>IF('Input and Summary Results'!$J$4="yes",IF(C3130=FALSE,FALSE,IF('Data Transformation'!E3130&lt;$R$10,E3130,$R$10)),IF(C3130=FALSE,FALSE,IF(C3130&lt;$R$10,C3130,$R$10)))</f>
        <v>0.53994845999999996</v>
      </c>
      <c r="H3130">
        <f>IF('Input and Summary Results'!$J$4="yes",'Data Transformation'!F3130,'Data Transformation'!D3130)</f>
        <v>4.6542930000000003E-2</v>
      </c>
      <c r="I3130">
        <f t="shared" si="175"/>
        <v>179</v>
      </c>
    </row>
    <row r="3131" spans="2:9" x14ac:dyDescent="0.25">
      <c r="B3131">
        <f>IF('Input and Summary Results'!D2713=0,FALSE,'Input and Summary Results'!$B2713)</f>
        <v>179</v>
      </c>
      <c r="C3131">
        <f>IF(OR(B3131=0,'Input and Summary Results'!D2713=0,'Input and Summary Results'!D2713=""),FALSE,'Input and Summary Results'!$D2713)</f>
        <v>0.65205807000000005</v>
      </c>
      <c r="D3131">
        <f>IF(OR(B3131=0,'Input and Summary Results'!E2713=0),FALSE,'Input and Summary Results'!$E2713)</f>
        <v>5.6071870000000003E-2</v>
      </c>
      <c r="E3131">
        <f t="shared" si="176"/>
        <v>-0.18571372580557727</v>
      </c>
      <c r="F3131">
        <f t="shared" si="177"/>
        <v>3.7320589529702471E-2</v>
      </c>
      <c r="G3131">
        <f>IF('Input and Summary Results'!$J$4="yes",IF(C3131=FALSE,FALSE,IF('Data Transformation'!E3131&lt;$R$10,E3131,$R$10)),IF(C3131=FALSE,FALSE,IF(C3131&lt;$R$10,C3131,$R$10)))</f>
        <v>0.65205807000000005</v>
      </c>
      <c r="H3131">
        <f>IF('Input and Summary Results'!$J$4="yes",'Data Transformation'!F3131,'Data Transformation'!D3131)</f>
        <v>5.6071870000000003E-2</v>
      </c>
      <c r="I3131">
        <f t="shared" si="175"/>
        <v>179</v>
      </c>
    </row>
    <row r="3132" spans="2:9" x14ac:dyDescent="0.25">
      <c r="B3132">
        <f>IF('Input and Summary Results'!D2714=0,FALSE,'Input and Summary Results'!$B2714)</f>
        <v>179</v>
      </c>
      <c r="C3132">
        <f>IF(OR(B3132=0,'Input and Summary Results'!D2714=0,'Input and Summary Results'!D2714=""),FALSE,'Input and Summary Results'!$D2714)</f>
        <v>0.67714733999999999</v>
      </c>
      <c r="D3132">
        <f>IF(OR(B3132=0,'Input and Summary Results'!E2714=0),FALSE,'Input and Summary Results'!$E2714)</f>
        <v>7.1163249999999997E-2</v>
      </c>
      <c r="E3132">
        <f t="shared" si="176"/>
        <v>-0.16931682321027064</v>
      </c>
      <c r="F3132">
        <f t="shared" si="177"/>
        <v>4.5610236761765906E-2</v>
      </c>
      <c r="G3132">
        <f>IF('Input and Summary Results'!$J$4="yes",IF(C3132=FALSE,FALSE,IF('Data Transformation'!E3132&lt;$R$10,E3132,$R$10)),IF(C3132=FALSE,FALSE,IF(C3132&lt;$R$10,C3132,$R$10)))</f>
        <v>0.67714733999999999</v>
      </c>
      <c r="H3132">
        <f>IF('Input and Summary Results'!$J$4="yes",'Data Transformation'!F3132,'Data Transformation'!D3132)</f>
        <v>7.1163249999999997E-2</v>
      </c>
      <c r="I3132">
        <f t="shared" si="175"/>
        <v>179</v>
      </c>
    </row>
    <row r="3133" spans="2:9" x14ac:dyDescent="0.25">
      <c r="B3133">
        <f>IF('Input and Summary Results'!D2715=0,FALSE,'Input and Summary Results'!$B2715)</f>
        <v>179</v>
      </c>
      <c r="C3133">
        <f>IF(OR(B3133=0,'Input and Summary Results'!D2715=0,'Input and Summary Results'!D2715=""),FALSE,'Input and Summary Results'!$D2715)</f>
        <v>0.71990427999999995</v>
      </c>
      <c r="D3133">
        <f>IF(OR(B3133=0,'Input and Summary Results'!E2715=0),FALSE,'Input and Summary Results'!$E2715)</f>
        <v>8.8212860000000004E-2</v>
      </c>
      <c r="E3133">
        <f t="shared" si="176"/>
        <v>-0.14272524444560294</v>
      </c>
      <c r="F3133">
        <f t="shared" si="177"/>
        <v>5.3179821684071669E-2</v>
      </c>
      <c r="G3133">
        <f>IF('Input and Summary Results'!$J$4="yes",IF(C3133=FALSE,FALSE,IF('Data Transformation'!E3133&lt;$R$10,E3133,$R$10)),IF(C3133=FALSE,FALSE,IF(C3133&lt;$R$10,C3133,$R$10)))</f>
        <v>0.71990427999999995</v>
      </c>
      <c r="H3133">
        <f>IF('Input and Summary Results'!$J$4="yes",'Data Transformation'!F3133,'Data Transformation'!D3133)</f>
        <v>8.8212860000000004E-2</v>
      </c>
      <c r="I3133">
        <f t="shared" si="175"/>
        <v>179</v>
      </c>
    </row>
    <row r="3134" spans="2:9" x14ac:dyDescent="0.25">
      <c r="B3134">
        <f>IF('Input and Summary Results'!D2716=0,FALSE,'Input and Summary Results'!$B2716)</f>
        <v>179</v>
      </c>
      <c r="C3134">
        <f>IF(OR(B3134=0,'Input and Summary Results'!D2716=0,'Input and Summary Results'!D2716=""),FALSE,'Input and Summary Results'!$D2716)</f>
        <v>0.74210164000000001</v>
      </c>
      <c r="D3134">
        <f>IF(OR(B3134=0,'Input and Summary Results'!E2716=0),FALSE,'Input and Summary Results'!$E2716)</f>
        <v>5.5093419999999997E-2</v>
      </c>
      <c r="E3134">
        <f t="shared" si="176"/>
        <v>-0.12953660864532968</v>
      </c>
      <c r="F3134">
        <f t="shared" si="177"/>
        <v>3.2220039670037649E-2</v>
      </c>
      <c r="G3134">
        <f>IF('Input and Summary Results'!$J$4="yes",IF(C3134=FALSE,FALSE,IF('Data Transformation'!E3134&lt;$R$10,E3134,$R$10)),IF(C3134=FALSE,FALSE,IF(C3134&lt;$R$10,C3134,$R$10)))</f>
        <v>0.74210164000000001</v>
      </c>
      <c r="H3134">
        <f>IF('Input and Summary Results'!$J$4="yes",'Data Transformation'!F3134,'Data Transformation'!D3134)</f>
        <v>5.5093419999999997E-2</v>
      </c>
      <c r="I3134">
        <f t="shared" si="175"/>
        <v>179</v>
      </c>
    </row>
    <row r="3135" spans="2:9" x14ac:dyDescent="0.25">
      <c r="B3135">
        <f>IF('Input and Summary Results'!D2717=0,FALSE,'Input and Summary Results'!$B2717)</f>
        <v>179</v>
      </c>
      <c r="C3135">
        <f>IF(OR(B3135=0,'Input and Summary Results'!D2717=0,'Input and Summary Results'!D2717=""),FALSE,'Input and Summary Results'!$D2717)</f>
        <v>0.78425124999999996</v>
      </c>
      <c r="D3135">
        <f>IF(OR(B3135=0,'Input and Summary Results'!E2717=0),FALSE,'Input and Summary Results'!$E2717)</f>
        <v>4.9362219999999998E-2</v>
      </c>
      <c r="E3135">
        <f t="shared" si="176"/>
        <v>-0.10554478041769619</v>
      </c>
      <c r="F3135">
        <f t="shared" si="177"/>
        <v>2.7316760387694632E-2</v>
      </c>
      <c r="G3135">
        <f>IF('Input and Summary Results'!$J$4="yes",IF(C3135=FALSE,FALSE,IF('Data Transformation'!E3135&lt;$R$10,E3135,$R$10)),IF(C3135=FALSE,FALSE,IF(C3135&lt;$R$10,C3135,$R$10)))</f>
        <v>0.78425124999999996</v>
      </c>
      <c r="H3135">
        <f>IF('Input and Summary Results'!$J$4="yes",'Data Transformation'!F3135,'Data Transformation'!D3135)</f>
        <v>4.9362219999999998E-2</v>
      </c>
      <c r="I3135">
        <f t="shared" si="175"/>
        <v>179</v>
      </c>
    </row>
    <row r="3136" spans="2:9" x14ac:dyDescent="0.25">
      <c r="B3136">
        <f>IF('Input and Summary Results'!D2718=0,FALSE,'Input and Summary Results'!$B2718)</f>
        <v>179</v>
      </c>
      <c r="C3136">
        <f>IF(OR(B3136=0,'Input and Summary Results'!D2718=0,'Input and Summary Results'!D2718=""),FALSE,'Input and Summary Results'!$D2718)</f>
        <v>0.78728266000000002</v>
      </c>
      <c r="D3136">
        <f>IF(OR(B3136=0,'Input and Summary Results'!E2718=0),FALSE,'Input and Summary Results'!$E2718)</f>
        <v>9.7599519999999995E-2</v>
      </c>
      <c r="E3136">
        <f t="shared" si="176"/>
        <v>-0.1038693138434466</v>
      </c>
      <c r="F3136">
        <f t="shared" si="177"/>
        <v>5.3803028863864469E-2</v>
      </c>
      <c r="G3136">
        <f>IF('Input and Summary Results'!$J$4="yes",IF(C3136=FALSE,FALSE,IF('Data Transformation'!E3136&lt;$R$10,E3136,$R$10)),IF(C3136=FALSE,FALSE,IF(C3136&lt;$R$10,C3136,$R$10)))</f>
        <v>0.78728266000000002</v>
      </c>
      <c r="H3136">
        <f>IF('Input and Summary Results'!$J$4="yes",'Data Transformation'!F3136,'Data Transformation'!D3136)</f>
        <v>9.7599519999999995E-2</v>
      </c>
      <c r="I3136">
        <f t="shared" si="175"/>
        <v>179</v>
      </c>
    </row>
    <row r="3137" spans="2:9" x14ac:dyDescent="0.25">
      <c r="B3137">
        <f>IF('Input and Summary Results'!D2719=0,FALSE,'Input and Summary Results'!$B2719)</f>
        <v>179</v>
      </c>
      <c r="C3137">
        <f>IF(OR(B3137=0,'Input and Summary Results'!D2719=0,'Input and Summary Results'!D2719=""),FALSE,'Input and Summary Results'!$D2719)</f>
        <v>0.82791943999999995</v>
      </c>
      <c r="D3137">
        <f>IF(OR(B3137=0,'Input and Summary Results'!E2719=0),FALSE,'Input and Summary Results'!$E2719)</f>
        <v>3.6233639999999998E-2</v>
      </c>
      <c r="E3137">
        <f t="shared" si="176"/>
        <v>-8.2011919816068687E-2</v>
      </c>
      <c r="F3137">
        <f t="shared" si="177"/>
        <v>1.8993876698921334E-2</v>
      </c>
      <c r="G3137">
        <f>IF('Input and Summary Results'!$J$4="yes",IF(C3137=FALSE,FALSE,IF('Data Transformation'!E3137&lt;$R$10,E3137,$R$10)),IF(C3137=FALSE,FALSE,IF(C3137&lt;$R$10,C3137,$R$10)))</f>
        <v>0.82791943999999995</v>
      </c>
      <c r="H3137">
        <f>IF('Input and Summary Results'!$J$4="yes",'Data Transformation'!F3137,'Data Transformation'!D3137)</f>
        <v>3.6233639999999998E-2</v>
      </c>
      <c r="I3137">
        <f t="shared" si="175"/>
        <v>179</v>
      </c>
    </row>
    <row r="3138" spans="2:9" x14ac:dyDescent="0.25">
      <c r="B3138">
        <f>IF('Input and Summary Results'!D2720=0,FALSE,'Input and Summary Results'!$B2720)</f>
        <v>179</v>
      </c>
      <c r="C3138">
        <f>IF(OR(B3138=0,'Input and Summary Results'!D2720=0,'Input and Summary Results'!D2720=""),FALSE,'Input and Summary Results'!$D2720)</f>
        <v>0.87398779000000004</v>
      </c>
      <c r="D3138">
        <f>IF(OR(B3138=0,'Input and Summary Results'!E2720=0),FALSE,'Input and Summary Results'!$E2720)</f>
        <v>4.3535049999999999E-2</v>
      </c>
      <c r="E3138">
        <f t="shared" si="176"/>
        <v>-5.8494634611208685E-2</v>
      </c>
      <c r="F3138">
        <f t="shared" si="177"/>
        <v>2.1618393204326115E-2</v>
      </c>
      <c r="G3138">
        <f>IF('Input and Summary Results'!$J$4="yes",IF(C3138=FALSE,FALSE,IF('Data Transformation'!E3138&lt;$R$10,E3138,$R$10)),IF(C3138=FALSE,FALSE,IF(C3138&lt;$R$10,C3138,$R$10)))</f>
        <v>0.87398779000000004</v>
      </c>
      <c r="H3138">
        <f>IF('Input and Summary Results'!$J$4="yes",'Data Transformation'!F3138,'Data Transformation'!D3138)</f>
        <v>4.3535049999999999E-2</v>
      </c>
      <c r="I3138">
        <f t="shared" si="175"/>
        <v>179</v>
      </c>
    </row>
    <row r="3139" spans="2:9" x14ac:dyDescent="0.25">
      <c r="B3139">
        <f>IF('Input and Summary Results'!D2721=0,FALSE,'Input and Summary Results'!$B2721)</f>
        <v>179</v>
      </c>
      <c r="C3139">
        <f>IF(OR(B3139=0,'Input and Summary Results'!D2721=0,'Input and Summary Results'!D2721=""),FALSE,'Input and Summary Results'!$D2721)</f>
        <v>0.89310394000000004</v>
      </c>
      <c r="D3139">
        <f>IF(OR(B3139=0,'Input and Summary Results'!E2721=0),FALSE,'Input and Summary Results'!$E2721)</f>
        <v>3.7041480000000002E-2</v>
      </c>
      <c r="E3139">
        <f t="shared" si="176"/>
        <v>-4.9097994704283117E-2</v>
      </c>
      <c r="F3139">
        <f t="shared" si="177"/>
        <v>1.8000147127332122E-2</v>
      </c>
      <c r="G3139">
        <f>IF('Input and Summary Results'!$J$4="yes",IF(C3139=FALSE,FALSE,IF('Data Transformation'!E3139&lt;$R$10,E3139,$R$10)),IF(C3139=FALSE,FALSE,IF(C3139&lt;$R$10,C3139,$R$10)))</f>
        <v>0.89310394000000004</v>
      </c>
      <c r="H3139">
        <f>IF('Input and Summary Results'!$J$4="yes",'Data Transformation'!F3139,'Data Transformation'!D3139)</f>
        <v>3.7041480000000002E-2</v>
      </c>
      <c r="I3139">
        <f t="shared" si="175"/>
        <v>179</v>
      </c>
    </row>
    <row r="3140" spans="2:9" x14ac:dyDescent="0.25">
      <c r="B3140">
        <f>IF('Input and Summary Results'!D2722=0,FALSE,'Input and Summary Results'!$B2722)</f>
        <v>179</v>
      </c>
      <c r="C3140">
        <f>IF(OR(B3140=0,'Input and Summary Results'!D2722=0,'Input and Summary Results'!D2722=""),FALSE,'Input and Summary Results'!$D2722)</f>
        <v>0.91962197999999995</v>
      </c>
      <c r="D3140">
        <f>IF(OR(B3140=0,'Input and Summary Results'!E2722=0),FALSE,'Input and Summary Results'!$E2722)</f>
        <v>7.5689290000000006E-2</v>
      </c>
      <c r="E3140">
        <f t="shared" si="176"/>
        <v>-3.6390657151960708E-2</v>
      </c>
      <c r="F3140">
        <f t="shared" si="177"/>
        <v>3.5720276999033893E-2</v>
      </c>
      <c r="G3140">
        <f>IF('Input and Summary Results'!$J$4="yes",IF(C3140=FALSE,FALSE,IF('Data Transformation'!E3140&lt;$R$10,E3140,$R$10)),IF(C3140=FALSE,FALSE,IF(C3140&lt;$R$10,C3140,$R$10)))</f>
        <v>0.91962197999999995</v>
      </c>
      <c r="H3140">
        <f>IF('Input and Summary Results'!$J$4="yes",'Data Transformation'!F3140,'Data Transformation'!D3140)</f>
        <v>7.5689290000000006E-2</v>
      </c>
      <c r="I3140">
        <f t="shared" si="175"/>
        <v>179</v>
      </c>
    </row>
    <row r="3141" spans="2:9" x14ac:dyDescent="0.25">
      <c r="B3141">
        <f>IF('Input and Summary Results'!D2723=0,FALSE,'Input and Summary Results'!$B2723)</f>
        <v>180</v>
      </c>
      <c r="C3141">
        <f>IF(OR(B3141=0,'Input and Summary Results'!D2723=0,'Input and Summary Results'!D2723=""),FALSE,'Input and Summary Results'!$D2723)</f>
        <v>0.33253053999999999</v>
      </c>
      <c r="D3141">
        <f>IF(OR(B3141=0,'Input and Summary Results'!E2723=0),FALSE,'Input and Summary Results'!$E2723)</f>
        <v>4.7150230000000001E-2</v>
      </c>
      <c r="E3141">
        <f t="shared" si="176"/>
        <v>-0.47816846240780109</v>
      </c>
      <c r="F3141">
        <f t="shared" si="177"/>
        <v>6.1537805880927512E-2</v>
      </c>
      <c r="G3141">
        <f>IF('Input and Summary Results'!$J$4="yes",IF(C3141=FALSE,FALSE,IF('Data Transformation'!E3141&lt;$R$10,E3141,$R$10)),IF(C3141=FALSE,FALSE,IF(C3141&lt;$R$10,C3141,$R$10)))</f>
        <v>0.33253053999999999</v>
      </c>
      <c r="H3141">
        <f>IF('Input and Summary Results'!$J$4="yes",'Data Transformation'!F3141,'Data Transformation'!D3141)</f>
        <v>4.7150230000000001E-2</v>
      </c>
      <c r="I3141">
        <f t="shared" ref="I3141:I3204" si="178">IF(G3141=FALSE,"",B3141)</f>
        <v>180</v>
      </c>
    </row>
    <row r="3142" spans="2:9" x14ac:dyDescent="0.25">
      <c r="B3142">
        <f>IF('Input and Summary Results'!D2724=0,FALSE,'Input and Summary Results'!$B2724)</f>
        <v>180</v>
      </c>
      <c r="C3142">
        <f>IF(OR(B3142=0,'Input and Summary Results'!D2724=0,'Input and Summary Results'!D2724=""),FALSE,'Input and Summary Results'!$D2724)</f>
        <v>0.37137441999999998</v>
      </c>
      <c r="D3142">
        <f>IF(OR(B3142=0,'Input and Summary Results'!E2724=0),FALSE,'Input and Summary Results'!$E2724)</f>
        <v>5.7536789999999997E-2</v>
      </c>
      <c r="E3142">
        <f t="shared" si="176"/>
        <v>-0.43018801345417307</v>
      </c>
      <c r="F3142">
        <f t="shared" si="177"/>
        <v>6.7239329138501253E-2</v>
      </c>
      <c r="G3142">
        <f>IF('Input and Summary Results'!$J$4="yes",IF(C3142=FALSE,FALSE,IF('Data Transformation'!E3142&lt;$R$10,E3142,$R$10)),IF(C3142=FALSE,FALSE,IF(C3142&lt;$R$10,C3142,$R$10)))</f>
        <v>0.37137441999999998</v>
      </c>
      <c r="H3142">
        <f>IF('Input and Summary Results'!$J$4="yes",'Data Transformation'!F3142,'Data Transformation'!D3142)</f>
        <v>5.7536789999999997E-2</v>
      </c>
      <c r="I3142">
        <f t="shared" si="178"/>
        <v>180</v>
      </c>
    </row>
    <row r="3143" spans="2:9" x14ac:dyDescent="0.25">
      <c r="B3143">
        <f>IF('Input and Summary Results'!D2725=0,FALSE,'Input and Summary Results'!$B2725)</f>
        <v>180</v>
      </c>
      <c r="C3143">
        <f>IF(OR(B3143=0,'Input and Summary Results'!D2725=0,'Input and Summary Results'!D2725=""),FALSE,'Input and Summary Results'!$D2725)</f>
        <v>0.48805005000000001</v>
      </c>
      <c r="D3143">
        <f>IF(OR(B3143=0,'Input and Summary Results'!E2725=0),FALSE,'Input and Summary Results'!$E2725)</f>
        <v>3.9041119999999999E-2</v>
      </c>
      <c r="E3143">
        <f t="shared" si="176"/>
        <v>-0.31153563839844745</v>
      </c>
      <c r="F3143">
        <f t="shared" si="177"/>
        <v>3.4717435394177293E-2</v>
      </c>
      <c r="G3143">
        <f>IF('Input and Summary Results'!$J$4="yes",IF(C3143=FALSE,FALSE,IF('Data Transformation'!E3143&lt;$R$10,E3143,$R$10)),IF(C3143=FALSE,FALSE,IF(C3143&lt;$R$10,C3143,$R$10)))</f>
        <v>0.48805005000000001</v>
      </c>
      <c r="H3143">
        <f>IF('Input and Summary Results'!$J$4="yes",'Data Transformation'!F3143,'Data Transformation'!D3143)</f>
        <v>3.9041119999999999E-2</v>
      </c>
      <c r="I3143">
        <f t="shared" si="178"/>
        <v>180</v>
      </c>
    </row>
    <row r="3144" spans="2:9" x14ac:dyDescent="0.25">
      <c r="B3144">
        <f>IF('Input and Summary Results'!D2726=0,FALSE,'Input and Summary Results'!$B2726)</f>
        <v>180</v>
      </c>
      <c r="C3144">
        <f>IF(OR(B3144=0,'Input and Summary Results'!D2726=0,'Input and Summary Results'!D2726=""),FALSE,'Input and Summary Results'!$D2726)</f>
        <v>0.71758986000000002</v>
      </c>
      <c r="D3144">
        <f>IF(OR(B3144=0,'Input and Summary Results'!E2726=0),FALSE,'Input and Summary Results'!$E2726)</f>
        <v>3.5516319999999997E-2</v>
      </c>
      <c r="E3144">
        <f t="shared" si="176"/>
        <v>-0.14412370677717531</v>
      </c>
      <c r="F3144">
        <f t="shared" si="177"/>
        <v>2.1480352133180922E-2</v>
      </c>
      <c r="G3144">
        <f>IF('Input and Summary Results'!$J$4="yes",IF(C3144=FALSE,FALSE,IF('Data Transformation'!E3144&lt;$R$10,E3144,$R$10)),IF(C3144=FALSE,FALSE,IF(C3144&lt;$R$10,C3144,$R$10)))</f>
        <v>0.71758986000000002</v>
      </c>
      <c r="H3144">
        <f>IF('Input and Summary Results'!$J$4="yes",'Data Transformation'!F3144,'Data Transformation'!D3144)</f>
        <v>3.5516319999999997E-2</v>
      </c>
      <c r="I3144">
        <f t="shared" si="178"/>
        <v>180</v>
      </c>
    </row>
    <row r="3145" spans="2:9" x14ac:dyDescent="0.25">
      <c r="B3145">
        <f>IF('Input and Summary Results'!D2727=0,FALSE,'Input and Summary Results'!$B2727)</f>
        <v>180</v>
      </c>
      <c r="C3145">
        <f>IF(OR(B3145=0,'Input and Summary Results'!D2727=0,'Input and Summary Results'!D2727=""),FALSE,'Input and Summary Results'!$D2727)</f>
        <v>0.81958511999999994</v>
      </c>
      <c r="D3145">
        <f>IF(OR(B3145=0,'Input and Summary Results'!E2727=0),FALSE,'Input and Summary Results'!$E2727)</f>
        <v>0.12356299</v>
      </c>
      <c r="E3145">
        <f t="shared" si="176"/>
        <v>-8.6405935044578136E-2</v>
      </c>
      <c r="F3145">
        <f t="shared" si="177"/>
        <v>6.5431077689648634E-2</v>
      </c>
      <c r="G3145">
        <f>IF('Input and Summary Results'!$J$4="yes",IF(C3145=FALSE,FALSE,IF('Data Transformation'!E3145&lt;$R$10,E3145,$R$10)),IF(C3145=FALSE,FALSE,IF(C3145&lt;$R$10,C3145,$R$10)))</f>
        <v>0.81958511999999994</v>
      </c>
      <c r="H3145">
        <f>IF('Input and Summary Results'!$J$4="yes",'Data Transformation'!F3145,'Data Transformation'!D3145)</f>
        <v>0.12356299</v>
      </c>
      <c r="I3145">
        <f t="shared" si="178"/>
        <v>180</v>
      </c>
    </row>
    <row r="3146" spans="2:9" x14ac:dyDescent="0.25">
      <c r="B3146">
        <f>IF('Input and Summary Results'!D2728=0,FALSE,'Input and Summary Results'!$B2728)</f>
        <v>180</v>
      </c>
      <c r="C3146">
        <f>IF(OR(B3146=0,'Input and Summary Results'!D2728=0,'Input and Summary Results'!D2728=""),FALSE,'Input and Summary Results'!$D2728)</f>
        <v>0.84361375999999999</v>
      </c>
      <c r="D3146">
        <f>IF(OR(B3146=0,'Input and Summary Results'!E2728=0),FALSE,'Input and Summary Results'!$E2728)</f>
        <v>5.8905319999999997E-2</v>
      </c>
      <c r="E3146">
        <f t="shared" si="176"/>
        <v>-7.3856345192229986E-2</v>
      </c>
      <c r="F3146">
        <f t="shared" si="177"/>
        <v>3.0304044448018482E-2</v>
      </c>
      <c r="G3146">
        <f>IF('Input and Summary Results'!$J$4="yes",IF(C3146=FALSE,FALSE,IF('Data Transformation'!E3146&lt;$R$10,E3146,$R$10)),IF(C3146=FALSE,FALSE,IF(C3146&lt;$R$10,C3146,$R$10)))</f>
        <v>0.84361375999999999</v>
      </c>
      <c r="H3146">
        <f>IF('Input and Summary Results'!$J$4="yes",'Data Transformation'!F3146,'Data Transformation'!D3146)</f>
        <v>5.8905319999999997E-2</v>
      </c>
      <c r="I3146">
        <f t="shared" si="178"/>
        <v>180</v>
      </c>
    </row>
    <row r="3147" spans="2:9" x14ac:dyDescent="0.25">
      <c r="B3147">
        <f>IF('Input and Summary Results'!D2729=0,FALSE,'Input and Summary Results'!$B2729)</f>
        <v>180</v>
      </c>
      <c r="C3147">
        <f>IF(OR(B3147=0,'Input and Summary Results'!D2729=0,'Input and Summary Results'!D2729=""),FALSE,'Input and Summary Results'!$D2729)</f>
        <v>0.88849151000000004</v>
      </c>
      <c r="D3147">
        <f>IF(OR(B3147=0,'Input and Summary Results'!E2729=0),FALSE,'Input and Summary Results'!$E2729)</f>
        <v>9.0789590000000003E-2</v>
      </c>
      <c r="E3147">
        <f t="shared" si="176"/>
        <v>-5.1346717749245402E-2</v>
      </c>
      <c r="F3147">
        <f t="shared" si="177"/>
        <v>4.434784307618201E-2</v>
      </c>
      <c r="G3147">
        <f>IF('Input and Summary Results'!$J$4="yes",IF(C3147=FALSE,FALSE,IF('Data Transformation'!E3147&lt;$R$10,E3147,$R$10)),IF(C3147=FALSE,FALSE,IF(C3147&lt;$R$10,C3147,$R$10)))</f>
        <v>0.88849151000000004</v>
      </c>
      <c r="H3147">
        <f>IF('Input and Summary Results'!$J$4="yes",'Data Transformation'!F3147,'Data Transformation'!D3147)</f>
        <v>9.0789590000000003E-2</v>
      </c>
      <c r="I3147">
        <f t="shared" si="178"/>
        <v>180</v>
      </c>
    </row>
    <row r="3148" spans="2:9" x14ac:dyDescent="0.25">
      <c r="B3148">
        <f>IF('Input and Summary Results'!D2730=0,FALSE,'Input and Summary Results'!$B2730)</f>
        <v>180</v>
      </c>
      <c r="C3148">
        <f>IF(OR(B3148=0,'Input and Summary Results'!D2730=0,'Input and Summary Results'!D2730=""),FALSE,'Input and Summary Results'!$D2730)</f>
        <v>0.90164261999999995</v>
      </c>
      <c r="D3148">
        <f>IF(OR(B3148=0,'Input and Summary Results'!E2730=0),FALSE,'Input and Summary Results'!$E2730)</f>
        <v>4.5013350000000001E-2</v>
      </c>
      <c r="E3148">
        <f t="shared" si="176"/>
        <v>-4.496556768805534E-2</v>
      </c>
      <c r="F3148">
        <f t="shared" si="177"/>
        <v>2.1666892698572748E-2</v>
      </c>
      <c r="G3148">
        <f>IF('Input and Summary Results'!$J$4="yes",IF(C3148=FALSE,FALSE,IF('Data Transformation'!E3148&lt;$R$10,E3148,$R$10)),IF(C3148=FALSE,FALSE,IF(C3148&lt;$R$10,C3148,$R$10)))</f>
        <v>0.90164261999999995</v>
      </c>
      <c r="H3148">
        <f>IF('Input and Summary Results'!$J$4="yes",'Data Transformation'!F3148,'Data Transformation'!D3148)</f>
        <v>4.5013350000000001E-2</v>
      </c>
      <c r="I3148">
        <f t="shared" si="178"/>
        <v>180</v>
      </c>
    </row>
    <row r="3149" spans="2:9" x14ac:dyDescent="0.25">
      <c r="B3149">
        <f>IF('Input and Summary Results'!D2731=0,FALSE,'Input and Summary Results'!$B2731)</f>
        <v>180</v>
      </c>
      <c r="C3149">
        <f>IF(OR(B3149=0,'Input and Summary Results'!D2731=0,'Input and Summary Results'!D2731=""),FALSE,'Input and Summary Results'!$D2731)</f>
        <v>0.93036065999999995</v>
      </c>
      <c r="D3149">
        <f>IF(OR(B3149=0,'Input and Summary Results'!E2731=0),FALSE,'Input and Summary Results'!$E2731)</f>
        <v>5.796859E-2</v>
      </c>
      <c r="E3149">
        <f t="shared" si="176"/>
        <v>-3.1348661893250439E-2</v>
      </c>
      <c r="F3149">
        <f t="shared" si="177"/>
        <v>2.7041521790055052E-2</v>
      </c>
      <c r="G3149">
        <f>IF('Input and Summary Results'!$J$4="yes",IF(C3149=FALSE,FALSE,IF('Data Transformation'!E3149&lt;$R$10,E3149,$R$10)),IF(C3149=FALSE,FALSE,IF(C3149&lt;$R$10,C3149,$R$10)))</f>
        <v>0.93036065999999995</v>
      </c>
      <c r="H3149">
        <f>IF('Input and Summary Results'!$J$4="yes",'Data Transformation'!F3149,'Data Transformation'!D3149)</f>
        <v>5.796859E-2</v>
      </c>
      <c r="I3149">
        <f t="shared" si="178"/>
        <v>180</v>
      </c>
    </row>
    <row r="3150" spans="2:9" x14ac:dyDescent="0.25">
      <c r="B3150">
        <f>IF('Input and Summary Results'!D2732=0,FALSE,'Input and Summary Results'!$B2732)</f>
        <v>180</v>
      </c>
      <c r="C3150">
        <f>IF(OR(B3150=0,'Input and Summary Results'!D2732=0,'Input and Summary Results'!D2732=""),FALSE,'Input and Summary Results'!$D2732)</f>
        <v>0.93217521000000003</v>
      </c>
      <c r="D3150">
        <f>IF(OR(B3150=0,'Input and Summary Results'!E2732=0),FALSE,'Input and Summary Results'!$E2732)</f>
        <v>7.2506790000000002E-2</v>
      </c>
      <c r="E3150">
        <f t="shared" si="176"/>
        <v>-3.050245075267282E-2</v>
      </c>
      <c r="F3150">
        <f t="shared" si="177"/>
        <v>3.3757545279497397E-2</v>
      </c>
      <c r="G3150">
        <f>IF('Input and Summary Results'!$J$4="yes",IF(C3150=FALSE,FALSE,IF('Data Transformation'!E3150&lt;$R$10,E3150,$R$10)),IF(C3150=FALSE,FALSE,IF(C3150&lt;$R$10,C3150,$R$10)))</f>
        <v>0.93217521000000003</v>
      </c>
      <c r="H3150">
        <f>IF('Input and Summary Results'!$J$4="yes",'Data Transformation'!F3150,'Data Transformation'!D3150)</f>
        <v>7.2506790000000002E-2</v>
      </c>
      <c r="I3150">
        <f t="shared" si="178"/>
        <v>180</v>
      </c>
    </row>
    <row r="3151" spans="2:9" x14ac:dyDescent="0.25">
      <c r="B3151">
        <f>IF('Input and Summary Results'!D2733=0,FALSE,'Input and Summary Results'!$B2733)</f>
        <v>180</v>
      </c>
      <c r="C3151">
        <f>IF(OR(B3151=0,'Input and Summary Results'!D2733=0,'Input and Summary Results'!D2733=""),FALSE,'Input and Summary Results'!$D2733)</f>
        <v>0.93405921000000003</v>
      </c>
      <c r="D3151">
        <f>IF(OR(B3151=0,'Input and Summary Results'!E2733=0),FALSE,'Input and Summary Results'!$E2733)</f>
        <v>5.5733959999999999E-2</v>
      </c>
      <c r="E3151">
        <f t="shared" si="176"/>
        <v>-2.9625592976295325E-2</v>
      </c>
      <c r="F3151">
        <f t="shared" si="177"/>
        <v>2.5896151315717982E-2</v>
      </c>
      <c r="G3151">
        <f>IF('Input and Summary Results'!$J$4="yes",IF(C3151=FALSE,FALSE,IF('Data Transformation'!E3151&lt;$R$10,E3151,$R$10)),IF(C3151=FALSE,FALSE,IF(C3151&lt;$R$10,C3151,$R$10)))</f>
        <v>0.93405921000000003</v>
      </c>
      <c r="H3151">
        <f>IF('Input and Summary Results'!$J$4="yes",'Data Transformation'!F3151,'Data Transformation'!D3151)</f>
        <v>5.5733959999999999E-2</v>
      </c>
      <c r="I3151">
        <f t="shared" si="178"/>
        <v>180</v>
      </c>
    </row>
    <row r="3152" spans="2:9" x14ac:dyDescent="0.25">
      <c r="B3152">
        <f>IF('Input and Summary Results'!D2734=0,FALSE,'Input and Summary Results'!$B2734)</f>
        <v>180</v>
      </c>
      <c r="C3152">
        <f>IF(OR(B3152=0,'Input and Summary Results'!D2734=0,'Input and Summary Results'!D2734=""),FALSE,'Input and Summary Results'!$D2734)</f>
        <v>0.93820243000000003</v>
      </c>
      <c r="D3152">
        <f>IF(OR(B3152=0,'Input and Summary Results'!E2734=0),FALSE,'Input and Summary Results'!$E2734)</f>
        <v>5.2720879999999998E-2</v>
      </c>
      <c r="E3152">
        <f t="shared" si="176"/>
        <v>-2.7703446538909101E-2</v>
      </c>
      <c r="F3152">
        <f t="shared" si="177"/>
        <v>2.4387979809431956E-2</v>
      </c>
      <c r="G3152">
        <f>IF('Input and Summary Results'!$J$4="yes",IF(C3152=FALSE,FALSE,IF('Data Transformation'!E3152&lt;$R$10,E3152,$R$10)),IF(C3152=FALSE,FALSE,IF(C3152&lt;$R$10,C3152,$R$10)))</f>
        <v>0.93820243000000003</v>
      </c>
      <c r="H3152">
        <f>IF('Input and Summary Results'!$J$4="yes",'Data Transformation'!F3152,'Data Transformation'!D3152)</f>
        <v>5.2720879999999998E-2</v>
      </c>
      <c r="I3152">
        <f t="shared" si="178"/>
        <v>180</v>
      </c>
    </row>
    <row r="3153" spans="2:9" x14ac:dyDescent="0.25">
      <c r="B3153">
        <f>IF('Input and Summary Results'!D2735=0,FALSE,'Input and Summary Results'!$B2735)</f>
        <v>180</v>
      </c>
      <c r="C3153">
        <f>IF(OR(B3153=0,'Input and Summary Results'!D2735=0,'Input and Summary Results'!D2735=""),FALSE,'Input and Summary Results'!$D2735)</f>
        <v>1.0378797900000001</v>
      </c>
      <c r="D3153">
        <f>IF(OR(B3153=0,'Input and Summary Results'!E2735=0),FALSE,'Input and Summary Results'!$E2735)</f>
        <v>5.6855389999999999E-2</v>
      </c>
      <c r="E3153">
        <f t="shared" si="176"/>
        <v>1.6147055282281983E-2</v>
      </c>
      <c r="F3153">
        <f t="shared" si="177"/>
        <v>2.3774660127065386E-2</v>
      </c>
      <c r="G3153">
        <f>IF('Input and Summary Results'!$J$4="yes",IF(C3153=FALSE,FALSE,IF('Data Transformation'!E3153&lt;$R$10,E3153,$R$10)),IF(C3153=FALSE,FALSE,IF(C3153&lt;$R$10,C3153,$R$10)))</f>
        <v>1.0378797900000001</v>
      </c>
      <c r="H3153">
        <f>IF('Input and Summary Results'!$J$4="yes",'Data Transformation'!F3153,'Data Transformation'!D3153)</f>
        <v>5.6855389999999999E-2</v>
      </c>
      <c r="I3153">
        <f t="shared" si="178"/>
        <v>180</v>
      </c>
    </row>
    <row r="3154" spans="2:9" x14ac:dyDescent="0.25">
      <c r="B3154">
        <f>IF('Input and Summary Results'!D2736=0,FALSE,'Input and Summary Results'!$B2736)</f>
        <v>180</v>
      </c>
      <c r="C3154">
        <f>IF(OR(B3154=0,'Input and Summary Results'!D2736=0,'Input and Summary Results'!D2736=""),FALSE,'Input and Summary Results'!$D2736)</f>
        <v>1.0559026199999999</v>
      </c>
      <c r="D3154">
        <f>IF(OR(B3154=0,'Input and Summary Results'!E2736=0),FALSE,'Input and Summary Results'!$E2736)</f>
        <v>5.3644209999999998E-2</v>
      </c>
      <c r="E3154">
        <f t="shared" si="176"/>
        <v>2.3623867490646974E-2</v>
      </c>
      <c r="F3154">
        <f t="shared" si="177"/>
        <v>2.2048990786669324E-2</v>
      </c>
      <c r="G3154">
        <f>IF('Input and Summary Results'!$J$4="yes",IF(C3154=FALSE,FALSE,IF('Data Transformation'!E3154&lt;$R$10,E3154,$R$10)),IF(C3154=FALSE,FALSE,IF(C3154&lt;$R$10,C3154,$R$10)))</f>
        <v>1.0559026199999999</v>
      </c>
      <c r="H3154">
        <f>IF('Input and Summary Results'!$J$4="yes",'Data Transformation'!F3154,'Data Transformation'!D3154)</f>
        <v>5.3644209999999998E-2</v>
      </c>
      <c r="I3154">
        <f t="shared" si="178"/>
        <v>180</v>
      </c>
    </row>
    <row r="3155" spans="2:9" x14ac:dyDescent="0.25">
      <c r="B3155">
        <f>IF('Input and Summary Results'!D2737=0,FALSE,'Input and Summary Results'!$B2737)</f>
        <v>180</v>
      </c>
      <c r="C3155">
        <f>IF(OR(B3155=0,'Input and Summary Results'!D2737=0,'Input and Summary Results'!D2737=""),FALSE,'Input and Summary Results'!$D2737)</f>
        <v>1.0722939600000001</v>
      </c>
      <c r="D3155">
        <f>IF(OR(B3155=0,'Input and Summary Results'!E2737=0),FALSE,'Input and Summary Results'!$E2737)</f>
        <v>4.5318740000000003E-2</v>
      </c>
      <c r="E3155">
        <f t="shared" si="176"/>
        <v>3.0313859708571974E-2</v>
      </c>
      <c r="F3155">
        <f t="shared" si="177"/>
        <v>1.8342295950263491E-2</v>
      </c>
      <c r="G3155">
        <f>IF('Input and Summary Results'!$J$4="yes",IF(C3155=FALSE,FALSE,IF('Data Transformation'!E3155&lt;$R$10,E3155,$R$10)),IF(C3155=FALSE,FALSE,IF(C3155&lt;$R$10,C3155,$R$10)))</f>
        <v>1.0722939600000001</v>
      </c>
      <c r="H3155">
        <f>IF('Input and Summary Results'!$J$4="yes",'Data Transformation'!F3155,'Data Transformation'!D3155)</f>
        <v>4.5318740000000003E-2</v>
      </c>
      <c r="I3155">
        <f t="shared" si="178"/>
        <v>180</v>
      </c>
    </row>
    <row r="3156" spans="2:9" x14ac:dyDescent="0.25">
      <c r="B3156">
        <f>IF('Input and Summary Results'!D2738=0,FALSE,'Input and Summary Results'!$B2738)</f>
        <v>180</v>
      </c>
      <c r="C3156">
        <f>IF(OR(B3156=0,'Input and Summary Results'!D2738=0,'Input and Summary Results'!D2738=""),FALSE,'Input and Summary Results'!$D2738)</f>
        <v>1.08313846</v>
      </c>
      <c r="D3156">
        <f>IF(OR(B3156=0,'Input and Summary Results'!E2738=0),FALSE,'Input and Summary Results'!$E2738)</f>
        <v>4.8454520000000001E-2</v>
      </c>
      <c r="E3156">
        <f t="shared" si="176"/>
        <v>3.4683977004240397E-2</v>
      </c>
      <c r="F3156">
        <f t="shared" si="177"/>
        <v>1.9415118617429578E-2</v>
      </c>
      <c r="G3156">
        <f>IF('Input and Summary Results'!$J$4="yes",IF(C3156=FALSE,FALSE,IF('Data Transformation'!E3156&lt;$R$10,E3156,$R$10)),IF(C3156=FALSE,FALSE,IF(C3156&lt;$R$10,C3156,$R$10)))</f>
        <v>1.08313846</v>
      </c>
      <c r="H3156">
        <f>IF('Input and Summary Results'!$J$4="yes",'Data Transformation'!F3156,'Data Transformation'!D3156)</f>
        <v>4.8454520000000001E-2</v>
      </c>
      <c r="I3156">
        <f t="shared" si="178"/>
        <v>180</v>
      </c>
    </row>
    <row r="3157" spans="2:9" x14ac:dyDescent="0.25">
      <c r="B3157">
        <f>IF('Input and Summary Results'!D2739=0,FALSE,'Input and Summary Results'!$B2739)</f>
        <v>180</v>
      </c>
      <c r="C3157">
        <f>IF(OR(B3157=0,'Input and Summary Results'!D2739=0,'Input and Summary Results'!D2739=""),FALSE,'Input and Summary Results'!$D2739)</f>
        <v>1.0839535600000001</v>
      </c>
      <c r="D3157">
        <f>IF(OR(B3157=0,'Input and Summary Results'!E2739=0),FALSE,'Input and Summary Results'!$E2739)</f>
        <v>7.6901919999999999E-2</v>
      </c>
      <c r="E3157">
        <f t="shared" si="176"/>
        <v>3.50106760512819E-2</v>
      </c>
      <c r="F3157">
        <f t="shared" si="177"/>
        <v>3.0790464196639566E-2</v>
      </c>
      <c r="G3157">
        <f>IF('Input and Summary Results'!$J$4="yes",IF(C3157=FALSE,FALSE,IF('Data Transformation'!E3157&lt;$R$10,E3157,$R$10)),IF(C3157=FALSE,FALSE,IF(C3157&lt;$R$10,C3157,$R$10)))</f>
        <v>1.0839535600000001</v>
      </c>
      <c r="H3157">
        <f>IF('Input and Summary Results'!$J$4="yes",'Data Transformation'!F3157,'Data Transformation'!D3157)</f>
        <v>7.6901919999999999E-2</v>
      </c>
      <c r="I3157">
        <f t="shared" si="178"/>
        <v>180</v>
      </c>
    </row>
    <row r="3158" spans="2:9" x14ac:dyDescent="0.25">
      <c r="B3158">
        <f>IF('Input and Summary Results'!D2740=0,FALSE,'Input and Summary Results'!$B2740)</f>
        <v>180</v>
      </c>
      <c r="C3158">
        <f>IF(OR(B3158=0,'Input and Summary Results'!D2740=0,'Input and Summary Results'!D2740=""),FALSE,'Input and Summary Results'!$D2740)</f>
        <v>1.10157785</v>
      </c>
      <c r="D3158">
        <f>IF(OR(B3158=0,'Input and Summary Results'!E2740=0),FALSE,'Input and Summary Results'!$E2740)</f>
        <v>7.1009649999999994E-2</v>
      </c>
      <c r="E3158">
        <f t="shared" si="176"/>
        <v>4.2015194751148573E-2</v>
      </c>
      <c r="F3158">
        <f t="shared" si="177"/>
        <v>2.7976405026662435E-2</v>
      </c>
      <c r="G3158">
        <f>IF('Input and Summary Results'!$J$4="yes",IF(C3158=FALSE,FALSE,IF('Data Transformation'!E3158&lt;$R$10,E3158,$R$10)),IF(C3158=FALSE,FALSE,IF(C3158&lt;$R$10,C3158,$R$10)))</f>
        <v>1.10157785</v>
      </c>
      <c r="H3158">
        <f>IF('Input and Summary Results'!$J$4="yes",'Data Transformation'!F3158,'Data Transformation'!D3158)</f>
        <v>7.1009649999999994E-2</v>
      </c>
      <c r="I3158">
        <f t="shared" si="178"/>
        <v>180</v>
      </c>
    </row>
    <row r="3159" spans="2:9" x14ac:dyDescent="0.25">
      <c r="B3159">
        <f>IF('Input and Summary Results'!D2741=0,FALSE,'Input and Summary Results'!$B2741)</f>
        <v>180</v>
      </c>
      <c r="C3159">
        <f>IF(OR(B3159=0,'Input and Summary Results'!D2741=0,'Input and Summary Results'!D2741=""),FALSE,'Input and Summary Results'!$D2741)</f>
        <v>1.1253816299999999</v>
      </c>
      <c r="D3159">
        <f>IF(OR(B3159=0,'Input and Summary Results'!E2741=0),FALSE,'Input and Summary Results'!$E2741)</f>
        <v>5.3972659999999999E-2</v>
      </c>
      <c r="E3159">
        <f t="shared" si="176"/>
        <v>5.1299821734318261E-2</v>
      </c>
      <c r="F3159">
        <f t="shared" si="177"/>
        <v>2.0814392038725569E-2</v>
      </c>
      <c r="G3159">
        <f>IF('Input and Summary Results'!$J$4="yes",IF(C3159=FALSE,FALSE,IF('Data Transformation'!E3159&lt;$R$10,E3159,$R$10)),IF(C3159=FALSE,FALSE,IF(C3159&lt;$R$10,C3159,$R$10)))</f>
        <v>1.1253816299999999</v>
      </c>
      <c r="H3159">
        <f>IF('Input and Summary Results'!$J$4="yes",'Data Transformation'!F3159,'Data Transformation'!D3159)</f>
        <v>5.3972659999999999E-2</v>
      </c>
      <c r="I3159">
        <f t="shared" si="178"/>
        <v>180</v>
      </c>
    </row>
    <row r="3160" spans="2:9" x14ac:dyDescent="0.25">
      <c r="B3160">
        <f>IF('Input and Summary Results'!D2742=0,FALSE,'Input and Summary Results'!$B2742)</f>
        <v>181</v>
      </c>
      <c r="C3160">
        <f>IF(OR(B3160=0,'Input and Summary Results'!D2742=0,'Input and Summary Results'!D2742=""),FALSE,'Input and Summary Results'!$D2742)</f>
        <v>5.8341900000000004E-3</v>
      </c>
      <c r="D3160">
        <f>IF(OR(B3160=0,'Input and Summary Results'!E2742=0),FALSE,'Input and Summary Results'!$E2742)</f>
        <v>0.10296242999999999</v>
      </c>
      <c r="E3160">
        <f t="shared" si="176"/>
        <v>-2.2340194314693576</v>
      </c>
      <c r="F3160">
        <f t="shared" si="177"/>
        <v>7.6592799720269635</v>
      </c>
      <c r="G3160">
        <f>IF('Input and Summary Results'!$J$4="yes",IF(C3160=FALSE,FALSE,IF('Data Transformation'!E3160&lt;$R$10,E3160,$R$10)),IF(C3160=FALSE,FALSE,IF(C3160&lt;$R$10,C3160,$R$10)))</f>
        <v>5.8341900000000004E-3</v>
      </c>
      <c r="H3160">
        <f>IF('Input and Summary Results'!$J$4="yes",'Data Transformation'!F3160,'Data Transformation'!D3160)</f>
        <v>0.10296242999999999</v>
      </c>
      <c r="I3160">
        <f t="shared" si="178"/>
        <v>181</v>
      </c>
    </row>
    <row r="3161" spans="2:9" x14ac:dyDescent="0.25">
      <c r="B3161">
        <f>IF('Input and Summary Results'!D2743=0,FALSE,'Input and Summary Results'!$B2743)</f>
        <v>181</v>
      </c>
      <c r="C3161">
        <f>IF(OR(B3161=0,'Input and Summary Results'!D2743=0,'Input and Summary Results'!D2743=""),FALSE,'Input and Summary Results'!$D2743)</f>
        <v>3.235445E-2</v>
      </c>
      <c r="D3161">
        <f>IF(OR(B3161=0,'Input and Summary Results'!E2743=0),FALSE,'Input and Summary Results'!$E2743)</f>
        <v>7.6929609999999995E-2</v>
      </c>
      <c r="E3161">
        <f t="shared" si="176"/>
        <v>-1.4900659784409165</v>
      </c>
      <c r="F3161">
        <f t="shared" si="177"/>
        <v>1.0319276247934983</v>
      </c>
      <c r="G3161">
        <f>IF('Input and Summary Results'!$J$4="yes",IF(C3161=FALSE,FALSE,IF('Data Transformation'!E3161&lt;$R$10,E3161,$R$10)),IF(C3161=FALSE,FALSE,IF(C3161&lt;$R$10,C3161,$R$10)))</f>
        <v>3.235445E-2</v>
      </c>
      <c r="H3161">
        <f>IF('Input and Summary Results'!$J$4="yes",'Data Transformation'!F3161,'Data Transformation'!D3161)</f>
        <v>7.6929609999999995E-2</v>
      </c>
      <c r="I3161">
        <f t="shared" si="178"/>
        <v>181</v>
      </c>
    </row>
    <row r="3162" spans="2:9" x14ac:dyDescent="0.25">
      <c r="B3162">
        <f>IF('Input and Summary Results'!D2744=0,FALSE,'Input and Summary Results'!$B2744)</f>
        <v>181</v>
      </c>
      <c r="C3162">
        <f>IF(OR(B3162=0,'Input and Summary Results'!D2744=0,'Input and Summary Results'!D2744=""),FALSE,'Input and Summary Results'!$D2744)</f>
        <v>9.7003430000000002E-2</v>
      </c>
      <c r="D3162">
        <f>IF(OR(B3162=0,'Input and Summary Results'!E2744=0),FALSE,'Input and Summary Results'!$E2744)</f>
        <v>6.97821E-2</v>
      </c>
      <c r="E3162">
        <f t="shared" si="176"/>
        <v>-1.0132129089942059</v>
      </c>
      <c r="F3162">
        <f t="shared" si="177"/>
        <v>0.31220990226840434</v>
      </c>
      <c r="G3162">
        <f>IF('Input and Summary Results'!$J$4="yes",IF(C3162=FALSE,FALSE,IF('Data Transformation'!E3162&lt;$R$10,E3162,$R$10)),IF(C3162=FALSE,FALSE,IF(C3162&lt;$R$10,C3162,$R$10)))</f>
        <v>9.7003430000000002E-2</v>
      </c>
      <c r="H3162">
        <f>IF('Input and Summary Results'!$J$4="yes",'Data Transformation'!F3162,'Data Transformation'!D3162)</f>
        <v>6.97821E-2</v>
      </c>
      <c r="I3162">
        <f t="shared" si="178"/>
        <v>181</v>
      </c>
    </row>
    <row r="3163" spans="2:9" x14ac:dyDescent="0.25">
      <c r="B3163">
        <f>IF('Input and Summary Results'!D2745=0,FALSE,'Input and Summary Results'!$B2745)</f>
        <v>181</v>
      </c>
      <c r="C3163">
        <f>IF(OR(B3163=0,'Input and Summary Results'!D2745=0,'Input and Summary Results'!D2745=""),FALSE,'Input and Summary Results'!$D2745)</f>
        <v>9.7253129999999993E-2</v>
      </c>
      <c r="D3163">
        <f>IF(OR(B3163=0,'Input and Summary Results'!E2745=0),FALSE,'Input and Summary Results'!$E2745)</f>
        <v>4.602316E-2</v>
      </c>
      <c r="E3163">
        <f t="shared" si="176"/>
        <v>-1.012096412420213</v>
      </c>
      <c r="F3163">
        <f t="shared" si="177"/>
        <v>0.20538209351205461</v>
      </c>
      <c r="G3163">
        <f>IF('Input and Summary Results'!$J$4="yes",IF(C3163=FALSE,FALSE,IF('Data Transformation'!E3163&lt;$R$10,E3163,$R$10)),IF(C3163=FALSE,FALSE,IF(C3163&lt;$R$10,C3163,$R$10)))</f>
        <v>9.7253129999999993E-2</v>
      </c>
      <c r="H3163">
        <f>IF('Input and Summary Results'!$J$4="yes",'Data Transformation'!F3163,'Data Transformation'!D3163)</f>
        <v>4.602316E-2</v>
      </c>
      <c r="I3163">
        <f t="shared" si="178"/>
        <v>181</v>
      </c>
    </row>
    <row r="3164" spans="2:9" x14ac:dyDescent="0.25">
      <c r="B3164">
        <f>IF('Input and Summary Results'!D2746=0,FALSE,'Input and Summary Results'!$B2746)</f>
        <v>181</v>
      </c>
      <c r="C3164">
        <f>IF(OR(B3164=0,'Input and Summary Results'!D2746=0,'Input and Summary Results'!D2746=""),FALSE,'Input and Summary Results'!$D2746)</f>
        <v>0.11174716</v>
      </c>
      <c r="D3164">
        <f>IF(OR(B3164=0,'Input and Summary Results'!E2746=0),FALSE,'Input and Summary Results'!$E2746)</f>
        <v>7.2907180000000002E-2</v>
      </c>
      <c r="E3164">
        <f t="shared" si="176"/>
        <v>-0.95176350543988775</v>
      </c>
      <c r="F3164">
        <f t="shared" si="177"/>
        <v>0.28315454388281547</v>
      </c>
      <c r="G3164">
        <f>IF('Input and Summary Results'!$J$4="yes",IF(C3164=FALSE,FALSE,IF('Data Transformation'!E3164&lt;$R$10,E3164,$R$10)),IF(C3164=FALSE,FALSE,IF(C3164&lt;$R$10,C3164,$R$10)))</f>
        <v>0.11174716</v>
      </c>
      <c r="H3164">
        <f>IF('Input and Summary Results'!$J$4="yes",'Data Transformation'!F3164,'Data Transformation'!D3164)</f>
        <v>7.2907180000000002E-2</v>
      </c>
      <c r="I3164">
        <f t="shared" si="178"/>
        <v>181</v>
      </c>
    </row>
    <row r="3165" spans="2:9" x14ac:dyDescent="0.25">
      <c r="B3165">
        <f>IF('Input and Summary Results'!D2747=0,FALSE,'Input and Summary Results'!$B2747)</f>
        <v>181</v>
      </c>
      <c r="C3165">
        <f>IF(OR(B3165=0,'Input and Summary Results'!D2747=0,'Input and Summary Results'!D2747=""),FALSE,'Input and Summary Results'!$D2747)</f>
        <v>0.12431433</v>
      </c>
      <c r="D3165">
        <f>IF(OR(B3165=0,'Input and Summary Results'!E2747=0),FALSE,'Input and Summary Results'!$E2747)</f>
        <v>5.4194680000000002E-2</v>
      </c>
      <c r="E3165">
        <f t="shared" si="176"/>
        <v>-0.90547880634454392</v>
      </c>
      <c r="F3165">
        <f t="shared" si="177"/>
        <v>0.18920176877436415</v>
      </c>
      <c r="G3165">
        <f>IF('Input and Summary Results'!$J$4="yes",IF(C3165=FALSE,FALSE,IF('Data Transformation'!E3165&lt;$R$10,E3165,$R$10)),IF(C3165=FALSE,FALSE,IF(C3165&lt;$R$10,C3165,$R$10)))</f>
        <v>0.12431433</v>
      </c>
      <c r="H3165">
        <f>IF('Input and Summary Results'!$J$4="yes",'Data Transformation'!F3165,'Data Transformation'!D3165)</f>
        <v>5.4194680000000002E-2</v>
      </c>
      <c r="I3165">
        <f t="shared" si="178"/>
        <v>181</v>
      </c>
    </row>
    <row r="3166" spans="2:9" x14ac:dyDescent="0.25">
      <c r="B3166">
        <f>IF('Input and Summary Results'!D2748=0,FALSE,'Input and Summary Results'!$B2748)</f>
        <v>181</v>
      </c>
      <c r="C3166">
        <f>IF(OR(B3166=0,'Input and Summary Results'!D2748=0,'Input and Summary Results'!D2748=""),FALSE,'Input and Summary Results'!$D2748)</f>
        <v>0.16799116</v>
      </c>
      <c r="D3166">
        <f>IF(OR(B3166=0,'Input and Summary Results'!E2748=0),FALSE,'Input and Summary Results'!$E2748)</f>
        <v>8.0049079999999995E-2</v>
      </c>
      <c r="E3166">
        <f t="shared" si="176"/>
        <v>-0.77471357103741167</v>
      </c>
      <c r="F3166">
        <f t="shared" si="177"/>
        <v>0.20680433851400276</v>
      </c>
      <c r="G3166">
        <f>IF('Input and Summary Results'!$J$4="yes",IF(C3166=FALSE,FALSE,IF('Data Transformation'!E3166&lt;$R$10,E3166,$R$10)),IF(C3166=FALSE,FALSE,IF(C3166&lt;$R$10,C3166,$R$10)))</f>
        <v>0.16799116</v>
      </c>
      <c r="H3166">
        <f>IF('Input and Summary Results'!$J$4="yes",'Data Transformation'!F3166,'Data Transformation'!D3166)</f>
        <v>8.0049079999999995E-2</v>
      </c>
      <c r="I3166">
        <f t="shared" si="178"/>
        <v>181</v>
      </c>
    </row>
    <row r="3167" spans="2:9" x14ac:dyDescent="0.25">
      <c r="B3167">
        <f>IF('Input and Summary Results'!D2749=0,FALSE,'Input and Summary Results'!$B2749)</f>
        <v>181</v>
      </c>
      <c r="C3167">
        <f>IF(OR(B3167=0,'Input and Summary Results'!D2749=0,'Input and Summary Results'!D2749=""),FALSE,'Input and Summary Results'!$D2749)</f>
        <v>0.22595978999999999</v>
      </c>
      <c r="D3167">
        <f>IF(OR(B3167=0,'Input and Summary Results'!E2749=0),FALSE,'Input and Summary Results'!$E2749)</f>
        <v>7.1509169999999997E-2</v>
      </c>
      <c r="E3167">
        <f t="shared" si="176"/>
        <v>-0.64596883755530488</v>
      </c>
      <c r="F3167">
        <f t="shared" si="177"/>
        <v>0.13734735627077721</v>
      </c>
      <c r="G3167">
        <f>IF('Input and Summary Results'!$J$4="yes",IF(C3167=FALSE,FALSE,IF('Data Transformation'!E3167&lt;$R$10,E3167,$R$10)),IF(C3167=FALSE,FALSE,IF(C3167&lt;$R$10,C3167,$R$10)))</f>
        <v>0.22595978999999999</v>
      </c>
      <c r="H3167">
        <f>IF('Input and Summary Results'!$J$4="yes",'Data Transformation'!F3167,'Data Transformation'!D3167)</f>
        <v>7.1509169999999997E-2</v>
      </c>
      <c r="I3167">
        <f t="shared" si="178"/>
        <v>181</v>
      </c>
    </row>
    <row r="3168" spans="2:9" x14ac:dyDescent="0.25">
      <c r="B3168">
        <f>IF('Input and Summary Results'!D2750=0,FALSE,'Input and Summary Results'!$B2750)</f>
        <v>181</v>
      </c>
      <c r="C3168">
        <f>IF(OR(B3168=0,'Input and Summary Results'!D2750=0,'Input and Summary Results'!D2750=""),FALSE,'Input and Summary Results'!$D2750)</f>
        <v>0.28205706000000003</v>
      </c>
      <c r="D3168">
        <f>IF(OR(B3168=0,'Input and Summary Results'!E2750=0),FALSE,'Input and Summary Results'!$E2750)</f>
        <v>7.1916019999999997E-2</v>
      </c>
      <c r="E3168">
        <f t="shared" si="176"/>
        <v>-0.54966302523953114</v>
      </c>
      <c r="F3168">
        <f t="shared" si="177"/>
        <v>0.11065687446362801</v>
      </c>
      <c r="G3168">
        <f>IF('Input and Summary Results'!$J$4="yes",IF(C3168=FALSE,FALSE,IF('Data Transformation'!E3168&lt;$R$10,E3168,$R$10)),IF(C3168=FALSE,FALSE,IF(C3168&lt;$R$10,C3168,$R$10)))</f>
        <v>0.28205706000000003</v>
      </c>
      <c r="H3168">
        <f>IF('Input and Summary Results'!$J$4="yes",'Data Transformation'!F3168,'Data Transformation'!D3168)</f>
        <v>7.1916019999999997E-2</v>
      </c>
      <c r="I3168">
        <f t="shared" si="178"/>
        <v>181</v>
      </c>
    </row>
    <row r="3169" spans="2:9" x14ac:dyDescent="0.25">
      <c r="B3169">
        <f>IF('Input and Summary Results'!D2751=0,FALSE,'Input and Summary Results'!$B2751)</f>
        <v>181</v>
      </c>
      <c r="C3169">
        <f>IF(OR(B3169=0,'Input and Summary Results'!D2751=0,'Input and Summary Results'!D2751=""),FALSE,'Input and Summary Results'!$D2751)</f>
        <v>0.31562727000000002</v>
      </c>
      <c r="D3169">
        <f>IF(OR(B3169=0,'Input and Summary Results'!E2751=0),FALSE,'Input and Summary Results'!$E2751)</f>
        <v>5.7705489999999998E-2</v>
      </c>
      <c r="E3169">
        <f t="shared" si="176"/>
        <v>-0.50082548106818203</v>
      </c>
      <c r="F3169">
        <f t="shared" si="177"/>
        <v>7.9347334785109025E-2</v>
      </c>
      <c r="G3169">
        <f>IF('Input and Summary Results'!$J$4="yes",IF(C3169=FALSE,FALSE,IF('Data Transformation'!E3169&lt;$R$10,E3169,$R$10)),IF(C3169=FALSE,FALSE,IF(C3169&lt;$R$10,C3169,$R$10)))</f>
        <v>0.31562727000000002</v>
      </c>
      <c r="H3169">
        <f>IF('Input and Summary Results'!$J$4="yes",'Data Transformation'!F3169,'Data Transformation'!D3169)</f>
        <v>5.7705489999999998E-2</v>
      </c>
      <c r="I3169">
        <f t="shared" si="178"/>
        <v>181</v>
      </c>
    </row>
    <row r="3170" spans="2:9" x14ac:dyDescent="0.25">
      <c r="B3170">
        <f>IF('Input and Summary Results'!D2752=0,FALSE,'Input and Summary Results'!$B2752)</f>
        <v>181</v>
      </c>
      <c r="C3170">
        <f>IF(OR(B3170=0,'Input and Summary Results'!D2752=0,'Input and Summary Results'!D2752=""),FALSE,'Input and Summary Results'!$D2752)</f>
        <v>0.51432074999999999</v>
      </c>
      <c r="D3170">
        <f>IF(OR(B3170=0,'Input and Summary Results'!E2752=0),FALSE,'Input and Summary Results'!$E2752)</f>
        <v>8.1409380000000003E-2</v>
      </c>
      <c r="E3170">
        <f t="shared" si="176"/>
        <v>-0.28876595394312787</v>
      </c>
      <c r="F3170">
        <f t="shared" si="177"/>
        <v>6.8695791332548814E-2</v>
      </c>
      <c r="G3170">
        <f>IF('Input and Summary Results'!$J$4="yes",IF(C3170=FALSE,FALSE,IF('Data Transformation'!E3170&lt;$R$10,E3170,$R$10)),IF(C3170=FALSE,FALSE,IF(C3170&lt;$R$10,C3170,$R$10)))</f>
        <v>0.51432074999999999</v>
      </c>
      <c r="H3170">
        <f>IF('Input and Summary Results'!$J$4="yes",'Data Transformation'!F3170,'Data Transformation'!D3170)</f>
        <v>8.1409380000000003E-2</v>
      </c>
      <c r="I3170">
        <f t="shared" si="178"/>
        <v>181</v>
      </c>
    </row>
    <row r="3171" spans="2:9" x14ac:dyDescent="0.25">
      <c r="B3171">
        <f>IF('Input and Summary Results'!D2753=0,FALSE,'Input and Summary Results'!$B2753)</f>
        <v>181</v>
      </c>
      <c r="C3171">
        <f>IF(OR(B3171=0,'Input and Summary Results'!D2753=0,'Input and Summary Results'!D2753=""),FALSE,'Input and Summary Results'!$D2753)</f>
        <v>0.74058077</v>
      </c>
      <c r="D3171">
        <f>IF(OR(B3171=0,'Input and Summary Results'!E2753=0),FALSE,'Input and Summary Results'!$E2753)</f>
        <v>5.4614179999999998E-2</v>
      </c>
      <c r="E3171">
        <f t="shared" si="176"/>
        <v>-0.13042756907744013</v>
      </c>
      <c r="F3171">
        <f t="shared" si="177"/>
        <v>3.200535995553868E-2</v>
      </c>
      <c r="G3171">
        <f>IF('Input and Summary Results'!$J$4="yes",IF(C3171=FALSE,FALSE,IF('Data Transformation'!E3171&lt;$R$10,E3171,$R$10)),IF(C3171=FALSE,FALSE,IF(C3171&lt;$R$10,C3171,$R$10)))</f>
        <v>0.74058077</v>
      </c>
      <c r="H3171">
        <f>IF('Input and Summary Results'!$J$4="yes",'Data Transformation'!F3171,'Data Transformation'!D3171)</f>
        <v>5.4614179999999998E-2</v>
      </c>
      <c r="I3171">
        <f t="shared" si="178"/>
        <v>181</v>
      </c>
    </row>
    <row r="3172" spans="2:9" x14ac:dyDescent="0.25">
      <c r="B3172">
        <f>IF('Input and Summary Results'!D2754=0,FALSE,'Input and Summary Results'!$B2754)</f>
        <v>182</v>
      </c>
      <c r="C3172">
        <f>IF(OR(B3172=0,'Input and Summary Results'!D2754=0,'Input and Summary Results'!D2754=""),FALSE,'Input and Summary Results'!$D2754)</f>
        <v>4.5414879999999998E-2</v>
      </c>
      <c r="D3172">
        <f>IF(OR(B3172=0,'Input and Summary Results'!E2754=0),FALSE,'Input and Summary Results'!$E2754)</f>
        <v>5.7414800000000002E-2</v>
      </c>
      <c r="E3172">
        <f t="shared" si="176"/>
        <v>-1.3428018290129036</v>
      </c>
      <c r="F3172">
        <f t="shared" si="177"/>
        <v>0.54867530641939388</v>
      </c>
      <c r="G3172">
        <f>IF('Input and Summary Results'!$J$4="yes",IF(C3172=FALSE,FALSE,IF('Data Transformation'!E3172&lt;$R$10,E3172,$R$10)),IF(C3172=FALSE,FALSE,IF(C3172&lt;$R$10,C3172,$R$10)))</f>
        <v>4.5414879999999998E-2</v>
      </c>
      <c r="H3172">
        <f>IF('Input and Summary Results'!$J$4="yes",'Data Transformation'!F3172,'Data Transformation'!D3172)</f>
        <v>5.7414800000000002E-2</v>
      </c>
      <c r="I3172">
        <f t="shared" si="178"/>
        <v>182</v>
      </c>
    </row>
    <row r="3173" spans="2:9" x14ac:dyDescent="0.25">
      <c r="B3173">
        <f>IF('Input and Summary Results'!D2755=0,FALSE,'Input and Summary Results'!$B2755)</f>
        <v>182</v>
      </c>
      <c r="C3173">
        <f>IF(OR(B3173=0,'Input and Summary Results'!D2755=0,'Input and Summary Results'!D2755=""),FALSE,'Input and Summary Results'!$D2755)</f>
        <v>0.1450092</v>
      </c>
      <c r="D3173">
        <f>IF(OR(B3173=0,'Input and Summary Results'!E2755=0),FALSE,'Input and Summary Results'!$E2755)</f>
        <v>6.3464229999999996E-2</v>
      </c>
      <c r="E3173">
        <f t="shared" si="176"/>
        <v>-0.83860444340306106</v>
      </c>
      <c r="F3173">
        <f t="shared" si="177"/>
        <v>0.18994295410222248</v>
      </c>
      <c r="G3173">
        <f>IF('Input and Summary Results'!$J$4="yes",IF(C3173=FALSE,FALSE,IF('Data Transformation'!E3173&lt;$R$10,E3173,$R$10)),IF(C3173=FALSE,FALSE,IF(C3173&lt;$R$10,C3173,$R$10)))</f>
        <v>0.1450092</v>
      </c>
      <c r="H3173">
        <f>IF('Input and Summary Results'!$J$4="yes",'Data Transformation'!F3173,'Data Transformation'!D3173)</f>
        <v>6.3464229999999996E-2</v>
      </c>
      <c r="I3173">
        <f t="shared" si="178"/>
        <v>182</v>
      </c>
    </row>
    <row r="3174" spans="2:9" x14ac:dyDescent="0.25">
      <c r="B3174">
        <f>IF('Input and Summary Results'!D2756=0,FALSE,'Input and Summary Results'!$B2756)</f>
        <v>182</v>
      </c>
      <c r="C3174">
        <f>IF(OR(B3174=0,'Input and Summary Results'!D2756=0,'Input and Summary Results'!D2756=""),FALSE,'Input and Summary Results'!$D2756)</f>
        <v>0.19145648000000001</v>
      </c>
      <c r="D3174">
        <f>IF(OR(B3174=0,'Input and Summary Results'!E2756=0),FALSE,'Input and Summary Results'!$E2756)</f>
        <v>6.3885719999999993E-2</v>
      </c>
      <c r="E3174">
        <f t="shared" si="176"/>
        <v>-0.71792993001821426</v>
      </c>
      <c r="F3174">
        <f t="shared" si="177"/>
        <v>0.14481830272864096</v>
      </c>
      <c r="G3174">
        <f>IF('Input and Summary Results'!$J$4="yes",IF(C3174=FALSE,FALSE,IF('Data Transformation'!E3174&lt;$R$10,E3174,$R$10)),IF(C3174=FALSE,FALSE,IF(C3174&lt;$R$10,C3174,$R$10)))</f>
        <v>0.19145648000000001</v>
      </c>
      <c r="H3174">
        <f>IF('Input and Summary Results'!$J$4="yes",'Data Transformation'!F3174,'Data Transformation'!D3174)</f>
        <v>6.3885719999999993E-2</v>
      </c>
      <c r="I3174">
        <f t="shared" si="178"/>
        <v>182</v>
      </c>
    </row>
    <row r="3175" spans="2:9" x14ac:dyDescent="0.25">
      <c r="B3175">
        <f>IF('Input and Summary Results'!D2757=0,FALSE,'Input and Summary Results'!$B2757)</f>
        <v>182</v>
      </c>
      <c r="C3175">
        <f>IF(OR(B3175=0,'Input and Summary Results'!D2757=0,'Input and Summary Results'!D2757=""),FALSE,'Input and Summary Results'!$D2757)</f>
        <v>0.39428869999999999</v>
      </c>
      <c r="D3175">
        <f>IF(OR(B3175=0,'Input and Summary Results'!E2757=0),FALSE,'Input and Summary Results'!$E2757)</f>
        <v>7.0753940000000001E-2</v>
      </c>
      <c r="E3175">
        <f t="shared" si="176"/>
        <v>-0.40418566928226185</v>
      </c>
      <c r="F3175">
        <f t="shared" si="177"/>
        <v>7.7880015227420926E-2</v>
      </c>
      <c r="G3175">
        <f>IF('Input and Summary Results'!$J$4="yes",IF(C3175=FALSE,FALSE,IF('Data Transformation'!E3175&lt;$R$10,E3175,$R$10)),IF(C3175=FALSE,FALSE,IF(C3175&lt;$R$10,C3175,$R$10)))</f>
        <v>0.39428869999999999</v>
      </c>
      <c r="H3175">
        <f>IF('Input and Summary Results'!$J$4="yes",'Data Transformation'!F3175,'Data Transformation'!D3175)</f>
        <v>7.0753940000000001E-2</v>
      </c>
      <c r="I3175">
        <f t="shared" si="178"/>
        <v>182</v>
      </c>
    </row>
    <row r="3176" spans="2:9" x14ac:dyDescent="0.25">
      <c r="B3176">
        <f>IF('Input and Summary Results'!D2758=0,FALSE,'Input and Summary Results'!$B2758)</f>
        <v>182</v>
      </c>
      <c r="C3176">
        <f>IF(OR(B3176=0,'Input and Summary Results'!D2758=0,'Input and Summary Results'!D2758=""),FALSE,'Input and Summary Results'!$D2758)</f>
        <v>0.47855597999999999</v>
      </c>
      <c r="D3176">
        <f>IF(OR(B3176=0,'Input and Summary Results'!E2758=0),FALSE,'Input and Summary Results'!$E2758)</f>
        <v>5.1151830000000002E-2</v>
      </c>
      <c r="E3176">
        <f t="shared" si="176"/>
        <v>-0.32006725248884804</v>
      </c>
      <c r="F3176">
        <f t="shared" si="177"/>
        <v>4.6389336144122578E-2</v>
      </c>
      <c r="G3176">
        <f>IF('Input and Summary Results'!$J$4="yes",IF(C3176=FALSE,FALSE,IF('Data Transformation'!E3176&lt;$R$10,E3176,$R$10)),IF(C3176=FALSE,FALSE,IF(C3176&lt;$R$10,C3176,$R$10)))</f>
        <v>0.47855597999999999</v>
      </c>
      <c r="H3176">
        <f>IF('Input and Summary Results'!$J$4="yes",'Data Transformation'!F3176,'Data Transformation'!D3176)</f>
        <v>5.1151830000000002E-2</v>
      </c>
      <c r="I3176">
        <f t="shared" si="178"/>
        <v>182</v>
      </c>
    </row>
    <row r="3177" spans="2:9" x14ac:dyDescent="0.25">
      <c r="B3177">
        <f>IF('Input and Summary Results'!D2759=0,FALSE,'Input and Summary Results'!$B2759)</f>
        <v>182</v>
      </c>
      <c r="C3177">
        <f>IF(OR(B3177=0,'Input and Summary Results'!D2759=0,'Input and Summary Results'!D2759=""),FALSE,'Input and Summary Results'!$D2759)</f>
        <v>0.48366599999999998</v>
      </c>
      <c r="D3177">
        <f>IF(OR(B3177=0,'Input and Summary Results'!E2759=0),FALSE,'Input and Summary Results'!$E2759)</f>
        <v>4.6160340000000001E-2</v>
      </c>
      <c r="E3177">
        <f t="shared" si="176"/>
        <v>-0.31545444089637348</v>
      </c>
      <c r="F3177">
        <f t="shared" si="177"/>
        <v>4.1420293260225033E-2</v>
      </c>
      <c r="G3177">
        <f>IF('Input and Summary Results'!$J$4="yes",IF(C3177=FALSE,FALSE,IF('Data Transformation'!E3177&lt;$R$10,E3177,$R$10)),IF(C3177=FALSE,FALSE,IF(C3177&lt;$R$10,C3177,$R$10)))</f>
        <v>0.48366599999999998</v>
      </c>
      <c r="H3177">
        <f>IF('Input and Summary Results'!$J$4="yes",'Data Transformation'!F3177,'Data Transformation'!D3177)</f>
        <v>4.6160340000000001E-2</v>
      </c>
      <c r="I3177">
        <f t="shared" si="178"/>
        <v>182</v>
      </c>
    </row>
    <row r="3178" spans="2:9" x14ac:dyDescent="0.25">
      <c r="B3178">
        <f>IF('Input and Summary Results'!D2760=0,FALSE,'Input and Summary Results'!$B2760)</f>
        <v>182</v>
      </c>
      <c r="C3178">
        <f>IF(OR(B3178=0,'Input and Summary Results'!D2760=0,'Input and Summary Results'!D2760=""),FALSE,'Input and Summary Results'!$D2760)</f>
        <v>0.59883275999999996</v>
      </c>
      <c r="D3178">
        <f>IF(OR(B3178=0,'Input and Summary Results'!E2760=0),FALSE,'Input and Summary Results'!$E2760)</f>
        <v>4.9646080000000002E-2</v>
      </c>
      <c r="E3178">
        <f t="shared" ref="E3178:E3241" si="179">IF(C3178=FALSE,FALSE,LOG10(C3178))</f>
        <v>-0.2226944489802001</v>
      </c>
      <c r="F3178">
        <f t="shared" ref="F3178:F3241" si="180">IF(D3178=FALSE, FALSE,0.434*D3178/C3178)</f>
        <v>3.5980661311849411E-2</v>
      </c>
      <c r="G3178">
        <f>IF('Input and Summary Results'!$J$4="yes",IF(C3178=FALSE,FALSE,IF('Data Transformation'!E3178&lt;$R$10,E3178,$R$10)),IF(C3178=FALSE,FALSE,IF(C3178&lt;$R$10,C3178,$R$10)))</f>
        <v>0.59883275999999996</v>
      </c>
      <c r="H3178">
        <f>IF('Input and Summary Results'!$J$4="yes",'Data Transformation'!F3178,'Data Transformation'!D3178)</f>
        <v>4.9646080000000002E-2</v>
      </c>
      <c r="I3178">
        <f t="shared" si="178"/>
        <v>182</v>
      </c>
    </row>
    <row r="3179" spans="2:9" x14ac:dyDescent="0.25">
      <c r="B3179">
        <f>IF('Input and Summary Results'!D2761=0,FALSE,'Input and Summary Results'!$B2761)</f>
        <v>182</v>
      </c>
      <c r="C3179">
        <f>IF(OR(B3179=0,'Input and Summary Results'!D2761=0,'Input and Summary Results'!D2761=""),FALSE,'Input and Summary Results'!$D2761)</f>
        <v>0.69000735999999996</v>
      </c>
      <c r="D3179">
        <f>IF(OR(B3179=0,'Input and Summary Results'!E2761=0),FALSE,'Input and Summary Results'!$E2761)</f>
        <v>8.023769E-2</v>
      </c>
      <c r="E3179">
        <f t="shared" si="179"/>
        <v>-0.16114627681297744</v>
      </c>
      <c r="F3179">
        <f t="shared" si="180"/>
        <v>5.0467805821665435E-2</v>
      </c>
      <c r="G3179">
        <f>IF('Input and Summary Results'!$J$4="yes",IF(C3179=FALSE,FALSE,IF('Data Transformation'!E3179&lt;$R$10,E3179,$R$10)),IF(C3179=FALSE,FALSE,IF(C3179&lt;$R$10,C3179,$R$10)))</f>
        <v>0.69000735999999996</v>
      </c>
      <c r="H3179">
        <f>IF('Input and Summary Results'!$J$4="yes",'Data Transformation'!F3179,'Data Transformation'!D3179)</f>
        <v>8.023769E-2</v>
      </c>
      <c r="I3179">
        <f t="shared" si="178"/>
        <v>182</v>
      </c>
    </row>
    <row r="3180" spans="2:9" x14ac:dyDescent="0.25">
      <c r="B3180">
        <f>IF('Input and Summary Results'!D2762=0,FALSE,'Input and Summary Results'!$B2762)</f>
        <v>182</v>
      </c>
      <c r="C3180">
        <f>IF(OR(B3180=0,'Input and Summary Results'!D2762=0,'Input and Summary Results'!D2762=""),FALSE,'Input and Summary Results'!$D2762)</f>
        <v>0.75339268000000004</v>
      </c>
      <c r="D3180">
        <f>IF(OR(B3180=0,'Input and Summary Results'!E2762=0),FALSE,'Input and Summary Results'!$E2762)</f>
        <v>3.6421389999999998E-2</v>
      </c>
      <c r="E3180">
        <f t="shared" si="179"/>
        <v>-0.12297860373860636</v>
      </c>
      <c r="F3180">
        <f t="shared" si="180"/>
        <v>2.0980935546121841E-2</v>
      </c>
      <c r="G3180">
        <f>IF('Input and Summary Results'!$J$4="yes",IF(C3180=FALSE,FALSE,IF('Data Transformation'!E3180&lt;$R$10,E3180,$R$10)),IF(C3180=FALSE,FALSE,IF(C3180&lt;$R$10,C3180,$R$10)))</f>
        <v>0.75339268000000004</v>
      </c>
      <c r="H3180">
        <f>IF('Input and Summary Results'!$J$4="yes",'Data Transformation'!F3180,'Data Transformation'!D3180)</f>
        <v>3.6421389999999998E-2</v>
      </c>
      <c r="I3180">
        <f t="shared" si="178"/>
        <v>182</v>
      </c>
    </row>
    <row r="3181" spans="2:9" x14ac:dyDescent="0.25">
      <c r="B3181">
        <f>IF('Input and Summary Results'!D2763=0,FALSE,'Input and Summary Results'!$B2763)</f>
        <v>182</v>
      </c>
      <c r="C3181">
        <f>IF(OR(B3181=0,'Input and Summary Results'!D2763=0,'Input and Summary Results'!D2763=""),FALSE,'Input and Summary Results'!$D2763)</f>
        <v>0.76972580000000002</v>
      </c>
      <c r="D3181">
        <f>IF(OR(B3181=0,'Input and Summary Results'!E2763=0),FALSE,'Input and Summary Results'!$E2763)</f>
        <v>5.0052920000000001E-2</v>
      </c>
      <c r="E3181">
        <f t="shared" si="179"/>
        <v>-0.11366395632755759</v>
      </c>
      <c r="F3181">
        <f t="shared" si="180"/>
        <v>2.8221695673965978E-2</v>
      </c>
      <c r="G3181">
        <f>IF('Input and Summary Results'!$J$4="yes",IF(C3181=FALSE,FALSE,IF('Data Transformation'!E3181&lt;$R$10,E3181,$R$10)),IF(C3181=FALSE,FALSE,IF(C3181&lt;$R$10,C3181,$R$10)))</f>
        <v>0.76972580000000002</v>
      </c>
      <c r="H3181">
        <f>IF('Input and Summary Results'!$J$4="yes",'Data Transformation'!F3181,'Data Transformation'!D3181)</f>
        <v>5.0052920000000001E-2</v>
      </c>
      <c r="I3181">
        <f t="shared" si="178"/>
        <v>182</v>
      </c>
    </row>
    <row r="3182" spans="2:9" x14ac:dyDescent="0.25">
      <c r="B3182">
        <f>IF('Input and Summary Results'!D2764=0,FALSE,'Input and Summary Results'!$B2764)</f>
        <v>182</v>
      </c>
      <c r="C3182">
        <f>IF(OR(B3182=0,'Input and Summary Results'!D2764=0,'Input and Summary Results'!D2764=""),FALSE,'Input and Summary Results'!$D2764)</f>
        <v>0.81081592999999996</v>
      </c>
      <c r="D3182">
        <f>IF(OR(B3182=0,'Input and Summary Results'!E2764=0),FALSE,'Input and Summary Results'!$E2764)</f>
        <v>6.7550369999999998E-2</v>
      </c>
      <c r="E3182">
        <f t="shared" si="179"/>
        <v>-9.1077727365394642E-2</v>
      </c>
      <c r="F3182">
        <f t="shared" si="180"/>
        <v>3.6157233097282637E-2</v>
      </c>
      <c r="G3182">
        <f>IF('Input and Summary Results'!$J$4="yes",IF(C3182=FALSE,FALSE,IF('Data Transformation'!E3182&lt;$R$10,E3182,$R$10)),IF(C3182=FALSE,FALSE,IF(C3182&lt;$R$10,C3182,$R$10)))</f>
        <v>0.81081592999999996</v>
      </c>
      <c r="H3182">
        <f>IF('Input and Summary Results'!$J$4="yes",'Data Transformation'!F3182,'Data Transformation'!D3182)</f>
        <v>6.7550369999999998E-2</v>
      </c>
      <c r="I3182">
        <f t="shared" si="178"/>
        <v>182</v>
      </c>
    </row>
    <row r="3183" spans="2:9" x14ac:dyDescent="0.25">
      <c r="B3183">
        <f>IF('Input and Summary Results'!D2765=0,FALSE,'Input and Summary Results'!$B2765)</f>
        <v>182</v>
      </c>
      <c r="C3183">
        <f>IF(OR(B3183=0,'Input and Summary Results'!D2765=0,'Input and Summary Results'!D2765=""),FALSE,'Input and Summary Results'!$D2765)</f>
        <v>0.83205826999999999</v>
      </c>
      <c r="D3183">
        <f>IF(OR(B3183=0,'Input and Summary Results'!E2765=0),FALSE,'Input and Summary Results'!$E2765)</f>
        <v>5.2728530000000003E-2</v>
      </c>
      <c r="E3183">
        <f t="shared" si="179"/>
        <v>-7.9846258500954254E-2</v>
      </c>
      <c r="F3183">
        <f t="shared" si="180"/>
        <v>2.7503100257629795E-2</v>
      </c>
      <c r="G3183">
        <f>IF('Input and Summary Results'!$J$4="yes",IF(C3183=FALSE,FALSE,IF('Data Transformation'!E3183&lt;$R$10,E3183,$R$10)),IF(C3183=FALSE,FALSE,IF(C3183&lt;$R$10,C3183,$R$10)))</f>
        <v>0.83205826999999999</v>
      </c>
      <c r="H3183">
        <f>IF('Input and Summary Results'!$J$4="yes",'Data Transformation'!F3183,'Data Transformation'!D3183)</f>
        <v>5.2728530000000003E-2</v>
      </c>
      <c r="I3183">
        <f t="shared" si="178"/>
        <v>182</v>
      </c>
    </row>
    <row r="3184" spans="2:9" x14ac:dyDescent="0.25">
      <c r="B3184">
        <f>IF('Input and Summary Results'!D2766=0,FALSE,'Input and Summary Results'!$B2766)</f>
        <v>182</v>
      </c>
      <c r="C3184">
        <f>IF(OR(B3184=0,'Input and Summary Results'!D2766=0,'Input and Summary Results'!D2766=""),FALSE,'Input and Summary Results'!$D2766)</f>
        <v>0.86063060999999996</v>
      </c>
      <c r="D3184">
        <f>IF(OR(B3184=0,'Input and Summary Results'!E2766=0),FALSE,'Input and Summary Results'!$E2766)</f>
        <v>5.1210560000000002E-2</v>
      </c>
      <c r="E3184">
        <f t="shared" si="179"/>
        <v>-6.5183211451605133E-2</v>
      </c>
      <c r="F3184">
        <f t="shared" si="180"/>
        <v>2.5824532362380189E-2</v>
      </c>
      <c r="G3184">
        <f>IF('Input and Summary Results'!$J$4="yes",IF(C3184=FALSE,FALSE,IF('Data Transformation'!E3184&lt;$R$10,E3184,$R$10)),IF(C3184=FALSE,FALSE,IF(C3184&lt;$R$10,C3184,$R$10)))</f>
        <v>0.86063060999999996</v>
      </c>
      <c r="H3184">
        <f>IF('Input and Summary Results'!$J$4="yes",'Data Transformation'!F3184,'Data Transformation'!D3184)</f>
        <v>5.1210560000000002E-2</v>
      </c>
      <c r="I3184">
        <f t="shared" si="178"/>
        <v>182</v>
      </c>
    </row>
    <row r="3185" spans="2:9" x14ac:dyDescent="0.25">
      <c r="B3185">
        <f>IF('Input and Summary Results'!D2767=0,FALSE,'Input and Summary Results'!$B2767)</f>
        <v>182</v>
      </c>
      <c r="C3185">
        <f>IF(OR(B3185=0,'Input and Summary Results'!D2767=0,'Input and Summary Results'!D2767=""),FALSE,'Input and Summary Results'!$D2767)</f>
        <v>0.89343165000000002</v>
      </c>
      <c r="D3185">
        <f>IF(OR(B3185=0,'Input and Summary Results'!E2767=0),FALSE,'Input and Summary Results'!$E2767)</f>
        <v>3.026906E-2</v>
      </c>
      <c r="E3185">
        <f t="shared" si="179"/>
        <v>-4.8938666620300435E-2</v>
      </c>
      <c r="F3185">
        <f t="shared" si="180"/>
        <v>1.4703723603254932E-2</v>
      </c>
      <c r="G3185">
        <f>IF('Input and Summary Results'!$J$4="yes",IF(C3185=FALSE,FALSE,IF('Data Transformation'!E3185&lt;$R$10,E3185,$R$10)),IF(C3185=FALSE,FALSE,IF(C3185&lt;$R$10,C3185,$R$10)))</f>
        <v>0.89343165000000002</v>
      </c>
      <c r="H3185">
        <f>IF('Input and Summary Results'!$J$4="yes",'Data Transformation'!F3185,'Data Transformation'!D3185)</f>
        <v>3.026906E-2</v>
      </c>
      <c r="I3185">
        <f t="shared" si="178"/>
        <v>182</v>
      </c>
    </row>
    <row r="3186" spans="2:9" x14ac:dyDescent="0.25">
      <c r="B3186">
        <f>IF('Input and Summary Results'!D2768=0,FALSE,'Input and Summary Results'!$B2768)</f>
        <v>182</v>
      </c>
      <c r="C3186">
        <f>IF(OR(B3186=0,'Input and Summary Results'!D2768=0,'Input and Summary Results'!D2768=""),FALSE,'Input and Summary Results'!$D2768)</f>
        <v>0.98154713000000005</v>
      </c>
      <c r="D3186">
        <f>IF(OR(B3186=0,'Input and Summary Results'!E2768=0),FALSE,'Input and Summary Results'!$E2768)</f>
        <v>4.2094550000000001E-2</v>
      </c>
      <c r="E3186">
        <f t="shared" si="179"/>
        <v>-8.088842464870568E-3</v>
      </c>
      <c r="F3186">
        <f t="shared" si="180"/>
        <v>1.8612488531243525E-2</v>
      </c>
      <c r="G3186">
        <f>IF('Input and Summary Results'!$J$4="yes",IF(C3186=FALSE,FALSE,IF('Data Transformation'!E3186&lt;$R$10,E3186,$R$10)),IF(C3186=FALSE,FALSE,IF(C3186&lt;$R$10,C3186,$R$10)))</f>
        <v>0.98154713000000005</v>
      </c>
      <c r="H3186">
        <f>IF('Input and Summary Results'!$J$4="yes",'Data Transformation'!F3186,'Data Transformation'!D3186)</f>
        <v>4.2094550000000001E-2</v>
      </c>
      <c r="I3186">
        <f t="shared" si="178"/>
        <v>182</v>
      </c>
    </row>
    <row r="3187" spans="2:9" x14ac:dyDescent="0.25">
      <c r="B3187">
        <f>IF('Input and Summary Results'!D2769=0,FALSE,'Input and Summary Results'!$B2769)</f>
        <v>182</v>
      </c>
      <c r="C3187">
        <f>IF(OR(B3187=0,'Input and Summary Results'!D2769=0,'Input and Summary Results'!D2769=""),FALSE,'Input and Summary Results'!$D2769)</f>
        <v>1.0271925500000001</v>
      </c>
      <c r="D3187">
        <f>IF(OR(B3187=0,'Input and Summary Results'!E2769=0),FALSE,'Input and Summary Results'!$E2769)</f>
        <v>5.7444549999999997E-2</v>
      </c>
      <c r="E3187">
        <f t="shared" si="179"/>
        <v>1.1651860894537331E-2</v>
      </c>
      <c r="F3187">
        <f t="shared" si="180"/>
        <v>2.4270945792977172E-2</v>
      </c>
      <c r="G3187">
        <f>IF('Input and Summary Results'!$J$4="yes",IF(C3187=FALSE,FALSE,IF('Data Transformation'!E3187&lt;$R$10,E3187,$R$10)),IF(C3187=FALSE,FALSE,IF(C3187&lt;$R$10,C3187,$R$10)))</f>
        <v>1.0271925500000001</v>
      </c>
      <c r="H3187">
        <f>IF('Input and Summary Results'!$J$4="yes",'Data Transformation'!F3187,'Data Transformation'!D3187)</f>
        <v>5.7444549999999997E-2</v>
      </c>
      <c r="I3187">
        <f t="shared" si="178"/>
        <v>182</v>
      </c>
    </row>
    <row r="3188" spans="2:9" x14ac:dyDescent="0.25">
      <c r="B3188">
        <f>IF('Input and Summary Results'!D2770=0,FALSE,'Input and Summary Results'!$B2770)</f>
        <v>182</v>
      </c>
      <c r="C3188">
        <f>IF(OR(B3188=0,'Input and Summary Results'!D2770=0,'Input and Summary Results'!D2770=""),FALSE,'Input and Summary Results'!$D2770)</f>
        <v>1.0573403299999999</v>
      </c>
      <c r="D3188">
        <f>IF(OR(B3188=0,'Input and Summary Results'!E2770=0),FALSE,'Input and Summary Results'!$E2770)</f>
        <v>7.9887479999999997E-2</v>
      </c>
      <c r="E3188">
        <f t="shared" si="179"/>
        <v>2.4214797762919578E-2</v>
      </c>
      <c r="F3188">
        <f t="shared" si="180"/>
        <v>3.2790923921345173E-2</v>
      </c>
      <c r="G3188">
        <f>IF('Input and Summary Results'!$J$4="yes",IF(C3188=FALSE,FALSE,IF('Data Transformation'!E3188&lt;$R$10,E3188,$R$10)),IF(C3188=FALSE,FALSE,IF(C3188&lt;$R$10,C3188,$R$10)))</f>
        <v>1.0573403299999999</v>
      </c>
      <c r="H3188">
        <f>IF('Input and Summary Results'!$J$4="yes",'Data Transformation'!F3188,'Data Transformation'!D3188)</f>
        <v>7.9887479999999997E-2</v>
      </c>
      <c r="I3188">
        <f t="shared" si="178"/>
        <v>182</v>
      </c>
    </row>
    <row r="3189" spans="2:9" x14ac:dyDescent="0.25">
      <c r="B3189">
        <f>IF('Input and Summary Results'!D2771=0,FALSE,'Input and Summary Results'!$B2771)</f>
        <v>183</v>
      </c>
      <c r="C3189">
        <f>IF(OR(B3189=0,'Input and Summary Results'!D2771=0,'Input and Summary Results'!D2771=""),FALSE,'Input and Summary Results'!$D2771)</f>
        <v>-1.0103600000000001E-2</v>
      </c>
      <c r="D3189">
        <f>IF(OR(B3189=0,'Input and Summary Results'!E2771=0),FALSE,'Input and Summary Results'!$E2771)</f>
        <v>8.5897619999999994E-2</v>
      </c>
      <c r="E3189" t="e">
        <f t="shared" si="179"/>
        <v>#NUM!</v>
      </c>
      <c r="F3189">
        <f t="shared" si="180"/>
        <v>-3.6897310938675321</v>
      </c>
      <c r="G3189">
        <f>IF('Input and Summary Results'!$J$4="yes",IF(C3189=FALSE,FALSE,IF('Data Transformation'!E3189&lt;$R$10,E3189,$R$10)),IF(C3189=FALSE,FALSE,IF(C3189&lt;$R$10,C3189,$R$10)))</f>
        <v>-1.0103600000000001E-2</v>
      </c>
      <c r="H3189">
        <f>IF('Input and Summary Results'!$J$4="yes",'Data Transformation'!F3189,'Data Transformation'!D3189)</f>
        <v>8.5897619999999994E-2</v>
      </c>
      <c r="I3189">
        <f t="shared" si="178"/>
        <v>183</v>
      </c>
    </row>
    <row r="3190" spans="2:9" x14ac:dyDescent="0.25">
      <c r="B3190">
        <f>IF('Input and Summary Results'!D2772=0,FALSE,'Input and Summary Results'!$B2772)</f>
        <v>183</v>
      </c>
      <c r="C3190">
        <f>IF(OR(B3190=0,'Input and Summary Results'!D2772=0,'Input and Summary Results'!D2772=""),FALSE,'Input and Summary Results'!$D2772)</f>
        <v>3.5021610000000002E-2</v>
      </c>
      <c r="D3190">
        <f>IF(OR(B3190=0,'Input and Summary Results'!E2772=0),FALSE,'Input and Summary Results'!$E2772)</f>
        <v>6.1134760000000003E-2</v>
      </c>
      <c r="E3190">
        <f t="shared" si="179"/>
        <v>-1.4556638925745711</v>
      </c>
      <c r="F3190">
        <f t="shared" si="180"/>
        <v>0.75760325810264006</v>
      </c>
      <c r="G3190">
        <f>IF('Input and Summary Results'!$J$4="yes",IF(C3190=FALSE,FALSE,IF('Data Transformation'!E3190&lt;$R$10,E3190,$R$10)),IF(C3190=FALSE,FALSE,IF(C3190&lt;$R$10,C3190,$R$10)))</f>
        <v>3.5021610000000002E-2</v>
      </c>
      <c r="H3190">
        <f>IF('Input and Summary Results'!$J$4="yes",'Data Transformation'!F3190,'Data Transformation'!D3190)</f>
        <v>6.1134760000000003E-2</v>
      </c>
      <c r="I3190">
        <f t="shared" si="178"/>
        <v>183</v>
      </c>
    </row>
    <row r="3191" spans="2:9" x14ac:dyDescent="0.25">
      <c r="B3191">
        <f>IF('Input and Summary Results'!D2773=0,FALSE,'Input and Summary Results'!$B2773)</f>
        <v>183</v>
      </c>
      <c r="C3191">
        <f>IF(OR(B3191=0,'Input and Summary Results'!D2773=0,'Input and Summary Results'!D2773=""),FALSE,'Input and Summary Results'!$D2773)</f>
        <v>3.6681829999999999E-2</v>
      </c>
      <c r="D3191">
        <f>IF(OR(B3191=0,'Input and Summary Results'!E2773=0),FALSE,'Input and Summary Results'!$E2773)</f>
        <v>6.8807510000000002E-2</v>
      </c>
      <c r="E3191">
        <f t="shared" si="179"/>
        <v>-1.4355490061787639</v>
      </c>
      <c r="F3191">
        <f t="shared" si="180"/>
        <v>0.814094044381101</v>
      </c>
      <c r="G3191">
        <f>IF('Input and Summary Results'!$J$4="yes",IF(C3191=FALSE,FALSE,IF('Data Transformation'!E3191&lt;$R$10,E3191,$R$10)),IF(C3191=FALSE,FALSE,IF(C3191&lt;$R$10,C3191,$R$10)))</f>
        <v>3.6681829999999999E-2</v>
      </c>
      <c r="H3191">
        <f>IF('Input and Summary Results'!$J$4="yes",'Data Transformation'!F3191,'Data Transformation'!D3191)</f>
        <v>6.8807510000000002E-2</v>
      </c>
      <c r="I3191">
        <f t="shared" si="178"/>
        <v>183</v>
      </c>
    </row>
    <row r="3192" spans="2:9" x14ac:dyDescent="0.25">
      <c r="B3192">
        <f>IF('Input and Summary Results'!D2774=0,FALSE,'Input and Summary Results'!$B2774)</f>
        <v>183</v>
      </c>
      <c r="C3192">
        <f>IF(OR(B3192=0,'Input and Summary Results'!D2774=0,'Input and Summary Results'!D2774=""),FALSE,'Input and Summary Results'!$D2774)</f>
        <v>7.0454169999999997E-2</v>
      </c>
      <c r="D3192">
        <f>IF(OR(B3192=0,'Input and Summary Results'!E2774=0),FALSE,'Input and Summary Results'!$E2774)</f>
        <v>4.8612660000000002E-2</v>
      </c>
      <c r="E3192">
        <f t="shared" si="179"/>
        <v>-1.1520932970273849</v>
      </c>
      <c r="F3192">
        <f t="shared" si="180"/>
        <v>0.29945558140845319</v>
      </c>
      <c r="G3192">
        <f>IF('Input and Summary Results'!$J$4="yes",IF(C3192=FALSE,FALSE,IF('Data Transformation'!E3192&lt;$R$10,E3192,$R$10)),IF(C3192=FALSE,FALSE,IF(C3192&lt;$R$10,C3192,$R$10)))</f>
        <v>7.0454169999999997E-2</v>
      </c>
      <c r="H3192">
        <f>IF('Input and Summary Results'!$J$4="yes",'Data Transformation'!F3192,'Data Transformation'!D3192)</f>
        <v>4.8612660000000002E-2</v>
      </c>
      <c r="I3192">
        <f t="shared" si="178"/>
        <v>183</v>
      </c>
    </row>
    <row r="3193" spans="2:9" x14ac:dyDescent="0.25">
      <c r="B3193">
        <f>IF('Input and Summary Results'!D2775=0,FALSE,'Input and Summary Results'!$B2775)</f>
        <v>183</v>
      </c>
      <c r="C3193">
        <f>IF(OR(B3193=0,'Input and Summary Results'!D2775=0,'Input and Summary Results'!D2775=""),FALSE,'Input and Summary Results'!$D2775)</f>
        <v>7.6384229999999997E-2</v>
      </c>
      <c r="D3193">
        <f>IF(OR(B3193=0,'Input and Summary Results'!E2775=0),FALSE,'Input and Summary Results'!$E2775)</f>
        <v>3.7070770000000003E-2</v>
      </c>
      <c r="E3193">
        <f t="shared" si="179"/>
        <v>-1.1169962949704115</v>
      </c>
      <c r="F3193">
        <f t="shared" si="180"/>
        <v>0.21062874077541924</v>
      </c>
      <c r="G3193">
        <f>IF('Input and Summary Results'!$J$4="yes",IF(C3193=FALSE,FALSE,IF('Data Transformation'!E3193&lt;$R$10,E3193,$R$10)),IF(C3193=FALSE,FALSE,IF(C3193&lt;$R$10,C3193,$R$10)))</f>
        <v>7.6384229999999997E-2</v>
      </c>
      <c r="H3193">
        <f>IF('Input and Summary Results'!$J$4="yes",'Data Transformation'!F3193,'Data Transformation'!D3193)</f>
        <v>3.7070770000000003E-2</v>
      </c>
      <c r="I3193">
        <f t="shared" si="178"/>
        <v>183</v>
      </c>
    </row>
    <row r="3194" spans="2:9" x14ac:dyDescent="0.25">
      <c r="B3194">
        <f>IF('Input and Summary Results'!D2776=0,FALSE,'Input and Summary Results'!$B2776)</f>
        <v>183</v>
      </c>
      <c r="C3194">
        <f>IF(OR(B3194=0,'Input and Summary Results'!D2776=0,'Input and Summary Results'!D2776=""),FALSE,'Input and Summary Results'!$D2776)</f>
        <v>9.0945230000000002E-2</v>
      </c>
      <c r="D3194">
        <f>IF(OR(B3194=0,'Input and Summary Results'!E2776=0),FALSE,'Input and Summary Results'!$E2776)</f>
        <v>5.9011340000000002E-2</v>
      </c>
      <c r="E3194">
        <f t="shared" si="179"/>
        <v>-1.0412200743795428</v>
      </c>
      <c r="F3194">
        <f t="shared" si="180"/>
        <v>0.28160818945644539</v>
      </c>
      <c r="G3194">
        <f>IF('Input and Summary Results'!$J$4="yes",IF(C3194=FALSE,FALSE,IF('Data Transformation'!E3194&lt;$R$10,E3194,$R$10)),IF(C3194=FALSE,FALSE,IF(C3194&lt;$R$10,C3194,$R$10)))</f>
        <v>9.0945230000000002E-2</v>
      </c>
      <c r="H3194">
        <f>IF('Input and Summary Results'!$J$4="yes",'Data Transformation'!F3194,'Data Transformation'!D3194)</f>
        <v>5.9011340000000002E-2</v>
      </c>
      <c r="I3194">
        <f t="shared" si="178"/>
        <v>183</v>
      </c>
    </row>
    <row r="3195" spans="2:9" x14ac:dyDescent="0.25">
      <c r="B3195">
        <f>IF('Input and Summary Results'!D2777=0,FALSE,'Input and Summary Results'!$B2777)</f>
        <v>183</v>
      </c>
      <c r="C3195">
        <f>IF(OR(B3195=0,'Input and Summary Results'!D2777=0,'Input and Summary Results'!D2777=""),FALSE,'Input and Summary Results'!$D2777)</f>
        <v>9.5523120000000003E-2</v>
      </c>
      <c r="D3195">
        <f>IF(OR(B3195=0,'Input and Summary Results'!E2777=0),FALSE,'Input and Summary Results'!$E2777)</f>
        <v>0.11882571</v>
      </c>
      <c r="E3195">
        <f t="shared" si="179"/>
        <v>-1.0198915009482212</v>
      </c>
      <c r="F3195">
        <f t="shared" si="180"/>
        <v>0.53987305000087937</v>
      </c>
      <c r="G3195">
        <f>IF('Input and Summary Results'!$J$4="yes",IF(C3195=FALSE,FALSE,IF('Data Transformation'!E3195&lt;$R$10,E3195,$R$10)),IF(C3195=FALSE,FALSE,IF(C3195&lt;$R$10,C3195,$R$10)))</f>
        <v>9.5523120000000003E-2</v>
      </c>
      <c r="H3195">
        <f>IF('Input and Summary Results'!$J$4="yes",'Data Transformation'!F3195,'Data Transformation'!D3195)</f>
        <v>0.11882571</v>
      </c>
      <c r="I3195">
        <f t="shared" si="178"/>
        <v>183</v>
      </c>
    </row>
    <row r="3196" spans="2:9" x14ac:dyDescent="0.25">
      <c r="B3196">
        <f>IF('Input and Summary Results'!D2778=0,FALSE,'Input and Summary Results'!$B2778)</f>
        <v>183</v>
      </c>
      <c r="C3196">
        <f>IF(OR(B3196=0,'Input and Summary Results'!D2778=0,'Input and Summary Results'!D2778=""),FALSE,'Input and Summary Results'!$D2778)</f>
        <v>0.11062981</v>
      </c>
      <c r="D3196">
        <f>IF(OR(B3196=0,'Input and Summary Results'!E2778=0),FALSE,'Input and Summary Results'!$E2778)</f>
        <v>6.3035980000000005E-2</v>
      </c>
      <c r="E3196">
        <f t="shared" si="179"/>
        <v>-0.95612783348241082</v>
      </c>
      <c r="F3196">
        <f t="shared" si="180"/>
        <v>0.24728972525578777</v>
      </c>
      <c r="G3196">
        <f>IF('Input and Summary Results'!$J$4="yes",IF(C3196=FALSE,FALSE,IF('Data Transformation'!E3196&lt;$R$10,E3196,$R$10)),IF(C3196=FALSE,FALSE,IF(C3196&lt;$R$10,C3196,$R$10)))</f>
        <v>0.11062981</v>
      </c>
      <c r="H3196">
        <f>IF('Input and Summary Results'!$J$4="yes",'Data Transformation'!F3196,'Data Transformation'!D3196)</f>
        <v>6.3035980000000005E-2</v>
      </c>
      <c r="I3196">
        <f t="shared" si="178"/>
        <v>183</v>
      </c>
    </row>
    <row r="3197" spans="2:9" x14ac:dyDescent="0.25">
      <c r="B3197">
        <f>IF('Input and Summary Results'!D2779=0,FALSE,'Input and Summary Results'!$B2779)</f>
        <v>183</v>
      </c>
      <c r="C3197">
        <f>IF(OR(B3197=0,'Input and Summary Results'!D2779=0,'Input and Summary Results'!D2779=""),FALSE,'Input and Summary Results'!$D2779)</f>
        <v>0.15711882999999999</v>
      </c>
      <c r="D3197">
        <f>IF(OR(B3197=0,'Input and Summary Results'!E2779=0),FALSE,'Input and Summary Results'!$E2779)</f>
        <v>6.5362379999999998E-2</v>
      </c>
      <c r="E3197">
        <f t="shared" si="179"/>
        <v>-0.80377176355938962</v>
      </c>
      <c r="F3197">
        <f t="shared" si="180"/>
        <v>0.18054661506835304</v>
      </c>
      <c r="G3197">
        <f>IF('Input and Summary Results'!$J$4="yes",IF(C3197=FALSE,FALSE,IF('Data Transformation'!E3197&lt;$R$10,E3197,$R$10)),IF(C3197=FALSE,FALSE,IF(C3197&lt;$R$10,C3197,$R$10)))</f>
        <v>0.15711882999999999</v>
      </c>
      <c r="H3197">
        <f>IF('Input and Summary Results'!$J$4="yes",'Data Transformation'!F3197,'Data Transformation'!D3197)</f>
        <v>6.5362379999999998E-2</v>
      </c>
      <c r="I3197">
        <f t="shared" si="178"/>
        <v>183</v>
      </c>
    </row>
    <row r="3198" spans="2:9" x14ac:dyDescent="0.25">
      <c r="B3198">
        <f>IF('Input and Summary Results'!D2780=0,FALSE,'Input and Summary Results'!$B2780)</f>
        <v>183</v>
      </c>
      <c r="C3198">
        <f>IF(OR(B3198=0,'Input and Summary Results'!D2780=0,'Input and Summary Results'!D2780=""),FALSE,'Input and Summary Results'!$D2780)</f>
        <v>0.16005954</v>
      </c>
      <c r="D3198">
        <f>IF(OR(B3198=0,'Input and Summary Results'!E2780=0),FALSE,'Input and Summary Results'!$E2780)</f>
        <v>6.1564569999999999E-2</v>
      </c>
      <c r="E3198">
        <f t="shared" si="179"/>
        <v>-0.79571843557244104</v>
      </c>
      <c r="F3198">
        <f t="shared" si="180"/>
        <v>0.16693177663761871</v>
      </c>
      <c r="G3198">
        <f>IF('Input and Summary Results'!$J$4="yes",IF(C3198=FALSE,FALSE,IF('Data Transformation'!E3198&lt;$R$10,E3198,$R$10)),IF(C3198=FALSE,FALSE,IF(C3198&lt;$R$10,C3198,$R$10)))</f>
        <v>0.16005954</v>
      </c>
      <c r="H3198">
        <f>IF('Input and Summary Results'!$J$4="yes",'Data Transformation'!F3198,'Data Transformation'!D3198)</f>
        <v>6.1564569999999999E-2</v>
      </c>
      <c r="I3198">
        <f t="shared" si="178"/>
        <v>183</v>
      </c>
    </row>
    <row r="3199" spans="2:9" x14ac:dyDescent="0.25">
      <c r="B3199">
        <f>IF('Input and Summary Results'!D2781=0,FALSE,'Input and Summary Results'!$B2781)</f>
        <v>183</v>
      </c>
      <c r="C3199">
        <f>IF(OR(B3199=0,'Input and Summary Results'!D2781=0,'Input and Summary Results'!D2781=""),FALSE,'Input and Summary Results'!$D2781)</f>
        <v>0.182888</v>
      </c>
      <c r="D3199">
        <f>IF(OR(B3199=0,'Input and Summary Results'!E2781=0),FALSE,'Input and Summary Results'!$E2781)</f>
        <v>7.6870389999999997E-2</v>
      </c>
      <c r="E3199">
        <f t="shared" si="179"/>
        <v>-0.73781478935547873</v>
      </c>
      <c r="F3199">
        <f t="shared" si="180"/>
        <v>0.18241628351778136</v>
      </c>
      <c r="G3199">
        <f>IF('Input and Summary Results'!$J$4="yes",IF(C3199=FALSE,FALSE,IF('Data Transformation'!E3199&lt;$R$10,E3199,$R$10)),IF(C3199=FALSE,FALSE,IF(C3199&lt;$R$10,C3199,$R$10)))</f>
        <v>0.182888</v>
      </c>
      <c r="H3199">
        <f>IF('Input and Summary Results'!$J$4="yes",'Data Transformation'!F3199,'Data Transformation'!D3199)</f>
        <v>7.6870389999999997E-2</v>
      </c>
      <c r="I3199">
        <f t="shared" si="178"/>
        <v>183</v>
      </c>
    </row>
    <row r="3200" spans="2:9" x14ac:dyDescent="0.25">
      <c r="B3200">
        <f>IF('Input and Summary Results'!D2782=0,FALSE,'Input and Summary Results'!$B2782)</f>
        <v>183</v>
      </c>
      <c r="C3200">
        <f>IF(OR(B3200=0,'Input and Summary Results'!D2782=0,'Input and Summary Results'!D2782=""),FALSE,'Input and Summary Results'!$D2782)</f>
        <v>0.19335290999999999</v>
      </c>
      <c r="D3200">
        <f>IF(OR(B3200=0,'Input and Summary Results'!E2782=0),FALSE,'Input and Summary Results'!$E2782)</f>
        <v>8.4598809999999997E-2</v>
      </c>
      <c r="E3200">
        <f t="shared" si="179"/>
        <v>-0.71364928732284183</v>
      </c>
      <c r="F3200">
        <f t="shared" si="180"/>
        <v>0.18989051439670601</v>
      </c>
      <c r="G3200">
        <f>IF('Input and Summary Results'!$J$4="yes",IF(C3200=FALSE,FALSE,IF('Data Transformation'!E3200&lt;$R$10,E3200,$R$10)),IF(C3200=FALSE,FALSE,IF(C3200&lt;$R$10,C3200,$R$10)))</f>
        <v>0.19335290999999999</v>
      </c>
      <c r="H3200">
        <f>IF('Input and Summary Results'!$J$4="yes",'Data Transformation'!F3200,'Data Transformation'!D3200)</f>
        <v>8.4598809999999997E-2</v>
      </c>
      <c r="I3200">
        <f t="shared" si="178"/>
        <v>183</v>
      </c>
    </row>
    <row r="3201" spans="2:9" x14ac:dyDescent="0.25">
      <c r="B3201">
        <f>IF('Input and Summary Results'!D2783=0,FALSE,'Input and Summary Results'!$B2783)</f>
        <v>183</v>
      </c>
      <c r="C3201">
        <f>IF(OR(B3201=0,'Input and Summary Results'!D2783=0,'Input and Summary Results'!D2783=""),FALSE,'Input and Summary Results'!$D2783)</f>
        <v>0.21087829999999999</v>
      </c>
      <c r="D3201">
        <f>IF(OR(B3201=0,'Input and Summary Results'!E2783=0),FALSE,'Input and Summary Results'!$E2783)</f>
        <v>6.3613669999999997E-2</v>
      </c>
      <c r="E3201">
        <f t="shared" si="179"/>
        <v>-0.67596810814637975</v>
      </c>
      <c r="F3201">
        <f t="shared" si="180"/>
        <v>0.13092069112848501</v>
      </c>
      <c r="G3201">
        <f>IF('Input and Summary Results'!$J$4="yes",IF(C3201=FALSE,FALSE,IF('Data Transformation'!E3201&lt;$R$10,E3201,$R$10)),IF(C3201=FALSE,FALSE,IF(C3201&lt;$R$10,C3201,$R$10)))</f>
        <v>0.21087829999999999</v>
      </c>
      <c r="H3201">
        <f>IF('Input and Summary Results'!$J$4="yes",'Data Transformation'!F3201,'Data Transformation'!D3201)</f>
        <v>6.3613669999999997E-2</v>
      </c>
      <c r="I3201">
        <f t="shared" si="178"/>
        <v>183</v>
      </c>
    </row>
    <row r="3202" spans="2:9" x14ac:dyDescent="0.25">
      <c r="B3202">
        <f>IF('Input and Summary Results'!D2784=0,FALSE,'Input and Summary Results'!$B2784)</f>
        <v>183</v>
      </c>
      <c r="C3202">
        <f>IF(OR(B3202=0,'Input and Summary Results'!D2784=0,'Input and Summary Results'!D2784=""),FALSE,'Input and Summary Results'!$D2784)</f>
        <v>0.21358941000000001</v>
      </c>
      <c r="D3202">
        <f>IF(OR(B3202=0,'Input and Summary Results'!E2784=0),FALSE,'Input and Summary Results'!$E2784)</f>
        <v>6.5302719999999995E-2</v>
      </c>
      <c r="E3202">
        <f t="shared" si="179"/>
        <v>-0.67042028391210318</v>
      </c>
      <c r="F3202">
        <f t="shared" si="180"/>
        <v>0.1326909441811745</v>
      </c>
      <c r="G3202">
        <f>IF('Input and Summary Results'!$J$4="yes",IF(C3202=FALSE,FALSE,IF('Data Transformation'!E3202&lt;$R$10,E3202,$R$10)),IF(C3202=FALSE,FALSE,IF(C3202&lt;$R$10,C3202,$R$10)))</f>
        <v>0.21358941000000001</v>
      </c>
      <c r="H3202">
        <f>IF('Input and Summary Results'!$J$4="yes",'Data Transformation'!F3202,'Data Transformation'!D3202)</f>
        <v>6.5302719999999995E-2</v>
      </c>
      <c r="I3202">
        <f t="shared" si="178"/>
        <v>183</v>
      </c>
    </row>
    <row r="3203" spans="2:9" x14ac:dyDescent="0.25">
      <c r="B3203">
        <f>IF('Input and Summary Results'!D2785=0,FALSE,'Input and Summary Results'!$B2785)</f>
        <v>183</v>
      </c>
      <c r="C3203">
        <f>IF(OR(B3203=0,'Input and Summary Results'!D2785=0,'Input and Summary Results'!D2785=""),FALSE,'Input and Summary Results'!$D2785)</f>
        <v>0.43145713000000002</v>
      </c>
      <c r="D3203">
        <f>IF(OR(B3203=0,'Input and Summary Results'!E2785=0),FALSE,'Input and Summary Results'!$E2785)</f>
        <v>4.9600209999999999E-2</v>
      </c>
      <c r="E3203">
        <f t="shared" si="179"/>
        <v>-0.36506234972714935</v>
      </c>
      <c r="F3203">
        <f t="shared" si="180"/>
        <v>4.9892537736020259E-2</v>
      </c>
      <c r="G3203">
        <f>IF('Input and Summary Results'!$J$4="yes",IF(C3203=FALSE,FALSE,IF('Data Transformation'!E3203&lt;$R$10,E3203,$R$10)),IF(C3203=FALSE,FALSE,IF(C3203&lt;$R$10,C3203,$R$10)))</f>
        <v>0.43145713000000002</v>
      </c>
      <c r="H3203">
        <f>IF('Input and Summary Results'!$J$4="yes",'Data Transformation'!F3203,'Data Transformation'!D3203)</f>
        <v>4.9600209999999999E-2</v>
      </c>
      <c r="I3203">
        <f t="shared" si="178"/>
        <v>183</v>
      </c>
    </row>
    <row r="3204" spans="2:9" x14ac:dyDescent="0.25">
      <c r="B3204">
        <f>IF('Input and Summary Results'!D2786=0,FALSE,'Input and Summary Results'!$B2786)</f>
        <v>183</v>
      </c>
      <c r="C3204">
        <f>IF(OR(B3204=0,'Input and Summary Results'!D2786=0,'Input and Summary Results'!D2786=""),FALSE,'Input and Summary Results'!$D2786)</f>
        <v>1.07841177</v>
      </c>
      <c r="D3204">
        <f>IF(OR(B3204=0,'Input and Summary Results'!E2786=0),FALSE,'Input and Summary Results'!$E2786)</f>
        <v>5.5238879999999997E-2</v>
      </c>
      <c r="E3204">
        <f t="shared" si="179"/>
        <v>3.2784619193244914E-2</v>
      </c>
      <c r="F3204">
        <f t="shared" si="180"/>
        <v>2.2230538081015192E-2</v>
      </c>
      <c r="G3204">
        <f>IF('Input and Summary Results'!$J$4="yes",IF(C3204=FALSE,FALSE,IF('Data Transformation'!E3204&lt;$R$10,E3204,$R$10)),IF(C3204=FALSE,FALSE,IF(C3204&lt;$R$10,C3204,$R$10)))</f>
        <v>1.07841177</v>
      </c>
      <c r="H3204">
        <f>IF('Input and Summary Results'!$J$4="yes",'Data Transformation'!F3204,'Data Transformation'!D3204)</f>
        <v>5.5238879999999997E-2</v>
      </c>
      <c r="I3204">
        <f t="shared" si="178"/>
        <v>183</v>
      </c>
    </row>
    <row r="3205" spans="2:9" x14ac:dyDescent="0.25">
      <c r="B3205">
        <f>IF('Input and Summary Results'!D2787=0,FALSE,'Input and Summary Results'!$B2787)</f>
        <v>183</v>
      </c>
      <c r="C3205">
        <f>IF(OR(B3205=0,'Input and Summary Results'!D2787=0,'Input and Summary Results'!D2787=""),FALSE,'Input and Summary Results'!$D2787)</f>
        <v>1.07879953</v>
      </c>
      <c r="D3205">
        <f>IF(OR(B3205=0,'Input and Summary Results'!E2787=0),FALSE,'Input and Summary Results'!$E2787)</f>
        <v>5.0611980000000001E-2</v>
      </c>
      <c r="E3205">
        <f t="shared" si="179"/>
        <v>3.2940748572055874E-2</v>
      </c>
      <c r="F3205">
        <f t="shared" si="180"/>
        <v>2.0361150250037652E-2</v>
      </c>
      <c r="G3205">
        <f>IF('Input and Summary Results'!$J$4="yes",IF(C3205=FALSE,FALSE,IF('Data Transformation'!E3205&lt;$R$10,E3205,$R$10)),IF(C3205=FALSE,FALSE,IF(C3205&lt;$R$10,C3205,$R$10)))</f>
        <v>1.07879953</v>
      </c>
      <c r="H3205">
        <f>IF('Input and Summary Results'!$J$4="yes",'Data Transformation'!F3205,'Data Transformation'!D3205)</f>
        <v>5.0611980000000001E-2</v>
      </c>
      <c r="I3205">
        <f t="shared" ref="I3205:I3268" si="181">IF(G3205=FALSE,"",B3205)</f>
        <v>183</v>
      </c>
    </row>
    <row r="3206" spans="2:9" x14ac:dyDescent="0.25">
      <c r="B3206">
        <f>IF('Input and Summary Results'!D2788=0,FALSE,'Input and Summary Results'!$B2788)</f>
        <v>183</v>
      </c>
      <c r="C3206">
        <f>IF(OR(B3206=0,'Input and Summary Results'!D2788=0,'Input and Summary Results'!D2788=""),FALSE,'Input and Summary Results'!$D2788)</f>
        <v>1.1479490000000001</v>
      </c>
      <c r="D3206">
        <f>IF(OR(B3206=0,'Input and Summary Results'!E2788=0),FALSE,'Input and Summary Results'!$E2788)</f>
        <v>3.6501430000000001E-2</v>
      </c>
      <c r="E3206">
        <f t="shared" si="179"/>
        <v>5.9922594063193717E-2</v>
      </c>
      <c r="F3206">
        <f t="shared" si="180"/>
        <v>1.3799934160838155E-2</v>
      </c>
      <c r="G3206">
        <f>IF('Input and Summary Results'!$J$4="yes",IF(C3206=FALSE,FALSE,IF('Data Transformation'!E3206&lt;$R$10,E3206,$R$10)),IF(C3206=FALSE,FALSE,IF(C3206&lt;$R$10,C3206,$R$10)))</f>
        <v>1.1479490000000001</v>
      </c>
      <c r="H3206">
        <f>IF('Input and Summary Results'!$J$4="yes",'Data Transformation'!F3206,'Data Transformation'!D3206)</f>
        <v>3.6501430000000001E-2</v>
      </c>
      <c r="I3206">
        <f t="shared" si="181"/>
        <v>183</v>
      </c>
    </row>
    <row r="3207" spans="2:9" x14ac:dyDescent="0.25">
      <c r="B3207">
        <f>IF('Input and Summary Results'!D2789=0,FALSE,'Input and Summary Results'!$B2789)</f>
        <v>184</v>
      </c>
      <c r="C3207">
        <f>IF(OR(B3207=0,'Input and Summary Results'!D2789=0,'Input and Summary Results'!D2789=""),FALSE,'Input and Summary Results'!$D2789)</f>
        <v>1.2238539999999999E-2</v>
      </c>
      <c r="D3207">
        <f>IF(OR(B3207=0,'Input and Summary Results'!E2789=0),FALSE,'Input and Summary Results'!$E2789)</f>
        <v>5.3765640000000003E-2</v>
      </c>
      <c r="E3207">
        <f t="shared" si="179"/>
        <v>-1.912270388380233</v>
      </c>
      <c r="F3207">
        <f t="shared" si="180"/>
        <v>1.9066234828664206</v>
      </c>
      <c r="G3207">
        <f>IF('Input and Summary Results'!$J$4="yes",IF(C3207=FALSE,FALSE,IF('Data Transformation'!E3207&lt;$R$10,E3207,$R$10)),IF(C3207=FALSE,FALSE,IF(C3207&lt;$R$10,C3207,$R$10)))</f>
        <v>1.2238539999999999E-2</v>
      </c>
      <c r="H3207">
        <f>IF('Input and Summary Results'!$J$4="yes",'Data Transformation'!F3207,'Data Transformation'!D3207)</f>
        <v>5.3765640000000003E-2</v>
      </c>
      <c r="I3207">
        <f t="shared" si="181"/>
        <v>184</v>
      </c>
    </row>
    <row r="3208" spans="2:9" x14ac:dyDescent="0.25">
      <c r="B3208">
        <f>IF('Input and Summary Results'!D2790=0,FALSE,'Input and Summary Results'!$B2790)</f>
        <v>184</v>
      </c>
      <c r="C3208">
        <f>IF(OR(B3208=0,'Input and Summary Results'!D2790=0,'Input and Summary Results'!D2790=""),FALSE,'Input and Summary Results'!$D2790)</f>
        <v>2.465869E-2</v>
      </c>
      <c r="D3208">
        <f>IF(OR(B3208=0,'Input and Summary Results'!E2790=0),FALSE,'Input and Summary Results'!$E2790)</f>
        <v>4.3046250000000001E-2</v>
      </c>
      <c r="E3208">
        <f t="shared" si="179"/>
        <v>-1.6080299991467428</v>
      </c>
      <c r="F3208">
        <f t="shared" si="180"/>
        <v>0.75762631753754961</v>
      </c>
      <c r="G3208">
        <f>IF('Input and Summary Results'!$J$4="yes",IF(C3208=FALSE,FALSE,IF('Data Transformation'!E3208&lt;$R$10,E3208,$R$10)),IF(C3208=FALSE,FALSE,IF(C3208&lt;$R$10,C3208,$R$10)))</f>
        <v>2.465869E-2</v>
      </c>
      <c r="H3208">
        <f>IF('Input and Summary Results'!$J$4="yes",'Data Transformation'!F3208,'Data Transformation'!D3208)</f>
        <v>4.3046250000000001E-2</v>
      </c>
      <c r="I3208">
        <f t="shared" si="181"/>
        <v>184</v>
      </c>
    </row>
    <row r="3209" spans="2:9" x14ac:dyDescent="0.25">
      <c r="B3209">
        <f>IF('Input and Summary Results'!D2791=0,FALSE,'Input and Summary Results'!$B2791)</f>
        <v>184</v>
      </c>
      <c r="C3209">
        <f>IF(OR(B3209=0,'Input and Summary Results'!D2791=0,'Input and Summary Results'!D2791=""),FALSE,'Input and Summary Results'!$D2791)</f>
        <v>6.6078129999999999E-2</v>
      </c>
      <c r="D3209">
        <f>IF(OR(B3209=0,'Input and Summary Results'!E2791=0),FALSE,'Input and Summary Results'!$E2791)</f>
        <v>5.0718399999999997E-2</v>
      </c>
      <c r="E3209">
        <f t="shared" si="179"/>
        <v>-1.1799422559747903</v>
      </c>
      <c r="F3209">
        <f t="shared" si="180"/>
        <v>0.33311756249760699</v>
      </c>
      <c r="G3209">
        <f>IF('Input and Summary Results'!$J$4="yes",IF(C3209=FALSE,FALSE,IF('Data Transformation'!E3209&lt;$R$10,E3209,$R$10)),IF(C3209=FALSE,FALSE,IF(C3209&lt;$R$10,C3209,$R$10)))</f>
        <v>6.6078129999999999E-2</v>
      </c>
      <c r="H3209">
        <f>IF('Input and Summary Results'!$J$4="yes",'Data Transformation'!F3209,'Data Transformation'!D3209)</f>
        <v>5.0718399999999997E-2</v>
      </c>
      <c r="I3209">
        <f t="shared" si="181"/>
        <v>184</v>
      </c>
    </row>
    <row r="3210" spans="2:9" x14ac:dyDescent="0.25">
      <c r="B3210">
        <f>IF('Input and Summary Results'!D2792=0,FALSE,'Input and Summary Results'!$B2792)</f>
        <v>184</v>
      </c>
      <c r="C3210">
        <f>IF(OR(B3210=0,'Input and Summary Results'!D2792=0,'Input and Summary Results'!D2792=""),FALSE,'Input and Summary Results'!$D2792)</f>
        <v>7.393574E-2</v>
      </c>
      <c r="D3210">
        <f>IF(OR(B3210=0,'Input and Summary Results'!E2792=0),FALSE,'Input and Summary Results'!$E2792)</f>
        <v>4.40925E-2</v>
      </c>
      <c r="E3210">
        <f t="shared" si="179"/>
        <v>-1.1311455760484257</v>
      </c>
      <c r="F3210">
        <f t="shared" si="180"/>
        <v>0.25882130888255128</v>
      </c>
      <c r="G3210">
        <f>IF('Input and Summary Results'!$J$4="yes",IF(C3210=FALSE,FALSE,IF('Data Transformation'!E3210&lt;$R$10,E3210,$R$10)),IF(C3210=FALSE,FALSE,IF(C3210&lt;$R$10,C3210,$R$10)))</f>
        <v>7.393574E-2</v>
      </c>
      <c r="H3210">
        <f>IF('Input and Summary Results'!$J$4="yes",'Data Transformation'!F3210,'Data Transformation'!D3210)</f>
        <v>4.40925E-2</v>
      </c>
      <c r="I3210">
        <f t="shared" si="181"/>
        <v>184</v>
      </c>
    </row>
    <row r="3211" spans="2:9" x14ac:dyDescent="0.25">
      <c r="B3211">
        <f>IF('Input and Summary Results'!D2793=0,FALSE,'Input and Summary Results'!$B2793)</f>
        <v>184</v>
      </c>
      <c r="C3211">
        <f>IF(OR(B3211=0,'Input and Summary Results'!D2793=0,'Input and Summary Results'!D2793=""),FALSE,'Input and Summary Results'!$D2793)</f>
        <v>0.11080282</v>
      </c>
      <c r="D3211">
        <f>IF(OR(B3211=0,'Input and Summary Results'!E2793=0),FALSE,'Input and Summary Results'!$E2793)</f>
        <v>4.2568019999999998E-2</v>
      </c>
      <c r="E3211">
        <f t="shared" si="179"/>
        <v>-0.95544918640493548</v>
      </c>
      <c r="F3211">
        <f t="shared" si="180"/>
        <v>0.16673330769018332</v>
      </c>
      <c r="G3211">
        <f>IF('Input and Summary Results'!$J$4="yes",IF(C3211=FALSE,FALSE,IF('Data Transformation'!E3211&lt;$R$10,E3211,$R$10)),IF(C3211=FALSE,FALSE,IF(C3211&lt;$R$10,C3211,$R$10)))</f>
        <v>0.11080282</v>
      </c>
      <c r="H3211">
        <f>IF('Input and Summary Results'!$J$4="yes",'Data Transformation'!F3211,'Data Transformation'!D3211)</f>
        <v>4.2568019999999998E-2</v>
      </c>
      <c r="I3211">
        <f t="shared" si="181"/>
        <v>184</v>
      </c>
    </row>
    <row r="3212" spans="2:9" x14ac:dyDescent="0.25">
      <c r="B3212">
        <f>IF('Input and Summary Results'!D2794=0,FALSE,'Input and Summary Results'!$B2794)</f>
        <v>184</v>
      </c>
      <c r="C3212">
        <f>IF(OR(B3212=0,'Input and Summary Results'!D2794=0,'Input and Summary Results'!D2794=""),FALSE,'Input and Summary Results'!$D2794)</f>
        <v>0.13789587</v>
      </c>
      <c r="D3212">
        <f>IF(OR(B3212=0,'Input and Summary Results'!E2794=0),FALSE,'Input and Summary Results'!$E2794)</f>
        <v>4.9106049999999998E-2</v>
      </c>
      <c r="E3212">
        <f t="shared" si="179"/>
        <v>-0.86044874080797773</v>
      </c>
      <c r="F3212">
        <f t="shared" si="180"/>
        <v>0.15455158809324746</v>
      </c>
      <c r="G3212">
        <f>IF('Input and Summary Results'!$J$4="yes",IF(C3212=FALSE,FALSE,IF('Data Transformation'!E3212&lt;$R$10,E3212,$R$10)),IF(C3212=FALSE,FALSE,IF(C3212&lt;$R$10,C3212,$R$10)))</f>
        <v>0.13789587</v>
      </c>
      <c r="H3212">
        <f>IF('Input and Summary Results'!$J$4="yes",'Data Transformation'!F3212,'Data Transformation'!D3212)</f>
        <v>4.9106049999999998E-2</v>
      </c>
      <c r="I3212">
        <f t="shared" si="181"/>
        <v>184</v>
      </c>
    </row>
    <row r="3213" spans="2:9" x14ac:dyDescent="0.25">
      <c r="B3213">
        <f>IF('Input and Summary Results'!D2795=0,FALSE,'Input and Summary Results'!$B2795)</f>
        <v>184</v>
      </c>
      <c r="C3213">
        <f>IF(OR(B3213=0,'Input and Summary Results'!D2795=0,'Input and Summary Results'!D2795=""),FALSE,'Input and Summary Results'!$D2795)</f>
        <v>0.14073811999999999</v>
      </c>
      <c r="D3213">
        <f>IF(OR(B3213=0,'Input and Summary Results'!E2795=0),FALSE,'Input and Summary Results'!$E2795)</f>
        <v>5.6753680000000001E-2</v>
      </c>
      <c r="E3213">
        <f t="shared" si="179"/>
        <v>-0.85158825463787768</v>
      </c>
      <c r="F3213">
        <f t="shared" si="180"/>
        <v>0.17501368584431853</v>
      </c>
      <c r="G3213">
        <f>IF('Input and Summary Results'!$J$4="yes",IF(C3213=FALSE,FALSE,IF('Data Transformation'!E3213&lt;$R$10,E3213,$R$10)),IF(C3213=FALSE,FALSE,IF(C3213&lt;$R$10,C3213,$R$10)))</f>
        <v>0.14073811999999999</v>
      </c>
      <c r="H3213">
        <f>IF('Input and Summary Results'!$J$4="yes",'Data Transformation'!F3213,'Data Transformation'!D3213)</f>
        <v>5.6753680000000001E-2</v>
      </c>
      <c r="I3213">
        <f t="shared" si="181"/>
        <v>184</v>
      </c>
    </row>
    <row r="3214" spans="2:9" x14ac:dyDescent="0.25">
      <c r="B3214">
        <f>IF('Input and Summary Results'!D2796=0,FALSE,'Input and Summary Results'!$B2796)</f>
        <v>184</v>
      </c>
      <c r="C3214">
        <f>IF(OR(B3214=0,'Input and Summary Results'!D2796=0,'Input and Summary Results'!D2796=""),FALSE,'Input and Summary Results'!$D2796)</f>
        <v>0.15707505999999999</v>
      </c>
      <c r="D3214">
        <f>IF(OR(B3214=0,'Input and Summary Results'!E2796=0),FALSE,'Input and Summary Results'!$E2796)</f>
        <v>5.9465169999999998E-2</v>
      </c>
      <c r="E3214">
        <f t="shared" si="179"/>
        <v>-0.80389276571888968</v>
      </c>
      <c r="F3214">
        <f t="shared" si="180"/>
        <v>0.16430287392537046</v>
      </c>
      <c r="G3214">
        <f>IF('Input and Summary Results'!$J$4="yes",IF(C3214=FALSE,FALSE,IF('Data Transformation'!E3214&lt;$R$10,E3214,$R$10)),IF(C3214=FALSE,FALSE,IF(C3214&lt;$R$10,C3214,$R$10)))</f>
        <v>0.15707505999999999</v>
      </c>
      <c r="H3214">
        <f>IF('Input and Summary Results'!$J$4="yes",'Data Transformation'!F3214,'Data Transformation'!D3214)</f>
        <v>5.9465169999999998E-2</v>
      </c>
      <c r="I3214">
        <f t="shared" si="181"/>
        <v>184</v>
      </c>
    </row>
    <row r="3215" spans="2:9" x14ac:dyDescent="0.25">
      <c r="B3215">
        <f>IF('Input and Summary Results'!D2797=0,FALSE,'Input and Summary Results'!$B2797)</f>
        <v>184</v>
      </c>
      <c r="C3215">
        <f>IF(OR(B3215=0,'Input and Summary Results'!D2797=0,'Input and Summary Results'!D2797=""),FALSE,'Input and Summary Results'!$D2797)</f>
        <v>0.16993330000000001</v>
      </c>
      <c r="D3215">
        <f>IF(OR(B3215=0,'Input and Summary Results'!E2797=0),FALSE,'Input and Summary Results'!$E2797)</f>
        <v>7.1789259999999994E-2</v>
      </c>
      <c r="E3215">
        <f t="shared" si="179"/>
        <v>-0.7697215087756103</v>
      </c>
      <c r="F3215">
        <f t="shared" si="180"/>
        <v>0.18334569410468693</v>
      </c>
      <c r="G3215">
        <f>IF('Input and Summary Results'!$J$4="yes",IF(C3215=FALSE,FALSE,IF('Data Transformation'!E3215&lt;$R$10,E3215,$R$10)),IF(C3215=FALSE,FALSE,IF(C3215&lt;$R$10,C3215,$R$10)))</f>
        <v>0.16993330000000001</v>
      </c>
      <c r="H3215">
        <f>IF('Input and Summary Results'!$J$4="yes",'Data Transformation'!F3215,'Data Transformation'!D3215)</f>
        <v>7.1789259999999994E-2</v>
      </c>
      <c r="I3215">
        <f t="shared" si="181"/>
        <v>184</v>
      </c>
    </row>
    <row r="3216" spans="2:9" x14ac:dyDescent="0.25">
      <c r="B3216">
        <f>IF('Input and Summary Results'!D2798=0,FALSE,'Input and Summary Results'!$B2798)</f>
        <v>184</v>
      </c>
      <c r="C3216">
        <f>IF(OR(B3216=0,'Input and Summary Results'!D2798=0,'Input and Summary Results'!D2798=""),FALSE,'Input and Summary Results'!$D2798)</f>
        <v>0.19185458999999999</v>
      </c>
      <c r="D3216">
        <f>IF(OR(B3216=0,'Input and Summary Results'!E2798=0),FALSE,'Input and Summary Results'!$E2798)</f>
        <v>5.5027569999999998E-2</v>
      </c>
      <c r="E3216">
        <f t="shared" si="179"/>
        <v>-0.71702780611994588</v>
      </c>
      <c r="F3216">
        <f t="shared" si="180"/>
        <v>0.12447951013316907</v>
      </c>
      <c r="G3216">
        <f>IF('Input and Summary Results'!$J$4="yes",IF(C3216=FALSE,FALSE,IF('Data Transformation'!E3216&lt;$R$10,E3216,$R$10)),IF(C3216=FALSE,FALSE,IF(C3216&lt;$R$10,C3216,$R$10)))</f>
        <v>0.19185458999999999</v>
      </c>
      <c r="H3216">
        <f>IF('Input and Summary Results'!$J$4="yes",'Data Transformation'!F3216,'Data Transformation'!D3216)</f>
        <v>5.5027569999999998E-2</v>
      </c>
      <c r="I3216">
        <f t="shared" si="181"/>
        <v>184</v>
      </c>
    </row>
    <row r="3217" spans="2:9" x14ac:dyDescent="0.25">
      <c r="B3217">
        <f>IF('Input and Summary Results'!D2799=0,FALSE,'Input and Summary Results'!$B2799)</f>
        <v>184</v>
      </c>
      <c r="C3217">
        <f>IF(OR(B3217=0,'Input and Summary Results'!D2799=0,'Input and Summary Results'!D2799=""),FALSE,'Input and Summary Results'!$D2799)</f>
        <v>0.22652374</v>
      </c>
      <c r="D3217">
        <f>IF(OR(B3217=0,'Input and Summary Results'!E2799=0),FALSE,'Input and Summary Results'!$E2799)</f>
        <v>2.922729E-2</v>
      </c>
      <c r="E3217">
        <f t="shared" si="179"/>
        <v>-0.64488627660601694</v>
      </c>
      <c r="F3217">
        <f t="shared" si="180"/>
        <v>5.5996973473950232E-2</v>
      </c>
      <c r="G3217">
        <f>IF('Input and Summary Results'!$J$4="yes",IF(C3217=FALSE,FALSE,IF('Data Transformation'!E3217&lt;$R$10,E3217,$R$10)),IF(C3217=FALSE,FALSE,IF(C3217&lt;$R$10,C3217,$R$10)))</f>
        <v>0.22652374</v>
      </c>
      <c r="H3217">
        <f>IF('Input and Summary Results'!$J$4="yes",'Data Transformation'!F3217,'Data Transformation'!D3217)</f>
        <v>2.922729E-2</v>
      </c>
      <c r="I3217">
        <f t="shared" si="181"/>
        <v>184</v>
      </c>
    </row>
    <row r="3218" spans="2:9" x14ac:dyDescent="0.25">
      <c r="B3218">
        <f>IF('Input and Summary Results'!D2800=0,FALSE,'Input and Summary Results'!$B2800)</f>
        <v>184</v>
      </c>
      <c r="C3218">
        <f>IF(OR(B3218=0,'Input and Summary Results'!D2800=0,'Input and Summary Results'!D2800=""),FALSE,'Input and Summary Results'!$D2800)</f>
        <v>0.25054316999999998</v>
      </c>
      <c r="D3218">
        <f>IF(OR(B3218=0,'Input and Summary Results'!E2800=0),FALSE,'Input and Summary Results'!$E2800)</f>
        <v>5.8296590000000002E-2</v>
      </c>
      <c r="E3218">
        <f t="shared" si="179"/>
        <v>-0.60111743196258183</v>
      </c>
      <c r="F3218">
        <f t="shared" si="180"/>
        <v>0.10098347546253207</v>
      </c>
      <c r="G3218">
        <f>IF('Input and Summary Results'!$J$4="yes",IF(C3218=FALSE,FALSE,IF('Data Transformation'!E3218&lt;$R$10,E3218,$R$10)),IF(C3218=FALSE,FALSE,IF(C3218&lt;$R$10,C3218,$R$10)))</f>
        <v>0.25054316999999998</v>
      </c>
      <c r="H3218">
        <f>IF('Input and Summary Results'!$J$4="yes",'Data Transformation'!F3218,'Data Transformation'!D3218)</f>
        <v>5.8296590000000002E-2</v>
      </c>
      <c r="I3218">
        <f t="shared" si="181"/>
        <v>184</v>
      </c>
    </row>
    <row r="3219" spans="2:9" x14ac:dyDescent="0.25">
      <c r="B3219">
        <f>IF('Input and Summary Results'!D2801=0,FALSE,'Input and Summary Results'!$B2801)</f>
        <v>184</v>
      </c>
      <c r="C3219">
        <f>IF(OR(B3219=0,'Input and Summary Results'!D2801=0,'Input and Summary Results'!D2801=""),FALSE,'Input and Summary Results'!$D2801)</f>
        <v>0.34767729000000003</v>
      </c>
      <c r="D3219">
        <f>IF(OR(B3219=0,'Input and Summary Results'!E2801=0),FALSE,'Input and Summary Results'!$E2801)</f>
        <v>4.4628349999999997E-2</v>
      </c>
      <c r="E3219">
        <f t="shared" si="179"/>
        <v>-0.45882367615537534</v>
      </c>
      <c r="F3219">
        <f t="shared" si="180"/>
        <v>5.5708855473419035E-2</v>
      </c>
      <c r="G3219">
        <f>IF('Input and Summary Results'!$J$4="yes",IF(C3219=FALSE,FALSE,IF('Data Transformation'!E3219&lt;$R$10,E3219,$R$10)),IF(C3219=FALSE,FALSE,IF(C3219&lt;$R$10,C3219,$R$10)))</f>
        <v>0.34767729000000003</v>
      </c>
      <c r="H3219">
        <f>IF('Input and Summary Results'!$J$4="yes",'Data Transformation'!F3219,'Data Transformation'!D3219)</f>
        <v>4.4628349999999997E-2</v>
      </c>
      <c r="I3219">
        <f t="shared" si="181"/>
        <v>184</v>
      </c>
    </row>
    <row r="3220" spans="2:9" x14ac:dyDescent="0.25">
      <c r="B3220">
        <f>IF('Input and Summary Results'!D2802=0,FALSE,'Input and Summary Results'!$B2802)</f>
        <v>184</v>
      </c>
      <c r="C3220">
        <f>IF(OR(B3220=0,'Input and Summary Results'!D2802=0,'Input and Summary Results'!D2802=""),FALSE,'Input and Summary Results'!$D2802)</f>
        <v>0.35073114</v>
      </c>
      <c r="D3220">
        <f>IF(OR(B3220=0,'Input and Summary Results'!E2802=0),FALSE,'Input and Summary Results'!$E2802)</f>
        <v>3.1474330000000002E-2</v>
      </c>
      <c r="E3220">
        <f t="shared" si="179"/>
        <v>-0.45502567315533476</v>
      </c>
      <c r="F3220">
        <f t="shared" si="180"/>
        <v>3.8946810425786543E-2</v>
      </c>
      <c r="G3220">
        <f>IF('Input and Summary Results'!$J$4="yes",IF(C3220=FALSE,FALSE,IF('Data Transformation'!E3220&lt;$R$10,E3220,$R$10)),IF(C3220=FALSE,FALSE,IF(C3220&lt;$R$10,C3220,$R$10)))</f>
        <v>0.35073114</v>
      </c>
      <c r="H3220">
        <f>IF('Input and Summary Results'!$J$4="yes",'Data Transformation'!F3220,'Data Transformation'!D3220)</f>
        <v>3.1474330000000002E-2</v>
      </c>
      <c r="I3220">
        <f t="shared" si="181"/>
        <v>184</v>
      </c>
    </row>
    <row r="3221" spans="2:9" x14ac:dyDescent="0.25">
      <c r="B3221">
        <f>IF('Input and Summary Results'!D2803=0,FALSE,'Input and Summary Results'!$B2803)</f>
        <v>184</v>
      </c>
      <c r="C3221">
        <f>IF(OR(B3221=0,'Input and Summary Results'!D2803=0,'Input and Summary Results'!D2803=""),FALSE,'Input and Summary Results'!$D2803)</f>
        <v>0.37436401000000002</v>
      </c>
      <c r="D3221">
        <f>IF(OR(B3221=0,'Input and Summary Results'!E2803=0),FALSE,'Input and Summary Results'!$E2803)</f>
        <v>2.8870630000000001E-2</v>
      </c>
      <c r="E3221">
        <f t="shared" si="179"/>
        <v>-0.42670590942564668</v>
      </c>
      <c r="F3221">
        <f t="shared" si="180"/>
        <v>3.3469706182493342E-2</v>
      </c>
      <c r="G3221">
        <f>IF('Input and Summary Results'!$J$4="yes",IF(C3221=FALSE,FALSE,IF('Data Transformation'!E3221&lt;$R$10,E3221,$R$10)),IF(C3221=FALSE,FALSE,IF(C3221&lt;$R$10,C3221,$R$10)))</f>
        <v>0.37436401000000002</v>
      </c>
      <c r="H3221">
        <f>IF('Input and Summary Results'!$J$4="yes",'Data Transformation'!F3221,'Data Transformation'!D3221)</f>
        <v>2.8870630000000001E-2</v>
      </c>
      <c r="I3221">
        <f t="shared" si="181"/>
        <v>184</v>
      </c>
    </row>
    <row r="3222" spans="2:9" x14ac:dyDescent="0.25">
      <c r="B3222">
        <f>IF('Input and Summary Results'!D2804=0,FALSE,'Input and Summary Results'!$B2804)</f>
        <v>184</v>
      </c>
      <c r="C3222">
        <f>IF(OR(B3222=0,'Input and Summary Results'!D2804=0,'Input and Summary Results'!D2804=""),FALSE,'Input and Summary Results'!$D2804)</f>
        <v>0.41753870999999998</v>
      </c>
      <c r="D3222">
        <f>IF(OR(B3222=0,'Input and Summary Results'!E2804=0),FALSE,'Input and Summary Results'!$E2804)</f>
        <v>4.1003129999999999E-2</v>
      </c>
      <c r="E3222">
        <f t="shared" si="179"/>
        <v>-0.37930325488679406</v>
      </c>
      <c r="F3222">
        <f t="shared" si="180"/>
        <v>4.2619661348285529E-2</v>
      </c>
      <c r="G3222">
        <f>IF('Input and Summary Results'!$J$4="yes",IF(C3222=FALSE,FALSE,IF('Data Transformation'!E3222&lt;$R$10,E3222,$R$10)),IF(C3222=FALSE,FALSE,IF(C3222&lt;$R$10,C3222,$R$10)))</f>
        <v>0.41753870999999998</v>
      </c>
      <c r="H3222">
        <f>IF('Input and Summary Results'!$J$4="yes",'Data Transformation'!F3222,'Data Transformation'!D3222)</f>
        <v>4.1003129999999999E-2</v>
      </c>
      <c r="I3222">
        <f t="shared" si="181"/>
        <v>184</v>
      </c>
    </row>
    <row r="3223" spans="2:9" x14ac:dyDescent="0.25">
      <c r="B3223">
        <f>IF('Input and Summary Results'!D2805=0,FALSE,'Input and Summary Results'!$B2805)</f>
        <v>184</v>
      </c>
      <c r="C3223">
        <f>IF(OR(B3223=0,'Input and Summary Results'!D2805=0,'Input and Summary Results'!D2805=""),FALSE,'Input and Summary Results'!$D2805)</f>
        <v>0.71184501</v>
      </c>
      <c r="D3223">
        <f>IF(OR(B3223=0,'Input and Summary Results'!E2805=0),FALSE,'Input and Summary Results'!$E2805)</f>
        <v>4.8192069999999997E-2</v>
      </c>
      <c r="E3223">
        <f t="shared" si="179"/>
        <v>-0.14761455499946752</v>
      </c>
      <c r="F3223">
        <f t="shared" si="180"/>
        <v>2.9381899270460574E-2</v>
      </c>
      <c r="G3223">
        <f>IF('Input and Summary Results'!$J$4="yes",IF(C3223=FALSE,FALSE,IF('Data Transformation'!E3223&lt;$R$10,E3223,$R$10)),IF(C3223=FALSE,FALSE,IF(C3223&lt;$R$10,C3223,$R$10)))</f>
        <v>0.71184501</v>
      </c>
      <c r="H3223">
        <f>IF('Input and Summary Results'!$J$4="yes",'Data Transformation'!F3223,'Data Transformation'!D3223)</f>
        <v>4.8192069999999997E-2</v>
      </c>
      <c r="I3223">
        <f t="shared" si="181"/>
        <v>184</v>
      </c>
    </row>
    <row r="3224" spans="2:9" x14ac:dyDescent="0.25">
      <c r="B3224">
        <f>IF('Input and Summary Results'!D2806=0,FALSE,'Input and Summary Results'!$B2806)</f>
        <v>184</v>
      </c>
      <c r="C3224">
        <f>IF(OR(B3224=0,'Input and Summary Results'!D2806=0,'Input and Summary Results'!D2806=""),FALSE,'Input and Summary Results'!$D2806)</f>
        <v>0.98096512999999996</v>
      </c>
      <c r="D3224">
        <f>IF(OR(B3224=0,'Input and Summary Results'!E2806=0),FALSE,'Input and Summary Results'!$E2806)</f>
        <v>4.0558589999999999E-2</v>
      </c>
      <c r="E3224">
        <f t="shared" si="179"/>
        <v>-8.346430048937474E-3</v>
      </c>
      <c r="F3224">
        <f t="shared" si="180"/>
        <v>1.7943989568721976E-2</v>
      </c>
      <c r="G3224">
        <f>IF('Input and Summary Results'!$J$4="yes",IF(C3224=FALSE,FALSE,IF('Data Transformation'!E3224&lt;$R$10,E3224,$R$10)),IF(C3224=FALSE,FALSE,IF(C3224&lt;$R$10,C3224,$R$10)))</f>
        <v>0.98096512999999996</v>
      </c>
      <c r="H3224">
        <f>IF('Input and Summary Results'!$J$4="yes",'Data Transformation'!F3224,'Data Transformation'!D3224)</f>
        <v>4.0558589999999999E-2</v>
      </c>
      <c r="I3224">
        <f t="shared" si="181"/>
        <v>184</v>
      </c>
    </row>
    <row r="3225" spans="2:9" x14ac:dyDescent="0.25">
      <c r="B3225">
        <f>IF('Input and Summary Results'!D2807=0,FALSE,'Input and Summary Results'!$B2807)</f>
        <v>185</v>
      </c>
      <c r="C3225">
        <f>IF(OR(B3225=0,'Input and Summary Results'!D2807=0,'Input and Summary Results'!D2807=""),FALSE,'Input and Summary Results'!$D2807)</f>
        <v>9.3444459999999993E-2</v>
      </c>
      <c r="D3225">
        <f>IF(OR(B3225=0,'Input and Summary Results'!E2807=0),FALSE,'Input and Summary Results'!$E2807)</f>
        <v>4.7860340000000001E-2</v>
      </c>
      <c r="E3225">
        <f t="shared" si="179"/>
        <v>-1.0294464413450721</v>
      </c>
      <c r="F3225">
        <f t="shared" si="180"/>
        <v>0.22228591785965698</v>
      </c>
      <c r="G3225">
        <f>IF('Input and Summary Results'!$J$4="yes",IF(C3225=FALSE,FALSE,IF('Data Transformation'!E3225&lt;$R$10,E3225,$R$10)),IF(C3225=FALSE,FALSE,IF(C3225&lt;$R$10,C3225,$R$10)))</f>
        <v>9.3444459999999993E-2</v>
      </c>
      <c r="H3225">
        <f>IF('Input and Summary Results'!$J$4="yes",'Data Transformation'!F3225,'Data Transformation'!D3225)</f>
        <v>4.7860340000000001E-2</v>
      </c>
      <c r="I3225">
        <f t="shared" si="181"/>
        <v>185</v>
      </c>
    </row>
    <row r="3226" spans="2:9" x14ac:dyDescent="0.25">
      <c r="B3226">
        <f>IF('Input and Summary Results'!D2808=0,FALSE,'Input and Summary Results'!$B2808)</f>
        <v>185</v>
      </c>
      <c r="C3226">
        <f>IF(OR(B3226=0,'Input and Summary Results'!D2808=0,'Input and Summary Results'!D2808=""),FALSE,'Input and Summary Results'!$D2808)</f>
        <v>0.13319197999999999</v>
      </c>
      <c r="D3226">
        <f>IF(OR(B3226=0,'Input and Summary Results'!E2808=0),FALSE,'Input and Summary Results'!$E2808)</f>
        <v>7.1007700000000007E-2</v>
      </c>
      <c r="E3226">
        <f t="shared" si="179"/>
        <v>-0.87552192491501513</v>
      </c>
      <c r="F3226">
        <f t="shared" si="180"/>
        <v>0.23137535608375223</v>
      </c>
      <c r="G3226">
        <f>IF('Input and Summary Results'!$J$4="yes",IF(C3226=FALSE,FALSE,IF('Data Transformation'!E3226&lt;$R$10,E3226,$R$10)),IF(C3226=FALSE,FALSE,IF(C3226&lt;$R$10,C3226,$R$10)))</f>
        <v>0.13319197999999999</v>
      </c>
      <c r="H3226">
        <f>IF('Input and Summary Results'!$J$4="yes",'Data Transformation'!F3226,'Data Transformation'!D3226)</f>
        <v>7.1007700000000007E-2</v>
      </c>
      <c r="I3226">
        <f t="shared" si="181"/>
        <v>185</v>
      </c>
    </row>
    <row r="3227" spans="2:9" x14ac:dyDescent="0.25">
      <c r="B3227">
        <f>IF('Input and Summary Results'!D2809=0,FALSE,'Input and Summary Results'!$B2809)</f>
        <v>185</v>
      </c>
      <c r="C3227">
        <f>IF(OR(B3227=0,'Input and Summary Results'!D2809=0,'Input and Summary Results'!D2809=""),FALSE,'Input and Summary Results'!$D2809)</f>
        <v>0.18714520000000001</v>
      </c>
      <c r="D3227">
        <f>IF(OR(B3227=0,'Input and Summary Results'!E2809=0),FALSE,'Input and Summary Results'!$E2809)</f>
        <v>7.4826210000000004E-2</v>
      </c>
      <c r="E3227">
        <f t="shared" si="179"/>
        <v>-0.72782130742343876</v>
      </c>
      <c r="F3227">
        <f t="shared" si="180"/>
        <v>0.17352609171915712</v>
      </c>
      <c r="G3227">
        <f>IF('Input and Summary Results'!$J$4="yes",IF(C3227=FALSE,FALSE,IF('Data Transformation'!E3227&lt;$R$10,E3227,$R$10)),IF(C3227=FALSE,FALSE,IF(C3227&lt;$R$10,C3227,$R$10)))</f>
        <v>0.18714520000000001</v>
      </c>
      <c r="H3227">
        <f>IF('Input and Summary Results'!$J$4="yes",'Data Transformation'!F3227,'Data Transformation'!D3227)</f>
        <v>7.4826210000000004E-2</v>
      </c>
      <c r="I3227">
        <f t="shared" si="181"/>
        <v>185</v>
      </c>
    </row>
    <row r="3228" spans="2:9" x14ac:dyDescent="0.25">
      <c r="B3228">
        <f>IF('Input and Summary Results'!D2810=0,FALSE,'Input and Summary Results'!$B2810)</f>
        <v>185</v>
      </c>
      <c r="C3228">
        <f>IF(OR(B3228=0,'Input and Summary Results'!D2810=0,'Input and Summary Results'!D2810=""),FALSE,'Input and Summary Results'!$D2810)</f>
        <v>0.27297785000000002</v>
      </c>
      <c r="D3228">
        <f>IF(OR(B3228=0,'Input and Summary Results'!E2810=0),FALSE,'Input and Summary Results'!$E2810)</f>
        <v>3.718283E-2</v>
      </c>
      <c r="E3228">
        <f t="shared" si="179"/>
        <v>-0.56387259110225441</v>
      </c>
      <c r="F3228">
        <f t="shared" si="180"/>
        <v>5.9115962046004826E-2</v>
      </c>
      <c r="G3228">
        <f>IF('Input and Summary Results'!$J$4="yes",IF(C3228=FALSE,FALSE,IF('Data Transformation'!E3228&lt;$R$10,E3228,$R$10)),IF(C3228=FALSE,FALSE,IF(C3228&lt;$R$10,C3228,$R$10)))</f>
        <v>0.27297785000000002</v>
      </c>
      <c r="H3228">
        <f>IF('Input and Summary Results'!$J$4="yes",'Data Transformation'!F3228,'Data Transformation'!D3228)</f>
        <v>3.718283E-2</v>
      </c>
      <c r="I3228">
        <f t="shared" si="181"/>
        <v>185</v>
      </c>
    </row>
    <row r="3229" spans="2:9" x14ac:dyDescent="0.25">
      <c r="B3229">
        <f>IF('Input and Summary Results'!D2811=0,FALSE,'Input and Summary Results'!$B2811)</f>
        <v>185</v>
      </c>
      <c r="C3229">
        <f>IF(OR(B3229=0,'Input and Summary Results'!D2811=0,'Input and Summary Results'!D2811=""),FALSE,'Input and Summary Results'!$D2811)</f>
        <v>0.45561459999999998</v>
      </c>
      <c r="D3229">
        <f>IF(OR(B3229=0,'Input and Summary Results'!E2811=0),FALSE,'Input and Summary Results'!$E2811)</f>
        <v>4.7835790000000003E-2</v>
      </c>
      <c r="E3229">
        <f t="shared" si="179"/>
        <v>-0.34140236756518916</v>
      </c>
      <c r="F3229">
        <f t="shared" si="180"/>
        <v>4.5566434569919406E-2</v>
      </c>
      <c r="G3229">
        <f>IF('Input and Summary Results'!$J$4="yes",IF(C3229=FALSE,FALSE,IF('Data Transformation'!E3229&lt;$R$10,E3229,$R$10)),IF(C3229=FALSE,FALSE,IF(C3229&lt;$R$10,C3229,$R$10)))</f>
        <v>0.45561459999999998</v>
      </c>
      <c r="H3229">
        <f>IF('Input and Summary Results'!$J$4="yes",'Data Transformation'!F3229,'Data Transformation'!D3229)</f>
        <v>4.7835790000000003E-2</v>
      </c>
      <c r="I3229">
        <f t="shared" si="181"/>
        <v>185</v>
      </c>
    </row>
    <row r="3230" spans="2:9" x14ac:dyDescent="0.25">
      <c r="B3230">
        <f>IF('Input and Summary Results'!D2812=0,FALSE,'Input and Summary Results'!$B2812)</f>
        <v>185</v>
      </c>
      <c r="C3230">
        <f>IF(OR(B3230=0,'Input and Summary Results'!D2812=0,'Input and Summary Results'!D2812=""),FALSE,'Input and Summary Results'!$D2812)</f>
        <v>0.51213883000000004</v>
      </c>
      <c r="D3230">
        <f>IF(OR(B3230=0,'Input and Summary Results'!E2812=0),FALSE,'Input and Summary Results'!$E2812)</f>
        <v>6.5326480000000006E-2</v>
      </c>
      <c r="E3230">
        <f t="shared" si="179"/>
        <v>-0.29061229502008346</v>
      </c>
      <c r="F3230">
        <f t="shared" si="180"/>
        <v>5.5359388234631615E-2</v>
      </c>
      <c r="G3230">
        <f>IF('Input and Summary Results'!$J$4="yes",IF(C3230=FALSE,FALSE,IF('Data Transformation'!E3230&lt;$R$10,E3230,$R$10)),IF(C3230=FALSE,FALSE,IF(C3230&lt;$R$10,C3230,$R$10)))</f>
        <v>0.51213883000000004</v>
      </c>
      <c r="H3230">
        <f>IF('Input and Summary Results'!$J$4="yes",'Data Transformation'!F3230,'Data Transformation'!D3230)</f>
        <v>6.5326480000000006E-2</v>
      </c>
      <c r="I3230">
        <f t="shared" si="181"/>
        <v>185</v>
      </c>
    </row>
    <row r="3231" spans="2:9" x14ac:dyDescent="0.25">
      <c r="B3231">
        <f>IF('Input and Summary Results'!D2813=0,FALSE,'Input and Summary Results'!$B2813)</f>
        <v>185</v>
      </c>
      <c r="C3231">
        <f>IF(OR(B3231=0,'Input and Summary Results'!D2813=0,'Input and Summary Results'!D2813=""),FALSE,'Input and Summary Results'!$D2813)</f>
        <v>0.66664920999999999</v>
      </c>
      <c r="D3231">
        <f>IF(OR(B3231=0,'Input and Summary Results'!E2813=0),FALSE,'Input and Summary Results'!$E2813)</f>
        <v>4.530969E-2</v>
      </c>
      <c r="E3231">
        <f t="shared" si="179"/>
        <v>-0.1761026312055804</v>
      </c>
      <c r="F3231">
        <f t="shared" si="180"/>
        <v>2.9497380578910458E-2</v>
      </c>
      <c r="G3231">
        <f>IF('Input and Summary Results'!$J$4="yes",IF(C3231=FALSE,FALSE,IF('Data Transformation'!E3231&lt;$R$10,E3231,$R$10)),IF(C3231=FALSE,FALSE,IF(C3231&lt;$R$10,C3231,$R$10)))</f>
        <v>0.66664920999999999</v>
      </c>
      <c r="H3231">
        <f>IF('Input and Summary Results'!$J$4="yes",'Data Transformation'!F3231,'Data Transformation'!D3231)</f>
        <v>4.530969E-2</v>
      </c>
      <c r="I3231">
        <f t="shared" si="181"/>
        <v>185</v>
      </c>
    </row>
    <row r="3232" spans="2:9" x14ac:dyDescent="0.25">
      <c r="B3232">
        <f>IF('Input and Summary Results'!D2814=0,FALSE,'Input and Summary Results'!$B2814)</f>
        <v>185</v>
      </c>
      <c r="C3232">
        <f>IF(OR(B3232=0,'Input and Summary Results'!D2814=0,'Input and Summary Results'!D2814=""),FALSE,'Input and Summary Results'!$D2814)</f>
        <v>0.73744567999999999</v>
      </c>
      <c r="D3232">
        <f>IF(OR(B3232=0,'Input and Summary Results'!E2814=0),FALSE,'Input and Summary Results'!$E2814)</f>
        <v>3.4178500000000001E-2</v>
      </c>
      <c r="E3232">
        <f t="shared" si="179"/>
        <v>-0.13226996415669248</v>
      </c>
      <c r="F3232">
        <f t="shared" si="180"/>
        <v>2.0114659835013204E-2</v>
      </c>
      <c r="G3232">
        <f>IF('Input and Summary Results'!$J$4="yes",IF(C3232=FALSE,FALSE,IF('Data Transformation'!E3232&lt;$R$10,E3232,$R$10)),IF(C3232=FALSE,FALSE,IF(C3232&lt;$R$10,C3232,$R$10)))</f>
        <v>0.73744567999999999</v>
      </c>
      <c r="H3232">
        <f>IF('Input and Summary Results'!$J$4="yes",'Data Transformation'!F3232,'Data Transformation'!D3232)</f>
        <v>3.4178500000000001E-2</v>
      </c>
      <c r="I3232">
        <f t="shared" si="181"/>
        <v>185</v>
      </c>
    </row>
    <row r="3233" spans="2:9" x14ac:dyDescent="0.25">
      <c r="B3233">
        <f>IF('Input and Summary Results'!D2815=0,FALSE,'Input and Summary Results'!$B2815)</f>
        <v>185</v>
      </c>
      <c r="C3233">
        <f>IF(OR(B3233=0,'Input and Summary Results'!D2815=0,'Input and Summary Results'!D2815=""),FALSE,'Input and Summary Results'!$D2815)</f>
        <v>0.83559488999999998</v>
      </c>
      <c r="D3233">
        <f>IF(OR(B3233=0,'Input and Summary Results'!E2815=0),FALSE,'Input and Summary Results'!$E2815)</f>
        <v>8.0311949999999993E-2</v>
      </c>
      <c r="E3233">
        <f t="shared" si="179"/>
        <v>-7.8004224569647063E-2</v>
      </c>
      <c r="F3233">
        <f t="shared" si="180"/>
        <v>4.1713259280463051E-2</v>
      </c>
      <c r="G3233">
        <f>IF('Input and Summary Results'!$J$4="yes",IF(C3233=FALSE,FALSE,IF('Data Transformation'!E3233&lt;$R$10,E3233,$R$10)),IF(C3233=FALSE,FALSE,IF(C3233&lt;$R$10,C3233,$R$10)))</f>
        <v>0.83559488999999998</v>
      </c>
      <c r="H3233">
        <f>IF('Input and Summary Results'!$J$4="yes",'Data Transformation'!F3233,'Data Transformation'!D3233)</f>
        <v>8.0311949999999993E-2</v>
      </c>
      <c r="I3233">
        <f t="shared" si="181"/>
        <v>185</v>
      </c>
    </row>
    <row r="3234" spans="2:9" x14ac:dyDescent="0.25">
      <c r="B3234">
        <f>IF('Input and Summary Results'!D2816=0,FALSE,'Input and Summary Results'!$B2816)</f>
        <v>185</v>
      </c>
      <c r="C3234">
        <f>IF(OR(B3234=0,'Input and Summary Results'!D2816=0,'Input and Summary Results'!D2816=""),FALSE,'Input and Summary Results'!$D2816)</f>
        <v>0.91783134</v>
      </c>
      <c r="D3234">
        <f>IF(OR(B3234=0,'Input and Summary Results'!E2816=0),FALSE,'Input and Summary Results'!$E2816)</f>
        <v>5.3120649999999998E-2</v>
      </c>
      <c r="E3234">
        <f t="shared" si="179"/>
        <v>-3.7237117096049821E-2</v>
      </c>
      <c r="F3234">
        <f t="shared" si="180"/>
        <v>2.5118299076603769E-2</v>
      </c>
      <c r="G3234">
        <f>IF('Input and Summary Results'!$J$4="yes",IF(C3234=FALSE,FALSE,IF('Data Transformation'!E3234&lt;$R$10,E3234,$R$10)),IF(C3234=FALSE,FALSE,IF(C3234&lt;$R$10,C3234,$R$10)))</f>
        <v>0.91783134</v>
      </c>
      <c r="H3234">
        <f>IF('Input and Summary Results'!$J$4="yes",'Data Transformation'!F3234,'Data Transformation'!D3234)</f>
        <v>5.3120649999999998E-2</v>
      </c>
      <c r="I3234">
        <f t="shared" si="181"/>
        <v>185</v>
      </c>
    </row>
    <row r="3235" spans="2:9" x14ac:dyDescent="0.25">
      <c r="B3235">
        <f>IF('Input and Summary Results'!D2817=0,FALSE,'Input and Summary Results'!$B2817)</f>
        <v>185</v>
      </c>
      <c r="C3235">
        <f>IF(OR(B3235=0,'Input and Summary Results'!D2817=0,'Input and Summary Results'!D2817=""),FALSE,'Input and Summary Results'!$D2817)</f>
        <v>0.96528091999999999</v>
      </c>
      <c r="D3235">
        <f>IF(OR(B3235=0,'Input and Summary Results'!E2817=0),FALSE,'Input and Summary Results'!$E2817)</f>
        <v>7.3216760000000006E-2</v>
      </c>
      <c r="E3235">
        <f t="shared" si="179"/>
        <v>-1.5346278105562291E-2</v>
      </c>
      <c r="F3235">
        <f t="shared" si="180"/>
        <v>3.291899091924453E-2</v>
      </c>
      <c r="G3235">
        <f>IF('Input and Summary Results'!$J$4="yes",IF(C3235=FALSE,FALSE,IF('Data Transformation'!E3235&lt;$R$10,E3235,$R$10)),IF(C3235=FALSE,FALSE,IF(C3235&lt;$R$10,C3235,$R$10)))</f>
        <v>0.96528091999999999</v>
      </c>
      <c r="H3235">
        <f>IF('Input and Summary Results'!$J$4="yes",'Data Transformation'!F3235,'Data Transformation'!D3235)</f>
        <v>7.3216760000000006E-2</v>
      </c>
      <c r="I3235">
        <f t="shared" si="181"/>
        <v>185</v>
      </c>
    </row>
    <row r="3236" spans="2:9" x14ac:dyDescent="0.25">
      <c r="B3236">
        <f>IF('Input and Summary Results'!D2818=0,FALSE,'Input and Summary Results'!$B2818)</f>
        <v>185</v>
      </c>
      <c r="C3236">
        <f>IF(OR(B3236=0,'Input and Summary Results'!D2818=0,'Input and Summary Results'!D2818=""),FALSE,'Input and Summary Results'!$D2818)</f>
        <v>0.99949171000000003</v>
      </c>
      <c r="D3236">
        <f>IF(OR(B3236=0,'Input and Summary Results'!E2818=0),FALSE,'Input and Summary Results'!$E2818)</f>
        <v>5.1087349999999997E-2</v>
      </c>
      <c r="E3236">
        <f t="shared" si="179"/>
        <v>-2.2080366310863817E-4</v>
      </c>
      <c r="F3236">
        <f t="shared" si="180"/>
        <v>2.2183185391302544E-2</v>
      </c>
      <c r="G3236">
        <f>IF('Input and Summary Results'!$J$4="yes",IF(C3236=FALSE,FALSE,IF('Data Transformation'!E3236&lt;$R$10,E3236,$R$10)),IF(C3236=FALSE,FALSE,IF(C3236&lt;$R$10,C3236,$R$10)))</f>
        <v>0.99949171000000003</v>
      </c>
      <c r="H3236">
        <f>IF('Input and Summary Results'!$J$4="yes",'Data Transformation'!F3236,'Data Transformation'!D3236)</f>
        <v>5.1087349999999997E-2</v>
      </c>
      <c r="I3236">
        <f t="shared" si="181"/>
        <v>185</v>
      </c>
    </row>
    <row r="3237" spans="2:9" x14ac:dyDescent="0.25">
      <c r="B3237">
        <f>IF('Input and Summary Results'!D2819=0,FALSE,'Input and Summary Results'!$B2819)</f>
        <v>185</v>
      </c>
      <c r="C3237">
        <f>IF(OR(B3237=0,'Input and Summary Results'!D2819=0,'Input and Summary Results'!D2819=""),FALSE,'Input and Summary Results'!$D2819)</f>
        <v>1.0110154600000001</v>
      </c>
      <c r="D3237">
        <f>IF(OR(B3237=0,'Input and Summary Results'!E2819=0),FALSE,'Input and Summary Results'!$E2819)</f>
        <v>4.853942E-2</v>
      </c>
      <c r="E3237">
        <f t="shared" si="179"/>
        <v>4.7577966803727476E-3</v>
      </c>
      <c r="F3237">
        <f t="shared" si="180"/>
        <v>2.0836583725435807E-2</v>
      </c>
      <c r="G3237">
        <f>IF('Input and Summary Results'!$J$4="yes",IF(C3237=FALSE,FALSE,IF('Data Transformation'!E3237&lt;$R$10,E3237,$R$10)),IF(C3237=FALSE,FALSE,IF(C3237&lt;$R$10,C3237,$R$10)))</f>
        <v>1.0110154600000001</v>
      </c>
      <c r="H3237">
        <f>IF('Input and Summary Results'!$J$4="yes",'Data Transformation'!F3237,'Data Transformation'!D3237)</f>
        <v>4.853942E-2</v>
      </c>
      <c r="I3237">
        <f t="shared" si="181"/>
        <v>185</v>
      </c>
    </row>
    <row r="3238" spans="2:9" x14ac:dyDescent="0.25">
      <c r="B3238">
        <f>IF('Input and Summary Results'!D2820=0,FALSE,'Input and Summary Results'!$B2820)</f>
        <v>185</v>
      </c>
      <c r="C3238">
        <f>IF(OR(B3238=0,'Input and Summary Results'!D2820=0,'Input and Summary Results'!D2820=""),FALSE,'Input and Summary Results'!$D2820)</f>
        <v>1.04065988</v>
      </c>
      <c r="D3238">
        <f>IF(OR(B3238=0,'Input and Summary Results'!E2820=0),FALSE,'Input and Summary Results'!$E2820)</f>
        <v>4.2651830000000002E-2</v>
      </c>
      <c r="E3238">
        <f t="shared" si="179"/>
        <v>1.7308811763147587E-2</v>
      </c>
      <c r="F3238">
        <f t="shared" si="180"/>
        <v>1.7787650485766783E-2</v>
      </c>
      <c r="G3238">
        <f>IF('Input and Summary Results'!$J$4="yes",IF(C3238=FALSE,FALSE,IF('Data Transformation'!E3238&lt;$R$10,E3238,$R$10)),IF(C3238=FALSE,FALSE,IF(C3238&lt;$R$10,C3238,$R$10)))</f>
        <v>1.04065988</v>
      </c>
      <c r="H3238">
        <f>IF('Input and Summary Results'!$J$4="yes",'Data Transformation'!F3238,'Data Transformation'!D3238)</f>
        <v>4.2651830000000002E-2</v>
      </c>
      <c r="I3238">
        <f t="shared" si="181"/>
        <v>185</v>
      </c>
    </row>
    <row r="3239" spans="2:9" x14ac:dyDescent="0.25">
      <c r="B3239">
        <f>IF('Input and Summary Results'!D2821=0,FALSE,'Input and Summary Results'!$B2821)</f>
        <v>185</v>
      </c>
      <c r="C3239">
        <f>IF(OR(B3239=0,'Input and Summary Results'!D2821=0,'Input and Summary Results'!D2821=""),FALSE,'Input and Summary Results'!$D2821)</f>
        <v>1.07303715</v>
      </c>
      <c r="D3239">
        <f>IF(OR(B3239=0,'Input and Summary Results'!E2821=0),FALSE,'Input and Summary Results'!$E2821)</f>
        <v>3.8747459999999997E-2</v>
      </c>
      <c r="E3239">
        <f t="shared" si="179"/>
        <v>3.0614758089630784E-2</v>
      </c>
      <c r="F3239">
        <f t="shared" si="180"/>
        <v>1.5671775800120247E-2</v>
      </c>
      <c r="G3239">
        <f>IF('Input and Summary Results'!$J$4="yes",IF(C3239=FALSE,FALSE,IF('Data Transformation'!E3239&lt;$R$10,E3239,$R$10)),IF(C3239=FALSE,FALSE,IF(C3239&lt;$R$10,C3239,$R$10)))</f>
        <v>1.07303715</v>
      </c>
      <c r="H3239">
        <f>IF('Input and Summary Results'!$J$4="yes",'Data Transformation'!F3239,'Data Transformation'!D3239)</f>
        <v>3.8747459999999997E-2</v>
      </c>
      <c r="I3239">
        <f t="shared" si="181"/>
        <v>185</v>
      </c>
    </row>
    <row r="3240" spans="2:9" x14ac:dyDescent="0.25">
      <c r="B3240">
        <f>IF('Input and Summary Results'!D2822=0,FALSE,'Input and Summary Results'!$B2822)</f>
        <v>185</v>
      </c>
      <c r="C3240">
        <f>IF(OR(B3240=0,'Input and Summary Results'!D2822=0,'Input and Summary Results'!D2822=""),FALSE,'Input and Summary Results'!$D2822)</f>
        <v>1.0803163899999999</v>
      </c>
      <c r="D3240">
        <f>IF(OR(B3240=0,'Input and Summary Results'!E2822=0),FALSE,'Input and Summary Results'!$E2822)</f>
        <v>4.225843E-2</v>
      </c>
      <c r="E3240">
        <f t="shared" si="179"/>
        <v>3.3550965031577326E-2</v>
      </c>
      <c r="F3240">
        <f t="shared" si="180"/>
        <v>1.6976654977899575E-2</v>
      </c>
      <c r="G3240">
        <f>IF('Input and Summary Results'!$J$4="yes",IF(C3240=FALSE,FALSE,IF('Data Transformation'!E3240&lt;$R$10,E3240,$R$10)),IF(C3240=FALSE,FALSE,IF(C3240&lt;$R$10,C3240,$R$10)))</f>
        <v>1.0803163899999999</v>
      </c>
      <c r="H3240">
        <f>IF('Input and Summary Results'!$J$4="yes",'Data Transformation'!F3240,'Data Transformation'!D3240)</f>
        <v>4.225843E-2</v>
      </c>
      <c r="I3240">
        <f t="shared" si="181"/>
        <v>185</v>
      </c>
    </row>
    <row r="3241" spans="2:9" x14ac:dyDescent="0.25">
      <c r="B3241">
        <f>IF('Input and Summary Results'!D2823=0,FALSE,'Input and Summary Results'!$B2823)</f>
        <v>185</v>
      </c>
      <c r="C3241">
        <f>IF(OR(B3241=0,'Input and Summary Results'!D2823=0,'Input and Summary Results'!D2823=""),FALSE,'Input and Summary Results'!$D2823)</f>
        <v>1.1240621500000001</v>
      </c>
      <c r="D3241">
        <f>IF(OR(B3241=0,'Input and Summary Results'!E2823=0),FALSE,'Input and Summary Results'!$E2823)</f>
        <v>3.6873919999999998E-2</v>
      </c>
      <c r="E3241">
        <f t="shared" si="179"/>
        <v>5.0790324272056535E-2</v>
      </c>
      <c r="F3241">
        <f t="shared" si="180"/>
        <v>1.4237007517778264E-2</v>
      </c>
      <c r="G3241">
        <f>IF('Input and Summary Results'!$J$4="yes",IF(C3241=FALSE,FALSE,IF('Data Transformation'!E3241&lt;$R$10,E3241,$R$10)),IF(C3241=FALSE,FALSE,IF(C3241&lt;$R$10,C3241,$R$10)))</f>
        <v>1.1240621500000001</v>
      </c>
      <c r="H3241">
        <f>IF('Input and Summary Results'!$J$4="yes",'Data Transformation'!F3241,'Data Transformation'!D3241)</f>
        <v>3.6873919999999998E-2</v>
      </c>
      <c r="I3241">
        <f t="shared" si="181"/>
        <v>185</v>
      </c>
    </row>
    <row r="3242" spans="2:9" x14ac:dyDescent="0.25">
      <c r="B3242">
        <f>IF('Input and Summary Results'!D2824=0,FALSE,'Input and Summary Results'!$B2824)</f>
        <v>186</v>
      </c>
      <c r="C3242">
        <f>IF(OR(B3242=0,'Input and Summary Results'!D2824=0,'Input and Summary Results'!D2824=""),FALSE,'Input and Summary Results'!$D2824)</f>
        <v>0.16824860999999999</v>
      </c>
      <c r="D3242">
        <f>IF(OR(B3242=0,'Input and Summary Results'!E2824=0),FALSE,'Input and Summary Results'!$E2824)</f>
        <v>4.9501249999999997E-2</v>
      </c>
      <c r="E3242">
        <f t="shared" ref="E3242:E3305" si="182">IF(C3242=FALSE,FALSE,LOG10(C3242))</f>
        <v>-0.7740485150494445</v>
      </c>
      <c r="F3242">
        <f t="shared" ref="F3242:F3305" si="183">IF(D3242=FALSE, FALSE,0.434*D3242/C3242)</f>
        <v>0.12768927184599027</v>
      </c>
      <c r="G3242">
        <f>IF('Input and Summary Results'!$J$4="yes",IF(C3242=FALSE,FALSE,IF('Data Transformation'!E3242&lt;$R$10,E3242,$R$10)),IF(C3242=FALSE,FALSE,IF(C3242&lt;$R$10,C3242,$R$10)))</f>
        <v>0.16824860999999999</v>
      </c>
      <c r="H3242">
        <f>IF('Input and Summary Results'!$J$4="yes",'Data Transformation'!F3242,'Data Transformation'!D3242)</f>
        <v>4.9501249999999997E-2</v>
      </c>
      <c r="I3242">
        <f t="shared" si="181"/>
        <v>186</v>
      </c>
    </row>
    <row r="3243" spans="2:9" x14ac:dyDescent="0.25">
      <c r="B3243">
        <f>IF('Input and Summary Results'!D2825=0,FALSE,'Input and Summary Results'!$B2825)</f>
        <v>186</v>
      </c>
      <c r="C3243">
        <f>IF(OR(B3243=0,'Input and Summary Results'!D2825=0,'Input and Summary Results'!D2825=""),FALSE,'Input and Summary Results'!$D2825)</f>
        <v>0.37287668000000002</v>
      </c>
      <c r="D3243">
        <f>IF(OR(B3243=0,'Input and Summary Results'!E2825=0),FALSE,'Input and Summary Results'!$E2825)</f>
        <v>4.976042E-2</v>
      </c>
      <c r="E3243">
        <f t="shared" si="182"/>
        <v>-0.42843477690688803</v>
      </c>
      <c r="F3243">
        <f t="shared" si="183"/>
        <v>5.7917331488791406E-2</v>
      </c>
      <c r="G3243">
        <f>IF('Input and Summary Results'!$J$4="yes",IF(C3243=FALSE,FALSE,IF('Data Transformation'!E3243&lt;$R$10,E3243,$R$10)),IF(C3243=FALSE,FALSE,IF(C3243&lt;$R$10,C3243,$R$10)))</f>
        <v>0.37287668000000002</v>
      </c>
      <c r="H3243">
        <f>IF('Input and Summary Results'!$J$4="yes",'Data Transformation'!F3243,'Data Transformation'!D3243)</f>
        <v>4.976042E-2</v>
      </c>
      <c r="I3243">
        <f t="shared" si="181"/>
        <v>186</v>
      </c>
    </row>
    <row r="3244" spans="2:9" x14ac:dyDescent="0.25">
      <c r="B3244">
        <f>IF('Input and Summary Results'!D2826=0,FALSE,'Input and Summary Results'!$B2826)</f>
        <v>186</v>
      </c>
      <c r="C3244">
        <f>IF(OR(B3244=0,'Input and Summary Results'!D2826=0,'Input and Summary Results'!D2826=""),FALSE,'Input and Summary Results'!$D2826)</f>
        <v>0.40590535</v>
      </c>
      <c r="D3244">
        <f>IF(OR(B3244=0,'Input and Summary Results'!E2826=0),FALSE,'Input and Summary Results'!$E2826)</f>
        <v>5.2724470000000002E-2</v>
      </c>
      <c r="E3244">
        <f t="shared" si="182"/>
        <v>-0.39157522446451815</v>
      </c>
      <c r="F3244">
        <f t="shared" si="183"/>
        <v>5.6373782656473984E-2</v>
      </c>
      <c r="G3244">
        <f>IF('Input and Summary Results'!$J$4="yes",IF(C3244=FALSE,FALSE,IF('Data Transformation'!E3244&lt;$R$10,E3244,$R$10)),IF(C3244=FALSE,FALSE,IF(C3244&lt;$R$10,C3244,$R$10)))</f>
        <v>0.40590535</v>
      </c>
      <c r="H3244">
        <f>IF('Input and Summary Results'!$J$4="yes",'Data Transformation'!F3244,'Data Transformation'!D3244)</f>
        <v>5.2724470000000002E-2</v>
      </c>
      <c r="I3244">
        <f t="shared" si="181"/>
        <v>186</v>
      </c>
    </row>
    <row r="3245" spans="2:9" x14ac:dyDescent="0.25">
      <c r="B3245">
        <f>IF('Input and Summary Results'!D2827=0,FALSE,'Input and Summary Results'!$B2827)</f>
        <v>186</v>
      </c>
      <c r="C3245">
        <f>IF(OR(B3245=0,'Input and Summary Results'!D2827=0,'Input and Summary Results'!D2827=""),FALSE,'Input and Summary Results'!$D2827)</f>
        <v>0.55043211999999997</v>
      </c>
      <c r="D3245">
        <f>IF(OR(B3245=0,'Input and Summary Results'!E2827=0),FALSE,'Input and Summary Results'!$E2827)</f>
        <v>5.6454459999999998E-2</v>
      </c>
      <c r="E3245">
        <f t="shared" si="182"/>
        <v>-0.25929623114655664</v>
      </c>
      <c r="F3245">
        <f t="shared" si="183"/>
        <v>4.4512728726659338E-2</v>
      </c>
      <c r="G3245">
        <f>IF('Input and Summary Results'!$J$4="yes",IF(C3245=FALSE,FALSE,IF('Data Transformation'!E3245&lt;$R$10,E3245,$R$10)),IF(C3245=FALSE,FALSE,IF(C3245&lt;$R$10,C3245,$R$10)))</f>
        <v>0.55043211999999997</v>
      </c>
      <c r="H3245">
        <f>IF('Input and Summary Results'!$J$4="yes",'Data Transformation'!F3245,'Data Transformation'!D3245)</f>
        <v>5.6454459999999998E-2</v>
      </c>
      <c r="I3245">
        <f t="shared" si="181"/>
        <v>186</v>
      </c>
    </row>
    <row r="3246" spans="2:9" x14ac:dyDescent="0.25">
      <c r="B3246">
        <f>IF('Input and Summary Results'!D2828=0,FALSE,'Input and Summary Results'!$B2828)</f>
        <v>186</v>
      </c>
      <c r="C3246">
        <f>IF(OR(B3246=0,'Input and Summary Results'!D2828=0,'Input and Summary Results'!D2828=""),FALSE,'Input and Summary Results'!$D2828)</f>
        <v>0.60190102000000001</v>
      </c>
      <c r="D3246">
        <f>IF(OR(B3246=0,'Input and Summary Results'!E2828=0),FALSE,'Input and Summary Results'!$E2828)</f>
        <v>7.222953E-2</v>
      </c>
      <c r="E3246">
        <f t="shared" si="182"/>
        <v>-0.22047492070578628</v>
      </c>
      <c r="F3246">
        <f t="shared" si="183"/>
        <v>5.208101494827172E-2</v>
      </c>
      <c r="G3246">
        <f>IF('Input and Summary Results'!$J$4="yes",IF(C3246=FALSE,FALSE,IF('Data Transformation'!E3246&lt;$R$10,E3246,$R$10)),IF(C3246=FALSE,FALSE,IF(C3246&lt;$R$10,C3246,$R$10)))</f>
        <v>0.60190102000000001</v>
      </c>
      <c r="H3246">
        <f>IF('Input and Summary Results'!$J$4="yes",'Data Transformation'!F3246,'Data Transformation'!D3246)</f>
        <v>7.222953E-2</v>
      </c>
      <c r="I3246">
        <f t="shared" si="181"/>
        <v>186</v>
      </c>
    </row>
    <row r="3247" spans="2:9" x14ac:dyDescent="0.25">
      <c r="B3247">
        <f>IF('Input and Summary Results'!D2829=0,FALSE,'Input and Summary Results'!$B2829)</f>
        <v>186</v>
      </c>
      <c r="C3247">
        <f>IF(OR(B3247=0,'Input and Summary Results'!D2829=0,'Input and Summary Results'!D2829=""),FALSE,'Input and Summary Results'!$D2829)</f>
        <v>0.73263604999999998</v>
      </c>
      <c r="D3247">
        <f>IF(OR(B3247=0,'Input and Summary Results'!E2829=0),FALSE,'Input and Summary Results'!$E2829)</f>
        <v>5.2413590000000003E-2</v>
      </c>
      <c r="E3247">
        <f t="shared" si="182"/>
        <v>-0.13511171530445928</v>
      </c>
      <c r="F3247">
        <f t="shared" si="183"/>
        <v>3.1048838041753474E-2</v>
      </c>
      <c r="G3247">
        <f>IF('Input and Summary Results'!$J$4="yes",IF(C3247=FALSE,FALSE,IF('Data Transformation'!E3247&lt;$R$10,E3247,$R$10)),IF(C3247=FALSE,FALSE,IF(C3247&lt;$R$10,C3247,$R$10)))</f>
        <v>0.73263604999999998</v>
      </c>
      <c r="H3247">
        <f>IF('Input and Summary Results'!$J$4="yes",'Data Transformation'!F3247,'Data Transformation'!D3247)</f>
        <v>5.2413590000000003E-2</v>
      </c>
      <c r="I3247">
        <f t="shared" si="181"/>
        <v>186</v>
      </c>
    </row>
    <row r="3248" spans="2:9" x14ac:dyDescent="0.25">
      <c r="B3248">
        <f>IF('Input and Summary Results'!D2830=0,FALSE,'Input and Summary Results'!$B2830)</f>
        <v>186</v>
      </c>
      <c r="C3248">
        <f>IF(OR(B3248=0,'Input and Summary Results'!D2830=0,'Input and Summary Results'!D2830=""),FALSE,'Input and Summary Results'!$D2830)</f>
        <v>0.76147485000000004</v>
      </c>
      <c r="D3248">
        <f>IF(OR(B3248=0,'Input and Summary Results'!E2830=0),FALSE,'Input and Summary Results'!$E2830)</f>
        <v>3.8798510000000001E-2</v>
      </c>
      <c r="E3248">
        <f t="shared" si="182"/>
        <v>-0.11834443597415292</v>
      </c>
      <c r="F3248">
        <f t="shared" si="183"/>
        <v>2.2113078770756512E-2</v>
      </c>
      <c r="G3248">
        <f>IF('Input and Summary Results'!$J$4="yes",IF(C3248=FALSE,FALSE,IF('Data Transformation'!E3248&lt;$R$10,E3248,$R$10)),IF(C3248=FALSE,FALSE,IF(C3248&lt;$R$10,C3248,$R$10)))</f>
        <v>0.76147485000000004</v>
      </c>
      <c r="H3248">
        <f>IF('Input and Summary Results'!$J$4="yes",'Data Transformation'!F3248,'Data Transformation'!D3248)</f>
        <v>3.8798510000000001E-2</v>
      </c>
      <c r="I3248">
        <f t="shared" si="181"/>
        <v>186</v>
      </c>
    </row>
    <row r="3249" spans="2:9" x14ac:dyDescent="0.25">
      <c r="B3249">
        <f>IF('Input and Summary Results'!D2831=0,FALSE,'Input and Summary Results'!$B2831)</f>
        <v>186</v>
      </c>
      <c r="C3249">
        <f>IF(OR(B3249=0,'Input and Summary Results'!D2831=0,'Input and Summary Results'!D2831=""),FALSE,'Input and Summary Results'!$D2831)</f>
        <v>0.78269043999999999</v>
      </c>
      <c r="D3249">
        <f>IF(OR(B3249=0,'Input and Summary Results'!E2831=0),FALSE,'Input and Summary Results'!$E2831)</f>
        <v>4.5878450000000001E-2</v>
      </c>
      <c r="E3249">
        <f t="shared" si="182"/>
        <v>-0.10640997074202156</v>
      </c>
      <c r="F3249">
        <f t="shared" si="183"/>
        <v>2.5439492144557176E-2</v>
      </c>
      <c r="G3249">
        <f>IF('Input and Summary Results'!$J$4="yes",IF(C3249=FALSE,FALSE,IF('Data Transformation'!E3249&lt;$R$10,E3249,$R$10)),IF(C3249=FALSE,FALSE,IF(C3249&lt;$R$10,C3249,$R$10)))</f>
        <v>0.78269043999999999</v>
      </c>
      <c r="H3249">
        <f>IF('Input and Summary Results'!$J$4="yes",'Data Transformation'!F3249,'Data Transformation'!D3249)</f>
        <v>4.5878450000000001E-2</v>
      </c>
      <c r="I3249">
        <f t="shared" si="181"/>
        <v>186</v>
      </c>
    </row>
    <row r="3250" spans="2:9" x14ac:dyDescent="0.25">
      <c r="B3250">
        <f>IF('Input and Summary Results'!D2832=0,FALSE,'Input and Summary Results'!$B2832)</f>
        <v>186</v>
      </c>
      <c r="C3250">
        <f>IF(OR(B3250=0,'Input and Summary Results'!D2832=0,'Input and Summary Results'!D2832=""),FALSE,'Input and Summary Results'!$D2832)</f>
        <v>0.85938725999999999</v>
      </c>
      <c r="D3250">
        <f>IF(OR(B3250=0,'Input and Summary Results'!E2832=0),FALSE,'Input and Summary Results'!$E2832)</f>
        <v>5.9832980000000001E-2</v>
      </c>
      <c r="E3250">
        <f t="shared" si="182"/>
        <v>-6.5811088809796109E-2</v>
      </c>
      <c r="F3250">
        <f t="shared" si="183"/>
        <v>3.0216311700967037E-2</v>
      </c>
      <c r="G3250">
        <f>IF('Input and Summary Results'!$J$4="yes",IF(C3250=FALSE,FALSE,IF('Data Transformation'!E3250&lt;$R$10,E3250,$R$10)),IF(C3250=FALSE,FALSE,IF(C3250&lt;$R$10,C3250,$R$10)))</f>
        <v>0.85938725999999999</v>
      </c>
      <c r="H3250">
        <f>IF('Input and Summary Results'!$J$4="yes",'Data Transformation'!F3250,'Data Transformation'!D3250)</f>
        <v>5.9832980000000001E-2</v>
      </c>
      <c r="I3250">
        <f t="shared" si="181"/>
        <v>186</v>
      </c>
    </row>
    <row r="3251" spans="2:9" x14ac:dyDescent="0.25">
      <c r="B3251">
        <f>IF('Input and Summary Results'!D2833=0,FALSE,'Input and Summary Results'!$B2833)</f>
        <v>186</v>
      </c>
      <c r="C3251">
        <f>IF(OR(B3251=0,'Input and Summary Results'!D2833=0,'Input and Summary Results'!D2833=""),FALSE,'Input and Summary Results'!$D2833)</f>
        <v>0.90217506999999997</v>
      </c>
      <c r="D3251">
        <f>IF(OR(B3251=0,'Input and Summary Results'!E2833=0),FALSE,'Input and Summary Results'!$E2833)</f>
        <v>5.4152819999999997E-2</v>
      </c>
      <c r="E3251">
        <f t="shared" si="182"/>
        <v>-4.4709178026408933E-2</v>
      </c>
      <c r="F3251">
        <f t="shared" si="183"/>
        <v>2.6050735230358339E-2</v>
      </c>
      <c r="G3251">
        <f>IF('Input and Summary Results'!$J$4="yes",IF(C3251=FALSE,FALSE,IF('Data Transformation'!E3251&lt;$R$10,E3251,$R$10)),IF(C3251=FALSE,FALSE,IF(C3251&lt;$R$10,C3251,$R$10)))</f>
        <v>0.90217506999999997</v>
      </c>
      <c r="H3251">
        <f>IF('Input and Summary Results'!$J$4="yes",'Data Transformation'!F3251,'Data Transformation'!D3251)</f>
        <v>5.4152819999999997E-2</v>
      </c>
      <c r="I3251">
        <f t="shared" si="181"/>
        <v>186</v>
      </c>
    </row>
    <row r="3252" spans="2:9" x14ac:dyDescent="0.25">
      <c r="B3252">
        <f>IF('Input and Summary Results'!D2834=0,FALSE,'Input and Summary Results'!$B2834)</f>
        <v>186</v>
      </c>
      <c r="C3252">
        <f>IF(OR(B3252=0,'Input and Summary Results'!D2834=0,'Input and Summary Results'!D2834=""),FALSE,'Input and Summary Results'!$D2834)</f>
        <v>0.90515871000000003</v>
      </c>
      <c r="D3252">
        <f>IF(OR(B3252=0,'Input and Summary Results'!E2834=0),FALSE,'Input and Summary Results'!$E2834)</f>
        <v>3.508899E-2</v>
      </c>
      <c r="E3252">
        <f t="shared" si="182"/>
        <v>-4.3275265177039279E-2</v>
      </c>
      <c r="F3252">
        <f t="shared" si="183"/>
        <v>1.6824255781618672E-2</v>
      </c>
      <c r="G3252">
        <f>IF('Input and Summary Results'!$J$4="yes",IF(C3252=FALSE,FALSE,IF('Data Transformation'!E3252&lt;$R$10,E3252,$R$10)),IF(C3252=FALSE,FALSE,IF(C3252&lt;$R$10,C3252,$R$10)))</f>
        <v>0.90515871000000003</v>
      </c>
      <c r="H3252">
        <f>IF('Input and Summary Results'!$J$4="yes",'Data Transformation'!F3252,'Data Transformation'!D3252)</f>
        <v>3.508899E-2</v>
      </c>
      <c r="I3252">
        <f t="shared" si="181"/>
        <v>186</v>
      </c>
    </row>
    <row r="3253" spans="2:9" x14ac:dyDescent="0.25">
      <c r="B3253">
        <f>IF('Input and Summary Results'!D2835=0,FALSE,'Input and Summary Results'!$B2835)</f>
        <v>186</v>
      </c>
      <c r="C3253">
        <f>IF(OR(B3253=0,'Input and Summary Results'!D2835=0,'Input and Summary Results'!D2835=""),FALSE,'Input and Summary Results'!$D2835)</f>
        <v>0.91574977999999996</v>
      </c>
      <c r="D3253">
        <f>IF(OR(B3253=0,'Input and Summary Results'!E2835=0),FALSE,'Input and Summary Results'!$E2835)</f>
        <v>5.1473159999999997E-2</v>
      </c>
      <c r="E3253">
        <f t="shared" si="182"/>
        <v>-3.8223176998440696E-2</v>
      </c>
      <c r="F3253">
        <f t="shared" si="183"/>
        <v>2.4394602027641217E-2</v>
      </c>
      <c r="G3253">
        <f>IF('Input and Summary Results'!$J$4="yes",IF(C3253=FALSE,FALSE,IF('Data Transformation'!E3253&lt;$R$10,E3253,$R$10)),IF(C3253=FALSE,FALSE,IF(C3253&lt;$R$10,C3253,$R$10)))</f>
        <v>0.91574977999999996</v>
      </c>
      <c r="H3253">
        <f>IF('Input and Summary Results'!$J$4="yes",'Data Transformation'!F3253,'Data Transformation'!D3253)</f>
        <v>5.1473159999999997E-2</v>
      </c>
      <c r="I3253">
        <f t="shared" si="181"/>
        <v>186</v>
      </c>
    </row>
    <row r="3254" spans="2:9" x14ac:dyDescent="0.25">
      <c r="B3254">
        <f>IF('Input and Summary Results'!D2836=0,FALSE,'Input and Summary Results'!$B2836)</f>
        <v>186</v>
      </c>
      <c r="C3254">
        <f>IF(OR(B3254=0,'Input and Summary Results'!D2836=0,'Input and Summary Results'!D2836=""),FALSE,'Input and Summary Results'!$D2836)</f>
        <v>0.91793197999999998</v>
      </c>
      <c r="D3254">
        <f>IF(OR(B3254=0,'Input and Summary Results'!E2836=0),FALSE,'Input and Summary Results'!$E2836)</f>
        <v>7.0181439999999998E-2</v>
      </c>
      <c r="E3254">
        <f t="shared" si="182"/>
        <v>-3.7189499414373384E-2</v>
      </c>
      <c r="F3254">
        <f t="shared" si="183"/>
        <v>3.3181919383612715E-2</v>
      </c>
      <c r="G3254">
        <f>IF('Input and Summary Results'!$J$4="yes",IF(C3254=FALSE,FALSE,IF('Data Transformation'!E3254&lt;$R$10,E3254,$R$10)),IF(C3254=FALSE,FALSE,IF(C3254&lt;$R$10,C3254,$R$10)))</f>
        <v>0.91793197999999998</v>
      </c>
      <c r="H3254">
        <f>IF('Input and Summary Results'!$J$4="yes",'Data Transformation'!F3254,'Data Transformation'!D3254)</f>
        <v>7.0181439999999998E-2</v>
      </c>
      <c r="I3254">
        <f t="shared" si="181"/>
        <v>186</v>
      </c>
    </row>
    <row r="3255" spans="2:9" x14ac:dyDescent="0.25">
      <c r="B3255">
        <f>IF('Input and Summary Results'!D2837=0,FALSE,'Input and Summary Results'!$B2837)</f>
        <v>186</v>
      </c>
      <c r="C3255">
        <f>IF(OR(B3255=0,'Input and Summary Results'!D2837=0,'Input and Summary Results'!D2837=""),FALSE,'Input and Summary Results'!$D2837)</f>
        <v>0.93135860999999998</v>
      </c>
      <c r="D3255">
        <f>IF(OR(B3255=0,'Input and Summary Results'!E2837=0),FALSE,'Input and Summary Results'!$E2837)</f>
        <v>4.1569229999999999E-2</v>
      </c>
      <c r="E3255">
        <f t="shared" si="182"/>
        <v>-3.0883066218639239E-2</v>
      </c>
      <c r="F3255">
        <f t="shared" si="183"/>
        <v>1.9370675941890955E-2</v>
      </c>
      <c r="G3255">
        <f>IF('Input and Summary Results'!$J$4="yes",IF(C3255=FALSE,FALSE,IF('Data Transformation'!E3255&lt;$R$10,E3255,$R$10)),IF(C3255=FALSE,FALSE,IF(C3255&lt;$R$10,C3255,$R$10)))</f>
        <v>0.93135860999999998</v>
      </c>
      <c r="H3255">
        <f>IF('Input and Summary Results'!$J$4="yes",'Data Transformation'!F3255,'Data Transformation'!D3255)</f>
        <v>4.1569229999999999E-2</v>
      </c>
      <c r="I3255">
        <f t="shared" si="181"/>
        <v>186</v>
      </c>
    </row>
    <row r="3256" spans="2:9" x14ac:dyDescent="0.25">
      <c r="B3256">
        <f>IF('Input and Summary Results'!D2838=0,FALSE,'Input and Summary Results'!$B2838)</f>
        <v>186</v>
      </c>
      <c r="C3256">
        <f>IF(OR(B3256=0,'Input and Summary Results'!D2838=0,'Input and Summary Results'!D2838=""),FALSE,'Input and Summary Results'!$D2838)</f>
        <v>0.93246861999999997</v>
      </c>
      <c r="D3256">
        <f>IF(OR(B3256=0,'Input and Summary Results'!E2838=0),FALSE,'Input and Summary Results'!$E2838)</f>
        <v>3.7869710000000001E-2</v>
      </c>
      <c r="E3256">
        <f t="shared" si="182"/>
        <v>-3.0365774414879219E-2</v>
      </c>
      <c r="F3256">
        <f t="shared" si="183"/>
        <v>1.7625745025071193E-2</v>
      </c>
      <c r="G3256">
        <f>IF('Input and Summary Results'!$J$4="yes",IF(C3256=FALSE,FALSE,IF('Data Transformation'!E3256&lt;$R$10,E3256,$R$10)),IF(C3256=FALSE,FALSE,IF(C3256&lt;$R$10,C3256,$R$10)))</f>
        <v>0.93246861999999997</v>
      </c>
      <c r="H3256">
        <f>IF('Input and Summary Results'!$J$4="yes",'Data Transformation'!F3256,'Data Transformation'!D3256)</f>
        <v>3.7869710000000001E-2</v>
      </c>
      <c r="I3256">
        <f t="shared" si="181"/>
        <v>186</v>
      </c>
    </row>
    <row r="3257" spans="2:9" x14ac:dyDescent="0.25">
      <c r="B3257">
        <f>IF('Input and Summary Results'!D2839=0,FALSE,'Input and Summary Results'!$B2839)</f>
        <v>186</v>
      </c>
      <c r="C3257">
        <f>IF(OR(B3257=0,'Input and Summary Results'!D2839=0,'Input and Summary Results'!D2839=""),FALSE,'Input and Summary Results'!$D2839)</f>
        <v>1.0137189600000001</v>
      </c>
      <c r="D3257">
        <f>IF(OR(B3257=0,'Input and Summary Results'!E2839=0),FALSE,'Input and Summary Results'!$E2839)</f>
        <v>5.6720029999999998E-2</v>
      </c>
      <c r="E3257">
        <f t="shared" si="182"/>
        <v>5.9175693577060429E-3</v>
      </c>
      <c r="F3257">
        <f t="shared" si="183"/>
        <v>2.4283350703039032E-2</v>
      </c>
      <c r="G3257">
        <f>IF('Input and Summary Results'!$J$4="yes",IF(C3257=FALSE,FALSE,IF('Data Transformation'!E3257&lt;$R$10,E3257,$R$10)),IF(C3257=FALSE,FALSE,IF(C3257&lt;$R$10,C3257,$R$10)))</f>
        <v>1.0137189600000001</v>
      </c>
      <c r="H3257">
        <f>IF('Input and Summary Results'!$J$4="yes",'Data Transformation'!F3257,'Data Transformation'!D3257)</f>
        <v>5.6720029999999998E-2</v>
      </c>
      <c r="I3257">
        <f t="shared" si="181"/>
        <v>186</v>
      </c>
    </row>
    <row r="3258" spans="2:9" x14ac:dyDescent="0.25">
      <c r="B3258">
        <f>IF('Input and Summary Results'!D2840=0,FALSE,'Input and Summary Results'!$B2840)</f>
        <v>186</v>
      </c>
      <c r="C3258">
        <f>IF(OR(B3258=0,'Input and Summary Results'!D2840=0,'Input and Summary Results'!D2840=""),FALSE,'Input and Summary Results'!$D2840)</f>
        <v>1.01773023</v>
      </c>
      <c r="D3258">
        <f>IF(OR(B3258=0,'Input and Summary Results'!E2840=0),FALSE,'Input and Summary Results'!$E2840)</f>
        <v>3.1028190000000001E-2</v>
      </c>
      <c r="E3258">
        <f t="shared" si="182"/>
        <v>7.6326747111760112E-3</v>
      </c>
      <c r="F3258">
        <f t="shared" si="183"/>
        <v>1.3231634536393795E-2</v>
      </c>
      <c r="G3258">
        <f>IF('Input and Summary Results'!$J$4="yes",IF(C3258=FALSE,FALSE,IF('Data Transformation'!E3258&lt;$R$10,E3258,$R$10)),IF(C3258=FALSE,FALSE,IF(C3258&lt;$R$10,C3258,$R$10)))</f>
        <v>1.01773023</v>
      </c>
      <c r="H3258">
        <f>IF('Input and Summary Results'!$J$4="yes",'Data Transformation'!F3258,'Data Transformation'!D3258)</f>
        <v>3.1028190000000001E-2</v>
      </c>
      <c r="I3258">
        <f t="shared" si="181"/>
        <v>186</v>
      </c>
    </row>
    <row r="3259" spans="2:9" x14ac:dyDescent="0.25">
      <c r="B3259">
        <f>IF('Input and Summary Results'!D2841=0,FALSE,'Input and Summary Results'!$B2841)</f>
        <v>186</v>
      </c>
      <c r="C3259">
        <f>IF(OR(B3259=0,'Input and Summary Results'!D2841=0,'Input and Summary Results'!D2841=""),FALSE,'Input and Summary Results'!$D2841)</f>
        <v>1.02231874</v>
      </c>
      <c r="D3259">
        <f>IF(OR(B3259=0,'Input and Summary Results'!E2841=0),FALSE,'Input and Summary Results'!$E2841)</f>
        <v>5.646267E-2</v>
      </c>
      <c r="E3259">
        <f t="shared" si="182"/>
        <v>9.5863218666304185E-3</v>
      </c>
      <c r="F3259">
        <f t="shared" si="183"/>
        <v>2.3969822542820648E-2</v>
      </c>
      <c r="G3259">
        <f>IF('Input and Summary Results'!$J$4="yes",IF(C3259=FALSE,FALSE,IF('Data Transformation'!E3259&lt;$R$10,E3259,$R$10)),IF(C3259=FALSE,FALSE,IF(C3259&lt;$R$10,C3259,$R$10)))</f>
        <v>1.02231874</v>
      </c>
      <c r="H3259">
        <f>IF('Input and Summary Results'!$J$4="yes",'Data Transformation'!F3259,'Data Transformation'!D3259)</f>
        <v>5.646267E-2</v>
      </c>
      <c r="I3259">
        <f t="shared" si="181"/>
        <v>186</v>
      </c>
    </row>
    <row r="3260" spans="2:9" x14ac:dyDescent="0.25">
      <c r="B3260">
        <f>IF('Input and Summary Results'!D2842=0,FALSE,'Input and Summary Results'!$B2842)</f>
        <v>186</v>
      </c>
      <c r="C3260">
        <f>IF(OR(B3260=0,'Input and Summary Results'!D2842=0,'Input and Summary Results'!D2842=""),FALSE,'Input and Summary Results'!$D2842)</f>
        <v>1.1369848300000001</v>
      </c>
      <c r="D3260">
        <f>IF(OR(B3260=0,'Input and Summary Results'!E2842=0),FALSE,'Input and Summary Results'!$E2842)</f>
        <v>5.2811810000000001E-2</v>
      </c>
      <c r="E3260">
        <f t="shared" si="182"/>
        <v>5.5754670236335076E-2</v>
      </c>
      <c r="F3260">
        <f t="shared" si="183"/>
        <v>2.0158866622697155E-2</v>
      </c>
      <c r="G3260">
        <f>IF('Input and Summary Results'!$J$4="yes",IF(C3260=FALSE,FALSE,IF('Data Transformation'!E3260&lt;$R$10,E3260,$R$10)),IF(C3260=FALSE,FALSE,IF(C3260&lt;$R$10,C3260,$R$10)))</f>
        <v>1.1369848300000001</v>
      </c>
      <c r="H3260">
        <f>IF('Input and Summary Results'!$J$4="yes",'Data Transformation'!F3260,'Data Transformation'!D3260)</f>
        <v>5.2811810000000001E-2</v>
      </c>
      <c r="I3260">
        <f t="shared" si="181"/>
        <v>186</v>
      </c>
    </row>
    <row r="3261" spans="2:9" x14ac:dyDescent="0.25">
      <c r="B3261">
        <f>IF('Input and Summary Results'!D2843=0,FALSE,'Input and Summary Results'!$B2843)</f>
        <v>187</v>
      </c>
      <c r="C3261">
        <f>IF(OR(B3261=0,'Input and Summary Results'!D2843=0,'Input and Summary Results'!D2843=""),FALSE,'Input and Summary Results'!$D2843)</f>
        <v>0.15157269000000001</v>
      </c>
      <c r="D3261">
        <f>IF(OR(B3261=0,'Input and Summary Results'!E2843=0),FALSE,'Input and Summary Results'!$E2843)</f>
        <v>4.0978960000000002E-2</v>
      </c>
      <c r="E3261">
        <f t="shared" si="182"/>
        <v>-0.81937904178273901</v>
      </c>
      <c r="F3261">
        <f t="shared" si="183"/>
        <v>0.11733557437029057</v>
      </c>
      <c r="G3261">
        <f>IF('Input and Summary Results'!$J$4="yes",IF(C3261=FALSE,FALSE,IF('Data Transformation'!E3261&lt;$R$10,E3261,$R$10)),IF(C3261=FALSE,FALSE,IF(C3261&lt;$R$10,C3261,$R$10)))</f>
        <v>0.15157269000000001</v>
      </c>
      <c r="H3261">
        <f>IF('Input and Summary Results'!$J$4="yes",'Data Transformation'!F3261,'Data Transformation'!D3261)</f>
        <v>4.0978960000000002E-2</v>
      </c>
      <c r="I3261">
        <f t="shared" si="181"/>
        <v>187</v>
      </c>
    </row>
    <row r="3262" spans="2:9" x14ac:dyDescent="0.25">
      <c r="B3262">
        <f>IF('Input and Summary Results'!D2844=0,FALSE,'Input and Summary Results'!$B2844)</f>
        <v>187</v>
      </c>
      <c r="C3262">
        <f>IF(OR(B3262=0,'Input and Summary Results'!D2844=0,'Input and Summary Results'!D2844=""),FALSE,'Input and Summary Results'!$D2844)</f>
        <v>0.24273137</v>
      </c>
      <c r="D3262">
        <f>IF(OR(B3262=0,'Input and Summary Results'!E2844=0),FALSE,'Input and Summary Results'!$E2844)</f>
        <v>5.8451830000000003E-2</v>
      </c>
      <c r="E3262">
        <f t="shared" si="182"/>
        <v>-0.6148740928996056</v>
      </c>
      <c r="F3262">
        <f t="shared" si="183"/>
        <v>0.10451098356178685</v>
      </c>
      <c r="G3262">
        <f>IF('Input and Summary Results'!$J$4="yes",IF(C3262=FALSE,FALSE,IF('Data Transformation'!E3262&lt;$R$10,E3262,$R$10)),IF(C3262=FALSE,FALSE,IF(C3262&lt;$R$10,C3262,$R$10)))</f>
        <v>0.24273137</v>
      </c>
      <c r="H3262">
        <f>IF('Input and Summary Results'!$J$4="yes",'Data Transformation'!F3262,'Data Transformation'!D3262)</f>
        <v>5.8451830000000003E-2</v>
      </c>
      <c r="I3262">
        <f t="shared" si="181"/>
        <v>187</v>
      </c>
    </row>
    <row r="3263" spans="2:9" x14ac:dyDescent="0.25">
      <c r="B3263">
        <f>IF('Input and Summary Results'!D2845=0,FALSE,'Input and Summary Results'!$B2845)</f>
        <v>187</v>
      </c>
      <c r="C3263">
        <f>IF(OR(B3263=0,'Input and Summary Results'!D2845=0,'Input and Summary Results'!D2845=""),FALSE,'Input and Summary Results'!$D2845)</f>
        <v>0.31851657</v>
      </c>
      <c r="D3263">
        <f>IF(OR(B3263=0,'Input and Summary Results'!E2845=0),FALSE,'Input and Summary Results'!$E2845)</f>
        <v>6.134266E-2</v>
      </c>
      <c r="E3263">
        <f t="shared" si="182"/>
        <v>-0.4968679696947893</v>
      </c>
      <c r="F3263">
        <f t="shared" si="183"/>
        <v>8.3583452000629041E-2</v>
      </c>
      <c r="G3263">
        <f>IF('Input and Summary Results'!$J$4="yes",IF(C3263=FALSE,FALSE,IF('Data Transformation'!E3263&lt;$R$10,E3263,$R$10)),IF(C3263=FALSE,FALSE,IF(C3263&lt;$R$10,C3263,$R$10)))</f>
        <v>0.31851657</v>
      </c>
      <c r="H3263">
        <f>IF('Input and Summary Results'!$J$4="yes",'Data Transformation'!F3263,'Data Transformation'!D3263)</f>
        <v>6.134266E-2</v>
      </c>
      <c r="I3263">
        <f t="shared" si="181"/>
        <v>187</v>
      </c>
    </row>
    <row r="3264" spans="2:9" x14ac:dyDescent="0.25">
      <c r="B3264">
        <f>IF('Input and Summary Results'!D2846=0,FALSE,'Input and Summary Results'!$B2846)</f>
        <v>187</v>
      </c>
      <c r="C3264">
        <f>IF(OR(B3264=0,'Input and Summary Results'!D2846=0,'Input and Summary Results'!D2846=""),FALSE,'Input and Summary Results'!$D2846)</f>
        <v>0.41808276</v>
      </c>
      <c r="D3264">
        <f>IF(OR(B3264=0,'Input and Summary Results'!E2846=0),FALSE,'Input and Summary Results'!$E2846)</f>
        <v>7.5878870000000001E-2</v>
      </c>
      <c r="E3264">
        <f t="shared" si="182"/>
        <v>-0.37873774058457021</v>
      </c>
      <c r="F3264">
        <f t="shared" si="183"/>
        <v>7.8767729097463851E-2</v>
      </c>
      <c r="G3264">
        <f>IF('Input and Summary Results'!$J$4="yes",IF(C3264=FALSE,FALSE,IF('Data Transformation'!E3264&lt;$R$10,E3264,$R$10)),IF(C3264=FALSE,FALSE,IF(C3264&lt;$R$10,C3264,$R$10)))</f>
        <v>0.41808276</v>
      </c>
      <c r="H3264">
        <f>IF('Input and Summary Results'!$J$4="yes",'Data Transformation'!F3264,'Data Transformation'!D3264)</f>
        <v>7.5878870000000001E-2</v>
      </c>
      <c r="I3264">
        <f t="shared" si="181"/>
        <v>187</v>
      </c>
    </row>
    <row r="3265" spans="2:9" x14ac:dyDescent="0.25">
      <c r="B3265">
        <f>IF('Input and Summary Results'!D2847=0,FALSE,'Input and Summary Results'!$B2847)</f>
        <v>187</v>
      </c>
      <c r="C3265">
        <f>IF(OR(B3265=0,'Input and Summary Results'!D2847=0,'Input and Summary Results'!D2847=""),FALSE,'Input and Summary Results'!$D2847)</f>
        <v>0.49715987</v>
      </c>
      <c r="D3265">
        <f>IF(OR(B3265=0,'Input and Summary Results'!E2847=0),FALSE,'Input and Summary Results'!$E2847)</f>
        <v>5.8916929999999999E-2</v>
      </c>
      <c r="E3265">
        <f t="shared" si="182"/>
        <v>-0.30350393421569144</v>
      </c>
      <c r="F3265">
        <f t="shared" si="183"/>
        <v>5.1432042614380759E-2</v>
      </c>
      <c r="G3265">
        <f>IF('Input and Summary Results'!$J$4="yes",IF(C3265=FALSE,FALSE,IF('Data Transformation'!E3265&lt;$R$10,E3265,$R$10)),IF(C3265=FALSE,FALSE,IF(C3265&lt;$R$10,C3265,$R$10)))</f>
        <v>0.49715987</v>
      </c>
      <c r="H3265">
        <f>IF('Input and Summary Results'!$J$4="yes",'Data Transformation'!F3265,'Data Transformation'!D3265)</f>
        <v>5.8916929999999999E-2</v>
      </c>
      <c r="I3265">
        <f t="shared" si="181"/>
        <v>187</v>
      </c>
    </row>
    <row r="3266" spans="2:9" x14ac:dyDescent="0.25">
      <c r="B3266">
        <f>IF('Input and Summary Results'!D2848=0,FALSE,'Input and Summary Results'!$B2848)</f>
        <v>187</v>
      </c>
      <c r="C3266">
        <f>IF(OR(B3266=0,'Input and Summary Results'!D2848=0,'Input and Summary Results'!D2848=""),FALSE,'Input and Summary Results'!$D2848)</f>
        <v>0.52898619000000002</v>
      </c>
      <c r="D3266">
        <f>IF(OR(B3266=0,'Input and Summary Results'!E2848=0),FALSE,'Input and Summary Results'!$E2848)</f>
        <v>4.9247310000000002E-2</v>
      </c>
      <c r="E3266">
        <f t="shared" si="182"/>
        <v>-0.2765556657437987</v>
      </c>
      <c r="F3266">
        <f t="shared" si="183"/>
        <v>4.0404329912658021E-2</v>
      </c>
      <c r="G3266">
        <f>IF('Input and Summary Results'!$J$4="yes",IF(C3266=FALSE,FALSE,IF('Data Transformation'!E3266&lt;$R$10,E3266,$R$10)),IF(C3266=FALSE,FALSE,IF(C3266&lt;$R$10,C3266,$R$10)))</f>
        <v>0.52898619000000002</v>
      </c>
      <c r="H3266">
        <f>IF('Input and Summary Results'!$J$4="yes",'Data Transformation'!F3266,'Data Transformation'!D3266)</f>
        <v>4.9247310000000002E-2</v>
      </c>
      <c r="I3266">
        <f t="shared" si="181"/>
        <v>187</v>
      </c>
    </row>
    <row r="3267" spans="2:9" x14ac:dyDescent="0.25">
      <c r="B3267">
        <f>IF('Input and Summary Results'!D2849=0,FALSE,'Input and Summary Results'!$B2849)</f>
        <v>187</v>
      </c>
      <c r="C3267">
        <f>IF(OR(B3267=0,'Input and Summary Results'!D2849=0,'Input and Summary Results'!D2849=""),FALSE,'Input and Summary Results'!$D2849)</f>
        <v>0.53865682999999998</v>
      </c>
      <c r="D3267">
        <f>IF(OR(B3267=0,'Input and Summary Results'!E2849=0),FALSE,'Input and Summary Results'!$E2849)</f>
        <v>5.5406440000000001E-2</v>
      </c>
      <c r="E3267">
        <f t="shared" si="182"/>
        <v>-0.26868782906524119</v>
      </c>
      <c r="F3267">
        <f t="shared" si="183"/>
        <v>4.4641399905761901E-2</v>
      </c>
      <c r="G3267">
        <f>IF('Input and Summary Results'!$J$4="yes",IF(C3267=FALSE,FALSE,IF('Data Transformation'!E3267&lt;$R$10,E3267,$R$10)),IF(C3267=FALSE,FALSE,IF(C3267&lt;$R$10,C3267,$R$10)))</f>
        <v>0.53865682999999998</v>
      </c>
      <c r="H3267">
        <f>IF('Input and Summary Results'!$J$4="yes",'Data Transformation'!F3267,'Data Transformation'!D3267)</f>
        <v>5.5406440000000001E-2</v>
      </c>
      <c r="I3267">
        <f t="shared" si="181"/>
        <v>187</v>
      </c>
    </row>
    <row r="3268" spans="2:9" x14ac:dyDescent="0.25">
      <c r="B3268">
        <f>IF('Input and Summary Results'!D2850=0,FALSE,'Input and Summary Results'!$B2850)</f>
        <v>187</v>
      </c>
      <c r="C3268">
        <f>IF(OR(B3268=0,'Input and Summary Results'!D2850=0,'Input and Summary Results'!D2850=""),FALSE,'Input and Summary Results'!$D2850)</f>
        <v>0.65867777999999999</v>
      </c>
      <c r="D3268">
        <f>IF(OR(B3268=0,'Input and Summary Results'!E2850=0),FALSE,'Input and Summary Results'!$E2850)</f>
        <v>6.3052819999999996E-2</v>
      </c>
      <c r="E3268">
        <f t="shared" si="182"/>
        <v>-0.18132698690941113</v>
      </c>
      <c r="F3268">
        <f t="shared" si="183"/>
        <v>4.1545236094042828E-2</v>
      </c>
      <c r="G3268">
        <f>IF('Input and Summary Results'!$J$4="yes",IF(C3268=FALSE,FALSE,IF('Data Transformation'!E3268&lt;$R$10,E3268,$R$10)),IF(C3268=FALSE,FALSE,IF(C3268&lt;$R$10,C3268,$R$10)))</f>
        <v>0.65867777999999999</v>
      </c>
      <c r="H3268">
        <f>IF('Input and Summary Results'!$J$4="yes",'Data Transformation'!F3268,'Data Transformation'!D3268)</f>
        <v>6.3052819999999996E-2</v>
      </c>
      <c r="I3268">
        <f t="shared" si="181"/>
        <v>187</v>
      </c>
    </row>
    <row r="3269" spans="2:9" x14ac:dyDescent="0.25">
      <c r="B3269">
        <f>IF('Input and Summary Results'!D2851=0,FALSE,'Input and Summary Results'!$B2851)</f>
        <v>187</v>
      </c>
      <c r="C3269">
        <f>IF(OR(B3269=0,'Input and Summary Results'!D2851=0,'Input and Summary Results'!D2851=""),FALSE,'Input and Summary Results'!$D2851)</f>
        <v>0.68060662999999999</v>
      </c>
      <c r="D3269">
        <f>IF(OR(B3269=0,'Input and Summary Results'!E2851=0),FALSE,'Input and Summary Results'!$E2851)</f>
        <v>4.7215140000000003E-2</v>
      </c>
      <c r="E3269">
        <f t="shared" si="182"/>
        <v>-0.16710382462253304</v>
      </c>
      <c r="F3269">
        <f t="shared" si="183"/>
        <v>3.010750976669152E-2</v>
      </c>
      <c r="G3269">
        <f>IF('Input and Summary Results'!$J$4="yes",IF(C3269=FALSE,FALSE,IF('Data Transformation'!E3269&lt;$R$10,E3269,$R$10)),IF(C3269=FALSE,FALSE,IF(C3269&lt;$R$10,C3269,$R$10)))</f>
        <v>0.68060662999999999</v>
      </c>
      <c r="H3269">
        <f>IF('Input and Summary Results'!$J$4="yes",'Data Transformation'!F3269,'Data Transformation'!D3269)</f>
        <v>4.7215140000000003E-2</v>
      </c>
      <c r="I3269">
        <f t="shared" ref="I3269:I3332" si="184">IF(G3269=FALSE,"",B3269)</f>
        <v>187</v>
      </c>
    </row>
    <row r="3270" spans="2:9" x14ac:dyDescent="0.25">
      <c r="B3270">
        <f>IF('Input and Summary Results'!D2852=0,FALSE,'Input and Summary Results'!$B2852)</f>
        <v>187</v>
      </c>
      <c r="C3270">
        <f>IF(OR(B3270=0,'Input and Summary Results'!D2852=0,'Input and Summary Results'!D2852=""),FALSE,'Input and Summary Results'!$D2852)</f>
        <v>0.71239934999999999</v>
      </c>
      <c r="D3270">
        <f>IF(OR(B3270=0,'Input and Summary Results'!E2852=0),FALSE,'Input and Summary Results'!$E2852)</f>
        <v>3.3073650000000003E-2</v>
      </c>
      <c r="E3270">
        <f t="shared" si="182"/>
        <v>-0.14727648546306418</v>
      </c>
      <c r="F3270">
        <f t="shared" si="183"/>
        <v>2.0148760803894616E-2</v>
      </c>
      <c r="G3270">
        <f>IF('Input and Summary Results'!$J$4="yes",IF(C3270=FALSE,FALSE,IF('Data Transformation'!E3270&lt;$R$10,E3270,$R$10)),IF(C3270=FALSE,FALSE,IF(C3270&lt;$R$10,C3270,$R$10)))</f>
        <v>0.71239934999999999</v>
      </c>
      <c r="H3270">
        <f>IF('Input and Summary Results'!$J$4="yes",'Data Transformation'!F3270,'Data Transformation'!D3270)</f>
        <v>3.3073650000000003E-2</v>
      </c>
      <c r="I3270">
        <f t="shared" si="184"/>
        <v>187</v>
      </c>
    </row>
    <row r="3271" spans="2:9" x14ac:dyDescent="0.25">
      <c r="B3271">
        <f>IF('Input and Summary Results'!D2853=0,FALSE,'Input and Summary Results'!$B2853)</f>
        <v>187</v>
      </c>
      <c r="C3271">
        <f>IF(OR(B3271=0,'Input and Summary Results'!D2853=0,'Input and Summary Results'!D2853=""),FALSE,'Input and Summary Results'!$D2853)</f>
        <v>0.80525353</v>
      </c>
      <c r="D3271">
        <f>IF(OR(B3271=0,'Input and Summary Results'!E2853=0),FALSE,'Input and Summary Results'!$E2853)</f>
        <v>6.7028450000000003E-2</v>
      </c>
      <c r="E3271">
        <f t="shared" si="182"/>
        <v>-9.4067362681930278E-2</v>
      </c>
      <c r="F3271">
        <f t="shared" si="183"/>
        <v>3.6125699815311579E-2</v>
      </c>
      <c r="G3271">
        <f>IF('Input and Summary Results'!$J$4="yes",IF(C3271=FALSE,FALSE,IF('Data Transformation'!E3271&lt;$R$10,E3271,$R$10)),IF(C3271=FALSE,FALSE,IF(C3271&lt;$R$10,C3271,$R$10)))</f>
        <v>0.80525353</v>
      </c>
      <c r="H3271">
        <f>IF('Input and Summary Results'!$J$4="yes",'Data Transformation'!F3271,'Data Transformation'!D3271)</f>
        <v>6.7028450000000003E-2</v>
      </c>
      <c r="I3271">
        <f t="shared" si="184"/>
        <v>187</v>
      </c>
    </row>
    <row r="3272" spans="2:9" x14ac:dyDescent="0.25">
      <c r="B3272">
        <f>IF('Input and Summary Results'!D2854=0,FALSE,'Input and Summary Results'!$B2854)</f>
        <v>187</v>
      </c>
      <c r="C3272">
        <f>IF(OR(B3272=0,'Input and Summary Results'!D2854=0,'Input and Summary Results'!D2854=""),FALSE,'Input and Summary Results'!$D2854)</f>
        <v>1.09773801</v>
      </c>
      <c r="D3272">
        <f>IF(OR(B3272=0,'Input and Summary Results'!E2854=0),FALSE,'Input and Summary Results'!$E2854)</f>
        <v>4.4992320000000002E-2</v>
      </c>
      <c r="E3272">
        <f t="shared" si="182"/>
        <v>4.0498702238028164E-2</v>
      </c>
      <c r="F3272">
        <f t="shared" si="183"/>
        <v>1.7788093973351619E-2</v>
      </c>
      <c r="G3272">
        <f>IF('Input and Summary Results'!$J$4="yes",IF(C3272=FALSE,FALSE,IF('Data Transformation'!E3272&lt;$R$10,E3272,$R$10)),IF(C3272=FALSE,FALSE,IF(C3272&lt;$R$10,C3272,$R$10)))</f>
        <v>1.09773801</v>
      </c>
      <c r="H3272">
        <f>IF('Input and Summary Results'!$J$4="yes",'Data Transformation'!F3272,'Data Transformation'!D3272)</f>
        <v>4.4992320000000002E-2</v>
      </c>
      <c r="I3272">
        <f t="shared" si="184"/>
        <v>187</v>
      </c>
    </row>
    <row r="3273" spans="2:9" x14ac:dyDescent="0.25">
      <c r="B3273">
        <f>IF('Input and Summary Results'!D2855=0,FALSE,'Input and Summary Results'!$B2855)</f>
        <v>188</v>
      </c>
      <c r="C3273">
        <f>IF(OR(B3273=0,'Input and Summary Results'!D2855=0,'Input and Summary Results'!D2855=""),FALSE,'Input and Summary Results'!$D2855)</f>
        <v>0.15609945</v>
      </c>
      <c r="D3273">
        <f>IF(OR(B3273=0,'Input and Summary Results'!E2855=0),FALSE,'Input and Summary Results'!$E2855)</f>
        <v>6.3670199999999996E-2</v>
      </c>
      <c r="E3273">
        <f t="shared" si="182"/>
        <v>-0.80659862712583263</v>
      </c>
      <c r="F3273">
        <f t="shared" si="183"/>
        <v>0.17702091070788525</v>
      </c>
      <c r="G3273">
        <f>IF('Input and Summary Results'!$J$4="yes",IF(C3273=FALSE,FALSE,IF('Data Transformation'!E3273&lt;$R$10,E3273,$R$10)),IF(C3273=FALSE,FALSE,IF(C3273&lt;$R$10,C3273,$R$10)))</f>
        <v>0.15609945</v>
      </c>
      <c r="H3273">
        <f>IF('Input and Summary Results'!$J$4="yes",'Data Transformation'!F3273,'Data Transformation'!D3273)</f>
        <v>6.3670199999999996E-2</v>
      </c>
      <c r="I3273">
        <f t="shared" si="184"/>
        <v>188</v>
      </c>
    </row>
    <row r="3274" spans="2:9" x14ac:dyDescent="0.25">
      <c r="B3274">
        <f>IF('Input and Summary Results'!D2856=0,FALSE,'Input and Summary Results'!$B2856)</f>
        <v>188</v>
      </c>
      <c r="C3274">
        <f>IF(OR(B3274=0,'Input and Summary Results'!D2856=0,'Input and Summary Results'!D2856=""),FALSE,'Input and Summary Results'!$D2856)</f>
        <v>0.17735992</v>
      </c>
      <c r="D3274">
        <f>IF(OR(B3274=0,'Input and Summary Results'!E2856=0),FALSE,'Input and Summary Results'!$E2856)</f>
        <v>6.1008050000000001E-2</v>
      </c>
      <c r="E3274">
        <f t="shared" si="182"/>
        <v>-0.75114451578647745</v>
      </c>
      <c r="F3274">
        <f t="shared" si="183"/>
        <v>0.14928679320559007</v>
      </c>
      <c r="G3274">
        <f>IF('Input and Summary Results'!$J$4="yes",IF(C3274=FALSE,FALSE,IF('Data Transformation'!E3274&lt;$R$10,E3274,$R$10)),IF(C3274=FALSE,FALSE,IF(C3274&lt;$R$10,C3274,$R$10)))</f>
        <v>0.17735992</v>
      </c>
      <c r="H3274">
        <f>IF('Input and Summary Results'!$J$4="yes",'Data Transformation'!F3274,'Data Transformation'!D3274)</f>
        <v>6.1008050000000001E-2</v>
      </c>
      <c r="I3274">
        <f t="shared" si="184"/>
        <v>188</v>
      </c>
    </row>
    <row r="3275" spans="2:9" x14ac:dyDescent="0.25">
      <c r="B3275">
        <f>IF('Input and Summary Results'!D2857=0,FALSE,'Input and Summary Results'!$B2857)</f>
        <v>188</v>
      </c>
      <c r="C3275">
        <f>IF(OR(B3275=0,'Input and Summary Results'!D2857=0,'Input and Summary Results'!D2857=""),FALSE,'Input and Summary Results'!$D2857)</f>
        <v>0.59432945000000004</v>
      </c>
      <c r="D3275">
        <f>IF(OR(B3275=0,'Input and Summary Results'!E2857=0),FALSE,'Input and Summary Results'!$E2857)</f>
        <v>6.1970659999999997E-2</v>
      </c>
      <c r="E3275">
        <f t="shared" si="182"/>
        <v>-0.22597274920400695</v>
      </c>
      <c r="F3275">
        <f t="shared" si="183"/>
        <v>4.5253127604563424E-2</v>
      </c>
      <c r="G3275">
        <f>IF('Input and Summary Results'!$J$4="yes",IF(C3275=FALSE,FALSE,IF('Data Transformation'!E3275&lt;$R$10,E3275,$R$10)),IF(C3275=FALSE,FALSE,IF(C3275&lt;$R$10,C3275,$R$10)))</f>
        <v>0.59432945000000004</v>
      </c>
      <c r="H3275">
        <f>IF('Input and Summary Results'!$J$4="yes",'Data Transformation'!F3275,'Data Transformation'!D3275)</f>
        <v>6.1970659999999997E-2</v>
      </c>
      <c r="I3275">
        <f t="shared" si="184"/>
        <v>188</v>
      </c>
    </row>
    <row r="3276" spans="2:9" x14ac:dyDescent="0.25">
      <c r="B3276">
        <f>IF('Input and Summary Results'!D2858=0,FALSE,'Input and Summary Results'!$B2858)</f>
        <v>188</v>
      </c>
      <c r="C3276">
        <f>IF(OR(B3276=0,'Input and Summary Results'!D2858=0,'Input and Summary Results'!D2858=""),FALSE,'Input and Summary Results'!$D2858)</f>
        <v>0.62995551999999999</v>
      </c>
      <c r="D3276">
        <f>IF(OR(B3276=0,'Input and Summary Results'!E2858=0),FALSE,'Input and Summary Results'!$E2858)</f>
        <v>5.7367460000000002E-2</v>
      </c>
      <c r="E3276">
        <f t="shared" si="182"/>
        <v>-0.20069011419804161</v>
      </c>
      <c r="F3276">
        <f t="shared" si="183"/>
        <v>3.9522596198537957E-2</v>
      </c>
      <c r="G3276">
        <f>IF('Input and Summary Results'!$J$4="yes",IF(C3276=FALSE,FALSE,IF('Data Transformation'!E3276&lt;$R$10,E3276,$R$10)),IF(C3276=FALSE,FALSE,IF(C3276&lt;$R$10,C3276,$R$10)))</f>
        <v>0.62995551999999999</v>
      </c>
      <c r="H3276">
        <f>IF('Input and Summary Results'!$J$4="yes",'Data Transformation'!F3276,'Data Transformation'!D3276)</f>
        <v>5.7367460000000002E-2</v>
      </c>
      <c r="I3276">
        <f t="shared" si="184"/>
        <v>188</v>
      </c>
    </row>
    <row r="3277" spans="2:9" x14ac:dyDescent="0.25">
      <c r="B3277">
        <f>IF('Input and Summary Results'!D2859=0,FALSE,'Input and Summary Results'!$B2859)</f>
        <v>188</v>
      </c>
      <c r="C3277">
        <f>IF(OR(B3277=0,'Input and Summary Results'!D2859=0,'Input and Summary Results'!D2859=""),FALSE,'Input and Summary Results'!$D2859)</f>
        <v>0.67374632000000001</v>
      </c>
      <c r="D3277">
        <f>IF(OR(B3277=0,'Input and Summary Results'!E2859=0),FALSE,'Input and Summary Results'!$E2859)</f>
        <v>4.4385529999999999E-2</v>
      </c>
      <c r="E3277">
        <f t="shared" si="182"/>
        <v>-0.1715035939136399</v>
      </c>
      <c r="F3277">
        <f t="shared" si="183"/>
        <v>2.8591354710479158E-2</v>
      </c>
      <c r="G3277">
        <f>IF('Input and Summary Results'!$J$4="yes",IF(C3277=FALSE,FALSE,IF('Data Transformation'!E3277&lt;$R$10,E3277,$R$10)),IF(C3277=FALSE,FALSE,IF(C3277&lt;$R$10,C3277,$R$10)))</f>
        <v>0.67374632000000001</v>
      </c>
      <c r="H3277">
        <f>IF('Input and Summary Results'!$J$4="yes",'Data Transformation'!F3277,'Data Transformation'!D3277)</f>
        <v>4.4385529999999999E-2</v>
      </c>
      <c r="I3277">
        <f t="shared" si="184"/>
        <v>188</v>
      </c>
    </row>
    <row r="3278" spans="2:9" x14ac:dyDescent="0.25">
      <c r="B3278">
        <f>IF('Input and Summary Results'!D2860=0,FALSE,'Input and Summary Results'!$B2860)</f>
        <v>188</v>
      </c>
      <c r="C3278">
        <f>IF(OR(B3278=0,'Input and Summary Results'!D2860=0,'Input and Summary Results'!D2860=""),FALSE,'Input and Summary Results'!$D2860)</f>
        <v>0.70736339999999998</v>
      </c>
      <c r="D3278">
        <f>IF(OR(B3278=0,'Input and Summary Results'!E2860=0),FALSE,'Input and Summary Results'!$E2860)</f>
        <v>3.5337720000000003E-2</v>
      </c>
      <c r="E3278">
        <f t="shared" si="182"/>
        <v>-0.15035741496125912</v>
      </c>
      <c r="F3278">
        <f t="shared" si="183"/>
        <v>2.1681317523637781E-2</v>
      </c>
      <c r="G3278">
        <f>IF('Input and Summary Results'!$J$4="yes",IF(C3278=FALSE,FALSE,IF('Data Transformation'!E3278&lt;$R$10,E3278,$R$10)),IF(C3278=FALSE,FALSE,IF(C3278&lt;$R$10,C3278,$R$10)))</f>
        <v>0.70736339999999998</v>
      </c>
      <c r="H3278">
        <f>IF('Input and Summary Results'!$J$4="yes",'Data Transformation'!F3278,'Data Transformation'!D3278)</f>
        <v>3.5337720000000003E-2</v>
      </c>
      <c r="I3278">
        <f t="shared" si="184"/>
        <v>188</v>
      </c>
    </row>
    <row r="3279" spans="2:9" x14ac:dyDescent="0.25">
      <c r="B3279">
        <f>IF('Input and Summary Results'!D2861=0,FALSE,'Input and Summary Results'!$B2861)</f>
        <v>188</v>
      </c>
      <c r="C3279">
        <f>IF(OR(B3279=0,'Input and Summary Results'!D2861=0,'Input and Summary Results'!D2861=""),FALSE,'Input and Summary Results'!$D2861)</f>
        <v>0.76052407</v>
      </c>
      <c r="D3279">
        <f>IF(OR(B3279=0,'Input and Summary Results'!E2861=0),FALSE,'Input and Summary Results'!$E2861)</f>
        <v>3.411985E-2</v>
      </c>
      <c r="E3279">
        <f t="shared" si="182"/>
        <v>-0.11888703630821412</v>
      </c>
      <c r="F3279">
        <f t="shared" si="183"/>
        <v>1.9470803731432194E-2</v>
      </c>
      <c r="G3279">
        <f>IF('Input and Summary Results'!$J$4="yes",IF(C3279=FALSE,FALSE,IF('Data Transformation'!E3279&lt;$R$10,E3279,$R$10)),IF(C3279=FALSE,FALSE,IF(C3279&lt;$R$10,C3279,$R$10)))</f>
        <v>0.76052407</v>
      </c>
      <c r="H3279">
        <f>IF('Input and Summary Results'!$J$4="yes",'Data Transformation'!F3279,'Data Transformation'!D3279)</f>
        <v>3.411985E-2</v>
      </c>
      <c r="I3279">
        <f t="shared" si="184"/>
        <v>188</v>
      </c>
    </row>
    <row r="3280" spans="2:9" x14ac:dyDescent="0.25">
      <c r="B3280">
        <f>IF('Input and Summary Results'!D2862=0,FALSE,'Input and Summary Results'!$B2862)</f>
        <v>188</v>
      </c>
      <c r="C3280">
        <f>IF(OR(B3280=0,'Input and Summary Results'!D2862=0,'Input and Summary Results'!D2862=""),FALSE,'Input and Summary Results'!$D2862)</f>
        <v>0.79610376000000005</v>
      </c>
      <c r="D3280">
        <f>IF(OR(B3280=0,'Input and Summary Results'!E2862=0),FALSE,'Input and Summary Results'!$E2862)</f>
        <v>5.0078419999999998E-2</v>
      </c>
      <c r="E3280">
        <f t="shared" si="182"/>
        <v>-9.9030324902134662E-2</v>
      </c>
      <c r="F3280">
        <f t="shared" si="183"/>
        <v>2.730050449705199E-2</v>
      </c>
      <c r="G3280">
        <f>IF('Input and Summary Results'!$J$4="yes",IF(C3280=FALSE,FALSE,IF('Data Transformation'!E3280&lt;$R$10,E3280,$R$10)),IF(C3280=FALSE,FALSE,IF(C3280&lt;$R$10,C3280,$R$10)))</f>
        <v>0.79610376000000005</v>
      </c>
      <c r="H3280">
        <f>IF('Input and Summary Results'!$J$4="yes",'Data Transformation'!F3280,'Data Transformation'!D3280)</f>
        <v>5.0078419999999998E-2</v>
      </c>
      <c r="I3280">
        <f t="shared" si="184"/>
        <v>188</v>
      </c>
    </row>
    <row r="3281" spans="2:9" x14ac:dyDescent="0.25">
      <c r="B3281">
        <f>IF('Input and Summary Results'!D2863=0,FALSE,'Input and Summary Results'!$B2863)</f>
        <v>188</v>
      </c>
      <c r="C3281">
        <f>IF(OR(B3281=0,'Input and Summary Results'!D2863=0,'Input and Summary Results'!D2863=""),FALSE,'Input and Summary Results'!$D2863)</f>
        <v>0.80120966000000005</v>
      </c>
      <c r="D3281">
        <f>IF(OR(B3281=0,'Input and Summary Results'!E2863=0),FALSE,'Input and Summary Results'!$E2863)</f>
        <v>5.6774980000000003E-2</v>
      </c>
      <c r="E3281">
        <f t="shared" si="182"/>
        <v>-9.6253823158535881E-2</v>
      </c>
      <c r="F3281">
        <f t="shared" si="183"/>
        <v>3.075392440974813E-2</v>
      </c>
      <c r="G3281">
        <f>IF('Input and Summary Results'!$J$4="yes",IF(C3281=FALSE,FALSE,IF('Data Transformation'!E3281&lt;$R$10,E3281,$R$10)),IF(C3281=FALSE,FALSE,IF(C3281&lt;$R$10,C3281,$R$10)))</f>
        <v>0.80120966000000005</v>
      </c>
      <c r="H3281">
        <f>IF('Input and Summary Results'!$J$4="yes",'Data Transformation'!F3281,'Data Transformation'!D3281)</f>
        <v>5.6774980000000003E-2</v>
      </c>
      <c r="I3281">
        <f t="shared" si="184"/>
        <v>188</v>
      </c>
    </row>
    <row r="3282" spans="2:9" x14ac:dyDescent="0.25">
      <c r="B3282">
        <f>IF('Input and Summary Results'!D2864=0,FALSE,'Input and Summary Results'!$B2864)</f>
        <v>188</v>
      </c>
      <c r="C3282">
        <f>IF(OR(B3282=0,'Input and Summary Results'!D2864=0,'Input and Summary Results'!D2864=""),FALSE,'Input and Summary Results'!$D2864)</f>
        <v>0.82287642000000005</v>
      </c>
      <c r="D3282">
        <f>IF(OR(B3282=0,'Input and Summary Results'!E2864=0),FALSE,'Input and Summary Results'!$E2864)</f>
        <v>5.501988E-2</v>
      </c>
      <c r="E3282">
        <f t="shared" si="182"/>
        <v>-8.4665382457200677E-2</v>
      </c>
      <c r="F3282">
        <f t="shared" si="183"/>
        <v>2.9018486056508943E-2</v>
      </c>
      <c r="G3282">
        <f>IF('Input and Summary Results'!$J$4="yes",IF(C3282=FALSE,FALSE,IF('Data Transformation'!E3282&lt;$R$10,E3282,$R$10)),IF(C3282=FALSE,FALSE,IF(C3282&lt;$R$10,C3282,$R$10)))</f>
        <v>0.82287642000000005</v>
      </c>
      <c r="H3282">
        <f>IF('Input and Summary Results'!$J$4="yes",'Data Transformation'!F3282,'Data Transformation'!D3282)</f>
        <v>5.501988E-2</v>
      </c>
      <c r="I3282">
        <f t="shared" si="184"/>
        <v>188</v>
      </c>
    </row>
    <row r="3283" spans="2:9" x14ac:dyDescent="0.25">
      <c r="B3283">
        <f>IF('Input and Summary Results'!D2865=0,FALSE,'Input and Summary Results'!$B2865)</f>
        <v>188</v>
      </c>
      <c r="C3283">
        <f>IF(OR(B3283=0,'Input and Summary Results'!D2865=0,'Input and Summary Results'!D2865=""),FALSE,'Input and Summary Results'!$D2865)</f>
        <v>0.85032180000000002</v>
      </c>
      <c r="D3283">
        <f>IF(OR(B3283=0,'Input and Summary Results'!E2865=0),FALSE,'Input and Summary Results'!$E2865)</f>
        <v>7.1270920000000001E-2</v>
      </c>
      <c r="E3283">
        <f t="shared" si="182"/>
        <v>-7.04166866198606E-2</v>
      </c>
      <c r="F3283">
        <f t="shared" si="183"/>
        <v>3.6376321623178422E-2</v>
      </c>
      <c r="G3283">
        <f>IF('Input and Summary Results'!$J$4="yes",IF(C3283=FALSE,FALSE,IF('Data Transformation'!E3283&lt;$R$10,E3283,$R$10)),IF(C3283=FALSE,FALSE,IF(C3283&lt;$R$10,C3283,$R$10)))</f>
        <v>0.85032180000000002</v>
      </c>
      <c r="H3283">
        <f>IF('Input and Summary Results'!$J$4="yes",'Data Transformation'!F3283,'Data Transformation'!D3283)</f>
        <v>7.1270920000000001E-2</v>
      </c>
      <c r="I3283">
        <f t="shared" si="184"/>
        <v>188</v>
      </c>
    </row>
    <row r="3284" spans="2:9" x14ac:dyDescent="0.25">
      <c r="B3284">
        <f>IF('Input and Summary Results'!D2866=0,FALSE,'Input and Summary Results'!$B2866)</f>
        <v>188</v>
      </c>
      <c r="C3284">
        <f>IF(OR(B3284=0,'Input and Summary Results'!D2866=0,'Input and Summary Results'!D2866=""),FALSE,'Input and Summary Results'!$D2866)</f>
        <v>0.85113569</v>
      </c>
      <c r="D3284">
        <f>IF(OR(B3284=0,'Input and Summary Results'!E2866=0),FALSE,'Input and Summary Results'!$E2866)</f>
        <v>7.0905350000000006E-2</v>
      </c>
      <c r="E3284">
        <f t="shared" si="182"/>
        <v>-7.0001198175496215E-2</v>
      </c>
      <c r="F3284">
        <f t="shared" si="183"/>
        <v>3.6155130446944371E-2</v>
      </c>
      <c r="G3284">
        <f>IF('Input and Summary Results'!$J$4="yes",IF(C3284=FALSE,FALSE,IF('Data Transformation'!E3284&lt;$R$10,E3284,$R$10)),IF(C3284=FALSE,FALSE,IF(C3284&lt;$R$10,C3284,$R$10)))</f>
        <v>0.85113569</v>
      </c>
      <c r="H3284">
        <f>IF('Input and Summary Results'!$J$4="yes",'Data Transformation'!F3284,'Data Transformation'!D3284)</f>
        <v>7.0905350000000006E-2</v>
      </c>
      <c r="I3284">
        <f t="shared" si="184"/>
        <v>188</v>
      </c>
    </row>
    <row r="3285" spans="2:9" x14ac:dyDescent="0.25">
      <c r="B3285">
        <f>IF('Input and Summary Results'!D2867=0,FALSE,'Input and Summary Results'!$B2867)</f>
        <v>188</v>
      </c>
      <c r="C3285">
        <f>IF(OR(B3285=0,'Input and Summary Results'!D2867=0,'Input and Summary Results'!D2867=""),FALSE,'Input and Summary Results'!$D2867)</f>
        <v>0.85608514999999996</v>
      </c>
      <c r="D3285">
        <f>IF(OR(B3285=0,'Input and Summary Results'!E2867=0),FALSE,'Input and Summary Results'!$E2867)</f>
        <v>4.2538609999999998E-2</v>
      </c>
      <c r="E3285">
        <f t="shared" si="182"/>
        <v>-6.7483036332230517E-2</v>
      </c>
      <c r="F3285">
        <f t="shared" si="183"/>
        <v>2.1565327631252566E-2</v>
      </c>
      <c r="G3285">
        <f>IF('Input and Summary Results'!$J$4="yes",IF(C3285=FALSE,FALSE,IF('Data Transformation'!E3285&lt;$R$10,E3285,$R$10)),IF(C3285=FALSE,FALSE,IF(C3285&lt;$R$10,C3285,$R$10)))</f>
        <v>0.85608514999999996</v>
      </c>
      <c r="H3285">
        <f>IF('Input and Summary Results'!$J$4="yes",'Data Transformation'!F3285,'Data Transformation'!D3285)</f>
        <v>4.2538609999999998E-2</v>
      </c>
      <c r="I3285">
        <f t="shared" si="184"/>
        <v>188</v>
      </c>
    </row>
    <row r="3286" spans="2:9" x14ac:dyDescent="0.25">
      <c r="B3286">
        <f>IF('Input and Summary Results'!D2868=0,FALSE,'Input and Summary Results'!$B2868)</f>
        <v>188</v>
      </c>
      <c r="C3286">
        <f>IF(OR(B3286=0,'Input and Summary Results'!D2868=0,'Input and Summary Results'!D2868=""),FALSE,'Input and Summary Results'!$D2868)</f>
        <v>0.87223521000000004</v>
      </c>
      <c r="D3286">
        <f>IF(OR(B3286=0,'Input and Summary Results'!E2868=0),FALSE,'Input and Summary Results'!$E2868)</f>
        <v>5.4213829999999998E-2</v>
      </c>
      <c r="E3286">
        <f t="shared" si="182"/>
        <v>-5.9366385903748868E-2</v>
      </c>
      <c r="F3286">
        <f t="shared" si="183"/>
        <v>2.6975295138567036E-2</v>
      </c>
      <c r="G3286">
        <f>IF('Input and Summary Results'!$J$4="yes",IF(C3286=FALSE,FALSE,IF('Data Transformation'!E3286&lt;$R$10,E3286,$R$10)),IF(C3286=FALSE,FALSE,IF(C3286&lt;$R$10,C3286,$R$10)))</f>
        <v>0.87223521000000004</v>
      </c>
      <c r="H3286">
        <f>IF('Input and Summary Results'!$J$4="yes",'Data Transformation'!F3286,'Data Transformation'!D3286)</f>
        <v>5.4213829999999998E-2</v>
      </c>
      <c r="I3286">
        <f t="shared" si="184"/>
        <v>188</v>
      </c>
    </row>
    <row r="3287" spans="2:9" x14ac:dyDescent="0.25">
      <c r="B3287">
        <f>IF('Input and Summary Results'!D2869=0,FALSE,'Input and Summary Results'!$B2869)</f>
        <v>188</v>
      </c>
      <c r="C3287">
        <f>IF(OR(B3287=0,'Input and Summary Results'!D2869=0,'Input and Summary Results'!D2869=""),FALSE,'Input and Summary Results'!$D2869)</f>
        <v>0.89366164000000003</v>
      </c>
      <c r="D3287">
        <f>IF(OR(B3287=0,'Input and Summary Results'!E2869=0),FALSE,'Input and Summary Results'!$E2869)</f>
        <v>6.7835549999999994E-2</v>
      </c>
      <c r="E3287">
        <f t="shared" si="182"/>
        <v>-4.8826883548870104E-2</v>
      </c>
      <c r="F3287">
        <f t="shared" si="183"/>
        <v>3.2943820549352437E-2</v>
      </c>
      <c r="G3287">
        <f>IF('Input and Summary Results'!$J$4="yes",IF(C3287=FALSE,FALSE,IF('Data Transformation'!E3287&lt;$R$10,E3287,$R$10)),IF(C3287=FALSE,FALSE,IF(C3287&lt;$R$10,C3287,$R$10)))</f>
        <v>0.89366164000000003</v>
      </c>
      <c r="H3287">
        <f>IF('Input and Summary Results'!$J$4="yes",'Data Transformation'!F3287,'Data Transformation'!D3287)</f>
        <v>6.7835549999999994E-2</v>
      </c>
      <c r="I3287">
        <f t="shared" si="184"/>
        <v>188</v>
      </c>
    </row>
    <row r="3288" spans="2:9" x14ac:dyDescent="0.25">
      <c r="B3288">
        <f>IF('Input and Summary Results'!D2870=0,FALSE,'Input and Summary Results'!$B2870)</f>
        <v>188</v>
      </c>
      <c r="C3288">
        <f>IF(OR(B3288=0,'Input and Summary Results'!D2870=0,'Input and Summary Results'!D2870=""),FALSE,'Input and Summary Results'!$D2870)</f>
        <v>0.90202634999999998</v>
      </c>
      <c r="D3288">
        <f>IF(OR(B3288=0,'Input and Summary Results'!E2870=0),FALSE,'Input and Summary Results'!$E2870)</f>
        <v>5.9181589999999999E-2</v>
      </c>
      <c r="E3288">
        <f t="shared" si="182"/>
        <v>-4.4780775659332792E-2</v>
      </c>
      <c r="F3288">
        <f t="shared" si="183"/>
        <v>2.8474567356042316E-2</v>
      </c>
      <c r="G3288">
        <f>IF('Input and Summary Results'!$J$4="yes",IF(C3288=FALSE,FALSE,IF('Data Transformation'!E3288&lt;$R$10,E3288,$R$10)),IF(C3288=FALSE,FALSE,IF(C3288&lt;$R$10,C3288,$R$10)))</f>
        <v>0.90202634999999998</v>
      </c>
      <c r="H3288">
        <f>IF('Input and Summary Results'!$J$4="yes",'Data Transformation'!F3288,'Data Transformation'!D3288)</f>
        <v>5.9181589999999999E-2</v>
      </c>
      <c r="I3288">
        <f t="shared" si="184"/>
        <v>188</v>
      </c>
    </row>
    <row r="3289" spans="2:9" x14ac:dyDescent="0.25">
      <c r="B3289">
        <f>IF('Input and Summary Results'!D2871=0,FALSE,'Input and Summary Results'!$B2871)</f>
        <v>188</v>
      </c>
      <c r="C3289">
        <f>IF(OR(B3289=0,'Input and Summary Results'!D2871=0,'Input and Summary Results'!D2871=""),FALSE,'Input and Summary Results'!$D2871)</f>
        <v>0.99823207000000003</v>
      </c>
      <c r="D3289">
        <f>IF(OR(B3289=0,'Input and Summary Results'!E2871=0),FALSE,'Input and Summary Results'!$E2871)</f>
        <v>5.3248179999999999E-2</v>
      </c>
      <c r="E3289">
        <f t="shared" si="182"/>
        <v>-7.6848175470501214E-4</v>
      </c>
      <c r="F3289">
        <f t="shared" si="183"/>
        <v>2.3150638828904783E-2</v>
      </c>
      <c r="G3289">
        <f>IF('Input and Summary Results'!$J$4="yes",IF(C3289=FALSE,FALSE,IF('Data Transformation'!E3289&lt;$R$10,E3289,$R$10)),IF(C3289=FALSE,FALSE,IF(C3289&lt;$R$10,C3289,$R$10)))</f>
        <v>0.99823207000000003</v>
      </c>
      <c r="H3289">
        <f>IF('Input and Summary Results'!$J$4="yes",'Data Transformation'!F3289,'Data Transformation'!D3289)</f>
        <v>5.3248179999999999E-2</v>
      </c>
      <c r="I3289">
        <f t="shared" si="184"/>
        <v>188</v>
      </c>
    </row>
    <row r="3290" spans="2:9" x14ac:dyDescent="0.25">
      <c r="B3290">
        <f>IF('Input and Summary Results'!D2872=0,FALSE,'Input and Summary Results'!$B2872)</f>
        <v>188</v>
      </c>
      <c r="C3290">
        <f>IF(OR(B3290=0,'Input and Summary Results'!D2872=0,'Input and Summary Results'!D2872=""),FALSE,'Input and Summary Results'!$D2872)</f>
        <v>1.0172188900000001</v>
      </c>
      <c r="D3290">
        <f>IF(OR(B3290=0,'Input and Summary Results'!E2872=0),FALSE,'Input and Summary Results'!$E2872)</f>
        <v>4.2099419999999999E-2</v>
      </c>
      <c r="E3290">
        <f t="shared" si="182"/>
        <v>7.4144165317770972E-3</v>
      </c>
      <c r="F3290">
        <f t="shared" si="183"/>
        <v>1.7961864904022771E-2</v>
      </c>
      <c r="G3290">
        <f>IF('Input and Summary Results'!$J$4="yes",IF(C3290=FALSE,FALSE,IF('Data Transformation'!E3290&lt;$R$10,E3290,$R$10)),IF(C3290=FALSE,FALSE,IF(C3290&lt;$R$10,C3290,$R$10)))</f>
        <v>1.0172188900000001</v>
      </c>
      <c r="H3290">
        <f>IF('Input and Summary Results'!$J$4="yes",'Data Transformation'!F3290,'Data Transformation'!D3290)</f>
        <v>4.2099419999999999E-2</v>
      </c>
      <c r="I3290">
        <f t="shared" si="184"/>
        <v>188</v>
      </c>
    </row>
    <row r="3291" spans="2:9" x14ac:dyDescent="0.25">
      <c r="B3291">
        <f>IF('Input and Summary Results'!D2873=0,FALSE,'Input and Summary Results'!$B2873)</f>
        <v>188</v>
      </c>
      <c r="C3291">
        <f>IF(OR(B3291=0,'Input and Summary Results'!D2873=0,'Input and Summary Results'!D2873=""),FALSE,'Input and Summary Results'!$D2873)</f>
        <v>1.0358687799999999</v>
      </c>
      <c r="D3291">
        <f>IF(OR(B3291=0,'Input and Summary Results'!E2873=0),FALSE,'Input and Summary Results'!$E2873)</f>
        <v>7.6567399999999994E-2</v>
      </c>
      <c r="E3291">
        <f t="shared" si="182"/>
        <v>1.5304744085580517E-2</v>
      </c>
      <c r="F3291">
        <f t="shared" si="183"/>
        <v>3.2079595641447946E-2</v>
      </c>
      <c r="G3291">
        <f>IF('Input and Summary Results'!$J$4="yes",IF(C3291=FALSE,FALSE,IF('Data Transformation'!E3291&lt;$R$10,E3291,$R$10)),IF(C3291=FALSE,FALSE,IF(C3291&lt;$R$10,C3291,$R$10)))</f>
        <v>1.0358687799999999</v>
      </c>
      <c r="H3291">
        <f>IF('Input and Summary Results'!$J$4="yes",'Data Transformation'!F3291,'Data Transformation'!D3291)</f>
        <v>7.6567399999999994E-2</v>
      </c>
      <c r="I3291">
        <f t="shared" si="184"/>
        <v>188</v>
      </c>
    </row>
    <row r="3292" spans="2:9" x14ac:dyDescent="0.25">
      <c r="B3292">
        <f>IF('Input and Summary Results'!D2874=0,FALSE,'Input and Summary Results'!$B2874)</f>
        <v>189</v>
      </c>
      <c r="C3292">
        <f>IF(OR(B3292=0,'Input and Summary Results'!D2874=0,'Input and Summary Results'!D2874=""),FALSE,'Input and Summary Results'!$D2874)</f>
        <v>-2.6193299999999999E-2</v>
      </c>
      <c r="D3292">
        <f>IF(OR(B3292=0,'Input and Summary Results'!E2874=0),FALSE,'Input and Summary Results'!$E2874)</f>
        <v>6.764916E-2</v>
      </c>
      <c r="E3292" t="e">
        <f t="shared" si="182"/>
        <v>#NUM!</v>
      </c>
      <c r="F3292">
        <f t="shared" si="183"/>
        <v>-1.1208872284133728</v>
      </c>
      <c r="G3292">
        <f>IF('Input and Summary Results'!$J$4="yes",IF(C3292=FALSE,FALSE,IF('Data Transformation'!E3292&lt;$R$10,E3292,$R$10)),IF(C3292=FALSE,FALSE,IF(C3292&lt;$R$10,C3292,$R$10)))</f>
        <v>-2.6193299999999999E-2</v>
      </c>
      <c r="H3292">
        <f>IF('Input and Summary Results'!$J$4="yes",'Data Transformation'!F3292,'Data Transformation'!D3292)</f>
        <v>6.764916E-2</v>
      </c>
      <c r="I3292">
        <f t="shared" si="184"/>
        <v>189</v>
      </c>
    </row>
    <row r="3293" spans="2:9" x14ac:dyDescent="0.25">
      <c r="B3293">
        <f>IF('Input and Summary Results'!D2875=0,FALSE,'Input and Summary Results'!$B2875)</f>
        <v>189</v>
      </c>
      <c r="C3293">
        <f>IF(OR(B3293=0,'Input and Summary Results'!D2875=0,'Input and Summary Results'!D2875=""),FALSE,'Input and Summary Results'!$D2875)</f>
        <v>-2.40164E-2</v>
      </c>
      <c r="D3293">
        <f>IF(OR(B3293=0,'Input and Summary Results'!E2875=0),FALSE,'Input and Summary Results'!$E2875)</f>
        <v>6.4593170000000005E-2</v>
      </c>
      <c r="E3293" t="e">
        <f t="shared" si="182"/>
        <v>#NUM!</v>
      </c>
      <c r="F3293">
        <f t="shared" si="183"/>
        <v>-1.1672621950000832</v>
      </c>
      <c r="G3293">
        <f>IF('Input and Summary Results'!$J$4="yes",IF(C3293=FALSE,FALSE,IF('Data Transformation'!E3293&lt;$R$10,E3293,$R$10)),IF(C3293=FALSE,FALSE,IF(C3293&lt;$R$10,C3293,$R$10)))</f>
        <v>-2.40164E-2</v>
      </c>
      <c r="H3293">
        <f>IF('Input and Summary Results'!$J$4="yes",'Data Transformation'!F3293,'Data Transformation'!D3293)</f>
        <v>6.4593170000000005E-2</v>
      </c>
      <c r="I3293">
        <f t="shared" si="184"/>
        <v>189</v>
      </c>
    </row>
    <row r="3294" spans="2:9" x14ac:dyDescent="0.25">
      <c r="B3294">
        <f>IF('Input and Summary Results'!D2876=0,FALSE,'Input and Summary Results'!$B2876)</f>
        <v>189</v>
      </c>
      <c r="C3294">
        <f>IF(OR(B3294=0,'Input and Summary Results'!D2876=0,'Input and Summary Results'!D2876=""),FALSE,'Input and Summary Results'!$D2876)</f>
        <v>-2.0039100000000001E-2</v>
      </c>
      <c r="D3294">
        <f>IF(OR(B3294=0,'Input and Summary Results'!E2876=0),FALSE,'Input and Summary Results'!$E2876)</f>
        <v>8.399007E-2</v>
      </c>
      <c r="E3294" t="e">
        <f t="shared" si="182"/>
        <v>#NUM!</v>
      </c>
      <c r="F3294">
        <f t="shared" si="183"/>
        <v>-1.8190283186370644</v>
      </c>
      <c r="G3294">
        <f>IF('Input and Summary Results'!$J$4="yes",IF(C3294=FALSE,FALSE,IF('Data Transformation'!E3294&lt;$R$10,E3294,$R$10)),IF(C3294=FALSE,FALSE,IF(C3294&lt;$R$10,C3294,$R$10)))</f>
        <v>-2.0039100000000001E-2</v>
      </c>
      <c r="H3294">
        <f>IF('Input and Summary Results'!$J$4="yes",'Data Transformation'!F3294,'Data Transformation'!D3294)</f>
        <v>8.399007E-2</v>
      </c>
      <c r="I3294">
        <f t="shared" si="184"/>
        <v>189</v>
      </c>
    </row>
    <row r="3295" spans="2:9" x14ac:dyDescent="0.25">
      <c r="B3295">
        <f>IF('Input and Summary Results'!D2877=0,FALSE,'Input and Summary Results'!$B2877)</f>
        <v>189</v>
      </c>
      <c r="C3295">
        <f>IF(OR(B3295=0,'Input and Summary Results'!D2877=0,'Input and Summary Results'!D2877=""),FALSE,'Input and Summary Results'!$D2877)</f>
        <v>-9.8695999999999992E-3</v>
      </c>
      <c r="D3295">
        <f>IF(OR(B3295=0,'Input and Summary Results'!E2877=0),FALSE,'Input and Summary Results'!$E2877)</f>
        <v>4.8202439999999999E-2</v>
      </c>
      <c r="E3295" t="e">
        <f t="shared" si="182"/>
        <v>#NUM!</v>
      </c>
      <c r="F3295">
        <f t="shared" si="183"/>
        <v>-2.1196258166491044</v>
      </c>
      <c r="G3295">
        <f>IF('Input and Summary Results'!$J$4="yes",IF(C3295=FALSE,FALSE,IF('Data Transformation'!E3295&lt;$R$10,E3295,$R$10)),IF(C3295=FALSE,FALSE,IF(C3295&lt;$R$10,C3295,$R$10)))</f>
        <v>-9.8695999999999992E-3</v>
      </c>
      <c r="H3295">
        <f>IF('Input and Summary Results'!$J$4="yes",'Data Transformation'!F3295,'Data Transformation'!D3295)</f>
        <v>4.8202439999999999E-2</v>
      </c>
      <c r="I3295">
        <f t="shared" si="184"/>
        <v>189</v>
      </c>
    </row>
    <row r="3296" spans="2:9" x14ac:dyDescent="0.25">
      <c r="B3296">
        <f>IF('Input and Summary Results'!D2878=0,FALSE,'Input and Summary Results'!$B2878)</f>
        <v>189</v>
      </c>
      <c r="C3296">
        <f>IF(OR(B3296=0,'Input and Summary Results'!D2878=0,'Input and Summary Results'!D2878=""),FALSE,'Input and Summary Results'!$D2878)</f>
        <v>3.4488419999999999E-2</v>
      </c>
      <c r="D3296">
        <f>IF(OR(B3296=0,'Input and Summary Results'!E2878=0),FALSE,'Input and Summary Results'!$E2878)</f>
        <v>6.296852E-2</v>
      </c>
      <c r="E3296">
        <f t="shared" si="182"/>
        <v>-1.4623267012834962</v>
      </c>
      <c r="F3296">
        <f t="shared" si="183"/>
        <v>0.79239169785104679</v>
      </c>
      <c r="G3296">
        <f>IF('Input and Summary Results'!$J$4="yes",IF(C3296=FALSE,FALSE,IF('Data Transformation'!E3296&lt;$R$10,E3296,$R$10)),IF(C3296=FALSE,FALSE,IF(C3296&lt;$R$10,C3296,$R$10)))</f>
        <v>3.4488419999999999E-2</v>
      </c>
      <c r="H3296">
        <f>IF('Input and Summary Results'!$J$4="yes",'Data Transformation'!F3296,'Data Transformation'!D3296)</f>
        <v>6.296852E-2</v>
      </c>
      <c r="I3296">
        <f t="shared" si="184"/>
        <v>189</v>
      </c>
    </row>
    <row r="3297" spans="2:9" x14ac:dyDescent="0.25">
      <c r="B3297">
        <f>IF('Input and Summary Results'!D2879=0,FALSE,'Input and Summary Results'!$B2879)</f>
        <v>189</v>
      </c>
      <c r="C3297">
        <f>IF(OR(B3297=0,'Input and Summary Results'!D2879=0,'Input and Summary Results'!D2879=""),FALSE,'Input and Summary Results'!$D2879)</f>
        <v>3.8921810000000001E-2</v>
      </c>
      <c r="D3297">
        <f>IF(OR(B3297=0,'Input and Summary Results'!E2879=0),FALSE,'Input and Summary Results'!$E2879)</f>
        <v>4.4814329999999999E-2</v>
      </c>
      <c r="E3297">
        <f t="shared" si="182"/>
        <v>-1.4098069717250015</v>
      </c>
      <c r="F3297">
        <f t="shared" si="183"/>
        <v>0.49970490118522237</v>
      </c>
      <c r="G3297">
        <f>IF('Input and Summary Results'!$J$4="yes",IF(C3297=FALSE,FALSE,IF('Data Transformation'!E3297&lt;$R$10,E3297,$R$10)),IF(C3297=FALSE,FALSE,IF(C3297&lt;$R$10,C3297,$R$10)))</f>
        <v>3.8921810000000001E-2</v>
      </c>
      <c r="H3297">
        <f>IF('Input and Summary Results'!$J$4="yes",'Data Transformation'!F3297,'Data Transformation'!D3297)</f>
        <v>4.4814329999999999E-2</v>
      </c>
      <c r="I3297">
        <f t="shared" si="184"/>
        <v>189</v>
      </c>
    </row>
    <row r="3298" spans="2:9" x14ac:dyDescent="0.25">
      <c r="B3298">
        <f>IF('Input and Summary Results'!D2880=0,FALSE,'Input and Summary Results'!$B2880)</f>
        <v>189</v>
      </c>
      <c r="C3298">
        <f>IF(OR(B3298=0,'Input and Summary Results'!D2880=0,'Input and Summary Results'!D2880=""),FALSE,'Input and Summary Results'!$D2880)</f>
        <v>4.3379760000000003E-2</v>
      </c>
      <c r="D3298">
        <f>IF(OR(B3298=0,'Input and Summary Results'!E2880=0),FALSE,'Input and Summary Results'!$E2880)</f>
        <v>8.7122729999999995E-2</v>
      </c>
      <c r="E3298">
        <f t="shared" si="182"/>
        <v>-1.3627128550641949</v>
      </c>
      <c r="F3298">
        <f t="shared" si="183"/>
        <v>0.87163379465446544</v>
      </c>
      <c r="G3298">
        <f>IF('Input and Summary Results'!$J$4="yes",IF(C3298=FALSE,FALSE,IF('Data Transformation'!E3298&lt;$R$10,E3298,$R$10)),IF(C3298=FALSE,FALSE,IF(C3298&lt;$R$10,C3298,$R$10)))</f>
        <v>4.3379760000000003E-2</v>
      </c>
      <c r="H3298">
        <f>IF('Input and Summary Results'!$J$4="yes",'Data Transformation'!F3298,'Data Transformation'!D3298)</f>
        <v>8.7122729999999995E-2</v>
      </c>
      <c r="I3298">
        <f t="shared" si="184"/>
        <v>189</v>
      </c>
    </row>
    <row r="3299" spans="2:9" x14ac:dyDescent="0.25">
      <c r="B3299">
        <f>IF('Input and Summary Results'!D2881=0,FALSE,'Input and Summary Results'!$B2881)</f>
        <v>189</v>
      </c>
      <c r="C3299">
        <f>IF(OR(B3299=0,'Input and Summary Results'!D2881=0,'Input and Summary Results'!D2881=""),FALSE,'Input and Summary Results'!$D2881)</f>
        <v>4.8865220000000001E-2</v>
      </c>
      <c r="D3299">
        <f>IF(OR(B3299=0,'Input and Summary Results'!E2881=0),FALSE,'Input and Summary Results'!$E2881)</f>
        <v>4.5223340000000001E-2</v>
      </c>
      <c r="E3299">
        <f t="shared" si="182"/>
        <v>-1.3110001416174983</v>
      </c>
      <c r="F3299">
        <f t="shared" si="183"/>
        <v>0.40165437830833461</v>
      </c>
      <c r="G3299">
        <f>IF('Input and Summary Results'!$J$4="yes",IF(C3299=FALSE,FALSE,IF('Data Transformation'!E3299&lt;$R$10,E3299,$R$10)),IF(C3299=FALSE,FALSE,IF(C3299&lt;$R$10,C3299,$R$10)))</f>
        <v>4.8865220000000001E-2</v>
      </c>
      <c r="H3299">
        <f>IF('Input and Summary Results'!$J$4="yes",'Data Transformation'!F3299,'Data Transformation'!D3299)</f>
        <v>4.5223340000000001E-2</v>
      </c>
      <c r="I3299">
        <f t="shared" si="184"/>
        <v>189</v>
      </c>
    </row>
    <row r="3300" spans="2:9" x14ac:dyDescent="0.25">
      <c r="B3300">
        <f>IF('Input and Summary Results'!D2882=0,FALSE,'Input and Summary Results'!$B2882)</f>
        <v>189</v>
      </c>
      <c r="C3300">
        <f>IF(OR(B3300=0,'Input and Summary Results'!D2882=0,'Input and Summary Results'!D2882=""),FALSE,'Input and Summary Results'!$D2882)</f>
        <v>5.8265499999999998E-2</v>
      </c>
      <c r="D3300">
        <f>IF(OR(B3300=0,'Input and Summary Results'!E2882=0),FALSE,'Input and Summary Results'!$E2882)</f>
        <v>5.661977E-2</v>
      </c>
      <c r="E3300">
        <f t="shared" si="182"/>
        <v>-1.234588522336064</v>
      </c>
      <c r="F3300">
        <f t="shared" si="183"/>
        <v>0.42174151393191511</v>
      </c>
      <c r="G3300">
        <f>IF('Input and Summary Results'!$J$4="yes",IF(C3300=FALSE,FALSE,IF('Data Transformation'!E3300&lt;$R$10,E3300,$R$10)),IF(C3300=FALSE,FALSE,IF(C3300&lt;$R$10,C3300,$R$10)))</f>
        <v>5.8265499999999998E-2</v>
      </c>
      <c r="H3300">
        <f>IF('Input and Summary Results'!$J$4="yes",'Data Transformation'!F3300,'Data Transformation'!D3300)</f>
        <v>5.661977E-2</v>
      </c>
      <c r="I3300">
        <f t="shared" si="184"/>
        <v>189</v>
      </c>
    </row>
    <row r="3301" spans="2:9" x14ac:dyDescent="0.25">
      <c r="B3301">
        <f>IF('Input and Summary Results'!D2883=0,FALSE,'Input and Summary Results'!$B2883)</f>
        <v>189</v>
      </c>
      <c r="C3301">
        <f>IF(OR(B3301=0,'Input and Summary Results'!D2883=0,'Input and Summary Results'!D2883=""),FALSE,'Input and Summary Results'!$D2883)</f>
        <v>7.1689000000000003E-2</v>
      </c>
      <c r="D3301">
        <f>IF(OR(B3301=0,'Input and Summary Results'!E2883=0),FALSE,'Input and Summary Results'!$E2883)</f>
        <v>0.10296422</v>
      </c>
      <c r="E3301">
        <f t="shared" si="182"/>
        <v>-1.1445474776068625</v>
      </c>
      <c r="F3301">
        <f t="shared" si="183"/>
        <v>0.62333791069759648</v>
      </c>
      <c r="G3301">
        <f>IF('Input and Summary Results'!$J$4="yes",IF(C3301=FALSE,FALSE,IF('Data Transformation'!E3301&lt;$R$10,E3301,$R$10)),IF(C3301=FALSE,FALSE,IF(C3301&lt;$R$10,C3301,$R$10)))</f>
        <v>7.1689000000000003E-2</v>
      </c>
      <c r="H3301">
        <f>IF('Input and Summary Results'!$J$4="yes",'Data Transformation'!F3301,'Data Transformation'!D3301)</f>
        <v>0.10296422</v>
      </c>
      <c r="I3301">
        <f t="shared" si="184"/>
        <v>189</v>
      </c>
    </row>
    <row r="3302" spans="2:9" x14ac:dyDescent="0.25">
      <c r="B3302">
        <f>IF('Input and Summary Results'!D2884=0,FALSE,'Input and Summary Results'!$B2884)</f>
        <v>189</v>
      </c>
      <c r="C3302">
        <f>IF(OR(B3302=0,'Input and Summary Results'!D2884=0,'Input and Summary Results'!D2884=""),FALSE,'Input and Summary Results'!$D2884)</f>
        <v>9.0573719999999996E-2</v>
      </c>
      <c r="D3302">
        <f>IF(OR(B3302=0,'Input and Summary Results'!E2884=0),FALSE,'Input and Summary Results'!$E2884)</f>
        <v>6.6751260000000007E-2</v>
      </c>
      <c r="E3302">
        <f t="shared" si="182"/>
        <v>-1.0429977947581215</v>
      </c>
      <c r="F3302">
        <f t="shared" si="183"/>
        <v>0.31985046920894938</v>
      </c>
      <c r="G3302">
        <f>IF('Input and Summary Results'!$J$4="yes",IF(C3302=FALSE,FALSE,IF('Data Transformation'!E3302&lt;$R$10,E3302,$R$10)),IF(C3302=FALSE,FALSE,IF(C3302&lt;$R$10,C3302,$R$10)))</f>
        <v>9.0573719999999996E-2</v>
      </c>
      <c r="H3302">
        <f>IF('Input and Summary Results'!$J$4="yes",'Data Transformation'!F3302,'Data Transformation'!D3302)</f>
        <v>6.6751260000000007E-2</v>
      </c>
      <c r="I3302">
        <f t="shared" si="184"/>
        <v>189</v>
      </c>
    </row>
    <row r="3303" spans="2:9" x14ac:dyDescent="0.25">
      <c r="B3303">
        <f>IF('Input and Summary Results'!D2885=0,FALSE,'Input and Summary Results'!$B2885)</f>
        <v>189</v>
      </c>
      <c r="C3303">
        <f>IF(OR(B3303=0,'Input and Summary Results'!D2885=0,'Input and Summary Results'!D2885=""),FALSE,'Input and Summary Results'!$D2885)</f>
        <v>0.10091298</v>
      </c>
      <c r="D3303">
        <f>IF(OR(B3303=0,'Input and Summary Results'!E2885=0),FALSE,'Input and Summary Results'!$E2885)</f>
        <v>6.9842479999999998E-2</v>
      </c>
      <c r="E3303">
        <f t="shared" si="182"/>
        <v>-0.9960529687500177</v>
      </c>
      <c r="F3303">
        <f t="shared" si="183"/>
        <v>0.30037400857649826</v>
      </c>
      <c r="G3303">
        <f>IF('Input and Summary Results'!$J$4="yes",IF(C3303=FALSE,FALSE,IF('Data Transformation'!E3303&lt;$R$10,E3303,$R$10)),IF(C3303=FALSE,FALSE,IF(C3303&lt;$R$10,C3303,$R$10)))</f>
        <v>0.10091298</v>
      </c>
      <c r="H3303">
        <f>IF('Input and Summary Results'!$J$4="yes",'Data Transformation'!F3303,'Data Transformation'!D3303)</f>
        <v>6.9842479999999998E-2</v>
      </c>
      <c r="I3303">
        <f t="shared" si="184"/>
        <v>189</v>
      </c>
    </row>
    <row r="3304" spans="2:9" x14ac:dyDescent="0.25">
      <c r="B3304">
        <f>IF('Input and Summary Results'!D2886=0,FALSE,'Input and Summary Results'!$B2886)</f>
        <v>189</v>
      </c>
      <c r="C3304">
        <f>IF(OR(B3304=0,'Input and Summary Results'!D2886=0,'Input and Summary Results'!D2886=""),FALSE,'Input and Summary Results'!$D2886)</f>
        <v>0.10975709</v>
      </c>
      <c r="D3304">
        <f>IF(OR(B3304=0,'Input and Summary Results'!E2886=0),FALSE,'Input and Summary Results'!$E2886)</f>
        <v>4.6192730000000001E-2</v>
      </c>
      <c r="E3304">
        <f t="shared" si="182"/>
        <v>-0.95956741597493078</v>
      </c>
      <c r="F3304">
        <f t="shared" si="183"/>
        <v>0.18265466786701434</v>
      </c>
      <c r="G3304">
        <f>IF('Input and Summary Results'!$J$4="yes",IF(C3304=FALSE,FALSE,IF('Data Transformation'!E3304&lt;$R$10,E3304,$R$10)),IF(C3304=FALSE,FALSE,IF(C3304&lt;$R$10,C3304,$R$10)))</f>
        <v>0.10975709</v>
      </c>
      <c r="H3304">
        <f>IF('Input and Summary Results'!$J$4="yes",'Data Transformation'!F3304,'Data Transformation'!D3304)</f>
        <v>4.6192730000000001E-2</v>
      </c>
      <c r="I3304">
        <f t="shared" si="184"/>
        <v>189</v>
      </c>
    </row>
    <row r="3305" spans="2:9" x14ac:dyDescent="0.25">
      <c r="B3305">
        <f>IF('Input and Summary Results'!D2887=0,FALSE,'Input and Summary Results'!$B2887)</f>
        <v>189</v>
      </c>
      <c r="C3305">
        <f>IF(OR(B3305=0,'Input and Summary Results'!D2887=0,'Input and Summary Results'!D2887=""),FALSE,'Input and Summary Results'!$D2887)</f>
        <v>0.11933381</v>
      </c>
      <c r="D3305">
        <f>IF(OR(B3305=0,'Input and Summary Results'!E2887=0),FALSE,'Input and Summary Results'!$E2887)</f>
        <v>7.3996129999999993E-2</v>
      </c>
      <c r="E3305">
        <f t="shared" si="182"/>
        <v>-0.92323649332755131</v>
      </c>
      <c r="F3305">
        <f t="shared" si="183"/>
        <v>0.26911334197743286</v>
      </c>
      <c r="G3305">
        <f>IF('Input and Summary Results'!$J$4="yes",IF(C3305=FALSE,FALSE,IF('Data Transformation'!E3305&lt;$R$10,E3305,$R$10)),IF(C3305=FALSE,FALSE,IF(C3305&lt;$R$10,C3305,$R$10)))</f>
        <v>0.11933381</v>
      </c>
      <c r="H3305">
        <f>IF('Input and Summary Results'!$J$4="yes",'Data Transformation'!F3305,'Data Transformation'!D3305)</f>
        <v>7.3996129999999993E-2</v>
      </c>
      <c r="I3305">
        <f t="shared" si="184"/>
        <v>189</v>
      </c>
    </row>
    <row r="3306" spans="2:9" x14ac:dyDescent="0.25">
      <c r="B3306">
        <f>IF('Input and Summary Results'!D2888=0,FALSE,'Input and Summary Results'!$B2888)</f>
        <v>189</v>
      </c>
      <c r="C3306">
        <f>IF(OR(B3306=0,'Input and Summary Results'!D2888=0,'Input and Summary Results'!D2888=""),FALSE,'Input and Summary Results'!$D2888)</f>
        <v>0.14849809</v>
      </c>
      <c r="D3306">
        <f>IF(OR(B3306=0,'Input and Summary Results'!E2888=0),FALSE,'Input and Summary Results'!$E2888)</f>
        <v>5.441795E-2</v>
      </c>
      <c r="E3306">
        <f t="shared" ref="E3306:E3369" si="185">IF(C3306=FALSE,FALSE,LOG10(C3306))</f>
        <v>-0.82827913225784622</v>
      </c>
      <c r="F3306">
        <f t="shared" ref="F3306:F3369" si="186">IF(D3306=FALSE, FALSE,0.434*D3306/C3306)</f>
        <v>0.15904171090685409</v>
      </c>
      <c r="G3306">
        <f>IF('Input and Summary Results'!$J$4="yes",IF(C3306=FALSE,FALSE,IF('Data Transformation'!E3306&lt;$R$10,E3306,$R$10)),IF(C3306=FALSE,FALSE,IF(C3306&lt;$R$10,C3306,$R$10)))</f>
        <v>0.14849809</v>
      </c>
      <c r="H3306">
        <f>IF('Input and Summary Results'!$J$4="yes",'Data Transformation'!F3306,'Data Transformation'!D3306)</f>
        <v>5.441795E-2</v>
      </c>
      <c r="I3306">
        <f t="shared" si="184"/>
        <v>189</v>
      </c>
    </row>
    <row r="3307" spans="2:9" x14ac:dyDescent="0.25">
      <c r="B3307">
        <f>IF('Input and Summary Results'!D2889=0,FALSE,'Input and Summary Results'!$B2889)</f>
        <v>189</v>
      </c>
      <c r="C3307">
        <f>IF(OR(B3307=0,'Input and Summary Results'!D2889=0,'Input and Summary Results'!D2889=""),FALSE,'Input and Summary Results'!$D2889)</f>
        <v>0.15965979</v>
      </c>
      <c r="D3307">
        <f>IF(OR(B3307=0,'Input and Summary Results'!E2889=0),FALSE,'Input and Summary Results'!$E2889)</f>
        <v>5.5909489999999999E-2</v>
      </c>
      <c r="E3307">
        <f t="shared" si="185"/>
        <v>-0.79680444629070457</v>
      </c>
      <c r="F3307">
        <f t="shared" si="186"/>
        <v>0.15197764358828231</v>
      </c>
      <c r="G3307">
        <f>IF('Input and Summary Results'!$J$4="yes",IF(C3307=FALSE,FALSE,IF('Data Transformation'!E3307&lt;$R$10,E3307,$R$10)),IF(C3307=FALSE,FALSE,IF(C3307&lt;$R$10,C3307,$R$10)))</f>
        <v>0.15965979</v>
      </c>
      <c r="H3307">
        <f>IF('Input and Summary Results'!$J$4="yes",'Data Transformation'!F3307,'Data Transformation'!D3307)</f>
        <v>5.5909489999999999E-2</v>
      </c>
      <c r="I3307">
        <f t="shared" si="184"/>
        <v>189</v>
      </c>
    </row>
    <row r="3308" spans="2:9" x14ac:dyDescent="0.25">
      <c r="B3308">
        <f>IF('Input and Summary Results'!D2890=0,FALSE,'Input and Summary Results'!$B2890)</f>
        <v>190</v>
      </c>
      <c r="C3308">
        <f>IF(OR(B3308=0,'Input and Summary Results'!D2890=0,'Input and Summary Results'!D2890=""),FALSE,'Input and Summary Results'!$D2890)</f>
        <v>0.44932917999999999</v>
      </c>
      <c r="D3308">
        <f>IF(OR(B3308=0,'Input and Summary Results'!E2890=0),FALSE,'Input and Summary Results'!$E2890)</f>
        <v>7.0632940000000005E-2</v>
      </c>
      <c r="E3308">
        <f t="shared" si="185"/>
        <v>-0.34743537686327974</v>
      </c>
      <c r="F3308">
        <f t="shared" si="186"/>
        <v>6.8223247731206776E-2</v>
      </c>
      <c r="G3308">
        <f>IF('Input and Summary Results'!$J$4="yes",IF(C3308=FALSE,FALSE,IF('Data Transformation'!E3308&lt;$R$10,E3308,$R$10)),IF(C3308=FALSE,FALSE,IF(C3308&lt;$R$10,C3308,$R$10)))</f>
        <v>0.44932917999999999</v>
      </c>
      <c r="H3308">
        <f>IF('Input and Summary Results'!$J$4="yes",'Data Transformation'!F3308,'Data Transformation'!D3308)</f>
        <v>7.0632940000000005E-2</v>
      </c>
      <c r="I3308">
        <f t="shared" si="184"/>
        <v>190</v>
      </c>
    </row>
    <row r="3309" spans="2:9" x14ac:dyDescent="0.25">
      <c r="B3309">
        <f>IF('Input and Summary Results'!D2891=0,FALSE,'Input and Summary Results'!$B2891)</f>
        <v>190</v>
      </c>
      <c r="C3309">
        <f>IF(OR(B3309=0,'Input and Summary Results'!D2891=0,'Input and Summary Results'!D2891=""),FALSE,'Input and Summary Results'!$D2891)</f>
        <v>0.70111606999999998</v>
      </c>
      <c r="D3309">
        <f>IF(OR(B3309=0,'Input and Summary Results'!E2891=0),FALSE,'Input and Summary Results'!$E2891)</f>
        <v>8.1953520000000002E-2</v>
      </c>
      <c r="E3309">
        <f t="shared" si="185"/>
        <v>-0.15421007848454363</v>
      </c>
      <c r="F3309">
        <f t="shared" si="186"/>
        <v>5.0730298736413222E-2</v>
      </c>
      <c r="G3309">
        <f>IF('Input and Summary Results'!$J$4="yes",IF(C3309=FALSE,FALSE,IF('Data Transformation'!E3309&lt;$R$10,E3309,$R$10)),IF(C3309=FALSE,FALSE,IF(C3309&lt;$R$10,C3309,$R$10)))</f>
        <v>0.70111606999999998</v>
      </c>
      <c r="H3309">
        <f>IF('Input and Summary Results'!$J$4="yes",'Data Transformation'!F3309,'Data Transformation'!D3309)</f>
        <v>8.1953520000000002E-2</v>
      </c>
      <c r="I3309">
        <f t="shared" si="184"/>
        <v>190</v>
      </c>
    </row>
    <row r="3310" spans="2:9" x14ac:dyDescent="0.25">
      <c r="B3310">
        <f>IF('Input and Summary Results'!D2892=0,FALSE,'Input and Summary Results'!$B2892)</f>
        <v>190</v>
      </c>
      <c r="C3310">
        <f>IF(OR(B3310=0,'Input and Summary Results'!D2892=0,'Input and Summary Results'!D2892=""),FALSE,'Input and Summary Results'!$D2892)</f>
        <v>0.73101678000000003</v>
      </c>
      <c r="D3310">
        <f>IF(OR(B3310=0,'Input and Summary Results'!E2892=0),FALSE,'Input and Summary Results'!$E2892)</f>
        <v>5.511394E-2</v>
      </c>
      <c r="E3310">
        <f t="shared" si="185"/>
        <v>-0.13607265398910764</v>
      </c>
      <c r="F3310">
        <f t="shared" si="186"/>
        <v>3.2720794671772101E-2</v>
      </c>
      <c r="G3310">
        <f>IF('Input and Summary Results'!$J$4="yes",IF(C3310=FALSE,FALSE,IF('Data Transformation'!E3310&lt;$R$10,E3310,$R$10)),IF(C3310=FALSE,FALSE,IF(C3310&lt;$R$10,C3310,$R$10)))</f>
        <v>0.73101678000000003</v>
      </c>
      <c r="H3310">
        <f>IF('Input and Summary Results'!$J$4="yes",'Data Transformation'!F3310,'Data Transformation'!D3310)</f>
        <v>5.511394E-2</v>
      </c>
      <c r="I3310">
        <f t="shared" si="184"/>
        <v>190</v>
      </c>
    </row>
    <row r="3311" spans="2:9" x14ac:dyDescent="0.25">
      <c r="B3311">
        <f>IF('Input and Summary Results'!D2893=0,FALSE,'Input and Summary Results'!$B2893)</f>
        <v>190</v>
      </c>
      <c r="C3311">
        <f>IF(OR(B3311=0,'Input and Summary Results'!D2893=0,'Input and Summary Results'!D2893=""),FALSE,'Input and Summary Results'!$D2893)</f>
        <v>0.79565768999999997</v>
      </c>
      <c r="D3311">
        <f>IF(OR(B3311=0,'Input and Summary Results'!E2893=0),FALSE,'Input and Summary Results'!$E2893)</f>
        <v>4.5468330000000001E-2</v>
      </c>
      <c r="E3311">
        <f t="shared" si="185"/>
        <v>-9.9273735426511758E-2</v>
      </c>
      <c r="F3311">
        <f t="shared" si="186"/>
        <v>2.4801187078327614E-2</v>
      </c>
      <c r="G3311">
        <f>IF('Input and Summary Results'!$J$4="yes",IF(C3311=FALSE,FALSE,IF('Data Transformation'!E3311&lt;$R$10,E3311,$R$10)),IF(C3311=FALSE,FALSE,IF(C3311&lt;$R$10,C3311,$R$10)))</f>
        <v>0.79565768999999997</v>
      </c>
      <c r="H3311">
        <f>IF('Input and Summary Results'!$J$4="yes",'Data Transformation'!F3311,'Data Transformation'!D3311)</f>
        <v>4.5468330000000001E-2</v>
      </c>
      <c r="I3311">
        <f t="shared" si="184"/>
        <v>190</v>
      </c>
    </row>
    <row r="3312" spans="2:9" x14ac:dyDescent="0.25">
      <c r="B3312">
        <f>IF('Input and Summary Results'!D2894=0,FALSE,'Input and Summary Results'!$B2894)</f>
        <v>190</v>
      </c>
      <c r="C3312">
        <f>IF(OR(B3312=0,'Input and Summary Results'!D2894=0,'Input and Summary Results'!D2894=""),FALSE,'Input and Summary Results'!$D2894)</f>
        <v>0.96380666999999998</v>
      </c>
      <c r="D3312">
        <f>IF(OR(B3312=0,'Input and Summary Results'!E2894=0),FALSE,'Input and Summary Results'!$E2894)</f>
        <v>4.3711550000000002E-2</v>
      </c>
      <c r="E3312">
        <f t="shared" si="185"/>
        <v>-1.6010072500289862E-2</v>
      </c>
      <c r="F3312">
        <f t="shared" si="186"/>
        <v>1.968321375074111E-2</v>
      </c>
      <c r="G3312">
        <f>IF('Input and Summary Results'!$J$4="yes",IF(C3312=FALSE,FALSE,IF('Data Transformation'!E3312&lt;$R$10,E3312,$R$10)),IF(C3312=FALSE,FALSE,IF(C3312&lt;$R$10,C3312,$R$10)))</f>
        <v>0.96380666999999998</v>
      </c>
      <c r="H3312">
        <f>IF('Input and Summary Results'!$J$4="yes",'Data Transformation'!F3312,'Data Transformation'!D3312)</f>
        <v>4.3711550000000002E-2</v>
      </c>
      <c r="I3312">
        <f t="shared" si="184"/>
        <v>190</v>
      </c>
    </row>
    <row r="3313" spans="2:9" x14ac:dyDescent="0.25">
      <c r="B3313">
        <f>IF('Input and Summary Results'!D2895=0,FALSE,'Input and Summary Results'!$B2895)</f>
        <v>190</v>
      </c>
      <c r="C3313">
        <f>IF(OR(B3313=0,'Input and Summary Results'!D2895=0,'Input and Summary Results'!D2895=""),FALSE,'Input and Summary Results'!$D2895)</f>
        <v>0.99084503999999995</v>
      </c>
      <c r="D3313">
        <f>IF(OR(B3313=0,'Input and Summary Results'!E2895=0),FALSE,'Input and Summary Results'!$E2895)</f>
        <v>3.8417819999999998E-2</v>
      </c>
      <c r="E3313">
        <f t="shared" si="185"/>
        <v>-3.9942602827257997E-3</v>
      </c>
      <c r="F3313">
        <f t="shared" si="186"/>
        <v>1.6827387943527474E-2</v>
      </c>
      <c r="G3313">
        <f>IF('Input and Summary Results'!$J$4="yes",IF(C3313=FALSE,FALSE,IF('Data Transformation'!E3313&lt;$R$10,E3313,$R$10)),IF(C3313=FALSE,FALSE,IF(C3313&lt;$R$10,C3313,$R$10)))</f>
        <v>0.99084503999999995</v>
      </c>
      <c r="H3313">
        <f>IF('Input and Summary Results'!$J$4="yes",'Data Transformation'!F3313,'Data Transformation'!D3313)</f>
        <v>3.8417819999999998E-2</v>
      </c>
      <c r="I3313">
        <f t="shared" si="184"/>
        <v>190</v>
      </c>
    </row>
    <row r="3314" spans="2:9" x14ac:dyDescent="0.25">
      <c r="B3314">
        <f>IF('Input and Summary Results'!D2896=0,FALSE,'Input and Summary Results'!$B2896)</f>
        <v>190</v>
      </c>
      <c r="C3314">
        <f>IF(OR(B3314=0,'Input and Summary Results'!D2896=0,'Input and Summary Results'!D2896=""),FALSE,'Input and Summary Results'!$D2896)</f>
        <v>1.00765361</v>
      </c>
      <c r="D3314">
        <f>IF(OR(B3314=0,'Input and Summary Results'!E2896=0),FALSE,'Input and Summary Results'!$E2896)</f>
        <v>4.4566950000000001E-2</v>
      </c>
      <c r="E3314">
        <f t="shared" si="185"/>
        <v>3.3112651260118545E-3</v>
      </c>
      <c r="F3314">
        <f t="shared" si="186"/>
        <v>1.9195144152760989E-2</v>
      </c>
      <c r="G3314">
        <f>IF('Input and Summary Results'!$J$4="yes",IF(C3314=FALSE,FALSE,IF('Data Transformation'!E3314&lt;$R$10,E3314,$R$10)),IF(C3314=FALSE,FALSE,IF(C3314&lt;$R$10,C3314,$R$10)))</f>
        <v>1.00765361</v>
      </c>
      <c r="H3314">
        <f>IF('Input and Summary Results'!$J$4="yes",'Data Transformation'!F3314,'Data Transformation'!D3314)</f>
        <v>4.4566950000000001E-2</v>
      </c>
      <c r="I3314">
        <f t="shared" si="184"/>
        <v>190</v>
      </c>
    </row>
    <row r="3315" spans="2:9" x14ac:dyDescent="0.25">
      <c r="B3315">
        <f>IF('Input and Summary Results'!D2897=0,FALSE,'Input and Summary Results'!$B2897)</f>
        <v>190</v>
      </c>
      <c r="C3315">
        <f>IF(OR(B3315=0,'Input and Summary Results'!D2897=0,'Input and Summary Results'!D2897=""),FALSE,'Input and Summary Results'!$D2897)</f>
        <v>1.03226828</v>
      </c>
      <c r="D3315">
        <f>IF(OR(B3315=0,'Input and Summary Results'!E2897=0),FALSE,'Input and Summary Results'!$E2897)</f>
        <v>5.8453070000000003E-2</v>
      </c>
      <c r="E3315">
        <f t="shared" si="185"/>
        <v>1.3792582351133507E-2</v>
      </c>
      <c r="F3315">
        <f t="shared" si="186"/>
        <v>2.45756194116514E-2</v>
      </c>
      <c r="G3315">
        <f>IF('Input and Summary Results'!$J$4="yes",IF(C3315=FALSE,FALSE,IF('Data Transformation'!E3315&lt;$R$10,E3315,$R$10)),IF(C3315=FALSE,FALSE,IF(C3315&lt;$R$10,C3315,$R$10)))</f>
        <v>1.03226828</v>
      </c>
      <c r="H3315">
        <f>IF('Input and Summary Results'!$J$4="yes",'Data Transformation'!F3315,'Data Transformation'!D3315)</f>
        <v>5.8453070000000003E-2</v>
      </c>
      <c r="I3315">
        <f t="shared" si="184"/>
        <v>190</v>
      </c>
    </row>
    <row r="3316" spans="2:9" x14ac:dyDescent="0.25">
      <c r="B3316">
        <f>IF('Input and Summary Results'!D2898=0,FALSE,'Input and Summary Results'!$B2898)</f>
        <v>190</v>
      </c>
      <c r="C3316">
        <f>IF(OR(B3316=0,'Input and Summary Results'!D2898=0,'Input and Summary Results'!D2898=""),FALSE,'Input and Summary Results'!$D2898)</f>
        <v>1.0951427600000001</v>
      </c>
      <c r="D3316">
        <f>IF(OR(B3316=0,'Input and Summary Results'!E2898=0),FALSE,'Input and Summary Results'!$E2898)</f>
        <v>4.949191E-2</v>
      </c>
      <c r="E3316">
        <f t="shared" si="185"/>
        <v>3.9470736380692671E-2</v>
      </c>
      <c r="F3316">
        <f t="shared" si="186"/>
        <v>1.9613414546976505E-2</v>
      </c>
      <c r="G3316">
        <f>IF('Input and Summary Results'!$J$4="yes",IF(C3316=FALSE,FALSE,IF('Data Transformation'!E3316&lt;$R$10,E3316,$R$10)),IF(C3316=FALSE,FALSE,IF(C3316&lt;$R$10,C3316,$R$10)))</f>
        <v>1.0951427600000001</v>
      </c>
      <c r="H3316">
        <f>IF('Input and Summary Results'!$J$4="yes",'Data Transformation'!F3316,'Data Transformation'!D3316)</f>
        <v>4.949191E-2</v>
      </c>
      <c r="I3316">
        <f t="shared" si="184"/>
        <v>190</v>
      </c>
    </row>
    <row r="3317" spans="2:9" x14ac:dyDescent="0.25">
      <c r="B3317">
        <f>IF('Input and Summary Results'!D2899=0,FALSE,'Input and Summary Results'!$B2899)</f>
        <v>190</v>
      </c>
      <c r="C3317">
        <f>IF(OR(B3317=0,'Input and Summary Results'!D2899=0,'Input and Summary Results'!D2899=""),FALSE,'Input and Summary Results'!$D2899)</f>
        <v>1.1280216700000001</v>
      </c>
      <c r="D3317">
        <f>IF(OR(B3317=0,'Input and Summary Results'!E2899=0),FALSE,'Input and Summary Results'!$E2899)</f>
        <v>4.301601E-2</v>
      </c>
      <c r="E3317">
        <f t="shared" si="185"/>
        <v>5.2317442795395436E-2</v>
      </c>
      <c r="F3317">
        <f t="shared" si="186"/>
        <v>1.6550168171857903E-2</v>
      </c>
      <c r="G3317">
        <f>IF('Input and Summary Results'!$J$4="yes",IF(C3317=FALSE,FALSE,IF('Data Transformation'!E3317&lt;$R$10,E3317,$R$10)),IF(C3317=FALSE,FALSE,IF(C3317&lt;$R$10,C3317,$R$10)))</f>
        <v>1.1280216700000001</v>
      </c>
      <c r="H3317">
        <f>IF('Input and Summary Results'!$J$4="yes",'Data Transformation'!F3317,'Data Transformation'!D3317)</f>
        <v>4.301601E-2</v>
      </c>
      <c r="I3317">
        <f t="shared" si="184"/>
        <v>190</v>
      </c>
    </row>
    <row r="3318" spans="2:9" x14ac:dyDescent="0.25">
      <c r="B3318">
        <f>IF('Input and Summary Results'!D2900=0,FALSE,'Input and Summary Results'!$B2900)</f>
        <v>190</v>
      </c>
      <c r="C3318">
        <f>IF(OR(B3318=0,'Input and Summary Results'!D2900=0,'Input and Summary Results'!D2900=""),FALSE,'Input and Summary Results'!$D2900)</f>
        <v>1.1601969599999999</v>
      </c>
      <c r="D3318">
        <f>IF(OR(B3318=0,'Input and Summary Results'!E2900=0),FALSE,'Input and Summary Results'!$E2900)</f>
        <v>8.5474969999999997E-2</v>
      </c>
      <c r="E3318">
        <f t="shared" si="185"/>
        <v>6.453172317523044E-2</v>
      </c>
      <c r="F3318">
        <f t="shared" si="186"/>
        <v>3.1973999466435421E-2</v>
      </c>
      <c r="G3318">
        <f>IF('Input and Summary Results'!$J$4="yes",IF(C3318=FALSE,FALSE,IF('Data Transformation'!E3318&lt;$R$10,E3318,$R$10)),IF(C3318=FALSE,FALSE,IF(C3318&lt;$R$10,C3318,$R$10)))</f>
        <v>1.1601969599999999</v>
      </c>
      <c r="H3318">
        <f>IF('Input and Summary Results'!$J$4="yes",'Data Transformation'!F3318,'Data Transformation'!D3318)</f>
        <v>8.5474969999999997E-2</v>
      </c>
      <c r="I3318">
        <f t="shared" si="184"/>
        <v>190</v>
      </c>
    </row>
    <row r="3319" spans="2:9" x14ac:dyDescent="0.25">
      <c r="B3319">
        <f>IF('Input and Summary Results'!D2901=0,FALSE,'Input and Summary Results'!$B2901)</f>
        <v>191</v>
      </c>
      <c r="C3319">
        <f>IF(OR(B3319=0,'Input and Summary Results'!D2901=0,'Input and Summary Results'!D2901=""),FALSE,'Input and Summary Results'!$D2901)</f>
        <v>0.18734043</v>
      </c>
      <c r="D3319">
        <f>IF(OR(B3319=0,'Input and Summary Results'!E2901=0),FALSE,'Input and Summary Results'!$E2901)</f>
        <v>5.9520469999999999E-2</v>
      </c>
      <c r="E3319">
        <f t="shared" si="185"/>
        <v>-0.72736848727446146</v>
      </c>
      <c r="F3319">
        <f t="shared" si="186"/>
        <v>0.13788739558246982</v>
      </c>
      <c r="G3319">
        <f>IF('Input and Summary Results'!$J$4="yes",IF(C3319=FALSE,FALSE,IF('Data Transformation'!E3319&lt;$R$10,E3319,$R$10)),IF(C3319=FALSE,FALSE,IF(C3319&lt;$R$10,C3319,$R$10)))</f>
        <v>0.18734043</v>
      </c>
      <c r="H3319">
        <f>IF('Input and Summary Results'!$J$4="yes",'Data Transformation'!F3319,'Data Transformation'!D3319)</f>
        <v>5.9520469999999999E-2</v>
      </c>
      <c r="I3319">
        <f t="shared" si="184"/>
        <v>191</v>
      </c>
    </row>
    <row r="3320" spans="2:9" x14ac:dyDescent="0.25">
      <c r="B3320">
        <f>IF('Input and Summary Results'!D2902=0,FALSE,'Input and Summary Results'!$B2902)</f>
        <v>191</v>
      </c>
      <c r="C3320">
        <f>IF(OR(B3320=0,'Input and Summary Results'!D2902=0,'Input and Summary Results'!D2902=""),FALSE,'Input and Summary Results'!$D2902)</f>
        <v>0.56755880000000003</v>
      </c>
      <c r="D3320">
        <f>IF(OR(B3320=0,'Input and Summary Results'!E2902=0),FALSE,'Input and Summary Results'!$E2902)</f>
        <v>6.5530580000000005E-2</v>
      </c>
      <c r="E3320">
        <f t="shared" si="185"/>
        <v>-0.24598913820060478</v>
      </c>
      <c r="F3320">
        <f t="shared" si="186"/>
        <v>5.0109824250808906E-2</v>
      </c>
      <c r="G3320">
        <f>IF('Input and Summary Results'!$J$4="yes",IF(C3320=FALSE,FALSE,IF('Data Transformation'!E3320&lt;$R$10,E3320,$R$10)),IF(C3320=FALSE,FALSE,IF(C3320&lt;$R$10,C3320,$R$10)))</f>
        <v>0.56755880000000003</v>
      </c>
      <c r="H3320">
        <f>IF('Input and Summary Results'!$J$4="yes",'Data Transformation'!F3320,'Data Transformation'!D3320)</f>
        <v>6.5530580000000005E-2</v>
      </c>
      <c r="I3320">
        <f t="shared" si="184"/>
        <v>191</v>
      </c>
    </row>
    <row r="3321" spans="2:9" x14ac:dyDescent="0.25">
      <c r="B3321">
        <f>IF('Input and Summary Results'!D2903=0,FALSE,'Input and Summary Results'!$B2903)</f>
        <v>191</v>
      </c>
      <c r="C3321">
        <f>IF(OR(B3321=0,'Input and Summary Results'!D2903=0,'Input and Summary Results'!D2903=""),FALSE,'Input and Summary Results'!$D2903)</f>
        <v>0.74714638</v>
      </c>
      <c r="D3321">
        <f>IF(OR(B3321=0,'Input and Summary Results'!E2903=0),FALSE,'Input and Summary Results'!$E2903)</f>
        <v>5.5278349999999997E-2</v>
      </c>
      <c r="E3321">
        <f t="shared" si="185"/>
        <v>-0.12659430340765657</v>
      </c>
      <c r="F3321">
        <f t="shared" si="186"/>
        <v>3.2109911179653977E-2</v>
      </c>
      <c r="G3321">
        <f>IF('Input and Summary Results'!$J$4="yes",IF(C3321=FALSE,FALSE,IF('Data Transformation'!E3321&lt;$R$10,E3321,$R$10)),IF(C3321=FALSE,FALSE,IF(C3321&lt;$R$10,C3321,$R$10)))</f>
        <v>0.74714638</v>
      </c>
      <c r="H3321">
        <f>IF('Input and Summary Results'!$J$4="yes",'Data Transformation'!F3321,'Data Transformation'!D3321)</f>
        <v>5.5278349999999997E-2</v>
      </c>
      <c r="I3321">
        <f t="shared" si="184"/>
        <v>191</v>
      </c>
    </row>
    <row r="3322" spans="2:9" x14ac:dyDescent="0.25">
      <c r="B3322">
        <f>IF('Input and Summary Results'!D2904=0,FALSE,'Input and Summary Results'!$B2904)</f>
        <v>191</v>
      </c>
      <c r="C3322">
        <f>IF(OR(B3322=0,'Input and Summary Results'!D2904=0,'Input and Summary Results'!D2904=""),FALSE,'Input and Summary Results'!$D2904)</f>
        <v>0.76000517999999995</v>
      </c>
      <c r="D3322">
        <f>IF(OR(B3322=0,'Input and Summary Results'!E2904=0),FALSE,'Input and Summary Results'!$E2904)</f>
        <v>2.6861179999999998E-2</v>
      </c>
      <c r="E3322">
        <f t="shared" si="185"/>
        <v>-0.11918344766953796</v>
      </c>
      <c r="F3322">
        <f t="shared" si="186"/>
        <v>1.533904297862812E-2</v>
      </c>
      <c r="G3322">
        <f>IF('Input and Summary Results'!$J$4="yes",IF(C3322=FALSE,FALSE,IF('Data Transformation'!E3322&lt;$R$10,E3322,$R$10)),IF(C3322=FALSE,FALSE,IF(C3322&lt;$R$10,C3322,$R$10)))</f>
        <v>0.76000517999999995</v>
      </c>
      <c r="H3322">
        <f>IF('Input and Summary Results'!$J$4="yes",'Data Transformation'!F3322,'Data Transformation'!D3322)</f>
        <v>2.6861179999999998E-2</v>
      </c>
      <c r="I3322">
        <f t="shared" si="184"/>
        <v>191</v>
      </c>
    </row>
    <row r="3323" spans="2:9" x14ac:dyDescent="0.25">
      <c r="B3323">
        <f>IF('Input and Summary Results'!D2905=0,FALSE,'Input and Summary Results'!$B2905)</f>
        <v>191</v>
      </c>
      <c r="C3323">
        <f>IF(OR(B3323=0,'Input and Summary Results'!D2905=0,'Input and Summary Results'!D2905=""),FALSE,'Input and Summary Results'!$D2905)</f>
        <v>0.78534720999999996</v>
      </c>
      <c r="D3323">
        <f>IF(OR(B3323=0,'Input and Summary Results'!E2905=0),FALSE,'Input and Summary Results'!$E2905)</f>
        <v>4.7896420000000002E-2</v>
      </c>
      <c r="E3323">
        <f t="shared" si="185"/>
        <v>-0.10493829478475482</v>
      </c>
      <c r="F3323">
        <f t="shared" si="186"/>
        <v>2.6468606516091148E-2</v>
      </c>
      <c r="G3323">
        <f>IF('Input and Summary Results'!$J$4="yes",IF(C3323=FALSE,FALSE,IF('Data Transformation'!E3323&lt;$R$10,E3323,$R$10)),IF(C3323=FALSE,FALSE,IF(C3323&lt;$R$10,C3323,$R$10)))</f>
        <v>0.78534720999999996</v>
      </c>
      <c r="H3323">
        <f>IF('Input and Summary Results'!$J$4="yes",'Data Transformation'!F3323,'Data Transformation'!D3323)</f>
        <v>4.7896420000000002E-2</v>
      </c>
      <c r="I3323">
        <f t="shared" si="184"/>
        <v>191</v>
      </c>
    </row>
    <row r="3324" spans="2:9" x14ac:dyDescent="0.25">
      <c r="B3324">
        <f>IF('Input and Summary Results'!D2906=0,FALSE,'Input and Summary Results'!$B2906)</f>
        <v>191</v>
      </c>
      <c r="C3324">
        <f>IF(OR(B3324=0,'Input and Summary Results'!D2906=0,'Input and Summary Results'!D2906=""),FALSE,'Input and Summary Results'!$D2906)</f>
        <v>0.82507377000000004</v>
      </c>
      <c r="D3324">
        <f>IF(OR(B3324=0,'Input and Summary Results'!E2906=0),FALSE,'Input and Summary Results'!$E2906)</f>
        <v>5.2316309999999998E-2</v>
      </c>
      <c r="E3324">
        <f t="shared" si="185"/>
        <v>-8.3507219363250867E-2</v>
      </c>
      <c r="F3324">
        <f t="shared" si="186"/>
        <v>2.7519089038547422E-2</v>
      </c>
      <c r="G3324">
        <f>IF('Input and Summary Results'!$J$4="yes",IF(C3324=FALSE,FALSE,IF('Data Transformation'!E3324&lt;$R$10,E3324,$R$10)),IF(C3324=FALSE,FALSE,IF(C3324&lt;$R$10,C3324,$R$10)))</f>
        <v>0.82507377000000004</v>
      </c>
      <c r="H3324">
        <f>IF('Input and Summary Results'!$J$4="yes",'Data Transformation'!F3324,'Data Transformation'!D3324)</f>
        <v>5.2316309999999998E-2</v>
      </c>
      <c r="I3324">
        <f t="shared" si="184"/>
        <v>191</v>
      </c>
    </row>
    <row r="3325" spans="2:9" x14ac:dyDescent="0.25">
      <c r="B3325">
        <f>IF('Input and Summary Results'!D2907=0,FALSE,'Input and Summary Results'!$B2907)</f>
        <v>191</v>
      </c>
      <c r="C3325">
        <f>IF(OR(B3325=0,'Input and Summary Results'!D2907=0,'Input and Summary Results'!D2907=""),FALSE,'Input and Summary Results'!$D2907)</f>
        <v>0.84593876000000001</v>
      </c>
      <c r="D3325">
        <f>IF(OR(B3325=0,'Input and Summary Results'!E2907=0),FALSE,'Input and Summary Results'!$E2907)</f>
        <v>8.4538130000000003E-2</v>
      </c>
      <c r="E3325">
        <f t="shared" si="185"/>
        <v>-7.2661075680523698E-2</v>
      </c>
      <c r="F3325">
        <f t="shared" si="186"/>
        <v>4.3371400099931588E-2</v>
      </c>
      <c r="G3325">
        <f>IF('Input and Summary Results'!$J$4="yes",IF(C3325=FALSE,FALSE,IF('Data Transformation'!E3325&lt;$R$10,E3325,$R$10)),IF(C3325=FALSE,FALSE,IF(C3325&lt;$R$10,C3325,$R$10)))</f>
        <v>0.84593876000000001</v>
      </c>
      <c r="H3325">
        <f>IF('Input and Summary Results'!$J$4="yes",'Data Transformation'!F3325,'Data Transformation'!D3325)</f>
        <v>8.4538130000000003E-2</v>
      </c>
      <c r="I3325">
        <f t="shared" si="184"/>
        <v>191</v>
      </c>
    </row>
    <row r="3326" spans="2:9" x14ac:dyDescent="0.25">
      <c r="B3326">
        <f>IF('Input and Summary Results'!D2908=0,FALSE,'Input and Summary Results'!$B2908)</f>
        <v>191</v>
      </c>
      <c r="C3326">
        <f>IF(OR(B3326=0,'Input and Summary Results'!D2908=0,'Input and Summary Results'!D2908=""),FALSE,'Input and Summary Results'!$D2908)</f>
        <v>0.86185827999999998</v>
      </c>
      <c r="D3326">
        <f>IF(OR(B3326=0,'Input and Summary Results'!E2908=0),FALSE,'Input and Summary Results'!$E2908)</f>
        <v>3.9847670000000002E-2</v>
      </c>
      <c r="E3326">
        <f t="shared" si="185"/>
        <v>-6.4564141685786267E-2</v>
      </c>
      <c r="F3326">
        <f t="shared" si="186"/>
        <v>2.0065814973663651E-2</v>
      </c>
      <c r="G3326">
        <f>IF('Input and Summary Results'!$J$4="yes",IF(C3326=FALSE,FALSE,IF('Data Transformation'!E3326&lt;$R$10,E3326,$R$10)),IF(C3326=FALSE,FALSE,IF(C3326&lt;$R$10,C3326,$R$10)))</f>
        <v>0.86185827999999998</v>
      </c>
      <c r="H3326">
        <f>IF('Input and Summary Results'!$J$4="yes",'Data Transformation'!F3326,'Data Transformation'!D3326)</f>
        <v>3.9847670000000002E-2</v>
      </c>
      <c r="I3326">
        <f t="shared" si="184"/>
        <v>191</v>
      </c>
    </row>
    <row r="3327" spans="2:9" x14ac:dyDescent="0.25">
      <c r="B3327">
        <f>IF('Input and Summary Results'!D2909=0,FALSE,'Input and Summary Results'!$B2909)</f>
        <v>191</v>
      </c>
      <c r="C3327">
        <f>IF(OR(B3327=0,'Input and Summary Results'!D2909=0,'Input and Summary Results'!D2909=""),FALSE,'Input and Summary Results'!$D2909)</f>
        <v>0.86949655000000003</v>
      </c>
      <c r="D3327">
        <f>IF(OR(B3327=0,'Input and Summary Results'!E2909=0),FALSE,'Input and Summary Results'!$E2909)</f>
        <v>5.0559380000000001E-2</v>
      </c>
      <c r="E3327">
        <f t="shared" si="185"/>
        <v>-6.0732136857283764E-2</v>
      </c>
      <c r="F3327">
        <f t="shared" si="186"/>
        <v>2.5236179395996452E-2</v>
      </c>
      <c r="G3327">
        <f>IF('Input and Summary Results'!$J$4="yes",IF(C3327=FALSE,FALSE,IF('Data Transformation'!E3327&lt;$R$10,E3327,$R$10)),IF(C3327=FALSE,FALSE,IF(C3327&lt;$R$10,C3327,$R$10)))</f>
        <v>0.86949655000000003</v>
      </c>
      <c r="H3327">
        <f>IF('Input and Summary Results'!$J$4="yes",'Data Transformation'!F3327,'Data Transformation'!D3327)</f>
        <v>5.0559380000000001E-2</v>
      </c>
      <c r="I3327">
        <f t="shared" si="184"/>
        <v>191</v>
      </c>
    </row>
    <row r="3328" spans="2:9" x14ac:dyDescent="0.25">
      <c r="B3328">
        <f>IF('Input and Summary Results'!D2910=0,FALSE,'Input and Summary Results'!$B2910)</f>
        <v>191</v>
      </c>
      <c r="C3328">
        <f>IF(OR(B3328=0,'Input and Summary Results'!D2910=0,'Input and Summary Results'!D2910=""),FALSE,'Input and Summary Results'!$D2910)</f>
        <v>0.86976277000000002</v>
      </c>
      <c r="D3328">
        <f>IF(OR(B3328=0,'Input and Summary Results'!E2910=0),FALSE,'Input and Summary Results'!$E2910)</f>
        <v>5.7984630000000002E-2</v>
      </c>
      <c r="E3328">
        <f t="shared" si="185"/>
        <v>-6.0599186150571194E-2</v>
      </c>
      <c r="F3328">
        <f t="shared" si="186"/>
        <v>2.8933555548715888E-2</v>
      </c>
      <c r="G3328">
        <f>IF('Input and Summary Results'!$J$4="yes",IF(C3328=FALSE,FALSE,IF('Data Transformation'!E3328&lt;$R$10,E3328,$R$10)),IF(C3328=FALSE,FALSE,IF(C3328&lt;$R$10,C3328,$R$10)))</f>
        <v>0.86976277000000002</v>
      </c>
      <c r="H3328">
        <f>IF('Input and Summary Results'!$J$4="yes",'Data Transformation'!F3328,'Data Transformation'!D3328)</f>
        <v>5.7984630000000002E-2</v>
      </c>
      <c r="I3328">
        <f t="shared" si="184"/>
        <v>191</v>
      </c>
    </row>
    <row r="3329" spans="2:9" x14ac:dyDescent="0.25">
      <c r="B3329">
        <f>IF('Input and Summary Results'!D2911=0,FALSE,'Input and Summary Results'!$B2911)</f>
        <v>191</v>
      </c>
      <c r="C3329">
        <f>IF(OR(B3329=0,'Input and Summary Results'!D2911=0,'Input and Summary Results'!D2911=""),FALSE,'Input and Summary Results'!$D2911)</f>
        <v>0.87310889000000003</v>
      </c>
      <c r="D3329">
        <f>IF(OR(B3329=0,'Input and Summary Results'!E2911=0),FALSE,'Input and Summary Results'!$E2911)</f>
        <v>5.068984E-2</v>
      </c>
      <c r="E3329">
        <f t="shared" si="185"/>
        <v>-5.8931589768543381E-2</v>
      </c>
      <c r="F3329">
        <f t="shared" si="186"/>
        <v>2.519661729707047E-2</v>
      </c>
      <c r="G3329">
        <f>IF('Input and Summary Results'!$J$4="yes",IF(C3329=FALSE,FALSE,IF('Data Transformation'!E3329&lt;$R$10,E3329,$R$10)),IF(C3329=FALSE,FALSE,IF(C3329&lt;$R$10,C3329,$R$10)))</f>
        <v>0.87310889000000003</v>
      </c>
      <c r="H3329">
        <f>IF('Input and Summary Results'!$J$4="yes",'Data Transformation'!F3329,'Data Transformation'!D3329)</f>
        <v>5.068984E-2</v>
      </c>
      <c r="I3329">
        <f t="shared" si="184"/>
        <v>191</v>
      </c>
    </row>
    <row r="3330" spans="2:9" x14ac:dyDescent="0.25">
      <c r="B3330">
        <f>IF('Input and Summary Results'!D2912=0,FALSE,'Input and Summary Results'!$B2912)</f>
        <v>191</v>
      </c>
      <c r="C3330">
        <f>IF(OR(B3330=0,'Input and Summary Results'!D2912=0,'Input and Summary Results'!D2912=""),FALSE,'Input and Summary Results'!$D2912)</f>
        <v>0.90581915999999996</v>
      </c>
      <c r="D3330">
        <f>IF(OR(B3330=0,'Input and Summary Results'!E2912=0),FALSE,'Input and Summary Results'!$E2912)</f>
        <v>4.9745539999999998E-2</v>
      </c>
      <c r="E3330">
        <f t="shared" si="185"/>
        <v>-4.2958497304785653E-2</v>
      </c>
      <c r="F3330">
        <f t="shared" si="186"/>
        <v>2.3834298625345925E-2</v>
      </c>
      <c r="G3330">
        <f>IF('Input and Summary Results'!$J$4="yes",IF(C3330=FALSE,FALSE,IF('Data Transformation'!E3330&lt;$R$10,E3330,$R$10)),IF(C3330=FALSE,FALSE,IF(C3330&lt;$R$10,C3330,$R$10)))</f>
        <v>0.90581915999999996</v>
      </c>
      <c r="H3330">
        <f>IF('Input and Summary Results'!$J$4="yes",'Data Transformation'!F3330,'Data Transformation'!D3330)</f>
        <v>4.9745539999999998E-2</v>
      </c>
      <c r="I3330">
        <f t="shared" si="184"/>
        <v>191</v>
      </c>
    </row>
    <row r="3331" spans="2:9" x14ac:dyDescent="0.25">
      <c r="B3331">
        <f>IF('Input and Summary Results'!D2913=0,FALSE,'Input and Summary Results'!$B2913)</f>
        <v>191</v>
      </c>
      <c r="C3331">
        <f>IF(OR(B3331=0,'Input and Summary Results'!D2913=0,'Input and Summary Results'!D2913=""),FALSE,'Input and Summary Results'!$D2913)</f>
        <v>0.91186571999999999</v>
      </c>
      <c r="D3331">
        <f>IF(OR(B3331=0,'Input and Summary Results'!E2913=0),FALSE,'Input and Summary Results'!$E2913)</f>
        <v>3.12816E-2</v>
      </c>
      <c r="E3331">
        <f t="shared" si="185"/>
        <v>-4.0069110527572345E-2</v>
      </c>
      <c r="F3331">
        <f t="shared" si="186"/>
        <v>1.488839211983975E-2</v>
      </c>
      <c r="G3331">
        <f>IF('Input and Summary Results'!$J$4="yes",IF(C3331=FALSE,FALSE,IF('Data Transformation'!E3331&lt;$R$10,E3331,$R$10)),IF(C3331=FALSE,FALSE,IF(C3331&lt;$R$10,C3331,$R$10)))</f>
        <v>0.91186571999999999</v>
      </c>
      <c r="H3331">
        <f>IF('Input and Summary Results'!$J$4="yes",'Data Transformation'!F3331,'Data Transformation'!D3331)</f>
        <v>3.12816E-2</v>
      </c>
      <c r="I3331">
        <f t="shared" si="184"/>
        <v>191</v>
      </c>
    </row>
    <row r="3332" spans="2:9" x14ac:dyDescent="0.25">
      <c r="B3332">
        <f>IF('Input and Summary Results'!D2914=0,FALSE,'Input and Summary Results'!$B2914)</f>
        <v>191</v>
      </c>
      <c r="C3332">
        <f>IF(OR(B3332=0,'Input and Summary Results'!D2914=0,'Input and Summary Results'!D2914=""),FALSE,'Input and Summary Results'!$D2914)</f>
        <v>0.95081599000000006</v>
      </c>
      <c r="D3332">
        <f>IF(OR(B3332=0,'Input and Summary Results'!E2914=0),FALSE,'Input and Summary Results'!$E2914)</f>
        <v>4.5687110000000003E-2</v>
      </c>
      <c r="E3332">
        <f t="shared" si="185"/>
        <v>-2.1903523293906626E-2</v>
      </c>
      <c r="F3332">
        <f t="shared" si="186"/>
        <v>2.08538833470817E-2</v>
      </c>
      <c r="G3332">
        <f>IF('Input and Summary Results'!$J$4="yes",IF(C3332=FALSE,FALSE,IF('Data Transformation'!E3332&lt;$R$10,E3332,$R$10)),IF(C3332=FALSE,FALSE,IF(C3332&lt;$R$10,C3332,$R$10)))</f>
        <v>0.95081599000000006</v>
      </c>
      <c r="H3332">
        <f>IF('Input and Summary Results'!$J$4="yes",'Data Transformation'!F3332,'Data Transformation'!D3332)</f>
        <v>4.5687110000000003E-2</v>
      </c>
      <c r="I3332">
        <f t="shared" si="184"/>
        <v>191</v>
      </c>
    </row>
    <row r="3333" spans="2:9" x14ac:dyDescent="0.25">
      <c r="B3333">
        <f>IF('Input and Summary Results'!D2915=0,FALSE,'Input and Summary Results'!$B2915)</f>
        <v>191</v>
      </c>
      <c r="C3333">
        <f>IF(OR(B3333=0,'Input and Summary Results'!D2915=0,'Input and Summary Results'!D2915=""),FALSE,'Input and Summary Results'!$D2915)</f>
        <v>0.95177981</v>
      </c>
      <c r="D3333">
        <f>IF(OR(B3333=0,'Input and Summary Results'!E2915=0),FALSE,'Input and Summary Results'!$E2915)</f>
        <v>6.0294380000000002E-2</v>
      </c>
      <c r="E3333">
        <f t="shared" si="185"/>
        <v>-2.1463512080432762E-2</v>
      </c>
      <c r="F3333">
        <f t="shared" si="186"/>
        <v>2.749350285125296E-2</v>
      </c>
      <c r="G3333">
        <f>IF('Input and Summary Results'!$J$4="yes",IF(C3333=FALSE,FALSE,IF('Data Transformation'!E3333&lt;$R$10,E3333,$R$10)),IF(C3333=FALSE,FALSE,IF(C3333&lt;$R$10,C3333,$R$10)))</f>
        <v>0.95177981</v>
      </c>
      <c r="H3333">
        <f>IF('Input and Summary Results'!$J$4="yes",'Data Transformation'!F3333,'Data Transformation'!D3333)</f>
        <v>6.0294380000000002E-2</v>
      </c>
      <c r="I3333">
        <f t="shared" ref="I3333:I3396" si="187">IF(G3333=FALSE,"",B3333)</f>
        <v>191</v>
      </c>
    </row>
    <row r="3334" spans="2:9" x14ac:dyDescent="0.25">
      <c r="B3334">
        <f>IF('Input and Summary Results'!D2916=0,FALSE,'Input and Summary Results'!$B2916)</f>
        <v>191</v>
      </c>
      <c r="C3334">
        <f>IF(OR(B3334=0,'Input and Summary Results'!D2916=0,'Input and Summary Results'!D2916=""),FALSE,'Input and Summary Results'!$D2916)</f>
        <v>0.97701024000000003</v>
      </c>
      <c r="D3334">
        <f>IF(OR(B3334=0,'Input and Summary Results'!E2916=0),FALSE,'Input and Summary Results'!$E2916)</f>
        <v>4.621799E-2</v>
      </c>
      <c r="E3334">
        <f t="shared" si="185"/>
        <v>-1.0100884436611475E-2</v>
      </c>
      <c r="F3334">
        <f t="shared" si="186"/>
        <v>2.0530601255520108E-2</v>
      </c>
      <c r="G3334">
        <f>IF('Input and Summary Results'!$J$4="yes",IF(C3334=FALSE,FALSE,IF('Data Transformation'!E3334&lt;$R$10,E3334,$R$10)),IF(C3334=FALSE,FALSE,IF(C3334&lt;$R$10,C3334,$R$10)))</f>
        <v>0.97701024000000003</v>
      </c>
      <c r="H3334">
        <f>IF('Input and Summary Results'!$J$4="yes",'Data Transformation'!F3334,'Data Transformation'!D3334)</f>
        <v>4.621799E-2</v>
      </c>
      <c r="I3334">
        <f t="shared" si="187"/>
        <v>191</v>
      </c>
    </row>
    <row r="3335" spans="2:9" x14ac:dyDescent="0.25">
      <c r="B3335">
        <f>IF('Input and Summary Results'!D2917=0,FALSE,'Input and Summary Results'!$B2917)</f>
        <v>191</v>
      </c>
      <c r="C3335">
        <f>IF(OR(B3335=0,'Input and Summary Results'!D2917=0,'Input and Summary Results'!D2917=""),FALSE,'Input and Summary Results'!$D2917)</f>
        <v>1.0126425699999999</v>
      </c>
      <c r="D3335">
        <f>IF(OR(B3335=0,'Input and Summary Results'!E2917=0),FALSE,'Input and Summary Results'!$E2917)</f>
        <v>6.005605E-2</v>
      </c>
      <c r="E3335">
        <f t="shared" si="185"/>
        <v>5.456180534020607E-3</v>
      </c>
      <c r="F3335">
        <f t="shared" si="186"/>
        <v>2.5738919607142332E-2</v>
      </c>
      <c r="G3335">
        <f>IF('Input and Summary Results'!$J$4="yes",IF(C3335=FALSE,FALSE,IF('Data Transformation'!E3335&lt;$R$10,E3335,$R$10)),IF(C3335=FALSE,FALSE,IF(C3335&lt;$R$10,C3335,$R$10)))</f>
        <v>1.0126425699999999</v>
      </c>
      <c r="H3335">
        <f>IF('Input and Summary Results'!$J$4="yes",'Data Transformation'!F3335,'Data Transformation'!D3335)</f>
        <v>6.005605E-2</v>
      </c>
      <c r="I3335">
        <f t="shared" si="187"/>
        <v>191</v>
      </c>
    </row>
    <row r="3336" spans="2:9" x14ac:dyDescent="0.25">
      <c r="B3336">
        <f>IF('Input and Summary Results'!D2918=0,FALSE,'Input and Summary Results'!$B2918)</f>
        <v>191</v>
      </c>
      <c r="C3336">
        <f>IF(OR(B3336=0,'Input and Summary Results'!D2918=0,'Input and Summary Results'!D2918=""),FALSE,'Input and Summary Results'!$D2918)</f>
        <v>1.0217458800000001</v>
      </c>
      <c r="D3336">
        <f>IF(OR(B3336=0,'Input and Summary Results'!E2918=0),FALSE,'Input and Summary Results'!$E2918)</f>
        <v>9.3944940000000005E-2</v>
      </c>
      <c r="E3336">
        <f t="shared" si="185"/>
        <v>9.3428951755342958E-3</v>
      </c>
      <c r="F3336">
        <f t="shared" si="186"/>
        <v>3.990434877995299E-2</v>
      </c>
      <c r="G3336">
        <f>IF('Input and Summary Results'!$J$4="yes",IF(C3336=FALSE,FALSE,IF('Data Transformation'!E3336&lt;$R$10,E3336,$R$10)),IF(C3336=FALSE,FALSE,IF(C3336&lt;$R$10,C3336,$R$10)))</f>
        <v>1.0217458800000001</v>
      </c>
      <c r="H3336">
        <f>IF('Input and Summary Results'!$J$4="yes",'Data Transformation'!F3336,'Data Transformation'!D3336)</f>
        <v>9.3944940000000005E-2</v>
      </c>
      <c r="I3336">
        <f t="shared" si="187"/>
        <v>191</v>
      </c>
    </row>
    <row r="3337" spans="2:9" x14ac:dyDescent="0.25">
      <c r="B3337">
        <f>IF('Input and Summary Results'!D2919=0,FALSE,'Input and Summary Results'!$B2919)</f>
        <v>191</v>
      </c>
      <c r="C3337">
        <f>IF(OR(B3337=0,'Input and Summary Results'!D2919=0,'Input and Summary Results'!D2919=""),FALSE,'Input and Summary Results'!$D2919)</f>
        <v>1.0633260200000001</v>
      </c>
      <c r="D3337">
        <f>IF(OR(B3337=0,'Input and Summary Results'!E2919=0),FALSE,'Input and Summary Results'!$E2919)</f>
        <v>4.0776090000000001E-2</v>
      </c>
      <c r="E3337">
        <f t="shared" si="185"/>
        <v>2.6666441361437185E-2</v>
      </c>
      <c r="F3337">
        <f t="shared" si="186"/>
        <v>1.6642894772762169E-2</v>
      </c>
      <c r="G3337">
        <f>IF('Input and Summary Results'!$J$4="yes",IF(C3337=FALSE,FALSE,IF('Data Transformation'!E3337&lt;$R$10,E3337,$R$10)),IF(C3337=FALSE,FALSE,IF(C3337&lt;$R$10,C3337,$R$10)))</f>
        <v>1.0633260200000001</v>
      </c>
      <c r="H3337">
        <f>IF('Input and Summary Results'!$J$4="yes",'Data Transformation'!F3337,'Data Transformation'!D3337)</f>
        <v>4.0776090000000001E-2</v>
      </c>
      <c r="I3337">
        <f t="shared" si="187"/>
        <v>191</v>
      </c>
    </row>
    <row r="3338" spans="2:9" x14ac:dyDescent="0.25">
      <c r="B3338">
        <f>IF('Input and Summary Results'!D2920=0,FALSE,'Input and Summary Results'!$B2920)</f>
        <v>192</v>
      </c>
      <c r="C3338">
        <f>IF(OR(B3338=0,'Input and Summary Results'!D2920=0,'Input and Summary Results'!D2920=""),FALSE,'Input and Summary Results'!$D2920)</f>
        <v>3.8785569999999998E-2</v>
      </c>
      <c r="D3338">
        <f>IF(OR(B3338=0,'Input and Summary Results'!E2920=0),FALSE,'Input and Summary Results'!$E2920)</f>
        <v>7.3464639999999998E-2</v>
      </c>
      <c r="E3338">
        <f t="shared" si="185"/>
        <v>-1.4113298216998611</v>
      </c>
      <c r="F3338">
        <f t="shared" si="186"/>
        <v>0.82204937970487479</v>
      </c>
      <c r="G3338">
        <f>IF('Input and Summary Results'!$J$4="yes",IF(C3338=FALSE,FALSE,IF('Data Transformation'!E3338&lt;$R$10,E3338,$R$10)),IF(C3338=FALSE,FALSE,IF(C3338&lt;$R$10,C3338,$R$10)))</f>
        <v>3.8785569999999998E-2</v>
      </c>
      <c r="H3338">
        <f>IF('Input and Summary Results'!$J$4="yes",'Data Transformation'!F3338,'Data Transformation'!D3338)</f>
        <v>7.3464639999999998E-2</v>
      </c>
      <c r="I3338">
        <f t="shared" si="187"/>
        <v>192</v>
      </c>
    </row>
    <row r="3339" spans="2:9" x14ac:dyDescent="0.25">
      <c r="B3339">
        <f>IF('Input and Summary Results'!D2921=0,FALSE,'Input and Summary Results'!$B2921)</f>
        <v>192</v>
      </c>
      <c r="C3339">
        <f>IF(OR(B3339=0,'Input and Summary Results'!D2921=0,'Input and Summary Results'!D2921=""),FALSE,'Input and Summary Results'!$D2921)</f>
        <v>5.1511439999999999E-2</v>
      </c>
      <c r="D3339">
        <f>IF(OR(B3339=0,'Input and Summary Results'!E2921=0),FALSE,'Input and Summary Results'!$E2921)</f>
        <v>8.5891579999999995E-2</v>
      </c>
      <c r="E3339">
        <f t="shared" si="185"/>
        <v>-1.2880963092669153</v>
      </c>
      <c r="F3339">
        <f t="shared" si="186"/>
        <v>0.72366343709280889</v>
      </c>
      <c r="G3339">
        <f>IF('Input and Summary Results'!$J$4="yes",IF(C3339=FALSE,FALSE,IF('Data Transformation'!E3339&lt;$R$10,E3339,$R$10)),IF(C3339=FALSE,FALSE,IF(C3339&lt;$R$10,C3339,$R$10)))</f>
        <v>5.1511439999999999E-2</v>
      </c>
      <c r="H3339">
        <f>IF('Input and Summary Results'!$J$4="yes",'Data Transformation'!F3339,'Data Transformation'!D3339)</f>
        <v>8.5891579999999995E-2</v>
      </c>
      <c r="I3339">
        <f t="shared" si="187"/>
        <v>192</v>
      </c>
    </row>
    <row r="3340" spans="2:9" x14ac:dyDescent="0.25">
      <c r="B3340">
        <f>IF('Input and Summary Results'!D2922=0,FALSE,'Input and Summary Results'!$B2922)</f>
        <v>192</v>
      </c>
      <c r="C3340">
        <f>IF(OR(B3340=0,'Input and Summary Results'!D2922=0,'Input and Summary Results'!D2922=""),FALSE,'Input and Summary Results'!$D2922)</f>
        <v>6.7145389999999999E-2</v>
      </c>
      <c r="D3340">
        <f>IF(OR(B3340=0,'Input and Summary Results'!E2922=0),FALSE,'Input and Summary Results'!$E2922)</f>
        <v>3.46114E-2</v>
      </c>
      <c r="E3340">
        <f t="shared" si="185"/>
        <v>-1.1729837993212375</v>
      </c>
      <c r="F3340">
        <f t="shared" si="186"/>
        <v>0.2237137590533021</v>
      </c>
      <c r="G3340">
        <f>IF('Input and Summary Results'!$J$4="yes",IF(C3340=FALSE,FALSE,IF('Data Transformation'!E3340&lt;$R$10,E3340,$R$10)),IF(C3340=FALSE,FALSE,IF(C3340&lt;$R$10,C3340,$R$10)))</f>
        <v>6.7145389999999999E-2</v>
      </c>
      <c r="H3340">
        <f>IF('Input and Summary Results'!$J$4="yes",'Data Transformation'!F3340,'Data Transformation'!D3340)</f>
        <v>3.46114E-2</v>
      </c>
      <c r="I3340">
        <f t="shared" si="187"/>
        <v>192</v>
      </c>
    </row>
    <row r="3341" spans="2:9" x14ac:dyDescent="0.25">
      <c r="B3341">
        <f>IF('Input and Summary Results'!D2923=0,FALSE,'Input and Summary Results'!$B2923)</f>
        <v>192</v>
      </c>
      <c r="C3341">
        <f>IF(OR(B3341=0,'Input and Summary Results'!D2923=0,'Input and Summary Results'!D2923=""),FALSE,'Input and Summary Results'!$D2923)</f>
        <v>9.6551120000000004E-2</v>
      </c>
      <c r="D3341">
        <f>IF(OR(B3341=0,'Input and Summary Results'!E2923=0),FALSE,'Input and Summary Results'!$E2923)</f>
        <v>5.4898019999999999E-2</v>
      </c>
      <c r="E3341">
        <f t="shared" si="185"/>
        <v>-1.0152426840078539</v>
      </c>
      <c r="F3341">
        <f t="shared" si="186"/>
        <v>0.24676814396352934</v>
      </c>
      <c r="G3341">
        <f>IF('Input and Summary Results'!$J$4="yes",IF(C3341=FALSE,FALSE,IF('Data Transformation'!E3341&lt;$R$10,E3341,$R$10)),IF(C3341=FALSE,FALSE,IF(C3341&lt;$R$10,C3341,$R$10)))</f>
        <v>9.6551120000000004E-2</v>
      </c>
      <c r="H3341">
        <f>IF('Input and Summary Results'!$J$4="yes",'Data Transformation'!F3341,'Data Transformation'!D3341)</f>
        <v>5.4898019999999999E-2</v>
      </c>
      <c r="I3341">
        <f t="shared" si="187"/>
        <v>192</v>
      </c>
    </row>
    <row r="3342" spans="2:9" x14ac:dyDescent="0.25">
      <c r="B3342">
        <f>IF('Input and Summary Results'!D2924=0,FALSE,'Input and Summary Results'!$B2924)</f>
        <v>192</v>
      </c>
      <c r="C3342">
        <f>IF(OR(B3342=0,'Input and Summary Results'!D2924=0,'Input and Summary Results'!D2924=""),FALSE,'Input and Summary Results'!$D2924)</f>
        <v>9.8757510000000007E-2</v>
      </c>
      <c r="D3342">
        <f>IF(OR(B3342=0,'Input and Summary Results'!E2924=0),FALSE,'Input and Summary Results'!$E2924)</f>
        <v>3.8706980000000002E-2</v>
      </c>
      <c r="E3342">
        <f t="shared" si="185"/>
        <v>-1.0054298685871341</v>
      </c>
      <c r="F3342">
        <f t="shared" si="186"/>
        <v>0.1701017909422787</v>
      </c>
      <c r="G3342">
        <f>IF('Input and Summary Results'!$J$4="yes",IF(C3342=FALSE,FALSE,IF('Data Transformation'!E3342&lt;$R$10,E3342,$R$10)),IF(C3342=FALSE,FALSE,IF(C3342&lt;$R$10,C3342,$R$10)))</f>
        <v>9.8757510000000007E-2</v>
      </c>
      <c r="H3342">
        <f>IF('Input and Summary Results'!$J$4="yes",'Data Transformation'!F3342,'Data Transformation'!D3342)</f>
        <v>3.8706980000000002E-2</v>
      </c>
      <c r="I3342">
        <f t="shared" si="187"/>
        <v>192</v>
      </c>
    </row>
    <row r="3343" spans="2:9" x14ac:dyDescent="0.25">
      <c r="B3343">
        <f>IF('Input and Summary Results'!D2925=0,FALSE,'Input and Summary Results'!$B2925)</f>
        <v>192</v>
      </c>
      <c r="C3343">
        <f>IF(OR(B3343=0,'Input and Summary Results'!D2925=0,'Input and Summary Results'!D2925=""),FALSE,'Input and Summary Results'!$D2925)</f>
        <v>0.10122043999999999</v>
      </c>
      <c r="D3343">
        <f>IF(OR(B3343=0,'Input and Summary Results'!E2925=0),FALSE,'Input and Summary Results'!$E2925)</f>
        <v>6.4694249999999995E-2</v>
      </c>
      <c r="E3343">
        <f t="shared" si="185"/>
        <v>-0.99473177916755218</v>
      </c>
      <c r="F3343">
        <f t="shared" si="186"/>
        <v>0.2773876946197823</v>
      </c>
      <c r="G3343">
        <f>IF('Input and Summary Results'!$J$4="yes",IF(C3343=FALSE,FALSE,IF('Data Transformation'!E3343&lt;$R$10,E3343,$R$10)),IF(C3343=FALSE,FALSE,IF(C3343&lt;$R$10,C3343,$R$10)))</f>
        <v>0.10122043999999999</v>
      </c>
      <c r="H3343">
        <f>IF('Input and Summary Results'!$J$4="yes",'Data Transformation'!F3343,'Data Transformation'!D3343)</f>
        <v>6.4694249999999995E-2</v>
      </c>
      <c r="I3343">
        <f t="shared" si="187"/>
        <v>192</v>
      </c>
    </row>
    <row r="3344" spans="2:9" x14ac:dyDescent="0.25">
      <c r="B3344">
        <f>IF('Input and Summary Results'!D2926=0,FALSE,'Input and Summary Results'!$B2926)</f>
        <v>192</v>
      </c>
      <c r="C3344">
        <f>IF(OR(B3344=0,'Input and Summary Results'!D2926=0,'Input and Summary Results'!D2926=""),FALSE,'Input and Summary Results'!$D2926)</f>
        <v>0.10300599000000001</v>
      </c>
      <c r="D3344">
        <f>IF(OR(B3344=0,'Input and Summary Results'!E2926=0),FALSE,'Input and Summary Results'!$E2926)</f>
        <v>4.664186E-2</v>
      </c>
      <c r="E3344">
        <f t="shared" si="185"/>
        <v>-0.9871375194860299</v>
      </c>
      <c r="F3344">
        <f t="shared" si="186"/>
        <v>0.1965183504376784</v>
      </c>
      <c r="G3344">
        <f>IF('Input and Summary Results'!$J$4="yes",IF(C3344=FALSE,FALSE,IF('Data Transformation'!E3344&lt;$R$10,E3344,$R$10)),IF(C3344=FALSE,FALSE,IF(C3344&lt;$R$10,C3344,$R$10)))</f>
        <v>0.10300599000000001</v>
      </c>
      <c r="H3344">
        <f>IF('Input and Summary Results'!$J$4="yes",'Data Transformation'!F3344,'Data Transformation'!D3344)</f>
        <v>4.664186E-2</v>
      </c>
      <c r="I3344">
        <f t="shared" si="187"/>
        <v>192</v>
      </c>
    </row>
    <row r="3345" spans="2:9" x14ac:dyDescent="0.25">
      <c r="B3345">
        <f>IF('Input and Summary Results'!D2927=0,FALSE,'Input and Summary Results'!$B2927)</f>
        <v>192</v>
      </c>
      <c r="C3345">
        <f>IF(OR(B3345=0,'Input and Summary Results'!D2927=0,'Input and Summary Results'!D2927=""),FALSE,'Input and Summary Results'!$D2927)</f>
        <v>0.12520417</v>
      </c>
      <c r="D3345">
        <f>IF(OR(B3345=0,'Input and Summary Results'!E2927=0),FALSE,'Input and Summary Results'!$E2927)</f>
        <v>4.8372789999999999E-2</v>
      </c>
      <c r="E3345">
        <f t="shared" si="185"/>
        <v>-0.90238120644642894</v>
      </c>
      <c r="F3345">
        <f t="shared" si="186"/>
        <v>0.16767645087220337</v>
      </c>
      <c r="G3345">
        <f>IF('Input and Summary Results'!$J$4="yes",IF(C3345=FALSE,FALSE,IF('Data Transformation'!E3345&lt;$R$10,E3345,$R$10)),IF(C3345=FALSE,FALSE,IF(C3345&lt;$R$10,C3345,$R$10)))</f>
        <v>0.12520417</v>
      </c>
      <c r="H3345">
        <f>IF('Input and Summary Results'!$J$4="yes",'Data Transformation'!F3345,'Data Transformation'!D3345)</f>
        <v>4.8372789999999999E-2</v>
      </c>
      <c r="I3345">
        <f t="shared" si="187"/>
        <v>192</v>
      </c>
    </row>
    <row r="3346" spans="2:9" x14ac:dyDescent="0.25">
      <c r="B3346">
        <f>IF('Input and Summary Results'!D2928=0,FALSE,'Input and Summary Results'!$B2928)</f>
        <v>192</v>
      </c>
      <c r="C3346">
        <f>IF(OR(B3346=0,'Input and Summary Results'!D2928=0,'Input and Summary Results'!D2928=""),FALSE,'Input and Summary Results'!$D2928)</f>
        <v>0.12763962000000001</v>
      </c>
      <c r="D3346">
        <f>IF(OR(B3346=0,'Input and Summary Results'!E2928=0),FALSE,'Input and Summary Results'!$E2928)</f>
        <v>5.5977430000000002E-2</v>
      </c>
      <c r="E3346">
        <f t="shared" si="185"/>
        <v>-0.89401449742861161</v>
      </c>
      <c r="F3346">
        <f t="shared" si="186"/>
        <v>0.19033435401954343</v>
      </c>
      <c r="G3346">
        <f>IF('Input and Summary Results'!$J$4="yes",IF(C3346=FALSE,FALSE,IF('Data Transformation'!E3346&lt;$R$10,E3346,$R$10)),IF(C3346=FALSE,FALSE,IF(C3346&lt;$R$10,C3346,$R$10)))</f>
        <v>0.12763962000000001</v>
      </c>
      <c r="H3346">
        <f>IF('Input and Summary Results'!$J$4="yes",'Data Transformation'!F3346,'Data Transformation'!D3346)</f>
        <v>5.5977430000000002E-2</v>
      </c>
      <c r="I3346">
        <f t="shared" si="187"/>
        <v>192</v>
      </c>
    </row>
    <row r="3347" spans="2:9" x14ac:dyDescent="0.25">
      <c r="B3347">
        <f>IF('Input and Summary Results'!D2929=0,FALSE,'Input and Summary Results'!$B2929)</f>
        <v>192</v>
      </c>
      <c r="C3347">
        <f>IF(OR(B3347=0,'Input and Summary Results'!D2929=0,'Input and Summary Results'!D2929=""),FALSE,'Input and Summary Results'!$D2929)</f>
        <v>0.14697181000000001</v>
      </c>
      <c r="D3347">
        <f>IF(OR(B3347=0,'Input and Summary Results'!E2929=0),FALSE,'Input and Summary Results'!$E2929)</f>
        <v>8.4455139999999998E-2</v>
      </c>
      <c r="E3347">
        <f t="shared" si="185"/>
        <v>-0.83276595732994785</v>
      </c>
      <c r="F3347">
        <f t="shared" si="186"/>
        <v>0.24939157216611807</v>
      </c>
      <c r="G3347">
        <f>IF('Input and Summary Results'!$J$4="yes",IF(C3347=FALSE,FALSE,IF('Data Transformation'!E3347&lt;$R$10,E3347,$R$10)),IF(C3347=FALSE,FALSE,IF(C3347&lt;$R$10,C3347,$R$10)))</f>
        <v>0.14697181000000001</v>
      </c>
      <c r="H3347">
        <f>IF('Input and Summary Results'!$J$4="yes",'Data Transformation'!F3347,'Data Transformation'!D3347)</f>
        <v>8.4455139999999998E-2</v>
      </c>
      <c r="I3347">
        <f t="shared" si="187"/>
        <v>192</v>
      </c>
    </row>
    <row r="3348" spans="2:9" x14ac:dyDescent="0.25">
      <c r="B3348">
        <f>IF('Input and Summary Results'!D2930=0,FALSE,'Input and Summary Results'!$B2930)</f>
        <v>192</v>
      </c>
      <c r="C3348">
        <f>IF(OR(B3348=0,'Input and Summary Results'!D2930=0,'Input and Summary Results'!D2930=""),FALSE,'Input and Summary Results'!$D2930)</f>
        <v>0.16517566</v>
      </c>
      <c r="D3348">
        <f>IF(OR(B3348=0,'Input and Summary Results'!E2930=0),FALSE,'Input and Summary Results'!$E2930)</f>
        <v>7.3007559999999999E-2</v>
      </c>
      <c r="E3348">
        <f t="shared" si="185"/>
        <v>-0.78205394918569326</v>
      </c>
      <c r="F3348">
        <f t="shared" si="186"/>
        <v>0.19182778528022831</v>
      </c>
      <c r="G3348">
        <f>IF('Input and Summary Results'!$J$4="yes",IF(C3348=FALSE,FALSE,IF('Data Transformation'!E3348&lt;$R$10,E3348,$R$10)),IF(C3348=FALSE,FALSE,IF(C3348&lt;$R$10,C3348,$R$10)))</f>
        <v>0.16517566</v>
      </c>
      <c r="H3348">
        <f>IF('Input and Summary Results'!$J$4="yes",'Data Transformation'!F3348,'Data Transformation'!D3348)</f>
        <v>7.3007559999999999E-2</v>
      </c>
      <c r="I3348">
        <f t="shared" si="187"/>
        <v>192</v>
      </c>
    </row>
    <row r="3349" spans="2:9" x14ac:dyDescent="0.25">
      <c r="B3349">
        <f>IF('Input and Summary Results'!D2931=0,FALSE,'Input and Summary Results'!$B2931)</f>
        <v>192</v>
      </c>
      <c r="C3349">
        <f>IF(OR(B3349=0,'Input and Summary Results'!D2931=0,'Input and Summary Results'!D2931=""),FALSE,'Input and Summary Results'!$D2931)</f>
        <v>0.1670209</v>
      </c>
      <c r="D3349">
        <f>IF(OR(B3349=0,'Input and Summary Results'!E2931=0),FALSE,'Input and Summary Results'!$E2931)</f>
        <v>6.3244720000000004E-2</v>
      </c>
      <c r="E3349">
        <f t="shared" si="185"/>
        <v>-0.7772291804288084</v>
      </c>
      <c r="F3349">
        <f t="shared" si="186"/>
        <v>0.16433996272322807</v>
      </c>
      <c r="G3349">
        <f>IF('Input and Summary Results'!$J$4="yes",IF(C3349=FALSE,FALSE,IF('Data Transformation'!E3349&lt;$R$10,E3349,$R$10)),IF(C3349=FALSE,FALSE,IF(C3349&lt;$R$10,C3349,$R$10)))</f>
        <v>0.1670209</v>
      </c>
      <c r="H3349">
        <f>IF('Input and Summary Results'!$J$4="yes",'Data Transformation'!F3349,'Data Transformation'!D3349)</f>
        <v>6.3244720000000004E-2</v>
      </c>
      <c r="I3349">
        <f t="shared" si="187"/>
        <v>192</v>
      </c>
    </row>
    <row r="3350" spans="2:9" x14ac:dyDescent="0.25">
      <c r="B3350">
        <f>IF('Input and Summary Results'!D2932=0,FALSE,'Input and Summary Results'!$B2932)</f>
        <v>192</v>
      </c>
      <c r="C3350">
        <f>IF(OR(B3350=0,'Input and Summary Results'!D2932=0,'Input and Summary Results'!D2932=""),FALSE,'Input and Summary Results'!$D2932)</f>
        <v>0.18319136</v>
      </c>
      <c r="D3350">
        <f>IF(OR(B3350=0,'Input and Summary Results'!E2932=0),FALSE,'Input and Summary Results'!$E2932)</f>
        <v>0.10151484</v>
      </c>
      <c r="E3350">
        <f t="shared" si="185"/>
        <v>-0.73709501316166581</v>
      </c>
      <c r="F3350">
        <f t="shared" si="186"/>
        <v>0.24049955500084716</v>
      </c>
      <c r="G3350">
        <f>IF('Input and Summary Results'!$J$4="yes",IF(C3350=FALSE,FALSE,IF('Data Transformation'!E3350&lt;$R$10,E3350,$R$10)),IF(C3350=FALSE,FALSE,IF(C3350&lt;$R$10,C3350,$R$10)))</f>
        <v>0.18319136</v>
      </c>
      <c r="H3350">
        <f>IF('Input and Summary Results'!$J$4="yes",'Data Transformation'!F3350,'Data Transformation'!D3350)</f>
        <v>0.10151484</v>
      </c>
      <c r="I3350">
        <f t="shared" si="187"/>
        <v>192</v>
      </c>
    </row>
    <row r="3351" spans="2:9" x14ac:dyDescent="0.25">
      <c r="B3351">
        <f>IF('Input and Summary Results'!D2933=0,FALSE,'Input and Summary Results'!$B2933)</f>
        <v>193</v>
      </c>
      <c r="C3351">
        <f>IF(OR(B3351=0,'Input and Summary Results'!D2933=0,'Input and Summary Results'!D2933=""),FALSE,'Input and Summary Results'!$D2933)</f>
        <v>3.6452239999999997E-2</v>
      </c>
      <c r="D3351">
        <f>IF(OR(B3351=0,'Input and Summary Results'!E2933=0),FALSE,'Input and Summary Results'!$E2933)</f>
        <v>4.3056450000000003E-2</v>
      </c>
      <c r="E3351">
        <f t="shared" si="185"/>
        <v>-1.4382757790127052</v>
      </c>
      <c r="F3351">
        <f t="shared" si="186"/>
        <v>0.51262965732695731</v>
      </c>
      <c r="G3351">
        <f>IF('Input and Summary Results'!$J$4="yes",IF(C3351=FALSE,FALSE,IF('Data Transformation'!E3351&lt;$R$10,E3351,$R$10)),IF(C3351=FALSE,FALSE,IF(C3351&lt;$R$10,C3351,$R$10)))</f>
        <v>3.6452239999999997E-2</v>
      </c>
      <c r="H3351">
        <f>IF('Input and Summary Results'!$J$4="yes",'Data Transformation'!F3351,'Data Transformation'!D3351)</f>
        <v>4.3056450000000003E-2</v>
      </c>
      <c r="I3351">
        <f t="shared" si="187"/>
        <v>193</v>
      </c>
    </row>
    <row r="3352" spans="2:9" x14ac:dyDescent="0.25">
      <c r="B3352">
        <f>IF('Input and Summary Results'!D2934=0,FALSE,'Input and Summary Results'!$B2934)</f>
        <v>193</v>
      </c>
      <c r="C3352">
        <f>IF(OR(B3352=0,'Input and Summary Results'!D2934=0,'Input and Summary Results'!D2934=""),FALSE,'Input and Summary Results'!$D2934)</f>
        <v>7.0793040000000002E-2</v>
      </c>
      <c r="D3352">
        <f>IF(OR(B3352=0,'Input and Summary Results'!E2934=0),FALSE,'Input and Summary Results'!$E2934)</f>
        <v>7.8504489999999996E-2</v>
      </c>
      <c r="E3352">
        <f t="shared" si="185"/>
        <v>-1.1500094377647037</v>
      </c>
      <c r="F3352">
        <f t="shared" si="186"/>
        <v>0.48127540023708537</v>
      </c>
      <c r="G3352">
        <f>IF('Input and Summary Results'!$J$4="yes",IF(C3352=FALSE,FALSE,IF('Data Transformation'!E3352&lt;$R$10,E3352,$R$10)),IF(C3352=FALSE,FALSE,IF(C3352&lt;$R$10,C3352,$R$10)))</f>
        <v>7.0793040000000002E-2</v>
      </c>
      <c r="H3352">
        <f>IF('Input and Summary Results'!$J$4="yes",'Data Transformation'!F3352,'Data Transformation'!D3352)</f>
        <v>7.8504489999999996E-2</v>
      </c>
      <c r="I3352">
        <f t="shared" si="187"/>
        <v>193</v>
      </c>
    </row>
    <row r="3353" spans="2:9" x14ac:dyDescent="0.25">
      <c r="B3353">
        <f>IF('Input and Summary Results'!D2935=0,FALSE,'Input and Summary Results'!$B2935)</f>
        <v>193</v>
      </c>
      <c r="C3353">
        <f>IF(OR(B3353=0,'Input and Summary Results'!D2935=0,'Input and Summary Results'!D2935=""),FALSE,'Input and Summary Results'!$D2935)</f>
        <v>7.2829489999999997E-2</v>
      </c>
      <c r="D3353">
        <f>IF(OR(B3353=0,'Input and Summary Results'!E2935=0),FALSE,'Input and Summary Results'!$E2935)</f>
        <v>4.1638979999999999E-2</v>
      </c>
      <c r="E3353">
        <f t="shared" si="185"/>
        <v>-1.1376927312507452</v>
      </c>
      <c r="F3353">
        <f t="shared" si="186"/>
        <v>0.24813186691270253</v>
      </c>
      <c r="G3353">
        <f>IF('Input and Summary Results'!$J$4="yes",IF(C3353=FALSE,FALSE,IF('Data Transformation'!E3353&lt;$R$10,E3353,$R$10)),IF(C3353=FALSE,FALSE,IF(C3353&lt;$R$10,C3353,$R$10)))</f>
        <v>7.2829489999999997E-2</v>
      </c>
      <c r="H3353">
        <f>IF('Input and Summary Results'!$J$4="yes",'Data Transformation'!F3353,'Data Transformation'!D3353)</f>
        <v>4.1638979999999999E-2</v>
      </c>
      <c r="I3353">
        <f t="shared" si="187"/>
        <v>193</v>
      </c>
    </row>
    <row r="3354" spans="2:9" x14ac:dyDescent="0.25">
      <c r="B3354">
        <f>IF('Input and Summary Results'!D2936=0,FALSE,'Input and Summary Results'!$B2936)</f>
        <v>193</v>
      </c>
      <c r="C3354">
        <f>IF(OR(B3354=0,'Input and Summary Results'!D2936=0,'Input and Summary Results'!D2936=""),FALSE,'Input and Summary Results'!$D2936)</f>
        <v>8.1360699999999994E-2</v>
      </c>
      <c r="D3354">
        <f>IF(OR(B3354=0,'Input and Summary Results'!E2936=0),FALSE,'Input and Summary Results'!$E2936)</f>
        <v>3.7772960000000001E-2</v>
      </c>
      <c r="E3354">
        <f t="shared" si="185"/>
        <v>-1.089585323546109</v>
      </c>
      <c r="F3354">
        <f t="shared" si="186"/>
        <v>0.20149119464311396</v>
      </c>
      <c r="G3354">
        <f>IF('Input and Summary Results'!$J$4="yes",IF(C3354=FALSE,FALSE,IF('Data Transformation'!E3354&lt;$R$10,E3354,$R$10)),IF(C3354=FALSE,FALSE,IF(C3354&lt;$R$10,C3354,$R$10)))</f>
        <v>8.1360699999999994E-2</v>
      </c>
      <c r="H3354">
        <f>IF('Input and Summary Results'!$J$4="yes",'Data Transformation'!F3354,'Data Transformation'!D3354)</f>
        <v>3.7772960000000001E-2</v>
      </c>
      <c r="I3354">
        <f t="shared" si="187"/>
        <v>193</v>
      </c>
    </row>
    <row r="3355" spans="2:9" x14ac:dyDescent="0.25">
      <c r="B3355">
        <f>IF('Input and Summary Results'!D2937=0,FALSE,'Input and Summary Results'!$B2937)</f>
        <v>193</v>
      </c>
      <c r="C3355">
        <f>IF(OR(B3355=0,'Input and Summary Results'!D2937=0,'Input and Summary Results'!D2937=""),FALSE,'Input and Summary Results'!$D2937)</f>
        <v>8.3692879999999997E-2</v>
      </c>
      <c r="D3355">
        <f>IF(OR(B3355=0,'Input and Summary Results'!E2937=0),FALSE,'Input and Summary Results'!$E2937)</f>
        <v>5.1440340000000001E-2</v>
      </c>
      <c r="E3355">
        <f t="shared" si="185"/>
        <v>-1.0773114871469756</v>
      </c>
      <c r="F3355">
        <f t="shared" si="186"/>
        <v>0.26675038019960601</v>
      </c>
      <c r="G3355">
        <f>IF('Input and Summary Results'!$J$4="yes",IF(C3355=FALSE,FALSE,IF('Data Transformation'!E3355&lt;$R$10,E3355,$R$10)),IF(C3355=FALSE,FALSE,IF(C3355&lt;$R$10,C3355,$R$10)))</f>
        <v>8.3692879999999997E-2</v>
      </c>
      <c r="H3355">
        <f>IF('Input and Summary Results'!$J$4="yes",'Data Transformation'!F3355,'Data Transformation'!D3355)</f>
        <v>5.1440340000000001E-2</v>
      </c>
      <c r="I3355">
        <f t="shared" si="187"/>
        <v>193</v>
      </c>
    </row>
    <row r="3356" spans="2:9" x14ac:dyDescent="0.25">
      <c r="B3356">
        <f>IF('Input and Summary Results'!D2938=0,FALSE,'Input and Summary Results'!$B2938)</f>
        <v>193</v>
      </c>
      <c r="C3356">
        <f>IF(OR(B3356=0,'Input and Summary Results'!D2938=0,'Input and Summary Results'!D2938=""),FALSE,'Input and Summary Results'!$D2938)</f>
        <v>9.1603870000000004E-2</v>
      </c>
      <c r="D3356">
        <f>IF(OR(B3356=0,'Input and Summary Results'!E2938=0),FALSE,'Input and Summary Results'!$E2938)</f>
        <v>4.7679109999999997E-2</v>
      </c>
      <c r="E3356">
        <f t="shared" si="185"/>
        <v>-1.0380861782520003</v>
      </c>
      <c r="F3356">
        <f t="shared" si="186"/>
        <v>0.22589366300790567</v>
      </c>
      <c r="G3356">
        <f>IF('Input and Summary Results'!$J$4="yes",IF(C3356=FALSE,FALSE,IF('Data Transformation'!E3356&lt;$R$10,E3356,$R$10)),IF(C3356=FALSE,FALSE,IF(C3356&lt;$R$10,C3356,$R$10)))</f>
        <v>9.1603870000000004E-2</v>
      </c>
      <c r="H3356">
        <f>IF('Input and Summary Results'!$J$4="yes",'Data Transformation'!F3356,'Data Transformation'!D3356)</f>
        <v>4.7679109999999997E-2</v>
      </c>
      <c r="I3356">
        <f t="shared" si="187"/>
        <v>193</v>
      </c>
    </row>
    <row r="3357" spans="2:9" x14ac:dyDescent="0.25">
      <c r="B3357">
        <f>IF('Input and Summary Results'!D2939=0,FALSE,'Input and Summary Results'!$B2939)</f>
        <v>193</v>
      </c>
      <c r="C3357">
        <f>IF(OR(B3357=0,'Input and Summary Results'!D2939=0,'Input and Summary Results'!D2939=""),FALSE,'Input and Summary Results'!$D2939)</f>
        <v>9.2528449999999998E-2</v>
      </c>
      <c r="D3357">
        <f>IF(OR(B3357=0,'Input and Summary Results'!E2939=0),FALSE,'Input and Summary Results'!$E2939)</f>
        <v>8.8167770000000006E-2</v>
      </c>
      <c r="E3357">
        <f t="shared" si="185"/>
        <v>-1.0337247129010025</v>
      </c>
      <c r="F3357">
        <f t="shared" si="186"/>
        <v>0.41354645171295967</v>
      </c>
      <c r="G3357">
        <f>IF('Input and Summary Results'!$J$4="yes",IF(C3357=FALSE,FALSE,IF('Data Transformation'!E3357&lt;$R$10,E3357,$R$10)),IF(C3357=FALSE,FALSE,IF(C3357&lt;$R$10,C3357,$R$10)))</f>
        <v>9.2528449999999998E-2</v>
      </c>
      <c r="H3357">
        <f>IF('Input and Summary Results'!$J$4="yes",'Data Transformation'!F3357,'Data Transformation'!D3357)</f>
        <v>8.8167770000000006E-2</v>
      </c>
      <c r="I3357">
        <f t="shared" si="187"/>
        <v>193</v>
      </c>
    </row>
    <row r="3358" spans="2:9" x14ac:dyDescent="0.25">
      <c r="B3358">
        <f>IF('Input and Summary Results'!D2940=0,FALSE,'Input and Summary Results'!$B2940)</f>
        <v>193</v>
      </c>
      <c r="C3358">
        <f>IF(OR(B3358=0,'Input and Summary Results'!D2940=0,'Input and Summary Results'!D2940=""),FALSE,'Input and Summary Results'!$D2940)</f>
        <v>0.10217525</v>
      </c>
      <c r="D3358">
        <f>IF(OR(B3358=0,'Input and Summary Results'!E2940=0),FALSE,'Input and Summary Results'!$E2940)</f>
        <v>5.3786779999999999E-2</v>
      </c>
      <c r="E3358">
        <f t="shared" si="185"/>
        <v>-0.99065429099353897</v>
      </c>
      <c r="F3358">
        <f t="shared" si="186"/>
        <v>0.22846494155874345</v>
      </c>
      <c r="G3358">
        <f>IF('Input and Summary Results'!$J$4="yes",IF(C3358=FALSE,FALSE,IF('Data Transformation'!E3358&lt;$R$10,E3358,$R$10)),IF(C3358=FALSE,FALSE,IF(C3358&lt;$R$10,C3358,$R$10)))</f>
        <v>0.10217525</v>
      </c>
      <c r="H3358">
        <f>IF('Input and Summary Results'!$J$4="yes",'Data Transformation'!F3358,'Data Transformation'!D3358)</f>
        <v>5.3786779999999999E-2</v>
      </c>
      <c r="I3358">
        <f t="shared" si="187"/>
        <v>193</v>
      </c>
    </row>
    <row r="3359" spans="2:9" x14ac:dyDescent="0.25">
      <c r="B3359">
        <f>IF('Input and Summary Results'!D2941=0,FALSE,'Input and Summary Results'!$B2941)</f>
        <v>193</v>
      </c>
      <c r="C3359">
        <f>IF(OR(B3359=0,'Input and Summary Results'!D2941=0,'Input and Summary Results'!D2941=""),FALSE,'Input and Summary Results'!$D2941)</f>
        <v>0.10746691999999999</v>
      </c>
      <c r="D3359">
        <f>IF(OR(B3359=0,'Input and Summary Results'!E2941=0),FALSE,'Input and Summary Results'!$E2941)</f>
        <v>6.1418680000000003E-2</v>
      </c>
      <c r="E3359">
        <f t="shared" si="185"/>
        <v>-0.96872519781670496</v>
      </c>
      <c r="F3359">
        <f t="shared" si="186"/>
        <v>0.24803639222190421</v>
      </c>
      <c r="G3359">
        <f>IF('Input and Summary Results'!$J$4="yes",IF(C3359=FALSE,FALSE,IF('Data Transformation'!E3359&lt;$R$10,E3359,$R$10)),IF(C3359=FALSE,FALSE,IF(C3359&lt;$R$10,C3359,$R$10)))</f>
        <v>0.10746691999999999</v>
      </c>
      <c r="H3359">
        <f>IF('Input and Summary Results'!$J$4="yes",'Data Transformation'!F3359,'Data Transformation'!D3359)</f>
        <v>6.1418680000000003E-2</v>
      </c>
      <c r="I3359">
        <f t="shared" si="187"/>
        <v>193</v>
      </c>
    </row>
    <row r="3360" spans="2:9" x14ac:dyDescent="0.25">
      <c r="B3360">
        <f>IF('Input and Summary Results'!D2942=0,FALSE,'Input and Summary Results'!$B2942)</f>
        <v>193</v>
      </c>
      <c r="C3360">
        <f>IF(OR(B3360=0,'Input and Summary Results'!D2942=0,'Input and Summary Results'!D2942=""),FALSE,'Input and Summary Results'!$D2942)</f>
        <v>0.1098973</v>
      </c>
      <c r="D3360">
        <f>IF(OR(B3360=0,'Input and Summary Results'!E2942=0),FALSE,'Input and Summary Results'!$E2942)</f>
        <v>4.1461379999999999E-2</v>
      </c>
      <c r="E3360">
        <f t="shared" si="185"/>
        <v>-0.95901297736272784</v>
      </c>
      <c r="F3360">
        <f t="shared" si="186"/>
        <v>0.16373686086919331</v>
      </c>
      <c r="G3360">
        <f>IF('Input and Summary Results'!$J$4="yes",IF(C3360=FALSE,FALSE,IF('Data Transformation'!E3360&lt;$R$10,E3360,$R$10)),IF(C3360=FALSE,FALSE,IF(C3360&lt;$R$10,C3360,$R$10)))</f>
        <v>0.1098973</v>
      </c>
      <c r="H3360">
        <f>IF('Input and Summary Results'!$J$4="yes",'Data Transformation'!F3360,'Data Transformation'!D3360)</f>
        <v>4.1461379999999999E-2</v>
      </c>
      <c r="I3360">
        <f t="shared" si="187"/>
        <v>193</v>
      </c>
    </row>
    <row r="3361" spans="2:9" x14ac:dyDescent="0.25">
      <c r="B3361">
        <f>IF('Input and Summary Results'!D2943=0,FALSE,'Input and Summary Results'!$B2943)</f>
        <v>193</v>
      </c>
      <c r="C3361">
        <f>IF(OR(B3361=0,'Input and Summary Results'!D2943=0,'Input and Summary Results'!D2943=""),FALSE,'Input and Summary Results'!$D2943)</f>
        <v>0.12293769</v>
      </c>
      <c r="D3361">
        <f>IF(OR(B3361=0,'Input and Summary Results'!E2943=0),FALSE,'Input and Summary Results'!$E2943)</f>
        <v>7.0144449999999997E-2</v>
      </c>
      <c r="E3361">
        <f t="shared" si="185"/>
        <v>-0.9103149515346538</v>
      </c>
      <c r="F3361">
        <f t="shared" si="186"/>
        <v>0.2476269994986891</v>
      </c>
      <c r="G3361">
        <f>IF('Input and Summary Results'!$J$4="yes",IF(C3361=FALSE,FALSE,IF('Data Transformation'!E3361&lt;$R$10,E3361,$R$10)),IF(C3361=FALSE,FALSE,IF(C3361&lt;$R$10,C3361,$R$10)))</f>
        <v>0.12293769</v>
      </c>
      <c r="H3361">
        <f>IF('Input and Summary Results'!$J$4="yes",'Data Transformation'!F3361,'Data Transformation'!D3361)</f>
        <v>7.0144449999999997E-2</v>
      </c>
      <c r="I3361">
        <f t="shared" si="187"/>
        <v>193</v>
      </c>
    </row>
    <row r="3362" spans="2:9" x14ac:dyDescent="0.25">
      <c r="B3362">
        <f>IF('Input and Summary Results'!D2944=0,FALSE,'Input and Summary Results'!$B2944)</f>
        <v>193</v>
      </c>
      <c r="C3362">
        <f>IF(OR(B3362=0,'Input and Summary Results'!D2944=0,'Input and Summary Results'!D2944=""),FALSE,'Input and Summary Results'!$D2944)</f>
        <v>0.12942405000000001</v>
      </c>
      <c r="D3362">
        <f>IF(OR(B3362=0,'Input and Summary Results'!E2944=0),FALSE,'Input and Summary Results'!$E2944)</f>
        <v>0.10391313000000001</v>
      </c>
      <c r="E3362">
        <f t="shared" si="185"/>
        <v>-0.88798501414809217</v>
      </c>
      <c r="F3362">
        <f t="shared" si="186"/>
        <v>0.34845377207713712</v>
      </c>
      <c r="G3362">
        <f>IF('Input and Summary Results'!$J$4="yes",IF(C3362=FALSE,FALSE,IF('Data Transformation'!E3362&lt;$R$10,E3362,$R$10)),IF(C3362=FALSE,FALSE,IF(C3362&lt;$R$10,C3362,$R$10)))</f>
        <v>0.12942405000000001</v>
      </c>
      <c r="H3362">
        <f>IF('Input and Summary Results'!$J$4="yes",'Data Transformation'!F3362,'Data Transformation'!D3362)</f>
        <v>0.10391313000000001</v>
      </c>
      <c r="I3362">
        <f t="shared" si="187"/>
        <v>193</v>
      </c>
    </row>
    <row r="3363" spans="2:9" x14ac:dyDescent="0.25">
      <c r="B3363">
        <f>IF('Input and Summary Results'!D2945=0,FALSE,'Input and Summary Results'!$B2945)</f>
        <v>193</v>
      </c>
      <c r="C3363">
        <f>IF(OR(B3363=0,'Input and Summary Results'!D2945=0,'Input and Summary Results'!D2945=""),FALSE,'Input and Summary Results'!$D2945)</f>
        <v>0.20614969999999999</v>
      </c>
      <c r="D3363">
        <f>IF(OR(B3363=0,'Input and Summary Results'!E2945=0),FALSE,'Input and Summary Results'!$E2945)</f>
        <v>0.11479617</v>
      </c>
      <c r="E3363">
        <f t="shared" si="185"/>
        <v>-0.68581729287057502</v>
      </c>
      <c r="F3363">
        <f t="shared" si="186"/>
        <v>0.24167649906839545</v>
      </c>
      <c r="G3363">
        <f>IF('Input and Summary Results'!$J$4="yes",IF(C3363=FALSE,FALSE,IF('Data Transformation'!E3363&lt;$R$10,E3363,$R$10)),IF(C3363=FALSE,FALSE,IF(C3363&lt;$R$10,C3363,$R$10)))</f>
        <v>0.20614969999999999</v>
      </c>
      <c r="H3363">
        <f>IF('Input and Summary Results'!$J$4="yes",'Data Transformation'!F3363,'Data Transformation'!D3363)</f>
        <v>0.11479617</v>
      </c>
      <c r="I3363">
        <f t="shared" si="187"/>
        <v>193</v>
      </c>
    </row>
    <row r="3364" spans="2:9" x14ac:dyDescent="0.25">
      <c r="B3364">
        <f>IF('Input and Summary Results'!D2946=0,FALSE,'Input and Summary Results'!$B2946)</f>
        <v>193</v>
      </c>
      <c r="C3364">
        <f>IF(OR(B3364=0,'Input and Summary Results'!D2946=0,'Input and Summary Results'!D2946=""),FALSE,'Input and Summary Results'!$D2946)</f>
        <v>0.40480389</v>
      </c>
      <c r="D3364">
        <f>IF(OR(B3364=0,'Input and Summary Results'!E2946=0),FALSE,'Input and Summary Results'!$E2946)</f>
        <v>7.7185329999999996E-2</v>
      </c>
      <c r="E3364">
        <f t="shared" si="185"/>
        <v>-0.3927553227556651</v>
      </c>
      <c r="F3364">
        <f t="shared" si="186"/>
        <v>8.2752251269126886E-2</v>
      </c>
      <c r="G3364">
        <f>IF('Input and Summary Results'!$J$4="yes",IF(C3364=FALSE,FALSE,IF('Data Transformation'!E3364&lt;$R$10,E3364,$R$10)),IF(C3364=FALSE,FALSE,IF(C3364&lt;$R$10,C3364,$R$10)))</f>
        <v>0.40480389</v>
      </c>
      <c r="H3364">
        <f>IF('Input and Summary Results'!$J$4="yes",'Data Transformation'!F3364,'Data Transformation'!D3364)</f>
        <v>7.7185329999999996E-2</v>
      </c>
      <c r="I3364">
        <f t="shared" si="187"/>
        <v>193</v>
      </c>
    </row>
    <row r="3365" spans="2:9" x14ac:dyDescent="0.25">
      <c r="B3365">
        <f>IF('Input and Summary Results'!D2947=0,FALSE,'Input and Summary Results'!$B2947)</f>
        <v>193</v>
      </c>
      <c r="C3365">
        <f>IF(OR(B3365=0,'Input and Summary Results'!D2947=0,'Input and Summary Results'!D2947=""),FALSE,'Input and Summary Results'!$D2947)</f>
        <v>0.51103825999999997</v>
      </c>
      <c r="D3365">
        <f>IF(OR(B3365=0,'Input and Summary Results'!E2947=0),FALSE,'Input and Summary Results'!$E2947)</f>
        <v>3.5907189999999999E-2</v>
      </c>
      <c r="E3365">
        <f t="shared" si="185"/>
        <v>-0.29154658423933533</v>
      </c>
      <c r="F3365">
        <f t="shared" si="186"/>
        <v>3.0494234345585004E-2</v>
      </c>
      <c r="G3365">
        <f>IF('Input and Summary Results'!$J$4="yes",IF(C3365=FALSE,FALSE,IF('Data Transformation'!E3365&lt;$R$10,E3365,$R$10)),IF(C3365=FALSE,FALSE,IF(C3365&lt;$R$10,C3365,$R$10)))</f>
        <v>0.51103825999999997</v>
      </c>
      <c r="H3365">
        <f>IF('Input and Summary Results'!$J$4="yes",'Data Transformation'!F3365,'Data Transformation'!D3365)</f>
        <v>3.5907189999999999E-2</v>
      </c>
      <c r="I3365">
        <f t="shared" si="187"/>
        <v>193</v>
      </c>
    </row>
    <row r="3366" spans="2:9" x14ac:dyDescent="0.25">
      <c r="B3366">
        <f>IF('Input and Summary Results'!D2948=0,FALSE,'Input and Summary Results'!$B2948)</f>
        <v>194</v>
      </c>
      <c r="C3366">
        <f>IF(OR(B3366=0,'Input and Summary Results'!D2948=0,'Input and Summary Results'!D2948=""),FALSE,'Input and Summary Results'!$D2948)</f>
        <v>0.60277453999999997</v>
      </c>
      <c r="D3366">
        <f>IF(OR(B3366=0,'Input and Summary Results'!E2948=0),FALSE,'Input and Summary Results'!$E2948)</f>
        <v>3.2061359999999997E-2</v>
      </c>
      <c r="E3366">
        <f t="shared" si="185"/>
        <v>-0.21984509970681149</v>
      </c>
      <c r="F3366">
        <f t="shared" si="186"/>
        <v>2.3084303195685735E-2</v>
      </c>
      <c r="G3366">
        <f>IF('Input and Summary Results'!$J$4="yes",IF(C3366=FALSE,FALSE,IF('Data Transformation'!E3366&lt;$R$10,E3366,$R$10)),IF(C3366=FALSE,FALSE,IF(C3366&lt;$R$10,C3366,$R$10)))</f>
        <v>0.60277453999999997</v>
      </c>
      <c r="H3366">
        <f>IF('Input and Summary Results'!$J$4="yes",'Data Transformation'!F3366,'Data Transformation'!D3366)</f>
        <v>3.2061359999999997E-2</v>
      </c>
      <c r="I3366">
        <f t="shared" si="187"/>
        <v>194</v>
      </c>
    </row>
    <row r="3367" spans="2:9" x14ac:dyDescent="0.25">
      <c r="B3367">
        <f>IF('Input and Summary Results'!D2949=0,FALSE,'Input and Summary Results'!$B2949)</f>
        <v>194</v>
      </c>
      <c r="C3367">
        <f>IF(OR(B3367=0,'Input and Summary Results'!D2949=0,'Input and Summary Results'!D2949=""),FALSE,'Input and Summary Results'!$D2949)</f>
        <v>0.75958349000000003</v>
      </c>
      <c r="D3367">
        <f>IF(OR(B3367=0,'Input and Summary Results'!E2949=0),FALSE,'Input and Summary Results'!$E2949)</f>
        <v>8.3220340000000004E-2</v>
      </c>
      <c r="E3367">
        <f t="shared" si="185"/>
        <v>-0.1194244834819131</v>
      </c>
      <c r="F3367">
        <f t="shared" si="186"/>
        <v>4.754925302549691E-2</v>
      </c>
      <c r="G3367">
        <f>IF('Input and Summary Results'!$J$4="yes",IF(C3367=FALSE,FALSE,IF('Data Transformation'!E3367&lt;$R$10,E3367,$R$10)),IF(C3367=FALSE,FALSE,IF(C3367&lt;$R$10,C3367,$R$10)))</f>
        <v>0.75958349000000003</v>
      </c>
      <c r="H3367">
        <f>IF('Input and Summary Results'!$J$4="yes",'Data Transformation'!F3367,'Data Transformation'!D3367)</f>
        <v>8.3220340000000004E-2</v>
      </c>
      <c r="I3367">
        <f t="shared" si="187"/>
        <v>194</v>
      </c>
    </row>
    <row r="3368" spans="2:9" x14ac:dyDescent="0.25">
      <c r="B3368">
        <f>IF('Input and Summary Results'!D2950=0,FALSE,'Input and Summary Results'!$B2950)</f>
        <v>194</v>
      </c>
      <c r="C3368">
        <f>IF(OR(B3368=0,'Input and Summary Results'!D2950=0,'Input and Summary Results'!D2950=""),FALSE,'Input and Summary Results'!$D2950)</f>
        <v>0.80104737999999998</v>
      </c>
      <c r="D3368">
        <f>IF(OR(B3368=0,'Input and Summary Results'!E2950=0),FALSE,'Input and Summary Results'!$E2950)</f>
        <v>5.4323400000000001E-2</v>
      </c>
      <c r="E3368">
        <f t="shared" si="185"/>
        <v>-9.6341795696031199E-2</v>
      </c>
      <c r="F3368">
        <f t="shared" si="186"/>
        <v>2.9431911505659006E-2</v>
      </c>
      <c r="G3368">
        <f>IF('Input and Summary Results'!$J$4="yes",IF(C3368=FALSE,FALSE,IF('Data Transformation'!E3368&lt;$R$10,E3368,$R$10)),IF(C3368=FALSE,FALSE,IF(C3368&lt;$R$10,C3368,$R$10)))</f>
        <v>0.80104737999999998</v>
      </c>
      <c r="H3368">
        <f>IF('Input and Summary Results'!$J$4="yes",'Data Transformation'!F3368,'Data Transformation'!D3368)</f>
        <v>5.4323400000000001E-2</v>
      </c>
      <c r="I3368">
        <f t="shared" si="187"/>
        <v>194</v>
      </c>
    </row>
    <row r="3369" spans="2:9" x14ac:dyDescent="0.25">
      <c r="B3369">
        <f>IF('Input and Summary Results'!D2951=0,FALSE,'Input and Summary Results'!$B2951)</f>
        <v>194</v>
      </c>
      <c r="C3369">
        <f>IF(OR(B3369=0,'Input and Summary Results'!D2951=0,'Input and Summary Results'!D2951=""),FALSE,'Input and Summary Results'!$D2951)</f>
        <v>0.83827618999999998</v>
      </c>
      <c r="D3369">
        <f>IF(OR(B3369=0,'Input and Summary Results'!E2951=0),FALSE,'Input and Summary Results'!$E2951)</f>
        <v>4.9436029999999999E-2</v>
      </c>
      <c r="E3369">
        <f t="shared" si="185"/>
        <v>-7.661286916093854E-2</v>
      </c>
      <c r="F3369">
        <f t="shared" si="186"/>
        <v>2.559447265226512E-2</v>
      </c>
      <c r="G3369">
        <f>IF('Input and Summary Results'!$J$4="yes",IF(C3369=FALSE,FALSE,IF('Data Transformation'!E3369&lt;$R$10,E3369,$R$10)),IF(C3369=FALSE,FALSE,IF(C3369&lt;$R$10,C3369,$R$10)))</f>
        <v>0.83827618999999998</v>
      </c>
      <c r="H3369">
        <f>IF('Input and Summary Results'!$J$4="yes",'Data Transformation'!F3369,'Data Transformation'!D3369)</f>
        <v>4.9436029999999999E-2</v>
      </c>
      <c r="I3369">
        <f t="shared" si="187"/>
        <v>194</v>
      </c>
    </row>
    <row r="3370" spans="2:9" x14ac:dyDescent="0.25">
      <c r="B3370">
        <f>IF('Input and Summary Results'!D2952=0,FALSE,'Input and Summary Results'!$B2952)</f>
        <v>194</v>
      </c>
      <c r="C3370">
        <f>IF(OR(B3370=0,'Input and Summary Results'!D2952=0,'Input and Summary Results'!D2952=""),FALSE,'Input and Summary Results'!$D2952)</f>
        <v>0.83967530999999995</v>
      </c>
      <c r="D3370">
        <f>IF(OR(B3370=0,'Input and Summary Results'!E2952=0),FALSE,'Input and Summary Results'!$E2952)</f>
        <v>3.88668E-2</v>
      </c>
      <c r="E3370">
        <f t="shared" ref="E3370:E3433" si="188">IF(C3370=FALSE,FALSE,LOG10(C3370))</f>
        <v>-7.5888616718192622E-2</v>
      </c>
      <c r="F3370">
        <f t="shared" ref="F3370:F3433" si="189">IF(D3370=FALSE, FALSE,0.434*D3370/C3370)</f>
        <v>2.0088945094741444E-2</v>
      </c>
      <c r="G3370">
        <f>IF('Input and Summary Results'!$J$4="yes",IF(C3370=FALSE,FALSE,IF('Data Transformation'!E3370&lt;$R$10,E3370,$R$10)),IF(C3370=FALSE,FALSE,IF(C3370&lt;$R$10,C3370,$R$10)))</f>
        <v>0.83967530999999995</v>
      </c>
      <c r="H3370">
        <f>IF('Input and Summary Results'!$J$4="yes",'Data Transformation'!F3370,'Data Transformation'!D3370)</f>
        <v>3.88668E-2</v>
      </c>
      <c r="I3370">
        <f t="shared" si="187"/>
        <v>194</v>
      </c>
    </row>
    <row r="3371" spans="2:9" x14ac:dyDescent="0.25">
      <c r="B3371">
        <f>IF('Input and Summary Results'!D2953=0,FALSE,'Input and Summary Results'!$B2953)</f>
        <v>194</v>
      </c>
      <c r="C3371">
        <f>IF(OR(B3371=0,'Input and Summary Results'!D2953=0,'Input and Summary Results'!D2953=""),FALSE,'Input and Summary Results'!$D2953)</f>
        <v>0.89435220000000004</v>
      </c>
      <c r="D3371">
        <f>IF(OR(B3371=0,'Input and Summary Results'!E2953=0),FALSE,'Input and Summary Results'!$E2953)</f>
        <v>4.7846930000000003E-2</v>
      </c>
      <c r="E3371">
        <f t="shared" si="188"/>
        <v>-4.8491420359910935E-2</v>
      </c>
      <c r="F3371">
        <f t="shared" si="189"/>
        <v>2.3218557096410117E-2</v>
      </c>
      <c r="G3371">
        <f>IF('Input and Summary Results'!$J$4="yes",IF(C3371=FALSE,FALSE,IF('Data Transformation'!E3371&lt;$R$10,E3371,$R$10)),IF(C3371=FALSE,FALSE,IF(C3371&lt;$R$10,C3371,$R$10)))</f>
        <v>0.89435220000000004</v>
      </c>
      <c r="H3371">
        <f>IF('Input and Summary Results'!$J$4="yes",'Data Transformation'!F3371,'Data Transformation'!D3371)</f>
        <v>4.7846930000000003E-2</v>
      </c>
      <c r="I3371">
        <f t="shared" si="187"/>
        <v>194</v>
      </c>
    </row>
    <row r="3372" spans="2:9" x14ac:dyDescent="0.25">
      <c r="B3372">
        <f>IF('Input and Summary Results'!D2954=0,FALSE,'Input and Summary Results'!$B2954)</f>
        <v>194</v>
      </c>
      <c r="C3372">
        <f>IF(OR(B3372=0,'Input and Summary Results'!D2954=0,'Input and Summary Results'!D2954=""),FALSE,'Input and Summary Results'!$D2954)</f>
        <v>0.90950863000000004</v>
      </c>
      <c r="D3372">
        <f>IF(OR(B3372=0,'Input and Summary Results'!E2954=0),FALSE,'Input and Summary Results'!$E2954)</f>
        <v>6.102697E-2</v>
      </c>
      <c r="E3372">
        <f t="shared" si="188"/>
        <v>-4.1193175716938243E-2</v>
      </c>
      <c r="F3372">
        <f t="shared" si="189"/>
        <v>2.9120894630763425E-2</v>
      </c>
      <c r="G3372">
        <f>IF('Input and Summary Results'!$J$4="yes",IF(C3372=FALSE,FALSE,IF('Data Transformation'!E3372&lt;$R$10,E3372,$R$10)),IF(C3372=FALSE,FALSE,IF(C3372&lt;$R$10,C3372,$R$10)))</f>
        <v>0.90950863000000004</v>
      </c>
      <c r="H3372">
        <f>IF('Input and Summary Results'!$J$4="yes",'Data Transformation'!F3372,'Data Transformation'!D3372)</f>
        <v>6.102697E-2</v>
      </c>
      <c r="I3372">
        <f t="shared" si="187"/>
        <v>194</v>
      </c>
    </row>
    <row r="3373" spans="2:9" x14ac:dyDescent="0.25">
      <c r="B3373">
        <f>IF('Input and Summary Results'!D2955=0,FALSE,'Input and Summary Results'!$B2955)</f>
        <v>194</v>
      </c>
      <c r="C3373">
        <f>IF(OR(B3373=0,'Input and Summary Results'!D2955=0,'Input and Summary Results'!D2955=""),FALSE,'Input and Summary Results'!$D2955)</f>
        <v>0.96261611000000002</v>
      </c>
      <c r="D3373">
        <f>IF(OR(B3373=0,'Input and Summary Results'!E2955=0),FALSE,'Input and Summary Results'!$E2955)</f>
        <v>4.9380300000000002E-2</v>
      </c>
      <c r="E3373">
        <f t="shared" si="188"/>
        <v>-1.6546874400237485E-2</v>
      </c>
      <c r="F3373">
        <f t="shared" si="189"/>
        <v>2.2263340471208194E-2</v>
      </c>
      <c r="G3373">
        <f>IF('Input and Summary Results'!$J$4="yes",IF(C3373=FALSE,FALSE,IF('Data Transformation'!E3373&lt;$R$10,E3373,$R$10)),IF(C3373=FALSE,FALSE,IF(C3373&lt;$R$10,C3373,$R$10)))</f>
        <v>0.96261611000000002</v>
      </c>
      <c r="H3373">
        <f>IF('Input and Summary Results'!$J$4="yes",'Data Transformation'!F3373,'Data Transformation'!D3373)</f>
        <v>4.9380300000000002E-2</v>
      </c>
      <c r="I3373">
        <f t="shared" si="187"/>
        <v>194</v>
      </c>
    </row>
    <row r="3374" spans="2:9" x14ac:dyDescent="0.25">
      <c r="B3374">
        <f>IF('Input and Summary Results'!D2956=0,FALSE,'Input and Summary Results'!$B2956)</f>
        <v>194</v>
      </c>
      <c r="C3374">
        <f>IF(OR(B3374=0,'Input and Summary Results'!D2956=0,'Input and Summary Results'!D2956=""),FALSE,'Input and Summary Results'!$D2956)</f>
        <v>0.96288693000000003</v>
      </c>
      <c r="D3374">
        <f>IF(OR(B3374=0,'Input and Summary Results'!E2956=0),FALSE,'Input and Summary Results'!$E2956)</f>
        <v>5.0738190000000002E-2</v>
      </c>
      <c r="E3374">
        <f t="shared" si="188"/>
        <v>-1.6424708265028887E-2</v>
      </c>
      <c r="F3374">
        <f t="shared" si="189"/>
        <v>2.2869117623187597E-2</v>
      </c>
      <c r="G3374">
        <f>IF('Input and Summary Results'!$J$4="yes",IF(C3374=FALSE,FALSE,IF('Data Transformation'!E3374&lt;$R$10,E3374,$R$10)),IF(C3374=FALSE,FALSE,IF(C3374&lt;$R$10,C3374,$R$10)))</f>
        <v>0.96288693000000003</v>
      </c>
      <c r="H3374">
        <f>IF('Input and Summary Results'!$J$4="yes",'Data Transformation'!F3374,'Data Transformation'!D3374)</f>
        <v>5.0738190000000002E-2</v>
      </c>
      <c r="I3374">
        <f t="shared" si="187"/>
        <v>194</v>
      </c>
    </row>
    <row r="3375" spans="2:9" x14ac:dyDescent="0.25">
      <c r="B3375">
        <f>IF('Input and Summary Results'!D2957=0,FALSE,'Input and Summary Results'!$B2957)</f>
        <v>194</v>
      </c>
      <c r="C3375">
        <f>IF(OR(B3375=0,'Input and Summary Results'!D2957=0,'Input and Summary Results'!D2957=""),FALSE,'Input and Summary Results'!$D2957)</f>
        <v>0.98335002999999999</v>
      </c>
      <c r="D3375">
        <f>IF(OR(B3375=0,'Input and Summary Results'!E2957=0),FALSE,'Input and Summary Results'!$E2957)</f>
        <v>3.2328509999999998E-2</v>
      </c>
      <c r="E3375">
        <f t="shared" si="188"/>
        <v>-7.291864631019971E-3</v>
      </c>
      <c r="F3375">
        <f t="shared" si="189"/>
        <v>1.426813739966022E-2</v>
      </c>
      <c r="G3375">
        <f>IF('Input and Summary Results'!$J$4="yes",IF(C3375=FALSE,FALSE,IF('Data Transformation'!E3375&lt;$R$10,E3375,$R$10)),IF(C3375=FALSE,FALSE,IF(C3375&lt;$R$10,C3375,$R$10)))</f>
        <v>0.98335002999999999</v>
      </c>
      <c r="H3375">
        <f>IF('Input and Summary Results'!$J$4="yes",'Data Transformation'!F3375,'Data Transformation'!D3375)</f>
        <v>3.2328509999999998E-2</v>
      </c>
      <c r="I3375">
        <f t="shared" si="187"/>
        <v>194</v>
      </c>
    </row>
    <row r="3376" spans="2:9" x14ac:dyDescent="0.25">
      <c r="B3376">
        <f>IF('Input and Summary Results'!D2958=0,FALSE,'Input and Summary Results'!$B2958)</f>
        <v>194</v>
      </c>
      <c r="C3376">
        <f>IF(OR(B3376=0,'Input and Summary Results'!D2958=0,'Input and Summary Results'!D2958=""),FALSE,'Input and Summary Results'!$D2958)</f>
        <v>0.99067523999999996</v>
      </c>
      <c r="D3376">
        <f>IF(OR(B3376=0,'Input and Summary Results'!E2958=0),FALSE,'Input and Summary Results'!$E2958)</f>
        <v>3.9978630000000001E-2</v>
      </c>
      <c r="E3376">
        <f t="shared" si="188"/>
        <v>-4.0686912173490599E-3</v>
      </c>
      <c r="F3376">
        <f t="shared" si="189"/>
        <v>1.7514039636238411E-2</v>
      </c>
      <c r="G3376">
        <f>IF('Input and Summary Results'!$J$4="yes",IF(C3376=FALSE,FALSE,IF('Data Transformation'!E3376&lt;$R$10,E3376,$R$10)),IF(C3376=FALSE,FALSE,IF(C3376&lt;$R$10,C3376,$R$10)))</f>
        <v>0.99067523999999996</v>
      </c>
      <c r="H3376">
        <f>IF('Input and Summary Results'!$J$4="yes",'Data Transformation'!F3376,'Data Transformation'!D3376)</f>
        <v>3.9978630000000001E-2</v>
      </c>
      <c r="I3376">
        <f t="shared" si="187"/>
        <v>194</v>
      </c>
    </row>
    <row r="3377" spans="2:9" x14ac:dyDescent="0.25">
      <c r="B3377">
        <f>IF('Input and Summary Results'!D2959=0,FALSE,'Input and Summary Results'!$B2959)</f>
        <v>194</v>
      </c>
      <c r="C3377">
        <f>IF(OR(B3377=0,'Input and Summary Results'!D2959=0,'Input and Summary Results'!D2959=""),FALSE,'Input and Summary Results'!$D2959)</f>
        <v>1.00214834</v>
      </c>
      <c r="D3377">
        <f>IF(OR(B3377=0,'Input and Summary Results'!E2959=0),FALSE,'Input and Summary Results'!$E2959)</f>
        <v>9.6841460000000004E-2</v>
      </c>
      <c r="E3377">
        <f t="shared" si="188"/>
        <v>9.320114266177516E-4</v>
      </c>
      <c r="F3377">
        <f t="shared" si="189"/>
        <v>4.193909420635273E-2</v>
      </c>
      <c r="G3377">
        <f>IF('Input and Summary Results'!$J$4="yes",IF(C3377=FALSE,FALSE,IF('Data Transformation'!E3377&lt;$R$10,E3377,$R$10)),IF(C3377=FALSE,FALSE,IF(C3377&lt;$R$10,C3377,$R$10)))</f>
        <v>1.00214834</v>
      </c>
      <c r="H3377">
        <f>IF('Input and Summary Results'!$J$4="yes",'Data Transformation'!F3377,'Data Transformation'!D3377)</f>
        <v>9.6841460000000004E-2</v>
      </c>
      <c r="I3377">
        <f t="shared" si="187"/>
        <v>194</v>
      </c>
    </row>
    <row r="3378" spans="2:9" x14ac:dyDescent="0.25">
      <c r="B3378">
        <f>IF('Input and Summary Results'!D2960=0,FALSE,'Input and Summary Results'!$B2960)</f>
        <v>194</v>
      </c>
      <c r="C3378">
        <f>IF(OR(B3378=0,'Input and Summary Results'!D2960=0,'Input and Summary Results'!D2960=""),FALSE,'Input and Summary Results'!$D2960)</f>
        <v>1.0052466</v>
      </c>
      <c r="D3378">
        <f>IF(OR(B3378=0,'Input and Summary Results'!E2960=0),FALSE,'Input and Summary Results'!$E2960)</f>
        <v>6.0988889999999997E-2</v>
      </c>
      <c r="E3378">
        <f t="shared" si="188"/>
        <v>2.272612882896396E-3</v>
      </c>
      <c r="F3378">
        <f t="shared" si="189"/>
        <v>2.6331029878638734E-2</v>
      </c>
      <c r="G3378">
        <f>IF('Input and Summary Results'!$J$4="yes",IF(C3378=FALSE,FALSE,IF('Data Transformation'!E3378&lt;$R$10,E3378,$R$10)),IF(C3378=FALSE,FALSE,IF(C3378&lt;$R$10,C3378,$R$10)))</f>
        <v>1.0052466</v>
      </c>
      <c r="H3378">
        <f>IF('Input and Summary Results'!$J$4="yes",'Data Transformation'!F3378,'Data Transformation'!D3378)</f>
        <v>6.0988889999999997E-2</v>
      </c>
      <c r="I3378">
        <f t="shared" si="187"/>
        <v>194</v>
      </c>
    </row>
    <row r="3379" spans="2:9" x14ac:dyDescent="0.25">
      <c r="B3379">
        <f>IF('Input and Summary Results'!D2961=0,FALSE,'Input and Summary Results'!$B2961)</f>
        <v>194</v>
      </c>
      <c r="C3379">
        <f>IF(OR(B3379=0,'Input and Summary Results'!D2961=0,'Input and Summary Results'!D2961=""),FALSE,'Input and Summary Results'!$D2961)</f>
        <v>1.0849259099999999</v>
      </c>
      <c r="D3379">
        <f>IF(OR(B3379=0,'Input and Summary Results'!E2961=0),FALSE,'Input and Summary Results'!$E2961)</f>
        <v>3.3035399999999999E-2</v>
      </c>
      <c r="E3379">
        <f t="shared" si="188"/>
        <v>3.5400081063050794E-2</v>
      </c>
      <c r="F3379">
        <f t="shared" si="189"/>
        <v>1.3215062399975313E-2</v>
      </c>
      <c r="G3379">
        <f>IF('Input and Summary Results'!$J$4="yes",IF(C3379=FALSE,FALSE,IF('Data Transformation'!E3379&lt;$R$10,E3379,$R$10)),IF(C3379=FALSE,FALSE,IF(C3379&lt;$R$10,C3379,$R$10)))</f>
        <v>1.0849259099999999</v>
      </c>
      <c r="H3379">
        <f>IF('Input and Summary Results'!$J$4="yes",'Data Transformation'!F3379,'Data Transformation'!D3379)</f>
        <v>3.3035399999999999E-2</v>
      </c>
      <c r="I3379">
        <f t="shared" si="187"/>
        <v>194</v>
      </c>
    </row>
    <row r="3380" spans="2:9" x14ac:dyDescent="0.25">
      <c r="B3380">
        <f>IF('Input and Summary Results'!D2962=0,FALSE,'Input and Summary Results'!$B2962)</f>
        <v>194</v>
      </c>
      <c r="C3380">
        <f>IF(OR(B3380=0,'Input and Summary Results'!D2962=0,'Input and Summary Results'!D2962=""),FALSE,'Input and Summary Results'!$D2962)</f>
        <v>1.0896230499999999</v>
      </c>
      <c r="D3380">
        <f>IF(OR(B3380=0,'Input and Summary Results'!E2962=0),FALSE,'Input and Summary Results'!$E2962)</f>
        <v>5.599179E-2</v>
      </c>
      <c r="E3380">
        <f t="shared" si="188"/>
        <v>3.7276281776791473E-2</v>
      </c>
      <c r="F3380">
        <f t="shared" si="189"/>
        <v>2.2301691268370286E-2</v>
      </c>
      <c r="G3380">
        <f>IF('Input and Summary Results'!$J$4="yes",IF(C3380=FALSE,FALSE,IF('Data Transformation'!E3380&lt;$R$10,E3380,$R$10)),IF(C3380=FALSE,FALSE,IF(C3380&lt;$R$10,C3380,$R$10)))</f>
        <v>1.0896230499999999</v>
      </c>
      <c r="H3380">
        <f>IF('Input and Summary Results'!$J$4="yes",'Data Transformation'!F3380,'Data Transformation'!D3380)</f>
        <v>5.599179E-2</v>
      </c>
      <c r="I3380">
        <f t="shared" si="187"/>
        <v>194</v>
      </c>
    </row>
    <row r="3381" spans="2:9" x14ac:dyDescent="0.25">
      <c r="B3381">
        <f>IF('Input and Summary Results'!D2963=0,FALSE,'Input and Summary Results'!$B2963)</f>
        <v>194</v>
      </c>
      <c r="C3381">
        <f>IF(OR(B3381=0,'Input and Summary Results'!D2963=0,'Input and Summary Results'!D2963=""),FALSE,'Input and Summary Results'!$D2963)</f>
        <v>1.0896630300000001</v>
      </c>
      <c r="D3381">
        <f>IF(OR(B3381=0,'Input and Summary Results'!E2963=0),FALSE,'Input and Summary Results'!$E2963)</f>
        <v>4.3474579999999999E-2</v>
      </c>
      <c r="E3381">
        <f t="shared" si="188"/>
        <v>3.729221643864964E-2</v>
      </c>
      <c r="F3381">
        <f t="shared" si="189"/>
        <v>1.7315415133428907E-2</v>
      </c>
      <c r="G3381">
        <f>IF('Input and Summary Results'!$J$4="yes",IF(C3381=FALSE,FALSE,IF('Data Transformation'!E3381&lt;$R$10,E3381,$R$10)),IF(C3381=FALSE,FALSE,IF(C3381&lt;$R$10,C3381,$R$10)))</f>
        <v>1.0896630300000001</v>
      </c>
      <c r="H3381">
        <f>IF('Input and Summary Results'!$J$4="yes",'Data Transformation'!F3381,'Data Transformation'!D3381)</f>
        <v>4.3474579999999999E-2</v>
      </c>
      <c r="I3381">
        <f t="shared" si="187"/>
        <v>194</v>
      </c>
    </row>
    <row r="3382" spans="2:9" x14ac:dyDescent="0.25">
      <c r="B3382">
        <f>IF('Input and Summary Results'!D2964=0,FALSE,'Input and Summary Results'!$B2964)</f>
        <v>194</v>
      </c>
      <c r="C3382">
        <f>IF(OR(B3382=0,'Input and Summary Results'!D2964=0,'Input and Summary Results'!D2964=""),FALSE,'Input and Summary Results'!$D2964)</f>
        <v>1.16215595</v>
      </c>
      <c r="D3382">
        <f>IF(OR(B3382=0,'Input and Summary Results'!E2964=0),FALSE,'Input and Summary Results'!$E2964)</f>
        <v>5.4491060000000001E-2</v>
      </c>
      <c r="E3382">
        <f t="shared" si="188"/>
        <v>6.5264410050883181E-2</v>
      </c>
      <c r="F3382">
        <f t="shared" si="189"/>
        <v>2.0349351599499188E-2</v>
      </c>
      <c r="G3382">
        <f>IF('Input and Summary Results'!$J$4="yes",IF(C3382=FALSE,FALSE,IF('Data Transformation'!E3382&lt;$R$10,E3382,$R$10)),IF(C3382=FALSE,FALSE,IF(C3382&lt;$R$10,C3382,$R$10)))</f>
        <v>1.16215595</v>
      </c>
      <c r="H3382">
        <f>IF('Input and Summary Results'!$J$4="yes",'Data Transformation'!F3382,'Data Transformation'!D3382)</f>
        <v>5.4491060000000001E-2</v>
      </c>
      <c r="I3382">
        <f t="shared" si="187"/>
        <v>194</v>
      </c>
    </row>
    <row r="3383" spans="2:9" x14ac:dyDescent="0.25">
      <c r="B3383">
        <f>IF('Input and Summary Results'!D2965=0,FALSE,'Input and Summary Results'!$B2965)</f>
        <v>195</v>
      </c>
      <c r="C3383">
        <f>IF(OR(B3383=0,'Input and Summary Results'!D2965=0,'Input and Summary Results'!D2965=""),FALSE,'Input and Summary Results'!$D2965)</f>
        <v>9.8822060000000003E-2</v>
      </c>
      <c r="D3383">
        <f>IF(OR(B3383=0,'Input and Summary Results'!E2965=0),FALSE,'Input and Summary Results'!$E2965)</f>
        <v>4.7736559999999997E-2</v>
      </c>
      <c r="E3383">
        <f t="shared" si="188"/>
        <v>-1.0051460972457524</v>
      </c>
      <c r="F3383">
        <f t="shared" si="189"/>
        <v>0.20964617657231591</v>
      </c>
      <c r="G3383">
        <f>IF('Input and Summary Results'!$J$4="yes",IF(C3383=FALSE,FALSE,IF('Data Transformation'!E3383&lt;$R$10,E3383,$R$10)),IF(C3383=FALSE,FALSE,IF(C3383&lt;$R$10,C3383,$R$10)))</f>
        <v>9.8822060000000003E-2</v>
      </c>
      <c r="H3383">
        <f>IF('Input and Summary Results'!$J$4="yes",'Data Transformation'!F3383,'Data Transformation'!D3383)</f>
        <v>4.7736559999999997E-2</v>
      </c>
      <c r="I3383">
        <f t="shared" si="187"/>
        <v>195</v>
      </c>
    </row>
    <row r="3384" spans="2:9" x14ac:dyDescent="0.25">
      <c r="B3384">
        <f>IF('Input and Summary Results'!D2966=0,FALSE,'Input and Summary Results'!$B2966)</f>
        <v>195</v>
      </c>
      <c r="C3384">
        <f>IF(OR(B3384=0,'Input and Summary Results'!D2966=0,'Input and Summary Results'!D2966=""),FALSE,'Input and Summary Results'!$D2966)</f>
        <v>0.42349184000000001</v>
      </c>
      <c r="D3384">
        <f>IF(OR(B3384=0,'Input and Summary Results'!E2966=0),FALSE,'Input and Summary Results'!$E2966)</f>
        <v>4.3475760000000002E-2</v>
      </c>
      <c r="E3384">
        <f t="shared" si="188"/>
        <v>-0.37315495340202082</v>
      </c>
      <c r="F3384">
        <f t="shared" si="189"/>
        <v>4.4554529881850852E-2</v>
      </c>
      <c r="G3384">
        <f>IF('Input and Summary Results'!$J$4="yes",IF(C3384=FALSE,FALSE,IF('Data Transformation'!E3384&lt;$R$10,E3384,$R$10)),IF(C3384=FALSE,FALSE,IF(C3384&lt;$R$10,C3384,$R$10)))</f>
        <v>0.42349184000000001</v>
      </c>
      <c r="H3384">
        <f>IF('Input and Summary Results'!$J$4="yes",'Data Transformation'!F3384,'Data Transformation'!D3384)</f>
        <v>4.3475760000000002E-2</v>
      </c>
      <c r="I3384">
        <f t="shared" si="187"/>
        <v>195</v>
      </c>
    </row>
    <row r="3385" spans="2:9" x14ac:dyDescent="0.25">
      <c r="B3385">
        <f>IF('Input and Summary Results'!D2967=0,FALSE,'Input and Summary Results'!$B2967)</f>
        <v>195</v>
      </c>
      <c r="C3385">
        <f>IF(OR(B3385=0,'Input and Summary Results'!D2967=0,'Input and Summary Results'!D2967=""),FALSE,'Input and Summary Results'!$D2967)</f>
        <v>0.58689826</v>
      </c>
      <c r="D3385">
        <f>IF(OR(B3385=0,'Input and Summary Results'!E2967=0),FALSE,'Input and Summary Results'!$E2967)</f>
        <v>5.709877E-2</v>
      </c>
      <c r="E3385">
        <f t="shared" si="188"/>
        <v>-0.23143717805418715</v>
      </c>
      <c r="F3385">
        <f t="shared" si="189"/>
        <v>4.2223444622241681E-2</v>
      </c>
      <c r="G3385">
        <f>IF('Input and Summary Results'!$J$4="yes",IF(C3385=FALSE,FALSE,IF('Data Transformation'!E3385&lt;$R$10,E3385,$R$10)),IF(C3385=FALSE,FALSE,IF(C3385&lt;$R$10,C3385,$R$10)))</f>
        <v>0.58689826</v>
      </c>
      <c r="H3385">
        <f>IF('Input and Summary Results'!$J$4="yes",'Data Transformation'!F3385,'Data Transformation'!D3385)</f>
        <v>5.709877E-2</v>
      </c>
      <c r="I3385">
        <f t="shared" si="187"/>
        <v>195</v>
      </c>
    </row>
    <row r="3386" spans="2:9" x14ac:dyDescent="0.25">
      <c r="B3386">
        <f>IF('Input and Summary Results'!D2968=0,FALSE,'Input and Summary Results'!$B2968)</f>
        <v>195</v>
      </c>
      <c r="C3386">
        <f>IF(OR(B3386=0,'Input and Summary Results'!D2968=0,'Input and Summary Results'!D2968=""),FALSE,'Input and Summary Results'!$D2968)</f>
        <v>0.75205886</v>
      </c>
      <c r="D3386">
        <f>IF(OR(B3386=0,'Input and Summary Results'!E2968=0),FALSE,'Input and Summary Results'!$E2968)</f>
        <v>5.1381339999999998E-2</v>
      </c>
      <c r="E3386">
        <f t="shared" si="188"/>
        <v>-0.12374816795510057</v>
      </c>
      <c r="F3386">
        <f t="shared" si="189"/>
        <v>2.9651271657114706E-2</v>
      </c>
      <c r="G3386">
        <f>IF('Input and Summary Results'!$J$4="yes",IF(C3386=FALSE,FALSE,IF('Data Transformation'!E3386&lt;$R$10,E3386,$R$10)),IF(C3386=FALSE,FALSE,IF(C3386&lt;$R$10,C3386,$R$10)))</f>
        <v>0.75205886</v>
      </c>
      <c r="H3386">
        <f>IF('Input and Summary Results'!$J$4="yes",'Data Transformation'!F3386,'Data Transformation'!D3386)</f>
        <v>5.1381339999999998E-2</v>
      </c>
      <c r="I3386">
        <f t="shared" si="187"/>
        <v>195</v>
      </c>
    </row>
    <row r="3387" spans="2:9" x14ac:dyDescent="0.25">
      <c r="B3387">
        <f>IF('Input and Summary Results'!D2969=0,FALSE,'Input and Summary Results'!$B2969)</f>
        <v>195</v>
      </c>
      <c r="C3387">
        <f>IF(OR(B3387=0,'Input and Summary Results'!D2969=0,'Input and Summary Results'!D2969=""),FALSE,'Input and Summary Results'!$D2969)</f>
        <v>0.77387185000000003</v>
      </c>
      <c r="D3387">
        <f>IF(OR(B3387=0,'Input and Summary Results'!E2969=0),FALSE,'Input and Summary Results'!$E2969)</f>
        <v>2.8708210000000001E-2</v>
      </c>
      <c r="E3387">
        <f t="shared" si="188"/>
        <v>-0.1113309507456705</v>
      </c>
      <c r="F3387">
        <f t="shared" si="189"/>
        <v>1.61000340560262E-2</v>
      </c>
      <c r="G3387">
        <f>IF('Input and Summary Results'!$J$4="yes",IF(C3387=FALSE,FALSE,IF('Data Transformation'!E3387&lt;$R$10,E3387,$R$10)),IF(C3387=FALSE,FALSE,IF(C3387&lt;$R$10,C3387,$R$10)))</f>
        <v>0.77387185000000003</v>
      </c>
      <c r="H3387">
        <f>IF('Input and Summary Results'!$J$4="yes",'Data Transformation'!F3387,'Data Transformation'!D3387)</f>
        <v>2.8708210000000001E-2</v>
      </c>
      <c r="I3387">
        <f t="shared" si="187"/>
        <v>195</v>
      </c>
    </row>
    <row r="3388" spans="2:9" x14ac:dyDescent="0.25">
      <c r="B3388">
        <f>IF('Input and Summary Results'!D2970=0,FALSE,'Input and Summary Results'!$B2970)</f>
        <v>195</v>
      </c>
      <c r="C3388">
        <f>IF(OR(B3388=0,'Input and Summary Results'!D2970=0,'Input and Summary Results'!D2970=""),FALSE,'Input and Summary Results'!$D2970)</f>
        <v>0.78699322000000005</v>
      </c>
      <c r="D3388">
        <f>IF(OR(B3388=0,'Input and Summary Results'!E2970=0),FALSE,'Input and Summary Results'!$E2970)</f>
        <v>2.969138E-2</v>
      </c>
      <c r="E3388">
        <f t="shared" si="188"/>
        <v>-0.10402900910125419</v>
      </c>
      <c r="F3388">
        <f t="shared" si="189"/>
        <v>1.6373786447613867E-2</v>
      </c>
      <c r="G3388">
        <f>IF('Input and Summary Results'!$J$4="yes",IF(C3388=FALSE,FALSE,IF('Data Transformation'!E3388&lt;$R$10,E3388,$R$10)),IF(C3388=FALSE,FALSE,IF(C3388&lt;$R$10,C3388,$R$10)))</f>
        <v>0.78699322000000005</v>
      </c>
      <c r="H3388">
        <f>IF('Input and Summary Results'!$J$4="yes",'Data Transformation'!F3388,'Data Transformation'!D3388)</f>
        <v>2.969138E-2</v>
      </c>
      <c r="I3388">
        <f t="shared" si="187"/>
        <v>195</v>
      </c>
    </row>
    <row r="3389" spans="2:9" x14ac:dyDescent="0.25">
      <c r="B3389">
        <f>IF('Input and Summary Results'!D2971=0,FALSE,'Input and Summary Results'!$B2971)</f>
        <v>195</v>
      </c>
      <c r="C3389">
        <f>IF(OR(B3389=0,'Input and Summary Results'!D2971=0,'Input and Summary Results'!D2971=""),FALSE,'Input and Summary Results'!$D2971)</f>
        <v>0.83118239999999999</v>
      </c>
      <c r="D3389">
        <f>IF(OR(B3389=0,'Input and Summary Results'!E2971=0),FALSE,'Input and Summary Results'!$E2971)</f>
        <v>4.6828069999999999E-2</v>
      </c>
      <c r="E3389">
        <f t="shared" si="188"/>
        <v>-8.0303661389047973E-2</v>
      </c>
      <c r="F3389">
        <f t="shared" si="189"/>
        <v>2.4451170260582997E-2</v>
      </c>
      <c r="G3389">
        <f>IF('Input and Summary Results'!$J$4="yes",IF(C3389=FALSE,FALSE,IF('Data Transformation'!E3389&lt;$R$10,E3389,$R$10)),IF(C3389=FALSE,FALSE,IF(C3389&lt;$R$10,C3389,$R$10)))</f>
        <v>0.83118239999999999</v>
      </c>
      <c r="H3389">
        <f>IF('Input and Summary Results'!$J$4="yes",'Data Transformation'!F3389,'Data Transformation'!D3389)</f>
        <v>4.6828069999999999E-2</v>
      </c>
      <c r="I3389">
        <f t="shared" si="187"/>
        <v>195</v>
      </c>
    </row>
    <row r="3390" spans="2:9" x14ac:dyDescent="0.25">
      <c r="B3390">
        <f>IF('Input and Summary Results'!D2972=0,FALSE,'Input and Summary Results'!$B2972)</f>
        <v>195</v>
      </c>
      <c r="C3390">
        <f>IF(OR(B3390=0,'Input and Summary Results'!D2972=0,'Input and Summary Results'!D2972=""),FALSE,'Input and Summary Results'!$D2972)</f>
        <v>0.84257753000000002</v>
      </c>
      <c r="D3390">
        <f>IF(OR(B3390=0,'Input and Summary Results'!E2972=0),FALSE,'Input and Summary Results'!$E2972)</f>
        <v>5.6033380000000001E-2</v>
      </c>
      <c r="E3390">
        <f t="shared" si="188"/>
        <v>-7.4390126893397412E-2</v>
      </c>
      <c r="F3390">
        <f t="shared" si="189"/>
        <v>2.8862016911369567E-2</v>
      </c>
      <c r="G3390">
        <f>IF('Input and Summary Results'!$J$4="yes",IF(C3390=FALSE,FALSE,IF('Data Transformation'!E3390&lt;$R$10,E3390,$R$10)),IF(C3390=FALSE,FALSE,IF(C3390&lt;$R$10,C3390,$R$10)))</f>
        <v>0.84257753000000002</v>
      </c>
      <c r="H3390">
        <f>IF('Input and Summary Results'!$J$4="yes",'Data Transformation'!F3390,'Data Transformation'!D3390)</f>
        <v>5.6033380000000001E-2</v>
      </c>
      <c r="I3390">
        <f t="shared" si="187"/>
        <v>195</v>
      </c>
    </row>
    <row r="3391" spans="2:9" x14ac:dyDescent="0.25">
      <c r="B3391">
        <f>IF('Input and Summary Results'!D2973=0,FALSE,'Input and Summary Results'!$B2973)</f>
        <v>195</v>
      </c>
      <c r="C3391">
        <f>IF(OR(B3391=0,'Input and Summary Results'!D2973=0,'Input and Summary Results'!D2973=""),FALSE,'Input and Summary Results'!$D2973)</f>
        <v>0.86094208999999999</v>
      </c>
      <c r="D3391">
        <f>IF(OR(B3391=0,'Input and Summary Results'!E2973=0),FALSE,'Input and Summary Results'!$E2973)</f>
        <v>4.2573710000000001E-2</v>
      </c>
      <c r="E3391">
        <f t="shared" si="188"/>
        <v>-6.5026059741776901E-2</v>
      </c>
      <c r="F3391">
        <f t="shared" si="189"/>
        <v>2.1461362331582603E-2</v>
      </c>
      <c r="G3391">
        <f>IF('Input and Summary Results'!$J$4="yes",IF(C3391=FALSE,FALSE,IF('Data Transformation'!E3391&lt;$R$10,E3391,$R$10)),IF(C3391=FALSE,FALSE,IF(C3391&lt;$R$10,C3391,$R$10)))</f>
        <v>0.86094208999999999</v>
      </c>
      <c r="H3391">
        <f>IF('Input and Summary Results'!$J$4="yes",'Data Transformation'!F3391,'Data Transformation'!D3391)</f>
        <v>4.2573710000000001E-2</v>
      </c>
      <c r="I3391">
        <f t="shared" si="187"/>
        <v>195</v>
      </c>
    </row>
    <row r="3392" spans="2:9" x14ac:dyDescent="0.25">
      <c r="B3392">
        <f>IF('Input and Summary Results'!D2974=0,FALSE,'Input and Summary Results'!$B2974)</f>
        <v>195</v>
      </c>
      <c r="C3392">
        <f>IF(OR(B3392=0,'Input and Summary Results'!D2974=0,'Input and Summary Results'!D2974=""),FALSE,'Input and Summary Results'!$D2974)</f>
        <v>0.87360229</v>
      </c>
      <c r="D3392">
        <f>IF(OR(B3392=0,'Input and Summary Results'!E2974=0),FALSE,'Input and Summary Results'!$E2974)</f>
        <v>3.5628559999999997E-2</v>
      </c>
      <c r="E3392">
        <f t="shared" si="188"/>
        <v>-5.8686236208637374E-2</v>
      </c>
      <c r="F3392">
        <f t="shared" si="189"/>
        <v>1.7700039499667516E-2</v>
      </c>
      <c r="G3392">
        <f>IF('Input and Summary Results'!$J$4="yes",IF(C3392=FALSE,FALSE,IF('Data Transformation'!E3392&lt;$R$10,E3392,$R$10)),IF(C3392=FALSE,FALSE,IF(C3392&lt;$R$10,C3392,$R$10)))</f>
        <v>0.87360229</v>
      </c>
      <c r="H3392">
        <f>IF('Input and Summary Results'!$J$4="yes",'Data Transformation'!F3392,'Data Transformation'!D3392)</f>
        <v>3.5628559999999997E-2</v>
      </c>
      <c r="I3392">
        <f t="shared" si="187"/>
        <v>195</v>
      </c>
    </row>
    <row r="3393" spans="2:9" x14ac:dyDescent="0.25">
      <c r="B3393">
        <f>IF('Input and Summary Results'!D2975=0,FALSE,'Input and Summary Results'!$B2975)</f>
        <v>195</v>
      </c>
      <c r="C3393">
        <f>IF(OR(B3393=0,'Input and Summary Results'!D2975=0,'Input and Summary Results'!D2975=""),FALSE,'Input and Summary Results'!$D2975)</f>
        <v>0.93249210999999999</v>
      </c>
      <c r="D3393">
        <f>IF(OR(B3393=0,'Input and Summary Results'!E2975=0),FALSE,'Input and Summary Results'!$E2975)</f>
        <v>4.0662049999999998E-2</v>
      </c>
      <c r="E3393">
        <f t="shared" si="188"/>
        <v>-3.035483415515541E-2</v>
      </c>
      <c r="F3393">
        <f t="shared" si="189"/>
        <v>1.8924910474577634E-2</v>
      </c>
      <c r="G3393">
        <f>IF('Input and Summary Results'!$J$4="yes",IF(C3393=FALSE,FALSE,IF('Data Transformation'!E3393&lt;$R$10,E3393,$R$10)),IF(C3393=FALSE,FALSE,IF(C3393&lt;$R$10,C3393,$R$10)))</f>
        <v>0.93249210999999999</v>
      </c>
      <c r="H3393">
        <f>IF('Input and Summary Results'!$J$4="yes",'Data Transformation'!F3393,'Data Transformation'!D3393)</f>
        <v>4.0662049999999998E-2</v>
      </c>
      <c r="I3393">
        <f t="shared" si="187"/>
        <v>195</v>
      </c>
    </row>
    <row r="3394" spans="2:9" x14ac:dyDescent="0.25">
      <c r="B3394">
        <f>IF('Input and Summary Results'!D2976=0,FALSE,'Input and Summary Results'!$B2976)</f>
        <v>195</v>
      </c>
      <c r="C3394">
        <f>IF(OR(B3394=0,'Input and Summary Results'!D2976=0,'Input and Summary Results'!D2976=""),FALSE,'Input and Summary Results'!$D2976)</f>
        <v>0.95697856000000003</v>
      </c>
      <c r="D3394">
        <f>IF(OR(B3394=0,'Input and Summary Results'!E2976=0),FALSE,'Input and Summary Results'!$E2976)</f>
        <v>6.1559419999999997E-2</v>
      </c>
      <c r="E3394">
        <f t="shared" si="188"/>
        <v>-1.9097791980727367E-2</v>
      </c>
      <c r="F3394">
        <f t="shared" si="189"/>
        <v>2.7917854586000334E-2</v>
      </c>
      <c r="G3394">
        <f>IF('Input and Summary Results'!$J$4="yes",IF(C3394=FALSE,FALSE,IF('Data Transformation'!E3394&lt;$R$10,E3394,$R$10)),IF(C3394=FALSE,FALSE,IF(C3394&lt;$R$10,C3394,$R$10)))</f>
        <v>0.95697856000000003</v>
      </c>
      <c r="H3394">
        <f>IF('Input and Summary Results'!$J$4="yes",'Data Transformation'!F3394,'Data Transformation'!D3394)</f>
        <v>6.1559419999999997E-2</v>
      </c>
      <c r="I3394">
        <f t="shared" si="187"/>
        <v>195</v>
      </c>
    </row>
    <row r="3395" spans="2:9" x14ac:dyDescent="0.25">
      <c r="B3395">
        <f>IF('Input and Summary Results'!D2977=0,FALSE,'Input and Summary Results'!$B2977)</f>
        <v>195</v>
      </c>
      <c r="C3395">
        <f>IF(OR(B3395=0,'Input and Summary Results'!D2977=0,'Input and Summary Results'!D2977=""),FALSE,'Input and Summary Results'!$D2977)</f>
        <v>0.97341962000000004</v>
      </c>
      <c r="D3395">
        <f>IF(OR(B3395=0,'Input and Summary Results'!E2977=0),FALSE,'Input and Summary Results'!$E2977)</f>
        <v>5.2568829999999997E-2</v>
      </c>
      <c r="E3395">
        <f t="shared" si="188"/>
        <v>-1.1699904474408572E-2</v>
      </c>
      <c r="F3395">
        <f t="shared" si="189"/>
        <v>2.3437859430036963E-2</v>
      </c>
      <c r="G3395">
        <f>IF('Input and Summary Results'!$J$4="yes",IF(C3395=FALSE,FALSE,IF('Data Transformation'!E3395&lt;$R$10,E3395,$R$10)),IF(C3395=FALSE,FALSE,IF(C3395&lt;$R$10,C3395,$R$10)))</f>
        <v>0.97341962000000004</v>
      </c>
      <c r="H3395">
        <f>IF('Input and Summary Results'!$J$4="yes",'Data Transformation'!F3395,'Data Transformation'!D3395)</f>
        <v>5.2568829999999997E-2</v>
      </c>
      <c r="I3395">
        <f t="shared" si="187"/>
        <v>195</v>
      </c>
    </row>
    <row r="3396" spans="2:9" x14ac:dyDescent="0.25">
      <c r="B3396">
        <f>IF('Input and Summary Results'!D2978=0,FALSE,'Input and Summary Results'!$B2978)</f>
        <v>195</v>
      </c>
      <c r="C3396">
        <f>IF(OR(B3396=0,'Input and Summary Results'!D2978=0,'Input and Summary Results'!D2978=""),FALSE,'Input and Summary Results'!$D2978)</f>
        <v>0.98964810999999997</v>
      </c>
      <c r="D3396">
        <f>IF(OR(B3396=0,'Input and Summary Results'!E2978=0),FALSE,'Input and Summary Results'!$E2978)</f>
        <v>4.1346170000000002E-2</v>
      </c>
      <c r="E3396">
        <f t="shared" si="188"/>
        <v>-4.5192004043441442E-3</v>
      </c>
      <c r="F3396">
        <f t="shared" si="189"/>
        <v>1.8131937603558905E-2</v>
      </c>
      <c r="G3396">
        <f>IF('Input and Summary Results'!$J$4="yes",IF(C3396=FALSE,FALSE,IF('Data Transformation'!E3396&lt;$R$10,E3396,$R$10)),IF(C3396=FALSE,FALSE,IF(C3396&lt;$R$10,C3396,$R$10)))</f>
        <v>0.98964810999999997</v>
      </c>
      <c r="H3396">
        <f>IF('Input and Summary Results'!$J$4="yes",'Data Transformation'!F3396,'Data Transformation'!D3396)</f>
        <v>4.1346170000000002E-2</v>
      </c>
      <c r="I3396">
        <f t="shared" si="187"/>
        <v>195</v>
      </c>
    </row>
    <row r="3397" spans="2:9" x14ac:dyDescent="0.25">
      <c r="B3397">
        <f>IF('Input and Summary Results'!D2979=0,FALSE,'Input and Summary Results'!$B2979)</f>
        <v>195</v>
      </c>
      <c r="C3397">
        <f>IF(OR(B3397=0,'Input and Summary Results'!D2979=0,'Input and Summary Results'!D2979=""),FALSE,'Input and Summary Results'!$D2979)</f>
        <v>0.99140561000000005</v>
      </c>
      <c r="D3397">
        <f>IF(OR(B3397=0,'Input and Summary Results'!E2979=0),FALSE,'Input and Summary Results'!$E2979)</f>
        <v>4.8417700000000001E-2</v>
      </c>
      <c r="E3397">
        <f t="shared" si="188"/>
        <v>-3.7486279110472646E-3</v>
      </c>
      <c r="F3397">
        <f t="shared" si="189"/>
        <v>2.1195443709462164E-2</v>
      </c>
      <c r="G3397">
        <f>IF('Input and Summary Results'!$J$4="yes",IF(C3397=FALSE,FALSE,IF('Data Transformation'!E3397&lt;$R$10,E3397,$R$10)),IF(C3397=FALSE,FALSE,IF(C3397&lt;$R$10,C3397,$R$10)))</f>
        <v>0.99140561000000005</v>
      </c>
      <c r="H3397">
        <f>IF('Input and Summary Results'!$J$4="yes",'Data Transformation'!F3397,'Data Transformation'!D3397)</f>
        <v>4.8417700000000001E-2</v>
      </c>
      <c r="I3397">
        <f t="shared" ref="I3397:I3460" si="190">IF(G3397=FALSE,"",B3397)</f>
        <v>195</v>
      </c>
    </row>
    <row r="3398" spans="2:9" x14ac:dyDescent="0.25">
      <c r="B3398">
        <f>IF('Input and Summary Results'!D2980=0,FALSE,'Input and Summary Results'!$B2980)</f>
        <v>195</v>
      </c>
      <c r="C3398">
        <f>IF(OR(B3398=0,'Input and Summary Results'!D2980=0,'Input and Summary Results'!D2980=""),FALSE,'Input and Summary Results'!$D2980)</f>
        <v>0.99501737999999995</v>
      </c>
      <c r="D3398">
        <f>IF(OR(B3398=0,'Input and Summary Results'!E2980=0),FALSE,'Input and Summary Results'!$E2980)</f>
        <v>2.6508819999999999E-2</v>
      </c>
      <c r="E3398">
        <f t="shared" si="188"/>
        <v>-2.1693333525919685E-3</v>
      </c>
      <c r="F3398">
        <f t="shared" si="189"/>
        <v>1.1562439120410137E-2</v>
      </c>
      <c r="G3398">
        <f>IF('Input and Summary Results'!$J$4="yes",IF(C3398=FALSE,FALSE,IF('Data Transformation'!E3398&lt;$R$10,E3398,$R$10)),IF(C3398=FALSE,FALSE,IF(C3398&lt;$R$10,C3398,$R$10)))</f>
        <v>0.99501737999999995</v>
      </c>
      <c r="H3398">
        <f>IF('Input and Summary Results'!$J$4="yes",'Data Transformation'!F3398,'Data Transformation'!D3398)</f>
        <v>2.6508819999999999E-2</v>
      </c>
      <c r="I3398">
        <f t="shared" si="190"/>
        <v>195</v>
      </c>
    </row>
    <row r="3399" spans="2:9" x14ac:dyDescent="0.25">
      <c r="B3399">
        <f>IF('Input and Summary Results'!D2981=0,FALSE,'Input and Summary Results'!$B2981)</f>
        <v>195</v>
      </c>
      <c r="C3399">
        <f>IF(OR(B3399=0,'Input and Summary Results'!D2981=0,'Input and Summary Results'!D2981=""),FALSE,'Input and Summary Results'!$D2981)</f>
        <v>1.00153498</v>
      </c>
      <c r="D3399">
        <f>IF(OR(B3399=0,'Input and Summary Results'!E2981=0),FALSE,'Input and Summary Results'!$E2981)</f>
        <v>4.2797500000000002E-2</v>
      </c>
      <c r="E3399">
        <f t="shared" si="188"/>
        <v>6.6612223237051205E-4</v>
      </c>
      <c r="F3399">
        <f t="shared" si="189"/>
        <v>1.8545647801537599E-2</v>
      </c>
      <c r="G3399">
        <f>IF('Input and Summary Results'!$J$4="yes",IF(C3399=FALSE,FALSE,IF('Data Transformation'!E3399&lt;$R$10,E3399,$R$10)),IF(C3399=FALSE,FALSE,IF(C3399&lt;$R$10,C3399,$R$10)))</f>
        <v>1.00153498</v>
      </c>
      <c r="H3399">
        <f>IF('Input and Summary Results'!$J$4="yes",'Data Transformation'!F3399,'Data Transformation'!D3399)</f>
        <v>4.2797500000000002E-2</v>
      </c>
      <c r="I3399">
        <f t="shared" si="190"/>
        <v>195</v>
      </c>
    </row>
    <row r="3400" spans="2:9" x14ac:dyDescent="0.25">
      <c r="B3400">
        <f>IF('Input and Summary Results'!D2982=0,FALSE,'Input and Summary Results'!$B2982)</f>
        <v>195</v>
      </c>
      <c r="C3400">
        <f>IF(OR(B3400=0,'Input and Summary Results'!D2982=0,'Input and Summary Results'!D2982=""),FALSE,'Input and Summary Results'!$D2982)</f>
        <v>1.02599767</v>
      </c>
      <c r="D3400">
        <f>IF(OR(B3400=0,'Input and Summary Results'!E2982=0),FALSE,'Input and Summary Results'!$E2982)</f>
        <v>2.9665520000000001E-2</v>
      </c>
      <c r="E3400">
        <f t="shared" si="188"/>
        <v>1.1146374511380466E-2</v>
      </c>
      <c r="F3400">
        <f t="shared" si="189"/>
        <v>1.2548601284835276E-2</v>
      </c>
      <c r="G3400">
        <f>IF('Input and Summary Results'!$J$4="yes",IF(C3400=FALSE,FALSE,IF('Data Transformation'!E3400&lt;$R$10,E3400,$R$10)),IF(C3400=FALSE,FALSE,IF(C3400&lt;$R$10,C3400,$R$10)))</f>
        <v>1.02599767</v>
      </c>
      <c r="H3400">
        <f>IF('Input and Summary Results'!$J$4="yes",'Data Transformation'!F3400,'Data Transformation'!D3400)</f>
        <v>2.9665520000000001E-2</v>
      </c>
      <c r="I3400">
        <f t="shared" si="190"/>
        <v>195</v>
      </c>
    </row>
    <row r="3401" spans="2:9" x14ac:dyDescent="0.25">
      <c r="B3401">
        <f>IF('Input and Summary Results'!D2983=0,FALSE,'Input and Summary Results'!$B2983)</f>
        <v>195</v>
      </c>
      <c r="C3401">
        <f>IF(OR(B3401=0,'Input and Summary Results'!D2983=0,'Input and Summary Results'!D2983=""),FALSE,'Input and Summary Results'!$D2983)</f>
        <v>1.0726135699999999</v>
      </c>
      <c r="D3401">
        <f>IF(OR(B3401=0,'Input and Summary Results'!E2983=0),FALSE,'Input and Summary Results'!$E2983)</f>
        <v>4.6795179999999999E-2</v>
      </c>
      <c r="E3401">
        <f t="shared" si="188"/>
        <v>3.0443287069376039E-2</v>
      </c>
      <c r="F3401">
        <f t="shared" si="189"/>
        <v>1.8934226349569677E-2</v>
      </c>
      <c r="G3401">
        <f>IF('Input and Summary Results'!$J$4="yes",IF(C3401=FALSE,FALSE,IF('Data Transformation'!E3401&lt;$R$10,E3401,$R$10)),IF(C3401=FALSE,FALSE,IF(C3401&lt;$R$10,C3401,$R$10)))</f>
        <v>1.0726135699999999</v>
      </c>
      <c r="H3401">
        <f>IF('Input and Summary Results'!$J$4="yes",'Data Transformation'!F3401,'Data Transformation'!D3401)</f>
        <v>4.6795179999999999E-2</v>
      </c>
      <c r="I3401">
        <f t="shared" si="190"/>
        <v>195</v>
      </c>
    </row>
    <row r="3402" spans="2:9" x14ac:dyDescent="0.25">
      <c r="B3402">
        <f>IF('Input and Summary Results'!D2984=0,FALSE,'Input and Summary Results'!$B2984)</f>
        <v>196</v>
      </c>
      <c r="C3402">
        <f>IF(OR(B3402=0,'Input and Summary Results'!D2984=0,'Input and Summary Results'!D2984=""),FALSE,'Input and Summary Results'!$D2984)</f>
        <v>0.25969737999999998</v>
      </c>
      <c r="D3402">
        <f>IF(OR(B3402=0,'Input and Summary Results'!E2984=0),FALSE,'Input and Summary Results'!$E2984)</f>
        <v>5.7806150000000001E-2</v>
      </c>
      <c r="E3402">
        <f t="shared" si="188"/>
        <v>-0.58553243180035563</v>
      </c>
      <c r="F3402">
        <f t="shared" si="189"/>
        <v>9.660424413985233E-2</v>
      </c>
      <c r="G3402">
        <f>IF('Input and Summary Results'!$J$4="yes",IF(C3402=FALSE,FALSE,IF('Data Transformation'!E3402&lt;$R$10,E3402,$R$10)),IF(C3402=FALSE,FALSE,IF(C3402&lt;$R$10,C3402,$R$10)))</f>
        <v>0.25969737999999998</v>
      </c>
      <c r="H3402">
        <f>IF('Input and Summary Results'!$J$4="yes",'Data Transformation'!F3402,'Data Transformation'!D3402)</f>
        <v>5.7806150000000001E-2</v>
      </c>
      <c r="I3402">
        <f t="shared" si="190"/>
        <v>196</v>
      </c>
    </row>
    <row r="3403" spans="2:9" x14ac:dyDescent="0.25">
      <c r="B3403">
        <f>IF('Input and Summary Results'!D2985=0,FALSE,'Input and Summary Results'!$B2985)</f>
        <v>196</v>
      </c>
      <c r="C3403">
        <f>IF(OR(B3403=0,'Input and Summary Results'!D2985=0,'Input and Summary Results'!D2985=""),FALSE,'Input and Summary Results'!$D2985)</f>
        <v>0.35772372000000002</v>
      </c>
      <c r="D3403">
        <f>IF(OR(B3403=0,'Input and Summary Results'!E2985=0),FALSE,'Input and Summary Results'!$E2985)</f>
        <v>9.7618159999999995E-2</v>
      </c>
      <c r="E3403">
        <f t="shared" si="188"/>
        <v>-0.44645226163026547</v>
      </c>
      <c r="F3403">
        <f t="shared" si="189"/>
        <v>0.11843296675993417</v>
      </c>
      <c r="G3403">
        <f>IF('Input and Summary Results'!$J$4="yes",IF(C3403=FALSE,FALSE,IF('Data Transformation'!E3403&lt;$R$10,E3403,$R$10)),IF(C3403=FALSE,FALSE,IF(C3403&lt;$R$10,C3403,$R$10)))</f>
        <v>0.35772372000000002</v>
      </c>
      <c r="H3403">
        <f>IF('Input and Summary Results'!$J$4="yes",'Data Transformation'!F3403,'Data Transformation'!D3403)</f>
        <v>9.7618159999999995E-2</v>
      </c>
      <c r="I3403">
        <f t="shared" si="190"/>
        <v>196</v>
      </c>
    </row>
    <row r="3404" spans="2:9" x14ac:dyDescent="0.25">
      <c r="B3404">
        <f>IF('Input and Summary Results'!D2986=0,FALSE,'Input and Summary Results'!$B2986)</f>
        <v>196</v>
      </c>
      <c r="C3404">
        <f>IF(OR(B3404=0,'Input and Summary Results'!D2986=0,'Input and Summary Results'!D2986=""),FALSE,'Input and Summary Results'!$D2986)</f>
        <v>0.42219656</v>
      </c>
      <c r="D3404">
        <f>IF(OR(B3404=0,'Input and Summary Results'!E2986=0),FALSE,'Input and Summary Results'!$E2986)</f>
        <v>4.7077300000000002E-2</v>
      </c>
      <c r="E3404">
        <f t="shared" si="188"/>
        <v>-0.37448530958616461</v>
      </c>
      <c r="F3404">
        <f t="shared" si="189"/>
        <v>4.8393450197699382E-2</v>
      </c>
      <c r="G3404">
        <f>IF('Input and Summary Results'!$J$4="yes",IF(C3404=FALSE,FALSE,IF('Data Transformation'!E3404&lt;$R$10,E3404,$R$10)),IF(C3404=FALSE,FALSE,IF(C3404&lt;$R$10,C3404,$R$10)))</f>
        <v>0.42219656</v>
      </c>
      <c r="H3404">
        <f>IF('Input and Summary Results'!$J$4="yes",'Data Transformation'!F3404,'Data Transformation'!D3404)</f>
        <v>4.7077300000000002E-2</v>
      </c>
      <c r="I3404">
        <f t="shared" si="190"/>
        <v>196</v>
      </c>
    </row>
    <row r="3405" spans="2:9" x14ac:dyDescent="0.25">
      <c r="B3405">
        <f>IF('Input and Summary Results'!D2987=0,FALSE,'Input and Summary Results'!$B2987)</f>
        <v>196</v>
      </c>
      <c r="C3405">
        <f>IF(OR(B3405=0,'Input and Summary Results'!D2987=0,'Input and Summary Results'!D2987=""),FALSE,'Input and Summary Results'!$D2987)</f>
        <v>0.43504018</v>
      </c>
      <c r="D3405">
        <f>IF(OR(B3405=0,'Input and Summary Results'!E2987=0),FALSE,'Input and Summary Results'!$E2987)</f>
        <v>5.0474409999999997E-2</v>
      </c>
      <c r="E3405">
        <f t="shared" si="188"/>
        <v>-0.36147063006507418</v>
      </c>
      <c r="F3405">
        <f t="shared" si="189"/>
        <v>5.0353725809878062E-2</v>
      </c>
      <c r="G3405">
        <f>IF('Input and Summary Results'!$J$4="yes",IF(C3405=FALSE,FALSE,IF('Data Transformation'!E3405&lt;$R$10,E3405,$R$10)),IF(C3405=FALSE,FALSE,IF(C3405&lt;$R$10,C3405,$R$10)))</f>
        <v>0.43504018</v>
      </c>
      <c r="H3405">
        <f>IF('Input and Summary Results'!$J$4="yes",'Data Transformation'!F3405,'Data Transformation'!D3405)</f>
        <v>5.0474409999999997E-2</v>
      </c>
      <c r="I3405">
        <f t="shared" si="190"/>
        <v>196</v>
      </c>
    </row>
    <row r="3406" spans="2:9" x14ac:dyDescent="0.25">
      <c r="B3406">
        <f>IF('Input and Summary Results'!D2988=0,FALSE,'Input and Summary Results'!$B2988)</f>
        <v>196</v>
      </c>
      <c r="C3406">
        <f>IF(OR(B3406=0,'Input and Summary Results'!D2988=0,'Input and Summary Results'!D2988=""),FALSE,'Input and Summary Results'!$D2988)</f>
        <v>0.50528187999999996</v>
      </c>
      <c r="D3406">
        <f>IF(OR(B3406=0,'Input and Summary Results'!E2988=0),FALSE,'Input and Summary Results'!$E2988)</f>
        <v>8.8703249999999997E-2</v>
      </c>
      <c r="E3406">
        <f t="shared" si="188"/>
        <v>-0.29646627579128398</v>
      </c>
      <c r="F3406">
        <f t="shared" si="189"/>
        <v>7.6189572640127129E-2</v>
      </c>
      <c r="G3406">
        <f>IF('Input and Summary Results'!$J$4="yes",IF(C3406=FALSE,FALSE,IF('Data Transformation'!E3406&lt;$R$10,E3406,$R$10)),IF(C3406=FALSE,FALSE,IF(C3406&lt;$R$10,C3406,$R$10)))</f>
        <v>0.50528187999999996</v>
      </c>
      <c r="H3406">
        <f>IF('Input and Summary Results'!$J$4="yes",'Data Transformation'!F3406,'Data Transformation'!D3406)</f>
        <v>8.8703249999999997E-2</v>
      </c>
      <c r="I3406">
        <f t="shared" si="190"/>
        <v>196</v>
      </c>
    </row>
    <row r="3407" spans="2:9" x14ac:dyDescent="0.25">
      <c r="B3407">
        <f>IF('Input and Summary Results'!D2989=0,FALSE,'Input and Summary Results'!$B2989)</f>
        <v>196</v>
      </c>
      <c r="C3407">
        <f>IF(OR(B3407=0,'Input and Summary Results'!D2989=0,'Input and Summary Results'!D2989=""),FALSE,'Input and Summary Results'!$D2989)</f>
        <v>0.58425952000000003</v>
      </c>
      <c r="D3407">
        <f>IF(OR(B3407=0,'Input and Summary Results'!E2989=0),FALSE,'Input and Summary Results'!$E2989)</f>
        <v>5.0252570000000003E-2</v>
      </c>
      <c r="E3407">
        <f t="shared" si="188"/>
        <v>-0.23339420242776177</v>
      </c>
      <c r="F3407">
        <f t="shared" si="189"/>
        <v>3.732864357948331E-2</v>
      </c>
      <c r="G3407">
        <f>IF('Input and Summary Results'!$J$4="yes",IF(C3407=FALSE,FALSE,IF('Data Transformation'!E3407&lt;$R$10,E3407,$R$10)),IF(C3407=FALSE,FALSE,IF(C3407&lt;$R$10,C3407,$R$10)))</f>
        <v>0.58425952000000003</v>
      </c>
      <c r="H3407">
        <f>IF('Input and Summary Results'!$J$4="yes",'Data Transformation'!F3407,'Data Transformation'!D3407)</f>
        <v>5.0252570000000003E-2</v>
      </c>
      <c r="I3407">
        <f t="shared" si="190"/>
        <v>196</v>
      </c>
    </row>
    <row r="3408" spans="2:9" x14ac:dyDescent="0.25">
      <c r="B3408">
        <f>IF('Input and Summary Results'!D2990=0,FALSE,'Input and Summary Results'!$B2990)</f>
        <v>196</v>
      </c>
      <c r="C3408">
        <f>IF(OR(B3408=0,'Input and Summary Results'!D2990=0,'Input and Summary Results'!D2990=""),FALSE,'Input and Summary Results'!$D2990)</f>
        <v>0.61929407999999997</v>
      </c>
      <c r="D3408">
        <f>IF(OR(B3408=0,'Input and Summary Results'!E2990=0),FALSE,'Input and Summary Results'!$E2990)</f>
        <v>4.9559020000000002E-2</v>
      </c>
      <c r="E3408">
        <f t="shared" si="188"/>
        <v>-0.20810307150927485</v>
      </c>
      <c r="F3408">
        <f t="shared" si="189"/>
        <v>3.4730857882574948E-2</v>
      </c>
      <c r="G3408">
        <f>IF('Input and Summary Results'!$J$4="yes",IF(C3408=FALSE,FALSE,IF('Data Transformation'!E3408&lt;$R$10,E3408,$R$10)),IF(C3408=FALSE,FALSE,IF(C3408&lt;$R$10,C3408,$R$10)))</f>
        <v>0.61929407999999997</v>
      </c>
      <c r="H3408">
        <f>IF('Input and Summary Results'!$J$4="yes",'Data Transformation'!F3408,'Data Transformation'!D3408)</f>
        <v>4.9559020000000002E-2</v>
      </c>
      <c r="I3408">
        <f t="shared" si="190"/>
        <v>196</v>
      </c>
    </row>
    <row r="3409" spans="2:9" x14ac:dyDescent="0.25">
      <c r="B3409">
        <f>IF('Input and Summary Results'!D2991=0,FALSE,'Input and Summary Results'!$B2991)</f>
        <v>196</v>
      </c>
      <c r="C3409">
        <f>IF(OR(B3409=0,'Input and Summary Results'!D2991=0,'Input and Summary Results'!D2991=""),FALSE,'Input and Summary Results'!$D2991)</f>
        <v>0.69613718999999996</v>
      </c>
      <c r="D3409">
        <f>IF(OR(B3409=0,'Input and Summary Results'!E2991=0),FALSE,'Input and Summary Results'!$E2991)</f>
        <v>5.4983089999999998E-2</v>
      </c>
      <c r="E3409">
        <f t="shared" si="188"/>
        <v>-0.15730516414131931</v>
      </c>
      <c r="F3409">
        <f t="shared" si="189"/>
        <v>3.4278675816759627E-2</v>
      </c>
      <c r="G3409">
        <f>IF('Input and Summary Results'!$J$4="yes",IF(C3409=FALSE,FALSE,IF('Data Transformation'!E3409&lt;$R$10,E3409,$R$10)),IF(C3409=FALSE,FALSE,IF(C3409&lt;$R$10,C3409,$R$10)))</f>
        <v>0.69613718999999996</v>
      </c>
      <c r="H3409">
        <f>IF('Input and Summary Results'!$J$4="yes",'Data Transformation'!F3409,'Data Transformation'!D3409)</f>
        <v>5.4983089999999998E-2</v>
      </c>
      <c r="I3409">
        <f t="shared" si="190"/>
        <v>196</v>
      </c>
    </row>
    <row r="3410" spans="2:9" x14ac:dyDescent="0.25">
      <c r="B3410">
        <f>IF('Input and Summary Results'!D2992=0,FALSE,'Input and Summary Results'!$B2992)</f>
        <v>196</v>
      </c>
      <c r="C3410">
        <f>IF(OR(B3410=0,'Input and Summary Results'!D2992=0,'Input and Summary Results'!D2992=""),FALSE,'Input and Summary Results'!$D2992)</f>
        <v>0.71803735000000002</v>
      </c>
      <c r="D3410">
        <f>IF(OR(B3410=0,'Input and Summary Results'!E2992=0),FALSE,'Input and Summary Results'!$E2992)</f>
        <v>4.9549000000000003E-2</v>
      </c>
      <c r="E3410">
        <f t="shared" si="188"/>
        <v>-0.14385296456408933</v>
      </c>
      <c r="F3410">
        <f t="shared" si="189"/>
        <v>2.9948673282803463E-2</v>
      </c>
      <c r="G3410">
        <f>IF('Input and Summary Results'!$J$4="yes",IF(C3410=FALSE,FALSE,IF('Data Transformation'!E3410&lt;$R$10,E3410,$R$10)),IF(C3410=FALSE,FALSE,IF(C3410&lt;$R$10,C3410,$R$10)))</f>
        <v>0.71803735000000002</v>
      </c>
      <c r="H3410">
        <f>IF('Input and Summary Results'!$J$4="yes",'Data Transformation'!F3410,'Data Transformation'!D3410)</f>
        <v>4.9549000000000003E-2</v>
      </c>
      <c r="I3410">
        <f t="shared" si="190"/>
        <v>196</v>
      </c>
    </row>
    <row r="3411" spans="2:9" x14ac:dyDescent="0.25">
      <c r="B3411">
        <f>IF('Input and Summary Results'!D2993=0,FALSE,'Input and Summary Results'!$B2993)</f>
        <v>196</v>
      </c>
      <c r="C3411">
        <f>IF(OR(B3411=0,'Input and Summary Results'!D2993=0,'Input and Summary Results'!D2993=""),FALSE,'Input and Summary Results'!$D2993)</f>
        <v>0.74956498999999999</v>
      </c>
      <c r="D3411">
        <f>IF(OR(B3411=0,'Input and Summary Results'!E2993=0),FALSE,'Input and Summary Results'!$E2993)</f>
        <v>3.2533399999999997E-2</v>
      </c>
      <c r="E3411">
        <f t="shared" si="188"/>
        <v>-0.12519070627834697</v>
      </c>
      <c r="F3411">
        <f t="shared" si="189"/>
        <v>1.8836919797975089E-2</v>
      </c>
      <c r="G3411">
        <f>IF('Input and Summary Results'!$J$4="yes",IF(C3411=FALSE,FALSE,IF('Data Transformation'!E3411&lt;$R$10,E3411,$R$10)),IF(C3411=FALSE,FALSE,IF(C3411&lt;$R$10,C3411,$R$10)))</f>
        <v>0.74956498999999999</v>
      </c>
      <c r="H3411">
        <f>IF('Input and Summary Results'!$J$4="yes",'Data Transformation'!F3411,'Data Transformation'!D3411)</f>
        <v>3.2533399999999997E-2</v>
      </c>
      <c r="I3411">
        <f t="shared" si="190"/>
        <v>196</v>
      </c>
    </row>
    <row r="3412" spans="2:9" x14ac:dyDescent="0.25">
      <c r="B3412">
        <f>IF('Input and Summary Results'!D2994=0,FALSE,'Input and Summary Results'!$B2994)</f>
        <v>196</v>
      </c>
      <c r="C3412">
        <f>IF(OR(B3412=0,'Input and Summary Results'!D2994=0,'Input and Summary Results'!D2994=""),FALSE,'Input and Summary Results'!$D2994)</f>
        <v>0.78257370999999998</v>
      </c>
      <c r="D3412">
        <f>IF(OR(B3412=0,'Input and Summary Results'!E2994=0),FALSE,'Input and Summary Results'!$E2994)</f>
        <v>5.1080559999999997E-2</v>
      </c>
      <c r="E3412">
        <f t="shared" si="188"/>
        <v>-0.10647474600051904</v>
      </c>
      <c r="F3412">
        <f t="shared" si="189"/>
        <v>2.832827471293407E-2</v>
      </c>
      <c r="G3412">
        <f>IF('Input and Summary Results'!$J$4="yes",IF(C3412=FALSE,FALSE,IF('Data Transformation'!E3412&lt;$R$10,E3412,$R$10)),IF(C3412=FALSE,FALSE,IF(C3412&lt;$R$10,C3412,$R$10)))</f>
        <v>0.78257370999999998</v>
      </c>
      <c r="H3412">
        <f>IF('Input and Summary Results'!$J$4="yes",'Data Transformation'!F3412,'Data Transformation'!D3412)</f>
        <v>5.1080559999999997E-2</v>
      </c>
      <c r="I3412">
        <f t="shared" si="190"/>
        <v>196</v>
      </c>
    </row>
    <row r="3413" spans="2:9" x14ac:dyDescent="0.25">
      <c r="B3413">
        <f>IF('Input and Summary Results'!D2995=0,FALSE,'Input and Summary Results'!$B2995)</f>
        <v>196</v>
      </c>
      <c r="C3413">
        <f>IF(OR(B3413=0,'Input and Summary Results'!D2995=0,'Input and Summary Results'!D2995=""),FALSE,'Input and Summary Results'!$D2995)</f>
        <v>0.85578913000000001</v>
      </c>
      <c r="D3413">
        <f>IF(OR(B3413=0,'Input and Summary Results'!E2995=0),FALSE,'Input and Summary Results'!$E2995)</f>
        <v>3.6090909999999997E-2</v>
      </c>
      <c r="E3413">
        <f t="shared" si="188"/>
        <v>-6.7633234107051202E-2</v>
      </c>
      <c r="F3413">
        <f t="shared" si="189"/>
        <v>1.8302937477132946E-2</v>
      </c>
      <c r="G3413">
        <f>IF('Input and Summary Results'!$J$4="yes",IF(C3413=FALSE,FALSE,IF('Data Transformation'!E3413&lt;$R$10,E3413,$R$10)),IF(C3413=FALSE,FALSE,IF(C3413&lt;$R$10,C3413,$R$10)))</f>
        <v>0.85578913000000001</v>
      </c>
      <c r="H3413">
        <f>IF('Input and Summary Results'!$J$4="yes",'Data Transformation'!F3413,'Data Transformation'!D3413)</f>
        <v>3.6090909999999997E-2</v>
      </c>
      <c r="I3413">
        <f t="shared" si="190"/>
        <v>196</v>
      </c>
    </row>
    <row r="3414" spans="2:9" x14ac:dyDescent="0.25">
      <c r="B3414">
        <f>IF('Input and Summary Results'!D2996=0,FALSE,'Input and Summary Results'!$B2996)</f>
        <v>196</v>
      </c>
      <c r="C3414">
        <f>IF(OR(B3414=0,'Input and Summary Results'!D2996=0,'Input and Summary Results'!D2996=""),FALSE,'Input and Summary Results'!$D2996)</f>
        <v>0.89636353999999996</v>
      </c>
      <c r="D3414">
        <f>IF(OR(B3414=0,'Input and Summary Results'!E2996=0),FALSE,'Input and Summary Results'!$E2996)</f>
        <v>4.765262E-2</v>
      </c>
      <c r="E3414">
        <f t="shared" si="188"/>
        <v>-4.7515816905875467E-2</v>
      </c>
      <c r="F3414">
        <f t="shared" si="189"/>
        <v>2.3072376504738246E-2</v>
      </c>
      <c r="G3414">
        <f>IF('Input and Summary Results'!$J$4="yes",IF(C3414=FALSE,FALSE,IF('Data Transformation'!E3414&lt;$R$10,E3414,$R$10)),IF(C3414=FALSE,FALSE,IF(C3414&lt;$R$10,C3414,$R$10)))</f>
        <v>0.89636353999999996</v>
      </c>
      <c r="H3414">
        <f>IF('Input and Summary Results'!$J$4="yes",'Data Transformation'!F3414,'Data Transformation'!D3414)</f>
        <v>4.765262E-2</v>
      </c>
      <c r="I3414">
        <f t="shared" si="190"/>
        <v>196</v>
      </c>
    </row>
    <row r="3415" spans="2:9" x14ac:dyDescent="0.25">
      <c r="B3415">
        <f>IF('Input and Summary Results'!D2997=0,FALSE,'Input and Summary Results'!$B2997)</f>
        <v>196</v>
      </c>
      <c r="C3415">
        <f>IF(OR(B3415=0,'Input and Summary Results'!D2997=0,'Input and Summary Results'!D2997=""),FALSE,'Input and Summary Results'!$D2997)</f>
        <v>0.90686889000000004</v>
      </c>
      <c r="D3415">
        <f>IF(OR(B3415=0,'Input and Summary Results'!E2997=0),FALSE,'Input and Summary Results'!$E2997)</f>
        <v>3.143282E-2</v>
      </c>
      <c r="E3415">
        <f t="shared" si="188"/>
        <v>-4.2455496253445649E-2</v>
      </c>
      <c r="F3415">
        <f t="shared" si="189"/>
        <v>1.5042796186337366E-2</v>
      </c>
      <c r="G3415">
        <f>IF('Input and Summary Results'!$J$4="yes",IF(C3415=FALSE,FALSE,IF('Data Transformation'!E3415&lt;$R$10,E3415,$R$10)),IF(C3415=FALSE,FALSE,IF(C3415&lt;$R$10,C3415,$R$10)))</f>
        <v>0.90686889000000004</v>
      </c>
      <c r="H3415">
        <f>IF('Input and Summary Results'!$J$4="yes",'Data Transformation'!F3415,'Data Transformation'!D3415)</f>
        <v>3.143282E-2</v>
      </c>
      <c r="I3415">
        <f t="shared" si="190"/>
        <v>196</v>
      </c>
    </row>
    <row r="3416" spans="2:9" x14ac:dyDescent="0.25">
      <c r="B3416">
        <f>IF('Input and Summary Results'!D2998=0,FALSE,'Input and Summary Results'!$B2998)</f>
        <v>196</v>
      </c>
      <c r="C3416">
        <f>IF(OR(B3416=0,'Input and Summary Results'!D2998=0,'Input and Summary Results'!D2998=""),FALSE,'Input and Summary Results'!$D2998)</f>
        <v>0.95351615000000001</v>
      </c>
      <c r="D3416">
        <f>IF(OR(B3416=0,'Input and Summary Results'!E2998=0),FALSE,'Input and Summary Results'!$E2998)</f>
        <v>8.3944000000000005E-2</v>
      </c>
      <c r="E3416">
        <f t="shared" si="188"/>
        <v>-2.0671946774782627E-2</v>
      </c>
      <c r="F3416">
        <f t="shared" si="189"/>
        <v>3.8207738799180276E-2</v>
      </c>
      <c r="G3416">
        <f>IF('Input and Summary Results'!$J$4="yes",IF(C3416=FALSE,FALSE,IF('Data Transformation'!E3416&lt;$R$10,E3416,$R$10)),IF(C3416=FALSE,FALSE,IF(C3416&lt;$R$10,C3416,$R$10)))</f>
        <v>0.95351615000000001</v>
      </c>
      <c r="H3416">
        <f>IF('Input and Summary Results'!$J$4="yes",'Data Transformation'!F3416,'Data Transformation'!D3416)</f>
        <v>8.3944000000000005E-2</v>
      </c>
      <c r="I3416">
        <f t="shared" si="190"/>
        <v>196</v>
      </c>
    </row>
    <row r="3417" spans="2:9" x14ac:dyDescent="0.25">
      <c r="B3417">
        <f>IF('Input and Summary Results'!D2999=0,FALSE,'Input and Summary Results'!$B2999)</f>
        <v>196</v>
      </c>
      <c r="C3417">
        <f>IF(OR(B3417=0,'Input and Summary Results'!D2999=0,'Input and Summary Results'!D2999=""),FALSE,'Input and Summary Results'!$D2999)</f>
        <v>1.1744000000000001</v>
      </c>
      <c r="D3417">
        <f>IF(OR(B3417=0,'Input and Summary Results'!E2999=0),FALSE,'Input and Summary Results'!$E2999)</f>
        <v>8.5537619999999995E-2</v>
      </c>
      <c r="E3417">
        <f t="shared" si="188"/>
        <v>6.9816042571995349E-2</v>
      </c>
      <c r="F3417">
        <f t="shared" si="189"/>
        <v>3.1610462431880107E-2</v>
      </c>
      <c r="G3417">
        <f>IF('Input and Summary Results'!$J$4="yes",IF(C3417=FALSE,FALSE,IF('Data Transformation'!E3417&lt;$R$10,E3417,$R$10)),IF(C3417=FALSE,FALSE,IF(C3417&lt;$R$10,C3417,$R$10)))</f>
        <v>1.1744000000000001</v>
      </c>
      <c r="H3417">
        <f>IF('Input and Summary Results'!$J$4="yes",'Data Transformation'!F3417,'Data Transformation'!D3417)</f>
        <v>8.5537619999999995E-2</v>
      </c>
      <c r="I3417">
        <f t="shared" si="190"/>
        <v>196</v>
      </c>
    </row>
    <row r="3418" spans="2:9" x14ac:dyDescent="0.25">
      <c r="B3418">
        <f>IF('Input and Summary Results'!D3000=0,FALSE,'Input and Summary Results'!$B3000)</f>
        <v>197</v>
      </c>
      <c r="C3418">
        <f>IF(OR(B3418=0,'Input and Summary Results'!D3000=0,'Input and Summary Results'!D3000=""),FALSE,'Input and Summary Results'!$D3000)</f>
        <v>5.6913949999999998E-2</v>
      </c>
      <c r="D3418">
        <f>IF(OR(B3418=0,'Input and Summary Results'!E3000=0),FALSE,'Input and Summary Results'!$E3000)</f>
        <v>3.6580429999999997E-2</v>
      </c>
      <c r="E3418">
        <f t="shared" si="188"/>
        <v>-1.2447812719971403</v>
      </c>
      <c r="F3418">
        <f t="shared" si="189"/>
        <v>0.27894578780773427</v>
      </c>
      <c r="G3418">
        <f>IF('Input and Summary Results'!$J$4="yes",IF(C3418=FALSE,FALSE,IF('Data Transformation'!E3418&lt;$R$10,E3418,$R$10)),IF(C3418=FALSE,FALSE,IF(C3418&lt;$R$10,C3418,$R$10)))</f>
        <v>5.6913949999999998E-2</v>
      </c>
      <c r="H3418">
        <f>IF('Input and Summary Results'!$J$4="yes",'Data Transformation'!F3418,'Data Transformation'!D3418)</f>
        <v>3.6580429999999997E-2</v>
      </c>
      <c r="I3418">
        <f t="shared" si="190"/>
        <v>197</v>
      </c>
    </row>
    <row r="3419" spans="2:9" x14ac:dyDescent="0.25">
      <c r="B3419">
        <f>IF('Input and Summary Results'!D3001=0,FALSE,'Input and Summary Results'!$B3001)</f>
        <v>197</v>
      </c>
      <c r="C3419">
        <f>IF(OR(B3419=0,'Input and Summary Results'!D3001=0,'Input and Summary Results'!D3001=""),FALSE,'Input and Summary Results'!$D3001)</f>
        <v>0.15188815999999999</v>
      </c>
      <c r="D3419">
        <f>IF(OR(B3419=0,'Input and Summary Results'!E3001=0),FALSE,'Input and Summary Results'!$E3001)</f>
        <v>5.9301970000000002E-2</v>
      </c>
      <c r="E3419">
        <f t="shared" si="188"/>
        <v>-0.81847607898169805</v>
      </c>
      <c r="F3419">
        <f t="shared" si="189"/>
        <v>0.16944740775054487</v>
      </c>
      <c r="G3419">
        <f>IF('Input and Summary Results'!$J$4="yes",IF(C3419=FALSE,FALSE,IF('Data Transformation'!E3419&lt;$R$10,E3419,$R$10)),IF(C3419=FALSE,FALSE,IF(C3419&lt;$R$10,C3419,$R$10)))</f>
        <v>0.15188815999999999</v>
      </c>
      <c r="H3419">
        <f>IF('Input and Summary Results'!$J$4="yes",'Data Transformation'!F3419,'Data Transformation'!D3419)</f>
        <v>5.9301970000000002E-2</v>
      </c>
      <c r="I3419">
        <f t="shared" si="190"/>
        <v>197</v>
      </c>
    </row>
    <row r="3420" spans="2:9" x14ac:dyDescent="0.25">
      <c r="B3420">
        <f>IF('Input and Summary Results'!D3002=0,FALSE,'Input and Summary Results'!$B3002)</f>
        <v>197</v>
      </c>
      <c r="C3420">
        <f>IF(OR(B3420=0,'Input and Summary Results'!D3002=0,'Input and Summary Results'!D3002=""),FALSE,'Input and Summary Results'!$D3002)</f>
        <v>0.57159998999999995</v>
      </c>
      <c r="D3420">
        <f>IF(OR(B3420=0,'Input and Summary Results'!E3002=0),FALSE,'Input and Summary Results'!$E3002)</f>
        <v>4.0609369999999999E-2</v>
      </c>
      <c r="E3420">
        <f t="shared" si="188"/>
        <v>-0.24290778747894157</v>
      </c>
      <c r="F3420">
        <f t="shared" si="189"/>
        <v>3.0833566984492074E-2</v>
      </c>
      <c r="G3420">
        <f>IF('Input and Summary Results'!$J$4="yes",IF(C3420=FALSE,FALSE,IF('Data Transformation'!E3420&lt;$R$10,E3420,$R$10)),IF(C3420=FALSE,FALSE,IF(C3420&lt;$R$10,C3420,$R$10)))</f>
        <v>0.57159998999999995</v>
      </c>
      <c r="H3420">
        <f>IF('Input and Summary Results'!$J$4="yes",'Data Transformation'!F3420,'Data Transformation'!D3420)</f>
        <v>4.0609369999999999E-2</v>
      </c>
      <c r="I3420">
        <f t="shared" si="190"/>
        <v>197</v>
      </c>
    </row>
    <row r="3421" spans="2:9" x14ac:dyDescent="0.25">
      <c r="B3421">
        <f>IF('Input and Summary Results'!D3003=0,FALSE,'Input and Summary Results'!$B3003)</f>
        <v>197</v>
      </c>
      <c r="C3421">
        <f>IF(OR(B3421=0,'Input and Summary Results'!D3003=0,'Input and Summary Results'!D3003=""),FALSE,'Input and Summary Results'!$D3003)</f>
        <v>0.80213798999999997</v>
      </c>
      <c r="D3421">
        <f>IF(OR(B3421=0,'Input and Summary Results'!E3003=0),FALSE,'Input and Summary Results'!$E3003)</f>
        <v>4.0196259999999998E-2</v>
      </c>
      <c r="E3421">
        <f t="shared" si="188"/>
        <v>-9.5750914582922481E-2</v>
      </c>
      <c r="F3421">
        <f t="shared" si="189"/>
        <v>2.1748348859527276E-2</v>
      </c>
      <c r="G3421">
        <f>IF('Input and Summary Results'!$J$4="yes",IF(C3421=FALSE,FALSE,IF('Data Transformation'!E3421&lt;$R$10,E3421,$R$10)),IF(C3421=FALSE,FALSE,IF(C3421&lt;$R$10,C3421,$R$10)))</f>
        <v>0.80213798999999997</v>
      </c>
      <c r="H3421">
        <f>IF('Input and Summary Results'!$J$4="yes",'Data Transformation'!F3421,'Data Transformation'!D3421)</f>
        <v>4.0196259999999998E-2</v>
      </c>
      <c r="I3421">
        <f t="shared" si="190"/>
        <v>197</v>
      </c>
    </row>
    <row r="3422" spans="2:9" x14ac:dyDescent="0.25">
      <c r="B3422">
        <f>IF('Input and Summary Results'!D3004=0,FALSE,'Input and Summary Results'!$B3004)</f>
        <v>197</v>
      </c>
      <c r="C3422">
        <f>IF(OR(B3422=0,'Input and Summary Results'!D3004=0,'Input and Summary Results'!D3004=""),FALSE,'Input and Summary Results'!$D3004)</f>
        <v>0.80645040999999995</v>
      </c>
      <c r="D3422">
        <f>IF(OR(B3422=0,'Input and Summary Results'!E3004=0),FALSE,'Input and Summary Results'!$E3004)</f>
        <v>4.460691E-2</v>
      </c>
      <c r="E3422">
        <f t="shared" si="188"/>
        <v>-9.3422332956367427E-2</v>
      </c>
      <c r="F3422">
        <f t="shared" si="189"/>
        <v>2.4005690492487942E-2</v>
      </c>
      <c r="G3422">
        <f>IF('Input and Summary Results'!$J$4="yes",IF(C3422=FALSE,FALSE,IF('Data Transformation'!E3422&lt;$R$10,E3422,$R$10)),IF(C3422=FALSE,FALSE,IF(C3422&lt;$R$10,C3422,$R$10)))</f>
        <v>0.80645040999999995</v>
      </c>
      <c r="H3422">
        <f>IF('Input and Summary Results'!$J$4="yes",'Data Transformation'!F3422,'Data Transformation'!D3422)</f>
        <v>4.460691E-2</v>
      </c>
      <c r="I3422">
        <f t="shared" si="190"/>
        <v>197</v>
      </c>
    </row>
    <row r="3423" spans="2:9" x14ac:dyDescent="0.25">
      <c r="B3423">
        <f>IF('Input and Summary Results'!D3005=0,FALSE,'Input and Summary Results'!$B3005)</f>
        <v>197</v>
      </c>
      <c r="C3423">
        <f>IF(OR(B3423=0,'Input and Summary Results'!D3005=0,'Input and Summary Results'!D3005=""),FALSE,'Input and Summary Results'!$D3005)</f>
        <v>0.87809108000000002</v>
      </c>
      <c r="D3423">
        <f>IF(OR(B3423=0,'Input and Summary Results'!E3005=0),FALSE,'Input and Summary Results'!$E3005)</f>
        <v>4.0672029999999998E-2</v>
      </c>
      <c r="E3423">
        <f t="shared" si="188"/>
        <v>-5.6460434560991403E-2</v>
      </c>
      <c r="F3423">
        <f t="shared" si="189"/>
        <v>2.0102312188389385E-2</v>
      </c>
      <c r="G3423">
        <f>IF('Input and Summary Results'!$J$4="yes",IF(C3423=FALSE,FALSE,IF('Data Transformation'!E3423&lt;$R$10,E3423,$R$10)),IF(C3423=FALSE,FALSE,IF(C3423&lt;$R$10,C3423,$R$10)))</f>
        <v>0.87809108000000002</v>
      </c>
      <c r="H3423">
        <f>IF('Input and Summary Results'!$J$4="yes",'Data Transformation'!F3423,'Data Transformation'!D3423)</f>
        <v>4.0672029999999998E-2</v>
      </c>
      <c r="I3423">
        <f t="shared" si="190"/>
        <v>197</v>
      </c>
    </row>
    <row r="3424" spans="2:9" x14ac:dyDescent="0.25">
      <c r="B3424">
        <f>IF('Input and Summary Results'!D3006=0,FALSE,'Input and Summary Results'!$B3006)</f>
        <v>197</v>
      </c>
      <c r="C3424">
        <f>IF(OR(B3424=0,'Input and Summary Results'!D3006=0,'Input and Summary Results'!D3006=""),FALSE,'Input and Summary Results'!$D3006)</f>
        <v>0.92424154000000003</v>
      </c>
      <c r="D3424">
        <f>IF(OR(B3424=0,'Input and Summary Results'!E3006=0),FALSE,'Input and Summary Results'!$E3006)</f>
        <v>3.2531820000000003E-2</v>
      </c>
      <c r="E3424">
        <f t="shared" si="188"/>
        <v>-3.4214516030086677E-2</v>
      </c>
      <c r="F3424">
        <f t="shared" si="189"/>
        <v>1.5276103993334903E-2</v>
      </c>
      <c r="G3424">
        <f>IF('Input and Summary Results'!$J$4="yes",IF(C3424=FALSE,FALSE,IF('Data Transformation'!E3424&lt;$R$10,E3424,$R$10)),IF(C3424=FALSE,FALSE,IF(C3424&lt;$R$10,C3424,$R$10)))</f>
        <v>0.92424154000000003</v>
      </c>
      <c r="H3424">
        <f>IF('Input and Summary Results'!$J$4="yes",'Data Transformation'!F3424,'Data Transformation'!D3424)</f>
        <v>3.2531820000000003E-2</v>
      </c>
      <c r="I3424">
        <f t="shared" si="190"/>
        <v>197</v>
      </c>
    </row>
    <row r="3425" spans="2:9" x14ac:dyDescent="0.25">
      <c r="B3425">
        <f>IF('Input and Summary Results'!D3007=0,FALSE,'Input and Summary Results'!$B3007)</f>
        <v>197</v>
      </c>
      <c r="C3425">
        <f>IF(OR(B3425=0,'Input and Summary Results'!D3007=0,'Input and Summary Results'!D3007=""),FALSE,'Input and Summary Results'!$D3007)</f>
        <v>0.98172457000000002</v>
      </c>
      <c r="D3425">
        <f>IF(OR(B3425=0,'Input and Summary Results'!E3007=0),FALSE,'Input and Summary Results'!$E3007)</f>
        <v>3.1266339999999997E-2</v>
      </c>
      <c r="E3425">
        <f t="shared" si="188"/>
        <v>-8.0103396136567227E-3</v>
      </c>
      <c r="F3425">
        <f t="shared" si="189"/>
        <v>1.3822198175196938E-2</v>
      </c>
      <c r="G3425">
        <f>IF('Input and Summary Results'!$J$4="yes",IF(C3425=FALSE,FALSE,IF('Data Transformation'!E3425&lt;$R$10,E3425,$R$10)),IF(C3425=FALSE,FALSE,IF(C3425&lt;$R$10,C3425,$R$10)))</f>
        <v>0.98172457000000002</v>
      </c>
      <c r="H3425">
        <f>IF('Input and Summary Results'!$J$4="yes",'Data Transformation'!F3425,'Data Transformation'!D3425)</f>
        <v>3.1266339999999997E-2</v>
      </c>
      <c r="I3425">
        <f t="shared" si="190"/>
        <v>197</v>
      </c>
    </row>
    <row r="3426" spans="2:9" x14ac:dyDescent="0.25">
      <c r="B3426">
        <f>IF('Input and Summary Results'!D3008=0,FALSE,'Input and Summary Results'!$B3008)</f>
        <v>197</v>
      </c>
      <c r="C3426">
        <f>IF(OR(B3426=0,'Input and Summary Results'!D3008=0,'Input and Summary Results'!D3008=""),FALSE,'Input and Summary Results'!$D3008)</f>
        <v>0.98616824000000003</v>
      </c>
      <c r="D3426">
        <f>IF(OR(B3426=0,'Input and Summary Results'!E3008=0),FALSE,'Input and Summary Results'!$E3008)</f>
        <v>3.8239250000000002E-2</v>
      </c>
      <c r="E3426">
        <f t="shared" si="188"/>
        <v>-6.0489882324321733E-3</v>
      </c>
      <c r="F3426">
        <f t="shared" si="189"/>
        <v>1.6828603707618895E-2</v>
      </c>
      <c r="G3426">
        <f>IF('Input and Summary Results'!$J$4="yes",IF(C3426=FALSE,FALSE,IF('Data Transformation'!E3426&lt;$R$10,E3426,$R$10)),IF(C3426=FALSE,FALSE,IF(C3426&lt;$R$10,C3426,$R$10)))</f>
        <v>0.98616824000000003</v>
      </c>
      <c r="H3426">
        <f>IF('Input and Summary Results'!$J$4="yes",'Data Transformation'!F3426,'Data Transformation'!D3426)</f>
        <v>3.8239250000000002E-2</v>
      </c>
      <c r="I3426">
        <f t="shared" si="190"/>
        <v>197</v>
      </c>
    </row>
    <row r="3427" spans="2:9" x14ac:dyDescent="0.25">
      <c r="B3427">
        <f>IF('Input and Summary Results'!D3009=0,FALSE,'Input and Summary Results'!$B3009)</f>
        <v>197</v>
      </c>
      <c r="C3427">
        <f>IF(OR(B3427=0,'Input and Summary Results'!D3009=0,'Input and Summary Results'!D3009=""),FALSE,'Input and Summary Results'!$D3009)</f>
        <v>0.99591647000000005</v>
      </c>
      <c r="D3427">
        <f>IF(OR(B3427=0,'Input and Summary Results'!E3009=0),FALSE,'Input and Summary Results'!$E3009)</f>
        <v>6.5062159999999994E-2</v>
      </c>
      <c r="E3427">
        <f t="shared" si="188"/>
        <v>-1.7770854109760421E-3</v>
      </c>
      <c r="F3427">
        <f t="shared" si="189"/>
        <v>2.8352756772864692E-2</v>
      </c>
      <c r="G3427">
        <f>IF('Input and Summary Results'!$J$4="yes",IF(C3427=FALSE,FALSE,IF('Data Transformation'!E3427&lt;$R$10,E3427,$R$10)),IF(C3427=FALSE,FALSE,IF(C3427&lt;$R$10,C3427,$R$10)))</f>
        <v>0.99591647000000005</v>
      </c>
      <c r="H3427">
        <f>IF('Input and Summary Results'!$J$4="yes",'Data Transformation'!F3427,'Data Transformation'!D3427)</f>
        <v>6.5062159999999994E-2</v>
      </c>
      <c r="I3427">
        <f t="shared" si="190"/>
        <v>197</v>
      </c>
    </row>
    <row r="3428" spans="2:9" x14ac:dyDescent="0.25">
      <c r="B3428">
        <f>IF('Input and Summary Results'!D3010=0,FALSE,'Input and Summary Results'!$B3010)</f>
        <v>197</v>
      </c>
      <c r="C3428">
        <f>IF(OR(B3428=0,'Input and Summary Results'!D3010=0,'Input and Summary Results'!D3010=""),FALSE,'Input and Summary Results'!$D3010)</f>
        <v>0.99866708999999998</v>
      </c>
      <c r="D3428">
        <f>IF(OR(B3428=0,'Input and Summary Results'!E3010=0),FALSE,'Input and Summary Results'!$E3010)</f>
        <v>3.3982239999999997E-2</v>
      </c>
      <c r="E3428">
        <f t="shared" si="188"/>
        <v>-5.7926159547954021E-4</v>
      </c>
      <c r="F3428">
        <f t="shared" si="189"/>
        <v>1.4767976543614749E-2</v>
      </c>
      <c r="G3428">
        <f>IF('Input and Summary Results'!$J$4="yes",IF(C3428=FALSE,FALSE,IF('Data Transformation'!E3428&lt;$R$10,E3428,$R$10)),IF(C3428=FALSE,FALSE,IF(C3428&lt;$R$10,C3428,$R$10)))</f>
        <v>0.99866708999999998</v>
      </c>
      <c r="H3428">
        <f>IF('Input and Summary Results'!$J$4="yes",'Data Transformation'!F3428,'Data Transformation'!D3428)</f>
        <v>3.3982239999999997E-2</v>
      </c>
      <c r="I3428">
        <f t="shared" si="190"/>
        <v>197</v>
      </c>
    </row>
    <row r="3429" spans="2:9" x14ac:dyDescent="0.25">
      <c r="B3429">
        <f>IF('Input and Summary Results'!D3011=0,FALSE,'Input and Summary Results'!$B3011)</f>
        <v>197</v>
      </c>
      <c r="C3429">
        <f>IF(OR(B3429=0,'Input and Summary Results'!D3011=0,'Input and Summary Results'!D3011=""),FALSE,'Input and Summary Results'!$D3011)</f>
        <v>1.0285087399999999</v>
      </c>
      <c r="D3429">
        <f>IF(OR(B3429=0,'Input and Summary Results'!E3011=0),FALSE,'Input and Summary Results'!$E3011)</f>
        <v>6.1156120000000001E-2</v>
      </c>
      <c r="E3429">
        <f t="shared" si="188"/>
        <v>1.2207986568073077E-2</v>
      </c>
      <c r="F3429">
        <f t="shared" si="189"/>
        <v>2.5806057885322396E-2</v>
      </c>
      <c r="G3429">
        <f>IF('Input and Summary Results'!$J$4="yes",IF(C3429=FALSE,FALSE,IF('Data Transformation'!E3429&lt;$R$10,E3429,$R$10)),IF(C3429=FALSE,FALSE,IF(C3429&lt;$R$10,C3429,$R$10)))</f>
        <v>1.0285087399999999</v>
      </c>
      <c r="H3429">
        <f>IF('Input and Summary Results'!$J$4="yes",'Data Transformation'!F3429,'Data Transformation'!D3429)</f>
        <v>6.1156120000000001E-2</v>
      </c>
      <c r="I3429">
        <f t="shared" si="190"/>
        <v>197</v>
      </c>
    </row>
    <row r="3430" spans="2:9" x14ac:dyDescent="0.25">
      <c r="B3430">
        <f>IF('Input and Summary Results'!D3012=0,FALSE,'Input and Summary Results'!$B3012)</f>
        <v>197</v>
      </c>
      <c r="C3430">
        <f>IF(OR(B3430=0,'Input and Summary Results'!D3012=0,'Input and Summary Results'!D3012=""),FALSE,'Input and Summary Results'!$D3012)</f>
        <v>1.0317211399999999</v>
      </c>
      <c r="D3430">
        <f>IF(OR(B3430=0,'Input and Summary Results'!E3012=0),FALSE,'Input and Summary Results'!$E3012)</f>
        <v>4.8389540000000002E-2</v>
      </c>
      <c r="E3430">
        <f t="shared" si="188"/>
        <v>1.356232934102399E-2</v>
      </c>
      <c r="F3430">
        <f t="shared" si="189"/>
        <v>2.0355364977788476E-2</v>
      </c>
      <c r="G3430">
        <f>IF('Input and Summary Results'!$J$4="yes",IF(C3430=FALSE,FALSE,IF('Data Transformation'!E3430&lt;$R$10,E3430,$R$10)),IF(C3430=FALSE,FALSE,IF(C3430&lt;$R$10,C3430,$R$10)))</f>
        <v>1.0317211399999999</v>
      </c>
      <c r="H3430">
        <f>IF('Input and Summary Results'!$J$4="yes",'Data Transformation'!F3430,'Data Transformation'!D3430)</f>
        <v>4.8389540000000002E-2</v>
      </c>
      <c r="I3430">
        <f t="shared" si="190"/>
        <v>197</v>
      </c>
    </row>
    <row r="3431" spans="2:9" x14ac:dyDescent="0.25">
      <c r="B3431">
        <f>IF('Input and Summary Results'!D3013=0,FALSE,'Input and Summary Results'!$B3013)</f>
        <v>197</v>
      </c>
      <c r="C3431">
        <f>IF(OR(B3431=0,'Input and Summary Results'!D3013=0,'Input and Summary Results'!D3013=""),FALSE,'Input and Summary Results'!$D3013)</f>
        <v>1.0364860600000001</v>
      </c>
      <c r="D3431">
        <f>IF(OR(B3431=0,'Input and Summary Results'!E3013=0),FALSE,'Input and Summary Results'!$E3013)</f>
        <v>4.3886099999999997E-2</v>
      </c>
      <c r="E3431">
        <f t="shared" si="188"/>
        <v>1.556346551739635E-2</v>
      </c>
      <c r="F3431">
        <f t="shared" si="189"/>
        <v>1.8376096056709142E-2</v>
      </c>
      <c r="G3431">
        <f>IF('Input and Summary Results'!$J$4="yes",IF(C3431=FALSE,FALSE,IF('Data Transformation'!E3431&lt;$R$10,E3431,$R$10)),IF(C3431=FALSE,FALSE,IF(C3431&lt;$R$10,C3431,$R$10)))</f>
        <v>1.0364860600000001</v>
      </c>
      <c r="H3431">
        <f>IF('Input and Summary Results'!$J$4="yes",'Data Transformation'!F3431,'Data Transformation'!D3431)</f>
        <v>4.3886099999999997E-2</v>
      </c>
      <c r="I3431">
        <f t="shared" si="190"/>
        <v>197</v>
      </c>
    </row>
    <row r="3432" spans="2:9" x14ac:dyDescent="0.25">
      <c r="B3432">
        <f>IF('Input and Summary Results'!D3014=0,FALSE,'Input and Summary Results'!$B3014)</f>
        <v>197</v>
      </c>
      <c r="C3432">
        <f>IF(OR(B3432=0,'Input and Summary Results'!D3014=0,'Input and Summary Results'!D3014=""),FALSE,'Input and Summary Results'!$D3014)</f>
        <v>1.0434150600000001</v>
      </c>
      <c r="D3432">
        <f>IF(OR(B3432=0,'Input and Summary Results'!E3014=0),FALSE,'Input and Summary Results'!$E3014)</f>
        <v>3.0646449999999999E-2</v>
      </c>
      <c r="E3432">
        <f t="shared" si="188"/>
        <v>1.8457100766360601E-2</v>
      </c>
      <c r="F3432">
        <f t="shared" si="189"/>
        <v>1.2747141391652903E-2</v>
      </c>
      <c r="G3432">
        <f>IF('Input and Summary Results'!$J$4="yes",IF(C3432=FALSE,FALSE,IF('Data Transformation'!E3432&lt;$R$10,E3432,$R$10)),IF(C3432=FALSE,FALSE,IF(C3432&lt;$R$10,C3432,$R$10)))</f>
        <v>1.0434150600000001</v>
      </c>
      <c r="H3432">
        <f>IF('Input and Summary Results'!$J$4="yes",'Data Transformation'!F3432,'Data Transformation'!D3432)</f>
        <v>3.0646449999999999E-2</v>
      </c>
      <c r="I3432">
        <f t="shared" si="190"/>
        <v>197</v>
      </c>
    </row>
    <row r="3433" spans="2:9" x14ac:dyDescent="0.25">
      <c r="B3433">
        <f>IF('Input and Summary Results'!D3015=0,FALSE,'Input and Summary Results'!$B3015)</f>
        <v>197</v>
      </c>
      <c r="C3433">
        <f>IF(OR(B3433=0,'Input and Summary Results'!D3015=0,'Input and Summary Results'!D3015=""),FALSE,'Input and Summary Results'!$D3015)</f>
        <v>1.04497219</v>
      </c>
      <c r="D3433">
        <f>IF(OR(B3433=0,'Input and Summary Results'!E3015=0),FALSE,'Input and Summary Results'!$E3015)</f>
        <v>4.4509479999999997E-2</v>
      </c>
      <c r="E3433">
        <f t="shared" si="188"/>
        <v>1.9104732657356519E-2</v>
      </c>
      <c r="F3433">
        <f t="shared" si="189"/>
        <v>1.8485768812660938E-2</v>
      </c>
      <c r="G3433">
        <f>IF('Input and Summary Results'!$J$4="yes",IF(C3433=FALSE,FALSE,IF('Data Transformation'!E3433&lt;$R$10,E3433,$R$10)),IF(C3433=FALSE,FALSE,IF(C3433&lt;$R$10,C3433,$R$10)))</f>
        <v>1.04497219</v>
      </c>
      <c r="H3433">
        <f>IF('Input and Summary Results'!$J$4="yes",'Data Transformation'!F3433,'Data Transformation'!D3433)</f>
        <v>4.4509479999999997E-2</v>
      </c>
      <c r="I3433">
        <f t="shared" si="190"/>
        <v>197</v>
      </c>
    </row>
    <row r="3434" spans="2:9" x14ac:dyDescent="0.25">
      <c r="B3434">
        <f>IF('Input and Summary Results'!D3016=0,FALSE,'Input and Summary Results'!$B3016)</f>
        <v>197</v>
      </c>
      <c r="C3434">
        <f>IF(OR(B3434=0,'Input and Summary Results'!D3016=0,'Input and Summary Results'!D3016=""),FALSE,'Input and Summary Results'!$D3016)</f>
        <v>1.04638922</v>
      </c>
      <c r="D3434">
        <f>IF(OR(B3434=0,'Input and Summary Results'!E3016=0),FALSE,'Input and Summary Results'!$E3016)</f>
        <v>5.8539720000000003E-2</v>
      </c>
      <c r="E3434">
        <f t="shared" ref="E3434:E3497" si="191">IF(C3434=FALSE,FALSE,LOG10(C3434))</f>
        <v>1.9693256860705752E-2</v>
      </c>
      <c r="F3434">
        <f t="shared" ref="F3434:F3497" si="192">IF(D3434=FALSE, FALSE,0.434*D3434/C3434)</f>
        <v>2.4279912287322687E-2</v>
      </c>
      <c r="G3434">
        <f>IF('Input and Summary Results'!$J$4="yes",IF(C3434=FALSE,FALSE,IF('Data Transformation'!E3434&lt;$R$10,E3434,$R$10)),IF(C3434=FALSE,FALSE,IF(C3434&lt;$R$10,C3434,$R$10)))</f>
        <v>1.04638922</v>
      </c>
      <c r="H3434">
        <f>IF('Input and Summary Results'!$J$4="yes",'Data Transformation'!F3434,'Data Transformation'!D3434)</f>
        <v>5.8539720000000003E-2</v>
      </c>
      <c r="I3434">
        <f t="shared" si="190"/>
        <v>197</v>
      </c>
    </row>
    <row r="3435" spans="2:9" x14ac:dyDescent="0.25">
      <c r="B3435">
        <f>IF('Input and Summary Results'!D3017=0,FALSE,'Input and Summary Results'!$B3017)</f>
        <v>197</v>
      </c>
      <c r="C3435">
        <f>IF(OR(B3435=0,'Input and Summary Results'!D3017=0,'Input and Summary Results'!D3017=""),FALSE,'Input and Summary Results'!$D3017)</f>
        <v>1.0690027099999999</v>
      </c>
      <c r="D3435">
        <f>IF(OR(B3435=0,'Input and Summary Results'!E3017=0),FALSE,'Input and Summary Results'!$E3017)</f>
        <v>5.0417879999999998E-2</v>
      </c>
      <c r="E3435">
        <f t="shared" si="191"/>
        <v>2.8978806178426388E-2</v>
      </c>
      <c r="F3435">
        <f t="shared" si="192"/>
        <v>2.0468947099301554E-2</v>
      </c>
      <c r="G3435">
        <f>IF('Input and Summary Results'!$J$4="yes",IF(C3435=FALSE,FALSE,IF('Data Transformation'!E3435&lt;$R$10,E3435,$R$10)),IF(C3435=FALSE,FALSE,IF(C3435&lt;$R$10,C3435,$R$10)))</f>
        <v>1.0690027099999999</v>
      </c>
      <c r="H3435">
        <f>IF('Input and Summary Results'!$J$4="yes",'Data Transformation'!F3435,'Data Transformation'!D3435)</f>
        <v>5.0417879999999998E-2</v>
      </c>
      <c r="I3435">
        <f t="shared" si="190"/>
        <v>197</v>
      </c>
    </row>
    <row r="3436" spans="2:9" x14ac:dyDescent="0.25">
      <c r="B3436">
        <f>IF('Input and Summary Results'!D3018=0,FALSE,'Input and Summary Results'!$B3018)</f>
        <v>197</v>
      </c>
      <c r="C3436">
        <f>IF(OR(B3436=0,'Input and Summary Results'!D3018=0,'Input and Summary Results'!D3018=""),FALSE,'Input and Summary Results'!$D3018)</f>
        <v>1.1083597999999999</v>
      </c>
      <c r="D3436">
        <f>IF(OR(B3436=0,'Input and Summary Results'!E3018=0),FALSE,'Input and Summary Results'!$E3018)</f>
        <v>5.2992060000000001E-2</v>
      </c>
      <c r="E3436">
        <f t="shared" si="191"/>
        <v>4.4680765617249811E-2</v>
      </c>
      <c r="F3436">
        <f t="shared" si="192"/>
        <v>2.0750079568024753E-2</v>
      </c>
      <c r="G3436">
        <f>IF('Input and Summary Results'!$J$4="yes",IF(C3436=FALSE,FALSE,IF('Data Transformation'!E3436&lt;$R$10,E3436,$R$10)),IF(C3436=FALSE,FALSE,IF(C3436&lt;$R$10,C3436,$R$10)))</f>
        <v>1.1083597999999999</v>
      </c>
      <c r="H3436">
        <f>IF('Input and Summary Results'!$J$4="yes",'Data Transformation'!F3436,'Data Transformation'!D3436)</f>
        <v>5.2992060000000001E-2</v>
      </c>
      <c r="I3436">
        <f t="shared" si="190"/>
        <v>197</v>
      </c>
    </row>
    <row r="3437" spans="2:9" x14ac:dyDescent="0.25">
      <c r="B3437">
        <f>IF('Input and Summary Results'!D3019=0,FALSE,'Input and Summary Results'!$B3019)</f>
        <v>198</v>
      </c>
      <c r="C3437">
        <f>IF(OR(B3437=0,'Input and Summary Results'!D3019=0,'Input and Summary Results'!D3019=""),FALSE,'Input and Summary Results'!$D3019)</f>
        <v>0.12707389999999999</v>
      </c>
      <c r="D3437">
        <f>IF(OR(B3437=0,'Input and Summary Results'!E3019=0),FALSE,'Input and Summary Results'!$E3019)</f>
        <v>5.8629050000000002E-2</v>
      </c>
      <c r="E3437">
        <f t="shared" si="191"/>
        <v>-0.89594364102716928</v>
      </c>
      <c r="F3437">
        <f t="shared" si="192"/>
        <v>0.20023787496881737</v>
      </c>
      <c r="G3437">
        <f>IF('Input and Summary Results'!$J$4="yes",IF(C3437=FALSE,FALSE,IF('Data Transformation'!E3437&lt;$R$10,E3437,$R$10)),IF(C3437=FALSE,FALSE,IF(C3437&lt;$R$10,C3437,$R$10)))</f>
        <v>0.12707389999999999</v>
      </c>
      <c r="H3437">
        <f>IF('Input and Summary Results'!$J$4="yes",'Data Transformation'!F3437,'Data Transformation'!D3437)</f>
        <v>5.8629050000000002E-2</v>
      </c>
      <c r="I3437">
        <f t="shared" si="190"/>
        <v>198</v>
      </c>
    </row>
    <row r="3438" spans="2:9" x14ac:dyDescent="0.25">
      <c r="B3438">
        <f>IF('Input and Summary Results'!D3020=0,FALSE,'Input and Summary Results'!$B3020)</f>
        <v>198</v>
      </c>
      <c r="C3438">
        <f>IF(OR(B3438=0,'Input and Summary Results'!D3020=0,'Input and Summary Results'!D3020=""),FALSE,'Input and Summary Results'!$D3020)</f>
        <v>0.2009726</v>
      </c>
      <c r="D3438">
        <f>IF(OR(B3438=0,'Input and Summary Results'!E3020=0),FALSE,'Input and Summary Results'!$E3020)</f>
        <v>5.9597049999999999E-2</v>
      </c>
      <c r="E3438">
        <f t="shared" si="191"/>
        <v>-0.69686314894742063</v>
      </c>
      <c r="F3438">
        <f t="shared" si="192"/>
        <v>0.12869973170471993</v>
      </c>
      <c r="G3438">
        <f>IF('Input and Summary Results'!$J$4="yes",IF(C3438=FALSE,FALSE,IF('Data Transformation'!E3438&lt;$R$10,E3438,$R$10)),IF(C3438=FALSE,FALSE,IF(C3438&lt;$R$10,C3438,$R$10)))</f>
        <v>0.2009726</v>
      </c>
      <c r="H3438">
        <f>IF('Input and Summary Results'!$J$4="yes",'Data Transformation'!F3438,'Data Transformation'!D3438)</f>
        <v>5.9597049999999999E-2</v>
      </c>
      <c r="I3438">
        <f t="shared" si="190"/>
        <v>198</v>
      </c>
    </row>
    <row r="3439" spans="2:9" x14ac:dyDescent="0.25">
      <c r="B3439">
        <f>IF('Input and Summary Results'!D3021=0,FALSE,'Input and Summary Results'!$B3021)</f>
        <v>198</v>
      </c>
      <c r="C3439">
        <f>IF(OR(B3439=0,'Input and Summary Results'!D3021=0,'Input and Summary Results'!D3021=""),FALSE,'Input and Summary Results'!$D3021)</f>
        <v>0.21201431000000001</v>
      </c>
      <c r="D3439">
        <f>IF(OR(B3439=0,'Input and Summary Results'!E3021=0),FALSE,'Input and Summary Results'!$E3021)</f>
        <v>5.6987309999999999E-2</v>
      </c>
      <c r="E3439">
        <f t="shared" si="191"/>
        <v>-0.67363482518305262</v>
      </c>
      <c r="F3439">
        <f t="shared" si="192"/>
        <v>0.11665482645959133</v>
      </c>
      <c r="G3439">
        <f>IF('Input and Summary Results'!$J$4="yes",IF(C3439=FALSE,FALSE,IF('Data Transformation'!E3439&lt;$R$10,E3439,$R$10)),IF(C3439=FALSE,FALSE,IF(C3439&lt;$R$10,C3439,$R$10)))</f>
        <v>0.21201431000000001</v>
      </c>
      <c r="H3439">
        <f>IF('Input and Summary Results'!$J$4="yes",'Data Transformation'!F3439,'Data Transformation'!D3439)</f>
        <v>5.6987309999999999E-2</v>
      </c>
      <c r="I3439">
        <f t="shared" si="190"/>
        <v>198</v>
      </c>
    </row>
    <row r="3440" spans="2:9" x14ac:dyDescent="0.25">
      <c r="B3440">
        <f>IF('Input and Summary Results'!D3022=0,FALSE,'Input and Summary Results'!$B3022)</f>
        <v>198</v>
      </c>
      <c r="C3440">
        <f>IF(OR(B3440=0,'Input and Summary Results'!D3022=0,'Input and Summary Results'!D3022=""),FALSE,'Input and Summary Results'!$D3022)</f>
        <v>0.2644338</v>
      </c>
      <c r="D3440">
        <f>IF(OR(B3440=0,'Input and Summary Results'!E3022=0),FALSE,'Input and Summary Results'!$E3022)</f>
        <v>7.5014719999999993E-2</v>
      </c>
      <c r="E3440">
        <f t="shared" si="191"/>
        <v>-0.57768303399993115</v>
      </c>
      <c r="F3440">
        <f t="shared" si="192"/>
        <v>0.12311734914371762</v>
      </c>
      <c r="G3440">
        <f>IF('Input and Summary Results'!$J$4="yes",IF(C3440=FALSE,FALSE,IF('Data Transformation'!E3440&lt;$R$10,E3440,$R$10)),IF(C3440=FALSE,FALSE,IF(C3440&lt;$R$10,C3440,$R$10)))</f>
        <v>0.2644338</v>
      </c>
      <c r="H3440">
        <f>IF('Input and Summary Results'!$J$4="yes",'Data Transformation'!F3440,'Data Transformation'!D3440)</f>
        <v>7.5014719999999993E-2</v>
      </c>
      <c r="I3440">
        <f t="shared" si="190"/>
        <v>198</v>
      </c>
    </row>
    <row r="3441" spans="2:9" x14ac:dyDescent="0.25">
      <c r="B3441">
        <f>IF('Input and Summary Results'!D3023=0,FALSE,'Input and Summary Results'!$B3023)</f>
        <v>198</v>
      </c>
      <c r="C3441">
        <f>IF(OR(B3441=0,'Input and Summary Results'!D3023=0,'Input and Summary Results'!D3023=""),FALSE,'Input and Summary Results'!$D3023)</f>
        <v>0.40330408000000001</v>
      </c>
      <c r="D3441">
        <f>IF(OR(B3441=0,'Input and Summary Results'!E3023=0),FALSE,'Input and Summary Results'!$E3023)</f>
        <v>6.552028E-2</v>
      </c>
      <c r="E3441">
        <f t="shared" si="191"/>
        <v>-0.39436738445773378</v>
      </c>
      <c r="F3441">
        <f t="shared" si="192"/>
        <v>7.0507101043956716E-2</v>
      </c>
      <c r="G3441">
        <f>IF('Input and Summary Results'!$J$4="yes",IF(C3441=FALSE,FALSE,IF('Data Transformation'!E3441&lt;$R$10,E3441,$R$10)),IF(C3441=FALSE,FALSE,IF(C3441&lt;$R$10,C3441,$R$10)))</f>
        <v>0.40330408000000001</v>
      </c>
      <c r="H3441">
        <f>IF('Input and Summary Results'!$J$4="yes",'Data Transformation'!F3441,'Data Transformation'!D3441)</f>
        <v>6.552028E-2</v>
      </c>
      <c r="I3441">
        <f t="shared" si="190"/>
        <v>198</v>
      </c>
    </row>
    <row r="3442" spans="2:9" x14ac:dyDescent="0.25">
      <c r="B3442">
        <f>IF('Input and Summary Results'!D3024=0,FALSE,'Input and Summary Results'!$B3024)</f>
        <v>198</v>
      </c>
      <c r="C3442">
        <f>IF(OR(B3442=0,'Input and Summary Results'!D3024=0,'Input and Summary Results'!D3024=""),FALSE,'Input and Summary Results'!$D3024)</f>
        <v>0.42839271000000001</v>
      </c>
      <c r="D3442">
        <f>IF(OR(B3442=0,'Input and Summary Results'!E3024=0),FALSE,'Input and Summary Results'!$E3024)</f>
        <v>7.3642189999999996E-2</v>
      </c>
      <c r="E3442">
        <f t="shared" si="191"/>
        <v>-0.36815792820832166</v>
      </c>
      <c r="F3442">
        <f t="shared" si="192"/>
        <v>7.4606102564163612E-2</v>
      </c>
      <c r="G3442">
        <f>IF('Input and Summary Results'!$J$4="yes",IF(C3442=FALSE,FALSE,IF('Data Transformation'!E3442&lt;$R$10,E3442,$R$10)),IF(C3442=FALSE,FALSE,IF(C3442&lt;$R$10,C3442,$R$10)))</f>
        <v>0.42839271000000001</v>
      </c>
      <c r="H3442">
        <f>IF('Input and Summary Results'!$J$4="yes",'Data Transformation'!F3442,'Data Transformation'!D3442)</f>
        <v>7.3642189999999996E-2</v>
      </c>
      <c r="I3442">
        <f t="shared" si="190"/>
        <v>198</v>
      </c>
    </row>
    <row r="3443" spans="2:9" x14ac:dyDescent="0.25">
      <c r="B3443">
        <f>IF('Input and Summary Results'!D3025=0,FALSE,'Input and Summary Results'!$B3025)</f>
        <v>198</v>
      </c>
      <c r="C3443">
        <f>IF(OR(B3443=0,'Input and Summary Results'!D3025=0,'Input and Summary Results'!D3025=""),FALSE,'Input and Summary Results'!$D3025)</f>
        <v>0.54716498000000002</v>
      </c>
      <c r="D3443">
        <f>IF(OR(B3443=0,'Input and Summary Results'!E3025=0),FALSE,'Input and Summary Results'!$E3025)</f>
        <v>2.8867919999999998E-2</v>
      </c>
      <c r="E3443">
        <f t="shared" si="191"/>
        <v>-0.26188170638928093</v>
      </c>
      <c r="F3443">
        <f t="shared" si="192"/>
        <v>2.2897439964085418E-2</v>
      </c>
      <c r="G3443">
        <f>IF('Input and Summary Results'!$J$4="yes",IF(C3443=FALSE,FALSE,IF('Data Transformation'!E3443&lt;$R$10,E3443,$R$10)),IF(C3443=FALSE,FALSE,IF(C3443&lt;$R$10,C3443,$R$10)))</f>
        <v>0.54716498000000002</v>
      </c>
      <c r="H3443">
        <f>IF('Input and Summary Results'!$J$4="yes",'Data Transformation'!F3443,'Data Transformation'!D3443)</f>
        <v>2.8867919999999998E-2</v>
      </c>
      <c r="I3443">
        <f t="shared" si="190"/>
        <v>198</v>
      </c>
    </row>
    <row r="3444" spans="2:9" x14ac:dyDescent="0.25">
      <c r="B3444">
        <f>IF('Input and Summary Results'!D3026=0,FALSE,'Input and Summary Results'!$B3026)</f>
        <v>198</v>
      </c>
      <c r="C3444">
        <f>IF(OR(B3444=0,'Input and Summary Results'!D3026=0,'Input and Summary Results'!D3026=""),FALSE,'Input and Summary Results'!$D3026)</f>
        <v>0.55709156000000004</v>
      </c>
      <c r="D3444">
        <f>IF(OR(B3444=0,'Input and Summary Results'!E3026=0),FALSE,'Input and Summary Results'!$E3026)</f>
        <v>5.181144E-2</v>
      </c>
      <c r="E3444">
        <f t="shared" si="191"/>
        <v>-0.2540734211011263</v>
      </c>
      <c r="F3444">
        <f t="shared" si="192"/>
        <v>4.0363499601394064E-2</v>
      </c>
      <c r="G3444">
        <f>IF('Input and Summary Results'!$J$4="yes",IF(C3444=FALSE,FALSE,IF('Data Transformation'!E3444&lt;$R$10,E3444,$R$10)),IF(C3444=FALSE,FALSE,IF(C3444&lt;$R$10,C3444,$R$10)))</f>
        <v>0.55709156000000004</v>
      </c>
      <c r="H3444">
        <f>IF('Input and Summary Results'!$J$4="yes",'Data Transformation'!F3444,'Data Transformation'!D3444)</f>
        <v>5.181144E-2</v>
      </c>
      <c r="I3444">
        <f t="shared" si="190"/>
        <v>198</v>
      </c>
    </row>
    <row r="3445" spans="2:9" x14ac:dyDescent="0.25">
      <c r="B3445">
        <f>IF('Input and Summary Results'!D3027=0,FALSE,'Input and Summary Results'!$B3027)</f>
        <v>198</v>
      </c>
      <c r="C3445">
        <f>IF(OR(B3445=0,'Input and Summary Results'!D3027=0,'Input and Summary Results'!D3027=""),FALSE,'Input and Summary Results'!$D3027)</f>
        <v>0.56879900000000005</v>
      </c>
      <c r="D3445">
        <f>IF(OR(B3445=0,'Input and Summary Results'!E3027=0),FALSE,'Input and Summary Results'!$E3027)</f>
        <v>5.3099300000000002E-2</v>
      </c>
      <c r="E3445">
        <f t="shared" si="191"/>
        <v>-0.2450411758065314</v>
      </c>
      <c r="F3445">
        <f t="shared" si="192"/>
        <v>4.0515359907454127E-2</v>
      </c>
      <c r="G3445">
        <f>IF('Input and Summary Results'!$J$4="yes",IF(C3445=FALSE,FALSE,IF('Data Transformation'!E3445&lt;$R$10,E3445,$R$10)),IF(C3445=FALSE,FALSE,IF(C3445&lt;$R$10,C3445,$R$10)))</f>
        <v>0.56879900000000005</v>
      </c>
      <c r="H3445">
        <f>IF('Input and Summary Results'!$J$4="yes",'Data Transformation'!F3445,'Data Transformation'!D3445)</f>
        <v>5.3099300000000002E-2</v>
      </c>
      <c r="I3445">
        <f t="shared" si="190"/>
        <v>198</v>
      </c>
    </row>
    <row r="3446" spans="2:9" x14ac:dyDescent="0.25">
      <c r="B3446">
        <f>IF('Input and Summary Results'!D3028=0,FALSE,'Input and Summary Results'!$B3028)</f>
        <v>198</v>
      </c>
      <c r="C3446">
        <f>IF(OR(B3446=0,'Input and Summary Results'!D3028=0,'Input and Summary Results'!D3028=""),FALSE,'Input and Summary Results'!$D3028)</f>
        <v>0.59331201</v>
      </c>
      <c r="D3446">
        <f>IF(OR(B3446=0,'Input and Summary Results'!E3028=0),FALSE,'Input and Summary Results'!$E3028)</f>
        <v>3.5059859999999998E-2</v>
      </c>
      <c r="E3446">
        <f t="shared" si="191"/>
        <v>-0.22671686045415812</v>
      </c>
      <c r="F3446">
        <f t="shared" si="192"/>
        <v>2.5645830496503853E-2</v>
      </c>
      <c r="G3446">
        <f>IF('Input and Summary Results'!$J$4="yes",IF(C3446=FALSE,FALSE,IF('Data Transformation'!E3446&lt;$R$10,E3446,$R$10)),IF(C3446=FALSE,FALSE,IF(C3446&lt;$R$10,C3446,$R$10)))</f>
        <v>0.59331201</v>
      </c>
      <c r="H3446">
        <f>IF('Input and Summary Results'!$J$4="yes",'Data Transformation'!F3446,'Data Transformation'!D3446)</f>
        <v>3.5059859999999998E-2</v>
      </c>
      <c r="I3446">
        <f t="shared" si="190"/>
        <v>198</v>
      </c>
    </row>
    <row r="3447" spans="2:9" x14ac:dyDescent="0.25">
      <c r="B3447">
        <f>IF('Input and Summary Results'!D3029=0,FALSE,'Input and Summary Results'!$B3029)</f>
        <v>198</v>
      </c>
      <c r="C3447">
        <f>IF(OR(B3447=0,'Input and Summary Results'!D3029=0,'Input and Summary Results'!D3029=""),FALSE,'Input and Summary Results'!$D3029)</f>
        <v>0.65244471999999998</v>
      </c>
      <c r="D3447">
        <f>IF(OR(B3447=0,'Input and Summary Results'!E3029=0),FALSE,'Input and Summary Results'!$E3029)</f>
        <v>9.2537010000000003E-2</v>
      </c>
      <c r="E3447">
        <f t="shared" si="191"/>
        <v>-0.18545627910997431</v>
      </c>
      <c r="F3447">
        <f t="shared" si="192"/>
        <v>6.1554735763667455E-2</v>
      </c>
      <c r="G3447">
        <f>IF('Input and Summary Results'!$J$4="yes",IF(C3447=FALSE,FALSE,IF('Data Transformation'!E3447&lt;$R$10,E3447,$R$10)),IF(C3447=FALSE,FALSE,IF(C3447&lt;$R$10,C3447,$R$10)))</f>
        <v>0.65244471999999998</v>
      </c>
      <c r="H3447">
        <f>IF('Input and Summary Results'!$J$4="yes",'Data Transformation'!F3447,'Data Transformation'!D3447)</f>
        <v>9.2537010000000003E-2</v>
      </c>
      <c r="I3447">
        <f t="shared" si="190"/>
        <v>198</v>
      </c>
    </row>
    <row r="3448" spans="2:9" x14ac:dyDescent="0.25">
      <c r="B3448">
        <f>IF('Input and Summary Results'!D3030=0,FALSE,'Input and Summary Results'!$B3030)</f>
        <v>198</v>
      </c>
      <c r="C3448">
        <f>IF(OR(B3448=0,'Input and Summary Results'!D3030=0,'Input and Summary Results'!D3030=""),FALSE,'Input and Summary Results'!$D3030)</f>
        <v>0.70844057000000005</v>
      </c>
      <c r="D3448">
        <f>IF(OR(B3448=0,'Input and Summary Results'!E3030=0),FALSE,'Input and Summary Results'!$E3030)</f>
        <v>3.660062E-2</v>
      </c>
      <c r="E3448">
        <f t="shared" si="191"/>
        <v>-0.149696576190854</v>
      </c>
      <c r="F3448">
        <f t="shared" si="192"/>
        <v>2.2422020636113486E-2</v>
      </c>
      <c r="G3448">
        <f>IF('Input and Summary Results'!$J$4="yes",IF(C3448=FALSE,FALSE,IF('Data Transformation'!E3448&lt;$R$10,E3448,$R$10)),IF(C3448=FALSE,FALSE,IF(C3448&lt;$R$10,C3448,$R$10)))</f>
        <v>0.70844057000000005</v>
      </c>
      <c r="H3448">
        <f>IF('Input and Summary Results'!$J$4="yes",'Data Transformation'!F3448,'Data Transformation'!D3448)</f>
        <v>3.660062E-2</v>
      </c>
      <c r="I3448">
        <f t="shared" si="190"/>
        <v>198</v>
      </c>
    </row>
    <row r="3449" spans="2:9" x14ac:dyDescent="0.25">
      <c r="B3449">
        <f>IF('Input and Summary Results'!D3031=0,FALSE,'Input and Summary Results'!$B3031)</f>
        <v>198</v>
      </c>
      <c r="C3449">
        <f>IF(OR(B3449=0,'Input and Summary Results'!D3031=0,'Input and Summary Results'!D3031=""),FALSE,'Input and Summary Results'!$D3031)</f>
        <v>0.77363017000000001</v>
      </c>
      <c r="D3449">
        <f>IF(OR(B3449=0,'Input and Summary Results'!E3031=0),FALSE,'Input and Summary Results'!$E3031)</f>
        <v>5.1241549999999997E-2</v>
      </c>
      <c r="E3449">
        <f t="shared" si="191"/>
        <v>-0.11146660199508177</v>
      </c>
      <c r="F3449">
        <f t="shared" si="192"/>
        <v>2.8746077340804845E-2</v>
      </c>
      <c r="G3449">
        <f>IF('Input and Summary Results'!$J$4="yes",IF(C3449=FALSE,FALSE,IF('Data Transformation'!E3449&lt;$R$10,E3449,$R$10)),IF(C3449=FALSE,FALSE,IF(C3449&lt;$R$10,C3449,$R$10)))</f>
        <v>0.77363017000000001</v>
      </c>
      <c r="H3449">
        <f>IF('Input and Summary Results'!$J$4="yes",'Data Transformation'!F3449,'Data Transformation'!D3449)</f>
        <v>5.1241549999999997E-2</v>
      </c>
      <c r="I3449">
        <f t="shared" si="190"/>
        <v>198</v>
      </c>
    </row>
    <row r="3450" spans="2:9" x14ac:dyDescent="0.25">
      <c r="B3450">
        <f>IF('Input and Summary Results'!D3032=0,FALSE,'Input and Summary Results'!$B3032)</f>
        <v>198</v>
      </c>
      <c r="C3450">
        <f>IF(OR(B3450=0,'Input and Summary Results'!D3032=0,'Input and Summary Results'!D3032=""),FALSE,'Input and Summary Results'!$D3032)</f>
        <v>0.86991397999999998</v>
      </c>
      <c r="D3450">
        <f>IF(OR(B3450=0,'Input and Summary Results'!E3032=0),FALSE,'Input and Summary Results'!$E3032)</f>
        <v>4.3959070000000003E-2</v>
      </c>
      <c r="E3450">
        <f t="shared" si="191"/>
        <v>-6.0523689747260696E-2</v>
      </c>
      <c r="F3450">
        <f t="shared" si="192"/>
        <v>2.1931175746824995E-2</v>
      </c>
      <c r="G3450">
        <f>IF('Input and Summary Results'!$J$4="yes",IF(C3450=FALSE,FALSE,IF('Data Transformation'!E3450&lt;$R$10,E3450,$R$10)),IF(C3450=FALSE,FALSE,IF(C3450&lt;$R$10,C3450,$R$10)))</f>
        <v>0.86991397999999998</v>
      </c>
      <c r="H3450">
        <f>IF('Input and Summary Results'!$J$4="yes",'Data Transformation'!F3450,'Data Transformation'!D3450)</f>
        <v>4.3959070000000003E-2</v>
      </c>
      <c r="I3450">
        <f t="shared" si="190"/>
        <v>198</v>
      </c>
    </row>
    <row r="3451" spans="2:9" x14ac:dyDescent="0.25">
      <c r="B3451">
        <f>IF('Input and Summary Results'!D3033=0,FALSE,'Input and Summary Results'!$B3033)</f>
        <v>198</v>
      </c>
      <c r="C3451">
        <f>IF(OR(B3451=0,'Input and Summary Results'!D3033=0,'Input and Summary Results'!D3033=""),FALSE,'Input and Summary Results'!$D3033)</f>
        <v>0.92741744000000004</v>
      </c>
      <c r="D3451">
        <f>IF(OR(B3451=0,'Input and Summary Results'!E3033=0),FALSE,'Input and Summary Results'!$E3033)</f>
        <v>7.1499930000000003E-2</v>
      </c>
      <c r="E3451">
        <f t="shared" si="191"/>
        <v>-3.2724741495477612E-2</v>
      </c>
      <c r="F3451">
        <f t="shared" si="192"/>
        <v>3.3459549369699151E-2</v>
      </c>
      <c r="G3451">
        <f>IF('Input and Summary Results'!$J$4="yes",IF(C3451=FALSE,FALSE,IF('Data Transformation'!E3451&lt;$R$10,E3451,$R$10)),IF(C3451=FALSE,FALSE,IF(C3451&lt;$R$10,C3451,$R$10)))</f>
        <v>0.92741744000000004</v>
      </c>
      <c r="H3451">
        <f>IF('Input and Summary Results'!$J$4="yes",'Data Transformation'!F3451,'Data Transformation'!D3451)</f>
        <v>7.1499930000000003E-2</v>
      </c>
      <c r="I3451">
        <f t="shared" si="190"/>
        <v>198</v>
      </c>
    </row>
    <row r="3452" spans="2:9" x14ac:dyDescent="0.25">
      <c r="B3452">
        <f>IF('Input and Summary Results'!D3034=0,FALSE,'Input and Summary Results'!$B3034)</f>
        <v>198</v>
      </c>
      <c r="C3452">
        <f>IF(OR(B3452=0,'Input and Summary Results'!D3034=0,'Input and Summary Results'!D3034=""),FALSE,'Input and Summary Results'!$D3034)</f>
        <v>0.93047334999999998</v>
      </c>
      <c r="D3452">
        <f>IF(OR(B3452=0,'Input and Summary Results'!E3034=0),FALSE,'Input and Summary Results'!$E3034)</f>
        <v>5.6624519999999998E-2</v>
      </c>
      <c r="E3452">
        <f t="shared" si="191"/>
        <v>-3.1296061129332205E-2</v>
      </c>
      <c r="F3452">
        <f t="shared" si="192"/>
        <v>2.6411333199387172E-2</v>
      </c>
      <c r="G3452">
        <f>IF('Input and Summary Results'!$J$4="yes",IF(C3452=FALSE,FALSE,IF('Data Transformation'!E3452&lt;$R$10,E3452,$R$10)),IF(C3452=FALSE,FALSE,IF(C3452&lt;$R$10,C3452,$R$10)))</f>
        <v>0.93047334999999998</v>
      </c>
      <c r="H3452">
        <f>IF('Input and Summary Results'!$J$4="yes",'Data Transformation'!F3452,'Data Transformation'!D3452)</f>
        <v>5.6624519999999998E-2</v>
      </c>
      <c r="I3452">
        <f t="shared" si="190"/>
        <v>198</v>
      </c>
    </row>
    <row r="3453" spans="2:9" x14ac:dyDescent="0.25">
      <c r="B3453">
        <f>IF('Input and Summary Results'!D3035=0,FALSE,'Input and Summary Results'!$B3035)</f>
        <v>198</v>
      </c>
      <c r="C3453">
        <f>IF(OR(B3453=0,'Input and Summary Results'!D3035=0,'Input and Summary Results'!D3035=""),FALSE,'Input and Summary Results'!$D3035)</f>
        <v>0.94537072</v>
      </c>
      <c r="D3453">
        <f>IF(OR(B3453=0,'Input and Summary Results'!E3035=0),FALSE,'Input and Summary Results'!$E3035)</f>
        <v>4.8640269999999999E-2</v>
      </c>
      <c r="E3453">
        <f t="shared" si="191"/>
        <v>-2.4397852783422373E-2</v>
      </c>
      <c r="F3453">
        <f t="shared" si="192"/>
        <v>2.2329734498229434E-2</v>
      </c>
      <c r="G3453">
        <f>IF('Input and Summary Results'!$J$4="yes",IF(C3453=FALSE,FALSE,IF('Data Transformation'!E3453&lt;$R$10,E3453,$R$10)),IF(C3453=FALSE,FALSE,IF(C3453&lt;$R$10,C3453,$R$10)))</f>
        <v>0.94537072</v>
      </c>
      <c r="H3453">
        <f>IF('Input and Summary Results'!$J$4="yes",'Data Transformation'!F3453,'Data Transformation'!D3453)</f>
        <v>4.8640269999999999E-2</v>
      </c>
      <c r="I3453">
        <f t="shared" si="190"/>
        <v>198</v>
      </c>
    </row>
    <row r="3454" spans="2:9" x14ac:dyDescent="0.25">
      <c r="B3454">
        <f>IF('Input and Summary Results'!D3036=0,FALSE,'Input and Summary Results'!$B3036)</f>
        <v>199</v>
      </c>
      <c r="C3454">
        <f>IF(OR(B3454=0,'Input and Summary Results'!D3036=0,'Input and Summary Results'!D3036=""),FALSE,'Input and Summary Results'!$D3036)</f>
        <v>6.6046880000000002E-2</v>
      </c>
      <c r="D3454">
        <f>IF(OR(B3454=0,'Input and Summary Results'!E3036=0),FALSE,'Input and Summary Results'!$E3036)</f>
        <v>5.6499050000000002E-2</v>
      </c>
      <c r="E3454">
        <f t="shared" si="191"/>
        <v>-1.1801476932771231</v>
      </c>
      <c r="F3454">
        <f t="shared" si="192"/>
        <v>0.37126034870988611</v>
      </c>
      <c r="G3454">
        <f>IF('Input and Summary Results'!$J$4="yes",IF(C3454=FALSE,FALSE,IF('Data Transformation'!E3454&lt;$R$10,E3454,$R$10)),IF(C3454=FALSE,FALSE,IF(C3454&lt;$R$10,C3454,$R$10)))</f>
        <v>6.6046880000000002E-2</v>
      </c>
      <c r="H3454">
        <f>IF('Input and Summary Results'!$J$4="yes",'Data Transformation'!F3454,'Data Transformation'!D3454)</f>
        <v>5.6499050000000002E-2</v>
      </c>
      <c r="I3454">
        <f t="shared" si="190"/>
        <v>199</v>
      </c>
    </row>
    <row r="3455" spans="2:9" x14ac:dyDescent="0.25">
      <c r="B3455">
        <f>IF('Input and Summary Results'!D3037=0,FALSE,'Input and Summary Results'!$B3037)</f>
        <v>199</v>
      </c>
      <c r="C3455">
        <f>IF(OR(B3455=0,'Input and Summary Results'!D3037=0,'Input and Summary Results'!D3037=""),FALSE,'Input and Summary Results'!$D3037)</f>
        <v>0.10574478</v>
      </c>
      <c r="D3455">
        <f>IF(OR(B3455=0,'Input and Summary Results'!E3037=0),FALSE,'Input and Summary Results'!$E3037)</f>
        <v>5.6415859999999998E-2</v>
      </c>
      <c r="E3455">
        <f t="shared" si="191"/>
        <v>-0.97574106199688493</v>
      </c>
      <c r="F3455">
        <f t="shared" si="192"/>
        <v>0.2315431857723852</v>
      </c>
      <c r="G3455">
        <f>IF('Input and Summary Results'!$J$4="yes",IF(C3455=FALSE,FALSE,IF('Data Transformation'!E3455&lt;$R$10,E3455,$R$10)),IF(C3455=FALSE,FALSE,IF(C3455&lt;$R$10,C3455,$R$10)))</f>
        <v>0.10574478</v>
      </c>
      <c r="H3455">
        <f>IF('Input and Summary Results'!$J$4="yes",'Data Transformation'!F3455,'Data Transformation'!D3455)</f>
        <v>5.6415859999999998E-2</v>
      </c>
      <c r="I3455">
        <f t="shared" si="190"/>
        <v>199</v>
      </c>
    </row>
    <row r="3456" spans="2:9" x14ac:dyDescent="0.25">
      <c r="B3456">
        <f>IF('Input and Summary Results'!D3038=0,FALSE,'Input and Summary Results'!$B3038)</f>
        <v>199</v>
      </c>
      <c r="C3456">
        <f>IF(OR(B3456=0,'Input and Summary Results'!D3038=0,'Input and Summary Results'!D3038=""),FALSE,'Input and Summary Results'!$D3038)</f>
        <v>0.47834754000000002</v>
      </c>
      <c r="D3456">
        <f>IF(OR(B3456=0,'Input and Summary Results'!E3038=0),FALSE,'Input and Summary Results'!$E3038)</f>
        <v>4.3057329999999998E-2</v>
      </c>
      <c r="E3456">
        <f t="shared" si="191"/>
        <v>-0.32025645514376078</v>
      </c>
      <c r="F3456">
        <f t="shared" si="192"/>
        <v>3.9065490375470517E-2</v>
      </c>
      <c r="G3456">
        <f>IF('Input and Summary Results'!$J$4="yes",IF(C3456=FALSE,FALSE,IF('Data Transformation'!E3456&lt;$R$10,E3456,$R$10)),IF(C3456=FALSE,FALSE,IF(C3456&lt;$R$10,C3456,$R$10)))</f>
        <v>0.47834754000000002</v>
      </c>
      <c r="H3456">
        <f>IF('Input and Summary Results'!$J$4="yes",'Data Transformation'!F3456,'Data Transformation'!D3456)</f>
        <v>4.3057329999999998E-2</v>
      </c>
      <c r="I3456">
        <f t="shared" si="190"/>
        <v>199</v>
      </c>
    </row>
    <row r="3457" spans="2:9" x14ac:dyDescent="0.25">
      <c r="B3457">
        <f>IF('Input and Summary Results'!D3039=0,FALSE,'Input and Summary Results'!$B3039)</f>
        <v>199</v>
      </c>
      <c r="C3457">
        <f>IF(OR(B3457=0,'Input and Summary Results'!D3039=0,'Input and Summary Results'!D3039=""),FALSE,'Input and Summary Results'!$D3039)</f>
        <v>0.51201357000000003</v>
      </c>
      <c r="D3457">
        <f>IF(OR(B3457=0,'Input and Summary Results'!E3039=0),FALSE,'Input and Summary Results'!$E3039)</f>
        <v>4.3649010000000002E-2</v>
      </c>
      <c r="E3457">
        <f t="shared" si="191"/>
        <v>-0.29071852867646986</v>
      </c>
      <c r="F3457">
        <f t="shared" si="192"/>
        <v>3.699837553133601E-2</v>
      </c>
      <c r="G3457">
        <f>IF('Input and Summary Results'!$J$4="yes",IF(C3457=FALSE,FALSE,IF('Data Transformation'!E3457&lt;$R$10,E3457,$R$10)),IF(C3457=FALSE,FALSE,IF(C3457&lt;$R$10,C3457,$R$10)))</f>
        <v>0.51201357000000003</v>
      </c>
      <c r="H3457">
        <f>IF('Input and Summary Results'!$J$4="yes",'Data Transformation'!F3457,'Data Transformation'!D3457)</f>
        <v>4.3649010000000002E-2</v>
      </c>
      <c r="I3457">
        <f t="shared" si="190"/>
        <v>199</v>
      </c>
    </row>
    <row r="3458" spans="2:9" x14ac:dyDescent="0.25">
      <c r="B3458">
        <f>IF('Input and Summary Results'!D3040=0,FALSE,'Input and Summary Results'!$B3040)</f>
        <v>199</v>
      </c>
      <c r="C3458">
        <f>IF(OR(B3458=0,'Input and Summary Results'!D3040=0,'Input and Summary Results'!D3040=""),FALSE,'Input and Summary Results'!$D3040)</f>
        <v>0.66552442999999994</v>
      </c>
      <c r="D3458">
        <f>IF(OR(B3458=0,'Input and Summary Results'!E3040=0),FALSE,'Input and Summary Results'!$E3040)</f>
        <v>4.6686999999999999E-2</v>
      </c>
      <c r="E3458">
        <f t="shared" si="191"/>
        <v>-0.17683599786104381</v>
      </c>
      <c r="F3458">
        <f t="shared" si="192"/>
        <v>3.0445400779652822E-2</v>
      </c>
      <c r="G3458">
        <f>IF('Input and Summary Results'!$J$4="yes",IF(C3458=FALSE,FALSE,IF('Data Transformation'!E3458&lt;$R$10,E3458,$R$10)),IF(C3458=FALSE,FALSE,IF(C3458&lt;$R$10,C3458,$R$10)))</f>
        <v>0.66552442999999994</v>
      </c>
      <c r="H3458">
        <f>IF('Input and Summary Results'!$J$4="yes",'Data Transformation'!F3458,'Data Transformation'!D3458)</f>
        <v>4.6686999999999999E-2</v>
      </c>
      <c r="I3458">
        <f t="shared" si="190"/>
        <v>199</v>
      </c>
    </row>
    <row r="3459" spans="2:9" x14ac:dyDescent="0.25">
      <c r="B3459">
        <f>IF('Input and Summary Results'!D3041=0,FALSE,'Input and Summary Results'!$B3041)</f>
        <v>199</v>
      </c>
      <c r="C3459">
        <f>IF(OR(B3459=0,'Input and Summary Results'!D3041=0,'Input and Summary Results'!D3041=""),FALSE,'Input and Summary Results'!$D3041)</f>
        <v>0.77182430000000002</v>
      </c>
      <c r="D3459">
        <f>IF(OR(B3459=0,'Input and Summary Results'!E3041=0),FALSE,'Input and Summary Results'!$E3041)</f>
        <v>4.6778109999999998E-2</v>
      </c>
      <c r="E3459">
        <f t="shared" si="191"/>
        <v>-0.11248155228732444</v>
      </c>
      <c r="F3459">
        <f t="shared" si="192"/>
        <v>2.630352496027917E-2</v>
      </c>
      <c r="G3459">
        <f>IF('Input and Summary Results'!$J$4="yes",IF(C3459=FALSE,FALSE,IF('Data Transformation'!E3459&lt;$R$10,E3459,$R$10)),IF(C3459=FALSE,FALSE,IF(C3459&lt;$R$10,C3459,$R$10)))</f>
        <v>0.77182430000000002</v>
      </c>
      <c r="H3459">
        <f>IF('Input and Summary Results'!$J$4="yes",'Data Transformation'!F3459,'Data Transformation'!D3459)</f>
        <v>4.6778109999999998E-2</v>
      </c>
      <c r="I3459">
        <f t="shared" si="190"/>
        <v>199</v>
      </c>
    </row>
    <row r="3460" spans="2:9" x14ac:dyDescent="0.25">
      <c r="B3460">
        <f>IF('Input and Summary Results'!D3042=0,FALSE,'Input and Summary Results'!$B3042)</f>
        <v>199</v>
      </c>
      <c r="C3460">
        <f>IF(OR(B3460=0,'Input and Summary Results'!D3042=0,'Input and Summary Results'!D3042=""),FALSE,'Input and Summary Results'!$D3042)</f>
        <v>0.78638728000000002</v>
      </c>
      <c r="D3460">
        <f>IF(OR(B3460=0,'Input and Summary Results'!E3042=0),FALSE,'Input and Summary Results'!$E3042)</f>
        <v>7.1900759999999994E-2</v>
      </c>
      <c r="E3460">
        <f t="shared" si="191"/>
        <v>-0.10436351993493324</v>
      </c>
      <c r="F3460">
        <f t="shared" si="192"/>
        <v>3.9681376636712631E-2</v>
      </c>
      <c r="G3460">
        <f>IF('Input and Summary Results'!$J$4="yes",IF(C3460=FALSE,FALSE,IF('Data Transformation'!E3460&lt;$R$10,E3460,$R$10)),IF(C3460=FALSE,FALSE,IF(C3460&lt;$R$10,C3460,$R$10)))</f>
        <v>0.78638728000000002</v>
      </c>
      <c r="H3460">
        <f>IF('Input and Summary Results'!$J$4="yes",'Data Transformation'!F3460,'Data Transformation'!D3460)</f>
        <v>7.1900759999999994E-2</v>
      </c>
      <c r="I3460">
        <f t="shared" si="190"/>
        <v>199</v>
      </c>
    </row>
    <row r="3461" spans="2:9" x14ac:dyDescent="0.25">
      <c r="B3461">
        <f>IF('Input and Summary Results'!D3043=0,FALSE,'Input and Summary Results'!$B3043)</f>
        <v>199</v>
      </c>
      <c r="C3461">
        <f>IF(OR(B3461=0,'Input and Summary Results'!D3043=0,'Input and Summary Results'!D3043=""),FALSE,'Input and Summary Results'!$D3043)</f>
        <v>0.79335255000000005</v>
      </c>
      <c r="D3461">
        <f>IF(OR(B3461=0,'Input and Summary Results'!E3043=0),FALSE,'Input and Summary Results'!$E3043)</f>
        <v>5.7510659999999998E-2</v>
      </c>
      <c r="E3461">
        <f t="shared" si="191"/>
        <v>-0.10053377801035468</v>
      </c>
      <c r="F3461">
        <f t="shared" si="192"/>
        <v>3.1460951931143344E-2</v>
      </c>
      <c r="G3461">
        <f>IF('Input and Summary Results'!$J$4="yes",IF(C3461=FALSE,FALSE,IF('Data Transformation'!E3461&lt;$R$10,E3461,$R$10)),IF(C3461=FALSE,FALSE,IF(C3461&lt;$R$10,C3461,$R$10)))</f>
        <v>0.79335255000000005</v>
      </c>
      <c r="H3461">
        <f>IF('Input and Summary Results'!$J$4="yes",'Data Transformation'!F3461,'Data Transformation'!D3461)</f>
        <v>5.7510659999999998E-2</v>
      </c>
      <c r="I3461">
        <f t="shared" ref="I3461:I3524" si="193">IF(G3461=FALSE,"",B3461)</f>
        <v>199</v>
      </c>
    </row>
    <row r="3462" spans="2:9" x14ac:dyDescent="0.25">
      <c r="B3462">
        <f>IF('Input and Summary Results'!D3044=0,FALSE,'Input and Summary Results'!$B3044)</f>
        <v>199</v>
      </c>
      <c r="C3462">
        <f>IF(OR(B3462=0,'Input and Summary Results'!D3044=0,'Input and Summary Results'!D3044=""),FALSE,'Input and Summary Results'!$D3044)</f>
        <v>0.81208734000000005</v>
      </c>
      <c r="D3462">
        <f>IF(OR(B3462=0,'Input and Summary Results'!E3044=0),FALSE,'Input and Summary Results'!$E3044)</f>
        <v>5.0842749999999999E-2</v>
      </c>
      <c r="E3462">
        <f t="shared" si="191"/>
        <v>-9.0397259871852292E-2</v>
      </c>
      <c r="F3462">
        <f t="shared" si="192"/>
        <v>2.7171650650285963E-2</v>
      </c>
      <c r="G3462">
        <f>IF('Input and Summary Results'!$J$4="yes",IF(C3462=FALSE,FALSE,IF('Data Transformation'!E3462&lt;$R$10,E3462,$R$10)),IF(C3462=FALSE,FALSE,IF(C3462&lt;$R$10,C3462,$R$10)))</f>
        <v>0.81208734000000005</v>
      </c>
      <c r="H3462">
        <f>IF('Input and Summary Results'!$J$4="yes",'Data Transformation'!F3462,'Data Transformation'!D3462)</f>
        <v>5.0842749999999999E-2</v>
      </c>
      <c r="I3462">
        <f t="shared" si="193"/>
        <v>199</v>
      </c>
    </row>
    <row r="3463" spans="2:9" x14ac:dyDescent="0.25">
      <c r="B3463">
        <f>IF('Input and Summary Results'!D3045=0,FALSE,'Input and Summary Results'!$B3045)</f>
        <v>199</v>
      </c>
      <c r="C3463">
        <f>IF(OR(B3463=0,'Input and Summary Results'!D3045=0,'Input and Summary Results'!D3045=""),FALSE,'Input and Summary Results'!$D3045)</f>
        <v>0.82578675000000001</v>
      </c>
      <c r="D3463">
        <f>IF(OR(B3463=0,'Input and Summary Results'!E3045=0),FALSE,'Input and Summary Results'!$E3045)</f>
        <v>3.6350670000000002E-2</v>
      </c>
      <c r="E3463">
        <f t="shared" si="191"/>
        <v>-8.3132089792692945E-2</v>
      </c>
      <c r="F3463">
        <f t="shared" si="192"/>
        <v>1.9104436805264798E-2</v>
      </c>
      <c r="G3463">
        <f>IF('Input and Summary Results'!$J$4="yes",IF(C3463=FALSE,FALSE,IF('Data Transformation'!E3463&lt;$R$10,E3463,$R$10)),IF(C3463=FALSE,FALSE,IF(C3463&lt;$R$10,C3463,$R$10)))</f>
        <v>0.82578675000000001</v>
      </c>
      <c r="H3463">
        <f>IF('Input and Summary Results'!$J$4="yes",'Data Transformation'!F3463,'Data Transformation'!D3463)</f>
        <v>3.6350670000000002E-2</v>
      </c>
      <c r="I3463">
        <f t="shared" si="193"/>
        <v>199</v>
      </c>
    </row>
    <row r="3464" spans="2:9" x14ac:dyDescent="0.25">
      <c r="B3464">
        <f>IF('Input and Summary Results'!D3046=0,FALSE,'Input and Summary Results'!$B3046)</f>
        <v>199</v>
      </c>
      <c r="C3464">
        <f>IF(OR(B3464=0,'Input and Summary Results'!D3046=0,'Input and Summary Results'!D3046=""),FALSE,'Input and Summary Results'!$D3046)</f>
        <v>0.84038146999999996</v>
      </c>
      <c r="D3464">
        <f>IF(OR(B3464=0,'Input and Summary Results'!E3046=0),FALSE,'Input and Summary Results'!$E3046)</f>
        <v>4.088866E-2</v>
      </c>
      <c r="E3464">
        <f t="shared" si="191"/>
        <v>-7.5523532141228408E-2</v>
      </c>
      <c r="F3464">
        <f t="shared" si="192"/>
        <v>2.1116218138412784E-2</v>
      </c>
      <c r="G3464">
        <f>IF('Input and Summary Results'!$J$4="yes",IF(C3464=FALSE,FALSE,IF('Data Transformation'!E3464&lt;$R$10,E3464,$R$10)),IF(C3464=FALSE,FALSE,IF(C3464&lt;$R$10,C3464,$R$10)))</f>
        <v>0.84038146999999996</v>
      </c>
      <c r="H3464">
        <f>IF('Input and Summary Results'!$J$4="yes",'Data Transformation'!F3464,'Data Transformation'!D3464)</f>
        <v>4.088866E-2</v>
      </c>
      <c r="I3464">
        <f t="shared" si="193"/>
        <v>199</v>
      </c>
    </row>
    <row r="3465" spans="2:9" x14ac:dyDescent="0.25">
      <c r="B3465">
        <f>IF('Input and Summary Results'!D3047=0,FALSE,'Input and Summary Results'!$B3047)</f>
        <v>199</v>
      </c>
      <c r="C3465">
        <f>IF(OR(B3465=0,'Input and Summary Results'!D3047=0,'Input and Summary Results'!D3047=""),FALSE,'Input and Summary Results'!$D3047)</f>
        <v>0.87007371</v>
      </c>
      <c r="D3465">
        <f>IF(OR(B3465=0,'Input and Summary Results'!E3047=0),FALSE,'Input and Summary Results'!$E3047)</f>
        <v>4.8158119999999999E-2</v>
      </c>
      <c r="E3465">
        <f t="shared" si="191"/>
        <v>-6.0443953714427866E-2</v>
      </c>
      <c r="F3465">
        <f t="shared" si="192"/>
        <v>2.40216706237452E-2</v>
      </c>
      <c r="G3465">
        <f>IF('Input and Summary Results'!$J$4="yes",IF(C3465=FALSE,FALSE,IF('Data Transformation'!E3465&lt;$R$10,E3465,$R$10)),IF(C3465=FALSE,FALSE,IF(C3465&lt;$R$10,C3465,$R$10)))</f>
        <v>0.87007371</v>
      </c>
      <c r="H3465">
        <f>IF('Input and Summary Results'!$J$4="yes",'Data Transformation'!F3465,'Data Transformation'!D3465)</f>
        <v>4.8158119999999999E-2</v>
      </c>
      <c r="I3465">
        <f t="shared" si="193"/>
        <v>199</v>
      </c>
    </row>
    <row r="3466" spans="2:9" x14ac:dyDescent="0.25">
      <c r="B3466">
        <f>IF('Input and Summary Results'!D3048=0,FALSE,'Input and Summary Results'!$B3048)</f>
        <v>199</v>
      </c>
      <c r="C3466">
        <f>IF(OR(B3466=0,'Input and Summary Results'!D3048=0,'Input and Summary Results'!D3048=""),FALSE,'Input and Summary Results'!$D3048)</f>
        <v>0.90136706</v>
      </c>
      <c r="D3466">
        <f>IF(OR(B3466=0,'Input and Summary Results'!E3048=0),FALSE,'Input and Summary Results'!$E3048)</f>
        <v>4.8759980000000001E-2</v>
      </c>
      <c r="E3466">
        <f t="shared" si="191"/>
        <v>-4.5098317045635071E-2</v>
      </c>
      <c r="F3466">
        <f t="shared" si="192"/>
        <v>2.3477484655363378E-2</v>
      </c>
      <c r="G3466">
        <f>IF('Input and Summary Results'!$J$4="yes",IF(C3466=FALSE,FALSE,IF('Data Transformation'!E3466&lt;$R$10,E3466,$R$10)),IF(C3466=FALSE,FALSE,IF(C3466&lt;$R$10,C3466,$R$10)))</f>
        <v>0.90136706</v>
      </c>
      <c r="H3466">
        <f>IF('Input and Summary Results'!$J$4="yes",'Data Transformation'!F3466,'Data Transformation'!D3466)</f>
        <v>4.8759980000000001E-2</v>
      </c>
      <c r="I3466">
        <f t="shared" si="193"/>
        <v>199</v>
      </c>
    </row>
    <row r="3467" spans="2:9" x14ac:dyDescent="0.25">
      <c r="B3467">
        <f>IF('Input and Summary Results'!D3049=0,FALSE,'Input and Summary Results'!$B3049)</f>
        <v>199</v>
      </c>
      <c r="C3467">
        <f>IF(OR(B3467=0,'Input and Summary Results'!D3049=0,'Input and Summary Results'!D3049=""),FALSE,'Input and Summary Results'!$D3049)</f>
        <v>0.92694515</v>
      </c>
      <c r="D3467">
        <f>IF(OR(B3467=0,'Input and Summary Results'!E3049=0),FALSE,'Input and Summary Results'!$E3049)</f>
        <v>6.566495E-2</v>
      </c>
      <c r="E3467">
        <f t="shared" si="191"/>
        <v>-3.2945963543850758E-2</v>
      </c>
      <c r="F3467">
        <f t="shared" si="192"/>
        <v>3.0744632840465264E-2</v>
      </c>
      <c r="G3467">
        <f>IF('Input and Summary Results'!$J$4="yes",IF(C3467=FALSE,FALSE,IF('Data Transformation'!E3467&lt;$R$10,E3467,$R$10)),IF(C3467=FALSE,FALSE,IF(C3467&lt;$R$10,C3467,$R$10)))</f>
        <v>0.92694515</v>
      </c>
      <c r="H3467">
        <f>IF('Input and Summary Results'!$J$4="yes",'Data Transformation'!F3467,'Data Transformation'!D3467)</f>
        <v>6.566495E-2</v>
      </c>
      <c r="I3467">
        <f t="shared" si="193"/>
        <v>199</v>
      </c>
    </row>
    <row r="3468" spans="2:9" x14ac:dyDescent="0.25">
      <c r="B3468">
        <f>IF('Input and Summary Results'!D3050=0,FALSE,'Input and Summary Results'!$B3050)</f>
        <v>199</v>
      </c>
      <c r="C3468">
        <f>IF(OR(B3468=0,'Input and Summary Results'!D3050=0,'Input and Summary Results'!D3050=""),FALSE,'Input and Summary Results'!$D3050)</f>
        <v>0.94382197999999995</v>
      </c>
      <c r="D3468">
        <f>IF(OR(B3468=0,'Input and Summary Results'!E3050=0),FALSE,'Input and Summary Results'!$E3050)</f>
        <v>4.9544369999999997E-2</v>
      </c>
      <c r="E3468">
        <f t="shared" si="191"/>
        <v>-2.5109912899449308E-2</v>
      </c>
      <c r="F3468">
        <f t="shared" si="192"/>
        <v>2.2782110435698902E-2</v>
      </c>
      <c r="G3468">
        <f>IF('Input and Summary Results'!$J$4="yes",IF(C3468=FALSE,FALSE,IF('Data Transformation'!E3468&lt;$R$10,E3468,$R$10)),IF(C3468=FALSE,FALSE,IF(C3468&lt;$R$10,C3468,$R$10)))</f>
        <v>0.94382197999999995</v>
      </c>
      <c r="H3468">
        <f>IF('Input and Summary Results'!$J$4="yes",'Data Transformation'!F3468,'Data Transformation'!D3468)</f>
        <v>4.9544369999999997E-2</v>
      </c>
      <c r="I3468">
        <f t="shared" si="193"/>
        <v>199</v>
      </c>
    </row>
    <row r="3469" spans="2:9" x14ac:dyDescent="0.25">
      <c r="B3469">
        <f>IF('Input and Summary Results'!D3051=0,FALSE,'Input and Summary Results'!$B3051)</f>
        <v>199</v>
      </c>
      <c r="C3469">
        <f>IF(OR(B3469=0,'Input and Summary Results'!D3051=0,'Input and Summary Results'!D3051=""),FALSE,'Input and Summary Results'!$D3051)</f>
        <v>0.98394678000000002</v>
      </c>
      <c r="D3469">
        <f>IF(OR(B3469=0,'Input and Summary Results'!E3051=0),FALSE,'Input and Summary Results'!$E3051)</f>
        <v>4.5856090000000002E-2</v>
      </c>
      <c r="E3469">
        <f t="shared" si="191"/>
        <v>-7.0283911798282687E-3</v>
      </c>
      <c r="F3469">
        <f t="shared" si="192"/>
        <v>2.0226239329732856E-2</v>
      </c>
      <c r="G3469">
        <f>IF('Input and Summary Results'!$J$4="yes",IF(C3469=FALSE,FALSE,IF('Data Transformation'!E3469&lt;$R$10,E3469,$R$10)),IF(C3469=FALSE,FALSE,IF(C3469&lt;$R$10,C3469,$R$10)))</f>
        <v>0.98394678000000002</v>
      </c>
      <c r="H3469">
        <f>IF('Input and Summary Results'!$J$4="yes",'Data Transformation'!F3469,'Data Transformation'!D3469)</f>
        <v>4.5856090000000002E-2</v>
      </c>
      <c r="I3469">
        <f t="shared" si="193"/>
        <v>199</v>
      </c>
    </row>
    <row r="3470" spans="2:9" x14ac:dyDescent="0.25">
      <c r="B3470">
        <f>IF('Input and Summary Results'!D3052=0,FALSE,'Input and Summary Results'!$B3052)</f>
        <v>199</v>
      </c>
      <c r="C3470">
        <f>IF(OR(B3470=0,'Input and Summary Results'!D3052=0,'Input and Summary Results'!D3052=""),FALSE,'Input and Summary Results'!$D3052)</f>
        <v>1.06596778</v>
      </c>
      <c r="D3470">
        <f>IF(OR(B3470=0,'Input and Summary Results'!E3052=0),FALSE,'Input and Summary Results'!$E3052)</f>
        <v>9.8235879999999998E-2</v>
      </c>
      <c r="E3470">
        <f t="shared" si="191"/>
        <v>2.774407788034625E-2</v>
      </c>
      <c r="F3470">
        <f t="shared" si="192"/>
        <v>3.9995929257824282E-2</v>
      </c>
      <c r="G3470">
        <f>IF('Input and Summary Results'!$J$4="yes",IF(C3470=FALSE,FALSE,IF('Data Transformation'!E3470&lt;$R$10,E3470,$R$10)),IF(C3470=FALSE,FALSE,IF(C3470&lt;$R$10,C3470,$R$10)))</f>
        <v>1.06596778</v>
      </c>
      <c r="H3470">
        <f>IF('Input and Summary Results'!$J$4="yes",'Data Transformation'!F3470,'Data Transformation'!D3470)</f>
        <v>9.8235879999999998E-2</v>
      </c>
      <c r="I3470">
        <f t="shared" si="193"/>
        <v>199</v>
      </c>
    </row>
    <row r="3471" spans="2:9" x14ac:dyDescent="0.25">
      <c r="B3471">
        <f>IF('Input and Summary Results'!D3053=0,FALSE,'Input and Summary Results'!$B3053)</f>
        <v>199</v>
      </c>
      <c r="C3471">
        <f>IF(OR(B3471=0,'Input and Summary Results'!D3053=0,'Input and Summary Results'!D3053=""),FALSE,'Input and Summary Results'!$D3053)</f>
        <v>1.08009902</v>
      </c>
      <c r="D3471">
        <f>IF(OR(B3471=0,'Input and Summary Results'!E3053=0),FALSE,'Input and Summary Results'!$E3053)</f>
        <v>5.3560330000000003E-2</v>
      </c>
      <c r="E3471">
        <f t="shared" si="191"/>
        <v>3.3463572031682168E-2</v>
      </c>
      <c r="F3471">
        <f t="shared" si="192"/>
        <v>2.1521344607830492E-2</v>
      </c>
      <c r="G3471">
        <f>IF('Input and Summary Results'!$J$4="yes",IF(C3471=FALSE,FALSE,IF('Data Transformation'!E3471&lt;$R$10,E3471,$R$10)),IF(C3471=FALSE,FALSE,IF(C3471&lt;$R$10,C3471,$R$10)))</f>
        <v>1.08009902</v>
      </c>
      <c r="H3471">
        <f>IF('Input and Summary Results'!$J$4="yes",'Data Transformation'!F3471,'Data Transformation'!D3471)</f>
        <v>5.3560330000000003E-2</v>
      </c>
      <c r="I3471">
        <f t="shared" si="193"/>
        <v>199</v>
      </c>
    </row>
    <row r="3472" spans="2:9" x14ac:dyDescent="0.25">
      <c r="B3472">
        <f>IF('Input and Summary Results'!D3054=0,FALSE,'Input and Summary Results'!$B3054)</f>
        <v>200</v>
      </c>
      <c r="C3472">
        <f>IF(OR(B3472=0,'Input and Summary Results'!D3054=0,'Input and Summary Results'!D3054=""),FALSE,'Input and Summary Results'!$D3054)</f>
        <v>0.14447660000000001</v>
      </c>
      <c r="D3472">
        <f>IF(OR(B3472=0,'Input and Summary Results'!E3054=0),FALSE,'Input and Summary Results'!$E3054)</f>
        <v>5.7986250000000003E-2</v>
      </c>
      <c r="E3472">
        <f t="shared" si="191"/>
        <v>-0.84020248725906421</v>
      </c>
      <c r="F3472">
        <f t="shared" si="192"/>
        <v>0.174187602006138</v>
      </c>
      <c r="G3472">
        <f>IF('Input and Summary Results'!$J$4="yes",IF(C3472=FALSE,FALSE,IF('Data Transformation'!E3472&lt;$R$10,E3472,$R$10)),IF(C3472=FALSE,FALSE,IF(C3472&lt;$R$10,C3472,$R$10)))</f>
        <v>0.14447660000000001</v>
      </c>
      <c r="H3472">
        <f>IF('Input and Summary Results'!$J$4="yes",'Data Transformation'!F3472,'Data Transformation'!D3472)</f>
        <v>5.7986250000000003E-2</v>
      </c>
      <c r="I3472">
        <f t="shared" si="193"/>
        <v>200</v>
      </c>
    </row>
    <row r="3473" spans="2:9" x14ac:dyDescent="0.25">
      <c r="B3473">
        <f>IF('Input and Summary Results'!D3055=0,FALSE,'Input and Summary Results'!$B3055)</f>
        <v>200</v>
      </c>
      <c r="C3473">
        <f>IF(OR(B3473=0,'Input and Summary Results'!D3055=0,'Input and Summary Results'!D3055=""),FALSE,'Input and Summary Results'!$D3055)</f>
        <v>0.47982865000000002</v>
      </c>
      <c r="D3473">
        <f>IF(OR(B3473=0,'Input and Summary Results'!E3055=0),FALSE,'Input and Summary Results'!$E3055)</f>
        <v>5.1387910000000002E-2</v>
      </c>
      <c r="E3473">
        <f t="shared" si="191"/>
        <v>-0.31891382438520655</v>
      </c>
      <c r="F3473">
        <f t="shared" si="192"/>
        <v>4.6479827621797899E-2</v>
      </c>
      <c r="G3473">
        <f>IF('Input and Summary Results'!$J$4="yes",IF(C3473=FALSE,FALSE,IF('Data Transformation'!E3473&lt;$R$10,E3473,$R$10)),IF(C3473=FALSE,FALSE,IF(C3473&lt;$R$10,C3473,$R$10)))</f>
        <v>0.47982865000000002</v>
      </c>
      <c r="H3473">
        <f>IF('Input and Summary Results'!$J$4="yes",'Data Transformation'!F3473,'Data Transformation'!D3473)</f>
        <v>5.1387910000000002E-2</v>
      </c>
      <c r="I3473">
        <f t="shared" si="193"/>
        <v>200</v>
      </c>
    </row>
    <row r="3474" spans="2:9" x14ac:dyDescent="0.25">
      <c r="B3474">
        <f>IF('Input and Summary Results'!D3056=0,FALSE,'Input and Summary Results'!$B3056)</f>
        <v>200</v>
      </c>
      <c r="C3474">
        <f>IF(OR(B3474=0,'Input and Summary Results'!D3056=0,'Input and Summary Results'!D3056=""),FALSE,'Input and Summary Results'!$D3056)</f>
        <v>0.61439619000000001</v>
      </c>
      <c r="D3474">
        <f>IF(OR(B3474=0,'Input and Summary Results'!E3056=0),FALSE,'Input and Summary Results'!$E3056)</f>
        <v>4.2626339999999999E-2</v>
      </c>
      <c r="E3474">
        <f t="shared" si="191"/>
        <v>-0.21155148611962138</v>
      </c>
      <c r="F3474">
        <f t="shared" si="192"/>
        <v>3.0110589650629179E-2</v>
      </c>
      <c r="G3474">
        <f>IF('Input and Summary Results'!$J$4="yes",IF(C3474=FALSE,FALSE,IF('Data Transformation'!E3474&lt;$R$10,E3474,$R$10)),IF(C3474=FALSE,FALSE,IF(C3474&lt;$R$10,C3474,$R$10)))</f>
        <v>0.61439619000000001</v>
      </c>
      <c r="H3474">
        <f>IF('Input and Summary Results'!$J$4="yes",'Data Transformation'!F3474,'Data Transformation'!D3474)</f>
        <v>4.2626339999999999E-2</v>
      </c>
      <c r="I3474">
        <f t="shared" si="193"/>
        <v>200</v>
      </c>
    </row>
    <row r="3475" spans="2:9" x14ac:dyDescent="0.25">
      <c r="B3475">
        <f>IF('Input and Summary Results'!D3057=0,FALSE,'Input and Summary Results'!$B3057)</f>
        <v>200</v>
      </c>
      <c r="C3475">
        <f>IF(OR(B3475=0,'Input and Summary Results'!D3057=0,'Input and Summary Results'!D3057=""),FALSE,'Input and Summary Results'!$D3057)</f>
        <v>0.67094387</v>
      </c>
      <c r="D3475">
        <f>IF(OR(B3475=0,'Input and Summary Results'!E3057=0),FALSE,'Input and Summary Results'!$E3057)</f>
        <v>3.8026259999999999E-2</v>
      </c>
      <c r="E3475">
        <f t="shared" si="191"/>
        <v>-0.17331381063414866</v>
      </c>
      <c r="F3475">
        <f t="shared" si="192"/>
        <v>2.459728388307654E-2</v>
      </c>
      <c r="G3475">
        <f>IF('Input and Summary Results'!$J$4="yes",IF(C3475=FALSE,FALSE,IF('Data Transformation'!E3475&lt;$R$10,E3475,$R$10)),IF(C3475=FALSE,FALSE,IF(C3475&lt;$R$10,C3475,$R$10)))</f>
        <v>0.67094387</v>
      </c>
      <c r="H3475">
        <f>IF('Input and Summary Results'!$J$4="yes",'Data Transformation'!F3475,'Data Transformation'!D3475)</f>
        <v>3.8026259999999999E-2</v>
      </c>
      <c r="I3475">
        <f t="shared" si="193"/>
        <v>200</v>
      </c>
    </row>
    <row r="3476" spans="2:9" x14ac:dyDescent="0.25">
      <c r="B3476">
        <f>IF('Input and Summary Results'!D3058=0,FALSE,'Input and Summary Results'!$B3058)</f>
        <v>200</v>
      </c>
      <c r="C3476">
        <f>IF(OR(B3476=0,'Input and Summary Results'!D3058=0,'Input and Summary Results'!D3058=""),FALSE,'Input and Summary Results'!$D3058)</f>
        <v>0.70896767999999999</v>
      </c>
      <c r="D3476">
        <f>IF(OR(B3476=0,'Input and Summary Results'!E3058=0),FALSE,'Input and Summary Results'!$E3058)</f>
        <v>6.9476999999999997E-2</v>
      </c>
      <c r="E3476">
        <f t="shared" si="191"/>
        <v>-0.14937356272608968</v>
      </c>
      <c r="F3476">
        <f t="shared" si="192"/>
        <v>4.2530878135375649E-2</v>
      </c>
      <c r="G3476">
        <f>IF('Input and Summary Results'!$J$4="yes",IF(C3476=FALSE,FALSE,IF('Data Transformation'!E3476&lt;$R$10,E3476,$R$10)),IF(C3476=FALSE,FALSE,IF(C3476&lt;$R$10,C3476,$R$10)))</f>
        <v>0.70896767999999999</v>
      </c>
      <c r="H3476">
        <f>IF('Input and Summary Results'!$J$4="yes",'Data Transformation'!F3476,'Data Transformation'!D3476)</f>
        <v>6.9476999999999997E-2</v>
      </c>
      <c r="I3476">
        <f t="shared" si="193"/>
        <v>200</v>
      </c>
    </row>
    <row r="3477" spans="2:9" x14ac:dyDescent="0.25">
      <c r="B3477">
        <f>IF('Input and Summary Results'!D3059=0,FALSE,'Input and Summary Results'!$B3059)</f>
        <v>200</v>
      </c>
      <c r="C3477">
        <f>IF(OR(B3477=0,'Input and Summary Results'!D3059=0,'Input and Summary Results'!D3059=""),FALSE,'Input and Summary Results'!$D3059)</f>
        <v>0.80576488999999996</v>
      </c>
      <c r="D3477">
        <f>IF(OR(B3477=0,'Input and Summary Results'!E3059=0),FALSE,'Input and Summary Results'!$E3059)</f>
        <v>5.5526359999999997E-2</v>
      </c>
      <c r="E3477">
        <f t="shared" si="191"/>
        <v>-9.3791660267895344E-2</v>
      </c>
      <c r="F3477">
        <f t="shared" si="192"/>
        <v>2.9907533250797261E-2</v>
      </c>
      <c r="G3477">
        <f>IF('Input and Summary Results'!$J$4="yes",IF(C3477=FALSE,FALSE,IF('Data Transformation'!E3477&lt;$R$10,E3477,$R$10)),IF(C3477=FALSE,FALSE,IF(C3477&lt;$R$10,C3477,$R$10)))</f>
        <v>0.80576488999999996</v>
      </c>
      <c r="H3477">
        <f>IF('Input and Summary Results'!$J$4="yes",'Data Transformation'!F3477,'Data Transformation'!D3477)</f>
        <v>5.5526359999999997E-2</v>
      </c>
      <c r="I3477">
        <f t="shared" si="193"/>
        <v>200</v>
      </c>
    </row>
    <row r="3478" spans="2:9" x14ac:dyDescent="0.25">
      <c r="B3478">
        <f>IF('Input and Summary Results'!D3060=0,FALSE,'Input and Summary Results'!$B3060)</f>
        <v>200</v>
      </c>
      <c r="C3478">
        <f>IF(OR(B3478=0,'Input and Summary Results'!D3060=0,'Input and Summary Results'!D3060=""),FALSE,'Input and Summary Results'!$D3060)</f>
        <v>0.81545274000000001</v>
      </c>
      <c r="D3478">
        <f>IF(OR(B3478=0,'Input and Summary Results'!E3060=0),FALSE,'Input and Summary Results'!$E3060)</f>
        <v>9.1944860000000003E-2</v>
      </c>
      <c r="E3478">
        <f t="shared" si="191"/>
        <v>-8.8601203663515204E-2</v>
      </c>
      <c r="F3478">
        <f t="shared" si="192"/>
        <v>4.8934864379755472E-2</v>
      </c>
      <c r="G3478">
        <f>IF('Input and Summary Results'!$J$4="yes",IF(C3478=FALSE,FALSE,IF('Data Transformation'!E3478&lt;$R$10,E3478,$R$10)),IF(C3478=FALSE,FALSE,IF(C3478&lt;$R$10,C3478,$R$10)))</f>
        <v>0.81545274000000001</v>
      </c>
      <c r="H3478">
        <f>IF('Input and Summary Results'!$J$4="yes",'Data Transformation'!F3478,'Data Transformation'!D3478)</f>
        <v>9.1944860000000003E-2</v>
      </c>
      <c r="I3478">
        <f t="shared" si="193"/>
        <v>200</v>
      </c>
    </row>
    <row r="3479" spans="2:9" x14ac:dyDescent="0.25">
      <c r="B3479">
        <f>IF('Input and Summary Results'!D3061=0,FALSE,'Input and Summary Results'!$B3061)</f>
        <v>200</v>
      </c>
      <c r="C3479">
        <f>IF(OR(B3479=0,'Input and Summary Results'!D3061=0,'Input and Summary Results'!D3061=""),FALSE,'Input and Summary Results'!$D3061)</f>
        <v>0.85967939000000004</v>
      </c>
      <c r="D3479">
        <f>IF(OR(B3479=0,'Input and Summary Results'!E3061=0),FALSE,'Input and Summary Results'!$E3061)</f>
        <v>6.5546660000000007E-2</v>
      </c>
      <c r="E3479">
        <f t="shared" si="191"/>
        <v>-6.5663484936241037E-2</v>
      </c>
      <c r="F3479">
        <f t="shared" si="192"/>
        <v>3.309053441423087E-2</v>
      </c>
      <c r="G3479">
        <f>IF('Input and Summary Results'!$J$4="yes",IF(C3479=FALSE,FALSE,IF('Data Transformation'!E3479&lt;$R$10,E3479,$R$10)),IF(C3479=FALSE,FALSE,IF(C3479&lt;$R$10,C3479,$R$10)))</f>
        <v>0.85967939000000004</v>
      </c>
      <c r="H3479">
        <f>IF('Input and Summary Results'!$J$4="yes",'Data Transformation'!F3479,'Data Transformation'!D3479)</f>
        <v>6.5546660000000007E-2</v>
      </c>
      <c r="I3479">
        <f t="shared" si="193"/>
        <v>200</v>
      </c>
    </row>
    <row r="3480" spans="2:9" x14ac:dyDescent="0.25">
      <c r="B3480">
        <f>IF('Input and Summary Results'!D3062=0,FALSE,'Input and Summary Results'!$B3062)</f>
        <v>200</v>
      </c>
      <c r="C3480">
        <f>IF(OR(B3480=0,'Input and Summary Results'!D3062=0,'Input and Summary Results'!D3062=""),FALSE,'Input and Summary Results'!$D3062)</f>
        <v>0.89992733000000003</v>
      </c>
      <c r="D3480">
        <f>IF(OR(B3480=0,'Input and Summary Results'!E3062=0),FALSE,'Input and Summary Results'!$E3062)</f>
        <v>7.9697560000000001E-2</v>
      </c>
      <c r="E3480">
        <f t="shared" si="191"/>
        <v>-4.5792558843145224E-2</v>
      </c>
      <c r="F3480">
        <f t="shared" si="192"/>
        <v>3.8435037904671704E-2</v>
      </c>
      <c r="G3480">
        <f>IF('Input and Summary Results'!$J$4="yes",IF(C3480=FALSE,FALSE,IF('Data Transformation'!E3480&lt;$R$10,E3480,$R$10)),IF(C3480=FALSE,FALSE,IF(C3480&lt;$R$10,C3480,$R$10)))</f>
        <v>0.89992733000000003</v>
      </c>
      <c r="H3480">
        <f>IF('Input and Summary Results'!$J$4="yes",'Data Transformation'!F3480,'Data Transformation'!D3480)</f>
        <v>7.9697560000000001E-2</v>
      </c>
      <c r="I3480">
        <f t="shared" si="193"/>
        <v>200</v>
      </c>
    </row>
    <row r="3481" spans="2:9" x14ac:dyDescent="0.25">
      <c r="B3481">
        <f>IF('Input and Summary Results'!D3063=0,FALSE,'Input and Summary Results'!$B3063)</f>
        <v>200</v>
      </c>
      <c r="C3481">
        <f>IF(OR(B3481=0,'Input and Summary Results'!D3063=0,'Input and Summary Results'!D3063=""),FALSE,'Input and Summary Results'!$D3063)</f>
        <v>0.90183985</v>
      </c>
      <c r="D3481">
        <f>IF(OR(B3481=0,'Input and Summary Results'!E3063=0),FALSE,'Input and Summary Results'!$E3063)</f>
        <v>5.0730160000000003E-2</v>
      </c>
      <c r="E3481">
        <f t="shared" si="191"/>
        <v>-4.4870578241324233E-2</v>
      </c>
      <c r="F3481">
        <f t="shared" si="192"/>
        <v>2.4413302916255035E-2</v>
      </c>
      <c r="G3481">
        <f>IF('Input and Summary Results'!$J$4="yes",IF(C3481=FALSE,FALSE,IF('Data Transformation'!E3481&lt;$R$10,E3481,$R$10)),IF(C3481=FALSE,FALSE,IF(C3481&lt;$R$10,C3481,$R$10)))</f>
        <v>0.90183985</v>
      </c>
      <c r="H3481">
        <f>IF('Input and Summary Results'!$J$4="yes",'Data Transformation'!F3481,'Data Transformation'!D3481)</f>
        <v>5.0730160000000003E-2</v>
      </c>
      <c r="I3481">
        <f t="shared" si="193"/>
        <v>200</v>
      </c>
    </row>
    <row r="3482" spans="2:9" x14ac:dyDescent="0.25">
      <c r="B3482">
        <f>IF('Input and Summary Results'!D3064=0,FALSE,'Input and Summary Results'!$B3064)</f>
        <v>200</v>
      </c>
      <c r="C3482">
        <f>IF(OR(B3482=0,'Input and Summary Results'!D3064=0,'Input and Summary Results'!D3064=""),FALSE,'Input and Summary Results'!$D3064)</f>
        <v>0.90294236000000005</v>
      </c>
      <c r="D3482">
        <f>IF(OR(B3482=0,'Input and Summary Results'!E3064=0),FALSE,'Input and Summary Results'!$E3064)</f>
        <v>4.2011E-2</v>
      </c>
      <c r="E3482">
        <f t="shared" si="191"/>
        <v>-4.4339972314303193E-2</v>
      </c>
      <c r="F3482">
        <f t="shared" si="192"/>
        <v>2.0192622262178505E-2</v>
      </c>
      <c r="G3482">
        <f>IF('Input and Summary Results'!$J$4="yes",IF(C3482=FALSE,FALSE,IF('Data Transformation'!E3482&lt;$R$10,E3482,$R$10)),IF(C3482=FALSE,FALSE,IF(C3482&lt;$R$10,C3482,$R$10)))</f>
        <v>0.90294236000000005</v>
      </c>
      <c r="H3482">
        <f>IF('Input and Summary Results'!$J$4="yes",'Data Transformation'!F3482,'Data Transformation'!D3482)</f>
        <v>4.2011E-2</v>
      </c>
      <c r="I3482">
        <f t="shared" si="193"/>
        <v>200</v>
      </c>
    </row>
    <row r="3483" spans="2:9" x14ac:dyDescent="0.25">
      <c r="B3483">
        <f>IF('Input and Summary Results'!D3065=0,FALSE,'Input and Summary Results'!$B3065)</f>
        <v>200</v>
      </c>
      <c r="C3483">
        <f>IF(OR(B3483=0,'Input and Summary Results'!D3065=0,'Input and Summary Results'!D3065=""),FALSE,'Input and Summary Results'!$D3065)</f>
        <v>0.90733081999999998</v>
      </c>
      <c r="D3483">
        <f>IF(OR(B3483=0,'Input and Summary Results'!E3065=0),FALSE,'Input and Summary Results'!$E3065)</f>
        <v>7.5174080000000004E-2</v>
      </c>
      <c r="E3483">
        <f t="shared" si="191"/>
        <v>-4.2234336859300593E-2</v>
      </c>
      <c r="F3483">
        <f t="shared" si="192"/>
        <v>3.5957723468491902E-2</v>
      </c>
      <c r="G3483">
        <f>IF('Input and Summary Results'!$J$4="yes",IF(C3483=FALSE,FALSE,IF('Data Transformation'!E3483&lt;$R$10,E3483,$R$10)),IF(C3483=FALSE,FALSE,IF(C3483&lt;$R$10,C3483,$R$10)))</f>
        <v>0.90733081999999998</v>
      </c>
      <c r="H3483">
        <f>IF('Input and Summary Results'!$J$4="yes",'Data Transformation'!F3483,'Data Transformation'!D3483)</f>
        <v>7.5174080000000004E-2</v>
      </c>
      <c r="I3483">
        <f t="shared" si="193"/>
        <v>200</v>
      </c>
    </row>
    <row r="3484" spans="2:9" x14ac:dyDescent="0.25">
      <c r="B3484">
        <f>IF('Input and Summary Results'!D3066=0,FALSE,'Input and Summary Results'!$B3066)</f>
        <v>200</v>
      </c>
      <c r="C3484">
        <f>IF(OR(B3484=0,'Input and Summary Results'!D3066=0,'Input and Summary Results'!D3066=""),FALSE,'Input and Summary Results'!$D3066)</f>
        <v>0.94148178999999999</v>
      </c>
      <c r="D3484">
        <f>IF(OR(B3484=0,'Input and Summary Results'!E3066=0),FALSE,'Input and Summary Results'!$E3066)</f>
        <v>5.1874179999999999E-2</v>
      </c>
      <c r="E3484">
        <f t="shared" si="191"/>
        <v>-2.6188075625008904E-2</v>
      </c>
      <c r="F3484">
        <f t="shared" si="192"/>
        <v>2.3912723920023984E-2</v>
      </c>
      <c r="G3484">
        <f>IF('Input and Summary Results'!$J$4="yes",IF(C3484=FALSE,FALSE,IF('Data Transformation'!E3484&lt;$R$10,E3484,$R$10)),IF(C3484=FALSE,FALSE,IF(C3484&lt;$R$10,C3484,$R$10)))</f>
        <v>0.94148178999999999</v>
      </c>
      <c r="H3484">
        <f>IF('Input and Summary Results'!$J$4="yes",'Data Transformation'!F3484,'Data Transformation'!D3484)</f>
        <v>5.1874179999999999E-2</v>
      </c>
      <c r="I3484">
        <f t="shared" si="193"/>
        <v>200</v>
      </c>
    </row>
    <row r="3485" spans="2:9" x14ac:dyDescent="0.25">
      <c r="B3485">
        <f>IF('Input and Summary Results'!D3067=0,FALSE,'Input and Summary Results'!$B3067)</f>
        <v>200</v>
      </c>
      <c r="C3485">
        <f>IF(OR(B3485=0,'Input and Summary Results'!D3067=0,'Input and Summary Results'!D3067=""),FALSE,'Input and Summary Results'!$D3067)</f>
        <v>0.97028855999999997</v>
      </c>
      <c r="D3485">
        <f>IF(OR(B3485=0,'Input and Summary Results'!E3067=0),FALSE,'Input and Summary Results'!$E3067)</f>
        <v>7.225181E-2</v>
      </c>
      <c r="E3485">
        <f t="shared" si="191"/>
        <v>-1.3099089054362762E-2</v>
      </c>
      <c r="F3485">
        <f t="shared" si="192"/>
        <v>3.2317484542948749E-2</v>
      </c>
      <c r="G3485">
        <f>IF('Input and Summary Results'!$J$4="yes",IF(C3485=FALSE,FALSE,IF('Data Transformation'!E3485&lt;$R$10,E3485,$R$10)),IF(C3485=FALSE,FALSE,IF(C3485&lt;$R$10,C3485,$R$10)))</f>
        <v>0.97028855999999997</v>
      </c>
      <c r="H3485">
        <f>IF('Input and Summary Results'!$J$4="yes",'Data Transformation'!F3485,'Data Transformation'!D3485)</f>
        <v>7.225181E-2</v>
      </c>
      <c r="I3485">
        <f t="shared" si="193"/>
        <v>200</v>
      </c>
    </row>
    <row r="3486" spans="2:9" x14ac:dyDescent="0.25">
      <c r="B3486">
        <f>IF('Input and Summary Results'!D3068=0,FALSE,'Input and Summary Results'!$B3068)</f>
        <v>200</v>
      </c>
      <c r="C3486">
        <f>IF(OR(B3486=0,'Input and Summary Results'!D3068=0,'Input and Summary Results'!D3068=""),FALSE,'Input and Summary Results'!$D3068)</f>
        <v>1.00261098</v>
      </c>
      <c r="D3486">
        <f>IF(OR(B3486=0,'Input and Summary Results'!E3068=0),FALSE,'Input and Summary Results'!$E3068)</f>
        <v>3.0471249999999998E-2</v>
      </c>
      <c r="E3486">
        <f t="shared" si="191"/>
        <v>1.132456438315678E-3</v>
      </c>
      <c r="F3486">
        <f t="shared" si="192"/>
        <v>1.3190083455898317E-2</v>
      </c>
      <c r="G3486">
        <f>IF('Input and Summary Results'!$J$4="yes",IF(C3486=FALSE,FALSE,IF('Data Transformation'!E3486&lt;$R$10,E3486,$R$10)),IF(C3486=FALSE,FALSE,IF(C3486&lt;$R$10,C3486,$R$10)))</f>
        <v>1.00261098</v>
      </c>
      <c r="H3486">
        <f>IF('Input and Summary Results'!$J$4="yes",'Data Transformation'!F3486,'Data Transformation'!D3486)</f>
        <v>3.0471249999999998E-2</v>
      </c>
      <c r="I3486">
        <f t="shared" si="193"/>
        <v>200</v>
      </c>
    </row>
    <row r="3487" spans="2:9" x14ac:dyDescent="0.25">
      <c r="B3487">
        <f>IF('Input and Summary Results'!D3069=0,FALSE,'Input and Summary Results'!$B3069)</f>
        <v>200</v>
      </c>
      <c r="C3487">
        <f>IF(OR(B3487=0,'Input and Summary Results'!D3069=0,'Input and Summary Results'!D3069=""),FALSE,'Input and Summary Results'!$D3069)</f>
        <v>1.0786306299999999</v>
      </c>
      <c r="D3487">
        <f>IF(OR(B3487=0,'Input and Summary Results'!E3069=0),FALSE,'Input and Summary Results'!$E3069)</f>
        <v>5.4117100000000001E-2</v>
      </c>
      <c r="E3487">
        <f t="shared" si="191"/>
        <v>3.2872748838388179E-2</v>
      </c>
      <c r="F3487">
        <f t="shared" si="192"/>
        <v>2.177466571665965E-2</v>
      </c>
      <c r="G3487">
        <f>IF('Input and Summary Results'!$J$4="yes",IF(C3487=FALSE,FALSE,IF('Data Transformation'!E3487&lt;$R$10,E3487,$R$10)),IF(C3487=FALSE,FALSE,IF(C3487&lt;$R$10,C3487,$R$10)))</f>
        <v>1.0786306299999999</v>
      </c>
      <c r="H3487">
        <f>IF('Input and Summary Results'!$J$4="yes",'Data Transformation'!F3487,'Data Transformation'!D3487)</f>
        <v>5.4117100000000001E-2</v>
      </c>
      <c r="I3487">
        <f t="shared" si="193"/>
        <v>200</v>
      </c>
    </row>
    <row r="3488" spans="2:9" x14ac:dyDescent="0.25">
      <c r="B3488">
        <f>IF('Input and Summary Results'!D3070=0,FALSE,'Input and Summary Results'!$B3070)</f>
        <v>200</v>
      </c>
      <c r="C3488">
        <f>IF(OR(B3488=0,'Input and Summary Results'!D3070=0,'Input and Summary Results'!D3070=""),FALSE,'Input and Summary Results'!$D3070)</f>
        <v>1.0945406099999999</v>
      </c>
      <c r="D3488">
        <f>IF(OR(B3488=0,'Input and Summary Results'!E3070=0),FALSE,'Input and Summary Results'!$E3070)</f>
        <v>4.4902900000000003E-2</v>
      </c>
      <c r="E3488">
        <f t="shared" si="191"/>
        <v>3.9231879537321671E-2</v>
      </c>
      <c r="F3488">
        <f t="shared" si="192"/>
        <v>1.7804600781326882E-2</v>
      </c>
      <c r="G3488">
        <f>IF('Input and Summary Results'!$J$4="yes",IF(C3488=FALSE,FALSE,IF('Data Transformation'!E3488&lt;$R$10,E3488,$R$10)),IF(C3488=FALSE,FALSE,IF(C3488&lt;$R$10,C3488,$R$10)))</f>
        <v>1.0945406099999999</v>
      </c>
      <c r="H3488">
        <f>IF('Input and Summary Results'!$J$4="yes",'Data Transformation'!F3488,'Data Transformation'!D3488)</f>
        <v>4.4902900000000003E-2</v>
      </c>
      <c r="I3488">
        <f t="shared" si="193"/>
        <v>200</v>
      </c>
    </row>
    <row r="3489" spans="2:9" x14ac:dyDescent="0.25">
      <c r="B3489">
        <f>IF('Input and Summary Results'!D3071=0,FALSE,'Input and Summary Results'!$B3071)</f>
        <v>200</v>
      </c>
      <c r="C3489">
        <f>IF(OR(B3489=0,'Input and Summary Results'!D3071=0,'Input and Summary Results'!D3071=""),FALSE,'Input and Summary Results'!$D3071)</f>
        <v>1.1225763200000001</v>
      </c>
      <c r="D3489">
        <f>IF(OR(B3489=0,'Input and Summary Results'!E3071=0),FALSE,'Input and Summary Results'!$E3071)</f>
        <v>3.2838109999999997E-2</v>
      </c>
      <c r="E3489">
        <f t="shared" si="191"/>
        <v>5.0215876827356808E-2</v>
      </c>
      <c r="F3489">
        <f t="shared" si="192"/>
        <v>1.2695564200035857E-2</v>
      </c>
      <c r="G3489">
        <f>IF('Input and Summary Results'!$J$4="yes",IF(C3489=FALSE,FALSE,IF('Data Transformation'!E3489&lt;$R$10,E3489,$R$10)),IF(C3489=FALSE,FALSE,IF(C3489&lt;$R$10,C3489,$R$10)))</f>
        <v>1.1225763200000001</v>
      </c>
      <c r="H3489">
        <f>IF('Input and Summary Results'!$J$4="yes",'Data Transformation'!F3489,'Data Transformation'!D3489)</f>
        <v>3.2838109999999997E-2</v>
      </c>
      <c r="I3489">
        <f t="shared" si="193"/>
        <v>200</v>
      </c>
    </row>
    <row r="3490" spans="2:9" x14ac:dyDescent="0.25">
      <c r="B3490">
        <f>IF('Input and Summary Results'!D3072=0,FALSE,'Input and Summary Results'!$B3072)</f>
        <v>201</v>
      </c>
      <c r="C3490">
        <f>IF(OR(B3490=0,'Input and Summary Results'!D3072=0,'Input and Summary Results'!D3072=""),FALSE,'Input and Summary Results'!$D3072)</f>
        <v>-7.7300199999999999E-2</v>
      </c>
      <c r="D3490">
        <f>IF(OR(B3490=0,'Input and Summary Results'!E3072=0),FALSE,'Input and Summary Results'!$E3072)</f>
        <v>9.1124609999999995E-2</v>
      </c>
      <c r="E3490" t="e">
        <f t="shared" si="191"/>
        <v>#NUM!</v>
      </c>
      <c r="F3490">
        <f t="shared" si="192"/>
        <v>-0.51161679711048613</v>
      </c>
      <c r="G3490">
        <f>IF('Input and Summary Results'!$J$4="yes",IF(C3490=FALSE,FALSE,IF('Data Transformation'!E3490&lt;$R$10,E3490,$R$10)),IF(C3490=FALSE,FALSE,IF(C3490&lt;$R$10,C3490,$R$10)))</f>
        <v>-7.7300199999999999E-2</v>
      </c>
      <c r="H3490">
        <f>IF('Input and Summary Results'!$J$4="yes",'Data Transformation'!F3490,'Data Transformation'!D3490)</f>
        <v>9.1124609999999995E-2</v>
      </c>
      <c r="I3490">
        <f t="shared" si="193"/>
        <v>201</v>
      </c>
    </row>
    <row r="3491" spans="2:9" x14ac:dyDescent="0.25">
      <c r="B3491">
        <f>IF('Input and Summary Results'!D3073=0,FALSE,'Input and Summary Results'!$B3073)</f>
        <v>201</v>
      </c>
      <c r="C3491">
        <f>IF(OR(B3491=0,'Input and Summary Results'!D3073=0,'Input and Summary Results'!D3073=""),FALSE,'Input and Summary Results'!$D3073)</f>
        <v>-3.7618499999999999E-2</v>
      </c>
      <c r="D3491">
        <f>IF(OR(B3491=0,'Input and Summary Results'!E3073=0),FALSE,'Input and Summary Results'!$E3073)</f>
        <v>7.153727E-2</v>
      </c>
      <c r="E3491" t="e">
        <f t="shared" si="191"/>
        <v>#NUM!</v>
      </c>
      <c r="F3491">
        <f t="shared" si="192"/>
        <v>-0.8253166707869799</v>
      </c>
      <c r="G3491">
        <f>IF('Input and Summary Results'!$J$4="yes",IF(C3491=FALSE,FALSE,IF('Data Transformation'!E3491&lt;$R$10,E3491,$R$10)),IF(C3491=FALSE,FALSE,IF(C3491&lt;$R$10,C3491,$R$10)))</f>
        <v>-3.7618499999999999E-2</v>
      </c>
      <c r="H3491">
        <f>IF('Input and Summary Results'!$J$4="yes",'Data Transformation'!F3491,'Data Transformation'!D3491)</f>
        <v>7.153727E-2</v>
      </c>
      <c r="I3491">
        <f t="shared" si="193"/>
        <v>201</v>
      </c>
    </row>
    <row r="3492" spans="2:9" x14ac:dyDescent="0.25">
      <c r="B3492">
        <f>IF('Input and Summary Results'!D3074=0,FALSE,'Input and Summary Results'!$B3074)</f>
        <v>201</v>
      </c>
      <c r="C3492">
        <f>IF(OR(B3492=0,'Input and Summary Results'!D3074=0,'Input and Summary Results'!D3074=""),FALSE,'Input and Summary Results'!$D3074)</f>
        <v>8.39261E-3</v>
      </c>
      <c r="D3492">
        <f>IF(OR(B3492=0,'Input and Summary Results'!E3074=0),FALSE,'Input and Summary Results'!$E3074)</f>
        <v>3.5969349999999997E-2</v>
      </c>
      <c r="E3492">
        <f t="shared" si="191"/>
        <v>-2.0761029578452241</v>
      </c>
      <c r="F3492">
        <f t="shared" si="192"/>
        <v>1.8600528202787927</v>
      </c>
      <c r="G3492">
        <f>IF('Input and Summary Results'!$J$4="yes",IF(C3492=FALSE,FALSE,IF('Data Transformation'!E3492&lt;$R$10,E3492,$R$10)),IF(C3492=FALSE,FALSE,IF(C3492&lt;$R$10,C3492,$R$10)))</f>
        <v>8.39261E-3</v>
      </c>
      <c r="H3492">
        <f>IF('Input and Summary Results'!$J$4="yes",'Data Transformation'!F3492,'Data Transformation'!D3492)</f>
        <v>3.5969349999999997E-2</v>
      </c>
      <c r="I3492">
        <f t="shared" si="193"/>
        <v>201</v>
      </c>
    </row>
    <row r="3493" spans="2:9" x14ac:dyDescent="0.25">
      <c r="B3493">
        <f>IF('Input and Summary Results'!D3075=0,FALSE,'Input and Summary Results'!$B3075)</f>
        <v>201</v>
      </c>
      <c r="C3493">
        <f>IF(OR(B3493=0,'Input and Summary Results'!D3075=0,'Input and Summary Results'!D3075=""),FALSE,'Input and Summary Results'!$D3075)</f>
        <v>8.9870799999999997E-3</v>
      </c>
      <c r="D3493">
        <f>IF(OR(B3493=0,'Input and Summary Results'!E3075=0),FALSE,'Input and Summary Results'!$E3075)</f>
        <v>3.8902449999999998E-2</v>
      </c>
      <c r="E3493">
        <f t="shared" si="191"/>
        <v>-2.0463813923469791</v>
      </c>
      <c r="F3493">
        <f t="shared" si="192"/>
        <v>1.8786595089840084</v>
      </c>
      <c r="G3493">
        <f>IF('Input and Summary Results'!$J$4="yes",IF(C3493=FALSE,FALSE,IF('Data Transformation'!E3493&lt;$R$10,E3493,$R$10)),IF(C3493=FALSE,FALSE,IF(C3493&lt;$R$10,C3493,$R$10)))</f>
        <v>8.9870799999999997E-3</v>
      </c>
      <c r="H3493">
        <f>IF('Input and Summary Results'!$J$4="yes",'Data Transformation'!F3493,'Data Transformation'!D3493)</f>
        <v>3.8902449999999998E-2</v>
      </c>
      <c r="I3493">
        <f t="shared" si="193"/>
        <v>201</v>
      </c>
    </row>
    <row r="3494" spans="2:9" x14ac:dyDescent="0.25">
      <c r="B3494">
        <f>IF('Input and Summary Results'!D3076=0,FALSE,'Input and Summary Results'!$B3076)</f>
        <v>201</v>
      </c>
      <c r="C3494">
        <f>IF(OR(B3494=0,'Input and Summary Results'!D3076=0,'Input and Summary Results'!D3076=""),FALSE,'Input and Summary Results'!$D3076)</f>
        <v>3.086767E-2</v>
      </c>
      <c r="D3494">
        <f>IF(OR(B3494=0,'Input and Summary Results'!E3076=0),FALSE,'Input and Summary Results'!$E3076)</f>
        <v>6.3313610000000006E-2</v>
      </c>
      <c r="E3494">
        <f t="shared" si="191"/>
        <v>-1.5104961513514967</v>
      </c>
      <c r="F3494">
        <f t="shared" si="192"/>
        <v>0.89019050482268347</v>
      </c>
      <c r="G3494">
        <f>IF('Input and Summary Results'!$J$4="yes",IF(C3494=FALSE,FALSE,IF('Data Transformation'!E3494&lt;$R$10,E3494,$R$10)),IF(C3494=FALSE,FALSE,IF(C3494&lt;$R$10,C3494,$R$10)))</f>
        <v>3.086767E-2</v>
      </c>
      <c r="H3494">
        <f>IF('Input and Summary Results'!$J$4="yes",'Data Transformation'!F3494,'Data Transformation'!D3494)</f>
        <v>6.3313610000000006E-2</v>
      </c>
      <c r="I3494">
        <f t="shared" si="193"/>
        <v>201</v>
      </c>
    </row>
    <row r="3495" spans="2:9" x14ac:dyDescent="0.25">
      <c r="B3495">
        <f>IF('Input and Summary Results'!D3077=0,FALSE,'Input and Summary Results'!$B3077)</f>
        <v>201</v>
      </c>
      <c r="C3495">
        <f>IF(OR(B3495=0,'Input and Summary Results'!D3077=0,'Input and Summary Results'!D3077=""),FALSE,'Input and Summary Results'!$D3077)</f>
        <v>3.1552139999999999E-2</v>
      </c>
      <c r="D3495">
        <f>IF(OR(B3495=0,'Input and Summary Results'!E3077=0),FALSE,'Input and Summary Results'!$E3077)</f>
        <v>4.98228E-2</v>
      </c>
      <c r="E3495">
        <f t="shared" si="191"/>
        <v>-1.5009711797265675</v>
      </c>
      <c r="F3495">
        <f t="shared" si="192"/>
        <v>0.68531311029933317</v>
      </c>
      <c r="G3495">
        <f>IF('Input and Summary Results'!$J$4="yes",IF(C3495=FALSE,FALSE,IF('Data Transformation'!E3495&lt;$R$10,E3495,$R$10)),IF(C3495=FALSE,FALSE,IF(C3495&lt;$R$10,C3495,$R$10)))</f>
        <v>3.1552139999999999E-2</v>
      </c>
      <c r="H3495">
        <f>IF('Input and Summary Results'!$J$4="yes",'Data Transformation'!F3495,'Data Transformation'!D3495)</f>
        <v>4.98228E-2</v>
      </c>
      <c r="I3495">
        <f t="shared" si="193"/>
        <v>201</v>
      </c>
    </row>
    <row r="3496" spans="2:9" x14ac:dyDescent="0.25">
      <c r="B3496">
        <f>IF('Input and Summary Results'!D3078=0,FALSE,'Input and Summary Results'!$B3078)</f>
        <v>201</v>
      </c>
      <c r="C3496">
        <f>IF(OR(B3496=0,'Input and Summary Results'!D3078=0,'Input and Summary Results'!D3078=""),FALSE,'Input and Summary Results'!$D3078)</f>
        <v>4.0806530000000001E-2</v>
      </c>
      <c r="D3496">
        <f>IF(OR(B3496=0,'Input and Summary Results'!E3078=0),FALSE,'Input and Summary Results'!$E3078)</f>
        <v>5.1520290000000003E-2</v>
      </c>
      <c r="E3496">
        <f t="shared" si="191"/>
        <v>-1.389270334065853</v>
      </c>
      <c r="F3496">
        <f t="shared" si="192"/>
        <v>0.54794675901136414</v>
      </c>
      <c r="G3496">
        <f>IF('Input and Summary Results'!$J$4="yes",IF(C3496=FALSE,FALSE,IF('Data Transformation'!E3496&lt;$R$10,E3496,$R$10)),IF(C3496=FALSE,FALSE,IF(C3496&lt;$R$10,C3496,$R$10)))</f>
        <v>4.0806530000000001E-2</v>
      </c>
      <c r="H3496">
        <f>IF('Input and Summary Results'!$J$4="yes",'Data Transformation'!F3496,'Data Transformation'!D3496)</f>
        <v>5.1520290000000003E-2</v>
      </c>
      <c r="I3496">
        <f t="shared" si="193"/>
        <v>201</v>
      </c>
    </row>
    <row r="3497" spans="2:9" x14ac:dyDescent="0.25">
      <c r="B3497">
        <f>IF('Input and Summary Results'!D3079=0,FALSE,'Input and Summary Results'!$B3079)</f>
        <v>201</v>
      </c>
      <c r="C3497">
        <f>IF(OR(B3497=0,'Input and Summary Results'!D3079=0,'Input and Summary Results'!D3079=""),FALSE,'Input and Summary Results'!$D3079)</f>
        <v>4.2768029999999999E-2</v>
      </c>
      <c r="D3497">
        <f>IF(OR(B3497=0,'Input and Summary Results'!E3079=0),FALSE,'Input and Summary Results'!$E3079)</f>
        <v>5.6662459999999998E-2</v>
      </c>
      <c r="E3497">
        <f t="shared" si="191"/>
        <v>-1.3688807539478567</v>
      </c>
      <c r="F3497">
        <f t="shared" si="192"/>
        <v>0.57499743710430429</v>
      </c>
      <c r="G3497">
        <f>IF('Input and Summary Results'!$J$4="yes",IF(C3497=FALSE,FALSE,IF('Data Transformation'!E3497&lt;$R$10,E3497,$R$10)),IF(C3497=FALSE,FALSE,IF(C3497&lt;$R$10,C3497,$R$10)))</f>
        <v>4.2768029999999999E-2</v>
      </c>
      <c r="H3497">
        <f>IF('Input and Summary Results'!$J$4="yes",'Data Transformation'!F3497,'Data Transformation'!D3497)</f>
        <v>5.6662459999999998E-2</v>
      </c>
      <c r="I3497">
        <f t="shared" si="193"/>
        <v>201</v>
      </c>
    </row>
    <row r="3498" spans="2:9" x14ac:dyDescent="0.25">
      <c r="B3498">
        <f>IF('Input and Summary Results'!D3080=0,FALSE,'Input and Summary Results'!$B3080)</f>
        <v>201</v>
      </c>
      <c r="C3498">
        <f>IF(OR(B3498=0,'Input and Summary Results'!D3080=0,'Input and Summary Results'!D3080=""),FALSE,'Input and Summary Results'!$D3080)</f>
        <v>5.913525E-2</v>
      </c>
      <c r="D3498">
        <f>IF(OR(B3498=0,'Input and Summary Results'!E3080=0),FALSE,'Input and Summary Results'!$E3080)</f>
        <v>6.8134399999999998E-2</v>
      </c>
      <c r="E3498">
        <f t="shared" ref="E3498:E3561" si="194">IF(C3498=FALSE,FALSE,LOG10(C3498))</f>
        <v>-1.228153562827103</v>
      </c>
      <c r="F3498">
        <f t="shared" ref="F3498:F3561" si="195">IF(D3498=FALSE, FALSE,0.434*D3498/C3498)</f>
        <v>0.50004573583437972</v>
      </c>
      <c r="G3498">
        <f>IF('Input and Summary Results'!$J$4="yes",IF(C3498=FALSE,FALSE,IF('Data Transformation'!E3498&lt;$R$10,E3498,$R$10)),IF(C3498=FALSE,FALSE,IF(C3498&lt;$R$10,C3498,$R$10)))</f>
        <v>5.913525E-2</v>
      </c>
      <c r="H3498">
        <f>IF('Input and Summary Results'!$J$4="yes",'Data Transformation'!F3498,'Data Transformation'!D3498)</f>
        <v>6.8134399999999998E-2</v>
      </c>
      <c r="I3498">
        <f t="shared" si="193"/>
        <v>201</v>
      </c>
    </row>
    <row r="3499" spans="2:9" x14ac:dyDescent="0.25">
      <c r="B3499">
        <f>IF('Input and Summary Results'!D3081=0,FALSE,'Input and Summary Results'!$B3081)</f>
        <v>201</v>
      </c>
      <c r="C3499">
        <f>IF(OR(B3499=0,'Input and Summary Results'!D3081=0,'Input and Summary Results'!D3081=""),FALSE,'Input and Summary Results'!$D3081)</f>
        <v>8.5946649999999999E-2</v>
      </c>
      <c r="D3499">
        <f>IF(OR(B3499=0,'Input and Summary Results'!E3081=0),FALSE,'Input and Summary Results'!$E3081)</f>
        <v>5.9740719999999997E-2</v>
      </c>
      <c r="E3499">
        <f t="shared" si="194"/>
        <v>-1.065771046433218</v>
      </c>
      <c r="F3499">
        <f t="shared" si="195"/>
        <v>0.3016693783876393</v>
      </c>
      <c r="G3499">
        <f>IF('Input and Summary Results'!$J$4="yes",IF(C3499=FALSE,FALSE,IF('Data Transformation'!E3499&lt;$R$10,E3499,$R$10)),IF(C3499=FALSE,FALSE,IF(C3499&lt;$R$10,C3499,$R$10)))</f>
        <v>8.5946649999999999E-2</v>
      </c>
      <c r="H3499">
        <f>IF('Input and Summary Results'!$J$4="yes",'Data Transformation'!F3499,'Data Transformation'!D3499)</f>
        <v>5.9740719999999997E-2</v>
      </c>
      <c r="I3499">
        <f t="shared" si="193"/>
        <v>201</v>
      </c>
    </row>
    <row r="3500" spans="2:9" x14ac:dyDescent="0.25">
      <c r="B3500">
        <f>IF('Input and Summary Results'!D3082=0,FALSE,'Input and Summary Results'!$B3082)</f>
        <v>201</v>
      </c>
      <c r="C3500">
        <f>IF(OR(B3500=0,'Input and Summary Results'!D3082=0,'Input and Summary Results'!D3082=""),FALSE,'Input and Summary Results'!$D3082)</f>
        <v>0.12561838</v>
      </c>
      <c r="D3500">
        <f>IF(OR(B3500=0,'Input and Summary Results'!E3082=0),FALSE,'Input and Summary Results'!$E3082)</f>
        <v>6.2272290000000001E-2</v>
      </c>
      <c r="E3500">
        <f t="shared" si="194"/>
        <v>-0.9009468116451862</v>
      </c>
      <c r="F3500">
        <f t="shared" si="195"/>
        <v>0.2151450596640396</v>
      </c>
      <c r="G3500">
        <f>IF('Input and Summary Results'!$J$4="yes",IF(C3500=FALSE,FALSE,IF('Data Transformation'!E3500&lt;$R$10,E3500,$R$10)),IF(C3500=FALSE,FALSE,IF(C3500&lt;$R$10,C3500,$R$10)))</f>
        <v>0.12561838</v>
      </c>
      <c r="H3500">
        <f>IF('Input and Summary Results'!$J$4="yes",'Data Transformation'!F3500,'Data Transformation'!D3500)</f>
        <v>6.2272290000000001E-2</v>
      </c>
      <c r="I3500">
        <f t="shared" si="193"/>
        <v>201</v>
      </c>
    </row>
    <row r="3501" spans="2:9" x14ac:dyDescent="0.25">
      <c r="B3501">
        <f>IF('Input and Summary Results'!D3083=0,FALSE,'Input and Summary Results'!$B3083)</f>
        <v>201</v>
      </c>
      <c r="C3501">
        <f>IF(OR(B3501=0,'Input and Summary Results'!D3083=0,'Input and Summary Results'!D3083=""),FALSE,'Input and Summary Results'!$D3083)</f>
        <v>0.13039228999999999</v>
      </c>
      <c r="D3501">
        <f>IF(OR(B3501=0,'Input and Summary Results'!E3083=0),FALSE,'Input and Summary Results'!$E3083)</f>
        <v>5.273746E-2</v>
      </c>
      <c r="E3501">
        <f t="shared" si="194"/>
        <v>-0.88474808735753452</v>
      </c>
      <c r="F3501">
        <f t="shared" si="195"/>
        <v>0.17553229289860622</v>
      </c>
      <c r="G3501">
        <f>IF('Input and Summary Results'!$J$4="yes",IF(C3501=FALSE,FALSE,IF('Data Transformation'!E3501&lt;$R$10,E3501,$R$10)),IF(C3501=FALSE,FALSE,IF(C3501&lt;$R$10,C3501,$R$10)))</f>
        <v>0.13039228999999999</v>
      </c>
      <c r="H3501">
        <f>IF('Input and Summary Results'!$J$4="yes",'Data Transformation'!F3501,'Data Transformation'!D3501)</f>
        <v>5.273746E-2</v>
      </c>
      <c r="I3501">
        <f t="shared" si="193"/>
        <v>201</v>
      </c>
    </row>
    <row r="3502" spans="2:9" x14ac:dyDescent="0.25">
      <c r="B3502">
        <f>IF('Input and Summary Results'!D3084=0,FALSE,'Input and Summary Results'!$B3084)</f>
        <v>201</v>
      </c>
      <c r="C3502">
        <f>IF(OR(B3502=0,'Input and Summary Results'!D3084=0,'Input and Summary Results'!D3084=""),FALSE,'Input and Summary Results'!$D3084)</f>
        <v>0.15065132000000001</v>
      </c>
      <c r="D3502">
        <f>IF(OR(B3502=0,'Input and Summary Results'!E3084=0),FALSE,'Input and Summary Results'!$E3084)</f>
        <v>4.972555E-2</v>
      </c>
      <c r="E3502">
        <f t="shared" si="194"/>
        <v>-0.82202705870549542</v>
      </c>
      <c r="F3502">
        <f t="shared" si="195"/>
        <v>0.14325057822261364</v>
      </c>
      <c r="G3502">
        <f>IF('Input and Summary Results'!$J$4="yes",IF(C3502=FALSE,FALSE,IF('Data Transformation'!E3502&lt;$R$10,E3502,$R$10)),IF(C3502=FALSE,FALSE,IF(C3502&lt;$R$10,C3502,$R$10)))</f>
        <v>0.15065132000000001</v>
      </c>
      <c r="H3502">
        <f>IF('Input and Summary Results'!$J$4="yes",'Data Transformation'!F3502,'Data Transformation'!D3502)</f>
        <v>4.972555E-2</v>
      </c>
      <c r="I3502">
        <f t="shared" si="193"/>
        <v>201</v>
      </c>
    </row>
    <row r="3503" spans="2:9" x14ac:dyDescent="0.25">
      <c r="B3503">
        <f>IF('Input and Summary Results'!D3085=0,FALSE,'Input and Summary Results'!$B3085)</f>
        <v>201</v>
      </c>
      <c r="C3503">
        <f>IF(OR(B3503=0,'Input and Summary Results'!D3085=0,'Input and Summary Results'!D3085=""),FALSE,'Input and Summary Results'!$D3085)</f>
        <v>0.18383155000000001</v>
      </c>
      <c r="D3503">
        <f>IF(OR(B3503=0,'Input and Summary Results'!E3085=0),FALSE,'Input and Summary Results'!$E3085)</f>
        <v>5.8909049999999998E-2</v>
      </c>
      <c r="E3503">
        <f t="shared" si="194"/>
        <v>-0.73557995097472784</v>
      </c>
      <c r="F3503">
        <f t="shared" si="195"/>
        <v>0.13907584253083868</v>
      </c>
      <c r="G3503">
        <f>IF('Input and Summary Results'!$J$4="yes",IF(C3503=FALSE,FALSE,IF('Data Transformation'!E3503&lt;$R$10,E3503,$R$10)),IF(C3503=FALSE,FALSE,IF(C3503&lt;$R$10,C3503,$R$10)))</f>
        <v>0.18383155000000001</v>
      </c>
      <c r="H3503">
        <f>IF('Input and Summary Results'!$J$4="yes",'Data Transformation'!F3503,'Data Transformation'!D3503)</f>
        <v>5.8909049999999998E-2</v>
      </c>
      <c r="I3503">
        <f t="shared" si="193"/>
        <v>201</v>
      </c>
    </row>
    <row r="3504" spans="2:9" x14ac:dyDescent="0.25">
      <c r="B3504">
        <f>IF('Input and Summary Results'!D3086=0,FALSE,'Input and Summary Results'!$B3086)</f>
        <v>201</v>
      </c>
      <c r="C3504">
        <f>IF(OR(B3504=0,'Input and Summary Results'!D3086=0,'Input and Summary Results'!D3086=""),FALSE,'Input and Summary Results'!$D3086)</f>
        <v>0.22804076000000001</v>
      </c>
      <c r="D3504">
        <f>IF(OR(B3504=0,'Input and Summary Results'!E3086=0),FALSE,'Input and Summary Results'!$E3086)</f>
        <v>3.786395E-2</v>
      </c>
      <c r="E3504">
        <f t="shared" si="194"/>
        <v>-0.64198752027597339</v>
      </c>
      <c r="F3504">
        <f t="shared" si="195"/>
        <v>7.2061478395353526E-2</v>
      </c>
      <c r="G3504">
        <f>IF('Input and Summary Results'!$J$4="yes",IF(C3504=FALSE,FALSE,IF('Data Transformation'!E3504&lt;$R$10,E3504,$R$10)),IF(C3504=FALSE,FALSE,IF(C3504&lt;$R$10,C3504,$R$10)))</f>
        <v>0.22804076000000001</v>
      </c>
      <c r="H3504">
        <f>IF('Input and Summary Results'!$J$4="yes",'Data Transformation'!F3504,'Data Transformation'!D3504)</f>
        <v>3.786395E-2</v>
      </c>
      <c r="I3504">
        <f t="shared" si="193"/>
        <v>201</v>
      </c>
    </row>
    <row r="3505" spans="2:9" x14ac:dyDescent="0.25">
      <c r="B3505">
        <f>IF('Input and Summary Results'!D3087=0,FALSE,'Input and Summary Results'!$B3087)</f>
        <v>201</v>
      </c>
      <c r="C3505">
        <f>IF(OR(B3505=0,'Input and Summary Results'!D3087=0,'Input and Summary Results'!D3087=""),FALSE,'Input and Summary Results'!$D3087)</f>
        <v>0.23100127000000001</v>
      </c>
      <c r="D3505">
        <f>IF(OR(B3505=0,'Input and Summary Results'!E3087=0),FALSE,'Input and Summary Results'!$E3087)</f>
        <v>4.6997999999999998E-2</v>
      </c>
      <c r="E3505">
        <f t="shared" si="194"/>
        <v>-0.63638563243480006</v>
      </c>
      <c r="F3505">
        <f t="shared" si="195"/>
        <v>8.8298787275065627E-2</v>
      </c>
      <c r="G3505">
        <f>IF('Input and Summary Results'!$J$4="yes",IF(C3505=FALSE,FALSE,IF('Data Transformation'!E3505&lt;$R$10,E3505,$R$10)),IF(C3505=FALSE,FALSE,IF(C3505&lt;$R$10,C3505,$R$10)))</f>
        <v>0.23100127000000001</v>
      </c>
      <c r="H3505">
        <f>IF('Input and Summary Results'!$J$4="yes",'Data Transformation'!F3505,'Data Transformation'!D3505)</f>
        <v>4.6997999999999998E-2</v>
      </c>
      <c r="I3505">
        <f t="shared" si="193"/>
        <v>201</v>
      </c>
    </row>
    <row r="3506" spans="2:9" x14ac:dyDescent="0.25">
      <c r="B3506">
        <f>IF('Input and Summary Results'!D3088=0,FALSE,'Input and Summary Results'!$B3088)</f>
        <v>201</v>
      </c>
      <c r="C3506">
        <f>IF(OR(B3506=0,'Input and Summary Results'!D3088=0,'Input and Summary Results'!D3088=""),FALSE,'Input and Summary Results'!$D3088)</f>
        <v>0.25877160999999999</v>
      </c>
      <c r="D3506">
        <f>IF(OR(B3506=0,'Input and Summary Results'!E3088=0),FALSE,'Input and Summary Results'!$E3088)</f>
        <v>3.2331029999999997E-2</v>
      </c>
      <c r="E3506">
        <f t="shared" si="194"/>
        <v>-0.58708337211717732</v>
      </c>
      <c r="F3506">
        <f t="shared" si="195"/>
        <v>5.4224136179390002E-2</v>
      </c>
      <c r="G3506">
        <f>IF('Input and Summary Results'!$J$4="yes",IF(C3506=FALSE,FALSE,IF('Data Transformation'!E3506&lt;$R$10,E3506,$R$10)),IF(C3506=FALSE,FALSE,IF(C3506&lt;$R$10,C3506,$R$10)))</f>
        <v>0.25877160999999999</v>
      </c>
      <c r="H3506">
        <f>IF('Input and Summary Results'!$J$4="yes",'Data Transformation'!F3506,'Data Transformation'!D3506)</f>
        <v>3.2331029999999997E-2</v>
      </c>
      <c r="I3506">
        <f t="shared" si="193"/>
        <v>201</v>
      </c>
    </row>
    <row r="3507" spans="2:9" x14ac:dyDescent="0.25">
      <c r="B3507">
        <f>IF('Input and Summary Results'!D3089=0,FALSE,'Input and Summary Results'!$B3089)</f>
        <v>201</v>
      </c>
      <c r="C3507">
        <f>IF(OR(B3507=0,'Input and Summary Results'!D3089=0,'Input and Summary Results'!D3089=""),FALSE,'Input and Summary Results'!$D3089)</f>
        <v>0.26572621000000002</v>
      </c>
      <c r="D3507">
        <f>IF(OR(B3507=0,'Input and Summary Results'!E3089=0),FALSE,'Input and Summary Results'!$E3089)</f>
        <v>9.0950630000000005E-2</v>
      </c>
      <c r="E3507">
        <f t="shared" si="194"/>
        <v>-0.57556560668503265</v>
      </c>
      <c r="F3507">
        <f t="shared" si="195"/>
        <v>0.14854602946393583</v>
      </c>
      <c r="G3507">
        <f>IF('Input and Summary Results'!$J$4="yes",IF(C3507=FALSE,FALSE,IF('Data Transformation'!E3507&lt;$R$10,E3507,$R$10)),IF(C3507=FALSE,FALSE,IF(C3507&lt;$R$10,C3507,$R$10)))</f>
        <v>0.26572621000000002</v>
      </c>
      <c r="H3507">
        <f>IF('Input and Summary Results'!$J$4="yes",'Data Transformation'!F3507,'Data Transformation'!D3507)</f>
        <v>9.0950630000000005E-2</v>
      </c>
      <c r="I3507">
        <f t="shared" si="193"/>
        <v>201</v>
      </c>
    </row>
    <row r="3508" spans="2:9" x14ac:dyDescent="0.25">
      <c r="B3508">
        <f>IF('Input and Summary Results'!D3090=0,FALSE,'Input and Summary Results'!$B3090)</f>
        <v>201</v>
      </c>
      <c r="C3508">
        <f>IF(OR(B3508=0,'Input and Summary Results'!D3090=0,'Input and Summary Results'!D3090=""),FALSE,'Input and Summary Results'!$D3090)</f>
        <v>0.31314956999999999</v>
      </c>
      <c r="D3508">
        <f>IF(OR(B3508=0,'Input and Summary Results'!E3090=0),FALSE,'Input and Summary Results'!$E3090)</f>
        <v>7.4640070000000003E-2</v>
      </c>
      <c r="E3508">
        <f t="shared" si="194"/>
        <v>-0.50424818031188445</v>
      </c>
      <c r="F3508">
        <f t="shared" si="195"/>
        <v>0.10344510573653351</v>
      </c>
      <c r="G3508">
        <f>IF('Input and Summary Results'!$J$4="yes",IF(C3508=FALSE,FALSE,IF('Data Transformation'!E3508&lt;$R$10,E3508,$R$10)),IF(C3508=FALSE,FALSE,IF(C3508&lt;$R$10,C3508,$R$10)))</f>
        <v>0.31314956999999999</v>
      </c>
      <c r="H3508">
        <f>IF('Input and Summary Results'!$J$4="yes",'Data Transformation'!F3508,'Data Transformation'!D3508)</f>
        <v>7.4640070000000003E-2</v>
      </c>
      <c r="I3508">
        <f t="shared" si="193"/>
        <v>201</v>
      </c>
    </row>
    <row r="3509" spans="2:9" x14ac:dyDescent="0.25">
      <c r="B3509">
        <f>IF('Input and Summary Results'!D3091=0,FALSE,'Input and Summary Results'!$B3091)</f>
        <v>202</v>
      </c>
      <c r="C3509">
        <f>IF(OR(B3509=0,'Input and Summary Results'!D3091=0,'Input and Summary Results'!D3091=""),FALSE,'Input and Summary Results'!$D3091)</f>
        <v>0.29238998999999999</v>
      </c>
      <c r="D3509">
        <f>IF(OR(B3509=0,'Input and Summary Results'!E3091=0),FALSE,'Input and Summary Results'!$E3091)</f>
        <v>4.860221E-2</v>
      </c>
      <c r="E3509">
        <f t="shared" si="194"/>
        <v>-0.5340374995738828</v>
      </c>
      <c r="F3509">
        <f t="shared" si="195"/>
        <v>7.2141180824965997E-2</v>
      </c>
      <c r="G3509">
        <f>IF('Input and Summary Results'!$J$4="yes",IF(C3509=FALSE,FALSE,IF('Data Transformation'!E3509&lt;$R$10,E3509,$R$10)),IF(C3509=FALSE,FALSE,IF(C3509&lt;$R$10,C3509,$R$10)))</f>
        <v>0.29238998999999999</v>
      </c>
      <c r="H3509">
        <f>IF('Input and Summary Results'!$J$4="yes",'Data Transformation'!F3509,'Data Transformation'!D3509)</f>
        <v>4.860221E-2</v>
      </c>
      <c r="I3509">
        <f t="shared" si="193"/>
        <v>202</v>
      </c>
    </row>
    <row r="3510" spans="2:9" x14ac:dyDescent="0.25">
      <c r="B3510">
        <f>IF('Input and Summary Results'!D3092=0,FALSE,'Input and Summary Results'!$B3092)</f>
        <v>202</v>
      </c>
      <c r="C3510">
        <f>IF(OR(B3510=0,'Input and Summary Results'!D3092=0,'Input and Summary Results'!D3092=""),FALSE,'Input and Summary Results'!$D3092)</f>
        <v>0.31506921999999998</v>
      </c>
      <c r="D3510">
        <f>IF(OR(B3510=0,'Input and Summary Results'!E3092=0),FALSE,'Input and Summary Results'!$E3092)</f>
        <v>9.3523830000000002E-2</v>
      </c>
      <c r="E3510">
        <f t="shared" si="194"/>
        <v>-0.50159402220553129</v>
      </c>
      <c r="F3510">
        <f t="shared" si="195"/>
        <v>0.12882674550056017</v>
      </c>
      <c r="G3510">
        <f>IF('Input and Summary Results'!$J$4="yes",IF(C3510=FALSE,FALSE,IF('Data Transformation'!E3510&lt;$R$10,E3510,$R$10)),IF(C3510=FALSE,FALSE,IF(C3510&lt;$R$10,C3510,$R$10)))</f>
        <v>0.31506921999999998</v>
      </c>
      <c r="H3510">
        <f>IF('Input and Summary Results'!$J$4="yes",'Data Transformation'!F3510,'Data Transformation'!D3510)</f>
        <v>9.3523830000000002E-2</v>
      </c>
      <c r="I3510">
        <f t="shared" si="193"/>
        <v>202</v>
      </c>
    </row>
    <row r="3511" spans="2:9" x14ac:dyDescent="0.25">
      <c r="B3511">
        <f>IF('Input and Summary Results'!D3093=0,FALSE,'Input and Summary Results'!$B3093)</f>
        <v>202</v>
      </c>
      <c r="C3511">
        <f>IF(OR(B3511=0,'Input and Summary Results'!D3093=0,'Input and Summary Results'!D3093=""),FALSE,'Input and Summary Results'!$D3093)</f>
        <v>0.32327223999999999</v>
      </c>
      <c r="D3511">
        <f>IF(OR(B3511=0,'Input and Summary Results'!E3093=0),FALSE,'Input and Summary Results'!$E3093)</f>
        <v>6.7166740000000003E-2</v>
      </c>
      <c r="E3511">
        <f t="shared" si="194"/>
        <v>-0.49043158747764665</v>
      </c>
      <c r="F3511">
        <f t="shared" si="195"/>
        <v>9.0172806548437318E-2</v>
      </c>
      <c r="G3511">
        <f>IF('Input and Summary Results'!$J$4="yes",IF(C3511=FALSE,FALSE,IF('Data Transformation'!E3511&lt;$R$10,E3511,$R$10)),IF(C3511=FALSE,FALSE,IF(C3511&lt;$R$10,C3511,$R$10)))</f>
        <v>0.32327223999999999</v>
      </c>
      <c r="H3511">
        <f>IF('Input and Summary Results'!$J$4="yes",'Data Transformation'!F3511,'Data Transformation'!D3511)</f>
        <v>6.7166740000000003E-2</v>
      </c>
      <c r="I3511">
        <f t="shared" si="193"/>
        <v>202</v>
      </c>
    </row>
    <row r="3512" spans="2:9" x14ac:dyDescent="0.25">
      <c r="B3512">
        <f>IF('Input and Summary Results'!D3094=0,FALSE,'Input and Summary Results'!$B3094)</f>
        <v>202</v>
      </c>
      <c r="C3512">
        <f>IF(OR(B3512=0,'Input and Summary Results'!D3094=0,'Input and Summary Results'!D3094=""),FALSE,'Input and Summary Results'!$D3094)</f>
        <v>0.32733913999999997</v>
      </c>
      <c r="D3512">
        <f>IF(OR(B3512=0,'Input and Summary Results'!E3094=0),FALSE,'Input and Summary Results'!$E3094)</f>
        <v>5.289228E-2</v>
      </c>
      <c r="E3512">
        <f t="shared" si="194"/>
        <v>-0.48500206291766901</v>
      </c>
      <c r="F3512">
        <f t="shared" si="195"/>
        <v>7.0126809522380984E-2</v>
      </c>
      <c r="G3512">
        <f>IF('Input and Summary Results'!$J$4="yes",IF(C3512=FALSE,FALSE,IF('Data Transformation'!E3512&lt;$R$10,E3512,$R$10)),IF(C3512=FALSE,FALSE,IF(C3512&lt;$R$10,C3512,$R$10)))</f>
        <v>0.32733913999999997</v>
      </c>
      <c r="H3512">
        <f>IF('Input and Summary Results'!$J$4="yes",'Data Transformation'!F3512,'Data Transformation'!D3512)</f>
        <v>5.289228E-2</v>
      </c>
      <c r="I3512">
        <f t="shared" si="193"/>
        <v>202</v>
      </c>
    </row>
    <row r="3513" spans="2:9" x14ac:dyDescent="0.25">
      <c r="B3513">
        <f>IF('Input and Summary Results'!D3095=0,FALSE,'Input and Summary Results'!$B3095)</f>
        <v>202</v>
      </c>
      <c r="C3513">
        <f>IF(OR(B3513=0,'Input and Summary Results'!D3095=0,'Input and Summary Results'!D3095=""),FALSE,'Input and Summary Results'!$D3095)</f>
        <v>0.76397393000000002</v>
      </c>
      <c r="D3513">
        <f>IF(OR(B3513=0,'Input and Summary Results'!E3095=0),FALSE,'Input and Summary Results'!$E3095)</f>
        <v>3.7350550000000003E-2</v>
      </c>
      <c r="E3513">
        <f t="shared" si="194"/>
        <v>-0.11692146112368061</v>
      </c>
      <c r="F3513">
        <f t="shared" si="195"/>
        <v>2.1218183060251809E-2</v>
      </c>
      <c r="G3513">
        <f>IF('Input and Summary Results'!$J$4="yes",IF(C3513=FALSE,FALSE,IF('Data Transformation'!E3513&lt;$R$10,E3513,$R$10)),IF(C3513=FALSE,FALSE,IF(C3513&lt;$R$10,C3513,$R$10)))</f>
        <v>0.76397393000000002</v>
      </c>
      <c r="H3513">
        <f>IF('Input and Summary Results'!$J$4="yes",'Data Transformation'!F3513,'Data Transformation'!D3513)</f>
        <v>3.7350550000000003E-2</v>
      </c>
      <c r="I3513">
        <f t="shared" si="193"/>
        <v>202</v>
      </c>
    </row>
    <row r="3514" spans="2:9" x14ac:dyDescent="0.25">
      <c r="B3514">
        <f>IF('Input and Summary Results'!D3096=0,FALSE,'Input and Summary Results'!$B3096)</f>
        <v>202</v>
      </c>
      <c r="C3514">
        <f>IF(OR(B3514=0,'Input and Summary Results'!D3096=0,'Input and Summary Results'!D3096=""),FALSE,'Input and Summary Results'!$D3096)</f>
        <v>0.76951797</v>
      </c>
      <c r="D3514">
        <f>IF(OR(B3514=0,'Input and Summary Results'!E3096=0),FALSE,'Input and Summary Results'!$E3096)</f>
        <v>4.1692970000000003E-2</v>
      </c>
      <c r="E3514">
        <f t="shared" si="194"/>
        <v>-0.11378123394723241</v>
      </c>
      <c r="F3514">
        <f t="shared" si="195"/>
        <v>2.3514394316223704E-2</v>
      </c>
      <c r="G3514">
        <f>IF('Input and Summary Results'!$J$4="yes",IF(C3514=FALSE,FALSE,IF('Data Transformation'!E3514&lt;$R$10,E3514,$R$10)),IF(C3514=FALSE,FALSE,IF(C3514&lt;$R$10,C3514,$R$10)))</f>
        <v>0.76951797</v>
      </c>
      <c r="H3514">
        <f>IF('Input and Summary Results'!$J$4="yes",'Data Transformation'!F3514,'Data Transformation'!D3514)</f>
        <v>4.1692970000000003E-2</v>
      </c>
      <c r="I3514">
        <f t="shared" si="193"/>
        <v>202</v>
      </c>
    </row>
    <row r="3515" spans="2:9" x14ac:dyDescent="0.25">
      <c r="B3515">
        <f>IF('Input and Summary Results'!D3097=0,FALSE,'Input and Summary Results'!$B3097)</f>
        <v>202</v>
      </c>
      <c r="C3515">
        <f>IF(OR(B3515=0,'Input and Summary Results'!D3097=0,'Input and Summary Results'!D3097=""),FALSE,'Input and Summary Results'!$D3097)</f>
        <v>0.79513087999999998</v>
      </c>
      <c r="D3515">
        <f>IF(OR(B3515=0,'Input and Summary Results'!E3097=0),FALSE,'Input and Summary Results'!$E3097)</f>
        <v>3.186754E-2</v>
      </c>
      <c r="E3515">
        <f t="shared" si="194"/>
        <v>-9.9561379791941393E-2</v>
      </c>
      <c r="F3515">
        <f t="shared" si="195"/>
        <v>1.739400733625136E-2</v>
      </c>
      <c r="G3515">
        <f>IF('Input and Summary Results'!$J$4="yes",IF(C3515=FALSE,FALSE,IF('Data Transformation'!E3515&lt;$R$10,E3515,$R$10)),IF(C3515=FALSE,FALSE,IF(C3515&lt;$R$10,C3515,$R$10)))</f>
        <v>0.79513087999999998</v>
      </c>
      <c r="H3515">
        <f>IF('Input and Summary Results'!$J$4="yes",'Data Transformation'!F3515,'Data Transformation'!D3515)</f>
        <v>3.186754E-2</v>
      </c>
      <c r="I3515">
        <f t="shared" si="193"/>
        <v>202</v>
      </c>
    </row>
    <row r="3516" spans="2:9" x14ac:dyDescent="0.25">
      <c r="B3516">
        <f>IF('Input and Summary Results'!D3098=0,FALSE,'Input and Summary Results'!$B3098)</f>
        <v>202</v>
      </c>
      <c r="C3516">
        <f>IF(OR(B3516=0,'Input and Summary Results'!D3098=0,'Input and Summary Results'!D3098=""),FALSE,'Input and Summary Results'!$D3098)</f>
        <v>0.79953503999999997</v>
      </c>
      <c r="D3516">
        <f>IF(OR(B3516=0,'Input and Summary Results'!E3098=0),FALSE,'Input and Summary Results'!$E3098)</f>
        <v>9.4142039999999996E-2</v>
      </c>
      <c r="E3516">
        <f t="shared" si="194"/>
        <v>-9.7162498340285536E-2</v>
      </c>
      <c r="F3516">
        <f t="shared" si="195"/>
        <v>5.1101757041192346E-2</v>
      </c>
      <c r="G3516">
        <f>IF('Input and Summary Results'!$J$4="yes",IF(C3516=FALSE,FALSE,IF('Data Transformation'!E3516&lt;$R$10,E3516,$R$10)),IF(C3516=FALSE,FALSE,IF(C3516&lt;$R$10,C3516,$R$10)))</f>
        <v>0.79953503999999997</v>
      </c>
      <c r="H3516">
        <f>IF('Input and Summary Results'!$J$4="yes",'Data Transformation'!F3516,'Data Transformation'!D3516)</f>
        <v>9.4142039999999996E-2</v>
      </c>
      <c r="I3516">
        <f t="shared" si="193"/>
        <v>202</v>
      </c>
    </row>
    <row r="3517" spans="2:9" x14ac:dyDescent="0.25">
      <c r="B3517">
        <f>IF('Input and Summary Results'!D3099=0,FALSE,'Input and Summary Results'!$B3099)</f>
        <v>202</v>
      </c>
      <c r="C3517">
        <f>IF(OR(B3517=0,'Input and Summary Results'!D3099=0,'Input and Summary Results'!D3099=""),FALSE,'Input and Summary Results'!$D3099)</f>
        <v>0.87366244999999998</v>
      </c>
      <c r="D3517">
        <f>IF(OR(B3517=0,'Input and Summary Results'!E3099=0),FALSE,'Input and Summary Results'!$E3099)</f>
        <v>6.9396029999999997E-2</v>
      </c>
      <c r="E3517">
        <f t="shared" si="194"/>
        <v>-5.8656329857935632E-2</v>
      </c>
      <c r="F3517">
        <f t="shared" si="195"/>
        <v>3.4473127487624079E-2</v>
      </c>
      <c r="G3517">
        <f>IF('Input and Summary Results'!$J$4="yes",IF(C3517=FALSE,FALSE,IF('Data Transformation'!E3517&lt;$R$10,E3517,$R$10)),IF(C3517=FALSE,FALSE,IF(C3517&lt;$R$10,C3517,$R$10)))</f>
        <v>0.87366244999999998</v>
      </c>
      <c r="H3517">
        <f>IF('Input and Summary Results'!$J$4="yes",'Data Transformation'!F3517,'Data Transformation'!D3517)</f>
        <v>6.9396029999999997E-2</v>
      </c>
      <c r="I3517">
        <f t="shared" si="193"/>
        <v>202</v>
      </c>
    </row>
    <row r="3518" spans="2:9" x14ac:dyDescent="0.25">
      <c r="B3518">
        <f>IF('Input and Summary Results'!D3100=0,FALSE,'Input and Summary Results'!$B3100)</f>
        <v>202</v>
      </c>
      <c r="C3518">
        <f>IF(OR(B3518=0,'Input and Summary Results'!D3100=0,'Input and Summary Results'!D3100=""),FALSE,'Input and Summary Results'!$D3100)</f>
        <v>0.90170602</v>
      </c>
      <c r="D3518">
        <f>IF(OR(B3518=0,'Input and Summary Results'!E3100=0),FALSE,'Input and Summary Results'!$E3100)</f>
        <v>5.1856590000000001E-2</v>
      </c>
      <c r="E3518">
        <f t="shared" si="194"/>
        <v>-4.4935030863890231E-2</v>
      </c>
      <c r="F3518">
        <f t="shared" si="195"/>
        <v>2.4959088173770873E-2</v>
      </c>
      <c r="G3518">
        <f>IF('Input and Summary Results'!$J$4="yes",IF(C3518=FALSE,FALSE,IF('Data Transformation'!E3518&lt;$R$10,E3518,$R$10)),IF(C3518=FALSE,FALSE,IF(C3518&lt;$R$10,C3518,$R$10)))</f>
        <v>0.90170602</v>
      </c>
      <c r="H3518">
        <f>IF('Input and Summary Results'!$J$4="yes",'Data Transformation'!F3518,'Data Transformation'!D3518)</f>
        <v>5.1856590000000001E-2</v>
      </c>
      <c r="I3518">
        <f t="shared" si="193"/>
        <v>202</v>
      </c>
    </row>
    <row r="3519" spans="2:9" x14ac:dyDescent="0.25">
      <c r="B3519">
        <f>IF('Input and Summary Results'!D3101=0,FALSE,'Input and Summary Results'!$B3101)</f>
        <v>202</v>
      </c>
      <c r="C3519">
        <f>IF(OR(B3519=0,'Input and Summary Results'!D3101=0,'Input and Summary Results'!D3101=""),FALSE,'Input and Summary Results'!$D3101)</f>
        <v>0.97342854999999995</v>
      </c>
      <c r="D3519">
        <f>IF(OR(B3519=0,'Input and Summary Results'!E3101=0),FALSE,'Input and Summary Results'!$E3101)</f>
        <v>4.2768540000000001E-2</v>
      </c>
      <c r="E3519">
        <f t="shared" si="194"/>
        <v>-1.1695920342740633E-2</v>
      </c>
      <c r="F3519">
        <f t="shared" si="195"/>
        <v>1.9068216521900865E-2</v>
      </c>
      <c r="G3519">
        <f>IF('Input and Summary Results'!$J$4="yes",IF(C3519=FALSE,FALSE,IF('Data Transformation'!E3519&lt;$R$10,E3519,$R$10)),IF(C3519=FALSE,FALSE,IF(C3519&lt;$R$10,C3519,$R$10)))</f>
        <v>0.97342854999999995</v>
      </c>
      <c r="H3519">
        <f>IF('Input and Summary Results'!$J$4="yes",'Data Transformation'!F3519,'Data Transformation'!D3519)</f>
        <v>4.2768540000000001E-2</v>
      </c>
      <c r="I3519">
        <f t="shared" si="193"/>
        <v>202</v>
      </c>
    </row>
    <row r="3520" spans="2:9" x14ac:dyDescent="0.25">
      <c r="B3520">
        <f>IF('Input and Summary Results'!D3102=0,FALSE,'Input and Summary Results'!$B3102)</f>
        <v>202</v>
      </c>
      <c r="C3520">
        <f>IF(OR(B3520=0,'Input and Summary Results'!D3102=0,'Input and Summary Results'!D3102=""),FALSE,'Input and Summary Results'!$D3102)</f>
        <v>1.01723476</v>
      </c>
      <c r="D3520">
        <f>IF(OR(B3520=0,'Input and Summary Results'!E3102=0),FALSE,'Input and Summary Results'!$E3102)</f>
        <v>5.0480530000000003E-2</v>
      </c>
      <c r="E3520">
        <f t="shared" si="194"/>
        <v>7.4211920642920891E-3</v>
      </c>
      <c r="F3520">
        <f t="shared" si="195"/>
        <v>2.1537358809877869E-2</v>
      </c>
      <c r="G3520">
        <f>IF('Input and Summary Results'!$J$4="yes",IF(C3520=FALSE,FALSE,IF('Data Transformation'!E3520&lt;$R$10,E3520,$R$10)),IF(C3520=FALSE,FALSE,IF(C3520&lt;$R$10,C3520,$R$10)))</f>
        <v>1.01723476</v>
      </c>
      <c r="H3520">
        <f>IF('Input and Summary Results'!$J$4="yes",'Data Transformation'!F3520,'Data Transformation'!D3520)</f>
        <v>5.0480530000000003E-2</v>
      </c>
      <c r="I3520">
        <f t="shared" si="193"/>
        <v>202</v>
      </c>
    </row>
    <row r="3521" spans="2:9" x14ac:dyDescent="0.25">
      <c r="B3521">
        <f>IF('Input and Summary Results'!D3103=0,FALSE,'Input and Summary Results'!$B3103)</f>
        <v>202</v>
      </c>
      <c r="C3521">
        <f>IF(OR(B3521=0,'Input and Summary Results'!D3103=0,'Input and Summary Results'!D3103=""),FALSE,'Input and Summary Results'!$D3103)</f>
        <v>1.03730506</v>
      </c>
      <c r="D3521">
        <f>IF(OR(B3521=0,'Input and Summary Results'!E3103=0),FALSE,'Input and Summary Results'!$E3103)</f>
        <v>4.7477810000000002E-2</v>
      </c>
      <c r="E3521">
        <f t="shared" si="194"/>
        <v>1.5906496400054156E-2</v>
      </c>
      <c r="F3521">
        <f t="shared" si="195"/>
        <v>1.9864329534842913E-2</v>
      </c>
      <c r="G3521">
        <f>IF('Input and Summary Results'!$J$4="yes",IF(C3521=FALSE,FALSE,IF('Data Transformation'!E3521&lt;$R$10,E3521,$R$10)),IF(C3521=FALSE,FALSE,IF(C3521&lt;$R$10,C3521,$R$10)))</f>
        <v>1.03730506</v>
      </c>
      <c r="H3521">
        <f>IF('Input and Summary Results'!$J$4="yes",'Data Transformation'!F3521,'Data Transformation'!D3521)</f>
        <v>4.7477810000000002E-2</v>
      </c>
      <c r="I3521">
        <f t="shared" si="193"/>
        <v>202</v>
      </c>
    </row>
    <row r="3522" spans="2:9" x14ac:dyDescent="0.25">
      <c r="B3522">
        <f>IF('Input and Summary Results'!D3104=0,FALSE,'Input and Summary Results'!$B3104)</f>
        <v>202</v>
      </c>
      <c r="C3522">
        <f>IF(OR(B3522=0,'Input and Summary Results'!D3104=0,'Input and Summary Results'!D3104=""),FALSE,'Input and Summary Results'!$D3104)</f>
        <v>1.07996363</v>
      </c>
      <c r="D3522">
        <f>IF(OR(B3522=0,'Input and Summary Results'!E3104=0),FALSE,'Input and Summary Results'!$E3104)</f>
        <v>9.0114390000000003E-2</v>
      </c>
      <c r="E3522">
        <f t="shared" si="194"/>
        <v>3.3409129971881807E-2</v>
      </c>
      <c r="F3522">
        <f t="shared" si="195"/>
        <v>3.6213854035065975E-2</v>
      </c>
      <c r="G3522">
        <f>IF('Input and Summary Results'!$J$4="yes",IF(C3522=FALSE,FALSE,IF('Data Transformation'!E3522&lt;$R$10,E3522,$R$10)),IF(C3522=FALSE,FALSE,IF(C3522&lt;$R$10,C3522,$R$10)))</f>
        <v>1.07996363</v>
      </c>
      <c r="H3522">
        <f>IF('Input and Summary Results'!$J$4="yes",'Data Transformation'!F3522,'Data Transformation'!D3522)</f>
        <v>9.0114390000000003E-2</v>
      </c>
      <c r="I3522">
        <f t="shared" si="193"/>
        <v>202</v>
      </c>
    </row>
    <row r="3523" spans="2:9" x14ac:dyDescent="0.25">
      <c r="B3523">
        <f>IF('Input and Summary Results'!D3105=0,FALSE,'Input and Summary Results'!$B3105)</f>
        <v>203</v>
      </c>
      <c r="C3523">
        <f>IF(OR(B3523=0,'Input and Summary Results'!D3105=0,'Input and Summary Results'!D3105=""),FALSE,'Input and Summary Results'!$D3105)</f>
        <v>-1.01137E-2</v>
      </c>
      <c r="D3523">
        <f>IF(OR(B3523=0,'Input and Summary Results'!E3105=0),FALSE,'Input and Summary Results'!$E3105)</f>
        <v>8.0697630000000006E-2</v>
      </c>
      <c r="E3523" t="e">
        <f t="shared" si="194"/>
        <v>#NUM!</v>
      </c>
      <c r="F3523">
        <f t="shared" si="195"/>
        <v>-3.4629039243798019</v>
      </c>
      <c r="G3523">
        <f>IF('Input and Summary Results'!$J$4="yes",IF(C3523=FALSE,FALSE,IF('Data Transformation'!E3523&lt;$R$10,E3523,$R$10)),IF(C3523=FALSE,FALSE,IF(C3523&lt;$R$10,C3523,$R$10)))</f>
        <v>-1.01137E-2</v>
      </c>
      <c r="H3523">
        <f>IF('Input and Summary Results'!$J$4="yes",'Data Transformation'!F3523,'Data Transformation'!D3523)</f>
        <v>8.0697630000000006E-2</v>
      </c>
      <c r="I3523">
        <f t="shared" si="193"/>
        <v>203</v>
      </c>
    </row>
    <row r="3524" spans="2:9" x14ac:dyDescent="0.25">
      <c r="B3524">
        <f>IF('Input and Summary Results'!D3106=0,FALSE,'Input and Summary Results'!$B3106)</f>
        <v>203</v>
      </c>
      <c r="C3524">
        <f>IF(OR(B3524=0,'Input and Summary Results'!D3106=0,'Input and Summary Results'!D3106=""),FALSE,'Input and Summary Results'!$D3106)</f>
        <v>0.31209020999999998</v>
      </c>
      <c r="D3524">
        <f>IF(OR(B3524=0,'Input and Summary Results'!E3106=0),FALSE,'Input and Summary Results'!$E3106)</f>
        <v>5.8881330000000003E-2</v>
      </c>
      <c r="E3524">
        <f t="shared" si="194"/>
        <v>-0.50571985456332447</v>
      </c>
      <c r="F3524">
        <f t="shared" si="195"/>
        <v>8.1881764955075015E-2</v>
      </c>
      <c r="G3524">
        <f>IF('Input and Summary Results'!$J$4="yes",IF(C3524=FALSE,FALSE,IF('Data Transformation'!E3524&lt;$R$10,E3524,$R$10)),IF(C3524=FALSE,FALSE,IF(C3524&lt;$R$10,C3524,$R$10)))</f>
        <v>0.31209020999999998</v>
      </c>
      <c r="H3524">
        <f>IF('Input and Summary Results'!$J$4="yes",'Data Transformation'!F3524,'Data Transformation'!D3524)</f>
        <v>5.8881330000000003E-2</v>
      </c>
      <c r="I3524">
        <f t="shared" si="193"/>
        <v>203</v>
      </c>
    </row>
    <row r="3525" spans="2:9" x14ac:dyDescent="0.25">
      <c r="B3525">
        <f>IF('Input and Summary Results'!D3107=0,FALSE,'Input and Summary Results'!$B3107)</f>
        <v>203</v>
      </c>
      <c r="C3525">
        <f>IF(OR(B3525=0,'Input and Summary Results'!D3107=0,'Input and Summary Results'!D3107=""),FALSE,'Input and Summary Results'!$D3107)</f>
        <v>0.50131437000000001</v>
      </c>
      <c r="D3525">
        <f>IF(OR(B3525=0,'Input and Summary Results'!E3107=0),FALSE,'Input and Summary Results'!$E3107)</f>
        <v>7.6213929999999999E-2</v>
      </c>
      <c r="E3525">
        <f t="shared" si="194"/>
        <v>-0.29988984631002868</v>
      </c>
      <c r="F3525">
        <f t="shared" si="195"/>
        <v>6.5980246327269648E-2</v>
      </c>
      <c r="G3525">
        <f>IF('Input and Summary Results'!$J$4="yes",IF(C3525=FALSE,FALSE,IF('Data Transformation'!E3525&lt;$R$10,E3525,$R$10)),IF(C3525=FALSE,FALSE,IF(C3525&lt;$R$10,C3525,$R$10)))</f>
        <v>0.50131437000000001</v>
      </c>
      <c r="H3525">
        <f>IF('Input and Summary Results'!$J$4="yes",'Data Transformation'!F3525,'Data Transformation'!D3525)</f>
        <v>7.6213929999999999E-2</v>
      </c>
      <c r="I3525">
        <f t="shared" ref="I3525:I3588" si="196">IF(G3525=FALSE,"",B3525)</f>
        <v>203</v>
      </c>
    </row>
    <row r="3526" spans="2:9" x14ac:dyDescent="0.25">
      <c r="B3526">
        <f>IF('Input and Summary Results'!D3108=0,FALSE,'Input and Summary Results'!$B3108)</f>
        <v>203</v>
      </c>
      <c r="C3526">
        <f>IF(OR(B3526=0,'Input and Summary Results'!D3108=0,'Input and Summary Results'!D3108=""),FALSE,'Input and Summary Results'!$D3108)</f>
        <v>0.51615116999999999</v>
      </c>
      <c r="D3526">
        <f>IF(OR(B3526=0,'Input and Summary Results'!E3108=0),FALSE,'Input and Summary Results'!$E3108)</f>
        <v>6.4425380000000004E-2</v>
      </c>
      <c r="E3526">
        <f t="shared" si="194"/>
        <v>-0.28722308387319406</v>
      </c>
      <c r="F3526">
        <f t="shared" si="195"/>
        <v>5.4171367895959631E-2</v>
      </c>
      <c r="G3526">
        <f>IF('Input and Summary Results'!$J$4="yes",IF(C3526=FALSE,FALSE,IF('Data Transformation'!E3526&lt;$R$10,E3526,$R$10)),IF(C3526=FALSE,FALSE,IF(C3526&lt;$R$10,C3526,$R$10)))</f>
        <v>0.51615116999999999</v>
      </c>
      <c r="H3526">
        <f>IF('Input and Summary Results'!$J$4="yes",'Data Transformation'!F3526,'Data Transformation'!D3526)</f>
        <v>6.4425380000000004E-2</v>
      </c>
      <c r="I3526">
        <f t="shared" si="196"/>
        <v>203</v>
      </c>
    </row>
    <row r="3527" spans="2:9" x14ac:dyDescent="0.25">
      <c r="B3527">
        <f>IF('Input and Summary Results'!D3109=0,FALSE,'Input and Summary Results'!$B3109)</f>
        <v>203</v>
      </c>
      <c r="C3527">
        <f>IF(OR(B3527=0,'Input and Summary Results'!D3109=0,'Input and Summary Results'!D3109=""),FALSE,'Input and Summary Results'!$D3109)</f>
        <v>0.53413100000000002</v>
      </c>
      <c r="D3527">
        <f>IF(OR(B3527=0,'Input and Summary Results'!E3109=0),FALSE,'Input and Summary Results'!$E3109)</f>
        <v>4.2974169999999999E-2</v>
      </c>
      <c r="E3527">
        <f t="shared" si="194"/>
        <v>-0.27235221563085599</v>
      </c>
      <c r="F3527">
        <f t="shared" si="195"/>
        <v>3.4918006593888017E-2</v>
      </c>
      <c r="G3527">
        <f>IF('Input and Summary Results'!$J$4="yes",IF(C3527=FALSE,FALSE,IF('Data Transformation'!E3527&lt;$R$10,E3527,$R$10)),IF(C3527=FALSE,FALSE,IF(C3527&lt;$R$10,C3527,$R$10)))</f>
        <v>0.53413100000000002</v>
      </c>
      <c r="H3527">
        <f>IF('Input and Summary Results'!$J$4="yes",'Data Transformation'!F3527,'Data Transformation'!D3527)</f>
        <v>4.2974169999999999E-2</v>
      </c>
      <c r="I3527">
        <f t="shared" si="196"/>
        <v>203</v>
      </c>
    </row>
    <row r="3528" spans="2:9" x14ac:dyDescent="0.25">
      <c r="B3528">
        <f>IF('Input and Summary Results'!D3110=0,FALSE,'Input and Summary Results'!$B3110)</f>
        <v>203</v>
      </c>
      <c r="C3528">
        <f>IF(OR(B3528=0,'Input and Summary Results'!D3110=0,'Input and Summary Results'!D3110=""),FALSE,'Input and Summary Results'!$D3110)</f>
        <v>0.66230328999999999</v>
      </c>
      <c r="D3528">
        <f>IF(OR(B3528=0,'Input and Summary Results'!E3110=0),FALSE,'Input and Summary Results'!$E3110)</f>
        <v>6.1168380000000001E-2</v>
      </c>
      <c r="E3528">
        <f t="shared" si="194"/>
        <v>-0.17894308758440189</v>
      </c>
      <c r="F3528">
        <f t="shared" si="195"/>
        <v>4.0082960964907786E-2</v>
      </c>
      <c r="G3528">
        <f>IF('Input and Summary Results'!$J$4="yes",IF(C3528=FALSE,FALSE,IF('Data Transformation'!E3528&lt;$R$10,E3528,$R$10)),IF(C3528=FALSE,FALSE,IF(C3528&lt;$R$10,C3528,$R$10)))</f>
        <v>0.66230328999999999</v>
      </c>
      <c r="H3528">
        <f>IF('Input and Summary Results'!$J$4="yes",'Data Transformation'!F3528,'Data Transformation'!D3528)</f>
        <v>6.1168380000000001E-2</v>
      </c>
      <c r="I3528">
        <f t="shared" si="196"/>
        <v>203</v>
      </c>
    </row>
    <row r="3529" spans="2:9" x14ac:dyDescent="0.25">
      <c r="B3529">
        <f>IF('Input and Summary Results'!D3111=0,FALSE,'Input and Summary Results'!$B3111)</f>
        <v>203</v>
      </c>
      <c r="C3529">
        <f>IF(OR(B3529=0,'Input and Summary Results'!D3111=0,'Input and Summary Results'!D3111=""),FALSE,'Input and Summary Results'!$D3111)</f>
        <v>0.80269800999999996</v>
      </c>
      <c r="D3529">
        <f>IF(OR(B3529=0,'Input and Summary Results'!E3111=0),FALSE,'Input and Summary Results'!$E3111)</f>
        <v>4.117709E-2</v>
      </c>
      <c r="E3529">
        <f t="shared" si="194"/>
        <v>-9.5447813698311679E-2</v>
      </c>
      <c r="F3529">
        <f t="shared" si="195"/>
        <v>2.2263487435330753E-2</v>
      </c>
      <c r="G3529">
        <f>IF('Input and Summary Results'!$J$4="yes",IF(C3529=FALSE,FALSE,IF('Data Transformation'!E3529&lt;$R$10,E3529,$R$10)),IF(C3529=FALSE,FALSE,IF(C3529&lt;$R$10,C3529,$R$10)))</f>
        <v>0.80269800999999996</v>
      </c>
      <c r="H3529">
        <f>IF('Input and Summary Results'!$J$4="yes",'Data Transformation'!F3529,'Data Transformation'!D3529)</f>
        <v>4.117709E-2</v>
      </c>
      <c r="I3529">
        <f t="shared" si="196"/>
        <v>203</v>
      </c>
    </row>
    <row r="3530" spans="2:9" x14ac:dyDescent="0.25">
      <c r="B3530">
        <f>IF('Input and Summary Results'!D3112=0,FALSE,'Input and Summary Results'!$B3112)</f>
        <v>203</v>
      </c>
      <c r="C3530">
        <f>IF(OR(B3530=0,'Input and Summary Results'!D3112=0,'Input and Summary Results'!D3112=""),FALSE,'Input and Summary Results'!$D3112)</f>
        <v>0.80449148999999998</v>
      </c>
      <c r="D3530">
        <f>IF(OR(B3530=0,'Input and Summary Results'!E3112=0),FALSE,'Input and Summary Results'!$E3112)</f>
        <v>6.4777329999999994E-2</v>
      </c>
      <c r="E3530">
        <f t="shared" si="194"/>
        <v>-9.4478545555739063E-2</v>
      </c>
      <c r="F3530">
        <f t="shared" si="195"/>
        <v>3.494550479334467E-2</v>
      </c>
      <c r="G3530">
        <f>IF('Input and Summary Results'!$J$4="yes",IF(C3530=FALSE,FALSE,IF('Data Transformation'!E3530&lt;$R$10,E3530,$R$10)),IF(C3530=FALSE,FALSE,IF(C3530&lt;$R$10,C3530,$R$10)))</f>
        <v>0.80449148999999998</v>
      </c>
      <c r="H3530">
        <f>IF('Input and Summary Results'!$J$4="yes",'Data Transformation'!F3530,'Data Transformation'!D3530)</f>
        <v>6.4777329999999994E-2</v>
      </c>
      <c r="I3530">
        <f t="shared" si="196"/>
        <v>203</v>
      </c>
    </row>
    <row r="3531" spans="2:9" x14ac:dyDescent="0.25">
      <c r="B3531">
        <f>IF('Input and Summary Results'!D3113=0,FALSE,'Input and Summary Results'!$B3113)</f>
        <v>203</v>
      </c>
      <c r="C3531">
        <f>IF(OR(B3531=0,'Input and Summary Results'!D3113=0,'Input and Summary Results'!D3113=""),FALSE,'Input and Summary Results'!$D3113)</f>
        <v>0.81379977999999997</v>
      </c>
      <c r="D3531">
        <f>IF(OR(B3531=0,'Input and Summary Results'!E3113=0),FALSE,'Input and Summary Results'!$E3113)</f>
        <v>6.7246249999999994E-2</v>
      </c>
      <c r="E3531">
        <f t="shared" si="194"/>
        <v>-8.9482431888483052E-2</v>
      </c>
      <c r="F3531">
        <f t="shared" si="195"/>
        <v>3.5862472830847897E-2</v>
      </c>
      <c r="G3531">
        <f>IF('Input and Summary Results'!$J$4="yes",IF(C3531=FALSE,FALSE,IF('Data Transformation'!E3531&lt;$R$10,E3531,$R$10)),IF(C3531=FALSE,FALSE,IF(C3531&lt;$R$10,C3531,$R$10)))</f>
        <v>0.81379977999999997</v>
      </c>
      <c r="H3531">
        <f>IF('Input and Summary Results'!$J$4="yes",'Data Transformation'!F3531,'Data Transformation'!D3531)</f>
        <v>6.7246249999999994E-2</v>
      </c>
      <c r="I3531">
        <f t="shared" si="196"/>
        <v>203</v>
      </c>
    </row>
    <row r="3532" spans="2:9" x14ac:dyDescent="0.25">
      <c r="B3532">
        <f>IF('Input and Summary Results'!D3114=0,FALSE,'Input and Summary Results'!$B3114)</f>
        <v>203</v>
      </c>
      <c r="C3532">
        <f>IF(OR(B3532=0,'Input and Summary Results'!D3114=0,'Input and Summary Results'!D3114=""),FALSE,'Input and Summary Results'!$D3114)</f>
        <v>0.89787971</v>
      </c>
      <c r="D3532">
        <f>IF(OR(B3532=0,'Input and Summary Results'!E3114=0),FALSE,'Input and Summary Results'!$E3114)</f>
        <v>5.3772710000000001E-2</v>
      </c>
      <c r="E3532">
        <f t="shared" si="194"/>
        <v>-4.6781842377779076E-2</v>
      </c>
      <c r="F3532">
        <f t="shared" si="195"/>
        <v>2.599162881183717E-2</v>
      </c>
      <c r="G3532">
        <f>IF('Input and Summary Results'!$J$4="yes",IF(C3532=FALSE,FALSE,IF('Data Transformation'!E3532&lt;$R$10,E3532,$R$10)),IF(C3532=FALSE,FALSE,IF(C3532&lt;$R$10,C3532,$R$10)))</f>
        <v>0.89787971</v>
      </c>
      <c r="H3532">
        <f>IF('Input and Summary Results'!$J$4="yes",'Data Transformation'!F3532,'Data Transformation'!D3532)</f>
        <v>5.3772710000000001E-2</v>
      </c>
      <c r="I3532">
        <f t="shared" si="196"/>
        <v>203</v>
      </c>
    </row>
    <row r="3533" spans="2:9" x14ac:dyDescent="0.25">
      <c r="B3533">
        <f>IF('Input and Summary Results'!D3115=0,FALSE,'Input and Summary Results'!$B3115)</f>
        <v>203</v>
      </c>
      <c r="C3533">
        <f>IF(OR(B3533=0,'Input and Summary Results'!D3115=0,'Input and Summary Results'!D3115=""),FALSE,'Input and Summary Results'!$D3115)</f>
        <v>0.94505108000000004</v>
      </c>
      <c r="D3533">
        <f>IF(OR(B3533=0,'Input and Summary Results'!E3115=0),FALSE,'Input and Summary Results'!$E3115)</f>
        <v>5.7871409999999998E-2</v>
      </c>
      <c r="E3533">
        <f t="shared" si="194"/>
        <v>-2.4544717244590182E-2</v>
      </c>
      <c r="F3533">
        <f t="shared" si="195"/>
        <v>2.6576544349327654E-2</v>
      </c>
      <c r="G3533">
        <f>IF('Input and Summary Results'!$J$4="yes",IF(C3533=FALSE,FALSE,IF('Data Transformation'!E3533&lt;$R$10,E3533,$R$10)),IF(C3533=FALSE,FALSE,IF(C3533&lt;$R$10,C3533,$R$10)))</f>
        <v>0.94505108000000004</v>
      </c>
      <c r="H3533">
        <f>IF('Input and Summary Results'!$J$4="yes",'Data Transformation'!F3533,'Data Transformation'!D3533)</f>
        <v>5.7871409999999998E-2</v>
      </c>
      <c r="I3533">
        <f t="shared" si="196"/>
        <v>203</v>
      </c>
    </row>
    <row r="3534" spans="2:9" x14ac:dyDescent="0.25">
      <c r="B3534">
        <f>IF('Input and Summary Results'!D3116=0,FALSE,'Input and Summary Results'!$B3116)</f>
        <v>203</v>
      </c>
      <c r="C3534">
        <f>IF(OR(B3534=0,'Input and Summary Results'!D3116=0,'Input and Summary Results'!D3116=""),FALSE,'Input and Summary Results'!$D3116)</f>
        <v>0.99666544999999995</v>
      </c>
      <c r="D3534">
        <f>IF(OR(B3534=0,'Input and Summary Results'!E3116=0),FALSE,'Input and Summary Results'!$E3116)</f>
        <v>5.5551400000000001E-2</v>
      </c>
      <c r="E3534">
        <f t="shared" si="194"/>
        <v>-1.4505965543721033E-3</v>
      </c>
      <c r="F3534">
        <f t="shared" si="195"/>
        <v>2.4189970265348318E-2</v>
      </c>
      <c r="G3534">
        <f>IF('Input and Summary Results'!$J$4="yes",IF(C3534=FALSE,FALSE,IF('Data Transformation'!E3534&lt;$R$10,E3534,$R$10)),IF(C3534=FALSE,FALSE,IF(C3534&lt;$R$10,C3534,$R$10)))</f>
        <v>0.99666544999999995</v>
      </c>
      <c r="H3534">
        <f>IF('Input and Summary Results'!$J$4="yes",'Data Transformation'!F3534,'Data Transformation'!D3534)</f>
        <v>5.5551400000000001E-2</v>
      </c>
      <c r="I3534">
        <f t="shared" si="196"/>
        <v>203</v>
      </c>
    </row>
    <row r="3535" spans="2:9" x14ac:dyDescent="0.25">
      <c r="B3535">
        <f>IF('Input and Summary Results'!D3117=0,FALSE,'Input and Summary Results'!$B3117)</f>
        <v>203</v>
      </c>
      <c r="C3535">
        <f>IF(OR(B3535=0,'Input and Summary Results'!D3117=0,'Input and Summary Results'!D3117=""),FALSE,'Input and Summary Results'!$D3117)</f>
        <v>1.01283273</v>
      </c>
      <c r="D3535">
        <f>IF(OR(B3535=0,'Input and Summary Results'!E3117=0),FALSE,'Input and Summary Results'!$E3117)</f>
        <v>4.2370449999999997E-2</v>
      </c>
      <c r="E3535">
        <f t="shared" si="194"/>
        <v>5.5377272592967795E-3</v>
      </c>
      <c r="F3535">
        <f t="shared" si="195"/>
        <v>1.8155786987649976E-2</v>
      </c>
      <c r="G3535">
        <f>IF('Input and Summary Results'!$J$4="yes",IF(C3535=FALSE,FALSE,IF('Data Transformation'!E3535&lt;$R$10,E3535,$R$10)),IF(C3535=FALSE,FALSE,IF(C3535&lt;$R$10,C3535,$R$10)))</f>
        <v>1.01283273</v>
      </c>
      <c r="H3535">
        <f>IF('Input and Summary Results'!$J$4="yes",'Data Transformation'!F3535,'Data Transformation'!D3535)</f>
        <v>4.2370449999999997E-2</v>
      </c>
      <c r="I3535">
        <f t="shared" si="196"/>
        <v>203</v>
      </c>
    </row>
    <row r="3536" spans="2:9" x14ac:dyDescent="0.25">
      <c r="B3536">
        <f>IF('Input and Summary Results'!D3118=0,FALSE,'Input and Summary Results'!$B3118)</f>
        <v>203</v>
      </c>
      <c r="C3536">
        <f>IF(OR(B3536=0,'Input and Summary Results'!D3118=0,'Input and Summary Results'!D3118=""),FALSE,'Input and Summary Results'!$D3118)</f>
        <v>1.0666820800000001</v>
      </c>
      <c r="D3536">
        <f>IF(OR(B3536=0,'Input and Summary Results'!E3118=0),FALSE,'Input and Summary Results'!$E3118)</f>
        <v>5.7442350000000003E-2</v>
      </c>
      <c r="E3536">
        <f t="shared" si="194"/>
        <v>2.8034999110166627E-2</v>
      </c>
      <c r="F3536">
        <f t="shared" si="195"/>
        <v>2.3371518437808571E-2</v>
      </c>
      <c r="G3536">
        <f>IF('Input and Summary Results'!$J$4="yes",IF(C3536=FALSE,FALSE,IF('Data Transformation'!E3536&lt;$R$10,E3536,$R$10)),IF(C3536=FALSE,FALSE,IF(C3536&lt;$R$10,C3536,$R$10)))</f>
        <v>1.0666820800000001</v>
      </c>
      <c r="H3536">
        <f>IF('Input and Summary Results'!$J$4="yes",'Data Transformation'!F3536,'Data Transformation'!D3536)</f>
        <v>5.7442350000000003E-2</v>
      </c>
      <c r="I3536">
        <f t="shared" si="196"/>
        <v>203</v>
      </c>
    </row>
    <row r="3537" spans="2:9" x14ac:dyDescent="0.25">
      <c r="B3537">
        <f>IF('Input and Summary Results'!D3119=0,FALSE,'Input and Summary Results'!$B3119)</f>
        <v>204</v>
      </c>
      <c r="C3537">
        <f>IF(OR(B3537=0,'Input and Summary Results'!D3119=0,'Input and Summary Results'!D3119=""),FALSE,'Input and Summary Results'!$D3119)</f>
        <v>-0.2114974</v>
      </c>
      <c r="D3537">
        <f>IF(OR(B3537=0,'Input and Summary Results'!E3119=0),FALSE,'Input and Summary Results'!$E3119)</f>
        <v>0.10573225</v>
      </c>
      <c r="E3537" t="e">
        <f t="shared" si="194"/>
        <v>#NUM!</v>
      </c>
      <c r="F3537">
        <f t="shared" si="195"/>
        <v>-0.21696624402947742</v>
      </c>
      <c r="G3537">
        <f>IF('Input and Summary Results'!$J$4="yes",IF(C3537=FALSE,FALSE,IF('Data Transformation'!E3537&lt;$R$10,E3537,$R$10)),IF(C3537=FALSE,FALSE,IF(C3537&lt;$R$10,C3537,$R$10)))</f>
        <v>-0.2114974</v>
      </c>
      <c r="H3537">
        <f>IF('Input and Summary Results'!$J$4="yes",'Data Transformation'!F3537,'Data Transformation'!D3537)</f>
        <v>0.10573225</v>
      </c>
      <c r="I3537">
        <f t="shared" si="196"/>
        <v>204</v>
      </c>
    </row>
    <row r="3538" spans="2:9" x14ac:dyDescent="0.25">
      <c r="B3538">
        <f>IF('Input and Summary Results'!D3120=0,FALSE,'Input and Summary Results'!$B3120)</f>
        <v>204</v>
      </c>
      <c r="C3538">
        <f>IF(OR(B3538=0,'Input and Summary Results'!D3120=0,'Input and Summary Results'!D3120=""),FALSE,'Input and Summary Results'!$D3120)</f>
        <v>-0.1219084</v>
      </c>
      <c r="D3538">
        <f>IF(OR(B3538=0,'Input and Summary Results'!E3120=0),FALSE,'Input and Summary Results'!$E3120)</f>
        <v>7.9828689999999994E-2</v>
      </c>
      <c r="E3538" t="e">
        <f t="shared" si="194"/>
        <v>#NUM!</v>
      </c>
      <c r="F3538">
        <f t="shared" si="195"/>
        <v>-0.28419412821429857</v>
      </c>
      <c r="G3538">
        <f>IF('Input and Summary Results'!$J$4="yes",IF(C3538=FALSE,FALSE,IF('Data Transformation'!E3538&lt;$R$10,E3538,$R$10)),IF(C3538=FALSE,FALSE,IF(C3538&lt;$R$10,C3538,$R$10)))</f>
        <v>-0.1219084</v>
      </c>
      <c r="H3538">
        <f>IF('Input and Summary Results'!$J$4="yes",'Data Transformation'!F3538,'Data Transformation'!D3538)</f>
        <v>7.9828689999999994E-2</v>
      </c>
      <c r="I3538">
        <f t="shared" si="196"/>
        <v>204</v>
      </c>
    </row>
    <row r="3539" spans="2:9" x14ac:dyDescent="0.25">
      <c r="B3539">
        <f>IF('Input and Summary Results'!D3121=0,FALSE,'Input and Summary Results'!$B3121)</f>
        <v>204</v>
      </c>
      <c r="C3539">
        <f>IF(OR(B3539=0,'Input and Summary Results'!D3121=0,'Input and Summary Results'!D3121=""),FALSE,'Input and Summary Results'!$D3121)</f>
        <v>-4.8946000000000003E-2</v>
      </c>
      <c r="D3539">
        <f>IF(OR(B3539=0,'Input and Summary Results'!E3121=0),FALSE,'Input and Summary Results'!$E3121)</f>
        <v>6.3748460000000007E-2</v>
      </c>
      <c r="E3539" t="e">
        <f t="shared" si="194"/>
        <v>#NUM!</v>
      </c>
      <c r="F3539">
        <f t="shared" si="195"/>
        <v>-0.56525214808155932</v>
      </c>
      <c r="G3539">
        <f>IF('Input and Summary Results'!$J$4="yes",IF(C3539=FALSE,FALSE,IF('Data Transformation'!E3539&lt;$R$10,E3539,$R$10)),IF(C3539=FALSE,FALSE,IF(C3539&lt;$R$10,C3539,$R$10)))</f>
        <v>-4.8946000000000003E-2</v>
      </c>
      <c r="H3539">
        <f>IF('Input and Summary Results'!$J$4="yes",'Data Transformation'!F3539,'Data Transformation'!D3539)</f>
        <v>6.3748460000000007E-2</v>
      </c>
      <c r="I3539">
        <f t="shared" si="196"/>
        <v>204</v>
      </c>
    </row>
    <row r="3540" spans="2:9" x14ac:dyDescent="0.25">
      <c r="B3540">
        <f>IF('Input and Summary Results'!D3122=0,FALSE,'Input and Summary Results'!$B3122)</f>
        <v>204</v>
      </c>
      <c r="C3540">
        <f>IF(OR(B3540=0,'Input and Summary Results'!D3122=0,'Input and Summary Results'!D3122=""),FALSE,'Input and Summary Results'!$D3122)</f>
        <v>-4.7927299999999999E-2</v>
      </c>
      <c r="D3540">
        <f>IF(OR(B3540=0,'Input and Summary Results'!E3122=0),FALSE,'Input and Summary Results'!$E3122)</f>
        <v>6.177585E-2</v>
      </c>
      <c r="E3540" t="e">
        <f t="shared" si="194"/>
        <v>#NUM!</v>
      </c>
      <c r="F3540">
        <f t="shared" si="195"/>
        <v>-0.55940390758502978</v>
      </c>
      <c r="G3540">
        <f>IF('Input and Summary Results'!$J$4="yes",IF(C3540=FALSE,FALSE,IF('Data Transformation'!E3540&lt;$R$10,E3540,$R$10)),IF(C3540=FALSE,FALSE,IF(C3540&lt;$R$10,C3540,$R$10)))</f>
        <v>-4.7927299999999999E-2</v>
      </c>
      <c r="H3540">
        <f>IF('Input and Summary Results'!$J$4="yes",'Data Transformation'!F3540,'Data Transformation'!D3540)</f>
        <v>6.177585E-2</v>
      </c>
      <c r="I3540">
        <f t="shared" si="196"/>
        <v>204</v>
      </c>
    </row>
    <row r="3541" spans="2:9" x14ac:dyDescent="0.25">
      <c r="B3541">
        <f>IF('Input and Summary Results'!D3123=0,FALSE,'Input and Summary Results'!$B3123)</f>
        <v>204</v>
      </c>
      <c r="C3541">
        <f>IF(OR(B3541=0,'Input and Summary Results'!D3123=0,'Input and Summary Results'!D3123=""),FALSE,'Input and Summary Results'!$D3123)</f>
        <v>-4.0557799999999998E-2</v>
      </c>
      <c r="D3541">
        <f>IF(OR(B3541=0,'Input and Summary Results'!E3123=0),FALSE,'Input and Summary Results'!$E3123)</f>
        <v>0.10495217</v>
      </c>
      <c r="E3541" t="e">
        <f t="shared" si="194"/>
        <v>#NUM!</v>
      </c>
      <c r="F3541">
        <f t="shared" si="195"/>
        <v>-1.1230698356419728</v>
      </c>
      <c r="G3541">
        <f>IF('Input and Summary Results'!$J$4="yes",IF(C3541=FALSE,FALSE,IF('Data Transformation'!E3541&lt;$R$10,E3541,$R$10)),IF(C3541=FALSE,FALSE,IF(C3541&lt;$R$10,C3541,$R$10)))</f>
        <v>-4.0557799999999998E-2</v>
      </c>
      <c r="H3541">
        <f>IF('Input and Summary Results'!$J$4="yes",'Data Transformation'!F3541,'Data Transformation'!D3541)</f>
        <v>0.10495217</v>
      </c>
      <c r="I3541">
        <f t="shared" si="196"/>
        <v>204</v>
      </c>
    </row>
    <row r="3542" spans="2:9" x14ac:dyDescent="0.25">
      <c r="B3542">
        <f>IF('Input and Summary Results'!D3124=0,FALSE,'Input and Summary Results'!$B3124)</f>
        <v>204</v>
      </c>
      <c r="C3542">
        <f>IF(OR(B3542=0,'Input and Summary Results'!D3124=0,'Input and Summary Results'!D3124=""),FALSE,'Input and Summary Results'!$D3124)</f>
        <v>-2.7932800000000001E-2</v>
      </c>
      <c r="D3542">
        <f>IF(OR(B3542=0,'Input and Summary Results'!E3124=0),FALSE,'Input and Summary Results'!$E3124)</f>
        <v>8.4847409999999998E-2</v>
      </c>
      <c r="E3542" t="e">
        <f t="shared" si="194"/>
        <v>#NUM!</v>
      </c>
      <c r="F3542">
        <f t="shared" si="195"/>
        <v>-1.3182987720529269</v>
      </c>
      <c r="G3542">
        <f>IF('Input and Summary Results'!$J$4="yes",IF(C3542=FALSE,FALSE,IF('Data Transformation'!E3542&lt;$R$10,E3542,$R$10)),IF(C3542=FALSE,FALSE,IF(C3542&lt;$R$10,C3542,$R$10)))</f>
        <v>-2.7932800000000001E-2</v>
      </c>
      <c r="H3542">
        <f>IF('Input and Summary Results'!$J$4="yes",'Data Transformation'!F3542,'Data Transformation'!D3542)</f>
        <v>8.4847409999999998E-2</v>
      </c>
      <c r="I3542">
        <f t="shared" si="196"/>
        <v>204</v>
      </c>
    </row>
    <row r="3543" spans="2:9" x14ac:dyDescent="0.25">
      <c r="B3543">
        <f>IF('Input and Summary Results'!D3125=0,FALSE,'Input and Summary Results'!$B3125)</f>
        <v>204</v>
      </c>
      <c r="C3543">
        <f>IF(OR(B3543=0,'Input and Summary Results'!D3125=0,'Input and Summary Results'!D3125=""),FALSE,'Input and Summary Results'!$D3125)</f>
        <v>-1.66905E-2</v>
      </c>
      <c r="D3543">
        <f>IF(OR(B3543=0,'Input and Summary Results'!E3125=0),FALSE,'Input and Summary Results'!$E3125)</f>
        <v>4.0773400000000001E-2</v>
      </c>
      <c r="E3543" t="e">
        <f t="shared" si="194"/>
        <v>#NUM!</v>
      </c>
      <c r="F3543">
        <f t="shared" si="195"/>
        <v>-1.0602232167999759</v>
      </c>
      <c r="G3543">
        <f>IF('Input and Summary Results'!$J$4="yes",IF(C3543=FALSE,FALSE,IF('Data Transformation'!E3543&lt;$R$10,E3543,$R$10)),IF(C3543=FALSE,FALSE,IF(C3543&lt;$R$10,C3543,$R$10)))</f>
        <v>-1.66905E-2</v>
      </c>
      <c r="H3543">
        <f>IF('Input and Summary Results'!$J$4="yes",'Data Transformation'!F3543,'Data Transformation'!D3543)</f>
        <v>4.0773400000000001E-2</v>
      </c>
      <c r="I3543">
        <f t="shared" si="196"/>
        <v>204</v>
      </c>
    </row>
    <row r="3544" spans="2:9" x14ac:dyDescent="0.25">
      <c r="B3544">
        <f>IF('Input and Summary Results'!D3126=0,FALSE,'Input and Summary Results'!$B3126)</f>
        <v>204</v>
      </c>
      <c r="C3544">
        <f>IF(OR(B3544=0,'Input and Summary Results'!D3126=0,'Input and Summary Results'!D3126=""),FALSE,'Input and Summary Results'!$D3126)</f>
        <v>-7.36E-4</v>
      </c>
      <c r="D3544">
        <f>IF(OR(B3544=0,'Input and Summary Results'!E3126=0),FALSE,'Input and Summary Results'!$E3126)</f>
        <v>5.3310620000000003E-2</v>
      </c>
      <c r="E3544" t="e">
        <f t="shared" si="194"/>
        <v>#NUM!</v>
      </c>
      <c r="F3544">
        <f t="shared" si="195"/>
        <v>-31.435881902173914</v>
      </c>
      <c r="G3544">
        <f>IF('Input and Summary Results'!$J$4="yes",IF(C3544=FALSE,FALSE,IF('Data Transformation'!E3544&lt;$R$10,E3544,$R$10)),IF(C3544=FALSE,FALSE,IF(C3544&lt;$R$10,C3544,$R$10)))</f>
        <v>-7.36E-4</v>
      </c>
      <c r="H3544">
        <f>IF('Input and Summary Results'!$J$4="yes",'Data Transformation'!F3544,'Data Transformation'!D3544)</f>
        <v>5.3310620000000003E-2</v>
      </c>
      <c r="I3544">
        <f t="shared" si="196"/>
        <v>204</v>
      </c>
    </row>
    <row r="3545" spans="2:9" x14ac:dyDescent="0.25">
      <c r="B3545">
        <f>IF('Input and Summary Results'!D3127=0,FALSE,'Input and Summary Results'!$B3127)</f>
        <v>204</v>
      </c>
      <c r="C3545">
        <f>IF(OR(B3545=0,'Input and Summary Results'!D3127=0,'Input and Summary Results'!D3127=""),FALSE,'Input and Summary Results'!$D3127)</f>
        <v>1.9316199999999999E-2</v>
      </c>
      <c r="D3545">
        <f>IF(OR(B3545=0,'Input and Summary Results'!E3127=0),FALSE,'Input and Summary Results'!$E3127)</f>
        <v>7.9842369999999996E-2</v>
      </c>
      <c r="E3545">
        <f t="shared" si="194"/>
        <v>-1.7140783065618801</v>
      </c>
      <c r="F3545">
        <f t="shared" si="195"/>
        <v>1.7939133256023441</v>
      </c>
      <c r="G3545">
        <f>IF('Input and Summary Results'!$J$4="yes",IF(C3545=FALSE,FALSE,IF('Data Transformation'!E3545&lt;$R$10,E3545,$R$10)),IF(C3545=FALSE,FALSE,IF(C3545&lt;$R$10,C3545,$R$10)))</f>
        <v>1.9316199999999999E-2</v>
      </c>
      <c r="H3545">
        <f>IF('Input and Summary Results'!$J$4="yes",'Data Transformation'!F3545,'Data Transformation'!D3545)</f>
        <v>7.9842369999999996E-2</v>
      </c>
      <c r="I3545">
        <f t="shared" si="196"/>
        <v>204</v>
      </c>
    </row>
    <row r="3546" spans="2:9" x14ac:dyDescent="0.25">
      <c r="B3546">
        <f>IF('Input and Summary Results'!D3128=0,FALSE,'Input and Summary Results'!$B3128)</f>
        <v>204</v>
      </c>
      <c r="C3546">
        <f>IF(OR(B3546=0,'Input and Summary Results'!D3128=0,'Input and Summary Results'!D3128=""),FALSE,'Input and Summary Results'!$D3128)</f>
        <v>2.178217E-2</v>
      </c>
      <c r="D3546">
        <f>IF(OR(B3546=0,'Input and Summary Results'!E3128=0),FALSE,'Input and Summary Results'!$E3128)</f>
        <v>5.556055E-2</v>
      </c>
      <c r="E3546">
        <f t="shared" si="194"/>
        <v>-1.6618988568079309</v>
      </c>
      <c r="F3546">
        <f t="shared" si="195"/>
        <v>1.1070191216026686</v>
      </c>
      <c r="G3546">
        <f>IF('Input and Summary Results'!$J$4="yes",IF(C3546=FALSE,FALSE,IF('Data Transformation'!E3546&lt;$R$10,E3546,$R$10)),IF(C3546=FALSE,FALSE,IF(C3546&lt;$R$10,C3546,$R$10)))</f>
        <v>2.178217E-2</v>
      </c>
      <c r="H3546">
        <f>IF('Input and Summary Results'!$J$4="yes",'Data Transformation'!F3546,'Data Transformation'!D3546)</f>
        <v>5.556055E-2</v>
      </c>
      <c r="I3546">
        <f t="shared" si="196"/>
        <v>204</v>
      </c>
    </row>
    <row r="3547" spans="2:9" x14ac:dyDescent="0.25">
      <c r="B3547">
        <f>IF('Input and Summary Results'!D3129=0,FALSE,'Input and Summary Results'!$B3129)</f>
        <v>204</v>
      </c>
      <c r="C3547">
        <f>IF(OR(B3547=0,'Input and Summary Results'!D3129=0,'Input and Summary Results'!D3129=""),FALSE,'Input and Summary Results'!$D3129)</f>
        <v>4.6566330000000003E-2</v>
      </c>
      <c r="D3547">
        <f>IF(OR(B3547=0,'Input and Summary Results'!E3129=0),FALSE,'Input and Summary Results'!$E3129)</f>
        <v>7.227894E-2</v>
      </c>
      <c r="E3547">
        <f t="shared" si="194"/>
        <v>-1.3319279884695632</v>
      </c>
      <c r="F3547">
        <f t="shared" si="195"/>
        <v>0.67364252153863102</v>
      </c>
      <c r="G3547">
        <f>IF('Input and Summary Results'!$J$4="yes",IF(C3547=FALSE,FALSE,IF('Data Transformation'!E3547&lt;$R$10,E3547,$R$10)),IF(C3547=FALSE,FALSE,IF(C3547&lt;$R$10,C3547,$R$10)))</f>
        <v>4.6566330000000003E-2</v>
      </c>
      <c r="H3547">
        <f>IF('Input and Summary Results'!$J$4="yes",'Data Transformation'!F3547,'Data Transformation'!D3547)</f>
        <v>7.227894E-2</v>
      </c>
      <c r="I3547">
        <f t="shared" si="196"/>
        <v>204</v>
      </c>
    </row>
    <row r="3548" spans="2:9" x14ac:dyDescent="0.25">
      <c r="B3548">
        <f>IF('Input and Summary Results'!D3130=0,FALSE,'Input and Summary Results'!$B3130)</f>
        <v>204</v>
      </c>
      <c r="C3548">
        <f>IF(OR(B3548=0,'Input and Summary Results'!D3130=0,'Input and Summary Results'!D3130=""),FALSE,'Input and Summary Results'!$D3130)</f>
        <v>5.8918980000000003E-2</v>
      </c>
      <c r="D3548">
        <f>IF(OR(B3548=0,'Input and Summary Results'!E3130=0),FALSE,'Input and Summary Results'!$E3130)</f>
        <v>5.9697439999999997E-2</v>
      </c>
      <c r="E3548">
        <f t="shared" si="194"/>
        <v>-1.2297447802307295</v>
      </c>
      <c r="F3548">
        <f t="shared" si="195"/>
        <v>0.43973417326640751</v>
      </c>
      <c r="G3548">
        <f>IF('Input and Summary Results'!$J$4="yes",IF(C3548=FALSE,FALSE,IF('Data Transformation'!E3548&lt;$R$10,E3548,$R$10)),IF(C3548=FALSE,FALSE,IF(C3548&lt;$R$10,C3548,$R$10)))</f>
        <v>5.8918980000000003E-2</v>
      </c>
      <c r="H3548">
        <f>IF('Input and Summary Results'!$J$4="yes",'Data Transformation'!F3548,'Data Transformation'!D3548)</f>
        <v>5.9697439999999997E-2</v>
      </c>
      <c r="I3548">
        <f t="shared" si="196"/>
        <v>204</v>
      </c>
    </row>
    <row r="3549" spans="2:9" x14ac:dyDescent="0.25">
      <c r="B3549">
        <f>IF('Input and Summary Results'!D3131=0,FALSE,'Input and Summary Results'!$B3131)</f>
        <v>204</v>
      </c>
      <c r="C3549">
        <f>IF(OR(B3549=0,'Input and Summary Results'!D3131=0,'Input and Summary Results'!D3131=""),FALSE,'Input and Summary Results'!$D3131)</f>
        <v>6.5155669999999999E-2</v>
      </c>
      <c r="D3549">
        <f>IF(OR(B3549=0,'Input and Summary Results'!E3131=0),FALSE,'Input and Summary Results'!$E3131)</f>
        <v>5.0424579999999997E-2</v>
      </c>
      <c r="E3549">
        <f t="shared" si="194"/>
        <v>-1.1860477849772568</v>
      </c>
      <c r="F3549">
        <f t="shared" si="195"/>
        <v>0.33587664312254023</v>
      </c>
      <c r="G3549">
        <f>IF('Input and Summary Results'!$J$4="yes",IF(C3549=FALSE,FALSE,IF('Data Transformation'!E3549&lt;$R$10,E3549,$R$10)),IF(C3549=FALSE,FALSE,IF(C3549&lt;$R$10,C3549,$R$10)))</f>
        <v>6.5155669999999999E-2</v>
      </c>
      <c r="H3549">
        <f>IF('Input and Summary Results'!$J$4="yes",'Data Transformation'!F3549,'Data Transformation'!D3549)</f>
        <v>5.0424579999999997E-2</v>
      </c>
      <c r="I3549">
        <f t="shared" si="196"/>
        <v>204</v>
      </c>
    </row>
    <row r="3550" spans="2:9" x14ac:dyDescent="0.25">
      <c r="B3550">
        <f>IF('Input and Summary Results'!D3132=0,FALSE,'Input and Summary Results'!$B3132)</f>
        <v>204</v>
      </c>
      <c r="C3550">
        <f>IF(OR(B3550=0,'Input and Summary Results'!D3132=0,'Input and Summary Results'!D3132=""),FALSE,'Input and Summary Results'!$D3132)</f>
        <v>0.12567840999999999</v>
      </c>
      <c r="D3550">
        <f>IF(OR(B3550=0,'Input and Summary Results'!E3132=0),FALSE,'Input and Summary Results'!$E3132)</f>
        <v>7.8533839999999994E-2</v>
      </c>
      <c r="E3550">
        <f t="shared" si="194"/>
        <v>-0.90073932233945697</v>
      </c>
      <c r="F3550">
        <f t="shared" si="195"/>
        <v>0.27119762702281164</v>
      </c>
      <c r="G3550">
        <f>IF('Input and Summary Results'!$J$4="yes",IF(C3550=FALSE,FALSE,IF('Data Transformation'!E3550&lt;$R$10,E3550,$R$10)),IF(C3550=FALSE,FALSE,IF(C3550&lt;$R$10,C3550,$R$10)))</f>
        <v>0.12567840999999999</v>
      </c>
      <c r="H3550">
        <f>IF('Input and Summary Results'!$J$4="yes",'Data Transformation'!F3550,'Data Transformation'!D3550)</f>
        <v>7.8533839999999994E-2</v>
      </c>
      <c r="I3550">
        <f t="shared" si="196"/>
        <v>204</v>
      </c>
    </row>
    <row r="3551" spans="2:9" x14ac:dyDescent="0.25">
      <c r="B3551">
        <f>IF('Input and Summary Results'!D3133=0,FALSE,'Input and Summary Results'!$B3133)</f>
        <v>204</v>
      </c>
      <c r="C3551">
        <f>IF(OR(B3551=0,'Input and Summary Results'!D3133=0,'Input and Summary Results'!D3133=""),FALSE,'Input and Summary Results'!$D3133)</f>
        <v>0.14223382000000001</v>
      </c>
      <c r="D3551">
        <f>IF(OR(B3551=0,'Input and Summary Results'!E3133=0),FALSE,'Input and Summary Results'!$E3133)</f>
        <v>8.1881670000000004E-2</v>
      </c>
      <c r="E3551">
        <f t="shared" si="194"/>
        <v>-0.84699712587755493</v>
      </c>
      <c r="F3551">
        <f t="shared" si="195"/>
        <v>0.24984665939507214</v>
      </c>
      <c r="G3551">
        <f>IF('Input and Summary Results'!$J$4="yes",IF(C3551=FALSE,FALSE,IF('Data Transformation'!E3551&lt;$R$10,E3551,$R$10)),IF(C3551=FALSE,FALSE,IF(C3551&lt;$R$10,C3551,$R$10)))</f>
        <v>0.14223382000000001</v>
      </c>
      <c r="H3551">
        <f>IF('Input and Summary Results'!$J$4="yes",'Data Transformation'!F3551,'Data Transformation'!D3551)</f>
        <v>8.1881670000000004E-2</v>
      </c>
      <c r="I3551">
        <f t="shared" si="196"/>
        <v>204</v>
      </c>
    </row>
    <row r="3552" spans="2:9" x14ac:dyDescent="0.25">
      <c r="B3552">
        <f>IF('Input and Summary Results'!D3134=0,FALSE,'Input and Summary Results'!$B3134)</f>
        <v>204</v>
      </c>
      <c r="C3552">
        <f>IF(OR(B3552=0,'Input and Summary Results'!D3134=0,'Input and Summary Results'!D3134=""),FALSE,'Input and Summary Results'!$D3134)</f>
        <v>0.14521068000000001</v>
      </c>
      <c r="D3552">
        <f>IF(OR(B3552=0,'Input and Summary Results'!E3134=0),FALSE,'Input and Summary Results'!$E3134)</f>
        <v>0.10113</v>
      </c>
      <c r="E3552">
        <f t="shared" si="194"/>
        <v>-0.83800144083637773</v>
      </c>
      <c r="F3552">
        <f t="shared" si="195"/>
        <v>0.30225338797394241</v>
      </c>
      <c r="G3552">
        <f>IF('Input and Summary Results'!$J$4="yes",IF(C3552=FALSE,FALSE,IF('Data Transformation'!E3552&lt;$R$10,E3552,$R$10)),IF(C3552=FALSE,FALSE,IF(C3552&lt;$R$10,C3552,$R$10)))</f>
        <v>0.14521068000000001</v>
      </c>
      <c r="H3552">
        <f>IF('Input and Summary Results'!$J$4="yes",'Data Transformation'!F3552,'Data Transformation'!D3552)</f>
        <v>0.10113</v>
      </c>
      <c r="I3552">
        <f t="shared" si="196"/>
        <v>204</v>
      </c>
    </row>
    <row r="3553" spans="2:9" x14ac:dyDescent="0.25">
      <c r="B3553">
        <f>IF('Input and Summary Results'!D3135=0,FALSE,'Input and Summary Results'!$B3135)</f>
        <v>204</v>
      </c>
      <c r="C3553">
        <f>IF(OR(B3553=0,'Input and Summary Results'!D3135=0,'Input and Summary Results'!D3135=""),FALSE,'Input and Summary Results'!$D3135)</f>
        <v>0.16912253999999999</v>
      </c>
      <c r="D3553">
        <f>IF(OR(B3553=0,'Input and Summary Results'!E3135=0),FALSE,'Input and Summary Results'!$E3135)</f>
        <v>4.4567790000000003E-2</v>
      </c>
      <c r="E3553">
        <f t="shared" si="194"/>
        <v>-0.77179850745090883</v>
      </c>
      <c r="F3553">
        <f t="shared" si="195"/>
        <v>0.11436926656848935</v>
      </c>
      <c r="G3553">
        <f>IF('Input and Summary Results'!$J$4="yes",IF(C3553=FALSE,FALSE,IF('Data Transformation'!E3553&lt;$R$10,E3553,$R$10)),IF(C3553=FALSE,FALSE,IF(C3553&lt;$R$10,C3553,$R$10)))</f>
        <v>0.16912253999999999</v>
      </c>
      <c r="H3553">
        <f>IF('Input and Summary Results'!$J$4="yes",'Data Transformation'!F3553,'Data Transformation'!D3553)</f>
        <v>4.4567790000000003E-2</v>
      </c>
      <c r="I3553">
        <f t="shared" si="196"/>
        <v>204</v>
      </c>
    </row>
    <row r="3554" spans="2:9" x14ac:dyDescent="0.25">
      <c r="B3554">
        <f>IF('Input and Summary Results'!D3136=0,FALSE,'Input and Summary Results'!$B3136)</f>
        <v>204</v>
      </c>
      <c r="C3554">
        <f>IF(OR(B3554=0,'Input and Summary Results'!D3136=0,'Input and Summary Results'!D3136=""),FALSE,'Input and Summary Results'!$D3136)</f>
        <v>0.58619158999999998</v>
      </c>
      <c r="D3554">
        <f>IF(OR(B3554=0,'Input and Summary Results'!E3136=0),FALSE,'Input and Summary Results'!$E3136)</f>
        <v>3.2740470000000001E-2</v>
      </c>
      <c r="E3554">
        <f t="shared" si="194"/>
        <v>-0.23196041660859151</v>
      </c>
      <c r="F3554">
        <f t="shared" si="195"/>
        <v>2.4240136198473951E-2</v>
      </c>
      <c r="G3554">
        <f>IF('Input and Summary Results'!$J$4="yes",IF(C3554=FALSE,FALSE,IF('Data Transformation'!E3554&lt;$R$10,E3554,$R$10)),IF(C3554=FALSE,FALSE,IF(C3554&lt;$R$10,C3554,$R$10)))</f>
        <v>0.58619158999999998</v>
      </c>
      <c r="H3554">
        <f>IF('Input and Summary Results'!$J$4="yes",'Data Transformation'!F3554,'Data Transformation'!D3554)</f>
        <v>3.2740470000000001E-2</v>
      </c>
      <c r="I3554">
        <f t="shared" si="196"/>
        <v>204</v>
      </c>
    </row>
    <row r="3555" spans="2:9" x14ac:dyDescent="0.25">
      <c r="B3555">
        <f>IF('Input and Summary Results'!D3137=0,FALSE,'Input and Summary Results'!$B3137)</f>
        <v>205</v>
      </c>
      <c r="C3555">
        <f>IF(OR(B3555=0,'Input and Summary Results'!D3137=0,'Input and Summary Results'!D3137=""),FALSE,'Input and Summary Results'!$D3137)</f>
        <v>-4.54262E-2</v>
      </c>
      <c r="D3555">
        <f>IF(OR(B3555=0,'Input and Summary Results'!E3137=0),FALSE,'Input and Summary Results'!$E3137)</f>
        <v>8.0212229999999995E-2</v>
      </c>
      <c r="E3555" t="e">
        <f t="shared" si="194"/>
        <v>#NUM!</v>
      </c>
      <c r="F3555">
        <f t="shared" si="195"/>
        <v>-0.76634426432323199</v>
      </c>
      <c r="G3555">
        <f>IF('Input and Summary Results'!$J$4="yes",IF(C3555=FALSE,FALSE,IF('Data Transformation'!E3555&lt;$R$10,E3555,$R$10)),IF(C3555=FALSE,FALSE,IF(C3555&lt;$R$10,C3555,$R$10)))</f>
        <v>-4.54262E-2</v>
      </c>
      <c r="H3555">
        <f>IF('Input and Summary Results'!$J$4="yes",'Data Transformation'!F3555,'Data Transformation'!D3555)</f>
        <v>8.0212229999999995E-2</v>
      </c>
      <c r="I3555">
        <f t="shared" si="196"/>
        <v>205</v>
      </c>
    </row>
    <row r="3556" spans="2:9" x14ac:dyDescent="0.25">
      <c r="B3556">
        <f>IF('Input and Summary Results'!D3138=0,FALSE,'Input and Summary Results'!$B3138)</f>
        <v>205</v>
      </c>
      <c r="C3556">
        <f>IF(OR(B3556=0,'Input and Summary Results'!D3138=0,'Input and Summary Results'!D3138=""),FALSE,'Input and Summary Results'!$D3138)</f>
        <v>-3.5312200000000002E-2</v>
      </c>
      <c r="D3556">
        <f>IF(OR(B3556=0,'Input and Summary Results'!E3138=0),FALSE,'Input and Summary Results'!$E3138)</f>
        <v>8.7609199999999998E-2</v>
      </c>
      <c r="E3556" t="e">
        <f t="shared" si="194"/>
        <v>#NUM!</v>
      </c>
      <c r="F3556">
        <f t="shared" si="195"/>
        <v>-1.0767494746858026</v>
      </c>
      <c r="G3556">
        <f>IF('Input and Summary Results'!$J$4="yes",IF(C3556=FALSE,FALSE,IF('Data Transformation'!E3556&lt;$R$10,E3556,$R$10)),IF(C3556=FALSE,FALSE,IF(C3556&lt;$R$10,C3556,$R$10)))</f>
        <v>-3.5312200000000002E-2</v>
      </c>
      <c r="H3556">
        <f>IF('Input and Summary Results'!$J$4="yes",'Data Transformation'!F3556,'Data Transformation'!D3556)</f>
        <v>8.7609199999999998E-2</v>
      </c>
      <c r="I3556">
        <f t="shared" si="196"/>
        <v>205</v>
      </c>
    </row>
    <row r="3557" spans="2:9" x14ac:dyDescent="0.25">
      <c r="B3557">
        <f>IF('Input and Summary Results'!D3139=0,FALSE,'Input and Summary Results'!$B3139)</f>
        <v>205</v>
      </c>
      <c r="C3557">
        <f>IF(OR(B3557=0,'Input and Summary Results'!D3139=0,'Input and Summary Results'!D3139=""),FALSE,'Input and Summary Results'!$D3139)</f>
        <v>-5.2211000000000002E-3</v>
      </c>
      <c r="D3557">
        <f>IF(OR(B3557=0,'Input and Summary Results'!E3139=0),FALSE,'Input and Summary Results'!$E3139)</f>
        <v>5.7104719999999998E-2</v>
      </c>
      <c r="E3557" t="e">
        <f t="shared" si="194"/>
        <v>#NUM!</v>
      </c>
      <c r="F3557">
        <f t="shared" si="195"/>
        <v>-4.746786784394093</v>
      </c>
      <c r="G3557">
        <f>IF('Input and Summary Results'!$J$4="yes",IF(C3557=FALSE,FALSE,IF('Data Transformation'!E3557&lt;$R$10,E3557,$R$10)),IF(C3557=FALSE,FALSE,IF(C3557&lt;$R$10,C3557,$R$10)))</f>
        <v>-5.2211000000000002E-3</v>
      </c>
      <c r="H3557">
        <f>IF('Input and Summary Results'!$J$4="yes",'Data Transformation'!F3557,'Data Transformation'!D3557)</f>
        <v>5.7104719999999998E-2</v>
      </c>
      <c r="I3557">
        <f t="shared" si="196"/>
        <v>205</v>
      </c>
    </row>
    <row r="3558" spans="2:9" x14ac:dyDescent="0.25">
      <c r="B3558">
        <f>IF('Input and Summary Results'!D3140=0,FALSE,'Input and Summary Results'!$B3140)</f>
        <v>205</v>
      </c>
      <c r="C3558">
        <f>IF(OR(B3558=0,'Input and Summary Results'!D3140=0,'Input and Summary Results'!D3140=""),FALSE,'Input and Summary Results'!$D3140)</f>
        <v>1.1008999999999999E-3</v>
      </c>
      <c r="D3558">
        <f>IF(OR(B3558=0,'Input and Summary Results'!E3140=0),FALSE,'Input and Summary Results'!$E3140)</f>
        <v>0.12341997</v>
      </c>
      <c r="E3558">
        <f t="shared" si="194"/>
        <v>-2.958252128276734</v>
      </c>
      <c r="F3558">
        <f t="shared" si="195"/>
        <v>48.654979544009457</v>
      </c>
      <c r="G3558">
        <f>IF('Input and Summary Results'!$J$4="yes",IF(C3558=FALSE,FALSE,IF('Data Transformation'!E3558&lt;$R$10,E3558,$R$10)),IF(C3558=FALSE,FALSE,IF(C3558&lt;$R$10,C3558,$R$10)))</f>
        <v>1.1008999999999999E-3</v>
      </c>
      <c r="H3558">
        <f>IF('Input and Summary Results'!$J$4="yes",'Data Transformation'!F3558,'Data Transformation'!D3558)</f>
        <v>0.12341997</v>
      </c>
      <c r="I3558">
        <f t="shared" si="196"/>
        <v>205</v>
      </c>
    </row>
    <row r="3559" spans="2:9" x14ac:dyDescent="0.25">
      <c r="B3559">
        <f>IF('Input and Summary Results'!D3141=0,FALSE,'Input and Summary Results'!$B3141)</f>
        <v>205</v>
      </c>
      <c r="C3559">
        <f>IF(OR(B3559=0,'Input and Summary Results'!D3141=0,'Input and Summary Results'!D3141=""),FALSE,'Input and Summary Results'!$D3141)</f>
        <v>2.42127E-2</v>
      </c>
      <c r="D3559">
        <f>IF(OR(B3559=0,'Input and Summary Results'!E3141=0),FALSE,'Input and Summary Results'!$E3141)</f>
        <v>5.8887340000000003E-2</v>
      </c>
      <c r="E3559">
        <f t="shared" si="194"/>
        <v>-1.6159567789300286</v>
      </c>
      <c r="F3559">
        <f t="shared" si="195"/>
        <v>1.0555248097073024</v>
      </c>
      <c r="G3559">
        <f>IF('Input and Summary Results'!$J$4="yes",IF(C3559=FALSE,FALSE,IF('Data Transformation'!E3559&lt;$R$10,E3559,$R$10)),IF(C3559=FALSE,FALSE,IF(C3559&lt;$R$10,C3559,$R$10)))</f>
        <v>2.42127E-2</v>
      </c>
      <c r="H3559">
        <f>IF('Input and Summary Results'!$J$4="yes",'Data Transformation'!F3559,'Data Transformation'!D3559)</f>
        <v>5.8887340000000003E-2</v>
      </c>
      <c r="I3559">
        <f t="shared" si="196"/>
        <v>205</v>
      </c>
    </row>
    <row r="3560" spans="2:9" x14ac:dyDescent="0.25">
      <c r="B3560">
        <f>IF('Input and Summary Results'!D3142=0,FALSE,'Input and Summary Results'!$B3142)</f>
        <v>205</v>
      </c>
      <c r="C3560">
        <f>IF(OR(B3560=0,'Input and Summary Results'!D3142=0,'Input and Summary Results'!D3142=""),FALSE,'Input and Summary Results'!$D3142)</f>
        <v>3.5534110000000001E-2</v>
      </c>
      <c r="D3560">
        <f>IF(OR(B3560=0,'Input and Summary Results'!E3142=0),FALSE,'Input and Summary Results'!$E3142)</f>
        <v>6.0396489999999997E-2</v>
      </c>
      <c r="E3560">
        <f t="shared" si="194"/>
        <v>-1.449354557579914</v>
      </c>
      <c r="F3560">
        <f t="shared" si="195"/>
        <v>0.73765958004857868</v>
      </c>
      <c r="G3560">
        <f>IF('Input and Summary Results'!$J$4="yes",IF(C3560=FALSE,FALSE,IF('Data Transformation'!E3560&lt;$R$10,E3560,$R$10)),IF(C3560=FALSE,FALSE,IF(C3560&lt;$R$10,C3560,$R$10)))</f>
        <v>3.5534110000000001E-2</v>
      </c>
      <c r="H3560">
        <f>IF('Input and Summary Results'!$J$4="yes",'Data Transformation'!F3560,'Data Transformation'!D3560)</f>
        <v>6.0396489999999997E-2</v>
      </c>
      <c r="I3560">
        <f t="shared" si="196"/>
        <v>205</v>
      </c>
    </row>
    <row r="3561" spans="2:9" x14ac:dyDescent="0.25">
      <c r="B3561">
        <f>IF('Input and Summary Results'!D3143=0,FALSE,'Input and Summary Results'!$B3143)</f>
        <v>205</v>
      </c>
      <c r="C3561">
        <f>IF(OR(B3561=0,'Input and Summary Results'!D3143=0,'Input and Summary Results'!D3143=""),FALSE,'Input and Summary Results'!$D3143)</f>
        <v>3.7764409999999998E-2</v>
      </c>
      <c r="D3561">
        <f>IF(OR(B3561=0,'Input and Summary Results'!E3143=0),FALSE,'Input and Summary Results'!$E3143)</f>
        <v>7.3747649999999998E-2</v>
      </c>
      <c r="E3561">
        <f t="shared" si="194"/>
        <v>-1.4229172959726633</v>
      </c>
      <c r="F3561">
        <f t="shared" si="195"/>
        <v>0.84753025666229131</v>
      </c>
      <c r="G3561">
        <f>IF('Input and Summary Results'!$J$4="yes",IF(C3561=FALSE,FALSE,IF('Data Transformation'!E3561&lt;$R$10,E3561,$R$10)),IF(C3561=FALSE,FALSE,IF(C3561&lt;$R$10,C3561,$R$10)))</f>
        <v>3.7764409999999998E-2</v>
      </c>
      <c r="H3561">
        <f>IF('Input and Summary Results'!$J$4="yes",'Data Transformation'!F3561,'Data Transformation'!D3561)</f>
        <v>7.3747649999999998E-2</v>
      </c>
      <c r="I3561">
        <f t="shared" si="196"/>
        <v>205</v>
      </c>
    </row>
    <row r="3562" spans="2:9" x14ac:dyDescent="0.25">
      <c r="B3562">
        <f>IF('Input and Summary Results'!D3144=0,FALSE,'Input and Summary Results'!$B3144)</f>
        <v>205</v>
      </c>
      <c r="C3562">
        <f>IF(OR(B3562=0,'Input and Summary Results'!D3144=0,'Input and Summary Results'!D3144=""),FALSE,'Input and Summary Results'!$D3144)</f>
        <v>3.8916800000000001E-2</v>
      </c>
      <c r="D3562">
        <f>IF(OR(B3562=0,'Input and Summary Results'!E3144=0),FALSE,'Input and Summary Results'!$E3144)</f>
        <v>6.8350620000000001E-2</v>
      </c>
      <c r="E3562">
        <f t="shared" ref="E3562:E3625" si="197">IF(C3562=FALSE,FALSE,LOG10(C3562))</f>
        <v>-1.4098628775372286</v>
      </c>
      <c r="F3562">
        <f t="shared" ref="F3562:F3625" si="198">IF(D3562=FALSE, FALSE,0.434*D3562/C3562)</f>
        <v>0.76224584446819876</v>
      </c>
      <c r="G3562">
        <f>IF('Input and Summary Results'!$J$4="yes",IF(C3562=FALSE,FALSE,IF('Data Transformation'!E3562&lt;$R$10,E3562,$R$10)),IF(C3562=FALSE,FALSE,IF(C3562&lt;$R$10,C3562,$R$10)))</f>
        <v>3.8916800000000001E-2</v>
      </c>
      <c r="H3562">
        <f>IF('Input and Summary Results'!$J$4="yes",'Data Transformation'!F3562,'Data Transformation'!D3562)</f>
        <v>6.8350620000000001E-2</v>
      </c>
      <c r="I3562">
        <f t="shared" si="196"/>
        <v>205</v>
      </c>
    </row>
    <row r="3563" spans="2:9" x14ac:dyDescent="0.25">
      <c r="B3563">
        <f>IF('Input and Summary Results'!D3145=0,FALSE,'Input and Summary Results'!$B3145)</f>
        <v>205</v>
      </c>
      <c r="C3563">
        <f>IF(OR(B3563=0,'Input and Summary Results'!D3145=0,'Input and Summary Results'!D3145=""),FALSE,'Input and Summary Results'!$D3145)</f>
        <v>4.0178569999999997E-2</v>
      </c>
      <c r="D3563">
        <f>IF(OR(B3563=0,'Input and Summary Results'!E3145=0),FALSE,'Input and Summary Results'!$E3145)</f>
        <v>5.2696319999999998E-2</v>
      </c>
      <c r="E3563">
        <f t="shared" si="197"/>
        <v>-1.3960055243364198</v>
      </c>
      <c r="F3563">
        <f t="shared" si="198"/>
        <v>0.56921395858538526</v>
      </c>
      <c r="G3563">
        <f>IF('Input and Summary Results'!$J$4="yes",IF(C3563=FALSE,FALSE,IF('Data Transformation'!E3563&lt;$R$10,E3563,$R$10)),IF(C3563=FALSE,FALSE,IF(C3563&lt;$R$10,C3563,$R$10)))</f>
        <v>4.0178569999999997E-2</v>
      </c>
      <c r="H3563">
        <f>IF('Input and Summary Results'!$J$4="yes",'Data Transformation'!F3563,'Data Transformation'!D3563)</f>
        <v>5.2696319999999998E-2</v>
      </c>
      <c r="I3563">
        <f t="shared" si="196"/>
        <v>205</v>
      </c>
    </row>
    <row r="3564" spans="2:9" x14ac:dyDescent="0.25">
      <c r="B3564">
        <f>IF('Input and Summary Results'!D3146=0,FALSE,'Input and Summary Results'!$B3146)</f>
        <v>205</v>
      </c>
      <c r="C3564">
        <f>IF(OR(B3564=0,'Input and Summary Results'!D3146=0,'Input and Summary Results'!D3146=""),FALSE,'Input and Summary Results'!$D3146)</f>
        <v>6.8478620000000004E-2</v>
      </c>
      <c r="D3564">
        <f>IF(OR(B3564=0,'Input and Summary Results'!E3146=0),FALSE,'Input and Summary Results'!$E3146)</f>
        <v>5.0309489999999998E-2</v>
      </c>
      <c r="E3564">
        <f t="shared" si="197"/>
        <v>-1.1644450002646631</v>
      </c>
      <c r="F3564">
        <f t="shared" si="198"/>
        <v>0.31884869554906331</v>
      </c>
      <c r="G3564">
        <f>IF('Input and Summary Results'!$J$4="yes",IF(C3564=FALSE,FALSE,IF('Data Transformation'!E3564&lt;$R$10,E3564,$R$10)),IF(C3564=FALSE,FALSE,IF(C3564&lt;$R$10,C3564,$R$10)))</f>
        <v>6.8478620000000004E-2</v>
      </c>
      <c r="H3564">
        <f>IF('Input and Summary Results'!$J$4="yes",'Data Transformation'!F3564,'Data Transformation'!D3564)</f>
        <v>5.0309489999999998E-2</v>
      </c>
      <c r="I3564">
        <f t="shared" si="196"/>
        <v>205</v>
      </c>
    </row>
    <row r="3565" spans="2:9" x14ac:dyDescent="0.25">
      <c r="B3565">
        <f>IF('Input and Summary Results'!D3147=0,FALSE,'Input and Summary Results'!$B3147)</f>
        <v>205</v>
      </c>
      <c r="C3565">
        <f>IF(OR(B3565=0,'Input and Summary Results'!D3147=0,'Input and Summary Results'!D3147=""),FALSE,'Input and Summary Results'!$D3147)</f>
        <v>6.9200410000000004E-2</v>
      </c>
      <c r="D3565">
        <f>IF(OR(B3565=0,'Input and Summary Results'!E3147=0),FALSE,'Input and Summary Results'!$E3147)</f>
        <v>9.5649020000000001E-2</v>
      </c>
      <c r="E3565">
        <f t="shared" si="197"/>
        <v>-1.1598913324188189</v>
      </c>
      <c r="F3565">
        <f t="shared" si="198"/>
        <v>0.59987613772808568</v>
      </c>
      <c r="G3565">
        <f>IF('Input and Summary Results'!$J$4="yes",IF(C3565=FALSE,FALSE,IF('Data Transformation'!E3565&lt;$R$10,E3565,$R$10)),IF(C3565=FALSE,FALSE,IF(C3565&lt;$R$10,C3565,$R$10)))</f>
        <v>6.9200410000000004E-2</v>
      </c>
      <c r="H3565">
        <f>IF('Input and Summary Results'!$J$4="yes",'Data Transformation'!F3565,'Data Transformation'!D3565)</f>
        <v>9.5649020000000001E-2</v>
      </c>
      <c r="I3565">
        <f t="shared" si="196"/>
        <v>205</v>
      </c>
    </row>
    <row r="3566" spans="2:9" x14ac:dyDescent="0.25">
      <c r="B3566">
        <f>IF('Input and Summary Results'!D3148=0,FALSE,'Input and Summary Results'!$B3148)</f>
        <v>205</v>
      </c>
      <c r="C3566">
        <f>IF(OR(B3566=0,'Input and Summary Results'!D3148=0,'Input and Summary Results'!D3148=""),FALSE,'Input and Summary Results'!$D3148)</f>
        <v>7.3557570000000003E-2</v>
      </c>
      <c r="D3566">
        <f>IF(OR(B3566=0,'Input and Summary Results'!E3148=0),FALSE,'Input and Summary Results'!$E3148)</f>
        <v>5.0800199999999997E-2</v>
      </c>
      <c r="E3566">
        <f t="shared" si="197"/>
        <v>-1.133372626266784</v>
      </c>
      <c r="F3566">
        <f t="shared" si="198"/>
        <v>0.29972831892081264</v>
      </c>
      <c r="G3566">
        <f>IF('Input and Summary Results'!$J$4="yes",IF(C3566=FALSE,FALSE,IF('Data Transformation'!E3566&lt;$R$10,E3566,$R$10)),IF(C3566=FALSE,FALSE,IF(C3566&lt;$R$10,C3566,$R$10)))</f>
        <v>7.3557570000000003E-2</v>
      </c>
      <c r="H3566">
        <f>IF('Input and Summary Results'!$J$4="yes",'Data Transformation'!F3566,'Data Transformation'!D3566)</f>
        <v>5.0800199999999997E-2</v>
      </c>
      <c r="I3566">
        <f t="shared" si="196"/>
        <v>205</v>
      </c>
    </row>
    <row r="3567" spans="2:9" x14ac:dyDescent="0.25">
      <c r="B3567">
        <f>IF('Input and Summary Results'!D3149=0,FALSE,'Input and Summary Results'!$B3149)</f>
        <v>205</v>
      </c>
      <c r="C3567">
        <f>IF(OR(B3567=0,'Input and Summary Results'!D3149=0,'Input and Summary Results'!D3149=""),FALSE,'Input and Summary Results'!$D3149)</f>
        <v>7.4685710000000002E-2</v>
      </c>
      <c r="D3567">
        <f>IF(OR(B3567=0,'Input and Summary Results'!E3149=0),FALSE,'Input and Summary Results'!$E3149)</f>
        <v>5.8491380000000003E-2</v>
      </c>
      <c r="E3567">
        <f t="shared" si="197"/>
        <v>-1.1267624860270102</v>
      </c>
      <c r="F3567">
        <f t="shared" si="198"/>
        <v>0.33989445798935297</v>
      </c>
      <c r="G3567">
        <f>IF('Input and Summary Results'!$J$4="yes",IF(C3567=FALSE,FALSE,IF('Data Transformation'!E3567&lt;$R$10,E3567,$R$10)),IF(C3567=FALSE,FALSE,IF(C3567&lt;$R$10,C3567,$R$10)))</f>
        <v>7.4685710000000002E-2</v>
      </c>
      <c r="H3567">
        <f>IF('Input and Summary Results'!$J$4="yes",'Data Transformation'!F3567,'Data Transformation'!D3567)</f>
        <v>5.8491380000000003E-2</v>
      </c>
      <c r="I3567">
        <f t="shared" si="196"/>
        <v>205</v>
      </c>
    </row>
    <row r="3568" spans="2:9" x14ac:dyDescent="0.25">
      <c r="B3568">
        <f>IF('Input and Summary Results'!D3150=0,FALSE,'Input and Summary Results'!$B3150)</f>
        <v>205</v>
      </c>
      <c r="C3568">
        <f>IF(OR(B3568=0,'Input and Summary Results'!D3150=0,'Input and Summary Results'!D3150=""),FALSE,'Input and Summary Results'!$D3150)</f>
        <v>8.2796090000000003E-2</v>
      </c>
      <c r="D3568">
        <f>IF(OR(B3568=0,'Input and Summary Results'!E3150=0),FALSE,'Input and Summary Results'!$E3150)</f>
        <v>7.9723699999999995E-2</v>
      </c>
      <c r="E3568">
        <f t="shared" si="197"/>
        <v>-1.0819901720498943</v>
      </c>
      <c r="F3568">
        <f t="shared" si="198"/>
        <v>0.41789516630555862</v>
      </c>
      <c r="G3568">
        <f>IF('Input and Summary Results'!$J$4="yes",IF(C3568=FALSE,FALSE,IF('Data Transformation'!E3568&lt;$R$10,E3568,$R$10)),IF(C3568=FALSE,FALSE,IF(C3568&lt;$R$10,C3568,$R$10)))</f>
        <v>8.2796090000000003E-2</v>
      </c>
      <c r="H3568">
        <f>IF('Input and Summary Results'!$J$4="yes",'Data Transformation'!F3568,'Data Transformation'!D3568)</f>
        <v>7.9723699999999995E-2</v>
      </c>
      <c r="I3568">
        <f t="shared" si="196"/>
        <v>205</v>
      </c>
    </row>
    <row r="3569" spans="2:9" x14ac:dyDescent="0.25">
      <c r="B3569">
        <f>IF('Input and Summary Results'!D3151=0,FALSE,'Input and Summary Results'!$B3151)</f>
        <v>205</v>
      </c>
      <c r="C3569">
        <f>IF(OR(B3569=0,'Input and Summary Results'!D3151=0,'Input and Summary Results'!D3151=""),FALSE,'Input and Summary Results'!$D3151)</f>
        <v>0.14475700999999999</v>
      </c>
      <c r="D3569">
        <f>IF(OR(B3569=0,'Input and Summary Results'!E3151=0),FALSE,'Input and Summary Results'!$E3151)</f>
        <v>6.3310530000000004E-2</v>
      </c>
      <c r="E3569">
        <f t="shared" si="197"/>
        <v>-0.83936039595560175</v>
      </c>
      <c r="F3569">
        <f t="shared" si="198"/>
        <v>0.18981305306043558</v>
      </c>
      <c r="G3569">
        <f>IF('Input and Summary Results'!$J$4="yes",IF(C3569=FALSE,FALSE,IF('Data Transformation'!E3569&lt;$R$10,E3569,$R$10)),IF(C3569=FALSE,FALSE,IF(C3569&lt;$R$10,C3569,$R$10)))</f>
        <v>0.14475700999999999</v>
      </c>
      <c r="H3569">
        <f>IF('Input and Summary Results'!$J$4="yes",'Data Transformation'!F3569,'Data Transformation'!D3569)</f>
        <v>6.3310530000000004E-2</v>
      </c>
      <c r="I3569">
        <f t="shared" si="196"/>
        <v>205</v>
      </c>
    </row>
    <row r="3570" spans="2:9" x14ac:dyDescent="0.25">
      <c r="B3570">
        <f>IF('Input and Summary Results'!D3152=0,FALSE,'Input and Summary Results'!$B3152)</f>
        <v>205</v>
      </c>
      <c r="C3570">
        <f>IF(OR(B3570=0,'Input and Summary Results'!D3152=0,'Input and Summary Results'!D3152=""),FALSE,'Input and Summary Results'!$D3152)</f>
        <v>0.20222900999999999</v>
      </c>
      <c r="D3570">
        <f>IF(OR(B3570=0,'Input and Summary Results'!E3152=0),FALSE,'Input and Summary Results'!$E3152)</f>
        <v>3.7683559999999998E-2</v>
      </c>
      <c r="E3570">
        <f t="shared" si="197"/>
        <v>-0.69415654419895356</v>
      </c>
      <c r="F3570">
        <f t="shared" si="198"/>
        <v>8.0872002686459263E-2</v>
      </c>
      <c r="G3570">
        <f>IF('Input and Summary Results'!$J$4="yes",IF(C3570=FALSE,FALSE,IF('Data Transformation'!E3570&lt;$R$10,E3570,$R$10)),IF(C3570=FALSE,FALSE,IF(C3570&lt;$R$10,C3570,$R$10)))</f>
        <v>0.20222900999999999</v>
      </c>
      <c r="H3570">
        <f>IF('Input and Summary Results'!$J$4="yes",'Data Transformation'!F3570,'Data Transformation'!D3570)</f>
        <v>3.7683559999999998E-2</v>
      </c>
      <c r="I3570">
        <f t="shared" si="196"/>
        <v>205</v>
      </c>
    </row>
    <row r="3571" spans="2:9" x14ac:dyDescent="0.25">
      <c r="B3571">
        <f>IF('Input and Summary Results'!D3153=0,FALSE,'Input and Summary Results'!$B3153)</f>
        <v>205</v>
      </c>
      <c r="C3571">
        <f>IF(OR(B3571=0,'Input and Summary Results'!D3153=0,'Input and Summary Results'!D3153=""),FALSE,'Input and Summary Results'!$D3153)</f>
        <v>0.68557690999999998</v>
      </c>
      <c r="D3571">
        <f>IF(OR(B3571=0,'Input and Summary Results'!E3153=0),FALSE,'Input and Summary Results'!$E3153)</f>
        <v>5.4044450000000001E-2</v>
      </c>
      <c r="E3571">
        <f t="shared" si="197"/>
        <v>-0.16394381773079281</v>
      </c>
      <c r="F3571">
        <f t="shared" si="198"/>
        <v>3.4212487261276056E-2</v>
      </c>
      <c r="G3571">
        <f>IF('Input and Summary Results'!$J$4="yes",IF(C3571=FALSE,FALSE,IF('Data Transformation'!E3571&lt;$R$10,E3571,$R$10)),IF(C3571=FALSE,FALSE,IF(C3571&lt;$R$10,C3571,$R$10)))</f>
        <v>0.68557690999999998</v>
      </c>
      <c r="H3571">
        <f>IF('Input and Summary Results'!$J$4="yes",'Data Transformation'!F3571,'Data Transformation'!D3571)</f>
        <v>5.4044450000000001E-2</v>
      </c>
      <c r="I3571">
        <f t="shared" si="196"/>
        <v>205</v>
      </c>
    </row>
    <row r="3572" spans="2:9" x14ac:dyDescent="0.25">
      <c r="B3572">
        <f>IF('Input and Summary Results'!D3154=0,FALSE,'Input and Summary Results'!$B3154)</f>
        <v>205</v>
      </c>
      <c r="C3572">
        <f>IF(OR(B3572=0,'Input and Summary Results'!D3154=0,'Input and Summary Results'!D3154=""),FALSE,'Input and Summary Results'!$D3154)</f>
        <v>0.77073579000000003</v>
      </c>
      <c r="D3572">
        <f>IF(OR(B3572=0,'Input and Summary Results'!E3154=0),FALSE,'Input and Summary Results'!$E3154)</f>
        <v>5.56129E-2</v>
      </c>
      <c r="E3572">
        <f t="shared" si="197"/>
        <v>-0.11309447358358532</v>
      </c>
      <c r="F3572">
        <f t="shared" si="198"/>
        <v>3.1315528502964679E-2</v>
      </c>
      <c r="G3572">
        <f>IF('Input and Summary Results'!$J$4="yes",IF(C3572=FALSE,FALSE,IF('Data Transformation'!E3572&lt;$R$10,E3572,$R$10)),IF(C3572=FALSE,FALSE,IF(C3572&lt;$R$10,C3572,$R$10)))</f>
        <v>0.77073579000000003</v>
      </c>
      <c r="H3572">
        <f>IF('Input and Summary Results'!$J$4="yes",'Data Transformation'!F3572,'Data Transformation'!D3572)</f>
        <v>5.56129E-2</v>
      </c>
      <c r="I3572">
        <f t="shared" si="196"/>
        <v>205</v>
      </c>
    </row>
    <row r="3573" spans="2:9" x14ac:dyDescent="0.25">
      <c r="B3573">
        <f>IF('Input and Summary Results'!D3155=0,FALSE,'Input and Summary Results'!$B3155)</f>
        <v>206</v>
      </c>
      <c r="C3573">
        <f>IF(OR(B3573=0,'Input and Summary Results'!D3155=0,'Input and Summary Results'!D3155=""),FALSE,'Input and Summary Results'!$D3155)</f>
        <v>9.6736420000000004E-2</v>
      </c>
      <c r="D3573">
        <f>IF(OR(B3573=0,'Input and Summary Results'!E3155=0),FALSE,'Input and Summary Results'!$E3155)</f>
        <v>7.1847480000000005E-2</v>
      </c>
      <c r="E3573">
        <f t="shared" si="197"/>
        <v>-1.0144099889241422</v>
      </c>
      <c r="F3573">
        <f t="shared" si="198"/>
        <v>0.32233781568513697</v>
      </c>
      <c r="G3573">
        <f>IF('Input and Summary Results'!$J$4="yes",IF(C3573=FALSE,FALSE,IF('Data Transformation'!E3573&lt;$R$10,E3573,$R$10)),IF(C3573=FALSE,FALSE,IF(C3573&lt;$R$10,C3573,$R$10)))</f>
        <v>9.6736420000000004E-2</v>
      </c>
      <c r="H3573">
        <f>IF('Input and Summary Results'!$J$4="yes",'Data Transformation'!F3573,'Data Transformation'!D3573)</f>
        <v>7.1847480000000005E-2</v>
      </c>
      <c r="I3573">
        <f t="shared" si="196"/>
        <v>206</v>
      </c>
    </row>
    <row r="3574" spans="2:9" x14ac:dyDescent="0.25">
      <c r="B3574">
        <f>IF('Input and Summary Results'!D3156=0,FALSE,'Input and Summary Results'!$B3156)</f>
        <v>206</v>
      </c>
      <c r="C3574">
        <f>IF(OR(B3574=0,'Input and Summary Results'!D3156=0,'Input and Summary Results'!D3156=""),FALSE,'Input and Summary Results'!$D3156)</f>
        <v>0.11653479</v>
      </c>
      <c r="D3574">
        <f>IF(OR(B3574=0,'Input and Summary Results'!E3156=0),FALSE,'Input and Summary Results'!$E3156)</f>
        <v>6.3571020000000006E-2</v>
      </c>
      <c r="E3574">
        <f t="shared" si="197"/>
        <v>-0.93354440211020218</v>
      </c>
      <c r="F3574">
        <f t="shared" si="198"/>
        <v>0.236751811883816</v>
      </c>
      <c r="G3574">
        <f>IF('Input and Summary Results'!$J$4="yes",IF(C3574=FALSE,FALSE,IF('Data Transformation'!E3574&lt;$R$10,E3574,$R$10)),IF(C3574=FALSE,FALSE,IF(C3574&lt;$R$10,C3574,$R$10)))</f>
        <v>0.11653479</v>
      </c>
      <c r="H3574">
        <f>IF('Input and Summary Results'!$J$4="yes",'Data Transformation'!F3574,'Data Transformation'!D3574)</f>
        <v>6.3571020000000006E-2</v>
      </c>
      <c r="I3574">
        <f t="shared" si="196"/>
        <v>206</v>
      </c>
    </row>
    <row r="3575" spans="2:9" x14ac:dyDescent="0.25">
      <c r="B3575">
        <f>IF('Input and Summary Results'!D3157=0,FALSE,'Input and Summary Results'!$B3157)</f>
        <v>206</v>
      </c>
      <c r="C3575">
        <f>IF(OR(B3575=0,'Input and Summary Results'!D3157=0,'Input and Summary Results'!D3157=""),FALSE,'Input and Summary Results'!$D3157)</f>
        <v>0.13631182999999999</v>
      </c>
      <c r="D3575">
        <f>IF(OR(B3575=0,'Input and Summary Results'!E3157=0),FALSE,'Input and Summary Results'!$E3157)</f>
        <v>7.7752950000000001E-2</v>
      </c>
      <c r="E3575">
        <f t="shared" si="197"/>
        <v>-0.86546645171651282</v>
      </c>
      <c r="F3575">
        <f t="shared" si="198"/>
        <v>0.24755577193850306</v>
      </c>
      <c r="G3575">
        <f>IF('Input and Summary Results'!$J$4="yes",IF(C3575=FALSE,FALSE,IF('Data Transformation'!E3575&lt;$R$10,E3575,$R$10)),IF(C3575=FALSE,FALSE,IF(C3575&lt;$R$10,C3575,$R$10)))</f>
        <v>0.13631182999999999</v>
      </c>
      <c r="H3575">
        <f>IF('Input and Summary Results'!$J$4="yes",'Data Transformation'!F3575,'Data Transformation'!D3575)</f>
        <v>7.7752950000000001E-2</v>
      </c>
      <c r="I3575">
        <f t="shared" si="196"/>
        <v>206</v>
      </c>
    </row>
    <row r="3576" spans="2:9" x14ac:dyDescent="0.25">
      <c r="B3576">
        <f>IF('Input and Summary Results'!D3158=0,FALSE,'Input and Summary Results'!$B3158)</f>
        <v>206</v>
      </c>
      <c r="C3576">
        <f>IF(OR(B3576=0,'Input and Summary Results'!D3158=0,'Input and Summary Results'!D3158=""),FALSE,'Input and Summary Results'!$D3158)</f>
        <v>0.15898476</v>
      </c>
      <c r="D3576">
        <f>IF(OR(B3576=0,'Input and Summary Results'!E3158=0),FALSE,'Input and Summary Results'!$E3158)</f>
        <v>8.3983409999999994E-2</v>
      </c>
      <c r="E3576">
        <f t="shared" si="197"/>
        <v>-0.79864450439099544</v>
      </c>
      <c r="F3576">
        <f t="shared" si="198"/>
        <v>0.22925970979859955</v>
      </c>
      <c r="G3576">
        <f>IF('Input and Summary Results'!$J$4="yes",IF(C3576=FALSE,FALSE,IF('Data Transformation'!E3576&lt;$R$10,E3576,$R$10)),IF(C3576=FALSE,FALSE,IF(C3576&lt;$R$10,C3576,$R$10)))</f>
        <v>0.15898476</v>
      </c>
      <c r="H3576">
        <f>IF('Input and Summary Results'!$J$4="yes",'Data Transformation'!F3576,'Data Transformation'!D3576)</f>
        <v>8.3983409999999994E-2</v>
      </c>
      <c r="I3576">
        <f t="shared" si="196"/>
        <v>206</v>
      </c>
    </row>
    <row r="3577" spans="2:9" x14ac:dyDescent="0.25">
      <c r="B3577">
        <f>IF('Input and Summary Results'!D3159=0,FALSE,'Input and Summary Results'!$B3159)</f>
        <v>206</v>
      </c>
      <c r="C3577">
        <f>IF(OR(B3577=0,'Input and Summary Results'!D3159=0,'Input and Summary Results'!D3159=""),FALSE,'Input and Summary Results'!$D3159)</f>
        <v>0.23534921</v>
      </c>
      <c r="D3577">
        <f>IF(OR(B3577=0,'Input and Summary Results'!E3159=0),FALSE,'Input and Summary Results'!$E3159)</f>
        <v>7.9953099999999999E-2</v>
      </c>
      <c r="E3577">
        <f t="shared" si="197"/>
        <v>-0.62828725515732486</v>
      </c>
      <c r="F3577">
        <f t="shared" si="198"/>
        <v>0.14743897122068095</v>
      </c>
      <c r="G3577">
        <f>IF('Input and Summary Results'!$J$4="yes",IF(C3577=FALSE,FALSE,IF('Data Transformation'!E3577&lt;$R$10,E3577,$R$10)),IF(C3577=FALSE,FALSE,IF(C3577&lt;$R$10,C3577,$R$10)))</f>
        <v>0.23534921</v>
      </c>
      <c r="H3577">
        <f>IF('Input and Summary Results'!$J$4="yes",'Data Transformation'!F3577,'Data Transformation'!D3577)</f>
        <v>7.9953099999999999E-2</v>
      </c>
      <c r="I3577">
        <f t="shared" si="196"/>
        <v>206</v>
      </c>
    </row>
    <row r="3578" spans="2:9" x14ac:dyDescent="0.25">
      <c r="B3578">
        <f>IF('Input and Summary Results'!D3160=0,FALSE,'Input and Summary Results'!$B3160)</f>
        <v>206</v>
      </c>
      <c r="C3578">
        <f>IF(OR(B3578=0,'Input and Summary Results'!D3160=0,'Input and Summary Results'!D3160=""),FALSE,'Input and Summary Results'!$D3160)</f>
        <v>0.37799927</v>
      </c>
      <c r="D3578">
        <f>IF(OR(B3578=0,'Input and Summary Results'!E3160=0),FALSE,'Input and Summary Results'!$E3160)</f>
        <v>7.8481599999999999E-2</v>
      </c>
      <c r="E3578">
        <f t="shared" si="197"/>
        <v>-0.42250903888044111</v>
      </c>
      <c r="F3578">
        <f t="shared" si="198"/>
        <v>9.0108677723107766E-2</v>
      </c>
      <c r="G3578">
        <f>IF('Input and Summary Results'!$J$4="yes",IF(C3578=FALSE,FALSE,IF('Data Transformation'!E3578&lt;$R$10,E3578,$R$10)),IF(C3578=FALSE,FALSE,IF(C3578&lt;$R$10,C3578,$R$10)))</f>
        <v>0.37799927</v>
      </c>
      <c r="H3578">
        <f>IF('Input and Summary Results'!$J$4="yes",'Data Transformation'!F3578,'Data Transformation'!D3578)</f>
        <v>7.8481599999999999E-2</v>
      </c>
      <c r="I3578">
        <f t="shared" si="196"/>
        <v>206</v>
      </c>
    </row>
    <row r="3579" spans="2:9" x14ac:dyDescent="0.25">
      <c r="B3579">
        <f>IF('Input and Summary Results'!D3161=0,FALSE,'Input and Summary Results'!$B3161)</f>
        <v>206</v>
      </c>
      <c r="C3579">
        <f>IF(OR(B3579=0,'Input and Summary Results'!D3161=0,'Input and Summary Results'!D3161=""),FALSE,'Input and Summary Results'!$D3161)</f>
        <v>0.41123091000000001</v>
      </c>
      <c r="D3579">
        <f>IF(OR(B3579=0,'Input and Summary Results'!E3161=0),FALSE,'Input and Summary Results'!$E3161)</f>
        <v>4.397993E-2</v>
      </c>
      <c r="E3579">
        <f t="shared" si="197"/>
        <v>-0.38591424922212719</v>
      </c>
      <c r="F3579">
        <f t="shared" si="198"/>
        <v>4.641501685756063E-2</v>
      </c>
      <c r="G3579">
        <f>IF('Input and Summary Results'!$J$4="yes",IF(C3579=FALSE,FALSE,IF('Data Transformation'!E3579&lt;$R$10,E3579,$R$10)),IF(C3579=FALSE,FALSE,IF(C3579&lt;$R$10,C3579,$R$10)))</f>
        <v>0.41123091000000001</v>
      </c>
      <c r="H3579">
        <f>IF('Input and Summary Results'!$J$4="yes",'Data Transformation'!F3579,'Data Transformation'!D3579)</f>
        <v>4.397993E-2</v>
      </c>
      <c r="I3579">
        <f t="shared" si="196"/>
        <v>206</v>
      </c>
    </row>
    <row r="3580" spans="2:9" x14ac:dyDescent="0.25">
      <c r="B3580">
        <f>IF('Input and Summary Results'!D3162=0,FALSE,'Input and Summary Results'!$B3162)</f>
        <v>206</v>
      </c>
      <c r="C3580">
        <f>IF(OR(B3580=0,'Input and Summary Results'!D3162=0,'Input and Summary Results'!D3162=""),FALSE,'Input and Summary Results'!$D3162)</f>
        <v>0.45117165999999997</v>
      </c>
      <c r="D3580">
        <f>IF(OR(B3580=0,'Input and Summary Results'!E3162=0),FALSE,'Input and Summary Results'!$E3162)</f>
        <v>6.152523E-2</v>
      </c>
      <c r="E3580">
        <f t="shared" si="197"/>
        <v>-0.34565818804103693</v>
      </c>
      <c r="F3580">
        <f t="shared" si="198"/>
        <v>5.9183570661330995E-2</v>
      </c>
      <c r="G3580">
        <f>IF('Input and Summary Results'!$J$4="yes",IF(C3580=FALSE,FALSE,IF('Data Transformation'!E3580&lt;$R$10,E3580,$R$10)),IF(C3580=FALSE,FALSE,IF(C3580&lt;$R$10,C3580,$R$10)))</f>
        <v>0.45117165999999997</v>
      </c>
      <c r="H3580">
        <f>IF('Input and Summary Results'!$J$4="yes",'Data Transformation'!F3580,'Data Transformation'!D3580)</f>
        <v>6.152523E-2</v>
      </c>
      <c r="I3580">
        <f t="shared" si="196"/>
        <v>206</v>
      </c>
    </row>
    <row r="3581" spans="2:9" x14ac:dyDescent="0.25">
      <c r="B3581">
        <f>IF('Input and Summary Results'!D3163=0,FALSE,'Input and Summary Results'!$B3163)</f>
        <v>206</v>
      </c>
      <c r="C3581">
        <f>IF(OR(B3581=0,'Input and Summary Results'!D3163=0,'Input and Summary Results'!D3163=""),FALSE,'Input and Summary Results'!$D3163)</f>
        <v>0.45611395999999998</v>
      </c>
      <c r="D3581">
        <f>IF(OR(B3581=0,'Input and Summary Results'!E3163=0),FALSE,'Input and Summary Results'!$E3163)</f>
        <v>7.0111560000000003E-2</v>
      </c>
      <c r="E3581">
        <f t="shared" si="197"/>
        <v>-0.34092663537101747</v>
      </c>
      <c r="F3581">
        <f t="shared" si="198"/>
        <v>6.6712312510671681E-2</v>
      </c>
      <c r="G3581">
        <f>IF('Input and Summary Results'!$J$4="yes",IF(C3581=FALSE,FALSE,IF('Data Transformation'!E3581&lt;$R$10,E3581,$R$10)),IF(C3581=FALSE,FALSE,IF(C3581&lt;$R$10,C3581,$R$10)))</f>
        <v>0.45611395999999998</v>
      </c>
      <c r="H3581">
        <f>IF('Input and Summary Results'!$J$4="yes",'Data Transformation'!F3581,'Data Transformation'!D3581)</f>
        <v>7.0111560000000003E-2</v>
      </c>
      <c r="I3581">
        <f t="shared" si="196"/>
        <v>206</v>
      </c>
    </row>
    <row r="3582" spans="2:9" x14ac:dyDescent="0.25">
      <c r="B3582">
        <f>IF('Input and Summary Results'!D3164=0,FALSE,'Input and Summary Results'!$B3164)</f>
        <v>206</v>
      </c>
      <c r="C3582">
        <f>IF(OR(B3582=0,'Input and Summary Results'!D3164=0,'Input and Summary Results'!D3164=""),FALSE,'Input and Summary Results'!$D3164)</f>
        <v>0.49558237999999999</v>
      </c>
      <c r="D3582">
        <f>IF(OR(B3582=0,'Input and Summary Results'!E3164=0),FALSE,'Input and Summary Results'!$E3164)</f>
        <v>6.6989380000000001E-2</v>
      </c>
      <c r="E3582">
        <f t="shared" si="197"/>
        <v>-0.30488414298363437</v>
      </c>
      <c r="F3582">
        <f t="shared" si="198"/>
        <v>5.8665102096648394E-2</v>
      </c>
      <c r="G3582">
        <f>IF('Input and Summary Results'!$J$4="yes",IF(C3582=FALSE,FALSE,IF('Data Transformation'!E3582&lt;$R$10,E3582,$R$10)),IF(C3582=FALSE,FALSE,IF(C3582&lt;$R$10,C3582,$R$10)))</f>
        <v>0.49558237999999999</v>
      </c>
      <c r="H3582">
        <f>IF('Input and Summary Results'!$J$4="yes",'Data Transformation'!F3582,'Data Transformation'!D3582)</f>
        <v>6.6989380000000001E-2</v>
      </c>
      <c r="I3582">
        <f t="shared" si="196"/>
        <v>206</v>
      </c>
    </row>
    <row r="3583" spans="2:9" x14ac:dyDescent="0.25">
      <c r="B3583">
        <f>IF('Input and Summary Results'!D3165=0,FALSE,'Input and Summary Results'!$B3165)</f>
        <v>206</v>
      </c>
      <c r="C3583">
        <f>IF(OR(B3583=0,'Input and Summary Results'!D3165=0,'Input and Summary Results'!D3165=""),FALSE,'Input and Summary Results'!$D3165)</f>
        <v>0.50007880000000005</v>
      </c>
      <c r="D3583">
        <f>IF(OR(B3583=0,'Input and Summary Results'!E3165=0),FALSE,'Input and Summary Results'!$E3165)</f>
        <v>4.4611699999999997E-2</v>
      </c>
      <c r="E3583">
        <f t="shared" si="197"/>
        <v>-0.30096155624651766</v>
      </c>
      <c r="F3583">
        <f t="shared" si="198"/>
        <v>3.8716853823837355E-2</v>
      </c>
      <c r="G3583">
        <f>IF('Input and Summary Results'!$J$4="yes",IF(C3583=FALSE,FALSE,IF('Data Transformation'!E3583&lt;$R$10,E3583,$R$10)),IF(C3583=FALSE,FALSE,IF(C3583&lt;$R$10,C3583,$R$10)))</f>
        <v>0.50007880000000005</v>
      </c>
      <c r="H3583">
        <f>IF('Input and Summary Results'!$J$4="yes",'Data Transformation'!F3583,'Data Transformation'!D3583)</f>
        <v>4.4611699999999997E-2</v>
      </c>
      <c r="I3583">
        <f t="shared" si="196"/>
        <v>206</v>
      </c>
    </row>
    <row r="3584" spans="2:9" x14ac:dyDescent="0.25">
      <c r="B3584">
        <f>IF('Input and Summary Results'!D3166=0,FALSE,'Input and Summary Results'!$B3166)</f>
        <v>206</v>
      </c>
      <c r="C3584">
        <f>IF(OR(B3584=0,'Input and Summary Results'!D3166=0,'Input and Summary Results'!D3166=""),FALSE,'Input and Summary Results'!$D3166)</f>
        <v>0.50031117000000003</v>
      </c>
      <c r="D3584">
        <f>IF(OR(B3584=0,'Input and Summary Results'!E3166=0),FALSE,'Input and Summary Results'!$E3166)</f>
        <v>4.62399E-2</v>
      </c>
      <c r="E3584">
        <f t="shared" si="197"/>
        <v>-0.30075980090389903</v>
      </c>
      <c r="F3584">
        <f t="shared" si="198"/>
        <v>4.0111270352009135E-2</v>
      </c>
      <c r="G3584">
        <f>IF('Input and Summary Results'!$J$4="yes",IF(C3584=FALSE,FALSE,IF('Data Transformation'!E3584&lt;$R$10,E3584,$R$10)),IF(C3584=FALSE,FALSE,IF(C3584&lt;$R$10,C3584,$R$10)))</f>
        <v>0.50031117000000003</v>
      </c>
      <c r="H3584">
        <f>IF('Input and Summary Results'!$J$4="yes",'Data Transformation'!F3584,'Data Transformation'!D3584)</f>
        <v>4.62399E-2</v>
      </c>
      <c r="I3584">
        <f t="shared" si="196"/>
        <v>206</v>
      </c>
    </row>
    <row r="3585" spans="2:9" x14ac:dyDescent="0.25">
      <c r="B3585">
        <f>IF('Input and Summary Results'!D3167=0,FALSE,'Input and Summary Results'!$B3167)</f>
        <v>206</v>
      </c>
      <c r="C3585">
        <f>IF(OR(B3585=0,'Input and Summary Results'!D3167=0,'Input and Summary Results'!D3167=""),FALSE,'Input and Summary Results'!$D3167)</f>
        <v>0.59641789999999995</v>
      </c>
      <c r="D3585">
        <f>IF(OR(B3585=0,'Input and Summary Results'!E3167=0),FALSE,'Input and Summary Results'!$E3167)</f>
        <v>8.437008E-2</v>
      </c>
      <c r="E3585">
        <f t="shared" si="197"/>
        <v>-0.22444933075464304</v>
      </c>
      <c r="F3585">
        <f t="shared" si="198"/>
        <v>6.13942249553543E-2</v>
      </c>
      <c r="G3585">
        <f>IF('Input and Summary Results'!$J$4="yes",IF(C3585=FALSE,FALSE,IF('Data Transformation'!E3585&lt;$R$10,E3585,$R$10)),IF(C3585=FALSE,FALSE,IF(C3585&lt;$R$10,C3585,$R$10)))</f>
        <v>0.59641789999999995</v>
      </c>
      <c r="H3585">
        <f>IF('Input and Summary Results'!$J$4="yes",'Data Transformation'!F3585,'Data Transformation'!D3585)</f>
        <v>8.437008E-2</v>
      </c>
      <c r="I3585">
        <f t="shared" si="196"/>
        <v>206</v>
      </c>
    </row>
    <row r="3586" spans="2:9" x14ac:dyDescent="0.25">
      <c r="B3586">
        <f>IF('Input and Summary Results'!D3168=0,FALSE,'Input and Summary Results'!$B3168)</f>
        <v>206</v>
      </c>
      <c r="C3586">
        <f>IF(OR(B3586=0,'Input and Summary Results'!D3168=0,'Input and Summary Results'!D3168=""),FALSE,'Input and Summary Results'!$D3168)</f>
        <v>0.60354264000000002</v>
      </c>
      <c r="D3586">
        <f>IF(OR(B3586=0,'Input and Summary Results'!E3168=0),FALSE,'Input and Summary Results'!$E3168)</f>
        <v>5.3697580000000002E-2</v>
      </c>
      <c r="E3586">
        <f t="shared" si="197"/>
        <v>-0.2192920417844649</v>
      </c>
      <c r="F3586">
        <f t="shared" si="198"/>
        <v>3.8613261392765885E-2</v>
      </c>
      <c r="G3586">
        <f>IF('Input and Summary Results'!$J$4="yes",IF(C3586=FALSE,FALSE,IF('Data Transformation'!E3586&lt;$R$10,E3586,$R$10)),IF(C3586=FALSE,FALSE,IF(C3586&lt;$R$10,C3586,$R$10)))</f>
        <v>0.60354264000000002</v>
      </c>
      <c r="H3586">
        <f>IF('Input and Summary Results'!$J$4="yes",'Data Transformation'!F3586,'Data Transformation'!D3586)</f>
        <v>5.3697580000000002E-2</v>
      </c>
      <c r="I3586">
        <f t="shared" si="196"/>
        <v>206</v>
      </c>
    </row>
    <row r="3587" spans="2:9" x14ac:dyDescent="0.25">
      <c r="B3587">
        <f>IF('Input and Summary Results'!D3169=0,FALSE,'Input and Summary Results'!$B3169)</f>
        <v>206</v>
      </c>
      <c r="C3587">
        <f>IF(OR(B3587=0,'Input and Summary Results'!D3169=0,'Input and Summary Results'!D3169=""),FALSE,'Input and Summary Results'!$D3169)</f>
        <v>0.61987676999999997</v>
      </c>
      <c r="D3587">
        <f>IF(OR(B3587=0,'Input and Summary Results'!E3169=0),FALSE,'Input and Summary Results'!$E3169)</f>
        <v>6.1222190000000003E-2</v>
      </c>
      <c r="E3587">
        <f t="shared" si="197"/>
        <v>-0.20769463861188756</v>
      </c>
      <c r="F3587">
        <f t="shared" si="198"/>
        <v>4.2864052576127354E-2</v>
      </c>
      <c r="G3587">
        <f>IF('Input and Summary Results'!$J$4="yes",IF(C3587=FALSE,FALSE,IF('Data Transformation'!E3587&lt;$R$10,E3587,$R$10)),IF(C3587=FALSE,FALSE,IF(C3587&lt;$R$10,C3587,$R$10)))</f>
        <v>0.61987676999999997</v>
      </c>
      <c r="H3587">
        <f>IF('Input and Summary Results'!$J$4="yes",'Data Transformation'!F3587,'Data Transformation'!D3587)</f>
        <v>6.1222190000000003E-2</v>
      </c>
      <c r="I3587">
        <f t="shared" si="196"/>
        <v>206</v>
      </c>
    </row>
    <row r="3588" spans="2:9" x14ac:dyDescent="0.25">
      <c r="B3588">
        <f>IF('Input and Summary Results'!D3170=0,FALSE,'Input and Summary Results'!$B3170)</f>
        <v>206</v>
      </c>
      <c r="C3588">
        <f>IF(OR(B3588=0,'Input and Summary Results'!D3170=0,'Input and Summary Results'!D3170=""),FALSE,'Input and Summary Results'!$D3170)</f>
        <v>0.64100584000000005</v>
      </c>
      <c r="D3588">
        <f>IF(OR(B3588=0,'Input and Summary Results'!E3170=0),FALSE,'Input and Summary Results'!$E3170)</f>
        <v>6.5090700000000001E-2</v>
      </c>
      <c r="E3588">
        <f t="shared" si="197"/>
        <v>-0.19313801374448886</v>
      </c>
      <c r="F3588">
        <f t="shared" si="198"/>
        <v>4.4070368844065441E-2</v>
      </c>
      <c r="G3588">
        <f>IF('Input and Summary Results'!$J$4="yes",IF(C3588=FALSE,FALSE,IF('Data Transformation'!E3588&lt;$R$10,E3588,$R$10)),IF(C3588=FALSE,FALSE,IF(C3588&lt;$R$10,C3588,$R$10)))</f>
        <v>0.64100584000000005</v>
      </c>
      <c r="H3588">
        <f>IF('Input and Summary Results'!$J$4="yes",'Data Transformation'!F3588,'Data Transformation'!D3588)</f>
        <v>6.5090700000000001E-2</v>
      </c>
      <c r="I3588">
        <f t="shared" si="196"/>
        <v>206</v>
      </c>
    </row>
    <row r="3589" spans="2:9" x14ac:dyDescent="0.25">
      <c r="B3589">
        <f>IF('Input and Summary Results'!D3171=0,FALSE,'Input and Summary Results'!$B3171)</f>
        <v>206</v>
      </c>
      <c r="C3589">
        <f>IF(OR(B3589=0,'Input and Summary Results'!D3171=0,'Input and Summary Results'!D3171=""),FALSE,'Input and Summary Results'!$D3171)</f>
        <v>0.66420195000000004</v>
      </c>
      <c r="D3589">
        <f>IF(OR(B3589=0,'Input and Summary Results'!E3171=0),FALSE,'Input and Summary Results'!$E3171)</f>
        <v>7.3016650000000002E-2</v>
      </c>
      <c r="E3589">
        <f t="shared" si="197"/>
        <v>-0.17769985371053845</v>
      </c>
      <c r="F3589">
        <f t="shared" si="198"/>
        <v>4.7710227439109444E-2</v>
      </c>
      <c r="G3589">
        <f>IF('Input and Summary Results'!$J$4="yes",IF(C3589=FALSE,FALSE,IF('Data Transformation'!E3589&lt;$R$10,E3589,$R$10)),IF(C3589=FALSE,FALSE,IF(C3589&lt;$R$10,C3589,$R$10)))</f>
        <v>0.66420195000000004</v>
      </c>
      <c r="H3589">
        <f>IF('Input and Summary Results'!$J$4="yes",'Data Transformation'!F3589,'Data Transformation'!D3589)</f>
        <v>7.3016650000000002E-2</v>
      </c>
      <c r="I3589">
        <f t="shared" ref="I3589:I3652" si="199">IF(G3589=FALSE,"",B3589)</f>
        <v>206</v>
      </c>
    </row>
    <row r="3590" spans="2:9" x14ac:dyDescent="0.25">
      <c r="B3590">
        <f>IF('Input and Summary Results'!D3172=0,FALSE,'Input and Summary Results'!$B3172)</f>
        <v>206</v>
      </c>
      <c r="C3590">
        <f>IF(OR(B3590=0,'Input and Summary Results'!D3172=0,'Input and Summary Results'!D3172=""),FALSE,'Input and Summary Results'!$D3172)</f>
        <v>0.66768864999999999</v>
      </c>
      <c r="D3590">
        <f>IF(OR(B3590=0,'Input and Summary Results'!E3172=0),FALSE,'Input and Summary Results'!$E3172)</f>
        <v>7.5461109999999998E-2</v>
      </c>
      <c r="E3590">
        <f t="shared" si="197"/>
        <v>-0.17542600625006585</v>
      </c>
      <c r="F3590">
        <f t="shared" si="198"/>
        <v>4.9049990201271203E-2</v>
      </c>
      <c r="G3590">
        <f>IF('Input and Summary Results'!$J$4="yes",IF(C3590=FALSE,FALSE,IF('Data Transformation'!E3590&lt;$R$10,E3590,$R$10)),IF(C3590=FALSE,FALSE,IF(C3590&lt;$R$10,C3590,$R$10)))</f>
        <v>0.66768864999999999</v>
      </c>
      <c r="H3590">
        <f>IF('Input and Summary Results'!$J$4="yes",'Data Transformation'!F3590,'Data Transformation'!D3590)</f>
        <v>7.5461109999999998E-2</v>
      </c>
      <c r="I3590">
        <f t="shared" si="199"/>
        <v>206</v>
      </c>
    </row>
    <row r="3591" spans="2:9" x14ac:dyDescent="0.25">
      <c r="B3591">
        <f>IF('Input and Summary Results'!D3173=0,FALSE,'Input and Summary Results'!$B3173)</f>
        <v>206</v>
      </c>
      <c r="C3591">
        <f>IF(OR(B3591=0,'Input and Summary Results'!D3173=0,'Input and Summary Results'!D3173=""),FALSE,'Input and Summary Results'!$D3173)</f>
        <v>0.91267072000000005</v>
      </c>
      <c r="D3591">
        <f>IF(OR(B3591=0,'Input and Summary Results'!E3173=0),FALSE,'Input and Summary Results'!$E3173)</f>
        <v>4.3692269999999998E-2</v>
      </c>
      <c r="E3591">
        <f t="shared" si="197"/>
        <v>-3.9685882138209505E-2</v>
      </c>
      <c r="F3591">
        <f t="shared" si="198"/>
        <v>2.0776874687072244E-2</v>
      </c>
      <c r="G3591">
        <f>IF('Input and Summary Results'!$J$4="yes",IF(C3591=FALSE,FALSE,IF('Data Transformation'!E3591&lt;$R$10,E3591,$R$10)),IF(C3591=FALSE,FALSE,IF(C3591&lt;$R$10,C3591,$R$10)))</f>
        <v>0.91267072000000005</v>
      </c>
      <c r="H3591">
        <f>IF('Input and Summary Results'!$J$4="yes",'Data Transformation'!F3591,'Data Transformation'!D3591)</f>
        <v>4.3692269999999998E-2</v>
      </c>
      <c r="I3591">
        <f t="shared" si="199"/>
        <v>206</v>
      </c>
    </row>
    <row r="3592" spans="2:9" x14ac:dyDescent="0.25">
      <c r="B3592">
        <f>IF('Input and Summary Results'!D3174=0,FALSE,'Input and Summary Results'!$B3174)</f>
        <v>207</v>
      </c>
      <c r="C3592">
        <f>IF(OR(B3592=0,'Input and Summary Results'!D3174=0,'Input and Summary Results'!D3174=""),FALSE,'Input and Summary Results'!$D3174)</f>
        <v>-0.1611417</v>
      </c>
      <c r="D3592">
        <f>IF(OR(B3592=0,'Input and Summary Results'!E3174=0),FALSE,'Input and Summary Results'!$E3174)</f>
        <v>0.11230271999999999</v>
      </c>
      <c r="E3592" t="e">
        <f t="shared" si="197"/>
        <v>#NUM!</v>
      </c>
      <c r="F3592">
        <f t="shared" si="198"/>
        <v>-0.30246286640888109</v>
      </c>
      <c r="G3592">
        <f>IF('Input and Summary Results'!$J$4="yes",IF(C3592=FALSE,FALSE,IF('Data Transformation'!E3592&lt;$R$10,E3592,$R$10)),IF(C3592=FALSE,FALSE,IF(C3592&lt;$R$10,C3592,$R$10)))</f>
        <v>-0.1611417</v>
      </c>
      <c r="H3592">
        <f>IF('Input and Summary Results'!$J$4="yes",'Data Transformation'!F3592,'Data Transformation'!D3592)</f>
        <v>0.11230271999999999</v>
      </c>
      <c r="I3592">
        <f t="shared" si="199"/>
        <v>207</v>
      </c>
    </row>
    <row r="3593" spans="2:9" x14ac:dyDescent="0.25">
      <c r="B3593">
        <f>IF('Input and Summary Results'!D3175=0,FALSE,'Input and Summary Results'!$B3175)</f>
        <v>207</v>
      </c>
      <c r="C3593">
        <f>IF(OR(B3593=0,'Input and Summary Results'!D3175=0,'Input and Summary Results'!D3175=""),FALSE,'Input and Summary Results'!$D3175)</f>
        <v>-9.5722799999999997E-2</v>
      </c>
      <c r="D3593">
        <f>IF(OR(B3593=0,'Input and Summary Results'!E3175=0),FALSE,'Input and Summary Results'!$E3175)</f>
        <v>7.7718319999999994E-2</v>
      </c>
      <c r="E3593" t="e">
        <f t="shared" si="197"/>
        <v>#NUM!</v>
      </c>
      <c r="F3593">
        <f t="shared" si="198"/>
        <v>-0.35236903726176</v>
      </c>
      <c r="G3593">
        <f>IF('Input and Summary Results'!$J$4="yes",IF(C3593=FALSE,FALSE,IF('Data Transformation'!E3593&lt;$R$10,E3593,$R$10)),IF(C3593=FALSE,FALSE,IF(C3593&lt;$R$10,C3593,$R$10)))</f>
        <v>-9.5722799999999997E-2</v>
      </c>
      <c r="H3593">
        <f>IF('Input and Summary Results'!$J$4="yes",'Data Transformation'!F3593,'Data Transformation'!D3593)</f>
        <v>7.7718319999999994E-2</v>
      </c>
      <c r="I3593">
        <f t="shared" si="199"/>
        <v>207</v>
      </c>
    </row>
    <row r="3594" spans="2:9" x14ac:dyDescent="0.25">
      <c r="B3594">
        <f>IF('Input and Summary Results'!D3176=0,FALSE,'Input and Summary Results'!$B3176)</f>
        <v>207</v>
      </c>
      <c r="C3594">
        <f>IF(OR(B3594=0,'Input and Summary Results'!D3176=0,'Input and Summary Results'!D3176=""),FALSE,'Input and Summary Results'!$D3176)</f>
        <v>0.30409641999999998</v>
      </c>
      <c r="D3594">
        <f>IF(OR(B3594=0,'Input and Summary Results'!E3176=0),FALSE,'Input and Summary Results'!$E3176)</f>
        <v>7.411972E-2</v>
      </c>
      <c r="E3594">
        <f t="shared" si="197"/>
        <v>-0.51698869259311564</v>
      </c>
      <c r="F3594">
        <f t="shared" si="198"/>
        <v>0.10578210187413585</v>
      </c>
      <c r="G3594">
        <f>IF('Input and Summary Results'!$J$4="yes",IF(C3594=FALSE,FALSE,IF('Data Transformation'!E3594&lt;$R$10,E3594,$R$10)),IF(C3594=FALSE,FALSE,IF(C3594&lt;$R$10,C3594,$R$10)))</f>
        <v>0.30409641999999998</v>
      </c>
      <c r="H3594">
        <f>IF('Input and Summary Results'!$J$4="yes",'Data Transformation'!F3594,'Data Transformation'!D3594)</f>
        <v>7.411972E-2</v>
      </c>
      <c r="I3594">
        <f t="shared" si="199"/>
        <v>207</v>
      </c>
    </row>
    <row r="3595" spans="2:9" x14ac:dyDescent="0.25">
      <c r="B3595">
        <f>IF('Input and Summary Results'!D3177=0,FALSE,'Input and Summary Results'!$B3177)</f>
        <v>207</v>
      </c>
      <c r="C3595">
        <f>IF(OR(B3595=0,'Input and Summary Results'!D3177=0,'Input and Summary Results'!D3177=""),FALSE,'Input and Summary Results'!$D3177)</f>
        <v>0.31817813</v>
      </c>
      <c r="D3595">
        <f>IF(OR(B3595=0,'Input and Summary Results'!E3177=0),FALSE,'Input and Summary Results'!$E3177)</f>
        <v>7.6729259999999994E-2</v>
      </c>
      <c r="E3595">
        <f t="shared" si="197"/>
        <v>-0.49732967493059171</v>
      </c>
      <c r="F3595">
        <f t="shared" si="198"/>
        <v>0.10465992379803099</v>
      </c>
      <c r="G3595">
        <f>IF('Input and Summary Results'!$J$4="yes",IF(C3595=FALSE,FALSE,IF('Data Transformation'!E3595&lt;$R$10,E3595,$R$10)),IF(C3595=FALSE,FALSE,IF(C3595&lt;$R$10,C3595,$R$10)))</f>
        <v>0.31817813</v>
      </c>
      <c r="H3595">
        <f>IF('Input and Summary Results'!$J$4="yes",'Data Transformation'!F3595,'Data Transformation'!D3595)</f>
        <v>7.6729259999999994E-2</v>
      </c>
      <c r="I3595">
        <f t="shared" si="199"/>
        <v>207</v>
      </c>
    </row>
    <row r="3596" spans="2:9" x14ac:dyDescent="0.25">
      <c r="B3596">
        <f>IF('Input and Summary Results'!D3178=0,FALSE,'Input and Summary Results'!$B3178)</f>
        <v>207</v>
      </c>
      <c r="C3596">
        <f>IF(OR(B3596=0,'Input and Summary Results'!D3178=0,'Input and Summary Results'!D3178=""),FALSE,'Input and Summary Results'!$D3178)</f>
        <v>0.37093947999999999</v>
      </c>
      <c r="D3596">
        <f>IF(OR(B3596=0,'Input and Summary Results'!E3178=0),FALSE,'Input and Summary Results'!$E3178)</f>
        <v>5.7188370000000002E-2</v>
      </c>
      <c r="E3596">
        <f t="shared" si="197"/>
        <v>-0.43069694118292778</v>
      </c>
      <c r="F3596">
        <f t="shared" si="198"/>
        <v>6.6910517532401778E-2</v>
      </c>
      <c r="G3596">
        <f>IF('Input and Summary Results'!$J$4="yes",IF(C3596=FALSE,FALSE,IF('Data Transformation'!E3596&lt;$R$10,E3596,$R$10)),IF(C3596=FALSE,FALSE,IF(C3596&lt;$R$10,C3596,$R$10)))</f>
        <v>0.37093947999999999</v>
      </c>
      <c r="H3596">
        <f>IF('Input and Summary Results'!$J$4="yes",'Data Transformation'!F3596,'Data Transformation'!D3596)</f>
        <v>5.7188370000000002E-2</v>
      </c>
      <c r="I3596">
        <f t="shared" si="199"/>
        <v>207</v>
      </c>
    </row>
    <row r="3597" spans="2:9" x14ac:dyDescent="0.25">
      <c r="B3597">
        <f>IF('Input and Summary Results'!D3179=0,FALSE,'Input and Summary Results'!$B3179)</f>
        <v>207</v>
      </c>
      <c r="C3597">
        <f>IF(OR(B3597=0,'Input and Summary Results'!D3179=0,'Input and Summary Results'!D3179=""),FALSE,'Input and Summary Results'!$D3179)</f>
        <v>0.57124151000000001</v>
      </c>
      <c r="D3597">
        <f>IF(OR(B3597=0,'Input and Summary Results'!E3179=0),FALSE,'Input and Summary Results'!$E3179)</f>
        <v>5.6356589999999998E-2</v>
      </c>
      <c r="E3597">
        <f t="shared" si="197"/>
        <v>-0.24318024151736894</v>
      </c>
      <c r="F3597">
        <f t="shared" si="198"/>
        <v>4.2816846520834936E-2</v>
      </c>
      <c r="G3597">
        <f>IF('Input and Summary Results'!$J$4="yes",IF(C3597=FALSE,FALSE,IF('Data Transformation'!E3597&lt;$R$10,E3597,$R$10)),IF(C3597=FALSE,FALSE,IF(C3597&lt;$R$10,C3597,$R$10)))</f>
        <v>0.57124151000000001</v>
      </c>
      <c r="H3597">
        <f>IF('Input and Summary Results'!$J$4="yes",'Data Transformation'!F3597,'Data Transformation'!D3597)</f>
        <v>5.6356589999999998E-2</v>
      </c>
      <c r="I3597">
        <f t="shared" si="199"/>
        <v>207</v>
      </c>
    </row>
    <row r="3598" spans="2:9" x14ac:dyDescent="0.25">
      <c r="B3598">
        <f>IF('Input and Summary Results'!D3180=0,FALSE,'Input and Summary Results'!$B3180)</f>
        <v>207</v>
      </c>
      <c r="C3598">
        <f>IF(OR(B3598=0,'Input and Summary Results'!D3180=0,'Input and Summary Results'!D3180=""),FALSE,'Input and Summary Results'!$D3180)</f>
        <v>0.59526126000000001</v>
      </c>
      <c r="D3598">
        <f>IF(OR(B3598=0,'Input and Summary Results'!E3180=0),FALSE,'Input and Summary Results'!$E3180)</f>
        <v>8.3722359999999996E-2</v>
      </c>
      <c r="E3598">
        <f t="shared" si="197"/>
        <v>-0.22529238070323424</v>
      </c>
      <c r="F3598">
        <f t="shared" si="198"/>
        <v>6.1041271592241694E-2</v>
      </c>
      <c r="G3598">
        <f>IF('Input and Summary Results'!$J$4="yes",IF(C3598=FALSE,FALSE,IF('Data Transformation'!E3598&lt;$R$10,E3598,$R$10)),IF(C3598=FALSE,FALSE,IF(C3598&lt;$R$10,C3598,$R$10)))</f>
        <v>0.59526126000000001</v>
      </c>
      <c r="H3598">
        <f>IF('Input and Summary Results'!$J$4="yes",'Data Transformation'!F3598,'Data Transformation'!D3598)</f>
        <v>8.3722359999999996E-2</v>
      </c>
      <c r="I3598">
        <f t="shared" si="199"/>
        <v>207</v>
      </c>
    </row>
    <row r="3599" spans="2:9" x14ac:dyDescent="0.25">
      <c r="B3599">
        <f>IF('Input and Summary Results'!D3181=0,FALSE,'Input and Summary Results'!$B3181)</f>
        <v>207</v>
      </c>
      <c r="C3599">
        <f>IF(OR(B3599=0,'Input and Summary Results'!D3181=0,'Input and Summary Results'!D3181=""),FALSE,'Input and Summary Results'!$D3181)</f>
        <v>0.72002712999999996</v>
      </c>
      <c r="D3599">
        <f>IF(OR(B3599=0,'Input and Summary Results'!E3181=0),FALSE,'Input and Summary Results'!$E3181)</f>
        <v>7.7070899999999998E-2</v>
      </c>
      <c r="E3599">
        <f t="shared" si="197"/>
        <v>-0.14265113941968191</v>
      </c>
      <c r="F3599">
        <f t="shared" si="198"/>
        <v>4.6454875387820456E-2</v>
      </c>
      <c r="G3599">
        <f>IF('Input and Summary Results'!$J$4="yes",IF(C3599=FALSE,FALSE,IF('Data Transformation'!E3599&lt;$R$10,E3599,$R$10)),IF(C3599=FALSE,FALSE,IF(C3599&lt;$R$10,C3599,$R$10)))</f>
        <v>0.72002712999999996</v>
      </c>
      <c r="H3599">
        <f>IF('Input and Summary Results'!$J$4="yes",'Data Transformation'!F3599,'Data Transformation'!D3599)</f>
        <v>7.7070899999999998E-2</v>
      </c>
      <c r="I3599">
        <f t="shared" si="199"/>
        <v>207</v>
      </c>
    </row>
    <row r="3600" spans="2:9" x14ac:dyDescent="0.25">
      <c r="B3600">
        <f>IF('Input and Summary Results'!D3182=0,FALSE,'Input and Summary Results'!$B3182)</f>
        <v>207</v>
      </c>
      <c r="C3600">
        <f>IF(OR(B3600=0,'Input and Summary Results'!D3182=0,'Input and Summary Results'!D3182=""),FALSE,'Input and Summary Results'!$D3182)</f>
        <v>0.72364373000000004</v>
      </c>
      <c r="D3600">
        <f>IF(OR(B3600=0,'Input and Summary Results'!E3182=0),FALSE,'Input and Summary Results'!$E3182)</f>
        <v>9.7480479999999994E-2</v>
      </c>
      <c r="E3600">
        <f t="shared" si="197"/>
        <v>-0.14047519647799889</v>
      </c>
      <c r="F3600">
        <f t="shared" si="198"/>
        <v>5.8463200282271491E-2</v>
      </c>
      <c r="G3600">
        <f>IF('Input and Summary Results'!$J$4="yes",IF(C3600=FALSE,FALSE,IF('Data Transformation'!E3600&lt;$R$10,E3600,$R$10)),IF(C3600=FALSE,FALSE,IF(C3600&lt;$R$10,C3600,$R$10)))</f>
        <v>0.72364373000000004</v>
      </c>
      <c r="H3600">
        <f>IF('Input and Summary Results'!$J$4="yes",'Data Transformation'!F3600,'Data Transformation'!D3600)</f>
        <v>9.7480479999999994E-2</v>
      </c>
      <c r="I3600">
        <f t="shared" si="199"/>
        <v>207</v>
      </c>
    </row>
    <row r="3601" spans="2:9" x14ac:dyDescent="0.25">
      <c r="B3601">
        <f>IF('Input and Summary Results'!D3183=0,FALSE,'Input and Summary Results'!$B3183)</f>
        <v>207</v>
      </c>
      <c r="C3601">
        <f>IF(OR(B3601=0,'Input and Summary Results'!D3183=0,'Input and Summary Results'!D3183=""),FALSE,'Input and Summary Results'!$D3183)</f>
        <v>0.73318327000000005</v>
      </c>
      <c r="D3601">
        <f>IF(OR(B3601=0,'Input and Summary Results'!E3183=0),FALSE,'Input and Summary Results'!$E3183)</f>
        <v>4.7290110000000003E-2</v>
      </c>
      <c r="E3601">
        <f t="shared" si="197"/>
        <v>-0.13478745346101789</v>
      </c>
      <c r="F3601">
        <f t="shared" si="198"/>
        <v>2.7992875151120127E-2</v>
      </c>
      <c r="G3601">
        <f>IF('Input and Summary Results'!$J$4="yes",IF(C3601=FALSE,FALSE,IF('Data Transformation'!E3601&lt;$R$10,E3601,$R$10)),IF(C3601=FALSE,FALSE,IF(C3601&lt;$R$10,C3601,$R$10)))</f>
        <v>0.73318327000000005</v>
      </c>
      <c r="H3601">
        <f>IF('Input and Summary Results'!$J$4="yes",'Data Transformation'!F3601,'Data Transformation'!D3601)</f>
        <v>4.7290110000000003E-2</v>
      </c>
      <c r="I3601">
        <f t="shared" si="199"/>
        <v>207</v>
      </c>
    </row>
    <row r="3602" spans="2:9" x14ac:dyDescent="0.25">
      <c r="B3602">
        <f>IF('Input and Summary Results'!D3184=0,FALSE,'Input and Summary Results'!$B3184)</f>
        <v>207</v>
      </c>
      <c r="C3602">
        <f>IF(OR(B3602=0,'Input and Summary Results'!D3184=0,'Input and Summary Results'!D3184=""),FALSE,'Input and Summary Results'!$D3184)</f>
        <v>0.73645187000000001</v>
      </c>
      <c r="D3602">
        <f>IF(OR(B3602=0,'Input and Summary Results'!E3184=0),FALSE,'Input and Summary Results'!$E3184)</f>
        <v>4.493022E-2</v>
      </c>
      <c r="E3602">
        <f t="shared" si="197"/>
        <v>-0.13285563073096615</v>
      </c>
      <c r="F3602">
        <f t="shared" si="198"/>
        <v>2.6477922420103297E-2</v>
      </c>
      <c r="G3602">
        <f>IF('Input and Summary Results'!$J$4="yes",IF(C3602=FALSE,FALSE,IF('Data Transformation'!E3602&lt;$R$10,E3602,$R$10)),IF(C3602=FALSE,FALSE,IF(C3602&lt;$R$10,C3602,$R$10)))</f>
        <v>0.73645187000000001</v>
      </c>
      <c r="H3602">
        <f>IF('Input and Summary Results'!$J$4="yes",'Data Transformation'!F3602,'Data Transformation'!D3602)</f>
        <v>4.493022E-2</v>
      </c>
      <c r="I3602">
        <f t="shared" si="199"/>
        <v>207</v>
      </c>
    </row>
    <row r="3603" spans="2:9" x14ac:dyDescent="0.25">
      <c r="B3603">
        <f>IF('Input and Summary Results'!D3185=0,FALSE,'Input and Summary Results'!$B3185)</f>
        <v>207</v>
      </c>
      <c r="C3603">
        <f>IF(OR(B3603=0,'Input and Summary Results'!D3185=0,'Input and Summary Results'!D3185=""),FALSE,'Input and Summary Results'!$D3185)</f>
        <v>0.82459766000000001</v>
      </c>
      <c r="D3603">
        <f>IF(OR(B3603=0,'Input and Summary Results'!E3185=0),FALSE,'Input and Summary Results'!$E3185)</f>
        <v>9.9379540000000002E-2</v>
      </c>
      <c r="E3603">
        <f t="shared" si="197"/>
        <v>-8.3757901951019273E-2</v>
      </c>
      <c r="F3603">
        <f t="shared" si="198"/>
        <v>5.2305169481077593E-2</v>
      </c>
      <c r="G3603">
        <f>IF('Input and Summary Results'!$J$4="yes",IF(C3603=FALSE,FALSE,IF('Data Transformation'!E3603&lt;$R$10,E3603,$R$10)),IF(C3603=FALSE,FALSE,IF(C3603&lt;$R$10,C3603,$R$10)))</f>
        <v>0.82459766000000001</v>
      </c>
      <c r="H3603">
        <f>IF('Input and Summary Results'!$J$4="yes",'Data Transformation'!F3603,'Data Transformation'!D3603)</f>
        <v>9.9379540000000002E-2</v>
      </c>
      <c r="I3603">
        <f t="shared" si="199"/>
        <v>207</v>
      </c>
    </row>
    <row r="3604" spans="2:9" x14ac:dyDescent="0.25">
      <c r="B3604">
        <f>IF('Input and Summary Results'!D3186=0,FALSE,'Input and Summary Results'!$B3186)</f>
        <v>207</v>
      </c>
      <c r="C3604">
        <f>IF(OR(B3604=0,'Input and Summary Results'!D3186=0,'Input and Summary Results'!D3186=""),FALSE,'Input and Summary Results'!$D3186)</f>
        <v>0.85798191999999995</v>
      </c>
      <c r="D3604">
        <f>IF(OR(B3604=0,'Input and Summary Results'!E3186=0),FALSE,'Input and Summary Results'!$E3186)</f>
        <v>5.8664010000000003E-2</v>
      </c>
      <c r="E3604">
        <f t="shared" si="197"/>
        <v>-6.6521863814422946E-2</v>
      </c>
      <c r="F3604">
        <f t="shared" si="198"/>
        <v>2.9674495168849246E-2</v>
      </c>
      <c r="G3604">
        <f>IF('Input and Summary Results'!$J$4="yes",IF(C3604=FALSE,FALSE,IF('Data Transformation'!E3604&lt;$R$10,E3604,$R$10)),IF(C3604=FALSE,FALSE,IF(C3604&lt;$R$10,C3604,$R$10)))</f>
        <v>0.85798191999999995</v>
      </c>
      <c r="H3604">
        <f>IF('Input and Summary Results'!$J$4="yes",'Data Transformation'!F3604,'Data Transformation'!D3604)</f>
        <v>5.8664010000000003E-2</v>
      </c>
      <c r="I3604">
        <f t="shared" si="199"/>
        <v>207</v>
      </c>
    </row>
    <row r="3605" spans="2:9" x14ac:dyDescent="0.25">
      <c r="B3605">
        <f>IF('Input and Summary Results'!D3187=0,FALSE,'Input and Summary Results'!$B3187)</f>
        <v>207</v>
      </c>
      <c r="C3605">
        <f>IF(OR(B3605=0,'Input and Summary Results'!D3187=0,'Input and Summary Results'!D3187=""),FALSE,'Input and Summary Results'!$D3187)</f>
        <v>0.86548871000000005</v>
      </c>
      <c r="D3605">
        <f>IF(OR(B3605=0,'Input and Summary Results'!E3187=0),FALSE,'Input and Summary Results'!$E3187)</f>
        <v>9.3492439999999996E-2</v>
      </c>
      <c r="E3605">
        <f t="shared" si="197"/>
        <v>-6.2738592972504947E-2</v>
      </c>
      <c r="F3605">
        <f t="shared" si="198"/>
        <v>4.6881858181604702E-2</v>
      </c>
      <c r="G3605">
        <f>IF('Input and Summary Results'!$J$4="yes",IF(C3605=FALSE,FALSE,IF('Data Transformation'!E3605&lt;$R$10,E3605,$R$10)),IF(C3605=FALSE,FALSE,IF(C3605&lt;$R$10,C3605,$R$10)))</f>
        <v>0.86548871000000005</v>
      </c>
      <c r="H3605">
        <f>IF('Input and Summary Results'!$J$4="yes",'Data Transformation'!F3605,'Data Transformation'!D3605)</f>
        <v>9.3492439999999996E-2</v>
      </c>
      <c r="I3605">
        <f t="shared" si="199"/>
        <v>207</v>
      </c>
    </row>
    <row r="3606" spans="2:9" x14ac:dyDescent="0.25">
      <c r="B3606">
        <f>IF('Input and Summary Results'!D3188=0,FALSE,'Input and Summary Results'!$B3188)</f>
        <v>207</v>
      </c>
      <c r="C3606">
        <f>IF(OR(B3606=0,'Input and Summary Results'!D3188=0,'Input and Summary Results'!D3188=""),FALSE,'Input and Summary Results'!$D3188)</f>
        <v>0.92694988</v>
      </c>
      <c r="D3606">
        <f>IF(OR(B3606=0,'Input and Summary Results'!E3188=0),FALSE,'Input and Summary Results'!$E3188)</f>
        <v>6.9229570000000004E-2</v>
      </c>
      <c r="E3606">
        <f t="shared" si="197"/>
        <v>-3.2943747438983796E-2</v>
      </c>
      <c r="F3606">
        <f t="shared" si="198"/>
        <v>3.2413438987661344E-2</v>
      </c>
      <c r="G3606">
        <f>IF('Input and Summary Results'!$J$4="yes",IF(C3606=FALSE,FALSE,IF('Data Transformation'!E3606&lt;$R$10,E3606,$R$10)),IF(C3606=FALSE,FALSE,IF(C3606&lt;$R$10,C3606,$R$10)))</f>
        <v>0.92694988</v>
      </c>
      <c r="H3606">
        <f>IF('Input and Summary Results'!$J$4="yes",'Data Transformation'!F3606,'Data Transformation'!D3606)</f>
        <v>6.9229570000000004E-2</v>
      </c>
      <c r="I3606">
        <f t="shared" si="199"/>
        <v>207</v>
      </c>
    </row>
    <row r="3607" spans="2:9" x14ac:dyDescent="0.25">
      <c r="B3607">
        <f>IF('Input and Summary Results'!D3189=0,FALSE,'Input and Summary Results'!$B3189)</f>
        <v>207</v>
      </c>
      <c r="C3607">
        <f>IF(OR(B3607=0,'Input and Summary Results'!D3189=0,'Input and Summary Results'!D3189=""),FALSE,'Input and Summary Results'!$D3189)</f>
        <v>1.05454018</v>
      </c>
      <c r="D3607">
        <f>IF(OR(B3607=0,'Input and Summary Results'!E3189=0),FALSE,'Input and Summary Results'!$E3189)</f>
        <v>8.4662899999999999E-2</v>
      </c>
      <c r="E3607">
        <f t="shared" si="197"/>
        <v>2.3063131842067909E-2</v>
      </c>
      <c r="F3607">
        <f t="shared" si="198"/>
        <v>3.4843336742275667E-2</v>
      </c>
      <c r="G3607">
        <f>IF('Input and Summary Results'!$J$4="yes",IF(C3607=FALSE,FALSE,IF('Data Transformation'!E3607&lt;$R$10,E3607,$R$10)),IF(C3607=FALSE,FALSE,IF(C3607&lt;$R$10,C3607,$R$10)))</f>
        <v>1.05454018</v>
      </c>
      <c r="H3607">
        <f>IF('Input and Summary Results'!$J$4="yes",'Data Transformation'!F3607,'Data Transformation'!D3607)</f>
        <v>8.4662899999999999E-2</v>
      </c>
      <c r="I3607">
        <f t="shared" si="199"/>
        <v>207</v>
      </c>
    </row>
    <row r="3608" spans="2:9" x14ac:dyDescent="0.25">
      <c r="B3608">
        <f>IF('Input and Summary Results'!D3190=0,FALSE,'Input and Summary Results'!$B3190)</f>
        <v>208</v>
      </c>
      <c r="C3608">
        <f>IF(OR(B3608=0,'Input and Summary Results'!D3190=0,'Input and Summary Results'!D3190=""),FALSE,'Input and Summary Results'!$D3190)</f>
        <v>0.11167721</v>
      </c>
      <c r="D3608">
        <f>IF(OR(B3608=0,'Input and Summary Results'!E3190=0),FALSE,'Input and Summary Results'!$E3190)</f>
        <v>0.10562265999999999</v>
      </c>
      <c r="E3608">
        <f t="shared" si="197"/>
        <v>-0.95203544444100663</v>
      </c>
      <c r="F3608">
        <f t="shared" si="198"/>
        <v>0.41047080635341798</v>
      </c>
      <c r="G3608">
        <f>IF('Input and Summary Results'!$J$4="yes",IF(C3608=FALSE,FALSE,IF('Data Transformation'!E3608&lt;$R$10,E3608,$R$10)),IF(C3608=FALSE,FALSE,IF(C3608&lt;$R$10,C3608,$R$10)))</f>
        <v>0.11167721</v>
      </c>
      <c r="H3608">
        <f>IF('Input and Summary Results'!$J$4="yes",'Data Transformation'!F3608,'Data Transformation'!D3608)</f>
        <v>0.10562265999999999</v>
      </c>
      <c r="I3608">
        <f t="shared" si="199"/>
        <v>208</v>
      </c>
    </row>
    <row r="3609" spans="2:9" x14ac:dyDescent="0.25">
      <c r="B3609">
        <f>IF('Input and Summary Results'!D3191=0,FALSE,'Input and Summary Results'!$B3191)</f>
        <v>208</v>
      </c>
      <c r="C3609">
        <f>IF(OR(B3609=0,'Input and Summary Results'!D3191=0,'Input and Summary Results'!D3191=""),FALSE,'Input and Summary Results'!$D3191)</f>
        <v>0.77170413999999998</v>
      </c>
      <c r="D3609">
        <f>IF(OR(B3609=0,'Input and Summary Results'!E3191=0),FALSE,'Input and Summary Results'!$E3191)</f>
        <v>7.0278930000000003E-2</v>
      </c>
      <c r="E3609">
        <f t="shared" si="197"/>
        <v>-0.11254916986235393</v>
      </c>
      <c r="F3609">
        <f t="shared" si="198"/>
        <v>3.9524286626219214E-2</v>
      </c>
      <c r="G3609">
        <f>IF('Input and Summary Results'!$J$4="yes",IF(C3609=FALSE,FALSE,IF('Data Transformation'!E3609&lt;$R$10,E3609,$R$10)),IF(C3609=FALSE,FALSE,IF(C3609&lt;$R$10,C3609,$R$10)))</f>
        <v>0.77170413999999998</v>
      </c>
      <c r="H3609">
        <f>IF('Input and Summary Results'!$J$4="yes",'Data Transformation'!F3609,'Data Transformation'!D3609)</f>
        <v>7.0278930000000003E-2</v>
      </c>
      <c r="I3609">
        <f t="shared" si="199"/>
        <v>208</v>
      </c>
    </row>
    <row r="3610" spans="2:9" x14ac:dyDescent="0.25">
      <c r="B3610">
        <f>IF('Input and Summary Results'!D3192=0,FALSE,'Input and Summary Results'!$B3192)</f>
        <v>208</v>
      </c>
      <c r="C3610">
        <f>IF(OR(B3610=0,'Input and Summary Results'!D3192=0,'Input and Summary Results'!D3192=""),FALSE,'Input and Summary Results'!$D3192)</f>
        <v>0.78096041000000005</v>
      </c>
      <c r="D3610">
        <f>IF(OR(B3610=0,'Input and Summary Results'!E3192=0),FALSE,'Input and Summary Results'!$E3192)</f>
        <v>5.9366769999999999E-2</v>
      </c>
      <c r="E3610">
        <f t="shared" si="197"/>
        <v>-0.10737098168523523</v>
      </c>
      <c r="F3610">
        <f t="shared" si="198"/>
        <v>3.2991657259553012E-2</v>
      </c>
      <c r="G3610">
        <f>IF('Input and Summary Results'!$J$4="yes",IF(C3610=FALSE,FALSE,IF('Data Transformation'!E3610&lt;$R$10,E3610,$R$10)),IF(C3610=FALSE,FALSE,IF(C3610&lt;$R$10,C3610,$R$10)))</f>
        <v>0.78096041000000005</v>
      </c>
      <c r="H3610">
        <f>IF('Input and Summary Results'!$J$4="yes",'Data Transformation'!F3610,'Data Transformation'!D3610)</f>
        <v>5.9366769999999999E-2</v>
      </c>
      <c r="I3610">
        <f t="shared" si="199"/>
        <v>208</v>
      </c>
    </row>
    <row r="3611" spans="2:9" x14ac:dyDescent="0.25">
      <c r="B3611">
        <f>IF('Input and Summary Results'!D3193=0,FALSE,'Input and Summary Results'!$B3193)</f>
        <v>208</v>
      </c>
      <c r="C3611">
        <f>IF(OR(B3611=0,'Input and Summary Results'!D3193=0,'Input and Summary Results'!D3193=""),FALSE,'Input and Summary Results'!$D3193)</f>
        <v>0.91027522000000005</v>
      </c>
      <c r="D3611">
        <f>IF(OR(B3611=0,'Input and Summary Results'!E3193=0),FALSE,'Input and Summary Results'!$E3193)</f>
        <v>5.7805130000000003E-2</v>
      </c>
      <c r="E3611">
        <f t="shared" si="197"/>
        <v>-4.0827279705084672E-2</v>
      </c>
      <c r="F3611">
        <f t="shared" si="198"/>
        <v>2.7560265147061783E-2</v>
      </c>
      <c r="G3611">
        <f>IF('Input and Summary Results'!$J$4="yes",IF(C3611=FALSE,FALSE,IF('Data Transformation'!E3611&lt;$R$10,E3611,$R$10)),IF(C3611=FALSE,FALSE,IF(C3611&lt;$R$10,C3611,$R$10)))</f>
        <v>0.91027522000000005</v>
      </c>
      <c r="H3611">
        <f>IF('Input and Summary Results'!$J$4="yes",'Data Transformation'!F3611,'Data Transformation'!D3611)</f>
        <v>5.7805130000000003E-2</v>
      </c>
      <c r="I3611">
        <f t="shared" si="199"/>
        <v>208</v>
      </c>
    </row>
    <row r="3612" spans="2:9" x14ac:dyDescent="0.25">
      <c r="B3612">
        <f>IF('Input and Summary Results'!D3194=0,FALSE,'Input and Summary Results'!$B3194)</f>
        <v>208</v>
      </c>
      <c r="C3612">
        <f>IF(OR(B3612=0,'Input and Summary Results'!D3194=0,'Input and Summary Results'!D3194=""),FALSE,'Input and Summary Results'!$D3194)</f>
        <v>1.0253820199999999</v>
      </c>
      <c r="D3612">
        <f>IF(OR(B3612=0,'Input and Summary Results'!E3194=0),FALSE,'Input and Summary Results'!$E3194)</f>
        <v>0.10238551</v>
      </c>
      <c r="E3612">
        <f t="shared" si="197"/>
        <v>1.0885697848630501E-2</v>
      </c>
      <c r="F3612">
        <f t="shared" si="198"/>
        <v>4.3335372059673916E-2</v>
      </c>
      <c r="G3612">
        <f>IF('Input and Summary Results'!$J$4="yes",IF(C3612=FALSE,FALSE,IF('Data Transformation'!E3612&lt;$R$10,E3612,$R$10)),IF(C3612=FALSE,FALSE,IF(C3612&lt;$R$10,C3612,$R$10)))</f>
        <v>1.0253820199999999</v>
      </c>
      <c r="H3612">
        <f>IF('Input and Summary Results'!$J$4="yes",'Data Transformation'!F3612,'Data Transformation'!D3612)</f>
        <v>0.10238551</v>
      </c>
      <c r="I3612">
        <f t="shared" si="199"/>
        <v>208</v>
      </c>
    </row>
    <row r="3613" spans="2:9" x14ac:dyDescent="0.25">
      <c r="B3613">
        <f>IF('Input and Summary Results'!D3195=0,FALSE,'Input and Summary Results'!$B3195)</f>
        <v>208</v>
      </c>
      <c r="C3613">
        <f>IF(OR(B3613=0,'Input and Summary Results'!D3195=0,'Input and Summary Results'!D3195=""),FALSE,'Input and Summary Results'!$D3195)</f>
        <v>1.0647417800000001</v>
      </c>
      <c r="D3613">
        <f>IF(OR(B3613=0,'Input and Summary Results'!E3195=0),FALSE,'Input and Summary Results'!$E3195)</f>
        <v>7.981415E-2</v>
      </c>
      <c r="E3613">
        <f t="shared" si="197"/>
        <v>2.7244295926419179E-2</v>
      </c>
      <c r="F3613">
        <f t="shared" si="198"/>
        <v>3.2533090887069349E-2</v>
      </c>
      <c r="G3613">
        <f>IF('Input and Summary Results'!$J$4="yes",IF(C3613=FALSE,FALSE,IF('Data Transformation'!E3613&lt;$R$10,E3613,$R$10)),IF(C3613=FALSE,FALSE,IF(C3613&lt;$R$10,C3613,$R$10)))</f>
        <v>1.0647417800000001</v>
      </c>
      <c r="H3613">
        <f>IF('Input and Summary Results'!$J$4="yes",'Data Transformation'!F3613,'Data Transformation'!D3613)</f>
        <v>7.981415E-2</v>
      </c>
      <c r="I3613">
        <f t="shared" si="199"/>
        <v>208</v>
      </c>
    </row>
    <row r="3614" spans="2:9" x14ac:dyDescent="0.25">
      <c r="B3614">
        <f>IF('Input and Summary Results'!D3196=0,FALSE,'Input and Summary Results'!$B3196)</f>
        <v>208</v>
      </c>
      <c r="C3614">
        <f>IF(OR(B3614=0,'Input and Summary Results'!D3196=0,'Input and Summary Results'!D3196=""),FALSE,'Input and Summary Results'!$D3196)</f>
        <v>1.1052164</v>
      </c>
      <c r="D3614">
        <f>IF(OR(B3614=0,'Input and Summary Results'!E3196=0),FALSE,'Input and Summary Results'!$E3196)</f>
        <v>5.6096710000000001E-2</v>
      </c>
      <c r="E3614">
        <f t="shared" si="197"/>
        <v>4.3447320667799001E-2</v>
      </c>
      <c r="F3614">
        <f t="shared" si="198"/>
        <v>2.2028240026116155E-2</v>
      </c>
      <c r="G3614">
        <f>IF('Input and Summary Results'!$J$4="yes",IF(C3614=FALSE,FALSE,IF('Data Transformation'!E3614&lt;$R$10,E3614,$R$10)),IF(C3614=FALSE,FALSE,IF(C3614&lt;$R$10,C3614,$R$10)))</f>
        <v>1.1052164</v>
      </c>
      <c r="H3614">
        <f>IF('Input and Summary Results'!$J$4="yes",'Data Transformation'!F3614,'Data Transformation'!D3614)</f>
        <v>5.6096710000000001E-2</v>
      </c>
      <c r="I3614">
        <f t="shared" si="199"/>
        <v>208</v>
      </c>
    </row>
    <row r="3615" spans="2:9" x14ac:dyDescent="0.25">
      <c r="B3615">
        <f>IF('Input and Summary Results'!D3197=0,FALSE,'Input and Summary Results'!$B3197)</f>
        <v>208</v>
      </c>
      <c r="C3615">
        <f>IF(OR(B3615=0,'Input and Summary Results'!D3197=0,'Input and Summary Results'!D3197=""),FALSE,'Input and Summary Results'!$D3197)</f>
        <v>1.1354027099999999</v>
      </c>
      <c r="D3615">
        <f>IF(OR(B3615=0,'Input and Summary Results'!E3197=0),FALSE,'Input and Summary Results'!$E3197)</f>
        <v>5.9977040000000002E-2</v>
      </c>
      <c r="E3615">
        <f t="shared" si="197"/>
        <v>5.5149926472661058E-2</v>
      </c>
      <c r="F3615">
        <f t="shared" si="198"/>
        <v>2.2925817536581364E-2</v>
      </c>
      <c r="G3615">
        <f>IF('Input and Summary Results'!$J$4="yes",IF(C3615=FALSE,FALSE,IF('Data Transformation'!E3615&lt;$R$10,E3615,$R$10)),IF(C3615=FALSE,FALSE,IF(C3615&lt;$R$10,C3615,$R$10)))</f>
        <v>1.1354027099999999</v>
      </c>
      <c r="H3615">
        <f>IF('Input and Summary Results'!$J$4="yes",'Data Transformation'!F3615,'Data Transformation'!D3615)</f>
        <v>5.9977040000000002E-2</v>
      </c>
      <c r="I3615">
        <f t="shared" si="199"/>
        <v>208</v>
      </c>
    </row>
    <row r="3616" spans="2:9" x14ac:dyDescent="0.25">
      <c r="B3616">
        <f>IF('Input and Summary Results'!D3198=0,FALSE,'Input and Summary Results'!$B3198)</f>
        <v>208</v>
      </c>
      <c r="C3616">
        <f>IF(OR(B3616=0,'Input and Summary Results'!D3198=0,'Input and Summary Results'!D3198=""),FALSE,'Input and Summary Results'!$D3198)</f>
        <v>1.14011036</v>
      </c>
      <c r="D3616">
        <f>IF(OR(B3616=0,'Input and Summary Results'!E3198=0),FALSE,'Input and Summary Results'!$E3198)</f>
        <v>8.3944729999999995E-2</v>
      </c>
      <c r="E3616">
        <f t="shared" si="197"/>
        <v>5.6946892055115939E-2</v>
      </c>
      <c r="F3616">
        <f t="shared" si="198"/>
        <v>3.1954812532358705E-2</v>
      </c>
      <c r="G3616">
        <f>IF('Input and Summary Results'!$J$4="yes",IF(C3616=FALSE,FALSE,IF('Data Transformation'!E3616&lt;$R$10,E3616,$R$10)),IF(C3616=FALSE,FALSE,IF(C3616&lt;$R$10,C3616,$R$10)))</f>
        <v>1.14011036</v>
      </c>
      <c r="H3616">
        <f>IF('Input and Summary Results'!$J$4="yes",'Data Transformation'!F3616,'Data Transformation'!D3616)</f>
        <v>8.3944729999999995E-2</v>
      </c>
      <c r="I3616">
        <f t="shared" si="199"/>
        <v>208</v>
      </c>
    </row>
    <row r="3617" spans="2:9" x14ac:dyDescent="0.25">
      <c r="B3617">
        <f>IF('Input and Summary Results'!D3199=0,FALSE,'Input and Summary Results'!$B3199)</f>
        <v>208</v>
      </c>
      <c r="C3617">
        <f>IF(OR(B3617=0,'Input and Summary Results'!D3199=0,'Input and Summary Results'!D3199=""),FALSE,'Input and Summary Results'!$D3199)</f>
        <v>1.17705912</v>
      </c>
      <c r="D3617">
        <f>IF(OR(B3617=0,'Input and Summary Results'!E3199=0),FALSE,'Input and Summary Results'!$E3199)</f>
        <v>8.0526550000000002E-2</v>
      </c>
      <c r="E3617">
        <f t="shared" si="197"/>
        <v>7.079827664543939E-2</v>
      </c>
      <c r="F3617">
        <f t="shared" si="198"/>
        <v>2.9691391117210832E-2</v>
      </c>
      <c r="G3617">
        <f>IF('Input and Summary Results'!$J$4="yes",IF(C3617=FALSE,FALSE,IF('Data Transformation'!E3617&lt;$R$10,E3617,$R$10)),IF(C3617=FALSE,FALSE,IF(C3617&lt;$R$10,C3617,$R$10)))</f>
        <v>1.17705912</v>
      </c>
      <c r="H3617">
        <f>IF('Input and Summary Results'!$J$4="yes",'Data Transformation'!F3617,'Data Transformation'!D3617)</f>
        <v>8.0526550000000002E-2</v>
      </c>
      <c r="I3617">
        <f t="shared" si="199"/>
        <v>208</v>
      </c>
    </row>
    <row r="3618" spans="2:9" x14ac:dyDescent="0.25">
      <c r="B3618">
        <f>IF('Input and Summary Results'!D3200=0,FALSE,'Input and Summary Results'!$B3200)</f>
        <v>208</v>
      </c>
      <c r="C3618">
        <f>IF(OR(B3618=0,'Input and Summary Results'!D3200=0,'Input and Summary Results'!D3200=""),FALSE,'Input and Summary Results'!$D3200)</f>
        <v>1.1786770799999999</v>
      </c>
      <c r="D3618">
        <f>IF(OR(B3618=0,'Input and Summary Results'!E3200=0),FALSE,'Input and Summary Results'!$E3200)</f>
        <v>4.7149070000000001E-2</v>
      </c>
      <c r="E3618">
        <f t="shared" si="197"/>
        <v>7.1394838527391757E-2</v>
      </c>
      <c r="F3618">
        <f t="shared" si="198"/>
        <v>1.7360731558468925E-2</v>
      </c>
      <c r="G3618">
        <f>IF('Input and Summary Results'!$J$4="yes",IF(C3618=FALSE,FALSE,IF('Data Transformation'!E3618&lt;$R$10,E3618,$R$10)),IF(C3618=FALSE,FALSE,IF(C3618&lt;$R$10,C3618,$R$10)))</f>
        <v>1.1786770799999999</v>
      </c>
      <c r="H3618">
        <f>IF('Input and Summary Results'!$J$4="yes",'Data Transformation'!F3618,'Data Transformation'!D3618)</f>
        <v>4.7149070000000001E-2</v>
      </c>
      <c r="I3618">
        <f t="shared" si="199"/>
        <v>208</v>
      </c>
    </row>
    <row r="3619" spans="2:9" x14ac:dyDescent="0.25">
      <c r="B3619">
        <f>IF('Input and Summary Results'!D3201=0,FALSE,'Input and Summary Results'!$B3201)</f>
        <v>208</v>
      </c>
      <c r="C3619">
        <f>IF(OR(B3619=0,'Input and Summary Results'!D3201=0,'Input and Summary Results'!D3201=""),FALSE,'Input and Summary Results'!$D3201)</f>
        <v>1.18770452</v>
      </c>
      <c r="D3619">
        <f>IF(OR(B3619=0,'Input and Summary Results'!E3201=0),FALSE,'Input and Summary Results'!$E3201)</f>
        <v>5.7227029999999998E-2</v>
      </c>
      <c r="E3619">
        <f t="shared" si="197"/>
        <v>7.4708409252302321E-2</v>
      </c>
      <c r="F3619">
        <f t="shared" si="198"/>
        <v>2.0911371979960132E-2</v>
      </c>
      <c r="G3619">
        <f>IF('Input and Summary Results'!$J$4="yes",IF(C3619=FALSE,FALSE,IF('Data Transformation'!E3619&lt;$R$10,E3619,$R$10)),IF(C3619=FALSE,FALSE,IF(C3619&lt;$R$10,C3619,$R$10)))</f>
        <v>1.18770452</v>
      </c>
      <c r="H3619">
        <f>IF('Input and Summary Results'!$J$4="yes",'Data Transformation'!F3619,'Data Transformation'!D3619)</f>
        <v>5.7227029999999998E-2</v>
      </c>
      <c r="I3619">
        <f t="shared" si="199"/>
        <v>208</v>
      </c>
    </row>
    <row r="3620" spans="2:9" x14ac:dyDescent="0.25">
      <c r="B3620">
        <f>IF('Input and Summary Results'!D3202=0,FALSE,'Input and Summary Results'!$B3202)</f>
        <v>208</v>
      </c>
      <c r="C3620">
        <f>IF(OR(B3620=0,'Input and Summary Results'!D3202=0,'Input and Summary Results'!D3202=""),FALSE,'Input and Summary Results'!$D3202)</f>
        <v>1.20510316</v>
      </c>
      <c r="D3620">
        <f>IF(OR(B3620=0,'Input and Summary Results'!E3202=0),FALSE,'Input and Summary Results'!$E3202)</f>
        <v>4.8663169999999999E-2</v>
      </c>
      <c r="E3620">
        <f t="shared" si="197"/>
        <v>8.102422525206697E-2</v>
      </c>
      <c r="F3620">
        <f t="shared" si="198"/>
        <v>1.7525317732964868E-2</v>
      </c>
      <c r="G3620">
        <f>IF('Input and Summary Results'!$J$4="yes",IF(C3620=FALSE,FALSE,IF('Data Transformation'!E3620&lt;$R$10,E3620,$R$10)),IF(C3620=FALSE,FALSE,IF(C3620&lt;$R$10,C3620,$R$10)))</f>
        <v>1.20510316</v>
      </c>
      <c r="H3620">
        <f>IF('Input and Summary Results'!$J$4="yes",'Data Transformation'!F3620,'Data Transformation'!D3620)</f>
        <v>4.8663169999999999E-2</v>
      </c>
      <c r="I3620">
        <f t="shared" si="199"/>
        <v>208</v>
      </c>
    </row>
    <row r="3621" spans="2:9" x14ac:dyDescent="0.25">
      <c r="B3621">
        <f>IF('Input and Summary Results'!D3203=0,FALSE,'Input and Summary Results'!$B3203)</f>
        <v>208</v>
      </c>
      <c r="C3621">
        <f>IF(OR(B3621=0,'Input and Summary Results'!D3203=0,'Input and Summary Results'!D3203=""),FALSE,'Input and Summary Results'!$D3203)</f>
        <v>1.21185787</v>
      </c>
      <c r="D3621">
        <f>IF(OR(B3621=0,'Input and Summary Results'!E3203=0),FALSE,'Input and Summary Results'!$E3203)</f>
        <v>6.4755859999999998E-2</v>
      </c>
      <c r="E3621">
        <f t="shared" si="197"/>
        <v>8.3451687574257152E-2</v>
      </c>
      <c r="F3621">
        <f t="shared" si="198"/>
        <v>2.3190874058523048E-2</v>
      </c>
      <c r="G3621">
        <f>IF('Input and Summary Results'!$J$4="yes",IF(C3621=FALSE,FALSE,IF('Data Transformation'!E3621&lt;$R$10,E3621,$R$10)),IF(C3621=FALSE,FALSE,IF(C3621&lt;$R$10,C3621,$R$10)))</f>
        <v>1.21185787</v>
      </c>
      <c r="H3621">
        <f>IF('Input and Summary Results'!$J$4="yes",'Data Transformation'!F3621,'Data Transformation'!D3621)</f>
        <v>6.4755859999999998E-2</v>
      </c>
      <c r="I3621">
        <f t="shared" si="199"/>
        <v>208</v>
      </c>
    </row>
    <row r="3622" spans="2:9" x14ac:dyDescent="0.25">
      <c r="B3622">
        <f>IF('Input and Summary Results'!D3204=0,FALSE,'Input and Summary Results'!$B3204)</f>
        <v>208</v>
      </c>
      <c r="C3622">
        <f>IF(OR(B3622=0,'Input and Summary Results'!D3204=0,'Input and Summary Results'!D3204=""),FALSE,'Input and Summary Results'!$D3204)</f>
        <v>1.2889268</v>
      </c>
      <c r="D3622">
        <f>IF(OR(B3622=0,'Input and Summary Results'!E3204=0),FALSE,'Input and Summary Results'!$E3204)</f>
        <v>9.4583109999999998E-2</v>
      </c>
      <c r="E3622">
        <f t="shared" si="197"/>
        <v>0.11022825384776443</v>
      </c>
      <c r="F3622">
        <f t="shared" si="198"/>
        <v>3.1847479422415607E-2</v>
      </c>
      <c r="G3622">
        <f>IF('Input and Summary Results'!$J$4="yes",IF(C3622=FALSE,FALSE,IF('Data Transformation'!E3622&lt;$R$10,E3622,$R$10)),IF(C3622=FALSE,FALSE,IF(C3622&lt;$R$10,C3622,$R$10)))</f>
        <v>1.2889268</v>
      </c>
      <c r="H3622">
        <f>IF('Input and Summary Results'!$J$4="yes",'Data Transformation'!F3622,'Data Transformation'!D3622)</f>
        <v>9.4583109999999998E-2</v>
      </c>
      <c r="I3622">
        <f t="shared" si="199"/>
        <v>208</v>
      </c>
    </row>
    <row r="3623" spans="2:9" x14ac:dyDescent="0.25">
      <c r="B3623">
        <f>IF('Input and Summary Results'!D3205=0,FALSE,'Input and Summary Results'!$B3205)</f>
        <v>208</v>
      </c>
      <c r="C3623">
        <f>IF(OR(B3623=0,'Input and Summary Results'!D3205=0,'Input and Summary Results'!D3205=""),FALSE,'Input and Summary Results'!$D3205)</f>
        <v>1.2895168800000001</v>
      </c>
      <c r="D3623">
        <f>IF(OR(B3623=0,'Input and Summary Results'!E3205=0),FALSE,'Input and Summary Results'!$E3205)</f>
        <v>9.4355140000000004E-2</v>
      </c>
      <c r="E3623">
        <f t="shared" si="197"/>
        <v>0.1104270315013879</v>
      </c>
      <c r="F3623">
        <f t="shared" si="198"/>
        <v>3.1756180469696527E-2</v>
      </c>
      <c r="G3623">
        <f>IF('Input and Summary Results'!$J$4="yes",IF(C3623=FALSE,FALSE,IF('Data Transformation'!E3623&lt;$R$10,E3623,$R$10)),IF(C3623=FALSE,FALSE,IF(C3623&lt;$R$10,C3623,$R$10)))</f>
        <v>1.2895168800000001</v>
      </c>
      <c r="H3623">
        <f>IF('Input and Summary Results'!$J$4="yes",'Data Transformation'!F3623,'Data Transformation'!D3623)</f>
        <v>9.4355140000000004E-2</v>
      </c>
      <c r="I3623">
        <f t="shared" si="199"/>
        <v>208</v>
      </c>
    </row>
    <row r="3624" spans="2:9" x14ac:dyDescent="0.25">
      <c r="B3624">
        <f>IF('Input and Summary Results'!D3206=0,FALSE,'Input and Summary Results'!$B3206)</f>
        <v>208</v>
      </c>
      <c r="C3624">
        <f>IF(OR(B3624=0,'Input and Summary Results'!D3206=0,'Input and Summary Results'!D3206=""),FALSE,'Input and Summary Results'!$D3206)</f>
        <v>1.31969413</v>
      </c>
      <c r="D3624">
        <f>IF(OR(B3624=0,'Input and Summary Results'!E3206=0),FALSE,'Input and Summary Results'!$E3206)</f>
        <v>6.8756100000000001E-2</v>
      </c>
      <c r="E3624">
        <f t="shared" si="197"/>
        <v>0.12047328495879832</v>
      </c>
      <c r="F3624">
        <f t="shared" si="198"/>
        <v>2.2611411782213504E-2</v>
      </c>
      <c r="G3624">
        <f>IF('Input and Summary Results'!$J$4="yes",IF(C3624=FALSE,FALSE,IF('Data Transformation'!E3624&lt;$R$10,E3624,$R$10)),IF(C3624=FALSE,FALSE,IF(C3624&lt;$R$10,C3624,$R$10)))</f>
        <v>1.31969413</v>
      </c>
      <c r="H3624">
        <f>IF('Input and Summary Results'!$J$4="yes",'Data Transformation'!F3624,'Data Transformation'!D3624)</f>
        <v>6.8756100000000001E-2</v>
      </c>
      <c r="I3624">
        <f t="shared" si="199"/>
        <v>208</v>
      </c>
    </row>
    <row r="3625" spans="2:9" x14ac:dyDescent="0.25">
      <c r="B3625">
        <f>IF('Input and Summary Results'!D3207=0,FALSE,'Input and Summary Results'!$B3207)</f>
        <v>208</v>
      </c>
      <c r="C3625">
        <f>IF(OR(B3625=0,'Input and Summary Results'!D3207=0,'Input and Summary Results'!D3207=""),FALSE,'Input and Summary Results'!$D3207)</f>
        <v>1.43345652</v>
      </c>
      <c r="D3625">
        <f>IF(OR(B3625=0,'Input and Summary Results'!E3207=0),FALSE,'Input and Summary Results'!$E3207)</f>
        <v>0.11655753000000001</v>
      </c>
      <c r="E3625">
        <f t="shared" si="197"/>
        <v>0.15638452434183059</v>
      </c>
      <c r="F3625">
        <f t="shared" si="198"/>
        <v>3.5289502900304227E-2</v>
      </c>
      <c r="G3625">
        <f>IF('Input and Summary Results'!$J$4="yes",IF(C3625=FALSE,FALSE,IF('Data Transformation'!E3625&lt;$R$10,E3625,$R$10)),IF(C3625=FALSE,FALSE,IF(C3625&lt;$R$10,C3625,$R$10)))</f>
        <v>1.43345652</v>
      </c>
      <c r="H3625">
        <f>IF('Input and Summary Results'!$J$4="yes",'Data Transformation'!F3625,'Data Transformation'!D3625)</f>
        <v>0.11655753000000001</v>
      </c>
      <c r="I3625">
        <f t="shared" si="199"/>
        <v>208</v>
      </c>
    </row>
    <row r="3626" spans="2:9" x14ac:dyDescent="0.25">
      <c r="B3626">
        <f>IF('Input and Summary Results'!D3208=0,FALSE,'Input and Summary Results'!$B3208)</f>
        <v>209</v>
      </c>
      <c r="C3626">
        <f>IF(OR(B3626=0,'Input and Summary Results'!D3208=0,'Input and Summary Results'!D3208=""),FALSE,'Input and Summary Results'!$D3208)</f>
        <v>-0.120112</v>
      </c>
      <c r="D3626">
        <f>IF(OR(B3626=0,'Input and Summary Results'!E3208=0),FALSE,'Input and Summary Results'!$E3208)</f>
        <v>7.3815759999999994E-2</v>
      </c>
      <c r="E3626" t="e">
        <f t="shared" ref="E3626:E3689" si="200">IF(C3626=FALSE,FALSE,LOG10(C3626))</f>
        <v>#NUM!</v>
      </c>
      <c r="F3626">
        <f t="shared" ref="F3626:F3689" si="201">IF(D3626=FALSE, FALSE,0.434*D3626/C3626)</f>
        <v>-0.26671806180897828</v>
      </c>
      <c r="G3626">
        <f>IF('Input and Summary Results'!$J$4="yes",IF(C3626=FALSE,FALSE,IF('Data Transformation'!E3626&lt;$R$10,E3626,$R$10)),IF(C3626=FALSE,FALSE,IF(C3626&lt;$R$10,C3626,$R$10)))</f>
        <v>-0.120112</v>
      </c>
      <c r="H3626">
        <f>IF('Input and Summary Results'!$J$4="yes",'Data Transformation'!F3626,'Data Transformation'!D3626)</f>
        <v>7.3815759999999994E-2</v>
      </c>
      <c r="I3626">
        <f t="shared" si="199"/>
        <v>209</v>
      </c>
    </row>
    <row r="3627" spans="2:9" x14ac:dyDescent="0.25">
      <c r="B3627">
        <f>IF('Input and Summary Results'!D3209=0,FALSE,'Input and Summary Results'!$B3209)</f>
        <v>209</v>
      </c>
      <c r="C3627">
        <f>IF(OR(B3627=0,'Input and Summary Results'!D3209=0,'Input and Summary Results'!D3209=""),FALSE,'Input and Summary Results'!$D3209)</f>
        <v>-2.1686899999999999E-2</v>
      </c>
      <c r="D3627">
        <f>IF(OR(B3627=0,'Input and Summary Results'!E3209=0),FALSE,'Input and Summary Results'!$E3209)</f>
        <v>6.4726049999999993E-2</v>
      </c>
      <c r="E3627" t="e">
        <f t="shared" si="200"/>
        <v>#NUM!</v>
      </c>
      <c r="F3627">
        <f t="shared" si="201"/>
        <v>-1.2953029570846917</v>
      </c>
      <c r="G3627">
        <f>IF('Input and Summary Results'!$J$4="yes",IF(C3627=FALSE,FALSE,IF('Data Transformation'!E3627&lt;$R$10,E3627,$R$10)),IF(C3627=FALSE,FALSE,IF(C3627&lt;$R$10,C3627,$R$10)))</f>
        <v>-2.1686899999999999E-2</v>
      </c>
      <c r="H3627">
        <f>IF('Input and Summary Results'!$J$4="yes",'Data Transformation'!F3627,'Data Transformation'!D3627)</f>
        <v>6.4726049999999993E-2</v>
      </c>
      <c r="I3627">
        <f t="shared" si="199"/>
        <v>209</v>
      </c>
    </row>
    <row r="3628" spans="2:9" x14ac:dyDescent="0.25">
      <c r="B3628">
        <f>IF('Input and Summary Results'!D3210=0,FALSE,'Input and Summary Results'!$B3210)</f>
        <v>209</v>
      </c>
      <c r="C3628">
        <f>IF(OR(B3628=0,'Input and Summary Results'!D3210=0,'Input and Summary Results'!D3210=""),FALSE,'Input and Summary Results'!$D3210)</f>
        <v>-1.18069E-2</v>
      </c>
      <c r="D3628">
        <f>IF(OR(B3628=0,'Input and Summary Results'!E3210=0),FALSE,'Input and Summary Results'!$E3210)</f>
        <v>7.3570200000000002E-2</v>
      </c>
      <c r="E3628" t="e">
        <f t="shared" si="200"/>
        <v>#NUM!</v>
      </c>
      <c r="F3628">
        <f t="shared" si="201"/>
        <v>-2.7043056856583862</v>
      </c>
      <c r="G3628">
        <f>IF('Input and Summary Results'!$J$4="yes",IF(C3628=FALSE,FALSE,IF('Data Transformation'!E3628&lt;$R$10,E3628,$R$10)),IF(C3628=FALSE,FALSE,IF(C3628&lt;$R$10,C3628,$R$10)))</f>
        <v>-1.18069E-2</v>
      </c>
      <c r="H3628">
        <f>IF('Input and Summary Results'!$J$4="yes",'Data Transformation'!F3628,'Data Transformation'!D3628)</f>
        <v>7.3570200000000002E-2</v>
      </c>
      <c r="I3628">
        <f t="shared" si="199"/>
        <v>209</v>
      </c>
    </row>
    <row r="3629" spans="2:9" x14ac:dyDescent="0.25">
      <c r="B3629">
        <f>IF('Input and Summary Results'!D3211=0,FALSE,'Input and Summary Results'!$B3211)</f>
        <v>209</v>
      </c>
      <c r="C3629">
        <f>IF(OR(B3629=0,'Input and Summary Results'!D3211=0,'Input and Summary Results'!D3211=""),FALSE,'Input and Summary Results'!$D3211)</f>
        <v>-3.0863000000000002E-3</v>
      </c>
      <c r="D3629">
        <f>IF(OR(B3629=0,'Input and Summary Results'!E3211=0),FALSE,'Input and Summary Results'!$E3211)</f>
        <v>7.9099920000000004E-2</v>
      </c>
      <c r="E3629" t="e">
        <f t="shared" si="200"/>
        <v>#NUM!</v>
      </c>
      <c r="F3629">
        <f t="shared" si="201"/>
        <v>-11.123145928782037</v>
      </c>
      <c r="G3629">
        <f>IF('Input and Summary Results'!$J$4="yes",IF(C3629=FALSE,FALSE,IF('Data Transformation'!E3629&lt;$R$10,E3629,$R$10)),IF(C3629=FALSE,FALSE,IF(C3629&lt;$R$10,C3629,$R$10)))</f>
        <v>-3.0863000000000002E-3</v>
      </c>
      <c r="H3629">
        <f>IF('Input and Summary Results'!$J$4="yes",'Data Transformation'!F3629,'Data Transformation'!D3629)</f>
        <v>7.9099920000000004E-2</v>
      </c>
      <c r="I3629">
        <f t="shared" si="199"/>
        <v>209</v>
      </c>
    </row>
    <row r="3630" spans="2:9" x14ac:dyDescent="0.25">
      <c r="B3630">
        <f>IF('Input and Summary Results'!D3212=0,FALSE,'Input and Summary Results'!$B3212)</f>
        <v>209</v>
      </c>
      <c r="C3630">
        <f>IF(OR(B3630=0,'Input and Summary Results'!D3212=0,'Input and Summary Results'!D3212=""),FALSE,'Input and Summary Results'!$D3212)</f>
        <v>6.0794899999999999E-3</v>
      </c>
      <c r="D3630">
        <f>IF(OR(B3630=0,'Input and Summary Results'!E3212=0),FALSE,'Input and Summary Results'!$E3212)</f>
        <v>9.9720649999999994E-2</v>
      </c>
      <c r="E3630">
        <f t="shared" si="200"/>
        <v>-2.2161328515620946</v>
      </c>
      <c r="F3630">
        <f t="shared" si="201"/>
        <v>7.1188145880657752</v>
      </c>
      <c r="G3630">
        <f>IF('Input and Summary Results'!$J$4="yes",IF(C3630=FALSE,FALSE,IF('Data Transformation'!E3630&lt;$R$10,E3630,$R$10)),IF(C3630=FALSE,FALSE,IF(C3630&lt;$R$10,C3630,$R$10)))</f>
        <v>6.0794899999999999E-3</v>
      </c>
      <c r="H3630">
        <f>IF('Input and Summary Results'!$J$4="yes",'Data Transformation'!F3630,'Data Transformation'!D3630)</f>
        <v>9.9720649999999994E-2</v>
      </c>
      <c r="I3630">
        <f t="shared" si="199"/>
        <v>209</v>
      </c>
    </row>
    <row r="3631" spans="2:9" x14ac:dyDescent="0.25">
      <c r="B3631">
        <f>IF('Input and Summary Results'!D3213=0,FALSE,'Input and Summary Results'!$B3213)</f>
        <v>209</v>
      </c>
      <c r="C3631">
        <f>IF(OR(B3631=0,'Input and Summary Results'!D3213=0,'Input and Summary Results'!D3213=""),FALSE,'Input and Summary Results'!$D3213)</f>
        <v>2.3833449999999999E-2</v>
      </c>
      <c r="D3631">
        <f>IF(OR(B3631=0,'Input and Summary Results'!E3213=0),FALSE,'Input and Summary Results'!$E3213)</f>
        <v>5.9891020000000003E-2</v>
      </c>
      <c r="E3631">
        <f t="shared" si="200"/>
        <v>-1.6228130870067408</v>
      </c>
      <c r="F3631">
        <f t="shared" si="201"/>
        <v>1.0905975710608411</v>
      </c>
      <c r="G3631">
        <f>IF('Input and Summary Results'!$J$4="yes",IF(C3631=FALSE,FALSE,IF('Data Transformation'!E3631&lt;$R$10,E3631,$R$10)),IF(C3631=FALSE,FALSE,IF(C3631&lt;$R$10,C3631,$R$10)))</f>
        <v>2.3833449999999999E-2</v>
      </c>
      <c r="H3631">
        <f>IF('Input and Summary Results'!$J$4="yes",'Data Transformation'!F3631,'Data Transformation'!D3631)</f>
        <v>5.9891020000000003E-2</v>
      </c>
      <c r="I3631">
        <f t="shared" si="199"/>
        <v>209</v>
      </c>
    </row>
    <row r="3632" spans="2:9" x14ac:dyDescent="0.25">
      <c r="B3632">
        <f>IF('Input and Summary Results'!D3214=0,FALSE,'Input and Summary Results'!$B3214)</f>
        <v>209</v>
      </c>
      <c r="C3632">
        <f>IF(OR(B3632=0,'Input and Summary Results'!D3214=0,'Input and Summary Results'!D3214=""),FALSE,'Input and Summary Results'!$D3214)</f>
        <v>2.9881109999999999E-2</v>
      </c>
      <c r="D3632">
        <f>IF(OR(B3632=0,'Input and Summary Results'!E3214=0),FALSE,'Input and Summary Results'!$E3214)</f>
        <v>5.3517839999999997E-2</v>
      </c>
      <c r="E3632">
        <f t="shared" si="200"/>
        <v>-1.5246032737267499</v>
      </c>
      <c r="F3632">
        <f t="shared" si="201"/>
        <v>0.77730521255736484</v>
      </c>
      <c r="G3632">
        <f>IF('Input and Summary Results'!$J$4="yes",IF(C3632=FALSE,FALSE,IF('Data Transformation'!E3632&lt;$R$10,E3632,$R$10)),IF(C3632=FALSE,FALSE,IF(C3632&lt;$R$10,C3632,$R$10)))</f>
        <v>2.9881109999999999E-2</v>
      </c>
      <c r="H3632">
        <f>IF('Input and Summary Results'!$J$4="yes",'Data Transformation'!F3632,'Data Transformation'!D3632)</f>
        <v>5.3517839999999997E-2</v>
      </c>
      <c r="I3632">
        <f t="shared" si="199"/>
        <v>209</v>
      </c>
    </row>
    <row r="3633" spans="2:9" x14ac:dyDescent="0.25">
      <c r="B3633">
        <f>IF('Input and Summary Results'!D3215=0,FALSE,'Input and Summary Results'!$B3215)</f>
        <v>209</v>
      </c>
      <c r="C3633">
        <f>IF(OR(B3633=0,'Input and Summary Results'!D3215=0,'Input and Summary Results'!D3215=""),FALSE,'Input and Summary Results'!$D3215)</f>
        <v>3.1447080000000002E-2</v>
      </c>
      <c r="D3633">
        <f>IF(OR(B3633=0,'Input and Summary Results'!E3215=0),FALSE,'Input and Summary Results'!$E3215)</f>
        <v>7.625846E-2</v>
      </c>
      <c r="E3633">
        <f t="shared" si="200"/>
        <v>-1.5024196745036573</v>
      </c>
      <c r="F3633">
        <f t="shared" si="201"/>
        <v>1.0524402151169518</v>
      </c>
      <c r="G3633">
        <f>IF('Input and Summary Results'!$J$4="yes",IF(C3633=FALSE,FALSE,IF('Data Transformation'!E3633&lt;$R$10,E3633,$R$10)),IF(C3633=FALSE,FALSE,IF(C3633&lt;$R$10,C3633,$R$10)))</f>
        <v>3.1447080000000002E-2</v>
      </c>
      <c r="H3633">
        <f>IF('Input and Summary Results'!$J$4="yes",'Data Transformation'!F3633,'Data Transformation'!D3633)</f>
        <v>7.625846E-2</v>
      </c>
      <c r="I3633">
        <f t="shared" si="199"/>
        <v>209</v>
      </c>
    </row>
    <row r="3634" spans="2:9" x14ac:dyDescent="0.25">
      <c r="B3634">
        <f>IF('Input and Summary Results'!D3216=0,FALSE,'Input and Summary Results'!$B3216)</f>
        <v>209</v>
      </c>
      <c r="C3634">
        <f>IF(OR(B3634=0,'Input and Summary Results'!D3216=0,'Input and Summary Results'!D3216=""),FALSE,'Input and Summary Results'!$D3216)</f>
        <v>4.1562620000000002E-2</v>
      </c>
      <c r="D3634">
        <f>IF(OR(B3634=0,'Input and Summary Results'!E3216=0),FALSE,'Input and Summary Results'!$E3216)</f>
        <v>6.6445489999999996E-2</v>
      </c>
      <c r="E3634">
        <f t="shared" si="200"/>
        <v>-1.3812970834517653</v>
      </c>
      <c r="F3634">
        <f t="shared" si="201"/>
        <v>0.69382879760708049</v>
      </c>
      <c r="G3634">
        <f>IF('Input and Summary Results'!$J$4="yes",IF(C3634=FALSE,FALSE,IF('Data Transformation'!E3634&lt;$R$10,E3634,$R$10)),IF(C3634=FALSE,FALSE,IF(C3634&lt;$R$10,C3634,$R$10)))</f>
        <v>4.1562620000000002E-2</v>
      </c>
      <c r="H3634">
        <f>IF('Input and Summary Results'!$J$4="yes",'Data Transformation'!F3634,'Data Transformation'!D3634)</f>
        <v>6.6445489999999996E-2</v>
      </c>
      <c r="I3634">
        <f t="shared" si="199"/>
        <v>209</v>
      </c>
    </row>
    <row r="3635" spans="2:9" x14ac:dyDescent="0.25">
      <c r="B3635">
        <f>IF('Input and Summary Results'!D3217=0,FALSE,'Input and Summary Results'!$B3217)</f>
        <v>209</v>
      </c>
      <c r="C3635">
        <f>IF(OR(B3635=0,'Input and Summary Results'!D3217=0,'Input and Summary Results'!D3217=""),FALSE,'Input and Summary Results'!$D3217)</f>
        <v>4.7273669999999997E-2</v>
      </c>
      <c r="D3635">
        <f>IF(OR(B3635=0,'Input and Summary Results'!E3217=0),FALSE,'Input and Summary Results'!$E3217)</f>
        <v>5.3345709999999998E-2</v>
      </c>
      <c r="E3635">
        <f t="shared" si="200"/>
        <v>-1.3253806807755961</v>
      </c>
      <c r="F3635">
        <f t="shared" si="201"/>
        <v>0.48974488631832475</v>
      </c>
      <c r="G3635">
        <f>IF('Input and Summary Results'!$J$4="yes",IF(C3635=FALSE,FALSE,IF('Data Transformation'!E3635&lt;$R$10,E3635,$R$10)),IF(C3635=FALSE,FALSE,IF(C3635&lt;$R$10,C3635,$R$10)))</f>
        <v>4.7273669999999997E-2</v>
      </c>
      <c r="H3635">
        <f>IF('Input and Summary Results'!$J$4="yes",'Data Transformation'!F3635,'Data Transformation'!D3635)</f>
        <v>5.3345709999999998E-2</v>
      </c>
      <c r="I3635">
        <f t="shared" si="199"/>
        <v>209</v>
      </c>
    </row>
    <row r="3636" spans="2:9" x14ac:dyDescent="0.25">
      <c r="B3636">
        <f>IF('Input and Summary Results'!D3218=0,FALSE,'Input and Summary Results'!$B3218)</f>
        <v>209</v>
      </c>
      <c r="C3636">
        <f>IF(OR(B3636=0,'Input and Summary Results'!D3218=0,'Input and Summary Results'!D3218=""),FALSE,'Input and Summary Results'!$D3218)</f>
        <v>6.604256E-2</v>
      </c>
      <c r="D3636">
        <f>IF(OR(B3636=0,'Input and Summary Results'!E3218=0),FALSE,'Input and Summary Results'!$E3218)</f>
        <v>6.9659380000000007E-2</v>
      </c>
      <c r="E3636">
        <f t="shared" si="200"/>
        <v>-1.180176100576942</v>
      </c>
      <c r="F3636">
        <f t="shared" si="201"/>
        <v>0.45776800475329854</v>
      </c>
      <c r="G3636">
        <f>IF('Input and Summary Results'!$J$4="yes",IF(C3636=FALSE,FALSE,IF('Data Transformation'!E3636&lt;$R$10,E3636,$R$10)),IF(C3636=FALSE,FALSE,IF(C3636&lt;$R$10,C3636,$R$10)))</f>
        <v>6.604256E-2</v>
      </c>
      <c r="H3636">
        <f>IF('Input and Summary Results'!$J$4="yes",'Data Transformation'!F3636,'Data Transformation'!D3636)</f>
        <v>6.9659380000000007E-2</v>
      </c>
      <c r="I3636">
        <f t="shared" si="199"/>
        <v>209</v>
      </c>
    </row>
    <row r="3637" spans="2:9" x14ac:dyDescent="0.25">
      <c r="B3637">
        <f>IF('Input and Summary Results'!D3219=0,FALSE,'Input and Summary Results'!$B3219)</f>
        <v>209</v>
      </c>
      <c r="C3637">
        <f>IF(OR(B3637=0,'Input and Summary Results'!D3219=0,'Input and Summary Results'!D3219=""),FALSE,'Input and Summary Results'!$D3219)</f>
        <v>8.1327730000000001E-2</v>
      </c>
      <c r="D3637">
        <f>IF(OR(B3637=0,'Input and Summary Results'!E3219=0),FALSE,'Input and Summary Results'!$E3219)</f>
        <v>9.1618110000000003E-2</v>
      </c>
      <c r="E3637">
        <f t="shared" si="200"/>
        <v>-1.0897613494535983</v>
      </c>
      <c r="F3637">
        <f t="shared" si="201"/>
        <v>0.48891392566840364</v>
      </c>
      <c r="G3637">
        <f>IF('Input and Summary Results'!$J$4="yes",IF(C3637=FALSE,FALSE,IF('Data Transformation'!E3637&lt;$R$10,E3637,$R$10)),IF(C3637=FALSE,FALSE,IF(C3637&lt;$R$10,C3637,$R$10)))</f>
        <v>8.1327730000000001E-2</v>
      </c>
      <c r="H3637">
        <f>IF('Input and Summary Results'!$J$4="yes",'Data Transformation'!F3637,'Data Transformation'!D3637)</f>
        <v>9.1618110000000003E-2</v>
      </c>
      <c r="I3637">
        <f t="shared" si="199"/>
        <v>209</v>
      </c>
    </row>
    <row r="3638" spans="2:9" x14ac:dyDescent="0.25">
      <c r="B3638">
        <f>IF('Input and Summary Results'!D3220=0,FALSE,'Input and Summary Results'!$B3220)</f>
        <v>209</v>
      </c>
      <c r="C3638">
        <f>IF(OR(B3638=0,'Input and Summary Results'!D3220=0,'Input and Summary Results'!D3220=""),FALSE,'Input and Summary Results'!$D3220)</f>
        <v>8.2082059999999998E-2</v>
      </c>
      <c r="D3638">
        <f>IF(OR(B3638=0,'Input and Summary Results'!E3220=0),FALSE,'Input and Summary Results'!$E3220)</f>
        <v>6.141311E-2</v>
      </c>
      <c r="E3638">
        <f t="shared" si="200"/>
        <v>-1.0857517526780895</v>
      </c>
      <c r="F3638">
        <f t="shared" si="201"/>
        <v>0.32471516601800687</v>
      </c>
      <c r="G3638">
        <f>IF('Input and Summary Results'!$J$4="yes",IF(C3638=FALSE,FALSE,IF('Data Transformation'!E3638&lt;$R$10,E3638,$R$10)),IF(C3638=FALSE,FALSE,IF(C3638&lt;$R$10,C3638,$R$10)))</f>
        <v>8.2082059999999998E-2</v>
      </c>
      <c r="H3638">
        <f>IF('Input and Summary Results'!$J$4="yes",'Data Transformation'!F3638,'Data Transformation'!D3638)</f>
        <v>6.141311E-2</v>
      </c>
      <c r="I3638">
        <f t="shared" si="199"/>
        <v>209</v>
      </c>
    </row>
    <row r="3639" spans="2:9" x14ac:dyDescent="0.25">
      <c r="B3639">
        <f>IF('Input and Summary Results'!D3221=0,FALSE,'Input and Summary Results'!$B3221)</f>
        <v>209</v>
      </c>
      <c r="C3639">
        <f>IF(OR(B3639=0,'Input and Summary Results'!D3221=0,'Input and Summary Results'!D3221=""),FALSE,'Input and Summary Results'!$D3221)</f>
        <v>0.10988615</v>
      </c>
      <c r="D3639">
        <f>IF(OR(B3639=0,'Input and Summary Results'!E3221=0),FALSE,'Input and Summary Results'!$E3221)</f>
        <v>9.8018830000000001E-2</v>
      </c>
      <c r="E3639">
        <f t="shared" si="200"/>
        <v>-0.959057042404726</v>
      </c>
      <c r="F3639">
        <f t="shared" si="201"/>
        <v>0.38712951741416002</v>
      </c>
      <c r="G3639">
        <f>IF('Input and Summary Results'!$J$4="yes",IF(C3639=FALSE,FALSE,IF('Data Transformation'!E3639&lt;$R$10,E3639,$R$10)),IF(C3639=FALSE,FALSE,IF(C3639&lt;$R$10,C3639,$R$10)))</f>
        <v>0.10988615</v>
      </c>
      <c r="H3639">
        <f>IF('Input and Summary Results'!$J$4="yes",'Data Transformation'!F3639,'Data Transformation'!D3639)</f>
        <v>9.8018830000000001E-2</v>
      </c>
      <c r="I3639">
        <f t="shared" si="199"/>
        <v>209</v>
      </c>
    </row>
    <row r="3640" spans="2:9" x14ac:dyDescent="0.25">
      <c r="B3640">
        <f>IF('Input and Summary Results'!D3222=0,FALSE,'Input and Summary Results'!$B3222)</f>
        <v>209</v>
      </c>
      <c r="C3640">
        <f>IF(OR(B3640=0,'Input and Summary Results'!D3222=0,'Input and Summary Results'!D3222=""),FALSE,'Input and Summary Results'!$D3222)</f>
        <v>0.17193135000000001</v>
      </c>
      <c r="D3640">
        <f>IF(OR(B3640=0,'Input and Summary Results'!E3222=0),FALSE,'Input and Summary Results'!$E3222)</f>
        <v>4.4850029999999999E-2</v>
      </c>
      <c r="E3640">
        <f t="shared" si="200"/>
        <v>-0.76464492674145756</v>
      </c>
      <c r="F3640">
        <f t="shared" si="201"/>
        <v>0.11321328553518598</v>
      </c>
      <c r="G3640">
        <f>IF('Input and Summary Results'!$J$4="yes",IF(C3640=FALSE,FALSE,IF('Data Transformation'!E3640&lt;$R$10,E3640,$R$10)),IF(C3640=FALSE,FALSE,IF(C3640&lt;$R$10,C3640,$R$10)))</f>
        <v>0.17193135000000001</v>
      </c>
      <c r="H3640">
        <f>IF('Input and Summary Results'!$J$4="yes",'Data Transformation'!F3640,'Data Transformation'!D3640)</f>
        <v>4.4850029999999999E-2</v>
      </c>
      <c r="I3640">
        <f t="shared" si="199"/>
        <v>209</v>
      </c>
    </row>
    <row r="3641" spans="2:9" x14ac:dyDescent="0.25">
      <c r="B3641">
        <f>IF('Input and Summary Results'!D3223=0,FALSE,'Input and Summary Results'!$B3223)</f>
        <v>209</v>
      </c>
      <c r="C3641">
        <f>IF(OR(B3641=0,'Input and Summary Results'!D3223=0,'Input and Summary Results'!D3223=""),FALSE,'Input and Summary Results'!$D3223)</f>
        <v>0.25303814000000002</v>
      </c>
      <c r="D3641">
        <f>IF(OR(B3641=0,'Input and Summary Results'!E3223=0),FALSE,'Input and Summary Results'!$E3223)</f>
        <v>8.4073599999999998E-2</v>
      </c>
      <c r="E3641">
        <f t="shared" si="200"/>
        <v>-0.5968140134362524</v>
      </c>
      <c r="F3641">
        <f t="shared" si="201"/>
        <v>0.14419937800680957</v>
      </c>
      <c r="G3641">
        <f>IF('Input and Summary Results'!$J$4="yes",IF(C3641=FALSE,FALSE,IF('Data Transformation'!E3641&lt;$R$10,E3641,$R$10)),IF(C3641=FALSE,FALSE,IF(C3641&lt;$R$10,C3641,$R$10)))</f>
        <v>0.25303814000000002</v>
      </c>
      <c r="H3641">
        <f>IF('Input and Summary Results'!$J$4="yes",'Data Transformation'!F3641,'Data Transformation'!D3641)</f>
        <v>8.4073599999999998E-2</v>
      </c>
      <c r="I3641">
        <f t="shared" si="199"/>
        <v>209</v>
      </c>
    </row>
    <row r="3642" spans="2:9" x14ac:dyDescent="0.25">
      <c r="B3642">
        <f>IF('Input and Summary Results'!D3224=0,FALSE,'Input and Summary Results'!$B3224)</f>
        <v>210</v>
      </c>
      <c r="C3642">
        <f>IF(OR(B3642=0,'Input and Summary Results'!D3224=0,'Input and Summary Results'!D3224=""),FALSE,'Input and Summary Results'!$D3224)</f>
        <v>1.7611419999999999E-2</v>
      </c>
      <c r="D3642">
        <f>IF(OR(B3642=0,'Input and Summary Results'!E3224=0),FALSE,'Input and Summary Results'!$E3224)</f>
        <v>8.3016569999999998E-2</v>
      </c>
      <c r="E3642">
        <f t="shared" si="200"/>
        <v>-1.7542056256737451</v>
      </c>
      <c r="F3642">
        <f t="shared" si="201"/>
        <v>2.0457857106354855</v>
      </c>
      <c r="G3642">
        <f>IF('Input and Summary Results'!$J$4="yes",IF(C3642=FALSE,FALSE,IF('Data Transformation'!E3642&lt;$R$10,E3642,$R$10)),IF(C3642=FALSE,FALSE,IF(C3642&lt;$R$10,C3642,$R$10)))</f>
        <v>1.7611419999999999E-2</v>
      </c>
      <c r="H3642">
        <f>IF('Input and Summary Results'!$J$4="yes",'Data Transformation'!F3642,'Data Transformation'!D3642)</f>
        <v>8.3016569999999998E-2</v>
      </c>
      <c r="I3642">
        <f t="shared" si="199"/>
        <v>210</v>
      </c>
    </row>
    <row r="3643" spans="2:9" x14ac:dyDescent="0.25">
      <c r="B3643">
        <f>IF('Input and Summary Results'!D3225=0,FALSE,'Input and Summary Results'!$B3225)</f>
        <v>210</v>
      </c>
      <c r="C3643">
        <f>IF(OR(B3643=0,'Input and Summary Results'!D3225=0,'Input and Summary Results'!D3225=""),FALSE,'Input and Summary Results'!$D3225)</f>
        <v>0.10467973999999999</v>
      </c>
      <c r="D3643">
        <f>IF(OR(B3643=0,'Input and Summary Results'!E3225=0),FALSE,'Input and Summary Results'!$E3225)</f>
        <v>6.8821740000000006E-2</v>
      </c>
      <c r="E3643">
        <f t="shared" si="200"/>
        <v>-0.98013736471677193</v>
      </c>
      <c r="F3643">
        <f t="shared" si="201"/>
        <v>0.28533348630785677</v>
      </c>
      <c r="G3643">
        <f>IF('Input and Summary Results'!$J$4="yes",IF(C3643=FALSE,FALSE,IF('Data Transformation'!E3643&lt;$R$10,E3643,$R$10)),IF(C3643=FALSE,FALSE,IF(C3643&lt;$R$10,C3643,$R$10)))</f>
        <v>0.10467973999999999</v>
      </c>
      <c r="H3643">
        <f>IF('Input and Summary Results'!$J$4="yes",'Data Transformation'!F3643,'Data Transformation'!D3643)</f>
        <v>6.8821740000000006E-2</v>
      </c>
      <c r="I3643">
        <f t="shared" si="199"/>
        <v>210</v>
      </c>
    </row>
    <row r="3644" spans="2:9" x14ac:dyDescent="0.25">
      <c r="B3644">
        <f>IF('Input and Summary Results'!D3226=0,FALSE,'Input and Summary Results'!$B3226)</f>
        <v>210</v>
      </c>
      <c r="C3644">
        <f>IF(OR(B3644=0,'Input and Summary Results'!D3226=0,'Input and Summary Results'!D3226=""),FALSE,'Input and Summary Results'!$D3226)</f>
        <v>0.10878835000000001</v>
      </c>
      <c r="D3644">
        <f>IF(OR(B3644=0,'Input and Summary Results'!E3226=0),FALSE,'Input and Summary Results'!$E3226)</f>
        <v>7.3877419999999999E-2</v>
      </c>
      <c r="E3644">
        <f t="shared" si="200"/>
        <v>-0.9634176101673767</v>
      </c>
      <c r="F3644">
        <f t="shared" si="201"/>
        <v>0.29472641399561622</v>
      </c>
      <c r="G3644">
        <f>IF('Input and Summary Results'!$J$4="yes",IF(C3644=FALSE,FALSE,IF('Data Transformation'!E3644&lt;$R$10,E3644,$R$10)),IF(C3644=FALSE,FALSE,IF(C3644&lt;$R$10,C3644,$R$10)))</f>
        <v>0.10878835000000001</v>
      </c>
      <c r="H3644">
        <f>IF('Input and Summary Results'!$J$4="yes",'Data Transformation'!F3644,'Data Transformation'!D3644)</f>
        <v>7.3877419999999999E-2</v>
      </c>
      <c r="I3644">
        <f t="shared" si="199"/>
        <v>210</v>
      </c>
    </row>
    <row r="3645" spans="2:9" x14ac:dyDescent="0.25">
      <c r="B3645">
        <f>IF('Input and Summary Results'!D3227=0,FALSE,'Input and Summary Results'!$B3227)</f>
        <v>210</v>
      </c>
      <c r="C3645">
        <f>IF(OR(B3645=0,'Input and Summary Results'!D3227=0,'Input and Summary Results'!D3227=""),FALSE,'Input and Summary Results'!$D3227)</f>
        <v>0.1648905</v>
      </c>
      <c r="D3645">
        <f>IF(OR(B3645=0,'Input and Summary Results'!E3227=0),FALSE,'Input and Summary Results'!$E3227)</f>
        <v>7.7026059999999993E-2</v>
      </c>
      <c r="E3645">
        <f t="shared" si="200"/>
        <v>-0.78280436507365969</v>
      </c>
      <c r="F3645">
        <f t="shared" si="201"/>
        <v>0.20273642229236979</v>
      </c>
      <c r="G3645">
        <f>IF('Input and Summary Results'!$J$4="yes",IF(C3645=FALSE,FALSE,IF('Data Transformation'!E3645&lt;$R$10,E3645,$R$10)),IF(C3645=FALSE,FALSE,IF(C3645&lt;$R$10,C3645,$R$10)))</f>
        <v>0.1648905</v>
      </c>
      <c r="H3645">
        <f>IF('Input and Summary Results'!$J$4="yes",'Data Transformation'!F3645,'Data Transformation'!D3645)</f>
        <v>7.7026059999999993E-2</v>
      </c>
      <c r="I3645">
        <f t="shared" si="199"/>
        <v>210</v>
      </c>
    </row>
    <row r="3646" spans="2:9" x14ac:dyDescent="0.25">
      <c r="B3646">
        <f>IF('Input and Summary Results'!D3228=0,FALSE,'Input and Summary Results'!$B3228)</f>
        <v>210</v>
      </c>
      <c r="C3646">
        <f>IF(OR(B3646=0,'Input and Summary Results'!D3228=0,'Input and Summary Results'!D3228=""),FALSE,'Input and Summary Results'!$D3228)</f>
        <v>0.23765189</v>
      </c>
      <c r="D3646">
        <f>IF(OR(B3646=0,'Input and Summary Results'!E3228=0),FALSE,'Input and Summary Results'!$E3228)</f>
        <v>8.2759730000000004E-2</v>
      </c>
      <c r="E3646">
        <f t="shared" si="200"/>
        <v>-0.62405872749458813</v>
      </c>
      <c r="F3646">
        <f t="shared" si="201"/>
        <v>0.15113586018608985</v>
      </c>
      <c r="G3646">
        <f>IF('Input and Summary Results'!$J$4="yes",IF(C3646=FALSE,FALSE,IF('Data Transformation'!E3646&lt;$R$10,E3646,$R$10)),IF(C3646=FALSE,FALSE,IF(C3646&lt;$R$10,C3646,$R$10)))</f>
        <v>0.23765189</v>
      </c>
      <c r="H3646">
        <f>IF('Input and Summary Results'!$J$4="yes",'Data Transformation'!F3646,'Data Transformation'!D3646)</f>
        <v>8.2759730000000004E-2</v>
      </c>
      <c r="I3646">
        <f t="shared" si="199"/>
        <v>210</v>
      </c>
    </row>
    <row r="3647" spans="2:9" x14ac:dyDescent="0.25">
      <c r="B3647">
        <f>IF('Input and Summary Results'!D3229=0,FALSE,'Input and Summary Results'!$B3229)</f>
        <v>210</v>
      </c>
      <c r="C3647">
        <f>IF(OR(B3647=0,'Input and Summary Results'!D3229=0,'Input and Summary Results'!D3229=""),FALSE,'Input and Summary Results'!$D3229)</f>
        <v>0.44295189000000001</v>
      </c>
      <c r="D3647">
        <f>IF(OR(B3647=0,'Input and Summary Results'!E3229=0),FALSE,'Input and Summary Results'!$E3229)</f>
        <v>8.2592180000000001E-2</v>
      </c>
      <c r="E3647">
        <f t="shared" si="200"/>
        <v>-0.35364344091496747</v>
      </c>
      <c r="F3647">
        <f t="shared" si="201"/>
        <v>8.0923023310725692E-2</v>
      </c>
      <c r="G3647">
        <f>IF('Input and Summary Results'!$J$4="yes",IF(C3647=FALSE,FALSE,IF('Data Transformation'!E3647&lt;$R$10,E3647,$R$10)),IF(C3647=FALSE,FALSE,IF(C3647&lt;$R$10,C3647,$R$10)))</f>
        <v>0.44295189000000001</v>
      </c>
      <c r="H3647">
        <f>IF('Input and Summary Results'!$J$4="yes",'Data Transformation'!F3647,'Data Transformation'!D3647)</f>
        <v>8.2592180000000001E-2</v>
      </c>
      <c r="I3647">
        <f t="shared" si="199"/>
        <v>210</v>
      </c>
    </row>
    <row r="3648" spans="2:9" x14ac:dyDescent="0.25">
      <c r="B3648">
        <f>IF('Input and Summary Results'!D3230=0,FALSE,'Input and Summary Results'!$B3230)</f>
        <v>210</v>
      </c>
      <c r="C3648">
        <f>IF(OR(B3648=0,'Input and Summary Results'!D3230=0,'Input and Summary Results'!D3230=""),FALSE,'Input and Summary Results'!$D3230)</f>
        <v>0.45558979999999999</v>
      </c>
      <c r="D3648">
        <f>IF(OR(B3648=0,'Input and Summary Results'!E3230=0),FALSE,'Input and Summary Results'!$E3230)</f>
        <v>6.7548579999999997E-2</v>
      </c>
      <c r="E3648">
        <f t="shared" si="200"/>
        <v>-0.34142600771256743</v>
      </c>
      <c r="F3648">
        <f t="shared" si="201"/>
        <v>6.4347541845756862E-2</v>
      </c>
      <c r="G3648">
        <f>IF('Input and Summary Results'!$J$4="yes",IF(C3648=FALSE,FALSE,IF('Data Transformation'!E3648&lt;$R$10,E3648,$R$10)),IF(C3648=FALSE,FALSE,IF(C3648&lt;$R$10,C3648,$R$10)))</f>
        <v>0.45558979999999999</v>
      </c>
      <c r="H3648">
        <f>IF('Input and Summary Results'!$J$4="yes",'Data Transformation'!F3648,'Data Transformation'!D3648)</f>
        <v>6.7548579999999997E-2</v>
      </c>
      <c r="I3648">
        <f t="shared" si="199"/>
        <v>210</v>
      </c>
    </row>
    <row r="3649" spans="2:9" x14ac:dyDescent="0.25">
      <c r="B3649">
        <f>IF('Input and Summary Results'!D3231=0,FALSE,'Input and Summary Results'!$B3231)</f>
        <v>210</v>
      </c>
      <c r="C3649">
        <f>IF(OR(B3649=0,'Input and Summary Results'!D3231=0,'Input and Summary Results'!D3231=""),FALSE,'Input and Summary Results'!$D3231)</f>
        <v>0.46647344000000002</v>
      </c>
      <c r="D3649">
        <f>IF(OR(B3649=0,'Input and Summary Results'!E3231=0),FALSE,'Input and Summary Results'!$E3231)</f>
        <v>4.5033740000000003E-2</v>
      </c>
      <c r="E3649">
        <f t="shared" si="200"/>
        <v>-0.33117307901248294</v>
      </c>
      <c r="F3649">
        <f t="shared" si="201"/>
        <v>4.1898726667053111E-2</v>
      </c>
      <c r="G3649">
        <f>IF('Input and Summary Results'!$J$4="yes",IF(C3649=FALSE,FALSE,IF('Data Transformation'!E3649&lt;$R$10,E3649,$R$10)),IF(C3649=FALSE,FALSE,IF(C3649&lt;$R$10,C3649,$R$10)))</f>
        <v>0.46647344000000002</v>
      </c>
      <c r="H3649">
        <f>IF('Input and Summary Results'!$J$4="yes",'Data Transformation'!F3649,'Data Transformation'!D3649)</f>
        <v>4.5033740000000003E-2</v>
      </c>
      <c r="I3649">
        <f t="shared" si="199"/>
        <v>210</v>
      </c>
    </row>
    <row r="3650" spans="2:9" x14ac:dyDescent="0.25">
      <c r="B3650">
        <f>IF('Input and Summary Results'!D3232=0,FALSE,'Input and Summary Results'!$B3232)</f>
        <v>210</v>
      </c>
      <c r="C3650">
        <f>IF(OR(B3650=0,'Input and Summary Results'!D3232=0,'Input and Summary Results'!D3232=""),FALSE,'Input and Summary Results'!$D3232)</f>
        <v>0.59192339000000005</v>
      </c>
      <c r="D3650">
        <f>IF(OR(B3650=0,'Input and Summary Results'!E3232=0),FALSE,'Input and Summary Results'!$E3232)</f>
        <v>6.9091169999999993E-2</v>
      </c>
      <c r="E3650">
        <f t="shared" si="200"/>
        <v>-0.22773449843458626</v>
      </c>
      <c r="F3650">
        <f t="shared" si="201"/>
        <v>5.0657852496756368E-2</v>
      </c>
      <c r="G3650">
        <f>IF('Input and Summary Results'!$J$4="yes",IF(C3650=FALSE,FALSE,IF('Data Transformation'!E3650&lt;$R$10,E3650,$R$10)),IF(C3650=FALSE,FALSE,IF(C3650&lt;$R$10,C3650,$R$10)))</f>
        <v>0.59192339000000005</v>
      </c>
      <c r="H3650">
        <f>IF('Input and Summary Results'!$J$4="yes",'Data Transformation'!F3650,'Data Transformation'!D3650)</f>
        <v>6.9091169999999993E-2</v>
      </c>
      <c r="I3650">
        <f t="shared" si="199"/>
        <v>210</v>
      </c>
    </row>
    <row r="3651" spans="2:9" x14ac:dyDescent="0.25">
      <c r="B3651">
        <f>IF('Input and Summary Results'!D3233=0,FALSE,'Input and Summary Results'!$B3233)</f>
        <v>210</v>
      </c>
      <c r="C3651">
        <f>IF(OR(B3651=0,'Input and Summary Results'!D3233=0,'Input and Summary Results'!D3233=""),FALSE,'Input and Summary Results'!$D3233)</f>
        <v>0.61494738000000004</v>
      </c>
      <c r="D3651">
        <f>IF(OR(B3651=0,'Input and Summary Results'!E3233=0),FALSE,'Input and Summary Results'!$E3233)</f>
        <v>5.52734E-2</v>
      </c>
      <c r="E3651">
        <f t="shared" si="200"/>
        <v>-0.21116204447391307</v>
      </c>
      <c r="F3651">
        <f t="shared" si="201"/>
        <v>3.9009281737243919E-2</v>
      </c>
      <c r="G3651">
        <f>IF('Input and Summary Results'!$J$4="yes",IF(C3651=FALSE,FALSE,IF('Data Transformation'!E3651&lt;$R$10,E3651,$R$10)),IF(C3651=FALSE,FALSE,IF(C3651&lt;$R$10,C3651,$R$10)))</f>
        <v>0.61494738000000004</v>
      </c>
      <c r="H3651">
        <f>IF('Input and Summary Results'!$J$4="yes",'Data Transformation'!F3651,'Data Transformation'!D3651)</f>
        <v>5.52734E-2</v>
      </c>
      <c r="I3651">
        <f t="shared" si="199"/>
        <v>210</v>
      </c>
    </row>
    <row r="3652" spans="2:9" x14ac:dyDescent="0.25">
      <c r="B3652">
        <f>IF('Input and Summary Results'!D3234=0,FALSE,'Input and Summary Results'!$B3234)</f>
        <v>210</v>
      </c>
      <c r="C3652">
        <f>IF(OR(B3652=0,'Input and Summary Results'!D3234=0,'Input and Summary Results'!D3234=""),FALSE,'Input and Summary Results'!$D3234)</f>
        <v>0.63095288999999999</v>
      </c>
      <c r="D3652">
        <f>IF(OR(B3652=0,'Input and Summary Results'!E3234=0),FALSE,'Input and Summary Results'!$E3234)</f>
        <v>5.1461510000000002E-2</v>
      </c>
      <c r="E3652">
        <f t="shared" si="200"/>
        <v>-0.20000306607572366</v>
      </c>
      <c r="F3652">
        <f t="shared" si="201"/>
        <v>3.5397722546290263E-2</v>
      </c>
      <c r="G3652">
        <f>IF('Input and Summary Results'!$J$4="yes",IF(C3652=FALSE,FALSE,IF('Data Transformation'!E3652&lt;$R$10,E3652,$R$10)),IF(C3652=FALSE,FALSE,IF(C3652&lt;$R$10,C3652,$R$10)))</f>
        <v>0.63095288999999999</v>
      </c>
      <c r="H3652">
        <f>IF('Input and Summary Results'!$J$4="yes",'Data Transformation'!F3652,'Data Transformation'!D3652)</f>
        <v>5.1461510000000002E-2</v>
      </c>
      <c r="I3652">
        <f t="shared" si="199"/>
        <v>210</v>
      </c>
    </row>
    <row r="3653" spans="2:9" x14ac:dyDescent="0.25">
      <c r="B3653">
        <f>IF('Input and Summary Results'!D3235=0,FALSE,'Input and Summary Results'!$B3235)</f>
        <v>210</v>
      </c>
      <c r="C3653">
        <f>IF(OR(B3653=0,'Input and Summary Results'!D3235=0,'Input and Summary Results'!D3235=""),FALSE,'Input and Summary Results'!$D3235)</f>
        <v>0.66376648999999999</v>
      </c>
      <c r="D3653">
        <f>IF(OR(B3653=0,'Input and Summary Results'!E3235=0),FALSE,'Input and Summary Results'!$E3235)</f>
        <v>7.3771139999999999E-2</v>
      </c>
      <c r="E3653">
        <f t="shared" si="200"/>
        <v>-0.1779846765665215</v>
      </c>
      <c r="F3653">
        <f t="shared" si="201"/>
        <v>4.8234846504529028E-2</v>
      </c>
      <c r="G3653">
        <f>IF('Input and Summary Results'!$J$4="yes",IF(C3653=FALSE,FALSE,IF('Data Transformation'!E3653&lt;$R$10,E3653,$R$10)),IF(C3653=FALSE,FALSE,IF(C3653&lt;$R$10,C3653,$R$10)))</f>
        <v>0.66376648999999999</v>
      </c>
      <c r="H3653">
        <f>IF('Input and Summary Results'!$J$4="yes",'Data Transformation'!F3653,'Data Transformation'!D3653)</f>
        <v>7.3771139999999999E-2</v>
      </c>
      <c r="I3653">
        <f t="shared" ref="I3653:I3716" si="202">IF(G3653=FALSE,"",B3653)</f>
        <v>210</v>
      </c>
    </row>
    <row r="3654" spans="2:9" x14ac:dyDescent="0.25">
      <c r="B3654">
        <f>IF('Input and Summary Results'!D3236=0,FALSE,'Input and Summary Results'!$B3236)</f>
        <v>210</v>
      </c>
      <c r="C3654">
        <f>IF(OR(B3654=0,'Input and Summary Results'!D3236=0,'Input and Summary Results'!D3236=""),FALSE,'Input and Summary Results'!$D3236)</f>
        <v>0.66379211000000005</v>
      </c>
      <c r="D3654">
        <f>IF(OR(B3654=0,'Input and Summary Results'!E3236=0),FALSE,'Input and Summary Results'!$E3236)</f>
        <v>8.6982669999999998E-2</v>
      </c>
      <c r="E3654">
        <f t="shared" si="200"/>
        <v>-0.17796791403019691</v>
      </c>
      <c r="F3654">
        <f t="shared" si="201"/>
        <v>5.6870936263463567E-2</v>
      </c>
      <c r="G3654">
        <f>IF('Input and Summary Results'!$J$4="yes",IF(C3654=FALSE,FALSE,IF('Data Transformation'!E3654&lt;$R$10,E3654,$R$10)),IF(C3654=FALSE,FALSE,IF(C3654&lt;$R$10,C3654,$R$10)))</f>
        <v>0.66379211000000005</v>
      </c>
      <c r="H3654">
        <f>IF('Input and Summary Results'!$J$4="yes",'Data Transformation'!F3654,'Data Transformation'!D3654)</f>
        <v>8.6982669999999998E-2</v>
      </c>
      <c r="I3654">
        <f t="shared" si="202"/>
        <v>210</v>
      </c>
    </row>
    <row r="3655" spans="2:9" x14ac:dyDescent="0.25">
      <c r="B3655">
        <f>IF('Input and Summary Results'!D3237=0,FALSE,'Input and Summary Results'!$B3237)</f>
        <v>210</v>
      </c>
      <c r="C3655">
        <f>IF(OR(B3655=0,'Input and Summary Results'!D3237=0,'Input and Summary Results'!D3237=""),FALSE,'Input and Summary Results'!$D3237)</f>
        <v>0.71032286</v>
      </c>
      <c r="D3655">
        <f>IF(OR(B3655=0,'Input and Summary Results'!E3237=0),FALSE,'Input and Summary Results'!$E3237)</f>
        <v>4.3294079999999999E-2</v>
      </c>
      <c r="E3655">
        <f t="shared" si="200"/>
        <v>-0.14854420839974436</v>
      </c>
      <c r="F3655">
        <f t="shared" si="201"/>
        <v>2.6452239929318899E-2</v>
      </c>
      <c r="G3655">
        <f>IF('Input and Summary Results'!$J$4="yes",IF(C3655=FALSE,FALSE,IF('Data Transformation'!E3655&lt;$R$10,E3655,$R$10)),IF(C3655=FALSE,FALSE,IF(C3655&lt;$R$10,C3655,$R$10)))</f>
        <v>0.71032286</v>
      </c>
      <c r="H3655">
        <f>IF('Input and Summary Results'!$J$4="yes",'Data Transformation'!F3655,'Data Transformation'!D3655)</f>
        <v>4.3294079999999999E-2</v>
      </c>
      <c r="I3655">
        <f t="shared" si="202"/>
        <v>210</v>
      </c>
    </row>
    <row r="3656" spans="2:9" x14ac:dyDescent="0.25">
      <c r="B3656">
        <f>IF('Input and Summary Results'!D3238=0,FALSE,'Input and Summary Results'!$B3238)</f>
        <v>210</v>
      </c>
      <c r="C3656">
        <f>IF(OR(B3656=0,'Input and Summary Results'!D3238=0,'Input and Summary Results'!D3238=""),FALSE,'Input and Summary Results'!$D3238)</f>
        <v>0.78391681999999996</v>
      </c>
      <c r="D3656">
        <f>IF(OR(B3656=0,'Input and Summary Results'!E3238=0),FALSE,'Input and Summary Results'!$E3238)</f>
        <v>6.5641969999999994E-2</v>
      </c>
      <c r="E3656">
        <f t="shared" si="200"/>
        <v>-0.10573001707512256</v>
      </c>
      <c r="F3656">
        <f t="shared" si="201"/>
        <v>3.6341374815761704E-2</v>
      </c>
      <c r="G3656">
        <f>IF('Input and Summary Results'!$J$4="yes",IF(C3656=FALSE,FALSE,IF('Data Transformation'!E3656&lt;$R$10,E3656,$R$10)),IF(C3656=FALSE,FALSE,IF(C3656&lt;$R$10,C3656,$R$10)))</f>
        <v>0.78391681999999996</v>
      </c>
      <c r="H3656">
        <f>IF('Input and Summary Results'!$J$4="yes",'Data Transformation'!F3656,'Data Transformation'!D3656)</f>
        <v>6.5641969999999994E-2</v>
      </c>
      <c r="I3656">
        <f t="shared" si="202"/>
        <v>210</v>
      </c>
    </row>
    <row r="3657" spans="2:9" x14ac:dyDescent="0.25">
      <c r="B3657">
        <f>IF('Input and Summary Results'!D3239=0,FALSE,'Input and Summary Results'!$B3239)</f>
        <v>210</v>
      </c>
      <c r="C3657">
        <f>IF(OR(B3657=0,'Input and Summary Results'!D3239=0,'Input and Summary Results'!D3239=""),FALSE,'Input and Summary Results'!$D3239)</f>
        <v>0.81067469999999997</v>
      </c>
      <c r="D3657">
        <f>IF(OR(B3657=0,'Input and Summary Results'!E3239=0),FALSE,'Input and Summary Results'!$E3239)</f>
        <v>7.9713740000000005E-2</v>
      </c>
      <c r="E3657">
        <f t="shared" si="200"/>
        <v>-9.1153380481976992E-2</v>
      </c>
      <c r="F3657">
        <f t="shared" si="201"/>
        <v>4.26752717952096E-2</v>
      </c>
      <c r="G3657">
        <f>IF('Input and Summary Results'!$J$4="yes",IF(C3657=FALSE,FALSE,IF('Data Transformation'!E3657&lt;$R$10,E3657,$R$10)),IF(C3657=FALSE,FALSE,IF(C3657&lt;$R$10,C3657,$R$10)))</f>
        <v>0.81067469999999997</v>
      </c>
      <c r="H3657">
        <f>IF('Input and Summary Results'!$J$4="yes",'Data Transformation'!F3657,'Data Transformation'!D3657)</f>
        <v>7.9713740000000005E-2</v>
      </c>
      <c r="I3657">
        <f t="shared" si="202"/>
        <v>210</v>
      </c>
    </row>
    <row r="3658" spans="2:9" x14ac:dyDescent="0.25">
      <c r="B3658">
        <f>IF('Input and Summary Results'!D3240=0,FALSE,'Input and Summary Results'!$B3240)</f>
        <v>210</v>
      </c>
      <c r="C3658">
        <f>IF(OR(B3658=0,'Input and Summary Results'!D3240=0,'Input and Summary Results'!D3240=""),FALSE,'Input and Summary Results'!$D3240)</f>
        <v>0.89358707999999998</v>
      </c>
      <c r="D3658">
        <f>IF(OR(B3658=0,'Input and Summary Results'!E3240=0),FALSE,'Input and Summary Results'!$E3240)</f>
        <v>6.9295839999999997E-2</v>
      </c>
      <c r="E3658">
        <f t="shared" si="200"/>
        <v>-4.8863119128425607E-2</v>
      </c>
      <c r="F3658">
        <f t="shared" si="201"/>
        <v>3.3655807288529731E-2</v>
      </c>
      <c r="G3658">
        <f>IF('Input and Summary Results'!$J$4="yes",IF(C3658=FALSE,FALSE,IF('Data Transformation'!E3658&lt;$R$10,E3658,$R$10)),IF(C3658=FALSE,FALSE,IF(C3658&lt;$R$10,C3658,$R$10)))</f>
        <v>0.89358707999999998</v>
      </c>
      <c r="H3658">
        <f>IF('Input and Summary Results'!$J$4="yes",'Data Transformation'!F3658,'Data Transformation'!D3658)</f>
        <v>6.9295839999999997E-2</v>
      </c>
      <c r="I3658">
        <f t="shared" si="202"/>
        <v>210</v>
      </c>
    </row>
    <row r="3659" spans="2:9" x14ac:dyDescent="0.25">
      <c r="B3659">
        <f>IF('Input and Summary Results'!D3241=0,FALSE,'Input and Summary Results'!$B3241)</f>
        <v>210</v>
      </c>
      <c r="C3659">
        <f>IF(OR(B3659=0,'Input and Summary Results'!D3241=0,'Input and Summary Results'!D3241=""),FALSE,'Input and Summary Results'!$D3241)</f>
        <v>0.94231268999999995</v>
      </c>
      <c r="D3659">
        <f>IF(OR(B3659=0,'Input and Summary Results'!E3241=0),FALSE,'Input and Summary Results'!$E3241)</f>
        <v>9.0507649999999995E-2</v>
      </c>
      <c r="E3659">
        <f t="shared" si="200"/>
        <v>-2.5804960256272051E-2</v>
      </c>
      <c r="F3659">
        <f t="shared" si="201"/>
        <v>4.1685016573426381E-2</v>
      </c>
      <c r="G3659">
        <f>IF('Input and Summary Results'!$J$4="yes",IF(C3659=FALSE,FALSE,IF('Data Transformation'!E3659&lt;$R$10,E3659,$R$10)),IF(C3659=FALSE,FALSE,IF(C3659&lt;$R$10,C3659,$R$10)))</f>
        <v>0.94231268999999995</v>
      </c>
      <c r="H3659">
        <f>IF('Input and Summary Results'!$J$4="yes",'Data Transformation'!F3659,'Data Transformation'!D3659)</f>
        <v>9.0507649999999995E-2</v>
      </c>
      <c r="I3659">
        <f t="shared" si="202"/>
        <v>210</v>
      </c>
    </row>
    <row r="3660" spans="2:9" x14ac:dyDescent="0.25">
      <c r="B3660">
        <f>IF('Input and Summary Results'!D3242=0,FALSE,'Input and Summary Results'!$B3242)</f>
        <v>211</v>
      </c>
      <c r="C3660">
        <f>IF(OR(B3660=0,'Input and Summary Results'!D3242=0,'Input and Summary Results'!D3242=""),FALSE,'Input and Summary Results'!$D3242)</f>
        <v>2.5602690000000001E-2</v>
      </c>
      <c r="D3660">
        <f>IF(OR(B3660=0,'Input and Summary Results'!E3242=0),FALSE,'Input and Summary Results'!$E3242)</f>
        <v>7.0465219999999995E-2</v>
      </c>
      <c r="E3660">
        <f t="shared" si="200"/>
        <v>-1.5917144022357386</v>
      </c>
      <c r="F3660">
        <f t="shared" si="201"/>
        <v>1.1944801690759836</v>
      </c>
      <c r="G3660">
        <f>IF('Input and Summary Results'!$J$4="yes",IF(C3660=FALSE,FALSE,IF('Data Transformation'!E3660&lt;$R$10,E3660,$R$10)),IF(C3660=FALSE,FALSE,IF(C3660&lt;$R$10,C3660,$R$10)))</f>
        <v>2.5602690000000001E-2</v>
      </c>
      <c r="H3660">
        <f>IF('Input and Summary Results'!$J$4="yes",'Data Transformation'!F3660,'Data Transformation'!D3660)</f>
        <v>7.0465219999999995E-2</v>
      </c>
      <c r="I3660">
        <f t="shared" si="202"/>
        <v>211</v>
      </c>
    </row>
    <row r="3661" spans="2:9" x14ac:dyDescent="0.25">
      <c r="B3661">
        <f>IF('Input and Summary Results'!D3243=0,FALSE,'Input and Summary Results'!$B3243)</f>
        <v>211</v>
      </c>
      <c r="C3661">
        <f>IF(OR(B3661=0,'Input and Summary Results'!D3243=0,'Input and Summary Results'!D3243=""),FALSE,'Input and Summary Results'!$D3243)</f>
        <v>2.5905950000000001E-2</v>
      </c>
      <c r="D3661">
        <f>IF(OR(B3661=0,'Input and Summary Results'!E3243=0),FALSE,'Input and Summary Results'!$E3243)</f>
        <v>7.8809169999999998E-2</v>
      </c>
      <c r="E3661">
        <f t="shared" si="200"/>
        <v>-1.5866004770231508</v>
      </c>
      <c r="F3661">
        <f t="shared" si="201"/>
        <v>1.320282783684829</v>
      </c>
      <c r="G3661">
        <f>IF('Input and Summary Results'!$J$4="yes",IF(C3661=FALSE,FALSE,IF('Data Transformation'!E3661&lt;$R$10,E3661,$R$10)),IF(C3661=FALSE,FALSE,IF(C3661&lt;$R$10,C3661,$R$10)))</f>
        <v>2.5905950000000001E-2</v>
      </c>
      <c r="H3661">
        <f>IF('Input and Summary Results'!$J$4="yes",'Data Transformation'!F3661,'Data Transformation'!D3661)</f>
        <v>7.8809169999999998E-2</v>
      </c>
      <c r="I3661">
        <f t="shared" si="202"/>
        <v>211</v>
      </c>
    </row>
    <row r="3662" spans="2:9" x14ac:dyDescent="0.25">
      <c r="B3662">
        <f>IF('Input and Summary Results'!D3244=0,FALSE,'Input and Summary Results'!$B3244)</f>
        <v>211</v>
      </c>
      <c r="C3662">
        <f>IF(OR(B3662=0,'Input and Summary Results'!D3244=0,'Input and Summary Results'!D3244=""),FALSE,'Input and Summary Results'!$D3244)</f>
        <v>6.4947959999999999E-2</v>
      </c>
      <c r="D3662">
        <f>IF(OR(B3662=0,'Input and Summary Results'!E3244=0),FALSE,'Input and Summary Results'!$E3244)</f>
        <v>7.8850249999999997E-2</v>
      </c>
      <c r="E3662">
        <f t="shared" si="200"/>
        <v>-1.1874344854632681</v>
      </c>
      <c r="F3662">
        <f t="shared" si="201"/>
        <v>0.52689889720939653</v>
      </c>
      <c r="G3662">
        <f>IF('Input and Summary Results'!$J$4="yes",IF(C3662=FALSE,FALSE,IF('Data Transformation'!E3662&lt;$R$10,E3662,$R$10)),IF(C3662=FALSE,FALSE,IF(C3662&lt;$R$10,C3662,$R$10)))</f>
        <v>6.4947959999999999E-2</v>
      </c>
      <c r="H3662">
        <f>IF('Input and Summary Results'!$J$4="yes",'Data Transformation'!F3662,'Data Transformation'!D3662)</f>
        <v>7.8850249999999997E-2</v>
      </c>
      <c r="I3662">
        <f t="shared" si="202"/>
        <v>211</v>
      </c>
    </row>
    <row r="3663" spans="2:9" x14ac:dyDescent="0.25">
      <c r="B3663">
        <f>IF('Input and Summary Results'!D3245=0,FALSE,'Input and Summary Results'!$B3245)</f>
        <v>211</v>
      </c>
      <c r="C3663">
        <f>IF(OR(B3663=0,'Input and Summary Results'!D3245=0,'Input and Summary Results'!D3245=""),FALSE,'Input and Summary Results'!$D3245)</f>
        <v>6.6137550000000003E-2</v>
      </c>
      <c r="D3663">
        <f>IF(OR(B3663=0,'Input and Summary Results'!E3245=0),FALSE,'Input and Summary Results'!$E3245)</f>
        <v>7.9509419999999997E-2</v>
      </c>
      <c r="E3663">
        <f t="shared" si="200"/>
        <v>-1.1795518971330543</v>
      </c>
      <c r="F3663">
        <f t="shared" si="201"/>
        <v>0.52174730209994169</v>
      </c>
      <c r="G3663">
        <f>IF('Input and Summary Results'!$J$4="yes",IF(C3663=FALSE,FALSE,IF('Data Transformation'!E3663&lt;$R$10,E3663,$R$10)),IF(C3663=FALSE,FALSE,IF(C3663&lt;$R$10,C3663,$R$10)))</f>
        <v>6.6137550000000003E-2</v>
      </c>
      <c r="H3663">
        <f>IF('Input and Summary Results'!$J$4="yes",'Data Transformation'!F3663,'Data Transformation'!D3663)</f>
        <v>7.9509419999999997E-2</v>
      </c>
      <c r="I3663">
        <f t="shared" si="202"/>
        <v>211</v>
      </c>
    </row>
    <row r="3664" spans="2:9" x14ac:dyDescent="0.25">
      <c r="B3664">
        <f>IF('Input and Summary Results'!D3246=0,FALSE,'Input and Summary Results'!$B3246)</f>
        <v>211</v>
      </c>
      <c r="C3664">
        <f>IF(OR(B3664=0,'Input and Summary Results'!D3246=0,'Input and Summary Results'!D3246=""),FALSE,'Input and Summary Results'!$D3246)</f>
        <v>8.8854299999999997E-2</v>
      </c>
      <c r="D3664">
        <f>IF(OR(B3664=0,'Input and Summary Results'!E3246=0),FALSE,'Input and Summary Results'!$E3246)</f>
        <v>0.10297023</v>
      </c>
      <c r="E3664">
        <f t="shared" si="200"/>
        <v>-1.0513215501762427</v>
      </c>
      <c r="F3664">
        <f t="shared" si="201"/>
        <v>0.5029478575600731</v>
      </c>
      <c r="G3664">
        <f>IF('Input and Summary Results'!$J$4="yes",IF(C3664=FALSE,FALSE,IF('Data Transformation'!E3664&lt;$R$10,E3664,$R$10)),IF(C3664=FALSE,FALSE,IF(C3664&lt;$R$10,C3664,$R$10)))</f>
        <v>8.8854299999999997E-2</v>
      </c>
      <c r="H3664">
        <f>IF('Input and Summary Results'!$J$4="yes",'Data Transformation'!F3664,'Data Transformation'!D3664)</f>
        <v>0.10297023</v>
      </c>
      <c r="I3664">
        <f t="shared" si="202"/>
        <v>211</v>
      </c>
    </row>
    <row r="3665" spans="2:9" x14ac:dyDescent="0.25">
      <c r="B3665">
        <f>IF('Input and Summary Results'!D3247=0,FALSE,'Input and Summary Results'!$B3247)</f>
        <v>211</v>
      </c>
      <c r="C3665">
        <f>IF(OR(B3665=0,'Input and Summary Results'!D3247=0,'Input and Summary Results'!D3247=""),FALSE,'Input and Summary Results'!$D3247)</f>
        <v>9.0730779999999997E-2</v>
      </c>
      <c r="D3665">
        <f>IF(OR(B3665=0,'Input and Summary Results'!E3247=0),FALSE,'Input and Summary Results'!$E3247)</f>
        <v>0.10448374000000001</v>
      </c>
      <c r="E3665">
        <f t="shared" si="200"/>
        <v>-1.0422453555369191</v>
      </c>
      <c r="F3665">
        <f t="shared" si="201"/>
        <v>0.49978566435778465</v>
      </c>
      <c r="G3665">
        <f>IF('Input and Summary Results'!$J$4="yes",IF(C3665=FALSE,FALSE,IF('Data Transformation'!E3665&lt;$R$10,E3665,$R$10)),IF(C3665=FALSE,FALSE,IF(C3665&lt;$R$10,C3665,$R$10)))</f>
        <v>9.0730779999999997E-2</v>
      </c>
      <c r="H3665">
        <f>IF('Input and Summary Results'!$J$4="yes",'Data Transformation'!F3665,'Data Transformation'!D3665)</f>
        <v>0.10448374000000001</v>
      </c>
      <c r="I3665">
        <f t="shared" si="202"/>
        <v>211</v>
      </c>
    </row>
    <row r="3666" spans="2:9" x14ac:dyDescent="0.25">
      <c r="B3666">
        <f>IF('Input and Summary Results'!D3248=0,FALSE,'Input and Summary Results'!$B3248)</f>
        <v>211</v>
      </c>
      <c r="C3666">
        <f>IF(OR(B3666=0,'Input and Summary Results'!D3248=0,'Input and Summary Results'!D3248=""),FALSE,'Input and Summary Results'!$D3248)</f>
        <v>9.8124660000000002E-2</v>
      </c>
      <c r="D3666">
        <f>IF(OR(B3666=0,'Input and Summary Results'!E3248=0),FALSE,'Input and Summary Results'!$E3248)</f>
        <v>7.5108259999999996E-2</v>
      </c>
      <c r="E3666">
        <f t="shared" si="200"/>
        <v>-1.0082218350658469</v>
      </c>
      <c r="F3666">
        <f t="shared" si="201"/>
        <v>0.33219972267929382</v>
      </c>
      <c r="G3666">
        <f>IF('Input and Summary Results'!$J$4="yes",IF(C3666=FALSE,FALSE,IF('Data Transformation'!E3666&lt;$R$10,E3666,$R$10)),IF(C3666=FALSE,FALSE,IF(C3666&lt;$R$10,C3666,$R$10)))</f>
        <v>9.8124660000000002E-2</v>
      </c>
      <c r="H3666">
        <f>IF('Input and Summary Results'!$J$4="yes",'Data Transformation'!F3666,'Data Transformation'!D3666)</f>
        <v>7.5108259999999996E-2</v>
      </c>
      <c r="I3666">
        <f t="shared" si="202"/>
        <v>211</v>
      </c>
    </row>
    <row r="3667" spans="2:9" x14ac:dyDescent="0.25">
      <c r="B3667">
        <f>IF('Input and Summary Results'!D3249=0,FALSE,'Input and Summary Results'!$B3249)</f>
        <v>211</v>
      </c>
      <c r="C3667">
        <f>IF(OR(B3667=0,'Input and Summary Results'!D3249=0,'Input and Summary Results'!D3249=""),FALSE,'Input and Summary Results'!$D3249)</f>
        <v>0.1072963</v>
      </c>
      <c r="D3667">
        <f>IF(OR(B3667=0,'Input and Summary Results'!E3249=0),FALSE,'Input and Summary Results'!$E3249)</f>
        <v>8.7682200000000002E-2</v>
      </c>
      <c r="E3667">
        <f t="shared" si="200"/>
        <v>-0.96941525396404582</v>
      </c>
      <c r="F3667">
        <f t="shared" si="201"/>
        <v>0.3546634394662258</v>
      </c>
      <c r="G3667">
        <f>IF('Input and Summary Results'!$J$4="yes",IF(C3667=FALSE,FALSE,IF('Data Transformation'!E3667&lt;$R$10,E3667,$R$10)),IF(C3667=FALSE,FALSE,IF(C3667&lt;$R$10,C3667,$R$10)))</f>
        <v>0.1072963</v>
      </c>
      <c r="H3667">
        <f>IF('Input and Summary Results'!$J$4="yes",'Data Transformation'!F3667,'Data Transformation'!D3667)</f>
        <v>8.7682200000000002E-2</v>
      </c>
      <c r="I3667">
        <f t="shared" si="202"/>
        <v>211</v>
      </c>
    </row>
    <row r="3668" spans="2:9" x14ac:dyDescent="0.25">
      <c r="B3668">
        <f>IF('Input and Summary Results'!D3250=0,FALSE,'Input and Summary Results'!$B3250)</f>
        <v>211</v>
      </c>
      <c r="C3668">
        <f>IF(OR(B3668=0,'Input and Summary Results'!D3250=0,'Input and Summary Results'!D3250=""),FALSE,'Input and Summary Results'!$D3250)</f>
        <v>0.11537598</v>
      </c>
      <c r="D3668">
        <f>IF(OR(B3668=0,'Input and Summary Results'!E3250=0),FALSE,'Input and Summary Results'!$E3250)</f>
        <v>9.1092309999999996E-2</v>
      </c>
      <c r="E3668">
        <f t="shared" si="200"/>
        <v>-0.93788459706648908</v>
      </c>
      <c r="F3668">
        <f t="shared" si="201"/>
        <v>0.34265418625263244</v>
      </c>
      <c r="G3668">
        <f>IF('Input and Summary Results'!$J$4="yes",IF(C3668=FALSE,FALSE,IF('Data Transformation'!E3668&lt;$R$10,E3668,$R$10)),IF(C3668=FALSE,FALSE,IF(C3668&lt;$R$10,C3668,$R$10)))</f>
        <v>0.11537598</v>
      </c>
      <c r="H3668">
        <f>IF('Input and Summary Results'!$J$4="yes",'Data Transformation'!F3668,'Data Transformation'!D3668)</f>
        <v>9.1092309999999996E-2</v>
      </c>
      <c r="I3668">
        <f t="shared" si="202"/>
        <v>211</v>
      </c>
    </row>
    <row r="3669" spans="2:9" x14ac:dyDescent="0.25">
      <c r="B3669">
        <f>IF('Input and Summary Results'!D3251=0,FALSE,'Input and Summary Results'!$B3251)</f>
        <v>211</v>
      </c>
      <c r="C3669">
        <f>IF(OR(B3669=0,'Input and Summary Results'!D3251=0,'Input and Summary Results'!D3251=""),FALSE,'Input and Summary Results'!$D3251)</f>
        <v>0.11867028</v>
      </c>
      <c r="D3669">
        <f>IF(OR(B3669=0,'Input and Summary Results'!E3251=0),FALSE,'Input and Summary Results'!$E3251)</f>
        <v>7.0048600000000003E-2</v>
      </c>
      <c r="E3669">
        <f t="shared" si="200"/>
        <v>-0.92565803292512694</v>
      </c>
      <c r="F3669">
        <f t="shared" si="201"/>
        <v>0.25618118032585746</v>
      </c>
      <c r="G3669">
        <f>IF('Input and Summary Results'!$J$4="yes",IF(C3669=FALSE,FALSE,IF('Data Transformation'!E3669&lt;$R$10,E3669,$R$10)),IF(C3669=FALSE,FALSE,IF(C3669&lt;$R$10,C3669,$R$10)))</f>
        <v>0.11867028</v>
      </c>
      <c r="H3669">
        <f>IF('Input and Summary Results'!$J$4="yes",'Data Transformation'!F3669,'Data Transformation'!D3669)</f>
        <v>7.0048600000000003E-2</v>
      </c>
      <c r="I3669">
        <f t="shared" si="202"/>
        <v>211</v>
      </c>
    </row>
    <row r="3670" spans="2:9" x14ac:dyDescent="0.25">
      <c r="B3670">
        <f>IF('Input and Summary Results'!D3252=0,FALSE,'Input and Summary Results'!$B3252)</f>
        <v>211</v>
      </c>
      <c r="C3670">
        <f>IF(OR(B3670=0,'Input and Summary Results'!D3252=0,'Input and Summary Results'!D3252=""),FALSE,'Input and Summary Results'!$D3252)</f>
        <v>0.12689793999999999</v>
      </c>
      <c r="D3670">
        <f>IF(OR(B3670=0,'Input and Summary Results'!E3252=0),FALSE,'Input and Summary Results'!$E3252)</f>
        <v>7.7715060000000002E-2</v>
      </c>
      <c r="E3670">
        <f t="shared" si="200"/>
        <v>-0.89654542797538439</v>
      </c>
      <c r="F3670">
        <f t="shared" si="201"/>
        <v>0.26579104467732106</v>
      </c>
      <c r="G3670">
        <f>IF('Input and Summary Results'!$J$4="yes",IF(C3670=FALSE,FALSE,IF('Data Transformation'!E3670&lt;$R$10,E3670,$R$10)),IF(C3670=FALSE,FALSE,IF(C3670&lt;$R$10,C3670,$R$10)))</f>
        <v>0.12689793999999999</v>
      </c>
      <c r="H3670">
        <f>IF('Input and Summary Results'!$J$4="yes",'Data Transformation'!F3670,'Data Transformation'!D3670)</f>
        <v>7.7715060000000002E-2</v>
      </c>
      <c r="I3670">
        <f t="shared" si="202"/>
        <v>211</v>
      </c>
    </row>
    <row r="3671" spans="2:9" x14ac:dyDescent="0.25">
      <c r="B3671">
        <f>IF('Input and Summary Results'!D3253=0,FALSE,'Input and Summary Results'!$B3253)</f>
        <v>211</v>
      </c>
      <c r="C3671">
        <f>IF(OR(B3671=0,'Input and Summary Results'!D3253=0,'Input and Summary Results'!D3253=""),FALSE,'Input and Summary Results'!$D3253)</f>
        <v>0.19195243000000001</v>
      </c>
      <c r="D3671">
        <f>IF(OR(B3671=0,'Input and Summary Results'!E3253=0),FALSE,'Input and Summary Results'!$E3253)</f>
        <v>6.6566280000000005E-2</v>
      </c>
      <c r="E3671">
        <f t="shared" si="200"/>
        <v>-0.71680638561007692</v>
      </c>
      <c r="F3671">
        <f t="shared" si="201"/>
        <v>0.15050481788638989</v>
      </c>
      <c r="G3671">
        <f>IF('Input and Summary Results'!$J$4="yes",IF(C3671=FALSE,FALSE,IF('Data Transformation'!E3671&lt;$R$10,E3671,$R$10)),IF(C3671=FALSE,FALSE,IF(C3671&lt;$R$10,C3671,$R$10)))</f>
        <v>0.19195243000000001</v>
      </c>
      <c r="H3671">
        <f>IF('Input and Summary Results'!$J$4="yes",'Data Transformation'!F3671,'Data Transformation'!D3671)</f>
        <v>6.6566280000000005E-2</v>
      </c>
      <c r="I3671">
        <f t="shared" si="202"/>
        <v>211</v>
      </c>
    </row>
    <row r="3672" spans="2:9" x14ac:dyDescent="0.25">
      <c r="B3672">
        <f>IF('Input and Summary Results'!D3254=0,FALSE,'Input and Summary Results'!$B3254)</f>
        <v>211</v>
      </c>
      <c r="C3672">
        <f>IF(OR(B3672=0,'Input and Summary Results'!D3254=0,'Input and Summary Results'!D3254=""),FALSE,'Input and Summary Results'!$D3254)</f>
        <v>0.21455499</v>
      </c>
      <c r="D3672">
        <f>IF(OR(B3672=0,'Input and Summary Results'!E3254=0),FALSE,'Input and Summary Results'!$E3254)</f>
        <v>4.6602810000000001E-2</v>
      </c>
      <c r="E3672">
        <f t="shared" si="200"/>
        <v>-0.6684613804356041</v>
      </c>
      <c r="F3672">
        <f t="shared" si="201"/>
        <v>9.4267765760190428E-2</v>
      </c>
      <c r="G3672">
        <f>IF('Input and Summary Results'!$J$4="yes",IF(C3672=FALSE,FALSE,IF('Data Transformation'!E3672&lt;$R$10,E3672,$R$10)),IF(C3672=FALSE,FALSE,IF(C3672&lt;$R$10,C3672,$R$10)))</f>
        <v>0.21455499</v>
      </c>
      <c r="H3672">
        <f>IF('Input and Summary Results'!$J$4="yes",'Data Transformation'!F3672,'Data Transformation'!D3672)</f>
        <v>4.6602810000000001E-2</v>
      </c>
      <c r="I3672">
        <f t="shared" si="202"/>
        <v>211</v>
      </c>
    </row>
    <row r="3673" spans="2:9" x14ac:dyDescent="0.25">
      <c r="B3673">
        <f>IF('Input and Summary Results'!D3255=0,FALSE,'Input and Summary Results'!$B3255)</f>
        <v>211</v>
      </c>
      <c r="C3673">
        <f>IF(OR(B3673=0,'Input and Summary Results'!D3255=0,'Input and Summary Results'!D3255=""),FALSE,'Input and Summary Results'!$D3255)</f>
        <v>0.22236881</v>
      </c>
      <c r="D3673">
        <f>IF(OR(B3673=0,'Input and Summary Results'!E3255=0),FALSE,'Input and Summary Results'!$E3255)</f>
        <v>5.9022600000000001E-2</v>
      </c>
      <c r="E3673">
        <f t="shared" si="200"/>
        <v>-0.65292612803790728</v>
      </c>
      <c r="F3673">
        <f t="shared" si="201"/>
        <v>0.11519514989534728</v>
      </c>
      <c r="G3673">
        <f>IF('Input and Summary Results'!$J$4="yes",IF(C3673=FALSE,FALSE,IF('Data Transformation'!E3673&lt;$R$10,E3673,$R$10)),IF(C3673=FALSE,FALSE,IF(C3673&lt;$R$10,C3673,$R$10)))</f>
        <v>0.22236881</v>
      </c>
      <c r="H3673">
        <f>IF('Input and Summary Results'!$J$4="yes",'Data Transformation'!F3673,'Data Transformation'!D3673)</f>
        <v>5.9022600000000001E-2</v>
      </c>
      <c r="I3673">
        <f t="shared" si="202"/>
        <v>211</v>
      </c>
    </row>
    <row r="3674" spans="2:9" x14ac:dyDescent="0.25">
      <c r="B3674">
        <f>IF('Input and Summary Results'!D3256=0,FALSE,'Input and Summary Results'!$B3256)</f>
        <v>211</v>
      </c>
      <c r="C3674">
        <f>IF(OR(B3674=0,'Input and Summary Results'!D3256=0,'Input and Summary Results'!D3256=""),FALSE,'Input and Summary Results'!$D3256)</f>
        <v>0.26815508999999998</v>
      </c>
      <c r="D3674">
        <f>IF(OR(B3674=0,'Input and Summary Results'!E3256=0),FALSE,'Input and Summary Results'!$E3256)</f>
        <v>7.4649499999999994E-2</v>
      </c>
      <c r="E3674">
        <f t="shared" si="200"/>
        <v>-0.57161395503903423</v>
      </c>
      <c r="F3674">
        <f t="shared" si="201"/>
        <v>0.12081770664879043</v>
      </c>
      <c r="G3674">
        <f>IF('Input and Summary Results'!$J$4="yes",IF(C3674=FALSE,FALSE,IF('Data Transformation'!E3674&lt;$R$10,E3674,$R$10)),IF(C3674=FALSE,FALSE,IF(C3674&lt;$R$10,C3674,$R$10)))</f>
        <v>0.26815508999999998</v>
      </c>
      <c r="H3674">
        <f>IF('Input and Summary Results'!$J$4="yes",'Data Transformation'!F3674,'Data Transformation'!D3674)</f>
        <v>7.4649499999999994E-2</v>
      </c>
      <c r="I3674">
        <f t="shared" si="202"/>
        <v>211</v>
      </c>
    </row>
    <row r="3675" spans="2:9" x14ac:dyDescent="0.25">
      <c r="B3675">
        <f>IF('Input and Summary Results'!D3257=0,FALSE,'Input and Summary Results'!$B3257)</f>
        <v>211</v>
      </c>
      <c r="C3675">
        <f>IF(OR(B3675=0,'Input and Summary Results'!D3257=0,'Input and Summary Results'!D3257=""),FALSE,'Input and Summary Results'!$D3257)</f>
        <v>0.43954039</v>
      </c>
      <c r="D3675">
        <f>IF(OR(B3675=0,'Input and Summary Results'!E3257=0),FALSE,'Input and Summary Results'!$E3257)</f>
        <v>7.2246489999999997E-2</v>
      </c>
      <c r="E3675">
        <f t="shared" si="200"/>
        <v>-0.35700121081055419</v>
      </c>
      <c r="F3675">
        <f t="shared" si="201"/>
        <v>7.1335825724684818E-2</v>
      </c>
      <c r="G3675">
        <f>IF('Input and Summary Results'!$J$4="yes",IF(C3675=FALSE,FALSE,IF('Data Transformation'!E3675&lt;$R$10,E3675,$R$10)),IF(C3675=FALSE,FALSE,IF(C3675&lt;$R$10,C3675,$R$10)))</f>
        <v>0.43954039</v>
      </c>
      <c r="H3675">
        <f>IF('Input and Summary Results'!$J$4="yes",'Data Transformation'!F3675,'Data Transformation'!D3675)</f>
        <v>7.2246489999999997E-2</v>
      </c>
      <c r="I3675">
        <f t="shared" si="202"/>
        <v>211</v>
      </c>
    </row>
    <row r="3676" spans="2:9" x14ac:dyDescent="0.25">
      <c r="B3676">
        <f>IF('Input and Summary Results'!D3258=0,FALSE,'Input and Summary Results'!$B3258)</f>
        <v>211</v>
      </c>
      <c r="C3676">
        <f>IF(OR(B3676=0,'Input and Summary Results'!D3258=0,'Input and Summary Results'!D3258=""),FALSE,'Input and Summary Results'!$D3258)</f>
        <v>0.63409652999999999</v>
      </c>
      <c r="D3676">
        <f>IF(OR(B3676=0,'Input and Summary Results'!E3258=0),FALSE,'Input and Summary Results'!$E3258)</f>
        <v>9.296459E-2</v>
      </c>
      <c r="E3676">
        <f t="shared" si="200"/>
        <v>-0.19784462341921355</v>
      </c>
      <c r="F3676">
        <f t="shared" si="201"/>
        <v>6.3628533119397451E-2</v>
      </c>
      <c r="G3676">
        <f>IF('Input and Summary Results'!$J$4="yes",IF(C3676=FALSE,FALSE,IF('Data Transformation'!E3676&lt;$R$10,E3676,$R$10)),IF(C3676=FALSE,FALSE,IF(C3676&lt;$R$10,C3676,$R$10)))</f>
        <v>0.63409652999999999</v>
      </c>
      <c r="H3676">
        <f>IF('Input and Summary Results'!$J$4="yes",'Data Transformation'!F3676,'Data Transformation'!D3676)</f>
        <v>9.296459E-2</v>
      </c>
      <c r="I3676">
        <f t="shared" si="202"/>
        <v>211</v>
      </c>
    </row>
    <row r="3677" spans="2:9" x14ac:dyDescent="0.25">
      <c r="B3677">
        <f>IF('Input and Summary Results'!D3259=0,FALSE,'Input and Summary Results'!$B3259)</f>
        <v>211</v>
      </c>
      <c r="C3677">
        <f>IF(OR(B3677=0,'Input and Summary Results'!D3259=0,'Input and Summary Results'!D3259=""),FALSE,'Input and Summary Results'!$D3259)</f>
        <v>0.64649559999999995</v>
      </c>
      <c r="D3677">
        <f>IF(OR(B3677=0,'Input and Summary Results'!E3259=0),FALSE,'Input and Summary Results'!$E3259)</f>
        <v>7.2052229999999995E-2</v>
      </c>
      <c r="E3677">
        <f t="shared" si="200"/>
        <v>-0.18943442654882009</v>
      </c>
      <c r="F3677">
        <f t="shared" si="201"/>
        <v>4.836949829202241E-2</v>
      </c>
      <c r="G3677">
        <f>IF('Input and Summary Results'!$J$4="yes",IF(C3677=FALSE,FALSE,IF('Data Transformation'!E3677&lt;$R$10,E3677,$R$10)),IF(C3677=FALSE,FALSE,IF(C3677&lt;$R$10,C3677,$R$10)))</f>
        <v>0.64649559999999995</v>
      </c>
      <c r="H3677">
        <f>IF('Input and Summary Results'!$J$4="yes",'Data Transformation'!F3677,'Data Transformation'!D3677)</f>
        <v>7.2052229999999995E-2</v>
      </c>
      <c r="I3677">
        <f t="shared" si="202"/>
        <v>211</v>
      </c>
    </row>
    <row r="3678" spans="2:9" x14ac:dyDescent="0.25">
      <c r="B3678">
        <f>IF('Input and Summary Results'!D3260=0,FALSE,'Input and Summary Results'!$B3260)</f>
        <v>211</v>
      </c>
      <c r="C3678">
        <f>IF(OR(B3678=0,'Input and Summary Results'!D3260=0,'Input and Summary Results'!D3260=""),FALSE,'Input and Summary Results'!$D3260)</f>
        <v>0.86936703999999998</v>
      </c>
      <c r="D3678">
        <f>IF(OR(B3678=0,'Input and Summary Results'!E3260=0),FALSE,'Input and Summary Results'!$E3260)</f>
        <v>6.4329259999999999E-2</v>
      </c>
      <c r="E3678">
        <f t="shared" si="200"/>
        <v>-6.0796829083607638E-2</v>
      </c>
      <c r="F3678">
        <f t="shared" si="201"/>
        <v>3.2114052587040802E-2</v>
      </c>
      <c r="G3678">
        <f>IF('Input and Summary Results'!$J$4="yes",IF(C3678=FALSE,FALSE,IF('Data Transformation'!E3678&lt;$R$10,E3678,$R$10)),IF(C3678=FALSE,FALSE,IF(C3678&lt;$R$10,C3678,$R$10)))</f>
        <v>0.86936703999999998</v>
      </c>
      <c r="H3678">
        <f>IF('Input and Summary Results'!$J$4="yes",'Data Transformation'!F3678,'Data Transformation'!D3678)</f>
        <v>6.4329259999999999E-2</v>
      </c>
      <c r="I3678">
        <f t="shared" si="202"/>
        <v>211</v>
      </c>
    </row>
    <row r="3679" spans="2:9" x14ac:dyDescent="0.25">
      <c r="B3679">
        <f>IF('Input and Summary Results'!D3261=0,FALSE,'Input and Summary Results'!$B3261)</f>
        <v>212</v>
      </c>
      <c r="C3679">
        <f>IF(OR(B3679=0,'Input and Summary Results'!D3261=0,'Input and Summary Results'!D3261=""),FALSE,'Input and Summary Results'!$D3261)</f>
        <v>-3.2909500000000001E-2</v>
      </c>
      <c r="D3679">
        <f>IF(OR(B3679=0,'Input and Summary Results'!E3261=0),FALSE,'Input and Summary Results'!$E3261)</f>
        <v>5.2927910000000002E-2</v>
      </c>
      <c r="E3679" t="e">
        <f t="shared" si="200"/>
        <v>#NUM!</v>
      </c>
      <c r="F3679">
        <f t="shared" si="201"/>
        <v>-0.6979964125860314</v>
      </c>
      <c r="G3679">
        <f>IF('Input and Summary Results'!$J$4="yes",IF(C3679=FALSE,FALSE,IF('Data Transformation'!E3679&lt;$R$10,E3679,$R$10)),IF(C3679=FALSE,FALSE,IF(C3679&lt;$R$10,C3679,$R$10)))</f>
        <v>-3.2909500000000001E-2</v>
      </c>
      <c r="H3679">
        <f>IF('Input and Summary Results'!$J$4="yes",'Data Transformation'!F3679,'Data Transformation'!D3679)</f>
        <v>5.2927910000000002E-2</v>
      </c>
      <c r="I3679">
        <f t="shared" si="202"/>
        <v>212</v>
      </c>
    </row>
    <row r="3680" spans="2:9" x14ac:dyDescent="0.25">
      <c r="B3680">
        <f>IF('Input and Summary Results'!D3262=0,FALSE,'Input and Summary Results'!$B3262)</f>
        <v>212</v>
      </c>
      <c r="C3680">
        <f>IF(OR(B3680=0,'Input and Summary Results'!D3262=0,'Input and Summary Results'!D3262=""),FALSE,'Input and Summary Results'!$D3262)</f>
        <v>8.0825800000000007E-3</v>
      </c>
      <c r="D3680">
        <f>IF(OR(B3680=0,'Input and Summary Results'!E3262=0),FALSE,'Input and Summary Results'!$E3262)</f>
        <v>7.1482130000000005E-2</v>
      </c>
      <c r="E3680">
        <f t="shared" si="200"/>
        <v>-2.0924499881223317</v>
      </c>
      <c r="F3680">
        <f t="shared" si="201"/>
        <v>3.8382848570629675</v>
      </c>
      <c r="G3680">
        <f>IF('Input and Summary Results'!$J$4="yes",IF(C3680=FALSE,FALSE,IF('Data Transformation'!E3680&lt;$R$10,E3680,$R$10)),IF(C3680=FALSE,FALSE,IF(C3680&lt;$R$10,C3680,$R$10)))</f>
        <v>8.0825800000000007E-3</v>
      </c>
      <c r="H3680">
        <f>IF('Input and Summary Results'!$J$4="yes",'Data Transformation'!F3680,'Data Transformation'!D3680)</f>
        <v>7.1482130000000005E-2</v>
      </c>
      <c r="I3680">
        <f t="shared" si="202"/>
        <v>212</v>
      </c>
    </row>
    <row r="3681" spans="2:9" x14ac:dyDescent="0.25">
      <c r="B3681">
        <f>IF('Input and Summary Results'!D3263=0,FALSE,'Input and Summary Results'!$B3263)</f>
        <v>212</v>
      </c>
      <c r="C3681">
        <f>IF(OR(B3681=0,'Input and Summary Results'!D3263=0,'Input and Summary Results'!D3263=""),FALSE,'Input and Summary Results'!$D3263)</f>
        <v>5.1661810000000002E-2</v>
      </c>
      <c r="D3681">
        <f>IF(OR(B3681=0,'Input and Summary Results'!E3263=0),FALSE,'Input and Summary Results'!$E3263)</f>
        <v>9.0036229999999995E-2</v>
      </c>
      <c r="E3681">
        <f t="shared" si="200"/>
        <v>-1.2868303821495031</v>
      </c>
      <c r="F3681">
        <f t="shared" si="201"/>
        <v>0.75637543129054119</v>
      </c>
      <c r="G3681">
        <f>IF('Input and Summary Results'!$J$4="yes",IF(C3681=FALSE,FALSE,IF('Data Transformation'!E3681&lt;$R$10,E3681,$R$10)),IF(C3681=FALSE,FALSE,IF(C3681&lt;$R$10,C3681,$R$10)))</f>
        <v>5.1661810000000002E-2</v>
      </c>
      <c r="H3681">
        <f>IF('Input and Summary Results'!$J$4="yes",'Data Transformation'!F3681,'Data Transformation'!D3681)</f>
        <v>9.0036229999999995E-2</v>
      </c>
      <c r="I3681">
        <f t="shared" si="202"/>
        <v>212</v>
      </c>
    </row>
    <row r="3682" spans="2:9" x14ac:dyDescent="0.25">
      <c r="B3682">
        <f>IF('Input and Summary Results'!D3264=0,FALSE,'Input and Summary Results'!$B3264)</f>
        <v>212</v>
      </c>
      <c r="C3682">
        <f>IF(OR(B3682=0,'Input and Summary Results'!D3264=0,'Input and Summary Results'!D3264=""),FALSE,'Input and Summary Results'!$D3264)</f>
        <v>5.1918110000000003E-2</v>
      </c>
      <c r="D3682">
        <f>IF(OR(B3682=0,'Input and Summary Results'!E3264=0),FALSE,'Input and Summary Results'!$E3264)</f>
        <v>0.11534676000000001</v>
      </c>
      <c r="E3682">
        <f t="shared" si="200"/>
        <v>-1.2846811257514257</v>
      </c>
      <c r="F3682">
        <f t="shared" si="201"/>
        <v>0.96422026610752976</v>
      </c>
      <c r="G3682">
        <f>IF('Input and Summary Results'!$J$4="yes",IF(C3682=FALSE,FALSE,IF('Data Transformation'!E3682&lt;$R$10,E3682,$R$10)),IF(C3682=FALSE,FALSE,IF(C3682&lt;$R$10,C3682,$R$10)))</f>
        <v>5.1918110000000003E-2</v>
      </c>
      <c r="H3682">
        <f>IF('Input and Summary Results'!$J$4="yes",'Data Transformation'!F3682,'Data Transformation'!D3682)</f>
        <v>0.11534676000000001</v>
      </c>
      <c r="I3682">
        <f t="shared" si="202"/>
        <v>212</v>
      </c>
    </row>
    <row r="3683" spans="2:9" x14ac:dyDescent="0.25">
      <c r="B3683">
        <f>IF('Input and Summary Results'!D3265=0,FALSE,'Input and Summary Results'!$B3265)</f>
        <v>212</v>
      </c>
      <c r="C3683">
        <f>IF(OR(B3683=0,'Input and Summary Results'!D3265=0,'Input and Summary Results'!D3265=""),FALSE,'Input and Summary Results'!$D3265)</f>
        <v>6.3478679999999996E-2</v>
      </c>
      <c r="D3683">
        <f>IF(OR(B3683=0,'Input and Summary Results'!E3265=0),FALSE,'Input and Summary Results'!$E3265)</f>
        <v>9.7046499999999994E-2</v>
      </c>
      <c r="E3683">
        <f t="shared" si="200"/>
        <v>-1.1973721127091941</v>
      </c>
      <c r="F3683">
        <f t="shared" si="201"/>
        <v>0.66350121017009178</v>
      </c>
      <c r="G3683">
        <f>IF('Input and Summary Results'!$J$4="yes",IF(C3683=FALSE,FALSE,IF('Data Transformation'!E3683&lt;$R$10,E3683,$R$10)),IF(C3683=FALSE,FALSE,IF(C3683&lt;$R$10,C3683,$R$10)))</f>
        <v>6.3478679999999996E-2</v>
      </c>
      <c r="H3683">
        <f>IF('Input and Summary Results'!$J$4="yes",'Data Transformation'!F3683,'Data Transformation'!D3683)</f>
        <v>9.7046499999999994E-2</v>
      </c>
      <c r="I3683">
        <f t="shared" si="202"/>
        <v>212</v>
      </c>
    </row>
    <row r="3684" spans="2:9" x14ac:dyDescent="0.25">
      <c r="B3684">
        <f>IF('Input and Summary Results'!D3266=0,FALSE,'Input and Summary Results'!$B3266)</f>
        <v>212</v>
      </c>
      <c r="C3684">
        <f>IF(OR(B3684=0,'Input and Summary Results'!D3266=0,'Input and Summary Results'!D3266=""),FALSE,'Input and Summary Results'!$D3266)</f>
        <v>6.4831730000000004E-2</v>
      </c>
      <c r="D3684">
        <f>IF(OR(B3684=0,'Input and Summary Results'!E3266=0),FALSE,'Input and Summary Results'!$E3266)</f>
        <v>5.1015789999999998E-2</v>
      </c>
      <c r="E3684">
        <f t="shared" si="200"/>
        <v>-1.1882123893267709</v>
      </c>
      <c r="F3684">
        <f t="shared" si="201"/>
        <v>0.34151260285665674</v>
      </c>
      <c r="G3684">
        <f>IF('Input and Summary Results'!$J$4="yes",IF(C3684=FALSE,FALSE,IF('Data Transformation'!E3684&lt;$R$10,E3684,$R$10)),IF(C3684=FALSE,FALSE,IF(C3684&lt;$R$10,C3684,$R$10)))</f>
        <v>6.4831730000000004E-2</v>
      </c>
      <c r="H3684">
        <f>IF('Input and Summary Results'!$J$4="yes",'Data Transformation'!F3684,'Data Transformation'!D3684)</f>
        <v>5.1015789999999998E-2</v>
      </c>
      <c r="I3684">
        <f t="shared" si="202"/>
        <v>212</v>
      </c>
    </row>
    <row r="3685" spans="2:9" x14ac:dyDescent="0.25">
      <c r="B3685">
        <f>IF('Input and Summary Results'!D3267=0,FALSE,'Input and Summary Results'!$B3267)</f>
        <v>212</v>
      </c>
      <c r="C3685">
        <f>IF(OR(B3685=0,'Input and Summary Results'!D3267=0,'Input and Summary Results'!D3267=""),FALSE,'Input and Summary Results'!$D3267)</f>
        <v>0.11811323999999999</v>
      </c>
      <c r="D3685">
        <f>IF(OR(B3685=0,'Input and Summary Results'!E3267=0),FALSE,'Input and Summary Results'!$E3267)</f>
        <v>6.7297049999999997E-2</v>
      </c>
      <c r="E3685">
        <f t="shared" si="200"/>
        <v>-0.92770141706345743</v>
      </c>
      <c r="F3685">
        <f t="shared" si="201"/>
        <v>0.24727896466137075</v>
      </c>
      <c r="G3685">
        <f>IF('Input and Summary Results'!$J$4="yes",IF(C3685=FALSE,FALSE,IF('Data Transformation'!E3685&lt;$R$10,E3685,$R$10)),IF(C3685=FALSE,FALSE,IF(C3685&lt;$R$10,C3685,$R$10)))</f>
        <v>0.11811323999999999</v>
      </c>
      <c r="H3685">
        <f>IF('Input and Summary Results'!$J$4="yes",'Data Transformation'!F3685,'Data Transformation'!D3685)</f>
        <v>6.7297049999999997E-2</v>
      </c>
      <c r="I3685">
        <f t="shared" si="202"/>
        <v>212</v>
      </c>
    </row>
    <row r="3686" spans="2:9" x14ac:dyDescent="0.25">
      <c r="B3686">
        <f>IF('Input and Summary Results'!D3268=0,FALSE,'Input and Summary Results'!$B3268)</f>
        <v>212</v>
      </c>
      <c r="C3686">
        <f>IF(OR(B3686=0,'Input and Summary Results'!D3268=0,'Input and Summary Results'!D3268=""),FALSE,'Input and Summary Results'!$D3268)</f>
        <v>0.12279688</v>
      </c>
      <c r="D3686">
        <f>IF(OR(B3686=0,'Input and Summary Results'!E3268=0),FALSE,'Input and Summary Results'!$E3268)</f>
        <v>7.9699179999999994E-2</v>
      </c>
      <c r="E3686">
        <f t="shared" si="200"/>
        <v>-0.91081266752707568</v>
      </c>
      <c r="F3686">
        <f t="shared" si="201"/>
        <v>0.28168015441434668</v>
      </c>
      <c r="G3686">
        <f>IF('Input and Summary Results'!$J$4="yes",IF(C3686=FALSE,FALSE,IF('Data Transformation'!E3686&lt;$R$10,E3686,$R$10)),IF(C3686=FALSE,FALSE,IF(C3686&lt;$R$10,C3686,$R$10)))</f>
        <v>0.12279688</v>
      </c>
      <c r="H3686">
        <f>IF('Input and Summary Results'!$J$4="yes",'Data Transformation'!F3686,'Data Transformation'!D3686)</f>
        <v>7.9699179999999994E-2</v>
      </c>
      <c r="I3686">
        <f t="shared" si="202"/>
        <v>212</v>
      </c>
    </row>
    <row r="3687" spans="2:9" x14ac:dyDescent="0.25">
      <c r="B3687">
        <f>IF('Input and Summary Results'!D3269=0,FALSE,'Input and Summary Results'!$B3269)</f>
        <v>212</v>
      </c>
      <c r="C3687">
        <f>IF(OR(B3687=0,'Input and Summary Results'!D3269=0,'Input and Summary Results'!D3269=""),FALSE,'Input and Summary Results'!$D3269)</f>
        <v>0.1232273</v>
      </c>
      <c r="D3687">
        <f>IF(OR(B3687=0,'Input and Summary Results'!E3269=0),FALSE,'Input and Summary Results'!$E3269)</f>
        <v>7.0794969999999999E-2</v>
      </c>
      <c r="E3687">
        <f t="shared" si="200"/>
        <v>-0.90929306712343949</v>
      </c>
      <c r="F3687">
        <f t="shared" si="201"/>
        <v>0.24933612097319344</v>
      </c>
      <c r="G3687">
        <f>IF('Input and Summary Results'!$J$4="yes",IF(C3687=FALSE,FALSE,IF('Data Transformation'!E3687&lt;$R$10,E3687,$R$10)),IF(C3687=FALSE,FALSE,IF(C3687&lt;$R$10,C3687,$R$10)))</f>
        <v>0.1232273</v>
      </c>
      <c r="H3687">
        <f>IF('Input and Summary Results'!$J$4="yes",'Data Transformation'!F3687,'Data Transformation'!D3687)</f>
        <v>7.0794969999999999E-2</v>
      </c>
      <c r="I3687">
        <f t="shared" si="202"/>
        <v>212</v>
      </c>
    </row>
    <row r="3688" spans="2:9" x14ac:dyDescent="0.25">
      <c r="B3688">
        <f>IF('Input and Summary Results'!D3270=0,FALSE,'Input and Summary Results'!$B3270)</f>
        <v>212</v>
      </c>
      <c r="C3688">
        <f>IF(OR(B3688=0,'Input and Summary Results'!D3270=0,'Input and Summary Results'!D3270=""),FALSE,'Input and Summary Results'!$D3270)</f>
        <v>0.16063026999999999</v>
      </c>
      <c r="D3688">
        <f>IF(OR(B3688=0,'Input and Summary Results'!E3270=0),FALSE,'Input and Summary Results'!$E3270)</f>
        <v>3.8188380000000001E-2</v>
      </c>
      <c r="E3688">
        <f t="shared" si="200"/>
        <v>-0.79417261064369915</v>
      </c>
      <c r="F3688">
        <f t="shared" si="201"/>
        <v>0.10317953720677929</v>
      </c>
      <c r="G3688">
        <f>IF('Input and Summary Results'!$J$4="yes",IF(C3688=FALSE,FALSE,IF('Data Transformation'!E3688&lt;$R$10,E3688,$R$10)),IF(C3688=FALSE,FALSE,IF(C3688&lt;$R$10,C3688,$R$10)))</f>
        <v>0.16063026999999999</v>
      </c>
      <c r="H3688">
        <f>IF('Input and Summary Results'!$J$4="yes",'Data Transformation'!F3688,'Data Transformation'!D3688)</f>
        <v>3.8188380000000001E-2</v>
      </c>
      <c r="I3688">
        <f t="shared" si="202"/>
        <v>212</v>
      </c>
    </row>
    <row r="3689" spans="2:9" x14ac:dyDescent="0.25">
      <c r="B3689">
        <f>IF('Input and Summary Results'!D3271=0,FALSE,'Input and Summary Results'!$B3271)</f>
        <v>212</v>
      </c>
      <c r="C3689">
        <f>IF(OR(B3689=0,'Input and Summary Results'!D3271=0,'Input and Summary Results'!D3271=""),FALSE,'Input and Summary Results'!$D3271)</f>
        <v>0.21134821000000001</v>
      </c>
      <c r="D3689">
        <f>IF(OR(B3689=0,'Input and Summary Results'!E3271=0),FALSE,'Input and Summary Results'!$E3271)</f>
        <v>0.1150118</v>
      </c>
      <c r="E3689">
        <f t="shared" si="200"/>
        <v>-0.67500142604842162</v>
      </c>
      <c r="F3689">
        <f t="shared" si="201"/>
        <v>0.2361747998717377</v>
      </c>
      <c r="G3689">
        <f>IF('Input and Summary Results'!$J$4="yes",IF(C3689=FALSE,FALSE,IF('Data Transformation'!E3689&lt;$R$10,E3689,$R$10)),IF(C3689=FALSE,FALSE,IF(C3689&lt;$R$10,C3689,$R$10)))</f>
        <v>0.21134821000000001</v>
      </c>
      <c r="H3689">
        <f>IF('Input and Summary Results'!$J$4="yes",'Data Transformation'!F3689,'Data Transformation'!D3689)</f>
        <v>0.1150118</v>
      </c>
      <c r="I3689">
        <f t="shared" si="202"/>
        <v>212</v>
      </c>
    </row>
    <row r="3690" spans="2:9" x14ac:dyDescent="0.25">
      <c r="B3690">
        <f>IF('Input and Summary Results'!D3272=0,FALSE,'Input and Summary Results'!$B3272)</f>
        <v>212</v>
      </c>
      <c r="C3690">
        <f>IF(OR(B3690=0,'Input and Summary Results'!D3272=0,'Input and Summary Results'!D3272=""),FALSE,'Input and Summary Results'!$D3272)</f>
        <v>0.23087942</v>
      </c>
      <c r="D3690">
        <f>IF(OR(B3690=0,'Input and Summary Results'!E3272=0),FALSE,'Input and Summary Results'!$E3272)</f>
        <v>7.1721660000000007E-2</v>
      </c>
      <c r="E3690">
        <f t="shared" ref="E3690:E3753" si="203">IF(C3690=FALSE,FALSE,LOG10(C3690))</f>
        <v>-0.63661477725506777</v>
      </c>
      <c r="F3690">
        <f t="shared" ref="F3690:F3753" si="204">IF(D3690=FALSE, FALSE,0.434*D3690/C3690)</f>
        <v>0.13482016041100589</v>
      </c>
      <c r="G3690">
        <f>IF('Input and Summary Results'!$J$4="yes",IF(C3690=FALSE,FALSE,IF('Data Transformation'!E3690&lt;$R$10,E3690,$R$10)),IF(C3690=FALSE,FALSE,IF(C3690&lt;$R$10,C3690,$R$10)))</f>
        <v>0.23087942</v>
      </c>
      <c r="H3690">
        <f>IF('Input and Summary Results'!$J$4="yes",'Data Transformation'!F3690,'Data Transformation'!D3690)</f>
        <v>7.1721660000000007E-2</v>
      </c>
      <c r="I3690">
        <f t="shared" si="202"/>
        <v>212</v>
      </c>
    </row>
    <row r="3691" spans="2:9" x14ac:dyDescent="0.25">
      <c r="B3691">
        <f>IF('Input and Summary Results'!D3273=0,FALSE,'Input and Summary Results'!$B3273)</f>
        <v>212</v>
      </c>
      <c r="C3691">
        <f>IF(OR(B3691=0,'Input and Summary Results'!D3273=0,'Input and Summary Results'!D3273=""),FALSE,'Input and Summary Results'!$D3273)</f>
        <v>0.27820189000000001</v>
      </c>
      <c r="D3691">
        <f>IF(OR(B3691=0,'Input and Summary Results'!E3273=0),FALSE,'Input and Summary Results'!$E3273)</f>
        <v>7.4551489999999998E-2</v>
      </c>
      <c r="E3691">
        <f t="shared" si="203"/>
        <v>-0.55563992389903127</v>
      </c>
      <c r="F3691">
        <f t="shared" si="204"/>
        <v>0.11630167810865698</v>
      </c>
      <c r="G3691">
        <f>IF('Input and Summary Results'!$J$4="yes",IF(C3691=FALSE,FALSE,IF('Data Transformation'!E3691&lt;$R$10,E3691,$R$10)),IF(C3691=FALSE,FALSE,IF(C3691&lt;$R$10,C3691,$R$10)))</f>
        <v>0.27820189000000001</v>
      </c>
      <c r="H3691">
        <f>IF('Input and Summary Results'!$J$4="yes",'Data Transformation'!F3691,'Data Transformation'!D3691)</f>
        <v>7.4551489999999998E-2</v>
      </c>
      <c r="I3691">
        <f t="shared" si="202"/>
        <v>212</v>
      </c>
    </row>
    <row r="3692" spans="2:9" x14ac:dyDescent="0.25">
      <c r="B3692">
        <f>IF('Input and Summary Results'!D3274=0,FALSE,'Input and Summary Results'!$B3274)</f>
        <v>212</v>
      </c>
      <c r="C3692">
        <f>IF(OR(B3692=0,'Input and Summary Results'!D3274=0,'Input and Summary Results'!D3274=""),FALSE,'Input and Summary Results'!$D3274)</f>
        <v>0.36056838000000002</v>
      </c>
      <c r="D3692">
        <f>IF(OR(B3692=0,'Input and Summary Results'!E3274=0),FALSE,'Input and Summary Results'!$E3274)</f>
        <v>9.8407309999999998E-2</v>
      </c>
      <c r="E3692">
        <f t="shared" si="203"/>
        <v>-0.44301236134525956</v>
      </c>
      <c r="F3692">
        <f t="shared" si="204"/>
        <v>0.11844846888681697</v>
      </c>
      <c r="G3692">
        <f>IF('Input and Summary Results'!$J$4="yes",IF(C3692=FALSE,FALSE,IF('Data Transformation'!E3692&lt;$R$10,E3692,$R$10)),IF(C3692=FALSE,FALSE,IF(C3692&lt;$R$10,C3692,$R$10)))</f>
        <v>0.36056838000000002</v>
      </c>
      <c r="H3692">
        <f>IF('Input and Summary Results'!$J$4="yes",'Data Transformation'!F3692,'Data Transformation'!D3692)</f>
        <v>9.8407309999999998E-2</v>
      </c>
      <c r="I3692">
        <f t="shared" si="202"/>
        <v>212</v>
      </c>
    </row>
    <row r="3693" spans="2:9" x14ac:dyDescent="0.25">
      <c r="B3693">
        <f>IF('Input and Summary Results'!D3275=0,FALSE,'Input and Summary Results'!$B3275)</f>
        <v>212</v>
      </c>
      <c r="C3693">
        <f>IF(OR(B3693=0,'Input and Summary Results'!D3275=0,'Input and Summary Results'!D3275=""),FALSE,'Input and Summary Results'!$D3275)</f>
        <v>0.63358555999999999</v>
      </c>
      <c r="D3693">
        <f>IF(OR(B3693=0,'Input and Summary Results'!E3275=0),FALSE,'Input and Summary Results'!$E3275)</f>
        <v>7.2793120000000003E-2</v>
      </c>
      <c r="E3693">
        <f t="shared" si="203"/>
        <v>-0.19819472927806656</v>
      </c>
      <c r="F3693">
        <f t="shared" si="204"/>
        <v>4.9862585378366263E-2</v>
      </c>
      <c r="G3693">
        <f>IF('Input and Summary Results'!$J$4="yes",IF(C3693=FALSE,FALSE,IF('Data Transformation'!E3693&lt;$R$10,E3693,$R$10)),IF(C3693=FALSE,FALSE,IF(C3693&lt;$R$10,C3693,$R$10)))</f>
        <v>0.63358555999999999</v>
      </c>
      <c r="H3693">
        <f>IF('Input and Summary Results'!$J$4="yes",'Data Transformation'!F3693,'Data Transformation'!D3693)</f>
        <v>7.2793120000000003E-2</v>
      </c>
      <c r="I3693">
        <f t="shared" si="202"/>
        <v>212</v>
      </c>
    </row>
    <row r="3694" spans="2:9" x14ac:dyDescent="0.25">
      <c r="B3694">
        <f>IF('Input and Summary Results'!D3276=0,FALSE,'Input and Summary Results'!$B3276)</f>
        <v>212</v>
      </c>
      <c r="C3694">
        <f>IF(OR(B3694=0,'Input and Summary Results'!D3276=0,'Input and Summary Results'!D3276=""),FALSE,'Input and Summary Results'!$D3276)</f>
        <v>0.78735182999999997</v>
      </c>
      <c r="D3694">
        <f>IF(OR(B3694=0,'Input and Summary Results'!E3276=0),FALSE,'Input and Summary Results'!$E3276)</f>
        <v>9.1554179999999999E-2</v>
      </c>
      <c r="E3694">
        <f t="shared" si="203"/>
        <v>-0.10383115876742949</v>
      </c>
      <c r="F3694">
        <f t="shared" si="204"/>
        <v>5.0466021168706757E-2</v>
      </c>
      <c r="G3694">
        <f>IF('Input and Summary Results'!$J$4="yes",IF(C3694=FALSE,FALSE,IF('Data Transformation'!E3694&lt;$R$10,E3694,$R$10)),IF(C3694=FALSE,FALSE,IF(C3694&lt;$R$10,C3694,$R$10)))</f>
        <v>0.78735182999999997</v>
      </c>
      <c r="H3694">
        <f>IF('Input and Summary Results'!$J$4="yes",'Data Transformation'!F3694,'Data Transformation'!D3694)</f>
        <v>9.1554179999999999E-2</v>
      </c>
      <c r="I3694">
        <f t="shared" si="202"/>
        <v>212</v>
      </c>
    </row>
    <row r="3695" spans="2:9" x14ac:dyDescent="0.25">
      <c r="B3695">
        <f>IF('Input and Summary Results'!D3277=0,FALSE,'Input and Summary Results'!$B3277)</f>
        <v>212</v>
      </c>
      <c r="C3695">
        <f>IF(OR(B3695=0,'Input and Summary Results'!D3277=0,'Input and Summary Results'!D3277=""),FALSE,'Input and Summary Results'!$D3277)</f>
        <v>1.0436757999999999</v>
      </c>
      <c r="D3695">
        <f>IF(OR(B3695=0,'Input and Summary Results'!E3277=0),FALSE,'Input and Summary Results'!$E3277)</f>
        <v>6.4959489999999995E-2</v>
      </c>
      <c r="E3695">
        <f t="shared" si="203"/>
        <v>1.8565613477494334E-2</v>
      </c>
      <c r="F3695">
        <f t="shared" si="204"/>
        <v>2.7012620834937436E-2</v>
      </c>
      <c r="G3695">
        <f>IF('Input and Summary Results'!$J$4="yes",IF(C3695=FALSE,FALSE,IF('Data Transformation'!E3695&lt;$R$10,E3695,$R$10)),IF(C3695=FALSE,FALSE,IF(C3695&lt;$R$10,C3695,$R$10)))</f>
        <v>1.0436757999999999</v>
      </c>
      <c r="H3695">
        <f>IF('Input and Summary Results'!$J$4="yes",'Data Transformation'!F3695,'Data Transformation'!D3695)</f>
        <v>6.4959489999999995E-2</v>
      </c>
      <c r="I3695">
        <f t="shared" si="202"/>
        <v>212</v>
      </c>
    </row>
    <row r="3696" spans="2:9" x14ac:dyDescent="0.25">
      <c r="B3696">
        <f>IF('Input and Summary Results'!D3278=0,FALSE,'Input and Summary Results'!$B3278)</f>
        <v>213</v>
      </c>
      <c r="C3696">
        <f>IF(OR(B3696=0,'Input and Summary Results'!D3278=0,'Input and Summary Results'!D3278=""),FALSE,'Input and Summary Results'!$D3278)</f>
        <v>2.4040309999999999E-2</v>
      </c>
      <c r="D3696">
        <f>IF(OR(B3696=0,'Input and Summary Results'!E3278=0),FALSE,'Input and Summary Results'!$E3278)</f>
        <v>2.9522799999999998E-2</v>
      </c>
      <c r="E3696">
        <f t="shared" si="203"/>
        <v>-1.6190599364021869</v>
      </c>
      <c r="F3696">
        <f t="shared" si="204"/>
        <v>0.53297545663928625</v>
      </c>
      <c r="G3696">
        <f>IF('Input and Summary Results'!$J$4="yes",IF(C3696=FALSE,FALSE,IF('Data Transformation'!E3696&lt;$R$10,E3696,$R$10)),IF(C3696=FALSE,FALSE,IF(C3696&lt;$R$10,C3696,$R$10)))</f>
        <v>2.4040309999999999E-2</v>
      </c>
      <c r="H3696">
        <f>IF('Input and Summary Results'!$J$4="yes",'Data Transformation'!F3696,'Data Transformation'!D3696)</f>
        <v>2.9522799999999998E-2</v>
      </c>
      <c r="I3696">
        <f t="shared" si="202"/>
        <v>213</v>
      </c>
    </row>
    <row r="3697" spans="2:9" x14ac:dyDescent="0.25">
      <c r="B3697">
        <f>IF('Input and Summary Results'!D3279=0,FALSE,'Input and Summary Results'!$B3279)</f>
        <v>213</v>
      </c>
      <c r="C3697">
        <f>IF(OR(B3697=0,'Input and Summary Results'!D3279=0,'Input and Summary Results'!D3279=""),FALSE,'Input and Summary Results'!$D3279)</f>
        <v>2.5275200000000001E-2</v>
      </c>
      <c r="D3697">
        <f>IF(OR(B3697=0,'Input and Summary Results'!E3279=0),FALSE,'Input and Summary Results'!$E3279)</f>
        <v>4.2779159999999997E-2</v>
      </c>
      <c r="E3697">
        <f t="shared" si="203"/>
        <v>-1.597305399196794</v>
      </c>
      <c r="F3697">
        <f t="shared" si="204"/>
        <v>0.73456017914793936</v>
      </c>
      <c r="G3697">
        <f>IF('Input and Summary Results'!$J$4="yes",IF(C3697=FALSE,FALSE,IF('Data Transformation'!E3697&lt;$R$10,E3697,$R$10)),IF(C3697=FALSE,FALSE,IF(C3697&lt;$R$10,C3697,$R$10)))</f>
        <v>2.5275200000000001E-2</v>
      </c>
      <c r="H3697">
        <f>IF('Input and Summary Results'!$J$4="yes",'Data Transformation'!F3697,'Data Transformation'!D3697)</f>
        <v>4.2779159999999997E-2</v>
      </c>
      <c r="I3697">
        <f t="shared" si="202"/>
        <v>213</v>
      </c>
    </row>
    <row r="3698" spans="2:9" x14ac:dyDescent="0.25">
      <c r="B3698">
        <f>IF('Input and Summary Results'!D3280=0,FALSE,'Input and Summary Results'!$B3280)</f>
        <v>213</v>
      </c>
      <c r="C3698">
        <f>IF(OR(B3698=0,'Input and Summary Results'!D3280=0,'Input and Summary Results'!D3280=""),FALSE,'Input and Summary Results'!$D3280)</f>
        <v>2.8211099999999999E-2</v>
      </c>
      <c r="D3698">
        <f>IF(OR(B3698=0,'Input and Summary Results'!E3280=0),FALSE,'Input and Summary Results'!$E3280)</f>
        <v>4.4792070000000003E-2</v>
      </c>
      <c r="E3698">
        <f t="shared" si="203"/>
        <v>-1.5495799796150582</v>
      </c>
      <c r="F3698">
        <f t="shared" si="204"/>
        <v>0.68908189967778644</v>
      </c>
      <c r="G3698">
        <f>IF('Input and Summary Results'!$J$4="yes",IF(C3698=FALSE,FALSE,IF('Data Transformation'!E3698&lt;$R$10,E3698,$R$10)),IF(C3698=FALSE,FALSE,IF(C3698&lt;$R$10,C3698,$R$10)))</f>
        <v>2.8211099999999999E-2</v>
      </c>
      <c r="H3698">
        <f>IF('Input and Summary Results'!$J$4="yes",'Data Transformation'!F3698,'Data Transformation'!D3698)</f>
        <v>4.4792070000000003E-2</v>
      </c>
      <c r="I3698">
        <f t="shared" si="202"/>
        <v>213</v>
      </c>
    </row>
    <row r="3699" spans="2:9" x14ac:dyDescent="0.25">
      <c r="B3699">
        <f>IF('Input and Summary Results'!D3281=0,FALSE,'Input and Summary Results'!$B3281)</f>
        <v>213</v>
      </c>
      <c r="C3699">
        <f>IF(OR(B3699=0,'Input and Summary Results'!D3281=0,'Input and Summary Results'!D3281=""),FALSE,'Input and Summary Results'!$D3281)</f>
        <v>4.6281700000000002E-2</v>
      </c>
      <c r="D3699">
        <f>IF(OR(B3699=0,'Input and Summary Results'!E3281=0),FALSE,'Input and Summary Results'!$E3281)</f>
        <v>3.289943E-2</v>
      </c>
      <c r="E3699">
        <f t="shared" si="203"/>
        <v>-1.3345906971044801</v>
      </c>
      <c r="F3699">
        <f t="shared" si="204"/>
        <v>0.30850968352502178</v>
      </c>
      <c r="G3699">
        <f>IF('Input and Summary Results'!$J$4="yes",IF(C3699=FALSE,FALSE,IF('Data Transformation'!E3699&lt;$R$10,E3699,$R$10)),IF(C3699=FALSE,FALSE,IF(C3699&lt;$R$10,C3699,$R$10)))</f>
        <v>4.6281700000000002E-2</v>
      </c>
      <c r="H3699">
        <f>IF('Input and Summary Results'!$J$4="yes",'Data Transformation'!F3699,'Data Transformation'!D3699)</f>
        <v>3.289943E-2</v>
      </c>
      <c r="I3699">
        <f t="shared" si="202"/>
        <v>213</v>
      </c>
    </row>
    <row r="3700" spans="2:9" x14ac:dyDescent="0.25">
      <c r="B3700">
        <f>IF('Input and Summary Results'!D3282=0,FALSE,'Input and Summary Results'!$B3282)</f>
        <v>213</v>
      </c>
      <c r="C3700">
        <f>IF(OR(B3700=0,'Input and Summary Results'!D3282=0,'Input and Summary Results'!D3282=""),FALSE,'Input and Summary Results'!$D3282)</f>
        <v>6.5040050000000002E-2</v>
      </c>
      <c r="D3700">
        <f>IF(OR(B3700=0,'Input and Summary Results'!E3282=0),FALSE,'Input and Summary Results'!$E3282)</f>
        <v>7.7201770000000003E-2</v>
      </c>
      <c r="E3700">
        <f t="shared" si="203"/>
        <v>-1.1868191335468949</v>
      </c>
      <c r="F3700">
        <f t="shared" si="204"/>
        <v>0.51515286627239676</v>
      </c>
      <c r="G3700">
        <f>IF('Input and Summary Results'!$J$4="yes",IF(C3700=FALSE,FALSE,IF('Data Transformation'!E3700&lt;$R$10,E3700,$R$10)),IF(C3700=FALSE,FALSE,IF(C3700&lt;$R$10,C3700,$R$10)))</f>
        <v>6.5040050000000002E-2</v>
      </c>
      <c r="H3700">
        <f>IF('Input and Summary Results'!$J$4="yes",'Data Transformation'!F3700,'Data Transformation'!D3700)</f>
        <v>7.7201770000000003E-2</v>
      </c>
      <c r="I3700">
        <f t="shared" si="202"/>
        <v>213</v>
      </c>
    </row>
    <row r="3701" spans="2:9" x14ac:dyDescent="0.25">
      <c r="B3701">
        <f>IF('Input and Summary Results'!D3283=0,FALSE,'Input and Summary Results'!$B3283)</f>
        <v>213</v>
      </c>
      <c r="C3701">
        <f>IF(OR(B3701=0,'Input and Summary Results'!D3283=0,'Input and Summary Results'!D3283=""),FALSE,'Input and Summary Results'!$D3283)</f>
        <v>8.4695489999999998E-2</v>
      </c>
      <c r="D3701">
        <f>IF(OR(B3701=0,'Input and Summary Results'!E3283=0),FALSE,'Input and Summary Results'!$E3283)</f>
        <v>3.4822400000000003E-2</v>
      </c>
      <c r="E3701">
        <f t="shared" si="203"/>
        <v>-1.0721397150560887</v>
      </c>
      <c r="F3701">
        <f t="shared" si="204"/>
        <v>0.17843832770788623</v>
      </c>
      <c r="G3701">
        <f>IF('Input and Summary Results'!$J$4="yes",IF(C3701=FALSE,FALSE,IF('Data Transformation'!E3701&lt;$R$10,E3701,$R$10)),IF(C3701=FALSE,FALSE,IF(C3701&lt;$R$10,C3701,$R$10)))</f>
        <v>8.4695489999999998E-2</v>
      </c>
      <c r="H3701">
        <f>IF('Input and Summary Results'!$J$4="yes",'Data Transformation'!F3701,'Data Transformation'!D3701)</f>
        <v>3.4822400000000003E-2</v>
      </c>
      <c r="I3701">
        <f t="shared" si="202"/>
        <v>213</v>
      </c>
    </row>
    <row r="3702" spans="2:9" x14ac:dyDescent="0.25">
      <c r="B3702">
        <f>IF('Input and Summary Results'!D3284=0,FALSE,'Input and Summary Results'!$B3284)</f>
        <v>213</v>
      </c>
      <c r="C3702">
        <f>IF(OR(B3702=0,'Input and Summary Results'!D3284=0,'Input and Summary Results'!D3284=""),FALSE,'Input and Summary Results'!$D3284)</f>
        <v>8.9048929999999998E-2</v>
      </c>
      <c r="D3702">
        <f>IF(OR(B3702=0,'Input and Summary Results'!E3284=0),FALSE,'Input and Summary Results'!$E3284)</f>
        <v>6.1981950000000001E-2</v>
      </c>
      <c r="E3702">
        <f t="shared" si="203"/>
        <v>-1.0503712945936348</v>
      </c>
      <c r="F3702">
        <f t="shared" si="204"/>
        <v>0.30208298179439103</v>
      </c>
      <c r="G3702">
        <f>IF('Input and Summary Results'!$J$4="yes",IF(C3702=FALSE,FALSE,IF('Data Transformation'!E3702&lt;$R$10,E3702,$R$10)),IF(C3702=FALSE,FALSE,IF(C3702&lt;$R$10,C3702,$R$10)))</f>
        <v>8.9048929999999998E-2</v>
      </c>
      <c r="H3702">
        <f>IF('Input and Summary Results'!$J$4="yes",'Data Transformation'!F3702,'Data Transformation'!D3702)</f>
        <v>6.1981950000000001E-2</v>
      </c>
      <c r="I3702">
        <f t="shared" si="202"/>
        <v>213</v>
      </c>
    </row>
    <row r="3703" spans="2:9" x14ac:dyDescent="0.25">
      <c r="B3703">
        <f>IF('Input and Summary Results'!D3285=0,FALSE,'Input and Summary Results'!$B3285)</f>
        <v>213</v>
      </c>
      <c r="C3703">
        <f>IF(OR(B3703=0,'Input and Summary Results'!D3285=0,'Input and Summary Results'!D3285=""),FALSE,'Input and Summary Results'!$D3285)</f>
        <v>9.5917219999999997E-2</v>
      </c>
      <c r="D3703">
        <f>IF(OR(B3703=0,'Input and Summary Results'!E3285=0),FALSE,'Input and Summary Results'!$E3285)</f>
        <v>3.3194469999999997E-2</v>
      </c>
      <c r="E3703">
        <f t="shared" si="203"/>
        <v>-1.0181034170250947</v>
      </c>
      <c r="F3703">
        <f t="shared" si="204"/>
        <v>0.15019617937217111</v>
      </c>
      <c r="G3703">
        <f>IF('Input and Summary Results'!$J$4="yes",IF(C3703=FALSE,FALSE,IF('Data Transformation'!E3703&lt;$R$10,E3703,$R$10)),IF(C3703=FALSE,FALSE,IF(C3703&lt;$R$10,C3703,$R$10)))</f>
        <v>9.5917219999999997E-2</v>
      </c>
      <c r="H3703">
        <f>IF('Input and Summary Results'!$J$4="yes",'Data Transformation'!F3703,'Data Transformation'!D3703)</f>
        <v>3.3194469999999997E-2</v>
      </c>
      <c r="I3703">
        <f t="shared" si="202"/>
        <v>213</v>
      </c>
    </row>
    <row r="3704" spans="2:9" x14ac:dyDescent="0.25">
      <c r="B3704">
        <f>IF('Input and Summary Results'!D3286=0,FALSE,'Input and Summary Results'!$B3286)</f>
        <v>213</v>
      </c>
      <c r="C3704">
        <f>IF(OR(B3704=0,'Input and Summary Results'!D3286=0,'Input and Summary Results'!D3286=""),FALSE,'Input and Summary Results'!$D3286)</f>
        <v>0.12995881000000001</v>
      </c>
      <c r="D3704">
        <f>IF(OR(B3704=0,'Input and Summary Results'!E3286=0),FALSE,'Input and Summary Results'!$E3286)</f>
        <v>8.9414279999999999E-2</v>
      </c>
      <c r="E3704">
        <f t="shared" si="203"/>
        <v>-0.88619427403373074</v>
      </c>
      <c r="F3704">
        <f t="shared" si="204"/>
        <v>0.29860074526690417</v>
      </c>
      <c r="G3704">
        <f>IF('Input and Summary Results'!$J$4="yes",IF(C3704=FALSE,FALSE,IF('Data Transformation'!E3704&lt;$R$10,E3704,$R$10)),IF(C3704=FALSE,FALSE,IF(C3704&lt;$R$10,C3704,$R$10)))</f>
        <v>0.12995881000000001</v>
      </c>
      <c r="H3704">
        <f>IF('Input and Summary Results'!$J$4="yes",'Data Transformation'!F3704,'Data Transformation'!D3704)</f>
        <v>8.9414279999999999E-2</v>
      </c>
      <c r="I3704">
        <f t="shared" si="202"/>
        <v>213</v>
      </c>
    </row>
    <row r="3705" spans="2:9" x14ac:dyDescent="0.25">
      <c r="B3705">
        <f>IF('Input and Summary Results'!D3287=0,FALSE,'Input and Summary Results'!$B3287)</f>
        <v>213</v>
      </c>
      <c r="C3705">
        <f>IF(OR(B3705=0,'Input and Summary Results'!D3287=0,'Input and Summary Results'!D3287=""),FALSE,'Input and Summary Results'!$D3287)</f>
        <v>0.13904047</v>
      </c>
      <c r="D3705">
        <f>IF(OR(B3705=0,'Input and Summary Results'!E3287=0),FALSE,'Input and Summary Results'!$E3287)</f>
        <v>0.10312322</v>
      </c>
      <c r="E3705">
        <f t="shared" si="203"/>
        <v>-0.85685877284260736</v>
      </c>
      <c r="F3705">
        <f t="shared" si="204"/>
        <v>0.32188813429643903</v>
      </c>
      <c r="G3705">
        <f>IF('Input and Summary Results'!$J$4="yes",IF(C3705=FALSE,FALSE,IF('Data Transformation'!E3705&lt;$R$10,E3705,$R$10)),IF(C3705=FALSE,FALSE,IF(C3705&lt;$R$10,C3705,$R$10)))</f>
        <v>0.13904047</v>
      </c>
      <c r="H3705">
        <f>IF('Input and Summary Results'!$J$4="yes",'Data Transformation'!F3705,'Data Transformation'!D3705)</f>
        <v>0.10312322</v>
      </c>
      <c r="I3705">
        <f t="shared" si="202"/>
        <v>213</v>
      </c>
    </row>
    <row r="3706" spans="2:9" x14ac:dyDescent="0.25">
      <c r="B3706">
        <f>IF('Input and Summary Results'!D3288=0,FALSE,'Input and Summary Results'!$B3288)</f>
        <v>213</v>
      </c>
      <c r="C3706">
        <f>IF(OR(B3706=0,'Input and Summary Results'!D3288=0,'Input and Summary Results'!D3288=""),FALSE,'Input and Summary Results'!$D3288)</f>
        <v>0.18369260000000001</v>
      </c>
      <c r="D3706">
        <f>IF(OR(B3706=0,'Input and Summary Results'!E3288=0),FALSE,'Input and Summary Results'!$E3288)</f>
        <v>7.3558059999999995E-2</v>
      </c>
      <c r="E3706">
        <f t="shared" si="203"/>
        <v>-0.7359083387616836</v>
      </c>
      <c r="F3706">
        <f t="shared" si="204"/>
        <v>0.1737914213201838</v>
      </c>
      <c r="G3706">
        <f>IF('Input and Summary Results'!$J$4="yes",IF(C3706=FALSE,FALSE,IF('Data Transformation'!E3706&lt;$R$10,E3706,$R$10)),IF(C3706=FALSE,FALSE,IF(C3706&lt;$R$10,C3706,$R$10)))</f>
        <v>0.18369260000000001</v>
      </c>
      <c r="H3706">
        <f>IF('Input and Summary Results'!$J$4="yes",'Data Transformation'!F3706,'Data Transformation'!D3706)</f>
        <v>7.3558059999999995E-2</v>
      </c>
      <c r="I3706">
        <f t="shared" si="202"/>
        <v>213</v>
      </c>
    </row>
    <row r="3707" spans="2:9" x14ac:dyDescent="0.25">
      <c r="B3707">
        <f>IF('Input and Summary Results'!D3289=0,FALSE,'Input and Summary Results'!$B3289)</f>
        <v>213</v>
      </c>
      <c r="C3707">
        <f>IF(OR(B3707=0,'Input and Summary Results'!D3289=0,'Input and Summary Results'!D3289=""),FALSE,'Input and Summary Results'!$D3289)</f>
        <v>0.19520921999999999</v>
      </c>
      <c r="D3707">
        <f>IF(OR(B3707=0,'Input and Summary Results'!E3289=0),FALSE,'Input and Summary Results'!$E3289)</f>
        <v>6.7405270000000003E-2</v>
      </c>
      <c r="E3707">
        <f t="shared" si="203"/>
        <v>-0.70949967385908197</v>
      </c>
      <c r="F3707">
        <f t="shared" si="204"/>
        <v>0.14985914691939245</v>
      </c>
      <c r="G3707">
        <f>IF('Input and Summary Results'!$J$4="yes",IF(C3707=FALSE,FALSE,IF('Data Transformation'!E3707&lt;$R$10,E3707,$R$10)),IF(C3707=FALSE,FALSE,IF(C3707&lt;$R$10,C3707,$R$10)))</f>
        <v>0.19520921999999999</v>
      </c>
      <c r="H3707">
        <f>IF('Input and Summary Results'!$J$4="yes",'Data Transformation'!F3707,'Data Transformation'!D3707)</f>
        <v>6.7405270000000003E-2</v>
      </c>
      <c r="I3707">
        <f t="shared" si="202"/>
        <v>213</v>
      </c>
    </row>
    <row r="3708" spans="2:9" x14ac:dyDescent="0.25">
      <c r="B3708">
        <f>IF('Input and Summary Results'!D3290=0,FALSE,'Input and Summary Results'!$B3290)</f>
        <v>213</v>
      </c>
      <c r="C3708">
        <f>IF(OR(B3708=0,'Input and Summary Results'!D3290=0,'Input and Summary Results'!D3290=""),FALSE,'Input and Summary Results'!$D3290)</f>
        <v>0.72389360999999997</v>
      </c>
      <c r="D3708">
        <f>IF(OR(B3708=0,'Input and Summary Results'!E3290=0),FALSE,'Input and Summary Results'!$E3290)</f>
        <v>5.2339089999999998E-2</v>
      </c>
      <c r="E3708">
        <f t="shared" si="203"/>
        <v>-0.14032525698667508</v>
      </c>
      <c r="F3708">
        <f t="shared" si="204"/>
        <v>3.1379148463542873E-2</v>
      </c>
      <c r="G3708">
        <f>IF('Input and Summary Results'!$J$4="yes",IF(C3708=FALSE,FALSE,IF('Data Transformation'!E3708&lt;$R$10,E3708,$R$10)),IF(C3708=FALSE,FALSE,IF(C3708&lt;$R$10,C3708,$R$10)))</f>
        <v>0.72389360999999997</v>
      </c>
      <c r="H3708">
        <f>IF('Input and Summary Results'!$J$4="yes",'Data Transformation'!F3708,'Data Transformation'!D3708)</f>
        <v>5.2339089999999998E-2</v>
      </c>
      <c r="I3708">
        <f t="shared" si="202"/>
        <v>213</v>
      </c>
    </row>
    <row r="3709" spans="2:9" x14ac:dyDescent="0.25">
      <c r="B3709">
        <f>IF('Input and Summary Results'!D3291=0,FALSE,'Input and Summary Results'!$B3291)</f>
        <v>213</v>
      </c>
      <c r="C3709">
        <f>IF(OR(B3709=0,'Input and Summary Results'!D3291=0,'Input and Summary Results'!D3291=""),FALSE,'Input and Summary Results'!$D3291)</f>
        <v>0.79968075999999999</v>
      </c>
      <c r="D3709">
        <f>IF(OR(B3709=0,'Input and Summary Results'!E3291=0),FALSE,'Input and Summary Results'!$E3291)</f>
        <v>3.3624929999999997E-2</v>
      </c>
      <c r="E3709">
        <f t="shared" si="203"/>
        <v>-9.7083352808984377E-2</v>
      </c>
      <c r="F3709">
        <f t="shared" si="204"/>
        <v>1.824880671131815E-2</v>
      </c>
      <c r="G3709">
        <f>IF('Input and Summary Results'!$J$4="yes",IF(C3709=FALSE,FALSE,IF('Data Transformation'!E3709&lt;$R$10,E3709,$R$10)),IF(C3709=FALSE,FALSE,IF(C3709&lt;$R$10,C3709,$R$10)))</f>
        <v>0.79968075999999999</v>
      </c>
      <c r="H3709">
        <f>IF('Input and Summary Results'!$J$4="yes",'Data Transformation'!F3709,'Data Transformation'!D3709)</f>
        <v>3.3624929999999997E-2</v>
      </c>
      <c r="I3709">
        <f t="shared" si="202"/>
        <v>213</v>
      </c>
    </row>
    <row r="3710" spans="2:9" x14ac:dyDescent="0.25">
      <c r="B3710">
        <f>IF('Input and Summary Results'!D3292=0,FALSE,'Input and Summary Results'!$B3292)</f>
        <v>213</v>
      </c>
      <c r="C3710">
        <f>IF(OR(B3710=0,'Input and Summary Results'!D3292=0,'Input and Summary Results'!D3292=""),FALSE,'Input and Summary Results'!$D3292)</f>
        <v>0.86787689000000001</v>
      </c>
      <c r="D3710">
        <f>IF(OR(B3710=0,'Input and Summary Results'!E3292=0),FALSE,'Input and Summary Results'!$E3292)</f>
        <v>5.0449689999999998E-2</v>
      </c>
      <c r="E3710">
        <f t="shared" si="203"/>
        <v>-6.154187595900884E-2</v>
      </c>
      <c r="F3710">
        <f t="shared" si="204"/>
        <v>2.5228423192602809E-2</v>
      </c>
      <c r="G3710">
        <f>IF('Input and Summary Results'!$J$4="yes",IF(C3710=FALSE,FALSE,IF('Data Transformation'!E3710&lt;$R$10,E3710,$R$10)),IF(C3710=FALSE,FALSE,IF(C3710&lt;$R$10,C3710,$R$10)))</f>
        <v>0.86787689000000001</v>
      </c>
      <c r="H3710">
        <f>IF('Input and Summary Results'!$J$4="yes",'Data Transformation'!F3710,'Data Transformation'!D3710)</f>
        <v>5.0449689999999998E-2</v>
      </c>
      <c r="I3710">
        <f t="shared" si="202"/>
        <v>213</v>
      </c>
    </row>
    <row r="3711" spans="2:9" x14ac:dyDescent="0.25">
      <c r="B3711">
        <f>IF('Input and Summary Results'!D3293=0,FALSE,'Input and Summary Results'!$B3293)</f>
        <v>213</v>
      </c>
      <c r="C3711">
        <f>IF(OR(B3711=0,'Input and Summary Results'!D3293=0,'Input and Summary Results'!D3293=""),FALSE,'Input and Summary Results'!$D3293)</f>
        <v>0.92232340999999995</v>
      </c>
      <c r="D3711">
        <f>IF(OR(B3711=0,'Input and Summary Results'!E3293=0),FALSE,'Input and Summary Results'!$E3293)</f>
        <v>3.6992860000000002E-2</v>
      </c>
      <c r="E3711">
        <f t="shared" si="203"/>
        <v>-3.5116768154163196E-2</v>
      </c>
      <c r="F3711">
        <f t="shared" si="204"/>
        <v>1.7407019127921738E-2</v>
      </c>
      <c r="G3711">
        <f>IF('Input and Summary Results'!$J$4="yes",IF(C3711=FALSE,FALSE,IF('Data Transformation'!E3711&lt;$R$10,E3711,$R$10)),IF(C3711=FALSE,FALSE,IF(C3711&lt;$R$10,C3711,$R$10)))</f>
        <v>0.92232340999999995</v>
      </c>
      <c r="H3711">
        <f>IF('Input and Summary Results'!$J$4="yes",'Data Transformation'!F3711,'Data Transformation'!D3711)</f>
        <v>3.6992860000000002E-2</v>
      </c>
      <c r="I3711">
        <f t="shared" si="202"/>
        <v>213</v>
      </c>
    </row>
    <row r="3712" spans="2:9" x14ac:dyDescent="0.25">
      <c r="B3712">
        <f>IF('Input and Summary Results'!D3294=0,FALSE,'Input and Summary Results'!$B3294)</f>
        <v>213</v>
      </c>
      <c r="C3712">
        <f>IF(OR(B3712=0,'Input and Summary Results'!D3294=0,'Input and Summary Results'!D3294=""),FALSE,'Input and Summary Results'!$D3294)</f>
        <v>0.98516152000000001</v>
      </c>
      <c r="D3712">
        <f>IF(OR(B3712=0,'Input and Summary Results'!E3294=0),FALSE,'Input and Summary Results'!$E3294)</f>
        <v>2.701988E-2</v>
      </c>
      <c r="E3712">
        <f t="shared" si="203"/>
        <v>-6.4925598638260673E-3</v>
      </c>
      <c r="F3712">
        <f t="shared" si="204"/>
        <v>1.1903254118167342E-2</v>
      </c>
      <c r="G3712">
        <f>IF('Input and Summary Results'!$J$4="yes",IF(C3712=FALSE,FALSE,IF('Data Transformation'!E3712&lt;$R$10,E3712,$R$10)),IF(C3712=FALSE,FALSE,IF(C3712&lt;$R$10,C3712,$R$10)))</f>
        <v>0.98516152000000001</v>
      </c>
      <c r="H3712">
        <f>IF('Input and Summary Results'!$J$4="yes",'Data Transformation'!F3712,'Data Transformation'!D3712)</f>
        <v>2.701988E-2</v>
      </c>
      <c r="I3712">
        <f t="shared" si="202"/>
        <v>213</v>
      </c>
    </row>
    <row r="3713" spans="2:9" x14ac:dyDescent="0.25">
      <c r="B3713">
        <f>IF('Input and Summary Results'!D3295=0,FALSE,'Input and Summary Results'!$B3295)</f>
        <v>213</v>
      </c>
      <c r="C3713">
        <f>IF(OR(B3713=0,'Input and Summary Results'!D3295=0,'Input and Summary Results'!D3295=""),FALSE,'Input and Summary Results'!$D3295)</f>
        <v>0.99566171999999997</v>
      </c>
      <c r="D3713">
        <f>IF(OR(B3713=0,'Input and Summary Results'!E3295=0),FALSE,'Input and Summary Results'!$E3295)</f>
        <v>5.624088E-2</v>
      </c>
      <c r="E3713">
        <f t="shared" si="203"/>
        <v>-1.8881897807907131E-3</v>
      </c>
      <c r="F3713">
        <f t="shared" si="204"/>
        <v>2.4514894396060541E-2</v>
      </c>
      <c r="G3713">
        <f>IF('Input and Summary Results'!$J$4="yes",IF(C3713=FALSE,FALSE,IF('Data Transformation'!E3713&lt;$R$10,E3713,$R$10)),IF(C3713=FALSE,FALSE,IF(C3713&lt;$R$10,C3713,$R$10)))</f>
        <v>0.99566171999999997</v>
      </c>
      <c r="H3713">
        <f>IF('Input and Summary Results'!$J$4="yes",'Data Transformation'!F3713,'Data Transformation'!D3713)</f>
        <v>5.624088E-2</v>
      </c>
      <c r="I3713">
        <f t="shared" si="202"/>
        <v>213</v>
      </c>
    </row>
    <row r="3714" spans="2:9" x14ac:dyDescent="0.25">
      <c r="B3714">
        <f>IF('Input and Summary Results'!D3296=0,FALSE,'Input and Summary Results'!$B3296)</f>
        <v>214</v>
      </c>
      <c r="C3714">
        <f>IF(OR(B3714=0,'Input and Summary Results'!D3296=0,'Input and Summary Results'!D3296=""),FALSE,'Input and Summary Results'!$D3296)</f>
        <v>0.14072730999999999</v>
      </c>
      <c r="D3714">
        <f>IF(OR(B3714=0,'Input and Summary Results'!E3296=0),FALSE,'Input and Summary Results'!$E3296)</f>
        <v>6.2854450000000006E-2</v>
      </c>
      <c r="E3714">
        <f t="shared" si="203"/>
        <v>-0.85162161378505019</v>
      </c>
      <c r="F3714">
        <f t="shared" si="204"/>
        <v>0.19384177314268286</v>
      </c>
      <c r="G3714">
        <f>IF('Input and Summary Results'!$J$4="yes",IF(C3714=FALSE,FALSE,IF('Data Transformation'!E3714&lt;$R$10,E3714,$R$10)),IF(C3714=FALSE,FALSE,IF(C3714&lt;$R$10,C3714,$R$10)))</f>
        <v>0.14072730999999999</v>
      </c>
      <c r="H3714">
        <f>IF('Input and Summary Results'!$J$4="yes",'Data Transformation'!F3714,'Data Transformation'!D3714)</f>
        <v>6.2854450000000006E-2</v>
      </c>
      <c r="I3714">
        <f t="shared" si="202"/>
        <v>214</v>
      </c>
    </row>
    <row r="3715" spans="2:9" x14ac:dyDescent="0.25">
      <c r="B3715">
        <f>IF('Input and Summary Results'!D3297=0,FALSE,'Input and Summary Results'!$B3297)</f>
        <v>214</v>
      </c>
      <c r="C3715">
        <f>IF(OR(B3715=0,'Input and Summary Results'!D3297=0,'Input and Summary Results'!D3297=""),FALSE,'Input and Summary Results'!$D3297)</f>
        <v>0.15043513999999999</v>
      </c>
      <c r="D3715">
        <f>IF(OR(B3715=0,'Input and Summary Results'!E3297=0),FALSE,'Input and Summary Results'!$E3297)</f>
        <v>9.678958E-2</v>
      </c>
      <c r="E3715">
        <f t="shared" si="203"/>
        <v>-0.8226507054628508</v>
      </c>
      <c r="F3715">
        <f t="shared" si="204"/>
        <v>0.27923447752965164</v>
      </c>
      <c r="G3715">
        <f>IF('Input and Summary Results'!$J$4="yes",IF(C3715=FALSE,FALSE,IF('Data Transformation'!E3715&lt;$R$10,E3715,$R$10)),IF(C3715=FALSE,FALSE,IF(C3715&lt;$R$10,C3715,$R$10)))</f>
        <v>0.15043513999999999</v>
      </c>
      <c r="H3715">
        <f>IF('Input and Summary Results'!$J$4="yes",'Data Transformation'!F3715,'Data Transformation'!D3715)</f>
        <v>9.678958E-2</v>
      </c>
      <c r="I3715">
        <f t="shared" si="202"/>
        <v>214</v>
      </c>
    </row>
    <row r="3716" spans="2:9" x14ac:dyDescent="0.25">
      <c r="B3716">
        <f>IF('Input and Summary Results'!D3298=0,FALSE,'Input and Summary Results'!$B3298)</f>
        <v>214</v>
      </c>
      <c r="C3716">
        <f>IF(OR(B3716=0,'Input and Summary Results'!D3298=0,'Input and Summary Results'!D3298=""),FALSE,'Input and Summary Results'!$D3298)</f>
        <v>0.15431766999999999</v>
      </c>
      <c r="D3716">
        <f>IF(OR(B3716=0,'Input and Summary Results'!E3298=0),FALSE,'Input and Summary Results'!$E3298)</f>
        <v>4.0232129999999998E-2</v>
      </c>
      <c r="E3716">
        <f t="shared" si="203"/>
        <v>-0.81158434260744594</v>
      </c>
      <c r="F3716">
        <f t="shared" si="204"/>
        <v>0.11314805634377451</v>
      </c>
      <c r="G3716">
        <f>IF('Input and Summary Results'!$J$4="yes",IF(C3716=FALSE,FALSE,IF('Data Transformation'!E3716&lt;$R$10,E3716,$R$10)),IF(C3716=FALSE,FALSE,IF(C3716&lt;$R$10,C3716,$R$10)))</f>
        <v>0.15431766999999999</v>
      </c>
      <c r="H3716">
        <f>IF('Input and Summary Results'!$J$4="yes",'Data Transformation'!F3716,'Data Transformation'!D3716)</f>
        <v>4.0232129999999998E-2</v>
      </c>
      <c r="I3716">
        <f t="shared" si="202"/>
        <v>214</v>
      </c>
    </row>
    <row r="3717" spans="2:9" x14ac:dyDescent="0.25">
      <c r="B3717">
        <f>IF('Input and Summary Results'!D3299=0,FALSE,'Input and Summary Results'!$B3299)</f>
        <v>214</v>
      </c>
      <c r="C3717">
        <f>IF(OR(B3717=0,'Input and Summary Results'!D3299=0,'Input and Summary Results'!D3299=""),FALSE,'Input and Summary Results'!$D3299)</f>
        <v>0.22700967</v>
      </c>
      <c r="D3717">
        <f>IF(OR(B3717=0,'Input and Summary Results'!E3299=0),FALSE,'Input and Summary Results'!$E3299)</f>
        <v>3.8720549999999999E-2</v>
      </c>
      <c r="E3717">
        <f t="shared" si="203"/>
        <v>-0.64395564263862914</v>
      </c>
      <c r="F3717">
        <f t="shared" si="204"/>
        <v>7.4026444336049643E-2</v>
      </c>
      <c r="G3717">
        <f>IF('Input and Summary Results'!$J$4="yes",IF(C3717=FALSE,FALSE,IF('Data Transformation'!E3717&lt;$R$10,E3717,$R$10)),IF(C3717=FALSE,FALSE,IF(C3717&lt;$R$10,C3717,$R$10)))</f>
        <v>0.22700967</v>
      </c>
      <c r="H3717">
        <f>IF('Input and Summary Results'!$J$4="yes",'Data Transformation'!F3717,'Data Transformation'!D3717)</f>
        <v>3.8720549999999999E-2</v>
      </c>
      <c r="I3717">
        <f t="shared" ref="I3717:I3780" si="205">IF(G3717=FALSE,"",B3717)</f>
        <v>214</v>
      </c>
    </row>
    <row r="3718" spans="2:9" x14ac:dyDescent="0.25">
      <c r="B3718">
        <f>IF('Input and Summary Results'!D3300=0,FALSE,'Input and Summary Results'!$B3300)</f>
        <v>214</v>
      </c>
      <c r="C3718">
        <f>IF(OR(B3718=0,'Input and Summary Results'!D3300=0,'Input and Summary Results'!D3300=""),FALSE,'Input and Summary Results'!$D3300)</f>
        <v>0.23226458999999999</v>
      </c>
      <c r="D3718">
        <f>IF(OR(B3718=0,'Input and Summary Results'!E3300=0),FALSE,'Input and Summary Results'!$E3300)</f>
        <v>8.3531980000000006E-2</v>
      </c>
      <c r="E3718">
        <f t="shared" si="203"/>
        <v>-0.6340169957090307</v>
      </c>
      <c r="F3718">
        <f t="shared" si="204"/>
        <v>0.1560844006398048</v>
      </c>
      <c r="G3718">
        <f>IF('Input and Summary Results'!$J$4="yes",IF(C3718=FALSE,FALSE,IF('Data Transformation'!E3718&lt;$R$10,E3718,$R$10)),IF(C3718=FALSE,FALSE,IF(C3718&lt;$R$10,C3718,$R$10)))</f>
        <v>0.23226458999999999</v>
      </c>
      <c r="H3718">
        <f>IF('Input and Summary Results'!$J$4="yes",'Data Transformation'!F3718,'Data Transformation'!D3718)</f>
        <v>8.3531980000000006E-2</v>
      </c>
      <c r="I3718">
        <f t="shared" si="205"/>
        <v>214</v>
      </c>
    </row>
    <row r="3719" spans="2:9" x14ac:dyDescent="0.25">
      <c r="B3719">
        <f>IF('Input and Summary Results'!D3301=0,FALSE,'Input and Summary Results'!$B3301)</f>
        <v>214</v>
      </c>
      <c r="C3719">
        <f>IF(OR(B3719=0,'Input and Summary Results'!D3301=0,'Input and Summary Results'!D3301=""),FALSE,'Input and Summary Results'!$D3301)</f>
        <v>0.25037155</v>
      </c>
      <c r="D3719">
        <f>IF(OR(B3719=0,'Input and Summary Results'!E3301=0),FALSE,'Input and Summary Results'!$E3301)</f>
        <v>3.5567399999999999E-2</v>
      </c>
      <c r="E3719">
        <f t="shared" si="203"/>
        <v>-0.60141502202701658</v>
      </c>
      <c r="F3719">
        <f t="shared" si="204"/>
        <v>6.1653377150878361E-2</v>
      </c>
      <c r="G3719">
        <f>IF('Input and Summary Results'!$J$4="yes",IF(C3719=FALSE,FALSE,IF('Data Transformation'!E3719&lt;$R$10,E3719,$R$10)),IF(C3719=FALSE,FALSE,IF(C3719&lt;$R$10,C3719,$R$10)))</f>
        <v>0.25037155</v>
      </c>
      <c r="H3719">
        <f>IF('Input and Summary Results'!$J$4="yes",'Data Transformation'!F3719,'Data Transformation'!D3719)</f>
        <v>3.5567399999999999E-2</v>
      </c>
      <c r="I3719">
        <f t="shared" si="205"/>
        <v>214</v>
      </c>
    </row>
    <row r="3720" spans="2:9" x14ac:dyDescent="0.25">
      <c r="B3720">
        <f>IF('Input and Summary Results'!D3302=0,FALSE,'Input and Summary Results'!$B3302)</f>
        <v>214</v>
      </c>
      <c r="C3720">
        <f>IF(OR(B3720=0,'Input and Summary Results'!D3302=0,'Input and Summary Results'!D3302=""),FALSE,'Input and Summary Results'!$D3302)</f>
        <v>0.25971334000000001</v>
      </c>
      <c r="D3720">
        <f>IF(OR(B3720=0,'Input and Summary Results'!E3302=0),FALSE,'Input and Summary Results'!$E3302)</f>
        <v>6.9731940000000006E-2</v>
      </c>
      <c r="E3720">
        <f t="shared" si="203"/>
        <v>-0.58550574255553844</v>
      </c>
      <c r="F3720">
        <f t="shared" si="204"/>
        <v>0.11652717553900005</v>
      </c>
      <c r="G3720">
        <f>IF('Input and Summary Results'!$J$4="yes",IF(C3720=FALSE,FALSE,IF('Data Transformation'!E3720&lt;$R$10,E3720,$R$10)),IF(C3720=FALSE,FALSE,IF(C3720&lt;$R$10,C3720,$R$10)))</f>
        <v>0.25971334000000001</v>
      </c>
      <c r="H3720">
        <f>IF('Input and Summary Results'!$J$4="yes",'Data Transformation'!F3720,'Data Transformation'!D3720)</f>
        <v>6.9731940000000006E-2</v>
      </c>
      <c r="I3720">
        <f t="shared" si="205"/>
        <v>214</v>
      </c>
    </row>
    <row r="3721" spans="2:9" x14ac:dyDescent="0.25">
      <c r="B3721">
        <f>IF('Input and Summary Results'!D3303=0,FALSE,'Input and Summary Results'!$B3303)</f>
        <v>214</v>
      </c>
      <c r="C3721">
        <f>IF(OR(B3721=0,'Input and Summary Results'!D3303=0,'Input and Summary Results'!D3303=""),FALSE,'Input and Summary Results'!$D3303)</f>
        <v>0.28281401</v>
      </c>
      <c r="D3721">
        <f>IF(OR(B3721=0,'Input and Summary Results'!E3303=0),FALSE,'Input and Summary Results'!$E3303)</f>
        <v>5.2418230000000003E-2</v>
      </c>
      <c r="E3721">
        <f t="shared" si="203"/>
        <v>-0.54849908032427797</v>
      </c>
      <c r="F3721">
        <f t="shared" si="204"/>
        <v>8.0439833302459102E-2</v>
      </c>
      <c r="G3721">
        <f>IF('Input and Summary Results'!$J$4="yes",IF(C3721=FALSE,FALSE,IF('Data Transformation'!E3721&lt;$R$10,E3721,$R$10)),IF(C3721=FALSE,FALSE,IF(C3721&lt;$R$10,C3721,$R$10)))</f>
        <v>0.28281401</v>
      </c>
      <c r="H3721">
        <f>IF('Input and Summary Results'!$J$4="yes",'Data Transformation'!F3721,'Data Transformation'!D3721)</f>
        <v>5.2418230000000003E-2</v>
      </c>
      <c r="I3721">
        <f t="shared" si="205"/>
        <v>214</v>
      </c>
    </row>
    <row r="3722" spans="2:9" x14ac:dyDescent="0.25">
      <c r="B3722">
        <f>IF('Input and Summary Results'!D3304=0,FALSE,'Input and Summary Results'!$B3304)</f>
        <v>214</v>
      </c>
      <c r="C3722">
        <f>IF(OR(B3722=0,'Input and Summary Results'!D3304=0,'Input and Summary Results'!D3304=""),FALSE,'Input and Summary Results'!$D3304)</f>
        <v>0.33381147</v>
      </c>
      <c r="D3722">
        <f>IF(OR(B3722=0,'Input and Summary Results'!E3304=0),FALSE,'Input and Summary Results'!$E3304)</f>
        <v>5.2876970000000002E-2</v>
      </c>
      <c r="E3722">
        <f t="shared" si="203"/>
        <v>-0.47649874473249126</v>
      </c>
      <c r="F3722">
        <f t="shared" si="204"/>
        <v>6.8747203264165849E-2</v>
      </c>
      <c r="G3722">
        <f>IF('Input and Summary Results'!$J$4="yes",IF(C3722=FALSE,FALSE,IF('Data Transformation'!E3722&lt;$R$10,E3722,$R$10)),IF(C3722=FALSE,FALSE,IF(C3722&lt;$R$10,C3722,$R$10)))</f>
        <v>0.33381147</v>
      </c>
      <c r="H3722">
        <f>IF('Input and Summary Results'!$J$4="yes",'Data Transformation'!F3722,'Data Transformation'!D3722)</f>
        <v>5.2876970000000002E-2</v>
      </c>
      <c r="I3722">
        <f t="shared" si="205"/>
        <v>214</v>
      </c>
    </row>
    <row r="3723" spans="2:9" x14ac:dyDescent="0.25">
      <c r="B3723">
        <f>IF('Input and Summary Results'!D3305=0,FALSE,'Input and Summary Results'!$B3305)</f>
        <v>214</v>
      </c>
      <c r="C3723">
        <f>IF(OR(B3723=0,'Input and Summary Results'!D3305=0,'Input and Summary Results'!D3305=""),FALSE,'Input and Summary Results'!$D3305)</f>
        <v>0.34347707</v>
      </c>
      <c r="D3723">
        <f>IF(OR(B3723=0,'Input and Summary Results'!E3305=0),FALSE,'Input and Summary Results'!$E3305)</f>
        <v>6.4816769999999996E-2</v>
      </c>
      <c r="E3723">
        <f t="shared" si="203"/>
        <v>-0.46410225046721226</v>
      </c>
      <c r="F3723">
        <f t="shared" si="204"/>
        <v>8.1899144475641408E-2</v>
      </c>
      <c r="G3723">
        <f>IF('Input and Summary Results'!$J$4="yes",IF(C3723=FALSE,FALSE,IF('Data Transformation'!E3723&lt;$R$10,E3723,$R$10)),IF(C3723=FALSE,FALSE,IF(C3723&lt;$R$10,C3723,$R$10)))</f>
        <v>0.34347707</v>
      </c>
      <c r="H3723">
        <f>IF('Input and Summary Results'!$J$4="yes",'Data Transformation'!F3723,'Data Transformation'!D3723)</f>
        <v>6.4816769999999996E-2</v>
      </c>
      <c r="I3723">
        <f t="shared" si="205"/>
        <v>214</v>
      </c>
    </row>
    <row r="3724" spans="2:9" x14ac:dyDescent="0.25">
      <c r="B3724">
        <f>IF('Input and Summary Results'!D3306=0,FALSE,'Input and Summary Results'!$B3306)</f>
        <v>214</v>
      </c>
      <c r="C3724">
        <f>IF(OR(B3724=0,'Input and Summary Results'!D3306=0,'Input and Summary Results'!D3306=""),FALSE,'Input and Summary Results'!$D3306)</f>
        <v>0.34689054000000002</v>
      </c>
      <c r="D3724">
        <f>IF(OR(B3724=0,'Input and Summary Results'!E3306=0),FALSE,'Input and Summary Results'!$E3306)</f>
        <v>4.7560810000000002E-2</v>
      </c>
      <c r="E3724">
        <f t="shared" si="203"/>
        <v>-0.45980754357626941</v>
      </c>
      <c r="F3724">
        <f t="shared" si="204"/>
        <v>5.9504048568173692E-2</v>
      </c>
      <c r="G3724">
        <f>IF('Input and Summary Results'!$J$4="yes",IF(C3724=FALSE,FALSE,IF('Data Transformation'!E3724&lt;$R$10,E3724,$R$10)),IF(C3724=FALSE,FALSE,IF(C3724&lt;$R$10,C3724,$R$10)))</f>
        <v>0.34689054000000002</v>
      </c>
      <c r="H3724">
        <f>IF('Input and Summary Results'!$J$4="yes",'Data Transformation'!F3724,'Data Transformation'!D3724)</f>
        <v>4.7560810000000002E-2</v>
      </c>
      <c r="I3724">
        <f t="shared" si="205"/>
        <v>214</v>
      </c>
    </row>
    <row r="3725" spans="2:9" x14ac:dyDescent="0.25">
      <c r="B3725">
        <f>IF('Input and Summary Results'!D3307=0,FALSE,'Input and Summary Results'!$B3307)</f>
        <v>214</v>
      </c>
      <c r="C3725">
        <f>IF(OR(B3725=0,'Input and Summary Results'!D3307=0,'Input and Summary Results'!D3307=""),FALSE,'Input and Summary Results'!$D3307)</f>
        <v>0.44331811999999998</v>
      </c>
      <c r="D3725">
        <f>IF(OR(B3725=0,'Input and Summary Results'!E3307=0),FALSE,'Input and Summary Results'!$E3307)</f>
        <v>4.3973110000000003E-2</v>
      </c>
      <c r="E3725">
        <f t="shared" si="203"/>
        <v>-0.35328451716629988</v>
      </c>
      <c r="F3725">
        <f t="shared" si="204"/>
        <v>4.3048837570636635E-2</v>
      </c>
      <c r="G3725">
        <f>IF('Input and Summary Results'!$J$4="yes",IF(C3725=FALSE,FALSE,IF('Data Transformation'!E3725&lt;$R$10,E3725,$R$10)),IF(C3725=FALSE,FALSE,IF(C3725&lt;$R$10,C3725,$R$10)))</f>
        <v>0.44331811999999998</v>
      </c>
      <c r="H3725">
        <f>IF('Input and Summary Results'!$J$4="yes",'Data Transformation'!F3725,'Data Transformation'!D3725)</f>
        <v>4.3973110000000003E-2</v>
      </c>
      <c r="I3725">
        <f t="shared" si="205"/>
        <v>214</v>
      </c>
    </row>
    <row r="3726" spans="2:9" x14ac:dyDescent="0.25">
      <c r="B3726">
        <f>IF('Input and Summary Results'!D3308=0,FALSE,'Input and Summary Results'!$B3308)</f>
        <v>214</v>
      </c>
      <c r="C3726">
        <f>IF(OR(B3726=0,'Input and Summary Results'!D3308=0,'Input and Summary Results'!D3308=""),FALSE,'Input and Summary Results'!$D3308)</f>
        <v>0.55407242999999995</v>
      </c>
      <c r="D3726">
        <f>IF(OR(B3726=0,'Input and Summary Results'!E3308=0),FALSE,'Input and Summary Results'!$E3308)</f>
        <v>8.7247580000000005E-2</v>
      </c>
      <c r="E3726">
        <f t="shared" si="203"/>
        <v>-0.2564334592910163</v>
      </c>
      <c r="F3726">
        <f t="shared" si="204"/>
        <v>6.8340252410682131E-2</v>
      </c>
      <c r="G3726">
        <f>IF('Input and Summary Results'!$J$4="yes",IF(C3726=FALSE,FALSE,IF('Data Transformation'!E3726&lt;$R$10,E3726,$R$10)),IF(C3726=FALSE,FALSE,IF(C3726&lt;$R$10,C3726,$R$10)))</f>
        <v>0.55407242999999995</v>
      </c>
      <c r="H3726">
        <f>IF('Input and Summary Results'!$J$4="yes",'Data Transformation'!F3726,'Data Transformation'!D3726)</f>
        <v>8.7247580000000005E-2</v>
      </c>
      <c r="I3726">
        <f t="shared" si="205"/>
        <v>214</v>
      </c>
    </row>
    <row r="3727" spans="2:9" x14ac:dyDescent="0.25">
      <c r="B3727">
        <f>IF('Input and Summary Results'!D3309=0,FALSE,'Input and Summary Results'!$B3309)</f>
        <v>214</v>
      </c>
      <c r="C3727">
        <f>IF(OR(B3727=0,'Input and Summary Results'!D3309=0,'Input and Summary Results'!D3309=""),FALSE,'Input and Summary Results'!$D3309)</f>
        <v>0.58389068</v>
      </c>
      <c r="D3727">
        <f>IF(OR(B3727=0,'Input and Summary Results'!E3309=0),FALSE,'Input and Summary Results'!$E3309)</f>
        <v>5.2879490000000001E-2</v>
      </c>
      <c r="E3727">
        <f t="shared" si="203"/>
        <v>-0.23366845685502377</v>
      </c>
      <c r="F3727">
        <f t="shared" si="204"/>
        <v>3.9304786745354453E-2</v>
      </c>
      <c r="G3727">
        <f>IF('Input and Summary Results'!$J$4="yes",IF(C3727=FALSE,FALSE,IF('Data Transformation'!E3727&lt;$R$10,E3727,$R$10)),IF(C3727=FALSE,FALSE,IF(C3727&lt;$R$10,C3727,$R$10)))</f>
        <v>0.58389068</v>
      </c>
      <c r="H3727">
        <f>IF('Input and Summary Results'!$J$4="yes",'Data Transformation'!F3727,'Data Transformation'!D3727)</f>
        <v>5.2879490000000001E-2</v>
      </c>
      <c r="I3727">
        <f t="shared" si="205"/>
        <v>214</v>
      </c>
    </row>
    <row r="3728" spans="2:9" x14ac:dyDescent="0.25">
      <c r="B3728">
        <f>IF('Input and Summary Results'!D3310=0,FALSE,'Input and Summary Results'!$B3310)</f>
        <v>214</v>
      </c>
      <c r="C3728">
        <f>IF(OR(B3728=0,'Input and Summary Results'!D3310=0,'Input and Summary Results'!D3310=""),FALSE,'Input and Summary Results'!$D3310)</f>
        <v>0.59722892999999999</v>
      </c>
      <c r="D3728">
        <f>IF(OR(B3728=0,'Input and Summary Results'!E3310=0),FALSE,'Input and Summary Results'!$E3310)</f>
        <v>6.0990019999999999E-2</v>
      </c>
      <c r="E3728">
        <f t="shared" si="203"/>
        <v>-0.22385916304505196</v>
      </c>
      <c r="F3728">
        <f t="shared" si="204"/>
        <v>4.4320807901921291E-2</v>
      </c>
      <c r="G3728">
        <f>IF('Input and Summary Results'!$J$4="yes",IF(C3728=FALSE,FALSE,IF('Data Transformation'!E3728&lt;$R$10,E3728,$R$10)),IF(C3728=FALSE,FALSE,IF(C3728&lt;$R$10,C3728,$R$10)))</f>
        <v>0.59722892999999999</v>
      </c>
      <c r="H3728">
        <f>IF('Input and Summary Results'!$J$4="yes",'Data Transformation'!F3728,'Data Transformation'!D3728)</f>
        <v>6.0990019999999999E-2</v>
      </c>
      <c r="I3728">
        <f t="shared" si="205"/>
        <v>214</v>
      </c>
    </row>
    <row r="3729" spans="2:9" x14ac:dyDescent="0.25">
      <c r="B3729">
        <f>IF('Input and Summary Results'!D3311=0,FALSE,'Input and Summary Results'!$B3311)</f>
        <v>214</v>
      </c>
      <c r="C3729">
        <f>IF(OR(B3729=0,'Input and Summary Results'!D3311=0,'Input and Summary Results'!D3311=""),FALSE,'Input and Summary Results'!$D3311)</f>
        <v>0.6647632</v>
      </c>
      <c r="D3729">
        <f>IF(OR(B3729=0,'Input and Summary Results'!E3311=0),FALSE,'Input and Summary Results'!$E3311)</f>
        <v>2.9116489999999998E-2</v>
      </c>
      <c r="E3729">
        <f t="shared" si="203"/>
        <v>-0.17733303025777988</v>
      </c>
      <c r="F3729">
        <f t="shared" si="204"/>
        <v>1.9009109800301821E-2</v>
      </c>
      <c r="G3729">
        <f>IF('Input and Summary Results'!$J$4="yes",IF(C3729=FALSE,FALSE,IF('Data Transformation'!E3729&lt;$R$10,E3729,$R$10)),IF(C3729=FALSE,FALSE,IF(C3729&lt;$R$10,C3729,$R$10)))</f>
        <v>0.6647632</v>
      </c>
      <c r="H3729">
        <f>IF('Input and Summary Results'!$J$4="yes",'Data Transformation'!F3729,'Data Transformation'!D3729)</f>
        <v>2.9116489999999998E-2</v>
      </c>
      <c r="I3729">
        <f t="shared" si="205"/>
        <v>214</v>
      </c>
    </row>
    <row r="3730" spans="2:9" x14ac:dyDescent="0.25">
      <c r="B3730">
        <f>IF('Input and Summary Results'!D3312=0,FALSE,'Input and Summary Results'!$B3312)</f>
        <v>214</v>
      </c>
      <c r="C3730">
        <f>IF(OR(B3730=0,'Input and Summary Results'!D3312=0,'Input and Summary Results'!D3312=""),FALSE,'Input and Summary Results'!$D3312)</f>
        <v>0.67720307999999996</v>
      </c>
      <c r="D3730">
        <f>IF(OR(B3730=0,'Input and Summary Results'!E3312=0),FALSE,'Input and Summary Results'!$E3312)</f>
        <v>4.2327969999999999E-2</v>
      </c>
      <c r="E3730">
        <f t="shared" si="203"/>
        <v>-0.16928107533575093</v>
      </c>
      <c r="F3730">
        <f t="shared" si="204"/>
        <v>2.7126780019960928E-2</v>
      </c>
      <c r="G3730">
        <f>IF('Input and Summary Results'!$J$4="yes",IF(C3730=FALSE,FALSE,IF('Data Transformation'!E3730&lt;$R$10,E3730,$R$10)),IF(C3730=FALSE,FALSE,IF(C3730&lt;$R$10,C3730,$R$10)))</f>
        <v>0.67720307999999996</v>
      </c>
      <c r="H3730">
        <f>IF('Input and Summary Results'!$J$4="yes",'Data Transformation'!F3730,'Data Transformation'!D3730)</f>
        <v>4.2327969999999999E-2</v>
      </c>
      <c r="I3730">
        <f t="shared" si="205"/>
        <v>214</v>
      </c>
    </row>
    <row r="3731" spans="2:9" x14ac:dyDescent="0.25">
      <c r="B3731">
        <f>IF('Input and Summary Results'!D3313=0,FALSE,'Input and Summary Results'!$B3313)</f>
        <v>214</v>
      </c>
      <c r="C3731">
        <f>IF(OR(B3731=0,'Input and Summary Results'!D3313=0,'Input and Summary Results'!D3313=""),FALSE,'Input and Summary Results'!$D3313)</f>
        <v>0.72483417000000006</v>
      </c>
      <c r="D3731">
        <f>IF(OR(B3731=0,'Input and Summary Results'!E3313=0),FALSE,'Input and Summary Results'!$E3313)</f>
        <v>4.27868E-2</v>
      </c>
      <c r="E3731">
        <f t="shared" si="203"/>
        <v>-0.13976134141753943</v>
      </c>
      <c r="F3731">
        <f t="shared" si="204"/>
        <v>2.5618923567027749E-2</v>
      </c>
      <c r="G3731">
        <f>IF('Input and Summary Results'!$J$4="yes",IF(C3731=FALSE,FALSE,IF('Data Transformation'!E3731&lt;$R$10,E3731,$R$10)),IF(C3731=FALSE,FALSE,IF(C3731&lt;$R$10,C3731,$R$10)))</f>
        <v>0.72483417000000006</v>
      </c>
      <c r="H3731">
        <f>IF('Input and Summary Results'!$J$4="yes",'Data Transformation'!F3731,'Data Transformation'!D3731)</f>
        <v>4.27868E-2</v>
      </c>
      <c r="I3731">
        <f t="shared" si="205"/>
        <v>214</v>
      </c>
    </row>
    <row r="3732" spans="2:9" x14ac:dyDescent="0.25">
      <c r="B3732">
        <f>IF('Input and Summary Results'!D3314=0,FALSE,'Input and Summary Results'!$B3314)</f>
        <v>214</v>
      </c>
      <c r="C3732">
        <f>IF(OR(B3732=0,'Input and Summary Results'!D3314=0,'Input and Summary Results'!D3314=""),FALSE,'Input and Summary Results'!$D3314)</f>
        <v>1.01681278</v>
      </c>
      <c r="D3732">
        <f>IF(OR(B3732=0,'Input and Summary Results'!E3314=0),FALSE,'Input and Summary Results'!$E3314)</f>
        <v>5.1375200000000003E-2</v>
      </c>
      <c r="E3732">
        <f t="shared" si="203"/>
        <v>7.2409960909937364E-3</v>
      </c>
      <c r="F3732">
        <f t="shared" si="204"/>
        <v>2.1928163412737595E-2</v>
      </c>
      <c r="G3732">
        <f>IF('Input and Summary Results'!$J$4="yes",IF(C3732=FALSE,FALSE,IF('Data Transformation'!E3732&lt;$R$10,E3732,$R$10)),IF(C3732=FALSE,FALSE,IF(C3732&lt;$R$10,C3732,$R$10)))</f>
        <v>1.01681278</v>
      </c>
      <c r="H3732">
        <f>IF('Input and Summary Results'!$J$4="yes",'Data Transformation'!F3732,'Data Transformation'!D3732)</f>
        <v>5.1375200000000003E-2</v>
      </c>
      <c r="I3732">
        <f t="shared" si="205"/>
        <v>214</v>
      </c>
    </row>
    <row r="3733" spans="2:9" x14ac:dyDescent="0.25">
      <c r="B3733">
        <f>IF('Input and Summary Results'!D3315=0,FALSE,'Input and Summary Results'!$B3315)</f>
        <v>215</v>
      </c>
      <c r="C3733">
        <f>IF(OR(B3733=0,'Input and Summary Results'!D3315=0,'Input and Summary Results'!D3315=""),FALSE,'Input and Summary Results'!$D3315)</f>
        <v>-3.3535500000000003E-2</v>
      </c>
      <c r="D3733">
        <f>IF(OR(B3733=0,'Input and Summary Results'!E3315=0),FALSE,'Input and Summary Results'!$E3315)</f>
        <v>7.8077939999999998E-2</v>
      </c>
      <c r="E3733" t="e">
        <f t="shared" si="203"/>
        <v>#NUM!</v>
      </c>
      <c r="F3733">
        <f t="shared" si="204"/>
        <v>-1.0104464212550877</v>
      </c>
      <c r="G3733">
        <f>IF('Input and Summary Results'!$J$4="yes",IF(C3733=FALSE,FALSE,IF('Data Transformation'!E3733&lt;$R$10,E3733,$R$10)),IF(C3733=FALSE,FALSE,IF(C3733&lt;$R$10,C3733,$R$10)))</f>
        <v>-3.3535500000000003E-2</v>
      </c>
      <c r="H3733">
        <f>IF('Input and Summary Results'!$J$4="yes",'Data Transformation'!F3733,'Data Transformation'!D3733)</f>
        <v>7.8077939999999998E-2</v>
      </c>
      <c r="I3733">
        <f t="shared" si="205"/>
        <v>215</v>
      </c>
    </row>
    <row r="3734" spans="2:9" x14ac:dyDescent="0.25">
      <c r="B3734">
        <f>IF('Input and Summary Results'!D3316=0,FALSE,'Input and Summary Results'!$B3316)</f>
        <v>215</v>
      </c>
      <c r="C3734">
        <f>IF(OR(B3734=0,'Input and Summary Results'!D3316=0,'Input and Summary Results'!D3316=""),FALSE,'Input and Summary Results'!$D3316)</f>
        <v>0.12540887000000001</v>
      </c>
      <c r="D3734">
        <f>IF(OR(B3734=0,'Input and Summary Results'!E3316=0),FALSE,'Input and Summary Results'!$E3316)</f>
        <v>5.0877430000000001E-2</v>
      </c>
      <c r="E3734">
        <f t="shared" si="203"/>
        <v>-0.90167174535680872</v>
      </c>
      <c r="F3734">
        <f t="shared" si="204"/>
        <v>0.17607051734059959</v>
      </c>
      <c r="G3734">
        <f>IF('Input and Summary Results'!$J$4="yes",IF(C3734=FALSE,FALSE,IF('Data Transformation'!E3734&lt;$R$10,E3734,$R$10)),IF(C3734=FALSE,FALSE,IF(C3734&lt;$R$10,C3734,$R$10)))</f>
        <v>0.12540887000000001</v>
      </c>
      <c r="H3734">
        <f>IF('Input and Summary Results'!$J$4="yes",'Data Transformation'!F3734,'Data Transformation'!D3734)</f>
        <v>5.0877430000000001E-2</v>
      </c>
      <c r="I3734">
        <f t="shared" si="205"/>
        <v>215</v>
      </c>
    </row>
    <row r="3735" spans="2:9" x14ac:dyDescent="0.25">
      <c r="B3735">
        <f>IF('Input and Summary Results'!D3317=0,FALSE,'Input and Summary Results'!$B3317)</f>
        <v>215</v>
      </c>
      <c r="C3735">
        <f>IF(OR(B3735=0,'Input and Summary Results'!D3317=0,'Input and Summary Results'!D3317=""),FALSE,'Input and Summary Results'!$D3317)</f>
        <v>0.17545786999999999</v>
      </c>
      <c r="D3735">
        <f>IF(OR(B3735=0,'Input and Summary Results'!E3317=0),FALSE,'Input and Summary Results'!$E3317)</f>
        <v>5.6793860000000002E-2</v>
      </c>
      <c r="E3735">
        <f t="shared" si="203"/>
        <v>-0.75582714713556209</v>
      </c>
      <c r="F3735">
        <f t="shared" si="204"/>
        <v>0.14048121774190012</v>
      </c>
      <c r="G3735">
        <f>IF('Input and Summary Results'!$J$4="yes",IF(C3735=FALSE,FALSE,IF('Data Transformation'!E3735&lt;$R$10,E3735,$R$10)),IF(C3735=FALSE,FALSE,IF(C3735&lt;$R$10,C3735,$R$10)))</f>
        <v>0.17545786999999999</v>
      </c>
      <c r="H3735">
        <f>IF('Input and Summary Results'!$J$4="yes",'Data Transformation'!F3735,'Data Transformation'!D3735)</f>
        <v>5.6793860000000002E-2</v>
      </c>
      <c r="I3735">
        <f t="shared" si="205"/>
        <v>215</v>
      </c>
    </row>
    <row r="3736" spans="2:9" x14ac:dyDescent="0.25">
      <c r="B3736">
        <f>IF('Input and Summary Results'!D3318=0,FALSE,'Input and Summary Results'!$B3318)</f>
        <v>215</v>
      </c>
      <c r="C3736">
        <f>IF(OR(B3736=0,'Input and Summary Results'!D3318=0,'Input and Summary Results'!D3318=""),FALSE,'Input and Summary Results'!$D3318)</f>
        <v>0.22878240999999999</v>
      </c>
      <c r="D3736">
        <f>IF(OR(B3736=0,'Input and Summary Results'!E3318=0),FALSE,'Input and Summary Results'!$E3318)</f>
        <v>6.2859100000000001E-2</v>
      </c>
      <c r="E3736">
        <f t="shared" si="203"/>
        <v>-0.64057736944895094</v>
      </c>
      <c r="F3736">
        <f t="shared" si="204"/>
        <v>0.11924364902004486</v>
      </c>
      <c r="G3736">
        <f>IF('Input and Summary Results'!$J$4="yes",IF(C3736=FALSE,FALSE,IF('Data Transformation'!E3736&lt;$R$10,E3736,$R$10)),IF(C3736=FALSE,FALSE,IF(C3736&lt;$R$10,C3736,$R$10)))</f>
        <v>0.22878240999999999</v>
      </c>
      <c r="H3736">
        <f>IF('Input and Summary Results'!$J$4="yes",'Data Transformation'!F3736,'Data Transformation'!D3736)</f>
        <v>6.2859100000000001E-2</v>
      </c>
      <c r="I3736">
        <f t="shared" si="205"/>
        <v>215</v>
      </c>
    </row>
    <row r="3737" spans="2:9" x14ac:dyDescent="0.25">
      <c r="B3737">
        <f>IF('Input and Summary Results'!D3319=0,FALSE,'Input and Summary Results'!$B3319)</f>
        <v>215</v>
      </c>
      <c r="C3737">
        <f>IF(OR(B3737=0,'Input and Summary Results'!D3319=0,'Input and Summary Results'!D3319=""),FALSE,'Input and Summary Results'!$D3319)</f>
        <v>0.50549991000000005</v>
      </c>
      <c r="D3737">
        <f>IF(OR(B3737=0,'Input and Summary Results'!E3319=0),FALSE,'Input and Summary Results'!$E3319)</f>
        <v>3.4863140000000001E-2</v>
      </c>
      <c r="E3737">
        <f t="shared" si="203"/>
        <v>-0.29627891739544665</v>
      </c>
      <c r="F3737">
        <f t="shared" si="204"/>
        <v>2.9931959354849338E-2</v>
      </c>
      <c r="G3737">
        <f>IF('Input and Summary Results'!$J$4="yes",IF(C3737=FALSE,FALSE,IF('Data Transformation'!E3737&lt;$R$10,E3737,$R$10)),IF(C3737=FALSE,FALSE,IF(C3737&lt;$R$10,C3737,$R$10)))</f>
        <v>0.50549991000000005</v>
      </c>
      <c r="H3737">
        <f>IF('Input and Summary Results'!$J$4="yes",'Data Transformation'!F3737,'Data Transformation'!D3737)</f>
        <v>3.4863140000000001E-2</v>
      </c>
      <c r="I3737">
        <f t="shared" si="205"/>
        <v>215</v>
      </c>
    </row>
    <row r="3738" spans="2:9" x14ac:dyDescent="0.25">
      <c r="B3738">
        <f>IF('Input and Summary Results'!D3320=0,FALSE,'Input and Summary Results'!$B3320)</f>
        <v>215</v>
      </c>
      <c r="C3738">
        <f>IF(OR(B3738=0,'Input and Summary Results'!D3320=0,'Input and Summary Results'!D3320=""),FALSE,'Input and Summary Results'!$D3320)</f>
        <v>0.52478396000000005</v>
      </c>
      <c r="D3738">
        <f>IF(OR(B3738=0,'Input and Summary Results'!E3320=0),FALSE,'Input and Summary Results'!$E3320)</f>
        <v>3.7974679999999997E-2</v>
      </c>
      <c r="E3738">
        <f t="shared" si="203"/>
        <v>-0.28001944762238784</v>
      </c>
      <c r="F3738">
        <f t="shared" si="204"/>
        <v>3.1405325574356345E-2</v>
      </c>
      <c r="G3738">
        <f>IF('Input and Summary Results'!$J$4="yes",IF(C3738=FALSE,FALSE,IF('Data Transformation'!E3738&lt;$R$10,E3738,$R$10)),IF(C3738=FALSE,FALSE,IF(C3738&lt;$R$10,C3738,$R$10)))</f>
        <v>0.52478396000000005</v>
      </c>
      <c r="H3738">
        <f>IF('Input and Summary Results'!$J$4="yes",'Data Transformation'!F3738,'Data Transformation'!D3738)</f>
        <v>3.7974679999999997E-2</v>
      </c>
      <c r="I3738">
        <f t="shared" si="205"/>
        <v>215</v>
      </c>
    </row>
    <row r="3739" spans="2:9" x14ac:dyDescent="0.25">
      <c r="B3739">
        <f>IF('Input and Summary Results'!D3321=0,FALSE,'Input and Summary Results'!$B3321)</f>
        <v>215</v>
      </c>
      <c r="C3739">
        <f>IF(OR(B3739=0,'Input and Summary Results'!D3321=0,'Input and Summary Results'!D3321=""),FALSE,'Input and Summary Results'!$D3321)</f>
        <v>0.54312777999999995</v>
      </c>
      <c r="D3739">
        <f>IF(OR(B3739=0,'Input and Summary Results'!E3321=0),FALSE,'Input and Summary Results'!$E3321)</f>
        <v>3.53341E-2</v>
      </c>
      <c r="E3739">
        <f t="shared" si="203"/>
        <v>-0.26509798326489736</v>
      </c>
      <c r="F3739">
        <f t="shared" si="204"/>
        <v>2.823460696486562E-2</v>
      </c>
      <c r="G3739">
        <f>IF('Input and Summary Results'!$J$4="yes",IF(C3739=FALSE,FALSE,IF('Data Transformation'!E3739&lt;$R$10,E3739,$R$10)),IF(C3739=FALSE,FALSE,IF(C3739&lt;$R$10,C3739,$R$10)))</f>
        <v>0.54312777999999995</v>
      </c>
      <c r="H3739">
        <f>IF('Input and Summary Results'!$J$4="yes",'Data Transformation'!F3739,'Data Transformation'!D3739)</f>
        <v>3.53341E-2</v>
      </c>
      <c r="I3739">
        <f t="shared" si="205"/>
        <v>215</v>
      </c>
    </row>
    <row r="3740" spans="2:9" x14ac:dyDescent="0.25">
      <c r="B3740">
        <f>IF('Input and Summary Results'!D3322=0,FALSE,'Input and Summary Results'!$B3322)</f>
        <v>215</v>
      </c>
      <c r="C3740">
        <f>IF(OR(B3740=0,'Input and Summary Results'!D3322=0,'Input and Summary Results'!D3322=""),FALSE,'Input and Summary Results'!$D3322)</f>
        <v>0.55093683000000004</v>
      </c>
      <c r="D3740">
        <f>IF(OR(B3740=0,'Input and Summary Results'!E3322=0),FALSE,'Input and Summary Results'!$E3322)</f>
        <v>4.5398309999999997E-2</v>
      </c>
      <c r="E3740">
        <f t="shared" si="203"/>
        <v>-0.25889819417029203</v>
      </c>
      <c r="F3740">
        <f t="shared" si="204"/>
        <v>3.5762478504114521E-2</v>
      </c>
      <c r="G3740">
        <f>IF('Input and Summary Results'!$J$4="yes",IF(C3740=FALSE,FALSE,IF('Data Transformation'!E3740&lt;$R$10,E3740,$R$10)),IF(C3740=FALSE,FALSE,IF(C3740&lt;$R$10,C3740,$R$10)))</f>
        <v>0.55093683000000004</v>
      </c>
      <c r="H3740">
        <f>IF('Input and Summary Results'!$J$4="yes",'Data Transformation'!F3740,'Data Transformation'!D3740)</f>
        <v>4.5398309999999997E-2</v>
      </c>
      <c r="I3740">
        <f t="shared" si="205"/>
        <v>215</v>
      </c>
    </row>
    <row r="3741" spans="2:9" x14ac:dyDescent="0.25">
      <c r="B3741">
        <f>IF('Input and Summary Results'!D3323=0,FALSE,'Input and Summary Results'!$B3323)</f>
        <v>215</v>
      </c>
      <c r="C3741">
        <f>IF(OR(B3741=0,'Input and Summary Results'!D3323=0,'Input and Summary Results'!D3323=""),FALSE,'Input and Summary Results'!$D3323)</f>
        <v>0.59817405000000001</v>
      </c>
      <c r="D3741">
        <f>IF(OR(B3741=0,'Input and Summary Results'!E3323=0),FALSE,'Input and Summary Results'!$E3323)</f>
        <v>4.181489E-2</v>
      </c>
      <c r="E3741">
        <f t="shared" si="203"/>
        <v>-0.22317243146895721</v>
      </c>
      <c r="F3741">
        <f t="shared" si="204"/>
        <v>3.0338431197408176E-2</v>
      </c>
      <c r="G3741">
        <f>IF('Input and Summary Results'!$J$4="yes",IF(C3741=FALSE,FALSE,IF('Data Transformation'!E3741&lt;$R$10,E3741,$R$10)),IF(C3741=FALSE,FALSE,IF(C3741&lt;$R$10,C3741,$R$10)))</f>
        <v>0.59817405000000001</v>
      </c>
      <c r="H3741">
        <f>IF('Input and Summary Results'!$J$4="yes",'Data Transformation'!F3741,'Data Transformation'!D3741)</f>
        <v>4.181489E-2</v>
      </c>
      <c r="I3741">
        <f t="shared" si="205"/>
        <v>215</v>
      </c>
    </row>
    <row r="3742" spans="2:9" x14ac:dyDescent="0.25">
      <c r="B3742">
        <f>IF('Input and Summary Results'!D3324=0,FALSE,'Input and Summary Results'!$B3324)</f>
        <v>215</v>
      </c>
      <c r="C3742">
        <f>IF(OR(B3742=0,'Input and Summary Results'!D3324=0,'Input and Summary Results'!D3324=""),FALSE,'Input and Summary Results'!$D3324)</f>
        <v>0.72213327999999999</v>
      </c>
      <c r="D3742">
        <f>IF(OR(B3742=0,'Input and Summary Results'!E3324=0),FALSE,'Input and Summary Results'!$E3324)</f>
        <v>4.036199E-2</v>
      </c>
      <c r="E3742">
        <f t="shared" si="203"/>
        <v>-0.14138263978953813</v>
      </c>
      <c r="F3742">
        <f t="shared" si="204"/>
        <v>2.4257438543754697E-2</v>
      </c>
      <c r="G3742">
        <f>IF('Input and Summary Results'!$J$4="yes",IF(C3742=FALSE,FALSE,IF('Data Transformation'!E3742&lt;$R$10,E3742,$R$10)),IF(C3742=FALSE,FALSE,IF(C3742&lt;$R$10,C3742,$R$10)))</f>
        <v>0.72213327999999999</v>
      </c>
      <c r="H3742">
        <f>IF('Input and Summary Results'!$J$4="yes",'Data Transformation'!F3742,'Data Transformation'!D3742)</f>
        <v>4.036199E-2</v>
      </c>
      <c r="I3742">
        <f t="shared" si="205"/>
        <v>215</v>
      </c>
    </row>
    <row r="3743" spans="2:9" x14ac:dyDescent="0.25">
      <c r="B3743">
        <f>IF('Input and Summary Results'!D3325=0,FALSE,'Input and Summary Results'!$B3325)</f>
        <v>215</v>
      </c>
      <c r="C3743">
        <f>IF(OR(B3743=0,'Input and Summary Results'!D3325=0,'Input and Summary Results'!D3325=""),FALSE,'Input and Summary Results'!$D3325)</f>
        <v>0.75093798</v>
      </c>
      <c r="D3743">
        <f>IF(OR(B3743=0,'Input and Summary Results'!E3325=0),FALSE,'Input and Summary Results'!$E3325)</f>
        <v>5.4305840000000001E-2</v>
      </c>
      <c r="E3743">
        <f t="shared" si="203"/>
        <v>-0.12439592991462801</v>
      </c>
      <c r="F3743">
        <f t="shared" si="204"/>
        <v>3.1385727167508558E-2</v>
      </c>
      <c r="G3743">
        <f>IF('Input and Summary Results'!$J$4="yes",IF(C3743=FALSE,FALSE,IF('Data Transformation'!E3743&lt;$R$10,E3743,$R$10)),IF(C3743=FALSE,FALSE,IF(C3743&lt;$R$10,C3743,$R$10)))</f>
        <v>0.75093798</v>
      </c>
      <c r="H3743">
        <f>IF('Input and Summary Results'!$J$4="yes",'Data Transformation'!F3743,'Data Transformation'!D3743)</f>
        <v>5.4305840000000001E-2</v>
      </c>
      <c r="I3743">
        <f t="shared" si="205"/>
        <v>215</v>
      </c>
    </row>
    <row r="3744" spans="2:9" x14ac:dyDescent="0.25">
      <c r="B3744">
        <f>IF('Input and Summary Results'!D3326=0,FALSE,'Input and Summary Results'!$B3326)</f>
        <v>215</v>
      </c>
      <c r="C3744">
        <f>IF(OR(B3744=0,'Input and Summary Results'!D3326=0,'Input and Summary Results'!D3326=""),FALSE,'Input and Summary Results'!$D3326)</f>
        <v>0.77464980999999999</v>
      </c>
      <c r="D3744">
        <f>IF(OR(B3744=0,'Input and Summary Results'!E3326=0),FALSE,'Input and Summary Results'!$E3326)</f>
        <v>5.1058640000000002E-2</v>
      </c>
      <c r="E3744">
        <f t="shared" si="203"/>
        <v>-0.11089458130726505</v>
      </c>
      <c r="F3744">
        <f t="shared" si="204"/>
        <v>2.8605764145220668E-2</v>
      </c>
      <c r="G3744">
        <f>IF('Input and Summary Results'!$J$4="yes",IF(C3744=FALSE,FALSE,IF('Data Transformation'!E3744&lt;$R$10,E3744,$R$10)),IF(C3744=FALSE,FALSE,IF(C3744&lt;$R$10,C3744,$R$10)))</f>
        <v>0.77464980999999999</v>
      </c>
      <c r="H3744">
        <f>IF('Input and Summary Results'!$J$4="yes",'Data Transformation'!F3744,'Data Transformation'!D3744)</f>
        <v>5.1058640000000002E-2</v>
      </c>
      <c r="I3744">
        <f t="shared" si="205"/>
        <v>215</v>
      </c>
    </row>
    <row r="3745" spans="2:9" x14ac:dyDescent="0.25">
      <c r="B3745">
        <f>IF('Input and Summary Results'!D3327=0,FALSE,'Input and Summary Results'!$B3327)</f>
        <v>215</v>
      </c>
      <c r="C3745">
        <f>IF(OR(B3745=0,'Input and Summary Results'!D3327=0,'Input and Summary Results'!D3327=""),FALSE,'Input and Summary Results'!$D3327)</f>
        <v>0.78477598999999998</v>
      </c>
      <c r="D3745">
        <f>IF(OR(B3745=0,'Input and Summary Results'!E3327=0),FALSE,'Input and Summary Results'!$E3327)</f>
        <v>4.347927E-2</v>
      </c>
      <c r="E3745">
        <f t="shared" si="203"/>
        <v>-0.10525429254199771</v>
      </c>
      <c r="F3745">
        <f t="shared" si="204"/>
        <v>2.4045082189632229E-2</v>
      </c>
      <c r="G3745">
        <f>IF('Input and Summary Results'!$J$4="yes",IF(C3745=FALSE,FALSE,IF('Data Transformation'!E3745&lt;$R$10,E3745,$R$10)),IF(C3745=FALSE,FALSE,IF(C3745&lt;$R$10,C3745,$R$10)))</f>
        <v>0.78477598999999998</v>
      </c>
      <c r="H3745">
        <f>IF('Input and Summary Results'!$J$4="yes",'Data Transformation'!F3745,'Data Transformation'!D3745)</f>
        <v>4.347927E-2</v>
      </c>
      <c r="I3745">
        <f t="shared" si="205"/>
        <v>215</v>
      </c>
    </row>
    <row r="3746" spans="2:9" x14ac:dyDescent="0.25">
      <c r="B3746">
        <f>IF('Input and Summary Results'!D3328=0,FALSE,'Input and Summary Results'!$B3328)</f>
        <v>215</v>
      </c>
      <c r="C3746">
        <f>IF(OR(B3746=0,'Input and Summary Results'!D3328=0,'Input and Summary Results'!D3328=""),FALSE,'Input and Summary Results'!$D3328)</f>
        <v>0.78575627000000003</v>
      </c>
      <c r="D3746">
        <f>IF(OR(B3746=0,'Input and Summary Results'!E3328=0),FALSE,'Input and Summary Results'!$E3328)</f>
        <v>4.5993029999999997E-2</v>
      </c>
      <c r="E3746">
        <f t="shared" si="203"/>
        <v>-0.10471214481176676</v>
      </c>
      <c r="F3746">
        <f t="shared" si="204"/>
        <v>2.5403519872644473E-2</v>
      </c>
      <c r="G3746">
        <f>IF('Input and Summary Results'!$J$4="yes",IF(C3746=FALSE,FALSE,IF('Data Transformation'!E3746&lt;$R$10,E3746,$R$10)),IF(C3746=FALSE,FALSE,IF(C3746&lt;$R$10,C3746,$R$10)))</f>
        <v>0.78575627000000003</v>
      </c>
      <c r="H3746">
        <f>IF('Input and Summary Results'!$J$4="yes",'Data Transformation'!F3746,'Data Transformation'!D3746)</f>
        <v>4.5993029999999997E-2</v>
      </c>
      <c r="I3746">
        <f t="shared" si="205"/>
        <v>215</v>
      </c>
    </row>
    <row r="3747" spans="2:9" x14ac:dyDescent="0.25">
      <c r="B3747">
        <f>IF('Input and Summary Results'!D3329=0,FALSE,'Input and Summary Results'!$B3329)</f>
        <v>215</v>
      </c>
      <c r="C3747">
        <f>IF(OR(B3747=0,'Input and Summary Results'!D3329=0,'Input and Summary Results'!D3329=""),FALSE,'Input and Summary Results'!$D3329)</f>
        <v>0.90742252999999995</v>
      </c>
      <c r="D3747">
        <f>IF(OR(B3747=0,'Input and Summary Results'!E3329=0),FALSE,'Input and Summary Results'!$E3329)</f>
        <v>5.3980019999999997E-2</v>
      </c>
      <c r="E3747">
        <f t="shared" si="203"/>
        <v>-4.2190442027014725E-2</v>
      </c>
      <c r="F3747">
        <f t="shared" si="204"/>
        <v>2.581744215674257E-2</v>
      </c>
      <c r="G3747">
        <f>IF('Input and Summary Results'!$J$4="yes",IF(C3747=FALSE,FALSE,IF('Data Transformation'!E3747&lt;$R$10,E3747,$R$10)),IF(C3747=FALSE,FALSE,IF(C3747&lt;$R$10,C3747,$R$10)))</f>
        <v>0.90742252999999995</v>
      </c>
      <c r="H3747">
        <f>IF('Input and Summary Results'!$J$4="yes",'Data Transformation'!F3747,'Data Transformation'!D3747)</f>
        <v>5.3980019999999997E-2</v>
      </c>
      <c r="I3747">
        <f t="shared" si="205"/>
        <v>215</v>
      </c>
    </row>
    <row r="3748" spans="2:9" x14ac:dyDescent="0.25">
      <c r="B3748">
        <f>IF('Input and Summary Results'!D3330=0,FALSE,'Input and Summary Results'!$B3330)</f>
        <v>215</v>
      </c>
      <c r="C3748">
        <f>IF(OR(B3748=0,'Input and Summary Results'!D3330=0,'Input and Summary Results'!D3330=""),FALSE,'Input and Summary Results'!$D3330)</f>
        <v>0.92956338000000005</v>
      </c>
      <c r="D3748">
        <f>IF(OR(B3748=0,'Input and Summary Results'!E3330=0),FALSE,'Input and Summary Results'!$E3330)</f>
        <v>4.173143E-2</v>
      </c>
      <c r="E3748">
        <f t="shared" si="203"/>
        <v>-3.1720993578086401E-2</v>
      </c>
      <c r="F3748">
        <f t="shared" si="204"/>
        <v>1.9483814670065852E-2</v>
      </c>
      <c r="G3748">
        <f>IF('Input and Summary Results'!$J$4="yes",IF(C3748=FALSE,FALSE,IF('Data Transformation'!E3748&lt;$R$10,E3748,$R$10)),IF(C3748=FALSE,FALSE,IF(C3748&lt;$R$10,C3748,$R$10)))</f>
        <v>0.92956338000000005</v>
      </c>
      <c r="H3748">
        <f>IF('Input and Summary Results'!$J$4="yes",'Data Transformation'!F3748,'Data Transformation'!D3748)</f>
        <v>4.173143E-2</v>
      </c>
      <c r="I3748">
        <f t="shared" si="205"/>
        <v>215</v>
      </c>
    </row>
    <row r="3749" spans="2:9" x14ac:dyDescent="0.25">
      <c r="B3749">
        <f>IF('Input and Summary Results'!D3331=0,FALSE,'Input and Summary Results'!$B3331)</f>
        <v>215</v>
      </c>
      <c r="C3749">
        <f>IF(OR(B3749=0,'Input and Summary Results'!D3331=0,'Input and Summary Results'!D3331=""),FALSE,'Input and Summary Results'!$D3331)</f>
        <v>0.94504246000000003</v>
      </c>
      <c r="D3749">
        <f>IF(OR(B3749=0,'Input and Summary Results'!E3331=0),FALSE,'Input and Summary Results'!$E3331)</f>
        <v>4.4555850000000001E-2</v>
      </c>
      <c r="E3749">
        <f t="shared" si="203"/>
        <v>-2.4548678549525429E-2</v>
      </c>
      <c r="F3749">
        <f t="shared" si="204"/>
        <v>2.0461767294561558E-2</v>
      </c>
      <c r="G3749">
        <f>IF('Input and Summary Results'!$J$4="yes",IF(C3749=FALSE,FALSE,IF('Data Transformation'!E3749&lt;$R$10,E3749,$R$10)),IF(C3749=FALSE,FALSE,IF(C3749&lt;$R$10,C3749,$R$10)))</f>
        <v>0.94504246000000003</v>
      </c>
      <c r="H3749">
        <f>IF('Input and Summary Results'!$J$4="yes",'Data Transformation'!F3749,'Data Transformation'!D3749)</f>
        <v>4.4555850000000001E-2</v>
      </c>
      <c r="I3749">
        <f t="shared" si="205"/>
        <v>215</v>
      </c>
    </row>
    <row r="3750" spans="2:9" x14ac:dyDescent="0.25">
      <c r="B3750">
        <f>IF('Input and Summary Results'!D3332=0,FALSE,'Input and Summary Results'!$B3332)</f>
        <v>215</v>
      </c>
      <c r="C3750">
        <f>IF(OR(B3750=0,'Input and Summary Results'!D3332=0,'Input and Summary Results'!D3332=""),FALSE,'Input and Summary Results'!$D3332)</f>
        <v>1.01217961</v>
      </c>
      <c r="D3750">
        <f>IF(OR(B3750=0,'Input and Summary Results'!E3332=0),FALSE,'Input and Summary Results'!$E3332)</f>
        <v>9.8823569999999999E-2</v>
      </c>
      <c r="E3750">
        <f t="shared" si="203"/>
        <v>5.2575843522605584E-3</v>
      </c>
      <c r="F3750">
        <f t="shared" si="204"/>
        <v>4.237333864095523E-2</v>
      </c>
      <c r="G3750">
        <f>IF('Input and Summary Results'!$J$4="yes",IF(C3750=FALSE,FALSE,IF('Data Transformation'!E3750&lt;$R$10,E3750,$R$10)),IF(C3750=FALSE,FALSE,IF(C3750&lt;$R$10,C3750,$R$10)))</f>
        <v>1.01217961</v>
      </c>
      <c r="H3750">
        <f>IF('Input and Summary Results'!$J$4="yes",'Data Transformation'!F3750,'Data Transformation'!D3750)</f>
        <v>9.8823569999999999E-2</v>
      </c>
      <c r="I3750">
        <f t="shared" si="205"/>
        <v>215</v>
      </c>
    </row>
    <row r="3751" spans="2:9" x14ac:dyDescent="0.25">
      <c r="B3751">
        <f>IF('Input and Summary Results'!D3333=0,FALSE,'Input and Summary Results'!$B3333)</f>
        <v>215</v>
      </c>
      <c r="C3751">
        <f>IF(OR(B3751=0,'Input and Summary Results'!D3333=0,'Input and Summary Results'!D3333=""),FALSE,'Input and Summary Results'!$D3333)</f>
        <v>1.01624359</v>
      </c>
      <c r="D3751">
        <f>IF(OR(B3751=0,'Input and Summary Results'!E3333=0),FALSE,'Input and Summary Results'!$E3333)</f>
        <v>4.3853040000000003E-2</v>
      </c>
      <c r="E3751">
        <f t="shared" si="203"/>
        <v>6.9978192797053454E-3</v>
      </c>
      <c r="F3751">
        <f t="shared" si="204"/>
        <v>1.8728009256127266E-2</v>
      </c>
      <c r="G3751">
        <f>IF('Input and Summary Results'!$J$4="yes",IF(C3751=FALSE,FALSE,IF('Data Transformation'!E3751&lt;$R$10,E3751,$R$10)),IF(C3751=FALSE,FALSE,IF(C3751&lt;$R$10,C3751,$R$10)))</f>
        <v>1.01624359</v>
      </c>
      <c r="H3751">
        <f>IF('Input and Summary Results'!$J$4="yes",'Data Transformation'!F3751,'Data Transformation'!D3751)</f>
        <v>4.3853040000000003E-2</v>
      </c>
      <c r="I3751">
        <f t="shared" si="205"/>
        <v>215</v>
      </c>
    </row>
    <row r="3752" spans="2:9" x14ac:dyDescent="0.25">
      <c r="B3752">
        <f>IF('Input and Summary Results'!D3334=0,FALSE,'Input and Summary Results'!$B3334)</f>
        <v>216</v>
      </c>
      <c r="C3752">
        <f>IF(OR(B3752=0,'Input and Summary Results'!D3334=0,'Input and Summary Results'!D3334=""),FALSE,'Input and Summary Results'!$D3334)</f>
        <v>-1.49248E-2</v>
      </c>
      <c r="D3752">
        <f>IF(OR(B3752=0,'Input and Summary Results'!E3334=0),FALSE,'Input and Summary Results'!$E3334)</f>
        <v>3.1006280000000001E-2</v>
      </c>
      <c r="E3752" t="e">
        <f t="shared" si="203"/>
        <v>#NUM!</v>
      </c>
      <c r="F3752">
        <f t="shared" si="204"/>
        <v>-0.9016352326329331</v>
      </c>
      <c r="G3752">
        <f>IF('Input and Summary Results'!$J$4="yes",IF(C3752=FALSE,FALSE,IF('Data Transformation'!E3752&lt;$R$10,E3752,$R$10)),IF(C3752=FALSE,FALSE,IF(C3752&lt;$R$10,C3752,$R$10)))</f>
        <v>-1.49248E-2</v>
      </c>
      <c r="H3752">
        <f>IF('Input and Summary Results'!$J$4="yes",'Data Transformation'!F3752,'Data Transformation'!D3752)</f>
        <v>3.1006280000000001E-2</v>
      </c>
      <c r="I3752">
        <f t="shared" si="205"/>
        <v>216</v>
      </c>
    </row>
    <row r="3753" spans="2:9" x14ac:dyDescent="0.25">
      <c r="B3753">
        <f>IF('Input and Summary Results'!D3335=0,FALSE,'Input and Summary Results'!$B3335)</f>
        <v>216</v>
      </c>
      <c r="C3753">
        <f>IF(OR(B3753=0,'Input and Summary Results'!D3335=0,'Input and Summary Results'!D3335=""),FALSE,'Input and Summary Results'!$D3335)</f>
        <v>2.0469419999999999E-2</v>
      </c>
      <c r="D3753">
        <f>IF(OR(B3753=0,'Input and Summary Results'!E3335=0),FALSE,'Input and Summary Results'!$E3335)</f>
        <v>3.8641689999999999E-2</v>
      </c>
      <c r="E3753">
        <f t="shared" si="203"/>
        <v>-1.6888944628757516</v>
      </c>
      <c r="F3753">
        <f t="shared" si="204"/>
        <v>0.81929500005373879</v>
      </c>
      <c r="G3753">
        <f>IF('Input and Summary Results'!$J$4="yes",IF(C3753=FALSE,FALSE,IF('Data Transformation'!E3753&lt;$R$10,E3753,$R$10)),IF(C3753=FALSE,FALSE,IF(C3753&lt;$R$10,C3753,$R$10)))</f>
        <v>2.0469419999999999E-2</v>
      </c>
      <c r="H3753">
        <f>IF('Input and Summary Results'!$J$4="yes",'Data Transformation'!F3753,'Data Transformation'!D3753)</f>
        <v>3.8641689999999999E-2</v>
      </c>
      <c r="I3753">
        <f t="shared" si="205"/>
        <v>216</v>
      </c>
    </row>
    <row r="3754" spans="2:9" x14ac:dyDescent="0.25">
      <c r="B3754">
        <f>IF('Input and Summary Results'!D3336=0,FALSE,'Input and Summary Results'!$B3336)</f>
        <v>216</v>
      </c>
      <c r="C3754">
        <f>IF(OR(B3754=0,'Input and Summary Results'!D3336=0,'Input and Summary Results'!D3336=""),FALSE,'Input and Summary Results'!$D3336)</f>
        <v>5.0813850000000001E-2</v>
      </c>
      <c r="D3754">
        <f>IF(OR(B3754=0,'Input and Summary Results'!E3336=0),FALSE,'Input and Summary Results'!$E3336)</f>
        <v>4.5079670000000002E-2</v>
      </c>
      <c r="E3754">
        <f t="shared" ref="E3754:E3817" si="206">IF(C3754=FALSE,FALSE,LOG10(C3754))</f>
        <v>-1.2940178987639526</v>
      </c>
      <c r="F3754">
        <f t="shared" ref="F3754:F3817" si="207">IF(D3754=FALSE, FALSE,0.434*D3754/C3754)</f>
        <v>0.38502449194461752</v>
      </c>
      <c r="G3754">
        <f>IF('Input and Summary Results'!$J$4="yes",IF(C3754=FALSE,FALSE,IF('Data Transformation'!E3754&lt;$R$10,E3754,$R$10)),IF(C3754=FALSE,FALSE,IF(C3754&lt;$R$10,C3754,$R$10)))</f>
        <v>5.0813850000000001E-2</v>
      </c>
      <c r="H3754">
        <f>IF('Input and Summary Results'!$J$4="yes",'Data Transformation'!F3754,'Data Transformation'!D3754)</f>
        <v>4.5079670000000002E-2</v>
      </c>
      <c r="I3754">
        <f t="shared" si="205"/>
        <v>216</v>
      </c>
    </row>
    <row r="3755" spans="2:9" x14ac:dyDescent="0.25">
      <c r="B3755">
        <f>IF('Input and Summary Results'!D3337=0,FALSE,'Input and Summary Results'!$B3337)</f>
        <v>216</v>
      </c>
      <c r="C3755">
        <f>IF(OR(B3755=0,'Input and Summary Results'!D3337=0,'Input and Summary Results'!D3337=""),FALSE,'Input and Summary Results'!$D3337)</f>
        <v>6.207965E-2</v>
      </c>
      <c r="D3755">
        <f>IF(OR(B3755=0,'Input and Summary Results'!E3337=0),FALSE,'Input and Summary Results'!$E3337)</f>
        <v>6.4826079999999994E-2</v>
      </c>
      <c r="E3755">
        <f t="shared" si="206"/>
        <v>-1.2070507402598092</v>
      </c>
      <c r="F3755">
        <f t="shared" si="207"/>
        <v>0.45320034375193802</v>
      </c>
      <c r="G3755">
        <f>IF('Input and Summary Results'!$J$4="yes",IF(C3755=FALSE,FALSE,IF('Data Transformation'!E3755&lt;$R$10,E3755,$R$10)),IF(C3755=FALSE,FALSE,IF(C3755&lt;$R$10,C3755,$R$10)))</f>
        <v>6.207965E-2</v>
      </c>
      <c r="H3755">
        <f>IF('Input and Summary Results'!$J$4="yes",'Data Transformation'!F3755,'Data Transformation'!D3755)</f>
        <v>6.4826079999999994E-2</v>
      </c>
      <c r="I3755">
        <f t="shared" si="205"/>
        <v>216</v>
      </c>
    </row>
    <row r="3756" spans="2:9" x14ac:dyDescent="0.25">
      <c r="B3756">
        <f>IF('Input and Summary Results'!D3338=0,FALSE,'Input and Summary Results'!$B3338)</f>
        <v>216</v>
      </c>
      <c r="C3756">
        <f>IF(OR(B3756=0,'Input and Summary Results'!D3338=0,'Input and Summary Results'!D3338=""),FALSE,'Input and Summary Results'!$D3338)</f>
        <v>6.4372540000000006E-2</v>
      </c>
      <c r="D3756">
        <f>IF(OR(B3756=0,'Input and Summary Results'!E3338=0),FALSE,'Input and Summary Results'!$E3338)</f>
        <v>5.818628E-2</v>
      </c>
      <c r="E3756">
        <f t="shared" si="206"/>
        <v>-1.1912993542200967</v>
      </c>
      <c r="F3756">
        <f t="shared" si="207"/>
        <v>0.39229220285544114</v>
      </c>
      <c r="G3756">
        <f>IF('Input and Summary Results'!$J$4="yes",IF(C3756=FALSE,FALSE,IF('Data Transformation'!E3756&lt;$R$10,E3756,$R$10)),IF(C3756=FALSE,FALSE,IF(C3756&lt;$R$10,C3756,$R$10)))</f>
        <v>6.4372540000000006E-2</v>
      </c>
      <c r="H3756">
        <f>IF('Input and Summary Results'!$J$4="yes",'Data Transformation'!F3756,'Data Transformation'!D3756)</f>
        <v>5.818628E-2</v>
      </c>
      <c r="I3756">
        <f t="shared" si="205"/>
        <v>216</v>
      </c>
    </row>
    <row r="3757" spans="2:9" x14ac:dyDescent="0.25">
      <c r="B3757">
        <f>IF('Input and Summary Results'!D3339=0,FALSE,'Input and Summary Results'!$B3339)</f>
        <v>216</v>
      </c>
      <c r="C3757">
        <f>IF(OR(B3757=0,'Input and Summary Results'!D3339=0,'Input and Summary Results'!D3339=""),FALSE,'Input and Summary Results'!$D3339)</f>
        <v>6.7333489999999996E-2</v>
      </c>
      <c r="D3757">
        <f>IF(OR(B3757=0,'Input and Summary Results'!E3339=0),FALSE,'Input and Summary Results'!$E3339)</f>
        <v>3.6824089999999997E-2</v>
      </c>
      <c r="E3757">
        <f t="shared" si="206"/>
        <v>-1.1717688747870534</v>
      </c>
      <c r="F3757">
        <f t="shared" si="207"/>
        <v>0.23735076052050769</v>
      </c>
      <c r="G3757">
        <f>IF('Input and Summary Results'!$J$4="yes",IF(C3757=FALSE,FALSE,IF('Data Transformation'!E3757&lt;$R$10,E3757,$R$10)),IF(C3757=FALSE,FALSE,IF(C3757&lt;$R$10,C3757,$R$10)))</f>
        <v>6.7333489999999996E-2</v>
      </c>
      <c r="H3757">
        <f>IF('Input and Summary Results'!$J$4="yes",'Data Transformation'!F3757,'Data Transformation'!D3757)</f>
        <v>3.6824089999999997E-2</v>
      </c>
      <c r="I3757">
        <f t="shared" si="205"/>
        <v>216</v>
      </c>
    </row>
    <row r="3758" spans="2:9" x14ac:dyDescent="0.25">
      <c r="B3758">
        <f>IF('Input and Summary Results'!D3340=0,FALSE,'Input and Summary Results'!$B3340)</f>
        <v>216</v>
      </c>
      <c r="C3758">
        <f>IF(OR(B3758=0,'Input and Summary Results'!D3340=0,'Input and Summary Results'!D3340=""),FALSE,'Input and Summary Results'!$D3340)</f>
        <v>9.2868450000000005E-2</v>
      </c>
      <c r="D3758">
        <f>IF(OR(B3758=0,'Input and Summary Results'!E3340=0),FALSE,'Input and Summary Results'!$E3340)</f>
        <v>5.7767789999999999E-2</v>
      </c>
      <c r="E3758">
        <f t="shared" si="206"/>
        <v>-1.0321318028859552</v>
      </c>
      <c r="F3758">
        <f t="shared" si="207"/>
        <v>0.26996488969073995</v>
      </c>
      <c r="G3758">
        <f>IF('Input and Summary Results'!$J$4="yes",IF(C3758=FALSE,FALSE,IF('Data Transformation'!E3758&lt;$R$10,E3758,$R$10)),IF(C3758=FALSE,FALSE,IF(C3758&lt;$R$10,C3758,$R$10)))</f>
        <v>9.2868450000000005E-2</v>
      </c>
      <c r="H3758">
        <f>IF('Input and Summary Results'!$J$4="yes",'Data Transformation'!F3758,'Data Transformation'!D3758)</f>
        <v>5.7767789999999999E-2</v>
      </c>
      <c r="I3758">
        <f t="shared" si="205"/>
        <v>216</v>
      </c>
    </row>
    <row r="3759" spans="2:9" x14ac:dyDescent="0.25">
      <c r="B3759">
        <f>IF('Input and Summary Results'!D3341=0,FALSE,'Input and Summary Results'!$B3341)</f>
        <v>216</v>
      </c>
      <c r="C3759">
        <f>IF(OR(B3759=0,'Input and Summary Results'!D3341=0,'Input and Summary Results'!D3341=""),FALSE,'Input and Summary Results'!$D3341)</f>
        <v>0.12947822</v>
      </c>
      <c r="D3759">
        <f>IF(OR(B3759=0,'Input and Summary Results'!E3341=0),FALSE,'Input and Summary Results'!$E3341)</f>
        <v>4.1214960000000002E-2</v>
      </c>
      <c r="E3759">
        <f t="shared" si="206"/>
        <v>-0.88780327968567907</v>
      </c>
      <c r="F3759">
        <f t="shared" si="207"/>
        <v>0.13814904653462179</v>
      </c>
      <c r="G3759">
        <f>IF('Input and Summary Results'!$J$4="yes",IF(C3759=FALSE,FALSE,IF('Data Transformation'!E3759&lt;$R$10,E3759,$R$10)),IF(C3759=FALSE,FALSE,IF(C3759&lt;$R$10,C3759,$R$10)))</f>
        <v>0.12947822</v>
      </c>
      <c r="H3759">
        <f>IF('Input and Summary Results'!$J$4="yes",'Data Transformation'!F3759,'Data Transformation'!D3759)</f>
        <v>4.1214960000000002E-2</v>
      </c>
      <c r="I3759">
        <f t="shared" si="205"/>
        <v>216</v>
      </c>
    </row>
    <row r="3760" spans="2:9" x14ac:dyDescent="0.25">
      <c r="B3760">
        <f>IF('Input and Summary Results'!D3342=0,FALSE,'Input and Summary Results'!$B3342)</f>
        <v>216</v>
      </c>
      <c r="C3760">
        <f>IF(OR(B3760=0,'Input and Summary Results'!D3342=0,'Input and Summary Results'!D3342=""),FALSE,'Input and Summary Results'!$D3342)</f>
        <v>0.13643437999999999</v>
      </c>
      <c r="D3760">
        <f>IF(OR(B3760=0,'Input and Summary Results'!E3342=0),FALSE,'Input and Summary Results'!$E3342)</f>
        <v>4.9471809999999998E-2</v>
      </c>
      <c r="E3760">
        <f t="shared" si="206"/>
        <v>-0.86507617833864314</v>
      </c>
      <c r="F3760">
        <f t="shared" si="207"/>
        <v>0.15737063883751296</v>
      </c>
      <c r="G3760">
        <f>IF('Input and Summary Results'!$J$4="yes",IF(C3760=FALSE,FALSE,IF('Data Transformation'!E3760&lt;$R$10,E3760,$R$10)),IF(C3760=FALSE,FALSE,IF(C3760&lt;$R$10,C3760,$R$10)))</f>
        <v>0.13643437999999999</v>
      </c>
      <c r="H3760">
        <f>IF('Input and Summary Results'!$J$4="yes",'Data Transformation'!F3760,'Data Transformation'!D3760)</f>
        <v>4.9471809999999998E-2</v>
      </c>
      <c r="I3760">
        <f t="shared" si="205"/>
        <v>216</v>
      </c>
    </row>
    <row r="3761" spans="2:9" x14ac:dyDescent="0.25">
      <c r="B3761">
        <f>IF('Input and Summary Results'!D3343=0,FALSE,'Input and Summary Results'!$B3343)</f>
        <v>216</v>
      </c>
      <c r="C3761">
        <f>IF(OR(B3761=0,'Input and Summary Results'!D3343=0,'Input and Summary Results'!D3343=""),FALSE,'Input and Summary Results'!$D3343)</f>
        <v>0.21751543000000001</v>
      </c>
      <c r="D3761">
        <f>IF(OR(B3761=0,'Input and Summary Results'!E3343=0),FALSE,'Input and Summary Results'!$E3343)</f>
        <v>2.7442500000000002E-2</v>
      </c>
      <c r="E3761">
        <f t="shared" si="206"/>
        <v>-0.66250992985339785</v>
      </c>
      <c r="F3761">
        <f t="shared" si="207"/>
        <v>5.4754943132080333E-2</v>
      </c>
      <c r="G3761">
        <f>IF('Input and Summary Results'!$J$4="yes",IF(C3761=FALSE,FALSE,IF('Data Transformation'!E3761&lt;$R$10,E3761,$R$10)),IF(C3761=FALSE,FALSE,IF(C3761&lt;$R$10,C3761,$R$10)))</f>
        <v>0.21751543000000001</v>
      </c>
      <c r="H3761">
        <f>IF('Input and Summary Results'!$J$4="yes",'Data Transformation'!F3761,'Data Transformation'!D3761)</f>
        <v>2.7442500000000002E-2</v>
      </c>
      <c r="I3761">
        <f t="shared" si="205"/>
        <v>216</v>
      </c>
    </row>
    <row r="3762" spans="2:9" x14ac:dyDescent="0.25">
      <c r="B3762">
        <f>IF('Input and Summary Results'!D3344=0,FALSE,'Input and Summary Results'!$B3344)</f>
        <v>216</v>
      </c>
      <c r="C3762">
        <f>IF(OR(B3762=0,'Input and Summary Results'!D3344=0,'Input and Summary Results'!D3344=""),FALSE,'Input and Summary Results'!$D3344)</f>
        <v>0.25856971000000001</v>
      </c>
      <c r="D3762">
        <f>IF(OR(B3762=0,'Input and Summary Results'!E3344=0),FALSE,'Input and Summary Results'!$E3344)</f>
        <v>5.0854919999999998E-2</v>
      </c>
      <c r="E3762">
        <f t="shared" si="206"/>
        <v>-0.58742235165334833</v>
      </c>
      <c r="F3762">
        <f t="shared" si="207"/>
        <v>8.535816233076951E-2</v>
      </c>
      <c r="G3762">
        <f>IF('Input and Summary Results'!$J$4="yes",IF(C3762=FALSE,FALSE,IF('Data Transformation'!E3762&lt;$R$10,E3762,$R$10)),IF(C3762=FALSE,FALSE,IF(C3762&lt;$R$10,C3762,$R$10)))</f>
        <v>0.25856971000000001</v>
      </c>
      <c r="H3762">
        <f>IF('Input and Summary Results'!$J$4="yes",'Data Transformation'!F3762,'Data Transformation'!D3762)</f>
        <v>5.0854919999999998E-2</v>
      </c>
      <c r="I3762">
        <f t="shared" si="205"/>
        <v>216</v>
      </c>
    </row>
    <row r="3763" spans="2:9" x14ac:dyDescent="0.25">
      <c r="B3763">
        <f>IF('Input and Summary Results'!D3345=0,FALSE,'Input and Summary Results'!$B3345)</f>
        <v>216</v>
      </c>
      <c r="C3763">
        <f>IF(OR(B3763=0,'Input and Summary Results'!D3345=0,'Input and Summary Results'!D3345=""),FALSE,'Input and Summary Results'!$D3345)</f>
        <v>0.32716529999999999</v>
      </c>
      <c r="D3763">
        <f>IF(OR(B3763=0,'Input and Summary Results'!E3345=0),FALSE,'Input and Summary Results'!$E3345)</f>
        <v>5.9433850000000003E-2</v>
      </c>
      <c r="E3763">
        <f t="shared" si="206"/>
        <v>-0.48523276495693834</v>
      </c>
      <c r="F3763">
        <f t="shared" si="207"/>
        <v>7.8841768671677595E-2</v>
      </c>
      <c r="G3763">
        <f>IF('Input and Summary Results'!$J$4="yes",IF(C3763=FALSE,FALSE,IF('Data Transformation'!E3763&lt;$R$10,E3763,$R$10)),IF(C3763=FALSE,FALSE,IF(C3763&lt;$R$10,C3763,$R$10)))</f>
        <v>0.32716529999999999</v>
      </c>
      <c r="H3763">
        <f>IF('Input and Summary Results'!$J$4="yes",'Data Transformation'!F3763,'Data Transformation'!D3763)</f>
        <v>5.9433850000000003E-2</v>
      </c>
      <c r="I3763">
        <f t="shared" si="205"/>
        <v>216</v>
      </c>
    </row>
    <row r="3764" spans="2:9" x14ac:dyDescent="0.25">
      <c r="B3764">
        <f>IF('Input and Summary Results'!D3346=0,FALSE,'Input and Summary Results'!$B3346)</f>
        <v>216</v>
      </c>
      <c r="C3764">
        <f>IF(OR(B3764=0,'Input and Summary Results'!D3346=0,'Input and Summary Results'!D3346=""),FALSE,'Input and Summary Results'!$D3346)</f>
        <v>0.39223278</v>
      </c>
      <c r="D3764">
        <f>IF(OR(B3764=0,'Input and Summary Results'!E3346=0),FALSE,'Input and Summary Results'!$E3346)</f>
        <v>3.807191E-2</v>
      </c>
      <c r="E3764">
        <f t="shared" si="206"/>
        <v>-0.40645611393641007</v>
      </c>
      <c r="F3764">
        <f t="shared" si="207"/>
        <v>4.2126027661431045E-2</v>
      </c>
      <c r="G3764">
        <f>IF('Input and Summary Results'!$J$4="yes",IF(C3764=FALSE,FALSE,IF('Data Transformation'!E3764&lt;$R$10,E3764,$R$10)),IF(C3764=FALSE,FALSE,IF(C3764&lt;$R$10,C3764,$R$10)))</f>
        <v>0.39223278</v>
      </c>
      <c r="H3764">
        <f>IF('Input and Summary Results'!$J$4="yes",'Data Transformation'!F3764,'Data Transformation'!D3764)</f>
        <v>3.807191E-2</v>
      </c>
      <c r="I3764">
        <f t="shared" si="205"/>
        <v>216</v>
      </c>
    </row>
    <row r="3765" spans="2:9" x14ac:dyDescent="0.25">
      <c r="B3765">
        <f>IF('Input and Summary Results'!D3347=0,FALSE,'Input and Summary Results'!$B3347)</f>
        <v>216</v>
      </c>
      <c r="C3765">
        <f>IF(OR(B3765=0,'Input and Summary Results'!D3347=0,'Input and Summary Results'!D3347=""),FALSE,'Input and Summary Results'!$D3347)</f>
        <v>0.47363535000000001</v>
      </c>
      <c r="D3765">
        <f>IF(OR(B3765=0,'Input and Summary Results'!E3347=0),FALSE,'Input and Summary Results'!$E3347)</f>
        <v>5.6279589999999997E-2</v>
      </c>
      <c r="E3765">
        <f t="shared" si="206"/>
        <v>-0.32455589129990109</v>
      </c>
      <c r="F3765">
        <f t="shared" si="207"/>
        <v>5.156993045388187E-2</v>
      </c>
      <c r="G3765">
        <f>IF('Input and Summary Results'!$J$4="yes",IF(C3765=FALSE,FALSE,IF('Data Transformation'!E3765&lt;$R$10,E3765,$R$10)),IF(C3765=FALSE,FALSE,IF(C3765&lt;$R$10,C3765,$R$10)))</f>
        <v>0.47363535000000001</v>
      </c>
      <c r="H3765">
        <f>IF('Input and Summary Results'!$J$4="yes",'Data Transformation'!F3765,'Data Transformation'!D3765)</f>
        <v>5.6279589999999997E-2</v>
      </c>
      <c r="I3765">
        <f t="shared" si="205"/>
        <v>216</v>
      </c>
    </row>
    <row r="3766" spans="2:9" x14ac:dyDescent="0.25">
      <c r="B3766">
        <f>IF('Input and Summary Results'!D3348=0,FALSE,'Input and Summary Results'!$B3348)</f>
        <v>216</v>
      </c>
      <c r="C3766">
        <f>IF(OR(B3766=0,'Input and Summary Results'!D3348=0,'Input and Summary Results'!D3348=""),FALSE,'Input and Summary Results'!$D3348)</f>
        <v>0.93927576999999995</v>
      </c>
      <c r="D3766">
        <f>IF(OR(B3766=0,'Input and Summary Results'!E3348=0),FALSE,'Input and Summary Results'!$E3348)</f>
        <v>6.4651719999999996E-2</v>
      </c>
      <c r="E3766">
        <f t="shared" si="206"/>
        <v>-2.7206880783855528E-2</v>
      </c>
      <c r="F3766">
        <f t="shared" si="207"/>
        <v>2.9872852442472776E-2</v>
      </c>
      <c r="G3766">
        <f>IF('Input and Summary Results'!$J$4="yes",IF(C3766=FALSE,FALSE,IF('Data Transformation'!E3766&lt;$R$10,E3766,$R$10)),IF(C3766=FALSE,FALSE,IF(C3766&lt;$R$10,C3766,$R$10)))</f>
        <v>0.93927576999999995</v>
      </c>
      <c r="H3766">
        <f>IF('Input and Summary Results'!$J$4="yes",'Data Transformation'!F3766,'Data Transformation'!D3766)</f>
        <v>6.4651719999999996E-2</v>
      </c>
      <c r="I3766">
        <f t="shared" si="205"/>
        <v>216</v>
      </c>
    </row>
    <row r="3767" spans="2:9" x14ac:dyDescent="0.25">
      <c r="B3767">
        <f>IF('Input and Summary Results'!D3349=0,FALSE,'Input and Summary Results'!$B3349)</f>
        <v>216</v>
      </c>
      <c r="C3767">
        <f>IF(OR(B3767=0,'Input and Summary Results'!D3349=0,'Input and Summary Results'!D3349=""),FALSE,'Input and Summary Results'!$D3349)</f>
        <v>0.99049078999999995</v>
      </c>
      <c r="D3767">
        <f>IF(OR(B3767=0,'Input and Summary Results'!E3349=0),FALSE,'Input and Summary Results'!$E3349)</f>
        <v>5.0310800000000003E-2</v>
      </c>
      <c r="E3767">
        <f t="shared" si="206"/>
        <v>-4.1495583594315499E-3</v>
      </c>
      <c r="F3767">
        <f t="shared" si="207"/>
        <v>2.2044513104458045E-2</v>
      </c>
      <c r="G3767">
        <f>IF('Input and Summary Results'!$J$4="yes",IF(C3767=FALSE,FALSE,IF('Data Transformation'!E3767&lt;$R$10,E3767,$R$10)),IF(C3767=FALSE,FALSE,IF(C3767&lt;$R$10,C3767,$R$10)))</f>
        <v>0.99049078999999995</v>
      </c>
      <c r="H3767">
        <f>IF('Input and Summary Results'!$J$4="yes",'Data Transformation'!F3767,'Data Transformation'!D3767)</f>
        <v>5.0310800000000003E-2</v>
      </c>
      <c r="I3767">
        <f t="shared" si="205"/>
        <v>216</v>
      </c>
    </row>
    <row r="3768" spans="2:9" x14ac:dyDescent="0.25">
      <c r="B3768">
        <f>IF('Input and Summary Results'!D3350=0,FALSE,'Input and Summary Results'!$B3350)</f>
        <v>216</v>
      </c>
      <c r="C3768">
        <f>IF(OR(B3768=0,'Input and Summary Results'!D3350=0,'Input and Summary Results'!D3350=""),FALSE,'Input and Summary Results'!$D3350)</f>
        <v>1.0719285199999999</v>
      </c>
      <c r="D3768">
        <f>IF(OR(B3768=0,'Input and Summary Results'!E3350=0),FALSE,'Input and Summary Results'!$E3350)</f>
        <v>3.2883200000000001E-2</v>
      </c>
      <c r="E3768">
        <f t="shared" si="206"/>
        <v>3.01658260241164E-2</v>
      </c>
      <c r="F3768">
        <f t="shared" si="207"/>
        <v>1.3313675803681388E-2</v>
      </c>
      <c r="G3768">
        <f>IF('Input and Summary Results'!$J$4="yes",IF(C3768=FALSE,FALSE,IF('Data Transformation'!E3768&lt;$R$10,E3768,$R$10)),IF(C3768=FALSE,FALSE,IF(C3768&lt;$R$10,C3768,$R$10)))</f>
        <v>1.0719285199999999</v>
      </c>
      <c r="H3768">
        <f>IF('Input and Summary Results'!$J$4="yes",'Data Transformation'!F3768,'Data Transformation'!D3768)</f>
        <v>3.2883200000000001E-2</v>
      </c>
      <c r="I3768">
        <f t="shared" si="205"/>
        <v>216</v>
      </c>
    </row>
    <row r="3769" spans="2:9" x14ac:dyDescent="0.25">
      <c r="B3769">
        <f>IF('Input and Summary Results'!D3351=0,FALSE,'Input and Summary Results'!$B3351)</f>
        <v>216</v>
      </c>
      <c r="C3769">
        <f>IF(OR(B3769=0,'Input and Summary Results'!D3351=0,'Input and Summary Results'!D3351=""),FALSE,'Input and Summary Results'!$D3351)</f>
        <v>1.12775117</v>
      </c>
      <c r="D3769">
        <f>IF(OR(B3769=0,'Input and Summary Results'!E3351=0),FALSE,'Input and Summary Results'!$E3351)</f>
        <v>4.2406359999999997E-2</v>
      </c>
      <c r="E3769">
        <f t="shared" si="206"/>
        <v>5.2213286334394746E-2</v>
      </c>
      <c r="F3769">
        <f t="shared" si="207"/>
        <v>1.6319522186795866E-2</v>
      </c>
      <c r="G3769">
        <f>IF('Input and Summary Results'!$J$4="yes",IF(C3769=FALSE,FALSE,IF('Data Transformation'!E3769&lt;$R$10,E3769,$R$10)),IF(C3769=FALSE,FALSE,IF(C3769&lt;$R$10,C3769,$R$10)))</f>
        <v>1.12775117</v>
      </c>
      <c r="H3769">
        <f>IF('Input and Summary Results'!$J$4="yes",'Data Transformation'!F3769,'Data Transformation'!D3769)</f>
        <v>4.2406359999999997E-2</v>
      </c>
      <c r="I3769">
        <f t="shared" si="205"/>
        <v>216</v>
      </c>
    </row>
    <row r="3770" spans="2:9" x14ac:dyDescent="0.25">
      <c r="B3770">
        <f>IF('Input and Summary Results'!D3352=0,FALSE,'Input and Summary Results'!$B3352)</f>
        <v>216</v>
      </c>
      <c r="C3770">
        <f>IF(OR(B3770=0,'Input and Summary Results'!D3352=0,'Input and Summary Results'!D3352=""),FALSE,'Input and Summary Results'!$D3352)</f>
        <v>1.18749423</v>
      </c>
      <c r="D3770">
        <f>IF(OR(B3770=0,'Input and Summary Results'!E3352=0),FALSE,'Input and Summary Results'!$E3352)</f>
        <v>2.3025520000000001E-2</v>
      </c>
      <c r="E3770">
        <f t="shared" si="206"/>
        <v>7.4631508077747488E-2</v>
      </c>
      <c r="F3770">
        <f t="shared" si="207"/>
        <v>8.4152625145808083E-3</v>
      </c>
      <c r="G3770">
        <f>IF('Input and Summary Results'!$J$4="yes",IF(C3770=FALSE,FALSE,IF('Data Transformation'!E3770&lt;$R$10,E3770,$R$10)),IF(C3770=FALSE,FALSE,IF(C3770&lt;$R$10,C3770,$R$10)))</f>
        <v>1.18749423</v>
      </c>
      <c r="H3770">
        <f>IF('Input and Summary Results'!$J$4="yes",'Data Transformation'!F3770,'Data Transformation'!D3770)</f>
        <v>2.3025520000000001E-2</v>
      </c>
      <c r="I3770">
        <f t="shared" si="205"/>
        <v>216</v>
      </c>
    </row>
    <row r="3771" spans="2:9" x14ac:dyDescent="0.25">
      <c r="B3771">
        <f>IF('Input and Summary Results'!D3353=0,FALSE,'Input and Summary Results'!$B3353)</f>
        <v>217</v>
      </c>
      <c r="C3771">
        <f>IF(OR(B3771=0,'Input and Summary Results'!D3353=0,'Input and Summary Results'!D3353=""),FALSE,'Input and Summary Results'!$D3353)</f>
        <v>2.893167E-2</v>
      </c>
      <c r="D3771">
        <f>IF(OR(B3771=0,'Input and Summary Results'!E3353=0),FALSE,'Input and Summary Results'!$E3353)</f>
        <v>3.3239070000000003E-2</v>
      </c>
      <c r="E3771">
        <f t="shared" si="206"/>
        <v>-1.5386264971901702</v>
      </c>
      <c r="F3771">
        <f t="shared" si="207"/>
        <v>0.4986147146016805</v>
      </c>
      <c r="G3771">
        <f>IF('Input and Summary Results'!$J$4="yes",IF(C3771=FALSE,FALSE,IF('Data Transformation'!E3771&lt;$R$10,E3771,$R$10)),IF(C3771=FALSE,FALSE,IF(C3771&lt;$R$10,C3771,$R$10)))</f>
        <v>2.893167E-2</v>
      </c>
      <c r="H3771">
        <f>IF('Input and Summary Results'!$J$4="yes",'Data Transformation'!F3771,'Data Transformation'!D3771)</f>
        <v>3.3239070000000003E-2</v>
      </c>
      <c r="I3771">
        <f t="shared" si="205"/>
        <v>217</v>
      </c>
    </row>
    <row r="3772" spans="2:9" x14ac:dyDescent="0.25">
      <c r="B3772">
        <f>IF('Input and Summary Results'!D3354=0,FALSE,'Input and Summary Results'!$B3354)</f>
        <v>217</v>
      </c>
      <c r="C3772">
        <f>IF(OR(B3772=0,'Input and Summary Results'!D3354=0,'Input and Summary Results'!D3354=""),FALSE,'Input and Summary Results'!$D3354)</f>
        <v>3.3059819999999997E-2</v>
      </c>
      <c r="D3772">
        <f>IF(OR(B3772=0,'Input and Summary Results'!E3354=0),FALSE,'Input and Summary Results'!$E3354)</f>
        <v>3.1273179999999998E-2</v>
      </c>
      <c r="E3772">
        <f t="shared" si="206"/>
        <v>-1.4806995153507647</v>
      </c>
      <c r="F3772">
        <f t="shared" si="207"/>
        <v>0.41054549359312908</v>
      </c>
      <c r="G3772">
        <f>IF('Input and Summary Results'!$J$4="yes",IF(C3772=FALSE,FALSE,IF('Data Transformation'!E3772&lt;$R$10,E3772,$R$10)),IF(C3772=FALSE,FALSE,IF(C3772&lt;$R$10,C3772,$R$10)))</f>
        <v>3.3059819999999997E-2</v>
      </c>
      <c r="H3772">
        <f>IF('Input and Summary Results'!$J$4="yes",'Data Transformation'!F3772,'Data Transformation'!D3772)</f>
        <v>3.1273179999999998E-2</v>
      </c>
      <c r="I3772">
        <f t="shared" si="205"/>
        <v>217</v>
      </c>
    </row>
    <row r="3773" spans="2:9" x14ac:dyDescent="0.25">
      <c r="B3773">
        <f>IF('Input and Summary Results'!D3355=0,FALSE,'Input and Summary Results'!$B3355)</f>
        <v>217</v>
      </c>
      <c r="C3773">
        <f>IF(OR(B3773=0,'Input and Summary Results'!D3355=0,'Input and Summary Results'!D3355=""),FALSE,'Input and Summary Results'!$D3355)</f>
        <v>5.3463339999999998E-2</v>
      </c>
      <c r="D3773">
        <f>IF(OR(B3773=0,'Input and Summary Results'!E3355=0),FALSE,'Input and Summary Results'!$E3355)</f>
        <v>4.8008250000000002E-2</v>
      </c>
      <c r="E3773">
        <f t="shared" si="206"/>
        <v>-1.2719439131765837</v>
      </c>
      <c r="F3773">
        <f t="shared" si="207"/>
        <v>0.38971715010697056</v>
      </c>
      <c r="G3773">
        <f>IF('Input and Summary Results'!$J$4="yes",IF(C3773=FALSE,FALSE,IF('Data Transformation'!E3773&lt;$R$10,E3773,$R$10)),IF(C3773=FALSE,FALSE,IF(C3773&lt;$R$10,C3773,$R$10)))</f>
        <v>5.3463339999999998E-2</v>
      </c>
      <c r="H3773">
        <f>IF('Input and Summary Results'!$J$4="yes",'Data Transformation'!F3773,'Data Transformation'!D3773)</f>
        <v>4.8008250000000002E-2</v>
      </c>
      <c r="I3773">
        <f t="shared" si="205"/>
        <v>217</v>
      </c>
    </row>
    <row r="3774" spans="2:9" x14ac:dyDescent="0.25">
      <c r="B3774">
        <f>IF('Input and Summary Results'!D3356=0,FALSE,'Input and Summary Results'!$B3356)</f>
        <v>217</v>
      </c>
      <c r="C3774">
        <f>IF(OR(B3774=0,'Input and Summary Results'!D3356=0,'Input and Summary Results'!D3356=""),FALSE,'Input and Summary Results'!$D3356)</f>
        <v>5.9724909999999999E-2</v>
      </c>
      <c r="D3774">
        <f>IF(OR(B3774=0,'Input and Summary Results'!E3356=0),FALSE,'Input and Summary Results'!$E3356)</f>
        <v>4.7510900000000002E-2</v>
      </c>
      <c r="E3774">
        <f t="shared" si="206"/>
        <v>-1.2238444960198229</v>
      </c>
      <c r="F3774">
        <f t="shared" si="207"/>
        <v>0.34524506776150859</v>
      </c>
      <c r="G3774">
        <f>IF('Input and Summary Results'!$J$4="yes",IF(C3774=FALSE,FALSE,IF('Data Transformation'!E3774&lt;$R$10,E3774,$R$10)),IF(C3774=FALSE,FALSE,IF(C3774&lt;$R$10,C3774,$R$10)))</f>
        <v>5.9724909999999999E-2</v>
      </c>
      <c r="H3774">
        <f>IF('Input and Summary Results'!$J$4="yes",'Data Transformation'!F3774,'Data Transformation'!D3774)</f>
        <v>4.7510900000000002E-2</v>
      </c>
      <c r="I3774">
        <f t="shared" si="205"/>
        <v>217</v>
      </c>
    </row>
    <row r="3775" spans="2:9" x14ac:dyDescent="0.25">
      <c r="B3775">
        <f>IF('Input and Summary Results'!D3357=0,FALSE,'Input and Summary Results'!$B3357)</f>
        <v>217</v>
      </c>
      <c r="C3775">
        <f>IF(OR(B3775=0,'Input and Summary Results'!D3357=0,'Input and Summary Results'!D3357=""),FALSE,'Input and Summary Results'!$D3357)</f>
        <v>7.7597869999999999E-2</v>
      </c>
      <c r="D3775">
        <f>IF(OR(B3775=0,'Input and Summary Results'!E3357=0),FALSE,'Input and Summary Results'!$E3357)</f>
        <v>4.2882549999999998E-2</v>
      </c>
      <c r="E3775">
        <f t="shared" si="206"/>
        <v>-1.1101501996173559</v>
      </c>
      <c r="F3775">
        <f t="shared" si="207"/>
        <v>0.2398394015196551</v>
      </c>
      <c r="G3775">
        <f>IF('Input and Summary Results'!$J$4="yes",IF(C3775=FALSE,FALSE,IF('Data Transformation'!E3775&lt;$R$10,E3775,$R$10)),IF(C3775=FALSE,FALSE,IF(C3775&lt;$R$10,C3775,$R$10)))</f>
        <v>7.7597869999999999E-2</v>
      </c>
      <c r="H3775">
        <f>IF('Input and Summary Results'!$J$4="yes",'Data Transformation'!F3775,'Data Transformation'!D3775)</f>
        <v>4.2882549999999998E-2</v>
      </c>
      <c r="I3775">
        <f t="shared" si="205"/>
        <v>217</v>
      </c>
    </row>
    <row r="3776" spans="2:9" x14ac:dyDescent="0.25">
      <c r="B3776">
        <f>IF('Input and Summary Results'!D3358=0,FALSE,'Input and Summary Results'!$B3358)</f>
        <v>217</v>
      </c>
      <c r="C3776">
        <f>IF(OR(B3776=0,'Input and Summary Results'!D3358=0,'Input and Summary Results'!D3358=""),FALSE,'Input and Summary Results'!$D3358)</f>
        <v>0.13003218999999999</v>
      </c>
      <c r="D3776">
        <f>IF(OR(B3776=0,'Input and Summary Results'!E3358=0),FALSE,'Input and Summary Results'!$E3358)</f>
        <v>3.618275E-2</v>
      </c>
      <c r="E3776">
        <f t="shared" si="206"/>
        <v>-0.88594912300982398</v>
      </c>
      <c r="F3776">
        <f t="shared" si="207"/>
        <v>0.12076481600440631</v>
      </c>
      <c r="G3776">
        <f>IF('Input and Summary Results'!$J$4="yes",IF(C3776=FALSE,FALSE,IF('Data Transformation'!E3776&lt;$R$10,E3776,$R$10)),IF(C3776=FALSE,FALSE,IF(C3776&lt;$R$10,C3776,$R$10)))</f>
        <v>0.13003218999999999</v>
      </c>
      <c r="H3776">
        <f>IF('Input and Summary Results'!$J$4="yes",'Data Transformation'!F3776,'Data Transformation'!D3776)</f>
        <v>3.618275E-2</v>
      </c>
      <c r="I3776">
        <f t="shared" si="205"/>
        <v>217</v>
      </c>
    </row>
    <row r="3777" spans="2:9" x14ac:dyDescent="0.25">
      <c r="B3777">
        <f>IF('Input and Summary Results'!D3359=0,FALSE,'Input and Summary Results'!$B3359)</f>
        <v>217</v>
      </c>
      <c r="C3777">
        <f>IF(OR(B3777=0,'Input and Summary Results'!D3359=0,'Input and Summary Results'!D3359=""),FALSE,'Input and Summary Results'!$D3359)</f>
        <v>0.14066058000000001</v>
      </c>
      <c r="D3777">
        <f>IF(OR(B3777=0,'Input and Summary Results'!E3359=0),FALSE,'Input and Summary Results'!$E3359)</f>
        <v>5.8686710000000003E-2</v>
      </c>
      <c r="E3777">
        <f t="shared" si="206"/>
        <v>-0.8518275961485462</v>
      </c>
      <c r="F3777">
        <f t="shared" si="207"/>
        <v>0.18107441430996515</v>
      </c>
      <c r="G3777">
        <f>IF('Input and Summary Results'!$J$4="yes",IF(C3777=FALSE,FALSE,IF('Data Transformation'!E3777&lt;$R$10,E3777,$R$10)),IF(C3777=FALSE,FALSE,IF(C3777&lt;$R$10,C3777,$R$10)))</f>
        <v>0.14066058000000001</v>
      </c>
      <c r="H3777">
        <f>IF('Input and Summary Results'!$J$4="yes",'Data Transformation'!F3777,'Data Transformation'!D3777)</f>
        <v>5.8686710000000003E-2</v>
      </c>
      <c r="I3777">
        <f t="shared" si="205"/>
        <v>217</v>
      </c>
    </row>
    <row r="3778" spans="2:9" x14ac:dyDescent="0.25">
      <c r="B3778">
        <f>IF('Input and Summary Results'!D3360=0,FALSE,'Input and Summary Results'!$B3360)</f>
        <v>217</v>
      </c>
      <c r="C3778">
        <f>IF(OR(B3778=0,'Input and Summary Results'!D3360=0,'Input and Summary Results'!D3360=""),FALSE,'Input and Summary Results'!$D3360)</f>
        <v>0.14825498000000001</v>
      </c>
      <c r="D3778">
        <f>IF(OR(B3778=0,'Input and Summary Results'!E3360=0),FALSE,'Input and Summary Results'!$E3360)</f>
        <v>4.2105879999999998E-2</v>
      </c>
      <c r="E3778">
        <f t="shared" si="206"/>
        <v>-0.82899070942950326</v>
      </c>
      <c r="F3778">
        <f t="shared" si="207"/>
        <v>0.12326029061553277</v>
      </c>
      <c r="G3778">
        <f>IF('Input and Summary Results'!$J$4="yes",IF(C3778=FALSE,FALSE,IF('Data Transformation'!E3778&lt;$R$10,E3778,$R$10)),IF(C3778=FALSE,FALSE,IF(C3778&lt;$R$10,C3778,$R$10)))</f>
        <v>0.14825498000000001</v>
      </c>
      <c r="H3778">
        <f>IF('Input and Summary Results'!$J$4="yes",'Data Transformation'!F3778,'Data Transformation'!D3778)</f>
        <v>4.2105879999999998E-2</v>
      </c>
      <c r="I3778">
        <f t="shared" si="205"/>
        <v>217</v>
      </c>
    </row>
    <row r="3779" spans="2:9" x14ac:dyDescent="0.25">
      <c r="B3779">
        <f>IF('Input and Summary Results'!D3361=0,FALSE,'Input and Summary Results'!$B3361)</f>
        <v>217</v>
      </c>
      <c r="C3779">
        <f>IF(OR(B3779=0,'Input and Summary Results'!D3361=0,'Input and Summary Results'!D3361=""),FALSE,'Input and Summary Results'!$D3361)</f>
        <v>0.17652692</v>
      </c>
      <c r="D3779">
        <f>IF(OR(B3779=0,'Input and Summary Results'!E3361=0),FALSE,'Input and Summary Results'!$E3361)</f>
        <v>2.676744E-2</v>
      </c>
      <c r="E3779">
        <f t="shared" si="206"/>
        <v>-0.75318905619137266</v>
      </c>
      <c r="F3779">
        <f t="shared" si="207"/>
        <v>6.5809050313685863E-2</v>
      </c>
      <c r="G3779">
        <f>IF('Input and Summary Results'!$J$4="yes",IF(C3779=FALSE,FALSE,IF('Data Transformation'!E3779&lt;$R$10,E3779,$R$10)),IF(C3779=FALSE,FALSE,IF(C3779&lt;$R$10,C3779,$R$10)))</f>
        <v>0.17652692</v>
      </c>
      <c r="H3779">
        <f>IF('Input and Summary Results'!$J$4="yes",'Data Transformation'!F3779,'Data Transformation'!D3779)</f>
        <v>2.676744E-2</v>
      </c>
      <c r="I3779">
        <f t="shared" si="205"/>
        <v>217</v>
      </c>
    </row>
    <row r="3780" spans="2:9" x14ac:dyDescent="0.25">
      <c r="B3780">
        <f>IF('Input and Summary Results'!D3362=0,FALSE,'Input and Summary Results'!$B3362)</f>
        <v>217</v>
      </c>
      <c r="C3780">
        <f>IF(OR(B3780=0,'Input and Summary Results'!D3362=0,'Input and Summary Results'!D3362=""),FALSE,'Input and Summary Results'!$D3362)</f>
        <v>0.20270236999999999</v>
      </c>
      <c r="D3780">
        <f>IF(OR(B3780=0,'Input and Summary Results'!E3362=0),FALSE,'Input and Summary Results'!$E3362)</f>
        <v>4.0846340000000002E-2</v>
      </c>
      <c r="E3780">
        <f t="shared" si="206"/>
        <v>-0.69314117349788962</v>
      </c>
      <c r="F3780">
        <f t="shared" si="207"/>
        <v>8.7454880571943977E-2</v>
      </c>
      <c r="G3780">
        <f>IF('Input and Summary Results'!$J$4="yes",IF(C3780=FALSE,FALSE,IF('Data Transformation'!E3780&lt;$R$10,E3780,$R$10)),IF(C3780=FALSE,FALSE,IF(C3780&lt;$R$10,C3780,$R$10)))</f>
        <v>0.20270236999999999</v>
      </c>
      <c r="H3780">
        <f>IF('Input and Summary Results'!$J$4="yes",'Data Transformation'!F3780,'Data Transformation'!D3780)</f>
        <v>4.0846340000000002E-2</v>
      </c>
      <c r="I3780">
        <f t="shared" si="205"/>
        <v>217</v>
      </c>
    </row>
    <row r="3781" spans="2:9" x14ac:dyDescent="0.25">
      <c r="B3781">
        <f>IF('Input and Summary Results'!D3363=0,FALSE,'Input and Summary Results'!$B3363)</f>
        <v>217</v>
      </c>
      <c r="C3781">
        <f>IF(OR(B3781=0,'Input and Summary Results'!D3363=0,'Input and Summary Results'!D3363=""),FALSE,'Input and Summary Results'!$D3363)</f>
        <v>0.23144385000000001</v>
      </c>
      <c r="D3781">
        <f>IF(OR(B3781=0,'Input and Summary Results'!E3363=0),FALSE,'Input and Summary Results'!$E3363)</f>
        <v>2.520934E-2</v>
      </c>
      <c r="E3781">
        <f t="shared" si="206"/>
        <v>-0.63555435493971246</v>
      </c>
      <c r="F3781">
        <f t="shared" si="207"/>
        <v>4.7272172321709993E-2</v>
      </c>
      <c r="G3781">
        <f>IF('Input and Summary Results'!$J$4="yes",IF(C3781=FALSE,FALSE,IF('Data Transformation'!E3781&lt;$R$10,E3781,$R$10)),IF(C3781=FALSE,FALSE,IF(C3781&lt;$R$10,C3781,$R$10)))</f>
        <v>0.23144385000000001</v>
      </c>
      <c r="H3781">
        <f>IF('Input and Summary Results'!$J$4="yes",'Data Transformation'!F3781,'Data Transformation'!D3781)</f>
        <v>2.520934E-2</v>
      </c>
      <c r="I3781">
        <f t="shared" ref="I3781:I3844" si="208">IF(G3781=FALSE,"",B3781)</f>
        <v>217</v>
      </c>
    </row>
    <row r="3782" spans="2:9" x14ac:dyDescent="0.25">
      <c r="B3782">
        <f>IF('Input and Summary Results'!D3364=0,FALSE,'Input and Summary Results'!$B3364)</f>
        <v>217</v>
      </c>
      <c r="C3782">
        <f>IF(OR(B3782=0,'Input and Summary Results'!D3364=0,'Input and Summary Results'!D3364=""),FALSE,'Input and Summary Results'!$D3364)</f>
        <v>0.28687637999999999</v>
      </c>
      <c r="D3782">
        <f>IF(OR(B3782=0,'Input and Summary Results'!E3364=0),FALSE,'Input and Summary Results'!$E3364)</f>
        <v>3.503705E-2</v>
      </c>
      <c r="E3782">
        <f t="shared" si="206"/>
        <v>-0.54230520796853365</v>
      </c>
      <c r="F3782">
        <f t="shared" si="207"/>
        <v>5.3005687327761182E-2</v>
      </c>
      <c r="G3782">
        <f>IF('Input and Summary Results'!$J$4="yes",IF(C3782=FALSE,FALSE,IF('Data Transformation'!E3782&lt;$R$10,E3782,$R$10)),IF(C3782=FALSE,FALSE,IF(C3782&lt;$R$10,C3782,$R$10)))</f>
        <v>0.28687637999999999</v>
      </c>
      <c r="H3782">
        <f>IF('Input and Summary Results'!$J$4="yes",'Data Transformation'!F3782,'Data Transformation'!D3782)</f>
        <v>3.503705E-2</v>
      </c>
      <c r="I3782">
        <f t="shared" si="208"/>
        <v>217</v>
      </c>
    </row>
    <row r="3783" spans="2:9" x14ac:dyDescent="0.25">
      <c r="B3783">
        <f>IF('Input and Summary Results'!D3365=0,FALSE,'Input and Summary Results'!$B3365)</f>
        <v>217</v>
      </c>
      <c r="C3783">
        <f>IF(OR(B3783=0,'Input and Summary Results'!D3365=0,'Input and Summary Results'!D3365=""),FALSE,'Input and Summary Results'!$D3365)</f>
        <v>0.32091558999999997</v>
      </c>
      <c r="D3783">
        <f>IF(OR(B3783=0,'Input and Summary Results'!E3365=0),FALSE,'Input and Summary Results'!$E3365)</f>
        <v>7.0171449999999996E-2</v>
      </c>
      <c r="E3783">
        <f t="shared" si="206"/>
        <v>-0.4936091844734834</v>
      </c>
      <c r="F3783">
        <f t="shared" si="207"/>
        <v>9.4898503684411217E-2</v>
      </c>
      <c r="G3783">
        <f>IF('Input and Summary Results'!$J$4="yes",IF(C3783=FALSE,FALSE,IF('Data Transformation'!E3783&lt;$R$10,E3783,$R$10)),IF(C3783=FALSE,FALSE,IF(C3783&lt;$R$10,C3783,$R$10)))</f>
        <v>0.32091558999999997</v>
      </c>
      <c r="H3783">
        <f>IF('Input and Summary Results'!$J$4="yes",'Data Transformation'!F3783,'Data Transformation'!D3783)</f>
        <v>7.0171449999999996E-2</v>
      </c>
      <c r="I3783">
        <f t="shared" si="208"/>
        <v>217</v>
      </c>
    </row>
    <row r="3784" spans="2:9" x14ac:dyDescent="0.25">
      <c r="B3784">
        <f>IF('Input and Summary Results'!D3366=0,FALSE,'Input and Summary Results'!$B3366)</f>
        <v>217</v>
      </c>
      <c r="C3784">
        <f>IF(OR(B3784=0,'Input and Summary Results'!D3366=0,'Input and Summary Results'!D3366=""),FALSE,'Input and Summary Results'!$D3366)</f>
        <v>0.33586060000000001</v>
      </c>
      <c r="D3784">
        <f>IF(OR(B3784=0,'Input and Summary Results'!E3366=0),FALSE,'Input and Summary Results'!$E3366)</f>
        <v>3.6226179999999997E-2</v>
      </c>
      <c r="E3784">
        <f t="shared" si="206"/>
        <v>-0.47384094050549336</v>
      </c>
      <c r="F3784">
        <f t="shared" si="207"/>
        <v>4.681157039557482E-2</v>
      </c>
      <c r="G3784">
        <f>IF('Input and Summary Results'!$J$4="yes",IF(C3784=FALSE,FALSE,IF('Data Transformation'!E3784&lt;$R$10,E3784,$R$10)),IF(C3784=FALSE,FALSE,IF(C3784&lt;$R$10,C3784,$R$10)))</f>
        <v>0.33586060000000001</v>
      </c>
      <c r="H3784">
        <f>IF('Input and Summary Results'!$J$4="yes",'Data Transformation'!F3784,'Data Transformation'!D3784)</f>
        <v>3.6226179999999997E-2</v>
      </c>
      <c r="I3784">
        <f t="shared" si="208"/>
        <v>217</v>
      </c>
    </row>
    <row r="3785" spans="2:9" x14ac:dyDescent="0.25">
      <c r="B3785">
        <f>IF('Input and Summary Results'!D3367=0,FALSE,'Input and Summary Results'!$B3367)</f>
        <v>217</v>
      </c>
      <c r="C3785">
        <f>IF(OR(B3785=0,'Input and Summary Results'!D3367=0,'Input and Summary Results'!D3367=""),FALSE,'Input and Summary Results'!$D3367)</f>
        <v>0.35814950000000001</v>
      </c>
      <c r="D3785">
        <f>IF(OR(B3785=0,'Input and Summary Results'!E3367=0),FALSE,'Input and Summary Results'!$E3367)</f>
        <v>3.3303600000000003E-2</v>
      </c>
      <c r="E3785">
        <f t="shared" si="206"/>
        <v>-0.44593565080828418</v>
      </c>
      <c r="F3785">
        <f t="shared" si="207"/>
        <v>4.0356785085557845E-2</v>
      </c>
      <c r="G3785">
        <f>IF('Input and Summary Results'!$J$4="yes",IF(C3785=FALSE,FALSE,IF('Data Transformation'!E3785&lt;$R$10,E3785,$R$10)),IF(C3785=FALSE,FALSE,IF(C3785&lt;$R$10,C3785,$R$10)))</f>
        <v>0.35814950000000001</v>
      </c>
      <c r="H3785">
        <f>IF('Input and Summary Results'!$J$4="yes",'Data Transformation'!F3785,'Data Transformation'!D3785)</f>
        <v>3.3303600000000003E-2</v>
      </c>
      <c r="I3785">
        <f t="shared" si="208"/>
        <v>217</v>
      </c>
    </row>
    <row r="3786" spans="2:9" x14ac:dyDescent="0.25">
      <c r="B3786">
        <f>IF('Input and Summary Results'!D3368=0,FALSE,'Input and Summary Results'!$B3368)</f>
        <v>217</v>
      </c>
      <c r="C3786">
        <f>IF(OR(B3786=0,'Input and Summary Results'!D3368=0,'Input and Summary Results'!D3368=""),FALSE,'Input and Summary Results'!$D3368)</f>
        <v>0.35817416000000002</v>
      </c>
      <c r="D3786">
        <f>IF(OR(B3786=0,'Input and Summary Results'!E3368=0),FALSE,'Input and Summary Results'!$E3368)</f>
        <v>4.2224499999999998E-2</v>
      </c>
      <c r="E3786">
        <f t="shared" si="206"/>
        <v>-0.44590574895657664</v>
      </c>
      <c r="F3786">
        <f t="shared" si="207"/>
        <v>5.1163470307294075E-2</v>
      </c>
      <c r="G3786">
        <f>IF('Input and Summary Results'!$J$4="yes",IF(C3786=FALSE,FALSE,IF('Data Transformation'!E3786&lt;$R$10,E3786,$R$10)),IF(C3786=FALSE,FALSE,IF(C3786&lt;$R$10,C3786,$R$10)))</f>
        <v>0.35817416000000002</v>
      </c>
      <c r="H3786">
        <f>IF('Input and Summary Results'!$J$4="yes",'Data Transformation'!F3786,'Data Transformation'!D3786)</f>
        <v>4.2224499999999998E-2</v>
      </c>
      <c r="I3786">
        <f t="shared" si="208"/>
        <v>217</v>
      </c>
    </row>
    <row r="3787" spans="2:9" x14ac:dyDescent="0.25">
      <c r="B3787">
        <f>IF('Input and Summary Results'!D3369=0,FALSE,'Input and Summary Results'!$B3369)</f>
        <v>217</v>
      </c>
      <c r="C3787">
        <f>IF(OR(B3787=0,'Input and Summary Results'!D3369=0,'Input and Summary Results'!D3369=""),FALSE,'Input and Summary Results'!$D3369)</f>
        <v>0.37797836000000001</v>
      </c>
      <c r="D3787">
        <f>IF(OR(B3787=0,'Input and Summary Results'!E3369=0),FALSE,'Input and Summary Results'!$E3369)</f>
        <v>3.0116239999999999E-2</v>
      </c>
      <c r="E3787">
        <f t="shared" si="206"/>
        <v>-0.42253306365910792</v>
      </c>
      <c r="F3787">
        <f t="shared" si="207"/>
        <v>3.4579884837851564E-2</v>
      </c>
      <c r="G3787">
        <f>IF('Input and Summary Results'!$J$4="yes",IF(C3787=FALSE,FALSE,IF('Data Transformation'!E3787&lt;$R$10,E3787,$R$10)),IF(C3787=FALSE,FALSE,IF(C3787&lt;$R$10,C3787,$R$10)))</f>
        <v>0.37797836000000001</v>
      </c>
      <c r="H3787">
        <f>IF('Input and Summary Results'!$J$4="yes",'Data Transformation'!F3787,'Data Transformation'!D3787)</f>
        <v>3.0116239999999999E-2</v>
      </c>
      <c r="I3787">
        <f t="shared" si="208"/>
        <v>217</v>
      </c>
    </row>
    <row r="3788" spans="2:9" x14ac:dyDescent="0.25">
      <c r="B3788">
        <f>IF('Input and Summary Results'!D3370=0,FALSE,'Input and Summary Results'!$B3370)</f>
        <v>217</v>
      </c>
      <c r="C3788">
        <f>IF(OR(B3788=0,'Input and Summary Results'!D3370=0,'Input and Summary Results'!D3370=""),FALSE,'Input and Summary Results'!$D3370)</f>
        <v>0.45849447999999998</v>
      </c>
      <c r="D3788">
        <f>IF(OR(B3788=0,'Input and Summary Results'!E3370=0),FALSE,'Input and Summary Results'!$E3370)</f>
        <v>4.198226E-2</v>
      </c>
      <c r="E3788">
        <f t="shared" si="206"/>
        <v>-0.3386658886089462</v>
      </c>
      <c r="F3788">
        <f t="shared" si="207"/>
        <v>3.9739411562817503E-2</v>
      </c>
      <c r="G3788">
        <f>IF('Input and Summary Results'!$J$4="yes",IF(C3788=FALSE,FALSE,IF('Data Transformation'!E3788&lt;$R$10,E3788,$R$10)),IF(C3788=FALSE,FALSE,IF(C3788&lt;$R$10,C3788,$R$10)))</f>
        <v>0.45849447999999998</v>
      </c>
      <c r="H3788">
        <f>IF('Input and Summary Results'!$J$4="yes",'Data Transformation'!F3788,'Data Transformation'!D3788)</f>
        <v>4.198226E-2</v>
      </c>
      <c r="I3788">
        <f t="shared" si="208"/>
        <v>217</v>
      </c>
    </row>
    <row r="3789" spans="2:9" x14ac:dyDescent="0.25">
      <c r="B3789">
        <f>IF('Input and Summary Results'!D3371=0,FALSE,'Input and Summary Results'!$B3371)</f>
        <v>217</v>
      </c>
      <c r="C3789">
        <f>IF(OR(B3789=0,'Input and Summary Results'!D3371=0,'Input and Summary Results'!D3371=""),FALSE,'Input and Summary Results'!$D3371)</f>
        <v>0.46564452000000001</v>
      </c>
      <c r="D3789">
        <f>IF(OR(B3789=0,'Input and Summary Results'!E3371=0),FALSE,'Input and Summary Results'!$E3371)</f>
        <v>2.5101829999999999E-2</v>
      </c>
      <c r="E3789">
        <f t="shared" si="206"/>
        <v>-0.33194550373185588</v>
      </c>
      <c r="F3789">
        <f t="shared" si="207"/>
        <v>2.3395946375574222E-2</v>
      </c>
      <c r="G3789">
        <f>IF('Input and Summary Results'!$J$4="yes",IF(C3789=FALSE,FALSE,IF('Data Transformation'!E3789&lt;$R$10,E3789,$R$10)),IF(C3789=FALSE,FALSE,IF(C3789&lt;$R$10,C3789,$R$10)))</f>
        <v>0.46564452000000001</v>
      </c>
      <c r="H3789">
        <f>IF('Input and Summary Results'!$J$4="yes",'Data Transformation'!F3789,'Data Transformation'!D3789)</f>
        <v>2.5101829999999999E-2</v>
      </c>
      <c r="I3789">
        <f t="shared" si="208"/>
        <v>217</v>
      </c>
    </row>
    <row r="3790" spans="2:9" x14ac:dyDescent="0.25">
      <c r="B3790">
        <f>IF('Input and Summary Results'!D3372=0,FALSE,'Input and Summary Results'!$B3372)</f>
        <v>218</v>
      </c>
      <c r="C3790">
        <f>IF(OR(B3790=0,'Input and Summary Results'!D3372=0,'Input and Summary Results'!D3372=""),FALSE,'Input and Summary Results'!$D3372)</f>
        <v>1.2874470000000001E-2</v>
      </c>
      <c r="D3790">
        <f>IF(OR(B3790=0,'Input and Summary Results'!E3372=0),FALSE,'Input and Summary Results'!$E3372)</f>
        <v>3.7781269999999999E-2</v>
      </c>
      <c r="E3790">
        <f t="shared" si="206"/>
        <v>-1.8902706404081806</v>
      </c>
      <c r="F3790">
        <f t="shared" si="207"/>
        <v>1.2736113548751908</v>
      </c>
      <c r="G3790">
        <f>IF('Input and Summary Results'!$J$4="yes",IF(C3790=FALSE,FALSE,IF('Data Transformation'!E3790&lt;$R$10,E3790,$R$10)),IF(C3790=FALSE,FALSE,IF(C3790&lt;$R$10,C3790,$R$10)))</f>
        <v>1.2874470000000001E-2</v>
      </c>
      <c r="H3790">
        <f>IF('Input and Summary Results'!$J$4="yes",'Data Transformation'!F3790,'Data Transformation'!D3790)</f>
        <v>3.7781269999999999E-2</v>
      </c>
      <c r="I3790">
        <f t="shared" si="208"/>
        <v>218</v>
      </c>
    </row>
    <row r="3791" spans="2:9" x14ac:dyDescent="0.25">
      <c r="B3791">
        <f>IF('Input and Summary Results'!D3373=0,FALSE,'Input and Summary Results'!$B3373)</f>
        <v>218</v>
      </c>
      <c r="C3791">
        <f>IF(OR(B3791=0,'Input and Summary Results'!D3373=0,'Input and Summary Results'!D3373=""),FALSE,'Input and Summary Results'!$D3373)</f>
        <v>0.34639218999999999</v>
      </c>
      <c r="D3791">
        <f>IF(OR(B3791=0,'Input and Summary Results'!E3373=0),FALSE,'Input and Summary Results'!$E3373)</f>
        <v>4.0024049999999999E-2</v>
      </c>
      <c r="E3791">
        <f t="shared" si="206"/>
        <v>-0.46043190845070936</v>
      </c>
      <c r="F3791">
        <f t="shared" si="207"/>
        <v>5.0146735987321188E-2</v>
      </c>
      <c r="G3791">
        <f>IF('Input and Summary Results'!$J$4="yes",IF(C3791=FALSE,FALSE,IF('Data Transformation'!E3791&lt;$R$10,E3791,$R$10)),IF(C3791=FALSE,FALSE,IF(C3791&lt;$R$10,C3791,$R$10)))</f>
        <v>0.34639218999999999</v>
      </c>
      <c r="H3791">
        <f>IF('Input and Summary Results'!$J$4="yes",'Data Transformation'!F3791,'Data Transformation'!D3791)</f>
        <v>4.0024049999999999E-2</v>
      </c>
      <c r="I3791">
        <f t="shared" si="208"/>
        <v>218</v>
      </c>
    </row>
    <row r="3792" spans="2:9" x14ac:dyDescent="0.25">
      <c r="B3792">
        <f>IF('Input and Summary Results'!D3374=0,FALSE,'Input and Summary Results'!$B3374)</f>
        <v>218</v>
      </c>
      <c r="C3792">
        <f>IF(OR(B3792=0,'Input and Summary Results'!D3374=0,'Input and Summary Results'!D3374=""),FALSE,'Input and Summary Results'!$D3374)</f>
        <v>0.35828562000000003</v>
      </c>
      <c r="D3792">
        <f>IF(OR(B3792=0,'Input and Summary Results'!E3374=0),FALSE,'Input and Summary Results'!$E3374)</f>
        <v>4.2286299999999999E-2</v>
      </c>
      <c r="E3792">
        <f t="shared" si="206"/>
        <v>-0.44577062214361457</v>
      </c>
      <c r="F3792">
        <f t="shared" si="207"/>
        <v>5.1222413559327329E-2</v>
      </c>
      <c r="G3792">
        <f>IF('Input and Summary Results'!$J$4="yes",IF(C3792=FALSE,FALSE,IF('Data Transformation'!E3792&lt;$R$10,E3792,$R$10)),IF(C3792=FALSE,FALSE,IF(C3792&lt;$R$10,C3792,$R$10)))</f>
        <v>0.35828562000000003</v>
      </c>
      <c r="H3792">
        <f>IF('Input and Summary Results'!$J$4="yes",'Data Transformation'!F3792,'Data Transformation'!D3792)</f>
        <v>4.2286299999999999E-2</v>
      </c>
      <c r="I3792">
        <f t="shared" si="208"/>
        <v>218</v>
      </c>
    </row>
    <row r="3793" spans="2:9" x14ac:dyDescent="0.25">
      <c r="B3793">
        <f>IF('Input and Summary Results'!D3375=0,FALSE,'Input and Summary Results'!$B3375)</f>
        <v>218</v>
      </c>
      <c r="C3793">
        <f>IF(OR(B3793=0,'Input and Summary Results'!D3375=0,'Input and Summary Results'!D3375=""),FALSE,'Input and Summary Results'!$D3375)</f>
        <v>0.65761601999999997</v>
      </c>
      <c r="D3793">
        <f>IF(OR(B3793=0,'Input and Summary Results'!E3375=0),FALSE,'Input and Summary Results'!$E3375)</f>
        <v>3.5242679999999998E-2</v>
      </c>
      <c r="E3793">
        <f t="shared" si="206"/>
        <v>-0.18202761561269004</v>
      </c>
      <c r="F3793">
        <f t="shared" si="207"/>
        <v>2.325874470028878E-2</v>
      </c>
      <c r="G3793">
        <f>IF('Input and Summary Results'!$J$4="yes",IF(C3793=FALSE,FALSE,IF('Data Transformation'!E3793&lt;$R$10,E3793,$R$10)),IF(C3793=FALSE,FALSE,IF(C3793&lt;$R$10,C3793,$R$10)))</f>
        <v>0.65761601999999997</v>
      </c>
      <c r="H3793">
        <f>IF('Input and Summary Results'!$J$4="yes",'Data Transformation'!F3793,'Data Transformation'!D3793)</f>
        <v>3.5242679999999998E-2</v>
      </c>
      <c r="I3793">
        <f t="shared" si="208"/>
        <v>218</v>
      </c>
    </row>
    <row r="3794" spans="2:9" x14ac:dyDescent="0.25">
      <c r="B3794">
        <f>IF('Input and Summary Results'!D3376=0,FALSE,'Input and Summary Results'!$B3376)</f>
        <v>218</v>
      </c>
      <c r="C3794">
        <f>IF(OR(B3794=0,'Input and Summary Results'!D3376=0,'Input and Summary Results'!D3376=""),FALSE,'Input and Summary Results'!$D3376)</f>
        <v>0.66397516999999995</v>
      </c>
      <c r="D3794">
        <f>IF(OR(B3794=0,'Input and Summary Results'!E3376=0),FALSE,'Input and Summary Results'!$E3376)</f>
        <v>4.3562080000000003E-2</v>
      </c>
      <c r="E3794">
        <f t="shared" si="206"/>
        <v>-0.17784816119465346</v>
      </c>
      <c r="F3794">
        <f t="shared" si="207"/>
        <v>2.8473870069569023E-2</v>
      </c>
      <c r="G3794">
        <f>IF('Input and Summary Results'!$J$4="yes",IF(C3794=FALSE,FALSE,IF('Data Transformation'!E3794&lt;$R$10,E3794,$R$10)),IF(C3794=FALSE,FALSE,IF(C3794&lt;$R$10,C3794,$R$10)))</f>
        <v>0.66397516999999995</v>
      </c>
      <c r="H3794">
        <f>IF('Input and Summary Results'!$J$4="yes",'Data Transformation'!F3794,'Data Transformation'!D3794)</f>
        <v>4.3562080000000003E-2</v>
      </c>
      <c r="I3794">
        <f t="shared" si="208"/>
        <v>218</v>
      </c>
    </row>
    <row r="3795" spans="2:9" x14ac:dyDescent="0.25">
      <c r="B3795">
        <f>IF('Input and Summary Results'!D3377=0,FALSE,'Input and Summary Results'!$B3377)</f>
        <v>218</v>
      </c>
      <c r="C3795">
        <f>IF(OR(B3795=0,'Input and Summary Results'!D3377=0,'Input and Summary Results'!D3377=""),FALSE,'Input and Summary Results'!$D3377)</f>
        <v>0.68544656000000004</v>
      </c>
      <c r="D3795">
        <f>IF(OR(B3795=0,'Input and Summary Results'!E3377=0),FALSE,'Input and Summary Results'!$E3377)</f>
        <v>3.8729189999999997E-2</v>
      </c>
      <c r="E3795">
        <f t="shared" si="206"/>
        <v>-0.16402639879103773</v>
      </c>
      <c r="F3795">
        <f t="shared" si="207"/>
        <v>2.4521924014032543E-2</v>
      </c>
      <c r="G3795">
        <f>IF('Input and Summary Results'!$J$4="yes",IF(C3795=FALSE,FALSE,IF('Data Transformation'!E3795&lt;$R$10,E3795,$R$10)),IF(C3795=FALSE,FALSE,IF(C3795&lt;$R$10,C3795,$R$10)))</f>
        <v>0.68544656000000004</v>
      </c>
      <c r="H3795">
        <f>IF('Input and Summary Results'!$J$4="yes",'Data Transformation'!F3795,'Data Transformation'!D3795)</f>
        <v>3.8729189999999997E-2</v>
      </c>
      <c r="I3795">
        <f t="shared" si="208"/>
        <v>218</v>
      </c>
    </row>
    <row r="3796" spans="2:9" x14ac:dyDescent="0.25">
      <c r="B3796">
        <f>IF('Input and Summary Results'!D3378=0,FALSE,'Input and Summary Results'!$B3378)</f>
        <v>218</v>
      </c>
      <c r="C3796">
        <f>IF(OR(B3796=0,'Input and Summary Results'!D3378=0,'Input and Summary Results'!D3378=""),FALSE,'Input and Summary Results'!$D3378)</f>
        <v>0.78367920999999996</v>
      </c>
      <c r="D3796">
        <f>IF(OR(B3796=0,'Input and Summary Results'!E3378=0),FALSE,'Input and Summary Results'!$E3378)</f>
        <v>5.3038729999999999E-2</v>
      </c>
      <c r="E3796">
        <f t="shared" si="206"/>
        <v>-0.10586167435245736</v>
      </c>
      <c r="F3796">
        <f t="shared" si="207"/>
        <v>2.9372744008355156E-2</v>
      </c>
      <c r="G3796">
        <f>IF('Input and Summary Results'!$J$4="yes",IF(C3796=FALSE,FALSE,IF('Data Transformation'!E3796&lt;$R$10,E3796,$R$10)),IF(C3796=FALSE,FALSE,IF(C3796&lt;$R$10,C3796,$R$10)))</f>
        <v>0.78367920999999996</v>
      </c>
      <c r="H3796">
        <f>IF('Input and Summary Results'!$J$4="yes",'Data Transformation'!F3796,'Data Transformation'!D3796)</f>
        <v>5.3038729999999999E-2</v>
      </c>
      <c r="I3796">
        <f t="shared" si="208"/>
        <v>218</v>
      </c>
    </row>
    <row r="3797" spans="2:9" x14ac:dyDescent="0.25">
      <c r="B3797">
        <f>IF('Input and Summary Results'!D3379=0,FALSE,'Input and Summary Results'!$B3379)</f>
        <v>218</v>
      </c>
      <c r="C3797">
        <f>IF(OR(B3797=0,'Input and Summary Results'!D3379=0,'Input and Summary Results'!D3379=""),FALSE,'Input and Summary Results'!$D3379)</f>
        <v>0.81004834999999997</v>
      </c>
      <c r="D3797">
        <f>IF(OR(B3797=0,'Input and Summary Results'!E3379=0),FALSE,'Input and Summary Results'!$E3379)</f>
        <v>4.9145540000000001E-2</v>
      </c>
      <c r="E3797">
        <f t="shared" si="206"/>
        <v>-9.1489058267620299E-2</v>
      </c>
      <c r="F3797">
        <f t="shared" si="207"/>
        <v>2.6330729961983133E-2</v>
      </c>
      <c r="G3797">
        <f>IF('Input and Summary Results'!$J$4="yes",IF(C3797=FALSE,FALSE,IF('Data Transformation'!E3797&lt;$R$10,E3797,$R$10)),IF(C3797=FALSE,FALSE,IF(C3797&lt;$R$10,C3797,$R$10)))</f>
        <v>0.81004834999999997</v>
      </c>
      <c r="H3797">
        <f>IF('Input and Summary Results'!$J$4="yes",'Data Transformation'!F3797,'Data Transformation'!D3797)</f>
        <v>4.9145540000000001E-2</v>
      </c>
      <c r="I3797">
        <f t="shared" si="208"/>
        <v>218</v>
      </c>
    </row>
    <row r="3798" spans="2:9" x14ac:dyDescent="0.25">
      <c r="B3798">
        <f>IF('Input and Summary Results'!D3380=0,FALSE,'Input and Summary Results'!$B3380)</f>
        <v>218</v>
      </c>
      <c r="C3798">
        <f>IF(OR(B3798=0,'Input and Summary Results'!D3380=0,'Input and Summary Results'!D3380=""),FALSE,'Input and Summary Results'!$D3380)</f>
        <v>0.84862656999999997</v>
      </c>
      <c r="D3798">
        <f>IF(OR(B3798=0,'Input and Summary Results'!E3380=0),FALSE,'Input and Summary Results'!$E3380)</f>
        <v>4.059099E-2</v>
      </c>
      <c r="E3798">
        <f t="shared" si="206"/>
        <v>-7.1283374851114675E-2</v>
      </c>
      <c r="F3798">
        <f t="shared" si="207"/>
        <v>2.0758824060858716E-2</v>
      </c>
      <c r="G3798">
        <f>IF('Input and Summary Results'!$J$4="yes",IF(C3798=FALSE,FALSE,IF('Data Transformation'!E3798&lt;$R$10,E3798,$R$10)),IF(C3798=FALSE,FALSE,IF(C3798&lt;$R$10,C3798,$R$10)))</f>
        <v>0.84862656999999997</v>
      </c>
      <c r="H3798">
        <f>IF('Input and Summary Results'!$J$4="yes",'Data Transformation'!F3798,'Data Transformation'!D3798)</f>
        <v>4.059099E-2</v>
      </c>
      <c r="I3798">
        <f t="shared" si="208"/>
        <v>218</v>
      </c>
    </row>
    <row r="3799" spans="2:9" x14ac:dyDescent="0.25">
      <c r="B3799">
        <f>IF('Input and Summary Results'!D3381=0,FALSE,'Input and Summary Results'!$B3381)</f>
        <v>218</v>
      </c>
      <c r="C3799">
        <f>IF(OR(B3799=0,'Input and Summary Results'!D3381=0,'Input and Summary Results'!D3381=""),FALSE,'Input and Summary Results'!$D3381)</f>
        <v>0.85697648999999998</v>
      </c>
      <c r="D3799">
        <f>IF(OR(B3799=0,'Input and Summary Results'!E3381=0),FALSE,'Input and Summary Results'!$E3381)</f>
        <v>7.8964950000000006E-2</v>
      </c>
      <c r="E3799">
        <f t="shared" si="206"/>
        <v>-6.7031092199696482E-2</v>
      </c>
      <c r="F3799">
        <f t="shared" si="207"/>
        <v>3.9990348276648754E-2</v>
      </c>
      <c r="G3799">
        <f>IF('Input and Summary Results'!$J$4="yes",IF(C3799=FALSE,FALSE,IF('Data Transformation'!E3799&lt;$R$10,E3799,$R$10)),IF(C3799=FALSE,FALSE,IF(C3799&lt;$R$10,C3799,$R$10)))</f>
        <v>0.85697648999999998</v>
      </c>
      <c r="H3799">
        <f>IF('Input and Summary Results'!$J$4="yes",'Data Transformation'!F3799,'Data Transformation'!D3799)</f>
        <v>7.8964950000000006E-2</v>
      </c>
      <c r="I3799">
        <f t="shared" si="208"/>
        <v>218</v>
      </c>
    </row>
    <row r="3800" spans="2:9" x14ac:dyDescent="0.25">
      <c r="B3800">
        <f>IF('Input and Summary Results'!D3382=0,FALSE,'Input and Summary Results'!$B3382)</f>
        <v>218</v>
      </c>
      <c r="C3800">
        <f>IF(OR(B3800=0,'Input and Summary Results'!D3382=0,'Input and Summary Results'!D3382=""),FALSE,'Input and Summary Results'!$D3382)</f>
        <v>0.86538294999999998</v>
      </c>
      <c r="D3800">
        <f>IF(OR(B3800=0,'Input and Summary Results'!E3382=0),FALSE,'Input and Summary Results'!$E3382)</f>
        <v>2.3391350000000002E-2</v>
      </c>
      <c r="E3800">
        <f t="shared" si="206"/>
        <v>-6.2791665635862637E-2</v>
      </c>
      <c r="F3800">
        <f t="shared" si="207"/>
        <v>1.1731044504632315E-2</v>
      </c>
      <c r="G3800">
        <f>IF('Input and Summary Results'!$J$4="yes",IF(C3800=FALSE,FALSE,IF('Data Transformation'!E3800&lt;$R$10,E3800,$R$10)),IF(C3800=FALSE,FALSE,IF(C3800&lt;$R$10,C3800,$R$10)))</f>
        <v>0.86538294999999998</v>
      </c>
      <c r="H3800">
        <f>IF('Input and Summary Results'!$J$4="yes",'Data Transformation'!F3800,'Data Transformation'!D3800)</f>
        <v>2.3391350000000002E-2</v>
      </c>
      <c r="I3800">
        <f t="shared" si="208"/>
        <v>218</v>
      </c>
    </row>
    <row r="3801" spans="2:9" x14ac:dyDescent="0.25">
      <c r="B3801">
        <f>IF('Input and Summary Results'!D3383=0,FALSE,'Input and Summary Results'!$B3383)</f>
        <v>218</v>
      </c>
      <c r="C3801">
        <f>IF(OR(B3801=0,'Input and Summary Results'!D3383=0,'Input and Summary Results'!D3383=""),FALSE,'Input and Summary Results'!$D3383)</f>
        <v>0.88213072999999997</v>
      </c>
      <c r="D3801">
        <f>IF(OR(B3801=0,'Input and Summary Results'!E3383=0),FALSE,'Input and Summary Results'!$E3383)</f>
        <v>2.1645319999999999E-2</v>
      </c>
      <c r="E3801">
        <f t="shared" si="206"/>
        <v>-5.4467048529838517E-2</v>
      </c>
      <c r="F3801">
        <f t="shared" si="207"/>
        <v>1.0649293308260557E-2</v>
      </c>
      <c r="G3801">
        <f>IF('Input and Summary Results'!$J$4="yes",IF(C3801=FALSE,FALSE,IF('Data Transformation'!E3801&lt;$R$10,E3801,$R$10)),IF(C3801=FALSE,FALSE,IF(C3801&lt;$R$10,C3801,$R$10)))</f>
        <v>0.88213072999999997</v>
      </c>
      <c r="H3801">
        <f>IF('Input and Summary Results'!$J$4="yes",'Data Transformation'!F3801,'Data Transformation'!D3801)</f>
        <v>2.1645319999999999E-2</v>
      </c>
      <c r="I3801">
        <f t="shared" si="208"/>
        <v>218</v>
      </c>
    </row>
    <row r="3802" spans="2:9" x14ac:dyDescent="0.25">
      <c r="B3802">
        <f>IF('Input and Summary Results'!D3384=0,FALSE,'Input and Summary Results'!$B3384)</f>
        <v>218</v>
      </c>
      <c r="C3802">
        <f>IF(OR(B3802=0,'Input and Summary Results'!D3384=0,'Input and Summary Results'!D3384=""),FALSE,'Input and Summary Results'!$D3384)</f>
        <v>0.91032679999999999</v>
      </c>
      <c r="D3802">
        <f>IF(OR(B3802=0,'Input and Summary Results'!E3384=0),FALSE,'Input and Summary Results'!$E3384)</f>
        <v>3.817868E-2</v>
      </c>
      <c r="E3802">
        <f t="shared" si="206"/>
        <v>-4.0802671461068182E-2</v>
      </c>
      <c r="F3802">
        <f t="shared" si="207"/>
        <v>1.8201756907519365E-2</v>
      </c>
      <c r="G3802">
        <f>IF('Input and Summary Results'!$J$4="yes",IF(C3802=FALSE,FALSE,IF('Data Transformation'!E3802&lt;$R$10,E3802,$R$10)),IF(C3802=FALSE,FALSE,IF(C3802&lt;$R$10,C3802,$R$10)))</f>
        <v>0.91032679999999999</v>
      </c>
      <c r="H3802">
        <f>IF('Input and Summary Results'!$J$4="yes",'Data Transformation'!F3802,'Data Transformation'!D3802)</f>
        <v>3.817868E-2</v>
      </c>
      <c r="I3802">
        <f t="shared" si="208"/>
        <v>218</v>
      </c>
    </row>
    <row r="3803" spans="2:9" x14ac:dyDescent="0.25">
      <c r="B3803">
        <f>IF('Input and Summary Results'!D3385=0,FALSE,'Input and Summary Results'!$B3385)</f>
        <v>218</v>
      </c>
      <c r="C3803">
        <f>IF(OR(B3803=0,'Input and Summary Results'!D3385=0,'Input and Summary Results'!D3385=""),FALSE,'Input and Summary Results'!$D3385)</f>
        <v>0.92136768999999996</v>
      </c>
      <c r="D3803">
        <f>IF(OR(B3803=0,'Input and Summary Results'!E3385=0),FALSE,'Input and Summary Results'!$E3385)</f>
        <v>3.792748E-2</v>
      </c>
      <c r="E3803">
        <f t="shared" si="206"/>
        <v>-3.5567021409084215E-2</v>
      </c>
      <c r="F3803">
        <f t="shared" si="207"/>
        <v>1.786531750424198E-2</v>
      </c>
      <c r="G3803">
        <f>IF('Input and Summary Results'!$J$4="yes",IF(C3803=FALSE,FALSE,IF('Data Transformation'!E3803&lt;$R$10,E3803,$R$10)),IF(C3803=FALSE,FALSE,IF(C3803&lt;$R$10,C3803,$R$10)))</f>
        <v>0.92136768999999996</v>
      </c>
      <c r="H3803">
        <f>IF('Input and Summary Results'!$J$4="yes",'Data Transformation'!F3803,'Data Transformation'!D3803)</f>
        <v>3.792748E-2</v>
      </c>
      <c r="I3803">
        <f t="shared" si="208"/>
        <v>218</v>
      </c>
    </row>
    <row r="3804" spans="2:9" x14ac:dyDescent="0.25">
      <c r="B3804">
        <f>IF('Input and Summary Results'!D3386=0,FALSE,'Input and Summary Results'!$B3386)</f>
        <v>218</v>
      </c>
      <c r="C3804">
        <f>IF(OR(B3804=0,'Input and Summary Results'!D3386=0,'Input and Summary Results'!D3386=""),FALSE,'Input and Summary Results'!$D3386)</f>
        <v>0.97953632000000002</v>
      </c>
      <c r="D3804">
        <f>IF(OR(B3804=0,'Input and Summary Results'!E3386=0),FALSE,'Input and Summary Results'!$E3386)</f>
        <v>4.5549760000000002E-2</v>
      </c>
      <c r="E3804">
        <f t="shared" si="206"/>
        <v>-8.979456266338514E-3</v>
      </c>
      <c r="F3804">
        <f t="shared" si="207"/>
        <v>2.0181585344380082E-2</v>
      </c>
      <c r="G3804">
        <f>IF('Input and Summary Results'!$J$4="yes",IF(C3804=FALSE,FALSE,IF('Data Transformation'!E3804&lt;$R$10,E3804,$R$10)),IF(C3804=FALSE,FALSE,IF(C3804&lt;$R$10,C3804,$R$10)))</f>
        <v>0.97953632000000002</v>
      </c>
      <c r="H3804">
        <f>IF('Input and Summary Results'!$J$4="yes",'Data Transformation'!F3804,'Data Transformation'!D3804)</f>
        <v>4.5549760000000002E-2</v>
      </c>
      <c r="I3804">
        <f t="shared" si="208"/>
        <v>218</v>
      </c>
    </row>
    <row r="3805" spans="2:9" x14ac:dyDescent="0.25">
      <c r="B3805">
        <f>IF('Input and Summary Results'!D3387=0,FALSE,'Input and Summary Results'!$B3387)</f>
        <v>218</v>
      </c>
      <c r="C3805">
        <f>IF(OR(B3805=0,'Input and Summary Results'!D3387=0,'Input and Summary Results'!D3387=""),FALSE,'Input and Summary Results'!$D3387)</f>
        <v>0.98102845000000005</v>
      </c>
      <c r="D3805">
        <f>IF(OR(B3805=0,'Input and Summary Results'!E3387=0),FALSE,'Input and Summary Results'!$E3387)</f>
        <v>3.0935730000000002E-2</v>
      </c>
      <c r="E3805">
        <f t="shared" si="206"/>
        <v>-8.3183978200005171E-3</v>
      </c>
      <c r="F3805">
        <f t="shared" si="207"/>
        <v>1.3685746646797042E-2</v>
      </c>
      <c r="G3805">
        <f>IF('Input and Summary Results'!$J$4="yes",IF(C3805=FALSE,FALSE,IF('Data Transformation'!E3805&lt;$R$10,E3805,$R$10)),IF(C3805=FALSE,FALSE,IF(C3805&lt;$R$10,C3805,$R$10)))</f>
        <v>0.98102845000000005</v>
      </c>
      <c r="H3805">
        <f>IF('Input and Summary Results'!$J$4="yes",'Data Transformation'!F3805,'Data Transformation'!D3805)</f>
        <v>3.0935730000000002E-2</v>
      </c>
      <c r="I3805">
        <f t="shared" si="208"/>
        <v>218</v>
      </c>
    </row>
    <row r="3806" spans="2:9" x14ac:dyDescent="0.25">
      <c r="B3806">
        <f>IF('Input and Summary Results'!D3388=0,FALSE,'Input and Summary Results'!$B3388)</f>
        <v>218</v>
      </c>
      <c r="C3806">
        <f>IF(OR(B3806=0,'Input and Summary Results'!D3388=0,'Input and Summary Results'!D3388=""),FALSE,'Input and Summary Results'!$D3388)</f>
        <v>0.99780749000000002</v>
      </c>
      <c r="D3806">
        <f>IF(OR(B3806=0,'Input and Summary Results'!E3388=0),FALSE,'Input and Summary Results'!$E3388)</f>
        <v>3.5862579999999998E-2</v>
      </c>
      <c r="E3806">
        <f t="shared" si="206"/>
        <v>-9.5324037132030746E-4</v>
      </c>
      <c r="F3806">
        <f t="shared" si="207"/>
        <v>1.5598559718167678E-2</v>
      </c>
      <c r="G3806">
        <f>IF('Input and Summary Results'!$J$4="yes",IF(C3806=FALSE,FALSE,IF('Data Transformation'!E3806&lt;$R$10,E3806,$R$10)),IF(C3806=FALSE,FALSE,IF(C3806&lt;$R$10,C3806,$R$10)))</f>
        <v>0.99780749000000002</v>
      </c>
      <c r="H3806">
        <f>IF('Input and Summary Results'!$J$4="yes",'Data Transformation'!F3806,'Data Transformation'!D3806)</f>
        <v>3.5862579999999998E-2</v>
      </c>
      <c r="I3806">
        <f t="shared" si="208"/>
        <v>218</v>
      </c>
    </row>
    <row r="3807" spans="2:9" x14ac:dyDescent="0.25">
      <c r="B3807">
        <f>IF('Input and Summary Results'!D3389=0,FALSE,'Input and Summary Results'!$B3389)</f>
        <v>219</v>
      </c>
      <c r="C3807">
        <f>IF(OR(B3807=0,'Input and Summary Results'!D3389=0,'Input and Summary Results'!D3389=""),FALSE,'Input and Summary Results'!$D3389)</f>
        <v>-1.9146199999999999E-2</v>
      </c>
      <c r="D3807">
        <f>IF(OR(B3807=0,'Input and Summary Results'!E3389=0),FALSE,'Input and Summary Results'!$E3389)</f>
        <v>4.9899399999999997E-2</v>
      </c>
      <c r="E3807" t="e">
        <f t="shared" si="206"/>
        <v>#NUM!</v>
      </c>
      <c r="F3807">
        <f t="shared" si="207"/>
        <v>-1.1311038012764936</v>
      </c>
      <c r="G3807">
        <f>IF('Input and Summary Results'!$J$4="yes",IF(C3807=FALSE,FALSE,IF('Data Transformation'!E3807&lt;$R$10,E3807,$R$10)),IF(C3807=FALSE,FALSE,IF(C3807&lt;$R$10,C3807,$R$10)))</f>
        <v>-1.9146199999999999E-2</v>
      </c>
      <c r="H3807">
        <f>IF('Input and Summary Results'!$J$4="yes",'Data Transformation'!F3807,'Data Transformation'!D3807)</f>
        <v>4.9899399999999997E-2</v>
      </c>
      <c r="I3807">
        <f t="shared" si="208"/>
        <v>219</v>
      </c>
    </row>
    <row r="3808" spans="2:9" x14ac:dyDescent="0.25">
      <c r="B3808">
        <f>IF('Input and Summary Results'!D3390=0,FALSE,'Input and Summary Results'!$B3390)</f>
        <v>219</v>
      </c>
      <c r="C3808">
        <f>IF(OR(B3808=0,'Input and Summary Results'!D3390=0,'Input and Summary Results'!D3390=""),FALSE,'Input and Summary Results'!$D3390)</f>
        <v>-7.6667000000000003E-3</v>
      </c>
      <c r="D3808">
        <f>IF(OR(B3808=0,'Input and Summary Results'!E3390=0),FALSE,'Input and Summary Results'!$E3390)</f>
        <v>4.2943099999999998E-2</v>
      </c>
      <c r="E3808" t="e">
        <f t="shared" si="206"/>
        <v>#NUM!</v>
      </c>
      <c r="F3808">
        <f t="shared" si="207"/>
        <v>-2.4309423089464826</v>
      </c>
      <c r="G3808">
        <f>IF('Input and Summary Results'!$J$4="yes",IF(C3808=FALSE,FALSE,IF('Data Transformation'!E3808&lt;$R$10,E3808,$R$10)),IF(C3808=FALSE,FALSE,IF(C3808&lt;$R$10,C3808,$R$10)))</f>
        <v>-7.6667000000000003E-3</v>
      </c>
      <c r="H3808">
        <f>IF('Input and Summary Results'!$J$4="yes",'Data Transformation'!F3808,'Data Transformation'!D3808)</f>
        <v>4.2943099999999998E-2</v>
      </c>
      <c r="I3808">
        <f t="shared" si="208"/>
        <v>219</v>
      </c>
    </row>
    <row r="3809" spans="2:9" x14ac:dyDescent="0.25">
      <c r="B3809">
        <f>IF('Input and Summary Results'!D3391=0,FALSE,'Input and Summary Results'!$B3391)</f>
        <v>219</v>
      </c>
      <c r="C3809">
        <f>IF(OR(B3809=0,'Input and Summary Results'!D3391=0,'Input and Summary Results'!D3391=""),FALSE,'Input and Summary Results'!$D3391)</f>
        <v>2.8631759999999999E-2</v>
      </c>
      <c r="D3809">
        <f>IF(OR(B3809=0,'Input and Summary Results'!E3391=0),FALSE,'Input and Summary Results'!$E3391)</f>
        <v>3.9648629999999997E-2</v>
      </c>
      <c r="E3809">
        <f t="shared" si="206"/>
        <v>-1.5431519549894024</v>
      </c>
      <c r="F3809">
        <f t="shared" si="207"/>
        <v>0.60099363154762397</v>
      </c>
      <c r="G3809">
        <f>IF('Input and Summary Results'!$J$4="yes",IF(C3809=FALSE,FALSE,IF('Data Transformation'!E3809&lt;$R$10,E3809,$R$10)),IF(C3809=FALSE,FALSE,IF(C3809&lt;$R$10,C3809,$R$10)))</f>
        <v>2.8631759999999999E-2</v>
      </c>
      <c r="H3809">
        <f>IF('Input and Summary Results'!$J$4="yes",'Data Transformation'!F3809,'Data Transformation'!D3809)</f>
        <v>3.9648629999999997E-2</v>
      </c>
      <c r="I3809">
        <f t="shared" si="208"/>
        <v>219</v>
      </c>
    </row>
    <row r="3810" spans="2:9" x14ac:dyDescent="0.25">
      <c r="B3810">
        <f>IF('Input and Summary Results'!D3392=0,FALSE,'Input and Summary Results'!$B3392)</f>
        <v>219</v>
      </c>
      <c r="C3810">
        <f>IF(OR(B3810=0,'Input and Summary Results'!D3392=0,'Input and Summary Results'!D3392=""),FALSE,'Input and Summary Results'!$D3392)</f>
        <v>3.5590589999999998E-2</v>
      </c>
      <c r="D3810">
        <f>IF(OR(B3810=0,'Input and Summary Results'!E3392=0),FALSE,'Input and Summary Results'!$E3392)</f>
        <v>2.806115E-2</v>
      </c>
      <c r="E3810">
        <f t="shared" si="206"/>
        <v>-1.4486648124563828</v>
      </c>
      <c r="F3810">
        <f t="shared" si="207"/>
        <v>0.34218424308223044</v>
      </c>
      <c r="G3810">
        <f>IF('Input and Summary Results'!$J$4="yes",IF(C3810=FALSE,FALSE,IF('Data Transformation'!E3810&lt;$R$10,E3810,$R$10)),IF(C3810=FALSE,FALSE,IF(C3810&lt;$R$10,C3810,$R$10)))</f>
        <v>3.5590589999999998E-2</v>
      </c>
      <c r="H3810">
        <f>IF('Input and Summary Results'!$J$4="yes",'Data Transformation'!F3810,'Data Transformation'!D3810)</f>
        <v>2.806115E-2</v>
      </c>
      <c r="I3810">
        <f t="shared" si="208"/>
        <v>219</v>
      </c>
    </row>
    <row r="3811" spans="2:9" x14ac:dyDescent="0.25">
      <c r="B3811">
        <f>IF('Input and Summary Results'!D3393=0,FALSE,'Input and Summary Results'!$B3393)</f>
        <v>219</v>
      </c>
      <c r="C3811">
        <f>IF(OR(B3811=0,'Input and Summary Results'!D3393=0,'Input and Summary Results'!D3393=""),FALSE,'Input and Summary Results'!$D3393)</f>
        <v>4.9639330000000002E-2</v>
      </c>
      <c r="D3811">
        <f>IF(OR(B3811=0,'Input and Summary Results'!E3393=0),FALSE,'Input and Summary Results'!$E3393)</f>
        <v>3.6659410000000003E-2</v>
      </c>
      <c r="E3811">
        <f t="shared" si="206"/>
        <v>-1.3041740889635289</v>
      </c>
      <c r="F3811">
        <f t="shared" si="207"/>
        <v>0.32051568665411079</v>
      </c>
      <c r="G3811">
        <f>IF('Input and Summary Results'!$J$4="yes",IF(C3811=FALSE,FALSE,IF('Data Transformation'!E3811&lt;$R$10,E3811,$R$10)),IF(C3811=FALSE,FALSE,IF(C3811&lt;$R$10,C3811,$R$10)))</f>
        <v>4.9639330000000002E-2</v>
      </c>
      <c r="H3811">
        <f>IF('Input and Summary Results'!$J$4="yes",'Data Transformation'!F3811,'Data Transformation'!D3811)</f>
        <v>3.6659410000000003E-2</v>
      </c>
      <c r="I3811">
        <f t="shared" si="208"/>
        <v>219</v>
      </c>
    </row>
    <row r="3812" spans="2:9" x14ac:dyDescent="0.25">
      <c r="B3812">
        <f>IF('Input and Summary Results'!D3394=0,FALSE,'Input and Summary Results'!$B3394)</f>
        <v>219</v>
      </c>
      <c r="C3812">
        <f>IF(OR(B3812=0,'Input and Summary Results'!D3394=0,'Input and Summary Results'!D3394=""),FALSE,'Input and Summary Results'!$D3394)</f>
        <v>5.3155710000000002E-2</v>
      </c>
      <c r="D3812">
        <f>IF(OR(B3812=0,'Input and Summary Results'!E3394=0),FALSE,'Input and Summary Results'!$E3394)</f>
        <v>4.9971870000000002E-2</v>
      </c>
      <c r="E3812">
        <f t="shared" si="206"/>
        <v>-1.2744500766101978</v>
      </c>
      <c r="F3812">
        <f t="shared" si="207"/>
        <v>0.4080049270341794</v>
      </c>
      <c r="G3812">
        <f>IF('Input and Summary Results'!$J$4="yes",IF(C3812=FALSE,FALSE,IF('Data Transformation'!E3812&lt;$R$10,E3812,$R$10)),IF(C3812=FALSE,FALSE,IF(C3812&lt;$R$10,C3812,$R$10)))</f>
        <v>5.3155710000000002E-2</v>
      </c>
      <c r="H3812">
        <f>IF('Input and Summary Results'!$J$4="yes",'Data Transformation'!F3812,'Data Transformation'!D3812)</f>
        <v>4.9971870000000002E-2</v>
      </c>
      <c r="I3812">
        <f t="shared" si="208"/>
        <v>219</v>
      </c>
    </row>
    <row r="3813" spans="2:9" x14ac:dyDescent="0.25">
      <c r="B3813">
        <f>IF('Input and Summary Results'!D3395=0,FALSE,'Input and Summary Results'!$B3395)</f>
        <v>219</v>
      </c>
      <c r="C3813">
        <f>IF(OR(B3813=0,'Input and Summary Results'!D3395=0,'Input and Summary Results'!D3395=""),FALSE,'Input and Summary Results'!$D3395)</f>
        <v>5.5230950000000001E-2</v>
      </c>
      <c r="D3813">
        <f>IF(OR(B3813=0,'Input and Summary Results'!E3395=0),FALSE,'Input and Summary Results'!$E3395)</f>
        <v>3.2616920000000001E-2</v>
      </c>
      <c r="E3813">
        <f t="shared" si="206"/>
        <v>-1.2578174866294916</v>
      </c>
      <c r="F3813">
        <f t="shared" si="207"/>
        <v>0.25630091968361945</v>
      </c>
      <c r="G3813">
        <f>IF('Input and Summary Results'!$J$4="yes",IF(C3813=FALSE,FALSE,IF('Data Transformation'!E3813&lt;$R$10,E3813,$R$10)),IF(C3813=FALSE,FALSE,IF(C3813&lt;$R$10,C3813,$R$10)))</f>
        <v>5.5230950000000001E-2</v>
      </c>
      <c r="H3813">
        <f>IF('Input and Summary Results'!$J$4="yes",'Data Transformation'!F3813,'Data Transformation'!D3813)</f>
        <v>3.2616920000000001E-2</v>
      </c>
      <c r="I3813">
        <f t="shared" si="208"/>
        <v>219</v>
      </c>
    </row>
    <row r="3814" spans="2:9" x14ac:dyDescent="0.25">
      <c r="B3814">
        <f>IF('Input and Summary Results'!D3396=0,FALSE,'Input and Summary Results'!$B3396)</f>
        <v>219</v>
      </c>
      <c r="C3814">
        <f>IF(OR(B3814=0,'Input and Summary Results'!D3396=0,'Input and Summary Results'!D3396=""),FALSE,'Input and Summary Results'!$D3396)</f>
        <v>6.3685859999999997E-2</v>
      </c>
      <c r="D3814">
        <f>IF(OR(B3814=0,'Input and Summary Results'!E3396=0),FALSE,'Input and Summary Results'!$E3396)</f>
        <v>3.8122320000000001E-2</v>
      </c>
      <c r="E3814">
        <f t="shared" si="206"/>
        <v>-1.1959569821960478</v>
      </c>
      <c r="F3814">
        <f t="shared" si="207"/>
        <v>0.25979215606101574</v>
      </c>
      <c r="G3814">
        <f>IF('Input and Summary Results'!$J$4="yes",IF(C3814=FALSE,FALSE,IF('Data Transformation'!E3814&lt;$R$10,E3814,$R$10)),IF(C3814=FALSE,FALSE,IF(C3814&lt;$R$10,C3814,$R$10)))</f>
        <v>6.3685859999999997E-2</v>
      </c>
      <c r="H3814">
        <f>IF('Input and Summary Results'!$J$4="yes",'Data Transformation'!F3814,'Data Transformation'!D3814)</f>
        <v>3.8122320000000001E-2</v>
      </c>
      <c r="I3814">
        <f t="shared" si="208"/>
        <v>219</v>
      </c>
    </row>
    <row r="3815" spans="2:9" x14ac:dyDescent="0.25">
      <c r="B3815">
        <f>IF('Input and Summary Results'!D3397=0,FALSE,'Input and Summary Results'!$B3397)</f>
        <v>219</v>
      </c>
      <c r="C3815">
        <f>IF(OR(B3815=0,'Input and Summary Results'!D3397=0,'Input and Summary Results'!D3397=""),FALSE,'Input and Summary Results'!$D3397)</f>
        <v>7.09037E-2</v>
      </c>
      <c r="D3815">
        <f>IF(OR(B3815=0,'Input and Summary Results'!E3397=0),FALSE,'Input and Summary Results'!$E3397)</f>
        <v>5.2276490000000002E-2</v>
      </c>
      <c r="E3815">
        <f t="shared" si="206"/>
        <v>-1.1493311012392777</v>
      </c>
      <c r="F3815">
        <f t="shared" si="207"/>
        <v>0.31998325418842744</v>
      </c>
      <c r="G3815">
        <f>IF('Input and Summary Results'!$J$4="yes",IF(C3815=FALSE,FALSE,IF('Data Transformation'!E3815&lt;$R$10,E3815,$R$10)),IF(C3815=FALSE,FALSE,IF(C3815&lt;$R$10,C3815,$R$10)))</f>
        <v>7.09037E-2</v>
      </c>
      <c r="H3815">
        <f>IF('Input and Summary Results'!$J$4="yes",'Data Transformation'!F3815,'Data Transformation'!D3815)</f>
        <v>5.2276490000000002E-2</v>
      </c>
      <c r="I3815">
        <f t="shared" si="208"/>
        <v>219</v>
      </c>
    </row>
    <row r="3816" spans="2:9" x14ac:dyDescent="0.25">
      <c r="B3816">
        <f>IF('Input and Summary Results'!D3398=0,FALSE,'Input and Summary Results'!$B3398)</f>
        <v>219</v>
      </c>
      <c r="C3816">
        <f>IF(OR(B3816=0,'Input and Summary Results'!D3398=0,'Input and Summary Results'!D3398=""),FALSE,'Input and Summary Results'!$D3398)</f>
        <v>7.7983289999999997E-2</v>
      </c>
      <c r="D3816">
        <f>IF(OR(B3816=0,'Input and Summary Results'!E3398=0),FALSE,'Input and Summary Results'!$E3398)</f>
        <v>4.6540959999999999E-2</v>
      </c>
      <c r="E3816">
        <f t="shared" si="206"/>
        <v>-1.1079984465178081</v>
      </c>
      <c r="F3816">
        <f t="shared" si="207"/>
        <v>0.25901416367532071</v>
      </c>
      <c r="G3816">
        <f>IF('Input and Summary Results'!$J$4="yes",IF(C3816=FALSE,FALSE,IF('Data Transformation'!E3816&lt;$R$10,E3816,$R$10)),IF(C3816=FALSE,FALSE,IF(C3816&lt;$R$10,C3816,$R$10)))</f>
        <v>7.7983289999999997E-2</v>
      </c>
      <c r="H3816">
        <f>IF('Input and Summary Results'!$J$4="yes",'Data Transformation'!F3816,'Data Transformation'!D3816)</f>
        <v>4.6540959999999999E-2</v>
      </c>
      <c r="I3816">
        <f t="shared" si="208"/>
        <v>219</v>
      </c>
    </row>
    <row r="3817" spans="2:9" x14ac:dyDescent="0.25">
      <c r="B3817">
        <f>IF('Input and Summary Results'!D3399=0,FALSE,'Input and Summary Results'!$B3399)</f>
        <v>219</v>
      </c>
      <c r="C3817">
        <f>IF(OR(B3817=0,'Input and Summary Results'!D3399=0,'Input and Summary Results'!D3399=""),FALSE,'Input and Summary Results'!$D3399)</f>
        <v>9.6789920000000002E-2</v>
      </c>
      <c r="D3817">
        <f>IF(OR(B3817=0,'Input and Summary Results'!E3399=0),FALSE,'Input and Summary Results'!$E3399)</f>
        <v>2.620931E-2</v>
      </c>
      <c r="E3817">
        <f t="shared" si="206"/>
        <v>-1.0141698690998981</v>
      </c>
      <c r="F3817">
        <f t="shared" si="207"/>
        <v>0.11752092098020124</v>
      </c>
      <c r="G3817">
        <f>IF('Input and Summary Results'!$J$4="yes",IF(C3817=FALSE,FALSE,IF('Data Transformation'!E3817&lt;$R$10,E3817,$R$10)),IF(C3817=FALSE,FALSE,IF(C3817&lt;$R$10,C3817,$R$10)))</f>
        <v>9.6789920000000002E-2</v>
      </c>
      <c r="H3817">
        <f>IF('Input and Summary Results'!$J$4="yes",'Data Transformation'!F3817,'Data Transformation'!D3817)</f>
        <v>2.620931E-2</v>
      </c>
      <c r="I3817">
        <f t="shared" si="208"/>
        <v>219</v>
      </c>
    </row>
    <row r="3818" spans="2:9" x14ac:dyDescent="0.25">
      <c r="B3818">
        <f>IF('Input and Summary Results'!D3400=0,FALSE,'Input and Summary Results'!$B3400)</f>
        <v>219</v>
      </c>
      <c r="C3818">
        <f>IF(OR(B3818=0,'Input and Summary Results'!D3400=0,'Input and Summary Results'!D3400=""),FALSE,'Input and Summary Results'!$D3400)</f>
        <v>0.11067634</v>
      </c>
      <c r="D3818">
        <f>IF(OR(B3818=0,'Input and Summary Results'!E3400=0),FALSE,'Input and Summary Results'!$E3400)</f>
        <v>3.4071410000000003E-2</v>
      </c>
      <c r="E3818">
        <f t="shared" ref="E3818:E3881" si="209">IF(C3818=FALSE,FALSE,LOG10(C3818))</f>
        <v>-0.95594521115094178</v>
      </c>
      <c r="F3818">
        <f t="shared" ref="F3818:F3881" si="210">IF(D3818=FALSE, FALSE,0.434*D3818/C3818)</f>
        <v>0.13360571862061937</v>
      </c>
      <c r="G3818">
        <f>IF('Input and Summary Results'!$J$4="yes",IF(C3818=FALSE,FALSE,IF('Data Transformation'!E3818&lt;$R$10,E3818,$R$10)),IF(C3818=FALSE,FALSE,IF(C3818&lt;$R$10,C3818,$R$10)))</f>
        <v>0.11067634</v>
      </c>
      <c r="H3818">
        <f>IF('Input and Summary Results'!$J$4="yes",'Data Transformation'!F3818,'Data Transformation'!D3818)</f>
        <v>3.4071410000000003E-2</v>
      </c>
      <c r="I3818">
        <f t="shared" si="208"/>
        <v>219</v>
      </c>
    </row>
    <row r="3819" spans="2:9" x14ac:dyDescent="0.25">
      <c r="B3819">
        <f>IF('Input and Summary Results'!D3401=0,FALSE,'Input and Summary Results'!$B3401)</f>
        <v>219</v>
      </c>
      <c r="C3819">
        <f>IF(OR(B3819=0,'Input and Summary Results'!D3401=0,'Input and Summary Results'!D3401=""),FALSE,'Input and Summary Results'!$D3401)</f>
        <v>0.12714971</v>
      </c>
      <c r="D3819">
        <f>IF(OR(B3819=0,'Input and Summary Results'!E3401=0),FALSE,'Input and Summary Results'!$E3401)</f>
        <v>4.3180759999999999E-2</v>
      </c>
      <c r="E3819">
        <f t="shared" si="209"/>
        <v>-0.89568462601555021</v>
      </c>
      <c r="F3819">
        <f t="shared" si="210"/>
        <v>0.14738885240084307</v>
      </c>
      <c r="G3819">
        <f>IF('Input and Summary Results'!$J$4="yes",IF(C3819=FALSE,FALSE,IF('Data Transformation'!E3819&lt;$R$10,E3819,$R$10)),IF(C3819=FALSE,FALSE,IF(C3819&lt;$R$10,C3819,$R$10)))</f>
        <v>0.12714971</v>
      </c>
      <c r="H3819">
        <f>IF('Input and Summary Results'!$J$4="yes",'Data Transformation'!F3819,'Data Transformation'!D3819)</f>
        <v>4.3180759999999999E-2</v>
      </c>
      <c r="I3819">
        <f t="shared" si="208"/>
        <v>219</v>
      </c>
    </row>
    <row r="3820" spans="2:9" x14ac:dyDescent="0.25">
      <c r="B3820">
        <f>IF('Input and Summary Results'!D3402=0,FALSE,'Input and Summary Results'!$B3402)</f>
        <v>219</v>
      </c>
      <c r="C3820">
        <f>IF(OR(B3820=0,'Input and Summary Results'!D3402=0,'Input and Summary Results'!D3402=""),FALSE,'Input and Summary Results'!$D3402)</f>
        <v>0.14805935000000001</v>
      </c>
      <c r="D3820">
        <f>IF(OR(B3820=0,'Input and Summary Results'!E3402=0),FALSE,'Input and Summary Results'!$E3402)</f>
        <v>3.8286979999999998E-2</v>
      </c>
      <c r="E3820">
        <f t="shared" si="209"/>
        <v>-0.82956416155946922</v>
      </c>
      <c r="F3820">
        <f t="shared" si="210"/>
        <v>0.11222897655568527</v>
      </c>
      <c r="G3820">
        <f>IF('Input and Summary Results'!$J$4="yes",IF(C3820=FALSE,FALSE,IF('Data Transformation'!E3820&lt;$R$10,E3820,$R$10)),IF(C3820=FALSE,FALSE,IF(C3820&lt;$R$10,C3820,$R$10)))</f>
        <v>0.14805935000000001</v>
      </c>
      <c r="H3820">
        <f>IF('Input and Summary Results'!$J$4="yes",'Data Transformation'!F3820,'Data Transformation'!D3820)</f>
        <v>3.8286979999999998E-2</v>
      </c>
      <c r="I3820">
        <f t="shared" si="208"/>
        <v>219</v>
      </c>
    </row>
    <row r="3821" spans="2:9" x14ac:dyDescent="0.25">
      <c r="B3821">
        <f>IF('Input and Summary Results'!D3403=0,FALSE,'Input and Summary Results'!$B3403)</f>
        <v>219</v>
      </c>
      <c r="C3821">
        <f>IF(OR(B3821=0,'Input and Summary Results'!D3403=0,'Input and Summary Results'!D3403=""),FALSE,'Input and Summary Results'!$D3403)</f>
        <v>0.2140203</v>
      </c>
      <c r="D3821">
        <f>IF(OR(B3821=0,'Input and Summary Results'!E3403=0),FALSE,'Input and Summary Results'!$E3403)</f>
        <v>4.2174049999999998E-2</v>
      </c>
      <c r="E3821">
        <f t="shared" si="209"/>
        <v>-0.66954503151128308</v>
      </c>
      <c r="F3821">
        <f t="shared" si="210"/>
        <v>8.5522437357577752E-2</v>
      </c>
      <c r="G3821">
        <f>IF('Input and Summary Results'!$J$4="yes",IF(C3821=FALSE,FALSE,IF('Data Transformation'!E3821&lt;$R$10,E3821,$R$10)),IF(C3821=FALSE,FALSE,IF(C3821&lt;$R$10,C3821,$R$10)))</f>
        <v>0.2140203</v>
      </c>
      <c r="H3821">
        <f>IF('Input and Summary Results'!$J$4="yes",'Data Transformation'!F3821,'Data Transformation'!D3821)</f>
        <v>4.2174049999999998E-2</v>
      </c>
      <c r="I3821">
        <f t="shared" si="208"/>
        <v>219</v>
      </c>
    </row>
    <row r="3822" spans="2:9" x14ac:dyDescent="0.25">
      <c r="B3822">
        <f>IF('Input and Summary Results'!D3404=0,FALSE,'Input and Summary Results'!$B3404)</f>
        <v>219</v>
      </c>
      <c r="C3822">
        <f>IF(OR(B3822=0,'Input and Summary Results'!D3404=0,'Input and Summary Results'!D3404=""),FALSE,'Input and Summary Results'!$D3404)</f>
        <v>0.23165278</v>
      </c>
      <c r="D3822">
        <f>IF(OR(B3822=0,'Input and Summary Results'!E3404=0),FALSE,'Input and Summary Results'!$E3404)</f>
        <v>2.7649030000000002E-2</v>
      </c>
      <c r="E3822">
        <f t="shared" si="209"/>
        <v>-0.63516248358335914</v>
      </c>
      <c r="F3822">
        <f t="shared" si="210"/>
        <v>5.1800280661427854E-2</v>
      </c>
      <c r="G3822">
        <f>IF('Input and Summary Results'!$J$4="yes",IF(C3822=FALSE,FALSE,IF('Data Transformation'!E3822&lt;$R$10,E3822,$R$10)),IF(C3822=FALSE,FALSE,IF(C3822&lt;$R$10,C3822,$R$10)))</f>
        <v>0.23165278</v>
      </c>
      <c r="H3822">
        <f>IF('Input and Summary Results'!$J$4="yes",'Data Transformation'!F3822,'Data Transformation'!D3822)</f>
        <v>2.7649030000000002E-2</v>
      </c>
      <c r="I3822">
        <f t="shared" si="208"/>
        <v>219</v>
      </c>
    </row>
    <row r="3823" spans="2:9" x14ac:dyDescent="0.25">
      <c r="B3823">
        <f>IF('Input and Summary Results'!D3405=0,FALSE,'Input and Summary Results'!$B3405)</f>
        <v>219</v>
      </c>
      <c r="C3823">
        <f>IF(OR(B3823=0,'Input and Summary Results'!D3405=0,'Input and Summary Results'!D3405=""),FALSE,'Input and Summary Results'!$D3405)</f>
        <v>0.24043212999999999</v>
      </c>
      <c r="D3823">
        <f>IF(OR(B3823=0,'Input and Summary Results'!E3405=0),FALSE,'Input and Summary Results'!$E3405)</f>
        <v>4.9804269999999998E-2</v>
      </c>
      <c r="E3823">
        <f t="shared" si="209"/>
        <v>-0.61900749611479389</v>
      </c>
      <c r="F3823">
        <f t="shared" si="210"/>
        <v>8.9900851354600575E-2</v>
      </c>
      <c r="G3823">
        <f>IF('Input and Summary Results'!$J$4="yes",IF(C3823=FALSE,FALSE,IF('Data Transformation'!E3823&lt;$R$10,E3823,$R$10)),IF(C3823=FALSE,FALSE,IF(C3823&lt;$R$10,C3823,$R$10)))</f>
        <v>0.24043212999999999</v>
      </c>
      <c r="H3823">
        <f>IF('Input and Summary Results'!$J$4="yes",'Data Transformation'!F3823,'Data Transformation'!D3823)</f>
        <v>4.9804269999999998E-2</v>
      </c>
      <c r="I3823">
        <f t="shared" si="208"/>
        <v>219</v>
      </c>
    </row>
    <row r="3824" spans="2:9" x14ac:dyDescent="0.25">
      <c r="B3824">
        <f>IF('Input and Summary Results'!D3406=0,FALSE,'Input and Summary Results'!$B3406)</f>
        <v>219</v>
      </c>
      <c r="C3824">
        <f>IF(OR(B3824=0,'Input and Summary Results'!D3406=0,'Input and Summary Results'!D3406=""),FALSE,'Input and Summary Results'!$D3406)</f>
        <v>0.33577843000000002</v>
      </c>
      <c r="D3824">
        <f>IF(OR(B3824=0,'Input and Summary Results'!E3406=0),FALSE,'Input and Summary Results'!$E3406)</f>
        <v>3.05478E-2</v>
      </c>
      <c r="E3824">
        <f t="shared" si="209"/>
        <v>-0.47394720585387856</v>
      </c>
      <c r="F3824">
        <f t="shared" si="210"/>
        <v>3.9483611856783056E-2</v>
      </c>
      <c r="G3824">
        <f>IF('Input and Summary Results'!$J$4="yes",IF(C3824=FALSE,FALSE,IF('Data Transformation'!E3824&lt;$R$10,E3824,$R$10)),IF(C3824=FALSE,FALSE,IF(C3824&lt;$R$10,C3824,$R$10)))</f>
        <v>0.33577843000000002</v>
      </c>
      <c r="H3824">
        <f>IF('Input and Summary Results'!$J$4="yes",'Data Transformation'!F3824,'Data Transformation'!D3824)</f>
        <v>3.05478E-2</v>
      </c>
      <c r="I3824">
        <f t="shared" si="208"/>
        <v>219</v>
      </c>
    </row>
    <row r="3825" spans="2:9" x14ac:dyDescent="0.25">
      <c r="B3825">
        <f>IF('Input and Summary Results'!D3407=0,FALSE,'Input and Summary Results'!$B3407)</f>
        <v>219</v>
      </c>
      <c r="C3825">
        <f>IF(OR(B3825=0,'Input and Summary Results'!D3407=0,'Input and Summary Results'!D3407=""),FALSE,'Input and Summary Results'!$D3407)</f>
        <v>0.88670627000000002</v>
      </c>
      <c r="D3825">
        <f>IF(OR(B3825=0,'Input and Summary Results'!E3407=0),FALSE,'Input and Summary Results'!$E3407)</f>
        <v>2.940423E-2</v>
      </c>
      <c r="E3825">
        <f t="shared" si="209"/>
        <v>-5.2220220579161432E-2</v>
      </c>
      <c r="F3825">
        <f t="shared" si="210"/>
        <v>1.4391953966898192E-2</v>
      </c>
      <c r="G3825">
        <f>IF('Input and Summary Results'!$J$4="yes",IF(C3825=FALSE,FALSE,IF('Data Transformation'!E3825&lt;$R$10,E3825,$R$10)),IF(C3825=FALSE,FALSE,IF(C3825&lt;$R$10,C3825,$R$10)))</f>
        <v>0.88670627000000002</v>
      </c>
      <c r="H3825">
        <f>IF('Input and Summary Results'!$J$4="yes",'Data Transformation'!F3825,'Data Transformation'!D3825)</f>
        <v>2.940423E-2</v>
      </c>
      <c r="I3825">
        <f t="shared" si="208"/>
        <v>219</v>
      </c>
    </row>
    <row r="3826" spans="2:9" x14ac:dyDescent="0.25">
      <c r="B3826">
        <f>IF('Input and Summary Results'!D3408=0,FALSE,'Input and Summary Results'!$B3408)</f>
        <v>220</v>
      </c>
      <c r="C3826">
        <f>IF(OR(B3826=0,'Input and Summary Results'!D3408=0,'Input and Summary Results'!D3408=""),FALSE,'Input and Summary Results'!$D3408)</f>
        <v>5.6858850000000002E-2</v>
      </c>
      <c r="D3826">
        <f>IF(OR(B3826=0,'Input and Summary Results'!E3408=0),FALSE,'Input and Summary Results'!$E3408)</f>
        <v>4.374103E-2</v>
      </c>
      <c r="E3826">
        <f t="shared" si="209"/>
        <v>-1.2452019283899463</v>
      </c>
      <c r="F3826">
        <f t="shared" si="210"/>
        <v>0.33387251096355275</v>
      </c>
      <c r="G3826">
        <f>IF('Input and Summary Results'!$J$4="yes",IF(C3826=FALSE,FALSE,IF('Data Transformation'!E3826&lt;$R$10,E3826,$R$10)),IF(C3826=FALSE,FALSE,IF(C3826&lt;$R$10,C3826,$R$10)))</f>
        <v>5.6858850000000002E-2</v>
      </c>
      <c r="H3826">
        <f>IF('Input and Summary Results'!$J$4="yes",'Data Transformation'!F3826,'Data Transformation'!D3826)</f>
        <v>4.374103E-2</v>
      </c>
      <c r="I3826">
        <f t="shared" si="208"/>
        <v>220</v>
      </c>
    </row>
    <row r="3827" spans="2:9" x14ac:dyDescent="0.25">
      <c r="B3827">
        <f>IF('Input and Summary Results'!D3409=0,FALSE,'Input and Summary Results'!$B3409)</f>
        <v>220</v>
      </c>
      <c r="C3827">
        <f>IF(OR(B3827=0,'Input and Summary Results'!D3409=0,'Input and Summary Results'!D3409=""),FALSE,'Input and Summary Results'!$D3409)</f>
        <v>5.9207870000000003E-2</v>
      </c>
      <c r="D3827">
        <f>IF(OR(B3827=0,'Input and Summary Results'!E3409=0),FALSE,'Input and Summary Results'!$E3409)</f>
        <v>5.6804470000000003E-2</v>
      </c>
      <c r="E3827">
        <f t="shared" si="209"/>
        <v>-1.2276205623580525</v>
      </c>
      <c r="F3827">
        <f t="shared" si="210"/>
        <v>0.41638282174312302</v>
      </c>
      <c r="G3827">
        <f>IF('Input and Summary Results'!$J$4="yes",IF(C3827=FALSE,FALSE,IF('Data Transformation'!E3827&lt;$R$10,E3827,$R$10)),IF(C3827=FALSE,FALSE,IF(C3827&lt;$R$10,C3827,$R$10)))</f>
        <v>5.9207870000000003E-2</v>
      </c>
      <c r="H3827">
        <f>IF('Input and Summary Results'!$J$4="yes",'Data Transformation'!F3827,'Data Transformation'!D3827)</f>
        <v>5.6804470000000003E-2</v>
      </c>
      <c r="I3827">
        <f t="shared" si="208"/>
        <v>220</v>
      </c>
    </row>
    <row r="3828" spans="2:9" x14ac:dyDescent="0.25">
      <c r="B3828">
        <f>IF('Input and Summary Results'!D3410=0,FALSE,'Input and Summary Results'!$B3410)</f>
        <v>220</v>
      </c>
      <c r="C3828">
        <f>IF(OR(B3828=0,'Input and Summary Results'!D3410=0,'Input and Summary Results'!D3410=""),FALSE,'Input and Summary Results'!$D3410)</f>
        <v>0.12080340000000001</v>
      </c>
      <c r="D3828">
        <f>IF(OR(B3828=0,'Input and Summary Results'!E3410=0),FALSE,'Input and Summary Results'!$E3410)</f>
        <v>6.7491460000000003E-2</v>
      </c>
      <c r="E3828">
        <f t="shared" si="209"/>
        <v>-0.91792084236671745</v>
      </c>
      <c r="F3828">
        <f t="shared" si="210"/>
        <v>0.24247077184913668</v>
      </c>
      <c r="G3828">
        <f>IF('Input and Summary Results'!$J$4="yes",IF(C3828=FALSE,FALSE,IF('Data Transformation'!E3828&lt;$R$10,E3828,$R$10)),IF(C3828=FALSE,FALSE,IF(C3828&lt;$R$10,C3828,$R$10)))</f>
        <v>0.12080340000000001</v>
      </c>
      <c r="H3828">
        <f>IF('Input and Summary Results'!$J$4="yes",'Data Transformation'!F3828,'Data Transformation'!D3828)</f>
        <v>6.7491460000000003E-2</v>
      </c>
      <c r="I3828">
        <f t="shared" si="208"/>
        <v>220</v>
      </c>
    </row>
    <row r="3829" spans="2:9" x14ac:dyDescent="0.25">
      <c r="B3829">
        <f>IF('Input and Summary Results'!D3411=0,FALSE,'Input and Summary Results'!$B3411)</f>
        <v>220</v>
      </c>
      <c r="C3829">
        <f>IF(OR(B3829=0,'Input and Summary Results'!D3411=0,'Input and Summary Results'!D3411=""),FALSE,'Input and Summary Results'!$D3411)</f>
        <v>0.12131110000000001</v>
      </c>
      <c r="D3829">
        <f>IF(OR(B3829=0,'Input and Summary Results'!E3411=0),FALSE,'Input and Summary Results'!$E3411)</f>
        <v>7.072378E-2</v>
      </c>
      <c r="E3829">
        <f t="shared" si="209"/>
        <v>-0.91609945924722647</v>
      </c>
      <c r="F3829">
        <f t="shared" si="210"/>
        <v>0.25301988457775093</v>
      </c>
      <c r="G3829">
        <f>IF('Input and Summary Results'!$J$4="yes",IF(C3829=FALSE,FALSE,IF('Data Transformation'!E3829&lt;$R$10,E3829,$R$10)),IF(C3829=FALSE,FALSE,IF(C3829&lt;$R$10,C3829,$R$10)))</f>
        <v>0.12131110000000001</v>
      </c>
      <c r="H3829">
        <f>IF('Input and Summary Results'!$J$4="yes",'Data Transformation'!F3829,'Data Transformation'!D3829)</f>
        <v>7.072378E-2</v>
      </c>
      <c r="I3829">
        <f t="shared" si="208"/>
        <v>220</v>
      </c>
    </row>
    <row r="3830" spans="2:9" x14ac:dyDescent="0.25">
      <c r="B3830">
        <f>IF('Input and Summary Results'!D3412=0,FALSE,'Input and Summary Results'!$B3412)</f>
        <v>220</v>
      </c>
      <c r="C3830">
        <f>IF(OR(B3830=0,'Input and Summary Results'!D3412=0,'Input and Summary Results'!D3412=""),FALSE,'Input and Summary Results'!$D3412)</f>
        <v>0.16056127000000001</v>
      </c>
      <c r="D3830">
        <f>IF(OR(B3830=0,'Input and Summary Results'!E3412=0),FALSE,'Input and Summary Results'!$E3412)</f>
        <v>3.8134689999999999E-2</v>
      </c>
      <c r="E3830">
        <f t="shared" si="209"/>
        <v>-0.79435920534486903</v>
      </c>
      <c r="F3830">
        <f t="shared" si="210"/>
        <v>0.10307875280259055</v>
      </c>
      <c r="G3830">
        <f>IF('Input and Summary Results'!$J$4="yes",IF(C3830=FALSE,FALSE,IF('Data Transformation'!E3830&lt;$R$10,E3830,$R$10)),IF(C3830=FALSE,FALSE,IF(C3830&lt;$R$10,C3830,$R$10)))</f>
        <v>0.16056127000000001</v>
      </c>
      <c r="H3830">
        <f>IF('Input and Summary Results'!$J$4="yes",'Data Transformation'!F3830,'Data Transformation'!D3830)</f>
        <v>3.8134689999999999E-2</v>
      </c>
      <c r="I3830">
        <f t="shared" si="208"/>
        <v>220</v>
      </c>
    </row>
    <row r="3831" spans="2:9" x14ac:dyDescent="0.25">
      <c r="B3831">
        <f>IF('Input and Summary Results'!D3413=0,FALSE,'Input and Summary Results'!$B3413)</f>
        <v>220</v>
      </c>
      <c r="C3831">
        <f>IF(OR(B3831=0,'Input and Summary Results'!D3413=0,'Input and Summary Results'!D3413=""),FALSE,'Input and Summary Results'!$D3413)</f>
        <v>0.17629223999999999</v>
      </c>
      <c r="D3831">
        <f>IF(OR(B3831=0,'Input and Summary Results'!E3413=0),FALSE,'Input and Summary Results'!$E3413)</f>
        <v>4.237084E-2</v>
      </c>
      <c r="E3831">
        <f t="shared" si="209"/>
        <v>-0.75376680397606799</v>
      </c>
      <c r="F3831">
        <f t="shared" si="210"/>
        <v>0.10430943846422282</v>
      </c>
      <c r="G3831">
        <f>IF('Input and Summary Results'!$J$4="yes",IF(C3831=FALSE,FALSE,IF('Data Transformation'!E3831&lt;$R$10,E3831,$R$10)),IF(C3831=FALSE,FALSE,IF(C3831&lt;$R$10,C3831,$R$10)))</f>
        <v>0.17629223999999999</v>
      </c>
      <c r="H3831">
        <f>IF('Input and Summary Results'!$J$4="yes",'Data Transformation'!F3831,'Data Transformation'!D3831)</f>
        <v>4.237084E-2</v>
      </c>
      <c r="I3831">
        <f t="shared" si="208"/>
        <v>220</v>
      </c>
    </row>
    <row r="3832" spans="2:9" x14ac:dyDescent="0.25">
      <c r="B3832">
        <f>IF('Input and Summary Results'!D3414=0,FALSE,'Input and Summary Results'!$B3414)</f>
        <v>220</v>
      </c>
      <c r="C3832">
        <f>IF(OR(B3832=0,'Input and Summary Results'!D3414=0,'Input and Summary Results'!D3414=""),FALSE,'Input and Summary Results'!$D3414)</f>
        <v>0.17838894999999999</v>
      </c>
      <c r="D3832">
        <f>IF(OR(B3832=0,'Input and Summary Results'!E3414=0),FALSE,'Input and Summary Results'!$E3414)</f>
        <v>4.3719519999999998E-2</v>
      </c>
      <c r="E3832">
        <f t="shared" si="209"/>
        <v>-0.74863205075952288</v>
      </c>
      <c r="F3832">
        <f t="shared" si="210"/>
        <v>0.10636461327901756</v>
      </c>
      <c r="G3832">
        <f>IF('Input and Summary Results'!$J$4="yes",IF(C3832=FALSE,FALSE,IF('Data Transformation'!E3832&lt;$R$10,E3832,$R$10)),IF(C3832=FALSE,FALSE,IF(C3832&lt;$R$10,C3832,$R$10)))</f>
        <v>0.17838894999999999</v>
      </c>
      <c r="H3832">
        <f>IF('Input and Summary Results'!$J$4="yes",'Data Transformation'!F3832,'Data Transformation'!D3832)</f>
        <v>4.3719519999999998E-2</v>
      </c>
      <c r="I3832">
        <f t="shared" si="208"/>
        <v>220</v>
      </c>
    </row>
    <row r="3833" spans="2:9" x14ac:dyDescent="0.25">
      <c r="B3833">
        <f>IF('Input and Summary Results'!D3415=0,FALSE,'Input and Summary Results'!$B3415)</f>
        <v>220</v>
      </c>
      <c r="C3833">
        <f>IF(OR(B3833=0,'Input and Summary Results'!D3415=0,'Input and Summary Results'!D3415=""),FALSE,'Input and Summary Results'!$D3415)</f>
        <v>0.23991580000000001</v>
      </c>
      <c r="D3833">
        <f>IF(OR(B3833=0,'Input and Summary Results'!E3415=0),FALSE,'Input and Summary Results'!$E3415)</f>
        <v>4.7007119999999999E-2</v>
      </c>
      <c r="E3833">
        <f t="shared" si="209"/>
        <v>-0.61994115000273831</v>
      </c>
      <c r="F3833">
        <f t="shared" si="210"/>
        <v>8.5034374893191683E-2</v>
      </c>
      <c r="G3833">
        <f>IF('Input and Summary Results'!$J$4="yes",IF(C3833=FALSE,FALSE,IF('Data Transformation'!E3833&lt;$R$10,E3833,$R$10)),IF(C3833=FALSE,FALSE,IF(C3833&lt;$R$10,C3833,$R$10)))</f>
        <v>0.23991580000000001</v>
      </c>
      <c r="H3833">
        <f>IF('Input and Summary Results'!$J$4="yes",'Data Transformation'!F3833,'Data Transformation'!D3833)</f>
        <v>4.7007119999999999E-2</v>
      </c>
      <c r="I3833">
        <f t="shared" si="208"/>
        <v>220</v>
      </c>
    </row>
    <row r="3834" spans="2:9" x14ac:dyDescent="0.25">
      <c r="B3834">
        <f>IF('Input and Summary Results'!D3416=0,FALSE,'Input and Summary Results'!$B3416)</f>
        <v>220</v>
      </c>
      <c r="C3834">
        <f>IF(OR(B3834=0,'Input and Summary Results'!D3416=0,'Input and Summary Results'!D3416=""),FALSE,'Input and Summary Results'!$D3416)</f>
        <v>0.2934271</v>
      </c>
      <c r="D3834">
        <f>IF(OR(B3834=0,'Input and Summary Results'!E3416=0),FALSE,'Input and Summary Results'!$E3416)</f>
        <v>5.019879E-2</v>
      </c>
      <c r="E3834">
        <f t="shared" si="209"/>
        <v>-0.53249977857401953</v>
      </c>
      <c r="F3834">
        <f t="shared" si="210"/>
        <v>7.4247657629441854E-2</v>
      </c>
      <c r="G3834">
        <f>IF('Input and Summary Results'!$J$4="yes",IF(C3834=FALSE,FALSE,IF('Data Transformation'!E3834&lt;$R$10,E3834,$R$10)),IF(C3834=FALSE,FALSE,IF(C3834&lt;$R$10,C3834,$R$10)))</f>
        <v>0.2934271</v>
      </c>
      <c r="H3834">
        <f>IF('Input and Summary Results'!$J$4="yes",'Data Transformation'!F3834,'Data Transformation'!D3834)</f>
        <v>5.019879E-2</v>
      </c>
      <c r="I3834">
        <f t="shared" si="208"/>
        <v>220</v>
      </c>
    </row>
    <row r="3835" spans="2:9" x14ac:dyDescent="0.25">
      <c r="B3835">
        <f>IF('Input and Summary Results'!D3417=0,FALSE,'Input and Summary Results'!$B3417)</f>
        <v>220</v>
      </c>
      <c r="C3835">
        <f>IF(OR(B3835=0,'Input and Summary Results'!D3417=0,'Input and Summary Results'!D3417=""),FALSE,'Input and Summary Results'!$D3417)</f>
        <v>0.29780896000000001</v>
      </c>
      <c r="D3835">
        <f>IF(OR(B3835=0,'Input and Summary Results'!E3417=0),FALSE,'Input and Summary Results'!$E3417)</f>
        <v>4.5009229999999997E-2</v>
      </c>
      <c r="E3835">
        <f t="shared" si="209"/>
        <v>-0.52606224002904078</v>
      </c>
      <c r="F3835">
        <f t="shared" si="210"/>
        <v>6.5592404674459759E-2</v>
      </c>
      <c r="G3835">
        <f>IF('Input and Summary Results'!$J$4="yes",IF(C3835=FALSE,FALSE,IF('Data Transformation'!E3835&lt;$R$10,E3835,$R$10)),IF(C3835=FALSE,FALSE,IF(C3835&lt;$R$10,C3835,$R$10)))</f>
        <v>0.29780896000000001</v>
      </c>
      <c r="H3835">
        <f>IF('Input and Summary Results'!$J$4="yes",'Data Transformation'!F3835,'Data Transformation'!D3835)</f>
        <v>4.5009229999999997E-2</v>
      </c>
      <c r="I3835">
        <f t="shared" si="208"/>
        <v>220</v>
      </c>
    </row>
    <row r="3836" spans="2:9" x14ac:dyDescent="0.25">
      <c r="B3836">
        <f>IF('Input and Summary Results'!D3418=0,FALSE,'Input and Summary Results'!$B3418)</f>
        <v>220</v>
      </c>
      <c r="C3836">
        <f>IF(OR(B3836=0,'Input and Summary Results'!D3418=0,'Input and Summary Results'!D3418=""),FALSE,'Input and Summary Results'!$D3418)</f>
        <v>0.47467577</v>
      </c>
      <c r="D3836">
        <f>IF(OR(B3836=0,'Input and Summary Results'!E3418=0),FALSE,'Input and Summary Results'!$E3418)</f>
        <v>7.6685210000000004E-2</v>
      </c>
      <c r="E3836">
        <f t="shared" si="209"/>
        <v>-0.3236029364380883</v>
      </c>
      <c r="F3836">
        <f t="shared" si="210"/>
        <v>7.0113924584775E-2</v>
      </c>
      <c r="G3836">
        <f>IF('Input and Summary Results'!$J$4="yes",IF(C3836=FALSE,FALSE,IF('Data Transformation'!E3836&lt;$R$10,E3836,$R$10)),IF(C3836=FALSE,FALSE,IF(C3836&lt;$R$10,C3836,$R$10)))</f>
        <v>0.47467577</v>
      </c>
      <c r="H3836">
        <f>IF('Input and Summary Results'!$J$4="yes",'Data Transformation'!F3836,'Data Transformation'!D3836)</f>
        <v>7.6685210000000004E-2</v>
      </c>
      <c r="I3836">
        <f t="shared" si="208"/>
        <v>220</v>
      </c>
    </row>
    <row r="3837" spans="2:9" x14ac:dyDescent="0.25">
      <c r="B3837">
        <f>IF('Input and Summary Results'!D3419=0,FALSE,'Input and Summary Results'!$B3419)</f>
        <v>220</v>
      </c>
      <c r="C3837">
        <f>IF(OR(B3837=0,'Input and Summary Results'!D3419=0,'Input and Summary Results'!D3419=""),FALSE,'Input and Summary Results'!$D3419)</f>
        <v>0.60608616999999998</v>
      </c>
      <c r="D3837">
        <f>IF(OR(B3837=0,'Input and Summary Results'!E3419=0),FALSE,'Input and Summary Results'!$E3419)</f>
        <v>6.8762340000000005E-2</v>
      </c>
      <c r="E3837">
        <f t="shared" si="209"/>
        <v>-0.2174656258418487</v>
      </c>
      <c r="F3837">
        <f t="shared" si="210"/>
        <v>4.9238634763766352E-2</v>
      </c>
      <c r="G3837">
        <f>IF('Input and Summary Results'!$J$4="yes",IF(C3837=FALSE,FALSE,IF('Data Transformation'!E3837&lt;$R$10,E3837,$R$10)),IF(C3837=FALSE,FALSE,IF(C3837&lt;$R$10,C3837,$R$10)))</f>
        <v>0.60608616999999998</v>
      </c>
      <c r="H3837">
        <f>IF('Input and Summary Results'!$J$4="yes",'Data Transformation'!F3837,'Data Transformation'!D3837)</f>
        <v>6.8762340000000005E-2</v>
      </c>
      <c r="I3837">
        <f t="shared" si="208"/>
        <v>220</v>
      </c>
    </row>
    <row r="3838" spans="2:9" x14ac:dyDescent="0.25">
      <c r="B3838">
        <f>IF('Input and Summary Results'!D3420=0,FALSE,'Input and Summary Results'!$B3420)</f>
        <v>220</v>
      </c>
      <c r="C3838">
        <f>IF(OR(B3838=0,'Input and Summary Results'!D3420=0,'Input and Summary Results'!D3420=""),FALSE,'Input and Summary Results'!$D3420)</f>
        <v>0.62135333000000004</v>
      </c>
      <c r="D3838">
        <f>IF(OR(B3838=0,'Input and Summary Results'!E3420=0),FALSE,'Input and Summary Results'!$E3420)</f>
        <v>3.5464229999999999E-2</v>
      </c>
      <c r="E3838">
        <f t="shared" si="209"/>
        <v>-0.20666136982040423</v>
      </c>
      <c r="F3838">
        <f t="shared" si="210"/>
        <v>2.4770891338105484E-2</v>
      </c>
      <c r="G3838">
        <f>IF('Input and Summary Results'!$J$4="yes",IF(C3838=FALSE,FALSE,IF('Data Transformation'!E3838&lt;$R$10,E3838,$R$10)),IF(C3838=FALSE,FALSE,IF(C3838&lt;$R$10,C3838,$R$10)))</f>
        <v>0.62135333000000004</v>
      </c>
      <c r="H3838">
        <f>IF('Input and Summary Results'!$J$4="yes",'Data Transformation'!F3838,'Data Transformation'!D3838)</f>
        <v>3.5464229999999999E-2</v>
      </c>
      <c r="I3838">
        <f t="shared" si="208"/>
        <v>220</v>
      </c>
    </row>
    <row r="3839" spans="2:9" x14ac:dyDescent="0.25">
      <c r="B3839">
        <f>IF('Input and Summary Results'!D3421=0,FALSE,'Input and Summary Results'!$B3421)</f>
        <v>220</v>
      </c>
      <c r="C3839">
        <f>IF(OR(B3839=0,'Input and Summary Results'!D3421=0,'Input and Summary Results'!D3421=""),FALSE,'Input and Summary Results'!$D3421)</f>
        <v>0.64415169000000005</v>
      </c>
      <c r="D3839">
        <f>IF(OR(B3839=0,'Input and Summary Results'!E3421=0),FALSE,'Input and Summary Results'!$E3421)</f>
        <v>3.9102650000000003E-2</v>
      </c>
      <c r="E3839">
        <f t="shared" si="209"/>
        <v>-0.19101184945292687</v>
      </c>
      <c r="F3839">
        <f t="shared" si="210"/>
        <v>2.634558033993515E-2</v>
      </c>
      <c r="G3839">
        <f>IF('Input and Summary Results'!$J$4="yes",IF(C3839=FALSE,FALSE,IF('Data Transformation'!E3839&lt;$R$10,E3839,$R$10)),IF(C3839=FALSE,FALSE,IF(C3839&lt;$R$10,C3839,$R$10)))</f>
        <v>0.64415169000000005</v>
      </c>
      <c r="H3839">
        <f>IF('Input and Summary Results'!$J$4="yes",'Data Transformation'!F3839,'Data Transformation'!D3839)</f>
        <v>3.9102650000000003E-2</v>
      </c>
      <c r="I3839">
        <f t="shared" si="208"/>
        <v>220</v>
      </c>
    </row>
    <row r="3840" spans="2:9" x14ac:dyDescent="0.25">
      <c r="B3840">
        <f>IF('Input and Summary Results'!D3422=0,FALSE,'Input and Summary Results'!$B3422)</f>
        <v>220</v>
      </c>
      <c r="C3840">
        <f>IF(OR(B3840=0,'Input and Summary Results'!D3422=0,'Input and Summary Results'!D3422=""),FALSE,'Input and Summary Results'!$D3422)</f>
        <v>0.74971209000000005</v>
      </c>
      <c r="D3840">
        <f>IF(OR(B3840=0,'Input and Summary Results'!E3422=0),FALSE,'Input and Summary Results'!$E3422)</f>
        <v>8.4361870000000005E-2</v>
      </c>
      <c r="E3840">
        <f t="shared" si="209"/>
        <v>-0.12510548558185905</v>
      </c>
      <c r="F3840">
        <f t="shared" si="210"/>
        <v>4.8836149327670567E-2</v>
      </c>
      <c r="G3840">
        <f>IF('Input and Summary Results'!$J$4="yes",IF(C3840=FALSE,FALSE,IF('Data Transformation'!E3840&lt;$R$10,E3840,$R$10)),IF(C3840=FALSE,FALSE,IF(C3840&lt;$R$10,C3840,$R$10)))</f>
        <v>0.74971209000000005</v>
      </c>
      <c r="H3840">
        <f>IF('Input and Summary Results'!$J$4="yes",'Data Transformation'!F3840,'Data Transformation'!D3840)</f>
        <v>8.4361870000000005E-2</v>
      </c>
      <c r="I3840">
        <f t="shared" si="208"/>
        <v>220</v>
      </c>
    </row>
    <row r="3841" spans="2:9" x14ac:dyDescent="0.25">
      <c r="B3841">
        <f>IF('Input and Summary Results'!D3423=0,FALSE,'Input and Summary Results'!$B3423)</f>
        <v>220</v>
      </c>
      <c r="C3841">
        <f>IF(OR(B3841=0,'Input and Summary Results'!D3423=0,'Input and Summary Results'!D3423=""),FALSE,'Input and Summary Results'!$D3423)</f>
        <v>0.77410478999999999</v>
      </c>
      <c r="D3841">
        <f>IF(OR(B3841=0,'Input and Summary Results'!E3423=0),FALSE,'Input and Summary Results'!$E3423)</f>
        <v>7.3244970000000006E-2</v>
      </c>
      <c r="E3841">
        <f t="shared" si="209"/>
        <v>-0.11120024521076252</v>
      </c>
      <c r="F3841">
        <f t="shared" si="210"/>
        <v>4.1064617336885365E-2</v>
      </c>
      <c r="G3841">
        <f>IF('Input and Summary Results'!$J$4="yes",IF(C3841=FALSE,FALSE,IF('Data Transformation'!E3841&lt;$R$10,E3841,$R$10)),IF(C3841=FALSE,FALSE,IF(C3841&lt;$R$10,C3841,$R$10)))</f>
        <v>0.77410478999999999</v>
      </c>
      <c r="H3841">
        <f>IF('Input and Summary Results'!$J$4="yes",'Data Transformation'!F3841,'Data Transformation'!D3841)</f>
        <v>7.3244970000000006E-2</v>
      </c>
      <c r="I3841">
        <f t="shared" si="208"/>
        <v>220</v>
      </c>
    </row>
    <row r="3842" spans="2:9" x14ac:dyDescent="0.25">
      <c r="B3842">
        <f>IF('Input and Summary Results'!D3424=0,FALSE,'Input and Summary Results'!$B3424)</f>
        <v>220</v>
      </c>
      <c r="C3842">
        <f>IF(OR(B3842=0,'Input and Summary Results'!D3424=0,'Input and Summary Results'!D3424=""),FALSE,'Input and Summary Results'!$D3424)</f>
        <v>0.83476165999999996</v>
      </c>
      <c r="D3842">
        <f>IF(OR(B3842=0,'Input and Summary Results'!E3424=0),FALSE,'Input and Summary Results'!$E3424)</f>
        <v>9.0173320000000001E-2</v>
      </c>
      <c r="E3842">
        <f t="shared" si="209"/>
        <v>-7.8437505980339092E-2</v>
      </c>
      <c r="F3842">
        <f t="shared" si="210"/>
        <v>4.6881909837593647E-2</v>
      </c>
      <c r="G3842">
        <f>IF('Input and Summary Results'!$J$4="yes",IF(C3842=FALSE,FALSE,IF('Data Transformation'!E3842&lt;$R$10,E3842,$R$10)),IF(C3842=FALSE,FALSE,IF(C3842&lt;$R$10,C3842,$R$10)))</f>
        <v>0.83476165999999996</v>
      </c>
      <c r="H3842">
        <f>IF('Input and Summary Results'!$J$4="yes",'Data Transformation'!F3842,'Data Transformation'!D3842)</f>
        <v>9.0173320000000001E-2</v>
      </c>
      <c r="I3842">
        <f t="shared" si="208"/>
        <v>220</v>
      </c>
    </row>
    <row r="3843" spans="2:9" x14ac:dyDescent="0.25">
      <c r="B3843">
        <f>IF('Input and Summary Results'!D3425=0,FALSE,'Input and Summary Results'!$B3425)</f>
        <v>220</v>
      </c>
      <c r="C3843">
        <f>IF(OR(B3843=0,'Input and Summary Results'!D3425=0,'Input and Summary Results'!D3425=""),FALSE,'Input and Summary Results'!$D3425)</f>
        <v>1.0052652500000001</v>
      </c>
      <c r="D3843">
        <f>IF(OR(B3843=0,'Input and Summary Results'!E3425=0),FALSE,'Input and Summary Results'!$E3425)</f>
        <v>4.1939089999999998E-2</v>
      </c>
      <c r="E3843">
        <f t="shared" si="209"/>
        <v>2.2806701267149591E-3</v>
      </c>
      <c r="F3843">
        <f t="shared" si="210"/>
        <v>1.8106231226037103E-2</v>
      </c>
      <c r="G3843">
        <f>IF('Input and Summary Results'!$J$4="yes",IF(C3843=FALSE,FALSE,IF('Data Transformation'!E3843&lt;$R$10,E3843,$R$10)),IF(C3843=FALSE,FALSE,IF(C3843&lt;$R$10,C3843,$R$10)))</f>
        <v>1.0052652500000001</v>
      </c>
      <c r="H3843">
        <f>IF('Input and Summary Results'!$J$4="yes",'Data Transformation'!F3843,'Data Transformation'!D3843)</f>
        <v>4.1939089999999998E-2</v>
      </c>
      <c r="I3843">
        <f t="shared" si="208"/>
        <v>220</v>
      </c>
    </row>
    <row r="3844" spans="2:9" x14ac:dyDescent="0.25">
      <c r="B3844">
        <f>IF('Input and Summary Results'!D3426=0,FALSE,'Input and Summary Results'!$B3426)</f>
        <v>220</v>
      </c>
      <c r="C3844">
        <f>IF(OR(B3844=0,'Input and Summary Results'!D3426=0,'Input and Summary Results'!D3426=""),FALSE,'Input and Summary Results'!$D3426)</f>
        <v>1.0553215600000001</v>
      </c>
      <c r="D3844">
        <f>IF(OR(B3844=0,'Input and Summary Results'!E3426=0),FALSE,'Input and Summary Results'!$E3426)</f>
        <v>8.2865540000000001E-2</v>
      </c>
      <c r="E3844">
        <f t="shared" si="209"/>
        <v>2.3384810776142739E-2</v>
      </c>
      <c r="F3844">
        <f t="shared" si="210"/>
        <v>3.4078375466905078E-2</v>
      </c>
      <c r="G3844">
        <f>IF('Input and Summary Results'!$J$4="yes",IF(C3844=FALSE,FALSE,IF('Data Transformation'!E3844&lt;$R$10,E3844,$R$10)),IF(C3844=FALSE,FALSE,IF(C3844&lt;$R$10,C3844,$R$10)))</f>
        <v>1.0553215600000001</v>
      </c>
      <c r="H3844">
        <f>IF('Input and Summary Results'!$J$4="yes",'Data Transformation'!F3844,'Data Transformation'!D3844)</f>
        <v>8.2865540000000001E-2</v>
      </c>
      <c r="I3844">
        <f t="shared" si="208"/>
        <v>220</v>
      </c>
    </row>
    <row r="3845" spans="2:9" x14ac:dyDescent="0.25">
      <c r="B3845">
        <f>IF('Input and Summary Results'!D3427=0,FALSE,'Input and Summary Results'!$B3427)</f>
        <v>221</v>
      </c>
      <c r="C3845">
        <f>IF(OR(B3845=0,'Input and Summary Results'!D3427=0,'Input and Summary Results'!D3427=""),FALSE,'Input and Summary Results'!$D3427)</f>
        <v>0.35203814</v>
      </c>
      <c r="D3845">
        <f>IF(OR(B3845=0,'Input and Summary Results'!E3427=0),FALSE,'Input and Summary Results'!$E3427)</f>
        <v>4.6261789999999997E-2</v>
      </c>
      <c r="E3845">
        <f t="shared" si="209"/>
        <v>-0.45341028227689301</v>
      </c>
      <c r="F3845">
        <f t="shared" si="210"/>
        <v>5.7032504659864404E-2</v>
      </c>
      <c r="G3845">
        <f>IF('Input and Summary Results'!$J$4="yes",IF(C3845=FALSE,FALSE,IF('Data Transformation'!E3845&lt;$R$10,E3845,$R$10)),IF(C3845=FALSE,FALSE,IF(C3845&lt;$R$10,C3845,$R$10)))</f>
        <v>0.35203814</v>
      </c>
      <c r="H3845">
        <f>IF('Input and Summary Results'!$J$4="yes",'Data Transformation'!F3845,'Data Transformation'!D3845)</f>
        <v>4.6261789999999997E-2</v>
      </c>
      <c r="I3845">
        <f t="shared" ref="I3845:I3908" si="211">IF(G3845=FALSE,"",B3845)</f>
        <v>221</v>
      </c>
    </row>
    <row r="3846" spans="2:9" x14ac:dyDescent="0.25">
      <c r="B3846">
        <f>IF('Input and Summary Results'!D3428=0,FALSE,'Input and Summary Results'!$B3428)</f>
        <v>221</v>
      </c>
      <c r="C3846">
        <f>IF(OR(B3846=0,'Input and Summary Results'!D3428=0,'Input and Summary Results'!D3428=""),FALSE,'Input and Summary Results'!$D3428)</f>
        <v>0.61159637</v>
      </c>
      <c r="D3846">
        <f>IF(OR(B3846=0,'Input and Summary Results'!E3428=0),FALSE,'Input and Summary Results'!$E3428)</f>
        <v>6.5924049999999998E-2</v>
      </c>
      <c r="E3846">
        <f t="shared" si="209"/>
        <v>-0.21353510091447184</v>
      </c>
      <c r="F3846">
        <f t="shared" si="210"/>
        <v>4.6780914837673084E-2</v>
      </c>
      <c r="G3846">
        <f>IF('Input and Summary Results'!$J$4="yes",IF(C3846=FALSE,FALSE,IF('Data Transformation'!E3846&lt;$R$10,E3846,$R$10)),IF(C3846=FALSE,FALSE,IF(C3846&lt;$R$10,C3846,$R$10)))</f>
        <v>0.61159637</v>
      </c>
      <c r="H3846">
        <f>IF('Input and Summary Results'!$J$4="yes",'Data Transformation'!F3846,'Data Transformation'!D3846)</f>
        <v>6.5924049999999998E-2</v>
      </c>
      <c r="I3846">
        <f t="shared" si="211"/>
        <v>221</v>
      </c>
    </row>
    <row r="3847" spans="2:9" x14ac:dyDescent="0.25">
      <c r="B3847">
        <f>IF('Input and Summary Results'!D3429=0,FALSE,'Input and Summary Results'!$B3429)</f>
        <v>221</v>
      </c>
      <c r="C3847">
        <f>IF(OR(B3847=0,'Input and Summary Results'!D3429=0,'Input and Summary Results'!D3429=""),FALSE,'Input and Summary Results'!$D3429)</f>
        <v>0.69751432000000002</v>
      </c>
      <c r="D3847">
        <f>IF(OR(B3847=0,'Input and Summary Results'!E3429=0),FALSE,'Input and Summary Results'!$E3429)</f>
        <v>5.9006900000000001E-2</v>
      </c>
      <c r="E3847">
        <f t="shared" si="209"/>
        <v>-0.15644687187781822</v>
      </c>
      <c r="F3847">
        <f t="shared" si="210"/>
        <v>3.6714650675558888E-2</v>
      </c>
      <c r="G3847">
        <f>IF('Input and Summary Results'!$J$4="yes",IF(C3847=FALSE,FALSE,IF('Data Transformation'!E3847&lt;$R$10,E3847,$R$10)),IF(C3847=FALSE,FALSE,IF(C3847&lt;$R$10,C3847,$R$10)))</f>
        <v>0.69751432000000002</v>
      </c>
      <c r="H3847">
        <f>IF('Input and Summary Results'!$J$4="yes",'Data Transformation'!F3847,'Data Transformation'!D3847)</f>
        <v>5.9006900000000001E-2</v>
      </c>
      <c r="I3847">
        <f t="shared" si="211"/>
        <v>221</v>
      </c>
    </row>
    <row r="3848" spans="2:9" x14ac:dyDescent="0.25">
      <c r="B3848">
        <f>IF('Input and Summary Results'!D3430=0,FALSE,'Input and Summary Results'!$B3430)</f>
        <v>221</v>
      </c>
      <c r="C3848">
        <f>IF(OR(B3848=0,'Input and Summary Results'!D3430=0,'Input and Summary Results'!D3430=""),FALSE,'Input and Summary Results'!$D3430)</f>
        <v>0.73065774999999999</v>
      </c>
      <c r="D3848">
        <f>IF(OR(B3848=0,'Input and Summary Results'!E3430=0),FALSE,'Input and Summary Results'!$E3430)</f>
        <v>5.5308499999999997E-2</v>
      </c>
      <c r="E3848">
        <f t="shared" si="209"/>
        <v>-0.13628600483811448</v>
      </c>
      <c r="F3848">
        <f t="shared" si="210"/>
        <v>3.285243877862104E-2</v>
      </c>
      <c r="G3848">
        <f>IF('Input and Summary Results'!$J$4="yes",IF(C3848=FALSE,FALSE,IF('Data Transformation'!E3848&lt;$R$10,E3848,$R$10)),IF(C3848=FALSE,FALSE,IF(C3848&lt;$R$10,C3848,$R$10)))</f>
        <v>0.73065774999999999</v>
      </c>
      <c r="H3848">
        <f>IF('Input and Summary Results'!$J$4="yes",'Data Transformation'!F3848,'Data Transformation'!D3848)</f>
        <v>5.5308499999999997E-2</v>
      </c>
      <c r="I3848">
        <f t="shared" si="211"/>
        <v>221</v>
      </c>
    </row>
    <row r="3849" spans="2:9" x14ac:dyDescent="0.25">
      <c r="B3849">
        <f>IF('Input and Summary Results'!D3431=0,FALSE,'Input and Summary Results'!$B3431)</f>
        <v>221</v>
      </c>
      <c r="C3849">
        <f>IF(OR(B3849=0,'Input and Summary Results'!D3431=0,'Input and Summary Results'!D3431=""),FALSE,'Input and Summary Results'!$D3431)</f>
        <v>0.73628035000000003</v>
      </c>
      <c r="D3849">
        <f>IF(OR(B3849=0,'Input and Summary Results'!E3431=0),FALSE,'Input and Summary Results'!$E3431)</f>
        <v>8.9358649999999998E-2</v>
      </c>
      <c r="E3849">
        <f t="shared" si="209"/>
        <v>-0.13295678990825752</v>
      </c>
      <c r="F3849">
        <f t="shared" si="210"/>
        <v>5.2672401348209275E-2</v>
      </c>
      <c r="G3849">
        <f>IF('Input and Summary Results'!$J$4="yes",IF(C3849=FALSE,FALSE,IF('Data Transformation'!E3849&lt;$R$10,E3849,$R$10)),IF(C3849=FALSE,FALSE,IF(C3849&lt;$R$10,C3849,$R$10)))</f>
        <v>0.73628035000000003</v>
      </c>
      <c r="H3849">
        <f>IF('Input and Summary Results'!$J$4="yes",'Data Transformation'!F3849,'Data Transformation'!D3849)</f>
        <v>8.9358649999999998E-2</v>
      </c>
      <c r="I3849">
        <f t="shared" si="211"/>
        <v>221</v>
      </c>
    </row>
    <row r="3850" spans="2:9" x14ac:dyDescent="0.25">
      <c r="B3850">
        <f>IF('Input and Summary Results'!D3432=0,FALSE,'Input and Summary Results'!$B3432)</f>
        <v>221</v>
      </c>
      <c r="C3850">
        <f>IF(OR(B3850=0,'Input and Summary Results'!D3432=0,'Input and Summary Results'!D3432=""),FALSE,'Input and Summary Results'!$D3432)</f>
        <v>0.75995542999999999</v>
      </c>
      <c r="D3850">
        <f>IF(OR(B3850=0,'Input and Summary Results'!E3432=0),FALSE,'Input and Summary Results'!$E3432)</f>
        <v>6.266977E-2</v>
      </c>
      <c r="E3850">
        <f t="shared" si="209"/>
        <v>-0.11921187755165497</v>
      </c>
      <c r="F3850">
        <f t="shared" si="210"/>
        <v>3.578983596445913E-2</v>
      </c>
      <c r="G3850">
        <f>IF('Input and Summary Results'!$J$4="yes",IF(C3850=FALSE,FALSE,IF('Data Transformation'!E3850&lt;$R$10,E3850,$R$10)),IF(C3850=FALSE,FALSE,IF(C3850&lt;$R$10,C3850,$R$10)))</f>
        <v>0.75995542999999999</v>
      </c>
      <c r="H3850">
        <f>IF('Input and Summary Results'!$J$4="yes",'Data Transformation'!F3850,'Data Transformation'!D3850)</f>
        <v>6.266977E-2</v>
      </c>
      <c r="I3850">
        <f t="shared" si="211"/>
        <v>221</v>
      </c>
    </row>
    <row r="3851" spans="2:9" x14ac:dyDescent="0.25">
      <c r="B3851">
        <f>IF('Input and Summary Results'!D3433=0,FALSE,'Input and Summary Results'!$B3433)</f>
        <v>221</v>
      </c>
      <c r="C3851">
        <f>IF(OR(B3851=0,'Input and Summary Results'!D3433=0,'Input and Summary Results'!D3433=""),FALSE,'Input and Summary Results'!$D3433)</f>
        <v>0.78946044999999998</v>
      </c>
      <c r="D3851">
        <f>IF(OR(B3851=0,'Input and Summary Results'!E3433=0),FALSE,'Input and Summary Results'!$E3433)</f>
        <v>4.2513700000000001E-2</v>
      </c>
      <c r="E3851">
        <f t="shared" si="209"/>
        <v>-0.10266962218133378</v>
      </c>
      <c r="F3851">
        <f t="shared" si="210"/>
        <v>2.3371589799083665E-2</v>
      </c>
      <c r="G3851">
        <f>IF('Input and Summary Results'!$J$4="yes",IF(C3851=FALSE,FALSE,IF('Data Transformation'!E3851&lt;$R$10,E3851,$R$10)),IF(C3851=FALSE,FALSE,IF(C3851&lt;$R$10,C3851,$R$10)))</f>
        <v>0.78946044999999998</v>
      </c>
      <c r="H3851">
        <f>IF('Input and Summary Results'!$J$4="yes",'Data Transformation'!F3851,'Data Transformation'!D3851)</f>
        <v>4.2513700000000001E-2</v>
      </c>
      <c r="I3851">
        <f t="shared" si="211"/>
        <v>221</v>
      </c>
    </row>
    <row r="3852" spans="2:9" x14ac:dyDescent="0.25">
      <c r="B3852">
        <f>IF('Input and Summary Results'!D3434=0,FALSE,'Input and Summary Results'!$B3434)</f>
        <v>221</v>
      </c>
      <c r="C3852">
        <f>IF(OR(B3852=0,'Input and Summary Results'!D3434=0,'Input and Summary Results'!D3434=""),FALSE,'Input and Summary Results'!$D3434)</f>
        <v>0.79134833999999998</v>
      </c>
      <c r="D3852">
        <f>IF(OR(B3852=0,'Input and Summary Results'!E3434=0),FALSE,'Input and Summary Results'!$E3434)</f>
        <v>3.6972570000000003E-2</v>
      </c>
      <c r="E3852">
        <f t="shared" si="209"/>
        <v>-0.10163230431668044</v>
      </c>
      <c r="F3852">
        <f t="shared" si="210"/>
        <v>2.0276905338551667E-2</v>
      </c>
      <c r="G3852">
        <f>IF('Input and Summary Results'!$J$4="yes",IF(C3852=FALSE,FALSE,IF('Data Transformation'!E3852&lt;$R$10,E3852,$R$10)),IF(C3852=FALSE,FALSE,IF(C3852&lt;$R$10,C3852,$R$10)))</f>
        <v>0.79134833999999998</v>
      </c>
      <c r="H3852">
        <f>IF('Input and Summary Results'!$J$4="yes",'Data Transformation'!F3852,'Data Transformation'!D3852)</f>
        <v>3.6972570000000003E-2</v>
      </c>
      <c r="I3852">
        <f t="shared" si="211"/>
        <v>221</v>
      </c>
    </row>
    <row r="3853" spans="2:9" x14ac:dyDescent="0.25">
      <c r="B3853">
        <f>IF('Input and Summary Results'!D3435=0,FALSE,'Input and Summary Results'!$B3435)</f>
        <v>221</v>
      </c>
      <c r="C3853">
        <f>IF(OR(B3853=0,'Input and Summary Results'!D3435=0,'Input and Summary Results'!D3435=""),FALSE,'Input and Summary Results'!$D3435)</f>
        <v>0.82783967999999997</v>
      </c>
      <c r="D3853">
        <f>IF(OR(B3853=0,'Input and Summary Results'!E3435=0),FALSE,'Input and Summary Results'!$E3435)</f>
        <v>4.2572980000000003E-2</v>
      </c>
      <c r="E3853">
        <f t="shared" si="209"/>
        <v>-8.2053760839300854E-2</v>
      </c>
      <c r="F3853">
        <f t="shared" si="210"/>
        <v>2.2319144354133885E-2</v>
      </c>
      <c r="G3853">
        <f>IF('Input and Summary Results'!$J$4="yes",IF(C3853=FALSE,FALSE,IF('Data Transformation'!E3853&lt;$R$10,E3853,$R$10)),IF(C3853=FALSE,FALSE,IF(C3853&lt;$R$10,C3853,$R$10)))</f>
        <v>0.82783967999999997</v>
      </c>
      <c r="H3853">
        <f>IF('Input and Summary Results'!$J$4="yes",'Data Transformation'!F3853,'Data Transformation'!D3853)</f>
        <v>4.2572980000000003E-2</v>
      </c>
      <c r="I3853">
        <f t="shared" si="211"/>
        <v>221</v>
      </c>
    </row>
    <row r="3854" spans="2:9" x14ac:dyDescent="0.25">
      <c r="B3854">
        <f>IF('Input and Summary Results'!D3436=0,FALSE,'Input and Summary Results'!$B3436)</f>
        <v>221</v>
      </c>
      <c r="C3854">
        <f>IF(OR(B3854=0,'Input and Summary Results'!D3436=0,'Input and Summary Results'!D3436=""),FALSE,'Input and Summary Results'!$D3436)</f>
        <v>0.85907701999999997</v>
      </c>
      <c r="D3854">
        <f>IF(OR(B3854=0,'Input and Summary Results'!E3436=0),FALSE,'Input and Summary Results'!$E3436)</f>
        <v>3.6217619999999999E-2</v>
      </c>
      <c r="E3854">
        <f t="shared" si="209"/>
        <v>-6.5967898029629823E-2</v>
      </c>
      <c r="F3854">
        <f t="shared" si="210"/>
        <v>1.8296900876245067E-2</v>
      </c>
      <c r="G3854">
        <f>IF('Input and Summary Results'!$J$4="yes",IF(C3854=FALSE,FALSE,IF('Data Transformation'!E3854&lt;$R$10,E3854,$R$10)),IF(C3854=FALSE,FALSE,IF(C3854&lt;$R$10,C3854,$R$10)))</f>
        <v>0.85907701999999997</v>
      </c>
      <c r="H3854">
        <f>IF('Input and Summary Results'!$J$4="yes",'Data Transformation'!F3854,'Data Transformation'!D3854)</f>
        <v>3.6217619999999999E-2</v>
      </c>
      <c r="I3854">
        <f t="shared" si="211"/>
        <v>221</v>
      </c>
    </row>
    <row r="3855" spans="2:9" x14ac:dyDescent="0.25">
      <c r="B3855">
        <f>IF('Input and Summary Results'!D3437=0,FALSE,'Input and Summary Results'!$B3437)</f>
        <v>221</v>
      </c>
      <c r="C3855">
        <f>IF(OR(B3855=0,'Input and Summary Results'!D3437=0,'Input and Summary Results'!D3437=""),FALSE,'Input and Summary Results'!$D3437)</f>
        <v>0.87071080000000001</v>
      </c>
      <c r="D3855">
        <f>IF(OR(B3855=0,'Input and Summary Results'!E3437=0),FALSE,'Input and Summary Results'!$E3437)</f>
        <v>4.1058850000000001E-2</v>
      </c>
      <c r="E3855">
        <f t="shared" si="209"/>
        <v>-6.0126068666348217E-2</v>
      </c>
      <c r="F3855">
        <f t="shared" si="210"/>
        <v>2.0465510362338447E-2</v>
      </c>
      <c r="G3855">
        <f>IF('Input and Summary Results'!$J$4="yes",IF(C3855=FALSE,FALSE,IF('Data Transformation'!E3855&lt;$R$10,E3855,$R$10)),IF(C3855=FALSE,FALSE,IF(C3855&lt;$R$10,C3855,$R$10)))</f>
        <v>0.87071080000000001</v>
      </c>
      <c r="H3855">
        <f>IF('Input and Summary Results'!$J$4="yes",'Data Transformation'!F3855,'Data Transformation'!D3855)</f>
        <v>4.1058850000000001E-2</v>
      </c>
      <c r="I3855">
        <f t="shared" si="211"/>
        <v>221</v>
      </c>
    </row>
    <row r="3856" spans="2:9" x14ac:dyDescent="0.25">
      <c r="B3856">
        <f>IF('Input and Summary Results'!D3438=0,FALSE,'Input and Summary Results'!$B3438)</f>
        <v>221</v>
      </c>
      <c r="C3856">
        <f>IF(OR(B3856=0,'Input and Summary Results'!D3438=0,'Input and Summary Results'!D3438=""),FALSE,'Input and Summary Results'!$D3438)</f>
        <v>0.90510082000000003</v>
      </c>
      <c r="D3856">
        <f>IF(OR(B3856=0,'Input and Summary Results'!E3438=0),FALSE,'Input and Summary Results'!$E3438)</f>
        <v>2.7131659999999998E-2</v>
      </c>
      <c r="E3856">
        <f t="shared" si="209"/>
        <v>-4.3303041644611254E-2</v>
      </c>
      <c r="F3856">
        <f t="shared" si="210"/>
        <v>1.30097555761799E-2</v>
      </c>
      <c r="G3856">
        <f>IF('Input and Summary Results'!$J$4="yes",IF(C3856=FALSE,FALSE,IF('Data Transformation'!E3856&lt;$R$10,E3856,$R$10)),IF(C3856=FALSE,FALSE,IF(C3856&lt;$R$10,C3856,$R$10)))</f>
        <v>0.90510082000000003</v>
      </c>
      <c r="H3856">
        <f>IF('Input and Summary Results'!$J$4="yes",'Data Transformation'!F3856,'Data Transformation'!D3856)</f>
        <v>2.7131659999999998E-2</v>
      </c>
      <c r="I3856">
        <f t="shared" si="211"/>
        <v>221</v>
      </c>
    </row>
    <row r="3857" spans="2:9" x14ac:dyDescent="0.25">
      <c r="B3857">
        <f>IF('Input and Summary Results'!D3439=0,FALSE,'Input and Summary Results'!$B3439)</f>
        <v>221</v>
      </c>
      <c r="C3857">
        <f>IF(OR(B3857=0,'Input and Summary Results'!D3439=0,'Input and Summary Results'!D3439=""),FALSE,'Input and Summary Results'!$D3439)</f>
        <v>0.92343271000000005</v>
      </c>
      <c r="D3857">
        <f>IF(OR(B3857=0,'Input and Summary Results'!E3439=0),FALSE,'Input and Summary Results'!$E3439)</f>
        <v>3.6976450000000001E-2</v>
      </c>
      <c r="E3857">
        <f t="shared" si="209"/>
        <v>-3.4594745854944382E-2</v>
      </c>
      <c r="F3857">
        <f t="shared" si="210"/>
        <v>1.737839598512814E-2</v>
      </c>
      <c r="G3857">
        <f>IF('Input and Summary Results'!$J$4="yes",IF(C3857=FALSE,FALSE,IF('Data Transformation'!E3857&lt;$R$10,E3857,$R$10)),IF(C3857=FALSE,FALSE,IF(C3857&lt;$R$10,C3857,$R$10)))</f>
        <v>0.92343271000000005</v>
      </c>
      <c r="H3857">
        <f>IF('Input and Summary Results'!$J$4="yes",'Data Transformation'!F3857,'Data Transformation'!D3857)</f>
        <v>3.6976450000000001E-2</v>
      </c>
      <c r="I3857">
        <f t="shared" si="211"/>
        <v>221</v>
      </c>
    </row>
    <row r="3858" spans="2:9" x14ac:dyDescent="0.25">
      <c r="B3858">
        <f>IF('Input and Summary Results'!D3440=0,FALSE,'Input and Summary Results'!$B3440)</f>
        <v>221</v>
      </c>
      <c r="C3858">
        <f>IF(OR(B3858=0,'Input and Summary Results'!D3440=0,'Input and Summary Results'!D3440=""),FALSE,'Input and Summary Results'!$D3440)</f>
        <v>0.92941289999999999</v>
      </c>
      <c r="D3858">
        <f>IF(OR(B3858=0,'Input and Summary Results'!E3440=0),FALSE,'Input and Summary Results'!$E3440)</f>
        <v>6.6347630000000005E-2</v>
      </c>
      <c r="E3858">
        <f t="shared" si="209"/>
        <v>-3.1791303925219574E-2</v>
      </c>
      <c r="F3858">
        <f t="shared" si="210"/>
        <v>3.0981785834907179E-2</v>
      </c>
      <c r="G3858">
        <f>IF('Input and Summary Results'!$J$4="yes",IF(C3858=FALSE,FALSE,IF('Data Transformation'!E3858&lt;$R$10,E3858,$R$10)),IF(C3858=FALSE,FALSE,IF(C3858&lt;$R$10,C3858,$R$10)))</f>
        <v>0.92941289999999999</v>
      </c>
      <c r="H3858">
        <f>IF('Input and Summary Results'!$J$4="yes",'Data Transformation'!F3858,'Data Transformation'!D3858)</f>
        <v>6.6347630000000005E-2</v>
      </c>
      <c r="I3858">
        <f t="shared" si="211"/>
        <v>221</v>
      </c>
    </row>
    <row r="3859" spans="2:9" x14ac:dyDescent="0.25">
      <c r="B3859">
        <f>IF('Input and Summary Results'!D3441=0,FALSE,'Input and Summary Results'!$B3441)</f>
        <v>221</v>
      </c>
      <c r="C3859">
        <f>IF(OR(B3859=0,'Input and Summary Results'!D3441=0,'Input and Summary Results'!D3441=""),FALSE,'Input and Summary Results'!$D3441)</f>
        <v>0.93805808000000002</v>
      </c>
      <c r="D3859">
        <f>IF(OR(B3859=0,'Input and Summary Results'!E3441=0),FALSE,'Input and Summary Results'!$E3441)</f>
        <v>6.5374940000000006E-2</v>
      </c>
      <c r="E3859">
        <f t="shared" si="209"/>
        <v>-2.7770271383595974E-2</v>
      </c>
      <c r="F3859">
        <f t="shared" si="210"/>
        <v>3.0246233751325933E-2</v>
      </c>
      <c r="G3859">
        <f>IF('Input and Summary Results'!$J$4="yes",IF(C3859=FALSE,FALSE,IF('Data Transformation'!E3859&lt;$R$10,E3859,$R$10)),IF(C3859=FALSE,FALSE,IF(C3859&lt;$R$10,C3859,$R$10)))</f>
        <v>0.93805808000000002</v>
      </c>
      <c r="H3859">
        <f>IF('Input and Summary Results'!$J$4="yes",'Data Transformation'!F3859,'Data Transformation'!D3859)</f>
        <v>6.5374940000000006E-2</v>
      </c>
      <c r="I3859">
        <f t="shared" si="211"/>
        <v>221</v>
      </c>
    </row>
    <row r="3860" spans="2:9" x14ac:dyDescent="0.25">
      <c r="B3860">
        <f>IF('Input and Summary Results'!D3442=0,FALSE,'Input and Summary Results'!$B3442)</f>
        <v>221</v>
      </c>
      <c r="C3860">
        <f>IF(OR(B3860=0,'Input and Summary Results'!D3442=0,'Input and Summary Results'!D3442=""),FALSE,'Input and Summary Results'!$D3442)</f>
        <v>0.97361496999999997</v>
      </c>
      <c r="D3860">
        <f>IF(OR(B3860=0,'Input and Summary Results'!E3442=0),FALSE,'Input and Summary Results'!$E3442)</f>
        <v>4.634332E-2</v>
      </c>
      <c r="E3860">
        <f t="shared" si="209"/>
        <v>-1.1612757150205721E-2</v>
      </c>
      <c r="F3860">
        <f t="shared" si="210"/>
        <v>2.0658064532430104E-2</v>
      </c>
      <c r="G3860">
        <f>IF('Input and Summary Results'!$J$4="yes",IF(C3860=FALSE,FALSE,IF('Data Transformation'!E3860&lt;$R$10,E3860,$R$10)),IF(C3860=FALSE,FALSE,IF(C3860&lt;$R$10,C3860,$R$10)))</f>
        <v>0.97361496999999997</v>
      </c>
      <c r="H3860">
        <f>IF('Input and Summary Results'!$J$4="yes",'Data Transformation'!F3860,'Data Transformation'!D3860)</f>
        <v>4.634332E-2</v>
      </c>
      <c r="I3860">
        <f t="shared" si="211"/>
        <v>221</v>
      </c>
    </row>
    <row r="3861" spans="2:9" x14ac:dyDescent="0.25">
      <c r="B3861">
        <f>IF('Input and Summary Results'!D3443=0,FALSE,'Input and Summary Results'!$B3443)</f>
        <v>221</v>
      </c>
      <c r="C3861">
        <f>IF(OR(B3861=0,'Input and Summary Results'!D3443=0,'Input and Summary Results'!D3443=""),FALSE,'Input and Summary Results'!$D3443)</f>
        <v>0.99373429000000002</v>
      </c>
      <c r="D3861">
        <f>IF(OR(B3861=0,'Input and Summary Results'!E3443=0),FALSE,'Input and Summary Results'!$E3443)</f>
        <v>3.7712809999999999E-2</v>
      </c>
      <c r="E3861">
        <f t="shared" si="209"/>
        <v>-2.7297240665335757E-3</v>
      </c>
      <c r="F3861">
        <f t="shared" si="210"/>
        <v>1.6470559288036646E-2</v>
      </c>
      <c r="G3861">
        <f>IF('Input and Summary Results'!$J$4="yes",IF(C3861=FALSE,FALSE,IF('Data Transformation'!E3861&lt;$R$10,E3861,$R$10)),IF(C3861=FALSE,FALSE,IF(C3861&lt;$R$10,C3861,$R$10)))</f>
        <v>0.99373429000000002</v>
      </c>
      <c r="H3861">
        <f>IF('Input and Summary Results'!$J$4="yes",'Data Transformation'!F3861,'Data Transformation'!D3861)</f>
        <v>3.7712809999999999E-2</v>
      </c>
      <c r="I3861">
        <f t="shared" si="211"/>
        <v>221</v>
      </c>
    </row>
    <row r="3862" spans="2:9" x14ac:dyDescent="0.25">
      <c r="B3862">
        <f>IF('Input and Summary Results'!D3444=0,FALSE,'Input and Summary Results'!$B3444)</f>
        <v>221</v>
      </c>
      <c r="C3862">
        <f>IF(OR(B3862=0,'Input and Summary Results'!D3444=0,'Input and Summary Results'!D3444=""),FALSE,'Input and Summary Results'!$D3444)</f>
        <v>1.0031204600000001</v>
      </c>
      <c r="D3862">
        <f>IF(OR(B3862=0,'Input and Summary Results'!E3444=0),FALSE,'Input and Summary Results'!$E3444)</f>
        <v>4.0715969999999997E-2</v>
      </c>
      <c r="E3862">
        <f t="shared" si="209"/>
        <v>1.353088525928476E-3</v>
      </c>
      <c r="F3862">
        <f t="shared" si="210"/>
        <v>1.7615761700244852E-2</v>
      </c>
      <c r="G3862">
        <f>IF('Input and Summary Results'!$J$4="yes",IF(C3862=FALSE,FALSE,IF('Data Transformation'!E3862&lt;$R$10,E3862,$R$10)),IF(C3862=FALSE,FALSE,IF(C3862&lt;$R$10,C3862,$R$10)))</f>
        <v>1.0031204600000001</v>
      </c>
      <c r="H3862">
        <f>IF('Input and Summary Results'!$J$4="yes",'Data Transformation'!F3862,'Data Transformation'!D3862)</f>
        <v>4.0715969999999997E-2</v>
      </c>
      <c r="I3862">
        <f t="shared" si="211"/>
        <v>221</v>
      </c>
    </row>
    <row r="3863" spans="2:9" x14ac:dyDescent="0.25">
      <c r="B3863">
        <f>IF('Input and Summary Results'!D3445=0,FALSE,'Input and Summary Results'!$B3445)</f>
        <v>222</v>
      </c>
      <c r="C3863">
        <f>IF(OR(B3863=0,'Input and Summary Results'!D3445=0,'Input and Summary Results'!D3445=""),FALSE,'Input and Summary Results'!$D3445)</f>
        <v>-1.37614E-2</v>
      </c>
      <c r="D3863">
        <f>IF(OR(B3863=0,'Input and Summary Results'!E3445=0),FALSE,'Input and Summary Results'!$E3445)</f>
        <v>3.9218339999999997E-2</v>
      </c>
      <c r="E3863" t="e">
        <f t="shared" si="209"/>
        <v>#NUM!</v>
      </c>
      <c r="F3863">
        <f t="shared" si="210"/>
        <v>-1.2368479631432847</v>
      </c>
      <c r="G3863">
        <f>IF('Input and Summary Results'!$J$4="yes",IF(C3863=FALSE,FALSE,IF('Data Transformation'!E3863&lt;$R$10,E3863,$R$10)),IF(C3863=FALSE,FALSE,IF(C3863&lt;$R$10,C3863,$R$10)))</f>
        <v>-1.37614E-2</v>
      </c>
      <c r="H3863">
        <f>IF('Input and Summary Results'!$J$4="yes",'Data Transformation'!F3863,'Data Transformation'!D3863)</f>
        <v>3.9218339999999997E-2</v>
      </c>
      <c r="I3863">
        <f t="shared" si="211"/>
        <v>222</v>
      </c>
    </row>
    <row r="3864" spans="2:9" x14ac:dyDescent="0.25">
      <c r="B3864">
        <f>IF('Input and Summary Results'!D3446=0,FALSE,'Input and Summary Results'!$B3446)</f>
        <v>222</v>
      </c>
      <c r="C3864">
        <f>IF(OR(B3864=0,'Input and Summary Results'!D3446=0,'Input and Summary Results'!D3446=""),FALSE,'Input and Summary Results'!$D3446)</f>
        <v>0.15918287</v>
      </c>
      <c r="D3864">
        <f>IF(OR(B3864=0,'Input and Summary Results'!E3446=0),FALSE,'Input and Summary Results'!$E3446)</f>
        <v>6.2814460000000003E-2</v>
      </c>
      <c r="E3864">
        <f t="shared" si="209"/>
        <v>-0.79810366941712341</v>
      </c>
      <c r="F3864">
        <f t="shared" si="210"/>
        <v>0.17125885241295122</v>
      </c>
      <c r="G3864">
        <f>IF('Input and Summary Results'!$J$4="yes",IF(C3864=FALSE,FALSE,IF('Data Transformation'!E3864&lt;$R$10,E3864,$R$10)),IF(C3864=FALSE,FALSE,IF(C3864&lt;$R$10,C3864,$R$10)))</f>
        <v>0.15918287</v>
      </c>
      <c r="H3864">
        <f>IF('Input and Summary Results'!$J$4="yes",'Data Transformation'!F3864,'Data Transformation'!D3864)</f>
        <v>6.2814460000000003E-2</v>
      </c>
      <c r="I3864">
        <f t="shared" si="211"/>
        <v>222</v>
      </c>
    </row>
    <row r="3865" spans="2:9" x14ac:dyDescent="0.25">
      <c r="B3865">
        <f>IF('Input and Summary Results'!D3447=0,FALSE,'Input and Summary Results'!$B3447)</f>
        <v>222</v>
      </c>
      <c r="C3865">
        <f>IF(OR(B3865=0,'Input and Summary Results'!D3447=0,'Input and Summary Results'!D3447=""),FALSE,'Input and Summary Results'!$D3447)</f>
        <v>0.20587137</v>
      </c>
      <c r="D3865">
        <f>IF(OR(B3865=0,'Input and Summary Results'!E3447=0),FALSE,'Input and Summary Results'!$E3447)</f>
        <v>2.647886E-2</v>
      </c>
      <c r="E3865">
        <f t="shared" si="209"/>
        <v>-0.68640404539531785</v>
      </c>
      <c r="F3865">
        <f t="shared" si="210"/>
        <v>5.5820414659891758E-2</v>
      </c>
      <c r="G3865">
        <f>IF('Input and Summary Results'!$J$4="yes",IF(C3865=FALSE,FALSE,IF('Data Transformation'!E3865&lt;$R$10,E3865,$R$10)),IF(C3865=FALSE,FALSE,IF(C3865&lt;$R$10,C3865,$R$10)))</f>
        <v>0.20587137</v>
      </c>
      <c r="H3865">
        <f>IF('Input and Summary Results'!$J$4="yes",'Data Transformation'!F3865,'Data Transformation'!D3865)</f>
        <v>2.647886E-2</v>
      </c>
      <c r="I3865">
        <f t="shared" si="211"/>
        <v>222</v>
      </c>
    </row>
    <row r="3866" spans="2:9" x14ac:dyDescent="0.25">
      <c r="B3866">
        <f>IF('Input and Summary Results'!D3448=0,FALSE,'Input and Summary Results'!$B3448)</f>
        <v>222</v>
      </c>
      <c r="C3866">
        <f>IF(OR(B3866=0,'Input and Summary Results'!D3448=0,'Input and Summary Results'!D3448=""),FALSE,'Input and Summary Results'!$D3448)</f>
        <v>0.21005276000000001</v>
      </c>
      <c r="D3866">
        <f>IF(OR(B3866=0,'Input and Summary Results'!E3448=0),FALSE,'Input and Summary Results'!$E3448)</f>
        <v>5.8215059999999999E-2</v>
      </c>
      <c r="E3866">
        <f t="shared" si="209"/>
        <v>-0.67767160765183954</v>
      </c>
      <c r="F3866">
        <f t="shared" si="210"/>
        <v>0.12028090485457081</v>
      </c>
      <c r="G3866">
        <f>IF('Input and Summary Results'!$J$4="yes",IF(C3866=FALSE,FALSE,IF('Data Transformation'!E3866&lt;$R$10,E3866,$R$10)),IF(C3866=FALSE,FALSE,IF(C3866&lt;$R$10,C3866,$R$10)))</f>
        <v>0.21005276000000001</v>
      </c>
      <c r="H3866">
        <f>IF('Input and Summary Results'!$J$4="yes",'Data Transformation'!F3866,'Data Transformation'!D3866)</f>
        <v>5.8215059999999999E-2</v>
      </c>
      <c r="I3866">
        <f t="shared" si="211"/>
        <v>222</v>
      </c>
    </row>
    <row r="3867" spans="2:9" x14ac:dyDescent="0.25">
      <c r="B3867">
        <f>IF('Input and Summary Results'!D3449=0,FALSE,'Input and Summary Results'!$B3449)</f>
        <v>222</v>
      </c>
      <c r="C3867">
        <f>IF(OR(B3867=0,'Input and Summary Results'!D3449=0,'Input and Summary Results'!D3449=""),FALSE,'Input and Summary Results'!$D3449)</f>
        <v>0.51152498000000002</v>
      </c>
      <c r="D3867">
        <f>IF(OR(B3867=0,'Input and Summary Results'!E3449=0),FALSE,'Input and Summary Results'!$E3449)</f>
        <v>4.6090649999999997E-2</v>
      </c>
      <c r="E3867">
        <f t="shared" si="209"/>
        <v>-0.29113315293665093</v>
      </c>
      <c r="F3867">
        <f t="shared" si="210"/>
        <v>3.9105308405466332E-2</v>
      </c>
      <c r="G3867">
        <f>IF('Input and Summary Results'!$J$4="yes",IF(C3867=FALSE,FALSE,IF('Data Transformation'!E3867&lt;$R$10,E3867,$R$10)),IF(C3867=FALSE,FALSE,IF(C3867&lt;$R$10,C3867,$R$10)))</f>
        <v>0.51152498000000002</v>
      </c>
      <c r="H3867">
        <f>IF('Input and Summary Results'!$J$4="yes",'Data Transformation'!F3867,'Data Transformation'!D3867)</f>
        <v>4.6090649999999997E-2</v>
      </c>
      <c r="I3867">
        <f t="shared" si="211"/>
        <v>222</v>
      </c>
    </row>
    <row r="3868" spans="2:9" x14ac:dyDescent="0.25">
      <c r="B3868">
        <f>IF('Input and Summary Results'!D3450=0,FALSE,'Input and Summary Results'!$B3450)</f>
        <v>222</v>
      </c>
      <c r="C3868">
        <f>IF(OR(B3868=0,'Input and Summary Results'!D3450=0,'Input and Summary Results'!D3450=""),FALSE,'Input and Summary Results'!$D3450)</f>
        <v>0.70493989999999995</v>
      </c>
      <c r="D3868">
        <f>IF(OR(B3868=0,'Input and Summary Results'!E3450=0),FALSE,'Input and Summary Results'!$E3450)</f>
        <v>3.6069570000000002E-2</v>
      </c>
      <c r="E3868">
        <f t="shared" si="209"/>
        <v>-0.1518479074213131</v>
      </c>
      <c r="F3868">
        <f t="shared" si="210"/>
        <v>2.2206422675181248E-2</v>
      </c>
      <c r="G3868">
        <f>IF('Input and Summary Results'!$J$4="yes",IF(C3868=FALSE,FALSE,IF('Data Transformation'!E3868&lt;$R$10,E3868,$R$10)),IF(C3868=FALSE,FALSE,IF(C3868&lt;$R$10,C3868,$R$10)))</f>
        <v>0.70493989999999995</v>
      </c>
      <c r="H3868">
        <f>IF('Input and Summary Results'!$J$4="yes",'Data Transformation'!F3868,'Data Transformation'!D3868)</f>
        <v>3.6069570000000002E-2</v>
      </c>
      <c r="I3868">
        <f t="shared" si="211"/>
        <v>222</v>
      </c>
    </row>
    <row r="3869" spans="2:9" x14ac:dyDescent="0.25">
      <c r="B3869">
        <f>IF('Input and Summary Results'!D3451=0,FALSE,'Input and Summary Results'!$B3451)</f>
        <v>222</v>
      </c>
      <c r="C3869">
        <f>IF(OR(B3869=0,'Input and Summary Results'!D3451=0,'Input and Summary Results'!D3451=""),FALSE,'Input and Summary Results'!$D3451)</f>
        <v>0.74929305000000002</v>
      </c>
      <c r="D3869">
        <f>IF(OR(B3869=0,'Input and Summary Results'!E3451=0),FALSE,'Input and Summary Results'!$E3451)</f>
        <v>7.7916029999999997E-2</v>
      </c>
      <c r="E3869">
        <f t="shared" si="209"/>
        <v>-0.12534829564245331</v>
      </c>
      <c r="F3869">
        <f t="shared" si="210"/>
        <v>4.5129948849785807E-2</v>
      </c>
      <c r="G3869">
        <f>IF('Input and Summary Results'!$J$4="yes",IF(C3869=FALSE,FALSE,IF('Data Transformation'!E3869&lt;$R$10,E3869,$R$10)),IF(C3869=FALSE,FALSE,IF(C3869&lt;$R$10,C3869,$R$10)))</f>
        <v>0.74929305000000002</v>
      </c>
      <c r="H3869">
        <f>IF('Input and Summary Results'!$J$4="yes",'Data Transformation'!F3869,'Data Transformation'!D3869)</f>
        <v>7.7916029999999997E-2</v>
      </c>
      <c r="I3869">
        <f t="shared" si="211"/>
        <v>222</v>
      </c>
    </row>
    <row r="3870" spans="2:9" x14ac:dyDescent="0.25">
      <c r="B3870">
        <f>IF('Input and Summary Results'!D3452=0,FALSE,'Input and Summary Results'!$B3452)</f>
        <v>222</v>
      </c>
      <c r="C3870">
        <f>IF(OR(B3870=0,'Input and Summary Results'!D3452=0,'Input and Summary Results'!D3452=""),FALSE,'Input and Summary Results'!$D3452)</f>
        <v>0.76045969999999996</v>
      </c>
      <c r="D3870">
        <f>IF(OR(B3870=0,'Input and Summary Results'!E3452=0),FALSE,'Input and Summary Results'!$E3452)</f>
        <v>3.6350500000000001E-2</v>
      </c>
      <c r="E3870">
        <f t="shared" si="209"/>
        <v>-0.11892379611639646</v>
      </c>
      <c r="F3870">
        <f t="shared" si="210"/>
        <v>2.0745500386148009E-2</v>
      </c>
      <c r="G3870">
        <f>IF('Input and Summary Results'!$J$4="yes",IF(C3870=FALSE,FALSE,IF('Data Transformation'!E3870&lt;$R$10,E3870,$R$10)),IF(C3870=FALSE,FALSE,IF(C3870&lt;$R$10,C3870,$R$10)))</f>
        <v>0.76045969999999996</v>
      </c>
      <c r="H3870">
        <f>IF('Input and Summary Results'!$J$4="yes",'Data Transformation'!F3870,'Data Transformation'!D3870)</f>
        <v>3.6350500000000001E-2</v>
      </c>
      <c r="I3870">
        <f t="shared" si="211"/>
        <v>222</v>
      </c>
    </row>
    <row r="3871" spans="2:9" x14ac:dyDescent="0.25">
      <c r="B3871">
        <f>IF('Input and Summary Results'!D3453=0,FALSE,'Input and Summary Results'!$B3453)</f>
        <v>222</v>
      </c>
      <c r="C3871">
        <f>IF(OR(B3871=0,'Input and Summary Results'!D3453=0,'Input and Summary Results'!D3453=""),FALSE,'Input and Summary Results'!$D3453)</f>
        <v>0.78704876000000001</v>
      </c>
      <c r="D3871">
        <f>IF(OR(B3871=0,'Input and Summary Results'!E3453=0),FALSE,'Input and Summary Results'!$E3453)</f>
        <v>5.7763410000000001E-2</v>
      </c>
      <c r="E3871">
        <f t="shared" si="209"/>
        <v>-0.10399836097897869</v>
      </c>
      <c r="F3871">
        <f t="shared" si="210"/>
        <v>3.1852308540578862E-2</v>
      </c>
      <c r="G3871">
        <f>IF('Input and Summary Results'!$J$4="yes",IF(C3871=FALSE,FALSE,IF('Data Transformation'!E3871&lt;$R$10,E3871,$R$10)),IF(C3871=FALSE,FALSE,IF(C3871&lt;$R$10,C3871,$R$10)))</f>
        <v>0.78704876000000001</v>
      </c>
      <c r="H3871">
        <f>IF('Input and Summary Results'!$J$4="yes",'Data Transformation'!F3871,'Data Transformation'!D3871)</f>
        <v>5.7763410000000001E-2</v>
      </c>
      <c r="I3871">
        <f t="shared" si="211"/>
        <v>222</v>
      </c>
    </row>
    <row r="3872" spans="2:9" x14ac:dyDescent="0.25">
      <c r="B3872">
        <f>IF('Input and Summary Results'!D3454=0,FALSE,'Input and Summary Results'!$B3454)</f>
        <v>222</v>
      </c>
      <c r="C3872">
        <f>IF(OR(B3872=0,'Input and Summary Results'!D3454=0,'Input and Summary Results'!D3454=""),FALSE,'Input and Summary Results'!$D3454)</f>
        <v>0.84923280000000001</v>
      </c>
      <c r="D3872">
        <f>IF(OR(B3872=0,'Input and Summary Results'!E3454=0),FALSE,'Input and Summary Results'!$E3454)</f>
        <v>4.3314350000000001E-2</v>
      </c>
      <c r="E3872">
        <f t="shared" si="209"/>
        <v>-7.0973240384615568E-2</v>
      </c>
      <c r="F3872">
        <f t="shared" si="210"/>
        <v>2.2135777021330311E-2</v>
      </c>
      <c r="G3872">
        <f>IF('Input and Summary Results'!$J$4="yes",IF(C3872=FALSE,FALSE,IF('Data Transformation'!E3872&lt;$R$10,E3872,$R$10)),IF(C3872=FALSE,FALSE,IF(C3872&lt;$R$10,C3872,$R$10)))</f>
        <v>0.84923280000000001</v>
      </c>
      <c r="H3872">
        <f>IF('Input and Summary Results'!$J$4="yes",'Data Transformation'!F3872,'Data Transformation'!D3872)</f>
        <v>4.3314350000000001E-2</v>
      </c>
      <c r="I3872">
        <f t="shared" si="211"/>
        <v>222</v>
      </c>
    </row>
    <row r="3873" spans="2:9" x14ac:dyDescent="0.25">
      <c r="B3873">
        <f>IF('Input and Summary Results'!D3455=0,FALSE,'Input and Summary Results'!$B3455)</f>
        <v>222</v>
      </c>
      <c r="C3873">
        <f>IF(OR(B3873=0,'Input and Summary Results'!D3455=0,'Input and Summary Results'!D3455=""),FALSE,'Input and Summary Results'!$D3455)</f>
        <v>0.95957459000000001</v>
      </c>
      <c r="D3873">
        <f>IF(OR(B3873=0,'Input and Summary Results'!E3455=0),FALSE,'Input and Summary Results'!$E3455)</f>
        <v>3.3021740000000001E-2</v>
      </c>
      <c r="E3873">
        <f t="shared" si="209"/>
        <v>-1.7921260880213175E-2</v>
      </c>
      <c r="F3873">
        <f t="shared" si="210"/>
        <v>1.4935196606237771E-2</v>
      </c>
      <c r="G3873">
        <f>IF('Input and Summary Results'!$J$4="yes",IF(C3873=FALSE,FALSE,IF('Data Transformation'!E3873&lt;$R$10,E3873,$R$10)),IF(C3873=FALSE,FALSE,IF(C3873&lt;$R$10,C3873,$R$10)))</f>
        <v>0.95957459000000001</v>
      </c>
      <c r="H3873">
        <f>IF('Input and Summary Results'!$J$4="yes",'Data Transformation'!F3873,'Data Transformation'!D3873)</f>
        <v>3.3021740000000001E-2</v>
      </c>
      <c r="I3873">
        <f t="shared" si="211"/>
        <v>222</v>
      </c>
    </row>
    <row r="3874" spans="2:9" x14ac:dyDescent="0.25">
      <c r="B3874">
        <f>IF('Input and Summary Results'!D3456=0,FALSE,'Input and Summary Results'!$B3456)</f>
        <v>222</v>
      </c>
      <c r="C3874">
        <f>IF(OR(B3874=0,'Input and Summary Results'!D3456=0,'Input and Summary Results'!D3456=""),FALSE,'Input and Summary Results'!$D3456)</f>
        <v>0.96007447000000001</v>
      </c>
      <c r="D3874">
        <f>IF(OR(B3874=0,'Input and Summary Results'!E3456=0),FALSE,'Input and Summary Results'!$E3456)</f>
        <v>3.6038269999999997E-2</v>
      </c>
      <c r="E3874">
        <f t="shared" si="209"/>
        <v>-1.7695078777406521E-2</v>
      </c>
      <c r="F3874">
        <f t="shared" si="210"/>
        <v>1.629103748587336E-2</v>
      </c>
      <c r="G3874">
        <f>IF('Input and Summary Results'!$J$4="yes",IF(C3874=FALSE,FALSE,IF('Data Transformation'!E3874&lt;$R$10,E3874,$R$10)),IF(C3874=FALSE,FALSE,IF(C3874&lt;$R$10,C3874,$R$10)))</f>
        <v>0.96007447000000001</v>
      </c>
      <c r="H3874">
        <f>IF('Input and Summary Results'!$J$4="yes",'Data Transformation'!F3874,'Data Transformation'!D3874)</f>
        <v>3.6038269999999997E-2</v>
      </c>
      <c r="I3874">
        <f t="shared" si="211"/>
        <v>222</v>
      </c>
    </row>
    <row r="3875" spans="2:9" x14ac:dyDescent="0.25">
      <c r="B3875">
        <f>IF('Input and Summary Results'!D3457=0,FALSE,'Input and Summary Results'!$B3457)</f>
        <v>222</v>
      </c>
      <c r="C3875">
        <f>IF(OR(B3875=0,'Input and Summary Results'!D3457=0,'Input and Summary Results'!D3457=""),FALSE,'Input and Summary Results'!$D3457)</f>
        <v>0.98361971000000004</v>
      </c>
      <c r="D3875">
        <f>IF(OR(B3875=0,'Input and Summary Results'!E3457=0),FALSE,'Input and Summary Results'!$E3457)</f>
        <v>3.025984E-2</v>
      </c>
      <c r="E3875">
        <f t="shared" si="209"/>
        <v>-7.1727773525206567E-3</v>
      </c>
      <c r="F3875">
        <f t="shared" si="210"/>
        <v>1.3351471535681203E-2</v>
      </c>
      <c r="G3875">
        <f>IF('Input and Summary Results'!$J$4="yes",IF(C3875=FALSE,FALSE,IF('Data Transformation'!E3875&lt;$R$10,E3875,$R$10)),IF(C3875=FALSE,FALSE,IF(C3875&lt;$R$10,C3875,$R$10)))</f>
        <v>0.98361971000000004</v>
      </c>
      <c r="H3875">
        <f>IF('Input and Summary Results'!$J$4="yes",'Data Transformation'!F3875,'Data Transformation'!D3875)</f>
        <v>3.025984E-2</v>
      </c>
      <c r="I3875">
        <f t="shared" si="211"/>
        <v>222</v>
      </c>
    </row>
    <row r="3876" spans="2:9" x14ac:dyDescent="0.25">
      <c r="B3876">
        <f>IF('Input and Summary Results'!D3458=0,FALSE,'Input and Summary Results'!$B3458)</f>
        <v>222</v>
      </c>
      <c r="C3876">
        <f>IF(OR(B3876=0,'Input and Summary Results'!D3458=0,'Input and Summary Results'!D3458=""),FALSE,'Input and Summary Results'!$D3458)</f>
        <v>1.0151144400000001</v>
      </c>
      <c r="D3876">
        <f>IF(OR(B3876=0,'Input and Summary Results'!E3458=0),FALSE,'Input and Summary Results'!$E3458)</f>
        <v>7.0807899999999993E-2</v>
      </c>
      <c r="E3876">
        <f t="shared" si="209"/>
        <v>6.5150056569908245E-3</v>
      </c>
      <c r="F3876">
        <f t="shared" si="210"/>
        <v>3.0273068128160992E-2</v>
      </c>
      <c r="G3876">
        <f>IF('Input and Summary Results'!$J$4="yes",IF(C3876=FALSE,FALSE,IF('Data Transformation'!E3876&lt;$R$10,E3876,$R$10)),IF(C3876=FALSE,FALSE,IF(C3876&lt;$R$10,C3876,$R$10)))</f>
        <v>1.0151144400000001</v>
      </c>
      <c r="H3876">
        <f>IF('Input and Summary Results'!$J$4="yes",'Data Transformation'!F3876,'Data Transformation'!D3876)</f>
        <v>7.0807899999999993E-2</v>
      </c>
      <c r="I3876">
        <f t="shared" si="211"/>
        <v>222</v>
      </c>
    </row>
    <row r="3877" spans="2:9" x14ac:dyDescent="0.25">
      <c r="B3877">
        <f>IF('Input and Summary Results'!D3459=0,FALSE,'Input and Summary Results'!$B3459)</f>
        <v>222</v>
      </c>
      <c r="C3877">
        <f>IF(OR(B3877=0,'Input and Summary Results'!D3459=0,'Input and Summary Results'!D3459=""),FALSE,'Input and Summary Results'!$D3459)</f>
        <v>1.02498534</v>
      </c>
      <c r="D3877">
        <f>IF(OR(B3877=0,'Input and Summary Results'!E3459=0),FALSE,'Input and Summary Results'!$E3459)</f>
        <v>3.6401339999999997E-2</v>
      </c>
      <c r="E3877">
        <f t="shared" si="209"/>
        <v>1.0717653877007028E-2</v>
      </c>
      <c r="F3877">
        <f t="shared" si="210"/>
        <v>1.5413080503180659E-2</v>
      </c>
      <c r="G3877">
        <f>IF('Input and Summary Results'!$J$4="yes",IF(C3877=FALSE,FALSE,IF('Data Transformation'!E3877&lt;$R$10,E3877,$R$10)),IF(C3877=FALSE,FALSE,IF(C3877&lt;$R$10,C3877,$R$10)))</f>
        <v>1.02498534</v>
      </c>
      <c r="H3877">
        <f>IF('Input and Summary Results'!$J$4="yes",'Data Transformation'!F3877,'Data Transformation'!D3877)</f>
        <v>3.6401339999999997E-2</v>
      </c>
      <c r="I3877">
        <f t="shared" si="211"/>
        <v>222</v>
      </c>
    </row>
    <row r="3878" spans="2:9" x14ac:dyDescent="0.25">
      <c r="B3878">
        <f>IF('Input and Summary Results'!D3460=0,FALSE,'Input and Summary Results'!$B3460)</f>
        <v>222</v>
      </c>
      <c r="C3878">
        <f>IF(OR(B3878=0,'Input and Summary Results'!D3460=0,'Input and Summary Results'!D3460=""),FALSE,'Input and Summary Results'!$D3460)</f>
        <v>1.09504639</v>
      </c>
      <c r="D3878">
        <f>IF(OR(B3878=0,'Input and Summary Results'!E3460=0),FALSE,'Input and Summary Results'!$E3460)</f>
        <v>4.6394129999999999E-2</v>
      </c>
      <c r="E3878">
        <f t="shared" si="209"/>
        <v>3.9432517801034329E-2</v>
      </c>
      <c r="F3878">
        <f t="shared" si="210"/>
        <v>1.8387396738507124E-2</v>
      </c>
      <c r="G3878">
        <f>IF('Input and Summary Results'!$J$4="yes",IF(C3878=FALSE,FALSE,IF('Data Transformation'!E3878&lt;$R$10,E3878,$R$10)),IF(C3878=FALSE,FALSE,IF(C3878&lt;$R$10,C3878,$R$10)))</f>
        <v>1.09504639</v>
      </c>
      <c r="H3878">
        <f>IF('Input and Summary Results'!$J$4="yes",'Data Transformation'!F3878,'Data Transformation'!D3878)</f>
        <v>4.6394129999999999E-2</v>
      </c>
      <c r="I3878">
        <f t="shared" si="211"/>
        <v>222</v>
      </c>
    </row>
    <row r="3879" spans="2:9" x14ac:dyDescent="0.25">
      <c r="B3879">
        <f>IF('Input and Summary Results'!D3461=0,FALSE,'Input and Summary Results'!$B3461)</f>
        <v>222</v>
      </c>
      <c r="C3879">
        <f>IF(OR(B3879=0,'Input and Summary Results'!D3461=0,'Input and Summary Results'!D3461=""),FALSE,'Input and Summary Results'!$D3461)</f>
        <v>1.1071513500000001</v>
      </c>
      <c r="D3879">
        <f>IF(OR(B3879=0,'Input and Summary Results'!E3461=0),FALSE,'Input and Summary Results'!$E3461)</f>
        <v>3.3884619999999997E-2</v>
      </c>
      <c r="E3879">
        <f t="shared" si="209"/>
        <v>4.4206993938236981E-2</v>
      </c>
      <c r="F3879">
        <f t="shared" si="210"/>
        <v>1.3282669149073428E-2</v>
      </c>
      <c r="G3879">
        <f>IF('Input and Summary Results'!$J$4="yes",IF(C3879=FALSE,FALSE,IF('Data Transformation'!E3879&lt;$R$10,E3879,$R$10)),IF(C3879=FALSE,FALSE,IF(C3879&lt;$R$10,C3879,$R$10)))</f>
        <v>1.1071513500000001</v>
      </c>
      <c r="H3879">
        <f>IF('Input and Summary Results'!$J$4="yes",'Data Transformation'!F3879,'Data Transformation'!D3879)</f>
        <v>3.3884619999999997E-2</v>
      </c>
      <c r="I3879">
        <f t="shared" si="211"/>
        <v>222</v>
      </c>
    </row>
    <row r="3880" spans="2:9" x14ac:dyDescent="0.25">
      <c r="B3880">
        <f>IF('Input and Summary Results'!D3462=0,FALSE,'Input and Summary Results'!$B3462)</f>
        <v>223</v>
      </c>
      <c r="C3880">
        <f>IF(OR(B3880=0,'Input and Summary Results'!D3462=0,'Input and Summary Results'!D3462=""),FALSE,'Input and Summary Results'!$D3462)</f>
        <v>0.61147978999999997</v>
      </c>
      <c r="D3880">
        <f>IF(OR(B3880=0,'Input and Summary Results'!E3462=0),FALSE,'Input and Summary Results'!$E3462)</f>
        <v>2.9770979999999999E-2</v>
      </c>
      <c r="E3880">
        <f t="shared" si="209"/>
        <v>-0.21361789224425071</v>
      </c>
      <c r="F3880">
        <f t="shared" si="210"/>
        <v>2.1130061093270147E-2</v>
      </c>
      <c r="G3880">
        <f>IF('Input and Summary Results'!$J$4="yes",IF(C3880=FALSE,FALSE,IF('Data Transformation'!E3880&lt;$R$10,E3880,$R$10)),IF(C3880=FALSE,FALSE,IF(C3880&lt;$R$10,C3880,$R$10)))</f>
        <v>0.61147978999999997</v>
      </c>
      <c r="H3880">
        <f>IF('Input and Summary Results'!$J$4="yes",'Data Transformation'!F3880,'Data Transformation'!D3880)</f>
        <v>2.9770979999999999E-2</v>
      </c>
      <c r="I3880">
        <f t="shared" si="211"/>
        <v>223</v>
      </c>
    </row>
    <row r="3881" spans="2:9" x14ac:dyDescent="0.25">
      <c r="B3881">
        <f>IF('Input and Summary Results'!D3463=0,FALSE,'Input and Summary Results'!$B3463)</f>
        <v>223</v>
      </c>
      <c r="C3881">
        <f>IF(OR(B3881=0,'Input and Summary Results'!D3463=0,'Input and Summary Results'!D3463=""),FALSE,'Input and Summary Results'!$D3463)</f>
        <v>0.82527233</v>
      </c>
      <c r="D3881">
        <f>IF(OR(B3881=0,'Input and Summary Results'!E3463=0),FALSE,'Input and Summary Results'!$E3463)</f>
        <v>4.3074620000000001E-2</v>
      </c>
      <c r="E3881">
        <f t="shared" si="209"/>
        <v>-8.3402715813670827E-2</v>
      </c>
      <c r="F3881">
        <f t="shared" si="210"/>
        <v>2.2652383219972975E-2</v>
      </c>
      <c r="G3881">
        <f>IF('Input and Summary Results'!$J$4="yes",IF(C3881=FALSE,FALSE,IF('Data Transformation'!E3881&lt;$R$10,E3881,$R$10)),IF(C3881=FALSE,FALSE,IF(C3881&lt;$R$10,C3881,$R$10)))</f>
        <v>0.82527233</v>
      </c>
      <c r="H3881">
        <f>IF('Input and Summary Results'!$J$4="yes",'Data Transformation'!F3881,'Data Transformation'!D3881)</f>
        <v>4.3074620000000001E-2</v>
      </c>
      <c r="I3881">
        <f t="shared" si="211"/>
        <v>223</v>
      </c>
    </row>
    <row r="3882" spans="2:9" x14ac:dyDescent="0.25">
      <c r="B3882">
        <f>IF('Input and Summary Results'!D3464=0,FALSE,'Input and Summary Results'!$B3464)</f>
        <v>223</v>
      </c>
      <c r="C3882">
        <f>IF(OR(B3882=0,'Input and Summary Results'!D3464=0,'Input and Summary Results'!D3464=""),FALSE,'Input and Summary Results'!$D3464)</f>
        <v>0.84363854000000005</v>
      </c>
      <c r="D3882">
        <f>IF(OR(B3882=0,'Input and Summary Results'!E3464=0),FALSE,'Input and Summary Results'!$E3464)</f>
        <v>4.9306170000000003E-2</v>
      </c>
      <c r="E3882">
        <f t="shared" ref="E3882:E3945" si="212">IF(C3882=FALSE,FALSE,LOG10(C3882))</f>
        <v>-7.3843588573362304E-2</v>
      </c>
      <c r="F3882">
        <f t="shared" ref="F3882:F3945" si="213">IF(D3882=FALSE, FALSE,0.434*D3882/C3882)</f>
        <v>2.5364983657574489E-2</v>
      </c>
      <c r="G3882">
        <f>IF('Input and Summary Results'!$J$4="yes",IF(C3882=FALSE,FALSE,IF('Data Transformation'!E3882&lt;$R$10,E3882,$R$10)),IF(C3882=FALSE,FALSE,IF(C3882&lt;$R$10,C3882,$R$10)))</f>
        <v>0.84363854000000005</v>
      </c>
      <c r="H3882">
        <f>IF('Input and Summary Results'!$J$4="yes",'Data Transformation'!F3882,'Data Transformation'!D3882)</f>
        <v>4.9306170000000003E-2</v>
      </c>
      <c r="I3882">
        <f t="shared" si="211"/>
        <v>223</v>
      </c>
    </row>
    <row r="3883" spans="2:9" x14ac:dyDescent="0.25">
      <c r="B3883">
        <f>IF('Input and Summary Results'!D3465=0,FALSE,'Input and Summary Results'!$B3465)</f>
        <v>223</v>
      </c>
      <c r="C3883">
        <f>IF(OR(B3883=0,'Input and Summary Results'!D3465=0,'Input and Summary Results'!D3465=""),FALSE,'Input and Summary Results'!$D3465)</f>
        <v>0.88040755000000004</v>
      </c>
      <c r="D3883">
        <f>IF(OR(B3883=0,'Input and Summary Results'!E3465=0),FALSE,'Input and Summary Results'!$E3465)</f>
        <v>6.4771179999999998E-2</v>
      </c>
      <c r="E3883">
        <f t="shared" si="212"/>
        <v>-5.5316241778300024E-2</v>
      </c>
      <c r="F3883">
        <f t="shared" si="213"/>
        <v>3.1929181116177388E-2</v>
      </c>
      <c r="G3883">
        <f>IF('Input and Summary Results'!$J$4="yes",IF(C3883=FALSE,FALSE,IF('Data Transformation'!E3883&lt;$R$10,E3883,$R$10)),IF(C3883=FALSE,FALSE,IF(C3883&lt;$R$10,C3883,$R$10)))</f>
        <v>0.88040755000000004</v>
      </c>
      <c r="H3883">
        <f>IF('Input and Summary Results'!$J$4="yes",'Data Transformation'!F3883,'Data Transformation'!D3883)</f>
        <v>6.4771179999999998E-2</v>
      </c>
      <c r="I3883">
        <f t="shared" si="211"/>
        <v>223</v>
      </c>
    </row>
    <row r="3884" spans="2:9" x14ac:dyDescent="0.25">
      <c r="B3884">
        <f>IF('Input and Summary Results'!D3466=0,FALSE,'Input and Summary Results'!$B3466)</f>
        <v>223</v>
      </c>
      <c r="C3884">
        <f>IF(OR(B3884=0,'Input and Summary Results'!D3466=0,'Input and Summary Results'!D3466=""),FALSE,'Input and Summary Results'!$D3466)</f>
        <v>0.89245821999999997</v>
      </c>
      <c r="D3884">
        <f>IF(OR(B3884=0,'Input and Summary Results'!E3466=0),FALSE,'Input and Summary Results'!$E3466)</f>
        <v>4.6988299999999997E-2</v>
      </c>
      <c r="E3884">
        <f t="shared" si="212"/>
        <v>-4.9412106026041319E-2</v>
      </c>
      <c r="F3884">
        <f t="shared" si="213"/>
        <v>2.2850282223855812E-2</v>
      </c>
      <c r="G3884">
        <f>IF('Input and Summary Results'!$J$4="yes",IF(C3884=FALSE,FALSE,IF('Data Transformation'!E3884&lt;$R$10,E3884,$R$10)),IF(C3884=FALSE,FALSE,IF(C3884&lt;$R$10,C3884,$R$10)))</f>
        <v>0.89245821999999997</v>
      </c>
      <c r="H3884">
        <f>IF('Input and Summary Results'!$J$4="yes",'Data Transformation'!F3884,'Data Transformation'!D3884)</f>
        <v>4.6988299999999997E-2</v>
      </c>
      <c r="I3884">
        <f t="shared" si="211"/>
        <v>223</v>
      </c>
    </row>
    <row r="3885" spans="2:9" x14ac:dyDescent="0.25">
      <c r="B3885">
        <f>IF('Input and Summary Results'!D3467=0,FALSE,'Input and Summary Results'!$B3467)</f>
        <v>223</v>
      </c>
      <c r="C3885">
        <f>IF(OR(B3885=0,'Input and Summary Results'!D3467=0,'Input and Summary Results'!D3467=""),FALSE,'Input and Summary Results'!$D3467)</f>
        <v>0.89649171999999999</v>
      </c>
      <c r="D3885">
        <f>IF(OR(B3885=0,'Input and Summary Results'!E3467=0),FALSE,'Input and Summary Results'!$E3467)</f>
        <v>4.2342020000000001E-2</v>
      </c>
      <c r="E3885">
        <f t="shared" si="212"/>
        <v>-4.7453717228308386E-2</v>
      </c>
      <c r="F3885">
        <f t="shared" si="213"/>
        <v>2.0498166653452193E-2</v>
      </c>
      <c r="G3885">
        <f>IF('Input and Summary Results'!$J$4="yes",IF(C3885=FALSE,FALSE,IF('Data Transformation'!E3885&lt;$R$10,E3885,$R$10)),IF(C3885=FALSE,FALSE,IF(C3885&lt;$R$10,C3885,$R$10)))</f>
        <v>0.89649171999999999</v>
      </c>
      <c r="H3885">
        <f>IF('Input and Summary Results'!$J$4="yes",'Data Transformation'!F3885,'Data Transformation'!D3885)</f>
        <v>4.2342020000000001E-2</v>
      </c>
      <c r="I3885">
        <f t="shared" si="211"/>
        <v>223</v>
      </c>
    </row>
    <row r="3886" spans="2:9" x14ac:dyDescent="0.25">
      <c r="B3886">
        <f>IF('Input and Summary Results'!D3468=0,FALSE,'Input and Summary Results'!$B3468)</f>
        <v>223</v>
      </c>
      <c r="C3886">
        <f>IF(OR(B3886=0,'Input and Summary Results'!D3468=0,'Input and Summary Results'!D3468=""),FALSE,'Input and Summary Results'!$D3468)</f>
        <v>0.95430029000000005</v>
      </c>
      <c r="D3886">
        <f>IF(OR(B3886=0,'Input and Summary Results'!E3468=0),FALSE,'Input and Summary Results'!$E3468)</f>
        <v>4.59624E-2</v>
      </c>
      <c r="E3886">
        <f t="shared" si="212"/>
        <v>-2.0314944196257623E-2</v>
      </c>
      <c r="F3886">
        <f t="shared" si="213"/>
        <v>2.0902939891174085E-2</v>
      </c>
      <c r="G3886">
        <f>IF('Input and Summary Results'!$J$4="yes",IF(C3886=FALSE,FALSE,IF('Data Transformation'!E3886&lt;$R$10,E3886,$R$10)),IF(C3886=FALSE,FALSE,IF(C3886&lt;$R$10,C3886,$R$10)))</f>
        <v>0.95430029000000005</v>
      </c>
      <c r="H3886">
        <f>IF('Input and Summary Results'!$J$4="yes",'Data Transformation'!F3886,'Data Transformation'!D3886)</f>
        <v>4.59624E-2</v>
      </c>
      <c r="I3886">
        <f t="shared" si="211"/>
        <v>223</v>
      </c>
    </row>
    <row r="3887" spans="2:9" x14ac:dyDescent="0.25">
      <c r="B3887">
        <f>IF('Input and Summary Results'!D3469=0,FALSE,'Input and Summary Results'!$B3469)</f>
        <v>223</v>
      </c>
      <c r="C3887">
        <f>IF(OR(B3887=0,'Input and Summary Results'!D3469=0,'Input and Summary Results'!D3469=""),FALSE,'Input and Summary Results'!$D3469)</f>
        <v>0.96307065999999997</v>
      </c>
      <c r="D3887">
        <f>IF(OR(B3887=0,'Input and Summary Results'!E3469=0),FALSE,'Input and Summary Results'!$E3469)</f>
        <v>4.2337350000000003E-2</v>
      </c>
      <c r="E3887">
        <f t="shared" si="212"/>
        <v>-1.6341847743264117E-2</v>
      </c>
      <c r="F3887">
        <f t="shared" si="213"/>
        <v>1.9078984194160788E-2</v>
      </c>
      <c r="G3887">
        <f>IF('Input and Summary Results'!$J$4="yes",IF(C3887=FALSE,FALSE,IF('Data Transformation'!E3887&lt;$R$10,E3887,$R$10)),IF(C3887=FALSE,FALSE,IF(C3887&lt;$R$10,C3887,$R$10)))</f>
        <v>0.96307065999999997</v>
      </c>
      <c r="H3887">
        <f>IF('Input and Summary Results'!$J$4="yes",'Data Transformation'!F3887,'Data Transformation'!D3887)</f>
        <v>4.2337350000000003E-2</v>
      </c>
      <c r="I3887">
        <f t="shared" si="211"/>
        <v>223</v>
      </c>
    </row>
    <row r="3888" spans="2:9" x14ac:dyDescent="0.25">
      <c r="B3888">
        <f>IF('Input and Summary Results'!D3470=0,FALSE,'Input and Summary Results'!$B3470)</f>
        <v>223</v>
      </c>
      <c r="C3888">
        <f>IF(OR(B3888=0,'Input and Summary Results'!D3470=0,'Input and Summary Results'!D3470=""),FALSE,'Input and Summary Results'!$D3470)</f>
        <v>0.97971386999999999</v>
      </c>
      <c r="D3888">
        <f>IF(OR(B3888=0,'Input and Summary Results'!E3470=0),FALSE,'Input and Summary Results'!$E3470)</f>
        <v>3.8651129999999999E-2</v>
      </c>
      <c r="E3888">
        <f t="shared" si="212"/>
        <v>-8.9007435160562351E-3</v>
      </c>
      <c r="F3888">
        <f t="shared" si="213"/>
        <v>1.7121928078858369E-2</v>
      </c>
      <c r="G3888">
        <f>IF('Input and Summary Results'!$J$4="yes",IF(C3888=FALSE,FALSE,IF('Data Transformation'!E3888&lt;$R$10,E3888,$R$10)),IF(C3888=FALSE,FALSE,IF(C3888&lt;$R$10,C3888,$R$10)))</f>
        <v>0.97971386999999999</v>
      </c>
      <c r="H3888">
        <f>IF('Input and Summary Results'!$J$4="yes",'Data Transformation'!F3888,'Data Transformation'!D3888)</f>
        <v>3.8651129999999999E-2</v>
      </c>
      <c r="I3888">
        <f t="shared" si="211"/>
        <v>223</v>
      </c>
    </row>
    <row r="3889" spans="2:9" x14ac:dyDescent="0.25">
      <c r="B3889">
        <f>IF('Input and Summary Results'!D3471=0,FALSE,'Input and Summary Results'!$B3471)</f>
        <v>223</v>
      </c>
      <c r="C3889">
        <f>IF(OR(B3889=0,'Input and Summary Results'!D3471=0,'Input and Summary Results'!D3471=""),FALSE,'Input and Summary Results'!$D3471)</f>
        <v>1.00576435</v>
      </c>
      <c r="D3889">
        <f>IF(OR(B3889=0,'Input and Summary Results'!E3471=0),FALSE,'Input and Summary Results'!$E3471)</f>
        <v>2.6093089999999999E-2</v>
      </c>
      <c r="E3889">
        <f t="shared" si="212"/>
        <v>2.4962376950572141E-3</v>
      </c>
      <c r="F3889">
        <f t="shared" si="213"/>
        <v>1.1259497376298932E-2</v>
      </c>
      <c r="G3889">
        <f>IF('Input and Summary Results'!$J$4="yes",IF(C3889=FALSE,FALSE,IF('Data Transformation'!E3889&lt;$R$10,E3889,$R$10)),IF(C3889=FALSE,FALSE,IF(C3889&lt;$R$10,C3889,$R$10)))</f>
        <v>1.00576435</v>
      </c>
      <c r="H3889">
        <f>IF('Input and Summary Results'!$J$4="yes",'Data Transformation'!F3889,'Data Transformation'!D3889)</f>
        <v>2.6093089999999999E-2</v>
      </c>
      <c r="I3889">
        <f t="shared" si="211"/>
        <v>223</v>
      </c>
    </row>
    <row r="3890" spans="2:9" x14ac:dyDescent="0.25">
      <c r="B3890">
        <f>IF('Input and Summary Results'!D3472=0,FALSE,'Input and Summary Results'!$B3472)</f>
        <v>223</v>
      </c>
      <c r="C3890">
        <f>IF(OR(B3890=0,'Input and Summary Results'!D3472=0,'Input and Summary Results'!D3472=""),FALSE,'Input and Summary Results'!$D3472)</f>
        <v>1.0065883600000001</v>
      </c>
      <c r="D3890">
        <f>IF(OR(B3890=0,'Input and Summary Results'!E3472=0),FALSE,'Input and Summary Results'!$E3472)</f>
        <v>3.368927E-2</v>
      </c>
      <c r="E3890">
        <f t="shared" si="212"/>
        <v>2.8519039897935577E-3</v>
      </c>
      <c r="F3890">
        <f t="shared" si="213"/>
        <v>1.4525444323635929E-2</v>
      </c>
      <c r="G3890">
        <f>IF('Input and Summary Results'!$J$4="yes",IF(C3890=FALSE,FALSE,IF('Data Transformation'!E3890&lt;$R$10,E3890,$R$10)),IF(C3890=FALSE,FALSE,IF(C3890&lt;$R$10,C3890,$R$10)))</f>
        <v>1.0065883600000001</v>
      </c>
      <c r="H3890">
        <f>IF('Input and Summary Results'!$J$4="yes",'Data Transformation'!F3890,'Data Transformation'!D3890)</f>
        <v>3.368927E-2</v>
      </c>
      <c r="I3890">
        <f t="shared" si="211"/>
        <v>223</v>
      </c>
    </row>
    <row r="3891" spans="2:9" x14ac:dyDescent="0.25">
      <c r="B3891">
        <f>IF('Input and Summary Results'!D3473=0,FALSE,'Input and Summary Results'!$B3473)</f>
        <v>223</v>
      </c>
      <c r="C3891">
        <f>IF(OR(B3891=0,'Input and Summary Results'!D3473=0,'Input and Summary Results'!D3473=""),FALSE,'Input and Summary Results'!$D3473)</f>
        <v>1.0172194000000001</v>
      </c>
      <c r="D3891">
        <f>IF(OR(B3891=0,'Input and Summary Results'!E3473=0),FALSE,'Input and Summary Results'!$E3473)</f>
        <v>5.0591369999999997E-2</v>
      </c>
      <c r="E3891">
        <f t="shared" si="212"/>
        <v>7.4146342726511888E-3</v>
      </c>
      <c r="F3891">
        <f t="shared" si="213"/>
        <v>2.1584974273986514E-2</v>
      </c>
      <c r="G3891">
        <f>IF('Input and Summary Results'!$J$4="yes",IF(C3891=FALSE,FALSE,IF('Data Transformation'!E3891&lt;$R$10,E3891,$R$10)),IF(C3891=FALSE,FALSE,IF(C3891&lt;$R$10,C3891,$R$10)))</f>
        <v>1.0172194000000001</v>
      </c>
      <c r="H3891">
        <f>IF('Input and Summary Results'!$J$4="yes",'Data Transformation'!F3891,'Data Transformation'!D3891)</f>
        <v>5.0591369999999997E-2</v>
      </c>
      <c r="I3891">
        <f t="shared" si="211"/>
        <v>223</v>
      </c>
    </row>
    <row r="3892" spans="2:9" x14ac:dyDescent="0.25">
      <c r="B3892">
        <f>IF('Input and Summary Results'!D3474=0,FALSE,'Input and Summary Results'!$B3474)</f>
        <v>223</v>
      </c>
      <c r="C3892">
        <f>IF(OR(B3892=0,'Input and Summary Results'!D3474=0,'Input and Summary Results'!D3474=""),FALSE,'Input and Summary Results'!$D3474)</f>
        <v>1.0207789</v>
      </c>
      <c r="D3892">
        <f>IF(OR(B3892=0,'Input and Summary Results'!E3474=0),FALSE,'Input and Summary Results'!$E3474)</f>
        <v>4.0589420000000001E-2</v>
      </c>
      <c r="E3892">
        <f t="shared" si="212"/>
        <v>8.9316843901399278E-3</v>
      </c>
      <c r="F3892">
        <f t="shared" si="213"/>
        <v>1.7257222185920965E-2</v>
      </c>
      <c r="G3892">
        <f>IF('Input and Summary Results'!$J$4="yes",IF(C3892=FALSE,FALSE,IF('Data Transformation'!E3892&lt;$R$10,E3892,$R$10)),IF(C3892=FALSE,FALSE,IF(C3892&lt;$R$10,C3892,$R$10)))</f>
        <v>1.0207789</v>
      </c>
      <c r="H3892">
        <f>IF('Input and Summary Results'!$J$4="yes",'Data Transformation'!F3892,'Data Transformation'!D3892)</f>
        <v>4.0589420000000001E-2</v>
      </c>
      <c r="I3892">
        <f t="shared" si="211"/>
        <v>223</v>
      </c>
    </row>
    <row r="3893" spans="2:9" x14ac:dyDescent="0.25">
      <c r="B3893">
        <f>IF('Input and Summary Results'!D3475=0,FALSE,'Input and Summary Results'!$B3475)</f>
        <v>223</v>
      </c>
      <c r="C3893">
        <f>IF(OR(B3893=0,'Input and Summary Results'!D3475=0,'Input and Summary Results'!D3475=""),FALSE,'Input and Summary Results'!$D3475)</f>
        <v>1.04563044</v>
      </c>
      <c r="D3893">
        <f>IF(OR(B3893=0,'Input and Summary Results'!E3475=0),FALSE,'Input and Summary Results'!$E3475)</f>
        <v>5.2342890000000003E-2</v>
      </c>
      <c r="E3893">
        <f t="shared" si="212"/>
        <v>1.9378217774095152E-2</v>
      </c>
      <c r="F3893">
        <f t="shared" si="213"/>
        <v>2.1725471439029646E-2</v>
      </c>
      <c r="G3893">
        <f>IF('Input and Summary Results'!$J$4="yes",IF(C3893=FALSE,FALSE,IF('Data Transformation'!E3893&lt;$R$10,E3893,$R$10)),IF(C3893=FALSE,FALSE,IF(C3893&lt;$R$10,C3893,$R$10)))</f>
        <v>1.04563044</v>
      </c>
      <c r="H3893">
        <f>IF('Input and Summary Results'!$J$4="yes",'Data Transformation'!F3893,'Data Transformation'!D3893)</f>
        <v>5.2342890000000003E-2</v>
      </c>
      <c r="I3893">
        <f t="shared" si="211"/>
        <v>223</v>
      </c>
    </row>
    <row r="3894" spans="2:9" x14ac:dyDescent="0.25">
      <c r="B3894">
        <f>IF('Input and Summary Results'!D3476=0,FALSE,'Input and Summary Results'!$B3476)</f>
        <v>223</v>
      </c>
      <c r="C3894">
        <f>IF(OR(B3894=0,'Input and Summary Results'!D3476=0,'Input and Summary Results'!D3476=""),FALSE,'Input and Summary Results'!$D3476)</f>
        <v>1.05079452</v>
      </c>
      <c r="D3894">
        <f>IF(OR(B3894=0,'Input and Summary Results'!E3476=0),FALSE,'Input and Summary Results'!$E3476)</f>
        <v>4.8116430000000002E-2</v>
      </c>
      <c r="E3894">
        <f t="shared" si="212"/>
        <v>2.1517799230166442E-2</v>
      </c>
      <c r="F3894">
        <f t="shared" si="213"/>
        <v>1.9873086719180835E-2</v>
      </c>
      <c r="G3894">
        <f>IF('Input and Summary Results'!$J$4="yes",IF(C3894=FALSE,FALSE,IF('Data Transformation'!E3894&lt;$R$10,E3894,$R$10)),IF(C3894=FALSE,FALSE,IF(C3894&lt;$R$10,C3894,$R$10)))</f>
        <v>1.05079452</v>
      </c>
      <c r="H3894">
        <f>IF('Input and Summary Results'!$J$4="yes",'Data Transformation'!F3894,'Data Transformation'!D3894)</f>
        <v>4.8116430000000002E-2</v>
      </c>
      <c r="I3894">
        <f t="shared" si="211"/>
        <v>223</v>
      </c>
    </row>
    <row r="3895" spans="2:9" x14ac:dyDescent="0.25">
      <c r="B3895">
        <f>IF('Input and Summary Results'!D3477=0,FALSE,'Input and Summary Results'!$B3477)</f>
        <v>223</v>
      </c>
      <c r="C3895">
        <f>IF(OR(B3895=0,'Input and Summary Results'!D3477=0,'Input and Summary Results'!D3477=""),FALSE,'Input and Summary Results'!$D3477)</f>
        <v>1.09447625</v>
      </c>
      <c r="D3895">
        <f>IF(OR(B3895=0,'Input and Summary Results'!E3477=0),FALSE,'Input and Summary Results'!$E3477)</f>
        <v>2.5628519999999998E-2</v>
      </c>
      <c r="E3895">
        <f t="shared" si="212"/>
        <v>3.9206341869363011E-2</v>
      </c>
      <c r="F3895">
        <f t="shared" si="213"/>
        <v>1.0162648737238473E-2</v>
      </c>
      <c r="G3895">
        <f>IF('Input and Summary Results'!$J$4="yes",IF(C3895=FALSE,FALSE,IF('Data Transformation'!E3895&lt;$R$10,E3895,$R$10)),IF(C3895=FALSE,FALSE,IF(C3895&lt;$R$10,C3895,$R$10)))</f>
        <v>1.09447625</v>
      </c>
      <c r="H3895">
        <f>IF('Input and Summary Results'!$J$4="yes",'Data Transformation'!F3895,'Data Transformation'!D3895)</f>
        <v>2.5628519999999998E-2</v>
      </c>
      <c r="I3895">
        <f t="shared" si="211"/>
        <v>223</v>
      </c>
    </row>
    <row r="3896" spans="2:9" x14ac:dyDescent="0.25">
      <c r="B3896">
        <f>IF('Input and Summary Results'!D3478=0,FALSE,'Input and Summary Results'!$B3478)</f>
        <v>223</v>
      </c>
      <c r="C3896">
        <f>IF(OR(B3896=0,'Input and Summary Results'!D3478=0,'Input and Summary Results'!D3478=""),FALSE,'Input and Summary Results'!$D3478)</f>
        <v>1.0986247099999999</v>
      </c>
      <c r="D3896">
        <f>IF(OR(B3896=0,'Input and Summary Results'!E3478=0),FALSE,'Input and Summary Results'!$E3478)</f>
        <v>2.696434E-2</v>
      </c>
      <c r="E3896">
        <f t="shared" si="212"/>
        <v>4.0849362841140845E-2</v>
      </c>
      <c r="F3896">
        <f t="shared" si="213"/>
        <v>1.065197555951568E-2</v>
      </c>
      <c r="G3896">
        <f>IF('Input and Summary Results'!$J$4="yes",IF(C3896=FALSE,FALSE,IF('Data Transformation'!E3896&lt;$R$10,E3896,$R$10)),IF(C3896=FALSE,FALSE,IF(C3896&lt;$R$10,C3896,$R$10)))</f>
        <v>1.0986247099999999</v>
      </c>
      <c r="H3896">
        <f>IF('Input and Summary Results'!$J$4="yes",'Data Transformation'!F3896,'Data Transformation'!D3896)</f>
        <v>2.696434E-2</v>
      </c>
      <c r="I3896">
        <f t="shared" si="211"/>
        <v>223</v>
      </c>
    </row>
    <row r="3897" spans="2:9" x14ac:dyDescent="0.25">
      <c r="B3897">
        <f>IF('Input and Summary Results'!D3479=0,FALSE,'Input and Summary Results'!$B3479)</f>
        <v>223</v>
      </c>
      <c r="C3897">
        <f>IF(OR(B3897=0,'Input and Summary Results'!D3479=0,'Input and Summary Results'!D3479=""),FALSE,'Input and Summary Results'!$D3479)</f>
        <v>1.1013385099999999</v>
      </c>
      <c r="D3897">
        <f>IF(OR(B3897=0,'Input and Summary Results'!E3479=0),FALSE,'Input and Summary Results'!$E3479)</f>
        <v>4.0362490000000001E-2</v>
      </c>
      <c r="E3897">
        <f t="shared" si="212"/>
        <v>4.1920825265683657E-2</v>
      </c>
      <c r="F3897">
        <f t="shared" si="213"/>
        <v>1.5905482738454321E-2</v>
      </c>
      <c r="G3897">
        <f>IF('Input and Summary Results'!$J$4="yes",IF(C3897=FALSE,FALSE,IF('Data Transformation'!E3897&lt;$R$10,E3897,$R$10)),IF(C3897=FALSE,FALSE,IF(C3897&lt;$R$10,C3897,$R$10)))</f>
        <v>1.1013385099999999</v>
      </c>
      <c r="H3897">
        <f>IF('Input and Summary Results'!$J$4="yes",'Data Transformation'!F3897,'Data Transformation'!D3897)</f>
        <v>4.0362490000000001E-2</v>
      </c>
      <c r="I3897">
        <f t="shared" si="211"/>
        <v>223</v>
      </c>
    </row>
    <row r="3898" spans="2:9" x14ac:dyDescent="0.25">
      <c r="B3898">
        <f>IF('Input and Summary Results'!D3480=0,FALSE,'Input and Summary Results'!$B3480)</f>
        <v>223</v>
      </c>
      <c r="C3898">
        <f>IF(OR(B3898=0,'Input and Summary Results'!D3480=0,'Input and Summary Results'!D3480=""),FALSE,'Input and Summary Results'!$D3480)</f>
        <v>1.1152056800000001</v>
      </c>
      <c r="D3898">
        <f>IF(OR(B3898=0,'Input and Summary Results'!E3480=0),FALSE,'Input and Summary Results'!$E3480)</f>
        <v>5.4989740000000002E-2</v>
      </c>
      <c r="E3898">
        <f t="shared" si="212"/>
        <v>4.735497272163082E-2</v>
      </c>
      <c r="F3898">
        <f t="shared" si="213"/>
        <v>2.1400130566049481E-2</v>
      </c>
      <c r="G3898">
        <f>IF('Input and Summary Results'!$J$4="yes",IF(C3898=FALSE,FALSE,IF('Data Transformation'!E3898&lt;$R$10,E3898,$R$10)),IF(C3898=FALSE,FALSE,IF(C3898&lt;$R$10,C3898,$R$10)))</f>
        <v>1.1152056800000001</v>
      </c>
      <c r="H3898">
        <f>IF('Input and Summary Results'!$J$4="yes",'Data Transformation'!F3898,'Data Transformation'!D3898)</f>
        <v>5.4989740000000002E-2</v>
      </c>
      <c r="I3898">
        <f t="shared" si="211"/>
        <v>223</v>
      </c>
    </row>
    <row r="3899" spans="2:9" x14ac:dyDescent="0.25">
      <c r="B3899">
        <f>IF('Input and Summary Results'!D3481=0,FALSE,'Input and Summary Results'!$B3481)</f>
        <v>224</v>
      </c>
      <c r="C3899">
        <f>IF(OR(B3899=0,'Input and Summary Results'!D3481=0,'Input and Summary Results'!D3481=""),FALSE,'Input and Summary Results'!$D3481)</f>
        <v>-0.13812240000000001</v>
      </c>
      <c r="D3899">
        <f>IF(OR(B3899=0,'Input and Summary Results'!E3481=0),FALSE,'Input and Summary Results'!$E3481)</f>
        <v>9.5593419999999998E-2</v>
      </c>
      <c r="E3899" t="e">
        <f t="shared" si="212"/>
        <v>#NUM!</v>
      </c>
      <c r="F3899">
        <f t="shared" si="213"/>
        <v>-0.30036796551464495</v>
      </c>
      <c r="G3899">
        <f>IF('Input and Summary Results'!$J$4="yes",IF(C3899=FALSE,FALSE,IF('Data Transformation'!E3899&lt;$R$10,E3899,$R$10)),IF(C3899=FALSE,FALSE,IF(C3899&lt;$R$10,C3899,$R$10)))</f>
        <v>-0.13812240000000001</v>
      </c>
      <c r="H3899">
        <f>IF('Input and Summary Results'!$J$4="yes",'Data Transformation'!F3899,'Data Transformation'!D3899)</f>
        <v>9.5593419999999998E-2</v>
      </c>
      <c r="I3899">
        <f t="shared" si="211"/>
        <v>224</v>
      </c>
    </row>
    <row r="3900" spans="2:9" x14ac:dyDescent="0.25">
      <c r="B3900">
        <f>IF('Input and Summary Results'!D3482=0,FALSE,'Input and Summary Results'!$B3482)</f>
        <v>224</v>
      </c>
      <c r="C3900">
        <f>IF(OR(B3900=0,'Input and Summary Results'!D3482=0,'Input and Summary Results'!D3482=""),FALSE,'Input and Summary Results'!$D3482)</f>
        <v>-0.12237099999999999</v>
      </c>
      <c r="D3900">
        <f>IF(OR(B3900=0,'Input and Summary Results'!E3482=0),FALSE,'Input and Summary Results'!$E3482)</f>
        <v>5.9969109999999999E-2</v>
      </c>
      <c r="E3900" t="e">
        <f t="shared" si="212"/>
        <v>#NUM!</v>
      </c>
      <c r="F3900">
        <f t="shared" si="213"/>
        <v>-0.21268596105286383</v>
      </c>
      <c r="G3900">
        <f>IF('Input and Summary Results'!$J$4="yes",IF(C3900=FALSE,FALSE,IF('Data Transformation'!E3900&lt;$R$10,E3900,$R$10)),IF(C3900=FALSE,FALSE,IF(C3900&lt;$R$10,C3900,$R$10)))</f>
        <v>-0.12237099999999999</v>
      </c>
      <c r="H3900">
        <f>IF('Input and Summary Results'!$J$4="yes",'Data Transformation'!F3900,'Data Transformation'!D3900)</f>
        <v>5.9969109999999999E-2</v>
      </c>
      <c r="I3900">
        <f t="shared" si="211"/>
        <v>224</v>
      </c>
    </row>
    <row r="3901" spans="2:9" x14ac:dyDescent="0.25">
      <c r="B3901">
        <f>IF('Input and Summary Results'!D3483=0,FALSE,'Input and Summary Results'!$B3483)</f>
        <v>224</v>
      </c>
      <c r="C3901">
        <f>IF(OR(B3901=0,'Input and Summary Results'!D3483=0,'Input and Summary Results'!D3483=""),FALSE,'Input and Summary Results'!$D3483)</f>
        <v>-2.2953999999999999E-2</v>
      </c>
      <c r="D3901">
        <f>IF(OR(B3901=0,'Input and Summary Results'!E3483=0),FALSE,'Input and Summary Results'!$E3483)</f>
        <v>3.9597559999999997E-2</v>
      </c>
      <c r="E3901" t="e">
        <f t="shared" si="212"/>
        <v>#NUM!</v>
      </c>
      <c r="F3901">
        <f t="shared" si="213"/>
        <v>-0.74868611309575672</v>
      </c>
      <c r="G3901">
        <f>IF('Input and Summary Results'!$J$4="yes",IF(C3901=FALSE,FALSE,IF('Data Transformation'!E3901&lt;$R$10,E3901,$R$10)),IF(C3901=FALSE,FALSE,IF(C3901&lt;$R$10,C3901,$R$10)))</f>
        <v>-2.2953999999999999E-2</v>
      </c>
      <c r="H3901">
        <f>IF('Input and Summary Results'!$J$4="yes",'Data Transformation'!F3901,'Data Transformation'!D3901)</f>
        <v>3.9597559999999997E-2</v>
      </c>
      <c r="I3901">
        <f t="shared" si="211"/>
        <v>224</v>
      </c>
    </row>
    <row r="3902" spans="2:9" x14ac:dyDescent="0.25">
      <c r="B3902">
        <f>IF('Input and Summary Results'!D3484=0,FALSE,'Input and Summary Results'!$B3484)</f>
        <v>224</v>
      </c>
      <c r="C3902">
        <f>IF(OR(B3902=0,'Input and Summary Results'!D3484=0,'Input and Summary Results'!D3484=""),FALSE,'Input and Summary Results'!$D3484)</f>
        <v>-7.9243999999999998E-3</v>
      </c>
      <c r="D3902">
        <f>IF(OR(B3902=0,'Input and Summary Results'!E3484=0),FALSE,'Input and Summary Results'!$E3484)</f>
        <v>4.780363E-2</v>
      </c>
      <c r="E3902" t="e">
        <f t="shared" si="212"/>
        <v>#NUM!</v>
      </c>
      <c r="F3902">
        <f t="shared" si="213"/>
        <v>-2.6180878577557922</v>
      </c>
      <c r="G3902">
        <f>IF('Input and Summary Results'!$J$4="yes",IF(C3902=FALSE,FALSE,IF('Data Transformation'!E3902&lt;$R$10,E3902,$R$10)),IF(C3902=FALSE,FALSE,IF(C3902&lt;$R$10,C3902,$R$10)))</f>
        <v>-7.9243999999999998E-3</v>
      </c>
      <c r="H3902">
        <f>IF('Input and Summary Results'!$J$4="yes",'Data Transformation'!F3902,'Data Transformation'!D3902)</f>
        <v>4.780363E-2</v>
      </c>
      <c r="I3902">
        <f t="shared" si="211"/>
        <v>224</v>
      </c>
    </row>
    <row r="3903" spans="2:9" x14ac:dyDescent="0.25">
      <c r="B3903">
        <f>IF('Input and Summary Results'!D3485=0,FALSE,'Input and Summary Results'!$B3485)</f>
        <v>224</v>
      </c>
      <c r="C3903">
        <f>IF(OR(B3903=0,'Input and Summary Results'!D3485=0,'Input and Summary Results'!D3485=""),FALSE,'Input and Summary Results'!$D3485)</f>
        <v>-1.8659E-3</v>
      </c>
      <c r="D3903">
        <f>IF(OR(B3903=0,'Input and Summary Results'!E3485=0),FALSE,'Input and Summary Results'!$E3485)</f>
        <v>5.2082099999999999E-2</v>
      </c>
      <c r="E3903" t="e">
        <f t="shared" si="212"/>
        <v>#NUM!</v>
      </c>
      <c r="F3903">
        <f t="shared" si="213"/>
        <v>-12.114063669006914</v>
      </c>
      <c r="G3903">
        <f>IF('Input and Summary Results'!$J$4="yes",IF(C3903=FALSE,FALSE,IF('Data Transformation'!E3903&lt;$R$10,E3903,$R$10)),IF(C3903=FALSE,FALSE,IF(C3903&lt;$R$10,C3903,$R$10)))</f>
        <v>-1.8659E-3</v>
      </c>
      <c r="H3903">
        <f>IF('Input and Summary Results'!$J$4="yes",'Data Transformation'!F3903,'Data Transformation'!D3903)</f>
        <v>5.2082099999999999E-2</v>
      </c>
      <c r="I3903">
        <f t="shared" si="211"/>
        <v>224</v>
      </c>
    </row>
    <row r="3904" spans="2:9" x14ac:dyDescent="0.25">
      <c r="B3904">
        <f>IF('Input and Summary Results'!D3486=0,FALSE,'Input and Summary Results'!$B3486)</f>
        <v>224</v>
      </c>
      <c r="C3904">
        <f>IF(OR(B3904=0,'Input and Summary Results'!D3486=0,'Input and Summary Results'!D3486=""),FALSE,'Input and Summary Results'!$D3486)</f>
        <v>7.1160599999999996E-3</v>
      </c>
      <c r="D3904">
        <f>IF(OR(B3904=0,'Input and Summary Results'!E3486=0),FALSE,'Input and Summary Results'!$E3486)</f>
        <v>4.7178579999999998E-2</v>
      </c>
      <c r="E3904">
        <f t="shared" si="212"/>
        <v>-2.1477603987613758</v>
      </c>
      <c r="F3904">
        <f t="shared" si="213"/>
        <v>2.8773652442503295</v>
      </c>
      <c r="G3904">
        <f>IF('Input and Summary Results'!$J$4="yes",IF(C3904=FALSE,FALSE,IF('Data Transformation'!E3904&lt;$R$10,E3904,$R$10)),IF(C3904=FALSE,FALSE,IF(C3904&lt;$R$10,C3904,$R$10)))</f>
        <v>7.1160599999999996E-3</v>
      </c>
      <c r="H3904">
        <f>IF('Input and Summary Results'!$J$4="yes",'Data Transformation'!F3904,'Data Transformation'!D3904)</f>
        <v>4.7178579999999998E-2</v>
      </c>
      <c r="I3904">
        <f t="shared" si="211"/>
        <v>224</v>
      </c>
    </row>
    <row r="3905" spans="2:9" x14ac:dyDescent="0.25">
      <c r="B3905">
        <f>IF('Input and Summary Results'!D3487=0,FALSE,'Input and Summary Results'!$B3487)</f>
        <v>224</v>
      </c>
      <c r="C3905">
        <f>IF(OR(B3905=0,'Input and Summary Results'!D3487=0,'Input and Summary Results'!D3487=""),FALSE,'Input and Summary Results'!$D3487)</f>
        <v>1.0160880000000001E-2</v>
      </c>
      <c r="D3905">
        <f>IF(OR(B3905=0,'Input and Summary Results'!E3487=0),FALSE,'Input and Summary Results'!$E3487)</f>
        <v>3.86588E-2</v>
      </c>
      <c r="E3905">
        <f t="shared" si="212"/>
        <v>-1.9930686776235595</v>
      </c>
      <c r="F3905">
        <f t="shared" si="213"/>
        <v>1.6512269803402855</v>
      </c>
      <c r="G3905">
        <f>IF('Input and Summary Results'!$J$4="yes",IF(C3905=FALSE,FALSE,IF('Data Transformation'!E3905&lt;$R$10,E3905,$R$10)),IF(C3905=FALSE,FALSE,IF(C3905&lt;$R$10,C3905,$R$10)))</f>
        <v>1.0160880000000001E-2</v>
      </c>
      <c r="H3905">
        <f>IF('Input and Summary Results'!$J$4="yes",'Data Transformation'!F3905,'Data Transformation'!D3905)</f>
        <v>3.86588E-2</v>
      </c>
      <c r="I3905">
        <f t="shared" si="211"/>
        <v>224</v>
      </c>
    </row>
    <row r="3906" spans="2:9" x14ac:dyDescent="0.25">
      <c r="B3906">
        <f>IF('Input and Summary Results'!D3488=0,FALSE,'Input and Summary Results'!$B3488)</f>
        <v>224</v>
      </c>
      <c r="C3906">
        <f>IF(OR(B3906=0,'Input and Summary Results'!D3488=0,'Input and Summary Results'!D3488=""),FALSE,'Input and Summary Results'!$D3488)</f>
        <v>1.0179550000000001E-2</v>
      </c>
      <c r="D3906">
        <f>IF(OR(B3906=0,'Input and Summary Results'!E3488=0),FALSE,'Input and Summary Results'!$E3488)</f>
        <v>3.2245290000000003E-2</v>
      </c>
      <c r="E3906">
        <f t="shared" si="212"/>
        <v>-1.992271420116791</v>
      </c>
      <c r="F3906">
        <f t="shared" si="213"/>
        <v>1.3747617389766738</v>
      </c>
      <c r="G3906">
        <f>IF('Input and Summary Results'!$J$4="yes",IF(C3906=FALSE,FALSE,IF('Data Transformation'!E3906&lt;$R$10,E3906,$R$10)),IF(C3906=FALSE,FALSE,IF(C3906&lt;$R$10,C3906,$R$10)))</f>
        <v>1.0179550000000001E-2</v>
      </c>
      <c r="H3906">
        <f>IF('Input and Summary Results'!$J$4="yes",'Data Transformation'!F3906,'Data Transformation'!D3906)</f>
        <v>3.2245290000000003E-2</v>
      </c>
      <c r="I3906">
        <f t="shared" si="211"/>
        <v>224</v>
      </c>
    </row>
    <row r="3907" spans="2:9" x14ac:dyDescent="0.25">
      <c r="B3907">
        <f>IF('Input and Summary Results'!D3489=0,FALSE,'Input and Summary Results'!$B3489)</f>
        <v>224</v>
      </c>
      <c r="C3907">
        <f>IF(OR(B3907=0,'Input and Summary Results'!D3489=0,'Input and Summary Results'!D3489=""),FALSE,'Input and Summary Results'!$D3489)</f>
        <v>1.039206E-2</v>
      </c>
      <c r="D3907">
        <f>IF(OR(B3907=0,'Input and Summary Results'!E3489=0),FALSE,'Input and Summary Results'!$E3489)</f>
        <v>6.092231E-2</v>
      </c>
      <c r="E3907">
        <f t="shared" si="212"/>
        <v>-1.9832983544683531</v>
      </c>
      <c r="F3907">
        <f t="shared" si="213"/>
        <v>2.5442773174904687</v>
      </c>
      <c r="G3907">
        <f>IF('Input and Summary Results'!$J$4="yes",IF(C3907=FALSE,FALSE,IF('Data Transformation'!E3907&lt;$R$10,E3907,$R$10)),IF(C3907=FALSE,FALSE,IF(C3907&lt;$R$10,C3907,$R$10)))</f>
        <v>1.039206E-2</v>
      </c>
      <c r="H3907">
        <f>IF('Input and Summary Results'!$J$4="yes",'Data Transformation'!F3907,'Data Transformation'!D3907)</f>
        <v>6.092231E-2</v>
      </c>
      <c r="I3907">
        <f t="shared" si="211"/>
        <v>224</v>
      </c>
    </row>
    <row r="3908" spans="2:9" x14ac:dyDescent="0.25">
      <c r="B3908">
        <f>IF('Input and Summary Results'!D3490=0,FALSE,'Input and Summary Results'!$B3490)</f>
        <v>224</v>
      </c>
      <c r="C3908">
        <f>IF(OR(B3908=0,'Input and Summary Results'!D3490=0,'Input and Summary Results'!D3490=""),FALSE,'Input and Summary Results'!$D3490)</f>
        <v>1.4531840000000001E-2</v>
      </c>
      <c r="D3908">
        <f>IF(OR(B3908=0,'Input and Summary Results'!E3490=0),FALSE,'Input and Summary Results'!$E3490)</f>
        <v>3.6479669999999999E-2</v>
      </c>
      <c r="E3908">
        <f t="shared" si="212"/>
        <v>-1.8376793924979853</v>
      </c>
      <c r="F3908">
        <f t="shared" si="213"/>
        <v>1.0894819086915351</v>
      </c>
      <c r="G3908">
        <f>IF('Input and Summary Results'!$J$4="yes",IF(C3908=FALSE,FALSE,IF('Data Transformation'!E3908&lt;$R$10,E3908,$R$10)),IF(C3908=FALSE,FALSE,IF(C3908&lt;$R$10,C3908,$R$10)))</f>
        <v>1.4531840000000001E-2</v>
      </c>
      <c r="H3908">
        <f>IF('Input and Summary Results'!$J$4="yes",'Data Transformation'!F3908,'Data Transformation'!D3908)</f>
        <v>3.6479669999999999E-2</v>
      </c>
      <c r="I3908">
        <f t="shared" si="211"/>
        <v>224</v>
      </c>
    </row>
    <row r="3909" spans="2:9" x14ac:dyDescent="0.25">
      <c r="B3909">
        <f>IF('Input and Summary Results'!D3491=0,FALSE,'Input and Summary Results'!$B3491)</f>
        <v>224</v>
      </c>
      <c r="C3909">
        <f>IF(OR(B3909=0,'Input and Summary Results'!D3491=0,'Input and Summary Results'!D3491=""),FALSE,'Input and Summary Results'!$D3491)</f>
        <v>1.688458E-2</v>
      </c>
      <c r="D3909">
        <f>IF(OR(B3909=0,'Input and Summary Results'!E3491=0),FALSE,'Input and Summary Results'!$E3491)</f>
        <v>3.9840739999999999E-2</v>
      </c>
      <c r="E3909">
        <f t="shared" si="212"/>
        <v>-1.7725097378684278</v>
      </c>
      <c r="F3909">
        <f t="shared" si="213"/>
        <v>1.0240634448710006</v>
      </c>
      <c r="G3909">
        <f>IF('Input and Summary Results'!$J$4="yes",IF(C3909=FALSE,FALSE,IF('Data Transformation'!E3909&lt;$R$10,E3909,$R$10)),IF(C3909=FALSE,FALSE,IF(C3909&lt;$R$10,C3909,$R$10)))</f>
        <v>1.688458E-2</v>
      </c>
      <c r="H3909">
        <f>IF('Input and Summary Results'!$J$4="yes",'Data Transformation'!F3909,'Data Transformation'!D3909)</f>
        <v>3.9840739999999999E-2</v>
      </c>
      <c r="I3909">
        <f t="shared" ref="I3909:I3972" si="214">IF(G3909=FALSE,"",B3909)</f>
        <v>224</v>
      </c>
    </row>
    <row r="3910" spans="2:9" x14ac:dyDescent="0.25">
      <c r="B3910">
        <f>IF('Input and Summary Results'!D3492=0,FALSE,'Input and Summary Results'!$B3492)</f>
        <v>224</v>
      </c>
      <c r="C3910">
        <f>IF(OR(B3910=0,'Input and Summary Results'!D3492=0,'Input and Summary Results'!D3492=""),FALSE,'Input and Summary Results'!$D3492)</f>
        <v>2.0622709999999999E-2</v>
      </c>
      <c r="D3910">
        <f>IF(OR(B3910=0,'Input and Summary Results'!E3492=0),FALSE,'Input and Summary Results'!$E3492)</f>
        <v>3.9699989999999998E-2</v>
      </c>
      <c r="E3910">
        <f t="shared" si="212"/>
        <v>-1.6856542653030977</v>
      </c>
      <c r="F3910">
        <f t="shared" si="213"/>
        <v>0.83547679524175045</v>
      </c>
      <c r="G3910">
        <f>IF('Input and Summary Results'!$J$4="yes",IF(C3910=FALSE,FALSE,IF('Data Transformation'!E3910&lt;$R$10,E3910,$R$10)),IF(C3910=FALSE,FALSE,IF(C3910&lt;$R$10,C3910,$R$10)))</f>
        <v>2.0622709999999999E-2</v>
      </c>
      <c r="H3910">
        <f>IF('Input and Summary Results'!$J$4="yes",'Data Transformation'!F3910,'Data Transformation'!D3910)</f>
        <v>3.9699989999999998E-2</v>
      </c>
      <c r="I3910">
        <f t="shared" si="214"/>
        <v>224</v>
      </c>
    </row>
    <row r="3911" spans="2:9" x14ac:dyDescent="0.25">
      <c r="B3911">
        <f>IF('Input and Summary Results'!D3493=0,FALSE,'Input and Summary Results'!$B3493)</f>
        <v>224</v>
      </c>
      <c r="C3911">
        <f>IF(OR(B3911=0,'Input and Summary Results'!D3493=0,'Input and Summary Results'!D3493=""),FALSE,'Input and Summary Results'!$D3493)</f>
        <v>3.0036759999999999E-2</v>
      </c>
      <c r="D3911">
        <f>IF(OR(B3911=0,'Input and Summary Results'!E3493=0),FALSE,'Input and Summary Results'!$E3493)</f>
        <v>3.0223469999999999E-2</v>
      </c>
      <c r="E3911">
        <f t="shared" si="212"/>
        <v>-1.5223469155430294</v>
      </c>
      <c r="F3911">
        <f t="shared" si="213"/>
        <v>0.43669776567113094</v>
      </c>
      <c r="G3911">
        <f>IF('Input and Summary Results'!$J$4="yes",IF(C3911=FALSE,FALSE,IF('Data Transformation'!E3911&lt;$R$10,E3911,$R$10)),IF(C3911=FALSE,FALSE,IF(C3911&lt;$R$10,C3911,$R$10)))</f>
        <v>3.0036759999999999E-2</v>
      </c>
      <c r="H3911">
        <f>IF('Input and Summary Results'!$J$4="yes",'Data Transformation'!F3911,'Data Transformation'!D3911)</f>
        <v>3.0223469999999999E-2</v>
      </c>
      <c r="I3911">
        <f t="shared" si="214"/>
        <v>224</v>
      </c>
    </row>
    <row r="3912" spans="2:9" x14ac:dyDescent="0.25">
      <c r="B3912">
        <f>IF('Input and Summary Results'!D3494=0,FALSE,'Input and Summary Results'!$B3494)</f>
        <v>224</v>
      </c>
      <c r="C3912">
        <f>IF(OR(B3912=0,'Input and Summary Results'!D3494=0,'Input and Summary Results'!D3494=""),FALSE,'Input and Summary Results'!$D3494)</f>
        <v>3.1330909999999997E-2</v>
      </c>
      <c r="D3912">
        <f>IF(OR(B3912=0,'Input and Summary Results'!E3494=0),FALSE,'Input and Summary Results'!$E3494)</f>
        <v>2.8343130000000001E-2</v>
      </c>
      <c r="E3912">
        <f t="shared" si="212"/>
        <v>-1.5040269909389425</v>
      </c>
      <c r="F3912">
        <f t="shared" si="213"/>
        <v>0.39261286761220798</v>
      </c>
      <c r="G3912">
        <f>IF('Input and Summary Results'!$J$4="yes",IF(C3912=FALSE,FALSE,IF('Data Transformation'!E3912&lt;$R$10,E3912,$R$10)),IF(C3912=FALSE,FALSE,IF(C3912&lt;$R$10,C3912,$R$10)))</f>
        <v>3.1330909999999997E-2</v>
      </c>
      <c r="H3912">
        <f>IF('Input and Summary Results'!$J$4="yes",'Data Transformation'!F3912,'Data Transformation'!D3912)</f>
        <v>2.8343130000000001E-2</v>
      </c>
      <c r="I3912">
        <f t="shared" si="214"/>
        <v>224</v>
      </c>
    </row>
    <row r="3913" spans="2:9" x14ac:dyDescent="0.25">
      <c r="B3913">
        <f>IF('Input and Summary Results'!D3495=0,FALSE,'Input and Summary Results'!$B3495)</f>
        <v>224</v>
      </c>
      <c r="C3913">
        <f>IF(OR(B3913=0,'Input and Summary Results'!D3495=0,'Input and Summary Results'!D3495=""),FALSE,'Input and Summary Results'!$D3495)</f>
        <v>3.8689939999999999E-2</v>
      </c>
      <c r="D3913">
        <f>IF(OR(B3913=0,'Input and Summary Results'!E3495=0),FALSE,'Input and Summary Results'!$E3495)</f>
        <v>4.5771270000000003E-2</v>
      </c>
      <c r="E3913">
        <f t="shared" si="212"/>
        <v>-1.4124019437780861</v>
      </c>
      <c r="F3913">
        <f t="shared" si="213"/>
        <v>0.51343401359629925</v>
      </c>
      <c r="G3913">
        <f>IF('Input and Summary Results'!$J$4="yes",IF(C3913=FALSE,FALSE,IF('Data Transformation'!E3913&lt;$R$10,E3913,$R$10)),IF(C3913=FALSE,FALSE,IF(C3913&lt;$R$10,C3913,$R$10)))</f>
        <v>3.8689939999999999E-2</v>
      </c>
      <c r="H3913">
        <f>IF('Input and Summary Results'!$J$4="yes",'Data Transformation'!F3913,'Data Transformation'!D3913)</f>
        <v>4.5771270000000003E-2</v>
      </c>
      <c r="I3913">
        <f t="shared" si="214"/>
        <v>224</v>
      </c>
    </row>
    <row r="3914" spans="2:9" x14ac:dyDescent="0.25">
      <c r="B3914">
        <f>IF('Input and Summary Results'!D3496=0,FALSE,'Input and Summary Results'!$B3496)</f>
        <v>224</v>
      </c>
      <c r="C3914">
        <f>IF(OR(B3914=0,'Input and Summary Results'!D3496=0,'Input and Summary Results'!D3496=""),FALSE,'Input and Summary Results'!$D3496)</f>
        <v>5.9919269999999997E-2</v>
      </c>
      <c r="D3914">
        <f>IF(OR(B3914=0,'Input and Summary Results'!E3496=0),FALSE,'Input and Summary Results'!$E3496)</f>
        <v>4.1524279999999997E-2</v>
      </c>
      <c r="E3914">
        <f t="shared" si="212"/>
        <v>-1.2224334863116442</v>
      </c>
      <c r="F3914">
        <f t="shared" si="213"/>
        <v>0.30076363613909179</v>
      </c>
      <c r="G3914">
        <f>IF('Input and Summary Results'!$J$4="yes",IF(C3914=FALSE,FALSE,IF('Data Transformation'!E3914&lt;$R$10,E3914,$R$10)),IF(C3914=FALSE,FALSE,IF(C3914&lt;$R$10,C3914,$R$10)))</f>
        <v>5.9919269999999997E-2</v>
      </c>
      <c r="H3914">
        <f>IF('Input and Summary Results'!$J$4="yes",'Data Transformation'!F3914,'Data Transformation'!D3914)</f>
        <v>4.1524279999999997E-2</v>
      </c>
      <c r="I3914">
        <f t="shared" si="214"/>
        <v>224</v>
      </c>
    </row>
    <row r="3915" spans="2:9" x14ac:dyDescent="0.25">
      <c r="B3915">
        <f>IF('Input and Summary Results'!D3497=0,FALSE,'Input and Summary Results'!$B3497)</f>
        <v>224</v>
      </c>
      <c r="C3915">
        <f>IF(OR(B3915=0,'Input and Summary Results'!D3497=0,'Input and Summary Results'!D3497=""),FALSE,'Input and Summary Results'!$D3497)</f>
        <v>9.3688640000000004E-2</v>
      </c>
      <c r="D3915">
        <f>IF(OR(B3915=0,'Input and Summary Results'!E3497=0),FALSE,'Input and Summary Results'!$E3497)</f>
        <v>5.231185E-2</v>
      </c>
      <c r="E3915">
        <f t="shared" si="212"/>
        <v>-1.0283130652958672</v>
      </c>
      <c r="F3915">
        <f t="shared" si="213"/>
        <v>0.24232759596040671</v>
      </c>
      <c r="G3915">
        <f>IF('Input and Summary Results'!$J$4="yes",IF(C3915=FALSE,FALSE,IF('Data Transformation'!E3915&lt;$R$10,E3915,$R$10)),IF(C3915=FALSE,FALSE,IF(C3915&lt;$R$10,C3915,$R$10)))</f>
        <v>9.3688640000000004E-2</v>
      </c>
      <c r="H3915">
        <f>IF('Input and Summary Results'!$J$4="yes",'Data Transformation'!F3915,'Data Transformation'!D3915)</f>
        <v>5.231185E-2</v>
      </c>
      <c r="I3915">
        <f t="shared" si="214"/>
        <v>224</v>
      </c>
    </row>
    <row r="3916" spans="2:9" x14ac:dyDescent="0.25">
      <c r="B3916">
        <f>IF('Input and Summary Results'!D3498=0,FALSE,'Input and Summary Results'!$B3498)</f>
        <v>224</v>
      </c>
      <c r="C3916">
        <f>IF(OR(B3916=0,'Input and Summary Results'!D3498=0,'Input and Summary Results'!D3498=""),FALSE,'Input and Summary Results'!$D3498)</f>
        <v>0.17723323999999999</v>
      </c>
      <c r="D3916">
        <f>IF(OR(B3916=0,'Input and Summary Results'!E3498=0),FALSE,'Input and Summary Results'!$E3498)</f>
        <v>8.3628309999999997E-2</v>
      </c>
      <c r="E3916">
        <f t="shared" si="212"/>
        <v>-0.75145482311055622</v>
      </c>
      <c r="F3916">
        <f t="shared" si="213"/>
        <v>0.20478487297303824</v>
      </c>
      <c r="G3916">
        <f>IF('Input and Summary Results'!$J$4="yes",IF(C3916=FALSE,FALSE,IF('Data Transformation'!E3916&lt;$R$10,E3916,$R$10)),IF(C3916=FALSE,FALSE,IF(C3916&lt;$R$10,C3916,$R$10)))</f>
        <v>0.17723323999999999</v>
      </c>
      <c r="H3916">
        <f>IF('Input and Summary Results'!$J$4="yes",'Data Transformation'!F3916,'Data Transformation'!D3916)</f>
        <v>8.3628309999999997E-2</v>
      </c>
      <c r="I3916">
        <f t="shared" si="214"/>
        <v>224</v>
      </c>
    </row>
    <row r="3917" spans="2:9" x14ac:dyDescent="0.25">
      <c r="B3917">
        <f>IF('Input and Summary Results'!D3499=0,FALSE,'Input and Summary Results'!$B3499)</f>
        <v>224</v>
      </c>
      <c r="C3917">
        <f>IF(OR(B3917=0,'Input and Summary Results'!D3499=0,'Input and Summary Results'!D3499=""),FALSE,'Input and Summary Results'!$D3499)</f>
        <v>0.64426583000000004</v>
      </c>
      <c r="D3917">
        <f>IF(OR(B3917=0,'Input and Summary Results'!E3499=0),FALSE,'Input and Summary Results'!$E3499)</f>
        <v>4.8251889999999999E-2</v>
      </c>
      <c r="E3917">
        <f t="shared" si="212"/>
        <v>-0.19093490176861705</v>
      </c>
      <c r="F3917">
        <f t="shared" si="213"/>
        <v>3.2504160992055095E-2</v>
      </c>
      <c r="G3917">
        <f>IF('Input and Summary Results'!$J$4="yes",IF(C3917=FALSE,FALSE,IF('Data Transformation'!E3917&lt;$R$10,E3917,$R$10)),IF(C3917=FALSE,FALSE,IF(C3917&lt;$R$10,C3917,$R$10)))</f>
        <v>0.64426583000000004</v>
      </c>
      <c r="H3917">
        <f>IF('Input and Summary Results'!$J$4="yes",'Data Transformation'!F3917,'Data Transformation'!D3917)</f>
        <v>4.8251889999999999E-2</v>
      </c>
      <c r="I3917">
        <f t="shared" si="214"/>
        <v>224</v>
      </c>
    </row>
    <row r="3918" spans="2:9" x14ac:dyDescent="0.25">
      <c r="B3918">
        <f>IF('Input and Summary Results'!D3500=0,FALSE,'Input and Summary Results'!$B3500)</f>
        <v>225</v>
      </c>
      <c r="C3918">
        <f>IF(OR(B3918=0,'Input and Summary Results'!D3500=0,'Input and Summary Results'!D3500=""),FALSE,'Input and Summary Results'!$D3500)</f>
        <v>0.55126388999999998</v>
      </c>
      <c r="D3918">
        <f>IF(OR(B3918=0,'Input and Summary Results'!E3500=0),FALSE,'Input and Summary Results'!$E3500)</f>
        <v>4.7300389999999998E-2</v>
      </c>
      <c r="E3918">
        <f t="shared" si="212"/>
        <v>-0.2586404546227799</v>
      </c>
      <c r="F3918">
        <f t="shared" si="213"/>
        <v>3.7238733812221946E-2</v>
      </c>
      <c r="G3918">
        <f>IF('Input and Summary Results'!$J$4="yes",IF(C3918=FALSE,FALSE,IF('Data Transformation'!E3918&lt;$R$10,E3918,$R$10)),IF(C3918=FALSE,FALSE,IF(C3918&lt;$R$10,C3918,$R$10)))</f>
        <v>0.55126388999999998</v>
      </c>
      <c r="H3918">
        <f>IF('Input and Summary Results'!$J$4="yes",'Data Transformation'!F3918,'Data Transformation'!D3918)</f>
        <v>4.7300389999999998E-2</v>
      </c>
      <c r="I3918">
        <f t="shared" si="214"/>
        <v>225</v>
      </c>
    </row>
    <row r="3919" spans="2:9" x14ac:dyDescent="0.25">
      <c r="B3919">
        <f>IF('Input and Summary Results'!D3501=0,FALSE,'Input and Summary Results'!$B3501)</f>
        <v>225</v>
      </c>
      <c r="C3919">
        <f>IF(OR(B3919=0,'Input and Summary Results'!D3501=0,'Input and Summary Results'!D3501=""),FALSE,'Input and Summary Results'!$D3501)</f>
        <v>0.75746793000000001</v>
      </c>
      <c r="D3919">
        <f>IF(OR(B3919=0,'Input and Summary Results'!E3501=0),FALSE,'Input and Summary Results'!$E3501)</f>
        <v>4.333045E-2</v>
      </c>
      <c r="E3919">
        <f t="shared" si="212"/>
        <v>-0.12063574978126337</v>
      </c>
      <c r="F3919">
        <f t="shared" si="213"/>
        <v>2.4826681837209926E-2</v>
      </c>
      <c r="G3919">
        <f>IF('Input and Summary Results'!$J$4="yes",IF(C3919=FALSE,FALSE,IF('Data Transformation'!E3919&lt;$R$10,E3919,$R$10)),IF(C3919=FALSE,FALSE,IF(C3919&lt;$R$10,C3919,$R$10)))</f>
        <v>0.75746793000000001</v>
      </c>
      <c r="H3919">
        <f>IF('Input and Summary Results'!$J$4="yes",'Data Transformation'!F3919,'Data Transformation'!D3919)</f>
        <v>4.333045E-2</v>
      </c>
      <c r="I3919">
        <f t="shared" si="214"/>
        <v>225</v>
      </c>
    </row>
    <row r="3920" spans="2:9" x14ac:dyDescent="0.25">
      <c r="B3920">
        <f>IF('Input and Summary Results'!D3502=0,FALSE,'Input and Summary Results'!$B3502)</f>
        <v>225</v>
      </c>
      <c r="C3920">
        <f>IF(OR(B3920=0,'Input and Summary Results'!D3502=0,'Input and Summary Results'!D3502=""),FALSE,'Input and Summary Results'!$D3502)</f>
        <v>0.81590993000000001</v>
      </c>
      <c r="D3920">
        <f>IF(OR(B3920=0,'Input and Summary Results'!E3502=0),FALSE,'Input and Summary Results'!$E3502)</f>
        <v>3.7134260000000002E-2</v>
      </c>
      <c r="E3920">
        <f t="shared" si="212"/>
        <v>-8.835778127432993E-2</v>
      </c>
      <c r="F3920">
        <f t="shared" si="213"/>
        <v>1.9752509740872989E-2</v>
      </c>
      <c r="G3920">
        <f>IF('Input and Summary Results'!$J$4="yes",IF(C3920=FALSE,FALSE,IF('Data Transformation'!E3920&lt;$R$10,E3920,$R$10)),IF(C3920=FALSE,FALSE,IF(C3920&lt;$R$10,C3920,$R$10)))</f>
        <v>0.81590993000000001</v>
      </c>
      <c r="H3920">
        <f>IF('Input and Summary Results'!$J$4="yes",'Data Transformation'!F3920,'Data Transformation'!D3920)</f>
        <v>3.7134260000000002E-2</v>
      </c>
      <c r="I3920">
        <f t="shared" si="214"/>
        <v>225</v>
      </c>
    </row>
    <row r="3921" spans="2:9" x14ac:dyDescent="0.25">
      <c r="B3921">
        <f>IF('Input and Summary Results'!D3503=0,FALSE,'Input and Summary Results'!$B3503)</f>
        <v>225</v>
      </c>
      <c r="C3921">
        <f>IF(OR(B3921=0,'Input and Summary Results'!D3503=0,'Input and Summary Results'!D3503=""),FALSE,'Input and Summary Results'!$D3503)</f>
        <v>0.81788813000000005</v>
      </c>
      <c r="D3921">
        <f>IF(OR(B3921=0,'Input and Summary Results'!E3503=0),FALSE,'Input and Summary Results'!$E3503)</f>
        <v>3.1683360000000001E-2</v>
      </c>
      <c r="E3921">
        <f t="shared" si="212"/>
        <v>-8.7306094673680251E-2</v>
      </c>
      <c r="F3921">
        <f t="shared" si="213"/>
        <v>1.6812297104739738E-2</v>
      </c>
      <c r="G3921">
        <f>IF('Input and Summary Results'!$J$4="yes",IF(C3921=FALSE,FALSE,IF('Data Transformation'!E3921&lt;$R$10,E3921,$R$10)),IF(C3921=FALSE,FALSE,IF(C3921&lt;$R$10,C3921,$R$10)))</f>
        <v>0.81788813000000005</v>
      </c>
      <c r="H3921">
        <f>IF('Input and Summary Results'!$J$4="yes",'Data Transformation'!F3921,'Data Transformation'!D3921)</f>
        <v>3.1683360000000001E-2</v>
      </c>
      <c r="I3921">
        <f t="shared" si="214"/>
        <v>225</v>
      </c>
    </row>
    <row r="3922" spans="2:9" x14ac:dyDescent="0.25">
      <c r="B3922">
        <f>IF('Input and Summary Results'!D3504=0,FALSE,'Input and Summary Results'!$B3504)</f>
        <v>225</v>
      </c>
      <c r="C3922">
        <f>IF(OR(B3922=0,'Input and Summary Results'!D3504=0,'Input and Summary Results'!D3504=""),FALSE,'Input and Summary Results'!$D3504)</f>
        <v>0.82026966000000001</v>
      </c>
      <c r="D3922">
        <f>IF(OR(B3922=0,'Input and Summary Results'!E3504=0),FALSE,'Input and Summary Results'!$E3504)</f>
        <v>6.6000509999999998E-2</v>
      </c>
      <c r="E3922">
        <f t="shared" si="212"/>
        <v>-8.6043351765209525E-2</v>
      </c>
      <c r="F3922">
        <f t="shared" si="213"/>
        <v>3.4920493511853161E-2</v>
      </c>
      <c r="G3922">
        <f>IF('Input and Summary Results'!$J$4="yes",IF(C3922=FALSE,FALSE,IF('Data Transformation'!E3922&lt;$R$10,E3922,$R$10)),IF(C3922=FALSE,FALSE,IF(C3922&lt;$R$10,C3922,$R$10)))</f>
        <v>0.82026966000000001</v>
      </c>
      <c r="H3922">
        <f>IF('Input and Summary Results'!$J$4="yes",'Data Transformation'!F3922,'Data Transformation'!D3922)</f>
        <v>6.6000509999999998E-2</v>
      </c>
      <c r="I3922">
        <f t="shared" si="214"/>
        <v>225</v>
      </c>
    </row>
    <row r="3923" spans="2:9" x14ac:dyDescent="0.25">
      <c r="B3923">
        <f>IF('Input and Summary Results'!D3505=0,FALSE,'Input and Summary Results'!$B3505)</f>
        <v>225</v>
      </c>
      <c r="C3923">
        <f>IF(OR(B3923=0,'Input and Summary Results'!D3505=0,'Input and Summary Results'!D3505=""),FALSE,'Input and Summary Results'!$D3505)</f>
        <v>0.87551780999999995</v>
      </c>
      <c r="D3923">
        <f>IF(OR(B3923=0,'Input and Summary Results'!E3505=0),FALSE,'Input and Summary Results'!$E3505)</f>
        <v>5.816371E-2</v>
      </c>
      <c r="E3923">
        <f t="shared" si="212"/>
        <v>-5.7735014964828961E-2</v>
      </c>
      <c r="F3923">
        <f t="shared" si="213"/>
        <v>2.8832137795118069E-2</v>
      </c>
      <c r="G3923">
        <f>IF('Input and Summary Results'!$J$4="yes",IF(C3923=FALSE,FALSE,IF('Data Transformation'!E3923&lt;$R$10,E3923,$R$10)),IF(C3923=FALSE,FALSE,IF(C3923&lt;$R$10,C3923,$R$10)))</f>
        <v>0.87551780999999995</v>
      </c>
      <c r="H3923">
        <f>IF('Input and Summary Results'!$J$4="yes",'Data Transformation'!F3923,'Data Transformation'!D3923)</f>
        <v>5.816371E-2</v>
      </c>
      <c r="I3923">
        <f t="shared" si="214"/>
        <v>225</v>
      </c>
    </row>
    <row r="3924" spans="2:9" x14ac:dyDescent="0.25">
      <c r="B3924">
        <f>IF('Input and Summary Results'!D3506=0,FALSE,'Input and Summary Results'!$B3506)</f>
        <v>225</v>
      </c>
      <c r="C3924">
        <f>IF(OR(B3924=0,'Input and Summary Results'!D3506=0,'Input and Summary Results'!D3506=""),FALSE,'Input and Summary Results'!$D3506)</f>
        <v>0.88486686000000003</v>
      </c>
      <c r="D3924">
        <f>IF(OR(B3924=0,'Input and Summary Results'!E3506=0),FALSE,'Input and Summary Results'!$E3506)</f>
        <v>4.5300159999999999E-2</v>
      </c>
      <c r="E3924">
        <f t="shared" si="212"/>
        <v>-5.3122069773524662E-2</v>
      </c>
      <c r="F3924">
        <f t="shared" si="213"/>
        <v>2.2218336259084218E-2</v>
      </c>
      <c r="G3924">
        <f>IF('Input and Summary Results'!$J$4="yes",IF(C3924=FALSE,FALSE,IF('Data Transformation'!E3924&lt;$R$10,E3924,$R$10)),IF(C3924=FALSE,FALSE,IF(C3924&lt;$R$10,C3924,$R$10)))</f>
        <v>0.88486686000000003</v>
      </c>
      <c r="H3924">
        <f>IF('Input and Summary Results'!$J$4="yes",'Data Transformation'!F3924,'Data Transformation'!D3924)</f>
        <v>4.5300159999999999E-2</v>
      </c>
      <c r="I3924">
        <f t="shared" si="214"/>
        <v>225</v>
      </c>
    </row>
    <row r="3925" spans="2:9" x14ac:dyDescent="0.25">
      <c r="B3925">
        <f>IF('Input and Summary Results'!D3507=0,FALSE,'Input and Summary Results'!$B3507)</f>
        <v>225</v>
      </c>
      <c r="C3925">
        <f>IF(OR(B3925=0,'Input and Summary Results'!D3507=0,'Input and Summary Results'!D3507=""),FALSE,'Input and Summary Results'!$D3507)</f>
        <v>0.94180580000000003</v>
      </c>
      <c r="D3925">
        <f>IF(OR(B3925=0,'Input and Summary Results'!E3507=0),FALSE,'Input and Summary Results'!$E3507)</f>
        <v>5.1689489999999998E-2</v>
      </c>
      <c r="E3925">
        <f t="shared" si="212"/>
        <v>-2.6038639333688302E-2</v>
      </c>
      <c r="F3925">
        <f t="shared" si="213"/>
        <v>2.3819388944090171E-2</v>
      </c>
      <c r="G3925">
        <f>IF('Input and Summary Results'!$J$4="yes",IF(C3925=FALSE,FALSE,IF('Data Transformation'!E3925&lt;$R$10,E3925,$R$10)),IF(C3925=FALSE,FALSE,IF(C3925&lt;$R$10,C3925,$R$10)))</f>
        <v>0.94180580000000003</v>
      </c>
      <c r="H3925">
        <f>IF('Input and Summary Results'!$J$4="yes",'Data Transformation'!F3925,'Data Transformation'!D3925)</f>
        <v>5.1689489999999998E-2</v>
      </c>
      <c r="I3925">
        <f t="shared" si="214"/>
        <v>225</v>
      </c>
    </row>
    <row r="3926" spans="2:9" x14ac:dyDescent="0.25">
      <c r="B3926">
        <f>IF('Input and Summary Results'!D3508=0,FALSE,'Input and Summary Results'!$B3508)</f>
        <v>225</v>
      </c>
      <c r="C3926">
        <f>IF(OR(B3926=0,'Input and Summary Results'!D3508=0,'Input and Summary Results'!D3508=""),FALSE,'Input and Summary Results'!$D3508)</f>
        <v>0.96748387000000002</v>
      </c>
      <c r="D3926">
        <f>IF(OR(B3926=0,'Input and Summary Results'!E3508=0),FALSE,'Input and Summary Results'!$E3508)</f>
        <v>4.0069100000000003E-2</v>
      </c>
      <c r="E3926">
        <f t="shared" si="212"/>
        <v>-1.4356266855188721E-2</v>
      </c>
      <c r="F3926">
        <f t="shared" si="213"/>
        <v>1.7974448917685831E-2</v>
      </c>
      <c r="G3926">
        <f>IF('Input and Summary Results'!$J$4="yes",IF(C3926=FALSE,FALSE,IF('Data Transformation'!E3926&lt;$R$10,E3926,$R$10)),IF(C3926=FALSE,FALSE,IF(C3926&lt;$R$10,C3926,$R$10)))</f>
        <v>0.96748387000000002</v>
      </c>
      <c r="H3926">
        <f>IF('Input and Summary Results'!$J$4="yes",'Data Transformation'!F3926,'Data Transformation'!D3926)</f>
        <v>4.0069100000000003E-2</v>
      </c>
      <c r="I3926">
        <f t="shared" si="214"/>
        <v>225</v>
      </c>
    </row>
    <row r="3927" spans="2:9" x14ac:dyDescent="0.25">
      <c r="B3927">
        <f>IF('Input and Summary Results'!D3509=0,FALSE,'Input and Summary Results'!$B3509)</f>
        <v>225</v>
      </c>
      <c r="C3927">
        <f>IF(OR(B3927=0,'Input and Summary Results'!D3509=0,'Input and Summary Results'!D3509=""),FALSE,'Input and Summary Results'!$D3509)</f>
        <v>0.97211177999999998</v>
      </c>
      <c r="D3927">
        <f>IF(OR(B3927=0,'Input and Summary Results'!E3509=0),FALSE,'Input and Summary Results'!$E3509)</f>
        <v>4.1875580000000003E-2</v>
      </c>
      <c r="E3927">
        <f t="shared" si="212"/>
        <v>-1.2283794079858669E-2</v>
      </c>
      <c r="F3927">
        <f t="shared" si="213"/>
        <v>1.869538266473841E-2</v>
      </c>
      <c r="G3927">
        <f>IF('Input and Summary Results'!$J$4="yes",IF(C3927=FALSE,FALSE,IF('Data Transformation'!E3927&lt;$R$10,E3927,$R$10)),IF(C3927=FALSE,FALSE,IF(C3927&lt;$R$10,C3927,$R$10)))</f>
        <v>0.97211177999999998</v>
      </c>
      <c r="H3927">
        <f>IF('Input and Summary Results'!$J$4="yes",'Data Transformation'!F3927,'Data Transformation'!D3927)</f>
        <v>4.1875580000000003E-2</v>
      </c>
      <c r="I3927">
        <f t="shared" si="214"/>
        <v>225</v>
      </c>
    </row>
    <row r="3928" spans="2:9" x14ac:dyDescent="0.25">
      <c r="B3928">
        <f>IF('Input and Summary Results'!D3510=0,FALSE,'Input and Summary Results'!$B3510)</f>
        <v>225</v>
      </c>
      <c r="C3928">
        <f>IF(OR(B3928=0,'Input and Summary Results'!D3510=0,'Input and Summary Results'!D3510=""),FALSE,'Input and Summary Results'!$D3510)</f>
        <v>0.99530202000000001</v>
      </c>
      <c r="D3928">
        <f>IF(OR(B3928=0,'Input and Summary Results'!E3510=0),FALSE,'Input and Summary Results'!$E3510)</f>
        <v>3.2869959999999997E-2</v>
      </c>
      <c r="E3928">
        <f t="shared" si="212"/>
        <v>-2.0451145139756847E-3</v>
      </c>
      <c r="F3928">
        <f t="shared" si="213"/>
        <v>1.4332898309600535E-2</v>
      </c>
      <c r="G3928">
        <f>IF('Input and Summary Results'!$J$4="yes",IF(C3928=FALSE,FALSE,IF('Data Transformation'!E3928&lt;$R$10,E3928,$R$10)),IF(C3928=FALSE,FALSE,IF(C3928&lt;$R$10,C3928,$R$10)))</f>
        <v>0.99530202000000001</v>
      </c>
      <c r="H3928">
        <f>IF('Input and Summary Results'!$J$4="yes",'Data Transformation'!F3928,'Data Transformation'!D3928)</f>
        <v>3.2869959999999997E-2</v>
      </c>
      <c r="I3928">
        <f t="shared" si="214"/>
        <v>225</v>
      </c>
    </row>
    <row r="3929" spans="2:9" x14ac:dyDescent="0.25">
      <c r="B3929">
        <f>IF('Input and Summary Results'!D3511=0,FALSE,'Input and Summary Results'!$B3511)</f>
        <v>225</v>
      </c>
      <c r="C3929">
        <f>IF(OR(B3929=0,'Input and Summary Results'!D3511=0,'Input and Summary Results'!D3511=""),FALSE,'Input and Summary Results'!$D3511)</f>
        <v>1.0037760899999999</v>
      </c>
      <c r="D3929">
        <f>IF(OR(B3929=0,'Input and Summary Results'!E3511=0),FALSE,'Input and Summary Results'!$E3511)</f>
        <v>4.2335159999999997E-2</v>
      </c>
      <c r="E3929">
        <f t="shared" si="212"/>
        <v>1.6368465515224477E-3</v>
      </c>
      <c r="F3929">
        <f t="shared" si="213"/>
        <v>1.8304340602494328E-2</v>
      </c>
      <c r="G3929">
        <f>IF('Input and Summary Results'!$J$4="yes",IF(C3929=FALSE,FALSE,IF('Data Transformation'!E3929&lt;$R$10,E3929,$R$10)),IF(C3929=FALSE,FALSE,IF(C3929&lt;$R$10,C3929,$R$10)))</f>
        <v>1.0037760899999999</v>
      </c>
      <c r="H3929">
        <f>IF('Input and Summary Results'!$J$4="yes",'Data Transformation'!F3929,'Data Transformation'!D3929)</f>
        <v>4.2335159999999997E-2</v>
      </c>
      <c r="I3929">
        <f t="shared" si="214"/>
        <v>225</v>
      </c>
    </row>
    <row r="3930" spans="2:9" x14ac:dyDescent="0.25">
      <c r="B3930">
        <f>IF('Input and Summary Results'!D3512=0,FALSE,'Input and Summary Results'!$B3512)</f>
        <v>225</v>
      </c>
      <c r="C3930">
        <f>IF(OR(B3930=0,'Input and Summary Results'!D3512=0,'Input and Summary Results'!D3512=""),FALSE,'Input and Summary Results'!$D3512)</f>
        <v>1.03870879</v>
      </c>
      <c r="D3930">
        <f>IF(OR(B3930=0,'Input and Summary Results'!E3512=0),FALSE,'Input and Summary Results'!$E3512)</f>
        <v>3.8285659999999999E-2</v>
      </c>
      <c r="E3930">
        <f t="shared" si="212"/>
        <v>1.6493806822853251E-2</v>
      </c>
      <c r="F3930">
        <f t="shared" si="213"/>
        <v>1.5996761171145957E-2</v>
      </c>
      <c r="G3930">
        <f>IF('Input and Summary Results'!$J$4="yes",IF(C3930=FALSE,FALSE,IF('Data Transformation'!E3930&lt;$R$10,E3930,$R$10)),IF(C3930=FALSE,FALSE,IF(C3930&lt;$R$10,C3930,$R$10)))</f>
        <v>1.03870879</v>
      </c>
      <c r="H3930">
        <f>IF('Input and Summary Results'!$J$4="yes",'Data Transformation'!F3930,'Data Transformation'!D3930)</f>
        <v>3.8285659999999999E-2</v>
      </c>
      <c r="I3930">
        <f t="shared" si="214"/>
        <v>225</v>
      </c>
    </row>
    <row r="3931" spans="2:9" x14ac:dyDescent="0.25">
      <c r="B3931">
        <f>IF('Input and Summary Results'!D3513=0,FALSE,'Input and Summary Results'!$B3513)</f>
        <v>225</v>
      </c>
      <c r="C3931">
        <f>IF(OR(B3931=0,'Input and Summary Results'!D3513=0,'Input and Summary Results'!D3513=""),FALSE,'Input and Summary Results'!$D3513)</f>
        <v>1.0409521799999999</v>
      </c>
      <c r="D3931">
        <f>IF(OR(B3931=0,'Input and Summary Results'!E3513=0),FALSE,'Input and Summary Results'!$E3513)</f>
        <v>3.3395050000000003E-2</v>
      </c>
      <c r="E3931">
        <f t="shared" si="212"/>
        <v>1.7430779040657148E-2</v>
      </c>
      <c r="F3931">
        <f t="shared" si="213"/>
        <v>1.392326369881852E-2</v>
      </c>
      <c r="G3931">
        <f>IF('Input and Summary Results'!$J$4="yes",IF(C3931=FALSE,FALSE,IF('Data Transformation'!E3931&lt;$R$10,E3931,$R$10)),IF(C3931=FALSE,FALSE,IF(C3931&lt;$R$10,C3931,$R$10)))</f>
        <v>1.0409521799999999</v>
      </c>
      <c r="H3931">
        <f>IF('Input and Summary Results'!$J$4="yes",'Data Transformation'!F3931,'Data Transformation'!D3931)</f>
        <v>3.3395050000000003E-2</v>
      </c>
      <c r="I3931">
        <f t="shared" si="214"/>
        <v>225</v>
      </c>
    </row>
    <row r="3932" spans="2:9" x14ac:dyDescent="0.25">
      <c r="B3932">
        <f>IF('Input and Summary Results'!D3514=0,FALSE,'Input and Summary Results'!$B3514)</f>
        <v>225</v>
      </c>
      <c r="C3932">
        <f>IF(OR(B3932=0,'Input and Summary Results'!D3514=0,'Input and Summary Results'!D3514=""),FALSE,'Input and Summary Results'!$D3514)</f>
        <v>1.04211071</v>
      </c>
      <c r="D3932">
        <f>IF(OR(B3932=0,'Input and Summary Results'!E3514=0),FALSE,'Input and Summary Results'!$E3514)</f>
        <v>4.0274209999999998E-2</v>
      </c>
      <c r="E3932">
        <f t="shared" si="212"/>
        <v>1.791385925913011E-2</v>
      </c>
      <c r="F3932">
        <f t="shared" si="213"/>
        <v>1.6772696962302592E-2</v>
      </c>
      <c r="G3932">
        <f>IF('Input and Summary Results'!$J$4="yes",IF(C3932=FALSE,FALSE,IF('Data Transformation'!E3932&lt;$R$10,E3932,$R$10)),IF(C3932=FALSE,FALSE,IF(C3932&lt;$R$10,C3932,$R$10)))</f>
        <v>1.04211071</v>
      </c>
      <c r="H3932">
        <f>IF('Input and Summary Results'!$J$4="yes",'Data Transformation'!F3932,'Data Transformation'!D3932)</f>
        <v>4.0274209999999998E-2</v>
      </c>
      <c r="I3932">
        <f t="shared" si="214"/>
        <v>225</v>
      </c>
    </row>
    <row r="3933" spans="2:9" x14ac:dyDescent="0.25">
      <c r="B3933">
        <f>IF('Input and Summary Results'!D3515=0,FALSE,'Input and Summary Results'!$B3515)</f>
        <v>225</v>
      </c>
      <c r="C3933">
        <f>IF(OR(B3933=0,'Input and Summary Results'!D3515=0,'Input and Summary Results'!D3515=""),FALSE,'Input and Summary Results'!$D3515)</f>
        <v>1.06470069</v>
      </c>
      <c r="D3933">
        <f>IF(OR(B3933=0,'Input and Summary Results'!E3515=0),FALSE,'Input and Summary Results'!$E3515)</f>
        <v>2.9490479999999999E-2</v>
      </c>
      <c r="E3933">
        <f t="shared" si="212"/>
        <v>2.7227535520336313E-2</v>
      </c>
      <c r="F3933">
        <f t="shared" si="213"/>
        <v>1.2021095168070192E-2</v>
      </c>
      <c r="G3933">
        <f>IF('Input and Summary Results'!$J$4="yes",IF(C3933=FALSE,FALSE,IF('Data Transformation'!E3933&lt;$R$10,E3933,$R$10)),IF(C3933=FALSE,FALSE,IF(C3933&lt;$R$10,C3933,$R$10)))</f>
        <v>1.06470069</v>
      </c>
      <c r="H3933">
        <f>IF('Input and Summary Results'!$J$4="yes",'Data Transformation'!F3933,'Data Transformation'!D3933)</f>
        <v>2.9490479999999999E-2</v>
      </c>
      <c r="I3933">
        <f t="shared" si="214"/>
        <v>225</v>
      </c>
    </row>
    <row r="3934" spans="2:9" x14ac:dyDescent="0.25">
      <c r="B3934">
        <f>IF('Input and Summary Results'!D3516=0,FALSE,'Input and Summary Results'!$B3516)</f>
        <v>225</v>
      </c>
      <c r="C3934">
        <f>IF(OR(B3934=0,'Input and Summary Results'!D3516=0,'Input and Summary Results'!D3516=""),FALSE,'Input and Summary Results'!$D3516)</f>
        <v>1.07478571</v>
      </c>
      <c r="D3934">
        <f>IF(OR(B3934=0,'Input and Summary Results'!E3516=0),FALSE,'Input and Summary Results'!$E3516)</f>
        <v>2.5988600000000001E-2</v>
      </c>
      <c r="E3934">
        <f t="shared" si="212"/>
        <v>3.1321883561835032E-2</v>
      </c>
      <c r="F3934">
        <f t="shared" si="213"/>
        <v>1.0494233683103212E-2</v>
      </c>
      <c r="G3934">
        <f>IF('Input and Summary Results'!$J$4="yes",IF(C3934=FALSE,FALSE,IF('Data Transformation'!E3934&lt;$R$10,E3934,$R$10)),IF(C3934=FALSE,FALSE,IF(C3934&lt;$R$10,C3934,$R$10)))</f>
        <v>1.07478571</v>
      </c>
      <c r="H3934">
        <f>IF('Input and Summary Results'!$J$4="yes",'Data Transformation'!F3934,'Data Transformation'!D3934)</f>
        <v>2.5988600000000001E-2</v>
      </c>
      <c r="I3934">
        <f t="shared" si="214"/>
        <v>225</v>
      </c>
    </row>
    <row r="3935" spans="2:9" x14ac:dyDescent="0.25">
      <c r="B3935">
        <f>IF('Input and Summary Results'!D3517=0,FALSE,'Input and Summary Results'!$B3517)</f>
        <v>225</v>
      </c>
      <c r="C3935">
        <f>IF(OR(B3935=0,'Input and Summary Results'!D3517=0,'Input and Summary Results'!D3517=""),FALSE,'Input and Summary Results'!$D3517)</f>
        <v>1.10443318</v>
      </c>
      <c r="D3935">
        <f>IF(OR(B3935=0,'Input and Summary Results'!E3517=0),FALSE,'Input and Summary Results'!$E3517)</f>
        <v>3.5671189999999998E-2</v>
      </c>
      <c r="E3935">
        <f t="shared" si="212"/>
        <v>4.3139445481217224E-2</v>
      </c>
      <c r="F3935">
        <f t="shared" si="213"/>
        <v>1.4017413402954806E-2</v>
      </c>
      <c r="G3935">
        <f>IF('Input and Summary Results'!$J$4="yes",IF(C3935=FALSE,FALSE,IF('Data Transformation'!E3935&lt;$R$10,E3935,$R$10)),IF(C3935=FALSE,FALSE,IF(C3935&lt;$R$10,C3935,$R$10)))</f>
        <v>1.10443318</v>
      </c>
      <c r="H3935">
        <f>IF('Input and Summary Results'!$J$4="yes",'Data Transformation'!F3935,'Data Transformation'!D3935)</f>
        <v>3.5671189999999998E-2</v>
      </c>
      <c r="I3935">
        <f t="shared" si="214"/>
        <v>225</v>
      </c>
    </row>
    <row r="3936" spans="2:9" x14ac:dyDescent="0.25">
      <c r="B3936">
        <f>IF('Input and Summary Results'!D3518=0,FALSE,'Input and Summary Results'!$B3518)</f>
        <v>225</v>
      </c>
      <c r="C3936">
        <f>IF(OR(B3936=0,'Input and Summary Results'!D3518=0,'Input and Summary Results'!D3518=""),FALSE,'Input and Summary Results'!$D3518)</f>
        <v>1.1086784999999999</v>
      </c>
      <c r="D3936">
        <f>IF(OR(B3936=0,'Input and Summary Results'!E3518=0),FALSE,'Input and Summary Results'!$E3518)</f>
        <v>3.3708830000000002E-2</v>
      </c>
      <c r="E3936">
        <f t="shared" si="212"/>
        <v>4.4805625573287503E-2</v>
      </c>
      <c r="F3936">
        <f t="shared" si="213"/>
        <v>1.3195558694427647E-2</v>
      </c>
      <c r="G3936">
        <f>IF('Input and Summary Results'!$J$4="yes",IF(C3936=FALSE,FALSE,IF('Data Transformation'!E3936&lt;$R$10,E3936,$R$10)),IF(C3936=FALSE,FALSE,IF(C3936&lt;$R$10,C3936,$R$10)))</f>
        <v>1.1086784999999999</v>
      </c>
      <c r="H3936">
        <f>IF('Input and Summary Results'!$J$4="yes",'Data Transformation'!F3936,'Data Transformation'!D3936)</f>
        <v>3.3708830000000002E-2</v>
      </c>
      <c r="I3936">
        <f t="shared" si="214"/>
        <v>225</v>
      </c>
    </row>
    <row r="3937" spans="2:9" x14ac:dyDescent="0.25">
      <c r="B3937">
        <f>IF('Input and Summary Results'!D3519=0,FALSE,'Input and Summary Results'!$B3519)</f>
        <v>226</v>
      </c>
      <c r="C3937">
        <f>IF(OR(B3937=0,'Input and Summary Results'!D3519=0,'Input and Summary Results'!D3519=""),FALSE,'Input and Summary Results'!$D3519)</f>
        <v>-2.68071E-2</v>
      </c>
      <c r="D3937">
        <f>IF(OR(B3937=0,'Input and Summary Results'!E3519=0),FALSE,'Input and Summary Results'!$E3519)</f>
        <v>3.6758859999999997E-2</v>
      </c>
      <c r="E3937" t="e">
        <f t="shared" si="212"/>
        <v>#NUM!</v>
      </c>
      <c r="F3937">
        <f t="shared" si="213"/>
        <v>-0.59511641468118515</v>
      </c>
      <c r="G3937">
        <f>IF('Input and Summary Results'!$J$4="yes",IF(C3937=FALSE,FALSE,IF('Data Transformation'!E3937&lt;$R$10,E3937,$R$10)),IF(C3937=FALSE,FALSE,IF(C3937&lt;$R$10,C3937,$R$10)))</f>
        <v>-2.68071E-2</v>
      </c>
      <c r="H3937">
        <f>IF('Input and Summary Results'!$J$4="yes",'Data Transformation'!F3937,'Data Transformation'!D3937)</f>
        <v>3.6758859999999997E-2</v>
      </c>
      <c r="I3937">
        <f t="shared" si="214"/>
        <v>226</v>
      </c>
    </row>
    <row r="3938" spans="2:9" x14ac:dyDescent="0.25">
      <c r="B3938">
        <f>IF('Input and Summary Results'!D3520=0,FALSE,'Input and Summary Results'!$B3520)</f>
        <v>226</v>
      </c>
      <c r="C3938">
        <f>IF(OR(B3938=0,'Input and Summary Results'!D3520=0,'Input and Summary Results'!D3520=""),FALSE,'Input and Summary Results'!$D3520)</f>
        <v>-1.09926E-2</v>
      </c>
      <c r="D3938">
        <f>IF(OR(B3938=0,'Input and Summary Results'!E3520=0),FALSE,'Input and Summary Results'!$E3520)</f>
        <v>5.9380929999999998E-2</v>
      </c>
      <c r="E3938" t="e">
        <f t="shared" si="212"/>
        <v>#NUM!</v>
      </c>
      <c r="F3938">
        <f t="shared" si="213"/>
        <v>-2.3444247602932879</v>
      </c>
      <c r="G3938">
        <f>IF('Input and Summary Results'!$J$4="yes",IF(C3938=FALSE,FALSE,IF('Data Transformation'!E3938&lt;$R$10,E3938,$R$10)),IF(C3938=FALSE,FALSE,IF(C3938&lt;$R$10,C3938,$R$10)))</f>
        <v>-1.09926E-2</v>
      </c>
      <c r="H3938">
        <f>IF('Input and Summary Results'!$J$4="yes",'Data Transformation'!F3938,'Data Transformation'!D3938)</f>
        <v>5.9380929999999998E-2</v>
      </c>
      <c r="I3938">
        <f t="shared" si="214"/>
        <v>226</v>
      </c>
    </row>
    <row r="3939" spans="2:9" x14ac:dyDescent="0.25">
      <c r="B3939">
        <f>IF('Input and Summary Results'!D3521=0,FALSE,'Input and Summary Results'!$B3521)</f>
        <v>226</v>
      </c>
      <c r="C3939">
        <f>IF(OR(B3939=0,'Input and Summary Results'!D3521=0,'Input and Summary Results'!D3521=""),FALSE,'Input and Summary Results'!$D3521)</f>
        <v>-5.9810000000000002E-3</v>
      </c>
      <c r="D3939">
        <f>IF(OR(B3939=0,'Input and Summary Results'!E3521=0),FALSE,'Input and Summary Results'!$E3521)</f>
        <v>3.2906869999999998E-2</v>
      </c>
      <c r="E3939" t="e">
        <f t="shared" si="212"/>
        <v>#NUM!</v>
      </c>
      <c r="F3939">
        <f t="shared" si="213"/>
        <v>-2.3878250426350105</v>
      </c>
      <c r="G3939">
        <f>IF('Input and Summary Results'!$J$4="yes",IF(C3939=FALSE,FALSE,IF('Data Transformation'!E3939&lt;$R$10,E3939,$R$10)),IF(C3939=FALSE,FALSE,IF(C3939&lt;$R$10,C3939,$R$10)))</f>
        <v>-5.9810000000000002E-3</v>
      </c>
      <c r="H3939">
        <f>IF('Input and Summary Results'!$J$4="yes",'Data Transformation'!F3939,'Data Transformation'!D3939)</f>
        <v>3.2906869999999998E-2</v>
      </c>
      <c r="I3939">
        <f t="shared" si="214"/>
        <v>226</v>
      </c>
    </row>
    <row r="3940" spans="2:9" x14ac:dyDescent="0.25">
      <c r="B3940">
        <f>IF('Input and Summary Results'!D3522=0,FALSE,'Input and Summary Results'!$B3522)</f>
        <v>226</v>
      </c>
      <c r="C3940">
        <f>IF(OR(B3940=0,'Input and Summary Results'!D3522=0,'Input and Summary Results'!D3522=""),FALSE,'Input and Summary Results'!$D3522)</f>
        <v>-5.7502999999999999E-3</v>
      </c>
      <c r="D3940">
        <f>IF(OR(B3940=0,'Input and Summary Results'!E3522=0),FALSE,'Input and Summary Results'!$E3522)</f>
        <v>2.3408080000000001E-2</v>
      </c>
      <c r="E3940" t="e">
        <f t="shared" si="212"/>
        <v>#NUM!</v>
      </c>
      <c r="F3940">
        <f t="shared" si="213"/>
        <v>-1.7667089925743005</v>
      </c>
      <c r="G3940">
        <f>IF('Input and Summary Results'!$J$4="yes",IF(C3940=FALSE,FALSE,IF('Data Transformation'!E3940&lt;$R$10,E3940,$R$10)),IF(C3940=FALSE,FALSE,IF(C3940&lt;$R$10,C3940,$R$10)))</f>
        <v>-5.7502999999999999E-3</v>
      </c>
      <c r="H3940">
        <f>IF('Input and Summary Results'!$J$4="yes",'Data Transformation'!F3940,'Data Transformation'!D3940)</f>
        <v>2.3408080000000001E-2</v>
      </c>
      <c r="I3940">
        <f t="shared" si="214"/>
        <v>226</v>
      </c>
    </row>
    <row r="3941" spans="2:9" x14ac:dyDescent="0.25">
      <c r="B3941">
        <f>IF('Input and Summary Results'!D3523=0,FALSE,'Input and Summary Results'!$B3523)</f>
        <v>226</v>
      </c>
      <c r="C3941">
        <f>IF(OR(B3941=0,'Input and Summary Results'!D3523=0,'Input and Summary Results'!D3523=""),FALSE,'Input and Summary Results'!$D3523)</f>
        <v>-2.9857E-3</v>
      </c>
      <c r="D3941">
        <f>IF(OR(B3941=0,'Input and Summary Results'!E3523=0),FALSE,'Input and Summary Results'!$E3523)</f>
        <v>3.4983300000000002E-2</v>
      </c>
      <c r="E3941" t="e">
        <f t="shared" si="212"/>
        <v>#NUM!</v>
      </c>
      <c r="F3941">
        <f t="shared" si="213"/>
        <v>-5.0851566466825204</v>
      </c>
      <c r="G3941">
        <f>IF('Input and Summary Results'!$J$4="yes",IF(C3941=FALSE,FALSE,IF('Data Transformation'!E3941&lt;$R$10,E3941,$R$10)),IF(C3941=FALSE,FALSE,IF(C3941&lt;$R$10,C3941,$R$10)))</f>
        <v>-2.9857E-3</v>
      </c>
      <c r="H3941">
        <f>IF('Input and Summary Results'!$J$4="yes",'Data Transformation'!F3941,'Data Transformation'!D3941)</f>
        <v>3.4983300000000002E-2</v>
      </c>
      <c r="I3941">
        <f t="shared" si="214"/>
        <v>226</v>
      </c>
    </row>
    <row r="3942" spans="2:9" x14ac:dyDescent="0.25">
      <c r="B3942">
        <f>IF('Input and Summary Results'!D3524=0,FALSE,'Input and Summary Results'!$B3524)</f>
        <v>226</v>
      </c>
      <c r="C3942">
        <f>IF(OR(B3942=0,'Input and Summary Results'!D3524=0,'Input and Summary Results'!D3524=""),FALSE,'Input and Summary Results'!$D3524)</f>
        <v>-6.7199999999999996E-4</v>
      </c>
      <c r="D3942">
        <f>IF(OR(B3942=0,'Input and Summary Results'!E3524=0),FALSE,'Input and Summary Results'!$E3524)</f>
        <v>4.2194589999999997E-2</v>
      </c>
      <c r="E3942" t="e">
        <f t="shared" si="212"/>
        <v>#NUM!</v>
      </c>
      <c r="F3942">
        <f t="shared" si="213"/>
        <v>-27.250672708333333</v>
      </c>
      <c r="G3942">
        <f>IF('Input and Summary Results'!$J$4="yes",IF(C3942=FALSE,FALSE,IF('Data Transformation'!E3942&lt;$R$10,E3942,$R$10)),IF(C3942=FALSE,FALSE,IF(C3942&lt;$R$10,C3942,$R$10)))</f>
        <v>-6.7199999999999996E-4</v>
      </c>
      <c r="H3942">
        <f>IF('Input and Summary Results'!$J$4="yes",'Data Transformation'!F3942,'Data Transformation'!D3942)</f>
        <v>4.2194589999999997E-2</v>
      </c>
      <c r="I3942">
        <f t="shared" si="214"/>
        <v>226</v>
      </c>
    </row>
    <row r="3943" spans="2:9" x14ac:dyDescent="0.25">
      <c r="B3943">
        <f>IF('Input and Summary Results'!D3525=0,FALSE,'Input and Summary Results'!$B3525)</f>
        <v>226</v>
      </c>
      <c r="C3943">
        <f>IF(OR(B3943=0,'Input and Summary Results'!D3525=0,'Input and Summary Results'!D3525=""),FALSE,'Input and Summary Results'!$D3525)</f>
        <v>1.3023979999999999E-2</v>
      </c>
      <c r="D3943">
        <f>IF(OR(B3943=0,'Input and Summary Results'!E3525=0),FALSE,'Input and Summary Results'!$E3525)</f>
        <v>6.7794519999999997E-2</v>
      </c>
      <c r="E3943">
        <f t="shared" si="212"/>
        <v>-1.8852562793695167</v>
      </c>
      <c r="F3943">
        <f t="shared" si="213"/>
        <v>2.2591267554157795</v>
      </c>
      <c r="G3943">
        <f>IF('Input and Summary Results'!$J$4="yes",IF(C3943=FALSE,FALSE,IF('Data Transformation'!E3943&lt;$R$10,E3943,$R$10)),IF(C3943=FALSE,FALSE,IF(C3943&lt;$R$10,C3943,$R$10)))</f>
        <v>1.3023979999999999E-2</v>
      </c>
      <c r="H3943">
        <f>IF('Input and Summary Results'!$J$4="yes",'Data Transformation'!F3943,'Data Transformation'!D3943)</f>
        <v>6.7794519999999997E-2</v>
      </c>
      <c r="I3943">
        <f t="shared" si="214"/>
        <v>226</v>
      </c>
    </row>
    <row r="3944" spans="2:9" x14ac:dyDescent="0.25">
      <c r="B3944">
        <f>IF('Input and Summary Results'!D3526=0,FALSE,'Input and Summary Results'!$B3526)</f>
        <v>226</v>
      </c>
      <c r="C3944">
        <f>IF(OR(B3944=0,'Input and Summary Results'!D3526=0,'Input and Summary Results'!D3526=""),FALSE,'Input and Summary Results'!$D3526)</f>
        <v>1.392144E-2</v>
      </c>
      <c r="D3944">
        <f>IF(OR(B3944=0,'Input and Summary Results'!E3526=0),FALSE,'Input and Summary Results'!$E3526)</f>
        <v>4.3265049999999999E-2</v>
      </c>
      <c r="E3944">
        <f t="shared" si="212"/>
        <v>-1.8563158400337383</v>
      </c>
      <c r="F3944">
        <f t="shared" si="213"/>
        <v>1.3487851615924789</v>
      </c>
      <c r="G3944">
        <f>IF('Input and Summary Results'!$J$4="yes",IF(C3944=FALSE,FALSE,IF('Data Transformation'!E3944&lt;$R$10,E3944,$R$10)),IF(C3944=FALSE,FALSE,IF(C3944&lt;$R$10,C3944,$R$10)))</f>
        <v>1.392144E-2</v>
      </c>
      <c r="H3944">
        <f>IF('Input and Summary Results'!$J$4="yes",'Data Transformation'!F3944,'Data Transformation'!D3944)</f>
        <v>4.3265049999999999E-2</v>
      </c>
      <c r="I3944">
        <f t="shared" si="214"/>
        <v>226</v>
      </c>
    </row>
    <row r="3945" spans="2:9" x14ac:dyDescent="0.25">
      <c r="B3945">
        <f>IF('Input and Summary Results'!D3527=0,FALSE,'Input and Summary Results'!$B3527)</f>
        <v>226</v>
      </c>
      <c r="C3945">
        <f>IF(OR(B3945=0,'Input and Summary Results'!D3527=0,'Input and Summary Results'!D3527=""),FALSE,'Input and Summary Results'!$D3527)</f>
        <v>1.466022E-2</v>
      </c>
      <c r="D3945">
        <f>IF(OR(B3945=0,'Input and Summary Results'!E3527=0),FALSE,'Input and Summary Results'!$E3527)</f>
        <v>7.9798859999999999E-2</v>
      </c>
      <c r="E3945">
        <f t="shared" si="212"/>
        <v>-1.833859512364119</v>
      </c>
      <c r="F3945">
        <f t="shared" si="213"/>
        <v>2.362359176056021</v>
      </c>
      <c r="G3945">
        <f>IF('Input and Summary Results'!$J$4="yes",IF(C3945=FALSE,FALSE,IF('Data Transformation'!E3945&lt;$R$10,E3945,$R$10)),IF(C3945=FALSE,FALSE,IF(C3945&lt;$R$10,C3945,$R$10)))</f>
        <v>1.466022E-2</v>
      </c>
      <c r="H3945">
        <f>IF('Input and Summary Results'!$J$4="yes",'Data Transformation'!F3945,'Data Transformation'!D3945)</f>
        <v>7.9798859999999999E-2</v>
      </c>
      <c r="I3945">
        <f t="shared" si="214"/>
        <v>226</v>
      </c>
    </row>
    <row r="3946" spans="2:9" x14ac:dyDescent="0.25">
      <c r="B3946">
        <f>IF('Input and Summary Results'!D3528=0,FALSE,'Input and Summary Results'!$B3528)</f>
        <v>226</v>
      </c>
      <c r="C3946">
        <f>IF(OR(B3946=0,'Input and Summary Results'!D3528=0,'Input and Summary Results'!D3528=""),FALSE,'Input and Summary Results'!$D3528)</f>
        <v>2.9589580000000001E-2</v>
      </c>
      <c r="D3946">
        <f>IF(OR(B3946=0,'Input and Summary Results'!E3528=0),FALSE,'Input and Summary Results'!$E3528)</f>
        <v>4.5826140000000001E-2</v>
      </c>
      <c r="E3946">
        <f t="shared" ref="E3946:E4009" si="215">IF(C3946=FALSE,FALSE,LOG10(C3946))</f>
        <v>-1.5288611992522405</v>
      </c>
      <c r="F3946">
        <f t="shared" ref="F3946:F4009" si="216">IF(D3946=FALSE, FALSE,0.434*D3946/C3946)</f>
        <v>0.67214690982433689</v>
      </c>
      <c r="G3946">
        <f>IF('Input and Summary Results'!$J$4="yes",IF(C3946=FALSE,FALSE,IF('Data Transformation'!E3946&lt;$R$10,E3946,$R$10)),IF(C3946=FALSE,FALSE,IF(C3946&lt;$R$10,C3946,$R$10)))</f>
        <v>2.9589580000000001E-2</v>
      </c>
      <c r="H3946">
        <f>IF('Input and Summary Results'!$J$4="yes",'Data Transformation'!F3946,'Data Transformation'!D3946)</f>
        <v>4.5826140000000001E-2</v>
      </c>
      <c r="I3946">
        <f t="shared" si="214"/>
        <v>226</v>
      </c>
    </row>
    <row r="3947" spans="2:9" x14ac:dyDescent="0.25">
      <c r="B3947">
        <f>IF('Input and Summary Results'!D3529=0,FALSE,'Input and Summary Results'!$B3529)</f>
        <v>226</v>
      </c>
      <c r="C3947">
        <f>IF(OR(B3947=0,'Input and Summary Results'!D3529=0,'Input and Summary Results'!D3529=""),FALSE,'Input and Summary Results'!$D3529)</f>
        <v>3.6451669999999999E-2</v>
      </c>
      <c r="D3947">
        <f>IF(OR(B3947=0,'Input and Summary Results'!E3529=0),FALSE,'Input and Summary Results'!$E3529)</f>
        <v>4.024258E-2</v>
      </c>
      <c r="E3947">
        <f t="shared" si="215"/>
        <v>-1.4382825700848079</v>
      </c>
      <c r="F3947">
        <f t="shared" si="216"/>
        <v>0.47913524181470979</v>
      </c>
      <c r="G3947">
        <f>IF('Input and Summary Results'!$J$4="yes",IF(C3947=FALSE,FALSE,IF('Data Transformation'!E3947&lt;$R$10,E3947,$R$10)),IF(C3947=FALSE,FALSE,IF(C3947&lt;$R$10,C3947,$R$10)))</f>
        <v>3.6451669999999999E-2</v>
      </c>
      <c r="H3947">
        <f>IF('Input and Summary Results'!$J$4="yes",'Data Transformation'!F3947,'Data Transformation'!D3947)</f>
        <v>4.024258E-2</v>
      </c>
      <c r="I3947">
        <f t="shared" si="214"/>
        <v>226</v>
      </c>
    </row>
    <row r="3948" spans="2:9" x14ac:dyDescent="0.25">
      <c r="B3948">
        <f>IF('Input and Summary Results'!D3530=0,FALSE,'Input and Summary Results'!$B3530)</f>
        <v>226</v>
      </c>
      <c r="C3948">
        <f>IF(OR(B3948=0,'Input and Summary Results'!D3530=0,'Input and Summary Results'!D3530=""),FALSE,'Input and Summary Results'!$D3530)</f>
        <v>3.8115469999999999E-2</v>
      </c>
      <c r="D3948">
        <f>IF(OR(B3948=0,'Input and Summary Results'!E3530=0),FALSE,'Input and Summary Results'!$E3530)</f>
        <v>2.8023070000000001E-2</v>
      </c>
      <c r="E3948">
        <f t="shared" si="215"/>
        <v>-1.4188987205968748</v>
      </c>
      <c r="F3948">
        <f t="shared" si="216"/>
        <v>0.31908336378903368</v>
      </c>
      <c r="G3948">
        <f>IF('Input and Summary Results'!$J$4="yes",IF(C3948=FALSE,FALSE,IF('Data Transformation'!E3948&lt;$R$10,E3948,$R$10)),IF(C3948=FALSE,FALSE,IF(C3948&lt;$R$10,C3948,$R$10)))</f>
        <v>3.8115469999999999E-2</v>
      </c>
      <c r="H3948">
        <f>IF('Input and Summary Results'!$J$4="yes",'Data Transformation'!F3948,'Data Transformation'!D3948)</f>
        <v>2.8023070000000001E-2</v>
      </c>
      <c r="I3948">
        <f t="shared" si="214"/>
        <v>226</v>
      </c>
    </row>
    <row r="3949" spans="2:9" x14ac:dyDescent="0.25">
      <c r="B3949">
        <f>IF('Input and Summary Results'!D3531=0,FALSE,'Input and Summary Results'!$B3531)</f>
        <v>226</v>
      </c>
      <c r="C3949">
        <f>IF(OR(B3949=0,'Input and Summary Results'!D3531=0,'Input and Summary Results'!D3531=""),FALSE,'Input and Summary Results'!$D3531)</f>
        <v>4.0616079999999999E-2</v>
      </c>
      <c r="D3949">
        <f>IF(OR(B3949=0,'Input and Summary Results'!E3531=0),FALSE,'Input and Summary Results'!$E3531)</f>
        <v>4.2844019999999997E-2</v>
      </c>
      <c r="E3949">
        <f t="shared" si="215"/>
        <v>-1.3913019941887297</v>
      </c>
      <c r="F3949">
        <f t="shared" si="216"/>
        <v>0.45780648157084586</v>
      </c>
      <c r="G3949">
        <f>IF('Input and Summary Results'!$J$4="yes",IF(C3949=FALSE,FALSE,IF('Data Transformation'!E3949&lt;$R$10,E3949,$R$10)),IF(C3949=FALSE,FALSE,IF(C3949&lt;$R$10,C3949,$R$10)))</f>
        <v>4.0616079999999999E-2</v>
      </c>
      <c r="H3949">
        <f>IF('Input and Summary Results'!$J$4="yes",'Data Transformation'!F3949,'Data Transformation'!D3949)</f>
        <v>4.2844019999999997E-2</v>
      </c>
      <c r="I3949">
        <f t="shared" si="214"/>
        <v>226</v>
      </c>
    </row>
    <row r="3950" spans="2:9" x14ac:dyDescent="0.25">
      <c r="B3950">
        <f>IF('Input and Summary Results'!D3532=0,FALSE,'Input and Summary Results'!$B3532)</f>
        <v>226</v>
      </c>
      <c r="C3950">
        <f>IF(OR(B3950=0,'Input and Summary Results'!D3532=0,'Input and Summary Results'!D3532=""),FALSE,'Input and Summary Results'!$D3532)</f>
        <v>5.0022360000000002E-2</v>
      </c>
      <c r="D3950">
        <f>IF(OR(B3950=0,'Input and Summary Results'!E3532=0),FALSE,'Input and Summary Results'!$E3532)</f>
        <v>3.0786029999999999E-2</v>
      </c>
      <c r="E3950">
        <f t="shared" si="215"/>
        <v>-1.300835822585539</v>
      </c>
      <c r="F3950">
        <f t="shared" si="216"/>
        <v>0.26710329180790349</v>
      </c>
      <c r="G3950">
        <f>IF('Input and Summary Results'!$J$4="yes",IF(C3950=FALSE,FALSE,IF('Data Transformation'!E3950&lt;$R$10,E3950,$R$10)),IF(C3950=FALSE,FALSE,IF(C3950&lt;$R$10,C3950,$R$10)))</f>
        <v>5.0022360000000002E-2</v>
      </c>
      <c r="H3950">
        <f>IF('Input and Summary Results'!$J$4="yes",'Data Transformation'!F3950,'Data Transformation'!D3950)</f>
        <v>3.0786029999999999E-2</v>
      </c>
      <c r="I3950">
        <f t="shared" si="214"/>
        <v>226</v>
      </c>
    </row>
    <row r="3951" spans="2:9" x14ac:dyDescent="0.25">
      <c r="B3951">
        <f>IF('Input and Summary Results'!D3533=0,FALSE,'Input and Summary Results'!$B3533)</f>
        <v>226</v>
      </c>
      <c r="C3951">
        <f>IF(OR(B3951=0,'Input and Summary Results'!D3533=0,'Input and Summary Results'!D3533=""),FALSE,'Input and Summary Results'!$D3533)</f>
        <v>5.1062219999999998E-2</v>
      </c>
      <c r="D3951">
        <f>IF(OR(B3951=0,'Input and Summary Results'!E3533=0),FALSE,'Input and Summary Results'!$E3533)</f>
        <v>4.4575190000000001E-2</v>
      </c>
      <c r="E3951">
        <f t="shared" si="215"/>
        <v>-1.2919003075734645</v>
      </c>
      <c r="F3951">
        <f t="shared" si="216"/>
        <v>0.37886391269318104</v>
      </c>
      <c r="G3951">
        <f>IF('Input and Summary Results'!$J$4="yes",IF(C3951=FALSE,FALSE,IF('Data Transformation'!E3951&lt;$R$10,E3951,$R$10)),IF(C3951=FALSE,FALSE,IF(C3951&lt;$R$10,C3951,$R$10)))</f>
        <v>5.1062219999999998E-2</v>
      </c>
      <c r="H3951">
        <f>IF('Input and Summary Results'!$J$4="yes",'Data Transformation'!F3951,'Data Transformation'!D3951)</f>
        <v>4.4575190000000001E-2</v>
      </c>
      <c r="I3951">
        <f t="shared" si="214"/>
        <v>226</v>
      </c>
    </row>
    <row r="3952" spans="2:9" x14ac:dyDescent="0.25">
      <c r="B3952">
        <f>IF('Input and Summary Results'!D3534=0,FALSE,'Input and Summary Results'!$B3534)</f>
        <v>226</v>
      </c>
      <c r="C3952">
        <f>IF(OR(B3952=0,'Input and Summary Results'!D3534=0,'Input and Summary Results'!D3534=""),FALSE,'Input and Summary Results'!$D3534)</f>
        <v>5.399876E-2</v>
      </c>
      <c r="D3952">
        <f>IF(OR(B3952=0,'Input and Summary Results'!E3534=0),FALSE,'Input and Summary Results'!$E3534)</f>
        <v>5.360475E-2</v>
      </c>
      <c r="E3952">
        <f t="shared" si="215"/>
        <v>-1.2676162129796373</v>
      </c>
      <c r="F3952">
        <f t="shared" si="216"/>
        <v>0.43083325431917324</v>
      </c>
      <c r="G3952">
        <f>IF('Input and Summary Results'!$J$4="yes",IF(C3952=FALSE,FALSE,IF('Data Transformation'!E3952&lt;$R$10,E3952,$R$10)),IF(C3952=FALSE,FALSE,IF(C3952&lt;$R$10,C3952,$R$10)))</f>
        <v>5.399876E-2</v>
      </c>
      <c r="H3952">
        <f>IF('Input and Summary Results'!$J$4="yes",'Data Transformation'!F3952,'Data Transformation'!D3952)</f>
        <v>5.360475E-2</v>
      </c>
      <c r="I3952">
        <f t="shared" si="214"/>
        <v>226</v>
      </c>
    </row>
    <row r="3953" spans="2:9" x14ac:dyDescent="0.25">
      <c r="B3953">
        <f>IF('Input and Summary Results'!D3535=0,FALSE,'Input and Summary Results'!$B3535)</f>
        <v>226</v>
      </c>
      <c r="C3953">
        <f>IF(OR(B3953=0,'Input and Summary Results'!D3535=0,'Input and Summary Results'!D3535=""),FALSE,'Input and Summary Results'!$D3535)</f>
        <v>6.8977289999999997E-2</v>
      </c>
      <c r="D3953">
        <f>IF(OR(B3953=0,'Input and Summary Results'!E3535=0),FALSE,'Input and Summary Results'!$E3535)</f>
        <v>4.3115010000000002E-2</v>
      </c>
      <c r="E3953">
        <f t="shared" si="215"/>
        <v>-1.1612938723224351</v>
      </c>
      <c r="F3953">
        <f t="shared" si="216"/>
        <v>0.27127644968365677</v>
      </c>
      <c r="G3953">
        <f>IF('Input and Summary Results'!$J$4="yes",IF(C3953=FALSE,FALSE,IF('Data Transformation'!E3953&lt;$R$10,E3953,$R$10)),IF(C3953=FALSE,FALSE,IF(C3953&lt;$R$10,C3953,$R$10)))</f>
        <v>6.8977289999999997E-2</v>
      </c>
      <c r="H3953">
        <f>IF('Input and Summary Results'!$J$4="yes",'Data Transformation'!F3953,'Data Transformation'!D3953)</f>
        <v>4.3115010000000002E-2</v>
      </c>
      <c r="I3953">
        <f t="shared" si="214"/>
        <v>226</v>
      </c>
    </row>
    <row r="3954" spans="2:9" x14ac:dyDescent="0.25">
      <c r="B3954">
        <f>IF('Input and Summary Results'!D3536=0,FALSE,'Input and Summary Results'!$B3536)</f>
        <v>226</v>
      </c>
      <c r="C3954">
        <f>IF(OR(B3954=0,'Input and Summary Results'!D3536=0,'Input and Summary Results'!D3536=""),FALSE,'Input and Summary Results'!$D3536)</f>
        <v>7.5621770000000005E-2</v>
      </c>
      <c r="D3954">
        <f>IF(OR(B3954=0,'Input and Summary Results'!E3536=0),FALSE,'Input and Summary Results'!$E3536)</f>
        <v>3.5290019999999998E-2</v>
      </c>
      <c r="E3954">
        <f t="shared" si="215"/>
        <v>-1.1213531617759587</v>
      </c>
      <c r="F3954">
        <f t="shared" si="216"/>
        <v>0.20253253368705862</v>
      </c>
      <c r="G3954">
        <f>IF('Input and Summary Results'!$J$4="yes",IF(C3954=FALSE,FALSE,IF('Data Transformation'!E3954&lt;$R$10,E3954,$R$10)),IF(C3954=FALSE,FALSE,IF(C3954&lt;$R$10,C3954,$R$10)))</f>
        <v>7.5621770000000005E-2</v>
      </c>
      <c r="H3954">
        <f>IF('Input and Summary Results'!$J$4="yes",'Data Transformation'!F3954,'Data Transformation'!D3954)</f>
        <v>3.5290019999999998E-2</v>
      </c>
      <c r="I3954">
        <f t="shared" si="214"/>
        <v>226</v>
      </c>
    </row>
    <row r="3955" spans="2:9" x14ac:dyDescent="0.25">
      <c r="B3955">
        <f>IF('Input and Summary Results'!D3537=0,FALSE,'Input and Summary Results'!$B3537)</f>
        <v>226</v>
      </c>
      <c r="C3955">
        <f>IF(OR(B3955=0,'Input and Summary Results'!D3537=0,'Input and Summary Results'!D3537=""),FALSE,'Input and Summary Results'!$D3537)</f>
        <v>8.9387579999999994E-2</v>
      </c>
      <c r="D3955">
        <f>IF(OR(B3955=0,'Input and Summary Results'!E3537=0),FALSE,'Input and Summary Results'!$E3537)</f>
        <v>5.0249080000000002E-2</v>
      </c>
      <c r="E3955">
        <f t="shared" si="215"/>
        <v>-1.0487228202664929</v>
      </c>
      <c r="F3955">
        <f t="shared" si="216"/>
        <v>0.24397238095046317</v>
      </c>
      <c r="G3955">
        <f>IF('Input and Summary Results'!$J$4="yes",IF(C3955=FALSE,FALSE,IF('Data Transformation'!E3955&lt;$R$10,E3955,$R$10)),IF(C3955=FALSE,FALSE,IF(C3955&lt;$R$10,C3955,$R$10)))</f>
        <v>8.9387579999999994E-2</v>
      </c>
      <c r="H3955">
        <f>IF('Input and Summary Results'!$J$4="yes",'Data Transformation'!F3955,'Data Transformation'!D3955)</f>
        <v>5.0249080000000002E-2</v>
      </c>
      <c r="I3955">
        <f t="shared" si="214"/>
        <v>226</v>
      </c>
    </row>
    <row r="3956" spans="2:9" x14ac:dyDescent="0.25">
      <c r="B3956">
        <f>IF('Input and Summary Results'!D3538=0,FALSE,'Input and Summary Results'!$B3538)</f>
        <v>227</v>
      </c>
      <c r="C3956">
        <f>IF(OR(B3956=0,'Input and Summary Results'!D3538=0,'Input and Summary Results'!D3538=""),FALSE,'Input and Summary Results'!$D3538)</f>
        <v>-3.0965900000000001E-2</v>
      </c>
      <c r="D3956">
        <f>IF(OR(B3956=0,'Input and Summary Results'!E3538=0),FALSE,'Input and Summary Results'!$E3538)</f>
        <v>5.3761829999999997E-2</v>
      </c>
      <c r="E3956" t="e">
        <f t="shared" si="215"/>
        <v>#NUM!</v>
      </c>
      <c r="F3956">
        <f t="shared" si="216"/>
        <v>-0.75349446391030128</v>
      </c>
      <c r="G3956">
        <f>IF('Input and Summary Results'!$J$4="yes",IF(C3956=FALSE,FALSE,IF('Data Transformation'!E3956&lt;$R$10,E3956,$R$10)),IF(C3956=FALSE,FALSE,IF(C3956&lt;$R$10,C3956,$R$10)))</f>
        <v>-3.0965900000000001E-2</v>
      </c>
      <c r="H3956">
        <f>IF('Input and Summary Results'!$J$4="yes",'Data Transformation'!F3956,'Data Transformation'!D3956)</f>
        <v>5.3761829999999997E-2</v>
      </c>
      <c r="I3956">
        <f t="shared" si="214"/>
        <v>227</v>
      </c>
    </row>
    <row r="3957" spans="2:9" x14ac:dyDescent="0.25">
      <c r="B3957">
        <f>IF('Input and Summary Results'!D3539=0,FALSE,'Input and Summary Results'!$B3539)</f>
        <v>227</v>
      </c>
      <c r="C3957">
        <f>IF(OR(B3957=0,'Input and Summary Results'!D3539=0,'Input and Summary Results'!D3539=""),FALSE,'Input and Summary Results'!$D3539)</f>
        <v>-1.7892399999999999E-2</v>
      </c>
      <c r="D3957">
        <f>IF(OR(B3957=0,'Input and Summary Results'!E3539=0),FALSE,'Input and Summary Results'!$E3539)</f>
        <v>3.4594590000000001E-2</v>
      </c>
      <c r="E3957" t="e">
        <f t="shared" si="215"/>
        <v>#NUM!</v>
      </c>
      <c r="F3957">
        <f t="shared" si="216"/>
        <v>-0.83913013681786686</v>
      </c>
      <c r="G3957">
        <f>IF('Input and Summary Results'!$J$4="yes",IF(C3957=FALSE,FALSE,IF('Data Transformation'!E3957&lt;$R$10,E3957,$R$10)),IF(C3957=FALSE,FALSE,IF(C3957&lt;$R$10,C3957,$R$10)))</f>
        <v>-1.7892399999999999E-2</v>
      </c>
      <c r="H3957">
        <f>IF('Input and Summary Results'!$J$4="yes",'Data Transformation'!F3957,'Data Transformation'!D3957)</f>
        <v>3.4594590000000001E-2</v>
      </c>
      <c r="I3957">
        <f t="shared" si="214"/>
        <v>227</v>
      </c>
    </row>
    <row r="3958" spans="2:9" x14ac:dyDescent="0.25">
      <c r="B3958">
        <f>IF('Input and Summary Results'!D3540=0,FALSE,'Input and Summary Results'!$B3540)</f>
        <v>227</v>
      </c>
      <c r="C3958">
        <f>IF(OR(B3958=0,'Input and Summary Results'!D3540=0,'Input and Summary Results'!D3540=""),FALSE,'Input and Summary Results'!$D3540)</f>
        <v>8.3500000000000002E-4</v>
      </c>
      <c r="D3958">
        <f>IF(OR(B3958=0,'Input and Summary Results'!E3540=0),FALSE,'Input and Summary Results'!$E3540)</f>
        <v>9.3792039999999993E-2</v>
      </c>
      <c r="E3958">
        <f t="shared" si="215"/>
        <v>-3.0783135245163979</v>
      </c>
      <c r="F3958">
        <f t="shared" si="216"/>
        <v>48.749395640718561</v>
      </c>
      <c r="G3958">
        <f>IF('Input and Summary Results'!$J$4="yes",IF(C3958=FALSE,FALSE,IF('Data Transformation'!E3958&lt;$R$10,E3958,$R$10)),IF(C3958=FALSE,FALSE,IF(C3958&lt;$R$10,C3958,$R$10)))</f>
        <v>8.3500000000000002E-4</v>
      </c>
      <c r="H3958">
        <f>IF('Input and Summary Results'!$J$4="yes",'Data Transformation'!F3958,'Data Transformation'!D3958)</f>
        <v>9.3792039999999993E-2</v>
      </c>
      <c r="I3958">
        <f t="shared" si="214"/>
        <v>227</v>
      </c>
    </row>
    <row r="3959" spans="2:9" x14ac:dyDescent="0.25">
      <c r="B3959">
        <f>IF('Input and Summary Results'!D3541=0,FALSE,'Input and Summary Results'!$B3541)</f>
        <v>227</v>
      </c>
      <c r="C3959">
        <f>IF(OR(B3959=0,'Input and Summary Results'!D3541=0,'Input and Summary Results'!D3541=""),FALSE,'Input and Summary Results'!$D3541)</f>
        <v>3.59209E-3</v>
      </c>
      <c r="D3959">
        <f>IF(OR(B3959=0,'Input and Summary Results'!E3541=0),FALSE,'Input and Summary Results'!$E3541)</f>
        <v>4.4671490000000001E-2</v>
      </c>
      <c r="E3959">
        <f t="shared" si="215"/>
        <v>-2.4446527905977984</v>
      </c>
      <c r="F3959">
        <f t="shared" si="216"/>
        <v>5.3972552636487396</v>
      </c>
      <c r="G3959">
        <f>IF('Input and Summary Results'!$J$4="yes",IF(C3959=FALSE,FALSE,IF('Data Transformation'!E3959&lt;$R$10,E3959,$R$10)),IF(C3959=FALSE,FALSE,IF(C3959&lt;$R$10,C3959,$R$10)))</f>
        <v>3.59209E-3</v>
      </c>
      <c r="H3959">
        <f>IF('Input and Summary Results'!$J$4="yes",'Data Transformation'!F3959,'Data Transformation'!D3959)</f>
        <v>4.4671490000000001E-2</v>
      </c>
      <c r="I3959">
        <f t="shared" si="214"/>
        <v>227</v>
      </c>
    </row>
    <row r="3960" spans="2:9" x14ac:dyDescent="0.25">
      <c r="B3960">
        <f>IF('Input and Summary Results'!D3542=0,FALSE,'Input and Summary Results'!$B3542)</f>
        <v>227</v>
      </c>
      <c r="C3960">
        <f>IF(OR(B3960=0,'Input and Summary Results'!D3542=0,'Input and Summary Results'!D3542=""),FALSE,'Input and Summary Results'!$D3542)</f>
        <v>8.59913E-3</v>
      </c>
      <c r="D3960">
        <f>IF(OR(B3960=0,'Input and Summary Results'!E3542=0),FALSE,'Input and Summary Results'!$E3542)</f>
        <v>5.4575529999999997E-2</v>
      </c>
      <c r="E3960">
        <f t="shared" si="215"/>
        <v>-2.0655454854206217</v>
      </c>
      <c r="F3960">
        <f t="shared" si="216"/>
        <v>2.7544391141894584</v>
      </c>
      <c r="G3960">
        <f>IF('Input and Summary Results'!$J$4="yes",IF(C3960=FALSE,FALSE,IF('Data Transformation'!E3960&lt;$R$10,E3960,$R$10)),IF(C3960=FALSE,FALSE,IF(C3960&lt;$R$10,C3960,$R$10)))</f>
        <v>8.59913E-3</v>
      </c>
      <c r="H3960">
        <f>IF('Input and Summary Results'!$J$4="yes",'Data Transformation'!F3960,'Data Transformation'!D3960)</f>
        <v>5.4575529999999997E-2</v>
      </c>
      <c r="I3960">
        <f t="shared" si="214"/>
        <v>227</v>
      </c>
    </row>
    <row r="3961" spans="2:9" x14ac:dyDescent="0.25">
      <c r="B3961">
        <f>IF('Input and Summary Results'!D3543=0,FALSE,'Input and Summary Results'!$B3543)</f>
        <v>227</v>
      </c>
      <c r="C3961">
        <f>IF(OR(B3961=0,'Input and Summary Results'!D3543=0,'Input and Summary Results'!D3543=""),FALSE,'Input and Summary Results'!$D3543)</f>
        <v>1.6339360000000001E-2</v>
      </c>
      <c r="D3961">
        <f>IF(OR(B3961=0,'Input and Summary Results'!E3543=0),FALSE,'Input and Summary Results'!$E3543)</f>
        <v>5.7700759999999997E-2</v>
      </c>
      <c r="E3961">
        <f t="shared" si="215"/>
        <v>-1.7867649584469238</v>
      </c>
      <c r="F3961">
        <f t="shared" si="216"/>
        <v>1.5326261150987552</v>
      </c>
      <c r="G3961">
        <f>IF('Input and Summary Results'!$J$4="yes",IF(C3961=FALSE,FALSE,IF('Data Transformation'!E3961&lt;$R$10,E3961,$R$10)),IF(C3961=FALSE,FALSE,IF(C3961&lt;$R$10,C3961,$R$10)))</f>
        <v>1.6339360000000001E-2</v>
      </c>
      <c r="H3961">
        <f>IF('Input and Summary Results'!$J$4="yes",'Data Transformation'!F3961,'Data Transformation'!D3961)</f>
        <v>5.7700759999999997E-2</v>
      </c>
      <c r="I3961">
        <f t="shared" si="214"/>
        <v>227</v>
      </c>
    </row>
    <row r="3962" spans="2:9" x14ac:dyDescent="0.25">
      <c r="B3962">
        <f>IF('Input and Summary Results'!D3544=0,FALSE,'Input and Summary Results'!$B3544)</f>
        <v>227</v>
      </c>
      <c r="C3962">
        <f>IF(OR(B3962=0,'Input and Summary Results'!D3544=0,'Input and Summary Results'!D3544=""),FALSE,'Input and Summary Results'!$D3544)</f>
        <v>3.0309119999999998E-2</v>
      </c>
      <c r="D3962">
        <f>IF(OR(B3962=0,'Input and Summary Results'!E3544=0),FALSE,'Input and Summary Results'!$E3544)</f>
        <v>8.9274649999999997E-2</v>
      </c>
      <c r="E3962">
        <f t="shared" si="215"/>
        <v>-1.5184266728271039</v>
      </c>
      <c r="F3962">
        <f t="shared" si="216"/>
        <v>1.2783346431701084</v>
      </c>
      <c r="G3962">
        <f>IF('Input and Summary Results'!$J$4="yes",IF(C3962=FALSE,FALSE,IF('Data Transformation'!E3962&lt;$R$10,E3962,$R$10)),IF(C3962=FALSE,FALSE,IF(C3962&lt;$R$10,C3962,$R$10)))</f>
        <v>3.0309119999999998E-2</v>
      </c>
      <c r="H3962">
        <f>IF('Input and Summary Results'!$J$4="yes",'Data Transformation'!F3962,'Data Transformation'!D3962)</f>
        <v>8.9274649999999997E-2</v>
      </c>
      <c r="I3962">
        <f t="shared" si="214"/>
        <v>227</v>
      </c>
    </row>
    <row r="3963" spans="2:9" x14ac:dyDescent="0.25">
      <c r="B3963">
        <f>IF('Input and Summary Results'!D3545=0,FALSE,'Input and Summary Results'!$B3545)</f>
        <v>227</v>
      </c>
      <c r="C3963">
        <f>IF(OR(B3963=0,'Input and Summary Results'!D3545=0,'Input and Summary Results'!D3545=""),FALSE,'Input and Summary Results'!$D3545)</f>
        <v>3.2014099999999997E-2</v>
      </c>
      <c r="D3963">
        <f>IF(OR(B3963=0,'Input and Summary Results'!E3545=0),FALSE,'Input and Summary Results'!$E3545)</f>
        <v>5.3585130000000002E-2</v>
      </c>
      <c r="E3963">
        <f t="shared" si="215"/>
        <v>-1.4946587028208469</v>
      </c>
      <c r="F3963">
        <f t="shared" si="216"/>
        <v>0.72642824318034871</v>
      </c>
      <c r="G3963">
        <f>IF('Input and Summary Results'!$J$4="yes",IF(C3963=FALSE,FALSE,IF('Data Transformation'!E3963&lt;$R$10,E3963,$R$10)),IF(C3963=FALSE,FALSE,IF(C3963&lt;$R$10,C3963,$R$10)))</f>
        <v>3.2014099999999997E-2</v>
      </c>
      <c r="H3963">
        <f>IF('Input and Summary Results'!$J$4="yes",'Data Transformation'!F3963,'Data Transformation'!D3963)</f>
        <v>5.3585130000000002E-2</v>
      </c>
      <c r="I3963">
        <f t="shared" si="214"/>
        <v>227</v>
      </c>
    </row>
    <row r="3964" spans="2:9" x14ac:dyDescent="0.25">
      <c r="B3964">
        <f>IF('Input and Summary Results'!D3546=0,FALSE,'Input and Summary Results'!$B3546)</f>
        <v>227</v>
      </c>
      <c r="C3964">
        <f>IF(OR(B3964=0,'Input and Summary Results'!D3546=0,'Input and Summary Results'!D3546=""),FALSE,'Input and Summary Results'!$D3546)</f>
        <v>3.840814E-2</v>
      </c>
      <c r="D3964">
        <f>IF(OR(B3964=0,'Input and Summary Results'!E3546=0),FALSE,'Input and Summary Results'!$E3546)</f>
        <v>3.8528850000000003E-2</v>
      </c>
      <c r="E3964">
        <f t="shared" si="215"/>
        <v>-1.4155767240062762</v>
      </c>
      <c r="F3964">
        <f t="shared" si="216"/>
        <v>0.43536398534269044</v>
      </c>
      <c r="G3964">
        <f>IF('Input and Summary Results'!$J$4="yes",IF(C3964=FALSE,FALSE,IF('Data Transformation'!E3964&lt;$R$10,E3964,$R$10)),IF(C3964=FALSE,FALSE,IF(C3964&lt;$R$10,C3964,$R$10)))</f>
        <v>3.840814E-2</v>
      </c>
      <c r="H3964">
        <f>IF('Input and Summary Results'!$J$4="yes",'Data Transformation'!F3964,'Data Transformation'!D3964)</f>
        <v>3.8528850000000003E-2</v>
      </c>
      <c r="I3964">
        <f t="shared" si="214"/>
        <v>227</v>
      </c>
    </row>
    <row r="3965" spans="2:9" x14ac:dyDescent="0.25">
      <c r="B3965">
        <f>IF('Input and Summary Results'!D3547=0,FALSE,'Input and Summary Results'!$B3547)</f>
        <v>227</v>
      </c>
      <c r="C3965">
        <f>IF(OR(B3965=0,'Input and Summary Results'!D3547=0,'Input and Summary Results'!D3547=""),FALSE,'Input and Summary Results'!$D3547)</f>
        <v>4.0699069999999997E-2</v>
      </c>
      <c r="D3965">
        <f>IF(OR(B3965=0,'Input and Summary Results'!E3547=0),FALSE,'Input and Summary Results'!$E3547)</f>
        <v>3.4222240000000001E-2</v>
      </c>
      <c r="E3965">
        <f t="shared" si="215"/>
        <v>-1.3904155145704251</v>
      </c>
      <c r="F3965">
        <f t="shared" si="216"/>
        <v>0.36493345327055388</v>
      </c>
      <c r="G3965">
        <f>IF('Input and Summary Results'!$J$4="yes",IF(C3965=FALSE,FALSE,IF('Data Transformation'!E3965&lt;$R$10,E3965,$R$10)),IF(C3965=FALSE,FALSE,IF(C3965&lt;$R$10,C3965,$R$10)))</f>
        <v>4.0699069999999997E-2</v>
      </c>
      <c r="H3965">
        <f>IF('Input and Summary Results'!$J$4="yes",'Data Transformation'!F3965,'Data Transformation'!D3965)</f>
        <v>3.4222240000000001E-2</v>
      </c>
      <c r="I3965">
        <f t="shared" si="214"/>
        <v>227</v>
      </c>
    </row>
    <row r="3966" spans="2:9" x14ac:dyDescent="0.25">
      <c r="B3966">
        <f>IF('Input and Summary Results'!D3548=0,FALSE,'Input and Summary Results'!$B3548)</f>
        <v>227</v>
      </c>
      <c r="C3966">
        <f>IF(OR(B3966=0,'Input and Summary Results'!D3548=0,'Input and Summary Results'!D3548=""),FALSE,'Input and Summary Results'!$D3548)</f>
        <v>6.0486869999999998E-2</v>
      </c>
      <c r="D3966">
        <f>IF(OR(B3966=0,'Input and Summary Results'!E3548=0),FALSE,'Input and Summary Results'!$E3548)</f>
        <v>6.4175880000000005E-2</v>
      </c>
      <c r="E3966">
        <f t="shared" si="215"/>
        <v>-1.2183388882467991</v>
      </c>
      <c r="F3966">
        <f t="shared" si="216"/>
        <v>0.46046905584633496</v>
      </c>
      <c r="G3966">
        <f>IF('Input and Summary Results'!$J$4="yes",IF(C3966=FALSE,FALSE,IF('Data Transformation'!E3966&lt;$R$10,E3966,$R$10)),IF(C3966=FALSE,FALSE,IF(C3966&lt;$R$10,C3966,$R$10)))</f>
        <v>6.0486869999999998E-2</v>
      </c>
      <c r="H3966">
        <f>IF('Input and Summary Results'!$J$4="yes",'Data Transformation'!F3966,'Data Transformation'!D3966)</f>
        <v>6.4175880000000005E-2</v>
      </c>
      <c r="I3966">
        <f t="shared" si="214"/>
        <v>227</v>
      </c>
    </row>
    <row r="3967" spans="2:9" x14ac:dyDescent="0.25">
      <c r="B3967">
        <f>IF('Input and Summary Results'!D3549=0,FALSE,'Input and Summary Results'!$B3549)</f>
        <v>227</v>
      </c>
      <c r="C3967">
        <f>IF(OR(B3967=0,'Input and Summary Results'!D3549=0,'Input and Summary Results'!D3549=""),FALSE,'Input and Summary Results'!$D3549)</f>
        <v>7.7392000000000002E-2</v>
      </c>
      <c r="D3967">
        <f>IF(OR(B3967=0,'Input and Summary Results'!E3549=0),FALSE,'Input and Summary Results'!$E3549)</f>
        <v>3.538504E-2</v>
      </c>
      <c r="E3967">
        <f t="shared" si="215"/>
        <v>-1.11130392995562</v>
      </c>
      <c r="F3967">
        <f t="shared" si="216"/>
        <v>0.19843274963820551</v>
      </c>
      <c r="G3967">
        <f>IF('Input and Summary Results'!$J$4="yes",IF(C3967=FALSE,FALSE,IF('Data Transformation'!E3967&lt;$R$10,E3967,$R$10)),IF(C3967=FALSE,FALSE,IF(C3967&lt;$R$10,C3967,$R$10)))</f>
        <v>7.7392000000000002E-2</v>
      </c>
      <c r="H3967">
        <f>IF('Input and Summary Results'!$J$4="yes",'Data Transformation'!F3967,'Data Transformation'!D3967)</f>
        <v>3.538504E-2</v>
      </c>
      <c r="I3967">
        <f t="shared" si="214"/>
        <v>227</v>
      </c>
    </row>
    <row r="3968" spans="2:9" x14ac:dyDescent="0.25">
      <c r="B3968">
        <f>IF('Input and Summary Results'!D3550=0,FALSE,'Input and Summary Results'!$B3550)</f>
        <v>227</v>
      </c>
      <c r="C3968">
        <f>IF(OR(B3968=0,'Input and Summary Results'!D3550=0,'Input and Summary Results'!D3550=""),FALSE,'Input and Summary Results'!$D3550)</f>
        <v>9.1983019999999999E-2</v>
      </c>
      <c r="D3968">
        <f>IF(OR(B3968=0,'Input and Summary Results'!E3550=0),FALSE,'Input and Summary Results'!$E3550)</f>
        <v>3.2967280000000002E-2</v>
      </c>
      <c r="E3968">
        <f t="shared" si="215"/>
        <v>-1.0362923357077922</v>
      </c>
      <c r="F3968">
        <f t="shared" si="216"/>
        <v>0.15554826880004594</v>
      </c>
      <c r="G3968">
        <f>IF('Input and Summary Results'!$J$4="yes",IF(C3968=FALSE,FALSE,IF('Data Transformation'!E3968&lt;$R$10,E3968,$R$10)),IF(C3968=FALSE,FALSE,IF(C3968&lt;$R$10,C3968,$R$10)))</f>
        <v>9.1983019999999999E-2</v>
      </c>
      <c r="H3968">
        <f>IF('Input and Summary Results'!$J$4="yes",'Data Transformation'!F3968,'Data Transformation'!D3968)</f>
        <v>3.2967280000000002E-2</v>
      </c>
      <c r="I3968">
        <f t="shared" si="214"/>
        <v>227</v>
      </c>
    </row>
    <row r="3969" spans="2:9" x14ac:dyDescent="0.25">
      <c r="B3969">
        <f>IF('Input and Summary Results'!D3551=0,FALSE,'Input and Summary Results'!$B3551)</f>
        <v>227</v>
      </c>
      <c r="C3969">
        <f>IF(OR(B3969=0,'Input and Summary Results'!D3551=0,'Input and Summary Results'!D3551=""),FALSE,'Input and Summary Results'!$D3551)</f>
        <v>0.12077641</v>
      </c>
      <c r="D3969">
        <f>IF(OR(B3969=0,'Input and Summary Results'!E3551=0),FALSE,'Input and Summary Results'!$E3551)</f>
        <v>6.9023490000000007E-2</v>
      </c>
      <c r="E3969">
        <f t="shared" si="215"/>
        <v>-0.91801788365601511</v>
      </c>
      <c r="F3969">
        <f t="shared" si="216"/>
        <v>0.24803017956900691</v>
      </c>
      <c r="G3969">
        <f>IF('Input and Summary Results'!$J$4="yes",IF(C3969=FALSE,FALSE,IF('Data Transformation'!E3969&lt;$R$10,E3969,$R$10)),IF(C3969=FALSE,FALSE,IF(C3969&lt;$R$10,C3969,$R$10)))</f>
        <v>0.12077641</v>
      </c>
      <c r="H3969">
        <f>IF('Input and Summary Results'!$J$4="yes",'Data Transformation'!F3969,'Data Transformation'!D3969)</f>
        <v>6.9023490000000007E-2</v>
      </c>
      <c r="I3969">
        <f t="shared" si="214"/>
        <v>227</v>
      </c>
    </row>
    <row r="3970" spans="2:9" x14ac:dyDescent="0.25">
      <c r="B3970">
        <f>IF('Input and Summary Results'!D3552=0,FALSE,'Input and Summary Results'!$B3552)</f>
        <v>227</v>
      </c>
      <c r="C3970">
        <f>IF(OR(B3970=0,'Input and Summary Results'!D3552=0,'Input and Summary Results'!D3552=""),FALSE,'Input and Summary Results'!$D3552)</f>
        <v>0.14269103999999999</v>
      </c>
      <c r="D3970">
        <f>IF(OR(B3970=0,'Input and Summary Results'!E3552=0),FALSE,'Input and Summary Results'!$E3552)</f>
        <v>5.330348E-2</v>
      </c>
      <c r="E3970">
        <f t="shared" si="215"/>
        <v>-0.84560329668723</v>
      </c>
      <c r="F3970">
        <f t="shared" si="216"/>
        <v>0.16212447761260976</v>
      </c>
      <c r="G3970">
        <f>IF('Input and Summary Results'!$J$4="yes",IF(C3970=FALSE,FALSE,IF('Data Transformation'!E3970&lt;$R$10,E3970,$R$10)),IF(C3970=FALSE,FALSE,IF(C3970&lt;$R$10,C3970,$R$10)))</f>
        <v>0.14269103999999999</v>
      </c>
      <c r="H3970">
        <f>IF('Input and Summary Results'!$J$4="yes",'Data Transformation'!F3970,'Data Transformation'!D3970)</f>
        <v>5.330348E-2</v>
      </c>
      <c r="I3970">
        <f t="shared" si="214"/>
        <v>227</v>
      </c>
    </row>
    <row r="3971" spans="2:9" x14ac:dyDescent="0.25">
      <c r="B3971">
        <f>IF('Input and Summary Results'!D3553=0,FALSE,'Input and Summary Results'!$B3553)</f>
        <v>227</v>
      </c>
      <c r="C3971">
        <f>IF(OR(B3971=0,'Input and Summary Results'!D3553=0,'Input and Summary Results'!D3553=""),FALSE,'Input and Summary Results'!$D3553)</f>
        <v>0.15040247000000001</v>
      </c>
      <c r="D3971">
        <f>IF(OR(B3971=0,'Input and Summary Results'!E3553=0),FALSE,'Input and Summary Results'!$E3553)</f>
        <v>4.4930100000000001E-2</v>
      </c>
      <c r="E3971">
        <f t="shared" si="215"/>
        <v>-0.82274503144010835</v>
      </c>
      <c r="F3971">
        <f t="shared" si="216"/>
        <v>0.12964988806367342</v>
      </c>
      <c r="G3971">
        <f>IF('Input and Summary Results'!$J$4="yes",IF(C3971=FALSE,FALSE,IF('Data Transformation'!E3971&lt;$R$10,E3971,$R$10)),IF(C3971=FALSE,FALSE,IF(C3971&lt;$R$10,C3971,$R$10)))</f>
        <v>0.15040247000000001</v>
      </c>
      <c r="H3971">
        <f>IF('Input and Summary Results'!$J$4="yes",'Data Transformation'!F3971,'Data Transformation'!D3971)</f>
        <v>4.4930100000000001E-2</v>
      </c>
      <c r="I3971">
        <f t="shared" si="214"/>
        <v>227</v>
      </c>
    </row>
    <row r="3972" spans="2:9" x14ac:dyDescent="0.25">
      <c r="B3972">
        <f>IF('Input and Summary Results'!D3554=0,FALSE,'Input and Summary Results'!$B3554)</f>
        <v>227</v>
      </c>
      <c r="C3972">
        <f>IF(OR(B3972=0,'Input and Summary Results'!D3554=0,'Input and Summary Results'!D3554=""),FALSE,'Input and Summary Results'!$D3554)</f>
        <v>0.15978011</v>
      </c>
      <c r="D3972">
        <f>IF(OR(B3972=0,'Input and Summary Results'!E3554=0),FALSE,'Input and Summary Results'!$E3554)</f>
        <v>6.2590859999999998E-2</v>
      </c>
      <c r="E3972">
        <f t="shared" si="215"/>
        <v>-0.79647728418895247</v>
      </c>
      <c r="F3972">
        <f t="shared" si="216"/>
        <v>0.17001135648235563</v>
      </c>
      <c r="G3972">
        <f>IF('Input and Summary Results'!$J$4="yes",IF(C3972=FALSE,FALSE,IF('Data Transformation'!E3972&lt;$R$10,E3972,$R$10)),IF(C3972=FALSE,FALSE,IF(C3972&lt;$R$10,C3972,$R$10)))</f>
        <v>0.15978011</v>
      </c>
      <c r="H3972">
        <f>IF('Input and Summary Results'!$J$4="yes",'Data Transformation'!F3972,'Data Transformation'!D3972)</f>
        <v>6.2590859999999998E-2</v>
      </c>
      <c r="I3972">
        <f t="shared" si="214"/>
        <v>227</v>
      </c>
    </row>
    <row r="3973" spans="2:9" x14ac:dyDescent="0.25">
      <c r="B3973">
        <f>IF('Input and Summary Results'!D3555=0,FALSE,'Input and Summary Results'!$B3555)</f>
        <v>227</v>
      </c>
      <c r="C3973">
        <f>IF(OR(B3973=0,'Input and Summary Results'!D3555=0,'Input and Summary Results'!D3555=""),FALSE,'Input and Summary Results'!$D3555)</f>
        <v>0.17956129000000001</v>
      </c>
      <c r="D3973">
        <f>IF(OR(B3973=0,'Input and Summary Results'!E3555=0),FALSE,'Input and Summary Results'!$E3555)</f>
        <v>6.0280210000000001E-2</v>
      </c>
      <c r="E3973">
        <f t="shared" si="215"/>
        <v>-0.74578728321096599</v>
      </c>
      <c r="F3973">
        <f t="shared" si="216"/>
        <v>0.14569738911989324</v>
      </c>
      <c r="G3973">
        <f>IF('Input and Summary Results'!$J$4="yes",IF(C3973=FALSE,FALSE,IF('Data Transformation'!E3973&lt;$R$10,E3973,$R$10)),IF(C3973=FALSE,FALSE,IF(C3973&lt;$R$10,C3973,$R$10)))</f>
        <v>0.17956129000000001</v>
      </c>
      <c r="H3973">
        <f>IF('Input and Summary Results'!$J$4="yes",'Data Transformation'!F3973,'Data Transformation'!D3973)</f>
        <v>6.0280210000000001E-2</v>
      </c>
      <c r="I3973">
        <f t="shared" ref="I3973:I4036" si="217">IF(G3973=FALSE,"",B3973)</f>
        <v>227</v>
      </c>
    </row>
    <row r="3974" spans="2:9" x14ac:dyDescent="0.25">
      <c r="B3974">
        <f>IF('Input and Summary Results'!D3556=0,FALSE,'Input and Summary Results'!$B3556)</f>
        <v>228</v>
      </c>
      <c r="C3974">
        <f>IF(OR(B3974=0,'Input and Summary Results'!D3556=0,'Input and Summary Results'!D3556=""),FALSE,'Input and Summary Results'!$D3556)</f>
        <v>0.10276763999999999</v>
      </c>
      <c r="D3974">
        <f>IF(OR(B3974=0,'Input and Summary Results'!E3556=0),FALSE,'Input and Summary Results'!$E3556)</f>
        <v>7.1286589999999997E-2</v>
      </c>
      <c r="E3974">
        <f t="shared" si="215"/>
        <v>-0.98814361668182848</v>
      </c>
      <c r="F3974">
        <f t="shared" si="216"/>
        <v>0.30105177135526323</v>
      </c>
      <c r="G3974">
        <f>IF('Input and Summary Results'!$J$4="yes",IF(C3974=FALSE,FALSE,IF('Data Transformation'!E3974&lt;$R$10,E3974,$R$10)),IF(C3974=FALSE,FALSE,IF(C3974&lt;$R$10,C3974,$R$10)))</f>
        <v>0.10276763999999999</v>
      </c>
      <c r="H3974">
        <f>IF('Input and Summary Results'!$J$4="yes",'Data Transformation'!F3974,'Data Transformation'!D3974)</f>
        <v>7.1286589999999997E-2</v>
      </c>
      <c r="I3974">
        <f t="shared" si="217"/>
        <v>228</v>
      </c>
    </row>
    <row r="3975" spans="2:9" x14ac:dyDescent="0.25">
      <c r="B3975">
        <f>IF('Input and Summary Results'!D3557=0,FALSE,'Input and Summary Results'!$B3557)</f>
        <v>228</v>
      </c>
      <c r="C3975">
        <f>IF(OR(B3975=0,'Input and Summary Results'!D3557=0,'Input and Summary Results'!D3557=""),FALSE,'Input and Summary Results'!$D3557)</f>
        <v>0.57419989000000005</v>
      </c>
      <c r="D3975">
        <f>IF(OR(B3975=0,'Input and Summary Results'!E3557=0),FALSE,'Input and Summary Results'!$E3557)</f>
        <v>4.486453E-2</v>
      </c>
      <c r="E3975">
        <f t="shared" si="215"/>
        <v>-0.24093689503769736</v>
      </c>
      <c r="F3975">
        <f t="shared" si="216"/>
        <v>3.3910152821520045E-2</v>
      </c>
      <c r="G3975">
        <f>IF('Input and Summary Results'!$J$4="yes",IF(C3975=FALSE,FALSE,IF('Data Transformation'!E3975&lt;$R$10,E3975,$R$10)),IF(C3975=FALSE,FALSE,IF(C3975&lt;$R$10,C3975,$R$10)))</f>
        <v>0.57419989000000005</v>
      </c>
      <c r="H3975">
        <f>IF('Input and Summary Results'!$J$4="yes",'Data Transformation'!F3975,'Data Transformation'!D3975)</f>
        <v>4.486453E-2</v>
      </c>
      <c r="I3975">
        <f t="shared" si="217"/>
        <v>228</v>
      </c>
    </row>
    <row r="3976" spans="2:9" x14ac:dyDescent="0.25">
      <c r="B3976">
        <f>IF('Input and Summary Results'!D3558=0,FALSE,'Input and Summary Results'!$B3558)</f>
        <v>228</v>
      </c>
      <c r="C3976">
        <f>IF(OR(B3976=0,'Input and Summary Results'!D3558=0,'Input and Summary Results'!D3558=""),FALSE,'Input and Summary Results'!$D3558)</f>
        <v>0.63424720000000001</v>
      </c>
      <c r="D3976">
        <f>IF(OR(B3976=0,'Input and Summary Results'!E3558=0),FALSE,'Input and Summary Results'!$E3558)</f>
        <v>3.942938E-2</v>
      </c>
      <c r="E3976">
        <f t="shared" si="215"/>
        <v>-0.19774144137423877</v>
      </c>
      <c r="F3976">
        <f t="shared" si="216"/>
        <v>2.6980569910281034E-2</v>
      </c>
      <c r="G3976">
        <f>IF('Input and Summary Results'!$J$4="yes",IF(C3976=FALSE,FALSE,IF('Data Transformation'!E3976&lt;$R$10,E3976,$R$10)),IF(C3976=FALSE,FALSE,IF(C3976&lt;$R$10,C3976,$R$10)))</f>
        <v>0.63424720000000001</v>
      </c>
      <c r="H3976">
        <f>IF('Input and Summary Results'!$J$4="yes",'Data Transformation'!F3976,'Data Transformation'!D3976)</f>
        <v>3.942938E-2</v>
      </c>
      <c r="I3976">
        <f t="shared" si="217"/>
        <v>228</v>
      </c>
    </row>
    <row r="3977" spans="2:9" x14ac:dyDescent="0.25">
      <c r="B3977">
        <f>IF('Input and Summary Results'!D3559=0,FALSE,'Input and Summary Results'!$B3559)</f>
        <v>228</v>
      </c>
      <c r="C3977">
        <f>IF(OR(B3977=0,'Input and Summary Results'!D3559=0,'Input and Summary Results'!D3559=""),FALSE,'Input and Summary Results'!$D3559)</f>
        <v>0.69130512</v>
      </c>
      <c r="D3977">
        <f>IF(OR(B3977=0,'Input and Summary Results'!E3559=0),FALSE,'Input and Summary Results'!$E3559)</f>
        <v>4.6989599999999999E-2</v>
      </c>
      <c r="E3977">
        <f t="shared" si="215"/>
        <v>-0.16033022659867027</v>
      </c>
      <c r="F3977">
        <f t="shared" si="216"/>
        <v>2.9499978822665165E-2</v>
      </c>
      <c r="G3977">
        <f>IF('Input and Summary Results'!$J$4="yes",IF(C3977=FALSE,FALSE,IF('Data Transformation'!E3977&lt;$R$10,E3977,$R$10)),IF(C3977=FALSE,FALSE,IF(C3977&lt;$R$10,C3977,$R$10)))</f>
        <v>0.69130512</v>
      </c>
      <c r="H3977">
        <f>IF('Input and Summary Results'!$J$4="yes",'Data Transformation'!F3977,'Data Transformation'!D3977)</f>
        <v>4.6989599999999999E-2</v>
      </c>
      <c r="I3977">
        <f t="shared" si="217"/>
        <v>228</v>
      </c>
    </row>
    <row r="3978" spans="2:9" x14ac:dyDescent="0.25">
      <c r="B3978">
        <f>IF('Input and Summary Results'!D3560=0,FALSE,'Input and Summary Results'!$B3560)</f>
        <v>228</v>
      </c>
      <c r="C3978">
        <f>IF(OR(B3978=0,'Input and Summary Results'!D3560=0,'Input and Summary Results'!D3560=""),FALSE,'Input and Summary Results'!$D3560)</f>
        <v>0.70369802000000004</v>
      </c>
      <c r="D3978">
        <f>IF(OR(B3978=0,'Input and Summary Results'!E3560=0),FALSE,'Input and Summary Results'!$E3560)</f>
        <v>5.6068439999999997E-2</v>
      </c>
      <c r="E3978">
        <f t="shared" si="215"/>
        <v>-0.1526136709482816</v>
      </c>
      <c r="F3978">
        <f t="shared" si="216"/>
        <v>3.4579751922564732E-2</v>
      </c>
      <c r="G3978">
        <f>IF('Input and Summary Results'!$J$4="yes",IF(C3978=FALSE,FALSE,IF('Data Transformation'!E3978&lt;$R$10,E3978,$R$10)),IF(C3978=FALSE,FALSE,IF(C3978&lt;$R$10,C3978,$R$10)))</f>
        <v>0.70369802000000004</v>
      </c>
      <c r="H3978">
        <f>IF('Input and Summary Results'!$J$4="yes",'Data Transformation'!F3978,'Data Transformation'!D3978)</f>
        <v>5.6068439999999997E-2</v>
      </c>
      <c r="I3978">
        <f t="shared" si="217"/>
        <v>228</v>
      </c>
    </row>
    <row r="3979" spans="2:9" x14ac:dyDescent="0.25">
      <c r="B3979">
        <f>IF('Input and Summary Results'!D3561=0,FALSE,'Input and Summary Results'!$B3561)</f>
        <v>228</v>
      </c>
      <c r="C3979">
        <f>IF(OR(B3979=0,'Input and Summary Results'!D3561=0,'Input and Summary Results'!D3561=""),FALSE,'Input and Summary Results'!$D3561)</f>
        <v>0.82918563000000001</v>
      </c>
      <c r="D3979">
        <f>IF(OR(B3979=0,'Input and Summary Results'!E3561=0),FALSE,'Input and Summary Results'!$E3561)</f>
        <v>7.1677030000000003E-2</v>
      </c>
      <c r="E3979">
        <f t="shared" si="215"/>
        <v>-8.1348232947909119E-2</v>
      </c>
      <c r="F3979">
        <f t="shared" si="216"/>
        <v>3.7516124127717938E-2</v>
      </c>
      <c r="G3979">
        <f>IF('Input and Summary Results'!$J$4="yes",IF(C3979=FALSE,FALSE,IF('Data Transformation'!E3979&lt;$R$10,E3979,$R$10)),IF(C3979=FALSE,FALSE,IF(C3979&lt;$R$10,C3979,$R$10)))</f>
        <v>0.82918563000000001</v>
      </c>
      <c r="H3979">
        <f>IF('Input and Summary Results'!$J$4="yes",'Data Transformation'!F3979,'Data Transformation'!D3979)</f>
        <v>7.1677030000000003E-2</v>
      </c>
      <c r="I3979">
        <f t="shared" si="217"/>
        <v>228</v>
      </c>
    </row>
    <row r="3980" spans="2:9" x14ac:dyDescent="0.25">
      <c r="B3980">
        <f>IF('Input and Summary Results'!D3562=0,FALSE,'Input and Summary Results'!$B3562)</f>
        <v>228</v>
      </c>
      <c r="C3980">
        <f>IF(OR(B3980=0,'Input and Summary Results'!D3562=0,'Input and Summary Results'!D3562=""),FALSE,'Input and Summary Results'!$D3562)</f>
        <v>0.82953279000000002</v>
      </c>
      <c r="D3980">
        <f>IF(OR(B3980=0,'Input and Summary Results'!E3562=0),FALSE,'Input and Summary Results'!$E3562)</f>
        <v>6.4053479999999996E-2</v>
      </c>
      <c r="E3980">
        <f t="shared" si="215"/>
        <v>-8.1166442388738769E-2</v>
      </c>
      <c r="F3980">
        <f t="shared" si="216"/>
        <v>3.3511888445060735E-2</v>
      </c>
      <c r="G3980">
        <f>IF('Input and Summary Results'!$J$4="yes",IF(C3980=FALSE,FALSE,IF('Data Transformation'!E3980&lt;$R$10,E3980,$R$10)),IF(C3980=FALSE,FALSE,IF(C3980&lt;$R$10,C3980,$R$10)))</f>
        <v>0.82953279000000002</v>
      </c>
      <c r="H3980">
        <f>IF('Input and Summary Results'!$J$4="yes",'Data Transformation'!F3980,'Data Transformation'!D3980)</f>
        <v>6.4053479999999996E-2</v>
      </c>
      <c r="I3980">
        <f t="shared" si="217"/>
        <v>228</v>
      </c>
    </row>
    <row r="3981" spans="2:9" x14ac:dyDescent="0.25">
      <c r="B3981">
        <f>IF('Input and Summary Results'!D3563=0,FALSE,'Input and Summary Results'!$B3563)</f>
        <v>228</v>
      </c>
      <c r="C3981">
        <f>IF(OR(B3981=0,'Input and Summary Results'!D3563=0,'Input and Summary Results'!D3563=""),FALSE,'Input and Summary Results'!$D3563)</f>
        <v>0.95020252999999999</v>
      </c>
      <c r="D3981">
        <f>IF(OR(B3981=0,'Input and Summary Results'!E3563=0),FALSE,'Input and Summary Results'!$E3563)</f>
        <v>2.9007000000000002E-2</v>
      </c>
      <c r="E3981">
        <f t="shared" si="215"/>
        <v>-2.2183817567017046E-2</v>
      </c>
      <c r="F3981">
        <f t="shared" si="216"/>
        <v>1.3248794443853986E-2</v>
      </c>
      <c r="G3981">
        <f>IF('Input and Summary Results'!$J$4="yes",IF(C3981=FALSE,FALSE,IF('Data Transformation'!E3981&lt;$R$10,E3981,$R$10)),IF(C3981=FALSE,FALSE,IF(C3981&lt;$R$10,C3981,$R$10)))</f>
        <v>0.95020252999999999</v>
      </c>
      <c r="H3981">
        <f>IF('Input and Summary Results'!$J$4="yes",'Data Transformation'!F3981,'Data Transformation'!D3981)</f>
        <v>2.9007000000000002E-2</v>
      </c>
      <c r="I3981">
        <f t="shared" si="217"/>
        <v>228</v>
      </c>
    </row>
    <row r="3982" spans="2:9" x14ac:dyDescent="0.25">
      <c r="B3982">
        <f>IF('Input and Summary Results'!D3564=0,FALSE,'Input and Summary Results'!$B3564)</f>
        <v>228</v>
      </c>
      <c r="C3982">
        <f>IF(OR(B3982=0,'Input and Summary Results'!D3564=0,'Input and Summary Results'!D3564=""),FALSE,'Input and Summary Results'!$D3564)</f>
        <v>0.97606446999999996</v>
      </c>
      <c r="D3982">
        <f>IF(OR(B3982=0,'Input and Summary Results'!E3564=0),FALSE,'Input and Summary Results'!$E3564)</f>
        <v>4.0541149999999998E-2</v>
      </c>
      <c r="E3982">
        <f t="shared" si="215"/>
        <v>-1.0521495816352661E-2</v>
      </c>
      <c r="F3982">
        <f t="shared" si="216"/>
        <v>1.8026328834610687E-2</v>
      </c>
      <c r="G3982">
        <f>IF('Input and Summary Results'!$J$4="yes",IF(C3982=FALSE,FALSE,IF('Data Transformation'!E3982&lt;$R$10,E3982,$R$10)),IF(C3982=FALSE,FALSE,IF(C3982&lt;$R$10,C3982,$R$10)))</f>
        <v>0.97606446999999996</v>
      </c>
      <c r="H3982">
        <f>IF('Input and Summary Results'!$J$4="yes",'Data Transformation'!F3982,'Data Transformation'!D3982)</f>
        <v>4.0541149999999998E-2</v>
      </c>
      <c r="I3982">
        <f t="shared" si="217"/>
        <v>228</v>
      </c>
    </row>
    <row r="3983" spans="2:9" x14ac:dyDescent="0.25">
      <c r="B3983">
        <f>IF('Input and Summary Results'!D3565=0,FALSE,'Input and Summary Results'!$B3565)</f>
        <v>228</v>
      </c>
      <c r="C3983">
        <f>IF(OR(B3983=0,'Input and Summary Results'!D3565=0,'Input and Summary Results'!D3565=""),FALSE,'Input and Summary Results'!$D3565)</f>
        <v>0.99222949999999999</v>
      </c>
      <c r="D3983">
        <f>IF(OR(B3983=0,'Input and Summary Results'!E3565=0),FALSE,'Input and Summary Results'!$E3565)</f>
        <v>0.10059878</v>
      </c>
      <c r="E3983">
        <f t="shared" si="215"/>
        <v>-3.38786508781755E-3</v>
      </c>
      <c r="F3983">
        <f t="shared" si="216"/>
        <v>4.4001786401230765E-2</v>
      </c>
      <c r="G3983">
        <f>IF('Input and Summary Results'!$J$4="yes",IF(C3983=FALSE,FALSE,IF('Data Transformation'!E3983&lt;$R$10,E3983,$R$10)),IF(C3983=FALSE,FALSE,IF(C3983&lt;$R$10,C3983,$R$10)))</f>
        <v>0.99222949999999999</v>
      </c>
      <c r="H3983">
        <f>IF('Input and Summary Results'!$J$4="yes",'Data Transformation'!F3983,'Data Transformation'!D3983)</f>
        <v>0.10059878</v>
      </c>
      <c r="I3983">
        <f t="shared" si="217"/>
        <v>228</v>
      </c>
    </row>
    <row r="3984" spans="2:9" x14ac:dyDescent="0.25">
      <c r="B3984">
        <f>IF('Input and Summary Results'!D3566=0,FALSE,'Input and Summary Results'!$B3566)</f>
        <v>228</v>
      </c>
      <c r="C3984">
        <f>IF(OR(B3984=0,'Input and Summary Results'!D3566=0,'Input and Summary Results'!D3566=""),FALSE,'Input and Summary Results'!$D3566)</f>
        <v>1.03945957</v>
      </c>
      <c r="D3984">
        <f>IF(OR(B3984=0,'Input and Summary Results'!E3566=0),FALSE,'Input and Summary Results'!$E3566)</f>
        <v>0.10209861000000001</v>
      </c>
      <c r="E3984">
        <f t="shared" si="215"/>
        <v>1.6807602020186198E-2</v>
      </c>
      <c r="F3984">
        <f t="shared" si="216"/>
        <v>4.2628687078228547E-2</v>
      </c>
      <c r="G3984">
        <f>IF('Input and Summary Results'!$J$4="yes",IF(C3984=FALSE,FALSE,IF('Data Transformation'!E3984&lt;$R$10,E3984,$R$10)),IF(C3984=FALSE,FALSE,IF(C3984&lt;$R$10,C3984,$R$10)))</f>
        <v>1.03945957</v>
      </c>
      <c r="H3984">
        <f>IF('Input and Summary Results'!$J$4="yes",'Data Transformation'!F3984,'Data Transformation'!D3984)</f>
        <v>0.10209861000000001</v>
      </c>
      <c r="I3984">
        <f t="shared" si="217"/>
        <v>228</v>
      </c>
    </row>
    <row r="3985" spans="2:9" x14ac:dyDescent="0.25">
      <c r="B3985">
        <f>IF('Input and Summary Results'!D3567=0,FALSE,'Input and Summary Results'!$B3567)</f>
        <v>228</v>
      </c>
      <c r="C3985">
        <f>IF(OR(B3985=0,'Input and Summary Results'!D3567=0,'Input and Summary Results'!D3567=""),FALSE,'Input and Summary Results'!$D3567)</f>
        <v>1.04153809</v>
      </c>
      <c r="D3985">
        <f>IF(OR(B3985=0,'Input and Summary Results'!E3567=0),FALSE,'Input and Summary Results'!$E3567)</f>
        <v>0.11063676</v>
      </c>
      <c r="E3985">
        <f t="shared" si="215"/>
        <v>1.7675157120374273E-2</v>
      </c>
      <c r="F3985">
        <f t="shared" si="216"/>
        <v>4.6101390146950839E-2</v>
      </c>
      <c r="G3985">
        <f>IF('Input and Summary Results'!$J$4="yes",IF(C3985=FALSE,FALSE,IF('Data Transformation'!E3985&lt;$R$10,E3985,$R$10)),IF(C3985=FALSE,FALSE,IF(C3985&lt;$R$10,C3985,$R$10)))</f>
        <v>1.04153809</v>
      </c>
      <c r="H3985">
        <f>IF('Input and Summary Results'!$J$4="yes",'Data Transformation'!F3985,'Data Transformation'!D3985)</f>
        <v>0.11063676</v>
      </c>
      <c r="I3985">
        <f t="shared" si="217"/>
        <v>228</v>
      </c>
    </row>
    <row r="3986" spans="2:9" x14ac:dyDescent="0.25">
      <c r="B3986">
        <f>IF('Input and Summary Results'!D3568=0,FALSE,'Input and Summary Results'!$B3568)</f>
        <v>228</v>
      </c>
      <c r="C3986">
        <f>IF(OR(B3986=0,'Input and Summary Results'!D3568=0,'Input and Summary Results'!D3568=""),FALSE,'Input and Summary Results'!$D3568)</f>
        <v>1.0649017999999999</v>
      </c>
      <c r="D3986">
        <f>IF(OR(B3986=0,'Input and Summary Results'!E3568=0),FALSE,'Input and Summary Results'!$E3568)</f>
        <v>5.4063340000000001E-2</v>
      </c>
      <c r="E3986">
        <f t="shared" si="215"/>
        <v>2.7309561122696641E-2</v>
      </c>
      <c r="F3986">
        <f t="shared" si="216"/>
        <v>2.2033477227665504E-2</v>
      </c>
      <c r="G3986">
        <f>IF('Input and Summary Results'!$J$4="yes",IF(C3986=FALSE,FALSE,IF('Data Transformation'!E3986&lt;$R$10,E3986,$R$10)),IF(C3986=FALSE,FALSE,IF(C3986&lt;$R$10,C3986,$R$10)))</f>
        <v>1.0649017999999999</v>
      </c>
      <c r="H3986">
        <f>IF('Input and Summary Results'!$J$4="yes",'Data Transformation'!F3986,'Data Transformation'!D3986)</f>
        <v>5.4063340000000001E-2</v>
      </c>
      <c r="I3986">
        <f t="shared" si="217"/>
        <v>228</v>
      </c>
    </row>
    <row r="3987" spans="2:9" x14ac:dyDescent="0.25">
      <c r="B3987">
        <f>IF('Input and Summary Results'!D3569=0,FALSE,'Input and Summary Results'!$B3569)</f>
        <v>228</v>
      </c>
      <c r="C3987">
        <f>IF(OR(B3987=0,'Input and Summary Results'!D3569=0,'Input and Summary Results'!D3569=""),FALSE,'Input and Summary Results'!$D3569)</f>
        <v>1.09821028</v>
      </c>
      <c r="D3987">
        <f>IF(OR(B3987=0,'Input and Summary Results'!E3569=0),FALSE,'Input and Summary Results'!$E3569)</f>
        <v>4.6481429999999997E-2</v>
      </c>
      <c r="E3987">
        <f t="shared" si="215"/>
        <v>4.0685504686031736E-2</v>
      </c>
      <c r="F3987">
        <f t="shared" si="216"/>
        <v>1.8368923499787308E-2</v>
      </c>
      <c r="G3987">
        <f>IF('Input and Summary Results'!$J$4="yes",IF(C3987=FALSE,FALSE,IF('Data Transformation'!E3987&lt;$R$10,E3987,$R$10)),IF(C3987=FALSE,FALSE,IF(C3987&lt;$R$10,C3987,$R$10)))</f>
        <v>1.09821028</v>
      </c>
      <c r="H3987">
        <f>IF('Input and Summary Results'!$J$4="yes",'Data Transformation'!F3987,'Data Transformation'!D3987)</f>
        <v>4.6481429999999997E-2</v>
      </c>
      <c r="I3987">
        <f t="shared" si="217"/>
        <v>228</v>
      </c>
    </row>
    <row r="3988" spans="2:9" x14ac:dyDescent="0.25">
      <c r="B3988">
        <f>IF('Input and Summary Results'!D3570=0,FALSE,'Input and Summary Results'!$B3570)</f>
        <v>228</v>
      </c>
      <c r="C3988">
        <f>IF(OR(B3988=0,'Input and Summary Results'!D3570=0,'Input and Summary Results'!D3570=""),FALSE,'Input and Summary Results'!$D3570)</f>
        <v>1.10870197</v>
      </c>
      <c r="D3988">
        <f>IF(OR(B3988=0,'Input and Summary Results'!E3570=0),FALSE,'Input and Summary Results'!$E3570)</f>
        <v>3.2174389999999997E-2</v>
      </c>
      <c r="E3988">
        <f t="shared" si="215"/>
        <v>4.4814819206611706E-2</v>
      </c>
      <c r="F3988">
        <f t="shared" si="216"/>
        <v>1.2594624739414867E-2</v>
      </c>
      <c r="G3988">
        <f>IF('Input and Summary Results'!$J$4="yes",IF(C3988=FALSE,FALSE,IF('Data Transformation'!E3988&lt;$R$10,E3988,$R$10)),IF(C3988=FALSE,FALSE,IF(C3988&lt;$R$10,C3988,$R$10)))</f>
        <v>1.10870197</v>
      </c>
      <c r="H3988">
        <f>IF('Input and Summary Results'!$J$4="yes",'Data Transformation'!F3988,'Data Transformation'!D3988)</f>
        <v>3.2174389999999997E-2</v>
      </c>
      <c r="I3988">
        <f t="shared" si="217"/>
        <v>228</v>
      </c>
    </row>
    <row r="3989" spans="2:9" x14ac:dyDescent="0.25">
      <c r="B3989">
        <f>IF('Input and Summary Results'!D3571=0,FALSE,'Input and Summary Results'!$B3571)</f>
        <v>228</v>
      </c>
      <c r="C3989">
        <f>IF(OR(B3989=0,'Input and Summary Results'!D3571=0,'Input and Summary Results'!D3571=""),FALSE,'Input and Summary Results'!$D3571)</f>
        <v>1.13463816</v>
      </c>
      <c r="D3989">
        <f>IF(OR(B3989=0,'Input and Summary Results'!E3571=0),FALSE,'Input and Summary Results'!$E3571)</f>
        <v>3.7544090000000002E-2</v>
      </c>
      <c r="E3989">
        <f t="shared" si="215"/>
        <v>5.4857385608677388E-2</v>
      </c>
      <c r="F3989">
        <f t="shared" si="216"/>
        <v>1.4360644330876374E-2</v>
      </c>
      <c r="G3989">
        <f>IF('Input and Summary Results'!$J$4="yes",IF(C3989=FALSE,FALSE,IF('Data Transformation'!E3989&lt;$R$10,E3989,$R$10)),IF(C3989=FALSE,FALSE,IF(C3989&lt;$R$10,C3989,$R$10)))</f>
        <v>1.13463816</v>
      </c>
      <c r="H3989">
        <f>IF('Input and Summary Results'!$J$4="yes",'Data Transformation'!F3989,'Data Transformation'!D3989)</f>
        <v>3.7544090000000002E-2</v>
      </c>
      <c r="I3989">
        <f t="shared" si="217"/>
        <v>228</v>
      </c>
    </row>
    <row r="3990" spans="2:9" x14ac:dyDescent="0.25">
      <c r="B3990">
        <f>IF('Input and Summary Results'!D3572=0,FALSE,'Input and Summary Results'!$B3572)</f>
        <v>228</v>
      </c>
      <c r="C3990">
        <f>IF(OR(B3990=0,'Input and Summary Results'!D3572=0,'Input and Summary Results'!D3572=""),FALSE,'Input and Summary Results'!$D3572)</f>
        <v>1.2670956900000001</v>
      </c>
      <c r="D3990">
        <f>IF(OR(B3990=0,'Input and Summary Results'!E3572=0),FALSE,'Input and Summary Results'!$E3572)</f>
        <v>7.0716970000000004E-2</v>
      </c>
      <c r="E3990">
        <f t="shared" si="215"/>
        <v>0.10280941367565516</v>
      </c>
      <c r="F3990">
        <f t="shared" si="216"/>
        <v>2.4221663148424093E-2</v>
      </c>
      <c r="G3990">
        <f>IF('Input and Summary Results'!$J$4="yes",IF(C3990=FALSE,FALSE,IF('Data Transformation'!E3990&lt;$R$10,E3990,$R$10)),IF(C3990=FALSE,FALSE,IF(C3990&lt;$R$10,C3990,$R$10)))</f>
        <v>1.2670956900000001</v>
      </c>
      <c r="H3990">
        <f>IF('Input and Summary Results'!$J$4="yes",'Data Transformation'!F3990,'Data Transformation'!D3990)</f>
        <v>7.0716970000000004E-2</v>
      </c>
      <c r="I3990">
        <f t="shared" si="217"/>
        <v>228</v>
      </c>
    </row>
    <row r="3991" spans="2:9" x14ac:dyDescent="0.25">
      <c r="B3991">
        <f>IF('Input and Summary Results'!D3573=0,FALSE,'Input and Summary Results'!$B3573)</f>
        <v>229</v>
      </c>
      <c r="C3991">
        <f>IF(OR(B3991=0,'Input and Summary Results'!D3573=0,'Input and Summary Results'!D3573=""),FALSE,'Input and Summary Results'!$D3573)</f>
        <v>0.22349567000000001</v>
      </c>
      <c r="D3991">
        <f>IF(OR(B3991=0,'Input and Summary Results'!E3573=0),FALSE,'Input and Summary Results'!$E3573)</f>
        <v>5.2247370000000001E-2</v>
      </c>
      <c r="E3991">
        <f t="shared" si="215"/>
        <v>-0.65073088646190091</v>
      </c>
      <c r="F3991">
        <f t="shared" si="216"/>
        <v>0.10145770868849494</v>
      </c>
      <c r="G3991">
        <f>IF('Input and Summary Results'!$J$4="yes",IF(C3991=FALSE,FALSE,IF('Data Transformation'!E3991&lt;$R$10,E3991,$R$10)),IF(C3991=FALSE,FALSE,IF(C3991&lt;$R$10,C3991,$R$10)))</f>
        <v>0.22349567000000001</v>
      </c>
      <c r="H3991">
        <f>IF('Input and Summary Results'!$J$4="yes",'Data Transformation'!F3991,'Data Transformation'!D3991)</f>
        <v>5.2247370000000001E-2</v>
      </c>
      <c r="I3991">
        <f t="shared" si="217"/>
        <v>229</v>
      </c>
    </row>
    <row r="3992" spans="2:9" x14ac:dyDescent="0.25">
      <c r="B3992">
        <f>IF('Input and Summary Results'!D3574=0,FALSE,'Input and Summary Results'!$B3574)</f>
        <v>229</v>
      </c>
      <c r="C3992">
        <f>IF(OR(B3992=0,'Input and Summary Results'!D3574=0,'Input and Summary Results'!D3574=""),FALSE,'Input and Summary Results'!$D3574)</f>
        <v>0.43728129999999998</v>
      </c>
      <c r="D3992">
        <f>IF(OR(B3992=0,'Input and Summary Results'!E3574=0),FALSE,'Input and Summary Results'!$E3574)</f>
        <v>3.1263810000000003E-2</v>
      </c>
      <c r="E3992">
        <f t="shared" si="215"/>
        <v>-0.35923909452905073</v>
      </c>
      <c r="F3992">
        <f t="shared" si="216"/>
        <v>3.1029210579094055E-2</v>
      </c>
      <c r="G3992">
        <f>IF('Input and Summary Results'!$J$4="yes",IF(C3992=FALSE,FALSE,IF('Data Transformation'!E3992&lt;$R$10,E3992,$R$10)),IF(C3992=FALSE,FALSE,IF(C3992&lt;$R$10,C3992,$R$10)))</f>
        <v>0.43728129999999998</v>
      </c>
      <c r="H3992">
        <f>IF('Input and Summary Results'!$J$4="yes",'Data Transformation'!F3992,'Data Transformation'!D3992)</f>
        <v>3.1263810000000003E-2</v>
      </c>
      <c r="I3992">
        <f t="shared" si="217"/>
        <v>229</v>
      </c>
    </row>
    <row r="3993" spans="2:9" x14ac:dyDescent="0.25">
      <c r="B3993">
        <f>IF('Input and Summary Results'!D3575=0,FALSE,'Input and Summary Results'!$B3575)</f>
        <v>229</v>
      </c>
      <c r="C3993">
        <f>IF(OR(B3993=0,'Input and Summary Results'!D3575=0,'Input and Summary Results'!D3575=""),FALSE,'Input and Summary Results'!$D3575)</f>
        <v>0.57583954000000004</v>
      </c>
      <c r="D3993">
        <f>IF(OR(B3993=0,'Input and Summary Results'!E3575=0),FALSE,'Input and Summary Results'!$E3575)</f>
        <v>4.1712829999999999E-2</v>
      </c>
      <c r="E3993">
        <f t="shared" si="215"/>
        <v>-0.23969851762007038</v>
      </c>
      <c r="F3993">
        <f t="shared" si="216"/>
        <v>3.1438216660148066E-2</v>
      </c>
      <c r="G3993">
        <f>IF('Input and Summary Results'!$J$4="yes",IF(C3993=FALSE,FALSE,IF('Data Transformation'!E3993&lt;$R$10,E3993,$R$10)),IF(C3993=FALSE,FALSE,IF(C3993&lt;$R$10,C3993,$R$10)))</f>
        <v>0.57583954000000004</v>
      </c>
      <c r="H3993">
        <f>IF('Input and Summary Results'!$J$4="yes",'Data Transformation'!F3993,'Data Transformation'!D3993)</f>
        <v>4.1712829999999999E-2</v>
      </c>
      <c r="I3993">
        <f t="shared" si="217"/>
        <v>229</v>
      </c>
    </row>
    <row r="3994" spans="2:9" x14ac:dyDescent="0.25">
      <c r="B3994">
        <f>IF('Input and Summary Results'!D3576=0,FALSE,'Input and Summary Results'!$B3576)</f>
        <v>229</v>
      </c>
      <c r="C3994">
        <f>IF(OR(B3994=0,'Input and Summary Results'!D3576=0,'Input and Summary Results'!D3576=""),FALSE,'Input and Summary Results'!$D3576)</f>
        <v>0.79699160999999996</v>
      </c>
      <c r="D3994">
        <f>IF(OR(B3994=0,'Input and Summary Results'!E3576=0),FALSE,'Input and Summary Results'!$E3576)</f>
        <v>4.5670019999999999E-2</v>
      </c>
      <c r="E3994">
        <f t="shared" si="215"/>
        <v>-9.8546250435609176E-2</v>
      </c>
      <c r="F3994">
        <f t="shared" si="216"/>
        <v>2.4869507321413332E-2</v>
      </c>
      <c r="G3994">
        <f>IF('Input and Summary Results'!$J$4="yes",IF(C3994=FALSE,FALSE,IF('Data Transformation'!E3994&lt;$R$10,E3994,$R$10)),IF(C3994=FALSE,FALSE,IF(C3994&lt;$R$10,C3994,$R$10)))</f>
        <v>0.79699160999999996</v>
      </c>
      <c r="H3994">
        <f>IF('Input and Summary Results'!$J$4="yes",'Data Transformation'!F3994,'Data Transformation'!D3994)</f>
        <v>4.5670019999999999E-2</v>
      </c>
      <c r="I3994">
        <f t="shared" si="217"/>
        <v>229</v>
      </c>
    </row>
    <row r="3995" spans="2:9" x14ac:dyDescent="0.25">
      <c r="B3995">
        <f>IF('Input and Summary Results'!D3577=0,FALSE,'Input and Summary Results'!$B3577)</f>
        <v>229</v>
      </c>
      <c r="C3995">
        <f>IF(OR(B3995=0,'Input and Summary Results'!D3577=0,'Input and Summary Results'!D3577=""),FALSE,'Input and Summary Results'!$D3577)</f>
        <v>0.87371456999999997</v>
      </c>
      <c r="D3995">
        <f>IF(OR(B3995=0,'Input and Summary Results'!E3577=0),FALSE,'Input and Summary Results'!$E3577)</f>
        <v>4.5597529999999997E-2</v>
      </c>
      <c r="E3995">
        <f t="shared" si="215"/>
        <v>-5.8630421964968711E-2</v>
      </c>
      <c r="F3995">
        <f t="shared" si="216"/>
        <v>2.2649648637540747E-2</v>
      </c>
      <c r="G3995">
        <f>IF('Input and Summary Results'!$J$4="yes",IF(C3995=FALSE,FALSE,IF('Data Transformation'!E3995&lt;$R$10,E3995,$R$10)),IF(C3995=FALSE,FALSE,IF(C3995&lt;$R$10,C3995,$R$10)))</f>
        <v>0.87371456999999997</v>
      </c>
      <c r="H3995">
        <f>IF('Input and Summary Results'!$J$4="yes",'Data Transformation'!F3995,'Data Transformation'!D3995)</f>
        <v>4.5597529999999997E-2</v>
      </c>
      <c r="I3995">
        <f t="shared" si="217"/>
        <v>229</v>
      </c>
    </row>
    <row r="3996" spans="2:9" x14ac:dyDescent="0.25">
      <c r="B3996">
        <f>IF('Input and Summary Results'!D3578=0,FALSE,'Input and Summary Results'!$B3578)</f>
        <v>229</v>
      </c>
      <c r="C3996">
        <f>IF(OR(B3996=0,'Input and Summary Results'!D3578=0,'Input and Summary Results'!D3578=""),FALSE,'Input and Summary Results'!$D3578)</f>
        <v>0.91451125</v>
      </c>
      <c r="D3996">
        <f>IF(OR(B3996=0,'Input and Summary Results'!E3578=0),FALSE,'Input and Summary Results'!$E3578)</f>
        <v>6.156884E-2</v>
      </c>
      <c r="E3996">
        <f t="shared" si="215"/>
        <v>-3.8810947614716318E-2</v>
      </c>
      <c r="F3996">
        <f t="shared" si="216"/>
        <v>2.9218751065118113E-2</v>
      </c>
      <c r="G3996">
        <f>IF('Input and Summary Results'!$J$4="yes",IF(C3996=FALSE,FALSE,IF('Data Transformation'!E3996&lt;$R$10,E3996,$R$10)),IF(C3996=FALSE,FALSE,IF(C3996&lt;$R$10,C3996,$R$10)))</f>
        <v>0.91451125</v>
      </c>
      <c r="H3996">
        <f>IF('Input and Summary Results'!$J$4="yes",'Data Transformation'!F3996,'Data Transformation'!D3996)</f>
        <v>6.156884E-2</v>
      </c>
      <c r="I3996">
        <f t="shared" si="217"/>
        <v>229</v>
      </c>
    </row>
    <row r="3997" spans="2:9" x14ac:dyDescent="0.25">
      <c r="B3997">
        <f>IF('Input and Summary Results'!D3579=0,FALSE,'Input and Summary Results'!$B3579)</f>
        <v>229</v>
      </c>
      <c r="C3997">
        <f>IF(OR(B3997=0,'Input and Summary Results'!D3579=0,'Input and Summary Results'!D3579=""),FALSE,'Input and Summary Results'!$D3579)</f>
        <v>0.93878156999999995</v>
      </c>
      <c r="D3997">
        <f>IF(OR(B3997=0,'Input and Summary Results'!E3579=0),FALSE,'Input and Summary Results'!$E3579)</f>
        <v>4.1609420000000001E-2</v>
      </c>
      <c r="E3997">
        <f t="shared" si="215"/>
        <v>-2.7435444985106763E-2</v>
      </c>
      <c r="F3997">
        <f t="shared" si="216"/>
        <v>1.9236091607550413E-2</v>
      </c>
      <c r="G3997">
        <f>IF('Input and Summary Results'!$J$4="yes",IF(C3997=FALSE,FALSE,IF('Data Transformation'!E3997&lt;$R$10,E3997,$R$10)),IF(C3997=FALSE,FALSE,IF(C3997&lt;$R$10,C3997,$R$10)))</f>
        <v>0.93878156999999995</v>
      </c>
      <c r="H3997">
        <f>IF('Input and Summary Results'!$J$4="yes",'Data Transformation'!F3997,'Data Transformation'!D3997)</f>
        <v>4.1609420000000001E-2</v>
      </c>
      <c r="I3997">
        <f t="shared" si="217"/>
        <v>229</v>
      </c>
    </row>
    <row r="3998" spans="2:9" x14ac:dyDescent="0.25">
      <c r="B3998">
        <f>IF('Input and Summary Results'!D3580=0,FALSE,'Input and Summary Results'!$B3580)</f>
        <v>229</v>
      </c>
      <c r="C3998">
        <f>IF(OR(B3998=0,'Input and Summary Results'!D3580=0,'Input and Summary Results'!D3580=""),FALSE,'Input and Summary Results'!$D3580)</f>
        <v>0.94804787999999995</v>
      </c>
      <c r="D3998">
        <f>IF(OR(B3998=0,'Input and Summary Results'!E3580=0),FALSE,'Input and Summary Results'!$E3580)</f>
        <v>2.5751940000000001E-2</v>
      </c>
      <c r="E3998">
        <f t="shared" si="215"/>
        <v>-2.3169728595798317E-2</v>
      </c>
      <c r="F3998">
        <f t="shared" si="216"/>
        <v>1.178879484441229E-2</v>
      </c>
      <c r="G3998">
        <f>IF('Input and Summary Results'!$J$4="yes",IF(C3998=FALSE,FALSE,IF('Data Transformation'!E3998&lt;$R$10,E3998,$R$10)),IF(C3998=FALSE,FALSE,IF(C3998&lt;$R$10,C3998,$R$10)))</f>
        <v>0.94804787999999995</v>
      </c>
      <c r="H3998">
        <f>IF('Input and Summary Results'!$J$4="yes",'Data Transformation'!F3998,'Data Transformation'!D3998)</f>
        <v>2.5751940000000001E-2</v>
      </c>
      <c r="I3998">
        <f t="shared" si="217"/>
        <v>229</v>
      </c>
    </row>
    <row r="3999" spans="2:9" x14ac:dyDescent="0.25">
      <c r="B3999">
        <f>IF('Input and Summary Results'!D3581=0,FALSE,'Input and Summary Results'!$B3581)</f>
        <v>229</v>
      </c>
      <c r="C3999">
        <f>IF(OR(B3999=0,'Input and Summary Results'!D3581=0,'Input and Summary Results'!D3581=""),FALSE,'Input and Summary Results'!$D3581)</f>
        <v>0.95205625000000005</v>
      </c>
      <c r="D3999">
        <f>IF(OR(B3999=0,'Input and Summary Results'!E3581=0),FALSE,'Input and Summary Results'!$E3581)</f>
        <v>2.8420259999999999E-2</v>
      </c>
      <c r="E3999">
        <f t="shared" si="215"/>
        <v>-2.1337391591443714E-2</v>
      </c>
      <c r="F3999">
        <f t="shared" si="216"/>
        <v>1.2955529507841578E-2</v>
      </c>
      <c r="G3999">
        <f>IF('Input and Summary Results'!$J$4="yes",IF(C3999=FALSE,FALSE,IF('Data Transformation'!E3999&lt;$R$10,E3999,$R$10)),IF(C3999=FALSE,FALSE,IF(C3999&lt;$R$10,C3999,$R$10)))</f>
        <v>0.95205625000000005</v>
      </c>
      <c r="H3999">
        <f>IF('Input and Summary Results'!$J$4="yes",'Data Transformation'!F3999,'Data Transformation'!D3999)</f>
        <v>2.8420259999999999E-2</v>
      </c>
      <c r="I3999">
        <f t="shared" si="217"/>
        <v>229</v>
      </c>
    </row>
    <row r="4000" spans="2:9" x14ac:dyDescent="0.25">
      <c r="B4000">
        <f>IF('Input and Summary Results'!D3582=0,FALSE,'Input and Summary Results'!$B3582)</f>
        <v>229</v>
      </c>
      <c r="C4000">
        <f>IF(OR(B4000=0,'Input and Summary Results'!D3582=0,'Input and Summary Results'!D3582=""),FALSE,'Input and Summary Results'!$D3582)</f>
        <v>0.95968962000000002</v>
      </c>
      <c r="D4000">
        <f>IF(OR(B4000=0,'Input and Summary Results'!E3582=0),FALSE,'Input and Summary Results'!$E3582)</f>
        <v>3.4433829999999999E-2</v>
      </c>
      <c r="E4000">
        <f t="shared" si="215"/>
        <v>-1.7869202498617912E-2</v>
      </c>
      <c r="F4000">
        <f t="shared" si="216"/>
        <v>1.557199526655295E-2</v>
      </c>
      <c r="G4000">
        <f>IF('Input and Summary Results'!$J$4="yes",IF(C4000=FALSE,FALSE,IF('Data Transformation'!E4000&lt;$R$10,E4000,$R$10)),IF(C4000=FALSE,FALSE,IF(C4000&lt;$R$10,C4000,$R$10)))</f>
        <v>0.95968962000000002</v>
      </c>
      <c r="H4000">
        <f>IF('Input and Summary Results'!$J$4="yes",'Data Transformation'!F4000,'Data Transformation'!D4000)</f>
        <v>3.4433829999999999E-2</v>
      </c>
      <c r="I4000">
        <f t="shared" si="217"/>
        <v>229</v>
      </c>
    </row>
    <row r="4001" spans="2:9" x14ac:dyDescent="0.25">
      <c r="B4001">
        <f>IF('Input and Summary Results'!D3583=0,FALSE,'Input and Summary Results'!$B3583)</f>
        <v>229</v>
      </c>
      <c r="C4001">
        <f>IF(OR(B4001=0,'Input and Summary Results'!D3583=0,'Input and Summary Results'!D3583=""),FALSE,'Input and Summary Results'!$D3583)</f>
        <v>0.99806317</v>
      </c>
      <c r="D4001">
        <f>IF(OR(B4001=0,'Input and Summary Results'!E3583=0),FALSE,'Input and Summary Results'!$E3583)</f>
        <v>5.0950919999999997E-2</v>
      </c>
      <c r="E4001">
        <f t="shared" si="215"/>
        <v>-8.4197022143951889E-4</v>
      </c>
      <c r="F4001">
        <f t="shared" si="216"/>
        <v>2.2155610931921272E-2</v>
      </c>
      <c r="G4001">
        <f>IF('Input and Summary Results'!$J$4="yes",IF(C4001=FALSE,FALSE,IF('Data Transformation'!E4001&lt;$R$10,E4001,$R$10)),IF(C4001=FALSE,FALSE,IF(C4001&lt;$R$10,C4001,$R$10)))</f>
        <v>0.99806317</v>
      </c>
      <c r="H4001">
        <f>IF('Input and Summary Results'!$J$4="yes",'Data Transformation'!F4001,'Data Transformation'!D4001)</f>
        <v>5.0950919999999997E-2</v>
      </c>
      <c r="I4001">
        <f t="shared" si="217"/>
        <v>229</v>
      </c>
    </row>
    <row r="4002" spans="2:9" x14ac:dyDescent="0.25">
      <c r="B4002">
        <f>IF('Input and Summary Results'!D3584=0,FALSE,'Input and Summary Results'!$B3584)</f>
        <v>229</v>
      </c>
      <c r="C4002">
        <f>IF(OR(B4002=0,'Input and Summary Results'!D3584=0,'Input and Summary Results'!D3584=""),FALSE,'Input and Summary Results'!$D3584)</f>
        <v>1.0043957800000001</v>
      </c>
      <c r="D4002">
        <f>IF(OR(B4002=0,'Input and Summary Results'!E3584=0),FALSE,'Input and Summary Results'!$E3584)</f>
        <v>3.2447480000000001E-2</v>
      </c>
      <c r="E4002">
        <f t="shared" si="215"/>
        <v>1.9048793429918324E-3</v>
      </c>
      <c r="F4002">
        <f t="shared" si="216"/>
        <v>1.402057495701545E-2</v>
      </c>
      <c r="G4002">
        <f>IF('Input and Summary Results'!$J$4="yes",IF(C4002=FALSE,FALSE,IF('Data Transformation'!E4002&lt;$R$10,E4002,$R$10)),IF(C4002=FALSE,FALSE,IF(C4002&lt;$R$10,C4002,$R$10)))</f>
        <v>1.0043957800000001</v>
      </c>
      <c r="H4002">
        <f>IF('Input and Summary Results'!$J$4="yes",'Data Transformation'!F4002,'Data Transformation'!D4002)</f>
        <v>3.2447480000000001E-2</v>
      </c>
      <c r="I4002">
        <f t="shared" si="217"/>
        <v>229</v>
      </c>
    </row>
    <row r="4003" spans="2:9" x14ac:dyDescent="0.25">
      <c r="B4003">
        <f>IF('Input and Summary Results'!D3585=0,FALSE,'Input and Summary Results'!$B3585)</f>
        <v>229</v>
      </c>
      <c r="C4003">
        <f>IF(OR(B4003=0,'Input and Summary Results'!D3585=0,'Input and Summary Results'!D3585=""),FALSE,'Input and Summary Results'!$D3585)</f>
        <v>1.02811455</v>
      </c>
      <c r="D4003">
        <f>IF(OR(B4003=0,'Input and Summary Results'!E3585=0),FALSE,'Input and Summary Results'!$E3585)</f>
        <v>3.2394760000000002E-2</v>
      </c>
      <c r="E4003">
        <f t="shared" si="215"/>
        <v>1.2041505380438751E-2</v>
      </c>
      <c r="F4003">
        <f t="shared" si="216"/>
        <v>1.3674863214415165E-2</v>
      </c>
      <c r="G4003">
        <f>IF('Input and Summary Results'!$J$4="yes",IF(C4003=FALSE,FALSE,IF('Data Transformation'!E4003&lt;$R$10,E4003,$R$10)),IF(C4003=FALSE,FALSE,IF(C4003&lt;$R$10,C4003,$R$10)))</f>
        <v>1.02811455</v>
      </c>
      <c r="H4003">
        <f>IF('Input and Summary Results'!$J$4="yes",'Data Transformation'!F4003,'Data Transformation'!D4003)</f>
        <v>3.2394760000000002E-2</v>
      </c>
      <c r="I4003">
        <f t="shared" si="217"/>
        <v>229</v>
      </c>
    </row>
    <row r="4004" spans="2:9" x14ac:dyDescent="0.25">
      <c r="B4004">
        <f>IF('Input and Summary Results'!D3586=0,FALSE,'Input and Summary Results'!$B3586)</f>
        <v>229</v>
      </c>
      <c r="C4004">
        <f>IF(OR(B4004=0,'Input and Summary Results'!D3586=0,'Input and Summary Results'!D3586=""),FALSE,'Input and Summary Results'!$D3586)</f>
        <v>1.0351586800000001</v>
      </c>
      <c r="D4004">
        <f>IF(OR(B4004=0,'Input and Summary Results'!E3586=0),FALSE,'Input and Summary Results'!$E3586)</f>
        <v>5.6236710000000002E-2</v>
      </c>
      <c r="E4004">
        <f t="shared" si="215"/>
        <v>1.5006928117766634E-2</v>
      </c>
      <c r="F4004">
        <f t="shared" si="216"/>
        <v>2.3577768907854783E-2</v>
      </c>
      <c r="G4004">
        <f>IF('Input and Summary Results'!$J$4="yes",IF(C4004=FALSE,FALSE,IF('Data Transformation'!E4004&lt;$R$10,E4004,$R$10)),IF(C4004=FALSE,FALSE,IF(C4004&lt;$R$10,C4004,$R$10)))</f>
        <v>1.0351586800000001</v>
      </c>
      <c r="H4004">
        <f>IF('Input and Summary Results'!$J$4="yes",'Data Transformation'!F4004,'Data Transformation'!D4004)</f>
        <v>5.6236710000000002E-2</v>
      </c>
      <c r="I4004">
        <f t="shared" si="217"/>
        <v>229</v>
      </c>
    </row>
    <row r="4005" spans="2:9" x14ac:dyDescent="0.25">
      <c r="B4005">
        <f>IF('Input and Summary Results'!D3587=0,FALSE,'Input and Summary Results'!$B3587)</f>
        <v>229</v>
      </c>
      <c r="C4005">
        <f>IF(OR(B4005=0,'Input and Summary Results'!D3587=0,'Input and Summary Results'!D3587=""),FALSE,'Input and Summary Results'!$D3587)</f>
        <v>1.05807761</v>
      </c>
      <c r="D4005">
        <f>IF(OR(B4005=0,'Input and Summary Results'!E3587=0),FALSE,'Input and Summary Results'!$E3587)</f>
        <v>2.8068579999999999E-2</v>
      </c>
      <c r="E4005">
        <f t="shared" si="215"/>
        <v>2.4517524370771381E-2</v>
      </c>
      <c r="F4005">
        <f t="shared" si="216"/>
        <v>1.1513109818097368E-2</v>
      </c>
      <c r="G4005">
        <f>IF('Input and Summary Results'!$J$4="yes",IF(C4005=FALSE,FALSE,IF('Data Transformation'!E4005&lt;$R$10,E4005,$R$10)),IF(C4005=FALSE,FALSE,IF(C4005&lt;$R$10,C4005,$R$10)))</f>
        <v>1.05807761</v>
      </c>
      <c r="H4005">
        <f>IF('Input and Summary Results'!$J$4="yes",'Data Transformation'!F4005,'Data Transformation'!D4005)</f>
        <v>2.8068579999999999E-2</v>
      </c>
      <c r="I4005">
        <f t="shared" si="217"/>
        <v>229</v>
      </c>
    </row>
    <row r="4006" spans="2:9" x14ac:dyDescent="0.25">
      <c r="B4006">
        <f>IF('Input and Summary Results'!D3588=0,FALSE,'Input and Summary Results'!$B3588)</f>
        <v>229</v>
      </c>
      <c r="C4006">
        <f>IF(OR(B4006=0,'Input and Summary Results'!D3588=0,'Input and Summary Results'!D3588=""),FALSE,'Input and Summary Results'!$D3588)</f>
        <v>1.0691624500000001</v>
      </c>
      <c r="D4006">
        <f>IF(OR(B4006=0,'Input and Summary Results'!E3588=0),FALSE,'Input and Summary Results'!$E3588)</f>
        <v>6.3894709999999993E-2</v>
      </c>
      <c r="E4006">
        <f t="shared" si="215"/>
        <v>2.9043697517941409E-2</v>
      </c>
      <c r="F4006">
        <f t="shared" si="216"/>
        <v>2.5936474050318542E-2</v>
      </c>
      <c r="G4006">
        <f>IF('Input and Summary Results'!$J$4="yes",IF(C4006=FALSE,FALSE,IF('Data Transformation'!E4006&lt;$R$10,E4006,$R$10)),IF(C4006=FALSE,FALSE,IF(C4006&lt;$R$10,C4006,$R$10)))</f>
        <v>1.0691624500000001</v>
      </c>
      <c r="H4006">
        <f>IF('Input and Summary Results'!$J$4="yes",'Data Transformation'!F4006,'Data Transformation'!D4006)</f>
        <v>6.3894709999999993E-2</v>
      </c>
      <c r="I4006">
        <f t="shared" si="217"/>
        <v>229</v>
      </c>
    </row>
    <row r="4007" spans="2:9" x14ac:dyDescent="0.25">
      <c r="B4007">
        <f>IF('Input and Summary Results'!D3589=0,FALSE,'Input and Summary Results'!$B3589)</f>
        <v>229</v>
      </c>
      <c r="C4007">
        <f>IF(OR(B4007=0,'Input and Summary Results'!D3589=0,'Input and Summary Results'!D3589=""),FALSE,'Input and Summary Results'!$D3589)</f>
        <v>1.15467005</v>
      </c>
      <c r="D4007">
        <f>IF(OR(B4007=0,'Input and Summary Results'!E3589=0),FALSE,'Input and Summary Results'!$E3589)</f>
        <v>4.2639589999999998E-2</v>
      </c>
      <c r="E4007">
        <f t="shared" si="215"/>
        <v>6.2457901166793582E-2</v>
      </c>
      <c r="F4007">
        <f t="shared" si="216"/>
        <v>1.6026727340853777E-2</v>
      </c>
      <c r="G4007">
        <f>IF('Input and Summary Results'!$J$4="yes",IF(C4007=FALSE,FALSE,IF('Data Transformation'!E4007&lt;$R$10,E4007,$R$10)),IF(C4007=FALSE,FALSE,IF(C4007&lt;$R$10,C4007,$R$10)))</f>
        <v>1.15467005</v>
      </c>
      <c r="H4007">
        <f>IF('Input and Summary Results'!$J$4="yes",'Data Transformation'!F4007,'Data Transformation'!D4007)</f>
        <v>4.2639589999999998E-2</v>
      </c>
      <c r="I4007">
        <f t="shared" si="217"/>
        <v>229</v>
      </c>
    </row>
    <row r="4008" spans="2:9" x14ac:dyDescent="0.25">
      <c r="B4008">
        <f>IF('Input and Summary Results'!D3590=0,FALSE,'Input and Summary Results'!$B3590)</f>
        <v>229</v>
      </c>
      <c r="C4008">
        <f>IF(OR(B4008=0,'Input and Summary Results'!D3590=0,'Input and Summary Results'!D3590=""),FALSE,'Input and Summary Results'!$D3590)</f>
        <v>1.15651379</v>
      </c>
      <c r="D4008">
        <f>IF(OR(B4008=0,'Input and Summary Results'!E3590=0),FALSE,'Input and Summary Results'!$E3590)</f>
        <v>8.1112489999999995E-2</v>
      </c>
      <c r="E4008">
        <f t="shared" si="215"/>
        <v>6.3150815563361135E-2</v>
      </c>
      <c r="F4008">
        <f t="shared" si="216"/>
        <v>3.0438738356937358E-2</v>
      </c>
      <c r="G4008">
        <f>IF('Input and Summary Results'!$J$4="yes",IF(C4008=FALSE,FALSE,IF('Data Transformation'!E4008&lt;$R$10,E4008,$R$10)),IF(C4008=FALSE,FALSE,IF(C4008&lt;$R$10,C4008,$R$10)))</f>
        <v>1.15651379</v>
      </c>
      <c r="H4008">
        <f>IF('Input and Summary Results'!$J$4="yes",'Data Transformation'!F4008,'Data Transformation'!D4008)</f>
        <v>8.1112489999999995E-2</v>
      </c>
      <c r="I4008">
        <f t="shared" si="217"/>
        <v>229</v>
      </c>
    </row>
    <row r="4009" spans="2:9" x14ac:dyDescent="0.25">
      <c r="B4009">
        <f>IF('Input and Summary Results'!D3591=0,FALSE,'Input and Summary Results'!$B3591)</f>
        <v>229</v>
      </c>
      <c r="C4009">
        <f>IF(OR(B4009=0,'Input and Summary Results'!D3591=0,'Input and Summary Results'!D3591=""),FALSE,'Input and Summary Results'!$D3591)</f>
        <v>1.1826840700000001</v>
      </c>
      <c r="D4009">
        <f>IF(OR(B4009=0,'Input and Summary Results'!E3591=0),FALSE,'Input and Summary Results'!$E3591)</f>
        <v>6.7850949999999993E-2</v>
      </c>
      <c r="E4009">
        <f t="shared" si="215"/>
        <v>7.286874718074518E-2</v>
      </c>
      <c r="F4009">
        <f t="shared" si="216"/>
        <v>2.4898713905903876E-2</v>
      </c>
      <c r="G4009">
        <f>IF('Input and Summary Results'!$J$4="yes",IF(C4009=FALSE,FALSE,IF('Data Transformation'!E4009&lt;$R$10,E4009,$R$10)),IF(C4009=FALSE,FALSE,IF(C4009&lt;$R$10,C4009,$R$10)))</f>
        <v>1.1826840700000001</v>
      </c>
      <c r="H4009">
        <f>IF('Input and Summary Results'!$J$4="yes",'Data Transformation'!F4009,'Data Transformation'!D4009)</f>
        <v>6.7850949999999993E-2</v>
      </c>
      <c r="I4009">
        <f t="shared" si="217"/>
        <v>229</v>
      </c>
    </row>
    <row r="4010" spans="2:9" x14ac:dyDescent="0.25">
      <c r="B4010">
        <f>IF('Input and Summary Results'!D3592=0,FALSE,'Input and Summary Results'!$B3592)</f>
        <v>230</v>
      </c>
      <c r="C4010">
        <f>IF(OR(B4010=0,'Input and Summary Results'!D3592=0,'Input and Summary Results'!D3592=""),FALSE,'Input and Summary Results'!$D3592)</f>
        <v>-0.1131799</v>
      </c>
      <c r="D4010">
        <f>IF(OR(B4010=0,'Input and Summary Results'!E3592=0),FALSE,'Input and Summary Results'!$E3592)</f>
        <v>6.7457619999999996E-2</v>
      </c>
      <c r="E4010" t="e">
        <f t="shared" ref="E4010:E4073" si="218">IF(C4010=FALSE,FALSE,LOG10(C4010))</f>
        <v>#NUM!</v>
      </c>
      <c r="F4010">
        <f t="shared" ref="F4010:F4073" si="219">IF(D4010=FALSE, FALSE,0.434*D4010/C4010)</f>
        <v>-0.25867320151369633</v>
      </c>
      <c r="G4010">
        <f>IF('Input and Summary Results'!$J$4="yes",IF(C4010=FALSE,FALSE,IF('Data Transformation'!E4010&lt;$R$10,E4010,$R$10)),IF(C4010=FALSE,FALSE,IF(C4010&lt;$R$10,C4010,$R$10)))</f>
        <v>-0.1131799</v>
      </c>
      <c r="H4010">
        <f>IF('Input and Summary Results'!$J$4="yes",'Data Transformation'!F4010,'Data Transformation'!D4010)</f>
        <v>6.7457619999999996E-2</v>
      </c>
      <c r="I4010">
        <f t="shared" si="217"/>
        <v>230</v>
      </c>
    </row>
    <row r="4011" spans="2:9" x14ac:dyDescent="0.25">
      <c r="B4011">
        <f>IF('Input and Summary Results'!D3593=0,FALSE,'Input and Summary Results'!$B3593)</f>
        <v>230</v>
      </c>
      <c r="C4011">
        <f>IF(OR(B4011=0,'Input and Summary Results'!D3593=0,'Input and Summary Results'!D3593=""),FALSE,'Input and Summary Results'!$D3593)</f>
        <v>-3.0878200000000001E-2</v>
      </c>
      <c r="D4011">
        <f>IF(OR(B4011=0,'Input and Summary Results'!E3593=0),FALSE,'Input and Summary Results'!$E3593)</f>
        <v>4.2085270000000001E-2</v>
      </c>
      <c r="E4011" t="e">
        <f t="shared" si="218"/>
        <v>#NUM!</v>
      </c>
      <c r="F4011">
        <f t="shared" si="219"/>
        <v>-0.59151787280346657</v>
      </c>
      <c r="G4011">
        <f>IF('Input and Summary Results'!$J$4="yes",IF(C4011=FALSE,FALSE,IF('Data Transformation'!E4011&lt;$R$10,E4011,$R$10)),IF(C4011=FALSE,FALSE,IF(C4011&lt;$R$10,C4011,$R$10)))</f>
        <v>-3.0878200000000001E-2</v>
      </c>
      <c r="H4011">
        <f>IF('Input and Summary Results'!$J$4="yes",'Data Transformation'!F4011,'Data Transformation'!D4011)</f>
        <v>4.2085270000000001E-2</v>
      </c>
      <c r="I4011">
        <f t="shared" si="217"/>
        <v>230</v>
      </c>
    </row>
    <row r="4012" spans="2:9" x14ac:dyDescent="0.25">
      <c r="B4012">
        <f>IF('Input and Summary Results'!D3594=0,FALSE,'Input and Summary Results'!$B3594)</f>
        <v>230</v>
      </c>
      <c r="C4012">
        <f>IF(OR(B4012=0,'Input and Summary Results'!D3594=0,'Input and Summary Results'!D3594=""),FALSE,'Input and Summary Results'!$D3594)</f>
        <v>-2.8469299999999999E-2</v>
      </c>
      <c r="D4012">
        <f>IF(OR(B4012=0,'Input and Summary Results'!E3594=0),FALSE,'Input and Summary Results'!$E3594)</f>
        <v>3.517911E-2</v>
      </c>
      <c r="E4012" t="e">
        <f t="shared" si="218"/>
        <v>#NUM!</v>
      </c>
      <c r="F4012">
        <f t="shared" si="219"/>
        <v>-0.53628764107301552</v>
      </c>
      <c r="G4012">
        <f>IF('Input and Summary Results'!$J$4="yes",IF(C4012=FALSE,FALSE,IF('Data Transformation'!E4012&lt;$R$10,E4012,$R$10)),IF(C4012=FALSE,FALSE,IF(C4012&lt;$R$10,C4012,$R$10)))</f>
        <v>-2.8469299999999999E-2</v>
      </c>
      <c r="H4012">
        <f>IF('Input and Summary Results'!$J$4="yes",'Data Transformation'!F4012,'Data Transformation'!D4012)</f>
        <v>3.517911E-2</v>
      </c>
      <c r="I4012">
        <f t="shared" si="217"/>
        <v>230</v>
      </c>
    </row>
    <row r="4013" spans="2:9" x14ac:dyDescent="0.25">
      <c r="B4013">
        <f>IF('Input and Summary Results'!D3595=0,FALSE,'Input and Summary Results'!$B3595)</f>
        <v>230</v>
      </c>
      <c r="C4013">
        <f>IF(OR(B4013=0,'Input and Summary Results'!D3595=0,'Input and Summary Results'!D3595=""),FALSE,'Input and Summary Results'!$D3595)</f>
        <v>7.5126400000000001E-3</v>
      </c>
      <c r="D4013">
        <f>IF(OR(B4013=0,'Input and Summary Results'!E3595=0),FALSE,'Input and Summary Results'!$E3595)</f>
        <v>3.7737809999999997E-2</v>
      </c>
      <c r="E4013">
        <f t="shared" si="218"/>
        <v>-2.124207421723189</v>
      </c>
      <c r="F4013">
        <f t="shared" si="219"/>
        <v>2.1800870985432548</v>
      </c>
      <c r="G4013">
        <f>IF('Input and Summary Results'!$J$4="yes",IF(C4013=FALSE,FALSE,IF('Data Transformation'!E4013&lt;$R$10,E4013,$R$10)),IF(C4013=FALSE,FALSE,IF(C4013&lt;$R$10,C4013,$R$10)))</f>
        <v>7.5126400000000001E-3</v>
      </c>
      <c r="H4013">
        <f>IF('Input and Summary Results'!$J$4="yes",'Data Transformation'!F4013,'Data Transformation'!D4013)</f>
        <v>3.7737809999999997E-2</v>
      </c>
      <c r="I4013">
        <f t="shared" si="217"/>
        <v>230</v>
      </c>
    </row>
    <row r="4014" spans="2:9" x14ac:dyDescent="0.25">
      <c r="B4014">
        <f>IF('Input and Summary Results'!D3596=0,FALSE,'Input and Summary Results'!$B3596)</f>
        <v>230</v>
      </c>
      <c r="C4014">
        <f>IF(OR(B4014=0,'Input and Summary Results'!D3596=0,'Input and Summary Results'!D3596=""),FALSE,'Input and Summary Results'!$D3596)</f>
        <v>1.206084E-2</v>
      </c>
      <c r="D4014">
        <f>IF(OR(B4014=0,'Input and Summary Results'!E3596=0),FALSE,'Input and Summary Results'!$E3596)</f>
        <v>4.8912219999999999E-2</v>
      </c>
      <c r="E4014">
        <f t="shared" si="218"/>
        <v>-1.9186224438823805</v>
      </c>
      <c r="F4014">
        <f t="shared" si="219"/>
        <v>1.7600684098288346</v>
      </c>
      <c r="G4014">
        <f>IF('Input and Summary Results'!$J$4="yes",IF(C4014=FALSE,FALSE,IF('Data Transformation'!E4014&lt;$R$10,E4014,$R$10)),IF(C4014=FALSE,FALSE,IF(C4014&lt;$R$10,C4014,$R$10)))</f>
        <v>1.206084E-2</v>
      </c>
      <c r="H4014">
        <f>IF('Input and Summary Results'!$J$4="yes",'Data Transformation'!F4014,'Data Transformation'!D4014)</f>
        <v>4.8912219999999999E-2</v>
      </c>
      <c r="I4014">
        <f t="shared" si="217"/>
        <v>230</v>
      </c>
    </row>
    <row r="4015" spans="2:9" x14ac:dyDescent="0.25">
      <c r="B4015">
        <f>IF('Input and Summary Results'!D3597=0,FALSE,'Input and Summary Results'!$B3597)</f>
        <v>230</v>
      </c>
      <c r="C4015">
        <f>IF(OR(B4015=0,'Input and Summary Results'!D3597=0,'Input and Summary Results'!D3597=""),FALSE,'Input and Summary Results'!$D3597)</f>
        <v>2.6403409999999999E-2</v>
      </c>
      <c r="D4015">
        <f>IF(OR(B4015=0,'Input and Summary Results'!E3597=0),FALSE,'Input and Summary Results'!$E3597)</f>
        <v>4.2816310000000003E-2</v>
      </c>
      <c r="E4015">
        <f t="shared" si="218"/>
        <v>-1.5783399803821685</v>
      </c>
      <c r="F4015">
        <f t="shared" si="219"/>
        <v>0.70378328178064886</v>
      </c>
      <c r="G4015">
        <f>IF('Input and Summary Results'!$J$4="yes",IF(C4015=FALSE,FALSE,IF('Data Transformation'!E4015&lt;$R$10,E4015,$R$10)),IF(C4015=FALSE,FALSE,IF(C4015&lt;$R$10,C4015,$R$10)))</f>
        <v>2.6403409999999999E-2</v>
      </c>
      <c r="H4015">
        <f>IF('Input and Summary Results'!$J$4="yes",'Data Transformation'!F4015,'Data Transformation'!D4015)</f>
        <v>4.2816310000000003E-2</v>
      </c>
      <c r="I4015">
        <f t="shared" si="217"/>
        <v>230</v>
      </c>
    </row>
    <row r="4016" spans="2:9" x14ac:dyDescent="0.25">
      <c r="B4016">
        <f>IF('Input and Summary Results'!D3598=0,FALSE,'Input and Summary Results'!$B3598)</f>
        <v>230</v>
      </c>
      <c r="C4016">
        <f>IF(OR(B4016=0,'Input and Summary Results'!D3598=0,'Input and Summary Results'!D3598=""),FALSE,'Input and Summary Results'!$D3598)</f>
        <v>3.2438509999999997E-2</v>
      </c>
      <c r="D4016">
        <f>IF(OR(B4016=0,'Input and Summary Results'!E3598=0),FALSE,'Input and Summary Results'!$E3598)</f>
        <v>3.9839689999999997E-2</v>
      </c>
      <c r="E4016">
        <f t="shared" si="218"/>
        <v>-1.4889391024768934</v>
      </c>
      <c r="F4016">
        <f t="shared" si="219"/>
        <v>0.53302156788335842</v>
      </c>
      <c r="G4016">
        <f>IF('Input and Summary Results'!$J$4="yes",IF(C4016=FALSE,FALSE,IF('Data Transformation'!E4016&lt;$R$10,E4016,$R$10)),IF(C4016=FALSE,FALSE,IF(C4016&lt;$R$10,C4016,$R$10)))</f>
        <v>3.2438509999999997E-2</v>
      </c>
      <c r="H4016">
        <f>IF('Input and Summary Results'!$J$4="yes",'Data Transformation'!F4016,'Data Transformation'!D4016)</f>
        <v>3.9839689999999997E-2</v>
      </c>
      <c r="I4016">
        <f t="shared" si="217"/>
        <v>230</v>
      </c>
    </row>
    <row r="4017" spans="2:9" x14ac:dyDescent="0.25">
      <c r="B4017">
        <f>IF('Input and Summary Results'!D3599=0,FALSE,'Input and Summary Results'!$B3599)</f>
        <v>230</v>
      </c>
      <c r="C4017">
        <f>IF(OR(B4017=0,'Input and Summary Results'!D3599=0,'Input and Summary Results'!D3599=""),FALSE,'Input and Summary Results'!$D3599)</f>
        <v>7.0213040000000004E-2</v>
      </c>
      <c r="D4017">
        <f>IF(OR(B4017=0,'Input and Summary Results'!E3599=0),FALSE,'Input and Summary Results'!$E3599)</f>
        <v>2.4123869999999999E-2</v>
      </c>
      <c r="E4017">
        <f t="shared" si="218"/>
        <v>-1.1535822229966146</v>
      </c>
      <c r="F4017">
        <f t="shared" si="219"/>
        <v>0.14911417565739923</v>
      </c>
      <c r="G4017">
        <f>IF('Input and Summary Results'!$J$4="yes",IF(C4017=FALSE,FALSE,IF('Data Transformation'!E4017&lt;$R$10,E4017,$R$10)),IF(C4017=FALSE,FALSE,IF(C4017&lt;$R$10,C4017,$R$10)))</f>
        <v>7.0213040000000004E-2</v>
      </c>
      <c r="H4017">
        <f>IF('Input and Summary Results'!$J$4="yes",'Data Transformation'!F4017,'Data Transformation'!D4017)</f>
        <v>2.4123869999999999E-2</v>
      </c>
      <c r="I4017">
        <f t="shared" si="217"/>
        <v>230</v>
      </c>
    </row>
    <row r="4018" spans="2:9" x14ac:dyDescent="0.25">
      <c r="B4018">
        <f>IF('Input and Summary Results'!D3600=0,FALSE,'Input and Summary Results'!$B3600)</f>
        <v>230</v>
      </c>
      <c r="C4018">
        <f>IF(OR(B4018=0,'Input and Summary Results'!D3600=0,'Input and Summary Results'!D3600=""),FALSE,'Input and Summary Results'!$D3600)</f>
        <v>7.8390630000000003E-2</v>
      </c>
      <c r="D4018">
        <f>IF(OR(B4018=0,'Input and Summary Results'!E3600=0),FALSE,'Input and Summary Results'!$E3600)</f>
        <v>4.6632819999999998E-2</v>
      </c>
      <c r="E4018">
        <f t="shared" si="218"/>
        <v>-1.105735845255472</v>
      </c>
      <c r="F4018">
        <f t="shared" si="219"/>
        <v>0.2581768239392897</v>
      </c>
      <c r="G4018">
        <f>IF('Input and Summary Results'!$J$4="yes",IF(C4018=FALSE,FALSE,IF('Data Transformation'!E4018&lt;$R$10,E4018,$R$10)),IF(C4018=FALSE,FALSE,IF(C4018&lt;$R$10,C4018,$R$10)))</f>
        <v>7.8390630000000003E-2</v>
      </c>
      <c r="H4018">
        <f>IF('Input and Summary Results'!$J$4="yes",'Data Transformation'!F4018,'Data Transformation'!D4018)</f>
        <v>4.6632819999999998E-2</v>
      </c>
      <c r="I4018">
        <f t="shared" si="217"/>
        <v>230</v>
      </c>
    </row>
    <row r="4019" spans="2:9" x14ac:dyDescent="0.25">
      <c r="B4019">
        <f>IF('Input and Summary Results'!D3601=0,FALSE,'Input and Summary Results'!$B3601)</f>
        <v>230</v>
      </c>
      <c r="C4019">
        <f>IF(OR(B4019=0,'Input and Summary Results'!D3601=0,'Input and Summary Results'!D3601=""),FALSE,'Input and Summary Results'!$D3601)</f>
        <v>8.004348E-2</v>
      </c>
      <c r="D4019">
        <f>IF(OR(B4019=0,'Input and Summary Results'!E3601=0),FALSE,'Input and Summary Results'!$E3601)</f>
        <v>4.9541219999999997E-2</v>
      </c>
      <c r="E4019">
        <f t="shared" si="218"/>
        <v>-1.0966740380775222</v>
      </c>
      <c r="F4019">
        <f t="shared" si="219"/>
        <v>0.26861512617892169</v>
      </c>
      <c r="G4019">
        <f>IF('Input and Summary Results'!$J$4="yes",IF(C4019=FALSE,FALSE,IF('Data Transformation'!E4019&lt;$R$10,E4019,$R$10)),IF(C4019=FALSE,FALSE,IF(C4019&lt;$R$10,C4019,$R$10)))</f>
        <v>8.004348E-2</v>
      </c>
      <c r="H4019">
        <f>IF('Input and Summary Results'!$J$4="yes",'Data Transformation'!F4019,'Data Transformation'!D4019)</f>
        <v>4.9541219999999997E-2</v>
      </c>
      <c r="I4019">
        <f t="shared" si="217"/>
        <v>230</v>
      </c>
    </row>
    <row r="4020" spans="2:9" x14ac:dyDescent="0.25">
      <c r="B4020">
        <f>IF('Input and Summary Results'!D3602=0,FALSE,'Input and Summary Results'!$B3602)</f>
        <v>230</v>
      </c>
      <c r="C4020">
        <f>IF(OR(B4020=0,'Input and Summary Results'!D3602=0,'Input and Summary Results'!D3602=""),FALSE,'Input and Summary Results'!$D3602)</f>
        <v>8.3909999999999998E-2</v>
      </c>
      <c r="D4020">
        <f>IF(OR(B4020=0,'Input and Summary Results'!E3602=0),FALSE,'Input and Summary Results'!$E3602)</f>
        <v>5.5913190000000002E-2</v>
      </c>
      <c r="E4020">
        <f t="shared" si="218"/>
        <v>-1.0761862789088104</v>
      </c>
      <c r="F4020">
        <f t="shared" si="219"/>
        <v>0.28919466642831609</v>
      </c>
      <c r="G4020">
        <f>IF('Input and Summary Results'!$J$4="yes",IF(C4020=FALSE,FALSE,IF('Data Transformation'!E4020&lt;$R$10,E4020,$R$10)),IF(C4020=FALSE,FALSE,IF(C4020&lt;$R$10,C4020,$R$10)))</f>
        <v>8.3909999999999998E-2</v>
      </c>
      <c r="H4020">
        <f>IF('Input and Summary Results'!$J$4="yes",'Data Transformation'!F4020,'Data Transformation'!D4020)</f>
        <v>5.5913190000000002E-2</v>
      </c>
      <c r="I4020">
        <f t="shared" si="217"/>
        <v>230</v>
      </c>
    </row>
    <row r="4021" spans="2:9" x14ac:dyDescent="0.25">
      <c r="B4021">
        <f>IF('Input and Summary Results'!D3603=0,FALSE,'Input and Summary Results'!$B3603)</f>
        <v>230</v>
      </c>
      <c r="C4021">
        <f>IF(OR(B4021=0,'Input and Summary Results'!D3603=0,'Input and Summary Results'!D3603=""),FALSE,'Input and Summary Results'!$D3603)</f>
        <v>8.5083409999999998E-2</v>
      </c>
      <c r="D4021">
        <f>IF(OR(B4021=0,'Input and Summary Results'!E3603=0),FALSE,'Input and Summary Results'!$E3603)</f>
        <v>5.070119E-2</v>
      </c>
      <c r="E4021">
        <f t="shared" si="218"/>
        <v>-1.0701551126279591</v>
      </c>
      <c r="F4021">
        <f t="shared" si="219"/>
        <v>0.25862052849080686</v>
      </c>
      <c r="G4021">
        <f>IF('Input and Summary Results'!$J$4="yes",IF(C4021=FALSE,FALSE,IF('Data Transformation'!E4021&lt;$R$10,E4021,$R$10)),IF(C4021=FALSE,FALSE,IF(C4021&lt;$R$10,C4021,$R$10)))</f>
        <v>8.5083409999999998E-2</v>
      </c>
      <c r="H4021">
        <f>IF('Input and Summary Results'!$J$4="yes",'Data Transformation'!F4021,'Data Transformation'!D4021)</f>
        <v>5.070119E-2</v>
      </c>
      <c r="I4021">
        <f t="shared" si="217"/>
        <v>230</v>
      </c>
    </row>
    <row r="4022" spans="2:9" x14ac:dyDescent="0.25">
      <c r="B4022">
        <f>IF('Input and Summary Results'!D3604=0,FALSE,'Input and Summary Results'!$B3604)</f>
        <v>230</v>
      </c>
      <c r="C4022">
        <f>IF(OR(B4022=0,'Input and Summary Results'!D3604=0,'Input and Summary Results'!D3604=""),FALSE,'Input and Summary Results'!$D3604)</f>
        <v>9.3913880000000005E-2</v>
      </c>
      <c r="D4022">
        <f>IF(OR(B4022=0,'Input and Summary Results'!E3604=0),FALSE,'Input and Summary Results'!$E3604)</f>
        <v>3.8227810000000001E-2</v>
      </c>
      <c r="E4022">
        <f t="shared" si="218"/>
        <v>-1.0272702164460057</v>
      </c>
      <c r="F4022">
        <f t="shared" si="219"/>
        <v>0.17666046318180018</v>
      </c>
      <c r="G4022">
        <f>IF('Input and Summary Results'!$J$4="yes",IF(C4022=FALSE,FALSE,IF('Data Transformation'!E4022&lt;$R$10,E4022,$R$10)),IF(C4022=FALSE,FALSE,IF(C4022&lt;$R$10,C4022,$R$10)))</f>
        <v>9.3913880000000005E-2</v>
      </c>
      <c r="H4022">
        <f>IF('Input and Summary Results'!$J$4="yes",'Data Transformation'!F4022,'Data Transformation'!D4022)</f>
        <v>3.8227810000000001E-2</v>
      </c>
      <c r="I4022">
        <f t="shared" si="217"/>
        <v>230</v>
      </c>
    </row>
    <row r="4023" spans="2:9" x14ac:dyDescent="0.25">
      <c r="B4023">
        <f>IF('Input and Summary Results'!D3605=0,FALSE,'Input and Summary Results'!$B3605)</f>
        <v>230</v>
      </c>
      <c r="C4023">
        <f>IF(OR(B4023=0,'Input and Summary Results'!D3605=0,'Input and Summary Results'!D3605=""),FALSE,'Input and Summary Results'!$D3605)</f>
        <v>9.9308809999999997E-2</v>
      </c>
      <c r="D4023">
        <f>IF(OR(B4023=0,'Input and Summary Results'!E3605=0),FALSE,'Input and Summary Results'!$E3605)</f>
        <v>5.6823659999999998E-2</v>
      </c>
      <c r="E4023">
        <f t="shared" si="218"/>
        <v>-1.0030122221524911</v>
      </c>
      <c r="F4023">
        <f t="shared" si="219"/>
        <v>0.24833112429803561</v>
      </c>
      <c r="G4023">
        <f>IF('Input and Summary Results'!$J$4="yes",IF(C4023=FALSE,FALSE,IF('Data Transformation'!E4023&lt;$R$10,E4023,$R$10)),IF(C4023=FALSE,FALSE,IF(C4023&lt;$R$10,C4023,$R$10)))</f>
        <v>9.9308809999999997E-2</v>
      </c>
      <c r="H4023">
        <f>IF('Input and Summary Results'!$J$4="yes",'Data Transformation'!F4023,'Data Transformation'!D4023)</f>
        <v>5.6823659999999998E-2</v>
      </c>
      <c r="I4023">
        <f t="shared" si="217"/>
        <v>230</v>
      </c>
    </row>
    <row r="4024" spans="2:9" x14ac:dyDescent="0.25">
      <c r="B4024">
        <f>IF('Input and Summary Results'!D3606=0,FALSE,'Input and Summary Results'!$B3606)</f>
        <v>230</v>
      </c>
      <c r="C4024">
        <f>IF(OR(B4024=0,'Input and Summary Results'!D3606=0,'Input and Summary Results'!D3606=""),FALSE,'Input and Summary Results'!$D3606)</f>
        <v>0.14615444999999999</v>
      </c>
      <c r="D4024">
        <f>IF(OR(B4024=0,'Input and Summary Results'!E3606=0),FALSE,'Input and Summary Results'!$E3606)</f>
        <v>5.1176680000000002E-2</v>
      </c>
      <c r="E4024">
        <f t="shared" si="218"/>
        <v>-0.83518795703577609</v>
      </c>
      <c r="F4024">
        <f t="shared" si="219"/>
        <v>0.15196717664087547</v>
      </c>
      <c r="G4024">
        <f>IF('Input and Summary Results'!$J$4="yes",IF(C4024=FALSE,FALSE,IF('Data Transformation'!E4024&lt;$R$10,E4024,$R$10)),IF(C4024=FALSE,FALSE,IF(C4024&lt;$R$10,C4024,$R$10)))</f>
        <v>0.14615444999999999</v>
      </c>
      <c r="H4024">
        <f>IF('Input and Summary Results'!$J$4="yes",'Data Transformation'!F4024,'Data Transformation'!D4024)</f>
        <v>5.1176680000000002E-2</v>
      </c>
      <c r="I4024">
        <f t="shared" si="217"/>
        <v>230</v>
      </c>
    </row>
    <row r="4025" spans="2:9" x14ac:dyDescent="0.25">
      <c r="B4025">
        <f>IF('Input and Summary Results'!D3607=0,FALSE,'Input and Summary Results'!$B3607)</f>
        <v>230</v>
      </c>
      <c r="C4025">
        <f>IF(OR(B4025=0,'Input and Summary Results'!D3607=0,'Input and Summary Results'!D3607=""),FALSE,'Input and Summary Results'!$D3607)</f>
        <v>0.19382745000000001</v>
      </c>
      <c r="D4025">
        <f>IF(OR(B4025=0,'Input and Summary Results'!E3607=0),FALSE,'Input and Summary Results'!$E3607)</f>
        <v>4.3081109999999999E-2</v>
      </c>
      <c r="E4025">
        <f t="shared" si="218"/>
        <v>-0.71258471779438448</v>
      </c>
      <c r="F4025">
        <f t="shared" si="219"/>
        <v>9.6463126043292616E-2</v>
      </c>
      <c r="G4025">
        <f>IF('Input and Summary Results'!$J$4="yes",IF(C4025=FALSE,FALSE,IF('Data Transformation'!E4025&lt;$R$10,E4025,$R$10)),IF(C4025=FALSE,FALSE,IF(C4025&lt;$R$10,C4025,$R$10)))</f>
        <v>0.19382745000000001</v>
      </c>
      <c r="H4025">
        <f>IF('Input and Summary Results'!$J$4="yes",'Data Transformation'!F4025,'Data Transformation'!D4025)</f>
        <v>4.3081109999999999E-2</v>
      </c>
      <c r="I4025">
        <f t="shared" si="217"/>
        <v>230</v>
      </c>
    </row>
    <row r="4026" spans="2:9" x14ac:dyDescent="0.25">
      <c r="B4026">
        <f>IF('Input and Summary Results'!D3608=0,FALSE,'Input and Summary Results'!$B3608)</f>
        <v>230</v>
      </c>
      <c r="C4026">
        <f>IF(OR(B4026=0,'Input and Summary Results'!D3608=0,'Input and Summary Results'!D3608=""),FALSE,'Input and Summary Results'!$D3608)</f>
        <v>0.22696004</v>
      </c>
      <c r="D4026">
        <f>IF(OR(B4026=0,'Input and Summary Results'!E3608=0),FALSE,'Input and Summary Results'!$E3608)</f>
        <v>4.1722830000000002E-2</v>
      </c>
      <c r="E4026">
        <f t="shared" si="218"/>
        <v>-0.64405060067106146</v>
      </c>
      <c r="F4026">
        <f t="shared" si="219"/>
        <v>7.9783684475910388E-2</v>
      </c>
      <c r="G4026">
        <f>IF('Input and Summary Results'!$J$4="yes",IF(C4026=FALSE,FALSE,IF('Data Transformation'!E4026&lt;$R$10,E4026,$R$10)),IF(C4026=FALSE,FALSE,IF(C4026&lt;$R$10,C4026,$R$10)))</f>
        <v>0.22696004</v>
      </c>
      <c r="H4026">
        <f>IF('Input and Summary Results'!$J$4="yes",'Data Transformation'!F4026,'Data Transformation'!D4026)</f>
        <v>4.1722830000000002E-2</v>
      </c>
      <c r="I4026">
        <f t="shared" si="217"/>
        <v>230</v>
      </c>
    </row>
    <row r="4027" spans="2:9" x14ac:dyDescent="0.25">
      <c r="B4027">
        <f>IF('Input and Summary Results'!D3609=0,FALSE,'Input and Summary Results'!$B3609)</f>
        <v>230</v>
      </c>
      <c r="C4027">
        <f>IF(OR(B4027=0,'Input and Summary Results'!D3609=0,'Input and Summary Results'!D3609=""),FALSE,'Input and Summary Results'!$D3609)</f>
        <v>0.33674173000000002</v>
      </c>
      <c r="D4027">
        <f>IF(OR(B4027=0,'Input and Summary Results'!E3609=0),FALSE,'Input and Summary Results'!$E3609)</f>
        <v>2.9194029999999999E-2</v>
      </c>
      <c r="E4027">
        <f t="shared" si="218"/>
        <v>-0.47270306126041256</v>
      </c>
      <c r="F4027">
        <f t="shared" si="219"/>
        <v>3.7625895133341504E-2</v>
      </c>
      <c r="G4027">
        <f>IF('Input and Summary Results'!$J$4="yes",IF(C4027=FALSE,FALSE,IF('Data Transformation'!E4027&lt;$R$10,E4027,$R$10)),IF(C4027=FALSE,FALSE,IF(C4027&lt;$R$10,C4027,$R$10)))</f>
        <v>0.33674173000000002</v>
      </c>
      <c r="H4027">
        <f>IF('Input and Summary Results'!$J$4="yes",'Data Transformation'!F4027,'Data Transformation'!D4027)</f>
        <v>2.9194029999999999E-2</v>
      </c>
      <c r="I4027">
        <f t="shared" si="217"/>
        <v>230</v>
      </c>
    </row>
    <row r="4028" spans="2:9" x14ac:dyDescent="0.25">
      <c r="B4028">
        <f>IF('Input and Summary Results'!D3610=0,FALSE,'Input and Summary Results'!$B3610)</f>
        <v>230</v>
      </c>
      <c r="C4028">
        <f>IF(OR(B4028=0,'Input and Summary Results'!D3610=0,'Input and Summary Results'!D3610=""),FALSE,'Input and Summary Results'!$D3610)</f>
        <v>0.58854859999999998</v>
      </c>
      <c r="D4028">
        <f>IF(OR(B4028=0,'Input and Summary Results'!E3610=0),FALSE,'Input and Summary Results'!$E3610)</f>
        <v>7.1453299999999997E-2</v>
      </c>
      <c r="E4028">
        <f t="shared" si="218"/>
        <v>-0.2302176690306699</v>
      </c>
      <c r="F4028">
        <f t="shared" si="219"/>
        <v>5.269018089585125E-2</v>
      </c>
      <c r="G4028">
        <f>IF('Input and Summary Results'!$J$4="yes",IF(C4028=FALSE,FALSE,IF('Data Transformation'!E4028&lt;$R$10,E4028,$R$10)),IF(C4028=FALSE,FALSE,IF(C4028&lt;$R$10,C4028,$R$10)))</f>
        <v>0.58854859999999998</v>
      </c>
      <c r="H4028">
        <f>IF('Input and Summary Results'!$J$4="yes",'Data Transformation'!F4028,'Data Transformation'!D4028)</f>
        <v>7.1453299999999997E-2</v>
      </c>
      <c r="I4028">
        <f t="shared" si="217"/>
        <v>230</v>
      </c>
    </row>
    <row r="4029" spans="2:9" x14ac:dyDescent="0.25">
      <c r="B4029">
        <f>IF('Input and Summary Results'!D3611=0,FALSE,'Input and Summary Results'!$B3611)</f>
        <v>231</v>
      </c>
      <c r="C4029">
        <f>IF(OR(B4029=0,'Input and Summary Results'!D3611=0,'Input and Summary Results'!D3611=""),FALSE,'Input and Summary Results'!$D3611)</f>
        <v>6.9414699999999999E-3</v>
      </c>
      <c r="D4029">
        <f>IF(OR(B4029=0,'Input and Summary Results'!E3611=0),FALSE,'Input and Summary Results'!$E3611)</f>
        <v>3.3409759999999997E-2</v>
      </c>
      <c r="E4029">
        <f t="shared" si="218"/>
        <v>-2.1585485489565208</v>
      </c>
      <c r="F4029">
        <f t="shared" si="219"/>
        <v>2.0888710662150811</v>
      </c>
      <c r="G4029">
        <f>IF('Input and Summary Results'!$J$4="yes",IF(C4029=FALSE,FALSE,IF('Data Transformation'!E4029&lt;$R$10,E4029,$R$10)),IF(C4029=FALSE,FALSE,IF(C4029&lt;$R$10,C4029,$R$10)))</f>
        <v>6.9414699999999999E-3</v>
      </c>
      <c r="H4029">
        <f>IF('Input and Summary Results'!$J$4="yes",'Data Transformation'!F4029,'Data Transformation'!D4029)</f>
        <v>3.3409759999999997E-2</v>
      </c>
      <c r="I4029">
        <f t="shared" si="217"/>
        <v>231</v>
      </c>
    </row>
    <row r="4030" spans="2:9" x14ac:dyDescent="0.25">
      <c r="B4030">
        <f>IF('Input and Summary Results'!D3612=0,FALSE,'Input and Summary Results'!$B3612)</f>
        <v>231</v>
      </c>
      <c r="C4030">
        <f>IF(OR(B4030=0,'Input and Summary Results'!D3612=0,'Input and Summary Results'!D3612=""),FALSE,'Input and Summary Results'!$D3612)</f>
        <v>4.6321479999999998E-2</v>
      </c>
      <c r="D4030">
        <f>IF(OR(B4030=0,'Input and Summary Results'!E3612=0),FALSE,'Input and Summary Results'!$E3612)</f>
        <v>4.537737E-2</v>
      </c>
      <c r="E4030">
        <f t="shared" si="218"/>
        <v>-1.3342175730810328</v>
      </c>
      <c r="F4030">
        <f t="shared" si="219"/>
        <v>0.42515434696818843</v>
      </c>
      <c r="G4030">
        <f>IF('Input and Summary Results'!$J$4="yes",IF(C4030=FALSE,FALSE,IF('Data Transformation'!E4030&lt;$R$10,E4030,$R$10)),IF(C4030=FALSE,FALSE,IF(C4030&lt;$R$10,C4030,$R$10)))</f>
        <v>4.6321479999999998E-2</v>
      </c>
      <c r="H4030">
        <f>IF('Input and Summary Results'!$J$4="yes",'Data Transformation'!F4030,'Data Transformation'!D4030)</f>
        <v>4.537737E-2</v>
      </c>
      <c r="I4030">
        <f t="shared" si="217"/>
        <v>231</v>
      </c>
    </row>
    <row r="4031" spans="2:9" x14ac:dyDescent="0.25">
      <c r="B4031">
        <f>IF('Input and Summary Results'!D3613=0,FALSE,'Input and Summary Results'!$B3613)</f>
        <v>231</v>
      </c>
      <c r="C4031">
        <f>IF(OR(B4031=0,'Input and Summary Results'!D3613=0,'Input and Summary Results'!D3613=""),FALSE,'Input and Summary Results'!$D3613)</f>
        <v>0.23291261999999999</v>
      </c>
      <c r="D4031">
        <f>IF(OR(B4031=0,'Input and Summary Results'!E3613=0),FALSE,'Input and Summary Results'!$E3613)</f>
        <v>4.8447879999999999E-2</v>
      </c>
      <c r="E4031">
        <f t="shared" si="218"/>
        <v>-0.63280697927178209</v>
      </c>
      <c r="F4031">
        <f t="shared" si="219"/>
        <v>9.0275829278808506E-2</v>
      </c>
      <c r="G4031">
        <f>IF('Input and Summary Results'!$J$4="yes",IF(C4031=FALSE,FALSE,IF('Data Transformation'!E4031&lt;$R$10,E4031,$R$10)),IF(C4031=FALSE,FALSE,IF(C4031&lt;$R$10,C4031,$R$10)))</f>
        <v>0.23291261999999999</v>
      </c>
      <c r="H4031">
        <f>IF('Input and Summary Results'!$J$4="yes",'Data Transformation'!F4031,'Data Transformation'!D4031)</f>
        <v>4.8447879999999999E-2</v>
      </c>
      <c r="I4031">
        <f t="shared" si="217"/>
        <v>231</v>
      </c>
    </row>
    <row r="4032" spans="2:9" x14ac:dyDescent="0.25">
      <c r="B4032">
        <f>IF('Input and Summary Results'!D3614=0,FALSE,'Input and Summary Results'!$B3614)</f>
        <v>231</v>
      </c>
      <c r="C4032">
        <f>IF(OR(B4032=0,'Input and Summary Results'!D3614=0,'Input and Summary Results'!D3614=""),FALSE,'Input and Summary Results'!$D3614)</f>
        <v>0.23683522000000001</v>
      </c>
      <c r="D4032">
        <f>IF(OR(B4032=0,'Input and Summary Results'!E3614=0),FALSE,'Input and Summary Results'!$E3614)</f>
        <v>3.6607920000000002E-2</v>
      </c>
      <c r="E4032">
        <f t="shared" si="218"/>
        <v>-0.62555371278414473</v>
      </c>
      <c r="F4032">
        <f t="shared" si="219"/>
        <v>6.7083929831044553E-2</v>
      </c>
      <c r="G4032">
        <f>IF('Input and Summary Results'!$J$4="yes",IF(C4032=FALSE,FALSE,IF('Data Transformation'!E4032&lt;$R$10,E4032,$R$10)),IF(C4032=FALSE,FALSE,IF(C4032&lt;$R$10,C4032,$R$10)))</f>
        <v>0.23683522000000001</v>
      </c>
      <c r="H4032">
        <f>IF('Input and Summary Results'!$J$4="yes",'Data Transformation'!F4032,'Data Transformation'!D4032)</f>
        <v>3.6607920000000002E-2</v>
      </c>
      <c r="I4032">
        <f t="shared" si="217"/>
        <v>231</v>
      </c>
    </row>
    <row r="4033" spans="2:9" x14ac:dyDescent="0.25">
      <c r="B4033">
        <f>IF('Input and Summary Results'!D3615=0,FALSE,'Input and Summary Results'!$B3615)</f>
        <v>231</v>
      </c>
      <c r="C4033">
        <f>IF(OR(B4033=0,'Input and Summary Results'!D3615=0,'Input and Summary Results'!D3615=""),FALSE,'Input and Summary Results'!$D3615)</f>
        <v>0.35567373000000002</v>
      </c>
      <c r="D4033">
        <f>IF(OR(B4033=0,'Input and Summary Results'!E3615=0),FALSE,'Input and Summary Results'!$E3615)</f>
        <v>5.8467680000000001E-2</v>
      </c>
      <c r="E4033">
        <f t="shared" si="218"/>
        <v>-0.44894821054477768</v>
      </c>
      <c r="F4033">
        <f t="shared" si="219"/>
        <v>7.1343399806333738E-2</v>
      </c>
      <c r="G4033">
        <f>IF('Input and Summary Results'!$J$4="yes",IF(C4033=FALSE,FALSE,IF('Data Transformation'!E4033&lt;$R$10,E4033,$R$10)),IF(C4033=FALSE,FALSE,IF(C4033&lt;$R$10,C4033,$R$10)))</f>
        <v>0.35567373000000002</v>
      </c>
      <c r="H4033">
        <f>IF('Input and Summary Results'!$J$4="yes",'Data Transformation'!F4033,'Data Transformation'!D4033)</f>
        <v>5.8467680000000001E-2</v>
      </c>
      <c r="I4033">
        <f t="shared" si="217"/>
        <v>231</v>
      </c>
    </row>
    <row r="4034" spans="2:9" x14ac:dyDescent="0.25">
      <c r="B4034">
        <f>IF('Input and Summary Results'!D3616=0,FALSE,'Input and Summary Results'!$B3616)</f>
        <v>231</v>
      </c>
      <c r="C4034">
        <f>IF(OR(B4034=0,'Input and Summary Results'!D3616=0,'Input and Summary Results'!D3616=""),FALSE,'Input and Summary Results'!$D3616)</f>
        <v>0.44142561000000002</v>
      </c>
      <c r="D4034">
        <f>IF(OR(B4034=0,'Input and Summary Results'!E3616=0),FALSE,'Input and Summary Results'!$E3616)</f>
        <v>2.356832E-2</v>
      </c>
      <c r="E4034">
        <f t="shared" si="218"/>
        <v>-0.35514247416703032</v>
      </c>
      <c r="F4034">
        <f t="shared" si="219"/>
        <v>2.3171856476564646E-2</v>
      </c>
      <c r="G4034">
        <f>IF('Input and Summary Results'!$J$4="yes",IF(C4034=FALSE,FALSE,IF('Data Transformation'!E4034&lt;$R$10,E4034,$R$10)),IF(C4034=FALSE,FALSE,IF(C4034&lt;$R$10,C4034,$R$10)))</f>
        <v>0.44142561000000002</v>
      </c>
      <c r="H4034">
        <f>IF('Input and Summary Results'!$J$4="yes",'Data Transformation'!F4034,'Data Transformation'!D4034)</f>
        <v>2.356832E-2</v>
      </c>
      <c r="I4034">
        <f t="shared" si="217"/>
        <v>231</v>
      </c>
    </row>
    <row r="4035" spans="2:9" x14ac:dyDescent="0.25">
      <c r="B4035">
        <f>IF('Input and Summary Results'!D3617=0,FALSE,'Input and Summary Results'!$B3617)</f>
        <v>231</v>
      </c>
      <c r="C4035">
        <f>IF(OR(B4035=0,'Input and Summary Results'!D3617=0,'Input and Summary Results'!D3617=""),FALSE,'Input and Summary Results'!$D3617)</f>
        <v>0.46231441000000001</v>
      </c>
      <c r="D4035">
        <f>IF(OR(B4035=0,'Input and Summary Results'!E3617=0),FALSE,'Input and Summary Results'!$E3617)</f>
        <v>4.2057869999999997E-2</v>
      </c>
      <c r="E4035">
        <f t="shared" si="218"/>
        <v>-0.33506256971149273</v>
      </c>
      <c r="F4035">
        <f t="shared" si="219"/>
        <v>3.948203903053768E-2</v>
      </c>
      <c r="G4035">
        <f>IF('Input and Summary Results'!$J$4="yes",IF(C4035=FALSE,FALSE,IF('Data Transformation'!E4035&lt;$R$10,E4035,$R$10)),IF(C4035=FALSE,FALSE,IF(C4035&lt;$R$10,C4035,$R$10)))</f>
        <v>0.46231441000000001</v>
      </c>
      <c r="H4035">
        <f>IF('Input and Summary Results'!$J$4="yes",'Data Transformation'!F4035,'Data Transformation'!D4035)</f>
        <v>4.2057869999999997E-2</v>
      </c>
      <c r="I4035">
        <f t="shared" si="217"/>
        <v>231</v>
      </c>
    </row>
    <row r="4036" spans="2:9" x14ac:dyDescent="0.25">
      <c r="B4036">
        <f>IF('Input and Summary Results'!D3618=0,FALSE,'Input and Summary Results'!$B3618)</f>
        <v>231</v>
      </c>
      <c r="C4036">
        <f>IF(OR(B4036=0,'Input and Summary Results'!D3618=0,'Input and Summary Results'!D3618=""),FALSE,'Input and Summary Results'!$D3618)</f>
        <v>0.47753696000000001</v>
      </c>
      <c r="D4036">
        <f>IF(OR(B4036=0,'Input and Summary Results'!E3618=0),FALSE,'Input and Summary Results'!$E3618)</f>
        <v>7.2933719999999994E-2</v>
      </c>
      <c r="E4036">
        <f t="shared" si="218"/>
        <v>-0.32099300962397515</v>
      </c>
      <c r="F4036">
        <f t="shared" si="219"/>
        <v>6.6284365675067333E-2</v>
      </c>
      <c r="G4036">
        <f>IF('Input and Summary Results'!$J$4="yes",IF(C4036=FALSE,FALSE,IF('Data Transformation'!E4036&lt;$R$10,E4036,$R$10)),IF(C4036=FALSE,FALSE,IF(C4036&lt;$R$10,C4036,$R$10)))</f>
        <v>0.47753696000000001</v>
      </c>
      <c r="H4036">
        <f>IF('Input and Summary Results'!$J$4="yes",'Data Transformation'!F4036,'Data Transformation'!D4036)</f>
        <v>7.2933719999999994E-2</v>
      </c>
      <c r="I4036">
        <f t="shared" si="217"/>
        <v>231</v>
      </c>
    </row>
    <row r="4037" spans="2:9" x14ac:dyDescent="0.25">
      <c r="B4037">
        <f>IF('Input and Summary Results'!D3619=0,FALSE,'Input and Summary Results'!$B3619)</f>
        <v>231</v>
      </c>
      <c r="C4037">
        <f>IF(OR(B4037=0,'Input and Summary Results'!D3619=0,'Input and Summary Results'!D3619=""),FALSE,'Input and Summary Results'!$D3619)</f>
        <v>0.49991521999999999</v>
      </c>
      <c r="D4037">
        <f>IF(OR(B4037=0,'Input and Summary Results'!E3619=0),FALSE,'Input and Summary Results'!$E3619)</f>
        <v>5.2232849999999997E-2</v>
      </c>
      <c r="E4037">
        <f t="shared" si="218"/>
        <v>-0.30110364088015062</v>
      </c>
      <c r="F4037">
        <f t="shared" si="219"/>
        <v>4.534580263429467E-2</v>
      </c>
      <c r="G4037">
        <f>IF('Input and Summary Results'!$J$4="yes",IF(C4037=FALSE,FALSE,IF('Data Transformation'!E4037&lt;$R$10,E4037,$R$10)),IF(C4037=FALSE,FALSE,IF(C4037&lt;$R$10,C4037,$R$10)))</f>
        <v>0.49991521999999999</v>
      </c>
      <c r="H4037">
        <f>IF('Input and Summary Results'!$J$4="yes",'Data Transformation'!F4037,'Data Transformation'!D4037)</f>
        <v>5.2232849999999997E-2</v>
      </c>
      <c r="I4037">
        <f t="shared" ref="I4037:I4100" si="220">IF(G4037=FALSE,"",B4037)</f>
        <v>231</v>
      </c>
    </row>
    <row r="4038" spans="2:9" x14ac:dyDescent="0.25">
      <c r="B4038">
        <f>IF('Input and Summary Results'!D3620=0,FALSE,'Input and Summary Results'!$B3620)</f>
        <v>231</v>
      </c>
      <c r="C4038">
        <f>IF(OR(B4038=0,'Input and Summary Results'!D3620=0,'Input and Summary Results'!D3620=""),FALSE,'Input and Summary Results'!$D3620)</f>
        <v>0.58340292000000005</v>
      </c>
      <c r="D4038">
        <f>IF(OR(B4038=0,'Input and Summary Results'!E3620=0),FALSE,'Input and Summary Results'!$E3620)</f>
        <v>4.4577029999999997E-2</v>
      </c>
      <c r="E4038">
        <f t="shared" si="218"/>
        <v>-0.23403140151405716</v>
      </c>
      <c r="F4038">
        <f t="shared" si="219"/>
        <v>3.3161354454653735E-2</v>
      </c>
      <c r="G4038">
        <f>IF('Input and Summary Results'!$J$4="yes",IF(C4038=FALSE,FALSE,IF('Data Transformation'!E4038&lt;$R$10,E4038,$R$10)),IF(C4038=FALSE,FALSE,IF(C4038&lt;$R$10,C4038,$R$10)))</f>
        <v>0.58340292000000005</v>
      </c>
      <c r="H4038">
        <f>IF('Input and Summary Results'!$J$4="yes",'Data Transformation'!F4038,'Data Transformation'!D4038)</f>
        <v>4.4577029999999997E-2</v>
      </c>
      <c r="I4038">
        <f t="shared" si="220"/>
        <v>231</v>
      </c>
    </row>
    <row r="4039" spans="2:9" x14ac:dyDescent="0.25">
      <c r="B4039">
        <f>IF('Input and Summary Results'!D3621=0,FALSE,'Input and Summary Results'!$B3621)</f>
        <v>231</v>
      </c>
      <c r="C4039">
        <f>IF(OR(B4039=0,'Input and Summary Results'!D3621=0,'Input and Summary Results'!D3621=""),FALSE,'Input and Summary Results'!$D3621)</f>
        <v>0.67139649000000001</v>
      </c>
      <c r="D4039">
        <f>IF(OR(B4039=0,'Input and Summary Results'!E3621=0),FALSE,'Input and Summary Results'!$E3621)</f>
        <v>4.0124849999999997E-2</v>
      </c>
      <c r="E4039">
        <f t="shared" si="218"/>
        <v>-0.17302093353426207</v>
      </c>
      <c r="F4039">
        <f t="shared" si="219"/>
        <v>2.5937259368156655E-2</v>
      </c>
      <c r="G4039">
        <f>IF('Input and Summary Results'!$J$4="yes",IF(C4039=FALSE,FALSE,IF('Data Transformation'!E4039&lt;$R$10,E4039,$R$10)),IF(C4039=FALSE,FALSE,IF(C4039&lt;$R$10,C4039,$R$10)))</f>
        <v>0.67139649000000001</v>
      </c>
      <c r="H4039">
        <f>IF('Input and Summary Results'!$J$4="yes",'Data Transformation'!F4039,'Data Transformation'!D4039)</f>
        <v>4.0124849999999997E-2</v>
      </c>
      <c r="I4039">
        <f t="shared" si="220"/>
        <v>231</v>
      </c>
    </row>
    <row r="4040" spans="2:9" x14ac:dyDescent="0.25">
      <c r="B4040">
        <f>IF('Input and Summary Results'!D3622=0,FALSE,'Input and Summary Results'!$B3622)</f>
        <v>231</v>
      </c>
      <c r="C4040">
        <f>IF(OR(B4040=0,'Input and Summary Results'!D3622=0,'Input and Summary Results'!D3622=""),FALSE,'Input and Summary Results'!$D3622)</f>
        <v>0.70872984000000006</v>
      </c>
      <c r="D4040">
        <f>IF(OR(B4040=0,'Input and Summary Results'!E3622=0),FALSE,'Input and Summary Results'!$E3622)</f>
        <v>3.7063829999999999E-2</v>
      </c>
      <c r="E4040">
        <f t="shared" si="218"/>
        <v>-0.14951928153999422</v>
      </c>
      <c r="F4040">
        <f t="shared" si="219"/>
        <v>2.2696521738099804E-2</v>
      </c>
      <c r="G4040">
        <f>IF('Input and Summary Results'!$J$4="yes",IF(C4040=FALSE,FALSE,IF('Data Transformation'!E4040&lt;$R$10,E4040,$R$10)),IF(C4040=FALSE,FALSE,IF(C4040&lt;$R$10,C4040,$R$10)))</f>
        <v>0.70872984000000006</v>
      </c>
      <c r="H4040">
        <f>IF('Input and Summary Results'!$J$4="yes",'Data Transformation'!F4040,'Data Transformation'!D4040)</f>
        <v>3.7063829999999999E-2</v>
      </c>
      <c r="I4040">
        <f t="shared" si="220"/>
        <v>231</v>
      </c>
    </row>
    <row r="4041" spans="2:9" x14ac:dyDescent="0.25">
      <c r="B4041">
        <f>IF('Input and Summary Results'!D3623=0,FALSE,'Input and Summary Results'!$B3623)</f>
        <v>231</v>
      </c>
      <c r="C4041">
        <f>IF(OR(B4041=0,'Input and Summary Results'!D3623=0,'Input and Summary Results'!D3623=""),FALSE,'Input and Summary Results'!$D3623)</f>
        <v>0.70881875000000005</v>
      </c>
      <c r="D4041">
        <f>IF(OR(B4041=0,'Input and Summary Results'!E3623=0),FALSE,'Input and Summary Results'!$E3623)</f>
        <v>2.5281580000000001E-2</v>
      </c>
      <c r="E4041">
        <f t="shared" si="218"/>
        <v>-0.14946480281142147</v>
      </c>
      <c r="F4041">
        <f t="shared" si="219"/>
        <v>1.5479564726525646E-2</v>
      </c>
      <c r="G4041">
        <f>IF('Input and Summary Results'!$J$4="yes",IF(C4041=FALSE,FALSE,IF('Data Transformation'!E4041&lt;$R$10,E4041,$R$10)),IF(C4041=FALSE,FALSE,IF(C4041&lt;$R$10,C4041,$R$10)))</f>
        <v>0.70881875000000005</v>
      </c>
      <c r="H4041">
        <f>IF('Input and Summary Results'!$J$4="yes",'Data Transformation'!F4041,'Data Transformation'!D4041)</f>
        <v>2.5281580000000001E-2</v>
      </c>
      <c r="I4041">
        <f t="shared" si="220"/>
        <v>231</v>
      </c>
    </row>
    <row r="4042" spans="2:9" x14ac:dyDescent="0.25">
      <c r="B4042">
        <f>IF('Input and Summary Results'!D3624=0,FALSE,'Input and Summary Results'!$B3624)</f>
        <v>231</v>
      </c>
      <c r="C4042">
        <f>IF(OR(B4042=0,'Input and Summary Results'!D3624=0,'Input and Summary Results'!D3624=""),FALSE,'Input and Summary Results'!$D3624)</f>
        <v>0.73096061999999995</v>
      </c>
      <c r="D4042">
        <f>IF(OR(B4042=0,'Input and Summary Results'!E3624=0),FALSE,'Input and Summary Results'!$E3624)</f>
        <v>4.1028710000000003E-2</v>
      </c>
      <c r="E4042">
        <f t="shared" si="218"/>
        <v>-0.13610601972802497</v>
      </c>
      <c r="F4042">
        <f t="shared" si="219"/>
        <v>2.4360354925823502E-2</v>
      </c>
      <c r="G4042">
        <f>IF('Input and Summary Results'!$J$4="yes",IF(C4042=FALSE,FALSE,IF('Data Transformation'!E4042&lt;$R$10,E4042,$R$10)),IF(C4042=FALSE,FALSE,IF(C4042&lt;$R$10,C4042,$R$10)))</f>
        <v>0.73096061999999995</v>
      </c>
      <c r="H4042">
        <f>IF('Input and Summary Results'!$J$4="yes",'Data Transformation'!F4042,'Data Transformation'!D4042)</f>
        <v>4.1028710000000003E-2</v>
      </c>
      <c r="I4042">
        <f t="shared" si="220"/>
        <v>231</v>
      </c>
    </row>
    <row r="4043" spans="2:9" x14ac:dyDescent="0.25">
      <c r="B4043">
        <f>IF('Input and Summary Results'!D3625=0,FALSE,'Input and Summary Results'!$B3625)</f>
        <v>231</v>
      </c>
      <c r="C4043">
        <f>IF(OR(B4043=0,'Input and Summary Results'!D3625=0,'Input and Summary Results'!D3625=""),FALSE,'Input and Summary Results'!$D3625)</f>
        <v>0.84153330000000004</v>
      </c>
      <c r="D4043">
        <f>IF(OR(B4043=0,'Input and Summary Results'!E3625=0),FALSE,'Input and Summary Results'!$E3625)</f>
        <v>3.0902599999999999E-2</v>
      </c>
      <c r="E4043">
        <f t="shared" si="218"/>
        <v>-7.4928694043346539E-2</v>
      </c>
      <c r="F4043">
        <f t="shared" si="219"/>
        <v>1.5937252156272366E-2</v>
      </c>
      <c r="G4043">
        <f>IF('Input and Summary Results'!$J$4="yes",IF(C4043=FALSE,FALSE,IF('Data Transformation'!E4043&lt;$R$10,E4043,$R$10)),IF(C4043=FALSE,FALSE,IF(C4043&lt;$R$10,C4043,$R$10)))</f>
        <v>0.84153330000000004</v>
      </c>
      <c r="H4043">
        <f>IF('Input and Summary Results'!$J$4="yes",'Data Transformation'!F4043,'Data Transformation'!D4043)</f>
        <v>3.0902599999999999E-2</v>
      </c>
      <c r="I4043">
        <f t="shared" si="220"/>
        <v>231</v>
      </c>
    </row>
    <row r="4044" spans="2:9" x14ac:dyDescent="0.25">
      <c r="B4044">
        <f>IF('Input and Summary Results'!D3626=0,FALSE,'Input and Summary Results'!$B3626)</f>
        <v>231</v>
      </c>
      <c r="C4044">
        <f>IF(OR(B4044=0,'Input and Summary Results'!D3626=0,'Input and Summary Results'!D3626=""),FALSE,'Input and Summary Results'!$D3626)</f>
        <v>0.98292886999999995</v>
      </c>
      <c r="D4044">
        <f>IF(OR(B4044=0,'Input and Summary Results'!E3626=0),FALSE,'Input and Summary Results'!$E3626)</f>
        <v>2.339844E-2</v>
      </c>
      <c r="E4044">
        <f t="shared" si="218"/>
        <v>-7.4779089066265769E-3</v>
      </c>
      <c r="F4044">
        <f t="shared" si="219"/>
        <v>1.033128975039669E-2</v>
      </c>
      <c r="G4044">
        <f>IF('Input and Summary Results'!$J$4="yes",IF(C4044=FALSE,FALSE,IF('Data Transformation'!E4044&lt;$R$10,E4044,$R$10)),IF(C4044=FALSE,FALSE,IF(C4044&lt;$R$10,C4044,$R$10)))</f>
        <v>0.98292886999999995</v>
      </c>
      <c r="H4044">
        <f>IF('Input and Summary Results'!$J$4="yes",'Data Transformation'!F4044,'Data Transformation'!D4044)</f>
        <v>2.339844E-2</v>
      </c>
      <c r="I4044">
        <f t="shared" si="220"/>
        <v>231</v>
      </c>
    </row>
    <row r="4045" spans="2:9" x14ac:dyDescent="0.25">
      <c r="B4045">
        <f>IF('Input and Summary Results'!D3627=0,FALSE,'Input and Summary Results'!$B3627)</f>
        <v>231</v>
      </c>
      <c r="C4045">
        <f>IF(OR(B4045=0,'Input and Summary Results'!D3627=0,'Input and Summary Results'!D3627=""),FALSE,'Input and Summary Results'!$D3627)</f>
        <v>1.0328841099999999</v>
      </c>
      <c r="D4045">
        <f>IF(OR(B4045=0,'Input and Summary Results'!E3627=0),FALSE,'Input and Summary Results'!$E3627)</f>
        <v>5.8897239999999997E-2</v>
      </c>
      <c r="E4045">
        <f t="shared" si="218"/>
        <v>1.4051596242808608E-2</v>
      </c>
      <c r="F4045">
        <f t="shared" si="219"/>
        <v>2.4747599379760041E-2</v>
      </c>
      <c r="G4045">
        <f>IF('Input and Summary Results'!$J$4="yes",IF(C4045=FALSE,FALSE,IF('Data Transformation'!E4045&lt;$R$10,E4045,$R$10)),IF(C4045=FALSE,FALSE,IF(C4045&lt;$R$10,C4045,$R$10)))</f>
        <v>1.0328841099999999</v>
      </c>
      <c r="H4045">
        <f>IF('Input and Summary Results'!$J$4="yes",'Data Transformation'!F4045,'Data Transformation'!D4045)</f>
        <v>5.8897239999999997E-2</v>
      </c>
      <c r="I4045">
        <f t="shared" si="220"/>
        <v>231</v>
      </c>
    </row>
    <row r="4046" spans="2:9" x14ac:dyDescent="0.25">
      <c r="B4046">
        <f>IF('Input and Summary Results'!D3628=0,FALSE,'Input and Summary Results'!$B3628)</f>
        <v>231</v>
      </c>
      <c r="C4046">
        <f>IF(OR(B4046=0,'Input and Summary Results'!D3628=0,'Input and Summary Results'!D3628=""),FALSE,'Input and Summary Results'!$D3628)</f>
        <v>1.0443626399999999</v>
      </c>
      <c r="D4046">
        <f>IF(OR(B4046=0,'Input and Summary Results'!E3628=0),FALSE,'Input and Summary Results'!$E3628)</f>
        <v>3.00921E-2</v>
      </c>
      <c r="E4046">
        <f t="shared" si="218"/>
        <v>1.8851327405930384E-2</v>
      </c>
      <c r="F4046">
        <f t="shared" si="219"/>
        <v>1.250520738658365E-2</v>
      </c>
      <c r="G4046">
        <f>IF('Input and Summary Results'!$J$4="yes",IF(C4046=FALSE,FALSE,IF('Data Transformation'!E4046&lt;$R$10,E4046,$R$10)),IF(C4046=FALSE,FALSE,IF(C4046&lt;$R$10,C4046,$R$10)))</f>
        <v>1.0443626399999999</v>
      </c>
      <c r="H4046">
        <f>IF('Input and Summary Results'!$J$4="yes",'Data Transformation'!F4046,'Data Transformation'!D4046)</f>
        <v>3.00921E-2</v>
      </c>
      <c r="I4046">
        <f t="shared" si="220"/>
        <v>231</v>
      </c>
    </row>
    <row r="4047" spans="2:9" x14ac:dyDescent="0.25">
      <c r="B4047">
        <f>IF('Input and Summary Results'!D3629=0,FALSE,'Input and Summary Results'!$B3629)</f>
        <v>231</v>
      </c>
      <c r="C4047">
        <f>IF(OR(B4047=0,'Input and Summary Results'!D3629=0,'Input and Summary Results'!D3629=""),FALSE,'Input and Summary Results'!$D3629)</f>
        <v>1.0837933799999999</v>
      </c>
      <c r="D4047">
        <f>IF(OR(B4047=0,'Input and Summary Results'!E3629=0),FALSE,'Input and Summary Results'!$E3629)</f>
        <v>4.1045999999999999E-2</v>
      </c>
      <c r="E4047">
        <f t="shared" si="218"/>
        <v>3.494649393762804E-2</v>
      </c>
      <c r="F4047">
        <f t="shared" si="219"/>
        <v>1.6436679102062791E-2</v>
      </c>
      <c r="G4047">
        <f>IF('Input and Summary Results'!$J$4="yes",IF(C4047=FALSE,FALSE,IF('Data Transformation'!E4047&lt;$R$10,E4047,$R$10)),IF(C4047=FALSE,FALSE,IF(C4047&lt;$R$10,C4047,$R$10)))</f>
        <v>1.0837933799999999</v>
      </c>
      <c r="H4047">
        <f>IF('Input and Summary Results'!$J$4="yes",'Data Transformation'!F4047,'Data Transformation'!D4047)</f>
        <v>4.1045999999999999E-2</v>
      </c>
      <c r="I4047">
        <f t="shared" si="220"/>
        <v>231</v>
      </c>
    </row>
    <row r="4048" spans="2:9" x14ac:dyDescent="0.25">
      <c r="B4048">
        <f>IF('Input and Summary Results'!D3630=0,FALSE,'Input and Summary Results'!$B3630)</f>
        <v>232</v>
      </c>
      <c r="C4048">
        <f>IF(OR(B4048=0,'Input and Summary Results'!D3630=0,'Input and Summary Results'!D3630=""),FALSE,'Input and Summary Results'!$D3630)</f>
        <v>-2.22229E-2</v>
      </c>
      <c r="D4048">
        <f>IF(OR(B4048=0,'Input and Summary Results'!E3630=0),FALSE,'Input and Summary Results'!$E3630)</f>
        <v>3.8837589999999998E-2</v>
      </c>
      <c r="E4048" t="e">
        <f t="shared" si="218"/>
        <v>#NUM!</v>
      </c>
      <c r="F4048">
        <f t="shared" si="219"/>
        <v>-0.75847499921252404</v>
      </c>
      <c r="G4048">
        <f>IF('Input and Summary Results'!$J$4="yes",IF(C4048=FALSE,FALSE,IF('Data Transformation'!E4048&lt;$R$10,E4048,$R$10)),IF(C4048=FALSE,FALSE,IF(C4048&lt;$R$10,C4048,$R$10)))</f>
        <v>-2.22229E-2</v>
      </c>
      <c r="H4048">
        <f>IF('Input and Summary Results'!$J$4="yes",'Data Transformation'!F4048,'Data Transformation'!D4048)</f>
        <v>3.8837589999999998E-2</v>
      </c>
      <c r="I4048">
        <f t="shared" si="220"/>
        <v>232</v>
      </c>
    </row>
    <row r="4049" spans="2:9" x14ac:dyDescent="0.25">
      <c r="B4049">
        <f>IF('Input and Summary Results'!D3631=0,FALSE,'Input and Summary Results'!$B3631)</f>
        <v>232</v>
      </c>
      <c r="C4049">
        <f>IF(OR(B4049=0,'Input and Summary Results'!D3631=0,'Input and Summary Results'!D3631=""),FALSE,'Input and Summary Results'!$D3631)</f>
        <v>9.7344600000000003E-3</v>
      </c>
      <c r="D4049">
        <f>IF(OR(B4049=0,'Input and Summary Results'!E3631=0),FALSE,'Input and Summary Results'!$E3631)</f>
        <v>6.7232230000000004E-2</v>
      </c>
      <c r="E4049">
        <f t="shared" si="218"/>
        <v>-2.011688135106954</v>
      </c>
      <c r="F4049">
        <f t="shared" si="219"/>
        <v>2.9974736985924233</v>
      </c>
      <c r="G4049">
        <f>IF('Input and Summary Results'!$J$4="yes",IF(C4049=FALSE,FALSE,IF('Data Transformation'!E4049&lt;$R$10,E4049,$R$10)),IF(C4049=FALSE,FALSE,IF(C4049&lt;$R$10,C4049,$R$10)))</f>
        <v>9.7344600000000003E-3</v>
      </c>
      <c r="H4049">
        <f>IF('Input and Summary Results'!$J$4="yes",'Data Transformation'!F4049,'Data Transformation'!D4049)</f>
        <v>6.7232230000000004E-2</v>
      </c>
      <c r="I4049">
        <f t="shared" si="220"/>
        <v>232</v>
      </c>
    </row>
    <row r="4050" spans="2:9" x14ac:dyDescent="0.25">
      <c r="B4050">
        <f>IF('Input and Summary Results'!D3632=0,FALSE,'Input and Summary Results'!$B3632)</f>
        <v>232</v>
      </c>
      <c r="C4050">
        <f>IF(OR(B4050=0,'Input and Summary Results'!D3632=0,'Input and Summary Results'!D3632=""),FALSE,'Input and Summary Results'!$D3632)</f>
        <v>0.38083044999999999</v>
      </c>
      <c r="D4050">
        <f>IF(OR(B4050=0,'Input and Summary Results'!E3632=0),FALSE,'Input and Summary Results'!$E3632)</f>
        <v>5.2974899999999998E-2</v>
      </c>
      <c r="E4050">
        <f t="shared" si="218"/>
        <v>-0.41926833408411118</v>
      </c>
      <c r="F4050">
        <f t="shared" si="219"/>
        <v>6.0370977688364989E-2</v>
      </c>
      <c r="G4050">
        <f>IF('Input and Summary Results'!$J$4="yes",IF(C4050=FALSE,FALSE,IF('Data Transformation'!E4050&lt;$R$10,E4050,$R$10)),IF(C4050=FALSE,FALSE,IF(C4050&lt;$R$10,C4050,$R$10)))</f>
        <v>0.38083044999999999</v>
      </c>
      <c r="H4050">
        <f>IF('Input and Summary Results'!$J$4="yes",'Data Transformation'!F4050,'Data Transformation'!D4050)</f>
        <v>5.2974899999999998E-2</v>
      </c>
      <c r="I4050">
        <f t="shared" si="220"/>
        <v>232</v>
      </c>
    </row>
    <row r="4051" spans="2:9" x14ac:dyDescent="0.25">
      <c r="B4051">
        <f>IF('Input and Summary Results'!D3633=0,FALSE,'Input and Summary Results'!$B3633)</f>
        <v>232</v>
      </c>
      <c r="C4051">
        <f>IF(OR(B4051=0,'Input and Summary Results'!D3633=0,'Input and Summary Results'!D3633=""),FALSE,'Input and Summary Results'!$D3633)</f>
        <v>0.40219012999999998</v>
      </c>
      <c r="D4051">
        <f>IF(OR(B4051=0,'Input and Summary Results'!E3633=0),FALSE,'Input and Summary Results'!$E3633)</f>
        <v>4.7316289999999997E-2</v>
      </c>
      <c r="E4051">
        <f t="shared" si="218"/>
        <v>-0.39556859146959139</v>
      </c>
      <c r="F4051">
        <f t="shared" si="219"/>
        <v>5.1058612154405679E-2</v>
      </c>
      <c r="G4051">
        <f>IF('Input and Summary Results'!$J$4="yes",IF(C4051=FALSE,FALSE,IF('Data Transformation'!E4051&lt;$R$10,E4051,$R$10)),IF(C4051=FALSE,FALSE,IF(C4051&lt;$R$10,C4051,$R$10)))</f>
        <v>0.40219012999999998</v>
      </c>
      <c r="H4051">
        <f>IF('Input and Summary Results'!$J$4="yes",'Data Transformation'!F4051,'Data Transformation'!D4051)</f>
        <v>4.7316289999999997E-2</v>
      </c>
      <c r="I4051">
        <f t="shared" si="220"/>
        <v>232</v>
      </c>
    </row>
    <row r="4052" spans="2:9" x14ac:dyDescent="0.25">
      <c r="B4052">
        <f>IF('Input and Summary Results'!D3634=0,FALSE,'Input and Summary Results'!$B3634)</f>
        <v>232</v>
      </c>
      <c r="C4052">
        <f>IF(OR(B4052=0,'Input and Summary Results'!D3634=0,'Input and Summary Results'!D3634=""),FALSE,'Input and Summary Results'!$D3634)</f>
        <v>0.57386417000000001</v>
      </c>
      <c r="D4052">
        <f>IF(OR(B4052=0,'Input and Summary Results'!E3634=0),FALSE,'Input and Summary Results'!$E3634)</f>
        <v>5.5681229999999998E-2</v>
      </c>
      <c r="E4052">
        <f t="shared" si="218"/>
        <v>-0.24119089018082629</v>
      </c>
      <c r="F4052">
        <f t="shared" si="219"/>
        <v>4.2110407102084801E-2</v>
      </c>
      <c r="G4052">
        <f>IF('Input and Summary Results'!$J$4="yes",IF(C4052=FALSE,FALSE,IF('Data Transformation'!E4052&lt;$R$10,E4052,$R$10)),IF(C4052=FALSE,FALSE,IF(C4052&lt;$R$10,C4052,$R$10)))</f>
        <v>0.57386417000000001</v>
      </c>
      <c r="H4052">
        <f>IF('Input and Summary Results'!$J$4="yes",'Data Transformation'!F4052,'Data Transformation'!D4052)</f>
        <v>5.5681229999999998E-2</v>
      </c>
      <c r="I4052">
        <f t="shared" si="220"/>
        <v>232</v>
      </c>
    </row>
    <row r="4053" spans="2:9" x14ac:dyDescent="0.25">
      <c r="B4053">
        <f>IF('Input and Summary Results'!D3635=0,FALSE,'Input and Summary Results'!$B3635)</f>
        <v>232</v>
      </c>
      <c r="C4053">
        <f>IF(OR(B4053=0,'Input and Summary Results'!D3635=0,'Input and Summary Results'!D3635=""),FALSE,'Input and Summary Results'!$D3635)</f>
        <v>0.59599975999999999</v>
      </c>
      <c r="D4053">
        <f>IF(OR(B4053=0,'Input and Summary Results'!E3635=0),FALSE,'Input and Summary Results'!$E3635)</f>
        <v>4.0299359999999999E-2</v>
      </c>
      <c r="E4053">
        <f t="shared" si="218"/>
        <v>-0.22475391514348278</v>
      </c>
      <c r="F4053">
        <f t="shared" si="219"/>
        <v>2.9345518931081449E-2</v>
      </c>
      <c r="G4053">
        <f>IF('Input and Summary Results'!$J$4="yes",IF(C4053=FALSE,FALSE,IF('Data Transformation'!E4053&lt;$R$10,E4053,$R$10)),IF(C4053=FALSE,FALSE,IF(C4053&lt;$R$10,C4053,$R$10)))</f>
        <v>0.59599975999999999</v>
      </c>
      <c r="H4053">
        <f>IF('Input and Summary Results'!$J$4="yes",'Data Transformation'!F4053,'Data Transformation'!D4053)</f>
        <v>4.0299359999999999E-2</v>
      </c>
      <c r="I4053">
        <f t="shared" si="220"/>
        <v>232</v>
      </c>
    </row>
    <row r="4054" spans="2:9" x14ac:dyDescent="0.25">
      <c r="B4054">
        <f>IF('Input and Summary Results'!D3636=0,FALSE,'Input and Summary Results'!$B3636)</f>
        <v>232</v>
      </c>
      <c r="C4054">
        <f>IF(OR(B4054=0,'Input and Summary Results'!D3636=0,'Input and Summary Results'!D3636=""),FALSE,'Input and Summary Results'!$D3636)</f>
        <v>0.79715559999999996</v>
      </c>
      <c r="D4054">
        <f>IF(OR(B4054=0,'Input and Summary Results'!E3636=0),FALSE,'Input and Summary Results'!$E3636)</f>
        <v>4.8017039999999997E-2</v>
      </c>
      <c r="E4054">
        <f t="shared" si="218"/>
        <v>-9.8456898646901353E-2</v>
      </c>
      <c r="F4054">
        <f t="shared" si="219"/>
        <v>2.6142192766380867E-2</v>
      </c>
      <c r="G4054">
        <f>IF('Input and Summary Results'!$J$4="yes",IF(C4054=FALSE,FALSE,IF('Data Transformation'!E4054&lt;$R$10,E4054,$R$10)),IF(C4054=FALSE,FALSE,IF(C4054&lt;$R$10,C4054,$R$10)))</f>
        <v>0.79715559999999996</v>
      </c>
      <c r="H4054">
        <f>IF('Input and Summary Results'!$J$4="yes",'Data Transformation'!F4054,'Data Transformation'!D4054)</f>
        <v>4.8017039999999997E-2</v>
      </c>
      <c r="I4054">
        <f t="shared" si="220"/>
        <v>232</v>
      </c>
    </row>
    <row r="4055" spans="2:9" x14ac:dyDescent="0.25">
      <c r="B4055">
        <f>IF('Input and Summary Results'!D3637=0,FALSE,'Input and Summary Results'!$B3637)</f>
        <v>232</v>
      </c>
      <c r="C4055">
        <f>IF(OR(B4055=0,'Input and Summary Results'!D3637=0,'Input and Summary Results'!D3637=""),FALSE,'Input and Summary Results'!$D3637)</f>
        <v>0.81231326000000004</v>
      </c>
      <c r="D4055">
        <f>IF(OR(B4055=0,'Input and Summary Results'!E3637=0),FALSE,'Input and Summary Results'!$E3637)</f>
        <v>3.0580429999999999E-2</v>
      </c>
      <c r="E4055">
        <f t="shared" si="218"/>
        <v>-9.0276457392483356E-2</v>
      </c>
      <c r="F4055">
        <f t="shared" si="219"/>
        <v>1.6338409421015727E-2</v>
      </c>
      <c r="G4055">
        <f>IF('Input and Summary Results'!$J$4="yes",IF(C4055=FALSE,FALSE,IF('Data Transformation'!E4055&lt;$R$10,E4055,$R$10)),IF(C4055=FALSE,FALSE,IF(C4055&lt;$R$10,C4055,$R$10)))</f>
        <v>0.81231326000000004</v>
      </c>
      <c r="H4055">
        <f>IF('Input and Summary Results'!$J$4="yes",'Data Transformation'!F4055,'Data Transformation'!D4055)</f>
        <v>3.0580429999999999E-2</v>
      </c>
      <c r="I4055">
        <f t="shared" si="220"/>
        <v>232</v>
      </c>
    </row>
    <row r="4056" spans="2:9" x14ac:dyDescent="0.25">
      <c r="B4056">
        <f>IF('Input and Summary Results'!D3638=0,FALSE,'Input and Summary Results'!$B3638)</f>
        <v>232</v>
      </c>
      <c r="C4056">
        <f>IF(OR(B4056=0,'Input and Summary Results'!D3638=0,'Input and Summary Results'!D3638=""),FALSE,'Input and Summary Results'!$D3638)</f>
        <v>0.86732790000000004</v>
      </c>
      <c r="D4056">
        <f>IF(OR(B4056=0,'Input and Summary Results'!E3638=0),FALSE,'Input and Summary Results'!$E3638)</f>
        <v>6.1612649999999998E-2</v>
      </c>
      <c r="E4056">
        <f t="shared" si="218"/>
        <v>-6.1816683102176445E-2</v>
      </c>
      <c r="F4056">
        <f t="shared" si="219"/>
        <v>3.0830197091549803E-2</v>
      </c>
      <c r="G4056">
        <f>IF('Input and Summary Results'!$J$4="yes",IF(C4056=FALSE,FALSE,IF('Data Transformation'!E4056&lt;$R$10,E4056,$R$10)),IF(C4056=FALSE,FALSE,IF(C4056&lt;$R$10,C4056,$R$10)))</f>
        <v>0.86732790000000004</v>
      </c>
      <c r="H4056">
        <f>IF('Input and Summary Results'!$J$4="yes",'Data Transformation'!F4056,'Data Transformation'!D4056)</f>
        <v>6.1612649999999998E-2</v>
      </c>
      <c r="I4056">
        <f t="shared" si="220"/>
        <v>232</v>
      </c>
    </row>
    <row r="4057" spans="2:9" x14ac:dyDescent="0.25">
      <c r="B4057">
        <f>IF('Input and Summary Results'!D3639=0,FALSE,'Input and Summary Results'!$B3639)</f>
        <v>232</v>
      </c>
      <c r="C4057">
        <f>IF(OR(B4057=0,'Input and Summary Results'!D3639=0,'Input and Summary Results'!D3639=""),FALSE,'Input and Summary Results'!$D3639)</f>
        <v>0.88833465</v>
      </c>
      <c r="D4057">
        <f>IF(OR(B4057=0,'Input and Summary Results'!E3639=0),FALSE,'Input and Summary Results'!$E3639)</f>
        <v>4.2179149999999999E-2</v>
      </c>
      <c r="E4057">
        <f t="shared" si="218"/>
        <v>-5.1423397656533955E-2</v>
      </c>
      <c r="F4057">
        <f t="shared" si="219"/>
        <v>2.060681872535311E-2</v>
      </c>
      <c r="G4057">
        <f>IF('Input and Summary Results'!$J$4="yes",IF(C4057=FALSE,FALSE,IF('Data Transformation'!E4057&lt;$R$10,E4057,$R$10)),IF(C4057=FALSE,FALSE,IF(C4057&lt;$R$10,C4057,$R$10)))</f>
        <v>0.88833465</v>
      </c>
      <c r="H4057">
        <f>IF('Input and Summary Results'!$J$4="yes",'Data Transformation'!F4057,'Data Transformation'!D4057)</f>
        <v>4.2179149999999999E-2</v>
      </c>
      <c r="I4057">
        <f t="shared" si="220"/>
        <v>232</v>
      </c>
    </row>
    <row r="4058" spans="2:9" x14ac:dyDescent="0.25">
      <c r="B4058">
        <f>IF('Input and Summary Results'!D3640=0,FALSE,'Input and Summary Results'!$B3640)</f>
        <v>232</v>
      </c>
      <c r="C4058">
        <f>IF(OR(B4058=0,'Input and Summary Results'!D3640=0,'Input and Summary Results'!D3640=""),FALSE,'Input and Summary Results'!$D3640)</f>
        <v>0.95044136999999995</v>
      </c>
      <c r="D4058">
        <f>IF(OR(B4058=0,'Input and Summary Results'!E3640=0),FALSE,'Input and Summary Results'!$E3640)</f>
        <v>3.4565400000000003E-2</v>
      </c>
      <c r="E4058">
        <f t="shared" si="218"/>
        <v>-2.207466835226541E-2</v>
      </c>
      <c r="F4058">
        <f t="shared" si="219"/>
        <v>1.5783597046075553E-2</v>
      </c>
      <c r="G4058">
        <f>IF('Input and Summary Results'!$J$4="yes",IF(C4058=FALSE,FALSE,IF('Data Transformation'!E4058&lt;$R$10,E4058,$R$10)),IF(C4058=FALSE,FALSE,IF(C4058&lt;$R$10,C4058,$R$10)))</f>
        <v>0.95044136999999995</v>
      </c>
      <c r="H4058">
        <f>IF('Input and Summary Results'!$J$4="yes",'Data Transformation'!F4058,'Data Transformation'!D4058)</f>
        <v>3.4565400000000003E-2</v>
      </c>
      <c r="I4058">
        <f t="shared" si="220"/>
        <v>232</v>
      </c>
    </row>
    <row r="4059" spans="2:9" x14ac:dyDescent="0.25">
      <c r="B4059">
        <f>IF('Input and Summary Results'!D3641=0,FALSE,'Input and Summary Results'!$B3641)</f>
        <v>232</v>
      </c>
      <c r="C4059">
        <f>IF(OR(B4059=0,'Input and Summary Results'!D3641=0,'Input and Summary Results'!D3641=""),FALSE,'Input and Summary Results'!$D3641)</f>
        <v>0.95538217999999997</v>
      </c>
      <c r="D4059">
        <f>IF(OR(B4059=0,'Input and Summary Results'!E3641=0),FALSE,'Input and Summary Results'!$E3641)</f>
        <v>3.0630709999999998E-2</v>
      </c>
      <c r="E4059">
        <f t="shared" si="218"/>
        <v>-1.9822863533974427E-2</v>
      </c>
      <c r="F4059">
        <f t="shared" si="219"/>
        <v>1.3914565729078178E-2</v>
      </c>
      <c r="G4059">
        <f>IF('Input and Summary Results'!$J$4="yes",IF(C4059=FALSE,FALSE,IF('Data Transformation'!E4059&lt;$R$10,E4059,$R$10)),IF(C4059=FALSE,FALSE,IF(C4059&lt;$R$10,C4059,$R$10)))</f>
        <v>0.95538217999999997</v>
      </c>
      <c r="H4059">
        <f>IF('Input and Summary Results'!$J$4="yes",'Data Transformation'!F4059,'Data Transformation'!D4059)</f>
        <v>3.0630709999999998E-2</v>
      </c>
      <c r="I4059">
        <f t="shared" si="220"/>
        <v>232</v>
      </c>
    </row>
    <row r="4060" spans="2:9" x14ac:dyDescent="0.25">
      <c r="B4060">
        <f>IF('Input and Summary Results'!D3642=0,FALSE,'Input and Summary Results'!$B3642)</f>
        <v>232</v>
      </c>
      <c r="C4060">
        <f>IF(OR(B4060=0,'Input and Summary Results'!D3642=0,'Input and Summary Results'!D3642=""),FALSE,'Input and Summary Results'!$D3642)</f>
        <v>0.96625687000000005</v>
      </c>
      <c r="D4060">
        <f>IF(OR(B4060=0,'Input and Summary Results'!E3642=0),FALSE,'Input and Summary Results'!$E3642)</f>
        <v>3.0860519999999999E-2</v>
      </c>
      <c r="E4060">
        <f t="shared" si="218"/>
        <v>-1.4907405267684297E-2</v>
      </c>
      <c r="F4060">
        <f t="shared" si="219"/>
        <v>1.386118546303324E-2</v>
      </c>
      <c r="G4060">
        <f>IF('Input and Summary Results'!$J$4="yes",IF(C4060=FALSE,FALSE,IF('Data Transformation'!E4060&lt;$R$10,E4060,$R$10)),IF(C4060=FALSE,FALSE,IF(C4060&lt;$R$10,C4060,$R$10)))</f>
        <v>0.96625687000000005</v>
      </c>
      <c r="H4060">
        <f>IF('Input and Summary Results'!$J$4="yes",'Data Transformation'!F4060,'Data Transformation'!D4060)</f>
        <v>3.0860519999999999E-2</v>
      </c>
      <c r="I4060">
        <f t="shared" si="220"/>
        <v>232</v>
      </c>
    </row>
    <row r="4061" spans="2:9" x14ac:dyDescent="0.25">
      <c r="B4061">
        <f>IF('Input and Summary Results'!D3643=0,FALSE,'Input and Summary Results'!$B3643)</f>
        <v>232</v>
      </c>
      <c r="C4061">
        <f>IF(OR(B4061=0,'Input and Summary Results'!D3643=0,'Input and Summary Results'!D3643=""),FALSE,'Input and Summary Results'!$D3643)</f>
        <v>0.99674236000000005</v>
      </c>
      <c r="D4061">
        <f>IF(OR(B4061=0,'Input and Summary Results'!E3643=0),FALSE,'Input and Summary Results'!$E3643)</f>
        <v>7.2313299999999997E-2</v>
      </c>
      <c r="E4061">
        <f t="shared" si="218"/>
        <v>-1.4170845068600642E-3</v>
      </c>
      <c r="F4061">
        <f t="shared" si="219"/>
        <v>3.1486544025278507E-2</v>
      </c>
      <c r="G4061">
        <f>IF('Input and Summary Results'!$J$4="yes",IF(C4061=FALSE,FALSE,IF('Data Transformation'!E4061&lt;$R$10,E4061,$R$10)),IF(C4061=FALSE,FALSE,IF(C4061&lt;$R$10,C4061,$R$10)))</f>
        <v>0.99674236000000005</v>
      </c>
      <c r="H4061">
        <f>IF('Input and Summary Results'!$J$4="yes",'Data Transformation'!F4061,'Data Transformation'!D4061)</f>
        <v>7.2313299999999997E-2</v>
      </c>
      <c r="I4061">
        <f t="shared" si="220"/>
        <v>232</v>
      </c>
    </row>
    <row r="4062" spans="2:9" x14ac:dyDescent="0.25">
      <c r="B4062">
        <f>IF('Input and Summary Results'!D3644=0,FALSE,'Input and Summary Results'!$B3644)</f>
        <v>232</v>
      </c>
      <c r="C4062">
        <f>IF(OR(B4062=0,'Input and Summary Results'!D3644=0,'Input and Summary Results'!D3644=""),FALSE,'Input and Summary Results'!$D3644)</f>
        <v>1.0481121200000001</v>
      </c>
      <c r="D4062">
        <f>IF(OR(B4062=0,'Input and Summary Results'!E3644=0),FALSE,'Input and Summary Results'!$E3644)</f>
        <v>0.11184775</v>
      </c>
      <c r="E4062">
        <f t="shared" si="218"/>
        <v>2.0407743041589325E-2</v>
      </c>
      <c r="F4062">
        <f t="shared" si="219"/>
        <v>4.6313674437807283E-2</v>
      </c>
      <c r="G4062">
        <f>IF('Input and Summary Results'!$J$4="yes",IF(C4062=FALSE,FALSE,IF('Data Transformation'!E4062&lt;$R$10,E4062,$R$10)),IF(C4062=FALSE,FALSE,IF(C4062&lt;$R$10,C4062,$R$10)))</f>
        <v>1.0481121200000001</v>
      </c>
      <c r="H4062">
        <f>IF('Input and Summary Results'!$J$4="yes",'Data Transformation'!F4062,'Data Transformation'!D4062)</f>
        <v>0.11184775</v>
      </c>
      <c r="I4062">
        <f t="shared" si="220"/>
        <v>232</v>
      </c>
    </row>
    <row r="4063" spans="2:9" x14ac:dyDescent="0.25">
      <c r="B4063">
        <f>IF('Input and Summary Results'!D3645=0,FALSE,'Input and Summary Results'!$B3645)</f>
        <v>232</v>
      </c>
      <c r="C4063">
        <f>IF(OR(B4063=0,'Input and Summary Results'!D3645=0,'Input and Summary Results'!D3645=""),FALSE,'Input and Summary Results'!$D3645)</f>
        <v>1.0607362899999999</v>
      </c>
      <c r="D4063">
        <f>IF(OR(B4063=0,'Input and Summary Results'!E3645=0),FALSE,'Input and Summary Results'!$E3645)</f>
        <v>7.0183140000000005E-2</v>
      </c>
      <c r="E4063">
        <f t="shared" si="218"/>
        <v>2.5607427225525423E-2</v>
      </c>
      <c r="F4063">
        <f t="shared" si="219"/>
        <v>2.8715414987828883E-2</v>
      </c>
      <c r="G4063">
        <f>IF('Input and Summary Results'!$J$4="yes",IF(C4063=FALSE,FALSE,IF('Data Transformation'!E4063&lt;$R$10,E4063,$R$10)),IF(C4063=FALSE,FALSE,IF(C4063&lt;$R$10,C4063,$R$10)))</f>
        <v>1.0607362899999999</v>
      </c>
      <c r="H4063">
        <f>IF('Input and Summary Results'!$J$4="yes",'Data Transformation'!F4063,'Data Transformation'!D4063)</f>
        <v>7.0183140000000005E-2</v>
      </c>
      <c r="I4063">
        <f t="shared" si="220"/>
        <v>232</v>
      </c>
    </row>
    <row r="4064" spans="2:9" x14ac:dyDescent="0.25">
      <c r="B4064">
        <f>IF('Input and Summary Results'!D3646=0,FALSE,'Input and Summary Results'!$B3646)</f>
        <v>232</v>
      </c>
      <c r="C4064">
        <f>IF(OR(B4064=0,'Input and Summary Results'!D3646=0,'Input and Summary Results'!D3646=""),FALSE,'Input and Summary Results'!$D3646)</f>
        <v>1.0675750799999999</v>
      </c>
      <c r="D4064">
        <f>IF(OR(B4064=0,'Input and Summary Results'!E3646=0),FALSE,'Input and Summary Results'!$E3646)</f>
        <v>2.8279439999999999E-2</v>
      </c>
      <c r="E4064">
        <f t="shared" si="218"/>
        <v>2.8398427662489324E-2</v>
      </c>
      <c r="F4064">
        <f t="shared" si="219"/>
        <v>1.1496406379212225E-2</v>
      </c>
      <c r="G4064">
        <f>IF('Input and Summary Results'!$J$4="yes",IF(C4064=FALSE,FALSE,IF('Data Transformation'!E4064&lt;$R$10,E4064,$R$10)),IF(C4064=FALSE,FALSE,IF(C4064&lt;$R$10,C4064,$R$10)))</f>
        <v>1.0675750799999999</v>
      </c>
      <c r="H4064">
        <f>IF('Input and Summary Results'!$J$4="yes",'Data Transformation'!F4064,'Data Transformation'!D4064)</f>
        <v>2.8279439999999999E-2</v>
      </c>
      <c r="I4064">
        <f t="shared" si="220"/>
        <v>232</v>
      </c>
    </row>
    <row r="4065" spans="2:9" x14ac:dyDescent="0.25">
      <c r="B4065">
        <f>IF('Input and Summary Results'!D3647=0,FALSE,'Input and Summary Results'!$B3647)</f>
        <v>232</v>
      </c>
      <c r="C4065">
        <f>IF(OR(B4065=0,'Input and Summary Results'!D3647=0,'Input and Summary Results'!D3647=""),FALSE,'Input and Summary Results'!$D3647)</f>
        <v>1.1085741099999999</v>
      </c>
      <c r="D4065">
        <f>IF(OR(B4065=0,'Input and Summary Results'!E3647=0),FALSE,'Input and Summary Results'!$E3647)</f>
        <v>2.5304159999999999E-2</v>
      </c>
      <c r="E4065">
        <f t="shared" si="218"/>
        <v>4.4764731720422127E-2</v>
      </c>
      <c r="F4065">
        <f t="shared" si="219"/>
        <v>9.9064242443836249E-3</v>
      </c>
      <c r="G4065">
        <f>IF('Input and Summary Results'!$J$4="yes",IF(C4065=FALSE,FALSE,IF('Data Transformation'!E4065&lt;$R$10,E4065,$R$10)),IF(C4065=FALSE,FALSE,IF(C4065&lt;$R$10,C4065,$R$10)))</f>
        <v>1.1085741099999999</v>
      </c>
      <c r="H4065">
        <f>IF('Input and Summary Results'!$J$4="yes",'Data Transformation'!F4065,'Data Transformation'!D4065)</f>
        <v>2.5304159999999999E-2</v>
      </c>
      <c r="I4065">
        <f t="shared" si="220"/>
        <v>232</v>
      </c>
    </row>
    <row r="4066" spans="2:9" x14ac:dyDescent="0.25">
      <c r="B4066">
        <f>IF('Input and Summary Results'!D3648=0,FALSE,'Input and Summary Results'!$B3648)</f>
        <v>232</v>
      </c>
      <c r="C4066">
        <f>IF(OR(B4066=0,'Input and Summary Results'!D3648=0,'Input and Summary Results'!D3648=""),FALSE,'Input and Summary Results'!$D3648)</f>
        <v>1.17115971</v>
      </c>
      <c r="D4066">
        <f>IF(OR(B4066=0,'Input and Summary Results'!E3648=0),FALSE,'Input and Summary Results'!$E3648)</f>
        <v>5.7087239999999997E-2</v>
      </c>
      <c r="E4066">
        <f t="shared" si="218"/>
        <v>6.8616123460176412E-2</v>
      </c>
      <c r="F4066">
        <f t="shared" si="219"/>
        <v>2.1154981637816074E-2</v>
      </c>
      <c r="G4066">
        <f>IF('Input and Summary Results'!$J$4="yes",IF(C4066=FALSE,FALSE,IF('Data Transformation'!E4066&lt;$R$10,E4066,$R$10)),IF(C4066=FALSE,FALSE,IF(C4066&lt;$R$10,C4066,$R$10)))</f>
        <v>1.17115971</v>
      </c>
      <c r="H4066">
        <f>IF('Input and Summary Results'!$J$4="yes",'Data Transformation'!F4066,'Data Transformation'!D4066)</f>
        <v>5.7087239999999997E-2</v>
      </c>
      <c r="I4066">
        <f t="shared" si="220"/>
        <v>232</v>
      </c>
    </row>
    <row r="4067" spans="2:9" x14ac:dyDescent="0.25">
      <c r="B4067">
        <f>IF('Input and Summary Results'!D3649=0,FALSE,'Input and Summary Results'!$B3649)</f>
        <v>233</v>
      </c>
      <c r="C4067">
        <f>IF(OR(B4067=0,'Input and Summary Results'!D3649=0,'Input and Summary Results'!D3649=""),FALSE,'Input and Summary Results'!$D3649)</f>
        <v>-2.0125E-3</v>
      </c>
      <c r="D4067">
        <f>IF(OR(B4067=0,'Input and Summary Results'!E3649=0),FALSE,'Input and Summary Results'!$E3649)</f>
        <v>3.7686530000000003E-2</v>
      </c>
      <c r="E4067" t="e">
        <f t="shared" si="218"/>
        <v>#NUM!</v>
      </c>
      <c r="F4067">
        <f t="shared" si="219"/>
        <v>-8.1271821217391302</v>
      </c>
      <c r="G4067">
        <f>IF('Input and Summary Results'!$J$4="yes",IF(C4067=FALSE,FALSE,IF('Data Transformation'!E4067&lt;$R$10,E4067,$R$10)),IF(C4067=FALSE,FALSE,IF(C4067&lt;$R$10,C4067,$R$10)))</f>
        <v>-2.0125E-3</v>
      </c>
      <c r="H4067">
        <f>IF('Input and Summary Results'!$J$4="yes",'Data Transformation'!F4067,'Data Transformation'!D4067)</f>
        <v>3.7686530000000003E-2</v>
      </c>
      <c r="I4067">
        <f t="shared" si="220"/>
        <v>233</v>
      </c>
    </row>
    <row r="4068" spans="2:9" x14ac:dyDescent="0.25">
      <c r="B4068">
        <f>IF('Input and Summary Results'!D3650=0,FALSE,'Input and Summary Results'!$B3650)</f>
        <v>233</v>
      </c>
      <c r="C4068">
        <f>IF(OR(B4068=0,'Input and Summary Results'!D3650=0,'Input and Summary Results'!D3650=""),FALSE,'Input and Summary Results'!$D3650)</f>
        <v>3.7016050000000002E-2</v>
      </c>
      <c r="D4068">
        <f>IF(OR(B4068=0,'Input and Summary Results'!E3650=0),FALSE,'Input and Summary Results'!$E3650)</f>
        <v>4.2591780000000003E-2</v>
      </c>
      <c r="E4068">
        <f t="shared" si="218"/>
        <v>-1.4316099268777986</v>
      </c>
      <c r="F4068">
        <f t="shared" si="219"/>
        <v>0.49937344800431166</v>
      </c>
      <c r="G4068">
        <f>IF('Input and Summary Results'!$J$4="yes",IF(C4068=FALSE,FALSE,IF('Data Transformation'!E4068&lt;$R$10,E4068,$R$10)),IF(C4068=FALSE,FALSE,IF(C4068&lt;$R$10,C4068,$R$10)))</f>
        <v>3.7016050000000002E-2</v>
      </c>
      <c r="H4068">
        <f>IF('Input and Summary Results'!$J$4="yes",'Data Transformation'!F4068,'Data Transformation'!D4068)</f>
        <v>4.2591780000000003E-2</v>
      </c>
      <c r="I4068">
        <f t="shared" si="220"/>
        <v>233</v>
      </c>
    </row>
    <row r="4069" spans="2:9" x14ac:dyDescent="0.25">
      <c r="B4069">
        <f>IF('Input and Summary Results'!D3651=0,FALSE,'Input and Summary Results'!$B3651)</f>
        <v>233</v>
      </c>
      <c r="C4069">
        <f>IF(OR(B4069=0,'Input and Summary Results'!D3651=0,'Input and Summary Results'!D3651=""),FALSE,'Input and Summary Results'!$D3651)</f>
        <v>5.9658629999999997E-2</v>
      </c>
      <c r="D4069">
        <f>IF(OR(B4069=0,'Input and Summary Results'!E3651=0),FALSE,'Input and Summary Results'!$E3651)</f>
        <v>7.5295580000000001E-2</v>
      </c>
      <c r="E4069">
        <f t="shared" si="218"/>
        <v>-1.2243267239922557</v>
      </c>
      <c r="F4069">
        <f t="shared" si="219"/>
        <v>0.54775447776792729</v>
      </c>
      <c r="G4069">
        <f>IF('Input and Summary Results'!$J$4="yes",IF(C4069=FALSE,FALSE,IF('Data Transformation'!E4069&lt;$R$10,E4069,$R$10)),IF(C4069=FALSE,FALSE,IF(C4069&lt;$R$10,C4069,$R$10)))</f>
        <v>5.9658629999999997E-2</v>
      </c>
      <c r="H4069">
        <f>IF('Input and Summary Results'!$J$4="yes",'Data Transformation'!F4069,'Data Transformation'!D4069)</f>
        <v>7.5295580000000001E-2</v>
      </c>
      <c r="I4069">
        <f t="shared" si="220"/>
        <v>233</v>
      </c>
    </row>
    <row r="4070" spans="2:9" x14ac:dyDescent="0.25">
      <c r="B4070">
        <f>IF('Input and Summary Results'!D3652=0,FALSE,'Input and Summary Results'!$B3652)</f>
        <v>233</v>
      </c>
      <c r="C4070">
        <f>IF(OR(B4070=0,'Input and Summary Results'!D3652=0,'Input and Summary Results'!D3652=""),FALSE,'Input and Summary Results'!$D3652)</f>
        <v>8.7979080000000001E-2</v>
      </c>
      <c r="D4070">
        <f>IF(OR(B4070=0,'Input and Summary Results'!E3652=0),FALSE,'Input and Summary Results'!$E3652)</f>
        <v>0.10723277000000001</v>
      </c>
      <c r="E4070">
        <f t="shared" si="218"/>
        <v>-1.0556205837664348</v>
      </c>
      <c r="F4070">
        <f t="shared" si="219"/>
        <v>0.52897827733593028</v>
      </c>
      <c r="G4070">
        <f>IF('Input and Summary Results'!$J$4="yes",IF(C4070=FALSE,FALSE,IF('Data Transformation'!E4070&lt;$R$10,E4070,$R$10)),IF(C4070=FALSE,FALSE,IF(C4070&lt;$R$10,C4070,$R$10)))</f>
        <v>8.7979080000000001E-2</v>
      </c>
      <c r="H4070">
        <f>IF('Input and Summary Results'!$J$4="yes",'Data Transformation'!F4070,'Data Transformation'!D4070)</f>
        <v>0.10723277000000001</v>
      </c>
      <c r="I4070">
        <f t="shared" si="220"/>
        <v>233</v>
      </c>
    </row>
    <row r="4071" spans="2:9" x14ac:dyDescent="0.25">
      <c r="B4071">
        <f>IF('Input and Summary Results'!D3653=0,FALSE,'Input and Summary Results'!$B3653)</f>
        <v>233</v>
      </c>
      <c r="C4071">
        <f>IF(OR(B4071=0,'Input and Summary Results'!D3653=0,'Input and Summary Results'!D3653=""),FALSE,'Input and Summary Results'!$D3653)</f>
        <v>0.23253752</v>
      </c>
      <c r="D4071">
        <f>IF(OR(B4071=0,'Input and Summary Results'!E3653=0),FALSE,'Input and Summary Results'!$E3653)</f>
        <v>5.0427069999999997E-2</v>
      </c>
      <c r="E4071">
        <f t="shared" si="218"/>
        <v>-0.63350696357269154</v>
      </c>
      <c r="F4071">
        <f t="shared" si="219"/>
        <v>9.4115342676743083E-2</v>
      </c>
      <c r="G4071">
        <f>IF('Input and Summary Results'!$J$4="yes",IF(C4071=FALSE,FALSE,IF('Data Transformation'!E4071&lt;$R$10,E4071,$R$10)),IF(C4071=FALSE,FALSE,IF(C4071&lt;$R$10,C4071,$R$10)))</f>
        <v>0.23253752</v>
      </c>
      <c r="H4071">
        <f>IF('Input and Summary Results'!$J$4="yes",'Data Transformation'!F4071,'Data Transformation'!D4071)</f>
        <v>5.0427069999999997E-2</v>
      </c>
      <c r="I4071">
        <f t="shared" si="220"/>
        <v>233</v>
      </c>
    </row>
    <row r="4072" spans="2:9" x14ac:dyDescent="0.25">
      <c r="B4072">
        <f>IF('Input and Summary Results'!D3654=0,FALSE,'Input and Summary Results'!$B3654)</f>
        <v>233</v>
      </c>
      <c r="C4072">
        <f>IF(OR(B4072=0,'Input and Summary Results'!D3654=0,'Input and Summary Results'!D3654=""),FALSE,'Input and Summary Results'!$D3654)</f>
        <v>0.31038494</v>
      </c>
      <c r="D4072">
        <f>IF(OR(B4072=0,'Input and Summary Results'!E3654=0),FALSE,'Input and Summary Results'!$E3654)</f>
        <v>3.8236770000000003E-2</v>
      </c>
      <c r="E4072">
        <f t="shared" si="218"/>
        <v>-0.50809935904261239</v>
      </c>
      <c r="F4072">
        <f t="shared" si="219"/>
        <v>5.3465088157949939E-2</v>
      </c>
      <c r="G4072">
        <f>IF('Input and Summary Results'!$J$4="yes",IF(C4072=FALSE,FALSE,IF('Data Transformation'!E4072&lt;$R$10,E4072,$R$10)),IF(C4072=FALSE,FALSE,IF(C4072&lt;$R$10,C4072,$R$10)))</f>
        <v>0.31038494</v>
      </c>
      <c r="H4072">
        <f>IF('Input and Summary Results'!$J$4="yes",'Data Transformation'!F4072,'Data Transformation'!D4072)</f>
        <v>3.8236770000000003E-2</v>
      </c>
      <c r="I4072">
        <f t="shared" si="220"/>
        <v>233</v>
      </c>
    </row>
    <row r="4073" spans="2:9" x14ac:dyDescent="0.25">
      <c r="B4073">
        <f>IF('Input and Summary Results'!D3655=0,FALSE,'Input and Summary Results'!$B3655)</f>
        <v>233</v>
      </c>
      <c r="C4073">
        <f>IF(OR(B4073=0,'Input and Summary Results'!D3655=0,'Input and Summary Results'!D3655=""),FALSE,'Input and Summary Results'!$D3655)</f>
        <v>0.39494256</v>
      </c>
      <c r="D4073">
        <f>IF(OR(B4073=0,'Input and Summary Results'!E3655=0),FALSE,'Input and Summary Results'!$E3655)</f>
        <v>4.656018E-2</v>
      </c>
      <c r="E4073">
        <f t="shared" si="218"/>
        <v>-0.40346606307987531</v>
      </c>
      <c r="F4073">
        <f t="shared" si="219"/>
        <v>5.1164701317578942E-2</v>
      </c>
      <c r="G4073">
        <f>IF('Input and Summary Results'!$J$4="yes",IF(C4073=FALSE,FALSE,IF('Data Transformation'!E4073&lt;$R$10,E4073,$R$10)),IF(C4073=FALSE,FALSE,IF(C4073&lt;$R$10,C4073,$R$10)))</f>
        <v>0.39494256</v>
      </c>
      <c r="H4073">
        <f>IF('Input and Summary Results'!$J$4="yes",'Data Transformation'!F4073,'Data Transformation'!D4073)</f>
        <v>4.656018E-2</v>
      </c>
      <c r="I4073">
        <f t="shared" si="220"/>
        <v>233</v>
      </c>
    </row>
    <row r="4074" spans="2:9" x14ac:dyDescent="0.25">
      <c r="B4074">
        <f>IF('Input and Summary Results'!D3656=0,FALSE,'Input and Summary Results'!$B3656)</f>
        <v>233</v>
      </c>
      <c r="C4074">
        <f>IF(OR(B4074=0,'Input and Summary Results'!D3656=0,'Input and Summary Results'!D3656=""),FALSE,'Input and Summary Results'!$D3656)</f>
        <v>0.4815702</v>
      </c>
      <c r="D4074">
        <f>IF(OR(B4074=0,'Input and Summary Results'!E3656=0),FALSE,'Input and Summary Results'!$E3656)</f>
        <v>2.3532850000000001E-2</v>
      </c>
      <c r="E4074">
        <f t="shared" ref="E4074:E4137" si="221">IF(C4074=FALSE,FALSE,LOG10(C4074))</f>
        <v>-0.31734039545451559</v>
      </c>
      <c r="F4074">
        <f t="shared" ref="F4074:F4137" si="222">IF(D4074=FALSE, FALSE,0.434*D4074/C4074)</f>
        <v>2.1208241083023827E-2</v>
      </c>
      <c r="G4074">
        <f>IF('Input and Summary Results'!$J$4="yes",IF(C4074=FALSE,FALSE,IF('Data Transformation'!E4074&lt;$R$10,E4074,$R$10)),IF(C4074=FALSE,FALSE,IF(C4074&lt;$R$10,C4074,$R$10)))</f>
        <v>0.4815702</v>
      </c>
      <c r="H4074">
        <f>IF('Input and Summary Results'!$J$4="yes",'Data Transformation'!F4074,'Data Transformation'!D4074)</f>
        <v>2.3532850000000001E-2</v>
      </c>
      <c r="I4074">
        <f t="shared" si="220"/>
        <v>233</v>
      </c>
    </row>
    <row r="4075" spans="2:9" x14ac:dyDescent="0.25">
      <c r="B4075">
        <f>IF('Input and Summary Results'!D3657=0,FALSE,'Input and Summary Results'!$B3657)</f>
        <v>233</v>
      </c>
      <c r="C4075">
        <f>IF(OR(B4075=0,'Input and Summary Results'!D3657=0,'Input and Summary Results'!D3657=""),FALSE,'Input and Summary Results'!$D3657)</f>
        <v>0.50935777000000004</v>
      </c>
      <c r="D4075">
        <f>IF(OR(B4075=0,'Input and Summary Results'!E3657=0),FALSE,'Input and Summary Results'!$E3657)</f>
        <v>3.8353669999999999E-2</v>
      </c>
      <c r="E4075">
        <f t="shared" si="221"/>
        <v>-0.29297706450830813</v>
      </c>
      <c r="F4075">
        <f t="shared" si="222"/>
        <v>3.2679373439223273E-2</v>
      </c>
      <c r="G4075">
        <f>IF('Input and Summary Results'!$J$4="yes",IF(C4075=FALSE,FALSE,IF('Data Transformation'!E4075&lt;$R$10,E4075,$R$10)),IF(C4075=FALSE,FALSE,IF(C4075&lt;$R$10,C4075,$R$10)))</f>
        <v>0.50935777000000004</v>
      </c>
      <c r="H4075">
        <f>IF('Input and Summary Results'!$J$4="yes",'Data Transformation'!F4075,'Data Transformation'!D4075)</f>
        <v>3.8353669999999999E-2</v>
      </c>
      <c r="I4075">
        <f t="shared" si="220"/>
        <v>233</v>
      </c>
    </row>
    <row r="4076" spans="2:9" x14ac:dyDescent="0.25">
      <c r="B4076">
        <f>IF('Input and Summary Results'!D3658=0,FALSE,'Input and Summary Results'!$B3658)</f>
        <v>233</v>
      </c>
      <c r="C4076">
        <f>IF(OR(B4076=0,'Input and Summary Results'!D3658=0,'Input and Summary Results'!D3658=""),FALSE,'Input and Summary Results'!$D3658)</f>
        <v>0.55492627999999999</v>
      </c>
      <c r="D4076">
        <f>IF(OR(B4076=0,'Input and Summary Results'!E3658=0),FALSE,'Input and Summary Results'!$E3658)</f>
        <v>2.6754980000000001E-2</v>
      </c>
      <c r="E4076">
        <f t="shared" si="221"/>
        <v>-0.25576470753629799</v>
      </c>
      <c r="F4076">
        <f t="shared" si="222"/>
        <v>2.0924691690579155E-2</v>
      </c>
      <c r="G4076">
        <f>IF('Input and Summary Results'!$J$4="yes",IF(C4076=FALSE,FALSE,IF('Data Transformation'!E4076&lt;$R$10,E4076,$R$10)),IF(C4076=FALSE,FALSE,IF(C4076&lt;$R$10,C4076,$R$10)))</f>
        <v>0.55492627999999999</v>
      </c>
      <c r="H4076">
        <f>IF('Input and Summary Results'!$J$4="yes",'Data Transformation'!F4076,'Data Transformation'!D4076)</f>
        <v>2.6754980000000001E-2</v>
      </c>
      <c r="I4076">
        <f t="shared" si="220"/>
        <v>233</v>
      </c>
    </row>
    <row r="4077" spans="2:9" x14ac:dyDescent="0.25">
      <c r="B4077">
        <f>IF('Input and Summary Results'!D3659=0,FALSE,'Input and Summary Results'!$B3659)</f>
        <v>233</v>
      </c>
      <c r="C4077">
        <f>IF(OR(B4077=0,'Input and Summary Results'!D3659=0,'Input and Summary Results'!D3659=""),FALSE,'Input and Summary Results'!$D3659)</f>
        <v>0.59501714999999999</v>
      </c>
      <c r="D4077">
        <f>IF(OR(B4077=0,'Input and Summary Results'!E3659=0),FALSE,'Input and Summary Results'!$E3659)</f>
        <v>5.7444879999999997E-2</v>
      </c>
      <c r="E4077">
        <f t="shared" si="221"/>
        <v>-0.2254705165520795</v>
      </c>
      <c r="F4077">
        <f t="shared" si="222"/>
        <v>4.1899763595049315E-2</v>
      </c>
      <c r="G4077">
        <f>IF('Input and Summary Results'!$J$4="yes",IF(C4077=FALSE,FALSE,IF('Data Transformation'!E4077&lt;$R$10,E4077,$R$10)),IF(C4077=FALSE,FALSE,IF(C4077&lt;$R$10,C4077,$R$10)))</f>
        <v>0.59501714999999999</v>
      </c>
      <c r="H4077">
        <f>IF('Input and Summary Results'!$J$4="yes",'Data Transformation'!F4077,'Data Transformation'!D4077)</f>
        <v>5.7444879999999997E-2</v>
      </c>
      <c r="I4077">
        <f t="shared" si="220"/>
        <v>233</v>
      </c>
    </row>
    <row r="4078" spans="2:9" x14ac:dyDescent="0.25">
      <c r="B4078">
        <f>IF('Input and Summary Results'!D3660=0,FALSE,'Input and Summary Results'!$B3660)</f>
        <v>233</v>
      </c>
      <c r="C4078">
        <f>IF(OR(B4078=0,'Input and Summary Results'!D3660=0,'Input and Summary Results'!D3660=""),FALSE,'Input and Summary Results'!$D3660)</f>
        <v>0.6800197</v>
      </c>
      <c r="D4078">
        <f>IF(OR(B4078=0,'Input and Summary Results'!E3660=0),FALSE,'Input and Summary Results'!$E3660)</f>
        <v>4.2204029999999997E-2</v>
      </c>
      <c r="E4078">
        <f t="shared" si="221"/>
        <v>-0.16747850570940268</v>
      </c>
      <c r="F4078">
        <f t="shared" si="222"/>
        <v>2.6935321167901458E-2</v>
      </c>
      <c r="G4078">
        <f>IF('Input and Summary Results'!$J$4="yes",IF(C4078=FALSE,FALSE,IF('Data Transformation'!E4078&lt;$R$10,E4078,$R$10)),IF(C4078=FALSE,FALSE,IF(C4078&lt;$R$10,C4078,$R$10)))</f>
        <v>0.6800197</v>
      </c>
      <c r="H4078">
        <f>IF('Input and Summary Results'!$J$4="yes",'Data Transformation'!F4078,'Data Transformation'!D4078)</f>
        <v>4.2204029999999997E-2</v>
      </c>
      <c r="I4078">
        <f t="shared" si="220"/>
        <v>233</v>
      </c>
    </row>
    <row r="4079" spans="2:9" x14ac:dyDescent="0.25">
      <c r="B4079">
        <f>IF('Input and Summary Results'!D3661=0,FALSE,'Input and Summary Results'!$B3661)</f>
        <v>233</v>
      </c>
      <c r="C4079">
        <f>IF(OR(B4079=0,'Input and Summary Results'!D3661=0,'Input and Summary Results'!D3661=""),FALSE,'Input and Summary Results'!$D3661)</f>
        <v>0.70237759</v>
      </c>
      <c r="D4079">
        <f>IF(OR(B4079=0,'Input and Summary Results'!E3661=0),FALSE,'Input and Summary Results'!$E3661)</f>
        <v>4.172269E-2</v>
      </c>
      <c r="E4079">
        <f t="shared" si="221"/>
        <v>-0.15342935344392508</v>
      </c>
      <c r="F4079">
        <f t="shared" si="222"/>
        <v>2.5780502848902116E-2</v>
      </c>
      <c r="G4079">
        <f>IF('Input and Summary Results'!$J$4="yes",IF(C4079=FALSE,FALSE,IF('Data Transformation'!E4079&lt;$R$10,E4079,$R$10)),IF(C4079=FALSE,FALSE,IF(C4079&lt;$R$10,C4079,$R$10)))</f>
        <v>0.70237759</v>
      </c>
      <c r="H4079">
        <f>IF('Input and Summary Results'!$J$4="yes",'Data Transformation'!F4079,'Data Transformation'!D4079)</f>
        <v>4.172269E-2</v>
      </c>
      <c r="I4079">
        <f t="shared" si="220"/>
        <v>233</v>
      </c>
    </row>
    <row r="4080" spans="2:9" x14ac:dyDescent="0.25">
      <c r="B4080">
        <f>IF('Input and Summary Results'!D3662=0,FALSE,'Input and Summary Results'!$B3662)</f>
        <v>233</v>
      </c>
      <c r="C4080">
        <f>IF(OR(B4080=0,'Input and Summary Results'!D3662=0,'Input and Summary Results'!D3662=""),FALSE,'Input and Summary Results'!$D3662)</f>
        <v>0.73720832000000003</v>
      </c>
      <c r="D4080">
        <f>IF(OR(B4080=0,'Input and Summary Results'!E3662=0),FALSE,'Input and Summary Results'!$E3662)</f>
        <v>3.109808E-2</v>
      </c>
      <c r="E4080">
        <f t="shared" si="221"/>
        <v>-0.13240977205619267</v>
      </c>
      <c r="F4080">
        <f t="shared" si="222"/>
        <v>1.8307670103343381E-2</v>
      </c>
      <c r="G4080">
        <f>IF('Input and Summary Results'!$J$4="yes",IF(C4080=FALSE,FALSE,IF('Data Transformation'!E4080&lt;$R$10,E4080,$R$10)),IF(C4080=FALSE,FALSE,IF(C4080&lt;$R$10,C4080,$R$10)))</f>
        <v>0.73720832000000003</v>
      </c>
      <c r="H4080">
        <f>IF('Input and Summary Results'!$J$4="yes",'Data Transformation'!F4080,'Data Transformation'!D4080)</f>
        <v>3.109808E-2</v>
      </c>
      <c r="I4080">
        <f t="shared" si="220"/>
        <v>233</v>
      </c>
    </row>
    <row r="4081" spans="2:9" x14ac:dyDescent="0.25">
      <c r="B4081">
        <f>IF('Input and Summary Results'!D3663=0,FALSE,'Input and Summary Results'!$B3663)</f>
        <v>233</v>
      </c>
      <c r="C4081">
        <f>IF(OR(B4081=0,'Input and Summary Results'!D3663=0,'Input and Summary Results'!D3663=""),FALSE,'Input and Summary Results'!$D3663)</f>
        <v>0.74008430000000003</v>
      </c>
      <c r="D4081">
        <f>IF(OR(B4081=0,'Input and Summary Results'!E3663=0),FALSE,'Input and Summary Results'!$E3663)</f>
        <v>3.9002639999999998E-2</v>
      </c>
      <c r="E4081">
        <f t="shared" si="221"/>
        <v>-0.1307188087289716</v>
      </c>
      <c r="F4081">
        <f t="shared" si="222"/>
        <v>2.2871915753381065E-2</v>
      </c>
      <c r="G4081">
        <f>IF('Input and Summary Results'!$J$4="yes",IF(C4081=FALSE,FALSE,IF('Data Transformation'!E4081&lt;$R$10,E4081,$R$10)),IF(C4081=FALSE,FALSE,IF(C4081&lt;$R$10,C4081,$R$10)))</f>
        <v>0.74008430000000003</v>
      </c>
      <c r="H4081">
        <f>IF('Input and Summary Results'!$J$4="yes",'Data Transformation'!F4081,'Data Transformation'!D4081)</f>
        <v>3.9002639999999998E-2</v>
      </c>
      <c r="I4081">
        <f t="shared" si="220"/>
        <v>233</v>
      </c>
    </row>
    <row r="4082" spans="2:9" x14ac:dyDescent="0.25">
      <c r="B4082">
        <f>IF('Input and Summary Results'!D3664=0,FALSE,'Input and Summary Results'!$B3664)</f>
        <v>233</v>
      </c>
      <c r="C4082">
        <f>IF(OR(B4082=0,'Input and Summary Results'!D3664=0,'Input and Summary Results'!D3664=""),FALSE,'Input and Summary Results'!$D3664)</f>
        <v>0.77329974000000001</v>
      </c>
      <c r="D4082">
        <f>IF(OR(B4082=0,'Input and Summary Results'!E3664=0),FALSE,'Input and Summary Results'!$E3664)</f>
        <v>3.7992079999999998E-2</v>
      </c>
      <c r="E4082">
        <f t="shared" si="221"/>
        <v>-0.11165213584106942</v>
      </c>
      <c r="F4082">
        <f t="shared" si="222"/>
        <v>2.1322343545595913E-2</v>
      </c>
      <c r="G4082">
        <f>IF('Input and Summary Results'!$J$4="yes",IF(C4082=FALSE,FALSE,IF('Data Transformation'!E4082&lt;$R$10,E4082,$R$10)),IF(C4082=FALSE,FALSE,IF(C4082&lt;$R$10,C4082,$R$10)))</f>
        <v>0.77329974000000001</v>
      </c>
      <c r="H4082">
        <f>IF('Input and Summary Results'!$J$4="yes",'Data Transformation'!F4082,'Data Transformation'!D4082)</f>
        <v>3.7992079999999998E-2</v>
      </c>
      <c r="I4082">
        <f t="shared" si="220"/>
        <v>233</v>
      </c>
    </row>
    <row r="4083" spans="2:9" x14ac:dyDescent="0.25">
      <c r="B4083">
        <f>IF('Input and Summary Results'!D3665=0,FALSE,'Input and Summary Results'!$B3665)</f>
        <v>233</v>
      </c>
      <c r="C4083">
        <f>IF(OR(B4083=0,'Input and Summary Results'!D3665=0,'Input and Summary Results'!D3665=""),FALSE,'Input and Summary Results'!$D3665)</f>
        <v>0.79644530000000002</v>
      </c>
      <c r="D4083">
        <f>IF(OR(B4083=0,'Input and Summary Results'!E3665=0),FALSE,'Input and Summary Results'!$E3665)</f>
        <v>3.7512339999999998E-2</v>
      </c>
      <c r="E4083">
        <f t="shared" si="221"/>
        <v>-9.8844046258231177E-2</v>
      </c>
      <c r="F4083">
        <f t="shared" si="222"/>
        <v>2.0441272690039099E-2</v>
      </c>
      <c r="G4083">
        <f>IF('Input and Summary Results'!$J$4="yes",IF(C4083=FALSE,FALSE,IF('Data Transformation'!E4083&lt;$R$10,E4083,$R$10)),IF(C4083=FALSE,FALSE,IF(C4083&lt;$R$10,C4083,$R$10)))</f>
        <v>0.79644530000000002</v>
      </c>
      <c r="H4083">
        <f>IF('Input and Summary Results'!$J$4="yes",'Data Transformation'!F4083,'Data Transformation'!D4083)</f>
        <v>3.7512339999999998E-2</v>
      </c>
      <c r="I4083">
        <f t="shared" si="220"/>
        <v>233</v>
      </c>
    </row>
    <row r="4084" spans="2:9" x14ac:dyDescent="0.25">
      <c r="B4084">
        <f>IF('Input and Summary Results'!D3666=0,FALSE,'Input and Summary Results'!$B3666)</f>
        <v>233</v>
      </c>
      <c r="C4084">
        <f>IF(OR(B4084=0,'Input and Summary Results'!D3666=0,'Input and Summary Results'!D3666=""),FALSE,'Input and Summary Results'!$D3666)</f>
        <v>0.83250519999999995</v>
      </c>
      <c r="D4084">
        <f>IF(OR(B4084=0,'Input and Summary Results'!E3666=0),FALSE,'Input and Summary Results'!$E3666)</f>
        <v>3.3652920000000003E-2</v>
      </c>
      <c r="E4084">
        <f t="shared" si="221"/>
        <v>-7.9613045119837286E-2</v>
      </c>
      <c r="F4084">
        <f t="shared" si="222"/>
        <v>1.7543875137356502E-2</v>
      </c>
      <c r="G4084">
        <f>IF('Input and Summary Results'!$J$4="yes",IF(C4084=FALSE,FALSE,IF('Data Transformation'!E4084&lt;$R$10,E4084,$R$10)),IF(C4084=FALSE,FALSE,IF(C4084&lt;$R$10,C4084,$R$10)))</f>
        <v>0.83250519999999995</v>
      </c>
      <c r="H4084">
        <f>IF('Input and Summary Results'!$J$4="yes",'Data Transformation'!F4084,'Data Transformation'!D4084)</f>
        <v>3.3652920000000003E-2</v>
      </c>
      <c r="I4084">
        <f t="shared" si="220"/>
        <v>233</v>
      </c>
    </row>
    <row r="4085" spans="2:9" x14ac:dyDescent="0.25">
      <c r="B4085">
        <f>IF('Input and Summary Results'!D3667=0,FALSE,'Input and Summary Results'!$B3667)</f>
        <v>233</v>
      </c>
      <c r="C4085">
        <f>IF(OR(B4085=0,'Input and Summary Results'!D3667=0,'Input and Summary Results'!D3667=""),FALSE,'Input and Summary Results'!$D3667)</f>
        <v>0.85137541000000005</v>
      </c>
      <c r="D4085">
        <f>IF(OR(B4085=0,'Input and Summary Results'!E3667=0),FALSE,'Input and Summary Results'!$E3667)</f>
        <v>4.8058910000000003E-2</v>
      </c>
      <c r="E4085">
        <f t="shared" si="221"/>
        <v>-6.9878897564487119E-2</v>
      </c>
      <c r="F4085">
        <f t="shared" si="222"/>
        <v>2.44986720253055E-2</v>
      </c>
      <c r="G4085">
        <f>IF('Input and Summary Results'!$J$4="yes",IF(C4085=FALSE,FALSE,IF('Data Transformation'!E4085&lt;$R$10,E4085,$R$10)),IF(C4085=FALSE,FALSE,IF(C4085&lt;$R$10,C4085,$R$10)))</f>
        <v>0.85137541000000005</v>
      </c>
      <c r="H4085">
        <f>IF('Input and Summary Results'!$J$4="yes",'Data Transformation'!F4085,'Data Transformation'!D4085)</f>
        <v>4.8058910000000003E-2</v>
      </c>
      <c r="I4085">
        <f t="shared" si="220"/>
        <v>233</v>
      </c>
    </row>
    <row r="4086" spans="2:9" x14ac:dyDescent="0.25">
      <c r="B4086">
        <f>IF('Input and Summary Results'!D3668=0,FALSE,'Input and Summary Results'!$B3668)</f>
        <v>234</v>
      </c>
      <c r="C4086">
        <f>IF(OR(B4086=0,'Input and Summary Results'!D3668=0,'Input and Summary Results'!D3668=""),FALSE,'Input and Summary Results'!$D3668)</f>
        <v>-6.7835800000000002E-2</v>
      </c>
      <c r="D4086">
        <f>IF(OR(B4086=0,'Input and Summary Results'!E3668=0),FALSE,'Input and Summary Results'!$E3668)</f>
        <v>6.6299739999999996E-2</v>
      </c>
      <c r="E4086" t="e">
        <f t="shared" si="221"/>
        <v>#NUM!</v>
      </c>
      <c r="F4086">
        <f t="shared" si="222"/>
        <v>-0.42417259264282281</v>
      </c>
      <c r="G4086">
        <f>IF('Input and Summary Results'!$J$4="yes",IF(C4086=FALSE,FALSE,IF('Data Transformation'!E4086&lt;$R$10,E4086,$R$10)),IF(C4086=FALSE,FALSE,IF(C4086&lt;$R$10,C4086,$R$10)))</f>
        <v>-6.7835800000000002E-2</v>
      </c>
      <c r="H4086">
        <f>IF('Input and Summary Results'!$J$4="yes",'Data Transformation'!F4086,'Data Transformation'!D4086)</f>
        <v>6.6299739999999996E-2</v>
      </c>
      <c r="I4086">
        <f t="shared" si="220"/>
        <v>234</v>
      </c>
    </row>
    <row r="4087" spans="2:9" x14ac:dyDescent="0.25">
      <c r="B4087">
        <f>IF('Input and Summary Results'!D3669=0,FALSE,'Input and Summary Results'!$B3669)</f>
        <v>234</v>
      </c>
      <c r="C4087">
        <f>IF(OR(B4087=0,'Input and Summary Results'!D3669=0,'Input and Summary Results'!D3669=""),FALSE,'Input and Summary Results'!$D3669)</f>
        <v>-5.9784700000000003E-2</v>
      </c>
      <c r="D4087">
        <f>IF(OR(B4087=0,'Input and Summary Results'!E3669=0),FALSE,'Input and Summary Results'!$E3669)</f>
        <v>7.8867950000000006E-2</v>
      </c>
      <c r="E4087" t="e">
        <f t="shared" si="221"/>
        <v>#NUM!</v>
      </c>
      <c r="F4087">
        <f t="shared" si="222"/>
        <v>-0.57253260951380536</v>
      </c>
      <c r="G4087">
        <f>IF('Input and Summary Results'!$J$4="yes",IF(C4087=FALSE,FALSE,IF('Data Transformation'!E4087&lt;$R$10,E4087,$R$10)),IF(C4087=FALSE,FALSE,IF(C4087&lt;$R$10,C4087,$R$10)))</f>
        <v>-5.9784700000000003E-2</v>
      </c>
      <c r="H4087">
        <f>IF('Input and Summary Results'!$J$4="yes",'Data Transformation'!F4087,'Data Transformation'!D4087)</f>
        <v>7.8867950000000006E-2</v>
      </c>
      <c r="I4087">
        <f t="shared" si="220"/>
        <v>234</v>
      </c>
    </row>
    <row r="4088" spans="2:9" x14ac:dyDescent="0.25">
      <c r="B4088">
        <f>IF('Input and Summary Results'!D3670=0,FALSE,'Input and Summary Results'!$B3670)</f>
        <v>234</v>
      </c>
      <c r="C4088">
        <f>IF(OR(B4088=0,'Input and Summary Results'!D3670=0,'Input and Summary Results'!D3670=""),FALSE,'Input and Summary Results'!$D3670)</f>
        <v>-5.1798200000000003E-2</v>
      </c>
      <c r="D4088">
        <f>IF(OR(B4088=0,'Input and Summary Results'!E3670=0),FALSE,'Input and Summary Results'!$E3670)</f>
        <v>5.454316E-2</v>
      </c>
      <c r="E4088" t="e">
        <f t="shared" si="221"/>
        <v>#NUM!</v>
      </c>
      <c r="F4088">
        <f t="shared" si="222"/>
        <v>-0.45699911271048027</v>
      </c>
      <c r="G4088">
        <f>IF('Input and Summary Results'!$J$4="yes",IF(C4088=FALSE,FALSE,IF('Data Transformation'!E4088&lt;$R$10,E4088,$R$10)),IF(C4088=FALSE,FALSE,IF(C4088&lt;$R$10,C4088,$R$10)))</f>
        <v>-5.1798200000000003E-2</v>
      </c>
      <c r="H4088">
        <f>IF('Input and Summary Results'!$J$4="yes",'Data Transformation'!F4088,'Data Transformation'!D4088)</f>
        <v>5.454316E-2</v>
      </c>
      <c r="I4088">
        <f t="shared" si="220"/>
        <v>234</v>
      </c>
    </row>
    <row r="4089" spans="2:9" x14ac:dyDescent="0.25">
      <c r="B4089">
        <f>IF('Input and Summary Results'!D3671=0,FALSE,'Input and Summary Results'!$B3671)</f>
        <v>234</v>
      </c>
      <c r="C4089">
        <f>IF(OR(B4089=0,'Input and Summary Results'!D3671=0,'Input and Summary Results'!D3671=""),FALSE,'Input and Summary Results'!$D3671)</f>
        <v>-8.7396000000000001E-3</v>
      </c>
      <c r="D4089">
        <f>IF(OR(B4089=0,'Input and Summary Results'!E3671=0),FALSE,'Input and Summary Results'!$E3671)</f>
        <v>3.6619369999999998E-2</v>
      </c>
      <c r="E4089" t="e">
        <f t="shared" si="221"/>
        <v>#NUM!</v>
      </c>
      <c r="F4089">
        <f t="shared" si="222"/>
        <v>-1.81848214792439</v>
      </c>
      <c r="G4089">
        <f>IF('Input and Summary Results'!$J$4="yes",IF(C4089=FALSE,FALSE,IF('Data Transformation'!E4089&lt;$R$10,E4089,$R$10)),IF(C4089=FALSE,FALSE,IF(C4089&lt;$R$10,C4089,$R$10)))</f>
        <v>-8.7396000000000001E-3</v>
      </c>
      <c r="H4089">
        <f>IF('Input and Summary Results'!$J$4="yes",'Data Transformation'!F4089,'Data Transformation'!D4089)</f>
        <v>3.6619369999999998E-2</v>
      </c>
      <c r="I4089">
        <f t="shared" si="220"/>
        <v>234</v>
      </c>
    </row>
    <row r="4090" spans="2:9" x14ac:dyDescent="0.25">
      <c r="B4090">
        <f>IF('Input and Summary Results'!D3672=0,FALSE,'Input and Summary Results'!$B3672)</f>
        <v>234</v>
      </c>
      <c r="C4090">
        <f>IF(OR(B4090=0,'Input and Summary Results'!D3672=0,'Input and Summary Results'!D3672=""),FALSE,'Input and Summary Results'!$D3672)</f>
        <v>8.3204000000000004E-3</v>
      </c>
      <c r="D4090">
        <f>IF(OR(B4090=0,'Input and Summary Results'!E3672=0),FALSE,'Input and Summary Results'!$E3672)</f>
        <v>4.8275609999999997E-2</v>
      </c>
      <c r="E4090">
        <f t="shared" si="221"/>
        <v>-2.0798557946687728</v>
      </c>
      <c r="F4090">
        <f t="shared" si="222"/>
        <v>2.5181018628912071</v>
      </c>
      <c r="G4090">
        <f>IF('Input and Summary Results'!$J$4="yes",IF(C4090=FALSE,FALSE,IF('Data Transformation'!E4090&lt;$R$10,E4090,$R$10)),IF(C4090=FALSE,FALSE,IF(C4090&lt;$R$10,C4090,$R$10)))</f>
        <v>8.3204000000000004E-3</v>
      </c>
      <c r="H4090">
        <f>IF('Input and Summary Results'!$J$4="yes",'Data Transformation'!F4090,'Data Transformation'!D4090)</f>
        <v>4.8275609999999997E-2</v>
      </c>
      <c r="I4090">
        <f t="shared" si="220"/>
        <v>234</v>
      </c>
    </row>
    <row r="4091" spans="2:9" x14ac:dyDescent="0.25">
      <c r="B4091">
        <f>IF('Input and Summary Results'!D3673=0,FALSE,'Input and Summary Results'!$B3673)</f>
        <v>234</v>
      </c>
      <c r="C4091">
        <f>IF(OR(B4091=0,'Input and Summary Results'!D3673=0,'Input and Summary Results'!D3673=""),FALSE,'Input and Summary Results'!$D3673)</f>
        <v>1.063124E-2</v>
      </c>
      <c r="D4091">
        <f>IF(OR(B4091=0,'Input and Summary Results'!E3673=0),FALSE,'Input and Summary Results'!$E3673)</f>
        <v>2.6089589999999999E-2</v>
      </c>
      <c r="E4091">
        <f t="shared" si="221"/>
        <v>-1.973416077550997</v>
      </c>
      <c r="F4091">
        <f t="shared" si="222"/>
        <v>1.0650575153980155</v>
      </c>
      <c r="G4091">
        <f>IF('Input and Summary Results'!$J$4="yes",IF(C4091=FALSE,FALSE,IF('Data Transformation'!E4091&lt;$R$10,E4091,$R$10)),IF(C4091=FALSE,FALSE,IF(C4091&lt;$R$10,C4091,$R$10)))</f>
        <v>1.063124E-2</v>
      </c>
      <c r="H4091">
        <f>IF('Input and Summary Results'!$J$4="yes",'Data Transformation'!F4091,'Data Transformation'!D4091)</f>
        <v>2.6089589999999999E-2</v>
      </c>
      <c r="I4091">
        <f t="shared" si="220"/>
        <v>234</v>
      </c>
    </row>
    <row r="4092" spans="2:9" x14ac:dyDescent="0.25">
      <c r="B4092">
        <f>IF('Input and Summary Results'!D3674=0,FALSE,'Input and Summary Results'!$B3674)</f>
        <v>234</v>
      </c>
      <c r="C4092">
        <f>IF(OR(B4092=0,'Input and Summary Results'!D3674=0,'Input and Summary Results'!D3674=""),FALSE,'Input and Summary Results'!$D3674)</f>
        <v>2.9147510000000001E-2</v>
      </c>
      <c r="D4092">
        <f>IF(OR(B4092=0,'Input and Summary Results'!E3674=0),FALSE,'Input and Summary Results'!$E3674)</f>
        <v>4.92451E-2</v>
      </c>
      <c r="E4092">
        <f t="shared" si="221"/>
        <v>-1.535398540028432</v>
      </c>
      <c r="F4092">
        <f t="shared" si="222"/>
        <v>0.73324868573679181</v>
      </c>
      <c r="G4092">
        <f>IF('Input and Summary Results'!$J$4="yes",IF(C4092=FALSE,FALSE,IF('Data Transformation'!E4092&lt;$R$10,E4092,$R$10)),IF(C4092=FALSE,FALSE,IF(C4092&lt;$R$10,C4092,$R$10)))</f>
        <v>2.9147510000000001E-2</v>
      </c>
      <c r="H4092">
        <f>IF('Input and Summary Results'!$J$4="yes",'Data Transformation'!F4092,'Data Transformation'!D4092)</f>
        <v>4.92451E-2</v>
      </c>
      <c r="I4092">
        <f t="shared" si="220"/>
        <v>234</v>
      </c>
    </row>
    <row r="4093" spans="2:9" x14ac:dyDescent="0.25">
      <c r="B4093">
        <f>IF('Input and Summary Results'!D3675=0,FALSE,'Input and Summary Results'!$B3675)</f>
        <v>234</v>
      </c>
      <c r="C4093">
        <f>IF(OR(B4093=0,'Input and Summary Results'!D3675=0,'Input and Summary Results'!D3675=""),FALSE,'Input and Summary Results'!$D3675)</f>
        <v>3.4663329999999999E-2</v>
      </c>
      <c r="D4093">
        <f>IF(OR(B4093=0,'Input and Summary Results'!E3675=0),FALSE,'Input and Summary Results'!$E3675)</f>
        <v>3.7073330000000002E-2</v>
      </c>
      <c r="E4093">
        <f t="shared" si="221"/>
        <v>-1.46012971827656</v>
      </c>
      <c r="F4093">
        <f t="shared" si="222"/>
        <v>0.46417425042544957</v>
      </c>
      <c r="G4093">
        <f>IF('Input and Summary Results'!$J$4="yes",IF(C4093=FALSE,FALSE,IF('Data Transformation'!E4093&lt;$R$10,E4093,$R$10)),IF(C4093=FALSE,FALSE,IF(C4093&lt;$R$10,C4093,$R$10)))</f>
        <v>3.4663329999999999E-2</v>
      </c>
      <c r="H4093">
        <f>IF('Input and Summary Results'!$J$4="yes",'Data Transformation'!F4093,'Data Transformation'!D4093)</f>
        <v>3.7073330000000002E-2</v>
      </c>
      <c r="I4093">
        <f t="shared" si="220"/>
        <v>234</v>
      </c>
    </row>
    <row r="4094" spans="2:9" x14ac:dyDescent="0.25">
      <c r="B4094">
        <f>IF('Input and Summary Results'!D3676=0,FALSE,'Input and Summary Results'!$B3676)</f>
        <v>234</v>
      </c>
      <c r="C4094">
        <f>IF(OR(B4094=0,'Input and Summary Results'!D3676=0,'Input and Summary Results'!D3676=""),FALSE,'Input and Summary Results'!$D3676)</f>
        <v>3.5220679999999997E-2</v>
      </c>
      <c r="D4094">
        <f>IF(OR(B4094=0,'Input and Summary Results'!E3676=0),FALSE,'Input and Summary Results'!$E3676)</f>
        <v>4.3732130000000001E-2</v>
      </c>
      <c r="E4094">
        <f t="shared" si="221"/>
        <v>-1.4532022634341359</v>
      </c>
      <c r="F4094">
        <f t="shared" si="222"/>
        <v>0.53888069225239266</v>
      </c>
      <c r="G4094">
        <f>IF('Input and Summary Results'!$J$4="yes",IF(C4094=FALSE,FALSE,IF('Data Transformation'!E4094&lt;$R$10,E4094,$R$10)),IF(C4094=FALSE,FALSE,IF(C4094&lt;$R$10,C4094,$R$10)))</f>
        <v>3.5220679999999997E-2</v>
      </c>
      <c r="H4094">
        <f>IF('Input and Summary Results'!$J$4="yes",'Data Transformation'!F4094,'Data Transformation'!D4094)</f>
        <v>4.3732130000000001E-2</v>
      </c>
      <c r="I4094">
        <f t="shared" si="220"/>
        <v>234</v>
      </c>
    </row>
    <row r="4095" spans="2:9" x14ac:dyDescent="0.25">
      <c r="B4095">
        <f>IF('Input and Summary Results'!D3677=0,FALSE,'Input and Summary Results'!$B3677)</f>
        <v>234</v>
      </c>
      <c r="C4095">
        <f>IF(OR(B4095=0,'Input and Summary Results'!D3677=0,'Input and Summary Results'!D3677=""),FALSE,'Input and Summary Results'!$D3677)</f>
        <v>3.9550700000000001E-2</v>
      </c>
      <c r="D4095">
        <f>IF(OR(B4095=0,'Input and Summary Results'!E3677=0),FALSE,'Input and Summary Results'!$E3677)</f>
        <v>4.8625160000000001E-2</v>
      </c>
      <c r="E4095">
        <f t="shared" si="221"/>
        <v>-1.4028458256063288</v>
      </c>
      <c r="F4095">
        <f t="shared" si="222"/>
        <v>0.53357638271888996</v>
      </c>
      <c r="G4095">
        <f>IF('Input and Summary Results'!$J$4="yes",IF(C4095=FALSE,FALSE,IF('Data Transformation'!E4095&lt;$R$10,E4095,$R$10)),IF(C4095=FALSE,FALSE,IF(C4095&lt;$R$10,C4095,$R$10)))</f>
        <v>3.9550700000000001E-2</v>
      </c>
      <c r="H4095">
        <f>IF('Input and Summary Results'!$J$4="yes",'Data Transformation'!F4095,'Data Transformation'!D4095)</f>
        <v>4.8625160000000001E-2</v>
      </c>
      <c r="I4095">
        <f t="shared" si="220"/>
        <v>234</v>
      </c>
    </row>
    <row r="4096" spans="2:9" x14ac:dyDescent="0.25">
      <c r="B4096">
        <f>IF('Input and Summary Results'!D3678=0,FALSE,'Input and Summary Results'!$B3678)</f>
        <v>234</v>
      </c>
      <c r="C4096">
        <f>IF(OR(B4096=0,'Input and Summary Results'!D3678=0,'Input and Summary Results'!D3678=""),FALSE,'Input and Summary Results'!$D3678)</f>
        <v>5.9771499999999998E-2</v>
      </c>
      <c r="D4096">
        <f>IF(OR(B4096=0,'Input and Summary Results'!E3678=0),FALSE,'Input and Summary Results'!$E3678)</f>
        <v>7.0565260000000005E-2</v>
      </c>
      <c r="E4096">
        <f t="shared" si="221"/>
        <v>-1.2235058451609875</v>
      </c>
      <c r="F4096">
        <f t="shared" si="222"/>
        <v>0.51237333578712263</v>
      </c>
      <c r="G4096">
        <f>IF('Input and Summary Results'!$J$4="yes",IF(C4096=FALSE,FALSE,IF('Data Transformation'!E4096&lt;$R$10,E4096,$R$10)),IF(C4096=FALSE,FALSE,IF(C4096&lt;$R$10,C4096,$R$10)))</f>
        <v>5.9771499999999998E-2</v>
      </c>
      <c r="H4096">
        <f>IF('Input and Summary Results'!$J$4="yes",'Data Transformation'!F4096,'Data Transformation'!D4096)</f>
        <v>7.0565260000000005E-2</v>
      </c>
      <c r="I4096">
        <f t="shared" si="220"/>
        <v>234</v>
      </c>
    </row>
    <row r="4097" spans="2:9" x14ac:dyDescent="0.25">
      <c r="B4097">
        <f>IF('Input and Summary Results'!D3679=0,FALSE,'Input and Summary Results'!$B3679)</f>
        <v>234</v>
      </c>
      <c r="C4097">
        <f>IF(OR(B4097=0,'Input and Summary Results'!D3679=0,'Input and Summary Results'!D3679=""),FALSE,'Input and Summary Results'!$D3679)</f>
        <v>6.3608609999999996E-2</v>
      </c>
      <c r="D4097">
        <f>IF(OR(B4097=0,'Input and Summary Results'!E3679=0),FALSE,'Input and Summary Results'!$E3679)</f>
        <v>3.6632560000000002E-2</v>
      </c>
      <c r="E4097">
        <f t="shared" si="221"/>
        <v>-1.1964840946911237</v>
      </c>
      <c r="F4097">
        <f t="shared" si="222"/>
        <v>0.24994306651253662</v>
      </c>
      <c r="G4097">
        <f>IF('Input and Summary Results'!$J$4="yes",IF(C4097=FALSE,FALSE,IF('Data Transformation'!E4097&lt;$R$10,E4097,$R$10)),IF(C4097=FALSE,FALSE,IF(C4097&lt;$R$10,C4097,$R$10)))</f>
        <v>6.3608609999999996E-2</v>
      </c>
      <c r="H4097">
        <f>IF('Input and Summary Results'!$J$4="yes",'Data Transformation'!F4097,'Data Transformation'!D4097)</f>
        <v>3.6632560000000002E-2</v>
      </c>
      <c r="I4097">
        <f t="shared" si="220"/>
        <v>234</v>
      </c>
    </row>
    <row r="4098" spans="2:9" x14ac:dyDescent="0.25">
      <c r="B4098">
        <f>IF('Input and Summary Results'!D3680=0,FALSE,'Input and Summary Results'!$B3680)</f>
        <v>234</v>
      </c>
      <c r="C4098">
        <f>IF(OR(B4098=0,'Input and Summary Results'!D3680=0,'Input and Summary Results'!D3680=""),FALSE,'Input and Summary Results'!$D3680)</f>
        <v>0.1151935</v>
      </c>
      <c r="D4098">
        <f>IF(OR(B4098=0,'Input and Summary Results'!E3680=0),FALSE,'Input and Summary Results'!$E3680)</f>
        <v>4.5749789999999999E-2</v>
      </c>
      <c r="E4098">
        <f t="shared" si="221"/>
        <v>-0.93857202606710255</v>
      </c>
      <c r="F4098">
        <f t="shared" si="222"/>
        <v>0.17236570518301814</v>
      </c>
      <c r="G4098">
        <f>IF('Input and Summary Results'!$J$4="yes",IF(C4098=FALSE,FALSE,IF('Data Transformation'!E4098&lt;$R$10,E4098,$R$10)),IF(C4098=FALSE,FALSE,IF(C4098&lt;$R$10,C4098,$R$10)))</f>
        <v>0.1151935</v>
      </c>
      <c r="H4098">
        <f>IF('Input and Summary Results'!$J$4="yes",'Data Transformation'!F4098,'Data Transformation'!D4098)</f>
        <v>4.5749789999999999E-2</v>
      </c>
      <c r="I4098">
        <f t="shared" si="220"/>
        <v>234</v>
      </c>
    </row>
    <row r="4099" spans="2:9" x14ac:dyDescent="0.25">
      <c r="B4099">
        <f>IF('Input and Summary Results'!D3681=0,FALSE,'Input and Summary Results'!$B3681)</f>
        <v>234</v>
      </c>
      <c r="C4099">
        <f>IF(OR(B4099=0,'Input and Summary Results'!D3681=0,'Input and Summary Results'!D3681=""),FALSE,'Input and Summary Results'!$D3681)</f>
        <v>0.1217777</v>
      </c>
      <c r="D4099">
        <f>IF(OR(B4099=0,'Input and Summary Results'!E3681=0),FALSE,'Input and Summary Results'!$E3681)</f>
        <v>5.1700879999999998E-2</v>
      </c>
      <c r="E4099">
        <f t="shared" si="221"/>
        <v>-0.91443223266892559</v>
      </c>
      <c r="F4099">
        <f t="shared" si="222"/>
        <v>0.18425526118492958</v>
      </c>
      <c r="G4099">
        <f>IF('Input and Summary Results'!$J$4="yes",IF(C4099=FALSE,FALSE,IF('Data Transformation'!E4099&lt;$R$10,E4099,$R$10)),IF(C4099=FALSE,FALSE,IF(C4099&lt;$R$10,C4099,$R$10)))</f>
        <v>0.1217777</v>
      </c>
      <c r="H4099">
        <f>IF('Input and Summary Results'!$J$4="yes",'Data Transformation'!F4099,'Data Transformation'!D4099)</f>
        <v>5.1700879999999998E-2</v>
      </c>
      <c r="I4099">
        <f t="shared" si="220"/>
        <v>234</v>
      </c>
    </row>
    <row r="4100" spans="2:9" x14ac:dyDescent="0.25">
      <c r="B4100">
        <f>IF('Input and Summary Results'!D3682=0,FALSE,'Input and Summary Results'!$B3682)</f>
        <v>234</v>
      </c>
      <c r="C4100">
        <f>IF(OR(B4100=0,'Input and Summary Results'!D3682=0,'Input and Summary Results'!D3682=""),FALSE,'Input and Summary Results'!$D3682)</f>
        <v>0.13055174</v>
      </c>
      <c r="D4100">
        <f>IF(OR(B4100=0,'Input and Summary Results'!E3682=0),FALSE,'Input and Summary Results'!$E3682)</f>
        <v>4.9504779999999998E-2</v>
      </c>
      <c r="E4100">
        <f t="shared" si="221"/>
        <v>-0.88421733550428705</v>
      </c>
      <c r="F4100">
        <f t="shared" si="222"/>
        <v>0.16457133792318659</v>
      </c>
      <c r="G4100">
        <f>IF('Input and Summary Results'!$J$4="yes",IF(C4100=FALSE,FALSE,IF('Data Transformation'!E4100&lt;$R$10,E4100,$R$10)),IF(C4100=FALSE,FALSE,IF(C4100&lt;$R$10,C4100,$R$10)))</f>
        <v>0.13055174</v>
      </c>
      <c r="H4100">
        <f>IF('Input and Summary Results'!$J$4="yes",'Data Transformation'!F4100,'Data Transformation'!D4100)</f>
        <v>4.9504779999999998E-2</v>
      </c>
      <c r="I4100">
        <f t="shared" si="220"/>
        <v>234</v>
      </c>
    </row>
    <row r="4101" spans="2:9" x14ac:dyDescent="0.25">
      <c r="B4101">
        <f>IF('Input and Summary Results'!D3683=0,FALSE,'Input and Summary Results'!$B3683)</f>
        <v>234</v>
      </c>
      <c r="C4101">
        <f>IF(OR(B4101=0,'Input and Summary Results'!D3683=0,'Input and Summary Results'!D3683=""),FALSE,'Input and Summary Results'!$D3683)</f>
        <v>0.77589509999999995</v>
      </c>
      <c r="D4101">
        <f>IF(OR(B4101=0,'Input and Summary Results'!E3683=0),FALSE,'Input and Summary Results'!$E3683)</f>
        <v>4.3184739999999999E-2</v>
      </c>
      <c r="E4101">
        <f t="shared" si="221"/>
        <v>-0.11019699081741649</v>
      </c>
      <c r="F4101">
        <f t="shared" si="222"/>
        <v>2.415555551259442E-2</v>
      </c>
      <c r="G4101">
        <f>IF('Input and Summary Results'!$J$4="yes",IF(C4101=FALSE,FALSE,IF('Data Transformation'!E4101&lt;$R$10,E4101,$R$10)),IF(C4101=FALSE,FALSE,IF(C4101&lt;$R$10,C4101,$R$10)))</f>
        <v>0.77589509999999995</v>
      </c>
      <c r="H4101">
        <f>IF('Input and Summary Results'!$J$4="yes",'Data Transformation'!F4101,'Data Transformation'!D4101)</f>
        <v>4.3184739999999999E-2</v>
      </c>
      <c r="I4101">
        <f t="shared" ref="I4101:I4164" si="223">IF(G4101=FALSE,"",B4101)</f>
        <v>234</v>
      </c>
    </row>
    <row r="4102" spans="2:9" x14ac:dyDescent="0.25">
      <c r="B4102">
        <f>IF('Input and Summary Results'!D3684=0,FALSE,'Input and Summary Results'!$B3684)</f>
        <v>234</v>
      </c>
      <c r="C4102">
        <f>IF(OR(B4102=0,'Input and Summary Results'!D3684=0,'Input and Summary Results'!D3684=""),FALSE,'Input and Summary Results'!$D3684)</f>
        <v>0.85399891000000006</v>
      </c>
      <c r="D4102">
        <f>IF(OR(B4102=0,'Input and Summary Results'!E3684=0),FALSE,'Input and Summary Results'!$E3684)</f>
        <v>4.8279370000000002E-2</v>
      </c>
      <c r="E4102">
        <f t="shared" si="221"/>
        <v>-6.8542683621635861E-2</v>
      </c>
      <c r="F4102">
        <f t="shared" si="222"/>
        <v>2.4535448856720439E-2</v>
      </c>
      <c r="G4102">
        <f>IF('Input and Summary Results'!$J$4="yes",IF(C4102=FALSE,FALSE,IF('Data Transformation'!E4102&lt;$R$10,E4102,$R$10)),IF(C4102=FALSE,FALSE,IF(C4102&lt;$R$10,C4102,$R$10)))</f>
        <v>0.85399891000000006</v>
      </c>
      <c r="H4102">
        <f>IF('Input and Summary Results'!$J$4="yes",'Data Transformation'!F4102,'Data Transformation'!D4102)</f>
        <v>4.8279370000000002E-2</v>
      </c>
      <c r="I4102">
        <f t="shared" si="223"/>
        <v>234</v>
      </c>
    </row>
    <row r="4103" spans="2:9" x14ac:dyDescent="0.25">
      <c r="B4103">
        <f>IF('Input and Summary Results'!D3685=0,FALSE,'Input and Summary Results'!$B3685)</f>
        <v>235</v>
      </c>
      <c r="C4103">
        <f>IF(OR(B4103=0,'Input and Summary Results'!D3685=0,'Input and Summary Results'!D3685=""),FALSE,'Input and Summary Results'!$D3685)</f>
        <v>1.17144E-2</v>
      </c>
      <c r="D4103">
        <f>IF(OR(B4103=0,'Input and Summary Results'!E3685=0),FALSE,'Input and Summary Results'!$E3685)</f>
        <v>4.631768E-2</v>
      </c>
      <c r="E4103">
        <f t="shared" si="221"/>
        <v>-1.9312799506318727</v>
      </c>
      <c r="F4103">
        <f t="shared" si="222"/>
        <v>1.7159968175920235</v>
      </c>
      <c r="G4103">
        <f>IF('Input and Summary Results'!$J$4="yes",IF(C4103=FALSE,FALSE,IF('Data Transformation'!E4103&lt;$R$10,E4103,$R$10)),IF(C4103=FALSE,FALSE,IF(C4103&lt;$R$10,C4103,$R$10)))</f>
        <v>1.17144E-2</v>
      </c>
      <c r="H4103">
        <f>IF('Input and Summary Results'!$J$4="yes",'Data Transformation'!F4103,'Data Transformation'!D4103)</f>
        <v>4.631768E-2</v>
      </c>
      <c r="I4103">
        <f t="shared" si="223"/>
        <v>235</v>
      </c>
    </row>
    <row r="4104" spans="2:9" x14ac:dyDescent="0.25">
      <c r="B4104">
        <f>IF('Input and Summary Results'!D3686=0,FALSE,'Input and Summary Results'!$B3686)</f>
        <v>235</v>
      </c>
      <c r="C4104">
        <f>IF(OR(B4104=0,'Input and Summary Results'!D3686=0,'Input and Summary Results'!D3686=""),FALSE,'Input and Summary Results'!$D3686)</f>
        <v>9.1534069999999995E-2</v>
      </c>
      <c r="D4104">
        <f>IF(OR(B4104=0,'Input and Summary Results'!E3686=0),FALSE,'Input and Summary Results'!$E3686)</f>
        <v>5.1165919999999997E-2</v>
      </c>
      <c r="E4104">
        <f t="shared" si="221"/>
        <v>-1.0384172266006348</v>
      </c>
      <c r="F4104">
        <f t="shared" si="222"/>
        <v>0.24259829460221749</v>
      </c>
      <c r="G4104">
        <f>IF('Input and Summary Results'!$J$4="yes",IF(C4104=FALSE,FALSE,IF('Data Transformation'!E4104&lt;$R$10,E4104,$R$10)),IF(C4104=FALSE,FALSE,IF(C4104&lt;$R$10,C4104,$R$10)))</f>
        <v>9.1534069999999995E-2</v>
      </c>
      <c r="H4104">
        <f>IF('Input and Summary Results'!$J$4="yes",'Data Transformation'!F4104,'Data Transformation'!D4104)</f>
        <v>5.1165919999999997E-2</v>
      </c>
      <c r="I4104">
        <f t="shared" si="223"/>
        <v>235</v>
      </c>
    </row>
    <row r="4105" spans="2:9" x14ac:dyDescent="0.25">
      <c r="B4105">
        <f>IF('Input and Summary Results'!D3687=0,FALSE,'Input and Summary Results'!$B3687)</f>
        <v>235</v>
      </c>
      <c r="C4105">
        <f>IF(OR(B4105=0,'Input and Summary Results'!D3687=0,'Input and Summary Results'!D3687=""),FALSE,'Input and Summary Results'!$D3687)</f>
        <v>9.2695639999999996E-2</v>
      </c>
      <c r="D4105">
        <f>IF(OR(B4105=0,'Input and Summary Results'!E3687=0),FALSE,'Input and Summary Results'!$E3687)</f>
        <v>5.6117309999999997E-2</v>
      </c>
      <c r="E4105">
        <f t="shared" si="221"/>
        <v>-1.0329406926998608</v>
      </c>
      <c r="F4105">
        <f t="shared" si="222"/>
        <v>0.26274064821171739</v>
      </c>
      <c r="G4105">
        <f>IF('Input and Summary Results'!$J$4="yes",IF(C4105=FALSE,FALSE,IF('Data Transformation'!E4105&lt;$R$10,E4105,$R$10)),IF(C4105=FALSE,FALSE,IF(C4105&lt;$R$10,C4105,$R$10)))</f>
        <v>9.2695639999999996E-2</v>
      </c>
      <c r="H4105">
        <f>IF('Input and Summary Results'!$J$4="yes",'Data Transformation'!F4105,'Data Transformation'!D4105)</f>
        <v>5.6117309999999997E-2</v>
      </c>
      <c r="I4105">
        <f t="shared" si="223"/>
        <v>235</v>
      </c>
    </row>
    <row r="4106" spans="2:9" x14ac:dyDescent="0.25">
      <c r="B4106">
        <f>IF('Input and Summary Results'!D3688=0,FALSE,'Input and Summary Results'!$B3688)</f>
        <v>235</v>
      </c>
      <c r="C4106">
        <f>IF(OR(B4106=0,'Input and Summary Results'!D3688=0,'Input and Summary Results'!D3688=""),FALSE,'Input and Summary Results'!$D3688)</f>
        <v>0.10978044000000001</v>
      </c>
      <c r="D4106">
        <f>IF(OR(B4106=0,'Input and Summary Results'!E3688=0),FALSE,'Input and Summary Results'!$E3688)</f>
        <v>9.8985299999999998E-2</v>
      </c>
      <c r="E4106">
        <f t="shared" si="221"/>
        <v>-0.959475032898646</v>
      </c>
      <c r="F4106">
        <f t="shared" si="222"/>
        <v>0.3913230826912335</v>
      </c>
      <c r="G4106">
        <f>IF('Input and Summary Results'!$J$4="yes",IF(C4106=FALSE,FALSE,IF('Data Transformation'!E4106&lt;$R$10,E4106,$R$10)),IF(C4106=FALSE,FALSE,IF(C4106&lt;$R$10,C4106,$R$10)))</f>
        <v>0.10978044000000001</v>
      </c>
      <c r="H4106">
        <f>IF('Input and Summary Results'!$J$4="yes",'Data Transformation'!F4106,'Data Transformation'!D4106)</f>
        <v>9.8985299999999998E-2</v>
      </c>
      <c r="I4106">
        <f t="shared" si="223"/>
        <v>235</v>
      </c>
    </row>
    <row r="4107" spans="2:9" x14ac:dyDescent="0.25">
      <c r="B4107">
        <f>IF('Input and Summary Results'!D3689=0,FALSE,'Input and Summary Results'!$B3689)</f>
        <v>235</v>
      </c>
      <c r="C4107">
        <f>IF(OR(B4107=0,'Input and Summary Results'!D3689=0,'Input and Summary Results'!D3689=""),FALSE,'Input and Summary Results'!$D3689)</f>
        <v>0.11503479</v>
      </c>
      <c r="D4107">
        <f>IF(OR(B4107=0,'Input and Summary Results'!E3689=0),FALSE,'Input and Summary Results'!$E3689)</f>
        <v>3.2760280000000003E-2</v>
      </c>
      <c r="E4107">
        <f t="shared" si="221"/>
        <v>-0.93917079599360687</v>
      </c>
      <c r="F4107">
        <f t="shared" si="222"/>
        <v>0.12359705720330347</v>
      </c>
      <c r="G4107">
        <f>IF('Input and Summary Results'!$J$4="yes",IF(C4107=FALSE,FALSE,IF('Data Transformation'!E4107&lt;$R$10,E4107,$R$10)),IF(C4107=FALSE,FALSE,IF(C4107&lt;$R$10,C4107,$R$10)))</f>
        <v>0.11503479</v>
      </c>
      <c r="H4107">
        <f>IF('Input and Summary Results'!$J$4="yes",'Data Transformation'!F4107,'Data Transformation'!D4107)</f>
        <v>3.2760280000000003E-2</v>
      </c>
      <c r="I4107">
        <f t="shared" si="223"/>
        <v>235</v>
      </c>
    </row>
    <row r="4108" spans="2:9" x14ac:dyDescent="0.25">
      <c r="B4108">
        <f>IF('Input and Summary Results'!D3690=0,FALSE,'Input and Summary Results'!$B3690)</f>
        <v>235</v>
      </c>
      <c r="C4108">
        <f>IF(OR(B4108=0,'Input and Summary Results'!D3690=0,'Input and Summary Results'!D3690=""),FALSE,'Input and Summary Results'!$D3690)</f>
        <v>0.30104902</v>
      </c>
      <c r="D4108">
        <f>IF(OR(B4108=0,'Input and Summary Results'!E3690=0),FALSE,'Input and Summary Results'!$E3690)</f>
        <v>5.4619349999999997E-2</v>
      </c>
      <c r="E4108">
        <f t="shared" si="221"/>
        <v>-0.5213627822063267</v>
      </c>
      <c r="F4108">
        <f t="shared" si="222"/>
        <v>7.8740657916773815E-2</v>
      </c>
      <c r="G4108">
        <f>IF('Input and Summary Results'!$J$4="yes",IF(C4108=FALSE,FALSE,IF('Data Transformation'!E4108&lt;$R$10,E4108,$R$10)),IF(C4108=FALSE,FALSE,IF(C4108&lt;$R$10,C4108,$R$10)))</f>
        <v>0.30104902</v>
      </c>
      <c r="H4108">
        <f>IF('Input and Summary Results'!$J$4="yes",'Data Transformation'!F4108,'Data Transformation'!D4108)</f>
        <v>5.4619349999999997E-2</v>
      </c>
      <c r="I4108">
        <f t="shared" si="223"/>
        <v>235</v>
      </c>
    </row>
    <row r="4109" spans="2:9" x14ac:dyDescent="0.25">
      <c r="B4109">
        <f>IF('Input and Summary Results'!D3691=0,FALSE,'Input and Summary Results'!$B3691)</f>
        <v>235</v>
      </c>
      <c r="C4109">
        <f>IF(OR(B4109=0,'Input and Summary Results'!D3691=0,'Input and Summary Results'!D3691=""),FALSE,'Input and Summary Results'!$D3691)</f>
        <v>0.31441820999999998</v>
      </c>
      <c r="D4109">
        <f>IF(OR(B4109=0,'Input and Summary Results'!E3691=0),FALSE,'Input and Summary Results'!$E3691)</f>
        <v>2.686875E-2</v>
      </c>
      <c r="E4109">
        <f t="shared" si="221"/>
        <v>-0.50249230909098008</v>
      </c>
      <c r="F4109">
        <f t="shared" si="222"/>
        <v>3.7087665819355693E-2</v>
      </c>
      <c r="G4109">
        <f>IF('Input and Summary Results'!$J$4="yes",IF(C4109=FALSE,FALSE,IF('Data Transformation'!E4109&lt;$R$10,E4109,$R$10)),IF(C4109=FALSE,FALSE,IF(C4109&lt;$R$10,C4109,$R$10)))</f>
        <v>0.31441820999999998</v>
      </c>
      <c r="H4109">
        <f>IF('Input and Summary Results'!$J$4="yes",'Data Transformation'!F4109,'Data Transformation'!D4109)</f>
        <v>2.686875E-2</v>
      </c>
      <c r="I4109">
        <f t="shared" si="223"/>
        <v>235</v>
      </c>
    </row>
    <row r="4110" spans="2:9" x14ac:dyDescent="0.25">
      <c r="B4110">
        <f>IF('Input and Summary Results'!D3692=0,FALSE,'Input and Summary Results'!$B3692)</f>
        <v>235</v>
      </c>
      <c r="C4110">
        <f>IF(OR(B4110=0,'Input and Summary Results'!D3692=0,'Input and Summary Results'!D3692=""),FALSE,'Input and Summary Results'!$D3692)</f>
        <v>0.32619113</v>
      </c>
      <c r="D4110">
        <f>IF(OR(B4110=0,'Input and Summary Results'!E3692=0),FALSE,'Input and Summary Results'!$E3692)</f>
        <v>4.2389669999999997E-2</v>
      </c>
      <c r="E4110">
        <f t="shared" si="221"/>
        <v>-0.48652785275138266</v>
      </c>
      <c r="F4110">
        <f t="shared" si="222"/>
        <v>5.6399807008853983E-2</v>
      </c>
      <c r="G4110">
        <f>IF('Input and Summary Results'!$J$4="yes",IF(C4110=FALSE,FALSE,IF('Data Transformation'!E4110&lt;$R$10,E4110,$R$10)),IF(C4110=FALSE,FALSE,IF(C4110&lt;$R$10,C4110,$R$10)))</f>
        <v>0.32619113</v>
      </c>
      <c r="H4110">
        <f>IF('Input and Summary Results'!$J$4="yes",'Data Transformation'!F4110,'Data Transformation'!D4110)</f>
        <v>4.2389669999999997E-2</v>
      </c>
      <c r="I4110">
        <f t="shared" si="223"/>
        <v>235</v>
      </c>
    </row>
    <row r="4111" spans="2:9" x14ac:dyDescent="0.25">
      <c r="B4111">
        <f>IF('Input and Summary Results'!D3693=0,FALSE,'Input and Summary Results'!$B3693)</f>
        <v>235</v>
      </c>
      <c r="C4111">
        <f>IF(OR(B4111=0,'Input and Summary Results'!D3693=0,'Input and Summary Results'!D3693=""),FALSE,'Input and Summary Results'!$D3693)</f>
        <v>0.37049840000000001</v>
      </c>
      <c r="D4111">
        <f>IF(OR(B4111=0,'Input and Summary Results'!E3693=0),FALSE,'Input and Summary Results'!$E3693)</f>
        <v>3.2024200000000003E-2</v>
      </c>
      <c r="E4111">
        <f t="shared" si="221"/>
        <v>-0.43121366318444099</v>
      </c>
      <c r="F4111">
        <f t="shared" si="222"/>
        <v>3.7512990069592744E-2</v>
      </c>
      <c r="G4111">
        <f>IF('Input and Summary Results'!$J$4="yes",IF(C4111=FALSE,FALSE,IF('Data Transformation'!E4111&lt;$R$10,E4111,$R$10)),IF(C4111=FALSE,FALSE,IF(C4111&lt;$R$10,C4111,$R$10)))</f>
        <v>0.37049840000000001</v>
      </c>
      <c r="H4111">
        <f>IF('Input and Summary Results'!$J$4="yes",'Data Transformation'!F4111,'Data Transformation'!D4111)</f>
        <v>3.2024200000000003E-2</v>
      </c>
      <c r="I4111">
        <f t="shared" si="223"/>
        <v>235</v>
      </c>
    </row>
    <row r="4112" spans="2:9" x14ac:dyDescent="0.25">
      <c r="B4112">
        <f>IF('Input and Summary Results'!D3694=0,FALSE,'Input and Summary Results'!$B3694)</f>
        <v>235</v>
      </c>
      <c r="C4112">
        <f>IF(OR(B4112=0,'Input and Summary Results'!D3694=0,'Input and Summary Results'!D3694=""),FALSE,'Input and Summary Results'!$D3694)</f>
        <v>0.37583814999999998</v>
      </c>
      <c r="D4112">
        <f>IF(OR(B4112=0,'Input and Summary Results'!E3694=0),FALSE,'Input and Summary Results'!$E3694)</f>
        <v>3.9753829999999997E-2</v>
      </c>
      <c r="E4112">
        <f t="shared" si="221"/>
        <v>-0.42499913830265751</v>
      </c>
      <c r="F4112">
        <f t="shared" si="222"/>
        <v>4.5905829996236415E-2</v>
      </c>
      <c r="G4112">
        <f>IF('Input and Summary Results'!$J$4="yes",IF(C4112=FALSE,FALSE,IF('Data Transformation'!E4112&lt;$R$10,E4112,$R$10)),IF(C4112=FALSE,FALSE,IF(C4112&lt;$R$10,C4112,$R$10)))</f>
        <v>0.37583814999999998</v>
      </c>
      <c r="H4112">
        <f>IF('Input and Summary Results'!$J$4="yes",'Data Transformation'!F4112,'Data Transformation'!D4112)</f>
        <v>3.9753829999999997E-2</v>
      </c>
      <c r="I4112">
        <f t="shared" si="223"/>
        <v>235</v>
      </c>
    </row>
    <row r="4113" spans="2:9" x14ac:dyDescent="0.25">
      <c r="B4113">
        <f>IF('Input and Summary Results'!D3695=0,FALSE,'Input and Summary Results'!$B3695)</f>
        <v>235</v>
      </c>
      <c r="C4113">
        <f>IF(OR(B4113=0,'Input and Summary Results'!D3695=0,'Input and Summary Results'!D3695=""),FALSE,'Input and Summary Results'!$D3695)</f>
        <v>0.41241725000000001</v>
      </c>
      <c r="D4113">
        <f>IF(OR(B4113=0,'Input and Summary Results'!E3695=0),FALSE,'Input and Summary Results'!$E3695)</f>
        <v>7.1868130000000002E-2</v>
      </c>
      <c r="E4113">
        <f t="shared" si="221"/>
        <v>-0.38466317795899369</v>
      </c>
      <c r="F4113">
        <f t="shared" si="222"/>
        <v>7.5629155715479887E-2</v>
      </c>
      <c r="G4113">
        <f>IF('Input and Summary Results'!$J$4="yes",IF(C4113=FALSE,FALSE,IF('Data Transformation'!E4113&lt;$R$10,E4113,$R$10)),IF(C4113=FALSE,FALSE,IF(C4113&lt;$R$10,C4113,$R$10)))</f>
        <v>0.41241725000000001</v>
      </c>
      <c r="H4113">
        <f>IF('Input and Summary Results'!$J$4="yes",'Data Transformation'!F4113,'Data Transformation'!D4113)</f>
        <v>7.1868130000000002E-2</v>
      </c>
      <c r="I4113">
        <f t="shared" si="223"/>
        <v>235</v>
      </c>
    </row>
    <row r="4114" spans="2:9" x14ac:dyDescent="0.25">
      <c r="B4114">
        <f>IF('Input and Summary Results'!D3696=0,FALSE,'Input and Summary Results'!$B3696)</f>
        <v>235</v>
      </c>
      <c r="C4114">
        <f>IF(OR(B4114=0,'Input and Summary Results'!D3696=0,'Input and Summary Results'!D3696=""),FALSE,'Input and Summary Results'!$D3696)</f>
        <v>0.44028930999999999</v>
      </c>
      <c r="D4114">
        <f>IF(OR(B4114=0,'Input and Summary Results'!E3696=0),FALSE,'Input and Summary Results'!$E3696)</f>
        <v>6.4479350000000005E-2</v>
      </c>
      <c r="E4114">
        <f t="shared" si="221"/>
        <v>-0.35626185886109923</v>
      </c>
      <c r="F4114">
        <f t="shared" si="222"/>
        <v>6.3558295112820254E-2</v>
      </c>
      <c r="G4114">
        <f>IF('Input and Summary Results'!$J$4="yes",IF(C4114=FALSE,FALSE,IF('Data Transformation'!E4114&lt;$R$10,E4114,$R$10)),IF(C4114=FALSE,FALSE,IF(C4114&lt;$R$10,C4114,$R$10)))</f>
        <v>0.44028930999999999</v>
      </c>
      <c r="H4114">
        <f>IF('Input and Summary Results'!$J$4="yes",'Data Transformation'!F4114,'Data Transformation'!D4114)</f>
        <v>6.4479350000000005E-2</v>
      </c>
      <c r="I4114">
        <f t="shared" si="223"/>
        <v>235</v>
      </c>
    </row>
    <row r="4115" spans="2:9" x14ac:dyDescent="0.25">
      <c r="B4115">
        <f>IF('Input and Summary Results'!D3697=0,FALSE,'Input and Summary Results'!$B3697)</f>
        <v>235</v>
      </c>
      <c r="C4115">
        <f>IF(OR(B4115=0,'Input and Summary Results'!D3697=0,'Input and Summary Results'!D3697=""),FALSE,'Input and Summary Results'!$D3697)</f>
        <v>0.58556489</v>
      </c>
      <c r="D4115">
        <f>IF(OR(B4115=0,'Input and Summary Results'!E3697=0),FALSE,'Input and Summary Results'!$E3697)</f>
        <v>6.8724900000000005E-2</v>
      </c>
      <c r="E4115">
        <f t="shared" si="221"/>
        <v>-0.23242497111698315</v>
      </c>
      <c r="F4115">
        <f t="shared" si="222"/>
        <v>5.0936466836322788E-2</v>
      </c>
      <c r="G4115">
        <f>IF('Input and Summary Results'!$J$4="yes",IF(C4115=FALSE,FALSE,IF('Data Transformation'!E4115&lt;$R$10,E4115,$R$10)),IF(C4115=FALSE,FALSE,IF(C4115&lt;$R$10,C4115,$R$10)))</f>
        <v>0.58556489</v>
      </c>
      <c r="H4115">
        <f>IF('Input and Summary Results'!$J$4="yes",'Data Transformation'!F4115,'Data Transformation'!D4115)</f>
        <v>6.8724900000000005E-2</v>
      </c>
      <c r="I4115">
        <f t="shared" si="223"/>
        <v>235</v>
      </c>
    </row>
    <row r="4116" spans="2:9" x14ac:dyDescent="0.25">
      <c r="B4116">
        <f>IF('Input and Summary Results'!D3698=0,FALSE,'Input and Summary Results'!$B3698)</f>
        <v>235</v>
      </c>
      <c r="C4116">
        <f>IF(OR(B4116=0,'Input and Summary Results'!D3698=0,'Input and Summary Results'!D3698=""),FALSE,'Input and Summary Results'!$D3698)</f>
        <v>0.60869044999999999</v>
      </c>
      <c r="D4116">
        <f>IF(OR(B4116=0,'Input and Summary Results'!E3698=0),FALSE,'Input and Summary Results'!$E3698)</f>
        <v>4.4258489999999998E-2</v>
      </c>
      <c r="E4116">
        <f t="shared" si="221"/>
        <v>-0.21560351202198424</v>
      </c>
      <c r="F4116">
        <f t="shared" si="222"/>
        <v>3.1556573065997663E-2</v>
      </c>
      <c r="G4116">
        <f>IF('Input and Summary Results'!$J$4="yes",IF(C4116=FALSE,FALSE,IF('Data Transformation'!E4116&lt;$R$10,E4116,$R$10)),IF(C4116=FALSE,FALSE,IF(C4116&lt;$R$10,C4116,$R$10)))</f>
        <v>0.60869044999999999</v>
      </c>
      <c r="H4116">
        <f>IF('Input and Summary Results'!$J$4="yes",'Data Transformation'!F4116,'Data Transformation'!D4116)</f>
        <v>4.4258489999999998E-2</v>
      </c>
      <c r="I4116">
        <f t="shared" si="223"/>
        <v>235</v>
      </c>
    </row>
    <row r="4117" spans="2:9" x14ac:dyDescent="0.25">
      <c r="B4117">
        <f>IF('Input and Summary Results'!D3699=0,FALSE,'Input and Summary Results'!$B3699)</f>
        <v>235</v>
      </c>
      <c r="C4117">
        <f>IF(OR(B4117=0,'Input and Summary Results'!D3699=0,'Input and Summary Results'!D3699=""),FALSE,'Input and Summary Results'!$D3699)</f>
        <v>0.65707362000000002</v>
      </c>
      <c r="D4117">
        <f>IF(OR(B4117=0,'Input and Summary Results'!E3699=0),FALSE,'Input and Summary Results'!$E3699)</f>
        <v>3.2628369999999997E-2</v>
      </c>
      <c r="E4117">
        <f t="shared" si="221"/>
        <v>-0.18238596838764537</v>
      </c>
      <c r="F4117">
        <f t="shared" si="222"/>
        <v>2.1551181099006833E-2</v>
      </c>
      <c r="G4117">
        <f>IF('Input and Summary Results'!$J$4="yes",IF(C4117=FALSE,FALSE,IF('Data Transformation'!E4117&lt;$R$10,E4117,$R$10)),IF(C4117=FALSE,FALSE,IF(C4117&lt;$R$10,C4117,$R$10)))</f>
        <v>0.65707362000000002</v>
      </c>
      <c r="H4117">
        <f>IF('Input and Summary Results'!$J$4="yes",'Data Transformation'!F4117,'Data Transformation'!D4117)</f>
        <v>3.2628369999999997E-2</v>
      </c>
      <c r="I4117">
        <f t="shared" si="223"/>
        <v>235</v>
      </c>
    </row>
    <row r="4118" spans="2:9" x14ac:dyDescent="0.25">
      <c r="B4118">
        <f>IF('Input and Summary Results'!D3700=0,FALSE,'Input and Summary Results'!$B3700)</f>
        <v>235</v>
      </c>
      <c r="C4118">
        <f>IF(OR(B4118=0,'Input and Summary Results'!D3700=0,'Input and Summary Results'!D3700=""),FALSE,'Input and Summary Results'!$D3700)</f>
        <v>0.83765604000000005</v>
      </c>
      <c r="D4118">
        <f>IF(OR(B4118=0,'Input and Summary Results'!E3700=0),FALSE,'Input and Summary Results'!$E3700)</f>
        <v>4.1443979999999998E-2</v>
      </c>
      <c r="E4118">
        <f t="shared" si="221"/>
        <v>-7.6934275636002011E-2</v>
      </c>
      <c r="F4118">
        <f t="shared" si="222"/>
        <v>2.1472640870589317E-2</v>
      </c>
      <c r="G4118">
        <f>IF('Input and Summary Results'!$J$4="yes",IF(C4118=FALSE,FALSE,IF('Data Transformation'!E4118&lt;$R$10,E4118,$R$10)),IF(C4118=FALSE,FALSE,IF(C4118&lt;$R$10,C4118,$R$10)))</f>
        <v>0.83765604000000005</v>
      </c>
      <c r="H4118">
        <f>IF('Input and Summary Results'!$J$4="yes",'Data Transformation'!F4118,'Data Transformation'!D4118)</f>
        <v>4.1443979999999998E-2</v>
      </c>
      <c r="I4118">
        <f t="shared" si="223"/>
        <v>235</v>
      </c>
    </row>
    <row r="4119" spans="2:9" x14ac:dyDescent="0.25">
      <c r="B4119">
        <f>IF('Input and Summary Results'!D3701=0,FALSE,'Input and Summary Results'!$B3701)</f>
        <v>235</v>
      </c>
      <c r="C4119">
        <f>IF(OR(B4119=0,'Input and Summary Results'!D3701=0,'Input and Summary Results'!D3701=""),FALSE,'Input and Summary Results'!$D3701)</f>
        <v>0.84070708999999999</v>
      </c>
      <c r="D4119">
        <f>IF(OR(B4119=0,'Input and Summary Results'!E3701=0),FALSE,'Input and Summary Results'!$E3701)</f>
        <v>5.627567E-2</v>
      </c>
      <c r="E4119">
        <f t="shared" si="221"/>
        <v>-7.5355289998213781E-2</v>
      </c>
      <c r="F4119">
        <f t="shared" si="222"/>
        <v>2.9051308202955678E-2</v>
      </c>
      <c r="G4119">
        <f>IF('Input and Summary Results'!$J$4="yes",IF(C4119=FALSE,FALSE,IF('Data Transformation'!E4119&lt;$R$10,E4119,$R$10)),IF(C4119=FALSE,FALSE,IF(C4119&lt;$R$10,C4119,$R$10)))</f>
        <v>0.84070708999999999</v>
      </c>
      <c r="H4119">
        <f>IF('Input and Summary Results'!$J$4="yes",'Data Transformation'!F4119,'Data Transformation'!D4119)</f>
        <v>5.627567E-2</v>
      </c>
      <c r="I4119">
        <f t="shared" si="223"/>
        <v>235</v>
      </c>
    </row>
    <row r="4120" spans="2:9" x14ac:dyDescent="0.25">
      <c r="B4120">
        <f>IF('Input and Summary Results'!D3702=0,FALSE,'Input and Summary Results'!$B3702)</f>
        <v>235</v>
      </c>
      <c r="C4120">
        <f>IF(OR(B4120=0,'Input and Summary Results'!D3702=0,'Input and Summary Results'!D3702=""),FALSE,'Input and Summary Results'!$D3702)</f>
        <v>0.87930739999999996</v>
      </c>
      <c r="D4120">
        <f>IF(OR(B4120=0,'Input and Summary Results'!E3702=0),FALSE,'Input and Summary Results'!$E3702)</f>
        <v>4.4782000000000002E-2</v>
      </c>
      <c r="E4120">
        <f t="shared" si="221"/>
        <v>-5.5859271928171923E-2</v>
      </c>
      <c r="F4120">
        <f t="shared" si="222"/>
        <v>2.2103064298105535E-2</v>
      </c>
      <c r="G4120">
        <f>IF('Input and Summary Results'!$J$4="yes",IF(C4120=FALSE,FALSE,IF('Data Transformation'!E4120&lt;$R$10,E4120,$R$10)),IF(C4120=FALSE,FALSE,IF(C4120&lt;$R$10,C4120,$R$10)))</f>
        <v>0.87930739999999996</v>
      </c>
      <c r="H4120">
        <f>IF('Input and Summary Results'!$J$4="yes",'Data Transformation'!F4120,'Data Transformation'!D4120)</f>
        <v>4.4782000000000002E-2</v>
      </c>
      <c r="I4120">
        <f t="shared" si="223"/>
        <v>235</v>
      </c>
    </row>
    <row r="4121" spans="2:9" x14ac:dyDescent="0.25">
      <c r="B4121">
        <f>IF('Input and Summary Results'!D3703=0,FALSE,'Input and Summary Results'!$B3703)</f>
        <v>236</v>
      </c>
      <c r="C4121">
        <f>IF(OR(B4121=0,'Input and Summary Results'!D3703=0,'Input and Summary Results'!D3703=""),FALSE,'Input and Summary Results'!$D3703)</f>
        <v>1.7302700000000001E-2</v>
      </c>
      <c r="D4121">
        <f>IF(OR(B4121=0,'Input and Summary Results'!E3703=0),FALSE,'Input and Summary Results'!$E3703)</f>
        <v>4.3881759999999999E-2</v>
      </c>
      <c r="E4121">
        <f t="shared" si="221"/>
        <v>-1.7618861220962003</v>
      </c>
      <c r="F4121">
        <f t="shared" si="222"/>
        <v>1.100676994919868</v>
      </c>
      <c r="G4121">
        <f>IF('Input and Summary Results'!$J$4="yes",IF(C4121=FALSE,FALSE,IF('Data Transformation'!E4121&lt;$R$10,E4121,$R$10)),IF(C4121=FALSE,FALSE,IF(C4121&lt;$R$10,C4121,$R$10)))</f>
        <v>1.7302700000000001E-2</v>
      </c>
      <c r="H4121">
        <f>IF('Input and Summary Results'!$J$4="yes",'Data Transformation'!F4121,'Data Transformation'!D4121)</f>
        <v>4.3881759999999999E-2</v>
      </c>
      <c r="I4121">
        <f t="shared" si="223"/>
        <v>236</v>
      </c>
    </row>
    <row r="4122" spans="2:9" x14ac:dyDescent="0.25">
      <c r="B4122">
        <f>IF('Input and Summary Results'!D3704=0,FALSE,'Input and Summary Results'!$B3704)</f>
        <v>236</v>
      </c>
      <c r="C4122">
        <f>IF(OR(B4122=0,'Input and Summary Results'!D3704=0,'Input and Summary Results'!D3704=""),FALSE,'Input and Summary Results'!$D3704)</f>
        <v>0.33914671000000002</v>
      </c>
      <c r="D4122">
        <f>IF(OR(B4122=0,'Input and Summary Results'!E3704=0),FALSE,'Input and Summary Results'!$E3704)</f>
        <v>2.9297549999999999E-2</v>
      </c>
      <c r="E4122">
        <f t="shared" si="221"/>
        <v>-0.46961239158959983</v>
      </c>
      <c r="F4122">
        <f t="shared" si="222"/>
        <v>3.7491552549632573E-2</v>
      </c>
      <c r="G4122">
        <f>IF('Input and Summary Results'!$J$4="yes",IF(C4122=FALSE,FALSE,IF('Data Transformation'!E4122&lt;$R$10,E4122,$R$10)),IF(C4122=FALSE,FALSE,IF(C4122&lt;$R$10,C4122,$R$10)))</f>
        <v>0.33914671000000002</v>
      </c>
      <c r="H4122">
        <f>IF('Input and Summary Results'!$J$4="yes",'Data Transformation'!F4122,'Data Transformation'!D4122)</f>
        <v>2.9297549999999999E-2</v>
      </c>
      <c r="I4122">
        <f t="shared" si="223"/>
        <v>236</v>
      </c>
    </row>
    <row r="4123" spans="2:9" x14ac:dyDescent="0.25">
      <c r="B4123">
        <f>IF('Input and Summary Results'!D3705=0,FALSE,'Input and Summary Results'!$B3705)</f>
        <v>236</v>
      </c>
      <c r="C4123">
        <f>IF(OR(B4123=0,'Input and Summary Results'!D3705=0,'Input and Summary Results'!D3705=""),FALSE,'Input and Summary Results'!$D3705)</f>
        <v>0.52045967000000004</v>
      </c>
      <c r="D4123">
        <f>IF(OR(B4123=0,'Input and Summary Results'!E3705=0),FALSE,'Input and Summary Results'!$E3705)</f>
        <v>6.0684250000000002E-2</v>
      </c>
      <c r="E4123">
        <f t="shared" si="221"/>
        <v>-0.28361291797871491</v>
      </c>
      <c r="F4123">
        <f t="shared" si="222"/>
        <v>5.0603276330709733E-2</v>
      </c>
      <c r="G4123">
        <f>IF('Input and Summary Results'!$J$4="yes",IF(C4123=FALSE,FALSE,IF('Data Transformation'!E4123&lt;$R$10,E4123,$R$10)),IF(C4123=FALSE,FALSE,IF(C4123&lt;$R$10,C4123,$R$10)))</f>
        <v>0.52045967000000004</v>
      </c>
      <c r="H4123">
        <f>IF('Input and Summary Results'!$J$4="yes",'Data Transformation'!F4123,'Data Transformation'!D4123)</f>
        <v>6.0684250000000002E-2</v>
      </c>
      <c r="I4123">
        <f t="shared" si="223"/>
        <v>236</v>
      </c>
    </row>
    <row r="4124" spans="2:9" x14ac:dyDescent="0.25">
      <c r="B4124">
        <f>IF('Input and Summary Results'!D3706=0,FALSE,'Input and Summary Results'!$B3706)</f>
        <v>236</v>
      </c>
      <c r="C4124">
        <f>IF(OR(B4124=0,'Input and Summary Results'!D3706=0,'Input and Summary Results'!D3706=""),FALSE,'Input and Summary Results'!$D3706)</f>
        <v>0.58599257000000005</v>
      </c>
      <c r="D4124">
        <f>IF(OR(B4124=0,'Input and Summary Results'!E3706=0),FALSE,'Input and Summary Results'!$E3706)</f>
        <v>5.811902E-2</v>
      </c>
      <c r="E4124">
        <f t="shared" si="221"/>
        <v>-0.23210789051511299</v>
      </c>
      <c r="F4124">
        <f t="shared" si="222"/>
        <v>4.3044325084190052E-2</v>
      </c>
      <c r="G4124">
        <f>IF('Input and Summary Results'!$J$4="yes",IF(C4124=FALSE,FALSE,IF('Data Transformation'!E4124&lt;$R$10,E4124,$R$10)),IF(C4124=FALSE,FALSE,IF(C4124&lt;$R$10,C4124,$R$10)))</f>
        <v>0.58599257000000005</v>
      </c>
      <c r="H4124">
        <f>IF('Input and Summary Results'!$J$4="yes",'Data Transformation'!F4124,'Data Transformation'!D4124)</f>
        <v>5.811902E-2</v>
      </c>
      <c r="I4124">
        <f t="shared" si="223"/>
        <v>236</v>
      </c>
    </row>
    <row r="4125" spans="2:9" x14ac:dyDescent="0.25">
      <c r="B4125">
        <f>IF('Input and Summary Results'!D3707=0,FALSE,'Input and Summary Results'!$B3707)</f>
        <v>236</v>
      </c>
      <c r="C4125">
        <f>IF(OR(B4125=0,'Input and Summary Results'!D3707=0,'Input and Summary Results'!D3707=""),FALSE,'Input and Summary Results'!$D3707)</f>
        <v>0.73087352000000005</v>
      </c>
      <c r="D4125">
        <f>IF(OR(B4125=0,'Input and Summary Results'!E3707=0),FALSE,'Input and Summary Results'!$E3707)</f>
        <v>3.1449909999999998E-2</v>
      </c>
      <c r="E4125">
        <f t="shared" si="221"/>
        <v>-0.13615777258887757</v>
      </c>
      <c r="F4125">
        <f t="shared" si="222"/>
        <v>1.8675270845768224E-2</v>
      </c>
      <c r="G4125">
        <f>IF('Input and Summary Results'!$J$4="yes",IF(C4125=FALSE,FALSE,IF('Data Transformation'!E4125&lt;$R$10,E4125,$R$10)),IF(C4125=FALSE,FALSE,IF(C4125&lt;$R$10,C4125,$R$10)))</f>
        <v>0.73087352000000005</v>
      </c>
      <c r="H4125">
        <f>IF('Input and Summary Results'!$J$4="yes",'Data Transformation'!F4125,'Data Transformation'!D4125)</f>
        <v>3.1449909999999998E-2</v>
      </c>
      <c r="I4125">
        <f t="shared" si="223"/>
        <v>236</v>
      </c>
    </row>
    <row r="4126" spans="2:9" x14ac:dyDescent="0.25">
      <c r="B4126">
        <f>IF('Input and Summary Results'!D3708=0,FALSE,'Input and Summary Results'!$B3708)</f>
        <v>236</v>
      </c>
      <c r="C4126">
        <f>IF(OR(B4126=0,'Input and Summary Results'!D3708=0,'Input and Summary Results'!D3708=""),FALSE,'Input and Summary Results'!$D3708)</f>
        <v>0.74767413000000005</v>
      </c>
      <c r="D4126">
        <f>IF(OR(B4126=0,'Input and Summary Results'!E3708=0),FALSE,'Input and Summary Results'!$E3708)</f>
        <v>4.2862989999999997E-2</v>
      </c>
      <c r="E4126">
        <f t="shared" si="221"/>
        <v>-0.12628764595839884</v>
      </c>
      <c r="F4126">
        <f t="shared" si="222"/>
        <v>2.4880542088570053E-2</v>
      </c>
      <c r="G4126">
        <f>IF('Input and Summary Results'!$J$4="yes",IF(C4126=FALSE,FALSE,IF('Data Transformation'!E4126&lt;$R$10,E4126,$R$10)),IF(C4126=FALSE,FALSE,IF(C4126&lt;$R$10,C4126,$R$10)))</f>
        <v>0.74767413000000005</v>
      </c>
      <c r="H4126">
        <f>IF('Input and Summary Results'!$J$4="yes",'Data Transformation'!F4126,'Data Transformation'!D4126)</f>
        <v>4.2862989999999997E-2</v>
      </c>
      <c r="I4126">
        <f t="shared" si="223"/>
        <v>236</v>
      </c>
    </row>
    <row r="4127" spans="2:9" x14ac:dyDescent="0.25">
      <c r="B4127">
        <f>IF('Input and Summary Results'!D3709=0,FALSE,'Input and Summary Results'!$B3709)</f>
        <v>236</v>
      </c>
      <c r="C4127">
        <f>IF(OR(B4127=0,'Input and Summary Results'!D3709=0,'Input and Summary Results'!D3709=""),FALSE,'Input and Summary Results'!$D3709)</f>
        <v>0.88561117</v>
      </c>
      <c r="D4127">
        <f>IF(OR(B4127=0,'Input and Summary Results'!E3709=0),FALSE,'Input and Summary Results'!$E3709)</f>
        <v>4.0402739999999999E-2</v>
      </c>
      <c r="E4127">
        <f t="shared" si="221"/>
        <v>-5.2756914443278902E-2</v>
      </c>
      <c r="F4127">
        <f t="shared" si="222"/>
        <v>1.9799647694145502E-2</v>
      </c>
      <c r="G4127">
        <f>IF('Input and Summary Results'!$J$4="yes",IF(C4127=FALSE,FALSE,IF('Data Transformation'!E4127&lt;$R$10,E4127,$R$10)),IF(C4127=FALSE,FALSE,IF(C4127&lt;$R$10,C4127,$R$10)))</f>
        <v>0.88561117</v>
      </c>
      <c r="H4127">
        <f>IF('Input and Summary Results'!$J$4="yes",'Data Transformation'!F4127,'Data Transformation'!D4127)</f>
        <v>4.0402739999999999E-2</v>
      </c>
      <c r="I4127">
        <f t="shared" si="223"/>
        <v>236</v>
      </c>
    </row>
    <row r="4128" spans="2:9" x14ac:dyDescent="0.25">
      <c r="B4128">
        <f>IF('Input and Summary Results'!D3710=0,FALSE,'Input and Summary Results'!$B3710)</f>
        <v>236</v>
      </c>
      <c r="C4128">
        <f>IF(OR(B4128=0,'Input and Summary Results'!D3710=0,'Input and Summary Results'!D3710=""),FALSE,'Input and Summary Results'!$D3710)</f>
        <v>0.89018534999999999</v>
      </c>
      <c r="D4128">
        <f>IF(OR(B4128=0,'Input and Summary Results'!E3710=0),FALSE,'Input and Summary Results'!$E3710)</f>
        <v>3.6503649999999999E-2</v>
      </c>
      <c r="E4128">
        <f t="shared" si="221"/>
        <v>-5.0519557286155807E-2</v>
      </c>
      <c r="F4128">
        <f t="shared" si="222"/>
        <v>1.7796949927338164E-2</v>
      </c>
      <c r="G4128">
        <f>IF('Input and Summary Results'!$J$4="yes",IF(C4128=FALSE,FALSE,IF('Data Transformation'!E4128&lt;$R$10,E4128,$R$10)),IF(C4128=FALSE,FALSE,IF(C4128&lt;$R$10,C4128,$R$10)))</f>
        <v>0.89018534999999999</v>
      </c>
      <c r="H4128">
        <f>IF('Input and Summary Results'!$J$4="yes",'Data Transformation'!F4128,'Data Transformation'!D4128)</f>
        <v>3.6503649999999999E-2</v>
      </c>
      <c r="I4128">
        <f t="shared" si="223"/>
        <v>236</v>
      </c>
    </row>
    <row r="4129" spans="2:9" x14ac:dyDescent="0.25">
      <c r="B4129">
        <f>IF('Input and Summary Results'!D3711=0,FALSE,'Input and Summary Results'!$B3711)</f>
        <v>236</v>
      </c>
      <c r="C4129">
        <f>IF(OR(B4129=0,'Input and Summary Results'!D3711=0,'Input and Summary Results'!D3711=""),FALSE,'Input and Summary Results'!$D3711)</f>
        <v>0.89216596999999997</v>
      </c>
      <c r="D4129">
        <f>IF(OR(B4129=0,'Input and Summary Results'!E3711=0),FALSE,'Input and Summary Results'!$E3711)</f>
        <v>3.2026220000000001E-2</v>
      </c>
      <c r="E4129">
        <f t="shared" si="221"/>
        <v>-4.9554346128110986E-2</v>
      </c>
      <c r="F4129">
        <f t="shared" si="222"/>
        <v>1.5579365216093145E-2</v>
      </c>
      <c r="G4129">
        <f>IF('Input and Summary Results'!$J$4="yes",IF(C4129=FALSE,FALSE,IF('Data Transformation'!E4129&lt;$R$10,E4129,$R$10)),IF(C4129=FALSE,FALSE,IF(C4129&lt;$R$10,C4129,$R$10)))</f>
        <v>0.89216596999999997</v>
      </c>
      <c r="H4129">
        <f>IF('Input and Summary Results'!$J$4="yes",'Data Transformation'!F4129,'Data Transformation'!D4129)</f>
        <v>3.2026220000000001E-2</v>
      </c>
      <c r="I4129">
        <f t="shared" si="223"/>
        <v>236</v>
      </c>
    </row>
    <row r="4130" spans="2:9" x14ac:dyDescent="0.25">
      <c r="B4130">
        <f>IF('Input and Summary Results'!D3712=0,FALSE,'Input and Summary Results'!$B3712)</f>
        <v>236</v>
      </c>
      <c r="C4130">
        <f>IF(OR(B4130=0,'Input and Summary Results'!D3712=0,'Input and Summary Results'!D3712=""),FALSE,'Input and Summary Results'!$D3712)</f>
        <v>0.90575704999999995</v>
      </c>
      <c r="D4130">
        <f>IF(OR(B4130=0,'Input and Summary Results'!E3712=0),FALSE,'Input and Summary Results'!$E3712)</f>
        <v>3.9809600000000001E-2</v>
      </c>
      <c r="E4130">
        <f t="shared" si="221"/>
        <v>-4.2988276929990139E-2</v>
      </c>
      <c r="F4130">
        <f t="shared" si="222"/>
        <v>1.9075055943533648E-2</v>
      </c>
      <c r="G4130">
        <f>IF('Input and Summary Results'!$J$4="yes",IF(C4130=FALSE,FALSE,IF('Data Transformation'!E4130&lt;$R$10,E4130,$R$10)),IF(C4130=FALSE,FALSE,IF(C4130&lt;$R$10,C4130,$R$10)))</f>
        <v>0.90575704999999995</v>
      </c>
      <c r="H4130">
        <f>IF('Input and Summary Results'!$J$4="yes",'Data Transformation'!F4130,'Data Transformation'!D4130)</f>
        <v>3.9809600000000001E-2</v>
      </c>
      <c r="I4130">
        <f t="shared" si="223"/>
        <v>236</v>
      </c>
    </row>
    <row r="4131" spans="2:9" x14ac:dyDescent="0.25">
      <c r="B4131">
        <f>IF('Input and Summary Results'!D3713=0,FALSE,'Input and Summary Results'!$B3713)</f>
        <v>236</v>
      </c>
      <c r="C4131">
        <f>IF(OR(B4131=0,'Input and Summary Results'!D3713=0,'Input and Summary Results'!D3713=""),FALSE,'Input and Summary Results'!$D3713)</f>
        <v>0.94258485000000003</v>
      </c>
      <c r="D4131">
        <f>IF(OR(B4131=0,'Input and Summary Results'!E3713=0),FALSE,'Input and Summary Results'!$E3713)</f>
        <v>4.0720409999999999E-2</v>
      </c>
      <c r="E4131">
        <f t="shared" si="221"/>
        <v>-2.5679544858874657E-2</v>
      </c>
      <c r="F4131">
        <f t="shared" si="222"/>
        <v>1.8749142785394864E-2</v>
      </c>
      <c r="G4131">
        <f>IF('Input and Summary Results'!$J$4="yes",IF(C4131=FALSE,FALSE,IF('Data Transformation'!E4131&lt;$R$10,E4131,$R$10)),IF(C4131=FALSE,FALSE,IF(C4131&lt;$R$10,C4131,$R$10)))</f>
        <v>0.94258485000000003</v>
      </c>
      <c r="H4131">
        <f>IF('Input and Summary Results'!$J$4="yes",'Data Transformation'!F4131,'Data Transformation'!D4131)</f>
        <v>4.0720409999999999E-2</v>
      </c>
      <c r="I4131">
        <f t="shared" si="223"/>
        <v>236</v>
      </c>
    </row>
    <row r="4132" spans="2:9" x14ac:dyDescent="0.25">
      <c r="B4132">
        <f>IF('Input and Summary Results'!D3714=0,FALSE,'Input and Summary Results'!$B3714)</f>
        <v>236</v>
      </c>
      <c r="C4132">
        <f>IF(OR(B4132=0,'Input and Summary Results'!D3714=0,'Input and Summary Results'!D3714=""),FALSE,'Input and Summary Results'!$D3714)</f>
        <v>0.96044914999999997</v>
      </c>
      <c r="D4132">
        <f>IF(OR(B4132=0,'Input and Summary Results'!E3714=0),FALSE,'Input and Summary Results'!$E3714)</f>
        <v>3.2359609999999997E-2</v>
      </c>
      <c r="E4132">
        <f t="shared" si="221"/>
        <v>-1.7525623471729056E-2</v>
      </c>
      <c r="F4132">
        <f t="shared" si="222"/>
        <v>1.4622399051527089E-2</v>
      </c>
      <c r="G4132">
        <f>IF('Input and Summary Results'!$J$4="yes",IF(C4132=FALSE,FALSE,IF('Data Transformation'!E4132&lt;$R$10,E4132,$R$10)),IF(C4132=FALSE,FALSE,IF(C4132&lt;$R$10,C4132,$R$10)))</f>
        <v>0.96044914999999997</v>
      </c>
      <c r="H4132">
        <f>IF('Input and Summary Results'!$J$4="yes",'Data Transformation'!F4132,'Data Transformation'!D4132)</f>
        <v>3.2359609999999997E-2</v>
      </c>
      <c r="I4132">
        <f t="shared" si="223"/>
        <v>236</v>
      </c>
    </row>
    <row r="4133" spans="2:9" x14ac:dyDescent="0.25">
      <c r="B4133">
        <f>IF('Input and Summary Results'!D3715=0,FALSE,'Input and Summary Results'!$B3715)</f>
        <v>236</v>
      </c>
      <c r="C4133">
        <f>IF(OR(B4133=0,'Input and Summary Results'!D3715=0,'Input and Summary Results'!D3715=""),FALSE,'Input and Summary Results'!$D3715)</f>
        <v>0.97770422000000001</v>
      </c>
      <c r="D4133">
        <f>IF(OR(B4133=0,'Input and Summary Results'!E3715=0),FALSE,'Input and Summary Results'!$E3715)</f>
        <v>3.9246540000000003E-2</v>
      </c>
      <c r="E4133">
        <f t="shared" si="221"/>
        <v>-9.7925102946263259E-3</v>
      </c>
      <c r="F4133">
        <f t="shared" si="222"/>
        <v>1.7421422564791633E-2</v>
      </c>
      <c r="G4133">
        <f>IF('Input and Summary Results'!$J$4="yes",IF(C4133=FALSE,FALSE,IF('Data Transformation'!E4133&lt;$R$10,E4133,$R$10)),IF(C4133=FALSE,FALSE,IF(C4133&lt;$R$10,C4133,$R$10)))</f>
        <v>0.97770422000000001</v>
      </c>
      <c r="H4133">
        <f>IF('Input and Summary Results'!$J$4="yes",'Data Transformation'!F4133,'Data Transformation'!D4133)</f>
        <v>3.9246540000000003E-2</v>
      </c>
      <c r="I4133">
        <f t="shared" si="223"/>
        <v>236</v>
      </c>
    </row>
    <row r="4134" spans="2:9" x14ac:dyDescent="0.25">
      <c r="B4134">
        <f>IF('Input and Summary Results'!D3716=0,FALSE,'Input and Summary Results'!$B3716)</f>
        <v>236</v>
      </c>
      <c r="C4134">
        <f>IF(OR(B4134=0,'Input and Summary Results'!D3716=0,'Input and Summary Results'!D3716=""),FALSE,'Input and Summary Results'!$D3716)</f>
        <v>1.0208722800000001</v>
      </c>
      <c r="D4134">
        <f>IF(OR(B4134=0,'Input and Summary Results'!E3716=0),FALSE,'Input and Summary Results'!$E3716)</f>
        <v>3.153131E-2</v>
      </c>
      <c r="E4134">
        <f t="shared" si="221"/>
        <v>8.9714114690314529E-3</v>
      </c>
      <c r="F4134">
        <f t="shared" si="222"/>
        <v>1.3404799805123517E-2</v>
      </c>
      <c r="G4134">
        <f>IF('Input and Summary Results'!$J$4="yes",IF(C4134=FALSE,FALSE,IF('Data Transformation'!E4134&lt;$R$10,E4134,$R$10)),IF(C4134=FALSE,FALSE,IF(C4134&lt;$R$10,C4134,$R$10)))</f>
        <v>1.0208722800000001</v>
      </c>
      <c r="H4134">
        <f>IF('Input and Summary Results'!$J$4="yes",'Data Transformation'!F4134,'Data Transformation'!D4134)</f>
        <v>3.153131E-2</v>
      </c>
      <c r="I4134">
        <f t="shared" si="223"/>
        <v>236</v>
      </c>
    </row>
    <row r="4135" spans="2:9" x14ac:dyDescent="0.25">
      <c r="B4135">
        <f>IF('Input and Summary Results'!D3717=0,FALSE,'Input and Summary Results'!$B3717)</f>
        <v>236</v>
      </c>
      <c r="C4135">
        <f>IF(OR(B4135=0,'Input and Summary Results'!D3717=0,'Input and Summary Results'!D3717=""),FALSE,'Input and Summary Results'!$D3717)</f>
        <v>1.0210746900000001</v>
      </c>
      <c r="D4135">
        <f>IF(OR(B4135=0,'Input and Summary Results'!E3717=0),FALSE,'Input and Summary Results'!$E3717)</f>
        <v>3.2943090000000001E-2</v>
      </c>
      <c r="E4135">
        <f t="shared" si="221"/>
        <v>9.0575112039035597E-3</v>
      </c>
      <c r="F4135">
        <f t="shared" si="222"/>
        <v>1.4002208849188102E-2</v>
      </c>
      <c r="G4135">
        <f>IF('Input and Summary Results'!$J$4="yes",IF(C4135=FALSE,FALSE,IF('Data Transformation'!E4135&lt;$R$10,E4135,$R$10)),IF(C4135=FALSE,FALSE,IF(C4135&lt;$R$10,C4135,$R$10)))</f>
        <v>1.0210746900000001</v>
      </c>
      <c r="H4135">
        <f>IF('Input and Summary Results'!$J$4="yes",'Data Transformation'!F4135,'Data Transformation'!D4135)</f>
        <v>3.2943090000000001E-2</v>
      </c>
      <c r="I4135">
        <f t="shared" si="223"/>
        <v>236</v>
      </c>
    </row>
    <row r="4136" spans="2:9" x14ac:dyDescent="0.25">
      <c r="B4136">
        <f>IF('Input and Summary Results'!D3718=0,FALSE,'Input and Summary Results'!$B3718)</f>
        <v>236</v>
      </c>
      <c r="C4136">
        <f>IF(OR(B4136=0,'Input and Summary Results'!D3718=0,'Input and Summary Results'!D3718=""),FALSE,'Input and Summary Results'!$D3718)</f>
        <v>1.0595134900000001</v>
      </c>
      <c r="D4136">
        <f>IF(OR(B4136=0,'Input and Summary Results'!E3718=0),FALSE,'Input and Summary Results'!$E3718)</f>
        <v>3.2635780000000003E-2</v>
      </c>
      <c r="E4136">
        <f t="shared" si="221"/>
        <v>2.5106490631772258E-2</v>
      </c>
      <c r="F4136">
        <f t="shared" si="222"/>
        <v>1.3368332403205173E-2</v>
      </c>
      <c r="G4136">
        <f>IF('Input and Summary Results'!$J$4="yes",IF(C4136=FALSE,FALSE,IF('Data Transformation'!E4136&lt;$R$10,E4136,$R$10)),IF(C4136=FALSE,FALSE,IF(C4136&lt;$R$10,C4136,$R$10)))</f>
        <v>1.0595134900000001</v>
      </c>
      <c r="H4136">
        <f>IF('Input and Summary Results'!$J$4="yes",'Data Transformation'!F4136,'Data Transformation'!D4136)</f>
        <v>3.2635780000000003E-2</v>
      </c>
      <c r="I4136">
        <f t="shared" si="223"/>
        <v>236</v>
      </c>
    </row>
    <row r="4137" spans="2:9" x14ac:dyDescent="0.25">
      <c r="B4137">
        <f>IF('Input and Summary Results'!D3719=0,FALSE,'Input and Summary Results'!$B3719)</f>
        <v>236</v>
      </c>
      <c r="C4137">
        <f>IF(OR(B4137=0,'Input and Summary Results'!D3719=0,'Input and Summary Results'!D3719=""),FALSE,'Input and Summary Results'!$D3719)</f>
        <v>1.0732088900000001</v>
      </c>
      <c r="D4137">
        <f>IF(OR(B4137=0,'Input and Summary Results'!E3719=0),FALSE,'Input and Summary Results'!$E3719)</f>
        <v>3.968617E-2</v>
      </c>
      <c r="E4137">
        <f t="shared" si="221"/>
        <v>3.0684261523152592E-2</v>
      </c>
      <c r="F4137">
        <f t="shared" si="222"/>
        <v>1.6048877287999357E-2</v>
      </c>
      <c r="G4137">
        <f>IF('Input and Summary Results'!$J$4="yes",IF(C4137=FALSE,FALSE,IF('Data Transformation'!E4137&lt;$R$10,E4137,$R$10)),IF(C4137=FALSE,FALSE,IF(C4137&lt;$R$10,C4137,$R$10)))</f>
        <v>1.0732088900000001</v>
      </c>
      <c r="H4137">
        <f>IF('Input and Summary Results'!$J$4="yes",'Data Transformation'!F4137,'Data Transformation'!D4137)</f>
        <v>3.968617E-2</v>
      </c>
      <c r="I4137">
        <f t="shared" si="223"/>
        <v>236</v>
      </c>
    </row>
    <row r="4138" spans="2:9" x14ac:dyDescent="0.25">
      <c r="B4138">
        <f>IF('Input and Summary Results'!D3720=0,FALSE,'Input and Summary Results'!$B3720)</f>
        <v>236</v>
      </c>
      <c r="C4138">
        <f>IF(OR(B4138=0,'Input and Summary Results'!D3720=0,'Input and Summary Results'!D3720=""),FALSE,'Input and Summary Results'!$D3720)</f>
        <v>1.10559662</v>
      </c>
      <c r="D4138">
        <f>IF(OR(B4138=0,'Input and Summary Results'!E3720=0),FALSE,'Input and Summary Results'!$E3720)</f>
        <v>6.4372780000000004E-2</v>
      </c>
      <c r="E4138">
        <f t="shared" ref="E4138:E4201" si="224">IF(C4138=FALSE,FALSE,LOG10(C4138))</f>
        <v>4.3596702318841843E-2</v>
      </c>
      <c r="F4138">
        <f t="shared" ref="F4138:F4201" si="225">IF(D4138=FALSE, FALSE,0.434*D4138/C4138)</f>
        <v>2.5269421066066573E-2</v>
      </c>
      <c r="G4138">
        <f>IF('Input and Summary Results'!$J$4="yes",IF(C4138=FALSE,FALSE,IF('Data Transformation'!E4138&lt;$R$10,E4138,$R$10)),IF(C4138=FALSE,FALSE,IF(C4138&lt;$R$10,C4138,$R$10)))</f>
        <v>1.10559662</v>
      </c>
      <c r="H4138">
        <f>IF('Input and Summary Results'!$J$4="yes",'Data Transformation'!F4138,'Data Transformation'!D4138)</f>
        <v>6.4372780000000004E-2</v>
      </c>
      <c r="I4138">
        <f t="shared" si="223"/>
        <v>236</v>
      </c>
    </row>
    <row r="4139" spans="2:9" x14ac:dyDescent="0.25">
      <c r="B4139">
        <f>IF('Input and Summary Results'!D3721=0,FALSE,'Input and Summary Results'!$B3721)</f>
        <v>236</v>
      </c>
      <c r="C4139">
        <f>IF(OR(B4139=0,'Input and Summary Results'!D3721=0,'Input and Summary Results'!D3721=""),FALSE,'Input and Summary Results'!$D3721)</f>
        <v>1.1157032200000001</v>
      </c>
      <c r="D4139">
        <f>IF(OR(B4139=0,'Input and Summary Results'!E3721=0),FALSE,'Input and Summary Results'!$E3721)</f>
        <v>3.4304790000000002E-2</v>
      </c>
      <c r="E4139">
        <f t="shared" si="224"/>
        <v>4.7548686485656438E-2</v>
      </c>
      <c r="F4139">
        <f t="shared" si="225"/>
        <v>1.3344300341805952E-2</v>
      </c>
      <c r="G4139">
        <f>IF('Input and Summary Results'!$J$4="yes",IF(C4139=FALSE,FALSE,IF('Data Transformation'!E4139&lt;$R$10,E4139,$R$10)),IF(C4139=FALSE,FALSE,IF(C4139&lt;$R$10,C4139,$R$10)))</f>
        <v>1.1157032200000001</v>
      </c>
      <c r="H4139">
        <f>IF('Input and Summary Results'!$J$4="yes",'Data Transformation'!F4139,'Data Transformation'!D4139)</f>
        <v>3.4304790000000002E-2</v>
      </c>
      <c r="I4139">
        <f t="shared" si="223"/>
        <v>236</v>
      </c>
    </row>
    <row r="4140" spans="2:9" x14ac:dyDescent="0.25">
      <c r="B4140">
        <f>IF('Input and Summary Results'!D3722=0,FALSE,'Input and Summary Results'!$B3722)</f>
        <v>237</v>
      </c>
      <c r="C4140">
        <f>IF(OR(B4140=0,'Input and Summary Results'!D3722=0,'Input and Summary Results'!D3722=""),FALSE,'Input and Summary Results'!$D3722)</f>
        <v>-3.5915999999999997E-2</v>
      </c>
      <c r="D4140">
        <f>IF(OR(B4140=0,'Input and Summary Results'!E3722=0),FALSE,'Input and Summary Results'!$E3722)</f>
        <v>4.7515920000000003E-2</v>
      </c>
      <c r="E4140" t="e">
        <f t="shared" si="224"/>
        <v>#NUM!</v>
      </c>
      <c r="F4140">
        <f t="shared" si="225"/>
        <v>-0.57417054460407624</v>
      </c>
      <c r="G4140">
        <f>IF('Input and Summary Results'!$J$4="yes",IF(C4140=FALSE,FALSE,IF('Data Transformation'!E4140&lt;$R$10,E4140,$R$10)),IF(C4140=FALSE,FALSE,IF(C4140&lt;$R$10,C4140,$R$10)))</f>
        <v>-3.5915999999999997E-2</v>
      </c>
      <c r="H4140">
        <f>IF('Input and Summary Results'!$J$4="yes",'Data Transformation'!F4140,'Data Transformation'!D4140)</f>
        <v>4.7515920000000003E-2</v>
      </c>
      <c r="I4140">
        <f t="shared" si="223"/>
        <v>237</v>
      </c>
    </row>
    <row r="4141" spans="2:9" x14ac:dyDescent="0.25">
      <c r="B4141">
        <f>IF('Input and Summary Results'!D3723=0,FALSE,'Input and Summary Results'!$B3723)</f>
        <v>237</v>
      </c>
      <c r="C4141">
        <f>IF(OR(B4141=0,'Input and Summary Results'!D3723=0,'Input and Summary Results'!D3723=""),FALSE,'Input and Summary Results'!$D3723)</f>
        <v>-1.77E-2</v>
      </c>
      <c r="D4141">
        <f>IF(OR(B4141=0,'Input and Summary Results'!E3723=0),FALSE,'Input and Summary Results'!$E3723)</f>
        <v>4.038887E-2</v>
      </c>
      <c r="E4141" t="e">
        <f t="shared" si="224"/>
        <v>#NUM!</v>
      </c>
      <c r="F4141">
        <f t="shared" si="225"/>
        <v>-0.99032596497175129</v>
      </c>
      <c r="G4141">
        <f>IF('Input and Summary Results'!$J$4="yes",IF(C4141=FALSE,FALSE,IF('Data Transformation'!E4141&lt;$R$10,E4141,$R$10)),IF(C4141=FALSE,FALSE,IF(C4141&lt;$R$10,C4141,$R$10)))</f>
        <v>-1.77E-2</v>
      </c>
      <c r="H4141">
        <f>IF('Input and Summary Results'!$J$4="yes",'Data Transformation'!F4141,'Data Transformation'!D4141)</f>
        <v>4.038887E-2</v>
      </c>
      <c r="I4141">
        <f t="shared" si="223"/>
        <v>237</v>
      </c>
    </row>
    <row r="4142" spans="2:9" x14ac:dyDescent="0.25">
      <c r="B4142">
        <f>IF('Input and Summary Results'!D3724=0,FALSE,'Input and Summary Results'!$B3724)</f>
        <v>237</v>
      </c>
      <c r="C4142">
        <f>IF(OR(B4142=0,'Input and Summary Results'!D3724=0,'Input and Summary Results'!D3724=""),FALSE,'Input and Summary Results'!$D3724)</f>
        <v>-6.6235E-3</v>
      </c>
      <c r="D4142">
        <f>IF(OR(B4142=0,'Input and Summary Results'!E3724=0),FALSE,'Input and Summary Results'!$E3724)</f>
        <v>5.012221E-2</v>
      </c>
      <c r="E4142" t="e">
        <f t="shared" si="224"/>
        <v>#NUM!</v>
      </c>
      <c r="F4142">
        <f t="shared" si="225"/>
        <v>-3.284221203291311</v>
      </c>
      <c r="G4142">
        <f>IF('Input and Summary Results'!$J$4="yes",IF(C4142=FALSE,FALSE,IF('Data Transformation'!E4142&lt;$R$10,E4142,$R$10)),IF(C4142=FALSE,FALSE,IF(C4142&lt;$R$10,C4142,$R$10)))</f>
        <v>-6.6235E-3</v>
      </c>
      <c r="H4142">
        <f>IF('Input and Summary Results'!$J$4="yes",'Data Transformation'!F4142,'Data Transformation'!D4142)</f>
        <v>5.012221E-2</v>
      </c>
      <c r="I4142">
        <f t="shared" si="223"/>
        <v>237</v>
      </c>
    </row>
    <row r="4143" spans="2:9" x14ac:dyDescent="0.25">
      <c r="B4143">
        <f>IF('Input and Summary Results'!D3725=0,FALSE,'Input and Summary Results'!$B3725)</f>
        <v>237</v>
      </c>
      <c r="C4143">
        <f>IF(OR(B4143=0,'Input and Summary Results'!D3725=0,'Input and Summary Results'!D3725=""),FALSE,'Input and Summary Results'!$D3725)</f>
        <v>4.7456699999999996E-3</v>
      </c>
      <c r="D4143">
        <f>IF(OR(B4143=0,'Input and Summary Results'!E3725=0),FALSE,'Input and Summary Results'!$E3725)</f>
        <v>4.3148029999999997E-2</v>
      </c>
      <c r="E4143">
        <f t="shared" si="224"/>
        <v>-2.3237024646357134</v>
      </c>
      <c r="F4143">
        <f t="shared" si="225"/>
        <v>3.9459644307337003</v>
      </c>
      <c r="G4143">
        <f>IF('Input and Summary Results'!$J$4="yes",IF(C4143=FALSE,FALSE,IF('Data Transformation'!E4143&lt;$R$10,E4143,$R$10)),IF(C4143=FALSE,FALSE,IF(C4143&lt;$R$10,C4143,$R$10)))</f>
        <v>4.7456699999999996E-3</v>
      </c>
      <c r="H4143">
        <f>IF('Input and Summary Results'!$J$4="yes",'Data Transformation'!F4143,'Data Transformation'!D4143)</f>
        <v>4.3148029999999997E-2</v>
      </c>
      <c r="I4143">
        <f t="shared" si="223"/>
        <v>237</v>
      </c>
    </row>
    <row r="4144" spans="2:9" x14ac:dyDescent="0.25">
      <c r="B4144">
        <f>IF('Input and Summary Results'!D3726=0,FALSE,'Input and Summary Results'!$B3726)</f>
        <v>237</v>
      </c>
      <c r="C4144">
        <f>IF(OR(B4144=0,'Input and Summary Results'!D3726=0,'Input and Summary Results'!D3726=""),FALSE,'Input and Summary Results'!$D3726)</f>
        <v>7.9883799999999998E-3</v>
      </c>
      <c r="D4144">
        <f>IF(OR(B4144=0,'Input and Summary Results'!E3726=0),FALSE,'Input and Summary Results'!$E3726)</f>
        <v>7.5381089999999998E-2</v>
      </c>
      <c r="E4144">
        <f t="shared" si="224"/>
        <v>-2.097541284314874</v>
      </c>
      <c r="F4144">
        <f t="shared" si="225"/>
        <v>4.0953726612905248</v>
      </c>
      <c r="G4144">
        <f>IF('Input and Summary Results'!$J$4="yes",IF(C4144=FALSE,FALSE,IF('Data Transformation'!E4144&lt;$R$10,E4144,$R$10)),IF(C4144=FALSE,FALSE,IF(C4144&lt;$R$10,C4144,$R$10)))</f>
        <v>7.9883799999999998E-3</v>
      </c>
      <c r="H4144">
        <f>IF('Input and Summary Results'!$J$4="yes",'Data Transformation'!F4144,'Data Transformation'!D4144)</f>
        <v>7.5381089999999998E-2</v>
      </c>
      <c r="I4144">
        <f t="shared" si="223"/>
        <v>237</v>
      </c>
    </row>
    <row r="4145" spans="2:9" x14ac:dyDescent="0.25">
      <c r="B4145">
        <f>IF('Input and Summary Results'!D3727=0,FALSE,'Input and Summary Results'!$B3727)</f>
        <v>237</v>
      </c>
      <c r="C4145">
        <f>IF(OR(B4145=0,'Input and Summary Results'!D3727=0,'Input and Summary Results'!D3727=""),FALSE,'Input and Summary Results'!$D3727)</f>
        <v>2.5924099999999999E-2</v>
      </c>
      <c r="D4145">
        <f>IF(OR(B4145=0,'Input and Summary Results'!E3727=0),FALSE,'Input and Summary Results'!$E3727)</f>
        <v>2.611718E-2</v>
      </c>
      <c r="E4145">
        <f t="shared" si="224"/>
        <v>-1.586296311961811</v>
      </c>
      <c r="F4145">
        <f t="shared" si="225"/>
        <v>0.43723238685238835</v>
      </c>
      <c r="G4145">
        <f>IF('Input and Summary Results'!$J$4="yes",IF(C4145=FALSE,FALSE,IF('Data Transformation'!E4145&lt;$R$10,E4145,$R$10)),IF(C4145=FALSE,FALSE,IF(C4145&lt;$R$10,C4145,$R$10)))</f>
        <v>2.5924099999999999E-2</v>
      </c>
      <c r="H4145">
        <f>IF('Input and Summary Results'!$J$4="yes",'Data Transformation'!F4145,'Data Transformation'!D4145)</f>
        <v>2.611718E-2</v>
      </c>
      <c r="I4145">
        <f t="shared" si="223"/>
        <v>237</v>
      </c>
    </row>
    <row r="4146" spans="2:9" x14ac:dyDescent="0.25">
      <c r="B4146">
        <f>IF('Input and Summary Results'!D3728=0,FALSE,'Input and Summary Results'!$B3728)</f>
        <v>237</v>
      </c>
      <c r="C4146">
        <f>IF(OR(B4146=0,'Input and Summary Results'!D3728=0,'Input and Summary Results'!D3728=""),FALSE,'Input and Summary Results'!$D3728)</f>
        <v>3.0540640000000001E-2</v>
      </c>
      <c r="D4146">
        <f>IF(OR(B4146=0,'Input and Summary Results'!E3728=0),FALSE,'Input and Summary Results'!$E3728)</f>
        <v>4.4196800000000001E-2</v>
      </c>
      <c r="E4146">
        <f t="shared" si="224"/>
        <v>-1.5151218662463266</v>
      </c>
      <c r="F4146">
        <f t="shared" si="225"/>
        <v>0.62806186117907159</v>
      </c>
      <c r="G4146">
        <f>IF('Input and Summary Results'!$J$4="yes",IF(C4146=FALSE,FALSE,IF('Data Transformation'!E4146&lt;$R$10,E4146,$R$10)),IF(C4146=FALSE,FALSE,IF(C4146&lt;$R$10,C4146,$R$10)))</f>
        <v>3.0540640000000001E-2</v>
      </c>
      <c r="H4146">
        <f>IF('Input and Summary Results'!$J$4="yes",'Data Transformation'!F4146,'Data Transformation'!D4146)</f>
        <v>4.4196800000000001E-2</v>
      </c>
      <c r="I4146">
        <f t="shared" si="223"/>
        <v>237</v>
      </c>
    </row>
    <row r="4147" spans="2:9" x14ac:dyDescent="0.25">
      <c r="B4147">
        <f>IF('Input and Summary Results'!D3729=0,FALSE,'Input and Summary Results'!$B3729)</f>
        <v>237</v>
      </c>
      <c r="C4147">
        <f>IF(OR(B4147=0,'Input and Summary Results'!D3729=0,'Input and Summary Results'!D3729=""),FALSE,'Input and Summary Results'!$D3729)</f>
        <v>3.2780440000000001E-2</v>
      </c>
      <c r="D4147">
        <f>IF(OR(B4147=0,'Input and Summary Results'!E3729=0),FALSE,'Input and Summary Results'!$E3729)</f>
        <v>4.1895780000000001E-2</v>
      </c>
      <c r="E4147">
        <f t="shared" si="224"/>
        <v>-1.4843852213485103</v>
      </c>
      <c r="F4147">
        <f t="shared" si="225"/>
        <v>0.55468347953840769</v>
      </c>
      <c r="G4147">
        <f>IF('Input and Summary Results'!$J$4="yes",IF(C4147=FALSE,FALSE,IF('Data Transformation'!E4147&lt;$R$10,E4147,$R$10)),IF(C4147=FALSE,FALSE,IF(C4147&lt;$R$10,C4147,$R$10)))</f>
        <v>3.2780440000000001E-2</v>
      </c>
      <c r="H4147">
        <f>IF('Input and Summary Results'!$J$4="yes",'Data Transformation'!F4147,'Data Transformation'!D4147)</f>
        <v>4.1895780000000001E-2</v>
      </c>
      <c r="I4147">
        <f t="shared" si="223"/>
        <v>237</v>
      </c>
    </row>
    <row r="4148" spans="2:9" x14ac:dyDescent="0.25">
      <c r="B4148">
        <f>IF('Input and Summary Results'!D3730=0,FALSE,'Input and Summary Results'!$B3730)</f>
        <v>237</v>
      </c>
      <c r="C4148">
        <f>IF(OR(B4148=0,'Input and Summary Results'!D3730=0,'Input and Summary Results'!D3730=""),FALSE,'Input and Summary Results'!$D3730)</f>
        <v>3.3648209999999998E-2</v>
      </c>
      <c r="D4148">
        <f>IF(OR(B4148=0,'Input and Summary Results'!E3730=0),FALSE,'Input and Summary Results'!$E3730)</f>
        <v>4.0264380000000002E-2</v>
      </c>
      <c r="E4148">
        <f t="shared" si="224"/>
        <v>-1.473038034197798</v>
      </c>
      <c r="F4148">
        <f t="shared" si="225"/>
        <v>0.51933641997598101</v>
      </c>
      <c r="G4148">
        <f>IF('Input and Summary Results'!$J$4="yes",IF(C4148=FALSE,FALSE,IF('Data Transformation'!E4148&lt;$R$10,E4148,$R$10)),IF(C4148=FALSE,FALSE,IF(C4148&lt;$R$10,C4148,$R$10)))</f>
        <v>3.3648209999999998E-2</v>
      </c>
      <c r="H4148">
        <f>IF('Input and Summary Results'!$J$4="yes",'Data Transformation'!F4148,'Data Transformation'!D4148)</f>
        <v>4.0264380000000002E-2</v>
      </c>
      <c r="I4148">
        <f t="shared" si="223"/>
        <v>237</v>
      </c>
    </row>
    <row r="4149" spans="2:9" x14ac:dyDescent="0.25">
      <c r="B4149">
        <f>IF('Input and Summary Results'!D3731=0,FALSE,'Input and Summary Results'!$B3731)</f>
        <v>237</v>
      </c>
      <c r="C4149">
        <f>IF(OR(B4149=0,'Input and Summary Results'!D3731=0,'Input and Summary Results'!D3731=""),FALSE,'Input and Summary Results'!$D3731)</f>
        <v>4.1952259999999998E-2</v>
      </c>
      <c r="D4149">
        <f>IF(OR(B4149=0,'Input and Summary Results'!E3731=0),FALSE,'Input and Summary Results'!$E3731)</f>
        <v>3.9474830000000002E-2</v>
      </c>
      <c r="E4149">
        <f t="shared" si="224"/>
        <v>-1.3772446384326253</v>
      </c>
      <c r="F4149">
        <f t="shared" si="225"/>
        <v>0.4083707580950347</v>
      </c>
      <c r="G4149">
        <f>IF('Input and Summary Results'!$J$4="yes",IF(C4149=FALSE,FALSE,IF('Data Transformation'!E4149&lt;$R$10,E4149,$R$10)),IF(C4149=FALSE,FALSE,IF(C4149&lt;$R$10,C4149,$R$10)))</f>
        <v>4.1952259999999998E-2</v>
      </c>
      <c r="H4149">
        <f>IF('Input and Summary Results'!$J$4="yes",'Data Transformation'!F4149,'Data Transformation'!D4149)</f>
        <v>3.9474830000000002E-2</v>
      </c>
      <c r="I4149">
        <f t="shared" si="223"/>
        <v>237</v>
      </c>
    </row>
    <row r="4150" spans="2:9" x14ac:dyDescent="0.25">
      <c r="B4150">
        <f>IF('Input and Summary Results'!D3732=0,FALSE,'Input and Summary Results'!$B3732)</f>
        <v>237</v>
      </c>
      <c r="C4150">
        <f>IF(OR(B4150=0,'Input and Summary Results'!D3732=0,'Input and Summary Results'!D3732=""),FALSE,'Input and Summary Results'!$D3732)</f>
        <v>4.3587569999999999E-2</v>
      </c>
      <c r="D4150">
        <f>IF(OR(B4150=0,'Input and Summary Results'!E3732=0),FALSE,'Input and Summary Results'!$E3732)</f>
        <v>3.4610200000000001E-2</v>
      </c>
      <c r="E4150">
        <f t="shared" si="224"/>
        <v>-1.3606373421547839</v>
      </c>
      <c r="F4150">
        <f t="shared" si="225"/>
        <v>0.34461262235999851</v>
      </c>
      <c r="G4150">
        <f>IF('Input and Summary Results'!$J$4="yes",IF(C4150=FALSE,FALSE,IF('Data Transformation'!E4150&lt;$R$10,E4150,$R$10)),IF(C4150=FALSE,FALSE,IF(C4150&lt;$R$10,C4150,$R$10)))</f>
        <v>4.3587569999999999E-2</v>
      </c>
      <c r="H4150">
        <f>IF('Input and Summary Results'!$J$4="yes",'Data Transformation'!F4150,'Data Transformation'!D4150)</f>
        <v>3.4610200000000001E-2</v>
      </c>
      <c r="I4150">
        <f t="shared" si="223"/>
        <v>237</v>
      </c>
    </row>
    <row r="4151" spans="2:9" x14ac:dyDescent="0.25">
      <c r="B4151">
        <f>IF('Input and Summary Results'!D3733=0,FALSE,'Input and Summary Results'!$B3733)</f>
        <v>237</v>
      </c>
      <c r="C4151">
        <f>IF(OR(B4151=0,'Input and Summary Results'!D3733=0,'Input and Summary Results'!D3733=""),FALSE,'Input and Summary Results'!$D3733)</f>
        <v>4.877621E-2</v>
      </c>
      <c r="D4151">
        <f>IF(OR(B4151=0,'Input and Summary Results'!E3733=0),FALSE,'Input and Summary Results'!$E3733)</f>
        <v>4.776213E-2</v>
      </c>
      <c r="E4151">
        <f t="shared" si="224"/>
        <v>-1.3117919481803944</v>
      </c>
      <c r="F4151">
        <f t="shared" si="225"/>
        <v>0.42497693896266231</v>
      </c>
      <c r="G4151">
        <f>IF('Input and Summary Results'!$J$4="yes",IF(C4151=FALSE,FALSE,IF('Data Transformation'!E4151&lt;$R$10,E4151,$R$10)),IF(C4151=FALSE,FALSE,IF(C4151&lt;$R$10,C4151,$R$10)))</f>
        <v>4.877621E-2</v>
      </c>
      <c r="H4151">
        <f>IF('Input and Summary Results'!$J$4="yes",'Data Transformation'!F4151,'Data Transformation'!D4151)</f>
        <v>4.776213E-2</v>
      </c>
      <c r="I4151">
        <f t="shared" si="223"/>
        <v>237</v>
      </c>
    </row>
    <row r="4152" spans="2:9" x14ac:dyDescent="0.25">
      <c r="B4152">
        <f>IF('Input and Summary Results'!D3734=0,FALSE,'Input and Summary Results'!$B3734)</f>
        <v>237</v>
      </c>
      <c r="C4152">
        <f>IF(OR(B4152=0,'Input and Summary Results'!D3734=0,'Input and Summary Results'!D3734=""),FALSE,'Input and Summary Results'!$D3734)</f>
        <v>7.0044460000000003E-2</v>
      </c>
      <c r="D4152">
        <f>IF(OR(B4152=0,'Input and Summary Results'!E3734=0),FALSE,'Input and Summary Results'!$E3734)</f>
        <v>5.4812520000000003E-2</v>
      </c>
      <c r="E4152">
        <f t="shared" si="224"/>
        <v>-1.154626208509189</v>
      </c>
      <c r="F4152">
        <f t="shared" si="225"/>
        <v>0.33962191556619897</v>
      </c>
      <c r="G4152">
        <f>IF('Input and Summary Results'!$J$4="yes",IF(C4152=FALSE,FALSE,IF('Data Transformation'!E4152&lt;$R$10,E4152,$R$10)),IF(C4152=FALSE,FALSE,IF(C4152&lt;$R$10,C4152,$R$10)))</f>
        <v>7.0044460000000003E-2</v>
      </c>
      <c r="H4152">
        <f>IF('Input and Summary Results'!$J$4="yes",'Data Transformation'!F4152,'Data Transformation'!D4152)</f>
        <v>5.4812520000000003E-2</v>
      </c>
      <c r="I4152">
        <f t="shared" si="223"/>
        <v>237</v>
      </c>
    </row>
    <row r="4153" spans="2:9" x14ac:dyDescent="0.25">
      <c r="B4153">
        <f>IF('Input and Summary Results'!D3735=0,FALSE,'Input and Summary Results'!$B3735)</f>
        <v>237</v>
      </c>
      <c r="C4153">
        <f>IF(OR(B4153=0,'Input and Summary Results'!D3735=0,'Input and Summary Results'!D3735=""),FALSE,'Input and Summary Results'!$D3735)</f>
        <v>7.2915809999999998E-2</v>
      </c>
      <c r="D4153">
        <f>IF(OR(B4153=0,'Input and Summary Results'!E3735=0),FALSE,'Input and Summary Results'!$E3735)</f>
        <v>3.119866E-2</v>
      </c>
      <c r="E4153">
        <f t="shared" si="224"/>
        <v>-1.137178295395026</v>
      </c>
      <c r="F4153">
        <f t="shared" si="225"/>
        <v>0.18569660598983953</v>
      </c>
      <c r="G4153">
        <f>IF('Input and Summary Results'!$J$4="yes",IF(C4153=FALSE,FALSE,IF('Data Transformation'!E4153&lt;$R$10,E4153,$R$10)),IF(C4153=FALSE,FALSE,IF(C4153&lt;$R$10,C4153,$R$10)))</f>
        <v>7.2915809999999998E-2</v>
      </c>
      <c r="H4153">
        <f>IF('Input and Summary Results'!$J$4="yes",'Data Transformation'!F4153,'Data Transformation'!D4153)</f>
        <v>3.119866E-2</v>
      </c>
      <c r="I4153">
        <f t="shared" si="223"/>
        <v>237</v>
      </c>
    </row>
    <row r="4154" spans="2:9" x14ac:dyDescent="0.25">
      <c r="B4154">
        <f>IF('Input and Summary Results'!D3736=0,FALSE,'Input and Summary Results'!$B3736)</f>
        <v>237</v>
      </c>
      <c r="C4154">
        <f>IF(OR(B4154=0,'Input and Summary Results'!D3736=0,'Input and Summary Results'!D3736=""),FALSE,'Input and Summary Results'!$D3736)</f>
        <v>8.0803700000000006E-2</v>
      </c>
      <c r="D4154">
        <f>IF(OR(B4154=0,'Input and Summary Results'!E3736=0),FALSE,'Input and Summary Results'!$E3736)</f>
        <v>5.9986959999999999E-2</v>
      </c>
      <c r="E4154">
        <f t="shared" si="224"/>
        <v>-1.0925687524334242</v>
      </c>
      <c r="F4154">
        <f t="shared" si="225"/>
        <v>0.32219243227723482</v>
      </c>
      <c r="G4154">
        <f>IF('Input and Summary Results'!$J$4="yes",IF(C4154=FALSE,FALSE,IF('Data Transformation'!E4154&lt;$R$10,E4154,$R$10)),IF(C4154=FALSE,FALSE,IF(C4154&lt;$R$10,C4154,$R$10)))</f>
        <v>8.0803700000000006E-2</v>
      </c>
      <c r="H4154">
        <f>IF('Input and Summary Results'!$J$4="yes",'Data Transformation'!F4154,'Data Transformation'!D4154)</f>
        <v>5.9986959999999999E-2</v>
      </c>
      <c r="I4154">
        <f t="shared" si="223"/>
        <v>237</v>
      </c>
    </row>
    <row r="4155" spans="2:9" x14ac:dyDescent="0.25">
      <c r="B4155">
        <f>IF('Input and Summary Results'!D3737=0,FALSE,'Input and Summary Results'!$B3737)</f>
        <v>237</v>
      </c>
      <c r="C4155">
        <f>IF(OR(B4155=0,'Input and Summary Results'!D3737=0,'Input and Summary Results'!D3737=""),FALSE,'Input and Summary Results'!$D3737)</f>
        <v>8.8499549999999996E-2</v>
      </c>
      <c r="D4155">
        <f>IF(OR(B4155=0,'Input and Summary Results'!E3737=0),FALSE,'Input and Summary Results'!$E3737)</f>
        <v>4.8797939999999998E-2</v>
      </c>
      <c r="E4155">
        <f t="shared" si="224"/>
        <v>-1.0530589375848154</v>
      </c>
      <c r="F4155">
        <f t="shared" si="225"/>
        <v>0.23930410900394408</v>
      </c>
      <c r="G4155">
        <f>IF('Input and Summary Results'!$J$4="yes",IF(C4155=FALSE,FALSE,IF('Data Transformation'!E4155&lt;$R$10,E4155,$R$10)),IF(C4155=FALSE,FALSE,IF(C4155&lt;$R$10,C4155,$R$10)))</f>
        <v>8.8499549999999996E-2</v>
      </c>
      <c r="H4155">
        <f>IF('Input and Summary Results'!$J$4="yes",'Data Transformation'!F4155,'Data Transformation'!D4155)</f>
        <v>4.8797939999999998E-2</v>
      </c>
      <c r="I4155">
        <f t="shared" si="223"/>
        <v>237</v>
      </c>
    </row>
    <row r="4156" spans="2:9" x14ac:dyDescent="0.25">
      <c r="B4156">
        <f>IF('Input and Summary Results'!D3738=0,FALSE,'Input and Summary Results'!$B3738)</f>
        <v>237</v>
      </c>
      <c r="C4156">
        <f>IF(OR(B4156=0,'Input and Summary Results'!D3738=0,'Input and Summary Results'!D3738=""),FALSE,'Input and Summary Results'!$D3738)</f>
        <v>9.4807429999999998E-2</v>
      </c>
      <c r="D4156">
        <f>IF(OR(B4156=0,'Input and Summary Results'!E3738=0),FALSE,'Input and Summary Results'!$E3738)</f>
        <v>2.9800340000000002E-2</v>
      </c>
      <c r="E4156">
        <f t="shared" si="224"/>
        <v>-1.0231576259366619</v>
      </c>
      <c r="F4156">
        <f t="shared" si="225"/>
        <v>0.13641702512134335</v>
      </c>
      <c r="G4156">
        <f>IF('Input and Summary Results'!$J$4="yes",IF(C4156=FALSE,FALSE,IF('Data Transformation'!E4156&lt;$R$10,E4156,$R$10)),IF(C4156=FALSE,FALSE,IF(C4156&lt;$R$10,C4156,$R$10)))</f>
        <v>9.4807429999999998E-2</v>
      </c>
      <c r="H4156">
        <f>IF('Input and Summary Results'!$J$4="yes",'Data Transformation'!F4156,'Data Transformation'!D4156)</f>
        <v>2.9800340000000002E-2</v>
      </c>
      <c r="I4156">
        <f t="shared" si="223"/>
        <v>237</v>
      </c>
    </row>
    <row r="4157" spans="2:9" x14ac:dyDescent="0.25">
      <c r="B4157">
        <f>IF('Input and Summary Results'!D3739=0,FALSE,'Input and Summary Results'!$B3739)</f>
        <v>237</v>
      </c>
      <c r="C4157">
        <f>IF(OR(B4157=0,'Input and Summary Results'!D3739=0,'Input and Summary Results'!D3739=""),FALSE,'Input and Summary Results'!$D3739)</f>
        <v>0.1688326</v>
      </c>
      <c r="D4157">
        <f>IF(OR(B4157=0,'Input and Summary Results'!E3739=0),FALSE,'Input and Summary Results'!$E3739)</f>
        <v>4.8021639999999997E-2</v>
      </c>
      <c r="E4157">
        <f t="shared" si="224"/>
        <v>-0.77254369140033297</v>
      </c>
      <c r="F4157">
        <f t="shared" si="225"/>
        <v>0.1234441201521507</v>
      </c>
      <c r="G4157">
        <f>IF('Input and Summary Results'!$J$4="yes",IF(C4157=FALSE,FALSE,IF('Data Transformation'!E4157&lt;$R$10,E4157,$R$10)),IF(C4157=FALSE,FALSE,IF(C4157&lt;$R$10,C4157,$R$10)))</f>
        <v>0.1688326</v>
      </c>
      <c r="H4157">
        <f>IF('Input and Summary Results'!$J$4="yes",'Data Transformation'!F4157,'Data Transformation'!D4157)</f>
        <v>4.8021639999999997E-2</v>
      </c>
      <c r="I4157">
        <f t="shared" si="223"/>
        <v>237</v>
      </c>
    </row>
    <row r="4158" spans="2:9" x14ac:dyDescent="0.25">
      <c r="B4158">
        <f>IF('Input and Summary Results'!D3740=0,FALSE,'Input and Summary Results'!$B3740)</f>
        <v>238</v>
      </c>
      <c r="C4158">
        <f>IF(OR(B4158=0,'Input and Summary Results'!D3740=0,'Input and Summary Results'!D3740=""),FALSE,'Input and Summary Results'!$D3740)</f>
        <v>5.1988119999999999E-2</v>
      </c>
      <c r="D4158">
        <f>IF(OR(B4158=0,'Input and Summary Results'!E3740=0),FALSE,'Input and Summary Results'!$E3740)</f>
        <v>3.6159789999999997E-2</v>
      </c>
      <c r="E4158">
        <f t="shared" si="224"/>
        <v>-1.2840958872863379</v>
      </c>
      <c r="F4158">
        <f t="shared" si="225"/>
        <v>0.30186413472924195</v>
      </c>
      <c r="G4158">
        <f>IF('Input and Summary Results'!$J$4="yes",IF(C4158=FALSE,FALSE,IF('Data Transformation'!E4158&lt;$R$10,E4158,$R$10)),IF(C4158=FALSE,FALSE,IF(C4158&lt;$R$10,C4158,$R$10)))</f>
        <v>5.1988119999999999E-2</v>
      </c>
      <c r="H4158">
        <f>IF('Input and Summary Results'!$J$4="yes",'Data Transformation'!F4158,'Data Transformation'!D4158)</f>
        <v>3.6159789999999997E-2</v>
      </c>
      <c r="I4158">
        <f t="shared" si="223"/>
        <v>238</v>
      </c>
    </row>
    <row r="4159" spans="2:9" x14ac:dyDescent="0.25">
      <c r="B4159">
        <f>IF('Input and Summary Results'!D3741=0,FALSE,'Input and Summary Results'!$B3741)</f>
        <v>238</v>
      </c>
      <c r="C4159">
        <f>IF(OR(B4159=0,'Input and Summary Results'!D3741=0,'Input and Summary Results'!D3741=""),FALSE,'Input and Summary Results'!$D3741)</f>
        <v>9.0347839999999999E-2</v>
      </c>
      <c r="D4159">
        <f>IF(OR(B4159=0,'Input and Summary Results'!E3741=0),FALSE,'Input and Summary Results'!$E3741)</f>
        <v>3.3181049999999997E-2</v>
      </c>
      <c r="E4159">
        <f t="shared" si="224"/>
        <v>-1.0440822259175973</v>
      </c>
      <c r="F4159">
        <f t="shared" si="225"/>
        <v>0.15939037059436062</v>
      </c>
      <c r="G4159">
        <f>IF('Input and Summary Results'!$J$4="yes",IF(C4159=FALSE,FALSE,IF('Data Transformation'!E4159&lt;$R$10,E4159,$R$10)),IF(C4159=FALSE,FALSE,IF(C4159&lt;$R$10,C4159,$R$10)))</f>
        <v>9.0347839999999999E-2</v>
      </c>
      <c r="H4159">
        <f>IF('Input and Summary Results'!$J$4="yes",'Data Transformation'!F4159,'Data Transformation'!D4159)</f>
        <v>3.3181049999999997E-2</v>
      </c>
      <c r="I4159">
        <f t="shared" si="223"/>
        <v>238</v>
      </c>
    </row>
    <row r="4160" spans="2:9" x14ac:dyDescent="0.25">
      <c r="B4160">
        <f>IF('Input and Summary Results'!D3742=0,FALSE,'Input and Summary Results'!$B3742)</f>
        <v>238</v>
      </c>
      <c r="C4160">
        <f>IF(OR(B4160=0,'Input and Summary Results'!D3742=0,'Input and Summary Results'!D3742=""),FALSE,'Input and Summary Results'!$D3742)</f>
        <v>0.24720305000000001</v>
      </c>
      <c r="D4160">
        <f>IF(OR(B4160=0,'Input and Summary Results'!E3742=0),FALSE,'Input and Summary Results'!$E3742)</f>
        <v>3.6622200000000001E-2</v>
      </c>
      <c r="E4160">
        <f t="shared" si="224"/>
        <v>-0.60694617520944227</v>
      </c>
      <c r="F4160">
        <f t="shared" si="225"/>
        <v>6.4295463992050259E-2</v>
      </c>
      <c r="G4160">
        <f>IF('Input and Summary Results'!$J$4="yes",IF(C4160=FALSE,FALSE,IF('Data Transformation'!E4160&lt;$R$10,E4160,$R$10)),IF(C4160=FALSE,FALSE,IF(C4160&lt;$R$10,C4160,$R$10)))</f>
        <v>0.24720305000000001</v>
      </c>
      <c r="H4160">
        <f>IF('Input and Summary Results'!$J$4="yes",'Data Transformation'!F4160,'Data Transformation'!D4160)</f>
        <v>3.6622200000000001E-2</v>
      </c>
      <c r="I4160">
        <f t="shared" si="223"/>
        <v>238</v>
      </c>
    </row>
    <row r="4161" spans="2:9" x14ac:dyDescent="0.25">
      <c r="B4161">
        <f>IF('Input and Summary Results'!D3743=0,FALSE,'Input and Summary Results'!$B3743)</f>
        <v>238</v>
      </c>
      <c r="C4161">
        <f>IF(OR(B4161=0,'Input and Summary Results'!D3743=0,'Input and Summary Results'!D3743=""),FALSE,'Input and Summary Results'!$D3743)</f>
        <v>0.59374216999999996</v>
      </c>
      <c r="D4161">
        <f>IF(OR(B4161=0,'Input and Summary Results'!E3743=0),FALSE,'Input and Summary Results'!$E3743)</f>
        <v>6.1145169999999999E-2</v>
      </c>
      <c r="E4161">
        <f t="shared" si="224"/>
        <v>-0.22640210460617682</v>
      </c>
      <c r="F4161">
        <f t="shared" si="225"/>
        <v>4.4694490505870585E-2</v>
      </c>
      <c r="G4161">
        <f>IF('Input and Summary Results'!$J$4="yes",IF(C4161=FALSE,FALSE,IF('Data Transformation'!E4161&lt;$R$10,E4161,$R$10)),IF(C4161=FALSE,FALSE,IF(C4161&lt;$R$10,C4161,$R$10)))</f>
        <v>0.59374216999999996</v>
      </c>
      <c r="H4161">
        <f>IF('Input and Summary Results'!$J$4="yes",'Data Transformation'!F4161,'Data Transformation'!D4161)</f>
        <v>6.1145169999999999E-2</v>
      </c>
      <c r="I4161">
        <f t="shared" si="223"/>
        <v>238</v>
      </c>
    </row>
    <row r="4162" spans="2:9" x14ac:dyDescent="0.25">
      <c r="B4162">
        <f>IF('Input and Summary Results'!D3744=0,FALSE,'Input and Summary Results'!$B3744)</f>
        <v>238</v>
      </c>
      <c r="C4162">
        <f>IF(OR(B4162=0,'Input and Summary Results'!D3744=0,'Input and Summary Results'!D3744=""),FALSE,'Input and Summary Results'!$D3744)</f>
        <v>0.65569579</v>
      </c>
      <c r="D4162">
        <f>IF(OR(B4162=0,'Input and Summary Results'!E3744=0),FALSE,'Input and Summary Results'!$E3744)</f>
        <v>3.2954329999999997E-2</v>
      </c>
      <c r="E4162">
        <f t="shared" si="224"/>
        <v>-0.18329760478191917</v>
      </c>
      <c r="F4162">
        <f t="shared" si="225"/>
        <v>2.1812217552899034E-2</v>
      </c>
      <c r="G4162">
        <f>IF('Input and Summary Results'!$J$4="yes",IF(C4162=FALSE,FALSE,IF('Data Transformation'!E4162&lt;$R$10,E4162,$R$10)),IF(C4162=FALSE,FALSE,IF(C4162&lt;$R$10,C4162,$R$10)))</f>
        <v>0.65569579</v>
      </c>
      <c r="H4162">
        <f>IF('Input and Summary Results'!$J$4="yes",'Data Transformation'!F4162,'Data Transformation'!D4162)</f>
        <v>3.2954329999999997E-2</v>
      </c>
      <c r="I4162">
        <f t="shared" si="223"/>
        <v>238</v>
      </c>
    </row>
    <row r="4163" spans="2:9" x14ac:dyDescent="0.25">
      <c r="B4163">
        <f>IF('Input and Summary Results'!D3745=0,FALSE,'Input and Summary Results'!$B3745)</f>
        <v>238</v>
      </c>
      <c r="C4163">
        <f>IF(OR(B4163=0,'Input and Summary Results'!D3745=0,'Input and Summary Results'!D3745=""),FALSE,'Input and Summary Results'!$D3745)</f>
        <v>0.70675573999999997</v>
      </c>
      <c r="D4163">
        <f>IF(OR(B4163=0,'Input and Summary Results'!E3745=0),FALSE,'Input and Summary Results'!$E3745)</f>
        <v>4.462961E-2</v>
      </c>
      <c r="E4163">
        <f t="shared" si="224"/>
        <v>-0.15073065565032381</v>
      </c>
      <c r="F4163">
        <f t="shared" si="225"/>
        <v>2.7405862653481952E-2</v>
      </c>
      <c r="G4163">
        <f>IF('Input and Summary Results'!$J$4="yes",IF(C4163=FALSE,FALSE,IF('Data Transformation'!E4163&lt;$R$10,E4163,$R$10)),IF(C4163=FALSE,FALSE,IF(C4163&lt;$R$10,C4163,$R$10)))</f>
        <v>0.70675573999999997</v>
      </c>
      <c r="H4163">
        <f>IF('Input and Summary Results'!$J$4="yes",'Data Transformation'!F4163,'Data Transformation'!D4163)</f>
        <v>4.462961E-2</v>
      </c>
      <c r="I4163">
        <f t="shared" si="223"/>
        <v>238</v>
      </c>
    </row>
    <row r="4164" spans="2:9" x14ac:dyDescent="0.25">
      <c r="B4164">
        <f>IF('Input and Summary Results'!D3746=0,FALSE,'Input and Summary Results'!$B3746)</f>
        <v>238</v>
      </c>
      <c r="C4164">
        <f>IF(OR(B4164=0,'Input and Summary Results'!D3746=0,'Input and Summary Results'!D3746=""),FALSE,'Input and Summary Results'!$D3746)</f>
        <v>0.76685570000000003</v>
      </c>
      <c r="D4164">
        <f>IF(OR(B4164=0,'Input and Summary Results'!E3746=0),FALSE,'Input and Summary Results'!$E3746)</f>
        <v>3.708388E-2</v>
      </c>
      <c r="E4164">
        <f t="shared" si="224"/>
        <v>-0.11528634998789525</v>
      </c>
      <c r="F4164">
        <f t="shared" si="225"/>
        <v>2.0987525971313769E-2</v>
      </c>
      <c r="G4164">
        <f>IF('Input and Summary Results'!$J$4="yes",IF(C4164=FALSE,FALSE,IF('Data Transformation'!E4164&lt;$R$10,E4164,$R$10)),IF(C4164=FALSE,FALSE,IF(C4164&lt;$R$10,C4164,$R$10)))</f>
        <v>0.76685570000000003</v>
      </c>
      <c r="H4164">
        <f>IF('Input and Summary Results'!$J$4="yes",'Data Transformation'!F4164,'Data Transformation'!D4164)</f>
        <v>3.708388E-2</v>
      </c>
      <c r="I4164">
        <f t="shared" si="223"/>
        <v>238</v>
      </c>
    </row>
    <row r="4165" spans="2:9" x14ac:dyDescent="0.25">
      <c r="B4165">
        <f>IF('Input and Summary Results'!D3747=0,FALSE,'Input and Summary Results'!$B3747)</f>
        <v>238</v>
      </c>
      <c r="C4165">
        <f>IF(OR(B4165=0,'Input and Summary Results'!D3747=0,'Input and Summary Results'!D3747=""),FALSE,'Input and Summary Results'!$D3747)</f>
        <v>0.77665066999999999</v>
      </c>
      <c r="D4165">
        <f>IF(OR(B4165=0,'Input and Summary Results'!E3747=0),FALSE,'Input and Summary Results'!$E3747)</f>
        <v>2.0382480000000001E-2</v>
      </c>
      <c r="E4165">
        <f t="shared" si="224"/>
        <v>-0.10977427876094999</v>
      </c>
      <c r="F4165">
        <f t="shared" si="225"/>
        <v>1.138992942605715E-2</v>
      </c>
      <c r="G4165">
        <f>IF('Input and Summary Results'!$J$4="yes",IF(C4165=FALSE,FALSE,IF('Data Transformation'!E4165&lt;$R$10,E4165,$R$10)),IF(C4165=FALSE,FALSE,IF(C4165&lt;$R$10,C4165,$R$10)))</f>
        <v>0.77665066999999999</v>
      </c>
      <c r="H4165">
        <f>IF('Input and Summary Results'!$J$4="yes",'Data Transformation'!F4165,'Data Transformation'!D4165)</f>
        <v>2.0382480000000001E-2</v>
      </c>
      <c r="I4165">
        <f t="shared" ref="I4165:I4228" si="226">IF(G4165=FALSE,"",B4165)</f>
        <v>238</v>
      </c>
    </row>
    <row r="4166" spans="2:9" x14ac:dyDescent="0.25">
      <c r="B4166">
        <f>IF('Input and Summary Results'!D3748=0,FALSE,'Input and Summary Results'!$B3748)</f>
        <v>238</v>
      </c>
      <c r="C4166">
        <f>IF(OR(B4166=0,'Input and Summary Results'!D3748=0,'Input and Summary Results'!D3748=""),FALSE,'Input and Summary Results'!$D3748)</f>
        <v>0.78000062999999997</v>
      </c>
      <c r="D4166">
        <f>IF(OR(B4166=0,'Input and Summary Results'!E3748=0),FALSE,'Input and Summary Results'!$E3748)</f>
        <v>2.2611659999999999E-2</v>
      </c>
      <c r="E4166">
        <f t="shared" si="224"/>
        <v>-0.10790504653334897</v>
      </c>
      <c r="F4166">
        <f t="shared" si="225"/>
        <v>1.2581349376602427E-2</v>
      </c>
      <c r="G4166">
        <f>IF('Input and Summary Results'!$J$4="yes",IF(C4166=FALSE,FALSE,IF('Data Transformation'!E4166&lt;$R$10,E4166,$R$10)),IF(C4166=FALSE,FALSE,IF(C4166&lt;$R$10,C4166,$R$10)))</f>
        <v>0.78000062999999997</v>
      </c>
      <c r="H4166">
        <f>IF('Input and Summary Results'!$J$4="yes",'Data Transformation'!F4166,'Data Transformation'!D4166)</f>
        <v>2.2611659999999999E-2</v>
      </c>
      <c r="I4166">
        <f t="shared" si="226"/>
        <v>238</v>
      </c>
    </row>
    <row r="4167" spans="2:9" x14ac:dyDescent="0.25">
      <c r="B4167">
        <f>IF('Input and Summary Results'!D3749=0,FALSE,'Input and Summary Results'!$B3749)</f>
        <v>238</v>
      </c>
      <c r="C4167">
        <f>IF(OR(B4167=0,'Input and Summary Results'!D3749=0,'Input and Summary Results'!D3749=""),FALSE,'Input and Summary Results'!$D3749)</f>
        <v>0.80380755999999998</v>
      </c>
      <c r="D4167">
        <f>IF(OR(B4167=0,'Input and Summary Results'!E3749=0),FALSE,'Input and Summary Results'!$E3749)</f>
        <v>3.8325159999999997E-2</v>
      </c>
      <c r="E4167">
        <f t="shared" si="224"/>
        <v>-9.4847913482571669E-2</v>
      </c>
      <c r="F4167">
        <f t="shared" si="225"/>
        <v>2.0692912417992187E-2</v>
      </c>
      <c r="G4167">
        <f>IF('Input and Summary Results'!$J$4="yes",IF(C4167=FALSE,FALSE,IF('Data Transformation'!E4167&lt;$R$10,E4167,$R$10)),IF(C4167=FALSE,FALSE,IF(C4167&lt;$R$10,C4167,$R$10)))</f>
        <v>0.80380755999999998</v>
      </c>
      <c r="H4167">
        <f>IF('Input and Summary Results'!$J$4="yes",'Data Transformation'!F4167,'Data Transformation'!D4167)</f>
        <v>3.8325159999999997E-2</v>
      </c>
      <c r="I4167">
        <f t="shared" si="226"/>
        <v>238</v>
      </c>
    </row>
    <row r="4168" spans="2:9" x14ac:dyDescent="0.25">
      <c r="B4168">
        <f>IF('Input and Summary Results'!D3750=0,FALSE,'Input and Summary Results'!$B3750)</f>
        <v>238</v>
      </c>
      <c r="C4168">
        <f>IF(OR(B4168=0,'Input and Summary Results'!D3750=0,'Input and Summary Results'!D3750=""),FALSE,'Input and Summary Results'!$D3750)</f>
        <v>0.82509796999999996</v>
      </c>
      <c r="D4168">
        <f>IF(OR(B4168=0,'Input and Summary Results'!E3750=0),FALSE,'Input and Summary Results'!$E3750)</f>
        <v>3.6745640000000003E-2</v>
      </c>
      <c r="E4168">
        <f t="shared" si="224"/>
        <v>-8.3494481384278105E-2</v>
      </c>
      <c r="F4168">
        <f t="shared" si="225"/>
        <v>1.9328138402764462E-2</v>
      </c>
      <c r="G4168">
        <f>IF('Input and Summary Results'!$J$4="yes",IF(C4168=FALSE,FALSE,IF('Data Transformation'!E4168&lt;$R$10,E4168,$R$10)),IF(C4168=FALSE,FALSE,IF(C4168&lt;$R$10,C4168,$R$10)))</f>
        <v>0.82509796999999996</v>
      </c>
      <c r="H4168">
        <f>IF('Input and Summary Results'!$J$4="yes",'Data Transformation'!F4168,'Data Transformation'!D4168)</f>
        <v>3.6745640000000003E-2</v>
      </c>
      <c r="I4168">
        <f t="shared" si="226"/>
        <v>238</v>
      </c>
    </row>
    <row r="4169" spans="2:9" x14ac:dyDescent="0.25">
      <c r="B4169">
        <f>IF('Input and Summary Results'!D3751=0,FALSE,'Input and Summary Results'!$B3751)</f>
        <v>238</v>
      </c>
      <c r="C4169">
        <f>IF(OR(B4169=0,'Input and Summary Results'!D3751=0,'Input and Summary Results'!D3751=""),FALSE,'Input and Summary Results'!$D3751)</f>
        <v>0.85976465000000002</v>
      </c>
      <c r="D4169">
        <f>IF(OR(B4169=0,'Input and Summary Results'!E3751=0),FALSE,'Input and Summary Results'!$E3751)</f>
        <v>3.8304680000000001E-2</v>
      </c>
      <c r="E4169">
        <f t="shared" si="224"/>
        <v>-6.5620415261746237E-2</v>
      </c>
      <c r="F4169">
        <f t="shared" si="225"/>
        <v>1.9335792789340663E-2</v>
      </c>
      <c r="G4169">
        <f>IF('Input and Summary Results'!$J$4="yes",IF(C4169=FALSE,FALSE,IF('Data Transformation'!E4169&lt;$R$10,E4169,$R$10)),IF(C4169=FALSE,FALSE,IF(C4169&lt;$R$10,C4169,$R$10)))</f>
        <v>0.85976465000000002</v>
      </c>
      <c r="H4169">
        <f>IF('Input and Summary Results'!$J$4="yes",'Data Transformation'!F4169,'Data Transformation'!D4169)</f>
        <v>3.8304680000000001E-2</v>
      </c>
      <c r="I4169">
        <f t="shared" si="226"/>
        <v>238</v>
      </c>
    </row>
    <row r="4170" spans="2:9" x14ac:dyDescent="0.25">
      <c r="B4170">
        <f>IF('Input and Summary Results'!D3752=0,FALSE,'Input and Summary Results'!$B3752)</f>
        <v>238</v>
      </c>
      <c r="C4170">
        <f>IF(OR(B4170=0,'Input and Summary Results'!D3752=0,'Input and Summary Results'!D3752=""),FALSE,'Input and Summary Results'!$D3752)</f>
        <v>0.86412580000000005</v>
      </c>
      <c r="D4170">
        <f>IF(OR(B4170=0,'Input and Summary Results'!E3752=0),FALSE,'Input and Summary Results'!$E3752)</f>
        <v>2.552248E-2</v>
      </c>
      <c r="E4170">
        <f t="shared" si="224"/>
        <v>-6.3423028043345361E-2</v>
      </c>
      <c r="F4170">
        <f t="shared" si="225"/>
        <v>1.2818453424258367E-2</v>
      </c>
      <c r="G4170">
        <f>IF('Input and Summary Results'!$J$4="yes",IF(C4170=FALSE,FALSE,IF('Data Transformation'!E4170&lt;$R$10,E4170,$R$10)),IF(C4170=FALSE,FALSE,IF(C4170&lt;$R$10,C4170,$R$10)))</f>
        <v>0.86412580000000005</v>
      </c>
      <c r="H4170">
        <f>IF('Input and Summary Results'!$J$4="yes",'Data Transformation'!F4170,'Data Transformation'!D4170)</f>
        <v>2.552248E-2</v>
      </c>
      <c r="I4170">
        <f t="shared" si="226"/>
        <v>238</v>
      </c>
    </row>
    <row r="4171" spans="2:9" x14ac:dyDescent="0.25">
      <c r="B4171">
        <f>IF('Input and Summary Results'!D3753=0,FALSE,'Input and Summary Results'!$B3753)</f>
        <v>238</v>
      </c>
      <c r="C4171">
        <f>IF(OR(B4171=0,'Input and Summary Results'!D3753=0,'Input and Summary Results'!D3753=""),FALSE,'Input and Summary Results'!$D3753)</f>
        <v>0.86811424999999998</v>
      </c>
      <c r="D4171">
        <f>IF(OR(B4171=0,'Input and Summary Results'!E3753=0),FALSE,'Input and Summary Results'!$E3753)</f>
        <v>6.7109260000000004E-2</v>
      </c>
      <c r="E4171">
        <f t="shared" si="224"/>
        <v>-6.1423114824240697E-2</v>
      </c>
      <c r="F4171">
        <f t="shared" si="225"/>
        <v>3.3550213972412042E-2</v>
      </c>
      <c r="G4171">
        <f>IF('Input and Summary Results'!$J$4="yes",IF(C4171=FALSE,FALSE,IF('Data Transformation'!E4171&lt;$R$10,E4171,$R$10)),IF(C4171=FALSE,FALSE,IF(C4171&lt;$R$10,C4171,$R$10)))</f>
        <v>0.86811424999999998</v>
      </c>
      <c r="H4171">
        <f>IF('Input and Summary Results'!$J$4="yes",'Data Transformation'!F4171,'Data Transformation'!D4171)</f>
        <v>6.7109260000000004E-2</v>
      </c>
      <c r="I4171">
        <f t="shared" si="226"/>
        <v>238</v>
      </c>
    </row>
    <row r="4172" spans="2:9" x14ac:dyDescent="0.25">
      <c r="B4172">
        <f>IF('Input and Summary Results'!D3754=0,FALSE,'Input and Summary Results'!$B3754)</f>
        <v>238</v>
      </c>
      <c r="C4172">
        <f>IF(OR(B4172=0,'Input and Summary Results'!D3754=0,'Input and Summary Results'!D3754=""),FALSE,'Input and Summary Results'!$D3754)</f>
        <v>0.87053961000000002</v>
      </c>
      <c r="D4172">
        <f>IF(OR(B4172=0,'Input and Summary Results'!E3754=0),FALSE,'Input and Summary Results'!$E3754)</f>
        <v>4.3970839999999997E-2</v>
      </c>
      <c r="E4172">
        <f t="shared" si="224"/>
        <v>-6.0211463474779646E-2</v>
      </c>
      <c r="F4172">
        <f t="shared" si="225"/>
        <v>2.1921282318216398E-2</v>
      </c>
      <c r="G4172">
        <f>IF('Input and Summary Results'!$J$4="yes",IF(C4172=FALSE,FALSE,IF('Data Transformation'!E4172&lt;$R$10,E4172,$R$10)),IF(C4172=FALSE,FALSE,IF(C4172&lt;$R$10,C4172,$R$10)))</f>
        <v>0.87053961000000002</v>
      </c>
      <c r="H4172">
        <f>IF('Input and Summary Results'!$J$4="yes",'Data Transformation'!F4172,'Data Transformation'!D4172)</f>
        <v>4.3970839999999997E-2</v>
      </c>
      <c r="I4172">
        <f t="shared" si="226"/>
        <v>238</v>
      </c>
    </row>
    <row r="4173" spans="2:9" x14ac:dyDescent="0.25">
      <c r="B4173">
        <f>IF('Input and Summary Results'!D3755=0,FALSE,'Input and Summary Results'!$B3755)</f>
        <v>238</v>
      </c>
      <c r="C4173">
        <f>IF(OR(B4173=0,'Input and Summary Results'!D3755=0,'Input and Summary Results'!D3755=""),FALSE,'Input and Summary Results'!$D3755)</f>
        <v>0.94705541000000004</v>
      </c>
      <c r="D4173">
        <f>IF(OR(B4173=0,'Input and Summary Results'!E3755=0),FALSE,'Input and Summary Results'!$E3755)</f>
        <v>3.6875999999999999E-2</v>
      </c>
      <c r="E4173">
        <f t="shared" si="224"/>
        <v>-2.3624610697616965E-2</v>
      </c>
      <c r="F4173">
        <f t="shared" si="225"/>
        <v>1.6898888735559833E-2</v>
      </c>
      <c r="G4173">
        <f>IF('Input and Summary Results'!$J$4="yes",IF(C4173=FALSE,FALSE,IF('Data Transformation'!E4173&lt;$R$10,E4173,$R$10)),IF(C4173=FALSE,FALSE,IF(C4173&lt;$R$10,C4173,$R$10)))</f>
        <v>0.94705541000000004</v>
      </c>
      <c r="H4173">
        <f>IF('Input and Summary Results'!$J$4="yes",'Data Transformation'!F4173,'Data Transformation'!D4173)</f>
        <v>3.6875999999999999E-2</v>
      </c>
      <c r="I4173">
        <f t="shared" si="226"/>
        <v>238</v>
      </c>
    </row>
    <row r="4174" spans="2:9" x14ac:dyDescent="0.25">
      <c r="B4174">
        <f>IF('Input and Summary Results'!D3756=0,FALSE,'Input and Summary Results'!$B3756)</f>
        <v>238</v>
      </c>
      <c r="C4174">
        <f>IF(OR(B4174=0,'Input and Summary Results'!D3756=0,'Input and Summary Results'!D3756=""),FALSE,'Input and Summary Results'!$D3756)</f>
        <v>0.95003588999999999</v>
      </c>
      <c r="D4174">
        <f>IF(OR(B4174=0,'Input and Summary Results'!E3756=0),FALSE,'Input and Summary Results'!$E3756)</f>
        <v>3.9490259999999999E-2</v>
      </c>
      <c r="E4174">
        <f t="shared" si="224"/>
        <v>-2.2259987832693364E-2</v>
      </c>
      <c r="F4174">
        <f t="shared" si="225"/>
        <v>1.8040131978592937E-2</v>
      </c>
      <c r="G4174">
        <f>IF('Input and Summary Results'!$J$4="yes",IF(C4174=FALSE,FALSE,IF('Data Transformation'!E4174&lt;$R$10,E4174,$R$10)),IF(C4174=FALSE,FALSE,IF(C4174&lt;$R$10,C4174,$R$10)))</f>
        <v>0.95003588999999999</v>
      </c>
      <c r="H4174">
        <f>IF('Input and Summary Results'!$J$4="yes",'Data Transformation'!F4174,'Data Transformation'!D4174)</f>
        <v>3.9490259999999999E-2</v>
      </c>
      <c r="I4174">
        <f t="shared" si="226"/>
        <v>238</v>
      </c>
    </row>
    <row r="4175" spans="2:9" x14ac:dyDescent="0.25">
      <c r="B4175">
        <f>IF('Input and Summary Results'!D3757=0,FALSE,'Input and Summary Results'!$B3757)</f>
        <v>238</v>
      </c>
      <c r="C4175">
        <f>IF(OR(B4175=0,'Input and Summary Results'!D3757=0,'Input and Summary Results'!D3757=""),FALSE,'Input and Summary Results'!$D3757)</f>
        <v>0.95971437999999998</v>
      </c>
      <c r="D4175">
        <f>IF(OR(B4175=0,'Input and Summary Results'!E3757=0),FALSE,'Input and Summary Results'!$E3757)</f>
        <v>3.5450099999999998E-2</v>
      </c>
      <c r="E4175">
        <f t="shared" si="224"/>
        <v>-1.7857997841992729E-2</v>
      </c>
      <c r="F4175">
        <f t="shared" si="225"/>
        <v>1.6031168981754759E-2</v>
      </c>
      <c r="G4175">
        <f>IF('Input and Summary Results'!$J$4="yes",IF(C4175=FALSE,FALSE,IF('Data Transformation'!E4175&lt;$R$10,E4175,$R$10)),IF(C4175=FALSE,FALSE,IF(C4175&lt;$R$10,C4175,$R$10)))</f>
        <v>0.95971437999999998</v>
      </c>
      <c r="H4175">
        <f>IF('Input and Summary Results'!$J$4="yes",'Data Transformation'!F4175,'Data Transformation'!D4175)</f>
        <v>3.5450099999999998E-2</v>
      </c>
      <c r="I4175">
        <f t="shared" si="226"/>
        <v>238</v>
      </c>
    </row>
    <row r="4176" spans="2:9" x14ac:dyDescent="0.25">
      <c r="B4176">
        <f>IF('Input and Summary Results'!D3758=0,FALSE,'Input and Summary Results'!$B3758)</f>
        <v>238</v>
      </c>
      <c r="C4176">
        <f>IF(OR(B4176=0,'Input and Summary Results'!D3758=0,'Input and Summary Results'!D3758=""),FALSE,'Input and Summary Results'!$D3758)</f>
        <v>0.96016712000000004</v>
      </c>
      <c r="D4176">
        <f>IF(OR(B4176=0,'Input and Summary Results'!E3758=0),FALSE,'Input and Summary Results'!$E3758)</f>
        <v>3.6521949999999997E-2</v>
      </c>
      <c r="E4176">
        <f t="shared" si="224"/>
        <v>-1.7653170109258601E-2</v>
      </c>
      <c r="F4176">
        <f t="shared" si="225"/>
        <v>1.6508091112305529E-2</v>
      </c>
      <c r="G4176">
        <f>IF('Input and Summary Results'!$J$4="yes",IF(C4176=FALSE,FALSE,IF('Data Transformation'!E4176&lt;$R$10,E4176,$R$10)),IF(C4176=FALSE,FALSE,IF(C4176&lt;$R$10,C4176,$R$10)))</f>
        <v>0.96016712000000004</v>
      </c>
      <c r="H4176">
        <f>IF('Input and Summary Results'!$J$4="yes",'Data Transformation'!F4176,'Data Transformation'!D4176)</f>
        <v>3.6521949999999997E-2</v>
      </c>
      <c r="I4176">
        <f t="shared" si="226"/>
        <v>238</v>
      </c>
    </row>
    <row r="4177" spans="2:9" x14ac:dyDescent="0.25">
      <c r="B4177">
        <f>IF('Input and Summary Results'!D3759=0,FALSE,'Input and Summary Results'!$B3759)</f>
        <v>239</v>
      </c>
      <c r="C4177">
        <f>IF(OR(B4177=0,'Input and Summary Results'!D3759=0,'Input and Summary Results'!D3759=""),FALSE,'Input and Summary Results'!$D3759)</f>
        <v>-0.1383066</v>
      </c>
      <c r="D4177">
        <f>IF(OR(B4177=0,'Input and Summary Results'!E3759=0),FALSE,'Input and Summary Results'!$E3759)</f>
        <v>6.6598240000000003E-2</v>
      </c>
      <c r="E4177" t="e">
        <f t="shared" si="224"/>
        <v>#NUM!</v>
      </c>
      <c r="F4177">
        <f t="shared" si="225"/>
        <v>-0.20898233461020663</v>
      </c>
      <c r="G4177">
        <f>IF('Input and Summary Results'!$J$4="yes",IF(C4177=FALSE,FALSE,IF('Data Transformation'!E4177&lt;$R$10,E4177,$R$10)),IF(C4177=FALSE,FALSE,IF(C4177&lt;$R$10,C4177,$R$10)))</f>
        <v>-0.1383066</v>
      </c>
      <c r="H4177">
        <f>IF('Input and Summary Results'!$J$4="yes",'Data Transformation'!F4177,'Data Transformation'!D4177)</f>
        <v>6.6598240000000003E-2</v>
      </c>
      <c r="I4177">
        <f t="shared" si="226"/>
        <v>239</v>
      </c>
    </row>
    <row r="4178" spans="2:9" x14ac:dyDescent="0.25">
      <c r="B4178">
        <f>IF('Input and Summary Results'!D3760=0,FALSE,'Input and Summary Results'!$B3760)</f>
        <v>239</v>
      </c>
      <c r="C4178">
        <f>IF(OR(B4178=0,'Input and Summary Results'!D3760=0,'Input and Summary Results'!D3760=""),FALSE,'Input and Summary Results'!$D3760)</f>
        <v>-4.7406400000000001E-2</v>
      </c>
      <c r="D4178">
        <f>IF(OR(B4178=0,'Input and Summary Results'!E3760=0),FALSE,'Input and Summary Results'!$E3760)</f>
        <v>3.4278580000000003E-2</v>
      </c>
      <c r="E4178" t="e">
        <f t="shared" si="224"/>
        <v>#NUM!</v>
      </c>
      <c r="F4178">
        <f t="shared" si="225"/>
        <v>-0.31381635644132438</v>
      </c>
      <c r="G4178">
        <f>IF('Input and Summary Results'!$J$4="yes",IF(C4178=FALSE,FALSE,IF('Data Transformation'!E4178&lt;$R$10,E4178,$R$10)),IF(C4178=FALSE,FALSE,IF(C4178&lt;$R$10,C4178,$R$10)))</f>
        <v>-4.7406400000000001E-2</v>
      </c>
      <c r="H4178">
        <f>IF('Input and Summary Results'!$J$4="yes",'Data Transformation'!F4178,'Data Transformation'!D4178)</f>
        <v>3.4278580000000003E-2</v>
      </c>
      <c r="I4178">
        <f t="shared" si="226"/>
        <v>239</v>
      </c>
    </row>
    <row r="4179" spans="2:9" x14ac:dyDescent="0.25">
      <c r="B4179">
        <f>IF('Input and Summary Results'!D3761=0,FALSE,'Input and Summary Results'!$B3761)</f>
        <v>239</v>
      </c>
      <c r="C4179">
        <f>IF(OR(B4179=0,'Input and Summary Results'!D3761=0,'Input and Summary Results'!D3761=""),FALSE,'Input and Summary Results'!$D3761)</f>
        <v>-2.43325E-2</v>
      </c>
      <c r="D4179">
        <f>IF(OR(B4179=0,'Input and Summary Results'!E3761=0),FALSE,'Input and Summary Results'!$E3761)</f>
        <v>5.3298190000000002E-2</v>
      </c>
      <c r="E4179" t="e">
        <f t="shared" si="224"/>
        <v>#NUM!</v>
      </c>
      <c r="F4179">
        <f t="shared" si="225"/>
        <v>-0.9506386298160896</v>
      </c>
      <c r="G4179">
        <f>IF('Input and Summary Results'!$J$4="yes",IF(C4179=FALSE,FALSE,IF('Data Transformation'!E4179&lt;$R$10,E4179,$R$10)),IF(C4179=FALSE,FALSE,IF(C4179&lt;$R$10,C4179,$R$10)))</f>
        <v>-2.43325E-2</v>
      </c>
      <c r="H4179">
        <f>IF('Input and Summary Results'!$J$4="yes",'Data Transformation'!F4179,'Data Transformation'!D4179)</f>
        <v>5.3298190000000002E-2</v>
      </c>
      <c r="I4179">
        <f t="shared" si="226"/>
        <v>239</v>
      </c>
    </row>
    <row r="4180" spans="2:9" x14ac:dyDescent="0.25">
      <c r="B4180">
        <f>IF('Input and Summary Results'!D3762=0,FALSE,'Input and Summary Results'!$B3762)</f>
        <v>239</v>
      </c>
      <c r="C4180">
        <f>IF(OR(B4180=0,'Input and Summary Results'!D3762=0,'Input and Summary Results'!D3762=""),FALSE,'Input and Summary Results'!$D3762)</f>
        <v>-9.8013000000000006E-3</v>
      </c>
      <c r="D4180">
        <f>IF(OR(B4180=0,'Input and Summary Results'!E3762=0),FALSE,'Input and Summary Results'!$E3762)</f>
        <v>4.5546650000000001E-2</v>
      </c>
      <c r="E4180" t="e">
        <f t="shared" si="224"/>
        <v>#NUM!</v>
      </c>
      <c r="F4180">
        <f t="shared" si="225"/>
        <v>-2.0167983940905798</v>
      </c>
      <c r="G4180">
        <f>IF('Input and Summary Results'!$J$4="yes",IF(C4180=FALSE,FALSE,IF('Data Transformation'!E4180&lt;$R$10,E4180,$R$10)),IF(C4180=FALSE,FALSE,IF(C4180&lt;$R$10,C4180,$R$10)))</f>
        <v>-9.8013000000000006E-3</v>
      </c>
      <c r="H4180">
        <f>IF('Input and Summary Results'!$J$4="yes",'Data Transformation'!F4180,'Data Transformation'!D4180)</f>
        <v>4.5546650000000001E-2</v>
      </c>
      <c r="I4180">
        <f t="shared" si="226"/>
        <v>239</v>
      </c>
    </row>
    <row r="4181" spans="2:9" x14ac:dyDescent="0.25">
      <c r="B4181">
        <f>IF('Input and Summary Results'!D3763=0,FALSE,'Input and Summary Results'!$B3763)</f>
        <v>239</v>
      </c>
      <c r="C4181">
        <f>IF(OR(B4181=0,'Input and Summary Results'!D3763=0,'Input and Summary Results'!D3763=""),FALSE,'Input and Summary Results'!$D3763)</f>
        <v>-4.9310999999999999E-3</v>
      </c>
      <c r="D4181">
        <f>IF(OR(B4181=0,'Input and Summary Results'!E3763=0),FALSE,'Input and Summary Results'!$E3763)</f>
        <v>6.7932080000000006E-2</v>
      </c>
      <c r="E4181" t="e">
        <f t="shared" si="224"/>
        <v>#NUM!</v>
      </c>
      <c r="F4181">
        <f t="shared" si="225"/>
        <v>-5.9788936991746269</v>
      </c>
      <c r="G4181">
        <f>IF('Input and Summary Results'!$J$4="yes",IF(C4181=FALSE,FALSE,IF('Data Transformation'!E4181&lt;$R$10,E4181,$R$10)),IF(C4181=FALSE,FALSE,IF(C4181&lt;$R$10,C4181,$R$10)))</f>
        <v>-4.9310999999999999E-3</v>
      </c>
      <c r="H4181">
        <f>IF('Input and Summary Results'!$J$4="yes",'Data Transformation'!F4181,'Data Transformation'!D4181)</f>
        <v>6.7932080000000006E-2</v>
      </c>
      <c r="I4181">
        <f t="shared" si="226"/>
        <v>239</v>
      </c>
    </row>
    <row r="4182" spans="2:9" x14ac:dyDescent="0.25">
      <c r="B4182">
        <f>IF('Input and Summary Results'!D3764=0,FALSE,'Input and Summary Results'!$B3764)</f>
        <v>239</v>
      </c>
      <c r="C4182">
        <f>IF(OR(B4182=0,'Input and Summary Results'!D3764=0,'Input and Summary Results'!D3764=""),FALSE,'Input and Summary Results'!$D3764)</f>
        <v>3.3755999999999999E-3</v>
      </c>
      <c r="D4182">
        <f>IF(OR(B4182=0,'Input and Summary Results'!E3764=0),FALSE,'Input and Summary Results'!$E3764)</f>
        <v>3.1174250000000001E-2</v>
      </c>
      <c r="E4182">
        <f t="shared" si="224"/>
        <v>-2.471649021787174</v>
      </c>
      <c r="F4182">
        <f t="shared" si="225"/>
        <v>4.0080650847256782</v>
      </c>
      <c r="G4182">
        <f>IF('Input and Summary Results'!$J$4="yes",IF(C4182=FALSE,FALSE,IF('Data Transformation'!E4182&lt;$R$10,E4182,$R$10)),IF(C4182=FALSE,FALSE,IF(C4182&lt;$R$10,C4182,$R$10)))</f>
        <v>3.3755999999999999E-3</v>
      </c>
      <c r="H4182">
        <f>IF('Input and Summary Results'!$J$4="yes",'Data Transformation'!F4182,'Data Transformation'!D4182)</f>
        <v>3.1174250000000001E-2</v>
      </c>
      <c r="I4182">
        <f t="shared" si="226"/>
        <v>239</v>
      </c>
    </row>
    <row r="4183" spans="2:9" x14ac:dyDescent="0.25">
      <c r="B4183">
        <f>IF('Input and Summary Results'!D3765=0,FALSE,'Input and Summary Results'!$B3765)</f>
        <v>239</v>
      </c>
      <c r="C4183">
        <f>IF(OR(B4183=0,'Input and Summary Results'!D3765=0,'Input and Summary Results'!D3765=""),FALSE,'Input and Summary Results'!$D3765)</f>
        <v>8.9601400000000001E-3</v>
      </c>
      <c r="D4183">
        <f>IF(OR(B4183=0,'Input and Summary Results'!E3765=0),FALSE,'Input and Summary Results'!$E3765)</f>
        <v>4.2112789999999997E-2</v>
      </c>
      <c r="E4183">
        <f t="shared" si="224"/>
        <v>-2.0476852045396088</v>
      </c>
      <c r="F4183">
        <f t="shared" si="225"/>
        <v>2.0398063936500992</v>
      </c>
      <c r="G4183">
        <f>IF('Input and Summary Results'!$J$4="yes",IF(C4183=FALSE,FALSE,IF('Data Transformation'!E4183&lt;$R$10,E4183,$R$10)),IF(C4183=FALSE,FALSE,IF(C4183&lt;$R$10,C4183,$R$10)))</f>
        <v>8.9601400000000001E-3</v>
      </c>
      <c r="H4183">
        <f>IF('Input and Summary Results'!$J$4="yes",'Data Transformation'!F4183,'Data Transformation'!D4183)</f>
        <v>4.2112789999999997E-2</v>
      </c>
      <c r="I4183">
        <f t="shared" si="226"/>
        <v>239</v>
      </c>
    </row>
    <row r="4184" spans="2:9" x14ac:dyDescent="0.25">
      <c r="B4184">
        <f>IF('Input and Summary Results'!D3766=0,FALSE,'Input and Summary Results'!$B3766)</f>
        <v>239</v>
      </c>
      <c r="C4184">
        <f>IF(OR(B4184=0,'Input and Summary Results'!D3766=0,'Input and Summary Results'!D3766=""),FALSE,'Input and Summary Results'!$D3766)</f>
        <v>3.4240670000000001E-2</v>
      </c>
      <c r="D4184">
        <f>IF(OR(B4184=0,'Input and Summary Results'!E3766=0),FALSE,'Input and Summary Results'!$E3766)</f>
        <v>5.9506290000000003E-2</v>
      </c>
      <c r="E4184">
        <f t="shared" si="224"/>
        <v>-1.465457745909136</v>
      </c>
      <c r="F4184">
        <f t="shared" si="225"/>
        <v>0.75424137027692506</v>
      </c>
      <c r="G4184">
        <f>IF('Input and Summary Results'!$J$4="yes",IF(C4184=FALSE,FALSE,IF('Data Transformation'!E4184&lt;$R$10,E4184,$R$10)),IF(C4184=FALSE,FALSE,IF(C4184&lt;$R$10,C4184,$R$10)))</f>
        <v>3.4240670000000001E-2</v>
      </c>
      <c r="H4184">
        <f>IF('Input and Summary Results'!$J$4="yes",'Data Transformation'!F4184,'Data Transformation'!D4184)</f>
        <v>5.9506290000000003E-2</v>
      </c>
      <c r="I4184">
        <f t="shared" si="226"/>
        <v>239</v>
      </c>
    </row>
    <row r="4185" spans="2:9" x14ac:dyDescent="0.25">
      <c r="B4185">
        <f>IF('Input and Summary Results'!D3767=0,FALSE,'Input and Summary Results'!$B3767)</f>
        <v>239</v>
      </c>
      <c r="C4185">
        <f>IF(OR(B4185=0,'Input and Summary Results'!D3767=0,'Input and Summary Results'!D3767=""),FALSE,'Input and Summary Results'!$D3767)</f>
        <v>3.8815549999999997E-2</v>
      </c>
      <c r="D4185">
        <f>IF(OR(B4185=0,'Input and Summary Results'!E3767=0),FALSE,'Input and Summary Results'!$E3767)</f>
        <v>5.7013979999999999E-2</v>
      </c>
      <c r="E4185">
        <f t="shared" si="224"/>
        <v>-1.4109942556870192</v>
      </c>
      <c r="F4185">
        <f t="shared" si="225"/>
        <v>0.63747820963505608</v>
      </c>
      <c r="G4185">
        <f>IF('Input and Summary Results'!$J$4="yes",IF(C4185=FALSE,FALSE,IF('Data Transformation'!E4185&lt;$R$10,E4185,$R$10)),IF(C4185=FALSE,FALSE,IF(C4185&lt;$R$10,C4185,$R$10)))</f>
        <v>3.8815549999999997E-2</v>
      </c>
      <c r="H4185">
        <f>IF('Input and Summary Results'!$J$4="yes",'Data Transformation'!F4185,'Data Transformation'!D4185)</f>
        <v>5.7013979999999999E-2</v>
      </c>
      <c r="I4185">
        <f t="shared" si="226"/>
        <v>239</v>
      </c>
    </row>
    <row r="4186" spans="2:9" x14ac:dyDescent="0.25">
      <c r="B4186">
        <f>IF('Input and Summary Results'!D3768=0,FALSE,'Input and Summary Results'!$B3768)</f>
        <v>239</v>
      </c>
      <c r="C4186">
        <f>IF(OR(B4186=0,'Input and Summary Results'!D3768=0,'Input and Summary Results'!D3768=""),FALSE,'Input and Summary Results'!$D3768)</f>
        <v>4.7899980000000002E-2</v>
      </c>
      <c r="D4186">
        <f>IF(OR(B4186=0,'Input and Summary Results'!E3768=0),FALSE,'Input and Summary Results'!$E3768)</f>
        <v>4.009273E-2</v>
      </c>
      <c r="E4186">
        <f t="shared" si="224"/>
        <v>-1.3196646679192876</v>
      </c>
      <c r="F4186">
        <f t="shared" si="225"/>
        <v>0.36326204770857939</v>
      </c>
      <c r="G4186">
        <f>IF('Input and Summary Results'!$J$4="yes",IF(C4186=FALSE,FALSE,IF('Data Transformation'!E4186&lt;$R$10,E4186,$R$10)),IF(C4186=FALSE,FALSE,IF(C4186&lt;$R$10,C4186,$R$10)))</f>
        <v>4.7899980000000002E-2</v>
      </c>
      <c r="H4186">
        <f>IF('Input and Summary Results'!$J$4="yes",'Data Transformation'!F4186,'Data Transformation'!D4186)</f>
        <v>4.009273E-2</v>
      </c>
      <c r="I4186">
        <f t="shared" si="226"/>
        <v>239</v>
      </c>
    </row>
    <row r="4187" spans="2:9" x14ac:dyDescent="0.25">
      <c r="B4187">
        <f>IF('Input and Summary Results'!D3769=0,FALSE,'Input and Summary Results'!$B3769)</f>
        <v>239</v>
      </c>
      <c r="C4187">
        <f>IF(OR(B4187=0,'Input and Summary Results'!D3769=0,'Input and Summary Results'!D3769=""),FALSE,'Input and Summary Results'!$D3769)</f>
        <v>4.9988890000000001E-2</v>
      </c>
      <c r="D4187">
        <f>IF(OR(B4187=0,'Input and Summary Results'!E3769=0),FALSE,'Input and Summary Results'!$E3769)</f>
        <v>3.3117279999999999E-2</v>
      </c>
      <c r="E4187">
        <f t="shared" si="224"/>
        <v>-1.3011265066206246</v>
      </c>
      <c r="F4187">
        <f t="shared" si="225"/>
        <v>0.28752187776123855</v>
      </c>
      <c r="G4187">
        <f>IF('Input and Summary Results'!$J$4="yes",IF(C4187=FALSE,FALSE,IF('Data Transformation'!E4187&lt;$R$10,E4187,$R$10)),IF(C4187=FALSE,FALSE,IF(C4187&lt;$R$10,C4187,$R$10)))</f>
        <v>4.9988890000000001E-2</v>
      </c>
      <c r="H4187">
        <f>IF('Input and Summary Results'!$J$4="yes",'Data Transformation'!F4187,'Data Transformation'!D4187)</f>
        <v>3.3117279999999999E-2</v>
      </c>
      <c r="I4187">
        <f t="shared" si="226"/>
        <v>239</v>
      </c>
    </row>
    <row r="4188" spans="2:9" x14ac:dyDescent="0.25">
      <c r="B4188">
        <f>IF('Input and Summary Results'!D3770=0,FALSE,'Input and Summary Results'!$B3770)</f>
        <v>239</v>
      </c>
      <c r="C4188">
        <f>IF(OR(B4188=0,'Input and Summary Results'!D3770=0,'Input and Summary Results'!D3770=""),FALSE,'Input and Summary Results'!$D3770)</f>
        <v>5.874861E-2</v>
      </c>
      <c r="D4188">
        <f>IF(OR(B4188=0,'Input and Summary Results'!E3770=0),FALSE,'Input and Summary Results'!$E3770)</f>
        <v>6.4556580000000002E-2</v>
      </c>
      <c r="E4188">
        <f t="shared" si="224"/>
        <v>-1.2310024044004173</v>
      </c>
      <c r="F4188">
        <f t="shared" si="225"/>
        <v>0.47690584883625331</v>
      </c>
      <c r="G4188">
        <f>IF('Input and Summary Results'!$J$4="yes",IF(C4188=FALSE,FALSE,IF('Data Transformation'!E4188&lt;$R$10,E4188,$R$10)),IF(C4188=FALSE,FALSE,IF(C4188&lt;$R$10,C4188,$R$10)))</f>
        <v>5.874861E-2</v>
      </c>
      <c r="H4188">
        <f>IF('Input and Summary Results'!$J$4="yes",'Data Transformation'!F4188,'Data Transformation'!D4188)</f>
        <v>6.4556580000000002E-2</v>
      </c>
      <c r="I4188">
        <f t="shared" si="226"/>
        <v>239</v>
      </c>
    </row>
    <row r="4189" spans="2:9" x14ac:dyDescent="0.25">
      <c r="B4189">
        <f>IF('Input and Summary Results'!D3771=0,FALSE,'Input and Summary Results'!$B3771)</f>
        <v>239</v>
      </c>
      <c r="C4189">
        <f>IF(OR(B4189=0,'Input and Summary Results'!D3771=0,'Input and Summary Results'!D3771=""),FALSE,'Input and Summary Results'!$D3771)</f>
        <v>6.4041699999999993E-2</v>
      </c>
      <c r="D4189">
        <f>IF(OR(B4189=0,'Input and Summary Results'!E3771=0),FALSE,'Input and Summary Results'!$E3771)</f>
        <v>4.7498569999999997E-2</v>
      </c>
      <c r="E4189">
        <f t="shared" si="224"/>
        <v>-1.1935371481640438</v>
      </c>
      <c r="F4189">
        <f t="shared" si="225"/>
        <v>0.32188994639430246</v>
      </c>
      <c r="G4189">
        <f>IF('Input and Summary Results'!$J$4="yes",IF(C4189=FALSE,FALSE,IF('Data Transformation'!E4189&lt;$R$10,E4189,$R$10)),IF(C4189=FALSE,FALSE,IF(C4189&lt;$R$10,C4189,$R$10)))</f>
        <v>6.4041699999999993E-2</v>
      </c>
      <c r="H4189">
        <f>IF('Input and Summary Results'!$J$4="yes",'Data Transformation'!F4189,'Data Transformation'!D4189)</f>
        <v>4.7498569999999997E-2</v>
      </c>
      <c r="I4189">
        <f t="shared" si="226"/>
        <v>239</v>
      </c>
    </row>
    <row r="4190" spans="2:9" x14ac:dyDescent="0.25">
      <c r="B4190">
        <f>IF('Input and Summary Results'!D3772=0,FALSE,'Input and Summary Results'!$B3772)</f>
        <v>239</v>
      </c>
      <c r="C4190">
        <f>IF(OR(B4190=0,'Input and Summary Results'!D3772=0,'Input and Summary Results'!D3772=""),FALSE,'Input and Summary Results'!$D3772)</f>
        <v>7.5290350000000006E-2</v>
      </c>
      <c r="D4190">
        <f>IF(OR(B4190=0,'Input and Summary Results'!E3772=0),FALSE,'Input and Summary Results'!$E3772)</f>
        <v>5.8315400000000003E-2</v>
      </c>
      <c r="E4190">
        <f t="shared" si="224"/>
        <v>-1.1232606839628636</v>
      </c>
      <c r="F4190">
        <f t="shared" si="225"/>
        <v>0.33615043096492447</v>
      </c>
      <c r="G4190">
        <f>IF('Input and Summary Results'!$J$4="yes",IF(C4190=FALSE,FALSE,IF('Data Transformation'!E4190&lt;$R$10,E4190,$R$10)),IF(C4190=FALSE,FALSE,IF(C4190&lt;$R$10,C4190,$R$10)))</f>
        <v>7.5290350000000006E-2</v>
      </c>
      <c r="H4190">
        <f>IF('Input and Summary Results'!$J$4="yes",'Data Transformation'!F4190,'Data Transformation'!D4190)</f>
        <v>5.8315400000000003E-2</v>
      </c>
      <c r="I4190">
        <f t="shared" si="226"/>
        <v>239</v>
      </c>
    </row>
    <row r="4191" spans="2:9" x14ac:dyDescent="0.25">
      <c r="B4191">
        <f>IF('Input and Summary Results'!D3773=0,FALSE,'Input and Summary Results'!$B3773)</f>
        <v>239</v>
      </c>
      <c r="C4191">
        <f>IF(OR(B4191=0,'Input and Summary Results'!D3773=0,'Input and Summary Results'!D3773=""),FALSE,'Input and Summary Results'!$D3773)</f>
        <v>0.21520603999999999</v>
      </c>
      <c r="D4191">
        <f>IF(OR(B4191=0,'Input and Summary Results'!E3773=0),FALSE,'Input and Summary Results'!$E3773)</f>
        <v>5.5332890000000003E-2</v>
      </c>
      <c r="E4191">
        <f t="shared" si="224"/>
        <v>-0.66714554387061276</v>
      </c>
      <c r="F4191">
        <f t="shared" si="225"/>
        <v>0.11158829120223579</v>
      </c>
      <c r="G4191">
        <f>IF('Input and Summary Results'!$J$4="yes",IF(C4191=FALSE,FALSE,IF('Data Transformation'!E4191&lt;$R$10,E4191,$R$10)),IF(C4191=FALSE,FALSE,IF(C4191&lt;$R$10,C4191,$R$10)))</f>
        <v>0.21520603999999999</v>
      </c>
      <c r="H4191">
        <f>IF('Input and Summary Results'!$J$4="yes",'Data Transformation'!F4191,'Data Transformation'!D4191)</f>
        <v>5.5332890000000003E-2</v>
      </c>
      <c r="I4191">
        <f t="shared" si="226"/>
        <v>239</v>
      </c>
    </row>
    <row r="4192" spans="2:9" x14ac:dyDescent="0.25">
      <c r="B4192">
        <f>IF('Input and Summary Results'!D3774=0,FALSE,'Input and Summary Results'!$B3774)</f>
        <v>239</v>
      </c>
      <c r="C4192">
        <f>IF(OR(B4192=0,'Input and Summary Results'!D3774=0,'Input and Summary Results'!D3774=""),FALSE,'Input and Summary Results'!$D3774)</f>
        <v>0.32538656999999999</v>
      </c>
      <c r="D4192">
        <f>IF(OR(B4192=0,'Input and Summary Results'!E3774=0),FALSE,'Input and Summary Results'!$E3774)</f>
        <v>4.7405339999999997E-2</v>
      </c>
      <c r="E4192">
        <f t="shared" si="224"/>
        <v>-0.48760037609263607</v>
      </c>
      <c r="F4192">
        <f t="shared" si="225"/>
        <v>6.3229154048982411E-2</v>
      </c>
      <c r="G4192">
        <f>IF('Input and Summary Results'!$J$4="yes",IF(C4192=FALSE,FALSE,IF('Data Transformation'!E4192&lt;$R$10,E4192,$R$10)),IF(C4192=FALSE,FALSE,IF(C4192&lt;$R$10,C4192,$R$10)))</f>
        <v>0.32538656999999999</v>
      </c>
      <c r="H4192">
        <f>IF('Input and Summary Results'!$J$4="yes",'Data Transformation'!F4192,'Data Transformation'!D4192)</f>
        <v>4.7405339999999997E-2</v>
      </c>
      <c r="I4192">
        <f t="shared" si="226"/>
        <v>239</v>
      </c>
    </row>
    <row r="4193" spans="2:9" x14ac:dyDescent="0.25">
      <c r="B4193">
        <f>IF('Input and Summary Results'!D3775=0,FALSE,'Input and Summary Results'!$B3775)</f>
        <v>239</v>
      </c>
      <c r="C4193">
        <f>IF(OR(B4193=0,'Input and Summary Results'!D3775=0,'Input and Summary Results'!D3775=""),FALSE,'Input and Summary Results'!$D3775)</f>
        <v>0.38017812000000001</v>
      </c>
      <c r="D4193">
        <f>IF(OR(B4193=0,'Input and Summary Results'!E3775=0),FALSE,'Input and Summary Results'!$E3775)</f>
        <v>3.788267E-2</v>
      </c>
      <c r="E4193">
        <f t="shared" si="224"/>
        <v>-0.42001288125463315</v>
      </c>
      <c r="F4193">
        <f t="shared" si="225"/>
        <v>4.3245725924469298E-2</v>
      </c>
      <c r="G4193">
        <f>IF('Input and Summary Results'!$J$4="yes",IF(C4193=FALSE,FALSE,IF('Data Transformation'!E4193&lt;$R$10,E4193,$R$10)),IF(C4193=FALSE,FALSE,IF(C4193&lt;$R$10,C4193,$R$10)))</f>
        <v>0.38017812000000001</v>
      </c>
      <c r="H4193">
        <f>IF('Input and Summary Results'!$J$4="yes",'Data Transformation'!F4193,'Data Transformation'!D4193)</f>
        <v>3.788267E-2</v>
      </c>
      <c r="I4193">
        <f t="shared" si="226"/>
        <v>239</v>
      </c>
    </row>
    <row r="4194" spans="2:9" x14ac:dyDescent="0.25">
      <c r="B4194">
        <f>IF('Input and Summary Results'!D3776=0,FALSE,'Input and Summary Results'!$B3776)</f>
        <v>240</v>
      </c>
      <c r="C4194">
        <f>IF(OR(B4194=0,'Input and Summary Results'!D3776=0,'Input and Summary Results'!D3776=""),FALSE,'Input and Summary Results'!$D3776)</f>
        <v>-5.0803899999999999E-2</v>
      </c>
      <c r="D4194">
        <f>IF(OR(B4194=0,'Input and Summary Results'!E3776=0),FALSE,'Input and Summary Results'!$E3776)</f>
        <v>0.11778829</v>
      </c>
      <c r="E4194" t="e">
        <f t="shared" si="224"/>
        <v>#NUM!</v>
      </c>
      <c r="F4194">
        <f t="shared" si="225"/>
        <v>-1.0062242831751107</v>
      </c>
      <c r="G4194">
        <f>IF('Input and Summary Results'!$J$4="yes",IF(C4194=FALSE,FALSE,IF('Data Transformation'!E4194&lt;$R$10,E4194,$R$10)),IF(C4194=FALSE,FALSE,IF(C4194&lt;$R$10,C4194,$R$10)))</f>
        <v>-5.0803899999999999E-2</v>
      </c>
      <c r="H4194">
        <f>IF('Input and Summary Results'!$J$4="yes",'Data Transformation'!F4194,'Data Transformation'!D4194)</f>
        <v>0.11778829</v>
      </c>
      <c r="I4194">
        <f t="shared" si="226"/>
        <v>240</v>
      </c>
    </row>
    <row r="4195" spans="2:9" x14ac:dyDescent="0.25">
      <c r="B4195">
        <f>IF('Input and Summary Results'!D3777=0,FALSE,'Input and Summary Results'!$B3777)</f>
        <v>240</v>
      </c>
      <c r="C4195">
        <f>IF(OR(B4195=0,'Input and Summary Results'!D3777=0,'Input and Summary Results'!D3777=""),FALSE,'Input and Summary Results'!$D3777)</f>
        <v>-4.32057E-2</v>
      </c>
      <c r="D4195">
        <f>IF(OR(B4195=0,'Input and Summary Results'!E3777=0),FALSE,'Input and Summary Results'!$E3777)</f>
        <v>7.2796830000000007E-2</v>
      </c>
      <c r="E4195" t="e">
        <f t="shared" si="224"/>
        <v>#NUM!</v>
      </c>
      <c r="F4195">
        <f t="shared" si="225"/>
        <v>-0.7312420402863512</v>
      </c>
      <c r="G4195">
        <f>IF('Input and Summary Results'!$J$4="yes",IF(C4195=FALSE,FALSE,IF('Data Transformation'!E4195&lt;$R$10,E4195,$R$10)),IF(C4195=FALSE,FALSE,IF(C4195&lt;$R$10,C4195,$R$10)))</f>
        <v>-4.32057E-2</v>
      </c>
      <c r="H4195">
        <f>IF('Input and Summary Results'!$J$4="yes",'Data Transformation'!F4195,'Data Transformation'!D4195)</f>
        <v>7.2796830000000007E-2</v>
      </c>
      <c r="I4195">
        <f t="shared" si="226"/>
        <v>240</v>
      </c>
    </row>
    <row r="4196" spans="2:9" x14ac:dyDescent="0.25">
      <c r="B4196">
        <f>IF('Input and Summary Results'!D3778=0,FALSE,'Input and Summary Results'!$B3778)</f>
        <v>240</v>
      </c>
      <c r="C4196">
        <f>IF(OR(B4196=0,'Input and Summary Results'!D3778=0,'Input and Summary Results'!D3778=""),FALSE,'Input and Summary Results'!$D3778)</f>
        <v>1.4759599999999999E-2</v>
      </c>
      <c r="D4196">
        <f>IF(OR(B4196=0,'Input and Summary Results'!E3778=0),FALSE,'Input and Summary Results'!$E3778)</f>
        <v>4.9950250000000002E-2</v>
      </c>
      <c r="E4196">
        <f t="shared" si="224"/>
        <v>-1.8309254121706129</v>
      </c>
      <c r="F4196">
        <f t="shared" si="225"/>
        <v>1.4687666671183501</v>
      </c>
      <c r="G4196">
        <f>IF('Input and Summary Results'!$J$4="yes",IF(C4196=FALSE,FALSE,IF('Data Transformation'!E4196&lt;$R$10,E4196,$R$10)),IF(C4196=FALSE,FALSE,IF(C4196&lt;$R$10,C4196,$R$10)))</f>
        <v>1.4759599999999999E-2</v>
      </c>
      <c r="H4196">
        <f>IF('Input and Summary Results'!$J$4="yes",'Data Transformation'!F4196,'Data Transformation'!D4196)</f>
        <v>4.9950250000000002E-2</v>
      </c>
      <c r="I4196">
        <f t="shared" si="226"/>
        <v>240</v>
      </c>
    </row>
    <row r="4197" spans="2:9" x14ac:dyDescent="0.25">
      <c r="B4197">
        <f>IF('Input and Summary Results'!D3779=0,FALSE,'Input and Summary Results'!$B3779)</f>
        <v>240</v>
      </c>
      <c r="C4197">
        <f>IF(OR(B4197=0,'Input and Summary Results'!D3779=0,'Input and Summary Results'!D3779=""),FALSE,'Input and Summary Results'!$D3779)</f>
        <v>8.2288650000000005E-2</v>
      </c>
      <c r="D4197">
        <f>IF(OR(B4197=0,'Input and Summary Results'!E3779=0),FALSE,'Input and Summary Results'!$E3779)</f>
        <v>4.7788829999999997E-2</v>
      </c>
      <c r="E4197">
        <f t="shared" si="224"/>
        <v>-1.0846600625070129</v>
      </c>
      <c r="F4197">
        <f t="shared" si="225"/>
        <v>0.25204389937129845</v>
      </c>
      <c r="G4197">
        <f>IF('Input and Summary Results'!$J$4="yes",IF(C4197=FALSE,FALSE,IF('Data Transformation'!E4197&lt;$R$10,E4197,$R$10)),IF(C4197=FALSE,FALSE,IF(C4197&lt;$R$10,C4197,$R$10)))</f>
        <v>8.2288650000000005E-2</v>
      </c>
      <c r="H4197">
        <f>IF('Input and Summary Results'!$J$4="yes",'Data Transformation'!F4197,'Data Transformation'!D4197)</f>
        <v>4.7788829999999997E-2</v>
      </c>
      <c r="I4197">
        <f t="shared" si="226"/>
        <v>240</v>
      </c>
    </row>
    <row r="4198" spans="2:9" x14ac:dyDescent="0.25">
      <c r="B4198">
        <f>IF('Input and Summary Results'!D3780=0,FALSE,'Input and Summary Results'!$B3780)</f>
        <v>240</v>
      </c>
      <c r="C4198">
        <f>IF(OR(B4198=0,'Input and Summary Results'!D3780=0,'Input and Summary Results'!D3780=""),FALSE,'Input and Summary Results'!$D3780)</f>
        <v>9.9988640000000004E-2</v>
      </c>
      <c r="D4198">
        <f>IF(OR(B4198=0,'Input and Summary Results'!E3780=0),FALSE,'Input and Summary Results'!$E3780)</f>
        <v>8.7647080000000002E-2</v>
      </c>
      <c r="E4198">
        <f t="shared" si="224"/>
        <v>-1.0000493386556328</v>
      </c>
      <c r="F4198">
        <f t="shared" si="225"/>
        <v>0.38043154422342373</v>
      </c>
      <c r="G4198">
        <f>IF('Input and Summary Results'!$J$4="yes",IF(C4198=FALSE,FALSE,IF('Data Transformation'!E4198&lt;$R$10,E4198,$R$10)),IF(C4198=FALSE,FALSE,IF(C4198&lt;$R$10,C4198,$R$10)))</f>
        <v>9.9988640000000004E-2</v>
      </c>
      <c r="H4198">
        <f>IF('Input and Summary Results'!$J$4="yes",'Data Transformation'!F4198,'Data Transformation'!D4198)</f>
        <v>8.7647080000000002E-2</v>
      </c>
      <c r="I4198">
        <f t="shared" si="226"/>
        <v>240</v>
      </c>
    </row>
    <row r="4199" spans="2:9" x14ac:dyDescent="0.25">
      <c r="B4199">
        <f>IF('Input and Summary Results'!D3781=0,FALSE,'Input and Summary Results'!$B3781)</f>
        <v>240</v>
      </c>
      <c r="C4199">
        <f>IF(OR(B4199=0,'Input and Summary Results'!D3781=0,'Input and Summary Results'!D3781=""),FALSE,'Input and Summary Results'!$D3781)</f>
        <v>0.12566052999999999</v>
      </c>
      <c r="D4199">
        <f>IF(OR(B4199=0,'Input and Summary Results'!E3781=0),FALSE,'Input and Summary Results'!$E3781)</f>
        <v>5.10426E-2</v>
      </c>
      <c r="E4199">
        <f t="shared" si="224"/>
        <v>-0.90080111288691067</v>
      </c>
      <c r="F4199">
        <f t="shared" si="225"/>
        <v>0.17628835721128983</v>
      </c>
      <c r="G4199">
        <f>IF('Input and Summary Results'!$J$4="yes",IF(C4199=FALSE,FALSE,IF('Data Transformation'!E4199&lt;$R$10,E4199,$R$10)),IF(C4199=FALSE,FALSE,IF(C4199&lt;$R$10,C4199,$R$10)))</f>
        <v>0.12566052999999999</v>
      </c>
      <c r="H4199">
        <f>IF('Input and Summary Results'!$J$4="yes",'Data Transformation'!F4199,'Data Transformation'!D4199)</f>
        <v>5.10426E-2</v>
      </c>
      <c r="I4199">
        <f t="shared" si="226"/>
        <v>240</v>
      </c>
    </row>
    <row r="4200" spans="2:9" x14ac:dyDescent="0.25">
      <c r="B4200">
        <f>IF('Input and Summary Results'!D3782=0,FALSE,'Input and Summary Results'!$B3782)</f>
        <v>240</v>
      </c>
      <c r="C4200">
        <f>IF(OR(B4200=0,'Input and Summary Results'!D3782=0,'Input and Summary Results'!D3782=""),FALSE,'Input and Summary Results'!$D3782)</f>
        <v>0.22407152999999999</v>
      </c>
      <c r="D4200">
        <f>IF(OR(B4200=0,'Input and Summary Results'!E3782=0),FALSE,'Input and Summary Results'!$E3782)</f>
        <v>2.7888369999999999E-2</v>
      </c>
      <c r="E4200">
        <f t="shared" si="224"/>
        <v>-0.6496133203920248</v>
      </c>
      <c r="F4200">
        <f t="shared" si="225"/>
        <v>5.4016467777053156E-2</v>
      </c>
      <c r="G4200">
        <f>IF('Input and Summary Results'!$J$4="yes",IF(C4200=FALSE,FALSE,IF('Data Transformation'!E4200&lt;$R$10,E4200,$R$10)),IF(C4200=FALSE,FALSE,IF(C4200&lt;$R$10,C4200,$R$10)))</f>
        <v>0.22407152999999999</v>
      </c>
      <c r="H4200">
        <f>IF('Input and Summary Results'!$J$4="yes",'Data Transformation'!F4200,'Data Transformation'!D4200)</f>
        <v>2.7888369999999999E-2</v>
      </c>
      <c r="I4200">
        <f t="shared" si="226"/>
        <v>240</v>
      </c>
    </row>
    <row r="4201" spans="2:9" x14ac:dyDescent="0.25">
      <c r="B4201">
        <f>IF('Input and Summary Results'!D3783=0,FALSE,'Input and Summary Results'!$B3783)</f>
        <v>240</v>
      </c>
      <c r="C4201">
        <f>IF(OR(B4201=0,'Input and Summary Results'!D3783=0,'Input and Summary Results'!D3783=""),FALSE,'Input and Summary Results'!$D3783)</f>
        <v>0.36776022000000003</v>
      </c>
      <c r="D4201">
        <f>IF(OR(B4201=0,'Input and Summary Results'!E3783=0),FALSE,'Input and Summary Results'!$E3783)</f>
        <v>8.5468649999999993E-2</v>
      </c>
      <c r="E4201">
        <f t="shared" si="224"/>
        <v>-0.43443524945581768</v>
      </c>
      <c r="F4201">
        <f t="shared" si="225"/>
        <v>0.10086298648614032</v>
      </c>
      <c r="G4201">
        <f>IF('Input and Summary Results'!$J$4="yes",IF(C4201=FALSE,FALSE,IF('Data Transformation'!E4201&lt;$R$10,E4201,$R$10)),IF(C4201=FALSE,FALSE,IF(C4201&lt;$R$10,C4201,$R$10)))</f>
        <v>0.36776022000000003</v>
      </c>
      <c r="H4201">
        <f>IF('Input and Summary Results'!$J$4="yes",'Data Transformation'!F4201,'Data Transformation'!D4201)</f>
        <v>8.5468649999999993E-2</v>
      </c>
      <c r="I4201">
        <f t="shared" si="226"/>
        <v>240</v>
      </c>
    </row>
    <row r="4202" spans="2:9" x14ac:dyDescent="0.25">
      <c r="B4202">
        <f>IF('Input and Summary Results'!D3784=0,FALSE,'Input and Summary Results'!$B3784)</f>
        <v>240</v>
      </c>
      <c r="C4202">
        <f>IF(OR(B4202=0,'Input and Summary Results'!D3784=0,'Input and Summary Results'!D3784=""),FALSE,'Input and Summary Results'!$D3784)</f>
        <v>0.42287930000000001</v>
      </c>
      <c r="D4202">
        <f>IF(OR(B4202=0,'Input and Summary Results'!E3784=0),FALSE,'Input and Summary Results'!$E3784)</f>
        <v>3.651045E-2</v>
      </c>
      <c r="E4202">
        <f t="shared" ref="E4202:E4265" si="227">IF(C4202=FALSE,FALSE,LOG10(C4202))</f>
        <v>-0.37378357310753357</v>
      </c>
      <c r="F4202">
        <f t="shared" ref="F4202:F4265" si="228">IF(D4202=FALSE, FALSE,0.434*D4202/C4202)</f>
        <v>3.7470586287860388E-2</v>
      </c>
      <c r="G4202">
        <f>IF('Input and Summary Results'!$J$4="yes",IF(C4202=FALSE,FALSE,IF('Data Transformation'!E4202&lt;$R$10,E4202,$R$10)),IF(C4202=FALSE,FALSE,IF(C4202&lt;$R$10,C4202,$R$10)))</f>
        <v>0.42287930000000001</v>
      </c>
      <c r="H4202">
        <f>IF('Input and Summary Results'!$J$4="yes",'Data Transformation'!F4202,'Data Transformation'!D4202)</f>
        <v>3.651045E-2</v>
      </c>
      <c r="I4202">
        <f t="shared" si="226"/>
        <v>240</v>
      </c>
    </row>
    <row r="4203" spans="2:9" x14ac:dyDescent="0.25">
      <c r="B4203">
        <f>IF('Input and Summary Results'!D3785=0,FALSE,'Input and Summary Results'!$B3785)</f>
        <v>240</v>
      </c>
      <c r="C4203">
        <f>IF(OR(B4203=0,'Input and Summary Results'!D3785=0,'Input and Summary Results'!D3785=""),FALSE,'Input and Summary Results'!$D3785)</f>
        <v>0.50790201999999995</v>
      </c>
      <c r="D4203">
        <f>IF(OR(B4203=0,'Input and Summary Results'!E3785=0),FALSE,'Input and Summary Results'!$E3785)</f>
        <v>6.1178240000000002E-2</v>
      </c>
      <c r="E4203">
        <f t="shared" si="227"/>
        <v>-0.29422005991582267</v>
      </c>
      <c r="F4203">
        <f t="shared" si="228"/>
        <v>5.2276531918498778E-2</v>
      </c>
      <c r="G4203">
        <f>IF('Input and Summary Results'!$J$4="yes",IF(C4203=FALSE,FALSE,IF('Data Transformation'!E4203&lt;$R$10,E4203,$R$10)),IF(C4203=FALSE,FALSE,IF(C4203&lt;$R$10,C4203,$R$10)))</f>
        <v>0.50790201999999995</v>
      </c>
      <c r="H4203">
        <f>IF('Input and Summary Results'!$J$4="yes",'Data Transformation'!F4203,'Data Transformation'!D4203)</f>
        <v>6.1178240000000002E-2</v>
      </c>
      <c r="I4203">
        <f t="shared" si="226"/>
        <v>240</v>
      </c>
    </row>
    <row r="4204" spans="2:9" x14ac:dyDescent="0.25">
      <c r="B4204">
        <f>IF('Input and Summary Results'!D3786=0,FALSE,'Input and Summary Results'!$B3786)</f>
        <v>240</v>
      </c>
      <c r="C4204">
        <f>IF(OR(B4204=0,'Input and Summary Results'!D3786=0,'Input and Summary Results'!D3786=""),FALSE,'Input and Summary Results'!$D3786)</f>
        <v>0.54829452000000001</v>
      </c>
      <c r="D4204">
        <f>IF(OR(B4204=0,'Input and Summary Results'!E3786=0),FALSE,'Input and Summary Results'!$E3786)</f>
        <v>8.4415920000000005E-2</v>
      </c>
      <c r="E4204">
        <f t="shared" si="227"/>
        <v>-0.26098609470680556</v>
      </c>
      <c r="F4204">
        <f t="shared" si="228"/>
        <v>6.6819032369683354E-2</v>
      </c>
      <c r="G4204">
        <f>IF('Input and Summary Results'!$J$4="yes",IF(C4204=FALSE,FALSE,IF('Data Transformation'!E4204&lt;$R$10,E4204,$R$10)),IF(C4204=FALSE,FALSE,IF(C4204&lt;$R$10,C4204,$R$10)))</f>
        <v>0.54829452000000001</v>
      </c>
      <c r="H4204">
        <f>IF('Input and Summary Results'!$J$4="yes",'Data Transformation'!F4204,'Data Transformation'!D4204)</f>
        <v>8.4415920000000005E-2</v>
      </c>
      <c r="I4204">
        <f t="shared" si="226"/>
        <v>240</v>
      </c>
    </row>
    <row r="4205" spans="2:9" x14ac:dyDescent="0.25">
      <c r="B4205">
        <f>IF('Input and Summary Results'!D3787=0,FALSE,'Input and Summary Results'!$B3787)</f>
        <v>240</v>
      </c>
      <c r="C4205">
        <f>IF(OR(B4205=0,'Input and Summary Results'!D3787=0,'Input and Summary Results'!D3787=""),FALSE,'Input and Summary Results'!$D3787)</f>
        <v>0.56868600999999996</v>
      </c>
      <c r="D4205">
        <f>IF(OR(B4205=0,'Input and Summary Results'!E3787=0),FALSE,'Input and Summary Results'!$E3787)</f>
        <v>5.1274210000000001E-2</v>
      </c>
      <c r="E4205">
        <f t="shared" si="227"/>
        <v>-0.24512745550822468</v>
      </c>
      <c r="F4205">
        <f t="shared" si="228"/>
        <v>3.9130568976015433E-2</v>
      </c>
      <c r="G4205">
        <f>IF('Input and Summary Results'!$J$4="yes",IF(C4205=FALSE,FALSE,IF('Data Transformation'!E4205&lt;$R$10,E4205,$R$10)),IF(C4205=FALSE,FALSE,IF(C4205&lt;$R$10,C4205,$R$10)))</f>
        <v>0.56868600999999996</v>
      </c>
      <c r="H4205">
        <f>IF('Input and Summary Results'!$J$4="yes",'Data Transformation'!F4205,'Data Transformation'!D4205)</f>
        <v>5.1274210000000001E-2</v>
      </c>
      <c r="I4205">
        <f t="shared" si="226"/>
        <v>240</v>
      </c>
    </row>
    <row r="4206" spans="2:9" x14ac:dyDescent="0.25">
      <c r="B4206">
        <f>IF('Input and Summary Results'!D3788=0,FALSE,'Input and Summary Results'!$B3788)</f>
        <v>240</v>
      </c>
      <c r="C4206">
        <f>IF(OR(B4206=0,'Input and Summary Results'!D3788=0,'Input and Summary Results'!D3788=""),FALSE,'Input and Summary Results'!$D3788)</f>
        <v>0.67871912000000001</v>
      </c>
      <c r="D4206">
        <f>IF(OR(B4206=0,'Input and Summary Results'!E3788=0),FALSE,'Input and Summary Results'!$E3788)</f>
        <v>3.6878370000000001E-2</v>
      </c>
      <c r="E4206">
        <f t="shared" si="227"/>
        <v>-0.16830991625198077</v>
      </c>
      <c r="F4206">
        <f t="shared" si="228"/>
        <v>2.3581496540129886E-2</v>
      </c>
      <c r="G4206">
        <f>IF('Input and Summary Results'!$J$4="yes",IF(C4206=FALSE,FALSE,IF('Data Transformation'!E4206&lt;$R$10,E4206,$R$10)),IF(C4206=FALSE,FALSE,IF(C4206&lt;$R$10,C4206,$R$10)))</f>
        <v>0.67871912000000001</v>
      </c>
      <c r="H4206">
        <f>IF('Input and Summary Results'!$J$4="yes",'Data Transformation'!F4206,'Data Transformation'!D4206)</f>
        <v>3.6878370000000001E-2</v>
      </c>
      <c r="I4206">
        <f t="shared" si="226"/>
        <v>240</v>
      </c>
    </row>
    <row r="4207" spans="2:9" x14ac:dyDescent="0.25">
      <c r="B4207">
        <f>IF('Input and Summary Results'!D3789=0,FALSE,'Input and Summary Results'!$B3789)</f>
        <v>240</v>
      </c>
      <c r="C4207">
        <f>IF(OR(B4207=0,'Input and Summary Results'!D3789=0,'Input and Summary Results'!D3789=""),FALSE,'Input and Summary Results'!$D3789)</f>
        <v>0.71799310999999999</v>
      </c>
      <c r="D4207">
        <f>IF(OR(B4207=0,'Input and Summary Results'!E3789=0),FALSE,'Input and Summary Results'!$E3789)</f>
        <v>3.3270979999999999E-2</v>
      </c>
      <c r="E4207">
        <f t="shared" si="227"/>
        <v>-0.14387972331109458</v>
      </c>
      <c r="F4207">
        <f t="shared" si="228"/>
        <v>2.0111063907006017E-2</v>
      </c>
      <c r="G4207">
        <f>IF('Input and Summary Results'!$J$4="yes",IF(C4207=FALSE,FALSE,IF('Data Transformation'!E4207&lt;$R$10,E4207,$R$10)),IF(C4207=FALSE,FALSE,IF(C4207&lt;$R$10,C4207,$R$10)))</f>
        <v>0.71799310999999999</v>
      </c>
      <c r="H4207">
        <f>IF('Input and Summary Results'!$J$4="yes",'Data Transformation'!F4207,'Data Transformation'!D4207)</f>
        <v>3.3270979999999999E-2</v>
      </c>
      <c r="I4207">
        <f t="shared" si="226"/>
        <v>240</v>
      </c>
    </row>
    <row r="4208" spans="2:9" x14ac:dyDescent="0.25">
      <c r="B4208">
        <f>IF('Input and Summary Results'!D3790=0,FALSE,'Input and Summary Results'!$B3790)</f>
        <v>240</v>
      </c>
      <c r="C4208">
        <f>IF(OR(B4208=0,'Input and Summary Results'!D3790=0,'Input and Summary Results'!D3790=""),FALSE,'Input and Summary Results'!$D3790)</f>
        <v>0.72720713999999997</v>
      </c>
      <c r="D4208">
        <f>IF(OR(B4208=0,'Input and Summary Results'!E3790=0),FALSE,'Input and Summary Results'!$E3790)</f>
        <v>8.6617830000000007E-2</v>
      </c>
      <c r="E4208">
        <f t="shared" si="227"/>
        <v>-0.13834186569453508</v>
      </c>
      <c r="F4208">
        <f t="shared" si="228"/>
        <v>5.1693851933301976E-2</v>
      </c>
      <c r="G4208">
        <f>IF('Input and Summary Results'!$J$4="yes",IF(C4208=FALSE,FALSE,IF('Data Transformation'!E4208&lt;$R$10,E4208,$R$10)),IF(C4208=FALSE,FALSE,IF(C4208&lt;$R$10,C4208,$R$10)))</f>
        <v>0.72720713999999997</v>
      </c>
      <c r="H4208">
        <f>IF('Input and Summary Results'!$J$4="yes",'Data Transformation'!F4208,'Data Transformation'!D4208)</f>
        <v>8.6617830000000007E-2</v>
      </c>
      <c r="I4208">
        <f t="shared" si="226"/>
        <v>240</v>
      </c>
    </row>
    <row r="4209" spans="2:9" x14ac:dyDescent="0.25">
      <c r="B4209">
        <f>IF('Input and Summary Results'!D3791=0,FALSE,'Input and Summary Results'!$B3791)</f>
        <v>240</v>
      </c>
      <c r="C4209">
        <f>IF(OR(B4209=0,'Input and Summary Results'!D3791=0,'Input and Summary Results'!D3791=""),FALSE,'Input and Summary Results'!$D3791)</f>
        <v>0.80241154000000003</v>
      </c>
      <c r="D4209">
        <f>IF(OR(B4209=0,'Input and Summary Results'!E3791=0),FALSE,'Input and Summary Results'!$E3791)</f>
        <v>5.0256910000000002E-2</v>
      </c>
      <c r="E4209">
        <f t="shared" si="227"/>
        <v>-9.5602834072530701E-2</v>
      </c>
      <c r="F4209">
        <f t="shared" si="228"/>
        <v>2.7182434265588952E-2</v>
      </c>
      <c r="G4209">
        <f>IF('Input and Summary Results'!$J$4="yes",IF(C4209=FALSE,FALSE,IF('Data Transformation'!E4209&lt;$R$10,E4209,$R$10)),IF(C4209=FALSE,FALSE,IF(C4209&lt;$R$10,C4209,$R$10)))</f>
        <v>0.80241154000000003</v>
      </c>
      <c r="H4209">
        <f>IF('Input and Summary Results'!$J$4="yes",'Data Transformation'!F4209,'Data Transformation'!D4209)</f>
        <v>5.0256910000000002E-2</v>
      </c>
      <c r="I4209">
        <f t="shared" si="226"/>
        <v>240</v>
      </c>
    </row>
    <row r="4210" spans="2:9" x14ac:dyDescent="0.25">
      <c r="B4210">
        <f>IF('Input and Summary Results'!D3792=0,FALSE,'Input and Summary Results'!$B3792)</f>
        <v>240</v>
      </c>
      <c r="C4210">
        <f>IF(OR(B4210=0,'Input and Summary Results'!D3792=0,'Input and Summary Results'!D3792=""),FALSE,'Input and Summary Results'!$D3792)</f>
        <v>0.80684781000000005</v>
      </c>
      <c r="D4210">
        <f>IF(OR(B4210=0,'Input and Summary Results'!E3792=0),FALSE,'Input and Summary Results'!$E3792)</f>
        <v>4.2390369999999997E-2</v>
      </c>
      <c r="E4210">
        <f t="shared" si="227"/>
        <v>-9.3208375451847111E-2</v>
      </c>
      <c r="F4210">
        <f t="shared" si="228"/>
        <v>2.2801599449095607E-2</v>
      </c>
      <c r="G4210">
        <f>IF('Input and Summary Results'!$J$4="yes",IF(C4210=FALSE,FALSE,IF('Data Transformation'!E4210&lt;$R$10,E4210,$R$10)),IF(C4210=FALSE,FALSE,IF(C4210&lt;$R$10,C4210,$R$10)))</f>
        <v>0.80684781000000005</v>
      </c>
      <c r="H4210">
        <f>IF('Input and Summary Results'!$J$4="yes",'Data Transformation'!F4210,'Data Transformation'!D4210)</f>
        <v>4.2390369999999997E-2</v>
      </c>
      <c r="I4210">
        <f t="shared" si="226"/>
        <v>240</v>
      </c>
    </row>
    <row r="4211" spans="2:9" x14ac:dyDescent="0.25">
      <c r="B4211">
        <f>IF('Input and Summary Results'!D3793=0,FALSE,'Input and Summary Results'!$B3793)</f>
        <v>240</v>
      </c>
      <c r="C4211">
        <f>IF(OR(B4211=0,'Input and Summary Results'!D3793=0,'Input and Summary Results'!D3793=""),FALSE,'Input and Summary Results'!$D3793)</f>
        <v>0.87521344000000001</v>
      </c>
      <c r="D4211">
        <f>IF(OR(B4211=0,'Input and Summary Results'!E3793=0),FALSE,'Input and Summary Results'!$E3793)</f>
        <v>8.1756499999999996E-2</v>
      </c>
      <c r="E4211">
        <f t="shared" si="227"/>
        <v>-5.788602182300738E-2</v>
      </c>
      <c r="F4211">
        <f t="shared" si="228"/>
        <v>4.0541334694311822E-2</v>
      </c>
      <c r="G4211">
        <f>IF('Input and Summary Results'!$J$4="yes",IF(C4211=FALSE,FALSE,IF('Data Transformation'!E4211&lt;$R$10,E4211,$R$10)),IF(C4211=FALSE,FALSE,IF(C4211&lt;$R$10,C4211,$R$10)))</f>
        <v>0.87521344000000001</v>
      </c>
      <c r="H4211">
        <f>IF('Input and Summary Results'!$J$4="yes",'Data Transformation'!F4211,'Data Transformation'!D4211)</f>
        <v>8.1756499999999996E-2</v>
      </c>
      <c r="I4211">
        <f t="shared" si="226"/>
        <v>240</v>
      </c>
    </row>
    <row r="4212" spans="2:9" x14ac:dyDescent="0.25">
      <c r="B4212">
        <f>IF('Input and Summary Results'!D3794=0,FALSE,'Input and Summary Results'!$B3794)</f>
        <v>241</v>
      </c>
      <c r="C4212">
        <f>IF(OR(B4212=0,'Input and Summary Results'!D3794=0,'Input and Summary Results'!D3794=""),FALSE,'Input and Summary Results'!$D3794)</f>
        <v>-0.1418104</v>
      </c>
      <c r="D4212">
        <f>IF(OR(B4212=0,'Input and Summary Results'!E3794=0),FALSE,'Input and Summary Results'!$E3794)</f>
        <v>6.1740959999999998E-2</v>
      </c>
      <c r="E4212" t="e">
        <f t="shared" si="227"/>
        <v>#NUM!</v>
      </c>
      <c r="F4212">
        <f t="shared" si="228"/>
        <v>-0.18895353683509811</v>
      </c>
      <c r="G4212">
        <f>IF('Input and Summary Results'!$J$4="yes",IF(C4212=FALSE,FALSE,IF('Data Transformation'!E4212&lt;$R$10,E4212,$R$10)),IF(C4212=FALSE,FALSE,IF(C4212&lt;$R$10,C4212,$R$10)))</f>
        <v>-0.1418104</v>
      </c>
      <c r="H4212">
        <f>IF('Input and Summary Results'!$J$4="yes",'Data Transformation'!F4212,'Data Transformation'!D4212)</f>
        <v>6.1740959999999998E-2</v>
      </c>
      <c r="I4212">
        <f t="shared" si="226"/>
        <v>241</v>
      </c>
    </row>
    <row r="4213" spans="2:9" x14ac:dyDescent="0.25">
      <c r="B4213">
        <f>IF('Input and Summary Results'!D3795=0,FALSE,'Input and Summary Results'!$B3795)</f>
        <v>241</v>
      </c>
      <c r="C4213">
        <f>IF(OR(B4213=0,'Input and Summary Results'!D3795=0,'Input and Summary Results'!D3795=""),FALSE,'Input and Summary Results'!$D3795)</f>
        <v>-5.7128600000000002E-2</v>
      </c>
      <c r="D4213">
        <f>IF(OR(B4213=0,'Input and Summary Results'!E3795=0),FALSE,'Input and Summary Results'!$E3795)</f>
        <v>4.3327169999999998E-2</v>
      </c>
      <c r="E4213" t="e">
        <f t="shared" si="227"/>
        <v>#NUM!</v>
      </c>
      <c r="F4213">
        <f t="shared" si="228"/>
        <v>-0.32915197956890241</v>
      </c>
      <c r="G4213">
        <f>IF('Input and Summary Results'!$J$4="yes",IF(C4213=FALSE,FALSE,IF('Data Transformation'!E4213&lt;$R$10,E4213,$R$10)),IF(C4213=FALSE,FALSE,IF(C4213&lt;$R$10,C4213,$R$10)))</f>
        <v>-5.7128600000000002E-2</v>
      </c>
      <c r="H4213">
        <f>IF('Input and Summary Results'!$J$4="yes",'Data Transformation'!F4213,'Data Transformation'!D4213)</f>
        <v>4.3327169999999998E-2</v>
      </c>
      <c r="I4213">
        <f t="shared" si="226"/>
        <v>241</v>
      </c>
    </row>
    <row r="4214" spans="2:9" x14ac:dyDescent="0.25">
      <c r="B4214">
        <f>IF('Input and Summary Results'!D3796=0,FALSE,'Input and Summary Results'!$B3796)</f>
        <v>241</v>
      </c>
      <c r="C4214">
        <f>IF(OR(B4214=0,'Input and Summary Results'!D3796=0,'Input and Summary Results'!D3796=""),FALSE,'Input and Summary Results'!$D3796)</f>
        <v>-3.4602000000000001E-2</v>
      </c>
      <c r="D4214">
        <f>IF(OR(B4214=0,'Input and Summary Results'!E3796=0),FALSE,'Input and Summary Results'!$E3796)</f>
        <v>3.772561E-2</v>
      </c>
      <c r="E4214" t="e">
        <f t="shared" si="227"/>
        <v>#NUM!</v>
      </c>
      <c r="F4214">
        <f t="shared" si="228"/>
        <v>-0.47317827697820936</v>
      </c>
      <c r="G4214">
        <f>IF('Input and Summary Results'!$J$4="yes",IF(C4214=FALSE,FALSE,IF('Data Transformation'!E4214&lt;$R$10,E4214,$R$10)),IF(C4214=FALSE,FALSE,IF(C4214&lt;$R$10,C4214,$R$10)))</f>
        <v>-3.4602000000000001E-2</v>
      </c>
      <c r="H4214">
        <f>IF('Input and Summary Results'!$J$4="yes",'Data Transformation'!F4214,'Data Transformation'!D4214)</f>
        <v>3.772561E-2</v>
      </c>
      <c r="I4214">
        <f t="shared" si="226"/>
        <v>241</v>
      </c>
    </row>
    <row r="4215" spans="2:9" x14ac:dyDescent="0.25">
      <c r="B4215">
        <f>IF('Input and Summary Results'!D3797=0,FALSE,'Input and Summary Results'!$B3797)</f>
        <v>241</v>
      </c>
      <c r="C4215">
        <f>IF(OR(B4215=0,'Input and Summary Results'!D3797=0,'Input and Summary Results'!D3797=""),FALSE,'Input and Summary Results'!$D3797)</f>
        <v>-2.2677699999999999E-2</v>
      </c>
      <c r="D4215">
        <f>IF(OR(B4215=0,'Input and Summary Results'!E3797=0),FALSE,'Input and Summary Results'!$E3797)</f>
        <v>6.287131E-2</v>
      </c>
      <c r="E4215" t="e">
        <f t="shared" si="227"/>
        <v>#NUM!</v>
      </c>
      <c r="F4215">
        <f t="shared" si="228"/>
        <v>-1.2032149882924636</v>
      </c>
      <c r="G4215">
        <f>IF('Input and Summary Results'!$J$4="yes",IF(C4215=FALSE,FALSE,IF('Data Transformation'!E4215&lt;$R$10,E4215,$R$10)),IF(C4215=FALSE,FALSE,IF(C4215&lt;$R$10,C4215,$R$10)))</f>
        <v>-2.2677699999999999E-2</v>
      </c>
      <c r="H4215">
        <f>IF('Input and Summary Results'!$J$4="yes",'Data Transformation'!F4215,'Data Transformation'!D4215)</f>
        <v>6.287131E-2</v>
      </c>
      <c r="I4215">
        <f t="shared" si="226"/>
        <v>241</v>
      </c>
    </row>
    <row r="4216" spans="2:9" x14ac:dyDescent="0.25">
      <c r="B4216">
        <f>IF('Input and Summary Results'!D3798=0,FALSE,'Input and Summary Results'!$B3798)</f>
        <v>241</v>
      </c>
      <c r="C4216">
        <f>IF(OR(B4216=0,'Input and Summary Results'!D3798=0,'Input and Summary Results'!D3798=""),FALSE,'Input and Summary Results'!$D3798)</f>
        <v>-7.8700000000000005E-4</v>
      </c>
      <c r="D4216">
        <f>IF(OR(B4216=0,'Input and Summary Results'!E3798=0),FALSE,'Input and Summary Results'!$E3798)</f>
        <v>3.4688190000000001E-2</v>
      </c>
      <c r="E4216" t="e">
        <f t="shared" si="227"/>
        <v>#NUM!</v>
      </c>
      <c r="F4216">
        <f t="shared" si="228"/>
        <v>-19.129192452350697</v>
      </c>
      <c r="G4216">
        <f>IF('Input and Summary Results'!$J$4="yes",IF(C4216=FALSE,FALSE,IF('Data Transformation'!E4216&lt;$R$10,E4216,$R$10)),IF(C4216=FALSE,FALSE,IF(C4216&lt;$R$10,C4216,$R$10)))</f>
        <v>-7.8700000000000005E-4</v>
      </c>
      <c r="H4216">
        <f>IF('Input and Summary Results'!$J$4="yes",'Data Transformation'!F4216,'Data Transformation'!D4216)</f>
        <v>3.4688190000000001E-2</v>
      </c>
      <c r="I4216">
        <f t="shared" si="226"/>
        <v>241</v>
      </c>
    </row>
    <row r="4217" spans="2:9" x14ac:dyDescent="0.25">
      <c r="B4217">
        <f>IF('Input and Summary Results'!D3799=0,FALSE,'Input and Summary Results'!$B3799)</f>
        <v>241</v>
      </c>
      <c r="C4217">
        <f>IF(OR(B4217=0,'Input and Summary Results'!D3799=0,'Input and Summary Results'!D3799=""),FALSE,'Input and Summary Results'!$D3799)</f>
        <v>2.1279900000000002E-3</v>
      </c>
      <c r="D4217">
        <f>IF(OR(B4217=0,'Input and Summary Results'!E3799=0),FALSE,'Input and Summary Results'!$E3799)</f>
        <v>7.1514910000000001E-2</v>
      </c>
      <c r="E4217">
        <f t="shared" si="227"/>
        <v>-2.6720304172393123</v>
      </c>
      <c r="F4217">
        <f t="shared" si="228"/>
        <v>14.585346237529309</v>
      </c>
      <c r="G4217">
        <f>IF('Input and Summary Results'!$J$4="yes",IF(C4217=FALSE,FALSE,IF('Data Transformation'!E4217&lt;$R$10,E4217,$R$10)),IF(C4217=FALSE,FALSE,IF(C4217&lt;$R$10,C4217,$R$10)))</f>
        <v>2.1279900000000002E-3</v>
      </c>
      <c r="H4217">
        <f>IF('Input and Summary Results'!$J$4="yes",'Data Transformation'!F4217,'Data Transformation'!D4217)</f>
        <v>7.1514910000000001E-2</v>
      </c>
      <c r="I4217">
        <f t="shared" si="226"/>
        <v>241</v>
      </c>
    </row>
    <row r="4218" spans="2:9" x14ac:dyDescent="0.25">
      <c r="B4218">
        <f>IF('Input and Summary Results'!D3800=0,FALSE,'Input and Summary Results'!$B3800)</f>
        <v>241</v>
      </c>
      <c r="C4218">
        <f>IF(OR(B4218=0,'Input and Summary Results'!D3800=0,'Input and Summary Results'!D3800=""),FALSE,'Input and Summary Results'!$D3800)</f>
        <v>4.2285600000000001E-3</v>
      </c>
      <c r="D4218">
        <f>IF(OR(B4218=0,'Input and Summary Results'!E3800=0),FALSE,'Input and Summary Results'!$E3800)</f>
        <v>9.2268039999999996E-2</v>
      </c>
      <c r="E4218">
        <f t="shared" si="227"/>
        <v>-2.3738075027257746</v>
      </c>
      <c r="F4218">
        <f t="shared" si="228"/>
        <v>9.4699683485631034</v>
      </c>
      <c r="G4218">
        <f>IF('Input and Summary Results'!$J$4="yes",IF(C4218=FALSE,FALSE,IF('Data Transformation'!E4218&lt;$R$10,E4218,$R$10)),IF(C4218=FALSE,FALSE,IF(C4218&lt;$R$10,C4218,$R$10)))</f>
        <v>4.2285600000000001E-3</v>
      </c>
      <c r="H4218">
        <f>IF('Input and Summary Results'!$J$4="yes",'Data Transformation'!F4218,'Data Transformation'!D4218)</f>
        <v>9.2268039999999996E-2</v>
      </c>
      <c r="I4218">
        <f t="shared" si="226"/>
        <v>241</v>
      </c>
    </row>
    <row r="4219" spans="2:9" x14ac:dyDescent="0.25">
      <c r="B4219">
        <f>IF('Input and Summary Results'!D3801=0,FALSE,'Input and Summary Results'!$B3801)</f>
        <v>241</v>
      </c>
      <c r="C4219">
        <f>IF(OR(B4219=0,'Input and Summary Results'!D3801=0,'Input and Summary Results'!D3801=""),FALSE,'Input and Summary Results'!$D3801)</f>
        <v>1.5534849999999999E-2</v>
      </c>
      <c r="D4219">
        <f>IF(OR(B4219=0,'Input and Summary Results'!E3801=0),FALSE,'Input and Summary Results'!$E3801)</f>
        <v>3.4872519999999997E-2</v>
      </c>
      <c r="E4219">
        <f t="shared" si="227"/>
        <v>-1.808692935810152</v>
      </c>
      <c r="F4219">
        <f t="shared" si="228"/>
        <v>0.9742400911498984</v>
      </c>
      <c r="G4219">
        <f>IF('Input and Summary Results'!$J$4="yes",IF(C4219=FALSE,FALSE,IF('Data Transformation'!E4219&lt;$R$10,E4219,$R$10)),IF(C4219=FALSE,FALSE,IF(C4219&lt;$R$10,C4219,$R$10)))</f>
        <v>1.5534849999999999E-2</v>
      </c>
      <c r="H4219">
        <f>IF('Input and Summary Results'!$J$4="yes",'Data Transformation'!F4219,'Data Transformation'!D4219)</f>
        <v>3.4872519999999997E-2</v>
      </c>
      <c r="I4219">
        <f t="shared" si="226"/>
        <v>241</v>
      </c>
    </row>
    <row r="4220" spans="2:9" x14ac:dyDescent="0.25">
      <c r="B4220">
        <f>IF('Input and Summary Results'!D3802=0,FALSE,'Input and Summary Results'!$B3802)</f>
        <v>241</v>
      </c>
      <c r="C4220">
        <f>IF(OR(B4220=0,'Input and Summary Results'!D3802=0,'Input and Summary Results'!D3802=""),FALSE,'Input and Summary Results'!$D3802)</f>
        <v>2.3831890000000001E-2</v>
      </c>
      <c r="D4220">
        <f>IF(OR(B4220=0,'Input and Summary Results'!E3802=0),FALSE,'Input and Summary Results'!$E3802)</f>
        <v>5.7574220000000002E-2</v>
      </c>
      <c r="E4220">
        <f t="shared" si="227"/>
        <v>-1.6228415143458519</v>
      </c>
      <c r="F4220">
        <f t="shared" si="228"/>
        <v>1.0484779629311816</v>
      </c>
      <c r="G4220">
        <f>IF('Input and Summary Results'!$J$4="yes",IF(C4220=FALSE,FALSE,IF('Data Transformation'!E4220&lt;$R$10,E4220,$R$10)),IF(C4220=FALSE,FALSE,IF(C4220&lt;$R$10,C4220,$R$10)))</f>
        <v>2.3831890000000001E-2</v>
      </c>
      <c r="H4220">
        <f>IF('Input and Summary Results'!$J$4="yes",'Data Transformation'!F4220,'Data Transformation'!D4220)</f>
        <v>5.7574220000000002E-2</v>
      </c>
      <c r="I4220">
        <f t="shared" si="226"/>
        <v>241</v>
      </c>
    </row>
    <row r="4221" spans="2:9" x14ac:dyDescent="0.25">
      <c r="B4221">
        <f>IF('Input and Summary Results'!D3803=0,FALSE,'Input and Summary Results'!$B3803)</f>
        <v>241</v>
      </c>
      <c r="C4221">
        <f>IF(OR(B4221=0,'Input and Summary Results'!D3803=0,'Input and Summary Results'!D3803=""),FALSE,'Input and Summary Results'!$D3803)</f>
        <v>4.054663E-2</v>
      </c>
      <c r="D4221">
        <f>IF(OR(B4221=0,'Input and Summary Results'!E3803=0),FALSE,'Input and Summary Results'!$E3803)</f>
        <v>4.6961610000000001E-2</v>
      </c>
      <c r="E4221">
        <f t="shared" si="227"/>
        <v>-1.3920452359836302</v>
      </c>
      <c r="F4221">
        <f t="shared" si="228"/>
        <v>0.50266418540825708</v>
      </c>
      <c r="G4221">
        <f>IF('Input and Summary Results'!$J$4="yes",IF(C4221=FALSE,FALSE,IF('Data Transformation'!E4221&lt;$R$10,E4221,$R$10)),IF(C4221=FALSE,FALSE,IF(C4221&lt;$R$10,C4221,$R$10)))</f>
        <v>4.054663E-2</v>
      </c>
      <c r="H4221">
        <f>IF('Input and Summary Results'!$J$4="yes",'Data Transformation'!F4221,'Data Transformation'!D4221)</f>
        <v>4.6961610000000001E-2</v>
      </c>
      <c r="I4221">
        <f t="shared" si="226"/>
        <v>241</v>
      </c>
    </row>
    <row r="4222" spans="2:9" x14ac:dyDescent="0.25">
      <c r="B4222">
        <f>IF('Input and Summary Results'!D3804=0,FALSE,'Input and Summary Results'!$B3804)</f>
        <v>241</v>
      </c>
      <c r="C4222">
        <f>IF(OR(B4222=0,'Input and Summary Results'!D3804=0,'Input and Summary Results'!D3804=""),FALSE,'Input and Summary Results'!$D3804)</f>
        <v>4.055011E-2</v>
      </c>
      <c r="D4222">
        <f>IF(OR(B4222=0,'Input and Summary Results'!E3804=0),FALSE,'Input and Summary Results'!$E3804)</f>
        <v>6.0952279999999998E-2</v>
      </c>
      <c r="E4222">
        <f t="shared" si="227"/>
        <v>-1.3920079633436213</v>
      </c>
      <c r="F4222">
        <f t="shared" si="228"/>
        <v>0.65236048730817253</v>
      </c>
      <c r="G4222">
        <f>IF('Input and Summary Results'!$J$4="yes",IF(C4222=FALSE,FALSE,IF('Data Transformation'!E4222&lt;$R$10,E4222,$R$10)),IF(C4222=FALSE,FALSE,IF(C4222&lt;$R$10,C4222,$R$10)))</f>
        <v>4.055011E-2</v>
      </c>
      <c r="H4222">
        <f>IF('Input and Summary Results'!$J$4="yes",'Data Transformation'!F4222,'Data Transformation'!D4222)</f>
        <v>6.0952279999999998E-2</v>
      </c>
      <c r="I4222">
        <f t="shared" si="226"/>
        <v>241</v>
      </c>
    </row>
    <row r="4223" spans="2:9" x14ac:dyDescent="0.25">
      <c r="B4223">
        <f>IF('Input and Summary Results'!D3805=0,FALSE,'Input and Summary Results'!$B3805)</f>
        <v>241</v>
      </c>
      <c r="C4223">
        <f>IF(OR(B4223=0,'Input and Summary Results'!D3805=0,'Input and Summary Results'!D3805=""),FALSE,'Input and Summary Results'!$D3805)</f>
        <v>5.3137810000000001E-2</v>
      </c>
      <c r="D4223">
        <f>IF(OR(B4223=0,'Input and Summary Results'!E3805=0),FALSE,'Input and Summary Results'!$E3805)</f>
        <v>4.1885220000000001E-2</v>
      </c>
      <c r="E4223">
        <f t="shared" si="227"/>
        <v>-1.2745963483923262</v>
      </c>
      <c r="F4223">
        <f t="shared" si="228"/>
        <v>0.34209511984027946</v>
      </c>
      <c r="G4223">
        <f>IF('Input and Summary Results'!$J$4="yes",IF(C4223=FALSE,FALSE,IF('Data Transformation'!E4223&lt;$R$10,E4223,$R$10)),IF(C4223=FALSE,FALSE,IF(C4223&lt;$R$10,C4223,$R$10)))</f>
        <v>5.3137810000000001E-2</v>
      </c>
      <c r="H4223">
        <f>IF('Input and Summary Results'!$J$4="yes",'Data Transformation'!F4223,'Data Transformation'!D4223)</f>
        <v>4.1885220000000001E-2</v>
      </c>
      <c r="I4223">
        <f t="shared" si="226"/>
        <v>241</v>
      </c>
    </row>
    <row r="4224" spans="2:9" x14ac:dyDescent="0.25">
      <c r="B4224">
        <f>IF('Input and Summary Results'!D3806=0,FALSE,'Input and Summary Results'!$B3806)</f>
        <v>241</v>
      </c>
      <c r="C4224">
        <f>IF(OR(B4224=0,'Input and Summary Results'!D3806=0,'Input and Summary Results'!D3806=""),FALSE,'Input and Summary Results'!$D3806)</f>
        <v>6.3715480000000005E-2</v>
      </c>
      <c r="D4224">
        <f>IF(OR(B4224=0,'Input and Summary Results'!E3806=0),FALSE,'Input and Summary Results'!$E3806)</f>
        <v>5.2874890000000001E-2</v>
      </c>
      <c r="E4224">
        <f t="shared" si="227"/>
        <v>-1.1957550407912596</v>
      </c>
      <c r="F4224">
        <f t="shared" si="228"/>
        <v>0.3601589795760779</v>
      </c>
      <c r="G4224">
        <f>IF('Input and Summary Results'!$J$4="yes",IF(C4224=FALSE,FALSE,IF('Data Transformation'!E4224&lt;$R$10,E4224,$R$10)),IF(C4224=FALSE,FALSE,IF(C4224&lt;$R$10,C4224,$R$10)))</f>
        <v>6.3715480000000005E-2</v>
      </c>
      <c r="H4224">
        <f>IF('Input and Summary Results'!$J$4="yes",'Data Transformation'!F4224,'Data Transformation'!D4224)</f>
        <v>5.2874890000000001E-2</v>
      </c>
      <c r="I4224">
        <f t="shared" si="226"/>
        <v>241</v>
      </c>
    </row>
    <row r="4225" spans="2:9" x14ac:dyDescent="0.25">
      <c r="B4225">
        <f>IF('Input and Summary Results'!D3807=0,FALSE,'Input and Summary Results'!$B3807)</f>
        <v>241</v>
      </c>
      <c r="C4225">
        <f>IF(OR(B4225=0,'Input and Summary Results'!D3807=0,'Input and Summary Results'!D3807=""),FALSE,'Input and Summary Results'!$D3807)</f>
        <v>8.7472690000000006E-2</v>
      </c>
      <c r="D4225">
        <f>IF(OR(B4225=0,'Input and Summary Results'!E3807=0),FALSE,'Input and Summary Results'!$E3807)</f>
        <v>3.5225409999999999E-2</v>
      </c>
      <c r="E4225">
        <f t="shared" si="227"/>
        <v>-1.0581275176475677</v>
      </c>
      <c r="F4225">
        <f t="shared" si="228"/>
        <v>0.17477258261978681</v>
      </c>
      <c r="G4225">
        <f>IF('Input and Summary Results'!$J$4="yes",IF(C4225=FALSE,FALSE,IF('Data Transformation'!E4225&lt;$R$10,E4225,$R$10)),IF(C4225=FALSE,FALSE,IF(C4225&lt;$R$10,C4225,$R$10)))</f>
        <v>8.7472690000000006E-2</v>
      </c>
      <c r="H4225">
        <f>IF('Input and Summary Results'!$J$4="yes",'Data Transformation'!F4225,'Data Transformation'!D4225)</f>
        <v>3.5225409999999999E-2</v>
      </c>
      <c r="I4225">
        <f t="shared" si="226"/>
        <v>241</v>
      </c>
    </row>
    <row r="4226" spans="2:9" x14ac:dyDescent="0.25">
      <c r="B4226">
        <f>IF('Input and Summary Results'!D3808=0,FALSE,'Input and Summary Results'!$B3808)</f>
        <v>241</v>
      </c>
      <c r="C4226">
        <f>IF(OR(B4226=0,'Input and Summary Results'!D3808=0,'Input and Summary Results'!D3808=""),FALSE,'Input and Summary Results'!$D3808)</f>
        <v>0.10243587</v>
      </c>
      <c r="D4226">
        <f>IF(OR(B4226=0,'Input and Summary Results'!E3808=0),FALSE,'Input and Summary Results'!$E3808)</f>
        <v>5.9393130000000002E-2</v>
      </c>
      <c r="E4226">
        <f t="shared" si="227"/>
        <v>-0.98954793969567745</v>
      </c>
      <c r="F4226">
        <f t="shared" si="228"/>
        <v>0.25163664271119091</v>
      </c>
      <c r="G4226">
        <f>IF('Input and Summary Results'!$J$4="yes",IF(C4226=FALSE,FALSE,IF('Data Transformation'!E4226&lt;$R$10,E4226,$R$10)),IF(C4226=FALSE,FALSE,IF(C4226&lt;$R$10,C4226,$R$10)))</f>
        <v>0.10243587</v>
      </c>
      <c r="H4226">
        <f>IF('Input and Summary Results'!$J$4="yes",'Data Transformation'!F4226,'Data Transformation'!D4226)</f>
        <v>5.9393130000000002E-2</v>
      </c>
      <c r="I4226">
        <f t="shared" si="226"/>
        <v>241</v>
      </c>
    </row>
    <row r="4227" spans="2:9" x14ac:dyDescent="0.25">
      <c r="B4227">
        <f>IF('Input and Summary Results'!D3809=0,FALSE,'Input and Summary Results'!$B3809)</f>
        <v>241</v>
      </c>
      <c r="C4227">
        <f>IF(OR(B4227=0,'Input and Summary Results'!D3809=0,'Input and Summary Results'!D3809=""),FALSE,'Input and Summary Results'!$D3809)</f>
        <v>0.20254341000000001</v>
      </c>
      <c r="D4227">
        <f>IF(OR(B4227=0,'Input and Summary Results'!E3809=0),FALSE,'Input and Summary Results'!$E3809)</f>
        <v>5.7698670000000001E-2</v>
      </c>
      <c r="E4227">
        <f t="shared" si="227"/>
        <v>-0.69348188255787802</v>
      </c>
      <c r="F4227">
        <f t="shared" si="228"/>
        <v>0.12363385597191238</v>
      </c>
      <c r="G4227">
        <f>IF('Input and Summary Results'!$J$4="yes",IF(C4227=FALSE,FALSE,IF('Data Transformation'!E4227&lt;$R$10,E4227,$R$10)),IF(C4227=FALSE,FALSE,IF(C4227&lt;$R$10,C4227,$R$10)))</f>
        <v>0.20254341000000001</v>
      </c>
      <c r="H4227">
        <f>IF('Input and Summary Results'!$J$4="yes",'Data Transformation'!F4227,'Data Transformation'!D4227)</f>
        <v>5.7698670000000001E-2</v>
      </c>
      <c r="I4227">
        <f t="shared" si="226"/>
        <v>241</v>
      </c>
    </row>
    <row r="4228" spans="2:9" x14ac:dyDescent="0.25">
      <c r="B4228">
        <f>IF('Input and Summary Results'!D3810=0,FALSE,'Input and Summary Results'!$B3810)</f>
        <v>241</v>
      </c>
      <c r="C4228">
        <f>IF(OR(B4228=0,'Input and Summary Results'!D3810=0,'Input and Summary Results'!D3810=""),FALSE,'Input and Summary Results'!$D3810)</f>
        <v>0.69817001000000001</v>
      </c>
      <c r="D4228">
        <f>IF(OR(B4228=0,'Input and Summary Results'!E3810=0),FALSE,'Input and Summary Results'!$E3810)</f>
        <v>4.5995939999999999E-2</v>
      </c>
      <c r="E4228">
        <f t="shared" si="227"/>
        <v>-0.15603881030734956</v>
      </c>
      <c r="F4228">
        <f t="shared" si="228"/>
        <v>2.8592230651671789E-2</v>
      </c>
      <c r="G4228">
        <f>IF('Input and Summary Results'!$J$4="yes",IF(C4228=FALSE,FALSE,IF('Data Transformation'!E4228&lt;$R$10,E4228,$R$10)),IF(C4228=FALSE,FALSE,IF(C4228&lt;$R$10,C4228,$R$10)))</f>
        <v>0.69817001000000001</v>
      </c>
      <c r="H4228">
        <f>IF('Input and Summary Results'!$J$4="yes",'Data Transformation'!F4228,'Data Transformation'!D4228)</f>
        <v>4.5995939999999999E-2</v>
      </c>
      <c r="I4228">
        <f t="shared" si="226"/>
        <v>241</v>
      </c>
    </row>
    <row r="4229" spans="2:9" x14ac:dyDescent="0.25">
      <c r="B4229">
        <f>IF('Input and Summary Results'!D3811=0,FALSE,'Input and Summary Results'!$B3811)</f>
        <v>242</v>
      </c>
      <c r="C4229">
        <f>IF(OR(B4229=0,'Input and Summary Results'!D3811=0,'Input and Summary Results'!D3811=""),FALSE,'Input and Summary Results'!$D3811)</f>
        <v>-0.12877420000000001</v>
      </c>
      <c r="D4229">
        <f>IF(OR(B4229=0,'Input and Summary Results'!E3811=0),FALSE,'Input and Summary Results'!$E3811)</f>
        <v>6.5306870000000003E-2</v>
      </c>
      <c r="E4229" t="e">
        <f t="shared" si="227"/>
        <v>#NUM!</v>
      </c>
      <c r="F4229">
        <f t="shared" si="228"/>
        <v>-0.22009984593187146</v>
      </c>
      <c r="G4229">
        <f>IF('Input and Summary Results'!$J$4="yes",IF(C4229=FALSE,FALSE,IF('Data Transformation'!E4229&lt;$R$10,E4229,$R$10)),IF(C4229=FALSE,FALSE,IF(C4229&lt;$R$10,C4229,$R$10)))</f>
        <v>-0.12877420000000001</v>
      </c>
      <c r="H4229">
        <f>IF('Input and Summary Results'!$J$4="yes",'Data Transformation'!F4229,'Data Transformation'!D4229)</f>
        <v>6.5306870000000003E-2</v>
      </c>
      <c r="I4229">
        <f t="shared" ref="I4229:I4292" si="229">IF(G4229=FALSE,"",B4229)</f>
        <v>242</v>
      </c>
    </row>
    <row r="4230" spans="2:9" x14ac:dyDescent="0.25">
      <c r="B4230">
        <f>IF('Input and Summary Results'!D3812=0,FALSE,'Input and Summary Results'!$B3812)</f>
        <v>242</v>
      </c>
      <c r="C4230">
        <f>IF(OR(B4230=0,'Input and Summary Results'!D3812=0,'Input and Summary Results'!D3812=""),FALSE,'Input and Summary Results'!$D3812)</f>
        <v>-3.30581E-2</v>
      </c>
      <c r="D4230">
        <f>IF(OR(B4230=0,'Input and Summary Results'!E3812=0),FALSE,'Input and Summary Results'!$E3812)</f>
        <v>4.2300940000000002E-2</v>
      </c>
      <c r="E4230" t="e">
        <f t="shared" si="227"/>
        <v>#NUM!</v>
      </c>
      <c r="F4230">
        <f t="shared" si="228"/>
        <v>-0.55534371182856856</v>
      </c>
      <c r="G4230">
        <f>IF('Input and Summary Results'!$J$4="yes",IF(C4230=FALSE,FALSE,IF('Data Transformation'!E4230&lt;$R$10,E4230,$R$10)),IF(C4230=FALSE,FALSE,IF(C4230&lt;$R$10,C4230,$R$10)))</f>
        <v>-3.30581E-2</v>
      </c>
      <c r="H4230">
        <f>IF('Input and Summary Results'!$J$4="yes",'Data Transformation'!F4230,'Data Transformation'!D4230)</f>
        <v>4.2300940000000002E-2</v>
      </c>
      <c r="I4230">
        <f t="shared" si="229"/>
        <v>242</v>
      </c>
    </row>
    <row r="4231" spans="2:9" x14ac:dyDescent="0.25">
      <c r="B4231">
        <f>IF('Input and Summary Results'!D3813=0,FALSE,'Input and Summary Results'!$B3813)</f>
        <v>242</v>
      </c>
      <c r="C4231">
        <f>IF(OR(B4231=0,'Input and Summary Results'!D3813=0,'Input and Summary Results'!D3813=""),FALSE,'Input and Summary Results'!$D3813)</f>
        <v>-1.26055E-2</v>
      </c>
      <c r="D4231">
        <f>IF(OR(B4231=0,'Input and Summary Results'!E3813=0),FALSE,'Input and Summary Results'!$E3813)</f>
        <v>5.2129689999999999E-2</v>
      </c>
      <c r="E4231" t="e">
        <f t="shared" si="227"/>
        <v>#NUM!</v>
      </c>
      <c r="F4231">
        <f t="shared" si="228"/>
        <v>-1.7947947689500614</v>
      </c>
      <c r="G4231">
        <f>IF('Input and Summary Results'!$J$4="yes",IF(C4231=FALSE,FALSE,IF('Data Transformation'!E4231&lt;$R$10,E4231,$R$10)),IF(C4231=FALSE,FALSE,IF(C4231&lt;$R$10,C4231,$R$10)))</f>
        <v>-1.26055E-2</v>
      </c>
      <c r="H4231">
        <f>IF('Input and Summary Results'!$J$4="yes",'Data Transformation'!F4231,'Data Transformation'!D4231)</f>
        <v>5.2129689999999999E-2</v>
      </c>
      <c r="I4231">
        <f t="shared" si="229"/>
        <v>242</v>
      </c>
    </row>
    <row r="4232" spans="2:9" x14ac:dyDescent="0.25">
      <c r="B4232">
        <f>IF('Input and Summary Results'!D3814=0,FALSE,'Input and Summary Results'!$B3814)</f>
        <v>242</v>
      </c>
      <c r="C4232">
        <f>IF(OR(B4232=0,'Input and Summary Results'!D3814=0,'Input and Summary Results'!D3814=""),FALSE,'Input and Summary Results'!$D3814)</f>
        <v>8.3228899999999995E-3</v>
      </c>
      <c r="D4232">
        <f>IF(OR(B4232=0,'Input and Summary Results'!E3814=0),FALSE,'Input and Summary Results'!$E3814)</f>
        <v>3.977617E-2</v>
      </c>
      <c r="E4232">
        <f t="shared" si="227"/>
        <v>-2.0797258452095004</v>
      </c>
      <c r="F4232">
        <f t="shared" si="228"/>
        <v>2.0741422486660284</v>
      </c>
      <c r="G4232">
        <f>IF('Input and Summary Results'!$J$4="yes",IF(C4232=FALSE,FALSE,IF('Data Transformation'!E4232&lt;$R$10,E4232,$R$10)),IF(C4232=FALSE,FALSE,IF(C4232&lt;$R$10,C4232,$R$10)))</f>
        <v>8.3228899999999995E-3</v>
      </c>
      <c r="H4232">
        <f>IF('Input and Summary Results'!$J$4="yes",'Data Transformation'!F4232,'Data Transformation'!D4232)</f>
        <v>3.977617E-2</v>
      </c>
      <c r="I4232">
        <f t="shared" si="229"/>
        <v>242</v>
      </c>
    </row>
    <row r="4233" spans="2:9" x14ac:dyDescent="0.25">
      <c r="B4233">
        <f>IF('Input and Summary Results'!D3815=0,FALSE,'Input and Summary Results'!$B3815)</f>
        <v>242</v>
      </c>
      <c r="C4233">
        <f>IF(OR(B4233=0,'Input and Summary Results'!D3815=0,'Input and Summary Results'!D3815=""),FALSE,'Input and Summary Results'!$D3815)</f>
        <v>2.2720170000000001E-2</v>
      </c>
      <c r="D4233">
        <f>IF(OR(B4233=0,'Input and Summary Results'!E3815=0),FALSE,'Input and Summary Results'!$E3815)</f>
        <v>3.0549719999999999E-2</v>
      </c>
      <c r="E4233">
        <f t="shared" si="227"/>
        <v>-1.6435884234105913</v>
      </c>
      <c r="F4233">
        <f t="shared" si="228"/>
        <v>0.58355982723720812</v>
      </c>
      <c r="G4233">
        <f>IF('Input and Summary Results'!$J$4="yes",IF(C4233=FALSE,FALSE,IF('Data Transformation'!E4233&lt;$R$10,E4233,$R$10)),IF(C4233=FALSE,FALSE,IF(C4233&lt;$R$10,C4233,$R$10)))</f>
        <v>2.2720170000000001E-2</v>
      </c>
      <c r="H4233">
        <f>IF('Input and Summary Results'!$J$4="yes",'Data Transformation'!F4233,'Data Transformation'!D4233)</f>
        <v>3.0549719999999999E-2</v>
      </c>
      <c r="I4233">
        <f t="shared" si="229"/>
        <v>242</v>
      </c>
    </row>
    <row r="4234" spans="2:9" x14ac:dyDescent="0.25">
      <c r="B4234">
        <f>IF('Input and Summary Results'!D3816=0,FALSE,'Input and Summary Results'!$B3816)</f>
        <v>242</v>
      </c>
      <c r="C4234">
        <f>IF(OR(B4234=0,'Input and Summary Results'!D3816=0,'Input and Summary Results'!D3816=""),FALSE,'Input and Summary Results'!$D3816)</f>
        <v>3.6486190000000002E-2</v>
      </c>
      <c r="D4234">
        <f>IF(OR(B4234=0,'Input and Summary Results'!E3816=0),FALSE,'Input and Summary Results'!$E3816)</f>
        <v>5.8834089999999999E-2</v>
      </c>
      <c r="E4234">
        <f t="shared" si="227"/>
        <v>-1.4378714846311174</v>
      </c>
      <c r="F4234">
        <f t="shared" si="228"/>
        <v>0.69982629208475855</v>
      </c>
      <c r="G4234">
        <f>IF('Input and Summary Results'!$J$4="yes",IF(C4234=FALSE,FALSE,IF('Data Transformation'!E4234&lt;$R$10,E4234,$R$10)),IF(C4234=FALSE,FALSE,IF(C4234&lt;$R$10,C4234,$R$10)))</f>
        <v>3.6486190000000002E-2</v>
      </c>
      <c r="H4234">
        <f>IF('Input and Summary Results'!$J$4="yes",'Data Transformation'!F4234,'Data Transformation'!D4234)</f>
        <v>5.8834089999999999E-2</v>
      </c>
      <c r="I4234">
        <f t="shared" si="229"/>
        <v>242</v>
      </c>
    </row>
    <row r="4235" spans="2:9" x14ac:dyDescent="0.25">
      <c r="B4235">
        <f>IF('Input and Summary Results'!D3817=0,FALSE,'Input and Summary Results'!$B3817)</f>
        <v>242</v>
      </c>
      <c r="C4235">
        <f>IF(OR(B4235=0,'Input and Summary Results'!D3817=0,'Input and Summary Results'!D3817=""),FALSE,'Input and Summary Results'!$D3817)</f>
        <v>4.2192E-2</v>
      </c>
      <c r="D4235">
        <f>IF(OR(B4235=0,'Input and Summary Results'!E3817=0),FALSE,'Input and Summary Results'!$E3817)</f>
        <v>5.0172019999999998E-2</v>
      </c>
      <c r="E4235">
        <f t="shared" si="227"/>
        <v>-1.3747698875506409</v>
      </c>
      <c r="F4235">
        <f t="shared" si="228"/>
        <v>0.51608496113007196</v>
      </c>
      <c r="G4235">
        <f>IF('Input and Summary Results'!$J$4="yes",IF(C4235=FALSE,FALSE,IF('Data Transformation'!E4235&lt;$R$10,E4235,$R$10)),IF(C4235=FALSE,FALSE,IF(C4235&lt;$R$10,C4235,$R$10)))</f>
        <v>4.2192E-2</v>
      </c>
      <c r="H4235">
        <f>IF('Input and Summary Results'!$J$4="yes",'Data Transformation'!F4235,'Data Transformation'!D4235)</f>
        <v>5.0172019999999998E-2</v>
      </c>
      <c r="I4235">
        <f t="shared" si="229"/>
        <v>242</v>
      </c>
    </row>
    <row r="4236" spans="2:9" x14ac:dyDescent="0.25">
      <c r="B4236">
        <f>IF('Input and Summary Results'!D3818=0,FALSE,'Input and Summary Results'!$B3818)</f>
        <v>242</v>
      </c>
      <c r="C4236">
        <f>IF(OR(B4236=0,'Input and Summary Results'!D3818=0,'Input and Summary Results'!D3818=""),FALSE,'Input and Summary Results'!$D3818)</f>
        <v>4.5347539999999999E-2</v>
      </c>
      <c r="D4236">
        <f>IF(OR(B4236=0,'Input and Summary Results'!E3818=0),FALSE,'Input and Summary Results'!$E3818)</f>
        <v>3.5703440000000003E-2</v>
      </c>
      <c r="E4236">
        <f t="shared" si="227"/>
        <v>-1.343446267444087</v>
      </c>
      <c r="F4236">
        <f t="shared" si="228"/>
        <v>0.34170084992482502</v>
      </c>
      <c r="G4236">
        <f>IF('Input and Summary Results'!$J$4="yes",IF(C4236=FALSE,FALSE,IF('Data Transformation'!E4236&lt;$R$10,E4236,$R$10)),IF(C4236=FALSE,FALSE,IF(C4236&lt;$R$10,C4236,$R$10)))</f>
        <v>4.5347539999999999E-2</v>
      </c>
      <c r="H4236">
        <f>IF('Input and Summary Results'!$J$4="yes",'Data Transformation'!F4236,'Data Transformation'!D4236)</f>
        <v>3.5703440000000003E-2</v>
      </c>
      <c r="I4236">
        <f t="shared" si="229"/>
        <v>242</v>
      </c>
    </row>
    <row r="4237" spans="2:9" x14ac:dyDescent="0.25">
      <c r="B4237">
        <f>IF('Input and Summary Results'!D3819=0,FALSE,'Input and Summary Results'!$B3819)</f>
        <v>242</v>
      </c>
      <c r="C4237">
        <f>IF(OR(B4237=0,'Input and Summary Results'!D3819=0,'Input and Summary Results'!D3819=""),FALSE,'Input and Summary Results'!$D3819)</f>
        <v>5.050114E-2</v>
      </c>
      <c r="D4237">
        <f>IF(OR(B4237=0,'Input and Summary Results'!E3819=0),FALSE,'Input and Summary Results'!$E3819)</f>
        <v>6.8792699999999998E-2</v>
      </c>
      <c r="E4237">
        <f t="shared" si="227"/>
        <v>-1.2966988181165615</v>
      </c>
      <c r="F4237">
        <f t="shared" si="228"/>
        <v>0.59119520470230968</v>
      </c>
      <c r="G4237">
        <f>IF('Input and Summary Results'!$J$4="yes",IF(C4237=FALSE,FALSE,IF('Data Transformation'!E4237&lt;$R$10,E4237,$R$10)),IF(C4237=FALSE,FALSE,IF(C4237&lt;$R$10,C4237,$R$10)))</f>
        <v>5.050114E-2</v>
      </c>
      <c r="H4237">
        <f>IF('Input and Summary Results'!$J$4="yes",'Data Transformation'!F4237,'Data Transformation'!D4237)</f>
        <v>6.8792699999999998E-2</v>
      </c>
      <c r="I4237">
        <f t="shared" si="229"/>
        <v>242</v>
      </c>
    </row>
    <row r="4238" spans="2:9" x14ac:dyDescent="0.25">
      <c r="B4238">
        <f>IF('Input and Summary Results'!D3820=0,FALSE,'Input and Summary Results'!$B3820)</f>
        <v>242</v>
      </c>
      <c r="C4238">
        <f>IF(OR(B4238=0,'Input and Summary Results'!D3820=0,'Input and Summary Results'!D3820=""),FALSE,'Input and Summary Results'!$D3820)</f>
        <v>5.5689280000000001E-2</v>
      </c>
      <c r="D4238">
        <f>IF(OR(B4238=0,'Input and Summary Results'!E3820=0),FALSE,'Input and Summary Results'!$E3820)</f>
        <v>3.4473980000000001E-2</v>
      </c>
      <c r="E4238">
        <f t="shared" si="227"/>
        <v>-1.2542283970150414</v>
      </c>
      <c r="F4238">
        <f t="shared" si="228"/>
        <v>0.26866404665314403</v>
      </c>
      <c r="G4238">
        <f>IF('Input and Summary Results'!$J$4="yes",IF(C4238=FALSE,FALSE,IF('Data Transformation'!E4238&lt;$R$10,E4238,$R$10)),IF(C4238=FALSE,FALSE,IF(C4238&lt;$R$10,C4238,$R$10)))</f>
        <v>5.5689280000000001E-2</v>
      </c>
      <c r="H4238">
        <f>IF('Input and Summary Results'!$J$4="yes",'Data Transformation'!F4238,'Data Transformation'!D4238)</f>
        <v>3.4473980000000001E-2</v>
      </c>
      <c r="I4238">
        <f t="shared" si="229"/>
        <v>242</v>
      </c>
    </row>
    <row r="4239" spans="2:9" x14ac:dyDescent="0.25">
      <c r="B4239">
        <f>IF('Input and Summary Results'!D3821=0,FALSE,'Input and Summary Results'!$B3821)</f>
        <v>242</v>
      </c>
      <c r="C4239">
        <f>IF(OR(B4239=0,'Input and Summary Results'!D3821=0,'Input and Summary Results'!D3821=""),FALSE,'Input and Summary Results'!$D3821)</f>
        <v>6.5217319999999995E-2</v>
      </c>
      <c r="D4239">
        <f>IF(OR(B4239=0,'Input and Summary Results'!E3821=0),FALSE,'Input and Summary Results'!$E3821)</f>
        <v>6.7926100000000003E-2</v>
      </c>
      <c r="E4239">
        <f t="shared" si="227"/>
        <v>-1.1856370517908048</v>
      </c>
      <c r="F4239">
        <f t="shared" si="228"/>
        <v>0.4520260476818122</v>
      </c>
      <c r="G4239">
        <f>IF('Input and Summary Results'!$J$4="yes",IF(C4239=FALSE,FALSE,IF('Data Transformation'!E4239&lt;$R$10,E4239,$R$10)),IF(C4239=FALSE,FALSE,IF(C4239&lt;$R$10,C4239,$R$10)))</f>
        <v>6.5217319999999995E-2</v>
      </c>
      <c r="H4239">
        <f>IF('Input and Summary Results'!$J$4="yes",'Data Transformation'!F4239,'Data Transformation'!D4239)</f>
        <v>6.7926100000000003E-2</v>
      </c>
      <c r="I4239">
        <f t="shared" si="229"/>
        <v>242</v>
      </c>
    </row>
    <row r="4240" spans="2:9" x14ac:dyDescent="0.25">
      <c r="B4240">
        <f>IF('Input and Summary Results'!D3822=0,FALSE,'Input and Summary Results'!$B3822)</f>
        <v>242</v>
      </c>
      <c r="C4240">
        <f>IF(OR(B4240=0,'Input and Summary Results'!D3822=0,'Input and Summary Results'!D3822=""),FALSE,'Input and Summary Results'!$D3822)</f>
        <v>7.1363750000000004E-2</v>
      </c>
      <c r="D4240">
        <f>IF(OR(B4240=0,'Input and Summary Results'!E3822=0),FALSE,'Input and Summary Results'!$E3822)</f>
        <v>5.3512360000000002E-2</v>
      </c>
      <c r="E4240">
        <f t="shared" si="227"/>
        <v>-1.1465223368618003</v>
      </c>
      <c r="F4240">
        <f t="shared" si="228"/>
        <v>0.32543643292287749</v>
      </c>
      <c r="G4240">
        <f>IF('Input and Summary Results'!$J$4="yes",IF(C4240=FALSE,FALSE,IF('Data Transformation'!E4240&lt;$R$10,E4240,$R$10)),IF(C4240=FALSE,FALSE,IF(C4240&lt;$R$10,C4240,$R$10)))</f>
        <v>7.1363750000000004E-2</v>
      </c>
      <c r="H4240">
        <f>IF('Input and Summary Results'!$J$4="yes",'Data Transformation'!F4240,'Data Transformation'!D4240)</f>
        <v>5.3512360000000002E-2</v>
      </c>
      <c r="I4240">
        <f t="shared" si="229"/>
        <v>242</v>
      </c>
    </row>
    <row r="4241" spans="2:9" x14ac:dyDescent="0.25">
      <c r="B4241">
        <f>IF('Input and Summary Results'!D3823=0,FALSE,'Input and Summary Results'!$B3823)</f>
        <v>242</v>
      </c>
      <c r="C4241">
        <f>IF(OR(B4241=0,'Input and Summary Results'!D3823=0,'Input and Summary Results'!D3823=""),FALSE,'Input and Summary Results'!$D3823)</f>
        <v>9.5582780000000006E-2</v>
      </c>
      <c r="D4241">
        <f>IF(OR(B4241=0,'Input and Summary Results'!E3823=0),FALSE,'Input and Summary Results'!$E3823)</f>
        <v>5.5406520000000001E-2</v>
      </c>
      <c r="E4241">
        <f t="shared" si="227"/>
        <v>-1.019620342290827</v>
      </c>
      <c r="F4241">
        <f t="shared" si="228"/>
        <v>0.25157700665329047</v>
      </c>
      <c r="G4241">
        <f>IF('Input and Summary Results'!$J$4="yes",IF(C4241=FALSE,FALSE,IF('Data Transformation'!E4241&lt;$R$10,E4241,$R$10)),IF(C4241=FALSE,FALSE,IF(C4241&lt;$R$10,C4241,$R$10)))</f>
        <v>9.5582780000000006E-2</v>
      </c>
      <c r="H4241">
        <f>IF('Input and Summary Results'!$J$4="yes",'Data Transformation'!F4241,'Data Transformation'!D4241)</f>
        <v>5.5406520000000001E-2</v>
      </c>
      <c r="I4241">
        <f t="shared" si="229"/>
        <v>242</v>
      </c>
    </row>
    <row r="4242" spans="2:9" x14ac:dyDescent="0.25">
      <c r="B4242">
        <f>IF('Input and Summary Results'!D3824=0,FALSE,'Input and Summary Results'!$B3824)</f>
        <v>242</v>
      </c>
      <c r="C4242">
        <f>IF(OR(B4242=0,'Input and Summary Results'!D3824=0,'Input and Summary Results'!D3824=""),FALSE,'Input and Summary Results'!$D3824)</f>
        <v>9.9416859999999996E-2</v>
      </c>
      <c r="D4242">
        <f>IF(OR(B4242=0,'Input and Summary Results'!E3824=0),FALSE,'Input and Summary Results'!$E3824)</f>
        <v>7.0085110000000006E-2</v>
      </c>
      <c r="E4242">
        <f t="shared" si="227"/>
        <v>-1.0025399578154905</v>
      </c>
      <c r="F4242">
        <f t="shared" si="228"/>
        <v>0.30595351472577192</v>
      </c>
      <c r="G4242">
        <f>IF('Input and Summary Results'!$J$4="yes",IF(C4242=FALSE,FALSE,IF('Data Transformation'!E4242&lt;$R$10,E4242,$R$10)),IF(C4242=FALSE,FALSE,IF(C4242&lt;$R$10,C4242,$R$10)))</f>
        <v>9.9416859999999996E-2</v>
      </c>
      <c r="H4242">
        <f>IF('Input and Summary Results'!$J$4="yes",'Data Transformation'!F4242,'Data Transformation'!D4242)</f>
        <v>7.0085110000000006E-2</v>
      </c>
      <c r="I4242">
        <f t="shared" si="229"/>
        <v>242</v>
      </c>
    </row>
    <row r="4243" spans="2:9" x14ac:dyDescent="0.25">
      <c r="B4243">
        <f>IF('Input and Summary Results'!D3825=0,FALSE,'Input and Summary Results'!$B3825)</f>
        <v>242</v>
      </c>
      <c r="C4243">
        <f>IF(OR(B4243=0,'Input and Summary Results'!D3825=0,'Input and Summary Results'!D3825=""),FALSE,'Input and Summary Results'!$D3825)</f>
        <v>0.11431375000000001</v>
      </c>
      <c r="D4243">
        <f>IF(OR(B4243=0,'Input and Summary Results'!E3825=0),FALSE,'Input and Summary Results'!$E3825)</f>
        <v>4.0902019999999997E-2</v>
      </c>
      <c r="E4243">
        <f t="shared" si="227"/>
        <v>-0.94190152822261963</v>
      </c>
      <c r="F4243">
        <f t="shared" si="228"/>
        <v>0.15528732702758855</v>
      </c>
      <c r="G4243">
        <f>IF('Input and Summary Results'!$J$4="yes",IF(C4243=FALSE,FALSE,IF('Data Transformation'!E4243&lt;$R$10,E4243,$R$10)),IF(C4243=FALSE,FALSE,IF(C4243&lt;$R$10,C4243,$R$10)))</f>
        <v>0.11431375000000001</v>
      </c>
      <c r="H4243">
        <f>IF('Input and Summary Results'!$J$4="yes",'Data Transformation'!F4243,'Data Transformation'!D4243)</f>
        <v>4.0902019999999997E-2</v>
      </c>
      <c r="I4243">
        <f t="shared" si="229"/>
        <v>242</v>
      </c>
    </row>
    <row r="4244" spans="2:9" x14ac:dyDescent="0.25">
      <c r="B4244">
        <f>IF('Input and Summary Results'!D3826=0,FALSE,'Input and Summary Results'!$B3826)</f>
        <v>242</v>
      </c>
      <c r="C4244">
        <f>IF(OR(B4244=0,'Input and Summary Results'!D3826=0,'Input and Summary Results'!D3826=""),FALSE,'Input and Summary Results'!$D3826)</f>
        <v>0.25224183</v>
      </c>
      <c r="D4244">
        <f>IF(OR(B4244=0,'Input and Summary Results'!E3826=0),FALSE,'Input and Summary Results'!$E3826)</f>
        <v>5.7082239999999999E-2</v>
      </c>
      <c r="E4244">
        <f t="shared" si="227"/>
        <v>-0.59818289146718118</v>
      </c>
      <c r="F4244">
        <f t="shared" si="228"/>
        <v>9.8214051808932723E-2</v>
      </c>
      <c r="G4244">
        <f>IF('Input and Summary Results'!$J$4="yes",IF(C4244=FALSE,FALSE,IF('Data Transformation'!E4244&lt;$R$10,E4244,$R$10)),IF(C4244=FALSE,FALSE,IF(C4244&lt;$R$10,C4244,$R$10)))</f>
        <v>0.25224183</v>
      </c>
      <c r="H4244">
        <f>IF('Input and Summary Results'!$J$4="yes",'Data Transformation'!F4244,'Data Transformation'!D4244)</f>
        <v>5.7082239999999999E-2</v>
      </c>
      <c r="I4244">
        <f t="shared" si="229"/>
        <v>242</v>
      </c>
    </row>
    <row r="4245" spans="2:9" x14ac:dyDescent="0.25">
      <c r="B4245">
        <f>IF('Input and Summary Results'!D3827=0,FALSE,'Input and Summary Results'!$B3827)</f>
        <v>242</v>
      </c>
      <c r="C4245">
        <f>IF(OR(B4245=0,'Input and Summary Results'!D3827=0,'Input and Summary Results'!D3827=""),FALSE,'Input and Summary Results'!$D3827)</f>
        <v>0.28156144</v>
      </c>
      <c r="D4245">
        <f>IF(OR(B4245=0,'Input and Summary Results'!E3827=0),FALSE,'Input and Summary Results'!$E3827)</f>
        <v>5.5734539999999999E-2</v>
      </c>
      <c r="E4245">
        <f t="shared" si="227"/>
        <v>-0.55042682233491136</v>
      </c>
      <c r="F4245">
        <f t="shared" si="228"/>
        <v>8.5909456777888332E-2</v>
      </c>
      <c r="G4245">
        <f>IF('Input and Summary Results'!$J$4="yes",IF(C4245=FALSE,FALSE,IF('Data Transformation'!E4245&lt;$R$10,E4245,$R$10)),IF(C4245=FALSE,FALSE,IF(C4245&lt;$R$10,C4245,$R$10)))</f>
        <v>0.28156144</v>
      </c>
      <c r="H4245">
        <f>IF('Input and Summary Results'!$J$4="yes",'Data Transformation'!F4245,'Data Transformation'!D4245)</f>
        <v>5.5734539999999999E-2</v>
      </c>
      <c r="I4245">
        <f t="shared" si="229"/>
        <v>242</v>
      </c>
    </row>
    <row r="4246" spans="2:9" x14ac:dyDescent="0.25">
      <c r="B4246">
        <f>IF('Input and Summary Results'!D3828=0,FALSE,'Input and Summary Results'!$B3828)</f>
        <v>242</v>
      </c>
      <c r="C4246">
        <f>IF(OR(B4246=0,'Input and Summary Results'!D3828=0,'Input and Summary Results'!D3828=""),FALSE,'Input and Summary Results'!$D3828)</f>
        <v>0.76079434000000001</v>
      </c>
      <c r="D4246">
        <f>IF(OR(B4246=0,'Input and Summary Results'!E3828=0),FALSE,'Input and Summary Results'!$E3828)</f>
        <v>3.2563019999999998E-2</v>
      </c>
      <c r="E4246">
        <f t="shared" si="227"/>
        <v>-0.11873272703267088</v>
      </c>
      <c r="F4246">
        <f t="shared" si="228"/>
        <v>1.8575783147913534E-2</v>
      </c>
      <c r="G4246">
        <f>IF('Input and Summary Results'!$J$4="yes",IF(C4246=FALSE,FALSE,IF('Data Transformation'!E4246&lt;$R$10,E4246,$R$10)),IF(C4246=FALSE,FALSE,IF(C4246&lt;$R$10,C4246,$R$10)))</f>
        <v>0.76079434000000001</v>
      </c>
      <c r="H4246">
        <f>IF('Input and Summary Results'!$J$4="yes",'Data Transformation'!F4246,'Data Transformation'!D4246)</f>
        <v>3.2563019999999998E-2</v>
      </c>
      <c r="I4246">
        <f t="shared" si="229"/>
        <v>242</v>
      </c>
    </row>
    <row r="4247" spans="2:9" x14ac:dyDescent="0.25">
      <c r="B4247">
        <f>IF('Input and Summary Results'!D3829=0,FALSE,'Input and Summary Results'!$B3829)</f>
        <v>242</v>
      </c>
      <c r="C4247">
        <f>IF(OR(B4247=0,'Input and Summary Results'!D3829=0,'Input and Summary Results'!D3829=""),FALSE,'Input and Summary Results'!$D3829)</f>
        <v>0.83946259999999995</v>
      </c>
      <c r="D4247">
        <f>IF(OR(B4247=0,'Input and Summary Results'!E3829=0),FALSE,'Input and Summary Results'!$E3829)</f>
        <v>4.2867130000000003E-2</v>
      </c>
      <c r="E4247">
        <f t="shared" si="227"/>
        <v>-7.5998647918357462E-2</v>
      </c>
      <c r="F4247">
        <f t="shared" si="228"/>
        <v>2.2162195695198336E-2</v>
      </c>
      <c r="G4247">
        <f>IF('Input and Summary Results'!$J$4="yes",IF(C4247=FALSE,FALSE,IF('Data Transformation'!E4247&lt;$R$10,E4247,$R$10)),IF(C4247=FALSE,FALSE,IF(C4247&lt;$R$10,C4247,$R$10)))</f>
        <v>0.83946259999999995</v>
      </c>
      <c r="H4247">
        <f>IF('Input and Summary Results'!$J$4="yes",'Data Transformation'!F4247,'Data Transformation'!D4247)</f>
        <v>4.2867130000000003E-2</v>
      </c>
      <c r="I4247">
        <f t="shared" si="229"/>
        <v>242</v>
      </c>
    </row>
    <row r="4248" spans="2:9" x14ac:dyDescent="0.25">
      <c r="B4248">
        <f>IF('Input and Summary Results'!D3830=0,FALSE,'Input and Summary Results'!$B3830)</f>
        <v>243</v>
      </c>
      <c r="C4248">
        <f>IF(OR(B4248=0,'Input and Summary Results'!D3830=0,'Input and Summary Results'!D3830=""),FALSE,'Input and Summary Results'!$D3830)</f>
        <v>-9.4492099999999996E-2</v>
      </c>
      <c r="D4248">
        <f>IF(OR(B4248=0,'Input and Summary Results'!E3830=0),FALSE,'Input and Summary Results'!$E3830)</f>
        <v>8.2839350000000006E-2</v>
      </c>
      <c r="E4248" t="e">
        <f t="shared" si="227"/>
        <v>#NUM!</v>
      </c>
      <c r="F4248">
        <f t="shared" si="228"/>
        <v>-0.38047919244042627</v>
      </c>
      <c r="G4248">
        <f>IF('Input and Summary Results'!$J$4="yes",IF(C4248=FALSE,FALSE,IF('Data Transformation'!E4248&lt;$R$10,E4248,$R$10)),IF(C4248=FALSE,FALSE,IF(C4248&lt;$R$10,C4248,$R$10)))</f>
        <v>-9.4492099999999996E-2</v>
      </c>
      <c r="H4248">
        <f>IF('Input and Summary Results'!$J$4="yes",'Data Transformation'!F4248,'Data Transformation'!D4248)</f>
        <v>8.2839350000000006E-2</v>
      </c>
      <c r="I4248">
        <f t="shared" si="229"/>
        <v>243</v>
      </c>
    </row>
    <row r="4249" spans="2:9" x14ac:dyDescent="0.25">
      <c r="B4249">
        <f>IF('Input and Summary Results'!D3831=0,FALSE,'Input and Summary Results'!$B3831)</f>
        <v>243</v>
      </c>
      <c r="C4249">
        <f>IF(OR(B4249=0,'Input and Summary Results'!D3831=0,'Input and Summary Results'!D3831=""),FALSE,'Input and Summary Results'!$D3831)</f>
        <v>-5.7956800000000003E-2</v>
      </c>
      <c r="D4249">
        <f>IF(OR(B4249=0,'Input and Summary Results'!E3831=0),FALSE,'Input and Summary Results'!$E3831)</f>
        <v>9.6137399999999998E-2</v>
      </c>
      <c r="E4249" t="e">
        <f t="shared" si="227"/>
        <v>#NUM!</v>
      </c>
      <c r="F4249">
        <f t="shared" si="228"/>
        <v>-0.71990916682770612</v>
      </c>
      <c r="G4249">
        <f>IF('Input and Summary Results'!$J$4="yes",IF(C4249=FALSE,FALSE,IF('Data Transformation'!E4249&lt;$R$10,E4249,$R$10)),IF(C4249=FALSE,FALSE,IF(C4249&lt;$R$10,C4249,$R$10)))</f>
        <v>-5.7956800000000003E-2</v>
      </c>
      <c r="H4249">
        <f>IF('Input and Summary Results'!$J$4="yes",'Data Transformation'!F4249,'Data Transformation'!D4249)</f>
        <v>9.6137399999999998E-2</v>
      </c>
      <c r="I4249">
        <f t="shared" si="229"/>
        <v>243</v>
      </c>
    </row>
    <row r="4250" spans="2:9" x14ac:dyDescent="0.25">
      <c r="B4250">
        <f>IF('Input and Summary Results'!D3832=0,FALSE,'Input and Summary Results'!$B3832)</f>
        <v>243</v>
      </c>
      <c r="C4250">
        <f>IF(OR(B4250=0,'Input and Summary Results'!D3832=0,'Input and Summary Results'!D3832=""),FALSE,'Input and Summary Results'!$D3832)</f>
        <v>-2.2018099999999999E-2</v>
      </c>
      <c r="D4250">
        <f>IF(OR(B4250=0,'Input and Summary Results'!E3832=0),FALSE,'Input and Summary Results'!$E3832)</f>
        <v>6.1410760000000002E-2</v>
      </c>
      <c r="E4250" t="e">
        <f t="shared" si="227"/>
        <v>#NUM!</v>
      </c>
      <c r="F4250">
        <f t="shared" si="228"/>
        <v>-1.2104709234675108</v>
      </c>
      <c r="G4250">
        <f>IF('Input and Summary Results'!$J$4="yes",IF(C4250=FALSE,FALSE,IF('Data Transformation'!E4250&lt;$R$10,E4250,$R$10)),IF(C4250=FALSE,FALSE,IF(C4250&lt;$R$10,C4250,$R$10)))</f>
        <v>-2.2018099999999999E-2</v>
      </c>
      <c r="H4250">
        <f>IF('Input and Summary Results'!$J$4="yes",'Data Transformation'!F4250,'Data Transformation'!D4250)</f>
        <v>6.1410760000000002E-2</v>
      </c>
      <c r="I4250">
        <f t="shared" si="229"/>
        <v>243</v>
      </c>
    </row>
    <row r="4251" spans="2:9" x14ac:dyDescent="0.25">
      <c r="B4251">
        <f>IF('Input and Summary Results'!D3833=0,FALSE,'Input and Summary Results'!$B3833)</f>
        <v>243</v>
      </c>
      <c r="C4251">
        <f>IF(OR(B4251=0,'Input and Summary Results'!D3833=0,'Input and Summary Results'!D3833=""),FALSE,'Input and Summary Results'!$D3833)</f>
        <v>-2.18233E-2</v>
      </c>
      <c r="D4251">
        <f>IF(OR(B4251=0,'Input and Summary Results'!E3833=0),FALSE,'Input and Summary Results'!$E3833)</f>
        <v>3.8527480000000003E-2</v>
      </c>
      <c r="E4251" t="e">
        <f t="shared" si="227"/>
        <v>#NUM!</v>
      </c>
      <c r="F4251">
        <f t="shared" si="228"/>
        <v>-0.76619605284260417</v>
      </c>
      <c r="G4251">
        <f>IF('Input and Summary Results'!$J$4="yes",IF(C4251=FALSE,FALSE,IF('Data Transformation'!E4251&lt;$R$10,E4251,$R$10)),IF(C4251=FALSE,FALSE,IF(C4251&lt;$R$10,C4251,$R$10)))</f>
        <v>-2.18233E-2</v>
      </c>
      <c r="H4251">
        <f>IF('Input and Summary Results'!$J$4="yes",'Data Transformation'!F4251,'Data Transformation'!D4251)</f>
        <v>3.8527480000000003E-2</v>
      </c>
      <c r="I4251">
        <f t="shared" si="229"/>
        <v>243</v>
      </c>
    </row>
    <row r="4252" spans="2:9" x14ac:dyDescent="0.25">
      <c r="B4252">
        <f>IF('Input and Summary Results'!D3834=0,FALSE,'Input and Summary Results'!$B3834)</f>
        <v>243</v>
      </c>
      <c r="C4252">
        <f>IF(OR(B4252=0,'Input and Summary Results'!D3834=0,'Input and Summary Results'!D3834=""),FALSE,'Input and Summary Results'!$D3834)</f>
        <v>-7.1528E-3</v>
      </c>
      <c r="D4252">
        <f>IF(OR(B4252=0,'Input and Summary Results'!E3834=0),FALSE,'Input and Summary Results'!$E3834)</f>
        <v>6.4305340000000002E-2</v>
      </c>
      <c r="E4252" t="e">
        <f t="shared" si="227"/>
        <v>#NUM!</v>
      </c>
      <c r="F4252">
        <f t="shared" si="228"/>
        <v>-3.9017612068001344</v>
      </c>
      <c r="G4252">
        <f>IF('Input and Summary Results'!$J$4="yes",IF(C4252=FALSE,FALSE,IF('Data Transformation'!E4252&lt;$R$10,E4252,$R$10)),IF(C4252=FALSE,FALSE,IF(C4252&lt;$R$10,C4252,$R$10)))</f>
        <v>-7.1528E-3</v>
      </c>
      <c r="H4252">
        <f>IF('Input and Summary Results'!$J$4="yes",'Data Transformation'!F4252,'Data Transformation'!D4252)</f>
        <v>6.4305340000000002E-2</v>
      </c>
      <c r="I4252">
        <f t="shared" si="229"/>
        <v>243</v>
      </c>
    </row>
    <row r="4253" spans="2:9" x14ac:dyDescent="0.25">
      <c r="B4253">
        <f>IF('Input and Summary Results'!D3835=0,FALSE,'Input and Summary Results'!$B3835)</f>
        <v>243</v>
      </c>
      <c r="C4253">
        <f>IF(OR(B4253=0,'Input and Summary Results'!D3835=0,'Input and Summary Results'!D3835=""),FALSE,'Input and Summary Results'!$D3835)</f>
        <v>-1.7699999999999999E-4</v>
      </c>
      <c r="D4253">
        <f>IF(OR(B4253=0,'Input and Summary Results'!E3835=0),FALSE,'Input and Summary Results'!$E3835)</f>
        <v>5.2891170000000001E-2</v>
      </c>
      <c r="E4253" t="e">
        <f t="shared" si="227"/>
        <v>#NUM!</v>
      </c>
      <c r="F4253">
        <f t="shared" si="228"/>
        <v>-129.68795355932204</v>
      </c>
      <c r="G4253">
        <f>IF('Input and Summary Results'!$J$4="yes",IF(C4253=FALSE,FALSE,IF('Data Transformation'!E4253&lt;$R$10,E4253,$R$10)),IF(C4253=FALSE,FALSE,IF(C4253&lt;$R$10,C4253,$R$10)))</f>
        <v>-1.7699999999999999E-4</v>
      </c>
      <c r="H4253">
        <f>IF('Input and Summary Results'!$J$4="yes",'Data Transformation'!F4253,'Data Transformation'!D4253)</f>
        <v>5.2891170000000001E-2</v>
      </c>
      <c r="I4253">
        <f t="shared" si="229"/>
        <v>243</v>
      </c>
    </row>
    <row r="4254" spans="2:9" x14ac:dyDescent="0.25">
      <c r="B4254">
        <f>IF('Input and Summary Results'!D3836=0,FALSE,'Input and Summary Results'!$B3836)</f>
        <v>243</v>
      </c>
      <c r="C4254">
        <f>IF(OR(B4254=0,'Input and Summary Results'!D3836=0,'Input and Summary Results'!D3836=""),FALSE,'Input and Summary Results'!$D3836)</f>
        <v>1.40391E-3</v>
      </c>
      <c r="D4254">
        <f>IF(OR(B4254=0,'Input and Summary Results'!E3836=0),FALSE,'Input and Summary Results'!$E3836)</f>
        <v>5.060369E-2</v>
      </c>
      <c r="E4254">
        <f t="shared" si="227"/>
        <v>-2.8526607324884052</v>
      </c>
      <c r="F4254">
        <f t="shared" si="228"/>
        <v>15.643453967846941</v>
      </c>
      <c r="G4254">
        <f>IF('Input and Summary Results'!$J$4="yes",IF(C4254=FALSE,FALSE,IF('Data Transformation'!E4254&lt;$R$10,E4254,$R$10)),IF(C4254=FALSE,FALSE,IF(C4254&lt;$R$10,C4254,$R$10)))</f>
        <v>1.40391E-3</v>
      </c>
      <c r="H4254">
        <f>IF('Input and Summary Results'!$J$4="yes",'Data Transformation'!F4254,'Data Transformation'!D4254)</f>
        <v>5.060369E-2</v>
      </c>
      <c r="I4254">
        <f t="shared" si="229"/>
        <v>243</v>
      </c>
    </row>
    <row r="4255" spans="2:9" x14ac:dyDescent="0.25">
      <c r="B4255">
        <f>IF('Input and Summary Results'!D3837=0,FALSE,'Input and Summary Results'!$B3837)</f>
        <v>243</v>
      </c>
      <c r="C4255">
        <f>IF(OR(B4255=0,'Input and Summary Results'!D3837=0,'Input and Summary Results'!D3837=""),FALSE,'Input and Summary Results'!$D3837)</f>
        <v>1.9270880000000001E-2</v>
      </c>
      <c r="D4255">
        <f>IF(OR(B4255=0,'Input and Summary Results'!E3837=0),FALSE,'Input and Summary Results'!$E3837)</f>
        <v>6.6550310000000001E-2</v>
      </c>
      <c r="E4255">
        <f t="shared" si="227"/>
        <v>-1.7150984529409206</v>
      </c>
      <c r="F4255">
        <f t="shared" si="228"/>
        <v>1.4987812979998836</v>
      </c>
      <c r="G4255">
        <f>IF('Input and Summary Results'!$J$4="yes",IF(C4255=FALSE,FALSE,IF('Data Transformation'!E4255&lt;$R$10,E4255,$R$10)),IF(C4255=FALSE,FALSE,IF(C4255&lt;$R$10,C4255,$R$10)))</f>
        <v>1.9270880000000001E-2</v>
      </c>
      <c r="H4255">
        <f>IF('Input and Summary Results'!$J$4="yes",'Data Transformation'!F4255,'Data Transformation'!D4255)</f>
        <v>6.6550310000000001E-2</v>
      </c>
      <c r="I4255">
        <f t="shared" si="229"/>
        <v>243</v>
      </c>
    </row>
    <row r="4256" spans="2:9" x14ac:dyDescent="0.25">
      <c r="B4256">
        <f>IF('Input and Summary Results'!D3838=0,FALSE,'Input and Summary Results'!$B3838)</f>
        <v>243</v>
      </c>
      <c r="C4256">
        <f>IF(OR(B4256=0,'Input and Summary Results'!D3838=0,'Input and Summary Results'!D3838=""),FALSE,'Input and Summary Results'!$D3838)</f>
        <v>3.8260420000000003E-2</v>
      </c>
      <c r="D4256">
        <f>IF(OR(B4256=0,'Input and Summary Results'!E3838=0),FALSE,'Input and Summary Results'!$E3838)</f>
        <v>5.8654489999999997E-2</v>
      </c>
      <c r="E4256">
        <f t="shared" si="227"/>
        <v>-1.4172502668575666</v>
      </c>
      <c r="F4256">
        <f t="shared" si="228"/>
        <v>0.66533636222498327</v>
      </c>
      <c r="G4256">
        <f>IF('Input and Summary Results'!$J$4="yes",IF(C4256=FALSE,FALSE,IF('Data Transformation'!E4256&lt;$R$10,E4256,$R$10)),IF(C4256=FALSE,FALSE,IF(C4256&lt;$R$10,C4256,$R$10)))</f>
        <v>3.8260420000000003E-2</v>
      </c>
      <c r="H4256">
        <f>IF('Input and Summary Results'!$J$4="yes",'Data Transformation'!F4256,'Data Transformation'!D4256)</f>
        <v>5.8654489999999997E-2</v>
      </c>
      <c r="I4256">
        <f t="shared" si="229"/>
        <v>243</v>
      </c>
    </row>
    <row r="4257" spans="2:9" x14ac:dyDescent="0.25">
      <c r="B4257">
        <f>IF('Input and Summary Results'!D3839=0,FALSE,'Input and Summary Results'!$B3839)</f>
        <v>243</v>
      </c>
      <c r="C4257">
        <f>IF(OR(B4257=0,'Input and Summary Results'!D3839=0,'Input and Summary Results'!D3839=""),FALSE,'Input and Summary Results'!$D3839)</f>
        <v>4.6070630000000001E-2</v>
      </c>
      <c r="D4257">
        <f>IF(OR(B4257=0,'Input and Summary Results'!E3839=0),FALSE,'Input and Summary Results'!$E3839)</f>
        <v>8.1358949999999999E-2</v>
      </c>
      <c r="E4257">
        <f t="shared" si="227"/>
        <v>-1.3365758488792314</v>
      </c>
      <c r="F4257">
        <f t="shared" si="228"/>
        <v>0.76642720752896154</v>
      </c>
      <c r="G4257">
        <f>IF('Input and Summary Results'!$J$4="yes",IF(C4257=FALSE,FALSE,IF('Data Transformation'!E4257&lt;$R$10,E4257,$R$10)),IF(C4257=FALSE,FALSE,IF(C4257&lt;$R$10,C4257,$R$10)))</f>
        <v>4.6070630000000001E-2</v>
      </c>
      <c r="H4257">
        <f>IF('Input and Summary Results'!$J$4="yes",'Data Transformation'!F4257,'Data Transformation'!D4257)</f>
        <v>8.1358949999999999E-2</v>
      </c>
      <c r="I4257">
        <f t="shared" si="229"/>
        <v>243</v>
      </c>
    </row>
    <row r="4258" spans="2:9" x14ac:dyDescent="0.25">
      <c r="B4258">
        <f>IF('Input and Summary Results'!D3840=0,FALSE,'Input and Summary Results'!$B3840)</f>
        <v>243</v>
      </c>
      <c r="C4258">
        <f>IF(OR(B4258=0,'Input and Summary Results'!D3840=0,'Input and Summary Results'!D3840=""),FALSE,'Input and Summary Results'!$D3840)</f>
        <v>7.7285880000000001E-2</v>
      </c>
      <c r="D4258">
        <f>IF(OR(B4258=0,'Input and Summary Results'!E3840=0),FALSE,'Input and Summary Results'!$E3840)</f>
        <v>7.4290140000000005E-2</v>
      </c>
      <c r="E4258">
        <f t="shared" si="227"/>
        <v>-1.1118998437042513</v>
      </c>
      <c r="F4258">
        <f t="shared" si="228"/>
        <v>0.41717737780821024</v>
      </c>
      <c r="G4258">
        <f>IF('Input and Summary Results'!$J$4="yes",IF(C4258=FALSE,FALSE,IF('Data Transformation'!E4258&lt;$R$10,E4258,$R$10)),IF(C4258=FALSE,FALSE,IF(C4258&lt;$R$10,C4258,$R$10)))</f>
        <v>7.7285880000000001E-2</v>
      </c>
      <c r="H4258">
        <f>IF('Input and Summary Results'!$J$4="yes",'Data Transformation'!F4258,'Data Transformation'!D4258)</f>
        <v>7.4290140000000005E-2</v>
      </c>
      <c r="I4258">
        <f t="shared" si="229"/>
        <v>243</v>
      </c>
    </row>
    <row r="4259" spans="2:9" x14ac:dyDescent="0.25">
      <c r="B4259">
        <f>IF('Input and Summary Results'!D3841=0,FALSE,'Input and Summary Results'!$B3841)</f>
        <v>243</v>
      </c>
      <c r="C4259">
        <f>IF(OR(B4259=0,'Input and Summary Results'!D3841=0,'Input and Summary Results'!D3841=""),FALSE,'Input and Summary Results'!$D3841)</f>
        <v>0.14219314</v>
      </c>
      <c r="D4259">
        <f>IF(OR(B4259=0,'Input and Summary Results'!E3841=0),FALSE,'Input and Summary Results'!$E3841)</f>
        <v>5.9229520000000001E-2</v>
      </c>
      <c r="E4259">
        <f t="shared" si="227"/>
        <v>-0.84712135530815669</v>
      </c>
      <c r="F4259">
        <f t="shared" si="228"/>
        <v>0.1807795487180324</v>
      </c>
      <c r="G4259">
        <f>IF('Input and Summary Results'!$J$4="yes",IF(C4259=FALSE,FALSE,IF('Data Transformation'!E4259&lt;$R$10,E4259,$R$10)),IF(C4259=FALSE,FALSE,IF(C4259&lt;$R$10,C4259,$R$10)))</f>
        <v>0.14219314</v>
      </c>
      <c r="H4259">
        <f>IF('Input and Summary Results'!$J$4="yes",'Data Transformation'!F4259,'Data Transformation'!D4259)</f>
        <v>5.9229520000000001E-2</v>
      </c>
      <c r="I4259">
        <f t="shared" si="229"/>
        <v>243</v>
      </c>
    </row>
    <row r="4260" spans="2:9" x14ac:dyDescent="0.25">
      <c r="B4260">
        <f>IF('Input and Summary Results'!D3842=0,FALSE,'Input and Summary Results'!$B3842)</f>
        <v>243</v>
      </c>
      <c r="C4260">
        <f>IF(OR(B4260=0,'Input and Summary Results'!D3842=0,'Input and Summary Results'!D3842=""),FALSE,'Input and Summary Results'!$D3842)</f>
        <v>0.18688535000000001</v>
      </c>
      <c r="D4260">
        <f>IF(OR(B4260=0,'Input and Summary Results'!E3842=0),FALSE,'Input and Summary Results'!$E3842)</f>
        <v>5.8702009999999999E-2</v>
      </c>
      <c r="E4260">
        <f t="shared" si="227"/>
        <v>-0.72842474176471617</v>
      </c>
      <c r="F4260">
        <f t="shared" si="228"/>
        <v>0.1363224690431861</v>
      </c>
      <c r="G4260">
        <f>IF('Input and Summary Results'!$J$4="yes",IF(C4260=FALSE,FALSE,IF('Data Transformation'!E4260&lt;$R$10,E4260,$R$10)),IF(C4260=FALSE,FALSE,IF(C4260&lt;$R$10,C4260,$R$10)))</f>
        <v>0.18688535000000001</v>
      </c>
      <c r="H4260">
        <f>IF('Input and Summary Results'!$J$4="yes",'Data Transformation'!F4260,'Data Transformation'!D4260)</f>
        <v>5.8702009999999999E-2</v>
      </c>
      <c r="I4260">
        <f t="shared" si="229"/>
        <v>243</v>
      </c>
    </row>
    <row r="4261" spans="2:9" x14ac:dyDescent="0.25">
      <c r="B4261">
        <f>IF('Input and Summary Results'!D3843=0,FALSE,'Input and Summary Results'!$B3843)</f>
        <v>243</v>
      </c>
      <c r="C4261">
        <f>IF(OR(B4261=0,'Input and Summary Results'!D3843=0,'Input and Summary Results'!D3843=""),FALSE,'Input and Summary Results'!$D3843)</f>
        <v>0.19901783000000001</v>
      </c>
      <c r="D4261">
        <f>IF(OR(B4261=0,'Input and Summary Results'!E3843=0),FALSE,'Input and Summary Results'!$E3843)</f>
        <v>8.8969900000000005E-2</v>
      </c>
      <c r="E4261">
        <f t="shared" si="227"/>
        <v>-0.701108013420779</v>
      </c>
      <c r="F4261">
        <f t="shared" si="228"/>
        <v>0.19401747371077255</v>
      </c>
      <c r="G4261">
        <f>IF('Input and Summary Results'!$J$4="yes",IF(C4261=FALSE,FALSE,IF('Data Transformation'!E4261&lt;$R$10,E4261,$R$10)),IF(C4261=FALSE,FALSE,IF(C4261&lt;$R$10,C4261,$R$10)))</f>
        <v>0.19901783000000001</v>
      </c>
      <c r="H4261">
        <f>IF('Input and Summary Results'!$J$4="yes",'Data Transformation'!F4261,'Data Transformation'!D4261)</f>
        <v>8.8969900000000005E-2</v>
      </c>
      <c r="I4261">
        <f t="shared" si="229"/>
        <v>243</v>
      </c>
    </row>
    <row r="4262" spans="2:9" x14ac:dyDescent="0.25">
      <c r="B4262">
        <f>IF('Input and Summary Results'!D3844=0,FALSE,'Input and Summary Results'!$B3844)</f>
        <v>243</v>
      </c>
      <c r="C4262">
        <f>IF(OR(B4262=0,'Input and Summary Results'!D3844=0,'Input and Summary Results'!D3844=""),FALSE,'Input and Summary Results'!$D3844)</f>
        <v>0.20834126</v>
      </c>
      <c r="D4262">
        <f>IF(OR(B4262=0,'Input and Summary Results'!E3844=0),FALSE,'Input and Summary Results'!$E3844)</f>
        <v>5.1018059999999997E-2</v>
      </c>
      <c r="E4262">
        <f t="shared" si="227"/>
        <v>-0.68122471365348503</v>
      </c>
      <c r="F4262">
        <f t="shared" si="228"/>
        <v>0.10627677897311362</v>
      </c>
      <c r="G4262">
        <f>IF('Input and Summary Results'!$J$4="yes",IF(C4262=FALSE,FALSE,IF('Data Transformation'!E4262&lt;$R$10,E4262,$R$10)),IF(C4262=FALSE,FALSE,IF(C4262&lt;$R$10,C4262,$R$10)))</f>
        <v>0.20834126</v>
      </c>
      <c r="H4262">
        <f>IF('Input and Summary Results'!$J$4="yes",'Data Transformation'!F4262,'Data Transformation'!D4262)</f>
        <v>5.1018059999999997E-2</v>
      </c>
      <c r="I4262">
        <f t="shared" si="229"/>
        <v>243</v>
      </c>
    </row>
    <row r="4263" spans="2:9" x14ac:dyDescent="0.25">
      <c r="B4263">
        <f>IF('Input and Summary Results'!D3845=0,FALSE,'Input and Summary Results'!$B3845)</f>
        <v>243</v>
      </c>
      <c r="C4263">
        <f>IF(OR(B4263=0,'Input and Summary Results'!D3845=0,'Input and Summary Results'!D3845=""),FALSE,'Input and Summary Results'!$D3845)</f>
        <v>0.28982983000000001</v>
      </c>
      <c r="D4263">
        <f>IF(OR(B4263=0,'Input and Summary Results'!E3845=0),FALSE,'Input and Summary Results'!$E3845)</f>
        <v>9.3468659999999995E-2</v>
      </c>
      <c r="E4263">
        <f t="shared" si="227"/>
        <v>-0.53785691790662538</v>
      </c>
      <c r="F4263">
        <f t="shared" si="228"/>
        <v>0.13996281348955694</v>
      </c>
      <c r="G4263">
        <f>IF('Input and Summary Results'!$J$4="yes",IF(C4263=FALSE,FALSE,IF('Data Transformation'!E4263&lt;$R$10,E4263,$R$10)),IF(C4263=FALSE,FALSE,IF(C4263&lt;$R$10,C4263,$R$10)))</f>
        <v>0.28982983000000001</v>
      </c>
      <c r="H4263">
        <f>IF('Input and Summary Results'!$J$4="yes",'Data Transformation'!F4263,'Data Transformation'!D4263)</f>
        <v>9.3468659999999995E-2</v>
      </c>
      <c r="I4263">
        <f t="shared" si="229"/>
        <v>243</v>
      </c>
    </row>
    <row r="4264" spans="2:9" x14ac:dyDescent="0.25">
      <c r="B4264">
        <f>IF('Input and Summary Results'!D3846=0,FALSE,'Input and Summary Results'!$B3846)</f>
        <v>244</v>
      </c>
      <c r="C4264">
        <f>IF(OR(B4264=0,'Input and Summary Results'!D3846=0,'Input and Summary Results'!D3846=""),FALSE,'Input and Summary Results'!$D3846)</f>
        <v>-9.5052800000000007E-2</v>
      </c>
      <c r="D4264">
        <f>IF(OR(B4264=0,'Input and Summary Results'!E3846=0),FALSE,'Input and Summary Results'!$E3846)</f>
        <v>9.8183980000000004E-2</v>
      </c>
      <c r="E4264" t="e">
        <f t="shared" si="227"/>
        <v>#NUM!</v>
      </c>
      <c r="F4264">
        <f t="shared" si="228"/>
        <v>-0.448296602730272</v>
      </c>
      <c r="G4264">
        <f>IF('Input and Summary Results'!$J$4="yes",IF(C4264=FALSE,FALSE,IF('Data Transformation'!E4264&lt;$R$10,E4264,$R$10)),IF(C4264=FALSE,FALSE,IF(C4264&lt;$R$10,C4264,$R$10)))</f>
        <v>-9.5052800000000007E-2</v>
      </c>
      <c r="H4264">
        <f>IF('Input and Summary Results'!$J$4="yes",'Data Transformation'!F4264,'Data Transformation'!D4264)</f>
        <v>9.8183980000000004E-2</v>
      </c>
      <c r="I4264">
        <f t="shared" si="229"/>
        <v>244</v>
      </c>
    </row>
    <row r="4265" spans="2:9" x14ac:dyDescent="0.25">
      <c r="B4265">
        <f>IF('Input and Summary Results'!D3847=0,FALSE,'Input and Summary Results'!$B3847)</f>
        <v>244</v>
      </c>
      <c r="C4265">
        <f>IF(OR(B4265=0,'Input and Summary Results'!D3847=0,'Input and Summary Results'!D3847=""),FALSE,'Input and Summary Results'!$D3847)</f>
        <v>-6.1321199999999999E-2</v>
      </c>
      <c r="D4265">
        <f>IF(OR(B4265=0,'Input and Summary Results'!E3847=0),FALSE,'Input and Summary Results'!$E3847)</f>
        <v>7.6929010000000006E-2</v>
      </c>
      <c r="E4265" t="e">
        <f t="shared" si="227"/>
        <v>#NUM!</v>
      </c>
      <c r="F4265">
        <f t="shared" si="228"/>
        <v>-0.54446407343626679</v>
      </c>
      <c r="G4265">
        <f>IF('Input and Summary Results'!$J$4="yes",IF(C4265=FALSE,FALSE,IF('Data Transformation'!E4265&lt;$R$10,E4265,$R$10)),IF(C4265=FALSE,FALSE,IF(C4265&lt;$R$10,C4265,$R$10)))</f>
        <v>-6.1321199999999999E-2</v>
      </c>
      <c r="H4265">
        <f>IF('Input and Summary Results'!$J$4="yes",'Data Transformation'!F4265,'Data Transformation'!D4265)</f>
        <v>7.6929010000000006E-2</v>
      </c>
      <c r="I4265">
        <f t="shared" si="229"/>
        <v>244</v>
      </c>
    </row>
    <row r="4266" spans="2:9" x14ac:dyDescent="0.25">
      <c r="B4266">
        <f>IF('Input and Summary Results'!D3848=0,FALSE,'Input and Summary Results'!$B3848)</f>
        <v>244</v>
      </c>
      <c r="C4266">
        <f>IF(OR(B4266=0,'Input and Summary Results'!D3848=0,'Input and Summary Results'!D3848=""),FALSE,'Input and Summary Results'!$D3848)</f>
        <v>-5.22052E-2</v>
      </c>
      <c r="D4266">
        <f>IF(OR(B4266=0,'Input and Summary Results'!E3848=0),FALSE,'Input and Summary Results'!$E3848)</f>
        <v>4.6580549999999998E-2</v>
      </c>
      <c r="E4266" t="e">
        <f t="shared" ref="E4266:E4329" si="230">IF(C4266=FALSE,FALSE,LOG10(C4266))</f>
        <v>#NUM!</v>
      </c>
      <c r="F4266">
        <f t="shared" ref="F4266:F4329" si="231">IF(D4266=FALSE, FALSE,0.434*D4266/C4266)</f>
        <v>-0.38724032663412838</v>
      </c>
      <c r="G4266">
        <f>IF('Input and Summary Results'!$J$4="yes",IF(C4266=FALSE,FALSE,IF('Data Transformation'!E4266&lt;$R$10,E4266,$R$10)),IF(C4266=FALSE,FALSE,IF(C4266&lt;$R$10,C4266,$R$10)))</f>
        <v>-5.22052E-2</v>
      </c>
      <c r="H4266">
        <f>IF('Input and Summary Results'!$J$4="yes",'Data Transformation'!F4266,'Data Transformation'!D4266)</f>
        <v>4.6580549999999998E-2</v>
      </c>
      <c r="I4266">
        <f t="shared" si="229"/>
        <v>244</v>
      </c>
    </row>
    <row r="4267" spans="2:9" x14ac:dyDescent="0.25">
      <c r="B4267">
        <f>IF('Input and Summary Results'!D3849=0,FALSE,'Input and Summary Results'!$B3849)</f>
        <v>244</v>
      </c>
      <c r="C4267">
        <f>IF(OR(B4267=0,'Input and Summary Results'!D3849=0,'Input and Summary Results'!D3849=""),FALSE,'Input and Summary Results'!$D3849)</f>
        <v>-1.7398799999999999E-2</v>
      </c>
      <c r="D4267">
        <f>IF(OR(B4267=0,'Input and Summary Results'!E3849=0),FALSE,'Input and Summary Results'!$E3849)</f>
        <v>4.912296E-2</v>
      </c>
      <c r="E4267" t="e">
        <f t="shared" si="230"/>
        <v>#NUM!</v>
      </c>
      <c r="F4267">
        <f t="shared" si="231"/>
        <v>-1.2253353472653288</v>
      </c>
      <c r="G4267">
        <f>IF('Input and Summary Results'!$J$4="yes",IF(C4267=FALSE,FALSE,IF('Data Transformation'!E4267&lt;$R$10,E4267,$R$10)),IF(C4267=FALSE,FALSE,IF(C4267&lt;$R$10,C4267,$R$10)))</f>
        <v>-1.7398799999999999E-2</v>
      </c>
      <c r="H4267">
        <f>IF('Input and Summary Results'!$J$4="yes",'Data Transformation'!F4267,'Data Transformation'!D4267)</f>
        <v>4.912296E-2</v>
      </c>
      <c r="I4267">
        <f t="shared" si="229"/>
        <v>244</v>
      </c>
    </row>
    <row r="4268" spans="2:9" x14ac:dyDescent="0.25">
      <c r="B4268">
        <f>IF('Input and Summary Results'!D3850=0,FALSE,'Input and Summary Results'!$B3850)</f>
        <v>244</v>
      </c>
      <c r="C4268">
        <f>IF(OR(B4268=0,'Input and Summary Results'!D3850=0,'Input and Summary Results'!D3850=""),FALSE,'Input and Summary Results'!$D3850)</f>
        <v>1.9799999999999999E-4</v>
      </c>
      <c r="D4268">
        <f>IF(OR(B4268=0,'Input and Summary Results'!E3850=0),FALSE,'Input and Summary Results'!$E3850)</f>
        <v>6.6144659999999994E-2</v>
      </c>
      <c r="E4268">
        <f t="shared" si="230"/>
        <v>-3.7033348097384691</v>
      </c>
      <c r="F4268">
        <f t="shared" si="231"/>
        <v>144.98374969696971</v>
      </c>
      <c r="G4268">
        <f>IF('Input and Summary Results'!$J$4="yes",IF(C4268=FALSE,FALSE,IF('Data Transformation'!E4268&lt;$R$10,E4268,$R$10)),IF(C4268=FALSE,FALSE,IF(C4268&lt;$R$10,C4268,$R$10)))</f>
        <v>1.9799999999999999E-4</v>
      </c>
      <c r="H4268">
        <f>IF('Input and Summary Results'!$J$4="yes",'Data Transformation'!F4268,'Data Transformation'!D4268)</f>
        <v>6.6144659999999994E-2</v>
      </c>
      <c r="I4268">
        <f t="shared" si="229"/>
        <v>244</v>
      </c>
    </row>
    <row r="4269" spans="2:9" x14ac:dyDescent="0.25">
      <c r="B4269">
        <f>IF('Input and Summary Results'!D3851=0,FALSE,'Input and Summary Results'!$B3851)</f>
        <v>244</v>
      </c>
      <c r="C4269">
        <f>IF(OR(B4269=0,'Input and Summary Results'!D3851=0,'Input and Summary Results'!D3851=""),FALSE,'Input and Summary Results'!$D3851)</f>
        <v>3.4682900000000002E-3</v>
      </c>
      <c r="D4269">
        <f>IF(OR(B4269=0,'Input and Summary Results'!E3851=0),FALSE,'Input and Summary Results'!$E3851)</f>
        <v>7.5103119999999995E-2</v>
      </c>
      <c r="E4269">
        <f t="shared" si="230"/>
        <v>-2.4598845962782487</v>
      </c>
      <c r="F4269">
        <f t="shared" si="231"/>
        <v>9.3979321452358349</v>
      </c>
      <c r="G4269">
        <f>IF('Input and Summary Results'!$J$4="yes",IF(C4269=FALSE,FALSE,IF('Data Transformation'!E4269&lt;$R$10,E4269,$R$10)),IF(C4269=FALSE,FALSE,IF(C4269&lt;$R$10,C4269,$R$10)))</f>
        <v>3.4682900000000002E-3</v>
      </c>
      <c r="H4269">
        <f>IF('Input and Summary Results'!$J$4="yes",'Data Transformation'!F4269,'Data Transformation'!D4269)</f>
        <v>7.5103119999999995E-2</v>
      </c>
      <c r="I4269">
        <f t="shared" si="229"/>
        <v>244</v>
      </c>
    </row>
    <row r="4270" spans="2:9" x14ac:dyDescent="0.25">
      <c r="B4270">
        <f>IF('Input and Summary Results'!D3852=0,FALSE,'Input and Summary Results'!$B3852)</f>
        <v>244</v>
      </c>
      <c r="C4270">
        <f>IF(OR(B4270=0,'Input and Summary Results'!D3852=0,'Input and Summary Results'!D3852=""),FALSE,'Input and Summary Results'!$D3852)</f>
        <v>2.490185E-2</v>
      </c>
      <c r="D4270">
        <f>IF(OR(B4270=0,'Input and Summary Results'!E3852=0),FALSE,'Input and Summary Results'!$E3852)</f>
        <v>7.3593169999999999E-2</v>
      </c>
      <c r="E4270">
        <f t="shared" si="230"/>
        <v>-1.6037683872437756</v>
      </c>
      <c r="F4270">
        <f t="shared" si="231"/>
        <v>1.2826129697191171</v>
      </c>
      <c r="G4270">
        <f>IF('Input and Summary Results'!$J$4="yes",IF(C4270=FALSE,FALSE,IF('Data Transformation'!E4270&lt;$R$10,E4270,$R$10)),IF(C4270=FALSE,FALSE,IF(C4270&lt;$R$10,C4270,$R$10)))</f>
        <v>2.490185E-2</v>
      </c>
      <c r="H4270">
        <f>IF('Input and Summary Results'!$J$4="yes",'Data Transformation'!F4270,'Data Transformation'!D4270)</f>
        <v>7.3593169999999999E-2</v>
      </c>
      <c r="I4270">
        <f t="shared" si="229"/>
        <v>244</v>
      </c>
    </row>
    <row r="4271" spans="2:9" x14ac:dyDescent="0.25">
      <c r="B4271">
        <f>IF('Input and Summary Results'!D3853=0,FALSE,'Input and Summary Results'!$B3853)</f>
        <v>244</v>
      </c>
      <c r="C4271">
        <f>IF(OR(B4271=0,'Input and Summary Results'!D3853=0,'Input and Summary Results'!D3853=""),FALSE,'Input and Summary Results'!$D3853)</f>
        <v>4.9627020000000001E-2</v>
      </c>
      <c r="D4271">
        <f>IF(OR(B4271=0,'Input and Summary Results'!E3853=0),FALSE,'Input and Summary Results'!$E3853)</f>
        <v>6.0018729999999999E-2</v>
      </c>
      <c r="E4271">
        <f t="shared" si="230"/>
        <v>-1.3042818025059255</v>
      </c>
      <c r="F4271">
        <f t="shared" si="231"/>
        <v>0.52487795600058196</v>
      </c>
      <c r="G4271">
        <f>IF('Input and Summary Results'!$J$4="yes",IF(C4271=FALSE,FALSE,IF('Data Transformation'!E4271&lt;$R$10,E4271,$R$10)),IF(C4271=FALSE,FALSE,IF(C4271&lt;$R$10,C4271,$R$10)))</f>
        <v>4.9627020000000001E-2</v>
      </c>
      <c r="H4271">
        <f>IF('Input and Summary Results'!$J$4="yes",'Data Transformation'!F4271,'Data Transformation'!D4271)</f>
        <v>6.0018729999999999E-2</v>
      </c>
      <c r="I4271">
        <f t="shared" si="229"/>
        <v>244</v>
      </c>
    </row>
    <row r="4272" spans="2:9" x14ac:dyDescent="0.25">
      <c r="B4272">
        <f>IF('Input and Summary Results'!D3854=0,FALSE,'Input and Summary Results'!$B3854)</f>
        <v>244</v>
      </c>
      <c r="C4272">
        <f>IF(OR(B4272=0,'Input and Summary Results'!D3854=0,'Input and Summary Results'!D3854=""),FALSE,'Input and Summary Results'!$D3854)</f>
        <v>5.2196630000000001E-2</v>
      </c>
      <c r="D4272">
        <f>IF(OR(B4272=0,'Input and Summary Results'!E3854=0),FALSE,'Input and Summary Results'!$E3854)</f>
        <v>8.3009879999999994E-2</v>
      </c>
      <c r="E4272">
        <f t="shared" si="230"/>
        <v>-1.2823575356883454</v>
      </c>
      <c r="F4272">
        <f t="shared" si="231"/>
        <v>0.6902033315177627</v>
      </c>
      <c r="G4272">
        <f>IF('Input and Summary Results'!$J$4="yes",IF(C4272=FALSE,FALSE,IF('Data Transformation'!E4272&lt;$R$10,E4272,$R$10)),IF(C4272=FALSE,FALSE,IF(C4272&lt;$R$10,C4272,$R$10)))</f>
        <v>5.2196630000000001E-2</v>
      </c>
      <c r="H4272">
        <f>IF('Input and Summary Results'!$J$4="yes",'Data Transformation'!F4272,'Data Transformation'!D4272)</f>
        <v>8.3009879999999994E-2</v>
      </c>
      <c r="I4272">
        <f t="shared" si="229"/>
        <v>244</v>
      </c>
    </row>
    <row r="4273" spans="2:9" x14ac:dyDescent="0.25">
      <c r="B4273">
        <f>IF('Input and Summary Results'!D3855=0,FALSE,'Input and Summary Results'!$B3855)</f>
        <v>244</v>
      </c>
      <c r="C4273">
        <f>IF(OR(B4273=0,'Input and Summary Results'!D3855=0,'Input and Summary Results'!D3855=""),FALSE,'Input and Summary Results'!$D3855)</f>
        <v>6.6671659999999994E-2</v>
      </c>
      <c r="D4273">
        <f>IF(OR(B4273=0,'Input and Summary Results'!E3855=0),FALSE,'Input and Summary Results'!$E3855)</f>
        <v>7.8361680000000003E-2</v>
      </c>
      <c r="E4273">
        <f t="shared" si="230"/>
        <v>-1.176058731617124</v>
      </c>
      <c r="F4273">
        <f t="shared" si="231"/>
        <v>0.51009633058483927</v>
      </c>
      <c r="G4273">
        <f>IF('Input and Summary Results'!$J$4="yes",IF(C4273=FALSE,FALSE,IF('Data Transformation'!E4273&lt;$R$10,E4273,$R$10)),IF(C4273=FALSE,FALSE,IF(C4273&lt;$R$10,C4273,$R$10)))</f>
        <v>6.6671659999999994E-2</v>
      </c>
      <c r="H4273">
        <f>IF('Input and Summary Results'!$J$4="yes",'Data Transformation'!F4273,'Data Transformation'!D4273)</f>
        <v>7.8361680000000003E-2</v>
      </c>
      <c r="I4273">
        <f t="shared" si="229"/>
        <v>244</v>
      </c>
    </row>
    <row r="4274" spans="2:9" x14ac:dyDescent="0.25">
      <c r="B4274">
        <f>IF('Input and Summary Results'!D3856=0,FALSE,'Input and Summary Results'!$B3856)</f>
        <v>244</v>
      </c>
      <c r="C4274">
        <f>IF(OR(B4274=0,'Input and Summary Results'!D3856=0,'Input and Summary Results'!D3856=""),FALSE,'Input and Summary Results'!$D3856)</f>
        <v>0.16201167</v>
      </c>
      <c r="D4274">
        <f>IF(OR(B4274=0,'Input and Summary Results'!E3856=0),FALSE,'Input and Summary Results'!$E3856)</f>
        <v>9.1584449999999998E-2</v>
      </c>
      <c r="E4274">
        <f t="shared" si="230"/>
        <v>-0.79045370129648684</v>
      </c>
      <c r="F4274">
        <f t="shared" si="231"/>
        <v>0.24533819878530971</v>
      </c>
      <c r="G4274">
        <f>IF('Input and Summary Results'!$J$4="yes",IF(C4274=FALSE,FALSE,IF('Data Transformation'!E4274&lt;$R$10,E4274,$R$10)),IF(C4274=FALSE,FALSE,IF(C4274&lt;$R$10,C4274,$R$10)))</f>
        <v>0.16201167</v>
      </c>
      <c r="H4274">
        <f>IF('Input and Summary Results'!$J$4="yes",'Data Transformation'!F4274,'Data Transformation'!D4274)</f>
        <v>9.1584449999999998E-2</v>
      </c>
      <c r="I4274">
        <f t="shared" si="229"/>
        <v>244</v>
      </c>
    </row>
    <row r="4275" spans="2:9" x14ac:dyDescent="0.25">
      <c r="B4275">
        <f>IF('Input and Summary Results'!D3857=0,FALSE,'Input and Summary Results'!$B3857)</f>
        <v>244</v>
      </c>
      <c r="C4275">
        <f>IF(OR(B4275=0,'Input and Summary Results'!D3857=0,'Input and Summary Results'!D3857=""),FALSE,'Input and Summary Results'!$D3857)</f>
        <v>0.69761282999999996</v>
      </c>
      <c r="D4275">
        <f>IF(OR(B4275=0,'Input and Summary Results'!E3857=0),FALSE,'Input and Summary Results'!$E3857)</f>
        <v>6.5118910000000002E-2</v>
      </c>
      <c r="E4275">
        <f t="shared" si="230"/>
        <v>-0.15638554076619393</v>
      </c>
      <c r="F4275">
        <f t="shared" si="231"/>
        <v>4.0511879547857517E-2</v>
      </c>
      <c r="G4275">
        <f>IF('Input and Summary Results'!$J$4="yes",IF(C4275=FALSE,FALSE,IF('Data Transformation'!E4275&lt;$R$10,E4275,$R$10)),IF(C4275=FALSE,FALSE,IF(C4275&lt;$R$10,C4275,$R$10)))</f>
        <v>0.69761282999999996</v>
      </c>
      <c r="H4275">
        <f>IF('Input and Summary Results'!$J$4="yes",'Data Transformation'!F4275,'Data Transformation'!D4275)</f>
        <v>6.5118910000000002E-2</v>
      </c>
      <c r="I4275">
        <f t="shared" si="229"/>
        <v>244</v>
      </c>
    </row>
    <row r="4276" spans="2:9" x14ac:dyDescent="0.25">
      <c r="B4276">
        <f>IF('Input and Summary Results'!D3858=0,FALSE,'Input and Summary Results'!$B3858)</f>
        <v>244</v>
      </c>
      <c r="C4276">
        <f>IF(OR(B4276=0,'Input and Summary Results'!D3858=0,'Input and Summary Results'!D3858=""),FALSE,'Input and Summary Results'!$D3858)</f>
        <v>0.98032808000000005</v>
      </c>
      <c r="D4276">
        <f>IF(OR(B4276=0,'Input and Summary Results'!E3858=0),FALSE,'Input and Summary Results'!$E3858)</f>
        <v>7.5404139999999995E-2</v>
      </c>
      <c r="E4276">
        <f t="shared" si="230"/>
        <v>-8.6285574820162952E-3</v>
      </c>
      <c r="F4276">
        <f t="shared" si="231"/>
        <v>3.3382086494961966E-2</v>
      </c>
      <c r="G4276">
        <f>IF('Input and Summary Results'!$J$4="yes",IF(C4276=FALSE,FALSE,IF('Data Transformation'!E4276&lt;$R$10,E4276,$R$10)),IF(C4276=FALSE,FALSE,IF(C4276&lt;$R$10,C4276,$R$10)))</f>
        <v>0.98032808000000005</v>
      </c>
      <c r="H4276">
        <f>IF('Input and Summary Results'!$J$4="yes",'Data Transformation'!F4276,'Data Transformation'!D4276)</f>
        <v>7.5404139999999995E-2</v>
      </c>
      <c r="I4276">
        <f t="shared" si="229"/>
        <v>244</v>
      </c>
    </row>
    <row r="4277" spans="2:9" x14ac:dyDescent="0.25">
      <c r="B4277">
        <f>IF('Input and Summary Results'!D3859=0,FALSE,'Input and Summary Results'!$B3859)</f>
        <v>244</v>
      </c>
      <c r="C4277">
        <f>IF(OR(B4277=0,'Input and Summary Results'!D3859=0,'Input and Summary Results'!D3859=""),FALSE,'Input and Summary Results'!$D3859)</f>
        <v>1.1116841</v>
      </c>
      <c r="D4277">
        <f>IF(OR(B4277=0,'Input and Summary Results'!E3859=0),FALSE,'Input and Summary Results'!$E3859)</f>
        <v>8.0356029999999995E-2</v>
      </c>
      <c r="E4277">
        <f t="shared" si="230"/>
        <v>4.5981394154586352E-2</v>
      </c>
      <c r="F4277">
        <f t="shared" si="231"/>
        <v>3.1370887664940061E-2</v>
      </c>
      <c r="G4277">
        <f>IF('Input and Summary Results'!$J$4="yes",IF(C4277=FALSE,FALSE,IF('Data Transformation'!E4277&lt;$R$10,E4277,$R$10)),IF(C4277=FALSE,FALSE,IF(C4277&lt;$R$10,C4277,$R$10)))</f>
        <v>1.1116841</v>
      </c>
      <c r="H4277">
        <f>IF('Input and Summary Results'!$J$4="yes",'Data Transformation'!F4277,'Data Transformation'!D4277)</f>
        <v>8.0356029999999995E-2</v>
      </c>
      <c r="I4277">
        <f t="shared" si="229"/>
        <v>244</v>
      </c>
    </row>
    <row r="4278" spans="2:9" x14ac:dyDescent="0.25">
      <c r="B4278">
        <f>IF('Input and Summary Results'!D3860=0,FALSE,'Input and Summary Results'!$B3860)</f>
        <v>245</v>
      </c>
      <c r="C4278">
        <f>IF(OR(B4278=0,'Input and Summary Results'!D3860=0,'Input and Summary Results'!D3860=""),FALSE,'Input and Summary Results'!$D3860)</f>
        <v>-0.10680829999999999</v>
      </c>
      <c r="D4278">
        <f>IF(OR(B4278=0,'Input and Summary Results'!E3860=0),FALSE,'Input and Summary Results'!$E3860)</f>
        <v>6.7942849999999999E-2</v>
      </c>
      <c r="E4278" t="e">
        <f t="shared" si="230"/>
        <v>#NUM!</v>
      </c>
      <c r="F4278">
        <f t="shared" si="231"/>
        <v>-0.27607589391461151</v>
      </c>
      <c r="G4278">
        <f>IF('Input and Summary Results'!$J$4="yes",IF(C4278=FALSE,FALSE,IF('Data Transformation'!E4278&lt;$R$10,E4278,$R$10)),IF(C4278=FALSE,FALSE,IF(C4278&lt;$R$10,C4278,$R$10)))</f>
        <v>-0.10680829999999999</v>
      </c>
      <c r="H4278">
        <f>IF('Input and Summary Results'!$J$4="yes",'Data Transformation'!F4278,'Data Transformation'!D4278)</f>
        <v>6.7942849999999999E-2</v>
      </c>
      <c r="I4278">
        <f t="shared" si="229"/>
        <v>245</v>
      </c>
    </row>
    <row r="4279" spans="2:9" x14ac:dyDescent="0.25">
      <c r="B4279">
        <f>IF('Input and Summary Results'!D3861=0,FALSE,'Input and Summary Results'!$B3861)</f>
        <v>245</v>
      </c>
      <c r="C4279">
        <f>IF(OR(B4279=0,'Input and Summary Results'!D3861=0,'Input and Summary Results'!D3861=""),FALSE,'Input and Summary Results'!$D3861)</f>
        <v>-7.2326500000000002E-2</v>
      </c>
      <c r="D4279">
        <f>IF(OR(B4279=0,'Input and Summary Results'!E3861=0),FALSE,'Input and Summary Results'!$E3861)</f>
        <v>8.8664560000000003E-2</v>
      </c>
      <c r="E4279" t="e">
        <f t="shared" si="230"/>
        <v>#NUM!</v>
      </c>
      <c r="F4279">
        <f t="shared" si="231"/>
        <v>-0.53203762161863211</v>
      </c>
      <c r="G4279">
        <f>IF('Input and Summary Results'!$J$4="yes",IF(C4279=FALSE,FALSE,IF('Data Transformation'!E4279&lt;$R$10,E4279,$R$10)),IF(C4279=FALSE,FALSE,IF(C4279&lt;$R$10,C4279,$R$10)))</f>
        <v>-7.2326500000000002E-2</v>
      </c>
      <c r="H4279">
        <f>IF('Input and Summary Results'!$J$4="yes",'Data Transformation'!F4279,'Data Transformation'!D4279)</f>
        <v>8.8664560000000003E-2</v>
      </c>
      <c r="I4279">
        <f t="shared" si="229"/>
        <v>245</v>
      </c>
    </row>
    <row r="4280" spans="2:9" x14ac:dyDescent="0.25">
      <c r="B4280">
        <f>IF('Input and Summary Results'!D3862=0,FALSE,'Input and Summary Results'!$B3862)</f>
        <v>245</v>
      </c>
      <c r="C4280">
        <f>IF(OR(B4280=0,'Input and Summary Results'!D3862=0,'Input and Summary Results'!D3862=""),FALSE,'Input and Summary Results'!$D3862)</f>
        <v>-6.7534999999999998E-2</v>
      </c>
      <c r="D4280">
        <f>IF(OR(B4280=0,'Input and Summary Results'!E3862=0),FALSE,'Input and Summary Results'!$E3862)</f>
        <v>6.2804830000000006E-2</v>
      </c>
      <c r="E4280" t="e">
        <f t="shared" si="230"/>
        <v>#NUM!</v>
      </c>
      <c r="F4280">
        <f t="shared" si="231"/>
        <v>-0.40360252047086698</v>
      </c>
      <c r="G4280">
        <f>IF('Input and Summary Results'!$J$4="yes",IF(C4280=FALSE,FALSE,IF('Data Transformation'!E4280&lt;$R$10,E4280,$R$10)),IF(C4280=FALSE,FALSE,IF(C4280&lt;$R$10,C4280,$R$10)))</f>
        <v>-6.7534999999999998E-2</v>
      </c>
      <c r="H4280">
        <f>IF('Input and Summary Results'!$J$4="yes",'Data Transformation'!F4280,'Data Transformation'!D4280)</f>
        <v>6.2804830000000006E-2</v>
      </c>
      <c r="I4280">
        <f t="shared" si="229"/>
        <v>245</v>
      </c>
    </row>
    <row r="4281" spans="2:9" x14ac:dyDescent="0.25">
      <c r="B4281">
        <f>IF('Input and Summary Results'!D3863=0,FALSE,'Input and Summary Results'!$B3863)</f>
        <v>245</v>
      </c>
      <c r="C4281">
        <f>IF(OR(B4281=0,'Input and Summary Results'!D3863=0,'Input and Summary Results'!D3863=""),FALSE,'Input and Summary Results'!$D3863)</f>
        <v>-3.7108799999999997E-2</v>
      </c>
      <c r="D4281">
        <f>IF(OR(B4281=0,'Input and Summary Results'!E3863=0),FALSE,'Input and Summary Results'!$E3863)</f>
        <v>9.7847519999999993E-2</v>
      </c>
      <c r="E4281" t="e">
        <f t="shared" si="230"/>
        <v>#NUM!</v>
      </c>
      <c r="F4281">
        <f t="shared" si="231"/>
        <v>-1.1443599275643512</v>
      </c>
      <c r="G4281">
        <f>IF('Input and Summary Results'!$J$4="yes",IF(C4281=FALSE,FALSE,IF('Data Transformation'!E4281&lt;$R$10,E4281,$R$10)),IF(C4281=FALSE,FALSE,IF(C4281&lt;$R$10,C4281,$R$10)))</f>
        <v>-3.7108799999999997E-2</v>
      </c>
      <c r="H4281">
        <f>IF('Input and Summary Results'!$J$4="yes",'Data Transformation'!F4281,'Data Transformation'!D4281)</f>
        <v>9.7847519999999993E-2</v>
      </c>
      <c r="I4281">
        <f t="shared" si="229"/>
        <v>245</v>
      </c>
    </row>
    <row r="4282" spans="2:9" x14ac:dyDescent="0.25">
      <c r="B4282">
        <f>IF('Input and Summary Results'!D3864=0,FALSE,'Input and Summary Results'!$B3864)</f>
        <v>245</v>
      </c>
      <c r="C4282">
        <f>IF(OR(B4282=0,'Input and Summary Results'!D3864=0,'Input and Summary Results'!D3864=""),FALSE,'Input and Summary Results'!$D3864)</f>
        <v>-3.1785800000000003E-2</v>
      </c>
      <c r="D4282">
        <f>IF(OR(B4282=0,'Input and Summary Results'!E3864=0),FALSE,'Input and Summary Results'!$E3864)</f>
        <v>5.1174699999999997E-2</v>
      </c>
      <c r="E4282" t="e">
        <f t="shared" si="230"/>
        <v>#NUM!</v>
      </c>
      <c r="F4282">
        <f t="shared" si="231"/>
        <v>-0.69873401959365489</v>
      </c>
      <c r="G4282">
        <f>IF('Input and Summary Results'!$J$4="yes",IF(C4282=FALSE,FALSE,IF('Data Transformation'!E4282&lt;$R$10,E4282,$R$10)),IF(C4282=FALSE,FALSE,IF(C4282&lt;$R$10,C4282,$R$10)))</f>
        <v>-3.1785800000000003E-2</v>
      </c>
      <c r="H4282">
        <f>IF('Input and Summary Results'!$J$4="yes",'Data Transformation'!F4282,'Data Transformation'!D4282)</f>
        <v>5.1174699999999997E-2</v>
      </c>
      <c r="I4282">
        <f t="shared" si="229"/>
        <v>245</v>
      </c>
    </row>
    <row r="4283" spans="2:9" x14ac:dyDescent="0.25">
      <c r="B4283">
        <f>IF('Input and Summary Results'!D3865=0,FALSE,'Input and Summary Results'!$B3865)</f>
        <v>245</v>
      </c>
      <c r="C4283">
        <f>IF(OR(B4283=0,'Input and Summary Results'!D3865=0,'Input and Summary Results'!D3865=""),FALSE,'Input and Summary Results'!$D3865)</f>
        <v>-2.8569199999999999E-2</v>
      </c>
      <c r="D4283">
        <f>IF(OR(B4283=0,'Input and Summary Results'!E3865=0),FALSE,'Input and Summary Results'!$E3865)</f>
        <v>6.4475519999999995E-2</v>
      </c>
      <c r="E4283" t="e">
        <f t="shared" si="230"/>
        <v>#NUM!</v>
      </c>
      <c r="F4283">
        <f t="shared" si="231"/>
        <v>-0.97945954664463819</v>
      </c>
      <c r="G4283">
        <f>IF('Input and Summary Results'!$J$4="yes",IF(C4283=FALSE,FALSE,IF('Data Transformation'!E4283&lt;$R$10,E4283,$R$10)),IF(C4283=FALSE,FALSE,IF(C4283&lt;$R$10,C4283,$R$10)))</f>
        <v>-2.8569199999999999E-2</v>
      </c>
      <c r="H4283">
        <f>IF('Input and Summary Results'!$J$4="yes",'Data Transformation'!F4283,'Data Transformation'!D4283)</f>
        <v>6.4475519999999995E-2</v>
      </c>
      <c r="I4283">
        <f t="shared" si="229"/>
        <v>245</v>
      </c>
    </row>
    <row r="4284" spans="2:9" x14ac:dyDescent="0.25">
      <c r="B4284">
        <f>IF('Input and Summary Results'!D3866=0,FALSE,'Input and Summary Results'!$B3866)</f>
        <v>245</v>
      </c>
      <c r="C4284">
        <f>IF(OR(B4284=0,'Input and Summary Results'!D3866=0,'Input and Summary Results'!D3866=""),FALSE,'Input and Summary Results'!$D3866)</f>
        <v>-1.7560900000000001E-2</v>
      </c>
      <c r="D4284">
        <f>IF(OR(B4284=0,'Input and Summary Results'!E3866=0),FALSE,'Input and Summary Results'!$E3866)</f>
        <v>9.4142320000000002E-2</v>
      </c>
      <c r="E4284" t="e">
        <f t="shared" si="230"/>
        <v>#NUM!</v>
      </c>
      <c r="F4284">
        <f t="shared" si="231"/>
        <v>-2.3266328536692309</v>
      </c>
      <c r="G4284">
        <f>IF('Input and Summary Results'!$J$4="yes",IF(C4284=FALSE,FALSE,IF('Data Transformation'!E4284&lt;$R$10,E4284,$R$10)),IF(C4284=FALSE,FALSE,IF(C4284&lt;$R$10,C4284,$R$10)))</f>
        <v>-1.7560900000000001E-2</v>
      </c>
      <c r="H4284">
        <f>IF('Input and Summary Results'!$J$4="yes",'Data Transformation'!F4284,'Data Transformation'!D4284)</f>
        <v>9.4142320000000002E-2</v>
      </c>
      <c r="I4284">
        <f t="shared" si="229"/>
        <v>245</v>
      </c>
    </row>
    <row r="4285" spans="2:9" x14ac:dyDescent="0.25">
      <c r="B4285">
        <f>IF('Input and Summary Results'!D3867=0,FALSE,'Input and Summary Results'!$B3867)</f>
        <v>245</v>
      </c>
      <c r="C4285">
        <f>IF(OR(B4285=0,'Input and Summary Results'!D3867=0,'Input and Summary Results'!D3867=""),FALSE,'Input and Summary Results'!$D3867)</f>
        <v>-1.3882E-2</v>
      </c>
      <c r="D4285">
        <f>IF(OR(B4285=0,'Input and Summary Results'!E3867=0),FALSE,'Input and Summary Results'!$E3867)</f>
        <v>6.6833610000000002E-2</v>
      </c>
      <c r="E4285" t="e">
        <f t="shared" si="230"/>
        <v>#NUM!</v>
      </c>
      <c r="F4285">
        <f t="shared" si="231"/>
        <v>-2.0894530139749317</v>
      </c>
      <c r="G4285">
        <f>IF('Input and Summary Results'!$J$4="yes",IF(C4285=FALSE,FALSE,IF('Data Transformation'!E4285&lt;$R$10,E4285,$R$10)),IF(C4285=FALSE,FALSE,IF(C4285&lt;$R$10,C4285,$R$10)))</f>
        <v>-1.3882E-2</v>
      </c>
      <c r="H4285">
        <f>IF('Input and Summary Results'!$J$4="yes",'Data Transformation'!F4285,'Data Transformation'!D4285)</f>
        <v>6.6833610000000002E-2</v>
      </c>
      <c r="I4285">
        <f t="shared" si="229"/>
        <v>245</v>
      </c>
    </row>
    <row r="4286" spans="2:9" x14ac:dyDescent="0.25">
      <c r="B4286">
        <f>IF('Input and Summary Results'!D3868=0,FALSE,'Input and Summary Results'!$B3868)</f>
        <v>245</v>
      </c>
      <c r="C4286">
        <f>IF(OR(B4286=0,'Input and Summary Results'!D3868=0,'Input and Summary Results'!D3868=""),FALSE,'Input and Summary Results'!$D3868)</f>
        <v>2.299201E-2</v>
      </c>
      <c r="D4286">
        <f>IF(OR(B4286=0,'Input and Summary Results'!E3868=0),FALSE,'Input and Summary Results'!$E3868)</f>
        <v>8.7326059999999997E-2</v>
      </c>
      <c r="E4286">
        <f t="shared" si="230"/>
        <v>-1.6384230603205021</v>
      </c>
      <c r="F4286">
        <f t="shared" si="231"/>
        <v>1.6483774163285421</v>
      </c>
      <c r="G4286">
        <f>IF('Input and Summary Results'!$J$4="yes",IF(C4286=FALSE,FALSE,IF('Data Transformation'!E4286&lt;$R$10,E4286,$R$10)),IF(C4286=FALSE,FALSE,IF(C4286&lt;$R$10,C4286,$R$10)))</f>
        <v>2.299201E-2</v>
      </c>
      <c r="H4286">
        <f>IF('Input and Summary Results'!$J$4="yes",'Data Transformation'!F4286,'Data Transformation'!D4286)</f>
        <v>8.7326059999999997E-2</v>
      </c>
      <c r="I4286">
        <f t="shared" si="229"/>
        <v>245</v>
      </c>
    </row>
    <row r="4287" spans="2:9" x14ac:dyDescent="0.25">
      <c r="B4287">
        <f>IF('Input and Summary Results'!D3869=0,FALSE,'Input and Summary Results'!$B3869)</f>
        <v>245</v>
      </c>
      <c r="C4287">
        <f>IF(OR(B4287=0,'Input and Summary Results'!D3869=0,'Input and Summary Results'!D3869=""),FALSE,'Input and Summary Results'!$D3869)</f>
        <v>3.3406440000000003E-2</v>
      </c>
      <c r="D4287">
        <f>IF(OR(B4287=0,'Input and Summary Results'!E3869=0),FALSE,'Input and Summary Results'!$E3869)</f>
        <v>0.11087973</v>
      </c>
      <c r="E4287">
        <f t="shared" si="230"/>
        <v>-1.4761698030428951</v>
      </c>
      <c r="F4287">
        <f t="shared" si="231"/>
        <v>1.4404947914234498</v>
      </c>
      <c r="G4287">
        <f>IF('Input and Summary Results'!$J$4="yes",IF(C4287=FALSE,FALSE,IF('Data Transformation'!E4287&lt;$R$10,E4287,$R$10)),IF(C4287=FALSE,FALSE,IF(C4287&lt;$R$10,C4287,$R$10)))</f>
        <v>3.3406440000000003E-2</v>
      </c>
      <c r="H4287">
        <f>IF('Input and Summary Results'!$J$4="yes",'Data Transformation'!F4287,'Data Transformation'!D4287)</f>
        <v>0.11087973</v>
      </c>
      <c r="I4287">
        <f t="shared" si="229"/>
        <v>245</v>
      </c>
    </row>
    <row r="4288" spans="2:9" x14ac:dyDescent="0.25">
      <c r="B4288">
        <f>IF('Input and Summary Results'!D3870=0,FALSE,'Input and Summary Results'!$B3870)</f>
        <v>245</v>
      </c>
      <c r="C4288">
        <f>IF(OR(B4288=0,'Input and Summary Results'!D3870=0,'Input and Summary Results'!D3870=""),FALSE,'Input and Summary Results'!$D3870)</f>
        <v>6.773912E-2</v>
      </c>
      <c r="D4288">
        <f>IF(OR(B4288=0,'Input and Summary Results'!E3870=0),FALSE,'Input and Summary Results'!$E3870)</f>
        <v>5.1409700000000003E-2</v>
      </c>
      <c r="E4288">
        <f t="shared" si="230"/>
        <v>-1.1691604495813577</v>
      </c>
      <c r="F4288">
        <f t="shared" si="231"/>
        <v>0.32937850093121968</v>
      </c>
      <c r="G4288">
        <f>IF('Input and Summary Results'!$J$4="yes",IF(C4288=FALSE,FALSE,IF('Data Transformation'!E4288&lt;$R$10,E4288,$R$10)),IF(C4288=FALSE,FALSE,IF(C4288&lt;$R$10,C4288,$R$10)))</f>
        <v>6.773912E-2</v>
      </c>
      <c r="H4288">
        <f>IF('Input and Summary Results'!$J$4="yes",'Data Transformation'!F4288,'Data Transformation'!D4288)</f>
        <v>5.1409700000000003E-2</v>
      </c>
      <c r="I4288">
        <f t="shared" si="229"/>
        <v>245</v>
      </c>
    </row>
    <row r="4289" spans="2:9" x14ac:dyDescent="0.25">
      <c r="B4289">
        <f>IF('Input and Summary Results'!D3871=0,FALSE,'Input and Summary Results'!$B3871)</f>
        <v>245</v>
      </c>
      <c r="C4289">
        <f>IF(OR(B4289=0,'Input and Summary Results'!D3871=0,'Input and Summary Results'!D3871=""),FALSE,'Input and Summary Results'!$D3871)</f>
        <v>0.12463129000000001</v>
      </c>
      <c r="D4289">
        <f>IF(OR(B4289=0,'Input and Summary Results'!E3871=0),FALSE,'Input and Summary Results'!$E3871)</f>
        <v>6.0623650000000001E-2</v>
      </c>
      <c r="E4289">
        <f t="shared" si="230"/>
        <v>-0.9043729097767228</v>
      </c>
      <c r="F4289">
        <f t="shared" si="231"/>
        <v>0.21110801388640041</v>
      </c>
      <c r="G4289">
        <f>IF('Input and Summary Results'!$J$4="yes",IF(C4289=FALSE,FALSE,IF('Data Transformation'!E4289&lt;$R$10,E4289,$R$10)),IF(C4289=FALSE,FALSE,IF(C4289&lt;$R$10,C4289,$R$10)))</f>
        <v>0.12463129000000001</v>
      </c>
      <c r="H4289">
        <f>IF('Input and Summary Results'!$J$4="yes",'Data Transformation'!F4289,'Data Transformation'!D4289)</f>
        <v>6.0623650000000001E-2</v>
      </c>
      <c r="I4289">
        <f t="shared" si="229"/>
        <v>245</v>
      </c>
    </row>
    <row r="4290" spans="2:9" x14ac:dyDescent="0.25">
      <c r="B4290">
        <f>IF('Input and Summary Results'!D3872=0,FALSE,'Input and Summary Results'!$B3872)</f>
        <v>245</v>
      </c>
      <c r="C4290">
        <f>IF(OR(B4290=0,'Input and Summary Results'!D3872=0,'Input and Summary Results'!D3872=""),FALSE,'Input and Summary Results'!$D3872)</f>
        <v>0.13115704</v>
      </c>
      <c r="D4290">
        <f>IF(OR(B4290=0,'Input and Summary Results'!E3872=0),FALSE,'Input and Summary Results'!$E3872)</f>
        <v>7.5317759999999997E-2</v>
      </c>
      <c r="E4290">
        <f t="shared" si="230"/>
        <v>-0.88220839320862143</v>
      </c>
      <c r="F4290">
        <f t="shared" si="231"/>
        <v>0.24922724575059024</v>
      </c>
      <c r="G4290">
        <f>IF('Input and Summary Results'!$J$4="yes",IF(C4290=FALSE,FALSE,IF('Data Transformation'!E4290&lt;$R$10,E4290,$R$10)),IF(C4290=FALSE,FALSE,IF(C4290&lt;$R$10,C4290,$R$10)))</f>
        <v>0.13115704</v>
      </c>
      <c r="H4290">
        <f>IF('Input and Summary Results'!$J$4="yes",'Data Transformation'!F4290,'Data Transformation'!D4290)</f>
        <v>7.5317759999999997E-2</v>
      </c>
      <c r="I4290">
        <f t="shared" si="229"/>
        <v>245</v>
      </c>
    </row>
    <row r="4291" spans="2:9" x14ac:dyDescent="0.25">
      <c r="B4291">
        <f>IF('Input and Summary Results'!D3873=0,FALSE,'Input and Summary Results'!$B3873)</f>
        <v>245</v>
      </c>
      <c r="C4291">
        <f>IF(OR(B4291=0,'Input and Summary Results'!D3873=0,'Input and Summary Results'!D3873=""),FALSE,'Input and Summary Results'!$D3873)</f>
        <v>0.14829360999999999</v>
      </c>
      <c r="D4291">
        <f>IF(OR(B4291=0,'Input and Summary Results'!E3873=0),FALSE,'Input and Summary Results'!$E3873)</f>
        <v>0.11460656</v>
      </c>
      <c r="E4291">
        <f t="shared" si="230"/>
        <v>-0.82887756240067534</v>
      </c>
      <c r="F4291">
        <f t="shared" si="231"/>
        <v>0.33541058876373703</v>
      </c>
      <c r="G4291">
        <f>IF('Input and Summary Results'!$J$4="yes",IF(C4291=FALSE,FALSE,IF('Data Transformation'!E4291&lt;$R$10,E4291,$R$10)),IF(C4291=FALSE,FALSE,IF(C4291&lt;$R$10,C4291,$R$10)))</f>
        <v>0.14829360999999999</v>
      </c>
      <c r="H4291">
        <f>IF('Input and Summary Results'!$J$4="yes",'Data Transformation'!F4291,'Data Transformation'!D4291)</f>
        <v>0.11460656</v>
      </c>
      <c r="I4291">
        <f t="shared" si="229"/>
        <v>245</v>
      </c>
    </row>
    <row r="4292" spans="2:9" x14ac:dyDescent="0.25">
      <c r="B4292">
        <f>IF('Input and Summary Results'!D3874=0,FALSE,'Input and Summary Results'!$B3874)</f>
        <v>245</v>
      </c>
      <c r="C4292">
        <f>IF(OR(B4292=0,'Input and Summary Results'!D3874=0,'Input and Summary Results'!D3874=""),FALSE,'Input and Summary Results'!$D3874)</f>
        <v>0.22908883999999999</v>
      </c>
      <c r="D4292">
        <f>IF(OR(B4292=0,'Input and Summary Results'!E3874=0),FALSE,'Input and Summary Results'!$E3874)</f>
        <v>6.7492259999999998E-2</v>
      </c>
      <c r="E4292">
        <f t="shared" si="230"/>
        <v>-0.63999606683185783</v>
      </c>
      <c r="F4292">
        <f t="shared" si="231"/>
        <v>0.12786149181252129</v>
      </c>
      <c r="G4292">
        <f>IF('Input and Summary Results'!$J$4="yes",IF(C4292=FALSE,FALSE,IF('Data Transformation'!E4292&lt;$R$10,E4292,$R$10)),IF(C4292=FALSE,FALSE,IF(C4292&lt;$R$10,C4292,$R$10)))</f>
        <v>0.22908883999999999</v>
      </c>
      <c r="H4292">
        <f>IF('Input and Summary Results'!$J$4="yes",'Data Transformation'!F4292,'Data Transformation'!D4292)</f>
        <v>6.7492259999999998E-2</v>
      </c>
      <c r="I4292">
        <f t="shared" si="229"/>
        <v>245</v>
      </c>
    </row>
    <row r="4293" spans="2:9" x14ac:dyDescent="0.25">
      <c r="B4293">
        <f>IF('Input and Summary Results'!D3875=0,FALSE,'Input and Summary Results'!$B3875)</f>
        <v>245</v>
      </c>
      <c r="C4293">
        <f>IF(OR(B4293=0,'Input and Summary Results'!D3875=0,'Input and Summary Results'!D3875=""),FALSE,'Input and Summary Results'!$D3875)</f>
        <v>0.65742884999999995</v>
      </c>
      <c r="D4293">
        <f>IF(OR(B4293=0,'Input and Summary Results'!E3875=0),FALSE,'Input and Summary Results'!$E3875)</f>
        <v>6.5050810000000001E-2</v>
      </c>
      <c r="E4293">
        <f t="shared" si="230"/>
        <v>-0.18215124165858571</v>
      </c>
      <c r="F4293">
        <f t="shared" si="231"/>
        <v>4.2943128431312379E-2</v>
      </c>
      <c r="G4293">
        <f>IF('Input and Summary Results'!$J$4="yes",IF(C4293=FALSE,FALSE,IF('Data Transformation'!E4293&lt;$R$10,E4293,$R$10)),IF(C4293=FALSE,FALSE,IF(C4293&lt;$R$10,C4293,$R$10)))</f>
        <v>0.65742884999999995</v>
      </c>
      <c r="H4293">
        <f>IF('Input and Summary Results'!$J$4="yes",'Data Transformation'!F4293,'Data Transformation'!D4293)</f>
        <v>6.5050810000000001E-2</v>
      </c>
      <c r="I4293">
        <f t="shared" ref="I4293:I4356" si="232">IF(G4293=FALSE,"",B4293)</f>
        <v>245</v>
      </c>
    </row>
    <row r="4294" spans="2:9" x14ac:dyDescent="0.25">
      <c r="B4294">
        <f>IF('Input and Summary Results'!D3876=0,FALSE,'Input and Summary Results'!$B3876)</f>
        <v>246</v>
      </c>
      <c r="C4294">
        <f>IF(OR(B4294=0,'Input and Summary Results'!D3876=0,'Input and Summary Results'!D3876=""),FALSE,'Input and Summary Results'!$D3876)</f>
        <v>-1.4989999999999999E-3</v>
      </c>
      <c r="D4294">
        <f>IF(OR(B4294=0,'Input and Summary Results'!E3876=0),FALSE,'Input and Summary Results'!$E3876)</f>
        <v>5.798789E-2</v>
      </c>
      <c r="E4294" t="e">
        <f t="shared" si="230"/>
        <v>#NUM!</v>
      </c>
      <c r="F4294">
        <f t="shared" si="231"/>
        <v>-16.789022188125418</v>
      </c>
      <c r="G4294">
        <f>IF('Input and Summary Results'!$J$4="yes",IF(C4294=FALSE,FALSE,IF('Data Transformation'!E4294&lt;$R$10,E4294,$R$10)),IF(C4294=FALSE,FALSE,IF(C4294&lt;$R$10,C4294,$R$10)))</f>
        <v>-1.4989999999999999E-3</v>
      </c>
      <c r="H4294">
        <f>IF('Input and Summary Results'!$J$4="yes",'Data Transformation'!F4294,'Data Transformation'!D4294)</f>
        <v>5.798789E-2</v>
      </c>
      <c r="I4294">
        <f t="shared" si="232"/>
        <v>246</v>
      </c>
    </row>
    <row r="4295" spans="2:9" x14ac:dyDescent="0.25">
      <c r="B4295">
        <f>IF('Input and Summary Results'!D3877=0,FALSE,'Input and Summary Results'!$B3877)</f>
        <v>246</v>
      </c>
      <c r="C4295">
        <f>IF(OR(B4295=0,'Input and Summary Results'!D3877=0,'Input and Summary Results'!D3877=""),FALSE,'Input and Summary Results'!$D3877)</f>
        <v>3.0966790000000001E-2</v>
      </c>
      <c r="D4295">
        <f>IF(OR(B4295=0,'Input and Summary Results'!E3877=0),FALSE,'Input and Summary Results'!$E3877)</f>
        <v>6.4872849999999996E-2</v>
      </c>
      <c r="E4295">
        <f t="shared" si="230"/>
        <v>-1.5091038110313133</v>
      </c>
      <c r="F4295">
        <f t="shared" si="231"/>
        <v>0.90919391063781541</v>
      </c>
      <c r="G4295">
        <f>IF('Input and Summary Results'!$J$4="yes",IF(C4295=FALSE,FALSE,IF('Data Transformation'!E4295&lt;$R$10,E4295,$R$10)),IF(C4295=FALSE,FALSE,IF(C4295&lt;$R$10,C4295,$R$10)))</f>
        <v>3.0966790000000001E-2</v>
      </c>
      <c r="H4295">
        <f>IF('Input and Summary Results'!$J$4="yes",'Data Transformation'!F4295,'Data Transformation'!D4295)</f>
        <v>6.4872849999999996E-2</v>
      </c>
      <c r="I4295">
        <f t="shared" si="232"/>
        <v>246</v>
      </c>
    </row>
    <row r="4296" spans="2:9" x14ac:dyDescent="0.25">
      <c r="B4296">
        <f>IF('Input and Summary Results'!D3878=0,FALSE,'Input and Summary Results'!$B3878)</f>
        <v>246</v>
      </c>
      <c r="C4296">
        <f>IF(OR(B4296=0,'Input and Summary Results'!D3878=0,'Input and Summary Results'!D3878=""),FALSE,'Input and Summary Results'!$D3878)</f>
        <v>4.2872430000000003E-2</v>
      </c>
      <c r="D4296">
        <f>IF(OR(B4296=0,'Input and Summary Results'!E3878=0),FALSE,'Input and Summary Results'!$E3878)</f>
        <v>6.5701709999999997E-2</v>
      </c>
      <c r="E4296">
        <f t="shared" si="230"/>
        <v>-1.3678219000750365</v>
      </c>
      <c r="F4296">
        <f t="shared" si="231"/>
        <v>0.66510207468995797</v>
      </c>
      <c r="G4296">
        <f>IF('Input and Summary Results'!$J$4="yes",IF(C4296=FALSE,FALSE,IF('Data Transformation'!E4296&lt;$R$10,E4296,$R$10)),IF(C4296=FALSE,FALSE,IF(C4296&lt;$R$10,C4296,$R$10)))</f>
        <v>4.2872430000000003E-2</v>
      </c>
      <c r="H4296">
        <f>IF('Input and Summary Results'!$J$4="yes",'Data Transformation'!F4296,'Data Transformation'!D4296)</f>
        <v>6.5701709999999997E-2</v>
      </c>
      <c r="I4296">
        <f t="shared" si="232"/>
        <v>246</v>
      </c>
    </row>
    <row r="4297" spans="2:9" x14ac:dyDescent="0.25">
      <c r="B4297">
        <f>IF('Input and Summary Results'!D3879=0,FALSE,'Input and Summary Results'!$B3879)</f>
        <v>246</v>
      </c>
      <c r="C4297">
        <f>IF(OR(B4297=0,'Input and Summary Results'!D3879=0,'Input and Summary Results'!D3879=""),FALSE,'Input and Summary Results'!$D3879)</f>
        <v>5.8617710000000003E-2</v>
      </c>
      <c r="D4297">
        <f>IF(OR(B4297=0,'Input and Summary Results'!E3879=0),FALSE,'Input and Summary Results'!$E3879)</f>
        <v>7.5184100000000004E-2</v>
      </c>
      <c r="E4297">
        <f t="shared" si="230"/>
        <v>-1.2319711520147769</v>
      </c>
      <c r="F4297">
        <f t="shared" si="231"/>
        <v>0.55665599014359313</v>
      </c>
      <c r="G4297">
        <f>IF('Input and Summary Results'!$J$4="yes",IF(C4297=FALSE,FALSE,IF('Data Transformation'!E4297&lt;$R$10,E4297,$R$10)),IF(C4297=FALSE,FALSE,IF(C4297&lt;$R$10,C4297,$R$10)))</f>
        <v>5.8617710000000003E-2</v>
      </c>
      <c r="H4297">
        <f>IF('Input and Summary Results'!$J$4="yes",'Data Transformation'!F4297,'Data Transformation'!D4297)</f>
        <v>7.5184100000000004E-2</v>
      </c>
      <c r="I4297">
        <f t="shared" si="232"/>
        <v>246</v>
      </c>
    </row>
    <row r="4298" spans="2:9" x14ac:dyDescent="0.25">
      <c r="B4298">
        <f>IF('Input and Summary Results'!D3880=0,FALSE,'Input and Summary Results'!$B3880)</f>
        <v>246</v>
      </c>
      <c r="C4298">
        <f>IF(OR(B4298=0,'Input and Summary Results'!D3880=0,'Input and Summary Results'!D3880=""),FALSE,'Input and Summary Results'!$D3880)</f>
        <v>0.10659680000000001</v>
      </c>
      <c r="D4298">
        <f>IF(OR(B4298=0,'Input and Summary Results'!E3880=0),FALSE,'Input and Summary Results'!$E3880)</f>
        <v>7.9497129999999999E-2</v>
      </c>
      <c r="E4298">
        <f t="shared" si="230"/>
        <v>-0.97225583248769865</v>
      </c>
      <c r="F4298">
        <f t="shared" si="231"/>
        <v>0.32366594888401906</v>
      </c>
      <c r="G4298">
        <f>IF('Input and Summary Results'!$J$4="yes",IF(C4298=FALSE,FALSE,IF('Data Transformation'!E4298&lt;$R$10,E4298,$R$10)),IF(C4298=FALSE,FALSE,IF(C4298&lt;$R$10,C4298,$R$10)))</f>
        <v>0.10659680000000001</v>
      </c>
      <c r="H4298">
        <f>IF('Input and Summary Results'!$J$4="yes",'Data Transformation'!F4298,'Data Transformation'!D4298)</f>
        <v>7.9497129999999999E-2</v>
      </c>
      <c r="I4298">
        <f t="shared" si="232"/>
        <v>246</v>
      </c>
    </row>
    <row r="4299" spans="2:9" x14ac:dyDescent="0.25">
      <c r="B4299">
        <f>IF('Input and Summary Results'!D3881=0,FALSE,'Input and Summary Results'!$B3881)</f>
        <v>246</v>
      </c>
      <c r="C4299">
        <f>IF(OR(B4299=0,'Input and Summary Results'!D3881=0,'Input and Summary Results'!D3881=""),FALSE,'Input and Summary Results'!$D3881)</f>
        <v>0.15062443</v>
      </c>
      <c r="D4299">
        <f>IF(OR(B4299=0,'Input and Summary Results'!E3881=0),FALSE,'Input and Summary Results'!$E3881)</f>
        <v>0.11836831</v>
      </c>
      <c r="E4299">
        <f t="shared" si="230"/>
        <v>-0.8221045835554005</v>
      </c>
      <c r="F4299">
        <f t="shared" si="231"/>
        <v>0.34105919298748549</v>
      </c>
      <c r="G4299">
        <f>IF('Input and Summary Results'!$J$4="yes",IF(C4299=FALSE,FALSE,IF('Data Transformation'!E4299&lt;$R$10,E4299,$R$10)),IF(C4299=FALSE,FALSE,IF(C4299&lt;$R$10,C4299,$R$10)))</f>
        <v>0.15062443</v>
      </c>
      <c r="H4299">
        <f>IF('Input and Summary Results'!$J$4="yes",'Data Transformation'!F4299,'Data Transformation'!D4299)</f>
        <v>0.11836831</v>
      </c>
      <c r="I4299">
        <f t="shared" si="232"/>
        <v>246</v>
      </c>
    </row>
    <row r="4300" spans="2:9" x14ac:dyDescent="0.25">
      <c r="B4300">
        <f>IF('Input and Summary Results'!D3882=0,FALSE,'Input and Summary Results'!$B3882)</f>
        <v>246</v>
      </c>
      <c r="C4300">
        <f>IF(OR(B4300=0,'Input and Summary Results'!D3882=0,'Input and Summary Results'!D3882=""),FALSE,'Input and Summary Results'!$D3882)</f>
        <v>0.15767876</v>
      </c>
      <c r="D4300">
        <f>IF(OR(B4300=0,'Input and Summary Results'!E3882=0),FALSE,'Input and Summary Results'!$E3882)</f>
        <v>8.9521799999999999E-2</v>
      </c>
      <c r="E4300">
        <f t="shared" si="230"/>
        <v>-0.80222680404618718</v>
      </c>
      <c r="F4300">
        <f t="shared" si="231"/>
        <v>0.24640263025914208</v>
      </c>
      <c r="G4300">
        <f>IF('Input and Summary Results'!$J$4="yes",IF(C4300=FALSE,FALSE,IF('Data Transformation'!E4300&lt;$R$10,E4300,$R$10)),IF(C4300=FALSE,FALSE,IF(C4300&lt;$R$10,C4300,$R$10)))</f>
        <v>0.15767876</v>
      </c>
      <c r="H4300">
        <f>IF('Input and Summary Results'!$J$4="yes",'Data Transformation'!F4300,'Data Transformation'!D4300)</f>
        <v>8.9521799999999999E-2</v>
      </c>
      <c r="I4300">
        <f t="shared" si="232"/>
        <v>246</v>
      </c>
    </row>
    <row r="4301" spans="2:9" x14ac:dyDescent="0.25">
      <c r="B4301">
        <f>IF('Input and Summary Results'!D3883=0,FALSE,'Input and Summary Results'!$B3883)</f>
        <v>246</v>
      </c>
      <c r="C4301">
        <f>IF(OR(B4301=0,'Input and Summary Results'!D3883=0,'Input and Summary Results'!D3883=""),FALSE,'Input and Summary Results'!$D3883)</f>
        <v>0.16389653000000001</v>
      </c>
      <c r="D4301">
        <f>IF(OR(B4301=0,'Input and Summary Results'!E3883=0),FALSE,'Input and Summary Results'!$E3883)</f>
        <v>7.6805390000000001E-2</v>
      </c>
      <c r="E4301">
        <f t="shared" si="230"/>
        <v>-0.7854302411690075</v>
      </c>
      <c r="F4301">
        <f t="shared" si="231"/>
        <v>0.2033816046013909</v>
      </c>
      <c r="G4301">
        <f>IF('Input and Summary Results'!$J$4="yes",IF(C4301=FALSE,FALSE,IF('Data Transformation'!E4301&lt;$R$10,E4301,$R$10)),IF(C4301=FALSE,FALSE,IF(C4301&lt;$R$10,C4301,$R$10)))</f>
        <v>0.16389653000000001</v>
      </c>
      <c r="H4301">
        <f>IF('Input and Summary Results'!$J$4="yes",'Data Transformation'!F4301,'Data Transformation'!D4301)</f>
        <v>7.6805390000000001E-2</v>
      </c>
      <c r="I4301">
        <f t="shared" si="232"/>
        <v>246</v>
      </c>
    </row>
    <row r="4302" spans="2:9" x14ac:dyDescent="0.25">
      <c r="B4302">
        <f>IF('Input and Summary Results'!D3884=0,FALSE,'Input and Summary Results'!$B3884)</f>
        <v>246</v>
      </c>
      <c r="C4302">
        <f>IF(OR(B4302=0,'Input and Summary Results'!D3884=0,'Input and Summary Results'!D3884=""),FALSE,'Input and Summary Results'!$D3884)</f>
        <v>0.20877744000000001</v>
      </c>
      <c r="D4302">
        <f>IF(OR(B4302=0,'Input and Summary Results'!E3884=0),FALSE,'Input and Summary Results'!$E3884)</f>
        <v>5.3823360000000001E-2</v>
      </c>
      <c r="E4302">
        <f t="shared" si="230"/>
        <v>-0.68031643197652836</v>
      </c>
      <c r="F4302">
        <f t="shared" si="231"/>
        <v>0.11188631415348324</v>
      </c>
      <c r="G4302">
        <f>IF('Input and Summary Results'!$J$4="yes",IF(C4302=FALSE,FALSE,IF('Data Transformation'!E4302&lt;$R$10,E4302,$R$10)),IF(C4302=FALSE,FALSE,IF(C4302&lt;$R$10,C4302,$R$10)))</f>
        <v>0.20877744000000001</v>
      </c>
      <c r="H4302">
        <f>IF('Input and Summary Results'!$J$4="yes",'Data Transformation'!F4302,'Data Transformation'!D4302)</f>
        <v>5.3823360000000001E-2</v>
      </c>
      <c r="I4302">
        <f t="shared" si="232"/>
        <v>246</v>
      </c>
    </row>
    <row r="4303" spans="2:9" x14ac:dyDescent="0.25">
      <c r="B4303">
        <f>IF('Input and Summary Results'!D3885=0,FALSE,'Input and Summary Results'!$B3885)</f>
        <v>246</v>
      </c>
      <c r="C4303">
        <f>IF(OR(B4303=0,'Input and Summary Results'!D3885=0,'Input and Summary Results'!D3885=""),FALSE,'Input and Summary Results'!$D3885)</f>
        <v>0.23039907000000001</v>
      </c>
      <c r="D4303">
        <f>IF(OR(B4303=0,'Input and Summary Results'!E3885=0),FALSE,'Input and Summary Results'!$E3885)</f>
        <v>7.1831919999999994E-2</v>
      </c>
      <c r="E4303">
        <f t="shared" si="230"/>
        <v>-0.63751927826394417</v>
      </c>
      <c r="F4303">
        <f t="shared" si="231"/>
        <v>0.13530893714110909</v>
      </c>
      <c r="G4303">
        <f>IF('Input and Summary Results'!$J$4="yes",IF(C4303=FALSE,FALSE,IF('Data Transformation'!E4303&lt;$R$10,E4303,$R$10)),IF(C4303=FALSE,FALSE,IF(C4303&lt;$R$10,C4303,$R$10)))</f>
        <v>0.23039907000000001</v>
      </c>
      <c r="H4303">
        <f>IF('Input and Summary Results'!$J$4="yes",'Data Transformation'!F4303,'Data Transformation'!D4303)</f>
        <v>7.1831919999999994E-2</v>
      </c>
      <c r="I4303">
        <f t="shared" si="232"/>
        <v>246</v>
      </c>
    </row>
    <row r="4304" spans="2:9" x14ac:dyDescent="0.25">
      <c r="B4304">
        <f>IF('Input and Summary Results'!D3886=0,FALSE,'Input and Summary Results'!$B3886)</f>
        <v>246</v>
      </c>
      <c r="C4304">
        <f>IF(OR(B4304=0,'Input and Summary Results'!D3886=0,'Input and Summary Results'!D3886=""),FALSE,'Input and Summary Results'!$D3886)</f>
        <v>0.34064230000000001</v>
      </c>
      <c r="D4304">
        <f>IF(OR(B4304=0,'Input and Summary Results'!E3886=0),FALSE,'Input and Summary Results'!$E3886)</f>
        <v>8.2989569999999999E-2</v>
      </c>
      <c r="E4304">
        <f t="shared" si="230"/>
        <v>-0.46770142356094235</v>
      </c>
      <c r="F4304">
        <f t="shared" si="231"/>
        <v>0.10573400126760533</v>
      </c>
      <c r="G4304">
        <f>IF('Input and Summary Results'!$J$4="yes",IF(C4304=FALSE,FALSE,IF('Data Transformation'!E4304&lt;$R$10,E4304,$R$10)),IF(C4304=FALSE,FALSE,IF(C4304&lt;$R$10,C4304,$R$10)))</f>
        <v>0.34064230000000001</v>
      </c>
      <c r="H4304">
        <f>IF('Input and Summary Results'!$J$4="yes",'Data Transformation'!F4304,'Data Transformation'!D4304)</f>
        <v>8.2989569999999999E-2</v>
      </c>
      <c r="I4304">
        <f t="shared" si="232"/>
        <v>246</v>
      </c>
    </row>
    <row r="4305" spans="2:9" x14ac:dyDescent="0.25">
      <c r="B4305">
        <f>IF('Input and Summary Results'!D3887=0,FALSE,'Input and Summary Results'!$B3887)</f>
        <v>246</v>
      </c>
      <c r="C4305">
        <f>IF(OR(B4305=0,'Input and Summary Results'!D3887=0,'Input and Summary Results'!D3887=""),FALSE,'Input and Summary Results'!$D3887)</f>
        <v>0.40004584999999998</v>
      </c>
      <c r="D4305">
        <f>IF(OR(B4305=0,'Input and Summary Results'!E3887=0),FALSE,'Input and Summary Results'!$E3887)</f>
        <v>6.8961079999999994E-2</v>
      </c>
      <c r="E4305">
        <f t="shared" si="230"/>
        <v>-0.3978902305199053</v>
      </c>
      <c r="F4305">
        <f t="shared" si="231"/>
        <v>7.4814196222757964E-2</v>
      </c>
      <c r="G4305">
        <f>IF('Input and Summary Results'!$J$4="yes",IF(C4305=FALSE,FALSE,IF('Data Transformation'!E4305&lt;$R$10,E4305,$R$10)),IF(C4305=FALSE,FALSE,IF(C4305&lt;$R$10,C4305,$R$10)))</f>
        <v>0.40004584999999998</v>
      </c>
      <c r="H4305">
        <f>IF('Input and Summary Results'!$J$4="yes",'Data Transformation'!F4305,'Data Transformation'!D4305)</f>
        <v>6.8961079999999994E-2</v>
      </c>
      <c r="I4305">
        <f t="shared" si="232"/>
        <v>246</v>
      </c>
    </row>
    <row r="4306" spans="2:9" x14ac:dyDescent="0.25">
      <c r="B4306">
        <f>IF('Input and Summary Results'!D3888=0,FALSE,'Input and Summary Results'!$B3888)</f>
        <v>246</v>
      </c>
      <c r="C4306">
        <f>IF(OR(B4306=0,'Input and Summary Results'!D3888=0,'Input and Summary Results'!D3888=""),FALSE,'Input and Summary Results'!$D3888)</f>
        <v>0.42348050999999998</v>
      </c>
      <c r="D4306">
        <f>IF(OR(B4306=0,'Input and Summary Results'!E3888=0),FALSE,'Input and Summary Results'!$E3888)</f>
        <v>7.134952E-2</v>
      </c>
      <c r="E4306">
        <f t="shared" si="230"/>
        <v>-0.37316657256876284</v>
      </c>
      <c r="F4306">
        <f t="shared" si="231"/>
        <v>7.3121881524134374E-2</v>
      </c>
      <c r="G4306">
        <f>IF('Input and Summary Results'!$J$4="yes",IF(C4306=FALSE,FALSE,IF('Data Transformation'!E4306&lt;$R$10,E4306,$R$10)),IF(C4306=FALSE,FALSE,IF(C4306&lt;$R$10,C4306,$R$10)))</f>
        <v>0.42348050999999998</v>
      </c>
      <c r="H4306">
        <f>IF('Input and Summary Results'!$J$4="yes",'Data Transformation'!F4306,'Data Transformation'!D4306)</f>
        <v>7.134952E-2</v>
      </c>
      <c r="I4306">
        <f t="shared" si="232"/>
        <v>246</v>
      </c>
    </row>
    <row r="4307" spans="2:9" x14ac:dyDescent="0.25">
      <c r="B4307">
        <f>IF('Input and Summary Results'!D3889=0,FALSE,'Input and Summary Results'!$B3889)</f>
        <v>246</v>
      </c>
      <c r="C4307">
        <f>IF(OR(B4307=0,'Input and Summary Results'!D3889=0,'Input and Summary Results'!D3889=""),FALSE,'Input and Summary Results'!$D3889)</f>
        <v>0.43050582999999998</v>
      </c>
      <c r="D4307">
        <f>IF(OR(B4307=0,'Input and Summary Results'!E3889=0),FALSE,'Input and Summary Results'!$E3889)</f>
        <v>6.4562380000000003E-2</v>
      </c>
      <c r="E4307">
        <f t="shared" si="230"/>
        <v>-0.3660209628637866</v>
      </c>
      <c r="F4307">
        <f t="shared" si="231"/>
        <v>6.5086395972848959E-2</v>
      </c>
      <c r="G4307">
        <f>IF('Input and Summary Results'!$J$4="yes",IF(C4307=FALSE,FALSE,IF('Data Transformation'!E4307&lt;$R$10,E4307,$R$10)),IF(C4307=FALSE,FALSE,IF(C4307&lt;$R$10,C4307,$R$10)))</f>
        <v>0.43050582999999998</v>
      </c>
      <c r="H4307">
        <f>IF('Input and Summary Results'!$J$4="yes",'Data Transformation'!F4307,'Data Transformation'!D4307)</f>
        <v>6.4562380000000003E-2</v>
      </c>
      <c r="I4307">
        <f t="shared" si="232"/>
        <v>246</v>
      </c>
    </row>
    <row r="4308" spans="2:9" x14ac:dyDescent="0.25">
      <c r="B4308">
        <f>IF('Input and Summary Results'!D3890=0,FALSE,'Input and Summary Results'!$B3890)</f>
        <v>246</v>
      </c>
      <c r="C4308">
        <f>IF(OR(B4308=0,'Input and Summary Results'!D3890=0,'Input and Summary Results'!D3890=""),FALSE,'Input and Summary Results'!$D3890)</f>
        <v>0.50721236999999997</v>
      </c>
      <c r="D4308">
        <f>IF(OR(B4308=0,'Input and Summary Results'!E3890=0),FALSE,'Input and Summary Results'!$E3890)</f>
        <v>9.8637909999999995E-2</v>
      </c>
      <c r="E4308">
        <f t="shared" si="230"/>
        <v>-0.29481016333367555</v>
      </c>
      <c r="F4308">
        <f t="shared" si="231"/>
        <v>8.440025415783925E-2</v>
      </c>
      <c r="G4308">
        <f>IF('Input and Summary Results'!$J$4="yes",IF(C4308=FALSE,FALSE,IF('Data Transformation'!E4308&lt;$R$10,E4308,$R$10)),IF(C4308=FALSE,FALSE,IF(C4308&lt;$R$10,C4308,$R$10)))</f>
        <v>0.50721236999999997</v>
      </c>
      <c r="H4308">
        <f>IF('Input and Summary Results'!$J$4="yes",'Data Transformation'!F4308,'Data Transformation'!D4308)</f>
        <v>9.8637909999999995E-2</v>
      </c>
      <c r="I4308">
        <f t="shared" si="232"/>
        <v>246</v>
      </c>
    </row>
    <row r="4309" spans="2:9" x14ac:dyDescent="0.25">
      <c r="B4309">
        <f>IF('Input and Summary Results'!D3891=0,FALSE,'Input and Summary Results'!$B3891)</f>
        <v>246</v>
      </c>
      <c r="C4309">
        <f>IF(OR(B4309=0,'Input and Summary Results'!D3891=0,'Input and Summary Results'!D3891=""),FALSE,'Input and Summary Results'!$D3891)</f>
        <v>0.56861315999999995</v>
      </c>
      <c r="D4309">
        <f>IF(OR(B4309=0,'Input and Summary Results'!E3891=0),FALSE,'Input and Summary Results'!$E3891)</f>
        <v>7.7418600000000004E-2</v>
      </c>
      <c r="E4309">
        <f t="shared" si="230"/>
        <v>-0.24518309320476836</v>
      </c>
      <c r="F4309">
        <f t="shared" si="231"/>
        <v>5.9090564136785026E-2</v>
      </c>
      <c r="G4309">
        <f>IF('Input and Summary Results'!$J$4="yes",IF(C4309=FALSE,FALSE,IF('Data Transformation'!E4309&lt;$R$10,E4309,$R$10)),IF(C4309=FALSE,FALSE,IF(C4309&lt;$R$10,C4309,$R$10)))</f>
        <v>0.56861315999999995</v>
      </c>
      <c r="H4309">
        <f>IF('Input and Summary Results'!$J$4="yes",'Data Transformation'!F4309,'Data Transformation'!D4309)</f>
        <v>7.7418600000000004E-2</v>
      </c>
      <c r="I4309">
        <f t="shared" si="232"/>
        <v>246</v>
      </c>
    </row>
    <row r="4310" spans="2:9" x14ac:dyDescent="0.25">
      <c r="B4310">
        <f>IF('Input and Summary Results'!D3892=0,FALSE,'Input and Summary Results'!$B3892)</f>
        <v>246</v>
      </c>
      <c r="C4310">
        <f>IF(OR(B4310=0,'Input and Summary Results'!D3892=0,'Input and Summary Results'!D3892=""),FALSE,'Input and Summary Results'!$D3892)</f>
        <v>0.61923125999999995</v>
      </c>
      <c r="D4310">
        <f>IF(OR(B4310=0,'Input and Summary Results'!E3892=0),FALSE,'Input and Summary Results'!$E3892)</f>
        <v>5.9421000000000002E-2</v>
      </c>
      <c r="E4310">
        <f t="shared" si="230"/>
        <v>-0.20814712774049668</v>
      </c>
      <c r="F4310">
        <f t="shared" si="231"/>
        <v>4.1646337428120156E-2</v>
      </c>
      <c r="G4310">
        <f>IF('Input and Summary Results'!$J$4="yes",IF(C4310=FALSE,FALSE,IF('Data Transformation'!E4310&lt;$R$10,E4310,$R$10)),IF(C4310=FALSE,FALSE,IF(C4310&lt;$R$10,C4310,$R$10)))</f>
        <v>0.61923125999999995</v>
      </c>
      <c r="H4310">
        <f>IF('Input and Summary Results'!$J$4="yes",'Data Transformation'!F4310,'Data Transformation'!D4310)</f>
        <v>5.9421000000000002E-2</v>
      </c>
      <c r="I4310">
        <f t="shared" si="232"/>
        <v>246</v>
      </c>
    </row>
    <row r="4311" spans="2:9" x14ac:dyDescent="0.25">
      <c r="B4311">
        <f>IF('Input and Summary Results'!D3893=0,FALSE,'Input and Summary Results'!$B3893)</f>
        <v>246</v>
      </c>
      <c r="C4311">
        <f>IF(OR(B4311=0,'Input and Summary Results'!D3893=0,'Input and Summary Results'!D3893=""),FALSE,'Input and Summary Results'!$D3893)</f>
        <v>0.74919915000000004</v>
      </c>
      <c r="D4311">
        <f>IF(OR(B4311=0,'Input and Summary Results'!E3893=0),FALSE,'Input and Summary Results'!$E3893)</f>
        <v>6.1650539999999997E-2</v>
      </c>
      <c r="E4311">
        <f t="shared" si="230"/>
        <v>-0.12540272402306693</v>
      </c>
      <c r="F4311">
        <f t="shared" si="231"/>
        <v>3.5713247085237612E-2</v>
      </c>
      <c r="G4311">
        <f>IF('Input and Summary Results'!$J$4="yes",IF(C4311=FALSE,FALSE,IF('Data Transformation'!E4311&lt;$R$10,E4311,$R$10)),IF(C4311=FALSE,FALSE,IF(C4311&lt;$R$10,C4311,$R$10)))</f>
        <v>0.74919915000000004</v>
      </c>
      <c r="H4311">
        <f>IF('Input and Summary Results'!$J$4="yes",'Data Transformation'!F4311,'Data Transformation'!D4311)</f>
        <v>6.1650539999999997E-2</v>
      </c>
      <c r="I4311">
        <f t="shared" si="232"/>
        <v>246</v>
      </c>
    </row>
    <row r="4312" spans="2:9" x14ac:dyDescent="0.25">
      <c r="B4312">
        <f>IF('Input and Summary Results'!D3894=0,FALSE,'Input and Summary Results'!$B3894)</f>
        <v>247</v>
      </c>
      <c r="C4312">
        <f>IF(OR(B4312=0,'Input and Summary Results'!D3894=0,'Input and Summary Results'!D3894=""),FALSE,'Input and Summary Results'!$D3894)</f>
        <v>0.23191447000000001</v>
      </c>
      <c r="D4312">
        <f>IF(OR(B4312=0,'Input and Summary Results'!E3894=0),FALSE,'Input and Summary Results'!$E3894)</f>
        <v>6.8855449999999999E-2</v>
      </c>
      <c r="E4312">
        <f t="shared" si="230"/>
        <v>-0.63467215328050952</v>
      </c>
      <c r="F4312">
        <f t="shared" si="231"/>
        <v>0.12885468207309358</v>
      </c>
      <c r="G4312">
        <f>IF('Input and Summary Results'!$J$4="yes",IF(C4312=FALSE,FALSE,IF('Data Transformation'!E4312&lt;$R$10,E4312,$R$10)),IF(C4312=FALSE,FALSE,IF(C4312&lt;$R$10,C4312,$R$10)))</f>
        <v>0.23191447000000001</v>
      </c>
      <c r="H4312">
        <f>IF('Input and Summary Results'!$J$4="yes",'Data Transformation'!F4312,'Data Transformation'!D4312)</f>
        <v>6.8855449999999999E-2</v>
      </c>
      <c r="I4312">
        <f t="shared" si="232"/>
        <v>247</v>
      </c>
    </row>
    <row r="4313" spans="2:9" x14ac:dyDescent="0.25">
      <c r="B4313">
        <f>IF('Input and Summary Results'!D3895=0,FALSE,'Input and Summary Results'!$B3895)</f>
        <v>247</v>
      </c>
      <c r="C4313">
        <f>IF(OR(B4313=0,'Input and Summary Results'!D3895=0,'Input and Summary Results'!D3895=""),FALSE,'Input and Summary Results'!$D3895)</f>
        <v>0.35369742999999998</v>
      </c>
      <c r="D4313">
        <f>IF(OR(B4313=0,'Input and Summary Results'!E3895=0),FALSE,'Input and Summary Results'!$E3895)</f>
        <v>9.7958240000000002E-2</v>
      </c>
      <c r="E4313">
        <f t="shared" si="230"/>
        <v>-0.45136809579981862</v>
      </c>
      <c r="F4313">
        <f t="shared" si="231"/>
        <v>0.12019843107143866</v>
      </c>
      <c r="G4313">
        <f>IF('Input and Summary Results'!$J$4="yes",IF(C4313=FALSE,FALSE,IF('Data Transformation'!E4313&lt;$R$10,E4313,$R$10)),IF(C4313=FALSE,FALSE,IF(C4313&lt;$R$10,C4313,$R$10)))</f>
        <v>0.35369742999999998</v>
      </c>
      <c r="H4313">
        <f>IF('Input and Summary Results'!$J$4="yes",'Data Transformation'!F4313,'Data Transformation'!D4313)</f>
        <v>9.7958240000000002E-2</v>
      </c>
      <c r="I4313">
        <f t="shared" si="232"/>
        <v>247</v>
      </c>
    </row>
    <row r="4314" spans="2:9" x14ac:dyDescent="0.25">
      <c r="B4314">
        <f>IF('Input and Summary Results'!D3896=0,FALSE,'Input and Summary Results'!$B3896)</f>
        <v>247</v>
      </c>
      <c r="C4314">
        <f>IF(OR(B4314=0,'Input and Summary Results'!D3896=0,'Input and Summary Results'!D3896=""),FALSE,'Input and Summary Results'!$D3896)</f>
        <v>0.44601887000000001</v>
      </c>
      <c r="D4314">
        <f>IF(OR(B4314=0,'Input and Summary Results'!E3896=0),FALSE,'Input and Summary Results'!$E3896)</f>
        <v>0.11652328000000001</v>
      </c>
      <c r="E4314">
        <f t="shared" si="230"/>
        <v>-0.35064676693020641</v>
      </c>
      <c r="F4314">
        <f t="shared" si="231"/>
        <v>0.1133833273018247</v>
      </c>
      <c r="G4314">
        <f>IF('Input and Summary Results'!$J$4="yes",IF(C4314=FALSE,FALSE,IF('Data Transformation'!E4314&lt;$R$10,E4314,$R$10)),IF(C4314=FALSE,FALSE,IF(C4314&lt;$R$10,C4314,$R$10)))</f>
        <v>0.44601887000000001</v>
      </c>
      <c r="H4314">
        <f>IF('Input and Summary Results'!$J$4="yes",'Data Transformation'!F4314,'Data Transformation'!D4314)</f>
        <v>0.11652328000000001</v>
      </c>
      <c r="I4314">
        <f t="shared" si="232"/>
        <v>247</v>
      </c>
    </row>
    <row r="4315" spans="2:9" x14ac:dyDescent="0.25">
      <c r="B4315">
        <f>IF('Input and Summary Results'!D3897=0,FALSE,'Input and Summary Results'!$B3897)</f>
        <v>247</v>
      </c>
      <c r="C4315">
        <f>IF(OR(B4315=0,'Input and Summary Results'!D3897=0,'Input and Summary Results'!D3897=""),FALSE,'Input and Summary Results'!$D3897)</f>
        <v>0.60411561999999996</v>
      </c>
      <c r="D4315">
        <f>IF(OR(B4315=0,'Input and Summary Results'!E3897=0),FALSE,'Input and Summary Results'!$E3897)</f>
        <v>8.6698330000000004E-2</v>
      </c>
      <c r="E4315">
        <f t="shared" si="230"/>
        <v>-0.21887993501692124</v>
      </c>
      <c r="F4315">
        <f t="shared" si="231"/>
        <v>6.2284559402718313E-2</v>
      </c>
      <c r="G4315">
        <f>IF('Input and Summary Results'!$J$4="yes",IF(C4315=FALSE,FALSE,IF('Data Transformation'!E4315&lt;$R$10,E4315,$R$10)),IF(C4315=FALSE,FALSE,IF(C4315&lt;$R$10,C4315,$R$10)))</f>
        <v>0.60411561999999996</v>
      </c>
      <c r="H4315">
        <f>IF('Input and Summary Results'!$J$4="yes",'Data Transformation'!F4315,'Data Transformation'!D4315)</f>
        <v>8.6698330000000004E-2</v>
      </c>
      <c r="I4315">
        <f t="shared" si="232"/>
        <v>247</v>
      </c>
    </row>
    <row r="4316" spans="2:9" x14ac:dyDescent="0.25">
      <c r="B4316">
        <f>IF('Input and Summary Results'!D3898=0,FALSE,'Input and Summary Results'!$B3898)</f>
        <v>247</v>
      </c>
      <c r="C4316">
        <f>IF(OR(B4316=0,'Input and Summary Results'!D3898=0,'Input and Summary Results'!D3898=""),FALSE,'Input and Summary Results'!$D3898)</f>
        <v>0.65499271000000003</v>
      </c>
      <c r="D4316">
        <f>IF(OR(B4316=0,'Input and Summary Results'!E3898=0),FALSE,'Input and Summary Results'!$E3898)</f>
        <v>7.0626720000000004E-2</v>
      </c>
      <c r="E4316">
        <f t="shared" si="230"/>
        <v>-0.18376353363324235</v>
      </c>
      <c r="F4316">
        <f t="shared" si="231"/>
        <v>4.6797462035875176E-2</v>
      </c>
      <c r="G4316">
        <f>IF('Input and Summary Results'!$J$4="yes",IF(C4316=FALSE,FALSE,IF('Data Transformation'!E4316&lt;$R$10,E4316,$R$10)),IF(C4316=FALSE,FALSE,IF(C4316&lt;$R$10,C4316,$R$10)))</f>
        <v>0.65499271000000003</v>
      </c>
      <c r="H4316">
        <f>IF('Input and Summary Results'!$J$4="yes",'Data Transformation'!F4316,'Data Transformation'!D4316)</f>
        <v>7.0626720000000004E-2</v>
      </c>
      <c r="I4316">
        <f t="shared" si="232"/>
        <v>247</v>
      </c>
    </row>
    <row r="4317" spans="2:9" x14ac:dyDescent="0.25">
      <c r="B4317">
        <f>IF('Input and Summary Results'!D3899=0,FALSE,'Input and Summary Results'!$B3899)</f>
        <v>247</v>
      </c>
      <c r="C4317">
        <f>IF(OR(B4317=0,'Input and Summary Results'!D3899=0,'Input and Summary Results'!D3899=""),FALSE,'Input and Summary Results'!$D3899)</f>
        <v>0.66896834000000005</v>
      </c>
      <c r="D4317">
        <f>IF(OR(B4317=0,'Input and Summary Results'!E3899=0),FALSE,'Input and Summary Results'!$E3899)</f>
        <v>3.778024E-2</v>
      </c>
      <c r="E4317">
        <f t="shared" si="230"/>
        <v>-0.17459443542897315</v>
      </c>
      <c r="F4317">
        <f t="shared" si="231"/>
        <v>2.4510314135344581E-2</v>
      </c>
      <c r="G4317">
        <f>IF('Input and Summary Results'!$J$4="yes",IF(C4317=FALSE,FALSE,IF('Data Transformation'!E4317&lt;$R$10,E4317,$R$10)),IF(C4317=FALSE,FALSE,IF(C4317&lt;$R$10,C4317,$R$10)))</f>
        <v>0.66896834000000005</v>
      </c>
      <c r="H4317">
        <f>IF('Input and Summary Results'!$J$4="yes",'Data Transformation'!F4317,'Data Transformation'!D4317)</f>
        <v>3.778024E-2</v>
      </c>
      <c r="I4317">
        <f t="shared" si="232"/>
        <v>247</v>
      </c>
    </row>
    <row r="4318" spans="2:9" x14ac:dyDescent="0.25">
      <c r="B4318">
        <f>IF('Input and Summary Results'!D3900=0,FALSE,'Input and Summary Results'!$B3900)</f>
        <v>247</v>
      </c>
      <c r="C4318">
        <f>IF(OR(B4318=0,'Input and Summary Results'!D3900=0,'Input and Summary Results'!D3900=""),FALSE,'Input and Summary Results'!$D3900)</f>
        <v>0.67110954</v>
      </c>
      <c r="D4318">
        <f>IF(OR(B4318=0,'Input and Summary Results'!E3900=0),FALSE,'Input and Summary Results'!$E3900)</f>
        <v>5.7577719999999999E-2</v>
      </c>
      <c r="E4318">
        <f t="shared" si="230"/>
        <v>-0.17320658752865037</v>
      </c>
      <c r="F4318">
        <f t="shared" si="231"/>
        <v>3.7234950467251587E-2</v>
      </c>
      <c r="G4318">
        <f>IF('Input and Summary Results'!$J$4="yes",IF(C4318=FALSE,FALSE,IF('Data Transformation'!E4318&lt;$R$10,E4318,$R$10)),IF(C4318=FALSE,FALSE,IF(C4318&lt;$R$10,C4318,$R$10)))</f>
        <v>0.67110954</v>
      </c>
      <c r="H4318">
        <f>IF('Input and Summary Results'!$J$4="yes",'Data Transformation'!F4318,'Data Transformation'!D4318)</f>
        <v>5.7577719999999999E-2</v>
      </c>
      <c r="I4318">
        <f t="shared" si="232"/>
        <v>247</v>
      </c>
    </row>
    <row r="4319" spans="2:9" x14ac:dyDescent="0.25">
      <c r="B4319">
        <f>IF('Input and Summary Results'!D3901=0,FALSE,'Input and Summary Results'!$B3901)</f>
        <v>247</v>
      </c>
      <c r="C4319">
        <f>IF(OR(B4319=0,'Input and Summary Results'!D3901=0,'Input and Summary Results'!D3901=""),FALSE,'Input and Summary Results'!$D3901)</f>
        <v>0.76275057000000002</v>
      </c>
      <c r="D4319">
        <f>IF(OR(B4319=0,'Input and Summary Results'!E3901=0),FALSE,'Input and Summary Results'!$E3901)</f>
        <v>8.7083540000000001E-2</v>
      </c>
      <c r="E4319">
        <f t="shared" si="230"/>
        <v>-0.11761745913916113</v>
      </c>
      <c r="F4319">
        <f t="shared" si="231"/>
        <v>4.9549954921698711E-2</v>
      </c>
      <c r="G4319">
        <f>IF('Input and Summary Results'!$J$4="yes",IF(C4319=FALSE,FALSE,IF('Data Transformation'!E4319&lt;$R$10,E4319,$R$10)),IF(C4319=FALSE,FALSE,IF(C4319&lt;$R$10,C4319,$R$10)))</f>
        <v>0.76275057000000002</v>
      </c>
      <c r="H4319">
        <f>IF('Input and Summary Results'!$J$4="yes",'Data Transformation'!F4319,'Data Transformation'!D4319)</f>
        <v>8.7083540000000001E-2</v>
      </c>
      <c r="I4319">
        <f t="shared" si="232"/>
        <v>247</v>
      </c>
    </row>
    <row r="4320" spans="2:9" x14ac:dyDescent="0.25">
      <c r="B4320">
        <f>IF('Input and Summary Results'!D3902=0,FALSE,'Input and Summary Results'!$B3902)</f>
        <v>247</v>
      </c>
      <c r="C4320">
        <f>IF(OR(B4320=0,'Input and Summary Results'!D3902=0,'Input and Summary Results'!D3902=""),FALSE,'Input and Summary Results'!$D3902)</f>
        <v>0.83466669000000004</v>
      </c>
      <c r="D4320">
        <f>IF(OR(B4320=0,'Input and Summary Results'!E3902=0),FALSE,'Input and Summary Results'!$E3902)</f>
        <v>6.779404E-2</v>
      </c>
      <c r="E4320">
        <f t="shared" si="230"/>
        <v>-7.8486918040450326E-2</v>
      </c>
      <c r="F4320">
        <f t="shared" si="231"/>
        <v>3.5250733870786193E-2</v>
      </c>
      <c r="G4320">
        <f>IF('Input and Summary Results'!$J$4="yes",IF(C4320=FALSE,FALSE,IF('Data Transformation'!E4320&lt;$R$10,E4320,$R$10)),IF(C4320=FALSE,FALSE,IF(C4320&lt;$R$10,C4320,$R$10)))</f>
        <v>0.83466669000000004</v>
      </c>
      <c r="H4320">
        <f>IF('Input and Summary Results'!$J$4="yes",'Data Transformation'!F4320,'Data Transformation'!D4320)</f>
        <v>6.779404E-2</v>
      </c>
      <c r="I4320">
        <f t="shared" si="232"/>
        <v>247</v>
      </c>
    </row>
    <row r="4321" spans="2:9" x14ac:dyDescent="0.25">
      <c r="B4321">
        <f>IF('Input and Summary Results'!D3903=0,FALSE,'Input and Summary Results'!$B3903)</f>
        <v>247</v>
      </c>
      <c r="C4321">
        <f>IF(OR(B4321=0,'Input and Summary Results'!D3903=0,'Input and Summary Results'!D3903=""),FALSE,'Input and Summary Results'!$D3903)</f>
        <v>0.83941241</v>
      </c>
      <c r="D4321">
        <f>IF(OR(B4321=0,'Input and Summary Results'!E3903=0),FALSE,'Input and Summary Results'!$E3903)</f>
        <v>7.0701860000000005E-2</v>
      </c>
      <c r="E4321">
        <f t="shared" si="230"/>
        <v>-7.6024614401774465E-2</v>
      </c>
      <c r="F4321">
        <f t="shared" si="231"/>
        <v>3.6554864896505404E-2</v>
      </c>
      <c r="G4321">
        <f>IF('Input and Summary Results'!$J$4="yes",IF(C4321=FALSE,FALSE,IF('Data Transformation'!E4321&lt;$R$10,E4321,$R$10)),IF(C4321=FALSE,FALSE,IF(C4321&lt;$R$10,C4321,$R$10)))</f>
        <v>0.83941241</v>
      </c>
      <c r="H4321">
        <f>IF('Input and Summary Results'!$J$4="yes",'Data Transformation'!F4321,'Data Transformation'!D4321)</f>
        <v>7.0701860000000005E-2</v>
      </c>
      <c r="I4321">
        <f t="shared" si="232"/>
        <v>247</v>
      </c>
    </row>
    <row r="4322" spans="2:9" x14ac:dyDescent="0.25">
      <c r="B4322">
        <f>IF('Input and Summary Results'!D3904=0,FALSE,'Input and Summary Results'!$B3904)</f>
        <v>247</v>
      </c>
      <c r="C4322">
        <f>IF(OR(B4322=0,'Input and Summary Results'!D3904=0,'Input and Summary Results'!D3904=""),FALSE,'Input and Summary Results'!$D3904)</f>
        <v>0.86797612000000002</v>
      </c>
      <c r="D4322">
        <f>IF(OR(B4322=0,'Input and Summary Results'!E3904=0),FALSE,'Input and Summary Results'!$E3904)</f>
        <v>5.7174129999999997E-2</v>
      </c>
      <c r="E4322">
        <f t="shared" si="230"/>
        <v>-6.1492223089511314E-2</v>
      </c>
      <c r="F4322">
        <f t="shared" si="231"/>
        <v>2.8587851495269247E-2</v>
      </c>
      <c r="G4322">
        <f>IF('Input and Summary Results'!$J$4="yes",IF(C4322=FALSE,FALSE,IF('Data Transformation'!E4322&lt;$R$10,E4322,$R$10)),IF(C4322=FALSE,FALSE,IF(C4322&lt;$R$10,C4322,$R$10)))</f>
        <v>0.86797612000000002</v>
      </c>
      <c r="H4322">
        <f>IF('Input and Summary Results'!$J$4="yes",'Data Transformation'!F4322,'Data Transformation'!D4322)</f>
        <v>5.7174129999999997E-2</v>
      </c>
      <c r="I4322">
        <f t="shared" si="232"/>
        <v>247</v>
      </c>
    </row>
    <row r="4323" spans="2:9" x14ac:dyDescent="0.25">
      <c r="B4323">
        <f>IF('Input and Summary Results'!D3905=0,FALSE,'Input and Summary Results'!$B3905)</f>
        <v>247</v>
      </c>
      <c r="C4323">
        <f>IF(OR(B4323=0,'Input and Summary Results'!D3905=0,'Input and Summary Results'!D3905=""),FALSE,'Input and Summary Results'!$D3905)</f>
        <v>0.90790521000000002</v>
      </c>
      <c r="D4323">
        <f>IF(OR(B4323=0,'Input and Summary Results'!E3905=0),FALSE,'Input and Summary Results'!$E3905)</f>
        <v>5.9376619999999998E-2</v>
      </c>
      <c r="E4323">
        <f t="shared" si="230"/>
        <v>-4.1959491702347577E-2</v>
      </c>
      <c r="F4323">
        <f t="shared" si="231"/>
        <v>2.8383418000211713E-2</v>
      </c>
      <c r="G4323">
        <f>IF('Input and Summary Results'!$J$4="yes",IF(C4323=FALSE,FALSE,IF('Data Transformation'!E4323&lt;$R$10,E4323,$R$10)),IF(C4323=FALSE,FALSE,IF(C4323&lt;$R$10,C4323,$R$10)))</f>
        <v>0.90790521000000002</v>
      </c>
      <c r="H4323">
        <f>IF('Input and Summary Results'!$J$4="yes",'Data Transformation'!F4323,'Data Transformation'!D4323)</f>
        <v>5.9376619999999998E-2</v>
      </c>
      <c r="I4323">
        <f t="shared" si="232"/>
        <v>247</v>
      </c>
    </row>
    <row r="4324" spans="2:9" x14ac:dyDescent="0.25">
      <c r="B4324">
        <f>IF('Input and Summary Results'!D3906=0,FALSE,'Input and Summary Results'!$B3906)</f>
        <v>247</v>
      </c>
      <c r="C4324">
        <f>IF(OR(B4324=0,'Input and Summary Results'!D3906=0,'Input and Summary Results'!D3906=""),FALSE,'Input and Summary Results'!$D3906)</f>
        <v>0.93223520000000004</v>
      </c>
      <c r="D4324">
        <f>IF(OR(B4324=0,'Input and Summary Results'!E3906=0),FALSE,'Input and Summary Results'!$E3906)</f>
        <v>7.3590390000000006E-2</v>
      </c>
      <c r="E4324">
        <f t="shared" si="230"/>
        <v>-3.0474502693770517E-2</v>
      </c>
      <c r="F4324">
        <f t="shared" si="231"/>
        <v>3.4259840499479097E-2</v>
      </c>
      <c r="G4324">
        <f>IF('Input and Summary Results'!$J$4="yes",IF(C4324=FALSE,FALSE,IF('Data Transformation'!E4324&lt;$R$10,E4324,$R$10)),IF(C4324=FALSE,FALSE,IF(C4324&lt;$R$10,C4324,$R$10)))</f>
        <v>0.93223520000000004</v>
      </c>
      <c r="H4324">
        <f>IF('Input and Summary Results'!$J$4="yes",'Data Transformation'!F4324,'Data Transformation'!D4324)</f>
        <v>7.3590390000000006E-2</v>
      </c>
      <c r="I4324">
        <f t="shared" si="232"/>
        <v>247</v>
      </c>
    </row>
    <row r="4325" spans="2:9" x14ac:dyDescent="0.25">
      <c r="B4325">
        <f>IF('Input and Summary Results'!D3907=0,FALSE,'Input and Summary Results'!$B3907)</f>
        <v>247</v>
      </c>
      <c r="C4325">
        <f>IF(OR(B4325=0,'Input and Summary Results'!D3907=0,'Input and Summary Results'!D3907=""),FALSE,'Input and Summary Results'!$D3907)</f>
        <v>0.99277466999999997</v>
      </c>
      <c r="D4325">
        <f>IF(OR(B4325=0,'Input and Summary Results'!E3907=0),FALSE,'Input and Summary Results'!$E3907)</f>
        <v>5.0818479999999999E-2</v>
      </c>
      <c r="E4325">
        <f t="shared" si="230"/>
        <v>-3.1493121092087527E-3</v>
      </c>
      <c r="F4325">
        <f t="shared" si="231"/>
        <v>2.2215736346294975E-2</v>
      </c>
      <c r="G4325">
        <f>IF('Input and Summary Results'!$J$4="yes",IF(C4325=FALSE,FALSE,IF('Data Transformation'!E4325&lt;$R$10,E4325,$R$10)),IF(C4325=FALSE,FALSE,IF(C4325&lt;$R$10,C4325,$R$10)))</f>
        <v>0.99277466999999997</v>
      </c>
      <c r="H4325">
        <f>IF('Input and Summary Results'!$J$4="yes",'Data Transformation'!F4325,'Data Transformation'!D4325)</f>
        <v>5.0818479999999999E-2</v>
      </c>
      <c r="I4325">
        <f t="shared" si="232"/>
        <v>247</v>
      </c>
    </row>
    <row r="4326" spans="2:9" x14ac:dyDescent="0.25">
      <c r="B4326">
        <f>IF('Input and Summary Results'!D3908=0,FALSE,'Input and Summary Results'!$B3908)</f>
        <v>247</v>
      </c>
      <c r="C4326">
        <f>IF(OR(B4326=0,'Input and Summary Results'!D3908=0,'Input and Summary Results'!D3908=""),FALSE,'Input and Summary Results'!$D3908)</f>
        <v>1.01571842</v>
      </c>
      <c r="D4326">
        <f>IF(OR(B4326=0,'Input and Summary Results'!E3908=0),FALSE,'Input and Summary Results'!$E3908)</f>
        <v>8.5219039999999996E-2</v>
      </c>
      <c r="E4326">
        <f t="shared" si="230"/>
        <v>6.7733284309423108E-3</v>
      </c>
      <c r="F4326">
        <f t="shared" si="231"/>
        <v>3.6412713043049862E-2</v>
      </c>
      <c r="G4326">
        <f>IF('Input and Summary Results'!$J$4="yes",IF(C4326=FALSE,FALSE,IF('Data Transformation'!E4326&lt;$R$10,E4326,$R$10)),IF(C4326=FALSE,FALSE,IF(C4326&lt;$R$10,C4326,$R$10)))</f>
        <v>1.01571842</v>
      </c>
      <c r="H4326">
        <f>IF('Input and Summary Results'!$J$4="yes",'Data Transformation'!F4326,'Data Transformation'!D4326)</f>
        <v>8.5219039999999996E-2</v>
      </c>
      <c r="I4326">
        <f t="shared" si="232"/>
        <v>247</v>
      </c>
    </row>
    <row r="4327" spans="2:9" x14ac:dyDescent="0.25">
      <c r="B4327">
        <f>IF('Input and Summary Results'!D3909=0,FALSE,'Input and Summary Results'!$B3909)</f>
        <v>247</v>
      </c>
      <c r="C4327">
        <f>IF(OR(B4327=0,'Input and Summary Results'!D3909=0,'Input and Summary Results'!D3909=""),FALSE,'Input and Summary Results'!$D3909)</f>
        <v>1.0912195600000001</v>
      </c>
      <c r="D4327">
        <f>IF(OR(B4327=0,'Input and Summary Results'!E3909=0),FALSE,'Input and Summary Results'!$E3909)</f>
        <v>6.8173730000000002E-2</v>
      </c>
      <c r="E4327">
        <f t="shared" si="230"/>
        <v>3.7912142066739651E-2</v>
      </c>
      <c r="F4327">
        <f t="shared" si="231"/>
        <v>2.7114065678954653E-2</v>
      </c>
      <c r="G4327">
        <f>IF('Input and Summary Results'!$J$4="yes",IF(C4327=FALSE,FALSE,IF('Data Transformation'!E4327&lt;$R$10,E4327,$R$10)),IF(C4327=FALSE,FALSE,IF(C4327&lt;$R$10,C4327,$R$10)))</f>
        <v>1.0912195600000001</v>
      </c>
      <c r="H4327">
        <f>IF('Input and Summary Results'!$J$4="yes",'Data Transformation'!F4327,'Data Transformation'!D4327)</f>
        <v>6.8173730000000002E-2</v>
      </c>
      <c r="I4327">
        <f t="shared" si="232"/>
        <v>247</v>
      </c>
    </row>
    <row r="4328" spans="2:9" x14ac:dyDescent="0.25">
      <c r="B4328">
        <f>IF('Input and Summary Results'!D3910=0,FALSE,'Input and Summary Results'!$B3910)</f>
        <v>247</v>
      </c>
      <c r="C4328">
        <f>IF(OR(B4328=0,'Input and Summary Results'!D3910=0,'Input and Summary Results'!D3910=""),FALSE,'Input and Summary Results'!$D3910)</f>
        <v>1.1399136700000001</v>
      </c>
      <c r="D4328">
        <f>IF(OR(B4328=0,'Input and Summary Results'!E3910=0),FALSE,'Input and Summary Results'!$E3910)</f>
        <v>8.9064180000000007E-2</v>
      </c>
      <c r="E4328">
        <f t="shared" si="230"/>
        <v>5.6871961808124281E-2</v>
      </c>
      <c r="F4328">
        <f t="shared" si="231"/>
        <v>3.3909457476722776E-2</v>
      </c>
      <c r="G4328">
        <f>IF('Input and Summary Results'!$J$4="yes",IF(C4328=FALSE,FALSE,IF('Data Transformation'!E4328&lt;$R$10,E4328,$R$10)),IF(C4328=FALSE,FALSE,IF(C4328&lt;$R$10,C4328,$R$10)))</f>
        <v>1.1399136700000001</v>
      </c>
      <c r="H4328">
        <f>IF('Input and Summary Results'!$J$4="yes",'Data Transformation'!F4328,'Data Transformation'!D4328)</f>
        <v>8.9064180000000007E-2</v>
      </c>
      <c r="I4328">
        <f t="shared" si="232"/>
        <v>247</v>
      </c>
    </row>
    <row r="4329" spans="2:9" x14ac:dyDescent="0.25">
      <c r="B4329">
        <f>IF('Input and Summary Results'!D3911=0,FALSE,'Input and Summary Results'!$B3911)</f>
        <v>247</v>
      </c>
      <c r="C4329">
        <f>IF(OR(B4329=0,'Input and Summary Results'!D3911=0,'Input and Summary Results'!D3911=""),FALSE,'Input and Summary Results'!$D3911)</f>
        <v>1.16025102</v>
      </c>
      <c r="D4329">
        <f>IF(OR(B4329=0,'Input and Summary Results'!E3911=0),FALSE,'Input and Summary Results'!$E3911)</f>
        <v>4.248093E-2</v>
      </c>
      <c r="E4329">
        <f t="shared" si="230"/>
        <v>6.4551958888246483E-2</v>
      </c>
      <c r="F4329">
        <f t="shared" si="231"/>
        <v>1.5890288654949857E-2</v>
      </c>
      <c r="G4329">
        <f>IF('Input and Summary Results'!$J$4="yes",IF(C4329=FALSE,FALSE,IF('Data Transformation'!E4329&lt;$R$10,E4329,$R$10)),IF(C4329=FALSE,FALSE,IF(C4329&lt;$R$10,C4329,$R$10)))</f>
        <v>1.16025102</v>
      </c>
      <c r="H4329">
        <f>IF('Input and Summary Results'!$J$4="yes",'Data Transformation'!F4329,'Data Transformation'!D4329)</f>
        <v>4.248093E-2</v>
      </c>
      <c r="I4329">
        <f t="shared" si="232"/>
        <v>247</v>
      </c>
    </row>
    <row r="4330" spans="2:9" x14ac:dyDescent="0.25">
      <c r="B4330">
        <f>IF('Input and Summary Results'!D3912=0,FALSE,'Input and Summary Results'!$B3912)</f>
        <v>248</v>
      </c>
      <c r="C4330">
        <f>IF(OR(B4330=0,'Input and Summary Results'!D3912=0,'Input and Summary Results'!D3912=""),FALSE,'Input and Summary Results'!$D3912)</f>
        <v>-5.1876699999999998E-2</v>
      </c>
      <c r="D4330">
        <f>IF(OR(B4330=0,'Input and Summary Results'!E3912=0),FALSE,'Input and Summary Results'!$E3912)</f>
        <v>7.0647100000000004E-2</v>
      </c>
      <c r="E4330" t="e">
        <f t="shared" ref="E4330:E4393" si="233">IF(C4330=FALSE,FALSE,LOG10(C4330))</f>
        <v>#NUM!</v>
      </c>
      <c r="F4330">
        <f t="shared" ref="F4330:F4393" si="234">IF(D4330=FALSE, FALSE,0.434*D4330/C4330)</f>
        <v>-0.59103299554520627</v>
      </c>
      <c r="G4330">
        <f>IF('Input and Summary Results'!$J$4="yes",IF(C4330=FALSE,FALSE,IF('Data Transformation'!E4330&lt;$R$10,E4330,$R$10)),IF(C4330=FALSE,FALSE,IF(C4330&lt;$R$10,C4330,$R$10)))</f>
        <v>-5.1876699999999998E-2</v>
      </c>
      <c r="H4330">
        <f>IF('Input and Summary Results'!$J$4="yes",'Data Transformation'!F4330,'Data Transformation'!D4330)</f>
        <v>7.0647100000000004E-2</v>
      </c>
      <c r="I4330">
        <f t="shared" si="232"/>
        <v>248</v>
      </c>
    </row>
    <row r="4331" spans="2:9" x14ac:dyDescent="0.25">
      <c r="B4331">
        <f>IF('Input and Summary Results'!D3913=0,FALSE,'Input and Summary Results'!$B3913)</f>
        <v>248</v>
      </c>
      <c r="C4331">
        <f>IF(OR(B4331=0,'Input and Summary Results'!D3913=0,'Input and Summary Results'!D3913=""),FALSE,'Input and Summary Results'!$D3913)</f>
        <v>-1.583E-2</v>
      </c>
      <c r="D4331">
        <f>IF(OR(B4331=0,'Input and Summary Results'!E3913=0),FALSE,'Input and Summary Results'!$E3913)</f>
        <v>8.7555140000000004E-2</v>
      </c>
      <c r="E4331" t="e">
        <f t="shared" si="233"/>
        <v>#NUM!</v>
      </c>
      <c r="F4331">
        <f t="shared" si="234"/>
        <v>-2.4004378243840807</v>
      </c>
      <c r="G4331">
        <f>IF('Input and Summary Results'!$J$4="yes",IF(C4331=FALSE,FALSE,IF('Data Transformation'!E4331&lt;$R$10,E4331,$R$10)),IF(C4331=FALSE,FALSE,IF(C4331&lt;$R$10,C4331,$R$10)))</f>
        <v>-1.583E-2</v>
      </c>
      <c r="H4331">
        <f>IF('Input and Summary Results'!$J$4="yes",'Data Transformation'!F4331,'Data Transformation'!D4331)</f>
        <v>8.7555140000000004E-2</v>
      </c>
      <c r="I4331">
        <f t="shared" si="232"/>
        <v>248</v>
      </c>
    </row>
    <row r="4332" spans="2:9" x14ac:dyDescent="0.25">
      <c r="B4332">
        <f>IF('Input and Summary Results'!D3914=0,FALSE,'Input and Summary Results'!$B3914)</f>
        <v>248</v>
      </c>
      <c r="C4332">
        <f>IF(OR(B4332=0,'Input and Summary Results'!D3914=0,'Input and Summary Results'!D3914=""),FALSE,'Input and Summary Results'!$D3914)</f>
        <v>-1.4138E-3</v>
      </c>
      <c r="D4332">
        <f>IF(OR(B4332=0,'Input and Summary Results'!E3914=0),FALSE,'Input and Summary Results'!$E3914)</f>
        <v>9.6543009999999999E-2</v>
      </c>
      <c r="E4332" t="e">
        <f t="shared" si="233"/>
        <v>#NUM!</v>
      </c>
      <c r="F4332">
        <f t="shared" si="234"/>
        <v>-29.636204795586366</v>
      </c>
      <c r="G4332">
        <f>IF('Input and Summary Results'!$J$4="yes",IF(C4332=FALSE,FALSE,IF('Data Transformation'!E4332&lt;$R$10,E4332,$R$10)),IF(C4332=FALSE,FALSE,IF(C4332&lt;$R$10,C4332,$R$10)))</f>
        <v>-1.4138E-3</v>
      </c>
      <c r="H4332">
        <f>IF('Input and Summary Results'!$J$4="yes",'Data Transformation'!F4332,'Data Transformation'!D4332)</f>
        <v>9.6543009999999999E-2</v>
      </c>
      <c r="I4332">
        <f t="shared" si="232"/>
        <v>248</v>
      </c>
    </row>
    <row r="4333" spans="2:9" x14ac:dyDescent="0.25">
      <c r="B4333">
        <f>IF('Input and Summary Results'!D3915=0,FALSE,'Input and Summary Results'!$B3915)</f>
        <v>248</v>
      </c>
      <c r="C4333">
        <f>IF(OR(B4333=0,'Input and Summary Results'!D3915=0,'Input and Summary Results'!D3915=""),FALSE,'Input and Summary Results'!$D3915)</f>
        <v>7.5420699999999997E-3</v>
      </c>
      <c r="D4333">
        <f>IF(OR(B4333=0,'Input and Summary Results'!E3915=0),FALSE,'Input and Summary Results'!$E3915)</f>
        <v>6.4252920000000005E-2</v>
      </c>
      <c r="E4333">
        <f t="shared" si="233"/>
        <v>-2.1225094411066578</v>
      </c>
      <c r="F4333">
        <f t="shared" si="234"/>
        <v>3.6973625649191804</v>
      </c>
      <c r="G4333">
        <f>IF('Input and Summary Results'!$J$4="yes",IF(C4333=FALSE,FALSE,IF('Data Transformation'!E4333&lt;$R$10,E4333,$R$10)),IF(C4333=FALSE,FALSE,IF(C4333&lt;$R$10,C4333,$R$10)))</f>
        <v>7.5420699999999997E-3</v>
      </c>
      <c r="H4333">
        <f>IF('Input and Summary Results'!$J$4="yes",'Data Transformation'!F4333,'Data Transformation'!D4333)</f>
        <v>6.4252920000000005E-2</v>
      </c>
      <c r="I4333">
        <f t="shared" si="232"/>
        <v>248</v>
      </c>
    </row>
    <row r="4334" spans="2:9" x14ac:dyDescent="0.25">
      <c r="B4334">
        <f>IF('Input and Summary Results'!D3916=0,FALSE,'Input and Summary Results'!$B3916)</f>
        <v>248</v>
      </c>
      <c r="C4334">
        <f>IF(OR(B4334=0,'Input and Summary Results'!D3916=0,'Input and Summary Results'!D3916=""),FALSE,'Input and Summary Results'!$D3916)</f>
        <v>2.1325460000000001E-2</v>
      </c>
      <c r="D4334">
        <f>IF(OR(B4334=0,'Input and Summary Results'!E3916=0),FALSE,'Input and Summary Results'!$E3916)</f>
        <v>8.0692879999999995E-2</v>
      </c>
      <c r="E4334">
        <f t="shared" si="233"/>
        <v>-1.671101592127284</v>
      </c>
      <c r="F4334">
        <f t="shared" si="234"/>
        <v>1.6422018526212327</v>
      </c>
      <c r="G4334">
        <f>IF('Input and Summary Results'!$J$4="yes",IF(C4334=FALSE,FALSE,IF('Data Transformation'!E4334&lt;$R$10,E4334,$R$10)),IF(C4334=FALSE,FALSE,IF(C4334&lt;$R$10,C4334,$R$10)))</f>
        <v>2.1325460000000001E-2</v>
      </c>
      <c r="H4334">
        <f>IF('Input and Summary Results'!$J$4="yes",'Data Transformation'!F4334,'Data Transformation'!D4334)</f>
        <v>8.0692879999999995E-2</v>
      </c>
      <c r="I4334">
        <f t="shared" si="232"/>
        <v>248</v>
      </c>
    </row>
    <row r="4335" spans="2:9" x14ac:dyDescent="0.25">
      <c r="B4335">
        <f>IF('Input and Summary Results'!D3917=0,FALSE,'Input and Summary Results'!$B3917)</f>
        <v>248</v>
      </c>
      <c r="C4335">
        <f>IF(OR(B4335=0,'Input and Summary Results'!D3917=0,'Input and Summary Results'!D3917=""),FALSE,'Input and Summary Results'!$D3917)</f>
        <v>3.4110769999999999E-2</v>
      </c>
      <c r="D4335">
        <f>IF(OR(B4335=0,'Input and Summary Results'!E3917=0),FALSE,'Input and Summary Results'!$E3917)</f>
        <v>5.9445329999999998E-2</v>
      </c>
      <c r="E4335">
        <f t="shared" si="233"/>
        <v>-1.4671084769286724</v>
      </c>
      <c r="F4335">
        <f t="shared" si="234"/>
        <v>0.75633804865735954</v>
      </c>
      <c r="G4335">
        <f>IF('Input and Summary Results'!$J$4="yes",IF(C4335=FALSE,FALSE,IF('Data Transformation'!E4335&lt;$R$10,E4335,$R$10)),IF(C4335=FALSE,FALSE,IF(C4335&lt;$R$10,C4335,$R$10)))</f>
        <v>3.4110769999999999E-2</v>
      </c>
      <c r="H4335">
        <f>IF('Input and Summary Results'!$J$4="yes",'Data Transformation'!F4335,'Data Transformation'!D4335)</f>
        <v>5.9445329999999998E-2</v>
      </c>
      <c r="I4335">
        <f t="shared" si="232"/>
        <v>248</v>
      </c>
    </row>
    <row r="4336" spans="2:9" x14ac:dyDescent="0.25">
      <c r="B4336">
        <f>IF('Input and Summary Results'!D3918=0,FALSE,'Input and Summary Results'!$B3918)</f>
        <v>248</v>
      </c>
      <c r="C4336">
        <f>IF(OR(B4336=0,'Input and Summary Results'!D3918=0,'Input and Summary Results'!D3918=""),FALSE,'Input and Summary Results'!$D3918)</f>
        <v>3.6689390000000002E-2</v>
      </c>
      <c r="D4336">
        <f>IF(OR(B4336=0,'Input and Summary Results'!E3918=0),FALSE,'Input and Summary Results'!$E3918)</f>
        <v>8.3069459999999998E-2</v>
      </c>
      <c r="E4336">
        <f t="shared" si="233"/>
        <v>-1.4354595087901474</v>
      </c>
      <c r="F4336">
        <f t="shared" si="234"/>
        <v>0.98263137217598862</v>
      </c>
      <c r="G4336">
        <f>IF('Input and Summary Results'!$J$4="yes",IF(C4336=FALSE,FALSE,IF('Data Transformation'!E4336&lt;$R$10,E4336,$R$10)),IF(C4336=FALSE,FALSE,IF(C4336&lt;$R$10,C4336,$R$10)))</f>
        <v>3.6689390000000002E-2</v>
      </c>
      <c r="H4336">
        <f>IF('Input and Summary Results'!$J$4="yes",'Data Transformation'!F4336,'Data Transformation'!D4336)</f>
        <v>8.3069459999999998E-2</v>
      </c>
      <c r="I4336">
        <f t="shared" si="232"/>
        <v>248</v>
      </c>
    </row>
    <row r="4337" spans="2:9" x14ac:dyDescent="0.25">
      <c r="B4337">
        <f>IF('Input and Summary Results'!D3919=0,FALSE,'Input and Summary Results'!$B3919)</f>
        <v>248</v>
      </c>
      <c r="C4337">
        <f>IF(OR(B4337=0,'Input and Summary Results'!D3919=0,'Input and Summary Results'!D3919=""),FALSE,'Input and Summary Results'!$D3919)</f>
        <v>4.7550469999999997E-2</v>
      </c>
      <c r="D4337">
        <f>IF(OR(B4337=0,'Input and Summary Results'!E3919=0),FALSE,'Input and Summary Results'!$E3919)</f>
        <v>8.3797540000000004E-2</v>
      </c>
      <c r="E4337">
        <f t="shared" si="233"/>
        <v>-1.3228451860368151</v>
      </c>
      <c r="F4337">
        <f t="shared" si="234"/>
        <v>0.76483223741006134</v>
      </c>
      <c r="G4337">
        <f>IF('Input and Summary Results'!$J$4="yes",IF(C4337=FALSE,FALSE,IF('Data Transformation'!E4337&lt;$R$10,E4337,$R$10)),IF(C4337=FALSE,FALSE,IF(C4337&lt;$R$10,C4337,$R$10)))</f>
        <v>4.7550469999999997E-2</v>
      </c>
      <c r="H4337">
        <f>IF('Input and Summary Results'!$J$4="yes",'Data Transformation'!F4337,'Data Transformation'!D4337)</f>
        <v>8.3797540000000004E-2</v>
      </c>
      <c r="I4337">
        <f t="shared" si="232"/>
        <v>248</v>
      </c>
    </row>
    <row r="4338" spans="2:9" x14ac:dyDescent="0.25">
      <c r="B4338">
        <f>IF('Input and Summary Results'!D3920=0,FALSE,'Input and Summary Results'!$B3920)</f>
        <v>248</v>
      </c>
      <c r="C4338">
        <f>IF(OR(B4338=0,'Input and Summary Results'!D3920=0,'Input and Summary Results'!D3920=""),FALSE,'Input and Summary Results'!$D3920)</f>
        <v>5.5077719999999997E-2</v>
      </c>
      <c r="D4338">
        <f>IF(OR(B4338=0,'Input and Summary Results'!E3920=0),FALSE,'Input and Summary Results'!$E3920)</f>
        <v>6.8430950000000004E-2</v>
      </c>
      <c r="E4338">
        <f t="shared" si="233"/>
        <v>-1.259024046118699</v>
      </c>
      <c r="F4338">
        <f t="shared" si="234"/>
        <v>0.53922043795567431</v>
      </c>
      <c r="G4338">
        <f>IF('Input and Summary Results'!$J$4="yes",IF(C4338=FALSE,FALSE,IF('Data Transformation'!E4338&lt;$R$10,E4338,$R$10)),IF(C4338=FALSE,FALSE,IF(C4338&lt;$R$10,C4338,$R$10)))</f>
        <v>5.5077719999999997E-2</v>
      </c>
      <c r="H4338">
        <f>IF('Input and Summary Results'!$J$4="yes",'Data Transformation'!F4338,'Data Transformation'!D4338)</f>
        <v>6.8430950000000004E-2</v>
      </c>
      <c r="I4338">
        <f t="shared" si="232"/>
        <v>248</v>
      </c>
    </row>
    <row r="4339" spans="2:9" x14ac:dyDescent="0.25">
      <c r="B4339">
        <f>IF('Input and Summary Results'!D3921=0,FALSE,'Input and Summary Results'!$B3921)</f>
        <v>248</v>
      </c>
      <c r="C4339">
        <f>IF(OR(B4339=0,'Input and Summary Results'!D3921=0,'Input and Summary Results'!D3921=""),FALSE,'Input and Summary Results'!$D3921)</f>
        <v>7.0152469999999995E-2</v>
      </c>
      <c r="D4339">
        <f>IF(OR(B4339=0,'Input and Summary Results'!E3921=0),FALSE,'Input and Summary Results'!$E3921)</f>
        <v>0.10641340000000001</v>
      </c>
      <c r="E4339">
        <f t="shared" si="233"/>
        <v>-1.1539570332815858</v>
      </c>
      <c r="F4339">
        <f t="shared" si="234"/>
        <v>0.65832914507500595</v>
      </c>
      <c r="G4339">
        <f>IF('Input and Summary Results'!$J$4="yes",IF(C4339=FALSE,FALSE,IF('Data Transformation'!E4339&lt;$R$10,E4339,$R$10)),IF(C4339=FALSE,FALSE,IF(C4339&lt;$R$10,C4339,$R$10)))</f>
        <v>7.0152469999999995E-2</v>
      </c>
      <c r="H4339">
        <f>IF('Input and Summary Results'!$J$4="yes",'Data Transformation'!F4339,'Data Transformation'!D4339)</f>
        <v>0.10641340000000001</v>
      </c>
      <c r="I4339">
        <f t="shared" si="232"/>
        <v>248</v>
      </c>
    </row>
    <row r="4340" spans="2:9" x14ac:dyDescent="0.25">
      <c r="B4340">
        <f>IF('Input and Summary Results'!D3922=0,FALSE,'Input and Summary Results'!$B3922)</f>
        <v>248</v>
      </c>
      <c r="C4340">
        <f>IF(OR(B4340=0,'Input and Summary Results'!D3922=0,'Input and Summary Results'!D3922=""),FALSE,'Input and Summary Results'!$D3922)</f>
        <v>8.727058E-2</v>
      </c>
      <c r="D4340">
        <f>IF(OR(B4340=0,'Input and Summary Results'!E3922=0),FALSE,'Input and Summary Results'!$E3922)</f>
        <v>0.10504806999999999</v>
      </c>
      <c r="E4340">
        <f t="shared" si="233"/>
        <v>-1.0591321377039273</v>
      </c>
      <c r="F4340">
        <f t="shared" si="234"/>
        <v>0.52240815152139475</v>
      </c>
      <c r="G4340">
        <f>IF('Input and Summary Results'!$J$4="yes",IF(C4340=FALSE,FALSE,IF('Data Transformation'!E4340&lt;$R$10,E4340,$R$10)),IF(C4340=FALSE,FALSE,IF(C4340&lt;$R$10,C4340,$R$10)))</f>
        <v>8.727058E-2</v>
      </c>
      <c r="H4340">
        <f>IF('Input and Summary Results'!$J$4="yes",'Data Transformation'!F4340,'Data Transformation'!D4340)</f>
        <v>0.10504806999999999</v>
      </c>
      <c r="I4340">
        <f t="shared" si="232"/>
        <v>248</v>
      </c>
    </row>
    <row r="4341" spans="2:9" x14ac:dyDescent="0.25">
      <c r="B4341">
        <f>IF('Input and Summary Results'!D3923=0,FALSE,'Input and Summary Results'!$B3923)</f>
        <v>248</v>
      </c>
      <c r="C4341">
        <f>IF(OR(B4341=0,'Input and Summary Results'!D3923=0,'Input and Summary Results'!D3923=""),FALSE,'Input and Summary Results'!$D3923)</f>
        <v>8.8732439999999996E-2</v>
      </c>
      <c r="D4341">
        <f>IF(OR(B4341=0,'Input and Summary Results'!E3923=0),FALSE,'Input and Summary Results'!$E3923)</f>
        <v>7.9357369999999997E-2</v>
      </c>
      <c r="E4341">
        <f t="shared" si="233"/>
        <v>-1.0519175759141033</v>
      </c>
      <c r="F4341">
        <f t="shared" si="234"/>
        <v>0.38814551453786234</v>
      </c>
      <c r="G4341">
        <f>IF('Input and Summary Results'!$J$4="yes",IF(C4341=FALSE,FALSE,IF('Data Transformation'!E4341&lt;$R$10,E4341,$R$10)),IF(C4341=FALSE,FALSE,IF(C4341&lt;$R$10,C4341,$R$10)))</f>
        <v>8.8732439999999996E-2</v>
      </c>
      <c r="H4341">
        <f>IF('Input and Summary Results'!$J$4="yes",'Data Transformation'!F4341,'Data Transformation'!D4341)</f>
        <v>7.9357369999999997E-2</v>
      </c>
      <c r="I4341">
        <f t="shared" si="232"/>
        <v>248</v>
      </c>
    </row>
    <row r="4342" spans="2:9" x14ac:dyDescent="0.25">
      <c r="B4342">
        <f>IF('Input and Summary Results'!D3924=0,FALSE,'Input and Summary Results'!$B3924)</f>
        <v>248</v>
      </c>
      <c r="C4342">
        <f>IF(OR(B4342=0,'Input and Summary Results'!D3924=0,'Input and Summary Results'!D3924=""),FALSE,'Input and Summary Results'!$D3924)</f>
        <v>0.11715286</v>
      </c>
      <c r="D4342">
        <f>IF(OR(B4342=0,'Input and Summary Results'!E3924=0),FALSE,'Input and Summary Results'!$E3924)</f>
        <v>4.9018050000000001E-2</v>
      </c>
      <c r="E4342">
        <f t="shared" si="233"/>
        <v>-0.93124710470204253</v>
      </c>
      <c r="F4342">
        <f t="shared" si="234"/>
        <v>0.18159039139121316</v>
      </c>
      <c r="G4342">
        <f>IF('Input and Summary Results'!$J$4="yes",IF(C4342=FALSE,FALSE,IF('Data Transformation'!E4342&lt;$R$10,E4342,$R$10)),IF(C4342=FALSE,FALSE,IF(C4342&lt;$R$10,C4342,$R$10)))</f>
        <v>0.11715286</v>
      </c>
      <c r="H4342">
        <f>IF('Input and Summary Results'!$J$4="yes",'Data Transformation'!F4342,'Data Transformation'!D4342)</f>
        <v>4.9018050000000001E-2</v>
      </c>
      <c r="I4342">
        <f t="shared" si="232"/>
        <v>248</v>
      </c>
    </row>
    <row r="4343" spans="2:9" x14ac:dyDescent="0.25">
      <c r="B4343">
        <f>IF('Input and Summary Results'!D3925=0,FALSE,'Input and Summary Results'!$B3925)</f>
        <v>248</v>
      </c>
      <c r="C4343">
        <f>IF(OR(B4343=0,'Input and Summary Results'!D3925=0,'Input and Summary Results'!D3925=""),FALSE,'Input and Summary Results'!$D3925)</f>
        <v>0.11809397000000001</v>
      </c>
      <c r="D4343">
        <f>IF(OR(B4343=0,'Input and Summary Results'!E3925=0),FALSE,'Input and Summary Results'!$E3925)</f>
        <v>6.364533E-2</v>
      </c>
      <c r="E4343">
        <f t="shared" si="233"/>
        <v>-0.92777227734485901</v>
      </c>
      <c r="F4343">
        <f t="shared" si="234"/>
        <v>0.23389909933589326</v>
      </c>
      <c r="G4343">
        <f>IF('Input and Summary Results'!$J$4="yes",IF(C4343=FALSE,FALSE,IF('Data Transformation'!E4343&lt;$R$10,E4343,$R$10)),IF(C4343=FALSE,FALSE,IF(C4343&lt;$R$10,C4343,$R$10)))</f>
        <v>0.11809397000000001</v>
      </c>
      <c r="H4343">
        <f>IF('Input and Summary Results'!$J$4="yes",'Data Transformation'!F4343,'Data Transformation'!D4343)</f>
        <v>6.364533E-2</v>
      </c>
      <c r="I4343">
        <f t="shared" si="232"/>
        <v>248</v>
      </c>
    </row>
    <row r="4344" spans="2:9" x14ac:dyDescent="0.25">
      <c r="B4344">
        <f>IF('Input and Summary Results'!D3926=0,FALSE,'Input and Summary Results'!$B3926)</f>
        <v>248</v>
      </c>
      <c r="C4344">
        <f>IF(OR(B4344=0,'Input and Summary Results'!D3926=0,'Input and Summary Results'!D3926=""),FALSE,'Input and Summary Results'!$D3926)</f>
        <v>0.15508119000000001</v>
      </c>
      <c r="D4344">
        <f>IF(OR(B4344=0,'Input and Summary Results'!E3926=0),FALSE,'Input and Summary Results'!$E3926)</f>
        <v>7.5124090000000004E-2</v>
      </c>
      <c r="E4344">
        <f t="shared" si="233"/>
        <v>-0.80944087513677354</v>
      </c>
      <c r="F4344">
        <f t="shared" si="234"/>
        <v>0.21023732833105033</v>
      </c>
      <c r="G4344">
        <f>IF('Input and Summary Results'!$J$4="yes",IF(C4344=FALSE,FALSE,IF('Data Transformation'!E4344&lt;$R$10,E4344,$R$10)),IF(C4344=FALSE,FALSE,IF(C4344&lt;$R$10,C4344,$R$10)))</f>
        <v>0.15508119000000001</v>
      </c>
      <c r="H4344">
        <f>IF('Input and Summary Results'!$J$4="yes",'Data Transformation'!F4344,'Data Transformation'!D4344)</f>
        <v>7.5124090000000004E-2</v>
      </c>
      <c r="I4344">
        <f t="shared" si="232"/>
        <v>248</v>
      </c>
    </row>
    <row r="4345" spans="2:9" x14ac:dyDescent="0.25">
      <c r="B4345">
        <f>IF('Input and Summary Results'!D3927=0,FALSE,'Input and Summary Results'!$B3927)</f>
        <v>248</v>
      </c>
      <c r="C4345">
        <f>IF(OR(B4345=0,'Input and Summary Results'!D3927=0,'Input and Summary Results'!D3927=""),FALSE,'Input and Summary Results'!$D3927)</f>
        <v>0.95390280999999999</v>
      </c>
      <c r="D4345">
        <f>IF(OR(B4345=0,'Input and Summary Results'!E3927=0),FALSE,'Input and Summary Results'!$E3927)</f>
        <v>4.8286469999999998E-2</v>
      </c>
      <c r="E4345">
        <f t="shared" si="233"/>
        <v>-2.0495871869169999E-2</v>
      </c>
      <c r="F4345">
        <f t="shared" si="234"/>
        <v>2.1969038942237729E-2</v>
      </c>
      <c r="G4345">
        <f>IF('Input and Summary Results'!$J$4="yes",IF(C4345=FALSE,FALSE,IF('Data Transformation'!E4345&lt;$R$10,E4345,$R$10)),IF(C4345=FALSE,FALSE,IF(C4345&lt;$R$10,C4345,$R$10)))</f>
        <v>0.95390280999999999</v>
      </c>
      <c r="H4345">
        <f>IF('Input and Summary Results'!$J$4="yes",'Data Transformation'!F4345,'Data Transformation'!D4345)</f>
        <v>4.8286469999999998E-2</v>
      </c>
      <c r="I4345">
        <f t="shared" si="232"/>
        <v>248</v>
      </c>
    </row>
    <row r="4346" spans="2:9" x14ac:dyDescent="0.25">
      <c r="B4346">
        <f>IF('Input and Summary Results'!D3928=0,FALSE,'Input and Summary Results'!$B3928)</f>
        <v>249</v>
      </c>
      <c r="C4346">
        <f>IF(OR(B4346=0,'Input and Summary Results'!D3928=0,'Input and Summary Results'!D3928=""),FALSE,'Input and Summary Results'!$D3928)</f>
        <v>4.1825950000000001E-2</v>
      </c>
      <c r="D4346">
        <f>IF(OR(B4346=0,'Input and Summary Results'!E3928=0),FALSE,'Input and Summary Results'!$E3928)</f>
        <v>5.4027239999999997E-2</v>
      </c>
      <c r="E4346">
        <f t="shared" si="233"/>
        <v>-1.3785541860482391</v>
      </c>
      <c r="F4346">
        <f t="shared" si="234"/>
        <v>0.5606046523749012</v>
      </c>
      <c r="G4346">
        <f>IF('Input and Summary Results'!$J$4="yes",IF(C4346=FALSE,FALSE,IF('Data Transformation'!E4346&lt;$R$10,E4346,$R$10)),IF(C4346=FALSE,FALSE,IF(C4346&lt;$R$10,C4346,$R$10)))</f>
        <v>4.1825950000000001E-2</v>
      </c>
      <c r="H4346">
        <f>IF('Input and Summary Results'!$J$4="yes",'Data Transformation'!F4346,'Data Transformation'!D4346)</f>
        <v>5.4027239999999997E-2</v>
      </c>
      <c r="I4346">
        <f t="shared" si="232"/>
        <v>249</v>
      </c>
    </row>
    <row r="4347" spans="2:9" x14ac:dyDescent="0.25">
      <c r="B4347">
        <f>IF('Input and Summary Results'!D3929=0,FALSE,'Input and Summary Results'!$B3929)</f>
        <v>249</v>
      </c>
      <c r="C4347">
        <f>IF(OR(B4347=0,'Input and Summary Results'!D3929=0,'Input and Summary Results'!D3929=""),FALSE,'Input and Summary Results'!$D3929)</f>
        <v>0.22783500000000001</v>
      </c>
      <c r="D4347">
        <f>IF(OR(B4347=0,'Input and Summary Results'!E3929=0),FALSE,'Input and Summary Results'!$E3929)</f>
        <v>5.2333009999999999E-2</v>
      </c>
      <c r="E4347">
        <f t="shared" si="233"/>
        <v>-0.64237955883781539</v>
      </c>
      <c r="F4347">
        <f t="shared" si="234"/>
        <v>9.9688486580200589E-2</v>
      </c>
      <c r="G4347">
        <f>IF('Input and Summary Results'!$J$4="yes",IF(C4347=FALSE,FALSE,IF('Data Transformation'!E4347&lt;$R$10,E4347,$R$10)),IF(C4347=FALSE,FALSE,IF(C4347&lt;$R$10,C4347,$R$10)))</f>
        <v>0.22783500000000001</v>
      </c>
      <c r="H4347">
        <f>IF('Input and Summary Results'!$J$4="yes",'Data Transformation'!F4347,'Data Transformation'!D4347)</f>
        <v>5.2333009999999999E-2</v>
      </c>
      <c r="I4347">
        <f t="shared" si="232"/>
        <v>249</v>
      </c>
    </row>
    <row r="4348" spans="2:9" x14ac:dyDescent="0.25">
      <c r="B4348">
        <f>IF('Input and Summary Results'!D3930=0,FALSE,'Input and Summary Results'!$B3930)</f>
        <v>249</v>
      </c>
      <c r="C4348">
        <f>IF(OR(B4348=0,'Input and Summary Results'!D3930=0,'Input and Summary Results'!D3930=""),FALSE,'Input and Summary Results'!$D3930)</f>
        <v>0.62536756999999998</v>
      </c>
      <c r="D4348">
        <f>IF(OR(B4348=0,'Input and Summary Results'!E3930=0),FALSE,'Input and Summary Results'!$E3930)</f>
        <v>9.7904210000000005E-2</v>
      </c>
      <c r="E4348">
        <f t="shared" si="233"/>
        <v>-0.20386464393610884</v>
      </c>
      <c r="F4348">
        <f t="shared" si="234"/>
        <v>6.7944724316292907E-2</v>
      </c>
      <c r="G4348">
        <f>IF('Input and Summary Results'!$J$4="yes",IF(C4348=FALSE,FALSE,IF('Data Transformation'!E4348&lt;$R$10,E4348,$R$10)),IF(C4348=FALSE,FALSE,IF(C4348&lt;$R$10,C4348,$R$10)))</f>
        <v>0.62536756999999998</v>
      </c>
      <c r="H4348">
        <f>IF('Input and Summary Results'!$J$4="yes",'Data Transformation'!F4348,'Data Transformation'!D4348)</f>
        <v>9.7904210000000005E-2</v>
      </c>
      <c r="I4348">
        <f t="shared" si="232"/>
        <v>249</v>
      </c>
    </row>
    <row r="4349" spans="2:9" x14ac:dyDescent="0.25">
      <c r="B4349">
        <f>IF('Input and Summary Results'!D3931=0,FALSE,'Input and Summary Results'!$B3931)</f>
        <v>249</v>
      </c>
      <c r="C4349">
        <f>IF(OR(B4349=0,'Input and Summary Results'!D3931=0,'Input and Summary Results'!D3931=""),FALSE,'Input and Summary Results'!$D3931)</f>
        <v>0.66324647000000003</v>
      </c>
      <c r="D4349">
        <f>IF(OR(B4349=0,'Input and Summary Results'!E3931=0),FALSE,'Input and Summary Results'!$E3931)</f>
        <v>8.1197900000000003E-2</v>
      </c>
      <c r="E4349">
        <f t="shared" si="233"/>
        <v>-0.17832505278717231</v>
      </c>
      <c r="F4349">
        <f t="shared" si="234"/>
        <v>5.3132417877776263E-2</v>
      </c>
      <c r="G4349">
        <f>IF('Input and Summary Results'!$J$4="yes",IF(C4349=FALSE,FALSE,IF('Data Transformation'!E4349&lt;$R$10,E4349,$R$10)),IF(C4349=FALSE,FALSE,IF(C4349&lt;$R$10,C4349,$R$10)))</f>
        <v>0.66324647000000003</v>
      </c>
      <c r="H4349">
        <f>IF('Input and Summary Results'!$J$4="yes",'Data Transformation'!F4349,'Data Transformation'!D4349)</f>
        <v>8.1197900000000003E-2</v>
      </c>
      <c r="I4349">
        <f t="shared" si="232"/>
        <v>249</v>
      </c>
    </row>
    <row r="4350" spans="2:9" x14ac:dyDescent="0.25">
      <c r="B4350">
        <f>IF('Input and Summary Results'!D3932=0,FALSE,'Input and Summary Results'!$B3932)</f>
        <v>249</v>
      </c>
      <c r="C4350">
        <f>IF(OR(B4350=0,'Input and Summary Results'!D3932=0,'Input and Summary Results'!D3932=""),FALSE,'Input and Summary Results'!$D3932)</f>
        <v>0.71286168999999999</v>
      </c>
      <c r="D4350">
        <f>IF(OR(B4350=0,'Input and Summary Results'!E3932=0),FALSE,'Input and Summary Results'!$E3932)</f>
        <v>6.1647500000000001E-2</v>
      </c>
      <c r="E4350">
        <f t="shared" si="233"/>
        <v>-0.14699472414051212</v>
      </c>
      <c r="F4350">
        <f t="shared" si="234"/>
        <v>3.7531845763797464E-2</v>
      </c>
      <c r="G4350">
        <f>IF('Input and Summary Results'!$J$4="yes",IF(C4350=FALSE,FALSE,IF('Data Transformation'!E4350&lt;$R$10,E4350,$R$10)),IF(C4350=FALSE,FALSE,IF(C4350&lt;$R$10,C4350,$R$10)))</f>
        <v>0.71286168999999999</v>
      </c>
      <c r="H4350">
        <f>IF('Input and Summary Results'!$J$4="yes",'Data Transformation'!F4350,'Data Transformation'!D4350)</f>
        <v>6.1647500000000001E-2</v>
      </c>
      <c r="I4350">
        <f t="shared" si="232"/>
        <v>249</v>
      </c>
    </row>
    <row r="4351" spans="2:9" x14ac:dyDescent="0.25">
      <c r="B4351">
        <f>IF('Input and Summary Results'!D3933=0,FALSE,'Input and Summary Results'!$B3933)</f>
        <v>249</v>
      </c>
      <c r="C4351">
        <f>IF(OR(B4351=0,'Input and Summary Results'!D3933=0,'Input and Summary Results'!D3933=""),FALSE,'Input and Summary Results'!$D3933)</f>
        <v>0.76743006000000002</v>
      </c>
      <c r="D4351">
        <f>IF(OR(B4351=0,'Input and Summary Results'!E3933=0),FALSE,'Input and Summary Results'!$E3933)</f>
        <v>7.3935760000000003E-2</v>
      </c>
      <c r="E4351">
        <f t="shared" si="233"/>
        <v>-0.11496119362291925</v>
      </c>
      <c r="F4351">
        <f t="shared" si="234"/>
        <v>4.1812435441999751E-2</v>
      </c>
      <c r="G4351">
        <f>IF('Input and Summary Results'!$J$4="yes",IF(C4351=FALSE,FALSE,IF('Data Transformation'!E4351&lt;$R$10,E4351,$R$10)),IF(C4351=FALSE,FALSE,IF(C4351&lt;$R$10,C4351,$R$10)))</f>
        <v>0.76743006000000002</v>
      </c>
      <c r="H4351">
        <f>IF('Input and Summary Results'!$J$4="yes",'Data Transformation'!F4351,'Data Transformation'!D4351)</f>
        <v>7.3935760000000003E-2</v>
      </c>
      <c r="I4351">
        <f t="shared" si="232"/>
        <v>249</v>
      </c>
    </row>
    <row r="4352" spans="2:9" x14ac:dyDescent="0.25">
      <c r="B4352">
        <f>IF('Input and Summary Results'!D3934=0,FALSE,'Input and Summary Results'!$B3934)</f>
        <v>249</v>
      </c>
      <c r="C4352">
        <f>IF(OR(B4352=0,'Input and Summary Results'!D3934=0,'Input and Summary Results'!D3934=""),FALSE,'Input and Summary Results'!$D3934)</f>
        <v>0.80510011000000004</v>
      </c>
      <c r="D4352">
        <f>IF(OR(B4352=0,'Input and Summary Results'!E3934=0),FALSE,'Input and Summary Results'!$E3934)</f>
        <v>4.3056560000000001E-2</v>
      </c>
      <c r="E4352">
        <f t="shared" si="233"/>
        <v>-9.4150114020468773E-2</v>
      </c>
      <c r="F4352">
        <f t="shared" si="234"/>
        <v>2.3210215484879265E-2</v>
      </c>
      <c r="G4352">
        <f>IF('Input and Summary Results'!$J$4="yes",IF(C4352=FALSE,FALSE,IF('Data Transformation'!E4352&lt;$R$10,E4352,$R$10)),IF(C4352=FALSE,FALSE,IF(C4352&lt;$R$10,C4352,$R$10)))</f>
        <v>0.80510011000000004</v>
      </c>
      <c r="H4352">
        <f>IF('Input and Summary Results'!$J$4="yes",'Data Transformation'!F4352,'Data Transformation'!D4352)</f>
        <v>4.3056560000000001E-2</v>
      </c>
      <c r="I4352">
        <f t="shared" si="232"/>
        <v>249</v>
      </c>
    </row>
    <row r="4353" spans="2:9" x14ac:dyDescent="0.25">
      <c r="B4353">
        <f>IF('Input and Summary Results'!D3935=0,FALSE,'Input and Summary Results'!$B3935)</f>
        <v>249</v>
      </c>
      <c r="C4353">
        <f>IF(OR(B4353=0,'Input and Summary Results'!D3935=0,'Input and Summary Results'!D3935=""),FALSE,'Input and Summary Results'!$D3935)</f>
        <v>0.81345177999999996</v>
      </c>
      <c r="D4353">
        <f>IF(OR(B4353=0,'Input and Summary Results'!E3935=0),FALSE,'Input and Summary Results'!$E3935)</f>
        <v>7.2986750000000003E-2</v>
      </c>
      <c r="E4353">
        <f t="shared" si="233"/>
        <v>-8.9668186182067983E-2</v>
      </c>
      <c r="F4353">
        <f t="shared" si="234"/>
        <v>3.8940537446485159E-2</v>
      </c>
      <c r="G4353">
        <f>IF('Input and Summary Results'!$J$4="yes",IF(C4353=FALSE,FALSE,IF('Data Transformation'!E4353&lt;$R$10,E4353,$R$10)),IF(C4353=FALSE,FALSE,IF(C4353&lt;$R$10,C4353,$R$10)))</f>
        <v>0.81345177999999996</v>
      </c>
      <c r="H4353">
        <f>IF('Input and Summary Results'!$J$4="yes",'Data Transformation'!F4353,'Data Transformation'!D4353)</f>
        <v>7.2986750000000003E-2</v>
      </c>
      <c r="I4353">
        <f t="shared" si="232"/>
        <v>249</v>
      </c>
    </row>
    <row r="4354" spans="2:9" x14ac:dyDescent="0.25">
      <c r="B4354">
        <f>IF('Input and Summary Results'!D3936=0,FALSE,'Input and Summary Results'!$B3936)</f>
        <v>249</v>
      </c>
      <c r="C4354">
        <f>IF(OR(B4354=0,'Input and Summary Results'!D3936=0,'Input and Summary Results'!D3936=""),FALSE,'Input and Summary Results'!$D3936)</f>
        <v>0.83770803000000005</v>
      </c>
      <c r="D4354">
        <f>IF(OR(B4354=0,'Input and Summary Results'!E3936=0),FALSE,'Input and Summary Results'!$E3936)</f>
        <v>7.1747259999999993E-2</v>
      </c>
      <c r="E4354">
        <f t="shared" si="233"/>
        <v>-7.6907321530293629E-2</v>
      </c>
      <c r="F4354">
        <f t="shared" si="234"/>
        <v>3.7170839630127447E-2</v>
      </c>
      <c r="G4354">
        <f>IF('Input and Summary Results'!$J$4="yes",IF(C4354=FALSE,FALSE,IF('Data Transformation'!E4354&lt;$R$10,E4354,$R$10)),IF(C4354=FALSE,FALSE,IF(C4354&lt;$R$10,C4354,$R$10)))</f>
        <v>0.83770803000000005</v>
      </c>
      <c r="H4354">
        <f>IF('Input and Summary Results'!$J$4="yes",'Data Transformation'!F4354,'Data Transformation'!D4354)</f>
        <v>7.1747259999999993E-2</v>
      </c>
      <c r="I4354">
        <f t="shared" si="232"/>
        <v>249</v>
      </c>
    </row>
    <row r="4355" spans="2:9" x14ac:dyDescent="0.25">
      <c r="B4355">
        <f>IF('Input and Summary Results'!D3937=0,FALSE,'Input and Summary Results'!$B3937)</f>
        <v>249</v>
      </c>
      <c r="C4355">
        <f>IF(OR(B4355=0,'Input and Summary Results'!D3937=0,'Input and Summary Results'!D3937=""),FALSE,'Input and Summary Results'!$D3937)</f>
        <v>0.87602515000000003</v>
      </c>
      <c r="D4355">
        <f>IF(OR(B4355=0,'Input and Summary Results'!E3937=0),FALSE,'Input and Summary Results'!$E3937)</f>
        <v>8.6306040000000001E-2</v>
      </c>
      <c r="E4355">
        <f t="shared" si="233"/>
        <v>-5.7483425396496833E-2</v>
      </c>
      <c r="F4355">
        <f t="shared" si="234"/>
        <v>4.2757700917604939E-2</v>
      </c>
      <c r="G4355">
        <f>IF('Input and Summary Results'!$J$4="yes",IF(C4355=FALSE,FALSE,IF('Data Transformation'!E4355&lt;$R$10,E4355,$R$10)),IF(C4355=FALSE,FALSE,IF(C4355&lt;$R$10,C4355,$R$10)))</f>
        <v>0.87602515000000003</v>
      </c>
      <c r="H4355">
        <f>IF('Input and Summary Results'!$J$4="yes",'Data Transformation'!F4355,'Data Transformation'!D4355)</f>
        <v>8.6306040000000001E-2</v>
      </c>
      <c r="I4355">
        <f t="shared" si="232"/>
        <v>249</v>
      </c>
    </row>
    <row r="4356" spans="2:9" x14ac:dyDescent="0.25">
      <c r="B4356">
        <f>IF('Input and Summary Results'!D3938=0,FALSE,'Input and Summary Results'!$B3938)</f>
        <v>249</v>
      </c>
      <c r="C4356">
        <f>IF(OR(B4356=0,'Input and Summary Results'!D3938=0,'Input and Summary Results'!D3938=""),FALSE,'Input and Summary Results'!$D3938)</f>
        <v>0.88113702000000005</v>
      </c>
      <c r="D4356">
        <f>IF(OR(B4356=0,'Input and Summary Results'!E3938=0),FALSE,'Input and Summary Results'!$E3938)</f>
        <v>7.6313320000000004E-2</v>
      </c>
      <c r="E4356">
        <f t="shared" si="233"/>
        <v>-5.4956551970595499E-2</v>
      </c>
      <c r="F4356">
        <f t="shared" si="234"/>
        <v>3.7587775939773818E-2</v>
      </c>
      <c r="G4356">
        <f>IF('Input and Summary Results'!$J$4="yes",IF(C4356=FALSE,FALSE,IF('Data Transformation'!E4356&lt;$R$10,E4356,$R$10)),IF(C4356=FALSE,FALSE,IF(C4356&lt;$R$10,C4356,$R$10)))</f>
        <v>0.88113702000000005</v>
      </c>
      <c r="H4356">
        <f>IF('Input and Summary Results'!$J$4="yes",'Data Transformation'!F4356,'Data Transformation'!D4356)</f>
        <v>7.6313320000000004E-2</v>
      </c>
      <c r="I4356">
        <f t="shared" si="232"/>
        <v>249</v>
      </c>
    </row>
    <row r="4357" spans="2:9" x14ac:dyDescent="0.25">
      <c r="B4357">
        <f>IF('Input and Summary Results'!D3939=0,FALSE,'Input and Summary Results'!$B3939)</f>
        <v>249</v>
      </c>
      <c r="C4357">
        <f>IF(OR(B4357=0,'Input and Summary Results'!D3939=0,'Input and Summary Results'!D3939=""),FALSE,'Input and Summary Results'!$D3939)</f>
        <v>0.89500411000000002</v>
      </c>
      <c r="D4357">
        <f>IF(OR(B4357=0,'Input and Summary Results'!E3939=0),FALSE,'Input and Summary Results'!$E3939)</f>
        <v>7.251705E-2</v>
      </c>
      <c r="E4357">
        <f t="shared" si="233"/>
        <v>-4.8174970330767092E-2</v>
      </c>
      <c r="F4357">
        <f t="shared" si="234"/>
        <v>3.5164530920422252E-2</v>
      </c>
      <c r="G4357">
        <f>IF('Input and Summary Results'!$J$4="yes",IF(C4357=FALSE,FALSE,IF('Data Transformation'!E4357&lt;$R$10,E4357,$R$10)),IF(C4357=FALSE,FALSE,IF(C4357&lt;$R$10,C4357,$R$10)))</f>
        <v>0.89500411000000002</v>
      </c>
      <c r="H4357">
        <f>IF('Input and Summary Results'!$J$4="yes",'Data Transformation'!F4357,'Data Transformation'!D4357)</f>
        <v>7.251705E-2</v>
      </c>
      <c r="I4357">
        <f t="shared" ref="I4357:I4420" si="235">IF(G4357=FALSE,"",B4357)</f>
        <v>249</v>
      </c>
    </row>
    <row r="4358" spans="2:9" x14ac:dyDescent="0.25">
      <c r="B4358">
        <f>IF('Input and Summary Results'!D3940=0,FALSE,'Input and Summary Results'!$B3940)</f>
        <v>249</v>
      </c>
      <c r="C4358">
        <f>IF(OR(B4358=0,'Input and Summary Results'!D3940=0,'Input and Summary Results'!D3940=""),FALSE,'Input and Summary Results'!$D3940)</f>
        <v>0.94723374000000005</v>
      </c>
      <c r="D4358">
        <f>IF(OR(B4358=0,'Input and Summary Results'!E3940=0),FALSE,'Input and Summary Results'!$E3940)</f>
        <v>6.9436700000000004E-2</v>
      </c>
      <c r="E4358">
        <f t="shared" si="233"/>
        <v>-2.3542840989769987E-2</v>
      </c>
      <c r="F4358">
        <f t="shared" si="234"/>
        <v>3.1814246608234203E-2</v>
      </c>
      <c r="G4358">
        <f>IF('Input and Summary Results'!$J$4="yes",IF(C4358=FALSE,FALSE,IF('Data Transformation'!E4358&lt;$R$10,E4358,$R$10)),IF(C4358=FALSE,FALSE,IF(C4358&lt;$R$10,C4358,$R$10)))</f>
        <v>0.94723374000000005</v>
      </c>
      <c r="H4358">
        <f>IF('Input and Summary Results'!$J$4="yes",'Data Transformation'!F4358,'Data Transformation'!D4358)</f>
        <v>6.9436700000000004E-2</v>
      </c>
      <c r="I4358">
        <f t="shared" si="235"/>
        <v>249</v>
      </c>
    </row>
    <row r="4359" spans="2:9" x14ac:dyDescent="0.25">
      <c r="B4359">
        <f>IF('Input and Summary Results'!D3941=0,FALSE,'Input and Summary Results'!$B3941)</f>
        <v>249</v>
      </c>
      <c r="C4359">
        <f>IF(OR(B4359=0,'Input and Summary Results'!D3941=0,'Input and Summary Results'!D3941=""),FALSE,'Input and Summary Results'!$D3941)</f>
        <v>0.95563902000000001</v>
      </c>
      <c r="D4359">
        <f>IF(OR(B4359=0,'Input and Summary Results'!E3941=0),FALSE,'Input and Summary Results'!$E3941)</f>
        <v>7.6932210000000001E-2</v>
      </c>
      <c r="E4359">
        <f t="shared" si="233"/>
        <v>-1.9706125744353192E-2</v>
      </c>
      <c r="F4359">
        <f t="shared" si="234"/>
        <v>3.4938484554554922E-2</v>
      </c>
      <c r="G4359">
        <f>IF('Input and Summary Results'!$J$4="yes",IF(C4359=FALSE,FALSE,IF('Data Transformation'!E4359&lt;$R$10,E4359,$R$10)),IF(C4359=FALSE,FALSE,IF(C4359&lt;$R$10,C4359,$R$10)))</f>
        <v>0.95563902000000001</v>
      </c>
      <c r="H4359">
        <f>IF('Input and Summary Results'!$J$4="yes",'Data Transformation'!F4359,'Data Transformation'!D4359)</f>
        <v>7.6932210000000001E-2</v>
      </c>
      <c r="I4359">
        <f t="shared" si="235"/>
        <v>249</v>
      </c>
    </row>
    <row r="4360" spans="2:9" x14ac:dyDescent="0.25">
      <c r="B4360">
        <f>IF('Input and Summary Results'!D3942=0,FALSE,'Input and Summary Results'!$B3942)</f>
        <v>249</v>
      </c>
      <c r="C4360">
        <f>IF(OR(B4360=0,'Input and Summary Results'!D3942=0,'Input and Summary Results'!D3942=""),FALSE,'Input and Summary Results'!$D3942)</f>
        <v>0.97597661000000002</v>
      </c>
      <c r="D4360">
        <f>IF(OR(B4360=0,'Input and Summary Results'!E3942=0),FALSE,'Input and Summary Results'!$E3942)</f>
        <v>4.87789E-2</v>
      </c>
      <c r="E4360">
        <f t="shared" si="233"/>
        <v>-1.0560590396478772E-2</v>
      </c>
      <c r="F4360">
        <f t="shared" si="234"/>
        <v>2.1691137249692901E-2</v>
      </c>
      <c r="G4360">
        <f>IF('Input and Summary Results'!$J$4="yes",IF(C4360=FALSE,FALSE,IF('Data Transformation'!E4360&lt;$R$10,E4360,$R$10)),IF(C4360=FALSE,FALSE,IF(C4360&lt;$R$10,C4360,$R$10)))</f>
        <v>0.97597661000000002</v>
      </c>
      <c r="H4360">
        <f>IF('Input and Summary Results'!$J$4="yes",'Data Transformation'!F4360,'Data Transformation'!D4360)</f>
        <v>4.87789E-2</v>
      </c>
      <c r="I4360">
        <f t="shared" si="235"/>
        <v>249</v>
      </c>
    </row>
    <row r="4361" spans="2:9" x14ac:dyDescent="0.25">
      <c r="B4361">
        <f>IF('Input and Summary Results'!D3943=0,FALSE,'Input and Summary Results'!$B3943)</f>
        <v>249</v>
      </c>
      <c r="C4361">
        <f>IF(OR(B4361=0,'Input and Summary Results'!D3943=0,'Input and Summary Results'!D3943=""),FALSE,'Input and Summary Results'!$D3943)</f>
        <v>1.10896982</v>
      </c>
      <c r="D4361">
        <f>IF(OR(B4361=0,'Input and Summary Results'!E3943=0),FALSE,'Input and Summary Results'!$E3943)</f>
        <v>5.120678E-2</v>
      </c>
      <c r="E4361">
        <f t="shared" si="233"/>
        <v>4.491972722597503E-2</v>
      </c>
      <c r="F4361">
        <f t="shared" si="234"/>
        <v>2.0039988572457274E-2</v>
      </c>
      <c r="G4361">
        <f>IF('Input and Summary Results'!$J$4="yes",IF(C4361=FALSE,FALSE,IF('Data Transformation'!E4361&lt;$R$10,E4361,$R$10)),IF(C4361=FALSE,FALSE,IF(C4361&lt;$R$10,C4361,$R$10)))</f>
        <v>1.10896982</v>
      </c>
      <c r="H4361">
        <f>IF('Input and Summary Results'!$J$4="yes",'Data Transformation'!F4361,'Data Transformation'!D4361)</f>
        <v>5.120678E-2</v>
      </c>
      <c r="I4361">
        <f t="shared" si="235"/>
        <v>249</v>
      </c>
    </row>
    <row r="4362" spans="2:9" x14ac:dyDescent="0.25">
      <c r="B4362">
        <f>IF('Input and Summary Results'!D3944=0,FALSE,'Input and Summary Results'!$B3944)</f>
        <v>249</v>
      </c>
      <c r="C4362">
        <f>IF(OR(B4362=0,'Input and Summary Results'!D3944=0,'Input and Summary Results'!D3944=""),FALSE,'Input and Summary Results'!$D3944)</f>
        <v>1.2502271700000001</v>
      </c>
      <c r="D4362">
        <f>IF(OR(B4362=0,'Input and Summary Results'!E3944=0),FALSE,'Input and Summary Results'!$E3944)</f>
        <v>6.7892560000000005E-2</v>
      </c>
      <c r="E4362">
        <f t="shared" si="233"/>
        <v>9.6988932778955053E-2</v>
      </c>
      <c r="F4362">
        <f t="shared" si="234"/>
        <v>2.3568013675466674E-2</v>
      </c>
      <c r="G4362">
        <f>IF('Input and Summary Results'!$J$4="yes",IF(C4362=FALSE,FALSE,IF('Data Transformation'!E4362&lt;$R$10,E4362,$R$10)),IF(C4362=FALSE,FALSE,IF(C4362&lt;$R$10,C4362,$R$10)))</f>
        <v>1.2502271700000001</v>
      </c>
      <c r="H4362">
        <f>IF('Input and Summary Results'!$J$4="yes",'Data Transformation'!F4362,'Data Transformation'!D4362)</f>
        <v>6.7892560000000005E-2</v>
      </c>
      <c r="I4362">
        <f t="shared" si="235"/>
        <v>249</v>
      </c>
    </row>
    <row r="4363" spans="2:9" x14ac:dyDescent="0.25">
      <c r="B4363">
        <f>IF('Input and Summary Results'!D3945=0,FALSE,'Input and Summary Results'!$B3945)</f>
        <v>250</v>
      </c>
      <c r="C4363">
        <f>IF(OR(B4363=0,'Input and Summary Results'!D3945=0,'Input and Summary Results'!D3945=""),FALSE,'Input and Summary Results'!$D3945)</f>
        <v>0.60309040999999997</v>
      </c>
      <c r="D4363">
        <f>IF(OR(B4363=0,'Input and Summary Results'!E3945=0),FALSE,'Input and Summary Results'!$E3945)</f>
        <v>0.10792786</v>
      </c>
      <c r="E4363">
        <f t="shared" si="233"/>
        <v>-0.21961757737748874</v>
      </c>
      <c r="F4363">
        <f t="shared" si="234"/>
        <v>7.7667776610806996E-2</v>
      </c>
      <c r="G4363">
        <f>IF('Input and Summary Results'!$J$4="yes",IF(C4363=FALSE,FALSE,IF('Data Transformation'!E4363&lt;$R$10,E4363,$R$10)),IF(C4363=FALSE,FALSE,IF(C4363&lt;$R$10,C4363,$R$10)))</f>
        <v>0.60309040999999997</v>
      </c>
      <c r="H4363">
        <f>IF('Input and Summary Results'!$J$4="yes",'Data Transformation'!F4363,'Data Transformation'!D4363)</f>
        <v>0.10792786</v>
      </c>
      <c r="I4363">
        <f t="shared" si="235"/>
        <v>250</v>
      </c>
    </row>
    <row r="4364" spans="2:9" x14ac:dyDescent="0.25">
      <c r="B4364">
        <f>IF('Input and Summary Results'!D3946=0,FALSE,'Input and Summary Results'!$B3946)</f>
        <v>250</v>
      </c>
      <c r="C4364">
        <f>IF(OR(B4364=0,'Input and Summary Results'!D3946=0,'Input and Summary Results'!D3946=""),FALSE,'Input and Summary Results'!$D3946)</f>
        <v>0.79214037999999998</v>
      </c>
      <c r="D4364">
        <f>IF(OR(B4364=0,'Input and Summary Results'!E3946=0),FALSE,'Input and Summary Results'!$E3946)</f>
        <v>7.0915740000000005E-2</v>
      </c>
      <c r="E4364">
        <f t="shared" si="233"/>
        <v>-0.101197847631529</v>
      </c>
      <c r="F4364">
        <f t="shared" si="234"/>
        <v>3.8853506192930098E-2</v>
      </c>
      <c r="G4364">
        <f>IF('Input and Summary Results'!$J$4="yes",IF(C4364=FALSE,FALSE,IF('Data Transformation'!E4364&lt;$R$10,E4364,$R$10)),IF(C4364=FALSE,FALSE,IF(C4364&lt;$R$10,C4364,$R$10)))</f>
        <v>0.79214037999999998</v>
      </c>
      <c r="H4364">
        <f>IF('Input and Summary Results'!$J$4="yes",'Data Transformation'!F4364,'Data Transformation'!D4364)</f>
        <v>7.0915740000000005E-2</v>
      </c>
      <c r="I4364">
        <f t="shared" si="235"/>
        <v>250</v>
      </c>
    </row>
    <row r="4365" spans="2:9" x14ac:dyDescent="0.25">
      <c r="B4365">
        <f>IF('Input and Summary Results'!D3947=0,FALSE,'Input and Summary Results'!$B3947)</f>
        <v>250</v>
      </c>
      <c r="C4365">
        <f>IF(OR(B4365=0,'Input and Summary Results'!D3947=0,'Input and Summary Results'!D3947=""),FALSE,'Input and Summary Results'!$D3947)</f>
        <v>0.80379601000000001</v>
      </c>
      <c r="D4365">
        <f>IF(OR(B4365=0,'Input and Summary Results'!E3947=0),FALSE,'Input and Summary Results'!$E3947)</f>
        <v>4.3801960000000001E-2</v>
      </c>
      <c r="E4365">
        <f t="shared" si="233"/>
        <v>-9.4854153952995679E-2</v>
      </c>
      <c r="F4365">
        <f t="shared" si="234"/>
        <v>2.3650342130959325E-2</v>
      </c>
      <c r="G4365">
        <f>IF('Input and Summary Results'!$J$4="yes",IF(C4365=FALSE,FALSE,IF('Data Transformation'!E4365&lt;$R$10,E4365,$R$10)),IF(C4365=FALSE,FALSE,IF(C4365&lt;$R$10,C4365,$R$10)))</f>
        <v>0.80379601000000001</v>
      </c>
      <c r="H4365">
        <f>IF('Input and Summary Results'!$J$4="yes",'Data Transformation'!F4365,'Data Transformation'!D4365)</f>
        <v>4.3801960000000001E-2</v>
      </c>
      <c r="I4365">
        <f t="shared" si="235"/>
        <v>250</v>
      </c>
    </row>
    <row r="4366" spans="2:9" x14ac:dyDescent="0.25">
      <c r="B4366">
        <f>IF('Input and Summary Results'!D3948=0,FALSE,'Input and Summary Results'!$B3948)</f>
        <v>250</v>
      </c>
      <c r="C4366">
        <f>IF(OR(B4366=0,'Input and Summary Results'!D3948=0,'Input and Summary Results'!D3948=""),FALSE,'Input and Summary Results'!$D3948)</f>
        <v>0.89806936000000004</v>
      </c>
      <c r="D4366">
        <f>IF(OR(B4366=0,'Input and Summary Results'!E3948=0),FALSE,'Input and Summary Results'!$E3948)</f>
        <v>4.8675999999999997E-2</v>
      </c>
      <c r="E4366">
        <f t="shared" si="233"/>
        <v>-4.6690120457402881E-2</v>
      </c>
      <c r="F4366">
        <f t="shared" si="234"/>
        <v>2.3523109618170245E-2</v>
      </c>
      <c r="G4366">
        <f>IF('Input and Summary Results'!$J$4="yes",IF(C4366=FALSE,FALSE,IF('Data Transformation'!E4366&lt;$R$10,E4366,$R$10)),IF(C4366=FALSE,FALSE,IF(C4366&lt;$R$10,C4366,$R$10)))</f>
        <v>0.89806936000000004</v>
      </c>
      <c r="H4366">
        <f>IF('Input and Summary Results'!$J$4="yes",'Data Transformation'!F4366,'Data Transformation'!D4366)</f>
        <v>4.8675999999999997E-2</v>
      </c>
      <c r="I4366">
        <f t="shared" si="235"/>
        <v>250</v>
      </c>
    </row>
    <row r="4367" spans="2:9" x14ac:dyDescent="0.25">
      <c r="B4367">
        <f>IF('Input and Summary Results'!D3949=0,FALSE,'Input and Summary Results'!$B3949)</f>
        <v>250</v>
      </c>
      <c r="C4367">
        <f>IF(OR(B4367=0,'Input and Summary Results'!D3949=0,'Input and Summary Results'!D3949=""),FALSE,'Input and Summary Results'!$D3949)</f>
        <v>0.90086105999999999</v>
      </c>
      <c r="D4367">
        <f>IF(OR(B4367=0,'Input and Summary Results'!E3949=0),FALSE,'Input and Summary Results'!$E3949)</f>
        <v>9.7801620000000006E-2</v>
      </c>
      <c r="E4367">
        <f t="shared" si="233"/>
        <v>-4.5342185189937795E-2</v>
      </c>
      <c r="F4367">
        <f t="shared" si="234"/>
        <v>4.7117036094334014E-2</v>
      </c>
      <c r="G4367">
        <f>IF('Input and Summary Results'!$J$4="yes",IF(C4367=FALSE,FALSE,IF('Data Transformation'!E4367&lt;$R$10,E4367,$R$10)),IF(C4367=FALSE,FALSE,IF(C4367&lt;$R$10,C4367,$R$10)))</f>
        <v>0.90086105999999999</v>
      </c>
      <c r="H4367">
        <f>IF('Input and Summary Results'!$J$4="yes",'Data Transformation'!F4367,'Data Transformation'!D4367)</f>
        <v>9.7801620000000006E-2</v>
      </c>
      <c r="I4367">
        <f t="shared" si="235"/>
        <v>250</v>
      </c>
    </row>
    <row r="4368" spans="2:9" x14ac:dyDescent="0.25">
      <c r="B4368">
        <f>IF('Input and Summary Results'!D3950=0,FALSE,'Input and Summary Results'!$B3950)</f>
        <v>250</v>
      </c>
      <c r="C4368">
        <f>IF(OR(B4368=0,'Input and Summary Results'!D3950=0,'Input and Summary Results'!D3950=""),FALSE,'Input and Summary Results'!$D3950)</f>
        <v>0.90252036000000002</v>
      </c>
      <c r="D4368">
        <f>IF(OR(B4368=0,'Input and Summary Results'!E3950=0),FALSE,'Input and Summary Results'!$E3950)</f>
        <v>7.7226900000000001E-2</v>
      </c>
      <c r="E4368">
        <f t="shared" si="233"/>
        <v>-4.4542992041789672E-2</v>
      </c>
      <c r="F4368">
        <f t="shared" si="234"/>
        <v>3.7136530194177557E-2</v>
      </c>
      <c r="G4368">
        <f>IF('Input and Summary Results'!$J$4="yes",IF(C4368=FALSE,FALSE,IF('Data Transformation'!E4368&lt;$R$10,E4368,$R$10)),IF(C4368=FALSE,FALSE,IF(C4368&lt;$R$10,C4368,$R$10)))</f>
        <v>0.90252036000000002</v>
      </c>
      <c r="H4368">
        <f>IF('Input and Summary Results'!$J$4="yes",'Data Transformation'!F4368,'Data Transformation'!D4368)</f>
        <v>7.7226900000000001E-2</v>
      </c>
      <c r="I4368">
        <f t="shared" si="235"/>
        <v>250</v>
      </c>
    </row>
    <row r="4369" spans="2:9" x14ac:dyDescent="0.25">
      <c r="B4369">
        <f>IF('Input and Summary Results'!D3951=0,FALSE,'Input and Summary Results'!$B3951)</f>
        <v>250</v>
      </c>
      <c r="C4369">
        <f>IF(OR(B4369=0,'Input and Summary Results'!D3951=0,'Input and Summary Results'!D3951=""),FALSE,'Input and Summary Results'!$D3951)</f>
        <v>0.93115645000000002</v>
      </c>
      <c r="D4369">
        <f>IF(OR(B4369=0,'Input and Summary Results'!E3951=0),FALSE,'Input and Summary Results'!$E3951)</f>
        <v>8.6821449999999994E-2</v>
      </c>
      <c r="E4369">
        <f t="shared" si="233"/>
        <v>-3.097734408483413E-2</v>
      </c>
      <c r="F4369">
        <f t="shared" si="234"/>
        <v>4.0466356969336349E-2</v>
      </c>
      <c r="G4369">
        <f>IF('Input and Summary Results'!$J$4="yes",IF(C4369=FALSE,FALSE,IF('Data Transformation'!E4369&lt;$R$10,E4369,$R$10)),IF(C4369=FALSE,FALSE,IF(C4369&lt;$R$10,C4369,$R$10)))</f>
        <v>0.93115645000000002</v>
      </c>
      <c r="H4369">
        <f>IF('Input and Summary Results'!$J$4="yes",'Data Transformation'!F4369,'Data Transformation'!D4369)</f>
        <v>8.6821449999999994E-2</v>
      </c>
      <c r="I4369">
        <f t="shared" si="235"/>
        <v>250</v>
      </c>
    </row>
    <row r="4370" spans="2:9" x14ac:dyDescent="0.25">
      <c r="B4370">
        <f>IF('Input and Summary Results'!D3952=0,FALSE,'Input and Summary Results'!$B3952)</f>
        <v>250</v>
      </c>
      <c r="C4370">
        <f>IF(OR(B4370=0,'Input and Summary Results'!D3952=0,'Input and Summary Results'!D3952=""),FALSE,'Input and Summary Results'!$D3952)</f>
        <v>0.95342833999999999</v>
      </c>
      <c r="D4370">
        <f>IF(OR(B4370=0,'Input and Summary Results'!E3952=0),FALSE,'Input and Summary Results'!$E3952)</f>
        <v>9.5271190000000006E-2</v>
      </c>
      <c r="E4370">
        <f t="shared" si="233"/>
        <v>-2.0711943113095429E-2</v>
      </c>
      <c r="F4370">
        <f t="shared" si="234"/>
        <v>4.3367387694810917E-2</v>
      </c>
      <c r="G4370">
        <f>IF('Input and Summary Results'!$J$4="yes",IF(C4370=FALSE,FALSE,IF('Data Transformation'!E4370&lt;$R$10,E4370,$R$10)),IF(C4370=FALSE,FALSE,IF(C4370&lt;$R$10,C4370,$R$10)))</f>
        <v>0.95342833999999999</v>
      </c>
      <c r="H4370">
        <f>IF('Input and Summary Results'!$J$4="yes",'Data Transformation'!F4370,'Data Transformation'!D4370)</f>
        <v>9.5271190000000006E-2</v>
      </c>
      <c r="I4370">
        <f t="shared" si="235"/>
        <v>250</v>
      </c>
    </row>
    <row r="4371" spans="2:9" x14ac:dyDescent="0.25">
      <c r="B4371">
        <f>IF('Input and Summary Results'!D3953=0,FALSE,'Input and Summary Results'!$B3953)</f>
        <v>250</v>
      </c>
      <c r="C4371">
        <f>IF(OR(B4371=0,'Input and Summary Results'!D3953=0,'Input and Summary Results'!D3953=""),FALSE,'Input and Summary Results'!$D3953)</f>
        <v>0.95587854000000005</v>
      </c>
      <c r="D4371">
        <f>IF(OR(B4371=0,'Input and Summary Results'!E3953=0),FALSE,'Input and Summary Results'!$E3953)</f>
        <v>7.1718000000000004E-2</v>
      </c>
      <c r="E4371">
        <f t="shared" si="233"/>
        <v>-1.9597288434116913E-2</v>
      </c>
      <c r="F4371">
        <f t="shared" si="234"/>
        <v>3.2562308596236503E-2</v>
      </c>
      <c r="G4371">
        <f>IF('Input and Summary Results'!$J$4="yes",IF(C4371=FALSE,FALSE,IF('Data Transformation'!E4371&lt;$R$10,E4371,$R$10)),IF(C4371=FALSE,FALSE,IF(C4371&lt;$R$10,C4371,$R$10)))</f>
        <v>0.95587854000000005</v>
      </c>
      <c r="H4371">
        <f>IF('Input and Summary Results'!$J$4="yes",'Data Transformation'!F4371,'Data Transformation'!D4371)</f>
        <v>7.1718000000000004E-2</v>
      </c>
      <c r="I4371">
        <f t="shared" si="235"/>
        <v>250</v>
      </c>
    </row>
    <row r="4372" spans="2:9" x14ac:dyDescent="0.25">
      <c r="B4372">
        <f>IF('Input and Summary Results'!D3954=0,FALSE,'Input and Summary Results'!$B3954)</f>
        <v>250</v>
      </c>
      <c r="C4372">
        <f>IF(OR(B4372=0,'Input and Summary Results'!D3954=0,'Input and Summary Results'!D3954=""),FALSE,'Input and Summary Results'!$D3954)</f>
        <v>0.99448413999999996</v>
      </c>
      <c r="D4372">
        <f>IF(OR(B4372=0,'Input and Summary Results'!E3954=0),FALSE,'Input and Summary Results'!$E3954)</f>
        <v>5.7435800000000002E-2</v>
      </c>
      <c r="E4372">
        <f t="shared" si="233"/>
        <v>-2.4021385982754312E-3</v>
      </c>
      <c r="F4372">
        <f t="shared" si="234"/>
        <v>2.5065394406390436E-2</v>
      </c>
      <c r="G4372">
        <f>IF('Input and Summary Results'!$J$4="yes",IF(C4372=FALSE,FALSE,IF('Data Transformation'!E4372&lt;$R$10,E4372,$R$10)),IF(C4372=FALSE,FALSE,IF(C4372&lt;$R$10,C4372,$R$10)))</f>
        <v>0.99448413999999996</v>
      </c>
      <c r="H4372">
        <f>IF('Input and Summary Results'!$J$4="yes",'Data Transformation'!F4372,'Data Transformation'!D4372)</f>
        <v>5.7435800000000002E-2</v>
      </c>
      <c r="I4372">
        <f t="shared" si="235"/>
        <v>250</v>
      </c>
    </row>
    <row r="4373" spans="2:9" x14ac:dyDescent="0.25">
      <c r="B4373">
        <f>IF('Input and Summary Results'!D3955=0,FALSE,'Input and Summary Results'!$B3955)</f>
        <v>250</v>
      </c>
      <c r="C4373">
        <f>IF(OR(B4373=0,'Input and Summary Results'!D3955=0,'Input and Summary Results'!D3955=""),FALSE,'Input and Summary Results'!$D3955)</f>
        <v>0.99634948000000001</v>
      </c>
      <c r="D4373">
        <f>IF(OR(B4373=0,'Input and Summary Results'!E3955=0),FALSE,'Input and Summary Results'!$E3955)</f>
        <v>4.4389869999999998E-2</v>
      </c>
      <c r="E4373">
        <f t="shared" si="233"/>
        <v>-1.5883015223892094E-3</v>
      </c>
      <c r="F4373">
        <f t="shared" si="234"/>
        <v>1.9335789265429233E-2</v>
      </c>
      <c r="G4373">
        <f>IF('Input and Summary Results'!$J$4="yes",IF(C4373=FALSE,FALSE,IF('Data Transformation'!E4373&lt;$R$10,E4373,$R$10)),IF(C4373=FALSE,FALSE,IF(C4373&lt;$R$10,C4373,$R$10)))</f>
        <v>0.99634948000000001</v>
      </c>
      <c r="H4373">
        <f>IF('Input and Summary Results'!$J$4="yes",'Data Transformation'!F4373,'Data Transformation'!D4373)</f>
        <v>4.4389869999999998E-2</v>
      </c>
      <c r="I4373">
        <f t="shared" si="235"/>
        <v>250</v>
      </c>
    </row>
    <row r="4374" spans="2:9" x14ac:dyDescent="0.25">
      <c r="B4374">
        <f>IF('Input and Summary Results'!D3956=0,FALSE,'Input and Summary Results'!$B3956)</f>
        <v>250</v>
      </c>
      <c r="C4374">
        <f>IF(OR(B4374=0,'Input and Summary Results'!D3956=0,'Input and Summary Results'!D3956=""),FALSE,'Input and Summary Results'!$D3956)</f>
        <v>1.0150408500000001</v>
      </c>
      <c r="D4374">
        <f>IF(OR(B4374=0,'Input and Summary Results'!E3956=0),FALSE,'Input and Summary Results'!$E3956)</f>
        <v>0.10819521999999999</v>
      </c>
      <c r="E4374">
        <f t="shared" si="233"/>
        <v>6.4835206458740248E-3</v>
      </c>
      <c r="F4374">
        <f t="shared" si="234"/>
        <v>4.626092189294647E-2</v>
      </c>
      <c r="G4374">
        <f>IF('Input and Summary Results'!$J$4="yes",IF(C4374=FALSE,FALSE,IF('Data Transformation'!E4374&lt;$R$10,E4374,$R$10)),IF(C4374=FALSE,FALSE,IF(C4374&lt;$R$10,C4374,$R$10)))</f>
        <v>1.0150408500000001</v>
      </c>
      <c r="H4374">
        <f>IF('Input and Summary Results'!$J$4="yes",'Data Transformation'!F4374,'Data Transformation'!D4374)</f>
        <v>0.10819521999999999</v>
      </c>
      <c r="I4374">
        <f t="shared" si="235"/>
        <v>250</v>
      </c>
    </row>
    <row r="4375" spans="2:9" x14ac:dyDescent="0.25">
      <c r="B4375">
        <f>IF('Input and Summary Results'!D3957=0,FALSE,'Input and Summary Results'!$B3957)</f>
        <v>250</v>
      </c>
      <c r="C4375">
        <f>IF(OR(B4375=0,'Input and Summary Results'!D3957=0,'Input and Summary Results'!D3957=""),FALSE,'Input and Summary Results'!$D3957)</f>
        <v>1.0248524400000001</v>
      </c>
      <c r="D4375">
        <f>IF(OR(B4375=0,'Input and Summary Results'!E3957=0),FALSE,'Input and Summary Results'!$E3957)</f>
        <v>6.6936179999999998E-2</v>
      </c>
      <c r="E4375">
        <f t="shared" si="233"/>
        <v>1.0661339433699459E-2</v>
      </c>
      <c r="F4375">
        <f t="shared" si="234"/>
        <v>2.8345838860470485E-2</v>
      </c>
      <c r="G4375">
        <f>IF('Input and Summary Results'!$J$4="yes",IF(C4375=FALSE,FALSE,IF('Data Transformation'!E4375&lt;$R$10,E4375,$R$10)),IF(C4375=FALSE,FALSE,IF(C4375&lt;$R$10,C4375,$R$10)))</f>
        <v>1.0248524400000001</v>
      </c>
      <c r="H4375">
        <f>IF('Input and Summary Results'!$J$4="yes",'Data Transformation'!F4375,'Data Transformation'!D4375)</f>
        <v>6.6936179999999998E-2</v>
      </c>
      <c r="I4375">
        <f t="shared" si="235"/>
        <v>250</v>
      </c>
    </row>
    <row r="4376" spans="2:9" x14ac:dyDescent="0.25">
      <c r="B4376">
        <f>IF('Input and Summary Results'!D3958=0,FALSE,'Input and Summary Results'!$B3958)</f>
        <v>250</v>
      </c>
      <c r="C4376">
        <f>IF(OR(B4376=0,'Input and Summary Results'!D3958=0,'Input and Summary Results'!D3958=""),FALSE,'Input and Summary Results'!$D3958)</f>
        <v>1.0338114599999999</v>
      </c>
      <c r="D4376">
        <f>IF(OR(B4376=0,'Input and Summary Results'!E3958=0),FALSE,'Input and Summary Results'!$E3958)</f>
        <v>7.8173069999999997E-2</v>
      </c>
      <c r="E4376">
        <f t="shared" si="233"/>
        <v>1.4441342096691356E-2</v>
      </c>
      <c r="F4376">
        <f t="shared" si="234"/>
        <v>3.2817504634742589E-2</v>
      </c>
      <c r="G4376">
        <f>IF('Input and Summary Results'!$J$4="yes",IF(C4376=FALSE,FALSE,IF('Data Transformation'!E4376&lt;$R$10,E4376,$R$10)),IF(C4376=FALSE,FALSE,IF(C4376&lt;$R$10,C4376,$R$10)))</f>
        <v>1.0338114599999999</v>
      </c>
      <c r="H4376">
        <f>IF('Input and Summary Results'!$J$4="yes",'Data Transformation'!F4376,'Data Transformation'!D4376)</f>
        <v>7.8173069999999997E-2</v>
      </c>
      <c r="I4376">
        <f t="shared" si="235"/>
        <v>250</v>
      </c>
    </row>
    <row r="4377" spans="2:9" x14ac:dyDescent="0.25">
      <c r="B4377">
        <f>IF('Input and Summary Results'!D3959=0,FALSE,'Input and Summary Results'!$B3959)</f>
        <v>250</v>
      </c>
      <c r="C4377">
        <f>IF(OR(B4377=0,'Input and Summary Results'!D3959=0,'Input and Summary Results'!D3959=""),FALSE,'Input and Summary Results'!$D3959)</f>
        <v>1.06407848</v>
      </c>
      <c r="D4377">
        <f>IF(OR(B4377=0,'Input and Summary Results'!E3959=0),FALSE,'Input and Summary Results'!$E3959)</f>
        <v>5.523687E-2</v>
      </c>
      <c r="E4377">
        <f t="shared" si="233"/>
        <v>2.6973660077464445E-2</v>
      </c>
      <c r="F4377">
        <f t="shared" si="234"/>
        <v>2.2529166814838696E-2</v>
      </c>
      <c r="G4377">
        <f>IF('Input and Summary Results'!$J$4="yes",IF(C4377=FALSE,FALSE,IF('Data Transformation'!E4377&lt;$R$10,E4377,$R$10)),IF(C4377=FALSE,FALSE,IF(C4377&lt;$R$10,C4377,$R$10)))</f>
        <v>1.06407848</v>
      </c>
      <c r="H4377">
        <f>IF('Input and Summary Results'!$J$4="yes",'Data Transformation'!F4377,'Data Transformation'!D4377)</f>
        <v>5.523687E-2</v>
      </c>
      <c r="I4377">
        <f t="shared" si="235"/>
        <v>250</v>
      </c>
    </row>
    <row r="4378" spans="2:9" x14ac:dyDescent="0.25">
      <c r="B4378">
        <f>IF('Input and Summary Results'!D3960=0,FALSE,'Input and Summary Results'!$B3960)</f>
        <v>250</v>
      </c>
      <c r="C4378">
        <f>IF(OR(B4378=0,'Input and Summary Results'!D3960=0,'Input and Summary Results'!D3960=""),FALSE,'Input and Summary Results'!$D3960)</f>
        <v>1.0893531599999999</v>
      </c>
      <c r="D4378">
        <f>IF(OR(B4378=0,'Input and Summary Results'!E3960=0),FALSE,'Input and Summary Results'!$E3960)</f>
        <v>6.042376E-2</v>
      </c>
      <c r="E4378">
        <f t="shared" si="233"/>
        <v>3.7168697547296584E-2</v>
      </c>
      <c r="F4378">
        <f t="shared" si="234"/>
        <v>2.407292033742299E-2</v>
      </c>
      <c r="G4378">
        <f>IF('Input and Summary Results'!$J$4="yes",IF(C4378=FALSE,FALSE,IF('Data Transformation'!E4378&lt;$R$10,E4378,$R$10)),IF(C4378=FALSE,FALSE,IF(C4378&lt;$R$10,C4378,$R$10)))</f>
        <v>1.0893531599999999</v>
      </c>
      <c r="H4378">
        <f>IF('Input and Summary Results'!$J$4="yes",'Data Transformation'!F4378,'Data Transformation'!D4378)</f>
        <v>6.042376E-2</v>
      </c>
      <c r="I4378">
        <f t="shared" si="235"/>
        <v>250</v>
      </c>
    </row>
    <row r="4379" spans="2:9" x14ac:dyDescent="0.25">
      <c r="B4379">
        <f>IF('Input and Summary Results'!D3961=0,FALSE,'Input and Summary Results'!$B3961)</f>
        <v>250</v>
      </c>
      <c r="C4379">
        <f>IF(OR(B4379=0,'Input and Summary Results'!D3961=0,'Input and Summary Results'!D3961=""),FALSE,'Input and Summary Results'!$D3961)</f>
        <v>1.1888611899999999</v>
      </c>
      <c r="D4379">
        <f>IF(OR(B4379=0,'Input and Summary Results'!E3961=0),FALSE,'Input and Summary Results'!$E3961)</f>
        <v>8.3809419999999996E-2</v>
      </c>
      <c r="E4379">
        <f t="shared" si="233"/>
        <v>7.5131149878351788E-2</v>
      </c>
      <c r="F4379">
        <f t="shared" si="234"/>
        <v>3.0595067435921601E-2</v>
      </c>
      <c r="G4379">
        <f>IF('Input and Summary Results'!$J$4="yes",IF(C4379=FALSE,FALSE,IF('Data Transformation'!E4379&lt;$R$10,E4379,$R$10)),IF(C4379=FALSE,FALSE,IF(C4379&lt;$R$10,C4379,$R$10)))</f>
        <v>1.1888611899999999</v>
      </c>
      <c r="H4379">
        <f>IF('Input and Summary Results'!$J$4="yes",'Data Transformation'!F4379,'Data Transformation'!D4379)</f>
        <v>8.3809419999999996E-2</v>
      </c>
      <c r="I4379">
        <f t="shared" si="235"/>
        <v>250</v>
      </c>
    </row>
    <row r="4380" spans="2:9" x14ac:dyDescent="0.25">
      <c r="B4380">
        <f>IF('Input and Summary Results'!D3962=0,FALSE,'Input and Summary Results'!$B3962)</f>
        <v>251</v>
      </c>
      <c r="C4380">
        <f>IF(OR(B4380=0,'Input and Summary Results'!D3962=0,'Input and Summary Results'!D3962=""),FALSE,'Input and Summary Results'!$D3962)</f>
        <v>-4.6235699999999998E-2</v>
      </c>
      <c r="D4380">
        <f>IF(OR(B4380=0,'Input and Summary Results'!E3962=0),FALSE,'Input and Summary Results'!$E3962)</f>
        <v>0.10055948000000001</v>
      </c>
      <c r="E4380" t="e">
        <f t="shared" si="233"/>
        <v>#NUM!</v>
      </c>
      <c r="F4380">
        <f t="shared" si="234"/>
        <v>-0.94392026767195047</v>
      </c>
      <c r="G4380">
        <f>IF('Input and Summary Results'!$J$4="yes",IF(C4380=FALSE,FALSE,IF('Data Transformation'!E4380&lt;$R$10,E4380,$R$10)),IF(C4380=FALSE,FALSE,IF(C4380&lt;$R$10,C4380,$R$10)))</f>
        <v>-4.6235699999999998E-2</v>
      </c>
      <c r="H4380">
        <f>IF('Input and Summary Results'!$J$4="yes",'Data Transformation'!F4380,'Data Transformation'!D4380)</f>
        <v>0.10055948000000001</v>
      </c>
      <c r="I4380">
        <f t="shared" si="235"/>
        <v>251</v>
      </c>
    </row>
    <row r="4381" spans="2:9" x14ac:dyDescent="0.25">
      <c r="B4381">
        <f>IF('Input and Summary Results'!D3963=0,FALSE,'Input and Summary Results'!$B3963)</f>
        <v>251</v>
      </c>
      <c r="C4381">
        <f>IF(OR(B4381=0,'Input and Summary Results'!D3963=0,'Input and Summary Results'!D3963=""),FALSE,'Input and Summary Results'!$D3963)</f>
        <v>3.3276739999999999E-2</v>
      </c>
      <c r="D4381">
        <f>IF(OR(B4381=0,'Input and Summary Results'!E3963=0),FALSE,'Input and Summary Results'!$E3963)</f>
        <v>7.5127819999999998E-2</v>
      </c>
      <c r="E4381">
        <f t="shared" si="233"/>
        <v>-1.4778592265327291</v>
      </c>
      <c r="F4381">
        <f t="shared" si="234"/>
        <v>0.97982776798448401</v>
      </c>
      <c r="G4381">
        <f>IF('Input and Summary Results'!$J$4="yes",IF(C4381=FALSE,FALSE,IF('Data Transformation'!E4381&lt;$R$10,E4381,$R$10)),IF(C4381=FALSE,FALSE,IF(C4381&lt;$R$10,C4381,$R$10)))</f>
        <v>3.3276739999999999E-2</v>
      </c>
      <c r="H4381">
        <f>IF('Input and Summary Results'!$J$4="yes",'Data Transformation'!F4381,'Data Transformation'!D4381)</f>
        <v>7.5127819999999998E-2</v>
      </c>
      <c r="I4381">
        <f t="shared" si="235"/>
        <v>251</v>
      </c>
    </row>
    <row r="4382" spans="2:9" x14ac:dyDescent="0.25">
      <c r="B4382">
        <f>IF('Input and Summary Results'!D3964=0,FALSE,'Input and Summary Results'!$B3964)</f>
        <v>251</v>
      </c>
      <c r="C4382">
        <f>IF(OR(B4382=0,'Input and Summary Results'!D3964=0,'Input and Summary Results'!D3964=""),FALSE,'Input and Summary Results'!$D3964)</f>
        <v>7.3245930000000001E-2</v>
      </c>
      <c r="D4382">
        <f>IF(OR(B4382=0,'Input and Summary Results'!E3964=0),FALSE,'Input and Summary Results'!$E3964)</f>
        <v>6.4690120000000004E-2</v>
      </c>
      <c r="E4382">
        <f t="shared" si="233"/>
        <v>-1.1352165024093379</v>
      </c>
      <c r="F4382">
        <f t="shared" si="234"/>
        <v>0.38330473898003614</v>
      </c>
      <c r="G4382">
        <f>IF('Input and Summary Results'!$J$4="yes",IF(C4382=FALSE,FALSE,IF('Data Transformation'!E4382&lt;$R$10,E4382,$R$10)),IF(C4382=FALSE,FALSE,IF(C4382&lt;$R$10,C4382,$R$10)))</f>
        <v>7.3245930000000001E-2</v>
      </c>
      <c r="H4382">
        <f>IF('Input and Summary Results'!$J$4="yes",'Data Transformation'!F4382,'Data Transformation'!D4382)</f>
        <v>6.4690120000000004E-2</v>
      </c>
      <c r="I4382">
        <f t="shared" si="235"/>
        <v>251</v>
      </c>
    </row>
    <row r="4383" spans="2:9" x14ac:dyDescent="0.25">
      <c r="B4383">
        <f>IF('Input and Summary Results'!D3965=0,FALSE,'Input and Summary Results'!$B3965)</f>
        <v>251</v>
      </c>
      <c r="C4383">
        <f>IF(OR(B4383=0,'Input and Summary Results'!D3965=0,'Input and Summary Results'!D3965=""),FALSE,'Input and Summary Results'!$D3965)</f>
        <v>8.5735480000000003E-2</v>
      </c>
      <c r="D4383">
        <f>IF(OR(B4383=0,'Input and Summary Results'!E3965=0),FALSE,'Input and Summary Results'!$E3965)</f>
        <v>9.0570800000000007E-2</v>
      </c>
      <c r="E4383">
        <f t="shared" si="233"/>
        <v>-1.0668394163560901</v>
      </c>
      <c r="F4383">
        <f t="shared" si="234"/>
        <v>0.4584767846403846</v>
      </c>
      <c r="G4383">
        <f>IF('Input and Summary Results'!$J$4="yes",IF(C4383=FALSE,FALSE,IF('Data Transformation'!E4383&lt;$R$10,E4383,$R$10)),IF(C4383=FALSE,FALSE,IF(C4383&lt;$R$10,C4383,$R$10)))</f>
        <v>8.5735480000000003E-2</v>
      </c>
      <c r="H4383">
        <f>IF('Input and Summary Results'!$J$4="yes",'Data Transformation'!F4383,'Data Transformation'!D4383)</f>
        <v>9.0570800000000007E-2</v>
      </c>
      <c r="I4383">
        <f t="shared" si="235"/>
        <v>251</v>
      </c>
    </row>
    <row r="4384" spans="2:9" x14ac:dyDescent="0.25">
      <c r="B4384">
        <f>IF('Input and Summary Results'!D3966=0,FALSE,'Input and Summary Results'!$B3966)</f>
        <v>251</v>
      </c>
      <c r="C4384">
        <f>IF(OR(B4384=0,'Input and Summary Results'!D3966=0,'Input and Summary Results'!D3966=""),FALSE,'Input and Summary Results'!$D3966)</f>
        <v>0.18245465999999999</v>
      </c>
      <c r="D4384">
        <f>IF(OR(B4384=0,'Input and Summary Results'!E3966=0),FALSE,'Input and Summary Results'!$E3966)</f>
        <v>5.5063019999999997E-2</v>
      </c>
      <c r="E4384">
        <f t="shared" si="233"/>
        <v>-0.73884504001958085</v>
      </c>
      <c r="F4384">
        <f t="shared" si="234"/>
        <v>0.13097692698010563</v>
      </c>
      <c r="G4384">
        <f>IF('Input and Summary Results'!$J$4="yes",IF(C4384=FALSE,FALSE,IF('Data Transformation'!E4384&lt;$R$10,E4384,$R$10)),IF(C4384=FALSE,FALSE,IF(C4384&lt;$R$10,C4384,$R$10)))</f>
        <v>0.18245465999999999</v>
      </c>
      <c r="H4384">
        <f>IF('Input and Summary Results'!$J$4="yes",'Data Transformation'!F4384,'Data Transformation'!D4384)</f>
        <v>5.5063019999999997E-2</v>
      </c>
      <c r="I4384">
        <f t="shared" si="235"/>
        <v>251</v>
      </c>
    </row>
    <row r="4385" spans="2:9" x14ac:dyDescent="0.25">
      <c r="B4385">
        <f>IF('Input and Summary Results'!D3967=0,FALSE,'Input and Summary Results'!$B3967)</f>
        <v>251</v>
      </c>
      <c r="C4385">
        <f>IF(OR(B4385=0,'Input and Summary Results'!D3967=0,'Input and Summary Results'!D3967=""),FALSE,'Input and Summary Results'!$D3967)</f>
        <v>0.19051984</v>
      </c>
      <c r="D4385">
        <f>IF(OR(B4385=0,'Input and Summary Results'!E3967=0),FALSE,'Input and Summary Results'!$E3967)</f>
        <v>4.2402420000000003E-2</v>
      </c>
      <c r="E4385">
        <f t="shared" si="233"/>
        <v>-0.72005979188407865</v>
      </c>
      <c r="F4385">
        <f t="shared" si="234"/>
        <v>9.6591778997924843E-2</v>
      </c>
      <c r="G4385">
        <f>IF('Input and Summary Results'!$J$4="yes",IF(C4385=FALSE,FALSE,IF('Data Transformation'!E4385&lt;$R$10,E4385,$R$10)),IF(C4385=FALSE,FALSE,IF(C4385&lt;$R$10,C4385,$R$10)))</f>
        <v>0.19051984</v>
      </c>
      <c r="H4385">
        <f>IF('Input and Summary Results'!$J$4="yes",'Data Transformation'!F4385,'Data Transformation'!D4385)</f>
        <v>4.2402420000000003E-2</v>
      </c>
      <c r="I4385">
        <f t="shared" si="235"/>
        <v>251</v>
      </c>
    </row>
    <row r="4386" spans="2:9" x14ac:dyDescent="0.25">
      <c r="B4386">
        <f>IF('Input and Summary Results'!D3968=0,FALSE,'Input and Summary Results'!$B3968)</f>
        <v>251</v>
      </c>
      <c r="C4386">
        <f>IF(OR(B4386=0,'Input and Summary Results'!D3968=0,'Input and Summary Results'!D3968=""),FALSE,'Input and Summary Results'!$D3968)</f>
        <v>0.35540989000000001</v>
      </c>
      <c r="D4386">
        <f>IF(OR(B4386=0,'Input and Summary Results'!E3968=0),FALSE,'Input and Summary Results'!$E3968)</f>
        <v>6.9244739999999999E-2</v>
      </c>
      <c r="E4386">
        <f t="shared" si="233"/>
        <v>-0.44927049123903318</v>
      </c>
      <c r="F4386">
        <f t="shared" si="234"/>
        <v>8.4556502240272488E-2</v>
      </c>
      <c r="G4386">
        <f>IF('Input and Summary Results'!$J$4="yes",IF(C4386=FALSE,FALSE,IF('Data Transformation'!E4386&lt;$R$10,E4386,$R$10)),IF(C4386=FALSE,FALSE,IF(C4386&lt;$R$10,C4386,$R$10)))</f>
        <v>0.35540989000000001</v>
      </c>
      <c r="H4386">
        <f>IF('Input and Summary Results'!$J$4="yes",'Data Transformation'!F4386,'Data Transformation'!D4386)</f>
        <v>6.9244739999999999E-2</v>
      </c>
      <c r="I4386">
        <f t="shared" si="235"/>
        <v>251</v>
      </c>
    </row>
    <row r="4387" spans="2:9" x14ac:dyDescent="0.25">
      <c r="B4387">
        <f>IF('Input and Summary Results'!D3969=0,FALSE,'Input and Summary Results'!$B3969)</f>
        <v>251</v>
      </c>
      <c r="C4387">
        <f>IF(OR(B4387=0,'Input and Summary Results'!D3969=0,'Input and Summary Results'!D3969=""),FALSE,'Input and Summary Results'!$D3969)</f>
        <v>0.53370762999999999</v>
      </c>
      <c r="D4387">
        <f>IF(OR(B4387=0,'Input and Summary Results'!E3969=0),FALSE,'Input and Summary Results'!$E3969)</f>
        <v>7.8509209999999996E-2</v>
      </c>
      <c r="E4387">
        <f t="shared" si="233"/>
        <v>-0.27269658838395167</v>
      </c>
      <c r="F4387">
        <f t="shared" si="234"/>
        <v>6.3842064877356164E-2</v>
      </c>
      <c r="G4387">
        <f>IF('Input and Summary Results'!$J$4="yes",IF(C4387=FALSE,FALSE,IF('Data Transformation'!E4387&lt;$R$10,E4387,$R$10)),IF(C4387=FALSE,FALSE,IF(C4387&lt;$R$10,C4387,$R$10)))</f>
        <v>0.53370762999999999</v>
      </c>
      <c r="H4387">
        <f>IF('Input and Summary Results'!$J$4="yes",'Data Transformation'!F4387,'Data Transformation'!D4387)</f>
        <v>7.8509209999999996E-2</v>
      </c>
      <c r="I4387">
        <f t="shared" si="235"/>
        <v>251</v>
      </c>
    </row>
    <row r="4388" spans="2:9" x14ac:dyDescent="0.25">
      <c r="B4388">
        <f>IF('Input and Summary Results'!D3970=0,FALSE,'Input and Summary Results'!$B3970)</f>
        <v>251</v>
      </c>
      <c r="C4388">
        <f>IF(OR(B4388=0,'Input and Summary Results'!D3970=0,'Input and Summary Results'!D3970=""),FALSE,'Input and Summary Results'!$D3970)</f>
        <v>0.59147552000000003</v>
      </c>
      <c r="D4388">
        <f>IF(OR(B4388=0,'Input and Summary Results'!E3970=0),FALSE,'Input and Summary Results'!$E3970)</f>
        <v>8.3583710000000006E-2</v>
      </c>
      <c r="E4388">
        <f t="shared" si="233"/>
        <v>-0.22806322525231948</v>
      </c>
      <c r="F4388">
        <f t="shared" si="234"/>
        <v>6.1330230776076744E-2</v>
      </c>
      <c r="G4388">
        <f>IF('Input and Summary Results'!$J$4="yes",IF(C4388=FALSE,FALSE,IF('Data Transformation'!E4388&lt;$R$10,E4388,$R$10)),IF(C4388=FALSE,FALSE,IF(C4388&lt;$R$10,C4388,$R$10)))</f>
        <v>0.59147552000000003</v>
      </c>
      <c r="H4388">
        <f>IF('Input and Summary Results'!$J$4="yes",'Data Transformation'!F4388,'Data Transformation'!D4388)</f>
        <v>8.3583710000000006E-2</v>
      </c>
      <c r="I4388">
        <f t="shared" si="235"/>
        <v>251</v>
      </c>
    </row>
    <row r="4389" spans="2:9" x14ac:dyDescent="0.25">
      <c r="B4389">
        <f>IF('Input and Summary Results'!D3971=0,FALSE,'Input and Summary Results'!$B3971)</f>
        <v>251</v>
      </c>
      <c r="C4389">
        <f>IF(OR(B4389=0,'Input and Summary Results'!D3971=0,'Input and Summary Results'!D3971=""),FALSE,'Input and Summary Results'!$D3971)</f>
        <v>0.73718695000000001</v>
      </c>
      <c r="D4389">
        <f>IF(OR(B4389=0,'Input and Summary Results'!E3971=0),FALSE,'Input and Summary Results'!$E3971)</f>
        <v>5.5126189999999999E-2</v>
      </c>
      <c r="E4389">
        <f t="shared" si="233"/>
        <v>-0.1324223614523577</v>
      </c>
      <c r="F4389">
        <f t="shared" si="234"/>
        <v>3.2454137257855689E-2</v>
      </c>
      <c r="G4389">
        <f>IF('Input and Summary Results'!$J$4="yes",IF(C4389=FALSE,FALSE,IF('Data Transformation'!E4389&lt;$R$10,E4389,$R$10)),IF(C4389=FALSE,FALSE,IF(C4389&lt;$R$10,C4389,$R$10)))</f>
        <v>0.73718695000000001</v>
      </c>
      <c r="H4389">
        <f>IF('Input and Summary Results'!$J$4="yes",'Data Transformation'!F4389,'Data Transformation'!D4389)</f>
        <v>5.5126189999999999E-2</v>
      </c>
      <c r="I4389">
        <f t="shared" si="235"/>
        <v>251</v>
      </c>
    </row>
    <row r="4390" spans="2:9" x14ac:dyDescent="0.25">
      <c r="B4390">
        <f>IF('Input and Summary Results'!D3972=0,FALSE,'Input and Summary Results'!$B3972)</f>
        <v>251</v>
      </c>
      <c r="C4390">
        <f>IF(OR(B4390=0,'Input and Summary Results'!D3972=0,'Input and Summary Results'!D3972=""),FALSE,'Input and Summary Results'!$D3972)</f>
        <v>0.79395031999999999</v>
      </c>
      <c r="D4390">
        <f>IF(OR(B4390=0,'Input and Summary Results'!E3972=0),FALSE,'Input and Summary Results'!$E3972)</f>
        <v>5.690572E-2</v>
      </c>
      <c r="E4390">
        <f t="shared" si="233"/>
        <v>-0.10020667191154174</v>
      </c>
      <c r="F4390">
        <f t="shared" si="234"/>
        <v>3.1106584200381707E-2</v>
      </c>
      <c r="G4390">
        <f>IF('Input and Summary Results'!$J$4="yes",IF(C4390=FALSE,FALSE,IF('Data Transformation'!E4390&lt;$R$10,E4390,$R$10)),IF(C4390=FALSE,FALSE,IF(C4390&lt;$R$10,C4390,$R$10)))</f>
        <v>0.79395031999999999</v>
      </c>
      <c r="H4390">
        <f>IF('Input and Summary Results'!$J$4="yes",'Data Transformation'!F4390,'Data Transformation'!D4390)</f>
        <v>5.690572E-2</v>
      </c>
      <c r="I4390">
        <f t="shared" si="235"/>
        <v>251</v>
      </c>
    </row>
    <row r="4391" spans="2:9" x14ac:dyDescent="0.25">
      <c r="B4391">
        <f>IF('Input and Summary Results'!D3973=0,FALSE,'Input and Summary Results'!$B3973)</f>
        <v>251</v>
      </c>
      <c r="C4391">
        <f>IF(OR(B4391=0,'Input and Summary Results'!D3973=0,'Input and Summary Results'!D3973=""),FALSE,'Input and Summary Results'!$D3973)</f>
        <v>0.91618741999999997</v>
      </c>
      <c r="D4391">
        <f>IF(OR(B4391=0,'Input and Summary Results'!E3973=0),FALSE,'Input and Summary Results'!$E3973)</f>
        <v>4.2728710000000003E-2</v>
      </c>
      <c r="E4391">
        <f t="shared" si="233"/>
        <v>-3.801567573619672E-2</v>
      </c>
      <c r="F4391">
        <f t="shared" si="234"/>
        <v>2.0240684094963889E-2</v>
      </c>
      <c r="G4391">
        <f>IF('Input and Summary Results'!$J$4="yes",IF(C4391=FALSE,FALSE,IF('Data Transformation'!E4391&lt;$R$10,E4391,$R$10)),IF(C4391=FALSE,FALSE,IF(C4391&lt;$R$10,C4391,$R$10)))</f>
        <v>0.91618741999999997</v>
      </c>
      <c r="H4391">
        <f>IF('Input and Summary Results'!$J$4="yes",'Data Transformation'!F4391,'Data Transformation'!D4391)</f>
        <v>4.2728710000000003E-2</v>
      </c>
      <c r="I4391">
        <f t="shared" si="235"/>
        <v>251</v>
      </c>
    </row>
    <row r="4392" spans="2:9" x14ac:dyDescent="0.25">
      <c r="B4392">
        <f>IF('Input and Summary Results'!D3974=0,FALSE,'Input and Summary Results'!$B3974)</f>
        <v>251</v>
      </c>
      <c r="C4392">
        <f>IF(OR(B4392=0,'Input and Summary Results'!D3974=0,'Input and Summary Results'!D3974=""),FALSE,'Input and Summary Results'!$D3974)</f>
        <v>0.94627203000000004</v>
      </c>
      <c r="D4392">
        <f>IF(OR(B4392=0,'Input and Summary Results'!E3974=0),FALSE,'Input and Summary Results'!$E3974)</f>
        <v>6.6526589999999997E-2</v>
      </c>
      <c r="E4392">
        <f t="shared" si="233"/>
        <v>-2.3983996637376017E-2</v>
      </c>
      <c r="F4392">
        <f t="shared" si="234"/>
        <v>3.0511881514663386E-2</v>
      </c>
      <c r="G4392">
        <f>IF('Input and Summary Results'!$J$4="yes",IF(C4392=FALSE,FALSE,IF('Data Transformation'!E4392&lt;$R$10,E4392,$R$10)),IF(C4392=FALSE,FALSE,IF(C4392&lt;$R$10,C4392,$R$10)))</f>
        <v>0.94627203000000004</v>
      </c>
      <c r="H4392">
        <f>IF('Input and Summary Results'!$J$4="yes",'Data Transformation'!F4392,'Data Transformation'!D4392)</f>
        <v>6.6526589999999997E-2</v>
      </c>
      <c r="I4392">
        <f t="shared" si="235"/>
        <v>251</v>
      </c>
    </row>
    <row r="4393" spans="2:9" x14ac:dyDescent="0.25">
      <c r="B4393">
        <f>IF('Input and Summary Results'!D3975=0,FALSE,'Input and Summary Results'!$B3975)</f>
        <v>251</v>
      </c>
      <c r="C4393">
        <f>IF(OR(B4393=0,'Input and Summary Results'!D3975=0,'Input and Summary Results'!D3975=""),FALSE,'Input and Summary Results'!$D3975)</f>
        <v>0.95945166000000004</v>
      </c>
      <c r="D4393">
        <f>IF(OR(B4393=0,'Input and Summary Results'!E3975=0),FALSE,'Input and Summary Results'!$E3975)</f>
        <v>4.7845529999999997E-2</v>
      </c>
      <c r="E4393">
        <f t="shared" si="233"/>
        <v>-1.797690141221046E-2</v>
      </c>
      <c r="F4393">
        <f t="shared" si="234"/>
        <v>2.1642528629321457E-2</v>
      </c>
      <c r="G4393">
        <f>IF('Input and Summary Results'!$J$4="yes",IF(C4393=FALSE,FALSE,IF('Data Transformation'!E4393&lt;$R$10,E4393,$R$10)),IF(C4393=FALSE,FALSE,IF(C4393&lt;$R$10,C4393,$R$10)))</f>
        <v>0.95945166000000004</v>
      </c>
      <c r="H4393">
        <f>IF('Input and Summary Results'!$J$4="yes",'Data Transformation'!F4393,'Data Transformation'!D4393)</f>
        <v>4.7845529999999997E-2</v>
      </c>
      <c r="I4393">
        <f t="shared" si="235"/>
        <v>251</v>
      </c>
    </row>
    <row r="4394" spans="2:9" x14ac:dyDescent="0.25">
      <c r="B4394">
        <f>IF('Input and Summary Results'!D3976=0,FALSE,'Input and Summary Results'!$B3976)</f>
        <v>251</v>
      </c>
      <c r="C4394">
        <f>IF(OR(B4394=0,'Input and Summary Results'!D3976=0,'Input and Summary Results'!D3976=""),FALSE,'Input and Summary Results'!$D3976)</f>
        <v>0.97390792000000004</v>
      </c>
      <c r="D4394">
        <f>IF(OR(B4394=0,'Input and Summary Results'!E3976=0),FALSE,'Input and Summary Results'!$E3976)</f>
        <v>7.1284239999999999E-2</v>
      </c>
      <c r="E4394">
        <f t="shared" ref="E4394:E4457" si="236">IF(C4394=FALSE,FALSE,LOG10(C4394))</f>
        <v>-1.1482102388624807E-2</v>
      </c>
      <c r="F4394">
        <f t="shared" ref="F4394:F4457" si="237">IF(D4394=FALSE, FALSE,0.434*D4394/C4394)</f>
        <v>3.1766206562936668E-2</v>
      </c>
      <c r="G4394">
        <f>IF('Input and Summary Results'!$J$4="yes",IF(C4394=FALSE,FALSE,IF('Data Transformation'!E4394&lt;$R$10,E4394,$R$10)),IF(C4394=FALSE,FALSE,IF(C4394&lt;$R$10,C4394,$R$10)))</f>
        <v>0.97390792000000004</v>
      </c>
      <c r="H4394">
        <f>IF('Input and Summary Results'!$J$4="yes",'Data Transformation'!F4394,'Data Transformation'!D4394)</f>
        <v>7.1284239999999999E-2</v>
      </c>
      <c r="I4394">
        <f t="shared" si="235"/>
        <v>251</v>
      </c>
    </row>
    <row r="4395" spans="2:9" x14ac:dyDescent="0.25">
      <c r="B4395">
        <f>IF('Input and Summary Results'!D3977=0,FALSE,'Input and Summary Results'!$B3977)</f>
        <v>251</v>
      </c>
      <c r="C4395">
        <f>IF(OR(B4395=0,'Input and Summary Results'!D3977=0,'Input and Summary Results'!D3977=""),FALSE,'Input and Summary Results'!$D3977)</f>
        <v>1.01736739</v>
      </c>
      <c r="D4395">
        <f>IF(OR(B4395=0,'Input and Summary Results'!E3977=0),FALSE,'Input and Summary Results'!$E3977)</f>
        <v>5.476615E-2</v>
      </c>
      <c r="E4395">
        <f t="shared" si="236"/>
        <v>7.4778129394999547E-3</v>
      </c>
      <c r="F4395">
        <f t="shared" si="237"/>
        <v>2.3362758953773818E-2</v>
      </c>
      <c r="G4395">
        <f>IF('Input and Summary Results'!$J$4="yes",IF(C4395=FALSE,FALSE,IF('Data Transformation'!E4395&lt;$R$10,E4395,$R$10)),IF(C4395=FALSE,FALSE,IF(C4395&lt;$R$10,C4395,$R$10)))</f>
        <v>1.01736739</v>
      </c>
      <c r="H4395">
        <f>IF('Input and Summary Results'!$J$4="yes",'Data Transformation'!F4395,'Data Transformation'!D4395)</f>
        <v>5.476615E-2</v>
      </c>
      <c r="I4395">
        <f t="shared" si="235"/>
        <v>251</v>
      </c>
    </row>
    <row r="4396" spans="2:9" x14ac:dyDescent="0.25">
      <c r="B4396">
        <f>IF('Input and Summary Results'!D3978=0,FALSE,'Input and Summary Results'!$B3978)</f>
        <v>251</v>
      </c>
      <c r="C4396">
        <f>IF(OR(B4396=0,'Input and Summary Results'!D3978=0,'Input and Summary Results'!D3978=""),FALSE,'Input and Summary Results'!$D3978)</f>
        <v>1.04013176</v>
      </c>
      <c r="D4396">
        <f>IF(OR(B4396=0,'Input and Summary Results'!E3978=0),FALSE,'Input and Summary Results'!$E3978)</f>
        <v>4.1450050000000002E-2</v>
      </c>
      <c r="E4396">
        <f t="shared" si="236"/>
        <v>1.7088357583787538E-2</v>
      </c>
      <c r="F4396">
        <f t="shared" si="237"/>
        <v>1.7295233538489396E-2</v>
      </c>
      <c r="G4396">
        <f>IF('Input and Summary Results'!$J$4="yes",IF(C4396=FALSE,FALSE,IF('Data Transformation'!E4396&lt;$R$10,E4396,$R$10)),IF(C4396=FALSE,FALSE,IF(C4396&lt;$R$10,C4396,$R$10)))</f>
        <v>1.04013176</v>
      </c>
      <c r="H4396">
        <f>IF('Input and Summary Results'!$J$4="yes",'Data Transformation'!F4396,'Data Transformation'!D4396)</f>
        <v>4.1450050000000002E-2</v>
      </c>
      <c r="I4396">
        <f t="shared" si="235"/>
        <v>251</v>
      </c>
    </row>
    <row r="4397" spans="2:9" x14ac:dyDescent="0.25">
      <c r="B4397">
        <f>IF('Input and Summary Results'!D3979=0,FALSE,'Input and Summary Results'!$B3979)</f>
        <v>251</v>
      </c>
      <c r="C4397">
        <f>IF(OR(B4397=0,'Input and Summary Results'!D3979=0,'Input and Summary Results'!D3979=""),FALSE,'Input and Summary Results'!$D3979)</f>
        <v>1.0779741899999999</v>
      </c>
      <c r="D4397">
        <f>IF(OR(B4397=0,'Input and Summary Results'!E3979=0),FALSE,'Input and Summary Results'!$E3979)</f>
        <v>0.10664959</v>
      </c>
      <c r="E4397">
        <f t="shared" si="236"/>
        <v>3.2608362636649922E-2</v>
      </c>
      <c r="F4397">
        <f t="shared" si="237"/>
        <v>4.2937875961575667E-2</v>
      </c>
      <c r="G4397">
        <f>IF('Input and Summary Results'!$J$4="yes",IF(C4397=FALSE,FALSE,IF('Data Transformation'!E4397&lt;$R$10,E4397,$R$10)),IF(C4397=FALSE,FALSE,IF(C4397&lt;$R$10,C4397,$R$10)))</f>
        <v>1.0779741899999999</v>
      </c>
      <c r="H4397">
        <f>IF('Input and Summary Results'!$J$4="yes",'Data Transformation'!F4397,'Data Transformation'!D4397)</f>
        <v>0.10664959</v>
      </c>
      <c r="I4397">
        <f t="shared" si="235"/>
        <v>251</v>
      </c>
    </row>
    <row r="4398" spans="2:9" x14ac:dyDescent="0.25">
      <c r="B4398">
        <f>IF('Input and Summary Results'!D3980=0,FALSE,'Input and Summary Results'!$B3980)</f>
        <v>252</v>
      </c>
      <c r="C4398">
        <f>IF(OR(B4398=0,'Input and Summary Results'!D3980=0,'Input and Summary Results'!D3980=""),FALSE,'Input and Summary Results'!$D3980)</f>
        <v>0.56153980000000003</v>
      </c>
      <c r="D4398">
        <f>IF(OR(B4398=0,'Input and Summary Results'!E3980=0),FALSE,'Input and Summary Results'!$E3980)</f>
        <v>6.5462210000000007E-2</v>
      </c>
      <c r="E4398">
        <f t="shared" si="236"/>
        <v>-0.25061945701994531</v>
      </c>
      <c r="F4398">
        <f t="shared" si="237"/>
        <v>5.0594097052426207E-2</v>
      </c>
      <c r="G4398">
        <f>IF('Input and Summary Results'!$J$4="yes",IF(C4398=FALSE,FALSE,IF('Data Transformation'!E4398&lt;$R$10,E4398,$R$10)),IF(C4398=FALSE,FALSE,IF(C4398&lt;$R$10,C4398,$R$10)))</f>
        <v>0.56153980000000003</v>
      </c>
      <c r="H4398">
        <f>IF('Input and Summary Results'!$J$4="yes",'Data Transformation'!F4398,'Data Transformation'!D4398)</f>
        <v>6.5462210000000007E-2</v>
      </c>
      <c r="I4398">
        <f t="shared" si="235"/>
        <v>252</v>
      </c>
    </row>
    <row r="4399" spans="2:9" x14ac:dyDescent="0.25">
      <c r="B4399">
        <f>IF('Input and Summary Results'!D3981=0,FALSE,'Input and Summary Results'!$B3981)</f>
        <v>252</v>
      </c>
      <c r="C4399">
        <f>IF(OR(B4399=0,'Input and Summary Results'!D3981=0,'Input and Summary Results'!D3981=""),FALSE,'Input and Summary Results'!$D3981)</f>
        <v>0.56331233000000003</v>
      </c>
      <c r="D4399">
        <f>IF(OR(B4399=0,'Input and Summary Results'!E3981=0),FALSE,'Input and Summary Results'!$E3981)</f>
        <v>7.2046659999999998E-2</v>
      </c>
      <c r="E4399">
        <f t="shared" si="236"/>
        <v>-0.24925074265359487</v>
      </c>
      <c r="F4399">
        <f t="shared" si="237"/>
        <v>5.5507839567438544E-2</v>
      </c>
      <c r="G4399">
        <f>IF('Input and Summary Results'!$J$4="yes",IF(C4399=FALSE,FALSE,IF('Data Transformation'!E4399&lt;$R$10,E4399,$R$10)),IF(C4399=FALSE,FALSE,IF(C4399&lt;$R$10,C4399,$R$10)))</f>
        <v>0.56331233000000003</v>
      </c>
      <c r="H4399">
        <f>IF('Input and Summary Results'!$J$4="yes",'Data Transformation'!F4399,'Data Transformation'!D4399)</f>
        <v>7.2046659999999998E-2</v>
      </c>
      <c r="I4399">
        <f t="shared" si="235"/>
        <v>252</v>
      </c>
    </row>
    <row r="4400" spans="2:9" x14ac:dyDescent="0.25">
      <c r="B4400">
        <f>IF('Input and Summary Results'!D3982=0,FALSE,'Input and Summary Results'!$B3982)</f>
        <v>252</v>
      </c>
      <c r="C4400">
        <f>IF(OR(B4400=0,'Input and Summary Results'!D3982=0,'Input and Summary Results'!D3982=""),FALSE,'Input and Summary Results'!$D3982)</f>
        <v>0.59851259000000001</v>
      </c>
      <c r="D4400">
        <f>IF(OR(B4400=0,'Input and Summary Results'!E3982=0),FALSE,'Input and Summary Results'!$E3982)</f>
        <v>0.10570222</v>
      </c>
      <c r="E4400">
        <f t="shared" si="236"/>
        <v>-0.22292670956831706</v>
      </c>
      <c r="F4400">
        <f t="shared" si="237"/>
        <v>7.6647950680536217E-2</v>
      </c>
      <c r="G4400">
        <f>IF('Input and Summary Results'!$J$4="yes",IF(C4400=FALSE,FALSE,IF('Data Transformation'!E4400&lt;$R$10,E4400,$R$10)),IF(C4400=FALSE,FALSE,IF(C4400&lt;$R$10,C4400,$R$10)))</f>
        <v>0.59851259000000001</v>
      </c>
      <c r="H4400">
        <f>IF('Input and Summary Results'!$J$4="yes",'Data Transformation'!F4400,'Data Transformation'!D4400)</f>
        <v>0.10570222</v>
      </c>
      <c r="I4400">
        <f t="shared" si="235"/>
        <v>252</v>
      </c>
    </row>
    <row r="4401" spans="2:9" x14ac:dyDescent="0.25">
      <c r="B4401">
        <f>IF('Input and Summary Results'!D3983=0,FALSE,'Input and Summary Results'!$B3983)</f>
        <v>252</v>
      </c>
      <c r="C4401">
        <f>IF(OR(B4401=0,'Input and Summary Results'!D3983=0,'Input and Summary Results'!D3983=""),FALSE,'Input and Summary Results'!$D3983)</f>
        <v>0.60546261999999995</v>
      </c>
      <c r="D4401">
        <f>IF(OR(B4401=0,'Input and Summary Results'!E3983=0),FALSE,'Input and Summary Results'!$E3983)</f>
        <v>8.1320020000000007E-2</v>
      </c>
      <c r="E4401">
        <f t="shared" si="236"/>
        <v>-0.21791266412926533</v>
      </c>
      <c r="F4401">
        <f t="shared" si="237"/>
        <v>5.829078049442591E-2</v>
      </c>
      <c r="G4401">
        <f>IF('Input and Summary Results'!$J$4="yes",IF(C4401=FALSE,FALSE,IF('Data Transformation'!E4401&lt;$R$10,E4401,$R$10)),IF(C4401=FALSE,FALSE,IF(C4401&lt;$R$10,C4401,$R$10)))</f>
        <v>0.60546261999999995</v>
      </c>
      <c r="H4401">
        <f>IF('Input and Summary Results'!$J$4="yes",'Data Transformation'!F4401,'Data Transformation'!D4401)</f>
        <v>8.1320020000000007E-2</v>
      </c>
      <c r="I4401">
        <f t="shared" si="235"/>
        <v>252</v>
      </c>
    </row>
    <row r="4402" spans="2:9" x14ac:dyDescent="0.25">
      <c r="B4402">
        <f>IF('Input and Summary Results'!D3984=0,FALSE,'Input and Summary Results'!$B3984)</f>
        <v>252</v>
      </c>
      <c r="C4402">
        <f>IF(OR(B4402=0,'Input and Summary Results'!D3984=0,'Input and Summary Results'!D3984=""),FALSE,'Input and Summary Results'!$D3984)</f>
        <v>0.63603602000000004</v>
      </c>
      <c r="D4402">
        <f>IF(OR(B4402=0,'Input and Summary Results'!E3984=0),FALSE,'Input and Summary Results'!$E3984)</f>
        <v>6.5173900000000007E-2</v>
      </c>
      <c r="E4402">
        <f t="shared" si="236"/>
        <v>-0.19651828868448804</v>
      </c>
      <c r="F4402">
        <f t="shared" si="237"/>
        <v>4.4471494869111346E-2</v>
      </c>
      <c r="G4402">
        <f>IF('Input and Summary Results'!$J$4="yes",IF(C4402=FALSE,FALSE,IF('Data Transformation'!E4402&lt;$R$10,E4402,$R$10)),IF(C4402=FALSE,FALSE,IF(C4402&lt;$R$10,C4402,$R$10)))</f>
        <v>0.63603602000000004</v>
      </c>
      <c r="H4402">
        <f>IF('Input and Summary Results'!$J$4="yes",'Data Transformation'!F4402,'Data Transformation'!D4402)</f>
        <v>6.5173900000000007E-2</v>
      </c>
      <c r="I4402">
        <f t="shared" si="235"/>
        <v>252</v>
      </c>
    </row>
    <row r="4403" spans="2:9" x14ac:dyDescent="0.25">
      <c r="B4403">
        <f>IF('Input and Summary Results'!D3985=0,FALSE,'Input and Summary Results'!$B3985)</f>
        <v>252</v>
      </c>
      <c r="C4403">
        <f>IF(OR(B4403=0,'Input and Summary Results'!D3985=0,'Input and Summary Results'!D3985=""),FALSE,'Input and Summary Results'!$D3985)</f>
        <v>0.66230219999999995</v>
      </c>
      <c r="D4403">
        <f>IF(OR(B4403=0,'Input and Summary Results'!E3985=0),FALSE,'Input and Summary Results'!$E3985)</f>
        <v>6.6999950000000003E-2</v>
      </c>
      <c r="E4403">
        <f t="shared" si="236"/>
        <v>-0.17894380233455032</v>
      </c>
      <c r="F4403">
        <f t="shared" si="237"/>
        <v>4.3904396361660894E-2</v>
      </c>
      <c r="G4403">
        <f>IF('Input and Summary Results'!$J$4="yes",IF(C4403=FALSE,FALSE,IF('Data Transformation'!E4403&lt;$R$10,E4403,$R$10)),IF(C4403=FALSE,FALSE,IF(C4403&lt;$R$10,C4403,$R$10)))</f>
        <v>0.66230219999999995</v>
      </c>
      <c r="H4403">
        <f>IF('Input and Summary Results'!$J$4="yes",'Data Transformation'!F4403,'Data Transformation'!D4403)</f>
        <v>6.6999950000000003E-2</v>
      </c>
      <c r="I4403">
        <f t="shared" si="235"/>
        <v>252</v>
      </c>
    </row>
    <row r="4404" spans="2:9" x14ac:dyDescent="0.25">
      <c r="B4404">
        <f>IF('Input and Summary Results'!D3986=0,FALSE,'Input and Summary Results'!$B3986)</f>
        <v>252</v>
      </c>
      <c r="C4404">
        <f>IF(OR(B4404=0,'Input and Summary Results'!D3986=0,'Input and Summary Results'!D3986=""),FALSE,'Input and Summary Results'!$D3986)</f>
        <v>0.73456840000000001</v>
      </c>
      <c r="D4404">
        <f>IF(OR(B4404=0,'Input and Summary Results'!E3986=0),FALSE,'Input and Summary Results'!$E3986)</f>
        <v>8.2509600000000002E-2</v>
      </c>
      <c r="E4404">
        <f t="shared" si="236"/>
        <v>-0.13396775826789661</v>
      </c>
      <c r="F4404">
        <f t="shared" si="237"/>
        <v>4.8748579982476788E-2</v>
      </c>
      <c r="G4404">
        <f>IF('Input and Summary Results'!$J$4="yes",IF(C4404=FALSE,FALSE,IF('Data Transformation'!E4404&lt;$R$10,E4404,$R$10)),IF(C4404=FALSE,FALSE,IF(C4404&lt;$R$10,C4404,$R$10)))</f>
        <v>0.73456840000000001</v>
      </c>
      <c r="H4404">
        <f>IF('Input and Summary Results'!$J$4="yes",'Data Transformation'!F4404,'Data Transformation'!D4404)</f>
        <v>8.2509600000000002E-2</v>
      </c>
      <c r="I4404">
        <f t="shared" si="235"/>
        <v>252</v>
      </c>
    </row>
    <row r="4405" spans="2:9" x14ac:dyDescent="0.25">
      <c r="B4405">
        <f>IF('Input and Summary Results'!D3987=0,FALSE,'Input and Summary Results'!$B3987)</f>
        <v>252</v>
      </c>
      <c r="C4405">
        <f>IF(OR(B4405=0,'Input and Summary Results'!D3987=0,'Input and Summary Results'!D3987=""),FALSE,'Input and Summary Results'!$D3987)</f>
        <v>0.73543612999999997</v>
      </c>
      <c r="D4405">
        <f>IF(OR(B4405=0,'Input and Summary Results'!E3987=0),FALSE,'Input and Summary Results'!$E3987)</f>
        <v>5.3627250000000001E-2</v>
      </c>
      <c r="E4405">
        <f t="shared" si="236"/>
        <v>-0.13345503822267035</v>
      </c>
      <c r="F4405">
        <f t="shared" si="237"/>
        <v>3.1646835871389681E-2</v>
      </c>
      <c r="G4405">
        <f>IF('Input and Summary Results'!$J$4="yes",IF(C4405=FALSE,FALSE,IF('Data Transformation'!E4405&lt;$R$10,E4405,$R$10)),IF(C4405=FALSE,FALSE,IF(C4405&lt;$R$10,C4405,$R$10)))</f>
        <v>0.73543612999999997</v>
      </c>
      <c r="H4405">
        <f>IF('Input and Summary Results'!$J$4="yes",'Data Transformation'!F4405,'Data Transformation'!D4405)</f>
        <v>5.3627250000000001E-2</v>
      </c>
      <c r="I4405">
        <f t="shared" si="235"/>
        <v>252</v>
      </c>
    </row>
    <row r="4406" spans="2:9" x14ac:dyDescent="0.25">
      <c r="B4406">
        <f>IF('Input and Summary Results'!D3988=0,FALSE,'Input and Summary Results'!$B3988)</f>
        <v>252</v>
      </c>
      <c r="C4406">
        <f>IF(OR(B4406=0,'Input and Summary Results'!D3988=0,'Input and Summary Results'!D3988=""),FALSE,'Input and Summary Results'!$D3988)</f>
        <v>0.74166880000000002</v>
      </c>
      <c r="D4406">
        <f>IF(OR(B4406=0,'Input and Summary Results'!E3988=0),FALSE,'Input and Summary Results'!$E3988)</f>
        <v>7.6858449999999995E-2</v>
      </c>
      <c r="E4406">
        <f t="shared" si="236"/>
        <v>-0.12978999019790902</v>
      </c>
      <c r="F4406">
        <f t="shared" si="237"/>
        <v>4.4975017555005686E-2</v>
      </c>
      <c r="G4406">
        <f>IF('Input and Summary Results'!$J$4="yes",IF(C4406=FALSE,FALSE,IF('Data Transformation'!E4406&lt;$R$10,E4406,$R$10)),IF(C4406=FALSE,FALSE,IF(C4406&lt;$R$10,C4406,$R$10)))</f>
        <v>0.74166880000000002</v>
      </c>
      <c r="H4406">
        <f>IF('Input and Summary Results'!$J$4="yes",'Data Transformation'!F4406,'Data Transformation'!D4406)</f>
        <v>7.6858449999999995E-2</v>
      </c>
      <c r="I4406">
        <f t="shared" si="235"/>
        <v>252</v>
      </c>
    </row>
    <row r="4407" spans="2:9" x14ac:dyDescent="0.25">
      <c r="B4407">
        <f>IF('Input and Summary Results'!D3989=0,FALSE,'Input and Summary Results'!$B3989)</f>
        <v>252</v>
      </c>
      <c r="C4407">
        <f>IF(OR(B4407=0,'Input and Summary Results'!D3989=0,'Input and Summary Results'!D3989=""),FALSE,'Input and Summary Results'!$D3989)</f>
        <v>0.76297946999999999</v>
      </c>
      <c r="D4407">
        <f>IF(OR(B4407=0,'Input and Summary Results'!E3989=0),FALSE,'Input and Summary Results'!$E3989)</f>
        <v>7.1528980000000006E-2</v>
      </c>
      <c r="E4407">
        <f t="shared" si="236"/>
        <v>-0.11748714774062108</v>
      </c>
      <c r="F4407">
        <f t="shared" si="237"/>
        <v>4.0687303578430492E-2</v>
      </c>
      <c r="G4407">
        <f>IF('Input and Summary Results'!$J$4="yes",IF(C4407=FALSE,FALSE,IF('Data Transformation'!E4407&lt;$R$10,E4407,$R$10)),IF(C4407=FALSE,FALSE,IF(C4407&lt;$R$10,C4407,$R$10)))</f>
        <v>0.76297946999999999</v>
      </c>
      <c r="H4407">
        <f>IF('Input and Summary Results'!$J$4="yes",'Data Transformation'!F4407,'Data Transformation'!D4407)</f>
        <v>7.1528980000000006E-2</v>
      </c>
      <c r="I4407">
        <f t="shared" si="235"/>
        <v>252</v>
      </c>
    </row>
    <row r="4408" spans="2:9" x14ac:dyDescent="0.25">
      <c r="B4408">
        <f>IF('Input and Summary Results'!D3990=0,FALSE,'Input and Summary Results'!$B3990)</f>
        <v>252</v>
      </c>
      <c r="C4408">
        <f>IF(OR(B4408=0,'Input and Summary Results'!D3990=0,'Input and Summary Results'!D3990=""),FALSE,'Input and Summary Results'!$D3990)</f>
        <v>0.77074310999999995</v>
      </c>
      <c r="D4408">
        <f>IF(OR(B4408=0,'Input and Summary Results'!E3990=0),FALSE,'Input and Summary Results'!$E3990)</f>
        <v>7.0947259999999998E-2</v>
      </c>
      <c r="E4408">
        <f t="shared" si="236"/>
        <v>-0.1130903489269228</v>
      </c>
      <c r="F4408">
        <f t="shared" si="237"/>
        <v>3.9949900869045721E-2</v>
      </c>
      <c r="G4408">
        <f>IF('Input and Summary Results'!$J$4="yes",IF(C4408=FALSE,FALSE,IF('Data Transformation'!E4408&lt;$R$10,E4408,$R$10)),IF(C4408=FALSE,FALSE,IF(C4408&lt;$R$10,C4408,$R$10)))</f>
        <v>0.77074310999999995</v>
      </c>
      <c r="H4408">
        <f>IF('Input and Summary Results'!$J$4="yes",'Data Transformation'!F4408,'Data Transformation'!D4408)</f>
        <v>7.0947259999999998E-2</v>
      </c>
      <c r="I4408">
        <f t="shared" si="235"/>
        <v>252</v>
      </c>
    </row>
    <row r="4409" spans="2:9" x14ac:dyDescent="0.25">
      <c r="B4409">
        <f>IF('Input and Summary Results'!D3991=0,FALSE,'Input and Summary Results'!$B3991)</f>
        <v>252</v>
      </c>
      <c r="C4409">
        <f>IF(OR(B4409=0,'Input and Summary Results'!D3991=0,'Input and Summary Results'!D3991=""),FALSE,'Input and Summary Results'!$D3991)</f>
        <v>0.8075736</v>
      </c>
      <c r="D4409">
        <f>IF(OR(B4409=0,'Input and Summary Results'!E3991=0),FALSE,'Input and Summary Results'!$E3991)</f>
        <v>4.547205E-2</v>
      </c>
      <c r="E4409">
        <f t="shared" si="236"/>
        <v>-9.2817886808295211E-2</v>
      </c>
      <c r="F4409">
        <f t="shared" si="237"/>
        <v>2.4437239776040228E-2</v>
      </c>
      <c r="G4409">
        <f>IF('Input and Summary Results'!$J$4="yes",IF(C4409=FALSE,FALSE,IF('Data Transformation'!E4409&lt;$R$10,E4409,$R$10)),IF(C4409=FALSE,FALSE,IF(C4409&lt;$R$10,C4409,$R$10)))</f>
        <v>0.8075736</v>
      </c>
      <c r="H4409">
        <f>IF('Input and Summary Results'!$J$4="yes",'Data Transformation'!F4409,'Data Transformation'!D4409)</f>
        <v>4.547205E-2</v>
      </c>
      <c r="I4409">
        <f t="shared" si="235"/>
        <v>252</v>
      </c>
    </row>
    <row r="4410" spans="2:9" x14ac:dyDescent="0.25">
      <c r="B4410">
        <f>IF('Input and Summary Results'!D3992=0,FALSE,'Input and Summary Results'!$B3992)</f>
        <v>252</v>
      </c>
      <c r="C4410">
        <f>IF(OR(B4410=0,'Input and Summary Results'!D3992=0,'Input and Summary Results'!D3992=""),FALSE,'Input and Summary Results'!$D3992)</f>
        <v>0.83668385000000001</v>
      </c>
      <c r="D4410">
        <f>IF(OR(B4410=0,'Input and Summary Results'!E3992=0),FALSE,'Input and Summary Results'!$E3992)</f>
        <v>5.4788570000000002E-2</v>
      </c>
      <c r="E4410">
        <f t="shared" si="236"/>
        <v>-7.7438613855896885E-2</v>
      </c>
      <c r="F4410">
        <f t="shared" si="237"/>
        <v>2.8419622752369367E-2</v>
      </c>
      <c r="G4410">
        <f>IF('Input and Summary Results'!$J$4="yes",IF(C4410=FALSE,FALSE,IF('Data Transformation'!E4410&lt;$R$10,E4410,$R$10)),IF(C4410=FALSE,FALSE,IF(C4410&lt;$R$10,C4410,$R$10)))</f>
        <v>0.83668385000000001</v>
      </c>
      <c r="H4410">
        <f>IF('Input and Summary Results'!$J$4="yes",'Data Transformation'!F4410,'Data Transformation'!D4410)</f>
        <v>5.4788570000000002E-2</v>
      </c>
      <c r="I4410">
        <f t="shared" si="235"/>
        <v>252</v>
      </c>
    </row>
    <row r="4411" spans="2:9" x14ac:dyDescent="0.25">
      <c r="B4411">
        <f>IF('Input and Summary Results'!D3993=0,FALSE,'Input and Summary Results'!$B3993)</f>
        <v>252</v>
      </c>
      <c r="C4411">
        <f>IF(OR(B4411=0,'Input and Summary Results'!D3993=0,'Input and Summary Results'!D3993=""),FALSE,'Input and Summary Results'!$D3993)</f>
        <v>0.85165073999999996</v>
      </c>
      <c r="D4411">
        <f>IF(OR(B4411=0,'Input and Summary Results'!E3993=0),FALSE,'Input and Summary Results'!$E3993)</f>
        <v>7.4097280000000001E-2</v>
      </c>
      <c r="E4411">
        <f t="shared" si="236"/>
        <v>-6.9738471886649847E-2</v>
      </c>
      <c r="F4411">
        <f t="shared" si="237"/>
        <v>3.7759867994713425E-2</v>
      </c>
      <c r="G4411">
        <f>IF('Input and Summary Results'!$J$4="yes",IF(C4411=FALSE,FALSE,IF('Data Transformation'!E4411&lt;$R$10,E4411,$R$10)),IF(C4411=FALSE,FALSE,IF(C4411&lt;$R$10,C4411,$R$10)))</f>
        <v>0.85165073999999996</v>
      </c>
      <c r="H4411">
        <f>IF('Input and Summary Results'!$J$4="yes",'Data Transformation'!F4411,'Data Transformation'!D4411)</f>
        <v>7.4097280000000001E-2</v>
      </c>
      <c r="I4411">
        <f t="shared" si="235"/>
        <v>252</v>
      </c>
    </row>
    <row r="4412" spans="2:9" x14ac:dyDescent="0.25">
      <c r="B4412">
        <f>IF('Input and Summary Results'!D3994=0,FALSE,'Input and Summary Results'!$B3994)</f>
        <v>252</v>
      </c>
      <c r="C4412">
        <f>IF(OR(B4412=0,'Input and Summary Results'!D3994=0,'Input and Summary Results'!D3994=""),FALSE,'Input and Summary Results'!$D3994)</f>
        <v>0.86543767999999999</v>
      </c>
      <c r="D4412">
        <f>IF(OR(B4412=0,'Input and Summary Results'!E3994=0),FALSE,'Input and Summary Results'!$E3994)</f>
        <v>6.8818799999999999E-2</v>
      </c>
      <c r="E4412">
        <f t="shared" si="236"/>
        <v>-6.2764200124312219E-2</v>
      </c>
      <c r="F4412">
        <f t="shared" si="237"/>
        <v>3.4511276652525687E-2</v>
      </c>
      <c r="G4412">
        <f>IF('Input and Summary Results'!$J$4="yes",IF(C4412=FALSE,FALSE,IF('Data Transformation'!E4412&lt;$R$10,E4412,$R$10)),IF(C4412=FALSE,FALSE,IF(C4412&lt;$R$10,C4412,$R$10)))</f>
        <v>0.86543767999999999</v>
      </c>
      <c r="H4412">
        <f>IF('Input and Summary Results'!$J$4="yes",'Data Transformation'!F4412,'Data Transformation'!D4412)</f>
        <v>6.8818799999999999E-2</v>
      </c>
      <c r="I4412">
        <f t="shared" si="235"/>
        <v>252</v>
      </c>
    </row>
    <row r="4413" spans="2:9" x14ac:dyDescent="0.25">
      <c r="B4413">
        <f>IF('Input and Summary Results'!D3995=0,FALSE,'Input and Summary Results'!$B3995)</f>
        <v>252</v>
      </c>
      <c r="C4413">
        <f>IF(OR(B4413=0,'Input and Summary Results'!D3995=0,'Input and Summary Results'!D3995=""),FALSE,'Input and Summary Results'!$D3995)</f>
        <v>0.90874392000000004</v>
      </c>
      <c r="D4413">
        <f>IF(OR(B4413=0,'Input and Summary Results'!E3995=0),FALSE,'Input and Summary Results'!$E3995)</f>
        <v>4.4504479999999999E-2</v>
      </c>
      <c r="E4413">
        <f t="shared" si="236"/>
        <v>-4.1558481793740054E-2</v>
      </c>
      <c r="F4413">
        <f t="shared" si="237"/>
        <v>2.1254551359199188E-2</v>
      </c>
      <c r="G4413">
        <f>IF('Input and Summary Results'!$J$4="yes",IF(C4413=FALSE,FALSE,IF('Data Transformation'!E4413&lt;$R$10,E4413,$R$10)),IF(C4413=FALSE,FALSE,IF(C4413&lt;$R$10,C4413,$R$10)))</f>
        <v>0.90874392000000004</v>
      </c>
      <c r="H4413">
        <f>IF('Input and Summary Results'!$J$4="yes",'Data Transformation'!F4413,'Data Transformation'!D4413)</f>
        <v>4.4504479999999999E-2</v>
      </c>
      <c r="I4413">
        <f t="shared" si="235"/>
        <v>252</v>
      </c>
    </row>
    <row r="4414" spans="2:9" x14ac:dyDescent="0.25">
      <c r="B4414">
        <f>IF('Input and Summary Results'!D3996=0,FALSE,'Input and Summary Results'!$B3996)</f>
        <v>253</v>
      </c>
      <c r="C4414">
        <f>IF(OR(B4414=0,'Input and Summary Results'!D3996=0,'Input and Summary Results'!D3996=""),FALSE,'Input and Summary Results'!$D3996)</f>
        <v>-0.1755969</v>
      </c>
      <c r="D4414">
        <f>IF(OR(B4414=0,'Input and Summary Results'!E3996=0),FALSE,'Input and Summary Results'!$E3996)</f>
        <v>9.5862470000000005E-2</v>
      </c>
      <c r="E4414" t="e">
        <f t="shared" si="236"/>
        <v>#NUM!</v>
      </c>
      <c r="F4414">
        <f t="shared" si="237"/>
        <v>-0.23693078852758792</v>
      </c>
      <c r="G4414">
        <f>IF('Input and Summary Results'!$J$4="yes",IF(C4414=FALSE,FALSE,IF('Data Transformation'!E4414&lt;$R$10,E4414,$R$10)),IF(C4414=FALSE,FALSE,IF(C4414&lt;$R$10,C4414,$R$10)))</f>
        <v>-0.1755969</v>
      </c>
      <c r="H4414">
        <f>IF('Input and Summary Results'!$J$4="yes",'Data Transformation'!F4414,'Data Transformation'!D4414)</f>
        <v>9.5862470000000005E-2</v>
      </c>
      <c r="I4414">
        <f t="shared" si="235"/>
        <v>253</v>
      </c>
    </row>
    <row r="4415" spans="2:9" x14ac:dyDescent="0.25">
      <c r="B4415">
        <f>IF('Input and Summary Results'!D3997=0,FALSE,'Input and Summary Results'!$B3997)</f>
        <v>253</v>
      </c>
      <c r="C4415">
        <f>IF(OR(B4415=0,'Input and Summary Results'!D3997=0,'Input and Summary Results'!D3997=""),FALSE,'Input and Summary Results'!$D3997)</f>
        <v>-0.1062095</v>
      </c>
      <c r="D4415">
        <f>IF(OR(B4415=0,'Input and Summary Results'!E3997=0),FALSE,'Input and Summary Results'!$E3997)</f>
        <v>6.0373549999999998E-2</v>
      </c>
      <c r="E4415" t="e">
        <f t="shared" si="236"/>
        <v>#NUM!</v>
      </c>
      <c r="F4415">
        <f t="shared" si="237"/>
        <v>-0.24670223190957494</v>
      </c>
      <c r="G4415">
        <f>IF('Input and Summary Results'!$J$4="yes",IF(C4415=FALSE,FALSE,IF('Data Transformation'!E4415&lt;$R$10,E4415,$R$10)),IF(C4415=FALSE,FALSE,IF(C4415&lt;$R$10,C4415,$R$10)))</f>
        <v>-0.1062095</v>
      </c>
      <c r="H4415">
        <f>IF('Input and Summary Results'!$J$4="yes",'Data Transformation'!F4415,'Data Transformation'!D4415)</f>
        <v>6.0373549999999998E-2</v>
      </c>
      <c r="I4415">
        <f t="shared" si="235"/>
        <v>253</v>
      </c>
    </row>
    <row r="4416" spans="2:9" x14ac:dyDescent="0.25">
      <c r="B4416">
        <f>IF('Input and Summary Results'!D3998=0,FALSE,'Input and Summary Results'!$B3998)</f>
        <v>253</v>
      </c>
      <c r="C4416">
        <f>IF(OR(B4416=0,'Input and Summary Results'!D3998=0,'Input and Summary Results'!D3998=""),FALSE,'Input and Summary Results'!$D3998)</f>
        <v>-6.8893899999999994E-2</v>
      </c>
      <c r="D4416">
        <f>IF(OR(B4416=0,'Input and Summary Results'!E3998=0),FALSE,'Input and Summary Results'!$E3998)</f>
        <v>7.7014680000000002E-2</v>
      </c>
      <c r="E4416" t="e">
        <f t="shared" si="236"/>
        <v>#NUM!</v>
      </c>
      <c r="F4416">
        <f t="shared" si="237"/>
        <v>-0.48515719272678715</v>
      </c>
      <c r="G4416">
        <f>IF('Input and Summary Results'!$J$4="yes",IF(C4416=FALSE,FALSE,IF('Data Transformation'!E4416&lt;$R$10,E4416,$R$10)),IF(C4416=FALSE,FALSE,IF(C4416&lt;$R$10,C4416,$R$10)))</f>
        <v>-6.8893899999999994E-2</v>
      </c>
      <c r="H4416">
        <f>IF('Input and Summary Results'!$J$4="yes",'Data Transformation'!F4416,'Data Transformation'!D4416)</f>
        <v>7.7014680000000002E-2</v>
      </c>
      <c r="I4416">
        <f t="shared" si="235"/>
        <v>253</v>
      </c>
    </row>
    <row r="4417" spans="2:9" x14ac:dyDescent="0.25">
      <c r="B4417">
        <f>IF('Input and Summary Results'!D3999=0,FALSE,'Input and Summary Results'!$B3999)</f>
        <v>253</v>
      </c>
      <c r="C4417">
        <f>IF(OR(B4417=0,'Input and Summary Results'!D3999=0,'Input and Summary Results'!D3999=""),FALSE,'Input and Summary Results'!$D3999)</f>
        <v>-5.8859300000000003E-2</v>
      </c>
      <c r="D4417">
        <f>IF(OR(B4417=0,'Input and Summary Results'!E3999=0),FALSE,'Input and Summary Results'!$E3999)</f>
        <v>8.7409399999999998E-2</v>
      </c>
      <c r="E4417" t="e">
        <f t="shared" si="236"/>
        <v>#NUM!</v>
      </c>
      <c r="F4417">
        <f t="shared" si="237"/>
        <v>-0.64451462385723235</v>
      </c>
      <c r="G4417">
        <f>IF('Input and Summary Results'!$J$4="yes",IF(C4417=FALSE,FALSE,IF('Data Transformation'!E4417&lt;$R$10,E4417,$R$10)),IF(C4417=FALSE,FALSE,IF(C4417&lt;$R$10,C4417,$R$10)))</f>
        <v>-5.8859300000000003E-2</v>
      </c>
      <c r="H4417">
        <f>IF('Input and Summary Results'!$J$4="yes",'Data Transformation'!F4417,'Data Transformation'!D4417)</f>
        <v>8.7409399999999998E-2</v>
      </c>
      <c r="I4417">
        <f t="shared" si="235"/>
        <v>253</v>
      </c>
    </row>
    <row r="4418" spans="2:9" x14ac:dyDescent="0.25">
      <c r="B4418">
        <f>IF('Input and Summary Results'!D4000=0,FALSE,'Input and Summary Results'!$B4000)</f>
        <v>253</v>
      </c>
      <c r="C4418">
        <f>IF(OR(B4418=0,'Input and Summary Results'!D4000=0,'Input and Summary Results'!D4000=""),FALSE,'Input and Summary Results'!$D4000)</f>
        <v>-4.3195600000000001E-2</v>
      </c>
      <c r="D4418">
        <f>IF(OR(B4418=0,'Input and Summary Results'!E4000=0),FALSE,'Input and Summary Results'!$E4000)</f>
        <v>7.2688130000000004E-2</v>
      </c>
      <c r="E4418" t="e">
        <f t="shared" si="236"/>
        <v>#NUM!</v>
      </c>
      <c r="F4418">
        <f t="shared" si="237"/>
        <v>-0.73032087573734372</v>
      </c>
      <c r="G4418">
        <f>IF('Input and Summary Results'!$J$4="yes",IF(C4418=FALSE,FALSE,IF('Data Transformation'!E4418&lt;$R$10,E4418,$R$10)),IF(C4418=FALSE,FALSE,IF(C4418&lt;$R$10,C4418,$R$10)))</f>
        <v>-4.3195600000000001E-2</v>
      </c>
      <c r="H4418">
        <f>IF('Input and Summary Results'!$J$4="yes",'Data Transformation'!F4418,'Data Transformation'!D4418)</f>
        <v>7.2688130000000004E-2</v>
      </c>
      <c r="I4418">
        <f t="shared" si="235"/>
        <v>253</v>
      </c>
    </row>
    <row r="4419" spans="2:9" x14ac:dyDescent="0.25">
      <c r="B4419">
        <f>IF('Input and Summary Results'!D4001=0,FALSE,'Input and Summary Results'!$B4001)</f>
        <v>253</v>
      </c>
      <c r="C4419">
        <f>IF(OR(B4419=0,'Input and Summary Results'!D4001=0,'Input and Summary Results'!D4001=""),FALSE,'Input and Summary Results'!$D4001)</f>
        <v>-8.9644000000000008E-3</v>
      </c>
      <c r="D4419">
        <f>IF(OR(B4419=0,'Input and Summary Results'!E4001=0),FALSE,'Input and Summary Results'!$E4001)</f>
        <v>9.1021110000000002E-2</v>
      </c>
      <c r="E4419" t="e">
        <f t="shared" si="236"/>
        <v>#NUM!</v>
      </c>
      <c r="F4419">
        <f t="shared" si="237"/>
        <v>-4.4066710253893175</v>
      </c>
      <c r="G4419">
        <f>IF('Input and Summary Results'!$J$4="yes",IF(C4419=FALSE,FALSE,IF('Data Transformation'!E4419&lt;$R$10,E4419,$R$10)),IF(C4419=FALSE,FALSE,IF(C4419&lt;$R$10,C4419,$R$10)))</f>
        <v>-8.9644000000000008E-3</v>
      </c>
      <c r="H4419">
        <f>IF('Input and Summary Results'!$J$4="yes",'Data Transformation'!F4419,'Data Transformation'!D4419)</f>
        <v>9.1021110000000002E-2</v>
      </c>
      <c r="I4419">
        <f t="shared" si="235"/>
        <v>253</v>
      </c>
    </row>
    <row r="4420" spans="2:9" x14ac:dyDescent="0.25">
      <c r="B4420">
        <f>IF('Input and Summary Results'!D4002=0,FALSE,'Input and Summary Results'!$B4002)</f>
        <v>253</v>
      </c>
      <c r="C4420">
        <f>IF(OR(B4420=0,'Input and Summary Results'!D4002=0,'Input and Summary Results'!D4002=""),FALSE,'Input and Summary Results'!$D4002)</f>
        <v>2.9824199999999999E-3</v>
      </c>
      <c r="D4420">
        <f>IF(OR(B4420=0,'Input and Summary Results'!E4002=0),FALSE,'Input and Summary Results'!$E4002)</f>
        <v>7.7859990000000004E-2</v>
      </c>
      <c r="E4420">
        <f t="shared" si="236"/>
        <v>-2.5254311969533543</v>
      </c>
      <c r="F4420">
        <f t="shared" si="237"/>
        <v>11.330139839459232</v>
      </c>
      <c r="G4420">
        <f>IF('Input and Summary Results'!$J$4="yes",IF(C4420=FALSE,FALSE,IF('Data Transformation'!E4420&lt;$R$10,E4420,$R$10)),IF(C4420=FALSE,FALSE,IF(C4420&lt;$R$10,C4420,$R$10)))</f>
        <v>2.9824199999999999E-3</v>
      </c>
      <c r="H4420">
        <f>IF('Input and Summary Results'!$J$4="yes",'Data Transformation'!F4420,'Data Transformation'!D4420)</f>
        <v>7.7859990000000004E-2</v>
      </c>
      <c r="I4420">
        <f t="shared" si="235"/>
        <v>253</v>
      </c>
    </row>
    <row r="4421" spans="2:9" x14ac:dyDescent="0.25">
      <c r="B4421">
        <f>IF('Input and Summary Results'!D4003=0,FALSE,'Input and Summary Results'!$B4003)</f>
        <v>253</v>
      </c>
      <c r="C4421">
        <f>IF(OR(B4421=0,'Input and Summary Results'!D4003=0,'Input and Summary Results'!D4003=""),FALSE,'Input and Summary Results'!$D4003)</f>
        <v>8.0335900000000002E-3</v>
      </c>
      <c r="D4421">
        <f>IF(OR(B4421=0,'Input and Summary Results'!E4003=0),FALSE,'Input and Summary Results'!$E4003)</f>
        <v>9.6760109999999996E-2</v>
      </c>
      <c r="E4421">
        <f t="shared" si="236"/>
        <v>-2.0950903365676572</v>
      </c>
      <c r="F4421">
        <f t="shared" si="237"/>
        <v>5.2272878924615274</v>
      </c>
      <c r="G4421">
        <f>IF('Input and Summary Results'!$J$4="yes",IF(C4421=FALSE,FALSE,IF('Data Transformation'!E4421&lt;$R$10,E4421,$R$10)),IF(C4421=FALSE,FALSE,IF(C4421&lt;$R$10,C4421,$R$10)))</f>
        <v>8.0335900000000002E-3</v>
      </c>
      <c r="H4421">
        <f>IF('Input and Summary Results'!$J$4="yes",'Data Transformation'!F4421,'Data Transformation'!D4421)</f>
        <v>9.6760109999999996E-2</v>
      </c>
      <c r="I4421">
        <f t="shared" ref="I4421:I4484" si="238">IF(G4421=FALSE,"",B4421)</f>
        <v>253</v>
      </c>
    </row>
    <row r="4422" spans="2:9" x14ac:dyDescent="0.25">
      <c r="B4422">
        <f>IF('Input and Summary Results'!D4004=0,FALSE,'Input and Summary Results'!$B4004)</f>
        <v>253</v>
      </c>
      <c r="C4422">
        <f>IF(OR(B4422=0,'Input and Summary Results'!D4004=0,'Input and Summary Results'!D4004=""),FALSE,'Input and Summary Results'!$D4004)</f>
        <v>2.6339149999999999E-2</v>
      </c>
      <c r="D4422">
        <f>IF(OR(B4422=0,'Input and Summary Results'!E4004=0),FALSE,'Input and Summary Results'!$E4004)</f>
        <v>8.227632E-2</v>
      </c>
      <c r="E4422">
        <f t="shared" si="236"/>
        <v>-1.579398244418504</v>
      </c>
      <c r="F4422">
        <f t="shared" si="237"/>
        <v>1.355697616665686</v>
      </c>
      <c r="G4422">
        <f>IF('Input and Summary Results'!$J$4="yes",IF(C4422=FALSE,FALSE,IF('Data Transformation'!E4422&lt;$R$10,E4422,$R$10)),IF(C4422=FALSE,FALSE,IF(C4422&lt;$R$10,C4422,$R$10)))</f>
        <v>2.6339149999999999E-2</v>
      </c>
      <c r="H4422">
        <f>IF('Input and Summary Results'!$J$4="yes",'Data Transformation'!F4422,'Data Transformation'!D4422)</f>
        <v>8.227632E-2</v>
      </c>
      <c r="I4422">
        <f t="shared" si="238"/>
        <v>253</v>
      </c>
    </row>
    <row r="4423" spans="2:9" x14ac:dyDescent="0.25">
      <c r="B4423">
        <f>IF('Input and Summary Results'!D4005=0,FALSE,'Input and Summary Results'!$B4005)</f>
        <v>253</v>
      </c>
      <c r="C4423">
        <f>IF(OR(B4423=0,'Input and Summary Results'!D4005=0,'Input and Summary Results'!D4005=""),FALSE,'Input and Summary Results'!$D4005)</f>
        <v>3.3276470000000002E-2</v>
      </c>
      <c r="D4423">
        <f>IF(OR(B4423=0,'Input and Summary Results'!E4005=0),FALSE,'Input and Summary Results'!$E4005)</f>
        <v>5.0356999999999999E-2</v>
      </c>
      <c r="E4423">
        <f t="shared" si="236"/>
        <v>-1.4778627503149813</v>
      </c>
      <c r="F4423">
        <f t="shared" si="237"/>
        <v>0.65676852142069153</v>
      </c>
      <c r="G4423">
        <f>IF('Input and Summary Results'!$J$4="yes",IF(C4423=FALSE,FALSE,IF('Data Transformation'!E4423&lt;$R$10,E4423,$R$10)),IF(C4423=FALSE,FALSE,IF(C4423&lt;$R$10,C4423,$R$10)))</f>
        <v>3.3276470000000002E-2</v>
      </c>
      <c r="H4423">
        <f>IF('Input and Summary Results'!$J$4="yes",'Data Transformation'!F4423,'Data Transformation'!D4423)</f>
        <v>5.0356999999999999E-2</v>
      </c>
      <c r="I4423">
        <f t="shared" si="238"/>
        <v>253</v>
      </c>
    </row>
    <row r="4424" spans="2:9" x14ac:dyDescent="0.25">
      <c r="B4424">
        <f>IF('Input and Summary Results'!D4006=0,FALSE,'Input and Summary Results'!$B4006)</f>
        <v>253</v>
      </c>
      <c r="C4424">
        <f>IF(OR(B4424=0,'Input and Summary Results'!D4006=0,'Input and Summary Results'!D4006=""),FALSE,'Input and Summary Results'!$D4006)</f>
        <v>7.2944350000000005E-2</v>
      </c>
      <c r="D4424">
        <f>IF(OR(B4424=0,'Input and Summary Results'!E4006=0),FALSE,'Input and Summary Results'!$E4006)</f>
        <v>6.1076249999999999E-2</v>
      </c>
      <c r="E4424">
        <f t="shared" si="236"/>
        <v>-1.1370083413147385</v>
      </c>
      <c r="F4424">
        <f t="shared" si="237"/>
        <v>0.3633878771967945</v>
      </c>
      <c r="G4424">
        <f>IF('Input and Summary Results'!$J$4="yes",IF(C4424=FALSE,FALSE,IF('Data Transformation'!E4424&lt;$R$10,E4424,$R$10)),IF(C4424=FALSE,FALSE,IF(C4424&lt;$R$10,C4424,$R$10)))</f>
        <v>7.2944350000000005E-2</v>
      </c>
      <c r="H4424">
        <f>IF('Input and Summary Results'!$J$4="yes",'Data Transformation'!F4424,'Data Transformation'!D4424)</f>
        <v>6.1076249999999999E-2</v>
      </c>
      <c r="I4424">
        <f t="shared" si="238"/>
        <v>253</v>
      </c>
    </row>
    <row r="4425" spans="2:9" x14ac:dyDescent="0.25">
      <c r="B4425">
        <f>IF('Input and Summary Results'!D4007=0,FALSE,'Input and Summary Results'!$B4007)</f>
        <v>253</v>
      </c>
      <c r="C4425">
        <f>IF(OR(B4425=0,'Input and Summary Results'!D4007=0,'Input and Summary Results'!D4007=""),FALSE,'Input and Summary Results'!$D4007)</f>
        <v>9.0898480000000004E-2</v>
      </c>
      <c r="D4425">
        <f>IF(OR(B4425=0,'Input and Summary Results'!E4007=0),FALSE,'Input and Summary Results'!$E4007)</f>
        <v>0.10692473</v>
      </c>
      <c r="E4425">
        <f t="shared" si="236"/>
        <v>-1.0414433789687012</v>
      </c>
      <c r="F4425">
        <f t="shared" si="237"/>
        <v>0.51051824870998941</v>
      </c>
      <c r="G4425">
        <f>IF('Input and Summary Results'!$J$4="yes",IF(C4425=FALSE,FALSE,IF('Data Transformation'!E4425&lt;$R$10,E4425,$R$10)),IF(C4425=FALSE,FALSE,IF(C4425&lt;$R$10,C4425,$R$10)))</f>
        <v>9.0898480000000004E-2</v>
      </c>
      <c r="H4425">
        <f>IF('Input and Summary Results'!$J$4="yes",'Data Transformation'!F4425,'Data Transformation'!D4425)</f>
        <v>0.10692473</v>
      </c>
      <c r="I4425">
        <f t="shared" si="238"/>
        <v>253</v>
      </c>
    </row>
    <row r="4426" spans="2:9" x14ac:dyDescent="0.25">
      <c r="B4426">
        <f>IF('Input and Summary Results'!D4008=0,FALSE,'Input and Summary Results'!$B4008)</f>
        <v>253</v>
      </c>
      <c r="C4426">
        <f>IF(OR(B4426=0,'Input and Summary Results'!D4008=0,'Input and Summary Results'!D4008=""),FALSE,'Input and Summary Results'!$D4008)</f>
        <v>9.2601779999999995E-2</v>
      </c>
      <c r="D4426">
        <f>IF(OR(B4426=0,'Input and Summary Results'!E4008=0),FALSE,'Input and Summary Results'!$E4008)</f>
        <v>8.9390040000000004E-2</v>
      </c>
      <c r="E4426">
        <f t="shared" si="236"/>
        <v>-1.0333806651890378</v>
      </c>
      <c r="F4426">
        <f t="shared" si="237"/>
        <v>0.41894742584861761</v>
      </c>
      <c r="G4426">
        <f>IF('Input and Summary Results'!$J$4="yes",IF(C4426=FALSE,FALSE,IF('Data Transformation'!E4426&lt;$R$10,E4426,$R$10)),IF(C4426=FALSE,FALSE,IF(C4426&lt;$R$10,C4426,$R$10)))</f>
        <v>9.2601779999999995E-2</v>
      </c>
      <c r="H4426">
        <f>IF('Input and Summary Results'!$J$4="yes",'Data Transformation'!F4426,'Data Transformation'!D4426)</f>
        <v>8.9390040000000004E-2</v>
      </c>
      <c r="I4426">
        <f t="shared" si="238"/>
        <v>253</v>
      </c>
    </row>
    <row r="4427" spans="2:9" x14ac:dyDescent="0.25">
      <c r="B4427">
        <f>IF('Input and Summary Results'!D4009=0,FALSE,'Input and Summary Results'!$B4009)</f>
        <v>253</v>
      </c>
      <c r="C4427">
        <f>IF(OR(B4427=0,'Input and Summary Results'!D4009=0,'Input and Summary Results'!D4009=""),FALSE,'Input and Summary Results'!$D4009)</f>
        <v>0.11468324000000001</v>
      </c>
      <c r="D4427">
        <f>IF(OR(B4427=0,'Input and Summary Results'!E4009=0),FALSE,'Input and Summary Results'!$E4009)</f>
        <v>9.2098280000000005E-2</v>
      </c>
      <c r="E4427">
        <f t="shared" si="236"/>
        <v>-0.94050004598153081</v>
      </c>
      <c r="F4427">
        <f t="shared" si="237"/>
        <v>0.34853090582372803</v>
      </c>
      <c r="G4427">
        <f>IF('Input and Summary Results'!$J$4="yes",IF(C4427=FALSE,FALSE,IF('Data Transformation'!E4427&lt;$R$10,E4427,$R$10)),IF(C4427=FALSE,FALSE,IF(C4427&lt;$R$10,C4427,$R$10)))</f>
        <v>0.11468324000000001</v>
      </c>
      <c r="H4427">
        <f>IF('Input and Summary Results'!$J$4="yes",'Data Transformation'!F4427,'Data Transformation'!D4427)</f>
        <v>9.2098280000000005E-2</v>
      </c>
      <c r="I4427">
        <f t="shared" si="238"/>
        <v>253</v>
      </c>
    </row>
    <row r="4428" spans="2:9" x14ac:dyDescent="0.25">
      <c r="B4428">
        <f>IF('Input and Summary Results'!D4010=0,FALSE,'Input and Summary Results'!$B4010)</f>
        <v>253</v>
      </c>
      <c r="C4428">
        <f>IF(OR(B4428=0,'Input and Summary Results'!D4010=0,'Input and Summary Results'!D4010=""),FALSE,'Input and Summary Results'!$D4010)</f>
        <v>0.12000535</v>
      </c>
      <c r="D4428">
        <f>IF(OR(B4428=0,'Input and Summary Results'!E4010=0),FALSE,'Input and Summary Results'!$E4010)</f>
        <v>5.0213880000000002E-2</v>
      </c>
      <c r="E4428">
        <f t="shared" si="236"/>
        <v>-0.92079939208832873</v>
      </c>
      <c r="F4428">
        <f t="shared" si="237"/>
        <v>0.18159876972151659</v>
      </c>
      <c r="G4428">
        <f>IF('Input and Summary Results'!$J$4="yes",IF(C4428=FALSE,FALSE,IF('Data Transformation'!E4428&lt;$R$10,E4428,$R$10)),IF(C4428=FALSE,FALSE,IF(C4428&lt;$R$10,C4428,$R$10)))</f>
        <v>0.12000535</v>
      </c>
      <c r="H4428">
        <f>IF('Input and Summary Results'!$J$4="yes",'Data Transformation'!F4428,'Data Transformation'!D4428)</f>
        <v>5.0213880000000002E-2</v>
      </c>
      <c r="I4428">
        <f t="shared" si="238"/>
        <v>253</v>
      </c>
    </row>
    <row r="4429" spans="2:9" x14ac:dyDescent="0.25">
      <c r="B4429">
        <f>IF('Input and Summary Results'!D4011=0,FALSE,'Input and Summary Results'!$B4011)</f>
        <v>253</v>
      </c>
      <c r="C4429">
        <f>IF(OR(B4429=0,'Input and Summary Results'!D4011=0,'Input and Summary Results'!D4011=""),FALSE,'Input and Summary Results'!$D4011)</f>
        <v>0.25889171</v>
      </c>
      <c r="D4429">
        <f>IF(OR(B4429=0,'Input and Summary Results'!E4011=0),FALSE,'Input and Summary Results'!$E4011)</f>
        <v>7.6385419999999996E-2</v>
      </c>
      <c r="E4429">
        <f t="shared" si="236"/>
        <v>-0.58688185593398534</v>
      </c>
      <c r="F4429">
        <f t="shared" si="237"/>
        <v>0.12805072931844746</v>
      </c>
      <c r="G4429">
        <f>IF('Input and Summary Results'!$J$4="yes",IF(C4429=FALSE,FALSE,IF('Data Transformation'!E4429&lt;$R$10,E4429,$R$10)),IF(C4429=FALSE,FALSE,IF(C4429&lt;$R$10,C4429,$R$10)))</f>
        <v>0.25889171</v>
      </c>
      <c r="H4429">
        <f>IF('Input and Summary Results'!$J$4="yes",'Data Transformation'!F4429,'Data Transformation'!D4429)</f>
        <v>7.6385419999999996E-2</v>
      </c>
      <c r="I4429">
        <f t="shared" si="238"/>
        <v>253</v>
      </c>
    </row>
    <row r="4430" spans="2:9" x14ac:dyDescent="0.25">
      <c r="B4430">
        <f>IF('Input and Summary Results'!D4012=0,FALSE,'Input and Summary Results'!$B4012)</f>
        <v>254</v>
      </c>
      <c r="C4430">
        <f>IF(OR(B4430=0,'Input and Summary Results'!D4012=0,'Input and Summary Results'!D4012=""),FALSE,'Input and Summary Results'!$D4012)</f>
        <v>0.37861679999999998</v>
      </c>
      <c r="D4430">
        <f>IF(OR(B4430=0,'Input and Summary Results'!E4012=0),FALSE,'Input and Summary Results'!$E4012)</f>
        <v>5.109901E-2</v>
      </c>
      <c r="E4430">
        <f t="shared" si="236"/>
        <v>-0.42180011941231427</v>
      </c>
      <c r="F4430">
        <f t="shared" si="237"/>
        <v>5.8573656372353268E-2</v>
      </c>
      <c r="G4430">
        <f>IF('Input and Summary Results'!$J$4="yes",IF(C4430=FALSE,FALSE,IF('Data Transformation'!E4430&lt;$R$10,E4430,$R$10)),IF(C4430=FALSE,FALSE,IF(C4430&lt;$R$10,C4430,$R$10)))</f>
        <v>0.37861679999999998</v>
      </c>
      <c r="H4430">
        <f>IF('Input and Summary Results'!$J$4="yes",'Data Transformation'!F4430,'Data Transformation'!D4430)</f>
        <v>5.109901E-2</v>
      </c>
      <c r="I4430">
        <f t="shared" si="238"/>
        <v>254</v>
      </c>
    </row>
    <row r="4431" spans="2:9" x14ac:dyDescent="0.25">
      <c r="B4431">
        <f>IF('Input and Summary Results'!D4013=0,FALSE,'Input and Summary Results'!$B4013)</f>
        <v>254</v>
      </c>
      <c r="C4431">
        <f>IF(OR(B4431=0,'Input and Summary Results'!D4013=0,'Input and Summary Results'!D4013=""),FALSE,'Input and Summary Results'!$D4013)</f>
        <v>0.48463697</v>
      </c>
      <c r="D4431">
        <f>IF(OR(B4431=0,'Input and Summary Results'!E4013=0),FALSE,'Input and Summary Results'!$E4013)</f>
        <v>5.3807849999999997E-2</v>
      </c>
      <c r="E4431">
        <f t="shared" si="236"/>
        <v>-0.31458345925633702</v>
      </c>
      <c r="F4431">
        <f t="shared" si="237"/>
        <v>4.8185772744493677E-2</v>
      </c>
      <c r="G4431">
        <f>IF('Input and Summary Results'!$J$4="yes",IF(C4431=FALSE,FALSE,IF('Data Transformation'!E4431&lt;$R$10,E4431,$R$10)),IF(C4431=FALSE,FALSE,IF(C4431&lt;$R$10,C4431,$R$10)))</f>
        <v>0.48463697</v>
      </c>
      <c r="H4431">
        <f>IF('Input and Summary Results'!$J$4="yes",'Data Transformation'!F4431,'Data Transformation'!D4431)</f>
        <v>5.3807849999999997E-2</v>
      </c>
      <c r="I4431">
        <f t="shared" si="238"/>
        <v>254</v>
      </c>
    </row>
    <row r="4432" spans="2:9" x14ac:dyDescent="0.25">
      <c r="B4432">
        <f>IF('Input and Summary Results'!D4014=0,FALSE,'Input and Summary Results'!$B4014)</f>
        <v>254</v>
      </c>
      <c r="C4432">
        <f>IF(OR(B4432=0,'Input and Summary Results'!D4014=0,'Input and Summary Results'!D4014=""),FALSE,'Input and Summary Results'!$D4014)</f>
        <v>0.53031203999999998</v>
      </c>
      <c r="D4432">
        <f>IF(OR(B4432=0,'Input and Summary Results'!E4014=0),FALSE,'Input and Summary Results'!$E4014)</f>
        <v>6.9045549999999997E-2</v>
      </c>
      <c r="E4432">
        <f t="shared" si="236"/>
        <v>-0.27546851271510858</v>
      </c>
      <c r="F4432">
        <f t="shared" si="237"/>
        <v>5.650591810059602E-2</v>
      </c>
      <c r="G4432">
        <f>IF('Input and Summary Results'!$J$4="yes",IF(C4432=FALSE,FALSE,IF('Data Transformation'!E4432&lt;$R$10,E4432,$R$10)),IF(C4432=FALSE,FALSE,IF(C4432&lt;$R$10,C4432,$R$10)))</f>
        <v>0.53031203999999998</v>
      </c>
      <c r="H4432">
        <f>IF('Input and Summary Results'!$J$4="yes",'Data Transformation'!F4432,'Data Transformation'!D4432)</f>
        <v>6.9045549999999997E-2</v>
      </c>
      <c r="I4432">
        <f t="shared" si="238"/>
        <v>254</v>
      </c>
    </row>
    <row r="4433" spans="2:9" x14ac:dyDescent="0.25">
      <c r="B4433">
        <f>IF('Input and Summary Results'!D4015=0,FALSE,'Input and Summary Results'!$B4015)</f>
        <v>254</v>
      </c>
      <c r="C4433">
        <f>IF(OR(B4433=0,'Input and Summary Results'!D4015=0,'Input and Summary Results'!D4015=""),FALSE,'Input and Summary Results'!$D4015)</f>
        <v>0.5449889</v>
      </c>
      <c r="D4433">
        <f>IF(OR(B4433=0,'Input and Summary Results'!E4015=0),FALSE,'Input and Summary Results'!$E4015)</f>
        <v>8.5932350000000005E-2</v>
      </c>
      <c r="E4433">
        <f t="shared" si="236"/>
        <v>-0.26361234307719428</v>
      </c>
      <c r="F4433">
        <f t="shared" si="237"/>
        <v>6.8431925677752345E-2</v>
      </c>
      <c r="G4433">
        <f>IF('Input and Summary Results'!$J$4="yes",IF(C4433=FALSE,FALSE,IF('Data Transformation'!E4433&lt;$R$10,E4433,$R$10)),IF(C4433=FALSE,FALSE,IF(C4433&lt;$R$10,C4433,$R$10)))</f>
        <v>0.5449889</v>
      </c>
      <c r="H4433">
        <f>IF('Input and Summary Results'!$J$4="yes",'Data Transformation'!F4433,'Data Transformation'!D4433)</f>
        <v>8.5932350000000005E-2</v>
      </c>
      <c r="I4433">
        <f t="shared" si="238"/>
        <v>254</v>
      </c>
    </row>
    <row r="4434" spans="2:9" x14ac:dyDescent="0.25">
      <c r="B4434">
        <f>IF('Input and Summary Results'!D4016=0,FALSE,'Input and Summary Results'!$B4016)</f>
        <v>254</v>
      </c>
      <c r="C4434">
        <f>IF(OR(B4434=0,'Input and Summary Results'!D4016=0,'Input and Summary Results'!D4016=""),FALSE,'Input and Summary Results'!$D4016)</f>
        <v>0.63549361000000004</v>
      </c>
      <c r="D4434">
        <f>IF(OR(B4434=0,'Input and Summary Results'!E4016=0),FALSE,'Input and Summary Results'!$E4016)</f>
        <v>4.1476190000000003E-2</v>
      </c>
      <c r="E4434">
        <f t="shared" si="236"/>
        <v>-0.19688881199540428</v>
      </c>
      <c r="F4434">
        <f t="shared" si="237"/>
        <v>2.8325487741725681E-2</v>
      </c>
      <c r="G4434">
        <f>IF('Input and Summary Results'!$J$4="yes",IF(C4434=FALSE,FALSE,IF('Data Transformation'!E4434&lt;$R$10,E4434,$R$10)),IF(C4434=FALSE,FALSE,IF(C4434&lt;$R$10,C4434,$R$10)))</f>
        <v>0.63549361000000004</v>
      </c>
      <c r="H4434">
        <f>IF('Input and Summary Results'!$J$4="yes",'Data Transformation'!F4434,'Data Transformation'!D4434)</f>
        <v>4.1476190000000003E-2</v>
      </c>
      <c r="I4434">
        <f t="shared" si="238"/>
        <v>254</v>
      </c>
    </row>
    <row r="4435" spans="2:9" x14ac:dyDescent="0.25">
      <c r="B4435">
        <f>IF('Input and Summary Results'!D4017=0,FALSE,'Input and Summary Results'!$B4017)</f>
        <v>254</v>
      </c>
      <c r="C4435">
        <f>IF(OR(B4435=0,'Input and Summary Results'!D4017=0,'Input and Summary Results'!D4017=""),FALSE,'Input and Summary Results'!$D4017)</f>
        <v>0.71100638000000005</v>
      </c>
      <c r="D4435">
        <f>IF(OR(B4435=0,'Input and Summary Results'!E4017=0),FALSE,'Input and Summary Results'!$E4017)</f>
        <v>3.1641719999999998E-2</v>
      </c>
      <c r="E4435">
        <f t="shared" si="236"/>
        <v>-0.14812650224300014</v>
      </c>
      <c r="F4435">
        <f t="shared" si="237"/>
        <v>1.9314181793980523E-2</v>
      </c>
      <c r="G4435">
        <f>IF('Input and Summary Results'!$J$4="yes",IF(C4435=FALSE,FALSE,IF('Data Transformation'!E4435&lt;$R$10,E4435,$R$10)),IF(C4435=FALSE,FALSE,IF(C4435&lt;$R$10,C4435,$R$10)))</f>
        <v>0.71100638000000005</v>
      </c>
      <c r="H4435">
        <f>IF('Input and Summary Results'!$J$4="yes",'Data Transformation'!F4435,'Data Transformation'!D4435)</f>
        <v>3.1641719999999998E-2</v>
      </c>
      <c r="I4435">
        <f t="shared" si="238"/>
        <v>254</v>
      </c>
    </row>
    <row r="4436" spans="2:9" x14ac:dyDescent="0.25">
      <c r="B4436">
        <f>IF('Input and Summary Results'!D4018=0,FALSE,'Input and Summary Results'!$B4018)</f>
        <v>254</v>
      </c>
      <c r="C4436">
        <f>IF(OR(B4436=0,'Input and Summary Results'!D4018=0,'Input and Summary Results'!D4018=""),FALSE,'Input and Summary Results'!$D4018)</f>
        <v>0.78502561999999998</v>
      </c>
      <c r="D4436">
        <f>IF(OR(B4436=0,'Input and Summary Results'!E4018=0),FALSE,'Input and Summary Results'!$E4018)</f>
        <v>6.0283150000000001E-2</v>
      </c>
      <c r="E4436">
        <f t="shared" si="236"/>
        <v>-0.10511616944193115</v>
      </c>
      <c r="F4436">
        <f t="shared" si="237"/>
        <v>3.3327430893274543E-2</v>
      </c>
      <c r="G4436">
        <f>IF('Input and Summary Results'!$J$4="yes",IF(C4436=FALSE,FALSE,IF('Data Transformation'!E4436&lt;$R$10,E4436,$R$10)),IF(C4436=FALSE,FALSE,IF(C4436&lt;$R$10,C4436,$R$10)))</f>
        <v>0.78502561999999998</v>
      </c>
      <c r="H4436">
        <f>IF('Input and Summary Results'!$J$4="yes",'Data Transformation'!F4436,'Data Transformation'!D4436)</f>
        <v>6.0283150000000001E-2</v>
      </c>
      <c r="I4436">
        <f t="shared" si="238"/>
        <v>254</v>
      </c>
    </row>
    <row r="4437" spans="2:9" x14ac:dyDescent="0.25">
      <c r="B4437">
        <f>IF('Input and Summary Results'!D4019=0,FALSE,'Input and Summary Results'!$B4019)</f>
        <v>254</v>
      </c>
      <c r="C4437">
        <f>IF(OR(B4437=0,'Input and Summary Results'!D4019=0,'Input and Summary Results'!D4019=""),FALSE,'Input and Summary Results'!$D4019)</f>
        <v>0.86226369999999997</v>
      </c>
      <c r="D4437">
        <f>IF(OR(B4437=0,'Input and Summary Results'!E4019=0),FALSE,'Input and Summary Results'!$E4019)</f>
        <v>4.9145130000000002E-2</v>
      </c>
      <c r="E4437">
        <f t="shared" si="236"/>
        <v>-6.4359896656558793E-2</v>
      </c>
      <c r="F4437">
        <f t="shared" si="237"/>
        <v>2.4736036574426131E-2</v>
      </c>
      <c r="G4437">
        <f>IF('Input and Summary Results'!$J$4="yes",IF(C4437=FALSE,FALSE,IF('Data Transformation'!E4437&lt;$R$10,E4437,$R$10)),IF(C4437=FALSE,FALSE,IF(C4437&lt;$R$10,C4437,$R$10)))</f>
        <v>0.86226369999999997</v>
      </c>
      <c r="H4437">
        <f>IF('Input and Summary Results'!$J$4="yes",'Data Transformation'!F4437,'Data Transformation'!D4437)</f>
        <v>4.9145130000000002E-2</v>
      </c>
      <c r="I4437">
        <f t="shared" si="238"/>
        <v>254</v>
      </c>
    </row>
    <row r="4438" spans="2:9" x14ac:dyDescent="0.25">
      <c r="B4438">
        <f>IF('Input and Summary Results'!D4020=0,FALSE,'Input and Summary Results'!$B4020)</f>
        <v>254</v>
      </c>
      <c r="C4438">
        <f>IF(OR(B4438=0,'Input and Summary Results'!D4020=0,'Input and Summary Results'!D4020=""),FALSE,'Input and Summary Results'!$D4020)</f>
        <v>0.86274432999999995</v>
      </c>
      <c r="D4438">
        <f>IF(OR(B4438=0,'Input and Summary Results'!E4020=0),FALSE,'Input and Summary Results'!$E4020)</f>
        <v>5.9982489999999999E-2</v>
      </c>
      <c r="E4438">
        <f t="shared" si="236"/>
        <v>-6.4117886232713237E-2</v>
      </c>
      <c r="F4438">
        <f t="shared" si="237"/>
        <v>3.0173945808487666E-2</v>
      </c>
      <c r="G4438">
        <f>IF('Input and Summary Results'!$J$4="yes",IF(C4438=FALSE,FALSE,IF('Data Transformation'!E4438&lt;$R$10,E4438,$R$10)),IF(C4438=FALSE,FALSE,IF(C4438&lt;$R$10,C4438,$R$10)))</f>
        <v>0.86274432999999995</v>
      </c>
      <c r="H4438">
        <f>IF('Input and Summary Results'!$J$4="yes",'Data Transformation'!F4438,'Data Transformation'!D4438)</f>
        <v>5.9982489999999999E-2</v>
      </c>
      <c r="I4438">
        <f t="shared" si="238"/>
        <v>254</v>
      </c>
    </row>
    <row r="4439" spans="2:9" x14ac:dyDescent="0.25">
      <c r="B4439">
        <f>IF('Input and Summary Results'!D4021=0,FALSE,'Input and Summary Results'!$B4021)</f>
        <v>254</v>
      </c>
      <c r="C4439">
        <f>IF(OR(B4439=0,'Input and Summary Results'!D4021=0,'Input and Summary Results'!D4021=""),FALSE,'Input and Summary Results'!$D4021)</f>
        <v>0.87215670999999995</v>
      </c>
      <c r="D4439">
        <f>IF(OR(B4439=0,'Input and Summary Results'!E4021=0),FALSE,'Input and Summary Results'!$E4021)</f>
        <v>5.4726570000000002E-2</v>
      </c>
      <c r="E4439">
        <f t="shared" si="236"/>
        <v>-5.9405473584059218E-2</v>
      </c>
      <c r="F4439">
        <f t="shared" si="237"/>
        <v>2.7232871234803665E-2</v>
      </c>
      <c r="G4439">
        <f>IF('Input and Summary Results'!$J$4="yes",IF(C4439=FALSE,FALSE,IF('Data Transformation'!E4439&lt;$R$10,E4439,$R$10)),IF(C4439=FALSE,FALSE,IF(C4439&lt;$R$10,C4439,$R$10)))</f>
        <v>0.87215670999999995</v>
      </c>
      <c r="H4439">
        <f>IF('Input and Summary Results'!$J$4="yes",'Data Transformation'!F4439,'Data Transformation'!D4439)</f>
        <v>5.4726570000000002E-2</v>
      </c>
      <c r="I4439">
        <f t="shared" si="238"/>
        <v>254</v>
      </c>
    </row>
    <row r="4440" spans="2:9" x14ac:dyDescent="0.25">
      <c r="B4440">
        <f>IF('Input and Summary Results'!D4022=0,FALSE,'Input and Summary Results'!$B4022)</f>
        <v>254</v>
      </c>
      <c r="C4440">
        <f>IF(OR(B4440=0,'Input and Summary Results'!D4022=0,'Input and Summary Results'!D4022=""),FALSE,'Input and Summary Results'!$D4022)</f>
        <v>0.88629855000000002</v>
      </c>
      <c r="D4440">
        <f>IF(OR(B4440=0,'Input and Summary Results'!E4022=0),FALSE,'Input and Summary Results'!$E4022)</f>
        <v>3.443454E-2</v>
      </c>
      <c r="E4440">
        <f t="shared" si="236"/>
        <v>-5.2419961208499205E-2</v>
      </c>
      <c r="F4440">
        <f t="shared" si="237"/>
        <v>1.6861801658143296E-2</v>
      </c>
      <c r="G4440">
        <f>IF('Input and Summary Results'!$J$4="yes",IF(C4440=FALSE,FALSE,IF('Data Transformation'!E4440&lt;$R$10,E4440,$R$10)),IF(C4440=FALSE,FALSE,IF(C4440&lt;$R$10,C4440,$R$10)))</f>
        <v>0.88629855000000002</v>
      </c>
      <c r="H4440">
        <f>IF('Input and Summary Results'!$J$4="yes",'Data Transformation'!F4440,'Data Transformation'!D4440)</f>
        <v>3.443454E-2</v>
      </c>
      <c r="I4440">
        <f t="shared" si="238"/>
        <v>254</v>
      </c>
    </row>
    <row r="4441" spans="2:9" x14ac:dyDescent="0.25">
      <c r="B4441">
        <f>IF('Input and Summary Results'!D4023=0,FALSE,'Input and Summary Results'!$B4023)</f>
        <v>254</v>
      </c>
      <c r="C4441">
        <f>IF(OR(B4441=0,'Input and Summary Results'!D4023=0,'Input and Summary Results'!D4023=""),FALSE,'Input and Summary Results'!$D4023)</f>
        <v>0.89251789000000004</v>
      </c>
      <c r="D4441">
        <f>IF(OR(B4441=0,'Input and Summary Results'!E4023=0),FALSE,'Input and Summary Results'!$E4023)</f>
        <v>5.714226E-2</v>
      </c>
      <c r="E4441">
        <f t="shared" si="236"/>
        <v>-4.9383069949200102E-2</v>
      </c>
      <c r="F4441">
        <f t="shared" si="237"/>
        <v>2.7786267499915324E-2</v>
      </c>
      <c r="G4441">
        <f>IF('Input and Summary Results'!$J$4="yes",IF(C4441=FALSE,FALSE,IF('Data Transformation'!E4441&lt;$R$10,E4441,$R$10)),IF(C4441=FALSE,FALSE,IF(C4441&lt;$R$10,C4441,$R$10)))</f>
        <v>0.89251789000000004</v>
      </c>
      <c r="H4441">
        <f>IF('Input and Summary Results'!$J$4="yes",'Data Transformation'!F4441,'Data Transformation'!D4441)</f>
        <v>5.714226E-2</v>
      </c>
      <c r="I4441">
        <f t="shared" si="238"/>
        <v>254</v>
      </c>
    </row>
    <row r="4442" spans="2:9" x14ac:dyDescent="0.25">
      <c r="B4442">
        <f>IF('Input and Summary Results'!D4024=0,FALSE,'Input and Summary Results'!$B4024)</f>
        <v>254</v>
      </c>
      <c r="C4442">
        <f>IF(OR(B4442=0,'Input and Summary Results'!D4024=0,'Input and Summary Results'!D4024=""),FALSE,'Input and Summary Results'!$D4024)</f>
        <v>0.91147349</v>
      </c>
      <c r="D4442">
        <f>IF(OR(B4442=0,'Input and Summary Results'!E4024=0),FALSE,'Input and Summary Results'!$E4024)</f>
        <v>4.2059909999999999E-2</v>
      </c>
      <c r="E4442">
        <f t="shared" si="236"/>
        <v>-4.0255958181953072E-2</v>
      </c>
      <c r="F4442">
        <f t="shared" si="237"/>
        <v>2.0026913717479597E-2</v>
      </c>
      <c r="G4442">
        <f>IF('Input and Summary Results'!$J$4="yes",IF(C4442=FALSE,FALSE,IF('Data Transformation'!E4442&lt;$R$10,E4442,$R$10)),IF(C4442=FALSE,FALSE,IF(C4442&lt;$R$10,C4442,$R$10)))</f>
        <v>0.91147349</v>
      </c>
      <c r="H4442">
        <f>IF('Input and Summary Results'!$J$4="yes",'Data Transformation'!F4442,'Data Transformation'!D4442)</f>
        <v>4.2059909999999999E-2</v>
      </c>
      <c r="I4442">
        <f t="shared" si="238"/>
        <v>254</v>
      </c>
    </row>
    <row r="4443" spans="2:9" x14ac:dyDescent="0.25">
      <c r="B4443">
        <f>IF('Input and Summary Results'!D4025=0,FALSE,'Input and Summary Results'!$B4025)</f>
        <v>254</v>
      </c>
      <c r="C4443">
        <f>IF(OR(B4443=0,'Input and Summary Results'!D4025=0,'Input and Summary Results'!D4025=""),FALSE,'Input and Summary Results'!$D4025)</f>
        <v>0.95394909000000006</v>
      </c>
      <c r="D4443">
        <f>IF(OR(B4443=0,'Input and Summary Results'!E4025=0),FALSE,'Input and Summary Results'!$E4025)</f>
        <v>5.0100930000000002E-2</v>
      </c>
      <c r="E4443">
        <f t="shared" si="236"/>
        <v>-2.0474801943746068E-2</v>
      </c>
      <c r="F4443">
        <f t="shared" si="237"/>
        <v>2.279346334928628E-2</v>
      </c>
      <c r="G4443">
        <f>IF('Input and Summary Results'!$J$4="yes",IF(C4443=FALSE,FALSE,IF('Data Transformation'!E4443&lt;$R$10,E4443,$R$10)),IF(C4443=FALSE,FALSE,IF(C4443&lt;$R$10,C4443,$R$10)))</f>
        <v>0.95394909000000006</v>
      </c>
      <c r="H4443">
        <f>IF('Input and Summary Results'!$J$4="yes",'Data Transformation'!F4443,'Data Transformation'!D4443)</f>
        <v>5.0100930000000002E-2</v>
      </c>
      <c r="I4443">
        <f t="shared" si="238"/>
        <v>254</v>
      </c>
    </row>
    <row r="4444" spans="2:9" x14ac:dyDescent="0.25">
      <c r="B4444">
        <f>IF('Input and Summary Results'!D4026=0,FALSE,'Input and Summary Results'!$B4026)</f>
        <v>254</v>
      </c>
      <c r="C4444">
        <f>IF(OR(B4444=0,'Input and Summary Results'!D4026=0,'Input and Summary Results'!D4026=""),FALSE,'Input and Summary Results'!$D4026)</f>
        <v>0.99214237000000005</v>
      </c>
      <c r="D4444">
        <f>IF(OR(B4444=0,'Input and Summary Results'!E4026=0),FALSE,'Input and Summary Results'!$E4026)</f>
        <v>6.5740729999999997E-2</v>
      </c>
      <c r="E4444">
        <f t="shared" si="236"/>
        <v>-3.4260031795780624E-3</v>
      </c>
      <c r="F4444">
        <f t="shared" si="237"/>
        <v>2.8757442160241575E-2</v>
      </c>
      <c r="G4444">
        <f>IF('Input and Summary Results'!$J$4="yes",IF(C4444=FALSE,FALSE,IF('Data Transformation'!E4444&lt;$R$10,E4444,$R$10)),IF(C4444=FALSE,FALSE,IF(C4444&lt;$R$10,C4444,$R$10)))</f>
        <v>0.99214237000000005</v>
      </c>
      <c r="H4444">
        <f>IF('Input and Summary Results'!$J$4="yes",'Data Transformation'!F4444,'Data Transformation'!D4444)</f>
        <v>6.5740729999999997E-2</v>
      </c>
      <c r="I4444">
        <f t="shared" si="238"/>
        <v>254</v>
      </c>
    </row>
    <row r="4445" spans="2:9" x14ac:dyDescent="0.25">
      <c r="B4445">
        <f>IF('Input and Summary Results'!D4027=0,FALSE,'Input and Summary Results'!$B4027)</f>
        <v>254</v>
      </c>
      <c r="C4445">
        <f>IF(OR(B4445=0,'Input and Summary Results'!D4027=0,'Input and Summary Results'!D4027=""),FALSE,'Input and Summary Results'!$D4027)</f>
        <v>1.0538711000000001</v>
      </c>
      <c r="D4445">
        <f>IF(OR(B4445=0,'Input and Summary Results'!E4027=0),FALSE,'Input and Summary Results'!$E4027)</f>
        <v>0.11911847</v>
      </c>
      <c r="E4445">
        <f t="shared" si="236"/>
        <v>2.278749514398886E-2</v>
      </c>
      <c r="F4445">
        <f t="shared" si="237"/>
        <v>4.9054780968943924E-2</v>
      </c>
      <c r="G4445">
        <f>IF('Input and Summary Results'!$J$4="yes",IF(C4445=FALSE,FALSE,IF('Data Transformation'!E4445&lt;$R$10,E4445,$R$10)),IF(C4445=FALSE,FALSE,IF(C4445&lt;$R$10,C4445,$R$10)))</f>
        <v>1.0538711000000001</v>
      </c>
      <c r="H4445">
        <f>IF('Input and Summary Results'!$J$4="yes",'Data Transformation'!F4445,'Data Transformation'!D4445)</f>
        <v>0.11911847</v>
      </c>
      <c r="I4445">
        <f t="shared" si="238"/>
        <v>254</v>
      </c>
    </row>
    <row r="4446" spans="2:9" x14ac:dyDescent="0.25">
      <c r="B4446">
        <f>IF('Input and Summary Results'!D4028=0,FALSE,'Input and Summary Results'!$B4028)</f>
        <v>254</v>
      </c>
      <c r="C4446">
        <f>IF(OR(B4446=0,'Input and Summary Results'!D4028=0,'Input and Summary Results'!D4028=""),FALSE,'Input and Summary Results'!$D4028)</f>
        <v>1.0888378000000001</v>
      </c>
      <c r="D4446">
        <f>IF(OR(B4446=0,'Input and Summary Results'!E4028=0),FALSE,'Input and Summary Results'!$E4028)</f>
        <v>6.4596979999999998E-2</v>
      </c>
      <c r="E4446">
        <f t="shared" si="236"/>
        <v>3.6963189387102947E-2</v>
      </c>
      <c r="F4446">
        <f t="shared" si="237"/>
        <v>2.5747718640921537E-2</v>
      </c>
      <c r="G4446">
        <f>IF('Input and Summary Results'!$J$4="yes",IF(C4446=FALSE,FALSE,IF('Data Transformation'!E4446&lt;$R$10,E4446,$R$10)),IF(C4446=FALSE,FALSE,IF(C4446&lt;$R$10,C4446,$R$10)))</f>
        <v>1.0888378000000001</v>
      </c>
      <c r="H4446">
        <f>IF('Input and Summary Results'!$J$4="yes",'Data Transformation'!F4446,'Data Transformation'!D4446)</f>
        <v>6.4596979999999998E-2</v>
      </c>
      <c r="I4446">
        <f t="shared" si="238"/>
        <v>254</v>
      </c>
    </row>
    <row r="4447" spans="2:9" x14ac:dyDescent="0.25">
      <c r="B4447">
        <f>IF('Input and Summary Results'!D4029=0,FALSE,'Input and Summary Results'!$B4029)</f>
        <v>255</v>
      </c>
      <c r="C4447">
        <f>IF(OR(B4447=0,'Input and Summary Results'!D4029=0,'Input and Summary Results'!D4029=""),FALSE,'Input and Summary Results'!$D4029)</f>
        <v>0.38947668000000002</v>
      </c>
      <c r="D4447">
        <f>IF(OR(B4447=0,'Input and Summary Results'!E4029=0),FALSE,'Input and Summary Results'!$E4029)</f>
        <v>5.9179570000000001E-2</v>
      </c>
      <c r="E4447">
        <f t="shared" si="236"/>
        <v>-0.40951854068849619</v>
      </c>
      <c r="F4447">
        <f t="shared" si="237"/>
        <v>6.5944727114342239E-2</v>
      </c>
      <c r="G4447">
        <f>IF('Input and Summary Results'!$J$4="yes",IF(C4447=FALSE,FALSE,IF('Data Transformation'!E4447&lt;$R$10,E4447,$R$10)),IF(C4447=FALSE,FALSE,IF(C4447&lt;$R$10,C4447,$R$10)))</f>
        <v>0.38947668000000002</v>
      </c>
      <c r="H4447">
        <f>IF('Input and Summary Results'!$J$4="yes",'Data Transformation'!F4447,'Data Transformation'!D4447)</f>
        <v>5.9179570000000001E-2</v>
      </c>
      <c r="I4447">
        <f t="shared" si="238"/>
        <v>255</v>
      </c>
    </row>
    <row r="4448" spans="2:9" x14ac:dyDescent="0.25">
      <c r="B4448">
        <f>IF('Input and Summary Results'!D4030=0,FALSE,'Input and Summary Results'!$B4030)</f>
        <v>255</v>
      </c>
      <c r="C4448">
        <f>IF(OR(B4448=0,'Input and Summary Results'!D4030=0,'Input and Summary Results'!D4030=""),FALSE,'Input and Summary Results'!$D4030)</f>
        <v>0.82444742999999998</v>
      </c>
      <c r="D4448">
        <f>IF(OR(B4448=0,'Input and Summary Results'!E4030=0),FALSE,'Input and Summary Results'!$E4030)</f>
        <v>4.4368690000000002E-2</v>
      </c>
      <c r="E4448">
        <f t="shared" si="236"/>
        <v>-8.3837031455230498E-2</v>
      </c>
      <c r="F4448">
        <f t="shared" si="237"/>
        <v>2.3356263552183065E-2</v>
      </c>
      <c r="G4448">
        <f>IF('Input and Summary Results'!$J$4="yes",IF(C4448=FALSE,FALSE,IF('Data Transformation'!E4448&lt;$R$10,E4448,$R$10)),IF(C4448=FALSE,FALSE,IF(C4448&lt;$R$10,C4448,$R$10)))</f>
        <v>0.82444742999999998</v>
      </c>
      <c r="H4448">
        <f>IF('Input and Summary Results'!$J$4="yes",'Data Transformation'!F4448,'Data Transformation'!D4448)</f>
        <v>4.4368690000000002E-2</v>
      </c>
      <c r="I4448">
        <f t="shared" si="238"/>
        <v>255</v>
      </c>
    </row>
    <row r="4449" spans="2:9" x14ac:dyDescent="0.25">
      <c r="B4449">
        <f>IF('Input and Summary Results'!D4031=0,FALSE,'Input and Summary Results'!$B4031)</f>
        <v>255</v>
      </c>
      <c r="C4449">
        <f>IF(OR(B4449=0,'Input and Summary Results'!D4031=0,'Input and Summary Results'!D4031=""),FALSE,'Input and Summary Results'!$D4031)</f>
        <v>0.85160705000000003</v>
      </c>
      <c r="D4449">
        <f>IF(OR(B4449=0,'Input and Summary Results'!E4031=0),FALSE,'Input and Summary Results'!$E4031)</f>
        <v>4.6636759999999999E-2</v>
      </c>
      <c r="E4449">
        <f t="shared" si="236"/>
        <v>-6.9760751926735254E-2</v>
      </c>
      <c r="F4449">
        <f t="shared" si="237"/>
        <v>2.3767245515405256E-2</v>
      </c>
      <c r="G4449">
        <f>IF('Input and Summary Results'!$J$4="yes",IF(C4449=FALSE,FALSE,IF('Data Transformation'!E4449&lt;$R$10,E4449,$R$10)),IF(C4449=FALSE,FALSE,IF(C4449&lt;$R$10,C4449,$R$10)))</f>
        <v>0.85160705000000003</v>
      </c>
      <c r="H4449">
        <f>IF('Input and Summary Results'!$J$4="yes",'Data Transformation'!F4449,'Data Transformation'!D4449)</f>
        <v>4.6636759999999999E-2</v>
      </c>
      <c r="I4449">
        <f t="shared" si="238"/>
        <v>255</v>
      </c>
    </row>
    <row r="4450" spans="2:9" x14ac:dyDescent="0.25">
      <c r="B4450">
        <f>IF('Input and Summary Results'!D4032=0,FALSE,'Input and Summary Results'!$B4032)</f>
        <v>255</v>
      </c>
      <c r="C4450">
        <f>IF(OR(B4450=0,'Input and Summary Results'!D4032=0,'Input and Summary Results'!D4032=""),FALSE,'Input and Summary Results'!$D4032)</f>
        <v>0.89126541000000004</v>
      </c>
      <c r="D4450">
        <f>IF(OR(B4450=0,'Input and Summary Results'!E4032=0),FALSE,'Input and Summary Results'!$E4032)</f>
        <v>6.124259E-2</v>
      </c>
      <c r="E4450">
        <f t="shared" si="236"/>
        <v>-4.999294811330747E-2</v>
      </c>
      <c r="F4450">
        <f t="shared" si="237"/>
        <v>2.9821962977335786E-2</v>
      </c>
      <c r="G4450">
        <f>IF('Input and Summary Results'!$J$4="yes",IF(C4450=FALSE,FALSE,IF('Data Transformation'!E4450&lt;$R$10,E4450,$R$10)),IF(C4450=FALSE,FALSE,IF(C4450&lt;$R$10,C4450,$R$10)))</f>
        <v>0.89126541000000004</v>
      </c>
      <c r="H4450">
        <f>IF('Input and Summary Results'!$J$4="yes",'Data Transformation'!F4450,'Data Transformation'!D4450)</f>
        <v>6.124259E-2</v>
      </c>
      <c r="I4450">
        <f t="shared" si="238"/>
        <v>255</v>
      </c>
    </row>
    <row r="4451" spans="2:9" x14ac:dyDescent="0.25">
      <c r="B4451">
        <f>IF('Input and Summary Results'!D4033=0,FALSE,'Input and Summary Results'!$B4033)</f>
        <v>255</v>
      </c>
      <c r="C4451">
        <f>IF(OR(B4451=0,'Input and Summary Results'!D4033=0,'Input and Summary Results'!D4033=""),FALSE,'Input and Summary Results'!$D4033)</f>
        <v>0.92274117</v>
      </c>
      <c r="D4451">
        <f>IF(OR(B4451=0,'Input and Summary Results'!E4033=0),FALSE,'Input and Summary Results'!$E4033)</f>
        <v>5.2013289999999997E-2</v>
      </c>
      <c r="E4451">
        <f t="shared" si="236"/>
        <v>-3.4920102012688255E-2</v>
      </c>
      <c r="F4451">
        <f t="shared" si="237"/>
        <v>2.4463813465698078E-2</v>
      </c>
      <c r="G4451">
        <f>IF('Input and Summary Results'!$J$4="yes",IF(C4451=FALSE,FALSE,IF('Data Transformation'!E4451&lt;$R$10,E4451,$R$10)),IF(C4451=FALSE,FALSE,IF(C4451&lt;$R$10,C4451,$R$10)))</f>
        <v>0.92274117</v>
      </c>
      <c r="H4451">
        <f>IF('Input and Summary Results'!$J$4="yes",'Data Transformation'!F4451,'Data Transformation'!D4451)</f>
        <v>5.2013289999999997E-2</v>
      </c>
      <c r="I4451">
        <f t="shared" si="238"/>
        <v>255</v>
      </c>
    </row>
    <row r="4452" spans="2:9" x14ac:dyDescent="0.25">
      <c r="B4452">
        <f>IF('Input and Summary Results'!D4034=0,FALSE,'Input and Summary Results'!$B4034)</f>
        <v>255</v>
      </c>
      <c r="C4452">
        <f>IF(OR(B4452=0,'Input and Summary Results'!D4034=0,'Input and Summary Results'!D4034=""),FALSE,'Input and Summary Results'!$D4034)</f>
        <v>0.92839358000000005</v>
      </c>
      <c r="D4452">
        <f>IF(OR(B4452=0,'Input and Summary Results'!E4034=0),FALSE,'Input and Summary Results'!$E4034)</f>
        <v>4.736601E-2</v>
      </c>
      <c r="E4452">
        <f t="shared" si="236"/>
        <v>-3.2267871426173877E-2</v>
      </c>
      <c r="F4452">
        <f t="shared" si="237"/>
        <v>2.2142385280173951E-2</v>
      </c>
      <c r="G4452">
        <f>IF('Input and Summary Results'!$J$4="yes",IF(C4452=FALSE,FALSE,IF('Data Transformation'!E4452&lt;$R$10,E4452,$R$10)),IF(C4452=FALSE,FALSE,IF(C4452&lt;$R$10,C4452,$R$10)))</f>
        <v>0.92839358000000005</v>
      </c>
      <c r="H4452">
        <f>IF('Input and Summary Results'!$J$4="yes",'Data Transformation'!F4452,'Data Transformation'!D4452)</f>
        <v>4.736601E-2</v>
      </c>
      <c r="I4452">
        <f t="shared" si="238"/>
        <v>255</v>
      </c>
    </row>
    <row r="4453" spans="2:9" x14ac:dyDescent="0.25">
      <c r="B4453">
        <f>IF('Input and Summary Results'!D4035=0,FALSE,'Input and Summary Results'!$B4035)</f>
        <v>255</v>
      </c>
      <c r="C4453">
        <f>IF(OR(B4453=0,'Input and Summary Results'!D4035=0,'Input and Summary Results'!D4035=""),FALSE,'Input and Summary Results'!$D4035)</f>
        <v>0.92931485999999996</v>
      </c>
      <c r="D4453">
        <f>IF(OR(B4453=0,'Input and Summary Results'!E4035=0),FALSE,'Input and Summary Results'!$E4035)</f>
        <v>6.245291E-2</v>
      </c>
      <c r="E4453">
        <f t="shared" si="236"/>
        <v>-3.1837118306391021E-2</v>
      </c>
      <c r="F4453">
        <f t="shared" si="237"/>
        <v>2.9166178339169138E-2</v>
      </c>
      <c r="G4453">
        <f>IF('Input and Summary Results'!$J$4="yes",IF(C4453=FALSE,FALSE,IF('Data Transformation'!E4453&lt;$R$10,E4453,$R$10)),IF(C4453=FALSE,FALSE,IF(C4453&lt;$R$10,C4453,$R$10)))</f>
        <v>0.92931485999999996</v>
      </c>
      <c r="H4453">
        <f>IF('Input and Summary Results'!$J$4="yes",'Data Transformation'!F4453,'Data Transformation'!D4453)</f>
        <v>6.245291E-2</v>
      </c>
      <c r="I4453">
        <f t="shared" si="238"/>
        <v>255</v>
      </c>
    </row>
    <row r="4454" spans="2:9" x14ac:dyDescent="0.25">
      <c r="B4454">
        <f>IF('Input and Summary Results'!D4036=0,FALSE,'Input and Summary Results'!$B4036)</f>
        <v>255</v>
      </c>
      <c r="C4454">
        <f>IF(OR(B4454=0,'Input and Summary Results'!D4036=0,'Input and Summary Results'!D4036=""),FALSE,'Input and Summary Results'!$D4036)</f>
        <v>0.94377115</v>
      </c>
      <c r="D4454">
        <f>IF(OR(B4454=0,'Input and Summary Results'!E4036=0),FALSE,'Input and Summary Results'!$E4036)</f>
        <v>6.2823989999999996E-2</v>
      </c>
      <c r="E4454">
        <f t="shared" si="236"/>
        <v>-2.5133302673622151E-2</v>
      </c>
      <c r="F4454">
        <f t="shared" si="237"/>
        <v>2.889006689810342E-2</v>
      </c>
      <c r="G4454">
        <f>IF('Input and Summary Results'!$J$4="yes",IF(C4454=FALSE,FALSE,IF('Data Transformation'!E4454&lt;$R$10,E4454,$R$10)),IF(C4454=FALSE,FALSE,IF(C4454&lt;$R$10,C4454,$R$10)))</f>
        <v>0.94377115</v>
      </c>
      <c r="H4454">
        <f>IF('Input and Summary Results'!$J$4="yes",'Data Transformation'!F4454,'Data Transformation'!D4454)</f>
        <v>6.2823989999999996E-2</v>
      </c>
      <c r="I4454">
        <f t="shared" si="238"/>
        <v>255</v>
      </c>
    </row>
    <row r="4455" spans="2:9" x14ac:dyDescent="0.25">
      <c r="B4455">
        <f>IF('Input and Summary Results'!D4037=0,FALSE,'Input and Summary Results'!$B4037)</f>
        <v>255</v>
      </c>
      <c r="C4455">
        <f>IF(OR(B4455=0,'Input and Summary Results'!D4037=0,'Input and Summary Results'!D4037=""),FALSE,'Input and Summary Results'!$D4037)</f>
        <v>0.97710607000000005</v>
      </c>
      <c r="D4455">
        <f>IF(OR(B4455=0,'Input and Summary Results'!E4037=0),FALSE,'Input and Summary Results'!$E4037)</f>
        <v>8.5098469999999996E-2</v>
      </c>
      <c r="E4455">
        <f t="shared" si="236"/>
        <v>-1.0058288773271293E-2</v>
      </c>
      <c r="F4455">
        <f t="shared" si="237"/>
        <v>3.7798082638049721E-2</v>
      </c>
      <c r="G4455">
        <f>IF('Input and Summary Results'!$J$4="yes",IF(C4455=FALSE,FALSE,IF('Data Transformation'!E4455&lt;$R$10,E4455,$R$10)),IF(C4455=FALSE,FALSE,IF(C4455&lt;$R$10,C4455,$R$10)))</f>
        <v>0.97710607000000005</v>
      </c>
      <c r="H4455">
        <f>IF('Input and Summary Results'!$J$4="yes",'Data Transformation'!F4455,'Data Transformation'!D4455)</f>
        <v>8.5098469999999996E-2</v>
      </c>
      <c r="I4455">
        <f t="shared" si="238"/>
        <v>255</v>
      </c>
    </row>
    <row r="4456" spans="2:9" x14ac:dyDescent="0.25">
      <c r="B4456">
        <f>IF('Input and Summary Results'!D4038=0,FALSE,'Input and Summary Results'!$B4038)</f>
        <v>255</v>
      </c>
      <c r="C4456">
        <f>IF(OR(B4456=0,'Input and Summary Results'!D4038=0,'Input and Summary Results'!D4038=""),FALSE,'Input and Summary Results'!$D4038)</f>
        <v>0.98111201000000003</v>
      </c>
      <c r="D4456">
        <f>IF(OR(B4456=0,'Input and Summary Results'!E4038=0),FALSE,'Input and Summary Results'!$E4038)</f>
        <v>4.1571810000000001E-2</v>
      </c>
      <c r="E4456">
        <f t="shared" si="236"/>
        <v>-8.2814079635966931E-3</v>
      </c>
      <c r="F4456">
        <f t="shared" si="237"/>
        <v>1.8389506352083078E-2</v>
      </c>
      <c r="G4456">
        <f>IF('Input and Summary Results'!$J$4="yes",IF(C4456=FALSE,FALSE,IF('Data Transformation'!E4456&lt;$R$10,E4456,$R$10)),IF(C4456=FALSE,FALSE,IF(C4456&lt;$R$10,C4456,$R$10)))</f>
        <v>0.98111201000000003</v>
      </c>
      <c r="H4456">
        <f>IF('Input and Summary Results'!$J$4="yes",'Data Transformation'!F4456,'Data Transformation'!D4456)</f>
        <v>4.1571810000000001E-2</v>
      </c>
      <c r="I4456">
        <f t="shared" si="238"/>
        <v>255</v>
      </c>
    </row>
    <row r="4457" spans="2:9" x14ac:dyDescent="0.25">
      <c r="B4457">
        <f>IF('Input and Summary Results'!D4039=0,FALSE,'Input and Summary Results'!$B4039)</f>
        <v>255</v>
      </c>
      <c r="C4457">
        <f>IF(OR(B4457=0,'Input and Summary Results'!D4039=0,'Input and Summary Results'!D4039=""),FALSE,'Input and Summary Results'!$D4039)</f>
        <v>1.02058899</v>
      </c>
      <c r="D4457">
        <f>IF(OR(B4457=0,'Input and Summary Results'!E4039=0),FALSE,'Input and Summary Results'!$E4039)</f>
        <v>4.1140910000000003E-2</v>
      </c>
      <c r="E4457">
        <f t="shared" si="236"/>
        <v>8.8508789011340315E-3</v>
      </c>
      <c r="F4457">
        <f t="shared" si="237"/>
        <v>1.7494951557335534E-2</v>
      </c>
      <c r="G4457">
        <f>IF('Input and Summary Results'!$J$4="yes",IF(C4457=FALSE,FALSE,IF('Data Transformation'!E4457&lt;$R$10,E4457,$R$10)),IF(C4457=FALSE,FALSE,IF(C4457&lt;$R$10,C4457,$R$10)))</f>
        <v>1.02058899</v>
      </c>
      <c r="H4457">
        <f>IF('Input and Summary Results'!$J$4="yes",'Data Transformation'!F4457,'Data Transformation'!D4457)</f>
        <v>4.1140910000000003E-2</v>
      </c>
      <c r="I4457">
        <f t="shared" si="238"/>
        <v>255</v>
      </c>
    </row>
    <row r="4458" spans="2:9" x14ac:dyDescent="0.25">
      <c r="B4458">
        <f>IF('Input and Summary Results'!D4040=0,FALSE,'Input and Summary Results'!$B4040)</f>
        <v>255</v>
      </c>
      <c r="C4458">
        <f>IF(OR(B4458=0,'Input and Summary Results'!D4040=0,'Input and Summary Results'!D4040=""),FALSE,'Input and Summary Results'!$D4040)</f>
        <v>1.03628768</v>
      </c>
      <c r="D4458">
        <f>IF(OR(B4458=0,'Input and Summary Results'!E4040=0),FALSE,'Input and Summary Results'!$E4040)</f>
        <v>6.0116030000000001E-2</v>
      </c>
      <c r="E4458">
        <f t="shared" ref="E4458:E4521" si="239">IF(C4458=FALSE,FALSE,LOG10(C4458))</f>
        <v>1.5480335035838774E-2</v>
      </c>
      <c r="F4458">
        <f t="shared" ref="F4458:F4521" si="240">IF(D4458=FALSE, FALSE,0.434*D4458/C4458)</f>
        <v>2.5176751131500471E-2</v>
      </c>
      <c r="G4458">
        <f>IF('Input and Summary Results'!$J$4="yes",IF(C4458=FALSE,FALSE,IF('Data Transformation'!E4458&lt;$R$10,E4458,$R$10)),IF(C4458=FALSE,FALSE,IF(C4458&lt;$R$10,C4458,$R$10)))</f>
        <v>1.03628768</v>
      </c>
      <c r="H4458">
        <f>IF('Input and Summary Results'!$J$4="yes",'Data Transformation'!F4458,'Data Transformation'!D4458)</f>
        <v>6.0116030000000001E-2</v>
      </c>
      <c r="I4458">
        <f t="shared" si="238"/>
        <v>255</v>
      </c>
    </row>
    <row r="4459" spans="2:9" x14ac:dyDescent="0.25">
      <c r="B4459">
        <f>IF('Input and Summary Results'!D4041=0,FALSE,'Input and Summary Results'!$B4041)</f>
        <v>255</v>
      </c>
      <c r="C4459">
        <f>IF(OR(B4459=0,'Input and Summary Results'!D4041=0,'Input and Summary Results'!D4041=""),FALSE,'Input and Summary Results'!$D4041)</f>
        <v>1.03649316</v>
      </c>
      <c r="D4459">
        <f>IF(OR(B4459=0,'Input and Summary Results'!E4041=0),FALSE,'Input and Summary Results'!$E4041)</f>
        <v>6.0487579999999999E-2</v>
      </c>
      <c r="E4459">
        <f t="shared" si="239"/>
        <v>1.5566440453943464E-2</v>
      </c>
      <c r="F4459">
        <f t="shared" si="240"/>
        <v>2.5327335223321683E-2</v>
      </c>
      <c r="G4459">
        <f>IF('Input and Summary Results'!$J$4="yes",IF(C4459=FALSE,FALSE,IF('Data Transformation'!E4459&lt;$R$10,E4459,$R$10)),IF(C4459=FALSE,FALSE,IF(C4459&lt;$R$10,C4459,$R$10)))</f>
        <v>1.03649316</v>
      </c>
      <c r="H4459">
        <f>IF('Input and Summary Results'!$J$4="yes",'Data Transformation'!F4459,'Data Transformation'!D4459)</f>
        <v>6.0487579999999999E-2</v>
      </c>
      <c r="I4459">
        <f t="shared" si="238"/>
        <v>255</v>
      </c>
    </row>
    <row r="4460" spans="2:9" x14ac:dyDescent="0.25">
      <c r="B4460">
        <f>IF('Input and Summary Results'!D4042=0,FALSE,'Input and Summary Results'!$B4042)</f>
        <v>255</v>
      </c>
      <c r="C4460">
        <f>IF(OR(B4460=0,'Input and Summary Results'!D4042=0,'Input and Summary Results'!D4042=""),FALSE,'Input and Summary Results'!$D4042)</f>
        <v>1.0643474399999999</v>
      </c>
      <c r="D4460">
        <f>IF(OR(B4460=0,'Input and Summary Results'!E4042=0),FALSE,'Input and Summary Results'!$E4042)</f>
        <v>4.686771E-2</v>
      </c>
      <c r="E4460">
        <f t="shared" si="239"/>
        <v>2.7083419917707685E-2</v>
      </c>
      <c r="F4460">
        <f t="shared" si="240"/>
        <v>1.9110851753446224E-2</v>
      </c>
      <c r="G4460">
        <f>IF('Input and Summary Results'!$J$4="yes",IF(C4460=FALSE,FALSE,IF('Data Transformation'!E4460&lt;$R$10,E4460,$R$10)),IF(C4460=FALSE,FALSE,IF(C4460&lt;$R$10,C4460,$R$10)))</f>
        <v>1.0643474399999999</v>
      </c>
      <c r="H4460">
        <f>IF('Input and Summary Results'!$J$4="yes",'Data Transformation'!F4460,'Data Transformation'!D4460)</f>
        <v>4.686771E-2</v>
      </c>
      <c r="I4460">
        <f t="shared" si="238"/>
        <v>255</v>
      </c>
    </row>
    <row r="4461" spans="2:9" x14ac:dyDescent="0.25">
      <c r="B4461">
        <f>IF('Input and Summary Results'!D4043=0,FALSE,'Input and Summary Results'!$B4043)</f>
        <v>256</v>
      </c>
      <c r="C4461">
        <f>IF(OR(B4461=0,'Input and Summary Results'!D4043=0,'Input and Summary Results'!D4043=""),FALSE,'Input and Summary Results'!$D4043)</f>
        <v>-1.8702300000000002E-2</v>
      </c>
      <c r="D4461">
        <f>IF(OR(B4461=0,'Input and Summary Results'!E4043=0),FALSE,'Input and Summary Results'!$E4043)</f>
        <v>5.4558620000000002E-2</v>
      </c>
      <c r="E4461" t="e">
        <f t="shared" si="239"/>
        <v>#NUM!</v>
      </c>
      <c r="F4461">
        <f t="shared" si="240"/>
        <v>-1.2660710757500413</v>
      </c>
      <c r="G4461">
        <f>IF('Input and Summary Results'!$J$4="yes",IF(C4461=FALSE,FALSE,IF('Data Transformation'!E4461&lt;$R$10,E4461,$R$10)),IF(C4461=FALSE,FALSE,IF(C4461&lt;$R$10,C4461,$R$10)))</f>
        <v>-1.8702300000000002E-2</v>
      </c>
      <c r="H4461">
        <f>IF('Input and Summary Results'!$J$4="yes",'Data Transformation'!F4461,'Data Transformation'!D4461)</f>
        <v>5.4558620000000002E-2</v>
      </c>
      <c r="I4461">
        <f t="shared" si="238"/>
        <v>256</v>
      </c>
    </row>
    <row r="4462" spans="2:9" x14ac:dyDescent="0.25">
      <c r="B4462">
        <f>IF('Input and Summary Results'!D4044=0,FALSE,'Input and Summary Results'!$B4044)</f>
        <v>256</v>
      </c>
      <c r="C4462">
        <f>IF(OR(B4462=0,'Input and Summary Results'!D4044=0,'Input and Summary Results'!D4044=""),FALSE,'Input and Summary Results'!$D4044)</f>
        <v>-8.4855999999999994E-3</v>
      </c>
      <c r="D4462">
        <f>IF(OR(B4462=0,'Input and Summary Results'!E4044=0),FALSE,'Input and Summary Results'!$E4044)</f>
        <v>5.51187E-2</v>
      </c>
      <c r="E4462" t="e">
        <f t="shared" si="239"/>
        <v>#NUM!</v>
      </c>
      <c r="F4462">
        <f t="shared" si="240"/>
        <v>-2.8190718157820309</v>
      </c>
      <c r="G4462">
        <f>IF('Input and Summary Results'!$J$4="yes",IF(C4462=FALSE,FALSE,IF('Data Transformation'!E4462&lt;$R$10,E4462,$R$10)),IF(C4462=FALSE,FALSE,IF(C4462&lt;$R$10,C4462,$R$10)))</f>
        <v>-8.4855999999999994E-3</v>
      </c>
      <c r="H4462">
        <f>IF('Input and Summary Results'!$J$4="yes",'Data Transformation'!F4462,'Data Transformation'!D4462)</f>
        <v>5.51187E-2</v>
      </c>
      <c r="I4462">
        <f t="shared" si="238"/>
        <v>256</v>
      </c>
    </row>
    <row r="4463" spans="2:9" x14ac:dyDescent="0.25">
      <c r="B4463">
        <f>IF('Input and Summary Results'!D4045=0,FALSE,'Input and Summary Results'!$B4045)</f>
        <v>256</v>
      </c>
      <c r="C4463">
        <f>IF(OR(B4463=0,'Input and Summary Results'!D4045=0,'Input and Summary Results'!D4045=""),FALSE,'Input and Summary Results'!$D4045)</f>
        <v>1.8028909999999999E-2</v>
      </c>
      <c r="D4463">
        <f>IF(OR(B4463=0,'Input and Summary Results'!E4045=0),FALSE,'Input and Summary Results'!$E4045)</f>
        <v>8.3916270000000001E-2</v>
      </c>
      <c r="E4463">
        <f t="shared" si="239"/>
        <v>-1.7440305292562408</v>
      </c>
      <c r="F4463">
        <f t="shared" si="240"/>
        <v>2.0200700530425855</v>
      </c>
      <c r="G4463">
        <f>IF('Input and Summary Results'!$J$4="yes",IF(C4463=FALSE,FALSE,IF('Data Transformation'!E4463&lt;$R$10,E4463,$R$10)),IF(C4463=FALSE,FALSE,IF(C4463&lt;$R$10,C4463,$R$10)))</f>
        <v>1.8028909999999999E-2</v>
      </c>
      <c r="H4463">
        <f>IF('Input and Summary Results'!$J$4="yes",'Data Transformation'!F4463,'Data Transformation'!D4463)</f>
        <v>8.3916270000000001E-2</v>
      </c>
      <c r="I4463">
        <f t="shared" si="238"/>
        <v>256</v>
      </c>
    </row>
    <row r="4464" spans="2:9" x14ac:dyDescent="0.25">
      <c r="B4464">
        <f>IF('Input and Summary Results'!D4046=0,FALSE,'Input and Summary Results'!$B4046)</f>
        <v>256</v>
      </c>
      <c r="C4464">
        <f>IF(OR(B4464=0,'Input and Summary Results'!D4046=0,'Input and Summary Results'!D4046=""),FALSE,'Input and Summary Results'!$D4046)</f>
        <v>3.5507860000000002E-2</v>
      </c>
      <c r="D4464">
        <f>IF(OR(B4464=0,'Input and Summary Results'!E4046=0),FALSE,'Input and Summary Results'!$E4046)</f>
        <v>8.4252320000000006E-2</v>
      </c>
      <c r="E4464">
        <f t="shared" si="239"/>
        <v>-1.4496755011198748</v>
      </c>
      <c r="F4464">
        <f t="shared" si="240"/>
        <v>1.0297862749261713</v>
      </c>
      <c r="G4464">
        <f>IF('Input and Summary Results'!$J$4="yes",IF(C4464=FALSE,FALSE,IF('Data Transformation'!E4464&lt;$R$10,E4464,$R$10)),IF(C4464=FALSE,FALSE,IF(C4464&lt;$R$10,C4464,$R$10)))</f>
        <v>3.5507860000000002E-2</v>
      </c>
      <c r="H4464">
        <f>IF('Input and Summary Results'!$J$4="yes",'Data Transformation'!F4464,'Data Transformation'!D4464)</f>
        <v>8.4252320000000006E-2</v>
      </c>
      <c r="I4464">
        <f t="shared" si="238"/>
        <v>256</v>
      </c>
    </row>
    <row r="4465" spans="2:9" x14ac:dyDescent="0.25">
      <c r="B4465">
        <f>IF('Input and Summary Results'!D4047=0,FALSE,'Input and Summary Results'!$B4047)</f>
        <v>256</v>
      </c>
      <c r="C4465">
        <f>IF(OR(B4465=0,'Input and Summary Results'!D4047=0,'Input and Summary Results'!D4047=""),FALSE,'Input and Summary Results'!$D4047)</f>
        <v>6.0004420000000003E-2</v>
      </c>
      <c r="D4465">
        <f>IF(OR(B4465=0,'Input and Summary Results'!E4047=0),FALSE,'Input and Summary Results'!$E4047)</f>
        <v>5.4373079999999997E-2</v>
      </c>
      <c r="E4465">
        <f t="shared" si="239"/>
        <v>-1.2218167577678747</v>
      </c>
      <c r="F4465">
        <f t="shared" si="240"/>
        <v>0.3932696411364362</v>
      </c>
      <c r="G4465">
        <f>IF('Input and Summary Results'!$J$4="yes",IF(C4465=FALSE,FALSE,IF('Data Transformation'!E4465&lt;$R$10,E4465,$R$10)),IF(C4465=FALSE,FALSE,IF(C4465&lt;$R$10,C4465,$R$10)))</f>
        <v>6.0004420000000003E-2</v>
      </c>
      <c r="H4465">
        <f>IF('Input and Summary Results'!$J$4="yes",'Data Transformation'!F4465,'Data Transformation'!D4465)</f>
        <v>5.4373079999999997E-2</v>
      </c>
      <c r="I4465">
        <f t="shared" si="238"/>
        <v>256</v>
      </c>
    </row>
    <row r="4466" spans="2:9" x14ac:dyDescent="0.25">
      <c r="B4466">
        <f>IF('Input and Summary Results'!D4048=0,FALSE,'Input and Summary Results'!$B4048)</f>
        <v>256</v>
      </c>
      <c r="C4466">
        <f>IF(OR(B4466=0,'Input and Summary Results'!D4048=0,'Input and Summary Results'!D4048=""),FALSE,'Input and Summary Results'!$D4048)</f>
        <v>0.10574598</v>
      </c>
      <c r="D4466">
        <f>IF(OR(B4466=0,'Input and Summary Results'!E4048=0),FALSE,'Input and Summary Results'!$E4048)</f>
        <v>5.925478E-2</v>
      </c>
      <c r="E4466">
        <f t="shared" si="239"/>
        <v>-0.97573613361724043</v>
      </c>
      <c r="F4466">
        <f t="shared" si="240"/>
        <v>0.24319198252264529</v>
      </c>
      <c r="G4466">
        <f>IF('Input and Summary Results'!$J$4="yes",IF(C4466=FALSE,FALSE,IF('Data Transformation'!E4466&lt;$R$10,E4466,$R$10)),IF(C4466=FALSE,FALSE,IF(C4466&lt;$R$10,C4466,$R$10)))</f>
        <v>0.10574598</v>
      </c>
      <c r="H4466">
        <f>IF('Input and Summary Results'!$J$4="yes",'Data Transformation'!F4466,'Data Transformation'!D4466)</f>
        <v>5.925478E-2</v>
      </c>
      <c r="I4466">
        <f t="shared" si="238"/>
        <v>256</v>
      </c>
    </row>
    <row r="4467" spans="2:9" x14ac:dyDescent="0.25">
      <c r="B4467">
        <f>IF('Input and Summary Results'!D4049=0,FALSE,'Input and Summary Results'!$B4049)</f>
        <v>256</v>
      </c>
      <c r="C4467">
        <f>IF(OR(B4467=0,'Input and Summary Results'!D4049=0,'Input and Summary Results'!D4049=""),FALSE,'Input and Summary Results'!$D4049)</f>
        <v>0.20159682000000001</v>
      </c>
      <c r="D4467">
        <f>IF(OR(B4467=0,'Input and Summary Results'!E4049=0),FALSE,'Input and Summary Results'!$E4049)</f>
        <v>7.0631749999999993E-2</v>
      </c>
      <c r="E4467">
        <f t="shared" si="239"/>
        <v>-0.69551632275897668</v>
      </c>
      <c r="F4467">
        <f t="shared" si="240"/>
        <v>0.15205686032150703</v>
      </c>
      <c r="G4467">
        <f>IF('Input and Summary Results'!$J$4="yes",IF(C4467=FALSE,FALSE,IF('Data Transformation'!E4467&lt;$R$10,E4467,$R$10)),IF(C4467=FALSE,FALSE,IF(C4467&lt;$R$10,C4467,$R$10)))</f>
        <v>0.20159682000000001</v>
      </c>
      <c r="H4467">
        <f>IF('Input and Summary Results'!$J$4="yes",'Data Transformation'!F4467,'Data Transformation'!D4467)</f>
        <v>7.0631749999999993E-2</v>
      </c>
      <c r="I4467">
        <f t="shared" si="238"/>
        <v>256</v>
      </c>
    </row>
    <row r="4468" spans="2:9" x14ac:dyDescent="0.25">
      <c r="B4468">
        <f>IF('Input and Summary Results'!D4050=0,FALSE,'Input and Summary Results'!$B4050)</f>
        <v>256</v>
      </c>
      <c r="C4468">
        <f>IF(OR(B4468=0,'Input and Summary Results'!D4050=0,'Input and Summary Results'!D4050=""),FALSE,'Input and Summary Results'!$D4050)</f>
        <v>0.23570729000000001</v>
      </c>
      <c r="D4468">
        <f>IF(OR(B4468=0,'Input and Summary Results'!E4050=0),FALSE,'Input and Summary Results'!$E4050)</f>
        <v>3.7337120000000001E-2</v>
      </c>
      <c r="E4468">
        <f t="shared" si="239"/>
        <v>-0.6276269853254296</v>
      </c>
      <c r="F4468">
        <f t="shared" si="240"/>
        <v>6.874759826053746E-2</v>
      </c>
      <c r="G4468">
        <f>IF('Input and Summary Results'!$J$4="yes",IF(C4468=FALSE,FALSE,IF('Data Transformation'!E4468&lt;$R$10,E4468,$R$10)),IF(C4468=FALSE,FALSE,IF(C4468&lt;$R$10,C4468,$R$10)))</f>
        <v>0.23570729000000001</v>
      </c>
      <c r="H4468">
        <f>IF('Input and Summary Results'!$J$4="yes",'Data Transformation'!F4468,'Data Transformation'!D4468)</f>
        <v>3.7337120000000001E-2</v>
      </c>
      <c r="I4468">
        <f t="shared" si="238"/>
        <v>256</v>
      </c>
    </row>
    <row r="4469" spans="2:9" x14ac:dyDescent="0.25">
      <c r="B4469">
        <f>IF('Input and Summary Results'!D4051=0,FALSE,'Input and Summary Results'!$B4051)</f>
        <v>256</v>
      </c>
      <c r="C4469">
        <f>IF(OR(B4469=0,'Input and Summary Results'!D4051=0,'Input and Summary Results'!D4051=""),FALSE,'Input and Summary Results'!$D4051)</f>
        <v>0.26788029000000002</v>
      </c>
      <c r="D4469">
        <f>IF(OR(B4469=0,'Input and Summary Results'!E4051=0),FALSE,'Input and Summary Results'!$E4051)</f>
        <v>5.4560499999999998E-2</v>
      </c>
      <c r="E4469">
        <f t="shared" si="239"/>
        <v>-0.57205923958007343</v>
      </c>
      <c r="F4469">
        <f t="shared" si="240"/>
        <v>8.8394920731196744E-2</v>
      </c>
      <c r="G4469">
        <f>IF('Input and Summary Results'!$J$4="yes",IF(C4469=FALSE,FALSE,IF('Data Transformation'!E4469&lt;$R$10,E4469,$R$10)),IF(C4469=FALSE,FALSE,IF(C4469&lt;$R$10,C4469,$R$10)))</f>
        <v>0.26788029000000002</v>
      </c>
      <c r="H4469">
        <f>IF('Input and Summary Results'!$J$4="yes",'Data Transformation'!F4469,'Data Transformation'!D4469)</f>
        <v>5.4560499999999998E-2</v>
      </c>
      <c r="I4469">
        <f t="shared" si="238"/>
        <v>256</v>
      </c>
    </row>
    <row r="4470" spans="2:9" x14ac:dyDescent="0.25">
      <c r="B4470">
        <f>IF('Input and Summary Results'!D4052=0,FALSE,'Input and Summary Results'!$B4052)</f>
        <v>256</v>
      </c>
      <c r="C4470">
        <f>IF(OR(B4470=0,'Input and Summary Results'!D4052=0,'Input and Summary Results'!D4052=""),FALSE,'Input and Summary Results'!$D4052)</f>
        <v>0.27736144000000001</v>
      </c>
      <c r="D4470">
        <f>IF(OR(B4470=0,'Input and Summary Results'!E4052=0),FALSE,'Input and Summary Results'!$E4052)</f>
        <v>5.6334479999999999E-2</v>
      </c>
      <c r="E4470">
        <f t="shared" si="239"/>
        <v>-0.55695391658373894</v>
      </c>
      <c r="F4470">
        <f t="shared" si="240"/>
        <v>8.8149110849727347E-2</v>
      </c>
      <c r="G4470">
        <f>IF('Input and Summary Results'!$J$4="yes",IF(C4470=FALSE,FALSE,IF('Data Transformation'!E4470&lt;$R$10,E4470,$R$10)),IF(C4470=FALSE,FALSE,IF(C4470&lt;$R$10,C4470,$R$10)))</f>
        <v>0.27736144000000001</v>
      </c>
      <c r="H4470">
        <f>IF('Input and Summary Results'!$J$4="yes",'Data Transformation'!F4470,'Data Transformation'!D4470)</f>
        <v>5.6334479999999999E-2</v>
      </c>
      <c r="I4470">
        <f t="shared" si="238"/>
        <v>256</v>
      </c>
    </row>
    <row r="4471" spans="2:9" x14ac:dyDescent="0.25">
      <c r="B4471">
        <f>IF('Input and Summary Results'!D4053=0,FALSE,'Input and Summary Results'!$B4053)</f>
        <v>256</v>
      </c>
      <c r="C4471">
        <f>IF(OR(B4471=0,'Input and Summary Results'!D4053=0,'Input and Summary Results'!D4053=""),FALSE,'Input and Summary Results'!$D4053)</f>
        <v>0.29542697000000001</v>
      </c>
      <c r="D4471">
        <f>IF(OR(B4471=0,'Input and Summary Results'!E4053=0),FALSE,'Input and Summary Results'!$E4053)</f>
        <v>4.6916399999999997E-2</v>
      </c>
      <c r="E4471">
        <f t="shared" si="239"/>
        <v>-0.52954985977723457</v>
      </c>
      <c r="F4471">
        <f t="shared" si="240"/>
        <v>6.8923015390233322E-2</v>
      </c>
      <c r="G4471">
        <f>IF('Input and Summary Results'!$J$4="yes",IF(C4471=FALSE,FALSE,IF('Data Transformation'!E4471&lt;$R$10,E4471,$R$10)),IF(C4471=FALSE,FALSE,IF(C4471&lt;$R$10,C4471,$R$10)))</f>
        <v>0.29542697000000001</v>
      </c>
      <c r="H4471">
        <f>IF('Input and Summary Results'!$J$4="yes",'Data Transformation'!F4471,'Data Transformation'!D4471)</f>
        <v>4.6916399999999997E-2</v>
      </c>
      <c r="I4471">
        <f t="shared" si="238"/>
        <v>256</v>
      </c>
    </row>
    <row r="4472" spans="2:9" x14ac:dyDescent="0.25">
      <c r="B4472">
        <f>IF('Input and Summary Results'!D4054=0,FALSE,'Input and Summary Results'!$B4054)</f>
        <v>256</v>
      </c>
      <c r="C4472">
        <f>IF(OR(B4472=0,'Input and Summary Results'!D4054=0,'Input and Summary Results'!D4054=""),FALSE,'Input and Summary Results'!$D4054)</f>
        <v>0.35724039000000002</v>
      </c>
      <c r="D4472">
        <f>IF(OR(B4472=0,'Input and Summary Results'!E4054=0),FALSE,'Input and Summary Results'!$E4054)</f>
        <v>7.6116809999999993E-2</v>
      </c>
      <c r="E4472">
        <f t="shared" si="239"/>
        <v>-0.44703944518529576</v>
      </c>
      <c r="F4472">
        <f t="shared" si="240"/>
        <v>9.2471894177475283E-2</v>
      </c>
      <c r="G4472">
        <f>IF('Input and Summary Results'!$J$4="yes",IF(C4472=FALSE,FALSE,IF('Data Transformation'!E4472&lt;$R$10,E4472,$R$10)),IF(C4472=FALSE,FALSE,IF(C4472&lt;$R$10,C4472,$R$10)))</f>
        <v>0.35724039000000002</v>
      </c>
      <c r="H4472">
        <f>IF('Input and Summary Results'!$J$4="yes",'Data Transformation'!F4472,'Data Transformation'!D4472)</f>
        <v>7.6116809999999993E-2</v>
      </c>
      <c r="I4472">
        <f t="shared" si="238"/>
        <v>256</v>
      </c>
    </row>
    <row r="4473" spans="2:9" x14ac:dyDescent="0.25">
      <c r="B4473">
        <f>IF('Input and Summary Results'!D4055=0,FALSE,'Input and Summary Results'!$B4055)</f>
        <v>256</v>
      </c>
      <c r="C4473">
        <f>IF(OR(B4473=0,'Input and Summary Results'!D4055=0,'Input and Summary Results'!D4055=""),FALSE,'Input and Summary Results'!$D4055)</f>
        <v>0.48065317000000002</v>
      </c>
      <c r="D4473">
        <f>IF(OR(B4473=0,'Input and Summary Results'!E4055=0),FALSE,'Input and Summary Results'!$E4055)</f>
        <v>6.9058289999999994E-2</v>
      </c>
      <c r="E4473">
        <f t="shared" si="239"/>
        <v>-0.31816818908691524</v>
      </c>
      <c r="F4473">
        <f t="shared" si="240"/>
        <v>6.2355352529974983E-2</v>
      </c>
      <c r="G4473">
        <f>IF('Input and Summary Results'!$J$4="yes",IF(C4473=FALSE,FALSE,IF('Data Transformation'!E4473&lt;$R$10,E4473,$R$10)),IF(C4473=FALSE,FALSE,IF(C4473&lt;$R$10,C4473,$R$10)))</f>
        <v>0.48065317000000002</v>
      </c>
      <c r="H4473">
        <f>IF('Input and Summary Results'!$J$4="yes",'Data Transformation'!F4473,'Data Transformation'!D4473)</f>
        <v>6.9058289999999994E-2</v>
      </c>
      <c r="I4473">
        <f t="shared" si="238"/>
        <v>256</v>
      </c>
    </row>
    <row r="4474" spans="2:9" x14ac:dyDescent="0.25">
      <c r="B4474">
        <f>IF('Input and Summary Results'!D4056=0,FALSE,'Input and Summary Results'!$B4056)</f>
        <v>256</v>
      </c>
      <c r="C4474">
        <f>IF(OR(B4474=0,'Input and Summary Results'!D4056=0,'Input and Summary Results'!D4056=""),FALSE,'Input and Summary Results'!$D4056)</f>
        <v>0.50347103000000004</v>
      </c>
      <c r="D4474">
        <f>IF(OR(B4474=0,'Input and Summary Results'!E4056=0),FALSE,'Input and Summary Results'!$E4056)</f>
        <v>5.9341739999999997E-2</v>
      </c>
      <c r="E4474">
        <f t="shared" si="239"/>
        <v>-0.2980255139348067</v>
      </c>
      <c r="F4474">
        <f t="shared" si="240"/>
        <v>5.1153519518292834E-2</v>
      </c>
      <c r="G4474">
        <f>IF('Input and Summary Results'!$J$4="yes",IF(C4474=FALSE,FALSE,IF('Data Transformation'!E4474&lt;$R$10,E4474,$R$10)),IF(C4474=FALSE,FALSE,IF(C4474&lt;$R$10,C4474,$R$10)))</f>
        <v>0.50347103000000004</v>
      </c>
      <c r="H4474">
        <f>IF('Input and Summary Results'!$J$4="yes",'Data Transformation'!F4474,'Data Transformation'!D4474)</f>
        <v>5.9341739999999997E-2</v>
      </c>
      <c r="I4474">
        <f t="shared" si="238"/>
        <v>256</v>
      </c>
    </row>
    <row r="4475" spans="2:9" x14ac:dyDescent="0.25">
      <c r="B4475">
        <f>IF('Input and Summary Results'!D4057=0,FALSE,'Input and Summary Results'!$B4057)</f>
        <v>256</v>
      </c>
      <c r="C4475">
        <f>IF(OR(B4475=0,'Input and Summary Results'!D4057=0,'Input and Summary Results'!D4057=""),FALSE,'Input and Summary Results'!$D4057)</f>
        <v>0.52984986999999995</v>
      </c>
      <c r="D4475">
        <f>IF(OR(B4475=0,'Input and Summary Results'!E4057=0),FALSE,'Input and Summary Results'!$E4057)</f>
        <v>3.7721789999999998E-2</v>
      </c>
      <c r="E4475">
        <f t="shared" si="239"/>
        <v>-0.27584716788376384</v>
      </c>
      <c r="F4475">
        <f t="shared" si="240"/>
        <v>3.0897916158779092E-2</v>
      </c>
      <c r="G4475">
        <f>IF('Input and Summary Results'!$J$4="yes",IF(C4475=FALSE,FALSE,IF('Data Transformation'!E4475&lt;$R$10,E4475,$R$10)),IF(C4475=FALSE,FALSE,IF(C4475&lt;$R$10,C4475,$R$10)))</f>
        <v>0.52984986999999995</v>
      </c>
      <c r="H4475">
        <f>IF('Input and Summary Results'!$J$4="yes",'Data Transformation'!F4475,'Data Transformation'!D4475)</f>
        <v>3.7721789999999998E-2</v>
      </c>
      <c r="I4475">
        <f t="shared" si="238"/>
        <v>256</v>
      </c>
    </row>
    <row r="4476" spans="2:9" x14ac:dyDescent="0.25">
      <c r="B4476">
        <f>IF('Input and Summary Results'!D4058=0,FALSE,'Input and Summary Results'!$B4058)</f>
        <v>256</v>
      </c>
      <c r="C4476">
        <f>IF(OR(B4476=0,'Input and Summary Results'!D4058=0,'Input and Summary Results'!D4058=""),FALSE,'Input and Summary Results'!$D4058)</f>
        <v>0.59286046999999997</v>
      </c>
      <c r="D4476">
        <f>IF(OR(B4476=0,'Input and Summary Results'!E4058=0),FALSE,'Input and Summary Results'!$E4058)</f>
        <v>4.4407389999999998E-2</v>
      </c>
      <c r="E4476">
        <f t="shared" si="239"/>
        <v>-0.22704750602744089</v>
      </c>
      <c r="F4476">
        <f t="shared" si="240"/>
        <v>3.2508167157779974E-2</v>
      </c>
      <c r="G4476">
        <f>IF('Input and Summary Results'!$J$4="yes",IF(C4476=FALSE,FALSE,IF('Data Transformation'!E4476&lt;$R$10,E4476,$R$10)),IF(C4476=FALSE,FALSE,IF(C4476&lt;$R$10,C4476,$R$10)))</f>
        <v>0.59286046999999997</v>
      </c>
      <c r="H4476">
        <f>IF('Input and Summary Results'!$J$4="yes",'Data Transformation'!F4476,'Data Transformation'!D4476)</f>
        <v>4.4407389999999998E-2</v>
      </c>
      <c r="I4476">
        <f t="shared" si="238"/>
        <v>256</v>
      </c>
    </row>
    <row r="4477" spans="2:9" x14ac:dyDescent="0.25">
      <c r="B4477">
        <f>IF('Input and Summary Results'!D4059=0,FALSE,'Input and Summary Results'!$B4059)</f>
        <v>256</v>
      </c>
      <c r="C4477">
        <f>IF(OR(B4477=0,'Input and Summary Results'!D4059=0,'Input and Summary Results'!D4059=""),FALSE,'Input and Summary Results'!$D4059)</f>
        <v>0.64246183999999995</v>
      </c>
      <c r="D4477">
        <f>IF(OR(B4477=0,'Input and Summary Results'!E4059=0),FALSE,'Input and Summary Results'!$E4059)</f>
        <v>4.8541870000000001E-2</v>
      </c>
      <c r="E4477">
        <f t="shared" si="239"/>
        <v>-0.19215266281316501</v>
      </c>
      <c r="F4477">
        <f t="shared" si="240"/>
        <v>3.2791319683671799E-2</v>
      </c>
      <c r="G4477">
        <f>IF('Input and Summary Results'!$J$4="yes",IF(C4477=FALSE,FALSE,IF('Data Transformation'!E4477&lt;$R$10,E4477,$R$10)),IF(C4477=FALSE,FALSE,IF(C4477&lt;$R$10,C4477,$R$10)))</f>
        <v>0.64246183999999995</v>
      </c>
      <c r="H4477">
        <f>IF('Input and Summary Results'!$J$4="yes",'Data Transformation'!F4477,'Data Transformation'!D4477)</f>
        <v>4.8541870000000001E-2</v>
      </c>
      <c r="I4477">
        <f t="shared" si="238"/>
        <v>256</v>
      </c>
    </row>
    <row r="4478" spans="2:9" x14ac:dyDescent="0.25">
      <c r="B4478">
        <f>IF('Input and Summary Results'!D4060=0,FALSE,'Input and Summary Results'!$B4060)</f>
        <v>256</v>
      </c>
      <c r="C4478">
        <f>IF(OR(B4478=0,'Input and Summary Results'!D4060=0,'Input and Summary Results'!D4060=""),FALSE,'Input and Summary Results'!$D4060)</f>
        <v>0.77624364999999995</v>
      </c>
      <c r="D4478">
        <f>IF(OR(B4478=0,'Input and Summary Results'!E4060=0),FALSE,'Input and Summary Results'!$E4060)</f>
        <v>7.1068980000000004E-2</v>
      </c>
      <c r="E4478">
        <f t="shared" si="239"/>
        <v>-0.1100019395126129</v>
      </c>
      <c r="F4478">
        <f t="shared" si="240"/>
        <v>3.9734865876197512E-2</v>
      </c>
      <c r="G4478">
        <f>IF('Input and Summary Results'!$J$4="yes",IF(C4478=FALSE,FALSE,IF('Data Transformation'!E4478&lt;$R$10,E4478,$R$10)),IF(C4478=FALSE,FALSE,IF(C4478&lt;$R$10,C4478,$R$10)))</f>
        <v>0.77624364999999995</v>
      </c>
      <c r="H4478">
        <f>IF('Input and Summary Results'!$J$4="yes",'Data Transformation'!F4478,'Data Transformation'!D4478)</f>
        <v>7.1068980000000004E-2</v>
      </c>
      <c r="I4478">
        <f t="shared" si="238"/>
        <v>256</v>
      </c>
    </row>
    <row r="4479" spans="2:9" x14ac:dyDescent="0.25">
      <c r="B4479">
        <f>IF('Input and Summary Results'!D4061=0,FALSE,'Input and Summary Results'!$B4061)</f>
        <v>256</v>
      </c>
      <c r="C4479">
        <f>IF(OR(B4479=0,'Input and Summary Results'!D4061=0,'Input and Summary Results'!D4061=""),FALSE,'Input and Summary Results'!$D4061)</f>
        <v>0.92318354999999996</v>
      </c>
      <c r="D4479">
        <f>IF(OR(B4479=0,'Input and Summary Results'!E4061=0),FALSE,'Input and Summary Results'!$E4061)</f>
        <v>5.0221059999999998E-2</v>
      </c>
      <c r="E4479">
        <f t="shared" si="239"/>
        <v>-3.4711942715073531E-2</v>
      </c>
      <c r="F4479">
        <f t="shared" si="240"/>
        <v>2.3609541179541164E-2</v>
      </c>
      <c r="G4479">
        <f>IF('Input and Summary Results'!$J$4="yes",IF(C4479=FALSE,FALSE,IF('Data Transformation'!E4479&lt;$R$10,E4479,$R$10)),IF(C4479=FALSE,FALSE,IF(C4479&lt;$R$10,C4479,$R$10)))</f>
        <v>0.92318354999999996</v>
      </c>
      <c r="H4479">
        <f>IF('Input and Summary Results'!$J$4="yes",'Data Transformation'!F4479,'Data Transformation'!D4479)</f>
        <v>5.0221059999999998E-2</v>
      </c>
      <c r="I4479">
        <f t="shared" si="238"/>
        <v>256</v>
      </c>
    </row>
    <row r="4480" spans="2:9" x14ac:dyDescent="0.25">
      <c r="B4480">
        <f>IF('Input and Summary Results'!D4062=0,FALSE,'Input and Summary Results'!$B4062)</f>
        <v>257</v>
      </c>
      <c r="C4480">
        <f>IF(OR(B4480=0,'Input and Summary Results'!D4062=0,'Input and Summary Results'!D4062=""),FALSE,'Input and Summary Results'!$D4062)</f>
        <v>-4.2943799999999997E-2</v>
      </c>
      <c r="D4480">
        <f>IF(OR(B4480=0,'Input and Summary Results'!E4062=0),FALSE,'Input and Summary Results'!$E4062)</f>
        <v>5.3753969999999998E-2</v>
      </c>
      <c r="E4480" t="e">
        <f t="shared" si="239"/>
        <v>#NUM!</v>
      </c>
      <c r="F4480">
        <f t="shared" si="240"/>
        <v>-0.54325008452908219</v>
      </c>
      <c r="G4480">
        <f>IF('Input and Summary Results'!$J$4="yes",IF(C4480=FALSE,FALSE,IF('Data Transformation'!E4480&lt;$R$10,E4480,$R$10)),IF(C4480=FALSE,FALSE,IF(C4480&lt;$R$10,C4480,$R$10)))</f>
        <v>-4.2943799999999997E-2</v>
      </c>
      <c r="H4480">
        <f>IF('Input and Summary Results'!$J$4="yes",'Data Transformation'!F4480,'Data Transformation'!D4480)</f>
        <v>5.3753969999999998E-2</v>
      </c>
      <c r="I4480">
        <f t="shared" si="238"/>
        <v>257</v>
      </c>
    </row>
    <row r="4481" spans="2:9" x14ac:dyDescent="0.25">
      <c r="B4481">
        <f>IF('Input and Summary Results'!D4063=0,FALSE,'Input and Summary Results'!$B4063)</f>
        <v>257</v>
      </c>
      <c r="C4481">
        <f>IF(OR(B4481=0,'Input and Summary Results'!D4063=0,'Input and Summary Results'!D4063=""),FALSE,'Input and Summary Results'!$D4063)</f>
        <v>0.15448609999999999</v>
      </c>
      <c r="D4481">
        <f>IF(OR(B4481=0,'Input and Summary Results'!E4063=0),FALSE,'Input and Summary Results'!$E4063)</f>
        <v>6.7102549999999997E-2</v>
      </c>
      <c r="E4481">
        <f t="shared" si="239"/>
        <v>-0.81111059044541367</v>
      </c>
      <c r="F4481">
        <f t="shared" si="240"/>
        <v>0.18851214898945601</v>
      </c>
      <c r="G4481">
        <f>IF('Input and Summary Results'!$J$4="yes",IF(C4481=FALSE,FALSE,IF('Data Transformation'!E4481&lt;$R$10,E4481,$R$10)),IF(C4481=FALSE,FALSE,IF(C4481&lt;$R$10,C4481,$R$10)))</f>
        <v>0.15448609999999999</v>
      </c>
      <c r="H4481">
        <f>IF('Input and Summary Results'!$J$4="yes",'Data Transformation'!F4481,'Data Transformation'!D4481)</f>
        <v>6.7102549999999997E-2</v>
      </c>
      <c r="I4481">
        <f t="shared" si="238"/>
        <v>257</v>
      </c>
    </row>
    <row r="4482" spans="2:9" x14ac:dyDescent="0.25">
      <c r="B4482">
        <f>IF('Input and Summary Results'!D4064=0,FALSE,'Input and Summary Results'!$B4064)</f>
        <v>257</v>
      </c>
      <c r="C4482">
        <f>IF(OR(B4482=0,'Input and Summary Results'!D4064=0,'Input and Summary Results'!D4064=""),FALSE,'Input and Summary Results'!$D4064)</f>
        <v>0.41251473</v>
      </c>
      <c r="D4482">
        <f>IF(OR(B4482=0,'Input and Summary Results'!E4064=0),FALSE,'Input and Summary Results'!$E4064)</f>
        <v>4.4184069999999999E-2</v>
      </c>
      <c r="E4482">
        <f t="shared" si="239"/>
        <v>-0.38456053912980687</v>
      </c>
      <c r="F4482">
        <f t="shared" si="240"/>
        <v>4.6485337335711627E-2</v>
      </c>
      <c r="G4482">
        <f>IF('Input and Summary Results'!$J$4="yes",IF(C4482=FALSE,FALSE,IF('Data Transformation'!E4482&lt;$R$10,E4482,$R$10)),IF(C4482=FALSE,FALSE,IF(C4482&lt;$R$10,C4482,$R$10)))</f>
        <v>0.41251473</v>
      </c>
      <c r="H4482">
        <f>IF('Input and Summary Results'!$J$4="yes",'Data Transformation'!F4482,'Data Transformation'!D4482)</f>
        <v>4.4184069999999999E-2</v>
      </c>
      <c r="I4482">
        <f t="shared" si="238"/>
        <v>257</v>
      </c>
    </row>
    <row r="4483" spans="2:9" x14ac:dyDescent="0.25">
      <c r="B4483">
        <f>IF('Input and Summary Results'!D4065=0,FALSE,'Input and Summary Results'!$B4065)</f>
        <v>257</v>
      </c>
      <c r="C4483">
        <f>IF(OR(B4483=0,'Input and Summary Results'!D4065=0,'Input and Summary Results'!D4065=""),FALSE,'Input and Summary Results'!$D4065)</f>
        <v>0.49146408000000003</v>
      </c>
      <c r="D4483">
        <f>IF(OR(B4483=0,'Input and Summary Results'!E4065=0),FALSE,'Input and Summary Results'!$E4065)</f>
        <v>3.7567969999999999E-2</v>
      </c>
      <c r="E4483">
        <f t="shared" si="239"/>
        <v>-0.30850821827509128</v>
      </c>
      <c r="F4483">
        <f t="shared" si="240"/>
        <v>3.3175362439509311E-2</v>
      </c>
      <c r="G4483">
        <f>IF('Input and Summary Results'!$J$4="yes",IF(C4483=FALSE,FALSE,IF('Data Transformation'!E4483&lt;$R$10,E4483,$R$10)),IF(C4483=FALSE,FALSE,IF(C4483&lt;$R$10,C4483,$R$10)))</f>
        <v>0.49146408000000003</v>
      </c>
      <c r="H4483">
        <f>IF('Input and Summary Results'!$J$4="yes",'Data Transformation'!F4483,'Data Transformation'!D4483)</f>
        <v>3.7567969999999999E-2</v>
      </c>
      <c r="I4483">
        <f t="shared" si="238"/>
        <v>257</v>
      </c>
    </row>
    <row r="4484" spans="2:9" x14ac:dyDescent="0.25">
      <c r="B4484">
        <f>IF('Input and Summary Results'!D4066=0,FALSE,'Input and Summary Results'!$B4066)</f>
        <v>257</v>
      </c>
      <c r="C4484">
        <f>IF(OR(B4484=0,'Input and Summary Results'!D4066=0,'Input and Summary Results'!D4066=""),FALSE,'Input and Summary Results'!$D4066)</f>
        <v>0.52401317000000003</v>
      </c>
      <c r="D4484">
        <f>IF(OR(B4484=0,'Input and Summary Results'!E4066=0),FALSE,'Input and Summary Results'!$E4066)</f>
        <v>6.7197599999999996E-2</v>
      </c>
      <c r="E4484">
        <f t="shared" si="239"/>
        <v>-0.28065779777495631</v>
      </c>
      <c r="F4484">
        <f t="shared" si="240"/>
        <v>5.5654628680420377E-2</v>
      </c>
      <c r="G4484">
        <f>IF('Input and Summary Results'!$J$4="yes",IF(C4484=FALSE,FALSE,IF('Data Transformation'!E4484&lt;$R$10,E4484,$R$10)),IF(C4484=FALSE,FALSE,IF(C4484&lt;$R$10,C4484,$R$10)))</f>
        <v>0.52401317000000003</v>
      </c>
      <c r="H4484">
        <f>IF('Input and Summary Results'!$J$4="yes",'Data Transformation'!F4484,'Data Transformation'!D4484)</f>
        <v>6.7197599999999996E-2</v>
      </c>
      <c r="I4484">
        <f t="shared" si="238"/>
        <v>257</v>
      </c>
    </row>
    <row r="4485" spans="2:9" x14ac:dyDescent="0.25">
      <c r="B4485">
        <f>IF('Input and Summary Results'!D4067=0,FALSE,'Input and Summary Results'!$B4067)</f>
        <v>257</v>
      </c>
      <c r="C4485">
        <f>IF(OR(B4485=0,'Input and Summary Results'!D4067=0,'Input and Summary Results'!D4067=""),FALSE,'Input and Summary Results'!$D4067)</f>
        <v>0.54230244000000005</v>
      </c>
      <c r="D4485">
        <f>IF(OR(B4485=0,'Input and Summary Results'!E4067=0),FALSE,'Input and Summary Results'!$E4067)</f>
        <v>9.3985860000000004E-2</v>
      </c>
      <c r="E4485">
        <f t="shared" si="239"/>
        <v>-0.26575844152406564</v>
      </c>
      <c r="F4485">
        <f t="shared" si="240"/>
        <v>7.5216079131047234E-2</v>
      </c>
      <c r="G4485">
        <f>IF('Input and Summary Results'!$J$4="yes",IF(C4485=FALSE,FALSE,IF('Data Transformation'!E4485&lt;$R$10,E4485,$R$10)),IF(C4485=FALSE,FALSE,IF(C4485&lt;$R$10,C4485,$R$10)))</f>
        <v>0.54230244000000005</v>
      </c>
      <c r="H4485">
        <f>IF('Input and Summary Results'!$J$4="yes",'Data Transformation'!F4485,'Data Transformation'!D4485)</f>
        <v>9.3985860000000004E-2</v>
      </c>
      <c r="I4485">
        <f t="shared" ref="I4485:I4548" si="241">IF(G4485=FALSE,"",B4485)</f>
        <v>257</v>
      </c>
    </row>
    <row r="4486" spans="2:9" x14ac:dyDescent="0.25">
      <c r="B4486">
        <f>IF('Input and Summary Results'!D4068=0,FALSE,'Input and Summary Results'!$B4068)</f>
        <v>257</v>
      </c>
      <c r="C4486">
        <f>IF(OR(B4486=0,'Input and Summary Results'!D4068=0,'Input and Summary Results'!D4068=""),FALSE,'Input and Summary Results'!$D4068)</f>
        <v>0.62423264999999994</v>
      </c>
      <c r="D4486">
        <f>IF(OR(B4486=0,'Input and Summary Results'!E4068=0),FALSE,'Input and Summary Results'!$E4068)</f>
        <v>6.5462980000000004E-2</v>
      </c>
      <c r="E4486">
        <f t="shared" si="239"/>
        <v>-0.20465351964377454</v>
      </c>
      <c r="F4486">
        <f t="shared" si="240"/>
        <v>4.551337281060195E-2</v>
      </c>
      <c r="G4486">
        <f>IF('Input and Summary Results'!$J$4="yes",IF(C4486=FALSE,FALSE,IF('Data Transformation'!E4486&lt;$R$10,E4486,$R$10)),IF(C4486=FALSE,FALSE,IF(C4486&lt;$R$10,C4486,$R$10)))</f>
        <v>0.62423264999999994</v>
      </c>
      <c r="H4486">
        <f>IF('Input and Summary Results'!$J$4="yes",'Data Transformation'!F4486,'Data Transformation'!D4486)</f>
        <v>6.5462980000000004E-2</v>
      </c>
      <c r="I4486">
        <f t="shared" si="241"/>
        <v>257</v>
      </c>
    </row>
    <row r="4487" spans="2:9" x14ac:dyDescent="0.25">
      <c r="B4487">
        <f>IF('Input and Summary Results'!D4069=0,FALSE,'Input and Summary Results'!$B4069)</f>
        <v>257</v>
      </c>
      <c r="C4487">
        <f>IF(OR(B4487=0,'Input and Summary Results'!D4069=0,'Input and Summary Results'!D4069=""),FALSE,'Input and Summary Results'!$D4069)</f>
        <v>0.67789410999999999</v>
      </c>
      <c r="D4487">
        <f>IF(OR(B4487=0,'Input and Summary Results'!E4069=0),FALSE,'Input and Summary Results'!$E4069)</f>
        <v>5.229081E-2</v>
      </c>
      <c r="E4487">
        <f t="shared" si="239"/>
        <v>-0.16883813951674304</v>
      </c>
      <c r="F4487">
        <f t="shared" si="240"/>
        <v>3.3477516923697714E-2</v>
      </c>
      <c r="G4487">
        <f>IF('Input and Summary Results'!$J$4="yes",IF(C4487=FALSE,FALSE,IF('Data Transformation'!E4487&lt;$R$10,E4487,$R$10)),IF(C4487=FALSE,FALSE,IF(C4487&lt;$R$10,C4487,$R$10)))</f>
        <v>0.67789410999999999</v>
      </c>
      <c r="H4487">
        <f>IF('Input and Summary Results'!$J$4="yes",'Data Transformation'!F4487,'Data Transformation'!D4487)</f>
        <v>5.229081E-2</v>
      </c>
      <c r="I4487">
        <f t="shared" si="241"/>
        <v>257</v>
      </c>
    </row>
    <row r="4488" spans="2:9" x14ac:dyDescent="0.25">
      <c r="B4488">
        <f>IF('Input and Summary Results'!D4070=0,FALSE,'Input and Summary Results'!$B4070)</f>
        <v>257</v>
      </c>
      <c r="C4488">
        <f>IF(OR(B4488=0,'Input and Summary Results'!D4070=0,'Input and Summary Results'!D4070=""),FALSE,'Input and Summary Results'!$D4070)</f>
        <v>0.69067946000000002</v>
      </c>
      <c r="D4488">
        <f>IF(OR(B4488=0,'Input and Summary Results'!E4070=0),FALSE,'Input and Summary Results'!$E4070)</f>
        <v>7.5344120000000001E-2</v>
      </c>
      <c r="E4488">
        <f t="shared" si="239"/>
        <v>-0.16072345921217973</v>
      </c>
      <c r="F4488">
        <f t="shared" si="240"/>
        <v>4.7343738990008481E-2</v>
      </c>
      <c r="G4488">
        <f>IF('Input and Summary Results'!$J$4="yes",IF(C4488=FALSE,FALSE,IF('Data Transformation'!E4488&lt;$R$10,E4488,$R$10)),IF(C4488=FALSE,FALSE,IF(C4488&lt;$R$10,C4488,$R$10)))</f>
        <v>0.69067946000000002</v>
      </c>
      <c r="H4488">
        <f>IF('Input and Summary Results'!$J$4="yes",'Data Transformation'!F4488,'Data Transformation'!D4488)</f>
        <v>7.5344120000000001E-2</v>
      </c>
      <c r="I4488">
        <f t="shared" si="241"/>
        <v>257</v>
      </c>
    </row>
    <row r="4489" spans="2:9" x14ac:dyDescent="0.25">
      <c r="B4489">
        <f>IF('Input and Summary Results'!D4071=0,FALSE,'Input and Summary Results'!$B4071)</f>
        <v>257</v>
      </c>
      <c r="C4489">
        <f>IF(OR(B4489=0,'Input and Summary Results'!D4071=0,'Input and Summary Results'!D4071=""),FALSE,'Input and Summary Results'!$D4071)</f>
        <v>0.69244223000000005</v>
      </c>
      <c r="D4489">
        <f>IF(OR(B4489=0,'Input and Summary Results'!E4071=0),FALSE,'Input and Summary Results'!$E4071)</f>
        <v>5.7420930000000002E-2</v>
      </c>
      <c r="E4489">
        <f t="shared" si="239"/>
        <v>-0.15961645365525079</v>
      </c>
      <c r="F4489">
        <f t="shared" si="240"/>
        <v>3.5989549077617637E-2</v>
      </c>
      <c r="G4489">
        <f>IF('Input and Summary Results'!$J$4="yes",IF(C4489=FALSE,FALSE,IF('Data Transformation'!E4489&lt;$R$10,E4489,$R$10)),IF(C4489=FALSE,FALSE,IF(C4489&lt;$R$10,C4489,$R$10)))</f>
        <v>0.69244223000000005</v>
      </c>
      <c r="H4489">
        <f>IF('Input and Summary Results'!$J$4="yes",'Data Transformation'!F4489,'Data Transformation'!D4489)</f>
        <v>5.7420930000000002E-2</v>
      </c>
      <c r="I4489">
        <f t="shared" si="241"/>
        <v>257</v>
      </c>
    </row>
    <row r="4490" spans="2:9" x14ac:dyDescent="0.25">
      <c r="B4490">
        <f>IF('Input and Summary Results'!D4072=0,FALSE,'Input and Summary Results'!$B4072)</f>
        <v>257</v>
      </c>
      <c r="C4490">
        <f>IF(OR(B4490=0,'Input and Summary Results'!D4072=0,'Input and Summary Results'!D4072=""),FALSE,'Input and Summary Results'!$D4072)</f>
        <v>0.81637943999999996</v>
      </c>
      <c r="D4490">
        <f>IF(OR(B4490=0,'Input and Summary Results'!E4072=0),FALSE,'Input and Summary Results'!$E4072)</f>
        <v>5.0211640000000002E-2</v>
      </c>
      <c r="E4490">
        <f t="shared" si="239"/>
        <v>-8.8107941250165786E-2</v>
      </c>
      <c r="F4490">
        <f t="shared" si="240"/>
        <v>2.6693288307211658E-2</v>
      </c>
      <c r="G4490">
        <f>IF('Input and Summary Results'!$J$4="yes",IF(C4490=FALSE,FALSE,IF('Data Transformation'!E4490&lt;$R$10,E4490,$R$10)),IF(C4490=FALSE,FALSE,IF(C4490&lt;$R$10,C4490,$R$10)))</f>
        <v>0.81637943999999996</v>
      </c>
      <c r="H4490">
        <f>IF('Input and Summary Results'!$J$4="yes",'Data Transformation'!F4490,'Data Transformation'!D4490)</f>
        <v>5.0211640000000002E-2</v>
      </c>
      <c r="I4490">
        <f t="shared" si="241"/>
        <v>257</v>
      </c>
    </row>
    <row r="4491" spans="2:9" x14ac:dyDescent="0.25">
      <c r="B4491">
        <f>IF('Input and Summary Results'!D4073=0,FALSE,'Input and Summary Results'!$B4073)</f>
        <v>257</v>
      </c>
      <c r="C4491">
        <f>IF(OR(B4491=0,'Input and Summary Results'!D4073=0,'Input and Summary Results'!D4073=""),FALSE,'Input and Summary Results'!$D4073)</f>
        <v>0.84639065999999996</v>
      </c>
      <c r="D4491">
        <f>IF(OR(B4491=0,'Input and Summary Results'!E4073=0),FALSE,'Input and Summary Results'!$E4073)</f>
        <v>6.2124529999999997E-2</v>
      </c>
      <c r="E4491">
        <f t="shared" si="239"/>
        <v>-7.2429137762625037E-2</v>
      </c>
      <c r="F4491">
        <f t="shared" si="240"/>
        <v>3.1855320827855069E-2</v>
      </c>
      <c r="G4491">
        <f>IF('Input and Summary Results'!$J$4="yes",IF(C4491=FALSE,FALSE,IF('Data Transformation'!E4491&lt;$R$10,E4491,$R$10)),IF(C4491=FALSE,FALSE,IF(C4491&lt;$R$10,C4491,$R$10)))</f>
        <v>0.84639065999999996</v>
      </c>
      <c r="H4491">
        <f>IF('Input and Summary Results'!$J$4="yes",'Data Transformation'!F4491,'Data Transformation'!D4491)</f>
        <v>6.2124529999999997E-2</v>
      </c>
      <c r="I4491">
        <f t="shared" si="241"/>
        <v>257</v>
      </c>
    </row>
    <row r="4492" spans="2:9" x14ac:dyDescent="0.25">
      <c r="B4492">
        <f>IF('Input and Summary Results'!D4074=0,FALSE,'Input and Summary Results'!$B4074)</f>
        <v>257</v>
      </c>
      <c r="C4492">
        <f>IF(OR(B4492=0,'Input and Summary Results'!D4074=0,'Input and Summary Results'!D4074=""),FALSE,'Input and Summary Results'!$D4074)</f>
        <v>0.88706198999999997</v>
      </c>
      <c r="D4492">
        <f>IF(OR(B4492=0,'Input and Summary Results'!E4074=0),FALSE,'Input and Summary Results'!$E4074)</f>
        <v>4.0361290000000001E-2</v>
      </c>
      <c r="E4492">
        <f t="shared" si="239"/>
        <v>-5.2046029577261704E-2</v>
      </c>
      <c r="F4492">
        <f t="shared" si="240"/>
        <v>1.9746985055689288E-2</v>
      </c>
      <c r="G4492">
        <f>IF('Input and Summary Results'!$J$4="yes",IF(C4492=FALSE,FALSE,IF('Data Transformation'!E4492&lt;$R$10,E4492,$R$10)),IF(C4492=FALSE,FALSE,IF(C4492&lt;$R$10,C4492,$R$10)))</f>
        <v>0.88706198999999997</v>
      </c>
      <c r="H4492">
        <f>IF('Input and Summary Results'!$J$4="yes",'Data Transformation'!F4492,'Data Transformation'!D4492)</f>
        <v>4.0361290000000001E-2</v>
      </c>
      <c r="I4492">
        <f t="shared" si="241"/>
        <v>257</v>
      </c>
    </row>
    <row r="4493" spans="2:9" x14ac:dyDescent="0.25">
      <c r="B4493">
        <f>IF('Input and Summary Results'!D4075=0,FALSE,'Input and Summary Results'!$B4075)</f>
        <v>257</v>
      </c>
      <c r="C4493">
        <f>IF(OR(B4493=0,'Input and Summary Results'!D4075=0,'Input and Summary Results'!D4075=""),FALSE,'Input and Summary Results'!$D4075)</f>
        <v>0.95821657000000005</v>
      </c>
      <c r="D4493">
        <f>IF(OR(B4493=0,'Input and Summary Results'!E4075=0),FALSE,'Input and Summary Results'!$E4075)</f>
        <v>4.2209299999999998E-2</v>
      </c>
      <c r="E4493">
        <f t="shared" si="239"/>
        <v>-1.8536323357497744E-2</v>
      </c>
      <c r="F4493">
        <f t="shared" si="240"/>
        <v>1.9117636631977675E-2</v>
      </c>
      <c r="G4493">
        <f>IF('Input and Summary Results'!$J$4="yes",IF(C4493=FALSE,FALSE,IF('Data Transformation'!E4493&lt;$R$10,E4493,$R$10)),IF(C4493=FALSE,FALSE,IF(C4493&lt;$R$10,C4493,$R$10)))</f>
        <v>0.95821657000000005</v>
      </c>
      <c r="H4493">
        <f>IF('Input and Summary Results'!$J$4="yes",'Data Transformation'!F4493,'Data Transformation'!D4493)</f>
        <v>4.2209299999999998E-2</v>
      </c>
      <c r="I4493">
        <f t="shared" si="241"/>
        <v>257</v>
      </c>
    </row>
    <row r="4494" spans="2:9" x14ac:dyDescent="0.25">
      <c r="B4494">
        <f>IF('Input and Summary Results'!D4076=0,FALSE,'Input and Summary Results'!$B4076)</f>
        <v>257</v>
      </c>
      <c r="C4494">
        <f>IF(OR(B4494=0,'Input and Summary Results'!D4076=0,'Input and Summary Results'!D4076=""),FALSE,'Input and Summary Results'!$D4076)</f>
        <v>0.97259362000000005</v>
      </c>
      <c r="D4494">
        <f>IF(OR(B4494=0,'Input and Summary Results'!E4076=0),FALSE,'Input and Summary Results'!$E4076)</f>
        <v>5.6842400000000001E-2</v>
      </c>
      <c r="E4494">
        <f t="shared" si="239"/>
        <v>-1.2068583634675082E-2</v>
      </c>
      <c r="F4494">
        <f t="shared" si="240"/>
        <v>2.5364757790617625E-2</v>
      </c>
      <c r="G4494">
        <f>IF('Input and Summary Results'!$J$4="yes",IF(C4494=FALSE,FALSE,IF('Data Transformation'!E4494&lt;$R$10,E4494,$R$10)),IF(C4494=FALSE,FALSE,IF(C4494&lt;$R$10,C4494,$R$10)))</f>
        <v>0.97259362000000005</v>
      </c>
      <c r="H4494">
        <f>IF('Input and Summary Results'!$J$4="yes",'Data Transformation'!F4494,'Data Transformation'!D4494)</f>
        <v>5.6842400000000001E-2</v>
      </c>
      <c r="I4494">
        <f t="shared" si="241"/>
        <v>257</v>
      </c>
    </row>
    <row r="4495" spans="2:9" x14ac:dyDescent="0.25">
      <c r="B4495">
        <f>IF('Input and Summary Results'!D4077=0,FALSE,'Input and Summary Results'!$B4077)</f>
        <v>257</v>
      </c>
      <c r="C4495">
        <f>IF(OR(B4495=0,'Input and Summary Results'!D4077=0,'Input and Summary Results'!D4077=""),FALSE,'Input and Summary Results'!$D4077)</f>
        <v>1.1267755500000001</v>
      </c>
      <c r="D4495">
        <f>IF(OR(B4495=0,'Input and Summary Results'!E4077=0),FALSE,'Input and Summary Results'!$E4077)</f>
        <v>5.3336750000000002E-2</v>
      </c>
      <c r="E4495">
        <f t="shared" si="239"/>
        <v>5.1837414622497247E-2</v>
      </c>
      <c r="F4495">
        <f t="shared" si="240"/>
        <v>2.0543709437074668E-2</v>
      </c>
      <c r="G4495">
        <f>IF('Input and Summary Results'!$J$4="yes",IF(C4495=FALSE,FALSE,IF('Data Transformation'!E4495&lt;$R$10,E4495,$R$10)),IF(C4495=FALSE,FALSE,IF(C4495&lt;$R$10,C4495,$R$10)))</f>
        <v>1.1267755500000001</v>
      </c>
      <c r="H4495">
        <f>IF('Input and Summary Results'!$J$4="yes",'Data Transformation'!F4495,'Data Transformation'!D4495)</f>
        <v>5.3336750000000002E-2</v>
      </c>
      <c r="I4495">
        <f t="shared" si="241"/>
        <v>257</v>
      </c>
    </row>
    <row r="4496" spans="2:9" x14ac:dyDescent="0.25">
      <c r="B4496">
        <f>IF('Input and Summary Results'!D4078=0,FALSE,'Input and Summary Results'!$B4078)</f>
        <v>258</v>
      </c>
      <c r="C4496">
        <f>IF(OR(B4496=0,'Input and Summary Results'!D4078=0,'Input and Summary Results'!D4078=""),FALSE,'Input and Summary Results'!$D4078)</f>
        <v>-4.0288299999999999E-2</v>
      </c>
      <c r="D4496">
        <f>IF(OR(B4496=0,'Input and Summary Results'!E4078=0),FALSE,'Input and Summary Results'!$E4078)</f>
        <v>7.7920900000000001E-2</v>
      </c>
      <c r="E4496" t="e">
        <f t="shared" si="239"/>
        <v>#NUM!</v>
      </c>
      <c r="F4496">
        <f t="shared" si="240"/>
        <v>-0.83939184825371149</v>
      </c>
      <c r="G4496">
        <f>IF('Input and Summary Results'!$J$4="yes",IF(C4496=FALSE,FALSE,IF('Data Transformation'!E4496&lt;$R$10,E4496,$R$10)),IF(C4496=FALSE,FALSE,IF(C4496&lt;$R$10,C4496,$R$10)))</f>
        <v>-4.0288299999999999E-2</v>
      </c>
      <c r="H4496">
        <f>IF('Input and Summary Results'!$J$4="yes",'Data Transformation'!F4496,'Data Transformation'!D4496)</f>
        <v>7.7920900000000001E-2</v>
      </c>
      <c r="I4496">
        <f t="shared" si="241"/>
        <v>258</v>
      </c>
    </row>
    <row r="4497" spans="2:9" x14ac:dyDescent="0.25">
      <c r="B4497">
        <f>IF('Input and Summary Results'!D4079=0,FALSE,'Input and Summary Results'!$B4079)</f>
        <v>258</v>
      </c>
      <c r="C4497">
        <f>IF(OR(B4497=0,'Input and Summary Results'!D4079=0,'Input and Summary Results'!D4079=""),FALSE,'Input and Summary Results'!$D4079)</f>
        <v>-3.8734400000000002E-2</v>
      </c>
      <c r="D4497">
        <f>IF(OR(B4497=0,'Input and Summary Results'!E4079=0),FALSE,'Input and Summary Results'!$E4079)</f>
        <v>3.970315E-2</v>
      </c>
      <c r="E4497" t="e">
        <f t="shared" si="239"/>
        <v>#NUM!</v>
      </c>
      <c r="F4497">
        <f t="shared" si="240"/>
        <v>-0.44485436975918047</v>
      </c>
      <c r="G4497">
        <f>IF('Input and Summary Results'!$J$4="yes",IF(C4497=FALSE,FALSE,IF('Data Transformation'!E4497&lt;$R$10,E4497,$R$10)),IF(C4497=FALSE,FALSE,IF(C4497&lt;$R$10,C4497,$R$10)))</f>
        <v>-3.8734400000000002E-2</v>
      </c>
      <c r="H4497">
        <f>IF('Input and Summary Results'!$J$4="yes",'Data Transformation'!F4497,'Data Transformation'!D4497)</f>
        <v>3.970315E-2</v>
      </c>
      <c r="I4497">
        <f t="shared" si="241"/>
        <v>258</v>
      </c>
    </row>
    <row r="4498" spans="2:9" x14ac:dyDescent="0.25">
      <c r="B4498">
        <f>IF('Input and Summary Results'!D4080=0,FALSE,'Input and Summary Results'!$B4080)</f>
        <v>258</v>
      </c>
      <c r="C4498">
        <f>IF(OR(B4498=0,'Input and Summary Results'!D4080=0,'Input and Summary Results'!D4080=""),FALSE,'Input and Summary Results'!$D4080)</f>
        <v>-2.7931399999999999E-2</v>
      </c>
      <c r="D4498">
        <f>IF(OR(B4498=0,'Input and Summary Results'!E4080=0),FALSE,'Input and Summary Results'!$E4080)</f>
        <v>5.887237E-2</v>
      </c>
      <c r="E4498" t="e">
        <f t="shared" si="239"/>
        <v>#NUM!</v>
      </c>
      <c r="F4498">
        <f t="shared" si="240"/>
        <v>-0.91476290411508199</v>
      </c>
      <c r="G4498">
        <f>IF('Input and Summary Results'!$J$4="yes",IF(C4498=FALSE,FALSE,IF('Data Transformation'!E4498&lt;$R$10,E4498,$R$10)),IF(C4498=FALSE,FALSE,IF(C4498&lt;$R$10,C4498,$R$10)))</f>
        <v>-2.7931399999999999E-2</v>
      </c>
      <c r="H4498">
        <f>IF('Input and Summary Results'!$J$4="yes",'Data Transformation'!F4498,'Data Transformation'!D4498)</f>
        <v>5.887237E-2</v>
      </c>
      <c r="I4498">
        <f t="shared" si="241"/>
        <v>258</v>
      </c>
    </row>
    <row r="4499" spans="2:9" x14ac:dyDescent="0.25">
      <c r="B4499">
        <f>IF('Input and Summary Results'!D4081=0,FALSE,'Input and Summary Results'!$B4081)</f>
        <v>258</v>
      </c>
      <c r="C4499">
        <f>IF(OR(B4499=0,'Input and Summary Results'!D4081=0,'Input and Summary Results'!D4081=""),FALSE,'Input and Summary Results'!$D4081)</f>
        <v>-2.0966599999999998E-2</v>
      </c>
      <c r="D4499">
        <f>IF(OR(B4499=0,'Input and Summary Results'!E4081=0),FALSE,'Input and Summary Results'!$E4081)</f>
        <v>6.604488E-2</v>
      </c>
      <c r="E4499" t="e">
        <f t="shared" si="239"/>
        <v>#NUM!</v>
      </c>
      <c r="F4499">
        <f t="shared" si="240"/>
        <v>-1.3671018629629983</v>
      </c>
      <c r="G4499">
        <f>IF('Input and Summary Results'!$J$4="yes",IF(C4499=FALSE,FALSE,IF('Data Transformation'!E4499&lt;$R$10,E4499,$R$10)),IF(C4499=FALSE,FALSE,IF(C4499&lt;$R$10,C4499,$R$10)))</f>
        <v>-2.0966599999999998E-2</v>
      </c>
      <c r="H4499">
        <f>IF('Input and Summary Results'!$J$4="yes",'Data Transformation'!F4499,'Data Transformation'!D4499)</f>
        <v>6.604488E-2</v>
      </c>
      <c r="I4499">
        <f t="shared" si="241"/>
        <v>258</v>
      </c>
    </row>
    <row r="4500" spans="2:9" x14ac:dyDescent="0.25">
      <c r="B4500">
        <f>IF('Input and Summary Results'!D4082=0,FALSE,'Input and Summary Results'!$B4082)</f>
        <v>258</v>
      </c>
      <c r="C4500">
        <f>IF(OR(B4500=0,'Input and Summary Results'!D4082=0,'Input and Summary Results'!D4082=""),FALSE,'Input and Summary Results'!$D4082)</f>
        <v>-4.1300000000000001E-4</v>
      </c>
      <c r="D4500">
        <f>IF(OR(B4500=0,'Input and Summary Results'!E4082=0),FALSE,'Input and Summary Results'!$E4082)</f>
        <v>4.9029509999999998E-2</v>
      </c>
      <c r="E4500" t="e">
        <f t="shared" si="239"/>
        <v>#NUM!</v>
      </c>
      <c r="F4500">
        <f t="shared" si="240"/>
        <v>-51.52253593220339</v>
      </c>
      <c r="G4500">
        <f>IF('Input and Summary Results'!$J$4="yes",IF(C4500=FALSE,FALSE,IF('Data Transformation'!E4500&lt;$R$10,E4500,$R$10)),IF(C4500=FALSE,FALSE,IF(C4500&lt;$R$10,C4500,$R$10)))</f>
        <v>-4.1300000000000001E-4</v>
      </c>
      <c r="H4500">
        <f>IF('Input and Summary Results'!$J$4="yes",'Data Transformation'!F4500,'Data Transformation'!D4500)</f>
        <v>4.9029509999999998E-2</v>
      </c>
      <c r="I4500">
        <f t="shared" si="241"/>
        <v>258</v>
      </c>
    </row>
    <row r="4501" spans="2:9" x14ac:dyDescent="0.25">
      <c r="B4501">
        <f>IF('Input and Summary Results'!D4083=0,FALSE,'Input and Summary Results'!$B4083)</f>
        <v>258</v>
      </c>
      <c r="C4501">
        <f>IF(OR(B4501=0,'Input and Summary Results'!D4083=0,'Input and Summary Results'!D4083=""),FALSE,'Input and Summary Results'!$D4083)</f>
        <v>1.152508E-2</v>
      </c>
      <c r="D4501">
        <f>IF(OR(B4501=0,'Input and Summary Results'!E4083=0),FALSE,'Input and Summary Results'!$E4083)</f>
        <v>7.0302149999999994E-2</v>
      </c>
      <c r="E4501">
        <f t="shared" si="239"/>
        <v>-1.9383560513233062</v>
      </c>
      <c r="F4501">
        <f t="shared" si="240"/>
        <v>2.6473684434294595</v>
      </c>
      <c r="G4501">
        <f>IF('Input and Summary Results'!$J$4="yes",IF(C4501=FALSE,FALSE,IF('Data Transformation'!E4501&lt;$R$10,E4501,$R$10)),IF(C4501=FALSE,FALSE,IF(C4501&lt;$R$10,C4501,$R$10)))</f>
        <v>1.152508E-2</v>
      </c>
      <c r="H4501">
        <f>IF('Input and Summary Results'!$J$4="yes",'Data Transformation'!F4501,'Data Transformation'!D4501)</f>
        <v>7.0302149999999994E-2</v>
      </c>
      <c r="I4501">
        <f t="shared" si="241"/>
        <v>258</v>
      </c>
    </row>
    <row r="4502" spans="2:9" x14ac:dyDescent="0.25">
      <c r="B4502">
        <f>IF('Input and Summary Results'!D4084=0,FALSE,'Input and Summary Results'!$B4084)</f>
        <v>258</v>
      </c>
      <c r="C4502">
        <f>IF(OR(B4502=0,'Input and Summary Results'!D4084=0,'Input and Summary Results'!D4084=""),FALSE,'Input and Summary Results'!$D4084)</f>
        <v>1.5418090000000001E-2</v>
      </c>
      <c r="D4502">
        <f>IF(OR(B4502=0,'Input and Summary Results'!E4084=0),FALSE,'Input and Summary Results'!$E4084)</f>
        <v>3.2979979999999999E-2</v>
      </c>
      <c r="E4502">
        <f t="shared" si="239"/>
        <v>-1.811969423550813</v>
      </c>
      <c r="F4502">
        <f t="shared" si="240"/>
        <v>0.92834529568837632</v>
      </c>
      <c r="G4502">
        <f>IF('Input and Summary Results'!$J$4="yes",IF(C4502=FALSE,FALSE,IF('Data Transformation'!E4502&lt;$R$10,E4502,$R$10)),IF(C4502=FALSE,FALSE,IF(C4502&lt;$R$10,C4502,$R$10)))</f>
        <v>1.5418090000000001E-2</v>
      </c>
      <c r="H4502">
        <f>IF('Input and Summary Results'!$J$4="yes",'Data Transformation'!F4502,'Data Transformation'!D4502)</f>
        <v>3.2979979999999999E-2</v>
      </c>
      <c r="I4502">
        <f t="shared" si="241"/>
        <v>258</v>
      </c>
    </row>
    <row r="4503" spans="2:9" x14ac:dyDescent="0.25">
      <c r="B4503">
        <f>IF('Input and Summary Results'!D4085=0,FALSE,'Input and Summary Results'!$B4085)</f>
        <v>258</v>
      </c>
      <c r="C4503">
        <f>IF(OR(B4503=0,'Input and Summary Results'!D4085=0,'Input and Summary Results'!D4085=""),FALSE,'Input and Summary Results'!$D4085)</f>
        <v>3.6320669999999999E-2</v>
      </c>
      <c r="D4503">
        <f>IF(OR(B4503=0,'Input and Summary Results'!E4085=0),FALSE,'Input and Summary Results'!$E4085)</f>
        <v>4.6749600000000002E-2</v>
      </c>
      <c r="E4503">
        <f t="shared" si="239"/>
        <v>-1.4398461487352294</v>
      </c>
      <c r="F4503">
        <f t="shared" si="240"/>
        <v>0.55861652331854017</v>
      </c>
      <c r="G4503">
        <f>IF('Input and Summary Results'!$J$4="yes",IF(C4503=FALSE,FALSE,IF('Data Transformation'!E4503&lt;$R$10,E4503,$R$10)),IF(C4503=FALSE,FALSE,IF(C4503&lt;$R$10,C4503,$R$10)))</f>
        <v>3.6320669999999999E-2</v>
      </c>
      <c r="H4503">
        <f>IF('Input and Summary Results'!$J$4="yes",'Data Transformation'!F4503,'Data Transformation'!D4503)</f>
        <v>4.6749600000000002E-2</v>
      </c>
      <c r="I4503">
        <f t="shared" si="241"/>
        <v>258</v>
      </c>
    </row>
    <row r="4504" spans="2:9" x14ac:dyDescent="0.25">
      <c r="B4504">
        <f>IF('Input and Summary Results'!D4086=0,FALSE,'Input and Summary Results'!$B4086)</f>
        <v>258</v>
      </c>
      <c r="C4504">
        <f>IF(OR(B4504=0,'Input and Summary Results'!D4086=0,'Input and Summary Results'!D4086=""),FALSE,'Input and Summary Results'!$D4086)</f>
        <v>5.6567819999999998E-2</v>
      </c>
      <c r="D4504">
        <f>IF(OR(B4504=0,'Input and Summary Results'!E4086=0),FALSE,'Input and Summary Results'!$E4086)</f>
        <v>8.6558720000000006E-2</v>
      </c>
      <c r="E4504">
        <f t="shared" si="239"/>
        <v>-1.2474305576961009</v>
      </c>
      <c r="F4504">
        <f t="shared" si="240"/>
        <v>0.66409637988524228</v>
      </c>
      <c r="G4504">
        <f>IF('Input and Summary Results'!$J$4="yes",IF(C4504=FALSE,FALSE,IF('Data Transformation'!E4504&lt;$R$10,E4504,$R$10)),IF(C4504=FALSE,FALSE,IF(C4504&lt;$R$10,C4504,$R$10)))</f>
        <v>5.6567819999999998E-2</v>
      </c>
      <c r="H4504">
        <f>IF('Input and Summary Results'!$J$4="yes",'Data Transformation'!F4504,'Data Transformation'!D4504)</f>
        <v>8.6558720000000006E-2</v>
      </c>
      <c r="I4504">
        <f t="shared" si="241"/>
        <v>258</v>
      </c>
    </row>
    <row r="4505" spans="2:9" x14ac:dyDescent="0.25">
      <c r="B4505">
        <f>IF('Input and Summary Results'!D4087=0,FALSE,'Input and Summary Results'!$B4087)</f>
        <v>258</v>
      </c>
      <c r="C4505">
        <f>IF(OR(B4505=0,'Input and Summary Results'!D4087=0,'Input and Summary Results'!D4087=""),FALSE,'Input and Summary Results'!$D4087)</f>
        <v>6.5942959999999995E-2</v>
      </c>
      <c r="D4505">
        <f>IF(OR(B4505=0,'Input and Summary Results'!E4087=0),FALSE,'Input and Summary Results'!$E4087)</f>
        <v>7.310883E-2</v>
      </c>
      <c r="E4505">
        <f t="shared" si="239"/>
        <v>-1.1808315624580397</v>
      </c>
      <c r="F4505">
        <f t="shared" si="240"/>
        <v>0.48116178315319791</v>
      </c>
      <c r="G4505">
        <f>IF('Input and Summary Results'!$J$4="yes",IF(C4505=FALSE,FALSE,IF('Data Transformation'!E4505&lt;$R$10,E4505,$R$10)),IF(C4505=FALSE,FALSE,IF(C4505&lt;$R$10,C4505,$R$10)))</f>
        <v>6.5942959999999995E-2</v>
      </c>
      <c r="H4505">
        <f>IF('Input and Summary Results'!$J$4="yes",'Data Transformation'!F4505,'Data Transformation'!D4505)</f>
        <v>7.310883E-2</v>
      </c>
      <c r="I4505">
        <f t="shared" si="241"/>
        <v>258</v>
      </c>
    </row>
    <row r="4506" spans="2:9" x14ac:dyDescent="0.25">
      <c r="B4506">
        <f>IF('Input and Summary Results'!D4088=0,FALSE,'Input and Summary Results'!$B4088)</f>
        <v>258</v>
      </c>
      <c r="C4506">
        <f>IF(OR(B4506=0,'Input and Summary Results'!D4088=0,'Input and Summary Results'!D4088=""),FALSE,'Input and Summary Results'!$D4088)</f>
        <v>6.7236160000000003E-2</v>
      </c>
      <c r="D4506">
        <f>IF(OR(B4506=0,'Input and Summary Results'!E4088=0),FALSE,'Input and Summary Results'!$E4088)</f>
        <v>6.7863469999999995E-2</v>
      </c>
      <c r="E4506">
        <f t="shared" si="239"/>
        <v>-1.1723970980052061</v>
      </c>
      <c r="F4506">
        <f t="shared" si="240"/>
        <v>0.43804919822904809</v>
      </c>
      <c r="G4506">
        <f>IF('Input and Summary Results'!$J$4="yes",IF(C4506=FALSE,FALSE,IF('Data Transformation'!E4506&lt;$R$10,E4506,$R$10)),IF(C4506=FALSE,FALSE,IF(C4506&lt;$R$10,C4506,$R$10)))</f>
        <v>6.7236160000000003E-2</v>
      </c>
      <c r="H4506">
        <f>IF('Input and Summary Results'!$J$4="yes",'Data Transformation'!F4506,'Data Transformation'!D4506)</f>
        <v>6.7863469999999995E-2</v>
      </c>
      <c r="I4506">
        <f t="shared" si="241"/>
        <v>258</v>
      </c>
    </row>
    <row r="4507" spans="2:9" x14ac:dyDescent="0.25">
      <c r="B4507">
        <f>IF('Input and Summary Results'!D4089=0,FALSE,'Input and Summary Results'!$B4089)</f>
        <v>258</v>
      </c>
      <c r="C4507">
        <f>IF(OR(B4507=0,'Input and Summary Results'!D4089=0,'Input and Summary Results'!D4089=""),FALSE,'Input and Summary Results'!$D4089)</f>
        <v>7.9983639999999995E-2</v>
      </c>
      <c r="D4507">
        <f>IF(OR(B4507=0,'Input and Summary Results'!E4089=0),FALSE,'Input and Summary Results'!$E4089)</f>
        <v>5.4047369999999997E-2</v>
      </c>
      <c r="E4507">
        <f t="shared" si="239"/>
        <v>-1.0969988353119957</v>
      </c>
      <c r="F4507">
        <f t="shared" si="240"/>
        <v>0.29326695534236752</v>
      </c>
      <c r="G4507">
        <f>IF('Input and Summary Results'!$J$4="yes",IF(C4507=FALSE,FALSE,IF('Data Transformation'!E4507&lt;$R$10,E4507,$R$10)),IF(C4507=FALSE,FALSE,IF(C4507&lt;$R$10,C4507,$R$10)))</f>
        <v>7.9983639999999995E-2</v>
      </c>
      <c r="H4507">
        <f>IF('Input and Summary Results'!$J$4="yes",'Data Transformation'!F4507,'Data Transformation'!D4507)</f>
        <v>5.4047369999999997E-2</v>
      </c>
      <c r="I4507">
        <f t="shared" si="241"/>
        <v>258</v>
      </c>
    </row>
    <row r="4508" spans="2:9" x14ac:dyDescent="0.25">
      <c r="B4508">
        <f>IF('Input and Summary Results'!D4090=0,FALSE,'Input and Summary Results'!$B4090)</f>
        <v>258</v>
      </c>
      <c r="C4508">
        <f>IF(OR(B4508=0,'Input and Summary Results'!D4090=0,'Input and Summary Results'!D4090=""),FALSE,'Input and Summary Results'!$D4090)</f>
        <v>9.0826180000000006E-2</v>
      </c>
      <c r="D4508">
        <f>IF(OR(B4508=0,'Input and Summary Results'!E4090=0),FALSE,'Input and Summary Results'!$E4090)</f>
        <v>4.7875729999999998E-2</v>
      </c>
      <c r="E4508">
        <f t="shared" si="239"/>
        <v>-1.0417889511403406</v>
      </c>
      <c r="F4508">
        <f t="shared" si="240"/>
        <v>0.22876737544175035</v>
      </c>
      <c r="G4508">
        <f>IF('Input and Summary Results'!$J$4="yes",IF(C4508=FALSE,FALSE,IF('Data Transformation'!E4508&lt;$R$10,E4508,$R$10)),IF(C4508=FALSE,FALSE,IF(C4508&lt;$R$10,C4508,$R$10)))</f>
        <v>9.0826180000000006E-2</v>
      </c>
      <c r="H4508">
        <f>IF('Input and Summary Results'!$J$4="yes",'Data Transformation'!F4508,'Data Transformation'!D4508)</f>
        <v>4.7875729999999998E-2</v>
      </c>
      <c r="I4508">
        <f t="shared" si="241"/>
        <v>258</v>
      </c>
    </row>
    <row r="4509" spans="2:9" x14ac:dyDescent="0.25">
      <c r="B4509">
        <f>IF('Input and Summary Results'!D4091=0,FALSE,'Input and Summary Results'!$B4091)</f>
        <v>258</v>
      </c>
      <c r="C4509">
        <f>IF(OR(B4509=0,'Input and Summary Results'!D4091=0,'Input and Summary Results'!D4091=""),FALSE,'Input and Summary Results'!$D4091)</f>
        <v>0.13932791999999999</v>
      </c>
      <c r="D4509">
        <f>IF(OR(B4509=0,'Input and Summary Results'!E4091=0),FALSE,'Input and Summary Results'!$E4091)</f>
        <v>8.40447E-2</v>
      </c>
      <c r="E4509">
        <f t="shared" si="239"/>
        <v>-0.85596184634031858</v>
      </c>
      <c r="F4509">
        <f t="shared" si="240"/>
        <v>0.26179533721597226</v>
      </c>
      <c r="G4509">
        <f>IF('Input and Summary Results'!$J$4="yes",IF(C4509=FALSE,FALSE,IF('Data Transformation'!E4509&lt;$R$10,E4509,$R$10)),IF(C4509=FALSE,FALSE,IF(C4509&lt;$R$10,C4509,$R$10)))</f>
        <v>0.13932791999999999</v>
      </c>
      <c r="H4509">
        <f>IF('Input and Summary Results'!$J$4="yes",'Data Transformation'!F4509,'Data Transformation'!D4509)</f>
        <v>8.40447E-2</v>
      </c>
      <c r="I4509">
        <f t="shared" si="241"/>
        <v>258</v>
      </c>
    </row>
    <row r="4510" spans="2:9" x14ac:dyDescent="0.25">
      <c r="B4510">
        <f>IF('Input and Summary Results'!D4092=0,FALSE,'Input and Summary Results'!$B4092)</f>
        <v>258</v>
      </c>
      <c r="C4510">
        <f>IF(OR(B4510=0,'Input and Summary Results'!D4092=0,'Input and Summary Results'!D4092=""),FALSE,'Input and Summary Results'!$D4092)</f>
        <v>0.14584221</v>
      </c>
      <c r="D4510">
        <f>IF(OR(B4510=0,'Input and Summary Results'!E4092=0),FALSE,'Input and Summary Results'!$E4092)</f>
        <v>7.4502360000000004E-2</v>
      </c>
      <c r="E4510">
        <f t="shared" si="239"/>
        <v>-0.83611676328113183</v>
      </c>
      <c r="F4510">
        <f t="shared" si="240"/>
        <v>0.22170552846120475</v>
      </c>
      <c r="G4510">
        <f>IF('Input and Summary Results'!$J$4="yes",IF(C4510=FALSE,FALSE,IF('Data Transformation'!E4510&lt;$R$10,E4510,$R$10)),IF(C4510=FALSE,FALSE,IF(C4510&lt;$R$10,C4510,$R$10)))</f>
        <v>0.14584221</v>
      </c>
      <c r="H4510">
        <f>IF('Input and Summary Results'!$J$4="yes",'Data Transformation'!F4510,'Data Transformation'!D4510)</f>
        <v>7.4502360000000004E-2</v>
      </c>
      <c r="I4510">
        <f t="shared" si="241"/>
        <v>258</v>
      </c>
    </row>
    <row r="4511" spans="2:9" x14ac:dyDescent="0.25">
      <c r="B4511">
        <f>IF('Input and Summary Results'!D4093=0,FALSE,'Input and Summary Results'!$B4093)</f>
        <v>259</v>
      </c>
      <c r="C4511">
        <f>IF(OR(B4511=0,'Input and Summary Results'!D4093=0,'Input and Summary Results'!D4093=""),FALSE,'Input and Summary Results'!$D4093)</f>
        <v>3.110007E-2</v>
      </c>
      <c r="D4511">
        <f>IF(OR(B4511=0,'Input and Summary Results'!E4093=0),FALSE,'Input and Summary Results'!$E4093)</f>
        <v>8.0816100000000002E-2</v>
      </c>
      <c r="E4511">
        <f t="shared" si="239"/>
        <v>-1.5072386334625669</v>
      </c>
      <c r="F4511">
        <f t="shared" si="240"/>
        <v>1.1277848377833233</v>
      </c>
      <c r="G4511">
        <f>IF('Input and Summary Results'!$J$4="yes",IF(C4511=FALSE,FALSE,IF('Data Transformation'!E4511&lt;$R$10,E4511,$R$10)),IF(C4511=FALSE,FALSE,IF(C4511&lt;$R$10,C4511,$R$10)))</f>
        <v>3.110007E-2</v>
      </c>
      <c r="H4511">
        <f>IF('Input and Summary Results'!$J$4="yes",'Data Transformation'!F4511,'Data Transformation'!D4511)</f>
        <v>8.0816100000000002E-2</v>
      </c>
      <c r="I4511">
        <f t="shared" si="241"/>
        <v>259</v>
      </c>
    </row>
    <row r="4512" spans="2:9" x14ac:dyDescent="0.25">
      <c r="B4512">
        <f>IF('Input and Summary Results'!D4094=0,FALSE,'Input and Summary Results'!$B4094)</f>
        <v>259</v>
      </c>
      <c r="C4512">
        <f>IF(OR(B4512=0,'Input and Summary Results'!D4094=0,'Input and Summary Results'!D4094=""),FALSE,'Input and Summary Results'!$D4094)</f>
        <v>0.26885238</v>
      </c>
      <c r="D4512">
        <f>IF(OR(B4512=0,'Input and Summary Results'!E4094=0),FALSE,'Input and Summary Results'!$E4094)</f>
        <v>6.7474010000000001E-2</v>
      </c>
      <c r="E4512">
        <f t="shared" si="239"/>
        <v>-0.57048611460329535</v>
      </c>
      <c r="F4512">
        <f t="shared" si="240"/>
        <v>0.10892118693537323</v>
      </c>
      <c r="G4512">
        <f>IF('Input and Summary Results'!$J$4="yes",IF(C4512=FALSE,FALSE,IF('Data Transformation'!E4512&lt;$R$10,E4512,$R$10)),IF(C4512=FALSE,FALSE,IF(C4512&lt;$R$10,C4512,$R$10)))</f>
        <v>0.26885238</v>
      </c>
      <c r="H4512">
        <f>IF('Input and Summary Results'!$J$4="yes",'Data Transformation'!F4512,'Data Transformation'!D4512)</f>
        <v>6.7474010000000001E-2</v>
      </c>
      <c r="I4512">
        <f t="shared" si="241"/>
        <v>259</v>
      </c>
    </row>
    <row r="4513" spans="2:9" x14ac:dyDescent="0.25">
      <c r="B4513">
        <f>IF('Input and Summary Results'!D4095=0,FALSE,'Input and Summary Results'!$B4095)</f>
        <v>259</v>
      </c>
      <c r="C4513">
        <f>IF(OR(B4513=0,'Input and Summary Results'!D4095=0,'Input and Summary Results'!D4095=""),FALSE,'Input and Summary Results'!$D4095)</f>
        <v>0.45881494</v>
      </c>
      <c r="D4513">
        <f>IF(OR(B4513=0,'Input and Summary Results'!E4095=0),FALSE,'Input and Summary Results'!$E4095)</f>
        <v>6.4914769999999997E-2</v>
      </c>
      <c r="E4513">
        <f t="shared" si="239"/>
        <v>-0.33836244897931173</v>
      </c>
      <c r="F4513">
        <f t="shared" si="240"/>
        <v>6.1403864006695161E-2</v>
      </c>
      <c r="G4513">
        <f>IF('Input and Summary Results'!$J$4="yes",IF(C4513=FALSE,FALSE,IF('Data Transformation'!E4513&lt;$R$10,E4513,$R$10)),IF(C4513=FALSE,FALSE,IF(C4513&lt;$R$10,C4513,$R$10)))</f>
        <v>0.45881494</v>
      </c>
      <c r="H4513">
        <f>IF('Input and Summary Results'!$J$4="yes",'Data Transformation'!F4513,'Data Transformation'!D4513)</f>
        <v>6.4914769999999997E-2</v>
      </c>
      <c r="I4513">
        <f t="shared" si="241"/>
        <v>259</v>
      </c>
    </row>
    <row r="4514" spans="2:9" x14ac:dyDescent="0.25">
      <c r="B4514">
        <f>IF('Input and Summary Results'!D4096=0,FALSE,'Input and Summary Results'!$B4096)</f>
        <v>259</v>
      </c>
      <c r="C4514">
        <f>IF(OR(B4514=0,'Input and Summary Results'!D4096=0,'Input and Summary Results'!D4096=""),FALSE,'Input and Summary Results'!$D4096)</f>
        <v>0.51394276000000005</v>
      </c>
      <c r="D4514">
        <f>IF(OR(B4514=0,'Input and Summary Results'!E4096=0),FALSE,'Input and Summary Results'!$E4096)</f>
        <v>3.5476859999999999E-2</v>
      </c>
      <c r="E4514">
        <f t="shared" si="239"/>
        <v>-0.28908524754250658</v>
      </c>
      <c r="F4514">
        <f t="shared" si="240"/>
        <v>2.9958505962804104E-2</v>
      </c>
      <c r="G4514">
        <f>IF('Input and Summary Results'!$J$4="yes",IF(C4514=FALSE,FALSE,IF('Data Transformation'!E4514&lt;$R$10,E4514,$R$10)),IF(C4514=FALSE,FALSE,IF(C4514&lt;$R$10,C4514,$R$10)))</f>
        <v>0.51394276000000005</v>
      </c>
      <c r="H4514">
        <f>IF('Input and Summary Results'!$J$4="yes",'Data Transformation'!F4514,'Data Transformation'!D4514)</f>
        <v>3.5476859999999999E-2</v>
      </c>
      <c r="I4514">
        <f t="shared" si="241"/>
        <v>259</v>
      </c>
    </row>
    <row r="4515" spans="2:9" x14ac:dyDescent="0.25">
      <c r="B4515">
        <f>IF('Input and Summary Results'!D4097=0,FALSE,'Input and Summary Results'!$B4097)</f>
        <v>259</v>
      </c>
      <c r="C4515">
        <f>IF(OR(B4515=0,'Input and Summary Results'!D4097=0,'Input and Summary Results'!D4097=""),FALSE,'Input and Summary Results'!$D4097)</f>
        <v>0.92712278999999997</v>
      </c>
      <c r="D4515">
        <f>IF(OR(B4515=0,'Input and Summary Results'!E4097=0),FALSE,'Input and Summary Results'!$E4097)</f>
        <v>7.4291469999999998E-2</v>
      </c>
      <c r="E4515">
        <f t="shared" si="239"/>
        <v>-3.2862743214825116E-2</v>
      </c>
      <c r="F4515">
        <f t="shared" si="240"/>
        <v>3.4776944680650124E-2</v>
      </c>
      <c r="G4515">
        <f>IF('Input and Summary Results'!$J$4="yes",IF(C4515=FALSE,FALSE,IF('Data Transformation'!E4515&lt;$R$10,E4515,$R$10)),IF(C4515=FALSE,FALSE,IF(C4515&lt;$R$10,C4515,$R$10)))</f>
        <v>0.92712278999999997</v>
      </c>
      <c r="H4515">
        <f>IF('Input and Summary Results'!$J$4="yes",'Data Transformation'!F4515,'Data Transformation'!D4515)</f>
        <v>7.4291469999999998E-2</v>
      </c>
      <c r="I4515">
        <f t="shared" si="241"/>
        <v>259</v>
      </c>
    </row>
    <row r="4516" spans="2:9" x14ac:dyDescent="0.25">
      <c r="B4516">
        <f>IF('Input and Summary Results'!D4098=0,FALSE,'Input and Summary Results'!$B4098)</f>
        <v>259</v>
      </c>
      <c r="C4516">
        <f>IF(OR(B4516=0,'Input and Summary Results'!D4098=0,'Input and Summary Results'!D4098=""),FALSE,'Input and Summary Results'!$D4098)</f>
        <v>0.96731560000000005</v>
      </c>
      <c r="D4516">
        <f>IF(OR(B4516=0,'Input and Summary Results'!E4098=0),FALSE,'Input and Summary Results'!$E4098)</f>
        <v>6.7996929999999997E-2</v>
      </c>
      <c r="E4516">
        <f t="shared" si="239"/>
        <v>-1.4431808257579223E-2</v>
      </c>
      <c r="F4516">
        <f t="shared" si="240"/>
        <v>3.0507796648787631E-2</v>
      </c>
      <c r="G4516">
        <f>IF('Input and Summary Results'!$J$4="yes",IF(C4516=FALSE,FALSE,IF('Data Transformation'!E4516&lt;$R$10,E4516,$R$10)),IF(C4516=FALSE,FALSE,IF(C4516&lt;$R$10,C4516,$R$10)))</f>
        <v>0.96731560000000005</v>
      </c>
      <c r="H4516">
        <f>IF('Input and Summary Results'!$J$4="yes",'Data Transformation'!F4516,'Data Transformation'!D4516)</f>
        <v>6.7996929999999997E-2</v>
      </c>
      <c r="I4516">
        <f t="shared" si="241"/>
        <v>259</v>
      </c>
    </row>
    <row r="4517" spans="2:9" x14ac:dyDescent="0.25">
      <c r="B4517">
        <f>IF('Input and Summary Results'!D4099=0,FALSE,'Input and Summary Results'!$B4099)</f>
        <v>259</v>
      </c>
      <c r="C4517">
        <f>IF(OR(B4517=0,'Input and Summary Results'!D4099=0,'Input and Summary Results'!D4099=""),FALSE,'Input and Summary Results'!$D4099)</f>
        <v>1.02740075</v>
      </c>
      <c r="D4517">
        <f>IF(OR(B4517=0,'Input and Summary Results'!E4099=0),FALSE,'Input and Summary Results'!$E4099)</f>
        <v>6.2908519999999996E-2</v>
      </c>
      <c r="E4517">
        <f t="shared" si="239"/>
        <v>1.1739878422329035E-2</v>
      </c>
      <c r="F4517">
        <f t="shared" si="240"/>
        <v>2.6574146145016925E-2</v>
      </c>
      <c r="G4517">
        <f>IF('Input and Summary Results'!$J$4="yes",IF(C4517=FALSE,FALSE,IF('Data Transformation'!E4517&lt;$R$10,E4517,$R$10)),IF(C4517=FALSE,FALSE,IF(C4517&lt;$R$10,C4517,$R$10)))</f>
        <v>1.02740075</v>
      </c>
      <c r="H4517">
        <f>IF('Input and Summary Results'!$J$4="yes",'Data Transformation'!F4517,'Data Transformation'!D4517)</f>
        <v>6.2908519999999996E-2</v>
      </c>
      <c r="I4517">
        <f t="shared" si="241"/>
        <v>259</v>
      </c>
    </row>
    <row r="4518" spans="2:9" x14ac:dyDescent="0.25">
      <c r="B4518">
        <f>IF('Input and Summary Results'!D4100=0,FALSE,'Input and Summary Results'!$B4100)</f>
        <v>259</v>
      </c>
      <c r="C4518">
        <f>IF(OR(B4518=0,'Input and Summary Results'!D4100=0,'Input and Summary Results'!D4100=""),FALSE,'Input and Summary Results'!$D4100)</f>
        <v>1.1879703399999999</v>
      </c>
      <c r="D4518">
        <f>IF(OR(B4518=0,'Input and Summary Results'!E4100=0),FALSE,'Input and Summary Results'!$E4100)</f>
        <v>6.2708739999999999E-2</v>
      </c>
      <c r="E4518">
        <f t="shared" si="239"/>
        <v>7.4805597770482998E-2</v>
      </c>
      <c r="F4518">
        <f t="shared" si="240"/>
        <v>2.2909320412831183E-2</v>
      </c>
      <c r="G4518">
        <f>IF('Input and Summary Results'!$J$4="yes",IF(C4518=FALSE,FALSE,IF('Data Transformation'!E4518&lt;$R$10,E4518,$R$10)),IF(C4518=FALSE,FALSE,IF(C4518&lt;$R$10,C4518,$R$10)))</f>
        <v>1.1879703399999999</v>
      </c>
      <c r="H4518">
        <f>IF('Input and Summary Results'!$J$4="yes",'Data Transformation'!F4518,'Data Transformation'!D4518)</f>
        <v>6.2708739999999999E-2</v>
      </c>
      <c r="I4518">
        <f t="shared" si="241"/>
        <v>259</v>
      </c>
    </row>
    <row r="4519" spans="2:9" x14ac:dyDescent="0.25">
      <c r="B4519">
        <f>IF('Input and Summary Results'!D4101=0,FALSE,'Input and Summary Results'!$B4101)</f>
        <v>259</v>
      </c>
      <c r="C4519">
        <f>IF(OR(B4519=0,'Input and Summary Results'!D4101=0,'Input and Summary Results'!D4101=""),FALSE,'Input and Summary Results'!$D4101)</f>
        <v>1.2065435900000001</v>
      </c>
      <c r="D4519">
        <f>IF(OR(B4519=0,'Input and Summary Results'!E4101=0),FALSE,'Input and Summary Results'!$E4101)</f>
        <v>7.2609179999999995E-2</v>
      </c>
      <c r="E4519">
        <f t="shared" si="239"/>
        <v>8.1543016716826539E-2</v>
      </c>
      <c r="F4519">
        <f t="shared" si="240"/>
        <v>2.6117899412154682E-2</v>
      </c>
      <c r="G4519">
        <f>IF('Input and Summary Results'!$J$4="yes",IF(C4519=FALSE,FALSE,IF('Data Transformation'!E4519&lt;$R$10,E4519,$R$10)),IF(C4519=FALSE,FALSE,IF(C4519&lt;$R$10,C4519,$R$10)))</f>
        <v>1.2065435900000001</v>
      </c>
      <c r="H4519">
        <f>IF('Input and Summary Results'!$J$4="yes",'Data Transformation'!F4519,'Data Transformation'!D4519)</f>
        <v>7.2609179999999995E-2</v>
      </c>
      <c r="I4519">
        <f t="shared" si="241"/>
        <v>259</v>
      </c>
    </row>
    <row r="4520" spans="2:9" x14ac:dyDescent="0.25">
      <c r="B4520">
        <f>IF('Input and Summary Results'!D4102=0,FALSE,'Input and Summary Results'!$B4102)</f>
        <v>259</v>
      </c>
      <c r="C4520">
        <f>IF(OR(B4520=0,'Input and Summary Results'!D4102=0,'Input and Summary Results'!D4102=""),FALSE,'Input and Summary Results'!$D4102)</f>
        <v>1.22756972</v>
      </c>
      <c r="D4520">
        <f>IF(OR(B4520=0,'Input and Summary Results'!E4102=0),FALSE,'Input and Summary Results'!$E4102)</f>
        <v>4.7163629999999998E-2</v>
      </c>
      <c r="E4520">
        <f t="shared" si="239"/>
        <v>8.9046167313467664E-2</v>
      </c>
      <c r="F4520">
        <f t="shared" si="240"/>
        <v>1.6674421897601058E-2</v>
      </c>
      <c r="G4520">
        <f>IF('Input and Summary Results'!$J$4="yes",IF(C4520=FALSE,FALSE,IF('Data Transformation'!E4520&lt;$R$10,E4520,$R$10)),IF(C4520=FALSE,FALSE,IF(C4520&lt;$R$10,C4520,$R$10)))</f>
        <v>1.22756972</v>
      </c>
      <c r="H4520">
        <f>IF('Input and Summary Results'!$J$4="yes",'Data Transformation'!F4520,'Data Transformation'!D4520)</f>
        <v>4.7163629999999998E-2</v>
      </c>
      <c r="I4520">
        <f t="shared" si="241"/>
        <v>259</v>
      </c>
    </row>
    <row r="4521" spans="2:9" x14ac:dyDescent="0.25">
      <c r="B4521">
        <f>IF('Input and Summary Results'!D4103=0,FALSE,'Input and Summary Results'!$B4103)</f>
        <v>260</v>
      </c>
      <c r="C4521">
        <f>IF(OR(B4521=0,'Input and Summary Results'!D4103=0,'Input and Summary Results'!D4103=""),FALSE,'Input and Summary Results'!$D4103)</f>
        <v>-0.140653</v>
      </c>
      <c r="D4521">
        <f>IF(OR(B4521=0,'Input and Summary Results'!E4103=0),FALSE,'Input and Summary Results'!$E4103)</f>
        <v>9.3277650000000004E-2</v>
      </c>
      <c r="E4521" t="e">
        <f t="shared" si="239"/>
        <v>#NUM!</v>
      </c>
      <c r="F4521">
        <f t="shared" si="240"/>
        <v>-0.28781824845541865</v>
      </c>
      <c r="G4521">
        <f>IF('Input and Summary Results'!$J$4="yes",IF(C4521=FALSE,FALSE,IF('Data Transformation'!E4521&lt;$R$10,E4521,$R$10)),IF(C4521=FALSE,FALSE,IF(C4521&lt;$R$10,C4521,$R$10)))</f>
        <v>-0.140653</v>
      </c>
      <c r="H4521">
        <f>IF('Input and Summary Results'!$J$4="yes",'Data Transformation'!F4521,'Data Transformation'!D4521)</f>
        <v>9.3277650000000004E-2</v>
      </c>
      <c r="I4521">
        <f t="shared" si="241"/>
        <v>260</v>
      </c>
    </row>
    <row r="4522" spans="2:9" x14ac:dyDescent="0.25">
      <c r="B4522">
        <f>IF('Input and Summary Results'!D4104=0,FALSE,'Input and Summary Results'!$B4104)</f>
        <v>260</v>
      </c>
      <c r="C4522">
        <f>IF(OR(B4522=0,'Input and Summary Results'!D4104=0,'Input and Summary Results'!D4104=""),FALSE,'Input and Summary Results'!$D4104)</f>
        <v>-5.9941099999999997E-2</v>
      </c>
      <c r="D4522">
        <f>IF(OR(B4522=0,'Input and Summary Results'!E4104=0),FALSE,'Input and Summary Results'!$E4104)</f>
        <v>9.7511100000000003E-2</v>
      </c>
      <c r="E4522" t="e">
        <f t="shared" ref="E4522:E4585" si="242">IF(C4522=FALSE,FALSE,LOG10(C4522))</f>
        <v>#NUM!</v>
      </c>
      <c r="F4522">
        <f t="shared" ref="F4522:F4585" si="243">IF(D4522=FALSE, FALSE,0.434*D4522/C4522)</f>
        <v>-0.70602336960783174</v>
      </c>
      <c r="G4522">
        <f>IF('Input and Summary Results'!$J$4="yes",IF(C4522=FALSE,FALSE,IF('Data Transformation'!E4522&lt;$R$10,E4522,$R$10)),IF(C4522=FALSE,FALSE,IF(C4522&lt;$R$10,C4522,$R$10)))</f>
        <v>-5.9941099999999997E-2</v>
      </c>
      <c r="H4522">
        <f>IF('Input and Summary Results'!$J$4="yes",'Data Transformation'!F4522,'Data Transformation'!D4522)</f>
        <v>9.7511100000000003E-2</v>
      </c>
      <c r="I4522">
        <f t="shared" si="241"/>
        <v>260</v>
      </c>
    </row>
    <row r="4523" spans="2:9" x14ac:dyDescent="0.25">
      <c r="B4523">
        <f>IF('Input and Summary Results'!D4105=0,FALSE,'Input and Summary Results'!$B4105)</f>
        <v>260</v>
      </c>
      <c r="C4523">
        <f>IF(OR(B4523=0,'Input and Summary Results'!D4105=0,'Input and Summary Results'!D4105=""),FALSE,'Input and Summary Results'!$D4105)</f>
        <v>-3.9588199999999997E-2</v>
      </c>
      <c r="D4523">
        <f>IF(OR(B4523=0,'Input and Summary Results'!E4105=0),FALSE,'Input and Summary Results'!$E4105)</f>
        <v>8.1721849999999999E-2</v>
      </c>
      <c r="E4523" t="e">
        <f t="shared" si="242"/>
        <v>#NUM!</v>
      </c>
      <c r="F4523">
        <f t="shared" si="243"/>
        <v>-0.89590541878640617</v>
      </c>
      <c r="G4523">
        <f>IF('Input and Summary Results'!$J$4="yes",IF(C4523=FALSE,FALSE,IF('Data Transformation'!E4523&lt;$R$10,E4523,$R$10)),IF(C4523=FALSE,FALSE,IF(C4523&lt;$R$10,C4523,$R$10)))</f>
        <v>-3.9588199999999997E-2</v>
      </c>
      <c r="H4523">
        <f>IF('Input and Summary Results'!$J$4="yes",'Data Transformation'!F4523,'Data Transformation'!D4523)</f>
        <v>8.1721849999999999E-2</v>
      </c>
      <c r="I4523">
        <f t="shared" si="241"/>
        <v>260</v>
      </c>
    </row>
    <row r="4524" spans="2:9" x14ac:dyDescent="0.25">
      <c r="B4524">
        <f>IF('Input and Summary Results'!D4106=0,FALSE,'Input and Summary Results'!$B4106)</f>
        <v>260</v>
      </c>
      <c r="C4524">
        <f>IF(OR(B4524=0,'Input and Summary Results'!D4106=0,'Input and Summary Results'!D4106=""),FALSE,'Input and Summary Results'!$D4106)</f>
        <v>-1.89993E-2</v>
      </c>
      <c r="D4524">
        <f>IF(OR(B4524=0,'Input and Summary Results'!E4106=0),FALSE,'Input and Summary Results'!$E4106)</f>
        <v>5.6824630000000001E-2</v>
      </c>
      <c r="E4524" t="e">
        <f t="shared" si="242"/>
        <v>#NUM!</v>
      </c>
      <c r="F4524">
        <f t="shared" si="243"/>
        <v>-1.2980420026000958</v>
      </c>
      <c r="G4524">
        <f>IF('Input and Summary Results'!$J$4="yes",IF(C4524=FALSE,FALSE,IF('Data Transformation'!E4524&lt;$R$10,E4524,$R$10)),IF(C4524=FALSE,FALSE,IF(C4524&lt;$R$10,C4524,$R$10)))</f>
        <v>-1.89993E-2</v>
      </c>
      <c r="H4524">
        <f>IF('Input and Summary Results'!$J$4="yes",'Data Transformation'!F4524,'Data Transformation'!D4524)</f>
        <v>5.6824630000000001E-2</v>
      </c>
      <c r="I4524">
        <f t="shared" si="241"/>
        <v>260</v>
      </c>
    </row>
    <row r="4525" spans="2:9" x14ac:dyDescent="0.25">
      <c r="B4525">
        <f>IF('Input and Summary Results'!D4107=0,FALSE,'Input and Summary Results'!$B4107)</f>
        <v>260</v>
      </c>
      <c r="C4525">
        <f>IF(OR(B4525=0,'Input and Summary Results'!D4107=0,'Input and Summary Results'!D4107=""),FALSE,'Input and Summary Results'!$D4107)</f>
        <v>-1.8876199999999999E-2</v>
      </c>
      <c r="D4525">
        <f>IF(OR(B4525=0,'Input and Summary Results'!E4107=0),FALSE,'Input and Summary Results'!$E4107)</f>
        <v>7.8063010000000002E-2</v>
      </c>
      <c r="E4525" t="e">
        <f t="shared" si="242"/>
        <v>#NUM!</v>
      </c>
      <c r="F4525">
        <f t="shared" si="243"/>
        <v>-1.7948181487799451</v>
      </c>
      <c r="G4525">
        <f>IF('Input and Summary Results'!$J$4="yes",IF(C4525=FALSE,FALSE,IF('Data Transformation'!E4525&lt;$R$10,E4525,$R$10)),IF(C4525=FALSE,FALSE,IF(C4525&lt;$R$10,C4525,$R$10)))</f>
        <v>-1.8876199999999999E-2</v>
      </c>
      <c r="H4525">
        <f>IF('Input and Summary Results'!$J$4="yes",'Data Transformation'!F4525,'Data Transformation'!D4525)</f>
        <v>7.8063010000000002E-2</v>
      </c>
      <c r="I4525">
        <f t="shared" si="241"/>
        <v>260</v>
      </c>
    </row>
    <row r="4526" spans="2:9" x14ac:dyDescent="0.25">
      <c r="B4526">
        <f>IF('Input and Summary Results'!D4108=0,FALSE,'Input and Summary Results'!$B4108)</f>
        <v>260</v>
      </c>
      <c r="C4526">
        <f>IF(OR(B4526=0,'Input and Summary Results'!D4108=0,'Input and Summary Results'!D4108=""),FALSE,'Input and Summary Results'!$D4108)</f>
        <v>2.8741299999999999E-3</v>
      </c>
      <c r="D4526">
        <f>IF(OR(B4526=0,'Input and Summary Results'!E4108=0),FALSE,'Input and Summary Results'!$E4108)</f>
        <v>7.8357449999999995E-2</v>
      </c>
      <c r="E4526">
        <f t="shared" si="242"/>
        <v>-2.5414935921496729</v>
      </c>
      <c r="F4526">
        <f t="shared" si="243"/>
        <v>11.832148615407098</v>
      </c>
      <c r="G4526">
        <f>IF('Input and Summary Results'!$J$4="yes",IF(C4526=FALSE,FALSE,IF('Data Transformation'!E4526&lt;$R$10,E4526,$R$10)),IF(C4526=FALSE,FALSE,IF(C4526&lt;$R$10,C4526,$R$10)))</f>
        <v>2.8741299999999999E-3</v>
      </c>
      <c r="H4526">
        <f>IF('Input and Summary Results'!$J$4="yes",'Data Transformation'!F4526,'Data Transformation'!D4526)</f>
        <v>7.8357449999999995E-2</v>
      </c>
      <c r="I4526">
        <f t="shared" si="241"/>
        <v>260</v>
      </c>
    </row>
    <row r="4527" spans="2:9" x14ac:dyDescent="0.25">
      <c r="B4527">
        <f>IF('Input and Summary Results'!D4109=0,FALSE,'Input and Summary Results'!$B4109)</f>
        <v>260</v>
      </c>
      <c r="C4527">
        <f>IF(OR(B4527=0,'Input and Summary Results'!D4109=0,'Input and Summary Results'!D4109=""),FALSE,'Input and Summary Results'!$D4109)</f>
        <v>4.9441199999999998E-3</v>
      </c>
      <c r="D4527">
        <f>IF(OR(B4527=0,'Input and Summary Results'!E4109=0),FALSE,'Input and Summary Results'!$E4109)</f>
        <v>5.8769790000000002E-2</v>
      </c>
      <c r="E4527">
        <f t="shared" si="242"/>
        <v>-2.3059109969189633</v>
      </c>
      <c r="F4527">
        <f t="shared" si="243"/>
        <v>5.1588733404529021</v>
      </c>
      <c r="G4527">
        <f>IF('Input and Summary Results'!$J$4="yes",IF(C4527=FALSE,FALSE,IF('Data Transformation'!E4527&lt;$R$10,E4527,$R$10)),IF(C4527=FALSE,FALSE,IF(C4527&lt;$R$10,C4527,$R$10)))</f>
        <v>4.9441199999999998E-3</v>
      </c>
      <c r="H4527">
        <f>IF('Input and Summary Results'!$J$4="yes",'Data Transformation'!F4527,'Data Transformation'!D4527)</f>
        <v>5.8769790000000002E-2</v>
      </c>
      <c r="I4527">
        <f t="shared" si="241"/>
        <v>260</v>
      </c>
    </row>
    <row r="4528" spans="2:9" x14ac:dyDescent="0.25">
      <c r="B4528">
        <f>IF('Input and Summary Results'!D4110=0,FALSE,'Input and Summary Results'!$B4110)</f>
        <v>260</v>
      </c>
      <c r="C4528">
        <f>IF(OR(B4528=0,'Input and Summary Results'!D4110=0,'Input and Summary Results'!D4110=""),FALSE,'Input and Summary Results'!$D4110)</f>
        <v>5.83893E-3</v>
      </c>
      <c r="D4528">
        <f>IF(OR(B4528=0,'Input and Summary Results'!E4110=0),FALSE,'Input and Summary Results'!$E4110)</f>
        <v>7.4370809999999996E-2</v>
      </c>
      <c r="E4528">
        <f t="shared" si="242"/>
        <v>-2.2336667312559846</v>
      </c>
      <c r="F4528">
        <f t="shared" si="243"/>
        <v>5.5278846535238477</v>
      </c>
      <c r="G4528">
        <f>IF('Input and Summary Results'!$J$4="yes",IF(C4528=FALSE,FALSE,IF('Data Transformation'!E4528&lt;$R$10,E4528,$R$10)),IF(C4528=FALSE,FALSE,IF(C4528&lt;$R$10,C4528,$R$10)))</f>
        <v>5.83893E-3</v>
      </c>
      <c r="H4528">
        <f>IF('Input and Summary Results'!$J$4="yes",'Data Transformation'!F4528,'Data Transformation'!D4528)</f>
        <v>7.4370809999999996E-2</v>
      </c>
      <c r="I4528">
        <f t="shared" si="241"/>
        <v>260</v>
      </c>
    </row>
    <row r="4529" spans="2:9" x14ac:dyDescent="0.25">
      <c r="B4529">
        <f>IF('Input and Summary Results'!D4111=0,FALSE,'Input and Summary Results'!$B4111)</f>
        <v>260</v>
      </c>
      <c r="C4529">
        <f>IF(OR(B4529=0,'Input and Summary Results'!D4111=0,'Input and Summary Results'!D4111=""),FALSE,'Input and Summary Results'!$D4111)</f>
        <v>1.7222830000000001E-2</v>
      </c>
      <c r="D4529">
        <f>IF(OR(B4529=0,'Input and Summary Results'!E4111=0),FALSE,'Input and Summary Results'!$E4111)</f>
        <v>7.1121970000000007E-2</v>
      </c>
      <c r="E4529">
        <f t="shared" si="242"/>
        <v>-1.7638954851471023</v>
      </c>
      <c r="F4529">
        <f t="shared" si="243"/>
        <v>1.7922103963169815</v>
      </c>
      <c r="G4529">
        <f>IF('Input and Summary Results'!$J$4="yes",IF(C4529=FALSE,FALSE,IF('Data Transformation'!E4529&lt;$R$10,E4529,$R$10)),IF(C4529=FALSE,FALSE,IF(C4529&lt;$R$10,C4529,$R$10)))</f>
        <v>1.7222830000000001E-2</v>
      </c>
      <c r="H4529">
        <f>IF('Input and Summary Results'!$J$4="yes",'Data Transformation'!F4529,'Data Transformation'!D4529)</f>
        <v>7.1121970000000007E-2</v>
      </c>
      <c r="I4529">
        <f t="shared" si="241"/>
        <v>260</v>
      </c>
    </row>
    <row r="4530" spans="2:9" x14ac:dyDescent="0.25">
      <c r="B4530">
        <f>IF('Input and Summary Results'!D4112=0,FALSE,'Input and Summary Results'!$B4112)</f>
        <v>260</v>
      </c>
      <c r="C4530">
        <f>IF(OR(B4530=0,'Input and Summary Results'!D4112=0,'Input and Summary Results'!D4112=""),FALSE,'Input and Summary Results'!$D4112)</f>
        <v>1.8133420000000001E-2</v>
      </c>
      <c r="D4530">
        <f>IF(OR(B4530=0,'Input and Summary Results'!E4112=0),FALSE,'Input and Summary Results'!$E4112)</f>
        <v>6.2519729999999996E-2</v>
      </c>
      <c r="E4530">
        <f t="shared" si="242"/>
        <v>-1.7415202793542865</v>
      </c>
      <c r="F4530">
        <f t="shared" si="243"/>
        <v>1.4963290333538846</v>
      </c>
      <c r="G4530">
        <f>IF('Input and Summary Results'!$J$4="yes",IF(C4530=FALSE,FALSE,IF('Data Transformation'!E4530&lt;$R$10,E4530,$R$10)),IF(C4530=FALSE,FALSE,IF(C4530&lt;$R$10,C4530,$R$10)))</f>
        <v>1.8133420000000001E-2</v>
      </c>
      <c r="H4530">
        <f>IF('Input and Summary Results'!$J$4="yes",'Data Transformation'!F4530,'Data Transformation'!D4530)</f>
        <v>6.2519729999999996E-2</v>
      </c>
      <c r="I4530">
        <f t="shared" si="241"/>
        <v>260</v>
      </c>
    </row>
    <row r="4531" spans="2:9" x14ac:dyDescent="0.25">
      <c r="B4531">
        <f>IF('Input and Summary Results'!D4113=0,FALSE,'Input and Summary Results'!$B4113)</f>
        <v>260</v>
      </c>
      <c r="C4531">
        <f>IF(OR(B4531=0,'Input and Summary Results'!D4113=0,'Input and Summary Results'!D4113=""),FALSE,'Input and Summary Results'!$D4113)</f>
        <v>4.4156639999999997E-2</v>
      </c>
      <c r="D4531">
        <f>IF(OR(B4531=0,'Input and Summary Results'!E4113=0),FALSE,'Input and Summary Results'!$E4113)</f>
        <v>0.10516481</v>
      </c>
      <c r="E4531">
        <f t="shared" si="242"/>
        <v>-1.3550039806813978</v>
      </c>
      <c r="F4531">
        <f t="shared" si="243"/>
        <v>1.0336277293743366</v>
      </c>
      <c r="G4531">
        <f>IF('Input and Summary Results'!$J$4="yes",IF(C4531=FALSE,FALSE,IF('Data Transformation'!E4531&lt;$R$10,E4531,$R$10)),IF(C4531=FALSE,FALSE,IF(C4531&lt;$R$10,C4531,$R$10)))</f>
        <v>4.4156639999999997E-2</v>
      </c>
      <c r="H4531">
        <f>IF('Input and Summary Results'!$J$4="yes",'Data Transformation'!F4531,'Data Transformation'!D4531)</f>
        <v>0.10516481</v>
      </c>
      <c r="I4531">
        <f t="shared" si="241"/>
        <v>260</v>
      </c>
    </row>
    <row r="4532" spans="2:9" x14ac:dyDescent="0.25">
      <c r="B4532">
        <f>IF('Input and Summary Results'!D4114=0,FALSE,'Input and Summary Results'!$B4114)</f>
        <v>260</v>
      </c>
      <c r="C4532">
        <f>IF(OR(B4532=0,'Input and Summary Results'!D4114=0,'Input and Summary Results'!D4114=""),FALSE,'Input and Summary Results'!$D4114)</f>
        <v>5.3182130000000001E-2</v>
      </c>
      <c r="D4532">
        <f>IF(OR(B4532=0,'Input and Summary Results'!E4114=0),FALSE,'Input and Summary Results'!$E4114)</f>
        <v>7.4095350000000004E-2</v>
      </c>
      <c r="E4532">
        <f t="shared" si="242"/>
        <v>-1.2742342727073166</v>
      </c>
      <c r="F4532">
        <f t="shared" si="243"/>
        <v>0.60466517418538901</v>
      </c>
      <c r="G4532">
        <f>IF('Input and Summary Results'!$J$4="yes",IF(C4532=FALSE,FALSE,IF('Data Transformation'!E4532&lt;$R$10,E4532,$R$10)),IF(C4532=FALSE,FALSE,IF(C4532&lt;$R$10,C4532,$R$10)))</f>
        <v>5.3182130000000001E-2</v>
      </c>
      <c r="H4532">
        <f>IF('Input and Summary Results'!$J$4="yes",'Data Transformation'!F4532,'Data Transformation'!D4532)</f>
        <v>7.4095350000000004E-2</v>
      </c>
      <c r="I4532">
        <f t="shared" si="241"/>
        <v>260</v>
      </c>
    </row>
    <row r="4533" spans="2:9" x14ac:dyDescent="0.25">
      <c r="B4533">
        <f>IF('Input and Summary Results'!D4115=0,FALSE,'Input and Summary Results'!$B4115)</f>
        <v>260</v>
      </c>
      <c r="C4533">
        <f>IF(OR(B4533=0,'Input and Summary Results'!D4115=0,'Input and Summary Results'!D4115=""),FALSE,'Input and Summary Results'!$D4115)</f>
        <v>8.5267190000000007E-2</v>
      </c>
      <c r="D4533">
        <f>IF(OR(B4533=0,'Input and Summary Results'!E4115=0),FALSE,'Input and Summary Results'!$E4115)</f>
        <v>5.732669E-2</v>
      </c>
      <c r="E4533">
        <f t="shared" si="242"/>
        <v>-1.0692180490561354</v>
      </c>
      <c r="F4533">
        <f t="shared" si="243"/>
        <v>0.29178613086698407</v>
      </c>
      <c r="G4533">
        <f>IF('Input and Summary Results'!$J$4="yes",IF(C4533=FALSE,FALSE,IF('Data Transformation'!E4533&lt;$R$10,E4533,$R$10)),IF(C4533=FALSE,FALSE,IF(C4533&lt;$R$10,C4533,$R$10)))</f>
        <v>8.5267190000000007E-2</v>
      </c>
      <c r="H4533">
        <f>IF('Input and Summary Results'!$J$4="yes",'Data Transformation'!F4533,'Data Transformation'!D4533)</f>
        <v>5.732669E-2</v>
      </c>
      <c r="I4533">
        <f t="shared" si="241"/>
        <v>260</v>
      </c>
    </row>
    <row r="4534" spans="2:9" x14ac:dyDescent="0.25">
      <c r="B4534">
        <f>IF('Input and Summary Results'!D4116=0,FALSE,'Input and Summary Results'!$B4116)</f>
        <v>260</v>
      </c>
      <c r="C4534">
        <f>IF(OR(B4534=0,'Input and Summary Results'!D4116=0,'Input and Summary Results'!D4116=""),FALSE,'Input and Summary Results'!$D4116)</f>
        <v>9.4433489999999995E-2</v>
      </c>
      <c r="D4534">
        <f>IF(OR(B4534=0,'Input and Summary Results'!E4116=0),FALSE,'Input and Summary Results'!$E4116)</f>
        <v>6.5646910000000003E-2</v>
      </c>
      <c r="E4534">
        <f t="shared" si="242"/>
        <v>-1.0248739596971526</v>
      </c>
      <c r="F4534">
        <f t="shared" si="243"/>
        <v>0.30170185323024701</v>
      </c>
      <c r="G4534">
        <f>IF('Input and Summary Results'!$J$4="yes",IF(C4534=FALSE,FALSE,IF('Data Transformation'!E4534&lt;$R$10,E4534,$R$10)),IF(C4534=FALSE,FALSE,IF(C4534&lt;$R$10,C4534,$R$10)))</f>
        <v>9.4433489999999995E-2</v>
      </c>
      <c r="H4534">
        <f>IF('Input and Summary Results'!$J$4="yes",'Data Transformation'!F4534,'Data Transformation'!D4534)</f>
        <v>6.5646910000000003E-2</v>
      </c>
      <c r="I4534">
        <f t="shared" si="241"/>
        <v>260</v>
      </c>
    </row>
    <row r="4535" spans="2:9" x14ac:dyDescent="0.25">
      <c r="B4535">
        <f>IF('Input and Summary Results'!D4117=0,FALSE,'Input and Summary Results'!$B4117)</f>
        <v>260</v>
      </c>
      <c r="C4535">
        <f>IF(OR(B4535=0,'Input and Summary Results'!D4117=0,'Input and Summary Results'!D4117=""),FALSE,'Input and Summary Results'!$D4117)</f>
        <v>0.12956466</v>
      </c>
      <c r="D4535">
        <f>IF(OR(B4535=0,'Input and Summary Results'!E4117=0),FALSE,'Input and Summary Results'!$E4117)</f>
        <v>5.6715399999999999E-2</v>
      </c>
      <c r="E4535">
        <f t="shared" si="242"/>
        <v>-0.88751344028604706</v>
      </c>
      <c r="F4535">
        <f t="shared" si="243"/>
        <v>0.18997837527609768</v>
      </c>
      <c r="G4535">
        <f>IF('Input and Summary Results'!$J$4="yes",IF(C4535=FALSE,FALSE,IF('Data Transformation'!E4535&lt;$R$10,E4535,$R$10)),IF(C4535=FALSE,FALSE,IF(C4535&lt;$R$10,C4535,$R$10)))</f>
        <v>0.12956466</v>
      </c>
      <c r="H4535">
        <f>IF('Input and Summary Results'!$J$4="yes",'Data Transformation'!F4535,'Data Transformation'!D4535)</f>
        <v>5.6715399999999999E-2</v>
      </c>
      <c r="I4535">
        <f t="shared" si="241"/>
        <v>260</v>
      </c>
    </row>
    <row r="4536" spans="2:9" x14ac:dyDescent="0.25">
      <c r="B4536">
        <f>IF('Input and Summary Results'!D4118=0,FALSE,'Input and Summary Results'!$B4118)</f>
        <v>260</v>
      </c>
      <c r="C4536">
        <f>IF(OR(B4536=0,'Input and Summary Results'!D4118=0,'Input and Summary Results'!D4118=""),FALSE,'Input and Summary Results'!$D4118)</f>
        <v>0.13530621000000001</v>
      </c>
      <c r="D4536">
        <f>IF(OR(B4536=0,'Input and Summary Results'!E4118=0),FALSE,'Input and Summary Results'!$E4118)</f>
        <v>6.3881170000000001E-2</v>
      </c>
      <c r="E4536">
        <f t="shared" si="242"/>
        <v>-0.86868227060975489</v>
      </c>
      <c r="F4536">
        <f t="shared" si="243"/>
        <v>0.20490136986321617</v>
      </c>
      <c r="G4536">
        <f>IF('Input and Summary Results'!$J$4="yes",IF(C4536=FALSE,FALSE,IF('Data Transformation'!E4536&lt;$R$10,E4536,$R$10)),IF(C4536=FALSE,FALSE,IF(C4536&lt;$R$10,C4536,$R$10)))</f>
        <v>0.13530621000000001</v>
      </c>
      <c r="H4536">
        <f>IF('Input and Summary Results'!$J$4="yes",'Data Transformation'!F4536,'Data Transformation'!D4536)</f>
        <v>6.3881170000000001E-2</v>
      </c>
      <c r="I4536">
        <f t="shared" si="241"/>
        <v>260</v>
      </c>
    </row>
    <row r="4537" spans="2:9" x14ac:dyDescent="0.25">
      <c r="B4537">
        <f>IF('Input and Summary Results'!D4119=0,FALSE,'Input and Summary Results'!$B4119)</f>
        <v>260</v>
      </c>
      <c r="C4537">
        <f>IF(OR(B4537=0,'Input and Summary Results'!D4119=0,'Input and Summary Results'!D4119=""),FALSE,'Input and Summary Results'!$D4119)</f>
        <v>0.25872819000000002</v>
      </c>
      <c r="D4537">
        <f>IF(OR(B4537=0,'Input and Summary Results'!E4119=0),FALSE,'Input and Summary Results'!$E4119)</f>
        <v>7.1614520000000001E-2</v>
      </c>
      <c r="E4537">
        <f t="shared" si="242"/>
        <v>-0.58715624969683422</v>
      </c>
      <c r="F4537">
        <f t="shared" si="243"/>
        <v>0.1201287794731606</v>
      </c>
      <c r="G4537">
        <f>IF('Input and Summary Results'!$J$4="yes",IF(C4537=FALSE,FALSE,IF('Data Transformation'!E4537&lt;$R$10,E4537,$R$10)),IF(C4537=FALSE,FALSE,IF(C4537&lt;$R$10,C4537,$R$10)))</f>
        <v>0.25872819000000002</v>
      </c>
      <c r="H4537">
        <f>IF('Input and Summary Results'!$J$4="yes",'Data Transformation'!F4537,'Data Transformation'!D4537)</f>
        <v>7.1614520000000001E-2</v>
      </c>
      <c r="I4537">
        <f t="shared" si="241"/>
        <v>260</v>
      </c>
    </row>
    <row r="4538" spans="2:9" x14ac:dyDescent="0.25">
      <c r="B4538">
        <f>IF('Input and Summary Results'!D4120=0,FALSE,'Input and Summary Results'!$B4120)</f>
        <v>261</v>
      </c>
      <c r="C4538">
        <f>IF(OR(B4538=0,'Input and Summary Results'!D4120=0,'Input and Summary Results'!D4120=""),FALSE,'Input and Summary Results'!$D4120)</f>
        <v>-0.12928629999999999</v>
      </c>
      <c r="D4538">
        <f>IF(OR(B4538=0,'Input and Summary Results'!E4120=0),FALSE,'Input and Summary Results'!$E4120)</f>
        <v>9.3061989999999997E-2</v>
      </c>
      <c r="E4538" t="e">
        <f t="shared" si="242"/>
        <v>#NUM!</v>
      </c>
      <c r="F4538">
        <f t="shared" si="243"/>
        <v>-0.31239894451306904</v>
      </c>
      <c r="G4538">
        <f>IF('Input and Summary Results'!$J$4="yes",IF(C4538=FALSE,FALSE,IF('Data Transformation'!E4538&lt;$R$10,E4538,$R$10)),IF(C4538=FALSE,FALSE,IF(C4538&lt;$R$10,C4538,$R$10)))</f>
        <v>-0.12928629999999999</v>
      </c>
      <c r="H4538">
        <f>IF('Input and Summary Results'!$J$4="yes",'Data Transformation'!F4538,'Data Transformation'!D4538)</f>
        <v>9.3061989999999997E-2</v>
      </c>
      <c r="I4538">
        <f t="shared" si="241"/>
        <v>261</v>
      </c>
    </row>
    <row r="4539" spans="2:9" x14ac:dyDescent="0.25">
      <c r="B4539">
        <f>IF('Input and Summary Results'!D4121=0,FALSE,'Input and Summary Results'!$B4121)</f>
        <v>261</v>
      </c>
      <c r="C4539">
        <f>IF(OR(B4539=0,'Input and Summary Results'!D4121=0,'Input and Summary Results'!D4121=""),FALSE,'Input and Summary Results'!$D4121)</f>
        <v>-0.1198972</v>
      </c>
      <c r="D4539">
        <f>IF(OR(B4539=0,'Input and Summary Results'!E4121=0),FALSE,'Input and Summary Results'!$E4121)</f>
        <v>7.1170410000000003E-2</v>
      </c>
      <c r="E4539" t="e">
        <f t="shared" si="242"/>
        <v>#NUM!</v>
      </c>
      <c r="F4539">
        <f t="shared" si="243"/>
        <v>-0.25762034426158414</v>
      </c>
      <c r="G4539">
        <f>IF('Input and Summary Results'!$J$4="yes",IF(C4539=FALSE,FALSE,IF('Data Transformation'!E4539&lt;$R$10,E4539,$R$10)),IF(C4539=FALSE,FALSE,IF(C4539&lt;$R$10,C4539,$R$10)))</f>
        <v>-0.1198972</v>
      </c>
      <c r="H4539">
        <f>IF('Input and Summary Results'!$J$4="yes",'Data Transformation'!F4539,'Data Transformation'!D4539)</f>
        <v>7.1170410000000003E-2</v>
      </c>
      <c r="I4539">
        <f t="shared" si="241"/>
        <v>261</v>
      </c>
    </row>
    <row r="4540" spans="2:9" x14ac:dyDescent="0.25">
      <c r="B4540">
        <f>IF('Input and Summary Results'!D4122=0,FALSE,'Input and Summary Results'!$B4122)</f>
        <v>261</v>
      </c>
      <c r="C4540">
        <f>IF(OR(B4540=0,'Input and Summary Results'!D4122=0,'Input and Summary Results'!D4122=""),FALSE,'Input and Summary Results'!$D4122)</f>
        <v>-6.4328700000000003E-2</v>
      </c>
      <c r="D4540">
        <f>IF(OR(B4540=0,'Input and Summary Results'!E4122=0),FALSE,'Input and Summary Results'!$E4122)</f>
        <v>7.3788950000000006E-2</v>
      </c>
      <c r="E4540" t="e">
        <f t="shared" si="242"/>
        <v>#NUM!</v>
      </c>
      <c r="F4540">
        <f t="shared" si="243"/>
        <v>-0.49782452155880658</v>
      </c>
      <c r="G4540">
        <f>IF('Input and Summary Results'!$J$4="yes",IF(C4540=FALSE,FALSE,IF('Data Transformation'!E4540&lt;$R$10,E4540,$R$10)),IF(C4540=FALSE,FALSE,IF(C4540&lt;$R$10,C4540,$R$10)))</f>
        <v>-6.4328700000000003E-2</v>
      </c>
      <c r="H4540">
        <f>IF('Input and Summary Results'!$J$4="yes",'Data Transformation'!F4540,'Data Transformation'!D4540)</f>
        <v>7.3788950000000006E-2</v>
      </c>
      <c r="I4540">
        <f t="shared" si="241"/>
        <v>261</v>
      </c>
    </row>
    <row r="4541" spans="2:9" x14ac:dyDescent="0.25">
      <c r="B4541">
        <f>IF('Input and Summary Results'!D4123=0,FALSE,'Input and Summary Results'!$B4123)</f>
        <v>261</v>
      </c>
      <c r="C4541">
        <f>IF(OR(B4541=0,'Input and Summary Results'!D4123=0,'Input and Summary Results'!D4123=""),FALSE,'Input and Summary Results'!$D4123)</f>
        <v>-5.27175E-2</v>
      </c>
      <c r="D4541">
        <f>IF(OR(B4541=0,'Input and Summary Results'!E4123=0),FALSE,'Input and Summary Results'!$E4123)</f>
        <v>7.4570429999999993E-2</v>
      </c>
      <c r="E4541" t="e">
        <f t="shared" si="242"/>
        <v>#NUM!</v>
      </c>
      <c r="F4541">
        <f t="shared" si="243"/>
        <v>-0.61390556494522686</v>
      </c>
      <c r="G4541">
        <f>IF('Input and Summary Results'!$J$4="yes",IF(C4541=FALSE,FALSE,IF('Data Transformation'!E4541&lt;$R$10,E4541,$R$10)),IF(C4541=FALSE,FALSE,IF(C4541&lt;$R$10,C4541,$R$10)))</f>
        <v>-5.27175E-2</v>
      </c>
      <c r="H4541">
        <f>IF('Input and Summary Results'!$J$4="yes",'Data Transformation'!F4541,'Data Transformation'!D4541)</f>
        <v>7.4570429999999993E-2</v>
      </c>
      <c r="I4541">
        <f t="shared" si="241"/>
        <v>261</v>
      </c>
    </row>
    <row r="4542" spans="2:9" x14ac:dyDescent="0.25">
      <c r="B4542">
        <f>IF('Input and Summary Results'!D4124=0,FALSE,'Input and Summary Results'!$B4124)</f>
        <v>261</v>
      </c>
      <c r="C4542">
        <f>IF(OR(B4542=0,'Input and Summary Results'!D4124=0,'Input and Summary Results'!D4124=""),FALSE,'Input and Summary Results'!$D4124)</f>
        <v>-5.13476E-2</v>
      </c>
      <c r="D4542">
        <f>IF(OR(B4542=0,'Input and Summary Results'!E4124=0),FALSE,'Input and Summary Results'!$E4124)</f>
        <v>8.2726830000000001E-2</v>
      </c>
      <c r="E4542" t="e">
        <f t="shared" si="242"/>
        <v>#NUM!</v>
      </c>
      <c r="F4542">
        <f t="shared" si="243"/>
        <v>-0.69922341492104789</v>
      </c>
      <c r="G4542">
        <f>IF('Input and Summary Results'!$J$4="yes",IF(C4542=FALSE,FALSE,IF('Data Transformation'!E4542&lt;$R$10,E4542,$R$10)),IF(C4542=FALSE,FALSE,IF(C4542&lt;$R$10,C4542,$R$10)))</f>
        <v>-5.13476E-2</v>
      </c>
      <c r="H4542">
        <f>IF('Input and Summary Results'!$J$4="yes",'Data Transformation'!F4542,'Data Transformation'!D4542)</f>
        <v>8.2726830000000001E-2</v>
      </c>
      <c r="I4542">
        <f t="shared" si="241"/>
        <v>261</v>
      </c>
    </row>
    <row r="4543" spans="2:9" x14ac:dyDescent="0.25">
      <c r="B4543">
        <f>IF('Input and Summary Results'!D4125=0,FALSE,'Input and Summary Results'!$B4125)</f>
        <v>261</v>
      </c>
      <c r="C4543">
        <f>IF(OR(B4543=0,'Input and Summary Results'!D4125=0,'Input and Summary Results'!D4125=""),FALSE,'Input and Summary Results'!$D4125)</f>
        <v>-3.9859699999999998E-2</v>
      </c>
      <c r="D4543">
        <f>IF(OR(B4543=0,'Input and Summary Results'!E4125=0),FALSE,'Input and Summary Results'!$E4125)</f>
        <v>0.10175901</v>
      </c>
      <c r="E4543" t="e">
        <f t="shared" si="242"/>
        <v>#NUM!</v>
      </c>
      <c r="F4543">
        <f t="shared" si="243"/>
        <v>-1.1079714684255024</v>
      </c>
      <c r="G4543">
        <f>IF('Input and Summary Results'!$J$4="yes",IF(C4543=FALSE,FALSE,IF('Data Transformation'!E4543&lt;$R$10,E4543,$R$10)),IF(C4543=FALSE,FALSE,IF(C4543&lt;$R$10,C4543,$R$10)))</f>
        <v>-3.9859699999999998E-2</v>
      </c>
      <c r="H4543">
        <f>IF('Input and Summary Results'!$J$4="yes",'Data Transformation'!F4543,'Data Transformation'!D4543)</f>
        <v>0.10175901</v>
      </c>
      <c r="I4543">
        <f t="shared" si="241"/>
        <v>261</v>
      </c>
    </row>
    <row r="4544" spans="2:9" x14ac:dyDescent="0.25">
      <c r="B4544">
        <f>IF('Input and Summary Results'!D4126=0,FALSE,'Input and Summary Results'!$B4126)</f>
        <v>261</v>
      </c>
      <c r="C4544">
        <f>IF(OR(B4544=0,'Input and Summary Results'!D4126=0,'Input and Summary Results'!D4126=""),FALSE,'Input and Summary Results'!$D4126)</f>
        <v>-3.5639999999999998E-2</v>
      </c>
      <c r="D4544">
        <f>IF(OR(B4544=0,'Input and Summary Results'!E4126=0),FALSE,'Input and Summary Results'!$E4126)</f>
        <v>0.1168476</v>
      </c>
      <c r="E4544" t="e">
        <f t="shared" si="242"/>
        <v>#NUM!</v>
      </c>
      <c r="F4544">
        <f t="shared" si="243"/>
        <v>-1.4228916498316497</v>
      </c>
      <c r="G4544">
        <f>IF('Input and Summary Results'!$J$4="yes",IF(C4544=FALSE,FALSE,IF('Data Transformation'!E4544&lt;$R$10,E4544,$R$10)),IF(C4544=FALSE,FALSE,IF(C4544&lt;$R$10,C4544,$R$10)))</f>
        <v>-3.5639999999999998E-2</v>
      </c>
      <c r="H4544">
        <f>IF('Input and Summary Results'!$J$4="yes",'Data Transformation'!F4544,'Data Transformation'!D4544)</f>
        <v>0.1168476</v>
      </c>
      <c r="I4544">
        <f t="shared" si="241"/>
        <v>261</v>
      </c>
    </row>
    <row r="4545" spans="2:9" x14ac:dyDescent="0.25">
      <c r="B4545">
        <f>IF('Input and Summary Results'!D4127=0,FALSE,'Input and Summary Results'!$B4127)</f>
        <v>261</v>
      </c>
      <c r="C4545">
        <f>IF(OR(B4545=0,'Input and Summary Results'!D4127=0,'Input and Summary Results'!D4127=""),FALSE,'Input and Summary Results'!$D4127)</f>
        <v>-3.4722599999999999E-2</v>
      </c>
      <c r="D4545">
        <f>IF(OR(B4545=0,'Input and Summary Results'!E4127=0),FALSE,'Input and Summary Results'!$E4127)</f>
        <v>0.11581524</v>
      </c>
      <c r="E4545" t="e">
        <f t="shared" si="242"/>
        <v>#NUM!</v>
      </c>
      <c r="F4545">
        <f t="shared" si="243"/>
        <v>-1.4475820981147725</v>
      </c>
      <c r="G4545">
        <f>IF('Input and Summary Results'!$J$4="yes",IF(C4545=FALSE,FALSE,IF('Data Transformation'!E4545&lt;$R$10,E4545,$R$10)),IF(C4545=FALSE,FALSE,IF(C4545&lt;$R$10,C4545,$R$10)))</f>
        <v>-3.4722599999999999E-2</v>
      </c>
      <c r="H4545">
        <f>IF('Input and Summary Results'!$J$4="yes",'Data Transformation'!F4545,'Data Transformation'!D4545)</f>
        <v>0.11581524</v>
      </c>
      <c r="I4545">
        <f t="shared" si="241"/>
        <v>261</v>
      </c>
    </row>
    <row r="4546" spans="2:9" x14ac:dyDescent="0.25">
      <c r="B4546">
        <f>IF('Input and Summary Results'!D4128=0,FALSE,'Input and Summary Results'!$B4128)</f>
        <v>261</v>
      </c>
      <c r="C4546">
        <f>IF(OR(B4546=0,'Input and Summary Results'!D4128=0,'Input and Summary Results'!D4128=""),FALSE,'Input and Summary Results'!$D4128)</f>
        <v>-2.5444399999999999E-2</v>
      </c>
      <c r="D4546">
        <f>IF(OR(B4546=0,'Input and Summary Results'!E4128=0),FALSE,'Input and Summary Results'!$E4128)</f>
        <v>5.840965E-2</v>
      </c>
      <c r="E4546" t="e">
        <f t="shared" si="242"/>
        <v>#NUM!</v>
      </c>
      <c r="F4546">
        <f t="shared" si="243"/>
        <v>-0.99628162188929592</v>
      </c>
      <c r="G4546">
        <f>IF('Input and Summary Results'!$J$4="yes",IF(C4546=FALSE,FALSE,IF('Data Transformation'!E4546&lt;$R$10,E4546,$R$10)),IF(C4546=FALSE,FALSE,IF(C4546&lt;$R$10,C4546,$R$10)))</f>
        <v>-2.5444399999999999E-2</v>
      </c>
      <c r="H4546">
        <f>IF('Input and Summary Results'!$J$4="yes",'Data Transformation'!F4546,'Data Transformation'!D4546)</f>
        <v>5.840965E-2</v>
      </c>
      <c r="I4546">
        <f t="shared" si="241"/>
        <v>261</v>
      </c>
    </row>
    <row r="4547" spans="2:9" x14ac:dyDescent="0.25">
      <c r="B4547">
        <f>IF('Input and Summary Results'!D4129=0,FALSE,'Input and Summary Results'!$B4129)</f>
        <v>261</v>
      </c>
      <c r="C4547">
        <f>IF(OR(B4547=0,'Input and Summary Results'!D4129=0,'Input and Summary Results'!D4129=""),FALSE,'Input and Summary Results'!$D4129)</f>
        <v>-2.5316100000000001E-2</v>
      </c>
      <c r="D4547">
        <f>IF(OR(B4547=0,'Input and Summary Results'!E4129=0),FALSE,'Input and Summary Results'!$E4129)</f>
        <v>8.5458720000000002E-2</v>
      </c>
      <c r="E4547" t="e">
        <f t="shared" si="242"/>
        <v>#NUM!</v>
      </c>
      <c r="F4547">
        <f t="shared" si="243"/>
        <v>-1.4650394207638617</v>
      </c>
      <c r="G4547">
        <f>IF('Input and Summary Results'!$J$4="yes",IF(C4547=FALSE,FALSE,IF('Data Transformation'!E4547&lt;$R$10,E4547,$R$10)),IF(C4547=FALSE,FALSE,IF(C4547&lt;$R$10,C4547,$R$10)))</f>
        <v>-2.5316100000000001E-2</v>
      </c>
      <c r="H4547">
        <f>IF('Input and Summary Results'!$J$4="yes",'Data Transformation'!F4547,'Data Transformation'!D4547)</f>
        <v>8.5458720000000002E-2</v>
      </c>
      <c r="I4547">
        <f t="shared" si="241"/>
        <v>261</v>
      </c>
    </row>
    <row r="4548" spans="2:9" x14ac:dyDescent="0.25">
      <c r="B4548">
        <f>IF('Input and Summary Results'!D4130=0,FALSE,'Input and Summary Results'!$B4130)</f>
        <v>261</v>
      </c>
      <c r="C4548">
        <f>IF(OR(B4548=0,'Input and Summary Results'!D4130=0,'Input and Summary Results'!D4130=""),FALSE,'Input and Summary Results'!$D4130)</f>
        <v>-7.7761999999999996E-3</v>
      </c>
      <c r="D4548">
        <f>IF(OR(B4548=0,'Input and Summary Results'!E4130=0),FALSE,'Input and Summary Results'!$E4130)</f>
        <v>9.2714279999999996E-2</v>
      </c>
      <c r="E4548" t="e">
        <f t="shared" si="242"/>
        <v>#NUM!</v>
      </c>
      <c r="F4548">
        <f t="shared" si="243"/>
        <v>-5.1745065096062346</v>
      </c>
      <c r="G4548">
        <f>IF('Input and Summary Results'!$J$4="yes",IF(C4548=FALSE,FALSE,IF('Data Transformation'!E4548&lt;$R$10,E4548,$R$10)),IF(C4548=FALSE,FALSE,IF(C4548&lt;$R$10,C4548,$R$10)))</f>
        <v>-7.7761999999999996E-3</v>
      </c>
      <c r="H4548">
        <f>IF('Input and Summary Results'!$J$4="yes",'Data Transformation'!F4548,'Data Transformation'!D4548)</f>
        <v>9.2714279999999996E-2</v>
      </c>
      <c r="I4548">
        <f t="shared" si="241"/>
        <v>261</v>
      </c>
    </row>
    <row r="4549" spans="2:9" x14ac:dyDescent="0.25">
      <c r="B4549">
        <f>IF('Input and Summary Results'!D4131=0,FALSE,'Input and Summary Results'!$B4131)</f>
        <v>261</v>
      </c>
      <c r="C4549">
        <f>IF(OR(B4549=0,'Input and Summary Results'!D4131=0,'Input and Summary Results'!D4131=""),FALSE,'Input and Summary Results'!$D4131)</f>
        <v>2.62109E-3</v>
      </c>
      <c r="D4549">
        <f>IF(OR(B4549=0,'Input and Summary Results'!E4131=0),FALSE,'Input and Summary Results'!$E4131)</f>
        <v>7.1499160000000006E-2</v>
      </c>
      <c r="E4549">
        <f t="shared" si="242"/>
        <v>-2.5815180664886115</v>
      </c>
      <c r="F4549">
        <f t="shared" si="243"/>
        <v>11.838828670514939</v>
      </c>
      <c r="G4549">
        <f>IF('Input and Summary Results'!$J$4="yes",IF(C4549=FALSE,FALSE,IF('Data Transformation'!E4549&lt;$R$10,E4549,$R$10)),IF(C4549=FALSE,FALSE,IF(C4549&lt;$R$10,C4549,$R$10)))</f>
        <v>2.62109E-3</v>
      </c>
      <c r="H4549">
        <f>IF('Input and Summary Results'!$J$4="yes",'Data Transformation'!F4549,'Data Transformation'!D4549)</f>
        <v>7.1499160000000006E-2</v>
      </c>
      <c r="I4549">
        <f t="shared" ref="I4549:I4612" si="244">IF(G4549=FALSE,"",B4549)</f>
        <v>261</v>
      </c>
    </row>
    <row r="4550" spans="2:9" x14ac:dyDescent="0.25">
      <c r="B4550">
        <f>IF('Input and Summary Results'!D4132=0,FALSE,'Input and Summary Results'!$B4132)</f>
        <v>261</v>
      </c>
      <c r="C4550">
        <f>IF(OR(B4550=0,'Input and Summary Results'!D4132=0,'Input and Summary Results'!D4132=""),FALSE,'Input and Summary Results'!$D4132)</f>
        <v>4.7926950000000003E-2</v>
      </c>
      <c r="D4550">
        <f>IF(OR(B4550=0,'Input and Summary Results'!E4132=0),FALSE,'Input and Summary Results'!$E4132)</f>
        <v>6.7709850000000002E-2</v>
      </c>
      <c r="E4550">
        <f t="shared" si="242"/>
        <v>-1.3194202079854005</v>
      </c>
      <c r="F4550">
        <f t="shared" si="243"/>
        <v>0.6131430207847568</v>
      </c>
      <c r="G4550">
        <f>IF('Input and Summary Results'!$J$4="yes",IF(C4550=FALSE,FALSE,IF('Data Transformation'!E4550&lt;$R$10,E4550,$R$10)),IF(C4550=FALSE,FALSE,IF(C4550&lt;$R$10,C4550,$R$10)))</f>
        <v>4.7926950000000003E-2</v>
      </c>
      <c r="H4550">
        <f>IF('Input and Summary Results'!$J$4="yes",'Data Transformation'!F4550,'Data Transformation'!D4550)</f>
        <v>6.7709850000000002E-2</v>
      </c>
      <c r="I4550">
        <f t="shared" si="244"/>
        <v>261</v>
      </c>
    </row>
    <row r="4551" spans="2:9" x14ac:dyDescent="0.25">
      <c r="B4551">
        <f>IF('Input and Summary Results'!D4133=0,FALSE,'Input and Summary Results'!$B4133)</f>
        <v>261</v>
      </c>
      <c r="C4551">
        <f>IF(OR(B4551=0,'Input and Summary Results'!D4133=0,'Input and Summary Results'!D4133=""),FALSE,'Input and Summary Results'!$D4133)</f>
        <v>9.0445369999999997E-2</v>
      </c>
      <c r="D4551">
        <f>IF(OR(B4551=0,'Input and Summary Results'!E4133=0),FALSE,'Input and Summary Results'!$E4133)</f>
        <v>8.5073410000000002E-2</v>
      </c>
      <c r="E4551">
        <f t="shared" si="242"/>
        <v>-1.0436136602570969</v>
      </c>
      <c r="F4551">
        <f t="shared" si="243"/>
        <v>0.40822277514039695</v>
      </c>
      <c r="G4551">
        <f>IF('Input and Summary Results'!$J$4="yes",IF(C4551=FALSE,FALSE,IF('Data Transformation'!E4551&lt;$R$10,E4551,$R$10)),IF(C4551=FALSE,FALSE,IF(C4551&lt;$R$10,C4551,$R$10)))</f>
        <v>9.0445369999999997E-2</v>
      </c>
      <c r="H4551">
        <f>IF('Input and Summary Results'!$J$4="yes",'Data Transformation'!F4551,'Data Transformation'!D4551)</f>
        <v>8.5073410000000002E-2</v>
      </c>
      <c r="I4551">
        <f t="shared" si="244"/>
        <v>261</v>
      </c>
    </row>
    <row r="4552" spans="2:9" x14ac:dyDescent="0.25">
      <c r="B4552">
        <f>IF('Input and Summary Results'!D4134=0,FALSE,'Input and Summary Results'!$B4134)</f>
        <v>261</v>
      </c>
      <c r="C4552">
        <f>IF(OR(B4552=0,'Input and Summary Results'!D4134=0,'Input and Summary Results'!D4134=""),FALSE,'Input and Summary Results'!$D4134)</f>
        <v>9.6022389999999999E-2</v>
      </c>
      <c r="D4552">
        <f>IF(OR(B4552=0,'Input and Summary Results'!E4134=0),FALSE,'Input and Summary Results'!$E4134)</f>
        <v>7.8783320000000004E-2</v>
      </c>
      <c r="E4552">
        <f t="shared" si="242"/>
        <v>-1.0176274886304006</v>
      </c>
      <c r="F4552">
        <f t="shared" si="243"/>
        <v>0.3560832101762933</v>
      </c>
      <c r="G4552">
        <f>IF('Input and Summary Results'!$J$4="yes",IF(C4552=FALSE,FALSE,IF('Data Transformation'!E4552&lt;$R$10,E4552,$R$10)),IF(C4552=FALSE,FALSE,IF(C4552&lt;$R$10,C4552,$R$10)))</f>
        <v>9.6022389999999999E-2</v>
      </c>
      <c r="H4552">
        <f>IF('Input and Summary Results'!$J$4="yes",'Data Transformation'!F4552,'Data Transformation'!D4552)</f>
        <v>7.8783320000000004E-2</v>
      </c>
      <c r="I4552">
        <f t="shared" si="244"/>
        <v>261</v>
      </c>
    </row>
    <row r="4553" spans="2:9" x14ac:dyDescent="0.25">
      <c r="B4553">
        <f>IF('Input and Summary Results'!D4135=0,FALSE,'Input and Summary Results'!$B4135)</f>
        <v>262</v>
      </c>
      <c r="C4553">
        <f>IF(OR(B4553=0,'Input and Summary Results'!D4135=0,'Input and Summary Results'!D4135=""),FALSE,'Input and Summary Results'!$D4135)</f>
        <v>-9.0997900000000007E-2</v>
      </c>
      <c r="D4553">
        <f>IF(OR(B4553=0,'Input and Summary Results'!E4135=0),FALSE,'Input and Summary Results'!$E4135)</f>
        <v>0.1045925</v>
      </c>
      <c r="E4553" t="e">
        <f t="shared" si="242"/>
        <v>#NUM!</v>
      </c>
      <c r="F4553">
        <f t="shared" si="243"/>
        <v>-0.49883728086032753</v>
      </c>
      <c r="G4553">
        <f>IF('Input and Summary Results'!$J$4="yes",IF(C4553=FALSE,FALSE,IF('Data Transformation'!E4553&lt;$R$10,E4553,$R$10)),IF(C4553=FALSE,FALSE,IF(C4553&lt;$R$10,C4553,$R$10)))</f>
        <v>-9.0997900000000007E-2</v>
      </c>
      <c r="H4553">
        <f>IF('Input and Summary Results'!$J$4="yes",'Data Transformation'!F4553,'Data Transformation'!D4553)</f>
        <v>0.1045925</v>
      </c>
      <c r="I4553">
        <f t="shared" si="244"/>
        <v>262</v>
      </c>
    </row>
    <row r="4554" spans="2:9" x14ac:dyDescent="0.25">
      <c r="B4554">
        <f>IF('Input and Summary Results'!D4136=0,FALSE,'Input and Summary Results'!$B4136)</f>
        <v>262</v>
      </c>
      <c r="C4554">
        <f>IF(OR(B4554=0,'Input and Summary Results'!D4136=0,'Input and Summary Results'!D4136=""),FALSE,'Input and Summary Results'!$D4136)</f>
        <v>-4.7868800000000003E-2</v>
      </c>
      <c r="D4554">
        <f>IF(OR(B4554=0,'Input and Summary Results'!E4136=0),FALSE,'Input and Summary Results'!$E4136)</f>
        <v>9.6600039999999998E-2</v>
      </c>
      <c r="E4554" t="e">
        <f t="shared" si="242"/>
        <v>#NUM!</v>
      </c>
      <c r="F4554">
        <f t="shared" si="243"/>
        <v>-0.87581926766495077</v>
      </c>
      <c r="G4554">
        <f>IF('Input and Summary Results'!$J$4="yes",IF(C4554=FALSE,FALSE,IF('Data Transformation'!E4554&lt;$R$10,E4554,$R$10)),IF(C4554=FALSE,FALSE,IF(C4554&lt;$R$10,C4554,$R$10)))</f>
        <v>-4.7868800000000003E-2</v>
      </c>
      <c r="H4554">
        <f>IF('Input and Summary Results'!$J$4="yes",'Data Transformation'!F4554,'Data Transformation'!D4554)</f>
        <v>9.6600039999999998E-2</v>
      </c>
      <c r="I4554">
        <f t="shared" si="244"/>
        <v>262</v>
      </c>
    </row>
    <row r="4555" spans="2:9" x14ac:dyDescent="0.25">
      <c r="B4555">
        <f>IF('Input and Summary Results'!D4137=0,FALSE,'Input and Summary Results'!$B4137)</f>
        <v>262</v>
      </c>
      <c r="C4555">
        <f>IF(OR(B4555=0,'Input and Summary Results'!D4137=0,'Input and Summary Results'!D4137=""),FALSE,'Input and Summary Results'!$D4137)</f>
        <v>-2.9098599999999999E-2</v>
      </c>
      <c r="D4555">
        <f>IF(OR(B4555=0,'Input and Summary Results'!E4137=0),FALSE,'Input and Summary Results'!$E4137)</f>
        <v>5.1188919999999999E-2</v>
      </c>
      <c r="E4555" t="e">
        <f t="shared" si="242"/>
        <v>#NUM!</v>
      </c>
      <c r="F4555">
        <f t="shared" si="243"/>
        <v>-0.76347285711340063</v>
      </c>
      <c r="G4555">
        <f>IF('Input and Summary Results'!$J$4="yes",IF(C4555=FALSE,FALSE,IF('Data Transformation'!E4555&lt;$R$10,E4555,$R$10)),IF(C4555=FALSE,FALSE,IF(C4555&lt;$R$10,C4555,$R$10)))</f>
        <v>-2.9098599999999999E-2</v>
      </c>
      <c r="H4555">
        <f>IF('Input and Summary Results'!$J$4="yes",'Data Transformation'!F4555,'Data Transformation'!D4555)</f>
        <v>5.1188919999999999E-2</v>
      </c>
      <c r="I4555">
        <f t="shared" si="244"/>
        <v>262</v>
      </c>
    </row>
    <row r="4556" spans="2:9" x14ac:dyDescent="0.25">
      <c r="B4556">
        <f>IF('Input and Summary Results'!D4138=0,FALSE,'Input and Summary Results'!$B4138)</f>
        <v>262</v>
      </c>
      <c r="C4556">
        <f>IF(OR(B4556=0,'Input and Summary Results'!D4138=0,'Input and Summary Results'!D4138=""),FALSE,'Input and Summary Results'!$D4138)</f>
        <v>5.3023100000000002E-3</v>
      </c>
      <c r="D4556">
        <f>IF(OR(B4556=0,'Input and Summary Results'!E4138=0),FALSE,'Input and Summary Results'!$E4138)</f>
        <v>8.6351639999999993E-2</v>
      </c>
      <c r="E4556">
        <f t="shared" si="242"/>
        <v>-2.2755348847972487</v>
      </c>
      <c r="F4556">
        <f t="shared" si="243"/>
        <v>7.0679782509887188</v>
      </c>
      <c r="G4556">
        <f>IF('Input and Summary Results'!$J$4="yes",IF(C4556=FALSE,FALSE,IF('Data Transformation'!E4556&lt;$R$10,E4556,$R$10)),IF(C4556=FALSE,FALSE,IF(C4556&lt;$R$10,C4556,$R$10)))</f>
        <v>5.3023100000000002E-3</v>
      </c>
      <c r="H4556">
        <f>IF('Input and Summary Results'!$J$4="yes",'Data Transformation'!F4556,'Data Transformation'!D4556)</f>
        <v>8.6351639999999993E-2</v>
      </c>
      <c r="I4556">
        <f t="shared" si="244"/>
        <v>262</v>
      </c>
    </row>
    <row r="4557" spans="2:9" x14ac:dyDescent="0.25">
      <c r="B4557">
        <f>IF('Input and Summary Results'!D4139=0,FALSE,'Input and Summary Results'!$B4139)</f>
        <v>262</v>
      </c>
      <c r="C4557">
        <f>IF(OR(B4557=0,'Input and Summary Results'!D4139=0,'Input and Summary Results'!D4139=""),FALSE,'Input and Summary Results'!$D4139)</f>
        <v>7.0716299999999998E-3</v>
      </c>
      <c r="D4557">
        <f>IF(OR(B4557=0,'Input and Summary Results'!E4139=0),FALSE,'Input and Summary Results'!$E4139)</f>
        <v>5.1844420000000002E-2</v>
      </c>
      <c r="E4557">
        <f t="shared" si="242"/>
        <v>-2.1504804704443603</v>
      </c>
      <c r="F4557">
        <f t="shared" si="243"/>
        <v>3.1817951844199994</v>
      </c>
      <c r="G4557">
        <f>IF('Input and Summary Results'!$J$4="yes",IF(C4557=FALSE,FALSE,IF('Data Transformation'!E4557&lt;$R$10,E4557,$R$10)),IF(C4557=FALSE,FALSE,IF(C4557&lt;$R$10,C4557,$R$10)))</f>
        <v>7.0716299999999998E-3</v>
      </c>
      <c r="H4557">
        <f>IF('Input and Summary Results'!$J$4="yes",'Data Transformation'!F4557,'Data Transformation'!D4557)</f>
        <v>5.1844420000000002E-2</v>
      </c>
      <c r="I4557">
        <f t="shared" si="244"/>
        <v>262</v>
      </c>
    </row>
    <row r="4558" spans="2:9" x14ac:dyDescent="0.25">
      <c r="B4558">
        <f>IF('Input and Summary Results'!D4140=0,FALSE,'Input and Summary Results'!$B4140)</f>
        <v>262</v>
      </c>
      <c r="C4558">
        <f>IF(OR(B4558=0,'Input and Summary Results'!D4140=0,'Input and Summary Results'!D4140=""),FALSE,'Input and Summary Results'!$D4140)</f>
        <v>5.155469E-2</v>
      </c>
      <c r="D4558">
        <f>IF(OR(B4558=0,'Input and Summary Results'!E4140=0),FALSE,'Input and Summary Results'!$E4140)</f>
        <v>7.1054619999999999E-2</v>
      </c>
      <c r="E4558">
        <f t="shared" si="242"/>
        <v>-1.2877318202258532</v>
      </c>
      <c r="F4558">
        <f t="shared" si="243"/>
        <v>0.59815518394155798</v>
      </c>
      <c r="G4558">
        <f>IF('Input and Summary Results'!$J$4="yes",IF(C4558=FALSE,FALSE,IF('Data Transformation'!E4558&lt;$R$10,E4558,$R$10)),IF(C4558=FALSE,FALSE,IF(C4558&lt;$R$10,C4558,$R$10)))</f>
        <v>5.155469E-2</v>
      </c>
      <c r="H4558">
        <f>IF('Input and Summary Results'!$J$4="yes",'Data Transformation'!F4558,'Data Transformation'!D4558)</f>
        <v>7.1054619999999999E-2</v>
      </c>
      <c r="I4558">
        <f t="shared" si="244"/>
        <v>262</v>
      </c>
    </row>
    <row r="4559" spans="2:9" x14ac:dyDescent="0.25">
      <c r="B4559">
        <f>IF('Input and Summary Results'!D4141=0,FALSE,'Input and Summary Results'!$B4141)</f>
        <v>262</v>
      </c>
      <c r="C4559">
        <f>IF(OR(B4559=0,'Input and Summary Results'!D4141=0,'Input and Summary Results'!D4141=""),FALSE,'Input and Summary Results'!$D4141)</f>
        <v>5.408843E-2</v>
      </c>
      <c r="D4559">
        <f>IF(OR(B4559=0,'Input and Summary Results'!E4141=0),FALSE,'Input and Summary Results'!$E4141)</f>
        <v>7.5430179999999999E-2</v>
      </c>
      <c r="E4559">
        <f t="shared" si="242"/>
        <v>-1.2668956244413199</v>
      </c>
      <c r="F4559">
        <f t="shared" si="243"/>
        <v>0.60524400726735827</v>
      </c>
      <c r="G4559">
        <f>IF('Input and Summary Results'!$J$4="yes",IF(C4559=FALSE,FALSE,IF('Data Transformation'!E4559&lt;$R$10,E4559,$R$10)),IF(C4559=FALSE,FALSE,IF(C4559&lt;$R$10,C4559,$R$10)))</f>
        <v>5.408843E-2</v>
      </c>
      <c r="H4559">
        <f>IF('Input and Summary Results'!$J$4="yes",'Data Transformation'!F4559,'Data Transformation'!D4559)</f>
        <v>7.5430179999999999E-2</v>
      </c>
      <c r="I4559">
        <f t="shared" si="244"/>
        <v>262</v>
      </c>
    </row>
    <row r="4560" spans="2:9" x14ac:dyDescent="0.25">
      <c r="B4560">
        <f>IF('Input and Summary Results'!D4142=0,FALSE,'Input and Summary Results'!$B4142)</f>
        <v>262</v>
      </c>
      <c r="C4560">
        <f>IF(OR(B4560=0,'Input and Summary Results'!D4142=0,'Input and Summary Results'!D4142=""),FALSE,'Input and Summary Results'!$D4142)</f>
        <v>0.21156145000000001</v>
      </c>
      <c r="D4560">
        <f>IF(OR(B4560=0,'Input and Summary Results'!E4142=0),FALSE,'Input and Summary Results'!$E4142)</f>
        <v>8.8819300000000004E-2</v>
      </c>
      <c r="E4560">
        <f t="shared" si="242"/>
        <v>-0.6745634650750576</v>
      </c>
      <c r="F4560">
        <f t="shared" si="243"/>
        <v>0.18220510494704967</v>
      </c>
      <c r="G4560">
        <f>IF('Input and Summary Results'!$J$4="yes",IF(C4560=FALSE,FALSE,IF('Data Transformation'!E4560&lt;$R$10,E4560,$R$10)),IF(C4560=FALSE,FALSE,IF(C4560&lt;$R$10,C4560,$R$10)))</f>
        <v>0.21156145000000001</v>
      </c>
      <c r="H4560">
        <f>IF('Input and Summary Results'!$J$4="yes",'Data Transformation'!F4560,'Data Transformation'!D4560)</f>
        <v>8.8819300000000004E-2</v>
      </c>
      <c r="I4560">
        <f t="shared" si="244"/>
        <v>262</v>
      </c>
    </row>
    <row r="4561" spans="2:9" x14ac:dyDescent="0.25">
      <c r="B4561">
        <f>IF('Input and Summary Results'!D4143=0,FALSE,'Input and Summary Results'!$B4143)</f>
        <v>262</v>
      </c>
      <c r="C4561">
        <f>IF(OR(B4561=0,'Input and Summary Results'!D4143=0,'Input and Summary Results'!D4143=""),FALSE,'Input and Summary Results'!$D4143)</f>
        <v>0.39776895000000001</v>
      </c>
      <c r="D4561">
        <f>IF(OR(B4561=0,'Input and Summary Results'!E4143=0),FALSE,'Input and Summary Results'!$E4143)</f>
        <v>5.8075309999999998E-2</v>
      </c>
      <c r="E4561">
        <f t="shared" si="242"/>
        <v>-0.40036912108580519</v>
      </c>
      <c r="F4561">
        <f t="shared" si="243"/>
        <v>6.3365138329676052E-2</v>
      </c>
      <c r="G4561">
        <f>IF('Input and Summary Results'!$J$4="yes",IF(C4561=FALSE,FALSE,IF('Data Transformation'!E4561&lt;$R$10,E4561,$R$10)),IF(C4561=FALSE,FALSE,IF(C4561&lt;$R$10,C4561,$R$10)))</f>
        <v>0.39776895000000001</v>
      </c>
      <c r="H4561">
        <f>IF('Input and Summary Results'!$J$4="yes",'Data Transformation'!F4561,'Data Transformation'!D4561)</f>
        <v>5.8075309999999998E-2</v>
      </c>
      <c r="I4561">
        <f t="shared" si="244"/>
        <v>262</v>
      </c>
    </row>
    <row r="4562" spans="2:9" x14ac:dyDescent="0.25">
      <c r="B4562">
        <f>IF('Input and Summary Results'!D4144=0,FALSE,'Input and Summary Results'!$B4144)</f>
        <v>262</v>
      </c>
      <c r="C4562">
        <f>IF(OR(B4562=0,'Input and Summary Results'!D4144=0,'Input and Summary Results'!D4144=""),FALSE,'Input and Summary Results'!$D4144)</f>
        <v>0.57605152000000004</v>
      </c>
      <c r="D4562">
        <f>IF(OR(B4562=0,'Input and Summary Results'!E4144=0),FALSE,'Input and Summary Results'!$E4144)</f>
        <v>6.2450510000000001E-2</v>
      </c>
      <c r="E4562">
        <f t="shared" si="242"/>
        <v>-0.23953867308527016</v>
      </c>
      <c r="F4562">
        <f t="shared" si="243"/>
        <v>4.7050516141334021E-2</v>
      </c>
      <c r="G4562">
        <f>IF('Input and Summary Results'!$J$4="yes",IF(C4562=FALSE,FALSE,IF('Data Transformation'!E4562&lt;$R$10,E4562,$R$10)),IF(C4562=FALSE,FALSE,IF(C4562&lt;$R$10,C4562,$R$10)))</f>
        <v>0.57605152000000004</v>
      </c>
      <c r="H4562">
        <f>IF('Input and Summary Results'!$J$4="yes",'Data Transformation'!F4562,'Data Transformation'!D4562)</f>
        <v>6.2450510000000001E-2</v>
      </c>
      <c r="I4562">
        <f t="shared" si="244"/>
        <v>262</v>
      </c>
    </row>
    <row r="4563" spans="2:9" x14ac:dyDescent="0.25">
      <c r="B4563">
        <f>IF('Input and Summary Results'!D4145=0,FALSE,'Input and Summary Results'!$B4145)</f>
        <v>262</v>
      </c>
      <c r="C4563">
        <f>IF(OR(B4563=0,'Input and Summary Results'!D4145=0,'Input and Summary Results'!D4145=""),FALSE,'Input and Summary Results'!$D4145)</f>
        <v>0.86778750000000004</v>
      </c>
      <c r="D4563">
        <f>IF(OR(B4563=0,'Input and Summary Results'!E4145=0),FALSE,'Input and Summary Results'!$E4145)</f>
        <v>6.1057470000000003E-2</v>
      </c>
      <c r="E4563">
        <f t="shared" si="242"/>
        <v>-6.1586609934073729E-2</v>
      </c>
      <c r="F4563">
        <f t="shared" si="243"/>
        <v>3.0536210742837386E-2</v>
      </c>
      <c r="G4563">
        <f>IF('Input and Summary Results'!$J$4="yes",IF(C4563=FALSE,FALSE,IF('Data Transformation'!E4563&lt;$R$10,E4563,$R$10)),IF(C4563=FALSE,FALSE,IF(C4563&lt;$R$10,C4563,$R$10)))</f>
        <v>0.86778750000000004</v>
      </c>
      <c r="H4563">
        <f>IF('Input and Summary Results'!$J$4="yes",'Data Transformation'!F4563,'Data Transformation'!D4563)</f>
        <v>6.1057470000000003E-2</v>
      </c>
      <c r="I4563">
        <f t="shared" si="244"/>
        <v>262</v>
      </c>
    </row>
    <row r="4564" spans="2:9" x14ac:dyDescent="0.25">
      <c r="B4564">
        <f>IF('Input and Summary Results'!D4146=0,FALSE,'Input and Summary Results'!$B4146)</f>
        <v>262</v>
      </c>
      <c r="C4564">
        <f>IF(OR(B4564=0,'Input and Summary Results'!D4146=0,'Input and Summary Results'!D4146=""),FALSE,'Input and Summary Results'!$D4146)</f>
        <v>0.90439502000000005</v>
      </c>
      <c r="D4564">
        <f>IF(OR(B4564=0,'Input and Summary Results'!E4146=0),FALSE,'Input and Summary Results'!$E4146)</f>
        <v>7.6335420000000001E-2</v>
      </c>
      <c r="E4564">
        <f t="shared" si="242"/>
        <v>-4.364183773808266E-2</v>
      </c>
      <c r="F4564">
        <f t="shared" si="243"/>
        <v>3.6631750006761422E-2</v>
      </c>
      <c r="G4564">
        <f>IF('Input and Summary Results'!$J$4="yes",IF(C4564=FALSE,FALSE,IF('Data Transformation'!E4564&lt;$R$10,E4564,$R$10)),IF(C4564=FALSE,FALSE,IF(C4564&lt;$R$10,C4564,$R$10)))</f>
        <v>0.90439502000000005</v>
      </c>
      <c r="H4564">
        <f>IF('Input and Summary Results'!$J$4="yes",'Data Transformation'!F4564,'Data Transformation'!D4564)</f>
        <v>7.6335420000000001E-2</v>
      </c>
      <c r="I4564">
        <f t="shared" si="244"/>
        <v>262</v>
      </c>
    </row>
    <row r="4565" spans="2:9" x14ac:dyDescent="0.25">
      <c r="B4565">
        <f>IF('Input and Summary Results'!D4147=0,FALSE,'Input and Summary Results'!$B4147)</f>
        <v>262</v>
      </c>
      <c r="C4565">
        <f>IF(OR(B4565=0,'Input and Summary Results'!D4147=0,'Input and Summary Results'!D4147=""),FALSE,'Input and Summary Results'!$D4147)</f>
        <v>0.93219039999999997</v>
      </c>
      <c r="D4565">
        <f>IF(OR(B4565=0,'Input and Summary Results'!E4147=0),FALSE,'Input and Summary Results'!$E4147)</f>
        <v>7.8460450000000001E-2</v>
      </c>
      <c r="E4565">
        <f t="shared" si="242"/>
        <v>-3.0495373886263305E-2</v>
      </c>
      <c r="F4565">
        <f t="shared" si="243"/>
        <v>3.6528841425528522E-2</v>
      </c>
      <c r="G4565">
        <f>IF('Input and Summary Results'!$J$4="yes",IF(C4565=FALSE,FALSE,IF('Data Transformation'!E4565&lt;$R$10,E4565,$R$10)),IF(C4565=FALSE,FALSE,IF(C4565&lt;$R$10,C4565,$R$10)))</f>
        <v>0.93219039999999997</v>
      </c>
      <c r="H4565">
        <f>IF('Input and Summary Results'!$J$4="yes",'Data Transformation'!F4565,'Data Transformation'!D4565)</f>
        <v>7.8460450000000001E-2</v>
      </c>
      <c r="I4565">
        <f t="shared" si="244"/>
        <v>262</v>
      </c>
    </row>
    <row r="4566" spans="2:9" x14ac:dyDescent="0.25">
      <c r="B4566">
        <f>IF('Input and Summary Results'!D4148=0,FALSE,'Input and Summary Results'!$B4148)</f>
        <v>262</v>
      </c>
      <c r="C4566">
        <f>IF(OR(B4566=0,'Input and Summary Results'!D4148=0,'Input and Summary Results'!D4148=""),FALSE,'Input and Summary Results'!$D4148)</f>
        <v>0.94764817000000001</v>
      </c>
      <c r="D4566">
        <f>IF(OR(B4566=0,'Input and Summary Results'!E4148=0),FALSE,'Input and Summary Results'!$E4148)</f>
        <v>4.7125720000000003E-2</v>
      </c>
      <c r="E4566">
        <f t="shared" si="242"/>
        <v>-2.3352871721442382E-2</v>
      </c>
      <c r="F4566">
        <f t="shared" si="243"/>
        <v>2.1582442859568864E-2</v>
      </c>
      <c r="G4566">
        <f>IF('Input and Summary Results'!$J$4="yes",IF(C4566=FALSE,FALSE,IF('Data Transformation'!E4566&lt;$R$10,E4566,$R$10)),IF(C4566=FALSE,FALSE,IF(C4566&lt;$R$10,C4566,$R$10)))</f>
        <v>0.94764817000000001</v>
      </c>
      <c r="H4566">
        <f>IF('Input and Summary Results'!$J$4="yes",'Data Transformation'!F4566,'Data Transformation'!D4566)</f>
        <v>4.7125720000000003E-2</v>
      </c>
      <c r="I4566">
        <f t="shared" si="244"/>
        <v>262</v>
      </c>
    </row>
    <row r="4567" spans="2:9" x14ac:dyDescent="0.25">
      <c r="B4567">
        <f>IF('Input and Summary Results'!D4149=0,FALSE,'Input and Summary Results'!$B4149)</f>
        <v>262</v>
      </c>
      <c r="C4567">
        <f>IF(OR(B4567=0,'Input and Summary Results'!D4149=0,'Input and Summary Results'!D4149=""),FALSE,'Input and Summary Results'!$D4149)</f>
        <v>1.04260373</v>
      </c>
      <c r="D4567">
        <f>IF(OR(B4567=0,'Input and Summary Results'!E4149=0),FALSE,'Input and Summary Results'!$E4149)</f>
        <v>6.5445600000000007E-2</v>
      </c>
      <c r="E4567">
        <f t="shared" si="242"/>
        <v>1.8119274317760083E-2</v>
      </c>
      <c r="F4567">
        <f t="shared" si="243"/>
        <v>2.724274773120177E-2</v>
      </c>
      <c r="G4567">
        <f>IF('Input and Summary Results'!$J$4="yes",IF(C4567=FALSE,FALSE,IF('Data Transformation'!E4567&lt;$R$10,E4567,$R$10)),IF(C4567=FALSE,FALSE,IF(C4567&lt;$R$10,C4567,$R$10)))</f>
        <v>1.04260373</v>
      </c>
      <c r="H4567">
        <f>IF('Input and Summary Results'!$J$4="yes",'Data Transformation'!F4567,'Data Transformation'!D4567)</f>
        <v>6.5445600000000007E-2</v>
      </c>
      <c r="I4567">
        <f t="shared" si="244"/>
        <v>262</v>
      </c>
    </row>
    <row r="4568" spans="2:9" x14ac:dyDescent="0.25">
      <c r="B4568">
        <f>IF('Input and Summary Results'!D4150=0,FALSE,'Input and Summary Results'!$B4150)</f>
        <v>262</v>
      </c>
      <c r="C4568">
        <f>IF(OR(B4568=0,'Input and Summary Results'!D4150=0,'Input and Summary Results'!D4150=""),FALSE,'Input and Summary Results'!$D4150)</f>
        <v>1.3266052100000001</v>
      </c>
      <c r="D4568">
        <f>IF(OR(B4568=0,'Input and Summary Results'!E4150=0),FALSE,'Input and Summary Results'!$E4150)</f>
        <v>0.10174524</v>
      </c>
      <c r="E4568">
        <f t="shared" si="242"/>
        <v>0.12274169857807263</v>
      </c>
      <c r="F4568">
        <f t="shared" si="243"/>
        <v>3.3286040057086762E-2</v>
      </c>
      <c r="G4568">
        <f>IF('Input and Summary Results'!$J$4="yes",IF(C4568=FALSE,FALSE,IF('Data Transformation'!E4568&lt;$R$10,E4568,$R$10)),IF(C4568=FALSE,FALSE,IF(C4568&lt;$R$10,C4568,$R$10)))</f>
        <v>1.3266052100000001</v>
      </c>
      <c r="H4568">
        <f>IF('Input and Summary Results'!$J$4="yes",'Data Transformation'!F4568,'Data Transformation'!D4568)</f>
        <v>0.10174524</v>
      </c>
      <c r="I4568">
        <f t="shared" si="244"/>
        <v>262</v>
      </c>
    </row>
    <row r="4569" spans="2:9" x14ac:dyDescent="0.25">
      <c r="B4569">
        <f>IF('Input and Summary Results'!D4151=0,FALSE,'Input and Summary Results'!$B4151)</f>
        <v>263</v>
      </c>
      <c r="C4569">
        <f>IF(OR(B4569=0,'Input and Summary Results'!D4151=0,'Input and Summary Results'!D4151=""),FALSE,'Input and Summary Results'!$D4151)</f>
        <v>2.0739839999999999E-2</v>
      </c>
      <c r="D4569">
        <f>IF(OR(B4569=0,'Input and Summary Results'!E4151=0),FALSE,'Input and Summary Results'!$E4151)</f>
        <v>0.11527147</v>
      </c>
      <c r="E4569">
        <f t="shared" si="242"/>
        <v>-1.6831945983512757</v>
      </c>
      <c r="F4569">
        <f t="shared" si="243"/>
        <v>2.4121602664244275</v>
      </c>
      <c r="G4569">
        <f>IF('Input and Summary Results'!$J$4="yes",IF(C4569=FALSE,FALSE,IF('Data Transformation'!E4569&lt;$R$10,E4569,$R$10)),IF(C4569=FALSE,FALSE,IF(C4569&lt;$R$10,C4569,$R$10)))</f>
        <v>2.0739839999999999E-2</v>
      </c>
      <c r="H4569">
        <f>IF('Input and Summary Results'!$J$4="yes",'Data Transformation'!F4569,'Data Transformation'!D4569)</f>
        <v>0.11527147</v>
      </c>
      <c r="I4569">
        <f t="shared" si="244"/>
        <v>263</v>
      </c>
    </row>
    <row r="4570" spans="2:9" x14ac:dyDescent="0.25">
      <c r="B4570">
        <f>IF('Input and Summary Results'!D4152=0,FALSE,'Input and Summary Results'!$B4152)</f>
        <v>263</v>
      </c>
      <c r="C4570">
        <f>IF(OR(B4570=0,'Input and Summary Results'!D4152=0,'Input and Summary Results'!D4152=""),FALSE,'Input and Summary Results'!$D4152)</f>
        <v>2.5914110000000001E-2</v>
      </c>
      <c r="D4570">
        <f>IF(OR(B4570=0,'Input and Summary Results'!E4152=0),FALSE,'Input and Summary Results'!$E4152)</f>
        <v>9.0807830000000006E-2</v>
      </c>
      <c r="E4570">
        <f t="shared" si="242"/>
        <v>-1.586463702075317</v>
      </c>
      <c r="F4570">
        <f t="shared" si="243"/>
        <v>1.520816197044776</v>
      </c>
      <c r="G4570">
        <f>IF('Input and Summary Results'!$J$4="yes",IF(C4570=FALSE,FALSE,IF('Data Transformation'!E4570&lt;$R$10,E4570,$R$10)),IF(C4570=FALSE,FALSE,IF(C4570&lt;$R$10,C4570,$R$10)))</f>
        <v>2.5914110000000001E-2</v>
      </c>
      <c r="H4570">
        <f>IF('Input and Summary Results'!$J$4="yes",'Data Transformation'!F4570,'Data Transformation'!D4570)</f>
        <v>9.0807830000000006E-2</v>
      </c>
      <c r="I4570">
        <f t="shared" si="244"/>
        <v>263</v>
      </c>
    </row>
    <row r="4571" spans="2:9" x14ac:dyDescent="0.25">
      <c r="B4571">
        <f>IF('Input and Summary Results'!D4153=0,FALSE,'Input and Summary Results'!$B4153)</f>
        <v>263</v>
      </c>
      <c r="C4571">
        <f>IF(OR(B4571=0,'Input and Summary Results'!D4153=0,'Input and Summary Results'!D4153=""),FALSE,'Input and Summary Results'!$D4153)</f>
        <v>3.205057E-2</v>
      </c>
      <c r="D4571">
        <f>IF(OR(B4571=0,'Input and Summary Results'!E4153=0),FALSE,'Input and Summary Results'!$E4153)</f>
        <v>7.9327270000000005E-2</v>
      </c>
      <c r="E4571">
        <f t="shared" si="242"/>
        <v>-1.4941642424118275</v>
      </c>
      <c r="F4571">
        <f t="shared" si="243"/>
        <v>1.0741785615669239</v>
      </c>
      <c r="G4571">
        <f>IF('Input and Summary Results'!$J$4="yes",IF(C4571=FALSE,FALSE,IF('Data Transformation'!E4571&lt;$R$10,E4571,$R$10)),IF(C4571=FALSE,FALSE,IF(C4571&lt;$R$10,C4571,$R$10)))</f>
        <v>3.205057E-2</v>
      </c>
      <c r="H4571">
        <f>IF('Input and Summary Results'!$J$4="yes",'Data Transformation'!F4571,'Data Transformation'!D4571)</f>
        <v>7.9327270000000005E-2</v>
      </c>
      <c r="I4571">
        <f t="shared" si="244"/>
        <v>263</v>
      </c>
    </row>
    <row r="4572" spans="2:9" x14ac:dyDescent="0.25">
      <c r="B4572">
        <f>IF('Input and Summary Results'!D4154=0,FALSE,'Input and Summary Results'!$B4154)</f>
        <v>263</v>
      </c>
      <c r="C4572">
        <f>IF(OR(B4572=0,'Input and Summary Results'!D4154=0,'Input and Summary Results'!D4154=""),FALSE,'Input and Summary Results'!$D4154)</f>
        <v>7.8468999999999997E-2</v>
      </c>
      <c r="D4572">
        <f>IF(OR(B4572=0,'Input and Summary Results'!E4154=0),FALSE,'Input and Summary Results'!$E4154)</f>
        <v>5.56363E-2</v>
      </c>
      <c r="E4572">
        <f t="shared" si="242"/>
        <v>-1.1053018819549243</v>
      </c>
      <c r="F4572">
        <f t="shared" si="243"/>
        <v>0.30771583937605934</v>
      </c>
      <c r="G4572">
        <f>IF('Input and Summary Results'!$J$4="yes",IF(C4572=FALSE,FALSE,IF('Data Transformation'!E4572&lt;$R$10,E4572,$R$10)),IF(C4572=FALSE,FALSE,IF(C4572&lt;$R$10,C4572,$R$10)))</f>
        <v>7.8468999999999997E-2</v>
      </c>
      <c r="H4572">
        <f>IF('Input and Summary Results'!$J$4="yes",'Data Transformation'!F4572,'Data Transformation'!D4572)</f>
        <v>5.56363E-2</v>
      </c>
      <c r="I4572">
        <f t="shared" si="244"/>
        <v>263</v>
      </c>
    </row>
    <row r="4573" spans="2:9" x14ac:dyDescent="0.25">
      <c r="B4573">
        <f>IF('Input and Summary Results'!D4155=0,FALSE,'Input and Summary Results'!$B4155)</f>
        <v>263</v>
      </c>
      <c r="C4573">
        <f>IF(OR(B4573=0,'Input and Summary Results'!D4155=0,'Input and Summary Results'!D4155=""),FALSE,'Input and Summary Results'!$D4155)</f>
        <v>8.2276849999999999E-2</v>
      </c>
      <c r="D4573">
        <f>IF(OR(B4573=0,'Input and Summary Results'!E4155=0),FALSE,'Input and Summary Results'!$E4155)</f>
        <v>8.2930859999999995E-2</v>
      </c>
      <c r="E4573">
        <f t="shared" si="242"/>
        <v>-1.084722343785838</v>
      </c>
      <c r="F4573">
        <f t="shared" si="243"/>
        <v>0.43744982021066681</v>
      </c>
      <c r="G4573">
        <f>IF('Input and Summary Results'!$J$4="yes",IF(C4573=FALSE,FALSE,IF('Data Transformation'!E4573&lt;$R$10,E4573,$R$10)),IF(C4573=FALSE,FALSE,IF(C4573&lt;$R$10,C4573,$R$10)))</f>
        <v>8.2276849999999999E-2</v>
      </c>
      <c r="H4573">
        <f>IF('Input and Summary Results'!$J$4="yes",'Data Transformation'!F4573,'Data Transformation'!D4573)</f>
        <v>8.2930859999999995E-2</v>
      </c>
      <c r="I4573">
        <f t="shared" si="244"/>
        <v>263</v>
      </c>
    </row>
    <row r="4574" spans="2:9" x14ac:dyDescent="0.25">
      <c r="B4574">
        <f>IF('Input and Summary Results'!D4156=0,FALSE,'Input and Summary Results'!$B4156)</f>
        <v>263</v>
      </c>
      <c r="C4574">
        <f>IF(OR(B4574=0,'Input and Summary Results'!D4156=0,'Input and Summary Results'!D4156=""),FALSE,'Input and Summary Results'!$D4156)</f>
        <v>9.3678330000000004E-2</v>
      </c>
      <c r="D4574">
        <f>IF(OR(B4574=0,'Input and Summary Results'!E4156=0),FALSE,'Input and Summary Results'!$E4156)</f>
        <v>9.854715E-2</v>
      </c>
      <c r="E4574">
        <f t="shared" si="242"/>
        <v>-1.0283608600177752</v>
      </c>
      <c r="F4574">
        <f t="shared" si="243"/>
        <v>0.4565566348161843</v>
      </c>
      <c r="G4574">
        <f>IF('Input and Summary Results'!$J$4="yes",IF(C4574=FALSE,FALSE,IF('Data Transformation'!E4574&lt;$R$10,E4574,$R$10)),IF(C4574=FALSE,FALSE,IF(C4574&lt;$R$10,C4574,$R$10)))</f>
        <v>9.3678330000000004E-2</v>
      </c>
      <c r="H4574">
        <f>IF('Input and Summary Results'!$J$4="yes",'Data Transformation'!F4574,'Data Transformation'!D4574)</f>
        <v>9.854715E-2</v>
      </c>
      <c r="I4574">
        <f t="shared" si="244"/>
        <v>263</v>
      </c>
    </row>
    <row r="4575" spans="2:9" x14ac:dyDescent="0.25">
      <c r="B4575">
        <f>IF('Input and Summary Results'!D4157=0,FALSE,'Input and Summary Results'!$B4157)</f>
        <v>263</v>
      </c>
      <c r="C4575">
        <f>IF(OR(B4575=0,'Input and Summary Results'!D4157=0,'Input and Summary Results'!D4157=""),FALSE,'Input and Summary Results'!$D4157)</f>
        <v>0.14897904000000001</v>
      </c>
      <c r="D4575">
        <f>IF(OR(B4575=0,'Input and Summary Results'!E4157=0),FALSE,'Input and Summary Results'!$E4157)</f>
        <v>4.8450119999999999E-2</v>
      </c>
      <c r="E4575">
        <f t="shared" si="242"/>
        <v>-0.82687482858539196</v>
      </c>
      <c r="F4575">
        <f t="shared" si="243"/>
        <v>0.14114302307223886</v>
      </c>
      <c r="G4575">
        <f>IF('Input and Summary Results'!$J$4="yes",IF(C4575=FALSE,FALSE,IF('Data Transformation'!E4575&lt;$R$10,E4575,$R$10)),IF(C4575=FALSE,FALSE,IF(C4575&lt;$R$10,C4575,$R$10)))</f>
        <v>0.14897904000000001</v>
      </c>
      <c r="H4575">
        <f>IF('Input and Summary Results'!$J$4="yes",'Data Transformation'!F4575,'Data Transformation'!D4575)</f>
        <v>4.8450119999999999E-2</v>
      </c>
      <c r="I4575">
        <f t="shared" si="244"/>
        <v>263</v>
      </c>
    </row>
    <row r="4576" spans="2:9" x14ac:dyDescent="0.25">
      <c r="B4576">
        <f>IF('Input and Summary Results'!D4158=0,FALSE,'Input and Summary Results'!$B4158)</f>
        <v>263</v>
      </c>
      <c r="C4576">
        <f>IF(OR(B4576=0,'Input and Summary Results'!D4158=0,'Input and Summary Results'!D4158=""),FALSE,'Input and Summary Results'!$D4158)</f>
        <v>0.26852870000000001</v>
      </c>
      <c r="D4576">
        <f>IF(OR(B4576=0,'Input and Summary Results'!E4158=0),FALSE,'Input and Summary Results'!$E4158)</f>
        <v>8.0565700000000004E-2</v>
      </c>
      <c r="E4576">
        <f t="shared" si="242"/>
        <v>-0.57100929065148198</v>
      </c>
      <c r="F4576">
        <f t="shared" si="243"/>
        <v>0.13021145896136987</v>
      </c>
      <c r="G4576">
        <f>IF('Input and Summary Results'!$J$4="yes",IF(C4576=FALSE,FALSE,IF('Data Transformation'!E4576&lt;$R$10,E4576,$R$10)),IF(C4576=FALSE,FALSE,IF(C4576&lt;$R$10,C4576,$R$10)))</f>
        <v>0.26852870000000001</v>
      </c>
      <c r="H4576">
        <f>IF('Input and Summary Results'!$J$4="yes",'Data Transformation'!F4576,'Data Transformation'!D4576)</f>
        <v>8.0565700000000004E-2</v>
      </c>
      <c r="I4576">
        <f t="shared" si="244"/>
        <v>263</v>
      </c>
    </row>
    <row r="4577" spans="2:9" x14ac:dyDescent="0.25">
      <c r="B4577">
        <f>IF('Input and Summary Results'!D4159=0,FALSE,'Input and Summary Results'!$B4159)</f>
        <v>263</v>
      </c>
      <c r="C4577">
        <f>IF(OR(B4577=0,'Input and Summary Results'!D4159=0,'Input and Summary Results'!D4159=""),FALSE,'Input and Summary Results'!$D4159)</f>
        <v>0.29282425000000001</v>
      </c>
      <c r="D4577">
        <f>IF(OR(B4577=0,'Input and Summary Results'!E4159=0),FALSE,'Input and Summary Results'!$E4159)</f>
        <v>5.0355709999999998E-2</v>
      </c>
      <c r="E4577">
        <f t="shared" si="242"/>
        <v>-0.53339296038314876</v>
      </c>
      <c r="F4577">
        <f t="shared" si="243"/>
        <v>7.4633088413954773E-2</v>
      </c>
      <c r="G4577">
        <f>IF('Input and Summary Results'!$J$4="yes",IF(C4577=FALSE,FALSE,IF('Data Transformation'!E4577&lt;$R$10,E4577,$R$10)),IF(C4577=FALSE,FALSE,IF(C4577&lt;$R$10,C4577,$R$10)))</f>
        <v>0.29282425000000001</v>
      </c>
      <c r="H4577">
        <f>IF('Input and Summary Results'!$J$4="yes",'Data Transformation'!F4577,'Data Transformation'!D4577)</f>
        <v>5.0355709999999998E-2</v>
      </c>
      <c r="I4577">
        <f t="shared" si="244"/>
        <v>263</v>
      </c>
    </row>
    <row r="4578" spans="2:9" x14ac:dyDescent="0.25">
      <c r="B4578">
        <f>IF('Input and Summary Results'!D4160=0,FALSE,'Input and Summary Results'!$B4160)</f>
        <v>263</v>
      </c>
      <c r="C4578">
        <f>IF(OR(B4578=0,'Input and Summary Results'!D4160=0,'Input and Summary Results'!D4160=""),FALSE,'Input and Summary Results'!$D4160)</f>
        <v>0.43056989000000001</v>
      </c>
      <c r="D4578">
        <f>IF(OR(B4578=0,'Input and Summary Results'!E4160=0),FALSE,'Input and Summary Results'!$E4160)</f>
        <v>6.0179530000000002E-2</v>
      </c>
      <c r="E4578">
        <f t="shared" si="242"/>
        <v>-0.36595634391352272</v>
      </c>
      <c r="F4578">
        <f t="shared" si="243"/>
        <v>6.0658946727556819E-2</v>
      </c>
      <c r="G4578">
        <f>IF('Input and Summary Results'!$J$4="yes",IF(C4578=FALSE,FALSE,IF('Data Transformation'!E4578&lt;$R$10,E4578,$R$10)),IF(C4578=FALSE,FALSE,IF(C4578&lt;$R$10,C4578,$R$10)))</f>
        <v>0.43056989000000001</v>
      </c>
      <c r="H4578">
        <f>IF('Input and Summary Results'!$J$4="yes",'Data Transformation'!F4578,'Data Transformation'!D4578)</f>
        <v>6.0179530000000002E-2</v>
      </c>
      <c r="I4578">
        <f t="shared" si="244"/>
        <v>263</v>
      </c>
    </row>
    <row r="4579" spans="2:9" x14ac:dyDescent="0.25">
      <c r="B4579">
        <f>IF('Input and Summary Results'!D4161=0,FALSE,'Input and Summary Results'!$B4161)</f>
        <v>263</v>
      </c>
      <c r="C4579">
        <f>IF(OR(B4579=0,'Input and Summary Results'!D4161=0,'Input and Summary Results'!D4161=""),FALSE,'Input and Summary Results'!$D4161)</f>
        <v>0.45596618</v>
      </c>
      <c r="D4579">
        <f>IF(OR(B4579=0,'Input and Summary Results'!E4161=0),FALSE,'Input and Summary Results'!$E4161)</f>
        <v>6.6735660000000002E-2</v>
      </c>
      <c r="E4579">
        <f t="shared" si="242"/>
        <v>-0.34106736870415921</v>
      </c>
      <c r="F4579">
        <f t="shared" si="243"/>
        <v>6.3520668221489593E-2</v>
      </c>
      <c r="G4579">
        <f>IF('Input and Summary Results'!$J$4="yes",IF(C4579=FALSE,FALSE,IF('Data Transformation'!E4579&lt;$R$10,E4579,$R$10)),IF(C4579=FALSE,FALSE,IF(C4579&lt;$R$10,C4579,$R$10)))</f>
        <v>0.45596618</v>
      </c>
      <c r="H4579">
        <f>IF('Input and Summary Results'!$J$4="yes",'Data Transformation'!F4579,'Data Transformation'!D4579)</f>
        <v>6.6735660000000002E-2</v>
      </c>
      <c r="I4579">
        <f t="shared" si="244"/>
        <v>263</v>
      </c>
    </row>
    <row r="4580" spans="2:9" x14ac:dyDescent="0.25">
      <c r="B4580">
        <f>IF('Input and Summary Results'!D4162=0,FALSE,'Input and Summary Results'!$B4162)</f>
        <v>263</v>
      </c>
      <c r="C4580">
        <f>IF(OR(B4580=0,'Input and Summary Results'!D4162=0,'Input and Summary Results'!D4162=""),FALSE,'Input and Summary Results'!$D4162)</f>
        <v>0.48263971999999999</v>
      </c>
      <c r="D4580">
        <f>IF(OR(B4580=0,'Input and Summary Results'!E4162=0),FALSE,'Input and Summary Results'!$E4162)</f>
        <v>6.7623820000000001E-2</v>
      </c>
      <c r="E4580">
        <f t="shared" si="242"/>
        <v>-0.31637693964443303</v>
      </c>
      <c r="F4580">
        <f t="shared" si="243"/>
        <v>6.0808791037753794E-2</v>
      </c>
      <c r="G4580">
        <f>IF('Input and Summary Results'!$J$4="yes",IF(C4580=FALSE,FALSE,IF('Data Transformation'!E4580&lt;$R$10,E4580,$R$10)),IF(C4580=FALSE,FALSE,IF(C4580&lt;$R$10,C4580,$R$10)))</f>
        <v>0.48263971999999999</v>
      </c>
      <c r="H4580">
        <f>IF('Input and Summary Results'!$J$4="yes",'Data Transformation'!F4580,'Data Transformation'!D4580)</f>
        <v>6.7623820000000001E-2</v>
      </c>
      <c r="I4580">
        <f t="shared" si="244"/>
        <v>263</v>
      </c>
    </row>
    <row r="4581" spans="2:9" x14ac:dyDescent="0.25">
      <c r="B4581">
        <f>IF('Input and Summary Results'!D4163=0,FALSE,'Input and Summary Results'!$B4163)</f>
        <v>263</v>
      </c>
      <c r="C4581">
        <f>IF(OR(B4581=0,'Input and Summary Results'!D4163=0,'Input and Summary Results'!D4163=""),FALSE,'Input and Summary Results'!$D4163)</f>
        <v>0.52316823999999995</v>
      </c>
      <c r="D4581">
        <f>IF(OR(B4581=0,'Input and Summary Results'!E4163=0),FALSE,'Input and Summary Results'!$E4163)</f>
        <v>8.3963380000000004E-2</v>
      </c>
      <c r="E4581">
        <f t="shared" si="242"/>
        <v>-0.28135862861996808</v>
      </c>
      <c r="F4581">
        <f t="shared" si="243"/>
        <v>6.9652750556876322E-2</v>
      </c>
      <c r="G4581">
        <f>IF('Input and Summary Results'!$J$4="yes",IF(C4581=FALSE,FALSE,IF('Data Transformation'!E4581&lt;$R$10,E4581,$R$10)),IF(C4581=FALSE,FALSE,IF(C4581&lt;$R$10,C4581,$R$10)))</f>
        <v>0.52316823999999995</v>
      </c>
      <c r="H4581">
        <f>IF('Input and Summary Results'!$J$4="yes",'Data Transformation'!F4581,'Data Transformation'!D4581)</f>
        <v>8.3963380000000004E-2</v>
      </c>
      <c r="I4581">
        <f t="shared" si="244"/>
        <v>263</v>
      </c>
    </row>
    <row r="4582" spans="2:9" x14ac:dyDescent="0.25">
      <c r="B4582">
        <f>IF('Input and Summary Results'!D4164=0,FALSE,'Input and Summary Results'!$B4164)</f>
        <v>263</v>
      </c>
      <c r="C4582">
        <f>IF(OR(B4582=0,'Input and Summary Results'!D4164=0,'Input and Summary Results'!D4164=""),FALSE,'Input and Summary Results'!$D4164)</f>
        <v>0.75462956000000003</v>
      </c>
      <c r="D4582">
        <f>IF(OR(B4582=0,'Input and Summary Results'!E4164=0),FALSE,'Input and Summary Results'!$E4164)</f>
        <v>8.0534410000000001E-2</v>
      </c>
      <c r="E4582">
        <f t="shared" si="242"/>
        <v>-0.12226618681930013</v>
      </c>
      <c r="F4582">
        <f t="shared" si="243"/>
        <v>4.6316677470201399E-2</v>
      </c>
      <c r="G4582">
        <f>IF('Input and Summary Results'!$J$4="yes",IF(C4582=FALSE,FALSE,IF('Data Transformation'!E4582&lt;$R$10,E4582,$R$10)),IF(C4582=FALSE,FALSE,IF(C4582&lt;$R$10,C4582,$R$10)))</f>
        <v>0.75462956000000003</v>
      </c>
      <c r="H4582">
        <f>IF('Input and Summary Results'!$J$4="yes",'Data Transformation'!F4582,'Data Transformation'!D4582)</f>
        <v>8.0534410000000001E-2</v>
      </c>
      <c r="I4582">
        <f t="shared" si="244"/>
        <v>263</v>
      </c>
    </row>
    <row r="4583" spans="2:9" x14ac:dyDescent="0.25">
      <c r="B4583">
        <f>IF('Input and Summary Results'!D4165=0,FALSE,'Input and Summary Results'!$B4165)</f>
        <v>263</v>
      </c>
      <c r="C4583">
        <f>IF(OR(B4583=0,'Input and Summary Results'!D4165=0,'Input and Summary Results'!D4165=""),FALSE,'Input and Summary Results'!$D4165)</f>
        <v>0.87699183000000003</v>
      </c>
      <c r="D4583">
        <f>IF(OR(B4583=0,'Input and Summary Results'!E4165=0),FALSE,'Input and Summary Results'!$E4165)</f>
        <v>0.10125251</v>
      </c>
      <c r="E4583">
        <f t="shared" si="242"/>
        <v>-5.7004452474831116E-2</v>
      </c>
      <c r="F4583">
        <f t="shared" si="243"/>
        <v>5.0107182115938294E-2</v>
      </c>
      <c r="G4583">
        <f>IF('Input and Summary Results'!$J$4="yes",IF(C4583=FALSE,FALSE,IF('Data Transformation'!E4583&lt;$R$10,E4583,$R$10)),IF(C4583=FALSE,FALSE,IF(C4583&lt;$R$10,C4583,$R$10)))</f>
        <v>0.87699183000000003</v>
      </c>
      <c r="H4583">
        <f>IF('Input and Summary Results'!$J$4="yes",'Data Transformation'!F4583,'Data Transformation'!D4583)</f>
        <v>0.10125251</v>
      </c>
      <c r="I4583">
        <f t="shared" si="244"/>
        <v>263</v>
      </c>
    </row>
    <row r="4584" spans="2:9" x14ac:dyDescent="0.25">
      <c r="B4584">
        <f>IF('Input and Summary Results'!D4166=0,FALSE,'Input and Summary Results'!$B4166)</f>
        <v>263</v>
      </c>
      <c r="C4584">
        <f>IF(OR(B4584=0,'Input and Summary Results'!D4166=0,'Input and Summary Results'!D4166=""),FALSE,'Input and Summary Results'!$D4166)</f>
        <v>0.92478572000000003</v>
      </c>
      <c r="D4584">
        <f>IF(OR(B4584=0,'Input and Summary Results'!E4166=0),FALSE,'Input and Summary Results'!$E4166)</f>
        <v>7.6774110000000007E-2</v>
      </c>
      <c r="E4584">
        <f t="shared" si="242"/>
        <v>-3.3958884993056354E-2</v>
      </c>
      <c r="F4584">
        <f t="shared" si="243"/>
        <v>3.6029928900718752E-2</v>
      </c>
      <c r="G4584">
        <f>IF('Input and Summary Results'!$J$4="yes",IF(C4584=FALSE,FALSE,IF('Data Transformation'!E4584&lt;$R$10,E4584,$R$10)),IF(C4584=FALSE,FALSE,IF(C4584&lt;$R$10,C4584,$R$10)))</f>
        <v>0.92478572000000003</v>
      </c>
      <c r="H4584">
        <f>IF('Input and Summary Results'!$J$4="yes",'Data Transformation'!F4584,'Data Transformation'!D4584)</f>
        <v>7.6774110000000007E-2</v>
      </c>
      <c r="I4584">
        <f t="shared" si="244"/>
        <v>263</v>
      </c>
    </row>
    <row r="4585" spans="2:9" x14ac:dyDescent="0.25">
      <c r="B4585">
        <f>IF('Input and Summary Results'!D4167=0,FALSE,'Input and Summary Results'!$B4167)</f>
        <v>263</v>
      </c>
      <c r="C4585">
        <f>IF(OR(B4585=0,'Input and Summary Results'!D4167=0,'Input and Summary Results'!D4167=""),FALSE,'Input and Summary Results'!$D4167)</f>
        <v>1.04623095</v>
      </c>
      <c r="D4585">
        <f>IF(OR(B4585=0,'Input and Summary Results'!E4167=0),FALSE,'Input and Summary Results'!$E4167)</f>
        <v>8.2235500000000003E-2</v>
      </c>
      <c r="E4585">
        <f t="shared" si="242"/>
        <v>1.9627563345210396E-2</v>
      </c>
      <c r="F4585">
        <f t="shared" si="243"/>
        <v>3.4113124831568024E-2</v>
      </c>
      <c r="G4585">
        <f>IF('Input and Summary Results'!$J$4="yes",IF(C4585=FALSE,FALSE,IF('Data Transformation'!E4585&lt;$R$10,E4585,$R$10)),IF(C4585=FALSE,FALSE,IF(C4585&lt;$R$10,C4585,$R$10)))</f>
        <v>1.04623095</v>
      </c>
      <c r="H4585">
        <f>IF('Input and Summary Results'!$J$4="yes",'Data Transformation'!F4585,'Data Transformation'!D4585)</f>
        <v>8.2235500000000003E-2</v>
      </c>
      <c r="I4585">
        <f t="shared" si="244"/>
        <v>263</v>
      </c>
    </row>
    <row r="4586" spans="2:9" x14ac:dyDescent="0.25">
      <c r="B4586">
        <f>IF('Input and Summary Results'!D4168=0,FALSE,'Input and Summary Results'!$B4168)</f>
        <v>264</v>
      </c>
      <c r="C4586">
        <f>IF(OR(B4586=0,'Input and Summary Results'!D4168=0,'Input and Summary Results'!D4168=""),FALSE,'Input and Summary Results'!$D4168)</f>
        <v>-0.1601542</v>
      </c>
      <c r="D4586">
        <f>IF(OR(B4586=0,'Input and Summary Results'!E4168=0),FALSE,'Input and Summary Results'!$E4168)</f>
        <v>8.3569879999999999E-2</v>
      </c>
      <c r="E4586" t="e">
        <f t="shared" ref="E4586:E4649" si="245">IF(C4586=FALSE,FALSE,LOG10(C4586))</f>
        <v>#NUM!</v>
      </c>
      <c r="F4586">
        <f t="shared" ref="F4586:F4649" si="246">IF(D4586=FALSE, FALSE,0.434*D4586/C4586)</f>
        <v>-0.22646504381402421</v>
      </c>
      <c r="G4586">
        <f>IF('Input and Summary Results'!$J$4="yes",IF(C4586=FALSE,FALSE,IF('Data Transformation'!E4586&lt;$R$10,E4586,$R$10)),IF(C4586=FALSE,FALSE,IF(C4586&lt;$R$10,C4586,$R$10)))</f>
        <v>-0.1601542</v>
      </c>
      <c r="H4586">
        <f>IF('Input and Summary Results'!$J$4="yes",'Data Transformation'!F4586,'Data Transformation'!D4586)</f>
        <v>8.3569879999999999E-2</v>
      </c>
      <c r="I4586">
        <f t="shared" si="244"/>
        <v>264</v>
      </c>
    </row>
    <row r="4587" spans="2:9" x14ac:dyDescent="0.25">
      <c r="B4587">
        <f>IF('Input and Summary Results'!D4169=0,FALSE,'Input and Summary Results'!$B4169)</f>
        <v>264</v>
      </c>
      <c r="C4587">
        <f>IF(OR(B4587=0,'Input and Summary Results'!D4169=0,'Input and Summary Results'!D4169=""),FALSE,'Input and Summary Results'!$D4169)</f>
        <v>-0.1546843</v>
      </c>
      <c r="D4587">
        <f>IF(OR(B4587=0,'Input and Summary Results'!E4169=0),FALSE,'Input and Summary Results'!$E4169)</f>
        <v>8.8326169999999996E-2</v>
      </c>
      <c r="E4587" t="e">
        <f t="shared" si="245"/>
        <v>#NUM!</v>
      </c>
      <c r="F4587">
        <f t="shared" si="246"/>
        <v>-0.24781802535874681</v>
      </c>
      <c r="G4587">
        <f>IF('Input and Summary Results'!$J$4="yes",IF(C4587=FALSE,FALSE,IF('Data Transformation'!E4587&lt;$R$10,E4587,$R$10)),IF(C4587=FALSE,FALSE,IF(C4587&lt;$R$10,C4587,$R$10)))</f>
        <v>-0.1546843</v>
      </c>
      <c r="H4587">
        <f>IF('Input and Summary Results'!$J$4="yes",'Data Transformation'!F4587,'Data Transformation'!D4587)</f>
        <v>8.8326169999999996E-2</v>
      </c>
      <c r="I4587">
        <f t="shared" si="244"/>
        <v>264</v>
      </c>
    </row>
    <row r="4588" spans="2:9" x14ac:dyDescent="0.25">
      <c r="B4588">
        <f>IF('Input and Summary Results'!D4170=0,FALSE,'Input and Summary Results'!$B4170)</f>
        <v>264</v>
      </c>
      <c r="C4588">
        <f>IF(OR(B4588=0,'Input and Summary Results'!D4170=0,'Input and Summary Results'!D4170=""),FALSE,'Input and Summary Results'!$D4170)</f>
        <v>-0.15002080000000001</v>
      </c>
      <c r="D4588">
        <f>IF(OR(B4588=0,'Input and Summary Results'!E4170=0),FALSE,'Input and Summary Results'!$E4170)</f>
        <v>0.10755261000000001</v>
      </c>
      <c r="E4588" t="e">
        <f t="shared" si="245"/>
        <v>#NUM!</v>
      </c>
      <c r="F4588">
        <f t="shared" si="246"/>
        <v>-0.31114240651962927</v>
      </c>
      <c r="G4588">
        <f>IF('Input and Summary Results'!$J$4="yes",IF(C4588=FALSE,FALSE,IF('Data Transformation'!E4588&lt;$R$10,E4588,$R$10)),IF(C4588=FALSE,FALSE,IF(C4588&lt;$R$10,C4588,$R$10)))</f>
        <v>-0.15002080000000001</v>
      </c>
      <c r="H4588">
        <f>IF('Input and Summary Results'!$J$4="yes",'Data Transformation'!F4588,'Data Transformation'!D4588)</f>
        <v>0.10755261000000001</v>
      </c>
      <c r="I4588">
        <f t="shared" si="244"/>
        <v>264</v>
      </c>
    </row>
    <row r="4589" spans="2:9" x14ac:dyDescent="0.25">
      <c r="B4589">
        <f>IF('Input and Summary Results'!D4171=0,FALSE,'Input and Summary Results'!$B4171)</f>
        <v>264</v>
      </c>
      <c r="C4589">
        <f>IF(OR(B4589=0,'Input and Summary Results'!D4171=0,'Input and Summary Results'!D4171=""),FALSE,'Input and Summary Results'!$D4171)</f>
        <v>-9.7385399999999997E-2</v>
      </c>
      <c r="D4589">
        <f>IF(OR(B4589=0,'Input and Summary Results'!E4171=0),FALSE,'Input and Summary Results'!$E4171)</f>
        <v>7.7361520000000003E-2</v>
      </c>
      <c r="E4589" t="e">
        <f t="shared" si="245"/>
        <v>#NUM!</v>
      </c>
      <c r="F4589">
        <f t="shared" si="246"/>
        <v>-0.34476317476747026</v>
      </c>
      <c r="G4589">
        <f>IF('Input and Summary Results'!$J$4="yes",IF(C4589=FALSE,FALSE,IF('Data Transformation'!E4589&lt;$R$10,E4589,$R$10)),IF(C4589=FALSE,FALSE,IF(C4589&lt;$R$10,C4589,$R$10)))</f>
        <v>-9.7385399999999997E-2</v>
      </c>
      <c r="H4589">
        <f>IF('Input and Summary Results'!$J$4="yes",'Data Transformation'!F4589,'Data Transformation'!D4589)</f>
        <v>7.7361520000000003E-2</v>
      </c>
      <c r="I4589">
        <f t="shared" si="244"/>
        <v>264</v>
      </c>
    </row>
    <row r="4590" spans="2:9" x14ac:dyDescent="0.25">
      <c r="B4590">
        <f>IF('Input and Summary Results'!D4172=0,FALSE,'Input and Summary Results'!$B4172)</f>
        <v>264</v>
      </c>
      <c r="C4590">
        <f>IF(OR(B4590=0,'Input and Summary Results'!D4172=0,'Input and Summary Results'!D4172=""),FALSE,'Input and Summary Results'!$D4172)</f>
        <v>-9.4999100000000003E-2</v>
      </c>
      <c r="D4590">
        <f>IF(OR(B4590=0,'Input and Summary Results'!E4172=0),FALSE,'Input and Summary Results'!$E4172)</f>
        <v>4.5810860000000002E-2</v>
      </c>
      <c r="E4590" t="e">
        <f t="shared" si="245"/>
        <v>#NUM!</v>
      </c>
      <c r="F4590">
        <f t="shared" si="246"/>
        <v>-0.2092852799658102</v>
      </c>
      <c r="G4590">
        <f>IF('Input and Summary Results'!$J$4="yes",IF(C4590=FALSE,FALSE,IF('Data Transformation'!E4590&lt;$R$10,E4590,$R$10)),IF(C4590=FALSE,FALSE,IF(C4590&lt;$R$10,C4590,$R$10)))</f>
        <v>-9.4999100000000003E-2</v>
      </c>
      <c r="H4590">
        <f>IF('Input and Summary Results'!$J$4="yes",'Data Transformation'!F4590,'Data Transformation'!D4590)</f>
        <v>4.5810860000000002E-2</v>
      </c>
      <c r="I4590">
        <f t="shared" si="244"/>
        <v>264</v>
      </c>
    </row>
    <row r="4591" spans="2:9" x14ac:dyDescent="0.25">
      <c r="B4591">
        <f>IF('Input and Summary Results'!D4173=0,FALSE,'Input and Summary Results'!$B4173)</f>
        <v>264</v>
      </c>
      <c r="C4591">
        <f>IF(OR(B4591=0,'Input and Summary Results'!D4173=0,'Input and Summary Results'!D4173=""),FALSE,'Input and Summary Results'!$D4173)</f>
        <v>-3.74052E-2</v>
      </c>
      <c r="D4591">
        <f>IF(OR(B4591=0,'Input and Summary Results'!E4173=0),FALSE,'Input and Summary Results'!$E4173)</f>
        <v>8.8426099999999994E-2</v>
      </c>
      <c r="E4591" t="e">
        <f t="shared" si="245"/>
        <v>#NUM!</v>
      </c>
      <c r="F4591">
        <f t="shared" si="246"/>
        <v>-1.0259784040721611</v>
      </c>
      <c r="G4591">
        <f>IF('Input and Summary Results'!$J$4="yes",IF(C4591=FALSE,FALSE,IF('Data Transformation'!E4591&lt;$R$10,E4591,$R$10)),IF(C4591=FALSE,FALSE,IF(C4591&lt;$R$10,C4591,$R$10)))</f>
        <v>-3.74052E-2</v>
      </c>
      <c r="H4591">
        <f>IF('Input and Summary Results'!$J$4="yes",'Data Transformation'!F4591,'Data Transformation'!D4591)</f>
        <v>8.8426099999999994E-2</v>
      </c>
      <c r="I4591">
        <f t="shared" si="244"/>
        <v>264</v>
      </c>
    </row>
    <row r="4592" spans="2:9" x14ac:dyDescent="0.25">
      <c r="B4592">
        <f>IF('Input and Summary Results'!D4174=0,FALSE,'Input and Summary Results'!$B4174)</f>
        <v>264</v>
      </c>
      <c r="C4592">
        <f>IF(OR(B4592=0,'Input and Summary Results'!D4174=0,'Input and Summary Results'!D4174=""),FALSE,'Input and Summary Results'!$D4174)</f>
        <v>-1.3010300000000001E-2</v>
      </c>
      <c r="D4592">
        <f>IF(OR(B4592=0,'Input and Summary Results'!E4174=0),FALSE,'Input and Summary Results'!$E4174)</f>
        <v>7.9833559999999998E-2</v>
      </c>
      <c r="E4592" t="e">
        <f t="shared" si="245"/>
        <v>#NUM!</v>
      </c>
      <c r="F4592">
        <f t="shared" si="246"/>
        <v>-2.6631026986310844</v>
      </c>
      <c r="G4592">
        <f>IF('Input and Summary Results'!$J$4="yes",IF(C4592=FALSE,FALSE,IF('Data Transformation'!E4592&lt;$R$10,E4592,$R$10)),IF(C4592=FALSE,FALSE,IF(C4592&lt;$R$10,C4592,$R$10)))</f>
        <v>-1.3010300000000001E-2</v>
      </c>
      <c r="H4592">
        <f>IF('Input and Summary Results'!$J$4="yes",'Data Transformation'!F4592,'Data Transformation'!D4592)</f>
        <v>7.9833559999999998E-2</v>
      </c>
      <c r="I4592">
        <f t="shared" si="244"/>
        <v>264</v>
      </c>
    </row>
    <row r="4593" spans="2:9" x14ac:dyDescent="0.25">
      <c r="B4593">
        <f>IF('Input and Summary Results'!D4175=0,FALSE,'Input and Summary Results'!$B4175)</f>
        <v>264</v>
      </c>
      <c r="C4593">
        <f>IF(OR(B4593=0,'Input and Summary Results'!D4175=0,'Input and Summary Results'!D4175=""),FALSE,'Input and Summary Results'!$D4175)</f>
        <v>-8.3000000000000001E-4</v>
      </c>
      <c r="D4593">
        <f>IF(OR(B4593=0,'Input and Summary Results'!E4175=0),FALSE,'Input and Summary Results'!$E4175)</f>
        <v>6.8426680000000004E-2</v>
      </c>
      <c r="E4593" t="e">
        <f t="shared" si="245"/>
        <v>#NUM!</v>
      </c>
      <c r="F4593">
        <f t="shared" si="246"/>
        <v>-35.779733879518069</v>
      </c>
      <c r="G4593">
        <f>IF('Input and Summary Results'!$J$4="yes",IF(C4593=FALSE,FALSE,IF('Data Transformation'!E4593&lt;$R$10,E4593,$R$10)),IF(C4593=FALSE,FALSE,IF(C4593&lt;$R$10,C4593,$R$10)))</f>
        <v>-8.3000000000000001E-4</v>
      </c>
      <c r="H4593">
        <f>IF('Input and Summary Results'!$J$4="yes",'Data Transformation'!F4593,'Data Transformation'!D4593)</f>
        <v>6.8426680000000004E-2</v>
      </c>
      <c r="I4593">
        <f t="shared" si="244"/>
        <v>264</v>
      </c>
    </row>
    <row r="4594" spans="2:9" x14ac:dyDescent="0.25">
      <c r="B4594">
        <f>IF('Input and Summary Results'!D4176=0,FALSE,'Input and Summary Results'!$B4176)</f>
        <v>264</v>
      </c>
      <c r="C4594">
        <f>IF(OR(B4594=0,'Input and Summary Results'!D4176=0,'Input and Summary Results'!D4176=""),FALSE,'Input and Summary Results'!$D4176)</f>
        <v>2.0800430000000002E-2</v>
      </c>
      <c r="D4594">
        <f>IF(OR(B4594=0,'Input and Summary Results'!E4176=0),FALSE,'Input and Summary Results'!$E4176)</f>
        <v>6.6322569999999997E-2</v>
      </c>
      <c r="E4594">
        <f t="shared" si="245"/>
        <v>-1.6819276869268089</v>
      </c>
      <c r="F4594">
        <f t="shared" si="246"/>
        <v>1.3838173239687832</v>
      </c>
      <c r="G4594">
        <f>IF('Input and Summary Results'!$J$4="yes",IF(C4594=FALSE,FALSE,IF('Data Transformation'!E4594&lt;$R$10,E4594,$R$10)),IF(C4594=FALSE,FALSE,IF(C4594&lt;$R$10,C4594,$R$10)))</f>
        <v>2.0800430000000002E-2</v>
      </c>
      <c r="H4594">
        <f>IF('Input and Summary Results'!$J$4="yes",'Data Transformation'!F4594,'Data Transformation'!D4594)</f>
        <v>6.6322569999999997E-2</v>
      </c>
      <c r="I4594">
        <f t="shared" si="244"/>
        <v>264</v>
      </c>
    </row>
    <row r="4595" spans="2:9" x14ac:dyDescent="0.25">
      <c r="B4595">
        <f>IF('Input and Summary Results'!D4177=0,FALSE,'Input and Summary Results'!$B4177)</f>
        <v>264</v>
      </c>
      <c r="C4595">
        <f>IF(OR(B4595=0,'Input and Summary Results'!D4177=0,'Input and Summary Results'!D4177=""),FALSE,'Input and Summary Results'!$D4177)</f>
        <v>3.1065599999999999E-2</v>
      </c>
      <c r="D4595">
        <f>IF(OR(B4595=0,'Input and Summary Results'!E4177=0),FALSE,'Input and Summary Results'!$E4177)</f>
        <v>9.7745929999999995E-2</v>
      </c>
      <c r="E4595">
        <f t="shared" si="245"/>
        <v>-1.5077202540201968</v>
      </c>
      <c r="F4595">
        <f t="shared" si="246"/>
        <v>1.3655533329470539</v>
      </c>
      <c r="G4595">
        <f>IF('Input and Summary Results'!$J$4="yes",IF(C4595=FALSE,FALSE,IF('Data Transformation'!E4595&lt;$R$10,E4595,$R$10)),IF(C4595=FALSE,FALSE,IF(C4595&lt;$R$10,C4595,$R$10)))</f>
        <v>3.1065599999999999E-2</v>
      </c>
      <c r="H4595">
        <f>IF('Input and Summary Results'!$J$4="yes",'Data Transformation'!F4595,'Data Transformation'!D4595)</f>
        <v>9.7745929999999995E-2</v>
      </c>
      <c r="I4595">
        <f t="shared" si="244"/>
        <v>264</v>
      </c>
    </row>
    <row r="4596" spans="2:9" x14ac:dyDescent="0.25">
      <c r="B4596">
        <f>IF('Input and Summary Results'!D4178=0,FALSE,'Input and Summary Results'!$B4178)</f>
        <v>264</v>
      </c>
      <c r="C4596">
        <f>IF(OR(B4596=0,'Input and Summary Results'!D4178=0,'Input and Summary Results'!D4178=""),FALSE,'Input and Summary Results'!$D4178)</f>
        <v>8.1565760000000001E-2</v>
      </c>
      <c r="D4596">
        <f>IF(OR(B4596=0,'Input and Summary Results'!E4178=0),FALSE,'Input and Summary Results'!$E4178)</f>
        <v>9.5128809999999994E-2</v>
      </c>
      <c r="E4596">
        <f t="shared" si="245"/>
        <v>-1.0884921128609513</v>
      </c>
      <c r="F4596">
        <f t="shared" si="246"/>
        <v>0.50616709192680842</v>
      </c>
      <c r="G4596">
        <f>IF('Input and Summary Results'!$J$4="yes",IF(C4596=FALSE,FALSE,IF('Data Transformation'!E4596&lt;$R$10,E4596,$R$10)),IF(C4596=FALSE,FALSE,IF(C4596&lt;$R$10,C4596,$R$10)))</f>
        <v>8.1565760000000001E-2</v>
      </c>
      <c r="H4596">
        <f>IF('Input and Summary Results'!$J$4="yes",'Data Transformation'!F4596,'Data Transformation'!D4596)</f>
        <v>9.5128809999999994E-2</v>
      </c>
      <c r="I4596">
        <f t="shared" si="244"/>
        <v>264</v>
      </c>
    </row>
    <row r="4597" spans="2:9" x14ac:dyDescent="0.25">
      <c r="B4597">
        <f>IF('Input and Summary Results'!D4179=0,FALSE,'Input and Summary Results'!$B4179)</f>
        <v>264</v>
      </c>
      <c r="C4597">
        <f>IF(OR(B4597=0,'Input and Summary Results'!D4179=0,'Input and Summary Results'!D4179=""),FALSE,'Input and Summary Results'!$D4179)</f>
        <v>9.0219110000000005E-2</v>
      </c>
      <c r="D4597">
        <f>IF(OR(B4597=0,'Input and Summary Results'!E4179=0),FALSE,'Input and Summary Results'!$E4179)</f>
        <v>5.1283040000000002E-2</v>
      </c>
      <c r="E4597">
        <f t="shared" si="245"/>
        <v>-1.0447014614767851</v>
      </c>
      <c r="F4597">
        <f t="shared" si="246"/>
        <v>0.24669761605939139</v>
      </c>
      <c r="G4597">
        <f>IF('Input and Summary Results'!$J$4="yes",IF(C4597=FALSE,FALSE,IF('Data Transformation'!E4597&lt;$R$10,E4597,$R$10)),IF(C4597=FALSE,FALSE,IF(C4597&lt;$R$10,C4597,$R$10)))</f>
        <v>9.0219110000000005E-2</v>
      </c>
      <c r="H4597">
        <f>IF('Input and Summary Results'!$J$4="yes",'Data Transformation'!F4597,'Data Transformation'!D4597)</f>
        <v>5.1283040000000002E-2</v>
      </c>
      <c r="I4597">
        <f t="shared" si="244"/>
        <v>264</v>
      </c>
    </row>
    <row r="4598" spans="2:9" x14ac:dyDescent="0.25">
      <c r="B4598">
        <f>IF('Input and Summary Results'!D4180=0,FALSE,'Input and Summary Results'!$B4180)</f>
        <v>264</v>
      </c>
      <c r="C4598">
        <f>IF(OR(B4598=0,'Input and Summary Results'!D4180=0,'Input and Summary Results'!D4180=""),FALSE,'Input and Summary Results'!$D4180)</f>
        <v>0.10689063</v>
      </c>
      <c r="D4598">
        <f>IF(OR(B4598=0,'Input and Summary Results'!E4180=0),FALSE,'Input and Summary Results'!$E4180)</f>
        <v>0.11205043000000001</v>
      </c>
      <c r="E4598">
        <f t="shared" si="245"/>
        <v>-0.97106036324443756</v>
      </c>
      <c r="F4598">
        <f t="shared" si="246"/>
        <v>0.45494994855956972</v>
      </c>
      <c r="G4598">
        <f>IF('Input and Summary Results'!$J$4="yes",IF(C4598=FALSE,FALSE,IF('Data Transformation'!E4598&lt;$R$10,E4598,$R$10)),IF(C4598=FALSE,FALSE,IF(C4598&lt;$R$10,C4598,$R$10)))</f>
        <v>0.10689063</v>
      </c>
      <c r="H4598">
        <f>IF('Input and Summary Results'!$J$4="yes",'Data Transformation'!F4598,'Data Transformation'!D4598)</f>
        <v>0.11205043000000001</v>
      </c>
      <c r="I4598">
        <f t="shared" si="244"/>
        <v>264</v>
      </c>
    </row>
    <row r="4599" spans="2:9" x14ac:dyDescent="0.25">
      <c r="B4599">
        <f>IF('Input and Summary Results'!D4181=0,FALSE,'Input and Summary Results'!$B4181)</f>
        <v>264</v>
      </c>
      <c r="C4599">
        <f>IF(OR(B4599=0,'Input and Summary Results'!D4181=0,'Input and Summary Results'!D4181=""),FALSE,'Input and Summary Results'!$D4181)</f>
        <v>0.11820940000000001</v>
      </c>
      <c r="D4599">
        <f>IF(OR(B4599=0,'Input and Summary Results'!E4181=0),FALSE,'Input and Summary Results'!$E4181)</f>
        <v>8.6991440000000003E-2</v>
      </c>
      <c r="E4599">
        <f t="shared" si="245"/>
        <v>-0.92734798702658383</v>
      </c>
      <c r="F4599">
        <f t="shared" si="246"/>
        <v>0.31938479477943377</v>
      </c>
      <c r="G4599">
        <f>IF('Input and Summary Results'!$J$4="yes",IF(C4599=FALSE,FALSE,IF('Data Transformation'!E4599&lt;$R$10,E4599,$R$10)),IF(C4599=FALSE,FALSE,IF(C4599&lt;$R$10,C4599,$R$10)))</f>
        <v>0.11820940000000001</v>
      </c>
      <c r="H4599">
        <f>IF('Input and Summary Results'!$J$4="yes",'Data Transformation'!F4599,'Data Transformation'!D4599)</f>
        <v>8.6991440000000003E-2</v>
      </c>
      <c r="I4599">
        <f t="shared" si="244"/>
        <v>264</v>
      </c>
    </row>
    <row r="4600" spans="2:9" x14ac:dyDescent="0.25">
      <c r="B4600">
        <f>IF('Input and Summary Results'!D4182=0,FALSE,'Input and Summary Results'!$B4182)</f>
        <v>264</v>
      </c>
      <c r="C4600">
        <f>IF(OR(B4600=0,'Input and Summary Results'!D4182=0,'Input and Summary Results'!D4182=""),FALSE,'Input and Summary Results'!$D4182)</f>
        <v>0.21028479</v>
      </c>
      <c r="D4600">
        <f>IF(OR(B4600=0,'Input and Summary Results'!E4182=0),FALSE,'Input and Summary Results'!$E4182)</f>
        <v>0.11188766999999999</v>
      </c>
      <c r="E4600">
        <f t="shared" si="245"/>
        <v>-0.67719213890644059</v>
      </c>
      <c r="F4600">
        <f t="shared" si="246"/>
        <v>0.23092135565296945</v>
      </c>
      <c r="G4600">
        <f>IF('Input and Summary Results'!$J$4="yes",IF(C4600=FALSE,FALSE,IF('Data Transformation'!E4600&lt;$R$10,E4600,$R$10)),IF(C4600=FALSE,FALSE,IF(C4600&lt;$R$10,C4600,$R$10)))</f>
        <v>0.21028479</v>
      </c>
      <c r="H4600">
        <f>IF('Input and Summary Results'!$J$4="yes",'Data Transformation'!F4600,'Data Transformation'!D4600)</f>
        <v>0.11188766999999999</v>
      </c>
      <c r="I4600">
        <f t="shared" si="244"/>
        <v>264</v>
      </c>
    </row>
    <row r="4601" spans="2:9" x14ac:dyDescent="0.25">
      <c r="B4601">
        <f>IF('Input and Summary Results'!D4183=0,FALSE,'Input and Summary Results'!$B4183)</f>
        <v>264</v>
      </c>
      <c r="C4601">
        <f>IF(OR(B4601=0,'Input and Summary Results'!D4183=0,'Input and Summary Results'!D4183=""),FALSE,'Input and Summary Results'!$D4183)</f>
        <v>0.27287948000000001</v>
      </c>
      <c r="D4601">
        <f>IF(OR(B4601=0,'Input and Summary Results'!E4183=0),FALSE,'Input and Summary Results'!$E4183)</f>
        <v>0.10341380999999999</v>
      </c>
      <c r="E4601">
        <f t="shared" si="245"/>
        <v>-0.56402912119280868</v>
      </c>
      <c r="F4601">
        <f t="shared" si="246"/>
        <v>0.16447405110856997</v>
      </c>
      <c r="G4601">
        <f>IF('Input and Summary Results'!$J$4="yes",IF(C4601=FALSE,FALSE,IF('Data Transformation'!E4601&lt;$R$10,E4601,$R$10)),IF(C4601=FALSE,FALSE,IF(C4601&lt;$R$10,C4601,$R$10)))</f>
        <v>0.27287948000000001</v>
      </c>
      <c r="H4601">
        <f>IF('Input and Summary Results'!$J$4="yes",'Data Transformation'!F4601,'Data Transformation'!D4601)</f>
        <v>0.10341380999999999</v>
      </c>
      <c r="I4601">
        <f t="shared" si="244"/>
        <v>264</v>
      </c>
    </row>
    <row r="4602" spans="2:9" x14ac:dyDescent="0.25">
      <c r="B4602">
        <f>IF('Input and Summary Results'!D4184=0,FALSE,'Input and Summary Results'!$B4184)</f>
        <v>264</v>
      </c>
      <c r="C4602">
        <f>IF(OR(B4602=0,'Input and Summary Results'!D4184=0,'Input and Summary Results'!D4184=""),FALSE,'Input and Summary Results'!$D4184)</f>
        <v>1.2246330599999999</v>
      </c>
      <c r="D4602">
        <f>IF(OR(B4602=0,'Input and Summary Results'!E4184=0),FALSE,'Input and Summary Results'!$E4184)</f>
        <v>4.171805E-2</v>
      </c>
      <c r="E4602">
        <f t="shared" si="245"/>
        <v>8.8005979402972209E-2</v>
      </c>
      <c r="F4602">
        <f t="shared" si="246"/>
        <v>1.4784537745534976E-2</v>
      </c>
      <c r="G4602">
        <f>IF('Input and Summary Results'!$J$4="yes",IF(C4602=FALSE,FALSE,IF('Data Transformation'!E4602&lt;$R$10,E4602,$R$10)),IF(C4602=FALSE,FALSE,IF(C4602&lt;$R$10,C4602,$R$10)))</f>
        <v>1.2246330599999999</v>
      </c>
      <c r="H4602">
        <f>IF('Input and Summary Results'!$J$4="yes",'Data Transformation'!F4602,'Data Transformation'!D4602)</f>
        <v>4.171805E-2</v>
      </c>
      <c r="I4602">
        <f t="shared" si="244"/>
        <v>264</v>
      </c>
    </row>
    <row r="4603" spans="2:9" x14ac:dyDescent="0.25">
      <c r="B4603">
        <f>IF('Input and Summary Results'!D4185=0,FALSE,'Input and Summary Results'!$B4185)</f>
        <v>265</v>
      </c>
      <c r="C4603">
        <f>IF(OR(B4603=0,'Input and Summary Results'!D4185=0,'Input and Summary Results'!D4185=""),FALSE,'Input and Summary Results'!$D4185)</f>
        <v>-0.1007806</v>
      </c>
      <c r="D4603">
        <f>IF(OR(B4603=0,'Input and Summary Results'!E4185=0),FALSE,'Input and Summary Results'!$E4185)</f>
        <v>6.567212E-2</v>
      </c>
      <c r="E4603" t="e">
        <f t="shared" si="245"/>
        <v>#NUM!</v>
      </c>
      <c r="F4603">
        <f t="shared" si="246"/>
        <v>-0.28280939069622529</v>
      </c>
      <c r="G4603">
        <f>IF('Input and Summary Results'!$J$4="yes",IF(C4603=FALSE,FALSE,IF('Data Transformation'!E4603&lt;$R$10,E4603,$R$10)),IF(C4603=FALSE,FALSE,IF(C4603&lt;$R$10,C4603,$R$10)))</f>
        <v>-0.1007806</v>
      </c>
      <c r="H4603">
        <f>IF('Input and Summary Results'!$J$4="yes",'Data Transformation'!F4603,'Data Transformation'!D4603)</f>
        <v>6.567212E-2</v>
      </c>
      <c r="I4603">
        <f t="shared" si="244"/>
        <v>265</v>
      </c>
    </row>
    <row r="4604" spans="2:9" x14ac:dyDescent="0.25">
      <c r="B4604">
        <f>IF('Input and Summary Results'!D4186=0,FALSE,'Input and Summary Results'!$B4186)</f>
        <v>265</v>
      </c>
      <c r="C4604">
        <f>IF(OR(B4604=0,'Input and Summary Results'!D4186=0,'Input and Summary Results'!D4186=""),FALSE,'Input and Summary Results'!$D4186)</f>
        <v>0.39241942000000002</v>
      </c>
      <c r="D4604">
        <f>IF(OR(B4604=0,'Input and Summary Results'!E4186=0),FALSE,'Input and Summary Results'!$E4186)</f>
        <v>4.2821190000000002E-2</v>
      </c>
      <c r="E4604">
        <f t="shared" si="245"/>
        <v>-0.40624950845278018</v>
      </c>
      <c r="F4604">
        <f t="shared" si="246"/>
        <v>4.7358503460404683E-2</v>
      </c>
      <c r="G4604">
        <f>IF('Input and Summary Results'!$J$4="yes",IF(C4604=FALSE,FALSE,IF('Data Transformation'!E4604&lt;$R$10,E4604,$R$10)),IF(C4604=FALSE,FALSE,IF(C4604&lt;$R$10,C4604,$R$10)))</f>
        <v>0.39241942000000002</v>
      </c>
      <c r="H4604">
        <f>IF('Input and Summary Results'!$J$4="yes",'Data Transformation'!F4604,'Data Transformation'!D4604)</f>
        <v>4.2821190000000002E-2</v>
      </c>
      <c r="I4604">
        <f t="shared" si="244"/>
        <v>265</v>
      </c>
    </row>
    <row r="4605" spans="2:9" x14ac:dyDescent="0.25">
      <c r="B4605">
        <f>IF('Input and Summary Results'!D4187=0,FALSE,'Input and Summary Results'!$B4187)</f>
        <v>265</v>
      </c>
      <c r="C4605">
        <f>IF(OR(B4605=0,'Input and Summary Results'!D4187=0,'Input and Summary Results'!D4187=""),FALSE,'Input and Summary Results'!$D4187)</f>
        <v>0.50425427</v>
      </c>
      <c r="D4605">
        <f>IF(OR(B4605=0,'Input and Summary Results'!E4187=0),FALSE,'Input and Summary Results'!$E4187)</f>
        <v>7.3592850000000001E-2</v>
      </c>
      <c r="E4605">
        <f t="shared" si="245"/>
        <v>-0.29735041551562119</v>
      </c>
      <c r="F4605">
        <f t="shared" si="246"/>
        <v>6.3339665720629393E-2</v>
      </c>
      <c r="G4605">
        <f>IF('Input and Summary Results'!$J$4="yes",IF(C4605=FALSE,FALSE,IF('Data Transformation'!E4605&lt;$R$10,E4605,$R$10)),IF(C4605=FALSE,FALSE,IF(C4605&lt;$R$10,C4605,$R$10)))</f>
        <v>0.50425427</v>
      </c>
      <c r="H4605">
        <f>IF('Input and Summary Results'!$J$4="yes",'Data Transformation'!F4605,'Data Transformation'!D4605)</f>
        <v>7.3592850000000001E-2</v>
      </c>
      <c r="I4605">
        <f t="shared" si="244"/>
        <v>265</v>
      </c>
    </row>
    <row r="4606" spans="2:9" x14ac:dyDescent="0.25">
      <c r="B4606">
        <f>IF('Input and Summary Results'!D4188=0,FALSE,'Input and Summary Results'!$B4188)</f>
        <v>265</v>
      </c>
      <c r="C4606">
        <f>IF(OR(B4606=0,'Input and Summary Results'!D4188=0,'Input and Summary Results'!D4188=""),FALSE,'Input and Summary Results'!$D4188)</f>
        <v>0.52783206999999999</v>
      </c>
      <c r="D4606">
        <f>IF(OR(B4606=0,'Input and Summary Results'!E4188=0),FALSE,'Input and Summary Results'!$E4188)</f>
        <v>6.8722060000000001E-2</v>
      </c>
      <c r="E4606">
        <f t="shared" si="245"/>
        <v>-0.27750422646740341</v>
      </c>
      <c r="F4606">
        <f t="shared" si="246"/>
        <v>5.6505422340101467E-2</v>
      </c>
      <c r="G4606">
        <f>IF('Input and Summary Results'!$J$4="yes",IF(C4606=FALSE,FALSE,IF('Data Transformation'!E4606&lt;$R$10,E4606,$R$10)),IF(C4606=FALSE,FALSE,IF(C4606&lt;$R$10,C4606,$R$10)))</f>
        <v>0.52783206999999999</v>
      </c>
      <c r="H4606">
        <f>IF('Input and Summary Results'!$J$4="yes",'Data Transformation'!F4606,'Data Transformation'!D4606)</f>
        <v>6.8722060000000001E-2</v>
      </c>
      <c r="I4606">
        <f t="shared" si="244"/>
        <v>265</v>
      </c>
    </row>
    <row r="4607" spans="2:9" x14ac:dyDescent="0.25">
      <c r="B4607">
        <f>IF('Input and Summary Results'!D4189=0,FALSE,'Input and Summary Results'!$B4189)</f>
        <v>265</v>
      </c>
      <c r="C4607">
        <f>IF(OR(B4607=0,'Input and Summary Results'!D4189=0,'Input and Summary Results'!D4189=""),FALSE,'Input and Summary Results'!$D4189)</f>
        <v>0.56975509000000002</v>
      </c>
      <c r="D4607">
        <f>IF(OR(B4607=0,'Input and Summary Results'!E4189=0),FALSE,'Input and Summary Results'!$E4189)</f>
        <v>6.7887299999999998E-2</v>
      </c>
      <c r="E4607">
        <f t="shared" si="245"/>
        <v>-0.24431178628968656</v>
      </c>
      <c r="F4607">
        <f t="shared" si="246"/>
        <v>5.1711847278099785E-2</v>
      </c>
      <c r="G4607">
        <f>IF('Input and Summary Results'!$J$4="yes",IF(C4607=FALSE,FALSE,IF('Data Transformation'!E4607&lt;$R$10,E4607,$R$10)),IF(C4607=FALSE,FALSE,IF(C4607&lt;$R$10,C4607,$R$10)))</f>
        <v>0.56975509000000002</v>
      </c>
      <c r="H4607">
        <f>IF('Input and Summary Results'!$J$4="yes",'Data Transformation'!F4607,'Data Transformation'!D4607)</f>
        <v>6.7887299999999998E-2</v>
      </c>
      <c r="I4607">
        <f t="shared" si="244"/>
        <v>265</v>
      </c>
    </row>
    <row r="4608" spans="2:9" x14ac:dyDescent="0.25">
      <c r="B4608">
        <f>IF('Input and Summary Results'!D4190=0,FALSE,'Input and Summary Results'!$B4190)</f>
        <v>265</v>
      </c>
      <c r="C4608">
        <f>IF(OR(B4608=0,'Input and Summary Results'!D4190=0,'Input and Summary Results'!D4190=""),FALSE,'Input and Summary Results'!$D4190)</f>
        <v>0.58452349999999997</v>
      </c>
      <c r="D4608">
        <f>IF(OR(B4608=0,'Input and Summary Results'!E4190=0),FALSE,'Input and Summary Results'!$E4190)</f>
        <v>9.0448539999999994E-2</v>
      </c>
      <c r="E4608">
        <f t="shared" si="245"/>
        <v>-0.23319802391161218</v>
      </c>
      <c r="F4608">
        <f t="shared" si="246"/>
        <v>6.7156694914746795E-2</v>
      </c>
      <c r="G4608">
        <f>IF('Input and Summary Results'!$J$4="yes",IF(C4608=FALSE,FALSE,IF('Data Transformation'!E4608&lt;$R$10,E4608,$R$10)),IF(C4608=FALSE,FALSE,IF(C4608&lt;$R$10,C4608,$R$10)))</f>
        <v>0.58452349999999997</v>
      </c>
      <c r="H4608">
        <f>IF('Input and Summary Results'!$J$4="yes",'Data Transformation'!F4608,'Data Transformation'!D4608)</f>
        <v>9.0448539999999994E-2</v>
      </c>
      <c r="I4608">
        <f t="shared" si="244"/>
        <v>265</v>
      </c>
    </row>
    <row r="4609" spans="2:9" x14ac:dyDescent="0.25">
      <c r="B4609">
        <f>IF('Input and Summary Results'!D4191=0,FALSE,'Input and Summary Results'!$B4191)</f>
        <v>265</v>
      </c>
      <c r="C4609">
        <f>IF(OR(B4609=0,'Input and Summary Results'!D4191=0,'Input and Summary Results'!D4191=""),FALSE,'Input and Summary Results'!$D4191)</f>
        <v>0.64020452999999999</v>
      </c>
      <c r="D4609">
        <f>IF(OR(B4609=0,'Input and Summary Results'!E4191=0),FALSE,'Input and Summary Results'!$E4191)</f>
        <v>8.4081610000000001E-2</v>
      </c>
      <c r="E4609">
        <f t="shared" si="245"/>
        <v>-0.19368125717245094</v>
      </c>
      <c r="F4609">
        <f t="shared" si="246"/>
        <v>5.6999625947663952E-2</v>
      </c>
      <c r="G4609">
        <f>IF('Input and Summary Results'!$J$4="yes",IF(C4609=FALSE,FALSE,IF('Data Transformation'!E4609&lt;$R$10,E4609,$R$10)),IF(C4609=FALSE,FALSE,IF(C4609&lt;$R$10,C4609,$R$10)))</f>
        <v>0.64020452999999999</v>
      </c>
      <c r="H4609">
        <f>IF('Input and Summary Results'!$J$4="yes",'Data Transformation'!F4609,'Data Transformation'!D4609)</f>
        <v>8.4081610000000001E-2</v>
      </c>
      <c r="I4609">
        <f t="shared" si="244"/>
        <v>265</v>
      </c>
    </row>
    <row r="4610" spans="2:9" x14ac:dyDescent="0.25">
      <c r="B4610">
        <f>IF('Input and Summary Results'!D4192=0,FALSE,'Input and Summary Results'!$B4192)</f>
        <v>265</v>
      </c>
      <c r="C4610">
        <f>IF(OR(B4610=0,'Input and Summary Results'!D4192=0,'Input and Summary Results'!D4192=""),FALSE,'Input and Summary Results'!$D4192)</f>
        <v>0.64333289999999999</v>
      </c>
      <c r="D4610">
        <f>IF(OR(B4610=0,'Input and Summary Results'!E4192=0),FALSE,'Input and Summary Results'!$E4192)</f>
        <v>6.7779259999999994E-2</v>
      </c>
      <c r="E4610">
        <f t="shared" si="245"/>
        <v>-0.1915642382419491</v>
      </c>
      <c r="F4610">
        <f t="shared" si="246"/>
        <v>4.5724692208341897E-2</v>
      </c>
      <c r="G4610">
        <f>IF('Input and Summary Results'!$J$4="yes",IF(C4610=FALSE,FALSE,IF('Data Transformation'!E4610&lt;$R$10,E4610,$R$10)),IF(C4610=FALSE,FALSE,IF(C4610&lt;$R$10,C4610,$R$10)))</f>
        <v>0.64333289999999999</v>
      </c>
      <c r="H4610">
        <f>IF('Input and Summary Results'!$J$4="yes",'Data Transformation'!F4610,'Data Transformation'!D4610)</f>
        <v>6.7779259999999994E-2</v>
      </c>
      <c r="I4610">
        <f t="shared" si="244"/>
        <v>265</v>
      </c>
    </row>
    <row r="4611" spans="2:9" x14ac:dyDescent="0.25">
      <c r="B4611">
        <f>IF('Input and Summary Results'!D4193=0,FALSE,'Input and Summary Results'!$B4193)</f>
        <v>265</v>
      </c>
      <c r="C4611">
        <f>IF(OR(B4611=0,'Input and Summary Results'!D4193=0,'Input and Summary Results'!D4193=""),FALSE,'Input and Summary Results'!$D4193)</f>
        <v>0.69280134000000004</v>
      </c>
      <c r="D4611">
        <f>IF(OR(B4611=0,'Input and Summary Results'!E4193=0),FALSE,'Input and Summary Results'!$E4193)</f>
        <v>7.5197609999999998E-2</v>
      </c>
      <c r="E4611">
        <f t="shared" si="245"/>
        <v>-0.15939128098776092</v>
      </c>
      <c r="F4611">
        <f t="shared" si="246"/>
        <v>4.7106956721532894E-2</v>
      </c>
      <c r="G4611">
        <f>IF('Input and Summary Results'!$J$4="yes",IF(C4611=FALSE,FALSE,IF('Data Transformation'!E4611&lt;$R$10,E4611,$R$10)),IF(C4611=FALSE,FALSE,IF(C4611&lt;$R$10,C4611,$R$10)))</f>
        <v>0.69280134000000004</v>
      </c>
      <c r="H4611">
        <f>IF('Input and Summary Results'!$J$4="yes",'Data Transformation'!F4611,'Data Transformation'!D4611)</f>
        <v>7.5197609999999998E-2</v>
      </c>
      <c r="I4611">
        <f t="shared" si="244"/>
        <v>265</v>
      </c>
    </row>
    <row r="4612" spans="2:9" x14ac:dyDescent="0.25">
      <c r="B4612">
        <f>IF('Input and Summary Results'!D4194=0,FALSE,'Input and Summary Results'!$B4194)</f>
        <v>265</v>
      </c>
      <c r="C4612">
        <f>IF(OR(B4612=0,'Input and Summary Results'!D4194=0,'Input and Summary Results'!D4194=""),FALSE,'Input and Summary Results'!$D4194)</f>
        <v>0.78696056999999997</v>
      </c>
      <c r="D4612">
        <f>IF(OR(B4612=0,'Input and Summary Results'!E4194=0),FALSE,'Input and Summary Results'!$E4194)</f>
        <v>7.6385270000000005E-2</v>
      </c>
      <c r="E4612">
        <f t="shared" si="245"/>
        <v>-0.10404702705696076</v>
      </c>
      <c r="F4612">
        <f t="shared" si="246"/>
        <v>4.2125626675298365E-2</v>
      </c>
      <c r="G4612">
        <f>IF('Input and Summary Results'!$J$4="yes",IF(C4612=FALSE,FALSE,IF('Data Transformation'!E4612&lt;$R$10,E4612,$R$10)),IF(C4612=FALSE,FALSE,IF(C4612&lt;$R$10,C4612,$R$10)))</f>
        <v>0.78696056999999997</v>
      </c>
      <c r="H4612">
        <f>IF('Input and Summary Results'!$J$4="yes",'Data Transformation'!F4612,'Data Transformation'!D4612)</f>
        <v>7.6385270000000005E-2</v>
      </c>
      <c r="I4612">
        <f t="shared" si="244"/>
        <v>265</v>
      </c>
    </row>
    <row r="4613" spans="2:9" x14ac:dyDescent="0.25">
      <c r="B4613">
        <f>IF('Input and Summary Results'!D4195=0,FALSE,'Input and Summary Results'!$B4195)</f>
        <v>265</v>
      </c>
      <c r="C4613">
        <f>IF(OR(B4613=0,'Input and Summary Results'!D4195=0,'Input and Summary Results'!D4195=""),FALSE,'Input and Summary Results'!$D4195)</f>
        <v>0.79976517000000003</v>
      </c>
      <c r="D4613">
        <f>IF(OR(B4613=0,'Input and Summary Results'!E4195=0),FALSE,'Input and Summary Results'!$E4195)</f>
        <v>5.6574619999999999E-2</v>
      </c>
      <c r="E4613">
        <f t="shared" si="245"/>
        <v>-9.7037513438532508E-2</v>
      </c>
      <c r="F4613">
        <f t="shared" si="246"/>
        <v>3.0700743169398085E-2</v>
      </c>
      <c r="G4613">
        <f>IF('Input and Summary Results'!$J$4="yes",IF(C4613=FALSE,FALSE,IF('Data Transformation'!E4613&lt;$R$10,E4613,$R$10)),IF(C4613=FALSE,FALSE,IF(C4613&lt;$R$10,C4613,$R$10)))</f>
        <v>0.79976517000000003</v>
      </c>
      <c r="H4613">
        <f>IF('Input and Summary Results'!$J$4="yes",'Data Transformation'!F4613,'Data Transformation'!D4613)</f>
        <v>5.6574619999999999E-2</v>
      </c>
      <c r="I4613">
        <f t="shared" ref="I4613:I4676" si="247">IF(G4613=FALSE,"",B4613)</f>
        <v>265</v>
      </c>
    </row>
    <row r="4614" spans="2:9" x14ac:dyDescent="0.25">
      <c r="B4614">
        <f>IF('Input and Summary Results'!D4196=0,FALSE,'Input and Summary Results'!$B4196)</f>
        <v>265</v>
      </c>
      <c r="C4614">
        <f>IF(OR(B4614=0,'Input and Summary Results'!D4196=0,'Input and Summary Results'!D4196=""),FALSE,'Input and Summary Results'!$D4196)</f>
        <v>0.80102706000000001</v>
      </c>
      <c r="D4614">
        <f>IF(OR(B4614=0,'Input and Summary Results'!E4196=0),FALSE,'Input and Summary Results'!$E4196)</f>
        <v>7.2818599999999997E-2</v>
      </c>
      <c r="E4614">
        <f t="shared" si="245"/>
        <v>-9.6352812492320306E-2</v>
      </c>
      <c r="F4614">
        <f t="shared" si="246"/>
        <v>3.9453439188433907E-2</v>
      </c>
      <c r="G4614">
        <f>IF('Input and Summary Results'!$J$4="yes",IF(C4614=FALSE,FALSE,IF('Data Transformation'!E4614&lt;$R$10,E4614,$R$10)),IF(C4614=FALSE,FALSE,IF(C4614&lt;$R$10,C4614,$R$10)))</f>
        <v>0.80102706000000001</v>
      </c>
      <c r="H4614">
        <f>IF('Input and Summary Results'!$J$4="yes",'Data Transformation'!F4614,'Data Transformation'!D4614)</f>
        <v>7.2818599999999997E-2</v>
      </c>
      <c r="I4614">
        <f t="shared" si="247"/>
        <v>265</v>
      </c>
    </row>
    <row r="4615" spans="2:9" x14ac:dyDescent="0.25">
      <c r="B4615">
        <f>IF('Input and Summary Results'!D4197=0,FALSE,'Input and Summary Results'!$B4197)</f>
        <v>265</v>
      </c>
      <c r="C4615">
        <f>IF(OR(B4615=0,'Input and Summary Results'!D4197=0,'Input and Summary Results'!D4197=""),FALSE,'Input and Summary Results'!$D4197)</f>
        <v>0.81187956999999999</v>
      </c>
      <c r="D4615">
        <f>IF(OR(B4615=0,'Input and Summary Results'!E4197=0),FALSE,'Input and Summary Results'!$E4197)</f>
        <v>6.209054E-2</v>
      </c>
      <c r="E4615">
        <f t="shared" si="245"/>
        <v>-9.0508386969875981E-2</v>
      </c>
      <c r="F4615">
        <f t="shared" si="246"/>
        <v>3.3191245790308528E-2</v>
      </c>
      <c r="G4615">
        <f>IF('Input and Summary Results'!$J$4="yes",IF(C4615=FALSE,FALSE,IF('Data Transformation'!E4615&lt;$R$10,E4615,$R$10)),IF(C4615=FALSE,FALSE,IF(C4615&lt;$R$10,C4615,$R$10)))</f>
        <v>0.81187956999999999</v>
      </c>
      <c r="H4615">
        <f>IF('Input and Summary Results'!$J$4="yes",'Data Transformation'!F4615,'Data Transformation'!D4615)</f>
        <v>6.209054E-2</v>
      </c>
      <c r="I4615">
        <f t="shared" si="247"/>
        <v>265</v>
      </c>
    </row>
    <row r="4616" spans="2:9" x14ac:dyDescent="0.25">
      <c r="B4616">
        <f>IF('Input and Summary Results'!D4198=0,FALSE,'Input and Summary Results'!$B4198)</f>
        <v>265</v>
      </c>
      <c r="C4616">
        <f>IF(OR(B4616=0,'Input and Summary Results'!D4198=0,'Input and Summary Results'!D4198=""),FALSE,'Input and Summary Results'!$D4198)</f>
        <v>0.83714272000000001</v>
      </c>
      <c r="D4616">
        <f>IF(OR(B4616=0,'Input and Summary Results'!E4198=0),FALSE,'Input and Summary Results'!$E4198)</f>
        <v>4.235589E-2</v>
      </c>
      <c r="E4616">
        <f t="shared" si="245"/>
        <v>-7.7200495143390876E-2</v>
      </c>
      <c r="F4616">
        <f t="shared" si="246"/>
        <v>2.1958569095601763E-2</v>
      </c>
      <c r="G4616">
        <f>IF('Input and Summary Results'!$J$4="yes",IF(C4616=FALSE,FALSE,IF('Data Transformation'!E4616&lt;$R$10,E4616,$R$10)),IF(C4616=FALSE,FALSE,IF(C4616&lt;$R$10,C4616,$R$10)))</f>
        <v>0.83714272000000001</v>
      </c>
      <c r="H4616">
        <f>IF('Input and Summary Results'!$J$4="yes",'Data Transformation'!F4616,'Data Transformation'!D4616)</f>
        <v>4.235589E-2</v>
      </c>
      <c r="I4616">
        <f t="shared" si="247"/>
        <v>265</v>
      </c>
    </row>
    <row r="4617" spans="2:9" x14ac:dyDescent="0.25">
      <c r="B4617">
        <f>IF('Input and Summary Results'!D4199=0,FALSE,'Input and Summary Results'!$B4199)</f>
        <v>265</v>
      </c>
      <c r="C4617">
        <f>IF(OR(B4617=0,'Input and Summary Results'!D4199=0,'Input and Summary Results'!D4199=""),FALSE,'Input and Summary Results'!$D4199)</f>
        <v>0.89430071</v>
      </c>
      <c r="D4617">
        <f>IF(OR(B4617=0,'Input and Summary Results'!E4199=0),FALSE,'Input and Summary Results'!$E4199)</f>
        <v>7.5290999999999997E-2</v>
      </c>
      <c r="E4617">
        <f t="shared" si="245"/>
        <v>-4.8516424454058411E-2</v>
      </c>
      <c r="F4617">
        <f t="shared" si="246"/>
        <v>3.6538374211958304E-2</v>
      </c>
      <c r="G4617">
        <f>IF('Input and Summary Results'!$J$4="yes",IF(C4617=FALSE,FALSE,IF('Data Transformation'!E4617&lt;$R$10,E4617,$R$10)),IF(C4617=FALSE,FALSE,IF(C4617&lt;$R$10,C4617,$R$10)))</f>
        <v>0.89430071</v>
      </c>
      <c r="H4617">
        <f>IF('Input and Summary Results'!$J$4="yes",'Data Transformation'!F4617,'Data Transformation'!D4617)</f>
        <v>7.5290999999999997E-2</v>
      </c>
      <c r="I4617">
        <f t="shared" si="247"/>
        <v>265</v>
      </c>
    </row>
    <row r="4618" spans="2:9" x14ac:dyDescent="0.25">
      <c r="B4618">
        <f>IF('Input and Summary Results'!D4200=0,FALSE,'Input and Summary Results'!$B4200)</f>
        <v>265</v>
      </c>
      <c r="C4618">
        <f>IF(OR(B4618=0,'Input and Summary Results'!D4200=0,'Input and Summary Results'!D4200=""),FALSE,'Input and Summary Results'!$D4200)</f>
        <v>0.93380545999999998</v>
      </c>
      <c r="D4618">
        <f>IF(OR(B4618=0,'Input and Summary Results'!E4200=0),FALSE,'Input and Summary Results'!$E4200)</f>
        <v>0.1169404</v>
      </c>
      <c r="E4618">
        <f t="shared" si="245"/>
        <v>-2.9743591059594274E-2</v>
      </c>
      <c r="F4618">
        <f t="shared" si="246"/>
        <v>5.4349793157131468E-2</v>
      </c>
      <c r="G4618">
        <f>IF('Input and Summary Results'!$J$4="yes",IF(C4618=FALSE,FALSE,IF('Data Transformation'!E4618&lt;$R$10,E4618,$R$10)),IF(C4618=FALSE,FALSE,IF(C4618&lt;$R$10,C4618,$R$10)))</f>
        <v>0.93380545999999998</v>
      </c>
      <c r="H4618">
        <f>IF('Input and Summary Results'!$J$4="yes",'Data Transformation'!F4618,'Data Transformation'!D4618)</f>
        <v>0.1169404</v>
      </c>
      <c r="I4618">
        <f t="shared" si="247"/>
        <v>265</v>
      </c>
    </row>
    <row r="4619" spans="2:9" x14ac:dyDescent="0.25">
      <c r="B4619">
        <f>IF('Input and Summary Results'!D4201=0,FALSE,'Input and Summary Results'!$B4201)</f>
        <v>265</v>
      </c>
      <c r="C4619">
        <f>IF(OR(B4619=0,'Input and Summary Results'!D4201=0,'Input and Summary Results'!D4201=""),FALSE,'Input and Summary Results'!$D4201)</f>
        <v>0.98378336</v>
      </c>
      <c r="D4619">
        <f>IF(OR(B4619=0,'Input and Summary Results'!E4201=0),FALSE,'Input and Summary Results'!$E4201)</f>
        <v>7.3563879999999998E-2</v>
      </c>
      <c r="E4619">
        <f t="shared" si="245"/>
        <v>-7.1005274986791992E-3</v>
      </c>
      <c r="F4619">
        <f t="shared" si="246"/>
        <v>3.2453002579754954E-2</v>
      </c>
      <c r="G4619">
        <f>IF('Input and Summary Results'!$J$4="yes",IF(C4619=FALSE,FALSE,IF('Data Transformation'!E4619&lt;$R$10,E4619,$R$10)),IF(C4619=FALSE,FALSE,IF(C4619&lt;$R$10,C4619,$R$10)))</f>
        <v>0.98378336</v>
      </c>
      <c r="H4619">
        <f>IF('Input and Summary Results'!$J$4="yes",'Data Transformation'!F4619,'Data Transformation'!D4619)</f>
        <v>7.3563879999999998E-2</v>
      </c>
      <c r="I4619">
        <f t="shared" si="247"/>
        <v>265</v>
      </c>
    </row>
    <row r="4620" spans="2:9" x14ac:dyDescent="0.25">
      <c r="B4620">
        <f>IF('Input and Summary Results'!D4202=0,FALSE,'Input and Summary Results'!$B4202)</f>
        <v>266</v>
      </c>
      <c r="C4620">
        <f>IF(OR(B4620=0,'Input and Summary Results'!D4202=0,'Input and Summary Results'!D4202=""),FALSE,'Input and Summary Results'!$D4202)</f>
        <v>0.39478187999999997</v>
      </c>
      <c r="D4620">
        <f>IF(OR(B4620=0,'Input and Summary Results'!E4202=0),FALSE,'Input and Summary Results'!$E4202)</f>
        <v>8.980262E-2</v>
      </c>
      <c r="E4620">
        <f t="shared" si="245"/>
        <v>-0.40364278912450718</v>
      </c>
      <c r="F4620">
        <f t="shared" si="246"/>
        <v>9.872372328740113E-2</v>
      </c>
      <c r="G4620">
        <f>IF('Input and Summary Results'!$J$4="yes",IF(C4620=FALSE,FALSE,IF('Data Transformation'!E4620&lt;$R$10,E4620,$R$10)),IF(C4620=FALSE,FALSE,IF(C4620&lt;$R$10,C4620,$R$10)))</f>
        <v>0.39478187999999997</v>
      </c>
      <c r="H4620">
        <f>IF('Input and Summary Results'!$J$4="yes",'Data Transformation'!F4620,'Data Transformation'!D4620)</f>
        <v>8.980262E-2</v>
      </c>
      <c r="I4620">
        <f t="shared" si="247"/>
        <v>266</v>
      </c>
    </row>
    <row r="4621" spans="2:9" x14ac:dyDescent="0.25">
      <c r="B4621">
        <f>IF('Input and Summary Results'!D4203=0,FALSE,'Input and Summary Results'!$B4203)</f>
        <v>266</v>
      </c>
      <c r="C4621">
        <f>IF(OR(B4621=0,'Input and Summary Results'!D4203=0,'Input and Summary Results'!D4203=""),FALSE,'Input and Summary Results'!$D4203)</f>
        <v>0.42616969999999998</v>
      </c>
      <c r="D4621">
        <f>IF(OR(B4621=0,'Input and Summary Results'!E4203=0),FALSE,'Input and Summary Results'!$E4203)</f>
        <v>8.0353240000000006E-2</v>
      </c>
      <c r="E4621">
        <f t="shared" si="245"/>
        <v>-0.37041743118349474</v>
      </c>
      <c r="F4621">
        <f t="shared" si="246"/>
        <v>8.1829623645228652E-2</v>
      </c>
      <c r="G4621">
        <f>IF('Input and Summary Results'!$J$4="yes",IF(C4621=FALSE,FALSE,IF('Data Transformation'!E4621&lt;$R$10,E4621,$R$10)),IF(C4621=FALSE,FALSE,IF(C4621&lt;$R$10,C4621,$R$10)))</f>
        <v>0.42616969999999998</v>
      </c>
      <c r="H4621">
        <f>IF('Input and Summary Results'!$J$4="yes",'Data Transformation'!F4621,'Data Transformation'!D4621)</f>
        <v>8.0353240000000006E-2</v>
      </c>
      <c r="I4621">
        <f t="shared" si="247"/>
        <v>266</v>
      </c>
    </row>
    <row r="4622" spans="2:9" x14ac:dyDescent="0.25">
      <c r="B4622">
        <f>IF('Input and Summary Results'!D4204=0,FALSE,'Input and Summary Results'!$B4204)</f>
        <v>266</v>
      </c>
      <c r="C4622">
        <f>IF(OR(B4622=0,'Input and Summary Results'!D4204=0,'Input and Summary Results'!D4204=""),FALSE,'Input and Summary Results'!$D4204)</f>
        <v>0.45766339</v>
      </c>
      <c r="D4622">
        <f>IF(OR(B4622=0,'Input and Summary Results'!E4204=0),FALSE,'Input and Summary Results'!$E4204)</f>
        <v>6.8430759999999993E-2</v>
      </c>
      <c r="E4622">
        <f t="shared" si="245"/>
        <v>-0.33945382682743724</v>
      </c>
      <c r="F4622">
        <f t="shared" si="246"/>
        <v>6.4892561845508318E-2</v>
      </c>
      <c r="G4622">
        <f>IF('Input and Summary Results'!$J$4="yes",IF(C4622=FALSE,FALSE,IF('Data Transformation'!E4622&lt;$R$10,E4622,$R$10)),IF(C4622=FALSE,FALSE,IF(C4622&lt;$R$10,C4622,$R$10)))</f>
        <v>0.45766339</v>
      </c>
      <c r="H4622">
        <f>IF('Input and Summary Results'!$J$4="yes",'Data Transformation'!F4622,'Data Transformation'!D4622)</f>
        <v>6.8430759999999993E-2</v>
      </c>
      <c r="I4622">
        <f t="shared" si="247"/>
        <v>266</v>
      </c>
    </row>
    <row r="4623" spans="2:9" x14ac:dyDescent="0.25">
      <c r="B4623">
        <f>IF('Input and Summary Results'!D4205=0,FALSE,'Input and Summary Results'!$B4205)</f>
        <v>266</v>
      </c>
      <c r="C4623">
        <f>IF(OR(B4623=0,'Input and Summary Results'!D4205=0,'Input and Summary Results'!D4205=""),FALSE,'Input and Summary Results'!$D4205)</f>
        <v>0.49167508999999998</v>
      </c>
      <c r="D4623">
        <f>IF(OR(B4623=0,'Input and Summary Results'!E4205=0),FALSE,'Input and Summary Results'!$E4205)</f>
        <v>8.1768740000000006E-2</v>
      </c>
      <c r="E4623">
        <f t="shared" si="245"/>
        <v>-0.30832179404782029</v>
      </c>
      <c r="F4623">
        <f t="shared" si="246"/>
        <v>7.2177000384542569E-2</v>
      </c>
      <c r="G4623">
        <f>IF('Input and Summary Results'!$J$4="yes",IF(C4623=FALSE,FALSE,IF('Data Transformation'!E4623&lt;$R$10,E4623,$R$10)),IF(C4623=FALSE,FALSE,IF(C4623&lt;$R$10,C4623,$R$10)))</f>
        <v>0.49167508999999998</v>
      </c>
      <c r="H4623">
        <f>IF('Input and Summary Results'!$J$4="yes",'Data Transformation'!F4623,'Data Transformation'!D4623)</f>
        <v>8.1768740000000006E-2</v>
      </c>
      <c r="I4623">
        <f t="shared" si="247"/>
        <v>266</v>
      </c>
    </row>
    <row r="4624" spans="2:9" x14ac:dyDescent="0.25">
      <c r="B4624">
        <f>IF('Input and Summary Results'!D4206=0,FALSE,'Input and Summary Results'!$B4206)</f>
        <v>266</v>
      </c>
      <c r="C4624">
        <f>IF(OR(B4624=0,'Input and Summary Results'!D4206=0,'Input and Summary Results'!D4206=""),FALSE,'Input and Summary Results'!$D4206)</f>
        <v>0.49619866000000001</v>
      </c>
      <c r="D4624">
        <f>IF(OR(B4624=0,'Input and Summary Results'!E4206=0),FALSE,'Input and Summary Results'!$E4206)</f>
        <v>7.9042150000000005E-2</v>
      </c>
      <c r="E4624">
        <f t="shared" si="245"/>
        <v>-0.30434441288805703</v>
      </c>
      <c r="F4624">
        <f t="shared" si="246"/>
        <v>6.9134191333769426E-2</v>
      </c>
      <c r="G4624">
        <f>IF('Input and Summary Results'!$J$4="yes",IF(C4624=FALSE,FALSE,IF('Data Transformation'!E4624&lt;$R$10,E4624,$R$10)),IF(C4624=FALSE,FALSE,IF(C4624&lt;$R$10,C4624,$R$10)))</f>
        <v>0.49619866000000001</v>
      </c>
      <c r="H4624">
        <f>IF('Input and Summary Results'!$J$4="yes",'Data Transformation'!F4624,'Data Transformation'!D4624)</f>
        <v>7.9042150000000005E-2</v>
      </c>
      <c r="I4624">
        <f t="shared" si="247"/>
        <v>266</v>
      </c>
    </row>
    <row r="4625" spans="2:9" x14ac:dyDescent="0.25">
      <c r="B4625">
        <f>IF('Input and Summary Results'!D4207=0,FALSE,'Input and Summary Results'!$B4207)</f>
        <v>266</v>
      </c>
      <c r="C4625">
        <f>IF(OR(B4625=0,'Input and Summary Results'!D4207=0,'Input and Summary Results'!D4207=""),FALSE,'Input and Summary Results'!$D4207)</f>
        <v>0.49995379000000001</v>
      </c>
      <c r="D4625">
        <f>IF(OR(B4625=0,'Input and Summary Results'!E4207=0),FALSE,'Input and Summary Results'!$E4207)</f>
        <v>4.2900859999999999E-2</v>
      </c>
      <c r="E4625">
        <f t="shared" si="245"/>
        <v>-0.30107013501486668</v>
      </c>
      <c r="F4625">
        <f t="shared" si="246"/>
        <v>3.7241388329109372E-2</v>
      </c>
      <c r="G4625">
        <f>IF('Input and Summary Results'!$J$4="yes",IF(C4625=FALSE,FALSE,IF('Data Transformation'!E4625&lt;$R$10,E4625,$R$10)),IF(C4625=FALSE,FALSE,IF(C4625&lt;$R$10,C4625,$R$10)))</f>
        <v>0.49995379000000001</v>
      </c>
      <c r="H4625">
        <f>IF('Input and Summary Results'!$J$4="yes",'Data Transformation'!F4625,'Data Transformation'!D4625)</f>
        <v>4.2900859999999999E-2</v>
      </c>
      <c r="I4625">
        <f t="shared" si="247"/>
        <v>266</v>
      </c>
    </row>
    <row r="4626" spans="2:9" x14ac:dyDescent="0.25">
      <c r="B4626">
        <f>IF('Input and Summary Results'!D4208=0,FALSE,'Input and Summary Results'!$B4208)</f>
        <v>266</v>
      </c>
      <c r="C4626">
        <f>IF(OR(B4626=0,'Input and Summary Results'!D4208=0,'Input and Summary Results'!D4208=""),FALSE,'Input and Summary Results'!$D4208)</f>
        <v>0.56580204000000001</v>
      </c>
      <c r="D4626">
        <f>IF(OR(B4626=0,'Input and Summary Results'!E4208=0),FALSE,'Input and Summary Results'!$E4208)</f>
        <v>4.406173E-2</v>
      </c>
      <c r="E4626">
        <f t="shared" si="245"/>
        <v>-0.24733549102687896</v>
      </c>
      <c r="F4626">
        <f t="shared" si="246"/>
        <v>3.3797670330068093E-2</v>
      </c>
      <c r="G4626">
        <f>IF('Input and Summary Results'!$J$4="yes",IF(C4626=FALSE,FALSE,IF('Data Transformation'!E4626&lt;$R$10,E4626,$R$10)),IF(C4626=FALSE,FALSE,IF(C4626&lt;$R$10,C4626,$R$10)))</f>
        <v>0.56580204000000001</v>
      </c>
      <c r="H4626">
        <f>IF('Input and Summary Results'!$J$4="yes",'Data Transformation'!F4626,'Data Transformation'!D4626)</f>
        <v>4.406173E-2</v>
      </c>
      <c r="I4626">
        <f t="shared" si="247"/>
        <v>266</v>
      </c>
    </row>
    <row r="4627" spans="2:9" x14ac:dyDescent="0.25">
      <c r="B4627">
        <f>IF('Input and Summary Results'!D4209=0,FALSE,'Input and Summary Results'!$B4209)</f>
        <v>266</v>
      </c>
      <c r="C4627">
        <f>IF(OR(B4627=0,'Input and Summary Results'!D4209=0,'Input and Summary Results'!D4209=""),FALSE,'Input and Summary Results'!$D4209)</f>
        <v>0.57290282999999997</v>
      </c>
      <c r="D4627">
        <f>IF(OR(B4627=0,'Input and Summary Results'!E4209=0),FALSE,'Input and Summary Results'!$E4209)</f>
        <v>4.5018879999999997E-2</v>
      </c>
      <c r="E4627">
        <f t="shared" si="245"/>
        <v>-0.24191903243646154</v>
      </c>
      <c r="F4627">
        <f t="shared" si="246"/>
        <v>3.4103853039092163E-2</v>
      </c>
      <c r="G4627">
        <f>IF('Input and Summary Results'!$J$4="yes",IF(C4627=FALSE,FALSE,IF('Data Transformation'!E4627&lt;$R$10,E4627,$R$10)),IF(C4627=FALSE,FALSE,IF(C4627&lt;$R$10,C4627,$R$10)))</f>
        <v>0.57290282999999997</v>
      </c>
      <c r="H4627">
        <f>IF('Input and Summary Results'!$J$4="yes",'Data Transformation'!F4627,'Data Transformation'!D4627)</f>
        <v>4.5018879999999997E-2</v>
      </c>
      <c r="I4627">
        <f t="shared" si="247"/>
        <v>266</v>
      </c>
    </row>
    <row r="4628" spans="2:9" x14ac:dyDescent="0.25">
      <c r="B4628">
        <f>IF('Input and Summary Results'!D4210=0,FALSE,'Input and Summary Results'!$B4210)</f>
        <v>266</v>
      </c>
      <c r="C4628">
        <f>IF(OR(B4628=0,'Input and Summary Results'!D4210=0,'Input and Summary Results'!D4210=""),FALSE,'Input and Summary Results'!$D4210)</f>
        <v>0.62732918999999998</v>
      </c>
      <c r="D4628">
        <f>IF(OR(B4628=0,'Input and Summary Results'!E4210=0),FALSE,'Input and Summary Results'!$E4210)</f>
        <v>9.1327240000000004E-2</v>
      </c>
      <c r="E4628">
        <f t="shared" si="245"/>
        <v>-0.20250450401218476</v>
      </c>
      <c r="F4628">
        <f t="shared" si="246"/>
        <v>6.3182174194699917E-2</v>
      </c>
      <c r="G4628">
        <f>IF('Input and Summary Results'!$J$4="yes",IF(C4628=FALSE,FALSE,IF('Data Transformation'!E4628&lt;$R$10,E4628,$R$10)),IF(C4628=FALSE,FALSE,IF(C4628&lt;$R$10,C4628,$R$10)))</f>
        <v>0.62732918999999998</v>
      </c>
      <c r="H4628">
        <f>IF('Input and Summary Results'!$J$4="yes",'Data Transformation'!F4628,'Data Transformation'!D4628)</f>
        <v>9.1327240000000004E-2</v>
      </c>
      <c r="I4628">
        <f t="shared" si="247"/>
        <v>266</v>
      </c>
    </row>
    <row r="4629" spans="2:9" x14ac:dyDescent="0.25">
      <c r="B4629">
        <f>IF('Input and Summary Results'!D4211=0,FALSE,'Input and Summary Results'!$B4211)</f>
        <v>266</v>
      </c>
      <c r="C4629">
        <f>IF(OR(B4629=0,'Input and Summary Results'!D4211=0,'Input and Summary Results'!D4211=""),FALSE,'Input and Summary Results'!$D4211)</f>
        <v>0.73040055999999998</v>
      </c>
      <c r="D4629">
        <f>IF(OR(B4629=0,'Input and Summary Results'!E4211=0),FALSE,'Input and Summary Results'!$E4211)</f>
        <v>7.9669340000000005E-2</v>
      </c>
      <c r="E4629">
        <f t="shared" si="245"/>
        <v>-0.1364389024989264</v>
      </c>
      <c r="F4629">
        <f t="shared" si="246"/>
        <v>4.7339084132137034E-2</v>
      </c>
      <c r="G4629">
        <f>IF('Input and Summary Results'!$J$4="yes",IF(C4629=FALSE,FALSE,IF('Data Transformation'!E4629&lt;$R$10,E4629,$R$10)),IF(C4629=FALSE,FALSE,IF(C4629&lt;$R$10,C4629,$R$10)))</f>
        <v>0.73040055999999998</v>
      </c>
      <c r="H4629">
        <f>IF('Input and Summary Results'!$J$4="yes",'Data Transformation'!F4629,'Data Transformation'!D4629)</f>
        <v>7.9669340000000005E-2</v>
      </c>
      <c r="I4629">
        <f t="shared" si="247"/>
        <v>266</v>
      </c>
    </row>
    <row r="4630" spans="2:9" x14ac:dyDescent="0.25">
      <c r="B4630">
        <f>IF('Input and Summary Results'!D4212=0,FALSE,'Input and Summary Results'!$B4212)</f>
        <v>266</v>
      </c>
      <c r="C4630">
        <f>IF(OR(B4630=0,'Input and Summary Results'!D4212=0,'Input and Summary Results'!D4212=""),FALSE,'Input and Summary Results'!$D4212)</f>
        <v>0.75554111999999995</v>
      </c>
      <c r="D4630">
        <f>IF(OR(B4630=0,'Input and Summary Results'!E4212=0),FALSE,'Input and Summary Results'!$E4212)</f>
        <v>7.3091939999999994E-2</v>
      </c>
      <c r="E4630">
        <f t="shared" si="245"/>
        <v>-0.12174189439163366</v>
      </c>
      <c r="F4630">
        <f t="shared" si="246"/>
        <v>4.1985672414494135E-2</v>
      </c>
      <c r="G4630">
        <f>IF('Input and Summary Results'!$J$4="yes",IF(C4630=FALSE,FALSE,IF('Data Transformation'!E4630&lt;$R$10,E4630,$R$10)),IF(C4630=FALSE,FALSE,IF(C4630&lt;$R$10,C4630,$R$10)))</f>
        <v>0.75554111999999995</v>
      </c>
      <c r="H4630">
        <f>IF('Input and Summary Results'!$J$4="yes",'Data Transformation'!F4630,'Data Transformation'!D4630)</f>
        <v>7.3091939999999994E-2</v>
      </c>
      <c r="I4630">
        <f t="shared" si="247"/>
        <v>266</v>
      </c>
    </row>
    <row r="4631" spans="2:9" x14ac:dyDescent="0.25">
      <c r="B4631">
        <f>IF('Input and Summary Results'!D4213=0,FALSE,'Input and Summary Results'!$B4213)</f>
        <v>266</v>
      </c>
      <c r="C4631">
        <f>IF(OR(B4631=0,'Input and Summary Results'!D4213=0,'Input and Summary Results'!D4213=""),FALSE,'Input and Summary Results'!$D4213)</f>
        <v>0.84278175</v>
      </c>
      <c r="D4631">
        <f>IF(OR(B4631=0,'Input and Summary Results'!E4213=0),FALSE,'Input and Summary Results'!$E4213)</f>
        <v>6.2394329999999998E-2</v>
      </c>
      <c r="E4631">
        <f t="shared" si="245"/>
        <v>-7.4284877383004169E-2</v>
      </c>
      <c r="F4631">
        <f t="shared" si="246"/>
        <v>3.2130666355791399E-2</v>
      </c>
      <c r="G4631">
        <f>IF('Input and Summary Results'!$J$4="yes",IF(C4631=FALSE,FALSE,IF('Data Transformation'!E4631&lt;$R$10,E4631,$R$10)),IF(C4631=FALSE,FALSE,IF(C4631&lt;$R$10,C4631,$R$10)))</f>
        <v>0.84278175</v>
      </c>
      <c r="H4631">
        <f>IF('Input and Summary Results'!$J$4="yes",'Data Transformation'!F4631,'Data Transformation'!D4631)</f>
        <v>6.2394329999999998E-2</v>
      </c>
      <c r="I4631">
        <f t="shared" si="247"/>
        <v>266</v>
      </c>
    </row>
    <row r="4632" spans="2:9" x14ac:dyDescent="0.25">
      <c r="B4632">
        <f>IF('Input and Summary Results'!D4214=0,FALSE,'Input and Summary Results'!$B4214)</f>
        <v>266</v>
      </c>
      <c r="C4632">
        <f>IF(OR(B4632=0,'Input and Summary Results'!D4214=0,'Input and Summary Results'!D4214=""),FALSE,'Input and Summary Results'!$D4214)</f>
        <v>0.85671553</v>
      </c>
      <c r="D4632">
        <f>IF(OR(B4632=0,'Input and Summary Results'!E4214=0),FALSE,'Input and Summary Results'!$E4214)</f>
        <v>5.900296E-2</v>
      </c>
      <c r="E4632">
        <f t="shared" si="245"/>
        <v>-6.7163360410729511E-2</v>
      </c>
      <c r="F4632">
        <f t="shared" si="246"/>
        <v>2.9890067056447544E-2</v>
      </c>
      <c r="G4632">
        <f>IF('Input and Summary Results'!$J$4="yes",IF(C4632=FALSE,FALSE,IF('Data Transformation'!E4632&lt;$R$10,E4632,$R$10)),IF(C4632=FALSE,FALSE,IF(C4632&lt;$R$10,C4632,$R$10)))</f>
        <v>0.85671553</v>
      </c>
      <c r="H4632">
        <f>IF('Input and Summary Results'!$J$4="yes",'Data Transformation'!F4632,'Data Transformation'!D4632)</f>
        <v>5.900296E-2</v>
      </c>
      <c r="I4632">
        <f t="shared" si="247"/>
        <v>266</v>
      </c>
    </row>
    <row r="4633" spans="2:9" x14ac:dyDescent="0.25">
      <c r="B4633">
        <f>IF('Input and Summary Results'!D4215=0,FALSE,'Input and Summary Results'!$B4215)</f>
        <v>266</v>
      </c>
      <c r="C4633">
        <f>IF(OR(B4633=0,'Input and Summary Results'!D4215=0,'Input and Summary Results'!D4215=""),FALSE,'Input and Summary Results'!$D4215)</f>
        <v>0.88395186000000003</v>
      </c>
      <c r="D4633">
        <f>IF(OR(B4633=0,'Input and Summary Results'!E4215=0),FALSE,'Input and Summary Results'!$E4215)</f>
        <v>7.655766E-2</v>
      </c>
      <c r="E4633">
        <f t="shared" si="245"/>
        <v>-5.3571386011411225E-2</v>
      </c>
      <c r="F4633">
        <f t="shared" si="246"/>
        <v>3.758804743054673E-2</v>
      </c>
      <c r="G4633">
        <f>IF('Input and Summary Results'!$J$4="yes",IF(C4633=FALSE,FALSE,IF('Data Transformation'!E4633&lt;$R$10,E4633,$R$10)),IF(C4633=FALSE,FALSE,IF(C4633&lt;$R$10,C4633,$R$10)))</f>
        <v>0.88395186000000003</v>
      </c>
      <c r="H4633">
        <f>IF('Input and Summary Results'!$J$4="yes",'Data Transformation'!F4633,'Data Transformation'!D4633)</f>
        <v>7.655766E-2</v>
      </c>
      <c r="I4633">
        <f t="shared" si="247"/>
        <v>266</v>
      </c>
    </row>
    <row r="4634" spans="2:9" x14ac:dyDescent="0.25">
      <c r="B4634">
        <f>IF('Input and Summary Results'!D4216=0,FALSE,'Input and Summary Results'!$B4216)</f>
        <v>266</v>
      </c>
      <c r="C4634">
        <f>IF(OR(B4634=0,'Input and Summary Results'!D4216=0,'Input and Summary Results'!D4216=""),FALSE,'Input and Summary Results'!$D4216)</f>
        <v>0.94349539999999998</v>
      </c>
      <c r="D4634">
        <f>IF(OR(B4634=0,'Input and Summary Results'!E4216=0),FALSE,'Input and Summary Results'!$E4216)</f>
        <v>4.5578729999999998E-2</v>
      </c>
      <c r="E4634">
        <f t="shared" si="245"/>
        <v>-2.5260212891192672E-2</v>
      </c>
      <c r="F4634">
        <f t="shared" si="246"/>
        <v>2.0965834936768107E-2</v>
      </c>
      <c r="G4634">
        <f>IF('Input and Summary Results'!$J$4="yes",IF(C4634=FALSE,FALSE,IF('Data Transformation'!E4634&lt;$R$10,E4634,$R$10)),IF(C4634=FALSE,FALSE,IF(C4634&lt;$R$10,C4634,$R$10)))</f>
        <v>0.94349539999999998</v>
      </c>
      <c r="H4634">
        <f>IF('Input and Summary Results'!$J$4="yes",'Data Transformation'!F4634,'Data Transformation'!D4634)</f>
        <v>4.5578729999999998E-2</v>
      </c>
      <c r="I4634">
        <f t="shared" si="247"/>
        <v>266</v>
      </c>
    </row>
    <row r="4635" spans="2:9" x14ac:dyDescent="0.25">
      <c r="B4635">
        <f>IF('Input and Summary Results'!D4217=0,FALSE,'Input and Summary Results'!$B4217)</f>
        <v>266</v>
      </c>
      <c r="C4635">
        <f>IF(OR(B4635=0,'Input and Summary Results'!D4217=0,'Input and Summary Results'!D4217=""),FALSE,'Input and Summary Results'!$D4217)</f>
        <v>0.96103282999999995</v>
      </c>
      <c r="D4635">
        <f>IF(OR(B4635=0,'Input and Summary Results'!E4217=0),FALSE,'Input and Summary Results'!$E4217)</f>
        <v>6.1670089999999997E-2</v>
      </c>
      <c r="E4635">
        <f t="shared" si="245"/>
        <v>-1.7261776073072676E-2</v>
      </c>
      <c r="F4635">
        <f t="shared" si="246"/>
        <v>2.785005696423503E-2</v>
      </c>
      <c r="G4635">
        <f>IF('Input and Summary Results'!$J$4="yes",IF(C4635=FALSE,FALSE,IF('Data Transformation'!E4635&lt;$R$10,E4635,$R$10)),IF(C4635=FALSE,FALSE,IF(C4635&lt;$R$10,C4635,$R$10)))</f>
        <v>0.96103282999999995</v>
      </c>
      <c r="H4635">
        <f>IF('Input and Summary Results'!$J$4="yes",'Data Transformation'!F4635,'Data Transformation'!D4635)</f>
        <v>6.1670089999999997E-2</v>
      </c>
      <c r="I4635">
        <f t="shared" si="247"/>
        <v>266</v>
      </c>
    </row>
    <row r="4636" spans="2:9" x14ac:dyDescent="0.25">
      <c r="B4636">
        <f>IF('Input and Summary Results'!D4218=0,FALSE,'Input and Summary Results'!$B4218)</f>
        <v>266</v>
      </c>
      <c r="C4636">
        <f>IF(OR(B4636=0,'Input and Summary Results'!D4218=0,'Input and Summary Results'!D4218=""),FALSE,'Input and Summary Results'!$D4218)</f>
        <v>1.1696497699999999</v>
      </c>
      <c r="D4636">
        <f>IF(OR(B4636=0,'Input and Summary Results'!E4218=0),FALSE,'Input and Summary Results'!$E4218)</f>
        <v>6.5440910000000005E-2</v>
      </c>
      <c r="E4636">
        <f t="shared" si="245"/>
        <v>6.8055839757842324E-2</v>
      </c>
      <c r="F4636">
        <f t="shared" si="246"/>
        <v>2.4281930940746481E-2</v>
      </c>
      <c r="G4636">
        <f>IF('Input and Summary Results'!$J$4="yes",IF(C4636=FALSE,FALSE,IF('Data Transformation'!E4636&lt;$R$10,E4636,$R$10)),IF(C4636=FALSE,FALSE,IF(C4636&lt;$R$10,C4636,$R$10)))</f>
        <v>1.1696497699999999</v>
      </c>
      <c r="H4636">
        <f>IF('Input and Summary Results'!$J$4="yes",'Data Transformation'!F4636,'Data Transformation'!D4636)</f>
        <v>6.5440910000000005E-2</v>
      </c>
      <c r="I4636">
        <f t="shared" si="247"/>
        <v>266</v>
      </c>
    </row>
    <row r="4637" spans="2:9" x14ac:dyDescent="0.25">
      <c r="B4637">
        <f>IF('Input and Summary Results'!D4219=0,FALSE,'Input and Summary Results'!$B4219)</f>
        <v>267</v>
      </c>
      <c r="C4637">
        <f>IF(OR(B4637=0,'Input and Summary Results'!D4219=0,'Input and Summary Results'!D4219=""),FALSE,'Input and Summary Results'!$D4219)</f>
        <v>0.53226309000000005</v>
      </c>
      <c r="D4637">
        <f>IF(OR(B4637=0,'Input and Summary Results'!E4219=0),FALSE,'Input and Summary Results'!$E4219)</f>
        <v>7.8217250000000002E-2</v>
      </c>
      <c r="E4637">
        <f t="shared" si="245"/>
        <v>-0.27387364911018897</v>
      </c>
      <c r="F4637">
        <f t="shared" si="246"/>
        <v>6.3777269432678488E-2</v>
      </c>
      <c r="G4637">
        <f>IF('Input and Summary Results'!$J$4="yes",IF(C4637=FALSE,FALSE,IF('Data Transformation'!E4637&lt;$R$10,E4637,$R$10)),IF(C4637=FALSE,FALSE,IF(C4637&lt;$R$10,C4637,$R$10)))</f>
        <v>0.53226309000000005</v>
      </c>
      <c r="H4637">
        <f>IF('Input and Summary Results'!$J$4="yes",'Data Transformation'!F4637,'Data Transformation'!D4637)</f>
        <v>7.8217250000000002E-2</v>
      </c>
      <c r="I4637">
        <f t="shared" si="247"/>
        <v>267</v>
      </c>
    </row>
    <row r="4638" spans="2:9" x14ac:dyDescent="0.25">
      <c r="B4638">
        <f>IF('Input and Summary Results'!D4220=0,FALSE,'Input and Summary Results'!$B4220)</f>
        <v>267</v>
      </c>
      <c r="C4638">
        <f>IF(OR(B4638=0,'Input and Summary Results'!D4220=0,'Input and Summary Results'!D4220=""),FALSE,'Input and Summary Results'!$D4220)</f>
        <v>0.62873584000000005</v>
      </c>
      <c r="D4638">
        <f>IF(OR(B4638=0,'Input and Summary Results'!E4220=0),FALSE,'Input and Summary Results'!$E4220)</f>
        <v>6.7475090000000001E-2</v>
      </c>
      <c r="E4638">
        <f t="shared" si="245"/>
        <v>-0.20153178273778488</v>
      </c>
      <c r="F4638">
        <f t="shared" si="246"/>
        <v>4.6576299929076727E-2</v>
      </c>
      <c r="G4638">
        <f>IF('Input and Summary Results'!$J$4="yes",IF(C4638=FALSE,FALSE,IF('Data Transformation'!E4638&lt;$R$10,E4638,$R$10)),IF(C4638=FALSE,FALSE,IF(C4638&lt;$R$10,C4638,$R$10)))</f>
        <v>0.62873584000000005</v>
      </c>
      <c r="H4638">
        <f>IF('Input and Summary Results'!$J$4="yes",'Data Transformation'!F4638,'Data Transformation'!D4638)</f>
        <v>6.7475090000000001E-2</v>
      </c>
      <c r="I4638">
        <f t="shared" si="247"/>
        <v>267</v>
      </c>
    </row>
    <row r="4639" spans="2:9" x14ac:dyDescent="0.25">
      <c r="B4639">
        <f>IF('Input and Summary Results'!D4221=0,FALSE,'Input and Summary Results'!$B4221)</f>
        <v>267</v>
      </c>
      <c r="C4639">
        <f>IF(OR(B4639=0,'Input and Summary Results'!D4221=0,'Input and Summary Results'!D4221=""),FALSE,'Input and Summary Results'!$D4221)</f>
        <v>0.74831915999999998</v>
      </c>
      <c r="D4639">
        <f>IF(OR(B4639=0,'Input and Summary Results'!E4221=0),FALSE,'Input and Summary Results'!$E4221)</f>
        <v>8.3702979999999996E-2</v>
      </c>
      <c r="E4639">
        <f t="shared" si="245"/>
        <v>-0.12591313493766854</v>
      </c>
      <c r="F4639">
        <f t="shared" si="246"/>
        <v>4.8544919416469302E-2</v>
      </c>
      <c r="G4639">
        <f>IF('Input and Summary Results'!$J$4="yes",IF(C4639=FALSE,FALSE,IF('Data Transformation'!E4639&lt;$R$10,E4639,$R$10)),IF(C4639=FALSE,FALSE,IF(C4639&lt;$R$10,C4639,$R$10)))</f>
        <v>0.74831915999999998</v>
      </c>
      <c r="H4639">
        <f>IF('Input and Summary Results'!$J$4="yes",'Data Transformation'!F4639,'Data Transformation'!D4639)</f>
        <v>8.3702979999999996E-2</v>
      </c>
      <c r="I4639">
        <f t="shared" si="247"/>
        <v>267</v>
      </c>
    </row>
    <row r="4640" spans="2:9" x14ac:dyDescent="0.25">
      <c r="B4640">
        <f>IF('Input and Summary Results'!D4222=0,FALSE,'Input and Summary Results'!$B4222)</f>
        <v>267</v>
      </c>
      <c r="C4640">
        <f>IF(OR(B4640=0,'Input and Summary Results'!D4222=0,'Input and Summary Results'!D4222=""),FALSE,'Input and Summary Results'!$D4222)</f>
        <v>0.80646346999999996</v>
      </c>
      <c r="D4640">
        <f>IF(OR(B4640=0,'Input and Summary Results'!E4222=0),FALSE,'Input and Summary Results'!$E4222)</f>
        <v>4.5178589999999998E-2</v>
      </c>
      <c r="E4640">
        <f t="shared" si="245"/>
        <v>-9.3415299864267332E-2</v>
      </c>
      <c r="F4640">
        <f t="shared" si="246"/>
        <v>2.43129525259216E-2</v>
      </c>
      <c r="G4640">
        <f>IF('Input and Summary Results'!$J$4="yes",IF(C4640=FALSE,FALSE,IF('Data Transformation'!E4640&lt;$R$10,E4640,$R$10)),IF(C4640=FALSE,FALSE,IF(C4640&lt;$R$10,C4640,$R$10)))</f>
        <v>0.80646346999999996</v>
      </c>
      <c r="H4640">
        <f>IF('Input and Summary Results'!$J$4="yes",'Data Transformation'!F4640,'Data Transformation'!D4640)</f>
        <v>4.5178589999999998E-2</v>
      </c>
      <c r="I4640">
        <f t="shared" si="247"/>
        <v>267</v>
      </c>
    </row>
    <row r="4641" spans="2:9" x14ac:dyDescent="0.25">
      <c r="B4641">
        <f>IF('Input and Summary Results'!D4223=0,FALSE,'Input and Summary Results'!$B4223)</f>
        <v>267</v>
      </c>
      <c r="C4641">
        <f>IF(OR(B4641=0,'Input and Summary Results'!D4223=0,'Input and Summary Results'!D4223=""),FALSE,'Input and Summary Results'!$D4223)</f>
        <v>0.82217446999999999</v>
      </c>
      <c r="D4641">
        <f>IF(OR(B4641=0,'Input and Summary Results'!E4223=0),FALSE,'Input and Summary Results'!$E4223)</f>
        <v>8.5564790000000002E-2</v>
      </c>
      <c r="E4641">
        <f t="shared" si="245"/>
        <v>-8.5036012973165084E-2</v>
      </c>
      <c r="F4641">
        <f t="shared" si="246"/>
        <v>4.5166956911225915E-2</v>
      </c>
      <c r="G4641">
        <f>IF('Input and Summary Results'!$J$4="yes",IF(C4641=FALSE,FALSE,IF('Data Transformation'!E4641&lt;$R$10,E4641,$R$10)),IF(C4641=FALSE,FALSE,IF(C4641&lt;$R$10,C4641,$R$10)))</f>
        <v>0.82217446999999999</v>
      </c>
      <c r="H4641">
        <f>IF('Input and Summary Results'!$J$4="yes",'Data Transformation'!F4641,'Data Transformation'!D4641)</f>
        <v>8.5564790000000002E-2</v>
      </c>
      <c r="I4641">
        <f t="shared" si="247"/>
        <v>267</v>
      </c>
    </row>
    <row r="4642" spans="2:9" x14ac:dyDescent="0.25">
      <c r="B4642">
        <f>IF('Input and Summary Results'!D4224=0,FALSE,'Input and Summary Results'!$B4224)</f>
        <v>267</v>
      </c>
      <c r="C4642">
        <f>IF(OR(B4642=0,'Input and Summary Results'!D4224=0,'Input and Summary Results'!D4224=""),FALSE,'Input and Summary Results'!$D4224)</f>
        <v>0.85454403000000001</v>
      </c>
      <c r="D4642">
        <f>IF(OR(B4642=0,'Input and Summary Results'!E4224=0),FALSE,'Input and Summary Results'!$E4224)</f>
        <v>8.7930499999999995E-2</v>
      </c>
      <c r="E4642">
        <f t="shared" si="245"/>
        <v>-6.8265555537271455E-2</v>
      </c>
      <c r="F4642">
        <f t="shared" si="246"/>
        <v>4.465754327486203E-2</v>
      </c>
      <c r="G4642">
        <f>IF('Input and Summary Results'!$J$4="yes",IF(C4642=FALSE,FALSE,IF('Data Transformation'!E4642&lt;$R$10,E4642,$R$10)),IF(C4642=FALSE,FALSE,IF(C4642&lt;$R$10,C4642,$R$10)))</f>
        <v>0.85454403000000001</v>
      </c>
      <c r="H4642">
        <f>IF('Input and Summary Results'!$J$4="yes",'Data Transformation'!F4642,'Data Transformation'!D4642)</f>
        <v>8.7930499999999995E-2</v>
      </c>
      <c r="I4642">
        <f t="shared" si="247"/>
        <v>267</v>
      </c>
    </row>
    <row r="4643" spans="2:9" x14ac:dyDescent="0.25">
      <c r="B4643">
        <f>IF('Input and Summary Results'!D4225=0,FALSE,'Input and Summary Results'!$B4225)</f>
        <v>267</v>
      </c>
      <c r="C4643">
        <f>IF(OR(B4643=0,'Input and Summary Results'!D4225=0,'Input and Summary Results'!D4225=""),FALSE,'Input and Summary Results'!$D4225)</f>
        <v>0.94270224000000002</v>
      </c>
      <c r="D4643">
        <f>IF(OR(B4643=0,'Input and Summary Results'!E4225=0),FALSE,'Input and Summary Results'!$E4225)</f>
        <v>0.10385606</v>
      </c>
      <c r="E4643">
        <f t="shared" si="245"/>
        <v>-2.5625460969405593E-2</v>
      </c>
      <c r="F4643">
        <f t="shared" si="246"/>
        <v>4.7813114393363484E-2</v>
      </c>
      <c r="G4643">
        <f>IF('Input and Summary Results'!$J$4="yes",IF(C4643=FALSE,FALSE,IF('Data Transformation'!E4643&lt;$R$10,E4643,$R$10)),IF(C4643=FALSE,FALSE,IF(C4643&lt;$R$10,C4643,$R$10)))</f>
        <v>0.94270224000000002</v>
      </c>
      <c r="H4643">
        <f>IF('Input and Summary Results'!$J$4="yes",'Data Transformation'!F4643,'Data Transformation'!D4643)</f>
        <v>0.10385606</v>
      </c>
      <c r="I4643">
        <f t="shared" si="247"/>
        <v>267</v>
      </c>
    </row>
    <row r="4644" spans="2:9" x14ac:dyDescent="0.25">
      <c r="B4644">
        <f>IF('Input and Summary Results'!D4226=0,FALSE,'Input and Summary Results'!$B4226)</f>
        <v>267</v>
      </c>
      <c r="C4644">
        <f>IF(OR(B4644=0,'Input and Summary Results'!D4226=0,'Input and Summary Results'!D4226=""),FALSE,'Input and Summary Results'!$D4226)</f>
        <v>0.96814310999999997</v>
      </c>
      <c r="D4644">
        <f>IF(OR(B4644=0,'Input and Summary Results'!E4226=0),FALSE,'Input and Summary Results'!$E4226)</f>
        <v>8.8541300000000003E-2</v>
      </c>
      <c r="E4644">
        <f t="shared" si="245"/>
        <v>-1.406044094629387E-2</v>
      </c>
      <c r="F4644">
        <f t="shared" si="246"/>
        <v>3.9691367735912517E-2</v>
      </c>
      <c r="G4644">
        <f>IF('Input and Summary Results'!$J$4="yes",IF(C4644=FALSE,FALSE,IF('Data Transformation'!E4644&lt;$R$10,E4644,$R$10)),IF(C4644=FALSE,FALSE,IF(C4644&lt;$R$10,C4644,$R$10)))</f>
        <v>0.96814310999999997</v>
      </c>
      <c r="H4644">
        <f>IF('Input and Summary Results'!$J$4="yes",'Data Transformation'!F4644,'Data Transformation'!D4644)</f>
        <v>8.8541300000000003E-2</v>
      </c>
      <c r="I4644">
        <f t="shared" si="247"/>
        <v>267</v>
      </c>
    </row>
    <row r="4645" spans="2:9" x14ac:dyDescent="0.25">
      <c r="B4645">
        <f>IF('Input and Summary Results'!D4227=0,FALSE,'Input and Summary Results'!$B4227)</f>
        <v>267</v>
      </c>
      <c r="C4645">
        <f>IF(OR(B4645=0,'Input and Summary Results'!D4227=0,'Input and Summary Results'!D4227=""),FALSE,'Input and Summary Results'!$D4227)</f>
        <v>0.97019480000000002</v>
      </c>
      <c r="D4645">
        <f>IF(OR(B4645=0,'Input and Summary Results'!E4227=0),FALSE,'Input and Summary Results'!$E4227)</f>
        <v>4.74486E-2</v>
      </c>
      <c r="E4645">
        <f t="shared" si="245"/>
        <v>-1.3141057412859701E-2</v>
      </c>
      <c r="F4645">
        <f t="shared" si="246"/>
        <v>2.1225317224953175E-2</v>
      </c>
      <c r="G4645">
        <f>IF('Input and Summary Results'!$J$4="yes",IF(C4645=FALSE,FALSE,IF('Data Transformation'!E4645&lt;$R$10,E4645,$R$10)),IF(C4645=FALSE,FALSE,IF(C4645&lt;$R$10,C4645,$R$10)))</f>
        <v>0.97019480000000002</v>
      </c>
      <c r="H4645">
        <f>IF('Input and Summary Results'!$J$4="yes",'Data Transformation'!F4645,'Data Transformation'!D4645)</f>
        <v>4.74486E-2</v>
      </c>
      <c r="I4645">
        <f t="shared" si="247"/>
        <v>267</v>
      </c>
    </row>
    <row r="4646" spans="2:9" x14ac:dyDescent="0.25">
      <c r="B4646">
        <f>IF('Input and Summary Results'!D4228=0,FALSE,'Input and Summary Results'!$B4228)</f>
        <v>267</v>
      </c>
      <c r="C4646">
        <f>IF(OR(B4646=0,'Input and Summary Results'!D4228=0,'Input and Summary Results'!D4228=""),FALSE,'Input and Summary Results'!$D4228)</f>
        <v>0.99675460999999999</v>
      </c>
      <c r="D4646">
        <f>IF(OR(B4646=0,'Input and Summary Results'!E4228=0),FALSE,'Input and Summary Results'!$E4228)</f>
        <v>6.8872020000000006E-2</v>
      </c>
      <c r="E4646">
        <f t="shared" si="245"/>
        <v>-1.4117470446181688E-3</v>
      </c>
      <c r="F4646">
        <f t="shared" si="246"/>
        <v>2.9987778717170923E-2</v>
      </c>
      <c r="G4646">
        <f>IF('Input and Summary Results'!$J$4="yes",IF(C4646=FALSE,FALSE,IF('Data Transformation'!E4646&lt;$R$10,E4646,$R$10)),IF(C4646=FALSE,FALSE,IF(C4646&lt;$R$10,C4646,$R$10)))</f>
        <v>0.99675460999999999</v>
      </c>
      <c r="H4646">
        <f>IF('Input and Summary Results'!$J$4="yes",'Data Transformation'!F4646,'Data Transformation'!D4646)</f>
        <v>6.8872020000000006E-2</v>
      </c>
      <c r="I4646">
        <f t="shared" si="247"/>
        <v>267</v>
      </c>
    </row>
    <row r="4647" spans="2:9" x14ac:dyDescent="0.25">
      <c r="B4647">
        <f>IF('Input and Summary Results'!D4229=0,FALSE,'Input and Summary Results'!$B4229)</f>
        <v>267</v>
      </c>
      <c r="C4647">
        <f>IF(OR(B4647=0,'Input and Summary Results'!D4229=0,'Input and Summary Results'!D4229=""),FALSE,'Input and Summary Results'!$D4229)</f>
        <v>1.0063300799999999</v>
      </c>
      <c r="D4647">
        <f>IF(OR(B4647=0,'Input and Summary Results'!E4229=0),FALSE,'Input and Summary Results'!$E4229)</f>
        <v>9.245246E-2</v>
      </c>
      <c r="E4647">
        <f t="shared" si="245"/>
        <v>2.7404542885313228E-3</v>
      </c>
      <c r="F4647">
        <f t="shared" si="246"/>
        <v>3.9871974849445026E-2</v>
      </c>
      <c r="G4647">
        <f>IF('Input and Summary Results'!$J$4="yes",IF(C4647=FALSE,FALSE,IF('Data Transformation'!E4647&lt;$R$10,E4647,$R$10)),IF(C4647=FALSE,FALSE,IF(C4647&lt;$R$10,C4647,$R$10)))</f>
        <v>1.0063300799999999</v>
      </c>
      <c r="H4647">
        <f>IF('Input and Summary Results'!$J$4="yes",'Data Transformation'!F4647,'Data Transformation'!D4647)</f>
        <v>9.245246E-2</v>
      </c>
      <c r="I4647">
        <f t="shared" si="247"/>
        <v>267</v>
      </c>
    </row>
    <row r="4648" spans="2:9" x14ac:dyDescent="0.25">
      <c r="B4648">
        <f>IF('Input and Summary Results'!D4230=0,FALSE,'Input and Summary Results'!$B4230)</f>
        <v>267</v>
      </c>
      <c r="C4648">
        <f>IF(OR(B4648=0,'Input and Summary Results'!D4230=0,'Input and Summary Results'!D4230=""),FALSE,'Input and Summary Results'!$D4230)</f>
        <v>1.0367006999999999</v>
      </c>
      <c r="D4648">
        <f>IF(OR(B4648=0,'Input and Summary Results'!E4230=0),FALSE,'Input and Summary Results'!$E4230)</f>
        <v>6.9930590000000001E-2</v>
      </c>
      <c r="E4648">
        <f t="shared" si="245"/>
        <v>1.5653391779445885E-2</v>
      </c>
      <c r="F4648">
        <f t="shared" si="246"/>
        <v>2.9275446674242627E-2</v>
      </c>
      <c r="G4648">
        <f>IF('Input and Summary Results'!$J$4="yes",IF(C4648=FALSE,FALSE,IF('Data Transformation'!E4648&lt;$R$10,E4648,$R$10)),IF(C4648=FALSE,FALSE,IF(C4648&lt;$R$10,C4648,$R$10)))</f>
        <v>1.0367006999999999</v>
      </c>
      <c r="H4648">
        <f>IF('Input and Summary Results'!$J$4="yes",'Data Transformation'!F4648,'Data Transformation'!D4648)</f>
        <v>6.9930590000000001E-2</v>
      </c>
      <c r="I4648">
        <f t="shared" si="247"/>
        <v>267</v>
      </c>
    </row>
    <row r="4649" spans="2:9" x14ac:dyDescent="0.25">
      <c r="B4649">
        <f>IF('Input and Summary Results'!D4231=0,FALSE,'Input and Summary Results'!$B4231)</f>
        <v>267</v>
      </c>
      <c r="C4649">
        <f>IF(OR(B4649=0,'Input and Summary Results'!D4231=0,'Input and Summary Results'!D4231=""),FALSE,'Input and Summary Results'!$D4231)</f>
        <v>1.05891796</v>
      </c>
      <c r="D4649">
        <f>IF(OR(B4649=0,'Input and Summary Results'!E4231=0),FALSE,'Input and Summary Results'!$E4231)</f>
        <v>7.0526560000000002E-2</v>
      </c>
      <c r="E4649">
        <f t="shared" si="245"/>
        <v>2.4862314310068804E-2</v>
      </c>
      <c r="F4649">
        <f t="shared" si="246"/>
        <v>2.8905475396790888E-2</v>
      </c>
      <c r="G4649">
        <f>IF('Input and Summary Results'!$J$4="yes",IF(C4649=FALSE,FALSE,IF('Data Transformation'!E4649&lt;$R$10,E4649,$R$10)),IF(C4649=FALSE,FALSE,IF(C4649&lt;$R$10,C4649,$R$10)))</f>
        <v>1.05891796</v>
      </c>
      <c r="H4649">
        <f>IF('Input and Summary Results'!$J$4="yes",'Data Transformation'!F4649,'Data Transformation'!D4649)</f>
        <v>7.0526560000000002E-2</v>
      </c>
      <c r="I4649">
        <f t="shared" si="247"/>
        <v>267</v>
      </c>
    </row>
    <row r="4650" spans="2:9" x14ac:dyDescent="0.25">
      <c r="B4650">
        <f>IF('Input and Summary Results'!D4232=0,FALSE,'Input and Summary Results'!$B4232)</f>
        <v>267</v>
      </c>
      <c r="C4650">
        <f>IF(OR(B4650=0,'Input and Summary Results'!D4232=0,'Input and Summary Results'!D4232=""),FALSE,'Input and Summary Results'!$D4232)</f>
        <v>1.06988306</v>
      </c>
      <c r="D4650">
        <f>IF(OR(B4650=0,'Input and Summary Results'!E4232=0),FALSE,'Input and Summary Results'!$E4232)</f>
        <v>8.2012440000000006E-2</v>
      </c>
      <c r="E4650">
        <f t="shared" ref="E4650:E4713" si="248">IF(C4650=FALSE,FALSE,LOG10(C4650))</f>
        <v>2.9336311169198881E-2</v>
      </c>
      <c r="F4650">
        <f t="shared" ref="F4650:F4713" si="249">IF(D4650=FALSE, FALSE,0.434*D4650/C4650)</f>
        <v>3.3268494745584624E-2</v>
      </c>
      <c r="G4650">
        <f>IF('Input and Summary Results'!$J$4="yes",IF(C4650=FALSE,FALSE,IF('Data Transformation'!E4650&lt;$R$10,E4650,$R$10)),IF(C4650=FALSE,FALSE,IF(C4650&lt;$R$10,C4650,$R$10)))</f>
        <v>1.06988306</v>
      </c>
      <c r="H4650">
        <f>IF('Input and Summary Results'!$J$4="yes",'Data Transformation'!F4650,'Data Transformation'!D4650)</f>
        <v>8.2012440000000006E-2</v>
      </c>
      <c r="I4650">
        <f t="shared" si="247"/>
        <v>267</v>
      </c>
    </row>
    <row r="4651" spans="2:9" x14ac:dyDescent="0.25">
      <c r="B4651">
        <f>IF('Input and Summary Results'!D4233=0,FALSE,'Input and Summary Results'!$B4233)</f>
        <v>267</v>
      </c>
      <c r="C4651">
        <f>IF(OR(B4651=0,'Input and Summary Results'!D4233=0,'Input and Summary Results'!D4233=""),FALSE,'Input and Summary Results'!$D4233)</f>
        <v>1.1171057499999999</v>
      </c>
      <c r="D4651">
        <f>IF(OR(B4651=0,'Input and Summary Results'!E4233=0),FALSE,'Input and Summary Results'!$E4233)</f>
        <v>5.0302619999999999E-2</v>
      </c>
      <c r="E4651">
        <f t="shared" si="248"/>
        <v>4.8094287231622165E-2</v>
      </c>
      <c r="F4651">
        <f t="shared" si="249"/>
        <v>1.9542766725531582E-2</v>
      </c>
      <c r="G4651">
        <f>IF('Input and Summary Results'!$J$4="yes",IF(C4651=FALSE,FALSE,IF('Data Transformation'!E4651&lt;$R$10,E4651,$R$10)),IF(C4651=FALSE,FALSE,IF(C4651&lt;$R$10,C4651,$R$10)))</f>
        <v>1.1171057499999999</v>
      </c>
      <c r="H4651">
        <f>IF('Input and Summary Results'!$J$4="yes",'Data Transformation'!F4651,'Data Transformation'!D4651)</f>
        <v>5.0302619999999999E-2</v>
      </c>
      <c r="I4651">
        <f t="shared" si="247"/>
        <v>267</v>
      </c>
    </row>
    <row r="4652" spans="2:9" x14ac:dyDescent="0.25">
      <c r="B4652">
        <f>IF('Input and Summary Results'!D4234=0,FALSE,'Input and Summary Results'!$B4234)</f>
        <v>267</v>
      </c>
      <c r="C4652">
        <f>IF(OR(B4652=0,'Input and Summary Results'!D4234=0,'Input and Summary Results'!D4234=""),FALSE,'Input and Summary Results'!$D4234)</f>
        <v>1.17480012</v>
      </c>
      <c r="D4652">
        <f>IF(OR(B4652=0,'Input and Summary Results'!E4234=0),FALSE,'Input and Summary Results'!$E4234)</f>
        <v>6.3035040000000001E-2</v>
      </c>
      <c r="E4652">
        <f t="shared" si="248"/>
        <v>6.9963982211790204E-2</v>
      </c>
      <c r="F4652">
        <f t="shared" si="249"/>
        <v>2.328669098195189E-2</v>
      </c>
      <c r="G4652">
        <f>IF('Input and Summary Results'!$J$4="yes",IF(C4652=FALSE,FALSE,IF('Data Transformation'!E4652&lt;$R$10,E4652,$R$10)),IF(C4652=FALSE,FALSE,IF(C4652&lt;$R$10,C4652,$R$10)))</f>
        <v>1.17480012</v>
      </c>
      <c r="H4652">
        <f>IF('Input and Summary Results'!$J$4="yes",'Data Transformation'!F4652,'Data Transformation'!D4652)</f>
        <v>6.3035040000000001E-2</v>
      </c>
      <c r="I4652">
        <f t="shared" si="247"/>
        <v>267</v>
      </c>
    </row>
    <row r="4653" spans="2:9" x14ac:dyDescent="0.25">
      <c r="B4653">
        <f>IF('Input and Summary Results'!D4235=0,FALSE,'Input and Summary Results'!$B4235)</f>
        <v>267</v>
      </c>
      <c r="C4653">
        <f>IF(OR(B4653=0,'Input and Summary Results'!D4235=0,'Input and Summary Results'!D4235=""),FALSE,'Input and Summary Results'!$D4235)</f>
        <v>1.2865518300000001</v>
      </c>
      <c r="D4653">
        <f>IF(OR(B4653=0,'Input and Summary Results'!E4235=0),FALSE,'Input and Summary Results'!$E4235)</f>
        <v>7.2701459999999996E-2</v>
      </c>
      <c r="E4653">
        <f t="shared" si="248"/>
        <v>0.109427286877172</v>
      </c>
      <c r="F4653">
        <f t="shared" si="249"/>
        <v>2.4524805689328501E-2</v>
      </c>
      <c r="G4653">
        <f>IF('Input and Summary Results'!$J$4="yes",IF(C4653=FALSE,FALSE,IF('Data Transformation'!E4653&lt;$R$10,E4653,$R$10)),IF(C4653=FALSE,FALSE,IF(C4653&lt;$R$10,C4653,$R$10)))</f>
        <v>1.2865518300000001</v>
      </c>
      <c r="H4653">
        <f>IF('Input and Summary Results'!$J$4="yes",'Data Transformation'!F4653,'Data Transformation'!D4653)</f>
        <v>7.2701459999999996E-2</v>
      </c>
      <c r="I4653">
        <f t="shared" si="247"/>
        <v>267</v>
      </c>
    </row>
    <row r="4654" spans="2:9" x14ac:dyDescent="0.25">
      <c r="B4654">
        <f>IF('Input and Summary Results'!D4236=0,FALSE,'Input and Summary Results'!$B4236)</f>
        <v>268</v>
      </c>
      <c r="C4654">
        <f>IF(OR(B4654=0,'Input and Summary Results'!D4236=0,'Input and Summary Results'!D4236=""),FALSE,'Input and Summary Results'!$D4236)</f>
        <v>0.92502273000000002</v>
      </c>
      <c r="D4654">
        <f>IF(OR(B4654=0,'Input and Summary Results'!E4236=0),FALSE,'Input and Summary Results'!$E4236)</f>
        <v>7.8451569999999998E-2</v>
      </c>
      <c r="E4654">
        <f t="shared" si="248"/>
        <v>-3.3847595485519355E-2</v>
      </c>
      <c r="F4654">
        <f t="shared" si="249"/>
        <v>3.6807724043710799E-2</v>
      </c>
      <c r="G4654">
        <f>IF('Input and Summary Results'!$J$4="yes",IF(C4654=FALSE,FALSE,IF('Data Transformation'!E4654&lt;$R$10,E4654,$R$10)),IF(C4654=FALSE,FALSE,IF(C4654&lt;$R$10,C4654,$R$10)))</f>
        <v>0.92502273000000002</v>
      </c>
      <c r="H4654">
        <f>IF('Input and Summary Results'!$J$4="yes",'Data Transformation'!F4654,'Data Transformation'!D4654)</f>
        <v>7.8451569999999998E-2</v>
      </c>
      <c r="I4654">
        <f t="shared" si="247"/>
        <v>268</v>
      </c>
    </row>
    <row r="4655" spans="2:9" x14ac:dyDescent="0.25">
      <c r="B4655">
        <f>IF('Input and Summary Results'!D4237=0,FALSE,'Input and Summary Results'!$B4237)</f>
        <v>268</v>
      </c>
      <c r="C4655">
        <f>IF(OR(B4655=0,'Input and Summary Results'!D4237=0,'Input and Summary Results'!D4237=""),FALSE,'Input and Summary Results'!$D4237)</f>
        <v>1.0687093700000001</v>
      </c>
      <c r="D4655">
        <f>IF(OR(B4655=0,'Input and Summary Results'!E4237=0),FALSE,'Input and Summary Results'!$E4237)</f>
        <v>5.8680040000000003E-2</v>
      </c>
      <c r="E4655">
        <f t="shared" si="248"/>
        <v>2.8859617120823244E-2</v>
      </c>
      <c r="F4655">
        <f t="shared" si="249"/>
        <v>2.3829806376639139E-2</v>
      </c>
      <c r="G4655">
        <f>IF('Input and Summary Results'!$J$4="yes",IF(C4655=FALSE,FALSE,IF('Data Transformation'!E4655&lt;$R$10,E4655,$R$10)),IF(C4655=FALSE,FALSE,IF(C4655&lt;$R$10,C4655,$R$10)))</f>
        <v>1.0687093700000001</v>
      </c>
      <c r="H4655">
        <f>IF('Input and Summary Results'!$J$4="yes",'Data Transformation'!F4655,'Data Transformation'!D4655)</f>
        <v>5.8680040000000003E-2</v>
      </c>
      <c r="I4655">
        <f t="shared" si="247"/>
        <v>268</v>
      </c>
    </row>
    <row r="4656" spans="2:9" x14ac:dyDescent="0.25">
      <c r="B4656">
        <f>IF('Input and Summary Results'!D4238=0,FALSE,'Input and Summary Results'!$B4238)</f>
        <v>268</v>
      </c>
      <c r="C4656">
        <f>IF(OR(B4656=0,'Input and Summary Results'!D4238=0,'Input and Summary Results'!D4238=""),FALSE,'Input and Summary Results'!$D4238)</f>
        <v>1.0792454600000001</v>
      </c>
      <c r="D4656">
        <f>IF(OR(B4656=0,'Input and Summary Results'!E4238=0),FALSE,'Input and Summary Results'!$E4238)</f>
        <v>0.10622767</v>
      </c>
      <c r="E4656">
        <f t="shared" si="248"/>
        <v>3.3120230410450341E-2</v>
      </c>
      <c r="F4656">
        <f t="shared" si="249"/>
        <v>4.2717630500850097E-2</v>
      </c>
      <c r="G4656">
        <f>IF('Input and Summary Results'!$J$4="yes",IF(C4656=FALSE,FALSE,IF('Data Transformation'!E4656&lt;$R$10,E4656,$R$10)),IF(C4656=FALSE,FALSE,IF(C4656&lt;$R$10,C4656,$R$10)))</f>
        <v>1.0792454600000001</v>
      </c>
      <c r="H4656">
        <f>IF('Input and Summary Results'!$J$4="yes",'Data Transformation'!F4656,'Data Transformation'!D4656)</f>
        <v>0.10622767</v>
      </c>
      <c r="I4656">
        <f t="shared" si="247"/>
        <v>268</v>
      </c>
    </row>
    <row r="4657" spans="2:9" x14ac:dyDescent="0.25">
      <c r="B4657">
        <f>IF('Input and Summary Results'!D4239=0,FALSE,'Input and Summary Results'!$B4239)</f>
        <v>268</v>
      </c>
      <c r="C4657">
        <f>IF(OR(B4657=0,'Input and Summary Results'!D4239=0,'Input and Summary Results'!D4239=""),FALSE,'Input and Summary Results'!$D4239)</f>
        <v>1.08589603</v>
      </c>
      <c r="D4657">
        <f>IF(OR(B4657=0,'Input and Summary Results'!E4239=0),FALSE,'Input and Summary Results'!$E4239)</f>
        <v>4.3780659999999999E-2</v>
      </c>
      <c r="E4657">
        <f t="shared" si="248"/>
        <v>3.5788245364385726E-2</v>
      </c>
      <c r="F4657">
        <f t="shared" si="249"/>
        <v>1.7497813708739686E-2</v>
      </c>
      <c r="G4657">
        <f>IF('Input and Summary Results'!$J$4="yes",IF(C4657=FALSE,FALSE,IF('Data Transformation'!E4657&lt;$R$10,E4657,$R$10)),IF(C4657=FALSE,FALSE,IF(C4657&lt;$R$10,C4657,$R$10)))</f>
        <v>1.08589603</v>
      </c>
      <c r="H4657">
        <f>IF('Input and Summary Results'!$J$4="yes",'Data Transformation'!F4657,'Data Transformation'!D4657)</f>
        <v>4.3780659999999999E-2</v>
      </c>
      <c r="I4657">
        <f t="shared" si="247"/>
        <v>268</v>
      </c>
    </row>
    <row r="4658" spans="2:9" x14ac:dyDescent="0.25">
      <c r="B4658">
        <f>IF('Input and Summary Results'!D4240=0,FALSE,'Input and Summary Results'!$B4240)</f>
        <v>268</v>
      </c>
      <c r="C4658">
        <f>IF(OR(B4658=0,'Input and Summary Results'!D4240=0,'Input and Summary Results'!D4240=""),FALSE,'Input and Summary Results'!$D4240)</f>
        <v>1.1485700000000001</v>
      </c>
      <c r="D4658">
        <f>IF(OR(B4658=0,'Input and Summary Results'!E4240=0),FALSE,'Input and Summary Results'!$E4240)</f>
        <v>7.2020000000000001E-2</v>
      </c>
      <c r="E4658">
        <f t="shared" si="248"/>
        <v>6.0157468566592494E-2</v>
      </c>
      <c r="F4658">
        <f t="shared" si="249"/>
        <v>2.721356121089703E-2</v>
      </c>
      <c r="G4658">
        <f>IF('Input and Summary Results'!$J$4="yes",IF(C4658=FALSE,FALSE,IF('Data Transformation'!E4658&lt;$R$10,E4658,$R$10)),IF(C4658=FALSE,FALSE,IF(C4658&lt;$R$10,C4658,$R$10)))</f>
        <v>1.1485700000000001</v>
      </c>
      <c r="H4658">
        <f>IF('Input and Summary Results'!$J$4="yes",'Data Transformation'!F4658,'Data Transformation'!D4658)</f>
        <v>7.2020000000000001E-2</v>
      </c>
      <c r="I4658">
        <f t="shared" si="247"/>
        <v>268</v>
      </c>
    </row>
    <row r="4659" spans="2:9" x14ac:dyDescent="0.25">
      <c r="B4659">
        <f>IF('Input and Summary Results'!D4241=0,FALSE,'Input and Summary Results'!$B4241)</f>
        <v>268</v>
      </c>
      <c r="C4659">
        <f>IF(OR(B4659=0,'Input and Summary Results'!D4241=0,'Input and Summary Results'!D4241=""),FALSE,'Input and Summary Results'!$D4241)</f>
        <v>1.2130119399999999</v>
      </c>
      <c r="D4659">
        <f>IF(OR(B4659=0,'Input and Summary Results'!E4241=0),FALSE,'Input and Summary Results'!$E4241)</f>
        <v>9.9630549999999998E-2</v>
      </c>
      <c r="E4659">
        <f t="shared" si="248"/>
        <v>8.3865075764011379E-2</v>
      </c>
      <c r="F4659">
        <f t="shared" si="249"/>
        <v>3.5646523561837319E-2</v>
      </c>
      <c r="G4659">
        <f>IF('Input and Summary Results'!$J$4="yes",IF(C4659=FALSE,FALSE,IF('Data Transformation'!E4659&lt;$R$10,E4659,$R$10)),IF(C4659=FALSE,FALSE,IF(C4659&lt;$R$10,C4659,$R$10)))</f>
        <v>1.2130119399999999</v>
      </c>
      <c r="H4659">
        <f>IF('Input and Summary Results'!$J$4="yes",'Data Transformation'!F4659,'Data Transformation'!D4659)</f>
        <v>9.9630549999999998E-2</v>
      </c>
      <c r="I4659">
        <f t="shared" si="247"/>
        <v>268</v>
      </c>
    </row>
    <row r="4660" spans="2:9" x14ac:dyDescent="0.25">
      <c r="B4660">
        <f>IF('Input and Summary Results'!D4242=0,FALSE,'Input and Summary Results'!$B4242)</f>
        <v>268</v>
      </c>
      <c r="C4660">
        <f>IF(OR(B4660=0,'Input and Summary Results'!D4242=0,'Input and Summary Results'!D4242=""),FALSE,'Input and Summary Results'!$D4242)</f>
        <v>1.21353702</v>
      </c>
      <c r="D4660">
        <f>IF(OR(B4660=0,'Input and Summary Results'!E4242=0),FALSE,'Input and Summary Results'!$E4242)</f>
        <v>8.20216E-2</v>
      </c>
      <c r="E4660">
        <f t="shared" si="248"/>
        <v>8.4053029400122686E-2</v>
      </c>
      <c r="F4660">
        <f t="shared" si="249"/>
        <v>2.9333571051668453E-2</v>
      </c>
      <c r="G4660">
        <f>IF('Input and Summary Results'!$J$4="yes",IF(C4660=FALSE,FALSE,IF('Data Transformation'!E4660&lt;$R$10,E4660,$R$10)),IF(C4660=FALSE,FALSE,IF(C4660&lt;$R$10,C4660,$R$10)))</f>
        <v>1.21353702</v>
      </c>
      <c r="H4660">
        <f>IF('Input and Summary Results'!$J$4="yes",'Data Transformation'!F4660,'Data Transformation'!D4660)</f>
        <v>8.20216E-2</v>
      </c>
      <c r="I4660">
        <f t="shared" si="247"/>
        <v>268</v>
      </c>
    </row>
    <row r="4661" spans="2:9" x14ac:dyDescent="0.25">
      <c r="B4661">
        <f>IF('Input and Summary Results'!D4243=0,FALSE,'Input and Summary Results'!$B4243)</f>
        <v>268</v>
      </c>
      <c r="C4661">
        <f>IF(OR(B4661=0,'Input and Summary Results'!D4243=0,'Input and Summary Results'!D4243=""),FALSE,'Input and Summary Results'!$D4243)</f>
        <v>1.2313183999999999</v>
      </c>
      <c r="D4661">
        <f>IF(OR(B4661=0,'Input and Summary Results'!E4243=0),FALSE,'Input and Summary Results'!$E4243)</f>
        <v>9.6578269999999994E-2</v>
      </c>
      <c r="E4661">
        <f t="shared" si="248"/>
        <v>9.0370369326960895E-2</v>
      </c>
      <c r="F4661">
        <f t="shared" si="249"/>
        <v>3.4040723487929685E-2</v>
      </c>
      <c r="G4661">
        <f>IF('Input and Summary Results'!$J$4="yes",IF(C4661=FALSE,FALSE,IF('Data Transformation'!E4661&lt;$R$10,E4661,$R$10)),IF(C4661=FALSE,FALSE,IF(C4661&lt;$R$10,C4661,$R$10)))</f>
        <v>1.2313183999999999</v>
      </c>
      <c r="H4661">
        <f>IF('Input and Summary Results'!$J$4="yes",'Data Transformation'!F4661,'Data Transformation'!D4661)</f>
        <v>9.6578269999999994E-2</v>
      </c>
      <c r="I4661">
        <f t="shared" si="247"/>
        <v>268</v>
      </c>
    </row>
    <row r="4662" spans="2:9" x14ac:dyDescent="0.25">
      <c r="B4662">
        <f>IF('Input and Summary Results'!D4244=0,FALSE,'Input and Summary Results'!$B4244)</f>
        <v>268</v>
      </c>
      <c r="C4662">
        <f>IF(OR(B4662=0,'Input and Summary Results'!D4244=0,'Input and Summary Results'!D4244=""),FALSE,'Input and Summary Results'!$D4244)</f>
        <v>1.2415842500000001</v>
      </c>
      <c r="D4662">
        <f>IF(OR(B4662=0,'Input and Summary Results'!E4244=0),FALSE,'Input and Summary Results'!$E4244)</f>
        <v>6.6144620000000001E-2</v>
      </c>
      <c r="E4662">
        <f t="shared" si="248"/>
        <v>9.3976194747332667E-2</v>
      </c>
      <c r="F4662">
        <f t="shared" si="249"/>
        <v>2.3121077027193283E-2</v>
      </c>
      <c r="G4662">
        <f>IF('Input and Summary Results'!$J$4="yes",IF(C4662=FALSE,FALSE,IF('Data Transformation'!E4662&lt;$R$10,E4662,$R$10)),IF(C4662=FALSE,FALSE,IF(C4662&lt;$R$10,C4662,$R$10)))</f>
        <v>1.2415842500000001</v>
      </c>
      <c r="H4662">
        <f>IF('Input and Summary Results'!$J$4="yes",'Data Transformation'!F4662,'Data Transformation'!D4662)</f>
        <v>6.6144620000000001E-2</v>
      </c>
      <c r="I4662">
        <f t="shared" si="247"/>
        <v>268</v>
      </c>
    </row>
    <row r="4663" spans="2:9" x14ac:dyDescent="0.25">
      <c r="B4663">
        <f>IF('Input and Summary Results'!D4245=0,FALSE,'Input and Summary Results'!$B4245)</f>
        <v>268</v>
      </c>
      <c r="C4663">
        <f>IF(OR(B4663=0,'Input and Summary Results'!D4245=0,'Input and Summary Results'!D4245=""),FALSE,'Input and Summary Results'!$D4245)</f>
        <v>1.24208677</v>
      </c>
      <c r="D4663">
        <f>IF(OR(B4663=0,'Input and Summary Results'!E4245=0),FALSE,'Input and Summary Results'!$E4245)</f>
        <v>6.4085920000000005E-2</v>
      </c>
      <c r="E4663">
        <f t="shared" si="248"/>
        <v>9.4151935949985235E-2</v>
      </c>
      <c r="F4663">
        <f t="shared" si="249"/>
        <v>2.2392388319215414E-2</v>
      </c>
      <c r="G4663">
        <f>IF('Input and Summary Results'!$J$4="yes",IF(C4663=FALSE,FALSE,IF('Data Transformation'!E4663&lt;$R$10,E4663,$R$10)),IF(C4663=FALSE,FALSE,IF(C4663&lt;$R$10,C4663,$R$10)))</f>
        <v>1.24208677</v>
      </c>
      <c r="H4663">
        <f>IF('Input and Summary Results'!$J$4="yes",'Data Transformation'!F4663,'Data Transformation'!D4663)</f>
        <v>6.4085920000000005E-2</v>
      </c>
      <c r="I4663">
        <f t="shared" si="247"/>
        <v>268</v>
      </c>
    </row>
    <row r="4664" spans="2:9" x14ac:dyDescent="0.25">
      <c r="B4664">
        <f>IF('Input and Summary Results'!D4246=0,FALSE,'Input and Summary Results'!$B4246)</f>
        <v>268</v>
      </c>
      <c r="C4664">
        <f>IF(OR(B4664=0,'Input and Summary Results'!D4246=0,'Input and Summary Results'!D4246=""),FALSE,'Input and Summary Results'!$D4246)</f>
        <v>1.24839846</v>
      </c>
      <c r="D4664">
        <f>IF(OR(B4664=0,'Input and Summary Results'!E4246=0),FALSE,'Input and Summary Results'!$E4246)</f>
        <v>8.0013650000000006E-2</v>
      </c>
      <c r="E4664">
        <f t="shared" si="248"/>
        <v>9.6353224256420164E-2</v>
      </c>
      <c r="F4664">
        <f t="shared" si="249"/>
        <v>2.7816378514276603E-2</v>
      </c>
      <c r="G4664">
        <f>IF('Input and Summary Results'!$J$4="yes",IF(C4664=FALSE,FALSE,IF('Data Transformation'!E4664&lt;$R$10,E4664,$R$10)),IF(C4664=FALSE,FALSE,IF(C4664&lt;$R$10,C4664,$R$10)))</f>
        <v>1.24839846</v>
      </c>
      <c r="H4664">
        <f>IF('Input and Summary Results'!$J$4="yes",'Data Transformation'!F4664,'Data Transformation'!D4664)</f>
        <v>8.0013650000000006E-2</v>
      </c>
      <c r="I4664">
        <f t="shared" si="247"/>
        <v>268</v>
      </c>
    </row>
    <row r="4665" spans="2:9" x14ac:dyDescent="0.25">
      <c r="B4665">
        <f>IF('Input and Summary Results'!D4247=0,FALSE,'Input and Summary Results'!$B4247)</f>
        <v>268</v>
      </c>
      <c r="C4665">
        <f>IF(OR(B4665=0,'Input and Summary Results'!D4247=0,'Input and Summary Results'!D4247=""),FALSE,'Input and Summary Results'!$D4247)</f>
        <v>1.2673227499999999</v>
      </c>
      <c r="D4665">
        <f>IF(OR(B4665=0,'Input and Summary Results'!E4247=0),FALSE,'Input and Summary Results'!$E4247)</f>
        <v>4.260941E-2</v>
      </c>
      <c r="E4665">
        <f t="shared" si="248"/>
        <v>0.10288723105874263</v>
      </c>
      <c r="F4665">
        <f t="shared" si="249"/>
        <v>1.4591771464688059E-2</v>
      </c>
      <c r="G4665">
        <f>IF('Input and Summary Results'!$J$4="yes",IF(C4665=FALSE,FALSE,IF('Data Transformation'!E4665&lt;$R$10,E4665,$R$10)),IF(C4665=FALSE,FALSE,IF(C4665&lt;$R$10,C4665,$R$10)))</f>
        <v>1.2673227499999999</v>
      </c>
      <c r="H4665">
        <f>IF('Input and Summary Results'!$J$4="yes",'Data Transformation'!F4665,'Data Transformation'!D4665)</f>
        <v>4.260941E-2</v>
      </c>
      <c r="I4665">
        <f t="shared" si="247"/>
        <v>268</v>
      </c>
    </row>
    <row r="4666" spans="2:9" x14ac:dyDescent="0.25">
      <c r="B4666">
        <f>IF('Input and Summary Results'!D4248=0,FALSE,'Input and Summary Results'!$B4248)</f>
        <v>268</v>
      </c>
      <c r="C4666">
        <f>IF(OR(B4666=0,'Input and Summary Results'!D4248=0,'Input and Summary Results'!D4248=""),FALSE,'Input and Summary Results'!$D4248)</f>
        <v>1.27816935</v>
      </c>
      <c r="D4666">
        <f>IF(OR(B4666=0,'Input and Summary Results'!E4248=0),FALSE,'Input and Summary Results'!$E4248)</f>
        <v>4.3349829999999999E-2</v>
      </c>
      <c r="E4666">
        <f t="shared" si="248"/>
        <v>0.10658839912595673</v>
      </c>
      <c r="F4666">
        <f t="shared" si="249"/>
        <v>1.4719353284445446E-2</v>
      </c>
      <c r="G4666">
        <f>IF('Input and Summary Results'!$J$4="yes",IF(C4666=FALSE,FALSE,IF('Data Transformation'!E4666&lt;$R$10,E4666,$R$10)),IF(C4666=FALSE,FALSE,IF(C4666&lt;$R$10,C4666,$R$10)))</f>
        <v>1.27816935</v>
      </c>
      <c r="H4666">
        <f>IF('Input and Summary Results'!$J$4="yes",'Data Transformation'!F4666,'Data Transformation'!D4666)</f>
        <v>4.3349829999999999E-2</v>
      </c>
      <c r="I4666">
        <f t="shared" si="247"/>
        <v>268</v>
      </c>
    </row>
    <row r="4667" spans="2:9" x14ac:dyDescent="0.25">
      <c r="B4667">
        <f>IF('Input and Summary Results'!D4249=0,FALSE,'Input and Summary Results'!$B4249)</f>
        <v>268</v>
      </c>
      <c r="C4667">
        <f>IF(OR(B4667=0,'Input and Summary Results'!D4249=0,'Input and Summary Results'!D4249=""),FALSE,'Input and Summary Results'!$D4249)</f>
        <v>1.30068085</v>
      </c>
      <c r="D4667">
        <f>IF(OR(B4667=0,'Input and Summary Results'!E4249=0),FALSE,'Input and Summary Results'!$E4249)</f>
        <v>5.8560180000000003E-2</v>
      </c>
      <c r="E4667">
        <f t="shared" si="248"/>
        <v>0.11417074614853719</v>
      </c>
      <c r="F4667">
        <f t="shared" si="249"/>
        <v>1.9539857237077029E-2</v>
      </c>
      <c r="G4667">
        <f>IF('Input and Summary Results'!$J$4="yes",IF(C4667=FALSE,FALSE,IF('Data Transformation'!E4667&lt;$R$10,E4667,$R$10)),IF(C4667=FALSE,FALSE,IF(C4667&lt;$R$10,C4667,$R$10)))</f>
        <v>1.30068085</v>
      </c>
      <c r="H4667">
        <f>IF('Input and Summary Results'!$J$4="yes",'Data Transformation'!F4667,'Data Transformation'!D4667)</f>
        <v>5.8560180000000003E-2</v>
      </c>
      <c r="I4667">
        <f t="shared" si="247"/>
        <v>268</v>
      </c>
    </row>
    <row r="4668" spans="2:9" x14ac:dyDescent="0.25">
      <c r="B4668">
        <f>IF('Input and Summary Results'!D4250=0,FALSE,'Input and Summary Results'!$B4250)</f>
        <v>268</v>
      </c>
      <c r="C4668">
        <f>IF(OR(B4668=0,'Input and Summary Results'!D4250=0,'Input and Summary Results'!D4250=""),FALSE,'Input and Summary Results'!$D4250)</f>
        <v>1.3234851999999999</v>
      </c>
      <c r="D4668">
        <f>IF(OR(B4668=0,'Input and Summary Results'!E4250=0),FALSE,'Input and Summary Results'!$E4250)</f>
        <v>6.242209E-2</v>
      </c>
      <c r="E4668">
        <f t="shared" si="248"/>
        <v>0.12171908912488462</v>
      </c>
      <c r="F4668">
        <f t="shared" si="249"/>
        <v>2.0469580664747897E-2</v>
      </c>
      <c r="G4668">
        <f>IF('Input and Summary Results'!$J$4="yes",IF(C4668=FALSE,FALSE,IF('Data Transformation'!E4668&lt;$R$10,E4668,$R$10)),IF(C4668=FALSE,FALSE,IF(C4668&lt;$R$10,C4668,$R$10)))</f>
        <v>1.3234851999999999</v>
      </c>
      <c r="H4668">
        <f>IF('Input and Summary Results'!$J$4="yes",'Data Transformation'!F4668,'Data Transformation'!D4668)</f>
        <v>6.242209E-2</v>
      </c>
      <c r="I4668">
        <f t="shared" si="247"/>
        <v>268</v>
      </c>
    </row>
    <row r="4669" spans="2:9" x14ac:dyDescent="0.25">
      <c r="B4669">
        <f>IF('Input and Summary Results'!D4251=0,FALSE,'Input and Summary Results'!$B4251)</f>
        <v>268</v>
      </c>
      <c r="C4669">
        <f>IF(OR(B4669=0,'Input and Summary Results'!D4251=0,'Input and Summary Results'!D4251=""),FALSE,'Input and Summary Results'!$D4251)</f>
        <v>1.3403843799999999</v>
      </c>
      <c r="D4669">
        <f>IF(OR(B4669=0,'Input and Summary Results'!E4251=0),FALSE,'Input and Summary Results'!$E4251)</f>
        <v>4.6726450000000003E-2</v>
      </c>
      <c r="E4669">
        <f t="shared" si="248"/>
        <v>0.12722935819685549</v>
      </c>
      <c r="F4669">
        <f t="shared" si="249"/>
        <v>1.5129450628184733E-2</v>
      </c>
      <c r="G4669">
        <f>IF('Input and Summary Results'!$J$4="yes",IF(C4669=FALSE,FALSE,IF('Data Transformation'!E4669&lt;$R$10,E4669,$R$10)),IF(C4669=FALSE,FALSE,IF(C4669&lt;$R$10,C4669,$R$10)))</f>
        <v>1.3403843799999999</v>
      </c>
      <c r="H4669">
        <f>IF('Input and Summary Results'!$J$4="yes",'Data Transformation'!F4669,'Data Transformation'!D4669)</f>
        <v>4.6726450000000003E-2</v>
      </c>
      <c r="I4669">
        <f t="shared" si="247"/>
        <v>268</v>
      </c>
    </row>
    <row r="4670" spans="2:9" x14ac:dyDescent="0.25">
      <c r="B4670">
        <f>IF('Input and Summary Results'!D4252=0,FALSE,'Input and Summary Results'!$B4252)</f>
        <v>268</v>
      </c>
      <c r="C4670">
        <f>IF(OR(B4670=0,'Input and Summary Results'!D4252=0,'Input and Summary Results'!D4252=""),FALSE,'Input and Summary Results'!$D4252)</f>
        <v>1.3776519700000001</v>
      </c>
      <c r="D4670">
        <f>IF(OR(B4670=0,'Input and Summary Results'!E4252=0),FALSE,'Input and Summary Results'!$E4252)</f>
        <v>8.3263359999999995E-2</v>
      </c>
      <c r="E4670">
        <f t="shared" si="248"/>
        <v>0.13913951757248819</v>
      </c>
      <c r="F4670">
        <f t="shared" si="249"/>
        <v>2.6230353548581647E-2</v>
      </c>
      <c r="G4670">
        <f>IF('Input and Summary Results'!$J$4="yes",IF(C4670=FALSE,FALSE,IF('Data Transformation'!E4670&lt;$R$10,E4670,$R$10)),IF(C4670=FALSE,FALSE,IF(C4670&lt;$R$10,C4670,$R$10)))</f>
        <v>1.3776519700000001</v>
      </c>
      <c r="H4670">
        <f>IF('Input and Summary Results'!$J$4="yes",'Data Transformation'!F4670,'Data Transformation'!D4670)</f>
        <v>8.3263359999999995E-2</v>
      </c>
      <c r="I4670">
        <f t="shared" si="247"/>
        <v>268</v>
      </c>
    </row>
    <row r="4671" spans="2:9" x14ac:dyDescent="0.25">
      <c r="B4671">
        <f>IF('Input and Summary Results'!D4253=0,FALSE,'Input and Summary Results'!$B4253)</f>
        <v>268</v>
      </c>
      <c r="C4671">
        <f>IF(OR(B4671=0,'Input and Summary Results'!D4253=0,'Input and Summary Results'!D4253=""),FALSE,'Input and Summary Results'!$D4253)</f>
        <v>1.3989772599999999</v>
      </c>
      <c r="D4671">
        <f>IF(OR(B4671=0,'Input and Summary Results'!E4253=0),FALSE,'Input and Summary Results'!$E4253)</f>
        <v>0.10033122999999999</v>
      </c>
      <c r="E4671">
        <f t="shared" si="248"/>
        <v>0.14581065520892356</v>
      </c>
      <c r="F4671">
        <f t="shared" si="249"/>
        <v>3.1125419308102264E-2</v>
      </c>
      <c r="G4671">
        <f>IF('Input and Summary Results'!$J$4="yes",IF(C4671=FALSE,FALSE,IF('Data Transformation'!E4671&lt;$R$10,E4671,$R$10)),IF(C4671=FALSE,FALSE,IF(C4671&lt;$R$10,C4671,$R$10)))</f>
        <v>1.3989772599999999</v>
      </c>
      <c r="H4671">
        <f>IF('Input and Summary Results'!$J$4="yes",'Data Transformation'!F4671,'Data Transformation'!D4671)</f>
        <v>0.10033122999999999</v>
      </c>
      <c r="I4671">
        <f t="shared" si="247"/>
        <v>268</v>
      </c>
    </row>
    <row r="4672" spans="2:9" x14ac:dyDescent="0.25">
      <c r="B4672">
        <f>IF('Input and Summary Results'!D4254=0,FALSE,'Input and Summary Results'!$B4254)</f>
        <v>269</v>
      </c>
      <c r="C4672">
        <f>IF(OR(B4672=0,'Input and Summary Results'!D4254=0,'Input and Summary Results'!D4254=""),FALSE,'Input and Summary Results'!$D4254)</f>
        <v>0.22427923</v>
      </c>
      <c r="D4672">
        <f>IF(OR(B4672=0,'Input and Summary Results'!E4254=0),FALSE,'Input and Summary Results'!$E4254)</f>
        <v>5.6197589999999999E-2</v>
      </c>
      <c r="E4672">
        <f t="shared" si="248"/>
        <v>-0.64921094359960474</v>
      </c>
      <c r="F4672">
        <f t="shared" si="249"/>
        <v>0.10874727035579709</v>
      </c>
      <c r="G4672">
        <f>IF('Input and Summary Results'!$J$4="yes",IF(C4672=FALSE,FALSE,IF('Data Transformation'!E4672&lt;$R$10,E4672,$R$10)),IF(C4672=FALSE,FALSE,IF(C4672&lt;$R$10,C4672,$R$10)))</f>
        <v>0.22427923</v>
      </c>
      <c r="H4672">
        <f>IF('Input and Summary Results'!$J$4="yes",'Data Transformation'!F4672,'Data Transformation'!D4672)</f>
        <v>5.6197589999999999E-2</v>
      </c>
      <c r="I4672">
        <f t="shared" si="247"/>
        <v>269</v>
      </c>
    </row>
    <row r="4673" spans="2:9" x14ac:dyDescent="0.25">
      <c r="B4673">
        <f>IF('Input and Summary Results'!D4255=0,FALSE,'Input and Summary Results'!$B4255)</f>
        <v>269</v>
      </c>
      <c r="C4673">
        <f>IF(OR(B4673=0,'Input and Summary Results'!D4255=0,'Input and Summary Results'!D4255=""),FALSE,'Input and Summary Results'!$D4255)</f>
        <v>0.29158288999999998</v>
      </c>
      <c r="D4673">
        <f>IF(OR(B4673=0,'Input and Summary Results'!E4255=0),FALSE,'Input and Summary Results'!$E4255)</f>
        <v>5.1041400000000001E-2</v>
      </c>
      <c r="E4673">
        <f t="shared" si="248"/>
        <v>-0.53523796388149469</v>
      </c>
      <c r="F4673">
        <f t="shared" si="249"/>
        <v>7.5971424797936532E-2</v>
      </c>
      <c r="G4673">
        <f>IF('Input and Summary Results'!$J$4="yes",IF(C4673=FALSE,FALSE,IF('Data Transformation'!E4673&lt;$R$10,E4673,$R$10)),IF(C4673=FALSE,FALSE,IF(C4673&lt;$R$10,C4673,$R$10)))</f>
        <v>0.29158288999999998</v>
      </c>
      <c r="H4673">
        <f>IF('Input and Summary Results'!$J$4="yes",'Data Transformation'!F4673,'Data Transformation'!D4673)</f>
        <v>5.1041400000000001E-2</v>
      </c>
      <c r="I4673">
        <f t="shared" si="247"/>
        <v>269</v>
      </c>
    </row>
    <row r="4674" spans="2:9" x14ac:dyDescent="0.25">
      <c r="B4674">
        <f>IF('Input and Summary Results'!D4256=0,FALSE,'Input and Summary Results'!$B4256)</f>
        <v>269</v>
      </c>
      <c r="C4674">
        <f>IF(OR(B4674=0,'Input and Summary Results'!D4256=0,'Input and Summary Results'!D4256=""),FALSE,'Input and Summary Results'!$D4256)</f>
        <v>0.34421206999999998</v>
      </c>
      <c r="D4674">
        <f>IF(OR(B4674=0,'Input and Summary Results'!E4256=0),FALSE,'Input and Summary Results'!$E4256)</f>
        <v>7.0487220000000003E-2</v>
      </c>
      <c r="E4674">
        <f t="shared" si="248"/>
        <v>-0.46317390494834892</v>
      </c>
      <c r="F4674">
        <f t="shared" si="249"/>
        <v>8.8873854655939305E-2</v>
      </c>
      <c r="G4674">
        <f>IF('Input and Summary Results'!$J$4="yes",IF(C4674=FALSE,FALSE,IF('Data Transformation'!E4674&lt;$R$10,E4674,$R$10)),IF(C4674=FALSE,FALSE,IF(C4674&lt;$R$10,C4674,$R$10)))</f>
        <v>0.34421206999999998</v>
      </c>
      <c r="H4674">
        <f>IF('Input and Summary Results'!$J$4="yes",'Data Transformation'!F4674,'Data Transformation'!D4674)</f>
        <v>7.0487220000000003E-2</v>
      </c>
      <c r="I4674">
        <f t="shared" si="247"/>
        <v>269</v>
      </c>
    </row>
    <row r="4675" spans="2:9" x14ac:dyDescent="0.25">
      <c r="B4675">
        <f>IF('Input and Summary Results'!D4257=0,FALSE,'Input and Summary Results'!$B4257)</f>
        <v>269</v>
      </c>
      <c r="C4675">
        <f>IF(OR(B4675=0,'Input and Summary Results'!D4257=0,'Input and Summary Results'!D4257=""),FALSE,'Input and Summary Results'!$D4257)</f>
        <v>0.49994077999999997</v>
      </c>
      <c r="D4675">
        <f>IF(OR(B4675=0,'Input and Summary Results'!E4257=0),FALSE,'Input and Summary Results'!$E4257)</f>
        <v>7.7440579999999995E-2</v>
      </c>
      <c r="E4675">
        <f t="shared" si="248"/>
        <v>-0.3010814365488072</v>
      </c>
      <c r="F4675">
        <f t="shared" si="249"/>
        <v>6.7226385733126226E-2</v>
      </c>
      <c r="G4675">
        <f>IF('Input and Summary Results'!$J$4="yes",IF(C4675=FALSE,FALSE,IF('Data Transformation'!E4675&lt;$R$10,E4675,$R$10)),IF(C4675=FALSE,FALSE,IF(C4675&lt;$R$10,C4675,$R$10)))</f>
        <v>0.49994077999999997</v>
      </c>
      <c r="H4675">
        <f>IF('Input and Summary Results'!$J$4="yes",'Data Transformation'!F4675,'Data Transformation'!D4675)</f>
        <v>7.7440579999999995E-2</v>
      </c>
      <c r="I4675">
        <f t="shared" si="247"/>
        <v>269</v>
      </c>
    </row>
    <row r="4676" spans="2:9" x14ac:dyDescent="0.25">
      <c r="B4676">
        <f>IF('Input and Summary Results'!D4258=0,FALSE,'Input and Summary Results'!$B4258)</f>
        <v>269</v>
      </c>
      <c r="C4676">
        <f>IF(OR(B4676=0,'Input and Summary Results'!D4258=0,'Input and Summary Results'!D4258=""),FALSE,'Input and Summary Results'!$D4258)</f>
        <v>0.6116646</v>
      </c>
      <c r="D4676">
        <f>IF(OR(B4676=0,'Input and Summary Results'!E4258=0),FALSE,'Input and Summary Results'!$E4258)</f>
        <v>4.692267E-2</v>
      </c>
      <c r="E4676">
        <f t="shared" si="248"/>
        <v>-0.21348665350503476</v>
      </c>
      <c r="F4676">
        <f t="shared" si="249"/>
        <v>3.32934728934779E-2</v>
      </c>
      <c r="G4676">
        <f>IF('Input and Summary Results'!$J$4="yes",IF(C4676=FALSE,FALSE,IF('Data Transformation'!E4676&lt;$R$10,E4676,$R$10)),IF(C4676=FALSE,FALSE,IF(C4676&lt;$R$10,C4676,$R$10)))</f>
        <v>0.6116646</v>
      </c>
      <c r="H4676">
        <f>IF('Input and Summary Results'!$J$4="yes",'Data Transformation'!F4676,'Data Transformation'!D4676)</f>
        <v>4.692267E-2</v>
      </c>
      <c r="I4676">
        <f t="shared" si="247"/>
        <v>269</v>
      </c>
    </row>
    <row r="4677" spans="2:9" x14ac:dyDescent="0.25">
      <c r="B4677">
        <f>IF('Input and Summary Results'!D4259=0,FALSE,'Input and Summary Results'!$B4259)</f>
        <v>269</v>
      </c>
      <c r="C4677">
        <f>IF(OR(B4677=0,'Input and Summary Results'!D4259=0,'Input and Summary Results'!D4259=""),FALSE,'Input and Summary Results'!$D4259)</f>
        <v>0.64635902999999995</v>
      </c>
      <c r="D4677">
        <f>IF(OR(B4677=0,'Input and Summary Results'!E4259=0),FALSE,'Input and Summary Results'!$E4259)</f>
        <v>6.086358E-2</v>
      </c>
      <c r="E4677">
        <f t="shared" si="248"/>
        <v>-0.18952617947484571</v>
      </c>
      <c r="F4677">
        <f t="shared" si="249"/>
        <v>4.0867060710825069E-2</v>
      </c>
      <c r="G4677">
        <f>IF('Input and Summary Results'!$J$4="yes",IF(C4677=FALSE,FALSE,IF('Data Transformation'!E4677&lt;$R$10,E4677,$R$10)),IF(C4677=FALSE,FALSE,IF(C4677&lt;$R$10,C4677,$R$10)))</f>
        <v>0.64635902999999995</v>
      </c>
      <c r="H4677">
        <f>IF('Input and Summary Results'!$J$4="yes",'Data Transformation'!F4677,'Data Transformation'!D4677)</f>
        <v>6.086358E-2</v>
      </c>
      <c r="I4677">
        <f t="shared" ref="I4677:I4740" si="250">IF(G4677=FALSE,"",B4677)</f>
        <v>269</v>
      </c>
    </row>
    <row r="4678" spans="2:9" x14ac:dyDescent="0.25">
      <c r="B4678">
        <f>IF('Input and Summary Results'!D4260=0,FALSE,'Input and Summary Results'!$B4260)</f>
        <v>269</v>
      </c>
      <c r="C4678">
        <f>IF(OR(B4678=0,'Input and Summary Results'!D4260=0,'Input and Summary Results'!D4260=""),FALSE,'Input and Summary Results'!$D4260)</f>
        <v>0.70678940000000001</v>
      </c>
      <c r="D4678">
        <f>IF(OR(B4678=0,'Input and Summary Results'!E4260=0),FALSE,'Input and Summary Results'!$E4260)</f>
        <v>8.470859E-2</v>
      </c>
      <c r="E4678">
        <f t="shared" si="248"/>
        <v>-0.1507099724024388</v>
      </c>
      <c r="F4678">
        <f t="shared" si="249"/>
        <v>5.2014826566442567E-2</v>
      </c>
      <c r="G4678">
        <f>IF('Input and Summary Results'!$J$4="yes",IF(C4678=FALSE,FALSE,IF('Data Transformation'!E4678&lt;$R$10,E4678,$R$10)),IF(C4678=FALSE,FALSE,IF(C4678&lt;$R$10,C4678,$R$10)))</f>
        <v>0.70678940000000001</v>
      </c>
      <c r="H4678">
        <f>IF('Input and Summary Results'!$J$4="yes",'Data Transformation'!F4678,'Data Transformation'!D4678)</f>
        <v>8.470859E-2</v>
      </c>
      <c r="I4678">
        <f t="shared" si="250"/>
        <v>269</v>
      </c>
    </row>
    <row r="4679" spans="2:9" x14ac:dyDescent="0.25">
      <c r="B4679">
        <f>IF('Input and Summary Results'!D4261=0,FALSE,'Input and Summary Results'!$B4261)</f>
        <v>269</v>
      </c>
      <c r="C4679">
        <f>IF(OR(B4679=0,'Input and Summary Results'!D4261=0,'Input and Summary Results'!D4261=""),FALSE,'Input and Summary Results'!$D4261)</f>
        <v>0.81827101999999996</v>
      </c>
      <c r="D4679">
        <f>IF(OR(B4679=0,'Input and Summary Results'!E4261=0),FALSE,'Input and Summary Results'!$E4261)</f>
        <v>8.4647349999999996E-2</v>
      </c>
      <c r="E4679">
        <f t="shared" si="248"/>
        <v>-8.7102829585181465E-2</v>
      </c>
      <c r="F4679">
        <f t="shared" si="249"/>
        <v>4.4895821802414554E-2</v>
      </c>
      <c r="G4679">
        <f>IF('Input and Summary Results'!$J$4="yes",IF(C4679=FALSE,FALSE,IF('Data Transformation'!E4679&lt;$R$10,E4679,$R$10)),IF(C4679=FALSE,FALSE,IF(C4679&lt;$R$10,C4679,$R$10)))</f>
        <v>0.81827101999999996</v>
      </c>
      <c r="H4679">
        <f>IF('Input and Summary Results'!$J$4="yes",'Data Transformation'!F4679,'Data Transformation'!D4679)</f>
        <v>8.4647349999999996E-2</v>
      </c>
      <c r="I4679">
        <f t="shared" si="250"/>
        <v>269</v>
      </c>
    </row>
    <row r="4680" spans="2:9" x14ac:dyDescent="0.25">
      <c r="B4680">
        <f>IF('Input and Summary Results'!D4262=0,FALSE,'Input and Summary Results'!$B4262)</f>
        <v>269</v>
      </c>
      <c r="C4680">
        <f>IF(OR(B4680=0,'Input and Summary Results'!D4262=0,'Input and Summary Results'!D4262=""),FALSE,'Input and Summary Results'!$D4262)</f>
        <v>0.82713488000000002</v>
      </c>
      <c r="D4680">
        <f>IF(OR(B4680=0,'Input and Summary Results'!E4262=0),FALSE,'Input and Summary Results'!$E4262)</f>
        <v>4.2271219999999998E-2</v>
      </c>
      <c r="E4680">
        <f t="shared" si="248"/>
        <v>-8.2423664736010802E-2</v>
      </c>
      <c r="F4680">
        <f t="shared" si="249"/>
        <v>2.2179828131537627E-2</v>
      </c>
      <c r="G4680">
        <f>IF('Input and Summary Results'!$J$4="yes",IF(C4680=FALSE,FALSE,IF('Data Transformation'!E4680&lt;$R$10,E4680,$R$10)),IF(C4680=FALSE,FALSE,IF(C4680&lt;$R$10,C4680,$R$10)))</f>
        <v>0.82713488000000002</v>
      </c>
      <c r="H4680">
        <f>IF('Input and Summary Results'!$J$4="yes",'Data Transformation'!F4680,'Data Transformation'!D4680)</f>
        <v>4.2271219999999998E-2</v>
      </c>
      <c r="I4680">
        <f t="shared" si="250"/>
        <v>269</v>
      </c>
    </row>
    <row r="4681" spans="2:9" x14ac:dyDescent="0.25">
      <c r="B4681">
        <f>IF('Input and Summary Results'!D4263=0,FALSE,'Input and Summary Results'!$B4263)</f>
        <v>269</v>
      </c>
      <c r="C4681">
        <f>IF(OR(B4681=0,'Input and Summary Results'!D4263=0,'Input and Summary Results'!D4263=""),FALSE,'Input and Summary Results'!$D4263)</f>
        <v>0.83278801000000002</v>
      </c>
      <c r="D4681">
        <f>IF(OR(B4681=0,'Input and Summary Results'!E4263=0),FALSE,'Input and Summary Results'!$E4263)</f>
        <v>6.658944E-2</v>
      </c>
      <c r="E4681">
        <f t="shared" si="248"/>
        <v>-7.9465536173220178E-2</v>
      </c>
      <c r="F4681">
        <f t="shared" si="249"/>
        <v>3.4702489244531752E-2</v>
      </c>
      <c r="G4681">
        <f>IF('Input and Summary Results'!$J$4="yes",IF(C4681=FALSE,FALSE,IF('Data Transformation'!E4681&lt;$R$10,E4681,$R$10)),IF(C4681=FALSE,FALSE,IF(C4681&lt;$R$10,C4681,$R$10)))</f>
        <v>0.83278801000000002</v>
      </c>
      <c r="H4681">
        <f>IF('Input and Summary Results'!$J$4="yes",'Data Transformation'!F4681,'Data Transformation'!D4681)</f>
        <v>6.658944E-2</v>
      </c>
      <c r="I4681">
        <f t="shared" si="250"/>
        <v>269</v>
      </c>
    </row>
    <row r="4682" spans="2:9" x14ac:dyDescent="0.25">
      <c r="B4682">
        <f>IF('Input and Summary Results'!D4264=0,FALSE,'Input and Summary Results'!$B4264)</f>
        <v>269</v>
      </c>
      <c r="C4682">
        <f>IF(OR(B4682=0,'Input and Summary Results'!D4264=0,'Input and Summary Results'!D4264=""),FALSE,'Input and Summary Results'!$D4264)</f>
        <v>0.86305697999999997</v>
      </c>
      <c r="D4682">
        <f>IF(OR(B4682=0,'Input and Summary Results'!E4264=0),FALSE,'Input and Summary Results'!$E4264)</f>
        <v>4.7337890000000001E-2</v>
      </c>
      <c r="E4682">
        <f t="shared" si="248"/>
        <v>-6.3960530724329126E-2</v>
      </c>
      <c r="F4682">
        <f t="shared" si="249"/>
        <v>2.3804505074508524E-2</v>
      </c>
      <c r="G4682">
        <f>IF('Input and Summary Results'!$J$4="yes",IF(C4682=FALSE,FALSE,IF('Data Transformation'!E4682&lt;$R$10,E4682,$R$10)),IF(C4682=FALSE,FALSE,IF(C4682&lt;$R$10,C4682,$R$10)))</f>
        <v>0.86305697999999997</v>
      </c>
      <c r="H4682">
        <f>IF('Input and Summary Results'!$J$4="yes",'Data Transformation'!F4682,'Data Transformation'!D4682)</f>
        <v>4.7337890000000001E-2</v>
      </c>
      <c r="I4682">
        <f t="shared" si="250"/>
        <v>269</v>
      </c>
    </row>
    <row r="4683" spans="2:9" x14ac:dyDescent="0.25">
      <c r="B4683">
        <f>IF('Input and Summary Results'!D4265=0,FALSE,'Input and Summary Results'!$B4265)</f>
        <v>269</v>
      </c>
      <c r="C4683">
        <f>IF(OR(B4683=0,'Input and Summary Results'!D4265=0,'Input and Summary Results'!D4265=""),FALSE,'Input and Summary Results'!$D4265)</f>
        <v>0.88845218000000004</v>
      </c>
      <c r="D4683">
        <f>IF(OR(B4683=0,'Input and Summary Results'!E4265=0),FALSE,'Input and Summary Results'!$E4265)</f>
        <v>6.6094760000000002E-2</v>
      </c>
      <c r="E4683">
        <f t="shared" si="248"/>
        <v>-5.1365942671309249E-2</v>
      </c>
      <c r="F4683">
        <f t="shared" si="249"/>
        <v>3.2286628910066943E-2</v>
      </c>
      <c r="G4683">
        <f>IF('Input and Summary Results'!$J$4="yes",IF(C4683=FALSE,FALSE,IF('Data Transformation'!E4683&lt;$R$10,E4683,$R$10)),IF(C4683=FALSE,FALSE,IF(C4683&lt;$R$10,C4683,$R$10)))</f>
        <v>0.88845218000000004</v>
      </c>
      <c r="H4683">
        <f>IF('Input and Summary Results'!$J$4="yes",'Data Transformation'!F4683,'Data Transformation'!D4683)</f>
        <v>6.6094760000000002E-2</v>
      </c>
      <c r="I4683">
        <f t="shared" si="250"/>
        <v>269</v>
      </c>
    </row>
    <row r="4684" spans="2:9" x14ac:dyDescent="0.25">
      <c r="B4684">
        <f>IF('Input and Summary Results'!D4266=0,FALSE,'Input and Summary Results'!$B4266)</f>
        <v>269</v>
      </c>
      <c r="C4684">
        <f>IF(OR(B4684=0,'Input and Summary Results'!D4266=0,'Input and Summary Results'!D4266=""),FALSE,'Input and Summary Results'!$D4266)</f>
        <v>0.94408464999999997</v>
      </c>
      <c r="D4684">
        <f>IF(OR(B4684=0,'Input and Summary Results'!E4266=0),FALSE,'Input and Summary Results'!$E4266)</f>
        <v>7.9353649999999998E-2</v>
      </c>
      <c r="E4684">
        <f t="shared" si="248"/>
        <v>-2.4989063562427135E-2</v>
      </c>
      <c r="F4684">
        <f t="shared" si="249"/>
        <v>3.6479233191642299E-2</v>
      </c>
      <c r="G4684">
        <f>IF('Input and Summary Results'!$J$4="yes",IF(C4684=FALSE,FALSE,IF('Data Transformation'!E4684&lt;$R$10,E4684,$R$10)),IF(C4684=FALSE,FALSE,IF(C4684&lt;$R$10,C4684,$R$10)))</f>
        <v>0.94408464999999997</v>
      </c>
      <c r="H4684">
        <f>IF('Input and Summary Results'!$J$4="yes",'Data Transformation'!F4684,'Data Transformation'!D4684)</f>
        <v>7.9353649999999998E-2</v>
      </c>
      <c r="I4684">
        <f t="shared" si="250"/>
        <v>269</v>
      </c>
    </row>
    <row r="4685" spans="2:9" x14ac:dyDescent="0.25">
      <c r="B4685">
        <f>IF('Input and Summary Results'!D4267=0,FALSE,'Input and Summary Results'!$B4267)</f>
        <v>269</v>
      </c>
      <c r="C4685">
        <f>IF(OR(B4685=0,'Input and Summary Results'!D4267=0,'Input and Summary Results'!D4267=""),FALSE,'Input and Summary Results'!$D4267)</f>
        <v>0.99211932000000003</v>
      </c>
      <c r="D4685">
        <f>IF(OR(B4685=0,'Input and Summary Results'!E4267=0),FALSE,'Input and Summary Results'!$E4267)</f>
        <v>7.9029260000000004E-2</v>
      </c>
      <c r="E4685">
        <f t="shared" si="248"/>
        <v>-3.436093066268694E-3</v>
      </c>
      <c r="F4685">
        <f t="shared" si="249"/>
        <v>3.4571142954861522E-2</v>
      </c>
      <c r="G4685">
        <f>IF('Input and Summary Results'!$J$4="yes",IF(C4685=FALSE,FALSE,IF('Data Transformation'!E4685&lt;$R$10,E4685,$R$10)),IF(C4685=FALSE,FALSE,IF(C4685&lt;$R$10,C4685,$R$10)))</f>
        <v>0.99211932000000003</v>
      </c>
      <c r="H4685">
        <f>IF('Input and Summary Results'!$J$4="yes",'Data Transformation'!F4685,'Data Transformation'!D4685)</f>
        <v>7.9029260000000004E-2</v>
      </c>
      <c r="I4685">
        <f t="shared" si="250"/>
        <v>269</v>
      </c>
    </row>
    <row r="4686" spans="2:9" x14ac:dyDescent="0.25">
      <c r="B4686">
        <f>IF('Input and Summary Results'!D4268=0,FALSE,'Input and Summary Results'!$B4268)</f>
        <v>269</v>
      </c>
      <c r="C4686">
        <f>IF(OR(B4686=0,'Input and Summary Results'!D4268=0,'Input and Summary Results'!D4268=""),FALSE,'Input and Summary Results'!$D4268)</f>
        <v>1.1066479899999999</v>
      </c>
      <c r="D4686">
        <f>IF(OR(B4686=0,'Input and Summary Results'!E4268=0),FALSE,'Input and Summary Results'!$E4268)</f>
        <v>4.5777819999999997E-2</v>
      </c>
      <c r="E4686">
        <f t="shared" si="248"/>
        <v>4.4009499549085951E-2</v>
      </c>
      <c r="F4686">
        <f t="shared" si="249"/>
        <v>1.7952929982731004E-2</v>
      </c>
      <c r="G4686">
        <f>IF('Input and Summary Results'!$J$4="yes",IF(C4686=FALSE,FALSE,IF('Data Transformation'!E4686&lt;$R$10,E4686,$R$10)),IF(C4686=FALSE,FALSE,IF(C4686&lt;$R$10,C4686,$R$10)))</f>
        <v>1.1066479899999999</v>
      </c>
      <c r="H4686">
        <f>IF('Input and Summary Results'!$J$4="yes",'Data Transformation'!F4686,'Data Transformation'!D4686)</f>
        <v>4.5777819999999997E-2</v>
      </c>
      <c r="I4686">
        <f t="shared" si="250"/>
        <v>269</v>
      </c>
    </row>
    <row r="4687" spans="2:9" x14ac:dyDescent="0.25">
      <c r="B4687">
        <f>IF('Input and Summary Results'!D4269=0,FALSE,'Input and Summary Results'!$B4269)</f>
        <v>269</v>
      </c>
      <c r="C4687">
        <f>IF(OR(B4687=0,'Input and Summary Results'!D4269=0,'Input and Summary Results'!D4269=""),FALSE,'Input and Summary Results'!$D4269)</f>
        <v>1.1259484099999999</v>
      </c>
      <c r="D4687">
        <f>IF(OR(B4687=0,'Input and Summary Results'!E4269=0),FALSE,'Input and Summary Results'!$E4269)</f>
        <v>6.630598E-2</v>
      </c>
      <c r="E4687">
        <f t="shared" si="248"/>
        <v>5.1518491966829727E-2</v>
      </c>
      <c r="F4687">
        <f t="shared" si="249"/>
        <v>2.5557827574000484E-2</v>
      </c>
      <c r="G4687">
        <f>IF('Input and Summary Results'!$J$4="yes",IF(C4687=FALSE,FALSE,IF('Data Transformation'!E4687&lt;$R$10,E4687,$R$10)),IF(C4687=FALSE,FALSE,IF(C4687&lt;$R$10,C4687,$R$10)))</f>
        <v>1.1259484099999999</v>
      </c>
      <c r="H4687">
        <f>IF('Input and Summary Results'!$J$4="yes",'Data Transformation'!F4687,'Data Transformation'!D4687)</f>
        <v>6.630598E-2</v>
      </c>
      <c r="I4687">
        <f t="shared" si="250"/>
        <v>269</v>
      </c>
    </row>
    <row r="4688" spans="2:9" x14ac:dyDescent="0.25">
      <c r="B4688">
        <f>IF('Input and Summary Results'!D4270=0,FALSE,'Input and Summary Results'!$B4270)</f>
        <v>269</v>
      </c>
      <c r="C4688">
        <f>IF(OR(B4688=0,'Input and Summary Results'!D4270=0,'Input and Summary Results'!D4270=""),FALSE,'Input and Summary Results'!$D4270)</f>
        <v>1.16265051</v>
      </c>
      <c r="D4688">
        <f>IF(OR(B4688=0,'Input and Summary Results'!E4270=0),FALSE,'Input and Summary Results'!$E4270)</f>
        <v>7.8429170000000006E-2</v>
      </c>
      <c r="E4688">
        <f t="shared" si="248"/>
        <v>6.5449186449181768E-2</v>
      </c>
      <c r="F4688">
        <f t="shared" si="249"/>
        <v>2.9276433018551727E-2</v>
      </c>
      <c r="G4688">
        <f>IF('Input and Summary Results'!$J$4="yes",IF(C4688=FALSE,FALSE,IF('Data Transformation'!E4688&lt;$R$10,E4688,$R$10)),IF(C4688=FALSE,FALSE,IF(C4688&lt;$R$10,C4688,$R$10)))</f>
        <v>1.16265051</v>
      </c>
      <c r="H4688">
        <f>IF('Input and Summary Results'!$J$4="yes",'Data Transformation'!F4688,'Data Transformation'!D4688)</f>
        <v>7.8429170000000006E-2</v>
      </c>
      <c r="I4688">
        <f t="shared" si="250"/>
        <v>269</v>
      </c>
    </row>
    <row r="4689" spans="2:9" x14ac:dyDescent="0.25">
      <c r="B4689">
        <f>IF('Input and Summary Results'!D4271=0,FALSE,'Input and Summary Results'!$B4271)</f>
        <v>270</v>
      </c>
      <c r="C4689">
        <f>IF(OR(B4689=0,'Input and Summary Results'!D4271=0,'Input and Summary Results'!D4271=""),FALSE,'Input and Summary Results'!$D4271)</f>
        <v>0.13817335</v>
      </c>
      <c r="D4689">
        <f>IF(OR(B4689=0,'Input and Summary Results'!E4271=0),FALSE,'Input and Summary Results'!$E4271)</f>
        <v>7.5546710000000003E-2</v>
      </c>
      <c r="E4689">
        <f t="shared" si="248"/>
        <v>-0.85957571285202183</v>
      </c>
      <c r="F4689">
        <f t="shared" si="249"/>
        <v>0.23729085340986525</v>
      </c>
      <c r="G4689">
        <f>IF('Input and Summary Results'!$J$4="yes",IF(C4689=FALSE,FALSE,IF('Data Transformation'!E4689&lt;$R$10,E4689,$R$10)),IF(C4689=FALSE,FALSE,IF(C4689&lt;$R$10,C4689,$R$10)))</f>
        <v>0.13817335</v>
      </c>
      <c r="H4689">
        <f>IF('Input and Summary Results'!$J$4="yes",'Data Transformation'!F4689,'Data Transformation'!D4689)</f>
        <v>7.5546710000000003E-2</v>
      </c>
      <c r="I4689">
        <f t="shared" si="250"/>
        <v>270</v>
      </c>
    </row>
    <row r="4690" spans="2:9" x14ac:dyDescent="0.25">
      <c r="B4690">
        <f>IF('Input and Summary Results'!D4272=0,FALSE,'Input and Summary Results'!$B4272)</f>
        <v>270</v>
      </c>
      <c r="C4690">
        <f>IF(OR(B4690=0,'Input and Summary Results'!D4272=0,'Input and Summary Results'!D4272=""),FALSE,'Input and Summary Results'!$D4272)</f>
        <v>0.31848960999999998</v>
      </c>
      <c r="D4690">
        <f>IF(OR(B4690=0,'Input and Summary Results'!E4272=0),FALSE,'Input and Summary Results'!$E4272)</f>
        <v>0.11021737</v>
      </c>
      <c r="E4690">
        <f t="shared" si="248"/>
        <v>-0.49690473096840554</v>
      </c>
      <c r="F4690">
        <f t="shared" si="249"/>
        <v>0.15019120586068727</v>
      </c>
      <c r="G4690">
        <f>IF('Input and Summary Results'!$J$4="yes",IF(C4690=FALSE,FALSE,IF('Data Transformation'!E4690&lt;$R$10,E4690,$R$10)),IF(C4690=FALSE,FALSE,IF(C4690&lt;$R$10,C4690,$R$10)))</f>
        <v>0.31848960999999998</v>
      </c>
      <c r="H4690">
        <f>IF('Input and Summary Results'!$J$4="yes",'Data Transformation'!F4690,'Data Transformation'!D4690)</f>
        <v>0.11021737</v>
      </c>
      <c r="I4690">
        <f t="shared" si="250"/>
        <v>270</v>
      </c>
    </row>
    <row r="4691" spans="2:9" x14ac:dyDescent="0.25">
      <c r="B4691">
        <f>IF('Input and Summary Results'!D4273=0,FALSE,'Input and Summary Results'!$B4273)</f>
        <v>270</v>
      </c>
      <c r="C4691">
        <f>IF(OR(B4691=0,'Input and Summary Results'!D4273=0,'Input and Summary Results'!D4273=""),FALSE,'Input and Summary Results'!$D4273)</f>
        <v>0.40004119999999999</v>
      </c>
      <c r="D4691">
        <f>IF(OR(B4691=0,'Input and Summary Results'!E4273=0),FALSE,'Input and Summary Results'!$E4273)</f>
        <v>8.9299519999999993E-2</v>
      </c>
      <c r="E4691">
        <f t="shared" si="248"/>
        <v>-0.39789527864395852</v>
      </c>
      <c r="F4691">
        <f t="shared" si="249"/>
        <v>9.6880000559942323E-2</v>
      </c>
      <c r="G4691">
        <f>IF('Input and Summary Results'!$J$4="yes",IF(C4691=FALSE,FALSE,IF('Data Transformation'!E4691&lt;$R$10,E4691,$R$10)),IF(C4691=FALSE,FALSE,IF(C4691&lt;$R$10,C4691,$R$10)))</f>
        <v>0.40004119999999999</v>
      </c>
      <c r="H4691">
        <f>IF('Input and Summary Results'!$J$4="yes",'Data Transformation'!F4691,'Data Transformation'!D4691)</f>
        <v>8.9299519999999993E-2</v>
      </c>
      <c r="I4691">
        <f t="shared" si="250"/>
        <v>270</v>
      </c>
    </row>
    <row r="4692" spans="2:9" x14ac:dyDescent="0.25">
      <c r="B4692">
        <f>IF('Input and Summary Results'!D4274=0,FALSE,'Input and Summary Results'!$B4274)</f>
        <v>270</v>
      </c>
      <c r="C4692">
        <f>IF(OR(B4692=0,'Input and Summary Results'!D4274=0,'Input and Summary Results'!D4274=""),FALSE,'Input and Summary Results'!$D4274)</f>
        <v>0.45179166999999998</v>
      </c>
      <c r="D4692">
        <f>IF(OR(B4692=0,'Input and Summary Results'!E4274=0),FALSE,'Input and Summary Results'!$E4274)</f>
        <v>0.11455751</v>
      </c>
      <c r="E4692">
        <f t="shared" si="248"/>
        <v>-0.3450617807339047</v>
      </c>
      <c r="F4692">
        <f t="shared" si="249"/>
        <v>0.11004620634107752</v>
      </c>
      <c r="G4692">
        <f>IF('Input and Summary Results'!$J$4="yes",IF(C4692=FALSE,FALSE,IF('Data Transformation'!E4692&lt;$R$10,E4692,$R$10)),IF(C4692=FALSE,FALSE,IF(C4692&lt;$R$10,C4692,$R$10)))</f>
        <v>0.45179166999999998</v>
      </c>
      <c r="H4692">
        <f>IF('Input and Summary Results'!$J$4="yes",'Data Transformation'!F4692,'Data Transformation'!D4692)</f>
        <v>0.11455751</v>
      </c>
      <c r="I4692">
        <f t="shared" si="250"/>
        <v>270</v>
      </c>
    </row>
    <row r="4693" spans="2:9" x14ac:dyDescent="0.25">
      <c r="B4693">
        <f>IF('Input and Summary Results'!D4275=0,FALSE,'Input and Summary Results'!$B4275)</f>
        <v>270</v>
      </c>
      <c r="C4693">
        <f>IF(OR(B4693=0,'Input and Summary Results'!D4275=0,'Input and Summary Results'!D4275=""),FALSE,'Input and Summary Results'!$D4275)</f>
        <v>0.59869426000000003</v>
      </c>
      <c r="D4693">
        <f>IF(OR(B4693=0,'Input and Summary Results'!E4275=0),FALSE,'Input and Summary Results'!$E4275)</f>
        <v>6.8981420000000002E-2</v>
      </c>
      <c r="E4693">
        <f t="shared" si="248"/>
        <v>-0.22279490564632487</v>
      </c>
      <c r="F4693">
        <f t="shared" si="249"/>
        <v>5.0005383849846832E-2</v>
      </c>
      <c r="G4693">
        <f>IF('Input and Summary Results'!$J$4="yes",IF(C4693=FALSE,FALSE,IF('Data Transformation'!E4693&lt;$R$10,E4693,$R$10)),IF(C4693=FALSE,FALSE,IF(C4693&lt;$R$10,C4693,$R$10)))</f>
        <v>0.59869426000000003</v>
      </c>
      <c r="H4693">
        <f>IF('Input and Summary Results'!$J$4="yes",'Data Transformation'!F4693,'Data Transformation'!D4693)</f>
        <v>6.8981420000000002E-2</v>
      </c>
      <c r="I4693">
        <f t="shared" si="250"/>
        <v>270</v>
      </c>
    </row>
    <row r="4694" spans="2:9" x14ac:dyDescent="0.25">
      <c r="B4694">
        <f>IF('Input and Summary Results'!D4276=0,FALSE,'Input and Summary Results'!$B4276)</f>
        <v>270</v>
      </c>
      <c r="C4694">
        <f>IF(OR(B4694=0,'Input and Summary Results'!D4276=0,'Input and Summary Results'!D4276=""),FALSE,'Input and Summary Results'!$D4276)</f>
        <v>0.65861884000000004</v>
      </c>
      <c r="D4694">
        <f>IF(OR(B4694=0,'Input and Summary Results'!E4276=0),FALSE,'Input and Summary Results'!$E4276)</f>
        <v>7.0778919999999995E-2</v>
      </c>
      <c r="E4694">
        <f t="shared" si="248"/>
        <v>-0.18136585031555946</v>
      </c>
      <c r="F4694">
        <f t="shared" si="249"/>
        <v>4.6640104130637981E-2</v>
      </c>
      <c r="G4694">
        <f>IF('Input and Summary Results'!$J$4="yes",IF(C4694=FALSE,FALSE,IF('Data Transformation'!E4694&lt;$R$10,E4694,$R$10)),IF(C4694=FALSE,FALSE,IF(C4694&lt;$R$10,C4694,$R$10)))</f>
        <v>0.65861884000000004</v>
      </c>
      <c r="H4694">
        <f>IF('Input and Summary Results'!$J$4="yes",'Data Transformation'!F4694,'Data Transformation'!D4694)</f>
        <v>7.0778919999999995E-2</v>
      </c>
      <c r="I4694">
        <f t="shared" si="250"/>
        <v>270</v>
      </c>
    </row>
    <row r="4695" spans="2:9" x14ac:dyDescent="0.25">
      <c r="B4695">
        <f>IF('Input and Summary Results'!D4277=0,FALSE,'Input and Summary Results'!$B4277)</f>
        <v>270</v>
      </c>
      <c r="C4695">
        <f>IF(OR(B4695=0,'Input and Summary Results'!D4277=0,'Input and Summary Results'!D4277=""),FALSE,'Input and Summary Results'!$D4277)</f>
        <v>0.76729623000000002</v>
      </c>
      <c r="D4695">
        <f>IF(OR(B4695=0,'Input and Summary Results'!E4277=0),FALSE,'Input and Summary Results'!$E4277)</f>
        <v>9.6770010000000004E-2</v>
      </c>
      <c r="E4695">
        <f t="shared" si="248"/>
        <v>-0.11503693563768649</v>
      </c>
      <c r="F4695">
        <f t="shared" si="249"/>
        <v>5.4735293486324048E-2</v>
      </c>
      <c r="G4695">
        <f>IF('Input and Summary Results'!$J$4="yes",IF(C4695=FALSE,FALSE,IF('Data Transformation'!E4695&lt;$R$10,E4695,$R$10)),IF(C4695=FALSE,FALSE,IF(C4695&lt;$R$10,C4695,$R$10)))</f>
        <v>0.76729623000000002</v>
      </c>
      <c r="H4695">
        <f>IF('Input and Summary Results'!$J$4="yes",'Data Transformation'!F4695,'Data Transformation'!D4695)</f>
        <v>9.6770010000000004E-2</v>
      </c>
      <c r="I4695">
        <f t="shared" si="250"/>
        <v>270</v>
      </c>
    </row>
    <row r="4696" spans="2:9" x14ac:dyDescent="0.25">
      <c r="B4696">
        <f>IF('Input and Summary Results'!D4278=0,FALSE,'Input and Summary Results'!$B4278)</f>
        <v>270</v>
      </c>
      <c r="C4696">
        <f>IF(OR(B4696=0,'Input and Summary Results'!D4278=0,'Input and Summary Results'!D4278=""),FALSE,'Input and Summary Results'!$D4278)</f>
        <v>0.80352460999999997</v>
      </c>
      <c r="D4696">
        <f>IF(OR(B4696=0,'Input and Summary Results'!E4278=0),FALSE,'Input and Summary Results'!$E4278)</f>
        <v>6.598321E-2</v>
      </c>
      <c r="E4696">
        <f t="shared" si="248"/>
        <v>-9.5000817315665328E-2</v>
      </c>
      <c r="F4696">
        <f t="shared" si="249"/>
        <v>3.5638875005956569E-2</v>
      </c>
      <c r="G4696">
        <f>IF('Input and Summary Results'!$J$4="yes",IF(C4696=FALSE,FALSE,IF('Data Transformation'!E4696&lt;$R$10,E4696,$R$10)),IF(C4696=FALSE,FALSE,IF(C4696&lt;$R$10,C4696,$R$10)))</f>
        <v>0.80352460999999997</v>
      </c>
      <c r="H4696">
        <f>IF('Input and Summary Results'!$J$4="yes",'Data Transformation'!F4696,'Data Transformation'!D4696)</f>
        <v>6.598321E-2</v>
      </c>
      <c r="I4696">
        <f t="shared" si="250"/>
        <v>270</v>
      </c>
    </row>
    <row r="4697" spans="2:9" x14ac:dyDescent="0.25">
      <c r="B4697">
        <f>IF('Input and Summary Results'!D4279=0,FALSE,'Input and Summary Results'!$B4279)</f>
        <v>270</v>
      </c>
      <c r="C4697">
        <f>IF(OR(B4697=0,'Input and Summary Results'!D4279=0,'Input and Summary Results'!D4279=""),FALSE,'Input and Summary Results'!$D4279)</f>
        <v>0.82537742999999997</v>
      </c>
      <c r="D4697">
        <f>IF(OR(B4697=0,'Input and Summary Results'!E4279=0),FALSE,'Input and Summary Results'!$E4279)</f>
        <v>8.0428020000000003E-2</v>
      </c>
      <c r="E4697">
        <f t="shared" si="248"/>
        <v>-8.3347411107347544E-2</v>
      </c>
      <c r="F4697">
        <f t="shared" si="249"/>
        <v>4.229066535051728E-2</v>
      </c>
      <c r="G4697">
        <f>IF('Input and Summary Results'!$J$4="yes",IF(C4697=FALSE,FALSE,IF('Data Transformation'!E4697&lt;$R$10,E4697,$R$10)),IF(C4697=FALSE,FALSE,IF(C4697&lt;$R$10,C4697,$R$10)))</f>
        <v>0.82537742999999997</v>
      </c>
      <c r="H4697">
        <f>IF('Input and Summary Results'!$J$4="yes",'Data Transformation'!F4697,'Data Transformation'!D4697)</f>
        <v>8.0428020000000003E-2</v>
      </c>
      <c r="I4697">
        <f t="shared" si="250"/>
        <v>270</v>
      </c>
    </row>
    <row r="4698" spans="2:9" x14ac:dyDescent="0.25">
      <c r="B4698">
        <f>IF('Input and Summary Results'!D4280=0,FALSE,'Input and Summary Results'!$B4280)</f>
        <v>270</v>
      </c>
      <c r="C4698">
        <f>IF(OR(B4698=0,'Input and Summary Results'!D4280=0,'Input and Summary Results'!D4280=""),FALSE,'Input and Summary Results'!$D4280)</f>
        <v>0.84765559000000001</v>
      </c>
      <c r="D4698">
        <f>IF(OR(B4698=0,'Input and Summary Results'!E4280=0),FALSE,'Input and Summary Results'!$E4280)</f>
        <v>7.5455049999999996E-2</v>
      </c>
      <c r="E4698">
        <f t="shared" si="248"/>
        <v>-7.1780569612740458E-2</v>
      </c>
      <c r="F4698">
        <f t="shared" si="249"/>
        <v>3.8633015680342532E-2</v>
      </c>
      <c r="G4698">
        <f>IF('Input and Summary Results'!$J$4="yes",IF(C4698=FALSE,FALSE,IF('Data Transformation'!E4698&lt;$R$10,E4698,$R$10)),IF(C4698=FALSE,FALSE,IF(C4698&lt;$R$10,C4698,$R$10)))</f>
        <v>0.84765559000000001</v>
      </c>
      <c r="H4698">
        <f>IF('Input and Summary Results'!$J$4="yes",'Data Transformation'!F4698,'Data Transformation'!D4698)</f>
        <v>7.5455049999999996E-2</v>
      </c>
      <c r="I4698">
        <f t="shared" si="250"/>
        <v>270</v>
      </c>
    </row>
    <row r="4699" spans="2:9" x14ac:dyDescent="0.25">
      <c r="B4699">
        <f>IF('Input and Summary Results'!D4281=0,FALSE,'Input and Summary Results'!$B4281)</f>
        <v>270</v>
      </c>
      <c r="C4699">
        <f>IF(OR(B4699=0,'Input and Summary Results'!D4281=0,'Input and Summary Results'!D4281=""),FALSE,'Input and Summary Results'!$D4281)</f>
        <v>0.88183301000000003</v>
      </c>
      <c r="D4699">
        <f>IF(OR(B4699=0,'Input and Summary Results'!E4281=0),FALSE,'Input and Summary Results'!$E4281)</f>
        <v>4.0343660000000003E-2</v>
      </c>
      <c r="E4699">
        <f t="shared" si="248"/>
        <v>-5.4613648090189981E-2</v>
      </c>
      <c r="F4699">
        <f t="shared" si="249"/>
        <v>1.9855401466542969E-2</v>
      </c>
      <c r="G4699">
        <f>IF('Input and Summary Results'!$J$4="yes",IF(C4699=FALSE,FALSE,IF('Data Transformation'!E4699&lt;$R$10,E4699,$R$10)),IF(C4699=FALSE,FALSE,IF(C4699&lt;$R$10,C4699,$R$10)))</f>
        <v>0.88183301000000003</v>
      </c>
      <c r="H4699">
        <f>IF('Input and Summary Results'!$J$4="yes",'Data Transformation'!F4699,'Data Transformation'!D4699)</f>
        <v>4.0343660000000003E-2</v>
      </c>
      <c r="I4699">
        <f t="shared" si="250"/>
        <v>270</v>
      </c>
    </row>
    <row r="4700" spans="2:9" x14ac:dyDescent="0.25">
      <c r="B4700">
        <f>IF('Input and Summary Results'!D4282=0,FALSE,'Input and Summary Results'!$B4282)</f>
        <v>270</v>
      </c>
      <c r="C4700">
        <f>IF(OR(B4700=0,'Input and Summary Results'!D4282=0,'Input and Summary Results'!D4282=""),FALSE,'Input and Summary Results'!$D4282)</f>
        <v>0.88619599000000004</v>
      </c>
      <c r="D4700">
        <f>IF(OR(B4700=0,'Input and Summary Results'!E4282=0),FALSE,'Input and Summary Results'!$E4282)</f>
        <v>7.748244E-2</v>
      </c>
      <c r="E4700">
        <f t="shared" si="248"/>
        <v>-5.2470219464430076E-2</v>
      </c>
      <c r="F4700">
        <f t="shared" si="249"/>
        <v>3.794575843205971E-2</v>
      </c>
      <c r="G4700">
        <f>IF('Input and Summary Results'!$J$4="yes",IF(C4700=FALSE,FALSE,IF('Data Transformation'!E4700&lt;$R$10,E4700,$R$10)),IF(C4700=FALSE,FALSE,IF(C4700&lt;$R$10,C4700,$R$10)))</f>
        <v>0.88619599000000004</v>
      </c>
      <c r="H4700">
        <f>IF('Input and Summary Results'!$J$4="yes",'Data Transformation'!F4700,'Data Transformation'!D4700)</f>
        <v>7.748244E-2</v>
      </c>
      <c r="I4700">
        <f t="shared" si="250"/>
        <v>270</v>
      </c>
    </row>
    <row r="4701" spans="2:9" x14ac:dyDescent="0.25">
      <c r="B4701">
        <f>IF('Input and Summary Results'!D4283=0,FALSE,'Input and Summary Results'!$B4283)</f>
        <v>270</v>
      </c>
      <c r="C4701">
        <f>IF(OR(B4701=0,'Input and Summary Results'!D4283=0,'Input and Summary Results'!D4283=""),FALSE,'Input and Summary Results'!$D4283)</f>
        <v>0.90581460999999996</v>
      </c>
      <c r="D4701">
        <f>IF(OR(B4701=0,'Input and Summary Results'!E4283=0),FALSE,'Input and Summary Results'!$E4283)</f>
        <v>9.4404210000000002E-2</v>
      </c>
      <c r="E4701">
        <f t="shared" si="248"/>
        <v>-4.2960678805180917E-2</v>
      </c>
      <c r="F4701">
        <f t="shared" si="249"/>
        <v>4.5231581261423903E-2</v>
      </c>
      <c r="G4701">
        <f>IF('Input and Summary Results'!$J$4="yes",IF(C4701=FALSE,FALSE,IF('Data Transformation'!E4701&lt;$R$10,E4701,$R$10)),IF(C4701=FALSE,FALSE,IF(C4701&lt;$R$10,C4701,$R$10)))</f>
        <v>0.90581460999999996</v>
      </c>
      <c r="H4701">
        <f>IF('Input and Summary Results'!$J$4="yes",'Data Transformation'!F4701,'Data Transformation'!D4701)</f>
        <v>9.4404210000000002E-2</v>
      </c>
      <c r="I4701">
        <f t="shared" si="250"/>
        <v>270</v>
      </c>
    </row>
    <row r="4702" spans="2:9" x14ac:dyDescent="0.25">
      <c r="B4702">
        <f>IF('Input and Summary Results'!D4284=0,FALSE,'Input and Summary Results'!$B4284)</f>
        <v>270</v>
      </c>
      <c r="C4702">
        <f>IF(OR(B4702=0,'Input and Summary Results'!D4284=0,'Input and Summary Results'!D4284=""),FALSE,'Input and Summary Results'!$D4284)</f>
        <v>0.99372375000000002</v>
      </c>
      <c r="D4702">
        <f>IF(OR(B4702=0,'Input and Summary Results'!E4284=0),FALSE,'Input and Summary Results'!$E4284)</f>
        <v>6.8940730000000006E-2</v>
      </c>
      <c r="E4702">
        <f t="shared" si="248"/>
        <v>-2.7343304167026638E-3</v>
      </c>
      <c r="F4702">
        <f t="shared" si="249"/>
        <v>3.0109250000314475E-2</v>
      </c>
      <c r="G4702">
        <f>IF('Input and Summary Results'!$J$4="yes",IF(C4702=FALSE,FALSE,IF('Data Transformation'!E4702&lt;$R$10,E4702,$R$10)),IF(C4702=FALSE,FALSE,IF(C4702&lt;$R$10,C4702,$R$10)))</f>
        <v>0.99372375000000002</v>
      </c>
      <c r="H4702">
        <f>IF('Input and Summary Results'!$J$4="yes",'Data Transformation'!F4702,'Data Transformation'!D4702)</f>
        <v>6.8940730000000006E-2</v>
      </c>
      <c r="I4702">
        <f t="shared" si="250"/>
        <v>270</v>
      </c>
    </row>
    <row r="4703" spans="2:9" x14ac:dyDescent="0.25">
      <c r="B4703">
        <f>IF('Input and Summary Results'!D4285=0,FALSE,'Input and Summary Results'!$B4285)</f>
        <v>270</v>
      </c>
      <c r="C4703">
        <f>IF(OR(B4703=0,'Input and Summary Results'!D4285=0,'Input and Summary Results'!D4285=""),FALSE,'Input and Summary Results'!$D4285)</f>
        <v>0.99715841999999999</v>
      </c>
      <c r="D4703">
        <f>IF(OR(B4703=0,'Input and Summary Results'!E4285=0),FALSE,'Input and Summary Results'!$E4285)</f>
        <v>5.310169E-2</v>
      </c>
      <c r="E4703">
        <f t="shared" si="248"/>
        <v>-1.2358392146412692E-3</v>
      </c>
      <c r="F4703">
        <f t="shared" si="249"/>
        <v>2.311180750998422E-2</v>
      </c>
      <c r="G4703">
        <f>IF('Input and Summary Results'!$J$4="yes",IF(C4703=FALSE,FALSE,IF('Data Transformation'!E4703&lt;$R$10,E4703,$R$10)),IF(C4703=FALSE,FALSE,IF(C4703&lt;$R$10,C4703,$R$10)))</f>
        <v>0.99715841999999999</v>
      </c>
      <c r="H4703">
        <f>IF('Input and Summary Results'!$J$4="yes",'Data Transformation'!F4703,'Data Transformation'!D4703)</f>
        <v>5.310169E-2</v>
      </c>
      <c r="I4703">
        <f t="shared" si="250"/>
        <v>270</v>
      </c>
    </row>
    <row r="4704" spans="2:9" x14ac:dyDescent="0.25">
      <c r="B4704">
        <f>IF('Input and Summary Results'!D4286=0,FALSE,'Input and Summary Results'!$B4286)</f>
        <v>270</v>
      </c>
      <c r="C4704">
        <f>IF(OR(B4704=0,'Input and Summary Results'!D4286=0,'Input and Summary Results'!D4286=""),FALSE,'Input and Summary Results'!$D4286)</f>
        <v>1.0179596799999999</v>
      </c>
      <c r="D4704">
        <f>IF(OR(B4704=0,'Input and Summary Results'!E4286=0),FALSE,'Input and Summary Results'!$E4286)</f>
        <v>6.9711919999999997E-2</v>
      </c>
      <c r="E4704">
        <f t="shared" si="248"/>
        <v>7.7305765269733671E-3</v>
      </c>
      <c r="F4704">
        <f t="shared" si="249"/>
        <v>2.9721190214527949E-2</v>
      </c>
      <c r="G4704">
        <f>IF('Input and Summary Results'!$J$4="yes",IF(C4704=FALSE,FALSE,IF('Data Transformation'!E4704&lt;$R$10,E4704,$R$10)),IF(C4704=FALSE,FALSE,IF(C4704&lt;$R$10,C4704,$R$10)))</f>
        <v>1.0179596799999999</v>
      </c>
      <c r="H4704">
        <f>IF('Input and Summary Results'!$J$4="yes",'Data Transformation'!F4704,'Data Transformation'!D4704)</f>
        <v>6.9711919999999997E-2</v>
      </c>
      <c r="I4704">
        <f t="shared" si="250"/>
        <v>270</v>
      </c>
    </row>
    <row r="4705" spans="2:9" x14ac:dyDescent="0.25">
      <c r="B4705">
        <f>IF('Input and Summary Results'!D4287=0,FALSE,'Input and Summary Results'!$B4287)</f>
        <v>270</v>
      </c>
      <c r="C4705">
        <f>IF(OR(B4705=0,'Input and Summary Results'!D4287=0,'Input and Summary Results'!D4287=""),FALSE,'Input and Summary Results'!$D4287)</f>
        <v>1.06119286</v>
      </c>
      <c r="D4705">
        <f>IF(OR(B4705=0,'Input and Summary Results'!E4287=0),FALSE,'Input and Summary Results'!$E4287)</f>
        <v>6.8328169999999994E-2</v>
      </c>
      <c r="E4705">
        <f t="shared" si="248"/>
        <v>2.5794319266348394E-2</v>
      </c>
      <c r="F4705">
        <f t="shared" si="249"/>
        <v>2.7944426407090599E-2</v>
      </c>
      <c r="G4705">
        <f>IF('Input and Summary Results'!$J$4="yes",IF(C4705=FALSE,FALSE,IF('Data Transformation'!E4705&lt;$R$10,E4705,$R$10)),IF(C4705=FALSE,FALSE,IF(C4705&lt;$R$10,C4705,$R$10)))</f>
        <v>1.06119286</v>
      </c>
      <c r="H4705">
        <f>IF('Input and Summary Results'!$J$4="yes",'Data Transformation'!F4705,'Data Transformation'!D4705)</f>
        <v>6.8328169999999994E-2</v>
      </c>
      <c r="I4705">
        <f t="shared" si="250"/>
        <v>270</v>
      </c>
    </row>
    <row r="4706" spans="2:9" x14ac:dyDescent="0.25">
      <c r="B4706">
        <f>IF('Input and Summary Results'!D4288=0,FALSE,'Input and Summary Results'!$B4288)</f>
        <v>270</v>
      </c>
      <c r="C4706">
        <f>IF(OR(B4706=0,'Input and Summary Results'!D4288=0,'Input and Summary Results'!D4288=""),FALSE,'Input and Summary Results'!$D4288)</f>
        <v>1.1180932699999999</v>
      </c>
      <c r="D4706">
        <f>IF(OR(B4706=0,'Input and Summary Results'!E4288=0),FALSE,'Input and Summary Results'!$E4288)</f>
        <v>9.7186469999999997E-2</v>
      </c>
      <c r="E4706">
        <f t="shared" si="248"/>
        <v>4.8478033386515552E-2</v>
      </c>
      <c r="F4706">
        <f t="shared" si="249"/>
        <v>3.7723979842933852E-2</v>
      </c>
      <c r="G4706">
        <f>IF('Input and Summary Results'!$J$4="yes",IF(C4706=FALSE,FALSE,IF('Data Transformation'!E4706&lt;$R$10,E4706,$R$10)),IF(C4706=FALSE,FALSE,IF(C4706&lt;$R$10,C4706,$R$10)))</f>
        <v>1.1180932699999999</v>
      </c>
      <c r="H4706">
        <f>IF('Input and Summary Results'!$J$4="yes",'Data Transformation'!F4706,'Data Transformation'!D4706)</f>
        <v>9.7186469999999997E-2</v>
      </c>
      <c r="I4706">
        <f t="shared" si="250"/>
        <v>270</v>
      </c>
    </row>
    <row r="4707" spans="2:9" x14ac:dyDescent="0.25">
      <c r="B4707">
        <f>IF('Input and Summary Results'!D4289=0,FALSE,'Input and Summary Results'!$B4289)</f>
        <v>270</v>
      </c>
      <c r="C4707">
        <f>IF(OR(B4707=0,'Input and Summary Results'!D4289=0,'Input and Summary Results'!D4289=""),FALSE,'Input and Summary Results'!$D4289)</f>
        <v>1.1201540800000001</v>
      </c>
      <c r="D4707">
        <f>IF(OR(B4707=0,'Input and Summary Results'!E4289=0),FALSE,'Input and Summary Results'!$E4289)</f>
        <v>4.9114240000000003E-2</v>
      </c>
      <c r="E4707">
        <f t="shared" si="248"/>
        <v>4.9277765073148107E-2</v>
      </c>
      <c r="F4707">
        <f t="shared" si="249"/>
        <v>1.9029150132631754E-2</v>
      </c>
      <c r="G4707">
        <f>IF('Input and Summary Results'!$J$4="yes",IF(C4707=FALSE,FALSE,IF('Data Transformation'!E4707&lt;$R$10,E4707,$R$10)),IF(C4707=FALSE,FALSE,IF(C4707&lt;$R$10,C4707,$R$10)))</f>
        <v>1.1201540800000001</v>
      </c>
      <c r="H4707">
        <f>IF('Input and Summary Results'!$J$4="yes",'Data Transformation'!F4707,'Data Transformation'!D4707)</f>
        <v>4.9114240000000003E-2</v>
      </c>
      <c r="I4707">
        <f t="shared" si="250"/>
        <v>270</v>
      </c>
    </row>
    <row r="4708" spans="2:9" x14ac:dyDescent="0.25">
      <c r="B4708">
        <f>IF('Input and Summary Results'!D4290=0,FALSE,'Input and Summary Results'!$B4290)</f>
        <v>271</v>
      </c>
      <c r="C4708">
        <f>IF(OR(B4708=0,'Input and Summary Results'!D4290=0,'Input and Summary Results'!D4290=""),FALSE,'Input and Summary Results'!$D4290)</f>
        <v>-0.1676396</v>
      </c>
      <c r="D4708">
        <f>IF(OR(B4708=0,'Input and Summary Results'!E4290=0),FALSE,'Input and Summary Results'!$E4290)</f>
        <v>9.8154710000000006E-2</v>
      </c>
      <c r="E4708" t="e">
        <f t="shared" si="248"/>
        <v>#NUM!</v>
      </c>
      <c r="F4708">
        <f t="shared" si="249"/>
        <v>-0.25411146375915955</v>
      </c>
      <c r="G4708">
        <f>IF('Input and Summary Results'!$J$4="yes",IF(C4708=FALSE,FALSE,IF('Data Transformation'!E4708&lt;$R$10,E4708,$R$10)),IF(C4708=FALSE,FALSE,IF(C4708&lt;$R$10,C4708,$R$10)))</f>
        <v>-0.1676396</v>
      </c>
      <c r="H4708">
        <f>IF('Input and Summary Results'!$J$4="yes",'Data Transformation'!F4708,'Data Transformation'!D4708)</f>
        <v>9.8154710000000006E-2</v>
      </c>
      <c r="I4708">
        <f t="shared" si="250"/>
        <v>271</v>
      </c>
    </row>
    <row r="4709" spans="2:9" x14ac:dyDescent="0.25">
      <c r="B4709">
        <f>IF('Input and Summary Results'!D4291=0,FALSE,'Input and Summary Results'!$B4291)</f>
        <v>271</v>
      </c>
      <c r="C4709">
        <f>IF(OR(B4709=0,'Input and Summary Results'!D4291=0,'Input and Summary Results'!D4291=""),FALSE,'Input and Summary Results'!$D4291)</f>
        <v>-0.12088550000000001</v>
      </c>
      <c r="D4709">
        <f>IF(OR(B4709=0,'Input and Summary Results'!E4291=0),FALSE,'Input and Summary Results'!$E4291)</f>
        <v>0.12036773000000001</v>
      </c>
      <c r="E4709" t="e">
        <f t="shared" si="248"/>
        <v>#NUM!</v>
      </c>
      <c r="F4709">
        <f t="shared" si="249"/>
        <v>-0.43214111551840378</v>
      </c>
      <c r="G4709">
        <f>IF('Input and Summary Results'!$J$4="yes",IF(C4709=FALSE,FALSE,IF('Data Transformation'!E4709&lt;$R$10,E4709,$R$10)),IF(C4709=FALSE,FALSE,IF(C4709&lt;$R$10,C4709,$R$10)))</f>
        <v>-0.12088550000000001</v>
      </c>
      <c r="H4709">
        <f>IF('Input and Summary Results'!$J$4="yes",'Data Transformation'!F4709,'Data Transformation'!D4709)</f>
        <v>0.12036773000000001</v>
      </c>
      <c r="I4709">
        <f t="shared" si="250"/>
        <v>271</v>
      </c>
    </row>
    <row r="4710" spans="2:9" x14ac:dyDescent="0.25">
      <c r="B4710">
        <f>IF('Input and Summary Results'!D4292=0,FALSE,'Input and Summary Results'!$B4292)</f>
        <v>271</v>
      </c>
      <c r="C4710">
        <f>IF(OR(B4710=0,'Input and Summary Results'!D4292=0,'Input and Summary Results'!D4292=""),FALSE,'Input and Summary Results'!$D4292)</f>
        <v>-7.2630799999999995E-2</v>
      </c>
      <c r="D4710">
        <f>IF(OR(B4710=0,'Input and Summary Results'!E4292=0),FALSE,'Input and Summary Results'!$E4292)</f>
        <v>9.5309039999999998E-2</v>
      </c>
      <c r="E4710" t="e">
        <f t="shared" si="248"/>
        <v>#NUM!</v>
      </c>
      <c r="F4710">
        <f t="shared" si="249"/>
        <v>-0.56951215407237699</v>
      </c>
      <c r="G4710">
        <f>IF('Input and Summary Results'!$J$4="yes",IF(C4710=FALSE,FALSE,IF('Data Transformation'!E4710&lt;$R$10,E4710,$R$10)),IF(C4710=FALSE,FALSE,IF(C4710&lt;$R$10,C4710,$R$10)))</f>
        <v>-7.2630799999999995E-2</v>
      </c>
      <c r="H4710">
        <f>IF('Input and Summary Results'!$J$4="yes",'Data Transformation'!F4710,'Data Transformation'!D4710)</f>
        <v>9.5309039999999998E-2</v>
      </c>
      <c r="I4710">
        <f t="shared" si="250"/>
        <v>271</v>
      </c>
    </row>
    <row r="4711" spans="2:9" x14ac:dyDescent="0.25">
      <c r="B4711">
        <f>IF('Input and Summary Results'!D4293=0,FALSE,'Input and Summary Results'!$B4293)</f>
        <v>271</v>
      </c>
      <c r="C4711">
        <f>IF(OR(B4711=0,'Input and Summary Results'!D4293=0,'Input and Summary Results'!D4293=""),FALSE,'Input and Summary Results'!$D4293)</f>
        <v>-7.2168399999999994E-2</v>
      </c>
      <c r="D4711">
        <f>IF(OR(B4711=0,'Input and Summary Results'!E4293=0),FALSE,'Input and Summary Results'!$E4293)</f>
        <v>5.0816449999999999E-2</v>
      </c>
      <c r="E4711" t="e">
        <f t="shared" si="248"/>
        <v>#NUM!</v>
      </c>
      <c r="F4711">
        <f t="shared" si="249"/>
        <v>-0.30559551410312547</v>
      </c>
      <c r="G4711">
        <f>IF('Input and Summary Results'!$J$4="yes",IF(C4711=FALSE,FALSE,IF('Data Transformation'!E4711&lt;$R$10,E4711,$R$10)),IF(C4711=FALSE,FALSE,IF(C4711&lt;$R$10,C4711,$R$10)))</f>
        <v>-7.2168399999999994E-2</v>
      </c>
      <c r="H4711">
        <f>IF('Input and Summary Results'!$J$4="yes",'Data Transformation'!F4711,'Data Transformation'!D4711)</f>
        <v>5.0816449999999999E-2</v>
      </c>
      <c r="I4711">
        <f t="shared" si="250"/>
        <v>271</v>
      </c>
    </row>
    <row r="4712" spans="2:9" x14ac:dyDescent="0.25">
      <c r="B4712">
        <f>IF('Input and Summary Results'!D4294=0,FALSE,'Input and Summary Results'!$B4294)</f>
        <v>271</v>
      </c>
      <c r="C4712">
        <f>IF(OR(B4712=0,'Input and Summary Results'!D4294=0,'Input and Summary Results'!D4294=""),FALSE,'Input and Summary Results'!$D4294)</f>
        <v>-5.7988499999999998E-2</v>
      </c>
      <c r="D4712">
        <f>IF(OR(B4712=0,'Input and Summary Results'!E4294=0),FALSE,'Input and Summary Results'!$E4294)</f>
        <v>0.11119184</v>
      </c>
      <c r="E4712" t="e">
        <f t="shared" si="248"/>
        <v>#NUM!</v>
      </c>
      <c r="F4712">
        <f t="shared" si="249"/>
        <v>-0.8321867018460557</v>
      </c>
      <c r="G4712">
        <f>IF('Input and Summary Results'!$J$4="yes",IF(C4712=FALSE,FALSE,IF('Data Transformation'!E4712&lt;$R$10,E4712,$R$10)),IF(C4712=FALSE,FALSE,IF(C4712&lt;$R$10,C4712,$R$10)))</f>
        <v>-5.7988499999999998E-2</v>
      </c>
      <c r="H4712">
        <f>IF('Input and Summary Results'!$J$4="yes",'Data Transformation'!F4712,'Data Transformation'!D4712)</f>
        <v>0.11119184</v>
      </c>
      <c r="I4712">
        <f t="shared" si="250"/>
        <v>271</v>
      </c>
    </row>
    <row r="4713" spans="2:9" x14ac:dyDescent="0.25">
      <c r="B4713">
        <f>IF('Input and Summary Results'!D4295=0,FALSE,'Input and Summary Results'!$B4295)</f>
        <v>271</v>
      </c>
      <c r="C4713">
        <f>IF(OR(B4713=0,'Input and Summary Results'!D4295=0,'Input and Summary Results'!D4295=""),FALSE,'Input and Summary Results'!$D4295)</f>
        <v>-4.70147E-2</v>
      </c>
      <c r="D4713">
        <f>IF(OR(B4713=0,'Input and Summary Results'!E4295=0),FALSE,'Input and Summary Results'!$E4295)</f>
        <v>6.6874520000000007E-2</v>
      </c>
      <c r="E4713" t="e">
        <f t="shared" si="248"/>
        <v>#NUM!</v>
      </c>
      <c r="F4713">
        <f t="shared" si="249"/>
        <v>-0.61732908388227525</v>
      </c>
      <c r="G4713">
        <f>IF('Input and Summary Results'!$J$4="yes",IF(C4713=FALSE,FALSE,IF('Data Transformation'!E4713&lt;$R$10,E4713,$R$10)),IF(C4713=FALSE,FALSE,IF(C4713&lt;$R$10,C4713,$R$10)))</f>
        <v>-4.70147E-2</v>
      </c>
      <c r="H4713">
        <f>IF('Input and Summary Results'!$J$4="yes",'Data Transformation'!F4713,'Data Transformation'!D4713)</f>
        <v>6.6874520000000007E-2</v>
      </c>
      <c r="I4713">
        <f t="shared" si="250"/>
        <v>271</v>
      </c>
    </row>
    <row r="4714" spans="2:9" x14ac:dyDescent="0.25">
      <c r="B4714">
        <f>IF('Input and Summary Results'!D4296=0,FALSE,'Input and Summary Results'!$B4296)</f>
        <v>271</v>
      </c>
      <c r="C4714">
        <f>IF(OR(B4714=0,'Input and Summary Results'!D4296=0,'Input and Summary Results'!D4296=""),FALSE,'Input and Summary Results'!$D4296)</f>
        <v>-4.2727899999999999E-2</v>
      </c>
      <c r="D4714">
        <f>IF(OR(B4714=0,'Input and Summary Results'!E4296=0),FALSE,'Input and Summary Results'!$E4296)</f>
        <v>7.9245209999999996E-2</v>
      </c>
      <c r="E4714" t="e">
        <f t="shared" ref="E4714:E4777" si="251">IF(C4714=FALSE,FALSE,LOG10(C4714))</f>
        <v>#NUM!</v>
      </c>
      <c r="F4714">
        <f t="shared" ref="F4714:F4777" si="252">IF(D4714=FALSE, FALSE,0.434*D4714/C4714)</f>
        <v>-0.80491718853489169</v>
      </c>
      <c r="G4714">
        <f>IF('Input and Summary Results'!$J$4="yes",IF(C4714=FALSE,FALSE,IF('Data Transformation'!E4714&lt;$R$10,E4714,$R$10)),IF(C4714=FALSE,FALSE,IF(C4714&lt;$R$10,C4714,$R$10)))</f>
        <v>-4.2727899999999999E-2</v>
      </c>
      <c r="H4714">
        <f>IF('Input and Summary Results'!$J$4="yes",'Data Transformation'!F4714,'Data Transformation'!D4714)</f>
        <v>7.9245209999999996E-2</v>
      </c>
      <c r="I4714">
        <f t="shared" si="250"/>
        <v>271</v>
      </c>
    </row>
    <row r="4715" spans="2:9" x14ac:dyDescent="0.25">
      <c r="B4715">
        <f>IF('Input and Summary Results'!D4297=0,FALSE,'Input and Summary Results'!$B4297)</f>
        <v>271</v>
      </c>
      <c r="C4715">
        <f>IF(OR(B4715=0,'Input and Summary Results'!D4297=0,'Input and Summary Results'!D4297=""),FALSE,'Input and Summary Results'!$D4297)</f>
        <v>-2.30064E-2</v>
      </c>
      <c r="D4715">
        <f>IF(OR(B4715=0,'Input and Summary Results'!E4297=0),FALSE,'Input and Summary Results'!$E4297)</f>
        <v>7.4632340000000005E-2</v>
      </c>
      <c r="E4715" t="e">
        <f t="shared" si="251"/>
        <v>#NUM!</v>
      </c>
      <c r="F4715">
        <f t="shared" si="252"/>
        <v>-1.4078880468043675</v>
      </c>
      <c r="G4715">
        <f>IF('Input and Summary Results'!$J$4="yes",IF(C4715=FALSE,FALSE,IF('Data Transformation'!E4715&lt;$R$10,E4715,$R$10)),IF(C4715=FALSE,FALSE,IF(C4715&lt;$R$10,C4715,$R$10)))</f>
        <v>-2.30064E-2</v>
      </c>
      <c r="H4715">
        <f>IF('Input and Summary Results'!$J$4="yes",'Data Transformation'!F4715,'Data Transformation'!D4715)</f>
        <v>7.4632340000000005E-2</v>
      </c>
      <c r="I4715">
        <f t="shared" si="250"/>
        <v>271</v>
      </c>
    </row>
    <row r="4716" spans="2:9" x14ac:dyDescent="0.25">
      <c r="B4716">
        <f>IF('Input and Summary Results'!D4298=0,FALSE,'Input and Summary Results'!$B4298)</f>
        <v>271</v>
      </c>
      <c r="C4716">
        <f>IF(OR(B4716=0,'Input and Summary Results'!D4298=0,'Input and Summary Results'!D4298=""),FALSE,'Input and Summary Results'!$D4298)</f>
        <v>-6.1003000000000003E-3</v>
      </c>
      <c r="D4716">
        <f>IF(OR(B4716=0,'Input and Summary Results'!E4298=0),FALSE,'Input and Summary Results'!$E4298)</f>
        <v>0.11996008</v>
      </c>
      <c r="E4716" t="e">
        <f t="shared" si="251"/>
        <v>#NUM!</v>
      </c>
      <c r="F4716">
        <f t="shared" si="252"/>
        <v>-8.5344449813943566</v>
      </c>
      <c r="G4716">
        <f>IF('Input and Summary Results'!$J$4="yes",IF(C4716=FALSE,FALSE,IF('Data Transformation'!E4716&lt;$R$10,E4716,$R$10)),IF(C4716=FALSE,FALSE,IF(C4716&lt;$R$10,C4716,$R$10)))</f>
        <v>-6.1003000000000003E-3</v>
      </c>
      <c r="H4716">
        <f>IF('Input and Summary Results'!$J$4="yes",'Data Transformation'!F4716,'Data Transformation'!D4716)</f>
        <v>0.11996008</v>
      </c>
      <c r="I4716">
        <f t="shared" si="250"/>
        <v>271</v>
      </c>
    </row>
    <row r="4717" spans="2:9" x14ac:dyDescent="0.25">
      <c r="B4717">
        <f>IF('Input and Summary Results'!D4299=0,FALSE,'Input and Summary Results'!$B4299)</f>
        <v>271</v>
      </c>
      <c r="C4717">
        <f>IF(OR(B4717=0,'Input and Summary Results'!D4299=0,'Input and Summary Results'!D4299=""),FALSE,'Input and Summary Results'!$D4299)</f>
        <v>-3.4749E-3</v>
      </c>
      <c r="D4717">
        <f>IF(OR(B4717=0,'Input and Summary Results'!E4299=0),FALSE,'Input and Summary Results'!$E4299)</f>
        <v>7.9064659999999995E-2</v>
      </c>
      <c r="E4717" t="e">
        <f t="shared" si="251"/>
        <v>#NUM!</v>
      </c>
      <c r="F4717">
        <f t="shared" si="252"/>
        <v>-9.8748345103456199</v>
      </c>
      <c r="G4717">
        <f>IF('Input and Summary Results'!$J$4="yes",IF(C4717=FALSE,FALSE,IF('Data Transformation'!E4717&lt;$R$10,E4717,$R$10)),IF(C4717=FALSE,FALSE,IF(C4717&lt;$R$10,C4717,$R$10)))</f>
        <v>-3.4749E-3</v>
      </c>
      <c r="H4717">
        <f>IF('Input and Summary Results'!$J$4="yes",'Data Transformation'!F4717,'Data Transformation'!D4717)</f>
        <v>7.9064659999999995E-2</v>
      </c>
      <c r="I4717">
        <f t="shared" si="250"/>
        <v>271</v>
      </c>
    </row>
    <row r="4718" spans="2:9" x14ac:dyDescent="0.25">
      <c r="B4718">
        <f>IF('Input and Summary Results'!D4300=0,FALSE,'Input and Summary Results'!$B4300)</f>
        <v>271</v>
      </c>
      <c r="C4718">
        <f>IF(OR(B4718=0,'Input and Summary Results'!D4300=0,'Input and Summary Results'!D4300=""),FALSE,'Input and Summary Results'!$D4300)</f>
        <v>-1.884E-3</v>
      </c>
      <c r="D4718">
        <f>IF(OR(B4718=0,'Input and Summary Results'!E4300=0),FALSE,'Input and Summary Results'!$E4300)</f>
        <v>5.003469E-2</v>
      </c>
      <c r="E4718" t="e">
        <f t="shared" si="251"/>
        <v>#NUM!</v>
      </c>
      <c r="F4718">
        <f t="shared" si="252"/>
        <v>-11.526037929936306</v>
      </c>
      <c r="G4718">
        <f>IF('Input and Summary Results'!$J$4="yes",IF(C4718=FALSE,FALSE,IF('Data Transformation'!E4718&lt;$R$10,E4718,$R$10)),IF(C4718=FALSE,FALSE,IF(C4718&lt;$R$10,C4718,$R$10)))</f>
        <v>-1.884E-3</v>
      </c>
      <c r="H4718">
        <f>IF('Input and Summary Results'!$J$4="yes",'Data Transformation'!F4718,'Data Transformation'!D4718)</f>
        <v>5.003469E-2</v>
      </c>
      <c r="I4718">
        <f t="shared" si="250"/>
        <v>271</v>
      </c>
    </row>
    <row r="4719" spans="2:9" x14ac:dyDescent="0.25">
      <c r="B4719">
        <f>IF('Input and Summary Results'!D4301=0,FALSE,'Input and Summary Results'!$B4301)</f>
        <v>271</v>
      </c>
      <c r="C4719">
        <f>IF(OR(B4719=0,'Input and Summary Results'!D4301=0,'Input and Summary Results'!D4301=""),FALSE,'Input and Summary Results'!$D4301)</f>
        <v>3.0661230000000001E-2</v>
      </c>
      <c r="D4719">
        <f>IF(OR(B4719=0,'Input and Summary Results'!E4301=0),FALSE,'Input and Summary Results'!$E4301)</f>
        <v>9.9529119999999999E-2</v>
      </c>
      <c r="E4719">
        <f t="shared" si="251"/>
        <v>-1.5134104270583553</v>
      </c>
      <c r="F4719">
        <f t="shared" si="252"/>
        <v>1.4088031719536365</v>
      </c>
      <c r="G4719">
        <f>IF('Input and Summary Results'!$J$4="yes",IF(C4719=FALSE,FALSE,IF('Data Transformation'!E4719&lt;$R$10,E4719,$R$10)),IF(C4719=FALSE,FALSE,IF(C4719&lt;$R$10,C4719,$R$10)))</f>
        <v>3.0661230000000001E-2</v>
      </c>
      <c r="H4719">
        <f>IF('Input and Summary Results'!$J$4="yes",'Data Transformation'!F4719,'Data Transformation'!D4719)</f>
        <v>9.9529119999999999E-2</v>
      </c>
      <c r="I4719">
        <f t="shared" si="250"/>
        <v>271</v>
      </c>
    </row>
    <row r="4720" spans="2:9" x14ac:dyDescent="0.25">
      <c r="B4720">
        <f>IF('Input and Summary Results'!D4302=0,FALSE,'Input and Summary Results'!$B4302)</f>
        <v>271</v>
      </c>
      <c r="C4720">
        <f>IF(OR(B4720=0,'Input and Summary Results'!D4302=0,'Input and Summary Results'!D4302=""),FALSE,'Input and Summary Results'!$D4302)</f>
        <v>4.6698480000000001E-2</v>
      </c>
      <c r="D4720">
        <f>IF(OR(B4720=0,'Input and Summary Results'!E4302=0),FALSE,'Input and Summary Results'!$E4302)</f>
        <v>0.10548884</v>
      </c>
      <c r="E4720">
        <f t="shared" si="251"/>
        <v>-1.3306972551588494</v>
      </c>
      <c r="F4720">
        <f t="shared" si="252"/>
        <v>0.98037787439762492</v>
      </c>
      <c r="G4720">
        <f>IF('Input and Summary Results'!$J$4="yes",IF(C4720=FALSE,FALSE,IF('Data Transformation'!E4720&lt;$R$10,E4720,$R$10)),IF(C4720=FALSE,FALSE,IF(C4720&lt;$R$10,C4720,$R$10)))</f>
        <v>4.6698480000000001E-2</v>
      </c>
      <c r="H4720">
        <f>IF('Input and Summary Results'!$J$4="yes",'Data Transformation'!F4720,'Data Transformation'!D4720)</f>
        <v>0.10548884</v>
      </c>
      <c r="I4720">
        <f t="shared" si="250"/>
        <v>271</v>
      </c>
    </row>
    <row r="4721" spans="2:9" x14ac:dyDescent="0.25">
      <c r="B4721">
        <f>IF('Input and Summary Results'!D4303=0,FALSE,'Input and Summary Results'!$B4303)</f>
        <v>271</v>
      </c>
      <c r="C4721">
        <f>IF(OR(B4721=0,'Input and Summary Results'!D4303=0,'Input and Summary Results'!D4303=""),FALSE,'Input and Summary Results'!$D4303)</f>
        <v>4.7139710000000001E-2</v>
      </c>
      <c r="D4721">
        <f>IF(OR(B4721=0,'Input and Summary Results'!E4303=0),FALSE,'Input and Summary Results'!$E4303)</f>
        <v>8.3230159999999997E-2</v>
      </c>
      <c r="E4721">
        <f t="shared" si="251"/>
        <v>-1.3266130935509219</v>
      </c>
      <c r="F4721">
        <f t="shared" si="252"/>
        <v>0.76627305174342397</v>
      </c>
      <c r="G4721">
        <f>IF('Input and Summary Results'!$J$4="yes",IF(C4721=FALSE,FALSE,IF('Data Transformation'!E4721&lt;$R$10,E4721,$R$10)),IF(C4721=FALSE,FALSE,IF(C4721&lt;$R$10,C4721,$R$10)))</f>
        <v>4.7139710000000001E-2</v>
      </c>
      <c r="H4721">
        <f>IF('Input and Summary Results'!$J$4="yes",'Data Transformation'!F4721,'Data Transformation'!D4721)</f>
        <v>8.3230159999999997E-2</v>
      </c>
      <c r="I4721">
        <f t="shared" si="250"/>
        <v>271</v>
      </c>
    </row>
    <row r="4722" spans="2:9" x14ac:dyDescent="0.25">
      <c r="B4722">
        <f>IF('Input and Summary Results'!D4304=0,FALSE,'Input and Summary Results'!$B4304)</f>
        <v>271</v>
      </c>
      <c r="C4722">
        <f>IF(OR(B4722=0,'Input and Summary Results'!D4304=0,'Input and Summary Results'!D4304=""),FALSE,'Input and Summary Results'!$D4304)</f>
        <v>5.3649589999999997E-2</v>
      </c>
      <c r="D4722">
        <f>IF(OR(B4722=0,'Input and Summary Results'!E4304=0),FALSE,'Input and Summary Results'!$E4304)</f>
        <v>8.3211939999999998E-2</v>
      </c>
      <c r="E4722">
        <f t="shared" si="251"/>
        <v>-1.270433592643379</v>
      </c>
      <c r="F4722">
        <f t="shared" si="252"/>
        <v>0.67314553494257834</v>
      </c>
      <c r="G4722">
        <f>IF('Input and Summary Results'!$J$4="yes",IF(C4722=FALSE,FALSE,IF('Data Transformation'!E4722&lt;$R$10,E4722,$R$10)),IF(C4722=FALSE,FALSE,IF(C4722&lt;$R$10,C4722,$R$10)))</f>
        <v>5.3649589999999997E-2</v>
      </c>
      <c r="H4722">
        <f>IF('Input and Summary Results'!$J$4="yes",'Data Transformation'!F4722,'Data Transformation'!D4722)</f>
        <v>8.3211939999999998E-2</v>
      </c>
      <c r="I4722">
        <f t="shared" si="250"/>
        <v>271</v>
      </c>
    </row>
    <row r="4723" spans="2:9" x14ac:dyDescent="0.25">
      <c r="B4723">
        <f>IF('Input and Summary Results'!D4305=0,FALSE,'Input and Summary Results'!$B4305)</f>
        <v>271</v>
      </c>
      <c r="C4723">
        <f>IF(OR(B4723=0,'Input and Summary Results'!D4305=0,'Input and Summary Results'!D4305=""),FALSE,'Input and Summary Results'!$D4305)</f>
        <v>6.4565449999999996E-2</v>
      </c>
      <c r="D4723">
        <f>IF(OR(B4723=0,'Input and Summary Results'!E4305=0),FALSE,'Input and Summary Results'!$E4305)</f>
        <v>8.578529E-2</v>
      </c>
      <c r="E4723">
        <f t="shared" si="251"/>
        <v>-1.1899998177372286</v>
      </c>
      <c r="F4723">
        <f t="shared" si="252"/>
        <v>0.57663682139596339</v>
      </c>
      <c r="G4723">
        <f>IF('Input and Summary Results'!$J$4="yes",IF(C4723=FALSE,FALSE,IF('Data Transformation'!E4723&lt;$R$10,E4723,$R$10)),IF(C4723=FALSE,FALSE,IF(C4723&lt;$R$10,C4723,$R$10)))</f>
        <v>6.4565449999999996E-2</v>
      </c>
      <c r="H4723">
        <f>IF('Input and Summary Results'!$J$4="yes",'Data Transformation'!F4723,'Data Transformation'!D4723)</f>
        <v>8.578529E-2</v>
      </c>
      <c r="I4723">
        <f t="shared" si="250"/>
        <v>271</v>
      </c>
    </row>
    <row r="4724" spans="2:9" x14ac:dyDescent="0.25">
      <c r="B4724">
        <f>IF('Input and Summary Results'!D4306=0,FALSE,'Input and Summary Results'!$B4306)</f>
        <v>271</v>
      </c>
      <c r="C4724">
        <f>IF(OR(B4724=0,'Input and Summary Results'!D4306=0,'Input and Summary Results'!D4306=""),FALSE,'Input and Summary Results'!$D4306)</f>
        <v>0.12067108</v>
      </c>
      <c r="D4724">
        <f>IF(OR(B4724=0,'Input and Summary Results'!E4306=0),FALSE,'Input and Summary Results'!$E4306)</f>
        <v>0.10458908</v>
      </c>
      <c r="E4724">
        <f t="shared" si="251"/>
        <v>-0.91839680033624826</v>
      </c>
      <c r="F4724">
        <f t="shared" si="252"/>
        <v>0.37616022596300619</v>
      </c>
      <c r="G4724">
        <f>IF('Input and Summary Results'!$J$4="yes",IF(C4724=FALSE,FALSE,IF('Data Transformation'!E4724&lt;$R$10,E4724,$R$10)),IF(C4724=FALSE,FALSE,IF(C4724&lt;$R$10,C4724,$R$10)))</f>
        <v>0.12067108</v>
      </c>
      <c r="H4724">
        <f>IF('Input and Summary Results'!$J$4="yes",'Data Transformation'!F4724,'Data Transformation'!D4724)</f>
        <v>0.10458908</v>
      </c>
      <c r="I4724">
        <f t="shared" si="250"/>
        <v>271</v>
      </c>
    </row>
    <row r="4725" spans="2:9" x14ac:dyDescent="0.25">
      <c r="B4725">
        <f>IF('Input and Summary Results'!D4307=0,FALSE,'Input and Summary Results'!$B4307)</f>
        <v>272</v>
      </c>
      <c r="C4725">
        <f>IF(OR(B4725=0,'Input and Summary Results'!D4307=0,'Input and Summary Results'!D4307=""),FALSE,'Input and Summary Results'!$D4307)</f>
        <v>-0.1014514</v>
      </c>
      <c r="D4725">
        <f>IF(OR(B4725=0,'Input and Summary Results'!E4307=0),FALSE,'Input and Summary Results'!$E4307)</f>
        <v>8.2675399999999996E-2</v>
      </c>
      <c r="E4725" t="e">
        <f t="shared" si="251"/>
        <v>#NUM!</v>
      </c>
      <c r="F4725">
        <f t="shared" si="252"/>
        <v>-0.35367795417313114</v>
      </c>
      <c r="G4725">
        <f>IF('Input and Summary Results'!$J$4="yes",IF(C4725=FALSE,FALSE,IF('Data Transformation'!E4725&lt;$R$10,E4725,$R$10)),IF(C4725=FALSE,FALSE,IF(C4725&lt;$R$10,C4725,$R$10)))</f>
        <v>-0.1014514</v>
      </c>
      <c r="H4725">
        <f>IF('Input and Summary Results'!$J$4="yes",'Data Transformation'!F4725,'Data Transformation'!D4725)</f>
        <v>8.2675399999999996E-2</v>
      </c>
      <c r="I4725">
        <f t="shared" si="250"/>
        <v>272</v>
      </c>
    </row>
    <row r="4726" spans="2:9" x14ac:dyDescent="0.25">
      <c r="B4726">
        <f>IF('Input and Summary Results'!D4308=0,FALSE,'Input and Summary Results'!$B4308)</f>
        <v>272</v>
      </c>
      <c r="C4726">
        <f>IF(OR(B4726=0,'Input and Summary Results'!D4308=0,'Input and Summary Results'!D4308=""),FALSE,'Input and Summary Results'!$D4308)</f>
        <v>-6.9327200000000005E-2</v>
      </c>
      <c r="D4726">
        <f>IF(OR(B4726=0,'Input and Summary Results'!E4308=0),FALSE,'Input and Summary Results'!$E4308)</f>
        <v>5.3198849999999999E-2</v>
      </c>
      <c r="E4726" t="e">
        <f t="shared" si="251"/>
        <v>#NUM!</v>
      </c>
      <c r="F4726">
        <f t="shared" si="252"/>
        <v>-0.33303380058620569</v>
      </c>
      <c r="G4726">
        <f>IF('Input and Summary Results'!$J$4="yes",IF(C4726=FALSE,FALSE,IF('Data Transformation'!E4726&lt;$R$10,E4726,$R$10)),IF(C4726=FALSE,FALSE,IF(C4726&lt;$R$10,C4726,$R$10)))</f>
        <v>-6.9327200000000005E-2</v>
      </c>
      <c r="H4726">
        <f>IF('Input and Summary Results'!$J$4="yes",'Data Transformation'!F4726,'Data Transformation'!D4726)</f>
        <v>5.3198849999999999E-2</v>
      </c>
      <c r="I4726">
        <f t="shared" si="250"/>
        <v>272</v>
      </c>
    </row>
    <row r="4727" spans="2:9" x14ac:dyDescent="0.25">
      <c r="B4727">
        <f>IF('Input and Summary Results'!D4309=0,FALSE,'Input and Summary Results'!$B4309)</f>
        <v>272</v>
      </c>
      <c r="C4727">
        <f>IF(OR(B4727=0,'Input and Summary Results'!D4309=0,'Input and Summary Results'!D4309=""),FALSE,'Input and Summary Results'!$D4309)</f>
        <v>-5.7874799999999997E-2</v>
      </c>
      <c r="D4727">
        <f>IF(OR(B4727=0,'Input and Summary Results'!E4309=0),FALSE,'Input and Summary Results'!$E4309)</f>
        <v>0.10743475</v>
      </c>
      <c r="E4727" t="e">
        <f t="shared" si="251"/>
        <v>#NUM!</v>
      </c>
      <c r="F4727">
        <f t="shared" si="252"/>
        <v>-0.80564738884626808</v>
      </c>
      <c r="G4727">
        <f>IF('Input and Summary Results'!$J$4="yes",IF(C4727=FALSE,FALSE,IF('Data Transformation'!E4727&lt;$R$10,E4727,$R$10)),IF(C4727=FALSE,FALSE,IF(C4727&lt;$R$10,C4727,$R$10)))</f>
        <v>-5.7874799999999997E-2</v>
      </c>
      <c r="H4727">
        <f>IF('Input and Summary Results'!$J$4="yes",'Data Transformation'!F4727,'Data Transformation'!D4727)</f>
        <v>0.10743475</v>
      </c>
      <c r="I4727">
        <f t="shared" si="250"/>
        <v>272</v>
      </c>
    </row>
    <row r="4728" spans="2:9" x14ac:dyDescent="0.25">
      <c r="B4728">
        <f>IF('Input and Summary Results'!D4310=0,FALSE,'Input and Summary Results'!$B4310)</f>
        <v>272</v>
      </c>
      <c r="C4728">
        <f>IF(OR(B4728=0,'Input and Summary Results'!D4310=0,'Input and Summary Results'!D4310=""),FALSE,'Input and Summary Results'!$D4310)</f>
        <v>-4.0871900000000003E-2</v>
      </c>
      <c r="D4728">
        <f>IF(OR(B4728=0,'Input and Summary Results'!E4310=0),FALSE,'Input and Summary Results'!$E4310)</f>
        <v>7.0024100000000006E-2</v>
      </c>
      <c r="E4728" t="e">
        <f t="shared" si="251"/>
        <v>#NUM!</v>
      </c>
      <c r="F4728">
        <f t="shared" si="252"/>
        <v>-0.74355386952894287</v>
      </c>
      <c r="G4728">
        <f>IF('Input and Summary Results'!$J$4="yes",IF(C4728=FALSE,FALSE,IF('Data Transformation'!E4728&lt;$R$10,E4728,$R$10)),IF(C4728=FALSE,FALSE,IF(C4728&lt;$R$10,C4728,$R$10)))</f>
        <v>-4.0871900000000003E-2</v>
      </c>
      <c r="H4728">
        <f>IF('Input and Summary Results'!$J$4="yes",'Data Transformation'!F4728,'Data Transformation'!D4728)</f>
        <v>7.0024100000000006E-2</v>
      </c>
      <c r="I4728">
        <f t="shared" si="250"/>
        <v>272</v>
      </c>
    </row>
    <row r="4729" spans="2:9" x14ac:dyDescent="0.25">
      <c r="B4729">
        <f>IF('Input and Summary Results'!D4311=0,FALSE,'Input and Summary Results'!$B4311)</f>
        <v>272</v>
      </c>
      <c r="C4729">
        <f>IF(OR(B4729=0,'Input and Summary Results'!D4311=0,'Input and Summary Results'!D4311=""),FALSE,'Input and Summary Results'!$D4311)</f>
        <v>-2.8827999999999999E-2</v>
      </c>
      <c r="D4729">
        <f>IF(OR(B4729=0,'Input and Summary Results'!E4311=0),FALSE,'Input and Summary Results'!$E4311)</f>
        <v>5.5138720000000002E-2</v>
      </c>
      <c r="E4729" t="e">
        <f t="shared" si="251"/>
        <v>#NUM!</v>
      </c>
      <c r="F4729">
        <f t="shared" si="252"/>
        <v>-0.83010283335645907</v>
      </c>
      <c r="G4729">
        <f>IF('Input and Summary Results'!$J$4="yes",IF(C4729=FALSE,FALSE,IF('Data Transformation'!E4729&lt;$R$10,E4729,$R$10)),IF(C4729=FALSE,FALSE,IF(C4729&lt;$R$10,C4729,$R$10)))</f>
        <v>-2.8827999999999999E-2</v>
      </c>
      <c r="H4729">
        <f>IF('Input and Summary Results'!$J$4="yes",'Data Transformation'!F4729,'Data Transformation'!D4729)</f>
        <v>5.5138720000000002E-2</v>
      </c>
      <c r="I4729">
        <f t="shared" si="250"/>
        <v>272</v>
      </c>
    </row>
    <row r="4730" spans="2:9" x14ac:dyDescent="0.25">
      <c r="B4730">
        <f>IF('Input and Summary Results'!D4312=0,FALSE,'Input and Summary Results'!$B4312)</f>
        <v>272</v>
      </c>
      <c r="C4730">
        <f>IF(OR(B4730=0,'Input and Summary Results'!D4312=0,'Input and Summary Results'!D4312=""),FALSE,'Input and Summary Results'!$D4312)</f>
        <v>-2.5543900000000001E-2</v>
      </c>
      <c r="D4730">
        <f>IF(OR(B4730=0,'Input and Summary Results'!E4312=0),FALSE,'Input and Summary Results'!$E4312)</f>
        <v>5.8934519999999997E-2</v>
      </c>
      <c r="E4730" t="e">
        <f t="shared" si="251"/>
        <v>#NUM!</v>
      </c>
      <c r="F4730">
        <f t="shared" si="252"/>
        <v>-1.0013185801698252</v>
      </c>
      <c r="G4730">
        <f>IF('Input and Summary Results'!$J$4="yes",IF(C4730=FALSE,FALSE,IF('Data Transformation'!E4730&lt;$R$10,E4730,$R$10)),IF(C4730=FALSE,FALSE,IF(C4730&lt;$R$10,C4730,$R$10)))</f>
        <v>-2.5543900000000001E-2</v>
      </c>
      <c r="H4730">
        <f>IF('Input and Summary Results'!$J$4="yes",'Data Transformation'!F4730,'Data Transformation'!D4730)</f>
        <v>5.8934519999999997E-2</v>
      </c>
      <c r="I4730">
        <f t="shared" si="250"/>
        <v>272</v>
      </c>
    </row>
    <row r="4731" spans="2:9" x14ac:dyDescent="0.25">
      <c r="B4731">
        <f>IF('Input and Summary Results'!D4313=0,FALSE,'Input and Summary Results'!$B4313)</f>
        <v>272</v>
      </c>
      <c r="C4731">
        <f>IF(OR(B4731=0,'Input and Summary Results'!D4313=0,'Input and Summary Results'!D4313=""),FALSE,'Input and Summary Results'!$D4313)</f>
        <v>-2.2607800000000001E-2</v>
      </c>
      <c r="D4731">
        <f>IF(OR(B4731=0,'Input and Summary Results'!E4313=0),FALSE,'Input and Summary Results'!$E4313)</f>
        <v>8.4210339999999995E-2</v>
      </c>
      <c r="E4731" t="e">
        <f t="shared" si="251"/>
        <v>#NUM!</v>
      </c>
      <c r="F4731">
        <f t="shared" si="252"/>
        <v>-1.6165786834632292</v>
      </c>
      <c r="G4731">
        <f>IF('Input and Summary Results'!$J$4="yes",IF(C4731=FALSE,FALSE,IF('Data Transformation'!E4731&lt;$R$10,E4731,$R$10)),IF(C4731=FALSE,FALSE,IF(C4731&lt;$R$10,C4731,$R$10)))</f>
        <v>-2.2607800000000001E-2</v>
      </c>
      <c r="H4731">
        <f>IF('Input and Summary Results'!$J$4="yes",'Data Transformation'!F4731,'Data Transformation'!D4731)</f>
        <v>8.4210339999999995E-2</v>
      </c>
      <c r="I4731">
        <f t="shared" si="250"/>
        <v>272</v>
      </c>
    </row>
    <row r="4732" spans="2:9" x14ac:dyDescent="0.25">
      <c r="B4732">
        <f>IF('Input and Summary Results'!D4314=0,FALSE,'Input and Summary Results'!$B4314)</f>
        <v>272</v>
      </c>
      <c r="C4732">
        <f>IF(OR(B4732=0,'Input and Summary Results'!D4314=0,'Input and Summary Results'!D4314=""),FALSE,'Input and Summary Results'!$D4314)</f>
        <v>-1.63254E-2</v>
      </c>
      <c r="D4732">
        <f>IF(OR(B4732=0,'Input and Summary Results'!E4314=0),FALSE,'Input and Summary Results'!$E4314)</f>
        <v>8.8232539999999998E-2</v>
      </c>
      <c r="E4732" t="e">
        <f t="shared" si="251"/>
        <v>#NUM!</v>
      </c>
      <c r="F4732">
        <f t="shared" si="252"/>
        <v>-2.3456039276219878</v>
      </c>
      <c r="G4732">
        <f>IF('Input and Summary Results'!$J$4="yes",IF(C4732=FALSE,FALSE,IF('Data Transformation'!E4732&lt;$R$10,E4732,$R$10)),IF(C4732=FALSE,FALSE,IF(C4732&lt;$R$10,C4732,$R$10)))</f>
        <v>-1.63254E-2</v>
      </c>
      <c r="H4732">
        <f>IF('Input and Summary Results'!$J$4="yes",'Data Transformation'!F4732,'Data Transformation'!D4732)</f>
        <v>8.8232539999999998E-2</v>
      </c>
      <c r="I4732">
        <f t="shared" si="250"/>
        <v>272</v>
      </c>
    </row>
    <row r="4733" spans="2:9" x14ac:dyDescent="0.25">
      <c r="B4733">
        <f>IF('Input and Summary Results'!D4315=0,FALSE,'Input and Summary Results'!$B4315)</f>
        <v>272</v>
      </c>
      <c r="C4733">
        <f>IF(OR(B4733=0,'Input and Summary Results'!D4315=0,'Input and Summary Results'!D4315=""),FALSE,'Input and Summary Results'!$D4315)</f>
        <v>-8.2556999999999995E-3</v>
      </c>
      <c r="D4733">
        <f>IF(OR(B4733=0,'Input and Summary Results'!E4315=0),FALSE,'Input and Summary Results'!$E4315)</f>
        <v>0.10944539</v>
      </c>
      <c r="E4733" t="e">
        <f t="shared" si="251"/>
        <v>#NUM!</v>
      </c>
      <c r="F4733">
        <f t="shared" si="252"/>
        <v>-5.7535156631176045</v>
      </c>
      <c r="G4733">
        <f>IF('Input and Summary Results'!$J$4="yes",IF(C4733=FALSE,FALSE,IF('Data Transformation'!E4733&lt;$R$10,E4733,$R$10)),IF(C4733=FALSE,FALSE,IF(C4733&lt;$R$10,C4733,$R$10)))</f>
        <v>-8.2556999999999995E-3</v>
      </c>
      <c r="H4733">
        <f>IF('Input and Summary Results'!$J$4="yes",'Data Transformation'!F4733,'Data Transformation'!D4733)</f>
        <v>0.10944539</v>
      </c>
      <c r="I4733">
        <f t="shared" si="250"/>
        <v>272</v>
      </c>
    </row>
    <row r="4734" spans="2:9" x14ac:dyDescent="0.25">
      <c r="B4734">
        <f>IF('Input and Summary Results'!D4316=0,FALSE,'Input and Summary Results'!$B4316)</f>
        <v>272</v>
      </c>
      <c r="C4734">
        <f>IF(OR(B4734=0,'Input and Summary Results'!D4316=0,'Input and Summary Results'!D4316=""),FALSE,'Input and Summary Results'!$D4316)</f>
        <v>-6.7768000000000004E-3</v>
      </c>
      <c r="D4734">
        <f>IF(OR(B4734=0,'Input and Summary Results'!E4316=0),FALSE,'Input and Summary Results'!$E4316)</f>
        <v>8.9541969999999999E-2</v>
      </c>
      <c r="E4734" t="e">
        <f t="shared" si="251"/>
        <v>#NUM!</v>
      </c>
      <c r="F4734">
        <f t="shared" si="252"/>
        <v>-5.7344491470900714</v>
      </c>
      <c r="G4734">
        <f>IF('Input and Summary Results'!$J$4="yes",IF(C4734=FALSE,FALSE,IF('Data Transformation'!E4734&lt;$R$10,E4734,$R$10)),IF(C4734=FALSE,FALSE,IF(C4734&lt;$R$10,C4734,$R$10)))</f>
        <v>-6.7768000000000004E-3</v>
      </c>
      <c r="H4734">
        <f>IF('Input and Summary Results'!$J$4="yes",'Data Transformation'!F4734,'Data Transformation'!D4734)</f>
        <v>8.9541969999999999E-2</v>
      </c>
      <c r="I4734">
        <f t="shared" si="250"/>
        <v>272</v>
      </c>
    </row>
    <row r="4735" spans="2:9" x14ac:dyDescent="0.25">
      <c r="B4735">
        <f>IF('Input and Summary Results'!D4317=0,FALSE,'Input and Summary Results'!$B4317)</f>
        <v>272</v>
      </c>
      <c r="C4735">
        <f>IF(OR(B4735=0,'Input and Summary Results'!D4317=0,'Input and Summary Results'!D4317=""),FALSE,'Input and Summary Results'!$D4317)</f>
        <v>-1.1180000000000001E-3</v>
      </c>
      <c r="D4735">
        <f>IF(OR(B4735=0,'Input and Summary Results'!E4317=0),FALSE,'Input and Summary Results'!$E4317)</f>
        <v>0.11358134</v>
      </c>
      <c r="E4735" t="e">
        <f t="shared" si="251"/>
        <v>#NUM!</v>
      </c>
      <c r="F4735">
        <f t="shared" si="252"/>
        <v>-44.091504078711985</v>
      </c>
      <c r="G4735">
        <f>IF('Input and Summary Results'!$J$4="yes",IF(C4735=FALSE,FALSE,IF('Data Transformation'!E4735&lt;$R$10,E4735,$R$10)),IF(C4735=FALSE,FALSE,IF(C4735&lt;$R$10,C4735,$R$10)))</f>
        <v>-1.1180000000000001E-3</v>
      </c>
      <c r="H4735">
        <f>IF('Input and Summary Results'!$J$4="yes",'Data Transformation'!F4735,'Data Transformation'!D4735)</f>
        <v>0.11358134</v>
      </c>
      <c r="I4735">
        <f t="shared" si="250"/>
        <v>272</v>
      </c>
    </row>
    <row r="4736" spans="2:9" x14ac:dyDescent="0.25">
      <c r="B4736">
        <f>IF('Input and Summary Results'!D4318=0,FALSE,'Input and Summary Results'!$B4318)</f>
        <v>272</v>
      </c>
      <c r="C4736">
        <f>IF(OR(B4736=0,'Input and Summary Results'!D4318=0,'Input and Summary Results'!D4318=""),FALSE,'Input and Summary Results'!$D4318)</f>
        <v>-1.0341E-3</v>
      </c>
      <c r="D4736">
        <f>IF(OR(B4736=0,'Input and Summary Results'!E4318=0),FALSE,'Input and Summary Results'!$E4318)</f>
        <v>0.10200647</v>
      </c>
      <c r="E4736" t="e">
        <f t="shared" si="251"/>
        <v>#NUM!</v>
      </c>
      <c r="F4736">
        <f t="shared" si="252"/>
        <v>-42.810954433807176</v>
      </c>
      <c r="G4736">
        <f>IF('Input and Summary Results'!$J$4="yes",IF(C4736=FALSE,FALSE,IF('Data Transformation'!E4736&lt;$R$10,E4736,$R$10)),IF(C4736=FALSE,FALSE,IF(C4736&lt;$R$10,C4736,$R$10)))</f>
        <v>-1.0341E-3</v>
      </c>
      <c r="H4736">
        <f>IF('Input and Summary Results'!$J$4="yes",'Data Transformation'!F4736,'Data Transformation'!D4736)</f>
        <v>0.10200647</v>
      </c>
      <c r="I4736">
        <f t="shared" si="250"/>
        <v>272</v>
      </c>
    </row>
    <row r="4737" spans="2:9" x14ac:dyDescent="0.25">
      <c r="B4737">
        <f>IF('Input and Summary Results'!D4319=0,FALSE,'Input and Summary Results'!$B4319)</f>
        <v>272</v>
      </c>
      <c r="C4737">
        <f>IF(OR(B4737=0,'Input and Summary Results'!D4319=0,'Input and Summary Results'!D4319=""),FALSE,'Input and Summary Results'!$D4319)</f>
        <v>7.4503299999999998E-3</v>
      </c>
      <c r="D4737">
        <f>IF(OR(B4737=0,'Input and Summary Results'!E4319=0),FALSE,'Input and Summary Results'!$E4319)</f>
        <v>0.11061557</v>
      </c>
      <c r="E4737">
        <f t="shared" si="251"/>
        <v>-2.127824490472515</v>
      </c>
      <c r="F4737">
        <f t="shared" si="252"/>
        <v>6.4436283198193909</v>
      </c>
      <c r="G4737">
        <f>IF('Input and Summary Results'!$J$4="yes",IF(C4737=FALSE,FALSE,IF('Data Transformation'!E4737&lt;$R$10,E4737,$R$10)),IF(C4737=FALSE,FALSE,IF(C4737&lt;$R$10,C4737,$R$10)))</f>
        <v>7.4503299999999998E-3</v>
      </c>
      <c r="H4737">
        <f>IF('Input and Summary Results'!$J$4="yes",'Data Transformation'!F4737,'Data Transformation'!D4737)</f>
        <v>0.11061557</v>
      </c>
      <c r="I4737">
        <f t="shared" si="250"/>
        <v>272</v>
      </c>
    </row>
    <row r="4738" spans="2:9" x14ac:dyDescent="0.25">
      <c r="B4738">
        <f>IF('Input and Summary Results'!D4320=0,FALSE,'Input and Summary Results'!$B4320)</f>
        <v>272</v>
      </c>
      <c r="C4738">
        <f>IF(OR(B4738=0,'Input and Summary Results'!D4320=0,'Input and Summary Results'!D4320=""),FALSE,'Input and Summary Results'!$D4320)</f>
        <v>6.3672800000000002E-2</v>
      </c>
      <c r="D4738">
        <f>IF(OR(B4738=0,'Input and Summary Results'!E4320=0),FALSE,'Input and Summary Results'!$E4320)</f>
        <v>0.1013912</v>
      </c>
      <c r="E4738">
        <f t="shared" si="251"/>
        <v>-1.1960460516940079</v>
      </c>
      <c r="F4738">
        <f t="shared" si="252"/>
        <v>0.69109228430350167</v>
      </c>
      <c r="G4738">
        <f>IF('Input and Summary Results'!$J$4="yes",IF(C4738=FALSE,FALSE,IF('Data Transformation'!E4738&lt;$R$10,E4738,$R$10)),IF(C4738=FALSE,FALSE,IF(C4738&lt;$R$10,C4738,$R$10)))</f>
        <v>6.3672800000000002E-2</v>
      </c>
      <c r="H4738">
        <f>IF('Input and Summary Results'!$J$4="yes",'Data Transformation'!F4738,'Data Transformation'!D4738)</f>
        <v>0.1013912</v>
      </c>
      <c r="I4738">
        <f t="shared" si="250"/>
        <v>272</v>
      </c>
    </row>
    <row r="4739" spans="2:9" x14ac:dyDescent="0.25">
      <c r="B4739">
        <f>IF('Input and Summary Results'!D4321=0,FALSE,'Input and Summary Results'!$B4321)</f>
        <v>272</v>
      </c>
      <c r="C4739">
        <f>IF(OR(B4739=0,'Input and Summary Results'!D4321=0,'Input and Summary Results'!D4321=""),FALSE,'Input and Summary Results'!$D4321)</f>
        <v>7.8623200000000004E-2</v>
      </c>
      <c r="D4739">
        <f>IF(OR(B4739=0,'Input and Summary Results'!E4321=0),FALSE,'Input and Summary Results'!$E4321)</f>
        <v>8.734401E-2</v>
      </c>
      <c r="E4739">
        <f t="shared" si="251"/>
        <v>-1.1044492841732669</v>
      </c>
      <c r="F4739">
        <f t="shared" si="252"/>
        <v>0.48213886410118129</v>
      </c>
      <c r="G4739">
        <f>IF('Input and Summary Results'!$J$4="yes",IF(C4739=FALSE,FALSE,IF('Data Transformation'!E4739&lt;$R$10,E4739,$R$10)),IF(C4739=FALSE,FALSE,IF(C4739&lt;$R$10,C4739,$R$10)))</f>
        <v>7.8623200000000004E-2</v>
      </c>
      <c r="H4739">
        <f>IF('Input and Summary Results'!$J$4="yes",'Data Transformation'!F4739,'Data Transformation'!D4739)</f>
        <v>8.734401E-2</v>
      </c>
      <c r="I4739">
        <f t="shared" si="250"/>
        <v>272</v>
      </c>
    </row>
    <row r="4740" spans="2:9" x14ac:dyDescent="0.25">
      <c r="B4740">
        <f>IF('Input and Summary Results'!D4322=0,FALSE,'Input and Summary Results'!$B4322)</f>
        <v>272</v>
      </c>
      <c r="C4740">
        <f>IF(OR(B4740=0,'Input and Summary Results'!D4322=0,'Input and Summary Results'!D4322=""),FALSE,'Input and Summary Results'!$D4322)</f>
        <v>9.7841719999999993E-2</v>
      </c>
      <c r="D4740">
        <f>IF(OR(B4740=0,'Input and Summary Results'!E4322=0),FALSE,'Input and Summary Results'!$E4322)</f>
        <v>8.4584839999999994E-2</v>
      </c>
      <c r="E4740">
        <f t="shared" si="251"/>
        <v>-1.009475921262623</v>
      </c>
      <c r="F4740">
        <f t="shared" si="252"/>
        <v>0.37519598551619898</v>
      </c>
      <c r="G4740">
        <f>IF('Input and Summary Results'!$J$4="yes",IF(C4740=FALSE,FALSE,IF('Data Transformation'!E4740&lt;$R$10,E4740,$R$10)),IF(C4740=FALSE,FALSE,IF(C4740&lt;$R$10,C4740,$R$10)))</f>
        <v>9.7841719999999993E-2</v>
      </c>
      <c r="H4740">
        <f>IF('Input and Summary Results'!$J$4="yes",'Data Transformation'!F4740,'Data Transformation'!D4740)</f>
        <v>8.4584839999999994E-2</v>
      </c>
      <c r="I4740">
        <f t="shared" si="250"/>
        <v>272</v>
      </c>
    </row>
    <row r="4741" spans="2:9" x14ac:dyDescent="0.25">
      <c r="B4741">
        <f>IF('Input and Summary Results'!D4323=0,FALSE,'Input and Summary Results'!$B4323)</f>
        <v>272</v>
      </c>
      <c r="C4741">
        <f>IF(OR(B4741=0,'Input and Summary Results'!D4323=0,'Input and Summary Results'!D4323=""),FALSE,'Input and Summary Results'!$D4323)</f>
        <v>0.14203761000000001</v>
      </c>
      <c r="D4741">
        <f>IF(OR(B4741=0,'Input and Summary Results'!E4323=0),FALSE,'Input and Summary Results'!$E4323)</f>
        <v>7.6542180000000001E-2</v>
      </c>
      <c r="E4741">
        <f t="shared" si="251"/>
        <v>-0.84759664397774659</v>
      </c>
      <c r="F4741">
        <f t="shared" si="252"/>
        <v>0.2338768310731221</v>
      </c>
      <c r="G4741">
        <f>IF('Input and Summary Results'!$J$4="yes",IF(C4741=FALSE,FALSE,IF('Data Transformation'!E4741&lt;$R$10,E4741,$R$10)),IF(C4741=FALSE,FALSE,IF(C4741&lt;$R$10,C4741,$R$10)))</f>
        <v>0.14203761000000001</v>
      </c>
      <c r="H4741">
        <f>IF('Input and Summary Results'!$J$4="yes",'Data Transformation'!F4741,'Data Transformation'!D4741)</f>
        <v>7.6542180000000001E-2</v>
      </c>
      <c r="I4741">
        <f t="shared" ref="I4741:I4804" si="253">IF(G4741=FALSE,"",B4741)</f>
        <v>272</v>
      </c>
    </row>
    <row r="4742" spans="2:9" x14ac:dyDescent="0.25">
      <c r="B4742">
        <f>IF('Input and Summary Results'!D4324=0,FALSE,'Input and Summary Results'!$B4324)</f>
        <v>273</v>
      </c>
      <c r="C4742">
        <f>IF(OR(B4742=0,'Input and Summary Results'!D4324=0,'Input and Summary Results'!D4324=""),FALSE,'Input and Summary Results'!$D4324)</f>
        <v>-0.15201580000000001</v>
      </c>
      <c r="D4742">
        <f>IF(OR(B4742=0,'Input and Summary Results'!E4324=0),FALSE,'Input and Summary Results'!$E4324)</f>
        <v>8.5994870000000001E-2</v>
      </c>
      <c r="E4742" t="e">
        <f t="shared" si="251"/>
        <v>#NUM!</v>
      </c>
      <c r="F4742">
        <f t="shared" si="252"/>
        <v>-0.24551246370443072</v>
      </c>
      <c r="G4742">
        <f>IF('Input and Summary Results'!$J$4="yes",IF(C4742=FALSE,FALSE,IF('Data Transformation'!E4742&lt;$R$10,E4742,$R$10)),IF(C4742=FALSE,FALSE,IF(C4742&lt;$R$10,C4742,$R$10)))</f>
        <v>-0.15201580000000001</v>
      </c>
      <c r="H4742">
        <f>IF('Input and Summary Results'!$J$4="yes",'Data Transformation'!F4742,'Data Transformation'!D4742)</f>
        <v>8.5994870000000001E-2</v>
      </c>
      <c r="I4742">
        <f t="shared" si="253"/>
        <v>273</v>
      </c>
    </row>
    <row r="4743" spans="2:9" x14ac:dyDescent="0.25">
      <c r="B4743">
        <f>IF('Input and Summary Results'!D4325=0,FALSE,'Input and Summary Results'!$B4325)</f>
        <v>273</v>
      </c>
      <c r="C4743">
        <f>IF(OR(B4743=0,'Input and Summary Results'!D4325=0,'Input and Summary Results'!D4325=""),FALSE,'Input and Summary Results'!$D4325)</f>
        <v>-0.1509556</v>
      </c>
      <c r="D4743">
        <f>IF(OR(B4743=0,'Input and Summary Results'!E4325=0),FALSE,'Input and Summary Results'!$E4325)</f>
        <v>8.2483139999999996E-2</v>
      </c>
      <c r="E4743" t="e">
        <f t="shared" si="251"/>
        <v>#NUM!</v>
      </c>
      <c r="F4743">
        <f t="shared" si="252"/>
        <v>-0.23714047547755762</v>
      </c>
      <c r="G4743">
        <f>IF('Input and Summary Results'!$J$4="yes",IF(C4743=FALSE,FALSE,IF('Data Transformation'!E4743&lt;$R$10,E4743,$R$10)),IF(C4743=FALSE,FALSE,IF(C4743&lt;$R$10,C4743,$R$10)))</f>
        <v>-0.1509556</v>
      </c>
      <c r="H4743">
        <f>IF('Input and Summary Results'!$J$4="yes",'Data Transformation'!F4743,'Data Transformation'!D4743)</f>
        <v>8.2483139999999996E-2</v>
      </c>
      <c r="I4743">
        <f t="shared" si="253"/>
        <v>273</v>
      </c>
    </row>
    <row r="4744" spans="2:9" x14ac:dyDescent="0.25">
      <c r="B4744">
        <f>IF('Input and Summary Results'!D4326=0,FALSE,'Input and Summary Results'!$B4326)</f>
        <v>273</v>
      </c>
      <c r="C4744">
        <f>IF(OR(B4744=0,'Input and Summary Results'!D4326=0,'Input and Summary Results'!D4326=""),FALSE,'Input and Summary Results'!$D4326)</f>
        <v>-0.1422609</v>
      </c>
      <c r="D4744">
        <f>IF(OR(B4744=0,'Input and Summary Results'!E4326=0),FALSE,'Input and Summary Results'!$E4326)</f>
        <v>0.10809390000000001</v>
      </c>
      <c r="E4744" t="e">
        <f t="shared" si="251"/>
        <v>#NUM!</v>
      </c>
      <c r="F4744">
        <f t="shared" si="252"/>
        <v>-0.32976561093034001</v>
      </c>
      <c r="G4744">
        <f>IF('Input and Summary Results'!$J$4="yes",IF(C4744=FALSE,FALSE,IF('Data Transformation'!E4744&lt;$R$10,E4744,$R$10)),IF(C4744=FALSE,FALSE,IF(C4744&lt;$R$10,C4744,$R$10)))</f>
        <v>-0.1422609</v>
      </c>
      <c r="H4744">
        <f>IF('Input and Summary Results'!$J$4="yes",'Data Transformation'!F4744,'Data Transformation'!D4744)</f>
        <v>0.10809390000000001</v>
      </c>
      <c r="I4744">
        <f t="shared" si="253"/>
        <v>273</v>
      </c>
    </row>
    <row r="4745" spans="2:9" x14ac:dyDescent="0.25">
      <c r="B4745">
        <f>IF('Input and Summary Results'!D4327=0,FALSE,'Input and Summary Results'!$B4327)</f>
        <v>273</v>
      </c>
      <c r="C4745">
        <f>IF(OR(B4745=0,'Input and Summary Results'!D4327=0,'Input and Summary Results'!D4327=""),FALSE,'Input and Summary Results'!$D4327)</f>
        <v>-0.114338</v>
      </c>
      <c r="D4745">
        <f>IF(OR(B4745=0,'Input and Summary Results'!E4327=0),FALSE,'Input and Summary Results'!$E4327)</f>
        <v>7.6098600000000002E-2</v>
      </c>
      <c r="E4745" t="e">
        <f t="shared" si="251"/>
        <v>#NUM!</v>
      </c>
      <c r="F4745">
        <f t="shared" si="252"/>
        <v>-0.28885228358026205</v>
      </c>
      <c r="G4745">
        <f>IF('Input and Summary Results'!$J$4="yes",IF(C4745=FALSE,FALSE,IF('Data Transformation'!E4745&lt;$R$10,E4745,$R$10)),IF(C4745=FALSE,FALSE,IF(C4745&lt;$R$10,C4745,$R$10)))</f>
        <v>-0.114338</v>
      </c>
      <c r="H4745">
        <f>IF('Input and Summary Results'!$J$4="yes",'Data Transformation'!F4745,'Data Transformation'!D4745)</f>
        <v>7.6098600000000002E-2</v>
      </c>
      <c r="I4745">
        <f t="shared" si="253"/>
        <v>273</v>
      </c>
    </row>
    <row r="4746" spans="2:9" x14ac:dyDescent="0.25">
      <c r="B4746">
        <f>IF('Input and Summary Results'!D4328=0,FALSE,'Input and Summary Results'!$B4328)</f>
        <v>273</v>
      </c>
      <c r="C4746">
        <f>IF(OR(B4746=0,'Input and Summary Results'!D4328=0,'Input and Summary Results'!D4328=""),FALSE,'Input and Summary Results'!$D4328)</f>
        <v>-0.1102461</v>
      </c>
      <c r="D4746">
        <f>IF(OR(B4746=0,'Input and Summary Results'!E4328=0),FALSE,'Input and Summary Results'!$E4328)</f>
        <v>9.2860960000000006E-2</v>
      </c>
      <c r="E4746" t="e">
        <f t="shared" si="251"/>
        <v>#NUM!</v>
      </c>
      <c r="F4746">
        <f t="shared" si="252"/>
        <v>-0.36556083743551926</v>
      </c>
      <c r="G4746">
        <f>IF('Input and Summary Results'!$J$4="yes",IF(C4746=FALSE,FALSE,IF('Data Transformation'!E4746&lt;$R$10,E4746,$R$10)),IF(C4746=FALSE,FALSE,IF(C4746&lt;$R$10,C4746,$R$10)))</f>
        <v>-0.1102461</v>
      </c>
      <c r="H4746">
        <f>IF('Input and Summary Results'!$J$4="yes",'Data Transformation'!F4746,'Data Transformation'!D4746)</f>
        <v>9.2860960000000006E-2</v>
      </c>
      <c r="I4746">
        <f t="shared" si="253"/>
        <v>273</v>
      </c>
    </row>
    <row r="4747" spans="2:9" x14ac:dyDescent="0.25">
      <c r="B4747">
        <f>IF('Input and Summary Results'!D4329=0,FALSE,'Input and Summary Results'!$B4329)</f>
        <v>273</v>
      </c>
      <c r="C4747">
        <f>IF(OR(B4747=0,'Input and Summary Results'!D4329=0,'Input and Summary Results'!D4329=""),FALSE,'Input and Summary Results'!$D4329)</f>
        <v>-9.1979000000000005E-2</v>
      </c>
      <c r="D4747">
        <f>IF(OR(B4747=0,'Input and Summary Results'!E4329=0),FALSE,'Input and Summary Results'!$E4329)</f>
        <v>0.11659070000000001</v>
      </c>
      <c r="E4747" t="e">
        <f t="shared" si="251"/>
        <v>#NUM!</v>
      </c>
      <c r="F4747">
        <f t="shared" si="252"/>
        <v>-0.55012952739212206</v>
      </c>
      <c r="G4747">
        <f>IF('Input and Summary Results'!$J$4="yes",IF(C4747=FALSE,FALSE,IF('Data Transformation'!E4747&lt;$R$10,E4747,$R$10)),IF(C4747=FALSE,FALSE,IF(C4747&lt;$R$10,C4747,$R$10)))</f>
        <v>-9.1979000000000005E-2</v>
      </c>
      <c r="H4747">
        <f>IF('Input and Summary Results'!$J$4="yes",'Data Transformation'!F4747,'Data Transformation'!D4747)</f>
        <v>0.11659070000000001</v>
      </c>
      <c r="I4747">
        <f t="shared" si="253"/>
        <v>273</v>
      </c>
    </row>
    <row r="4748" spans="2:9" x14ac:dyDescent="0.25">
      <c r="B4748">
        <f>IF('Input and Summary Results'!D4330=0,FALSE,'Input and Summary Results'!$B4330)</f>
        <v>273</v>
      </c>
      <c r="C4748">
        <f>IF(OR(B4748=0,'Input and Summary Results'!D4330=0,'Input and Summary Results'!D4330=""),FALSE,'Input and Summary Results'!$D4330)</f>
        <v>1.788375E-2</v>
      </c>
      <c r="D4748">
        <f>IF(OR(B4748=0,'Input and Summary Results'!E4330=0),FALSE,'Input and Summary Results'!$E4330)</f>
        <v>0.10235174</v>
      </c>
      <c r="E4748">
        <f t="shared" si="251"/>
        <v>-1.7475414098384141</v>
      </c>
      <c r="F4748">
        <f t="shared" si="252"/>
        <v>2.4838557439015863</v>
      </c>
      <c r="G4748">
        <f>IF('Input and Summary Results'!$J$4="yes",IF(C4748=FALSE,FALSE,IF('Data Transformation'!E4748&lt;$R$10,E4748,$R$10)),IF(C4748=FALSE,FALSE,IF(C4748&lt;$R$10,C4748,$R$10)))</f>
        <v>1.788375E-2</v>
      </c>
      <c r="H4748">
        <f>IF('Input and Summary Results'!$J$4="yes",'Data Transformation'!F4748,'Data Transformation'!D4748)</f>
        <v>0.10235174</v>
      </c>
      <c r="I4748">
        <f t="shared" si="253"/>
        <v>273</v>
      </c>
    </row>
    <row r="4749" spans="2:9" x14ac:dyDescent="0.25">
      <c r="B4749">
        <f>IF('Input and Summary Results'!D4331=0,FALSE,'Input and Summary Results'!$B4331)</f>
        <v>273</v>
      </c>
      <c r="C4749">
        <f>IF(OR(B4749=0,'Input and Summary Results'!D4331=0,'Input and Summary Results'!D4331=""),FALSE,'Input and Summary Results'!$D4331)</f>
        <v>3.3279410000000002E-2</v>
      </c>
      <c r="D4749">
        <f>IF(OR(B4749=0,'Input and Summary Results'!E4331=0),FALSE,'Input and Summary Results'!$E4331)</f>
        <v>9.1181310000000002E-2</v>
      </c>
      <c r="E4749">
        <f t="shared" si="251"/>
        <v>-1.4778243817808225</v>
      </c>
      <c r="F4749">
        <f t="shared" si="252"/>
        <v>1.1891042701778667</v>
      </c>
      <c r="G4749">
        <f>IF('Input and Summary Results'!$J$4="yes",IF(C4749=FALSE,FALSE,IF('Data Transformation'!E4749&lt;$R$10,E4749,$R$10)),IF(C4749=FALSE,FALSE,IF(C4749&lt;$R$10,C4749,$R$10)))</f>
        <v>3.3279410000000002E-2</v>
      </c>
      <c r="H4749">
        <f>IF('Input and Summary Results'!$J$4="yes",'Data Transformation'!F4749,'Data Transformation'!D4749)</f>
        <v>9.1181310000000002E-2</v>
      </c>
      <c r="I4749">
        <f t="shared" si="253"/>
        <v>273</v>
      </c>
    </row>
    <row r="4750" spans="2:9" x14ac:dyDescent="0.25">
      <c r="B4750">
        <f>IF('Input and Summary Results'!D4332=0,FALSE,'Input and Summary Results'!$B4332)</f>
        <v>273</v>
      </c>
      <c r="C4750">
        <f>IF(OR(B4750=0,'Input and Summary Results'!D4332=0,'Input and Summary Results'!D4332=""),FALSE,'Input and Summary Results'!$D4332)</f>
        <v>3.3477189999999997E-2</v>
      </c>
      <c r="D4750">
        <f>IF(OR(B4750=0,'Input and Summary Results'!E4332=0),FALSE,'Input and Summary Results'!$E4332)</f>
        <v>6.1622740000000002E-2</v>
      </c>
      <c r="E4750">
        <f t="shared" si="251"/>
        <v>-1.475251002850527</v>
      </c>
      <c r="F4750">
        <f t="shared" si="252"/>
        <v>0.7988803468869401</v>
      </c>
      <c r="G4750">
        <f>IF('Input and Summary Results'!$J$4="yes",IF(C4750=FALSE,FALSE,IF('Data Transformation'!E4750&lt;$R$10,E4750,$R$10)),IF(C4750=FALSE,FALSE,IF(C4750&lt;$R$10,C4750,$R$10)))</f>
        <v>3.3477189999999997E-2</v>
      </c>
      <c r="H4750">
        <f>IF('Input and Summary Results'!$J$4="yes",'Data Transformation'!F4750,'Data Transformation'!D4750)</f>
        <v>6.1622740000000002E-2</v>
      </c>
      <c r="I4750">
        <f t="shared" si="253"/>
        <v>273</v>
      </c>
    </row>
    <row r="4751" spans="2:9" x14ac:dyDescent="0.25">
      <c r="B4751">
        <f>IF('Input and Summary Results'!D4333=0,FALSE,'Input and Summary Results'!$B4333)</f>
        <v>273</v>
      </c>
      <c r="C4751">
        <f>IF(OR(B4751=0,'Input and Summary Results'!D4333=0,'Input and Summary Results'!D4333=""),FALSE,'Input and Summary Results'!$D4333)</f>
        <v>8.6040640000000002E-2</v>
      </c>
      <c r="D4751">
        <f>IF(OR(B4751=0,'Input and Summary Results'!E4333=0),FALSE,'Input and Summary Results'!$E4333)</f>
        <v>8.6009440000000006E-2</v>
      </c>
      <c r="E4751">
        <f t="shared" si="251"/>
        <v>-1.0652963678401925</v>
      </c>
      <c r="F4751">
        <f t="shared" si="252"/>
        <v>0.43384262320689387</v>
      </c>
      <c r="G4751">
        <f>IF('Input and Summary Results'!$J$4="yes",IF(C4751=FALSE,FALSE,IF('Data Transformation'!E4751&lt;$R$10,E4751,$R$10)),IF(C4751=FALSE,FALSE,IF(C4751&lt;$R$10,C4751,$R$10)))</f>
        <v>8.6040640000000002E-2</v>
      </c>
      <c r="H4751">
        <f>IF('Input and Summary Results'!$J$4="yes",'Data Transformation'!F4751,'Data Transformation'!D4751)</f>
        <v>8.6009440000000006E-2</v>
      </c>
      <c r="I4751">
        <f t="shared" si="253"/>
        <v>273</v>
      </c>
    </row>
    <row r="4752" spans="2:9" x14ac:dyDescent="0.25">
      <c r="B4752">
        <f>IF('Input and Summary Results'!D4334=0,FALSE,'Input and Summary Results'!$B4334)</f>
        <v>273</v>
      </c>
      <c r="C4752">
        <f>IF(OR(B4752=0,'Input and Summary Results'!D4334=0,'Input and Summary Results'!D4334=""),FALSE,'Input and Summary Results'!$D4334)</f>
        <v>9.810468E-2</v>
      </c>
      <c r="D4752">
        <f>IF(OR(B4752=0,'Input and Summary Results'!E4334=0),FALSE,'Input and Summary Results'!$E4334)</f>
        <v>0.11171586999999999</v>
      </c>
      <c r="E4752">
        <f t="shared" si="251"/>
        <v>-1.0083102744784078</v>
      </c>
      <c r="F4752">
        <f t="shared" si="252"/>
        <v>0.49421380896405753</v>
      </c>
      <c r="G4752">
        <f>IF('Input and Summary Results'!$J$4="yes",IF(C4752=FALSE,FALSE,IF('Data Transformation'!E4752&lt;$R$10,E4752,$R$10)),IF(C4752=FALSE,FALSE,IF(C4752&lt;$R$10,C4752,$R$10)))</f>
        <v>9.810468E-2</v>
      </c>
      <c r="H4752">
        <f>IF('Input and Summary Results'!$J$4="yes",'Data Transformation'!F4752,'Data Transformation'!D4752)</f>
        <v>0.11171586999999999</v>
      </c>
      <c r="I4752">
        <f t="shared" si="253"/>
        <v>273</v>
      </c>
    </row>
    <row r="4753" spans="2:9" x14ac:dyDescent="0.25">
      <c r="B4753">
        <f>IF('Input and Summary Results'!D4335=0,FALSE,'Input and Summary Results'!$B4335)</f>
        <v>273</v>
      </c>
      <c r="C4753">
        <f>IF(OR(B4753=0,'Input and Summary Results'!D4335=0,'Input and Summary Results'!D4335=""),FALSE,'Input and Summary Results'!$D4335)</f>
        <v>0.10313889</v>
      </c>
      <c r="D4753">
        <f>IF(OR(B4753=0,'Input and Summary Results'!E4335=0),FALSE,'Input and Summary Results'!$E4335)</f>
        <v>8.8728299999999996E-2</v>
      </c>
      <c r="E4753">
        <f t="shared" si="251"/>
        <v>-0.98657754686249144</v>
      </c>
      <c r="F4753">
        <f t="shared" si="252"/>
        <v>0.37336141779303611</v>
      </c>
      <c r="G4753">
        <f>IF('Input and Summary Results'!$J$4="yes",IF(C4753=FALSE,FALSE,IF('Data Transformation'!E4753&lt;$R$10,E4753,$R$10)),IF(C4753=FALSE,FALSE,IF(C4753&lt;$R$10,C4753,$R$10)))</f>
        <v>0.10313889</v>
      </c>
      <c r="H4753">
        <f>IF('Input and Summary Results'!$J$4="yes",'Data Transformation'!F4753,'Data Transformation'!D4753)</f>
        <v>8.8728299999999996E-2</v>
      </c>
      <c r="I4753">
        <f t="shared" si="253"/>
        <v>273</v>
      </c>
    </row>
    <row r="4754" spans="2:9" x14ac:dyDescent="0.25">
      <c r="B4754">
        <f>IF('Input and Summary Results'!D4336=0,FALSE,'Input and Summary Results'!$B4336)</f>
        <v>273</v>
      </c>
      <c r="C4754">
        <f>IF(OR(B4754=0,'Input and Summary Results'!D4336=0,'Input and Summary Results'!D4336=""),FALSE,'Input and Summary Results'!$D4336)</f>
        <v>0.14530781000000001</v>
      </c>
      <c r="D4754">
        <f>IF(OR(B4754=0,'Input and Summary Results'!E4336=0),FALSE,'Input and Summary Results'!$E4336)</f>
        <v>0.11046578999999999</v>
      </c>
      <c r="E4754">
        <f t="shared" si="251"/>
        <v>-0.83771104262730689</v>
      </c>
      <c r="F4754">
        <f t="shared" si="252"/>
        <v>0.32993514154538556</v>
      </c>
      <c r="G4754">
        <f>IF('Input and Summary Results'!$J$4="yes",IF(C4754=FALSE,FALSE,IF('Data Transformation'!E4754&lt;$R$10,E4754,$R$10)),IF(C4754=FALSE,FALSE,IF(C4754&lt;$R$10,C4754,$R$10)))</f>
        <v>0.14530781000000001</v>
      </c>
      <c r="H4754">
        <f>IF('Input and Summary Results'!$J$4="yes",'Data Transformation'!F4754,'Data Transformation'!D4754)</f>
        <v>0.11046578999999999</v>
      </c>
      <c r="I4754">
        <f t="shared" si="253"/>
        <v>273</v>
      </c>
    </row>
    <row r="4755" spans="2:9" x14ac:dyDescent="0.25">
      <c r="B4755">
        <f>IF('Input and Summary Results'!D4337=0,FALSE,'Input and Summary Results'!$B4337)</f>
        <v>273</v>
      </c>
      <c r="C4755">
        <f>IF(OR(B4755=0,'Input and Summary Results'!D4337=0,'Input and Summary Results'!D4337=""),FALSE,'Input and Summary Results'!$D4337)</f>
        <v>0.29325430000000002</v>
      </c>
      <c r="D4755">
        <f>IF(OR(B4755=0,'Input and Summary Results'!E4337=0),FALSE,'Input and Summary Results'!$E4337)</f>
        <v>9.5486139999999997E-2</v>
      </c>
      <c r="E4755">
        <f t="shared" si="251"/>
        <v>-0.53275561108769054</v>
      </c>
      <c r="F4755">
        <f t="shared" si="252"/>
        <v>0.1413141589398689</v>
      </c>
      <c r="G4755">
        <f>IF('Input and Summary Results'!$J$4="yes",IF(C4755=FALSE,FALSE,IF('Data Transformation'!E4755&lt;$R$10,E4755,$R$10)),IF(C4755=FALSE,FALSE,IF(C4755&lt;$R$10,C4755,$R$10)))</f>
        <v>0.29325430000000002</v>
      </c>
      <c r="H4755">
        <f>IF('Input and Summary Results'!$J$4="yes",'Data Transformation'!F4755,'Data Transformation'!D4755)</f>
        <v>9.5486139999999997E-2</v>
      </c>
      <c r="I4755">
        <f t="shared" si="253"/>
        <v>273</v>
      </c>
    </row>
    <row r="4756" spans="2:9" x14ac:dyDescent="0.25">
      <c r="B4756">
        <f>IF('Input and Summary Results'!D4338=0,FALSE,'Input and Summary Results'!$B4338)</f>
        <v>273</v>
      </c>
      <c r="C4756">
        <f>IF(OR(B4756=0,'Input and Summary Results'!D4338=0,'Input and Summary Results'!D4338=""),FALSE,'Input and Summary Results'!$D4338)</f>
        <v>0.94461753000000004</v>
      </c>
      <c r="D4756">
        <f>IF(OR(B4756=0,'Input and Summary Results'!E4338=0),FALSE,'Input and Summary Results'!$E4338)</f>
        <v>8.900392E-2</v>
      </c>
      <c r="E4756">
        <f t="shared" si="251"/>
        <v>-2.4743999145063648E-2</v>
      </c>
      <c r="F4756">
        <f t="shared" si="252"/>
        <v>4.0892424767937557E-2</v>
      </c>
      <c r="G4756">
        <f>IF('Input and Summary Results'!$J$4="yes",IF(C4756=FALSE,FALSE,IF('Data Transformation'!E4756&lt;$R$10,E4756,$R$10)),IF(C4756=FALSE,FALSE,IF(C4756&lt;$R$10,C4756,$R$10)))</f>
        <v>0.94461753000000004</v>
      </c>
      <c r="H4756">
        <f>IF('Input and Summary Results'!$J$4="yes",'Data Transformation'!F4756,'Data Transformation'!D4756)</f>
        <v>8.900392E-2</v>
      </c>
      <c r="I4756">
        <f t="shared" si="253"/>
        <v>273</v>
      </c>
    </row>
    <row r="4757" spans="2:9" x14ac:dyDescent="0.25">
      <c r="B4757">
        <f>IF('Input and Summary Results'!D4339=0,FALSE,'Input and Summary Results'!$B4339)</f>
        <v>274</v>
      </c>
      <c r="C4757">
        <f>IF(OR(B4757=0,'Input and Summary Results'!D4339=0,'Input and Summary Results'!D4339=""),FALSE,'Input and Summary Results'!$D4339)</f>
        <v>-0.18898239999999999</v>
      </c>
      <c r="D4757">
        <f>IF(OR(B4757=0,'Input and Summary Results'!E4339=0),FALSE,'Input and Summary Results'!$E4339)</f>
        <v>8.4871859999999993E-2</v>
      </c>
      <c r="E4757" t="e">
        <f t="shared" si="251"/>
        <v>#NUM!</v>
      </c>
      <c r="F4757">
        <f t="shared" si="252"/>
        <v>-0.19490908804206103</v>
      </c>
      <c r="G4757">
        <f>IF('Input and Summary Results'!$J$4="yes",IF(C4757=FALSE,FALSE,IF('Data Transformation'!E4757&lt;$R$10,E4757,$R$10)),IF(C4757=FALSE,FALSE,IF(C4757&lt;$R$10,C4757,$R$10)))</f>
        <v>-0.18898239999999999</v>
      </c>
      <c r="H4757">
        <f>IF('Input and Summary Results'!$J$4="yes",'Data Transformation'!F4757,'Data Transformation'!D4757)</f>
        <v>8.4871859999999993E-2</v>
      </c>
      <c r="I4757">
        <f t="shared" si="253"/>
        <v>274</v>
      </c>
    </row>
    <row r="4758" spans="2:9" x14ac:dyDescent="0.25">
      <c r="B4758">
        <f>IF('Input and Summary Results'!D4340=0,FALSE,'Input and Summary Results'!$B4340)</f>
        <v>274</v>
      </c>
      <c r="C4758">
        <f>IF(OR(B4758=0,'Input and Summary Results'!D4340=0,'Input and Summary Results'!D4340=""),FALSE,'Input and Summary Results'!$D4340)</f>
        <v>-8.6994600000000005E-2</v>
      </c>
      <c r="D4758">
        <f>IF(OR(B4758=0,'Input and Summary Results'!E4340=0),FALSE,'Input and Summary Results'!$E4340)</f>
        <v>9.4275490000000003E-2</v>
      </c>
      <c r="E4758" t="e">
        <f t="shared" si="251"/>
        <v>#NUM!</v>
      </c>
      <c r="F4758">
        <f t="shared" si="252"/>
        <v>-0.47032301614123173</v>
      </c>
      <c r="G4758">
        <f>IF('Input and Summary Results'!$J$4="yes",IF(C4758=FALSE,FALSE,IF('Data Transformation'!E4758&lt;$R$10,E4758,$R$10)),IF(C4758=FALSE,FALSE,IF(C4758&lt;$R$10,C4758,$R$10)))</f>
        <v>-8.6994600000000005E-2</v>
      </c>
      <c r="H4758">
        <f>IF('Input and Summary Results'!$J$4="yes",'Data Transformation'!F4758,'Data Transformation'!D4758)</f>
        <v>9.4275490000000003E-2</v>
      </c>
      <c r="I4758">
        <f t="shared" si="253"/>
        <v>274</v>
      </c>
    </row>
    <row r="4759" spans="2:9" x14ac:dyDescent="0.25">
      <c r="B4759">
        <f>IF('Input and Summary Results'!D4341=0,FALSE,'Input and Summary Results'!$B4341)</f>
        <v>274</v>
      </c>
      <c r="C4759">
        <f>IF(OR(B4759=0,'Input and Summary Results'!D4341=0,'Input and Summary Results'!D4341=""),FALSE,'Input and Summary Results'!$D4341)</f>
        <v>-6.3840400000000005E-2</v>
      </c>
      <c r="D4759">
        <f>IF(OR(B4759=0,'Input and Summary Results'!E4341=0),FALSE,'Input and Summary Results'!$E4341)</f>
        <v>4.7528019999999997E-2</v>
      </c>
      <c r="E4759" t="e">
        <f t="shared" si="251"/>
        <v>#NUM!</v>
      </c>
      <c r="F4759">
        <f t="shared" si="252"/>
        <v>-0.32310512904054484</v>
      </c>
      <c r="G4759">
        <f>IF('Input and Summary Results'!$J$4="yes",IF(C4759=FALSE,FALSE,IF('Data Transformation'!E4759&lt;$R$10,E4759,$R$10)),IF(C4759=FALSE,FALSE,IF(C4759&lt;$R$10,C4759,$R$10)))</f>
        <v>-6.3840400000000005E-2</v>
      </c>
      <c r="H4759">
        <f>IF('Input and Summary Results'!$J$4="yes",'Data Transformation'!F4759,'Data Transformation'!D4759)</f>
        <v>4.7528019999999997E-2</v>
      </c>
      <c r="I4759">
        <f t="shared" si="253"/>
        <v>274</v>
      </c>
    </row>
    <row r="4760" spans="2:9" x14ac:dyDescent="0.25">
      <c r="B4760">
        <f>IF('Input and Summary Results'!D4342=0,FALSE,'Input and Summary Results'!$B4342)</f>
        <v>274</v>
      </c>
      <c r="C4760">
        <f>IF(OR(B4760=0,'Input and Summary Results'!D4342=0,'Input and Summary Results'!D4342=""),FALSE,'Input and Summary Results'!$D4342)</f>
        <v>-3.2856299999999998E-2</v>
      </c>
      <c r="D4760">
        <f>IF(OR(B4760=0,'Input and Summary Results'!E4342=0),FALSE,'Input and Summary Results'!$E4342)</f>
        <v>6.4958689999999999E-2</v>
      </c>
      <c r="E4760" t="e">
        <f t="shared" si="251"/>
        <v>#NUM!</v>
      </c>
      <c r="F4760">
        <f t="shared" si="252"/>
        <v>-0.85804157680566595</v>
      </c>
      <c r="G4760">
        <f>IF('Input and Summary Results'!$J$4="yes",IF(C4760=FALSE,FALSE,IF('Data Transformation'!E4760&lt;$R$10,E4760,$R$10)),IF(C4760=FALSE,FALSE,IF(C4760&lt;$R$10,C4760,$R$10)))</f>
        <v>-3.2856299999999998E-2</v>
      </c>
      <c r="H4760">
        <f>IF('Input and Summary Results'!$J$4="yes",'Data Transformation'!F4760,'Data Transformation'!D4760)</f>
        <v>6.4958689999999999E-2</v>
      </c>
      <c r="I4760">
        <f t="shared" si="253"/>
        <v>274</v>
      </c>
    </row>
    <row r="4761" spans="2:9" x14ac:dyDescent="0.25">
      <c r="B4761">
        <f>IF('Input and Summary Results'!D4343=0,FALSE,'Input and Summary Results'!$B4343)</f>
        <v>274</v>
      </c>
      <c r="C4761">
        <f>IF(OR(B4761=0,'Input and Summary Results'!D4343=0,'Input and Summary Results'!D4343=""),FALSE,'Input and Summary Results'!$D4343)</f>
        <v>-2.3480999999999998E-2</v>
      </c>
      <c r="D4761">
        <f>IF(OR(B4761=0,'Input and Summary Results'!E4343=0),FALSE,'Input and Summary Results'!$E4343)</f>
        <v>7.9319210000000001E-2</v>
      </c>
      <c r="E4761" t="e">
        <f t="shared" si="251"/>
        <v>#NUM!</v>
      </c>
      <c r="F4761">
        <f t="shared" si="252"/>
        <v>-1.4660592453473023</v>
      </c>
      <c r="G4761">
        <f>IF('Input and Summary Results'!$J$4="yes",IF(C4761=FALSE,FALSE,IF('Data Transformation'!E4761&lt;$R$10,E4761,$R$10)),IF(C4761=FALSE,FALSE,IF(C4761&lt;$R$10,C4761,$R$10)))</f>
        <v>-2.3480999999999998E-2</v>
      </c>
      <c r="H4761">
        <f>IF('Input and Summary Results'!$J$4="yes",'Data Transformation'!F4761,'Data Transformation'!D4761)</f>
        <v>7.9319210000000001E-2</v>
      </c>
      <c r="I4761">
        <f t="shared" si="253"/>
        <v>274</v>
      </c>
    </row>
    <row r="4762" spans="2:9" x14ac:dyDescent="0.25">
      <c r="B4762">
        <f>IF('Input and Summary Results'!D4344=0,FALSE,'Input and Summary Results'!$B4344)</f>
        <v>274</v>
      </c>
      <c r="C4762">
        <f>IF(OR(B4762=0,'Input and Summary Results'!D4344=0,'Input and Summary Results'!D4344=""),FALSE,'Input and Summary Results'!$D4344)</f>
        <v>8.7605310000000006E-2</v>
      </c>
      <c r="D4762">
        <f>IF(OR(B4762=0,'Input and Summary Results'!E4344=0),FALSE,'Input and Summary Results'!$E4344)</f>
        <v>7.1447360000000001E-2</v>
      </c>
      <c r="E4762">
        <f t="shared" si="251"/>
        <v>-1.0574695692450717</v>
      </c>
      <c r="F4762">
        <f t="shared" si="252"/>
        <v>0.35395290810568447</v>
      </c>
      <c r="G4762">
        <f>IF('Input and Summary Results'!$J$4="yes",IF(C4762=FALSE,FALSE,IF('Data Transformation'!E4762&lt;$R$10,E4762,$R$10)),IF(C4762=FALSE,FALSE,IF(C4762&lt;$R$10,C4762,$R$10)))</f>
        <v>8.7605310000000006E-2</v>
      </c>
      <c r="H4762">
        <f>IF('Input and Summary Results'!$J$4="yes",'Data Transformation'!F4762,'Data Transformation'!D4762)</f>
        <v>7.1447360000000001E-2</v>
      </c>
      <c r="I4762">
        <f t="shared" si="253"/>
        <v>274</v>
      </c>
    </row>
    <row r="4763" spans="2:9" x14ac:dyDescent="0.25">
      <c r="B4763">
        <f>IF('Input and Summary Results'!D4345=0,FALSE,'Input and Summary Results'!$B4345)</f>
        <v>274</v>
      </c>
      <c r="C4763">
        <f>IF(OR(B4763=0,'Input and Summary Results'!D4345=0,'Input and Summary Results'!D4345=""),FALSE,'Input and Summary Results'!$D4345)</f>
        <v>0.12081910999999999</v>
      </c>
      <c r="D4763">
        <f>IF(OR(B4763=0,'Input and Summary Results'!E4345=0),FALSE,'Input and Summary Results'!$E4345)</f>
        <v>0.10204748</v>
      </c>
      <c r="E4763">
        <f t="shared" si="251"/>
        <v>-0.91786436777484015</v>
      </c>
      <c r="F4763">
        <f t="shared" si="252"/>
        <v>0.36656954615871612</v>
      </c>
      <c r="G4763">
        <f>IF('Input and Summary Results'!$J$4="yes",IF(C4763=FALSE,FALSE,IF('Data Transformation'!E4763&lt;$R$10,E4763,$R$10)),IF(C4763=FALSE,FALSE,IF(C4763&lt;$R$10,C4763,$R$10)))</f>
        <v>0.12081910999999999</v>
      </c>
      <c r="H4763">
        <f>IF('Input and Summary Results'!$J$4="yes",'Data Transformation'!F4763,'Data Transformation'!D4763)</f>
        <v>0.10204748</v>
      </c>
      <c r="I4763">
        <f t="shared" si="253"/>
        <v>274</v>
      </c>
    </row>
    <row r="4764" spans="2:9" x14ac:dyDescent="0.25">
      <c r="B4764">
        <f>IF('Input and Summary Results'!D4346=0,FALSE,'Input and Summary Results'!$B4346)</f>
        <v>274</v>
      </c>
      <c r="C4764">
        <f>IF(OR(B4764=0,'Input and Summary Results'!D4346=0,'Input and Summary Results'!D4346=""),FALSE,'Input and Summary Results'!$D4346)</f>
        <v>0.20692614000000001</v>
      </c>
      <c r="D4764">
        <f>IF(OR(B4764=0,'Input and Summary Results'!E4346=0),FALSE,'Input and Summary Results'!$E4346)</f>
        <v>7.0836590000000005E-2</v>
      </c>
      <c r="E4764">
        <f t="shared" si="251"/>
        <v>-0.68418464350209707</v>
      </c>
      <c r="F4764">
        <f t="shared" si="252"/>
        <v>0.14857030658378878</v>
      </c>
      <c r="G4764">
        <f>IF('Input and Summary Results'!$J$4="yes",IF(C4764=FALSE,FALSE,IF('Data Transformation'!E4764&lt;$R$10,E4764,$R$10)),IF(C4764=FALSE,FALSE,IF(C4764&lt;$R$10,C4764,$R$10)))</f>
        <v>0.20692614000000001</v>
      </c>
      <c r="H4764">
        <f>IF('Input and Summary Results'!$J$4="yes",'Data Transformation'!F4764,'Data Transformation'!D4764)</f>
        <v>7.0836590000000005E-2</v>
      </c>
      <c r="I4764">
        <f t="shared" si="253"/>
        <v>274</v>
      </c>
    </row>
    <row r="4765" spans="2:9" x14ac:dyDescent="0.25">
      <c r="B4765">
        <f>IF('Input and Summary Results'!D4347=0,FALSE,'Input and Summary Results'!$B4347)</f>
        <v>274</v>
      </c>
      <c r="C4765">
        <f>IF(OR(B4765=0,'Input and Summary Results'!D4347=0,'Input and Summary Results'!D4347=""),FALSE,'Input and Summary Results'!$D4347)</f>
        <v>0.24286186000000001</v>
      </c>
      <c r="D4765">
        <f>IF(OR(B4765=0,'Input and Summary Results'!E4347=0),FALSE,'Input and Summary Results'!$E4347)</f>
        <v>5.8038149999999997E-2</v>
      </c>
      <c r="E4765">
        <f t="shared" si="251"/>
        <v>-0.61464068318626308</v>
      </c>
      <c r="F4765">
        <f t="shared" si="252"/>
        <v>0.10371557353633047</v>
      </c>
      <c r="G4765">
        <f>IF('Input and Summary Results'!$J$4="yes",IF(C4765=FALSE,FALSE,IF('Data Transformation'!E4765&lt;$R$10,E4765,$R$10)),IF(C4765=FALSE,FALSE,IF(C4765&lt;$R$10,C4765,$R$10)))</f>
        <v>0.24286186000000001</v>
      </c>
      <c r="H4765">
        <f>IF('Input and Summary Results'!$J$4="yes",'Data Transformation'!F4765,'Data Transformation'!D4765)</f>
        <v>5.8038149999999997E-2</v>
      </c>
      <c r="I4765">
        <f t="shared" si="253"/>
        <v>274</v>
      </c>
    </row>
    <row r="4766" spans="2:9" x14ac:dyDescent="0.25">
      <c r="B4766">
        <f>IF('Input and Summary Results'!D4348=0,FALSE,'Input and Summary Results'!$B4348)</f>
        <v>274</v>
      </c>
      <c r="C4766">
        <f>IF(OR(B4766=0,'Input and Summary Results'!D4348=0,'Input and Summary Results'!D4348=""),FALSE,'Input and Summary Results'!$D4348)</f>
        <v>0.47913238000000002</v>
      </c>
      <c r="D4766">
        <f>IF(OR(B4766=0,'Input and Summary Results'!E4348=0),FALSE,'Input and Summary Results'!$E4348)</f>
        <v>7.2561020000000004E-2</v>
      </c>
      <c r="E4766">
        <f t="shared" si="251"/>
        <v>-0.31954447831710087</v>
      </c>
      <c r="F4766">
        <f t="shared" si="252"/>
        <v>6.5726058172065102E-2</v>
      </c>
      <c r="G4766">
        <f>IF('Input and Summary Results'!$J$4="yes",IF(C4766=FALSE,FALSE,IF('Data Transformation'!E4766&lt;$R$10,E4766,$R$10)),IF(C4766=FALSE,FALSE,IF(C4766&lt;$R$10,C4766,$R$10)))</f>
        <v>0.47913238000000002</v>
      </c>
      <c r="H4766">
        <f>IF('Input and Summary Results'!$J$4="yes",'Data Transformation'!F4766,'Data Transformation'!D4766)</f>
        <v>7.2561020000000004E-2</v>
      </c>
      <c r="I4766">
        <f t="shared" si="253"/>
        <v>274</v>
      </c>
    </row>
    <row r="4767" spans="2:9" x14ac:dyDescent="0.25">
      <c r="B4767">
        <f>IF('Input and Summary Results'!D4349=0,FALSE,'Input and Summary Results'!$B4349)</f>
        <v>274</v>
      </c>
      <c r="C4767">
        <f>IF(OR(B4767=0,'Input and Summary Results'!D4349=0,'Input and Summary Results'!D4349=""),FALSE,'Input and Summary Results'!$D4349)</f>
        <v>0.50346541</v>
      </c>
      <c r="D4767">
        <f>IF(OR(B4767=0,'Input and Summary Results'!E4349=0),FALSE,'Input and Summary Results'!$E4349)</f>
        <v>6.6138420000000003E-2</v>
      </c>
      <c r="E4767">
        <f t="shared" si="251"/>
        <v>-0.2980303617780099</v>
      </c>
      <c r="F4767">
        <f t="shared" si="252"/>
        <v>5.7013001707505589E-2</v>
      </c>
      <c r="G4767">
        <f>IF('Input and Summary Results'!$J$4="yes",IF(C4767=FALSE,FALSE,IF('Data Transformation'!E4767&lt;$R$10,E4767,$R$10)),IF(C4767=FALSE,FALSE,IF(C4767&lt;$R$10,C4767,$R$10)))</f>
        <v>0.50346541</v>
      </c>
      <c r="H4767">
        <f>IF('Input and Summary Results'!$J$4="yes",'Data Transformation'!F4767,'Data Transformation'!D4767)</f>
        <v>6.6138420000000003E-2</v>
      </c>
      <c r="I4767">
        <f t="shared" si="253"/>
        <v>274</v>
      </c>
    </row>
    <row r="4768" spans="2:9" x14ac:dyDescent="0.25">
      <c r="B4768">
        <f>IF('Input and Summary Results'!D4350=0,FALSE,'Input and Summary Results'!$B4350)</f>
        <v>274</v>
      </c>
      <c r="C4768">
        <f>IF(OR(B4768=0,'Input and Summary Results'!D4350=0,'Input and Summary Results'!D4350=""),FALSE,'Input and Summary Results'!$D4350)</f>
        <v>0.54393636999999995</v>
      </c>
      <c r="D4768">
        <f>IF(OR(B4768=0,'Input and Summary Results'!E4350=0),FALSE,'Input and Summary Results'!$E4350)</f>
        <v>8.5381269999999995E-2</v>
      </c>
      <c r="E4768">
        <f t="shared" si="251"/>
        <v>-0.264451901357244</v>
      </c>
      <c r="F4768">
        <f t="shared" si="252"/>
        <v>6.8124643292376288E-2</v>
      </c>
      <c r="G4768">
        <f>IF('Input and Summary Results'!$J$4="yes",IF(C4768=FALSE,FALSE,IF('Data Transformation'!E4768&lt;$R$10,E4768,$R$10)),IF(C4768=FALSE,FALSE,IF(C4768&lt;$R$10,C4768,$R$10)))</f>
        <v>0.54393636999999995</v>
      </c>
      <c r="H4768">
        <f>IF('Input and Summary Results'!$J$4="yes",'Data Transformation'!F4768,'Data Transformation'!D4768)</f>
        <v>8.5381269999999995E-2</v>
      </c>
      <c r="I4768">
        <f t="shared" si="253"/>
        <v>274</v>
      </c>
    </row>
    <row r="4769" spans="2:9" x14ac:dyDescent="0.25">
      <c r="B4769">
        <f>IF('Input and Summary Results'!D4351=0,FALSE,'Input and Summary Results'!$B4351)</f>
        <v>274</v>
      </c>
      <c r="C4769">
        <f>IF(OR(B4769=0,'Input and Summary Results'!D4351=0,'Input and Summary Results'!D4351=""),FALSE,'Input and Summary Results'!$D4351)</f>
        <v>0.81837179000000004</v>
      </c>
      <c r="D4769">
        <f>IF(OR(B4769=0,'Input and Summary Results'!E4351=0),FALSE,'Input and Summary Results'!$E4351)</f>
        <v>4.5200480000000001E-2</v>
      </c>
      <c r="E4769">
        <f t="shared" si="251"/>
        <v>-8.7049349553094651E-2</v>
      </c>
      <c r="F4769">
        <f t="shared" si="252"/>
        <v>2.3970777780597738E-2</v>
      </c>
      <c r="G4769">
        <f>IF('Input and Summary Results'!$J$4="yes",IF(C4769=FALSE,FALSE,IF('Data Transformation'!E4769&lt;$R$10,E4769,$R$10)),IF(C4769=FALSE,FALSE,IF(C4769&lt;$R$10,C4769,$R$10)))</f>
        <v>0.81837179000000004</v>
      </c>
      <c r="H4769">
        <f>IF('Input and Summary Results'!$J$4="yes",'Data Transformation'!F4769,'Data Transformation'!D4769)</f>
        <v>4.5200480000000001E-2</v>
      </c>
      <c r="I4769">
        <f t="shared" si="253"/>
        <v>274</v>
      </c>
    </row>
    <row r="4770" spans="2:9" x14ac:dyDescent="0.25">
      <c r="B4770">
        <f>IF('Input and Summary Results'!D4352=0,FALSE,'Input and Summary Results'!$B4352)</f>
        <v>274</v>
      </c>
      <c r="C4770">
        <f>IF(OR(B4770=0,'Input and Summary Results'!D4352=0,'Input and Summary Results'!D4352=""),FALSE,'Input and Summary Results'!$D4352)</f>
        <v>0.88887282999999995</v>
      </c>
      <c r="D4770">
        <f>IF(OR(B4770=0,'Input and Summary Results'!E4352=0),FALSE,'Input and Summary Results'!$E4352)</f>
        <v>8.5342340000000003E-2</v>
      </c>
      <c r="E4770">
        <f t="shared" si="251"/>
        <v>-5.1160368590940405E-2</v>
      </c>
      <c r="F4770">
        <f t="shared" si="252"/>
        <v>4.1669150310286798E-2</v>
      </c>
      <c r="G4770">
        <f>IF('Input and Summary Results'!$J$4="yes",IF(C4770=FALSE,FALSE,IF('Data Transformation'!E4770&lt;$R$10,E4770,$R$10)),IF(C4770=FALSE,FALSE,IF(C4770&lt;$R$10,C4770,$R$10)))</f>
        <v>0.88887282999999995</v>
      </c>
      <c r="H4770">
        <f>IF('Input and Summary Results'!$J$4="yes",'Data Transformation'!F4770,'Data Transformation'!D4770)</f>
        <v>8.5342340000000003E-2</v>
      </c>
      <c r="I4770">
        <f t="shared" si="253"/>
        <v>274</v>
      </c>
    </row>
    <row r="4771" spans="2:9" x14ac:dyDescent="0.25">
      <c r="B4771">
        <f>IF('Input and Summary Results'!D4353=0,FALSE,'Input and Summary Results'!$B4353)</f>
        <v>274</v>
      </c>
      <c r="C4771">
        <f>IF(OR(B4771=0,'Input and Summary Results'!D4353=0,'Input and Summary Results'!D4353=""),FALSE,'Input and Summary Results'!$D4353)</f>
        <v>0.92818654</v>
      </c>
      <c r="D4771">
        <f>IF(OR(B4771=0,'Input and Summary Results'!E4353=0),FALSE,'Input and Summary Results'!$E4353)</f>
        <v>4.2220149999999998E-2</v>
      </c>
      <c r="E4771">
        <f t="shared" si="251"/>
        <v>-3.236473374731734E-2</v>
      </c>
      <c r="F4771">
        <f t="shared" si="252"/>
        <v>1.9741231218457441E-2</v>
      </c>
      <c r="G4771">
        <f>IF('Input and Summary Results'!$J$4="yes",IF(C4771=FALSE,FALSE,IF('Data Transformation'!E4771&lt;$R$10,E4771,$R$10)),IF(C4771=FALSE,FALSE,IF(C4771&lt;$R$10,C4771,$R$10)))</f>
        <v>0.92818654</v>
      </c>
      <c r="H4771">
        <f>IF('Input and Summary Results'!$J$4="yes",'Data Transformation'!F4771,'Data Transformation'!D4771)</f>
        <v>4.2220149999999998E-2</v>
      </c>
      <c r="I4771">
        <f t="shared" si="253"/>
        <v>274</v>
      </c>
    </row>
    <row r="4772" spans="2:9" x14ac:dyDescent="0.25">
      <c r="B4772">
        <f>IF('Input and Summary Results'!D4354=0,FALSE,'Input and Summary Results'!$B4354)</f>
        <v>274</v>
      </c>
      <c r="C4772">
        <f>IF(OR(B4772=0,'Input and Summary Results'!D4354=0,'Input and Summary Results'!D4354=""),FALSE,'Input and Summary Results'!$D4354)</f>
        <v>1.03320353</v>
      </c>
      <c r="D4772">
        <f>IF(OR(B4772=0,'Input and Summary Results'!E4354=0),FALSE,'Input and Summary Results'!$E4354)</f>
        <v>8.2188849999999994E-2</v>
      </c>
      <c r="E4772">
        <f t="shared" si="251"/>
        <v>1.4185881296190753E-2</v>
      </c>
      <c r="F4772">
        <f t="shared" si="252"/>
        <v>3.4523653727741327E-2</v>
      </c>
      <c r="G4772">
        <f>IF('Input and Summary Results'!$J$4="yes",IF(C4772=FALSE,FALSE,IF('Data Transformation'!E4772&lt;$R$10,E4772,$R$10)),IF(C4772=FALSE,FALSE,IF(C4772&lt;$R$10,C4772,$R$10)))</f>
        <v>1.03320353</v>
      </c>
      <c r="H4772">
        <f>IF('Input and Summary Results'!$J$4="yes",'Data Transformation'!F4772,'Data Transformation'!D4772)</f>
        <v>8.2188849999999994E-2</v>
      </c>
      <c r="I4772">
        <f t="shared" si="253"/>
        <v>274</v>
      </c>
    </row>
    <row r="4773" spans="2:9" x14ac:dyDescent="0.25">
      <c r="B4773">
        <f>IF('Input and Summary Results'!D4355=0,FALSE,'Input and Summary Results'!$B4355)</f>
        <v>274</v>
      </c>
      <c r="C4773">
        <f>IF(OR(B4773=0,'Input and Summary Results'!D4355=0,'Input and Summary Results'!D4355=""),FALSE,'Input and Summary Results'!$D4355)</f>
        <v>1.1319216000000001</v>
      </c>
      <c r="D4773">
        <f>IF(OR(B4773=0,'Input and Summary Results'!E4355=0),FALSE,'Input and Summary Results'!$E4355)</f>
        <v>9.7479700000000002E-2</v>
      </c>
      <c r="E4773">
        <f t="shared" si="251"/>
        <v>5.381634746487915E-2</v>
      </c>
      <c r="F4773">
        <f t="shared" si="252"/>
        <v>3.7375547741115636E-2</v>
      </c>
      <c r="G4773">
        <f>IF('Input and Summary Results'!$J$4="yes",IF(C4773=FALSE,FALSE,IF('Data Transformation'!E4773&lt;$R$10,E4773,$R$10)),IF(C4773=FALSE,FALSE,IF(C4773&lt;$R$10,C4773,$R$10)))</f>
        <v>1.1319216000000001</v>
      </c>
      <c r="H4773">
        <f>IF('Input and Summary Results'!$J$4="yes",'Data Transformation'!F4773,'Data Transformation'!D4773)</f>
        <v>9.7479700000000002E-2</v>
      </c>
      <c r="I4773">
        <f t="shared" si="253"/>
        <v>274</v>
      </c>
    </row>
    <row r="4774" spans="2:9" x14ac:dyDescent="0.25">
      <c r="B4774">
        <f>IF('Input and Summary Results'!D4356=0,FALSE,'Input and Summary Results'!$B4356)</f>
        <v>274</v>
      </c>
      <c r="C4774">
        <f>IF(OR(B4774=0,'Input and Summary Results'!D4356=0,'Input and Summary Results'!D4356=""),FALSE,'Input and Summary Results'!$D4356)</f>
        <v>1.1721964300000001</v>
      </c>
      <c r="D4774">
        <f>IF(OR(B4774=0,'Input and Summary Results'!E4356=0),FALSE,'Input and Summary Results'!$E4356)</f>
        <v>5.5293950000000001E-2</v>
      </c>
      <c r="E4774">
        <f t="shared" si="251"/>
        <v>6.9000394375696161E-2</v>
      </c>
      <c r="F4774">
        <f t="shared" si="252"/>
        <v>2.0472314780893848E-2</v>
      </c>
      <c r="G4774">
        <f>IF('Input and Summary Results'!$J$4="yes",IF(C4774=FALSE,FALSE,IF('Data Transformation'!E4774&lt;$R$10,E4774,$R$10)),IF(C4774=FALSE,FALSE,IF(C4774&lt;$R$10,C4774,$R$10)))</f>
        <v>1.1721964300000001</v>
      </c>
      <c r="H4774">
        <f>IF('Input and Summary Results'!$J$4="yes",'Data Transformation'!F4774,'Data Transformation'!D4774)</f>
        <v>5.5293950000000001E-2</v>
      </c>
      <c r="I4774">
        <f t="shared" si="253"/>
        <v>274</v>
      </c>
    </row>
    <row r="4775" spans="2:9" x14ac:dyDescent="0.25">
      <c r="B4775">
        <f>IF('Input and Summary Results'!D4357=0,FALSE,'Input and Summary Results'!$B4357)</f>
        <v>275</v>
      </c>
      <c r="C4775">
        <f>IF(OR(B4775=0,'Input and Summary Results'!D4357=0,'Input and Summary Results'!D4357=""),FALSE,'Input and Summary Results'!$D4357)</f>
        <v>-9.5068899999999998E-2</v>
      </c>
      <c r="D4775">
        <f>IF(OR(B4775=0,'Input and Summary Results'!E4357=0),FALSE,'Input and Summary Results'!$E4357)</f>
        <v>7.933047E-2</v>
      </c>
      <c r="E4775" t="e">
        <f t="shared" si="251"/>
        <v>#NUM!</v>
      </c>
      <c r="F4775">
        <f t="shared" si="252"/>
        <v>-0.3621523335181116</v>
      </c>
      <c r="G4775">
        <f>IF('Input and Summary Results'!$J$4="yes",IF(C4775=FALSE,FALSE,IF('Data Transformation'!E4775&lt;$R$10,E4775,$R$10)),IF(C4775=FALSE,FALSE,IF(C4775&lt;$R$10,C4775,$R$10)))</f>
        <v>-9.5068899999999998E-2</v>
      </c>
      <c r="H4775">
        <f>IF('Input and Summary Results'!$J$4="yes",'Data Transformation'!F4775,'Data Transformation'!D4775)</f>
        <v>7.933047E-2</v>
      </c>
      <c r="I4775">
        <f t="shared" si="253"/>
        <v>275</v>
      </c>
    </row>
    <row r="4776" spans="2:9" x14ac:dyDescent="0.25">
      <c r="B4776">
        <f>IF('Input and Summary Results'!D4358=0,FALSE,'Input and Summary Results'!$B4358)</f>
        <v>275</v>
      </c>
      <c r="C4776">
        <f>IF(OR(B4776=0,'Input and Summary Results'!D4358=0,'Input and Summary Results'!D4358=""),FALSE,'Input and Summary Results'!$D4358)</f>
        <v>-6.7425499999999999E-2</v>
      </c>
      <c r="D4776">
        <f>IF(OR(B4776=0,'Input and Summary Results'!E4358=0),FALSE,'Input and Summary Results'!$E4358)</f>
        <v>5.3897630000000002E-2</v>
      </c>
      <c r="E4776" t="e">
        <f t="shared" si="251"/>
        <v>#NUM!</v>
      </c>
      <c r="F4776">
        <f t="shared" si="252"/>
        <v>-0.34692470089209571</v>
      </c>
      <c r="G4776">
        <f>IF('Input and Summary Results'!$J$4="yes",IF(C4776=FALSE,FALSE,IF('Data Transformation'!E4776&lt;$R$10,E4776,$R$10)),IF(C4776=FALSE,FALSE,IF(C4776&lt;$R$10,C4776,$R$10)))</f>
        <v>-6.7425499999999999E-2</v>
      </c>
      <c r="H4776">
        <f>IF('Input and Summary Results'!$J$4="yes",'Data Transformation'!F4776,'Data Transformation'!D4776)</f>
        <v>5.3897630000000002E-2</v>
      </c>
      <c r="I4776">
        <f t="shared" si="253"/>
        <v>275</v>
      </c>
    </row>
    <row r="4777" spans="2:9" x14ac:dyDescent="0.25">
      <c r="B4777">
        <f>IF('Input and Summary Results'!D4359=0,FALSE,'Input and Summary Results'!$B4359)</f>
        <v>275</v>
      </c>
      <c r="C4777">
        <f>IF(OR(B4777=0,'Input and Summary Results'!D4359=0,'Input and Summary Results'!D4359=""),FALSE,'Input and Summary Results'!$D4359)</f>
        <v>-3.4784099999999998E-2</v>
      </c>
      <c r="D4777">
        <f>IF(OR(B4777=0,'Input and Summary Results'!E4359=0),FALSE,'Input and Summary Results'!$E4359)</f>
        <v>0.11018174</v>
      </c>
      <c r="E4777" t="e">
        <f t="shared" si="251"/>
        <v>#NUM!</v>
      </c>
      <c r="F4777">
        <f t="shared" si="252"/>
        <v>-1.3747337191417919</v>
      </c>
      <c r="G4777">
        <f>IF('Input and Summary Results'!$J$4="yes",IF(C4777=FALSE,FALSE,IF('Data Transformation'!E4777&lt;$R$10,E4777,$R$10)),IF(C4777=FALSE,FALSE,IF(C4777&lt;$R$10,C4777,$R$10)))</f>
        <v>-3.4784099999999998E-2</v>
      </c>
      <c r="H4777">
        <f>IF('Input and Summary Results'!$J$4="yes",'Data Transformation'!F4777,'Data Transformation'!D4777)</f>
        <v>0.11018174</v>
      </c>
      <c r="I4777">
        <f t="shared" si="253"/>
        <v>275</v>
      </c>
    </row>
    <row r="4778" spans="2:9" x14ac:dyDescent="0.25">
      <c r="B4778">
        <f>IF('Input and Summary Results'!D4360=0,FALSE,'Input and Summary Results'!$B4360)</f>
        <v>275</v>
      </c>
      <c r="C4778">
        <f>IF(OR(B4778=0,'Input and Summary Results'!D4360=0,'Input and Summary Results'!D4360=""),FALSE,'Input and Summary Results'!$D4360)</f>
        <v>-3.19124E-2</v>
      </c>
      <c r="D4778">
        <f>IF(OR(B4778=0,'Input and Summary Results'!E4360=0),FALSE,'Input and Summary Results'!$E4360)</f>
        <v>5.2342390000000003E-2</v>
      </c>
      <c r="E4778" t="e">
        <f t="shared" ref="E4778:E4841" si="254">IF(C4778=FALSE,FALSE,LOG10(C4778))</f>
        <v>#NUM!</v>
      </c>
      <c r="F4778">
        <f t="shared" ref="F4778:F4841" si="255">IF(D4778=FALSE, FALSE,0.434*D4778/C4778)</f>
        <v>-0.71184233276093312</v>
      </c>
      <c r="G4778">
        <f>IF('Input and Summary Results'!$J$4="yes",IF(C4778=FALSE,FALSE,IF('Data Transformation'!E4778&lt;$R$10,E4778,$R$10)),IF(C4778=FALSE,FALSE,IF(C4778&lt;$R$10,C4778,$R$10)))</f>
        <v>-3.19124E-2</v>
      </c>
      <c r="H4778">
        <f>IF('Input and Summary Results'!$J$4="yes",'Data Transformation'!F4778,'Data Transformation'!D4778)</f>
        <v>5.2342390000000003E-2</v>
      </c>
      <c r="I4778">
        <f t="shared" si="253"/>
        <v>275</v>
      </c>
    </row>
    <row r="4779" spans="2:9" x14ac:dyDescent="0.25">
      <c r="B4779">
        <f>IF('Input and Summary Results'!D4361=0,FALSE,'Input and Summary Results'!$B4361)</f>
        <v>275</v>
      </c>
      <c r="C4779">
        <f>IF(OR(B4779=0,'Input and Summary Results'!D4361=0,'Input and Summary Results'!D4361=""),FALSE,'Input and Summary Results'!$D4361)</f>
        <v>7.4754499999999998E-3</v>
      </c>
      <c r="D4779">
        <f>IF(OR(B4779=0,'Input and Summary Results'!E4361=0),FALSE,'Input and Summary Results'!$E4361)</f>
        <v>9.5194650000000006E-2</v>
      </c>
      <c r="E4779">
        <f t="shared" si="254"/>
        <v>-2.1263626589721603</v>
      </c>
      <c r="F4779">
        <f t="shared" si="255"/>
        <v>5.5266877713047382</v>
      </c>
      <c r="G4779">
        <f>IF('Input and Summary Results'!$J$4="yes",IF(C4779=FALSE,FALSE,IF('Data Transformation'!E4779&lt;$R$10,E4779,$R$10)),IF(C4779=FALSE,FALSE,IF(C4779&lt;$R$10,C4779,$R$10)))</f>
        <v>7.4754499999999998E-3</v>
      </c>
      <c r="H4779">
        <f>IF('Input and Summary Results'!$J$4="yes",'Data Transformation'!F4779,'Data Transformation'!D4779)</f>
        <v>9.5194650000000006E-2</v>
      </c>
      <c r="I4779">
        <f t="shared" si="253"/>
        <v>275</v>
      </c>
    </row>
    <row r="4780" spans="2:9" x14ac:dyDescent="0.25">
      <c r="B4780">
        <f>IF('Input and Summary Results'!D4362=0,FALSE,'Input and Summary Results'!$B4362)</f>
        <v>275</v>
      </c>
      <c r="C4780">
        <f>IF(OR(B4780=0,'Input and Summary Results'!D4362=0,'Input and Summary Results'!D4362=""),FALSE,'Input and Summary Results'!$D4362)</f>
        <v>1.417825E-2</v>
      </c>
      <c r="D4780">
        <f>IF(OR(B4780=0,'Input and Summary Results'!E4362=0),FALSE,'Input and Summary Results'!$E4362)</f>
        <v>0.10492451</v>
      </c>
      <c r="E4780">
        <f t="shared" si="254"/>
        <v>-1.8483773701575485</v>
      </c>
      <c r="F4780">
        <f t="shared" si="255"/>
        <v>3.2117671320508525</v>
      </c>
      <c r="G4780">
        <f>IF('Input and Summary Results'!$J$4="yes",IF(C4780=FALSE,FALSE,IF('Data Transformation'!E4780&lt;$R$10,E4780,$R$10)),IF(C4780=FALSE,FALSE,IF(C4780&lt;$R$10,C4780,$R$10)))</f>
        <v>1.417825E-2</v>
      </c>
      <c r="H4780">
        <f>IF('Input and Summary Results'!$J$4="yes",'Data Transformation'!F4780,'Data Transformation'!D4780)</f>
        <v>0.10492451</v>
      </c>
      <c r="I4780">
        <f t="shared" si="253"/>
        <v>275</v>
      </c>
    </row>
    <row r="4781" spans="2:9" x14ac:dyDescent="0.25">
      <c r="B4781">
        <f>IF('Input and Summary Results'!D4363=0,FALSE,'Input and Summary Results'!$B4363)</f>
        <v>275</v>
      </c>
      <c r="C4781">
        <f>IF(OR(B4781=0,'Input and Summary Results'!D4363=0,'Input and Summary Results'!D4363=""),FALSE,'Input and Summary Results'!$D4363)</f>
        <v>5.8744409999999997E-2</v>
      </c>
      <c r="D4781">
        <f>IF(OR(B4781=0,'Input and Summary Results'!E4363=0),FALSE,'Input and Summary Results'!$E4363)</f>
        <v>9.1518080000000002E-2</v>
      </c>
      <c r="E4781">
        <f t="shared" si="254"/>
        <v>-1.2310334536801921</v>
      </c>
      <c r="F4781">
        <f t="shared" si="255"/>
        <v>0.67612980911715692</v>
      </c>
      <c r="G4781">
        <f>IF('Input and Summary Results'!$J$4="yes",IF(C4781=FALSE,FALSE,IF('Data Transformation'!E4781&lt;$R$10,E4781,$R$10)),IF(C4781=FALSE,FALSE,IF(C4781&lt;$R$10,C4781,$R$10)))</f>
        <v>5.8744409999999997E-2</v>
      </c>
      <c r="H4781">
        <f>IF('Input and Summary Results'!$J$4="yes",'Data Transformation'!F4781,'Data Transformation'!D4781)</f>
        <v>9.1518080000000002E-2</v>
      </c>
      <c r="I4781">
        <f t="shared" si="253"/>
        <v>275</v>
      </c>
    </row>
    <row r="4782" spans="2:9" x14ac:dyDescent="0.25">
      <c r="B4782">
        <f>IF('Input and Summary Results'!D4364=0,FALSE,'Input and Summary Results'!$B4364)</f>
        <v>275</v>
      </c>
      <c r="C4782">
        <f>IF(OR(B4782=0,'Input and Summary Results'!D4364=0,'Input and Summary Results'!D4364=""),FALSE,'Input and Summary Results'!$D4364)</f>
        <v>9.0881530000000002E-2</v>
      </c>
      <c r="D4782">
        <f>IF(OR(B4782=0,'Input and Summary Results'!E4364=0),FALSE,'Input and Summary Results'!$E4364)</f>
        <v>5.2229570000000003E-2</v>
      </c>
      <c r="E4782">
        <f t="shared" si="254"/>
        <v>-1.0415243701787862</v>
      </c>
      <c r="F4782">
        <f t="shared" si="255"/>
        <v>0.24941958371519493</v>
      </c>
      <c r="G4782">
        <f>IF('Input and Summary Results'!$J$4="yes",IF(C4782=FALSE,FALSE,IF('Data Transformation'!E4782&lt;$R$10,E4782,$R$10)),IF(C4782=FALSE,FALSE,IF(C4782&lt;$R$10,C4782,$R$10)))</f>
        <v>9.0881530000000002E-2</v>
      </c>
      <c r="H4782">
        <f>IF('Input and Summary Results'!$J$4="yes",'Data Transformation'!F4782,'Data Transformation'!D4782)</f>
        <v>5.2229570000000003E-2</v>
      </c>
      <c r="I4782">
        <f t="shared" si="253"/>
        <v>275</v>
      </c>
    </row>
    <row r="4783" spans="2:9" x14ac:dyDescent="0.25">
      <c r="B4783">
        <f>IF('Input and Summary Results'!D4365=0,FALSE,'Input and Summary Results'!$B4365)</f>
        <v>275</v>
      </c>
      <c r="C4783">
        <f>IF(OR(B4783=0,'Input and Summary Results'!D4365=0,'Input and Summary Results'!D4365=""),FALSE,'Input and Summary Results'!$D4365)</f>
        <v>0.1222743</v>
      </c>
      <c r="D4783">
        <f>IF(OR(B4783=0,'Input and Summary Results'!E4365=0),FALSE,'Input and Summary Results'!$E4365)</f>
        <v>7.1482229999999994E-2</v>
      </c>
      <c r="E4783">
        <f t="shared" si="254"/>
        <v>-0.91266481476313088</v>
      </c>
      <c r="F4783">
        <f t="shared" si="255"/>
        <v>0.2537187930742601</v>
      </c>
      <c r="G4783">
        <f>IF('Input and Summary Results'!$J$4="yes",IF(C4783=FALSE,FALSE,IF('Data Transformation'!E4783&lt;$R$10,E4783,$R$10)),IF(C4783=FALSE,FALSE,IF(C4783&lt;$R$10,C4783,$R$10)))</f>
        <v>0.1222743</v>
      </c>
      <c r="H4783">
        <f>IF('Input and Summary Results'!$J$4="yes",'Data Transformation'!F4783,'Data Transformation'!D4783)</f>
        <v>7.1482229999999994E-2</v>
      </c>
      <c r="I4783">
        <f t="shared" si="253"/>
        <v>275</v>
      </c>
    </row>
    <row r="4784" spans="2:9" x14ac:dyDescent="0.25">
      <c r="B4784">
        <f>IF('Input and Summary Results'!D4366=0,FALSE,'Input and Summary Results'!$B4366)</f>
        <v>275</v>
      </c>
      <c r="C4784">
        <f>IF(OR(B4784=0,'Input and Summary Results'!D4366=0,'Input and Summary Results'!D4366=""),FALSE,'Input and Summary Results'!$D4366)</f>
        <v>0.23011597</v>
      </c>
      <c r="D4784">
        <f>IF(OR(B4784=0,'Input and Summary Results'!E4366=0),FALSE,'Input and Summary Results'!$E4366)</f>
        <v>5.9737659999999998E-2</v>
      </c>
      <c r="E4784">
        <f t="shared" si="254"/>
        <v>-0.63805324033960098</v>
      </c>
      <c r="F4784">
        <f t="shared" si="255"/>
        <v>0.11266555919608709</v>
      </c>
      <c r="G4784">
        <f>IF('Input and Summary Results'!$J$4="yes",IF(C4784=FALSE,FALSE,IF('Data Transformation'!E4784&lt;$R$10,E4784,$R$10)),IF(C4784=FALSE,FALSE,IF(C4784&lt;$R$10,C4784,$R$10)))</f>
        <v>0.23011597</v>
      </c>
      <c r="H4784">
        <f>IF('Input and Summary Results'!$J$4="yes",'Data Transformation'!F4784,'Data Transformation'!D4784)</f>
        <v>5.9737659999999998E-2</v>
      </c>
      <c r="I4784">
        <f t="shared" si="253"/>
        <v>275</v>
      </c>
    </row>
    <row r="4785" spans="2:9" x14ac:dyDescent="0.25">
      <c r="B4785">
        <f>IF('Input and Summary Results'!D4367=0,FALSE,'Input and Summary Results'!$B4367)</f>
        <v>275</v>
      </c>
      <c r="C4785">
        <f>IF(OR(B4785=0,'Input and Summary Results'!D4367=0,'Input and Summary Results'!D4367=""),FALSE,'Input and Summary Results'!$D4367)</f>
        <v>0.23263371999999999</v>
      </c>
      <c r="D4785">
        <f>IF(OR(B4785=0,'Input and Summary Results'!E4367=0),FALSE,'Input and Summary Results'!$E4367)</f>
        <v>7.2064610000000001E-2</v>
      </c>
      <c r="E4785">
        <f t="shared" si="254"/>
        <v>-0.6333273345407906</v>
      </c>
      <c r="F4785">
        <f t="shared" si="255"/>
        <v>0.13444328165323585</v>
      </c>
      <c r="G4785">
        <f>IF('Input and Summary Results'!$J$4="yes",IF(C4785=FALSE,FALSE,IF('Data Transformation'!E4785&lt;$R$10,E4785,$R$10)),IF(C4785=FALSE,FALSE,IF(C4785&lt;$R$10,C4785,$R$10)))</f>
        <v>0.23263371999999999</v>
      </c>
      <c r="H4785">
        <f>IF('Input and Summary Results'!$J$4="yes",'Data Transformation'!F4785,'Data Transformation'!D4785)</f>
        <v>7.2064610000000001E-2</v>
      </c>
      <c r="I4785">
        <f t="shared" si="253"/>
        <v>275</v>
      </c>
    </row>
    <row r="4786" spans="2:9" x14ac:dyDescent="0.25">
      <c r="B4786">
        <f>IF('Input and Summary Results'!D4368=0,FALSE,'Input and Summary Results'!$B4368)</f>
        <v>275</v>
      </c>
      <c r="C4786">
        <f>IF(OR(B4786=0,'Input and Summary Results'!D4368=0,'Input and Summary Results'!D4368=""),FALSE,'Input and Summary Results'!$D4368)</f>
        <v>0.26127233</v>
      </c>
      <c r="D4786">
        <f>IF(OR(B4786=0,'Input and Summary Results'!E4368=0),FALSE,'Input and Summary Results'!$E4368)</f>
        <v>6.090864E-2</v>
      </c>
      <c r="E4786">
        <f t="shared" si="254"/>
        <v>-0.58290658171782228</v>
      </c>
      <c r="F4786">
        <f t="shared" si="255"/>
        <v>0.10117546607403853</v>
      </c>
      <c r="G4786">
        <f>IF('Input and Summary Results'!$J$4="yes",IF(C4786=FALSE,FALSE,IF('Data Transformation'!E4786&lt;$R$10,E4786,$R$10)),IF(C4786=FALSE,FALSE,IF(C4786&lt;$R$10,C4786,$R$10)))</f>
        <v>0.26127233</v>
      </c>
      <c r="H4786">
        <f>IF('Input and Summary Results'!$J$4="yes",'Data Transformation'!F4786,'Data Transformation'!D4786)</f>
        <v>6.090864E-2</v>
      </c>
      <c r="I4786">
        <f t="shared" si="253"/>
        <v>275</v>
      </c>
    </row>
    <row r="4787" spans="2:9" x14ac:dyDescent="0.25">
      <c r="B4787">
        <f>IF('Input and Summary Results'!D4369=0,FALSE,'Input and Summary Results'!$B4369)</f>
        <v>275</v>
      </c>
      <c r="C4787">
        <f>IF(OR(B4787=0,'Input and Summary Results'!D4369=0,'Input and Summary Results'!D4369=""),FALSE,'Input and Summary Results'!$D4369)</f>
        <v>0.37759020999999998</v>
      </c>
      <c r="D4787">
        <f>IF(OR(B4787=0,'Input and Summary Results'!E4369=0),FALSE,'Input and Summary Results'!$E4369)</f>
        <v>6.1593189999999999E-2</v>
      </c>
      <c r="E4787">
        <f t="shared" si="254"/>
        <v>-0.42297927443248579</v>
      </c>
      <c r="F4787">
        <f t="shared" si="255"/>
        <v>7.0794855777643176E-2</v>
      </c>
      <c r="G4787">
        <f>IF('Input and Summary Results'!$J$4="yes",IF(C4787=FALSE,FALSE,IF('Data Transformation'!E4787&lt;$R$10,E4787,$R$10)),IF(C4787=FALSE,FALSE,IF(C4787&lt;$R$10,C4787,$R$10)))</f>
        <v>0.37759020999999998</v>
      </c>
      <c r="H4787">
        <f>IF('Input and Summary Results'!$J$4="yes",'Data Transformation'!F4787,'Data Transformation'!D4787)</f>
        <v>6.1593189999999999E-2</v>
      </c>
      <c r="I4787">
        <f t="shared" si="253"/>
        <v>275</v>
      </c>
    </row>
    <row r="4788" spans="2:9" x14ac:dyDescent="0.25">
      <c r="B4788">
        <f>IF('Input and Summary Results'!D4370=0,FALSE,'Input and Summary Results'!$B4370)</f>
        <v>275</v>
      </c>
      <c r="C4788">
        <f>IF(OR(B4788=0,'Input and Summary Results'!D4370=0,'Input and Summary Results'!D4370=""),FALSE,'Input and Summary Results'!$D4370)</f>
        <v>0.50321294000000005</v>
      </c>
      <c r="D4788">
        <f>IF(OR(B4788=0,'Input and Summary Results'!E4370=0),FALSE,'Input and Summary Results'!$E4370)</f>
        <v>8.2738740000000005E-2</v>
      </c>
      <c r="E4788">
        <f t="shared" si="254"/>
        <v>-0.29824819964080873</v>
      </c>
      <c r="F4788">
        <f t="shared" si="255"/>
        <v>7.1358683979787965E-2</v>
      </c>
      <c r="G4788">
        <f>IF('Input and Summary Results'!$J$4="yes",IF(C4788=FALSE,FALSE,IF('Data Transformation'!E4788&lt;$R$10,E4788,$R$10)),IF(C4788=FALSE,FALSE,IF(C4788&lt;$R$10,C4788,$R$10)))</f>
        <v>0.50321294000000005</v>
      </c>
      <c r="H4788">
        <f>IF('Input and Summary Results'!$J$4="yes",'Data Transformation'!F4788,'Data Transformation'!D4788)</f>
        <v>8.2738740000000005E-2</v>
      </c>
      <c r="I4788">
        <f t="shared" si="253"/>
        <v>275</v>
      </c>
    </row>
    <row r="4789" spans="2:9" x14ac:dyDescent="0.25">
      <c r="B4789">
        <f>IF('Input and Summary Results'!D4371=0,FALSE,'Input and Summary Results'!$B4371)</f>
        <v>275</v>
      </c>
      <c r="C4789">
        <f>IF(OR(B4789=0,'Input and Summary Results'!D4371=0,'Input and Summary Results'!D4371=""),FALSE,'Input and Summary Results'!$D4371)</f>
        <v>0.62359834000000003</v>
      </c>
      <c r="D4789">
        <f>IF(OR(B4789=0,'Input and Summary Results'!E4371=0),FALSE,'Input and Summary Results'!$E4371)</f>
        <v>6.9631789999999999E-2</v>
      </c>
      <c r="E4789">
        <f t="shared" si="254"/>
        <v>-0.20509504956048824</v>
      </c>
      <c r="F4789">
        <f t="shared" si="255"/>
        <v>4.8460996320163388E-2</v>
      </c>
      <c r="G4789">
        <f>IF('Input and Summary Results'!$J$4="yes",IF(C4789=FALSE,FALSE,IF('Data Transformation'!E4789&lt;$R$10,E4789,$R$10)),IF(C4789=FALSE,FALSE,IF(C4789&lt;$R$10,C4789,$R$10)))</f>
        <v>0.62359834000000003</v>
      </c>
      <c r="H4789">
        <f>IF('Input and Summary Results'!$J$4="yes",'Data Transformation'!F4789,'Data Transformation'!D4789)</f>
        <v>6.9631789999999999E-2</v>
      </c>
      <c r="I4789">
        <f t="shared" si="253"/>
        <v>275</v>
      </c>
    </row>
    <row r="4790" spans="2:9" x14ac:dyDescent="0.25">
      <c r="B4790">
        <f>IF('Input and Summary Results'!D4372=0,FALSE,'Input and Summary Results'!$B4372)</f>
        <v>275</v>
      </c>
      <c r="C4790">
        <f>IF(OR(B4790=0,'Input and Summary Results'!D4372=0,'Input and Summary Results'!D4372=""),FALSE,'Input and Summary Results'!$D4372)</f>
        <v>0.68863138999999995</v>
      </c>
      <c r="D4790">
        <f>IF(OR(B4790=0,'Input and Summary Results'!E4372=0),FALSE,'Input and Summary Results'!$E4372)</f>
        <v>5.9113220000000001E-2</v>
      </c>
      <c r="E4790">
        <f t="shared" si="254"/>
        <v>-0.16201318466202222</v>
      </c>
      <c r="F4790">
        <f t="shared" si="255"/>
        <v>3.7255254193393657E-2</v>
      </c>
      <c r="G4790">
        <f>IF('Input and Summary Results'!$J$4="yes",IF(C4790=FALSE,FALSE,IF('Data Transformation'!E4790&lt;$R$10,E4790,$R$10)),IF(C4790=FALSE,FALSE,IF(C4790&lt;$R$10,C4790,$R$10)))</f>
        <v>0.68863138999999995</v>
      </c>
      <c r="H4790">
        <f>IF('Input and Summary Results'!$J$4="yes",'Data Transformation'!F4790,'Data Transformation'!D4790)</f>
        <v>5.9113220000000001E-2</v>
      </c>
      <c r="I4790">
        <f t="shared" si="253"/>
        <v>275</v>
      </c>
    </row>
    <row r="4791" spans="2:9" x14ac:dyDescent="0.25">
      <c r="B4791">
        <f>IF('Input and Summary Results'!D4373=0,FALSE,'Input and Summary Results'!$B4373)</f>
        <v>275</v>
      </c>
      <c r="C4791">
        <f>IF(OR(B4791=0,'Input and Summary Results'!D4373=0,'Input and Summary Results'!D4373=""),FALSE,'Input and Summary Results'!$D4373)</f>
        <v>0.72859437000000005</v>
      </c>
      <c r="D4791">
        <f>IF(OR(B4791=0,'Input and Summary Results'!E4373=0),FALSE,'Input and Summary Results'!$E4373)</f>
        <v>0.11016624999999999</v>
      </c>
      <c r="E4791">
        <f t="shared" si="254"/>
        <v>-0.13751418896478623</v>
      </c>
      <c r="F4791">
        <f t="shared" si="255"/>
        <v>6.5622456703858412E-2</v>
      </c>
      <c r="G4791">
        <f>IF('Input and Summary Results'!$J$4="yes",IF(C4791=FALSE,FALSE,IF('Data Transformation'!E4791&lt;$R$10,E4791,$R$10)),IF(C4791=FALSE,FALSE,IF(C4791&lt;$R$10,C4791,$R$10)))</f>
        <v>0.72859437000000005</v>
      </c>
      <c r="H4791">
        <f>IF('Input and Summary Results'!$J$4="yes",'Data Transformation'!F4791,'Data Transformation'!D4791)</f>
        <v>0.11016624999999999</v>
      </c>
      <c r="I4791">
        <f t="shared" si="253"/>
        <v>275</v>
      </c>
    </row>
    <row r="4792" spans="2:9" x14ac:dyDescent="0.25">
      <c r="B4792">
        <f>IF('Input and Summary Results'!D4374=0,FALSE,'Input and Summary Results'!$B4374)</f>
        <v>275</v>
      </c>
      <c r="C4792">
        <f>IF(OR(B4792=0,'Input and Summary Results'!D4374=0,'Input and Summary Results'!D4374=""),FALSE,'Input and Summary Results'!$D4374)</f>
        <v>0.82549410000000001</v>
      </c>
      <c r="D4792">
        <f>IF(OR(B4792=0,'Input and Summary Results'!E4374=0),FALSE,'Input and Summary Results'!$E4374)</f>
        <v>9.1615630000000003E-2</v>
      </c>
      <c r="E4792">
        <f t="shared" si="254"/>
        <v>-8.3286026394646093E-2</v>
      </c>
      <c r="F4792">
        <f t="shared" si="255"/>
        <v>4.816652647184274E-2</v>
      </c>
      <c r="G4792">
        <f>IF('Input and Summary Results'!$J$4="yes",IF(C4792=FALSE,FALSE,IF('Data Transformation'!E4792&lt;$R$10,E4792,$R$10)),IF(C4792=FALSE,FALSE,IF(C4792&lt;$R$10,C4792,$R$10)))</f>
        <v>0.82549410000000001</v>
      </c>
      <c r="H4792">
        <f>IF('Input and Summary Results'!$J$4="yes",'Data Transformation'!F4792,'Data Transformation'!D4792)</f>
        <v>9.1615630000000003E-2</v>
      </c>
      <c r="I4792">
        <f t="shared" si="253"/>
        <v>275</v>
      </c>
    </row>
    <row r="4793" spans="2:9" x14ac:dyDescent="0.25">
      <c r="B4793">
        <f>IF('Input and Summary Results'!D4375=0,FALSE,'Input and Summary Results'!$B4375)</f>
        <v>275</v>
      </c>
      <c r="C4793">
        <f>IF(OR(B4793=0,'Input and Summary Results'!D4375=0,'Input and Summary Results'!D4375=""),FALSE,'Input and Summary Results'!$D4375)</f>
        <v>0.88997992000000004</v>
      </c>
      <c r="D4793">
        <f>IF(OR(B4793=0,'Input and Summary Results'!E4375=0),FALSE,'Input and Summary Results'!$E4375)</f>
        <v>0.10447048</v>
      </c>
      <c r="E4793">
        <f t="shared" si="254"/>
        <v>-5.0619791929890204E-2</v>
      </c>
      <c r="F4793">
        <f t="shared" si="255"/>
        <v>5.0945181235100223E-2</v>
      </c>
      <c r="G4793">
        <f>IF('Input and Summary Results'!$J$4="yes",IF(C4793=FALSE,FALSE,IF('Data Transformation'!E4793&lt;$R$10,E4793,$R$10)),IF(C4793=FALSE,FALSE,IF(C4793&lt;$R$10,C4793,$R$10)))</f>
        <v>0.88997992000000004</v>
      </c>
      <c r="H4793">
        <f>IF('Input and Summary Results'!$J$4="yes",'Data Transformation'!F4793,'Data Transformation'!D4793)</f>
        <v>0.10447048</v>
      </c>
      <c r="I4793">
        <f t="shared" si="253"/>
        <v>275</v>
      </c>
    </row>
    <row r="4794" spans="2:9" x14ac:dyDescent="0.25">
      <c r="B4794">
        <f>IF('Input and Summary Results'!D4376=0,FALSE,'Input and Summary Results'!$B4376)</f>
        <v>276</v>
      </c>
      <c r="C4794">
        <f>IF(OR(B4794=0,'Input and Summary Results'!D4376=0,'Input and Summary Results'!D4376=""),FALSE,'Input and Summary Results'!$D4376)</f>
        <v>-6.81007E-2</v>
      </c>
      <c r="D4794">
        <f>IF(OR(B4794=0,'Input and Summary Results'!E4376=0),FALSE,'Input and Summary Results'!$E4376)</f>
        <v>6.4560870000000006E-2</v>
      </c>
      <c r="E4794" t="e">
        <f t="shared" si="254"/>
        <v>#NUM!</v>
      </c>
      <c r="F4794">
        <f t="shared" si="255"/>
        <v>-0.41144096286822313</v>
      </c>
      <c r="G4794">
        <f>IF('Input and Summary Results'!$J$4="yes",IF(C4794=FALSE,FALSE,IF('Data Transformation'!E4794&lt;$R$10,E4794,$R$10)),IF(C4794=FALSE,FALSE,IF(C4794&lt;$R$10,C4794,$R$10)))</f>
        <v>-6.81007E-2</v>
      </c>
      <c r="H4794">
        <f>IF('Input and Summary Results'!$J$4="yes",'Data Transformation'!F4794,'Data Transformation'!D4794)</f>
        <v>6.4560870000000006E-2</v>
      </c>
      <c r="I4794">
        <f t="shared" si="253"/>
        <v>276</v>
      </c>
    </row>
    <row r="4795" spans="2:9" x14ac:dyDescent="0.25">
      <c r="B4795">
        <f>IF('Input and Summary Results'!D4377=0,FALSE,'Input and Summary Results'!$B4377)</f>
        <v>276</v>
      </c>
      <c r="C4795">
        <f>IF(OR(B4795=0,'Input and Summary Results'!D4377=0,'Input and Summary Results'!D4377=""),FALSE,'Input and Summary Results'!$D4377)</f>
        <v>-6.7944500000000005E-2</v>
      </c>
      <c r="D4795">
        <f>IF(OR(B4795=0,'Input and Summary Results'!E4377=0),FALSE,'Input and Summary Results'!$E4377)</f>
        <v>8.0768839999999995E-2</v>
      </c>
      <c r="E4795" t="e">
        <f t="shared" si="254"/>
        <v>#NUM!</v>
      </c>
      <c r="F4795">
        <f t="shared" si="255"/>
        <v>-0.51591632229245921</v>
      </c>
      <c r="G4795">
        <f>IF('Input and Summary Results'!$J$4="yes",IF(C4795=FALSE,FALSE,IF('Data Transformation'!E4795&lt;$R$10,E4795,$R$10)),IF(C4795=FALSE,FALSE,IF(C4795&lt;$R$10,C4795,$R$10)))</f>
        <v>-6.7944500000000005E-2</v>
      </c>
      <c r="H4795">
        <f>IF('Input and Summary Results'!$J$4="yes",'Data Transformation'!F4795,'Data Transformation'!D4795)</f>
        <v>8.0768839999999995E-2</v>
      </c>
      <c r="I4795">
        <f t="shared" si="253"/>
        <v>276</v>
      </c>
    </row>
    <row r="4796" spans="2:9" x14ac:dyDescent="0.25">
      <c r="B4796">
        <f>IF('Input and Summary Results'!D4378=0,FALSE,'Input and Summary Results'!$B4378)</f>
        <v>276</v>
      </c>
      <c r="C4796">
        <f>IF(OR(B4796=0,'Input and Summary Results'!D4378=0,'Input and Summary Results'!D4378=""),FALSE,'Input and Summary Results'!$D4378)</f>
        <v>-5.1966499999999999E-2</v>
      </c>
      <c r="D4796">
        <f>IF(OR(B4796=0,'Input and Summary Results'!E4378=0),FALSE,'Input and Summary Results'!$E4378)</f>
        <v>0.12320784</v>
      </c>
      <c r="E4796" t="e">
        <f t="shared" si="254"/>
        <v>#NUM!</v>
      </c>
      <c r="F4796">
        <f t="shared" si="255"/>
        <v>-1.0289744847161153</v>
      </c>
      <c r="G4796">
        <f>IF('Input and Summary Results'!$J$4="yes",IF(C4796=FALSE,FALSE,IF('Data Transformation'!E4796&lt;$R$10,E4796,$R$10)),IF(C4796=FALSE,FALSE,IF(C4796&lt;$R$10,C4796,$R$10)))</f>
        <v>-5.1966499999999999E-2</v>
      </c>
      <c r="H4796">
        <f>IF('Input and Summary Results'!$J$4="yes",'Data Transformation'!F4796,'Data Transformation'!D4796)</f>
        <v>0.12320784</v>
      </c>
      <c r="I4796">
        <f t="shared" si="253"/>
        <v>276</v>
      </c>
    </row>
    <row r="4797" spans="2:9" x14ac:dyDescent="0.25">
      <c r="B4797">
        <f>IF('Input and Summary Results'!D4379=0,FALSE,'Input and Summary Results'!$B4379)</f>
        <v>276</v>
      </c>
      <c r="C4797">
        <f>IF(OR(B4797=0,'Input and Summary Results'!D4379=0,'Input and Summary Results'!D4379=""),FALSE,'Input and Summary Results'!$D4379)</f>
        <v>-2.5878100000000001E-2</v>
      </c>
      <c r="D4797">
        <f>IF(OR(B4797=0,'Input and Summary Results'!E4379=0),FALSE,'Input and Summary Results'!$E4379)</f>
        <v>9.5011390000000001E-2</v>
      </c>
      <c r="E4797" t="e">
        <f t="shared" si="254"/>
        <v>#NUM!</v>
      </c>
      <c r="F4797">
        <f t="shared" si="255"/>
        <v>-1.5934300918537294</v>
      </c>
      <c r="G4797">
        <f>IF('Input and Summary Results'!$J$4="yes",IF(C4797=FALSE,FALSE,IF('Data Transformation'!E4797&lt;$R$10,E4797,$R$10)),IF(C4797=FALSE,FALSE,IF(C4797&lt;$R$10,C4797,$R$10)))</f>
        <v>-2.5878100000000001E-2</v>
      </c>
      <c r="H4797">
        <f>IF('Input and Summary Results'!$J$4="yes",'Data Transformation'!F4797,'Data Transformation'!D4797)</f>
        <v>9.5011390000000001E-2</v>
      </c>
      <c r="I4797">
        <f t="shared" si="253"/>
        <v>276</v>
      </c>
    </row>
    <row r="4798" spans="2:9" x14ac:dyDescent="0.25">
      <c r="B4798">
        <f>IF('Input and Summary Results'!D4380=0,FALSE,'Input and Summary Results'!$B4380)</f>
        <v>276</v>
      </c>
      <c r="C4798">
        <f>IF(OR(B4798=0,'Input and Summary Results'!D4380=0,'Input and Summary Results'!D4380=""),FALSE,'Input and Summary Results'!$D4380)</f>
        <v>-3.6056E-3</v>
      </c>
      <c r="D4798">
        <f>IF(OR(B4798=0,'Input and Summary Results'!E4380=0),FALSE,'Input and Summary Results'!$E4380)</f>
        <v>0.11141208</v>
      </c>
      <c r="E4798" t="e">
        <f t="shared" si="254"/>
        <v>#NUM!</v>
      </c>
      <c r="F4798">
        <f t="shared" si="255"/>
        <v>-13.410484446416683</v>
      </c>
      <c r="G4798">
        <f>IF('Input and Summary Results'!$J$4="yes",IF(C4798=FALSE,FALSE,IF('Data Transformation'!E4798&lt;$R$10,E4798,$R$10)),IF(C4798=FALSE,FALSE,IF(C4798&lt;$R$10,C4798,$R$10)))</f>
        <v>-3.6056E-3</v>
      </c>
      <c r="H4798">
        <f>IF('Input and Summary Results'!$J$4="yes",'Data Transformation'!F4798,'Data Transformation'!D4798)</f>
        <v>0.11141208</v>
      </c>
      <c r="I4798">
        <f t="shared" si="253"/>
        <v>276</v>
      </c>
    </row>
    <row r="4799" spans="2:9" x14ac:dyDescent="0.25">
      <c r="B4799">
        <f>IF('Input and Summary Results'!D4381=0,FALSE,'Input and Summary Results'!$B4381)</f>
        <v>276</v>
      </c>
      <c r="C4799">
        <f>IF(OR(B4799=0,'Input and Summary Results'!D4381=0,'Input and Summary Results'!D4381=""),FALSE,'Input and Summary Results'!$D4381)</f>
        <v>4.81118E-3</v>
      </c>
      <c r="D4799">
        <f>IF(OR(B4799=0,'Input and Summary Results'!E4381=0),FALSE,'Input and Summary Results'!$E4381)</f>
        <v>0.11210512</v>
      </c>
      <c r="E4799">
        <f t="shared" si="254"/>
        <v>-2.3177483945951729</v>
      </c>
      <c r="F4799">
        <f t="shared" si="255"/>
        <v>10.112617295549118</v>
      </c>
      <c r="G4799">
        <f>IF('Input and Summary Results'!$J$4="yes",IF(C4799=FALSE,FALSE,IF('Data Transformation'!E4799&lt;$R$10,E4799,$R$10)),IF(C4799=FALSE,FALSE,IF(C4799&lt;$R$10,C4799,$R$10)))</f>
        <v>4.81118E-3</v>
      </c>
      <c r="H4799">
        <f>IF('Input and Summary Results'!$J$4="yes",'Data Transformation'!F4799,'Data Transformation'!D4799)</f>
        <v>0.11210512</v>
      </c>
      <c r="I4799">
        <f t="shared" si="253"/>
        <v>276</v>
      </c>
    </row>
    <row r="4800" spans="2:9" x14ac:dyDescent="0.25">
      <c r="B4800">
        <f>IF('Input and Summary Results'!D4382=0,FALSE,'Input and Summary Results'!$B4382)</f>
        <v>276</v>
      </c>
      <c r="C4800">
        <f>IF(OR(B4800=0,'Input and Summary Results'!D4382=0,'Input and Summary Results'!D4382=""),FALSE,'Input and Summary Results'!$D4382)</f>
        <v>5.9487180000000001E-2</v>
      </c>
      <c r="D4800">
        <f>IF(OR(B4800=0,'Input and Summary Results'!E4382=0),FALSE,'Input and Summary Results'!$E4382)</f>
        <v>8.2487840000000007E-2</v>
      </c>
      <c r="E4800">
        <f t="shared" si="254"/>
        <v>-1.2255766183916816</v>
      </c>
      <c r="F4800">
        <f t="shared" si="255"/>
        <v>0.6018056757775373</v>
      </c>
      <c r="G4800">
        <f>IF('Input and Summary Results'!$J$4="yes",IF(C4800=FALSE,FALSE,IF('Data Transformation'!E4800&lt;$R$10,E4800,$R$10)),IF(C4800=FALSE,FALSE,IF(C4800&lt;$R$10,C4800,$R$10)))</f>
        <v>5.9487180000000001E-2</v>
      </c>
      <c r="H4800">
        <f>IF('Input and Summary Results'!$J$4="yes",'Data Transformation'!F4800,'Data Transformation'!D4800)</f>
        <v>8.2487840000000007E-2</v>
      </c>
      <c r="I4800">
        <f t="shared" si="253"/>
        <v>276</v>
      </c>
    </row>
    <row r="4801" spans="2:9" x14ac:dyDescent="0.25">
      <c r="B4801">
        <f>IF('Input and Summary Results'!D4383=0,FALSE,'Input and Summary Results'!$B4383)</f>
        <v>276</v>
      </c>
      <c r="C4801">
        <f>IF(OR(B4801=0,'Input and Summary Results'!D4383=0,'Input and Summary Results'!D4383=""),FALSE,'Input and Summary Results'!$D4383)</f>
        <v>6.1344599999999999E-2</v>
      </c>
      <c r="D4801">
        <f>IF(OR(B4801=0,'Input and Summary Results'!E4383=0),FALSE,'Input and Summary Results'!$E4383)</f>
        <v>8.0452040000000002E-2</v>
      </c>
      <c r="E4801">
        <f t="shared" si="254"/>
        <v>-1.2122236610285766</v>
      </c>
      <c r="F4801">
        <f t="shared" si="255"/>
        <v>0.56918107478082824</v>
      </c>
      <c r="G4801">
        <f>IF('Input and Summary Results'!$J$4="yes",IF(C4801=FALSE,FALSE,IF('Data Transformation'!E4801&lt;$R$10,E4801,$R$10)),IF(C4801=FALSE,FALSE,IF(C4801&lt;$R$10,C4801,$R$10)))</f>
        <v>6.1344599999999999E-2</v>
      </c>
      <c r="H4801">
        <f>IF('Input and Summary Results'!$J$4="yes",'Data Transformation'!F4801,'Data Transformation'!D4801)</f>
        <v>8.0452040000000002E-2</v>
      </c>
      <c r="I4801">
        <f t="shared" si="253"/>
        <v>276</v>
      </c>
    </row>
    <row r="4802" spans="2:9" x14ac:dyDescent="0.25">
      <c r="B4802">
        <f>IF('Input and Summary Results'!D4384=0,FALSE,'Input and Summary Results'!$B4384)</f>
        <v>276</v>
      </c>
      <c r="C4802">
        <f>IF(OR(B4802=0,'Input and Summary Results'!D4384=0,'Input and Summary Results'!D4384=""),FALSE,'Input and Summary Results'!$D4384)</f>
        <v>9.311316E-2</v>
      </c>
      <c r="D4802">
        <f>IF(OR(B4802=0,'Input and Summary Results'!E4384=0),FALSE,'Input and Summary Results'!$E4384)</f>
        <v>9.8503170000000001E-2</v>
      </c>
      <c r="E4802">
        <f t="shared" si="254"/>
        <v>-1.0309889343625851</v>
      </c>
      <c r="F4802">
        <f t="shared" si="255"/>
        <v>0.45912281121164827</v>
      </c>
      <c r="G4802">
        <f>IF('Input and Summary Results'!$J$4="yes",IF(C4802=FALSE,FALSE,IF('Data Transformation'!E4802&lt;$R$10,E4802,$R$10)),IF(C4802=FALSE,FALSE,IF(C4802&lt;$R$10,C4802,$R$10)))</f>
        <v>9.311316E-2</v>
      </c>
      <c r="H4802">
        <f>IF('Input and Summary Results'!$J$4="yes",'Data Transformation'!F4802,'Data Transformation'!D4802)</f>
        <v>9.8503170000000001E-2</v>
      </c>
      <c r="I4802">
        <f t="shared" si="253"/>
        <v>276</v>
      </c>
    </row>
    <row r="4803" spans="2:9" x14ac:dyDescent="0.25">
      <c r="B4803">
        <f>IF('Input and Summary Results'!D4385=0,FALSE,'Input and Summary Results'!$B4385)</f>
        <v>276</v>
      </c>
      <c r="C4803">
        <f>IF(OR(B4803=0,'Input and Summary Results'!D4385=0,'Input and Summary Results'!D4385=""),FALSE,'Input and Summary Results'!$D4385)</f>
        <v>9.4455430000000007E-2</v>
      </c>
      <c r="D4803">
        <f>IF(OR(B4803=0,'Input and Summary Results'!E4385=0),FALSE,'Input and Summary Results'!$E4385)</f>
        <v>7.1369370000000001E-2</v>
      </c>
      <c r="E4803">
        <f t="shared" si="254"/>
        <v>-1.0247730705504963</v>
      </c>
      <c r="F4803">
        <f t="shared" si="255"/>
        <v>0.32792510266482294</v>
      </c>
      <c r="G4803">
        <f>IF('Input and Summary Results'!$J$4="yes",IF(C4803=FALSE,FALSE,IF('Data Transformation'!E4803&lt;$R$10,E4803,$R$10)),IF(C4803=FALSE,FALSE,IF(C4803&lt;$R$10,C4803,$R$10)))</f>
        <v>9.4455430000000007E-2</v>
      </c>
      <c r="H4803">
        <f>IF('Input and Summary Results'!$J$4="yes",'Data Transformation'!F4803,'Data Transformation'!D4803)</f>
        <v>7.1369370000000001E-2</v>
      </c>
      <c r="I4803">
        <f t="shared" si="253"/>
        <v>276</v>
      </c>
    </row>
    <row r="4804" spans="2:9" x14ac:dyDescent="0.25">
      <c r="B4804">
        <f>IF('Input and Summary Results'!D4386=0,FALSE,'Input and Summary Results'!$B4386)</f>
        <v>276</v>
      </c>
      <c r="C4804">
        <f>IF(OR(B4804=0,'Input and Summary Results'!D4386=0,'Input and Summary Results'!D4386=""),FALSE,'Input and Summary Results'!$D4386)</f>
        <v>0.10829417</v>
      </c>
      <c r="D4804">
        <f>IF(OR(B4804=0,'Input and Summary Results'!E4386=0),FALSE,'Input and Summary Results'!$E4386)</f>
        <v>7.0937890000000003E-2</v>
      </c>
      <c r="E4804">
        <f t="shared" si="254"/>
        <v>-0.96539492292206186</v>
      </c>
      <c r="F4804">
        <f t="shared" si="255"/>
        <v>0.28429087419941446</v>
      </c>
      <c r="G4804">
        <f>IF('Input and Summary Results'!$J$4="yes",IF(C4804=FALSE,FALSE,IF('Data Transformation'!E4804&lt;$R$10,E4804,$R$10)),IF(C4804=FALSE,FALSE,IF(C4804&lt;$R$10,C4804,$R$10)))</f>
        <v>0.10829417</v>
      </c>
      <c r="H4804">
        <f>IF('Input and Summary Results'!$J$4="yes",'Data Transformation'!F4804,'Data Transformation'!D4804)</f>
        <v>7.0937890000000003E-2</v>
      </c>
      <c r="I4804">
        <f t="shared" si="253"/>
        <v>276</v>
      </c>
    </row>
    <row r="4805" spans="2:9" x14ac:dyDescent="0.25">
      <c r="B4805">
        <f>IF('Input and Summary Results'!D4387=0,FALSE,'Input and Summary Results'!$B4387)</f>
        <v>276</v>
      </c>
      <c r="C4805">
        <f>IF(OR(B4805=0,'Input and Summary Results'!D4387=0,'Input and Summary Results'!D4387=""),FALSE,'Input and Summary Results'!$D4387)</f>
        <v>0.14907198999999999</v>
      </c>
      <c r="D4805">
        <f>IF(OR(B4805=0,'Input and Summary Results'!E4387=0),FALSE,'Input and Summary Results'!$E4387)</f>
        <v>0.10046183</v>
      </c>
      <c r="E4805">
        <f t="shared" si="254"/>
        <v>-0.82660395098834716</v>
      </c>
      <c r="F4805">
        <f t="shared" si="255"/>
        <v>0.29247905136303609</v>
      </c>
      <c r="G4805">
        <f>IF('Input and Summary Results'!$J$4="yes",IF(C4805=FALSE,FALSE,IF('Data Transformation'!E4805&lt;$R$10,E4805,$R$10)),IF(C4805=FALSE,FALSE,IF(C4805&lt;$R$10,C4805,$R$10)))</f>
        <v>0.14907198999999999</v>
      </c>
      <c r="H4805">
        <f>IF('Input and Summary Results'!$J$4="yes",'Data Transformation'!F4805,'Data Transformation'!D4805)</f>
        <v>0.10046183</v>
      </c>
      <c r="I4805">
        <f t="shared" ref="I4805:I4868" si="256">IF(G4805=FALSE,"",B4805)</f>
        <v>276</v>
      </c>
    </row>
    <row r="4806" spans="2:9" x14ac:dyDescent="0.25">
      <c r="B4806">
        <f>IF('Input and Summary Results'!D4388=0,FALSE,'Input and Summary Results'!$B4388)</f>
        <v>276</v>
      </c>
      <c r="C4806">
        <f>IF(OR(B4806=0,'Input and Summary Results'!D4388=0,'Input and Summary Results'!D4388=""),FALSE,'Input and Summary Results'!$D4388)</f>
        <v>0.53573413000000003</v>
      </c>
      <c r="D4806">
        <f>IF(OR(B4806=0,'Input and Summary Results'!E4388=0),FALSE,'Input and Summary Results'!$E4388)</f>
        <v>6.8466369999999999E-2</v>
      </c>
      <c r="E4806">
        <f t="shared" si="254"/>
        <v>-0.27105068515876285</v>
      </c>
      <c r="F4806">
        <f t="shared" si="255"/>
        <v>5.5464833983976336E-2</v>
      </c>
      <c r="G4806">
        <f>IF('Input and Summary Results'!$J$4="yes",IF(C4806=FALSE,FALSE,IF('Data Transformation'!E4806&lt;$R$10,E4806,$R$10)),IF(C4806=FALSE,FALSE,IF(C4806&lt;$R$10,C4806,$R$10)))</f>
        <v>0.53573413000000003</v>
      </c>
      <c r="H4806">
        <f>IF('Input and Summary Results'!$J$4="yes",'Data Transformation'!F4806,'Data Transformation'!D4806)</f>
        <v>6.8466369999999999E-2</v>
      </c>
      <c r="I4806">
        <f t="shared" si="256"/>
        <v>276</v>
      </c>
    </row>
    <row r="4807" spans="2:9" x14ac:dyDescent="0.25">
      <c r="B4807">
        <f>IF('Input and Summary Results'!D4389=0,FALSE,'Input and Summary Results'!$B4389)</f>
        <v>276</v>
      </c>
      <c r="C4807">
        <f>IF(OR(B4807=0,'Input and Summary Results'!D4389=0,'Input and Summary Results'!D4389=""),FALSE,'Input and Summary Results'!$D4389)</f>
        <v>0.88065545000000001</v>
      </c>
      <c r="D4807">
        <f>IF(OR(B4807=0,'Input and Summary Results'!E4389=0),FALSE,'Input and Summary Results'!$E4389)</f>
        <v>4.8298090000000002E-2</v>
      </c>
      <c r="E4807">
        <f t="shared" si="254"/>
        <v>-5.5193972895500348E-2</v>
      </c>
      <c r="F4807">
        <f t="shared" si="255"/>
        <v>2.3802011399577442E-2</v>
      </c>
      <c r="G4807">
        <f>IF('Input and Summary Results'!$J$4="yes",IF(C4807=FALSE,FALSE,IF('Data Transformation'!E4807&lt;$R$10,E4807,$R$10)),IF(C4807=FALSE,FALSE,IF(C4807&lt;$R$10,C4807,$R$10)))</f>
        <v>0.88065545000000001</v>
      </c>
      <c r="H4807">
        <f>IF('Input and Summary Results'!$J$4="yes",'Data Transformation'!F4807,'Data Transformation'!D4807)</f>
        <v>4.8298090000000002E-2</v>
      </c>
      <c r="I4807">
        <f t="shared" si="256"/>
        <v>276</v>
      </c>
    </row>
    <row r="4808" spans="2:9" x14ac:dyDescent="0.25">
      <c r="B4808">
        <f>IF('Input and Summary Results'!D4390=0,FALSE,'Input and Summary Results'!$B4390)</f>
        <v>276</v>
      </c>
      <c r="C4808">
        <f>IF(OR(B4808=0,'Input and Summary Results'!D4390=0,'Input and Summary Results'!D4390=""),FALSE,'Input and Summary Results'!$D4390)</f>
        <v>1.0062265500000001</v>
      </c>
      <c r="D4808">
        <f>IF(OR(B4808=0,'Input and Summary Results'!E4390=0),FALSE,'Input and Summary Results'!$E4390)</f>
        <v>0.10493258</v>
      </c>
      <c r="E4808">
        <f t="shared" si="254"/>
        <v>2.6957723083268301E-3</v>
      </c>
      <c r="F4808">
        <f t="shared" si="255"/>
        <v>4.5258932712518865E-2</v>
      </c>
      <c r="G4808">
        <f>IF('Input and Summary Results'!$J$4="yes",IF(C4808=FALSE,FALSE,IF('Data Transformation'!E4808&lt;$R$10,E4808,$R$10)),IF(C4808=FALSE,FALSE,IF(C4808&lt;$R$10,C4808,$R$10)))</f>
        <v>1.0062265500000001</v>
      </c>
      <c r="H4808">
        <f>IF('Input and Summary Results'!$J$4="yes",'Data Transformation'!F4808,'Data Transformation'!D4808)</f>
        <v>0.10493258</v>
      </c>
      <c r="I4808">
        <f t="shared" si="256"/>
        <v>276</v>
      </c>
    </row>
    <row r="4809" spans="2:9" x14ac:dyDescent="0.25">
      <c r="B4809">
        <f>IF('Input and Summary Results'!D4391=0,FALSE,'Input and Summary Results'!$B4391)</f>
        <v>277</v>
      </c>
      <c r="C4809">
        <f>IF(OR(B4809=0,'Input and Summary Results'!D4391=0,'Input and Summary Results'!D4391=""),FALSE,'Input and Summary Results'!$D4391)</f>
        <v>-3.35962E-2</v>
      </c>
      <c r="D4809">
        <f>IF(OR(B4809=0,'Input and Summary Results'!E4391=0),FALSE,'Input and Summary Results'!$E4391)</f>
        <v>5.2959289999999999E-2</v>
      </c>
      <c r="E4809" t="e">
        <f t="shared" si="254"/>
        <v>#NUM!</v>
      </c>
      <c r="F4809">
        <f t="shared" si="255"/>
        <v>-0.68413486822914493</v>
      </c>
      <c r="G4809">
        <f>IF('Input and Summary Results'!$J$4="yes",IF(C4809=FALSE,FALSE,IF('Data Transformation'!E4809&lt;$R$10,E4809,$R$10)),IF(C4809=FALSE,FALSE,IF(C4809&lt;$R$10,C4809,$R$10)))</f>
        <v>-3.35962E-2</v>
      </c>
      <c r="H4809">
        <f>IF('Input and Summary Results'!$J$4="yes",'Data Transformation'!F4809,'Data Transformation'!D4809)</f>
        <v>5.2959289999999999E-2</v>
      </c>
      <c r="I4809">
        <f t="shared" si="256"/>
        <v>277</v>
      </c>
    </row>
    <row r="4810" spans="2:9" x14ac:dyDescent="0.25">
      <c r="B4810">
        <f>IF('Input and Summary Results'!D4392=0,FALSE,'Input and Summary Results'!$B4392)</f>
        <v>277</v>
      </c>
      <c r="C4810">
        <f>IF(OR(B4810=0,'Input and Summary Results'!D4392=0,'Input and Summary Results'!D4392=""),FALSE,'Input and Summary Results'!$D4392)</f>
        <v>-1.07776E-2</v>
      </c>
      <c r="D4810">
        <f>IF(OR(B4810=0,'Input and Summary Results'!E4392=0),FALSE,'Input and Summary Results'!$E4392)</f>
        <v>6.8334229999999996E-2</v>
      </c>
      <c r="E4810" t="e">
        <f t="shared" si="254"/>
        <v>#NUM!</v>
      </c>
      <c r="F4810">
        <f t="shared" si="255"/>
        <v>-2.7517309809233965</v>
      </c>
      <c r="G4810">
        <f>IF('Input and Summary Results'!$J$4="yes",IF(C4810=FALSE,FALSE,IF('Data Transformation'!E4810&lt;$R$10,E4810,$R$10)),IF(C4810=FALSE,FALSE,IF(C4810&lt;$R$10,C4810,$R$10)))</f>
        <v>-1.07776E-2</v>
      </c>
      <c r="H4810">
        <f>IF('Input and Summary Results'!$J$4="yes",'Data Transformation'!F4810,'Data Transformation'!D4810)</f>
        <v>6.8334229999999996E-2</v>
      </c>
      <c r="I4810">
        <f t="shared" si="256"/>
        <v>277</v>
      </c>
    </row>
    <row r="4811" spans="2:9" x14ac:dyDescent="0.25">
      <c r="B4811">
        <f>IF('Input and Summary Results'!D4393=0,FALSE,'Input and Summary Results'!$B4393)</f>
        <v>277</v>
      </c>
      <c r="C4811">
        <f>IF(OR(B4811=0,'Input and Summary Results'!D4393=0,'Input and Summary Results'!D4393=""),FALSE,'Input and Summary Results'!$D4393)</f>
        <v>0.38386852999999999</v>
      </c>
      <c r="D4811">
        <f>IF(OR(B4811=0,'Input and Summary Results'!E4393=0),FALSE,'Input and Summary Results'!$E4393)</f>
        <v>5.892588E-2</v>
      </c>
      <c r="E4811">
        <f t="shared" si="254"/>
        <v>-0.41581749040293581</v>
      </c>
      <c r="F4811">
        <f t="shared" si="255"/>
        <v>6.6621329755789049E-2</v>
      </c>
      <c r="G4811">
        <f>IF('Input and Summary Results'!$J$4="yes",IF(C4811=FALSE,FALSE,IF('Data Transformation'!E4811&lt;$R$10,E4811,$R$10)),IF(C4811=FALSE,FALSE,IF(C4811&lt;$R$10,C4811,$R$10)))</f>
        <v>0.38386852999999999</v>
      </c>
      <c r="H4811">
        <f>IF('Input and Summary Results'!$J$4="yes",'Data Transformation'!F4811,'Data Transformation'!D4811)</f>
        <v>5.892588E-2</v>
      </c>
      <c r="I4811">
        <f t="shared" si="256"/>
        <v>277</v>
      </c>
    </row>
    <row r="4812" spans="2:9" x14ac:dyDescent="0.25">
      <c r="B4812">
        <f>IF('Input and Summary Results'!D4394=0,FALSE,'Input and Summary Results'!$B4394)</f>
        <v>277</v>
      </c>
      <c r="C4812">
        <f>IF(OR(B4812=0,'Input and Summary Results'!D4394=0,'Input and Summary Results'!D4394=""),FALSE,'Input and Summary Results'!$D4394)</f>
        <v>0.45008599999999999</v>
      </c>
      <c r="D4812">
        <f>IF(OR(B4812=0,'Input and Summary Results'!E4394=0),FALSE,'Input and Summary Results'!$E4394)</f>
        <v>4.1841139999999999E-2</v>
      </c>
      <c r="E4812">
        <f t="shared" si="254"/>
        <v>-0.34670449565362793</v>
      </c>
      <c r="F4812">
        <f t="shared" si="255"/>
        <v>4.0345744502161808E-2</v>
      </c>
      <c r="G4812">
        <f>IF('Input and Summary Results'!$J$4="yes",IF(C4812=FALSE,FALSE,IF('Data Transformation'!E4812&lt;$R$10,E4812,$R$10)),IF(C4812=FALSE,FALSE,IF(C4812&lt;$R$10,C4812,$R$10)))</f>
        <v>0.45008599999999999</v>
      </c>
      <c r="H4812">
        <f>IF('Input and Summary Results'!$J$4="yes",'Data Transformation'!F4812,'Data Transformation'!D4812)</f>
        <v>4.1841139999999999E-2</v>
      </c>
      <c r="I4812">
        <f t="shared" si="256"/>
        <v>277</v>
      </c>
    </row>
    <row r="4813" spans="2:9" x14ac:dyDescent="0.25">
      <c r="B4813">
        <f>IF('Input and Summary Results'!D4395=0,FALSE,'Input and Summary Results'!$B4395)</f>
        <v>277</v>
      </c>
      <c r="C4813">
        <f>IF(OR(B4813=0,'Input and Summary Results'!D4395=0,'Input and Summary Results'!D4395=""),FALSE,'Input and Summary Results'!$D4395)</f>
        <v>0.57055175999999996</v>
      </c>
      <c r="D4813">
        <f>IF(OR(B4813=0,'Input and Summary Results'!E4395=0),FALSE,'Input and Summary Results'!$E4395)</f>
        <v>6.5576280000000001E-2</v>
      </c>
      <c r="E4813">
        <f t="shared" si="254"/>
        <v>-0.24370495060999045</v>
      </c>
      <c r="F4813">
        <f t="shared" si="255"/>
        <v>4.9881724175208926E-2</v>
      </c>
      <c r="G4813">
        <f>IF('Input and Summary Results'!$J$4="yes",IF(C4813=FALSE,FALSE,IF('Data Transformation'!E4813&lt;$R$10,E4813,$R$10)),IF(C4813=FALSE,FALSE,IF(C4813&lt;$R$10,C4813,$R$10)))</f>
        <v>0.57055175999999996</v>
      </c>
      <c r="H4813">
        <f>IF('Input and Summary Results'!$J$4="yes",'Data Transformation'!F4813,'Data Transformation'!D4813)</f>
        <v>6.5576280000000001E-2</v>
      </c>
      <c r="I4813">
        <f t="shared" si="256"/>
        <v>277</v>
      </c>
    </row>
    <row r="4814" spans="2:9" x14ac:dyDescent="0.25">
      <c r="B4814">
        <f>IF('Input and Summary Results'!D4396=0,FALSE,'Input and Summary Results'!$B4396)</f>
        <v>277</v>
      </c>
      <c r="C4814">
        <f>IF(OR(B4814=0,'Input and Summary Results'!D4396=0,'Input and Summary Results'!D4396=""),FALSE,'Input and Summary Results'!$D4396)</f>
        <v>0.57707017999999999</v>
      </c>
      <c r="D4814">
        <f>IF(OR(B4814=0,'Input and Summary Results'!E4396=0),FALSE,'Input and Summary Results'!$E4396)</f>
        <v>6.8748100000000006E-2</v>
      </c>
      <c r="E4814">
        <f t="shared" si="254"/>
        <v>-0.23877136720243788</v>
      </c>
      <c r="F4814">
        <f t="shared" si="255"/>
        <v>5.170372068090575E-2</v>
      </c>
      <c r="G4814">
        <f>IF('Input and Summary Results'!$J$4="yes",IF(C4814=FALSE,FALSE,IF('Data Transformation'!E4814&lt;$R$10,E4814,$R$10)),IF(C4814=FALSE,FALSE,IF(C4814&lt;$R$10,C4814,$R$10)))</f>
        <v>0.57707017999999999</v>
      </c>
      <c r="H4814">
        <f>IF('Input and Summary Results'!$J$4="yes",'Data Transformation'!F4814,'Data Transformation'!D4814)</f>
        <v>6.8748100000000006E-2</v>
      </c>
      <c r="I4814">
        <f t="shared" si="256"/>
        <v>277</v>
      </c>
    </row>
    <row r="4815" spans="2:9" x14ac:dyDescent="0.25">
      <c r="B4815">
        <f>IF('Input and Summary Results'!D4397=0,FALSE,'Input and Summary Results'!$B4397)</f>
        <v>277</v>
      </c>
      <c r="C4815">
        <f>IF(OR(B4815=0,'Input and Summary Results'!D4397=0,'Input and Summary Results'!D4397=""),FALSE,'Input and Summary Results'!$D4397)</f>
        <v>0.71732761</v>
      </c>
      <c r="D4815">
        <f>IF(OR(B4815=0,'Input and Summary Results'!E4397=0),FALSE,'Input and Summary Results'!$E4397)</f>
        <v>4.704498E-2</v>
      </c>
      <c r="E4815">
        <f t="shared" si="254"/>
        <v>-0.14428245281174307</v>
      </c>
      <c r="F4815">
        <f t="shared" si="255"/>
        <v>2.8463314440106382E-2</v>
      </c>
      <c r="G4815">
        <f>IF('Input and Summary Results'!$J$4="yes",IF(C4815=FALSE,FALSE,IF('Data Transformation'!E4815&lt;$R$10,E4815,$R$10)),IF(C4815=FALSE,FALSE,IF(C4815&lt;$R$10,C4815,$R$10)))</f>
        <v>0.71732761</v>
      </c>
      <c r="H4815">
        <f>IF('Input and Summary Results'!$J$4="yes",'Data Transformation'!F4815,'Data Transformation'!D4815)</f>
        <v>4.704498E-2</v>
      </c>
      <c r="I4815">
        <f t="shared" si="256"/>
        <v>277</v>
      </c>
    </row>
    <row r="4816" spans="2:9" x14ac:dyDescent="0.25">
      <c r="B4816">
        <f>IF('Input and Summary Results'!D4398=0,FALSE,'Input and Summary Results'!$B4398)</f>
        <v>277</v>
      </c>
      <c r="C4816">
        <f>IF(OR(B4816=0,'Input and Summary Results'!D4398=0,'Input and Summary Results'!D4398=""),FALSE,'Input and Summary Results'!$D4398)</f>
        <v>0.72795244999999997</v>
      </c>
      <c r="D4816">
        <f>IF(OR(B4816=0,'Input and Summary Results'!E4398=0),FALSE,'Input and Summary Results'!$E4398)</f>
        <v>4.0647200000000001E-2</v>
      </c>
      <c r="E4816">
        <f t="shared" si="254"/>
        <v>-0.13789698796313568</v>
      </c>
      <c r="F4816">
        <f t="shared" si="255"/>
        <v>2.4233567453478589E-2</v>
      </c>
      <c r="G4816">
        <f>IF('Input and Summary Results'!$J$4="yes",IF(C4816=FALSE,FALSE,IF('Data Transformation'!E4816&lt;$R$10,E4816,$R$10)),IF(C4816=FALSE,FALSE,IF(C4816&lt;$R$10,C4816,$R$10)))</f>
        <v>0.72795244999999997</v>
      </c>
      <c r="H4816">
        <f>IF('Input and Summary Results'!$J$4="yes",'Data Transformation'!F4816,'Data Transformation'!D4816)</f>
        <v>4.0647200000000001E-2</v>
      </c>
      <c r="I4816">
        <f t="shared" si="256"/>
        <v>277</v>
      </c>
    </row>
    <row r="4817" spans="2:9" x14ac:dyDescent="0.25">
      <c r="B4817">
        <f>IF('Input and Summary Results'!D4399=0,FALSE,'Input and Summary Results'!$B4399)</f>
        <v>277</v>
      </c>
      <c r="C4817">
        <f>IF(OR(B4817=0,'Input and Summary Results'!D4399=0,'Input and Summary Results'!D4399=""),FALSE,'Input and Summary Results'!$D4399)</f>
        <v>0.78789454000000003</v>
      </c>
      <c r="D4817">
        <f>IF(OR(B4817=0,'Input and Summary Results'!E4399=0),FALSE,'Input and Summary Results'!$E4399)</f>
        <v>4.6891549999999997E-2</v>
      </c>
      <c r="E4817">
        <f t="shared" si="254"/>
        <v>-0.10353190911088316</v>
      </c>
      <c r="F4817">
        <f t="shared" si="255"/>
        <v>2.5829513553933241E-2</v>
      </c>
      <c r="G4817">
        <f>IF('Input and Summary Results'!$J$4="yes",IF(C4817=FALSE,FALSE,IF('Data Transformation'!E4817&lt;$R$10,E4817,$R$10)),IF(C4817=FALSE,FALSE,IF(C4817&lt;$R$10,C4817,$R$10)))</f>
        <v>0.78789454000000003</v>
      </c>
      <c r="H4817">
        <f>IF('Input and Summary Results'!$J$4="yes",'Data Transformation'!F4817,'Data Transformation'!D4817)</f>
        <v>4.6891549999999997E-2</v>
      </c>
      <c r="I4817">
        <f t="shared" si="256"/>
        <v>277</v>
      </c>
    </row>
    <row r="4818" spans="2:9" x14ac:dyDescent="0.25">
      <c r="B4818">
        <f>IF('Input and Summary Results'!D4400=0,FALSE,'Input and Summary Results'!$B4400)</f>
        <v>277</v>
      </c>
      <c r="C4818">
        <f>IF(OR(B4818=0,'Input and Summary Results'!D4400=0,'Input and Summary Results'!D4400=""),FALSE,'Input and Summary Results'!$D4400)</f>
        <v>0.87783054000000005</v>
      </c>
      <c r="D4818">
        <f>IF(OR(B4818=0,'Input and Summary Results'!E4400=0),FALSE,'Input and Summary Results'!$E4400)</f>
        <v>5.656046E-2</v>
      </c>
      <c r="E4818">
        <f t="shared" si="254"/>
        <v>-5.6589313986879941E-2</v>
      </c>
      <c r="F4818">
        <f t="shared" si="255"/>
        <v>2.7963528860593067E-2</v>
      </c>
      <c r="G4818">
        <f>IF('Input and Summary Results'!$J$4="yes",IF(C4818=FALSE,FALSE,IF('Data Transformation'!E4818&lt;$R$10,E4818,$R$10)),IF(C4818=FALSE,FALSE,IF(C4818&lt;$R$10,C4818,$R$10)))</f>
        <v>0.87783054000000005</v>
      </c>
      <c r="H4818">
        <f>IF('Input and Summary Results'!$J$4="yes",'Data Transformation'!F4818,'Data Transformation'!D4818)</f>
        <v>5.656046E-2</v>
      </c>
      <c r="I4818">
        <f t="shared" si="256"/>
        <v>277</v>
      </c>
    </row>
    <row r="4819" spans="2:9" x14ac:dyDescent="0.25">
      <c r="B4819">
        <f>IF('Input and Summary Results'!D4401=0,FALSE,'Input and Summary Results'!$B4401)</f>
        <v>277</v>
      </c>
      <c r="C4819">
        <f>IF(OR(B4819=0,'Input and Summary Results'!D4401=0,'Input and Summary Results'!D4401=""),FALSE,'Input and Summary Results'!$D4401)</f>
        <v>0.89288687</v>
      </c>
      <c r="D4819">
        <f>IF(OR(B4819=0,'Input and Summary Results'!E4401=0),FALSE,'Input and Summary Results'!$E4401)</f>
        <v>6.292797E-2</v>
      </c>
      <c r="E4819">
        <f t="shared" si="254"/>
        <v>-4.9203563336689411E-2</v>
      </c>
      <c r="F4819">
        <f t="shared" si="255"/>
        <v>3.0587009281478176E-2</v>
      </c>
      <c r="G4819">
        <f>IF('Input and Summary Results'!$J$4="yes",IF(C4819=FALSE,FALSE,IF('Data Transformation'!E4819&lt;$R$10,E4819,$R$10)),IF(C4819=FALSE,FALSE,IF(C4819&lt;$R$10,C4819,$R$10)))</f>
        <v>0.89288687</v>
      </c>
      <c r="H4819">
        <f>IF('Input and Summary Results'!$J$4="yes",'Data Transformation'!F4819,'Data Transformation'!D4819)</f>
        <v>6.292797E-2</v>
      </c>
      <c r="I4819">
        <f t="shared" si="256"/>
        <v>277</v>
      </c>
    </row>
    <row r="4820" spans="2:9" x14ac:dyDescent="0.25">
      <c r="B4820">
        <f>IF('Input and Summary Results'!D4402=0,FALSE,'Input and Summary Results'!$B4402)</f>
        <v>277</v>
      </c>
      <c r="C4820">
        <f>IF(OR(B4820=0,'Input and Summary Results'!D4402=0,'Input and Summary Results'!D4402=""),FALSE,'Input and Summary Results'!$D4402)</f>
        <v>0.91950114000000005</v>
      </c>
      <c r="D4820">
        <f>IF(OR(B4820=0,'Input and Summary Results'!E4402=0),FALSE,'Input and Summary Results'!$E4402)</f>
        <v>4.186525E-2</v>
      </c>
      <c r="E4820">
        <f t="shared" si="254"/>
        <v>-3.644772798609678E-2</v>
      </c>
      <c r="F4820">
        <f t="shared" si="255"/>
        <v>1.9760191379425585E-2</v>
      </c>
      <c r="G4820">
        <f>IF('Input and Summary Results'!$J$4="yes",IF(C4820=FALSE,FALSE,IF('Data Transformation'!E4820&lt;$R$10,E4820,$R$10)),IF(C4820=FALSE,FALSE,IF(C4820&lt;$R$10,C4820,$R$10)))</f>
        <v>0.91950114000000005</v>
      </c>
      <c r="H4820">
        <f>IF('Input and Summary Results'!$J$4="yes",'Data Transformation'!F4820,'Data Transformation'!D4820)</f>
        <v>4.186525E-2</v>
      </c>
      <c r="I4820">
        <f t="shared" si="256"/>
        <v>277</v>
      </c>
    </row>
    <row r="4821" spans="2:9" x14ac:dyDescent="0.25">
      <c r="B4821">
        <f>IF('Input and Summary Results'!D4403=0,FALSE,'Input and Summary Results'!$B4403)</f>
        <v>277</v>
      </c>
      <c r="C4821">
        <f>IF(OR(B4821=0,'Input and Summary Results'!D4403=0,'Input and Summary Results'!D4403=""),FALSE,'Input and Summary Results'!$D4403)</f>
        <v>0.95220855999999998</v>
      </c>
      <c r="D4821">
        <f>IF(OR(B4821=0,'Input and Summary Results'!E4403=0),FALSE,'Input and Summary Results'!$E4403)</f>
        <v>5.8955899999999999E-2</v>
      </c>
      <c r="E4821">
        <f t="shared" si="254"/>
        <v>-2.1267918698459138E-2</v>
      </c>
      <c r="F4821">
        <f t="shared" si="255"/>
        <v>2.6871067615691253E-2</v>
      </c>
      <c r="G4821">
        <f>IF('Input and Summary Results'!$J$4="yes",IF(C4821=FALSE,FALSE,IF('Data Transformation'!E4821&lt;$R$10,E4821,$R$10)),IF(C4821=FALSE,FALSE,IF(C4821&lt;$R$10,C4821,$R$10)))</f>
        <v>0.95220855999999998</v>
      </c>
      <c r="H4821">
        <f>IF('Input and Summary Results'!$J$4="yes",'Data Transformation'!F4821,'Data Transformation'!D4821)</f>
        <v>5.8955899999999999E-2</v>
      </c>
      <c r="I4821">
        <f t="shared" si="256"/>
        <v>277</v>
      </c>
    </row>
    <row r="4822" spans="2:9" x14ac:dyDescent="0.25">
      <c r="B4822">
        <f>IF('Input and Summary Results'!D4404=0,FALSE,'Input and Summary Results'!$B4404)</f>
        <v>277</v>
      </c>
      <c r="C4822">
        <f>IF(OR(B4822=0,'Input and Summary Results'!D4404=0,'Input and Summary Results'!D4404=""),FALSE,'Input and Summary Results'!$D4404)</f>
        <v>0.97616689999999995</v>
      </c>
      <c r="D4822">
        <f>IF(OR(B4822=0,'Input and Summary Results'!E4404=0),FALSE,'Input and Summary Results'!$E4404)</f>
        <v>5.9902280000000002E-2</v>
      </c>
      <c r="E4822">
        <f t="shared" si="254"/>
        <v>-1.0475922546190359E-2</v>
      </c>
      <c r="F4822">
        <f t="shared" si="255"/>
        <v>2.663232027228131E-2</v>
      </c>
      <c r="G4822">
        <f>IF('Input and Summary Results'!$J$4="yes",IF(C4822=FALSE,FALSE,IF('Data Transformation'!E4822&lt;$R$10,E4822,$R$10)),IF(C4822=FALSE,FALSE,IF(C4822&lt;$R$10,C4822,$R$10)))</f>
        <v>0.97616689999999995</v>
      </c>
      <c r="H4822">
        <f>IF('Input and Summary Results'!$J$4="yes",'Data Transformation'!F4822,'Data Transformation'!D4822)</f>
        <v>5.9902280000000002E-2</v>
      </c>
      <c r="I4822">
        <f t="shared" si="256"/>
        <v>277</v>
      </c>
    </row>
    <row r="4823" spans="2:9" x14ac:dyDescent="0.25">
      <c r="B4823">
        <f>IF('Input and Summary Results'!D4405=0,FALSE,'Input and Summary Results'!$B4405)</f>
        <v>277</v>
      </c>
      <c r="C4823">
        <f>IF(OR(B4823=0,'Input and Summary Results'!D4405=0,'Input and Summary Results'!D4405=""),FALSE,'Input and Summary Results'!$D4405)</f>
        <v>0.99032432999999997</v>
      </c>
      <c r="D4823">
        <f>IF(OR(B4823=0,'Input and Summary Results'!E4405=0),FALSE,'Input and Summary Results'!$E4405)</f>
        <v>5.2422990000000003E-2</v>
      </c>
      <c r="E4823">
        <f t="shared" si="254"/>
        <v>-4.2225511984884173E-3</v>
      </c>
      <c r="F4823">
        <f t="shared" si="255"/>
        <v>2.2973865198283074E-2</v>
      </c>
      <c r="G4823">
        <f>IF('Input and Summary Results'!$J$4="yes",IF(C4823=FALSE,FALSE,IF('Data Transformation'!E4823&lt;$R$10,E4823,$R$10)),IF(C4823=FALSE,FALSE,IF(C4823&lt;$R$10,C4823,$R$10)))</f>
        <v>0.99032432999999997</v>
      </c>
      <c r="H4823">
        <f>IF('Input and Summary Results'!$J$4="yes",'Data Transformation'!F4823,'Data Transformation'!D4823)</f>
        <v>5.2422990000000003E-2</v>
      </c>
      <c r="I4823">
        <f t="shared" si="256"/>
        <v>277</v>
      </c>
    </row>
    <row r="4824" spans="2:9" x14ac:dyDescent="0.25">
      <c r="B4824">
        <f>IF('Input and Summary Results'!D4406=0,FALSE,'Input and Summary Results'!$B4406)</f>
        <v>277</v>
      </c>
      <c r="C4824">
        <f>IF(OR(B4824=0,'Input and Summary Results'!D4406=0,'Input and Summary Results'!D4406=""),FALSE,'Input and Summary Results'!$D4406)</f>
        <v>1.0411949599999999</v>
      </c>
      <c r="D4824">
        <f>IF(OR(B4824=0,'Input and Summary Results'!E4406=0),FALSE,'Input and Summary Results'!$E4406)</f>
        <v>5.7929550000000003E-2</v>
      </c>
      <c r="E4824">
        <f t="shared" si="254"/>
        <v>1.7532057199888783E-2</v>
      </c>
      <c r="F4824">
        <f t="shared" si="255"/>
        <v>2.4146702266019424E-2</v>
      </c>
      <c r="G4824">
        <f>IF('Input and Summary Results'!$J$4="yes",IF(C4824=FALSE,FALSE,IF('Data Transformation'!E4824&lt;$R$10,E4824,$R$10)),IF(C4824=FALSE,FALSE,IF(C4824&lt;$R$10,C4824,$R$10)))</f>
        <v>1.0411949599999999</v>
      </c>
      <c r="H4824">
        <f>IF('Input and Summary Results'!$J$4="yes",'Data Transformation'!F4824,'Data Transformation'!D4824)</f>
        <v>5.7929550000000003E-2</v>
      </c>
      <c r="I4824">
        <f t="shared" si="256"/>
        <v>277</v>
      </c>
    </row>
    <row r="4825" spans="2:9" x14ac:dyDescent="0.25">
      <c r="B4825">
        <f>IF('Input and Summary Results'!D4407=0,FALSE,'Input and Summary Results'!$B4407)</f>
        <v>278</v>
      </c>
      <c r="C4825">
        <f>IF(OR(B4825=0,'Input and Summary Results'!D4407=0,'Input and Summary Results'!D4407=""),FALSE,'Input and Summary Results'!$D4407)</f>
        <v>-2.8851999999999999E-2</v>
      </c>
      <c r="D4825">
        <f>IF(OR(B4825=0,'Input and Summary Results'!E4407=0),FALSE,'Input and Summary Results'!$E4407)</f>
        <v>4.3761670000000003E-2</v>
      </c>
      <c r="E4825" t="e">
        <f t="shared" si="254"/>
        <v>#NUM!</v>
      </c>
      <c r="F4825">
        <f t="shared" si="255"/>
        <v>-0.65827550187162076</v>
      </c>
      <c r="G4825">
        <f>IF('Input and Summary Results'!$J$4="yes",IF(C4825=FALSE,FALSE,IF('Data Transformation'!E4825&lt;$R$10,E4825,$R$10)),IF(C4825=FALSE,FALSE,IF(C4825&lt;$R$10,C4825,$R$10)))</f>
        <v>-2.8851999999999999E-2</v>
      </c>
      <c r="H4825">
        <f>IF('Input and Summary Results'!$J$4="yes",'Data Transformation'!F4825,'Data Transformation'!D4825)</f>
        <v>4.3761670000000003E-2</v>
      </c>
      <c r="I4825">
        <f t="shared" si="256"/>
        <v>278</v>
      </c>
    </row>
    <row r="4826" spans="2:9" x14ac:dyDescent="0.25">
      <c r="B4826">
        <f>IF('Input and Summary Results'!D4408=0,FALSE,'Input and Summary Results'!$B4408)</f>
        <v>278</v>
      </c>
      <c r="C4826">
        <f>IF(OR(B4826=0,'Input and Summary Results'!D4408=0,'Input and Summary Results'!D4408=""),FALSE,'Input and Summary Results'!$D4408)</f>
        <v>2.1505929999999999E-2</v>
      </c>
      <c r="D4826">
        <f>IF(OR(B4826=0,'Input and Summary Results'!E4408=0),FALSE,'Input and Summary Results'!$E4408)</f>
        <v>4.623377E-2</v>
      </c>
      <c r="E4826">
        <f t="shared" si="254"/>
        <v>-1.667441772122441</v>
      </c>
      <c r="F4826">
        <f t="shared" si="255"/>
        <v>0.93301969177803523</v>
      </c>
      <c r="G4826">
        <f>IF('Input and Summary Results'!$J$4="yes",IF(C4826=FALSE,FALSE,IF('Data Transformation'!E4826&lt;$R$10,E4826,$R$10)),IF(C4826=FALSE,FALSE,IF(C4826&lt;$R$10,C4826,$R$10)))</f>
        <v>2.1505929999999999E-2</v>
      </c>
      <c r="H4826">
        <f>IF('Input and Summary Results'!$J$4="yes",'Data Transformation'!F4826,'Data Transformation'!D4826)</f>
        <v>4.623377E-2</v>
      </c>
      <c r="I4826">
        <f t="shared" si="256"/>
        <v>278</v>
      </c>
    </row>
    <row r="4827" spans="2:9" x14ac:dyDescent="0.25">
      <c r="B4827">
        <f>IF('Input and Summary Results'!D4409=0,FALSE,'Input and Summary Results'!$B4409)</f>
        <v>278</v>
      </c>
      <c r="C4827">
        <f>IF(OR(B4827=0,'Input and Summary Results'!D4409=0,'Input and Summary Results'!D4409=""),FALSE,'Input and Summary Results'!$D4409)</f>
        <v>2.362448E-2</v>
      </c>
      <c r="D4827">
        <f>IF(OR(B4827=0,'Input and Summary Results'!E4409=0),FALSE,'Input and Summary Results'!$E4409)</f>
        <v>6.4511280000000004E-2</v>
      </c>
      <c r="E4827">
        <f t="shared" si="254"/>
        <v>-1.6266377419982121</v>
      </c>
      <c r="F4827">
        <f t="shared" si="255"/>
        <v>1.1851221918958641</v>
      </c>
      <c r="G4827">
        <f>IF('Input and Summary Results'!$J$4="yes",IF(C4827=FALSE,FALSE,IF('Data Transformation'!E4827&lt;$R$10,E4827,$R$10)),IF(C4827=FALSE,FALSE,IF(C4827&lt;$R$10,C4827,$R$10)))</f>
        <v>2.362448E-2</v>
      </c>
      <c r="H4827">
        <f>IF('Input and Summary Results'!$J$4="yes",'Data Transformation'!F4827,'Data Transformation'!D4827)</f>
        <v>6.4511280000000004E-2</v>
      </c>
      <c r="I4827">
        <f t="shared" si="256"/>
        <v>278</v>
      </c>
    </row>
    <row r="4828" spans="2:9" x14ac:dyDescent="0.25">
      <c r="B4828">
        <f>IF('Input and Summary Results'!D4410=0,FALSE,'Input and Summary Results'!$B4410)</f>
        <v>278</v>
      </c>
      <c r="C4828">
        <f>IF(OR(B4828=0,'Input and Summary Results'!D4410=0,'Input and Summary Results'!D4410=""),FALSE,'Input and Summary Results'!$D4410)</f>
        <v>5.3479039999999999E-2</v>
      </c>
      <c r="D4828">
        <f>IF(OR(B4828=0,'Input and Summary Results'!E4410=0),FALSE,'Input and Summary Results'!$E4410)</f>
        <v>8.1745280000000003E-2</v>
      </c>
      <c r="E4828">
        <f t="shared" si="254"/>
        <v>-1.271816397342078</v>
      </c>
      <c r="F4828">
        <f t="shared" si="255"/>
        <v>0.66338983497085968</v>
      </c>
      <c r="G4828">
        <f>IF('Input and Summary Results'!$J$4="yes",IF(C4828=FALSE,FALSE,IF('Data Transformation'!E4828&lt;$R$10,E4828,$R$10)),IF(C4828=FALSE,FALSE,IF(C4828&lt;$R$10,C4828,$R$10)))</f>
        <v>5.3479039999999999E-2</v>
      </c>
      <c r="H4828">
        <f>IF('Input and Summary Results'!$J$4="yes",'Data Transformation'!F4828,'Data Transformation'!D4828)</f>
        <v>8.1745280000000003E-2</v>
      </c>
      <c r="I4828">
        <f t="shared" si="256"/>
        <v>278</v>
      </c>
    </row>
    <row r="4829" spans="2:9" x14ac:dyDescent="0.25">
      <c r="B4829">
        <f>IF('Input and Summary Results'!D4411=0,FALSE,'Input and Summary Results'!$B4411)</f>
        <v>278</v>
      </c>
      <c r="C4829">
        <f>IF(OR(B4829=0,'Input and Summary Results'!D4411=0,'Input and Summary Results'!D4411=""),FALSE,'Input and Summary Results'!$D4411)</f>
        <v>5.401454E-2</v>
      </c>
      <c r="D4829">
        <f>IF(OR(B4829=0,'Input and Summary Results'!E4411=0),FALSE,'Input and Summary Results'!$E4411)</f>
        <v>8.6748199999999998E-2</v>
      </c>
      <c r="E4829">
        <f t="shared" si="254"/>
        <v>-1.2674893181070026</v>
      </c>
      <c r="F4829">
        <f t="shared" si="255"/>
        <v>0.69701081967929379</v>
      </c>
      <c r="G4829">
        <f>IF('Input and Summary Results'!$J$4="yes",IF(C4829=FALSE,FALSE,IF('Data Transformation'!E4829&lt;$R$10,E4829,$R$10)),IF(C4829=FALSE,FALSE,IF(C4829&lt;$R$10,C4829,$R$10)))</f>
        <v>5.401454E-2</v>
      </c>
      <c r="H4829">
        <f>IF('Input and Summary Results'!$J$4="yes",'Data Transformation'!F4829,'Data Transformation'!D4829)</f>
        <v>8.6748199999999998E-2</v>
      </c>
      <c r="I4829">
        <f t="shared" si="256"/>
        <v>278</v>
      </c>
    </row>
    <row r="4830" spans="2:9" x14ac:dyDescent="0.25">
      <c r="B4830">
        <f>IF('Input and Summary Results'!D4412=0,FALSE,'Input and Summary Results'!$B4412)</f>
        <v>278</v>
      </c>
      <c r="C4830">
        <f>IF(OR(B4830=0,'Input and Summary Results'!D4412=0,'Input and Summary Results'!D4412=""),FALSE,'Input and Summary Results'!$D4412)</f>
        <v>6.0242049999999998E-2</v>
      </c>
      <c r="D4830">
        <f>IF(OR(B4830=0,'Input and Summary Results'!E4412=0),FALSE,'Input and Summary Results'!$E4412)</f>
        <v>7.6604430000000001E-2</v>
      </c>
      <c r="E4830">
        <f t="shared" si="254"/>
        <v>-1.220100257781136</v>
      </c>
      <c r="F4830">
        <f t="shared" si="255"/>
        <v>0.55187900511353782</v>
      </c>
      <c r="G4830">
        <f>IF('Input and Summary Results'!$J$4="yes",IF(C4830=FALSE,FALSE,IF('Data Transformation'!E4830&lt;$R$10,E4830,$R$10)),IF(C4830=FALSE,FALSE,IF(C4830&lt;$R$10,C4830,$R$10)))</f>
        <v>6.0242049999999998E-2</v>
      </c>
      <c r="H4830">
        <f>IF('Input and Summary Results'!$J$4="yes",'Data Transformation'!F4830,'Data Transformation'!D4830)</f>
        <v>7.6604430000000001E-2</v>
      </c>
      <c r="I4830">
        <f t="shared" si="256"/>
        <v>278</v>
      </c>
    </row>
    <row r="4831" spans="2:9" x14ac:dyDescent="0.25">
      <c r="B4831">
        <f>IF('Input and Summary Results'!D4413=0,FALSE,'Input and Summary Results'!$B4413)</f>
        <v>278</v>
      </c>
      <c r="C4831">
        <f>IF(OR(B4831=0,'Input and Summary Results'!D4413=0,'Input and Summary Results'!D4413=""),FALSE,'Input and Summary Results'!$D4413)</f>
        <v>8.5093660000000002E-2</v>
      </c>
      <c r="D4831">
        <f>IF(OR(B4831=0,'Input and Summary Results'!E4413=0),FALSE,'Input and Summary Results'!$E4413)</f>
        <v>5.8596849999999999E-2</v>
      </c>
      <c r="E4831">
        <f t="shared" si="254"/>
        <v>-1.0701027963147813</v>
      </c>
      <c r="F4831">
        <f t="shared" si="255"/>
        <v>0.29885931454822839</v>
      </c>
      <c r="G4831">
        <f>IF('Input and Summary Results'!$J$4="yes",IF(C4831=FALSE,FALSE,IF('Data Transformation'!E4831&lt;$R$10,E4831,$R$10)),IF(C4831=FALSE,FALSE,IF(C4831&lt;$R$10,C4831,$R$10)))</f>
        <v>8.5093660000000002E-2</v>
      </c>
      <c r="H4831">
        <f>IF('Input and Summary Results'!$J$4="yes",'Data Transformation'!F4831,'Data Transformation'!D4831)</f>
        <v>5.8596849999999999E-2</v>
      </c>
      <c r="I4831">
        <f t="shared" si="256"/>
        <v>278</v>
      </c>
    </row>
    <row r="4832" spans="2:9" x14ac:dyDescent="0.25">
      <c r="B4832">
        <f>IF('Input and Summary Results'!D4414=0,FALSE,'Input and Summary Results'!$B4414)</f>
        <v>278</v>
      </c>
      <c r="C4832">
        <f>IF(OR(B4832=0,'Input and Summary Results'!D4414=0,'Input and Summary Results'!D4414=""),FALSE,'Input and Summary Results'!$D4414)</f>
        <v>0.18866477000000001</v>
      </c>
      <c r="D4832">
        <f>IF(OR(B4832=0,'Input and Summary Results'!E4414=0),FALSE,'Input and Summary Results'!$E4414)</f>
        <v>9.2230720000000002E-2</v>
      </c>
      <c r="E4832">
        <f t="shared" si="254"/>
        <v>-0.72430918951729784</v>
      </c>
      <c r="F4832">
        <f t="shared" si="255"/>
        <v>0.21216537925973142</v>
      </c>
      <c r="G4832">
        <f>IF('Input and Summary Results'!$J$4="yes",IF(C4832=FALSE,FALSE,IF('Data Transformation'!E4832&lt;$R$10,E4832,$R$10)),IF(C4832=FALSE,FALSE,IF(C4832&lt;$R$10,C4832,$R$10)))</f>
        <v>0.18866477000000001</v>
      </c>
      <c r="H4832">
        <f>IF('Input and Summary Results'!$J$4="yes",'Data Transformation'!F4832,'Data Transformation'!D4832)</f>
        <v>9.2230720000000002E-2</v>
      </c>
      <c r="I4832">
        <f t="shared" si="256"/>
        <v>278</v>
      </c>
    </row>
    <row r="4833" spans="2:9" x14ac:dyDescent="0.25">
      <c r="B4833">
        <f>IF('Input and Summary Results'!D4415=0,FALSE,'Input and Summary Results'!$B4415)</f>
        <v>278</v>
      </c>
      <c r="C4833">
        <f>IF(OR(B4833=0,'Input and Summary Results'!D4415=0,'Input and Summary Results'!D4415=""),FALSE,'Input and Summary Results'!$D4415)</f>
        <v>0.35910642999999998</v>
      </c>
      <c r="D4833">
        <f>IF(OR(B4833=0,'Input and Summary Results'!E4415=0),FALSE,'Input and Summary Results'!$E4415)</f>
        <v>5.020732E-2</v>
      </c>
      <c r="E4833">
        <f t="shared" si="254"/>
        <v>-0.44477681852049405</v>
      </c>
      <c r="F4833">
        <f t="shared" si="255"/>
        <v>6.0678325587208225E-2</v>
      </c>
      <c r="G4833">
        <f>IF('Input and Summary Results'!$J$4="yes",IF(C4833=FALSE,FALSE,IF('Data Transformation'!E4833&lt;$R$10,E4833,$R$10)),IF(C4833=FALSE,FALSE,IF(C4833&lt;$R$10,C4833,$R$10)))</f>
        <v>0.35910642999999998</v>
      </c>
      <c r="H4833">
        <f>IF('Input and Summary Results'!$J$4="yes",'Data Transformation'!F4833,'Data Transformation'!D4833)</f>
        <v>5.020732E-2</v>
      </c>
      <c r="I4833">
        <f t="shared" si="256"/>
        <v>278</v>
      </c>
    </row>
    <row r="4834" spans="2:9" x14ac:dyDescent="0.25">
      <c r="B4834">
        <f>IF('Input and Summary Results'!D4416=0,FALSE,'Input and Summary Results'!$B4416)</f>
        <v>278</v>
      </c>
      <c r="C4834">
        <f>IF(OR(B4834=0,'Input and Summary Results'!D4416=0,'Input and Summary Results'!D4416=""),FALSE,'Input and Summary Results'!$D4416)</f>
        <v>0.42958689</v>
      </c>
      <c r="D4834">
        <f>IF(OR(B4834=0,'Input and Summary Results'!E4416=0),FALSE,'Input and Summary Results'!$E4416)</f>
        <v>5.89702E-2</v>
      </c>
      <c r="E4834">
        <f t="shared" si="254"/>
        <v>-0.36694898077110472</v>
      </c>
      <c r="F4834">
        <f t="shared" si="255"/>
        <v>5.9575995906206547E-2</v>
      </c>
      <c r="G4834">
        <f>IF('Input and Summary Results'!$J$4="yes",IF(C4834=FALSE,FALSE,IF('Data Transformation'!E4834&lt;$R$10,E4834,$R$10)),IF(C4834=FALSE,FALSE,IF(C4834&lt;$R$10,C4834,$R$10)))</f>
        <v>0.42958689</v>
      </c>
      <c r="H4834">
        <f>IF('Input and Summary Results'!$J$4="yes",'Data Transformation'!F4834,'Data Transformation'!D4834)</f>
        <v>5.89702E-2</v>
      </c>
      <c r="I4834">
        <f t="shared" si="256"/>
        <v>278</v>
      </c>
    </row>
    <row r="4835" spans="2:9" x14ac:dyDescent="0.25">
      <c r="B4835">
        <f>IF('Input and Summary Results'!D4417=0,FALSE,'Input and Summary Results'!$B4417)</f>
        <v>278</v>
      </c>
      <c r="C4835">
        <f>IF(OR(B4835=0,'Input and Summary Results'!D4417=0,'Input and Summary Results'!D4417=""),FALSE,'Input and Summary Results'!$D4417)</f>
        <v>0.65172574999999999</v>
      </c>
      <c r="D4835">
        <f>IF(OR(B4835=0,'Input and Summary Results'!E4417=0),FALSE,'Input and Summary Results'!$E4417)</f>
        <v>4.161637E-2</v>
      </c>
      <c r="E4835">
        <f t="shared" si="254"/>
        <v>-0.1859351194801078</v>
      </c>
      <c r="F4835">
        <f t="shared" si="255"/>
        <v>2.7713351175705423E-2</v>
      </c>
      <c r="G4835">
        <f>IF('Input and Summary Results'!$J$4="yes",IF(C4835=FALSE,FALSE,IF('Data Transformation'!E4835&lt;$R$10,E4835,$R$10)),IF(C4835=FALSE,FALSE,IF(C4835&lt;$R$10,C4835,$R$10)))</f>
        <v>0.65172574999999999</v>
      </c>
      <c r="H4835">
        <f>IF('Input and Summary Results'!$J$4="yes",'Data Transformation'!F4835,'Data Transformation'!D4835)</f>
        <v>4.161637E-2</v>
      </c>
      <c r="I4835">
        <f t="shared" si="256"/>
        <v>278</v>
      </c>
    </row>
    <row r="4836" spans="2:9" x14ac:dyDescent="0.25">
      <c r="B4836">
        <f>IF('Input and Summary Results'!D4418=0,FALSE,'Input and Summary Results'!$B4418)</f>
        <v>278</v>
      </c>
      <c r="C4836">
        <f>IF(OR(B4836=0,'Input and Summary Results'!D4418=0,'Input and Summary Results'!D4418=""),FALSE,'Input and Summary Results'!$D4418)</f>
        <v>0.7113758</v>
      </c>
      <c r="D4836">
        <f>IF(OR(B4836=0,'Input and Summary Results'!E4418=0),FALSE,'Input and Summary Results'!$E4418)</f>
        <v>4.06906E-2</v>
      </c>
      <c r="E4836">
        <f t="shared" si="254"/>
        <v>-0.14790091298384328</v>
      </c>
      <c r="F4836">
        <f t="shared" si="255"/>
        <v>2.4824741578220681E-2</v>
      </c>
      <c r="G4836">
        <f>IF('Input and Summary Results'!$J$4="yes",IF(C4836=FALSE,FALSE,IF('Data Transformation'!E4836&lt;$R$10,E4836,$R$10)),IF(C4836=FALSE,FALSE,IF(C4836&lt;$R$10,C4836,$R$10)))</f>
        <v>0.7113758</v>
      </c>
      <c r="H4836">
        <f>IF('Input and Summary Results'!$J$4="yes",'Data Transformation'!F4836,'Data Transformation'!D4836)</f>
        <v>4.06906E-2</v>
      </c>
      <c r="I4836">
        <f t="shared" si="256"/>
        <v>278</v>
      </c>
    </row>
    <row r="4837" spans="2:9" x14ac:dyDescent="0.25">
      <c r="B4837">
        <f>IF('Input and Summary Results'!D4419=0,FALSE,'Input and Summary Results'!$B4419)</f>
        <v>278</v>
      </c>
      <c r="C4837">
        <f>IF(OR(B4837=0,'Input and Summary Results'!D4419=0,'Input and Summary Results'!D4419=""),FALSE,'Input and Summary Results'!$D4419)</f>
        <v>0.72886220000000002</v>
      </c>
      <c r="D4837">
        <f>IF(OR(B4837=0,'Input and Summary Results'!E4419=0),FALSE,'Input and Summary Results'!$E4419)</f>
        <v>5.5976499999999998E-2</v>
      </c>
      <c r="E4837">
        <f t="shared" si="254"/>
        <v>-0.13735457241799959</v>
      </c>
      <c r="F4837">
        <f t="shared" si="255"/>
        <v>3.3331130356327988E-2</v>
      </c>
      <c r="G4837">
        <f>IF('Input and Summary Results'!$J$4="yes",IF(C4837=FALSE,FALSE,IF('Data Transformation'!E4837&lt;$R$10,E4837,$R$10)),IF(C4837=FALSE,FALSE,IF(C4837&lt;$R$10,C4837,$R$10)))</f>
        <v>0.72886220000000002</v>
      </c>
      <c r="H4837">
        <f>IF('Input and Summary Results'!$J$4="yes",'Data Transformation'!F4837,'Data Transformation'!D4837)</f>
        <v>5.5976499999999998E-2</v>
      </c>
      <c r="I4837">
        <f t="shared" si="256"/>
        <v>278</v>
      </c>
    </row>
    <row r="4838" spans="2:9" x14ac:dyDescent="0.25">
      <c r="B4838">
        <f>IF('Input and Summary Results'!D4420=0,FALSE,'Input and Summary Results'!$B4420)</f>
        <v>278</v>
      </c>
      <c r="C4838">
        <f>IF(OR(B4838=0,'Input and Summary Results'!D4420=0,'Input and Summary Results'!D4420=""),FALSE,'Input and Summary Results'!$D4420)</f>
        <v>1.0672245600000001</v>
      </c>
      <c r="D4838">
        <f>IF(OR(B4838=0,'Input and Summary Results'!E4420=0),FALSE,'Input and Summary Results'!$E4420)</f>
        <v>5.3026589999999998E-2</v>
      </c>
      <c r="E4838">
        <f t="shared" si="254"/>
        <v>2.82558110905991E-2</v>
      </c>
      <c r="F4838">
        <f t="shared" si="255"/>
        <v>2.1563915339429595E-2</v>
      </c>
      <c r="G4838">
        <f>IF('Input and Summary Results'!$J$4="yes",IF(C4838=FALSE,FALSE,IF('Data Transformation'!E4838&lt;$R$10,E4838,$R$10)),IF(C4838=FALSE,FALSE,IF(C4838&lt;$R$10,C4838,$R$10)))</f>
        <v>1.0672245600000001</v>
      </c>
      <c r="H4838">
        <f>IF('Input and Summary Results'!$J$4="yes",'Data Transformation'!F4838,'Data Transformation'!D4838)</f>
        <v>5.3026589999999998E-2</v>
      </c>
      <c r="I4838">
        <f t="shared" si="256"/>
        <v>278</v>
      </c>
    </row>
    <row r="4839" spans="2:9" x14ac:dyDescent="0.25">
      <c r="B4839">
        <f>IF('Input and Summary Results'!D4421=0,FALSE,'Input and Summary Results'!$B4421)</f>
        <v>279</v>
      </c>
      <c r="C4839">
        <f>IF(OR(B4839=0,'Input and Summary Results'!D4421=0,'Input and Summary Results'!D4421=""),FALSE,'Input and Summary Results'!$D4421)</f>
        <v>-3.8811600000000002E-2</v>
      </c>
      <c r="D4839">
        <f>IF(OR(B4839=0,'Input and Summary Results'!E4421=0),FALSE,'Input and Summary Results'!$E4421)</f>
        <v>5.9129939999999999E-2</v>
      </c>
      <c r="E4839" t="e">
        <f t="shared" si="254"/>
        <v>#NUM!</v>
      </c>
      <c r="F4839">
        <f t="shared" si="255"/>
        <v>-0.66120422657143729</v>
      </c>
      <c r="G4839">
        <f>IF('Input and Summary Results'!$J$4="yes",IF(C4839=FALSE,FALSE,IF('Data Transformation'!E4839&lt;$R$10,E4839,$R$10)),IF(C4839=FALSE,FALSE,IF(C4839&lt;$R$10,C4839,$R$10)))</f>
        <v>-3.8811600000000002E-2</v>
      </c>
      <c r="H4839">
        <f>IF('Input and Summary Results'!$J$4="yes",'Data Transformation'!F4839,'Data Transformation'!D4839)</f>
        <v>5.9129939999999999E-2</v>
      </c>
      <c r="I4839">
        <f t="shared" si="256"/>
        <v>279</v>
      </c>
    </row>
    <row r="4840" spans="2:9" x14ac:dyDescent="0.25">
      <c r="B4840">
        <f>IF('Input and Summary Results'!D4422=0,FALSE,'Input and Summary Results'!$B4422)</f>
        <v>279</v>
      </c>
      <c r="C4840">
        <f>IF(OR(B4840=0,'Input and Summary Results'!D4422=0,'Input and Summary Results'!D4422=""),FALSE,'Input and Summary Results'!$D4422)</f>
        <v>0.59929463000000005</v>
      </c>
      <c r="D4840">
        <f>IF(OR(B4840=0,'Input and Summary Results'!E4422=0),FALSE,'Input and Summary Results'!$E4422)</f>
        <v>4.6860110000000003E-2</v>
      </c>
      <c r="E4840">
        <f t="shared" si="254"/>
        <v>-0.22235961379661784</v>
      </c>
      <c r="F4840">
        <f t="shared" si="255"/>
        <v>3.393537455858732E-2</v>
      </c>
      <c r="G4840">
        <f>IF('Input and Summary Results'!$J$4="yes",IF(C4840=FALSE,FALSE,IF('Data Transformation'!E4840&lt;$R$10,E4840,$R$10)),IF(C4840=FALSE,FALSE,IF(C4840&lt;$R$10,C4840,$R$10)))</f>
        <v>0.59929463000000005</v>
      </c>
      <c r="H4840">
        <f>IF('Input and Summary Results'!$J$4="yes",'Data Transformation'!F4840,'Data Transformation'!D4840)</f>
        <v>4.6860110000000003E-2</v>
      </c>
      <c r="I4840">
        <f t="shared" si="256"/>
        <v>279</v>
      </c>
    </row>
    <row r="4841" spans="2:9" x14ac:dyDescent="0.25">
      <c r="B4841">
        <f>IF('Input and Summary Results'!D4423=0,FALSE,'Input and Summary Results'!$B4423)</f>
        <v>279</v>
      </c>
      <c r="C4841">
        <f>IF(OR(B4841=0,'Input and Summary Results'!D4423=0,'Input and Summary Results'!D4423=""),FALSE,'Input and Summary Results'!$D4423)</f>
        <v>0.67384348000000005</v>
      </c>
      <c r="D4841">
        <f>IF(OR(B4841=0,'Input and Summary Results'!E4423=0),FALSE,'Input and Summary Results'!$E4423)</f>
        <v>6.5733550000000002E-2</v>
      </c>
      <c r="E4841">
        <f t="shared" si="254"/>
        <v>-0.17144096943854389</v>
      </c>
      <c r="F4841">
        <f t="shared" si="255"/>
        <v>4.233677633862392E-2</v>
      </c>
      <c r="G4841">
        <f>IF('Input and Summary Results'!$J$4="yes",IF(C4841=FALSE,FALSE,IF('Data Transformation'!E4841&lt;$R$10,E4841,$R$10)),IF(C4841=FALSE,FALSE,IF(C4841&lt;$R$10,C4841,$R$10)))</f>
        <v>0.67384348000000005</v>
      </c>
      <c r="H4841">
        <f>IF('Input and Summary Results'!$J$4="yes",'Data Transformation'!F4841,'Data Transformation'!D4841)</f>
        <v>6.5733550000000002E-2</v>
      </c>
      <c r="I4841">
        <f t="shared" si="256"/>
        <v>279</v>
      </c>
    </row>
    <row r="4842" spans="2:9" x14ac:dyDescent="0.25">
      <c r="B4842">
        <f>IF('Input and Summary Results'!D4424=0,FALSE,'Input and Summary Results'!$B4424)</f>
        <v>279</v>
      </c>
      <c r="C4842">
        <f>IF(OR(B4842=0,'Input and Summary Results'!D4424=0,'Input and Summary Results'!D4424=""),FALSE,'Input and Summary Results'!$D4424)</f>
        <v>0.74244131000000002</v>
      </c>
      <c r="D4842">
        <f>IF(OR(B4842=0,'Input and Summary Results'!E4424=0),FALSE,'Input and Summary Results'!$E4424)</f>
        <v>4.3571529999999997E-2</v>
      </c>
      <c r="E4842">
        <f t="shared" ref="E4842:E4905" si="257">IF(C4842=FALSE,FALSE,LOG10(C4842))</f>
        <v>-0.12933787164113275</v>
      </c>
      <c r="F4842">
        <f t="shared" ref="F4842:F4905" si="258">IF(D4842=FALSE, FALSE,0.434*D4842/C4842)</f>
        <v>2.5470086005855465E-2</v>
      </c>
      <c r="G4842">
        <f>IF('Input and Summary Results'!$J$4="yes",IF(C4842=FALSE,FALSE,IF('Data Transformation'!E4842&lt;$R$10,E4842,$R$10)),IF(C4842=FALSE,FALSE,IF(C4842&lt;$R$10,C4842,$R$10)))</f>
        <v>0.74244131000000002</v>
      </c>
      <c r="H4842">
        <f>IF('Input and Summary Results'!$J$4="yes",'Data Transformation'!F4842,'Data Transformation'!D4842)</f>
        <v>4.3571529999999997E-2</v>
      </c>
      <c r="I4842">
        <f t="shared" si="256"/>
        <v>279</v>
      </c>
    </row>
    <row r="4843" spans="2:9" x14ac:dyDescent="0.25">
      <c r="B4843">
        <f>IF('Input and Summary Results'!D4425=0,FALSE,'Input and Summary Results'!$B4425)</f>
        <v>279</v>
      </c>
      <c r="C4843">
        <f>IF(OR(B4843=0,'Input and Summary Results'!D4425=0,'Input and Summary Results'!D4425=""),FALSE,'Input and Summary Results'!$D4425)</f>
        <v>0.75151723999999998</v>
      </c>
      <c r="D4843">
        <f>IF(OR(B4843=0,'Input and Summary Results'!E4425=0),FALSE,'Input and Summary Results'!$E4425)</f>
        <v>4.18001E-2</v>
      </c>
      <c r="E4843">
        <f t="shared" si="257"/>
        <v>-0.12406105213497355</v>
      </c>
      <c r="F4843">
        <f t="shared" si="258"/>
        <v>2.4139490665576746E-2</v>
      </c>
      <c r="G4843">
        <f>IF('Input and Summary Results'!$J$4="yes",IF(C4843=FALSE,FALSE,IF('Data Transformation'!E4843&lt;$R$10,E4843,$R$10)),IF(C4843=FALSE,FALSE,IF(C4843&lt;$R$10,C4843,$R$10)))</f>
        <v>0.75151723999999998</v>
      </c>
      <c r="H4843">
        <f>IF('Input and Summary Results'!$J$4="yes",'Data Transformation'!F4843,'Data Transformation'!D4843)</f>
        <v>4.18001E-2</v>
      </c>
      <c r="I4843">
        <f t="shared" si="256"/>
        <v>279</v>
      </c>
    </row>
    <row r="4844" spans="2:9" x14ac:dyDescent="0.25">
      <c r="B4844">
        <f>IF('Input and Summary Results'!D4426=0,FALSE,'Input and Summary Results'!$B4426)</f>
        <v>279</v>
      </c>
      <c r="C4844">
        <f>IF(OR(B4844=0,'Input and Summary Results'!D4426=0,'Input and Summary Results'!D4426=""),FALSE,'Input and Summary Results'!$D4426)</f>
        <v>0.79645772999999997</v>
      </c>
      <c r="D4844">
        <f>IF(OR(B4844=0,'Input and Summary Results'!E4426=0),FALSE,'Input and Summary Results'!$E4426)</f>
        <v>4.7983320000000003E-2</v>
      </c>
      <c r="E4844">
        <f t="shared" si="257"/>
        <v>-9.8837268343557799E-2</v>
      </c>
      <c r="F4844">
        <f t="shared" si="258"/>
        <v>2.6146724547453388E-2</v>
      </c>
      <c r="G4844">
        <f>IF('Input and Summary Results'!$J$4="yes",IF(C4844=FALSE,FALSE,IF('Data Transformation'!E4844&lt;$R$10,E4844,$R$10)),IF(C4844=FALSE,FALSE,IF(C4844&lt;$R$10,C4844,$R$10)))</f>
        <v>0.79645772999999997</v>
      </c>
      <c r="H4844">
        <f>IF('Input and Summary Results'!$J$4="yes",'Data Transformation'!F4844,'Data Transformation'!D4844)</f>
        <v>4.7983320000000003E-2</v>
      </c>
      <c r="I4844">
        <f t="shared" si="256"/>
        <v>279</v>
      </c>
    </row>
    <row r="4845" spans="2:9" x14ac:dyDescent="0.25">
      <c r="B4845">
        <f>IF('Input and Summary Results'!D4427=0,FALSE,'Input and Summary Results'!$B4427)</f>
        <v>279</v>
      </c>
      <c r="C4845">
        <f>IF(OR(B4845=0,'Input and Summary Results'!D4427=0,'Input and Summary Results'!D4427=""),FALSE,'Input and Summary Results'!$D4427)</f>
        <v>0.80622313999999995</v>
      </c>
      <c r="D4845">
        <f>IF(OR(B4845=0,'Input and Summary Results'!E4427=0),FALSE,'Input and Summary Results'!$E4427)</f>
        <v>4.9991189999999998E-2</v>
      </c>
      <c r="E4845">
        <f t="shared" si="257"/>
        <v>-9.3544741000519419E-2</v>
      </c>
      <c r="F4845">
        <f t="shared" si="258"/>
        <v>2.6910882835737011E-2</v>
      </c>
      <c r="G4845">
        <f>IF('Input and Summary Results'!$J$4="yes",IF(C4845=FALSE,FALSE,IF('Data Transformation'!E4845&lt;$R$10,E4845,$R$10)),IF(C4845=FALSE,FALSE,IF(C4845&lt;$R$10,C4845,$R$10)))</f>
        <v>0.80622313999999995</v>
      </c>
      <c r="H4845">
        <f>IF('Input and Summary Results'!$J$4="yes",'Data Transformation'!F4845,'Data Transformation'!D4845)</f>
        <v>4.9991189999999998E-2</v>
      </c>
      <c r="I4845">
        <f t="shared" si="256"/>
        <v>279</v>
      </c>
    </row>
    <row r="4846" spans="2:9" x14ac:dyDescent="0.25">
      <c r="B4846">
        <f>IF('Input and Summary Results'!D4428=0,FALSE,'Input and Summary Results'!$B4428)</f>
        <v>279</v>
      </c>
      <c r="C4846">
        <f>IF(OR(B4846=0,'Input and Summary Results'!D4428=0,'Input and Summary Results'!D4428=""),FALSE,'Input and Summary Results'!$D4428)</f>
        <v>0.83357588999999999</v>
      </c>
      <c r="D4846">
        <f>IF(OR(B4846=0,'Input and Summary Results'!E4428=0),FALSE,'Input and Summary Results'!$E4428)</f>
        <v>7.9189209999999996E-2</v>
      </c>
      <c r="E4846">
        <f t="shared" si="257"/>
        <v>-7.9054855214637509E-2</v>
      </c>
      <c r="F4846">
        <f t="shared" si="258"/>
        <v>4.1229739910063859E-2</v>
      </c>
      <c r="G4846">
        <f>IF('Input and Summary Results'!$J$4="yes",IF(C4846=FALSE,FALSE,IF('Data Transformation'!E4846&lt;$R$10,E4846,$R$10)),IF(C4846=FALSE,FALSE,IF(C4846&lt;$R$10,C4846,$R$10)))</f>
        <v>0.83357588999999999</v>
      </c>
      <c r="H4846">
        <f>IF('Input and Summary Results'!$J$4="yes",'Data Transformation'!F4846,'Data Transformation'!D4846)</f>
        <v>7.9189209999999996E-2</v>
      </c>
      <c r="I4846">
        <f t="shared" si="256"/>
        <v>279</v>
      </c>
    </row>
    <row r="4847" spans="2:9" x14ac:dyDescent="0.25">
      <c r="B4847">
        <f>IF('Input and Summary Results'!D4429=0,FALSE,'Input and Summary Results'!$B4429)</f>
        <v>279</v>
      </c>
      <c r="C4847">
        <f>IF(OR(B4847=0,'Input and Summary Results'!D4429=0,'Input and Summary Results'!D4429=""),FALSE,'Input and Summary Results'!$D4429)</f>
        <v>0.88284315000000002</v>
      </c>
      <c r="D4847">
        <f>IF(OR(B4847=0,'Input and Summary Results'!E4429=0),FALSE,'Input and Summary Results'!$E4429)</f>
        <v>4.0534630000000002E-2</v>
      </c>
      <c r="E4847">
        <f t="shared" si="257"/>
        <v>-5.4116448336706091E-2</v>
      </c>
      <c r="F4847">
        <f t="shared" si="258"/>
        <v>1.9926562742203981E-2</v>
      </c>
      <c r="G4847">
        <f>IF('Input and Summary Results'!$J$4="yes",IF(C4847=FALSE,FALSE,IF('Data Transformation'!E4847&lt;$R$10,E4847,$R$10)),IF(C4847=FALSE,FALSE,IF(C4847&lt;$R$10,C4847,$R$10)))</f>
        <v>0.88284315000000002</v>
      </c>
      <c r="H4847">
        <f>IF('Input and Summary Results'!$J$4="yes",'Data Transformation'!F4847,'Data Transformation'!D4847)</f>
        <v>4.0534630000000002E-2</v>
      </c>
      <c r="I4847">
        <f t="shared" si="256"/>
        <v>279</v>
      </c>
    </row>
    <row r="4848" spans="2:9" x14ac:dyDescent="0.25">
      <c r="B4848">
        <f>IF('Input and Summary Results'!D4430=0,FALSE,'Input and Summary Results'!$B4430)</f>
        <v>279</v>
      </c>
      <c r="C4848">
        <f>IF(OR(B4848=0,'Input and Summary Results'!D4430=0,'Input and Summary Results'!D4430=""),FALSE,'Input and Summary Results'!$D4430)</f>
        <v>0.89994755999999998</v>
      </c>
      <c r="D4848">
        <f>IF(OR(B4848=0,'Input and Summary Results'!E4430=0),FALSE,'Input and Summary Results'!$E4430)</f>
        <v>5.1416200000000002E-2</v>
      </c>
      <c r="E4848">
        <f t="shared" si="257"/>
        <v>-4.5782796189731849E-2</v>
      </c>
      <c r="F4848">
        <f t="shared" si="258"/>
        <v>2.4795478972130334E-2</v>
      </c>
      <c r="G4848">
        <f>IF('Input and Summary Results'!$J$4="yes",IF(C4848=FALSE,FALSE,IF('Data Transformation'!E4848&lt;$R$10,E4848,$R$10)),IF(C4848=FALSE,FALSE,IF(C4848&lt;$R$10,C4848,$R$10)))</f>
        <v>0.89994755999999998</v>
      </c>
      <c r="H4848">
        <f>IF('Input and Summary Results'!$J$4="yes",'Data Transformation'!F4848,'Data Transformation'!D4848)</f>
        <v>5.1416200000000002E-2</v>
      </c>
      <c r="I4848">
        <f t="shared" si="256"/>
        <v>279</v>
      </c>
    </row>
    <row r="4849" spans="2:9" x14ac:dyDescent="0.25">
      <c r="B4849">
        <f>IF('Input and Summary Results'!D4431=0,FALSE,'Input and Summary Results'!$B4431)</f>
        <v>279</v>
      </c>
      <c r="C4849">
        <f>IF(OR(B4849=0,'Input and Summary Results'!D4431=0,'Input and Summary Results'!D4431=""),FALSE,'Input and Summary Results'!$D4431)</f>
        <v>0.92546786999999997</v>
      </c>
      <c r="D4849">
        <f>IF(OR(B4849=0,'Input and Summary Results'!E4431=0),FALSE,'Input and Summary Results'!$E4431)</f>
        <v>6.1504179999999999E-2</v>
      </c>
      <c r="E4849">
        <f t="shared" si="257"/>
        <v>-3.3638654300513299E-2</v>
      </c>
      <c r="F4849">
        <f t="shared" si="258"/>
        <v>2.8842507649671296E-2</v>
      </c>
      <c r="G4849">
        <f>IF('Input and Summary Results'!$J$4="yes",IF(C4849=FALSE,FALSE,IF('Data Transformation'!E4849&lt;$R$10,E4849,$R$10)),IF(C4849=FALSE,FALSE,IF(C4849&lt;$R$10,C4849,$R$10)))</f>
        <v>0.92546786999999997</v>
      </c>
      <c r="H4849">
        <f>IF('Input and Summary Results'!$J$4="yes",'Data Transformation'!F4849,'Data Transformation'!D4849)</f>
        <v>6.1504179999999999E-2</v>
      </c>
      <c r="I4849">
        <f t="shared" si="256"/>
        <v>279</v>
      </c>
    </row>
    <row r="4850" spans="2:9" x14ac:dyDescent="0.25">
      <c r="B4850">
        <f>IF('Input and Summary Results'!D4432=0,FALSE,'Input and Summary Results'!$B4432)</f>
        <v>279</v>
      </c>
      <c r="C4850">
        <f>IF(OR(B4850=0,'Input and Summary Results'!D4432=0,'Input and Summary Results'!D4432=""),FALSE,'Input and Summary Results'!$D4432)</f>
        <v>0.95207812999999997</v>
      </c>
      <c r="D4850">
        <f>IF(OR(B4850=0,'Input and Summary Results'!E4432=0),FALSE,'Input and Summary Results'!$E4432)</f>
        <v>6.7547120000000002E-2</v>
      </c>
      <c r="E4850">
        <f t="shared" si="257"/>
        <v>-2.1327410821846533E-2</v>
      </c>
      <c r="F4850">
        <f t="shared" si="258"/>
        <v>3.0791013002262745E-2</v>
      </c>
      <c r="G4850">
        <f>IF('Input and Summary Results'!$J$4="yes",IF(C4850=FALSE,FALSE,IF('Data Transformation'!E4850&lt;$R$10,E4850,$R$10)),IF(C4850=FALSE,FALSE,IF(C4850&lt;$R$10,C4850,$R$10)))</f>
        <v>0.95207812999999997</v>
      </c>
      <c r="H4850">
        <f>IF('Input and Summary Results'!$J$4="yes",'Data Transformation'!F4850,'Data Transformation'!D4850)</f>
        <v>6.7547120000000002E-2</v>
      </c>
      <c r="I4850">
        <f t="shared" si="256"/>
        <v>279</v>
      </c>
    </row>
    <row r="4851" spans="2:9" x14ac:dyDescent="0.25">
      <c r="B4851">
        <f>IF('Input and Summary Results'!D4433=0,FALSE,'Input and Summary Results'!$B4433)</f>
        <v>279</v>
      </c>
      <c r="C4851">
        <f>IF(OR(B4851=0,'Input and Summary Results'!D4433=0,'Input and Summary Results'!D4433=""),FALSE,'Input and Summary Results'!$D4433)</f>
        <v>0.96423353999999994</v>
      </c>
      <c r="D4851">
        <f>IF(OR(B4851=0,'Input and Summary Results'!E4433=0),FALSE,'Input and Summary Results'!$E4433)</f>
        <v>3.961692E-2</v>
      </c>
      <c r="E4851">
        <f t="shared" si="257"/>
        <v>-1.5817766045727738E-2</v>
      </c>
      <c r="F4851">
        <f t="shared" si="258"/>
        <v>1.7831513390417844E-2</v>
      </c>
      <c r="G4851">
        <f>IF('Input and Summary Results'!$J$4="yes",IF(C4851=FALSE,FALSE,IF('Data Transformation'!E4851&lt;$R$10,E4851,$R$10)),IF(C4851=FALSE,FALSE,IF(C4851&lt;$R$10,C4851,$R$10)))</f>
        <v>0.96423353999999994</v>
      </c>
      <c r="H4851">
        <f>IF('Input and Summary Results'!$J$4="yes",'Data Transformation'!F4851,'Data Transformation'!D4851)</f>
        <v>3.961692E-2</v>
      </c>
      <c r="I4851">
        <f t="shared" si="256"/>
        <v>279</v>
      </c>
    </row>
    <row r="4852" spans="2:9" x14ac:dyDescent="0.25">
      <c r="B4852">
        <f>IF('Input and Summary Results'!D4434=0,FALSE,'Input and Summary Results'!$B4434)</f>
        <v>279</v>
      </c>
      <c r="C4852">
        <f>IF(OR(B4852=0,'Input and Summary Results'!D4434=0,'Input and Summary Results'!D4434=""),FALSE,'Input and Summary Results'!$D4434)</f>
        <v>0.97623088999999996</v>
      </c>
      <c r="D4852">
        <f>IF(OR(B4852=0,'Input and Summary Results'!E4434=0),FALSE,'Input and Summary Results'!$E4434)</f>
        <v>3.2843570000000002E-2</v>
      </c>
      <c r="E4852">
        <f t="shared" si="257"/>
        <v>-1.0447454470627801E-2</v>
      </c>
      <c r="F4852">
        <f t="shared" si="258"/>
        <v>1.4601166103236092E-2</v>
      </c>
      <c r="G4852">
        <f>IF('Input and Summary Results'!$J$4="yes",IF(C4852=FALSE,FALSE,IF('Data Transformation'!E4852&lt;$R$10,E4852,$R$10)),IF(C4852=FALSE,FALSE,IF(C4852&lt;$R$10,C4852,$R$10)))</f>
        <v>0.97623088999999996</v>
      </c>
      <c r="H4852">
        <f>IF('Input and Summary Results'!$J$4="yes",'Data Transformation'!F4852,'Data Transformation'!D4852)</f>
        <v>3.2843570000000002E-2</v>
      </c>
      <c r="I4852">
        <f t="shared" si="256"/>
        <v>279</v>
      </c>
    </row>
    <row r="4853" spans="2:9" x14ac:dyDescent="0.25">
      <c r="B4853">
        <f>IF('Input and Summary Results'!D4435=0,FALSE,'Input and Summary Results'!$B4435)</f>
        <v>279</v>
      </c>
      <c r="C4853">
        <f>IF(OR(B4853=0,'Input and Summary Results'!D4435=0,'Input and Summary Results'!D4435=""),FALSE,'Input and Summary Results'!$D4435)</f>
        <v>1.01812133</v>
      </c>
      <c r="D4853">
        <f>IF(OR(B4853=0,'Input and Summary Results'!E4435=0),FALSE,'Input and Summary Results'!$E4435)</f>
        <v>3.5144429999999997E-2</v>
      </c>
      <c r="E4853">
        <f t="shared" si="257"/>
        <v>7.79953616345386E-3</v>
      </c>
      <c r="F4853">
        <f t="shared" si="258"/>
        <v>1.4981203291360174E-2</v>
      </c>
      <c r="G4853">
        <f>IF('Input and Summary Results'!$J$4="yes",IF(C4853=FALSE,FALSE,IF('Data Transformation'!E4853&lt;$R$10,E4853,$R$10)),IF(C4853=FALSE,FALSE,IF(C4853&lt;$R$10,C4853,$R$10)))</f>
        <v>1.01812133</v>
      </c>
      <c r="H4853">
        <f>IF('Input and Summary Results'!$J$4="yes",'Data Transformation'!F4853,'Data Transformation'!D4853)</f>
        <v>3.5144429999999997E-2</v>
      </c>
      <c r="I4853">
        <f t="shared" si="256"/>
        <v>279</v>
      </c>
    </row>
    <row r="4854" spans="2:9" x14ac:dyDescent="0.25">
      <c r="B4854">
        <f>IF('Input and Summary Results'!D4436=0,FALSE,'Input and Summary Results'!$B4436)</f>
        <v>279</v>
      </c>
      <c r="C4854">
        <f>IF(OR(B4854=0,'Input and Summary Results'!D4436=0,'Input and Summary Results'!D4436=""),FALSE,'Input and Summary Results'!$D4436)</f>
        <v>1.03213366</v>
      </c>
      <c r="D4854">
        <f>IF(OR(B4854=0,'Input and Summary Results'!E4436=0),FALSE,'Input and Summary Results'!$E4436)</f>
        <v>3.103361E-2</v>
      </c>
      <c r="E4854">
        <f t="shared" si="257"/>
        <v>1.3735941517675732E-2</v>
      </c>
      <c r="F4854">
        <f t="shared" si="258"/>
        <v>1.3049266061141733E-2</v>
      </c>
      <c r="G4854">
        <f>IF('Input and Summary Results'!$J$4="yes",IF(C4854=FALSE,FALSE,IF('Data Transformation'!E4854&lt;$R$10,E4854,$R$10)),IF(C4854=FALSE,FALSE,IF(C4854&lt;$R$10,C4854,$R$10)))</f>
        <v>1.03213366</v>
      </c>
      <c r="H4854">
        <f>IF('Input and Summary Results'!$J$4="yes",'Data Transformation'!F4854,'Data Transformation'!D4854)</f>
        <v>3.103361E-2</v>
      </c>
      <c r="I4854">
        <f t="shared" si="256"/>
        <v>279</v>
      </c>
    </row>
    <row r="4855" spans="2:9" x14ac:dyDescent="0.25">
      <c r="B4855">
        <f>IF('Input and Summary Results'!D4437=0,FALSE,'Input and Summary Results'!$B4437)</f>
        <v>279</v>
      </c>
      <c r="C4855">
        <f>IF(OR(B4855=0,'Input and Summary Results'!D4437=0,'Input and Summary Results'!D4437=""),FALSE,'Input and Summary Results'!$D4437)</f>
        <v>1.0466325999999999</v>
      </c>
      <c r="D4855">
        <f>IF(OR(B4855=0,'Input and Summary Results'!E4437=0),FALSE,'Input and Summary Results'!$E4437)</f>
        <v>6.2076689999999997E-2</v>
      </c>
      <c r="E4855">
        <f t="shared" si="257"/>
        <v>1.9794257806297396E-2</v>
      </c>
      <c r="F4855">
        <f t="shared" si="258"/>
        <v>2.5740917548335494E-2</v>
      </c>
      <c r="G4855">
        <f>IF('Input and Summary Results'!$J$4="yes",IF(C4855=FALSE,FALSE,IF('Data Transformation'!E4855&lt;$R$10,E4855,$R$10)),IF(C4855=FALSE,FALSE,IF(C4855&lt;$R$10,C4855,$R$10)))</f>
        <v>1.0466325999999999</v>
      </c>
      <c r="H4855">
        <f>IF('Input and Summary Results'!$J$4="yes",'Data Transformation'!F4855,'Data Transformation'!D4855)</f>
        <v>6.2076689999999997E-2</v>
      </c>
      <c r="I4855">
        <f t="shared" si="256"/>
        <v>279</v>
      </c>
    </row>
    <row r="4856" spans="2:9" x14ac:dyDescent="0.25">
      <c r="B4856">
        <f>IF('Input and Summary Results'!D4438=0,FALSE,'Input and Summary Results'!$B4438)</f>
        <v>279</v>
      </c>
      <c r="C4856">
        <f>IF(OR(B4856=0,'Input and Summary Results'!D4438=0,'Input and Summary Results'!D4438=""),FALSE,'Input and Summary Results'!$D4438)</f>
        <v>1.04802039</v>
      </c>
      <c r="D4856">
        <f>IF(OR(B4856=0,'Input and Summary Results'!E4438=0),FALSE,'Input and Summary Results'!$E4438)</f>
        <v>3.9103150000000003E-2</v>
      </c>
      <c r="E4856">
        <f t="shared" si="257"/>
        <v>2.0369732245363047E-2</v>
      </c>
      <c r="F4856">
        <f t="shared" si="258"/>
        <v>1.6193165001303078E-2</v>
      </c>
      <c r="G4856">
        <f>IF('Input and Summary Results'!$J$4="yes",IF(C4856=FALSE,FALSE,IF('Data Transformation'!E4856&lt;$R$10,E4856,$R$10)),IF(C4856=FALSE,FALSE,IF(C4856&lt;$R$10,C4856,$R$10)))</f>
        <v>1.04802039</v>
      </c>
      <c r="H4856">
        <f>IF('Input and Summary Results'!$J$4="yes",'Data Transformation'!F4856,'Data Transformation'!D4856)</f>
        <v>3.9103150000000003E-2</v>
      </c>
      <c r="I4856">
        <f t="shared" si="256"/>
        <v>279</v>
      </c>
    </row>
    <row r="4857" spans="2:9" x14ac:dyDescent="0.25">
      <c r="B4857">
        <f>IF('Input and Summary Results'!D4439=0,FALSE,'Input and Summary Results'!$B4439)</f>
        <v>279</v>
      </c>
      <c r="C4857">
        <f>IF(OR(B4857=0,'Input and Summary Results'!D4439=0,'Input and Summary Results'!D4439=""),FALSE,'Input and Summary Results'!$D4439)</f>
        <v>1.09777803</v>
      </c>
      <c r="D4857">
        <f>IF(OR(B4857=0,'Input and Summary Results'!E4439=0),FALSE,'Input and Summary Results'!$E4439)</f>
        <v>6.8071019999999996E-2</v>
      </c>
      <c r="E4857">
        <f t="shared" si="257"/>
        <v>4.0514534930525974E-2</v>
      </c>
      <c r="F4857">
        <f t="shared" si="258"/>
        <v>2.6911471966696215E-2</v>
      </c>
      <c r="G4857">
        <f>IF('Input and Summary Results'!$J$4="yes",IF(C4857=FALSE,FALSE,IF('Data Transformation'!E4857&lt;$R$10,E4857,$R$10)),IF(C4857=FALSE,FALSE,IF(C4857&lt;$R$10,C4857,$R$10)))</f>
        <v>1.09777803</v>
      </c>
      <c r="H4857">
        <f>IF('Input and Summary Results'!$J$4="yes",'Data Transformation'!F4857,'Data Transformation'!D4857)</f>
        <v>6.8071019999999996E-2</v>
      </c>
      <c r="I4857">
        <f t="shared" si="256"/>
        <v>279</v>
      </c>
    </row>
    <row r="4858" spans="2:9" x14ac:dyDescent="0.25">
      <c r="B4858">
        <f>IF('Input and Summary Results'!D4440=0,FALSE,'Input and Summary Results'!$B4440)</f>
        <v>280</v>
      </c>
      <c r="C4858">
        <f>IF(OR(B4858=0,'Input and Summary Results'!D4440=0,'Input and Summary Results'!D4440=""),FALSE,'Input and Summary Results'!$D4440)</f>
        <v>-5.5451100000000003E-2</v>
      </c>
      <c r="D4858">
        <f>IF(OR(B4858=0,'Input and Summary Results'!E4440=0),FALSE,'Input and Summary Results'!$E4440)</f>
        <v>0.10448744</v>
      </c>
      <c r="E4858" t="e">
        <f t="shared" si="257"/>
        <v>#NUM!</v>
      </c>
      <c r="F4858">
        <f t="shared" si="258"/>
        <v>-0.81779349661233036</v>
      </c>
      <c r="G4858">
        <f>IF('Input and Summary Results'!$J$4="yes",IF(C4858=FALSE,FALSE,IF('Data Transformation'!E4858&lt;$R$10,E4858,$R$10)),IF(C4858=FALSE,FALSE,IF(C4858&lt;$R$10,C4858,$R$10)))</f>
        <v>-5.5451100000000003E-2</v>
      </c>
      <c r="H4858">
        <f>IF('Input and Summary Results'!$J$4="yes",'Data Transformation'!F4858,'Data Transformation'!D4858)</f>
        <v>0.10448744</v>
      </c>
      <c r="I4858">
        <f t="shared" si="256"/>
        <v>280</v>
      </c>
    </row>
    <row r="4859" spans="2:9" x14ac:dyDescent="0.25">
      <c r="B4859">
        <f>IF('Input and Summary Results'!D4441=0,FALSE,'Input and Summary Results'!$B4441)</f>
        <v>280</v>
      </c>
      <c r="C4859">
        <f>IF(OR(B4859=0,'Input and Summary Results'!D4441=0,'Input and Summary Results'!D4441=""),FALSE,'Input and Summary Results'!$D4441)</f>
        <v>9.1554500000000007E-3</v>
      </c>
      <c r="D4859">
        <f>IF(OR(B4859=0,'Input and Summary Results'!E4441=0),FALSE,'Input and Summary Results'!$E4441)</f>
        <v>5.3361209999999999E-2</v>
      </c>
      <c r="E4859">
        <f t="shared" si="257"/>
        <v>-2.0383203048069682</v>
      </c>
      <c r="F4859">
        <f t="shared" si="258"/>
        <v>2.5295059379932168</v>
      </c>
      <c r="G4859">
        <f>IF('Input and Summary Results'!$J$4="yes",IF(C4859=FALSE,FALSE,IF('Data Transformation'!E4859&lt;$R$10,E4859,$R$10)),IF(C4859=FALSE,FALSE,IF(C4859&lt;$R$10,C4859,$R$10)))</f>
        <v>9.1554500000000007E-3</v>
      </c>
      <c r="H4859">
        <f>IF('Input and Summary Results'!$J$4="yes",'Data Transformation'!F4859,'Data Transformation'!D4859)</f>
        <v>5.3361209999999999E-2</v>
      </c>
      <c r="I4859">
        <f t="shared" si="256"/>
        <v>280</v>
      </c>
    </row>
    <row r="4860" spans="2:9" x14ac:dyDescent="0.25">
      <c r="B4860">
        <f>IF('Input and Summary Results'!D4442=0,FALSE,'Input and Summary Results'!$B4442)</f>
        <v>280</v>
      </c>
      <c r="C4860">
        <f>IF(OR(B4860=0,'Input and Summary Results'!D4442=0,'Input and Summary Results'!D4442=""),FALSE,'Input and Summary Results'!$D4442)</f>
        <v>1.8285849999999999E-2</v>
      </c>
      <c r="D4860">
        <f>IF(OR(B4860=0,'Input and Summary Results'!E4442=0),FALSE,'Input and Summary Results'!$E4442)</f>
        <v>5.8420720000000002E-2</v>
      </c>
      <c r="E4860">
        <f t="shared" si="257"/>
        <v>-1.7378848470989918</v>
      </c>
      <c r="F4860">
        <f t="shared" si="258"/>
        <v>1.3865689853083123</v>
      </c>
      <c r="G4860">
        <f>IF('Input and Summary Results'!$J$4="yes",IF(C4860=FALSE,FALSE,IF('Data Transformation'!E4860&lt;$R$10,E4860,$R$10)),IF(C4860=FALSE,FALSE,IF(C4860&lt;$R$10,C4860,$R$10)))</f>
        <v>1.8285849999999999E-2</v>
      </c>
      <c r="H4860">
        <f>IF('Input and Summary Results'!$J$4="yes",'Data Transformation'!F4860,'Data Transformation'!D4860)</f>
        <v>5.8420720000000002E-2</v>
      </c>
      <c r="I4860">
        <f t="shared" si="256"/>
        <v>280</v>
      </c>
    </row>
    <row r="4861" spans="2:9" x14ac:dyDescent="0.25">
      <c r="B4861">
        <f>IF('Input and Summary Results'!D4443=0,FALSE,'Input and Summary Results'!$B4443)</f>
        <v>280</v>
      </c>
      <c r="C4861">
        <f>IF(OR(B4861=0,'Input and Summary Results'!D4443=0,'Input and Summary Results'!D4443=""),FALSE,'Input and Summary Results'!$D4443)</f>
        <v>2.840966E-2</v>
      </c>
      <c r="D4861">
        <f>IF(OR(B4861=0,'Input and Summary Results'!E4443=0),FALSE,'Input and Summary Results'!$E4443)</f>
        <v>4.3041530000000001E-2</v>
      </c>
      <c r="E4861">
        <f t="shared" si="257"/>
        <v>-1.5465339637782054</v>
      </c>
      <c r="F4861">
        <f t="shared" si="258"/>
        <v>0.65752367398976275</v>
      </c>
      <c r="G4861">
        <f>IF('Input and Summary Results'!$J$4="yes",IF(C4861=FALSE,FALSE,IF('Data Transformation'!E4861&lt;$R$10,E4861,$R$10)),IF(C4861=FALSE,FALSE,IF(C4861&lt;$R$10,C4861,$R$10)))</f>
        <v>2.840966E-2</v>
      </c>
      <c r="H4861">
        <f>IF('Input and Summary Results'!$J$4="yes",'Data Transformation'!F4861,'Data Transformation'!D4861)</f>
        <v>4.3041530000000001E-2</v>
      </c>
      <c r="I4861">
        <f t="shared" si="256"/>
        <v>280</v>
      </c>
    </row>
    <row r="4862" spans="2:9" x14ac:dyDescent="0.25">
      <c r="B4862">
        <f>IF('Input and Summary Results'!D4444=0,FALSE,'Input and Summary Results'!$B4444)</f>
        <v>280</v>
      </c>
      <c r="C4862">
        <f>IF(OR(B4862=0,'Input and Summary Results'!D4444=0,'Input and Summary Results'!D4444=""),FALSE,'Input and Summary Results'!$D4444)</f>
        <v>9.7800570000000003E-2</v>
      </c>
      <c r="D4862">
        <f>IF(OR(B4862=0,'Input and Summary Results'!E4444=0),FALSE,'Input and Summary Results'!$E4444)</f>
        <v>6.5619200000000003E-2</v>
      </c>
      <c r="E4862">
        <f t="shared" si="257"/>
        <v>-1.0096586140556163</v>
      </c>
      <c r="F4862">
        <f t="shared" si="258"/>
        <v>0.29119188978141947</v>
      </c>
      <c r="G4862">
        <f>IF('Input and Summary Results'!$J$4="yes",IF(C4862=FALSE,FALSE,IF('Data Transformation'!E4862&lt;$R$10,E4862,$R$10)),IF(C4862=FALSE,FALSE,IF(C4862&lt;$R$10,C4862,$R$10)))</f>
        <v>9.7800570000000003E-2</v>
      </c>
      <c r="H4862">
        <f>IF('Input and Summary Results'!$J$4="yes",'Data Transformation'!F4862,'Data Transformation'!D4862)</f>
        <v>6.5619200000000003E-2</v>
      </c>
      <c r="I4862">
        <f t="shared" si="256"/>
        <v>280</v>
      </c>
    </row>
    <row r="4863" spans="2:9" x14ac:dyDescent="0.25">
      <c r="B4863">
        <f>IF('Input and Summary Results'!D4445=0,FALSE,'Input and Summary Results'!$B4445)</f>
        <v>280</v>
      </c>
      <c r="C4863">
        <f>IF(OR(B4863=0,'Input and Summary Results'!D4445=0,'Input and Summary Results'!D4445=""),FALSE,'Input and Summary Results'!$D4445)</f>
        <v>0.13920355000000001</v>
      </c>
      <c r="D4863">
        <f>IF(OR(B4863=0,'Input and Summary Results'!E4445=0),FALSE,'Input and Summary Results'!$E4445)</f>
        <v>4.8136489999999997E-2</v>
      </c>
      <c r="E4863">
        <f t="shared" si="257"/>
        <v>-0.85634968910942488</v>
      </c>
      <c r="F4863">
        <f t="shared" si="258"/>
        <v>0.15007689574008706</v>
      </c>
      <c r="G4863">
        <f>IF('Input and Summary Results'!$J$4="yes",IF(C4863=FALSE,FALSE,IF('Data Transformation'!E4863&lt;$R$10,E4863,$R$10)),IF(C4863=FALSE,FALSE,IF(C4863&lt;$R$10,C4863,$R$10)))</f>
        <v>0.13920355000000001</v>
      </c>
      <c r="H4863">
        <f>IF('Input and Summary Results'!$J$4="yes",'Data Transformation'!F4863,'Data Transformation'!D4863)</f>
        <v>4.8136489999999997E-2</v>
      </c>
      <c r="I4863">
        <f t="shared" si="256"/>
        <v>280</v>
      </c>
    </row>
    <row r="4864" spans="2:9" x14ac:dyDescent="0.25">
      <c r="B4864">
        <f>IF('Input and Summary Results'!D4446=0,FALSE,'Input and Summary Results'!$B4446)</f>
        <v>280</v>
      </c>
      <c r="C4864">
        <f>IF(OR(B4864=0,'Input and Summary Results'!D4446=0,'Input and Summary Results'!D4446=""),FALSE,'Input and Summary Results'!$D4446)</f>
        <v>0.19520601000000001</v>
      </c>
      <c r="D4864">
        <f>IF(OR(B4864=0,'Input and Summary Results'!E4446=0),FALSE,'Input and Summary Results'!$E4446)</f>
        <v>3.8088549999999999E-2</v>
      </c>
      <c r="E4864">
        <f t="shared" si="257"/>
        <v>-0.70950681541084426</v>
      </c>
      <c r="F4864">
        <f t="shared" si="258"/>
        <v>8.4681976236284914E-2</v>
      </c>
      <c r="G4864">
        <f>IF('Input and Summary Results'!$J$4="yes",IF(C4864=FALSE,FALSE,IF('Data Transformation'!E4864&lt;$R$10,E4864,$R$10)),IF(C4864=FALSE,FALSE,IF(C4864&lt;$R$10,C4864,$R$10)))</f>
        <v>0.19520601000000001</v>
      </c>
      <c r="H4864">
        <f>IF('Input and Summary Results'!$J$4="yes",'Data Transformation'!F4864,'Data Transformation'!D4864)</f>
        <v>3.8088549999999999E-2</v>
      </c>
      <c r="I4864">
        <f t="shared" si="256"/>
        <v>280</v>
      </c>
    </row>
    <row r="4865" spans="2:9" x14ac:dyDescent="0.25">
      <c r="B4865">
        <f>IF('Input and Summary Results'!D4447=0,FALSE,'Input and Summary Results'!$B4447)</f>
        <v>280</v>
      </c>
      <c r="C4865">
        <f>IF(OR(B4865=0,'Input and Summary Results'!D4447=0,'Input and Summary Results'!D4447=""),FALSE,'Input and Summary Results'!$D4447)</f>
        <v>0.20701805000000001</v>
      </c>
      <c r="D4865">
        <f>IF(OR(B4865=0,'Input and Summary Results'!E4447=0),FALSE,'Input and Summary Results'!$E4447)</f>
        <v>0.11317892</v>
      </c>
      <c r="E4865">
        <f t="shared" si="257"/>
        <v>-0.68399178655446036</v>
      </c>
      <c r="F4865">
        <f t="shared" si="258"/>
        <v>0.237272311665577</v>
      </c>
      <c r="G4865">
        <f>IF('Input and Summary Results'!$J$4="yes",IF(C4865=FALSE,FALSE,IF('Data Transformation'!E4865&lt;$R$10,E4865,$R$10)),IF(C4865=FALSE,FALSE,IF(C4865&lt;$R$10,C4865,$R$10)))</f>
        <v>0.20701805000000001</v>
      </c>
      <c r="H4865">
        <f>IF('Input and Summary Results'!$J$4="yes",'Data Transformation'!F4865,'Data Transformation'!D4865)</f>
        <v>0.11317892</v>
      </c>
      <c r="I4865">
        <f t="shared" si="256"/>
        <v>280</v>
      </c>
    </row>
    <row r="4866" spans="2:9" x14ac:dyDescent="0.25">
      <c r="B4866">
        <f>IF('Input and Summary Results'!D4448=0,FALSE,'Input and Summary Results'!$B4448)</f>
        <v>280</v>
      </c>
      <c r="C4866">
        <f>IF(OR(B4866=0,'Input and Summary Results'!D4448=0,'Input and Summary Results'!D4448=""),FALSE,'Input and Summary Results'!$D4448)</f>
        <v>0.21403737</v>
      </c>
      <c r="D4866">
        <f>IF(OR(B4866=0,'Input and Summary Results'!E4448=0),FALSE,'Input and Summary Results'!$E4448)</f>
        <v>5.7673380000000003E-2</v>
      </c>
      <c r="E4866">
        <f t="shared" si="257"/>
        <v>-0.66951039409053548</v>
      </c>
      <c r="F4866">
        <f t="shared" si="258"/>
        <v>0.11694334928522063</v>
      </c>
      <c r="G4866">
        <f>IF('Input and Summary Results'!$J$4="yes",IF(C4866=FALSE,FALSE,IF('Data Transformation'!E4866&lt;$R$10,E4866,$R$10)),IF(C4866=FALSE,FALSE,IF(C4866&lt;$R$10,C4866,$R$10)))</f>
        <v>0.21403737</v>
      </c>
      <c r="H4866">
        <f>IF('Input and Summary Results'!$J$4="yes",'Data Transformation'!F4866,'Data Transformation'!D4866)</f>
        <v>5.7673380000000003E-2</v>
      </c>
      <c r="I4866">
        <f t="shared" si="256"/>
        <v>280</v>
      </c>
    </row>
    <row r="4867" spans="2:9" x14ac:dyDescent="0.25">
      <c r="B4867">
        <f>IF('Input and Summary Results'!D4449=0,FALSE,'Input and Summary Results'!$B4449)</f>
        <v>280</v>
      </c>
      <c r="C4867">
        <f>IF(OR(B4867=0,'Input and Summary Results'!D4449=0,'Input and Summary Results'!D4449=""),FALSE,'Input and Summary Results'!$D4449)</f>
        <v>0.31568367000000003</v>
      </c>
      <c r="D4867">
        <f>IF(OR(B4867=0,'Input and Summary Results'!E4449=0),FALSE,'Input and Summary Results'!$E4449)</f>
        <v>4.9295789999999999E-2</v>
      </c>
      <c r="E4867">
        <f t="shared" si="257"/>
        <v>-0.50074788314521712</v>
      </c>
      <c r="F4867">
        <f t="shared" si="258"/>
        <v>6.7771553910279864E-2</v>
      </c>
      <c r="G4867">
        <f>IF('Input and Summary Results'!$J$4="yes",IF(C4867=FALSE,FALSE,IF('Data Transformation'!E4867&lt;$R$10,E4867,$R$10)),IF(C4867=FALSE,FALSE,IF(C4867&lt;$R$10,C4867,$R$10)))</f>
        <v>0.31568367000000003</v>
      </c>
      <c r="H4867">
        <f>IF('Input and Summary Results'!$J$4="yes",'Data Transformation'!F4867,'Data Transformation'!D4867)</f>
        <v>4.9295789999999999E-2</v>
      </c>
      <c r="I4867">
        <f t="shared" si="256"/>
        <v>280</v>
      </c>
    </row>
    <row r="4868" spans="2:9" x14ac:dyDescent="0.25">
      <c r="B4868">
        <f>IF('Input and Summary Results'!D4450=0,FALSE,'Input and Summary Results'!$B4450)</f>
        <v>280</v>
      </c>
      <c r="C4868">
        <f>IF(OR(B4868=0,'Input and Summary Results'!D4450=0,'Input and Summary Results'!D4450=""),FALSE,'Input and Summary Results'!$D4450)</f>
        <v>0.33607152000000001</v>
      </c>
      <c r="D4868">
        <f>IF(OR(B4868=0,'Input and Summary Results'!E4450=0),FALSE,'Input and Summary Results'!$E4450)</f>
        <v>6.0043480000000003E-2</v>
      </c>
      <c r="E4868">
        <f t="shared" si="257"/>
        <v>-0.47356828976472609</v>
      </c>
      <c r="F4868">
        <f t="shared" si="258"/>
        <v>7.7539656796862755E-2</v>
      </c>
      <c r="G4868">
        <f>IF('Input and Summary Results'!$J$4="yes",IF(C4868=FALSE,FALSE,IF('Data Transformation'!E4868&lt;$R$10,E4868,$R$10)),IF(C4868=FALSE,FALSE,IF(C4868&lt;$R$10,C4868,$R$10)))</f>
        <v>0.33607152000000001</v>
      </c>
      <c r="H4868">
        <f>IF('Input and Summary Results'!$J$4="yes",'Data Transformation'!F4868,'Data Transformation'!D4868)</f>
        <v>6.0043480000000003E-2</v>
      </c>
      <c r="I4868">
        <f t="shared" si="256"/>
        <v>280</v>
      </c>
    </row>
    <row r="4869" spans="2:9" x14ac:dyDescent="0.25">
      <c r="B4869">
        <f>IF('Input and Summary Results'!D4451=0,FALSE,'Input and Summary Results'!$B4451)</f>
        <v>280</v>
      </c>
      <c r="C4869">
        <f>IF(OR(B4869=0,'Input and Summary Results'!D4451=0,'Input and Summary Results'!D4451=""),FALSE,'Input and Summary Results'!$D4451)</f>
        <v>0.37551948000000002</v>
      </c>
      <c r="D4869">
        <f>IF(OR(B4869=0,'Input and Summary Results'!E4451=0),FALSE,'Input and Summary Results'!$E4451)</f>
        <v>4.7888E-2</v>
      </c>
      <c r="E4869">
        <f t="shared" si="257"/>
        <v>-0.42536752913365622</v>
      </c>
      <c r="F4869">
        <f t="shared" si="258"/>
        <v>5.5345709362401123E-2</v>
      </c>
      <c r="G4869">
        <f>IF('Input and Summary Results'!$J$4="yes",IF(C4869=FALSE,FALSE,IF('Data Transformation'!E4869&lt;$R$10,E4869,$R$10)),IF(C4869=FALSE,FALSE,IF(C4869&lt;$R$10,C4869,$R$10)))</f>
        <v>0.37551948000000002</v>
      </c>
      <c r="H4869">
        <f>IF('Input and Summary Results'!$J$4="yes",'Data Transformation'!F4869,'Data Transformation'!D4869)</f>
        <v>4.7888E-2</v>
      </c>
      <c r="I4869">
        <f t="shared" ref="I4869:I4932" si="259">IF(G4869=FALSE,"",B4869)</f>
        <v>280</v>
      </c>
    </row>
    <row r="4870" spans="2:9" x14ac:dyDescent="0.25">
      <c r="B4870">
        <f>IF('Input and Summary Results'!D4452=0,FALSE,'Input and Summary Results'!$B4452)</f>
        <v>280</v>
      </c>
      <c r="C4870">
        <f>IF(OR(B4870=0,'Input and Summary Results'!D4452=0,'Input and Summary Results'!D4452=""),FALSE,'Input and Summary Results'!$D4452)</f>
        <v>0.51682510999999998</v>
      </c>
      <c r="D4870">
        <f>IF(OR(B4870=0,'Input and Summary Results'!E4452=0),FALSE,'Input and Summary Results'!$E4452)</f>
        <v>3.3323249999999999E-2</v>
      </c>
      <c r="E4870">
        <f t="shared" si="257"/>
        <v>-0.28665639425925182</v>
      </c>
      <c r="F4870">
        <f t="shared" si="258"/>
        <v>2.7982948622600787E-2</v>
      </c>
      <c r="G4870">
        <f>IF('Input and Summary Results'!$J$4="yes",IF(C4870=FALSE,FALSE,IF('Data Transformation'!E4870&lt;$R$10,E4870,$R$10)),IF(C4870=FALSE,FALSE,IF(C4870&lt;$R$10,C4870,$R$10)))</f>
        <v>0.51682510999999998</v>
      </c>
      <c r="H4870">
        <f>IF('Input and Summary Results'!$J$4="yes",'Data Transformation'!F4870,'Data Transformation'!D4870)</f>
        <v>3.3323249999999999E-2</v>
      </c>
      <c r="I4870">
        <f t="shared" si="259"/>
        <v>280</v>
      </c>
    </row>
    <row r="4871" spans="2:9" x14ac:dyDescent="0.25">
      <c r="B4871">
        <f>IF('Input and Summary Results'!D4453=0,FALSE,'Input and Summary Results'!$B4453)</f>
        <v>280</v>
      </c>
      <c r="C4871">
        <f>IF(OR(B4871=0,'Input and Summary Results'!D4453=0,'Input and Summary Results'!D4453=""),FALSE,'Input and Summary Results'!$D4453)</f>
        <v>0.63424250999999998</v>
      </c>
      <c r="D4871">
        <f>IF(OR(B4871=0,'Input and Summary Results'!E4453=0),FALSE,'Input and Summary Results'!$E4453)</f>
        <v>5.7399070000000003E-2</v>
      </c>
      <c r="E4871">
        <f t="shared" si="257"/>
        <v>-0.19774465281711306</v>
      </c>
      <c r="F4871">
        <f t="shared" si="258"/>
        <v>3.9277084060480277E-2</v>
      </c>
      <c r="G4871">
        <f>IF('Input and Summary Results'!$J$4="yes",IF(C4871=FALSE,FALSE,IF('Data Transformation'!E4871&lt;$R$10,E4871,$R$10)),IF(C4871=FALSE,FALSE,IF(C4871&lt;$R$10,C4871,$R$10)))</f>
        <v>0.63424250999999998</v>
      </c>
      <c r="H4871">
        <f>IF('Input and Summary Results'!$J$4="yes",'Data Transformation'!F4871,'Data Transformation'!D4871)</f>
        <v>5.7399070000000003E-2</v>
      </c>
      <c r="I4871">
        <f t="shared" si="259"/>
        <v>280</v>
      </c>
    </row>
    <row r="4872" spans="2:9" x14ac:dyDescent="0.25">
      <c r="B4872">
        <f>IF('Input and Summary Results'!D4454=0,FALSE,'Input and Summary Results'!$B4454)</f>
        <v>280</v>
      </c>
      <c r="C4872">
        <f>IF(OR(B4872=0,'Input and Summary Results'!D4454=0,'Input and Summary Results'!D4454=""),FALSE,'Input and Summary Results'!$D4454)</f>
        <v>0.63561995999999998</v>
      </c>
      <c r="D4872">
        <f>IF(OR(B4872=0,'Input and Summary Results'!E4454=0),FALSE,'Input and Summary Results'!$E4454)</f>
        <v>6.3731650000000001E-2</v>
      </c>
      <c r="E4872">
        <f t="shared" si="257"/>
        <v>-0.19680247335617604</v>
      </c>
      <c r="F4872">
        <f t="shared" si="258"/>
        <v>4.3515839401896697E-2</v>
      </c>
      <c r="G4872">
        <f>IF('Input and Summary Results'!$J$4="yes",IF(C4872=FALSE,FALSE,IF('Data Transformation'!E4872&lt;$R$10,E4872,$R$10)),IF(C4872=FALSE,FALSE,IF(C4872&lt;$R$10,C4872,$R$10)))</f>
        <v>0.63561995999999998</v>
      </c>
      <c r="H4872">
        <f>IF('Input and Summary Results'!$J$4="yes",'Data Transformation'!F4872,'Data Transformation'!D4872)</f>
        <v>6.3731650000000001E-2</v>
      </c>
      <c r="I4872">
        <f t="shared" si="259"/>
        <v>280</v>
      </c>
    </row>
    <row r="4873" spans="2:9" x14ac:dyDescent="0.25">
      <c r="B4873">
        <f>IF('Input and Summary Results'!D4455=0,FALSE,'Input and Summary Results'!$B4455)</f>
        <v>280</v>
      </c>
      <c r="C4873">
        <f>IF(OR(B4873=0,'Input and Summary Results'!D4455=0,'Input and Summary Results'!D4455=""),FALSE,'Input and Summary Results'!$D4455)</f>
        <v>1.0102851900000001</v>
      </c>
      <c r="D4873">
        <f>IF(OR(B4873=0,'Input and Summary Results'!E4455=0),FALSE,'Input and Summary Results'!$E4455)</f>
        <v>7.3463619999999993E-2</v>
      </c>
      <c r="E4873">
        <f t="shared" si="257"/>
        <v>4.4439866144643141E-3</v>
      </c>
      <c r="F4873">
        <f t="shared" si="258"/>
        <v>3.1558624629546429E-2</v>
      </c>
      <c r="G4873">
        <f>IF('Input and Summary Results'!$J$4="yes",IF(C4873=FALSE,FALSE,IF('Data Transformation'!E4873&lt;$R$10,E4873,$R$10)),IF(C4873=FALSE,FALSE,IF(C4873&lt;$R$10,C4873,$R$10)))</f>
        <v>1.0102851900000001</v>
      </c>
      <c r="H4873">
        <f>IF('Input and Summary Results'!$J$4="yes",'Data Transformation'!F4873,'Data Transformation'!D4873)</f>
        <v>7.3463619999999993E-2</v>
      </c>
      <c r="I4873">
        <f t="shared" si="259"/>
        <v>280</v>
      </c>
    </row>
    <row r="4874" spans="2:9" x14ac:dyDescent="0.25">
      <c r="B4874">
        <f>IF('Input and Summary Results'!D4456=0,FALSE,'Input and Summary Results'!$B4456)</f>
        <v>281</v>
      </c>
      <c r="C4874">
        <f>IF(OR(B4874=0,'Input and Summary Results'!D4456=0,'Input and Summary Results'!D4456=""),FALSE,'Input and Summary Results'!$D4456)</f>
        <v>-4.4001899999999997E-2</v>
      </c>
      <c r="D4874">
        <f>IF(OR(B4874=0,'Input and Summary Results'!E4456=0),FALSE,'Input and Summary Results'!$E4456)</f>
        <v>3.605299E-2</v>
      </c>
      <c r="E4874" t="e">
        <f t="shared" si="257"/>
        <v>#NUM!</v>
      </c>
      <c r="F4874">
        <f t="shared" si="258"/>
        <v>-0.35559822780379935</v>
      </c>
      <c r="G4874">
        <f>IF('Input and Summary Results'!$J$4="yes",IF(C4874=FALSE,FALSE,IF('Data Transformation'!E4874&lt;$R$10,E4874,$R$10)),IF(C4874=FALSE,FALSE,IF(C4874&lt;$R$10,C4874,$R$10)))</f>
        <v>-4.4001899999999997E-2</v>
      </c>
      <c r="H4874">
        <f>IF('Input and Summary Results'!$J$4="yes",'Data Transformation'!F4874,'Data Transformation'!D4874)</f>
        <v>3.605299E-2</v>
      </c>
      <c r="I4874">
        <f t="shared" si="259"/>
        <v>281</v>
      </c>
    </row>
    <row r="4875" spans="2:9" x14ac:dyDescent="0.25">
      <c r="B4875">
        <f>IF('Input and Summary Results'!D4457=0,FALSE,'Input and Summary Results'!$B4457)</f>
        <v>281</v>
      </c>
      <c r="C4875">
        <f>IF(OR(B4875=0,'Input and Summary Results'!D4457=0,'Input and Summary Results'!D4457=""),FALSE,'Input and Summary Results'!$D4457)</f>
        <v>0.57496992999999996</v>
      </c>
      <c r="D4875">
        <f>IF(OR(B4875=0,'Input and Summary Results'!E4457=0),FALSE,'Input and Summary Results'!$E4457)</f>
        <v>4.5875180000000002E-2</v>
      </c>
      <c r="E4875">
        <f t="shared" si="257"/>
        <v>-0.24035486761741884</v>
      </c>
      <c r="F4875">
        <f t="shared" si="258"/>
        <v>3.4627598907650707E-2</v>
      </c>
      <c r="G4875">
        <f>IF('Input and Summary Results'!$J$4="yes",IF(C4875=FALSE,FALSE,IF('Data Transformation'!E4875&lt;$R$10,E4875,$R$10)),IF(C4875=FALSE,FALSE,IF(C4875&lt;$R$10,C4875,$R$10)))</f>
        <v>0.57496992999999996</v>
      </c>
      <c r="H4875">
        <f>IF('Input and Summary Results'!$J$4="yes",'Data Transformation'!F4875,'Data Transformation'!D4875)</f>
        <v>4.5875180000000002E-2</v>
      </c>
      <c r="I4875">
        <f t="shared" si="259"/>
        <v>281</v>
      </c>
    </row>
    <row r="4876" spans="2:9" x14ac:dyDescent="0.25">
      <c r="B4876">
        <f>IF('Input and Summary Results'!D4458=0,FALSE,'Input and Summary Results'!$B4458)</f>
        <v>281</v>
      </c>
      <c r="C4876">
        <f>IF(OR(B4876=0,'Input and Summary Results'!D4458=0,'Input and Summary Results'!D4458=""),FALSE,'Input and Summary Results'!$D4458)</f>
        <v>0.68434545000000002</v>
      </c>
      <c r="D4876">
        <f>IF(OR(B4876=0,'Input and Summary Results'!E4458=0),FALSE,'Input and Summary Results'!$E4458)</f>
        <v>5.1387849999999999E-2</v>
      </c>
      <c r="E4876">
        <f t="shared" si="257"/>
        <v>-0.16472461588747209</v>
      </c>
      <c r="F4876">
        <f t="shared" si="258"/>
        <v>3.2589282065074006E-2</v>
      </c>
      <c r="G4876">
        <f>IF('Input and Summary Results'!$J$4="yes",IF(C4876=FALSE,FALSE,IF('Data Transformation'!E4876&lt;$R$10,E4876,$R$10)),IF(C4876=FALSE,FALSE,IF(C4876&lt;$R$10,C4876,$R$10)))</f>
        <v>0.68434545000000002</v>
      </c>
      <c r="H4876">
        <f>IF('Input and Summary Results'!$J$4="yes",'Data Transformation'!F4876,'Data Transformation'!D4876)</f>
        <v>5.1387849999999999E-2</v>
      </c>
      <c r="I4876">
        <f t="shared" si="259"/>
        <v>281</v>
      </c>
    </row>
    <row r="4877" spans="2:9" x14ac:dyDescent="0.25">
      <c r="B4877">
        <f>IF('Input and Summary Results'!D4459=0,FALSE,'Input and Summary Results'!$B4459)</f>
        <v>281</v>
      </c>
      <c r="C4877">
        <f>IF(OR(B4877=0,'Input and Summary Results'!D4459=0,'Input and Summary Results'!D4459=""),FALSE,'Input and Summary Results'!$D4459)</f>
        <v>0.69862731</v>
      </c>
      <c r="D4877">
        <f>IF(OR(B4877=0,'Input and Summary Results'!E4459=0),FALSE,'Input and Summary Results'!$E4459)</f>
        <v>3.8058050000000003E-2</v>
      </c>
      <c r="E4877">
        <f t="shared" si="257"/>
        <v>-0.15575444138592276</v>
      </c>
      <c r="F4877">
        <f t="shared" si="258"/>
        <v>2.3642353317106946E-2</v>
      </c>
      <c r="G4877">
        <f>IF('Input and Summary Results'!$J$4="yes",IF(C4877=FALSE,FALSE,IF('Data Transformation'!E4877&lt;$R$10,E4877,$R$10)),IF(C4877=FALSE,FALSE,IF(C4877&lt;$R$10,C4877,$R$10)))</f>
        <v>0.69862731</v>
      </c>
      <c r="H4877">
        <f>IF('Input and Summary Results'!$J$4="yes",'Data Transformation'!F4877,'Data Transformation'!D4877)</f>
        <v>3.8058050000000003E-2</v>
      </c>
      <c r="I4877">
        <f t="shared" si="259"/>
        <v>281</v>
      </c>
    </row>
    <row r="4878" spans="2:9" x14ac:dyDescent="0.25">
      <c r="B4878">
        <f>IF('Input and Summary Results'!D4460=0,FALSE,'Input and Summary Results'!$B4460)</f>
        <v>281</v>
      </c>
      <c r="C4878">
        <f>IF(OR(B4878=0,'Input and Summary Results'!D4460=0,'Input and Summary Results'!D4460=""),FALSE,'Input and Summary Results'!$D4460)</f>
        <v>0.71602383000000003</v>
      </c>
      <c r="D4878">
        <f>IF(OR(B4878=0,'Input and Summary Results'!E4460=0),FALSE,'Input and Summary Results'!$E4460)</f>
        <v>9.9273410000000006E-2</v>
      </c>
      <c r="E4878">
        <f t="shared" si="257"/>
        <v>-0.14507252369034934</v>
      </c>
      <c r="F4878">
        <f t="shared" si="258"/>
        <v>6.0172103406111503E-2</v>
      </c>
      <c r="G4878">
        <f>IF('Input and Summary Results'!$J$4="yes",IF(C4878=FALSE,FALSE,IF('Data Transformation'!E4878&lt;$R$10,E4878,$R$10)),IF(C4878=FALSE,FALSE,IF(C4878&lt;$R$10,C4878,$R$10)))</f>
        <v>0.71602383000000003</v>
      </c>
      <c r="H4878">
        <f>IF('Input and Summary Results'!$J$4="yes",'Data Transformation'!F4878,'Data Transformation'!D4878)</f>
        <v>9.9273410000000006E-2</v>
      </c>
      <c r="I4878">
        <f t="shared" si="259"/>
        <v>281</v>
      </c>
    </row>
    <row r="4879" spans="2:9" x14ac:dyDescent="0.25">
      <c r="B4879">
        <f>IF('Input and Summary Results'!D4461=0,FALSE,'Input and Summary Results'!$B4461)</f>
        <v>281</v>
      </c>
      <c r="C4879">
        <f>IF(OR(B4879=0,'Input and Summary Results'!D4461=0,'Input and Summary Results'!D4461=""),FALSE,'Input and Summary Results'!$D4461)</f>
        <v>0.78654579999999996</v>
      </c>
      <c r="D4879">
        <f>IF(OR(B4879=0,'Input and Summary Results'!E4461=0),FALSE,'Input and Summary Results'!$E4461)</f>
        <v>2.567827E-2</v>
      </c>
      <c r="E4879">
        <f t="shared" si="257"/>
        <v>-0.10427598364698849</v>
      </c>
      <c r="F4879">
        <f t="shared" si="258"/>
        <v>1.4168747935593834E-2</v>
      </c>
      <c r="G4879">
        <f>IF('Input and Summary Results'!$J$4="yes",IF(C4879=FALSE,FALSE,IF('Data Transformation'!E4879&lt;$R$10,E4879,$R$10)),IF(C4879=FALSE,FALSE,IF(C4879&lt;$R$10,C4879,$R$10)))</f>
        <v>0.78654579999999996</v>
      </c>
      <c r="H4879">
        <f>IF('Input and Summary Results'!$J$4="yes",'Data Transformation'!F4879,'Data Transformation'!D4879)</f>
        <v>2.567827E-2</v>
      </c>
      <c r="I4879">
        <f t="shared" si="259"/>
        <v>281</v>
      </c>
    </row>
    <row r="4880" spans="2:9" x14ac:dyDescent="0.25">
      <c r="B4880">
        <f>IF('Input and Summary Results'!D4462=0,FALSE,'Input and Summary Results'!$B4462)</f>
        <v>281</v>
      </c>
      <c r="C4880">
        <f>IF(OR(B4880=0,'Input and Summary Results'!D4462=0,'Input and Summary Results'!D4462=""),FALSE,'Input and Summary Results'!$D4462)</f>
        <v>0.84843166000000003</v>
      </c>
      <c r="D4880">
        <f>IF(OR(B4880=0,'Input and Summary Results'!E4462=0),FALSE,'Input and Summary Results'!$E4462)</f>
        <v>2.4880260000000001E-2</v>
      </c>
      <c r="E4880">
        <f t="shared" si="257"/>
        <v>-7.1383133759021958E-2</v>
      </c>
      <c r="F4880">
        <f t="shared" si="258"/>
        <v>1.272705080336111E-2</v>
      </c>
      <c r="G4880">
        <f>IF('Input and Summary Results'!$J$4="yes",IF(C4880=FALSE,FALSE,IF('Data Transformation'!E4880&lt;$R$10,E4880,$R$10)),IF(C4880=FALSE,FALSE,IF(C4880&lt;$R$10,C4880,$R$10)))</f>
        <v>0.84843166000000003</v>
      </c>
      <c r="H4880">
        <f>IF('Input and Summary Results'!$J$4="yes",'Data Transformation'!F4880,'Data Transformation'!D4880)</f>
        <v>2.4880260000000001E-2</v>
      </c>
      <c r="I4880">
        <f t="shared" si="259"/>
        <v>281</v>
      </c>
    </row>
    <row r="4881" spans="2:9" x14ac:dyDescent="0.25">
      <c r="B4881">
        <f>IF('Input and Summary Results'!D4463=0,FALSE,'Input and Summary Results'!$B4463)</f>
        <v>281</v>
      </c>
      <c r="C4881">
        <f>IF(OR(B4881=0,'Input and Summary Results'!D4463=0,'Input and Summary Results'!D4463=""),FALSE,'Input and Summary Results'!$D4463)</f>
        <v>0.84866348000000003</v>
      </c>
      <c r="D4881">
        <f>IF(OR(B4881=0,'Input and Summary Results'!E4463=0),FALSE,'Input and Summary Results'!$E4463)</f>
        <v>3.9063100000000003E-2</v>
      </c>
      <c r="E4881">
        <f t="shared" si="257"/>
        <v>-7.1264486141633818E-2</v>
      </c>
      <c r="F4881">
        <f t="shared" si="258"/>
        <v>1.9976569982721536E-2</v>
      </c>
      <c r="G4881">
        <f>IF('Input and Summary Results'!$J$4="yes",IF(C4881=FALSE,FALSE,IF('Data Transformation'!E4881&lt;$R$10,E4881,$R$10)),IF(C4881=FALSE,FALSE,IF(C4881&lt;$R$10,C4881,$R$10)))</f>
        <v>0.84866348000000003</v>
      </c>
      <c r="H4881">
        <f>IF('Input and Summary Results'!$J$4="yes",'Data Transformation'!F4881,'Data Transformation'!D4881)</f>
        <v>3.9063100000000003E-2</v>
      </c>
      <c r="I4881">
        <f t="shared" si="259"/>
        <v>281</v>
      </c>
    </row>
    <row r="4882" spans="2:9" x14ac:dyDescent="0.25">
      <c r="B4882">
        <f>IF('Input and Summary Results'!D4464=0,FALSE,'Input and Summary Results'!$B4464)</f>
        <v>281</v>
      </c>
      <c r="C4882">
        <f>IF(OR(B4882=0,'Input and Summary Results'!D4464=0,'Input and Summary Results'!D4464=""),FALSE,'Input and Summary Results'!$D4464)</f>
        <v>0.91718244999999998</v>
      </c>
      <c r="D4882">
        <f>IF(OR(B4882=0,'Input and Summary Results'!E4464=0),FALSE,'Input and Summary Results'!$E4464)</f>
        <v>4.820166E-2</v>
      </c>
      <c r="E4882">
        <f t="shared" si="257"/>
        <v>-3.7544263951996247E-2</v>
      </c>
      <c r="F4882">
        <f t="shared" si="258"/>
        <v>2.2808461326315171E-2</v>
      </c>
      <c r="G4882">
        <f>IF('Input and Summary Results'!$J$4="yes",IF(C4882=FALSE,FALSE,IF('Data Transformation'!E4882&lt;$R$10,E4882,$R$10)),IF(C4882=FALSE,FALSE,IF(C4882&lt;$R$10,C4882,$R$10)))</f>
        <v>0.91718244999999998</v>
      </c>
      <c r="H4882">
        <f>IF('Input and Summary Results'!$J$4="yes",'Data Transformation'!F4882,'Data Transformation'!D4882)</f>
        <v>4.820166E-2</v>
      </c>
      <c r="I4882">
        <f t="shared" si="259"/>
        <v>281</v>
      </c>
    </row>
    <row r="4883" spans="2:9" x14ac:dyDescent="0.25">
      <c r="B4883">
        <f>IF('Input and Summary Results'!D4465=0,FALSE,'Input and Summary Results'!$B4465)</f>
        <v>281</v>
      </c>
      <c r="C4883">
        <f>IF(OR(B4883=0,'Input and Summary Results'!D4465=0,'Input and Summary Results'!D4465=""),FALSE,'Input and Summary Results'!$D4465)</f>
        <v>0.93085118</v>
      </c>
      <c r="D4883">
        <f>IF(OR(B4883=0,'Input and Summary Results'!E4465=0),FALSE,'Input and Summary Results'!$E4465)</f>
        <v>4.2699540000000001E-2</v>
      </c>
      <c r="E4883">
        <f t="shared" si="257"/>
        <v>-3.1119746377437457E-2</v>
      </c>
      <c r="F4883">
        <f t="shared" si="258"/>
        <v>1.9908231045052766E-2</v>
      </c>
      <c r="G4883">
        <f>IF('Input and Summary Results'!$J$4="yes",IF(C4883=FALSE,FALSE,IF('Data Transformation'!E4883&lt;$R$10,E4883,$R$10)),IF(C4883=FALSE,FALSE,IF(C4883&lt;$R$10,C4883,$R$10)))</f>
        <v>0.93085118</v>
      </c>
      <c r="H4883">
        <f>IF('Input and Summary Results'!$J$4="yes",'Data Transformation'!F4883,'Data Transformation'!D4883)</f>
        <v>4.2699540000000001E-2</v>
      </c>
      <c r="I4883">
        <f t="shared" si="259"/>
        <v>281</v>
      </c>
    </row>
    <row r="4884" spans="2:9" x14ac:dyDescent="0.25">
      <c r="B4884">
        <f>IF('Input and Summary Results'!D4466=0,FALSE,'Input and Summary Results'!$B4466)</f>
        <v>281</v>
      </c>
      <c r="C4884">
        <f>IF(OR(B4884=0,'Input and Summary Results'!D4466=0,'Input and Summary Results'!D4466=""),FALSE,'Input and Summary Results'!$D4466)</f>
        <v>0.93556134000000002</v>
      </c>
      <c r="D4884">
        <f>IF(OR(B4884=0,'Input and Summary Results'!E4466=0),FALSE,'Input and Summary Results'!$E4466)</f>
        <v>4.5577369999999999E-2</v>
      </c>
      <c r="E4884">
        <f t="shared" si="257"/>
        <v>-2.8927732749552744E-2</v>
      </c>
      <c r="F4884">
        <f t="shared" si="258"/>
        <v>2.1143005524362518E-2</v>
      </c>
      <c r="G4884">
        <f>IF('Input and Summary Results'!$J$4="yes",IF(C4884=FALSE,FALSE,IF('Data Transformation'!E4884&lt;$R$10,E4884,$R$10)),IF(C4884=FALSE,FALSE,IF(C4884&lt;$R$10,C4884,$R$10)))</f>
        <v>0.93556134000000002</v>
      </c>
      <c r="H4884">
        <f>IF('Input and Summary Results'!$J$4="yes",'Data Transformation'!F4884,'Data Transformation'!D4884)</f>
        <v>4.5577369999999999E-2</v>
      </c>
      <c r="I4884">
        <f t="shared" si="259"/>
        <v>281</v>
      </c>
    </row>
    <row r="4885" spans="2:9" x14ac:dyDescent="0.25">
      <c r="B4885">
        <f>IF('Input and Summary Results'!D4467=0,FALSE,'Input and Summary Results'!$B4467)</f>
        <v>281</v>
      </c>
      <c r="C4885">
        <f>IF(OR(B4885=0,'Input and Summary Results'!D4467=0,'Input and Summary Results'!D4467=""),FALSE,'Input and Summary Results'!$D4467)</f>
        <v>0.93869594999999995</v>
      </c>
      <c r="D4885">
        <f>IF(OR(B4885=0,'Input and Summary Results'!E4467=0),FALSE,'Input and Summary Results'!$E4467)</f>
        <v>5.290711E-2</v>
      </c>
      <c r="E4885">
        <f t="shared" si="257"/>
        <v>-2.7475055891943441E-2</v>
      </c>
      <c r="F4885">
        <f t="shared" si="258"/>
        <v>2.4461260049113882E-2</v>
      </c>
      <c r="G4885">
        <f>IF('Input and Summary Results'!$J$4="yes",IF(C4885=FALSE,FALSE,IF('Data Transformation'!E4885&lt;$R$10,E4885,$R$10)),IF(C4885=FALSE,FALSE,IF(C4885&lt;$R$10,C4885,$R$10)))</f>
        <v>0.93869594999999995</v>
      </c>
      <c r="H4885">
        <f>IF('Input and Summary Results'!$J$4="yes",'Data Transformation'!F4885,'Data Transformation'!D4885)</f>
        <v>5.290711E-2</v>
      </c>
      <c r="I4885">
        <f t="shared" si="259"/>
        <v>281</v>
      </c>
    </row>
    <row r="4886" spans="2:9" x14ac:dyDescent="0.25">
      <c r="B4886">
        <f>IF('Input and Summary Results'!D4468=0,FALSE,'Input and Summary Results'!$B4468)</f>
        <v>281</v>
      </c>
      <c r="C4886">
        <f>IF(OR(B4886=0,'Input and Summary Results'!D4468=0,'Input and Summary Results'!D4468=""),FALSE,'Input and Summary Results'!$D4468)</f>
        <v>0.94563487000000002</v>
      </c>
      <c r="D4886">
        <f>IF(OR(B4886=0,'Input and Summary Results'!E4468=0),FALSE,'Input and Summary Results'!$E4468)</f>
        <v>4.2733279999999998E-2</v>
      </c>
      <c r="E4886">
        <f t="shared" si="257"/>
        <v>-2.4276521689799421E-2</v>
      </c>
      <c r="F4886">
        <f t="shared" si="258"/>
        <v>1.9612478461163343E-2</v>
      </c>
      <c r="G4886">
        <f>IF('Input and Summary Results'!$J$4="yes",IF(C4886=FALSE,FALSE,IF('Data Transformation'!E4886&lt;$R$10,E4886,$R$10)),IF(C4886=FALSE,FALSE,IF(C4886&lt;$R$10,C4886,$R$10)))</f>
        <v>0.94563487000000002</v>
      </c>
      <c r="H4886">
        <f>IF('Input and Summary Results'!$J$4="yes",'Data Transformation'!F4886,'Data Transformation'!D4886)</f>
        <v>4.2733279999999998E-2</v>
      </c>
      <c r="I4886">
        <f t="shared" si="259"/>
        <v>281</v>
      </c>
    </row>
    <row r="4887" spans="2:9" x14ac:dyDescent="0.25">
      <c r="B4887">
        <f>IF('Input and Summary Results'!D4469=0,FALSE,'Input and Summary Results'!$B4469)</f>
        <v>281</v>
      </c>
      <c r="C4887">
        <f>IF(OR(B4887=0,'Input and Summary Results'!D4469=0,'Input and Summary Results'!D4469=""),FALSE,'Input and Summary Results'!$D4469)</f>
        <v>0.98573792000000005</v>
      </c>
      <c r="D4887">
        <f>IF(OR(B4887=0,'Input and Summary Results'!E4469=0),FALSE,'Input and Summary Results'!$E4469)</f>
        <v>5.7074109999999997E-2</v>
      </c>
      <c r="E4887">
        <f t="shared" si="257"/>
        <v>-6.2385364048657358E-3</v>
      </c>
      <c r="F4887">
        <f t="shared" si="258"/>
        <v>2.5128549117802022E-2</v>
      </c>
      <c r="G4887">
        <f>IF('Input and Summary Results'!$J$4="yes",IF(C4887=FALSE,FALSE,IF('Data Transformation'!E4887&lt;$R$10,E4887,$R$10)),IF(C4887=FALSE,FALSE,IF(C4887&lt;$R$10,C4887,$R$10)))</f>
        <v>0.98573792000000005</v>
      </c>
      <c r="H4887">
        <f>IF('Input and Summary Results'!$J$4="yes",'Data Transformation'!F4887,'Data Transformation'!D4887)</f>
        <v>5.7074109999999997E-2</v>
      </c>
      <c r="I4887">
        <f t="shared" si="259"/>
        <v>281</v>
      </c>
    </row>
    <row r="4888" spans="2:9" x14ac:dyDescent="0.25">
      <c r="B4888">
        <f>IF('Input and Summary Results'!D4470=0,FALSE,'Input and Summary Results'!$B4470)</f>
        <v>281</v>
      </c>
      <c r="C4888">
        <f>IF(OR(B4888=0,'Input and Summary Results'!D4470=0,'Input and Summary Results'!D4470=""),FALSE,'Input and Summary Results'!$D4470)</f>
        <v>1.0017328299999999</v>
      </c>
      <c r="D4888">
        <f>IF(OR(B4888=0,'Input and Summary Results'!E4470=0),FALSE,'Input and Summary Results'!$E4470)</f>
        <v>3.482797E-2</v>
      </c>
      <c r="E4888">
        <f t="shared" si="257"/>
        <v>7.5190723135565784E-4</v>
      </c>
      <c r="F4888">
        <f t="shared" si="258"/>
        <v>1.508919197546915E-2</v>
      </c>
      <c r="G4888">
        <f>IF('Input and Summary Results'!$J$4="yes",IF(C4888=FALSE,FALSE,IF('Data Transformation'!E4888&lt;$R$10,E4888,$R$10)),IF(C4888=FALSE,FALSE,IF(C4888&lt;$R$10,C4888,$R$10)))</f>
        <v>1.0017328299999999</v>
      </c>
      <c r="H4888">
        <f>IF('Input and Summary Results'!$J$4="yes",'Data Transformation'!F4888,'Data Transformation'!D4888)</f>
        <v>3.482797E-2</v>
      </c>
      <c r="I4888">
        <f t="shared" si="259"/>
        <v>281</v>
      </c>
    </row>
    <row r="4889" spans="2:9" x14ac:dyDescent="0.25">
      <c r="B4889">
        <f>IF('Input and Summary Results'!D4471=0,FALSE,'Input and Summary Results'!$B4471)</f>
        <v>281</v>
      </c>
      <c r="C4889">
        <f>IF(OR(B4889=0,'Input and Summary Results'!D4471=0,'Input and Summary Results'!D4471=""),FALSE,'Input and Summary Results'!$D4471)</f>
        <v>1.00478607</v>
      </c>
      <c r="D4889">
        <f>IF(OR(B4889=0,'Input and Summary Results'!E4471=0),FALSE,'Input and Summary Results'!$E4471)</f>
        <v>6.4095570000000004E-2</v>
      </c>
      <c r="E4889">
        <f t="shared" si="257"/>
        <v>2.0736055291993944E-3</v>
      </c>
      <c r="F4889">
        <f t="shared" si="258"/>
        <v>2.7684975150979153E-2</v>
      </c>
      <c r="G4889">
        <f>IF('Input and Summary Results'!$J$4="yes",IF(C4889=FALSE,FALSE,IF('Data Transformation'!E4889&lt;$R$10,E4889,$R$10)),IF(C4889=FALSE,FALSE,IF(C4889&lt;$R$10,C4889,$R$10)))</f>
        <v>1.00478607</v>
      </c>
      <c r="H4889">
        <f>IF('Input and Summary Results'!$J$4="yes",'Data Transformation'!F4889,'Data Transformation'!D4889)</f>
        <v>6.4095570000000004E-2</v>
      </c>
      <c r="I4889">
        <f t="shared" si="259"/>
        <v>281</v>
      </c>
    </row>
    <row r="4890" spans="2:9" x14ac:dyDescent="0.25">
      <c r="B4890">
        <f>IF('Input and Summary Results'!D4472=0,FALSE,'Input and Summary Results'!$B4472)</f>
        <v>281</v>
      </c>
      <c r="C4890">
        <f>IF(OR(B4890=0,'Input and Summary Results'!D4472=0,'Input and Summary Results'!D4472=""),FALSE,'Input and Summary Results'!$D4472)</f>
        <v>1.01082476</v>
      </c>
      <c r="D4890">
        <f>IF(OR(B4890=0,'Input and Summary Results'!E4472=0),FALSE,'Input and Summary Results'!$E4472)</f>
        <v>5.0204119999999998E-2</v>
      </c>
      <c r="E4890">
        <f t="shared" si="257"/>
        <v>4.6758713559822878E-3</v>
      </c>
      <c r="F4890">
        <f t="shared" si="258"/>
        <v>2.1555257589851676E-2</v>
      </c>
      <c r="G4890">
        <f>IF('Input and Summary Results'!$J$4="yes",IF(C4890=FALSE,FALSE,IF('Data Transformation'!E4890&lt;$R$10,E4890,$R$10)),IF(C4890=FALSE,FALSE,IF(C4890&lt;$R$10,C4890,$R$10)))</f>
        <v>1.01082476</v>
      </c>
      <c r="H4890">
        <f>IF('Input and Summary Results'!$J$4="yes",'Data Transformation'!F4890,'Data Transformation'!D4890)</f>
        <v>5.0204119999999998E-2</v>
      </c>
      <c r="I4890">
        <f t="shared" si="259"/>
        <v>281</v>
      </c>
    </row>
    <row r="4891" spans="2:9" x14ac:dyDescent="0.25">
      <c r="B4891">
        <f>IF('Input and Summary Results'!D4473=0,FALSE,'Input and Summary Results'!$B4473)</f>
        <v>281</v>
      </c>
      <c r="C4891">
        <f>IF(OR(B4891=0,'Input and Summary Results'!D4473=0,'Input and Summary Results'!D4473=""),FALSE,'Input and Summary Results'!$D4473)</f>
        <v>1.0279357</v>
      </c>
      <c r="D4891">
        <f>IF(OR(B4891=0,'Input and Summary Results'!E4473=0),FALSE,'Input and Summary Results'!$E4473)</f>
        <v>3.4975630000000001E-2</v>
      </c>
      <c r="E4891">
        <f t="shared" si="257"/>
        <v>1.1965949281277956E-2</v>
      </c>
      <c r="F4891">
        <f t="shared" si="258"/>
        <v>1.4766899738962273E-2</v>
      </c>
      <c r="G4891">
        <f>IF('Input and Summary Results'!$J$4="yes",IF(C4891=FALSE,FALSE,IF('Data Transformation'!E4891&lt;$R$10,E4891,$R$10)),IF(C4891=FALSE,FALSE,IF(C4891&lt;$R$10,C4891,$R$10)))</f>
        <v>1.0279357</v>
      </c>
      <c r="H4891">
        <f>IF('Input and Summary Results'!$J$4="yes",'Data Transformation'!F4891,'Data Transformation'!D4891)</f>
        <v>3.4975630000000001E-2</v>
      </c>
      <c r="I4891">
        <f t="shared" si="259"/>
        <v>281</v>
      </c>
    </row>
    <row r="4892" spans="2:9" x14ac:dyDescent="0.25">
      <c r="B4892">
        <f>IF('Input and Summary Results'!D4474=0,FALSE,'Input and Summary Results'!$B4474)</f>
        <v>281</v>
      </c>
      <c r="C4892">
        <f>IF(OR(B4892=0,'Input and Summary Results'!D4474=0,'Input and Summary Results'!D4474=""),FALSE,'Input and Summary Results'!$D4474)</f>
        <v>1.09501581</v>
      </c>
      <c r="D4892">
        <f>IF(OR(B4892=0,'Input and Summary Results'!E4474=0),FALSE,'Input and Summary Results'!$E4474)</f>
        <v>4.3048759999999998E-2</v>
      </c>
      <c r="E4892">
        <f t="shared" si="257"/>
        <v>3.9420389629279691E-2</v>
      </c>
      <c r="F4892">
        <f t="shared" si="258"/>
        <v>1.7062001908447331E-2</v>
      </c>
      <c r="G4892">
        <f>IF('Input and Summary Results'!$J$4="yes",IF(C4892=FALSE,FALSE,IF('Data Transformation'!E4892&lt;$R$10,E4892,$R$10)),IF(C4892=FALSE,FALSE,IF(C4892&lt;$R$10,C4892,$R$10)))</f>
        <v>1.09501581</v>
      </c>
      <c r="H4892">
        <f>IF('Input and Summary Results'!$J$4="yes",'Data Transformation'!F4892,'Data Transformation'!D4892)</f>
        <v>4.3048759999999998E-2</v>
      </c>
      <c r="I4892">
        <f t="shared" si="259"/>
        <v>281</v>
      </c>
    </row>
    <row r="4893" spans="2:9" x14ac:dyDescent="0.25">
      <c r="B4893">
        <f>IF('Input and Summary Results'!D4475=0,FALSE,'Input and Summary Results'!$B4475)</f>
        <v>282</v>
      </c>
      <c r="C4893">
        <f>IF(OR(B4893=0,'Input and Summary Results'!D4475=0,'Input and Summary Results'!D4475=""),FALSE,'Input and Summary Results'!$D4475)</f>
        <v>-0.16707669999999999</v>
      </c>
      <c r="D4893">
        <f>IF(OR(B4893=0,'Input and Summary Results'!E4475=0),FALSE,'Input and Summary Results'!$E4475)</f>
        <v>8.419952E-2</v>
      </c>
      <c r="E4893" t="e">
        <f t="shared" si="257"/>
        <v>#NUM!</v>
      </c>
      <c r="F4893">
        <f t="shared" si="258"/>
        <v>-0.21871746138150922</v>
      </c>
      <c r="G4893">
        <f>IF('Input and Summary Results'!$J$4="yes",IF(C4893=FALSE,FALSE,IF('Data Transformation'!E4893&lt;$R$10,E4893,$R$10)),IF(C4893=FALSE,FALSE,IF(C4893&lt;$R$10,C4893,$R$10)))</f>
        <v>-0.16707669999999999</v>
      </c>
      <c r="H4893">
        <f>IF('Input and Summary Results'!$J$4="yes",'Data Transformation'!F4893,'Data Transformation'!D4893)</f>
        <v>8.419952E-2</v>
      </c>
      <c r="I4893">
        <f t="shared" si="259"/>
        <v>282</v>
      </c>
    </row>
    <row r="4894" spans="2:9" x14ac:dyDescent="0.25">
      <c r="B4894">
        <f>IF('Input and Summary Results'!D4476=0,FALSE,'Input and Summary Results'!$B4476)</f>
        <v>282</v>
      </c>
      <c r="C4894">
        <f>IF(OR(B4894=0,'Input and Summary Results'!D4476=0,'Input and Summary Results'!D4476=""),FALSE,'Input and Summary Results'!$D4476)</f>
        <v>-0.1025253</v>
      </c>
      <c r="D4894">
        <f>IF(OR(B4894=0,'Input and Summary Results'!E4476=0),FALSE,'Input and Summary Results'!$E4476)</f>
        <v>5.7004859999999997E-2</v>
      </c>
      <c r="E4894" t="e">
        <f t="shared" si="257"/>
        <v>#NUM!</v>
      </c>
      <c r="F4894">
        <f t="shared" si="258"/>
        <v>-0.24130735769610037</v>
      </c>
      <c r="G4894">
        <f>IF('Input and Summary Results'!$J$4="yes",IF(C4894=FALSE,FALSE,IF('Data Transformation'!E4894&lt;$R$10,E4894,$R$10)),IF(C4894=FALSE,FALSE,IF(C4894&lt;$R$10,C4894,$R$10)))</f>
        <v>-0.1025253</v>
      </c>
      <c r="H4894">
        <f>IF('Input and Summary Results'!$J$4="yes",'Data Transformation'!F4894,'Data Transformation'!D4894)</f>
        <v>5.7004859999999997E-2</v>
      </c>
      <c r="I4894">
        <f t="shared" si="259"/>
        <v>282</v>
      </c>
    </row>
    <row r="4895" spans="2:9" x14ac:dyDescent="0.25">
      <c r="B4895">
        <f>IF('Input and Summary Results'!D4477=0,FALSE,'Input and Summary Results'!$B4477)</f>
        <v>282</v>
      </c>
      <c r="C4895">
        <f>IF(OR(B4895=0,'Input and Summary Results'!D4477=0,'Input and Summary Results'!D4477=""),FALSE,'Input and Summary Results'!$D4477)</f>
        <v>-8.9612999999999998E-2</v>
      </c>
      <c r="D4895">
        <f>IF(OR(B4895=0,'Input and Summary Results'!E4477=0),FALSE,'Input and Summary Results'!$E4477)</f>
        <v>7.3806380000000005E-2</v>
      </c>
      <c r="E4895" t="e">
        <f t="shared" si="257"/>
        <v>#NUM!</v>
      </c>
      <c r="F4895">
        <f t="shared" si="258"/>
        <v>-0.35744779128028303</v>
      </c>
      <c r="G4895">
        <f>IF('Input and Summary Results'!$J$4="yes",IF(C4895=FALSE,FALSE,IF('Data Transformation'!E4895&lt;$R$10,E4895,$R$10)),IF(C4895=FALSE,FALSE,IF(C4895&lt;$R$10,C4895,$R$10)))</f>
        <v>-8.9612999999999998E-2</v>
      </c>
      <c r="H4895">
        <f>IF('Input and Summary Results'!$J$4="yes",'Data Transformation'!F4895,'Data Transformation'!D4895)</f>
        <v>7.3806380000000005E-2</v>
      </c>
      <c r="I4895">
        <f t="shared" si="259"/>
        <v>282</v>
      </c>
    </row>
    <row r="4896" spans="2:9" x14ac:dyDescent="0.25">
      <c r="B4896">
        <f>IF('Input and Summary Results'!D4478=0,FALSE,'Input and Summary Results'!$B4478)</f>
        <v>282</v>
      </c>
      <c r="C4896">
        <f>IF(OR(B4896=0,'Input and Summary Results'!D4478=0,'Input and Summary Results'!D4478=""),FALSE,'Input and Summary Results'!$D4478)</f>
        <v>-7.5143799999999997E-2</v>
      </c>
      <c r="D4896">
        <f>IF(OR(B4896=0,'Input and Summary Results'!E4478=0),FALSE,'Input and Summary Results'!$E4478)</f>
        <v>5.1826700000000003E-2</v>
      </c>
      <c r="E4896" t="e">
        <f t="shared" si="257"/>
        <v>#NUM!</v>
      </c>
      <c r="F4896">
        <f t="shared" si="258"/>
        <v>-0.29932992209603454</v>
      </c>
      <c r="G4896">
        <f>IF('Input and Summary Results'!$J$4="yes",IF(C4896=FALSE,FALSE,IF('Data Transformation'!E4896&lt;$R$10,E4896,$R$10)),IF(C4896=FALSE,FALSE,IF(C4896&lt;$R$10,C4896,$R$10)))</f>
        <v>-7.5143799999999997E-2</v>
      </c>
      <c r="H4896">
        <f>IF('Input and Summary Results'!$J$4="yes",'Data Transformation'!F4896,'Data Transformation'!D4896)</f>
        <v>5.1826700000000003E-2</v>
      </c>
      <c r="I4896">
        <f t="shared" si="259"/>
        <v>282</v>
      </c>
    </row>
    <row r="4897" spans="2:9" x14ac:dyDescent="0.25">
      <c r="B4897">
        <f>IF('Input and Summary Results'!D4479=0,FALSE,'Input and Summary Results'!$B4479)</f>
        <v>282</v>
      </c>
      <c r="C4897">
        <f>IF(OR(B4897=0,'Input and Summary Results'!D4479=0,'Input and Summary Results'!D4479=""),FALSE,'Input and Summary Results'!$D4479)</f>
        <v>-5.4644400000000003E-2</v>
      </c>
      <c r="D4897">
        <f>IF(OR(B4897=0,'Input and Summary Results'!E4479=0),FALSE,'Input and Summary Results'!$E4479)</f>
        <v>3.1816150000000001E-2</v>
      </c>
      <c r="E4897" t="e">
        <f t="shared" si="257"/>
        <v>#NUM!</v>
      </c>
      <c r="F4897">
        <f t="shared" si="258"/>
        <v>-0.25269211666703267</v>
      </c>
      <c r="G4897">
        <f>IF('Input and Summary Results'!$J$4="yes",IF(C4897=FALSE,FALSE,IF('Data Transformation'!E4897&lt;$R$10,E4897,$R$10)),IF(C4897=FALSE,FALSE,IF(C4897&lt;$R$10,C4897,$R$10)))</f>
        <v>-5.4644400000000003E-2</v>
      </c>
      <c r="H4897">
        <f>IF('Input and Summary Results'!$J$4="yes",'Data Transformation'!F4897,'Data Transformation'!D4897)</f>
        <v>3.1816150000000001E-2</v>
      </c>
      <c r="I4897">
        <f t="shared" si="259"/>
        <v>282</v>
      </c>
    </row>
    <row r="4898" spans="2:9" x14ac:dyDescent="0.25">
      <c r="B4898">
        <f>IF('Input and Summary Results'!D4480=0,FALSE,'Input and Summary Results'!$B4480)</f>
        <v>282</v>
      </c>
      <c r="C4898">
        <f>IF(OR(B4898=0,'Input and Summary Results'!D4480=0,'Input and Summary Results'!D4480=""),FALSE,'Input and Summary Results'!$D4480)</f>
        <v>-3.7330299999999997E-2</v>
      </c>
      <c r="D4898">
        <f>IF(OR(B4898=0,'Input and Summary Results'!E4480=0),FALSE,'Input and Summary Results'!$E4480)</f>
        <v>3.7914530000000002E-2</v>
      </c>
      <c r="E4898" t="e">
        <f t="shared" si="257"/>
        <v>#NUM!</v>
      </c>
      <c r="F4898">
        <f t="shared" si="258"/>
        <v>-0.44079222561833153</v>
      </c>
      <c r="G4898">
        <f>IF('Input and Summary Results'!$J$4="yes",IF(C4898=FALSE,FALSE,IF('Data Transformation'!E4898&lt;$R$10,E4898,$R$10)),IF(C4898=FALSE,FALSE,IF(C4898&lt;$R$10,C4898,$R$10)))</f>
        <v>-3.7330299999999997E-2</v>
      </c>
      <c r="H4898">
        <f>IF('Input and Summary Results'!$J$4="yes",'Data Transformation'!F4898,'Data Transformation'!D4898)</f>
        <v>3.7914530000000002E-2</v>
      </c>
      <c r="I4898">
        <f t="shared" si="259"/>
        <v>282</v>
      </c>
    </row>
    <row r="4899" spans="2:9" x14ac:dyDescent="0.25">
      <c r="B4899">
        <f>IF('Input and Summary Results'!D4481=0,FALSE,'Input and Summary Results'!$B4481)</f>
        <v>282</v>
      </c>
      <c r="C4899">
        <f>IF(OR(B4899=0,'Input and Summary Results'!D4481=0,'Input and Summary Results'!D4481=""),FALSE,'Input and Summary Results'!$D4481)</f>
        <v>-3.6669199999999999E-2</v>
      </c>
      <c r="D4899">
        <f>IF(OR(B4899=0,'Input and Summary Results'!E4481=0),FALSE,'Input and Summary Results'!$E4481)</f>
        <v>4.9069660000000001E-2</v>
      </c>
      <c r="E4899" t="e">
        <f t="shared" si="257"/>
        <v>#NUM!</v>
      </c>
      <c r="F4899">
        <f t="shared" si="258"/>
        <v>-0.58076621360705993</v>
      </c>
      <c r="G4899">
        <f>IF('Input and Summary Results'!$J$4="yes",IF(C4899=FALSE,FALSE,IF('Data Transformation'!E4899&lt;$R$10,E4899,$R$10)),IF(C4899=FALSE,FALSE,IF(C4899&lt;$R$10,C4899,$R$10)))</f>
        <v>-3.6669199999999999E-2</v>
      </c>
      <c r="H4899">
        <f>IF('Input and Summary Results'!$J$4="yes",'Data Transformation'!F4899,'Data Transformation'!D4899)</f>
        <v>4.9069660000000001E-2</v>
      </c>
      <c r="I4899">
        <f t="shared" si="259"/>
        <v>282</v>
      </c>
    </row>
    <row r="4900" spans="2:9" x14ac:dyDescent="0.25">
      <c r="B4900">
        <f>IF('Input and Summary Results'!D4482=0,FALSE,'Input and Summary Results'!$B4482)</f>
        <v>282</v>
      </c>
      <c r="C4900">
        <f>IF(OR(B4900=0,'Input and Summary Results'!D4482=0,'Input and Summary Results'!D4482=""),FALSE,'Input and Summary Results'!$D4482)</f>
        <v>-1.45743E-2</v>
      </c>
      <c r="D4900">
        <f>IF(OR(B4900=0,'Input and Summary Results'!E4482=0),FALSE,'Input and Summary Results'!$E4482)</f>
        <v>3.646775E-2</v>
      </c>
      <c r="E4900" t="e">
        <f t="shared" si="257"/>
        <v>#NUM!</v>
      </c>
      <c r="F4900">
        <f t="shared" si="258"/>
        <v>-1.0859529102598409</v>
      </c>
      <c r="G4900">
        <f>IF('Input and Summary Results'!$J$4="yes",IF(C4900=FALSE,FALSE,IF('Data Transformation'!E4900&lt;$R$10,E4900,$R$10)),IF(C4900=FALSE,FALSE,IF(C4900&lt;$R$10,C4900,$R$10)))</f>
        <v>-1.45743E-2</v>
      </c>
      <c r="H4900">
        <f>IF('Input and Summary Results'!$J$4="yes",'Data Transformation'!F4900,'Data Transformation'!D4900)</f>
        <v>3.646775E-2</v>
      </c>
      <c r="I4900">
        <f t="shared" si="259"/>
        <v>282</v>
      </c>
    </row>
    <row r="4901" spans="2:9" x14ac:dyDescent="0.25">
      <c r="B4901">
        <f>IF('Input and Summary Results'!D4483=0,FALSE,'Input and Summary Results'!$B4483)</f>
        <v>282</v>
      </c>
      <c r="C4901">
        <f>IF(OR(B4901=0,'Input and Summary Results'!D4483=0,'Input and Summary Results'!D4483=""),FALSE,'Input and Summary Results'!$D4483)</f>
        <v>2.8373949999999998E-2</v>
      </c>
      <c r="D4901">
        <f>IF(OR(B4901=0,'Input and Summary Results'!E4483=0),FALSE,'Input and Summary Results'!$E4483)</f>
        <v>4.6452729999999998E-2</v>
      </c>
      <c r="E4901">
        <f t="shared" si="257"/>
        <v>-1.5470802009051956</v>
      </c>
      <c r="F4901">
        <f t="shared" si="258"/>
        <v>0.71052796032980947</v>
      </c>
      <c r="G4901">
        <f>IF('Input and Summary Results'!$J$4="yes",IF(C4901=FALSE,FALSE,IF('Data Transformation'!E4901&lt;$R$10,E4901,$R$10)),IF(C4901=FALSE,FALSE,IF(C4901&lt;$R$10,C4901,$R$10)))</f>
        <v>2.8373949999999998E-2</v>
      </c>
      <c r="H4901">
        <f>IF('Input and Summary Results'!$J$4="yes",'Data Transformation'!F4901,'Data Transformation'!D4901)</f>
        <v>4.6452729999999998E-2</v>
      </c>
      <c r="I4901">
        <f t="shared" si="259"/>
        <v>282</v>
      </c>
    </row>
    <row r="4902" spans="2:9" x14ac:dyDescent="0.25">
      <c r="B4902">
        <f>IF('Input and Summary Results'!D4484=0,FALSE,'Input and Summary Results'!$B4484)</f>
        <v>282</v>
      </c>
      <c r="C4902">
        <f>IF(OR(B4902=0,'Input and Summary Results'!D4484=0,'Input and Summary Results'!D4484=""),FALSE,'Input and Summary Results'!$D4484)</f>
        <v>3.0052079999999998E-2</v>
      </c>
      <c r="D4902">
        <f>IF(OR(B4902=0,'Input and Summary Results'!E4484=0),FALSE,'Input and Summary Results'!$E4484)</f>
        <v>3.5024090000000001E-2</v>
      </c>
      <c r="E4902">
        <f t="shared" si="257"/>
        <v>-1.5221254637191326</v>
      </c>
      <c r="F4902">
        <f t="shared" si="258"/>
        <v>0.50580376000596294</v>
      </c>
      <c r="G4902">
        <f>IF('Input and Summary Results'!$J$4="yes",IF(C4902=FALSE,FALSE,IF('Data Transformation'!E4902&lt;$R$10,E4902,$R$10)),IF(C4902=FALSE,FALSE,IF(C4902&lt;$R$10,C4902,$R$10)))</f>
        <v>3.0052079999999998E-2</v>
      </c>
      <c r="H4902">
        <f>IF('Input and Summary Results'!$J$4="yes",'Data Transformation'!F4902,'Data Transformation'!D4902)</f>
        <v>3.5024090000000001E-2</v>
      </c>
      <c r="I4902">
        <f t="shared" si="259"/>
        <v>282</v>
      </c>
    </row>
    <row r="4903" spans="2:9" x14ac:dyDescent="0.25">
      <c r="B4903">
        <f>IF('Input and Summary Results'!D4485=0,FALSE,'Input and Summary Results'!$B4485)</f>
        <v>282</v>
      </c>
      <c r="C4903">
        <f>IF(OR(B4903=0,'Input and Summary Results'!D4485=0,'Input and Summary Results'!D4485=""),FALSE,'Input and Summary Results'!$D4485)</f>
        <v>9.1510279999999999E-2</v>
      </c>
      <c r="D4903">
        <f>IF(OR(B4903=0,'Input and Summary Results'!E4485=0),FALSE,'Input and Summary Results'!$E4485)</f>
        <v>7.0232669999999997E-2</v>
      </c>
      <c r="E4903">
        <f t="shared" si="257"/>
        <v>-1.038530115807897</v>
      </c>
      <c r="F4903">
        <f t="shared" si="258"/>
        <v>0.33308802879851312</v>
      </c>
      <c r="G4903">
        <f>IF('Input and Summary Results'!$J$4="yes",IF(C4903=FALSE,FALSE,IF('Data Transformation'!E4903&lt;$R$10,E4903,$R$10)),IF(C4903=FALSE,FALSE,IF(C4903&lt;$R$10,C4903,$R$10)))</f>
        <v>9.1510279999999999E-2</v>
      </c>
      <c r="H4903">
        <f>IF('Input and Summary Results'!$J$4="yes",'Data Transformation'!F4903,'Data Transformation'!D4903)</f>
        <v>7.0232669999999997E-2</v>
      </c>
      <c r="I4903">
        <f t="shared" si="259"/>
        <v>282</v>
      </c>
    </row>
    <row r="4904" spans="2:9" x14ac:dyDescent="0.25">
      <c r="B4904">
        <f>IF('Input and Summary Results'!D4486=0,FALSE,'Input and Summary Results'!$B4486)</f>
        <v>282</v>
      </c>
      <c r="C4904">
        <f>IF(OR(B4904=0,'Input and Summary Results'!D4486=0,'Input and Summary Results'!D4486=""),FALSE,'Input and Summary Results'!$D4486)</f>
        <v>0.11158846</v>
      </c>
      <c r="D4904">
        <f>IF(OR(B4904=0,'Input and Summary Results'!E4486=0),FALSE,'Input and Summary Results'!$E4486)</f>
        <v>7.4931910000000004E-2</v>
      </c>
      <c r="E4904">
        <f t="shared" si="257"/>
        <v>-0.95238071594915252</v>
      </c>
      <c r="F4904">
        <f t="shared" si="258"/>
        <v>0.29143200775420686</v>
      </c>
      <c r="G4904">
        <f>IF('Input and Summary Results'!$J$4="yes",IF(C4904=FALSE,FALSE,IF('Data Transformation'!E4904&lt;$R$10,E4904,$R$10)),IF(C4904=FALSE,FALSE,IF(C4904&lt;$R$10,C4904,$R$10)))</f>
        <v>0.11158846</v>
      </c>
      <c r="H4904">
        <f>IF('Input and Summary Results'!$J$4="yes",'Data Transformation'!F4904,'Data Transformation'!D4904)</f>
        <v>7.4931910000000004E-2</v>
      </c>
      <c r="I4904">
        <f t="shared" si="259"/>
        <v>282</v>
      </c>
    </row>
    <row r="4905" spans="2:9" x14ac:dyDescent="0.25">
      <c r="B4905">
        <f>IF('Input and Summary Results'!D4487=0,FALSE,'Input and Summary Results'!$B4487)</f>
        <v>282</v>
      </c>
      <c r="C4905">
        <f>IF(OR(B4905=0,'Input and Summary Results'!D4487=0,'Input and Summary Results'!D4487=""),FALSE,'Input and Summary Results'!$D4487)</f>
        <v>0.48695332000000002</v>
      </c>
      <c r="D4905">
        <f>IF(OR(B4905=0,'Input and Summary Results'!E4487=0),FALSE,'Input and Summary Results'!$E4487)</f>
        <v>3.1466420000000002E-2</v>
      </c>
      <c r="E4905">
        <f t="shared" si="257"/>
        <v>-0.31251266884301721</v>
      </c>
      <c r="F4905">
        <f t="shared" si="258"/>
        <v>2.8044631218450258E-2</v>
      </c>
      <c r="G4905">
        <f>IF('Input and Summary Results'!$J$4="yes",IF(C4905=FALSE,FALSE,IF('Data Transformation'!E4905&lt;$R$10,E4905,$R$10)),IF(C4905=FALSE,FALSE,IF(C4905&lt;$R$10,C4905,$R$10)))</f>
        <v>0.48695332000000002</v>
      </c>
      <c r="H4905">
        <f>IF('Input and Summary Results'!$J$4="yes",'Data Transformation'!F4905,'Data Transformation'!D4905)</f>
        <v>3.1466420000000002E-2</v>
      </c>
      <c r="I4905">
        <f t="shared" si="259"/>
        <v>282</v>
      </c>
    </row>
    <row r="4906" spans="2:9" x14ac:dyDescent="0.25">
      <c r="B4906">
        <f>IF('Input and Summary Results'!D4488=0,FALSE,'Input and Summary Results'!$B4488)</f>
        <v>282</v>
      </c>
      <c r="C4906">
        <f>IF(OR(B4906=0,'Input and Summary Results'!D4488=0,'Input and Summary Results'!D4488=""),FALSE,'Input and Summary Results'!$D4488)</f>
        <v>0.69669934</v>
      </c>
      <c r="D4906">
        <f>IF(OR(B4906=0,'Input and Summary Results'!E4488=0),FALSE,'Input and Summary Results'!$E4488)</f>
        <v>5.8039159999999999E-2</v>
      </c>
      <c r="E4906">
        <f t="shared" ref="E4906:E4969" si="260">IF(C4906=FALSE,FALSE,LOG10(C4906))</f>
        <v>-0.15695460088281815</v>
      </c>
      <c r="F4906">
        <f t="shared" ref="F4906:F4969" si="261">IF(D4906=FALSE, FALSE,0.434*D4906/C4906)</f>
        <v>3.6154757143877878E-2</v>
      </c>
      <c r="G4906">
        <f>IF('Input and Summary Results'!$J$4="yes",IF(C4906=FALSE,FALSE,IF('Data Transformation'!E4906&lt;$R$10,E4906,$R$10)),IF(C4906=FALSE,FALSE,IF(C4906&lt;$R$10,C4906,$R$10)))</f>
        <v>0.69669934</v>
      </c>
      <c r="H4906">
        <f>IF('Input and Summary Results'!$J$4="yes",'Data Transformation'!F4906,'Data Transformation'!D4906)</f>
        <v>5.8039159999999999E-2</v>
      </c>
      <c r="I4906">
        <f t="shared" si="259"/>
        <v>282</v>
      </c>
    </row>
    <row r="4907" spans="2:9" x14ac:dyDescent="0.25">
      <c r="B4907">
        <f>IF('Input and Summary Results'!D4489=0,FALSE,'Input and Summary Results'!$B4489)</f>
        <v>282</v>
      </c>
      <c r="C4907">
        <f>IF(OR(B4907=0,'Input and Summary Results'!D4489=0,'Input and Summary Results'!D4489=""),FALSE,'Input and Summary Results'!$D4489)</f>
        <v>0.93283453000000005</v>
      </c>
      <c r="D4907">
        <f>IF(OR(B4907=0,'Input and Summary Results'!E4489=0),FALSE,'Input and Summary Results'!$E4489)</f>
        <v>5.1127430000000001E-2</v>
      </c>
      <c r="E4907">
        <f t="shared" si="260"/>
        <v>-3.0195386351242869E-2</v>
      </c>
      <c r="F4907">
        <f t="shared" si="261"/>
        <v>2.3786967469997061E-2</v>
      </c>
      <c r="G4907">
        <f>IF('Input and Summary Results'!$J$4="yes",IF(C4907=FALSE,FALSE,IF('Data Transformation'!E4907&lt;$R$10,E4907,$R$10)),IF(C4907=FALSE,FALSE,IF(C4907&lt;$R$10,C4907,$R$10)))</f>
        <v>0.93283453000000005</v>
      </c>
      <c r="H4907">
        <f>IF('Input and Summary Results'!$J$4="yes",'Data Transformation'!F4907,'Data Transformation'!D4907)</f>
        <v>5.1127430000000001E-2</v>
      </c>
      <c r="I4907">
        <f t="shared" si="259"/>
        <v>282</v>
      </c>
    </row>
    <row r="4908" spans="2:9" x14ac:dyDescent="0.25">
      <c r="B4908">
        <f>IF('Input and Summary Results'!D4490=0,FALSE,'Input and Summary Results'!$B4490)</f>
        <v>282</v>
      </c>
      <c r="C4908">
        <f>IF(OR(B4908=0,'Input and Summary Results'!D4490=0,'Input and Summary Results'!D4490=""),FALSE,'Input and Summary Results'!$D4490)</f>
        <v>0.94410176000000001</v>
      </c>
      <c r="D4908">
        <f>IF(OR(B4908=0,'Input and Summary Results'!E4490=0),FALSE,'Input and Summary Results'!$E4490)</f>
        <v>5.6905379999999998E-2</v>
      </c>
      <c r="E4908">
        <f t="shared" si="260"/>
        <v>-2.4981192752059862E-2</v>
      </c>
      <c r="F4908">
        <f t="shared" si="261"/>
        <v>2.6159187458775629E-2</v>
      </c>
      <c r="G4908">
        <f>IF('Input and Summary Results'!$J$4="yes",IF(C4908=FALSE,FALSE,IF('Data Transformation'!E4908&lt;$R$10,E4908,$R$10)),IF(C4908=FALSE,FALSE,IF(C4908&lt;$R$10,C4908,$R$10)))</f>
        <v>0.94410176000000001</v>
      </c>
      <c r="H4908">
        <f>IF('Input and Summary Results'!$J$4="yes",'Data Transformation'!F4908,'Data Transformation'!D4908)</f>
        <v>5.6905379999999998E-2</v>
      </c>
      <c r="I4908">
        <f t="shared" si="259"/>
        <v>282</v>
      </c>
    </row>
    <row r="4909" spans="2:9" x14ac:dyDescent="0.25">
      <c r="B4909">
        <f>IF('Input and Summary Results'!D4491=0,FALSE,'Input and Summary Results'!$B4491)</f>
        <v>282</v>
      </c>
      <c r="C4909">
        <f>IF(OR(B4909=0,'Input and Summary Results'!D4491=0,'Input and Summary Results'!D4491=""),FALSE,'Input and Summary Results'!$D4491)</f>
        <v>1.0358758400000001</v>
      </c>
      <c r="D4909">
        <f>IF(OR(B4909=0,'Input and Summary Results'!E4491=0),FALSE,'Input and Summary Results'!$E4491)</f>
        <v>4.5367560000000001E-2</v>
      </c>
      <c r="E4909">
        <f t="shared" si="260"/>
        <v>1.5307704024766769E-2</v>
      </c>
      <c r="F4909">
        <f t="shared" si="261"/>
        <v>1.9007607166511384E-2</v>
      </c>
      <c r="G4909">
        <f>IF('Input and Summary Results'!$J$4="yes",IF(C4909=FALSE,FALSE,IF('Data Transformation'!E4909&lt;$R$10,E4909,$R$10)),IF(C4909=FALSE,FALSE,IF(C4909&lt;$R$10,C4909,$R$10)))</f>
        <v>1.0358758400000001</v>
      </c>
      <c r="H4909">
        <f>IF('Input and Summary Results'!$J$4="yes",'Data Transformation'!F4909,'Data Transformation'!D4909)</f>
        <v>4.5367560000000001E-2</v>
      </c>
      <c r="I4909">
        <f t="shared" si="259"/>
        <v>282</v>
      </c>
    </row>
    <row r="4910" spans="2:9" x14ac:dyDescent="0.25">
      <c r="B4910">
        <f>IF('Input and Summary Results'!D4492=0,FALSE,'Input and Summary Results'!$B4492)</f>
        <v>282</v>
      </c>
      <c r="C4910">
        <f>IF(OR(B4910=0,'Input and Summary Results'!D4492=0,'Input and Summary Results'!D4492=""),FALSE,'Input and Summary Results'!$D4492)</f>
        <v>1.1764568099999999</v>
      </c>
      <c r="D4910">
        <f>IF(OR(B4910=0,'Input and Summary Results'!E4492=0),FALSE,'Input and Summary Results'!$E4492)</f>
        <v>4.7628160000000003E-2</v>
      </c>
      <c r="E4910">
        <f t="shared" si="260"/>
        <v>7.0575988016098448E-2</v>
      </c>
      <c r="F4910">
        <f t="shared" si="261"/>
        <v>1.7570233997795469E-2</v>
      </c>
      <c r="G4910">
        <f>IF('Input and Summary Results'!$J$4="yes",IF(C4910=FALSE,FALSE,IF('Data Transformation'!E4910&lt;$R$10,E4910,$R$10)),IF(C4910=FALSE,FALSE,IF(C4910&lt;$R$10,C4910,$R$10)))</f>
        <v>1.1764568099999999</v>
      </c>
      <c r="H4910">
        <f>IF('Input and Summary Results'!$J$4="yes",'Data Transformation'!F4910,'Data Transformation'!D4910)</f>
        <v>4.7628160000000003E-2</v>
      </c>
      <c r="I4910">
        <f t="shared" si="259"/>
        <v>282</v>
      </c>
    </row>
    <row r="4911" spans="2:9" x14ac:dyDescent="0.25">
      <c r="B4911">
        <f>IF('Input and Summary Results'!D4493=0,FALSE,'Input and Summary Results'!$B4493)</f>
        <v>283</v>
      </c>
      <c r="C4911">
        <f>IF(OR(B4911=0,'Input and Summary Results'!D4493=0,'Input and Summary Results'!D4493=""),FALSE,'Input and Summary Results'!$D4493)</f>
        <v>-3.1924599999999997E-2</v>
      </c>
      <c r="D4911">
        <f>IF(OR(B4911=0,'Input and Summary Results'!E4493=0),FALSE,'Input and Summary Results'!$E4493)</f>
        <v>7.3010060000000002E-2</v>
      </c>
      <c r="E4911" t="e">
        <f t="shared" si="260"/>
        <v>#NUM!</v>
      </c>
      <c r="F4911">
        <f t="shared" si="261"/>
        <v>-0.99253760548291936</v>
      </c>
      <c r="G4911">
        <f>IF('Input and Summary Results'!$J$4="yes",IF(C4911=FALSE,FALSE,IF('Data Transformation'!E4911&lt;$R$10,E4911,$R$10)),IF(C4911=FALSE,FALSE,IF(C4911&lt;$R$10,C4911,$R$10)))</f>
        <v>-3.1924599999999997E-2</v>
      </c>
      <c r="H4911">
        <f>IF('Input and Summary Results'!$J$4="yes",'Data Transformation'!F4911,'Data Transformation'!D4911)</f>
        <v>7.3010060000000002E-2</v>
      </c>
      <c r="I4911">
        <f t="shared" si="259"/>
        <v>283</v>
      </c>
    </row>
    <row r="4912" spans="2:9" x14ac:dyDescent="0.25">
      <c r="B4912">
        <f>IF('Input and Summary Results'!D4494=0,FALSE,'Input and Summary Results'!$B4494)</f>
        <v>283</v>
      </c>
      <c r="C4912">
        <f>IF(OR(B4912=0,'Input and Summary Results'!D4494=0,'Input and Summary Results'!D4494=""),FALSE,'Input and Summary Results'!$D4494)</f>
        <v>-2.34801E-2</v>
      </c>
      <c r="D4912">
        <f>IF(OR(B4912=0,'Input and Summary Results'!E4494=0),FALSE,'Input and Summary Results'!$E4494)</f>
        <v>4.7867630000000001E-2</v>
      </c>
      <c r="E4912" t="e">
        <f t="shared" si="260"/>
        <v>#NUM!</v>
      </c>
      <c r="F4912">
        <f t="shared" si="261"/>
        <v>-0.88477269773127021</v>
      </c>
      <c r="G4912">
        <f>IF('Input and Summary Results'!$J$4="yes",IF(C4912=FALSE,FALSE,IF('Data Transformation'!E4912&lt;$R$10,E4912,$R$10)),IF(C4912=FALSE,FALSE,IF(C4912&lt;$R$10,C4912,$R$10)))</f>
        <v>-2.34801E-2</v>
      </c>
      <c r="H4912">
        <f>IF('Input and Summary Results'!$J$4="yes",'Data Transformation'!F4912,'Data Transformation'!D4912)</f>
        <v>4.7867630000000001E-2</v>
      </c>
      <c r="I4912">
        <f t="shared" si="259"/>
        <v>283</v>
      </c>
    </row>
    <row r="4913" spans="2:9" x14ac:dyDescent="0.25">
      <c r="B4913">
        <f>IF('Input and Summary Results'!D4495=0,FALSE,'Input and Summary Results'!$B4495)</f>
        <v>283</v>
      </c>
      <c r="C4913">
        <f>IF(OR(B4913=0,'Input and Summary Results'!D4495=0,'Input and Summary Results'!D4495=""),FALSE,'Input and Summary Results'!$D4495)</f>
        <v>5.7637830000000001E-2</v>
      </c>
      <c r="D4913">
        <f>IF(OR(B4913=0,'Input and Summary Results'!E4495=0),FALSE,'Input and Summary Results'!$E4495)</f>
        <v>4.4421120000000001E-2</v>
      </c>
      <c r="E4913">
        <f t="shared" si="260"/>
        <v>-1.2392923782530174</v>
      </c>
      <c r="F4913">
        <f t="shared" si="261"/>
        <v>0.33448112255440565</v>
      </c>
      <c r="G4913">
        <f>IF('Input and Summary Results'!$J$4="yes",IF(C4913=FALSE,FALSE,IF('Data Transformation'!E4913&lt;$R$10,E4913,$R$10)),IF(C4913=FALSE,FALSE,IF(C4913&lt;$R$10,C4913,$R$10)))</f>
        <v>5.7637830000000001E-2</v>
      </c>
      <c r="H4913">
        <f>IF('Input and Summary Results'!$J$4="yes",'Data Transformation'!F4913,'Data Transformation'!D4913)</f>
        <v>4.4421120000000001E-2</v>
      </c>
      <c r="I4913">
        <f t="shared" si="259"/>
        <v>283</v>
      </c>
    </row>
    <row r="4914" spans="2:9" x14ac:dyDescent="0.25">
      <c r="B4914">
        <f>IF('Input and Summary Results'!D4496=0,FALSE,'Input and Summary Results'!$B4496)</f>
        <v>283</v>
      </c>
      <c r="C4914">
        <f>IF(OR(B4914=0,'Input and Summary Results'!D4496=0,'Input and Summary Results'!D4496=""),FALSE,'Input and Summary Results'!$D4496)</f>
        <v>0.35134004000000002</v>
      </c>
      <c r="D4914">
        <f>IF(OR(B4914=0,'Input and Summary Results'!E4496=0),FALSE,'Input and Summary Results'!$E4496)</f>
        <v>4.6584229999999997E-2</v>
      </c>
      <c r="E4914">
        <f t="shared" si="260"/>
        <v>-0.45427235359495977</v>
      </c>
      <c r="F4914">
        <f t="shared" si="261"/>
        <v>5.754412682368909E-2</v>
      </c>
      <c r="G4914">
        <f>IF('Input and Summary Results'!$J$4="yes",IF(C4914=FALSE,FALSE,IF('Data Transformation'!E4914&lt;$R$10,E4914,$R$10)),IF(C4914=FALSE,FALSE,IF(C4914&lt;$R$10,C4914,$R$10)))</f>
        <v>0.35134004000000002</v>
      </c>
      <c r="H4914">
        <f>IF('Input and Summary Results'!$J$4="yes",'Data Transformation'!F4914,'Data Transformation'!D4914)</f>
        <v>4.6584229999999997E-2</v>
      </c>
      <c r="I4914">
        <f t="shared" si="259"/>
        <v>283</v>
      </c>
    </row>
    <row r="4915" spans="2:9" x14ac:dyDescent="0.25">
      <c r="B4915">
        <f>IF('Input and Summary Results'!D4497=0,FALSE,'Input and Summary Results'!$B4497)</f>
        <v>283</v>
      </c>
      <c r="C4915">
        <f>IF(OR(B4915=0,'Input and Summary Results'!D4497=0,'Input and Summary Results'!D4497=""),FALSE,'Input and Summary Results'!$D4497)</f>
        <v>0.62256372000000004</v>
      </c>
      <c r="D4915">
        <f>IF(OR(B4915=0,'Input and Summary Results'!E4497=0),FALSE,'Input and Summary Results'!$E4497)</f>
        <v>5.6866760000000002E-2</v>
      </c>
      <c r="E4915">
        <f t="shared" si="260"/>
        <v>-0.20581619149624711</v>
      </c>
      <c r="F4915">
        <f t="shared" si="261"/>
        <v>3.9642807711313469E-2</v>
      </c>
      <c r="G4915">
        <f>IF('Input and Summary Results'!$J$4="yes",IF(C4915=FALSE,FALSE,IF('Data Transformation'!E4915&lt;$R$10,E4915,$R$10)),IF(C4915=FALSE,FALSE,IF(C4915&lt;$R$10,C4915,$R$10)))</f>
        <v>0.62256372000000004</v>
      </c>
      <c r="H4915">
        <f>IF('Input and Summary Results'!$J$4="yes",'Data Transformation'!F4915,'Data Transformation'!D4915)</f>
        <v>5.6866760000000002E-2</v>
      </c>
      <c r="I4915">
        <f t="shared" si="259"/>
        <v>283</v>
      </c>
    </row>
    <row r="4916" spans="2:9" x14ac:dyDescent="0.25">
      <c r="B4916">
        <f>IF('Input and Summary Results'!D4498=0,FALSE,'Input and Summary Results'!$B4498)</f>
        <v>283</v>
      </c>
      <c r="C4916">
        <f>IF(OR(B4916=0,'Input and Summary Results'!D4498=0,'Input and Summary Results'!D4498=""),FALSE,'Input and Summary Results'!$D4498)</f>
        <v>0.75568634000000001</v>
      </c>
      <c r="D4916">
        <f>IF(OR(B4916=0,'Input and Summary Results'!E4498=0),FALSE,'Input and Summary Results'!$E4498)</f>
        <v>5.0556429999999999E-2</v>
      </c>
      <c r="E4916">
        <f t="shared" si="260"/>
        <v>-0.12165842814115123</v>
      </c>
      <c r="F4916">
        <f t="shared" si="261"/>
        <v>2.9035182268876265E-2</v>
      </c>
      <c r="G4916">
        <f>IF('Input and Summary Results'!$J$4="yes",IF(C4916=FALSE,FALSE,IF('Data Transformation'!E4916&lt;$R$10,E4916,$R$10)),IF(C4916=FALSE,FALSE,IF(C4916&lt;$R$10,C4916,$R$10)))</f>
        <v>0.75568634000000001</v>
      </c>
      <c r="H4916">
        <f>IF('Input and Summary Results'!$J$4="yes",'Data Transformation'!F4916,'Data Transformation'!D4916)</f>
        <v>5.0556429999999999E-2</v>
      </c>
      <c r="I4916">
        <f t="shared" si="259"/>
        <v>283</v>
      </c>
    </row>
    <row r="4917" spans="2:9" x14ac:dyDescent="0.25">
      <c r="B4917">
        <f>IF('Input and Summary Results'!D4499=0,FALSE,'Input and Summary Results'!$B4499)</f>
        <v>283</v>
      </c>
      <c r="C4917">
        <f>IF(OR(B4917=0,'Input and Summary Results'!D4499=0,'Input and Summary Results'!D4499=""),FALSE,'Input and Summary Results'!$D4499)</f>
        <v>0.78920931999999999</v>
      </c>
      <c r="D4917">
        <f>IF(OR(B4917=0,'Input and Summary Results'!E4499=0),FALSE,'Input and Summary Results'!$E4499)</f>
        <v>3.90333E-2</v>
      </c>
      <c r="E4917">
        <f t="shared" si="260"/>
        <v>-0.10280779468103311</v>
      </c>
      <c r="F4917">
        <f t="shared" si="261"/>
        <v>2.1465093949980217E-2</v>
      </c>
      <c r="G4917">
        <f>IF('Input and Summary Results'!$J$4="yes",IF(C4917=FALSE,FALSE,IF('Data Transformation'!E4917&lt;$R$10,E4917,$R$10)),IF(C4917=FALSE,FALSE,IF(C4917&lt;$R$10,C4917,$R$10)))</f>
        <v>0.78920931999999999</v>
      </c>
      <c r="H4917">
        <f>IF('Input and Summary Results'!$J$4="yes",'Data Transformation'!F4917,'Data Transformation'!D4917)</f>
        <v>3.90333E-2</v>
      </c>
      <c r="I4917">
        <f t="shared" si="259"/>
        <v>283</v>
      </c>
    </row>
    <row r="4918" spans="2:9" x14ac:dyDescent="0.25">
      <c r="B4918">
        <f>IF('Input and Summary Results'!D4500=0,FALSE,'Input and Summary Results'!$B4500)</f>
        <v>283</v>
      </c>
      <c r="C4918">
        <f>IF(OR(B4918=0,'Input and Summary Results'!D4500=0,'Input and Summary Results'!D4500=""),FALSE,'Input and Summary Results'!$D4500)</f>
        <v>0.80781795000000001</v>
      </c>
      <c r="D4918">
        <f>IF(OR(B4918=0,'Input and Summary Results'!E4500=0),FALSE,'Input and Summary Results'!$E4500)</f>
        <v>6.4956449999999999E-2</v>
      </c>
      <c r="E4918">
        <f t="shared" si="260"/>
        <v>-9.2686500882124642E-2</v>
      </c>
      <c r="F4918">
        <f t="shared" si="261"/>
        <v>3.4897837192154495E-2</v>
      </c>
      <c r="G4918">
        <f>IF('Input and Summary Results'!$J$4="yes",IF(C4918=FALSE,FALSE,IF('Data Transformation'!E4918&lt;$R$10,E4918,$R$10)),IF(C4918=FALSE,FALSE,IF(C4918&lt;$R$10,C4918,$R$10)))</f>
        <v>0.80781795000000001</v>
      </c>
      <c r="H4918">
        <f>IF('Input and Summary Results'!$J$4="yes",'Data Transformation'!F4918,'Data Transformation'!D4918)</f>
        <v>6.4956449999999999E-2</v>
      </c>
      <c r="I4918">
        <f t="shared" si="259"/>
        <v>283</v>
      </c>
    </row>
    <row r="4919" spans="2:9" x14ac:dyDescent="0.25">
      <c r="B4919">
        <f>IF('Input and Summary Results'!D4501=0,FALSE,'Input and Summary Results'!$B4501)</f>
        <v>283</v>
      </c>
      <c r="C4919">
        <f>IF(OR(B4919=0,'Input and Summary Results'!D4501=0,'Input and Summary Results'!D4501=""),FALSE,'Input and Summary Results'!$D4501)</f>
        <v>0.87611499000000004</v>
      </c>
      <c r="D4919">
        <f>IF(OR(B4919=0,'Input and Summary Results'!E4501=0),FALSE,'Input and Summary Results'!$E4501)</f>
        <v>7.9863870000000003E-2</v>
      </c>
      <c r="E4919">
        <f t="shared" si="260"/>
        <v>-5.7438888985969327E-2</v>
      </c>
      <c r="F4919">
        <f t="shared" si="261"/>
        <v>3.9562066595847198E-2</v>
      </c>
      <c r="G4919">
        <f>IF('Input and Summary Results'!$J$4="yes",IF(C4919=FALSE,FALSE,IF('Data Transformation'!E4919&lt;$R$10,E4919,$R$10)),IF(C4919=FALSE,FALSE,IF(C4919&lt;$R$10,C4919,$R$10)))</f>
        <v>0.87611499000000004</v>
      </c>
      <c r="H4919">
        <f>IF('Input and Summary Results'!$J$4="yes",'Data Transformation'!F4919,'Data Transformation'!D4919)</f>
        <v>7.9863870000000003E-2</v>
      </c>
      <c r="I4919">
        <f t="shared" si="259"/>
        <v>283</v>
      </c>
    </row>
    <row r="4920" spans="2:9" x14ac:dyDescent="0.25">
      <c r="B4920">
        <f>IF('Input and Summary Results'!D4502=0,FALSE,'Input and Summary Results'!$B4502)</f>
        <v>283</v>
      </c>
      <c r="C4920">
        <f>IF(OR(B4920=0,'Input and Summary Results'!D4502=0,'Input and Summary Results'!D4502=""),FALSE,'Input and Summary Results'!$D4502)</f>
        <v>0.89745706000000003</v>
      </c>
      <c r="D4920">
        <f>IF(OR(B4920=0,'Input and Summary Results'!E4502=0),FALSE,'Input and Summary Results'!$E4502)</f>
        <v>7.0608519999999994E-2</v>
      </c>
      <c r="E4920">
        <f t="shared" si="260"/>
        <v>-4.6986321636750962E-2</v>
      </c>
      <c r="F4920">
        <f t="shared" si="261"/>
        <v>3.4145475082674147E-2</v>
      </c>
      <c r="G4920">
        <f>IF('Input and Summary Results'!$J$4="yes",IF(C4920=FALSE,FALSE,IF('Data Transformation'!E4920&lt;$R$10,E4920,$R$10)),IF(C4920=FALSE,FALSE,IF(C4920&lt;$R$10,C4920,$R$10)))</f>
        <v>0.89745706000000003</v>
      </c>
      <c r="H4920">
        <f>IF('Input and Summary Results'!$J$4="yes",'Data Transformation'!F4920,'Data Transformation'!D4920)</f>
        <v>7.0608519999999994E-2</v>
      </c>
      <c r="I4920">
        <f t="shared" si="259"/>
        <v>283</v>
      </c>
    </row>
    <row r="4921" spans="2:9" x14ac:dyDescent="0.25">
      <c r="B4921">
        <f>IF('Input and Summary Results'!D4503=0,FALSE,'Input and Summary Results'!$B4503)</f>
        <v>283</v>
      </c>
      <c r="C4921">
        <f>IF(OR(B4921=0,'Input and Summary Results'!D4503=0,'Input and Summary Results'!D4503=""),FALSE,'Input and Summary Results'!$D4503)</f>
        <v>0.90070077000000004</v>
      </c>
      <c r="D4921">
        <f>IF(OR(B4921=0,'Input and Summary Results'!E4503=0),FALSE,'Input and Summary Results'!$E4503)</f>
        <v>6.0183720000000003E-2</v>
      </c>
      <c r="E4921">
        <f t="shared" si="260"/>
        <v>-4.5419465982113487E-2</v>
      </c>
      <c r="F4921">
        <f t="shared" si="261"/>
        <v>2.8999347341514985E-2</v>
      </c>
      <c r="G4921">
        <f>IF('Input and Summary Results'!$J$4="yes",IF(C4921=FALSE,FALSE,IF('Data Transformation'!E4921&lt;$R$10,E4921,$R$10)),IF(C4921=FALSE,FALSE,IF(C4921&lt;$R$10,C4921,$R$10)))</f>
        <v>0.90070077000000004</v>
      </c>
      <c r="H4921">
        <f>IF('Input and Summary Results'!$J$4="yes",'Data Transformation'!F4921,'Data Transformation'!D4921)</f>
        <v>6.0183720000000003E-2</v>
      </c>
      <c r="I4921">
        <f t="shared" si="259"/>
        <v>283</v>
      </c>
    </row>
    <row r="4922" spans="2:9" x14ac:dyDescent="0.25">
      <c r="B4922">
        <f>IF('Input and Summary Results'!D4504=0,FALSE,'Input and Summary Results'!$B4504)</f>
        <v>283</v>
      </c>
      <c r="C4922">
        <f>IF(OR(B4922=0,'Input and Summary Results'!D4504=0,'Input and Summary Results'!D4504=""),FALSE,'Input and Summary Results'!$D4504)</f>
        <v>0.90576305999999995</v>
      </c>
      <c r="D4922">
        <f>IF(OR(B4922=0,'Input and Summary Results'!E4504=0),FALSE,'Input and Summary Results'!$E4504)</f>
        <v>4.5496769999999999E-2</v>
      </c>
      <c r="E4922">
        <f t="shared" si="260"/>
        <v>-4.2985395250872326E-2</v>
      </c>
      <c r="F4922">
        <f t="shared" si="261"/>
        <v>2.1799959671572389E-2</v>
      </c>
      <c r="G4922">
        <f>IF('Input and Summary Results'!$J$4="yes",IF(C4922=FALSE,FALSE,IF('Data Transformation'!E4922&lt;$R$10,E4922,$R$10)),IF(C4922=FALSE,FALSE,IF(C4922&lt;$R$10,C4922,$R$10)))</f>
        <v>0.90576305999999995</v>
      </c>
      <c r="H4922">
        <f>IF('Input and Summary Results'!$J$4="yes",'Data Transformation'!F4922,'Data Transformation'!D4922)</f>
        <v>4.5496769999999999E-2</v>
      </c>
      <c r="I4922">
        <f t="shared" si="259"/>
        <v>283</v>
      </c>
    </row>
    <row r="4923" spans="2:9" x14ac:dyDescent="0.25">
      <c r="B4923">
        <f>IF('Input and Summary Results'!D4505=0,FALSE,'Input and Summary Results'!$B4505)</f>
        <v>283</v>
      </c>
      <c r="C4923">
        <f>IF(OR(B4923=0,'Input and Summary Results'!D4505=0,'Input and Summary Results'!D4505=""),FALSE,'Input and Summary Results'!$D4505)</f>
        <v>0.95755217999999998</v>
      </c>
      <c r="D4923">
        <f>IF(OR(B4923=0,'Input and Summary Results'!E4505=0),FALSE,'Input and Summary Results'!$E4505)</f>
        <v>4.1817970000000003E-2</v>
      </c>
      <c r="E4923">
        <f t="shared" si="260"/>
        <v>-1.8837550655833629E-2</v>
      </c>
      <c r="F4923">
        <f t="shared" si="261"/>
        <v>1.8953535231886792E-2</v>
      </c>
      <c r="G4923">
        <f>IF('Input and Summary Results'!$J$4="yes",IF(C4923=FALSE,FALSE,IF('Data Transformation'!E4923&lt;$R$10,E4923,$R$10)),IF(C4923=FALSE,FALSE,IF(C4923&lt;$R$10,C4923,$R$10)))</f>
        <v>0.95755217999999998</v>
      </c>
      <c r="H4923">
        <f>IF('Input and Summary Results'!$J$4="yes",'Data Transformation'!F4923,'Data Transformation'!D4923)</f>
        <v>4.1817970000000003E-2</v>
      </c>
      <c r="I4923">
        <f t="shared" si="259"/>
        <v>283</v>
      </c>
    </row>
    <row r="4924" spans="2:9" x14ac:dyDescent="0.25">
      <c r="B4924">
        <f>IF('Input and Summary Results'!D4506=0,FALSE,'Input and Summary Results'!$B4506)</f>
        <v>283</v>
      </c>
      <c r="C4924">
        <f>IF(OR(B4924=0,'Input and Summary Results'!D4506=0,'Input and Summary Results'!D4506=""),FALSE,'Input and Summary Results'!$D4506)</f>
        <v>0.99208607000000004</v>
      </c>
      <c r="D4924">
        <f>IF(OR(B4924=0,'Input and Summary Results'!E4506=0),FALSE,'Input and Summary Results'!$E4506)</f>
        <v>6.5496819999999997E-2</v>
      </c>
      <c r="E4924">
        <f t="shared" si="260"/>
        <v>-3.4506483049525564E-3</v>
      </c>
      <c r="F4924">
        <f t="shared" si="261"/>
        <v>2.8652372752295572E-2</v>
      </c>
      <c r="G4924">
        <f>IF('Input and Summary Results'!$J$4="yes",IF(C4924=FALSE,FALSE,IF('Data Transformation'!E4924&lt;$R$10,E4924,$R$10)),IF(C4924=FALSE,FALSE,IF(C4924&lt;$R$10,C4924,$R$10)))</f>
        <v>0.99208607000000004</v>
      </c>
      <c r="H4924">
        <f>IF('Input and Summary Results'!$J$4="yes",'Data Transformation'!F4924,'Data Transformation'!D4924)</f>
        <v>6.5496819999999997E-2</v>
      </c>
      <c r="I4924">
        <f t="shared" si="259"/>
        <v>283</v>
      </c>
    </row>
    <row r="4925" spans="2:9" x14ac:dyDescent="0.25">
      <c r="B4925">
        <f>IF('Input and Summary Results'!D4507=0,FALSE,'Input and Summary Results'!$B4507)</f>
        <v>283</v>
      </c>
      <c r="C4925">
        <f>IF(OR(B4925=0,'Input and Summary Results'!D4507=0,'Input and Summary Results'!D4507=""),FALSE,'Input and Summary Results'!$D4507)</f>
        <v>1.0260407</v>
      </c>
      <c r="D4925">
        <f>IF(OR(B4925=0,'Input and Summary Results'!E4507=0),FALSE,'Input and Summary Results'!$E4507)</f>
        <v>3.9085969999999998E-2</v>
      </c>
      <c r="E4925">
        <f t="shared" si="260"/>
        <v>1.1164588295130581E-2</v>
      </c>
      <c r="F4925">
        <f t="shared" si="261"/>
        <v>1.6532785668248833E-2</v>
      </c>
      <c r="G4925">
        <f>IF('Input and Summary Results'!$J$4="yes",IF(C4925=FALSE,FALSE,IF('Data Transformation'!E4925&lt;$R$10,E4925,$R$10)),IF(C4925=FALSE,FALSE,IF(C4925&lt;$R$10,C4925,$R$10)))</f>
        <v>1.0260407</v>
      </c>
      <c r="H4925">
        <f>IF('Input and Summary Results'!$J$4="yes",'Data Transformation'!F4925,'Data Transformation'!D4925)</f>
        <v>3.9085969999999998E-2</v>
      </c>
      <c r="I4925">
        <f t="shared" si="259"/>
        <v>283</v>
      </c>
    </row>
    <row r="4926" spans="2:9" x14ac:dyDescent="0.25">
      <c r="B4926">
        <f>IF('Input and Summary Results'!D4508=0,FALSE,'Input and Summary Results'!$B4508)</f>
        <v>283</v>
      </c>
      <c r="C4926">
        <f>IF(OR(B4926=0,'Input and Summary Results'!D4508=0,'Input and Summary Results'!D4508=""),FALSE,'Input and Summary Results'!$D4508)</f>
        <v>1.0674990099999999</v>
      </c>
      <c r="D4926">
        <f>IF(OR(B4926=0,'Input and Summary Results'!E4508=0),FALSE,'Input and Summary Results'!$E4508)</f>
        <v>4.4649349999999997E-2</v>
      </c>
      <c r="E4926">
        <f t="shared" si="260"/>
        <v>2.8367480931968742E-2</v>
      </c>
      <c r="F4926">
        <f t="shared" si="261"/>
        <v>1.8152539457624416E-2</v>
      </c>
      <c r="G4926">
        <f>IF('Input and Summary Results'!$J$4="yes",IF(C4926=FALSE,FALSE,IF('Data Transformation'!E4926&lt;$R$10,E4926,$R$10)),IF(C4926=FALSE,FALSE,IF(C4926&lt;$R$10,C4926,$R$10)))</f>
        <v>1.0674990099999999</v>
      </c>
      <c r="H4926">
        <f>IF('Input and Summary Results'!$J$4="yes",'Data Transformation'!F4926,'Data Transformation'!D4926)</f>
        <v>4.4649349999999997E-2</v>
      </c>
      <c r="I4926">
        <f t="shared" si="259"/>
        <v>283</v>
      </c>
    </row>
    <row r="4927" spans="2:9" x14ac:dyDescent="0.25">
      <c r="B4927">
        <f>IF('Input and Summary Results'!D4509=0,FALSE,'Input and Summary Results'!$B4509)</f>
        <v>283</v>
      </c>
      <c r="C4927">
        <f>IF(OR(B4927=0,'Input and Summary Results'!D4509=0,'Input and Summary Results'!D4509=""),FALSE,'Input and Summary Results'!$D4509)</f>
        <v>1.12390276</v>
      </c>
      <c r="D4927">
        <f>IF(OR(B4927=0,'Input and Summary Results'!E4509=0),FALSE,'Input and Summary Results'!$E4509)</f>
        <v>7.7982670000000004E-2</v>
      </c>
      <c r="E4927">
        <f t="shared" si="260"/>
        <v>5.0728737725684148E-2</v>
      </c>
      <c r="F4927">
        <f t="shared" si="261"/>
        <v>3.0113351425527238E-2</v>
      </c>
      <c r="G4927">
        <f>IF('Input and Summary Results'!$J$4="yes",IF(C4927=FALSE,FALSE,IF('Data Transformation'!E4927&lt;$R$10,E4927,$R$10)),IF(C4927=FALSE,FALSE,IF(C4927&lt;$R$10,C4927,$R$10)))</f>
        <v>1.12390276</v>
      </c>
      <c r="H4927">
        <f>IF('Input and Summary Results'!$J$4="yes",'Data Transformation'!F4927,'Data Transformation'!D4927)</f>
        <v>7.7982670000000004E-2</v>
      </c>
      <c r="I4927">
        <f t="shared" si="259"/>
        <v>283</v>
      </c>
    </row>
    <row r="4928" spans="2:9" x14ac:dyDescent="0.25">
      <c r="B4928">
        <f>IF('Input and Summary Results'!D4510=0,FALSE,'Input and Summary Results'!$B4510)</f>
        <v>283</v>
      </c>
      <c r="C4928">
        <f>IF(OR(B4928=0,'Input and Summary Results'!D4510=0,'Input and Summary Results'!D4510=""),FALSE,'Input and Summary Results'!$D4510)</f>
        <v>1.13236928</v>
      </c>
      <c r="D4928">
        <f>IF(OR(B4928=0,'Input and Summary Results'!E4510=0),FALSE,'Input and Summary Results'!$E4510)</f>
        <v>0.10120087</v>
      </c>
      <c r="E4928">
        <f t="shared" si="260"/>
        <v>5.3988078895596932E-2</v>
      </c>
      <c r="F4928">
        <f t="shared" si="261"/>
        <v>3.8786973786501873E-2</v>
      </c>
      <c r="G4928">
        <f>IF('Input and Summary Results'!$J$4="yes",IF(C4928=FALSE,FALSE,IF('Data Transformation'!E4928&lt;$R$10,E4928,$R$10)),IF(C4928=FALSE,FALSE,IF(C4928&lt;$R$10,C4928,$R$10)))</f>
        <v>1.13236928</v>
      </c>
      <c r="H4928">
        <f>IF('Input and Summary Results'!$J$4="yes",'Data Transformation'!F4928,'Data Transformation'!D4928)</f>
        <v>0.10120087</v>
      </c>
      <c r="I4928">
        <f t="shared" si="259"/>
        <v>283</v>
      </c>
    </row>
    <row r="4929" spans="2:9" x14ac:dyDescent="0.25">
      <c r="B4929">
        <f>IF('Input and Summary Results'!D4511=0,FALSE,'Input and Summary Results'!$B4511)</f>
        <v>284</v>
      </c>
      <c r="C4929">
        <f>IF(OR(B4929=0,'Input and Summary Results'!D4511=0,'Input and Summary Results'!D4511=""),FALSE,'Input and Summary Results'!$D4511)</f>
        <v>-3.3786200000000002E-2</v>
      </c>
      <c r="D4929">
        <f>IF(OR(B4929=0,'Input and Summary Results'!E4511=0),FALSE,'Input and Summary Results'!$E4511)</f>
        <v>7.2913690000000003E-2</v>
      </c>
      <c r="E4929" t="e">
        <f t="shared" si="260"/>
        <v>#NUM!</v>
      </c>
      <c r="F4929">
        <f t="shared" si="261"/>
        <v>-0.93661144076575642</v>
      </c>
      <c r="G4929">
        <f>IF('Input and Summary Results'!$J$4="yes",IF(C4929=FALSE,FALSE,IF('Data Transformation'!E4929&lt;$R$10,E4929,$R$10)),IF(C4929=FALSE,FALSE,IF(C4929&lt;$R$10,C4929,$R$10)))</f>
        <v>-3.3786200000000002E-2</v>
      </c>
      <c r="H4929">
        <f>IF('Input and Summary Results'!$J$4="yes",'Data Transformation'!F4929,'Data Transformation'!D4929)</f>
        <v>7.2913690000000003E-2</v>
      </c>
      <c r="I4929">
        <f t="shared" si="259"/>
        <v>284</v>
      </c>
    </row>
    <row r="4930" spans="2:9" x14ac:dyDescent="0.25">
      <c r="B4930">
        <f>IF('Input and Summary Results'!D4512=0,FALSE,'Input and Summary Results'!$B4512)</f>
        <v>284</v>
      </c>
      <c r="C4930">
        <f>IF(OR(B4930=0,'Input and Summary Results'!D4512=0,'Input and Summary Results'!D4512=""),FALSE,'Input and Summary Results'!$D4512)</f>
        <v>0.18100184999999999</v>
      </c>
      <c r="D4930">
        <f>IF(OR(B4930=0,'Input and Summary Results'!E4512=0),FALSE,'Input and Summary Results'!$E4512)</f>
        <v>6.2261030000000002E-2</v>
      </c>
      <c r="E4930">
        <f t="shared" si="260"/>
        <v>-0.74231698623200038</v>
      </c>
      <c r="F4930">
        <f t="shared" si="261"/>
        <v>0.14928735269832877</v>
      </c>
      <c r="G4930">
        <f>IF('Input and Summary Results'!$J$4="yes",IF(C4930=FALSE,FALSE,IF('Data Transformation'!E4930&lt;$R$10,E4930,$R$10)),IF(C4930=FALSE,FALSE,IF(C4930&lt;$R$10,C4930,$R$10)))</f>
        <v>0.18100184999999999</v>
      </c>
      <c r="H4930">
        <f>IF('Input and Summary Results'!$J$4="yes",'Data Transformation'!F4930,'Data Transformation'!D4930)</f>
        <v>6.2261030000000002E-2</v>
      </c>
      <c r="I4930">
        <f t="shared" si="259"/>
        <v>284</v>
      </c>
    </row>
    <row r="4931" spans="2:9" x14ac:dyDescent="0.25">
      <c r="B4931">
        <f>IF('Input and Summary Results'!D4513=0,FALSE,'Input and Summary Results'!$B4513)</f>
        <v>284</v>
      </c>
      <c r="C4931">
        <f>IF(OR(B4931=0,'Input and Summary Results'!D4513=0,'Input and Summary Results'!D4513=""),FALSE,'Input and Summary Results'!$D4513)</f>
        <v>0.56021977999999995</v>
      </c>
      <c r="D4931">
        <f>IF(OR(B4931=0,'Input and Summary Results'!E4513=0),FALSE,'Input and Summary Results'!$E4513)</f>
        <v>3.7539110000000001E-2</v>
      </c>
      <c r="E4931">
        <f t="shared" si="260"/>
        <v>-0.2516415613582233</v>
      </c>
      <c r="F4931">
        <f t="shared" si="261"/>
        <v>2.9081396840361477E-2</v>
      </c>
      <c r="G4931">
        <f>IF('Input and Summary Results'!$J$4="yes",IF(C4931=FALSE,FALSE,IF('Data Transformation'!E4931&lt;$R$10,E4931,$R$10)),IF(C4931=FALSE,FALSE,IF(C4931&lt;$R$10,C4931,$R$10)))</f>
        <v>0.56021977999999995</v>
      </c>
      <c r="H4931">
        <f>IF('Input and Summary Results'!$J$4="yes",'Data Transformation'!F4931,'Data Transformation'!D4931)</f>
        <v>3.7539110000000001E-2</v>
      </c>
      <c r="I4931">
        <f t="shared" si="259"/>
        <v>284</v>
      </c>
    </row>
    <row r="4932" spans="2:9" x14ac:dyDescent="0.25">
      <c r="B4932">
        <f>IF('Input and Summary Results'!D4514=0,FALSE,'Input and Summary Results'!$B4514)</f>
        <v>284</v>
      </c>
      <c r="C4932">
        <f>IF(OR(B4932=0,'Input and Summary Results'!D4514=0,'Input and Summary Results'!D4514=""),FALSE,'Input and Summary Results'!$D4514)</f>
        <v>0.77226684000000001</v>
      </c>
      <c r="D4932">
        <f>IF(OR(B4932=0,'Input and Summary Results'!E4514=0),FALSE,'Input and Summary Results'!$E4514)</f>
        <v>6.3066709999999998E-2</v>
      </c>
      <c r="E4932">
        <f t="shared" si="260"/>
        <v>-0.11223261272630376</v>
      </c>
      <c r="F4932">
        <f t="shared" si="261"/>
        <v>3.5442350651751407E-2</v>
      </c>
      <c r="G4932">
        <f>IF('Input and Summary Results'!$J$4="yes",IF(C4932=FALSE,FALSE,IF('Data Transformation'!E4932&lt;$R$10,E4932,$R$10)),IF(C4932=FALSE,FALSE,IF(C4932&lt;$R$10,C4932,$R$10)))</f>
        <v>0.77226684000000001</v>
      </c>
      <c r="H4932">
        <f>IF('Input and Summary Results'!$J$4="yes",'Data Transformation'!F4932,'Data Transformation'!D4932)</f>
        <v>6.3066709999999998E-2</v>
      </c>
      <c r="I4932">
        <f t="shared" si="259"/>
        <v>284</v>
      </c>
    </row>
    <row r="4933" spans="2:9" x14ac:dyDescent="0.25">
      <c r="B4933">
        <f>IF('Input and Summary Results'!D4515=0,FALSE,'Input and Summary Results'!$B4515)</f>
        <v>284</v>
      </c>
      <c r="C4933">
        <f>IF(OR(B4933=0,'Input and Summary Results'!D4515=0,'Input and Summary Results'!D4515=""),FALSE,'Input and Summary Results'!$D4515)</f>
        <v>0.88993460000000002</v>
      </c>
      <c r="D4933">
        <f>IF(OR(B4933=0,'Input and Summary Results'!E4515=0),FALSE,'Input and Summary Results'!$E4515)</f>
        <v>3.6946470000000002E-2</v>
      </c>
      <c r="E4933">
        <f t="shared" si="260"/>
        <v>-5.0641907852540378E-2</v>
      </c>
      <c r="F4933">
        <f t="shared" si="261"/>
        <v>1.801791724920011E-2</v>
      </c>
      <c r="G4933">
        <f>IF('Input and Summary Results'!$J$4="yes",IF(C4933=FALSE,FALSE,IF('Data Transformation'!E4933&lt;$R$10,E4933,$R$10)),IF(C4933=FALSE,FALSE,IF(C4933&lt;$R$10,C4933,$R$10)))</f>
        <v>0.88993460000000002</v>
      </c>
      <c r="H4933">
        <f>IF('Input and Summary Results'!$J$4="yes",'Data Transformation'!F4933,'Data Transformation'!D4933)</f>
        <v>3.6946470000000002E-2</v>
      </c>
      <c r="I4933">
        <f t="shared" ref="I4933:I4996" si="262">IF(G4933=FALSE,"",B4933)</f>
        <v>284</v>
      </c>
    </row>
    <row r="4934" spans="2:9" x14ac:dyDescent="0.25">
      <c r="B4934">
        <f>IF('Input and Summary Results'!D4516=0,FALSE,'Input and Summary Results'!$B4516)</f>
        <v>284</v>
      </c>
      <c r="C4934">
        <f>IF(OR(B4934=0,'Input and Summary Results'!D4516=0,'Input and Summary Results'!D4516=""),FALSE,'Input and Summary Results'!$D4516)</f>
        <v>0.90311123000000004</v>
      </c>
      <c r="D4934">
        <f>IF(OR(B4934=0,'Input and Summary Results'!E4516=0),FALSE,'Input and Summary Results'!$E4516)</f>
        <v>6.9853280000000004E-2</v>
      </c>
      <c r="E4934">
        <f t="shared" si="260"/>
        <v>-4.4258757327351753E-2</v>
      </c>
      <c r="F4934">
        <f t="shared" si="261"/>
        <v>3.3568759321041773E-2</v>
      </c>
      <c r="G4934">
        <f>IF('Input and Summary Results'!$J$4="yes",IF(C4934=FALSE,FALSE,IF('Data Transformation'!E4934&lt;$R$10,E4934,$R$10)),IF(C4934=FALSE,FALSE,IF(C4934&lt;$R$10,C4934,$R$10)))</f>
        <v>0.90311123000000004</v>
      </c>
      <c r="H4934">
        <f>IF('Input and Summary Results'!$J$4="yes",'Data Transformation'!F4934,'Data Transformation'!D4934)</f>
        <v>6.9853280000000004E-2</v>
      </c>
      <c r="I4934">
        <f t="shared" si="262"/>
        <v>284</v>
      </c>
    </row>
    <row r="4935" spans="2:9" x14ac:dyDescent="0.25">
      <c r="B4935">
        <f>IF('Input and Summary Results'!D4517=0,FALSE,'Input and Summary Results'!$B4517)</f>
        <v>284</v>
      </c>
      <c r="C4935">
        <f>IF(OR(B4935=0,'Input and Summary Results'!D4517=0,'Input and Summary Results'!D4517=""),FALSE,'Input and Summary Results'!$D4517)</f>
        <v>0.95290688000000001</v>
      </c>
      <c r="D4935">
        <f>IF(OR(B4935=0,'Input and Summary Results'!E4517=0),FALSE,'Input and Summary Results'!$E4517)</f>
        <v>5.4908970000000001E-2</v>
      </c>
      <c r="E4935">
        <f t="shared" si="260"/>
        <v>-2.0949537428938458E-2</v>
      </c>
      <c r="F4935">
        <f t="shared" si="261"/>
        <v>2.5008207496623382E-2</v>
      </c>
      <c r="G4935">
        <f>IF('Input and Summary Results'!$J$4="yes",IF(C4935=FALSE,FALSE,IF('Data Transformation'!E4935&lt;$R$10,E4935,$R$10)),IF(C4935=FALSE,FALSE,IF(C4935&lt;$R$10,C4935,$R$10)))</f>
        <v>0.95290688000000001</v>
      </c>
      <c r="H4935">
        <f>IF('Input and Summary Results'!$J$4="yes",'Data Transformation'!F4935,'Data Transformation'!D4935)</f>
        <v>5.4908970000000001E-2</v>
      </c>
      <c r="I4935">
        <f t="shared" si="262"/>
        <v>284</v>
      </c>
    </row>
    <row r="4936" spans="2:9" x14ac:dyDescent="0.25">
      <c r="B4936">
        <f>IF('Input and Summary Results'!D4518=0,FALSE,'Input and Summary Results'!$B4518)</f>
        <v>284</v>
      </c>
      <c r="C4936">
        <f>IF(OR(B4936=0,'Input and Summary Results'!D4518=0,'Input and Summary Results'!D4518=""),FALSE,'Input and Summary Results'!$D4518)</f>
        <v>0.96566174000000005</v>
      </c>
      <c r="D4936">
        <f>IF(OR(B4936=0,'Input and Summary Results'!E4518=0),FALSE,'Input and Summary Results'!$E4518)</f>
        <v>6.3824439999999996E-2</v>
      </c>
      <c r="E4936">
        <f t="shared" si="260"/>
        <v>-1.5174975217942923E-2</v>
      </c>
      <c r="F4936">
        <f t="shared" si="261"/>
        <v>2.8684792834393538E-2</v>
      </c>
      <c r="G4936">
        <f>IF('Input and Summary Results'!$J$4="yes",IF(C4936=FALSE,FALSE,IF('Data Transformation'!E4936&lt;$R$10,E4936,$R$10)),IF(C4936=FALSE,FALSE,IF(C4936&lt;$R$10,C4936,$R$10)))</f>
        <v>0.96566174000000005</v>
      </c>
      <c r="H4936">
        <f>IF('Input and Summary Results'!$J$4="yes",'Data Transformation'!F4936,'Data Transformation'!D4936)</f>
        <v>6.3824439999999996E-2</v>
      </c>
      <c r="I4936">
        <f t="shared" si="262"/>
        <v>284</v>
      </c>
    </row>
    <row r="4937" spans="2:9" x14ac:dyDescent="0.25">
      <c r="B4937">
        <f>IF('Input and Summary Results'!D4519=0,FALSE,'Input and Summary Results'!$B4519)</f>
        <v>284</v>
      </c>
      <c r="C4937">
        <f>IF(OR(B4937=0,'Input and Summary Results'!D4519=0,'Input and Summary Results'!D4519=""),FALSE,'Input and Summary Results'!$D4519)</f>
        <v>0.99085688000000005</v>
      </c>
      <c r="D4937">
        <f>IF(OR(B4937=0,'Input and Summary Results'!E4519=0),FALSE,'Input and Summary Results'!$E4519)</f>
        <v>4.2117590000000003E-2</v>
      </c>
      <c r="E4937">
        <f t="shared" si="260"/>
        <v>-3.989070756880422E-3</v>
      </c>
      <c r="F4937">
        <f t="shared" si="261"/>
        <v>1.8447703627995197E-2</v>
      </c>
      <c r="G4937">
        <f>IF('Input and Summary Results'!$J$4="yes",IF(C4937=FALSE,FALSE,IF('Data Transformation'!E4937&lt;$R$10,E4937,$R$10)),IF(C4937=FALSE,FALSE,IF(C4937&lt;$R$10,C4937,$R$10)))</f>
        <v>0.99085688000000005</v>
      </c>
      <c r="H4937">
        <f>IF('Input and Summary Results'!$J$4="yes",'Data Transformation'!F4937,'Data Transformation'!D4937)</f>
        <v>4.2117590000000003E-2</v>
      </c>
      <c r="I4937">
        <f t="shared" si="262"/>
        <v>284</v>
      </c>
    </row>
    <row r="4938" spans="2:9" x14ac:dyDescent="0.25">
      <c r="B4938">
        <f>IF('Input and Summary Results'!D4520=0,FALSE,'Input and Summary Results'!$B4520)</f>
        <v>284</v>
      </c>
      <c r="C4938">
        <f>IF(OR(B4938=0,'Input and Summary Results'!D4520=0,'Input and Summary Results'!D4520=""),FALSE,'Input and Summary Results'!$D4520)</f>
        <v>1.04359121</v>
      </c>
      <c r="D4938">
        <f>IF(OR(B4938=0,'Input and Summary Results'!E4520=0),FALSE,'Input and Summary Results'!$E4520)</f>
        <v>5.4699369999999997E-2</v>
      </c>
      <c r="E4938">
        <f t="shared" si="260"/>
        <v>1.853041245139822E-2</v>
      </c>
      <c r="F4938">
        <f t="shared" si="261"/>
        <v>2.2747917338245882E-2</v>
      </c>
      <c r="G4938">
        <f>IF('Input and Summary Results'!$J$4="yes",IF(C4938=FALSE,FALSE,IF('Data Transformation'!E4938&lt;$R$10,E4938,$R$10)),IF(C4938=FALSE,FALSE,IF(C4938&lt;$R$10,C4938,$R$10)))</f>
        <v>1.04359121</v>
      </c>
      <c r="H4938">
        <f>IF('Input and Summary Results'!$J$4="yes",'Data Transformation'!F4938,'Data Transformation'!D4938)</f>
        <v>5.4699369999999997E-2</v>
      </c>
      <c r="I4938">
        <f t="shared" si="262"/>
        <v>284</v>
      </c>
    </row>
    <row r="4939" spans="2:9" x14ac:dyDescent="0.25">
      <c r="B4939">
        <f>IF('Input and Summary Results'!D4521=0,FALSE,'Input and Summary Results'!$B4521)</f>
        <v>284</v>
      </c>
      <c r="C4939">
        <f>IF(OR(B4939=0,'Input and Summary Results'!D4521=0,'Input and Summary Results'!D4521=""),FALSE,'Input and Summary Results'!$D4521)</f>
        <v>1.0640236599999999</v>
      </c>
      <c r="D4939">
        <f>IF(OR(B4939=0,'Input and Summary Results'!E4521=0),FALSE,'Input and Summary Results'!$E4521)</f>
        <v>6.9168560000000004E-2</v>
      </c>
      <c r="E4939">
        <f t="shared" si="260"/>
        <v>2.6951285189477862E-2</v>
      </c>
      <c r="F4939">
        <f t="shared" si="261"/>
        <v>2.8212864213940508E-2</v>
      </c>
      <c r="G4939">
        <f>IF('Input and Summary Results'!$J$4="yes",IF(C4939=FALSE,FALSE,IF('Data Transformation'!E4939&lt;$R$10,E4939,$R$10)),IF(C4939=FALSE,FALSE,IF(C4939&lt;$R$10,C4939,$R$10)))</f>
        <v>1.0640236599999999</v>
      </c>
      <c r="H4939">
        <f>IF('Input and Summary Results'!$J$4="yes",'Data Transformation'!F4939,'Data Transformation'!D4939)</f>
        <v>6.9168560000000004E-2</v>
      </c>
      <c r="I4939">
        <f t="shared" si="262"/>
        <v>284</v>
      </c>
    </row>
    <row r="4940" spans="2:9" x14ac:dyDescent="0.25">
      <c r="B4940">
        <f>IF('Input and Summary Results'!D4522=0,FALSE,'Input and Summary Results'!$B4522)</f>
        <v>284</v>
      </c>
      <c r="C4940">
        <f>IF(OR(B4940=0,'Input and Summary Results'!D4522=0,'Input and Summary Results'!D4522=""),FALSE,'Input and Summary Results'!$D4522)</f>
        <v>1.09632175</v>
      </c>
      <c r="D4940">
        <f>IF(OR(B4940=0,'Input and Summary Results'!E4522=0),FALSE,'Input and Summary Results'!$E4522)</f>
        <v>8.8155239999999996E-2</v>
      </c>
      <c r="E4940">
        <f t="shared" si="260"/>
        <v>3.9938030191094188E-2</v>
      </c>
      <c r="F4940">
        <f t="shared" si="261"/>
        <v>3.4897943199612702E-2</v>
      </c>
      <c r="G4940">
        <f>IF('Input and Summary Results'!$J$4="yes",IF(C4940=FALSE,FALSE,IF('Data Transformation'!E4940&lt;$R$10,E4940,$R$10)),IF(C4940=FALSE,FALSE,IF(C4940&lt;$R$10,C4940,$R$10)))</f>
        <v>1.09632175</v>
      </c>
      <c r="H4940">
        <f>IF('Input and Summary Results'!$J$4="yes",'Data Transformation'!F4940,'Data Transformation'!D4940)</f>
        <v>8.8155239999999996E-2</v>
      </c>
      <c r="I4940">
        <f t="shared" si="262"/>
        <v>284</v>
      </c>
    </row>
    <row r="4941" spans="2:9" x14ac:dyDescent="0.25">
      <c r="B4941">
        <f>IF('Input and Summary Results'!D4523=0,FALSE,'Input and Summary Results'!$B4523)</f>
        <v>285</v>
      </c>
      <c r="C4941">
        <f>IF(OR(B4941=0,'Input and Summary Results'!D4523=0,'Input and Summary Results'!D4523=""),FALSE,'Input and Summary Results'!$D4523)</f>
        <v>-0.14390169999999999</v>
      </c>
      <c r="D4941">
        <f>IF(OR(B4941=0,'Input and Summary Results'!E4523=0),FALSE,'Input and Summary Results'!$E4523)</f>
        <v>0.1136105</v>
      </c>
      <c r="E4941" t="e">
        <f t="shared" si="260"/>
        <v>#NUM!</v>
      </c>
      <c r="F4941">
        <f t="shared" si="261"/>
        <v>-0.34264332526995861</v>
      </c>
      <c r="G4941">
        <f>IF('Input and Summary Results'!$J$4="yes",IF(C4941=FALSE,FALSE,IF('Data Transformation'!E4941&lt;$R$10,E4941,$R$10)),IF(C4941=FALSE,FALSE,IF(C4941&lt;$R$10,C4941,$R$10)))</f>
        <v>-0.14390169999999999</v>
      </c>
      <c r="H4941">
        <f>IF('Input and Summary Results'!$J$4="yes",'Data Transformation'!F4941,'Data Transformation'!D4941)</f>
        <v>0.1136105</v>
      </c>
      <c r="I4941">
        <f t="shared" si="262"/>
        <v>285</v>
      </c>
    </row>
    <row r="4942" spans="2:9" x14ac:dyDescent="0.25">
      <c r="B4942">
        <f>IF('Input and Summary Results'!D4524=0,FALSE,'Input and Summary Results'!$B4524)</f>
        <v>285</v>
      </c>
      <c r="C4942">
        <f>IF(OR(B4942=0,'Input and Summary Results'!D4524=0,'Input and Summary Results'!D4524=""),FALSE,'Input and Summary Results'!$D4524)</f>
        <v>-0.1152455</v>
      </c>
      <c r="D4942">
        <f>IF(OR(B4942=0,'Input and Summary Results'!E4524=0),FALSE,'Input and Summary Results'!$E4524)</f>
        <v>5.5675450000000001E-2</v>
      </c>
      <c r="E4942" t="e">
        <f t="shared" si="260"/>
        <v>#NUM!</v>
      </c>
      <c r="F4942">
        <f t="shared" si="261"/>
        <v>-0.2096667141016352</v>
      </c>
      <c r="G4942">
        <f>IF('Input and Summary Results'!$J$4="yes",IF(C4942=FALSE,FALSE,IF('Data Transformation'!E4942&lt;$R$10,E4942,$R$10)),IF(C4942=FALSE,FALSE,IF(C4942&lt;$R$10,C4942,$R$10)))</f>
        <v>-0.1152455</v>
      </c>
      <c r="H4942">
        <f>IF('Input and Summary Results'!$J$4="yes",'Data Transformation'!F4942,'Data Transformation'!D4942)</f>
        <v>5.5675450000000001E-2</v>
      </c>
      <c r="I4942">
        <f t="shared" si="262"/>
        <v>285</v>
      </c>
    </row>
    <row r="4943" spans="2:9" x14ac:dyDescent="0.25">
      <c r="B4943">
        <f>IF('Input and Summary Results'!D4525=0,FALSE,'Input and Summary Results'!$B4525)</f>
        <v>285</v>
      </c>
      <c r="C4943">
        <f>IF(OR(B4943=0,'Input and Summary Results'!D4525=0,'Input and Summary Results'!D4525=""),FALSE,'Input and Summary Results'!$D4525)</f>
        <v>-4.0303499999999999E-2</v>
      </c>
      <c r="D4943">
        <f>IF(OR(B4943=0,'Input and Summary Results'!E4525=0),FALSE,'Input and Summary Results'!$E4525)</f>
        <v>4.5724439999999998E-2</v>
      </c>
      <c r="E4943" t="e">
        <f t="shared" si="260"/>
        <v>#NUM!</v>
      </c>
      <c r="F4943">
        <f t="shared" si="261"/>
        <v>-0.49237428411924516</v>
      </c>
      <c r="G4943">
        <f>IF('Input and Summary Results'!$J$4="yes",IF(C4943=FALSE,FALSE,IF('Data Transformation'!E4943&lt;$R$10,E4943,$R$10)),IF(C4943=FALSE,FALSE,IF(C4943&lt;$R$10,C4943,$R$10)))</f>
        <v>-4.0303499999999999E-2</v>
      </c>
      <c r="H4943">
        <f>IF('Input and Summary Results'!$J$4="yes",'Data Transformation'!F4943,'Data Transformation'!D4943)</f>
        <v>4.5724439999999998E-2</v>
      </c>
      <c r="I4943">
        <f t="shared" si="262"/>
        <v>285</v>
      </c>
    </row>
    <row r="4944" spans="2:9" x14ac:dyDescent="0.25">
      <c r="B4944">
        <f>IF('Input and Summary Results'!D4526=0,FALSE,'Input and Summary Results'!$B4526)</f>
        <v>285</v>
      </c>
      <c r="C4944">
        <f>IF(OR(B4944=0,'Input and Summary Results'!D4526=0,'Input and Summary Results'!D4526=""),FALSE,'Input and Summary Results'!$D4526)</f>
        <v>-3.8760999999999997E-2</v>
      </c>
      <c r="D4944">
        <f>IF(OR(B4944=0,'Input and Summary Results'!E4526=0),FALSE,'Input and Summary Results'!$E4526)</f>
        <v>5.4595999999999999E-2</v>
      </c>
      <c r="E4944" t="e">
        <f t="shared" si="260"/>
        <v>#NUM!</v>
      </c>
      <c r="F4944">
        <f t="shared" si="261"/>
        <v>-0.61130166920358098</v>
      </c>
      <c r="G4944">
        <f>IF('Input and Summary Results'!$J$4="yes",IF(C4944=FALSE,FALSE,IF('Data Transformation'!E4944&lt;$R$10,E4944,$R$10)),IF(C4944=FALSE,FALSE,IF(C4944&lt;$R$10,C4944,$R$10)))</f>
        <v>-3.8760999999999997E-2</v>
      </c>
      <c r="H4944">
        <f>IF('Input and Summary Results'!$J$4="yes",'Data Transformation'!F4944,'Data Transformation'!D4944)</f>
        <v>5.4595999999999999E-2</v>
      </c>
      <c r="I4944">
        <f t="shared" si="262"/>
        <v>285</v>
      </c>
    </row>
    <row r="4945" spans="2:9" x14ac:dyDescent="0.25">
      <c r="B4945">
        <f>IF('Input and Summary Results'!D4527=0,FALSE,'Input and Summary Results'!$B4527)</f>
        <v>285</v>
      </c>
      <c r="C4945">
        <f>IF(OR(B4945=0,'Input and Summary Results'!D4527=0,'Input and Summary Results'!D4527=""),FALSE,'Input and Summary Results'!$D4527)</f>
        <v>-3.2202099999999997E-2</v>
      </c>
      <c r="D4945">
        <f>IF(OR(B4945=0,'Input and Summary Results'!E4527=0),FALSE,'Input and Summary Results'!$E4527)</f>
        <v>0.12235319</v>
      </c>
      <c r="E4945" t="e">
        <f t="shared" si="260"/>
        <v>#NUM!</v>
      </c>
      <c r="F4945">
        <f t="shared" si="261"/>
        <v>-1.6490006695215531</v>
      </c>
      <c r="G4945">
        <f>IF('Input and Summary Results'!$J$4="yes",IF(C4945=FALSE,FALSE,IF('Data Transformation'!E4945&lt;$R$10,E4945,$R$10)),IF(C4945=FALSE,FALSE,IF(C4945&lt;$R$10,C4945,$R$10)))</f>
        <v>-3.2202099999999997E-2</v>
      </c>
      <c r="H4945">
        <f>IF('Input and Summary Results'!$J$4="yes",'Data Transformation'!F4945,'Data Transformation'!D4945)</f>
        <v>0.12235319</v>
      </c>
      <c r="I4945">
        <f t="shared" si="262"/>
        <v>285</v>
      </c>
    </row>
    <row r="4946" spans="2:9" x14ac:dyDescent="0.25">
      <c r="B4946">
        <f>IF('Input and Summary Results'!D4528=0,FALSE,'Input and Summary Results'!$B4528)</f>
        <v>285</v>
      </c>
      <c r="C4946">
        <f>IF(OR(B4946=0,'Input and Summary Results'!D4528=0,'Input and Summary Results'!D4528=""),FALSE,'Input and Summary Results'!$D4528)</f>
        <v>3.5178170000000002E-2</v>
      </c>
      <c r="D4946">
        <f>IF(OR(B4946=0,'Input and Summary Results'!E4528=0),FALSE,'Input and Summary Results'!$E4528)</f>
        <v>7.3316510000000001E-2</v>
      </c>
      <c r="E4946">
        <f t="shared" si="260"/>
        <v>-1.4537267566799663</v>
      </c>
      <c r="F4946">
        <f t="shared" si="261"/>
        <v>0.90452019931679228</v>
      </c>
      <c r="G4946">
        <f>IF('Input and Summary Results'!$J$4="yes",IF(C4946=FALSE,FALSE,IF('Data Transformation'!E4946&lt;$R$10,E4946,$R$10)),IF(C4946=FALSE,FALSE,IF(C4946&lt;$R$10,C4946,$R$10)))</f>
        <v>3.5178170000000002E-2</v>
      </c>
      <c r="H4946">
        <f>IF('Input and Summary Results'!$J$4="yes",'Data Transformation'!F4946,'Data Transformation'!D4946)</f>
        <v>7.3316510000000001E-2</v>
      </c>
      <c r="I4946">
        <f t="shared" si="262"/>
        <v>285</v>
      </c>
    </row>
    <row r="4947" spans="2:9" x14ac:dyDescent="0.25">
      <c r="B4947">
        <f>IF('Input and Summary Results'!D4529=0,FALSE,'Input and Summary Results'!$B4529)</f>
        <v>285</v>
      </c>
      <c r="C4947">
        <f>IF(OR(B4947=0,'Input and Summary Results'!D4529=0,'Input and Summary Results'!D4529=""),FALSE,'Input and Summary Results'!$D4529)</f>
        <v>4.8757040000000001E-2</v>
      </c>
      <c r="D4947">
        <f>IF(OR(B4947=0,'Input and Summary Results'!E4529=0),FALSE,'Input and Summary Results'!$E4529)</f>
        <v>0.11698603</v>
      </c>
      <c r="E4947">
        <f t="shared" si="260"/>
        <v>-1.3119626679159777</v>
      </c>
      <c r="F4947">
        <f t="shared" si="261"/>
        <v>1.041325253132676</v>
      </c>
      <c r="G4947">
        <f>IF('Input and Summary Results'!$J$4="yes",IF(C4947=FALSE,FALSE,IF('Data Transformation'!E4947&lt;$R$10,E4947,$R$10)),IF(C4947=FALSE,FALSE,IF(C4947&lt;$R$10,C4947,$R$10)))</f>
        <v>4.8757040000000001E-2</v>
      </c>
      <c r="H4947">
        <f>IF('Input and Summary Results'!$J$4="yes",'Data Transformation'!F4947,'Data Transformation'!D4947)</f>
        <v>0.11698603</v>
      </c>
      <c r="I4947">
        <f t="shared" si="262"/>
        <v>285</v>
      </c>
    </row>
    <row r="4948" spans="2:9" x14ac:dyDescent="0.25">
      <c r="B4948">
        <f>IF('Input and Summary Results'!D4530=0,FALSE,'Input and Summary Results'!$B4530)</f>
        <v>285</v>
      </c>
      <c r="C4948">
        <f>IF(OR(B4948=0,'Input and Summary Results'!D4530=0,'Input and Summary Results'!D4530=""),FALSE,'Input and Summary Results'!$D4530)</f>
        <v>7.8205479999999994E-2</v>
      </c>
      <c r="D4948">
        <f>IF(OR(B4948=0,'Input and Summary Results'!E4530=0),FALSE,'Input and Summary Results'!$E4530)</f>
        <v>9.9904069999999998E-2</v>
      </c>
      <c r="E4948">
        <f t="shared" si="260"/>
        <v>-1.1067628140708969</v>
      </c>
      <c r="F4948">
        <f t="shared" si="261"/>
        <v>0.55441596138787208</v>
      </c>
      <c r="G4948">
        <f>IF('Input and Summary Results'!$J$4="yes",IF(C4948=FALSE,FALSE,IF('Data Transformation'!E4948&lt;$R$10,E4948,$R$10)),IF(C4948=FALSE,FALSE,IF(C4948&lt;$R$10,C4948,$R$10)))</f>
        <v>7.8205479999999994E-2</v>
      </c>
      <c r="H4948">
        <f>IF('Input and Summary Results'!$J$4="yes",'Data Transformation'!F4948,'Data Transformation'!D4948)</f>
        <v>9.9904069999999998E-2</v>
      </c>
      <c r="I4948">
        <f t="shared" si="262"/>
        <v>285</v>
      </c>
    </row>
    <row r="4949" spans="2:9" x14ac:dyDescent="0.25">
      <c r="B4949">
        <f>IF('Input and Summary Results'!D4531=0,FALSE,'Input and Summary Results'!$B4531)</f>
        <v>285</v>
      </c>
      <c r="C4949">
        <f>IF(OR(B4949=0,'Input and Summary Results'!D4531=0,'Input and Summary Results'!D4531=""),FALSE,'Input and Summary Results'!$D4531)</f>
        <v>7.9954549999999999E-2</v>
      </c>
      <c r="D4949">
        <f>IF(OR(B4949=0,'Input and Summary Results'!E4531=0),FALSE,'Input and Summary Results'!$E4531)</f>
        <v>8.5039580000000004E-2</v>
      </c>
      <c r="E4949">
        <f t="shared" si="260"/>
        <v>-1.0971568166748946</v>
      </c>
      <c r="F4949">
        <f t="shared" si="261"/>
        <v>0.4616019691187056</v>
      </c>
      <c r="G4949">
        <f>IF('Input and Summary Results'!$J$4="yes",IF(C4949=FALSE,FALSE,IF('Data Transformation'!E4949&lt;$R$10,E4949,$R$10)),IF(C4949=FALSE,FALSE,IF(C4949&lt;$R$10,C4949,$R$10)))</f>
        <v>7.9954549999999999E-2</v>
      </c>
      <c r="H4949">
        <f>IF('Input and Summary Results'!$J$4="yes",'Data Transformation'!F4949,'Data Transformation'!D4949)</f>
        <v>8.5039580000000004E-2</v>
      </c>
      <c r="I4949">
        <f t="shared" si="262"/>
        <v>285</v>
      </c>
    </row>
    <row r="4950" spans="2:9" x14ac:dyDescent="0.25">
      <c r="B4950">
        <f>IF('Input and Summary Results'!D4532=0,FALSE,'Input and Summary Results'!$B4532)</f>
        <v>285</v>
      </c>
      <c r="C4950">
        <f>IF(OR(B4950=0,'Input and Summary Results'!D4532=0,'Input and Summary Results'!D4532=""),FALSE,'Input and Summary Results'!$D4532)</f>
        <v>0.10714654999999999</v>
      </c>
      <c r="D4950">
        <f>IF(OR(B4950=0,'Input and Summary Results'!E4532=0),FALSE,'Input and Summary Results'!$E4532)</f>
        <v>9.6053669999999994E-2</v>
      </c>
      <c r="E4950">
        <f t="shared" si="260"/>
        <v>-0.97002180819736827</v>
      </c>
      <c r="F4950">
        <f t="shared" si="261"/>
        <v>0.38906798940329856</v>
      </c>
      <c r="G4950">
        <f>IF('Input and Summary Results'!$J$4="yes",IF(C4950=FALSE,FALSE,IF('Data Transformation'!E4950&lt;$R$10,E4950,$R$10)),IF(C4950=FALSE,FALSE,IF(C4950&lt;$R$10,C4950,$R$10)))</f>
        <v>0.10714654999999999</v>
      </c>
      <c r="H4950">
        <f>IF('Input and Summary Results'!$J$4="yes",'Data Transformation'!F4950,'Data Transformation'!D4950)</f>
        <v>9.6053669999999994E-2</v>
      </c>
      <c r="I4950">
        <f t="shared" si="262"/>
        <v>285</v>
      </c>
    </row>
    <row r="4951" spans="2:9" x14ac:dyDescent="0.25">
      <c r="B4951">
        <f>IF('Input and Summary Results'!D4533=0,FALSE,'Input and Summary Results'!$B4533)</f>
        <v>285</v>
      </c>
      <c r="C4951">
        <f>IF(OR(B4951=0,'Input and Summary Results'!D4533=0,'Input and Summary Results'!D4533=""),FALSE,'Input and Summary Results'!$D4533)</f>
        <v>0.11444562</v>
      </c>
      <c r="D4951">
        <f>IF(OR(B4951=0,'Input and Summary Results'!E4533=0),FALSE,'Input and Summary Results'!$E4533)</f>
        <v>7.7882499999999993E-2</v>
      </c>
      <c r="E4951">
        <f t="shared" si="260"/>
        <v>-0.94140082375160905</v>
      </c>
      <c r="F4951">
        <f t="shared" si="261"/>
        <v>0.29534555363499271</v>
      </c>
      <c r="G4951">
        <f>IF('Input and Summary Results'!$J$4="yes",IF(C4951=FALSE,FALSE,IF('Data Transformation'!E4951&lt;$R$10,E4951,$R$10)),IF(C4951=FALSE,FALSE,IF(C4951&lt;$R$10,C4951,$R$10)))</f>
        <v>0.11444562</v>
      </c>
      <c r="H4951">
        <f>IF('Input and Summary Results'!$J$4="yes",'Data Transformation'!F4951,'Data Transformation'!D4951)</f>
        <v>7.7882499999999993E-2</v>
      </c>
      <c r="I4951">
        <f t="shared" si="262"/>
        <v>285</v>
      </c>
    </row>
    <row r="4952" spans="2:9" x14ac:dyDescent="0.25">
      <c r="B4952">
        <f>IF('Input and Summary Results'!D4534=0,FALSE,'Input and Summary Results'!$B4534)</f>
        <v>285</v>
      </c>
      <c r="C4952">
        <f>IF(OR(B4952=0,'Input and Summary Results'!D4534=0,'Input and Summary Results'!D4534=""),FALSE,'Input and Summary Results'!$D4534)</f>
        <v>0.12864389000000001</v>
      </c>
      <c r="D4952">
        <f>IF(OR(B4952=0,'Input and Summary Results'!E4534=0),FALSE,'Input and Summary Results'!$E4534)</f>
        <v>5.6105380000000003E-2</v>
      </c>
      <c r="E4952">
        <f t="shared" si="260"/>
        <v>-0.89061083597752855</v>
      </c>
      <c r="F4952">
        <f t="shared" si="261"/>
        <v>0.18928015096558412</v>
      </c>
      <c r="G4952">
        <f>IF('Input and Summary Results'!$J$4="yes",IF(C4952=FALSE,FALSE,IF('Data Transformation'!E4952&lt;$R$10,E4952,$R$10)),IF(C4952=FALSE,FALSE,IF(C4952&lt;$R$10,C4952,$R$10)))</f>
        <v>0.12864389000000001</v>
      </c>
      <c r="H4952">
        <f>IF('Input and Summary Results'!$J$4="yes",'Data Transformation'!F4952,'Data Transformation'!D4952)</f>
        <v>5.6105380000000003E-2</v>
      </c>
      <c r="I4952">
        <f t="shared" si="262"/>
        <v>285</v>
      </c>
    </row>
    <row r="4953" spans="2:9" x14ac:dyDescent="0.25">
      <c r="B4953">
        <f>IF('Input and Summary Results'!D4535=0,FALSE,'Input and Summary Results'!$B4535)</f>
        <v>285</v>
      </c>
      <c r="C4953">
        <f>IF(OR(B4953=0,'Input and Summary Results'!D4535=0,'Input and Summary Results'!D4535=""),FALSE,'Input and Summary Results'!$D4535)</f>
        <v>0.72861724000000005</v>
      </c>
      <c r="D4953">
        <f>IF(OR(B4953=0,'Input and Summary Results'!E4535=0),FALSE,'Input and Summary Results'!$E4535)</f>
        <v>4.3096830000000003E-2</v>
      </c>
      <c r="E4953">
        <f t="shared" si="260"/>
        <v>-0.13750055701904304</v>
      </c>
      <c r="F4953">
        <f t="shared" si="261"/>
        <v>2.5670575980332278E-2</v>
      </c>
      <c r="G4953">
        <f>IF('Input and Summary Results'!$J$4="yes",IF(C4953=FALSE,FALSE,IF('Data Transformation'!E4953&lt;$R$10,E4953,$R$10)),IF(C4953=FALSE,FALSE,IF(C4953&lt;$R$10,C4953,$R$10)))</f>
        <v>0.72861724000000005</v>
      </c>
      <c r="H4953">
        <f>IF('Input and Summary Results'!$J$4="yes",'Data Transformation'!F4953,'Data Transformation'!D4953)</f>
        <v>4.3096830000000003E-2</v>
      </c>
      <c r="I4953">
        <f t="shared" si="262"/>
        <v>285</v>
      </c>
    </row>
    <row r="4954" spans="2:9" x14ac:dyDescent="0.25">
      <c r="B4954">
        <f>IF('Input and Summary Results'!D4536=0,FALSE,'Input and Summary Results'!$B4536)</f>
        <v>285</v>
      </c>
      <c r="C4954">
        <f>IF(OR(B4954=0,'Input and Summary Results'!D4536=0,'Input and Summary Results'!D4536=""),FALSE,'Input and Summary Results'!$D4536)</f>
        <v>0.78885165999999995</v>
      </c>
      <c r="D4954">
        <f>IF(OR(B4954=0,'Input and Summary Results'!E4536=0),FALSE,'Input and Summary Results'!$E4536)</f>
        <v>7.8107270000000006E-2</v>
      </c>
      <c r="E4954">
        <f t="shared" si="260"/>
        <v>-0.10300465623331255</v>
      </c>
      <c r="F4954">
        <f t="shared" si="261"/>
        <v>4.297202744049497E-2</v>
      </c>
      <c r="G4954">
        <f>IF('Input and Summary Results'!$J$4="yes",IF(C4954=FALSE,FALSE,IF('Data Transformation'!E4954&lt;$R$10,E4954,$R$10)),IF(C4954=FALSE,FALSE,IF(C4954&lt;$R$10,C4954,$R$10)))</f>
        <v>0.78885165999999995</v>
      </c>
      <c r="H4954">
        <f>IF('Input and Summary Results'!$J$4="yes",'Data Transformation'!F4954,'Data Transformation'!D4954)</f>
        <v>7.8107270000000006E-2</v>
      </c>
      <c r="I4954">
        <f t="shared" si="262"/>
        <v>285</v>
      </c>
    </row>
    <row r="4955" spans="2:9" x14ac:dyDescent="0.25">
      <c r="B4955">
        <f>IF('Input and Summary Results'!D4537=0,FALSE,'Input and Summary Results'!$B4537)</f>
        <v>285</v>
      </c>
      <c r="C4955">
        <f>IF(OR(B4955=0,'Input and Summary Results'!D4537=0,'Input and Summary Results'!D4537=""),FALSE,'Input and Summary Results'!$D4537)</f>
        <v>0.79288146999999998</v>
      </c>
      <c r="D4955">
        <f>IF(OR(B4955=0,'Input and Summary Results'!E4537=0),FALSE,'Input and Summary Results'!$E4537)</f>
        <v>9.5652200000000007E-2</v>
      </c>
      <c r="E4955">
        <f t="shared" si="260"/>
        <v>-0.10079173168928245</v>
      </c>
      <c r="F4955">
        <f t="shared" si="261"/>
        <v>5.2357201385977659E-2</v>
      </c>
      <c r="G4955">
        <f>IF('Input and Summary Results'!$J$4="yes",IF(C4955=FALSE,FALSE,IF('Data Transformation'!E4955&lt;$R$10,E4955,$R$10)),IF(C4955=FALSE,FALSE,IF(C4955&lt;$R$10,C4955,$R$10)))</f>
        <v>0.79288146999999998</v>
      </c>
      <c r="H4955">
        <f>IF('Input and Summary Results'!$J$4="yes",'Data Transformation'!F4955,'Data Transformation'!D4955)</f>
        <v>9.5652200000000007E-2</v>
      </c>
      <c r="I4955">
        <f t="shared" si="262"/>
        <v>285</v>
      </c>
    </row>
    <row r="4956" spans="2:9" x14ac:dyDescent="0.25">
      <c r="B4956">
        <f>IF('Input and Summary Results'!D4538=0,FALSE,'Input and Summary Results'!$B4538)</f>
        <v>286</v>
      </c>
      <c r="C4956">
        <f>IF(OR(B4956=0,'Input and Summary Results'!D4538=0,'Input and Summary Results'!D4538=""),FALSE,'Input and Summary Results'!$D4538)</f>
        <v>-0.1883195</v>
      </c>
      <c r="D4956">
        <f>IF(OR(B4956=0,'Input and Summary Results'!E4538=0),FALSE,'Input and Summary Results'!$E4538)</f>
        <v>0.104142</v>
      </c>
      <c r="E4956" t="e">
        <f t="shared" si="260"/>
        <v>#NUM!</v>
      </c>
      <c r="F4956">
        <f t="shared" si="261"/>
        <v>-0.24000503399807241</v>
      </c>
      <c r="G4956">
        <f>IF('Input and Summary Results'!$J$4="yes",IF(C4956=FALSE,FALSE,IF('Data Transformation'!E4956&lt;$R$10,E4956,$R$10)),IF(C4956=FALSE,FALSE,IF(C4956&lt;$R$10,C4956,$R$10)))</f>
        <v>-0.1883195</v>
      </c>
      <c r="H4956">
        <f>IF('Input and Summary Results'!$J$4="yes",'Data Transformation'!F4956,'Data Transformation'!D4956)</f>
        <v>0.104142</v>
      </c>
      <c r="I4956">
        <f t="shared" si="262"/>
        <v>286</v>
      </c>
    </row>
    <row r="4957" spans="2:9" x14ac:dyDescent="0.25">
      <c r="B4957">
        <f>IF('Input and Summary Results'!D4539=0,FALSE,'Input and Summary Results'!$B4539)</f>
        <v>286</v>
      </c>
      <c r="C4957">
        <f>IF(OR(B4957=0,'Input and Summary Results'!D4539=0,'Input and Summary Results'!D4539=""),FALSE,'Input and Summary Results'!$D4539)</f>
        <v>-7.4606800000000001E-2</v>
      </c>
      <c r="D4957">
        <f>IF(OR(B4957=0,'Input and Summary Results'!E4539=0),FALSE,'Input and Summary Results'!$E4539)</f>
        <v>8.8227169999999994E-2</v>
      </c>
      <c r="E4957" t="e">
        <f t="shared" si="260"/>
        <v>#NUM!</v>
      </c>
      <c r="F4957">
        <f t="shared" si="261"/>
        <v>-0.5132319276527072</v>
      </c>
      <c r="G4957">
        <f>IF('Input and Summary Results'!$J$4="yes",IF(C4957=FALSE,FALSE,IF('Data Transformation'!E4957&lt;$R$10,E4957,$R$10)),IF(C4957=FALSE,FALSE,IF(C4957&lt;$R$10,C4957,$R$10)))</f>
        <v>-7.4606800000000001E-2</v>
      </c>
      <c r="H4957">
        <f>IF('Input and Summary Results'!$J$4="yes",'Data Transformation'!F4957,'Data Transformation'!D4957)</f>
        <v>8.8227169999999994E-2</v>
      </c>
      <c r="I4957">
        <f t="shared" si="262"/>
        <v>286</v>
      </c>
    </row>
    <row r="4958" spans="2:9" x14ac:dyDescent="0.25">
      <c r="B4958">
        <f>IF('Input and Summary Results'!D4540=0,FALSE,'Input and Summary Results'!$B4540)</f>
        <v>286</v>
      </c>
      <c r="C4958">
        <f>IF(OR(B4958=0,'Input and Summary Results'!D4540=0,'Input and Summary Results'!D4540=""),FALSE,'Input and Summary Results'!$D4540)</f>
        <v>-6.4707899999999999E-2</v>
      </c>
      <c r="D4958">
        <f>IF(OR(B4958=0,'Input and Summary Results'!E4540=0),FALSE,'Input and Summary Results'!$E4540)</f>
        <v>0.10780107</v>
      </c>
      <c r="E4958" t="e">
        <f t="shared" si="260"/>
        <v>#NUM!</v>
      </c>
      <c r="F4958">
        <f t="shared" si="261"/>
        <v>-0.72302863143449259</v>
      </c>
      <c r="G4958">
        <f>IF('Input and Summary Results'!$J$4="yes",IF(C4958=FALSE,FALSE,IF('Data Transformation'!E4958&lt;$R$10,E4958,$R$10)),IF(C4958=FALSE,FALSE,IF(C4958&lt;$R$10,C4958,$R$10)))</f>
        <v>-6.4707899999999999E-2</v>
      </c>
      <c r="H4958">
        <f>IF('Input and Summary Results'!$J$4="yes",'Data Transformation'!F4958,'Data Transformation'!D4958)</f>
        <v>0.10780107</v>
      </c>
      <c r="I4958">
        <f t="shared" si="262"/>
        <v>286</v>
      </c>
    </row>
    <row r="4959" spans="2:9" x14ac:dyDescent="0.25">
      <c r="B4959">
        <f>IF('Input and Summary Results'!D4541=0,FALSE,'Input and Summary Results'!$B4541)</f>
        <v>286</v>
      </c>
      <c r="C4959">
        <f>IF(OR(B4959=0,'Input and Summary Results'!D4541=0,'Input and Summary Results'!D4541=""),FALSE,'Input and Summary Results'!$D4541)</f>
        <v>-5.8406199999999998E-2</v>
      </c>
      <c r="D4959">
        <f>IF(OR(B4959=0,'Input and Summary Results'!E4541=0),FALSE,'Input and Summary Results'!$E4541)</f>
        <v>6.4681470000000005E-2</v>
      </c>
      <c r="E4959" t="e">
        <f t="shared" si="260"/>
        <v>#NUM!</v>
      </c>
      <c r="F4959">
        <f t="shared" si="261"/>
        <v>-0.48062976156640907</v>
      </c>
      <c r="G4959">
        <f>IF('Input and Summary Results'!$J$4="yes",IF(C4959=FALSE,FALSE,IF('Data Transformation'!E4959&lt;$R$10,E4959,$R$10)),IF(C4959=FALSE,FALSE,IF(C4959&lt;$R$10,C4959,$R$10)))</f>
        <v>-5.8406199999999998E-2</v>
      </c>
      <c r="H4959">
        <f>IF('Input and Summary Results'!$J$4="yes",'Data Transformation'!F4959,'Data Transformation'!D4959)</f>
        <v>6.4681470000000005E-2</v>
      </c>
      <c r="I4959">
        <f t="shared" si="262"/>
        <v>286</v>
      </c>
    </row>
    <row r="4960" spans="2:9" x14ac:dyDescent="0.25">
      <c r="B4960">
        <f>IF('Input and Summary Results'!D4542=0,FALSE,'Input and Summary Results'!$B4542)</f>
        <v>286</v>
      </c>
      <c r="C4960">
        <f>IF(OR(B4960=0,'Input and Summary Results'!D4542=0,'Input and Summary Results'!D4542=""),FALSE,'Input and Summary Results'!$D4542)</f>
        <v>-4.8641499999999997E-2</v>
      </c>
      <c r="D4960">
        <f>IF(OR(B4960=0,'Input and Summary Results'!E4542=0),FALSE,'Input and Summary Results'!$E4542)</f>
        <v>0.11210535000000001</v>
      </c>
      <c r="E4960" t="e">
        <f t="shared" si="260"/>
        <v>#NUM!</v>
      </c>
      <c r="F4960">
        <f t="shared" si="261"/>
        <v>-1.0002512648664208</v>
      </c>
      <c r="G4960">
        <f>IF('Input and Summary Results'!$J$4="yes",IF(C4960=FALSE,FALSE,IF('Data Transformation'!E4960&lt;$R$10,E4960,$R$10)),IF(C4960=FALSE,FALSE,IF(C4960&lt;$R$10,C4960,$R$10)))</f>
        <v>-4.8641499999999997E-2</v>
      </c>
      <c r="H4960">
        <f>IF('Input and Summary Results'!$J$4="yes",'Data Transformation'!F4960,'Data Transformation'!D4960)</f>
        <v>0.11210535000000001</v>
      </c>
      <c r="I4960">
        <f t="shared" si="262"/>
        <v>286</v>
      </c>
    </row>
    <row r="4961" spans="2:9" x14ac:dyDescent="0.25">
      <c r="B4961">
        <f>IF('Input and Summary Results'!D4543=0,FALSE,'Input and Summary Results'!$B4543)</f>
        <v>286</v>
      </c>
      <c r="C4961">
        <f>IF(OR(B4961=0,'Input and Summary Results'!D4543=0,'Input and Summary Results'!D4543=""),FALSE,'Input and Summary Results'!$D4543)</f>
        <v>-3.8715899999999998E-2</v>
      </c>
      <c r="D4961">
        <f>IF(OR(B4961=0,'Input and Summary Results'!E4543=0),FALSE,'Input and Summary Results'!$E4543)</f>
        <v>7.2837009999999994E-2</v>
      </c>
      <c r="E4961" t="e">
        <f t="shared" si="260"/>
        <v>#NUM!</v>
      </c>
      <c r="F4961">
        <f t="shared" si="261"/>
        <v>-0.81649302586275918</v>
      </c>
      <c r="G4961">
        <f>IF('Input and Summary Results'!$J$4="yes",IF(C4961=FALSE,FALSE,IF('Data Transformation'!E4961&lt;$R$10,E4961,$R$10)),IF(C4961=FALSE,FALSE,IF(C4961&lt;$R$10,C4961,$R$10)))</f>
        <v>-3.8715899999999998E-2</v>
      </c>
      <c r="H4961">
        <f>IF('Input and Summary Results'!$J$4="yes",'Data Transformation'!F4961,'Data Transformation'!D4961)</f>
        <v>7.2837009999999994E-2</v>
      </c>
      <c r="I4961">
        <f t="shared" si="262"/>
        <v>286</v>
      </c>
    </row>
    <row r="4962" spans="2:9" x14ac:dyDescent="0.25">
      <c r="B4962">
        <f>IF('Input and Summary Results'!D4544=0,FALSE,'Input and Summary Results'!$B4544)</f>
        <v>286</v>
      </c>
      <c r="C4962">
        <f>IF(OR(B4962=0,'Input and Summary Results'!D4544=0,'Input and Summary Results'!D4544=""),FALSE,'Input and Summary Results'!$D4544)</f>
        <v>-2.7467999999999999E-2</v>
      </c>
      <c r="D4962">
        <f>IF(OR(B4962=0,'Input and Summary Results'!E4544=0),FALSE,'Input and Summary Results'!$E4544)</f>
        <v>7.6527150000000002E-2</v>
      </c>
      <c r="E4962" t="e">
        <f t="shared" si="260"/>
        <v>#NUM!</v>
      </c>
      <c r="F4962">
        <f t="shared" si="261"/>
        <v>-1.2091445718654437</v>
      </c>
      <c r="G4962">
        <f>IF('Input and Summary Results'!$J$4="yes",IF(C4962=FALSE,FALSE,IF('Data Transformation'!E4962&lt;$R$10,E4962,$R$10)),IF(C4962=FALSE,FALSE,IF(C4962&lt;$R$10,C4962,$R$10)))</f>
        <v>-2.7467999999999999E-2</v>
      </c>
      <c r="H4962">
        <f>IF('Input and Summary Results'!$J$4="yes",'Data Transformation'!F4962,'Data Transformation'!D4962)</f>
        <v>7.6527150000000002E-2</v>
      </c>
      <c r="I4962">
        <f t="shared" si="262"/>
        <v>286</v>
      </c>
    </row>
    <row r="4963" spans="2:9" x14ac:dyDescent="0.25">
      <c r="B4963">
        <f>IF('Input and Summary Results'!D4545=0,FALSE,'Input and Summary Results'!$B4545)</f>
        <v>286</v>
      </c>
      <c r="C4963">
        <f>IF(OR(B4963=0,'Input and Summary Results'!D4545=0,'Input and Summary Results'!D4545=""),FALSE,'Input and Summary Results'!$D4545)</f>
        <v>-5.8963000000000002E-3</v>
      </c>
      <c r="D4963">
        <f>IF(OR(B4963=0,'Input and Summary Results'!E4545=0),FALSE,'Input and Summary Results'!$E4545)</f>
        <v>9.2275979999999994E-2</v>
      </c>
      <c r="E4963" t="e">
        <f t="shared" si="260"/>
        <v>#NUM!</v>
      </c>
      <c r="F4963">
        <f t="shared" si="261"/>
        <v>-6.7920179298882344</v>
      </c>
      <c r="G4963">
        <f>IF('Input and Summary Results'!$J$4="yes",IF(C4963=FALSE,FALSE,IF('Data Transformation'!E4963&lt;$R$10,E4963,$R$10)),IF(C4963=FALSE,FALSE,IF(C4963&lt;$R$10,C4963,$R$10)))</f>
        <v>-5.8963000000000002E-3</v>
      </c>
      <c r="H4963">
        <f>IF('Input and Summary Results'!$J$4="yes",'Data Transformation'!F4963,'Data Transformation'!D4963)</f>
        <v>9.2275979999999994E-2</v>
      </c>
      <c r="I4963">
        <f t="shared" si="262"/>
        <v>286</v>
      </c>
    </row>
    <row r="4964" spans="2:9" x14ac:dyDescent="0.25">
      <c r="B4964">
        <f>IF('Input and Summary Results'!D4546=0,FALSE,'Input and Summary Results'!$B4546)</f>
        <v>286</v>
      </c>
      <c r="C4964">
        <f>IF(OR(B4964=0,'Input and Summary Results'!D4546=0,'Input and Summary Results'!D4546=""),FALSE,'Input and Summary Results'!$D4546)</f>
        <v>8.4658800000000003E-3</v>
      </c>
      <c r="D4964">
        <f>IF(OR(B4964=0,'Input and Summary Results'!E4546=0),FALSE,'Input and Summary Results'!$E4546)</f>
        <v>9.1141180000000002E-2</v>
      </c>
      <c r="E4964">
        <f t="shared" si="260"/>
        <v>-2.0723278917452097</v>
      </c>
      <c r="F4964">
        <f t="shared" si="261"/>
        <v>4.672316654618303</v>
      </c>
      <c r="G4964">
        <f>IF('Input and Summary Results'!$J$4="yes",IF(C4964=FALSE,FALSE,IF('Data Transformation'!E4964&lt;$R$10,E4964,$R$10)),IF(C4964=FALSE,FALSE,IF(C4964&lt;$R$10,C4964,$R$10)))</f>
        <v>8.4658800000000003E-3</v>
      </c>
      <c r="H4964">
        <f>IF('Input and Summary Results'!$J$4="yes",'Data Transformation'!F4964,'Data Transformation'!D4964)</f>
        <v>9.1141180000000002E-2</v>
      </c>
      <c r="I4964">
        <f t="shared" si="262"/>
        <v>286</v>
      </c>
    </row>
    <row r="4965" spans="2:9" x14ac:dyDescent="0.25">
      <c r="B4965">
        <f>IF('Input and Summary Results'!D4547=0,FALSE,'Input and Summary Results'!$B4547)</f>
        <v>286</v>
      </c>
      <c r="C4965">
        <f>IF(OR(B4965=0,'Input and Summary Results'!D4547=0,'Input and Summary Results'!D4547=""),FALSE,'Input and Summary Results'!$D4547)</f>
        <v>3.4186010000000003E-2</v>
      </c>
      <c r="D4965">
        <f>IF(OR(B4965=0,'Input and Summary Results'!E4547=0),FALSE,'Input and Summary Results'!$E4547)</f>
        <v>7.0753300000000005E-2</v>
      </c>
      <c r="E4965">
        <f t="shared" si="260"/>
        <v>-1.4661515846699822</v>
      </c>
      <c r="F4965">
        <f t="shared" si="261"/>
        <v>0.89823094885890453</v>
      </c>
      <c r="G4965">
        <f>IF('Input and Summary Results'!$J$4="yes",IF(C4965=FALSE,FALSE,IF('Data Transformation'!E4965&lt;$R$10,E4965,$R$10)),IF(C4965=FALSE,FALSE,IF(C4965&lt;$R$10,C4965,$R$10)))</f>
        <v>3.4186010000000003E-2</v>
      </c>
      <c r="H4965">
        <f>IF('Input and Summary Results'!$J$4="yes",'Data Transformation'!F4965,'Data Transformation'!D4965)</f>
        <v>7.0753300000000005E-2</v>
      </c>
      <c r="I4965">
        <f t="shared" si="262"/>
        <v>286</v>
      </c>
    </row>
    <row r="4966" spans="2:9" x14ac:dyDescent="0.25">
      <c r="B4966">
        <f>IF('Input and Summary Results'!D4548=0,FALSE,'Input and Summary Results'!$B4548)</f>
        <v>286</v>
      </c>
      <c r="C4966">
        <f>IF(OR(B4966=0,'Input and Summary Results'!D4548=0,'Input and Summary Results'!D4548=""),FALSE,'Input and Summary Results'!$D4548)</f>
        <v>7.0181999999999994E-2</v>
      </c>
      <c r="D4966">
        <f>IF(OR(B4966=0,'Input and Summary Results'!E4548=0),FALSE,'Input and Summary Results'!$E4548)</f>
        <v>7.6419280000000006E-2</v>
      </c>
      <c r="E4966">
        <f t="shared" si="260"/>
        <v>-1.1537742597087082</v>
      </c>
      <c r="F4966">
        <f t="shared" si="261"/>
        <v>0.47257085178535807</v>
      </c>
      <c r="G4966">
        <f>IF('Input and Summary Results'!$J$4="yes",IF(C4966=FALSE,FALSE,IF('Data Transformation'!E4966&lt;$R$10,E4966,$R$10)),IF(C4966=FALSE,FALSE,IF(C4966&lt;$R$10,C4966,$R$10)))</f>
        <v>7.0181999999999994E-2</v>
      </c>
      <c r="H4966">
        <f>IF('Input and Summary Results'!$J$4="yes",'Data Transformation'!F4966,'Data Transformation'!D4966)</f>
        <v>7.6419280000000006E-2</v>
      </c>
      <c r="I4966">
        <f t="shared" si="262"/>
        <v>286</v>
      </c>
    </row>
    <row r="4967" spans="2:9" x14ac:dyDescent="0.25">
      <c r="B4967">
        <f>IF('Input and Summary Results'!D4549=0,FALSE,'Input and Summary Results'!$B4549)</f>
        <v>286</v>
      </c>
      <c r="C4967">
        <f>IF(OR(B4967=0,'Input and Summary Results'!D4549=0,'Input and Summary Results'!D4549=""),FALSE,'Input and Summary Results'!$D4549)</f>
        <v>9.612888E-2</v>
      </c>
      <c r="D4967">
        <f>IF(OR(B4967=0,'Input and Summary Results'!E4549=0),FALSE,'Input and Summary Results'!$E4549)</f>
        <v>9.1791719999999993E-2</v>
      </c>
      <c r="E4967">
        <f t="shared" si="260"/>
        <v>-1.0171461176343859</v>
      </c>
      <c r="F4967">
        <f t="shared" si="261"/>
        <v>0.41441871038131306</v>
      </c>
      <c r="G4967">
        <f>IF('Input and Summary Results'!$J$4="yes",IF(C4967=FALSE,FALSE,IF('Data Transformation'!E4967&lt;$R$10,E4967,$R$10)),IF(C4967=FALSE,FALSE,IF(C4967&lt;$R$10,C4967,$R$10)))</f>
        <v>9.612888E-2</v>
      </c>
      <c r="H4967">
        <f>IF('Input and Summary Results'!$J$4="yes",'Data Transformation'!F4967,'Data Transformation'!D4967)</f>
        <v>9.1791719999999993E-2</v>
      </c>
      <c r="I4967">
        <f t="shared" si="262"/>
        <v>286</v>
      </c>
    </row>
    <row r="4968" spans="2:9" x14ac:dyDescent="0.25">
      <c r="B4968">
        <f>IF('Input and Summary Results'!D4550=0,FALSE,'Input and Summary Results'!$B4550)</f>
        <v>286</v>
      </c>
      <c r="C4968">
        <f>IF(OR(B4968=0,'Input and Summary Results'!D4550=0,'Input and Summary Results'!D4550=""),FALSE,'Input and Summary Results'!$D4550)</f>
        <v>0.12146026</v>
      </c>
      <c r="D4968">
        <f>IF(OR(B4968=0,'Input and Summary Results'!E4550=0),FALSE,'Input and Summary Results'!$E4550)</f>
        <v>6.7352419999999996E-2</v>
      </c>
      <c r="E4968">
        <f t="shared" si="260"/>
        <v>-0.91556579355394241</v>
      </c>
      <c r="F4968">
        <f t="shared" si="261"/>
        <v>0.2406626684316335</v>
      </c>
      <c r="G4968">
        <f>IF('Input and Summary Results'!$J$4="yes",IF(C4968=FALSE,FALSE,IF('Data Transformation'!E4968&lt;$R$10,E4968,$R$10)),IF(C4968=FALSE,FALSE,IF(C4968&lt;$R$10,C4968,$R$10)))</f>
        <v>0.12146026</v>
      </c>
      <c r="H4968">
        <f>IF('Input and Summary Results'!$J$4="yes",'Data Transformation'!F4968,'Data Transformation'!D4968)</f>
        <v>6.7352419999999996E-2</v>
      </c>
      <c r="I4968">
        <f t="shared" si="262"/>
        <v>286</v>
      </c>
    </row>
    <row r="4969" spans="2:9" x14ac:dyDescent="0.25">
      <c r="B4969">
        <f>IF('Input and Summary Results'!D4551=0,FALSE,'Input and Summary Results'!$B4551)</f>
        <v>287</v>
      </c>
      <c r="C4969">
        <f>IF(OR(B4969=0,'Input and Summary Results'!D4551=0,'Input and Summary Results'!D4551=""),FALSE,'Input and Summary Results'!$D4551)</f>
        <v>-0.13355590000000001</v>
      </c>
      <c r="D4969">
        <f>IF(OR(B4969=0,'Input and Summary Results'!E4551=0),FALSE,'Input and Summary Results'!$E4551)</f>
        <v>9.260823E-2</v>
      </c>
      <c r="E4969" t="e">
        <f t="shared" si="260"/>
        <v>#NUM!</v>
      </c>
      <c r="F4969">
        <f t="shared" si="261"/>
        <v>-0.30093744881356793</v>
      </c>
      <c r="G4969">
        <f>IF('Input and Summary Results'!$J$4="yes",IF(C4969=FALSE,FALSE,IF('Data Transformation'!E4969&lt;$R$10,E4969,$R$10)),IF(C4969=FALSE,FALSE,IF(C4969&lt;$R$10,C4969,$R$10)))</f>
        <v>-0.13355590000000001</v>
      </c>
      <c r="H4969">
        <f>IF('Input and Summary Results'!$J$4="yes",'Data Transformation'!F4969,'Data Transformation'!D4969)</f>
        <v>9.260823E-2</v>
      </c>
      <c r="I4969">
        <f t="shared" si="262"/>
        <v>287</v>
      </c>
    </row>
    <row r="4970" spans="2:9" x14ac:dyDescent="0.25">
      <c r="B4970">
        <f>IF('Input and Summary Results'!D4552=0,FALSE,'Input and Summary Results'!$B4552)</f>
        <v>287</v>
      </c>
      <c r="C4970">
        <f>IF(OR(B4970=0,'Input and Summary Results'!D4552=0,'Input and Summary Results'!D4552=""),FALSE,'Input and Summary Results'!$D4552)</f>
        <v>-1.0004799999999999E-2</v>
      </c>
      <c r="D4970">
        <f>IF(OR(B4970=0,'Input and Summary Results'!E4552=0),FALSE,'Input and Summary Results'!$E4552)</f>
        <v>4.119606E-2</v>
      </c>
      <c r="E4970" t="e">
        <f t="shared" ref="E4970:E5033" si="263">IF(C4970=FALSE,FALSE,LOG10(C4970))</f>
        <v>#NUM!</v>
      </c>
      <c r="F4970">
        <f t="shared" ref="F4970:F5033" si="264">IF(D4970=FALSE, FALSE,0.434*D4970/C4970)</f>
        <v>-1.787051219414681</v>
      </c>
      <c r="G4970">
        <f>IF('Input and Summary Results'!$J$4="yes",IF(C4970=FALSE,FALSE,IF('Data Transformation'!E4970&lt;$R$10,E4970,$R$10)),IF(C4970=FALSE,FALSE,IF(C4970&lt;$R$10,C4970,$R$10)))</f>
        <v>-1.0004799999999999E-2</v>
      </c>
      <c r="H4970">
        <f>IF('Input and Summary Results'!$J$4="yes",'Data Transformation'!F4970,'Data Transformation'!D4970)</f>
        <v>4.119606E-2</v>
      </c>
      <c r="I4970">
        <f t="shared" si="262"/>
        <v>287</v>
      </c>
    </row>
    <row r="4971" spans="2:9" x14ac:dyDescent="0.25">
      <c r="B4971">
        <f>IF('Input and Summary Results'!D4553=0,FALSE,'Input and Summary Results'!$B4553)</f>
        <v>287</v>
      </c>
      <c r="C4971">
        <f>IF(OR(B4971=0,'Input and Summary Results'!D4553=0,'Input and Summary Results'!D4553=""),FALSE,'Input and Summary Results'!$D4553)</f>
        <v>-9.0323999999999995E-3</v>
      </c>
      <c r="D4971">
        <f>IF(OR(B4971=0,'Input and Summary Results'!E4553=0),FALSE,'Input and Summary Results'!$E4553)</f>
        <v>6.1490349999999999E-2</v>
      </c>
      <c r="E4971" t="e">
        <f t="shared" si="263"/>
        <v>#NUM!</v>
      </c>
      <c r="F4971">
        <f t="shared" si="264"/>
        <v>-2.954564888623179</v>
      </c>
      <c r="G4971">
        <f>IF('Input and Summary Results'!$J$4="yes",IF(C4971=FALSE,FALSE,IF('Data Transformation'!E4971&lt;$R$10,E4971,$R$10)),IF(C4971=FALSE,FALSE,IF(C4971&lt;$R$10,C4971,$R$10)))</f>
        <v>-9.0323999999999995E-3</v>
      </c>
      <c r="H4971">
        <f>IF('Input and Summary Results'!$J$4="yes",'Data Transformation'!F4971,'Data Transformation'!D4971)</f>
        <v>6.1490349999999999E-2</v>
      </c>
      <c r="I4971">
        <f t="shared" si="262"/>
        <v>287</v>
      </c>
    </row>
    <row r="4972" spans="2:9" x14ac:dyDescent="0.25">
      <c r="B4972">
        <f>IF('Input and Summary Results'!D4554=0,FALSE,'Input and Summary Results'!$B4554)</f>
        <v>287</v>
      </c>
      <c r="C4972">
        <f>IF(OR(B4972=0,'Input and Summary Results'!D4554=0,'Input and Summary Results'!D4554=""),FALSE,'Input and Summary Results'!$D4554)</f>
        <v>2.0458540000000001E-2</v>
      </c>
      <c r="D4972">
        <f>IF(OR(B4972=0,'Input and Summary Results'!E4554=0),FALSE,'Input and Summary Results'!$E4554)</f>
        <v>8.1289829999999993E-2</v>
      </c>
      <c r="E4972">
        <f t="shared" si="263"/>
        <v>-1.6891253624404703</v>
      </c>
      <c r="F4972">
        <f t="shared" si="264"/>
        <v>1.7244527820655822</v>
      </c>
      <c r="G4972">
        <f>IF('Input and Summary Results'!$J$4="yes",IF(C4972=FALSE,FALSE,IF('Data Transformation'!E4972&lt;$R$10,E4972,$R$10)),IF(C4972=FALSE,FALSE,IF(C4972&lt;$R$10,C4972,$R$10)))</f>
        <v>2.0458540000000001E-2</v>
      </c>
      <c r="H4972">
        <f>IF('Input and Summary Results'!$J$4="yes",'Data Transformation'!F4972,'Data Transformation'!D4972)</f>
        <v>8.1289829999999993E-2</v>
      </c>
      <c r="I4972">
        <f t="shared" si="262"/>
        <v>287</v>
      </c>
    </row>
    <row r="4973" spans="2:9" x14ac:dyDescent="0.25">
      <c r="B4973">
        <f>IF('Input and Summary Results'!D4555=0,FALSE,'Input and Summary Results'!$B4555)</f>
        <v>287</v>
      </c>
      <c r="C4973">
        <f>IF(OR(B4973=0,'Input and Summary Results'!D4555=0,'Input and Summary Results'!D4555=""),FALSE,'Input and Summary Results'!$D4555)</f>
        <v>2.9070829999999999E-2</v>
      </c>
      <c r="D4973">
        <f>IF(OR(B4973=0,'Input and Summary Results'!E4555=0),FALSE,'Input and Summary Results'!$E4555)</f>
        <v>4.9118639999999998E-2</v>
      </c>
      <c r="E4973">
        <f t="shared" si="263"/>
        <v>-1.5365425685297398</v>
      </c>
      <c r="F4973">
        <f t="shared" si="264"/>
        <v>0.73329484435084924</v>
      </c>
      <c r="G4973">
        <f>IF('Input and Summary Results'!$J$4="yes",IF(C4973=FALSE,FALSE,IF('Data Transformation'!E4973&lt;$R$10,E4973,$R$10)),IF(C4973=FALSE,FALSE,IF(C4973&lt;$R$10,C4973,$R$10)))</f>
        <v>2.9070829999999999E-2</v>
      </c>
      <c r="H4973">
        <f>IF('Input and Summary Results'!$J$4="yes",'Data Transformation'!F4973,'Data Transformation'!D4973)</f>
        <v>4.9118639999999998E-2</v>
      </c>
      <c r="I4973">
        <f t="shared" si="262"/>
        <v>287</v>
      </c>
    </row>
    <row r="4974" spans="2:9" x14ac:dyDescent="0.25">
      <c r="B4974">
        <f>IF('Input and Summary Results'!D4556=0,FALSE,'Input and Summary Results'!$B4556)</f>
        <v>287</v>
      </c>
      <c r="C4974">
        <f>IF(OR(B4974=0,'Input and Summary Results'!D4556=0,'Input and Summary Results'!D4556=""),FALSE,'Input and Summary Results'!$D4556)</f>
        <v>8.2153599999999993E-2</v>
      </c>
      <c r="D4974">
        <f>IF(OR(B4974=0,'Input and Summary Results'!E4556=0),FALSE,'Input and Summary Results'!$E4556)</f>
        <v>6.7419229999999997E-2</v>
      </c>
      <c r="E4974">
        <f t="shared" si="263"/>
        <v>-1.0853734008731233</v>
      </c>
      <c r="F4974">
        <f t="shared" si="264"/>
        <v>0.35616145634518753</v>
      </c>
      <c r="G4974">
        <f>IF('Input and Summary Results'!$J$4="yes",IF(C4974=FALSE,FALSE,IF('Data Transformation'!E4974&lt;$R$10,E4974,$R$10)),IF(C4974=FALSE,FALSE,IF(C4974&lt;$R$10,C4974,$R$10)))</f>
        <v>8.2153599999999993E-2</v>
      </c>
      <c r="H4974">
        <f>IF('Input and Summary Results'!$J$4="yes",'Data Transformation'!F4974,'Data Transformation'!D4974)</f>
        <v>6.7419229999999997E-2</v>
      </c>
      <c r="I4974">
        <f t="shared" si="262"/>
        <v>287</v>
      </c>
    </row>
    <row r="4975" spans="2:9" x14ac:dyDescent="0.25">
      <c r="B4975">
        <f>IF('Input and Summary Results'!D4557=0,FALSE,'Input and Summary Results'!$B4557)</f>
        <v>287</v>
      </c>
      <c r="C4975">
        <f>IF(OR(B4975=0,'Input and Summary Results'!D4557=0,'Input and Summary Results'!D4557=""),FALSE,'Input and Summary Results'!$D4557)</f>
        <v>8.721748E-2</v>
      </c>
      <c r="D4975">
        <f>IF(OR(B4975=0,'Input and Summary Results'!E4557=0),FALSE,'Input and Summary Results'!$E4557)</f>
        <v>5.4866909999999998E-2</v>
      </c>
      <c r="E4975">
        <f t="shared" si="263"/>
        <v>-1.0593964656780128</v>
      </c>
      <c r="F4975">
        <f t="shared" si="264"/>
        <v>0.2730214051128283</v>
      </c>
      <c r="G4975">
        <f>IF('Input and Summary Results'!$J$4="yes",IF(C4975=FALSE,FALSE,IF('Data Transformation'!E4975&lt;$R$10,E4975,$R$10)),IF(C4975=FALSE,FALSE,IF(C4975&lt;$R$10,C4975,$R$10)))</f>
        <v>8.721748E-2</v>
      </c>
      <c r="H4975">
        <f>IF('Input and Summary Results'!$J$4="yes",'Data Transformation'!F4975,'Data Transformation'!D4975)</f>
        <v>5.4866909999999998E-2</v>
      </c>
      <c r="I4975">
        <f t="shared" si="262"/>
        <v>287</v>
      </c>
    </row>
    <row r="4976" spans="2:9" x14ac:dyDescent="0.25">
      <c r="B4976">
        <f>IF('Input and Summary Results'!D4558=0,FALSE,'Input and Summary Results'!$B4558)</f>
        <v>287</v>
      </c>
      <c r="C4976">
        <f>IF(OR(B4976=0,'Input and Summary Results'!D4558=0,'Input and Summary Results'!D4558=""),FALSE,'Input and Summary Results'!$D4558)</f>
        <v>0.10416694999999999</v>
      </c>
      <c r="D4976">
        <f>IF(OR(B4976=0,'Input and Summary Results'!E4558=0),FALSE,'Input and Summary Results'!$E4558)</f>
        <v>4.6716220000000003E-2</v>
      </c>
      <c r="E4976">
        <f t="shared" si="263"/>
        <v>-0.98227005176018423</v>
      </c>
      <c r="F4976">
        <f t="shared" si="264"/>
        <v>0.19463792959283152</v>
      </c>
      <c r="G4976">
        <f>IF('Input and Summary Results'!$J$4="yes",IF(C4976=FALSE,FALSE,IF('Data Transformation'!E4976&lt;$R$10,E4976,$R$10)),IF(C4976=FALSE,FALSE,IF(C4976&lt;$R$10,C4976,$R$10)))</f>
        <v>0.10416694999999999</v>
      </c>
      <c r="H4976">
        <f>IF('Input and Summary Results'!$J$4="yes",'Data Transformation'!F4976,'Data Transformation'!D4976)</f>
        <v>4.6716220000000003E-2</v>
      </c>
      <c r="I4976">
        <f t="shared" si="262"/>
        <v>287</v>
      </c>
    </row>
    <row r="4977" spans="2:9" x14ac:dyDescent="0.25">
      <c r="B4977">
        <f>IF('Input and Summary Results'!D4559=0,FALSE,'Input and Summary Results'!$B4559)</f>
        <v>287</v>
      </c>
      <c r="C4977">
        <f>IF(OR(B4977=0,'Input and Summary Results'!D4559=0,'Input and Summary Results'!D4559=""),FALSE,'Input and Summary Results'!$D4559)</f>
        <v>0.17511881000000001</v>
      </c>
      <c r="D4977">
        <f>IF(OR(B4977=0,'Input and Summary Results'!E4559=0),FALSE,'Input and Summary Results'!$E4559)</f>
        <v>8.6261080000000004E-2</v>
      </c>
      <c r="E4977">
        <f t="shared" si="263"/>
        <v>-0.75666720262896336</v>
      </c>
      <c r="F4977">
        <f t="shared" si="264"/>
        <v>0.21378233851634781</v>
      </c>
      <c r="G4977">
        <f>IF('Input and Summary Results'!$J$4="yes",IF(C4977=FALSE,FALSE,IF('Data Transformation'!E4977&lt;$R$10,E4977,$R$10)),IF(C4977=FALSE,FALSE,IF(C4977&lt;$R$10,C4977,$R$10)))</f>
        <v>0.17511881000000001</v>
      </c>
      <c r="H4977">
        <f>IF('Input and Summary Results'!$J$4="yes",'Data Transformation'!F4977,'Data Transformation'!D4977)</f>
        <v>8.6261080000000004E-2</v>
      </c>
      <c r="I4977">
        <f t="shared" si="262"/>
        <v>287</v>
      </c>
    </row>
    <row r="4978" spans="2:9" x14ac:dyDescent="0.25">
      <c r="B4978">
        <f>IF('Input and Summary Results'!D4560=0,FALSE,'Input and Summary Results'!$B4560)</f>
        <v>287</v>
      </c>
      <c r="C4978">
        <f>IF(OR(B4978=0,'Input and Summary Results'!D4560=0,'Input and Summary Results'!D4560=""),FALSE,'Input and Summary Results'!$D4560)</f>
        <v>0.19180755999999999</v>
      </c>
      <c r="D4978">
        <f>IF(OR(B4978=0,'Input and Summary Results'!E4560=0),FALSE,'Input and Summary Results'!$E4560)</f>
        <v>0.1019447</v>
      </c>
      <c r="E4978">
        <f t="shared" si="263"/>
        <v>-0.71713427932605289</v>
      </c>
      <c r="F4978">
        <f t="shared" si="264"/>
        <v>0.23066869627036599</v>
      </c>
      <c r="G4978">
        <f>IF('Input and Summary Results'!$J$4="yes",IF(C4978=FALSE,FALSE,IF('Data Transformation'!E4978&lt;$R$10,E4978,$R$10)),IF(C4978=FALSE,FALSE,IF(C4978&lt;$R$10,C4978,$R$10)))</f>
        <v>0.19180755999999999</v>
      </c>
      <c r="H4978">
        <f>IF('Input and Summary Results'!$J$4="yes",'Data Transformation'!F4978,'Data Transformation'!D4978)</f>
        <v>0.1019447</v>
      </c>
      <c r="I4978">
        <f t="shared" si="262"/>
        <v>287</v>
      </c>
    </row>
    <row r="4979" spans="2:9" x14ac:dyDescent="0.25">
      <c r="B4979">
        <f>IF('Input and Summary Results'!D4561=0,FALSE,'Input and Summary Results'!$B4561)</f>
        <v>288</v>
      </c>
      <c r="C4979">
        <f>IF(OR(B4979=0,'Input and Summary Results'!D4561=0,'Input and Summary Results'!D4561=""),FALSE,'Input and Summary Results'!$D4561)</f>
        <v>0.22787724000000001</v>
      </c>
      <c r="D4979">
        <f>IF(OR(B4979=0,'Input and Summary Results'!E4561=0),FALSE,'Input and Summary Results'!$E4561)</f>
        <v>3.2829909999999997E-2</v>
      </c>
      <c r="E4979">
        <f t="shared" si="263"/>
        <v>-0.64229904926463322</v>
      </c>
      <c r="F4979">
        <f t="shared" si="264"/>
        <v>6.2525686812776912E-2</v>
      </c>
      <c r="G4979">
        <f>IF('Input and Summary Results'!$J$4="yes",IF(C4979=FALSE,FALSE,IF('Data Transformation'!E4979&lt;$R$10,E4979,$R$10)),IF(C4979=FALSE,FALSE,IF(C4979&lt;$R$10,C4979,$R$10)))</f>
        <v>0.22787724000000001</v>
      </c>
      <c r="H4979">
        <f>IF('Input and Summary Results'!$J$4="yes",'Data Transformation'!F4979,'Data Transformation'!D4979)</f>
        <v>3.2829909999999997E-2</v>
      </c>
      <c r="I4979">
        <f t="shared" si="262"/>
        <v>288</v>
      </c>
    </row>
    <row r="4980" spans="2:9" x14ac:dyDescent="0.25">
      <c r="B4980">
        <f>IF('Input and Summary Results'!D4562=0,FALSE,'Input and Summary Results'!$B4562)</f>
        <v>288</v>
      </c>
      <c r="C4980">
        <f>IF(OR(B4980=0,'Input and Summary Results'!D4562=0,'Input and Summary Results'!D4562=""),FALSE,'Input and Summary Results'!$D4562)</f>
        <v>0.27928251999999998</v>
      </c>
      <c r="D4980">
        <f>IF(OR(B4980=0,'Input and Summary Results'!E4562=0),FALSE,'Input and Summary Results'!$E4562)</f>
        <v>7.7640340000000002E-2</v>
      </c>
      <c r="E4980">
        <f t="shared" si="263"/>
        <v>-0.5539562454844934</v>
      </c>
      <c r="F4980">
        <f t="shared" si="264"/>
        <v>0.12065168833337656</v>
      </c>
      <c r="G4980">
        <f>IF('Input and Summary Results'!$J$4="yes",IF(C4980=FALSE,FALSE,IF('Data Transformation'!E4980&lt;$R$10,E4980,$R$10)),IF(C4980=FALSE,FALSE,IF(C4980&lt;$R$10,C4980,$R$10)))</f>
        <v>0.27928251999999998</v>
      </c>
      <c r="H4980">
        <f>IF('Input and Summary Results'!$J$4="yes",'Data Transformation'!F4980,'Data Transformation'!D4980)</f>
        <v>7.7640340000000002E-2</v>
      </c>
      <c r="I4980">
        <f t="shared" si="262"/>
        <v>288</v>
      </c>
    </row>
    <row r="4981" spans="2:9" x14ac:dyDescent="0.25">
      <c r="B4981">
        <f>IF('Input and Summary Results'!D4563=0,FALSE,'Input and Summary Results'!$B4563)</f>
        <v>288</v>
      </c>
      <c r="C4981">
        <f>IF(OR(B4981=0,'Input and Summary Results'!D4563=0,'Input and Summary Results'!D4563=""),FALSE,'Input and Summary Results'!$D4563)</f>
        <v>0.29877340000000002</v>
      </c>
      <c r="D4981">
        <f>IF(OR(B4981=0,'Input and Summary Results'!E4563=0),FALSE,'Input and Summary Results'!$E4563)</f>
        <v>6.1964999999999999E-2</v>
      </c>
      <c r="E4981">
        <f t="shared" si="263"/>
        <v>-0.52465807067007575</v>
      </c>
      <c r="F4981">
        <f t="shared" si="264"/>
        <v>9.0010723846232626E-2</v>
      </c>
      <c r="G4981">
        <f>IF('Input and Summary Results'!$J$4="yes",IF(C4981=FALSE,FALSE,IF('Data Transformation'!E4981&lt;$R$10,E4981,$R$10)),IF(C4981=FALSE,FALSE,IF(C4981&lt;$R$10,C4981,$R$10)))</f>
        <v>0.29877340000000002</v>
      </c>
      <c r="H4981">
        <f>IF('Input and Summary Results'!$J$4="yes",'Data Transformation'!F4981,'Data Transformation'!D4981)</f>
        <v>6.1964999999999999E-2</v>
      </c>
      <c r="I4981">
        <f t="shared" si="262"/>
        <v>288</v>
      </c>
    </row>
    <row r="4982" spans="2:9" x14ac:dyDescent="0.25">
      <c r="B4982">
        <f>IF('Input and Summary Results'!D4564=0,FALSE,'Input and Summary Results'!$B4564)</f>
        <v>288</v>
      </c>
      <c r="C4982">
        <f>IF(OR(B4982=0,'Input and Summary Results'!D4564=0,'Input and Summary Results'!D4564=""),FALSE,'Input and Summary Results'!$D4564)</f>
        <v>0.49663278</v>
      </c>
      <c r="D4982">
        <f>IF(OR(B4982=0,'Input and Summary Results'!E4564=0),FALSE,'Input and Summary Results'!$E4564)</f>
        <v>3.5352590000000003E-2</v>
      </c>
      <c r="E4982">
        <f t="shared" si="263"/>
        <v>-0.30396461844379707</v>
      </c>
      <c r="F4982">
        <f t="shared" si="264"/>
        <v>3.0894102600315675E-2</v>
      </c>
      <c r="G4982">
        <f>IF('Input and Summary Results'!$J$4="yes",IF(C4982=FALSE,FALSE,IF('Data Transformation'!E4982&lt;$R$10,E4982,$R$10)),IF(C4982=FALSE,FALSE,IF(C4982&lt;$R$10,C4982,$R$10)))</f>
        <v>0.49663278</v>
      </c>
      <c r="H4982">
        <f>IF('Input and Summary Results'!$J$4="yes",'Data Transformation'!F4982,'Data Transformation'!D4982)</f>
        <v>3.5352590000000003E-2</v>
      </c>
      <c r="I4982">
        <f t="shared" si="262"/>
        <v>288</v>
      </c>
    </row>
    <row r="4983" spans="2:9" x14ac:dyDescent="0.25">
      <c r="B4983">
        <f>IF('Input and Summary Results'!D4565=0,FALSE,'Input and Summary Results'!$B4565)</f>
        <v>288</v>
      </c>
      <c r="C4983">
        <f>IF(OR(B4983=0,'Input and Summary Results'!D4565=0,'Input and Summary Results'!D4565=""),FALSE,'Input and Summary Results'!$D4565)</f>
        <v>0.60604612999999996</v>
      </c>
      <c r="D4983">
        <f>IF(OR(B4983=0,'Input and Summary Results'!E4565=0),FALSE,'Input and Summary Results'!$E4565)</f>
        <v>6.9133189999999997E-2</v>
      </c>
      <c r="E4983">
        <f t="shared" si="263"/>
        <v>-0.217494317678642</v>
      </c>
      <c r="F4983">
        <f t="shared" si="264"/>
        <v>4.950745986943271E-2</v>
      </c>
      <c r="G4983">
        <f>IF('Input and Summary Results'!$J$4="yes",IF(C4983=FALSE,FALSE,IF('Data Transformation'!E4983&lt;$R$10,E4983,$R$10)),IF(C4983=FALSE,FALSE,IF(C4983&lt;$R$10,C4983,$R$10)))</f>
        <v>0.60604612999999996</v>
      </c>
      <c r="H4983">
        <f>IF('Input and Summary Results'!$J$4="yes",'Data Transformation'!F4983,'Data Transformation'!D4983)</f>
        <v>6.9133189999999997E-2</v>
      </c>
      <c r="I4983">
        <f t="shared" si="262"/>
        <v>288</v>
      </c>
    </row>
    <row r="4984" spans="2:9" x14ac:dyDescent="0.25">
      <c r="B4984">
        <f>IF('Input and Summary Results'!D4566=0,FALSE,'Input and Summary Results'!$B4566)</f>
        <v>288</v>
      </c>
      <c r="C4984">
        <f>IF(OR(B4984=0,'Input and Summary Results'!D4566=0,'Input and Summary Results'!D4566=""),FALSE,'Input and Summary Results'!$D4566)</f>
        <v>0.71120492000000002</v>
      </c>
      <c r="D4984">
        <f>IF(OR(B4984=0,'Input and Summary Results'!E4566=0),FALSE,'Input and Summary Results'!$E4566)</f>
        <v>5.3500069999999997E-2</v>
      </c>
      <c r="E4984">
        <f t="shared" si="263"/>
        <v>-0.14800524764883796</v>
      </c>
      <c r="F4984">
        <f t="shared" si="264"/>
        <v>3.2647454660465508E-2</v>
      </c>
      <c r="G4984">
        <f>IF('Input and Summary Results'!$J$4="yes",IF(C4984=FALSE,FALSE,IF('Data Transformation'!E4984&lt;$R$10,E4984,$R$10)),IF(C4984=FALSE,FALSE,IF(C4984&lt;$R$10,C4984,$R$10)))</f>
        <v>0.71120492000000002</v>
      </c>
      <c r="H4984">
        <f>IF('Input and Summary Results'!$J$4="yes",'Data Transformation'!F4984,'Data Transformation'!D4984)</f>
        <v>5.3500069999999997E-2</v>
      </c>
      <c r="I4984">
        <f t="shared" si="262"/>
        <v>288</v>
      </c>
    </row>
    <row r="4985" spans="2:9" x14ac:dyDescent="0.25">
      <c r="B4985">
        <f>IF('Input and Summary Results'!D4567=0,FALSE,'Input and Summary Results'!$B4567)</f>
        <v>288</v>
      </c>
      <c r="C4985">
        <f>IF(OR(B4985=0,'Input and Summary Results'!D4567=0,'Input and Summary Results'!D4567=""),FALSE,'Input and Summary Results'!$D4567)</f>
        <v>0.81744998999999996</v>
      </c>
      <c r="D4985">
        <f>IF(OR(B4985=0,'Input and Summary Results'!E4567=0),FALSE,'Input and Summary Results'!$E4567)</f>
        <v>4.4832820000000002E-2</v>
      </c>
      <c r="E4985">
        <f t="shared" si="263"/>
        <v>-8.7538807146442785E-2</v>
      </c>
      <c r="F4985">
        <f t="shared" si="264"/>
        <v>2.3802610701603902E-2</v>
      </c>
      <c r="G4985">
        <f>IF('Input and Summary Results'!$J$4="yes",IF(C4985=FALSE,FALSE,IF('Data Transformation'!E4985&lt;$R$10,E4985,$R$10)),IF(C4985=FALSE,FALSE,IF(C4985&lt;$R$10,C4985,$R$10)))</f>
        <v>0.81744998999999996</v>
      </c>
      <c r="H4985">
        <f>IF('Input and Summary Results'!$J$4="yes",'Data Transformation'!F4985,'Data Transformation'!D4985)</f>
        <v>4.4832820000000002E-2</v>
      </c>
      <c r="I4985">
        <f t="shared" si="262"/>
        <v>288</v>
      </c>
    </row>
    <row r="4986" spans="2:9" x14ac:dyDescent="0.25">
      <c r="B4986">
        <f>IF('Input and Summary Results'!D4568=0,FALSE,'Input and Summary Results'!$B4568)</f>
        <v>288</v>
      </c>
      <c r="C4986">
        <f>IF(OR(B4986=0,'Input and Summary Results'!D4568=0,'Input and Summary Results'!D4568=""),FALSE,'Input and Summary Results'!$D4568)</f>
        <v>0.83513751000000003</v>
      </c>
      <c r="D4986">
        <f>IF(OR(B4986=0,'Input and Summary Results'!E4568=0),FALSE,'Input and Summary Results'!$E4568)</f>
        <v>4.4872740000000001E-2</v>
      </c>
      <c r="E4986">
        <f t="shared" si="263"/>
        <v>-7.8242009645336216E-2</v>
      </c>
      <c r="F4986">
        <f t="shared" si="264"/>
        <v>2.3319236565005921E-2</v>
      </c>
      <c r="G4986">
        <f>IF('Input and Summary Results'!$J$4="yes",IF(C4986=FALSE,FALSE,IF('Data Transformation'!E4986&lt;$R$10,E4986,$R$10)),IF(C4986=FALSE,FALSE,IF(C4986&lt;$R$10,C4986,$R$10)))</f>
        <v>0.83513751000000003</v>
      </c>
      <c r="H4986">
        <f>IF('Input and Summary Results'!$J$4="yes",'Data Transformation'!F4986,'Data Transformation'!D4986)</f>
        <v>4.4872740000000001E-2</v>
      </c>
      <c r="I4986">
        <f t="shared" si="262"/>
        <v>288</v>
      </c>
    </row>
    <row r="4987" spans="2:9" x14ac:dyDescent="0.25">
      <c r="B4987">
        <f>IF('Input and Summary Results'!D4569=0,FALSE,'Input and Summary Results'!$B4569)</f>
        <v>288</v>
      </c>
      <c r="C4987">
        <f>IF(OR(B4987=0,'Input and Summary Results'!D4569=0,'Input and Summary Results'!D4569=""),FALSE,'Input and Summary Results'!$D4569)</f>
        <v>0.85053855</v>
      </c>
      <c r="D4987">
        <f>IF(OR(B4987=0,'Input and Summary Results'!E4569=0),FALSE,'Input and Summary Results'!$E4569)</f>
        <v>7.7780989999999994E-2</v>
      </c>
      <c r="E4987">
        <f t="shared" si="263"/>
        <v>-7.0305997544814439E-2</v>
      </c>
      <c r="F4987">
        <f t="shared" si="264"/>
        <v>3.9688911995817241E-2</v>
      </c>
      <c r="G4987">
        <f>IF('Input and Summary Results'!$J$4="yes",IF(C4987=FALSE,FALSE,IF('Data Transformation'!E4987&lt;$R$10,E4987,$R$10)),IF(C4987=FALSE,FALSE,IF(C4987&lt;$R$10,C4987,$R$10)))</f>
        <v>0.85053855</v>
      </c>
      <c r="H4987">
        <f>IF('Input and Summary Results'!$J$4="yes",'Data Transformation'!F4987,'Data Transformation'!D4987)</f>
        <v>7.7780989999999994E-2</v>
      </c>
      <c r="I4987">
        <f t="shared" si="262"/>
        <v>288</v>
      </c>
    </row>
    <row r="4988" spans="2:9" x14ac:dyDescent="0.25">
      <c r="B4988">
        <f>IF('Input and Summary Results'!D4570=0,FALSE,'Input and Summary Results'!$B4570)</f>
        <v>288</v>
      </c>
      <c r="C4988">
        <f>IF(OR(B4988=0,'Input and Summary Results'!D4570=0,'Input and Summary Results'!D4570=""),FALSE,'Input and Summary Results'!$D4570)</f>
        <v>0.87025978000000004</v>
      </c>
      <c r="D4988">
        <f>IF(OR(B4988=0,'Input and Summary Results'!E4570=0),FALSE,'Input and Summary Results'!$E4570)</f>
        <v>5.073445E-2</v>
      </c>
      <c r="E4988">
        <f t="shared" si="263"/>
        <v>-6.0351087404585529E-2</v>
      </c>
      <c r="F4988">
        <f t="shared" si="264"/>
        <v>2.5301354613906205E-2</v>
      </c>
      <c r="G4988">
        <f>IF('Input and Summary Results'!$J$4="yes",IF(C4988=FALSE,FALSE,IF('Data Transformation'!E4988&lt;$R$10,E4988,$R$10)),IF(C4988=FALSE,FALSE,IF(C4988&lt;$R$10,C4988,$R$10)))</f>
        <v>0.87025978000000004</v>
      </c>
      <c r="H4988">
        <f>IF('Input and Summary Results'!$J$4="yes",'Data Transformation'!F4988,'Data Transformation'!D4988)</f>
        <v>5.073445E-2</v>
      </c>
      <c r="I4988">
        <f t="shared" si="262"/>
        <v>288</v>
      </c>
    </row>
    <row r="4989" spans="2:9" x14ac:dyDescent="0.25">
      <c r="B4989">
        <f>IF('Input and Summary Results'!D4571=0,FALSE,'Input and Summary Results'!$B4571)</f>
        <v>288</v>
      </c>
      <c r="C4989">
        <f>IF(OR(B4989=0,'Input and Summary Results'!D4571=0,'Input and Summary Results'!D4571=""),FALSE,'Input and Summary Results'!$D4571)</f>
        <v>0.89909169</v>
      </c>
      <c r="D4989">
        <f>IF(OR(B4989=0,'Input and Summary Results'!E4571=0),FALSE,'Input and Summary Results'!$E4571)</f>
        <v>7.2232699999999997E-2</v>
      </c>
      <c r="E4989">
        <f t="shared" si="263"/>
        <v>-4.6196016352958738E-2</v>
      </c>
      <c r="F4989">
        <f t="shared" si="264"/>
        <v>3.4867402455916366E-2</v>
      </c>
      <c r="G4989">
        <f>IF('Input and Summary Results'!$J$4="yes",IF(C4989=FALSE,FALSE,IF('Data Transformation'!E4989&lt;$R$10,E4989,$R$10)),IF(C4989=FALSE,FALSE,IF(C4989&lt;$R$10,C4989,$R$10)))</f>
        <v>0.89909169</v>
      </c>
      <c r="H4989">
        <f>IF('Input and Summary Results'!$J$4="yes",'Data Transformation'!F4989,'Data Transformation'!D4989)</f>
        <v>7.2232699999999997E-2</v>
      </c>
      <c r="I4989">
        <f t="shared" si="262"/>
        <v>288</v>
      </c>
    </row>
    <row r="4990" spans="2:9" x14ac:dyDescent="0.25">
      <c r="B4990">
        <f>IF('Input and Summary Results'!D4572=0,FALSE,'Input and Summary Results'!$B4572)</f>
        <v>288</v>
      </c>
      <c r="C4990">
        <f>IF(OR(B4990=0,'Input and Summary Results'!D4572=0,'Input and Summary Results'!D4572=""),FALSE,'Input and Summary Results'!$D4572)</f>
        <v>0.92272759999999998</v>
      </c>
      <c r="D4990">
        <f>IF(OR(B4990=0,'Input and Summary Results'!E4572=0),FALSE,'Input and Summary Results'!$E4572)</f>
        <v>4.3685359999999999E-2</v>
      </c>
      <c r="E4990">
        <f t="shared" si="263"/>
        <v>-3.4926488873539378E-2</v>
      </c>
      <c r="F4990">
        <f t="shared" si="264"/>
        <v>2.0547175829573106E-2</v>
      </c>
      <c r="G4990">
        <f>IF('Input and Summary Results'!$J$4="yes",IF(C4990=FALSE,FALSE,IF('Data Transformation'!E4990&lt;$R$10,E4990,$R$10)),IF(C4990=FALSE,FALSE,IF(C4990&lt;$R$10,C4990,$R$10)))</f>
        <v>0.92272759999999998</v>
      </c>
      <c r="H4990">
        <f>IF('Input and Summary Results'!$J$4="yes",'Data Transformation'!F4990,'Data Transformation'!D4990)</f>
        <v>4.3685359999999999E-2</v>
      </c>
      <c r="I4990">
        <f t="shared" si="262"/>
        <v>288</v>
      </c>
    </row>
    <row r="4991" spans="2:9" x14ac:dyDescent="0.25">
      <c r="B4991">
        <f>IF('Input and Summary Results'!D4573=0,FALSE,'Input and Summary Results'!$B4573)</f>
        <v>288</v>
      </c>
      <c r="C4991">
        <f>IF(OR(B4991=0,'Input and Summary Results'!D4573=0,'Input and Summary Results'!D4573=""),FALSE,'Input and Summary Results'!$D4573)</f>
        <v>0.92403287999999995</v>
      </c>
      <c r="D4991">
        <f>IF(OR(B4991=0,'Input and Summary Results'!E4573=0),FALSE,'Input and Summary Results'!$E4573)</f>
        <v>4.5251800000000002E-2</v>
      </c>
      <c r="E4991">
        <f t="shared" si="263"/>
        <v>-3.4312574939519572E-2</v>
      </c>
      <c r="F4991">
        <f t="shared" si="264"/>
        <v>2.1253877026540444E-2</v>
      </c>
      <c r="G4991">
        <f>IF('Input and Summary Results'!$J$4="yes",IF(C4991=FALSE,FALSE,IF('Data Transformation'!E4991&lt;$R$10,E4991,$R$10)),IF(C4991=FALSE,FALSE,IF(C4991&lt;$R$10,C4991,$R$10)))</f>
        <v>0.92403287999999995</v>
      </c>
      <c r="H4991">
        <f>IF('Input and Summary Results'!$J$4="yes",'Data Transformation'!F4991,'Data Transformation'!D4991)</f>
        <v>4.5251800000000002E-2</v>
      </c>
      <c r="I4991">
        <f t="shared" si="262"/>
        <v>288</v>
      </c>
    </row>
    <row r="4992" spans="2:9" x14ac:dyDescent="0.25">
      <c r="B4992">
        <f>IF('Input and Summary Results'!D4574=0,FALSE,'Input and Summary Results'!$B4574)</f>
        <v>288</v>
      </c>
      <c r="C4992">
        <f>IF(OR(B4992=0,'Input and Summary Results'!D4574=0,'Input and Summary Results'!D4574=""),FALSE,'Input and Summary Results'!$D4574)</f>
        <v>1.01167542</v>
      </c>
      <c r="D4992">
        <f>IF(OR(B4992=0,'Input and Summary Results'!E4574=0),FALSE,'Input and Summary Results'!$E4574)</f>
        <v>5.35051E-2</v>
      </c>
      <c r="E4992">
        <f t="shared" si="263"/>
        <v>5.0411983600675411E-3</v>
      </c>
      <c r="F4992">
        <f t="shared" si="264"/>
        <v>2.2953224859411925E-2</v>
      </c>
      <c r="G4992">
        <f>IF('Input and Summary Results'!$J$4="yes",IF(C4992=FALSE,FALSE,IF('Data Transformation'!E4992&lt;$R$10,E4992,$R$10)),IF(C4992=FALSE,FALSE,IF(C4992&lt;$R$10,C4992,$R$10)))</f>
        <v>1.01167542</v>
      </c>
      <c r="H4992">
        <f>IF('Input and Summary Results'!$J$4="yes",'Data Transformation'!F4992,'Data Transformation'!D4992)</f>
        <v>5.35051E-2</v>
      </c>
      <c r="I4992">
        <f t="shared" si="262"/>
        <v>288</v>
      </c>
    </row>
    <row r="4993" spans="2:9" x14ac:dyDescent="0.25">
      <c r="B4993">
        <f>IF('Input and Summary Results'!D4575=0,FALSE,'Input and Summary Results'!$B4575)</f>
        <v>288</v>
      </c>
      <c r="C4993">
        <f>IF(OR(B4993=0,'Input and Summary Results'!D4575=0,'Input and Summary Results'!D4575=""),FALSE,'Input and Summary Results'!$D4575)</f>
        <v>1.07303445</v>
      </c>
      <c r="D4993">
        <f>IF(OR(B4993=0,'Input and Summary Results'!E4575=0),FALSE,'Input and Summary Results'!$E4575)</f>
        <v>5.250382E-2</v>
      </c>
      <c r="E4993">
        <f t="shared" si="263"/>
        <v>3.061366530679805E-2</v>
      </c>
      <c r="F4993">
        <f t="shared" si="264"/>
        <v>2.1235718834563044E-2</v>
      </c>
      <c r="G4993">
        <f>IF('Input and Summary Results'!$J$4="yes",IF(C4993=FALSE,FALSE,IF('Data Transformation'!E4993&lt;$R$10,E4993,$R$10)),IF(C4993=FALSE,FALSE,IF(C4993&lt;$R$10,C4993,$R$10)))</f>
        <v>1.07303445</v>
      </c>
      <c r="H4993">
        <f>IF('Input and Summary Results'!$J$4="yes",'Data Transformation'!F4993,'Data Transformation'!D4993)</f>
        <v>5.250382E-2</v>
      </c>
      <c r="I4993">
        <f t="shared" si="262"/>
        <v>288</v>
      </c>
    </row>
    <row r="4994" spans="2:9" x14ac:dyDescent="0.25">
      <c r="B4994">
        <f>IF('Input and Summary Results'!D4576=0,FALSE,'Input and Summary Results'!$B4576)</f>
        <v>288</v>
      </c>
      <c r="C4994">
        <f>IF(OR(B4994=0,'Input and Summary Results'!D4576=0,'Input and Summary Results'!D4576=""),FALSE,'Input and Summary Results'!$D4576)</f>
        <v>1.15070271</v>
      </c>
      <c r="D4994">
        <f>IF(OR(B4994=0,'Input and Summary Results'!E4576=0),FALSE,'Input and Summary Results'!$E4576)</f>
        <v>8.23097E-2</v>
      </c>
      <c r="E4994">
        <f t="shared" si="263"/>
        <v>6.0963135894440891E-2</v>
      </c>
      <c r="F4994">
        <f t="shared" si="264"/>
        <v>3.1043995542515058E-2</v>
      </c>
      <c r="G4994">
        <f>IF('Input and Summary Results'!$J$4="yes",IF(C4994=FALSE,FALSE,IF('Data Transformation'!E4994&lt;$R$10,E4994,$R$10)),IF(C4994=FALSE,FALSE,IF(C4994&lt;$R$10,C4994,$R$10)))</f>
        <v>1.15070271</v>
      </c>
      <c r="H4994">
        <f>IF('Input and Summary Results'!$J$4="yes",'Data Transformation'!F4994,'Data Transformation'!D4994)</f>
        <v>8.23097E-2</v>
      </c>
      <c r="I4994">
        <f t="shared" si="262"/>
        <v>288</v>
      </c>
    </row>
    <row r="4995" spans="2:9" x14ac:dyDescent="0.25">
      <c r="B4995">
        <f>IF('Input and Summary Results'!D4577=0,FALSE,'Input and Summary Results'!$B4577)</f>
        <v>289</v>
      </c>
      <c r="C4995">
        <f>IF(OR(B4995=0,'Input and Summary Results'!D4577=0,'Input and Summary Results'!D4577=""),FALSE,'Input and Summary Results'!$D4577)</f>
        <v>-0.13350429999999999</v>
      </c>
      <c r="D4995">
        <f>IF(OR(B4995=0,'Input and Summary Results'!E4577=0),FALSE,'Input and Summary Results'!$E4577)</f>
        <v>5.1450360000000001E-2</v>
      </c>
      <c r="E4995" t="e">
        <f t="shared" si="263"/>
        <v>#NUM!</v>
      </c>
      <c r="F4995">
        <f t="shared" si="264"/>
        <v>-0.16725645720774537</v>
      </c>
      <c r="G4995">
        <f>IF('Input and Summary Results'!$J$4="yes",IF(C4995=FALSE,FALSE,IF('Data Transformation'!E4995&lt;$R$10,E4995,$R$10)),IF(C4995=FALSE,FALSE,IF(C4995&lt;$R$10,C4995,$R$10)))</f>
        <v>-0.13350429999999999</v>
      </c>
      <c r="H4995">
        <f>IF('Input and Summary Results'!$J$4="yes",'Data Transformation'!F4995,'Data Transformation'!D4995)</f>
        <v>5.1450360000000001E-2</v>
      </c>
      <c r="I4995">
        <f t="shared" si="262"/>
        <v>289</v>
      </c>
    </row>
    <row r="4996" spans="2:9" x14ac:dyDescent="0.25">
      <c r="B4996">
        <f>IF('Input and Summary Results'!D4578=0,FALSE,'Input and Summary Results'!$B4578)</f>
        <v>289</v>
      </c>
      <c r="C4996">
        <f>IF(OR(B4996=0,'Input and Summary Results'!D4578=0,'Input and Summary Results'!D4578=""),FALSE,'Input and Summary Results'!$D4578)</f>
        <v>0.94505918</v>
      </c>
      <c r="D4996">
        <f>IF(OR(B4996=0,'Input and Summary Results'!E4578=0),FALSE,'Input and Summary Results'!$E4578)</f>
        <v>4.1022589999999998E-2</v>
      </c>
      <c r="E4996">
        <f t="shared" si="263"/>
        <v>-2.4540994937613851E-2</v>
      </c>
      <c r="F4996">
        <f t="shared" si="264"/>
        <v>1.8838824527369808E-2</v>
      </c>
      <c r="G4996">
        <f>IF('Input and Summary Results'!$J$4="yes",IF(C4996=FALSE,FALSE,IF('Data Transformation'!E4996&lt;$R$10,E4996,$R$10)),IF(C4996=FALSE,FALSE,IF(C4996&lt;$R$10,C4996,$R$10)))</f>
        <v>0.94505918</v>
      </c>
      <c r="H4996">
        <f>IF('Input and Summary Results'!$J$4="yes",'Data Transformation'!F4996,'Data Transformation'!D4996)</f>
        <v>4.1022589999999998E-2</v>
      </c>
      <c r="I4996">
        <f t="shared" si="262"/>
        <v>289</v>
      </c>
    </row>
    <row r="4997" spans="2:9" x14ac:dyDescent="0.25">
      <c r="B4997">
        <f>IF('Input and Summary Results'!D4579=0,FALSE,'Input and Summary Results'!$B4579)</f>
        <v>289</v>
      </c>
      <c r="C4997">
        <f>IF(OR(B4997=0,'Input and Summary Results'!D4579=0,'Input and Summary Results'!D4579=""),FALSE,'Input and Summary Results'!$D4579)</f>
        <v>0.95388582</v>
      </c>
      <c r="D4997">
        <f>IF(OR(B4997=0,'Input and Summary Results'!E4579=0),FALSE,'Input and Summary Results'!$E4579)</f>
        <v>3.6089320000000001E-2</v>
      </c>
      <c r="E4997">
        <f t="shared" si="263"/>
        <v>-2.0503607173942971E-2</v>
      </c>
      <c r="F4997">
        <f t="shared" si="264"/>
        <v>1.641995776811107E-2</v>
      </c>
      <c r="G4997">
        <f>IF('Input and Summary Results'!$J$4="yes",IF(C4997=FALSE,FALSE,IF('Data Transformation'!E4997&lt;$R$10,E4997,$R$10)),IF(C4997=FALSE,FALSE,IF(C4997&lt;$R$10,C4997,$R$10)))</f>
        <v>0.95388582</v>
      </c>
      <c r="H4997">
        <f>IF('Input and Summary Results'!$J$4="yes",'Data Transformation'!F4997,'Data Transformation'!D4997)</f>
        <v>3.6089320000000001E-2</v>
      </c>
      <c r="I4997">
        <f t="shared" ref="I4997:I5060" si="265">IF(G4997=FALSE,"",B4997)</f>
        <v>289</v>
      </c>
    </row>
    <row r="4998" spans="2:9" x14ac:dyDescent="0.25">
      <c r="B4998">
        <f>IF('Input and Summary Results'!D4580=0,FALSE,'Input and Summary Results'!$B4580)</f>
        <v>289</v>
      </c>
      <c r="C4998">
        <f>IF(OR(B4998=0,'Input and Summary Results'!D4580=0,'Input and Summary Results'!D4580=""),FALSE,'Input and Summary Results'!$D4580)</f>
        <v>0.95541237000000001</v>
      </c>
      <c r="D4998">
        <f>IF(OR(B4998=0,'Input and Summary Results'!E4580=0),FALSE,'Input and Summary Results'!$E4580)</f>
        <v>3.3797750000000001E-2</v>
      </c>
      <c r="E4998">
        <f t="shared" si="263"/>
        <v>-1.9809140080126634E-2</v>
      </c>
      <c r="F4998">
        <f t="shared" si="264"/>
        <v>1.5352766994214237E-2</v>
      </c>
      <c r="G4998">
        <f>IF('Input and Summary Results'!$J$4="yes",IF(C4998=FALSE,FALSE,IF('Data Transformation'!E4998&lt;$R$10,E4998,$R$10)),IF(C4998=FALSE,FALSE,IF(C4998&lt;$R$10,C4998,$R$10)))</f>
        <v>0.95541237000000001</v>
      </c>
      <c r="H4998">
        <f>IF('Input and Summary Results'!$J$4="yes",'Data Transformation'!F4998,'Data Transformation'!D4998)</f>
        <v>3.3797750000000001E-2</v>
      </c>
      <c r="I4998">
        <f t="shared" si="265"/>
        <v>289</v>
      </c>
    </row>
    <row r="4999" spans="2:9" x14ac:dyDescent="0.25">
      <c r="B4999">
        <f>IF('Input and Summary Results'!D4581=0,FALSE,'Input and Summary Results'!$B4581)</f>
        <v>289</v>
      </c>
      <c r="C4999">
        <f>IF(OR(B4999=0,'Input and Summary Results'!D4581=0,'Input and Summary Results'!D4581=""),FALSE,'Input and Summary Results'!$D4581)</f>
        <v>0.96034856999999996</v>
      </c>
      <c r="D4999">
        <f>IF(OR(B4999=0,'Input and Summary Results'!E4581=0),FALSE,'Input and Summary Results'!$E4581)</f>
        <v>5.7974089999999999E-2</v>
      </c>
      <c r="E4999">
        <f t="shared" si="263"/>
        <v>-1.7571105969521439E-2</v>
      </c>
      <c r="F4999">
        <f t="shared" si="264"/>
        <v>2.6199606940634064E-2</v>
      </c>
      <c r="G4999">
        <f>IF('Input and Summary Results'!$J$4="yes",IF(C4999=FALSE,FALSE,IF('Data Transformation'!E4999&lt;$R$10,E4999,$R$10)),IF(C4999=FALSE,FALSE,IF(C4999&lt;$R$10,C4999,$R$10)))</f>
        <v>0.96034856999999996</v>
      </c>
      <c r="H4999">
        <f>IF('Input and Summary Results'!$J$4="yes",'Data Transformation'!F4999,'Data Transformation'!D4999)</f>
        <v>5.7974089999999999E-2</v>
      </c>
      <c r="I4999">
        <f t="shared" si="265"/>
        <v>289</v>
      </c>
    </row>
    <row r="5000" spans="2:9" x14ac:dyDescent="0.25">
      <c r="B5000">
        <f>IF('Input and Summary Results'!D4582=0,FALSE,'Input and Summary Results'!$B4582)</f>
        <v>289</v>
      </c>
      <c r="C5000">
        <f>IF(OR(B5000=0,'Input and Summary Results'!D4582=0,'Input and Summary Results'!D4582=""),FALSE,'Input and Summary Results'!$D4582)</f>
        <v>1.02221753</v>
      </c>
      <c r="D5000">
        <f>IF(OR(B5000=0,'Input and Summary Results'!E4582=0),FALSE,'Input and Summary Results'!$E4582)</f>
        <v>4.7083279999999998E-2</v>
      </c>
      <c r="E5000">
        <f t="shared" si="263"/>
        <v>9.5433243955713055E-3</v>
      </c>
      <c r="F5000">
        <f t="shared" si="264"/>
        <v>1.9990014767209088E-2</v>
      </c>
      <c r="G5000">
        <f>IF('Input and Summary Results'!$J$4="yes",IF(C5000=FALSE,FALSE,IF('Data Transformation'!E5000&lt;$R$10,E5000,$R$10)),IF(C5000=FALSE,FALSE,IF(C5000&lt;$R$10,C5000,$R$10)))</f>
        <v>1.02221753</v>
      </c>
      <c r="H5000">
        <f>IF('Input and Summary Results'!$J$4="yes",'Data Transformation'!F5000,'Data Transformation'!D5000)</f>
        <v>4.7083279999999998E-2</v>
      </c>
      <c r="I5000">
        <f t="shared" si="265"/>
        <v>289</v>
      </c>
    </row>
    <row r="5001" spans="2:9" x14ac:dyDescent="0.25">
      <c r="B5001">
        <f>IF('Input and Summary Results'!D4583=0,FALSE,'Input and Summary Results'!$B4583)</f>
        <v>289</v>
      </c>
      <c r="C5001">
        <f>IF(OR(B5001=0,'Input and Summary Results'!D4583=0,'Input and Summary Results'!D4583=""),FALSE,'Input and Summary Results'!$D4583)</f>
        <v>1.0578151600000001</v>
      </c>
      <c r="D5001">
        <f>IF(OR(B5001=0,'Input and Summary Results'!E4583=0),FALSE,'Input and Summary Results'!$E4583)</f>
        <v>5.6618139999999997E-2</v>
      </c>
      <c r="E5001">
        <f t="shared" si="263"/>
        <v>2.4409786786923959E-2</v>
      </c>
      <c r="F5001">
        <f t="shared" si="264"/>
        <v>2.3229268863947834E-2</v>
      </c>
      <c r="G5001">
        <f>IF('Input and Summary Results'!$J$4="yes",IF(C5001=FALSE,FALSE,IF('Data Transformation'!E5001&lt;$R$10,E5001,$R$10)),IF(C5001=FALSE,FALSE,IF(C5001&lt;$R$10,C5001,$R$10)))</f>
        <v>1.0578151600000001</v>
      </c>
      <c r="H5001">
        <f>IF('Input and Summary Results'!$J$4="yes",'Data Transformation'!F5001,'Data Transformation'!D5001)</f>
        <v>5.6618139999999997E-2</v>
      </c>
      <c r="I5001">
        <f t="shared" si="265"/>
        <v>289</v>
      </c>
    </row>
    <row r="5002" spans="2:9" x14ac:dyDescent="0.25">
      <c r="B5002">
        <f>IF('Input and Summary Results'!D4584=0,FALSE,'Input and Summary Results'!$B4584)</f>
        <v>289</v>
      </c>
      <c r="C5002">
        <f>IF(OR(B5002=0,'Input and Summary Results'!D4584=0,'Input and Summary Results'!D4584=""),FALSE,'Input and Summary Results'!$D4584)</f>
        <v>1.0585003799999999</v>
      </c>
      <c r="D5002">
        <f>IF(OR(B5002=0,'Input and Summary Results'!E4584=0),FALSE,'Input and Summary Results'!$E4584)</f>
        <v>5.8010039999999999E-2</v>
      </c>
      <c r="E5002">
        <f t="shared" si="263"/>
        <v>2.4691018266506333E-2</v>
      </c>
      <c r="F5002">
        <f t="shared" si="264"/>
        <v>2.3784929921328891E-2</v>
      </c>
      <c r="G5002">
        <f>IF('Input and Summary Results'!$J$4="yes",IF(C5002=FALSE,FALSE,IF('Data Transformation'!E5002&lt;$R$10,E5002,$R$10)),IF(C5002=FALSE,FALSE,IF(C5002&lt;$R$10,C5002,$R$10)))</f>
        <v>1.0585003799999999</v>
      </c>
      <c r="H5002">
        <f>IF('Input and Summary Results'!$J$4="yes",'Data Transformation'!F5002,'Data Transformation'!D5002)</f>
        <v>5.8010039999999999E-2</v>
      </c>
      <c r="I5002">
        <f t="shared" si="265"/>
        <v>289</v>
      </c>
    </row>
    <row r="5003" spans="2:9" x14ac:dyDescent="0.25">
      <c r="B5003">
        <f>IF('Input and Summary Results'!D4585=0,FALSE,'Input and Summary Results'!$B4585)</f>
        <v>289</v>
      </c>
      <c r="C5003">
        <f>IF(OR(B5003=0,'Input and Summary Results'!D4585=0,'Input and Summary Results'!D4585=""),FALSE,'Input and Summary Results'!$D4585)</f>
        <v>1.0643013699999999</v>
      </c>
      <c r="D5003">
        <f>IF(OR(B5003=0,'Input and Summary Results'!E4585=0),FALSE,'Input and Summary Results'!$E4585)</f>
        <v>5.4391269999999999E-2</v>
      </c>
      <c r="E5003">
        <f t="shared" si="263"/>
        <v>2.7064621188024877E-2</v>
      </c>
      <c r="F5003">
        <f t="shared" si="264"/>
        <v>2.2179630549568868E-2</v>
      </c>
      <c r="G5003">
        <f>IF('Input and Summary Results'!$J$4="yes",IF(C5003=FALSE,FALSE,IF('Data Transformation'!E5003&lt;$R$10,E5003,$R$10)),IF(C5003=FALSE,FALSE,IF(C5003&lt;$R$10,C5003,$R$10)))</f>
        <v>1.0643013699999999</v>
      </c>
      <c r="H5003">
        <f>IF('Input and Summary Results'!$J$4="yes",'Data Transformation'!F5003,'Data Transformation'!D5003)</f>
        <v>5.4391269999999999E-2</v>
      </c>
      <c r="I5003">
        <f t="shared" si="265"/>
        <v>289</v>
      </c>
    </row>
    <row r="5004" spans="2:9" x14ac:dyDescent="0.25">
      <c r="B5004">
        <f>IF('Input and Summary Results'!D4586=0,FALSE,'Input and Summary Results'!$B4586)</f>
        <v>289</v>
      </c>
      <c r="C5004">
        <f>IF(OR(B5004=0,'Input and Summary Results'!D4586=0,'Input and Summary Results'!D4586=""),FALSE,'Input and Summary Results'!$D4586)</f>
        <v>1.07578046</v>
      </c>
      <c r="D5004">
        <f>IF(OR(B5004=0,'Input and Summary Results'!E4586=0),FALSE,'Input and Summary Results'!$E4586)</f>
        <v>4.2232459999999999E-2</v>
      </c>
      <c r="E5004">
        <f t="shared" si="263"/>
        <v>3.1723651684769677E-2</v>
      </c>
      <c r="F5004">
        <f t="shared" si="264"/>
        <v>1.7037758466072157E-2</v>
      </c>
      <c r="G5004">
        <f>IF('Input and Summary Results'!$J$4="yes",IF(C5004=FALSE,FALSE,IF('Data Transformation'!E5004&lt;$R$10,E5004,$R$10)),IF(C5004=FALSE,FALSE,IF(C5004&lt;$R$10,C5004,$R$10)))</f>
        <v>1.07578046</v>
      </c>
      <c r="H5004">
        <f>IF('Input and Summary Results'!$J$4="yes",'Data Transformation'!F5004,'Data Transformation'!D5004)</f>
        <v>4.2232459999999999E-2</v>
      </c>
      <c r="I5004">
        <f t="shared" si="265"/>
        <v>289</v>
      </c>
    </row>
    <row r="5005" spans="2:9" x14ac:dyDescent="0.25">
      <c r="B5005">
        <f>IF('Input and Summary Results'!D4587=0,FALSE,'Input and Summary Results'!$B4587)</f>
        <v>289</v>
      </c>
      <c r="C5005">
        <f>IF(OR(B5005=0,'Input and Summary Results'!D4587=0,'Input and Summary Results'!D4587=""),FALSE,'Input and Summary Results'!$D4587)</f>
        <v>1.0813331100000001</v>
      </c>
      <c r="D5005">
        <f>IF(OR(B5005=0,'Input and Summary Results'!E4587=0),FALSE,'Input and Summary Results'!$E4587)</f>
        <v>7.0429980000000003E-2</v>
      </c>
      <c r="E5005">
        <f t="shared" si="263"/>
        <v>3.3959501122374357E-2</v>
      </c>
      <c r="F5005">
        <f t="shared" si="264"/>
        <v>2.8267525554636904E-2</v>
      </c>
      <c r="G5005">
        <f>IF('Input and Summary Results'!$J$4="yes",IF(C5005=FALSE,FALSE,IF('Data Transformation'!E5005&lt;$R$10,E5005,$R$10)),IF(C5005=FALSE,FALSE,IF(C5005&lt;$R$10,C5005,$R$10)))</f>
        <v>1.0813331100000001</v>
      </c>
      <c r="H5005">
        <f>IF('Input and Summary Results'!$J$4="yes",'Data Transformation'!F5005,'Data Transformation'!D5005)</f>
        <v>7.0429980000000003E-2</v>
      </c>
      <c r="I5005">
        <f t="shared" si="265"/>
        <v>289</v>
      </c>
    </row>
    <row r="5006" spans="2:9" x14ac:dyDescent="0.25">
      <c r="B5006">
        <f>IF('Input and Summary Results'!D4588=0,FALSE,'Input and Summary Results'!$B4588)</f>
        <v>289</v>
      </c>
      <c r="C5006">
        <f>IF(OR(B5006=0,'Input and Summary Results'!D4588=0,'Input and Summary Results'!D4588=""),FALSE,'Input and Summary Results'!$D4588)</f>
        <v>1.08220961</v>
      </c>
      <c r="D5006">
        <f>IF(OR(B5006=0,'Input and Summary Results'!E4588=0),FALSE,'Input and Summary Results'!$E4588)</f>
        <v>6.4941890000000002E-2</v>
      </c>
      <c r="E5006">
        <f t="shared" si="263"/>
        <v>3.431138614012276E-2</v>
      </c>
      <c r="F5006">
        <f t="shared" si="264"/>
        <v>2.6043734965539623E-2</v>
      </c>
      <c r="G5006">
        <f>IF('Input and Summary Results'!$J$4="yes",IF(C5006=FALSE,FALSE,IF('Data Transformation'!E5006&lt;$R$10,E5006,$R$10)),IF(C5006=FALSE,FALSE,IF(C5006&lt;$R$10,C5006,$R$10)))</f>
        <v>1.08220961</v>
      </c>
      <c r="H5006">
        <f>IF('Input and Summary Results'!$J$4="yes",'Data Transformation'!F5006,'Data Transformation'!D5006)</f>
        <v>6.4941890000000002E-2</v>
      </c>
      <c r="I5006">
        <f t="shared" si="265"/>
        <v>289</v>
      </c>
    </row>
    <row r="5007" spans="2:9" x14ac:dyDescent="0.25">
      <c r="B5007">
        <f>IF('Input and Summary Results'!D4589=0,FALSE,'Input and Summary Results'!$B4589)</f>
        <v>289</v>
      </c>
      <c r="C5007">
        <f>IF(OR(B5007=0,'Input and Summary Results'!D4589=0,'Input and Summary Results'!D4589=""),FALSE,'Input and Summary Results'!$D4589)</f>
        <v>1.08451758</v>
      </c>
      <c r="D5007">
        <f>IF(OR(B5007=0,'Input and Summary Results'!E4589=0),FALSE,'Input and Summary Results'!$E4589)</f>
        <v>3.9916889999999997E-2</v>
      </c>
      <c r="E5007">
        <f t="shared" si="263"/>
        <v>3.5236596308820436E-2</v>
      </c>
      <c r="F5007">
        <f t="shared" si="264"/>
        <v>1.5973858404397648E-2</v>
      </c>
      <c r="G5007">
        <f>IF('Input and Summary Results'!$J$4="yes",IF(C5007=FALSE,FALSE,IF('Data Transformation'!E5007&lt;$R$10,E5007,$R$10)),IF(C5007=FALSE,FALSE,IF(C5007&lt;$R$10,C5007,$R$10)))</f>
        <v>1.08451758</v>
      </c>
      <c r="H5007">
        <f>IF('Input and Summary Results'!$J$4="yes",'Data Transformation'!F5007,'Data Transformation'!D5007)</f>
        <v>3.9916889999999997E-2</v>
      </c>
      <c r="I5007">
        <f t="shared" si="265"/>
        <v>289</v>
      </c>
    </row>
    <row r="5008" spans="2:9" x14ac:dyDescent="0.25">
      <c r="B5008">
        <f>IF('Input and Summary Results'!D4590=0,FALSE,'Input and Summary Results'!$B4590)</f>
        <v>289</v>
      </c>
      <c r="C5008">
        <f>IF(OR(B5008=0,'Input and Summary Results'!D4590=0,'Input and Summary Results'!D4590=""),FALSE,'Input and Summary Results'!$D4590)</f>
        <v>1.0936738100000001</v>
      </c>
      <c r="D5008">
        <f>IF(OR(B5008=0,'Input and Summary Results'!E4590=0),FALSE,'Input and Summary Results'!$E4590)</f>
        <v>3.6437690000000002E-2</v>
      </c>
      <c r="E5008">
        <f t="shared" si="263"/>
        <v>3.888781227118656E-2</v>
      </c>
      <c r="F5008">
        <f t="shared" si="264"/>
        <v>1.4459482631297534E-2</v>
      </c>
      <c r="G5008">
        <f>IF('Input and Summary Results'!$J$4="yes",IF(C5008=FALSE,FALSE,IF('Data Transformation'!E5008&lt;$R$10,E5008,$R$10)),IF(C5008=FALSE,FALSE,IF(C5008&lt;$R$10,C5008,$R$10)))</f>
        <v>1.0936738100000001</v>
      </c>
      <c r="H5008">
        <f>IF('Input and Summary Results'!$J$4="yes",'Data Transformation'!F5008,'Data Transformation'!D5008)</f>
        <v>3.6437690000000002E-2</v>
      </c>
      <c r="I5008">
        <f t="shared" si="265"/>
        <v>289</v>
      </c>
    </row>
    <row r="5009" spans="2:9" x14ac:dyDescent="0.25">
      <c r="B5009">
        <f>IF('Input and Summary Results'!D4591=0,FALSE,'Input and Summary Results'!$B4591)</f>
        <v>289</v>
      </c>
      <c r="C5009">
        <f>IF(OR(B5009=0,'Input and Summary Results'!D4591=0,'Input and Summary Results'!D4591=""),FALSE,'Input and Summary Results'!$D4591)</f>
        <v>1.1090109699999999</v>
      </c>
      <c r="D5009">
        <f>IF(OR(B5009=0,'Input and Summary Results'!E4591=0),FALSE,'Input and Summary Results'!$E4591)</f>
        <v>4.3988279999999998E-2</v>
      </c>
      <c r="E5009">
        <f t="shared" si="263"/>
        <v>4.4935842079640957E-2</v>
      </c>
      <c r="F5009">
        <f t="shared" si="264"/>
        <v>1.7214359493666686E-2</v>
      </c>
      <c r="G5009">
        <f>IF('Input and Summary Results'!$J$4="yes",IF(C5009=FALSE,FALSE,IF('Data Transformation'!E5009&lt;$R$10,E5009,$R$10)),IF(C5009=FALSE,FALSE,IF(C5009&lt;$R$10,C5009,$R$10)))</f>
        <v>1.1090109699999999</v>
      </c>
      <c r="H5009">
        <f>IF('Input and Summary Results'!$J$4="yes",'Data Transformation'!F5009,'Data Transformation'!D5009)</f>
        <v>4.3988279999999998E-2</v>
      </c>
      <c r="I5009">
        <f t="shared" si="265"/>
        <v>289</v>
      </c>
    </row>
    <row r="5010" spans="2:9" x14ac:dyDescent="0.25">
      <c r="B5010">
        <f>IF('Input and Summary Results'!D4592=0,FALSE,'Input and Summary Results'!$B4592)</f>
        <v>289</v>
      </c>
      <c r="C5010">
        <f>IF(OR(B5010=0,'Input and Summary Results'!D4592=0,'Input and Summary Results'!D4592=""),FALSE,'Input and Summary Results'!$D4592)</f>
        <v>1.1133669100000001</v>
      </c>
      <c r="D5010">
        <f>IF(OR(B5010=0,'Input and Summary Results'!E4592=0),FALSE,'Input and Summary Results'!$E4592)</f>
        <v>6.1528600000000003E-2</v>
      </c>
      <c r="E5010">
        <f t="shared" si="263"/>
        <v>4.6638309643850351E-2</v>
      </c>
      <c r="F5010">
        <f t="shared" si="264"/>
        <v>2.3984377620850972E-2</v>
      </c>
      <c r="G5010">
        <f>IF('Input and Summary Results'!$J$4="yes",IF(C5010=FALSE,FALSE,IF('Data Transformation'!E5010&lt;$R$10,E5010,$R$10)),IF(C5010=FALSE,FALSE,IF(C5010&lt;$R$10,C5010,$R$10)))</f>
        <v>1.1133669100000001</v>
      </c>
      <c r="H5010">
        <f>IF('Input and Summary Results'!$J$4="yes",'Data Transformation'!F5010,'Data Transformation'!D5010)</f>
        <v>6.1528600000000003E-2</v>
      </c>
      <c r="I5010">
        <f t="shared" si="265"/>
        <v>289</v>
      </c>
    </row>
    <row r="5011" spans="2:9" x14ac:dyDescent="0.25">
      <c r="B5011">
        <f>IF('Input and Summary Results'!D4593=0,FALSE,'Input and Summary Results'!$B4593)</f>
        <v>289</v>
      </c>
      <c r="C5011">
        <f>IF(OR(B5011=0,'Input and Summary Results'!D4593=0,'Input and Summary Results'!D4593=""),FALSE,'Input and Summary Results'!$D4593)</f>
        <v>1.1146175199999999</v>
      </c>
      <c r="D5011">
        <f>IF(OR(B5011=0,'Input and Summary Results'!E4593=0),FALSE,'Input and Summary Results'!$E4593)</f>
        <v>7.0410280000000006E-2</v>
      </c>
      <c r="E5011">
        <f t="shared" si="263"/>
        <v>4.7125865186647596E-2</v>
      </c>
      <c r="F5011">
        <f t="shared" si="264"/>
        <v>2.7415737660394936E-2</v>
      </c>
      <c r="G5011">
        <f>IF('Input and Summary Results'!$J$4="yes",IF(C5011=FALSE,FALSE,IF('Data Transformation'!E5011&lt;$R$10,E5011,$R$10)),IF(C5011=FALSE,FALSE,IF(C5011&lt;$R$10,C5011,$R$10)))</f>
        <v>1.1146175199999999</v>
      </c>
      <c r="H5011">
        <f>IF('Input and Summary Results'!$J$4="yes",'Data Transformation'!F5011,'Data Transformation'!D5011)</f>
        <v>7.0410280000000006E-2</v>
      </c>
      <c r="I5011">
        <f t="shared" si="265"/>
        <v>289</v>
      </c>
    </row>
    <row r="5012" spans="2:9" x14ac:dyDescent="0.25">
      <c r="B5012">
        <f>IF('Input and Summary Results'!D4594=0,FALSE,'Input and Summary Results'!$B4594)</f>
        <v>289</v>
      </c>
      <c r="C5012">
        <f>IF(OR(B5012=0,'Input and Summary Results'!D4594=0,'Input and Summary Results'!D4594=""),FALSE,'Input and Summary Results'!$D4594)</f>
        <v>1.11499711</v>
      </c>
      <c r="D5012">
        <f>IF(OR(B5012=0,'Input and Summary Results'!E4594=0),FALSE,'Input and Summary Results'!$E4594)</f>
        <v>9.1089320000000001E-2</v>
      </c>
      <c r="E5012">
        <f t="shared" si="263"/>
        <v>4.7273741722583716E-2</v>
      </c>
      <c r="F5012">
        <f t="shared" si="264"/>
        <v>3.5455486409287647E-2</v>
      </c>
      <c r="G5012">
        <f>IF('Input and Summary Results'!$J$4="yes",IF(C5012=FALSE,FALSE,IF('Data Transformation'!E5012&lt;$R$10,E5012,$R$10)),IF(C5012=FALSE,FALSE,IF(C5012&lt;$R$10,C5012,$R$10)))</f>
        <v>1.11499711</v>
      </c>
      <c r="H5012">
        <f>IF('Input and Summary Results'!$J$4="yes",'Data Transformation'!F5012,'Data Transformation'!D5012)</f>
        <v>9.1089320000000001E-2</v>
      </c>
      <c r="I5012">
        <f t="shared" si="265"/>
        <v>289</v>
      </c>
    </row>
    <row r="5013" spans="2:9" x14ac:dyDescent="0.25">
      <c r="B5013">
        <f>IF('Input and Summary Results'!D4595=0,FALSE,'Input and Summary Results'!$B4595)</f>
        <v>290</v>
      </c>
      <c r="C5013">
        <f>IF(OR(B5013=0,'Input and Summary Results'!D4595=0,'Input and Summary Results'!D4595=""),FALSE,'Input and Summary Results'!$D4595)</f>
        <v>0.31984140999999999</v>
      </c>
      <c r="D5013">
        <f>IF(OR(B5013=0,'Input and Summary Results'!E4595=0),FALSE,'Input and Summary Results'!$E4595)</f>
        <v>4.7014140000000003E-2</v>
      </c>
      <c r="E5013">
        <f t="shared" si="263"/>
        <v>-0.49506530866283388</v>
      </c>
      <c r="F5013">
        <f t="shared" si="264"/>
        <v>6.3794543552068511E-2</v>
      </c>
      <c r="G5013">
        <f>IF('Input and Summary Results'!$J$4="yes",IF(C5013=FALSE,FALSE,IF('Data Transformation'!E5013&lt;$R$10,E5013,$R$10)),IF(C5013=FALSE,FALSE,IF(C5013&lt;$R$10,C5013,$R$10)))</f>
        <v>0.31984140999999999</v>
      </c>
      <c r="H5013">
        <f>IF('Input and Summary Results'!$J$4="yes",'Data Transformation'!F5013,'Data Transformation'!D5013)</f>
        <v>4.7014140000000003E-2</v>
      </c>
      <c r="I5013">
        <f t="shared" si="265"/>
        <v>290</v>
      </c>
    </row>
    <row r="5014" spans="2:9" x14ac:dyDescent="0.25">
      <c r="B5014">
        <f>IF('Input and Summary Results'!D4596=0,FALSE,'Input and Summary Results'!$B4596)</f>
        <v>290</v>
      </c>
      <c r="C5014">
        <f>IF(OR(B5014=0,'Input and Summary Results'!D4596=0,'Input and Summary Results'!D4596=""),FALSE,'Input and Summary Results'!$D4596)</f>
        <v>0.46606874999999998</v>
      </c>
      <c r="D5014">
        <f>IF(OR(B5014=0,'Input and Summary Results'!E4596=0),FALSE,'Input and Summary Results'!$E4596)</f>
        <v>6.4742610000000006E-2</v>
      </c>
      <c r="E5014">
        <f t="shared" si="263"/>
        <v>-0.33155001562039005</v>
      </c>
      <c r="F5014">
        <f t="shared" si="264"/>
        <v>6.0287871134891591E-2</v>
      </c>
      <c r="G5014">
        <f>IF('Input and Summary Results'!$J$4="yes",IF(C5014=FALSE,FALSE,IF('Data Transformation'!E5014&lt;$R$10,E5014,$R$10)),IF(C5014=FALSE,FALSE,IF(C5014&lt;$R$10,C5014,$R$10)))</f>
        <v>0.46606874999999998</v>
      </c>
      <c r="H5014">
        <f>IF('Input and Summary Results'!$J$4="yes",'Data Transformation'!F5014,'Data Transformation'!D5014)</f>
        <v>6.4742610000000006E-2</v>
      </c>
      <c r="I5014">
        <f t="shared" si="265"/>
        <v>290</v>
      </c>
    </row>
    <row r="5015" spans="2:9" x14ac:dyDescent="0.25">
      <c r="B5015">
        <f>IF('Input and Summary Results'!D4597=0,FALSE,'Input and Summary Results'!$B4597)</f>
        <v>290</v>
      </c>
      <c r="C5015">
        <f>IF(OR(B5015=0,'Input and Summary Results'!D4597=0,'Input and Summary Results'!D4597=""),FALSE,'Input and Summary Results'!$D4597)</f>
        <v>0.59415585000000004</v>
      </c>
      <c r="D5015">
        <f>IF(OR(B5015=0,'Input and Summary Results'!E4597=0),FALSE,'Input and Summary Results'!$E4597)</f>
        <v>4.6493989999999999E-2</v>
      </c>
      <c r="E5015">
        <f t="shared" si="263"/>
        <v>-0.22609962249826579</v>
      </c>
      <c r="F5015">
        <f t="shared" si="264"/>
        <v>3.3961445738521293E-2</v>
      </c>
      <c r="G5015">
        <f>IF('Input and Summary Results'!$J$4="yes",IF(C5015=FALSE,FALSE,IF('Data Transformation'!E5015&lt;$R$10,E5015,$R$10)),IF(C5015=FALSE,FALSE,IF(C5015&lt;$R$10,C5015,$R$10)))</f>
        <v>0.59415585000000004</v>
      </c>
      <c r="H5015">
        <f>IF('Input and Summary Results'!$J$4="yes",'Data Transformation'!F5015,'Data Transformation'!D5015)</f>
        <v>4.6493989999999999E-2</v>
      </c>
      <c r="I5015">
        <f t="shared" si="265"/>
        <v>290</v>
      </c>
    </row>
    <row r="5016" spans="2:9" x14ac:dyDescent="0.25">
      <c r="B5016">
        <f>IF('Input and Summary Results'!D4598=0,FALSE,'Input and Summary Results'!$B4598)</f>
        <v>290</v>
      </c>
      <c r="C5016">
        <f>IF(OR(B5016=0,'Input and Summary Results'!D4598=0,'Input and Summary Results'!D4598=""),FALSE,'Input and Summary Results'!$D4598)</f>
        <v>0.80676875000000003</v>
      </c>
      <c r="D5016">
        <f>IF(OR(B5016=0,'Input and Summary Results'!E4598=0),FALSE,'Input and Summary Results'!$E4598)</f>
        <v>7.3788530000000005E-2</v>
      </c>
      <c r="E5016">
        <f t="shared" si="263"/>
        <v>-9.3250932429282632E-2</v>
      </c>
      <c r="F5016">
        <f t="shared" si="264"/>
        <v>3.9694425471983139E-2</v>
      </c>
      <c r="G5016">
        <f>IF('Input and Summary Results'!$J$4="yes",IF(C5016=FALSE,FALSE,IF('Data Transformation'!E5016&lt;$R$10,E5016,$R$10)),IF(C5016=FALSE,FALSE,IF(C5016&lt;$R$10,C5016,$R$10)))</f>
        <v>0.80676875000000003</v>
      </c>
      <c r="H5016">
        <f>IF('Input and Summary Results'!$J$4="yes",'Data Transformation'!F5016,'Data Transformation'!D5016)</f>
        <v>7.3788530000000005E-2</v>
      </c>
      <c r="I5016">
        <f t="shared" si="265"/>
        <v>290</v>
      </c>
    </row>
    <row r="5017" spans="2:9" x14ac:dyDescent="0.25">
      <c r="B5017">
        <f>IF('Input and Summary Results'!D4599=0,FALSE,'Input and Summary Results'!$B4599)</f>
        <v>290</v>
      </c>
      <c r="C5017">
        <f>IF(OR(B5017=0,'Input and Summary Results'!D4599=0,'Input and Summary Results'!D4599=""),FALSE,'Input and Summary Results'!$D4599)</f>
        <v>0.87359085999999997</v>
      </c>
      <c r="D5017">
        <f>IF(OR(B5017=0,'Input and Summary Results'!E4599=0),FALSE,'Input and Summary Results'!$E4599)</f>
        <v>5.8904629999999999E-2</v>
      </c>
      <c r="E5017">
        <f t="shared" si="263"/>
        <v>-5.8691918449239378E-2</v>
      </c>
      <c r="F5017">
        <f t="shared" si="264"/>
        <v>2.9263824280395975E-2</v>
      </c>
      <c r="G5017">
        <f>IF('Input and Summary Results'!$J$4="yes",IF(C5017=FALSE,FALSE,IF('Data Transformation'!E5017&lt;$R$10,E5017,$R$10)),IF(C5017=FALSE,FALSE,IF(C5017&lt;$R$10,C5017,$R$10)))</f>
        <v>0.87359085999999997</v>
      </c>
      <c r="H5017">
        <f>IF('Input and Summary Results'!$J$4="yes",'Data Transformation'!F5017,'Data Transformation'!D5017)</f>
        <v>5.8904629999999999E-2</v>
      </c>
      <c r="I5017">
        <f t="shared" si="265"/>
        <v>290</v>
      </c>
    </row>
    <row r="5018" spans="2:9" x14ac:dyDescent="0.25">
      <c r="B5018">
        <f>IF('Input and Summary Results'!D4600=0,FALSE,'Input and Summary Results'!$B4600)</f>
        <v>290</v>
      </c>
      <c r="C5018">
        <f>IF(OR(B5018=0,'Input and Summary Results'!D4600=0,'Input and Summary Results'!D4600=""),FALSE,'Input and Summary Results'!$D4600)</f>
        <v>0.98316225000000002</v>
      </c>
      <c r="D5018">
        <f>IF(OR(B5018=0,'Input and Summary Results'!E4600=0),FALSE,'Input and Summary Results'!$E4600)</f>
        <v>5.3001359999999997E-2</v>
      </c>
      <c r="E5018">
        <f t="shared" si="263"/>
        <v>-7.3748051942588095E-3</v>
      </c>
      <c r="F5018">
        <f t="shared" si="264"/>
        <v>2.3396535251429759E-2</v>
      </c>
      <c r="G5018">
        <f>IF('Input and Summary Results'!$J$4="yes",IF(C5018=FALSE,FALSE,IF('Data Transformation'!E5018&lt;$R$10,E5018,$R$10)),IF(C5018=FALSE,FALSE,IF(C5018&lt;$R$10,C5018,$R$10)))</f>
        <v>0.98316225000000002</v>
      </c>
      <c r="H5018">
        <f>IF('Input and Summary Results'!$J$4="yes",'Data Transformation'!F5018,'Data Transformation'!D5018)</f>
        <v>5.3001359999999997E-2</v>
      </c>
      <c r="I5018">
        <f t="shared" si="265"/>
        <v>290</v>
      </c>
    </row>
    <row r="5019" spans="2:9" x14ac:dyDescent="0.25">
      <c r="B5019">
        <f>IF('Input and Summary Results'!D4601=0,FALSE,'Input and Summary Results'!$B4601)</f>
        <v>290</v>
      </c>
      <c r="C5019">
        <f>IF(OR(B5019=0,'Input and Summary Results'!D4601=0,'Input and Summary Results'!D4601=""),FALSE,'Input and Summary Results'!$D4601)</f>
        <v>0.99074631999999996</v>
      </c>
      <c r="D5019">
        <f>IF(OR(B5019=0,'Input and Summary Results'!E4601=0),FALSE,'Input and Summary Results'!$E4601)</f>
        <v>5.6999300000000003E-2</v>
      </c>
      <c r="E5019">
        <f t="shared" si="263"/>
        <v>-4.0375321218692212E-3</v>
      </c>
      <c r="F5019">
        <f t="shared" si="264"/>
        <v>2.4968749013370047E-2</v>
      </c>
      <c r="G5019">
        <f>IF('Input and Summary Results'!$J$4="yes",IF(C5019=FALSE,FALSE,IF('Data Transformation'!E5019&lt;$R$10,E5019,$R$10)),IF(C5019=FALSE,FALSE,IF(C5019&lt;$R$10,C5019,$R$10)))</f>
        <v>0.99074631999999996</v>
      </c>
      <c r="H5019">
        <f>IF('Input and Summary Results'!$J$4="yes",'Data Transformation'!F5019,'Data Transformation'!D5019)</f>
        <v>5.6999300000000003E-2</v>
      </c>
      <c r="I5019">
        <f t="shared" si="265"/>
        <v>290</v>
      </c>
    </row>
    <row r="5020" spans="2:9" x14ac:dyDescent="0.25">
      <c r="B5020">
        <f>IF('Input and Summary Results'!D4602=0,FALSE,'Input and Summary Results'!$B4602)</f>
        <v>290</v>
      </c>
      <c r="C5020">
        <f>IF(OR(B5020=0,'Input and Summary Results'!D4602=0,'Input and Summary Results'!D4602=""),FALSE,'Input and Summary Results'!$D4602)</f>
        <v>0.99741281999999998</v>
      </c>
      <c r="D5020">
        <f>IF(OR(B5020=0,'Input and Summary Results'!E4602=0),FALSE,'Input and Summary Results'!$E4602)</f>
        <v>5.4218120000000002E-2</v>
      </c>
      <c r="E5020">
        <f t="shared" si="263"/>
        <v>-1.1250539846333362E-3</v>
      </c>
      <c r="F5020">
        <f t="shared" si="264"/>
        <v>2.3591700054547124E-2</v>
      </c>
      <c r="G5020">
        <f>IF('Input and Summary Results'!$J$4="yes",IF(C5020=FALSE,FALSE,IF('Data Transformation'!E5020&lt;$R$10,E5020,$R$10)),IF(C5020=FALSE,FALSE,IF(C5020&lt;$R$10,C5020,$R$10)))</f>
        <v>0.99741281999999998</v>
      </c>
      <c r="H5020">
        <f>IF('Input and Summary Results'!$J$4="yes",'Data Transformation'!F5020,'Data Transformation'!D5020)</f>
        <v>5.4218120000000002E-2</v>
      </c>
      <c r="I5020">
        <f t="shared" si="265"/>
        <v>290</v>
      </c>
    </row>
    <row r="5021" spans="2:9" x14ac:dyDescent="0.25">
      <c r="B5021">
        <f>IF('Input and Summary Results'!D4603=0,FALSE,'Input and Summary Results'!$B4603)</f>
        <v>290</v>
      </c>
      <c r="C5021">
        <f>IF(OR(B5021=0,'Input and Summary Results'!D4603=0,'Input and Summary Results'!D4603=""),FALSE,'Input and Summary Results'!$D4603)</f>
        <v>1.02760797</v>
      </c>
      <c r="D5021">
        <f>IF(OR(B5021=0,'Input and Summary Results'!E4603=0),FALSE,'Input and Summary Results'!$E4603)</f>
        <v>7.5580060000000004E-2</v>
      </c>
      <c r="E5021">
        <f t="shared" si="263"/>
        <v>1.182746394152337E-2</v>
      </c>
      <c r="F5021">
        <f t="shared" si="264"/>
        <v>3.1920486214212604E-2</v>
      </c>
      <c r="G5021">
        <f>IF('Input and Summary Results'!$J$4="yes",IF(C5021=FALSE,FALSE,IF('Data Transformation'!E5021&lt;$R$10,E5021,$R$10)),IF(C5021=FALSE,FALSE,IF(C5021&lt;$R$10,C5021,$R$10)))</f>
        <v>1.02760797</v>
      </c>
      <c r="H5021">
        <f>IF('Input and Summary Results'!$J$4="yes",'Data Transformation'!F5021,'Data Transformation'!D5021)</f>
        <v>7.5580060000000004E-2</v>
      </c>
      <c r="I5021">
        <f t="shared" si="265"/>
        <v>290</v>
      </c>
    </row>
    <row r="5022" spans="2:9" x14ac:dyDescent="0.25">
      <c r="B5022">
        <f>IF('Input and Summary Results'!D4604=0,FALSE,'Input and Summary Results'!$B4604)</f>
        <v>290</v>
      </c>
      <c r="C5022">
        <f>IF(OR(B5022=0,'Input and Summary Results'!D4604=0,'Input and Summary Results'!D4604=""),FALSE,'Input and Summary Results'!$D4604)</f>
        <v>1.10604952</v>
      </c>
      <c r="D5022">
        <f>IF(OR(B5022=0,'Input and Summary Results'!E4604=0),FALSE,'Input and Summary Results'!$E4604)</f>
        <v>6.8493319999999996E-2</v>
      </c>
      <c r="E5022">
        <f t="shared" si="263"/>
        <v>4.3774571617230945E-2</v>
      </c>
      <c r="F5022">
        <f t="shared" si="264"/>
        <v>2.6875922228147612E-2</v>
      </c>
      <c r="G5022">
        <f>IF('Input and Summary Results'!$J$4="yes",IF(C5022=FALSE,FALSE,IF('Data Transformation'!E5022&lt;$R$10,E5022,$R$10)),IF(C5022=FALSE,FALSE,IF(C5022&lt;$R$10,C5022,$R$10)))</f>
        <v>1.10604952</v>
      </c>
      <c r="H5022">
        <f>IF('Input and Summary Results'!$J$4="yes",'Data Transformation'!F5022,'Data Transformation'!D5022)</f>
        <v>6.8493319999999996E-2</v>
      </c>
      <c r="I5022">
        <f t="shared" si="265"/>
        <v>290</v>
      </c>
    </row>
    <row r="5023" spans="2:9" x14ac:dyDescent="0.25">
      <c r="B5023">
        <f>IF('Input and Summary Results'!D4605=0,FALSE,'Input and Summary Results'!$B4605)</f>
        <v>290</v>
      </c>
      <c r="C5023">
        <f>IF(OR(B5023=0,'Input and Summary Results'!D4605=0,'Input and Summary Results'!D4605=""),FALSE,'Input and Summary Results'!$D4605)</f>
        <v>1.1196368400000001</v>
      </c>
      <c r="D5023">
        <f>IF(OR(B5023=0,'Input and Summary Results'!E4605=0),FALSE,'Input and Summary Results'!$E4605)</f>
        <v>7.1697910000000004E-2</v>
      </c>
      <c r="E5023">
        <f t="shared" si="263"/>
        <v>4.9077179849047942E-2</v>
      </c>
      <c r="F5023">
        <f t="shared" si="264"/>
        <v>2.7791951665327483E-2</v>
      </c>
      <c r="G5023">
        <f>IF('Input and Summary Results'!$J$4="yes",IF(C5023=FALSE,FALSE,IF('Data Transformation'!E5023&lt;$R$10,E5023,$R$10)),IF(C5023=FALSE,FALSE,IF(C5023&lt;$R$10,C5023,$R$10)))</f>
        <v>1.1196368400000001</v>
      </c>
      <c r="H5023">
        <f>IF('Input and Summary Results'!$J$4="yes",'Data Transformation'!F5023,'Data Transformation'!D5023)</f>
        <v>7.1697910000000004E-2</v>
      </c>
      <c r="I5023">
        <f t="shared" si="265"/>
        <v>290</v>
      </c>
    </row>
    <row r="5024" spans="2:9" x14ac:dyDescent="0.25">
      <c r="B5024">
        <f>IF('Input and Summary Results'!D4606=0,FALSE,'Input and Summary Results'!$B4606)</f>
        <v>290</v>
      </c>
      <c r="C5024">
        <f>IF(OR(B5024=0,'Input and Summary Results'!D4606=0,'Input and Summary Results'!D4606=""),FALSE,'Input and Summary Results'!$D4606)</f>
        <v>1.1332872300000001</v>
      </c>
      <c r="D5024">
        <f>IF(OR(B5024=0,'Input and Summary Results'!E4606=0),FALSE,'Input and Summary Results'!$E4606)</f>
        <v>5.6709469999999998E-2</v>
      </c>
      <c r="E5024">
        <f t="shared" si="263"/>
        <v>5.4339995119188078E-2</v>
      </c>
      <c r="F5024">
        <f t="shared" si="264"/>
        <v>2.1717274604779582E-2</v>
      </c>
      <c r="G5024">
        <f>IF('Input and Summary Results'!$J$4="yes",IF(C5024=FALSE,FALSE,IF('Data Transformation'!E5024&lt;$R$10,E5024,$R$10)),IF(C5024=FALSE,FALSE,IF(C5024&lt;$R$10,C5024,$R$10)))</f>
        <v>1.1332872300000001</v>
      </c>
      <c r="H5024">
        <f>IF('Input and Summary Results'!$J$4="yes",'Data Transformation'!F5024,'Data Transformation'!D5024)</f>
        <v>5.6709469999999998E-2</v>
      </c>
      <c r="I5024">
        <f t="shared" si="265"/>
        <v>290</v>
      </c>
    </row>
    <row r="5025" spans="2:9" x14ac:dyDescent="0.25">
      <c r="B5025">
        <f>IF('Input and Summary Results'!D4607=0,FALSE,'Input and Summary Results'!$B4607)</f>
        <v>290</v>
      </c>
      <c r="C5025">
        <f>IF(OR(B5025=0,'Input and Summary Results'!D4607=0,'Input and Summary Results'!D4607=""),FALSE,'Input and Summary Results'!$D4607)</f>
        <v>1.1589394099999999</v>
      </c>
      <c r="D5025">
        <f>IF(OR(B5025=0,'Input and Summary Results'!E4607=0),FALSE,'Input and Summary Results'!$E4607)</f>
        <v>5.9555740000000003E-2</v>
      </c>
      <c r="E5025">
        <f t="shared" si="263"/>
        <v>6.4060731398885601E-2</v>
      </c>
      <c r="F5025">
        <f t="shared" si="264"/>
        <v>2.230245251561512E-2</v>
      </c>
      <c r="G5025">
        <f>IF('Input and Summary Results'!$J$4="yes",IF(C5025=FALSE,FALSE,IF('Data Transformation'!E5025&lt;$R$10,E5025,$R$10)),IF(C5025=FALSE,FALSE,IF(C5025&lt;$R$10,C5025,$R$10)))</f>
        <v>1.1589394099999999</v>
      </c>
      <c r="H5025">
        <f>IF('Input and Summary Results'!$J$4="yes",'Data Transformation'!F5025,'Data Transformation'!D5025)</f>
        <v>5.9555740000000003E-2</v>
      </c>
      <c r="I5025">
        <f t="shared" si="265"/>
        <v>290</v>
      </c>
    </row>
    <row r="5026" spans="2:9" x14ac:dyDescent="0.25">
      <c r="B5026">
        <f>IF('Input and Summary Results'!D4608=0,FALSE,'Input and Summary Results'!$B4608)</f>
        <v>290</v>
      </c>
      <c r="C5026">
        <f>IF(OR(B5026=0,'Input and Summary Results'!D4608=0,'Input and Summary Results'!D4608=""),FALSE,'Input and Summary Results'!$D4608)</f>
        <v>1.19833616</v>
      </c>
      <c r="D5026">
        <f>IF(OR(B5026=0,'Input and Summary Results'!E4608=0),FALSE,'Input and Summary Results'!$E4608)</f>
        <v>8.8842279999999996E-2</v>
      </c>
      <c r="E5026">
        <f t="shared" si="263"/>
        <v>7.8578664425626443E-2</v>
      </c>
      <c r="F5026">
        <f t="shared" si="264"/>
        <v>3.2175904230412271E-2</v>
      </c>
      <c r="G5026">
        <f>IF('Input and Summary Results'!$J$4="yes",IF(C5026=FALSE,FALSE,IF('Data Transformation'!E5026&lt;$R$10,E5026,$R$10)),IF(C5026=FALSE,FALSE,IF(C5026&lt;$R$10,C5026,$R$10)))</f>
        <v>1.19833616</v>
      </c>
      <c r="H5026">
        <f>IF('Input and Summary Results'!$J$4="yes",'Data Transformation'!F5026,'Data Transformation'!D5026)</f>
        <v>8.8842279999999996E-2</v>
      </c>
      <c r="I5026">
        <f t="shared" si="265"/>
        <v>290</v>
      </c>
    </row>
    <row r="5027" spans="2:9" x14ac:dyDescent="0.25">
      <c r="B5027">
        <f>IF('Input and Summary Results'!D4609=0,FALSE,'Input and Summary Results'!$B4609)</f>
        <v>291</v>
      </c>
      <c r="C5027">
        <f>IF(OR(B5027=0,'Input and Summary Results'!D4609=0,'Input and Summary Results'!D4609=""),FALSE,'Input and Summary Results'!$D4609)</f>
        <v>-7.3886800000000002E-2</v>
      </c>
      <c r="D5027">
        <f>IF(OR(B5027=0,'Input and Summary Results'!E4609=0),FALSE,'Input and Summary Results'!$E4609)</f>
        <v>5.7374420000000002E-2</v>
      </c>
      <c r="E5027" t="e">
        <f t="shared" si="263"/>
        <v>#NUM!</v>
      </c>
      <c r="F5027">
        <f t="shared" si="264"/>
        <v>-0.33700875230758404</v>
      </c>
      <c r="G5027">
        <f>IF('Input and Summary Results'!$J$4="yes",IF(C5027=FALSE,FALSE,IF('Data Transformation'!E5027&lt;$R$10,E5027,$R$10)),IF(C5027=FALSE,FALSE,IF(C5027&lt;$R$10,C5027,$R$10)))</f>
        <v>-7.3886800000000002E-2</v>
      </c>
      <c r="H5027">
        <f>IF('Input and Summary Results'!$J$4="yes",'Data Transformation'!F5027,'Data Transformation'!D5027)</f>
        <v>5.7374420000000002E-2</v>
      </c>
      <c r="I5027">
        <f t="shared" si="265"/>
        <v>291</v>
      </c>
    </row>
    <row r="5028" spans="2:9" x14ac:dyDescent="0.25">
      <c r="B5028">
        <f>IF('Input and Summary Results'!D4610=0,FALSE,'Input and Summary Results'!$B4610)</f>
        <v>291</v>
      </c>
      <c r="C5028">
        <f>IF(OR(B5028=0,'Input and Summary Results'!D4610=0,'Input and Summary Results'!D4610=""),FALSE,'Input and Summary Results'!$D4610)</f>
        <v>0.51283148999999995</v>
      </c>
      <c r="D5028">
        <f>IF(OR(B5028=0,'Input and Summary Results'!E4610=0),FALSE,'Input and Summary Results'!$E4610)</f>
        <v>8.7854570000000007E-2</v>
      </c>
      <c r="E5028">
        <f t="shared" si="263"/>
        <v>-0.29002531517148011</v>
      </c>
      <c r="F5028">
        <f t="shared" si="264"/>
        <v>7.4349731097831009E-2</v>
      </c>
      <c r="G5028">
        <f>IF('Input and Summary Results'!$J$4="yes",IF(C5028=FALSE,FALSE,IF('Data Transformation'!E5028&lt;$R$10,E5028,$R$10)),IF(C5028=FALSE,FALSE,IF(C5028&lt;$R$10,C5028,$R$10)))</f>
        <v>0.51283148999999995</v>
      </c>
      <c r="H5028">
        <f>IF('Input and Summary Results'!$J$4="yes",'Data Transformation'!F5028,'Data Transformation'!D5028)</f>
        <v>8.7854570000000007E-2</v>
      </c>
      <c r="I5028">
        <f t="shared" si="265"/>
        <v>291</v>
      </c>
    </row>
    <row r="5029" spans="2:9" x14ac:dyDescent="0.25">
      <c r="B5029">
        <f>IF('Input and Summary Results'!D4611=0,FALSE,'Input and Summary Results'!$B4611)</f>
        <v>291</v>
      </c>
      <c r="C5029">
        <f>IF(OR(B5029=0,'Input and Summary Results'!D4611=0,'Input and Summary Results'!D4611=""),FALSE,'Input and Summary Results'!$D4611)</f>
        <v>0.66870704999999997</v>
      </c>
      <c r="D5029">
        <f>IF(OR(B5029=0,'Input and Summary Results'!E4611=0),FALSE,'Input and Summary Results'!$E4611)</f>
        <v>6.4253099999999994E-2</v>
      </c>
      <c r="E5029">
        <f t="shared" si="263"/>
        <v>-0.17476409812512211</v>
      </c>
      <c r="F5029">
        <f t="shared" si="264"/>
        <v>4.1701138637614182E-2</v>
      </c>
      <c r="G5029">
        <f>IF('Input and Summary Results'!$J$4="yes",IF(C5029=FALSE,FALSE,IF('Data Transformation'!E5029&lt;$R$10,E5029,$R$10)),IF(C5029=FALSE,FALSE,IF(C5029&lt;$R$10,C5029,$R$10)))</f>
        <v>0.66870704999999997</v>
      </c>
      <c r="H5029">
        <f>IF('Input and Summary Results'!$J$4="yes",'Data Transformation'!F5029,'Data Transformation'!D5029)</f>
        <v>6.4253099999999994E-2</v>
      </c>
      <c r="I5029">
        <f t="shared" si="265"/>
        <v>291</v>
      </c>
    </row>
    <row r="5030" spans="2:9" x14ac:dyDescent="0.25">
      <c r="B5030">
        <f>IF('Input and Summary Results'!D4612=0,FALSE,'Input and Summary Results'!$B4612)</f>
        <v>291</v>
      </c>
      <c r="C5030">
        <f>IF(OR(B5030=0,'Input and Summary Results'!D4612=0,'Input and Summary Results'!D4612=""),FALSE,'Input and Summary Results'!$D4612)</f>
        <v>0.6945365</v>
      </c>
      <c r="D5030">
        <f>IF(OR(B5030=0,'Input and Summary Results'!E4612=0),FALSE,'Input and Summary Results'!$E4612)</f>
        <v>4.4699200000000001E-2</v>
      </c>
      <c r="E5030">
        <f t="shared" si="263"/>
        <v>-0.15830492583413605</v>
      </c>
      <c r="F5030">
        <f t="shared" si="264"/>
        <v>2.7931509431109815E-2</v>
      </c>
      <c r="G5030">
        <f>IF('Input and Summary Results'!$J$4="yes",IF(C5030=FALSE,FALSE,IF('Data Transformation'!E5030&lt;$R$10,E5030,$R$10)),IF(C5030=FALSE,FALSE,IF(C5030&lt;$R$10,C5030,$R$10)))</f>
        <v>0.6945365</v>
      </c>
      <c r="H5030">
        <f>IF('Input and Summary Results'!$J$4="yes",'Data Transformation'!F5030,'Data Transformation'!D5030)</f>
        <v>4.4699200000000001E-2</v>
      </c>
      <c r="I5030">
        <f t="shared" si="265"/>
        <v>291</v>
      </c>
    </row>
    <row r="5031" spans="2:9" x14ac:dyDescent="0.25">
      <c r="B5031">
        <f>IF('Input and Summary Results'!D4613=0,FALSE,'Input and Summary Results'!$B4613)</f>
        <v>291</v>
      </c>
      <c r="C5031">
        <f>IF(OR(B5031=0,'Input and Summary Results'!D4613=0,'Input and Summary Results'!D4613=""),FALSE,'Input and Summary Results'!$D4613)</f>
        <v>0.70166220999999995</v>
      </c>
      <c r="D5031">
        <f>IF(OR(B5031=0,'Input and Summary Results'!E4613=0),FALSE,'Input and Summary Results'!$E4613)</f>
        <v>8.4168480000000004E-2</v>
      </c>
      <c r="E5031">
        <f t="shared" si="263"/>
        <v>-0.15387191299722158</v>
      </c>
      <c r="F5031">
        <f t="shared" si="264"/>
        <v>5.2060834685681602E-2</v>
      </c>
      <c r="G5031">
        <f>IF('Input and Summary Results'!$J$4="yes",IF(C5031=FALSE,FALSE,IF('Data Transformation'!E5031&lt;$R$10,E5031,$R$10)),IF(C5031=FALSE,FALSE,IF(C5031&lt;$R$10,C5031,$R$10)))</f>
        <v>0.70166220999999995</v>
      </c>
      <c r="H5031">
        <f>IF('Input and Summary Results'!$J$4="yes",'Data Transformation'!F5031,'Data Transformation'!D5031)</f>
        <v>8.4168480000000004E-2</v>
      </c>
      <c r="I5031">
        <f t="shared" si="265"/>
        <v>291</v>
      </c>
    </row>
    <row r="5032" spans="2:9" x14ac:dyDescent="0.25">
      <c r="B5032">
        <f>IF('Input and Summary Results'!D4614=0,FALSE,'Input and Summary Results'!$B4614)</f>
        <v>291</v>
      </c>
      <c r="C5032">
        <f>IF(OR(B5032=0,'Input and Summary Results'!D4614=0,'Input and Summary Results'!D4614=""),FALSE,'Input and Summary Results'!$D4614)</f>
        <v>0.70973158999999997</v>
      </c>
      <c r="D5032">
        <f>IF(OR(B5032=0,'Input and Summary Results'!E4614=0),FALSE,'Input and Summary Results'!$E4614)</f>
        <v>3.0462300000000001E-2</v>
      </c>
      <c r="E5032">
        <f t="shared" si="263"/>
        <v>-0.14890586398718209</v>
      </c>
      <c r="F5032">
        <f t="shared" si="264"/>
        <v>1.8627659225369977E-2</v>
      </c>
      <c r="G5032">
        <f>IF('Input and Summary Results'!$J$4="yes",IF(C5032=FALSE,FALSE,IF('Data Transformation'!E5032&lt;$R$10,E5032,$R$10)),IF(C5032=FALSE,FALSE,IF(C5032&lt;$R$10,C5032,$R$10)))</f>
        <v>0.70973158999999997</v>
      </c>
      <c r="H5032">
        <f>IF('Input and Summary Results'!$J$4="yes",'Data Transformation'!F5032,'Data Transformation'!D5032)</f>
        <v>3.0462300000000001E-2</v>
      </c>
      <c r="I5032">
        <f t="shared" si="265"/>
        <v>291</v>
      </c>
    </row>
    <row r="5033" spans="2:9" x14ac:dyDescent="0.25">
      <c r="B5033">
        <f>IF('Input and Summary Results'!D4615=0,FALSE,'Input and Summary Results'!$B4615)</f>
        <v>291</v>
      </c>
      <c r="C5033">
        <f>IF(OR(B5033=0,'Input and Summary Results'!D4615=0,'Input and Summary Results'!D4615=""),FALSE,'Input and Summary Results'!$D4615)</f>
        <v>0.72316687000000002</v>
      </c>
      <c r="D5033">
        <f>IF(OR(B5033=0,'Input and Summary Results'!E4615=0),FALSE,'Input and Summary Results'!$E4615)</f>
        <v>5.3337950000000002E-2</v>
      </c>
      <c r="E5033">
        <f t="shared" si="263"/>
        <v>-0.1407614781435321</v>
      </c>
      <c r="F5033">
        <f t="shared" si="264"/>
        <v>3.2010136609272488E-2</v>
      </c>
      <c r="G5033">
        <f>IF('Input and Summary Results'!$J$4="yes",IF(C5033=FALSE,FALSE,IF('Data Transformation'!E5033&lt;$R$10,E5033,$R$10)),IF(C5033=FALSE,FALSE,IF(C5033&lt;$R$10,C5033,$R$10)))</f>
        <v>0.72316687000000002</v>
      </c>
      <c r="H5033">
        <f>IF('Input and Summary Results'!$J$4="yes",'Data Transformation'!F5033,'Data Transformation'!D5033)</f>
        <v>5.3337950000000002E-2</v>
      </c>
      <c r="I5033">
        <f t="shared" si="265"/>
        <v>291</v>
      </c>
    </row>
    <row r="5034" spans="2:9" x14ac:dyDescent="0.25">
      <c r="B5034">
        <f>IF('Input and Summary Results'!D4616=0,FALSE,'Input and Summary Results'!$B4616)</f>
        <v>291</v>
      </c>
      <c r="C5034">
        <f>IF(OR(B5034=0,'Input and Summary Results'!D4616=0,'Input and Summary Results'!D4616=""),FALSE,'Input and Summary Results'!$D4616)</f>
        <v>0.77584180999999997</v>
      </c>
      <c r="D5034">
        <f>IF(OR(B5034=0,'Input and Summary Results'!E4616=0),FALSE,'Input and Summary Results'!$E4616)</f>
        <v>4.1318859999999999E-2</v>
      </c>
      <c r="E5034">
        <f t="shared" ref="E5034:E5097" si="266">IF(C5034=FALSE,FALSE,LOG10(C5034))</f>
        <v>-0.11022682004014177</v>
      </c>
      <c r="F5034">
        <f t="shared" ref="F5034:F5097" si="267">IF(D5034=FALSE, FALSE,0.434*D5034/C5034)</f>
        <v>2.3113455615391496E-2</v>
      </c>
      <c r="G5034">
        <f>IF('Input and Summary Results'!$J$4="yes",IF(C5034=FALSE,FALSE,IF('Data Transformation'!E5034&lt;$R$10,E5034,$R$10)),IF(C5034=FALSE,FALSE,IF(C5034&lt;$R$10,C5034,$R$10)))</f>
        <v>0.77584180999999997</v>
      </c>
      <c r="H5034">
        <f>IF('Input and Summary Results'!$J$4="yes",'Data Transformation'!F5034,'Data Transformation'!D5034)</f>
        <v>4.1318859999999999E-2</v>
      </c>
      <c r="I5034">
        <f t="shared" si="265"/>
        <v>291</v>
      </c>
    </row>
    <row r="5035" spans="2:9" x14ac:dyDescent="0.25">
      <c r="B5035">
        <f>IF('Input and Summary Results'!D4617=0,FALSE,'Input and Summary Results'!$B4617)</f>
        <v>291</v>
      </c>
      <c r="C5035">
        <f>IF(OR(B5035=0,'Input and Summary Results'!D4617=0,'Input and Summary Results'!D4617=""),FALSE,'Input and Summary Results'!$D4617)</f>
        <v>0.79109134000000003</v>
      </c>
      <c r="D5035">
        <f>IF(OR(B5035=0,'Input and Summary Results'!E4617=0),FALSE,'Input and Summary Results'!$E4617)</f>
        <v>5.641471E-2</v>
      </c>
      <c r="E5035">
        <f t="shared" si="266"/>
        <v>-0.10177336964035892</v>
      </c>
      <c r="F5035">
        <f t="shared" si="267"/>
        <v>3.0949629836676002E-2</v>
      </c>
      <c r="G5035">
        <f>IF('Input and Summary Results'!$J$4="yes",IF(C5035=FALSE,FALSE,IF('Data Transformation'!E5035&lt;$R$10,E5035,$R$10)),IF(C5035=FALSE,FALSE,IF(C5035&lt;$R$10,C5035,$R$10)))</f>
        <v>0.79109134000000003</v>
      </c>
      <c r="H5035">
        <f>IF('Input and Summary Results'!$J$4="yes",'Data Transformation'!F5035,'Data Transformation'!D5035)</f>
        <v>5.641471E-2</v>
      </c>
      <c r="I5035">
        <f t="shared" si="265"/>
        <v>291</v>
      </c>
    </row>
    <row r="5036" spans="2:9" x14ac:dyDescent="0.25">
      <c r="B5036">
        <f>IF('Input and Summary Results'!D4618=0,FALSE,'Input and Summary Results'!$B4618)</f>
        <v>291</v>
      </c>
      <c r="C5036">
        <f>IF(OR(B5036=0,'Input and Summary Results'!D4618=0,'Input and Summary Results'!D4618=""),FALSE,'Input and Summary Results'!$D4618)</f>
        <v>0.79115504000000003</v>
      </c>
      <c r="D5036">
        <f>IF(OR(B5036=0,'Input and Summary Results'!E4618=0),FALSE,'Input and Summary Results'!$E4618)</f>
        <v>6.1604470000000001E-2</v>
      </c>
      <c r="E5036">
        <f t="shared" si="266"/>
        <v>-0.10173840092895989</v>
      </c>
      <c r="F5036">
        <f t="shared" si="267"/>
        <v>3.3794058848440119E-2</v>
      </c>
      <c r="G5036">
        <f>IF('Input and Summary Results'!$J$4="yes",IF(C5036=FALSE,FALSE,IF('Data Transformation'!E5036&lt;$R$10,E5036,$R$10)),IF(C5036=FALSE,FALSE,IF(C5036&lt;$R$10,C5036,$R$10)))</f>
        <v>0.79115504000000003</v>
      </c>
      <c r="H5036">
        <f>IF('Input and Summary Results'!$J$4="yes",'Data Transformation'!F5036,'Data Transformation'!D5036)</f>
        <v>6.1604470000000001E-2</v>
      </c>
      <c r="I5036">
        <f t="shared" si="265"/>
        <v>291</v>
      </c>
    </row>
    <row r="5037" spans="2:9" x14ac:dyDescent="0.25">
      <c r="B5037">
        <f>IF('Input and Summary Results'!D4619=0,FALSE,'Input and Summary Results'!$B4619)</f>
        <v>291</v>
      </c>
      <c r="C5037">
        <f>IF(OR(B5037=0,'Input and Summary Results'!D4619=0,'Input and Summary Results'!D4619=""),FALSE,'Input and Summary Results'!$D4619)</f>
        <v>0.81484445999999999</v>
      </c>
      <c r="D5037">
        <f>IF(OR(B5037=0,'Input and Summary Results'!E4619=0),FALSE,'Input and Summary Results'!$E4619)</f>
        <v>6.2444470000000002E-2</v>
      </c>
      <c r="E5037">
        <f t="shared" si="266"/>
        <v>-8.8925282806521386E-2</v>
      </c>
      <c r="F5037">
        <f t="shared" si="267"/>
        <v>3.3258985377405646E-2</v>
      </c>
      <c r="G5037">
        <f>IF('Input and Summary Results'!$J$4="yes",IF(C5037=FALSE,FALSE,IF('Data Transformation'!E5037&lt;$R$10,E5037,$R$10)),IF(C5037=FALSE,FALSE,IF(C5037&lt;$R$10,C5037,$R$10)))</f>
        <v>0.81484445999999999</v>
      </c>
      <c r="H5037">
        <f>IF('Input and Summary Results'!$J$4="yes",'Data Transformation'!F5037,'Data Transformation'!D5037)</f>
        <v>6.2444470000000002E-2</v>
      </c>
      <c r="I5037">
        <f t="shared" si="265"/>
        <v>291</v>
      </c>
    </row>
    <row r="5038" spans="2:9" x14ac:dyDescent="0.25">
      <c r="B5038">
        <f>IF('Input and Summary Results'!D4620=0,FALSE,'Input and Summary Results'!$B4620)</f>
        <v>291</v>
      </c>
      <c r="C5038">
        <f>IF(OR(B5038=0,'Input and Summary Results'!D4620=0,'Input and Summary Results'!D4620=""),FALSE,'Input and Summary Results'!$D4620)</f>
        <v>0.82618561000000001</v>
      </c>
      <c r="D5038">
        <f>IF(OR(B5038=0,'Input and Summary Results'!E4620=0),FALSE,'Input and Summary Results'!$E4620)</f>
        <v>5.583072E-2</v>
      </c>
      <c r="E5038">
        <f t="shared" si="266"/>
        <v>-8.2922373571511179E-2</v>
      </c>
      <c r="F5038">
        <f t="shared" si="267"/>
        <v>2.932819476243359E-2</v>
      </c>
      <c r="G5038">
        <f>IF('Input and Summary Results'!$J$4="yes",IF(C5038=FALSE,FALSE,IF('Data Transformation'!E5038&lt;$R$10,E5038,$R$10)),IF(C5038=FALSE,FALSE,IF(C5038&lt;$R$10,C5038,$R$10)))</f>
        <v>0.82618561000000001</v>
      </c>
      <c r="H5038">
        <f>IF('Input and Summary Results'!$J$4="yes",'Data Transformation'!F5038,'Data Transformation'!D5038)</f>
        <v>5.583072E-2</v>
      </c>
      <c r="I5038">
        <f t="shared" si="265"/>
        <v>291</v>
      </c>
    </row>
    <row r="5039" spans="2:9" x14ac:dyDescent="0.25">
      <c r="B5039">
        <f>IF('Input and Summary Results'!D4621=0,FALSE,'Input and Summary Results'!$B4621)</f>
        <v>291</v>
      </c>
      <c r="C5039">
        <f>IF(OR(B5039=0,'Input and Summary Results'!D4621=0,'Input and Summary Results'!D4621=""),FALSE,'Input and Summary Results'!$D4621)</f>
        <v>0.86308488999999999</v>
      </c>
      <c r="D5039">
        <f>IF(OR(B5039=0,'Input and Summary Results'!E4621=0),FALSE,'Input and Summary Results'!$E4621)</f>
        <v>6.520637E-2</v>
      </c>
      <c r="E5039">
        <f t="shared" si="266"/>
        <v>-6.3946486503281427E-2</v>
      </c>
      <c r="F5039">
        <f t="shared" si="267"/>
        <v>3.2788854153152885E-2</v>
      </c>
      <c r="G5039">
        <f>IF('Input and Summary Results'!$J$4="yes",IF(C5039=FALSE,FALSE,IF('Data Transformation'!E5039&lt;$R$10,E5039,$R$10)),IF(C5039=FALSE,FALSE,IF(C5039&lt;$R$10,C5039,$R$10)))</f>
        <v>0.86308488999999999</v>
      </c>
      <c r="H5039">
        <f>IF('Input and Summary Results'!$J$4="yes",'Data Transformation'!F5039,'Data Transformation'!D5039)</f>
        <v>6.520637E-2</v>
      </c>
      <c r="I5039">
        <f t="shared" si="265"/>
        <v>291</v>
      </c>
    </row>
    <row r="5040" spans="2:9" x14ac:dyDescent="0.25">
      <c r="B5040">
        <f>IF('Input and Summary Results'!D4622=0,FALSE,'Input and Summary Results'!$B4622)</f>
        <v>291</v>
      </c>
      <c r="C5040">
        <f>IF(OR(B5040=0,'Input and Summary Results'!D4622=0,'Input and Summary Results'!D4622=""),FALSE,'Input and Summary Results'!$D4622)</f>
        <v>0.94829735999999998</v>
      </c>
      <c r="D5040">
        <f>IF(OR(B5040=0,'Input and Summary Results'!E4622=0),FALSE,'Input and Summary Results'!$E4622)</f>
        <v>4.4937489999999997E-2</v>
      </c>
      <c r="E5040">
        <f t="shared" si="266"/>
        <v>-2.3055458487502727E-2</v>
      </c>
      <c r="F5040">
        <f t="shared" si="267"/>
        <v>2.056619735817887E-2</v>
      </c>
      <c r="G5040">
        <f>IF('Input and Summary Results'!$J$4="yes",IF(C5040=FALSE,FALSE,IF('Data Transformation'!E5040&lt;$R$10,E5040,$R$10)),IF(C5040=FALSE,FALSE,IF(C5040&lt;$R$10,C5040,$R$10)))</f>
        <v>0.94829735999999998</v>
      </c>
      <c r="H5040">
        <f>IF('Input and Summary Results'!$J$4="yes",'Data Transformation'!F5040,'Data Transformation'!D5040)</f>
        <v>4.4937489999999997E-2</v>
      </c>
      <c r="I5040">
        <f t="shared" si="265"/>
        <v>291</v>
      </c>
    </row>
    <row r="5041" spans="2:9" x14ac:dyDescent="0.25">
      <c r="B5041">
        <f>IF('Input and Summary Results'!D4623=0,FALSE,'Input and Summary Results'!$B4623)</f>
        <v>291</v>
      </c>
      <c r="C5041">
        <f>IF(OR(B5041=0,'Input and Summary Results'!D4623=0,'Input and Summary Results'!D4623=""),FALSE,'Input and Summary Results'!$D4623)</f>
        <v>1.04717455</v>
      </c>
      <c r="D5041">
        <f>IF(OR(B5041=0,'Input and Summary Results'!E4623=0),FALSE,'Input and Summary Results'!$E4623)</f>
        <v>5.8123069999999999E-2</v>
      </c>
      <c r="E5041">
        <f t="shared" si="266"/>
        <v>2.001907879778524E-2</v>
      </c>
      <c r="F5041">
        <f t="shared" si="267"/>
        <v>2.408902353480611E-2</v>
      </c>
      <c r="G5041">
        <f>IF('Input and Summary Results'!$J$4="yes",IF(C5041=FALSE,FALSE,IF('Data Transformation'!E5041&lt;$R$10,E5041,$R$10)),IF(C5041=FALSE,FALSE,IF(C5041&lt;$R$10,C5041,$R$10)))</f>
        <v>1.04717455</v>
      </c>
      <c r="H5041">
        <f>IF('Input and Summary Results'!$J$4="yes",'Data Transformation'!F5041,'Data Transformation'!D5041)</f>
        <v>5.8123069999999999E-2</v>
      </c>
      <c r="I5041">
        <f t="shared" si="265"/>
        <v>291</v>
      </c>
    </row>
    <row r="5042" spans="2:9" x14ac:dyDescent="0.25">
      <c r="B5042">
        <f>IF('Input and Summary Results'!D4624=0,FALSE,'Input and Summary Results'!$B4624)</f>
        <v>292</v>
      </c>
      <c r="C5042">
        <f>IF(OR(B5042=0,'Input and Summary Results'!D4624=0,'Input and Summary Results'!D4624=""),FALSE,'Input and Summary Results'!$D4624)</f>
        <v>0.72576744999999998</v>
      </c>
      <c r="D5042">
        <f>IF(OR(B5042=0,'Input and Summary Results'!E4624=0),FALSE,'Input and Summary Results'!$E4624)</f>
        <v>3.6897439999999997E-2</v>
      </c>
      <c r="E5042">
        <f t="shared" si="266"/>
        <v>-0.13920251340520726</v>
      </c>
      <c r="F5042">
        <f t="shared" si="267"/>
        <v>2.2064214866621534E-2</v>
      </c>
      <c r="G5042">
        <f>IF('Input and Summary Results'!$J$4="yes",IF(C5042=FALSE,FALSE,IF('Data Transformation'!E5042&lt;$R$10,E5042,$R$10)),IF(C5042=FALSE,FALSE,IF(C5042&lt;$R$10,C5042,$R$10)))</f>
        <v>0.72576744999999998</v>
      </c>
      <c r="H5042">
        <f>IF('Input and Summary Results'!$J$4="yes",'Data Transformation'!F5042,'Data Transformation'!D5042)</f>
        <v>3.6897439999999997E-2</v>
      </c>
      <c r="I5042">
        <f t="shared" si="265"/>
        <v>292</v>
      </c>
    </row>
    <row r="5043" spans="2:9" x14ac:dyDescent="0.25">
      <c r="B5043">
        <f>IF('Input and Summary Results'!D4625=0,FALSE,'Input and Summary Results'!$B4625)</f>
        <v>292</v>
      </c>
      <c r="C5043">
        <f>IF(OR(B5043=0,'Input and Summary Results'!D4625=0,'Input and Summary Results'!D4625=""),FALSE,'Input and Summary Results'!$D4625)</f>
        <v>0.74176960999999997</v>
      </c>
      <c r="D5043">
        <f>IF(OR(B5043=0,'Input and Summary Results'!E4625=0),FALSE,'Input and Summary Results'!$E4625)</f>
        <v>6.9136359999999994E-2</v>
      </c>
      <c r="E5043">
        <f t="shared" si="266"/>
        <v>-0.12973096351167396</v>
      </c>
      <c r="F5043">
        <f t="shared" si="267"/>
        <v>4.0450808223324218E-2</v>
      </c>
      <c r="G5043">
        <f>IF('Input and Summary Results'!$J$4="yes",IF(C5043=FALSE,FALSE,IF('Data Transformation'!E5043&lt;$R$10,E5043,$R$10)),IF(C5043=FALSE,FALSE,IF(C5043&lt;$R$10,C5043,$R$10)))</f>
        <v>0.74176960999999997</v>
      </c>
      <c r="H5043">
        <f>IF('Input and Summary Results'!$J$4="yes",'Data Transformation'!F5043,'Data Transformation'!D5043)</f>
        <v>6.9136359999999994E-2</v>
      </c>
      <c r="I5043">
        <f t="shared" si="265"/>
        <v>292</v>
      </c>
    </row>
    <row r="5044" spans="2:9" x14ac:dyDescent="0.25">
      <c r="B5044">
        <f>IF('Input and Summary Results'!D4626=0,FALSE,'Input and Summary Results'!$B4626)</f>
        <v>292</v>
      </c>
      <c r="C5044">
        <f>IF(OR(B5044=0,'Input and Summary Results'!D4626=0,'Input and Summary Results'!D4626=""),FALSE,'Input and Summary Results'!$D4626)</f>
        <v>0.74436318999999995</v>
      </c>
      <c r="D5044">
        <f>IF(OR(B5044=0,'Input and Summary Results'!E4626=0),FALSE,'Input and Summary Results'!$E4626)</f>
        <v>4.5513579999999998E-2</v>
      </c>
      <c r="E5044">
        <f t="shared" si="266"/>
        <v>-0.12821511159601123</v>
      </c>
      <c r="F5044">
        <f t="shared" si="267"/>
        <v>2.653663424705351E-2</v>
      </c>
      <c r="G5044">
        <f>IF('Input and Summary Results'!$J$4="yes",IF(C5044=FALSE,FALSE,IF('Data Transformation'!E5044&lt;$R$10,E5044,$R$10)),IF(C5044=FALSE,FALSE,IF(C5044&lt;$R$10,C5044,$R$10)))</f>
        <v>0.74436318999999995</v>
      </c>
      <c r="H5044">
        <f>IF('Input and Summary Results'!$J$4="yes",'Data Transformation'!F5044,'Data Transformation'!D5044)</f>
        <v>4.5513579999999998E-2</v>
      </c>
      <c r="I5044">
        <f t="shared" si="265"/>
        <v>292</v>
      </c>
    </row>
    <row r="5045" spans="2:9" x14ac:dyDescent="0.25">
      <c r="B5045">
        <f>IF('Input and Summary Results'!D4627=0,FALSE,'Input and Summary Results'!$B4627)</f>
        <v>292</v>
      </c>
      <c r="C5045">
        <f>IF(OR(B5045=0,'Input and Summary Results'!D4627=0,'Input and Summary Results'!D4627=""),FALSE,'Input and Summary Results'!$D4627)</f>
        <v>0.77088148000000001</v>
      </c>
      <c r="D5045">
        <f>IF(OR(B5045=0,'Input and Summary Results'!E4627=0),FALSE,'Input and Summary Results'!$E4627)</f>
        <v>6.3682920000000004E-2</v>
      </c>
      <c r="E5045">
        <f t="shared" si="266"/>
        <v>-0.11301238788762417</v>
      </c>
      <c r="F5045">
        <f t="shared" si="267"/>
        <v>3.5852965724380875E-2</v>
      </c>
      <c r="G5045">
        <f>IF('Input and Summary Results'!$J$4="yes",IF(C5045=FALSE,FALSE,IF('Data Transformation'!E5045&lt;$R$10,E5045,$R$10)),IF(C5045=FALSE,FALSE,IF(C5045&lt;$R$10,C5045,$R$10)))</f>
        <v>0.77088148000000001</v>
      </c>
      <c r="H5045">
        <f>IF('Input and Summary Results'!$J$4="yes",'Data Transformation'!F5045,'Data Transformation'!D5045)</f>
        <v>6.3682920000000004E-2</v>
      </c>
      <c r="I5045">
        <f t="shared" si="265"/>
        <v>292</v>
      </c>
    </row>
    <row r="5046" spans="2:9" x14ac:dyDescent="0.25">
      <c r="B5046">
        <f>IF('Input and Summary Results'!D4628=0,FALSE,'Input and Summary Results'!$B4628)</f>
        <v>292</v>
      </c>
      <c r="C5046">
        <f>IF(OR(B5046=0,'Input and Summary Results'!D4628=0,'Input and Summary Results'!D4628=""),FALSE,'Input and Summary Results'!$D4628)</f>
        <v>0.77793146000000002</v>
      </c>
      <c r="D5046">
        <f>IF(OR(B5046=0,'Input and Summary Results'!E4628=0),FALSE,'Input and Summary Results'!$E4628)</f>
        <v>6.1320359999999997E-2</v>
      </c>
      <c r="E5046">
        <f t="shared" si="266"/>
        <v>-0.10905866503479497</v>
      </c>
      <c r="F5046">
        <f t="shared" si="267"/>
        <v>3.4210001276976251E-2</v>
      </c>
      <c r="G5046">
        <f>IF('Input and Summary Results'!$J$4="yes",IF(C5046=FALSE,FALSE,IF('Data Transformation'!E5046&lt;$R$10,E5046,$R$10)),IF(C5046=FALSE,FALSE,IF(C5046&lt;$R$10,C5046,$R$10)))</f>
        <v>0.77793146000000002</v>
      </c>
      <c r="H5046">
        <f>IF('Input and Summary Results'!$J$4="yes",'Data Transformation'!F5046,'Data Transformation'!D5046)</f>
        <v>6.1320359999999997E-2</v>
      </c>
      <c r="I5046">
        <f t="shared" si="265"/>
        <v>292</v>
      </c>
    </row>
    <row r="5047" spans="2:9" x14ac:dyDescent="0.25">
      <c r="B5047">
        <f>IF('Input and Summary Results'!D4629=0,FALSE,'Input and Summary Results'!$B4629)</f>
        <v>292</v>
      </c>
      <c r="C5047">
        <f>IF(OR(B5047=0,'Input and Summary Results'!D4629=0,'Input and Summary Results'!D4629=""),FALSE,'Input and Summary Results'!$D4629)</f>
        <v>0.84286256000000004</v>
      </c>
      <c r="D5047">
        <f>IF(OR(B5047=0,'Input and Summary Results'!E4629=0),FALSE,'Input and Summary Results'!$E4629)</f>
        <v>3.9989230000000001E-2</v>
      </c>
      <c r="E5047">
        <f t="shared" si="266"/>
        <v>-7.4243237118920807E-2</v>
      </c>
      <c r="F5047">
        <f t="shared" si="267"/>
        <v>2.05909321918392E-2</v>
      </c>
      <c r="G5047">
        <f>IF('Input and Summary Results'!$J$4="yes",IF(C5047=FALSE,FALSE,IF('Data Transformation'!E5047&lt;$R$10,E5047,$R$10)),IF(C5047=FALSE,FALSE,IF(C5047&lt;$R$10,C5047,$R$10)))</f>
        <v>0.84286256000000004</v>
      </c>
      <c r="H5047">
        <f>IF('Input and Summary Results'!$J$4="yes",'Data Transformation'!F5047,'Data Transformation'!D5047)</f>
        <v>3.9989230000000001E-2</v>
      </c>
      <c r="I5047">
        <f t="shared" si="265"/>
        <v>292</v>
      </c>
    </row>
    <row r="5048" spans="2:9" x14ac:dyDescent="0.25">
      <c r="B5048">
        <f>IF('Input and Summary Results'!D4630=0,FALSE,'Input and Summary Results'!$B4630)</f>
        <v>292</v>
      </c>
      <c r="C5048">
        <f>IF(OR(B5048=0,'Input and Summary Results'!D4630=0,'Input and Summary Results'!D4630=""),FALSE,'Input and Summary Results'!$D4630)</f>
        <v>0.90141276999999997</v>
      </c>
      <c r="D5048">
        <f>IF(OR(B5048=0,'Input and Summary Results'!E4630=0),FALSE,'Input and Summary Results'!$E4630)</f>
        <v>7.6450870000000004E-2</v>
      </c>
      <c r="E5048">
        <f t="shared" si="266"/>
        <v>-4.5076293723161978E-2</v>
      </c>
      <c r="F5048">
        <f t="shared" si="267"/>
        <v>3.6808528439196624E-2</v>
      </c>
      <c r="G5048">
        <f>IF('Input and Summary Results'!$J$4="yes",IF(C5048=FALSE,FALSE,IF('Data Transformation'!E5048&lt;$R$10,E5048,$R$10)),IF(C5048=FALSE,FALSE,IF(C5048&lt;$R$10,C5048,$R$10)))</f>
        <v>0.90141276999999997</v>
      </c>
      <c r="H5048">
        <f>IF('Input and Summary Results'!$J$4="yes",'Data Transformation'!F5048,'Data Transformation'!D5048)</f>
        <v>7.6450870000000004E-2</v>
      </c>
      <c r="I5048">
        <f t="shared" si="265"/>
        <v>292</v>
      </c>
    </row>
    <row r="5049" spans="2:9" x14ac:dyDescent="0.25">
      <c r="B5049">
        <f>IF('Input and Summary Results'!D4631=0,FALSE,'Input and Summary Results'!$B4631)</f>
        <v>292</v>
      </c>
      <c r="C5049">
        <f>IF(OR(B5049=0,'Input and Summary Results'!D4631=0,'Input and Summary Results'!D4631=""),FALSE,'Input and Summary Results'!$D4631)</f>
        <v>0.96706572999999996</v>
      </c>
      <c r="D5049">
        <f>IF(OR(B5049=0,'Input and Summary Results'!E4631=0),FALSE,'Input and Summary Results'!$E4631)</f>
        <v>5.0848780000000003E-2</v>
      </c>
      <c r="E5049">
        <f t="shared" si="266"/>
        <v>-1.454400657247587E-2</v>
      </c>
      <c r="F5049">
        <f t="shared" si="267"/>
        <v>2.2819928196607695E-2</v>
      </c>
      <c r="G5049">
        <f>IF('Input and Summary Results'!$J$4="yes",IF(C5049=FALSE,FALSE,IF('Data Transformation'!E5049&lt;$R$10,E5049,$R$10)),IF(C5049=FALSE,FALSE,IF(C5049&lt;$R$10,C5049,$R$10)))</f>
        <v>0.96706572999999996</v>
      </c>
      <c r="H5049">
        <f>IF('Input and Summary Results'!$J$4="yes",'Data Transformation'!F5049,'Data Transformation'!D5049)</f>
        <v>5.0848780000000003E-2</v>
      </c>
      <c r="I5049">
        <f t="shared" si="265"/>
        <v>292</v>
      </c>
    </row>
    <row r="5050" spans="2:9" x14ac:dyDescent="0.25">
      <c r="B5050">
        <f>IF('Input and Summary Results'!D4632=0,FALSE,'Input and Summary Results'!$B4632)</f>
        <v>292</v>
      </c>
      <c r="C5050">
        <f>IF(OR(B5050=0,'Input and Summary Results'!D4632=0,'Input and Summary Results'!D4632=""),FALSE,'Input and Summary Results'!$D4632)</f>
        <v>1.0107578699999999</v>
      </c>
      <c r="D5050">
        <f>IF(OR(B5050=0,'Input and Summary Results'!E4632=0),FALSE,'Input and Summary Results'!$E4632)</f>
        <v>5.5995940000000001E-2</v>
      </c>
      <c r="E5050">
        <f t="shared" si="266"/>
        <v>4.6471315385006465E-3</v>
      </c>
      <c r="F5050">
        <f t="shared" si="267"/>
        <v>2.4043580249343003E-2</v>
      </c>
      <c r="G5050">
        <f>IF('Input and Summary Results'!$J$4="yes",IF(C5050=FALSE,FALSE,IF('Data Transformation'!E5050&lt;$R$10,E5050,$R$10)),IF(C5050=FALSE,FALSE,IF(C5050&lt;$R$10,C5050,$R$10)))</f>
        <v>1.0107578699999999</v>
      </c>
      <c r="H5050">
        <f>IF('Input and Summary Results'!$J$4="yes",'Data Transformation'!F5050,'Data Transformation'!D5050)</f>
        <v>5.5995940000000001E-2</v>
      </c>
      <c r="I5050">
        <f t="shared" si="265"/>
        <v>292</v>
      </c>
    </row>
    <row r="5051" spans="2:9" x14ac:dyDescent="0.25">
      <c r="B5051">
        <f>IF('Input and Summary Results'!D4633=0,FALSE,'Input and Summary Results'!$B4633)</f>
        <v>292</v>
      </c>
      <c r="C5051">
        <f>IF(OR(B5051=0,'Input and Summary Results'!D4633=0,'Input and Summary Results'!D4633=""),FALSE,'Input and Summary Results'!$D4633)</f>
        <v>1.0194327299999999</v>
      </c>
      <c r="D5051">
        <f>IF(OR(B5051=0,'Input and Summary Results'!E4633=0),FALSE,'Input and Summary Results'!$E4633)</f>
        <v>3.7244199999999998E-2</v>
      </c>
      <c r="E5051">
        <f t="shared" si="266"/>
        <v>8.3585729746873377E-3</v>
      </c>
      <c r="F5051">
        <f t="shared" si="267"/>
        <v>1.5855860150772286E-2</v>
      </c>
      <c r="G5051">
        <f>IF('Input and Summary Results'!$J$4="yes",IF(C5051=FALSE,FALSE,IF('Data Transformation'!E5051&lt;$R$10,E5051,$R$10)),IF(C5051=FALSE,FALSE,IF(C5051&lt;$R$10,C5051,$R$10)))</f>
        <v>1.0194327299999999</v>
      </c>
      <c r="H5051">
        <f>IF('Input and Summary Results'!$J$4="yes",'Data Transformation'!F5051,'Data Transformation'!D5051)</f>
        <v>3.7244199999999998E-2</v>
      </c>
      <c r="I5051">
        <f t="shared" si="265"/>
        <v>292</v>
      </c>
    </row>
    <row r="5052" spans="2:9" x14ac:dyDescent="0.25">
      <c r="B5052">
        <f>IF('Input and Summary Results'!D4634=0,FALSE,'Input and Summary Results'!$B4634)</f>
        <v>292</v>
      </c>
      <c r="C5052">
        <f>IF(OR(B5052=0,'Input and Summary Results'!D4634=0,'Input and Summary Results'!D4634=""),FALSE,'Input and Summary Results'!$D4634)</f>
        <v>1.0241293499999999</v>
      </c>
      <c r="D5052">
        <f>IF(OR(B5052=0,'Input and Summary Results'!E4634=0),FALSE,'Input and Summary Results'!$E4634)</f>
        <v>6.2679299999999993E-2</v>
      </c>
      <c r="E5052">
        <f t="shared" si="266"/>
        <v>1.0354812541670736E-2</v>
      </c>
      <c r="F5052">
        <f t="shared" si="267"/>
        <v>2.6561894940321747E-2</v>
      </c>
      <c r="G5052">
        <f>IF('Input and Summary Results'!$J$4="yes",IF(C5052=FALSE,FALSE,IF('Data Transformation'!E5052&lt;$R$10,E5052,$R$10)),IF(C5052=FALSE,FALSE,IF(C5052&lt;$R$10,C5052,$R$10)))</f>
        <v>1.0241293499999999</v>
      </c>
      <c r="H5052">
        <f>IF('Input and Summary Results'!$J$4="yes",'Data Transformation'!F5052,'Data Transformation'!D5052)</f>
        <v>6.2679299999999993E-2</v>
      </c>
      <c r="I5052">
        <f t="shared" si="265"/>
        <v>292</v>
      </c>
    </row>
    <row r="5053" spans="2:9" x14ac:dyDescent="0.25">
      <c r="B5053">
        <f>IF('Input and Summary Results'!D4635=0,FALSE,'Input and Summary Results'!$B4635)</f>
        <v>292</v>
      </c>
      <c r="C5053">
        <f>IF(OR(B5053=0,'Input and Summary Results'!D4635=0,'Input and Summary Results'!D4635=""),FALSE,'Input and Summary Results'!$D4635)</f>
        <v>1.0560253900000001</v>
      </c>
      <c r="D5053">
        <f>IF(OR(B5053=0,'Input and Summary Results'!E4635=0),FALSE,'Input and Summary Results'!$E4635)</f>
        <v>4.216338E-2</v>
      </c>
      <c r="E5053">
        <f t="shared" si="266"/>
        <v>2.3674360057960753E-2</v>
      </c>
      <c r="F5053">
        <f t="shared" si="267"/>
        <v>1.7328093711837741E-2</v>
      </c>
      <c r="G5053">
        <f>IF('Input and Summary Results'!$J$4="yes",IF(C5053=FALSE,FALSE,IF('Data Transformation'!E5053&lt;$R$10,E5053,$R$10)),IF(C5053=FALSE,FALSE,IF(C5053&lt;$R$10,C5053,$R$10)))</f>
        <v>1.0560253900000001</v>
      </c>
      <c r="H5053">
        <f>IF('Input and Summary Results'!$J$4="yes",'Data Transformation'!F5053,'Data Transformation'!D5053)</f>
        <v>4.216338E-2</v>
      </c>
      <c r="I5053">
        <f t="shared" si="265"/>
        <v>292</v>
      </c>
    </row>
    <row r="5054" spans="2:9" x14ac:dyDescent="0.25">
      <c r="B5054">
        <f>IF('Input and Summary Results'!D4636=0,FALSE,'Input and Summary Results'!$B4636)</f>
        <v>292</v>
      </c>
      <c r="C5054">
        <f>IF(OR(B5054=0,'Input and Summary Results'!D4636=0,'Input and Summary Results'!D4636=""),FALSE,'Input and Summary Results'!$D4636)</f>
        <v>1.05905067</v>
      </c>
      <c r="D5054">
        <f>IF(OR(B5054=0,'Input and Summary Results'!E4636=0),FALSE,'Input and Summary Results'!$E4636)</f>
        <v>7.9562030000000006E-2</v>
      </c>
      <c r="E5054">
        <f t="shared" si="266"/>
        <v>2.4916739309525739E-2</v>
      </c>
      <c r="F5054">
        <f t="shared" si="267"/>
        <v>3.2604597681808747E-2</v>
      </c>
      <c r="G5054">
        <f>IF('Input and Summary Results'!$J$4="yes",IF(C5054=FALSE,FALSE,IF('Data Transformation'!E5054&lt;$R$10,E5054,$R$10)),IF(C5054=FALSE,FALSE,IF(C5054&lt;$R$10,C5054,$R$10)))</f>
        <v>1.05905067</v>
      </c>
      <c r="H5054">
        <f>IF('Input and Summary Results'!$J$4="yes",'Data Transformation'!F5054,'Data Transformation'!D5054)</f>
        <v>7.9562030000000006E-2</v>
      </c>
      <c r="I5054">
        <f t="shared" si="265"/>
        <v>292</v>
      </c>
    </row>
    <row r="5055" spans="2:9" x14ac:dyDescent="0.25">
      <c r="B5055">
        <f>IF('Input and Summary Results'!D4637=0,FALSE,'Input and Summary Results'!$B4637)</f>
        <v>293</v>
      </c>
      <c r="C5055">
        <f>IF(OR(B5055=0,'Input and Summary Results'!D4637=0,'Input and Summary Results'!D4637=""),FALSE,'Input and Summary Results'!$D4637)</f>
        <v>0.79928933999999996</v>
      </c>
      <c r="D5055">
        <f>IF(OR(B5055=0,'Input and Summary Results'!E4637=0),FALSE,'Input and Summary Results'!$E4637)</f>
        <v>4.4967609999999998E-2</v>
      </c>
      <c r="E5055">
        <f t="shared" si="266"/>
        <v>-9.7295979110754688E-2</v>
      </c>
      <c r="F5055">
        <f t="shared" si="267"/>
        <v>2.4416618317466866E-2</v>
      </c>
      <c r="G5055">
        <f>IF('Input and Summary Results'!$J$4="yes",IF(C5055=FALSE,FALSE,IF('Data Transformation'!E5055&lt;$R$10,E5055,$R$10)),IF(C5055=FALSE,FALSE,IF(C5055&lt;$R$10,C5055,$R$10)))</f>
        <v>0.79928933999999996</v>
      </c>
      <c r="H5055">
        <f>IF('Input and Summary Results'!$J$4="yes",'Data Transformation'!F5055,'Data Transformation'!D5055)</f>
        <v>4.4967609999999998E-2</v>
      </c>
      <c r="I5055">
        <f t="shared" si="265"/>
        <v>293</v>
      </c>
    </row>
    <row r="5056" spans="2:9" x14ac:dyDescent="0.25">
      <c r="B5056">
        <f>IF('Input and Summary Results'!D4638=0,FALSE,'Input and Summary Results'!$B4638)</f>
        <v>293</v>
      </c>
      <c r="C5056">
        <f>IF(OR(B5056=0,'Input and Summary Results'!D4638=0,'Input and Summary Results'!D4638=""),FALSE,'Input and Summary Results'!$D4638)</f>
        <v>0.80178105</v>
      </c>
      <c r="D5056">
        <f>IF(OR(B5056=0,'Input and Summary Results'!E4638=0),FALSE,'Input and Summary Results'!$E4638)</f>
        <v>8.3122089999999996E-2</v>
      </c>
      <c r="E5056">
        <f t="shared" si="266"/>
        <v>-9.5944212462757625E-2</v>
      </c>
      <c r="F5056">
        <f t="shared" si="267"/>
        <v>4.4993564090845005E-2</v>
      </c>
      <c r="G5056">
        <f>IF('Input and Summary Results'!$J$4="yes",IF(C5056=FALSE,FALSE,IF('Data Transformation'!E5056&lt;$R$10,E5056,$R$10)),IF(C5056=FALSE,FALSE,IF(C5056&lt;$R$10,C5056,$R$10)))</f>
        <v>0.80178105</v>
      </c>
      <c r="H5056">
        <f>IF('Input and Summary Results'!$J$4="yes",'Data Transformation'!F5056,'Data Transformation'!D5056)</f>
        <v>8.3122089999999996E-2</v>
      </c>
      <c r="I5056">
        <f t="shared" si="265"/>
        <v>293</v>
      </c>
    </row>
    <row r="5057" spans="2:9" x14ac:dyDescent="0.25">
      <c r="B5057">
        <f>IF('Input and Summary Results'!D4639=0,FALSE,'Input and Summary Results'!$B4639)</f>
        <v>293</v>
      </c>
      <c r="C5057">
        <f>IF(OR(B5057=0,'Input and Summary Results'!D4639=0,'Input and Summary Results'!D4639=""),FALSE,'Input and Summary Results'!$D4639)</f>
        <v>0.82616911999999998</v>
      </c>
      <c r="D5057">
        <f>IF(OR(B5057=0,'Input and Summary Results'!E4639=0),FALSE,'Input and Summary Results'!$E4639)</f>
        <v>5.4001830000000001E-2</v>
      </c>
      <c r="E5057">
        <f t="shared" si="266"/>
        <v>-8.2931041826428617E-2</v>
      </c>
      <c r="F5057">
        <f t="shared" si="267"/>
        <v>2.8368034646465607E-2</v>
      </c>
      <c r="G5057">
        <f>IF('Input and Summary Results'!$J$4="yes",IF(C5057=FALSE,FALSE,IF('Data Transformation'!E5057&lt;$R$10,E5057,$R$10)),IF(C5057=FALSE,FALSE,IF(C5057&lt;$R$10,C5057,$R$10)))</f>
        <v>0.82616911999999998</v>
      </c>
      <c r="H5057">
        <f>IF('Input and Summary Results'!$J$4="yes",'Data Transformation'!F5057,'Data Transformation'!D5057)</f>
        <v>5.4001830000000001E-2</v>
      </c>
      <c r="I5057">
        <f t="shared" si="265"/>
        <v>293</v>
      </c>
    </row>
    <row r="5058" spans="2:9" x14ac:dyDescent="0.25">
      <c r="B5058">
        <f>IF('Input and Summary Results'!D4640=0,FALSE,'Input and Summary Results'!$B4640)</f>
        <v>293</v>
      </c>
      <c r="C5058">
        <f>IF(OR(B5058=0,'Input and Summary Results'!D4640=0,'Input and Summary Results'!D4640=""),FALSE,'Input and Summary Results'!$D4640)</f>
        <v>0.84869130000000004</v>
      </c>
      <c r="D5058">
        <f>IF(OR(B5058=0,'Input and Summary Results'!E4640=0),FALSE,'Input and Summary Results'!$E4640)</f>
        <v>6.9666809999999996E-2</v>
      </c>
      <c r="E5058">
        <f t="shared" si="266"/>
        <v>-7.1250249786771538E-2</v>
      </c>
      <c r="F5058">
        <f t="shared" si="267"/>
        <v>3.5625904896161888E-2</v>
      </c>
      <c r="G5058">
        <f>IF('Input and Summary Results'!$J$4="yes",IF(C5058=FALSE,FALSE,IF('Data Transformation'!E5058&lt;$R$10,E5058,$R$10)),IF(C5058=FALSE,FALSE,IF(C5058&lt;$R$10,C5058,$R$10)))</f>
        <v>0.84869130000000004</v>
      </c>
      <c r="H5058">
        <f>IF('Input and Summary Results'!$J$4="yes",'Data Transformation'!F5058,'Data Transformation'!D5058)</f>
        <v>6.9666809999999996E-2</v>
      </c>
      <c r="I5058">
        <f t="shared" si="265"/>
        <v>293</v>
      </c>
    </row>
    <row r="5059" spans="2:9" x14ac:dyDescent="0.25">
      <c r="B5059">
        <f>IF('Input and Summary Results'!D4641=0,FALSE,'Input and Summary Results'!$B4641)</f>
        <v>293</v>
      </c>
      <c r="C5059">
        <f>IF(OR(B5059=0,'Input and Summary Results'!D4641=0,'Input and Summary Results'!D4641=""),FALSE,'Input and Summary Results'!$D4641)</f>
        <v>0.85368664999999999</v>
      </c>
      <c r="D5059">
        <f>IF(OR(B5059=0,'Input and Summary Results'!E4641=0),FALSE,'Input and Summary Results'!$E4641)</f>
        <v>5.0911720000000001E-2</v>
      </c>
      <c r="E5059">
        <f t="shared" si="266"/>
        <v>-6.8701510046836292E-2</v>
      </c>
      <c r="F5059">
        <f t="shared" si="267"/>
        <v>2.5882666057856243E-2</v>
      </c>
      <c r="G5059">
        <f>IF('Input and Summary Results'!$J$4="yes",IF(C5059=FALSE,FALSE,IF('Data Transformation'!E5059&lt;$R$10,E5059,$R$10)),IF(C5059=FALSE,FALSE,IF(C5059&lt;$R$10,C5059,$R$10)))</f>
        <v>0.85368664999999999</v>
      </c>
      <c r="H5059">
        <f>IF('Input and Summary Results'!$J$4="yes",'Data Transformation'!F5059,'Data Transformation'!D5059)</f>
        <v>5.0911720000000001E-2</v>
      </c>
      <c r="I5059">
        <f t="shared" si="265"/>
        <v>293</v>
      </c>
    </row>
    <row r="5060" spans="2:9" x14ac:dyDescent="0.25">
      <c r="B5060">
        <f>IF('Input and Summary Results'!D4642=0,FALSE,'Input and Summary Results'!$B4642)</f>
        <v>293</v>
      </c>
      <c r="C5060">
        <f>IF(OR(B5060=0,'Input and Summary Results'!D4642=0,'Input and Summary Results'!D4642=""),FALSE,'Input and Summary Results'!$D4642)</f>
        <v>0.87409694000000004</v>
      </c>
      <c r="D5060">
        <f>IF(OR(B5060=0,'Input and Summary Results'!E4642=0),FALSE,'Input and Summary Results'!$E4642)</f>
        <v>6.4227140000000002E-2</v>
      </c>
      <c r="E5060">
        <f t="shared" si="266"/>
        <v>-5.8440400120227977E-2</v>
      </c>
      <c r="F5060">
        <f t="shared" si="267"/>
        <v>3.1889573666737697E-2</v>
      </c>
      <c r="G5060">
        <f>IF('Input and Summary Results'!$J$4="yes",IF(C5060=FALSE,FALSE,IF('Data Transformation'!E5060&lt;$R$10,E5060,$R$10)),IF(C5060=FALSE,FALSE,IF(C5060&lt;$R$10,C5060,$R$10)))</f>
        <v>0.87409694000000004</v>
      </c>
      <c r="H5060">
        <f>IF('Input and Summary Results'!$J$4="yes",'Data Transformation'!F5060,'Data Transformation'!D5060)</f>
        <v>6.4227140000000002E-2</v>
      </c>
      <c r="I5060">
        <f t="shared" si="265"/>
        <v>293</v>
      </c>
    </row>
    <row r="5061" spans="2:9" x14ac:dyDescent="0.25">
      <c r="B5061">
        <f>IF('Input and Summary Results'!D4643=0,FALSE,'Input and Summary Results'!$B4643)</f>
        <v>293</v>
      </c>
      <c r="C5061">
        <f>IF(OR(B5061=0,'Input and Summary Results'!D4643=0,'Input and Summary Results'!D4643=""),FALSE,'Input and Summary Results'!$D4643)</f>
        <v>0.87540867</v>
      </c>
      <c r="D5061">
        <f>IF(OR(B5061=0,'Input and Summary Results'!E4643=0),FALSE,'Input and Summary Results'!$E4643)</f>
        <v>6.3535690000000006E-2</v>
      </c>
      <c r="E5061">
        <f t="shared" si="266"/>
        <v>-5.778915647260522E-2</v>
      </c>
      <c r="F5061">
        <f t="shared" si="267"/>
        <v>3.1498990591445709E-2</v>
      </c>
      <c r="G5061">
        <f>IF('Input and Summary Results'!$J$4="yes",IF(C5061=FALSE,FALSE,IF('Data Transformation'!E5061&lt;$R$10,E5061,$R$10)),IF(C5061=FALSE,FALSE,IF(C5061&lt;$R$10,C5061,$R$10)))</f>
        <v>0.87540867</v>
      </c>
      <c r="H5061">
        <f>IF('Input and Summary Results'!$J$4="yes",'Data Transformation'!F5061,'Data Transformation'!D5061)</f>
        <v>6.3535690000000006E-2</v>
      </c>
      <c r="I5061">
        <f t="shared" ref="I5061:I5124" si="268">IF(G5061=FALSE,"",B5061)</f>
        <v>293</v>
      </c>
    </row>
    <row r="5062" spans="2:9" x14ac:dyDescent="0.25">
      <c r="B5062">
        <f>IF('Input and Summary Results'!D4644=0,FALSE,'Input and Summary Results'!$B4644)</f>
        <v>293</v>
      </c>
      <c r="C5062">
        <f>IF(OR(B5062=0,'Input and Summary Results'!D4644=0,'Input and Summary Results'!D4644=""),FALSE,'Input and Summary Results'!$D4644)</f>
        <v>0.89311410000000002</v>
      </c>
      <c r="D5062">
        <f>IF(OR(B5062=0,'Input and Summary Results'!E4644=0),FALSE,'Input and Summary Results'!$E4644)</f>
        <v>5.5863919999999997E-2</v>
      </c>
      <c r="E5062">
        <f t="shared" si="266"/>
        <v>-4.909305417424998E-2</v>
      </c>
      <c r="F5062">
        <f t="shared" si="267"/>
        <v>2.7146521681832139E-2</v>
      </c>
      <c r="G5062">
        <f>IF('Input and Summary Results'!$J$4="yes",IF(C5062=FALSE,FALSE,IF('Data Transformation'!E5062&lt;$R$10,E5062,$R$10)),IF(C5062=FALSE,FALSE,IF(C5062&lt;$R$10,C5062,$R$10)))</f>
        <v>0.89311410000000002</v>
      </c>
      <c r="H5062">
        <f>IF('Input and Summary Results'!$J$4="yes",'Data Transformation'!F5062,'Data Transformation'!D5062)</f>
        <v>5.5863919999999997E-2</v>
      </c>
      <c r="I5062">
        <f t="shared" si="268"/>
        <v>293</v>
      </c>
    </row>
    <row r="5063" spans="2:9" x14ac:dyDescent="0.25">
      <c r="B5063">
        <f>IF('Input and Summary Results'!D4645=0,FALSE,'Input and Summary Results'!$B4645)</f>
        <v>293</v>
      </c>
      <c r="C5063">
        <f>IF(OR(B5063=0,'Input and Summary Results'!D4645=0,'Input and Summary Results'!D4645=""),FALSE,'Input and Summary Results'!$D4645)</f>
        <v>0.96355977000000004</v>
      </c>
      <c r="D5063">
        <f>IF(OR(B5063=0,'Input and Summary Results'!E4645=0),FALSE,'Input and Summary Results'!$E4645)</f>
        <v>4.4713169999999997E-2</v>
      </c>
      <c r="E5063">
        <f t="shared" si="266"/>
        <v>-1.612134071160979E-2</v>
      </c>
      <c r="F5063">
        <f t="shared" si="267"/>
        <v>2.0139400153661453E-2</v>
      </c>
      <c r="G5063">
        <f>IF('Input and Summary Results'!$J$4="yes",IF(C5063=FALSE,FALSE,IF('Data Transformation'!E5063&lt;$R$10,E5063,$R$10)),IF(C5063=FALSE,FALSE,IF(C5063&lt;$R$10,C5063,$R$10)))</f>
        <v>0.96355977000000004</v>
      </c>
      <c r="H5063">
        <f>IF('Input and Summary Results'!$J$4="yes",'Data Transformation'!F5063,'Data Transformation'!D5063)</f>
        <v>4.4713169999999997E-2</v>
      </c>
      <c r="I5063">
        <f t="shared" si="268"/>
        <v>293</v>
      </c>
    </row>
    <row r="5064" spans="2:9" x14ac:dyDescent="0.25">
      <c r="B5064">
        <f>IF('Input and Summary Results'!D4646=0,FALSE,'Input and Summary Results'!$B4646)</f>
        <v>293</v>
      </c>
      <c r="C5064">
        <f>IF(OR(B5064=0,'Input and Summary Results'!D4646=0,'Input and Summary Results'!D4646=""),FALSE,'Input and Summary Results'!$D4646)</f>
        <v>1.0012873</v>
      </c>
      <c r="D5064">
        <f>IF(OR(B5064=0,'Input and Summary Results'!E4646=0),FALSE,'Input and Summary Results'!$E4646)</f>
        <v>6.7793430000000002E-2</v>
      </c>
      <c r="E5064">
        <f t="shared" si="266"/>
        <v>5.5870775141504073E-4</v>
      </c>
      <c r="F5064">
        <f t="shared" si="267"/>
        <v>2.9384521924926042E-2</v>
      </c>
      <c r="G5064">
        <f>IF('Input and Summary Results'!$J$4="yes",IF(C5064=FALSE,FALSE,IF('Data Transformation'!E5064&lt;$R$10,E5064,$R$10)),IF(C5064=FALSE,FALSE,IF(C5064&lt;$R$10,C5064,$R$10)))</f>
        <v>1.0012873</v>
      </c>
      <c r="H5064">
        <f>IF('Input and Summary Results'!$J$4="yes",'Data Transformation'!F5064,'Data Transformation'!D5064)</f>
        <v>6.7793430000000002E-2</v>
      </c>
      <c r="I5064">
        <f t="shared" si="268"/>
        <v>293</v>
      </c>
    </row>
    <row r="5065" spans="2:9" x14ac:dyDescent="0.25">
      <c r="B5065">
        <f>IF('Input and Summary Results'!D4647=0,FALSE,'Input and Summary Results'!$B4647)</f>
        <v>293</v>
      </c>
      <c r="C5065">
        <f>IF(OR(B5065=0,'Input and Summary Results'!D4647=0,'Input and Summary Results'!D4647=""),FALSE,'Input and Summary Results'!$D4647)</f>
        <v>1.0261241000000001</v>
      </c>
      <c r="D5065">
        <f>IF(OR(B5065=0,'Input and Summary Results'!E4647=0),FALSE,'Input and Summary Results'!$E4647)</f>
        <v>8.1181890000000007E-2</v>
      </c>
      <c r="E5065">
        <f t="shared" si="266"/>
        <v>1.1199887760174228E-2</v>
      </c>
      <c r="F5065">
        <f t="shared" si="267"/>
        <v>3.433594460942882E-2</v>
      </c>
      <c r="G5065">
        <f>IF('Input and Summary Results'!$J$4="yes",IF(C5065=FALSE,FALSE,IF('Data Transformation'!E5065&lt;$R$10,E5065,$R$10)),IF(C5065=FALSE,FALSE,IF(C5065&lt;$R$10,C5065,$R$10)))</f>
        <v>1.0261241000000001</v>
      </c>
      <c r="H5065">
        <f>IF('Input and Summary Results'!$J$4="yes",'Data Transformation'!F5065,'Data Transformation'!D5065)</f>
        <v>8.1181890000000007E-2</v>
      </c>
      <c r="I5065">
        <f t="shared" si="268"/>
        <v>293</v>
      </c>
    </row>
    <row r="5066" spans="2:9" x14ac:dyDescent="0.25">
      <c r="B5066">
        <f>IF('Input and Summary Results'!D4648=0,FALSE,'Input and Summary Results'!$B4648)</f>
        <v>293</v>
      </c>
      <c r="C5066">
        <f>IF(OR(B5066=0,'Input and Summary Results'!D4648=0,'Input and Summary Results'!D4648=""),FALSE,'Input and Summary Results'!$D4648)</f>
        <v>1.0294418299999999</v>
      </c>
      <c r="D5066">
        <f>IF(OR(B5066=0,'Input and Summary Results'!E4648=0),FALSE,'Input and Summary Results'!$E4648)</f>
        <v>4.7209769999999998E-2</v>
      </c>
      <c r="E5066">
        <f t="shared" si="266"/>
        <v>1.2601811251518533E-2</v>
      </c>
      <c r="F5066">
        <f t="shared" si="267"/>
        <v>1.9903057737609128E-2</v>
      </c>
      <c r="G5066">
        <f>IF('Input and Summary Results'!$J$4="yes",IF(C5066=FALSE,FALSE,IF('Data Transformation'!E5066&lt;$R$10,E5066,$R$10)),IF(C5066=FALSE,FALSE,IF(C5066&lt;$R$10,C5066,$R$10)))</f>
        <v>1.0294418299999999</v>
      </c>
      <c r="H5066">
        <f>IF('Input and Summary Results'!$J$4="yes",'Data Transformation'!F5066,'Data Transformation'!D5066)</f>
        <v>4.7209769999999998E-2</v>
      </c>
      <c r="I5066">
        <f t="shared" si="268"/>
        <v>293</v>
      </c>
    </row>
    <row r="5067" spans="2:9" x14ac:dyDescent="0.25">
      <c r="B5067">
        <f>IF('Input and Summary Results'!D4649=0,FALSE,'Input and Summary Results'!$B4649)</f>
        <v>293</v>
      </c>
      <c r="C5067">
        <f>IF(OR(B5067=0,'Input and Summary Results'!D4649=0,'Input and Summary Results'!D4649=""),FALSE,'Input and Summary Results'!$D4649)</f>
        <v>1.0435937900000001</v>
      </c>
      <c r="D5067">
        <f>IF(OR(B5067=0,'Input and Summary Results'!E4649=0),FALSE,'Input and Summary Results'!$E4649)</f>
        <v>6.1477209999999997E-2</v>
      </c>
      <c r="E5067">
        <f t="shared" si="266"/>
        <v>1.8531486126959654E-2</v>
      </c>
      <c r="F5067">
        <f t="shared" si="267"/>
        <v>2.556656564619841E-2</v>
      </c>
      <c r="G5067">
        <f>IF('Input and Summary Results'!$J$4="yes",IF(C5067=FALSE,FALSE,IF('Data Transformation'!E5067&lt;$R$10,E5067,$R$10)),IF(C5067=FALSE,FALSE,IF(C5067&lt;$R$10,C5067,$R$10)))</f>
        <v>1.0435937900000001</v>
      </c>
      <c r="H5067">
        <f>IF('Input and Summary Results'!$J$4="yes",'Data Transformation'!F5067,'Data Transformation'!D5067)</f>
        <v>6.1477209999999997E-2</v>
      </c>
      <c r="I5067">
        <f t="shared" si="268"/>
        <v>293</v>
      </c>
    </row>
    <row r="5068" spans="2:9" x14ac:dyDescent="0.25">
      <c r="B5068">
        <f>IF('Input and Summary Results'!D4650=0,FALSE,'Input and Summary Results'!$B4650)</f>
        <v>293</v>
      </c>
      <c r="C5068">
        <f>IF(OR(B5068=0,'Input and Summary Results'!D4650=0,'Input and Summary Results'!D4650=""),FALSE,'Input and Summary Results'!$D4650)</f>
        <v>1.0732682200000001</v>
      </c>
      <c r="D5068">
        <f>IF(OR(B5068=0,'Input and Summary Results'!E4650=0),FALSE,'Input and Summary Results'!$E4650)</f>
        <v>4.6576300000000001E-2</v>
      </c>
      <c r="E5068">
        <f t="shared" si="266"/>
        <v>3.0708269877584002E-2</v>
      </c>
      <c r="F5068">
        <f t="shared" si="267"/>
        <v>1.8834168219385085E-2</v>
      </c>
      <c r="G5068">
        <f>IF('Input and Summary Results'!$J$4="yes",IF(C5068=FALSE,FALSE,IF('Data Transformation'!E5068&lt;$R$10,E5068,$R$10)),IF(C5068=FALSE,FALSE,IF(C5068&lt;$R$10,C5068,$R$10)))</f>
        <v>1.0732682200000001</v>
      </c>
      <c r="H5068">
        <f>IF('Input and Summary Results'!$J$4="yes",'Data Transformation'!F5068,'Data Transformation'!D5068)</f>
        <v>4.6576300000000001E-2</v>
      </c>
      <c r="I5068">
        <f t="shared" si="268"/>
        <v>293</v>
      </c>
    </row>
    <row r="5069" spans="2:9" x14ac:dyDescent="0.25">
      <c r="B5069">
        <f>IF('Input and Summary Results'!D4651=0,FALSE,'Input and Summary Results'!$B4651)</f>
        <v>293</v>
      </c>
      <c r="C5069">
        <f>IF(OR(B5069=0,'Input and Summary Results'!D4651=0,'Input and Summary Results'!D4651=""),FALSE,'Input and Summary Results'!$D4651)</f>
        <v>1.10576987</v>
      </c>
      <c r="D5069">
        <f>IF(OR(B5069=0,'Input and Summary Results'!E4651=0),FALSE,'Input and Summary Results'!$E4651)</f>
        <v>5.0497889999999997E-2</v>
      </c>
      <c r="E5069">
        <f t="shared" si="266"/>
        <v>4.3664752114734057E-2</v>
      </c>
      <c r="F5069">
        <f t="shared" si="267"/>
        <v>1.9819751699329625E-2</v>
      </c>
      <c r="G5069">
        <f>IF('Input and Summary Results'!$J$4="yes",IF(C5069=FALSE,FALSE,IF('Data Transformation'!E5069&lt;$R$10,E5069,$R$10)),IF(C5069=FALSE,FALSE,IF(C5069&lt;$R$10,C5069,$R$10)))</f>
        <v>1.10576987</v>
      </c>
      <c r="H5069">
        <f>IF('Input and Summary Results'!$J$4="yes",'Data Transformation'!F5069,'Data Transformation'!D5069)</f>
        <v>5.0497889999999997E-2</v>
      </c>
      <c r="I5069">
        <f t="shared" si="268"/>
        <v>293</v>
      </c>
    </row>
    <row r="5070" spans="2:9" x14ac:dyDescent="0.25">
      <c r="B5070">
        <f>IF('Input and Summary Results'!D4652=0,FALSE,'Input and Summary Results'!$B4652)</f>
        <v>293</v>
      </c>
      <c r="C5070">
        <f>IF(OR(B5070=0,'Input and Summary Results'!D4652=0,'Input and Summary Results'!D4652=""),FALSE,'Input and Summary Results'!$D4652)</f>
        <v>1.12017649</v>
      </c>
      <c r="D5070">
        <f>IF(OR(B5070=0,'Input and Summary Results'!E4652=0),FALSE,'Input and Summary Results'!$E4652)</f>
        <v>4.1572280000000003E-2</v>
      </c>
      <c r="E5070">
        <f t="shared" si="266"/>
        <v>4.9286453558204789E-2</v>
      </c>
      <c r="F5070">
        <f t="shared" si="267"/>
        <v>1.6106720397247403E-2</v>
      </c>
      <c r="G5070">
        <f>IF('Input and Summary Results'!$J$4="yes",IF(C5070=FALSE,FALSE,IF('Data Transformation'!E5070&lt;$R$10,E5070,$R$10)),IF(C5070=FALSE,FALSE,IF(C5070&lt;$R$10,C5070,$R$10)))</f>
        <v>1.12017649</v>
      </c>
      <c r="H5070">
        <f>IF('Input and Summary Results'!$J$4="yes",'Data Transformation'!F5070,'Data Transformation'!D5070)</f>
        <v>4.1572280000000003E-2</v>
      </c>
      <c r="I5070">
        <f t="shared" si="268"/>
        <v>293</v>
      </c>
    </row>
    <row r="5071" spans="2:9" x14ac:dyDescent="0.25">
      <c r="B5071">
        <f>IF('Input and Summary Results'!D4653=0,FALSE,'Input and Summary Results'!$B4653)</f>
        <v>293</v>
      </c>
      <c r="C5071">
        <f>IF(OR(B5071=0,'Input and Summary Results'!D4653=0,'Input and Summary Results'!D4653=""),FALSE,'Input and Summary Results'!$D4653)</f>
        <v>1.13812571</v>
      </c>
      <c r="D5071">
        <f>IF(OR(B5071=0,'Input and Summary Results'!E4653=0),FALSE,'Input and Summary Results'!$E4653)</f>
        <v>6.254461E-2</v>
      </c>
      <c r="E5071">
        <f t="shared" si="266"/>
        <v>5.6190234066165759E-2</v>
      </c>
      <c r="F5071">
        <f t="shared" si="267"/>
        <v>2.3850054964490702E-2</v>
      </c>
      <c r="G5071">
        <f>IF('Input and Summary Results'!$J$4="yes",IF(C5071=FALSE,FALSE,IF('Data Transformation'!E5071&lt;$R$10,E5071,$R$10)),IF(C5071=FALSE,FALSE,IF(C5071&lt;$R$10,C5071,$R$10)))</f>
        <v>1.13812571</v>
      </c>
      <c r="H5071">
        <f>IF('Input and Summary Results'!$J$4="yes",'Data Transformation'!F5071,'Data Transformation'!D5071)</f>
        <v>6.254461E-2</v>
      </c>
      <c r="I5071">
        <f t="shared" si="268"/>
        <v>293</v>
      </c>
    </row>
    <row r="5072" spans="2:9" x14ac:dyDescent="0.25">
      <c r="B5072">
        <f>IF('Input and Summary Results'!D4654=0,FALSE,'Input and Summary Results'!$B4654)</f>
        <v>294</v>
      </c>
      <c r="C5072">
        <f>IF(OR(B5072=0,'Input and Summary Results'!D4654=0,'Input and Summary Results'!D4654=""),FALSE,'Input and Summary Results'!$D4654)</f>
        <v>0.77962346000000005</v>
      </c>
      <c r="D5072">
        <f>IF(OR(B5072=0,'Input and Summary Results'!E4654=0),FALSE,'Input and Summary Results'!$E4654)</f>
        <v>6.1567080000000003E-2</v>
      </c>
      <c r="E5072">
        <f t="shared" si="266"/>
        <v>-0.10811510080730248</v>
      </c>
      <c r="F5072">
        <f t="shared" si="267"/>
        <v>3.4273099888502585E-2</v>
      </c>
      <c r="G5072">
        <f>IF('Input and Summary Results'!$J$4="yes",IF(C5072=FALSE,FALSE,IF('Data Transformation'!E5072&lt;$R$10,E5072,$R$10)),IF(C5072=FALSE,FALSE,IF(C5072&lt;$R$10,C5072,$R$10)))</f>
        <v>0.77962346000000005</v>
      </c>
      <c r="H5072">
        <f>IF('Input and Summary Results'!$J$4="yes",'Data Transformation'!F5072,'Data Transformation'!D5072)</f>
        <v>6.1567080000000003E-2</v>
      </c>
      <c r="I5072">
        <f t="shared" si="268"/>
        <v>294</v>
      </c>
    </row>
    <row r="5073" spans="2:9" x14ac:dyDescent="0.25">
      <c r="B5073">
        <f>IF('Input and Summary Results'!D4655=0,FALSE,'Input and Summary Results'!$B4655)</f>
        <v>294</v>
      </c>
      <c r="C5073">
        <f>IF(OR(B5073=0,'Input and Summary Results'!D4655=0,'Input and Summary Results'!D4655=""),FALSE,'Input and Summary Results'!$D4655)</f>
        <v>0.78478890999999995</v>
      </c>
      <c r="D5073">
        <f>IF(OR(B5073=0,'Input and Summary Results'!E4655=0),FALSE,'Input and Summary Results'!$E4655)</f>
        <v>4.2516529999999997E-2</v>
      </c>
      <c r="E5073">
        <f t="shared" si="266"/>
        <v>-0.10524714268192337</v>
      </c>
      <c r="F5073">
        <f t="shared" si="267"/>
        <v>2.3512276721647355E-2</v>
      </c>
      <c r="G5073">
        <f>IF('Input and Summary Results'!$J$4="yes",IF(C5073=FALSE,FALSE,IF('Data Transformation'!E5073&lt;$R$10,E5073,$R$10)),IF(C5073=FALSE,FALSE,IF(C5073&lt;$R$10,C5073,$R$10)))</f>
        <v>0.78478890999999995</v>
      </c>
      <c r="H5073">
        <f>IF('Input and Summary Results'!$J$4="yes",'Data Transformation'!F5073,'Data Transformation'!D5073)</f>
        <v>4.2516529999999997E-2</v>
      </c>
      <c r="I5073">
        <f t="shared" si="268"/>
        <v>294</v>
      </c>
    </row>
    <row r="5074" spans="2:9" x14ac:dyDescent="0.25">
      <c r="B5074">
        <f>IF('Input and Summary Results'!D4656=0,FALSE,'Input and Summary Results'!$B4656)</f>
        <v>294</v>
      </c>
      <c r="C5074">
        <f>IF(OR(B5074=0,'Input and Summary Results'!D4656=0,'Input and Summary Results'!D4656=""),FALSE,'Input and Summary Results'!$D4656)</f>
        <v>0.79182313999999998</v>
      </c>
      <c r="D5074">
        <f>IF(OR(B5074=0,'Input and Summary Results'!E4656=0),FALSE,'Input and Summary Results'!$E4656)</f>
        <v>5.8419800000000001E-2</v>
      </c>
      <c r="E5074">
        <f t="shared" si="266"/>
        <v>-0.10137181070775084</v>
      </c>
      <c r="F5074">
        <f t="shared" si="267"/>
        <v>3.2020020531352493E-2</v>
      </c>
      <c r="G5074">
        <f>IF('Input and Summary Results'!$J$4="yes",IF(C5074=FALSE,FALSE,IF('Data Transformation'!E5074&lt;$R$10,E5074,$R$10)),IF(C5074=FALSE,FALSE,IF(C5074&lt;$R$10,C5074,$R$10)))</f>
        <v>0.79182313999999998</v>
      </c>
      <c r="H5074">
        <f>IF('Input and Summary Results'!$J$4="yes",'Data Transformation'!F5074,'Data Transformation'!D5074)</f>
        <v>5.8419800000000001E-2</v>
      </c>
      <c r="I5074">
        <f t="shared" si="268"/>
        <v>294</v>
      </c>
    </row>
    <row r="5075" spans="2:9" x14ac:dyDescent="0.25">
      <c r="B5075">
        <f>IF('Input and Summary Results'!D4657=0,FALSE,'Input and Summary Results'!$B4657)</f>
        <v>294</v>
      </c>
      <c r="C5075">
        <f>IF(OR(B5075=0,'Input and Summary Results'!D4657=0,'Input and Summary Results'!D4657=""),FALSE,'Input and Summary Results'!$D4657)</f>
        <v>0.95005311999999997</v>
      </c>
      <c r="D5075">
        <f>IF(OR(B5075=0,'Input and Summary Results'!E4657=0),FALSE,'Input and Summary Results'!$E4657)</f>
        <v>7.959215E-2</v>
      </c>
      <c r="E5075">
        <f t="shared" si="266"/>
        <v>-2.2252111471234501E-2</v>
      </c>
      <c r="F5075">
        <f t="shared" si="267"/>
        <v>3.6359012325542388E-2</v>
      </c>
      <c r="G5075">
        <f>IF('Input and Summary Results'!$J$4="yes",IF(C5075=FALSE,FALSE,IF('Data Transformation'!E5075&lt;$R$10,E5075,$R$10)),IF(C5075=FALSE,FALSE,IF(C5075&lt;$R$10,C5075,$R$10)))</f>
        <v>0.95005311999999997</v>
      </c>
      <c r="H5075">
        <f>IF('Input and Summary Results'!$J$4="yes",'Data Transformation'!F5075,'Data Transformation'!D5075)</f>
        <v>7.959215E-2</v>
      </c>
      <c r="I5075">
        <f t="shared" si="268"/>
        <v>294</v>
      </c>
    </row>
    <row r="5076" spans="2:9" x14ac:dyDescent="0.25">
      <c r="B5076">
        <f>IF('Input and Summary Results'!D4658=0,FALSE,'Input and Summary Results'!$B4658)</f>
        <v>294</v>
      </c>
      <c r="C5076">
        <f>IF(OR(B5076=0,'Input and Summary Results'!D4658=0,'Input and Summary Results'!D4658=""),FALSE,'Input and Summary Results'!$D4658)</f>
        <v>0.95749103999999996</v>
      </c>
      <c r="D5076">
        <f>IF(OR(B5076=0,'Input and Summary Results'!E4658=0),FALSE,'Input and Summary Results'!$E4658)</f>
        <v>4.6601869999999997E-2</v>
      </c>
      <c r="E5076">
        <f t="shared" si="266"/>
        <v>-1.8865281376848474E-2</v>
      </c>
      <c r="F5076">
        <f t="shared" si="267"/>
        <v>2.1123134039980156E-2</v>
      </c>
      <c r="G5076">
        <f>IF('Input and Summary Results'!$J$4="yes",IF(C5076=FALSE,FALSE,IF('Data Transformation'!E5076&lt;$R$10,E5076,$R$10)),IF(C5076=FALSE,FALSE,IF(C5076&lt;$R$10,C5076,$R$10)))</f>
        <v>0.95749103999999996</v>
      </c>
      <c r="H5076">
        <f>IF('Input and Summary Results'!$J$4="yes",'Data Transformation'!F5076,'Data Transformation'!D5076)</f>
        <v>4.6601869999999997E-2</v>
      </c>
      <c r="I5076">
        <f t="shared" si="268"/>
        <v>294</v>
      </c>
    </row>
    <row r="5077" spans="2:9" x14ac:dyDescent="0.25">
      <c r="B5077">
        <f>IF('Input and Summary Results'!D4659=0,FALSE,'Input and Summary Results'!$B4659)</f>
        <v>294</v>
      </c>
      <c r="C5077">
        <f>IF(OR(B5077=0,'Input and Summary Results'!D4659=0,'Input and Summary Results'!D4659=""),FALSE,'Input and Summary Results'!$D4659)</f>
        <v>0.96287062999999995</v>
      </c>
      <c r="D5077">
        <f>IF(OR(B5077=0,'Input and Summary Results'!E4659=0),FALSE,'Input and Summary Results'!$E4659)</f>
        <v>4.8635890000000001E-2</v>
      </c>
      <c r="E5077">
        <f t="shared" si="266"/>
        <v>-1.6432060177026812E-2</v>
      </c>
      <c r="F5077">
        <f t="shared" si="267"/>
        <v>2.19219234675379E-2</v>
      </c>
      <c r="G5077">
        <f>IF('Input and Summary Results'!$J$4="yes",IF(C5077=FALSE,FALSE,IF('Data Transformation'!E5077&lt;$R$10,E5077,$R$10)),IF(C5077=FALSE,FALSE,IF(C5077&lt;$R$10,C5077,$R$10)))</f>
        <v>0.96287062999999995</v>
      </c>
      <c r="H5077">
        <f>IF('Input and Summary Results'!$J$4="yes",'Data Transformation'!F5077,'Data Transformation'!D5077)</f>
        <v>4.8635890000000001E-2</v>
      </c>
      <c r="I5077">
        <f t="shared" si="268"/>
        <v>294</v>
      </c>
    </row>
    <row r="5078" spans="2:9" x14ac:dyDescent="0.25">
      <c r="B5078">
        <f>IF('Input and Summary Results'!D4660=0,FALSE,'Input and Summary Results'!$B4660)</f>
        <v>294</v>
      </c>
      <c r="C5078">
        <f>IF(OR(B5078=0,'Input and Summary Results'!D4660=0,'Input and Summary Results'!D4660=""),FALSE,'Input and Summary Results'!$D4660)</f>
        <v>1.03558788</v>
      </c>
      <c r="D5078">
        <f>IF(OR(B5078=0,'Input and Summary Results'!E4660=0),FALSE,'Input and Summary Results'!$E4660)</f>
        <v>5.0596250000000002E-2</v>
      </c>
      <c r="E5078">
        <f t="shared" si="266"/>
        <v>1.5186959028263069E-2</v>
      </c>
      <c r="F5078">
        <f t="shared" si="267"/>
        <v>2.1204161350362658E-2</v>
      </c>
      <c r="G5078">
        <f>IF('Input and Summary Results'!$J$4="yes",IF(C5078=FALSE,FALSE,IF('Data Transformation'!E5078&lt;$R$10,E5078,$R$10)),IF(C5078=FALSE,FALSE,IF(C5078&lt;$R$10,C5078,$R$10)))</f>
        <v>1.03558788</v>
      </c>
      <c r="H5078">
        <f>IF('Input and Summary Results'!$J$4="yes",'Data Transformation'!F5078,'Data Transformation'!D5078)</f>
        <v>5.0596250000000002E-2</v>
      </c>
      <c r="I5078">
        <f t="shared" si="268"/>
        <v>294</v>
      </c>
    </row>
    <row r="5079" spans="2:9" x14ac:dyDescent="0.25">
      <c r="B5079">
        <f>IF('Input and Summary Results'!D4661=0,FALSE,'Input and Summary Results'!$B4661)</f>
        <v>294</v>
      </c>
      <c r="C5079">
        <f>IF(OR(B5079=0,'Input and Summary Results'!D4661=0,'Input and Summary Results'!D4661=""),FALSE,'Input and Summary Results'!$D4661)</f>
        <v>1.03561799</v>
      </c>
      <c r="D5079">
        <f>IF(OR(B5079=0,'Input and Summary Results'!E4661=0),FALSE,'Input and Summary Results'!$E4661)</f>
        <v>7.0281419999999997E-2</v>
      </c>
      <c r="E5079">
        <f t="shared" si="266"/>
        <v>1.519958607518334E-2</v>
      </c>
      <c r="F5079">
        <f t="shared" si="267"/>
        <v>2.9453076882142611E-2</v>
      </c>
      <c r="G5079">
        <f>IF('Input and Summary Results'!$J$4="yes",IF(C5079=FALSE,FALSE,IF('Data Transformation'!E5079&lt;$R$10,E5079,$R$10)),IF(C5079=FALSE,FALSE,IF(C5079&lt;$R$10,C5079,$R$10)))</f>
        <v>1.03561799</v>
      </c>
      <c r="H5079">
        <f>IF('Input and Summary Results'!$J$4="yes",'Data Transformation'!F5079,'Data Transformation'!D5079)</f>
        <v>7.0281419999999997E-2</v>
      </c>
      <c r="I5079">
        <f t="shared" si="268"/>
        <v>294</v>
      </c>
    </row>
    <row r="5080" spans="2:9" x14ac:dyDescent="0.25">
      <c r="B5080">
        <f>IF('Input and Summary Results'!D4662=0,FALSE,'Input and Summary Results'!$B4662)</f>
        <v>295</v>
      </c>
      <c r="C5080">
        <f>IF(OR(B5080=0,'Input and Summary Results'!D4662=0,'Input and Summary Results'!D4662=""),FALSE,'Input and Summary Results'!$D4662)</f>
        <v>0.78355253999999996</v>
      </c>
      <c r="D5080">
        <f>IF(OR(B5080=0,'Input and Summary Results'!E4662=0),FALSE,'Input and Summary Results'!$E4662)</f>
        <v>6.2920770000000001E-2</v>
      </c>
      <c r="E5080">
        <f t="shared" si="266"/>
        <v>-0.10593187722084932</v>
      </c>
      <c r="F5080">
        <f t="shared" si="267"/>
        <v>3.485103140626665E-2</v>
      </c>
      <c r="G5080">
        <f>IF('Input and Summary Results'!$J$4="yes",IF(C5080=FALSE,FALSE,IF('Data Transformation'!E5080&lt;$R$10,E5080,$R$10)),IF(C5080=FALSE,FALSE,IF(C5080&lt;$R$10,C5080,$R$10)))</f>
        <v>0.78355253999999996</v>
      </c>
      <c r="H5080">
        <f>IF('Input and Summary Results'!$J$4="yes",'Data Transformation'!F5080,'Data Transformation'!D5080)</f>
        <v>6.2920770000000001E-2</v>
      </c>
      <c r="I5080">
        <f t="shared" si="268"/>
        <v>295</v>
      </c>
    </row>
    <row r="5081" spans="2:9" x14ac:dyDescent="0.25">
      <c r="B5081">
        <f>IF('Input and Summary Results'!D4663=0,FALSE,'Input and Summary Results'!$B4663)</f>
        <v>295</v>
      </c>
      <c r="C5081">
        <f>IF(OR(B5081=0,'Input and Summary Results'!D4663=0,'Input and Summary Results'!D4663=""),FALSE,'Input and Summary Results'!$D4663)</f>
        <v>0.79001138999999998</v>
      </c>
      <c r="D5081">
        <f>IF(OR(B5081=0,'Input and Summary Results'!E4663=0),FALSE,'Input and Summary Results'!$E4663)</f>
        <v>3.838722E-2</v>
      </c>
      <c r="E5081">
        <f t="shared" si="266"/>
        <v>-0.10236664721779938</v>
      </c>
      <c r="F5081">
        <f t="shared" si="267"/>
        <v>2.1088371244875344E-2</v>
      </c>
      <c r="G5081">
        <f>IF('Input and Summary Results'!$J$4="yes",IF(C5081=FALSE,FALSE,IF('Data Transformation'!E5081&lt;$R$10,E5081,$R$10)),IF(C5081=FALSE,FALSE,IF(C5081&lt;$R$10,C5081,$R$10)))</f>
        <v>0.79001138999999998</v>
      </c>
      <c r="H5081">
        <f>IF('Input and Summary Results'!$J$4="yes",'Data Transformation'!F5081,'Data Transformation'!D5081)</f>
        <v>3.838722E-2</v>
      </c>
      <c r="I5081">
        <f t="shared" si="268"/>
        <v>295</v>
      </c>
    </row>
    <row r="5082" spans="2:9" x14ac:dyDescent="0.25">
      <c r="B5082">
        <f>IF('Input and Summary Results'!D4664=0,FALSE,'Input and Summary Results'!$B4664)</f>
        <v>295</v>
      </c>
      <c r="C5082">
        <f>IF(OR(B5082=0,'Input and Summary Results'!D4664=0,'Input and Summary Results'!D4664=""),FALSE,'Input and Summary Results'!$D4664)</f>
        <v>0.82946511000000001</v>
      </c>
      <c r="D5082">
        <f>IF(OR(B5082=0,'Input and Summary Results'!E4664=0),FALSE,'Input and Summary Results'!$E4664)</f>
        <v>4.4303549999999997E-2</v>
      </c>
      <c r="E5082">
        <f t="shared" si="266"/>
        <v>-8.1201877093691116E-2</v>
      </c>
      <c r="F5082">
        <f t="shared" si="267"/>
        <v>2.3180891478364895E-2</v>
      </c>
      <c r="G5082">
        <f>IF('Input and Summary Results'!$J$4="yes",IF(C5082=FALSE,FALSE,IF('Data Transformation'!E5082&lt;$R$10,E5082,$R$10)),IF(C5082=FALSE,FALSE,IF(C5082&lt;$R$10,C5082,$R$10)))</f>
        <v>0.82946511000000001</v>
      </c>
      <c r="H5082">
        <f>IF('Input and Summary Results'!$J$4="yes",'Data Transformation'!F5082,'Data Transformation'!D5082)</f>
        <v>4.4303549999999997E-2</v>
      </c>
      <c r="I5082">
        <f t="shared" si="268"/>
        <v>295</v>
      </c>
    </row>
    <row r="5083" spans="2:9" x14ac:dyDescent="0.25">
      <c r="B5083">
        <f>IF('Input and Summary Results'!D4665=0,FALSE,'Input and Summary Results'!$B4665)</f>
        <v>295</v>
      </c>
      <c r="C5083">
        <f>IF(OR(B5083=0,'Input and Summary Results'!D4665=0,'Input and Summary Results'!D4665=""),FALSE,'Input and Summary Results'!$D4665)</f>
        <v>0.84911466999999996</v>
      </c>
      <c r="D5083">
        <f>IF(OR(B5083=0,'Input and Summary Results'!E4665=0),FALSE,'Input and Summary Results'!$E4665)</f>
        <v>5.4543429999999997E-2</v>
      </c>
      <c r="E5083">
        <f t="shared" si="266"/>
        <v>-7.1033655827434219E-2</v>
      </c>
      <c r="F5083">
        <f t="shared" si="267"/>
        <v>2.7878270693403519E-2</v>
      </c>
      <c r="G5083">
        <f>IF('Input and Summary Results'!$J$4="yes",IF(C5083=FALSE,FALSE,IF('Data Transformation'!E5083&lt;$R$10,E5083,$R$10)),IF(C5083=FALSE,FALSE,IF(C5083&lt;$R$10,C5083,$R$10)))</f>
        <v>0.84911466999999996</v>
      </c>
      <c r="H5083">
        <f>IF('Input and Summary Results'!$J$4="yes",'Data Transformation'!F5083,'Data Transformation'!D5083)</f>
        <v>5.4543429999999997E-2</v>
      </c>
      <c r="I5083">
        <f t="shared" si="268"/>
        <v>295</v>
      </c>
    </row>
    <row r="5084" spans="2:9" x14ac:dyDescent="0.25">
      <c r="B5084">
        <f>IF('Input and Summary Results'!D4666=0,FALSE,'Input and Summary Results'!$B4666)</f>
        <v>295</v>
      </c>
      <c r="C5084">
        <f>IF(OR(B5084=0,'Input and Summary Results'!D4666=0,'Input and Summary Results'!D4666=""),FALSE,'Input and Summary Results'!$D4666)</f>
        <v>0.91789509000000002</v>
      </c>
      <c r="D5084">
        <f>IF(OR(B5084=0,'Input and Summary Results'!E4666=0),FALSE,'Input and Summary Results'!$E4666)</f>
        <v>3.4613860000000003E-2</v>
      </c>
      <c r="E5084">
        <f t="shared" si="266"/>
        <v>-3.7206953262506857E-2</v>
      </c>
      <c r="F5084">
        <f t="shared" si="267"/>
        <v>1.6366157095360431E-2</v>
      </c>
      <c r="G5084">
        <f>IF('Input and Summary Results'!$J$4="yes",IF(C5084=FALSE,FALSE,IF('Data Transformation'!E5084&lt;$R$10,E5084,$R$10)),IF(C5084=FALSE,FALSE,IF(C5084&lt;$R$10,C5084,$R$10)))</f>
        <v>0.91789509000000002</v>
      </c>
      <c r="H5084">
        <f>IF('Input and Summary Results'!$J$4="yes",'Data Transformation'!F5084,'Data Transformation'!D5084)</f>
        <v>3.4613860000000003E-2</v>
      </c>
      <c r="I5084">
        <f t="shared" si="268"/>
        <v>295</v>
      </c>
    </row>
    <row r="5085" spans="2:9" x14ac:dyDescent="0.25">
      <c r="B5085">
        <f>IF('Input and Summary Results'!D4667=0,FALSE,'Input and Summary Results'!$B4667)</f>
        <v>295</v>
      </c>
      <c r="C5085">
        <f>IF(OR(B5085=0,'Input and Summary Results'!D4667=0,'Input and Summary Results'!D4667=""),FALSE,'Input and Summary Results'!$D4667)</f>
        <v>0.94874301999999999</v>
      </c>
      <c r="D5085">
        <f>IF(OR(B5085=0,'Input and Summary Results'!E4667=0),FALSE,'Input and Summary Results'!$E4667)</f>
        <v>5.5873689999999997E-2</v>
      </c>
      <c r="E5085">
        <f t="shared" si="266"/>
        <v>-2.285140623389114E-2</v>
      </c>
      <c r="F5085">
        <f t="shared" si="267"/>
        <v>2.5559272583633868E-2</v>
      </c>
      <c r="G5085">
        <f>IF('Input and Summary Results'!$J$4="yes",IF(C5085=FALSE,FALSE,IF('Data Transformation'!E5085&lt;$R$10,E5085,$R$10)),IF(C5085=FALSE,FALSE,IF(C5085&lt;$R$10,C5085,$R$10)))</f>
        <v>0.94874301999999999</v>
      </c>
      <c r="H5085">
        <f>IF('Input and Summary Results'!$J$4="yes",'Data Transformation'!F5085,'Data Transformation'!D5085)</f>
        <v>5.5873689999999997E-2</v>
      </c>
      <c r="I5085">
        <f t="shared" si="268"/>
        <v>295</v>
      </c>
    </row>
    <row r="5086" spans="2:9" x14ac:dyDescent="0.25">
      <c r="B5086">
        <f>IF('Input and Summary Results'!D4668=0,FALSE,'Input and Summary Results'!$B4668)</f>
        <v>295</v>
      </c>
      <c r="C5086">
        <f>IF(OR(B5086=0,'Input and Summary Results'!D4668=0,'Input and Summary Results'!D4668=""),FALSE,'Input and Summary Results'!$D4668)</f>
        <v>0.95147923000000001</v>
      </c>
      <c r="D5086">
        <f>IF(OR(B5086=0,'Input and Summary Results'!E4668=0),FALSE,'Input and Summary Results'!$E4668)</f>
        <v>4.9421739999999999E-2</v>
      </c>
      <c r="E5086">
        <f t="shared" si="266"/>
        <v>-2.1600687560713965E-2</v>
      </c>
      <c r="F5086">
        <f t="shared" si="267"/>
        <v>2.254283066168454E-2</v>
      </c>
      <c r="G5086">
        <f>IF('Input and Summary Results'!$J$4="yes",IF(C5086=FALSE,FALSE,IF('Data Transformation'!E5086&lt;$R$10,E5086,$R$10)),IF(C5086=FALSE,FALSE,IF(C5086&lt;$R$10,C5086,$R$10)))</f>
        <v>0.95147923000000001</v>
      </c>
      <c r="H5086">
        <f>IF('Input and Summary Results'!$J$4="yes",'Data Transformation'!F5086,'Data Transformation'!D5086)</f>
        <v>4.9421739999999999E-2</v>
      </c>
      <c r="I5086">
        <f t="shared" si="268"/>
        <v>295</v>
      </c>
    </row>
    <row r="5087" spans="2:9" x14ac:dyDescent="0.25">
      <c r="B5087">
        <f>IF('Input and Summary Results'!D4669=0,FALSE,'Input and Summary Results'!$B4669)</f>
        <v>295</v>
      </c>
      <c r="C5087">
        <f>IF(OR(B5087=0,'Input and Summary Results'!D4669=0,'Input and Summary Results'!D4669=""),FALSE,'Input and Summary Results'!$D4669)</f>
        <v>0.95407092999999998</v>
      </c>
      <c r="D5087">
        <f>IF(OR(B5087=0,'Input and Summary Results'!E4669=0),FALSE,'Input and Summary Results'!$E4669)</f>
        <v>5.4930600000000003E-2</v>
      </c>
      <c r="E5087">
        <f t="shared" si="266"/>
        <v>-2.0419336655968862E-2</v>
      </c>
      <c r="F5087">
        <f t="shared" si="267"/>
        <v>2.4987534627011435E-2</v>
      </c>
      <c r="G5087">
        <f>IF('Input and Summary Results'!$J$4="yes",IF(C5087=FALSE,FALSE,IF('Data Transformation'!E5087&lt;$R$10,E5087,$R$10)),IF(C5087=FALSE,FALSE,IF(C5087&lt;$R$10,C5087,$R$10)))</f>
        <v>0.95407092999999998</v>
      </c>
      <c r="H5087">
        <f>IF('Input and Summary Results'!$J$4="yes",'Data Transformation'!F5087,'Data Transformation'!D5087)</f>
        <v>5.4930600000000003E-2</v>
      </c>
      <c r="I5087">
        <f t="shared" si="268"/>
        <v>295</v>
      </c>
    </row>
    <row r="5088" spans="2:9" x14ac:dyDescent="0.25">
      <c r="B5088">
        <f>IF('Input and Summary Results'!D4670=0,FALSE,'Input and Summary Results'!$B4670)</f>
        <v>295</v>
      </c>
      <c r="C5088">
        <f>IF(OR(B5088=0,'Input and Summary Results'!D4670=0,'Input and Summary Results'!D4670=""),FALSE,'Input and Summary Results'!$D4670)</f>
        <v>0.95672815</v>
      </c>
      <c r="D5088">
        <f>IF(OR(B5088=0,'Input and Summary Results'!E4670=0),FALSE,'Input and Summary Results'!$E4670)</f>
        <v>3.4892890000000003E-2</v>
      </c>
      <c r="E5088">
        <f t="shared" si="266"/>
        <v>-1.9211447517666031E-2</v>
      </c>
      <c r="F5088">
        <f t="shared" si="267"/>
        <v>1.5828440147810013E-2</v>
      </c>
      <c r="G5088">
        <f>IF('Input and Summary Results'!$J$4="yes",IF(C5088=FALSE,FALSE,IF('Data Transformation'!E5088&lt;$R$10,E5088,$R$10)),IF(C5088=FALSE,FALSE,IF(C5088&lt;$R$10,C5088,$R$10)))</f>
        <v>0.95672815</v>
      </c>
      <c r="H5088">
        <f>IF('Input and Summary Results'!$J$4="yes",'Data Transformation'!F5088,'Data Transformation'!D5088)</f>
        <v>3.4892890000000003E-2</v>
      </c>
      <c r="I5088">
        <f t="shared" si="268"/>
        <v>295</v>
      </c>
    </row>
    <row r="5089" spans="2:9" x14ac:dyDescent="0.25">
      <c r="B5089">
        <f>IF('Input and Summary Results'!D4671=0,FALSE,'Input and Summary Results'!$B4671)</f>
        <v>295</v>
      </c>
      <c r="C5089">
        <f>IF(OR(B5089=0,'Input and Summary Results'!D4671=0,'Input and Summary Results'!D4671=""),FALSE,'Input and Summary Results'!$D4671)</f>
        <v>0.98600558000000005</v>
      </c>
      <c r="D5089">
        <f>IF(OR(B5089=0,'Input and Summary Results'!E4671=0),FALSE,'Input and Summary Results'!$E4671)</f>
        <v>4.4319089999999998E-2</v>
      </c>
      <c r="E5089">
        <f t="shared" si="266"/>
        <v>-6.120627293726027E-3</v>
      </c>
      <c r="F5089">
        <f t="shared" si="267"/>
        <v>1.9507480941436457E-2</v>
      </c>
      <c r="G5089">
        <f>IF('Input and Summary Results'!$J$4="yes",IF(C5089=FALSE,FALSE,IF('Data Transformation'!E5089&lt;$R$10,E5089,$R$10)),IF(C5089=FALSE,FALSE,IF(C5089&lt;$R$10,C5089,$R$10)))</f>
        <v>0.98600558000000005</v>
      </c>
      <c r="H5089">
        <f>IF('Input and Summary Results'!$J$4="yes",'Data Transformation'!F5089,'Data Transformation'!D5089)</f>
        <v>4.4319089999999998E-2</v>
      </c>
      <c r="I5089">
        <f t="shared" si="268"/>
        <v>295</v>
      </c>
    </row>
    <row r="5090" spans="2:9" x14ac:dyDescent="0.25">
      <c r="B5090">
        <f>IF('Input and Summary Results'!D4672=0,FALSE,'Input and Summary Results'!$B4672)</f>
        <v>295</v>
      </c>
      <c r="C5090">
        <f>IF(OR(B5090=0,'Input and Summary Results'!D4672=0,'Input and Summary Results'!D4672=""),FALSE,'Input and Summary Results'!$D4672)</f>
        <v>1.0156614900000001</v>
      </c>
      <c r="D5090">
        <f>IF(OR(B5090=0,'Input and Summary Results'!E4672=0),FALSE,'Input and Summary Results'!$E4672)</f>
        <v>4.6765910000000001E-2</v>
      </c>
      <c r="E5090">
        <f t="shared" si="266"/>
        <v>6.7489859780712419E-3</v>
      </c>
      <c r="F5090">
        <f t="shared" si="267"/>
        <v>1.9983434579172631E-2</v>
      </c>
      <c r="G5090">
        <f>IF('Input and Summary Results'!$J$4="yes",IF(C5090=FALSE,FALSE,IF('Data Transformation'!E5090&lt;$R$10,E5090,$R$10)),IF(C5090=FALSE,FALSE,IF(C5090&lt;$R$10,C5090,$R$10)))</f>
        <v>1.0156614900000001</v>
      </c>
      <c r="H5090">
        <f>IF('Input and Summary Results'!$J$4="yes",'Data Transformation'!F5090,'Data Transformation'!D5090)</f>
        <v>4.6765910000000001E-2</v>
      </c>
      <c r="I5090">
        <f t="shared" si="268"/>
        <v>295</v>
      </c>
    </row>
    <row r="5091" spans="2:9" x14ac:dyDescent="0.25">
      <c r="B5091">
        <f>IF('Input and Summary Results'!D4673=0,FALSE,'Input and Summary Results'!$B4673)</f>
        <v>295</v>
      </c>
      <c r="C5091">
        <f>IF(OR(B5091=0,'Input and Summary Results'!D4673=0,'Input and Summary Results'!D4673=""),FALSE,'Input and Summary Results'!$D4673)</f>
        <v>1.04241677</v>
      </c>
      <c r="D5091">
        <f>IF(OR(B5091=0,'Input and Summary Results'!E4673=0),FALSE,'Input and Summary Results'!$E4673)</f>
        <v>6.0738519999999997E-2</v>
      </c>
      <c r="E5091">
        <f t="shared" si="266"/>
        <v>1.8041389523289975E-2</v>
      </c>
      <c r="F5091">
        <f t="shared" si="267"/>
        <v>2.5287887185468053E-2</v>
      </c>
      <c r="G5091">
        <f>IF('Input and Summary Results'!$J$4="yes",IF(C5091=FALSE,FALSE,IF('Data Transformation'!E5091&lt;$R$10,E5091,$R$10)),IF(C5091=FALSE,FALSE,IF(C5091&lt;$R$10,C5091,$R$10)))</f>
        <v>1.04241677</v>
      </c>
      <c r="H5091">
        <f>IF('Input and Summary Results'!$J$4="yes",'Data Transformation'!F5091,'Data Transformation'!D5091)</f>
        <v>6.0738519999999997E-2</v>
      </c>
      <c r="I5091">
        <f t="shared" si="268"/>
        <v>295</v>
      </c>
    </row>
    <row r="5092" spans="2:9" x14ac:dyDescent="0.25">
      <c r="B5092">
        <f>IF('Input and Summary Results'!D4674=0,FALSE,'Input and Summary Results'!$B4674)</f>
        <v>295</v>
      </c>
      <c r="C5092">
        <f>IF(OR(B5092=0,'Input and Summary Results'!D4674=0,'Input and Summary Results'!D4674=""),FALSE,'Input and Summary Results'!$D4674)</f>
        <v>1.0439311</v>
      </c>
      <c r="D5092">
        <f>IF(OR(B5092=0,'Input and Summary Results'!E4674=0),FALSE,'Input and Summary Results'!$E4674)</f>
        <v>4.6342759999999997E-2</v>
      </c>
      <c r="E5092">
        <f t="shared" si="266"/>
        <v>1.8671835948576094E-2</v>
      </c>
      <c r="F5092">
        <f t="shared" si="267"/>
        <v>1.9266365222762306E-2</v>
      </c>
      <c r="G5092">
        <f>IF('Input and Summary Results'!$J$4="yes",IF(C5092=FALSE,FALSE,IF('Data Transformation'!E5092&lt;$R$10,E5092,$R$10)),IF(C5092=FALSE,FALSE,IF(C5092&lt;$R$10,C5092,$R$10)))</f>
        <v>1.0439311</v>
      </c>
      <c r="H5092">
        <f>IF('Input and Summary Results'!$J$4="yes",'Data Transformation'!F5092,'Data Transformation'!D5092)</f>
        <v>4.6342759999999997E-2</v>
      </c>
      <c r="I5092">
        <f t="shared" si="268"/>
        <v>295</v>
      </c>
    </row>
    <row r="5093" spans="2:9" x14ac:dyDescent="0.25">
      <c r="B5093">
        <f>IF('Input and Summary Results'!D4675=0,FALSE,'Input and Summary Results'!$B4675)</f>
        <v>295</v>
      </c>
      <c r="C5093">
        <f>IF(OR(B5093=0,'Input and Summary Results'!D4675=0,'Input and Summary Results'!D4675=""),FALSE,'Input and Summary Results'!$D4675)</f>
        <v>1.12526408</v>
      </c>
      <c r="D5093">
        <f>IF(OR(B5093=0,'Input and Summary Results'!E4675=0),FALSE,'Input and Summary Results'!$E4675)</f>
        <v>5.7586039999999998E-2</v>
      </c>
      <c r="E5093">
        <f t="shared" si="266"/>
        <v>5.1254455805627416E-2</v>
      </c>
      <c r="F5093">
        <f t="shared" si="267"/>
        <v>2.2210200969002759E-2</v>
      </c>
      <c r="G5093">
        <f>IF('Input and Summary Results'!$J$4="yes",IF(C5093=FALSE,FALSE,IF('Data Transformation'!E5093&lt;$R$10,E5093,$R$10)),IF(C5093=FALSE,FALSE,IF(C5093&lt;$R$10,C5093,$R$10)))</f>
        <v>1.12526408</v>
      </c>
      <c r="H5093">
        <f>IF('Input and Summary Results'!$J$4="yes",'Data Transformation'!F5093,'Data Transformation'!D5093)</f>
        <v>5.7586039999999998E-2</v>
      </c>
      <c r="I5093">
        <f t="shared" si="268"/>
        <v>295</v>
      </c>
    </row>
    <row r="5094" spans="2:9" x14ac:dyDescent="0.25">
      <c r="B5094">
        <f>IF('Input and Summary Results'!D4676=0,FALSE,'Input and Summary Results'!$B4676)</f>
        <v>295</v>
      </c>
      <c r="C5094">
        <f>IF(OR(B5094=0,'Input and Summary Results'!D4676=0,'Input and Summary Results'!D4676=""),FALSE,'Input and Summary Results'!$D4676)</f>
        <v>1.1897315799999999</v>
      </c>
      <c r="D5094">
        <f>IF(OR(B5094=0,'Input and Summary Results'!E4676=0),FALSE,'Input and Summary Results'!$E4676)</f>
        <v>6.9587369999999996E-2</v>
      </c>
      <c r="E5094">
        <f t="shared" si="266"/>
        <v>7.5448989565534308E-2</v>
      </c>
      <c r="F5094">
        <f t="shared" si="267"/>
        <v>2.5384649014696239E-2</v>
      </c>
      <c r="G5094">
        <f>IF('Input and Summary Results'!$J$4="yes",IF(C5094=FALSE,FALSE,IF('Data Transformation'!E5094&lt;$R$10,E5094,$R$10)),IF(C5094=FALSE,FALSE,IF(C5094&lt;$R$10,C5094,$R$10)))</f>
        <v>1.1897315799999999</v>
      </c>
      <c r="H5094">
        <f>IF('Input and Summary Results'!$J$4="yes",'Data Transformation'!F5094,'Data Transformation'!D5094)</f>
        <v>6.9587369999999996E-2</v>
      </c>
      <c r="I5094">
        <f t="shared" si="268"/>
        <v>295</v>
      </c>
    </row>
    <row r="5095" spans="2:9" x14ac:dyDescent="0.25">
      <c r="B5095">
        <f>IF('Input and Summary Results'!D4677=0,FALSE,'Input and Summary Results'!$B4677)</f>
        <v>296</v>
      </c>
      <c r="C5095">
        <f>IF(OR(B5095=0,'Input and Summary Results'!D4677=0,'Input and Summary Results'!D4677=""),FALSE,'Input and Summary Results'!$D4677)</f>
        <v>-6.4380800000000002E-2</v>
      </c>
      <c r="D5095">
        <f>IF(OR(B5095=0,'Input and Summary Results'!E4677=0),FALSE,'Input and Summary Results'!$E4677)</f>
        <v>4.6588310000000001E-2</v>
      </c>
      <c r="E5095" t="e">
        <f t="shared" si="266"/>
        <v>#NUM!</v>
      </c>
      <c r="F5095">
        <f t="shared" si="267"/>
        <v>-0.31405833012326656</v>
      </c>
      <c r="G5095">
        <f>IF('Input and Summary Results'!$J$4="yes",IF(C5095=FALSE,FALSE,IF('Data Transformation'!E5095&lt;$R$10,E5095,$R$10)),IF(C5095=FALSE,FALSE,IF(C5095&lt;$R$10,C5095,$R$10)))</f>
        <v>-6.4380800000000002E-2</v>
      </c>
      <c r="H5095">
        <f>IF('Input and Summary Results'!$J$4="yes",'Data Transformation'!F5095,'Data Transformation'!D5095)</f>
        <v>4.6588310000000001E-2</v>
      </c>
      <c r="I5095">
        <f t="shared" si="268"/>
        <v>296</v>
      </c>
    </row>
    <row r="5096" spans="2:9" x14ac:dyDescent="0.25">
      <c r="B5096">
        <f>IF('Input and Summary Results'!D4678=0,FALSE,'Input and Summary Results'!$B4678)</f>
        <v>296</v>
      </c>
      <c r="C5096">
        <f>IF(OR(B5096=0,'Input and Summary Results'!D4678=0,'Input and Summary Results'!D4678=""),FALSE,'Input and Summary Results'!$D4678)</f>
        <v>-6.05312E-2</v>
      </c>
      <c r="D5096">
        <f>IF(OR(B5096=0,'Input and Summary Results'!E4678=0),FALSE,'Input and Summary Results'!$E4678)</f>
        <v>7.367427E-2</v>
      </c>
      <c r="E5096" t="e">
        <f t="shared" si="266"/>
        <v>#NUM!</v>
      </c>
      <c r="F5096">
        <f t="shared" si="267"/>
        <v>-0.52823392201046726</v>
      </c>
      <c r="G5096">
        <f>IF('Input and Summary Results'!$J$4="yes",IF(C5096=FALSE,FALSE,IF('Data Transformation'!E5096&lt;$R$10,E5096,$R$10)),IF(C5096=FALSE,FALSE,IF(C5096&lt;$R$10,C5096,$R$10)))</f>
        <v>-6.05312E-2</v>
      </c>
      <c r="H5096">
        <f>IF('Input and Summary Results'!$J$4="yes",'Data Transformation'!F5096,'Data Transformation'!D5096)</f>
        <v>7.367427E-2</v>
      </c>
      <c r="I5096">
        <f t="shared" si="268"/>
        <v>296</v>
      </c>
    </row>
    <row r="5097" spans="2:9" x14ac:dyDescent="0.25">
      <c r="B5097">
        <f>IF('Input and Summary Results'!D4679=0,FALSE,'Input and Summary Results'!$B4679)</f>
        <v>296</v>
      </c>
      <c r="C5097">
        <f>IF(OR(B5097=0,'Input and Summary Results'!D4679=0,'Input and Summary Results'!D4679=""),FALSE,'Input and Summary Results'!$D4679)</f>
        <v>-3.11869E-2</v>
      </c>
      <c r="D5097">
        <f>IF(OR(B5097=0,'Input and Summary Results'!E4679=0),FALSE,'Input and Summary Results'!$E4679)</f>
        <v>8.5063379999999994E-2</v>
      </c>
      <c r="E5097" t="e">
        <f t="shared" si="266"/>
        <v>#NUM!</v>
      </c>
      <c r="F5097">
        <f t="shared" si="267"/>
        <v>-1.1837504503493452</v>
      </c>
      <c r="G5097">
        <f>IF('Input and Summary Results'!$J$4="yes",IF(C5097=FALSE,FALSE,IF('Data Transformation'!E5097&lt;$R$10,E5097,$R$10)),IF(C5097=FALSE,FALSE,IF(C5097&lt;$R$10,C5097,$R$10)))</f>
        <v>-3.11869E-2</v>
      </c>
      <c r="H5097">
        <f>IF('Input and Summary Results'!$J$4="yes",'Data Transformation'!F5097,'Data Transformation'!D5097)</f>
        <v>8.5063379999999994E-2</v>
      </c>
      <c r="I5097">
        <f t="shared" si="268"/>
        <v>296</v>
      </c>
    </row>
    <row r="5098" spans="2:9" x14ac:dyDescent="0.25">
      <c r="B5098">
        <f>IF('Input and Summary Results'!D4680=0,FALSE,'Input and Summary Results'!$B4680)</f>
        <v>296</v>
      </c>
      <c r="C5098">
        <f>IF(OR(B5098=0,'Input and Summary Results'!D4680=0,'Input and Summary Results'!D4680=""),FALSE,'Input and Summary Results'!$D4680)</f>
        <v>4.3310290000000001E-2</v>
      </c>
      <c r="D5098">
        <f>IF(OR(B5098=0,'Input and Summary Results'!E4680=0),FALSE,'Input and Summary Results'!$E4680)</f>
        <v>5.0271440000000001E-2</v>
      </c>
      <c r="E5098">
        <f t="shared" ref="E5098:E5161" si="269">IF(C5098=FALSE,FALSE,LOG10(C5098))</f>
        <v>-1.3634089082817464</v>
      </c>
      <c r="F5098">
        <f t="shared" ref="F5098:F5161" si="270">IF(D5098=FALSE, FALSE,0.434*D5098/C5098)</f>
        <v>0.50375568854422348</v>
      </c>
      <c r="G5098">
        <f>IF('Input and Summary Results'!$J$4="yes",IF(C5098=FALSE,FALSE,IF('Data Transformation'!E5098&lt;$R$10,E5098,$R$10)),IF(C5098=FALSE,FALSE,IF(C5098&lt;$R$10,C5098,$R$10)))</f>
        <v>4.3310290000000001E-2</v>
      </c>
      <c r="H5098">
        <f>IF('Input and Summary Results'!$J$4="yes",'Data Transformation'!F5098,'Data Transformation'!D5098)</f>
        <v>5.0271440000000001E-2</v>
      </c>
      <c r="I5098">
        <f t="shared" si="268"/>
        <v>296</v>
      </c>
    </row>
    <row r="5099" spans="2:9" x14ac:dyDescent="0.25">
      <c r="B5099">
        <f>IF('Input and Summary Results'!D4681=0,FALSE,'Input and Summary Results'!$B4681)</f>
        <v>296</v>
      </c>
      <c r="C5099">
        <f>IF(OR(B5099=0,'Input and Summary Results'!D4681=0,'Input and Summary Results'!D4681=""),FALSE,'Input and Summary Results'!$D4681)</f>
        <v>6.20963E-2</v>
      </c>
      <c r="D5099">
        <f>IF(OR(B5099=0,'Input and Summary Results'!E4681=0),FALSE,'Input and Summary Results'!$E4681)</f>
        <v>7.5106640000000002E-2</v>
      </c>
      <c r="E5099">
        <f t="shared" si="269"/>
        <v>-1.2069342764330051</v>
      </c>
      <c r="F5099">
        <f t="shared" si="270"/>
        <v>0.52493114340145863</v>
      </c>
      <c r="G5099">
        <f>IF('Input and Summary Results'!$J$4="yes",IF(C5099=FALSE,FALSE,IF('Data Transformation'!E5099&lt;$R$10,E5099,$R$10)),IF(C5099=FALSE,FALSE,IF(C5099&lt;$R$10,C5099,$R$10)))</f>
        <v>6.20963E-2</v>
      </c>
      <c r="H5099">
        <f>IF('Input and Summary Results'!$J$4="yes",'Data Transformation'!F5099,'Data Transformation'!D5099)</f>
        <v>7.5106640000000002E-2</v>
      </c>
      <c r="I5099">
        <f t="shared" si="268"/>
        <v>296</v>
      </c>
    </row>
    <row r="5100" spans="2:9" x14ac:dyDescent="0.25">
      <c r="B5100">
        <f>IF('Input and Summary Results'!D4682=0,FALSE,'Input and Summary Results'!$B4682)</f>
        <v>296</v>
      </c>
      <c r="C5100">
        <f>IF(OR(B5100=0,'Input and Summary Results'!D4682=0,'Input and Summary Results'!D4682=""),FALSE,'Input and Summary Results'!$D4682)</f>
        <v>7.8508579999999994E-2</v>
      </c>
      <c r="D5100">
        <f>IF(OR(B5100=0,'Input and Summary Results'!E4682=0),FALSE,'Input and Summary Results'!$E4682)</f>
        <v>6.1172200000000003E-2</v>
      </c>
      <c r="E5100">
        <f t="shared" si="269"/>
        <v>-1.1050828777384243</v>
      </c>
      <c r="F5100">
        <f t="shared" si="270"/>
        <v>0.33816348225888182</v>
      </c>
      <c r="G5100">
        <f>IF('Input and Summary Results'!$J$4="yes",IF(C5100=FALSE,FALSE,IF('Data Transformation'!E5100&lt;$R$10,E5100,$R$10)),IF(C5100=FALSE,FALSE,IF(C5100&lt;$R$10,C5100,$R$10)))</f>
        <v>7.8508579999999994E-2</v>
      </c>
      <c r="H5100">
        <f>IF('Input and Summary Results'!$J$4="yes",'Data Transformation'!F5100,'Data Transformation'!D5100)</f>
        <v>6.1172200000000003E-2</v>
      </c>
      <c r="I5100">
        <f t="shared" si="268"/>
        <v>296</v>
      </c>
    </row>
    <row r="5101" spans="2:9" x14ac:dyDescent="0.25">
      <c r="B5101">
        <f>IF('Input and Summary Results'!D4683=0,FALSE,'Input and Summary Results'!$B4683)</f>
        <v>296</v>
      </c>
      <c r="C5101">
        <f>IF(OR(B5101=0,'Input and Summary Results'!D4683=0,'Input and Summary Results'!D4683=""),FALSE,'Input and Summary Results'!$D4683)</f>
        <v>0.10509424000000001</v>
      </c>
      <c r="D5101">
        <f>IF(OR(B5101=0,'Input and Summary Results'!E4683=0),FALSE,'Input and Summary Results'!$E4683)</f>
        <v>7.8210909999999995E-2</v>
      </c>
      <c r="E5101">
        <f t="shared" si="269"/>
        <v>-0.97842108611035483</v>
      </c>
      <c r="F5101">
        <f t="shared" si="270"/>
        <v>0.32298187740831463</v>
      </c>
      <c r="G5101">
        <f>IF('Input and Summary Results'!$J$4="yes",IF(C5101=FALSE,FALSE,IF('Data Transformation'!E5101&lt;$R$10,E5101,$R$10)),IF(C5101=FALSE,FALSE,IF(C5101&lt;$R$10,C5101,$R$10)))</f>
        <v>0.10509424000000001</v>
      </c>
      <c r="H5101">
        <f>IF('Input and Summary Results'!$J$4="yes",'Data Transformation'!F5101,'Data Transformation'!D5101)</f>
        <v>7.8210909999999995E-2</v>
      </c>
      <c r="I5101">
        <f t="shared" si="268"/>
        <v>296</v>
      </c>
    </row>
    <row r="5102" spans="2:9" x14ac:dyDescent="0.25">
      <c r="B5102">
        <f>IF('Input and Summary Results'!D4684=0,FALSE,'Input and Summary Results'!$B4684)</f>
        <v>296</v>
      </c>
      <c r="C5102">
        <f>IF(OR(B5102=0,'Input and Summary Results'!D4684=0,'Input and Summary Results'!D4684=""),FALSE,'Input and Summary Results'!$D4684)</f>
        <v>0.11738137999999999</v>
      </c>
      <c r="D5102">
        <f>IF(OR(B5102=0,'Input and Summary Results'!E4684=0),FALSE,'Input and Summary Results'!$E4684)</f>
        <v>8.3899680000000004E-2</v>
      </c>
      <c r="E5102">
        <f t="shared" si="269"/>
        <v>-0.93040078898787382</v>
      </c>
      <c r="F5102">
        <f t="shared" si="270"/>
        <v>0.31020644943857367</v>
      </c>
      <c r="G5102">
        <f>IF('Input and Summary Results'!$J$4="yes",IF(C5102=FALSE,FALSE,IF('Data Transformation'!E5102&lt;$R$10,E5102,$R$10)),IF(C5102=FALSE,FALSE,IF(C5102&lt;$R$10,C5102,$R$10)))</f>
        <v>0.11738137999999999</v>
      </c>
      <c r="H5102">
        <f>IF('Input and Summary Results'!$J$4="yes",'Data Transformation'!F5102,'Data Transformation'!D5102)</f>
        <v>8.3899680000000004E-2</v>
      </c>
      <c r="I5102">
        <f t="shared" si="268"/>
        <v>296</v>
      </c>
    </row>
    <row r="5103" spans="2:9" x14ac:dyDescent="0.25">
      <c r="B5103">
        <f>IF('Input and Summary Results'!D4685=0,FALSE,'Input and Summary Results'!$B4685)</f>
        <v>296</v>
      </c>
      <c r="C5103">
        <f>IF(OR(B5103=0,'Input and Summary Results'!D4685=0,'Input and Summary Results'!D4685=""),FALSE,'Input and Summary Results'!$D4685)</f>
        <v>0.16051107000000001</v>
      </c>
      <c r="D5103">
        <f>IF(OR(B5103=0,'Input and Summary Results'!E4685=0),FALSE,'Input and Summary Results'!$E4685)</f>
        <v>9.0540449999999995E-2</v>
      </c>
      <c r="E5103">
        <f t="shared" si="269"/>
        <v>-0.79449501014928914</v>
      </c>
      <c r="F5103">
        <f t="shared" si="270"/>
        <v>0.24480900476210143</v>
      </c>
      <c r="G5103">
        <f>IF('Input and Summary Results'!$J$4="yes",IF(C5103=FALSE,FALSE,IF('Data Transformation'!E5103&lt;$R$10,E5103,$R$10)),IF(C5103=FALSE,FALSE,IF(C5103&lt;$R$10,C5103,$R$10)))</f>
        <v>0.16051107000000001</v>
      </c>
      <c r="H5103">
        <f>IF('Input and Summary Results'!$J$4="yes",'Data Transformation'!F5103,'Data Transformation'!D5103)</f>
        <v>9.0540449999999995E-2</v>
      </c>
      <c r="I5103">
        <f t="shared" si="268"/>
        <v>296</v>
      </c>
    </row>
    <row r="5104" spans="2:9" x14ac:dyDescent="0.25">
      <c r="B5104">
        <f>IF('Input and Summary Results'!D4686=0,FALSE,'Input and Summary Results'!$B4686)</f>
        <v>296</v>
      </c>
      <c r="C5104">
        <f>IF(OR(B5104=0,'Input and Summary Results'!D4686=0,'Input and Summary Results'!D4686=""),FALSE,'Input and Summary Results'!$D4686)</f>
        <v>0.23933366</v>
      </c>
      <c r="D5104">
        <f>IF(OR(B5104=0,'Input and Summary Results'!E4686=0),FALSE,'Input and Summary Results'!$E4686)</f>
        <v>8.4900340000000005E-2</v>
      </c>
      <c r="E5104">
        <f t="shared" si="269"/>
        <v>-0.62099621770813951</v>
      </c>
      <c r="F5104">
        <f t="shared" si="270"/>
        <v>0.15395555961497437</v>
      </c>
      <c r="G5104">
        <f>IF('Input and Summary Results'!$J$4="yes",IF(C5104=FALSE,FALSE,IF('Data Transformation'!E5104&lt;$R$10,E5104,$R$10)),IF(C5104=FALSE,FALSE,IF(C5104&lt;$R$10,C5104,$R$10)))</f>
        <v>0.23933366</v>
      </c>
      <c r="H5104">
        <f>IF('Input and Summary Results'!$J$4="yes",'Data Transformation'!F5104,'Data Transformation'!D5104)</f>
        <v>8.4900340000000005E-2</v>
      </c>
      <c r="I5104">
        <f t="shared" si="268"/>
        <v>296</v>
      </c>
    </row>
    <row r="5105" spans="2:9" x14ac:dyDescent="0.25">
      <c r="B5105">
        <f>IF('Input and Summary Results'!D4687=0,FALSE,'Input and Summary Results'!$B4687)</f>
        <v>296</v>
      </c>
      <c r="C5105">
        <f>IF(OR(B5105=0,'Input and Summary Results'!D4687=0,'Input and Summary Results'!D4687=""),FALSE,'Input and Summary Results'!$D4687)</f>
        <v>0.32528119</v>
      </c>
      <c r="D5105">
        <f>IF(OR(B5105=0,'Input and Summary Results'!E4687=0),FALSE,'Input and Summary Results'!$E4687)</f>
        <v>5.4442989999999997E-2</v>
      </c>
      <c r="E5105">
        <f t="shared" si="269"/>
        <v>-0.48774104989182082</v>
      </c>
      <c r="F5105">
        <f t="shared" si="270"/>
        <v>7.2639483580344749E-2</v>
      </c>
      <c r="G5105">
        <f>IF('Input and Summary Results'!$J$4="yes",IF(C5105=FALSE,FALSE,IF('Data Transformation'!E5105&lt;$R$10,E5105,$R$10)),IF(C5105=FALSE,FALSE,IF(C5105&lt;$R$10,C5105,$R$10)))</f>
        <v>0.32528119</v>
      </c>
      <c r="H5105">
        <f>IF('Input and Summary Results'!$J$4="yes",'Data Transformation'!F5105,'Data Transformation'!D5105)</f>
        <v>5.4442989999999997E-2</v>
      </c>
      <c r="I5105">
        <f t="shared" si="268"/>
        <v>296</v>
      </c>
    </row>
    <row r="5106" spans="2:9" x14ac:dyDescent="0.25">
      <c r="B5106">
        <f>IF('Input and Summary Results'!D4688=0,FALSE,'Input and Summary Results'!$B4688)</f>
        <v>296</v>
      </c>
      <c r="C5106">
        <f>IF(OR(B5106=0,'Input and Summary Results'!D4688=0,'Input and Summary Results'!D4688=""),FALSE,'Input and Summary Results'!$D4688)</f>
        <v>0.33071977000000002</v>
      </c>
      <c r="D5106">
        <f>IF(OR(B5106=0,'Input and Summary Results'!E4688=0),FALSE,'Input and Summary Results'!$E4688)</f>
        <v>8.5039749999999997E-2</v>
      </c>
      <c r="E5106">
        <f t="shared" si="269"/>
        <v>-0.48053984274800843</v>
      </c>
      <c r="F5106">
        <f t="shared" si="270"/>
        <v>0.11159675002192944</v>
      </c>
      <c r="G5106">
        <f>IF('Input and Summary Results'!$J$4="yes",IF(C5106=FALSE,FALSE,IF('Data Transformation'!E5106&lt;$R$10,E5106,$R$10)),IF(C5106=FALSE,FALSE,IF(C5106&lt;$R$10,C5106,$R$10)))</f>
        <v>0.33071977000000002</v>
      </c>
      <c r="H5106">
        <f>IF('Input and Summary Results'!$J$4="yes",'Data Transformation'!F5106,'Data Transformation'!D5106)</f>
        <v>8.5039749999999997E-2</v>
      </c>
      <c r="I5106">
        <f t="shared" si="268"/>
        <v>296</v>
      </c>
    </row>
    <row r="5107" spans="2:9" x14ac:dyDescent="0.25">
      <c r="B5107">
        <f>IF('Input and Summary Results'!D4689=0,FALSE,'Input and Summary Results'!$B4689)</f>
        <v>296</v>
      </c>
      <c r="C5107">
        <f>IF(OR(B5107=0,'Input and Summary Results'!D4689=0,'Input and Summary Results'!D4689=""),FALSE,'Input and Summary Results'!$D4689)</f>
        <v>0.43883961999999999</v>
      </c>
      <c r="D5107">
        <f>IF(OR(B5107=0,'Input and Summary Results'!E4689=0),FALSE,'Input and Summary Results'!$E4689)</f>
        <v>9.2401880000000006E-2</v>
      </c>
      <c r="E5107">
        <f t="shared" si="269"/>
        <v>-0.35769416967844209</v>
      </c>
      <c r="F5107">
        <f t="shared" si="270"/>
        <v>9.1382851712431989E-2</v>
      </c>
      <c r="G5107">
        <f>IF('Input and Summary Results'!$J$4="yes",IF(C5107=FALSE,FALSE,IF('Data Transformation'!E5107&lt;$R$10,E5107,$R$10)),IF(C5107=FALSE,FALSE,IF(C5107&lt;$R$10,C5107,$R$10)))</f>
        <v>0.43883961999999999</v>
      </c>
      <c r="H5107">
        <f>IF('Input and Summary Results'!$J$4="yes",'Data Transformation'!F5107,'Data Transformation'!D5107)</f>
        <v>9.2401880000000006E-2</v>
      </c>
      <c r="I5107">
        <f t="shared" si="268"/>
        <v>296</v>
      </c>
    </row>
    <row r="5108" spans="2:9" x14ac:dyDescent="0.25">
      <c r="B5108">
        <f>IF('Input and Summary Results'!D4690=0,FALSE,'Input and Summary Results'!$B4690)</f>
        <v>296</v>
      </c>
      <c r="C5108">
        <f>IF(OR(B5108=0,'Input and Summary Results'!D4690=0,'Input and Summary Results'!D4690=""),FALSE,'Input and Summary Results'!$D4690)</f>
        <v>0.55003067999999999</v>
      </c>
      <c r="D5108">
        <f>IF(OR(B5108=0,'Input and Summary Results'!E4690=0),FALSE,'Input and Summary Results'!$E4690)</f>
        <v>8.4063750000000007E-2</v>
      </c>
      <c r="E5108">
        <f t="shared" si="269"/>
        <v>-0.25961308544558193</v>
      </c>
      <c r="F5108">
        <f t="shared" si="270"/>
        <v>6.6330240887653769E-2</v>
      </c>
      <c r="G5108">
        <f>IF('Input and Summary Results'!$J$4="yes",IF(C5108=FALSE,FALSE,IF('Data Transformation'!E5108&lt;$R$10,E5108,$R$10)),IF(C5108=FALSE,FALSE,IF(C5108&lt;$R$10,C5108,$R$10)))</f>
        <v>0.55003067999999999</v>
      </c>
      <c r="H5108">
        <f>IF('Input and Summary Results'!$J$4="yes",'Data Transformation'!F5108,'Data Transformation'!D5108)</f>
        <v>8.4063750000000007E-2</v>
      </c>
      <c r="I5108">
        <f t="shared" si="268"/>
        <v>296</v>
      </c>
    </row>
    <row r="5109" spans="2:9" x14ac:dyDescent="0.25">
      <c r="B5109">
        <f>IF('Input and Summary Results'!D4691=0,FALSE,'Input and Summary Results'!$B4691)</f>
        <v>296</v>
      </c>
      <c r="C5109">
        <f>IF(OR(B5109=0,'Input and Summary Results'!D4691=0,'Input and Summary Results'!D4691=""),FALSE,'Input and Summary Results'!$D4691)</f>
        <v>0.85514586999999997</v>
      </c>
      <c r="D5109">
        <f>IF(OR(B5109=0,'Input and Summary Results'!E4691=0),FALSE,'Input and Summary Results'!$E4691)</f>
        <v>9.5489980000000002E-2</v>
      </c>
      <c r="E5109">
        <f t="shared" si="269"/>
        <v>-6.7959797397406624E-2</v>
      </c>
      <c r="F5109">
        <f t="shared" si="270"/>
        <v>4.8462669088257429E-2</v>
      </c>
      <c r="G5109">
        <f>IF('Input and Summary Results'!$J$4="yes",IF(C5109=FALSE,FALSE,IF('Data Transformation'!E5109&lt;$R$10,E5109,$R$10)),IF(C5109=FALSE,FALSE,IF(C5109&lt;$R$10,C5109,$R$10)))</f>
        <v>0.85514586999999997</v>
      </c>
      <c r="H5109">
        <f>IF('Input and Summary Results'!$J$4="yes",'Data Transformation'!F5109,'Data Transformation'!D5109)</f>
        <v>9.5489980000000002E-2</v>
      </c>
      <c r="I5109">
        <f t="shared" si="268"/>
        <v>296</v>
      </c>
    </row>
    <row r="5110" spans="2:9" x14ac:dyDescent="0.25">
      <c r="B5110">
        <f>IF('Input and Summary Results'!D4692=0,FALSE,'Input and Summary Results'!$B4692)</f>
        <v>296</v>
      </c>
      <c r="C5110">
        <f>IF(OR(B5110=0,'Input and Summary Results'!D4692=0,'Input and Summary Results'!D4692=""),FALSE,'Input and Summary Results'!$D4692)</f>
        <v>0.94200717</v>
      </c>
      <c r="D5110">
        <f>IF(OR(B5110=0,'Input and Summary Results'!E4692=0),FALSE,'Input and Summary Results'!$E4692)</f>
        <v>6.2873639999999995E-2</v>
      </c>
      <c r="E5110">
        <f t="shared" si="269"/>
        <v>-2.5945791602467991E-2</v>
      </c>
      <c r="F5110">
        <f t="shared" si="270"/>
        <v>2.8967040410106431E-2</v>
      </c>
      <c r="G5110">
        <f>IF('Input and Summary Results'!$J$4="yes",IF(C5110=FALSE,FALSE,IF('Data Transformation'!E5110&lt;$R$10,E5110,$R$10)),IF(C5110=FALSE,FALSE,IF(C5110&lt;$R$10,C5110,$R$10)))</f>
        <v>0.94200717</v>
      </c>
      <c r="H5110">
        <f>IF('Input and Summary Results'!$J$4="yes",'Data Transformation'!F5110,'Data Transformation'!D5110)</f>
        <v>6.2873639999999995E-2</v>
      </c>
      <c r="I5110">
        <f t="shared" si="268"/>
        <v>296</v>
      </c>
    </row>
    <row r="5111" spans="2:9" x14ac:dyDescent="0.25">
      <c r="B5111">
        <f>IF('Input and Summary Results'!D4693=0,FALSE,'Input and Summary Results'!$B4693)</f>
        <v>297</v>
      </c>
      <c r="C5111">
        <f>IF(OR(B5111=0,'Input and Summary Results'!D4693=0,'Input and Summary Results'!D4693=""),FALSE,'Input and Summary Results'!$D4693)</f>
        <v>0.16637395999999999</v>
      </c>
      <c r="D5111">
        <f>IF(OR(B5111=0,'Input and Summary Results'!E4693=0),FALSE,'Input and Summary Results'!$E4693)</f>
        <v>9.2668760000000003E-2</v>
      </c>
      <c r="E5111">
        <f t="shared" si="269"/>
        <v>-0.7789146462741301</v>
      </c>
      <c r="F5111">
        <f t="shared" si="270"/>
        <v>0.24173399394953396</v>
      </c>
      <c r="G5111">
        <f>IF('Input and Summary Results'!$J$4="yes",IF(C5111=FALSE,FALSE,IF('Data Transformation'!E5111&lt;$R$10,E5111,$R$10)),IF(C5111=FALSE,FALSE,IF(C5111&lt;$R$10,C5111,$R$10)))</f>
        <v>0.16637395999999999</v>
      </c>
      <c r="H5111">
        <f>IF('Input and Summary Results'!$J$4="yes",'Data Transformation'!F5111,'Data Transformation'!D5111)</f>
        <v>9.2668760000000003E-2</v>
      </c>
      <c r="I5111">
        <f t="shared" si="268"/>
        <v>297</v>
      </c>
    </row>
    <row r="5112" spans="2:9" x14ac:dyDescent="0.25">
      <c r="B5112">
        <f>IF('Input and Summary Results'!D4694=0,FALSE,'Input and Summary Results'!$B4694)</f>
        <v>297</v>
      </c>
      <c r="C5112">
        <f>IF(OR(B5112=0,'Input and Summary Results'!D4694=0,'Input and Summary Results'!D4694=""),FALSE,'Input and Summary Results'!$D4694)</f>
        <v>0.54782361000000002</v>
      </c>
      <c r="D5112">
        <f>IF(OR(B5112=0,'Input and Summary Results'!E4694=0),FALSE,'Input and Summary Results'!$E4694)</f>
        <v>7.5259759999999995E-2</v>
      </c>
      <c r="E5112">
        <f t="shared" si="269"/>
        <v>-0.2613592545359481</v>
      </c>
      <c r="F5112">
        <f t="shared" si="270"/>
        <v>5.9622723890998416E-2</v>
      </c>
      <c r="G5112">
        <f>IF('Input and Summary Results'!$J$4="yes",IF(C5112=FALSE,FALSE,IF('Data Transformation'!E5112&lt;$R$10,E5112,$R$10)),IF(C5112=FALSE,FALSE,IF(C5112&lt;$R$10,C5112,$R$10)))</f>
        <v>0.54782361000000002</v>
      </c>
      <c r="H5112">
        <f>IF('Input and Summary Results'!$J$4="yes",'Data Transformation'!F5112,'Data Transformation'!D5112)</f>
        <v>7.5259759999999995E-2</v>
      </c>
      <c r="I5112">
        <f t="shared" si="268"/>
        <v>297</v>
      </c>
    </row>
    <row r="5113" spans="2:9" x14ac:dyDescent="0.25">
      <c r="B5113">
        <f>IF('Input and Summary Results'!D4695=0,FALSE,'Input and Summary Results'!$B4695)</f>
        <v>297</v>
      </c>
      <c r="C5113">
        <f>IF(OR(B5113=0,'Input and Summary Results'!D4695=0,'Input and Summary Results'!D4695=""),FALSE,'Input and Summary Results'!$D4695)</f>
        <v>0.82389038999999997</v>
      </c>
      <c r="D5113">
        <f>IF(OR(B5113=0,'Input and Summary Results'!E4695=0),FALSE,'Input and Summary Results'!$E4695)</f>
        <v>0.11375558</v>
      </c>
      <c r="E5113">
        <f t="shared" si="269"/>
        <v>-8.4130562798712935E-2</v>
      </c>
      <c r="F5113">
        <f t="shared" si="270"/>
        <v>5.9922924601657261E-2</v>
      </c>
      <c r="G5113">
        <f>IF('Input and Summary Results'!$J$4="yes",IF(C5113=FALSE,FALSE,IF('Data Transformation'!E5113&lt;$R$10,E5113,$R$10)),IF(C5113=FALSE,FALSE,IF(C5113&lt;$R$10,C5113,$R$10)))</f>
        <v>0.82389038999999997</v>
      </c>
      <c r="H5113">
        <f>IF('Input and Summary Results'!$J$4="yes",'Data Transformation'!F5113,'Data Transformation'!D5113)</f>
        <v>0.11375558</v>
      </c>
      <c r="I5113">
        <f t="shared" si="268"/>
        <v>297</v>
      </c>
    </row>
    <row r="5114" spans="2:9" x14ac:dyDescent="0.25">
      <c r="B5114">
        <f>IF('Input and Summary Results'!D4696=0,FALSE,'Input and Summary Results'!$B4696)</f>
        <v>297</v>
      </c>
      <c r="C5114">
        <f>IF(OR(B5114=0,'Input and Summary Results'!D4696=0,'Input and Summary Results'!D4696=""),FALSE,'Input and Summary Results'!$D4696)</f>
        <v>0.87369101000000005</v>
      </c>
      <c r="D5114">
        <f>IF(OR(B5114=0,'Input and Summary Results'!E4696=0),FALSE,'Input and Summary Results'!$E4696)</f>
        <v>4.0295619999999997E-2</v>
      </c>
      <c r="E5114">
        <f t="shared" si="269"/>
        <v>-5.8642133016039329E-2</v>
      </c>
      <c r="F5114">
        <f t="shared" si="270"/>
        <v>2.0016572083075453E-2</v>
      </c>
      <c r="G5114">
        <f>IF('Input and Summary Results'!$J$4="yes",IF(C5114=FALSE,FALSE,IF('Data Transformation'!E5114&lt;$R$10,E5114,$R$10)),IF(C5114=FALSE,FALSE,IF(C5114&lt;$R$10,C5114,$R$10)))</f>
        <v>0.87369101000000005</v>
      </c>
      <c r="H5114">
        <f>IF('Input and Summary Results'!$J$4="yes",'Data Transformation'!F5114,'Data Transformation'!D5114)</f>
        <v>4.0295619999999997E-2</v>
      </c>
      <c r="I5114">
        <f t="shared" si="268"/>
        <v>297</v>
      </c>
    </row>
    <row r="5115" spans="2:9" x14ac:dyDescent="0.25">
      <c r="B5115">
        <f>IF('Input and Summary Results'!D4697=0,FALSE,'Input and Summary Results'!$B4697)</f>
        <v>297</v>
      </c>
      <c r="C5115">
        <f>IF(OR(B5115=0,'Input and Summary Results'!D4697=0,'Input and Summary Results'!D4697=""),FALSE,'Input and Summary Results'!$D4697)</f>
        <v>0.89861398000000003</v>
      </c>
      <c r="D5115">
        <f>IF(OR(B5115=0,'Input and Summary Results'!E4697=0),FALSE,'Input and Summary Results'!$E4697)</f>
        <v>6.7752229999999997E-2</v>
      </c>
      <c r="E5115">
        <f t="shared" si="269"/>
        <v>-4.6426829244407587E-2</v>
      </c>
      <c r="F5115">
        <f t="shared" si="270"/>
        <v>3.272202355454118E-2</v>
      </c>
      <c r="G5115">
        <f>IF('Input and Summary Results'!$J$4="yes",IF(C5115=FALSE,FALSE,IF('Data Transformation'!E5115&lt;$R$10,E5115,$R$10)),IF(C5115=FALSE,FALSE,IF(C5115&lt;$R$10,C5115,$R$10)))</f>
        <v>0.89861398000000003</v>
      </c>
      <c r="H5115">
        <f>IF('Input and Summary Results'!$J$4="yes",'Data Transformation'!F5115,'Data Transformation'!D5115)</f>
        <v>6.7752229999999997E-2</v>
      </c>
      <c r="I5115">
        <f t="shared" si="268"/>
        <v>297</v>
      </c>
    </row>
    <row r="5116" spans="2:9" x14ac:dyDescent="0.25">
      <c r="B5116">
        <f>IF('Input and Summary Results'!D4698=0,FALSE,'Input and Summary Results'!$B4698)</f>
        <v>297</v>
      </c>
      <c r="C5116">
        <f>IF(OR(B5116=0,'Input and Summary Results'!D4698=0,'Input and Summary Results'!D4698=""),FALSE,'Input and Summary Results'!$D4698)</f>
        <v>0.91425595999999998</v>
      </c>
      <c r="D5116">
        <f>IF(OR(B5116=0,'Input and Summary Results'!E4698=0),FALSE,'Input and Summary Results'!$E4698)</f>
        <v>6.2911170000000002E-2</v>
      </c>
      <c r="E5116">
        <f t="shared" si="269"/>
        <v>-3.8932199831399797E-2</v>
      </c>
      <c r="F5116">
        <f t="shared" si="270"/>
        <v>2.9864117899761903E-2</v>
      </c>
      <c r="G5116">
        <f>IF('Input and Summary Results'!$J$4="yes",IF(C5116=FALSE,FALSE,IF('Data Transformation'!E5116&lt;$R$10,E5116,$R$10)),IF(C5116=FALSE,FALSE,IF(C5116&lt;$R$10,C5116,$R$10)))</f>
        <v>0.91425595999999998</v>
      </c>
      <c r="H5116">
        <f>IF('Input and Summary Results'!$J$4="yes",'Data Transformation'!F5116,'Data Transformation'!D5116)</f>
        <v>6.2911170000000002E-2</v>
      </c>
      <c r="I5116">
        <f t="shared" si="268"/>
        <v>297</v>
      </c>
    </row>
    <row r="5117" spans="2:9" x14ac:dyDescent="0.25">
      <c r="B5117">
        <f>IF('Input and Summary Results'!D4699=0,FALSE,'Input and Summary Results'!$B4699)</f>
        <v>297</v>
      </c>
      <c r="C5117">
        <f>IF(OR(B5117=0,'Input and Summary Results'!D4699=0,'Input and Summary Results'!D4699=""),FALSE,'Input and Summary Results'!$D4699)</f>
        <v>0.93707169000000001</v>
      </c>
      <c r="D5117">
        <f>IF(OR(B5117=0,'Input and Summary Results'!E4699=0),FALSE,'Input and Summary Results'!$E4699)</f>
        <v>6.6246799999999995E-2</v>
      </c>
      <c r="E5117">
        <f t="shared" si="269"/>
        <v>-2.8227182452228983E-2</v>
      </c>
      <c r="F5117">
        <f t="shared" si="270"/>
        <v>3.0681869388242855E-2</v>
      </c>
      <c r="G5117">
        <f>IF('Input and Summary Results'!$J$4="yes",IF(C5117=FALSE,FALSE,IF('Data Transformation'!E5117&lt;$R$10,E5117,$R$10)),IF(C5117=FALSE,FALSE,IF(C5117&lt;$R$10,C5117,$R$10)))</f>
        <v>0.93707169000000001</v>
      </c>
      <c r="H5117">
        <f>IF('Input and Summary Results'!$J$4="yes",'Data Transformation'!F5117,'Data Transformation'!D5117)</f>
        <v>6.6246799999999995E-2</v>
      </c>
      <c r="I5117">
        <f t="shared" si="268"/>
        <v>297</v>
      </c>
    </row>
    <row r="5118" spans="2:9" x14ac:dyDescent="0.25">
      <c r="B5118">
        <f>IF('Input and Summary Results'!D4700=0,FALSE,'Input and Summary Results'!$B4700)</f>
        <v>297</v>
      </c>
      <c r="C5118">
        <f>IF(OR(B5118=0,'Input and Summary Results'!D4700=0,'Input and Summary Results'!D4700=""),FALSE,'Input and Summary Results'!$D4700)</f>
        <v>0.94554824000000004</v>
      </c>
      <c r="D5118">
        <f>IF(OR(B5118=0,'Input and Summary Results'!E4700=0),FALSE,'Input and Summary Results'!$E4700)</f>
        <v>5.3728539999999998E-2</v>
      </c>
      <c r="E5118">
        <f t="shared" si="269"/>
        <v>-2.4316309408708971E-2</v>
      </c>
      <c r="F5118">
        <f t="shared" si="270"/>
        <v>2.4661022434984383E-2</v>
      </c>
      <c r="G5118">
        <f>IF('Input and Summary Results'!$J$4="yes",IF(C5118=FALSE,FALSE,IF('Data Transformation'!E5118&lt;$R$10,E5118,$R$10)),IF(C5118=FALSE,FALSE,IF(C5118&lt;$R$10,C5118,$R$10)))</f>
        <v>0.94554824000000004</v>
      </c>
      <c r="H5118">
        <f>IF('Input and Summary Results'!$J$4="yes",'Data Transformation'!F5118,'Data Transformation'!D5118)</f>
        <v>5.3728539999999998E-2</v>
      </c>
      <c r="I5118">
        <f t="shared" si="268"/>
        <v>297</v>
      </c>
    </row>
    <row r="5119" spans="2:9" x14ac:dyDescent="0.25">
      <c r="B5119">
        <f>IF('Input and Summary Results'!D4701=0,FALSE,'Input and Summary Results'!$B4701)</f>
        <v>297</v>
      </c>
      <c r="C5119">
        <f>IF(OR(B5119=0,'Input and Summary Results'!D4701=0,'Input and Summary Results'!D4701=""),FALSE,'Input and Summary Results'!$D4701)</f>
        <v>0.96375166000000001</v>
      </c>
      <c r="D5119">
        <f>IF(OR(B5119=0,'Input and Summary Results'!E4701=0),FALSE,'Input and Summary Results'!$E4701)</f>
        <v>8.9527259999999997E-2</v>
      </c>
      <c r="E5119">
        <f t="shared" si="269"/>
        <v>-1.6034860896141905E-2</v>
      </c>
      <c r="F5119">
        <f t="shared" si="270"/>
        <v>4.0316227149222235E-2</v>
      </c>
      <c r="G5119">
        <f>IF('Input and Summary Results'!$J$4="yes",IF(C5119=FALSE,FALSE,IF('Data Transformation'!E5119&lt;$R$10,E5119,$R$10)),IF(C5119=FALSE,FALSE,IF(C5119&lt;$R$10,C5119,$R$10)))</f>
        <v>0.96375166000000001</v>
      </c>
      <c r="H5119">
        <f>IF('Input and Summary Results'!$J$4="yes",'Data Transformation'!F5119,'Data Transformation'!D5119)</f>
        <v>8.9527259999999997E-2</v>
      </c>
      <c r="I5119">
        <f t="shared" si="268"/>
        <v>297</v>
      </c>
    </row>
    <row r="5120" spans="2:9" x14ac:dyDescent="0.25">
      <c r="B5120">
        <f>IF('Input and Summary Results'!D4702=0,FALSE,'Input and Summary Results'!$B4702)</f>
        <v>297</v>
      </c>
      <c r="C5120">
        <f>IF(OR(B5120=0,'Input and Summary Results'!D4702=0,'Input and Summary Results'!D4702=""),FALSE,'Input and Summary Results'!$D4702)</f>
        <v>0.98074342000000003</v>
      </c>
      <c r="D5120">
        <f>IF(OR(B5120=0,'Input and Summary Results'!E4702=0),FALSE,'Input and Summary Results'!$E4702)</f>
        <v>8.1678689999999998E-2</v>
      </c>
      <c r="E5120">
        <f t="shared" si="269"/>
        <v>-8.4445969555278621E-3</v>
      </c>
      <c r="F5120">
        <f t="shared" si="270"/>
        <v>3.6144572308218999E-2</v>
      </c>
      <c r="G5120">
        <f>IF('Input and Summary Results'!$J$4="yes",IF(C5120=FALSE,FALSE,IF('Data Transformation'!E5120&lt;$R$10,E5120,$R$10)),IF(C5120=FALSE,FALSE,IF(C5120&lt;$R$10,C5120,$R$10)))</f>
        <v>0.98074342000000003</v>
      </c>
      <c r="H5120">
        <f>IF('Input and Summary Results'!$J$4="yes",'Data Transformation'!F5120,'Data Transformation'!D5120)</f>
        <v>8.1678689999999998E-2</v>
      </c>
      <c r="I5120">
        <f t="shared" si="268"/>
        <v>297</v>
      </c>
    </row>
    <row r="5121" spans="2:9" x14ac:dyDescent="0.25">
      <c r="B5121">
        <f>IF('Input and Summary Results'!D4703=0,FALSE,'Input and Summary Results'!$B4703)</f>
        <v>297</v>
      </c>
      <c r="C5121">
        <f>IF(OR(B5121=0,'Input and Summary Results'!D4703=0,'Input and Summary Results'!D4703=""),FALSE,'Input and Summary Results'!$D4703)</f>
        <v>0.99915432000000004</v>
      </c>
      <c r="D5121">
        <f>IF(OR(B5121=0,'Input and Summary Results'!E4703=0),FALSE,'Input and Summary Results'!$E4703)</f>
        <v>8.9102650000000005E-2</v>
      </c>
      <c r="E5121">
        <f t="shared" si="269"/>
        <v>-3.6742954327129065E-4</v>
      </c>
      <c r="F5121">
        <f t="shared" si="270"/>
        <v>3.8703280690414267E-2</v>
      </c>
      <c r="G5121">
        <f>IF('Input and Summary Results'!$J$4="yes",IF(C5121=FALSE,FALSE,IF('Data Transformation'!E5121&lt;$R$10,E5121,$R$10)),IF(C5121=FALSE,FALSE,IF(C5121&lt;$R$10,C5121,$R$10)))</f>
        <v>0.99915432000000004</v>
      </c>
      <c r="H5121">
        <f>IF('Input and Summary Results'!$J$4="yes",'Data Transformation'!F5121,'Data Transformation'!D5121)</f>
        <v>8.9102650000000005E-2</v>
      </c>
      <c r="I5121">
        <f t="shared" si="268"/>
        <v>297</v>
      </c>
    </row>
    <row r="5122" spans="2:9" x14ac:dyDescent="0.25">
      <c r="B5122">
        <f>IF('Input and Summary Results'!D4704=0,FALSE,'Input and Summary Results'!$B4704)</f>
        <v>297</v>
      </c>
      <c r="C5122">
        <f>IF(OR(B5122=0,'Input and Summary Results'!D4704=0,'Input and Summary Results'!D4704=""),FALSE,'Input and Summary Results'!$D4704)</f>
        <v>1.001709</v>
      </c>
      <c r="D5122">
        <f>IF(OR(B5122=0,'Input and Summary Results'!E4704=0),FALSE,'Input and Summary Results'!$E4704)</f>
        <v>7.5963050000000004E-2</v>
      </c>
      <c r="E5122">
        <f t="shared" si="269"/>
        <v>7.4157577341238477E-4</v>
      </c>
      <c r="F5122">
        <f t="shared" si="270"/>
        <v>3.2911717574664899E-2</v>
      </c>
      <c r="G5122">
        <f>IF('Input and Summary Results'!$J$4="yes",IF(C5122=FALSE,FALSE,IF('Data Transformation'!E5122&lt;$R$10,E5122,$R$10)),IF(C5122=FALSE,FALSE,IF(C5122&lt;$R$10,C5122,$R$10)))</f>
        <v>1.001709</v>
      </c>
      <c r="H5122">
        <f>IF('Input and Summary Results'!$J$4="yes",'Data Transformation'!F5122,'Data Transformation'!D5122)</f>
        <v>7.5963050000000004E-2</v>
      </c>
      <c r="I5122">
        <f t="shared" si="268"/>
        <v>297</v>
      </c>
    </row>
    <row r="5123" spans="2:9" x14ac:dyDescent="0.25">
      <c r="B5123">
        <f>IF('Input and Summary Results'!D4705=0,FALSE,'Input and Summary Results'!$B4705)</f>
        <v>297</v>
      </c>
      <c r="C5123">
        <f>IF(OR(B5123=0,'Input and Summary Results'!D4705=0,'Input and Summary Results'!D4705=""),FALSE,'Input and Summary Results'!$D4705)</f>
        <v>1.03741281</v>
      </c>
      <c r="D5123">
        <f>IF(OR(B5123=0,'Input and Summary Results'!E4705=0),FALSE,'Input and Summary Results'!$E4705)</f>
        <v>4.7476570000000003E-2</v>
      </c>
      <c r="E5123">
        <f t="shared" si="269"/>
        <v>1.5951606370083124E-2</v>
      </c>
      <c r="F5123">
        <f t="shared" si="270"/>
        <v>1.9861747591105997E-2</v>
      </c>
      <c r="G5123">
        <f>IF('Input and Summary Results'!$J$4="yes",IF(C5123=FALSE,FALSE,IF('Data Transformation'!E5123&lt;$R$10,E5123,$R$10)),IF(C5123=FALSE,FALSE,IF(C5123&lt;$R$10,C5123,$R$10)))</f>
        <v>1.03741281</v>
      </c>
      <c r="H5123">
        <f>IF('Input and Summary Results'!$J$4="yes",'Data Transformation'!F5123,'Data Transformation'!D5123)</f>
        <v>4.7476570000000003E-2</v>
      </c>
      <c r="I5123">
        <f t="shared" si="268"/>
        <v>297</v>
      </c>
    </row>
    <row r="5124" spans="2:9" x14ac:dyDescent="0.25">
      <c r="B5124">
        <f>IF('Input and Summary Results'!D4706=0,FALSE,'Input and Summary Results'!$B4706)</f>
        <v>297</v>
      </c>
      <c r="C5124">
        <f>IF(OR(B5124=0,'Input and Summary Results'!D4706=0,'Input and Summary Results'!D4706=""),FALSE,'Input and Summary Results'!$D4706)</f>
        <v>1.07730868</v>
      </c>
      <c r="D5124">
        <f>IF(OR(B5124=0,'Input and Summary Results'!E4706=0),FALSE,'Input and Summary Results'!$E4706)</f>
        <v>6.7129179999999997E-2</v>
      </c>
      <c r="E5124">
        <f t="shared" si="269"/>
        <v>3.2340159020446888E-2</v>
      </c>
      <c r="F5124">
        <f t="shared" si="270"/>
        <v>2.7043376388650276E-2</v>
      </c>
      <c r="G5124">
        <f>IF('Input and Summary Results'!$J$4="yes",IF(C5124=FALSE,FALSE,IF('Data Transformation'!E5124&lt;$R$10,E5124,$R$10)),IF(C5124=FALSE,FALSE,IF(C5124&lt;$R$10,C5124,$R$10)))</f>
        <v>1.07730868</v>
      </c>
      <c r="H5124">
        <f>IF('Input and Summary Results'!$J$4="yes",'Data Transformation'!F5124,'Data Transformation'!D5124)</f>
        <v>6.7129179999999997E-2</v>
      </c>
      <c r="I5124">
        <f t="shared" si="268"/>
        <v>297</v>
      </c>
    </row>
    <row r="5125" spans="2:9" x14ac:dyDescent="0.25">
      <c r="B5125">
        <f>IF('Input and Summary Results'!D4707=0,FALSE,'Input and Summary Results'!$B4707)</f>
        <v>297</v>
      </c>
      <c r="C5125">
        <f>IF(OR(B5125=0,'Input and Summary Results'!D4707=0,'Input and Summary Results'!D4707=""),FALSE,'Input and Summary Results'!$D4707)</f>
        <v>1.0890215400000001</v>
      </c>
      <c r="D5125">
        <f>IF(OR(B5125=0,'Input and Summary Results'!E4707=0),FALSE,'Input and Summary Results'!$E4707)</f>
        <v>6.9200269999999994E-2</v>
      </c>
      <c r="E5125">
        <f t="shared" si="269"/>
        <v>3.7036469848176455E-2</v>
      </c>
      <c r="F5125">
        <f t="shared" si="270"/>
        <v>2.7577890865225673E-2</v>
      </c>
      <c r="G5125">
        <f>IF('Input and Summary Results'!$J$4="yes",IF(C5125=FALSE,FALSE,IF('Data Transformation'!E5125&lt;$R$10,E5125,$R$10)),IF(C5125=FALSE,FALSE,IF(C5125&lt;$R$10,C5125,$R$10)))</f>
        <v>1.0890215400000001</v>
      </c>
      <c r="H5125">
        <f>IF('Input and Summary Results'!$J$4="yes",'Data Transformation'!F5125,'Data Transformation'!D5125)</f>
        <v>6.9200269999999994E-2</v>
      </c>
      <c r="I5125">
        <f t="shared" ref="I5125:I5188" si="271">IF(G5125=FALSE,"",B5125)</f>
        <v>297</v>
      </c>
    </row>
    <row r="5126" spans="2:9" x14ac:dyDescent="0.25">
      <c r="B5126">
        <f>IF('Input and Summary Results'!D4708=0,FALSE,'Input and Summary Results'!$B4708)</f>
        <v>297</v>
      </c>
      <c r="C5126">
        <f>IF(OR(B5126=0,'Input and Summary Results'!D4708=0,'Input and Summary Results'!D4708=""),FALSE,'Input and Summary Results'!$D4708)</f>
        <v>1.1153927800000001</v>
      </c>
      <c r="D5126">
        <f>IF(OR(B5126=0,'Input and Summary Results'!E4708=0),FALSE,'Input and Summary Results'!$E4708)</f>
        <v>5.9603099999999999E-2</v>
      </c>
      <c r="E5126">
        <f t="shared" si="269"/>
        <v>4.7427828952110472E-2</v>
      </c>
      <c r="F5126">
        <f t="shared" si="270"/>
        <v>2.3191601975404572E-2</v>
      </c>
      <c r="G5126">
        <f>IF('Input and Summary Results'!$J$4="yes",IF(C5126=FALSE,FALSE,IF('Data Transformation'!E5126&lt;$R$10,E5126,$R$10)),IF(C5126=FALSE,FALSE,IF(C5126&lt;$R$10,C5126,$R$10)))</f>
        <v>1.1153927800000001</v>
      </c>
      <c r="H5126">
        <f>IF('Input and Summary Results'!$J$4="yes",'Data Transformation'!F5126,'Data Transformation'!D5126)</f>
        <v>5.9603099999999999E-2</v>
      </c>
      <c r="I5126">
        <f t="shared" si="271"/>
        <v>297</v>
      </c>
    </row>
    <row r="5127" spans="2:9" x14ac:dyDescent="0.25">
      <c r="B5127">
        <f>IF('Input and Summary Results'!D4709=0,FALSE,'Input and Summary Results'!$B4709)</f>
        <v>297</v>
      </c>
      <c r="C5127">
        <f>IF(OR(B5127=0,'Input and Summary Results'!D4709=0,'Input and Summary Results'!D4709=""),FALSE,'Input and Summary Results'!$D4709)</f>
        <v>1.16372096</v>
      </c>
      <c r="D5127">
        <f>IF(OR(B5127=0,'Input and Summary Results'!E4709=0),FALSE,'Input and Summary Results'!$E4709)</f>
        <v>6.3551389999999999E-2</v>
      </c>
      <c r="E5127">
        <f t="shared" si="269"/>
        <v>6.5848856550847185E-2</v>
      </c>
      <c r="F5127">
        <f t="shared" si="270"/>
        <v>2.3700959429311986E-2</v>
      </c>
      <c r="G5127">
        <f>IF('Input and Summary Results'!$J$4="yes",IF(C5127=FALSE,FALSE,IF('Data Transformation'!E5127&lt;$R$10,E5127,$R$10)),IF(C5127=FALSE,FALSE,IF(C5127&lt;$R$10,C5127,$R$10)))</f>
        <v>1.16372096</v>
      </c>
      <c r="H5127">
        <f>IF('Input and Summary Results'!$J$4="yes",'Data Transformation'!F5127,'Data Transformation'!D5127)</f>
        <v>6.3551389999999999E-2</v>
      </c>
      <c r="I5127">
        <f t="shared" si="271"/>
        <v>297</v>
      </c>
    </row>
    <row r="5128" spans="2:9" x14ac:dyDescent="0.25">
      <c r="B5128">
        <f>IF('Input and Summary Results'!D4710=0,FALSE,'Input and Summary Results'!$B4710)</f>
        <v>298</v>
      </c>
      <c r="C5128">
        <f>IF(OR(B5128=0,'Input and Summary Results'!D4710=0,'Input and Summary Results'!D4710=""),FALSE,'Input and Summary Results'!$D4710)</f>
        <v>-0.1749569</v>
      </c>
      <c r="D5128">
        <f>IF(OR(B5128=0,'Input and Summary Results'!E4710=0),FALSE,'Input and Summary Results'!$E4710)</f>
        <v>0.12405621</v>
      </c>
      <c r="E5128" t="e">
        <f t="shared" si="269"/>
        <v>#NUM!</v>
      </c>
      <c r="F5128">
        <f t="shared" si="270"/>
        <v>-0.3077351915814695</v>
      </c>
      <c r="G5128">
        <f>IF('Input and Summary Results'!$J$4="yes",IF(C5128=FALSE,FALSE,IF('Data Transformation'!E5128&lt;$R$10,E5128,$R$10)),IF(C5128=FALSE,FALSE,IF(C5128&lt;$R$10,C5128,$R$10)))</f>
        <v>-0.1749569</v>
      </c>
      <c r="H5128">
        <f>IF('Input and Summary Results'!$J$4="yes",'Data Transformation'!F5128,'Data Transformation'!D5128)</f>
        <v>0.12405621</v>
      </c>
      <c r="I5128">
        <f t="shared" si="271"/>
        <v>298</v>
      </c>
    </row>
    <row r="5129" spans="2:9" x14ac:dyDescent="0.25">
      <c r="B5129">
        <f>IF('Input and Summary Results'!D4711=0,FALSE,'Input and Summary Results'!$B4711)</f>
        <v>298</v>
      </c>
      <c r="C5129">
        <f>IF(OR(B5129=0,'Input and Summary Results'!D4711=0,'Input and Summary Results'!D4711=""),FALSE,'Input and Summary Results'!$D4711)</f>
        <v>-9.6447599999999994E-2</v>
      </c>
      <c r="D5129">
        <f>IF(OR(B5129=0,'Input and Summary Results'!E4711=0),FALSE,'Input and Summary Results'!$E4711)</f>
        <v>8.9145509999999997E-2</v>
      </c>
      <c r="E5129" t="e">
        <f t="shared" si="269"/>
        <v>#NUM!</v>
      </c>
      <c r="F5129">
        <f t="shared" si="270"/>
        <v>-0.40114167008821372</v>
      </c>
      <c r="G5129">
        <f>IF('Input and Summary Results'!$J$4="yes",IF(C5129=FALSE,FALSE,IF('Data Transformation'!E5129&lt;$R$10,E5129,$R$10)),IF(C5129=FALSE,FALSE,IF(C5129&lt;$R$10,C5129,$R$10)))</f>
        <v>-9.6447599999999994E-2</v>
      </c>
      <c r="H5129">
        <f>IF('Input and Summary Results'!$J$4="yes",'Data Transformation'!F5129,'Data Transformation'!D5129)</f>
        <v>8.9145509999999997E-2</v>
      </c>
      <c r="I5129">
        <f t="shared" si="271"/>
        <v>298</v>
      </c>
    </row>
    <row r="5130" spans="2:9" x14ac:dyDescent="0.25">
      <c r="B5130">
        <f>IF('Input and Summary Results'!D4712=0,FALSE,'Input and Summary Results'!$B4712)</f>
        <v>298</v>
      </c>
      <c r="C5130">
        <f>IF(OR(B5130=0,'Input and Summary Results'!D4712=0,'Input and Summary Results'!D4712=""),FALSE,'Input and Summary Results'!$D4712)</f>
        <v>-5.1205000000000001E-2</v>
      </c>
      <c r="D5130">
        <f>IF(OR(B5130=0,'Input and Summary Results'!E4712=0),FALSE,'Input and Summary Results'!$E4712)</f>
        <v>6.442233E-2</v>
      </c>
      <c r="E5130" t="e">
        <f t="shared" si="269"/>
        <v>#NUM!</v>
      </c>
      <c r="F5130">
        <f t="shared" si="270"/>
        <v>-0.54602658373205737</v>
      </c>
      <c r="G5130">
        <f>IF('Input and Summary Results'!$J$4="yes",IF(C5130=FALSE,FALSE,IF('Data Transformation'!E5130&lt;$R$10,E5130,$R$10)),IF(C5130=FALSE,FALSE,IF(C5130&lt;$R$10,C5130,$R$10)))</f>
        <v>-5.1205000000000001E-2</v>
      </c>
      <c r="H5130">
        <f>IF('Input and Summary Results'!$J$4="yes",'Data Transformation'!F5130,'Data Transformation'!D5130)</f>
        <v>6.442233E-2</v>
      </c>
      <c r="I5130">
        <f t="shared" si="271"/>
        <v>298</v>
      </c>
    </row>
    <row r="5131" spans="2:9" x14ac:dyDescent="0.25">
      <c r="B5131">
        <f>IF('Input and Summary Results'!D4713=0,FALSE,'Input and Summary Results'!$B4713)</f>
        <v>298</v>
      </c>
      <c r="C5131">
        <f>IF(OR(B5131=0,'Input and Summary Results'!D4713=0,'Input and Summary Results'!D4713=""),FALSE,'Input and Summary Results'!$D4713)</f>
        <v>-2.8205999999999998E-2</v>
      </c>
      <c r="D5131">
        <f>IF(OR(B5131=0,'Input and Summary Results'!E4713=0),FALSE,'Input and Summary Results'!$E4713)</f>
        <v>5.1026830000000002E-2</v>
      </c>
      <c r="E5131" t="e">
        <f t="shared" si="269"/>
        <v>#NUM!</v>
      </c>
      <c r="F5131">
        <f t="shared" si="270"/>
        <v>-0.78513948167056657</v>
      </c>
      <c r="G5131">
        <f>IF('Input and Summary Results'!$J$4="yes",IF(C5131=FALSE,FALSE,IF('Data Transformation'!E5131&lt;$R$10,E5131,$R$10)),IF(C5131=FALSE,FALSE,IF(C5131&lt;$R$10,C5131,$R$10)))</f>
        <v>-2.8205999999999998E-2</v>
      </c>
      <c r="H5131">
        <f>IF('Input and Summary Results'!$J$4="yes",'Data Transformation'!F5131,'Data Transformation'!D5131)</f>
        <v>5.1026830000000002E-2</v>
      </c>
      <c r="I5131">
        <f t="shared" si="271"/>
        <v>298</v>
      </c>
    </row>
    <row r="5132" spans="2:9" x14ac:dyDescent="0.25">
      <c r="B5132">
        <f>IF('Input and Summary Results'!D4714=0,FALSE,'Input and Summary Results'!$B4714)</f>
        <v>298</v>
      </c>
      <c r="C5132">
        <f>IF(OR(B5132=0,'Input and Summary Results'!D4714=0,'Input and Summary Results'!D4714=""),FALSE,'Input and Summary Results'!$D4714)</f>
        <v>1.7195370000000001E-2</v>
      </c>
      <c r="D5132">
        <f>IF(OR(B5132=0,'Input and Summary Results'!E4714=0),FALSE,'Input and Summary Results'!$E4714)</f>
        <v>0.12132516</v>
      </c>
      <c r="E5132">
        <f t="shared" si="269"/>
        <v>-1.7645884748446146</v>
      </c>
      <c r="F5132">
        <f t="shared" si="270"/>
        <v>3.0621684465062398</v>
      </c>
      <c r="G5132">
        <f>IF('Input and Summary Results'!$J$4="yes",IF(C5132=FALSE,FALSE,IF('Data Transformation'!E5132&lt;$R$10,E5132,$R$10)),IF(C5132=FALSE,FALSE,IF(C5132&lt;$R$10,C5132,$R$10)))</f>
        <v>1.7195370000000001E-2</v>
      </c>
      <c r="H5132">
        <f>IF('Input and Summary Results'!$J$4="yes",'Data Transformation'!F5132,'Data Transformation'!D5132)</f>
        <v>0.12132516</v>
      </c>
      <c r="I5132">
        <f t="shared" si="271"/>
        <v>298</v>
      </c>
    </row>
    <row r="5133" spans="2:9" x14ac:dyDescent="0.25">
      <c r="B5133">
        <f>IF('Input and Summary Results'!D4715=0,FALSE,'Input and Summary Results'!$B4715)</f>
        <v>298</v>
      </c>
      <c r="C5133">
        <f>IF(OR(B5133=0,'Input and Summary Results'!D4715=0,'Input and Summary Results'!D4715=""),FALSE,'Input and Summary Results'!$D4715)</f>
        <v>4.1962930000000002E-2</v>
      </c>
      <c r="D5133">
        <f>IF(OR(B5133=0,'Input and Summary Results'!E4715=0),FALSE,'Input and Summary Results'!$E4715)</f>
        <v>0.12199061999999999</v>
      </c>
      <c r="E5133">
        <f t="shared" si="269"/>
        <v>-1.3771341954449641</v>
      </c>
      <c r="F5133">
        <f t="shared" si="270"/>
        <v>1.2616833257353572</v>
      </c>
      <c r="G5133">
        <f>IF('Input and Summary Results'!$J$4="yes",IF(C5133=FALSE,FALSE,IF('Data Transformation'!E5133&lt;$R$10,E5133,$R$10)),IF(C5133=FALSE,FALSE,IF(C5133&lt;$R$10,C5133,$R$10)))</f>
        <v>4.1962930000000002E-2</v>
      </c>
      <c r="H5133">
        <f>IF('Input and Summary Results'!$J$4="yes",'Data Transformation'!F5133,'Data Transformation'!D5133)</f>
        <v>0.12199061999999999</v>
      </c>
      <c r="I5133">
        <f t="shared" si="271"/>
        <v>298</v>
      </c>
    </row>
    <row r="5134" spans="2:9" x14ac:dyDescent="0.25">
      <c r="B5134">
        <f>IF('Input and Summary Results'!D4716=0,FALSE,'Input and Summary Results'!$B4716)</f>
        <v>298</v>
      </c>
      <c r="C5134">
        <f>IF(OR(B5134=0,'Input and Summary Results'!D4716=0,'Input and Summary Results'!D4716=""),FALSE,'Input and Summary Results'!$D4716)</f>
        <v>7.7142249999999996E-2</v>
      </c>
      <c r="D5134">
        <f>IF(OR(B5134=0,'Input and Summary Results'!E4716=0),FALSE,'Input and Summary Results'!$E4716)</f>
        <v>0.11327226</v>
      </c>
      <c r="E5134">
        <f t="shared" si="269"/>
        <v>-1.1127076982631614</v>
      </c>
      <c r="F5134">
        <f t="shared" si="270"/>
        <v>0.63726635974449808</v>
      </c>
      <c r="G5134">
        <f>IF('Input and Summary Results'!$J$4="yes",IF(C5134=FALSE,FALSE,IF('Data Transformation'!E5134&lt;$R$10,E5134,$R$10)),IF(C5134=FALSE,FALSE,IF(C5134&lt;$R$10,C5134,$R$10)))</f>
        <v>7.7142249999999996E-2</v>
      </c>
      <c r="H5134">
        <f>IF('Input and Summary Results'!$J$4="yes",'Data Transformation'!F5134,'Data Transformation'!D5134)</f>
        <v>0.11327226</v>
      </c>
      <c r="I5134">
        <f t="shared" si="271"/>
        <v>298</v>
      </c>
    </row>
    <row r="5135" spans="2:9" x14ac:dyDescent="0.25">
      <c r="B5135">
        <f>IF('Input and Summary Results'!D4717=0,FALSE,'Input and Summary Results'!$B4717)</f>
        <v>298</v>
      </c>
      <c r="C5135">
        <f>IF(OR(B5135=0,'Input and Summary Results'!D4717=0,'Input and Summary Results'!D4717=""),FALSE,'Input and Summary Results'!$D4717)</f>
        <v>8.0002110000000001E-2</v>
      </c>
      <c r="D5135">
        <f>IF(OR(B5135=0,'Input and Summary Results'!E4717=0),FALSE,'Input and Summary Results'!$E4717)</f>
        <v>7.9775869999999999E-2</v>
      </c>
      <c r="E5135">
        <f t="shared" si="269"/>
        <v>-1.09689855864215</v>
      </c>
      <c r="F5135">
        <f t="shared" si="270"/>
        <v>0.43277268037055522</v>
      </c>
      <c r="G5135">
        <f>IF('Input and Summary Results'!$J$4="yes",IF(C5135=FALSE,FALSE,IF('Data Transformation'!E5135&lt;$R$10,E5135,$R$10)),IF(C5135=FALSE,FALSE,IF(C5135&lt;$R$10,C5135,$R$10)))</f>
        <v>8.0002110000000001E-2</v>
      </c>
      <c r="H5135">
        <f>IF('Input and Summary Results'!$J$4="yes",'Data Transformation'!F5135,'Data Transformation'!D5135)</f>
        <v>7.9775869999999999E-2</v>
      </c>
      <c r="I5135">
        <f t="shared" si="271"/>
        <v>298</v>
      </c>
    </row>
    <row r="5136" spans="2:9" x14ac:dyDescent="0.25">
      <c r="B5136">
        <f>IF('Input and Summary Results'!D4718=0,FALSE,'Input and Summary Results'!$B4718)</f>
        <v>298</v>
      </c>
      <c r="C5136">
        <f>IF(OR(B5136=0,'Input and Summary Results'!D4718=0,'Input and Summary Results'!D4718=""),FALSE,'Input and Summary Results'!$D4718)</f>
        <v>0.10259801</v>
      </c>
      <c r="D5136">
        <f>IF(OR(B5136=0,'Input and Summary Results'!E4718=0),FALSE,'Input and Summary Results'!$E4718)</f>
        <v>0.10087786</v>
      </c>
      <c r="E5136">
        <f t="shared" si="269"/>
        <v>-0.98886106275637042</v>
      </c>
      <c r="F5136">
        <f t="shared" si="270"/>
        <v>0.42672359083767802</v>
      </c>
      <c r="G5136">
        <f>IF('Input and Summary Results'!$J$4="yes",IF(C5136=FALSE,FALSE,IF('Data Transformation'!E5136&lt;$R$10,E5136,$R$10)),IF(C5136=FALSE,FALSE,IF(C5136&lt;$R$10,C5136,$R$10)))</f>
        <v>0.10259801</v>
      </c>
      <c r="H5136">
        <f>IF('Input and Summary Results'!$J$4="yes",'Data Transformation'!F5136,'Data Transformation'!D5136)</f>
        <v>0.10087786</v>
      </c>
      <c r="I5136">
        <f t="shared" si="271"/>
        <v>298</v>
      </c>
    </row>
    <row r="5137" spans="2:9" x14ac:dyDescent="0.25">
      <c r="B5137">
        <f>IF('Input and Summary Results'!D4719=0,FALSE,'Input and Summary Results'!$B4719)</f>
        <v>298</v>
      </c>
      <c r="C5137">
        <f>IF(OR(B5137=0,'Input and Summary Results'!D4719=0,'Input and Summary Results'!D4719=""),FALSE,'Input and Summary Results'!$D4719)</f>
        <v>0.10431715</v>
      </c>
      <c r="D5137">
        <f>IF(OR(B5137=0,'Input and Summary Results'!E4719=0),FALSE,'Input and Summary Results'!$E4719)</f>
        <v>7.8494289999999994E-2</v>
      </c>
      <c r="E5137">
        <f t="shared" si="269"/>
        <v>-0.98164428660622249</v>
      </c>
      <c r="F5137">
        <f t="shared" si="270"/>
        <v>0.3265668383386624</v>
      </c>
      <c r="G5137">
        <f>IF('Input and Summary Results'!$J$4="yes",IF(C5137=FALSE,FALSE,IF('Data Transformation'!E5137&lt;$R$10,E5137,$R$10)),IF(C5137=FALSE,FALSE,IF(C5137&lt;$R$10,C5137,$R$10)))</f>
        <v>0.10431715</v>
      </c>
      <c r="H5137">
        <f>IF('Input and Summary Results'!$J$4="yes",'Data Transformation'!F5137,'Data Transformation'!D5137)</f>
        <v>7.8494289999999994E-2</v>
      </c>
      <c r="I5137">
        <f t="shared" si="271"/>
        <v>298</v>
      </c>
    </row>
    <row r="5138" spans="2:9" x14ac:dyDescent="0.25">
      <c r="B5138">
        <f>IF('Input and Summary Results'!D4720=0,FALSE,'Input and Summary Results'!$B4720)</f>
        <v>298</v>
      </c>
      <c r="C5138">
        <f>IF(OR(B5138=0,'Input and Summary Results'!D4720=0,'Input and Summary Results'!D4720=""),FALSE,'Input and Summary Results'!$D4720)</f>
        <v>0.10579513</v>
      </c>
      <c r="D5138">
        <f>IF(OR(B5138=0,'Input and Summary Results'!E4720=0),FALSE,'Input and Summary Results'!$E4720)</f>
        <v>8.8576870000000002E-2</v>
      </c>
      <c r="E5138">
        <f t="shared" si="269"/>
        <v>-0.97553432344266355</v>
      </c>
      <c r="F5138">
        <f t="shared" si="270"/>
        <v>0.3633660791380473</v>
      </c>
      <c r="G5138">
        <f>IF('Input and Summary Results'!$J$4="yes",IF(C5138=FALSE,FALSE,IF('Data Transformation'!E5138&lt;$R$10,E5138,$R$10)),IF(C5138=FALSE,FALSE,IF(C5138&lt;$R$10,C5138,$R$10)))</f>
        <v>0.10579513</v>
      </c>
      <c r="H5138">
        <f>IF('Input and Summary Results'!$J$4="yes",'Data Transformation'!F5138,'Data Transformation'!D5138)</f>
        <v>8.8576870000000002E-2</v>
      </c>
      <c r="I5138">
        <f t="shared" si="271"/>
        <v>298</v>
      </c>
    </row>
    <row r="5139" spans="2:9" x14ac:dyDescent="0.25">
      <c r="B5139">
        <f>IF('Input and Summary Results'!D4721=0,FALSE,'Input and Summary Results'!$B4721)</f>
        <v>298</v>
      </c>
      <c r="C5139">
        <f>IF(OR(B5139=0,'Input and Summary Results'!D4721=0,'Input and Summary Results'!D4721=""),FALSE,'Input and Summary Results'!$D4721)</f>
        <v>0.13606449000000001</v>
      </c>
      <c r="D5139">
        <f>IF(OR(B5139=0,'Input and Summary Results'!E4721=0),FALSE,'Input and Summary Results'!$E4721)</f>
        <v>8.2201350000000006E-2</v>
      </c>
      <c r="E5139">
        <f t="shared" si="269"/>
        <v>-0.86625520183018012</v>
      </c>
      <c r="F5139">
        <f t="shared" si="270"/>
        <v>0.26219468356512415</v>
      </c>
      <c r="G5139">
        <f>IF('Input and Summary Results'!$J$4="yes",IF(C5139=FALSE,FALSE,IF('Data Transformation'!E5139&lt;$R$10,E5139,$R$10)),IF(C5139=FALSE,FALSE,IF(C5139&lt;$R$10,C5139,$R$10)))</f>
        <v>0.13606449000000001</v>
      </c>
      <c r="H5139">
        <f>IF('Input and Summary Results'!$J$4="yes",'Data Transformation'!F5139,'Data Transformation'!D5139)</f>
        <v>8.2201350000000006E-2</v>
      </c>
      <c r="I5139">
        <f t="shared" si="271"/>
        <v>298</v>
      </c>
    </row>
    <row r="5140" spans="2:9" x14ac:dyDescent="0.25">
      <c r="B5140">
        <f>IF('Input and Summary Results'!D4722=0,FALSE,'Input and Summary Results'!$B4722)</f>
        <v>298</v>
      </c>
      <c r="C5140">
        <f>IF(OR(B5140=0,'Input and Summary Results'!D4722=0,'Input and Summary Results'!D4722=""),FALSE,'Input and Summary Results'!$D4722)</f>
        <v>0.16911124</v>
      </c>
      <c r="D5140">
        <f>IF(OR(B5140=0,'Input and Summary Results'!E4722=0),FALSE,'Input and Summary Results'!$E4722)</f>
        <v>0.11475427000000001</v>
      </c>
      <c r="E5140">
        <f t="shared" si="269"/>
        <v>-0.77182752600516047</v>
      </c>
      <c r="F5140">
        <f t="shared" si="270"/>
        <v>0.29450054993387786</v>
      </c>
      <c r="G5140">
        <f>IF('Input and Summary Results'!$J$4="yes",IF(C5140=FALSE,FALSE,IF('Data Transformation'!E5140&lt;$R$10,E5140,$R$10)),IF(C5140=FALSE,FALSE,IF(C5140&lt;$R$10,C5140,$R$10)))</f>
        <v>0.16911124</v>
      </c>
      <c r="H5140">
        <f>IF('Input and Summary Results'!$J$4="yes",'Data Transformation'!F5140,'Data Transformation'!D5140)</f>
        <v>0.11475427000000001</v>
      </c>
      <c r="I5140">
        <f t="shared" si="271"/>
        <v>298</v>
      </c>
    </row>
    <row r="5141" spans="2:9" x14ac:dyDescent="0.25">
      <c r="B5141">
        <f>IF('Input and Summary Results'!D4723=0,FALSE,'Input and Summary Results'!$B4723)</f>
        <v>298</v>
      </c>
      <c r="C5141">
        <f>IF(OR(B5141=0,'Input and Summary Results'!D4723=0,'Input and Summary Results'!D4723=""),FALSE,'Input and Summary Results'!$D4723)</f>
        <v>0.17498394</v>
      </c>
      <c r="D5141">
        <f>IF(OR(B5141=0,'Input and Summary Results'!E4723=0),FALSE,'Input and Summary Results'!$E4723)</f>
        <v>0.10546614999999999</v>
      </c>
      <c r="E5141">
        <f t="shared" si="269"/>
        <v>-0.75700180896765534</v>
      </c>
      <c r="F5141">
        <f t="shared" si="270"/>
        <v>0.26158005757556951</v>
      </c>
      <c r="G5141">
        <f>IF('Input and Summary Results'!$J$4="yes",IF(C5141=FALSE,FALSE,IF('Data Transformation'!E5141&lt;$R$10,E5141,$R$10)),IF(C5141=FALSE,FALSE,IF(C5141&lt;$R$10,C5141,$R$10)))</f>
        <v>0.17498394</v>
      </c>
      <c r="H5141">
        <f>IF('Input and Summary Results'!$J$4="yes",'Data Transformation'!F5141,'Data Transformation'!D5141)</f>
        <v>0.10546614999999999</v>
      </c>
      <c r="I5141">
        <f t="shared" si="271"/>
        <v>298</v>
      </c>
    </row>
    <row r="5142" spans="2:9" x14ac:dyDescent="0.25">
      <c r="B5142">
        <f>IF('Input and Summary Results'!D4724=0,FALSE,'Input and Summary Results'!$B4724)</f>
        <v>298</v>
      </c>
      <c r="C5142">
        <f>IF(OR(B5142=0,'Input and Summary Results'!D4724=0,'Input and Summary Results'!D4724=""),FALSE,'Input and Summary Results'!$D4724)</f>
        <v>0.20021964</v>
      </c>
      <c r="D5142">
        <f>IF(OR(B5142=0,'Input and Summary Results'!E4724=0),FALSE,'Input and Summary Results'!$E4724)</f>
        <v>7.4609839999999997E-2</v>
      </c>
      <c r="E5142">
        <f t="shared" si="269"/>
        <v>-0.69849332383337481</v>
      </c>
      <c r="F5142">
        <f t="shared" si="270"/>
        <v>0.16172574558619723</v>
      </c>
      <c r="G5142">
        <f>IF('Input and Summary Results'!$J$4="yes",IF(C5142=FALSE,FALSE,IF('Data Transformation'!E5142&lt;$R$10,E5142,$R$10)),IF(C5142=FALSE,FALSE,IF(C5142&lt;$R$10,C5142,$R$10)))</f>
        <v>0.20021964</v>
      </c>
      <c r="H5142">
        <f>IF('Input and Summary Results'!$J$4="yes",'Data Transformation'!F5142,'Data Transformation'!D5142)</f>
        <v>7.4609839999999997E-2</v>
      </c>
      <c r="I5142">
        <f t="shared" si="271"/>
        <v>298</v>
      </c>
    </row>
    <row r="5143" spans="2:9" x14ac:dyDescent="0.25">
      <c r="B5143">
        <f>IF('Input and Summary Results'!D4725=0,FALSE,'Input and Summary Results'!$B4725)</f>
        <v>298</v>
      </c>
      <c r="C5143">
        <f>IF(OR(B5143=0,'Input and Summary Results'!D4725=0,'Input and Summary Results'!D4725=""),FALSE,'Input and Summary Results'!$D4725)</f>
        <v>0.20527811000000001</v>
      </c>
      <c r="D5143">
        <f>IF(OR(B5143=0,'Input and Summary Results'!E4725=0),FALSE,'Input and Summary Results'!$E4725)</f>
        <v>7.6097059999999994E-2</v>
      </c>
      <c r="E5143">
        <f t="shared" si="269"/>
        <v>-0.6876573595094303</v>
      </c>
      <c r="F5143">
        <f t="shared" si="270"/>
        <v>0.16088478230825487</v>
      </c>
      <c r="G5143">
        <f>IF('Input and Summary Results'!$J$4="yes",IF(C5143=FALSE,FALSE,IF('Data Transformation'!E5143&lt;$R$10,E5143,$R$10)),IF(C5143=FALSE,FALSE,IF(C5143&lt;$R$10,C5143,$R$10)))</f>
        <v>0.20527811000000001</v>
      </c>
      <c r="H5143">
        <f>IF('Input and Summary Results'!$J$4="yes",'Data Transformation'!F5143,'Data Transformation'!D5143)</f>
        <v>7.6097059999999994E-2</v>
      </c>
      <c r="I5143">
        <f t="shared" si="271"/>
        <v>298</v>
      </c>
    </row>
    <row r="5144" spans="2:9" x14ac:dyDescent="0.25">
      <c r="B5144">
        <f>IF('Input and Summary Results'!D4726=0,FALSE,'Input and Summary Results'!$B4726)</f>
        <v>298</v>
      </c>
      <c r="C5144">
        <f>IF(OR(B5144=0,'Input and Summary Results'!D4726=0,'Input and Summary Results'!D4726=""),FALSE,'Input and Summary Results'!$D4726)</f>
        <v>0.3724208</v>
      </c>
      <c r="D5144">
        <f>IF(OR(B5144=0,'Input and Summary Results'!E4726=0),FALSE,'Input and Summary Results'!$E4726)</f>
        <v>9.3113909999999994E-2</v>
      </c>
      <c r="E5144">
        <f t="shared" si="269"/>
        <v>-0.42896607131862285</v>
      </c>
      <c r="F5144">
        <f t="shared" si="270"/>
        <v>0.10851015018495207</v>
      </c>
      <c r="G5144">
        <f>IF('Input and Summary Results'!$J$4="yes",IF(C5144=FALSE,FALSE,IF('Data Transformation'!E5144&lt;$R$10,E5144,$R$10)),IF(C5144=FALSE,FALSE,IF(C5144&lt;$R$10,C5144,$R$10)))</f>
        <v>0.3724208</v>
      </c>
      <c r="H5144">
        <f>IF('Input and Summary Results'!$J$4="yes",'Data Transformation'!F5144,'Data Transformation'!D5144)</f>
        <v>9.3113909999999994E-2</v>
      </c>
      <c r="I5144">
        <f t="shared" si="271"/>
        <v>298</v>
      </c>
    </row>
    <row r="5145" spans="2:9" x14ac:dyDescent="0.25">
      <c r="B5145">
        <f>IF('Input and Summary Results'!D4727=0,FALSE,'Input and Summary Results'!$B4727)</f>
        <v>298</v>
      </c>
      <c r="C5145">
        <f>IF(OR(B5145=0,'Input and Summary Results'!D4727=0,'Input and Summary Results'!D4727=""),FALSE,'Input and Summary Results'!$D4727)</f>
        <v>0.67212143999999996</v>
      </c>
      <c r="D5145">
        <f>IF(OR(B5145=0,'Input and Summary Results'!E4727=0),FALSE,'Input and Summary Results'!$E4727)</f>
        <v>6.4357890000000001E-2</v>
      </c>
      <c r="E5145">
        <f t="shared" si="269"/>
        <v>-0.17255225081975301</v>
      </c>
      <c r="F5145">
        <f t="shared" si="270"/>
        <v>4.1556960688532721E-2</v>
      </c>
      <c r="G5145">
        <f>IF('Input and Summary Results'!$J$4="yes",IF(C5145=FALSE,FALSE,IF('Data Transformation'!E5145&lt;$R$10,E5145,$R$10)),IF(C5145=FALSE,FALSE,IF(C5145&lt;$R$10,C5145,$R$10)))</f>
        <v>0.67212143999999996</v>
      </c>
      <c r="H5145">
        <f>IF('Input and Summary Results'!$J$4="yes",'Data Transformation'!F5145,'Data Transformation'!D5145)</f>
        <v>6.4357890000000001E-2</v>
      </c>
      <c r="I5145">
        <f t="shared" si="271"/>
        <v>298</v>
      </c>
    </row>
    <row r="5146" spans="2:9" x14ac:dyDescent="0.25">
      <c r="B5146">
        <f>IF('Input and Summary Results'!D4728=0,FALSE,'Input and Summary Results'!$B4728)</f>
        <v>299</v>
      </c>
      <c r="C5146">
        <f>IF(OR(B5146=0,'Input and Summary Results'!D4728=0,'Input and Summary Results'!D4728=""),FALSE,'Input and Summary Results'!$D4728)</f>
        <v>0.64366944000000004</v>
      </c>
      <c r="D5146">
        <f>IF(OR(B5146=0,'Input and Summary Results'!E4728=0),FALSE,'Input and Summary Results'!$E4728)</f>
        <v>6.5078140000000007E-2</v>
      </c>
      <c r="E5146">
        <f t="shared" si="269"/>
        <v>-0.19133710972208792</v>
      </c>
      <c r="F5146">
        <f t="shared" si="270"/>
        <v>4.3879530399951877E-2</v>
      </c>
      <c r="G5146">
        <f>IF('Input and Summary Results'!$J$4="yes",IF(C5146=FALSE,FALSE,IF('Data Transformation'!E5146&lt;$R$10,E5146,$R$10)),IF(C5146=FALSE,FALSE,IF(C5146&lt;$R$10,C5146,$R$10)))</f>
        <v>0.64366944000000004</v>
      </c>
      <c r="H5146">
        <f>IF('Input and Summary Results'!$J$4="yes",'Data Transformation'!F5146,'Data Transformation'!D5146)</f>
        <v>6.5078140000000007E-2</v>
      </c>
      <c r="I5146">
        <f t="shared" si="271"/>
        <v>299</v>
      </c>
    </row>
    <row r="5147" spans="2:9" x14ac:dyDescent="0.25">
      <c r="B5147">
        <f>IF('Input and Summary Results'!D4729=0,FALSE,'Input and Summary Results'!$B4729)</f>
        <v>299</v>
      </c>
      <c r="C5147">
        <f>IF(OR(B5147=0,'Input and Summary Results'!D4729=0,'Input and Summary Results'!D4729=""),FALSE,'Input and Summary Results'!$D4729)</f>
        <v>0.66915367000000003</v>
      </c>
      <c r="D5147">
        <f>IF(OR(B5147=0,'Input and Summary Results'!E4729=0),FALSE,'Input and Summary Results'!$E4729)</f>
        <v>6.5389589999999997E-2</v>
      </c>
      <c r="E5147">
        <f t="shared" si="269"/>
        <v>-0.17447413579075741</v>
      </c>
      <c r="F5147">
        <f t="shared" si="270"/>
        <v>4.2410410840308173E-2</v>
      </c>
      <c r="G5147">
        <f>IF('Input and Summary Results'!$J$4="yes",IF(C5147=FALSE,FALSE,IF('Data Transformation'!E5147&lt;$R$10,E5147,$R$10)),IF(C5147=FALSE,FALSE,IF(C5147&lt;$R$10,C5147,$R$10)))</f>
        <v>0.66915367000000003</v>
      </c>
      <c r="H5147">
        <f>IF('Input and Summary Results'!$J$4="yes",'Data Transformation'!F5147,'Data Transformation'!D5147)</f>
        <v>6.5389589999999997E-2</v>
      </c>
      <c r="I5147">
        <f t="shared" si="271"/>
        <v>299</v>
      </c>
    </row>
    <row r="5148" spans="2:9" x14ac:dyDescent="0.25">
      <c r="B5148">
        <f>IF('Input and Summary Results'!D4730=0,FALSE,'Input and Summary Results'!$B4730)</f>
        <v>299</v>
      </c>
      <c r="C5148">
        <f>IF(OR(B5148=0,'Input and Summary Results'!D4730=0,'Input and Summary Results'!D4730=""),FALSE,'Input and Summary Results'!$D4730)</f>
        <v>0.86110388000000004</v>
      </c>
      <c r="D5148">
        <f>IF(OR(B5148=0,'Input and Summary Results'!E4730=0),FALSE,'Input and Summary Results'!$E4730)</f>
        <v>6.9371329999999995E-2</v>
      </c>
      <c r="E5148">
        <f t="shared" si="269"/>
        <v>-6.4944453901215185E-2</v>
      </c>
      <c r="F5148">
        <f t="shared" si="270"/>
        <v>3.4963443922700704E-2</v>
      </c>
      <c r="G5148">
        <f>IF('Input and Summary Results'!$J$4="yes",IF(C5148=FALSE,FALSE,IF('Data Transformation'!E5148&lt;$R$10,E5148,$R$10)),IF(C5148=FALSE,FALSE,IF(C5148&lt;$R$10,C5148,$R$10)))</f>
        <v>0.86110388000000004</v>
      </c>
      <c r="H5148">
        <f>IF('Input and Summary Results'!$J$4="yes",'Data Transformation'!F5148,'Data Transformation'!D5148)</f>
        <v>6.9371329999999995E-2</v>
      </c>
      <c r="I5148">
        <f t="shared" si="271"/>
        <v>299</v>
      </c>
    </row>
    <row r="5149" spans="2:9" x14ac:dyDescent="0.25">
      <c r="B5149">
        <f>IF('Input and Summary Results'!D4731=0,FALSE,'Input and Summary Results'!$B4731)</f>
        <v>299</v>
      </c>
      <c r="C5149">
        <f>IF(OR(B5149=0,'Input and Summary Results'!D4731=0,'Input and Summary Results'!D4731=""),FALSE,'Input and Summary Results'!$D4731)</f>
        <v>0.87052536000000003</v>
      </c>
      <c r="D5149">
        <f>IF(OR(B5149=0,'Input and Summary Results'!E4731=0),FALSE,'Input and Summary Results'!$E4731)</f>
        <v>0.10010483000000001</v>
      </c>
      <c r="E5149">
        <f t="shared" si="269"/>
        <v>-6.0218572567747333E-2</v>
      </c>
      <c r="F5149">
        <f t="shared" si="270"/>
        <v>4.990721490296389E-2</v>
      </c>
      <c r="G5149">
        <f>IF('Input and Summary Results'!$J$4="yes",IF(C5149=FALSE,FALSE,IF('Data Transformation'!E5149&lt;$R$10,E5149,$R$10)),IF(C5149=FALSE,FALSE,IF(C5149&lt;$R$10,C5149,$R$10)))</f>
        <v>0.87052536000000003</v>
      </c>
      <c r="H5149">
        <f>IF('Input and Summary Results'!$J$4="yes",'Data Transformation'!F5149,'Data Transformation'!D5149)</f>
        <v>0.10010483000000001</v>
      </c>
      <c r="I5149">
        <f t="shared" si="271"/>
        <v>299</v>
      </c>
    </row>
    <row r="5150" spans="2:9" x14ac:dyDescent="0.25">
      <c r="B5150">
        <f>IF('Input and Summary Results'!D4732=0,FALSE,'Input and Summary Results'!$B4732)</f>
        <v>299</v>
      </c>
      <c r="C5150">
        <f>IF(OR(B5150=0,'Input and Summary Results'!D4732=0,'Input and Summary Results'!D4732=""),FALSE,'Input and Summary Results'!$D4732)</f>
        <v>0.87858449000000005</v>
      </c>
      <c r="D5150">
        <f>IF(OR(B5150=0,'Input and Summary Results'!E4732=0),FALSE,'Input and Summary Results'!$E4732)</f>
        <v>6.3092110000000007E-2</v>
      </c>
      <c r="E5150">
        <f t="shared" si="269"/>
        <v>-5.6216467775535364E-2</v>
      </c>
      <c r="F5150">
        <f t="shared" si="270"/>
        <v>3.1166013117304176E-2</v>
      </c>
      <c r="G5150">
        <f>IF('Input and Summary Results'!$J$4="yes",IF(C5150=FALSE,FALSE,IF('Data Transformation'!E5150&lt;$R$10,E5150,$R$10)),IF(C5150=FALSE,FALSE,IF(C5150&lt;$R$10,C5150,$R$10)))</f>
        <v>0.87858449000000005</v>
      </c>
      <c r="H5150">
        <f>IF('Input and Summary Results'!$J$4="yes",'Data Transformation'!F5150,'Data Transformation'!D5150)</f>
        <v>6.3092110000000007E-2</v>
      </c>
      <c r="I5150">
        <f t="shared" si="271"/>
        <v>299</v>
      </c>
    </row>
    <row r="5151" spans="2:9" x14ac:dyDescent="0.25">
      <c r="B5151">
        <f>IF('Input and Summary Results'!D4733=0,FALSE,'Input and Summary Results'!$B4733)</f>
        <v>299</v>
      </c>
      <c r="C5151">
        <f>IF(OR(B5151=0,'Input and Summary Results'!D4733=0,'Input and Summary Results'!D4733=""),FALSE,'Input and Summary Results'!$D4733)</f>
        <v>0.88669591000000003</v>
      </c>
      <c r="D5151">
        <f>IF(OR(B5151=0,'Input and Summary Results'!E4733=0),FALSE,'Input and Summary Results'!$E4733)</f>
        <v>7.9048950000000007E-2</v>
      </c>
      <c r="E5151">
        <f t="shared" si="269"/>
        <v>-5.2225294770321576E-2</v>
      </c>
      <c r="F5151">
        <f t="shared" si="270"/>
        <v>3.8691104710294653E-2</v>
      </c>
      <c r="G5151">
        <f>IF('Input and Summary Results'!$J$4="yes",IF(C5151=FALSE,FALSE,IF('Data Transformation'!E5151&lt;$R$10,E5151,$R$10)),IF(C5151=FALSE,FALSE,IF(C5151&lt;$R$10,C5151,$R$10)))</f>
        <v>0.88669591000000003</v>
      </c>
      <c r="H5151">
        <f>IF('Input and Summary Results'!$J$4="yes",'Data Transformation'!F5151,'Data Transformation'!D5151)</f>
        <v>7.9048950000000007E-2</v>
      </c>
      <c r="I5151">
        <f t="shared" si="271"/>
        <v>299</v>
      </c>
    </row>
    <row r="5152" spans="2:9" x14ac:dyDescent="0.25">
      <c r="B5152">
        <f>IF('Input and Summary Results'!D4734=0,FALSE,'Input and Summary Results'!$B4734)</f>
        <v>299</v>
      </c>
      <c r="C5152">
        <f>IF(OR(B5152=0,'Input and Summary Results'!D4734=0,'Input and Summary Results'!D4734=""),FALSE,'Input and Summary Results'!$D4734)</f>
        <v>0.93710766999999995</v>
      </c>
      <c r="D5152">
        <f>IF(OR(B5152=0,'Input and Summary Results'!E4734=0),FALSE,'Input and Summary Results'!$E4734)</f>
        <v>7.1448719999999993E-2</v>
      </c>
      <c r="E5152">
        <f t="shared" si="269"/>
        <v>-2.8210507510871428E-2</v>
      </c>
      <c r="F5152">
        <f t="shared" si="270"/>
        <v>3.3089841725444415E-2</v>
      </c>
      <c r="G5152">
        <f>IF('Input and Summary Results'!$J$4="yes",IF(C5152=FALSE,FALSE,IF('Data Transformation'!E5152&lt;$R$10,E5152,$R$10)),IF(C5152=FALSE,FALSE,IF(C5152&lt;$R$10,C5152,$R$10)))</f>
        <v>0.93710766999999995</v>
      </c>
      <c r="H5152">
        <f>IF('Input and Summary Results'!$J$4="yes",'Data Transformation'!F5152,'Data Transformation'!D5152)</f>
        <v>7.1448719999999993E-2</v>
      </c>
      <c r="I5152">
        <f t="shared" si="271"/>
        <v>299</v>
      </c>
    </row>
    <row r="5153" spans="2:9" x14ac:dyDescent="0.25">
      <c r="B5153">
        <f>IF('Input and Summary Results'!D4735=0,FALSE,'Input and Summary Results'!$B4735)</f>
        <v>299</v>
      </c>
      <c r="C5153">
        <f>IF(OR(B5153=0,'Input and Summary Results'!D4735=0,'Input and Summary Results'!D4735=""),FALSE,'Input and Summary Results'!$D4735)</f>
        <v>0.94926732999999996</v>
      </c>
      <c r="D5153">
        <f>IF(OR(B5153=0,'Input and Summary Results'!E4735=0),FALSE,'Input and Summary Results'!$E4735)</f>
        <v>4.714894E-2</v>
      </c>
      <c r="E5153">
        <f t="shared" si="269"/>
        <v>-2.2611465555381453E-2</v>
      </c>
      <c r="F5153">
        <f t="shared" si="270"/>
        <v>2.1556245868063321E-2</v>
      </c>
      <c r="G5153">
        <f>IF('Input and Summary Results'!$J$4="yes",IF(C5153=FALSE,FALSE,IF('Data Transformation'!E5153&lt;$R$10,E5153,$R$10)),IF(C5153=FALSE,FALSE,IF(C5153&lt;$R$10,C5153,$R$10)))</f>
        <v>0.94926732999999996</v>
      </c>
      <c r="H5153">
        <f>IF('Input and Summary Results'!$J$4="yes",'Data Transformation'!F5153,'Data Transformation'!D5153)</f>
        <v>4.714894E-2</v>
      </c>
      <c r="I5153">
        <f t="shared" si="271"/>
        <v>299</v>
      </c>
    </row>
    <row r="5154" spans="2:9" x14ac:dyDescent="0.25">
      <c r="B5154">
        <f>IF('Input and Summary Results'!D4736=0,FALSE,'Input and Summary Results'!$B4736)</f>
        <v>299</v>
      </c>
      <c r="C5154">
        <f>IF(OR(B5154=0,'Input and Summary Results'!D4736=0,'Input and Summary Results'!D4736=""),FALSE,'Input and Summary Results'!$D4736)</f>
        <v>0.95503508000000004</v>
      </c>
      <c r="D5154">
        <f>IF(OR(B5154=0,'Input and Summary Results'!E4736=0),FALSE,'Input and Summary Results'!$E4736)</f>
        <v>6.3137100000000002E-2</v>
      </c>
      <c r="E5154">
        <f t="shared" si="269"/>
        <v>-1.99806757768635E-2</v>
      </c>
      <c r="F5154">
        <f t="shared" si="270"/>
        <v>2.8691617694294538E-2</v>
      </c>
      <c r="G5154">
        <f>IF('Input and Summary Results'!$J$4="yes",IF(C5154=FALSE,FALSE,IF('Data Transformation'!E5154&lt;$R$10,E5154,$R$10)),IF(C5154=FALSE,FALSE,IF(C5154&lt;$R$10,C5154,$R$10)))</f>
        <v>0.95503508000000004</v>
      </c>
      <c r="H5154">
        <f>IF('Input and Summary Results'!$J$4="yes",'Data Transformation'!F5154,'Data Transformation'!D5154)</f>
        <v>6.3137100000000002E-2</v>
      </c>
      <c r="I5154">
        <f t="shared" si="271"/>
        <v>299</v>
      </c>
    </row>
    <row r="5155" spans="2:9" x14ac:dyDescent="0.25">
      <c r="B5155">
        <f>IF('Input and Summary Results'!D4737=0,FALSE,'Input and Summary Results'!$B4737)</f>
        <v>299</v>
      </c>
      <c r="C5155">
        <f>IF(OR(B5155=0,'Input and Summary Results'!D4737=0,'Input and Summary Results'!D4737=""),FALSE,'Input and Summary Results'!$D4737)</f>
        <v>0.95858376000000001</v>
      </c>
      <c r="D5155">
        <f>IF(OR(B5155=0,'Input and Summary Results'!E4737=0),FALSE,'Input and Summary Results'!$E4737)</f>
        <v>7.6167330000000005E-2</v>
      </c>
      <c r="E5155">
        <f t="shared" si="269"/>
        <v>-1.8369932951293359E-2</v>
      </c>
      <c r="F5155">
        <f t="shared" si="270"/>
        <v>3.4484854218686113E-2</v>
      </c>
      <c r="G5155">
        <f>IF('Input and Summary Results'!$J$4="yes",IF(C5155=FALSE,FALSE,IF('Data Transformation'!E5155&lt;$R$10,E5155,$R$10)),IF(C5155=FALSE,FALSE,IF(C5155&lt;$R$10,C5155,$R$10)))</f>
        <v>0.95858376000000001</v>
      </c>
      <c r="H5155">
        <f>IF('Input and Summary Results'!$J$4="yes",'Data Transformation'!F5155,'Data Transformation'!D5155)</f>
        <v>7.6167330000000005E-2</v>
      </c>
      <c r="I5155">
        <f t="shared" si="271"/>
        <v>299</v>
      </c>
    </row>
    <row r="5156" spans="2:9" x14ac:dyDescent="0.25">
      <c r="B5156">
        <f>IF('Input and Summary Results'!D4738=0,FALSE,'Input and Summary Results'!$B4738)</f>
        <v>299</v>
      </c>
      <c r="C5156">
        <f>IF(OR(B5156=0,'Input and Summary Results'!D4738=0,'Input and Summary Results'!D4738=""),FALSE,'Input and Summary Results'!$D4738)</f>
        <v>0.99631672999999998</v>
      </c>
      <c r="D5156">
        <f>IF(OR(B5156=0,'Input and Summary Results'!E4738=0),FALSE,'Input and Summary Results'!$E4738)</f>
        <v>6.3859490000000005E-2</v>
      </c>
      <c r="E5156">
        <f t="shared" si="269"/>
        <v>-1.6025770133994408E-3</v>
      </c>
      <c r="F5156">
        <f t="shared" si="270"/>
        <v>2.7817477941979359E-2</v>
      </c>
      <c r="G5156">
        <f>IF('Input and Summary Results'!$J$4="yes",IF(C5156=FALSE,FALSE,IF('Data Transformation'!E5156&lt;$R$10,E5156,$R$10)),IF(C5156=FALSE,FALSE,IF(C5156&lt;$R$10,C5156,$R$10)))</f>
        <v>0.99631672999999998</v>
      </c>
      <c r="H5156">
        <f>IF('Input and Summary Results'!$J$4="yes",'Data Transformation'!F5156,'Data Transformation'!D5156)</f>
        <v>6.3859490000000005E-2</v>
      </c>
      <c r="I5156">
        <f t="shared" si="271"/>
        <v>299</v>
      </c>
    </row>
    <row r="5157" spans="2:9" x14ac:dyDescent="0.25">
      <c r="B5157">
        <f>IF('Input and Summary Results'!D4739=0,FALSE,'Input and Summary Results'!$B4739)</f>
        <v>299</v>
      </c>
      <c r="C5157">
        <f>IF(OR(B5157=0,'Input and Summary Results'!D4739=0,'Input and Summary Results'!D4739=""),FALSE,'Input and Summary Results'!$D4739)</f>
        <v>1.01100225</v>
      </c>
      <c r="D5157">
        <f>IF(OR(B5157=0,'Input and Summary Results'!E4739=0),FALSE,'Input and Summary Results'!$E4739)</f>
        <v>9.9801520000000005E-2</v>
      </c>
      <c r="E5157">
        <f t="shared" si="269"/>
        <v>4.7521221206716204E-3</v>
      </c>
      <c r="F5157">
        <f t="shared" si="270"/>
        <v>4.2842495830251619E-2</v>
      </c>
      <c r="G5157">
        <f>IF('Input and Summary Results'!$J$4="yes",IF(C5157=FALSE,FALSE,IF('Data Transformation'!E5157&lt;$R$10,E5157,$R$10)),IF(C5157=FALSE,FALSE,IF(C5157&lt;$R$10,C5157,$R$10)))</f>
        <v>1.01100225</v>
      </c>
      <c r="H5157">
        <f>IF('Input and Summary Results'!$J$4="yes",'Data Transformation'!F5157,'Data Transformation'!D5157)</f>
        <v>9.9801520000000005E-2</v>
      </c>
      <c r="I5157">
        <f t="shared" si="271"/>
        <v>299</v>
      </c>
    </row>
    <row r="5158" spans="2:9" x14ac:dyDescent="0.25">
      <c r="B5158">
        <f>IF('Input and Summary Results'!D4740=0,FALSE,'Input and Summary Results'!$B4740)</f>
        <v>299</v>
      </c>
      <c r="C5158">
        <f>IF(OR(B5158=0,'Input and Summary Results'!D4740=0,'Input and Summary Results'!D4740=""),FALSE,'Input and Summary Results'!$D4740)</f>
        <v>1.0439556699999999</v>
      </c>
      <c r="D5158">
        <f>IF(OR(B5158=0,'Input and Summary Results'!E4740=0),FALSE,'Input and Summary Results'!$E4740)</f>
        <v>8.5354869999999999E-2</v>
      </c>
      <c r="E5158">
        <f t="shared" si="269"/>
        <v>1.868205739887132E-2</v>
      </c>
      <c r="F5158">
        <f t="shared" si="270"/>
        <v>3.5484278350631504E-2</v>
      </c>
      <c r="G5158">
        <f>IF('Input and Summary Results'!$J$4="yes",IF(C5158=FALSE,FALSE,IF('Data Transformation'!E5158&lt;$R$10,E5158,$R$10)),IF(C5158=FALSE,FALSE,IF(C5158&lt;$R$10,C5158,$R$10)))</f>
        <v>1.0439556699999999</v>
      </c>
      <c r="H5158">
        <f>IF('Input and Summary Results'!$J$4="yes",'Data Transformation'!F5158,'Data Transformation'!D5158)</f>
        <v>8.5354869999999999E-2</v>
      </c>
      <c r="I5158">
        <f t="shared" si="271"/>
        <v>299</v>
      </c>
    </row>
    <row r="5159" spans="2:9" x14ac:dyDescent="0.25">
      <c r="B5159">
        <f>IF('Input and Summary Results'!D4741=0,FALSE,'Input and Summary Results'!$B4741)</f>
        <v>299</v>
      </c>
      <c r="C5159">
        <f>IF(OR(B5159=0,'Input and Summary Results'!D4741=0,'Input and Summary Results'!D4741=""),FALSE,'Input and Summary Results'!$D4741)</f>
        <v>1.0720769800000001</v>
      </c>
      <c r="D5159">
        <f>IF(OR(B5159=0,'Input and Summary Results'!E4741=0),FALSE,'Input and Summary Results'!$E4741)</f>
        <v>7.2237560000000006E-2</v>
      </c>
      <c r="E5159">
        <f t="shared" si="269"/>
        <v>3.0225970794161495E-2</v>
      </c>
      <c r="F5159">
        <f t="shared" si="270"/>
        <v>2.9243330119820315E-2</v>
      </c>
      <c r="G5159">
        <f>IF('Input and Summary Results'!$J$4="yes",IF(C5159=FALSE,FALSE,IF('Data Transformation'!E5159&lt;$R$10,E5159,$R$10)),IF(C5159=FALSE,FALSE,IF(C5159&lt;$R$10,C5159,$R$10)))</f>
        <v>1.0720769800000001</v>
      </c>
      <c r="H5159">
        <f>IF('Input and Summary Results'!$J$4="yes",'Data Transformation'!F5159,'Data Transformation'!D5159)</f>
        <v>7.2237560000000006E-2</v>
      </c>
      <c r="I5159">
        <f t="shared" si="271"/>
        <v>299</v>
      </c>
    </row>
    <row r="5160" spans="2:9" x14ac:dyDescent="0.25">
      <c r="B5160">
        <f>IF('Input and Summary Results'!D4742=0,FALSE,'Input and Summary Results'!$B4742)</f>
        <v>299</v>
      </c>
      <c r="C5160">
        <f>IF(OR(B5160=0,'Input and Summary Results'!D4742=0,'Input and Summary Results'!D4742=""),FALSE,'Input and Summary Results'!$D4742)</f>
        <v>1.0785110600000001</v>
      </c>
      <c r="D5160">
        <f>IF(OR(B5160=0,'Input and Summary Results'!E4742=0),FALSE,'Input and Summary Results'!$E4742)</f>
        <v>8.4111430000000001E-2</v>
      </c>
      <c r="E5160">
        <f t="shared" si="269"/>
        <v>3.2824603098592767E-2</v>
      </c>
      <c r="F5160">
        <f t="shared" si="270"/>
        <v>3.3846997007151693E-2</v>
      </c>
      <c r="G5160">
        <f>IF('Input and Summary Results'!$J$4="yes",IF(C5160=FALSE,FALSE,IF('Data Transformation'!E5160&lt;$R$10,E5160,$R$10)),IF(C5160=FALSE,FALSE,IF(C5160&lt;$R$10,C5160,$R$10)))</f>
        <v>1.0785110600000001</v>
      </c>
      <c r="H5160">
        <f>IF('Input and Summary Results'!$J$4="yes",'Data Transformation'!F5160,'Data Transformation'!D5160)</f>
        <v>8.4111430000000001E-2</v>
      </c>
      <c r="I5160">
        <f t="shared" si="271"/>
        <v>299</v>
      </c>
    </row>
    <row r="5161" spans="2:9" x14ac:dyDescent="0.25">
      <c r="B5161">
        <f>IF('Input and Summary Results'!D4743=0,FALSE,'Input and Summary Results'!$B4743)</f>
        <v>299</v>
      </c>
      <c r="C5161">
        <f>IF(OR(B5161=0,'Input and Summary Results'!D4743=0,'Input and Summary Results'!D4743=""),FALSE,'Input and Summary Results'!$D4743)</f>
        <v>1.08960046</v>
      </c>
      <c r="D5161">
        <f>IF(OR(B5161=0,'Input and Summary Results'!E4743=0),FALSE,'Input and Summary Results'!$E4743)</f>
        <v>0.10075517000000001</v>
      </c>
      <c r="E5161">
        <f t="shared" si="269"/>
        <v>3.7267277916194795E-2</v>
      </c>
      <c r="F5161">
        <f t="shared" si="270"/>
        <v>4.0131906497176038E-2</v>
      </c>
      <c r="G5161">
        <f>IF('Input and Summary Results'!$J$4="yes",IF(C5161=FALSE,FALSE,IF('Data Transformation'!E5161&lt;$R$10,E5161,$R$10)),IF(C5161=FALSE,FALSE,IF(C5161&lt;$R$10,C5161,$R$10)))</f>
        <v>1.08960046</v>
      </c>
      <c r="H5161">
        <f>IF('Input and Summary Results'!$J$4="yes",'Data Transformation'!F5161,'Data Transformation'!D5161)</f>
        <v>0.10075517000000001</v>
      </c>
      <c r="I5161">
        <f t="shared" si="271"/>
        <v>299</v>
      </c>
    </row>
    <row r="5162" spans="2:9" x14ac:dyDescent="0.25">
      <c r="B5162">
        <f>IF('Input and Summary Results'!D4744=0,FALSE,'Input and Summary Results'!$B4744)</f>
        <v>299</v>
      </c>
      <c r="C5162">
        <f>IF(OR(B5162=0,'Input and Summary Results'!D4744=0,'Input and Summary Results'!D4744=""),FALSE,'Input and Summary Results'!$D4744)</f>
        <v>1.1391434300000001</v>
      </c>
      <c r="D5162">
        <f>IF(OR(B5162=0,'Input and Summary Results'!E4744=0),FALSE,'Input and Summary Results'!$E4744)</f>
        <v>8.9469530000000005E-2</v>
      </c>
      <c r="E5162">
        <f t="shared" ref="E5162:E5225" si="272">IF(C5162=FALSE,FALSE,LOG10(C5162))</f>
        <v>5.6578409711972664E-2</v>
      </c>
      <c r="F5162">
        <f t="shared" ref="F5162:F5225" si="273">IF(D5162=FALSE, FALSE,0.434*D5162/C5162)</f>
        <v>3.4086819093535926E-2</v>
      </c>
      <c r="G5162">
        <f>IF('Input and Summary Results'!$J$4="yes",IF(C5162=FALSE,FALSE,IF('Data Transformation'!E5162&lt;$R$10,E5162,$R$10)),IF(C5162=FALSE,FALSE,IF(C5162&lt;$R$10,C5162,$R$10)))</f>
        <v>1.1391434300000001</v>
      </c>
      <c r="H5162">
        <f>IF('Input and Summary Results'!$J$4="yes",'Data Transformation'!F5162,'Data Transformation'!D5162)</f>
        <v>8.9469530000000005E-2</v>
      </c>
      <c r="I5162">
        <f t="shared" si="271"/>
        <v>299</v>
      </c>
    </row>
    <row r="5163" spans="2:9" x14ac:dyDescent="0.25">
      <c r="B5163">
        <f>IF('Input and Summary Results'!D4745=0,FALSE,'Input and Summary Results'!$B4745)</f>
        <v>299</v>
      </c>
      <c r="C5163">
        <f>IF(OR(B5163=0,'Input and Summary Results'!D4745=0,'Input and Summary Results'!D4745=""),FALSE,'Input and Summary Results'!$D4745)</f>
        <v>1.18382426</v>
      </c>
      <c r="D5163">
        <f>IF(OR(B5163=0,'Input and Summary Results'!E4745=0),FALSE,'Input and Summary Results'!$E4745)</f>
        <v>7.6158180000000006E-2</v>
      </c>
      <c r="E5163">
        <f t="shared" si="272"/>
        <v>7.3287235683286878E-2</v>
      </c>
      <c r="F5163">
        <f t="shared" si="273"/>
        <v>2.7920233802270617E-2</v>
      </c>
      <c r="G5163">
        <f>IF('Input and Summary Results'!$J$4="yes",IF(C5163=FALSE,FALSE,IF('Data Transformation'!E5163&lt;$R$10,E5163,$R$10)),IF(C5163=FALSE,FALSE,IF(C5163&lt;$R$10,C5163,$R$10)))</f>
        <v>1.18382426</v>
      </c>
      <c r="H5163">
        <f>IF('Input and Summary Results'!$J$4="yes",'Data Transformation'!F5163,'Data Transformation'!D5163)</f>
        <v>7.6158180000000006E-2</v>
      </c>
      <c r="I5163">
        <f t="shared" si="271"/>
        <v>299</v>
      </c>
    </row>
    <row r="5164" spans="2:9" x14ac:dyDescent="0.25">
      <c r="B5164">
        <f>IF('Input and Summary Results'!D4746=0,FALSE,'Input and Summary Results'!$B4746)</f>
        <v>300</v>
      </c>
      <c r="C5164">
        <f>IF(OR(B5164=0,'Input and Summary Results'!D4746=0,'Input and Summary Results'!D4746=""),FALSE,'Input and Summary Results'!$D4746)</f>
        <v>-0.2021482</v>
      </c>
      <c r="D5164">
        <f>IF(OR(B5164=0,'Input and Summary Results'!E4746=0),FALSE,'Input and Summary Results'!$E4746)</f>
        <v>0.10996924</v>
      </c>
      <c r="E5164" t="e">
        <f t="shared" si="272"/>
        <v>#NUM!</v>
      </c>
      <c r="F5164">
        <f t="shared" si="273"/>
        <v>-0.23609732938507488</v>
      </c>
      <c r="G5164">
        <f>IF('Input and Summary Results'!$J$4="yes",IF(C5164=FALSE,FALSE,IF('Data Transformation'!E5164&lt;$R$10,E5164,$R$10)),IF(C5164=FALSE,FALSE,IF(C5164&lt;$R$10,C5164,$R$10)))</f>
        <v>-0.2021482</v>
      </c>
      <c r="H5164">
        <f>IF('Input and Summary Results'!$J$4="yes",'Data Transformation'!F5164,'Data Transformation'!D5164)</f>
        <v>0.10996924</v>
      </c>
      <c r="I5164">
        <f t="shared" si="271"/>
        <v>300</v>
      </c>
    </row>
    <row r="5165" spans="2:9" x14ac:dyDescent="0.25">
      <c r="B5165">
        <f>IF('Input and Summary Results'!D4747=0,FALSE,'Input and Summary Results'!$B4747)</f>
        <v>300</v>
      </c>
      <c r="C5165">
        <f>IF(OR(B5165=0,'Input and Summary Results'!D4747=0,'Input and Summary Results'!D4747=""),FALSE,'Input and Summary Results'!$D4747)</f>
        <v>-0.1042223</v>
      </c>
      <c r="D5165">
        <f>IF(OR(B5165=0,'Input and Summary Results'!E4747=0),FALSE,'Input and Summary Results'!$E4747)</f>
        <v>9.7793340000000006E-2</v>
      </c>
      <c r="E5165" t="e">
        <f t="shared" si="272"/>
        <v>#NUM!</v>
      </c>
      <c r="F5165">
        <f t="shared" si="273"/>
        <v>-0.40722867908307531</v>
      </c>
      <c r="G5165">
        <f>IF('Input and Summary Results'!$J$4="yes",IF(C5165=FALSE,FALSE,IF('Data Transformation'!E5165&lt;$R$10,E5165,$R$10)),IF(C5165=FALSE,FALSE,IF(C5165&lt;$R$10,C5165,$R$10)))</f>
        <v>-0.1042223</v>
      </c>
      <c r="H5165">
        <f>IF('Input and Summary Results'!$J$4="yes",'Data Transformation'!F5165,'Data Transformation'!D5165)</f>
        <v>9.7793340000000006E-2</v>
      </c>
      <c r="I5165">
        <f t="shared" si="271"/>
        <v>300</v>
      </c>
    </row>
    <row r="5166" spans="2:9" x14ac:dyDescent="0.25">
      <c r="B5166">
        <f>IF('Input and Summary Results'!D4748=0,FALSE,'Input and Summary Results'!$B4748)</f>
        <v>300</v>
      </c>
      <c r="C5166">
        <f>IF(OR(B5166=0,'Input and Summary Results'!D4748=0,'Input and Summary Results'!D4748=""),FALSE,'Input and Summary Results'!$D4748)</f>
        <v>-0.10285660000000001</v>
      </c>
      <c r="D5166">
        <f>IF(OR(B5166=0,'Input and Summary Results'!E4748=0),FALSE,'Input and Summary Results'!$E4748)</f>
        <v>0.10187607</v>
      </c>
      <c r="E5166" t="e">
        <f t="shared" si="272"/>
        <v>#NUM!</v>
      </c>
      <c r="F5166">
        <f t="shared" si="273"/>
        <v>-0.42986268630306657</v>
      </c>
      <c r="G5166">
        <f>IF('Input and Summary Results'!$J$4="yes",IF(C5166=FALSE,FALSE,IF('Data Transformation'!E5166&lt;$R$10,E5166,$R$10)),IF(C5166=FALSE,FALSE,IF(C5166&lt;$R$10,C5166,$R$10)))</f>
        <v>-0.10285660000000001</v>
      </c>
      <c r="H5166">
        <f>IF('Input and Summary Results'!$J$4="yes",'Data Transformation'!F5166,'Data Transformation'!D5166)</f>
        <v>0.10187607</v>
      </c>
      <c r="I5166">
        <f t="shared" si="271"/>
        <v>300</v>
      </c>
    </row>
    <row r="5167" spans="2:9" x14ac:dyDescent="0.25">
      <c r="B5167">
        <f>IF('Input and Summary Results'!D4749=0,FALSE,'Input and Summary Results'!$B4749)</f>
        <v>300</v>
      </c>
      <c r="C5167">
        <f>IF(OR(B5167=0,'Input and Summary Results'!D4749=0,'Input and Summary Results'!D4749=""),FALSE,'Input and Summary Results'!$D4749)</f>
        <v>-9.6740300000000001E-2</v>
      </c>
      <c r="D5167">
        <f>IF(OR(B5167=0,'Input and Summary Results'!E4749=0),FALSE,'Input and Summary Results'!$E4749)</f>
        <v>9.5535700000000001E-2</v>
      </c>
      <c r="E5167" t="e">
        <f t="shared" si="272"/>
        <v>#NUM!</v>
      </c>
      <c r="F5167">
        <f t="shared" si="273"/>
        <v>-0.42859587782961184</v>
      </c>
      <c r="G5167">
        <f>IF('Input and Summary Results'!$J$4="yes",IF(C5167=FALSE,FALSE,IF('Data Transformation'!E5167&lt;$R$10,E5167,$R$10)),IF(C5167=FALSE,FALSE,IF(C5167&lt;$R$10,C5167,$R$10)))</f>
        <v>-9.6740300000000001E-2</v>
      </c>
      <c r="H5167">
        <f>IF('Input and Summary Results'!$J$4="yes",'Data Transformation'!F5167,'Data Transformation'!D5167)</f>
        <v>9.5535700000000001E-2</v>
      </c>
      <c r="I5167">
        <f t="shared" si="271"/>
        <v>300</v>
      </c>
    </row>
    <row r="5168" spans="2:9" x14ac:dyDescent="0.25">
      <c r="B5168">
        <f>IF('Input and Summary Results'!D4750=0,FALSE,'Input and Summary Results'!$B4750)</f>
        <v>300</v>
      </c>
      <c r="C5168">
        <f>IF(OR(B5168=0,'Input and Summary Results'!D4750=0,'Input and Summary Results'!D4750=""),FALSE,'Input and Summary Results'!$D4750)</f>
        <v>-9.4080399999999995E-2</v>
      </c>
      <c r="D5168">
        <f>IF(OR(B5168=0,'Input and Summary Results'!E4750=0),FALSE,'Input and Summary Results'!$E4750)</f>
        <v>5.340077E-2</v>
      </c>
      <c r="E5168" t="e">
        <f t="shared" si="272"/>
        <v>#NUM!</v>
      </c>
      <c r="F5168">
        <f t="shared" si="273"/>
        <v>-0.24634179042606114</v>
      </c>
      <c r="G5168">
        <f>IF('Input and Summary Results'!$J$4="yes",IF(C5168=FALSE,FALSE,IF('Data Transformation'!E5168&lt;$R$10,E5168,$R$10)),IF(C5168=FALSE,FALSE,IF(C5168&lt;$R$10,C5168,$R$10)))</f>
        <v>-9.4080399999999995E-2</v>
      </c>
      <c r="H5168">
        <f>IF('Input and Summary Results'!$J$4="yes",'Data Transformation'!F5168,'Data Transformation'!D5168)</f>
        <v>5.340077E-2</v>
      </c>
      <c r="I5168">
        <f t="shared" si="271"/>
        <v>300</v>
      </c>
    </row>
    <row r="5169" spans="2:9" x14ac:dyDescent="0.25">
      <c r="B5169">
        <f>IF('Input and Summary Results'!D4751=0,FALSE,'Input and Summary Results'!$B4751)</f>
        <v>300</v>
      </c>
      <c r="C5169">
        <f>IF(OR(B5169=0,'Input and Summary Results'!D4751=0,'Input and Summary Results'!D4751=""),FALSE,'Input and Summary Results'!$D4751)</f>
        <v>-7.2682300000000005E-2</v>
      </c>
      <c r="D5169">
        <f>IF(OR(B5169=0,'Input and Summary Results'!E4751=0),FALSE,'Input and Summary Results'!$E4751)</f>
        <v>8.798897E-2</v>
      </c>
      <c r="E5169" t="e">
        <f t="shared" si="272"/>
        <v>#NUM!</v>
      </c>
      <c r="F5169">
        <f t="shared" si="273"/>
        <v>-0.52539907212622605</v>
      </c>
      <c r="G5169">
        <f>IF('Input and Summary Results'!$J$4="yes",IF(C5169=FALSE,FALSE,IF('Data Transformation'!E5169&lt;$R$10,E5169,$R$10)),IF(C5169=FALSE,FALSE,IF(C5169&lt;$R$10,C5169,$R$10)))</f>
        <v>-7.2682300000000005E-2</v>
      </c>
      <c r="H5169">
        <f>IF('Input and Summary Results'!$J$4="yes",'Data Transformation'!F5169,'Data Transformation'!D5169)</f>
        <v>8.798897E-2</v>
      </c>
      <c r="I5169">
        <f t="shared" si="271"/>
        <v>300</v>
      </c>
    </row>
    <row r="5170" spans="2:9" x14ac:dyDescent="0.25">
      <c r="B5170">
        <f>IF('Input and Summary Results'!D4752=0,FALSE,'Input and Summary Results'!$B4752)</f>
        <v>300</v>
      </c>
      <c r="C5170">
        <f>IF(OR(B5170=0,'Input and Summary Results'!D4752=0,'Input and Summary Results'!D4752=""),FALSE,'Input and Summary Results'!$D4752)</f>
        <v>-5.8602799999999997E-2</v>
      </c>
      <c r="D5170">
        <f>IF(OR(B5170=0,'Input and Summary Results'!E4752=0),FALSE,'Input and Summary Results'!$E4752)</f>
        <v>7.4825459999999996E-2</v>
      </c>
      <c r="E5170" t="e">
        <f t="shared" si="272"/>
        <v>#NUM!</v>
      </c>
      <c r="F5170">
        <f t="shared" si="273"/>
        <v>-0.55414160483799413</v>
      </c>
      <c r="G5170">
        <f>IF('Input and Summary Results'!$J$4="yes",IF(C5170=FALSE,FALSE,IF('Data Transformation'!E5170&lt;$R$10,E5170,$R$10)),IF(C5170=FALSE,FALSE,IF(C5170&lt;$R$10,C5170,$R$10)))</f>
        <v>-5.8602799999999997E-2</v>
      </c>
      <c r="H5170">
        <f>IF('Input and Summary Results'!$J$4="yes",'Data Transformation'!F5170,'Data Transformation'!D5170)</f>
        <v>7.4825459999999996E-2</v>
      </c>
      <c r="I5170">
        <f t="shared" si="271"/>
        <v>300</v>
      </c>
    </row>
    <row r="5171" spans="2:9" x14ac:dyDescent="0.25">
      <c r="B5171">
        <f>IF('Input and Summary Results'!D4753=0,FALSE,'Input and Summary Results'!$B4753)</f>
        <v>300</v>
      </c>
      <c r="C5171">
        <f>IF(OR(B5171=0,'Input and Summary Results'!D4753=0,'Input and Summary Results'!D4753=""),FALSE,'Input and Summary Results'!$D4753)</f>
        <v>-2.2375200000000001E-2</v>
      </c>
      <c r="D5171">
        <f>IF(OR(B5171=0,'Input and Summary Results'!E4753=0),FALSE,'Input and Summary Results'!$E4753)</f>
        <v>0.10101398</v>
      </c>
      <c r="E5171" t="e">
        <f t="shared" si="272"/>
        <v>#NUM!</v>
      </c>
      <c r="F5171">
        <f t="shared" si="273"/>
        <v>-1.9593151042225321</v>
      </c>
      <c r="G5171">
        <f>IF('Input and Summary Results'!$J$4="yes",IF(C5171=FALSE,FALSE,IF('Data Transformation'!E5171&lt;$R$10,E5171,$R$10)),IF(C5171=FALSE,FALSE,IF(C5171&lt;$R$10,C5171,$R$10)))</f>
        <v>-2.2375200000000001E-2</v>
      </c>
      <c r="H5171">
        <f>IF('Input and Summary Results'!$J$4="yes",'Data Transformation'!F5171,'Data Transformation'!D5171)</f>
        <v>0.10101398</v>
      </c>
      <c r="I5171">
        <f t="shared" si="271"/>
        <v>300</v>
      </c>
    </row>
    <row r="5172" spans="2:9" x14ac:dyDescent="0.25">
      <c r="B5172">
        <f>IF('Input and Summary Results'!D4754=0,FALSE,'Input and Summary Results'!$B4754)</f>
        <v>300</v>
      </c>
      <c r="C5172">
        <f>IF(OR(B5172=0,'Input and Summary Results'!D4754=0,'Input and Summary Results'!D4754=""),FALSE,'Input and Summary Results'!$D4754)</f>
        <v>-1.4110299999999999E-2</v>
      </c>
      <c r="D5172">
        <f>IF(OR(B5172=0,'Input and Summary Results'!E4754=0),FALSE,'Input and Summary Results'!$E4754)</f>
        <v>8.879898E-2</v>
      </c>
      <c r="E5172" t="e">
        <f t="shared" si="272"/>
        <v>#NUM!</v>
      </c>
      <c r="F5172">
        <f t="shared" si="273"/>
        <v>-2.7312500315372459</v>
      </c>
      <c r="G5172">
        <f>IF('Input and Summary Results'!$J$4="yes",IF(C5172=FALSE,FALSE,IF('Data Transformation'!E5172&lt;$R$10,E5172,$R$10)),IF(C5172=FALSE,FALSE,IF(C5172&lt;$R$10,C5172,$R$10)))</f>
        <v>-1.4110299999999999E-2</v>
      </c>
      <c r="H5172">
        <f>IF('Input and Summary Results'!$J$4="yes",'Data Transformation'!F5172,'Data Transformation'!D5172)</f>
        <v>8.879898E-2</v>
      </c>
      <c r="I5172">
        <f t="shared" si="271"/>
        <v>300</v>
      </c>
    </row>
    <row r="5173" spans="2:9" x14ac:dyDescent="0.25">
      <c r="B5173">
        <f>IF('Input and Summary Results'!D4755=0,FALSE,'Input and Summary Results'!$B4755)</f>
        <v>300</v>
      </c>
      <c r="C5173">
        <f>IF(OR(B5173=0,'Input and Summary Results'!D4755=0,'Input and Summary Results'!D4755=""),FALSE,'Input and Summary Results'!$D4755)</f>
        <v>6.3831900000000004E-3</v>
      </c>
      <c r="D5173">
        <f>IF(OR(B5173=0,'Input and Summary Results'!E4755=0),FALSE,'Input and Summary Results'!$E4755)</f>
        <v>5.8281659999999999E-2</v>
      </c>
      <c r="E5173">
        <f t="shared" si="272"/>
        <v>-2.1949622283066073</v>
      </c>
      <c r="F5173">
        <f t="shared" si="273"/>
        <v>3.9626331724419921</v>
      </c>
      <c r="G5173">
        <f>IF('Input and Summary Results'!$J$4="yes",IF(C5173=FALSE,FALSE,IF('Data Transformation'!E5173&lt;$R$10,E5173,$R$10)),IF(C5173=FALSE,FALSE,IF(C5173&lt;$R$10,C5173,$R$10)))</f>
        <v>6.3831900000000004E-3</v>
      </c>
      <c r="H5173">
        <f>IF('Input and Summary Results'!$J$4="yes",'Data Transformation'!F5173,'Data Transformation'!D5173)</f>
        <v>5.8281659999999999E-2</v>
      </c>
      <c r="I5173">
        <f t="shared" si="271"/>
        <v>300</v>
      </c>
    </row>
    <row r="5174" spans="2:9" x14ac:dyDescent="0.25">
      <c r="B5174">
        <f>IF('Input and Summary Results'!D4756=0,FALSE,'Input and Summary Results'!$B4756)</f>
        <v>300</v>
      </c>
      <c r="C5174">
        <f>IF(OR(B5174=0,'Input and Summary Results'!D4756=0,'Input and Summary Results'!D4756=""),FALSE,'Input and Summary Results'!$D4756)</f>
        <v>1.751803E-2</v>
      </c>
      <c r="D5174">
        <f>IF(OR(B5174=0,'Input and Summary Results'!E4756=0),FALSE,'Input and Summary Results'!$E4756)</f>
        <v>6.7255869999999995E-2</v>
      </c>
      <c r="E5174">
        <f t="shared" si="272"/>
        <v>-1.7565147342543419</v>
      </c>
      <c r="F5174">
        <f t="shared" si="273"/>
        <v>1.666228884183895</v>
      </c>
      <c r="G5174">
        <f>IF('Input and Summary Results'!$J$4="yes",IF(C5174=FALSE,FALSE,IF('Data Transformation'!E5174&lt;$R$10,E5174,$R$10)),IF(C5174=FALSE,FALSE,IF(C5174&lt;$R$10,C5174,$R$10)))</f>
        <v>1.751803E-2</v>
      </c>
      <c r="H5174">
        <f>IF('Input and Summary Results'!$J$4="yes",'Data Transformation'!F5174,'Data Transformation'!D5174)</f>
        <v>6.7255869999999995E-2</v>
      </c>
      <c r="I5174">
        <f t="shared" si="271"/>
        <v>300</v>
      </c>
    </row>
    <row r="5175" spans="2:9" x14ac:dyDescent="0.25">
      <c r="B5175">
        <f>IF('Input and Summary Results'!D4757=0,FALSE,'Input and Summary Results'!$B4757)</f>
        <v>300</v>
      </c>
      <c r="C5175">
        <f>IF(OR(B5175=0,'Input and Summary Results'!D4757=0,'Input and Summary Results'!D4757=""),FALSE,'Input and Summary Results'!$D4757)</f>
        <v>3.3651199999999999E-2</v>
      </c>
      <c r="D5175">
        <f>IF(OR(B5175=0,'Input and Summary Results'!E4757=0),FALSE,'Input and Summary Results'!$E4757)</f>
        <v>7.2744500000000004E-2</v>
      </c>
      <c r="E5175">
        <f t="shared" si="272"/>
        <v>-1.472999444245769</v>
      </c>
      <c r="F5175">
        <f t="shared" si="273"/>
        <v>0.93818684029098509</v>
      </c>
      <c r="G5175">
        <f>IF('Input and Summary Results'!$J$4="yes",IF(C5175=FALSE,FALSE,IF('Data Transformation'!E5175&lt;$R$10,E5175,$R$10)),IF(C5175=FALSE,FALSE,IF(C5175&lt;$R$10,C5175,$R$10)))</f>
        <v>3.3651199999999999E-2</v>
      </c>
      <c r="H5175">
        <f>IF('Input and Summary Results'!$J$4="yes",'Data Transformation'!F5175,'Data Transformation'!D5175)</f>
        <v>7.2744500000000004E-2</v>
      </c>
      <c r="I5175">
        <f t="shared" si="271"/>
        <v>300</v>
      </c>
    </row>
    <row r="5176" spans="2:9" x14ac:dyDescent="0.25">
      <c r="B5176">
        <f>IF('Input and Summary Results'!D4758=0,FALSE,'Input and Summary Results'!$B4758)</f>
        <v>300</v>
      </c>
      <c r="C5176">
        <f>IF(OR(B5176=0,'Input and Summary Results'!D4758=0,'Input and Summary Results'!D4758=""),FALSE,'Input and Summary Results'!$D4758)</f>
        <v>3.7887400000000002E-2</v>
      </c>
      <c r="D5176">
        <f>IF(OR(B5176=0,'Input and Summary Results'!E4758=0),FALSE,'Input and Summary Results'!$E4758)</f>
        <v>5.949745E-2</v>
      </c>
      <c r="E5176">
        <f t="shared" si="272"/>
        <v>-1.4215051968996233</v>
      </c>
      <c r="F5176">
        <f t="shared" si="273"/>
        <v>0.68154302749726814</v>
      </c>
      <c r="G5176">
        <f>IF('Input and Summary Results'!$J$4="yes",IF(C5176=FALSE,FALSE,IF('Data Transformation'!E5176&lt;$R$10,E5176,$R$10)),IF(C5176=FALSE,FALSE,IF(C5176&lt;$R$10,C5176,$R$10)))</f>
        <v>3.7887400000000002E-2</v>
      </c>
      <c r="H5176">
        <f>IF('Input and Summary Results'!$J$4="yes",'Data Transformation'!F5176,'Data Transformation'!D5176)</f>
        <v>5.949745E-2</v>
      </c>
      <c r="I5176">
        <f t="shared" si="271"/>
        <v>300</v>
      </c>
    </row>
    <row r="5177" spans="2:9" x14ac:dyDescent="0.25">
      <c r="B5177">
        <f>IF('Input and Summary Results'!D4759=0,FALSE,'Input and Summary Results'!$B4759)</f>
        <v>300</v>
      </c>
      <c r="C5177">
        <f>IF(OR(B5177=0,'Input and Summary Results'!D4759=0,'Input and Summary Results'!D4759=""),FALSE,'Input and Summary Results'!$D4759)</f>
        <v>0.51653647999999996</v>
      </c>
      <c r="D5177">
        <f>IF(OR(B5177=0,'Input and Summary Results'!E4759=0),FALSE,'Input and Summary Results'!$E4759)</f>
        <v>7.7341069999999998E-2</v>
      </c>
      <c r="E5177">
        <f t="shared" si="272"/>
        <v>-0.28689900134042168</v>
      </c>
      <c r="F5177">
        <f t="shared" si="273"/>
        <v>6.4982872806969988E-2</v>
      </c>
      <c r="G5177">
        <f>IF('Input and Summary Results'!$J$4="yes",IF(C5177=FALSE,FALSE,IF('Data Transformation'!E5177&lt;$R$10,E5177,$R$10)),IF(C5177=FALSE,FALSE,IF(C5177&lt;$R$10,C5177,$R$10)))</f>
        <v>0.51653647999999996</v>
      </c>
      <c r="H5177">
        <f>IF('Input and Summary Results'!$J$4="yes",'Data Transformation'!F5177,'Data Transformation'!D5177)</f>
        <v>7.7341069999999998E-2</v>
      </c>
      <c r="I5177">
        <f t="shared" si="271"/>
        <v>300</v>
      </c>
    </row>
    <row r="5178" spans="2:9" x14ac:dyDescent="0.25">
      <c r="B5178">
        <f>IF('Input and Summary Results'!D4760=0,FALSE,'Input and Summary Results'!$B4760)</f>
        <v>300</v>
      </c>
      <c r="C5178">
        <f>IF(OR(B5178=0,'Input and Summary Results'!D4760=0,'Input and Summary Results'!D4760=""),FALSE,'Input and Summary Results'!$D4760)</f>
        <v>0.82052281999999999</v>
      </c>
      <c r="D5178">
        <f>IF(OR(B5178=0,'Input and Summary Results'!E4760=0),FALSE,'Input and Summary Results'!$E4760)</f>
        <v>7.152683E-2</v>
      </c>
      <c r="E5178">
        <f t="shared" si="272"/>
        <v>-8.5909336046279525E-2</v>
      </c>
      <c r="F5178">
        <f t="shared" si="273"/>
        <v>3.7832761579988716E-2</v>
      </c>
      <c r="G5178">
        <f>IF('Input and Summary Results'!$J$4="yes",IF(C5178=FALSE,FALSE,IF('Data Transformation'!E5178&lt;$R$10,E5178,$R$10)),IF(C5178=FALSE,FALSE,IF(C5178&lt;$R$10,C5178,$R$10)))</f>
        <v>0.82052281999999999</v>
      </c>
      <c r="H5178">
        <f>IF('Input and Summary Results'!$J$4="yes",'Data Transformation'!F5178,'Data Transformation'!D5178)</f>
        <v>7.152683E-2</v>
      </c>
      <c r="I5178">
        <f t="shared" si="271"/>
        <v>300</v>
      </c>
    </row>
    <row r="5179" spans="2:9" x14ac:dyDescent="0.25">
      <c r="B5179">
        <f>IF('Input and Summary Results'!D4761=0,FALSE,'Input and Summary Results'!$B4761)</f>
        <v>301</v>
      </c>
      <c r="C5179">
        <f>IF(OR(B5179=0,'Input and Summary Results'!D4761=0,'Input and Summary Results'!D4761=""),FALSE,'Input and Summary Results'!$D4761)</f>
        <v>-0.12734870000000001</v>
      </c>
      <c r="D5179">
        <f>IF(OR(B5179=0,'Input and Summary Results'!E4761=0),FALSE,'Input and Summary Results'!$E4761)</f>
        <v>9.5006989999999999E-2</v>
      </c>
      <c r="E5179" t="e">
        <f t="shared" si="272"/>
        <v>#NUM!</v>
      </c>
      <c r="F5179">
        <f t="shared" si="273"/>
        <v>-0.32378056203165012</v>
      </c>
      <c r="G5179">
        <f>IF('Input and Summary Results'!$J$4="yes",IF(C5179=FALSE,FALSE,IF('Data Transformation'!E5179&lt;$R$10,E5179,$R$10)),IF(C5179=FALSE,FALSE,IF(C5179&lt;$R$10,C5179,$R$10)))</f>
        <v>-0.12734870000000001</v>
      </c>
      <c r="H5179">
        <f>IF('Input and Summary Results'!$J$4="yes",'Data Transformation'!F5179,'Data Transformation'!D5179)</f>
        <v>9.5006989999999999E-2</v>
      </c>
      <c r="I5179">
        <f t="shared" si="271"/>
        <v>301</v>
      </c>
    </row>
    <row r="5180" spans="2:9" x14ac:dyDescent="0.25">
      <c r="B5180">
        <f>IF('Input and Summary Results'!D4762=0,FALSE,'Input and Summary Results'!$B4762)</f>
        <v>301</v>
      </c>
      <c r="C5180">
        <f>IF(OR(B5180=0,'Input and Summary Results'!D4762=0,'Input and Summary Results'!D4762=""),FALSE,'Input and Summary Results'!$D4762)</f>
        <v>-9.5593399999999995E-2</v>
      </c>
      <c r="D5180">
        <f>IF(OR(B5180=0,'Input and Summary Results'!E4762=0),FALSE,'Input and Summary Results'!$E4762)</f>
        <v>5.24757E-2</v>
      </c>
      <c r="E5180" t="e">
        <f t="shared" si="272"/>
        <v>#NUM!</v>
      </c>
      <c r="F5180">
        <f t="shared" si="273"/>
        <v>-0.23824295191927478</v>
      </c>
      <c r="G5180">
        <f>IF('Input and Summary Results'!$J$4="yes",IF(C5180=FALSE,FALSE,IF('Data Transformation'!E5180&lt;$R$10,E5180,$R$10)),IF(C5180=FALSE,FALSE,IF(C5180&lt;$R$10,C5180,$R$10)))</f>
        <v>-9.5593399999999995E-2</v>
      </c>
      <c r="H5180">
        <f>IF('Input and Summary Results'!$J$4="yes",'Data Transformation'!F5180,'Data Transformation'!D5180)</f>
        <v>5.24757E-2</v>
      </c>
      <c r="I5180">
        <f t="shared" si="271"/>
        <v>301</v>
      </c>
    </row>
    <row r="5181" spans="2:9" x14ac:dyDescent="0.25">
      <c r="B5181">
        <f>IF('Input and Summary Results'!D4763=0,FALSE,'Input and Summary Results'!$B4763)</f>
        <v>301</v>
      </c>
      <c r="C5181">
        <f>IF(OR(B5181=0,'Input and Summary Results'!D4763=0,'Input and Summary Results'!D4763=""),FALSE,'Input and Summary Results'!$D4763)</f>
        <v>-8.8449E-2</v>
      </c>
      <c r="D5181">
        <f>IF(OR(B5181=0,'Input and Summary Results'!E4763=0),FALSE,'Input and Summary Results'!$E4763)</f>
        <v>8.1480780000000003E-2</v>
      </c>
      <c r="E5181" t="e">
        <f t="shared" si="272"/>
        <v>#NUM!</v>
      </c>
      <c r="F5181">
        <f t="shared" si="273"/>
        <v>-0.39980846046874469</v>
      </c>
      <c r="G5181">
        <f>IF('Input and Summary Results'!$J$4="yes",IF(C5181=FALSE,FALSE,IF('Data Transformation'!E5181&lt;$R$10,E5181,$R$10)),IF(C5181=FALSE,FALSE,IF(C5181&lt;$R$10,C5181,$R$10)))</f>
        <v>-8.8449E-2</v>
      </c>
      <c r="H5181">
        <f>IF('Input and Summary Results'!$J$4="yes",'Data Transformation'!F5181,'Data Transformation'!D5181)</f>
        <v>8.1480780000000003E-2</v>
      </c>
      <c r="I5181">
        <f t="shared" si="271"/>
        <v>301</v>
      </c>
    </row>
    <row r="5182" spans="2:9" x14ac:dyDescent="0.25">
      <c r="B5182">
        <f>IF('Input and Summary Results'!D4764=0,FALSE,'Input and Summary Results'!$B4764)</f>
        <v>301</v>
      </c>
      <c r="C5182">
        <f>IF(OR(B5182=0,'Input and Summary Results'!D4764=0,'Input and Summary Results'!D4764=""),FALSE,'Input and Summary Results'!$D4764)</f>
        <v>-5.3594599999999999E-2</v>
      </c>
      <c r="D5182">
        <f>IF(OR(B5182=0,'Input and Summary Results'!E4764=0),FALSE,'Input and Summary Results'!$E4764)</f>
        <v>8.6411730000000006E-2</v>
      </c>
      <c r="E5182" t="e">
        <f t="shared" si="272"/>
        <v>#NUM!</v>
      </c>
      <c r="F5182">
        <f t="shared" si="273"/>
        <v>-0.69974756449343789</v>
      </c>
      <c r="G5182">
        <f>IF('Input and Summary Results'!$J$4="yes",IF(C5182=FALSE,FALSE,IF('Data Transformation'!E5182&lt;$R$10,E5182,$R$10)),IF(C5182=FALSE,FALSE,IF(C5182&lt;$R$10,C5182,$R$10)))</f>
        <v>-5.3594599999999999E-2</v>
      </c>
      <c r="H5182">
        <f>IF('Input and Summary Results'!$J$4="yes",'Data Transformation'!F5182,'Data Transformation'!D5182)</f>
        <v>8.6411730000000006E-2</v>
      </c>
      <c r="I5182">
        <f t="shared" si="271"/>
        <v>301</v>
      </c>
    </row>
    <row r="5183" spans="2:9" x14ac:dyDescent="0.25">
      <c r="B5183">
        <f>IF('Input and Summary Results'!D4765=0,FALSE,'Input and Summary Results'!$B4765)</f>
        <v>301</v>
      </c>
      <c r="C5183">
        <f>IF(OR(B5183=0,'Input and Summary Results'!D4765=0,'Input and Summary Results'!D4765=""),FALSE,'Input and Summary Results'!$D4765)</f>
        <v>-5.20165E-2</v>
      </c>
      <c r="D5183">
        <f>IF(OR(B5183=0,'Input and Summary Results'!E4765=0),FALSE,'Input and Summary Results'!$E4765)</f>
        <v>9.4709650000000006E-2</v>
      </c>
      <c r="E5183" t="e">
        <f t="shared" si="272"/>
        <v>#NUM!</v>
      </c>
      <c r="F5183">
        <f t="shared" si="273"/>
        <v>-0.79021056972306869</v>
      </c>
      <c r="G5183">
        <f>IF('Input and Summary Results'!$J$4="yes",IF(C5183=FALSE,FALSE,IF('Data Transformation'!E5183&lt;$R$10,E5183,$R$10)),IF(C5183=FALSE,FALSE,IF(C5183&lt;$R$10,C5183,$R$10)))</f>
        <v>-5.20165E-2</v>
      </c>
      <c r="H5183">
        <f>IF('Input and Summary Results'!$J$4="yes",'Data Transformation'!F5183,'Data Transformation'!D5183)</f>
        <v>9.4709650000000006E-2</v>
      </c>
      <c r="I5183">
        <f t="shared" si="271"/>
        <v>301</v>
      </c>
    </row>
    <row r="5184" spans="2:9" x14ac:dyDescent="0.25">
      <c r="B5184">
        <f>IF('Input and Summary Results'!D4766=0,FALSE,'Input and Summary Results'!$B4766)</f>
        <v>301</v>
      </c>
      <c r="C5184">
        <f>IF(OR(B5184=0,'Input and Summary Results'!D4766=0,'Input and Summary Results'!D4766=""),FALSE,'Input and Summary Results'!$D4766)</f>
        <v>-3.7006400000000002E-2</v>
      </c>
      <c r="D5184">
        <f>IF(OR(B5184=0,'Input and Summary Results'!E4766=0),FALSE,'Input and Summary Results'!$E4766)</f>
        <v>4.9320940000000001E-2</v>
      </c>
      <c r="E5184" t="e">
        <f t="shared" si="272"/>
        <v>#NUM!</v>
      </c>
      <c r="F5184">
        <f t="shared" si="273"/>
        <v>-0.5784212449738424</v>
      </c>
      <c r="G5184">
        <f>IF('Input and Summary Results'!$J$4="yes",IF(C5184=FALSE,FALSE,IF('Data Transformation'!E5184&lt;$R$10,E5184,$R$10)),IF(C5184=FALSE,FALSE,IF(C5184&lt;$R$10,C5184,$R$10)))</f>
        <v>-3.7006400000000002E-2</v>
      </c>
      <c r="H5184">
        <f>IF('Input and Summary Results'!$J$4="yes",'Data Transformation'!F5184,'Data Transformation'!D5184)</f>
        <v>4.9320940000000001E-2</v>
      </c>
      <c r="I5184">
        <f t="shared" si="271"/>
        <v>301</v>
      </c>
    </row>
    <row r="5185" spans="2:9" x14ac:dyDescent="0.25">
      <c r="B5185">
        <f>IF('Input and Summary Results'!D4767=0,FALSE,'Input and Summary Results'!$B4767)</f>
        <v>301</v>
      </c>
      <c r="C5185">
        <f>IF(OR(B5185=0,'Input and Summary Results'!D4767=0,'Input and Summary Results'!D4767=""),FALSE,'Input and Summary Results'!$D4767)</f>
        <v>9.1201400000000005E-3</v>
      </c>
      <c r="D5185">
        <f>IF(OR(B5185=0,'Input and Summary Results'!E4767=0),FALSE,'Input and Summary Results'!$E4767)</f>
        <v>5.4201909999999999E-2</v>
      </c>
      <c r="E5185">
        <f t="shared" si="272"/>
        <v>-2.0399984949214964</v>
      </c>
      <c r="F5185">
        <f t="shared" si="273"/>
        <v>2.579305683903975</v>
      </c>
      <c r="G5185">
        <f>IF('Input and Summary Results'!$J$4="yes",IF(C5185=FALSE,FALSE,IF('Data Transformation'!E5185&lt;$R$10,E5185,$R$10)),IF(C5185=FALSE,FALSE,IF(C5185&lt;$R$10,C5185,$R$10)))</f>
        <v>9.1201400000000005E-3</v>
      </c>
      <c r="H5185">
        <f>IF('Input and Summary Results'!$J$4="yes",'Data Transformation'!F5185,'Data Transformation'!D5185)</f>
        <v>5.4201909999999999E-2</v>
      </c>
      <c r="I5185">
        <f t="shared" si="271"/>
        <v>301</v>
      </c>
    </row>
    <row r="5186" spans="2:9" x14ac:dyDescent="0.25">
      <c r="B5186">
        <f>IF('Input and Summary Results'!D4768=0,FALSE,'Input and Summary Results'!$B4768)</f>
        <v>301</v>
      </c>
      <c r="C5186">
        <f>IF(OR(B5186=0,'Input and Summary Results'!D4768=0,'Input and Summary Results'!D4768=""),FALSE,'Input and Summary Results'!$D4768)</f>
        <v>1.6765619999999998E-2</v>
      </c>
      <c r="D5186">
        <f>IF(OR(B5186=0,'Input and Summary Results'!E4768=0),FALSE,'Input and Summary Results'!$E4768)</f>
        <v>9.9643570000000001E-2</v>
      </c>
      <c r="E5186">
        <f t="shared" si="272"/>
        <v>-1.775580381537279</v>
      </c>
      <c r="F5186">
        <f t="shared" si="273"/>
        <v>2.5794041246312398</v>
      </c>
      <c r="G5186">
        <f>IF('Input and Summary Results'!$J$4="yes",IF(C5186=FALSE,FALSE,IF('Data Transformation'!E5186&lt;$R$10,E5186,$R$10)),IF(C5186=FALSE,FALSE,IF(C5186&lt;$R$10,C5186,$R$10)))</f>
        <v>1.6765619999999998E-2</v>
      </c>
      <c r="H5186">
        <f>IF('Input and Summary Results'!$J$4="yes",'Data Transformation'!F5186,'Data Transformation'!D5186)</f>
        <v>9.9643570000000001E-2</v>
      </c>
      <c r="I5186">
        <f t="shared" si="271"/>
        <v>301</v>
      </c>
    </row>
    <row r="5187" spans="2:9" x14ac:dyDescent="0.25">
      <c r="B5187">
        <f>IF('Input and Summary Results'!D4769=0,FALSE,'Input and Summary Results'!$B4769)</f>
        <v>301</v>
      </c>
      <c r="C5187">
        <f>IF(OR(B5187=0,'Input and Summary Results'!D4769=0,'Input and Summary Results'!D4769=""),FALSE,'Input and Summary Results'!$D4769)</f>
        <v>8.0409359999999999E-2</v>
      </c>
      <c r="D5187">
        <f>IF(OR(B5187=0,'Input and Summary Results'!E4769=0),FALSE,'Input and Summary Results'!$E4769)</f>
        <v>9.8565E-2</v>
      </c>
      <c r="E5187">
        <f t="shared" si="272"/>
        <v>-1.0946933945382429</v>
      </c>
      <c r="F5187">
        <f t="shared" si="273"/>
        <v>0.53199291724247033</v>
      </c>
      <c r="G5187">
        <f>IF('Input and Summary Results'!$J$4="yes",IF(C5187=FALSE,FALSE,IF('Data Transformation'!E5187&lt;$R$10,E5187,$R$10)),IF(C5187=FALSE,FALSE,IF(C5187&lt;$R$10,C5187,$R$10)))</f>
        <v>8.0409359999999999E-2</v>
      </c>
      <c r="H5187">
        <f>IF('Input and Summary Results'!$J$4="yes",'Data Transformation'!F5187,'Data Transformation'!D5187)</f>
        <v>9.8565E-2</v>
      </c>
      <c r="I5187">
        <f t="shared" si="271"/>
        <v>301</v>
      </c>
    </row>
    <row r="5188" spans="2:9" x14ac:dyDescent="0.25">
      <c r="B5188">
        <f>IF('Input and Summary Results'!D4770=0,FALSE,'Input and Summary Results'!$B4770)</f>
        <v>301</v>
      </c>
      <c r="C5188">
        <f>IF(OR(B5188=0,'Input and Summary Results'!D4770=0,'Input and Summary Results'!D4770=""),FALSE,'Input and Summary Results'!$D4770)</f>
        <v>8.9711390000000002E-2</v>
      </c>
      <c r="D5188">
        <f>IF(OR(B5188=0,'Input and Summary Results'!E4770=0),FALSE,'Input and Summary Results'!$E4770)</f>
        <v>6.8890919999999994E-2</v>
      </c>
      <c r="E5188">
        <f t="shared" si="272"/>
        <v>-1.0471524142567121</v>
      </c>
      <c r="F5188">
        <f t="shared" si="273"/>
        <v>0.333276067620845</v>
      </c>
      <c r="G5188">
        <f>IF('Input and Summary Results'!$J$4="yes",IF(C5188=FALSE,FALSE,IF('Data Transformation'!E5188&lt;$R$10,E5188,$R$10)),IF(C5188=FALSE,FALSE,IF(C5188&lt;$R$10,C5188,$R$10)))</f>
        <v>8.9711390000000002E-2</v>
      </c>
      <c r="H5188">
        <f>IF('Input and Summary Results'!$J$4="yes",'Data Transformation'!F5188,'Data Transformation'!D5188)</f>
        <v>6.8890919999999994E-2</v>
      </c>
      <c r="I5188">
        <f t="shared" si="271"/>
        <v>301</v>
      </c>
    </row>
    <row r="5189" spans="2:9" x14ac:dyDescent="0.25">
      <c r="B5189">
        <f>IF('Input and Summary Results'!D4771=0,FALSE,'Input and Summary Results'!$B4771)</f>
        <v>301</v>
      </c>
      <c r="C5189">
        <f>IF(OR(B5189=0,'Input and Summary Results'!D4771=0,'Input and Summary Results'!D4771=""),FALSE,'Input and Summary Results'!$D4771)</f>
        <v>0.63384061999999997</v>
      </c>
      <c r="D5189">
        <f>IF(OR(B5189=0,'Input and Summary Results'!E4771=0),FALSE,'Input and Summary Results'!$E4771)</f>
        <v>6.7667160000000004E-2</v>
      </c>
      <c r="E5189">
        <f t="shared" si="272"/>
        <v>-0.19801993227008682</v>
      </c>
      <c r="F5189">
        <f t="shared" si="273"/>
        <v>4.633270022990954E-2</v>
      </c>
      <c r="G5189">
        <f>IF('Input and Summary Results'!$J$4="yes",IF(C5189=FALSE,FALSE,IF('Data Transformation'!E5189&lt;$R$10,E5189,$R$10)),IF(C5189=FALSE,FALSE,IF(C5189&lt;$R$10,C5189,$R$10)))</f>
        <v>0.63384061999999997</v>
      </c>
      <c r="H5189">
        <f>IF('Input and Summary Results'!$J$4="yes",'Data Transformation'!F5189,'Data Transformation'!D5189)</f>
        <v>6.7667160000000004E-2</v>
      </c>
      <c r="I5189">
        <f t="shared" ref="I5189:I5252" si="274">IF(G5189=FALSE,"",B5189)</f>
        <v>301</v>
      </c>
    </row>
    <row r="5190" spans="2:9" x14ac:dyDescent="0.25">
      <c r="B5190">
        <f>IF('Input and Summary Results'!D4772=0,FALSE,'Input and Summary Results'!$B4772)</f>
        <v>301</v>
      </c>
      <c r="C5190">
        <f>IF(OR(B5190=0,'Input and Summary Results'!D4772=0,'Input and Summary Results'!D4772=""),FALSE,'Input and Summary Results'!$D4772)</f>
        <v>0.71029321000000001</v>
      </c>
      <c r="D5190">
        <f>IF(OR(B5190=0,'Input and Summary Results'!E4772=0),FALSE,'Input and Summary Results'!$E4772)</f>
        <v>8.5703009999999996E-2</v>
      </c>
      <c r="E5190">
        <f t="shared" si="272"/>
        <v>-0.14856233691688875</v>
      </c>
      <c r="F5190">
        <f t="shared" si="273"/>
        <v>5.2365848098139635E-2</v>
      </c>
      <c r="G5190">
        <f>IF('Input and Summary Results'!$J$4="yes",IF(C5190=FALSE,FALSE,IF('Data Transformation'!E5190&lt;$R$10,E5190,$R$10)),IF(C5190=FALSE,FALSE,IF(C5190&lt;$R$10,C5190,$R$10)))</f>
        <v>0.71029321000000001</v>
      </c>
      <c r="H5190">
        <f>IF('Input and Summary Results'!$J$4="yes",'Data Transformation'!F5190,'Data Transformation'!D5190)</f>
        <v>8.5703009999999996E-2</v>
      </c>
      <c r="I5190">
        <f t="shared" si="274"/>
        <v>301</v>
      </c>
    </row>
    <row r="5191" spans="2:9" x14ac:dyDescent="0.25">
      <c r="B5191">
        <f>IF('Input and Summary Results'!D4773=0,FALSE,'Input and Summary Results'!$B4773)</f>
        <v>301</v>
      </c>
      <c r="C5191">
        <f>IF(OR(B5191=0,'Input and Summary Results'!D4773=0,'Input and Summary Results'!D4773=""),FALSE,'Input and Summary Results'!$D4773)</f>
        <v>0.72171602000000001</v>
      </c>
      <c r="D5191">
        <f>IF(OR(B5191=0,'Input and Summary Results'!E4773=0),FALSE,'Input and Summary Results'!$E4773)</f>
        <v>9.030125E-2</v>
      </c>
      <c r="E5191">
        <f t="shared" si="272"/>
        <v>-0.14163365451879512</v>
      </c>
      <c r="F5191">
        <f t="shared" si="273"/>
        <v>5.4302165136919087E-2</v>
      </c>
      <c r="G5191">
        <f>IF('Input and Summary Results'!$J$4="yes",IF(C5191=FALSE,FALSE,IF('Data Transformation'!E5191&lt;$R$10,E5191,$R$10)),IF(C5191=FALSE,FALSE,IF(C5191&lt;$R$10,C5191,$R$10)))</f>
        <v>0.72171602000000001</v>
      </c>
      <c r="H5191">
        <f>IF('Input and Summary Results'!$J$4="yes",'Data Transformation'!F5191,'Data Transformation'!D5191)</f>
        <v>9.030125E-2</v>
      </c>
      <c r="I5191">
        <f t="shared" si="274"/>
        <v>301</v>
      </c>
    </row>
    <row r="5192" spans="2:9" x14ac:dyDescent="0.25">
      <c r="B5192">
        <f>IF('Input and Summary Results'!D4774=0,FALSE,'Input and Summary Results'!$B4774)</f>
        <v>301</v>
      </c>
      <c r="C5192">
        <f>IF(OR(B5192=0,'Input and Summary Results'!D4774=0,'Input and Summary Results'!D4774=""),FALSE,'Input and Summary Results'!$D4774)</f>
        <v>0.95797014999999996</v>
      </c>
      <c r="D5192">
        <f>IF(OR(B5192=0,'Input and Summary Results'!E4774=0),FALSE,'Input and Summary Results'!$E4774)</f>
        <v>3.4879960000000002E-2</v>
      </c>
      <c r="E5192">
        <f t="shared" si="272"/>
        <v>-1.8648023168067962E-2</v>
      </c>
      <c r="F5192">
        <f t="shared" si="273"/>
        <v>1.5802060888849199E-2</v>
      </c>
      <c r="G5192">
        <f>IF('Input and Summary Results'!$J$4="yes",IF(C5192=FALSE,FALSE,IF('Data Transformation'!E5192&lt;$R$10,E5192,$R$10)),IF(C5192=FALSE,FALSE,IF(C5192&lt;$R$10,C5192,$R$10)))</f>
        <v>0.95797014999999996</v>
      </c>
      <c r="H5192">
        <f>IF('Input and Summary Results'!$J$4="yes",'Data Transformation'!F5192,'Data Transformation'!D5192)</f>
        <v>3.4879960000000002E-2</v>
      </c>
      <c r="I5192">
        <f t="shared" si="274"/>
        <v>301</v>
      </c>
    </row>
    <row r="5193" spans="2:9" x14ac:dyDescent="0.25">
      <c r="B5193">
        <f>IF('Input and Summary Results'!D4775=0,FALSE,'Input and Summary Results'!$B4775)</f>
        <v>302</v>
      </c>
      <c r="C5193">
        <f>IF(OR(B5193=0,'Input and Summary Results'!D4775=0,'Input and Summary Results'!D4775=""),FALSE,'Input and Summary Results'!$D4775)</f>
        <v>-8.3143700000000001E-2</v>
      </c>
      <c r="D5193">
        <f>IF(OR(B5193=0,'Input and Summary Results'!E4775=0),FALSE,'Input and Summary Results'!$E4775)</f>
        <v>7.4347419999999997E-2</v>
      </c>
      <c r="E5193" t="e">
        <f t="shared" si="272"/>
        <v>#NUM!</v>
      </c>
      <c r="F5193">
        <f t="shared" si="273"/>
        <v>-0.38808448842185272</v>
      </c>
      <c r="G5193">
        <f>IF('Input and Summary Results'!$J$4="yes",IF(C5193=FALSE,FALSE,IF('Data Transformation'!E5193&lt;$R$10,E5193,$R$10)),IF(C5193=FALSE,FALSE,IF(C5193&lt;$R$10,C5193,$R$10)))</f>
        <v>-8.3143700000000001E-2</v>
      </c>
      <c r="H5193">
        <f>IF('Input and Summary Results'!$J$4="yes",'Data Transformation'!F5193,'Data Transformation'!D5193)</f>
        <v>7.4347419999999997E-2</v>
      </c>
      <c r="I5193">
        <f t="shared" si="274"/>
        <v>302</v>
      </c>
    </row>
    <row r="5194" spans="2:9" x14ac:dyDescent="0.25">
      <c r="B5194">
        <f>IF('Input and Summary Results'!D4776=0,FALSE,'Input and Summary Results'!$B4776)</f>
        <v>302</v>
      </c>
      <c r="C5194">
        <f>IF(OR(B5194=0,'Input and Summary Results'!D4776=0,'Input and Summary Results'!D4776=""),FALSE,'Input and Summary Results'!$D4776)</f>
        <v>-5.0359399999999999E-2</v>
      </c>
      <c r="D5194">
        <f>IF(OR(B5194=0,'Input and Summary Results'!E4776=0),FALSE,'Input and Summary Results'!$E4776)</f>
        <v>9.8117019999999999E-2</v>
      </c>
      <c r="E5194" t="e">
        <f t="shared" si="272"/>
        <v>#NUM!</v>
      </c>
      <c r="F5194">
        <f t="shared" si="273"/>
        <v>-0.84557772094186978</v>
      </c>
      <c r="G5194">
        <f>IF('Input and Summary Results'!$J$4="yes",IF(C5194=FALSE,FALSE,IF('Data Transformation'!E5194&lt;$R$10,E5194,$R$10)),IF(C5194=FALSE,FALSE,IF(C5194&lt;$R$10,C5194,$R$10)))</f>
        <v>-5.0359399999999999E-2</v>
      </c>
      <c r="H5194">
        <f>IF('Input and Summary Results'!$J$4="yes",'Data Transformation'!F5194,'Data Transformation'!D5194)</f>
        <v>9.8117019999999999E-2</v>
      </c>
      <c r="I5194">
        <f t="shared" si="274"/>
        <v>302</v>
      </c>
    </row>
    <row r="5195" spans="2:9" x14ac:dyDescent="0.25">
      <c r="B5195">
        <f>IF('Input and Summary Results'!D4777=0,FALSE,'Input and Summary Results'!$B4777)</f>
        <v>302</v>
      </c>
      <c r="C5195">
        <f>IF(OR(B5195=0,'Input and Summary Results'!D4777=0,'Input and Summary Results'!D4777=""),FALSE,'Input and Summary Results'!$D4777)</f>
        <v>-2.298E-2</v>
      </c>
      <c r="D5195">
        <f>IF(OR(B5195=0,'Input and Summary Results'!E4777=0),FALSE,'Input and Summary Results'!$E4777)</f>
        <v>0.10045613</v>
      </c>
      <c r="E5195" t="e">
        <f t="shared" si="272"/>
        <v>#NUM!</v>
      </c>
      <c r="F5195">
        <f t="shared" si="273"/>
        <v>-1.8972132471714536</v>
      </c>
      <c r="G5195">
        <f>IF('Input and Summary Results'!$J$4="yes",IF(C5195=FALSE,FALSE,IF('Data Transformation'!E5195&lt;$R$10,E5195,$R$10)),IF(C5195=FALSE,FALSE,IF(C5195&lt;$R$10,C5195,$R$10)))</f>
        <v>-2.298E-2</v>
      </c>
      <c r="H5195">
        <f>IF('Input and Summary Results'!$J$4="yes",'Data Transformation'!F5195,'Data Transformation'!D5195)</f>
        <v>0.10045613</v>
      </c>
      <c r="I5195">
        <f t="shared" si="274"/>
        <v>302</v>
      </c>
    </row>
    <row r="5196" spans="2:9" x14ac:dyDescent="0.25">
      <c r="B5196">
        <f>IF('Input and Summary Results'!D4778=0,FALSE,'Input and Summary Results'!$B4778)</f>
        <v>302</v>
      </c>
      <c r="C5196">
        <f>IF(OR(B5196=0,'Input and Summary Results'!D4778=0,'Input and Summary Results'!D4778=""),FALSE,'Input and Summary Results'!$D4778)</f>
        <v>4.4273409999999999E-2</v>
      </c>
      <c r="D5196">
        <f>IF(OR(B5196=0,'Input and Summary Results'!E4778=0),FALSE,'Input and Summary Results'!$E4778)</f>
        <v>7.785019E-2</v>
      </c>
      <c r="E5196">
        <f t="shared" si="272"/>
        <v>-1.3538570267641015</v>
      </c>
      <c r="F5196">
        <f t="shared" si="273"/>
        <v>0.76314389291450546</v>
      </c>
      <c r="G5196">
        <f>IF('Input and Summary Results'!$J$4="yes",IF(C5196=FALSE,FALSE,IF('Data Transformation'!E5196&lt;$R$10,E5196,$R$10)),IF(C5196=FALSE,FALSE,IF(C5196&lt;$R$10,C5196,$R$10)))</f>
        <v>4.4273409999999999E-2</v>
      </c>
      <c r="H5196">
        <f>IF('Input and Summary Results'!$J$4="yes",'Data Transformation'!F5196,'Data Transformation'!D5196)</f>
        <v>7.785019E-2</v>
      </c>
      <c r="I5196">
        <f t="shared" si="274"/>
        <v>302</v>
      </c>
    </row>
    <row r="5197" spans="2:9" x14ac:dyDescent="0.25">
      <c r="B5197">
        <f>IF('Input and Summary Results'!D4779=0,FALSE,'Input and Summary Results'!$B4779)</f>
        <v>302</v>
      </c>
      <c r="C5197">
        <f>IF(OR(B5197=0,'Input and Summary Results'!D4779=0,'Input and Summary Results'!D4779=""),FALSE,'Input and Summary Results'!$D4779)</f>
        <v>5.8030949999999998E-2</v>
      </c>
      <c r="D5197">
        <f>IF(OR(B5197=0,'Input and Summary Results'!E4779=0),FALSE,'Input and Summary Results'!$E4779)</f>
        <v>8.2940509999999995E-2</v>
      </c>
      <c r="E5197">
        <f t="shared" si="272"/>
        <v>-1.2363403197270308</v>
      </c>
      <c r="F5197">
        <f t="shared" si="273"/>
        <v>0.62029281512710022</v>
      </c>
      <c r="G5197">
        <f>IF('Input and Summary Results'!$J$4="yes",IF(C5197=FALSE,FALSE,IF('Data Transformation'!E5197&lt;$R$10,E5197,$R$10)),IF(C5197=FALSE,FALSE,IF(C5197&lt;$R$10,C5197,$R$10)))</f>
        <v>5.8030949999999998E-2</v>
      </c>
      <c r="H5197">
        <f>IF('Input and Summary Results'!$J$4="yes",'Data Transformation'!F5197,'Data Transformation'!D5197)</f>
        <v>8.2940509999999995E-2</v>
      </c>
      <c r="I5197">
        <f t="shared" si="274"/>
        <v>302</v>
      </c>
    </row>
    <row r="5198" spans="2:9" x14ac:dyDescent="0.25">
      <c r="B5198">
        <f>IF('Input and Summary Results'!D4780=0,FALSE,'Input and Summary Results'!$B4780)</f>
        <v>302</v>
      </c>
      <c r="C5198">
        <f>IF(OR(B5198=0,'Input and Summary Results'!D4780=0,'Input and Summary Results'!D4780=""),FALSE,'Input and Summary Results'!$D4780)</f>
        <v>7.1376490000000001E-2</v>
      </c>
      <c r="D5198">
        <f>IF(OR(B5198=0,'Input and Summary Results'!E4780=0),FALSE,'Input and Summary Results'!$E4780)</f>
        <v>6.8318190000000001E-2</v>
      </c>
      <c r="E5198">
        <f t="shared" si="272"/>
        <v>-1.1464448126581961</v>
      </c>
      <c r="F5198">
        <f t="shared" si="273"/>
        <v>0.41540421026587326</v>
      </c>
      <c r="G5198">
        <f>IF('Input and Summary Results'!$J$4="yes",IF(C5198=FALSE,FALSE,IF('Data Transformation'!E5198&lt;$R$10,E5198,$R$10)),IF(C5198=FALSE,FALSE,IF(C5198&lt;$R$10,C5198,$R$10)))</f>
        <v>7.1376490000000001E-2</v>
      </c>
      <c r="H5198">
        <f>IF('Input and Summary Results'!$J$4="yes",'Data Transformation'!F5198,'Data Transformation'!D5198)</f>
        <v>6.8318190000000001E-2</v>
      </c>
      <c r="I5198">
        <f t="shared" si="274"/>
        <v>302</v>
      </c>
    </row>
    <row r="5199" spans="2:9" x14ac:dyDescent="0.25">
      <c r="B5199">
        <f>IF('Input and Summary Results'!D4781=0,FALSE,'Input and Summary Results'!$B4781)</f>
        <v>302</v>
      </c>
      <c r="C5199">
        <f>IF(OR(B5199=0,'Input and Summary Results'!D4781=0,'Input and Summary Results'!D4781=""),FALSE,'Input and Summary Results'!$D4781)</f>
        <v>0.12614980000000001</v>
      </c>
      <c r="D5199">
        <f>IF(OR(B5199=0,'Input and Summary Results'!E4781=0),FALSE,'Input and Summary Results'!$E4781)</f>
        <v>8.5824670000000006E-2</v>
      </c>
      <c r="E5199">
        <f t="shared" si="272"/>
        <v>-0.89911343368358643</v>
      </c>
      <c r="F5199">
        <f t="shared" si="273"/>
        <v>0.29526726780383322</v>
      </c>
      <c r="G5199">
        <f>IF('Input and Summary Results'!$J$4="yes",IF(C5199=FALSE,FALSE,IF('Data Transformation'!E5199&lt;$R$10,E5199,$R$10)),IF(C5199=FALSE,FALSE,IF(C5199&lt;$R$10,C5199,$R$10)))</f>
        <v>0.12614980000000001</v>
      </c>
      <c r="H5199">
        <f>IF('Input and Summary Results'!$J$4="yes",'Data Transformation'!F5199,'Data Transformation'!D5199)</f>
        <v>8.5824670000000006E-2</v>
      </c>
      <c r="I5199">
        <f t="shared" si="274"/>
        <v>302</v>
      </c>
    </row>
    <row r="5200" spans="2:9" x14ac:dyDescent="0.25">
      <c r="B5200">
        <f>IF('Input and Summary Results'!D4782=0,FALSE,'Input and Summary Results'!$B4782)</f>
        <v>302</v>
      </c>
      <c r="C5200">
        <f>IF(OR(B5200=0,'Input and Summary Results'!D4782=0,'Input and Summary Results'!D4782=""),FALSE,'Input and Summary Results'!$D4782)</f>
        <v>0.12711960999999999</v>
      </c>
      <c r="D5200">
        <f>IF(OR(B5200=0,'Input and Summary Results'!E4782=0),FALSE,'Input and Summary Results'!$E4782)</f>
        <v>6.1778270000000003E-2</v>
      </c>
      <c r="E5200">
        <f t="shared" si="272"/>
        <v>-0.89578744820397893</v>
      </c>
      <c r="F5200">
        <f t="shared" si="273"/>
        <v>0.21091764818976397</v>
      </c>
      <c r="G5200">
        <f>IF('Input and Summary Results'!$J$4="yes",IF(C5200=FALSE,FALSE,IF('Data Transformation'!E5200&lt;$R$10,E5200,$R$10)),IF(C5200=FALSE,FALSE,IF(C5200&lt;$R$10,C5200,$R$10)))</f>
        <v>0.12711960999999999</v>
      </c>
      <c r="H5200">
        <f>IF('Input and Summary Results'!$J$4="yes",'Data Transformation'!F5200,'Data Transformation'!D5200)</f>
        <v>6.1778270000000003E-2</v>
      </c>
      <c r="I5200">
        <f t="shared" si="274"/>
        <v>302</v>
      </c>
    </row>
    <row r="5201" spans="2:9" x14ac:dyDescent="0.25">
      <c r="B5201">
        <f>IF('Input and Summary Results'!D4783=0,FALSE,'Input and Summary Results'!$B4783)</f>
        <v>302</v>
      </c>
      <c r="C5201">
        <f>IF(OR(B5201=0,'Input and Summary Results'!D4783=0,'Input and Summary Results'!D4783=""),FALSE,'Input and Summary Results'!$D4783)</f>
        <v>0.13759262999999999</v>
      </c>
      <c r="D5201">
        <f>IF(OR(B5201=0,'Input and Summary Results'!E4783=0),FALSE,'Input and Summary Results'!$E4783)</f>
        <v>4.7757649999999999E-2</v>
      </c>
      <c r="E5201">
        <f t="shared" si="272"/>
        <v>-0.86140482799042362</v>
      </c>
      <c r="F5201">
        <f t="shared" si="273"/>
        <v>0.15063902841307705</v>
      </c>
      <c r="G5201">
        <f>IF('Input and Summary Results'!$J$4="yes",IF(C5201=FALSE,FALSE,IF('Data Transformation'!E5201&lt;$R$10,E5201,$R$10)),IF(C5201=FALSE,FALSE,IF(C5201&lt;$R$10,C5201,$R$10)))</f>
        <v>0.13759262999999999</v>
      </c>
      <c r="H5201">
        <f>IF('Input and Summary Results'!$J$4="yes",'Data Transformation'!F5201,'Data Transformation'!D5201)</f>
        <v>4.7757649999999999E-2</v>
      </c>
      <c r="I5201">
        <f t="shared" si="274"/>
        <v>302</v>
      </c>
    </row>
    <row r="5202" spans="2:9" x14ac:dyDescent="0.25">
      <c r="B5202">
        <f>IF('Input and Summary Results'!D4784=0,FALSE,'Input and Summary Results'!$B4784)</f>
        <v>302</v>
      </c>
      <c r="C5202">
        <f>IF(OR(B5202=0,'Input and Summary Results'!D4784=0,'Input and Summary Results'!D4784=""),FALSE,'Input and Summary Results'!$D4784)</f>
        <v>0.15462893999999999</v>
      </c>
      <c r="D5202">
        <f>IF(OR(B5202=0,'Input and Summary Results'!E4784=0),FALSE,'Input and Summary Results'!$E4784)</f>
        <v>8.7062360000000005E-2</v>
      </c>
      <c r="E5202">
        <f t="shared" si="272"/>
        <v>-0.81070922124506362</v>
      </c>
      <c r="F5202">
        <f t="shared" si="273"/>
        <v>0.24435958909114944</v>
      </c>
      <c r="G5202">
        <f>IF('Input and Summary Results'!$J$4="yes",IF(C5202=FALSE,FALSE,IF('Data Transformation'!E5202&lt;$R$10,E5202,$R$10)),IF(C5202=FALSE,FALSE,IF(C5202&lt;$R$10,C5202,$R$10)))</f>
        <v>0.15462893999999999</v>
      </c>
      <c r="H5202">
        <f>IF('Input and Summary Results'!$J$4="yes",'Data Transformation'!F5202,'Data Transformation'!D5202)</f>
        <v>8.7062360000000005E-2</v>
      </c>
      <c r="I5202">
        <f t="shared" si="274"/>
        <v>302</v>
      </c>
    </row>
    <row r="5203" spans="2:9" x14ac:dyDescent="0.25">
      <c r="B5203">
        <f>IF('Input and Summary Results'!D4785=0,FALSE,'Input and Summary Results'!$B4785)</f>
        <v>302</v>
      </c>
      <c r="C5203">
        <f>IF(OR(B5203=0,'Input and Summary Results'!D4785=0,'Input and Summary Results'!D4785=""),FALSE,'Input and Summary Results'!$D4785)</f>
        <v>0.17720245000000001</v>
      </c>
      <c r="D5203">
        <f>IF(OR(B5203=0,'Input and Summary Results'!E4785=0),FALSE,'Input and Summary Results'!$E4785)</f>
        <v>9.5473760000000005E-2</v>
      </c>
      <c r="E5203">
        <f t="shared" si="272"/>
        <v>-0.75153027785458282</v>
      </c>
      <c r="F5203">
        <f t="shared" si="273"/>
        <v>0.23383204825892645</v>
      </c>
      <c r="G5203">
        <f>IF('Input and Summary Results'!$J$4="yes",IF(C5203=FALSE,FALSE,IF('Data Transformation'!E5203&lt;$R$10,E5203,$R$10)),IF(C5203=FALSE,FALSE,IF(C5203&lt;$R$10,C5203,$R$10)))</f>
        <v>0.17720245000000001</v>
      </c>
      <c r="H5203">
        <f>IF('Input and Summary Results'!$J$4="yes",'Data Transformation'!F5203,'Data Transformation'!D5203)</f>
        <v>9.5473760000000005E-2</v>
      </c>
      <c r="I5203">
        <f t="shared" si="274"/>
        <v>302</v>
      </c>
    </row>
    <row r="5204" spans="2:9" x14ac:dyDescent="0.25">
      <c r="B5204">
        <f>IF('Input and Summary Results'!D4786=0,FALSE,'Input and Summary Results'!$B4786)</f>
        <v>302</v>
      </c>
      <c r="C5204">
        <f>IF(OR(B5204=0,'Input and Summary Results'!D4786=0,'Input and Summary Results'!D4786=""),FALSE,'Input and Summary Results'!$D4786)</f>
        <v>0.20898940999999999</v>
      </c>
      <c r="D5204">
        <f>IF(OR(B5204=0,'Input and Summary Results'!E4786=0),FALSE,'Input and Summary Results'!$E4786)</f>
        <v>9.1316259999999996E-2</v>
      </c>
      <c r="E5204">
        <f t="shared" si="272"/>
        <v>-0.67987572008553521</v>
      </c>
      <c r="F5204">
        <f t="shared" si="273"/>
        <v>0.18963284713804399</v>
      </c>
      <c r="G5204">
        <f>IF('Input and Summary Results'!$J$4="yes",IF(C5204=FALSE,FALSE,IF('Data Transformation'!E5204&lt;$R$10,E5204,$R$10)),IF(C5204=FALSE,FALSE,IF(C5204&lt;$R$10,C5204,$R$10)))</f>
        <v>0.20898940999999999</v>
      </c>
      <c r="H5204">
        <f>IF('Input and Summary Results'!$J$4="yes",'Data Transformation'!F5204,'Data Transformation'!D5204)</f>
        <v>9.1316259999999996E-2</v>
      </c>
      <c r="I5204">
        <f t="shared" si="274"/>
        <v>302</v>
      </c>
    </row>
    <row r="5205" spans="2:9" x14ac:dyDescent="0.25">
      <c r="B5205">
        <f>IF('Input and Summary Results'!D4787=0,FALSE,'Input and Summary Results'!$B4787)</f>
        <v>302</v>
      </c>
      <c r="C5205">
        <f>IF(OR(B5205=0,'Input and Summary Results'!D4787=0,'Input and Summary Results'!D4787=""),FALSE,'Input and Summary Results'!$D4787)</f>
        <v>0.21070538</v>
      </c>
      <c r="D5205">
        <f>IF(OR(B5205=0,'Input and Summary Results'!E4787=0),FALSE,'Input and Summary Results'!$E4787)</f>
        <v>9.2069479999999995E-2</v>
      </c>
      <c r="E5205">
        <f t="shared" si="272"/>
        <v>-0.67632437528661704</v>
      </c>
      <c r="F5205">
        <f t="shared" si="273"/>
        <v>0.18963993382608452</v>
      </c>
      <c r="G5205">
        <f>IF('Input and Summary Results'!$J$4="yes",IF(C5205=FALSE,FALSE,IF('Data Transformation'!E5205&lt;$R$10,E5205,$R$10)),IF(C5205=FALSE,FALSE,IF(C5205&lt;$R$10,C5205,$R$10)))</f>
        <v>0.21070538</v>
      </c>
      <c r="H5205">
        <f>IF('Input and Summary Results'!$J$4="yes",'Data Transformation'!F5205,'Data Transformation'!D5205)</f>
        <v>9.2069479999999995E-2</v>
      </c>
      <c r="I5205">
        <f t="shared" si="274"/>
        <v>302</v>
      </c>
    </row>
    <row r="5206" spans="2:9" x14ac:dyDescent="0.25">
      <c r="B5206">
        <f>IF('Input and Summary Results'!D4788=0,FALSE,'Input and Summary Results'!$B4788)</f>
        <v>303</v>
      </c>
      <c r="C5206">
        <f>IF(OR(B5206=0,'Input and Summary Results'!D4788=0,'Input and Summary Results'!D4788=""),FALSE,'Input and Summary Results'!$D4788)</f>
        <v>-0.14746609999999999</v>
      </c>
      <c r="D5206">
        <f>IF(OR(B5206=0,'Input and Summary Results'!E4788=0),FALSE,'Input and Summary Results'!$E4788)</f>
        <v>9.4561989999999999E-2</v>
      </c>
      <c r="E5206" t="e">
        <f t="shared" si="272"/>
        <v>#NUM!</v>
      </c>
      <c r="F5206">
        <f t="shared" si="273"/>
        <v>-0.27830059695075687</v>
      </c>
      <c r="G5206">
        <f>IF('Input and Summary Results'!$J$4="yes",IF(C5206=FALSE,FALSE,IF('Data Transformation'!E5206&lt;$R$10,E5206,$R$10)),IF(C5206=FALSE,FALSE,IF(C5206&lt;$R$10,C5206,$R$10)))</f>
        <v>-0.14746609999999999</v>
      </c>
      <c r="H5206">
        <f>IF('Input and Summary Results'!$J$4="yes",'Data Transformation'!F5206,'Data Transformation'!D5206)</f>
        <v>9.4561989999999999E-2</v>
      </c>
      <c r="I5206">
        <f t="shared" si="274"/>
        <v>303</v>
      </c>
    </row>
    <row r="5207" spans="2:9" x14ac:dyDescent="0.25">
      <c r="B5207">
        <f>IF('Input and Summary Results'!D4789=0,FALSE,'Input and Summary Results'!$B4789)</f>
        <v>303</v>
      </c>
      <c r="C5207">
        <f>IF(OR(B5207=0,'Input and Summary Results'!D4789=0,'Input and Summary Results'!D4789=""),FALSE,'Input and Summary Results'!$D4789)</f>
        <v>-0.12060700000000001</v>
      </c>
      <c r="D5207">
        <f>IF(OR(B5207=0,'Input and Summary Results'!E4789=0),FALSE,'Input and Summary Results'!$E4789)</f>
        <v>8.8488419999999998E-2</v>
      </c>
      <c r="E5207" t="e">
        <f t="shared" si="272"/>
        <v>#NUM!</v>
      </c>
      <c r="F5207">
        <f t="shared" si="273"/>
        <v>-0.31842243219713612</v>
      </c>
      <c r="G5207">
        <f>IF('Input and Summary Results'!$J$4="yes",IF(C5207=FALSE,FALSE,IF('Data Transformation'!E5207&lt;$R$10,E5207,$R$10)),IF(C5207=FALSE,FALSE,IF(C5207&lt;$R$10,C5207,$R$10)))</f>
        <v>-0.12060700000000001</v>
      </c>
      <c r="H5207">
        <f>IF('Input and Summary Results'!$J$4="yes",'Data Transformation'!F5207,'Data Transformation'!D5207)</f>
        <v>8.8488419999999998E-2</v>
      </c>
      <c r="I5207">
        <f t="shared" si="274"/>
        <v>303</v>
      </c>
    </row>
    <row r="5208" spans="2:9" x14ac:dyDescent="0.25">
      <c r="B5208">
        <f>IF('Input and Summary Results'!D4790=0,FALSE,'Input and Summary Results'!$B4790)</f>
        <v>303</v>
      </c>
      <c r="C5208">
        <f>IF(OR(B5208=0,'Input and Summary Results'!D4790=0,'Input and Summary Results'!D4790=""),FALSE,'Input and Summary Results'!$D4790)</f>
        <v>-6.5290200000000007E-2</v>
      </c>
      <c r="D5208">
        <f>IF(OR(B5208=0,'Input and Summary Results'!E4790=0),FALSE,'Input and Summary Results'!$E4790)</f>
        <v>8.5703489999999993E-2</v>
      </c>
      <c r="E5208" t="e">
        <f t="shared" si="272"/>
        <v>#NUM!</v>
      </c>
      <c r="F5208">
        <f t="shared" si="273"/>
        <v>-0.56969215379949822</v>
      </c>
      <c r="G5208">
        <f>IF('Input and Summary Results'!$J$4="yes",IF(C5208=FALSE,FALSE,IF('Data Transformation'!E5208&lt;$R$10,E5208,$R$10)),IF(C5208=FALSE,FALSE,IF(C5208&lt;$R$10,C5208,$R$10)))</f>
        <v>-6.5290200000000007E-2</v>
      </c>
      <c r="H5208">
        <f>IF('Input and Summary Results'!$J$4="yes",'Data Transformation'!F5208,'Data Transformation'!D5208)</f>
        <v>8.5703489999999993E-2</v>
      </c>
      <c r="I5208">
        <f t="shared" si="274"/>
        <v>303</v>
      </c>
    </row>
    <row r="5209" spans="2:9" x14ac:dyDescent="0.25">
      <c r="B5209">
        <f>IF('Input and Summary Results'!D4791=0,FALSE,'Input and Summary Results'!$B4791)</f>
        <v>303</v>
      </c>
      <c r="C5209">
        <f>IF(OR(B5209=0,'Input and Summary Results'!D4791=0,'Input and Summary Results'!D4791=""),FALSE,'Input and Summary Results'!$D4791)</f>
        <v>-6.2693399999999996E-2</v>
      </c>
      <c r="D5209">
        <f>IF(OR(B5209=0,'Input and Summary Results'!E4791=0),FALSE,'Input and Summary Results'!$E4791)</f>
        <v>0.10579977</v>
      </c>
      <c r="E5209" t="e">
        <f t="shared" si="272"/>
        <v>#NUM!</v>
      </c>
      <c r="F5209">
        <f t="shared" si="273"/>
        <v>-0.73240724191063189</v>
      </c>
      <c r="G5209">
        <f>IF('Input and Summary Results'!$J$4="yes",IF(C5209=FALSE,FALSE,IF('Data Transformation'!E5209&lt;$R$10,E5209,$R$10)),IF(C5209=FALSE,FALSE,IF(C5209&lt;$R$10,C5209,$R$10)))</f>
        <v>-6.2693399999999996E-2</v>
      </c>
      <c r="H5209">
        <f>IF('Input and Summary Results'!$J$4="yes",'Data Transformation'!F5209,'Data Transformation'!D5209)</f>
        <v>0.10579977</v>
      </c>
      <c r="I5209">
        <f t="shared" si="274"/>
        <v>303</v>
      </c>
    </row>
    <row r="5210" spans="2:9" x14ac:dyDescent="0.25">
      <c r="B5210">
        <f>IF('Input and Summary Results'!D4792=0,FALSE,'Input and Summary Results'!$B4792)</f>
        <v>303</v>
      </c>
      <c r="C5210">
        <f>IF(OR(B5210=0,'Input and Summary Results'!D4792=0,'Input and Summary Results'!D4792=""),FALSE,'Input and Summary Results'!$D4792)</f>
        <v>-4.6609499999999998E-2</v>
      </c>
      <c r="D5210">
        <f>IF(OR(B5210=0,'Input and Summary Results'!E4792=0),FALSE,'Input and Summary Results'!$E4792)</f>
        <v>9.3047519999999995E-2</v>
      </c>
      <c r="E5210" t="e">
        <f t="shared" si="272"/>
        <v>#NUM!</v>
      </c>
      <c r="F5210">
        <f t="shared" si="273"/>
        <v>-0.86640328001802214</v>
      </c>
      <c r="G5210">
        <f>IF('Input and Summary Results'!$J$4="yes",IF(C5210=FALSE,FALSE,IF('Data Transformation'!E5210&lt;$R$10,E5210,$R$10)),IF(C5210=FALSE,FALSE,IF(C5210&lt;$R$10,C5210,$R$10)))</f>
        <v>-4.6609499999999998E-2</v>
      </c>
      <c r="H5210">
        <f>IF('Input and Summary Results'!$J$4="yes",'Data Transformation'!F5210,'Data Transformation'!D5210)</f>
        <v>9.3047519999999995E-2</v>
      </c>
      <c r="I5210">
        <f t="shared" si="274"/>
        <v>303</v>
      </c>
    </row>
    <row r="5211" spans="2:9" x14ac:dyDescent="0.25">
      <c r="B5211">
        <f>IF('Input and Summary Results'!D4793=0,FALSE,'Input and Summary Results'!$B4793)</f>
        <v>303</v>
      </c>
      <c r="C5211">
        <f>IF(OR(B5211=0,'Input and Summary Results'!D4793=0,'Input and Summary Results'!D4793=""),FALSE,'Input and Summary Results'!$D4793)</f>
        <v>-1.84507E-2</v>
      </c>
      <c r="D5211">
        <f>IF(OR(B5211=0,'Input and Summary Results'!E4793=0),FALSE,'Input and Summary Results'!$E4793)</f>
        <v>7.0472870000000007E-2</v>
      </c>
      <c r="E5211" t="e">
        <f t="shared" si="272"/>
        <v>#NUM!</v>
      </c>
      <c r="F5211">
        <f t="shared" si="273"/>
        <v>-1.6576729110548654</v>
      </c>
      <c r="G5211">
        <f>IF('Input and Summary Results'!$J$4="yes",IF(C5211=FALSE,FALSE,IF('Data Transformation'!E5211&lt;$R$10,E5211,$R$10)),IF(C5211=FALSE,FALSE,IF(C5211&lt;$R$10,C5211,$R$10)))</f>
        <v>-1.84507E-2</v>
      </c>
      <c r="H5211">
        <f>IF('Input and Summary Results'!$J$4="yes",'Data Transformation'!F5211,'Data Transformation'!D5211)</f>
        <v>7.0472870000000007E-2</v>
      </c>
      <c r="I5211">
        <f t="shared" si="274"/>
        <v>303</v>
      </c>
    </row>
    <row r="5212" spans="2:9" x14ac:dyDescent="0.25">
      <c r="B5212">
        <f>IF('Input and Summary Results'!D4794=0,FALSE,'Input and Summary Results'!$B4794)</f>
        <v>303</v>
      </c>
      <c r="C5212">
        <f>IF(OR(B5212=0,'Input and Summary Results'!D4794=0,'Input and Summary Results'!D4794=""),FALSE,'Input and Summary Results'!$D4794)</f>
        <v>-1.7143700000000001E-2</v>
      </c>
      <c r="D5212">
        <f>IF(OR(B5212=0,'Input and Summary Results'!E4794=0),FALSE,'Input and Summary Results'!$E4794)</f>
        <v>9.9798510000000007E-2</v>
      </c>
      <c r="E5212" t="e">
        <f t="shared" si="272"/>
        <v>#NUM!</v>
      </c>
      <c r="F5212">
        <f t="shared" si="273"/>
        <v>-2.526441394798089</v>
      </c>
      <c r="G5212">
        <f>IF('Input and Summary Results'!$J$4="yes",IF(C5212=FALSE,FALSE,IF('Data Transformation'!E5212&lt;$R$10,E5212,$R$10)),IF(C5212=FALSE,FALSE,IF(C5212&lt;$R$10,C5212,$R$10)))</f>
        <v>-1.7143700000000001E-2</v>
      </c>
      <c r="H5212">
        <f>IF('Input and Summary Results'!$J$4="yes",'Data Transformation'!F5212,'Data Transformation'!D5212)</f>
        <v>9.9798510000000007E-2</v>
      </c>
      <c r="I5212">
        <f t="shared" si="274"/>
        <v>303</v>
      </c>
    </row>
    <row r="5213" spans="2:9" x14ac:dyDescent="0.25">
      <c r="B5213">
        <f>IF('Input and Summary Results'!D4795=0,FALSE,'Input and Summary Results'!$B4795)</f>
        <v>303</v>
      </c>
      <c r="C5213">
        <f>IF(OR(B5213=0,'Input and Summary Results'!D4795=0,'Input and Summary Results'!D4795=""),FALSE,'Input and Summary Results'!$D4795)</f>
        <v>1.0179860000000001E-2</v>
      </c>
      <c r="D5213">
        <f>IF(OR(B5213=0,'Input and Summary Results'!E4795=0),FALSE,'Input and Summary Results'!$E4795)</f>
        <v>8.6402820000000005E-2</v>
      </c>
      <c r="E5213">
        <f t="shared" si="272"/>
        <v>-1.9922581946559941</v>
      </c>
      <c r="F5213">
        <f t="shared" si="273"/>
        <v>3.6836286432229914</v>
      </c>
      <c r="G5213">
        <f>IF('Input and Summary Results'!$J$4="yes",IF(C5213=FALSE,FALSE,IF('Data Transformation'!E5213&lt;$R$10,E5213,$R$10)),IF(C5213=FALSE,FALSE,IF(C5213&lt;$R$10,C5213,$R$10)))</f>
        <v>1.0179860000000001E-2</v>
      </c>
      <c r="H5213">
        <f>IF('Input and Summary Results'!$J$4="yes",'Data Transformation'!F5213,'Data Transformation'!D5213)</f>
        <v>8.6402820000000005E-2</v>
      </c>
      <c r="I5213">
        <f t="shared" si="274"/>
        <v>303</v>
      </c>
    </row>
    <row r="5214" spans="2:9" x14ac:dyDescent="0.25">
      <c r="B5214">
        <f>IF('Input and Summary Results'!D4796=0,FALSE,'Input and Summary Results'!$B4796)</f>
        <v>303</v>
      </c>
      <c r="C5214">
        <f>IF(OR(B5214=0,'Input and Summary Results'!D4796=0,'Input and Summary Results'!D4796=""),FALSE,'Input and Summary Results'!$D4796)</f>
        <v>1.523245E-2</v>
      </c>
      <c r="D5214">
        <f>IF(OR(B5214=0,'Input and Summary Results'!E4796=0),FALSE,'Input and Summary Results'!$E4796)</f>
        <v>7.1500419999999995E-2</v>
      </c>
      <c r="E5214">
        <f t="shared" si="272"/>
        <v>-1.8172302387580466</v>
      </c>
      <c r="F5214">
        <f t="shared" si="273"/>
        <v>2.0371760471887317</v>
      </c>
      <c r="G5214">
        <f>IF('Input and Summary Results'!$J$4="yes",IF(C5214=FALSE,FALSE,IF('Data Transformation'!E5214&lt;$R$10,E5214,$R$10)),IF(C5214=FALSE,FALSE,IF(C5214&lt;$R$10,C5214,$R$10)))</f>
        <v>1.523245E-2</v>
      </c>
      <c r="H5214">
        <f>IF('Input and Summary Results'!$J$4="yes",'Data Transformation'!F5214,'Data Transformation'!D5214)</f>
        <v>7.1500419999999995E-2</v>
      </c>
      <c r="I5214">
        <f t="shared" si="274"/>
        <v>303</v>
      </c>
    </row>
    <row r="5215" spans="2:9" x14ac:dyDescent="0.25">
      <c r="B5215">
        <f>IF('Input and Summary Results'!D4797=0,FALSE,'Input and Summary Results'!$B4797)</f>
        <v>303</v>
      </c>
      <c r="C5215">
        <f>IF(OR(B5215=0,'Input and Summary Results'!D4797=0,'Input and Summary Results'!D4797=""),FALSE,'Input and Summary Results'!$D4797)</f>
        <v>3.9106519999999999E-2</v>
      </c>
      <c r="D5215">
        <f>IF(OR(B5215=0,'Input and Summary Results'!E4797=0),FALSE,'Input and Summary Results'!$E4797)</f>
        <v>5.9380420000000003E-2</v>
      </c>
      <c r="E5215">
        <f t="shared" si="272"/>
        <v>-1.4077508292035992</v>
      </c>
      <c r="F5215">
        <f t="shared" si="273"/>
        <v>0.65899758608027514</v>
      </c>
      <c r="G5215">
        <f>IF('Input and Summary Results'!$J$4="yes",IF(C5215=FALSE,FALSE,IF('Data Transformation'!E5215&lt;$R$10,E5215,$R$10)),IF(C5215=FALSE,FALSE,IF(C5215&lt;$R$10,C5215,$R$10)))</f>
        <v>3.9106519999999999E-2</v>
      </c>
      <c r="H5215">
        <f>IF('Input and Summary Results'!$J$4="yes",'Data Transformation'!F5215,'Data Transformation'!D5215)</f>
        <v>5.9380420000000003E-2</v>
      </c>
      <c r="I5215">
        <f t="shared" si="274"/>
        <v>303</v>
      </c>
    </row>
    <row r="5216" spans="2:9" x14ac:dyDescent="0.25">
      <c r="B5216">
        <f>IF('Input and Summary Results'!D4798=0,FALSE,'Input and Summary Results'!$B4798)</f>
        <v>303</v>
      </c>
      <c r="C5216">
        <f>IF(OR(B5216=0,'Input and Summary Results'!D4798=0,'Input and Summary Results'!D4798=""),FALSE,'Input and Summary Results'!$D4798)</f>
        <v>4.1502829999999998E-2</v>
      </c>
      <c r="D5216">
        <f>IF(OR(B5216=0,'Input and Summary Results'!E4798=0),FALSE,'Input and Summary Results'!$E4798)</f>
        <v>7.6845239999999995E-2</v>
      </c>
      <c r="E5216">
        <f t="shared" si="272"/>
        <v>-1.3819222885534637</v>
      </c>
      <c r="F5216">
        <f t="shared" si="273"/>
        <v>0.80357975974168505</v>
      </c>
      <c r="G5216">
        <f>IF('Input and Summary Results'!$J$4="yes",IF(C5216=FALSE,FALSE,IF('Data Transformation'!E5216&lt;$R$10,E5216,$R$10)),IF(C5216=FALSE,FALSE,IF(C5216&lt;$R$10,C5216,$R$10)))</f>
        <v>4.1502829999999998E-2</v>
      </c>
      <c r="H5216">
        <f>IF('Input and Summary Results'!$J$4="yes",'Data Transformation'!F5216,'Data Transformation'!D5216)</f>
        <v>7.6845239999999995E-2</v>
      </c>
      <c r="I5216">
        <f t="shared" si="274"/>
        <v>303</v>
      </c>
    </row>
    <row r="5217" spans="2:9" x14ac:dyDescent="0.25">
      <c r="B5217">
        <f>IF('Input and Summary Results'!D4799=0,FALSE,'Input and Summary Results'!$B4799)</f>
        <v>303</v>
      </c>
      <c r="C5217">
        <f>IF(OR(B5217=0,'Input and Summary Results'!D4799=0,'Input and Summary Results'!D4799=""),FALSE,'Input and Summary Results'!$D4799)</f>
        <v>5.4828769999999999E-2</v>
      </c>
      <c r="D5217">
        <f>IF(OR(B5217=0,'Input and Summary Results'!E4799=0),FALSE,'Input and Summary Results'!$E4799)</f>
        <v>0.10840519999999999</v>
      </c>
      <c r="E5217">
        <f t="shared" si="272"/>
        <v>-1.2609914967429003</v>
      </c>
      <c r="F5217">
        <f t="shared" si="273"/>
        <v>0.85808703715221035</v>
      </c>
      <c r="G5217">
        <f>IF('Input and Summary Results'!$J$4="yes",IF(C5217=FALSE,FALSE,IF('Data Transformation'!E5217&lt;$R$10,E5217,$R$10)),IF(C5217=FALSE,FALSE,IF(C5217&lt;$R$10,C5217,$R$10)))</f>
        <v>5.4828769999999999E-2</v>
      </c>
      <c r="H5217">
        <f>IF('Input and Summary Results'!$J$4="yes",'Data Transformation'!F5217,'Data Transformation'!D5217)</f>
        <v>0.10840519999999999</v>
      </c>
      <c r="I5217">
        <f t="shared" si="274"/>
        <v>303</v>
      </c>
    </row>
    <row r="5218" spans="2:9" x14ac:dyDescent="0.25">
      <c r="B5218">
        <f>IF('Input and Summary Results'!D4800=0,FALSE,'Input and Summary Results'!$B4800)</f>
        <v>303</v>
      </c>
      <c r="C5218">
        <f>IF(OR(B5218=0,'Input and Summary Results'!D4800=0,'Input and Summary Results'!D4800=""),FALSE,'Input and Summary Results'!$D4800)</f>
        <v>5.6737139999999998E-2</v>
      </c>
      <c r="D5218">
        <f>IF(OR(B5218=0,'Input and Summary Results'!E4800=0),FALSE,'Input and Summary Results'!$E4800)</f>
        <v>0.10368081</v>
      </c>
      <c r="E5218">
        <f t="shared" si="272"/>
        <v>-1.2461325598606299</v>
      </c>
      <c r="F5218">
        <f t="shared" si="273"/>
        <v>0.79308670722563746</v>
      </c>
      <c r="G5218">
        <f>IF('Input and Summary Results'!$J$4="yes",IF(C5218=FALSE,FALSE,IF('Data Transformation'!E5218&lt;$R$10,E5218,$R$10)),IF(C5218=FALSE,FALSE,IF(C5218&lt;$R$10,C5218,$R$10)))</f>
        <v>5.6737139999999998E-2</v>
      </c>
      <c r="H5218">
        <f>IF('Input and Summary Results'!$J$4="yes",'Data Transformation'!F5218,'Data Transformation'!D5218)</f>
        <v>0.10368081</v>
      </c>
      <c r="I5218">
        <f t="shared" si="274"/>
        <v>303</v>
      </c>
    </row>
    <row r="5219" spans="2:9" x14ac:dyDescent="0.25">
      <c r="B5219">
        <f>IF('Input and Summary Results'!D4801=0,FALSE,'Input and Summary Results'!$B4801)</f>
        <v>303</v>
      </c>
      <c r="C5219">
        <f>IF(OR(B5219=0,'Input and Summary Results'!D4801=0,'Input and Summary Results'!D4801=""),FALSE,'Input and Summary Results'!$D4801)</f>
        <v>0.16696813999999999</v>
      </c>
      <c r="D5219">
        <f>IF(OR(B5219=0,'Input and Summary Results'!E4801=0),FALSE,'Input and Summary Results'!$E4801)</f>
        <v>0.10826181999999999</v>
      </c>
      <c r="E5219">
        <f t="shared" si="272"/>
        <v>-0.7773663907819135</v>
      </c>
      <c r="F5219">
        <f t="shared" si="273"/>
        <v>0.28140476308833529</v>
      </c>
      <c r="G5219">
        <f>IF('Input and Summary Results'!$J$4="yes",IF(C5219=FALSE,FALSE,IF('Data Transformation'!E5219&lt;$R$10,E5219,$R$10)),IF(C5219=FALSE,FALSE,IF(C5219&lt;$R$10,C5219,$R$10)))</f>
        <v>0.16696813999999999</v>
      </c>
      <c r="H5219">
        <f>IF('Input and Summary Results'!$J$4="yes",'Data Transformation'!F5219,'Data Transformation'!D5219)</f>
        <v>0.10826181999999999</v>
      </c>
      <c r="I5219">
        <f t="shared" si="274"/>
        <v>303</v>
      </c>
    </row>
    <row r="5220" spans="2:9" x14ac:dyDescent="0.25">
      <c r="B5220">
        <f>IF('Input and Summary Results'!D4802=0,FALSE,'Input and Summary Results'!$B4802)</f>
        <v>303</v>
      </c>
      <c r="C5220">
        <f>IF(OR(B5220=0,'Input and Summary Results'!D4802=0,'Input and Summary Results'!D4802=""),FALSE,'Input and Summary Results'!$D4802)</f>
        <v>0.18877257</v>
      </c>
      <c r="D5220">
        <f>IF(OR(B5220=0,'Input and Summary Results'!E4802=0),FALSE,'Input and Summary Results'!$E4802)</f>
        <v>0.10193929</v>
      </c>
      <c r="E5220">
        <f t="shared" si="272"/>
        <v>-0.72406111153740227</v>
      </c>
      <c r="F5220">
        <f t="shared" si="273"/>
        <v>0.23436483308989225</v>
      </c>
      <c r="G5220">
        <f>IF('Input and Summary Results'!$J$4="yes",IF(C5220=FALSE,FALSE,IF('Data Transformation'!E5220&lt;$R$10,E5220,$R$10)),IF(C5220=FALSE,FALSE,IF(C5220&lt;$R$10,C5220,$R$10)))</f>
        <v>0.18877257</v>
      </c>
      <c r="H5220">
        <f>IF('Input and Summary Results'!$J$4="yes",'Data Transformation'!F5220,'Data Transformation'!D5220)</f>
        <v>0.10193929</v>
      </c>
      <c r="I5220">
        <f t="shared" si="274"/>
        <v>303</v>
      </c>
    </row>
    <row r="5221" spans="2:9" x14ac:dyDescent="0.25">
      <c r="B5221">
        <f>IF('Input and Summary Results'!D4803=0,FALSE,'Input and Summary Results'!$B4803)</f>
        <v>303</v>
      </c>
      <c r="C5221">
        <f>IF(OR(B5221=0,'Input and Summary Results'!D4803=0,'Input and Summary Results'!D4803=""),FALSE,'Input and Summary Results'!$D4803)</f>
        <v>0.88395805999999999</v>
      </c>
      <c r="D5221">
        <f>IF(OR(B5221=0,'Input and Summary Results'!E4803=0),FALSE,'Input and Summary Results'!$E4803)</f>
        <v>6.4532709999999993E-2</v>
      </c>
      <c r="E5221">
        <f t="shared" si="272"/>
        <v>-5.3568339899437614E-2</v>
      </c>
      <c r="F5221">
        <f t="shared" si="273"/>
        <v>3.1683851765546431E-2</v>
      </c>
      <c r="G5221">
        <f>IF('Input and Summary Results'!$J$4="yes",IF(C5221=FALSE,FALSE,IF('Data Transformation'!E5221&lt;$R$10,E5221,$R$10)),IF(C5221=FALSE,FALSE,IF(C5221&lt;$R$10,C5221,$R$10)))</f>
        <v>0.88395805999999999</v>
      </c>
      <c r="H5221">
        <f>IF('Input and Summary Results'!$J$4="yes",'Data Transformation'!F5221,'Data Transformation'!D5221)</f>
        <v>6.4532709999999993E-2</v>
      </c>
      <c r="I5221">
        <f t="shared" si="274"/>
        <v>303</v>
      </c>
    </row>
    <row r="5222" spans="2:9" x14ac:dyDescent="0.25">
      <c r="B5222">
        <f>IF('Input and Summary Results'!D4804=0,FALSE,'Input and Summary Results'!$B4804)</f>
        <v>304</v>
      </c>
      <c r="C5222">
        <f>IF(OR(B5222=0,'Input and Summary Results'!D4804=0,'Input and Summary Results'!D4804=""),FALSE,'Input and Summary Results'!$D4804)</f>
        <v>-0.17578859999999999</v>
      </c>
      <c r="D5222">
        <f>IF(OR(B5222=0,'Input and Summary Results'!E4804=0),FALSE,'Input and Summary Results'!$E4804)</f>
        <v>0.10615898</v>
      </c>
      <c r="E5222" t="e">
        <f t="shared" si="272"/>
        <v>#NUM!</v>
      </c>
      <c r="F5222">
        <f t="shared" si="273"/>
        <v>-0.26209320354107152</v>
      </c>
      <c r="G5222">
        <f>IF('Input and Summary Results'!$J$4="yes",IF(C5222=FALSE,FALSE,IF('Data Transformation'!E5222&lt;$R$10,E5222,$R$10)),IF(C5222=FALSE,FALSE,IF(C5222&lt;$R$10,C5222,$R$10)))</f>
        <v>-0.17578859999999999</v>
      </c>
      <c r="H5222">
        <f>IF('Input and Summary Results'!$J$4="yes",'Data Transformation'!F5222,'Data Transformation'!D5222)</f>
        <v>0.10615898</v>
      </c>
      <c r="I5222">
        <f t="shared" si="274"/>
        <v>304</v>
      </c>
    </row>
    <row r="5223" spans="2:9" x14ac:dyDescent="0.25">
      <c r="B5223">
        <f>IF('Input and Summary Results'!D4805=0,FALSE,'Input and Summary Results'!$B4805)</f>
        <v>304</v>
      </c>
      <c r="C5223">
        <f>IF(OR(B5223=0,'Input and Summary Results'!D4805=0,'Input and Summary Results'!D4805=""),FALSE,'Input and Summary Results'!$D4805)</f>
        <v>-9.2835200000000007E-2</v>
      </c>
      <c r="D5223">
        <f>IF(OR(B5223=0,'Input and Summary Results'!E4805=0),FALSE,'Input and Summary Results'!$E4805)</f>
        <v>7.5346709999999997E-2</v>
      </c>
      <c r="E5223" t="e">
        <f t="shared" si="272"/>
        <v>#NUM!</v>
      </c>
      <c r="F5223">
        <f t="shared" si="273"/>
        <v>-0.35224216827237942</v>
      </c>
      <c r="G5223">
        <f>IF('Input and Summary Results'!$J$4="yes",IF(C5223=FALSE,FALSE,IF('Data Transformation'!E5223&lt;$R$10,E5223,$R$10)),IF(C5223=FALSE,FALSE,IF(C5223&lt;$R$10,C5223,$R$10)))</f>
        <v>-9.2835200000000007E-2</v>
      </c>
      <c r="H5223">
        <f>IF('Input and Summary Results'!$J$4="yes",'Data Transformation'!F5223,'Data Transformation'!D5223)</f>
        <v>7.5346709999999997E-2</v>
      </c>
      <c r="I5223">
        <f t="shared" si="274"/>
        <v>304</v>
      </c>
    </row>
    <row r="5224" spans="2:9" x14ac:dyDescent="0.25">
      <c r="B5224">
        <f>IF('Input and Summary Results'!D4806=0,FALSE,'Input and Summary Results'!$B4806)</f>
        <v>304</v>
      </c>
      <c r="C5224">
        <f>IF(OR(B5224=0,'Input and Summary Results'!D4806=0,'Input and Summary Results'!D4806=""),FALSE,'Input and Summary Results'!$D4806)</f>
        <v>-6.3492900000000005E-2</v>
      </c>
      <c r="D5224">
        <f>IF(OR(B5224=0,'Input and Summary Results'!E4806=0),FALSE,'Input and Summary Results'!$E4806)</f>
        <v>5.319546E-2</v>
      </c>
      <c r="E5224" t="e">
        <f t="shared" si="272"/>
        <v>#NUM!</v>
      </c>
      <c r="F5224">
        <f t="shared" si="273"/>
        <v>-0.36361277623167315</v>
      </c>
      <c r="G5224">
        <f>IF('Input and Summary Results'!$J$4="yes",IF(C5224=FALSE,FALSE,IF('Data Transformation'!E5224&lt;$R$10,E5224,$R$10)),IF(C5224=FALSE,FALSE,IF(C5224&lt;$R$10,C5224,$R$10)))</f>
        <v>-6.3492900000000005E-2</v>
      </c>
      <c r="H5224">
        <f>IF('Input and Summary Results'!$J$4="yes",'Data Transformation'!F5224,'Data Transformation'!D5224)</f>
        <v>5.319546E-2</v>
      </c>
      <c r="I5224">
        <f t="shared" si="274"/>
        <v>304</v>
      </c>
    </row>
    <row r="5225" spans="2:9" x14ac:dyDescent="0.25">
      <c r="B5225">
        <f>IF('Input and Summary Results'!D4807=0,FALSE,'Input and Summary Results'!$B4807)</f>
        <v>304</v>
      </c>
      <c r="C5225">
        <f>IF(OR(B5225=0,'Input and Summary Results'!D4807=0,'Input and Summary Results'!D4807=""),FALSE,'Input and Summary Results'!$D4807)</f>
        <v>-4.9877600000000001E-2</v>
      </c>
      <c r="D5225">
        <f>IF(OR(B5225=0,'Input and Summary Results'!E4807=0),FALSE,'Input and Summary Results'!$E4807)</f>
        <v>7.5094540000000001E-2</v>
      </c>
      <c r="E5225" t="e">
        <f t="shared" si="272"/>
        <v>#NUM!</v>
      </c>
      <c r="F5225">
        <f t="shared" si="273"/>
        <v>-0.65342017980015077</v>
      </c>
      <c r="G5225">
        <f>IF('Input and Summary Results'!$J$4="yes",IF(C5225=FALSE,FALSE,IF('Data Transformation'!E5225&lt;$R$10,E5225,$R$10)),IF(C5225=FALSE,FALSE,IF(C5225&lt;$R$10,C5225,$R$10)))</f>
        <v>-4.9877600000000001E-2</v>
      </c>
      <c r="H5225">
        <f>IF('Input and Summary Results'!$J$4="yes",'Data Transformation'!F5225,'Data Transformation'!D5225)</f>
        <v>7.5094540000000001E-2</v>
      </c>
      <c r="I5225">
        <f t="shared" si="274"/>
        <v>304</v>
      </c>
    </row>
    <row r="5226" spans="2:9" x14ac:dyDescent="0.25">
      <c r="B5226">
        <f>IF('Input and Summary Results'!D4808=0,FALSE,'Input and Summary Results'!$B4808)</f>
        <v>304</v>
      </c>
      <c r="C5226">
        <f>IF(OR(B5226=0,'Input and Summary Results'!D4808=0,'Input and Summary Results'!D4808=""),FALSE,'Input and Summary Results'!$D4808)</f>
        <v>-4.67575E-2</v>
      </c>
      <c r="D5226">
        <f>IF(OR(B5226=0,'Input and Summary Results'!E4808=0),FALSE,'Input and Summary Results'!$E4808)</f>
        <v>6.959224E-2</v>
      </c>
      <c r="E5226" t="e">
        <f t="shared" ref="E5226:E5289" si="275">IF(C5226=FALSE,FALSE,LOG10(C5226))</f>
        <v>#NUM!</v>
      </c>
      <c r="F5226">
        <f t="shared" ref="F5226:F5289" si="276">IF(D5226=FALSE, FALSE,0.434*D5226/C5226)</f>
        <v>-0.64595053542212477</v>
      </c>
      <c r="G5226">
        <f>IF('Input and Summary Results'!$J$4="yes",IF(C5226=FALSE,FALSE,IF('Data Transformation'!E5226&lt;$R$10,E5226,$R$10)),IF(C5226=FALSE,FALSE,IF(C5226&lt;$R$10,C5226,$R$10)))</f>
        <v>-4.67575E-2</v>
      </c>
      <c r="H5226">
        <f>IF('Input and Summary Results'!$J$4="yes",'Data Transformation'!F5226,'Data Transformation'!D5226)</f>
        <v>6.959224E-2</v>
      </c>
      <c r="I5226">
        <f t="shared" si="274"/>
        <v>304</v>
      </c>
    </row>
    <row r="5227" spans="2:9" x14ac:dyDescent="0.25">
      <c r="B5227">
        <f>IF('Input and Summary Results'!D4809=0,FALSE,'Input and Summary Results'!$B4809)</f>
        <v>304</v>
      </c>
      <c r="C5227">
        <f>IF(OR(B5227=0,'Input and Summary Results'!D4809=0,'Input and Summary Results'!D4809=""),FALSE,'Input and Summary Results'!$D4809)</f>
        <v>-1.13E-4</v>
      </c>
      <c r="D5227">
        <f>IF(OR(B5227=0,'Input and Summary Results'!E4809=0),FALSE,'Input and Summary Results'!$E4809)</f>
        <v>7.1662589999999998E-2</v>
      </c>
      <c r="E5227" t="e">
        <f t="shared" si="275"/>
        <v>#NUM!</v>
      </c>
      <c r="F5227">
        <f t="shared" si="276"/>
        <v>-275.23508017699118</v>
      </c>
      <c r="G5227">
        <f>IF('Input and Summary Results'!$J$4="yes",IF(C5227=FALSE,FALSE,IF('Data Transformation'!E5227&lt;$R$10,E5227,$R$10)),IF(C5227=FALSE,FALSE,IF(C5227&lt;$R$10,C5227,$R$10)))</f>
        <v>-1.13E-4</v>
      </c>
      <c r="H5227">
        <f>IF('Input and Summary Results'!$J$4="yes",'Data Transformation'!F5227,'Data Transformation'!D5227)</f>
        <v>7.1662589999999998E-2</v>
      </c>
      <c r="I5227">
        <f t="shared" si="274"/>
        <v>304</v>
      </c>
    </row>
    <row r="5228" spans="2:9" x14ac:dyDescent="0.25">
      <c r="B5228">
        <f>IF('Input and Summary Results'!D4810=0,FALSE,'Input and Summary Results'!$B4810)</f>
        <v>304</v>
      </c>
      <c r="C5228">
        <f>IF(OR(B5228=0,'Input and Summary Results'!D4810=0,'Input and Summary Results'!D4810=""),FALSE,'Input and Summary Results'!$D4810)</f>
        <v>8.7752000000000004E-3</v>
      </c>
      <c r="D5228">
        <f>IF(OR(B5228=0,'Input and Summary Results'!E4810=0),FALSE,'Input and Summary Results'!$E4810)</f>
        <v>9.2981670000000002E-2</v>
      </c>
      <c r="E5228">
        <f t="shared" si="275"/>
        <v>-2.0567429765252094</v>
      </c>
      <c r="F5228">
        <f t="shared" si="276"/>
        <v>4.5986467294192721</v>
      </c>
      <c r="G5228">
        <f>IF('Input and Summary Results'!$J$4="yes",IF(C5228=FALSE,FALSE,IF('Data Transformation'!E5228&lt;$R$10,E5228,$R$10)),IF(C5228=FALSE,FALSE,IF(C5228&lt;$R$10,C5228,$R$10)))</f>
        <v>8.7752000000000004E-3</v>
      </c>
      <c r="H5228">
        <f>IF('Input and Summary Results'!$J$4="yes",'Data Transformation'!F5228,'Data Transformation'!D5228)</f>
        <v>9.2981670000000002E-2</v>
      </c>
      <c r="I5228">
        <f t="shared" si="274"/>
        <v>304</v>
      </c>
    </row>
    <row r="5229" spans="2:9" x14ac:dyDescent="0.25">
      <c r="B5229">
        <f>IF('Input and Summary Results'!D4811=0,FALSE,'Input and Summary Results'!$B4811)</f>
        <v>304</v>
      </c>
      <c r="C5229">
        <f>IF(OR(B5229=0,'Input and Summary Results'!D4811=0,'Input and Summary Results'!D4811=""),FALSE,'Input and Summary Results'!$D4811)</f>
        <v>3.7342170000000001E-2</v>
      </c>
      <c r="D5229">
        <f>IF(OR(B5229=0,'Input and Summary Results'!E4811=0),FALSE,'Input and Summary Results'!$E4811)</f>
        <v>8.0992990000000001E-2</v>
      </c>
      <c r="E5229">
        <f t="shared" si="275"/>
        <v>-1.427800448260464</v>
      </c>
      <c r="F5229">
        <f t="shared" si="276"/>
        <v>0.94132070150181424</v>
      </c>
      <c r="G5229">
        <f>IF('Input and Summary Results'!$J$4="yes",IF(C5229=FALSE,FALSE,IF('Data Transformation'!E5229&lt;$R$10,E5229,$R$10)),IF(C5229=FALSE,FALSE,IF(C5229&lt;$R$10,C5229,$R$10)))</f>
        <v>3.7342170000000001E-2</v>
      </c>
      <c r="H5229">
        <f>IF('Input and Summary Results'!$J$4="yes",'Data Transformation'!F5229,'Data Transformation'!D5229)</f>
        <v>8.0992990000000001E-2</v>
      </c>
      <c r="I5229">
        <f t="shared" si="274"/>
        <v>304</v>
      </c>
    </row>
    <row r="5230" spans="2:9" x14ac:dyDescent="0.25">
      <c r="B5230">
        <f>IF('Input and Summary Results'!D4812=0,FALSE,'Input and Summary Results'!$B4812)</f>
        <v>304</v>
      </c>
      <c r="C5230">
        <f>IF(OR(B5230=0,'Input and Summary Results'!D4812=0,'Input and Summary Results'!D4812=""),FALSE,'Input and Summary Results'!$D4812)</f>
        <v>8.316482E-2</v>
      </c>
      <c r="D5230">
        <f>IF(OR(B5230=0,'Input and Summary Results'!E4812=0),FALSE,'Input and Summary Results'!$E4812)</f>
        <v>0.1036411</v>
      </c>
      <c r="E5230">
        <f t="shared" si="275"/>
        <v>-1.0800603481195401</v>
      </c>
      <c r="F5230">
        <f t="shared" si="276"/>
        <v>0.54085654727563892</v>
      </c>
      <c r="G5230">
        <f>IF('Input and Summary Results'!$J$4="yes",IF(C5230=FALSE,FALSE,IF('Data Transformation'!E5230&lt;$R$10,E5230,$R$10)),IF(C5230=FALSE,FALSE,IF(C5230&lt;$R$10,C5230,$R$10)))</f>
        <v>8.316482E-2</v>
      </c>
      <c r="H5230">
        <f>IF('Input and Summary Results'!$J$4="yes",'Data Transformation'!F5230,'Data Transformation'!D5230)</f>
        <v>0.1036411</v>
      </c>
      <c r="I5230">
        <f t="shared" si="274"/>
        <v>304</v>
      </c>
    </row>
    <row r="5231" spans="2:9" x14ac:dyDescent="0.25">
      <c r="B5231">
        <f>IF('Input and Summary Results'!D4813=0,FALSE,'Input and Summary Results'!$B4813)</f>
        <v>304</v>
      </c>
      <c r="C5231">
        <f>IF(OR(B5231=0,'Input and Summary Results'!D4813=0,'Input and Summary Results'!D4813=""),FALSE,'Input and Summary Results'!$D4813)</f>
        <v>9.6700380000000002E-2</v>
      </c>
      <c r="D5231">
        <f>IF(OR(B5231=0,'Input and Summary Results'!E4813=0),FALSE,'Input and Summary Results'!$E4813)</f>
        <v>8.5471179999999994E-2</v>
      </c>
      <c r="E5231">
        <f t="shared" si="275"/>
        <v>-1.0145718192822635</v>
      </c>
      <c r="F5231">
        <f t="shared" si="276"/>
        <v>0.38360234075605487</v>
      </c>
      <c r="G5231">
        <f>IF('Input and Summary Results'!$J$4="yes",IF(C5231=FALSE,FALSE,IF('Data Transformation'!E5231&lt;$R$10,E5231,$R$10)),IF(C5231=FALSE,FALSE,IF(C5231&lt;$R$10,C5231,$R$10)))</f>
        <v>9.6700380000000002E-2</v>
      </c>
      <c r="H5231">
        <f>IF('Input and Summary Results'!$J$4="yes",'Data Transformation'!F5231,'Data Transformation'!D5231)</f>
        <v>8.5471179999999994E-2</v>
      </c>
      <c r="I5231">
        <f t="shared" si="274"/>
        <v>304</v>
      </c>
    </row>
    <row r="5232" spans="2:9" x14ac:dyDescent="0.25">
      <c r="B5232">
        <f>IF('Input and Summary Results'!D4814=0,FALSE,'Input and Summary Results'!$B4814)</f>
        <v>304</v>
      </c>
      <c r="C5232">
        <f>IF(OR(B5232=0,'Input and Summary Results'!D4814=0,'Input and Summary Results'!D4814=""),FALSE,'Input and Summary Results'!$D4814)</f>
        <v>0.33884840999999999</v>
      </c>
      <c r="D5232">
        <f>IF(OR(B5232=0,'Input and Summary Results'!E4814=0),FALSE,'Input and Summary Results'!$E4814)</f>
        <v>8.5409760000000001E-2</v>
      </c>
      <c r="E5232">
        <f t="shared" si="275"/>
        <v>-0.46999454788686362</v>
      </c>
      <c r="F5232">
        <f t="shared" si="276"/>
        <v>0.1093935658131021</v>
      </c>
      <c r="G5232">
        <f>IF('Input and Summary Results'!$J$4="yes",IF(C5232=FALSE,FALSE,IF('Data Transformation'!E5232&lt;$R$10,E5232,$R$10)),IF(C5232=FALSE,FALSE,IF(C5232&lt;$R$10,C5232,$R$10)))</f>
        <v>0.33884840999999999</v>
      </c>
      <c r="H5232">
        <f>IF('Input and Summary Results'!$J$4="yes",'Data Transformation'!F5232,'Data Transformation'!D5232)</f>
        <v>8.5409760000000001E-2</v>
      </c>
      <c r="I5232">
        <f t="shared" si="274"/>
        <v>304</v>
      </c>
    </row>
    <row r="5233" spans="2:9" x14ac:dyDescent="0.25">
      <c r="B5233">
        <f>IF('Input and Summary Results'!D4815=0,FALSE,'Input and Summary Results'!$B4815)</f>
        <v>304</v>
      </c>
      <c r="C5233">
        <f>IF(OR(B5233=0,'Input and Summary Results'!D4815=0,'Input and Summary Results'!D4815=""),FALSE,'Input and Summary Results'!$D4815)</f>
        <v>0.47249174999999999</v>
      </c>
      <c r="D5233">
        <f>IF(OR(B5233=0,'Input and Summary Results'!E4815=0),FALSE,'Input and Summary Results'!$E4815)</f>
        <v>0.11020299</v>
      </c>
      <c r="E5233">
        <f t="shared" si="275"/>
        <v>-0.32560577014044439</v>
      </c>
      <c r="F5233">
        <f t="shared" si="276"/>
        <v>0.10122525453619031</v>
      </c>
      <c r="G5233">
        <f>IF('Input and Summary Results'!$J$4="yes",IF(C5233=FALSE,FALSE,IF('Data Transformation'!E5233&lt;$R$10,E5233,$R$10)),IF(C5233=FALSE,FALSE,IF(C5233&lt;$R$10,C5233,$R$10)))</f>
        <v>0.47249174999999999</v>
      </c>
      <c r="H5233">
        <f>IF('Input and Summary Results'!$J$4="yes",'Data Transformation'!F5233,'Data Transformation'!D5233)</f>
        <v>0.11020299</v>
      </c>
      <c r="I5233">
        <f t="shared" si="274"/>
        <v>304</v>
      </c>
    </row>
    <row r="5234" spans="2:9" x14ac:dyDescent="0.25">
      <c r="B5234">
        <f>IF('Input and Summary Results'!D4816=0,FALSE,'Input and Summary Results'!$B4816)</f>
        <v>304</v>
      </c>
      <c r="C5234">
        <f>IF(OR(B5234=0,'Input and Summary Results'!D4816=0,'Input and Summary Results'!D4816=""),FALSE,'Input and Summary Results'!$D4816)</f>
        <v>0.50437597999999995</v>
      </c>
      <c r="D5234">
        <f>IF(OR(B5234=0,'Input and Summary Results'!E4816=0),FALSE,'Input and Summary Results'!$E4816)</f>
        <v>7.4547020000000006E-2</v>
      </c>
      <c r="E5234">
        <f t="shared" si="275"/>
        <v>-0.29724560410103401</v>
      </c>
      <c r="F5234">
        <f t="shared" si="276"/>
        <v>6.4145415251535179E-2</v>
      </c>
      <c r="G5234">
        <f>IF('Input and Summary Results'!$J$4="yes",IF(C5234=FALSE,FALSE,IF('Data Transformation'!E5234&lt;$R$10,E5234,$R$10)),IF(C5234=FALSE,FALSE,IF(C5234&lt;$R$10,C5234,$R$10)))</f>
        <v>0.50437597999999995</v>
      </c>
      <c r="H5234">
        <f>IF('Input and Summary Results'!$J$4="yes",'Data Transformation'!F5234,'Data Transformation'!D5234)</f>
        <v>7.4547020000000006E-2</v>
      </c>
      <c r="I5234">
        <f t="shared" si="274"/>
        <v>304</v>
      </c>
    </row>
    <row r="5235" spans="2:9" x14ac:dyDescent="0.25">
      <c r="B5235">
        <f>IF('Input and Summary Results'!D4817=0,FALSE,'Input and Summary Results'!$B4817)</f>
        <v>304</v>
      </c>
      <c r="C5235">
        <f>IF(OR(B5235=0,'Input and Summary Results'!D4817=0,'Input and Summary Results'!D4817=""),FALSE,'Input and Summary Results'!$D4817)</f>
        <v>0.64847368000000005</v>
      </c>
      <c r="D5235">
        <f>IF(OR(B5235=0,'Input and Summary Results'!E4817=0),FALSE,'Input and Summary Results'!$E4817)</f>
        <v>3.6538979999999999E-2</v>
      </c>
      <c r="E5235">
        <f t="shared" si="275"/>
        <v>-0.18810764619937922</v>
      </c>
      <c r="F5235">
        <f t="shared" si="276"/>
        <v>2.4454218897519475E-2</v>
      </c>
      <c r="G5235">
        <f>IF('Input and Summary Results'!$J$4="yes",IF(C5235=FALSE,FALSE,IF('Data Transformation'!E5235&lt;$R$10,E5235,$R$10)),IF(C5235=FALSE,FALSE,IF(C5235&lt;$R$10,C5235,$R$10)))</f>
        <v>0.64847368000000005</v>
      </c>
      <c r="H5235">
        <f>IF('Input and Summary Results'!$J$4="yes",'Data Transformation'!F5235,'Data Transformation'!D5235)</f>
        <v>3.6538979999999999E-2</v>
      </c>
      <c r="I5235">
        <f t="shared" si="274"/>
        <v>304</v>
      </c>
    </row>
    <row r="5236" spans="2:9" x14ac:dyDescent="0.25">
      <c r="B5236">
        <f>IF('Input and Summary Results'!D4818=0,FALSE,'Input and Summary Results'!$B4818)</f>
        <v>304</v>
      </c>
      <c r="C5236">
        <f>IF(OR(B5236=0,'Input and Summary Results'!D4818=0,'Input and Summary Results'!D4818=""),FALSE,'Input and Summary Results'!$D4818)</f>
        <v>0.89660985999999998</v>
      </c>
      <c r="D5236">
        <f>IF(OR(B5236=0,'Input and Summary Results'!E4818=0),FALSE,'Input and Summary Results'!$E4818)</f>
        <v>0.1009326</v>
      </c>
      <c r="E5236">
        <f t="shared" si="275"/>
        <v>-4.7396489516572965E-2</v>
      </c>
      <c r="F5236">
        <f t="shared" si="276"/>
        <v>4.8855974436863764E-2</v>
      </c>
      <c r="G5236">
        <f>IF('Input and Summary Results'!$J$4="yes",IF(C5236=FALSE,FALSE,IF('Data Transformation'!E5236&lt;$R$10,E5236,$R$10)),IF(C5236=FALSE,FALSE,IF(C5236&lt;$R$10,C5236,$R$10)))</f>
        <v>0.89660985999999998</v>
      </c>
      <c r="H5236">
        <f>IF('Input and Summary Results'!$J$4="yes",'Data Transformation'!F5236,'Data Transformation'!D5236)</f>
        <v>0.1009326</v>
      </c>
      <c r="I5236">
        <f t="shared" si="274"/>
        <v>304</v>
      </c>
    </row>
    <row r="5237" spans="2:9" x14ac:dyDescent="0.25">
      <c r="B5237">
        <f>IF('Input and Summary Results'!D4819=0,FALSE,'Input and Summary Results'!$B4819)</f>
        <v>305</v>
      </c>
      <c r="C5237">
        <f>IF(OR(B5237=0,'Input and Summary Results'!D4819=0,'Input and Summary Results'!D4819=""),FALSE,'Input and Summary Results'!$D4819)</f>
        <v>-9.1710600000000003E-2</v>
      </c>
      <c r="D5237">
        <f>IF(OR(B5237=0,'Input and Summary Results'!E4819=0),FALSE,'Input and Summary Results'!$E4819)</f>
        <v>6.5823000000000007E-2</v>
      </c>
      <c r="E5237" t="e">
        <f t="shared" si="275"/>
        <v>#NUM!</v>
      </c>
      <c r="F5237">
        <f t="shared" si="276"/>
        <v>-0.31149269550084724</v>
      </c>
      <c r="G5237">
        <f>IF('Input and Summary Results'!$J$4="yes",IF(C5237=FALSE,FALSE,IF('Data Transformation'!E5237&lt;$R$10,E5237,$R$10)),IF(C5237=FALSE,FALSE,IF(C5237&lt;$R$10,C5237,$R$10)))</f>
        <v>-9.1710600000000003E-2</v>
      </c>
      <c r="H5237">
        <f>IF('Input and Summary Results'!$J$4="yes",'Data Transformation'!F5237,'Data Transformation'!D5237)</f>
        <v>6.5823000000000007E-2</v>
      </c>
      <c r="I5237">
        <f t="shared" si="274"/>
        <v>305</v>
      </c>
    </row>
    <row r="5238" spans="2:9" x14ac:dyDescent="0.25">
      <c r="B5238">
        <f>IF('Input and Summary Results'!D4820=0,FALSE,'Input and Summary Results'!$B4820)</f>
        <v>305</v>
      </c>
      <c r="C5238">
        <f>IF(OR(B5238=0,'Input and Summary Results'!D4820=0,'Input and Summary Results'!D4820=""),FALSE,'Input and Summary Results'!$D4820)</f>
        <v>-5.1502300000000001E-2</v>
      </c>
      <c r="D5238">
        <f>IF(OR(B5238=0,'Input and Summary Results'!E4820=0),FALSE,'Input and Summary Results'!$E4820)</f>
        <v>7.1007180000000003E-2</v>
      </c>
      <c r="E5238" t="e">
        <f t="shared" si="275"/>
        <v>#NUM!</v>
      </c>
      <c r="F5238">
        <f t="shared" si="276"/>
        <v>-0.59836388122472206</v>
      </c>
      <c r="G5238">
        <f>IF('Input and Summary Results'!$J$4="yes",IF(C5238=FALSE,FALSE,IF('Data Transformation'!E5238&lt;$R$10,E5238,$R$10)),IF(C5238=FALSE,FALSE,IF(C5238&lt;$R$10,C5238,$R$10)))</f>
        <v>-5.1502300000000001E-2</v>
      </c>
      <c r="H5238">
        <f>IF('Input and Summary Results'!$J$4="yes",'Data Transformation'!F5238,'Data Transformation'!D5238)</f>
        <v>7.1007180000000003E-2</v>
      </c>
      <c r="I5238">
        <f t="shared" si="274"/>
        <v>305</v>
      </c>
    </row>
    <row r="5239" spans="2:9" x14ac:dyDescent="0.25">
      <c r="B5239">
        <f>IF('Input and Summary Results'!D4821=0,FALSE,'Input and Summary Results'!$B4821)</f>
        <v>305</v>
      </c>
      <c r="C5239">
        <f>IF(OR(B5239=0,'Input and Summary Results'!D4821=0,'Input and Summary Results'!D4821=""),FALSE,'Input and Summary Results'!$D4821)</f>
        <v>-4.1002400000000001E-2</v>
      </c>
      <c r="D5239">
        <f>IF(OR(B5239=0,'Input and Summary Results'!E4821=0),FALSE,'Input and Summary Results'!$E4821)</f>
        <v>4.7565629999999998E-2</v>
      </c>
      <c r="E5239" t="e">
        <f t="shared" si="275"/>
        <v>#NUM!</v>
      </c>
      <c r="F5239">
        <f t="shared" si="276"/>
        <v>-0.50347012418785231</v>
      </c>
      <c r="G5239">
        <f>IF('Input and Summary Results'!$J$4="yes",IF(C5239=FALSE,FALSE,IF('Data Transformation'!E5239&lt;$R$10,E5239,$R$10)),IF(C5239=FALSE,FALSE,IF(C5239&lt;$R$10,C5239,$R$10)))</f>
        <v>-4.1002400000000001E-2</v>
      </c>
      <c r="H5239">
        <f>IF('Input and Summary Results'!$J$4="yes",'Data Transformation'!F5239,'Data Transformation'!D5239)</f>
        <v>4.7565629999999998E-2</v>
      </c>
      <c r="I5239">
        <f t="shared" si="274"/>
        <v>305</v>
      </c>
    </row>
    <row r="5240" spans="2:9" x14ac:dyDescent="0.25">
      <c r="B5240">
        <f>IF('Input and Summary Results'!D4822=0,FALSE,'Input and Summary Results'!$B4822)</f>
        <v>305</v>
      </c>
      <c r="C5240">
        <f>IF(OR(B5240=0,'Input and Summary Results'!D4822=0,'Input and Summary Results'!D4822=""),FALSE,'Input and Summary Results'!$D4822)</f>
        <v>-4.0130199999999998E-2</v>
      </c>
      <c r="D5240">
        <f>IF(OR(B5240=0,'Input and Summary Results'!E4822=0),FALSE,'Input and Summary Results'!$E4822)</f>
        <v>5.2306249999999999E-2</v>
      </c>
      <c r="E5240" t="e">
        <f t="shared" si="275"/>
        <v>#NUM!</v>
      </c>
      <c r="F5240">
        <f t="shared" si="276"/>
        <v>-0.56568151915514997</v>
      </c>
      <c r="G5240">
        <f>IF('Input and Summary Results'!$J$4="yes",IF(C5240=FALSE,FALSE,IF('Data Transformation'!E5240&lt;$R$10,E5240,$R$10)),IF(C5240=FALSE,FALSE,IF(C5240&lt;$R$10,C5240,$R$10)))</f>
        <v>-4.0130199999999998E-2</v>
      </c>
      <c r="H5240">
        <f>IF('Input and Summary Results'!$J$4="yes",'Data Transformation'!F5240,'Data Transformation'!D5240)</f>
        <v>5.2306249999999999E-2</v>
      </c>
      <c r="I5240">
        <f t="shared" si="274"/>
        <v>305</v>
      </c>
    </row>
    <row r="5241" spans="2:9" x14ac:dyDescent="0.25">
      <c r="B5241">
        <f>IF('Input and Summary Results'!D4823=0,FALSE,'Input and Summary Results'!$B4823)</f>
        <v>305</v>
      </c>
      <c r="C5241">
        <f>IF(OR(B5241=0,'Input and Summary Results'!D4823=0,'Input and Summary Results'!D4823=""),FALSE,'Input and Summary Results'!$D4823)</f>
        <v>-2.9697999999999999E-2</v>
      </c>
      <c r="D5241">
        <f>IF(OR(B5241=0,'Input and Summary Results'!E4823=0),FALSE,'Input and Summary Results'!$E4823)</f>
        <v>8.9491210000000002E-2</v>
      </c>
      <c r="E5241" t="e">
        <f t="shared" si="275"/>
        <v>#NUM!</v>
      </c>
      <c r="F5241">
        <f t="shared" si="276"/>
        <v>-1.3078047390396661</v>
      </c>
      <c r="G5241">
        <f>IF('Input and Summary Results'!$J$4="yes",IF(C5241=FALSE,FALSE,IF('Data Transformation'!E5241&lt;$R$10,E5241,$R$10)),IF(C5241=FALSE,FALSE,IF(C5241&lt;$R$10,C5241,$R$10)))</f>
        <v>-2.9697999999999999E-2</v>
      </c>
      <c r="H5241">
        <f>IF('Input and Summary Results'!$J$4="yes",'Data Transformation'!F5241,'Data Transformation'!D5241)</f>
        <v>8.9491210000000002E-2</v>
      </c>
      <c r="I5241">
        <f t="shared" si="274"/>
        <v>305</v>
      </c>
    </row>
    <row r="5242" spans="2:9" x14ac:dyDescent="0.25">
      <c r="B5242">
        <f>IF('Input and Summary Results'!D4824=0,FALSE,'Input and Summary Results'!$B4824)</f>
        <v>305</v>
      </c>
      <c r="C5242">
        <f>IF(OR(B5242=0,'Input and Summary Results'!D4824=0,'Input and Summary Results'!D4824=""),FALSE,'Input and Summary Results'!$D4824)</f>
        <v>2.0107900000000001E-3</v>
      </c>
      <c r="D5242">
        <f>IF(OR(B5242=0,'Input and Summary Results'!E4824=0),FALSE,'Input and Summary Results'!$E4824)</f>
        <v>6.5835710000000006E-2</v>
      </c>
      <c r="E5242">
        <f t="shared" si="275"/>
        <v>-2.6966332832587714</v>
      </c>
      <c r="F5242">
        <f t="shared" si="276"/>
        <v>14.209687804295823</v>
      </c>
      <c r="G5242">
        <f>IF('Input and Summary Results'!$J$4="yes",IF(C5242=FALSE,FALSE,IF('Data Transformation'!E5242&lt;$R$10,E5242,$R$10)),IF(C5242=FALSE,FALSE,IF(C5242&lt;$R$10,C5242,$R$10)))</f>
        <v>2.0107900000000001E-3</v>
      </c>
      <c r="H5242">
        <f>IF('Input and Summary Results'!$J$4="yes",'Data Transformation'!F5242,'Data Transformation'!D5242)</f>
        <v>6.5835710000000006E-2</v>
      </c>
      <c r="I5242">
        <f t="shared" si="274"/>
        <v>305</v>
      </c>
    </row>
    <row r="5243" spans="2:9" x14ac:dyDescent="0.25">
      <c r="B5243">
        <f>IF('Input and Summary Results'!D4825=0,FALSE,'Input and Summary Results'!$B4825)</f>
        <v>305</v>
      </c>
      <c r="C5243">
        <f>IF(OR(B5243=0,'Input and Summary Results'!D4825=0,'Input and Summary Results'!D4825=""),FALSE,'Input and Summary Results'!$D4825)</f>
        <v>4.9188499999999998E-3</v>
      </c>
      <c r="D5243">
        <f>IF(OR(B5243=0,'Input and Summary Results'!E4825=0),FALSE,'Input and Summary Results'!$E4825)</f>
        <v>6.9585530000000007E-2</v>
      </c>
      <c r="E5243">
        <f t="shared" si="275"/>
        <v>-2.3081364210197619</v>
      </c>
      <c r="F5243">
        <f t="shared" si="276"/>
        <v>6.1396708620917497</v>
      </c>
      <c r="G5243">
        <f>IF('Input and Summary Results'!$J$4="yes",IF(C5243=FALSE,FALSE,IF('Data Transformation'!E5243&lt;$R$10,E5243,$R$10)),IF(C5243=FALSE,FALSE,IF(C5243&lt;$R$10,C5243,$R$10)))</f>
        <v>4.9188499999999998E-3</v>
      </c>
      <c r="H5243">
        <f>IF('Input and Summary Results'!$J$4="yes",'Data Transformation'!F5243,'Data Transformation'!D5243)</f>
        <v>6.9585530000000007E-2</v>
      </c>
      <c r="I5243">
        <f t="shared" si="274"/>
        <v>305</v>
      </c>
    </row>
    <row r="5244" spans="2:9" x14ac:dyDescent="0.25">
      <c r="B5244">
        <f>IF('Input and Summary Results'!D4826=0,FALSE,'Input and Summary Results'!$B4826)</f>
        <v>305</v>
      </c>
      <c r="C5244">
        <f>IF(OR(B5244=0,'Input and Summary Results'!D4826=0,'Input and Summary Results'!D4826=""),FALSE,'Input and Summary Results'!$D4826)</f>
        <v>1.696903E-2</v>
      </c>
      <c r="D5244">
        <f>IF(OR(B5244=0,'Input and Summary Results'!E4826=0),FALSE,'Input and Summary Results'!$E4826)</f>
        <v>6.8180660000000004E-2</v>
      </c>
      <c r="E5244">
        <f t="shared" si="275"/>
        <v>-1.770342982531329</v>
      </c>
      <c r="F5244">
        <f t="shared" si="276"/>
        <v>1.7437889166322413</v>
      </c>
      <c r="G5244">
        <f>IF('Input and Summary Results'!$J$4="yes",IF(C5244=FALSE,FALSE,IF('Data Transformation'!E5244&lt;$R$10,E5244,$R$10)),IF(C5244=FALSE,FALSE,IF(C5244&lt;$R$10,C5244,$R$10)))</f>
        <v>1.696903E-2</v>
      </c>
      <c r="H5244">
        <f>IF('Input and Summary Results'!$J$4="yes",'Data Transformation'!F5244,'Data Transformation'!D5244)</f>
        <v>6.8180660000000004E-2</v>
      </c>
      <c r="I5244">
        <f t="shared" si="274"/>
        <v>305</v>
      </c>
    </row>
    <row r="5245" spans="2:9" x14ac:dyDescent="0.25">
      <c r="B5245">
        <f>IF('Input and Summary Results'!D4827=0,FALSE,'Input and Summary Results'!$B4827)</f>
        <v>305</v>
      </c>
      <c r="C5245">
        <f>IF(OR(B5245=0,'Input and Summary Results'!D4827=0,'Input and Summary Results'!D4827=""),FALSE,'Input and Summary Results'!$D4827)</f>
        <v>3.3271920000000003E-2</v>
      </c>
      <c r="D5245">
        <f>IF(OR(B5245=0,'Input and Summary Results'!E4827=0),FALSE,'Input and Summary Results'!$E4827)</f>
        <v>0.10252559</v>
      </c>
      <c r="E5245">
        <f t="shared" si="275"/>
        <v>-1.4779221368725144</v>
      </c>
      <c r="F5245">
        <f t="shared" si="276"/>
        <v>1.3373471101156769</v>
      </c>
      <c r="G5245">
        <f>IF('Input and Summary Results'!$J$4="yes",IF(C5245=FALSE,FALSE,IF('Data Transformation'!E5245&lt;$R$10,E5245,$R$10)),IF(C5245=FALSE,FALSE,IF(C5245&lt;$R$10,C5245,$R$10)))</f>
        <v>3.3271920000000003E-2</v>
      </c>
      <c r="H5245">
        <f>IF('Input and Summary Results'!$J$4="yes",'Data Transformation'!F5245,'Data Transformation'!D5245)</f>
        <v>0.10252559</v>
      </c>
      <c r="I5245">
        <f t="shared" si="274"/>
        <v>305</v>
      </c>
    </row>
    <row r="5246" spans="2:9" x14ac:dyDescent="0.25">
      <c r="B5246">
        <f>IF('Input and Summary Results'!D4828=0,FALSE,'Input and Summary Results'!$B4828)</f>
        <v>305</v>
      </c>
      <c r="C5246">
        <f>IF(OR(B5246=0,'Input and Summary Results'!D4828=0,'Input and Summary Results'!D4828=""),FALSE,'Input and Summary Results'!$D4828)</f>
        <v>4.9729229999999999E-2</v>
      </c>
      <c r="D5246">
        <f>IF(OR(B5246=0,'Input and Summary Results'!E4828=0),FALSE,'Input and Summary Results'!$E4828)</f>
        <v>8.5384890000000005E-2</v>
      </c>
      <c r="E5246">
        <f t="shared" si="275"/>
        <v>-1.3033882652668702</v>
      </c>
      <c r="F5246">
        <f t="shared" si="276"/>
        <v>0.7451762727876543</v>
      </c>
      <c r="G5246">
        <f>IF('Input and Summary Results'!$J$4="yes",IF(C5246=FALSE,FALSE,IF('Data Transformation'!E5246&lt;$R$10,E5246,$R$10)),IF(C5246=FALSE,FALSE,IF(C5246&lt;$R$10,C5246,$R$10)))</f>
        <v>4.9729229999999999E-2</v>
      </c>
      <c r="H5246">
        <f>IF('Input and Summary Results'!$J$4="yes",'Data Transformation'!F5246,'Data Transformation'!D5246)</f>
        <v>8.5384890000000005E-2</v>
      </c>
      <c r="I5246">
        <f t="shared" si="274"/>
        <v>305</v>
      </c>
    </row>
    <row r="5247" spans="2:9" x14ac:dyDescent="0.25">
      <c r="B5247">
        <f>IF('Input and Summary Results'!D4829=0,FALSE,'Input and Summary Results'!$B4829)</f>
        <v>305</v>
      </c>
      <c r="C5247">
        <f>IF(OR(B5247=0,'Input and Summary Results'!D4829=0,'Input and Summary Results'!D4829=""),FALSE,'Input and Summary Results'!$D4829)</f>
        <v>5.9083499999999997E-2</v>
      </c>
      <c r="D5247">
        <f>IF(OR(B5247=0,'Input and Summary Results'!E4829=0),FALSE,'Input and Summary Results'!$E4829)</f>
        <v>8.4094959999999996E-2</v>
      </c>
      <c r="E5247">
        <f t="shared" si="275"/>
        <v>-1.2285337857760692</v>
      </c>
      <c r="F5247">
        <f t="shared" si="276"/>
        <v>0.61772258989396367</v>
      </c>
      <c r="G5247">
        <f>IF('Input and Summary Results'!$J$4="yes",IF(C5247=FALSE,FALSE,IF('Data Transformation'!E5247&lt;$R$10,E5247,$R$10)),IF(C5247=FALSE,FALSE,IF(C5247&lt;$R$10,C5247,$R$10)))</f>
        <v>5.9083499999999997E-2</v>
      </c>
      <c r="H5247">
        <f>IF('Input and Summary Results'!$J$4="yes",'Data Transformation'!F5247,'Data Transformation'!D5247)</f>
        <v>8.4094959999999996E-2</v>
      </c>
      <c r="I5247">
        <f t="shared" si="274"/>
        <v>305</v>
      </c>
    </row>
    <row r="5248" spans="2:9" x14ac:dyDescent="0.25">
      <c r="B5248">
        <f>IF('Input and Summary Results'!D4830=0,FALSE,'Input and Summary Results'!$B4830)</f>
        <v>305</v>
      </c>
      <c r="C5248">
        <f>IF(OR(B5248=0,'Input and Summary Results'!D4830=0,'Input and Summary Results'!D4830=""),FALSE,'Input and Summary Results'!$D4830)</f>
        <v>0.11300852</v>
      </c>
      <c r="D5248">
        <f>IF(OR(B5248=0,'Input and Summary Results'!E4830=0),FALSE,'Input and Summary Results'!$E4830)</f>
        <v>6.7754200000000001E-2</v>
      </c>
      <c r="E5248">
        <f t="shared" si="275"/>
        <v>-0.94688881271570435</v>
      </c>
      <c r="F5248">
        <f t="shared" si="276"/>
        <v>0.26020447661822316</v>
      </c>
      <c r="G5248">
        <f>IF('Input and Summary Results'!$J$4="yes",IF(C5248=FALSE,FALSE,IF('Data Transformation'!E5248&lt;$R$10,E5248,$R$10)),IF(C5248=FALSE,FALSE,IF(C5248&lt;$R$10,C5248,$R$10)))</f>
        <v>0.11300852</v>
      </c>
      <c r="H5248">
        <f>IF('Input and Summary Results'!$J$4="yes",'Data Transformation'!F5248,'Data Transformation'!D5248)</f>
        <v>6.7754200000000001E-2</v>
      </c>
      <c r="I5248">
        <f t="shared" si="274"/>
        <v>305</v>
      </c>
    </row>
    <row r="5249" spans="2:9" x14ac:dyDescent="0.25">
      <c r="B5249">
        <f>IF('Input and Summary Results'!D4831=0,FALSE,'Input and Summary Results'!$B4831)</f>
        <v>305</v>
      </c>
      <c r="C5249">
        <f>IF(OR(B5249=0,'Input and Summary Results'!D4831=0,'Input and Summary Results'!D4831=""),FALSE,'Input and Summary Results'!$D4831)</f>
        <v>0.20231705</v>
      </c>
      <c r="D5249">
        <f>IF(OR(B5249=0,'Input and Summary Results'!E4831=0),FALSE,'Input and Summary Results'!$E4831)</f>
        <v>9.7375959999999998E-2</v>
      </c>
      <c r="E5249">
        <f t="shared" si="275"/>
        <v>-0.69396751609772622</v>
      </c>
      <c r="F5249">
        <f t="shared" si="276"/>
        <v>0.20888583853906531</v>
      </c>
      <c r="G5249">
        <f>IF('Input and Summary Results'!$J$4="yes",IF(C5249=FALSE,FALSE,IF('Data Transformation'!E5249&lt;$R$10,E5249,$R$10)),IF(C5249=FALSE,FALSE,IF(C5249&lt;$R$10,C5249,$R$10)))</f>
        <v>0.20231705</v>
      </c>
      <c r="H5249">
        <f>IF('Input and Summary Results'!$J$4="yes",'Data Transformation'!F5249,'Data Transformation'!D5249)</f>
        <v>9.7375959999999998E-2</v>
      </c>
      <c r="I5249">
        <f t="shared" si="274"/>
        <v>305</v>
      </c>
    </row>
    <row r="5250" spans="2:9" x14ac:dyDescent="0.25">
      <c r="B5250">
        <f>IF('Input and Summary Results'!D4832=0,FALSE,'Input and Summary Results'!$B4832)</f>
        <v>306</v>
      </c>
      <c r="C5250">
        <f>IF(OR(B5250=0,'Input and Summary Results'!D4832=0,'Input and Summary Results'!D4832=""),FALSE,'Input and Summary Results'!$D4832)</f>
        <v>0.53926996000000005</v>
      </c>
      <c r="D5250">
        <f>IF(OR(B5250=0,'Input and Summary Results'!E4832=0),FALSE,'Input and Summary Results'!$E4832)</f>
        <v>5.5637939999999997E-2</v>
      </c>
      <c r="E5250">
        <f t="shared" si="275"/>
        <v>-0.26819377138548617</v>
      </c>
      <c r="F5250">
        <f t="shared" si="276"/>
        <v>4.4776953568858163E-2</v>
      </c>
      <c r="G5250">
        <f>IF('Input and Summary Results'!$J$4="yes",IF(C5250=FALSE,FALSE,IF('Data Transformation'!E5250&lt;$R$10,E5250,$R$10)),IF(C5250=FALSE,FALSE,IF(C5250&lt;$R$10,C5250,$R$10)))</f>
        <v>0.53926996000000005</v>
      </c>
      <c r="H5250">
        <f>IF('Input and Summary Results'!$J$4="yes",'Data Transformation'!F5250,'Data Transformation'!D5250)</f>
        <v>5.5637939999999997E-2</v>
      </c>
      <c r="I5250">
        <f t="shared" si="274"/>
        <v>306</v>
      </c>
    </row>
    <row r="5251" spans="2:9" x14ac:dyDescent="0.25">
      <c r="B5251">
        <f>IF('Input and Summary Results'!D4833=0,FALSE,'Input and Summary Results'!$B4833)</f>
        <v>306</v>
      </c>
      <c r="C5251">
        <f>IF(OR(B5251=0,'Input and Summary Results'!D4833=0,'Input and Summary Results'!D4833=""),FALSE,'Input and Summary Results'!$D4833)</f>
        <v>0.75076723999999995</v>
      </c>
      <c r="D5251">
        <f>IF(OR(B5251=0,'Input and Summary Results'!E4833=0),FALSE,'Input and Summary Results'!$E4833)</f>
        <v>5.3900280000000002E-2</v>
      </c>
      <c r="E5251">
        <f t="shared" si="275"/>
        <v>-0.124494686234007</v>
      </c>
      <c r="F5251">
        <f t="shared" si="276"/>
        <v>3.1158420711058198E-2</v>
      </c>
      <c r="G5251">
        <f>IF('Input and Summary Results'!$J$4="yes",IF(C5251=FALSE,FALSE,IF('Data Transformation'!E5251&lt;$R$10,E5251,$R$10)),IF(C5251=FALSE,FALSE,IF(C5251&lt;$R$10,C5251,$R$10)))</f>
        <v>0.75076723999999995</v>
      </c>
      <c r="H5251">
        <f>IF('Input and Summary Results'!$J$4="yes",'Data Transformation'!F5251,'Data Transformation'!D5251)</f>
        <v>5.3900280000000002E-2</v>
      </c>
      <c r="I5251">
        <f t="shared" si="274"/>
        <v>306</v>
      </c>
    </row>
    <row r="5252" spans="2:9" x14ac:dyDescent="0.25">
      <c r="B5252">
        <f>IF('Input and Summary Results'!D4834=0,FALSE,'Input and Summary Results'!$B4834)</f>
        <v>306</v>
      </c>
      <c r="C5252">
        <f>IF(OR(B5252=0,'Input and Summary Results'!D4834=0,'Input and Summary Results'!D4834=""),FALSE,'Input and Summary Results'!$D4834)</f>
        <v>0.76837612</v>
      </c>
      <c r="D5252">
        <f>IF(OR(B5252=0,'Input and Summary Results'!E4834=0),FALSE,'Input and Summary Results'!$E4834)</f>
        <v>7.7022129999999994E-2</v>
      </c>
      <c r="E5252">
        <f t="shared" si="275"/>
        <v>-0.11442614083452818</v>
      </c>
      <c r="F5252">
        <f t="shared" si="276"/>
        <v>4.3504220849549566E-2</v>
      </c>
      <c r="G5252">
        <f>IF('Input and Summary Results'!$J$4="yes",IF(C5252=FALSE,FALSE,IF('Data Transformation'!E5252&lt;$R$10,E5252,$R$10)),IF(C5252=FALSE,FALSE,IF(C5252&lt;$R$10,C5252,$R$10)))</f>
        <v>0.76837612</v>
      </c>
      <c r="H5252">
        <f>IF('Input and Summary Results'!$J$4="yes",'Data Transformation'!F5252,'Data Transformation'!D5252)</f>
        <v>7.7022129999999994E-2</v>
      </c>
      <c r="I5252">
        <f t="shared" si="274"/>
        <v>306</v>
      </c>
    </row>
    <row r="5253" spans="2:9" x14ac:dyDescent="0.25">
      <c r="B5253">
        <f>IF('Input and Summary Results'!D4835=0,FALSE,'Input and Summary Results'!$B4835)</f>
        <v>306</v>
      </c>
      <c r="C5253">
        <f>IF(OR(B5253=0,'Input and Summary Results'!D4835=0,'Input and Summary Results'!D4835=""),FALSE,'Input and Summary Results'!$D4835)</f>
        <v>0.90790256999999996</v>
      </c>
      <c r="D5253">
        <f>IF(OR(B5253=0,'Input and Summary Results'!E4835=0),FALSE,'Input and Summary Results'!$E4835)</f>
        <v>5.8998509999999997E-2</v>
      </c>
      <c r="E5253">
        <f t="shared" si="275"/>
        <v>-4.1960754542439881E-2</v>
      </c>
      <c r="F5253">
        <f t="shared" si="276"/>
        <v>2.820275455327767E-2</v>
      </c>
      <c r="G5253">
        <f>IF('Input and Summary Results'!$J$4="yes",IF(C5253=FALSE,FALSE,IF('Data Transformation'!E5253&lt;$R$10,E5253,$R$10)),IF(C5253=FALSE,FALSE,IF(C5253&lt;$R$10,C5253,$R$10)))</f>
        <v>0.90790256999999996</v>
      </c>
      <c r="H5253">
        <f>IF('Input and Summary Results'!$J$4="yes",'Data Transformation'!F5253,'Data Transformation'!D5253)</f>
        <v>5.8998509999999997E-2</v>
      </c>
      <c r="I5253">
        <f t="shared" ref="I5253:I5316" si="277">IF(G5253=FALSE,"",B5253)</f>
        <v>306</v>
      </c>
    </row>
    <row r="5254" spans="2:9" x14ac:dyDescent="0.25">
      <c r="B5254">
        <f>IF('Input and Summary Results'!D4836=0,FALSE,'Input and Summary Results'!$B4836)</f>
        <v>306</v>
      </c>
      <c r="C5254">
        <f>IF(OR(B5254=0,'Input and Summary Results'!D4836=0,'Input and Summary Results'!D4836=""),FALSE,'Input and Summary Results'!$D4836)</f>
        <v>0.94010388</v>
      </c>
      <c r="D5254">
        <f>IF(OR(B5254=0,'Input and Summary Results'!E4836=0),FALSE,'Input and Summary Results'!$E4836)</f>
        <v>4.4575959999999998E-2</v>
      </c>
      <c r="E5254">
        <f t="shared" si="275"/>
        <v>-2.6824154891634255E-2</v>
      </c>
      <c r="F5254">
        <f t="shared" si="276"/>
        <v>2.057854142671978E-2</v>
      </c>
      <c r="G5254">
        <f>IF('Input and Summary Results'!$J$4="yes",IF(C5254=FALSE,FALSE,IF('Data Transformation'!E5254&lt;$R$10,E5254,$R$10)),IF(C5254=FALSE,FALSE,IF(C5254&lt;$R$10,C5254,$R$10)))</f>
        <v>0.94010388</v>
      </c>
      <c r="H5254">
        <f>IF('Input and Summary Results'!$J$4="yes",'Data Transformation'!F5254,'Data Transformation'!D5254)</f>
        <v>4.4575959999999998E-2</v>
      </c>
      <c r="I5254">
        <f t="shared" si="277"/>
        <v>306</v>
      </c>
    </row>
    <row r="5255" spans="2:9" x14ac:dyDescent="0.25">
      <c r="B5255">
        <f>IF('Input and Summary Results'!D4837=0,FALSE,'Input and Summary Results'!$B4837)</f>
        <v>306</v>
      </c>
      <c r="C5255">
        <f>IF(OR(B5255=0,'Input and Summary Results'!D4837=0,'Input and Summary Results'!D4837=""),FALSE,'Input and Summary Results'!$D4837)</f>
        <v>0.99248440999999998</v>
      </c>
      <c r="D5255">
        <f>IF(OR(B5255=0,'Input and Summary Results'!E4837=0),FALSE,'Input and Summary Results'!$E4837)</f>
        <v>5.6357490000000003E-2</v>
      </c>
      <c r="E5255">
        <f t="shared" si="275"/>
        <v>-3.2763064330080102E-3</v>
      </c>
      <c r="F5255">
        <f t="shared" si="276"/>
        <v>2.4644367622862713E-2</v>
      </c>
      <c r="G5255">
        <f>IF('Input and Summary Results'!$J$4="yes",IF(C5255=FALSE,FALSE,IF('Data Transformation'!E5255&lt;$R$10,E5255,$R$10)),IF(C5255=FALSE,FALSE,IF(C5255&lt;$R$10,C5255,$R$10)))</f>
        <v>0.99248440999999998</v>
      </c>
      <c r="H5255">
        <f>IF('Input and Summary Results'!$J$4="yes",'Data Transformation'!F5255,'Data Transformation'!D5255)</f>
        <v>5.6357490000000003E-2</v>
      </c>
      <c r="I5255">
        <f t="shared" si="277"/>
        <v>306</v>
      </c>
    </row>
    <row r="5256" spans="2:9" x14ac:dyDescent="0.25">
      <c r="B5256">
        <f>IF('Input and Summary Results'!D4838=0,FALSE,'Input and Summary Results'!$B4838)</f>
        <v>306</v>
      </c>
      <c r="C5256">
        <f>IF(OR(B5256=0,'Input and Summary Results'!D4838=0,'Input and Summary Results'!D4838=""),FALSE,'Input and Summary Results'!$D4838)</f>
        <v>1.00396186</v>
      </c>
      <c r="D5256">
        <f>IF(OR(B5256=0,'Input and Summary Results'!E4838=0),FALSE,'Input and Summary Results'!$E4838)</f>
        <v>5.4422529999999997E-2</v>
      </c>
      <c r="E5256">
        <f t="shared" si="275"/>
        <v>1.7172144960875652E-3</v>
      </c>
      <c r="F5256">
        <f t="shared" si="276"/>
        <v>2.352617062564508E-2</v>
      </c>
      <c r="G5256">
        <f>IF('Input and Summary Results'!$J$4="yes",IF(C5256=FALSE,FALSE,IF('Data Transformation'!E5256&lt;$R$10,E5256,$R$10)),IF(C5256=FALSE,FALSE,IF(C5256&lt;$R$10,C5256,$R$10)))</f>
        <v>1.00396186</v>
      </c>
      <c r="H5256">
        <f>IF('Input and Summary Results'!$J$4="yes",'Data Transformation'!F5256,'Data Transformation'!D5256)</f>
        <v>5.4422529999999997E-2</v>
      </c>
      <c r="I5256">
        <f t="shared" si="277"/>
        <v>306</v>
      </c>
    </row>
    <row r="5257" spans="2:9" x14ac:dyDescent="0.25">
      <c r="B5257">
        <f>IF('Input and Summary Results'!D4839=0,FALSE,'Input and Summary Results'!$B4839)</f>
        <v>306</v>
      </c>
      <c r="C5257">
        <f>IF(OR(B5257=0,'Input and Summary Results'!D4839=0,'Input and Summary Results'!D4839=""),FALSE,'Input and Summary Results'!$D4839)</f>
        <v>1.01005246</v>
      </c>
      <c r="D5257">
        <f>IF(OR(B5257=0,'Input and Summary Results'!E4839=0),FALSE,'Input and Summary Results'!$E4839)</f>
        <v>5.1850960000000001E-2</v>
      </c>
      <c r="E5257">
        <f t="shared" si="275"/>
        <v>4.3439307102243301E-3</v>
      </c>
      <c r="F5257">
        <f t="shared" si="276"/>
        <v>2.2279354321853736E-2</v>
      </c>
      <c r="G5257">
        <f>IF('Input and Summary Results'!$J$4="yes",IF(C5257=FALSE,FALSE,IF('Data Transformation'!E5257&lt;$R$10,E5257,$R$10)),IF(C5257=FALSE,FALSE,IF(C5257&lt;$R$10,C5257,$R$10)))</f>
        <v>1.01005246</v>
      </c>
      <c r="H5257">
        <f>IF('Input and Summary Results'!$J$4="yes",'Data Transformation'!F5257,'Data Transformation'!D5257)</f>
        <v>5.1850960000000001E-2</v>
      </c>
      <c r="I5257">
        <f t="shared" si="277"/>
        <v>306</v>
      </c>
    </row>
    <row r="5258" spans="2:9" x14ac:dyDescent="0.25">
      <c r="B5258">
        <f>IF('Input and Summary Results'!D4840=0,FALSE,'Input and Summary Results'!$B4840)</f>
        <v>306</v>
      </c>
      <c r="C5258">
        <f>IF(OR(B5258=0,'Input and Summary Results'!D4840=0,'Input and Summary Results'!D4840=""),FALSE,'Input and Summary Results'!$D4840)</f>
        <v>1.01792573</v>
      </c>
      <c r="D5258">
        <f>IF(OR(B5258=0,'Input and Summary Results'!E4840=0),FALSE,'Input and Summary Results'!$E4840)</f>
        <v>6.2471039999999999E-2</v>
      </c>
      <c r="E5258">
        <f t="shared" si="275"/>
        <v>7.7160921187748128E-3</v>
      </c>
      <c r="F5258">
        <f t="shared" si="276"/>
        <v>2.6634979901726228E-2</v>
      </c>
      <c r="G5258">
        <f>IF('Input and Summary Results'!$J$4="yes",IF(C5258=FALSE,FALSE,IF('Data Transformation'!E5258&lt;$R$10,E5258,$R$10)),IF(C5258=FALSE,FALSE,IF(C5258&lt;$R$10,C5258,$R$10)))</f>
        <v>1.01792573</v>
      </c>
      <c r="H5258">
        <f>IF('Input and Summary Results'!$J$4="yes",'Data Transformation'!F5258,'Data Transformation'!D5258)</f>
        <v>6.2471039999999999E-2</v>
      </c>
      <c r="I5258">
        <f t="shared" si="277"/>
        <v>306</v>
      </c>
    </row>
    <row r="5259" spans="2:9" x14ac:dyDescent="0.25">
      <c r="B5259">
        <f>IF('Input and Summary Results'!D4841=0,FALSE,'Input and Summary Results'!$B4841)</f>
        <v>306</v>
      </c>
      <c r="C5259">
        <f>IF(OR(B5259=0,'Input and Summary Results'!D4841=0,'Input and Summary Results'!D4841=""),FALSE,'Input and Summary Results'!$D4841)</f>
        <v>1.05208397</v>
      </c>
      <c r="D5259">
        <f>IF(OR(B5259=0,'Input and Summary Results'!E4841=0),FALSE,'Input and Summary Results'!$E4841)</f>
        <v>4.5352509999999999E-2</v>
      </c>
      <c r="E5259">
        <f t="shared" si="275"/>
        <v>2.2050403555655365E-2</v>
      </c>
      <c r="F5259">
        <f t="shared" si="276"/>
        <v>1.8708572605663783E-2</v>
      </c>
      <c r="G5259">
        <f>IF('Input and Summary Results'!$J$4="yes",IF(C5259=FALSE,FALSE,IF('Data Transformation'!E5259&lt;$R$10,E5259,$R$10)),IF(C5259=FALSE,FALSE,IF(C5259&lt;$R$10,C5259,$R$10)))</f>
        <v>1.05208397</v>
      </c>
      <c r="H5259">
        <f>IF('Input and Summary Results'!$J$4="yes",'Data Transformation'!F5259,'Data Transformation'!D5259)</f>
        <v>4.5352509999999999E-2</v>
      </c>
      <c r="I5259">
        <f t="shared" si="277"/>
        <v>306</v>
      </c>
    </row>
    <row r="5260" spans="2:9" x14ac:dyDescent="0.25">
      <c r="B5260">
        <f>IF('Input and Summary Results'!D4842=0,FALSE,'Input and Summary Results'!$B4842)</f>
        <v>306</v>
      </c>
      <c r="C5260">
        <f>IF(OR(B5260=0,'Input and Summary Results'!D4842=0,'Input and Summary Results'!D4842=""),FALSE,'Input and Summary Results'!$D4842)</f>
        <v>1.0637206400000001</v>
      </c>
      <c r="D5260">
        <f>IF(OR(B5260=0,'Input and Summary Results'!E4842=0),FALSE,'Input and Summary Results'!$E4842)</f>
        <v>7.0670460000000004E-2</v>
      </c>
      <c r="E5260">
        <f t="shared" si="275"/>
        <v>2.6827586195387328E-2</v>
      </c>
      <c r="F5260">
        <f t="shared" si="276"/>
        <v>2.8833679150946999E-2</v>
      </c>
      <c r="G5260">
        <f>IF('Input and Summary Results'!$J$4="yes",IF(C5260=FALSE,FALSE,IF('Data Transformation'!E5260&lt;$R$10,E5260,$R$10)),IF(C5260=FALSE,FALSE,IF(C5260&lt;$R$10,C5260,$R$10)))</f>
        <v>1.0637206400000001</v>
      </c>
      <c r="H5260">
        <f>IF('Input and Summary Results'!$J$4="yes",'Data Transformation'!F5260,'Data Transformation'!D5260)</f>
        <v>7.0670460000000004E-2</v>
      </c>
      <c r="I5260">
        <f t="shared" si="277"/>
        <v>306</v>
      </c>
    </row>
    <row r="5261" spans="2:9" x14ac:dyDescent="0.25">
      <c r="B5261">
        <f>IF('Input and Summary Results'!D4843=0,FALSE,'Input and Summary Results'!$B4843)</f>
        <v>307</v>
      </c>
      <c r="C5261">
        <f>IF(OR(B5261=0,'Input and Summary Results'!D4843=0,'Input and Summary Results'!D4843=""),FALSE,'Input and Summary Results'!$D4843)</f>
        <v>0.18174908000000001</v>
      </c>
      <c r="D5261">
        <f>IF(OR(B5261=0,'Input and Summary Results'!E4843=0),FALSE,'Input and Summary Results'!$E4843)</f>
        <v>8.2036540000000005E-2</v>
      </c>
      <c r="E5261">
        <f t="shared" si="275"/>
        <v>-0.74052777882894982</v>
      </c>
      <c r="F5261">
        <f t="shared" si="276"/>
        <v>0.19589567308951442</v>
      </c>
      <c r="G5261">
        <f>IF('Input and Summary Results'!$J$4="yes",IF(C5261=FALSE,FALSE,IF('Data Transformation'!E5261&lt;$R$10,E5261,$R$10)),IF(C5261=FALSE,FALSE,IF(C5261&lt;$R$10,C5261,$R$10)))</f>
        <v>0.18174908000000001</v>
      </c>
      <c r="H5261">
        <f>IF('Input and Summary Results'!$J$4="yes",'Data Transformation'!F5261,'Data Transformation'!D5261)</f>
        <v>8.2036540000000005E-2</v>
      </c>
      <c r="I5261">
        <f t="shared" si="277"/>
        <v>307</v>
      </c>
    </row>
    <row r="5262" spans="2:9" x14ac:dyDescent="0.25">
      <c r="B5262">
        <f>IF('Input and Summary Results'!D4844=0,FALSE,'Input and Summary Results'!$B4844)</f>
        <v>307</v>
      </c>
      <c r="C5262">
        <f>IF(OR(B5262=0,'Input and Summary Results'!D4844=0,'Input and Summary Results'!D4844=""),FALSE,'Input and Summary Results'!$D4844)</f>
        <v>0.30039090000000002</v>
      </c>
      <c r="D5262">
        <f>IF(OR(B5262=0,'Input and Summary Results'!E4844=0),FALSE,'Input and Summary Results'!$E4844)</f>
        <v>7.1553640000000002E-2</v>
      </c>
      <c r="E5262">
        <f t="shared" si="275"/>
        <v>-0.522313227925015</v>
      </c>
      <c r="F5262">
        <f t="shared" si="276"/>
        <v>0.10337956229699369</v>
      </c>
      <c r="G5262">
        <f>IF('Input and Summary Results'!$J$4="yes",IF(C5262=FALSE,FALSE,IF('Data Transformation'!E5262&lt;$R$10,E5262,$R$10)),IF(C5262=FALSE,FALSE,IF(C5262&lt;$R$10,C5262,$R$10)))</f>
        <v>0.30039090000000002</v>
      </c>
      <c r="H5262">
        <f>IF('Input and Summary Results'!$J$4="yes",'Data Transformation'!F5262,'Data Transformation'!D5262)</f>
        <v>7.1553640000000002E-2</v>
      </c>
      <c r="I5262">
        <f t="shared" si="277"/>
        <v>307</v>
      </c>
    </row>
    <row r="5263" spans="2:9" x14ac:dyDescent="0.25">
      <c r="B5263">
        <f>IF('Input and Summary Results'!D4845=0,FALSE,'Input and Summary Results'!$B4845)</f>
        <v>307</v>
      </c>
      <c r="C5263">
        <f>IF(OR(B5263=0,'Input and Summary Results'!D4845=0,'Input and Summary Results'!D4845=""),FALSE,'Input and Summary Results'!$D4845)</f>
        <v>0.34646788000000001</v>
      </c>
      <c r="D5263">
        <f>IF(OR(B5263=0,'Input and Summary Results'!E4845=0),FALSE,'Input and Summary Results'!$E4845)</f>
        <v>6.7459119999999997E-2</v>
      </c>
      <c r="E5263">
        <f t="shared" si="275"/>
        <v>-0.46033702132735116</v>
      </c>
      <c r="F5263">
        <f t="shared" si="276"/>
        <v>8.4502084522236232E-2</v>
      </c>
      <c r="G5263">
        <f>IF('Input and Summary Results'!$J$4="yes",IF(C5263=FALSE,FALSE,IF('Data Transformation'!E5263&lt;$R$10,E5263,$R$10)),IF(C5263=FALSE,FALSE,IF(C5263&lt;$R$10,C5263,$R$10)))</f>
        <v>0.34646788000000001</v>
      </c>
      <c r="H5263">
        <f>IF('Input and Summary Results'!$J$4="yes",'Data Transformation'!F5263,'Data Transformation'!D5263)</f>
        <v>6.7459119999999997E-2</v>
      </c>
      <c r="I5263">
        <f t="shared" si="277"/>
        <v>307</v>
      </c>
    </row>
    <row r="5264" spans="2:9" x14ac:dyDescent="0.25">
      <c r="B5264">
        <f>IF('Input and Summary Results'!D4846=0,FALSE,'Input and Summary Results'!$B4846)</f>
        <v>307</v>
      </c>
      <c r="C5264">
        <f>IF(OR(B5264=0,'Input and Summary Results'!D4846=0,'Input and Summary Results'!D4846=""),FALSE,'Input and Summary Results'!$D4846)</f>
        <v>0.36229244999999999</v>
      </c>
      <c r="D5264">
        <f>IF(OR(B5264=0,'Input and Summary Results'!E4846=0),FALSE,'Input and Summary Results'!$E4846)</f>
        <v>5.507807E-2</v>
      </c>
      <c r="E5264">
        <f t="shared" si="275"/>
        <v>-0.44094071635879389</v>
      </c>
      <c r="F5264">
        <f t="shared" si="276"/>
        <v>6.5979521185164078E-2</v>
      </c>
      <c r="G5264">
        <f>IF('Input and Summary Results'!$J$4="yes",IF(C5264=FALSE,FALSE,IF('Data Transformation'!E5264&lt;$R$10,E5264,$R$10)),IF(C5264=FALSE,FALSE,IF(C5264&lt;$R$10,C5264,$R$10)))</f>
        <v>0.36229244999999999</v>
      </c>
      <c r="H5264">
        <f>IF('Input and Summary Results'!$J$4="yes",'Data Transformation'!F5264,'Data Transformation'!D5264)</f>
        <v>5.507807E-2</v>
      </c>
      <c r="I5264">
        <f t="shared" si="277"/>
        <v>307</v>
      </c>
    </row>
    <row r="5265" spans="2:9" x14ac:dyDescent="0.25">
      <c r="B5265">
        <f>IF('Input and Summary Results'!D4847=0,FALSE,'Input and Summary Results'!$B4847)</f>
        <v>307</v>
      </c>
      <c r="C5265">
        <f>IF(OR(B5265=0,'Input and Summary Results'!D4847=0,'Input and Summary Results'!D4847=""),FALSE,'Input and Summary Results'!$D4847)</f>
        <v>0.46582469999999998</v>
      </c>
      <c r="D5265">
        <f>IF(OR(B5265=0,'Input and Summary Results'!E4847=0),FALSE,'Input and Summary Results'!$E4847)</f>
        <v>4.1107560000000001E-2</v>
      </c>
      <c r="E5265">
        <f t="shared" si="275"/>
        <v>-0.33177748705659676</v>
      </c>
      <c r="F5265">
        <f t="shared" si="276"/>
        <v>3.8299130638628651E-2</v>
      </c>
      <c r="G5265">
        <f>IF('Input and Summary Results'!$J$4="yes",IF(C5265=FALSE,FALSE,IF('Data Transformation'!E5265&lt;$R$10,E5265,$R$10)),IF(C5265=FALSE,FALSE,IF(C5265&lt;$R$10,C5265,$R$10)))</f>
        <v>0.46582469999999998</v>
      </c>
      <c r="H5265">
        <f>IF('Input and Summary Results'!$J$4="yes",'Data Transformation'!F5265,'Data Transformation'!D5265)</f>
        <v>4.1107560000000001E-2</v>
      </c>
      <c r="I5265">
        <f t="shared" si="277"/>
        <v>307</v>
      </c>
    </row>
    <row r="5266" spans="2:9" x14ac:dyDescent="0.25">
      <c r="B5266">
        <f>IF('Input and Summary Results'!D4848=0,FALSE,'Input and Summary Results'!$B4848)</f>
        <v>307</v>
      </c>
      <c r="C5266">
        <f>IF(OR(B5266=0,'Input and Summary Results'!D4848=0,'Input and Summary Results'!D4848=""),FALSE,'Input and Summary Results'!$D4848)</f>
        <v>0.47713816999999997</v>
      </c>
      <c r="D5266">
        <f>IF(OR(B5266=0,'Input and Summary Results'!E4848=0),FALSE,'Input and Summary Results'!$E4848)</f>
        <v>5.5173260000000002E-2</v>
      </c>
      <c r="E5266">
        <f t="shared" si="275"/>
        <v>-0.32135583945177598</v>
      </c>
      <c r="F5266">
        <f t="shared" si="276"/>
        <v>5.0185033069142217E-2</v>
      </c>
      <c r="G5266">
        <f>IF('Input and Summary Results'!$J$4="yes",IF(C5266=FALSE,FALSE,IF('Data Transformation'!E5266&lt;$R$10,E5266,$R$10)),IF(C5266=FALSE,FALSE,IF(C5266&lt;$R$10,C5266,$R$10)))</f>
        <v>0.47713816999999997</v>
      </c>
      <c r="H5266">
        <f>IF('Input and Summary Results'!$J$4="yes",'Data Transformation'!F5266,'Data Transformation'!D5266)</f>
        <v>5.5173260000000002E-2</v>
      </c>
      <c r="I5266">
        <f t="shared" si="277"/>
        <v>307</v>
      </c>
    </row>
    <row r="5267" spans="2:9" x14ac:dyDescent="0.25">
      <c r="B5267">
        <f>IF('Input and Summary Results'!D4849=0,FALSE,'Input and Summary Results'!$B4849)</f>
        <v>307</v>
      </c>
      <c r="C5267">
        <f>IF(OR(B5267=0,'Input and Summary Results'!D4849=0,'Input and Summary Results'!D4849=""),FALSE,'Input and Summary Results'!$D4849)</f>
        <v>0.55316577</v>
      </c>
      <c r="D5267">
        <f>IF(OR(B5267=0,'Input and Summary Results'!E4849=0),FALSE,'Input and Summary Results'!$E4849)</f>
        <v>8.0131729999999998E-2</v>
      </c>
      <c r="E5267">
        <f t="shared" si="275"/>
        <v>-0.25714470195401118</v>
      </c>
      <c r="F5267">
        <f t="shared" si="276"/>
        <v>6.2869347139827544E-2</v>
      </c>
      <c r="G5267">
        <f>IF('Input and Summary Results'!$J$4="yes",IF(C5267=FALSE,FALSE,IF('Data Transformation'!E5267&lt;$R$10,E5267,$R$10)),IF(C5267=FALSE,FALSE,IF(C5267&lt;$R$10,C5267,$R$10)))</f>
        <v>0.55316577</v>
      </c>
      <c r="H5267">
        <f>IF('Input and Summary Results'!$J$4="yes",'Data Transformation'!F5267,'Data Transformation'!D5267)</f>
        <v>8.0131729999999998E-2</v>
      </c>
      <c r="I5267">
        <f t="shared" si="277"/>
        <v>307</v>
      </c>
    </row>
    <row r="5268" spans="2:9" x14ac:dyDescent="0.25">
      <c r="B5268">
        <f>IF('Input and Summary Results'!D4850=0,FALSE,'Input and Summary Results'!$B4850)</f>
        <v>307</v>
      </c>
      <c r="C5268">
        <f>IF(OR(B5268=0,'Input and Summary Results'!D4850=0,'Input and Summary Results'!D4850=""),FALSE,'Input and Summary Results'!$D4850)</f>
        <v>0.57410218999999996</v>
      </c>
      <c r="D5268">
        <f>IF(OR(B5268=0,'Input and Summary Results'!E4850=0),FALSE,'Input and Summary Results'!$E4850)</f>
        <v>5.2174690000000003E-2</v>
      </c>
      <c r="E5268">
        <f t="shared" si="275"/>
        <v>-0.24101079644695783</v>
      </c>
      <c r="F5268">
        <f t="shared" si="276"/>
        <v>3.9442133916959977E-2</v>
      </c>
      <c r="G5268">
        <f>IF('Input and Summary Results'!$J$4="yes",IF(C5268=FALSE,FALSE,IF('Data Transformation'!E5268&lt;$R$10,E5268,$R$10)),IF(C5268=FALSE,FALSE,IF(C5268&lt;$R$10,C5268,$R$10)))</f>
        <v>0.57410218999999996</v>
      </c>
      <c r="H5268">
        <f>IF('Input and Summary Results'!$J$4="yes",'Data Transformation'!F5268,'Data Transformation'!D5268)</f>
        <v>5.2174690000000003E-2</v>
      </c>
      <c r="I5268">
        <f t="shared" si="277"/>
        <v>307</v>
      </c>
    </row>
    <row r="5269" spans="2:9" x14ac:dyDescent="0.25">
      <c r="B5269">
        <f>IF('Input and Summary Results'!D4851=0,FALSE,'Input and Summary Results'!$B4851)</f>
        <v>307</v>
      </c>
      <c r="C5269">
        <f>IF(OR(B5269=0,'Input and Summary Results'!D4851=0,'Input and Summary Results'!D4851=""),FALSE,'Input and Summary Results'!$D4851)</f>
        <v>0.61552158000000001</v>
      </c>
      <c r="D5269">
        <f>IF(OR(B5269=0,'Input and Summary Results'!E4851=0),FALSE,'Input and Summary Results'!$E4851)</f>
        <v>5.1198960000000002E-2</v>
      </c>
      <c r="E5269">
        <f t="shared" si="275"/>
        <v>-0.21075671623286554</v>
      </c>
      <c r="F5269">
        <f t="shared" si="276"/>
        <v>3.6100031846162083E-2</v>
      </c>
      <c r="G5269">
        <f>IF('Input and Summary Results'!$J$4="yes",IF(C5269=FALSE,FALSE,IF('Data Transformation'!E5269&lt;$R$10,E5269,$R$10)),IF(C5269=FALSE,FALSE,IF(C5269&lt;$R$10,C5269,$R$10)))</f>
        <v>0.61552158000000001</v>
      </c>
      <c r="H5269">
        <f>IF('Input and Summary Results'!$J$4="yes",'Data Transformation'!F5269,'Data Transformation'!D5269)</f>
        <v>5.1198960000000002E-2</v>
      </c>
      <c r="I5269">
        <f t="shared" si="277"/>
        <v>307</v>
      </c>
    </row>
    <row r="5270" spans="2:9" x14ac:dyDescent="0.25">
      <c r="B5270">
        <f>IF('Input and Summary Results'!D4852=0,FALSE,'Input and Summary Results'!$B4852)</f>
        <v>307</v>
      </c>
      <c r="C5270">
        <f>IF(OR(B5270=0,'Input and Summary Results'!D4852=0,'Input and Summary Results'!D4852=""),FALSE,'Input and Summary Results'!$D4852)</f>
        <v>0.75061803999999999</v>
      </c>
      <c r="D5270">
        <f>IF(OR(B5270=0,'Input and Summary Results'!E4852=0),FALSE,'Input and Summary Results'!$E4852)</f>
        <v>3.5946069999999997E-2</v>
      </c>
      <c r="E5270">
        <f t="shared" si="275"/>
        <v>-0.12458100216873262</v>
      </c>
      <c r="F5270">
        <f t="shared" si="276"/>
        <v>2.0783665657702552E-2</v>
      </c>
      <c r="G5270">
        <f>IF('Input and Summary Results'!$J$4="yes",IF(C5270=FALSE,FALSE,IF('Data Transformation'!E5270&lt;$R$10,E5270,$R$10)),IF(C5270=FALSE,FALSE,IF(C5270&lt;$R$10,C5270,$R$10)))</f>
        <v>0.75061803999999999</v>
      </c>
      <c r="H5270">
        <f>IF('Input and Summary Results'!$J$4="yes",'Data Transformation'!F5270,'Data Transformation'!D5270)</f>
        <v>3.5946069999999997E-2</v>
      </c>
      <c r="I5270">
        <f t="shared" si="277"/>
        <v>307</v>
      </c>
    </row>
    <row r="5271" spans="2:9" x14ac:dyDescent="0.25">
      <c r="B5271">
        <f>IF('Input and Summary Results'!D4853=0,FALSE,'Input and Summary Results'!$B4853)</f>
        <v>307</v>
      </c>
      <c r="C5271">
        <f>IF(OR(B5271=0,'Input and Summary Results'!D4853=0,'Input and Summary Results'!D4853=""),FALSE,'Input and Summary Results'!$D4853)</f>
        <v>0.76346086999999996</v>
      </c>
      <c r="D5271">
        <f>IF(OR(B5271=0,'Input and Summary Results'!E4853=0),FALSE,'Input and Summary Results'!$E4853)</f>
        <v>5.0714719999999998E-2</v>
      </c>
      <c r="E5271">
        <f t="shared" si="275"/>
        <v>-0.11721321712565892</v>
      </c>
      <c r="F5271">
        <f t="shared" si="276"/>
        <v>2.8829491261287563E-2</v>
      </c>
      <c r="G5271">
        <f>IF('Input and Summary Results'!$J$4="yes",IF(C5271=FALSE,FALSE,IF('Data Transformation'!E5271&lt;$R$10,E5271,$R$10)),IF(C5271=FALSE,FALSE,IF(C5271&lt;$R$10,C5271,$R$10)))</f>
        <v>0.76346086999999996</v>
      </c>
      <c r="H5271">
        <f>IF('Input and Summary Results'!$J$4="yes",'Data Transformation'!F5271,'Data Transformation'!D5271)</f>
        <v>5.0714719999999998E-2</v>
      </c>
      <c r="I5271">
        <f t="shared" si="277"/>
        <v>307</v>
      </c>
    </row>
    <row r="5272" spans="2:9" x14ac:dyDescent="0.25">
      <c r="B5272">
        <f>IF('Input and Summary Results'!D4854=0,FALSE,'Input and Summary Results'!$B4854)</f>
        <v>307</v>
      </c>
      <c r="C5272">
        <f>IF(OR(B5272=0,'Input and Summary Results'!D4854=0,'Input and Summary Results'!D4854=""),FALSE,'Input and Summary Results'!$D4854)</f>
        <v>0.86465424000000002</v>
      </c>
      <c r="D5272">
        <f>IF(OR(B5272=0,'Input and Summary Results'!E4854=0),FALSE,'Input and Summary Results'!$E4854)</f>
        <v>4.5895279999999997E-2</v>
      </c>
      <c r="E5272">
        <f t="shared" si="275"/>
        <v>-6.3157524534680709E-2</v>
      </c>
      <c r="F5272">
        <f t="shared" si="276"/>
        <v>2.303643537328863E-2</v>
      </c>
      <c r="G5272">
        <f>IF('Input and Summary Results'!$J$4="yes",IF(C5272=FALSE,FALSE,IF('Data Transformation'!E5272&lt;$R$10,E5272,$R$10)),IF(C5272=FALSE,FALSE,IF(C5272&lt;$R$10,C5272,$R$10)))</f>
        <v>0.86465424000000002</v>
      </c>
      <c r="H5272">
        <f>IF('Input and Summary Results'!$J$4="yes",'Data Transformation'!F5272,'Data Transformation'!D5272)</f>
        <v>4.5895279999999997E-2</v>
      </c>
      <c r="I5272">
        <f t="shared" si="277"/>
        <v>307</v>
      </c>
    </row>
    <row r="5273" spans="2:9" x14ac:dyDescent="0.25">
      <c r="B5273">
        <f>IF('Input and Summary Results'!D4855=0,FALSE,'Input and Summary Results'!$B4855)</f>
        <v>307</v>
      </c>
      <c r="C5273">
        <f>IF(OR(B5273=0,'Input and Summary Results'!D4855=0,'Input and Summary Results'!D4855=""),FALSE,'Input and Summary Results'!$D4855)</f>
        <v>0.89502711000000001</v>
      </c>
      <c r="D5273">
        <f>IF(OR(B5273=0,'Input and Summary Results'!E4855=0),FALSE,'Input and Summary Results'!$E4855)</f>
        <v>4.5174730000000003E-2</v>
      </c>
      <c r="E5273">
        <f t="shared" si="275"/>
        <v>-4.8163809885102549E-2</v>
      </c>
      <c r="F5273">
        <f t="shared" si="276"/>
        <v>2.1905294935703121E-2</v>
      </c>
      <c r="G5273">
        <f>IF('Input and Summary Results'!$J$4="yes",IF(C5273=FALSE,FALSE,IF('Data Transformation'!E5273&lt;$R$10,E5273,$R$10)),IF(C5273=FALSE,FALSE,IF(C5273&lt;$R$10,C5273,$R$10)))</f>
        <v>0.89502711000000001</v>
      </c>
      <c r="H5273">
        <f>IF('Input and Summary Results'!$J$4="yes",'Data Transformation'!F5273,'Data Transformation'!D5273)</f>
        <v>4.5174730000000003E-2</v>
      </c>
      <c r="I5273">
        <f t="shared" si="277"/>
        <v>307</v>
      </c>
    </row>
    <row r="5274" spans="2:9" x14ac:dyDescent="0.25">
      <c r="B5274">
        <f>IF('Input and Summary Results'!D4856=0,FALSE,'Input and Summary Results'!$B4856)</f>
        <v>307</v>
      </c>
      <c r="C5274">
        <f>IF(OR(B5274=0,'Input and Summary Results'!D4856=0,'Input and Summary Results'!D4856=""),FALSE,'Input and Summary Results'!$D4856)</f>
        <v>0.93653679999999995</v>
      </c>
      <c r="D5274">
        <f>IF(OR(B5274=0,'Input and Summary Results'!E4856=0),FALSE,'Input and Summary Results'!$E4856)</f>
        <v>6.3421329999999998E-2</v>
      </c>
      <c r="E5274">
        <f t="shared" si="275"/>
        <v>-2.8475152914549284E-2</v>
      </c>
      <c r="F5274">
        <f t="shared" si="276"/>
        <v>2.9390043423814207E-2</v>
      </c>
      <c r="G5274">
        <f>IF('Input and Summary Results'!$J$4="yes",IF(C5274=FALSE,FALSE,IF('Data Transformation'!E5274&lt;$R$10,E5274,$R$10)),IF(C5274=FALSE,FALSE,IF(C5274&lt;$R$10,C5274,$R$10)))</f>
        <v>0.93653679999999995</v>
      </c>
      <c r="H5274">
        <f>IF('Input and Summary Results'!$J$4="yes",'Data Transformation'!F5274,'Data Transformation'!D5274)</f>
        <v>6.3421329999999998E-2</v>
      </c>
      <c r="I5274">
        <f t="shared" si="277"/>
        <v>307</v>
      </c>
    </row>
    <row r="5275" spans="2:9" x14ac:dyDescent="0.25">
      <c r="B5275">
        <f>IF('Input and Summary Results'!D4857=0,FALSE,'Input and Summary Results'!$B4857)</f>
        <v>307</v>
      </c>
      <c r="C5275">
        <f>IF(OR(B5275=0,'Input and Summary Results'!D4857=0,'Input and Summary Results'!D4857=""),FALSE,'Input and Summary Results'!$D4857)</f>
        <v>0.94396075000000002</v>
      </c>
      <c r="D5275">
        <f>IF(OR(B5275=0,'Input and Summary Results'!E4857=0),FALSE,'Input and Summary Results'!$E4857)</f>
        <v>3.9939240000000001E-2</v>
      </c>
      <c r="E5275">
        <f t="shared" si="275"/>
        <v>-2.5046063342607248E-2</v>
      </c>
      <c r="F5275">
        <f t="shared" si="276"/>
        <v>1.8362659845761593E-2</v>
      </c>
      <c r="G5275">
        <f>IF('Input and Summary Results'!$J$4="yes",IF(C5275=FALSE,FALSE,IF('Data Transformation'!E5275&lt;$R$10,E5275,$R$10)),IF(C5275=FALSE,FALSE,IF(C5275&lt;$R$10,C5275,$R$10)))</f>
        <v>0.94396075000000002</v>
      </c>
      <c r="H5275">
        <f>IF('Input and Summary Results'!$J$4="yes",'Data Transformation'!F5275,'Data Transformation'!D5275)</f>
        <v>3.9939240000000001E-2</v>
      </c>
      <c r="I5275">
        <f t="shared" si="277"/>
        <v>307</v>
      </c>
    </row>
    <row r="5276" spans="2:9" x14ac:dyDescent="0.25">
      <c r="B5276">
        <f>IF('Input and Summary Results'!D4858=0,FALSE,'Input and Summary Results'!$B4858)</f>
        <v>308</v>
      </c>
      <c r="C5276">
        <f>IF(OR(B5276=0,'Input and Summary Results'!D4858=0,'Input and Summary Results'!D4858=""),FALSE,'Input and Summary Results'!$D4858)</f>
        <v>0.75457892999999998</v>
      </c>
      <c r="D5276">
        <f>IF(OR(B5276=0,'Input and Summary Results'!E4858=0),FALSE,'Input and Summary Results'!$E4858)</f>
        <v>5.1560479999999999E-2</v>
      </c>
      <c r="E5276">
        <f t="shared" si="275"/>
        <v>-0.12229532570868847</v>
      </c>
      <c r="F5276">
        <f t="shared" si="276"/>
        <v>2.9655278500818991E-2</v>
      </c>
      <c r="G5276">
        <f>IF('Input and Summary Results'!$J$4="yes",IF(C5276=FALSE,FALSE,IF('Data Transformation'!E5276&lt;$R$10,E5276,$R$10)),IF(C5276=FALSE,FALSE,IF(C5276&lt;$R$10,C5276,$R$10)))</f>
        <v>0.75457892999999998</v>
      </c>
      <c r="H5276">
        <f>IF('Input and Summary Results'!$J$4="yes",'Data Transformation'!F5276,'Data Transformation'!D5276)</f>
        <v>5.1560479999999999E-2</v>
      </c>
      <c r="I5276">
        <f t="shared" si="277"/>
        <v>308</v>
      </c>
    </row>
    <row r="5277" spans="2:9" x14ac:dyDescent="0.25">
      <c r="B5277">
        <f>IF('Input and Summary Results'!D4859=0,FALSE,'Input and Summary Results'!$B4859)</f>
        <v>308</v>
      </c>
      <c r="C5277">
        <f>IF(OR(B5277=0,'Input and Summary Results'!D4859=0,'Input and Summary Results'!D4859=""),FALSE,'Input and Summary Results'!$D4859)</f>
        <v>0.75919824000000002</v>
      </c>
      <c r="D5277">
        <f>IF(OR(B5277=0,'Input and Summary Results'!E4859=0),FALSE,'Input and Summary Results'!$E4859)</f>
        <v>7.2971960000000002E-2</v>
      </c>
      <c r="E5277">
        <f t="shared" si="275"/>
        <v>-0.11964480737630394</v>
      </c>
      <c r="F5277">
        <f t="shared" si="276"/>
        <v>4.171483674672375E-2</v>
      </c>
      <c r="G5277">
        <f>IF('Input and Summary Results'!$J$4="yes",IF(C5277=FALSE,FALSE,IF('Data Transformation'!E5277&lt;$R$10,E5277,$R$10)),IF(C5277=FALSE,FALSE,IF(C5277&lt;$R$10,C5277,$R$10)))</f>
        <v>0.75919824000000002</v>
      </c>
      <c r="H5277">
        <f>IF('Input and Summary Results'!$J$4="yes",'Data Transformation'!F5277,'Data Transformation'!D5277)</f>
        <v>7.2971960000000002E-2</v>
      </c>
      <c r="I5277">
        <f t="shared" si="277"/>
        <v>308</v>
      </c>
    </row>
    <row r="5278" spans="2:9" x14ac:dyDescent="0.25">
      <c r="B5278">
        <f>IF('Input and Summary Results'!D4860=0,FALSE,'Input and Summary Results'!$B4860)</f>
        <v>308</v>
      </c>
      <c r="C5278">
        <f>IF(OR(B5278=0,'Input and Summary Results'!D4860=0,'Input and Summary Results'!D4860=""),FALSE,'Input and Summary Results'!$D4860)</f>
        <v>0.76420710999999997</v>
      </c>
      <c r="D5278">
        <f>IF(OR(B5278=0,'Input and Summary Results'!E4860=0),FALSE,'Input and Summary Results'!$E4860)</f>
        <v>6.630983E-2</v>
      </c>
      <c r="E5278">
        <f t="shared" si="275"/>
        <v>-0.11678892605692423</v>
      </c>
      <c r="F5278">
        <f t="shared" si="276"/>
        <v>3.7657940947448135E-2</v>
      </c>
      <c r="G5278">
        <f>IF('Input and Summary Results'!$J$4="yes",IF(C5278=FALSE,FALSE,IF('Data Transformation'!E5278&lt;$R$10,E5278,$R$10)),IF(C5278=FALSE,FALSE,IF(C5278&lt;$R$10,C5278,$R$10)))</f>
        <v>0.76420710999999997</v>
      </c>
      <c r="H5278">
        <f>IF('Input and Summary Results'!$J$4="yes",'Data Transformation'!F5278,'Data Transformation'!D5278)</f>
        <v>6.630983E-2</v>
      </c>
      <c r="I5278">
        <f t="shared" si="277"/>
        <v>308</v>
      </c>
    </row>
    <row r="5279" spans="2:9" x14ac:dyDescent="0.25">
      <c r="B5279">
        <f>IF('Input and Summary Results'!D4861=0,FALSE,'Input and Summary Results'!$B4861)</f>
        <v>308</v>
      </c>
      <c r="C5279">
        <f>IF(OR(B5279=0,'Input and Summary Results'!D4861=0,'Input and Summary Results'!D4861=""),FALSE,'Input and Summary Results'!$D4861)</f>
        <v>0.81095136000000001</v>
      </c>
      <c r="D5279">
        <f>IF(OR(B5279=0,'Input and Summary Results'!E4861=0),FALSE,'Input and Summary Results'!$E4861)</f>
        <v>5.6036990000000002E-2</v>
      </c>
      <c r="E5279">
        <f t="shared" si="275"/>
        <v>-9.1005193528778783E-2</v>
      </c>
      <c r="F5279">
        <f t="shared" si="276"/>
        <v>2.998953434149244E-2</v>
      </c>
      <c r="G5279">
        <f>IF('Input and Summary Results'!$J$4="yes",IF(C5279=FALSE,FALSE,IF('Data Transformation'!E5279&lt;$R$10,E5279,$R$10)),IF(C5279=FALSE,FALSE,IF(C5279&lt;$R$10,C5279,$R$10)))</f>
        <v>0.81095136000000001</v>
      </c>
      <c r="H5279">
        <f>IF('Input and Summary Results'!$J$4="yes",'Data Transformation'!F5279,'Data Transformation'!D5279)</f>
        <v>5.6036990000000002E-2</v>
      </c>
      <c r="I5279">
        <f t="shared" si="277"/>
        <v>308</v>
      </c>
    </row>
    <row r="5280" spans="2:9" x14ac:dyDescent="0.25">
      <c r="B5280">
        <f>IF('Input and Summary Results'!D4862=0,FALSE,'Input and Summary Results'!$B4862)</f>
        <v>308</v>
      </c>
      <c r="C5280">
        <f>IF(OR(B5280=0,'Input and Summary Results'!D4862=0,'Input and Summary Results'!D4862=""),FALSE,'Input and Summary Results'!$D4862)</f>
        <v>0.90798243999999995</v>
      </c>
      <c r="D5280">
        <f>IF(OR(B5280=0,'Input and Summary Results'!E4862=0),FALSE,'Input and Summary Results'!$E4862)</f>
        <v>4.7426129999999997E-2</v>
      </c>
      <c r="E5280">
        <f t="shared" si="275"/>
        <v>-4.192255047103563E-2</v>
      </c>
      <c r="F5280">
        <f t="shared" si="276"/>
        <v>2.2668874983969953E-2</v>
      </c>
      <c r="G5280">
        <f>IF('Input and Summary Results'!$J$4="yes",IF(C5280=FALSE,FALSE,IF('Data Transformation'!E5280&lt;$R$10,E5280,$R$10)),IF(C5280=FALSE,FALSE,IF(C5280&lt;$R$10,C5280,$R$10)))</f>
        <v>0.90798243999999995</v>
      </c>
      <c r="H5280">
        <f>IF('Input and Summary Results'!$J$4="yes",'Data Transformation'!F5280,'Data Transformation'!D5280)</f>
        <v>4.7426129999999997E-2</v>
      </c>
      <c r="I5280">
        <f t="shared" si="277"/>
        <v>308</v>
      </c>
    </row>
    <row r="5281" spans="2:9" x14ac:dyDescent="0.25">
      <c r="B5281">
        <f>IF('Input and Summary Results'!D4863=0,FALSE,'Input and Summary Results'!$B4863)</f>
        <v>308</v>
      </c>
      <c r="C5281">
        <f>IF(OR(B5281=0,'Input and Summary Results'!D4863=0,'Input and Summary Results'!D4863=""),FALSE,'Input and Summary Results'!$D4863)</f>
        <v>0.92562672000000001</v>
      </c>
      <c r="D5281">
        <f>IF(OR(B5281=0,'Input and Summary Results'!E4863=0),FALSE,'Input and Summary Results'!$E4863)</f>
        <v>9.3387579999999998E-2</v>
      </c>
      <c r="E5281">
        <f t="shared" si="275"/>
        <v>-3.3564117127758995E-2</v>
      </c>
      <c r="F5281">
        <f t="shared" si="276"/>
        <v>4.3786775861440128E-2</v>
      </c>
      <c r="G5281">
        <f>IF('Input and Summary Results'!$J$4="yes",IF(C5281=FALSE,FALSE,IF('Data Transformation'!E5281&lt;$R$10,E5281,$R$10)),IF(C5281=FALSE,FALSE,IF(C5281&lt;$R$10,C5281,$R$10)))</f>
        <v>0.92562672000000001</v>
      </c>
      <c r="H5281">
        <f>IF('Input and Summary Results'!$J$4="yes",'Data Transformation'!F5281,'Data Transformation'!D5281)</f>
        <v>9.3387579999999998E-2</v>
      </c>
      <c r="I5281">
        <f t="shared" si="277"/>
        <v>308</v>
      </c>
    </row>
    <row r="5282" spans="2:9" x14ac:dyDescent="0.25">
      <c r="B5282">
        <f>IF('Input and Summary Results'!D4864=0,FALSE,'Input and Summary Results'!$B4864)</f>
        <v>308</v>
      </c>
      <c r="C5282">
        <f>IF(OR(B5282=0,'Input and Summary Results'!D4864=0,'Input and Summary Results'!D4864=""),FALSE,'Input and Summary Results'!$D4864)</f>
        <v>1.0748893100000001</v>
      </c>
      <c r="D5282">
        <f>IF(OR(B5282=0,'Input and Summary Results'!E4864=0),FALSE,'Input and Summary Results'!$E4864)</f>
        <v>7.4696419999999999E-2</v>
      </c>
      <c r="E5282">
        <f t="shared" si="275"/>
        <v>3.1363743757391524E-2</v>
      </c>
      <c r="F5282">
        <f t="shared" si="276"/>
        <v>3.0159613625704396E-2</v>
      </c>
      <c r="G5282">
        <f>IF('Input and Summary Results'!$J$4="yes",IF(C5282=FALSE,FALSE,IF('Data Transformation'!E5282&lt;$R$10,E5282,$R$10)),IF(C5282=FALSE,FALSE,IF(C5282&lt;$R$10,C5282,$R$10)))</f>
        <v>1.0748893100000001</v>
      </c>
      <c r="H5282">
        <f>IF('Input and Summary Results'!$J$4="yes",'Data Transformation'!F5282,'Data Transformation'!D5282)</f>
        <v>7.4696419999999999E-2</v>
      </c>
      <c r="I5282">
        <f t="shared" si="277"/>
        <v>308</v>
      </c>
    </row>
    <row r="5283" spans="2:9" x14ac:dyDescent="0.25">
      <c r="B5283">
        <f>IF('Input and Summary Results'!D4865=0,FALSE,'Input and Summary Results'!$B4865)</f>
        <v>308</v>
      </c>
      <c r="C5283">
        <f>IF(OR(B5283=0,'Input and Summary Results'!D4865=0,'Input and Summary Results'!D4865=""),FALSE,'Input and Summary Results'!$D4865)</f>
        <v>1.10977441</v>
      </c>
      <c r="D5283">
        <f>IF(OR(B5283=0,'Input and Summary Results'!E4865=0),FALSE,'Input and Summary Results'!$E4865)</f>
        <v>6.0862189999999997E-2</v>
      </c>
      <c r="E5283">
        <f t="shared" si="275"/>
        <v>4.5234706309897191E-2</v>
      </c>
      <c r="F5283">
        <f t="shared" si="276"/>
        <v>2.3801405242350106E-2</v>
      </c>
      <c r="G5283">
        <f>IF('Input and Summary Results'!$J$4="yes",IF(C5283=FALSE,FALSE,IF('Data Transformation'!E5283&lt;$R$10,E5283,$R$10)),IF(C5283=FALSE,FALSE,IF(C5283&lt;$R$10,C5283,$R$10)))</f>
        <v>1.10977441</v>
      </c>
      <c r="H5283">
        <f>IF('Input and Summary Results'!$J$4="yes",'Data Transformation'!F5283,'Data Transformation'!D5283)</f>
        <v>6.0862189999999997E-2</v>
      </c>
      <c r="I5283">
        <f t="shared" si="277"/>
        <v>308</v>
      </c>
    </row>
    <row r="5284" spans="2:9" x14ac:dyDescent="0.25">
      <c r="B5284">
        <f>IF('Input and Summary Results'!D4866=0,FALSE,'Input and Summary Results'!$B4866)</f>
        <v>309</v>
      </c>
      <c r="C5284">
        <f>IF(OR(B5284=0,'Input and Summary Results'!D4866=0,'Input and Summary Results'!D4866=""),FALSE,'Input and Summary Results'!$D4866)</f>
        <v>0.71898329000000005</v>
      </c>
      <c r="D5284">
        <f>IF(OR(B5284=0,'Input and Summary Results'!E4866=0),FALSE,'Input and Summary Results'!$E4866)</f>
        <v>6.9976689999999994E-2</v>
      </c>
      <c r="E5284">
        <f t="shared" si="275"/>
        <v>-0.14328120300393679</v>
      </c>
      <c r="F5284">
        <f t="shared" si="276"/>
        <v>4.2240040738638018E-2</v>
      </c>
      <c r="G5284">
        <f>IF('Input and Summary Results'!$J$4="yes",IF(C5284=FALSE,FALSE,IF('Data Transformation'!E5284&lt;$R$10,E5284,$R$10)),IF(C5284=FALSE,FALSE,IF(C5284&lt;$R$10,C5284,$R$10)))</f>
        <v>0.71898329000000005</v>
      </c>
      <c r="H5284">
        <f>IF('Input and Summary Results'!$J$4="yes",'Data Transformation'!F5284,'Data Transformation'!D5284)</f>
        <v>6.9976689999999994E-2</v>
      </c>
      <c r="I5284">
        <f t="shared" si="277"/>
        <v>309</v>
      </c>
    </row>
    <row r="5285" spans="2:9" x14ac:dyDescent="0.25">
      <c r="B5285">
        <f>IF('Input and Summary Results'!D4867=0,FALSE,'Input and Summary Results'!$B4867)</f>
        <v>309</v>
      </c>
      <c r="C5285">
        <f>IF(OR(B5285=0,'Input and Summary Results'!D4867=0,'Input and Summary Results'!D4867=""),FALSE,'Input and Summary Results'!$D4867)</f>
        <v>0.92372133000000001</v>
      </c>
      <c r="D5285">
        <f>IF(OR(B5285=0,'Input and Summary Results'!E4867=0),FALSE,'Input and Summary Results'!$E4867)</f>
        <v>7.1402969999999996E-2</v>
      </c>
      <c r="E5285">
        <f t="shared" si="275"/>
        <v>-3.4459027802553922E-2</v>
      </c>
      <c r="F5285">
        <f t="shared" si="276"/>
        <v>3.3547876370896401E-2</v>
      </c>
      <c r="G5285">
        <f>IF('Input and Summary Results'!$J$4="yes",IF(C5285=FALSE,FALSE,IF('Data Transformation'!E5285&lt;$R$10,E5285,$R$10)),IF(C5285=FALSE,FALSE,IF(C5285&lt;$R$10,C5285,$R$10)))</f>
        <v>0.92372133000000001</v>
      </c>
      <c r="H5285">
        <f>IF('Input and Summary Results'!$J$4="yes",'Data Transformation'!F5285,'Data Transformation'!D5285)</f>
        <v>7.1402969999999996E-2</v>
      </c>
      <c r="I5285">
        <f t="shared" si="277"/>
        <v>309</v>
      </c>
    </row>
    <row r="5286" spans="2:9" x14ac:dyDescent="0.25">
      <c r="B5286">
        <f>IF('Input and Summary Results'!D4868=0,FALSE,'Input and Summary Results'!$B4868)</f>
        <v>309</v>
      </c>
      <c r="C5286">
        <f>IF(OR(B5286=0,'Input and Summary Results'!D4868=0,'Input and Summary Results'!D4868=""),FALSE,'Input and Summary Results'!$D4868)</f>
        <v>0.94093914999999995</v>
      </c>
      <c r="D5286">
        <f>IF(OR(B5286=0,'Input and Summary Results'!E4868=0),FALSE,'Input and Summary Results'!$E4868)</f>
        <v>6.295924E-2</v>
      </c>
      <c r="E5286">
        <f t="shared" si="275"/>
        <v>-2.643846124193449E-2</v>
      </c>
      <c r="F5286">
        <f t="shared" si="276"/>
        <v>2.9039401920942499E-2</v>
      </c>
      <c r="G5286">
        <f>IF('Input and Summary Results'!$J$4="yes",IF(C5286=FALSE,FALSE,IF('Data Transformation'!E5286&lt;$R$10,E5286,$R$10)),IF(C5286=FALSE,FALSE,IF(C5286&lt;$R$10,C5286,$R$10)))</f>
        <v>0.94093914999999995</v>
      </c>
      <c r="H5286">
        <f>IF('Input and Summary Results'!$J$4="yes",'Data Transformation'!F5286,'Data Transformation'!D5286)</f>
        <v>6.295924E-2</v>
      </c>
      <c r="I5286">
        <f t="shared" si="277"/>
        <v>309</v>
      </c>
    </row>
    <row r="5287" spans="2:9" x14ac:dyDescent="0.25">
      <c r="B5287">
        <f>IF('Input and Summary Results'!D4869=0,FALSE,'Input and Summary Results'!$B4869)</f>
        <v>309</v>
      </c>
      <c r="C5287">
        <f>IF(OR(B5287=0,'Input and Summary Results'!D4869=0,'Input and Summary Results'!D4869=""),FALSE,'Input and Summary Results'!$D4869)</f>
        <v>1.0736621900000001</v>
      </c>
      <c r="D5287">
        <f>IF(OR(B5287=0,'Input and Summary Results'!E4869=0),FALSE,'Input and Summary Results'!$E4869)</f>
        <v>3.9950600000000003E-2</v>
      </c>
      <c r="E5287">
        <f t="shared" si="275"/>
        <v>3.0867659299950903E-2</v>
      </c>
      <c r="F5287">
        <f t="shared" si="276"/>
        <v>1.6148990400788911E-2</v>
      </c>
      <c r="G5287">
        <f>IF('Input and Summary Results'!$J$4="yes",IF(C5287=FALSE,FALSE,IF('Data Transformation'!E5287&lt;$R$10,E5287,$R$10)),IF(C5287=FALSE,FALSE,IF(C5287&lt;$R$10,C5287,$R$10)))</f>
        <v>1.0736621900000001</v>
      </c>
      <c r="H5287">
        <f>IF('Input and Summary Results'!$J$4="yes",'Data Transformation'!F5287,'Data Transformation'!D5287)</f>
        <v>3.9950600000000003E-2</v>
      </c>
      <c r="I5287">
        <f t="shared" si="277"/>
        <v>309</v>
      </c>
    </row>
    <row r="5288" spans="2:9" x14ac:dyDescent="0.25">
      <c r="B5288">
        <f>IF('Input and Summary Results'!D4870=0,FALSE,'Input and Summary Results'!$B4870)</f>
        <v>309</v>
      </c>
      <c r="C5288">
        <f>IF(OR(B5288=0,'Input and Summary Results'!D4870=0,'Input and Summary Results'!D4870=""),FALSE,'Input and Summary Results'!$D4870)</f>
        <v>1.0901422300000001</v>
      </c>
      <c r="D5288">
        <f>IF(OR(B5288=0,'Input and Summary Results'!E4870=0),FALSE,'Input and Summary Results'!$E4870)</f>
        <v>7.4831720000000004E-2</v>
      </c>
      <c r="E5288">
        <f t="shared" si="275"/>
        <v>3.7483163697012177E-2</v>
      </c>
      <c r="F5288">
        <f t="shared" si="276"/>
        <v>2.9791494711657943E-2</v>
      </c>
      <c r="G5288">
        <f>IF('Input and Summary Results'!$J$4="yes",IF(C5288=FALSE,FALSE,IF('Data Transformation'!E5288&lt;$R$10,E5288,$R$10)),IF(C5288=FALSE,FALSE,IF(C5288&lt;$R$10,C5288,$R$10)))</f>
        <v>1.0901422300000001</v>
      </c>
      <c r="H5288">
        <f>IF('Input and Summary Results'!$J$4="yes",'Data Transformation'!F5288,'Data Transformation'!D5288)</f>
        <v>7.4831720000000004E-2</v>
      </c>
      <c r="I5288">
        <f t="shared" si="277"/>
        <v>309</v>
      </c>
    </row>
    <row r="5289" spans="2:9" x14ac:dyDescent="0.25">
      <c r="B5289">
        <f>IF('Input and Summary Results'!D4871=0,FALSE,'Input and Summary Results'!$B4871)</f>
        <v>309</v>
      </c>
      <c r="C5289">
        <f>IF(OR(B5289=0,'Input and Summary Results'!D4871=0,'Input and Summary Results'!D4871=""),FALSE,'Input and Summary Results'!$D4871)</f>
        <v>1.13659288</v>
      </c>
      <c r="D5289">
        <f>IF(OR(B5289=0,'Input and Summary Results'!E4871=0),FALSE,'Input and Summary Results'!$E4871)</f>
        <v>4.3423999999999997E-2</v>
      </c>
      <c r="E5289">
        <f t="shared" si="275"/>
        <v>5.560493115055886E-2</v>
      </c>
      <c r="F5289">
        <f t="shared" si="276"/>
        <v>1.6581149091836646E-2</v>
      </c>
      <c r="G5289">
        <f>IF('Input and Summary Results'!$J$4="yes",IF(C5289=FALSE,FALSE,IF('Data Transformation'!E5289&lt;$R$10,E5289,$R$10)),IF(C5289=FALSE,FALSE,IF(C5289&lt;$R$10,C5289,$R$10)))</f>
        <v>1.13659288</v>
      </c>
      <c r="H5289">
        <f>IF('Input and Summary Results'!$J$4="yes",'Data Transformation'!F5289,'Data Transformation'!D5289)</f>
        <v>4.3423999999999997E-2</v>
      </c>
      <c r="I5289">
        <f t="shared" si="277"/>
        <v>309</v>
      </c>
    </row>
    <row r="5290" spans="2:9" x14ac:dyDescent="0.25">
      <c r="B5290">
        <f>IF('Input and Summary Results'!D4872=0,FALSE,'Input and Summary Results'!$B4872)</f>
        <v>309</v>
      </c>
      <c r="C5290">
        <f>IF(OR(B5290=0,'Input and Summary Results'!D4872=0,'Input and Summary Results'!D4872=""),FALSE,'Input and Summary Results'!$D4872)</f>
        <v>1.1512705400000001</v>
      </c>
      <c r="D5290">
        <f>IF(OR(B5290=0,'Input and Summary Results'!E4872=0),FALSE,'Input and Summary Results'!$E4872)</f>
        <v>5.3545669999999997E-2</v>
      </c>
      <c r="E5290">
        <f t="shared" ref="E5290:E5353" si="278">IF(C5290=FALSE,FALSE,LOG10(C5290))</f>
        <v>6.1177391590644871E-2</v>
      </c>
      <c r="F5290">
        <f t="shared" ref="F5290:F5353" si="279">IF(D5290=FALSE, FALSE,0.434*D5290/C5290)</f>
        <v>2.0185369096650384E-2</v>
      </c>
      <c r="G5290">
        <f>IF('Input and Summary Results'!$J$4="yes",IF(C5290=FALSE,FALSE,IF('Data Transformation'!E5290&lt;$R$10,E5290,$R$10)),IF(C5290=FALSE,FALSE,IF(C5290&lt;$R$10,C5290,$R$10)))</f>
        <v>1.1512705400000001</v>
      </c>
      <c r="H5290">
        <f>IF('Input and Summary Results'!$J$4="yes",'Data Transformation'!F5290,'Data Transformation'!D5290)</f>
        <v>5.3545669999999997E-2</v>
      </c>
      <c r="I5290">
        <f t="shared" si="277"/>
        <v>309</v>
      </c>
    </row>
    <row r="5291" spans="2:9" x14ac:dyDescent="0.25">
      <c r="B5291">
        <f>IF('Input and Summary Results'!D4873=0,FALSE,'Input and Summary Results'!$B4873)</f>
        <v>309</v>
      </c>
      <c r="C5291">
        <f>IF(OR(B5291=0,'Input and Summary Results'!D4873=0,'Input and Summary Results'!D4873=""),FALSE,'Input and Summary Results'!$D4873)</f>
        <v>1.2159389300000001</v>
      </c>
      <c r="D5291">
        <f>IF(OR(B5291=0,'Input and Summary Results'!E4873=0),FALSE,'Input and Summary Results'!$E4873)</f>
        <v>8.457344E-2</v>
      </c>
      <c r="E5291">
        <f t="shared" si="278"/>
        <v>8.4911763234384138E-2</v>
      </c>
      <c r="F5291">
        <f t="shared" si="279"/>
        <v>3.018644444585716E-2</v>
      </c>
      <c r="G5291">
        <f>IF('Input and Summary Results'!$J$4="yes",IF(C5291=FALSE,FALSE,IF('Data Transformation'!E5291&lt;$R$10,E5291,$R$10)),IF(C5291=FALSE,FALSE,IF(C5291&lt;$R$10,C5291,$R$10)))</f>
        <v>1.2159389300000001</v>
      </c>
      <c r="H5291">
        <f>IF('Input and Summary Results'!$J$4="yes",'Data Transformation'!F5291,'Data Transformation'!D5291)</f>
        <v>8.457344E-2</v>
      </c>
      <c r="I5291">
        <f t="shared" si="277"/>
        <v>309</v>
      </c>
    </row>
    <row r="5292" spans="2:9" x14ac:dyDescent="0.25">
      <c r="B5292">
        <f>IF('Input and Summary Results'!D4874=0,FALSE,'Input and Summary Results'!$B4874)</f>
        <v>309</v>
      </c>
      <c r="C5292">
        <f>IF(OR(B5292=0,'Input and Summary Results'!D4874=0,'Input and Summary Results'!D4874=""),FALSE,'Input and Summary Results'!$D4874)</f>
        <v>1.2196984399999999</v>
      </c>
      <c r="D5292">
        <f>IF(OR(B5292=0,'Input and Summary Results'!E4874=0),FALSE,'Input and Summary Results'!$E4874)</f>
        <v>5.5822490000000002E-2</v>
      </c>
      <c r="E5292">
        <f t="shared" si="278"/>
        <v>8.6252468352846057E-2</v>
      </c>
      <c r="F5292">
        <f t="shared" si="279"/>
        <v>1.9863074236612127E-2</v>
      </c>
      <c r="G5292">
        <f>IF('Input and Summary Results'!$J$4="yes",IF(C5292=FALSE,FALSE,IF('Data Transformation'!E5292&lt;$R$10,E5292,$R$10)),IF(C5292=FALSE,FALSE,IF(C5292&lt;$R$10,C5292,$R$10)))</f>
        <v>1.2196984399999999</v>
      </c>
      <c r="H5292">
        <f>IF('Input and Summary Results'!$J$4="yes",'Data Transformation'!F5292,'Data Transformation'!D5292)</f>
        <v>5.5822490000000002E-2</v>
      </c>
      <c r="I5292">
        <f t="shared" si="277"/>
        <v>309</v>
      </c>
    </row>
    <row r="5293" spans="2:9" x14ac:dyDescent="0.25">
      <c r="B5293">
        <f>IF('Input and Summary Results'!D4875=0,FALSE,'Input and Summary Results'!$B4875)</f>
        <v>310</v>
      </c>
      <c r="C5293">
        <f>IF(OR(B5293=0,'Input and Summary Results'!D4875=0,'Input and Summary Results'!D4875=""),FALSE,'Input and Summary Results'!$D4875)</f>
        <v>0.60371562999999995</v>
      </c>
      <c r="D5293">
        <f>IF(OR(B5293=0,'Input and Summary Results'!E4875=0),FALSE,'Input and Summary Results'!$E4875)</f>
        <v>5.166668E-2</v>
      </c>
      <c r="E5293">
        <f t="shared" si="278"/>
        <v>-0.21916758025903074</v>
      </c>
      <c r="F5293">
        <f t="shared" si="279"/>
        <v>3.7142220618008516E-2</v>
      </c>
      <c r="G5293">
        <f>IF('Input and Summary Results'!$J$4="yes",IF(C5293=FALSE,FALSE,IF('Data Transformation'!E5293&lt;$R$10,E5293,$R$10)),IF(C5293=FALSE,FALSE,IF(C5293&lt;$R$10,C5293,$R$10)))</f>
        <v>0.60371562999999995</v>
      </c>
      <c r="H5293">
        <f>IF('Input and Summary Results'!$J$4="yes",'Data Transformation'!F5293,'Data Transformation'!D5293)</f>
        <v>5.166668E-2</v>
      </c>
      <c r="I5293">
        <f t="shared" si="277"/>
        <v>310</v>
      </c>
    </row>
    <row r="5294" spans="2:9" x14ac:dyDescent="0.25">
      <c r="B5294">
        <f>IF('Input and Summary Results'!D4876=0,FALSE,'Input and Summary Results'!$B4876)</f>
        <v>310</v>
      </c>
      <c r="C5294">
        <f>IF(OR(B5294=0,'Input and Summary Results'!D4876=0,'Input and Summary Results'!D4876=""),FALSE,'Input and Summary Results'!$D4876)</f>
        <v>0.63759277999999997</v>
      </c>
      <c r="D5294">
        <f>IF(OR(B5294=0,'Input and Summary Results'!E4876=0),FALSE,'Input and Summary Results'!$E4876)</f>
        <v>7.0535700000000007E-2</v>
      </c>
      <c r="E5294">
        <f t="shared" si="278"/>
        <v>-0.19545660946626156</v>
      </c>
      <c r="F5294">
        <f t="shared" si="279"/>
        <v>4.8012610494115072E-2</v>
      </c>
      <c r="G5294">
        <f>IF('Input and Summary Results'!$J$4="yes",IF(C5294=FALSE,FALSE,IF('Data Transformation'!E5294&lt;$R$10,E5294,$R$10)),IF(C5294=FALSE,FALSE,IF(C5294&lt;$R$10,C5294,$R$10)))</f>
        <v>0.63759277999999997</v>
      </c>
      <c r="H5294">
        <f>IF('Input and Summary Results'!$J$4="yes",'Data Transformation'!F5294,'Data Transformation'!D5294)</f>
        <v>7.0535700000000007E-2</v>
      </c>
      <c r="I5294">
        <f t="shared" si="277"/>
        <v>310</v>
      </c>
    </row>
    <row r="5295" spans="2:9" x14ac:dyDescent="0.25">
      <c r="B5295">
        <f>IF('Input and Summary Results'!D4877=0,FALSE,'Input and Summary Results'!$B4877)</f>
        <v>310</v>
      </c>
      <c r="C5295">
        <f>IF(OR(B5295=0,'Input and Summary Results'!D4877=0,'Input and Summary Results'!D4877=""),FALSE,'Input and Summary Results'!$D4877)</f>
        <v>0.79163127</v>
      </c>
      <c r="D5295">
        <f>IF(OR(B5295=0,'Input and Summary Results'!E4877=0),FALSE,'Input and Summary Results'!$E4877)</f>
        <v>5.6335490000000002E-2</v>
      </c>
      <c r="E5295">
        <f t="shared" si="278"/>
        <v>-0.10147705918490857</v>
      </c>
      <c r="F5295">
        <f t="shared" si="279"/>
        <v>3.088508954427735E-2</v>
      </c>
      <c r="G5295">
        <f>IF('Input and Summary Results'!$J$4="yes",IF(C5295=FALSE,FALSE,IF('Data Transformation'!E5295&lt;$R$10,E5295,$R$10)),IF(C5295=FALSE,FALSE,IF(C5295&lt;$R$10,C5295,$R$10)))</f>
        <v>0.79163127</v>
      </c>
      <c r="H5295">
        <f>IF('Input and Summary Results'!$J$4="yes",'Data Transformation'!F5295,'Data Transformation'!D5295)</f>
        <v>5.6335490000000002E-2</v>
      </c>
      <c r="I5295">
        <f t="shared" si="277"/>
        <v>310</v>
      </c>
    </row>
    <row r="5296" spans="2:9" x14ac:dyDescent="0.25">
      <c r="B5296">
        <f>IF('Input and Summary Results'!D4878=0,FALSE,'Input and Summary Results'!$B4878)</f>
        <v>310</v>
      </c>
      <c r="C5296">
        <f>IF(OR(B5296=0,'Input and Summary Results'!D4878=0,'Input and Summary Results'!D4878=""),FALSE,'Input and Summary Results'!$D4878)</f>
        <v>0.81206471999999996</v>
      </c>
      <c r="D5296">
        <f>IF(OR(B5296=0,'Input and Summary Results'!E4878=0),FALSE,'Input and Summary Results'!$E4878)</f>
        <v>7.5886380000000003E-2</v>
      </c>
      <c r="E5296">
        <f t="shared" si="278"/>
        <v>-9.0409356942592486E-2</v>
      </c>
      <c r="F5296">
        <f t="shared" si="279"/>
        <v>4.0556729173014686E-2</v>
      </c>
      <c r="G5296">
        <f>IF('Input and Summary Results'!$J$4="yes",IF(C5296=FALSE,FALSE,IF('Data Transformation'!E5296&lt;$R$10,E5296,$R$10)),IF(C5296=FALSE,FALSE,IF(C5296&lt;$R$10,C5296,$R$10)))</f>
        <v>0.81206471999999996</v>
      </c>
      <c r="H5296">
        <f>IF('Input and Summary Results'!$J$4="yes",'Data Transformation'!F5296,'Data Transformation'!D5296)</f>
        <v>7.5886380000000003E-2</v>
      </c>
      <c r="I5296">
        <f t="shared" si="277"/>
        <v>310</v>
      </c>
    </row>
    <row r="5297" spans="2:9" x14ac:dyDescent="0.25">
      <c r="B5297">
        <f>IF('Input and Summary Results'!D4879=0,FALSE,'Input and Summary Results'!$B4879)</f>
        <v>311</v>
      </c>
      <c r="C5297">
        <f>IF(OR(B5297=0,'Input and Summary Results'!D4879=0,'Input and Summary Results'!D4879=""),FALSE,'Input and Summary Results'!$D4879)</f>
        <v>0.60635474</v>
      </c>
      <c r="D5297">
        <f>IF(OR(B5297=0,'Input and Summary Results'!E4879=0),FALSE,'Input and Summary Results'!$E4879)</f>
        <v>8.8142559999999995E-2</v>
      </c>
      <c r="E5297">
        <f t="shared" si="278"/>
        <v>-0.21727322311120761</v>
      </c>
      <c r="F5297">
        <f t="shared" si="279"/>
        <v>6.3088269154125853E-2</v>
      </c>
      <c r="G5297">
        <f>IF('Input and Summary Results'!$J$4="yes",IF(C5297=FALSE,FALSE,IF('Data Transformation'!E5297&lt;$R$10,E5297,$R$10)),IF(C5297=FALSE,FALSE,IF(C5297&lt;$R$10,C5297,$R$10)))</f>
        <v>0.60635474</v>
      </c>
      <c r="H5297">
        <f>IF('Input and Summary Results'!$J$4="yes",'Data Transformation'!F5297,'Data Transformation'!D5297)</f>
        <v>8.8142559999999995E-2</v>
      </c>
      <c r="I5297">
        <f t="shared" si="277"/>
        <v>311</v>
      </c>
    </row>
    <row r="5298" spans="2:9" x14ac:dyDescent="0.25">
      <c r="B5298">
        <f>IF('Input and Summary Results'!D4880=0,FALSE,'Input and Summary Results'!$B4880)</f>
        <v>311</v>
      </c>
      <c r="C5298">
        <f>IF(OR(B5298=0,'Input and Summary Results'!D4880=0,'Input and Summary Results'!D4880=""),FALSE,'Input and Summary Results'!$D4880)</f>
        <v>0.61100100000000002</v>
      </c>
      <c r="D5298">
        <f>IF(OR(B5298=0,'Input and Summary Results'!E4880=0),FALSE,'Input and Summary Results'!$E4880)</f>
        <v>5.9651929999999999E-2</v>
      </c>
      <c r="E5298">
        <f t="shared" si="278"/>
        <v>-0.21395807896509467</v>
      </c>
      <c r="F5298">
        <f t="shared" si="279"/>
        <v>4.2371350652453926E-2</v>
      </c>
      <c r="G5298">
        <f>IF('Input and Summary Results'!$J$4="yes",IF(C5298=FALSE,FALSE,IF('Data Transformation'!E5298&lt;$R$10,E5298,$R$10)),IF(C5298=FALSE,FALSE,IF(C5298&lt;$R$10,C5298,$R$10)))</f>
        <v>0.61100100000000002</v>
      </c>
      <c r="H5298">
        <f>IF('Input and Summary Results'!$J$4="yes",'Data Transformation'!F5298,'Data Transformation'!D5298)</f>
        <v>5.9651929999999999E-2</v>
      </c>
      <c r="I5298">
        <f t="shared" si="277"/>
        <v>311</v>
      </c>
    </row>
    <row r="5299" spans="2:9" x14ac:dyDescent="0.25">
      <c r="B5299">
        <f>IF('Input and Summary Results'!D4881=0,FALSE,'Input and Summary Results'!$B4881)</f>
        <v>311</v>
      </c>
      <c r="C5299">
        <f>IF(OR(B5299=0,'Input and Summary Results'!D4881=0,'Input and Summary Results'!D4881=""),FALSE,'Input and Summary Results'!$D4881)</f>
        <v>0.69941281</v>
      </c>
      <c r="D5299">
        <f>IF(OR(B5299=0,'Input and Summary Results'!E4881=0),FALSE,'Input and Summary Results'!$E4881)</f>
        <v>3.5907500000000002E-2</v>
      </c>
      <c r="E5299">
        <f t="shared" si="278"/>
        <v>-0.15526641769253638</v>
      </c>
      <c r="F5299">
        <f t="shared" si="279"/>
        <v>2.2281340543362369E-2</v>
      </c>
      <c r="G5299">
        <f>IF('Input and Summary Results'!$J$4="yes",IF(C5299=FALSE,FALSE,IF('Data Transformation'!E5299&lt;$R$10,E5299,$R$10)),IF(C5299=FALSE,FALSE,IF(C5299&lt;$R$10,C5299,$R$10)))</f>
        <v>0.69941281</v>
      </c>
      <c r="H5299">
        <f>IF('Input and Summary Results'!$J$4="yes",'Data Transformation'!F5299,'Data Transformation'!D5299)</f>
        <v>3.5907500000000002E-2</v>
      </c>
      <c r="I5299">
        <f t="shared" si="277"/>
        <v>311</v>
      </c>
    </row>
    <row r="5300" spans="2:9" x14ac:dyDescent="0.25">
      <c r="B5300">
        <f>IF('Input and Summary Results'!D4882=0,FALSE,'Input and Summary Results'!$B4882)</f>
        <v>311</v>
      </c>
      <c r="C5300">
        <f>IF(OR(B5300=0,'Input and Summary Results'!D4882=0,'Input and Summary Results'!D4882=""),FALSE,'Input and Summary Results'!$D4882)</f>
        <v>0.70835015000000001</v>
      </c>
      <c r="D5300">
        <f>IF(OR(B5300=0,'Input and Summary Results'!E4882=0),FALSE,'Input and Summary Results'!$E4882)</f>
        <v>9.4579170000000004E-2</v>
      </c>
      <c r="E5300">
        <f t="shared" si="278"/>
        <v>-0.14975200979378869</v>
      </c>
      <c r="F5300">
        <f t="shared" si="279"/>
        <v>5.7947838057209419E-2</v>
      </c>
      <c r="G5300">
        <f>IF('Input and Summary Results'!$J$4="yes",IF(C5300=FALSE,FALSE,IF('Data Transformation'!E5300&lt;$R$10,E5300,$R$10)),IF(C5300=FALSE,FALSE,IF(C5300&lt;$R$10,C5300,$R$10)))</f>
        <v>0.70835015000000001</v>
      </c>
      <c r="H5300">
        <f>IF('Input and Summary Results'!$J$4="yes",'Data Transformation'!F5300,'Data Transformation'!D5300)</f>
        <v>9.4579170000000004E-2</v>
      </c>
      <c r="I5300">
        <f t="shared" si="277"/>
        <v>311</v>
      </c>
    </row>
    <row r="5301" spans="2:9" x14ac:dyDescent="0.25">
      <c r="B5301">
        <f>IF('Input and Summary Results'!D4883=0,FALSE,'Input and Summary Results'!$B4883)</f>
        <v>311</v>
      </c>
      <c r="C5301">
        <f>IF(OR(B5301=0,'Input and Summary Results'!D4883=0,'Input and Summary Results'!D4883=""),FALSE,'Input and Summary Results'!$D4883)</f>
        <v>0.75867149</v>
      </c>
      <c r="D5301">
        <f>IF(OR(B5301=0,'Input and Summary Results'!E4883=0),FALSE,'Input and Summary Results'!$E4883)</f>
        <v>7.3480820000000002E-2</v>
      </c>
      <c r="E5301">
        <f t="shared" si="278"/>
        <v>-0.11994623591526826</v>
      </c>
      <c r="F5301">
        <f t="shared" si="279"/>
        <v>4.2034894286063135E-2</v>
      </c>
      <c r="G5301">
        <f>IF('Input and Summary Results'!$J$4="yes",IF(C5301=FALSE,FALSE,IF('Data Transformation'!E5301&lt;$R$10,E5301,$R$10)),IF(C5301=FALSE,FALSE,IF(C5301&lt;$R$10,C5301,$R$10)))</f>
        <v>0.75867149</v>
      </c>
      <c r="H5301">
        <f>IF('Input and Summary Results'!$J$4="yes",'Data Transformation'!F5301,'Data Transformation'!D5301)</f>
        <v>7.3480820000000002E-2</v>
      </c>
      <c r="I5301">
        <f t="shared" si="277"/>
        <v>311</v>
      </c>
    </row>
    <row r="5302" spans="2:9" x14ac:dyDescent="0.25">
      <c r="B5302">
        <f>IF('Input and Summary Results'!D4884=0,FALSE,'Input and Summary Results'!$B4884)</f>
        <v>311</v>
      </c>
      <c r="C5302">
        <f>IF(OR(B5302=0,'Input and Summary Results'!D4884=0,'Input and Summary Results'!D4884=""),FALSE,'Input and Summary Results'!$D4884)</f>
        <v>0.76112133000000004</v>
      </c>
      <c r="D5302">
        <f>IF(OR(B5302=0,'Input and Summary Results'!E4884=0),FALSE,'Input and Summary Results'!$E4884)</f>
        <v>5.9212099999999997E-2</v>
      </c>
      <c r="E5302">
        <f t="shared" si="278"/>
        <v>-0.11854610702786768</v>
      </c>
      <c r="F5302">
        <f t="shared" si="279"/>
        <v>3.3763409836379168E-2</v>
      </c>
      <c r="G5302">
        <f>IF('Input and Summary Results'!$J$4="yes",IF(C5302=FALSE,FALSE,IF('Data Transformation'!E5302&lt;$R$10,E5302,$R$10)),IF(C5302=FALSE,FALSE,IF(C5302&lt;$R$10,C5302,$R$10)))</f>
        <v>0.76112133000000004</v>
      </c>
      <c r="H5302">
        <f>IF('Input and Summary Results'!$J$4="yes",'Data Transformation'!F5302,'Data Transformation'!D5302)</f>
        <v>5.9212099999999997E-2</v>
      </c>
      <c r="I5302">
        <f t="shared" si="277"/>
        <v>311</v>
      </c>
    </row>
    <row r="5303" spans="2:9" x14ac:dyDescent="0.25">
      <c r="B5303">
        <f>IF('Input and Summary Results'!D4885=0,FALSE,'Input and Summary Results'!$B4885)</f>
        <v>311</v>
      </c>
      <c r="C5303">
        <f>IF(OR(B5303=0,'Input and Summary Results'!D4885=0,'Input and Summary Results'!D4885=""),FALSE,'Input and Summary Results'!$D4885)</f>
        <v>0.79066524000000005</v>
      </c>
      <c r="D5303">
        <f>IF(OR(B5303=0,'Input and Summary Results'!E4885=0),FALSE,'Input and Summary Results'!$E4885)</f>
        <v>5.417889E-2</v>
      </c>
      <c r="E5303">
        <f t="shared" si="278"/>
        <v>-0.10200735366236977</v>
      </c>
      <c r="F5303">
        <f t="shared" si="279"/>
        <v>2.9739056519039585E-2</v>
      </c>
      <c r="G5303">
        <f>IF('Input and Summary Results'!$J$4="yes",IF(C5303=FALSE,FALSE,IF('Data Transformation'!E5303&lt;$R$10,E5303,$R$10)),IF(C5303=FALSE,FALSE,IF(C5303&lt;$R$10,C5303,$R$10)))</f>
        <v>0.79066524000000005</v>
      </c>
      <c r="H5303">
        <f>IF('Input and Summary Results'!$J$4="yes",'Data Transformation'!F5303,'Data Transformation'!D5303)</f>
        <v>5.417889E-2</v>
      </c>
      <c r="I5303">
        <f t="shared" si="277"/>
        <v>311</v>
      </c>
    </row>
    <row r="5304" spans="2:9" x14ac:dyDescent="0.25">
      <c r="B5304">
        <f>IF('Input and Summary Results'!D4886=0,FALSE,'Input and Summary Results'!$B4886)</f>
        <v>311</v>
      </c>
      <c r="C5304">
        <f>IF(OR(B5304=0,'Input and Summary Results'!D4886=0,'Input and Summary Results'!D4886=""),FALSE,'Input and Summary Results'!$D4886)</f>
        <v>0.82748781999999999</v>
      </c>
      <c r="D5304">
        <f>IF(OR(B5304=0,'Input and Summary Results'!E4886=0),FALSE,'Input and Summary Results'!$E4886)</f>
        <v>5.1010310000000003E-2</v>
      </c>
      <c r="E5304">
        <f t="shared" si="278"/>
        <v>-8.2238389994200939E-2</v>
      </c>
      <c r="F5304">
        <f t="shared" si="279"/>
        <v>2.6753837343491051E-2</v>
      </c>
      <c r="G5304">
        <f>IF('Input and Summary Results'!$J$4="yes",IF(C5304=FALSE,FALSE,IF('Data Transformation'!E5304&lt;$R$10,E5304,$R$10)),IF(C5304=FALSE,FALSE,IF(C5304&lt;$R$10,C5304,$R$10)))</f>
        <v>0.82748781999999999</v>
      </c>
      <c r="H5304">
        <f>IF('Input and Summary Results'!$J$4="yes",'Data Transformation'!F5304,'Data Transformation'!D5304)</f>
        <v>5.1010310000000003E-2</v>
      </c>
      <c r="I5304">
        <f t="shared" si="277"/>
        <v>311</v>
      </c>
    </row>
    <row r="5305" spans="2:9" x14ac:dyDescent="0.25">
      <c r="B5305">
        <f>IF('Input and Summary Results'!D4887=0,FALSE,'Input and Summary Results'!$B4887)</f>
        <v>311</v>
      </c>
      <c r="C5305">
        <f>IF(OR(B5305=0,'Input and Summary Results'!D4887=0,'Input and Summary Results'!D4887=""),FALSE,'Input and Summary Results'!$D4887)</f>
        <v>0.85629124999999995</v>
      </c>
      <c r="D5305">
        <f>IF(OR(B5305=0,'Input and Summary Results'!E4887=0),FALSE,'Input and Summary Results'!$E4887)</f>
        <v>6.8843619999999994E-2</v>
      </c>
      <c r="E5305">
        <f t="shared" si="278"/>
        <v>-6.7378493787551133E-2</v>
      </c>
      <c r="F5305">
        <f t="shared" si="279"/>
        <v>3.489248673275594E-2</v>
      </c>
      <c r="G5305">
        <f>IF('Input and Summary Results'!$J$4="yes",IF(C5305=FALSE,FALSE,IF('Data Transformation'!E5305&lt;$R$10,E5305,$R$10)),IF(C5305=FALSE,FALSE,IF(C5305&lt;$R$10,C5305,$R$10)))</f>
        <v>0.85629124999999995</v>
      </c>
      <c r="H5305">
        <f>IF('Input and Summary Results'!$J$4="yes",'Data Transformation'!F5305,'Data Transformation'!D5305)</f>
        <v>6.8843619999999994E-2</v>
      </c>
      <c r="I5305">
        <f t="shared" si="277"/>
        <v>311</v>
      </c>
    </row>
    <row r="5306" spans="2:9" x14ac:dyDescent="0.25">
      <c r="B5306">
        <f>IF('Input and Summary Results'!D4888=0,FALSE,'Input and Summary Results'!$B4888)</f>
        <v>311</v>
      </c>
      <c r="C5306">
        <f>IF(OR(B5306=0,'Input and Summary Results'!D4888=0,'Input and Summary Results'!D4888=""),FALSE,'Input and Summary Results'!$D4888)</f>
        <v>0.85706782999999997</v>
      </c>
      <c r="D5306">
        <f>IF(OR(B5306=0,'Input and Summary Results'!E4888=0),FALSE,'Input and Summary Results'!$E4888)</f>
        <v>4.6711240000000001E-2</v>
      </c>
      <c r="E5306">
        <f t="shared" si="278"/>
        <v>-6.6984805814272574E-2</v>
      </c>
      <c r="F5306">
        <f t="shared" si="279"/>
        <v>2.3653528286086765E-2</v>
      </c>
      <c r="G5306">
        <f>IF('Input and Summary Results'!$J$4="yes",IF(C5306=FALSE,FALSE,IF('Data Transformation'!E5306&lt;$R$10,E5306,$R$10)),IF(C5306=FALSE,FALSE,IF(C5306&lt;$R$10,C5306,$R$10)))</f>
        <v>0.85706782999999997</v>
      </c>
      <c r="H5306">
        <f>IF('Input and Summary Results'!$J$4="yes",'Data Transformation'!F5306,'Data Transformation'!D5306)</f>
        <v>4.6711240000000001E-2</v>
      </c>
      <c r="I5306">
        <f t="shared" si="277"/>
        <v>311</v>
      </c>
    </row>
    <row r="5307" spans="2:9" x14ac:dyDescent="0.25">
      <c r="B5307">
        <f>IF('Input and Summary Results'!D4889=0,FALSE,'Input and Summary Results'!$B4889)</f>
        <v>311</v>
      </c>
      <c r="C5307">
        <f>IF(OR(B5307=0,'Input and Summary Results'!D4889=0,'Input and Summary Results'!D4889=""),FALSE,'Input and Summary Results'!$D4889)</f>
        <v>0.86917891000000003</v>
      </c>
      <c r="D5307">
        <f>IF(OR(B5307=0,'Input and Summary Results'!E4889=0),FALSE,'Input and Summary Results'!$E4889)</f>
        <v>7.1913500000000005E-2</v>
      </c>
      <c r="E5307">
        <f t="shared" si="278"/>
        <v>-6.0890820066358882E-2</v>
      </c>
      <c r="F5307">
        <f t="shared" si="279"/>
        <v>3.5907980095835505E-2</v>
      </c>
      <c r="G5307">
        <f>IF('Input and Summary Results'!$J$4="yes",IF(C5307=FALSE,FALSE,IF('Data Transformation'!E5307&lt;$R$10,E5307,$R$10)),IF(C5307=FALSE,FALSE,IF(C5307&lt;$R$10,C5307,$R$10)))</f>
        <v>0.86917891000000003</v>
      </c>
      <c r="H5307">
        <f>IF('Input and Summary Results'!$J$4="yes",'Data Transformation'!F5307,'Data Transformation'!D5307)</f>
        <v>7.1913500000000005E-2</v>
      </c>
      <c r="I5307">
        <f t="shared" si="277"/>
        <v>311</v>
      </c>
    </row>
    <row r="5308" spans="2:9" x14ac:dyDescent="0.25">
      <c r="B5308">
        <f>IF('Input and Summary Results'!D4890=0,FALSE,'Input and Summary Results'!$B4890)</f>
        <v>311</v>
      </c>
      <c r="C5308">
        <f>IF(OR(B5308=0,'Input and Summary Results'!D4890=0,'Input and Summary Results'!D4890=""),FALSE,'Input and Summary Results'!$D4890)</f>
        <v>0.89347708999999997</v>
      </c>
      <c r="D5308">
        <f>IF(OR(B5308=0,'Input and Summary Results'!E4890=0),FALSE,'Input and Summary Results'!$E4890)</f>
        <v>3.8173039999999998E-2</v>
      </c>
      <c r="E5308">
        <f t="shared" si="278"/>
        <v>-4.8916578932417826E-2</v>
      </c>
      <c r="F5308">
        <f t="shared" si="279"/>
        <v>1.8542276624015062E-2</v>
      </c>
      <c r="G5308">
        <f>IF('Input and Summary Results'!$J$4="yes",IF(C5308=FALSE,FALSE,IF('Data Transformation'!E5308&lt;$R$10,E5308,$R$10)),IF(C5308=FALSE,FALSE,IF(C5308&lt;$R$10,C5308,$R$10)))</f>
        <v>0.89347708999999997</v>
      </c>
      <c r="H5308">
        <f>IF('Input and Summary Results'!$J$4="yes",'Data Transformation'!F5308,'Data Transformation'!D5308)</f>
        <v>3.8173039999999998E-2</v>
      </c>
      <c r="I5308">
        <f t="shared" si="277"/>
        <v>311</v>
      </c>
    </row>
    <row r="5309" spans="2:9" x14ac:dyDescent="0.25">
      <c r="B5309">
        <f>IF('Input and Summary Results'!D4891=0,FALSE,'Input and Summary Results'!$B4891)</f>
        <v>311</v>
      </c>
      <c r="C5309">
        <f>IF(OR(B5309=0,'Input and Summary Results'!D4891=0,'Input and Summary Results'!D4891=""),FALSE,'Input and Summary Results'!$D4891)</f>
        <v>0.89839758999999997</v>
      </c>
      <c r="D5309">
        <f>IF(OR(B5309=0,'Input and Summary Results'!E4891=0),FALSE,'Input and Summary Results'!$E4891)</f>
        <v>7.5278609999999996E-2</v>
      </c>
      <c r="E5309">
        <f t="shared" si="278"/>
        <v>-4.6531421763412129E-2</v>
      </c>
      <c r="F5309">
        <f t="shared" si="279"/>
        <v>3.6365766230517162E-2</v>
      </c>
      <c r="G5309">
        <f>IF('Input and Summary Results'!$J$4="yes",IF(C5309=FALSE,FALSE,IF('Data Transformation'!E5309&lt;$R$10,E5309,$R$10)),IF(C5309=FALSE,FALSE,IF(C5309&lt;$R$10,C5309,$R$10)))</f>
        <v>0.89839758999999997</v>
      </c>
      <c r="H5309">
        <f>IF('Input and Summary Results'!$J$4="yes",'Data Transformation'!F5309,'Data Transformation'!D5309)</f>
        <v>7.5278609999999996E-2</v>
      </c>
      <c r="I5309">
        <f t="shared" si="277"/>
        <v>311</v>
      </c>
    </row>
    <row r="5310" spans="2:9" x14ac:dyDescent="0.25">
      <c r="B5310">
        <f>IF('Input and Summary Results'!D4892=0,FALSE,'Input and Summary Results'!$B4892)</f>
        <v>311</v>
      </c>
      <c r="C5310">
        <f>IF(OR(B5310=0,'Input and Summary Results'!D4892=0,'Input and Summary Results'!D4892=""),FALSE,'Input and Summary Results'!$D4892)</f>
        <v>0.94191471999999998</v>
      </c>
      <c r="D5310">
        <f>IF(OR(B5310=0,'Input and Summary Results'!E4892=0),FALSE,'Input and Summary Results'!$E4892)</f>
        <v>0.10049756</v>
      </c>
      <c r="E5310">
        <f t="shared" si="278"/>
        <v>-2.5988416007542658E-2</v>
      </c>
      <c r="F5310">
        <f t="shared" si="279"/>
        <v>4.630561569310649E-2</v>
      </c>
      <c r="G5310">
        <f>IF('Input and Summary Results'!$J$4="yes",IF(C5310=FALSE,FALSE,IF('Data Transformation'!E5310&lt;$R$10,E5310,$R$10)),IF(C5310=FALSE,FALSE,IF(C5310&lt;$R$10,C5310,$R$10)))</f>
        <v>0.94191471999999998</v>
      </c>
      <c r="H5310">
        <f>IF('Input and Summary Results'!$J$4="yes",'Data Transformation'!F5310,'Data Transformation'!D5310)</f>
        <v>0.10049756</v>
      </c>
      <c r="I5310">
        <f t="shared" si="277"/>
        <v>311</v>
      </c>
    </row>
    <row r="5311" spans="2:9" x14ac:dyDescent="0.25">
      <c r="B5311">
        <f>IF('Input and Summary Results'!D4893=0,FALSE,'Input and Summary Results'!$B4893)</f>
        <v>311</v>
      </c>
      <c r="C5311">
        <f>IF(OR(B5311=0,'Input and Summary Results'!D4893=0,'Input and Summary Results'!D4893=""),FALSE,'Input and Summary Results'!$D4893)</f>
        <v>0.94341788999999998</v>
      </c>
      <c r="D5311">
        <f>IF(OR(B5311=0,'Input and Summary Results'!E4893=0),FALSE,'Input and Summary Results'!$E4893)</f>
        <v>5.588506E-2</v>
      </c>
      <c r="E5311">
        <f t="shared" si="278"/>
        <v>-2.529589250136835E-2</v>
      </c>
      <c r="F5311">
        <f t="shared" si="279"/>
        <v>2.5708772641570322E-2</v>
      </c>
      <c r="G5311">
        <f>IF('Input and Summary Results'!$J$4="yes",IF(C5311=FALSE,FALSE,IF('Data Transformation'!E5311&lt;$R$10,E5311,$R$10)),IF(C5311=FALSE,FALSE,IF(C5311&lt;$R$10,C5311,$R$10)))</f>
        <v>0.94341788999999998</v>
      </c>
      <c r="H5311">
        <f>IF('Input and Summary Results'!$J$4="yes",'Data Transformation'!F5311,'Data Transformation'!D5311)</f>
        <v>5.588506E-2</v>
      </c>
      <c r="I5311">
        <f t="shared" si="277"/>
        <v>311</v>
      </c>
    </row>
    <row r="5312" spans="2:9" x14ac:dyDescent="0.25">
      <c r="B5312">
        <f>IF('Input and Summary Results'!D4894=0,FALSE,'Input and Summary Results'!$B4894)</f>
        <v>311</v>
      </c>
      <c r="C5312">
        <f>IF(OR(B5312=0,'Input and Summary Results'!D4894=0,'Input and Summary Results'!D4894=""),FALSE,'Input and Summary Results'!$D4894)</f>
        <v>1.0213530900000001</v>
      </c>
      <c r="D5312">
        <f>IF(OR(B5312=0,'Input and Summary Results'!E4894=0),FALSE,'Input and Summary Results'!$E4894)</f>
        <v>5.0919600000000002E-2</v>
      </c>
      <c r="E5312">
        <f t="shared" si="278"/>
        <v>9.1759071498406924E-3</v>
      </c>
      <c r="F5312">
        <f t="shared" si="279"/>
        <v>2.1637087718606698E-2</v>
      </c>
      <c r="G5312">
        <f>IF('Input and Summary Results'!$J$4="yes",IF(C5312=FALSE,FALSE,IF('Data Transformation'!E5312&lt;$R$10,E5312,$R$10)),IF(C5312=FALSE,FALSE,IF(C5312&lt;$R$10,C5312,$R$10)))</f>
        <v>1.0213530900000001</v>
      </c>
      <c r="H5312">
        <f>IF('Input and Summary Results'!$J$4="yes",'Data Transformation'!F5312,'Data Transformation'!D5312)</f>
        <v>5.0919600000000002E-2</v>
      </c>
      <c r="I5312">
        <f t="shared" si="277"/>
        <v>311</v>
      </c>
    </row>
    <row r="5313" spans="2:9" x14ac:dyDescent="0.25">
      <c r="B5313">
        <f>IF('Input and Summary Results'!D4895=0,FALSE,'Input and Summary Results'!$B4895)</f>
        <v>311</v>
      </c>
      <c r="C5313">
        <f>IF(OR(B5313=0,'Input and Summary Results'!D4895=0,'Input and Summary Results'!D4895=""),FALSE,'Input and Summary Results'!$D4895)</f>
        <v>1.0328771299999999</v>
      </c>
      <c r="D5313">
        <f>IF(OR(B5313=0,'Input and Summary Results'!E4895=0),FALSE,'Input and Summary Results'!$E4895)</f>
        <v>5.6516759999999999E-2</v>
      </c>
      <c r="E5313">
        <f t="shared" si="278"/>
        <v>1.4048661367833714E-2</v>
      </c>
      <c r="F5313">
        <f t="shared" si="279"/>
        <v>2.374752342517256E-2</v>
      </c>
      <c r="G5313">
        <f>IF('Input and Summary Results'!$J$4="yes",IF(C5313=FALSE,FALSE,IF('Data Transformation'!E5313&lt;$R$10,E5313,$R$10)),IF(C5313=FALSE,FALSE,IF(C5313&lt;$R$10,C5313,$R$10)))</f>
        <v>1.0328771299999999</v>
      </c>
      <c r="H5313">
        <f>IF('Input and Summary Results'!$J$4="yes",'Data Transformation'!F5313,'Data Transformation'!D5313)</f>
        <v>5.6516759999999999E-2</v>
      </c>
      <c r="I5313">
        <f t="shared" si="277"/>
        <v>311</v>
      </c>
    </row>
    <row r="5314" spans="2:9" x14ac:dyDescent="0.25">
      <c r="B5314">
        <f>IF('Input and Summary Results'!D4896=0,FALSE,'Input and Summary Results'!$B4896)</f>
        <v>311</v>
      </c>
      <c r="C5314">
        <f>IF(OR(B5314=0,'Input and Summary Results'!D4896=0,'Input and Summary Results'!D4896=""),FALSE,'Input and Summary Results'!$D4896)</f>
        <v>1.04600081</v>
      </c>
      <c r="D5314">
        <f>IF(OR(B5314=0,'Input and Summary Results'!E4896=0),FALSE,'Input and Summary Results'!$E4896)</f>
        <v>3.7352969999999999E-2</v>
      </c>
      <c r="E5314">
        <f t="shared" si="278"/>
        <v>1.9532020839471628E-2</v>
      </c>
      <c r="F5314">
        <f t="shared" si="279"/>
        <v>1.5498256621808926E-2</v>
      </c>
      <c r="G5314">
        <f>IF('Input and Summary Results'!$J$4="yes",IF(C5314=FALSE,FALSE,IF('Data Transformation'!E5314&lt;$R$10,E5314,$R$10)),IF(C5314=FALSE,FALSE,IF(C5314&lt;$R$10,C5314,$R$10)))</f>
        <v>1.04600081</v>
      </c>
      <c r="H5314">
        <f>IF('Input and Summary Results'!$J$4="yes",'Data Transformation'!F5314,'Data Transformation'!D5314)</f>
        <v>3.7352969999999999E-2</v>
      </c>
      <c r="I5314">
        <f t="shared" si="277"/>
        <v>311</v>
      </c>
    </row>
    <row r="5315" spans="2:9" x14ac:dyDescent="0.25">
      <c r="B5315">
        <f>IF('Input and Summary Results'!D4897=0,FALSE,'Input and Summary Results'!$B4897)</f>
        <v>311</v>
      </c>
      <c r="C5315">
        <f>IF(OR(B5315=0,'Input and Summary Results'!D4897=0,'Input and Summary Results'!D4897=""),FALSE,'Input and Summary Results'!$D4897)</f>
        <v>1.14011749</v>
      </c>
      <c r="D5315">
        <f>IF(OR(B5315=0,'Input and Summary Results'!E4897=0),FALSE,'Input and Summary Results'!$E4897)</f>
        <v>4.2301150000000003E-2</v>
      </c>
      <c r="E5315">
        <f t="shared" si="278"/>
        <v>5.6949608029009481E-2</v>
      </c>
      <c r="F5315">
        <f t="shared" si="279"/>
        <v>1.6102462475161224E-2</v>
      </c>
      <c r="G5315">
        <f>IF('Input and Summary Results'!$J$4="yes",IF(C5315=FALSE,FALSE,IF('Data Transformation'!E5315&lt;$R$10,E5315,$R$10)),IF(C5315=FALSE,FALSE,IF(C5315&lt;$R$10,C5315,$R$10)))</f>
        <v>1.14011749</v>
      </c>
      <c r="H5315">
        <f>IF('Input and Summary Results'!$J$4="yes",'Data Transformation'!F5315,'Data Transformation'!D5315)</f>
        <v>4.2301150000000003E-2</v>
      </c>
      <c r="I5315">
        <f t="shared" si="277"/>
        <v>311</v>
      </c>
    </row>
    <row r="5316" spans="2:9" x14ac:dyDescent="0.25">
      <c r="B5316">
        <f>IF('Input and Summary Results'!D4898=0,FALSE,'Input and Summary Results'!$B4898)</f>
        <v>312</v>
      </c>
      <c r="C5316">
        <f>IF(OR(B5316=0,'Input and Summary Results'!D4898=0,'Input and Summary Results'!D4898=""),FALSE,'Input and Summary Results'!$D4898)</f>
        <v>0.68802368999999997</v>
      </c>
      <c r="D5316">
        <f>IF(OR(B5316=0,'Input and Summary Results'!E4898=0),FALSE,'Input and Summary Results'!$E4898)</f>
        <v>6.2239040000000002E-2</v>
      </c>
      <c r="E5316">
        <f t="shared" si="278"/>
        <v>-0.1623966078994469</v>
      </c>
      <c r="F5316">
        <f t="shared" si="279"/>
        <v>3.9259903042001359E-2</v>
      </c>
      <c r="G5316">
        <f>IF('Input and Summary Results'!$J$4="yes",IF(C5316=FALSE,FALSE,IF('Data Transformation'!E5316&lt;$R$10,E5316,$R$10)),IF(C5316=FALSE,FALSE,IF(C5316&lt;$R$10,C5316,$R$10)))</f>
        <v>0.68802368999999997</v>
      </c>
      <c r="H5316">
        <f>IF('Input and Summary Results'!$J$4="yes",'Data Transformation'!F5316,'Data Transformation'!D5316)</f>
        <v>6.2239040000000002E-2</v>
      </c>
      <c r="I5316">
        <f t="shared" si="277"/>
        <v>312</v>
      </c>
    </row>
    <row r="5317" spans="2:9" x14ac:dyDescent="0.25">
      <c r="B5317">
        <f>IF('Input and Summary Results'!D4899=0,FALSE,'Input and Summary Results'!$B4899)</f>
        <v>312</v>
      </c>
      <c r="C5317">
        <f>IF(OR(B5317=0,'Input and Summary Results'!D4899=0,'Input and Summary Results'!D4899=""),FALSE,'Input and Summary Results'!$D4899)</f>
        <v>0.84715622000000002</v>
      </c>
      <c r="D5317">
        <f>IF(OR(B5317=0,'Input and Summary Results'!E4899=0),FALSE,'Input and Summary Results'!$E4899)</f>
        <v>4.5220789999999997E-2</v>
      </c>
      <c r="E5317">
        <f t="shared" si="278"/>
        <v>-7.2036496129684061E-2</v>
      </c>
      <c r="F5317">
        <f t="shared" si="279"/>
        <v>2.3166710456307575E-2</v>
      </c>
      <c r="G5317">
        <f>IF('Input and Summary Results'!$J$4="yes",IF(C5317=FALSE,FALSE,IF('Data Transformation'!E5317&lt;$R$10,E5317,$R$10)),IF(C5317=FALSE,FALSE,IF(C5317&lt;$R$10,C5317,$R$10)))</f>
        <v>0.84715622000000002</v>
      </c>
      <c r="H5317">
        <f>IF('Input and Summary Results'!$J$4="yes",'Data Transformation'!F5317,'Data Transformation'!D5317)</f>
        <v>4.5220789999999997E-2</v>
      </c>
      <c r="I5317">
        <f t="shared" ref="I5317:I5380" si="280">IF(G5317=FALSE,"",B5317)</f>
        <v>312</v>
      </c>
    </row>
    <row r="5318" spans="2:9" x14ac:dyDescent="0.25">
      <c r="B5318">
        <f>IF('Input and Summary Results'!D4900=0,FALSE,'Input and Summary Results'!$B4900)</f>
        <v>312</v>
      </c>
      <c r="C5318">
        <f>IF(OR(B5318=0,'Input and Summary Results'!D4900=0,'Input and Summary Results'!D4900=""),FALSE,'Input and Summary Results'!$D4900)</f>
        <v>0.85240994999999997</v>
      </c>
      <c r="D5318">
        <f>IF(OR(B5318=0,'Input and Summary Results'!E4900=0),FALSE,'Input and Summary Results'!$E4900)</f>
        <v>8.6539640000000001E-2</v>
      </c>
      <c r="E5318">
        <f t="shared" si="278"/>
        <v>-6.9351489501155175E-2</v>
      </c>
      <c r="F5318">
        <f t="shared" si="279"/>
        <v>4.406119820633253E-2</v>
      </c>
      <c r="G5318">
        <f>IF('Input and Summary Results'!$J$4="yes",IF(C5318=FALSE,FALSE,IF('Data Transformation'!E5318&lt;$R$10,E5318,$R$10)),IF(C5318=FALSE,FALSE,IF(C5318&lt;$R$10,C5318,$R$10)))</f>
        <v>0.85240994999999997</v>
      </c>
      <c r="H5318">
        <f>IF('Input and Summary Results'!$J$4="yes",'Data Transformation'!F5318,'Data Transformation'!D5318)</f>
        <v>8.6539640000000001E-2</v>
      </c>
      <c r="I5318">
        <f t="shared" si="280"/>
        <v>312</v>
      </c>
    </row>
    <row r="5319" spans="2:9" x14ac:dyDescent="0.25">
      <c r="B5319">
        <f>IF('Input and Summary Results'!D4901=0,FALSE,'Input and Summary Results'!$B4901)</f>
        <v>312</v>
      </c>
      <c r="C5319">
        <f>IF(OR(B5319=0,'Input and Summary Results'!D4901=0,'Input and Summary Results'!D4901=""),FALSE,'Input and Summary Results'!$D4901)</f>
        <v>0.91234274999999998</v>
      </c>
      <c r="D5319">
        <f>IF(OR(B5319=0,'Input and Summary Results'!E4901=0),FALSE,'Input and Summary Results'!$E4901)</f>
        <v>7.1132360000000006E-2</v>
      </c>
      <c r="E5319">
        <f t="shared" si="278"/>
        <v>-3.9841974753529394E-2</v>
      </c>
      <c r="F5319">
        <f t="shared" si="279"/>
        <v>3.3837550898497305E-2</v>
      </c>
      <c r="G5319">
        <f>IF('Input and Summary Results'!$J$4="yes",IF(C5319=FALSE,FALSE,IF('Data Transformation'!E5319&lt;$R$10,E5319,$R$10)),IF(C5319=FALSE,FALSE,IF(C5319&lt;$R$10,C5319,$R$10)))</f>
        <v>0.91234274999999998</v>
      </c>
      <c r="H5319">
        <f>IF('Input and Summary Results'!$J$4="yes",'Data Transformation'!F5319,'Data Transformation'!D5319)</f>
        <v>7.1132360000000006E-2</v>
      </c>
      <c r="I5319">
        <f t="shared" si="280"/>
        <v>312</v>
      </c>
    </row>
    <row r="5320" spans="2:9" x14ac:dyDescent="0.25">
      <c r="B5320">
        <f>IF('Input and Summary Results'!D4902=0,FALSE,'Input and Summary Results'!$B4902)</f>
        <v>312</v>
      </c>
      <c r="C5320">
        <f>IF(OR(B5320=0,'Input and Summary Results'!D4902=0,'Input and Summary Results'!D4902=""),FALSE,'Input and Summary Results'!$D4902)</f>
        <v>0.92806697000000005</v>
      </c>
      <c r="D5320">
        <f>IF(OR(B5320=0,'Input and Summary Results'!E4902=0),FALSE,'Input and Summary Results'!$E4902)</f>
        <v>4.1559520000000003E-2</v>
      </c>
      <c r="E5320">
        <f t="shared" si="278"/>
        <v>-3.2420683638852338E-2</v>
      </c>
      <c r="F5320">
        <f t="shared" si="279"/>
        <v>1.943483850093275E-2</v>
      </c>
      <c r="G5320">
        <f>IF('Input and Summary Results'!$J$4="yes",IF(C5320=FALSE,FALSE,IF('Data Transformation'!E5320&lt;$R$10,E5320,$R$10)),IF(C5320=FALSE,FALSE,IF(C5320&lt;$R$10,C5320,$R$10)))</f>
        <v>0.92806697000000005</v>
      </c>
      <c r="H5320">
        <f>IF('Input and Summary Results'!$J$4="yes",'Data Transformation'!F5320,'Data Transformation'!D5320)</f>
        <v>4.1559520000000003E-2</v>
      </c>
      <c r="I5320">
        <f t="shared" si="280"/>
        <v>312</v>
      </c>
    </row>
    <row r="5321" spans="2:9" x14ac:dyDescent="0.25">
      <c r="B5321">
        <f>IF('Input and Summary Results'!D4903=0,FALSE,'Input and Summary Results'!$B4903)</f>
        <v>312</v>
      </c>
      <c r="C5321">
        <f>IF(OR(B5321=0,'Input and Summary Results'!D4903=0,'Input and Summary Results'!D4903=""),FALSE,'Input and Summary Results'!$D4903)</f>
        <v>0.97433479999999995</v>
      </c>
      <c r="D5321">
        <f>IF(OR(B5321=0,'Input and Summary Results'!E4903=0),FALSE,'Input and Summary Results'!$E4903)</f>
        <v>7.3169410000000004E-2</v>
      </c>
      <c r="E5321">
        <f t="shared" si="278"/>
        <v>-1.1291785618030984E-2</v>
      </c>
      <c r="F5321">
        <f t="shared" si="279"/>
        <v>3.2592004247410648E-2</v>
      </c>
      <c r="G5321">
        <f>IF('Input and Summary Results'!$J$4="yes",IF(C5321=FALSE,FALSE,IF('Data Transformation'!E5321&lt;$R$10,E5321,$R$10)),IF(C5321=FALSE,FALSE,IF(C5321&lt;$R$10,C5321,$R$10)))</f>
        <v>0.97433479999999995</v>
      </c>
      <c r="H5321">
        <f>IF('Input and Summary Results'!$J$4="yes",'Data Transformation'!F5321,'Data Transformation'!D5321)</f>
        <v>7.3169410000000004E-2</v>
      </c>
      <c r="I5321">
        <f t="shared" si="280"/>
        <v>312</v>
      </c>
    </row>
    <row r="5322" spans="2:9" x14ac:dyDescent="0.25">
      <c r="B5322">
        <f>IF('Input and Summary Results'!D4904=0,FALSE,'Input and Summary Results'!$B4904)</f>
        <v>312</v>
      </c>
      <c r="C5322">
        <f>IF(OR(B5322=0,'Input and Summary Results'!D4904=0,'Input and Summary Results'!D4904=""),FALSE,'Input and Summary Results'!$D4904)</f>
        <v>1.0174611499999999</v>
      </c>
      <c r="D5322">
        <f>IF(OR(B5322=0,'Input and Summary Results'!E4904=0),FALSE,'Input and Summary Results'!$E4904)</f>
        <v>3.6888160000000003E-2</v>
      </c>
      <c r="E5322">
        <f t="shared" si="278"/>
        <v>7.5178354277357856E-3</v>
      </c>
      <c r="F5322">
        <f t="shared" si="279"/>
        <v>1.5734715217382012E-2</v>
      </c>
      <c r="G5322">
        <f>IF('Input and Summary Results'!$J$4="yes",IF(C5322=FALSE,FALSE,IF('Data Transformation'!E5322&lt;$R$10,E5322,$R$10)),IF(C5322=FALSE,FALSE,IF(C5322&lt;$R$10,C5322,$R$10)))</f>
        <v>1.0174611499999999</v>
      </c>
      <c r="H5322">
        <f>IF('Input and Summary Results'!$J$4="yes",'Data Transformation'!F5322,'Data Transformation'!D5322)</f>
        <v>3.6888160000000003E-2</v>
      </c>
      <c r="I5322">
        <f t="shared" si="280"/>
        <v>312</v>
      </c>
    </row>
    <row r="5323" spans="2:9" x14ac:dyDescent="0.25">
      <c r="B5323">
        <f>IF('Input and Summary Results'!D4905=0,FALSE,'Input and Summary Results'!$B4905)</f>
        <v>312</v>
      </c>
      <c r="C5323">
        <f>IF(OR(B5323=0,'Input and Summary Results'!D4905=0,'Input and Summary Results'!D4905=""),FALSE,'Input and Summary Results'!$D4905)</f>
        <v>1.0245223699999999</v>
      </c>
      <c r="D5323">
        <f>IF(OR(B5323=0,'Input and Summary Results'!E4905=0),FALSE,'Input and Summary Results'!$E4905)</f>
        <v>6.9704569999999993E-2</v>
      </c>
      <c r="E5323">
        <f t="shared" si="278"/>
        <v>1.052144547171467E-2</v>
      </c>
      <c r="F5323">
        <f t="shared" si="279"/>
        <v>2.9527694334287695E-2</v>
      </c>
      <c r="G5323">
        <f>IF('Input and Summary Results'!$J$4="yes",IF(C5323=FALSE,FALSE,IF('Data Transformation'!E5323&lt;$R$10,E5323,$R$10)),IF(C5323=FALSE,FALSE,IF(C5323&lt;$R$10,C5323,$R$10)))</f>
        <v>1.0245223699999999</v>
      </c>
      <c r="H5323">
        <f>IF('Input and Summary Results'!$J$4="yes",'Data Transformation'!F5323,'Data Transformation'!D5323)</f>
        <v>6.9704569999999993E-2</v>
      </c>
      <c r="I5323">
        <f t="shared" si="280"/>
        <v>312</v>
      </c>
    </row>
    <row r="5324" spans="2:9" x14ac:dyDescent="0.25">
      <c r="B5324">
        <f>IF('Input and Summary Results'!D4906=0,FALSE,'Input and Summary Results'!$B4906)</f>
        <v>312</v>
      </c>
      <c r="C5324">
        <f>IF(OR(B5324=0,'Input and Summary Results'!D4906=0,'Input and Summary Results'!D4906=""),FALSE,'Input and Summary Results'!$D4906)</f>
        <v>1.0438185200000001</v>
      </c>
      <c r="D5324">
        <f>IF(OR(B5324=0,'Input and Summary Results'!E4906=0),FALSE,'Input and Summary Results'!$E4906)</f>
        <v>4.1526380000000002E-2</v>
      </c>
      <c r="E5324">
        <f t="shared" si="278"/>
        <v>1.8624998078410396E-2</v>
      </c>
      <c r="F5324">
        <f t="shared" si="279"/>
        <v>1.7265883460278131E-2</v>
      </c>
      <c r="G5324">
        <f>IF('Input and Summary Results'!$J$4="yes",IF(C5324=FALSE,FALSE,IF('Data Transformation'!E5324&lt;$R$10,E5324,$R$10)),IF(C5324=FALSE,FALSE,IF(C5324&lt;$R$10,C5324,$R$10)))</f>
        <v>1.0438185200000001</v>
      </c>
      <c r="H5324">
        <f>IF('Input and Summary Results'!$J$4="yes",'Data Transformation'!F5324,'Data Transformation'!D5324)</f>
        <v>4.1526380000000002E-2</v>
      </c>
      <c r="I5324">
        <f t="shared" si="280"/>
        <v>312</v>
      </c>
    </row>
    <row r="5325" spans="2:9" x14ac:dyDescent="0.25">
      <c r="B5325">
        <f>IF('Input and Summary Results'!D4907=0,FALSE,'Input and Summary Results'!$B4907)</f>
        <v>312</v>
      </c>
      <c r="C5325">
        <f>IF(OR(B5325=0,'Input and Summary Results'!D4907=0,'Input and Summary Results'!D4907=""),FALSE,'Input and Summary Results'!$D4907)</f>
        <v>1.05259824</v>
      </c>
      <c r="D5325">
        <f>IF(OR(B5325=0,'Input and Summary Results'!E4907=0),FALSE,'Input and Summary Results'!$E4907)</f>
        <v>7.0046789999999998E-2</v>
      </c>
      <c r="E5325">
        <f t="shared" si="278"/>
        <v>2.226263951849302E-2</v>
      </c>
      <c r="F5325">
        <f t="shared" si="279"/>
        <v>2.8881206242564114E-2</v>
      </c>
      <c r="G5325">
        <f>IF('Input and Summary Results'!$J$4="yes",IF(C5325=FALSE,FALSE,IF('Data Transformation'!E5325&lt;$R$10,E5325,$R$10)),IF(C5325=FALSE,FALSE,IF(C5325&lt;$R$10,C5325,$R$10)))</f>
        <v>1.05259824</v>
      </c>
      <c r="H5325">
        <f>IF('Input and Summary Results'!$J$4="yes",'Data Transformation'!F5325,'Data Transformation'!D5325)</f>
        <v>7.0046789999999998E-2</v>
      </c>
      <c r="I5325">
        <f t="shared" si="280"/>
        <v>312</v>
      </c>
    </row>
    <row r="5326" spans="2:9" x14ac:dyDescent="0.25">
      <c r="B5326">
        <f>IF('Input and Summary Results'!D4908=0,FALSE,'Input and Summary Results'!$B4908)</f>
        <v>312</v>
      </c>
      <c r="C5326">
        <f>IF(OR(B5326=0,'Input and Summary Results'!D4908=0,'Input and Summary Results'!D4908=""),FALSE,'Input and Summary Results'!$D4908)</f>
        <v>1.07727382</v>
      </c>
      <c r="D5326">
        <f>IF(OR(B5326=0,'Input and Summary Results'!E4908=0),FALSE,'Input and Summary Results'!$E4908)</f>
        <v>5.5804380000000001E-2</v>
      </c>
      <c r="E5326">
        <f t="shared" si="278"/>
        <v>3.2326105712541103E-2</v>
      </c>
      <c r="F5326">
        <f t="shared" si="279"/>
        <v>2.2481843028544033E-2</v>
      </c>
      <c r="G5326">
        <f>IF('Input and Summary Results'!$J$4="yes",IF(C5326=FALSE,FALSE,IF('Data Transformation'!E5326&lt;$R$10,E5326,$R$10)),IF(C5326=FALSE,FALSE,IF(C5326&lt;$R$10,C5326,$R$10)))</f>
        <v>1.07727382</v>
      </c>
      <c r="H5326">
        <f>IF('Input and Summary Results'!$J$4="yes",'Data Transformation'!F5326,'Data Transformation'!D5326)</f>
        <v>5.5804380000000001E-2</v>
      </c>
      <c r="I5326">
        <f t="shared" si="280"/>
        <v>312</v>
      </c>
    </row>
    <row r="5327" spans="2:9" x14ac:dyDescent="0.25">
      <c r="B5327">
        <f>IF('Input and Summary Results'!D4909=0,FALSE,'Input and Summary Results'!$B4909)</f>
        <v>312</v>
      </c>
      <c r="C5327">
        <f>IF(OR(B5327=0,'Input and Summary Results'!D4909=0,'Input and Summary Results'!D4909=""),FALSE,'Input and Summary Results'!$D4909)</f>
        <v>1.0782152700000001</v>
      </c>
      <c r="D5327">
        <f>IF(OR(B5327=0,'Input and Summary Results'!E4909=0),FALSE,'Input and Summary Results'!$E4909)</f>
        <v>5.3562980000000003E-2</v>
      </c>
      <c r="E5327">
        <f t="shared" si="278"/>
        <v>3.2705478141642298E-2</v>
      </c>
      <c r="F5327">
        <f t="shared" si="279"/>
        <v>2.1560011221135829E-2</v>
      </c>
      <c r="G5327">
        <f>IF('Input and Summary Results'!$J$4="yes",IF(C5327=FALSE,FALSE,IF('Data Transformation'!E5327&lt;$R$10,E5327,$R$10)),IF(C5327=FALSE,FALSE,IF(C5327&lt;$R$10,C5327,$R$10)))</f>
        <v>1.0782152700000001</v>
      </c>
      <c r="H5327">
        <f>IF('Input and Summary Results'!$J$4="yes",'Data Transformation'!F5327,'Data Transformation'!D5327)</f>
        <v>5.3562980000000003E-2</v>
      </c>
      <c r="I5327">
        <f t="shared" si="280"/>
        <v>312</v>
      </c>
    </row>
    <row r="5328" spans="2:9" x14ac:dyDescent="0.25">
      <c r="B5328">
        <f>IF('Input and Summary Results'!D4910=0,FALSE,'Input and Summary Results'!$B4910)</f>
        <v>312</v>
      </c>
      <c r="C5328">
        <f>IF(OR(B5328=0,'Input and Summary Results'!D4910=0,'Input and Summary Results'!D4910=""),FALSE,'Input and Summary Results'!$D4910)</f>
        <v>1.11079594</v>
      </c>
      <c r="D5328">
        <f>IF(OR(B5328=0,'Input and Summary Results'!E4910=0),FALSE,'Input and Summary Results'!$E4910)</f>
        <v>4.013224E-2</v>
      </c>
      <c r="E5328">
        <f t="shared" si="278"/>
        <v>4.5634283718822381E-2</v>
      </c>
      <c r="F5328">
        <f t="shared" si="279"/>
        <v>1.5680100667274675E-2</v>
      </c>
      <c r="G5328">
        <f>IF('Input and Summary Results'!$J$4="yes",IF(C5328=FALSE,FALSE,IF('Data Transformation'!E5328&lt;$R$10,E5328,$R$10)),IF(C5328=FALSE,FALSE,IF(C5328&lt;$R$10,C5328,$R$10)))</f>
        <v>1.11079594</v>
      </c>
      <c r="H5328">
        <f>IF('Input and Summary Results'!$J$4="yes",'Data Transformation'!F5328,'Data Transformation'!D5328)</f>
        <v>4.013224E-2</v>
      </c>
      <c r="I5328">
        <f t="shared" si="280"/>
        <v>312</v>
      </c>
    </row>
    <row r="5329" spans="2:9" x14ac:dyDescent="0.25">
      <c r="B5329">
        <f>IF('Input and Summary Results'!D4911=0,FALSE,'Input and Summary Results'!$B4911)</f>
        <v>312</v>
      </c>
      <c r="C5329">
        <f>IF(OR(B5329=0,'Input and Summary Results'!D4911=0,'Input and Summary Results'!D4911=""),FALSE,'Input and Summary Results'!$D4911)</f>
        <v>1.14708367</v>
      </c>
      <c r="D5329">
        <f>IF(OR(B5329=0,'Input and Summary Results'!E4911=0),FALSE,'Input and Summary Results'!$E4911)</f>
        <v>6.3113730000000007E-2</v>
      </c>
      <c r="E5329">
        <f t="shared" si="278"/>
        <v>5.9595097146268323E-2</v>
      </c>
      <c r="F5329">
        <f t="shared" si="279"/>
        <v>2.3879128904345751E-2</v>
      </c>
      <c r="G5329">
        <f>IF('Input and Summary Results'!$J$4="yes",IF(C5329=FALSE,FALSE,IF('Data Transformation'!E5329&lt;$R$10,E5329,$R$10)),IF(C5329=FALSE,FALSE,IF(C5329&lt;$R$10,C5329,$R$10)))</f>
        <v>1.14708367</v>
      </c>
      <c r="H5329">
        <f>IF('Input and Summary Results'!$J$4="yes",'Data Transformation'!F5329,'Data Transformation'!D5329)</f>
        <v>6.3113730000000007E-2</v>
      </c>
      <c r="I5329">
        <f t="shared" si="280"/>
        <v>312</v>
      </c>
    </row>
    <row r="5330" spans="2:9" x14ac:dyDescent="0.25">
      <c r="B5330">
        <f>IF('Input and Summary Results'!D4912=0,FALSE,'Input and Summary Results'!$B4912)</f>
        <v>312</v>
      </c>
      <c r="C5330">
        <f>IF(OR(B5330=0,'Input and Summary Results'!D4912=0,'Input and Summary Results'!D4912=""),FALSE,'Input and Summary Results'!$D4912)</f>
        <v>1.1601549600000001</v>
      </c>
      <c r="D5330">
        <f>IF(OR(B5330=0,'Input and Summary Results'!E4912=0),FALSE,'Input and Summary Results'!$E4912)</f>
        <v>6.3130900000000004E-2</v>
      </c>
      <c r="E5330">
        <f t="shared" si="278"/>
        <v>6.4516001104724968E-2</v>
      </c>
      <c r="F5330">
        <f t="shared" si="279"/>
        <v>2.3616509470424537E-2</v>
      </c>
      <c r="G5330">
        <f>IF('Input and Summary Results'!$J$4="yes",IF(C5330=FALSE,FALSE,IF('Data Transformation'!E5330&lt;$R$10,E5330,$R$10)),IF(C5330=FALSE,FALSE,IF(C5330&lt;$R$10,C5330,$R$10)))</f>
        <v>1.1601549600000001</v>
      </c>
      <c r="H5330">
        <f>IF('Input and Summary Results'!$J$4="yes",'Data Transformation'!F5330,'Data Transformation'!D5330)</f>
        <v>6.3130900000000004E-2</v>
      </c>
      <c r="I5330">
        <f t="shared" si="280"/>
        <v>312</v>
      </c>
    </row>
    <row r="5331" spans="2:9" x14ac:dyDescent="0.25">
      <c r="B5331">
        <f>IF('Input and Summary Results'!D4913=0,FALSE,'Input and Summary Results'!$B4913)</f>
        <v>312</v>
      </c>
      <c r="C5331">
        <f>IF(OR(B5331=0,'Input and Summary Results'!D4913=0,'Input and Summary Results'!D4913=""),FALSE,'Input and Summary Results'!$D4913)</f>
        <v>1.16272737</v>
      </c>
      <c r="D5331">
        <f>IF(OR(B5331=0,'Input and Summary Results'!E4913=0),FALSE,'Input and Summary Results'!$E4913)</f>
        <v>6.0755980000000001E-2</v>
      </c>
      <c r="E5331">
        <f t="shared" si="278"/>
        <v>6.5477895653116638E-2</v>
      </c>
      <c r="F5331">
        <f t="shared" si="279"/>
        <v>2.2677797048847315E-2</v>
      </c>
      <c r="G5331">
        <f>IF('Input and Summary Results'!$J$4="yes",IF(C5331=FALSE,FALSE,IF('Data Transformation'!E5331&lt;$R$10,E5331,$R$10)),IF(C5331=FALSE,FALSE,IF(C5331&lt;$R$10,C5331,$R$10)))</f>
        <v>1.16272737</v>
      </c>
      <c r="H5331">
        <f>IF('Input and Summary Results'!$J$4="yes",'Data Transformation'!F5331,'Data Transformation'!D5331)</f>
        <v>6.0755980000000001E-2</v>
      </c>
      <c r="I5331">
        <f t="shared" si="280"/>
        <v>312</v>
      </c>
    </row>
    <row r="5332" spans="2:9" x14ac:dyDescent="0.25">
      <c r="B5332">
        <f>IF('Input and Summary Results'!D4914=0,FALSE,'Input and Summary Results'!$B4914)</f>
        <v>312</v>
      </c>
      <c r="C5332">
        <f>IF(OR(B5332=0,'Input and Summary Results'!D4914=0,'Input and Summary Results'!D4914=""),FALSE,'Input and Summary Results'!$D4914)</f>
        <v>1.16578823</v>
      </c>
      <c r="D5332">
        <f>IF(OR(B5332=0,'Input and Summary Results'!E4914=0),FALSE,'Input and Summary Results'!$E4914)</f>
        <v>7.5959789999999999E-2</v>
      </c>
      <c r="E5332">
        <f t="shared" si="278"/>
        <v>6.6619666293208313E-2</v>
      </c>
      <c r="F5332">
        <f t="shared" si="279"/>
        <v>2.8278333930339992E-2</v>
      </c>
      <c r="G5332">
        <f>IF('Input and Summary Results'!$J$4="yes",IF(C5332=FALSE,FALSE,IF('Data Transformation'!E5332&lt;$R$10,E5332,$R$10)),IF(C5332=FALSE,FALSE,IF(C5332&lt;$R$10,C5332,$R$10)))</f>
        <v>1.16578823</v>
      </c>
      <c r="H5332">
        <f>IF('Input and Summary Results'!$J$4="yes",'Data Transformation'!F5332,'Data Transformation'!D5332)</f>
        <v>7.5959789999999999E-2</v>
      </c>
      <c r="I5332">
        <f t="shared" si="280"/>
        <v>312</v>
      </c>
    </row>
    <row r="5333" spans="2:9" x14ac:dyDescent="0.25">
      <c r="B5333">
        <f>IF('Input and Summary Results'!D4915=0,FALSE,'Input and Summary Results'!$B4915)</f>
        <v>312</v>
      </c>
      <c r="C5333">
        <f>IF(OR(B5333=0,'Input and Summary Results'!D4915=0,'Input and Summary Results'!D4915=""),FALSE,'Input and Summary Results'!$D4915)</f>
        <v>1.1860692100000001</v>
      </c>
      <c r="D5333">
        <f>IF(OR(B5333=0,'Input and Summary Results'!E4915=0),FALSE,'Input and Summary Results'!$E4915)</f>
        <v>6.5092720000000007E-2</v>
      </c>
      <c r="E5333">
        <f t="shared" si="278"/>
        <v>7.411003189848922E-2</v>
      </c>
      <c r="F5333">
        <f t="shared" si="279"/>
        <v>2.3818374376314854E-2</v>
      </c>
      <c r="G5333">
        <f>IF('Input and Summary Results'!$J$4="yes",IF(C5333=FALSE,FALSE,IF('Data Transformation'!E5333&lt;$R$10,E5333,$R$10)),IF(C5333=FALSE,FALSE,IF(C5333&lt;$R$10,C5333,$R$10)))</f>
        <v>1.1860692100000001</v>
      </c>
      <c r="H5333">
        <f>IF('Input and Summary Results'!$J$4="yes",'Data Transformation'!F5333,'Data Transformation'!D5333)</f>
        <v>6.5092720000000007E-2</v>
      </c>
      <c r="I5333">
        <f t="shared" si="280"/>
        <v>312</v>
      </c>
    </row>
    <row r="5334" spans="2:9" x14ac:dyDescent="0.25">
      <c r="B5334">
        <f>IF('Input and Summary Results'!D4916=0,FALSE,'Input and Summary Results'!$B4916)</f>
        <v>312</v>
      </c>
      <c r="C5334">
        <f>IF(OR(B5334=0,'Input and Summary Results'!D4916=0,'Input and Summary Results'!D4916=""),FALSE,'Input and Summary Results'!$D4916)</f>
        <v>1.3134058900000001</v>
      </c>
      <c r="D5334">
        <f>IF(OR(B5334=0,'Input and Summary Results'!E4916=0),FALSE,'Input and Summary Results'!$E4916)</f>
        <v>7.1413939999999995E-2</v>
      </c>
      <c r="E5334">
        <f t="shared" si="278"/>
        <v>0.11839895955989171</v>
      </c>
      <c r="F5334">
        <f t="shared" si="279"/>
        <v>2.3597922162508344E-2</v>
      </c>
      <c r="G5334">
        <f>IF('Input and Summary Results'!$J$4="yes",IF(C5334=FALSE,FALSE,IF('Data Transformation'!E5334&lt;$R$10,E5334,$R$10)),IF(C5334=FALSE,FALSE,IF(C5334&lt;$R$10,C5334,$R$10)))</f>
        <v>1.3134058900000001</v>
      </c>
      <c r="H5334">
        <f>IF('Input and Summary Results'!$J$4="yes",'Data Transformation'!F5334,'Data Transformation'!D5334)</f>
        <v>7.1413939999999995E-2</v>
      </c>
      <c r="I5334">
        <f t="shared" si="280"/>
        <v>312</v>
      </c>
    </row>
    <row r="5335" spans="2:9" x14ac:dyDescent="0.25">
      <c r="B5335">
        <f>IF('Input and Summary Results'!D4917=0,FALSE,'Input and Summary Results'!$B4917)</f>
        <v>313</v>
      </c>
      <c r="C5335">
        <f>IF(OR(B5335=0,'Input and Summary Results'!D4917=0,'Input and Summary Results'!D4917=""),FALSE,'Input and Summary Results'!$D4917)</f>
        <v>0.70225607000000001</v>
      </c>
      <c r="D5335">
        <f>IF(OR(B5335=0,'Input and Summary Results'!E4917=0),FALSE,'Input and Summary Results'!$E4917)</f>
        <v>5.8114289999999999E-2</v>
      </c>
      <c r="E5335">
        <f t="shared" si="278"/>
        <v>-0.15350449825509604</v>
      </c>
      <c r="F5335">
        <f t="shared" si="279"/>
        <v>3.5915106949520562E-2</v>
      </c>
      <c r="G5335">
        <f>IF('Input and Summary Results'!$J$4="yes",IF(C5335=FALSE,FALSE,IF('Data Transformation'!E5335&lt;$R$10,E5335,$R$10)),IF(C5335=FALSE,FALSE,IF(C5335&lt;$R$10,C5335,$R$10)))</f>
        <v>0.70225607000000001</v>
      </c>
      <c r="H5335">
        <f>IF('Input and Summary Results'!$J$4="yes",'Data Transformation'!F5335,'Data Transformation'!D5335)</f>
        <v>5.8114289999999999E-2</v>
      </c>
      <c r="I5335">
        <f t="shared" si="280"/>
        <v>313</v>
      </c>
    </row>
    <row r="5336" spans="2:9" x14ac:dyDescent="0.25">
      <c r="B5336">
        <f>IF('Input and Summary Results'!D4918=0,FALSE,'Input and Summary Results'!$B4918)</f>
        <v>313</v>
      </c>
      <c r="C5336">
        <f>IF(OR(B5336=0,'Input and Summary Results'!D4918=0,'Input and Summary Results'!D4918=""),FALSE,'Input and Summary Results'!$D4918)</f>
        <v>0.85562070000000001</v>
      </c>
      <c r="D5336">
        <f>IF(OR(B5336=0,'Input and Summary Results'!E4918=0),FALSE,'Input and Summary Results'!$E4918)</f>
        <v>7.6558660000000001E-2</v>
      </c>
      <c r="E5336">
        <f t="shared" si="278"/>
        <v>-6.7718717103047693E-2</v>
      </c>
      <c r="F5336">
        <f t="shared" si="279"/>
        <v>3.8833163386533309E-2</v>
      </c>
      <c r="G5336">
        <f>IF('Input and Summary Results'!$J$4="yes",IF(C5336=FALSE,FALSE,IF('Data Transformation'!E5336&lt;$R$10,E5336,$R$10)),IF(C5336=FALSE,FALSE,IF(C5336&lt;$R$10,C5336,$R$10)))</f>
        <v>0.85562070000000001</v>
      </c>
      <c r="H5336">
        <f>IF('Input and Summary Results'!$J$4="yes",'Data Transformation'!F5336,'Data Transformation'!D5336)</f>
        <v>7.6558660000000001E-2</v>
      </c>
      <c r="I5336">
        <f t="shared" si="280"/>
        <v>313</v>
      </c>
    </row>
    <row r="5337" spans="2:9" x14ac:dyDescent="0.25">
      <c r="B5337">
        <f>IF('Input and Summary Results'!D4919=0,FALSE,'Input and Summary Results'!$B4919)</f>
        <v>313</v>
      </c>
      <c r="C5337">
        <f>IF(OR(B5337=0,'Input and Summary Results'!D4919=0,'Input and Summary Results'!D4919=""),FALSE,'Input and Summary Results'!$D4919)</f>
        <v>0.94753461000000005</v>
      </c>
      <c r="D5337">
        <f>IF(OR(B5337=0,'Input and Summary Results'!E4919=0),FALSE,'Input and Summary Results'!$E4919)</f>
        <v>0.10075242</v>
      </c>
      <c r="E5337">
        <f t="shared" si="278"/>
        <v>-2.340491786912207E-2</v>
      </c>
      <c r="F5337">
        <f t="shared" si="279"/>
        <v>4.6147707765524251E-2</v>
      </c>
      <c r="G5337">
        <f>IF('Input and Summary Results'!$J$4="yes",IF(C5337=FALSE,FALSE,IF('Data Transformation'!E5337&lt;$R$10,E5337,$R$10)),IF(C5337=FALSE,FALSE,IF(C5337&lt;$R$10,C5337,$R$10)))</f>
        <v>0.94753461000000005</v>
      </c>
      <c r="H5337">
        <f>IF('Input and Summary Results'!$J$4="yes",'Data Transformation'!F5337,'Data Transformation'!D5337)</f>
        <v>0.10075242</v>
      </c>
      <c r="I5337">
        <f t="shared" si="280"/>
        <v>313</v>
      </c>
    </row>
    <row r="5338" spans="2:9" x14ac:dyDescent="0.25">
      <c r="B5338">
        <f>IF('Input and Summary Results'!D4920=0,FALSE,'Input and Summary Results'!$B4920)</f>
        <v>313</v>
      </c>
      <c r="C5338">
        <f>IF(OR(B5338=0,'Input and Summary Results'!D4920=0,'Input and Summary Results'!D4920=""),FALSE,'Input and Summary Results'!$D4920)</f>
        <v>0.99105549999999998</v>
      </c>
      <c r="D5338">
        <f>IF(OR(B5338=0,'Input and Summary Results'!E4920=0),FALSE,'Input and Summary Results'!$E4920)</f>
        <v>4.0647080000000002E-2</v>
      </c>
      <c r="E5338">
        <f t="shared" si="278"/>
        <v>-3.9020239518300702E-3</v>
      </c>
      <c r="F5338">
        <f t="shared" si="279"/>
        <v>1.7800045224510636E-2</v>
      </c>
      <c r="G5338">
        <f>IF('Input and Summary Results'!$J$4="yes",IF(C5338=FALSE,FALSE,IF('Data Transformation'!E5338&lt;$R$10,E5338,$R$10)),IF(C5338=FALSE,FALSE,IF(C5338&lt;$R$10,C5338,$R$10)))</f>
        <v>0.99105549999999998</v>
      </c>
      <c r="H5338">
        <f>IF('Input and Summary Results'!$J$4="yes",'Data Transformation'!F5338,'Data Transformation'!D5338)</f>
        <v>4.0647080000000002E-2</v>
      </c>
      <c r="I5338">
        <f t="shared" si="280"/>
        <v>313</v>
      </c>
    </row>
    <row r="5339" spans="2:9" x14ac:dyDescent="0.25">
      <c r="B5339">
        <f>IF('Input and Summary Results'!D4921=0,FALSE,'Input and Summary Results'!$B4921)</f>
        <v>313</v>
      </c>
      <c r="C5339">
        <f>IF(OR(B5339=0,'Input and Summary Results'!D4921=0,'Input and Summary Results'!D4921=""),FALSE,'Input and Summary Results'!$D4921)</f>
        <v>1.1457628200000001</v>
      </c>
      <c r="D5339">
        <f>IF(OR(B5339=0,'Input and Summary Results'!E4921=0),FALSE,'Input and Summary Results'!$E4921)</f>
        <v>7.1795579999999998E-2</v>
      </c>
      <c r="E5339">
        <f t="shared" si="278"/>
        <v>5.9094725287637678E-2</v>
      </c>
      <c r="F5339">
        <f t="shared" si="279"/>
        <v>2.7195228520331981E-2</v>
      </c>
      <c r="G5339">
        <f>IF('Input and Summary Results'!$J$4="yes",IF(C5339=FALSE,FALSE,IF('Data Transformation'!E5339&lt;$R$10,E5339,$R$10)),IF(C5339=FALSE,FALSE,IF(C5339&lt;$R$10,C5339,$R$10)))</f>
        <v>1.1457628200000001</v>
      </c>
      <c r="H5339">
        <f>IF('Input and Summary Results'!$J$4="yes",'Data Transformation'!F5339,'Data Transformation'!D5339)</f>
        <v>7.1795579999999998E-2</v>
      </c>
      <c r="I5339">
        <f t="shared" si="280"/>
        <v>313</v>
      </c>
    </row>
    <row r="5340" spans="2:9" x14ac:dyDescent="0.25">
      <c r="B5340">
        <f>IF('Input and Summary Results'!D4922=0,FALSE,'Input and Summary Results'!$B4922)</f>
        <v>313</v>
      </c>
      <c r="C5340">
        <f>IF(OR(B5340=0,'Input and Summary Results'!D4922=0,'Input and Summary Results'!D4922=""),FALSE,'Input and Summary Results'!$D4922)</f>
        <v>1.1927792800000001</v>
      </c>
      <c r="D5340">
        <f>IF(OR(B5340=0,'Input and Summary Results'!E4922=0),FALSE,'Input and Summary Results'!$E4922)</f>
        <v>6.3937820000000006E-2</v>
      </c>
      <c r="E5340">
        <f t="shared" si="278"/>
        <v>7.6560086296864199E-2</v>
      </c>
      <c r="F5340">
        <f t="shared" si="279"/>
        <v>2.3264164917418752E-2</v>
      </c>
      <c r="G5340">
        <f>IF('Input and Summary Results'!$J$4="yes",IF(C5340=FALSE,FALSE,IF('Data Transformation'!E5340&lt;$R$10,E5340,$R$10)),IF(C5340=FALSE,FALSE,IF(C5340&lt;$R$10,C5340,$R$10)))</f>
        <v>1.1927792800000001</v>
      </c>
      <c r="H5340">
        <f>IF('Input and Summary Results'!$J$4="yes",'Data Transformation'!F5340,'Data Transformation'!D5340)</f>
        <v>6.3937820000000006E-2</v>
      </c>
      <c r="I5340">
        <f t="shared" si="280"/>
        <v>313</v>
      </c>
    </row>
    <row r="5341" spans="2:9" x14ac:dyDescent="0.25">
      <c r="B5341">
        <f>IF('Input and Summary Results'!D4923=0,FALSE,'Input and Summary Results'!$B4923)</f>
        <v>313</v>
      </c>
      <c r="C5341">
        <f>IF(OR(B5341=0,'Input and Summary Results'!D4923=0,'Input and Summary Results'!D4923=""),FALSE,'Input and Summary Results'!$D4923)</f>
        <v>1.2049216899999999</v>
      </c>
      <c r="D5341">
        <f>IF(OR(B5341=0,'Input and Summary Results'!E4923=0),FALSE,'Input and Summary Results'!$E4923)</f>
        <v>3.5386969999999997E-2</v>
      </c>
      <c r="E5341">
        <f t="shared" si="278"/>
        <v>8.0958822258583363E-2</v>
      </c>
      <c r="F5341">
        <f t="shared" si="279"/>
        <v>1.2746010888060284E-2</v>
      </c>
      <c r="G5341">
        <f>IF('Input and Summary Results'!$J$4="yes",IF(C5341=FALSE,FALSE,IF('Data Transformation'!E5341&lt;$R$10,E5341,$R$10)),IF(C5341=FALSE,FALSE,IF(C5341&lt;$R$10,C5341,$R$10)))</f>
        <v>1.2049216899999999</v>
      </c>
      <c r="H5341">
        <f>IF('Input and Summary Results'!$J$4="yes",'Data Transformation'!F5341,'Data Transformation'!D5341)</f>
        <v>3.5386969999999997E-2</v>
      </c>
      <c r="I5341">
        <f t="shared" si="280"/>
        <v>313</v>
      </c>
    </row>
    <row r="5342" spans="2:9" x14ac:dyDescent="0.25">
      <c r="B5342">
        <f>IF('Input and Summary Results'!D4924=0,FALSE,'Input and Summary Results'!$B4924)</f>
        <v>313</v>
      </c>
      <c r="C5342">
        <f>IF(OR(B5342=0,'Input and Summary Results'!D4924=0,'Input and Summary Results'!D4924=""),FALSE,'Input and Summary Results'!$D4924)</f>
        <v>1.2067247999999999</v>
      </c>
      <c r="D5342">
        <f>IF(OR(B5342=0,'Input and Summary Results'!E4924=0),FALSE,'Input and Summary Results'!$E4924)</f>
        <v>5.5995169999999997E-2</v>
      </c>
      <c r="E5342">
        <f t="shared" si="278"/>
        <v>8.1608238225996124E-2</v>
      </c>
      <c r="F5342">
        <f t="shared" si="279"/>
        <v>2.0138729045760889E-2</v>
      </c>
      <c r="G5342">
        <f>IF('Input and Summary Results'!$J$4="yes",IF(C5342=FALSE,FALSE,IF('Data Transformation'!E5342&lt;$R$10,E5342,$R$10)),IF(C5342=FALSE,FALSE,IF(C5342&lt;$R$10,C5342,$R$10)))</f>
        <v>1.2067247999999999</v>
      </c>
      <c r="H5342">
        <f>IF('Input and Summary Results'!$J$4="yes",'Data Transformation'!F5342,'Data Transformation'!D5342)</f>
        <v>5.5995169999999997E-2</v>
      </c>
      <c r="I5342">
        <f t="shared" si="280"/>
        <v>313</v>
      </c>
    </row>
    <row r="5343" spans="2:9" x14ac:dyDescent="0.25">
      <c r="B5343">
        <f>IF('Input and Summary Results'!D4925=0,FALSE,'Input and Summary Results'!$B4925)</f>
        <v>313</v>
      </c>
      <c r="C5343">
        <f>IF(OR(B5343=0,'Input and Summary Results'!D4925=0,'Input and Summary Results'!D4925=""),FALSE,'Input and Summary Results'!$D4925)</f>
        <v>1.2289336099999999</v>
      </c>
      <c r="D5343">
        <f>IF(OR(B5343=0,'Input and Summary Results'!E4925=0),FALSE,'Input and Summary Results'!$E4925)</f>
        <v>4.2974180000000001E-2</v>
      </c>
      <c r="E5343">
        <f t="shared" si="278"/>
        <v>8.95284218698153E-2</v>
      </c>
      <c r="F5343">
        <f t="shared" si="279"/>
        <v>1.5176404948351931E-2</v>
      </c>
      <c r="G5343">
        <f>IF('Input and Summary Results'!$J$4="yes",IF(C5343=FALSE,FALSE,IF('Data Transformation'!E5343&lt;$R$10,E5343,$R$10)),IF(C5343=FALSE,FALSE,IF(C5343&lt;$R$10,C5343,$R$10)))</f>
        <v>1.2289336099999999</v>
      </c>
      <c r="H5343">
        <f>IF('Input and Summary Results'!$J$4="yes",'Data Transformation'!F5343,'Data Transformation'!D5343)</f>
        <v>4.2974180000000001E-2</v>
      </c>
      <c r="I5343">
        <f t="shared" si="280"/>
        <v>313</v>
      </c>
    </row>
    <row r="5344" spans="2:9" x14ac:dyDescent="0.25">
      <c r="B5344">
        <f>IF('Input and Summary Results'!D4926=0,FALSE,'Input and Summary Results'!$B4926)</f>
        <v>314</v>
      </c>
      <c r="C5344">
        <f>IF(OR(B5344=0,'Input and Summary Results'!D4926=0,'Input and Summary Results'!D4926=""),FALSE,'Input and Summary Results'!$D4926)</f>
        <v>1.1914687900000001</v>
      </c>
      <c r="D5344">
        <f>IF(OR(B5344=0,'Input and Summary Results'!E4926=0),FALSE,'Input and Summary Results'!$E4926)</f>
        <v>6.3826919999999995E-2</v>
      </c>
      <c r="E5344">
        <f t="shared" si="278"/>
        <v>7.6082670678863096E-2</v>
      </c>
      <c r="F5344">
        <f t="shared" si="279"/>
        <v>2.3249357022604004E-2</v>
      </c>
      <c r="G5344">
        <f>IF('Input and Summary Results'!$J$4="yes",IF(C5344=FALSE,FALSE,IF('Data Transformation'!E5344&lt;$R$10,E5344,$R$10)),IF(C5344=FALSE,FALSE,IF(C5344&lt;$R$10,C5344,$R$10)))</f>
        <v>1.1914687900000001</v>
      </c>
      <c r="H5344">
        <f>IF('Input and Summary Results'!$J$4="yes",'Data Transformation'!F5344,'Data Transformation'!D5344)</f>
        <v>6.3826919999999995E-2</v>
      </c>
      <c r="I5344">
        <f t="shared" si="280"/>
        <v>314</v>
      </c>
    </row>
    <row r="5345" spans="2:9" x14ac:dyDescent="0.25">
      <c r="B5345">
        <f>IF('Input and Summary Results'!D4927=0,FALSE,'Input and Summary Results'!$B4927)</f>
        <v>314</v>
      </c>
      <c r="C5345">
        <f>IF(OR(B5345=0,'Input and Summary Results'!D4927=0,'Input and Summary Results'!D4927=""),FALSE,'Input and Summary Results'!$D4927)</f>
        <v>1.25929497</v>
      </c>
      <c r="D5345">
        <f>IF(OR(B5345=0,'Input and Summary Results'!E4927=0),FALSE,'Input and Summary Results'!$E4927)</f>
        <v>5.6483749999999999E-2</v>
      </c>
      <c r="E5345">
        <f t="shared" si="278"/>
        <v>0.10012746866147838</v>
      </c>
      <c r="F5345">
        <f t="shared" si="279"/>
        <v>1.9466406270168775E-2</v>
      </c>
      <c r="G5345">
        <f>IF('Input and Summary Results'!$J$4="yes",IF(C5345=FALSE,FALSE,IF('Data Transformation'!E5345&lt;$R$10,E5345,$R$10)),IF(C5345=FALSE,FALSE,IF(C5345&lt;$R$10,C5345,$R$10)))</f>
        <v>1.25929497</v>
      </c>
      <c r="H5345">
        <f>IF('Input and Summary Results'!$J$4="yes",'Data Transformation'!F5345,'Data Transformation'!D5345)</f>
        <v>5.6483749999999999E-2</v>
      </c>
      <c r="I5345">
        <f t="shared" si="280"/>
        <v>314</v>
      </c>
    </row>
    <row r="5346" spans="2:9" x14ac:dyDescent="0.25">
      <c r="B5346">
        <f>IF('Input and Summary Results'!D4928=0,FALSE,'Input and Summary Results'!$B4928)</f>
        <v>314</v>
      </c>
      <c r="C5346">
        <f>IF(OR(B5346=0,'Input and Summary Results'!D4928=0,'Input and Summary Results'!D4928=""),FALSE,'Input and Summary Results'!$D4928)</f>
        <v>1.28113254</v>
      </c>
      <c r="D5346">
        <f>IF(OR(B5346=0,'Input and Summary Results'!E4928=0),FALSE,'Input and Summary Results'!$E4928)</f>
        <v>4.5937899999999997E-2</v>
      </c>
      <c r="E5346">
        <f t="shared" si="278"/>
        <v>0.10759406215140933</v>
      </c>
      <c r="F5346">
        <f t="shared" si="279"/>
        <v>1.5562049965571869E-2</v>
      </c>
      <c r="G5346">
        <f>IF('Input and Summary Results'!$J$4="yes",IF(C5346=FALSE,FALSE,IF('Data Transformation'!E5346&lt;$R$10,E5346,$R$10)),IF(C5346=FALSE,FALSE,IF(C5346&lt;$R$10,C5346,$R$10)))</f>
        <v>1.28113254</v>
      </c>
      <c r="H5346">
        <f>IF('Input and Summary Results'!$J$4="yes",'Data Transformation'!F5346,'Data Transformation'!D5346)</f>
        <v>4.5937899999999997E-2</v>
      </c>
      <c r="I5346">
        <f t="shared" si="280"/>
        <v>314</v>
      </c>
    </row>
    <row r="5347" spans="2:9" x14ac:dyDescent="0.25">
      <c r="B5347">
        <f>IF('Input and Summary Results'!D4929=0,FALSE,'Input and Summary Results'!$B4929)</f>
        <v>314</v>
      </c>
      <c r="C5347">
        <f>IF(OR(B5347=0,'Input and Summary Results'!D4929=0,'Input and Summary Results'!D4929=""),FALSE,'Input and Summary Results'!$D4929)</f>
        <v>1.29214012</v>
      </c>
      <c r="D5347">
        <f>IF(OR(B5347=0,'Input and Summary Results'!E4929=0),FALSE,'Input and Summary Results'!$E4929)</f>
        <v>6.0960779999999999E-2</v>
      </c>
      <c r="E5347">
        <f t="shared" si="278"/>
        <v>0.11130961121572867</v>
      </c>
      <c r="F5347">
        <f t="shared" si="279"/>
        <v>2.047531696485053E-2</v>
      </c>
      <c r="G5347">
        <f>IF('Input and Summary Results'!$J$4="yes",IF(C5347=FALSE,FALSE,IF('Data Transformation'!E5347&lt;$R$10,E5347,$R$10)),IF(C5347=FALSE,FALSE,IF(C5347&lt;$R$10,C5347,$R$10)))</f>
        <v>1.29214012</v>
      </c>
      <c r="H5347">
        <f>IF('Input and Summary Results'!$J$4="yes",'Data Transformation'!F5347,'Data Transformation'!D5347)</f>
        <v>6.0960779999999999E-2</v>
      </c>
      <c r="I5347">
        <f t="shared" si="280"/>
        <v>314</v>
      </c>
    </row>
    <row r="5348" spans="2:9" x14ac:dyDescent="0.25">
      <c r="B5348">
        <f>IF('Input and Summary Results'!D4930=0,FALSE,'Input and Summary Results'!$B4930)</f>
        <v>314</v>
      </c>
      <c r="C5348">
        <f>IF(OR(B5348=0,'Input and Summary Results'!D4930=0,'Input and Summary Results'!D4930=""),FALSE,'Input and Summary Results'!$D4930)</f>
        <v>1.3242058800000001</v>
      </c>
      <c r="D5348">
        <f>IF(OR(B5348=0,'Input and Summary Results'!E4930=0),FALSE,'Input and Summary Results'!$E4930)</f>
        <v>6.1065080000000001E-2</v>
      </c>
      <c r="E5348">
        <f t="shared" si="278"/>
        <v>0.12195551198955483</v>
      </c>
      <c r="F5348">
        <f t="shared" si="279"/>
        <v>2.0013689049621197E-2</v>
      </c>
      <c r="G5348">
        <f>IF('Input and Summary Results'!$J$4="yes",IF(C5348=FALSE,FALSE,IF('Data Transformation'!E5348&lt;$R$10,E5348,$R$10)),IF(C5348=FALSE,FALSE,IF(C5348&lt;$R$10,C5348,$R$10)))</f>
        <v>1.3242058800000001</v>
      </c>
      <c r="H5348">
        <f>IF('Input and Summary Results'!$J$4="yes",'Data Transformation'!F5348,'Data Transformation'!D5348)</f>
        <v>6.1065080000000001E-2</v>
      </c>
      <c r="I5348">
        <f t="shared" si="280"/>
        <v>314</v>
      </c>
    </row>
    <row r="5349" spans="2:9" x14ac:dyDescent="0.25">
      <c r="B5349">
        <f>IF('Input and Summary Results'!D4931=0,FALSE,'Input and Summary Results'!$B4931)</f>
        <v>314</v>
      </c>
      <c r="C5349">
        <f>IF(OR(B5349=0,'Input and Summary Results'!D4931=0,'Input and Summary Results'!D4931=""),FALSE,'Input and Summary Results'!$D4931)</f>
        <v>1.3786552999999999</v>
      </c>
      <c r="D5349">
        <f>IF(OR(B5349=0,'Input and Summary Results'!E4931=0),FALSE,'Input and Summary Results'!$E4931)</f>
        <v>7.6487650000000004E-2</v>
      </c>
      <c r="E5349">
        <f t="shared" si="278"/>
        <v>0.13945569473206434</v>
      </c>
      <c r="F5349">
        <f t="shared" si="279"/>
        <v>2.4078274025421731E-2</v>
      </c>
      <c r="G5349">
        <f>IF('Input and Summary Results'!$J$4="yes",IF(C5349=FALSE,FALSE,IF('Data Transformation'!E5349&lt;$R$10,E5349,$R$10)),IF(C5349=FALSE,FALSE,IF(C5349&lt;$R$10,C5349,$R$10)))</f>
        <v>1.3786552999999999</v>
      </c>
      <c r="H5349">
        <f>IF('Input and Summary Results'!$J$4="yes",'Data Transformation'!F5349,'Data Transformation'!D5349)</f>
        <v>7.6487650000000004E-2</v>
      </c>
      <c r="I5349">
        <f t="shared" si="280"/>
        <v>314</v>
      </c>
    </row>
    <row r="5350" spans="2:9" x14ac:dyDescent="0.25">
      <c r="B5350">
        <f>IF('Input and Summary Results'!D4932=0,FALSE,'Input and Summary Results'!$B4932)</f>
        <v>315</v>
      </c>
      <c r="C5350">
        <f>IF(OR(B5350=0,'Input and Summary Results'!D4932=0,'Input and Summary Results'!D4932=""),FALSE,'Input and Summary Results'!$D4932)</f>
        <v>0.44876416000000002</v>
      </c>
      <c r="D5350">
        <f>IF(OR(B5350=0,'Input and Summary Results'!E4932=0),FALSE,'Input and Summary Results'!$E4932)</f>
        <v>7.8308740000000002E-2</v>
      </c>
      <c r="E5350">
        <f t="shared" si="278"/>
        <v>-0.34798183476383632</v>
      </c>
      <c r="F5350">
        <f t="shared" si="279"/>
        <v>7.5732414014523797E-2</v>
      </c>
      <c r="G5350">
        <f>IF('Input and Summary Results'!$J$4="yes",IF(C5350=FALSE,FALSE,IF('Data Transformation'!E5350&lt;$R$10,E5350,$R$10)),IF(C5350=FALSE,FALSE,IF(C5350&lt;$R$10,C5350,$R$10)))</f>
        <v>0.44876416000000002</v>
      </c>
      <c r="H5350">
        <f>IF('Input and Summary Results'!$J$4="yes",'Data Transformation'!F5350,'Data Transformation'!D5350)</f>
        <v>7.8308740000000002E-2</v>
      </c>
      <c r="I5350">
        <f t="shared" si="280"/>
        <v>315</v>
      </c>
    </row>
    <row r="5351" spans="2:9" x14ac:dyDescent="0.25">
      <c r="B5351">
        <f>IF('Input and Summary Results'!D4933=0,FALSE,'Input and Summary Results'!$B4933)</f>
        <v>315</v>
      </c>
      <c r="C5351">
        <f>IF(OR(B5351=0,'Input and Summary Results'!D4933=0,'Input and Summary Results'!D4933=""),FALSE,'Input and Summary Results'!$D4933)</f>
        <v>1.18866665</v>
      </c>
      <c r="D5351">
        <f>IF(OR(B5351=0,'Input and Summary Results'!E4933=0),FALSE,'Input and Summary Results'!$E4933)</f>
        <v>6.3591750000000002E-2</v>
      </c>
      <c r="E5351">
        <f t="shared" si="278"/>
        <v>7.5060078030294727E-2</v>
      </c>
      <c r="F5351">
        <f t="shared" si="279"/>
        <v>2.3218300521849419E-2</v>
      </c>
      <c r="G5351">
        <f>IF('Input and Summary Results'!$J$4="yes",IF(C5351=FALSE,FALSE,IF('Data Transformation'!E5351&lt;$R$10,E5351,$R$10)),IF(C5351=FALSE,FALSE,IF(C5351&lt;$R$10,C5351,$R$10)))</f>
        <v>1.18866665</v>
      </c>
      <c r="H5351">
        <f>IF('Input and Summary Results'!$J$4="yes",'Data Transformation'!F5351,'Data Transformation'!D5351)</f>
        <v>6.3591750000000002E-2</v>
      </c>
      <c r="I5351">
        <f t="shared" si="280"/>
        <v>315</v>
      </c>
    </row>
    <row r="5352" spans="2:9" x14ac:dyDescent="0.25">
      <c r="B5352">
        <f>IF('Input and Summary Results'!D4934=0,FALSE,'Input and Summary Results'!$B4934)</f>
        <v>315</v>
      </c>
      <c r="C5352">
        <f>IF(OR(B5352=0,'Input and Summary Results'!D4934=0,'Input and Summary Results'!D4934=""),FALSE,'Input and Summary Results'!$D4934)</f>
        <v>1.2554945799999999</v>
      </c>
      <c r="D5352">
        <f>IF(OR(B5352=0,'Input and Summary Results'!E4934=0),FALSE,'Input and Summary Results'!$E4934)</f>
        <v>5.0821619999999998E-2</v>
      </c>
      <c r="E5352">
        <f t="shared" si="278"/>
        <v>9.8814842193367503E-2</v>
      </c>
      <c r="F5352">
        <f t="shared" si="279"/>
        <v>1.7568043248741064E-2</v>
      </c>
      <c r="G5352">
        <f>IF('Input and Summary Results'!$J$4="yes",IF(C5352=FALSE,FALSE,IF('Data Transformation'!E5352&lt;$R$10,E5352,$R$10)),IF(C5352=FALSE,FALSE,IF(C5352&lt;$R$10,C5352,$R$10)))</f>
        <v>1.2554945799999999</v>
      </c>
      <c r="H5352">
        <f>IF('Input and Summary Results'!$J$4="yes",'Data Transformation'!F5352,'Data Transformation'!D5352)</f>
        <v>5.0821619999999998E-2</v>
      </c>
      <c r="I5352">
        <f t="shared" si="280"/>
        <v>315</v>
      </c>
    </row>
    <row r="5353" spans="2:9" x14ac:dyDescent="0.25">
      <c r="B5353">
        <f>IF('Input and Summary Results'!D4935=0,FALSE,'Input and Summary Results'!$B4935)</f>
        <v>315</v>
      </c>
      <c r="C5353">
        <f>IF(OR(B5353=0,'Input and Summary Results'!D4935=0,'Input and Summary Results'!D4935=""),FALSE,'Input and Summary Results'!$D4935)</f>
        <v>1.2724168199999999</v>
      </c>
      <c r="D5353">
        <f>IF(OR(B5353=0,'Input and Summary Results'!E4935=0),FALSE,'Input and Summary Results'!$E4935)</f>
        <v>4.5057590000000002E-2</v>
      </c>
      <c r="E5353">
        <f t="shared" si="278"/>
        <v>0.10462940138542343</v>
      </c>
      <c r="F5353">
        <f t="shared" si="279"/>
        <v>1.5368386956720678E-2</v>
      </c>
      <c r="G5353">
        <f>IF('Input and Summary Results'!$J$4="yes",IF(C5353=FALSE,FALSE,IF('Data Transformation'!E5353&lt;$R$10,E5353,$R$10)),IF(C5353=FALSE,FALSE,IF(C5353&lt;$R$10,C5353,$R$10)))</f>
        <v>1.2724168199999999</v>
      </c>
      <c r="H5353">
        <f>IF('Input and Summary Results'!$J$4="yes",'Data Transformation'!F5353,'Data Transformation'!D5353)</f>
        <v>4.5057590000000002E-2</v>
      </c>
      <c r="I5353">
        <f t="shared" si="280"/>
        <v>315</v>
      </c>
    </row>
    <row r="5354" spans="2:9" x14ac:dyDescent="0.25">
      <c r="B5354">
        <f>IF('Input and Summary Results'!D4936=0,FALSE,'Input and Summary Results'!$B4936)</f>
        <v>315</v>
      </c>
      <c r="C5354">
        <f>IF(OR(B5354=0,'Input and Summary Results'!D4936=0,'Input and Summary Results'!D4936=""),FALSE,'Input and Summary Results'!$D4936)</f>
        <v>1.2911687199999999</v>
      </c>
      <c r="D5354">
        <f>IF(OR(B5354=0,'Input and Summary Results'!E4936=0),FALSE,'Input and Summary Results'!$E4936)</f>
        <v>5.6485199999999999E-2</v>
      </c>
      <c r="E5354">
        <f t="shared" ref="E5354:E5417" si="281">IF(C5354=FALSE,FALSE,LOG10(C5354))</f>
        <v>0.11098299623801282</v>
      </c>
      <c r="F5354">
        <f t="shared" ref="F5354:F5417" si="282">IF(D5354=FALSE, FALSE,0.434*D5354/C5354)</f>
        <v>1.898634657134507E-2</v>
      </c>
      <c r="G5354">
        <f>IF('Input and Summary Results'!$J$4="yes",IF(C5354=FALSE,FALSE,IF('Data Transformation'!E5354&lt;$R$10,E5354,$R$10)),IF(C5354=FALSE,FALSE,IF(C5354&lt;$R$10,C5354,$R$10)))</f>
        <v>1.2911687199999999</v>
      </c>
      <c r="H5354">
        <f>IF('Input and Summary Results'!$J$4="yes",'Data Transformation'!F5354,'Data Transformation'!D5354)</f>
        <v>5.6485199999999999E-2</v>
      </c>
      <c r="I5354">
        <f t="shared" si="280"/>
        <v>315</v>
      </c>
    </row>
    <row r="5355" spans="2:9" x14ac:dyDescent="0.25">
      <c r="B5355">
        <f>IF('Input and Summary Results'!D4937=0,FALSE,'Input and Summary Results'!$B4937)</f>
        <v>315</v>
      </c>
      <c r="C5355">
        <f>IF(OR(B5355=0,'Input and Summary Results'!D4937=0,'Input and Summary Results'!D4937=""),FALSE,'Input and Summary Results'!$D4937)</f>
        <v>1.33835277</v>
      </c>
      <c r="D5355">
        <f>IF(OR(B5355=0,'Input and Summary Results'!E4937=0),FALSE,'Input and Summary Results'!$E4937)</f>
        <v>7.5139949999999997E-2</v>
      </c>
      <c r="E5355">
        <f t="shared" si="281"/>
        <v>0.12657060212476406</v>
      </c>
      <c r="F5355">
        <f t="shared" si="282"/>
        <v>2.4366324806874347E-2</v>
      </c>
      <c r="G5355">
        <f>IF('Input and Summary Results'!$J$4="yes",IF(C5355=FALSE,FALSE,IF('Data Transformation'!E5355&lt;$R$10,E5355,$R$10)),IF(C5355=FALSE,FALSE,IF(C5355&lt;$R$10,C5355,$R$10)))</f>
        <v>1.33835277</v>
      </c>
      <c r="H5355">
        <f>IF('Input and Summary Results'!$J$4="yes",'Data Transformation'!F5355,'Data Transformation'!D5355)</f>
        <v>7.5139949999999997E-2</v>
      </c>
      <c r="I5355">
        <f t="shared" si="280"/>
        <v>315</v>
      </c>
    </row>
    <row r="5356" spans="2:9" x14ac:dyDescent="0.25">
      <c r="B5356">
        <f>IF('Input and Summary Results'!D4938=0,FALSE,'Input and Summary Results'!$B4938)</f>
        <v>315</v>
      </c>
      <c r="C5356">
        <f>IF(OR(B5356=0,'Input and Summary Results'!D4938=0,'Input and Summary Results'!D4938=""),FALSE,'Input and Summary Results'!$D4938)</f>
        <v>1.3571460799999999</v>
      </c>
      <c r="D5356">
        <f>IF(OR(B5356=0,'Input and Summary Results'!E4938=0),FALSE,'Input and Summary Results'!$E4938)</f>
        <v>4.8526039999999999E-2</v>
      </c>
      <c r="E5356">
        <f t="shared" si="281"/>
        <v>0.13262659660847284</v>
      </c>
      <c r="F5356">
        <f t="shared" si="282"/>
        <v>1.5518079940222794E-2</v>
      </c>
      <c r="G5356">
        <f>IF('Input and Summary Results'!$J$4="yes",IF(C5356=FALSE,FALSE,IF('Data Transformation'!E5356&lt;$R$10,E5356,$R$10)),IF(C5356=FALSE,FALSE,IF(C5356&lt;$R$10,C5356,$R$10)))</f>
        <v>1.3571460799999999</v>
      </c>
      <c r="H5356">
        <f>IF('Input and Summary Results'!$J$4="yes",'Data Transformation'!F5356,'Data Transformation'!D5356)</f>
        <v>4.8526039999999999E-2</v>
      </c>
      <c r="I5356">
        <f t="shared" si="280"/>
        <v>315</v>
      </c>
    </row>
    <row r="5357" spans="2:9" x14ac:dyDescent="0.25">
      <c r="B5357" t="b">
        <f>IF('Input and Summary Results'!D4939=0,FALSE,'Input and Summary Results'!$B4939)</f>
        <v>0</v>
      </c>
      <c r="C5357" t="b">
        <f>IF(OR(B5357=0,'Input and Summary Results'!D4939=0,'Input and Summary Results'!D4939=""),FALSE,'Input and Summary Results'!$D4939)</f>
        <v>0</v>
      </c>
      <c r="D5357" t="b">
        <f>IF(OR(B5357=0,'Input and Summary Results'!E4939=0),FALSE,'Input and Summary Results'!$E4939)</f>
        <v>0</v>
      </c>
      <c r="E5357" t="b">
        <f t="shared" si="281"/>
        <v>0</v>
      </c>
      <c r="F5357" t="b">
        <f t="shared" si="282"/>
        <v>0</v>
      </c>
      <c r="G5357" t="b">
        <f>IF('Input and Summary Results'!$J$4="yes",IF(C5357=FALSE,FALSE,IF('Data Transformation'!E5357&lt;$R$10,E5357,$R$10)),IF(C5357=FALSE,FALSE,IF(C5357&lt;$R$10,C5357,$R$10)))</f>
        <v>0</v>
      </c>
      <c r="H5357" t="b">
        <f>IF('Input and Summary Results'!$J$4="yes",'Data Transformation'!F5357,'Data Transformation'!D5357)</f>
        <v>0</v>
      </c>
      <c r="I5357" t="str">
        <f t="shared" si="280"/>
        <v/>
      </c>
    </row>
    <row r="5358" spans="2:9" x14ac:dyDescent="0.25">
      <c r="B5358" t="b">
        <f>IF('Input and Summary Results'!D4940=0,FALSE,'Input and Summary Results'!$B4940)</f>
        <v>0</v>
      </c>
      <c r="C5358" t="b">
        <f>IF(OR(B5358=0,'Input and Summary Results'!D4940=0,'Input and Summary Results'!D4940=""),FALSE,'Input and Summary Results'!$D4940)</f>
        <v>0</v>
      </c>
      <c r="D5358" t="b">
        <f>IF(OR(B5358=0,'Input and Summary Results'!E4940=0),FALSE,'Input and Summary Results'!$E4940)</f>
        <v>0</v>
      </c>
      <c r="E5358" t="b">
        <f t="shared" si="281"/>
        <v>0</v>
      </c>
      <c r="F5358" t="b">
        <f t="shared" si="282"/>
        <v>0</v>
      </c>
      <c r="G5358" t="b">
        <f>IF('Input and Summary Results'!$J$4="yes",IF(C5358=FALSE,FALSE,IF('Data Transformation'!E5358&lt;$R$10,E5358,$R$10)),IF(C5358=FALSE,FALSE,IF(C5358&lt;$R$10,C5358,$R$10)))</f>
        <v>0</v>
      </c>
      <c r="H5358" t="b">
        <f>IF('Input and Summary Results'!$J$4="yes",'Data Transformation'!F5358,'Data Transformation'!D5358)</f>
        <v>0</v>
      </c>
      <c r="I5358" t="str">
        <f t="shared" si="280"/>
        <v/>
      </c>
    </row>
    <row r="5359" spans="2:9" x14ac:dyDescent="0.25">
      <c r="B5359" t="b">
        <f>IF('Input and Summary Results'!D4941=0,FALSE,'Input and Summary Results'!$B4941)</f>
        <v>0</v>
      </c>
      <c r="C5359" t="b">
        <f>IF(OR(B5359=0,'Input and Summary Results'!D4941=0,'Input and Summary Results'!D4941=""),FALSE,'Input and Summary Results'!$D4941)</f>
        <v>0</v>
      </c>
      <c r="D5359" t="b">
        <f>IF(OR(B5359=0,'Input and Summary Results'!E4941=0),FALSE,'Input and Summary Results'!$E4941)</f>
        <v>0</v>
      </c>
      <c r="E5359" t="b">
        <f t="shared" si="281"/>
        <v>0</v>
      </c>
      <c r="F5359" t="b">
        <f t="shared" si="282"/>
        <v>0</v>
      </c>
      <c r="G5359" t="b">
        <f>IF('Input and Summary Results'!$J$4="yes",IF(C5359=FALSE,FALSE,IF('Data Transformation'!E5359&lt;$R$10,E5359,$R$10)),IF(C5359=FALSE,FALSE,IF(C5359&lt;$R$10,C5359,$R$10)))</f>
        <v>0</v>
      </c>
      <c r="H5359" t="b">
        <f>IF('Input and Summary Results'!$J$4="yes",'Data Transformation'!F5359,'Data Transformation'!D5359)</f>
        <v>0</v>
      </c>
      <c r="I5359" t="str">
        <f t="shared" si="280"/>
        <v/>
      </c>
    </row>
    <row r="5360" spans="2:9" x14ac:dyDescent="0.25">
      <c r="B5360" t="b">
        <f>IF('Input and Summary Results'!D4942=0,FALSE,'Input and Summary Results'!$B4942)</f>
        <v>0</v>
      </c>
      <c r="C5360" t="b">
        <f>IF(OR(B5360=0,'Input and Summary Results'!D4942=0,'Input and Summary Results'!D4942=""),FALSE,'Input and Summary Results'!$D4942)</f>
        <v>0</v>
      </c>
      <c r="D5360" t="b">
        <f>IF(OR(B5360=0,'Input and Summary Results'!E4942=0),FALSE,'Input and Summary Results'!$E4942)</f>
        <v>0</v>
      </c>
      <c r="E5360" t="b">
        <f t="shared" si="281"/>
        <v>0</v>
      </c>
      <c r="F5360" t="b">
        <f t="shared" si="282"/>
        <v>0</v>
      </c>
      <c r="G5360" t="b">
        <f>IF('Input and Summary Results'!$J$4="yes",IF(C5360=FALSE,FALSE,IF('Data Transformation'!E5360&lt;$R$10,E5360,$R$10)),IF(C5360=FALSE,FALSE,IF(C5360&lt;$R$10,C5360,$R$10)))</f>
        <v>0</v>
      </c>
      <c r="H5360" t="b">
        <f>IF('Input and Summary Results'!$J$4="yes",'Data Transformation'!F5360,'Data Transformation'!D5360)</f>
        <v>0</v>
      </c>
      <c r="I5360" t="str">
        <f t="shared" si="280"/>
        <v/>
      </c>
    </row>
    <row r="5361" spans="2:9" x14ac:dyDescent="0.25">
      <c r="B5361" t="b">
        <f>IF('Input and Summary Results'!D4943=0,FALSE,'Input and Summary Results'!$B4943)</f>
        <v>0</v>
      </c>
      <c r="C5361" t="b">
        <f>IF(OR(B5361=0,'Input and Summary Results'!D4943=0,'Input and Summary Results'!D4943=""),FALSE,'Input and Summary Results'!$D4943)</f>
        <v>0</v>
      </c>
      <c r="D5361" t="b">
        <f>IF(OR(B5361=0,'Input and Summary Results'!E4943=0),FALSE,'Input and Summary Results'!$E4943)</f>
        <v>0</v>
      </c>
      <c r="E5361" t="b">
        <f t="shared" si="281"/>
        <v>0</v>
      </c>
      <c r="F5361" t="b">
        <f t="shared" si="282"/>
        <v>0</v>
      </c>
      <c r="G5361" t="b">
        <f>IF('Input and Summary Results'!$J$4="yes",IF(C5361=FALSE,FALSE,IF('Data Transformation'!E5361&lt;$R$10,E5361,$R$10)),IF(C5361=FALSE,FALSE,IF(C5361&lt;$R$10,C5361,$R$10)))</f>
        <v>0</v>
      </c>
      <c r="H5361" t="b">
        <f>IF('Input and Summary Results'!$J$4="yes",'Data Transformation'!F5361,'Data Transformation'!D5361)</f>
        <v>0</v>
      </c>
      <c r="I5361" t="str">
        <f t="shared" si="280"/>
        <v/>
      </c>
    </row>
    <row r="5362" spans="2:9" x14ac:dyDescent="0.25">
      <c r="B5362" t="b">
        <f>IF('Input and Summary Results'!D4944=0,FALSE,'Input and Summary Results'!$B4944)</f>
        <v>0</v>
      </c>
      <c r="C5362" t="b">
        <f>IF(OR(B5362=0,'Input and Summary Results'!D4944=0,'Input and Summary Results'!D4944=""),FALSE,'Input and Summary Results'!$D4944)</f>
        <v>0</v>
      </c>
      <c r="D5362" t="b">
        <f>IF(OR(B5362=0,'Input and Summary Results'!E4944=0),FALSE,'Input and Summary Results'!$E4944)</f>
        <v>0</v>
      </c>
      <c r="E5362" t="b">
        <f t="shared" si="281"/>
        <v>0</v>
      </c>
      <c r="F5362" t="b">
        <f t="shared" si="282"/>
        <v>0</v>
      </c>
      <c r="G5362" t="b">
        <f>IF('Input and Summary Results'!$J$4="yes",IF(C5362=FALSE,FALSE,IF('Data Transformation'!E5362&lt;$R$10,E5362,$R$10)),IF(C5362=FALSE,FALSE,IF(C5362&lt;$R$10,C5362,$R$10)))</f>
        <v>0</v>
      </c>
      <c r="H5362" t="b">
        <f>IF('Input and Summary Results'!$J$4="yes",'Data Transformation'!F5362,'Data Transformation'!D5362)</f>
        <v>0</v>
      </c>
      <c r="I5362" t="str">
        <f t="shared" si="280"/>
        <v/>
      </c>
    </row>
    <row r="5363" spans="2:9" x14ac:dyDescent="0.25">
      <c r="B5363" t="b">
        <f>IF('Input and Summary Results'!D4945=0,FALSE,'Input and Summary Results'!$B4945)</f>
        <v>0</v>
      </c>
      <c r="C5363" t="b">
        <f>IF(OR(B5363=0,'Input and Summary Results'!D4945=0,'Input and Summary Results'!D4945=""),FALSE,'Input and Summary Results'!$D4945)</f>
        <v>0</v>
      </c>
      <c r="D5363" t="b">
        <f>IF(OR(B5363=0,'Input and Summary Results'!E4945=0),FALSE,'Input and Summary Results'!$E4945)</f>
        <v>0</v>
      </c>
      <c r="E5363" t="b">
        <f t="shared" si="281"/>
        <v>0</v>
      </c>
      <c r="F5363" t="b">
        <f t="shared" si="282"/>
        <v>0</v>
      </c>
      <c r="G5363" t="b">
        <f>IF('Input and Summary Results'!$J$4="yes",IF(C5363=FALSE,FALSE,IF('Data Transformation'!E5363&lt;$R$10,E5363,$R$10)),IF(C5363=FALSE,FALSE,IF(C5363&lt;$R$10,C5363,$R$10)))</f>
        <v>0</v>
      </c>
      <c r="H5363" t="b">
        <f>IF('Input and Summary Results'!$J$4="yes",'Data Transformation'!F5363,'Data Transformation'!D5363)</f>
        <v>0</v>
      </c>
      <c r="I5363" t="str">
        <f t="shared" si="280"/>
        <v/>
      </c>
    </row>
    <row r="5364" spans="2:9" x14ac:dyDescent="0.25">
      <c r="B5364" t="b">
        <f>IF('Input and Summary Results'!D4946=0,FALSE,'Input and Summary Results'!$B4946)</f>
        <v>0</v>
      </c>
      <c r="C5364" t="b">
        <f>IF(OR(B5364=0,'Input and Summary Results'!D4946=0,'Input and Summary Results'!D4946=""),FALSE,'Input and Summary Results'!$D4946)</f>
        <v>0</v>
      </c>
      <c r="D5364" t="b">
        <f>IF(OR(B5364=0,'Input and Summary Results'!E4946=0),FALSE,'Input and Summary Results'!$E4946)</f>
        <v>0</v>
      </c>
      <c r="E5364" t="b">
        <f t="shared" si="281"/>
        <v>0</v>
      </c>
      <c r="F5364" t="b">
        <f t="shared" si="282"/>
        <v>0</v>
      </c>
      <c r="G5364" t="b">
        <f>IF('Input and Summary Results'!$J$4="yes",IF(C5364=FALSE,FALSE,IF('Data Transformation'!E5364&lt;$R$10,E5364,$R$10)),IF(C5364=FALSE,FALSE,IF(C5364&lt;$R$10,C5364,$R$10)))</f>
        <v>0</v>
      </c>
      <c r="H5364" t="b">
        <f>IF('Input and Summary Results'!$J$4="yes",'Data Transformation'!F5364,'Data Transformation'!D5364)</f>
        <v>0</v>
      </c>
      <c r="I5364" t="str">
        <f t="shared" si="280"/>
        <v/>
      </c>
    </row>
    <row r="5365" spans="2:9" x14ac:dyDescent="0.25">
      <c r="B5365" t="b">
        <f>IF('Input and Summary Results'!D4947=0,FALSE,'Input and Summary Results'!$B4947)</f>
        <v>0</v>
      </c>
      <c r="C5365" t="b">
        <f>IF(OR(B5365=0,'Input and Summary Results'!D4947=0,'Input and Summary Results'!D4947=""),FALSE,'Input and Summary Results'!$D4947)</f>
        <v>0</v>
      </c>
      <c r="D5365" t="b">
        <f>IF(OR(B5365=0,'Input and Summary Results'!E4947=0),FALSE,'Input and Summary Results'!$E4947)</f>
        <v>0</v>
      </c>
      <c r="E5365" t="b">
        <f t="shared" si="281"/>
        <v>0</v>
      </c>
      <c r="F5365" t="b">
        <f t="shared" si="282"/>
        <v>0</v>
      </c>
      <c r="G5365" t="b">
        <f>IF('Input and Summary Results'!$J$4="yes",IF(C5365=FALSE,FALSE,IF('Data Transformation'!E5365&lt;$R$10,E5365,$R$10)),IF(C5365=FALSE,FALSE,IF(C5365&lt;$R$10,C5365,$R$10)))</f>
        <v>0</v>
      </c>
      <c r="H5365" t="b">
        <f>IF('Input and Summary Results'!$J$4="yes",'Data Transformation'!F5365,'Data Transformation'!D5365)</f>
        <v>0</v>
      </c>
      <c r="I5365" t="str">
        <f t="shared" si="280"/>
        <v/>
      </c>
    </row>
    <row r="5366" spans="2:9" x14ac:dyDescent="0.25">
      <c r="B5366" t="b">
        <f>IF('Input and Summary Results'!D4948=0,FALSE,'Input and Summary Results'!$B4948)</f>
        <v>0</v>
      </c>
      <c r="C5366" t="b">
        <f>IF(OR(B5366=0,'Input and Summary Results'!D4948=0,'Input and Summary Results'!D4948=""),FALSE,'Input and Summary Results'!$D4948)</f>
        <v>0</v>
      </c>
      <c r="D5366" t="b">
        <f>IF(OR(B5366=0,'Input and Summary Results'!E4948=0),FALSE,'Input and Summary Results'!$E4948)</f>
        <v>0</v>
      </c>
      <c r="E5366" t="b">
        <f t="shared" si="281"/>
        <v>0</v>
      </c>
      <c r="F5366" t="b">
        <f t="shared" si="282"/>
        <v>0</v>
      </c>
      <c r="G5366" t="b">
        <f>IF('Input and Summary Results'!$J$4="yes",IF(C5366=FALSE,FALSE,IF('Data Transformation'!E5366&lt;$R$10,E5366,$R$10)),IF(C5366=FALSE,FALSE,IF(C5366&lt;$R$10,C5366,$R$10)))</f>
        <v>0</v>
      </c>
      <c r="H5366" t="b">
        <f>IF('Input and Summary Results'!$J$4="yes",'Data Transformation'!F5366,'Data Transformation'!D5366)</f>
        <v>0</v>
      </c>
      <c r="I5366" t="str">
        <f t="shared" si="280"/>
        <v/>
      </c>
    </row>
    <row r="5367" spans="2:9" x14ac:dyDescent="0.25">
      <c r="B5367" t="b">
        <f>IF('Input and Summary Results'!D4949=0,FALSE,'Input and Summary Results'!$B4949)</f>
        <v>0</v>
      </c>
      <c r="C5367" t="b">
        <f>IF(OR(B5367=0,'Input and Summary Results'!D4949=0,'Input and Summary Results'!D4949=""),FALSE,'Input and Summary Results'!$D4949)</f>
        <v>0</v>
      </c>
      <c r="D5367" t="b">
        <f>IF(OR(B5367=0,'Input and Summary Results'!E4949=0),FALSE,'Input and Summary Results'!$E4949)</f>
        <v>0</v>
      </c>
      <c r="E5367" t="b">
        <f t="shared" si="281"/>
        <v>0</v>
      </c>
      <c r="F5367" t="b">
        <f t="shared" si="282"/>
        <v>0</v>
      </c>
      <c r="G5367" t="b">
        <f>IF('Input and Summary Results'!$J$4="yes",IF(C5367=FALSE,FALSE,IF('Data Transformation'!E5367&lt;$R$10,E5367,$R$10)),IF(C5367=FALSE,FALSE,IF(C5367&lt;$R$10,C5367,$R$10)))</f>
        <v>0</v>
      </c>
      <c r="H5367" t="b">
        <f>IF('Input and Summary Results'!$J$4="yes",'Data Transformation'!F5367,'Data Transformation'!D5367)</f>
        <v>0</v>
      </c>
      <c r="I5367" t="str">
        <f t="shared" si="280"/>
        <v/>
      </c>
    </row>
    <row r="5368" spans="2:9" x14ac:dyDescent="0.25">
      <c r="B5368" t="b">
        <f>IF('Input and Summary Results'!D4950=0,FALSE,'Input and Summary Results'!$B4950)</f>
        <v>0</v>
      </c>
      <c r="C5368" t="b">
        <f>IF(OR(B5368=0,'Input and Summary Results'!D4950=0,'Input and Summary Results'!D4950=""),FALSE,'Input and Summary Results'!$D4950)</f>
        <v>0</v>
      </c>
      <c r="D5368" t="b">
        <f>IF(OR(B5368=0,'Input and Summary Results'!E4950=0),FALSE,'Input and Summary Results'!$E4950)</f>
        <v>0</v>
      </c>
      <c r="E5368" t="b">
        <f t="shared" si="281"/>
        <v>0</v>
      </c>
      <c r="F5368" t="b">
        <f t="shared" si="282"/>
        <v>0</v>
      </c>
      <c r="G5368" t="b">
        <f>IF('Input and Summary Results'!$J$4="yes",IF(C5368=FALSE,FALSE,IF('Data Transformation'!E5368&lt;$R$10,E5368,$R$10)),IF(C5368=FALSE,FALSE,IF(C5368&lt;$R$10,C5368,$R$10)))</f>
        <v>0</v>
      </c>
      <c r="H5368" t="b">
        <f>IF('Input and Summary Results'!$J$4="yes",'Data Transformation'!F5368,'Data Transformation'!D5368)</f>
        <v>0</v>
      </c>
      <c r="I5368" t="str">
        <f t="shared" si="280"/>
        <v/>
      </c>
    </row>
    <row r="5369" spans="2:9" x14ac:dyDescent="0.25">
      <c r="B5369" t="b">
        <f>IF('Input and Summary Results'!D4951=0,FALSE,'Input and Summary Results'!$B4951)</f>
        <v>0</v>
      </c>
      <c r="C5369" t="b">
        <f>IF(OR(B5369=0,'Input and Summary Results'!D4951=0,'Input and Summary Results'!D4951=""),FALSE,'Input and Summary Results'!$D4951)</f>
        <v>0</v>
      </c>
      <c r="D5369" t="b">
        <f>IF(OR(B5369=0,'Input and Summary Results'!E4951=0),FALSE,'Input and Summary Results'!$E4951)</f>
        <v>0</v>
      </c>
      <c r="E5369" t="b">
        <f t="shared" si="281"/>
        <v>0</v>
      </c>
      <c r="F5369" t="b">
        <f t="shared" si="282"/>
        <v>0</v>
      </c>
      <c r="G5369" t="b">
        <f>IF('Input and Summary Results'!$J$4="yes",IF(C5369=FALSE,FALSE,IF('Data Transformation'!E5369&lt;$R$10,E5369,$R$10)),IF(C5369=FALSE,FALSE,IF(C5369&lt;$R$10,C5369,$R$10)))</f>
        <v>0</v>
      </c>
      <c r="H5369" t="b">
        <f>IF('Input and Summary Results'!$J$4="yes",'Data Transformation'!F5369,'Data Transformation'!D5369)</f>
        <v>0</v>
      </c>
      <c r="I5369" t="str">
        <f t="shared" si="280"/>
        <v/>
      </c>
    </row>
    <row r="5370" spans="2:9" x14ac:dyDescent="0.25">
      <c r="B5370" t="b">
        <f>IF('Input and Summary Results'!D4952=0,FALSE,'Input and Summary Results'!$B4952)</f>
        <v>0</v>
      </c>
      <c r="C5370" t="b">
        <f>IF(OR(B5370=0,'Input and Summary Results'!D4952=0,'Input and Summary Results'!D4952=""),FALSE,'Input and Summary Results'!$D4952)</f>
        <v>0</v>
      </c>
      <c r="D5370" t="b">
        <f>IF(OR(B5370=0,'Input and Summary Results'!E4952=0),FALSE,'Input and Summary Results'!$E4952)</f>
        <v>0</v>
      </c>
      <c r="E5370" t="b">
        <f t="shared" si="281"/>
        <v>0</v>
      </c>
      <c r="F5370" t="b">
        <f t="shared" si="282"/>
        <v>0</v>
      </c>
      <c r="G5370" t="b">
        <f>IF('Input and Summary Results'!$J$4="yes",IF(C5370=FALSE,FALSE,IF('Data Transformation'!E5370&lt;$R$10,E5370,$R$10)),IF(C5370=FALSE,FALSE,IF(C5370&lt;$R$10,C5370,$R$10)))</f>
        <v>0</v>
      </c>
      <c r="H5370" t="b">
        <f>IF('Input and Summary Results'!$J$4="yes",'Data Transformation'!F5370,'Data Transformation'!D5370)</f>
        <v>0</v>
      </c>
      <c r="I5370" t="str">
        <f t="shared" si="280"/>
        <v/>
      </c>
    </row>
    <row r="5371" spans="2:9" x14ac:dyDescent="0.25">
      <c r="B5371" t="b">
        <f>IF('Input and Summary Results'!D4953=0,FALSE,'Input and Summary Results'!$B4953)</f>
        <v>0</v>
      </c>
      <c r="C5371" t="b">
        <f>IF(OR(B5371=0,'Input and Summary Results'!D4953=0,'Input and Summary Results'!D4953=""),FALSE,'Input and Summary Results'!$D4953)</f>
        <v>0</v>
      </c>
      <c r="D5371" t="b">
        <f>IF(OR(B5371=0,'Input and Summary Results'!E4953=0),FALSE,'Input and Summary Results'!$E4953)</f>
        <v>0</v>
      </c>
      <c r="E5371" t="b">
        <f t="shared" si="281"/>
        <v>0</v>
      </c>
      <c r="F5371" t="b">
        <f t="shared" si="282"/>
        <v>0</v>
      </c>
      <c r="G5371" t="b">
        <f>IF('Input and Summary Results'!$J$4="yes",IF(C5371=FALSE,FALSE,IF('Data Transformation'!E5371&lt;$R$10,E5371,$R$10)),IF(C5371=FALSE,FALSE,IF(C5371&lt;$R$10,C5371,$R$10)))</f>
        <v>0</v>
      </c>
      <c r="H5371" t="b">
        <f>IF('Input and Summary Results'!$J$4="yes",'Data Transformation'!F5371,'Data Transformation'!D5371)</f>
        <v>0</v>
      </c>
      <c r="I5371" t="str">
        <f t="shared" si="280"/>
        <v/>
      </c>
    </row>
    <row r="5372" spans="2:9" x14ac:dyDescent="0.25">
      <c r="B5372" t="b">
        <f>IF('Input and Summary Results'!D4954=0,FALSE,'Input and Summary Results'!$B4954)</f>
        <v>0</v>
      </c>
      <c r="C5372" t="b">
        <f>IF(OR(B5372=0,'Input and Summary Results'!D4954=0,'Input and Summary Results'!D4954=""),FALSE,'Input and Summary Results'!$D4954)</f>
        <v>0</v>
      </c>
      <c r="D5372" t="b">
        <f>IF(OR(B5372=0,'Input and Summary Results'!E4954=0),FALSE,'Input and Summary Results'!$E4954)</f>
        <v>0</v>
      </c>
      <c r="E5372" t="b">
        <f t="shared" si="281"/>
        <v>0</v>
      </c>
      <c r="F5372" t="b">
        <f t="shared" si="282"/>
        <v>0</v>
      </c>
      <c r="G5372" t="b">
        <f>IF('Input and Summary Results'!$J$4="yes",IF(C5372=FALSE,FALSE,IF('Data Transformation'!E5372&lt;$R$10,E5372,$R$10)),IF(C5372=FALSE,FALSE,IF(C5372&lt;$R$10,C5372,$R$10)))</f>
        <v>0</v>
      </c>
      <c r="H5372" t="b">
        <f>IF('Input and Summary Results'!$J$4="yes",'Data Transformation'!F5372,'Data Transformation'!D5372)</f>
        <v>0</v>
      </c>
      <c r="I5372" t="str">
        <f t="shared" si="280"/>
        <v/>
      </c>
    </row>
    <row r="5373" spans="2:9" x14ac:dyDescent="0.25">
      <c r="B5373" t="b">
        <f>IF('Input and Summary Results'!D4955=0,FALSE,'Input and Summary Results'!$B4955)</f>
        <v>0</v>
      </c>
      <c r="C5373" t="b">
        <f>IF(OR(B5373=0,'Input and Summary Results'!D4955=0,'Input and Summary Results'!D4955=""),FALSE,'Input and Summary Results'!$D4955)</f>
        <v>0</v>
      </c>
      <c r="D5373" t="b">
        <f>IF(OR(B5373=0,'Input and Summary Results'!E4955=0),FALSE,'Input and Summary Results'!$E4955)</f>
        <v>0</v>
      </c>
      <c r="E5373" t="b">
        <f t="shared" si="281"/>
        <v>0</v>
      </c>
      <c r="F5373" t="b">
        <f t="shared" si="282"/>
        <v>0</v>
      </c>
      <c r="G5373" t="b">
        <f>IF('Input and Summary Results'!$J$4="yes",IF(C5373=FALSE,FALSE,IF('Data Transformation'!E5373&lt;$R$10,E5373,$R$10)),IF(C5373=FALSE,FALSE,IF(C5373&lt;$R$10,C5373,$R$10)))</f>
        <v>0</v>
      </c>
      <c r="H5373" t="b">
        <f>IF('Input and Summary Results'!$J$4="yes",'Data Transformation'!F5373,'Data Transformation'!D5373)</f>
        <v>0</v>
      </c>
      <c r="I5373" t="str">
        <f t="shared" si="280"/>
        <v/>
      </c>
    </row>
    <row r="5374" spans="2:9" x14ac:dyDescent="0.25">
      <c r="B5374" t="b">
        <f>IF('Input and Summary Results'!D4956=0,FALSE,'Input and Summary Results'!$B4956)</f>
        <v>0</v>
      </c>
      <c r="C5374" t="b">
        <f>IF(OR(B5374=0,'Input and Summary Results'!D4956=0,'Input and Summary Results'!D4956=""),FALSE,'Input and Summary Results'!$D4956)</f>
        <v>0</v>
      </c>
      <c r="D5374" t="b">
        <f>IF(OR(B5374=0,'Input and Summary Results'!E4956=0),FALSE,'Input and Summary Results'!$E4956)</f>
        <v>0</v>
      </c>
      <c r="E5374" t="b">
        <f t="shared" si="281"/>
        <v>0</v>
      </c>
      <c r="F5374" t="b">
        <f t="shared" si="282"/>
        <v>0</v>
      </c>
      <c r="G5374" t="b">
        <f>IF('Input and Summary Results'!$J$4="yes",IF(C5374=FALSE,FALSE,IF('Data Transformation'!E5374&lt;$R$10,E5374,$R$10)),IF(C5374=FALSE,FALSE,IF(C5374&lt;$R$10,C5374,$R$10)))</f>
        <v>0</v>
      </c>
      <c r="H5374" t="b">
        <f>IF('Input and Summary Results'!$J$4="yes",'Data Transformation'!F5374,'Data Transformation'!D5374)</f>
        <v>0</v>
      </c>
      <c r="I5374" t="str">
        <f t="shared" si="280"/>
        <v/>
      </c>
    </row>
    <row r="5375" spans="2:9" x14ac:dyDescent="0.25">
      <c r="B5375" t="b">
        <f>IF('Input and Summary Results'!D4957=0,FALSE,'Input and Summary Results'!$B4957)</f>
        <v>0</v>
      </c>
      <c r="C5375" t="b">
        <f>IF(OR(B5375=0,'Input and Summary Results'!D4957=0,'Input and Summary Results'!D4957=""),FALSE,'Input and Summary Results'!$D4957)</f>
        <v>0</v>
      </c>
      <c r="D5375" t="b">
        <f>IF(OR(B5375=0,'Input and Summary Results'!E4957=0),FALSE,'Input and Summary Results'!$E4957)</f>
        <v>0</v>
      </c>
      <c r="E5375" t="b">
        <f t="shared" si="281"/>
        <v>0</v>
      </c>
      <c r="F5375" t="b">
        <f t="shared" si="282"/>
        <v>0</v>
      </c>
      <c r="G5375" t="b">
        <f>IF('Input and Summary Results'!$J$4="yes",IF(C5375=FALSE,FALSE,IF('Data Transformation'!E5375&lt;$R$10,E5375,$R$10)),IF(C5375=FALSE,FALSE,IF(C5375&lt;$R$10,C5375,$R$10)))</f>
        <v>0</v>
      </c>
      <c r="H5375" t="b">
        <f>IF('Input and Summary Results'!$J$4="yes",'Data Transformation'!F5375,'Data Transformation'!D5375)</f>
        <v>0</v>
      </c>
      <c r="I5375" t="str">
        <f t="shared" si="280"/>
        <v/>
      </c>
    </row>
    <row r="5376" spans="2:9" x14ac:dyDescent="0.25">
      <c r="B5376" t="b">
        <f>IF('Input and Summary Results'!D4958=0,FALSE,'Input and Summary Results'!$B4958)</f>
        <v>0</v>
      </c>
      <c r="C5376" t="b">
        <f>IF(OR(B5376=0,'Input and Summary Results'!D4958=0,'Input and Summary Results'!D4958=""),FALSE,'Input and Summary Results'!$D4958)</f>
        <v>0</v>
      </c>
      <c r="D5376" t="b">
        <f>IF(OR(B5376=0,'Input and Summary Results'!E4958=0),FALSE,'Input and Summary Results'!$E4958)</f>
        <v>0</v>
      </c>
      <c r="E5376" t="b">
        <f t="shared" si="281"/>
        <v>0</v>
      </c>
      <c r="F5376" t="b">
        <f t="shared" si="282"/>
        <v>0</v>
      </c>
      <c r="G5376" t="b">
        <f>IF('Input and Summary Results'!$J$4="yes",IF(C5376=FALSE,FALSE,IF('Data Transformation'!E5376&lt;$R$10,E5376,$R$10)),IF(C5376=FALSE,FALSE,IF(C5376&lt;$R$10,C5376,$R$10)))</f>
        <v>0</v>
      </c>
      <c r="H5376" t="b">
        <f>IF('Input and Summary Results'!$J$4="yes",'Data Transformation'!F5376,'Data Transformation'!D5376)</f>
        <v>0</v>
      </c>
      <c r="I5376" t="str">
        <f t="shared" si="280"/>
        <v/>
      </c>
    </row>
    <row r="5377" spans="2:9" x14ac:dyDescent="0.25">
      <c r="B5377" t="b">
        <f>IF('Input and Summary Results'!D4959=0,FALSE,'Input and Summary Results'!$B4959)</f>
        <v>0</v>
      </c>
      <c r="C5377" t="b">
        <f>IF(OR(B5377=0,'Input and Summary Results'!D4959=0,'Input and Summary Results'!D4959=""),FALSE,'Input and Summary Results'!$D4959)</f>
        <v>0</v>
      </c>
      <c r="D5377" t="b">
        <f>IF(OR(B5377=0,'Input and Summary Results'!E4959=0),FALSE,'Input and Summary Results'!$E4959)</f>
        <v>0</v>
      </c>
      <c r="E5377" t="b">
        <f t="shared" si="281"/>
        <v>0</v>
      </c>
      <c r="F5377" t="b">
        <f t="shared" si="282"/>
        <v>0</v>
      </c>
      <c r="G5377" t="b">
        <f>IF('Input and Summary Results'!$J$4="yes",IF(C5377=FALSE,FALSE,IF('Data Transformation'!E5377&lt;$R$10,E5377,$R$10)),IF(C5377=FALSE,FALSE,IF(C5377&lt;$R$10,C5377,$R$10)))</f>
        <v>0</v>
      </c>
      <c r="H5377" t="b">
        <f>IF('Input and Summary Results'!$J$4="yes",'Data Transformation'!F5377,'Data Transformation'!D5377)</f>
        <v>0</v>
      </c>
      <c r="I5377" t="str">
        <f t="shared" si="280"/>
        <v/>
      </c>
    </row>
    <row r="5378" spans="2:9" x14ac:dyDescent="0.25">
      <c r="B5378" t="b">
        <f>IF('Input and Summary Results'!D4960=0,FALSE,'Input and Summary Results'!$B4960)</f>
        <v>0</v>
      </c>
      <c r="C5378" t="b">
        <f>IF(OR(B5378=0,'Input and Summary Results'!D4960=0,'Input and Summary Results'!D4960=""),FALSE,'Input and Summary Results'!$D4960)</f>
        <v>0</v>
      </c>
      <c r="D5378" t="b">
        <f>IF(OR(B5378=0,'Input and Summary Results'!E4960=0),FALSE,'Input and Summary Results'!$E4960)</f>
        <v>0</v>
      </c>
      <c r="E5378" t="b">
        <f t="shared" si="281"/>
        <v>0</v>
      </c>
      <c r="F5378" t="b">
        <f t="shared" si="282"/>
        <v>0</v>
      </c>
      <c r="G5378" t="b">
        <f>IF('Input and Summary Results'!$J$4="yes",IF(C5378=FALSE,FALSE,IF('Data Transformation'!E5378&lt;$R$10,E5378,$R$10)),IF(C5378=FALSE,FALSE,IF(C5378&lt;$R$10,C5378,$R$10)))</f>
        <v>0</v>
      </c>
      <c r="H5378" t="b">
        <f>IF('Input and Summary Results'!$J$4="yes",'Data Transformation'!F5378,'Data Transformation'!D5378)</f>
        <v>0</v>
      </c>
      <c r="I5378" t="str">
        <f t="shared" si="280"/>
        <v/>
      </c>
    </row>
    <row r="5379" spans="2:9" x14ac:dyDescent="0.25">
      <c r="B5379" t="b">
        <f>IF('Input and Summary Results'!D4961=0,FALSE,'Input and Summary Results'!$B4961)</f>
        <v>0</v>
      </c>
      <c r="C5379" t="b">
        <f>IF(OR(B5379=0,'Input and Summary Results'!D4961=0,'Input and Summary Results'!D4961=""),FALSE,'Input and Summary Results'!$D4961)</f>
        <v>0</v>
      </c>
      <c r="D5379" t="b">
        <f>IF(OR(B5379=0,'Input and Summary Results'!E4961=0),FALSE,'Input and Summary Results'!$E4961)</f>
        <v>0</v>
      </c>
      <c r="E5379" t="b">
        <f t="shared" si="281"/>
        <v>0</v>
      </c>
      <c r="F5379" t="b">
        <f t="shared" si="282"/>
        <v>0</v>
      </c>
      <c r="G5379" t="b">
        <f>IF('Input and Summary Results'!$J$4="yes",IF(C5379=FALSE,FALSE,IF('Data Transformation'!E5379&lt;$R$10,E5379,$R$10)),IF(C5379=FALSE,FALSE,IF(C5379&lt;$R$10,C5379,$R$10)))</f>
        <v>0</v>
      </c>
      <c r="H5379" t="b">
        <f>IF('Input and Summary Results'!$J$4="yes",'Data Transformation'!F5379,'Data Transformation'!D5379)</f>
        <v>0</v>
      </c>
      <c r="I5379" t="str">
        <f t="shared" si="280"/>
        <v/>
      </c>
    </row>
    <row r="5380" spans="2:9" x14ac:dyDescent="0.25">
      <c r="B5380" t="b">
        <f>IF('Input and Summary Results'!D4962=0,FALSE,'Input and Summary Results'!$B4962)</f>
        <v>0</v>
      </c>
      <c r="C5380" t="b">
        <f>IF(OR(B5380=0,'Input and Summary Results'!D4962=0,'Input and Summary Results'!D4962=""),FALSE,'Input and Summary Results'!$D4962)</f>
        <v>0</v>
      </c>
      <c r="D5380" t="b">
        <f>IF(OR(B5380=0,'Input and Summary Results'!E4962=0),FALSE,'Input and Summary Results'!$E4962)</f>
        <v>0</v>
      </c>
      <c r="E5380" t="b">
        <f t="shared" si="281"/>
        <v>0</v>
      </c>
      <c r="F5380" t="b">
        <f t="shared" si="282"/>
        <v>0</v>
      </c>
      <c r="G5380" t="b">
        <f>IF('Input and Summary Results'!$J$4="yes",IF(C5380=FALSE,FALSE,IF('Data Transformation'!E5380&lt;$R$10,E5380,$R$10)),IF(C5380=FALSE,FALSE,IF(C5380&lt;$R$10,C5380,$R$10)))</f>
        <v>0</v>
      </c>
      <c r="H5380" t="b">
        <f>IF('Input and Summary Results'!$J$4="yes",'Data Transformation'!F5380,'Data Transformation'!D5380)</f>
        <v>0</v>
      </c>
      <c r="I5380" t="str">
        <f t="shared" si="280"/>
        <v/>
      </c>
    </row>
    <row r="5381" spans="2:9" x14ac:dyDescent="0.25">
      <c r="B5381" t="b">
        <f>IF('Input and Summary Results'!D4963=0,FALSE,'Input and Summary Results'!$B4963)</f>
        <v>0</v>
      </c>
      <c r="C5381" t="b">
        <f>IF(OR(B5381=0,'Input and Summary Results'!D4963=0,'Input and Summary Results'!D4963=""),FALSE,'Input and Summary Results'!$D4963)</f>
        <v>0</v>
      </c>
      <c r="D5381" t="b">
        <f>IF(OR(B5381=0,'Input and Summary Results'!E4963=0),FALSE,'Input and Summary Results'!$E4963)</f>
        <v>0</v>
      </c>
      <c r="E5381" t="b">
        <f t="shared" si="281"/>
        <v>0</v>
      </c>
      <c r="F5381" t="b">
        <f t="shared" si="282"/>
        <v>0</v>
      </c>
      <c r="G5381" t="b">
        <f>IF('Input and Summary Results'!$J$4="yes",IF(C5381=FALSE,FALSE,IF('Data Transformation'!E5381&lt;$R$10,E5381,$R$10)),IF(C5381=FALSE,FALSE,IF(C5381&lt;$R$10,C5381,$R$10)))</f>
        <v>0</v>
      </c>
      <c r="H5381" t="b">
        <f>IF('Input and Summary Results'!$J$4="yes",'Data Transformation'!F5381,'Data Transformation'!D5381)</f>
        <v>0</v>
      </c>
      <c r="I5381" t="str">
        <f t="shared" ref="I5381:I5444" si="283">IF(G5381=FALSE,"",B5381)</f>
        <v/>
      </c>
    </row>
    <row r="5382" spans="2:9" x14ac:dyDescent="0.25">
      <c r="B5382" t="b">
        <f>IF('Input and Summary Results'!D4964=0,FALSE,'Input and Summary Results'!$B4964)</f>
        <v>0</v>
      </c>
      <c r="C5382" t="b">
        <f>IF(OR(B5382=0,'Input and Summary Results'!D4964=0,'Input and Summary Results'!D4964=""),FALSE,'Input and Summary Results'!$D4964)</f>
        <v>0</v>
      </c>
      <c r="D5382" t="b">
        <f>IF(OR(B5382=0,'Input and Summary Results'!E4964=0),FALSE,'Input and Summary Results'!$E4964)</f>
        <v>0</v>
      </c>
      <c r="E5382" t="b">
        <f t="shared" si="281"/>
        <v>0</v>
      </c>
      <c r="F5382" t="b">
        <f t="shared" si="282"/>
        <v>0</v>
      </c>
      <c r="G5382" t="b">
        <f>IF('Input and Summary Results'!$J$4="yes",IF(C5382=FALSE,FALSE,IF('Data Transformation'!E5382&lt;$R$10,E5382,$R$10)),IF(C5382=FALSE,FALSE,IF(C5382&lt;$R$10,C5382,$R$10)))</f>
        <v>0</v>
      </c>
      <c r="H5382" t="b">
        <f>IF('Input and Summary Results'!$J$4="yes",'Data Transformation'!F5382,'Data Transformation'!D5382)</f>
        <v>0</v>
      </c>
      <c r="I5382" t="str">
        <f t="shared" si="283"/>
        <v/>
      </c>
    </row>
    <row r="5383" spans="2:9" x14ac:dyDescent="0.25">
      <c r="B5383" t="b">
        <f>IF('Input and Summary Results'!D4965=0,FALSE,'Input and Summary Results'!$B4965)</f>
        <v>0</v>
      </c>
      <c r="C5383" t="b">
        <f>IF(OR(B5383=0,'Input and Summary Results'!D4965=0,'Input and Summary Results'!D4965=""),FALSE,'Input and Summary Results'!$D4965)</f>
        <v>0</v>
      </c>
      <c r="D5383" t="b">
        <f>IF(OR(B5383=0,'Input and Summary Results'!E4965=0),FALSE,'Input and Summary Results'!$E4965)</f>
        <v>0</v>
      </c>
      <c r="E5383" t="b">
        <f t="shared" si="281"/>
        <v>0</v>
      </c>
      <c r="F5383" t="b">
        <f t="shared" si="282"/>
        <v>0</v>
      </c>
      <c r="G5383" t="b">
        <f>IF('Input and Summary Results'!$J$4="yes",IF(C5383=FALSE,FALSE,IF('Data Transformation'!E5383&lt;$R$10,E5383,$R$10)),IF(C5383=FALSE,FALSE,IF(C5383&lt;$R$10,C5383,$R$10)))</f>
        <v>0</v>
      </c>
      <c r="H5383" t="b">
        <f>IF('Input and Summary Results'!$J$4="yes",'Data Transformation'!F5383,'Data Transformation'!D5383)</f>
        <v>0</v>
      </c>
      <c r="I5383" t="str">
        <f t="shared" si="283"/>
        <v/>
      </c>
    </row>
    <row r="5384" spans="2:9" x14ac:dyDescent="0.25">
      <c r="B5384" t="b">
        <f>IF('Input and Summary Results'!D4966=0,FALSE,'Input and Summary Results'!$B4966)</f>
        <v>0</v>
      </c>
      <c r="C5384" t="b">
        <f>IF(OR(B5384=0,'Input and Summary Results'!D4966=0,'Input and Summary Results'!D4966=""),FALSE,'Input and Summary Results'!$D4966)</f>
        <v>0</v>
      </c>
      <c r="D5384" t="b">
        <f>IF(OR(B5384=0,'Input and Summary Results'!E4966=0),FALSE,'Input and Summary Results'!$E4966)</f>
        <v>0</v>
      </c>
      <c r="E5384" t="b">
        <f t="shared" si="281"/>
        <v>0</v>
      </c>
      <c r="F5384" t="b">
        <f t="shared" si="282"/>
        <v>0</v>
      </c>
      <c r="G5384" t="b">
        <f>IF('Input and Summary Results'!$J$4="yes",IF(C5384=FALSE,FALSE,IF('Data Transformation'!E5384&lt;$R$10,E5384,$R$10)),IF(C5384=FALSE,FALSE,IF(C5384&lt;$R$10,C5384,$R$10)))</f>
        <v>0</v>
      </c>
      <c r="H5384" t="b">
        <f>IF('Input and Summary Results'!$J$4="yes",'Data Transformation'!F5384,'Data Transformation'!D5384)</f>
        <v>0</v>
      </c>
      <c r="I5384" t="str">
        <f t="shared" si="283"/>
        <v/>
      </c>
    </row>
    <row r="5385" spans="2:9" x14ac:dyDescent="0.25">
      <c r="B5385" t="b">
        <f>IF('Input and Summary Results'!D4967=0,FALSE,'Input and Summary Results'!$B4967)</f>
        <v>0</v>
      </c>
      <c r="C5385" t="b">
        <f>IF(OR(B5385=0,'Input and Summary Results'!D4967=0,'Input and Summary Results'!D4967=""),FALSE,'Input and Summary Results'!$D4967)</f>
        <v>0</v>
      </c>
      <c r="D5385" t="b">
        <f>IF(OR(B5385=0,'Input and Summary Results'!E4967=0),FALSE,'Input and Summary Results'!$E4967)</f>
        <v>0</v>
      </c>
      <c r="E5385" t="b">
        <f t="shared" si="281"/>
        <v>0</v>
      </c>
      <c r="F5385" t="b">
        <f t="shared" si="282"/>
        <v>0</v>
      </c>
      <c r="G5385" t="b">
        <f>IF('Input and Summary Results'!$J$4="yes",IF(C5385=FALSE,FALSE,IF('Data Transformation'!E5385&lt;$R$10,E5385,$R$10)),IF(C5385=FALSE,FALSE,IF(C5385&lt;$R$10,C5385,$R$10)))</f>
        <v>0</v>
      </c>
      <c r="H5385" t="b">
        <f>IF('Input and Summary Results'!$J$4="yes",'Data Transformation'!F5385,'Data Transformation'!D5385)</f>
        <v>0</v>
      </c>
      <c r="I5385" t="str">
        <f t="shared" si="283"/>
        <v/>
      </c>
    </row>
    <row r="5386" spans="2:9" x14ac:dyDescent="0.25">
      <c r="B5386" t="b">
        <f>IF('Input and Summary Results'!D4968=0,FALSE,'Input and Summary Results'!$B4968)</f>
        <v>0</v>
      </c>
      <c r="C5386" t="b">
        <f>IF(OR(B5386=0,'Input and Summary Results'!D4968=0,'Input and Summary Results'!D4968=""),FALSE,'Input and Summary Results'!$D4968)</f>
        <v>0</v>
      </c>
      <c r="D5386" t="b">
        <f>IF(OR(B5386=0,'Input and Summary Results'!E4968=0),FALSE,'Input and Summary Results'!$E4968)</f>
        <v>0</v>
      </c>
      <c r="E5386" t="b">
        <f t="shared" si="281"/>
        <v>0</v>
      </c>
      <c r="F5386" t="b">
        <f t="shared" si="282"/>
        <v>0</v>
      </c>
      <c r="G5386" t="b">
        <f>IF('Input and Summary Results'!$J$4="yes",IF(C5386=FALSE,FALSE,IF('Data Transformation'!E5386&lt;$R$10,E5386,$R$10)),IF(C5386=FALSE,FALSE,IF(C5386&lt;$R$10,C5386,$R$10)))</f>
        <v>0</v>
      </c>
      <c r="H5386" t="b">
        <f>IF('Input and Summary Results'!$J$4="yes",'Data Transformation'!F5386,'Data Transformation'!D5386)</f>
        <v>0</v>
      </c>
      <c r="I5386" t="str">
        <f t="shared" si="283"/>
        <v/>
      </c>
    </row>
    <row r="5387" spans="2:9" x14ac:dyDescent="0.25">
      <c r="B5387" t="b">
        <f>IF('Input and Summary Results'!D4969=0,FALSE,'Input and Summary Results'!$B4969)</f>
        <v>0</v>
      </c>
      <c r="C5387" t="b">
        <f>IF(OR(B5387=0,'Input and Summary Results'!D4969=0,'Input and Summary Results'!D4969=""),FALSE,'Input and Summary Results'!$D4969)</f>
        <v>0</v>
      </c>
      <c r="D5387" t="b">
        <f>IF(OR(B5387=0,'Input and Summary Results'!E4969=0),FALSE,'Input and Summary Results'!$E4969)</f>
        <v>0</v>
      </c>
      <c r="E5387" t="b">
        <f t="shared" si="281"/>
        <v>0</v>
      </c>
      <c r="F5387" t="b">
        <f t="shared" si="282"/>
        <v>0</v>
      </c>
      <c r="G5387" t="b">
        <f>IF('Input and Summary Results'!$J$4="yes",IF(C5387=FALSE,FALSE,IF('Data Transformation'!E5387&lt;$R$10,E5387,$R$10)),IF(C5387=FALSE,FALSE,IF(C5387&lt;$R$10,C5387,$R$10)))</f>
        <v>0</v>
      </c>
      <c r="H5387" t="b">
        <f>IF('Input and Summary Results'!$J$4="yes",'Data Transformation'!F5387,'Data Transformation'!D5387)</f>
        <v>0</v>
      </c>
      <c r="I5387" t="str">
        <f t="shared" si="283"/>
        <v/>
      </c>
    </row>
    <row r="5388" spans="2:9" x14ac:dyDescent="0.25">
      <c r="B5388" t="b">
        <f>IF('Input and Summary Results'!D4970=0,FALSE,'Input and Summary Results'!$B4970)</f>
        <v>0</v>
      </c>
      <c r="C5388" t="b">
        <f>IF(OR(B5388=0,'Input and Summary Results'!D4970=0,'Input and Summary Results'!D4970=""),FALSE,'Input and Summary Results'!$D4970)</f>
        <v>0</v>
      </c>
      <c r="D5388" t="b">
        <f>IF(OR(B5388=0,'Input and Summary Results'!E4970=0),FALSE,'Input and Summary Results'!$E4970)</f>
        <v>0</v>
      </c>
      <c r="E5388" t="b">
        <f t="shared" si="281"/>
        <v>0</v>
      </c>
      <c r="F5388" t="b">
        <f t="shared" si="282"/>
        <v>0</v>
      </c>
      <c r="G5388" t="b">
        <f>IF('Input and Summary Results'!$J$4="yes",IF(C5388=FALSE,FALSE,IF('Data Transformation'!E5388&lt;$R$10,E5388,$R$10)),IF(C5388=FALSE,FALSE,IF(C5388&lt;$R$10,C5388,$R$10)))</f>
        <v>0</v>
      </c>
      <c r="H5388" t="b">
        <f>IF('Input and Summary Results'!$J$4="yes",'Data Transformation'!F5388,'Data Transformation'!D5388)</f>
        <v>0</v>
      </c>
      <c r="I5388" t="str">
        <f t="shared" si="283"/>
        <v/>
      </c>
    </row>
    <row r="5389" spans="2:9" x14ac:dyDescent="0.25">
      <c r="B5389" t="b">
        <f>IF('Input and Summary Results'!D4971=0,FALSE,'Input and Summary Results'!$B4971)</f>
        <v>0</v>
      </c>
      <c r="C5389" t="b">
        <f>IF(OR(B5389=0,'Input and Summary Results'!D4971=0,'Input and Summary Results'!D4971=""),FALSE,'Input and Summary Results'!$D4971)</f>
        <v>0</v>
      </c>
      <c r="D5389" t="b">
        <f>IF(OR(B5389=0,'Input and Summary Results'!E4971=0),FALSE,'Input and Summary Results'!$E4971)</f>
        <v>0</v>
      </c>
      <c r="E5389" t="b">
        <f t="shared" si="281"/>
        <v>0</v>
      </c>
      <c r="F5389" t="b">
        <f t="shared" si="282"/>
        <v>0</v>
      </c>
      <c r="G5389" t="b">
        <f>IF('Input and Summary Results'!$J$4="yes",IF(C5389=FALSE,FALSE,IF('Data Transformation'!E5389&lt;$R$10,E5389,$R$10)),IF(C5389=FALSE,FALSE,IF(C5389&lt;$R$10,C5389,$R$10)))</f>
        <v>0</v>
      </c>
      <c r="H5389" t="b">
        <f>IF('Input and Summary Results'!$J$4="yes",'Data Transformation'!F5389,'Data Transformation'!D5389)</f>
        <v>0</v>
      </c>
      <c r="I5389" t="str">
        <f t="shared" si="283"/>
        <v/>
      </c>
    </row>
    <row r="5390" spans="2:9" x14ac:dyDescent="0.25">
      <c r="B5390" t="b">
        <f>IF('Input and Summary Results'!D4972=0,FALSE,'Input and Summary Results'!$B4972)</f>
        <v>0</v>
      </c>
      <c r="C5390" t="b">
        <f>IF(OR(B5390=0,'Input and Summary Results'!D4972=0,'Input and Summary Results'!D4972=""),FALSE,'Input and Summary Results'!$D4972)</f>
        <v>0</v>
      </c>
      <c r="D5390" t="b">
        <f>IF(OR(B5390=0,'Input and Summary Results'!E4972=0),FALSE,'Input and Summary Results'!$E4972)</f>
        <v>0</v>
      </c>
      <c r="E5390" t="b">
        <f t="shared" si="281"/>
        <v>0</v>
      </c>
      <c r="F5390" t="b">
        <f t="shared" si="282"/>
        <v>0</v>
      </c>
      <c r="G5390" t="b">
        <f>IF('Input and Summary Results'!$J$4="yes",IF(C5390=FALSE,FALSE,IF('Data Transformation'!E5390&lt;$R$10,E5390,$R$10)),IF(C5390=FALSE,FALSE,IF(C5390&lt;$R$10,C5390,$R$10)))</f>
        <v>0</v>
      </c>
      <c r="H5390" t="b">
        <f>IF('Input and Summary Results'!$J$4="yes",'Data Transformation'!F5390,'Data Transformation'!D5390)</f>
        <v>0</v>
      </c>
      <c r="I5390" t="str">
        <f t="shared" si="283"/>
        <v/>
      </c>
    </row>
    <row r="5391" spans="2:9" x14ac:dyDescent="0.25">
      <c r="B5391" t="b">
        <f>IF('Input and Summary Results'!D4973=0,FALSE,'Input and Summary Results'!$B4973)</f>
        <v>0</v>
      </c>
      <c r="C5391" t="b">
        <f>IF(OR(B5391=0,'Input and Summary Results'!D4973=0,'Input and Summary Results'!D4973=""),FALSE,'Input and Summary Results'!$D4973)</f>
        <v>0</v>
      </c>
      <c r="D5391" t="b">
        <f>IF(OR(B5391=0,'Input and Summary Results'!E4973=0),FALSE,'Input and Summary Results'!$E4973)</f>
        <v>0</v>
      </c>
      <c r="E5391" t="b">
        <f t="shared" si="281"/>
        <v>0</v>
      </c>
      <c r="F5391" t="b">
        <f t="shared" si="282"/>
        <v>0</v>
      </c>
      <c r="G5391" t="b">
        <f>IF('Input and Summary Results'!$J$4="yes",IF(C5391=FALSE,FALSE,IF('Data Transformation'!E5391&lt;$R$10,E5391,$R$10)),IF(C5391=FALSE,FALSE,IF(C5391&lt;$R$10,C5391,$R$10)))</f>
        <v>0</v>
      </c>
      <c r="H5391" t="b">
        <f>IF('Input and Summary Results'!$J$4="yes",'Data Transformation'!F5391,'Data Transformation'!D5391)</f>
        <v>0</v>
      </c>
      <c r="I5391" t="str">
        <f t="shared" si="283"/>
        <v/>
      </c>
    </row>
    <row r="5392" spans="2:9" x14ac:dyDescent="0.25">
      <c r="B5392" t="b">
        <f>IF('Input and Summary Results'!D4974=0,FALSE,'Input and Summary Results'!$B4974)</f>
        <v>0</v>
      </c>
      <c r="C5392" t="b">
        <f>IF(OR(B5392=0,'Input and Summary Results'!D4974=0,'Input and Summary Results'!D4974=""),FALSE,'Input and Summary Results'!$D4974)</f>
        <v>0</v>
      </c>
      <c r="D5392" t="b">
        <f>IF(OR(B5392=0,'Input and Summary Results'!E4974=0),FALSE,'Input and Summary Results'!$E4974)</f>
        <v>0</v>
      </c>
      <c r="E5392" t="b">
        <f t="shared" si="281"/>
        <v>0</v>
      </c>
      <c r="F5392" t="b">
        <f t="shared" si="282"/>
        <v>0</v>
      </c>
      <c r="G5392" t="b">
        <f>IF('Input and Summary Results'!$J$4="yes",IF(C5392=FALSE,FALSE,IF('Data Transformation'!E5392&lt;$R$10,E5392,$R$10)),IF(C5392=FALSE,FALSE,IF(C5392&lt;$R$10,C5392,$R$10)))</f>
        <v>0</v>
      </c>
      <c r="H5392" t="b">
        <f>IF('Input and Summary Results'!$J$4="yes",'Data Transformation'!F5392,'Data Transformation'!D5392)</f>
        <v>0</v>
      </c>
      <c r="I5392" t="str">
        <f t="shared" si="283"/>
        <v/>
      </c>
    </row>
    <row r="5393" spans="2:9" x14ac:dyDescent="0.25">
      <c r="B5393" t="b">
        <f>IF('Input and Summary Results'!D4975=0,FALSE,'Input and Summary Results'!$B4975)</f>
        <v>0</v>
      </c>
      <c r="C5393" t="b">
        <f>IF(OR(B5393=0,'Input and Summary Results'!D4975=0,'Input and Summary Results'!D4975=""),FALSE,'Input and Summary Results'!$D4975)</f>
        <v>0</v>
      </c>
      <c r="D5393" t="b">
        <f>IF(OR(B5393=0,'Input and Summary Results'!E4975=0),FALSE,'Input and Summary Results'!$E4975)</f>
        <v>0</v>
      </c>
      <c r="E5393" t="b">
        <f t="shared" si="281"/>
        <v>0</v>
      </c>
      <c r="F5393" t="b">
        <f t="shared" si="282"/>
        <v>0</v>
      </c>
      <c r="G5393" t="b">
        <f>IF('Input and Summary Results'!$J$4="yes",IF(C5393=FALSE,FALSE,IF('Data Transformation'!E5393&lt;$R$10,E5393,$R$10)),IF(C5393=FALSE,FALSE,IF(C5393&lt;$R$10,C5393,$R$10)))</f>
        <v>0</v>
      </c>
      <c r="H5393" t="b">
        <f>IF('Input and Summary Results'!$J$4="yes",'Data Transformation'!F5393,'Data Transformation'!D5393)</f>
        <v>0</v>
      </c>
      <c r="I5393" t="str">
        <f t="shared" si="283"/>
        <v/>
      </c>
    </row>
    <row r="5394" spans="2:9" x14ac:dyDescent="0.25">
      <c r="B5394" t="b">
        <f>IF('Input and Summary Results'!D4976=0,FALSE,'Input and Summary Results'!$B4976)</f>
        <v>0</v>
      </c>
      <c r="C5394" t="b">
        <f>IF(OR(B5394=0,'Input and Summary Results'!D4976=0,'Input and Summary Results'!D4976=""),FALSE,'Input and Summary Results'!$D4976)</f>
        <v>0</v>
      </c>
      <c r="D5394" t="b">
        <f>IF(OR(B5394=0,'Input and Summary Results'!E4976=0),FALSE,'Input and Summary Results'!$E4976)</f>
        <v>0</v>
      </c>
      <c r="E5394" t="b">
        <f t="shared" si="281"/>
        <v>0</v>
      </c>
      <c r="F5394" t="b">
        <f t="shared" si="282"/>
        <v>0</v>
      </c>
      <c r="G5394" t="b">
        <f>IF('Input and Summary Results'!$J$4="yes",IF(C5394=FALSE,FALSE,IF('Data Transformation'!E5394&lt;$R$10,E5394,$R$10)),IF(C5394=FALSE,FALSE,IF(C5394&lt;$R$10,C5394,$R$10)))</f>
        <v>0</v>
      </c>
      <c r="H5394" t="b">
        <f>IF('Input and Summary Results'!$J$4="yes",'Data Transformation'!F5394,'Data Transformation'!D5394)</f>
        <v>0</v>
      </c>
      <c r="I5394" t="str">
        <f t="shared" si="283"/>
        <v/>
      </c>
    </row>
    <row r="5395" spans="2:9" x14ac:dyDescent="0.25">
      <c r="B5395" t="b">
        <f>IF('Input and Summary Results'!D4977=0,FALSE,'Input and Summary Results'!$B4977)</f>
        <v>0</v>
      </c>
      <c r="C5395" t="b">
        <f>IF(OR(B5395=0,'Input and Summary Results'!D4977=0,'Input and Summary Results'!D4977=""),FALSE,'Input and Summary Results'!$D4977)</f>
        <v>0</v>
      </c>
      <c r="D5395" t="b">
        <f>IF(OR(B5395=0,'Input and Summary Results'!E4977=0),FALSE,'Input and Summary Results'!$E4977)</f>
        <v>0</v>
      </c>
      <c r="E5395" t="b">
        <f t="shared" si="281"/>
        <v>0</v>
      </c>
      <c r="F5395" t="b">
        <f t="shared" si="282"/>
        <v>0</v>
      </c>
      <c r="G5395" t="b">
        <f>IF('Input and Summary Results'!$J$4="yes",IF(C5395=FALSE,FALSE,IF('Data Transformation'!E5395&lt;$R$10,E5395,$R$10)),IF(C5395=FALSE,FALSE,IF(C5395&lt;$R$10,C5395,$R$10)))</f>
        <v>0</v>
      </c>
      <c r="H5395" t="b">
        <f>IF('Input and Summary Results'!$J$4="yes",'Data Transformation'!F5395,'Data Transformation'!D5395)</f>
        <v>0</v>
      </c>
      <c r="I5395" t="str">
        <f t="shared" si="283"/>
        <v/>
      </c>
    </row>
    <row r="5396" spans="2:9" x14ac:dyDescent="0.25">
      <c r="B5396" t="b">
        <f>IF('Input and Summary Results'!D4978=0,FALSE,'Input and Summary Results'!$B4978)</f>
        <v>0</v>
      </c>
      <c r="C5396" t="b">
        <f>IF(OR(B5396=0,'Input and Summary Results'!D4978=0,'Input and Summary Results'!D4978=""),FALSE,'Input and Summary Results'!$D4978)</f>
        <v>0</v>
      </c>
      <c r="D5396" t="b">
        <f>IF(OR(B5396=0,'Input and Summary Results'!E4978=0),FALSE,'Input and Summary Results'!$E4978)</f>
        <v>0</v>
      </c>
      <c r="E5396" t="b">
        <f t="shared" si="281"/>
        <v>0</v>
      </c>
      <c r="F5396" t="b">
        <f t="shared" si="282"/>
        <v>0</v>
      </c>
      <c r="G5396" t="b">
        <f>IF('Input and Summary Results'!$J$4="yes",IF(C5396=FALSE,FALSE,IF('Data Transformation'!E5396&lt;$R$10,E5396,$R$10)),IF(C5396=FALSE,FALSE,IF(C5396&lt;$R$10,C5396,$R$10)))</f>
        <v>0</v>
      </c>
      <c r="H5396" t="b">
        <f>IF('Input and Summary Results'!$J$4="yes",'Data Transformation'!F5396,'Data Transformation'!D5396)</f>
        <v>0</v>
      </c>
      <c r="I5396" t="str">
        <f t="shared" si="283"/>
        <v/>
      </c>
    </row>
    <row r="5397" spans="2:9" x14ac:dyDescent="0.25">
      <c r="B5397" t="b">
        <f>IF('Input and Summary Results'!D4979=0,FALSE,'Input and Summary Results'!$B4979)</f>
        <v>0</v>
      </c>
      <c r="C5397" t="b">
        <f>IF(OR(B5397=0,'Input and Summary Results'!D4979=0,'Input and Summary Results'!D4979=""),FALSE,'Input and Summary Results'!$D4979)</f>
        <v>0</v>
      </c>
      <c r="D5397" t="b">
        <f>IF(OR(B5397=0,'Input and Summary Results'!E4979=0),FALSE,'Input and Summary Results'!$E4979)</f>
        <v>0</v>
      </c>
      <c r="E5397" t="b">
        <f t="shared" si="281"/>
        <v>0</v>
      </c>
      <c r="F5397" t="b">
        <f t="shared" si="282"/>
        <v>0</v>
      </c>
      <c r="G5397" t="b">
        <f>IF('Input and Summary Results'!$J$4="yes",IF(C5397=FALSE,FALSE,IF('Data Transformation'!E5397&lt;$R$10,E5397,$R$10)),IF(C5397=FALSE,FALSE,IF(C5397&lt;$R$10,C5397,$R$10)))</f>
        <v>0</v>
      </c>
      <c r="H5397" t="b">
        <f>IF('Input and Summary Results'!$J$4="yes",'Data Transformation'!F5397,'Data Transformation'!D5397)</f>
        <v>0</v>
      </c>
      <c r="I5397" t="str">
        <f t="shared" si="283"/>
        <v/>
      </c>
    </row>
    <row r="5398" spans="2:9" x14ac:dyDescent="0.25">
      <c r="B5398" t="b">
        <f>IF('Input and Summary Results'!D4980=0,FALSE,'Input and Summary Results'!$B4980)</f>
        <v>0</v>
      </c>
      <c r="C5398" t="b">
        <f>IF(OR(B5398=0,'Input and Summary Results'!D4980=0,'Input and Summary Results'!D4980=""),FALSE,'Input and Summary Results'!$D4980)</f>
        <v>0</v>
      </c>
      <c r="D5398" t="b">
        <f>IF(OR(B5398=0,'Input and Summary Results'!E4980=0),FALSE,'Input and Summary Results'!$E4980)</f>
        <v>0</v>
      </c>
      <c r="E5398" t="b">
        <f t="shared" si="281"/>
        <v>0</v>
      </c>
      <c r="F5398" t="b">
        <f t="shared" si="282"/>
        <v>0</v>
      </c>
      <c r="G5398" t="b">
        <f>IF('Input and Summary Results'!$J$4="yes",IF(C5398=FALSE,FALSE,IF('Data Transformation'!E5398&lt;$R$10,E5398,$R$10)),IF(C5398=FALSE,FALSE,IF(C5398&lt;$R$10,C5398,$R$10)))</f>
        <v>0</v>
      </c>
      <c r="H5398" t="b">
        <f>IF('Input and Summary Results'!$J$4="yes",'Data Transformation'!F5398,'Data Transformation'!D5398)</f>
        <v>0</v>
      </c>
      <c r="I5398" t="str">
        <f t="shared" si="283"/>
        <v/>
      </c>
    </row>
    <row r="5399" spans="2:9" x14ac:dyDescent="0.25">
      <c r="B5399" t="b">
        <f>IF('Input and Summary Results'!D4981=0,FALSE,'Input and Summary Results'!$B4981)</f>
        <v>0</v>
      </c>
      <c r="C5399" t="b">
        <f>IF(OR(B5399=0,'Input and Summary Results'!D4981=0,'Input and Summary Results'!D4981=""),FALSE,'Input and Summary Results'!$D4981)</f>
        <v>0</v>
      </c>
      <c r="D5399" t="b">
        <f>IF(OR(B5399=0,'Input and Summary Results'!E4981=0),FALSE,'Input and Summary Results'!$E4981)</f>
        <v>0</v>
      </c>
      <c r="E5399" t="b">
        <f t="shared" si="281"/>
        <v>0</v>
      </c>
      <c r="F5399" t="b">
        <f t="shared" si="282"/>
        <v>0</v>
      </c>
      <c r="G5399" t="b">
        <f>IF('Input and Summary Results'!$J$4="yes",IF(C5399=FALSE,FALSE,IF('Data Transformation'!E5399&lt;$R$10,E5399,$R$10)),IF(C5399=FALSE,FALSE,IF(C5399&lt;$R$10,C5399,$R$10)))</f>
        <v>0</v>
      </c>
      <c r="H5399" t="b">
        <f>IF('Input and Summary Results'!$J$4="yes",'Data Transformation'!F5399,'Data Transformation'!D5399)</f>
        <v>0</v>
      </c>
      <c r="I5399" t="str">
        <f t="shared" si="283"/>
        <v/>
      </c>
    </row>
    <row r="5400" spans="2:9" x14ac:dyDescent="0.25">
      <c r="B5400" t="b">
        <f>IF('Input and Summary Results'!D4982=0,FALSE,'Input and Summary Results'!$B4982)</f>
        <v>0</v>
      </c>
      <c r="C5400" t="b">
        <f>IF(OR(B5400=0,'Input and Summary Results'!D4982=0,'Input and Summary Results'!D4982=""),FALSE,'Input and Summary Results'!$D4982)</f>
        <v>0</v>
      </c>
      <c r="D5400" t="b">
        <f>IF(OR(B5400=0,'Input and Summary Results'!E4982=0),FALSE,'Input and Summary Results'!$E4982)</f>
        <v>0</v>
      </c>
      <c r="E5400" t="b">
        <f t="shared" si="281"/>
        <v>0</v>
      </c>
      <c r="F5400" t="b">
        <f t="shared" si="282"/>
        <v>0</v>
      </c>
      <c r="G5400" t="b">
        <f>IF('Input and Summary Results'!$J$4="yes",IF(C5400=FALSE,FALSE,IF('Data Transformation'!E5400&lt;$R$10,E5400,$R$10)),IF(C5400=FALSE,FALSE,IF(C5400&lt;$R$10,C5400,$R$10)))</f>
        <v>0</v>
      </c>
      <c r="H5400" t="b">
        <f>IF('Input and Summary Results'!$J$4="yes",'Data Transformation'!F5400,'Data Transformation'!D5400)</f>
        <v>0</v>
      </c>
      <c r="I5400" t="str">
        <f t="shared" si="283"/>
        <v/>
      </c>
    </row>
    <row r="5401" spans="2:9" x14ac:dyDescent="0.25">
      <c r="B5401" t="b">
        <f>IF('Input and Summary Results'!D4983=0,FALSE,'Input and Summary Results'!$B4983)</f>
        <v>0</v>
      </c>
      <c r="C5401" t="b">
        <f>IF(OR(B5401=0,'Input and Summary Results'!D4983=0,'Input and Summary Results'!D4983=""),FALSE,'Input and Summary Results'!$D4983)</f>
        <v>0</v>
      </c>
      <c r="D5401" t="b">
        <f>IF(OR(B5401=0,'Input and Summary Results'!E4983=0),FALSE,'Input and Summary Results'!$E4983)</f>
        <v>0</v>
      </c>
      <c r="E5401" t="b">
        <f t="shared" si="281"/>
        <v>0</v>
      </c>
      <c r="F5401" t="b">
        <f t="shared" si="282"/>
        <v>0</v>
      </c>
      <c r="G5401" t="b">
        <f>IF('Input and Summary Results'!$J$4="yes",IF(C5401=FALSE,FALSE,IF('Data Transformation'!E5401&lt;$R$10,E5401,$R$10)),IF(C5401=FALSE,FALSE,IF(C5401&lt;$R$10,C5401,$R$10)))</f>
        <v>0</v>
      </c>
      <c r="H5401" t="b">
        <f>IF('Input and Summary Results'!$J$4="yes",'Data Transformation'!F5401,'Data Transformation'!D5401)</f>
        <v>0</v>
      </c>
      <c r="I5401" t="str">
        <f t="shared" si="283"/>
        <v/>
      </c>
    </row>
    <row r="5402" spans="2:9" x14ac:dyDescent="0.25">
      <c r="B5402" t="b">
        <f>IF('Input and Summary Results'!D4984=0,FALSE,'Input and Summary Results'!$B4984)</f>
        <v>0</v>
      </c>
      <c r="C5402" t="b">
        <f>IF(OR(B5402=0,'Input and Summary Results'!D4984=0,'Input and Summary Results'!D4984=""),FALSE,'Input and Summary Results'!$D4984)</f>
        <v>0</v>
      </c>
      <c r="D5402" t="b">
        <f>IF(OR(B5402=0,'Input and Summary Results'!E4984=0),FALSE,'Input and Summary Results'!$E4984)</f>
        <v>0</v>
      </c>
      <c r="E5402" t="b">
        <f t="shared" si="281"/>
        <v>0</v>
      </c>
      <c r="F5402" t="b">
        <f t="shared" si="282"/>
        <v>0</v>
      </c>
      <c r="G5402" t="b">
        <f>IF('Input and Summary Results'!$J$4="yes",IF(C5402=FALSE,FALSE,IF('Data Transformation'!E5402&lt;$R$10,E5402,$R$10)),IF(C5402=FALSE,FALSE,IF(C5402&lt;$R$10,C5402,$R$10)))</f>
        <v>0</v>
      </c>
      <c r="H5402" t="b">
        <f>IF('Input and Summary Results'!$J$4="yes",'Data Transformation'!F5402,'Data Transformation'!D5402)</f>
        <v>0</v>
      </c>
      <c r="I5402" t="str">
        <f t="shared" si="283"/>
        <v/>
      </c>
    </row>
    <row r="5403" spans="2:9" x14ac:dyDescent="0.25">
      <c r="B5403" t="b">
        <f>IF('Input and Summary Results'!D4985=0,FALSE,'Input and Summary Results'!$B4985)</f>
        <v>0</v>
      </c>
      <c r="C5403" t="b">
        <f>IF(OR(B5403=0,'Input and Summary Results'!D4985=0,'Input and Summary Results'!D4985=""),FALSE,'Input and Summary Results'!$D4985)</f>
        <v>0</v>
      </c>
      <c r="D5403" t="b">
        <f>IF(OR(B5403=0,'Input and Summary Results'!E4985=0),FALSE,'Input and Summary Results'!$E4985)</f>
        <v>0</v>
      </c>
      <c r="E5403" t="b">
        <f t="shared" si="281"/>
        <v>0</v>
      </c>
      <c r="F5403" t="b">
        <f t="shared" si="282"/>
        <v>0</v>
      </c>
      <c r="G5403" t="b">
        <f>IF('Input and Summary Results'!$J$4="yes",IF(C5403=FALSE,FALSE,IF('Data Transformation'!E5403&lt;$R$10,E5403,$R$10)),IF(C5403=FALSE,FALSE,IF(C5403&lt;$R$10,C5403,$R$10)))</f>
        <v>0</v>
      </c>
      <c r="H5403" t="b">
        <f>IF('Input and Summary Results'!$J$4="yes",'Data Transformation'!F5403,'Data Transformation'!D5403)</f>
        <v>0</v>
      </c>
      <c r="I5403" t="str">
        <f t="shared" si="283"/>
        <v/>
      </c>
    </row>
    <row r="5404" spans="2:9" x14ac:dyDescent="0.25">
      <c r="B5404" t="b">
        <f>IF('Input and Summary Results'!D4986=0,FALSE,'Input and Summary Results'!$B4986)</f>
        <v>0</v>
      </c>
      <c r="C5404" t="b">
        <f>IF(OR(B5404=0,'Input and Summary Results'!D4986=0,'Input and Summary Results'!D4986=""),FALSE,'Input and Summary Results'!$D4986)</f>
        <v>0</v>
      </c>
      <c r="D5404" t="b">
        <f>IF(OR(B5404=0,'Input and Summary Results'!E4986=0),FALSE,'Input and Summary Results'!$E4986)</f>
        <v>0</v>
      </c>
      <c r="E5404" t="b">
        <f t="shared" si="281"/>
        <v>0</v>
      </c>
      <c r="F5404" t="b">
        <f t="shared" si="282"/>
        <v>0</v>
      </c>
      <c r="G5404" t="b">
        <f>IF('Input and Summary Results'!$J$4="yes",IF(C5404=FALSE,FALSE,IF('Data Transformation'!E5404&lt;$R$10,E5404,$R$10)),IF(C5404=FALSE,FALSE,IF(C5404&lt;$R$10,C5404,$R$10)))</f>
        <v>0</v>
      </c>
      <c r="H5404" t="b">
        <f>IF('Input and Summary Results'!$J$4="yes",'Data Transformation'!F5404,'Data Transformation'!D5404)</f>
        <v>0</v>
      </c>
      <c r="I5404" t="str">
        <f t="shared" si="283"/>
        <v/>
      </c>
    </row>
    <row r="5405" spans="2:9" x14ac:dyDescent="0.25">
      <c r="B5405" t="b">
        <f>IF('Input and Summary Results'!D4987=0,FALSE,'Input and Summary Results'!$B4987)</f>
        <v>0</v>
      </c>
      <c r="C5405" t="b">
        <f>IF(OR(B5405=0,'Input and Summary Results'!D4987=0,'Input and Summary Results'!D4987=""),FALSE,'Input and Summary Results'!$D4987)</f>
        <v>0</v>
      </c>
      <c r="D5405" t="b">
        <f>IF(OR(B5405=0,'Input and Summary Results'!E4987=0),FALSE,'Input and Summary Results'!$E4987)</f>
        <v>0</v>
      </c>
      <c r="E5405" t="b">
        <f t="shared" si="281"/>
        <v>0</v>
      </c>
      <c r="F5405" t="b">
        <f t="shared" si="282"/>
        <v>0</v>
      </c>
      <c r="G5405" t="b">
        <f>IF('Input and Summary Results'!$J$4="yes",IF(C5405=FALSE,FALSE,IF('Data Transformation'!E5405&lt;$R$10,E5405,$R$10)),IF(C5405=FALSE,FALSE,IF(C5405&lt;$R$10,C5405,$R$10)))</f>
        <v>0</v>
      </c>
      <c r="H5405" t="b">
        <f>IF('Input and Summary Results'!$J$4="yes",'Data Transformation'!F5405,'Data Transformation'!D5405)</f>
        <v>0</v>
      </c>
      <c r="I5405" t="str">
        <f t="shared" si="283"/>
        <v/>
      </c>
    </row>
    <row r="5406" spans="2:9" x14ac:dyDescent="0.25">
      <c r="B5406" t="b">
        <f>IF('Input and Summary Results'!D4988=0,FALSE,'Input and Summary Results'!$B4988)</f>
        <v>0</v>
      </c>
      <c r="C5406" t="b">
        <f>IF(OR(B5406=0,'Input and Summary Results'!D4988=0,'Input and Summary Results'!D4988=""),FALSE,'Input and Summary Results'!$D4988)</f>
        <v>0</v>
      </c>
      <c r="D5406" t="b">
        <f>IF(OR(B5406=0,'Input and Summary Results'!E4988=0),FALSE,'Input and Summary Results'!$E4988)</f>
        <v>0</v>
      </c>
      <c r="E5406" t="b">
        <f t="shared" si="281"/>
        <v>0</v>
      </c>
      <c r="F5406" t="b">
        <f t="shared" si="282"/>
        <v>0</v>
      </c>
      <c r="G5406" t="b">
        <f>IF('Input and Summary Results'!$J$4="yes",IF(C5406=FALSE,FALSE,IF('Data Transformation'!E5406&lt;$R$10,E5406,$R$10)),IF(C5406=FALSE,FALSE,IF(C5406&lt;$R$10,C5406,$R$10)))</f>
        <v>0</v>
      </c>
      <c r="H5406" t="b">
        <f>IF('Input and Summary Results'!$J$4="yes",'Data Transformation'!F5406,'Data Transformation'!D5406)</f>
        <v>0</v>
      </c>
      <c r="I5406" t="str">
        <f t="shared" si="283"/>
        <v/>
      </c>
    </row>
    <row r="5407" spans="2:9" x14ac:dyDescent="0.25">
      <c r="B5407" t="b">
        <f>IF('Input and Summary Results'!D4989=0,FALSE,'Input and Summary Results'!$B4989)</f>
        <v>0</v>
      </c>
      <c r="C5407" t="b">
        <f>IF(OR(B5407=0,'Input and Summary Results'!D4989=0,'Input and Summary Results'!D4989=""),FALSE,'Input and Summary Results'!$D4989)</f>
        <v>0</v>
      </c>
      <c r="D5407" t="b">
        <f>IF(OR(B5407=0,'Input and Summary Results'!E4989=0),FALSE,'Input and Summary Results'!$E4989)</f>
        <v>0</v>
      </c>
      <c r="E5407" t="b">
        <f t="shared" si="281"/>
        <v>0</v>
      </c>
      <c r="F5407" t="b">
        <f t="shared" si="282"/>
        <v>0</v>
      </c>
      <c r="G5407" t="b">
        <f>IF('Input and Summary Results'!$J$4="yes",IF(C5407=FALSE,FALSE,IF('Data Transformation'!E5407&lt;$R$10,E5407,$R$10)),IF(C5407=FALSE,FALSE,IF(C5407&lt;$R$10,C5407,$R$10)))</f>
        <v>0</v>
      </c>
      <c r="H5407" t="b">
        <f>IF('Input and Summary Results'!$J$4="yes",'Data Transformation'!F5407,'Data Transformation'!D5407)</f>
        <v>0</v>
      </c>
      <c r="I5407" t="str">
        <f t="shared" si="283"/>
        <v/>
      </c>
    </row>
    <row r="5408" spans="2:9" x14ac:dyDescent="0.25">
      <c r="B5408" t="b">
        <f>IF('Input and Summary Results'!D4990=0,FALSE,'Input and Summary Results'!$B4990)</f>
        <v>0</v>
      </c>
      <c r="C5408" t="b">
        <f>IF(OR(B5408=0,'Input and Summary Results'!D4990=0,'Input and Summary Results'!D4990=""),FALSE,'Input and Summary Results'!$D4990)</f>
        <v>0</v>
      </c>
      <c r="D5408" t="b">
        <f>IF(OR(B5408=0,'Input and Summary Results'!E4990=0),FALSE,'Input and Summary Results'!$E4990)</f>
        <v>0</v>
      </c>
      <c r="E5408" t="b">
        <f t="shared" si="281"/>
        <v>0</v>
      </c>
      <c r="F5408" t="b">
        <f t="shared" si="282"/>
        <v>0</v>
      </c>
      <c r="G5408" t="b">
        <f>IF('Input and Summary Results'!$J$4="yes",IF(C5408=FALSE,FALSE,IF('Data Transformation'!E5408&lt;$R$10,E5408,$R$10)),IF(C5408=FALSE,FALSE,IF(C5408&lt;$R$10,C5408,$R$10)))</f>
        <v>0</v>
      </c>
      <c r="H5408" t="b">
        <f>IF('Input and Summary Results'!$J$4="yes",'Data Transformation'!F5408,'Data Transformation'!D5408)</f>
        <v>0</v>
      </c>
      <c r="I5408" t="str">
        <f t="shared" si="283"/>
        <v/>
      </c>
    </row>
    <row r="5409" spans="2:9" x14ac:dyDescent="0.25">
      <c r="B5409" t="b">
        <f>IF('Input and Summary Results'!D4991=0,FALSE,'Input and Summary Results'!$B4991)</f>
        <v>0</v>
      </c>
      <c r="C5409" t="b">
        <f>IF(OR(B5409=0,'Input and Summary Results'!D4991=0,'Input and Summary Results'!D4991=""),FALSE,'Input and Summary Results'!$D4991)</f>
        <v>0</v>
      </c>
      <c r="D5409" t="b">
        <f>IF(OR(B5409=0,'Input and Summary Results'!E4991=0),FALSE,'Input and Summary Results'!$E4991)</f>
        <v>0</v>
      </c>
      <c r="E5409" t="b">
        <f t="shared" si="281"/>
        <v>0</v>
      </c>
      <c r="F5409" t="b">
        <f t="shared" si="282"/>
        <v>0</v>
      </c>
      <c r="G5409" t="b">
        <f>IF('Input and Summary Results'!$J$4="yes",IF(C5409=FALSE,FALSE,IF('Data Transformation'!E5409&lt;$R$10,E5409,$R$10)),IF(C5409=FALSE,FALSE,IF(C5409&lt;$R$10,C5409,$R$10)))</f>
        <v>0</v>
      </c>
      <c r="H5409" t="b">
        <f>IF('Input and Summary Results'!$J$4="yes",'Data Transformation'!F5409,'Data Transformation'!D5409)</f>
        <v>0</v>
      </c>
      <c r="I5409" t="str">
        <f t="shared" si="283"/>
        <v/>
      </c>
    </row>
    <row r="5410" spans="2:9" x14ac:dyDescent="0.25">
      <c r="B5410" t="b">
        <f>IF('Input and Summary Results'!D4992=0,FALSE,'Input and Summary Results'!$B4992)</f>
        <v>0</v>
      </c>
      <c r="C5410" t="b">
        <f>IF(OR(B5410=0,'Input and Summary Results'!D4992=0,'Input and Summary Results'!D4992=""),FALSE,'Input and Summary Results'!$D4992)</f>
        <v>0</v>
      </c>
      <c r="D5410" t="b">
        <f>IF(OR(B5410=0,'Input and Summary Results'!E4992=0),FALSE,'Input and Summary Results'!$E4992)</f>
        <v>0</v>
      </c>
      <c r="E5410" t="b">
        <f t="shared" si="281"/>
        <v>0</v>
      </c>
      <c r="F5410" t="b">
        <f t="shared" si="282"/>
        <v>0</v>
      </c>
      <c r="G5410" t="b">
        <f>IF('Input and Summary Results'!$J$4="yes",IF(C5410=FALSE,FALSE,IF('Data Transformation'!E5410&lt;$R$10,E5410,$R$10)),IF(C5410=FALSE,FALSE,IF(C5410&lt;$R$10,C5410,$R$10)))</f>
        <v>0</v>
      </c>
      <c r="H5410" t="b">
        <f>IF('Input and Summary Results'!$J$4="yes",'Data Transformation'!F5410,'Data Transformation'!D5410)</f>
        <v>0</v>
      </c>
      <c r="I5410" t="str">
        <f t="shared" si="283"/>
        <v/>
      </c>
    </row>
    <row r="5411" spans="2:9" x14ac:dyDescent="0.25">
      <c r="B5411" t="b">
        <f>IF('Input and Summary Results'!D4993=0,FALSE,'Input and Summary Results'!$B4993)</f>
        <v>0</v>
      </c>
      <c r="C5411" t="b">
        <f>IF(OR(B5411=0,'Input and Summary Results'!D4993=0,'Input and Summary Results'!D4993=""),FALSE,'Input and Summary Results'!$D4993)</f>
        <v>0</v>
      </c>
      <c r="D5411" t="b">
        <f>IF(OR(B5411=0,'Input and Summary Results'!E4993=0),FALSE,'Input and Summary Results'!$E4993)</f>
        <v>0</v>
      </c>
      <c r="E5411" t="b">
        <f t="shared" si="281"/>
        <v>0</v>
      </c>
      <c r="F5411" t="b">
        <f t="shared" si="282"/>
        <v>0</v>
      </c>
      <c r="G5411" t="b">
        <f>IF('Input and Summary Results'!$J$4="yes",IF(C5411=FALSE,FALSE,IF('Data Transformation'!E5411&lt;$R$10,E5411,$R$10)),IF(C5411=FALSE,FALSE,IF(C5411&lt;$R$10,C5411,$R$10)))</f>
        <v>0</v>
      </c>
      <c r="H5411" t="b">
        <f>IF('Input and Summary Results'!$J$4="yes",'Data Transformation'!F5411,'Data Transformation'!D5411)</f>
        <v>0</v>
      </c>
      <c r="I5411" t="str">
        <f t="shared" si="283"/>
        <v/>
      </c>
    </row>
    <row r="5412" spans="2:9" x14ac:dyDescent="0.25">
      <c r="B5412" t="b">
        <f>IF('Input and Summary Results'!D4994=0,FALSE,'Input and Summary Results'!$B4994)</f>
        <v>0</v>
      </c>
      <c r="C5412" t="b">
        <f>IF(OR(B5412=0,'Input and Summary Results'!D4994=0,'Input and Summary Results'!D4994=""),FALSE,'Input and Summary Results'!$D4994)</f>
        <v>0</v>
      </c>
      <c r="D5412" t="b">
        <f>IF(OR(B5412=0,'Input and Summary Results'!E4994=0),FALSE,'Input and Summary Results'!$E4994)</f>
        <v>0</v>
      </c>
      <c r="E5412" t="b">
        <f t="shared" si="281"/>
        <v>0</v>
      </c>
      <c r="F5412" t="b">
        <f t="shared" si="282"/>
        <v>0</v>
      </c>
      <c r="G5412" t="b">
        <f>IF('Input and Summary Results'!$J$4="yes",IF(C5412=FALSE,FALSE,IF('Data Transformation'!E5412&lt;$R$10,E5412,$R$10)),IF(C5412=FALSE,FALSE,IF(C5412&lt;$R$10,C5412,$R$10)))</f>
        <v>0</v>
      </c>
      <c r="H5412" t="b">
        <f>IF('Input and Summary Results'!$J$4="yes",'Data Transformation'!F5412,'Data Transformation'!D5412)</f>
        <v>0</v>
      </c>
      <c r="I5412" t="str">
        <f t="shared" si="283"/>
        <v/>
      </c>
    </row>
    <row r="5413" spans="2:9" x14ac:dyDescent="0.25">
      <c r="B5413" t="b">
        <f>IF('Input and Summary Results'!D4995=0,FALSE,'Input and Summary Results'!$B4995)</f>
        <v>0</v>
      </c>
      <c r="C5413" t="b">
        <f>IF(OR(B5413=0,'Input and Summary Results'!D4995=0,'Input and Summary Results'!D4995=""),FALSE,'Input and Summary Results'!$D4995)</f>
        <v>0</v>
      </c>
      <c r="D5413" t="b">
        <f>IF(OR(B5413=0,'Input and Summary Results'!E4995=0),FALSE,'Input and Summary Results'!$E4995)</f>
        <v>0</v>
      </c>
      <c r="E5413" t="b">
        <f t="shared" si="281"/>
        <v>0</v>
      </c>
      <c r="F5413" t="b">
        <f t="shared" si="282"/>
        <v>0</v>
      </c>
      <c r="G5413" t="b">
        <f>IF('Input and Summary Results'!$J$4="yes",IF(C5413=FALSE,FALSE,IF('Data Transformation'!E5413&lt;$R$10,E5413,$R$10)),IF(C5413=FALSE,FALSE,IF(C5413&lt;$R$10,C5413,$R$10)))</f>
        <v>0</v>
      </c>
      <c r="H5413" t="b">
        <f>IF('Input and Summary Results'!$J$4="yes",'Data Transformation'!F5413,'Data Transformation'!D5413)</f>
        <v>0</v>
      </c>
      <c r="I5413" t="str">
        <f t="shared" si="283"/>
        <v/>
      </c>
    </row>
    <row r="5414" spans="2:9" x14ac:dyDescent="0.25">
      <c r="B5414" t="b">
        <f>IF('Input and Summary Results'!D4996=0,FALSE,'Input and Summary Results'!$B4996)</f>
        <v>0</v>
      </c>
      <c r="C5414" t="b">
        <f>IF(OR(B5414=0,'Input and Summary Results'!D4996=0,'Input and Summary Results'!D4996=""),FALSE,'Input and Summary Results'!$D4996)</f>
        <v>0</v>
      </c>
      <c r="D5414" t="b">
        <f>IF(OR(B5414=0,'Input and Summary Results'!E4996=0),FALSE,'Input and Summary Results'!$E4996)</f>
        <v>0</v>
      </c>
      <c r="E5414" t="b">
        <f t="shared" si="281"/>
        <v>0</v>
      </c>
      <c r="F5414" t="b">
        <f t="shared" si="282"/>
        <v>0</v>
      </c>
      <c r="G5414" t="b">
        <f>IF('Input and Summary Results'!$J$4="yes",IF(C5414=FALSE,FALSE,IF('Data Transformation'!E5414&lt;$R$10,E5414,$R$10)),IF(C5414=FALSE,FALSE,IF(C5414&lt;$R$10,C5414,$R$10)))</f>
        <v>0</v>
      </c>
      <c r="H5414" t="b">
        <f>IF('Input and Summary Results'!$J$4="yes",'Data Transformation'!F5414,'Data Transformation'!D5414)</f>
        <v>0</v>
      </c>
      <c r="I5414" t="str">
        <f t="shared" si="283"/>
        <v/>
      </c>
    </row>
    <row r="5415" spans="2:9" x14ac:dyDescent="0.25">
      <c r="B5415" t="b">
        <f>IF('Input and Summary Results'!D4997=0,FALSE,'Input and Summary Results'!$B4997)</f>
        <v>0</v>
      </c>
      <c r="C5415" t="b">
        <f>IF(OR(B5415=0,'Input and Summary Results'!D4997=0,'Input and Summary Results'!D4997=""),FALSE,'Input and Summary Results'!$D4997)</f>
        <v>0</v>
      </c>
      <c r="D5415" t="b">
        <f>IF(OR(B5415=0,'Input and Summary Results'!E4997=0),FALSE,'Input and Summary Results'!$E4997)</f>
        <v>0</v>
      </c>
      <c r="E5415" t="b">
        <f t="shared" si="281"/>
        <v>0</v>
      </c>
      <c r="F5415" t="b">
        <f t="shared" si="282"/>
        <v>0</v>
      </c>
      <c r="G5415" t="b">
        <f>IF('Input and Summary Results'!$J$4="yes",IF(C5415=FALSE,FALSE,IF('Data Transformation'!E5415&lt;$R$10,E5415,$R$10)),IF(C5415=FALSE,FALSE,IF(C5415&lt;$R$10,C5415,$R$10)))</f>
        <v>0</v>
      </c>
      <c r="H5415" t="b">
        <f>IF('Input and Summary Results'!$J$4="yes",'Data Transformation'!F5415,'Data Transformation'!D5415)</f>
        <v>0</v>
      </c>
      <c r="I5415" t="str">
        <f t="shared" si="283"/>
        <v/>
      </c>
    </row>
    <row r="5416" spans="2:9" x14ac:dyDescent="0.25">
      <c r="B5416" t="b">
        <f>IF('Input and Summary Results'!D4998=0,FALSE,'Input and Summary Results'!$B4998)</f>
        <v>0</v>
      </c>
      <c r="C5416" t="b">
        <f>IF(OR(B5416=0,'Input and Summary Results'!D4998=0,'Input and Summary Results'!D4998=""),FALSE,'Input and Summary Results'!$D4998)</f>
        <v>0</v>
      </c>
      <c r="D5416" t="b">
        <f>IF(OR(B5416=0,'Input and Summary Results'!E4998=0),FALSE,'Input and Summary Results'!$E4998)</f>
        <v>0</v>
      </c>
      <c r="E5416" t="b">
        <f t="shared" si="281"/>
        <v>0</v>
      </c>
      <c r="F5416" t="b">
        <f t="shared" si="282"/>
        <v>0</v>
      </c>
      <c r="G5416" t="b">
        <f>IF('Input and Summary Results'!$J$4="yes",IF(C5416=FALSE,FALSE,IF('Data Transformation'!E5416&lt;$R$10,E5416,$R$10)),IF(C5416=FALSE,FALSE,IF(C5416&lt;$R$10,C5416,$R$10)))</f>
        <v>0</v>
      </c>
      <c r="H5416" t="b">
        <f>IF('Input and Summary Results'!$J$4="yes",'Data Transformation'!F5416,'Data Transformation'!D5416)</f>
        <v>0</v>
      </c>
      <c r="I5416" t="str">
        <f t="shared" si="283"/>
        <v/>
      </c>
    </row>
    <row r="5417" spans="2:9" x14ac:dyDescent="0.25">
      <c r="B5417" t="b">
        <f>IF('Input and Summary Results'!D4999=0,FALSE,'Input and Summary Results'!$B4999)</f>
        <v>0</v>
      </c>
      <c r="C5417" t="b">
        <f>IF(OR(B5417=0,'Input and Summary Results'!D4999=0,'Input and Summary Results'!D4999=""),FALSE,'Input and Summary Results'!$D4999)</f>
        <v>0</v>
      </c>
      <c r="D5417" t="b">
        <f>IF(OR(B5417=0,'Input and Summary Results'!E4999=0),FALSE,'Input and Summary Results'!$E4999)</f>
        <v>0</v>
      </c>
      <c r="E5417" t="b">
        <f t="shared" si="281"/>
        <v>0</v>
      </c>
      <c r="F5417" t="b">
        <f t="shared" si="282"/>
        <v>0</v>
      </c>
      <c r="G5417" t="b">
        <f>IF('Input and Summary Results'!$J$4="yes",IF(C5417=FALSE,FALSE,IF('Data Transformation'!E5417&lt;$R$10,E5417,$R$10)),IF(C5417=FALSE,FALSE,IF(C5417&lt;$R$10,C5417,$R$10)))</f>
        <v>0</v>
      </c>
      <c r="H5417" t="b">
        <f>IF('Input and Summary Results'!$J$4="yes",'Data Transformation'!F5417,'Data Transformation'!D5417)</f>
        <v>0</v>
      </c>
      <c r="I5417" t="str">
        <f t="shared" si="283"/>
        <v/>
      </c>
    </row>
    <row r="5418" spans="2:9" x14ac:dyDescent="0.25">
      <c r="B5418" t="b">
        <f>IF('Input and Summary Results'!D5000=0,FALSE,'Input and Summary Results'!$B5000)</f>
        <v>0</v>
      </c>
      <c r="C5418" t="b">
        <f>IF(OR(B5418=0,'Input and Summary Results'!D5000=0,'Input and Summary Results'!D5000=""),FALSE,'Input and Summary Results'!$D5000)</f>
        <v>0</v>
      </c>
      <c r="D5418" t="b">
        <f>IF(OR(B5418=0,'Input and Summary Results'!E5000=0),FALSE,'Input and Summary Results'!$E5000)</f>
        <v>0</v>
      </c>
      <c r="E5418" t="b">
        <f t="shared" ref="E5418:E5481" si="284">IF(C5418=FALSE,FALSE,LOG10(C5418))</f>
        <v>0</v>
      </c>
      <c r="F5418" t="b">
        <f t="shared" ref="F5418:F5481" si="285">IF(D5418=FALSE, FALSE,0.434*D5418/C5418)</f>
        <v>0</v>
      </c>
      <c r="G5418" t="b">
        <f>IF('Input and Summary Results'!$J$4="yes",IF(C5418=FALSE,FALSE,IF('Data Transformation'!E5418&lt;$R$10,E5418,$R$10)),IF(C5418=FALSE,FALSE,IF(C5418&lt;$R$10,C5418,$R$10)))</f>
        <v>0</v>
      </c>
      <c r="H5418" t="b">
        <f>IF('Input and Summary Results'!$J$4="yes",'Data Transformation'!F5418,'Data Transformation'!D5418)</f>
        <v>0</v>
      </c>
      <c r="I5418" t="str">
        <f t="shared" si="283"/>
        <v/>
      </c>
    </row>
    <row r="5419" spans="2:9" x14ac:dyDescent="0.25">
      <c r="B5419" t="b">
        <f>IF('Input and Summary Results'!D5001=0,FALSE,'Input and Summary Results'!$B5001)</f>
        <v>0</v>
      </c>
      <c r="C5419" t="b">
        <f>IF(OR(B5419=0,'Input and Summary Results'!D5001=0,'Input and Summary Results'!D5001=""),FALSE,'Input and Summary Results'!$D5001)</f>
        <v>0</v>
      </c>
      <c r="D5419" t="b">
        <f>IF(OR(B5419=0,'Input and Summary Results'!E5001=0),FALSE,'Input and Summary Results'!$E5001)</f>
        <v>0</v>
      </c>
      <c r="E5419" t="b">
        <f t="shared" si="284"/>
        <v>0</v>
      </c>
      <c r="F5419" t="b">
        <f t="shared" si="285"/>
        <v>0</v>
      </c>
      <c r="G5419" t="b">
        <f>IF('Input and Summary Results'!$J$4="yes",IF(C5419=FALSE,FALSE,IF('Data Transformation'!E5419&lt;$R$10,E5419,$R$10)),IF(C5419=FALSE,FALSE,IF(C5419&lt;$R$10,C5419,$R$10)))</f>
        <v>0</v>
      </c>
      <c r="H5419" t="b">
        <f>IF('Input and Summary Results'!$J$4="yes",'Data Transformation'!F5419,'Data Transformation'!D5419)</f>
        <v>0</v>
      </c>
      <c r="I5419" t="str">
        <f t="shared" si="283"/>
        <v/>
      </c>
    </row>
    <row r="5420" spans="2:9" x14ac:dyDescent="0.25">
      <c r="B5420" t="b">
        <f>IF('Input and Summary Results'!D5002=0,FALSE,'Input and Summary Results'!$B5002)</f>
        <v>0</v>
      </c>
      <c r="C5420" t="b">
        <f>IF(OR(B5420=0,'Input and Summary Results'!D5002=0,'Input and Summary Results'!D5002=""),FALSE,'Input and Summary Results'!$D5002)</f>
        <v>0</v>
      </c>
      <c r="D5420" t="b">
        <f>IF(OR(B5420=0,'Input and Summary Results'!E5002=0),FALSE,'Input and Summary Results'!$E5002)</f>
        <v>0</v>
      </c>
      <c r="E5420" t="b">
        <f t="shared" si="284"/>
        <v>0</v>
      </c>
      <c r="F5420" t="b">
        <f t="shared" si="285"/>
        <v>0</v>
      </c>
      <c r="G5420" t="b">
        <f>IF('Input and Summary Results'!$J$4="yes",IF(C5420=FALSE,FALSE,IF('Data Transformation'!E5420&lt;$R$10,E5420,$R$10)),IF(C5420=FALSE,FALSE,IF(C5420&lt;$R$10,C5420,$R$10)))</f>
        <v>0</v>
      </c>
      <c r="H5420" t="b">
        <f>IF('Input and Summary Results'!$J$4="yes",'Data Transformation'!F5420,'Data Transformation'!D5420)</f>
        <v>0</v>
      </c>
      <c r="I5420" t="str">
        <f t="shared" si="283"/>
        <v/>
      </c>
    </row>
    <row r="5421" spans="2:9" x14ac:dyDescent="0.25">
      <c r="B5421" t="b">
        <f>IF('Input and Summary Results'!D5003=0,FALSE,'Input and Summary Results'!$B5003)</f>
        <v>0</v>
      </c>
      <c r="C5421" t="b">
        <f>IF(OR(B5421=0,'Input and Summary Results'!D5003=0,'Input and Summary Results'!D5003=""),FALSE,'Input and Summary Results'!$D5003)</f>
        <v>0</v>
      </c>
      <c r="D5421" t="b">
        <f>IF(OR(B5421=0,'Input and Summary Results'!E5003=0),FALSE,'Input and Summary Results'!$E5003)</f>
        <v>0</v>
      </c>
      <c r="E5421" t="b">
        <f t="shared" si="284"/>
        <v>0</v>
      </c>
      <c r="F5421" t="b">
        <f t="shared" si="285"/>
        <v>0</v>
      </c>
      <c r="G5421" t="b">
        <f>IF('Input and Summary Results'!$J$4="yes",IF(C5421=FALSE,FALSE,IF('Data Transformation'!E5421&lt;$R$10,E5421,$R$10)),IF(C5421=FALSE,FALSE,IF(C5421&lt;$R$10,C5421,$R$10)))</f>
        <v>0</v>
      </c>
      <c r="H5421" t="b">
        <f>IF('Input and Summary Results'!$J$4="yes",'Data Transformation'!F5421,'Data Transformation'!D5421)</f>
        <v>0</v>
      </c>
      <c r="I5421" t="str">
        <f t="shared" si="283"/>
        <v/>
      </c>
    </row>
    <row r="5422" spans="2:9" x14ac:dyDescent="0.25">
      <c r="B5422" t="b">
        <f>IF('Input and Summary Results'!D5004=0,FALSE,'Input and Summary Results'!$B5004)</f>
        <v>0</v>
      </c>
      <c r="C5422" t="b">
        <f>IF(OR(B5422=0,'Input and Summary Results'!D5004=0,'Input and Summary Results'!D5004=""),FALSE,'Input and Summary Results'!$D5004)</f>
        <v>0</v>
      </c>
      <c r="D5422" t="b">
        <f>IF(OR(B5422=0,'Input and Summary Results'!E5004=0),FALSE,'Input and Summary Results'!$E5004)</f>
        <v>0</v>
      </c>
      <c r="E5422" t="b">
        <f t="shared" si="284"/>
        <v>0</v>
      </c>
      <c r="F5422" t="b">
        <f t="shared" si="285"/>
        <v>0</v>
      </c>
      <c r="G5422" t="b">
        <f>IF('Input and Summary Results'!$J$4="yes",IF(C5422=FALSE,FALSE,IF('Data Transformation'!E5422&lt;$R$10,E5422,$R$10)),IF(C5422=FALSE,FALSE,IF(C5422&lt;$R$10,C5422,$R$10)))</f>
        <v>0</v>
      </c>
      <c r="H5422" t="b">
        <f>IF('Input and Summary Results'!$J$4="yes",'Data Transformation'!F5422,'Data Transformation'!D5422)</f>
        <v>0</v>
      </c>
      <c r="I5422" t="str">
        <f t="shared" si="283"/>
        <v/>
      </c>
    </row>
    <row r="5423" spans="2:9" x14ac:dyDescent="0.25">
      <c r="B5423" t="b">
        <f>IF('Input and Summary Results'!D5005=0,FALSE,'Input and Summary Results'!$B5005)</f>
        <v>0</v>
      </c>
      <c r="C5423" t="b">
        <f>IF(OR(B5423=0,'Input and Summary Results'!D5005=0,'Input and Summary Results'!D5005=""),FALSE,'Input and Summary Results'!$D5005)</f>
        <v>0</v>
      </c>
      <c r="D5423" t="b">
        <f>IF(OR(B5423=0,'Input and Summary Results'!E5005=0),FALSE,'Input and Summary Results'!$E5005)</f>
        <v>0</v>
      </c>
      <c r="E5423" t="b">
        <f t="shared" si="284"/>
        <v>0</v>
      </c>
      <c r="F5423" t="b">
        <f t="shared" si="285"/>
        <v>0</v>
      </c>
      <c r="G5423" t="b">
        <f>IF('Input and Summary Results'!$J$4="yes",IF(C5423=FALSE,FALSE,IF('Data Transformation'!E5423&lt;$R$10,E5423,$R$10)),IF(C5423=FALSE,FALSE,IF(C5423&lt;$R$10,C5423,$R$10)))</f>
        <v>0</v>
      </c>
      <c r="H5423" t="b">
        <f>IF('Input and Summary Results'!$J$4="yes",'Data Transformation'!F5423,'Data Transformation'!D5423)</f>
        <v>0</v>
      </c>
      <c r="I5423" t="str">
        <f t="shared" si="283"/>
        <v/>
      </c>
    </row>
    <row r="5424" spans="2:9" x14ac:dyDescent="0.25">
      <c r="B5424" t="b">
        <f>IF('Input and Summary Results'!D5006=0,FALSE,'Input and Summary Results'!$B5006)</f>
        <v>0</v>
      </c>
      <c r="C5424" t="b">
        <f>IF(OR(B5424=0,'Input and Summary Results'!D5006=0,'Input and Summary Results'!D5006=""),FALSE,'Input and Summary Results'!$D5006)</f>
        <v>0</v>
      </c>
      <c r="D5424" t="b">
        <f>IF(OR(B5424=0,'Input and Summary Results'!E5006=0),FALSE,'Input and Summary Results'!$E5006)</f>
        <v>0</v>
      </c>
      <c r="E5424" t="b">
        <f t="shared" si="284"/>
        <v>0</v>
      </c>
      <c r="F5424" t="b">
        <f t="shared" si="285"/>
        <v>0</v>
      </c>
      <c r="G5424" t="b">
        <f>IF('Input and Summary Results'!$J$4="yes",IF(C5424=FALSE,FALSE,IF('Data Transformation'!E5424&lt;$R$10,E5424,$R$10)),IF(C5424=FALSE,FALSE,IF(C5424&lt;$R$10,C5424,$R$10)))</f>
        <v>0</v>
      </c>
      <c r="H5424" t="b">
        <f>IF('Input and Summary Results'!$J$4="yes",'Data Transformation'!F5424,'Data Transformation'!D5424)</f>
        <v>0</v>
      </c>
      <c r="I5424" t="str">
        <f t="shared" si="283"/>
        <v/>
      </c>
    </row>
    <row r="5425" spans="2:9" x14ac:dyDescent="0.25">
      <c r="B5425" t="b">
        <f>IF('Input and Summary Results'!D5007=0,FALSE,'Input and Summary Results'!$B5007)</f>
        <v>0</v>
      </c>
      <c r="C5425" t="b">
        <f>IF(OR(B5425=0,'Input and Summary Results'!D5007=0,'Input and Summary Results'!D5007=""),FALSE,'Input and Summary Results'!$D5007)</f>
        <v>0</v>
      </c>
      <c r="D5425" t="b">
        <f>IF(OR(B5425=0,'Input and Summary Results'!E5007=0),FALSE,'Input and Summary Results'!$E5007)</f>
        <v>0</v>
      </c>
      <c r="E5425" t="b">
        <f t="shared" si="284"/>
        <v>0</v>
      </c>
      <c r="F5425" t="b">
        <f t="shared" si="285"/>
        <v>0</v>
      </c>
      <c r="G5425" t="b">
        <f>IF('Input and Summary Results'!$J$4="yes",IF(C5425=FALSE,FALSE,IF('Data Transformation'!E5425&lt;$R$10,E5425,$R$10)),IF(C5425=FALSE,FALSE,IF(C5425&lt;$R$10,C5425,$R$10)))</f>
        <v>0</v>
      </c>
      <c r="H5425" t="b">
        <f>IF('Input and Summary Results'!$J$4="yes",'Data Transformation'!F5425,'Data Transformation'!D5425)</f>
        <v>0</v>
      </c>
      <c r="I5425" t="str">
        <f t="shared" si="283"/>
        <v/>
      </c>
    </row>
    <row r="5426" spans="2:9" x14ac:dyDescent="0.25">
      <c r="B5426" t="b">
        <f>IF('Input and Summary Results'!D5008=0,FALSE,'Input and Summary Results'!$B5008)</f>
        <v>0</v>
      </c>
      <c r="C5426" t="b">
        <f>IF(OR(B5426=0,'Input and Summary Results'!D5008=0,'Input and Summary Results'!D5008=""),FALSE,'Input and Summary Results'!$D5008)</f>
        <v>0</v>
      </c>
      <c r="D5426" t="b">
        <f>IF(OR(B5426=0,'Input and Summary Results'!E5008=0),FALSE,'Input and Summary Results'!$E5008)</f>
        <v>0</v>
      </c>
      <c r="E5426" t="b">
        <f t="shared" si="284"/>
        <v>0</v>
      </c>
      <c r="F5426" t="b">
        <f t="shared" si="285"/>
        <v>0</v>
      </c>
      <c r="G5426" t="b">
        <f>IF('Input and Summary Results'!$J$4="yes",IF(C5426=FALSE,FALSE,IF('Data Transformation'!E5426&lt;$R$10,E5426,$R$10)),IF(C5426=FALSE,FALSE,IF(C5426&lt;$R$10,C5426,$R$10)))</f>
        <v>0</v>
      </c>
      <c r="H5426" t="b">
        <f>IF('Input and Summary Results'!$J$4="yes",'Data Transformation'!F5426,'Data Transformation'!D5426)</f>
        <v>0</v>
      </c>
      <c r="I5426" t="str">
        <f t="shared" si="283"/>
        <v/>
      </c>
    </row>
    <row r="5427" spans="2:9" x14ac:dyDescent="0.25">
      <c r="B5427" t="b">
        <f>IF('Input and Summary Results'!D5009=0,FALSE,'Input and Summary Results'!$B5009)</f>
        <v>0</v>
      </c>
      <c r="C5427" t="b">
        <f>IF(OR(B5427=0,'Input and Summary Results'!D5009=0,'Input and Summary Results'!D5009=""),FALSE,'Input and Summary Results'!$D5009)</f>
        <v>0</v>
      </c>
      <c r="D5427" t="b">
        <f>IF(OR(B5427=0,'Input and Summary Results'!E5009=0),FALSE,'Input and Summary Results'!$E5009)</f>
        <v>0</v>
      </c>
      <c r="E5427" t="b">
        <f t="shared" si="284"/>
        <v>0</v>
      </c>
      <c r="F5427" t="b">
        <f t="shared" si="285"/>
        <v>0</v>
      </c>
      <c r="G5427" t="b">
        <f>IF('Input and Summary Results'!$J$4="yes",IF(C5427=FALSE,FALSE,IF('Data Transformation'!E5427&lt;$R$10,E5427,$R$10)),IF(C5427=FALSE,FALSE,IF(C5427&lt;$R$10,C5427,$R$10)))</f>
        <v>0</v>
      </c>
      <c r="H5427" t="b">
        <f>IF('Input and Summary Results'!$J$4="yes",'Data Transformation'!F5427,'Data Transformation'!D5427)</f>
        <v>0</v>
      </c>
      <c r="I5427" t="str">
        <f t="shared" si="283"/>
        <v/>
      </c>
    </row>
    <row r="5428" spans="2:9" x14ac:dyDescent="0.25">
      <c r="B5428" t="b">
        <f>IF('Input and Summary Results'!D5010=0,FALSE,'Input and Summary Results'!$B5010)</f>
        <v>0</v>
      </c>
      <c r="C5428" t="b">
        <f>IF(OR(B5428=0,'Input and Summary Results'!D5010=0,'Input and Summary Results'!D5010=""),FALSE,'Input and Summary Results'!$D5010)</f>
        <v>0</v>
      </c>
      <c r="D5428" t="b">
        <f>IF(OR(B5428=0,'Input and Summary Results'!E5010=0),FALSE,'Input and Summary Results'!$E5010)</f>
        <v>0</v>
      </c>
      <c r="E5428" t="b">
        <f t="shared" si="284"/>
        <v>0</v>
      </c>
      <c r="F5428" t="b">
        <f t="shared" si="285"/>
        <v>0</v>
      </c>
      <c r="G5428" t="b">
        <f>IF('Input and Summary Results'!$J$4="yes",IF(C5428=FALSE,FALSE,IF('Data Transformation'!E5428&lt;$R$10,E5428,$R$10)),IF(C5428=FALSE,FALSE,IF(C5428&lt;$R$10,C5428,$R$10)))</f>
        <v>0</v>
      </c>
      <c r="H5428" t="b">
        <f>IF('Input and Summary Results'!$J$4="yes",'Data Transformation'!F5428,'Data Transformation'!D5428)</f>
        <v>0</v>
      </c>
      <c r="I5428" t="str">
        <f t="shared" si="283"/>
        <v/>
      </c>
    </row>
    <row r="5429" spans="2:9" x14ac:dyDescent="0.25">
      <c r="B5429" t="b">
        <f>IF('Input and Summary Results'!D5011=0,FALSE,'Input and Summary Results'!$B5011)</f>
        <v>0</v>
      </c>
      <c r="C5429" t="b">
        <f>IF(OR(B5429=0,'Input and Summary Results'!D5011=0,'Input and Summary Results'!D5011=""),FALSE,'Input and Summary Results'!$D5011)</f>
        <v>0</v>
      </c>
      <c r="D5429" t="b">
        <f>IF(OR(B5429=0,'Input and Summary Results'!E5011=0),FALSE,'Input and Summary Results'!$E5011)</f>
        <v>0</v>
      </c>
      <c r="E5429" t="b">
        <f t="shared" si="284"/>
        <v>0</v>
      </c>
      <c r="F5429" t="b">
        <f t="shared" si="285"/>
        <v>0</v>
      </c>
      <c r="G5429" t="b">
        <f>IF('Input and Summary Results'!$J$4="yes",IF(C5429=FALSE,FALSE,IF('Data Transformation'!E5429&lt;$R$10,E5429,$R$10)),IF(C5429=FALSE,FALSE,IF(C5429&lt;$R$10,C5429,$R$10)))</f>
        <v>0</v>
      </c>
      <c r="H5429" t="b">
        <f>IF('Input and Summary Results'!$J$4="yes",'Data Transformation'!F5429,'Data Transformation'!D5429)</f>
        <v>0</v>
      </c>
      <c r="I5429" t="str">
        <f t="shared" si="283"/>
        <v/>
      </c>
    </row>
    <row r="5430" spans="2:9" x14ac:dyDescent="0.25">
      <c r="B5430" t="b">
        <f>IF('Input and Summary Results'!D5012=0,FALSE,'Input and Summary Results'!$B5012)</f>
        <v>0</v>
      </c>
      <c r="C5430" t="b">
        <f>IF(OR(B5430=0,'Input and Summary Results'!D5012=0,'Input and Summary Results'!D5012=""),FALSE,'Input and Summary Results'!$D5012)</f>
        <v>0</v>
      </c>
      <c r="D5430" t="b">
        <f>IF(OR(B5430=0,'Input and Summary Results'!E5012=0),FALSE,'Input and Summary Results'!$E5012)</f>
        <v>0</v>
      </c>
      <c r="E5430" t="b">
        <f t="shared" si="284"/>
        <v>0</v>
      </c>
      <c r="F5430" t="b">
        <f t="shared" si="285"/>
        <v>0</v>
      </c>
      <c r="G5430" t="b">
        <f>IF('Input and Summary Results'!$J$4="yes",IF(C5430=FALSE,FALSE,IF('Data Transformation'!E5430&lt;$R$10,E5430,$R$10)),IF(C5430=FALSE,FALSE,IF(C5430&lt;$R$10,C5430,$R$10)))</f>
        <v>0</v>
      </c>
      <c r="H5430" t="b">
        <f>IF('Input and Summary Results'!$J$4="yes",'Data Transformation'!F5430,'Data Transformation'!D5430)</f>
        <v>0</v>
      </c>
      <c r="I5430" t="str">
        <f t="shared" si="283"/>
        <v/>
      </c>
    </row>
    <row r="5431" spans="2:9" x14ac:dyDescent="0.25">
      <c r="B5431" t="b">
        <f>IF('Input and Summary Results'!D5013=0,FALSE,'Input and Summary Results'!$B5013)</f>
        <v>0</v>
      </c>
      <c r="C5431" t="b">
        <f>IF(OR(B5431=0,'Input and Summary Results'!D5013=0,'Input and Summary Results'!D5013=""),FALSE,'Input and Summary Results'!$D5013)</f>
        <v>0</v>
      </c>
      <c r="D5431" t="b">
        <f>IF(OR(B5431=0,'Input and Summary Results'!E5013=0),FALSE,'Input and Summary Results'!$E5013)</f>
        <v>0</v>
      </c>
      <c r="E5431" t="b">
        <f t="shared" si="284"/>
        <v>0</v>
      </c>
      <c r="F5431" t="b">
        <f t="shared" si="285"/>
        <v>0</v>
      </c>
      <c r="G5431" t="b">
        <f>IF('Input and Summary Results'!$J$4="yes",IF(C5431=FALSE,FALSE,IF('Data Transformation'!E5431&lt;$R$10,E5431,$R$10)),IF(C5431=FALSE,FALSE,IF(C5431&lt;$R$10,C5431,$R$10)))</f>
        <v>0</v>
      </c>
      <c r="H5431" t="b">
        <f>IF('Input and Summary Results'!$J$4="yes",'Data Transformation'!F5431,'Data Transformation'!D5431)</f>
        <v>0</v>
      </c>
      <c r="I5431" t="str">
        <f t="shared" si="283"/>
        <v/>
      </c>
    </row>
    <row r="5432" spans="2:9" x14ac:dyDescent="0.25">
      <c r="B5432" t="b">
        <f>IF('Input and Summary Results'!D5014=0,FALSE,'Input and Summary Results'!$B5014)</f>
        <v>0</v>
      </c>
      <c r="C5432" t="b">
        <f>IF(OR(B5432=0,'Input and Summary Results'!D5014=0,'Input and Summary Results'!D5014=""),FALSE,'Input and Summary Results'!$D5014)</f>
        <v>0</v>
      </c>
      <c r="D5432" t="b">
        <f>IF(OR(B5432=0,'Input and Summary Results'!E5014=0),FALSE,'Input and Summary Results'!$E5014)</f>
        <v>0</v>
      </c>
      <c r="E5432" t="b">
        <f t="shared" si="284"/>
        <v>0</v>
      </c>
      <c r="F5432" t="b">
        <f t="shared" si="285"/>
        <v>0</v>
      </c>
      <c r="G5432" t="b">
        <f>IF('Input and Summary Results'!$J$4="yes",IF(C5432=FALSE,FALSE,IF('Data Transformation'!E5432&lt;$R$10,E5432,$R$10)),IF(C5432=FALSE,FALSE,IF(C5432&lt;$R$10,C5432,$R$10)))</f>
        <v>0</v>
      </c>
      <c r="H5432" t="b">
        <f>IF('Input and Summary Results'!$J$4="yes",'Data Transformation'!F5432,'Data Transformation'!D5432)</f>
        <v>0</v>
      </c>
      <c r="I5432" t="str">
        <f t="shared" si="283"/>
        <v/>
      </c>
    </row>
    <row r="5433" spans="2:9" x14ac:dyDescent="0.25">
      <c r="B5433" t="b">
        <f>IF('Input and Summary Results'!D5015=0,FALSE,'Input and Summary Results'!$B5015)</f>
        <v>0</v>
      </c>
      <c r="C5433" t="b">
        <f>IF(OR(B5433=0,'Input and Summary Results'!D5015=0,'Input and Summary Results'!D5015=""),FALSE,'Input and Summary Results'!$D5015)</f>
        <v>0</v>
      </c>
      <c r="D5433" t="b">
        <f>IF(OR(B5433=0,'Input and Summary Results'!E5015=0),FALSE,'Input and Summary Results'!$E5015)</f>
        <v>0</v>
      </c>
      <c r="E5433" t="b">
        <f t="shared" si="284"/>
        <v>0</v>
      </c>
      <c r="F5433" t="b">
        <f t="shared" si="285"/>
        <v>0</v>
      </c>
      <c r="G5433" t="b">
        <f>IF('Input and Summary Results'!$J$4="yes",IF(C5433=FALSE,FALSE,IF('Data Transformation'!E5433&lt;$R$10,E5433,$R$10)),IF(C5433=FALSE,FALSE,IF(C5433&lt;$R$10,C5433,$R$10)))</f>
        <v>0</v>
      </c>
      <c r="H5433" t="b">
        <f>IF('Input and Summary Results'!$J$4="yes",'Data Transformation'!F5433,'Data Transformation'!D5433)</f>
        <v>0</v>
      </c>
      <c r="I5433" t="str">
        <f t="shared" si="283"/>
        <v/>
      </c>
    </row>
    <row r="5434" spans="2:9" x14ac:dyDescent="0.25">
      <c r="B5434" t="b">
        <f>IF('Input and Summary Results'!D5016=0,FALSE,'Input and Summary Results'!$B5016)</f>
        <v>0</v>
      </c>
      <c r="C5434" t="b">
        <f>IF(OR(B5434=0,'Input and Summary Results'!D5016=0,'Input and Summary Results'!D5016=""),FALSE,'Input and Summary Results'!$D5016)</f>
        <v>0</v>
      </c>
      <c r="D5434" t="b">
        <f>IF(OR(B5434=0,'Input and Summary Results'!E5016=0),FALSE,'Input and Summary Results'!$E5016)</f>
        <v>0</v>
      </c>
      <c r="E5434" t="b">
        <f t="shared" si="284"/>
        <v>0</v>
      </c>
      <c r="F5434" t="b">
        <f t="shared" si="285"/>
        <v>0</v>
      </c>
      <c r="G5434" t="b">
        <f>IF('Input and Summary Results'!$J$4="yes",IF(C5434=FALSE,FALSE,IF('Data Transformation'!E5434&lt;$R$10,E5434,$R$10)),IF(C5434=FALSE,FALSE,IF(C5434&lt;$R$10,C5434,$R$10)))</f>
        <v>0</v>
      </c>
      <c r="H5434" t="b">
        <f>IF('Input and Summary Results'!$J$4="yes",'Data Transformation'!F5434,'Data Transformation'!D5434)</f>
        <v>0</v>
      </c>
      <c r="I5434" t="str">
        <f t="shared" si="283"/>
        <v/>
      </c>
    </row>
    <row r="5435" spans="2:9" x14ac:dyDescent="0.25">
      <c r="B5435" t="b">
        <f>IF('Input and Summary Results'!D5017=0,FALSE,'Input and Summary Results'!$B5017)</f>
        <v>0</v>
      </c>
      <c r="C5435" t="b">
        <f>IF(OR(B5435=0,'Input and Summary Results'!D5017=0,'Input and Summary Results'!D5017=""),FALSE,'Input and Summary Results'!$D5017)</f>
        <v>0</v>
      </c>
      <c r="D5435" t="b">
        <f>IF(OR(B5435=0,'Input and Summary Results'!E5017=0),FALSE,'Input and Summary Results'!$E5017)</f>
        <v>0</v>
      </c>
      <c r="E5435" t="b">
        <f t="shared" si="284"/>
        <v>0</v>
      </c>
      <c r="F5435" t="b">
        <f t="shared" si="285"/>
        <v>0</v>
      </c>
      <c r="G5435" t="b">
        <f>IF('Input and Summary Results'!$J$4="yes",IF(C5435=FALSE,FALSE,IF('Data Transformation'!E5435&lt;$R$10,E5435,$R$10)),IF(C5435=FALSE,FALSE,IF(C5435&lt;$R$10,C5435,$R$10)))</f>
        <v>0</v>
      </c>
      <c r="H5435" t="b">
        <f>IF('Input and Summary Results'!$J$4="yes",'Data Transformation'!F5435,'Data Transformation'!D5435)</f>
        <v>0</v>
      </c>
      <c r="I5435" t="str">
        <f t="shared" si="283"/>
        <v/>
      </c>
    </row>
    <row r="5436" spans="2:9" x14ac:dyDescent="0.25">
      <c r="B5436" t="b">
        <f>IF('Input and Summary Results'!D5018=0,FALSE,'Input and Summary Results'!$B5018)</f>
        <v>0</v>
      </c>
      <c r="C5436" t="b">
        <f>IF(OR(B5436=0,'Input and Summary Results'!D5018=0,'Input and Summary Results'!D5018=""),FALSE,'Input and Summary Results'!$D5018)</f>
        <v>0</v>
      </c>
      <c r="D5436" t="b">
        <f>IF(OR(B5436=0,'Input and Summary Results'!E5018=0),FALSE,'Input and Summary Results'!$E5018)</f>
        <v>0</v>
      </c>
      <c r="E5436" t="b">
        <f t="shared" si="284"/>
        <v>0</v>
      </c>
      <c r="F5436" t="b">
        <f t="shared" si="285"/>
        <v>0</v>
      </c>
      <c r="G5436" t="b">
        <f>IF('Input and Summary Results'!$J$4="yes",IF(C5436=FALSE,FALSE,IF('Data Transformation'!E5436&lt;$R$10,E5436,$R$10)),IF(C5436=FALSE,FALSE,IF(C5436&lt;$R$10,C5436,$R$10)))</f>
        <v>0</v>
      </c>
      <c r="H5436" t="b">
        <f>IF('Input and Summary Results'!$J$4="yes",'Data Transformation'!F5436,'Data Transformation'!D5436)</f>
        <v>0</v>
      </c>
      <c r="I5436" t="str">
        <f t="shared" si="283"/>
        <v/>
      </c>
    </row>
    <row r="5437" spans="2:9" x14ac:dyDescent="0.25">
      <c r="B5437" t="b">
        <f>IF('Input and Summary Results'!D5019=0,FALSE,'Input and Summary Results'!$B5019)</f>
        <v>0</v>
      </c>
      <c r="C5437" t="b">
        <f>IF(OR(B5437=0,'Input and Summary Results'!D5019=0,'Input and Summary Results'!D5019=""),FALSE,'Input and Summary Results'!$D5019)</f>
        <v>0</v>
      </c>
      <c r="D5437" t="b">
        <f>IF(OR(B5437=0,'Input and Summary Results'!E5019=0),FALSE,'Input and Summary Results'!$E5019)</f>
        <v>0</v>
      </c>
      <c r="E5437" t="b">
        <f t="shared" si="284"/>
        <v>0</v>
      </c>
      <c r="F5437" t="b">
        <f t="shared" si="285"/>
        <v>0</v>
      </c>
      <c r="G5437" t="b">
        <f>IF('Input and Summary Results'!$J$4="yes",IF(C5437=FALSE,FALSE,IF('Data Transformation'!E5437&lt;$R$10,E5437,$R$10)),IF(C5437=FALSE,FALSE,IF(C5437&lt;$R$10,C5437,$R$10)))</f>
        <v>0</v>
      </c>
      <c r="H5437" t="b">
        <f>IF('Input and Summary Results'!$J$4="yes",'Data Transformation'!F5437,'Data Transformation'!D5437)</f>
        <v>0</v>
      </c>
      <c r="I5437" t="str">
        <f t="shared" si="283"/>
        <v/>
      </c>
    </row>
    <row r="5438" spans="2:9" x14ac:dyDescent="0.25">
      <c r="B5438" t="b">
        <f>IF('Input and Summary Results'!D5020=0,FALSE,'Input and Summary Results'!$B5020)</f>
        <v>0</v>
      </c>
      <c r="C5438" t="b">
        <f>IF(OR(B5438=0,'Input and Summary Results'!D5020=0,'Input and Summary Results'!D5020=""),FALSE,'Input and Summary Results'!$D5020)</f>
        <v>0</v>
      </c>
      <c r="D5438" t="b">
        <f>IF(OR(B5438=0,'Input and Summary Results'!E5020=0),FALSE,'Input and Summary Results'!$E5020)</f>
        <v>0</v>
      </c>
      <c r="E5438" t="b">
        <f t="shared" si="284"/>
        <v>0</v>
      </c>
      <c r="F5438" t="b">
        <f t="shared" si="285"/>
        <v>0</v>
      </c>
      <c r="G5438" t="b">
        <f>IF('Input and Summary Results'!$J$4="yes",IF(C5438=FALSE,FALSE,IF('Data Transformation'!E5438&lt;$R$10,E5438,$R$10)),IF(C5438=FALSE,FALSE,IF(C5438&lt;$R$10,C5438,$R$10)))</f>
        <v>0</v>
      </c>
      <c r="H5438" t="b">
        <f>IF('Input and Summary Results'!$J$4="yes",'Data Transformation'!F5438,'Data Transformation'!D5438)</f>
        <v>0</v>
      </c>
      <c r="I5438" t="str">
        <f t="shared" si="283"/>
        <v/>
      </c>
    </row>
    <row r="5439" spans="2:9" x14ac:dyDescent="0.25">
      <c r="B5439" t="b">
        <f>IF('Input and Summary Results'!D5021=0,FALSE,'Input and Summary Results'!$B5021)</f>
        <v>0</v>
      </c>
      <c r="C5439" t="b">
        <f>IF(OR(B5439=0,'Input and Summary Results'!D5021=0,'Input and Summary Results'!D5021=""),FALSE,'Input and Summary Results'!$D5021)</f>
        <v>0</v>
      </c>
      <c r="D5439" t="b">
        <f>IF(OR(B5439=0,'Input and Summary Results'!E5021=0),FALSE,'Input and Summary Results'!$E5021)</f>
        <v>0</v>
      </c>
      <c r="E5439" t="b">
        <f t="shared" si="284"/>
        <v>0</v>
      </c>
      <c r="F5439" t="b">
        <f t="shared" si="285"/>
        <v>0</v>
      </c>
      <c r="G5439" t="b">
        <f>IF('Input and Summary Results'!$J$4="yes",IF(C5439=FALSE,FALSE,IF('Data Transformation'!E5439&lt;$R$10,E5439,$R$10)),IF(C5439=FALSE,FALSE,IF(C5439&lt;$R$10,C5439,$R$10)))</f>
        <v>0</v>
      </c>
      <c r="H5439" t="b">
        <f>IF('Input and Summary Results'!$J$4="yes",'Data Transformation'!F5439,'Data Transformation'!D5439)</f>
        <v>0</v>
      </c>
      <c r="I5439" t="str">
        <f t="shared" si="283"/>
        <v/>
      </c>
    </row>
    <row r="5440" spans="2:9" x14ac:dyDescent="0.25">
      <c r="B5440" t="b">
        <f>IF('Input and Summary Results'!D5022=0,FALSE,'Input and Summary Results'!$B5022)</f>
        <v>0</v>
      </c>
      <c r="C5440" t="b">
        <f>IF(OR(B5440=0,'Input and Summary Results'!D5022=0,'Input and Summary Results'!D5022=""),FALSE,'Input and Summary Results'!$D5022)</f>
        <v>0</v>
      </c>
      <c r="D5440" t="b">
        <f>IF(OR(B5440=0,'Input and Summary Results'!E5022=0),FALSE,'Input and Summary Results'!$E5022)</f>
        <v>0</v>
      </c>
      <c r="E5440" t="b">
        <f t="shared" si="284"/>
        <v>0</v>
      </c>
      <c r="F5440" t="b">
        <f t="shared" si="285"/>
        <v>0</v>
      </c>
      <c r="G5440" t="b">
        <f>IF('Input and Summary Results'!$J$4="yes",IF(C5440=FALSE,FALSE,IF('Data Transformation'!E5440&lt;$R$10,E5440,$R$10)),IF(C5440=FALSE,FALSE,IF(C5440&lt;$R$10,C5440,$R$10)))</f>
        <v>0</v>
      </c>
      <c r="H5440" t="b">
        <f>IF('Input and Summary Results'!$J$4="yes",'Data Transformation'!F5440,'Data Transformation'!D5440)</f>
        <v>0</v>
      </c>
      <c r="I5440" t="str">
        <f t="shared" si="283"/>
        <v/>
      </c>
    </row>
    <row r="5441" spans="2:9" x14ac:dyDescent="0.25">
      <c r="B5441" t="b">
        <f>IF('Input and Summary Results'!D5023=0,FALSE,'Input and Summary Results'!$B5023)</f>
        <v>0</v>
      </c>
      <c r="C5441" t="b">
        <f>IF(OR(B5441=0,'Input and Summary Results'!D5023=0,'Input and Summary Results'!D5023=""),FALSE,'Input and Summary Results'!$D5023)</f>
        <v>0</v>
      </c>
      <c r="D5441" t="b">
        <f>IF(OR(B5441=0,'Input and Summary Results'!E5023=0),FALSE,'Input and Summary Results'!$E5023)</f>
        <v>0</v>
      </c>
      <c r="E5441" t="b">
        <f t="shared" si="284"/>
        <v>0</v>
      </c>
      <c r="F5441" t="b">
        <f t="shared" si="285"/>
        <v>0</v>
      </c>
      <c r="G5441" t="b">
        <f>IF('Input and Summary Results'!$J$4="yes",IF(C5441=FALSE,FALSE,IF('Data Transformation'!E5441&lt;$R$10,E5441,$R$10)),IF(C5441=FALSE,FALSE,IF(C5441&lt;$R$10,C5441,$R$10)))</f>
        <v>0</v>
      </c>
      <c r="H5441" t="b">
        <f>IF('Input and Summary Results'!$J$4="yes",'Data Transformation'!F5441,'Data Transformation'!D5441)</f>
        <v>0</v>
      </c>
      <c r="I5441" t="str">
        <f t="shared" si="283"/>
        <v/>
      </c>
    </row>
    <row r="5442" spans="2:9" x14ac:dyDescent="0.25">
      <c r="B5442" t="b">
        <f>IF('Input and Summary Results'!D5024=0,FALSE,'Input and Summary Results'!$B5024)</f>
        <v>0</v>
      </c>
      <c r="C5442" t="b">
        <f>IF(OR(B5442=0,'Input and Summary Results'!D5024=0,'Input and Summary Results'!D5024=""),FALSE,'Input and Summary Results'!$D5024)</f>
        <v>0</v>
      </c>
      <c r="D5442" t="b">
        <f>IF(OR(B5442=0,'Input and Summary Results'!E5024=0),FALSE,'Input and Summary Results'!$E5024)</f>
        <v>0</v>
      </c>
      <c r="E5442" t="b">
        <f t="shared" si="284"/>
        <v>0</v>
      </c>
      <c r="F5442" t="b">
        <f t="shared" si="285"/>
        <v>0</v>
      </c>
      <c r="G5442" t="b">
        <f>IF('Input and Summary Results'!$J$4="yes",IF(C5442=FALSE,FALSE,IF('Data Transformation'!E5442&lt;$R$10,E5442,$R$10)),IF(C5442=FALSE,FALSE,IF(C5442&lt;$R$10,C5442,$R$10)))</f>
        <v>0</v>
      </c>
      <c r="H5442" t="b">
        <f>IF('Input and Summary Results'!$J$4="yes",'Data Transformation'!F5442,'Data Transformation'!D5442)</f>
        <v>0</v>
      </c>
      <c r="I5442" t="str">
        <f t="shared" si="283"/>
        <v/>
      </c>
    </row>
    <row r="5443" spans="2:9" x14ac:dyDescent="0.25">
      <c r="B5443" t="b">
        <f>IF('Input and Summary Results'!D5025=0,FALSE,'Input and Summary Results'!$B5025)</f>
        <v>0</v>
      </c>
      <c r="C5443" t="b">
        <f>IF(OR(B5443=0,'Input and Summary Results'!D5025=0,'Input and Summary Results'!D5025=""),FALSE,'Input and Summary Results'!$D5025)</f>
        <v>0</v>
      </c>
      <c r="D5443" t="b">
        <f>IF(OR(B5443=0,'Input and Summary Results'!E5025=0),FALSE,'Input and Summary Results'!$E5025)</f>
        <v>0</v>
      </c>
      <c r="E5443" t="b">
        <f t="shared" si="284"/>
        <v>0</v>
      </c>
      <c r="F5443" t="b">
        <f t="shared" si="285"/>
        <v>0</v>
      </c>
      <c r="G5443" t="b">
        <f>IF('Input and Summary Results'!$J$4="yes",IF(C5443=FALSE,FALSE,IF('Data Transformation'!E5443&lt;$R$10,E5443,$R$10)),IF(C5443=FALSE,FALSE,IF(C5443&lt;$R$10,C5443,$R$10)))</f>
        <v>0</v>
      </c>
      <c r="H5443" t="b">
        <f>IF('Input and Summary Results'!$J$4="yes",'Data Transformation'!F5443,'Data Transformation'!D5443)</f>
        <v>0</v>
      </c>
      <c r="I5443" t="str">
        <f t="shared" si="283"/>
        <v/>
      </c>
    </row>
    <row r="5444" spans="2:9" x14ac:dyDescent="0.25">
      <c r="B5444" t="b">
        <f>IF('Input and Summary Results'!D5026=0,FALSE,'Input and Summary Results'!$B5026)</f>
        <v>0</v>
      </c>
      <c r="C5444" t="b">
        <f>IF(OR(B5444=0,'Input and Summary Results'!D5026=0,'Input and Summary Results'!D5026=""),FALSE,'Input and Summary Results'!$D5026)</f>
        <v>0</v>
      </c>
      <c r="D5444" t="b">
        <f>IF(OR(B5444=0,'Input and Summary Results'!E5026=0),FALSE,'Input and Summary Results'!$E5026)</f>
        <v>0</v>
      </c>
      <c r="E5444" t="b">
        <f t="shared" si="284"/>
        <v>0</v>
      </c>
      <c r="F5444" t="b">
        <f t="shared" si="285"/>
        <v>0</v>
      </c>
      <c r="G5444" t="b">
        <f>IF('Input and Summary Results'!$J$4="yes",IF(C5444=FALSE,FALSE,IF('Data Transformation'!E5444&lt;$R$10,E5444,$R$10)),IF(C5444=FALSE,FALSE,IF(C5444&lt;$R$10,C5444,$R$10)))</f>
        <v>0</v>
      </c>
      <c r="H5444" t="b">
        <f>IF('Input and Summary Results'!$J$4="yes",'Data Transformation'!F5444,'Data Transformation'!D5444)</f>
        <v>0</v>
      </c>
      <c r="I5444" t="str">
        <f t="shared" si="283"/>
        <v/>
      </c>
    </row>
    <row r="5445" spans="2:9" x14ac:dyDescent="0.25">
      <c r="B5445" t="b">
        <f>IF('Input and Summary Results'!D5027=0,FALSE,'Input and Summary Results'!$B5027)</f>
        <v>0</v>
      </c>
      <c r="C5445" t="b">
        <f>IF(OR(B5445=0,'Input and Summary Results'!D5027=0,'Input and Summary Results'!D5027=""),FALSE,'Input and Summary Results'!$D5027)</f>
        <v>0</v>
      </c>
      <c r="D5445" t="b">
        <f>IF(OR(B5445=0,'Input and Summary Results'!E5027=0),FALSE,'Input and Summary Results'!$E5027)</f>
        <v>0</v>
      </c>
      <c r="E5445" t="b">
        <f t="shared" si="284"/>
        <v>0</v>
      </c>
      <c r="F5445" t="b">
        <f t="shared" si="285"/>
        <v>0</v>
      </c>
      <c r="G5445" t="b">
        <f>IF('Input and Summary Results'!$J$4="yes",IF(C5445=FALSE,FALSE,IF('Data Transformation'!E5445&lt;$R$10,E5445,$R$10)),IF(C5445=FALSE,FALSE,IF(C5445&lt;$R$10,C5445,$R$10)))</f>
        <v>0</v>
      </c>
      <c r="H5445" t="b">
        <f>IF('Input and Summary Results'!$J$4="yes",'Data Transformation'!F5445,'Data Transformation'!D5445)</f>
        <v>0</v>
      </c>
      <c r="I5445" t="str">
        <f t="shared" ref="I5445:I5508" si="286">IF(G5445=FALSE,"",B5445)</f>
        <v/>
      </c>
    </row>
    <row r="5446" spans="2:9" x14ac:dyDescent="0.25">
      <c r="B5446" t="b">
        <f>IF('Input and Summary Results'!D5028=0,FALSE,'Input and Summary Results'!$B5028)</f>
        <v>0</v>
      </c>
      <c r="C5446" t="b">
        <f>IF(OR(B5446=0,'Input and Summary Results'!D5028=0,'Input and Summary Results'!D5028=""),FALSE,'Input and Summary Results'!$D5028)</f>
        <v>0</v>
      </c>
      <c r="D5446" t="b">
        <f>IF(OR(B5446=0,'Input and Summary Results'!E5028=0),FALSE,'Input and Summary Results'!$E5028)</f>
        <v>0</v>
      </c>
      <c r="E5446" t="b">
        <f t="shared" si="284"/>
        <v>0</v>
      </c>
      <c r="F5446" t="b">
        <f t="shared" si="285"/>
        <v>0</v>
      </c>
      <c r="G5446" t="b">
        <f>IF('Input and Summary Results'!$J$4="yes",IF(C5446=FALSE,FALSE,IF('Data Transformation'!E5446&lt;$R$10,E5446,$R$10)),IF(C5446=FALSE,FALSE,IF(C5446&lt;$R$10,C5446,$R$10)))</f>
        <v>0</v>
      </c>
      <c r="H5446" t="b">
        <f>IF('Input and Summary Results'!$J$4="yes",'Data Transformation'!F5446,'Data Transformation'!D5446)</f>
        <v>0</v>
      </c>
      <c r="I5446" t="str">
        <f t="shared" si="286"/>
        <v/>
      </c>
    </row>
    <row r="5447" spans="2:9" x14ac:dyDescent="0.25">
      <c r="B5447" t="b">
        <f>IF('Input and Summary Results'!D5029=0,FALSE,'Input and Summary Results'!$B5029)</f>
        <v>0</v>
      </c>
      <c r="C5447" t="b">
        <f>IF(OR(B5447=0,'Input and Summary Results'!D5029=0,'Input and Summary Results'!D5029=""),FALSE,'Input and Summary Results'!$D5029)</f>
        <v>0</v>
      </c>
      <c r="D5447" t="b">
        <f>IF(OR(B5447=0,'Input and Summary Results'!E5029=0),FALSE,'Input and Summary Results'!$E5029)</f>
        <v>0</v>
      </c>
      <c r="E5447" t="b">
        <f t="shared" si="284"/>
        <v>0</v>
      </c>
      <c r="F5447" t="b">
        <f t="shared" si="285"/>
        <v>0</v>
      </c>
      <c r="G5447" t="b">
        <f>IF('Input and Summary Results'!$J$4="yes",IF(C5447=FALSE,FALSE,IF('Data Transformation'!E5447&lt;$R$10,E5447,$R$10)),IF(C5447=FALSE,FALSE,IF(C5447&lt;$R$10,C5447,$R$10)))</f>
        <v>0</v>
      </c>
      <c r="H5447" t="b">
        <f>IF('Input and Summary Results'!$J$4="yes",'Data Transformation'!F5447,'Data Transformation'!D5447)</f>
        <v>0</v>
      </c>
      <c r="I5447" t="str">
        <f t="shared" si="286"/>
        <v/>
      </c>
    </row>
    <row r="5448" spans="2:9" x14ac:dyDescent="0.25">
      <c r="B5448" t="b">
        <f>IF('Input and Summary Results'!D5030=0,FALSE,'Input and Summary Results'!$B5030)</f>
        <v>0</v>
      </c>
      <c r="C5448" t="b">
        <f>IF(OR(B5448=0,'Input and Summary Results'!D5030=0,'Input and Summary Results'!D5030=""),FALSE,'Input and Summary Results'!$D5030)</f>
        <v>0</v>
      </c>
      <c r="D5448" t="b">
        <f>IF(OR(B5448=0,'Input and Summary Results'!E5030=0),FALSE,'Input and Summary Results'!$E5030)</f>
        <v>0</v>
      </c>
      <c r="E5448" t="b">
        <f t="shared" si="284"/>
        <v>0</v>
      </c>
      <c r="F5448" t="b">
        <f t="shared" si="285"/>
        <v>0</v>
      </c>
      <c r="G5448" t="b">
        <f>IF('Input and Summary Results'!$J$4="yes",IF(C5448=FALSE,FALSE,IF('Data Transformation'!E5448&lt;$R$10,E5448,$R$10)),IF(C5448=FALSE,FALSE,IF(C5448&lt;$R$10,C5448,$R$10)))</f>
        <v>0</v>
      </c>
      <c r="H5448" t="b">
        <f>IF('Input and Summary Results'!$J$4="yes",'Data Transformation'!F5448,'Data Transformation'!D5448)</f>
        <v>0</v>
      </c>
      <c r="I5448" t="str">
        <f t="shared" si="286"/>
        <v/>
      </c>
    </row>
    <row r="5449" spans="2:9" x14ac:dyDescent="0.25">
      <c r="B5449" t="b">
        <f>IF('Input and Summary Results'!D5031=0,FALSE,'Input and Summary Results'!$B5031)</f>
        <v>0</v>
      </c>
      <c r="C5449" t="b">
        <f>IF(OR(B5449=0,'Input and Summary Results'!D5031=0,'Input and Summary Results'!D5031=""),FALSE,'Input and Summary Results'!$D5031)</f>
        <v>0</v>
      </c>
      <c r="D5449" t="b">
        <f>IF(OR(B5449=0,'Input and Summary Results'!E5031=0),FALSE,'Input and Summary Results'!$E5031)</f>
        <v>0</v>
      </c>
      <c r="E5449" t="b">
        <f t="shared" si="284"/>
        <v>0</v>
      </c>
      <c r="F5449" t="b">
        <f t="shared" si="285"/>
        <v>0</v>
      </c>
      <c r="G5449" t="b">
        <f>IF('Input and Summary Results'!$J$4="yes",IF(C5449=FALSE,FALSE,IF('Data Transformation'!E5449&lt;$R$10,E5449,$R$10)),IF(C5449=FALSE,FALSE,IF(C5449&lt;$R$10,C5449,$R$10)))</f>
        <v>0</v>
      </c>
      <c r="H5449" t="b">
        <f>IF('Input and Summary Results'!$J$4="yes",'Data Transformation'!F5449,'Data Transformation'!D5449)</f>
        <v>0</v>
      </c>
      <c r="I5449" t="str">
        <f t="shared" si="286"/>
        <v/>
      </c>
    </row>
    <row r="5450" spans="2:9" x14ac:dyDescent="0.25">
      <c r="B5450" t="b">
        <f>IF('Input and Summary Results'!D5032=0,FALSE,'Input and Summary Results'!$B5032)</f>
        <v>0</v>
      </c>
      <c r="C5450" t="b">
        <f>IF(OR(B5450=0,'Input and Summary Results'!D5032=0,'Input and Summary Results'!D5032=""),FALSE,'Input and Summary Results'!$D5032)</f>
        <v>0</v>
      </c>
      <c r="D5450" t="b">
        <f>IF(OR(B5450=0,'Input and Summary Results'!E5032=0),FALSE,'Input and Summary Results'!$E5032)</f>
        <v>0</v>
      </c>
      <c r="E5450" t="b">
        <f t="shared" si="284"/>
        <v>0</v>
      </c>
      <c r="F5450" t="b">
        <f t="shared" si="285"/>
        <v>0</v>
      </c>
      <c r="G5450" t="b">
        <f>IF('Input and Summary Results'!$J$4="yes",IF(C5450=FALSE,FALSE,IF('Data Transformation'!E5450&lt;$R$10,E5450,$R$10)),IF(C5450=FALSE,FALSE,IF(C5450&lt;$R$10,C5450,$R$10)))</f>
        <v>0</v>
      </c>
      <c r="H5450" t="b">
        <f>IF('Input and Summary Results'!$J$4="yes",'Data Transformation'!F5450,'Data Transformation'!D5450)</f>
        <v>0</v>
      </c>
      <c r="I5450" t="str">
        <f t="shared" si="286"/>
        <v/>
      </c>
    </row>
    <row r="5451" spans="2:9" x14ac:dyDescent="0.25">
      <c r="B5451" t="b">
        <f>IF('Input and Summary Results'!D5033=0,FALSE,'Input and Summary Results'!$B5033)</f>
        <v>0</v>
      </c>
      <c r="C5451" t="b">
        <f>IF(OR(B5451=0,'Input and Summary Results'!D5033=0,'Input and Summary Results'!D5033=""),FALSE,'Input and Summary Results'!$D5033)</f>
        <v>0</v>
      </c>
      <c r="D5451" t="b">
        <f>IF(OR(B5451=0,'Input and Summary Results'!E5033=0),FALSE,'Input and Summary Results'!$E5033)</f>
        <v>0</v>
      </c>
      <c r="E5451" t="b">
        <f t="shared" si="284"/>
        <v>0</v>
      </c>
      <c r="F5451" t="b">
        <f t="shared" si="285"/>
        <v>0</v>
      </c>
      <c r="G5451" t="b">
        <f>IF('Input and Summary Results'!$J$4="yes",IF(C5451=FALSE,FALSE,IF('Data Transformation'!E5451&lt;$R$10,E5451,$R$10)),IF(C5451=FALSE,FALSE,IF(C5451&lt;$R$10,C5451,$R$10)))</f>
        <v>0</v>
      </c>
      <c r="H5451" t="b">
        <f>IF('Input and Summary Results'!$J$4="yes",'Data Transformation'!F5451,'Data Transformation'!D5451)</f>
        <v>0</v>
      </c>
      <c r="I5451" t="str">
        <f t="shared" si="286"/>
        <v/>
      </c>
    </row>
    <row r="5452" spans="2:9" x14ac:dyDescent="0.25">
      <c r="B5452" t="b">
        <f>IF('Input and Summary Results'!D5034=0,FALSE,'Input and Summary Results'!$B5034)</f>
        <v>0</v>
      </c>
      <c r="C5452" t="b">
        <f>IF(OR(B5452=0,'Input and Summary Results'!D5034=0,'Input and Summary Results'!D5034=""),FALSE,'Input and Summary Results'!$D5034)</f>
        <v>0</v>
      </c>
      <c r="D5452" t="b">
        <f>IF(OR(B5452=0,'Input and Summary Results'!E5034=0),FALSE,'Input and Summary Results'!$E5034)</f>
        <v>0</v>
      </c>
      <c r="E5452" t="b">
        <f t="shared" si="284"/>
        <v>0</v>
      </c>
      <c r="F5452" t="b">
        <f t="shared" si="285"/>
        <v>0</v>
      </c>
      <c r="G5452" t="b">
        <f>IF('Input and Summary Results'!$J$4="yes",IF(C5452=FALSE,FALSE,IF('Data Transformation'!E5452&lt;$R$10,E5452,$R$10)),IF(C5452=FALSE,FALSE,IF(C5452&lt;$R$10,C5452,$R$10)))</f>
        <v>0</v>
      </c>
      <c r="H5452" t="b">
        <f>IF('Input and Summary Results'!$J$4="yes",'Data Transformation'!F5452,'Data Transformation'!D5452)</f>
        <v>0</v>
      </c>
      <c r="I5452" t="str">
        <f t="shared" si="286"/>
        <v/>
      </c>
    </row>
    <row r="5453" spans="2:9" x14ac:dyDescent="0.25">
      <c r="B5453" t="b">
        <f>IF('Input and Summary Results'!D5035=0,FALSE,'Input and Summary Results'!$B5035)</f>
        <v>0</v>
      </c>
      <c r="C5453" t="b">
        <f>IF(OR(B5453=0,'Input and Summary Results'!D5035=0,'Input and Summary Results'!D5035=""),FALSE,'Input and Summary Results'!$D5035)</f>
        <v>0</v>
      </c>
      <c r="D5453" t="b">
        <f>IF(OR(B5453=0,'Input and Summary Results'!E5035=0),FALSE,'Input and Summary Results'!$E5035)</f>
        <v>0</v>
      </c>
      <c r="E5453" t="b">
        <f t="shared" si="284"/>
        <v>0</v>
      </c>
      <c r="F5453" t="b">
        <f t="shared" si="285"/>
        <v>0</v>
      </c>
      <c r="G5453" t="b">
        <f>IF('Input and Summary Results'!$J$4="yes",IF(C5453=FALSE,FALSE,IF('Data Transformation'!E5453&lt;$R$10,E5453,$R$10)),IF(C5453=FALSE,FALSE,IF(C5453&lt;$R$10,C5453,$R$10)))</f>
        <v>0</v>
      </c>
      <c r="H5453" t="b">
        <f>IF('Input and Summary Results'!$J$4="yes",'Data Transformation'!F5453,'Data Transformation'!D5453)</f>
        <v>0</v>
      </c>
      <c r="I5453" t="str">
        <f t="shared" si="286"/>
        <v/>
      </c>
    </row>
    <row r="5454" spans="2:9" x14ac:dyDescent="0.25">
      <c r="B5454" t="b">
        <f>IF('Input and Summary Results'!D5036=0,FALSE,'Input and Summary Results'!$B5036)</f>
        <v>0</v>
      </c>
      <c r="C5454" t="b">
        <f>IF(OR(B5454=0,'Input and Summary Results'!D5036=0,'Input and Summary Results'!D5036=""),FALSE,'Input and Summary Results'!$D5036)</f>
        <v>0</v>
      </c>
      <c r="D5454" t="b">
        <f>IF(OR(B5454=0,'Input and Summary Results'!E5036=0),FALSE,'Input and Summary Results'!$E5036)</f>
        <v>0</v>
      </c>
      <c r="E5454" t="b">
        <f t="shared" si="284"/>
        <v>0</v>
      </c>
      <c r="F5454" t="b">
        <f t="shared" si="285"/>
        <v>0</v>
      </c>
      <c r="G5454" t="b">
        <f>IF('Input and Summary Results'!$J$4="yes",IF(C5454=FALSE,FALSE,IF('Data Transformation'!E5454&lt;$R$10,E5454,$R$10)),IF(C5454=FALSE,FALSE,IF(C5454&lt;$R$10,C5454,$R$10)))</f>
        <v>0</v>
      </c>
      <c r="H5454" t="b">
        <f>IF('Input and Summary Results'!$J$4="yes",'Data Transformation'!F5454,'Data Transformation'!D5454)</f>
        <v>0</v>
      </c>
      <c r="I5454" t="str">
        <f t="shared" si="286"/>
        <v/>
      </c>
    </row>
    <row r="5455" spans="2:9" x14ac:dyDescent="0.25">
      <c r="B5455" t="b">
        <f>IF('Input and Summary Results'!D5037=0,FALSE,'Input and Summary Results'!$B5037)</f>
        <v>0</v>
      </c>
      <c r="C5455" t="b">
        <f>IF(OR(B5455=0,'Input and Summary Results'!D5037=0,'Input and Summary Results'!D5037=""),FALSE,'Input and Summary Results'!$D5037)</f>
        <v>0</v>
      </c>
      <c r="D5455" t="b">
        <f>IF(OR(B5455=0,'Input and Summary Results'!E5037=0),FALSE,'Input and Summary Results'!$E5037)</f>
        <v>0</v>
      </c>
      <c r="E5455" t="b">
        <f t="shared" si="284"/>
        <v>0</v>
      </c>
      <c r="F5455" t="b">
        <f t="shared" si="285"/>
        <v>0</v>
      </c>
      <c r="G5455" t="b">
        <f>IF('Input and Summary Results'!$J$4="yes",IF(C5455=FALSE,FALSE,IF('Data Transformation'!E5455&lt;$R$10,E5455,$R$10)),IF(C5455=FALSE,FALSE,IF(C5455&lt;$R$10,C5455,$R$10)))</f>
        <v>0</v>
      </c>
      <c r="H5455" t="b">
        <f>IF('Input and Summary Results'!$J$4="yes",'Data Transformation'!F5455,'Data Transformation'!D5455)</f>
        <v>0</v>
      </c>
      <c r="I5455" t="str">
        <f t="shared" si="286"/>
        <v/>
      </c>
    </row>
    <row r="5456" spans="2:9" x14ac:dyDescent="0.25">
      <c r="B5456" t="b">
        <f>IF('Input and Summary Results'!D5038=0,FALSE,'Input and Summary Results'!$B5038)</f>
        <v>0</v>
      </c>
      <c r="C5456" t="b">
        <f>IF(OR(B5456=0,'Input and Summary Results'!D5038=0,'Input and Summary Results'!D5038=""),FALSE,'Input and Summary Results'!$D5038)</f>
        <v>0</v>
      </c>
      <c r="D5456" t="b">
        <f>IF(OR(B5456=0,'Input and Summary Results'!E5038=0),FALSE,'Input and Summary Results'!$E5038)</f>
        <v>0</v>
      </c>
      <c r="E5456" t="b">
        <f t="shared" si="284"/>
        <v>0</v>
      </c>
      <c r="F5456" t="b">
        <f t="shared" si="285"/>
        <v>0</v>
      </c>
      <c r="G5456" t="b">
        <f>IF('Input and Summary Results'!$J$4="yes",IF(C5456=FALSE,FALSE,IF('Data Transformation'!E5456&lt;$R$10,E5456,$R$10)),IF(C5456=FALSE,FALSE,IF(C5456&lt;$R$10,C5456,$R$10)))</f>
        <v>0</v>
      </c>
      <c r="H5456" t="b">
        <f>IF('Input and Summary Results'!$J$4="yes",'Data Transformation'!F5456,'Data Transformation'!D5456)</f>
        <v>0</v>
      </c>
      <c r="I5456" t="str">
        <f t="shared" si="286"/>
        <v/>
      </c>
    </row>
    <row r="5457" spans="2:9" x14ac:dyDescent="0.25">
      <c r="B5457" t="b">
        <f>IF('Input and Summary Results'!D5039=0,FALSE,'Input and Summary Results'!$B5039)</f>
        <v>0</v>
      </c>
      <c r="C5457" t="b">
        <f>IF(OR(B5457=0,'Input and Summary Results'!D5039=0,'Input and Summary Results'!D5039=""),FALSE,'Input and Summary Results'!$D5039)</f>
        <v>0</v>
      </c>
      <c r="D5457" t="b">
        <f>IF(OR(B5457=0,'Input and Summary Results'!E5039=0),FALSE,'Input and Summary Results'!$E5039)</f>
        <v>0</v>
      </c>
      <c r="E5457" t="b">
        <f t="shared" si="284"/>
        <v>0</v>
      </c>
      <c r="F5457" t="b">
        <f t="shared" si="285"/>
        <v>0</v>
      </c>
      <c r="G5457" t="b">
        <f>IF('Input and Summary Results'!$J$4="yes",IF(C5457=FALSE,FALSE,IF('Data Transformation'!E5457&lt;$R$10,E5457,$R$10)),IF(C5457=FALSE,FALSE,IF(C5457&lt;$R$10,C5457,$R$10)))</f>
        <v>0</v>
      </c>
      <c r="H5457" t="b">
        <f>IF('Input and Summary Results'!$J$4="yes",'Data Transformation'!F5457,'Data Transformation'!D5457)</f>
        <v>0</v>
      </c>
      <c r="I5457" t="str">
        <f t="shared" si="286"/>
        <v/>
      </c>
    </row>
    <row r="5458" spans="2:9" x14ac:dyDescent="0.25">
      <c r="B5458" t="b">
        <f>IF('Input and Summary Results'!D5040=0,FALSE,'Input and Summary Results'!$B5040)</f>
        <v>0</v>
      </c>
      <c r="C5458" t="b">
        <f>IF(OR(B5458=0,'Input and Summary Results'!D5040=0,'Input and Summary Results'!D5040=""),FALSE,'Input and Summary Results'!$D5040)</f>
        <v>0</v>
      </c>
      <c r="D5458" t="b">
        <f>IF(OR(B5458=0,'Input and Summary Results'!E5040=0),FALSE,'Input and Summary Results'!$E5040)</f>
        <v>0</v>
      </c>
      <c r="E5458" t="b">
        <f t="shared" si="284"/>
        <v>0</v>
      </c>
      <c r="F5458" t="b">
        <f t="shared" si="285"/>
        <v>0</v>
      </c>
      <c r="G5458" t="b">
        <f>IF('Input and Summary Results'!$J$4="yes",IF(C5458=FALSE,FALSE,IF('Data Transformation'!E5458&lt;$R$10,E5458,$R$10)),IF(C5458=FALSE,FALSE,IF(C5458&lt;$R$10,C5458,$R$10)))</f>
        <v>0</v>
      </c>
      <c r="H5458" t="b">
        <f>IF('Input and Summary Results'!$J$4="yes",'Data Transformation'!F5458,'Data Transformation'!D5458)</f>
        <v>0</v>
      </c>
      <c r="I5458" t="str">
        <f t="shared" si="286"/>
        <v/>
      </c>
    </row>
    <row r="5459" spans="2:9" x14ac:dyDescent="0.25">
      <c r="B5459" t="b">
        <f>IF('Input and Summary Results'!D5041=0,FALSE,'Input and Summary Results'!$B5041)</f>
        <v>0</v>
      </c>
      <c r="C5459" t="b">
        <f>IF(OR(B5459=0,'Input and Summary Results'!D5041=0,'Input and Summary Results'!D5041=""),FALSE,'Input and Summary Results'!$D5041)</f>
        <v>0</v>
      </c>
      <c r="D5459" t="b">
        <f>IF(OR(B5459=0,'Input and Summary Results'!E5041=0),FALSE,'Input and Summary Results'!$E5041)</f>
        <v>0</v>
      </c>
      <c r="E5459" t="b">
        <f t="shared" si="284"/>
        <v>0</v>
      </c>
      <c r="F5459" t="b">
        <f t="shared" si="285"/>
        <v>0</v>
      </c>
      <c r="G5459" t="b">
        <f>IF('Input and Summary Results'!$J$4="yes",IF(C5459=FALSE,FALSE,IF('Data Transformation'!E5459&lt;$R$10,E5459,$R$10)),IF(C5459=FALSE,FALSE,IF(C5459&lt;$R$10,C5459,$R$10)))</f>
        <v>0</v>
      </c>
      <c r="H5459" t="b">
        <f>IF('Input and Summary Results'!$J$4="yes",'Data Transformation'!F5459,'Data Transformation'!D5459)</f>
        <v>0</v>
      </c>
      <c r="I5459" t="str">
        <f t="shared" si="286"/>
        <v/>
      </c>
    </row>
    <row r="5460" spans="2:9" x14ac:dyDescent="0.25">
      <c r="B5460" t="b">
        <f>IF('Input and Summary Results'!D5042=0,FALSE,'Input and Summary Results'!$B5042)</f>
        <v>0</v>
      </c>
      <c r="C5460" t="b">
        <f>IF(OR(B5460=0,'Input and Summary Results'!D5042=0,'Input and Summary Results'!D5042=""),FALSE,'Input and Summary Results'!$D5042)</f>
        <v>0</v>
      </c>
      <c r="D5460" t="b">
        <f>IF(OR(B5460=0,'Input and Summary Results'!E5042=0),FALSE,'Input and Summary Results'!$E5042)</f>
        <v>0</v>
      </c>
      <c r="E5460" t="b">
        <f t="shared" si="284"/>
        <v>0</v>
      </c>
      <c r="F5460" t="b">
        <f t="shared" si="285"/>
        <v>0</v>
      </c>
      <c r="G5460" t="b">
        <f>IF('Input and Summary Results'!$J$4="yes",IF(C5460=FALSE,FALSE,IF('Data Transformation'!E5460&lt;$R$10,E5460,$R$10)),IF(C5460=FALSE,FALSE,IF(C5460&lt;$R$10,C5460,$R$10)))</f>
        <v>0</v>
      </c>
      <c r="H5460" t="b">
        <f>IF('Input and Summary Results'!$J$4="yes",'Data Transformation'!F5460,'Data Transformation'!D5460)</f>
        <v>0</v>
      </c>
      <c r="I5460" t="str">
        <f t="shared" si="286"/>
        <v/>
      </c>
    </row>
    <row r="5461" spans="2:9" x14ac:dyDescent="0.25">
      <c r="B5461" t="b">
        <f>IF('Input and Summary Results'!D5043=0,FALSE,'Input and Summary Results'!$B5043)</f>
        <v>0</v>
      </c>
      <c r="C5461" t="b">
        <f>IF(OR(B5461=0,'Input and Summary Results'!D5043=0,'Input and Summary Results'!D5043=""),FALSE,'Input and Summary Results'!$D5043)</f>
        <v>0</v>
      </c>
      <c r="D5461" t="b">
        <f>IF(OR(B5461=0,'Input and Summary Results'!E5043=0),FALSE,'Input and Summary Results'!$E5043)</f>
        <v>0</v>
      </c>
      <c r="E5461" t="b">
        <f t="shared" si="284"/>
        <v>0</v>
      </c>
      <c r="F5461" t="b">
        <f t="shared" si="285"/>
        <v>0</v>
      </c>
      <c r="G5461" t="b">
        <f>IF('Input and Summary Results'!$J$4="yes",IF(C5461=FALSE,FALSE,IF('Data Transformation'!E5461&lt;$R$10,E5461,$R$10)),IF(C5461=FALSE,FALSE,IF(C5461&lt;$R$10,C5461,$R$10)))</f>
        <v>0</v>
      </c>
      <c r="H5461" t="b">
        <f>IF('Input and Summary Results'!$J$4="yes",'Data Transformation'!F5461,'Data Transformation'!D5461)</f>
        <v>0</v>
      </c>
      <c r="I5461" t="str">
        <f t="shared" si="286"/>
        <v/>
      </c>
    </row>
    <row r="5462" spans="2:9" x14ac:dyDescent="0.25">
      <c r="B5462" t="b">
        <f>IF('Input and Summary Results'!D5044=0,FALSE,'Input and Summary Results'!$B5044)</f>
        <v>0</v>
      </c>
      <c r="C5462" t="b">
        <f>IF(OR(B5462=0,'Input and Summary Results'!D5044=0,'Input and Summary Results'!D5044=""),FALSE,'Input and Summary Results'!$D5044)</f>
        <v>0</v>
      </c>
      <c r="D5462" t="b">
        <f>IF(OR(B5462=0,'Input and Summary Results'!E5044=0),FALSE,'Input and Summary Results'!$E5044)</f>
        <v>0</v>
      </c>
      <c r="E5462" t="b">
        <f t="shared" si="284"/>
        <v>0</v>
      </c>
      <c r="F5462" t="b">
        <f t="shared" si="285"/>
        <v>0</v>
      </c>
      <c r="G5462" t="b">
        <f>IF('Input and Summary Results'!$J$4="yes",IF(C5462=FALSE,FALSE,IF('Data Transformation'!E5462&lt;$R$10,E5462,$R$10)),IF(C5462=FALSE,FALSE,IF(C5462&lt;$R$10,C5462,$R$10)))</f>
        <v>0</v>
      </c>
      <c r="H5462" t="b">
        <f>IF('Input and Summary Results'!$J$4="yes",'Data Transformation'!F5462,'Data Transformation'!D5462)</f>
        <v>0</v>
      </c>
      <c r="I5462" t="str">
        <f t="shared" si="286"/>
        <v/>
      </c>
    </row>
    <row r="5463" spans="2:9" x14ac:dyDescent="0.25">
      <c r="B5463" t="b">
        <f>IF('Input and Summary Results'!D5045=0,FALSE,'Input and Summary Results'!$B5045)</f>
        <v>0</v>
      </c>
      <c r="C5463" t="b">
        <f>IF(OR(B5463=0,'Input and Summary Results'!D5045=0,'Input and Summary Results'!D5045=""),FALSE,'Input and Summary Results'!$D5045)</f>
        <v>0</v>
      </c>
      <c r="D5463" t="b">
        <f>IF(OR(B5463=0,'Input and Summary Results'!E5045=0),FALSE,'Input and Summary Results'!$E5045)</f>
        <v>0</v>
      </c>
      <c r="E5463" t="b">
        <f t="shared" si="284"/>
        <v>0</v>
      </c>
      <c r="F5463" t="b">
        <f t="shared" si="285"/>
        <v>0</v>
      </c>
      <c r="G5463" t="b">
        <f>IF('Input and Summary Results'!$J$4="yes",IF(C5463=FALSE,FALSE,IF('Data Transformation'!E5463&lt;$R$10,E5463,$R$10)),IF(C5463=FALSE,FALSE,IF(C5463&lt;$R$10,C5463,$R$10)))</f>
        <v>0</v>
      </c>
      <c r="H5463" t="b">
        <f>IF('Input and Summary Results'!$J$4="yes",'Data Transformation'!F5463,'Data Transformation'!D5463)</f>
        <v>0</v>
      </c>
      <c r="I5463" t="str">
        <f t="shared" si="286"/>
        <v/>
      </c>
    </row>
    <row r="5464" spans="2:9" x14ac:dyDescent="0.25">
      <c r="B5464" t="b">
        <f>IF('Input and Summary Results'!D5046=0,FALSE,'Input and Summary Results'!$B5046)</f>
        <v>0</v>
      </c>
      <c r="C5464" t="b">
        <f>IF(OR(B5464=0,'Input and Summary Results'!D5046=0,'Input and Summary Results'!D5046=""),FALSE,'Input and Summary Results'!$D5046)</f>
        <v>0</v>
      </c>
      <c r="D5464" t="b">
        <f>IF(OR(B5464=0,'Input and Summary Results'!E5046=0),FALSE,'Input and Summary Results'!$E5046)</f>
        <v>0</v>
      </c>
      <c r="E5464" t="b">
        <f t="shared" si="284"/>
        <v>0</v>
      </c>
      <c r="F5464" t="b">
        <f t="shared" si="285"/>
        <v>0</v>
      </c>
      <c r="G5464" t="b">
        <f>IF('Input and Summary Results'!$J$4="yes",IF(C5464=FALSE,FALSE,IF('Data Transformation'!E5464&lt;$R$10,E5464,$R$10)),IF(C5464=FALSE,FALSE,IF(C5464&lt;$R$10,C5464,$R$10)))</f>
        <v>0</v>
      </c>
      <c r="H5464" t="b">
        <f>IF('Input and Summary Results'!$J$4="yes",'Data Transformation'!F5464,'Data Transformation'!D5464)</f>
        <v>0</v>
      </c>
      <c r="I5464" t="str">
        <f t="shared" si="286"/>
        <v/>
      </c>
    </row>
    <row r="5465" spans="2:9" x14ac:dyDescent="0.25">
      <c r="B5465" t="b">
        <f>IF('Input and Summary Results'!D5047=0,FALSE,'Input and Summary Results'!$B5047)</f>
        <v>0</v>
      </c>
      <c r="C5465" t="b">
        <f>IF(OR(B5465=0,'Input and Summary Results'!D5047=0,'Input and Summary Results'!D5047=""),FALSE,'Input and Summary Results'!$D5047)</f>
        <v>0</v>
      </c>
      <c r="D5465" t="b">
        <f>IF(OR(B5465=0,'Input and Summary Results'!E5047=0),FALSE,'Input and Summary Results'!$E5047)</f>
        <v>0</v>
      </c>
      <c r="E5465" t="b">
        <f t="shared" si="284"/>
        <v>0</v>
      </c>
      <c r="F5465" t="b">
        <f t="shared" si="285"/>
        <v>0</v>
      </c>
      <c r="G5465" t="b">
        <f>IF('Input and Summary Results'!$J$4="yes",IF(C5465=FALSE,FALSE,IF('Data Transformation'!E5465&lt;$R$10,E5465,$R$10)),IF(C5465=FALSE,FALSE,IF(C5465&lt;$R$10,C5465,$R$10)))</f>
        <v>0</v>
      </c>
      <c r="H5465" t="b">
        <f>IF('Input and Summary Results'!$J$4="yes",'Data Transformation'!F5465,'Data Transformation'!D5465)</f>
        <v>0</v>
      </c>
      <c r="I5465" t="str">
        <f t="shared" si="286"/>
        <v/>
      </c>
    </row>
    <row r="5466" spans="2:9" x14ac:dyDescent="0.25">
      <c r="B5466" t="b">
        <f>IF('Input and Summary Results'!D5048=0,FALSE,'Input and Summary Results'!$B5048)</f>
        <v>0</v>
      </c>
      <c r="C5466" t="b">
        <f>IF(OR(B5466=0,'Input and Summary Results'!D5048=0,'Input and Summary Results'!D5048=""),FALSE,'Input and Summary Results'!$D5048)</f>
        <v>0</v>
      </c>
      <c r="D5466" t="b">
        <f>IF(OR(B5466=0,'Input and Summary Results'!E5048=0),FALSE,'Input and Summary Results'!$E5048)</f>
        <v>0</v>
      </c>
      <c r="E5466" t="b">
        <f t="shared" si="284"/>
        <v>0</v>
      </c>
      <c r="F5466" t="b">
        <f t="shared" si="285"/>
        <v>0</v>
      </c>
      <c r="G5466" t="b">
        <f>IF('Input and Summary Results'!$J$4="yes",IF(C5466=FALSE,FALSE,IF('Data Transformation'!E5466&lt;$R$10,E5466,$R$10)),IF(C5466=FALSE,FALSE,IF(C5466&lt;$R$10,C5466,$R$10)))</f>
        <v>0</v>
      </c>
      <c r="H5466" t="b">
        <f>IF('Input and Summary Results'!$J$4="yes",'Data Transformation'!F5466,'Data Transformation'!D5466)</f>
        <v>0</v>
      </c>
      <c r="I5466" t="str">
        <f t="shared" si="286"/>
        <v/>
      </c>
    </row>
    <row r="5467" spans="2:9" x14ac:dyDescent="0.25">
      <c r="B5467" t="b">
        <f>IF('Input and Summary Results'!D5049=0,FALSE,'Input and Summary Results'!$B5049)</f>
        <v>0</v>
      </c>
      <c r="C5467" t="b">
        <f>IF(OR(B5467=0,'Input and Summary Results'!D5049=0,'Input and Summary Results'!D5049=""),FALSE,'Input and Summary Results'!$D5049)</f>
        <v>0</v>
      </c>
      <c r="D5467" t="b">
        <f>IF(OR(B5467=0,'Input and Summary Results'!E5049=0),FALSE,'Input and Summary Results'!$E5049)</f>
        <v>0</v>
      </c>
      <c r="E5467" t="b">
        <f t="shared" si="284"/>
        <v>0</v>
      </c>
      <c r="F5467" t="b">
        <f t="shared" si="285"/>
        <v>0</v>
      </c>
      <c r="G5467" t="b">
        <f>IF('Input and Summary Results'!$J$4="yes",IF(C5467=FALSE,FALSE,IF('Data Transformation'!E5467&lt;$R$10,E5467,$R$10)),IF(C5467=FALSE,FALSE,IF(C5467&lt;$R$10,C5467,$R$10)))</f>
        <v>0</v>
      </c>
      <c r="H5467" t="b">
        <f>IF('Input and Summary Results'!$J$4="yes",'Data Transformation'!F5467,'Data Transformation'!D5467)</f>
        <v>0</v>
      </c>
      <c r="I5467" t="str">
        <f t="shared" si="286"/>
        <v/>
      </c>
    </row>
    <row r="5468" spans="2:9" x14ac:dyDescent="0.25">
      <c r="B5468" t="b">
        <f>IF('Input and Summary Results'!D5050=0,FALSE,'Input and Summary Results'!$B5050)</f>
        <v>0</v>
      </c>
      <c r="C5468" t="b">
        <f>IF(OR(B5468=0,'Input and Summary Results'!D5050=0,'Input and Summary Results'!D5050=""),FALSE,'Input and Summary Results'!$D5050)</f>
        <v>0</v>
      </c>
      <c r="D5468" t="b">
        <f>IF(OR(B5468=0,'Input and Summary Results'!E5050=0),FALSE,'Input and Summary Results'!$E5050)</f>
        <v>0</v>
      </c>
      <c r="E5468" t="b">
        <f t="shared" si="284"/>
        <v>0</v>
      </c>
      <c r="F5468" t="b">
        <f t="shared" si="285"/>
        <v>0</v>
      </c>
      <c r="G5468" t="b">
        <f>IF('Input and Summary Results'!$J$4="yes",IF(C5468=FALSE,FALSE,IF('Data Transformation'!E5468&lt;$R$10,E5468,$R$10)),IF(C5468=FALSE,FALSE,IF(C5468&lt;$R$10,C5468,$R$10)))</f>
        <v>0</v>
      </c>
      <c r="H5468" t="b">
        <f>IF('Input and Summary Results'!$J$4="yes",'Data Transformation'!F5468,'Data Transformation'!D5468)</f>
        <v>0</v>
      </c>
      <c r="I5468" t="str">
        <f t="shared" si="286"/>
        <v/>
      </c>
    </row>
    <row r="5469" spans="2:9" x14ac:dyDescent="0.25">
      <c r="B5469" t="b">
        <f>IF('Input and Summary Results'!D5051=0,FALSE,'Input and Summary Results'!$B5051)</f>
        <v>0</v>
      </c>
      <c r="C5469" t="b">
        <f>IF(OR(B5469=0,'Input and Summary Results'!D5051=0,'Input and Summary Results'!D5051=""),FALSE,'Input and Summary Results'!$D5051)</f>
        <v>0</v>
      </c>
      <c r="D5469" t="b">
        <f>IF(OR(B5469=0,'Input and Summary Results'!E5051=0),FALSE,'Input and Summary Results'!$E5051)</f>
        <v>0</v>
      </c>
      <c r="E5469" t="b">
        <f t="shared" si="284"/>
        <v>0</v>
      </c>
      <c r="F5469" t="b">
        <f t="shared" si="285"/>
        <v>0</v>
      </c>
      <c r="G5469" t="b">
        <f>IF('Input and Summary Results'!$J$4="yes",IF(C5469=FALSE,FALSE,IF('Data Transformation'!E5469&lt;$R$10,E5469,$R$10)),IF(C5469=FALSE,FALSE,IF(C5469&lt;$R$10,C5469,$R$10)))</f>
        <v>0</v>
      </c>
      <c r="H5469" t="b">
        <f>IF('Input and Summary Results'!$J$4="yes",'Data Transformation'!F5469,'Data Transformation'!D5469)</f>
        <v>0</v>
      </c>
      <c r="I5469" t="str">
        <f t="shared" si="286"/>
        <v/>
      </c>
    </row>
    <row r="5470" spans="2:9" x14ac:dyDescent="0.25">
      <c r="B5470" t="b">
        <f>IF('Input and Summary Results'!D5052=0,FALSE,'Input and Summary Results'!$B5052)</f>
        <v>0</v>
      </c>
      <c r="C5470" t="b">
        <f>IF(OR(B5470=0,'Input and Summary Results'!D5052=0,'Input and Summary Results'!D5052=""),FALSE,'Input and Summary Results'!$D5052)</f>
        <v>0</v>
      </c>
      <c r="D5470" t="b">
        <f>IF(OR(B5470=0,'Input and Summary Results'!E5052=0),FALSE,'Input and Summary Results'!$E5052)</f>
        <v>0</v>
      </c>
      <c r="E5470" t="b">
        <f t="shared" si="284"/>
        <v>0</v>
      </c>
      <c r="F5470" t="b">
        <f t="shared" si="285"/>
        <v>0</v>
      </c>
      <c r="G5470" t="b">
        <f>IF('Input and Summary Results'!$J$4="yes",IF(C5470=FALSE,FALSE,IF('Data Transformation'!E5470&lt;$R$10,E5470,$R$10)),IF(C5470=FALSE,FALSE,IF(C5470&lt;$R$10,C5470,$R$10)))</f>
        <v>0</v>
      </c>
      <c r="H5470" t="b">
        <f>IF('Input and Summary Results'!$J$4="yes",'Data Transformation'!F5470,'Data Transformation'!D5470)</f>
        <v>0</v>
      </c>
      <c r="I5470" t="str">
        <f t="shared" si="286"/>
        <v/>
      </c>
    </row>
    <row r="5471" spans="2:9" x14ac:dyDescent="0.25">
      <c r="B5471" t="b">
        <f>IF('Input and Summary Results'!D5053=0,FALSE,'Input and Summary Results'!$B5053)</f>
        <v>0</v>
      </c>
      <c r="C5471" t="b">
        <f>IF(OR(B5471=0,'Input and Summary Results'!D5053=0,'Input and Summary Results'!D5053=""),FALSE,'Input and Summary Results'!$D5053)</f>
        <v>0</v>
      </c>
      <c r="D5471" t="b">
        <f>IF(OR(B5471=0,'Input and Summary Results'!E5053=0),FALSE,'Input and Summary Results'!$E5053)</f>
        <v>0</v>
      </c>
      <c r="E5471" t="b">
        <f t="shared" si="284"/>
        <v>0</v>
      </c>
      <c r="F5471" t="b">
        <f t="shared" si="285"/>
        <v>0</v>
      </c>
      <c r="G5471" t="b">
        <f>IF('Input and Summary Results'!$J$4="yes",IF(C5471=FALSE,FALSE,IF('Data Transformation'!E5471&lt;$R$10,E5471,$R$10)),IF(C5471=FALSE,FALSE,IF(C5471&lt;$R$10,C5471,$R$10)))</f>
        <v>0</v>
      </c>
      <c r="H5471" t="b">
        <f>IF('Input and Summary Results'!$J$4="yes",'Data Transformation'!F5471,'Data Transformation'!D5471)</f>
        <v>0</v>
      </c>
      <c r="I5471" t="str">
        <f t="shared" si="286"/>
        <v/>
      </c>
    </row>
    <row r="5472" spans="2:9" x14ac:dyDescent="0.25">
      <c r="B5472" t="b">
        <f>IF('Input and Summary Results'!D5054=0,FALSE,'Input and Summary Results'!$B5054)</f>
        <v>0</v>
      </c>
      <c r="C5472" t="b">
        <f>IF(OR(B5472=0,'Input and Summary Results'!D5054=0,'Input and Summary Results'!D5054=""),FALSE,'Input and Summary Results'!$D5054)</f>
        <v>0</v>
      </c>
      <c r="D5472" t="b">
        <f>IF(OR(B5472=0,'Input and Summary Results'!E5054=0),FALSE,'Input and Summary Results'!$E5054)</f>
        <v>0</v>
      </c>
      <c r="E5472" t="b">
        <f t="shared" si="284"/>
        <v>0</v>
      </c>
      <c r="F5472" t="b">
        <f t="shared" si="285"/>
        <v>0</v>
      </c>
      <c r="G5472" t="b">
        <f>IF('Input and Summary Results'!$J$4="yes",IF(C5472=FALSE,FALSE,IF('Data Transformation'!E5472&lt;$R$10,E5472,$R$10)),IF(C5472=FALSE,FALSE,IF(C5472&lt;$R$10,C5472,$R$10)))</f>
        <v>0</v>
      </c>
      <c r="H5472" t="b">
        <f>IF('Input and Summary Results'!$J$4="yes",'Data Transformation'!F5472,'Data Transformation'!D5472)</f>
        <v>0</v>
      </c>
      <c r="I5472" t="str">
        <f t="shared" si="286"/>
        <v/>
      </c>
    </row>
    <row r="5473" spans="2:9" x14ac:dyDescent="0.25">
      <c r="B5473" t="b">
        <f>IF('Input and Summary Results'!D5055=0,FALSE,'Input and Summary Results'!$B5055)</f>
        <v>0</v>
      </c>
      <c r="C5473" t="b">
        <f>IF(OR(B5473=0,'Input and Summary Results'!D5055=0,'Input and Summary Results'!D5055=""),FALSE,'Input and Summary Results'!$D5055)</f>
        <v>0</v>
      </c>
      <c r="D5473" t="b">
        <f>IF(OR(B5473=0,'Input and Summary Results'!E5055=0),FALSE,'Input and Summary Results'!$E5055)</f>
        <v>0</v>
      </c>
      <c r="E5473" t="b">
        <f t="shared" si="284"/>
        <v>0</v>
      </c>
      <c r="F5473" t="b">
        <f t="shared" si="285"/>
        <v>0</v>
      </c>
      <c r="G5473" t="b">
        <f>IF('Input and Summary Results'!$J$4="yes",IF(C5473=FALSE,FALSE,IF('Data Transformation'!E5473&lt;$R$10,E5473,$R$10)),IF(C5473=FALSE,FALSE,IF(C5473&lt;$R$10,C5473,$R$10)))</f>
        <v>0</v>
      </c>
      <c r="H5473" t="b">
        <f>IF('Input and Summary Results'!$J$4="yes",'Data Transformation'!F5473,'Data Transformation'!D5473)</f>
        <v>0</v>
      </c>
      <c r="I5473" t="str">
        <f t="shared" si="286"/>
        <v/>
      </c>
    </row>
    <row r="5474" spans="2:9" x14ac:dyDescent="0.25">
      <c r="B5474" t="b">
        <f>IF('Input and Summary Results'!D5056=0,FALSE,'Input and Summary Results'!$B5056)</f>
        <v>0</v>
      </c>
      <c r="C5474" t="b">
        <f>IF(OR(B5474=0,'Input and Summary Results'!D5056=0,'Input and Summary Results'!D5056=""),FALSE,'Input and Summary Results'!$D5056)</f>
        <v>0</v>
      </c>
      <c r="D5474" t="b">
        <f>IF(OR(B5474=0,'Input and Summary Results'!E5056=0),FALSE,'Input and Summary Results'!$E5056)</f>
        <v>0</v>
      </c>
      <c r="E5474" t="b">
        <f t="shared" si="284"/>
        <v>0</v>
      </c>
      <c r="F5474" t="b">
        <f t="shared" si="285"/>
        <v>0</v>
      </c>
      <c r="G5474" t="b">
        <f>IF('Input and Summary Results'!$J$4="yes",IF(C5474=FALSE,FALSE,IF('Data Transformation'!E5474&lt;$R$10,E5474,$R$10)),IF(C5474=FALSE,FALSE,IF(C5474&lt;$R$10,C5474,$R$10)))</f>
        <v>0</v>
      </c>
      <c r="H5474" t="b">
        <f>IF('Input and Summary Results'!$J$4="yes",'Data Transformation'!F5474,'Data Transformation'!D5474)</f>
        <v>0</v>
      </c>
      <c r="I5474" t="str">
        <f t="shared" si="286"/>
        <v/>
      </c>
    </row>
    <row r="5475" spans="2:9" x14ac:dyDescent="0.25">
      <c r="B5475" t="b">
        <f>IF('Input and Summary Results'!D5057=0,FALSE,'Input and Summary Results'!$B5057)</f>
        <v>0</v>
      </c>
      <c r="C5475" t="b">
        <f>IF(OR(B5475=0,'Input and Summary Results'!D5057=0,'Input and Summary Results'!D5057=""),FALSE,'Input and Summary Results'!$D5057)</f>
        <v>0</v>
      </c>
      <c r="D5475" t="b">
        <f>IF(OR(B5475=0,'Input and Summary Results'!E5057=0),FALSE,'Input and Summary Results'!$E5057)</f>
        <v>0</v>
      </c>
      <c r="E5475" t="b">
        <f t="shared" si="284"/>
        <v>0</v>
      </c>
      <c r="F5475" t="b">
        <f t="shared" si="285"/>
        <v>0</v>
      </c>
      <c r="G5475" t="b">
        <f>IF('Input and Summary Results'!$J$4="yes",IF(C5475=FALSE,FALSE,IF('Data Transformation'!E5475&lt;$R$10,E5475,$R$10)),IF(C5475=FALSE,FALSE,IF(C5475&lt;$R$10,C5475,$R$10)))</f>
        <v>0</v>
      </c>
      <c r="H5475" t="b">
        <f>IF('Input and Summary Results'!$J$4="yes",'Data Transformation'!F5475,'Data Transformation'!D5475)</f>
        <v>0</v>
      </c>
      <c r="I5475" t="str">
        <f t="shared" si="286"/>
        <v/>
      </c>
    </row>
    <row r="5476" spans="2:9" x14ac:dyDescent="0.25">
      <c r="B5476" t="b">
        <f>IF('Input and Summary Results'!D5058=0,FALSE,'Input and Summary Results'!$B5058)</f>
        <v>0</v>
      </c>
      <c r="C5476" t="b">
        <f>IF(OR(B5476=0,'Input and Summary Results'!D5058=0,'Input and Summary Results'!D5058=""),FALSE,'Input and Summary Results'!$D5058)</f>
        <v>0</v>
      </c>
      <c r="D5476" t="b">
        <f>IF(OR(B5476=0,'Input and Summary Results'!E5058=0),FALSE,'Input and Summary Results'!$E5058)</f>
        <v>0</v>
      </c>
      <c r="E5476" t="b">
        <f t="shared" si="284"/>
        <v>0</v>
      </c>
      <c r="F5476" t="b">
        <f t="shared" si="285"/>
        <v>0</v>
      </c>
      <c r="G5476" t="b">
        <f>IF('Input and Summary Results'!$J$4="yes",IF(C5476=FALSE,FALSE,IF('Data Transformation'!E5476&lt;$R$10,E5476,$R$10)),IF(C5476=FALSE,FALSE,IF(C5476&lt;$R$10,C5476,$R$10)))</f>
        <v>0</v>
      </c>
      <c r="H5476" t="b">
        <f>IF('Input and Summary Results'!$J$4="yes",'Data Transformation'!F5476,'Data Transformation'!D5476)</f>
        <v>0</v>
      </c>
      <c r="I5476" t="str">
        <f t="shared" si="286"/>
        <v/>
      </c>
    </row>
    <row r="5477" spans="2:9" x14ac:dyDescent="0.25">
      <c r="B5477" t="b">
        <f>IF('Input and Summary Results'!D5059=0,FALSE,'Input and Summary Results'!$B5059)</f>
        <v>0</v>
      </c>
      <c r="C5477" t="b">
        <f>IF(OR(B5477=0,'Input and Summary Results'!D5059=0,'Input and Summary Results'!D5059=""),FALSE,'Input and Summary Results'!$D5059)</f>
        <v>0</v>
      </c>
      <c r="D5477" t="b">
        <f>IF(OR(B5477=0,'Input and Summary Results'!E5059=0),FALSE,'Input and Summary Results'!$E5059)</f>
        <v>0</v>
      </c>
      <c r="E5477" t="b">
        <f t="shared" si="284"/>
        <v>0</v>
      </c>
      <c r="F5477" t="b">
        <f t="shared" si="285"/>
        <v>0</v>
      </c>
      <c r="G5477" t="b">
        <f>IF('Input and Summary Results'!$J$4="yes",IF(C5477=FALSE,FALSE,IF('Data Transformation'!E5477&lt;$R$10,E5477,$R$10)),IF(C5477=FALSE,FALSE,IF(C5477&lt;$R$10,C5477,$R$10)))</f>
        <v>0</v>
      </c>
      <c r="H5477" t="b">
        <f>IF('Input and Summary Results'!$J$4="yes",'Data Transformation'!F5477,'Data Transformation'!D5477)</f>
        <v>0</v>
      </c>
      <c r="I5477" t="str">
        <f t="shared" si="286"/>
        <v/>
      </c>
    </row>
    <row r="5478" spans="2:9" x14ac:dyDescent="0.25">
      <c r="B5478" t="b">
        <f>IF('Input and Summary Results'!D5060=0,FALSE,'Input and Summary Results'!$B5060)</f>
        <v>0</v>
      </c>
      <c r="C5478" t="b">
        <f>IF(OR(B5478=0,'Input and Summary Results'!D5060=0,'Input and Summary Results'!D5060=""),FALSE,'Input and Summary Results'!$D5060)</f>
        <v>0</v>
      </c>
      <c r="D5478" t="b">
        <f>IF(OR(B5478=0,'Input and Summary Results'!E5060=0),FALSE,'Input and Summary Results'!$E5060)</f>
        <v>0</v>
      </c>
      <c r="E5478" t="b">
        <f t="shared" si="284"/>
        <v>0</v>
      </c>
      <c r="F5478" t="b">
        <f t="shared" si="285"/>
        <v>0</v>
      </c>
      <c r="G5478" t="b">
        <f>IF('Input and Summary Results'!$J$4="yes",IF(C5478=FALSE,FALSE,IF('Data Transformation'!E5478&lt;$R$10,E5478,$R$10)),IF(C5478=FALSE,FALSE,IF(C5478&lt;$R$10,C5478,$R$10)))</f>
        <v>0</v>
      </c>
      <c r="H5478" t="b">
        <f>IF('Input and Summary Results'!$J$4="yes",'Data Transformation'!F5478,'Data Transformation'!D5478)</f>
        <v>0</v>
      </c>
      <c r="I5478" t="str">
        <f t="shared" si="286"/>
        <v/>
      </c>
    </row>
    <row r="5479" spans="2:9" x14ac:dyDescent="0.25">
      <c r="B5479" t="b">
        <f>IF('Input and Summary Results'!D5061=0,FALSE,'Input and Summary Results'!$B5061)</f>
        <v>0</v>
      </c>
      <c r="C5479" t="b">
        <f>IF(OR(B5479=0,'Input and Summary Results'!D5061=0,'Input and Summary Results'!D5061=""),FALSE,'Input and Summary Results'!$D5061)</f>
        <v>0</v>
      </c>
      <c r="D5479" t="b">
        <f>IF(OR(B5479=0,'Input and Summary Results'!E5061=0),FALSE,'Input and Summary Results'!$E5061)</f>
        <v>0</v>
      </c>
      <c r="E5479" t="b">
        <f t="shared" si="284"/>
        <v>0</v>
      </c>
      <c r="F5479" t="b">
        <f t="shared" si="285"/>
        <v>0</v>
      </c>
      <c r="G5479" t="b">
        <f>IF('Input and Summary Results'!$J$4="yes",IF(C5479=FALSE,FALSE,IF('Data Transformation'!E5479&lt;$R$10,E5479,$R$10)),IF(C5479=FALSE,FALSE,IF(C5479&lt;$R$10,C5479,$R$10)))</f>
        <v>0</v>
      </c>
      <c r="H5479" t="b">
        <f>IF('Input and Summary Results'!$J$4="yes",'Data Transformation'!F5479,'Data Transformation'!D5479)</f>
        <v>0</v>
      </c>
      <c r="I5479" t="str">
        <f t="shared" si="286"/>
        <v/>
      </c>
    </row>
    <row r="5480" spans="2:9" x14ac:dyDescent="0.25">
      <c r="B5480" t="b">
        <f>IF('Input and Summary Results'!D5062=0,FALSE,'Input and Summary Results'!$B5062)</f>
        <v>0</v>
      </c>
      <c r="C5480" t="b">
        <f>IF(OR(B5480=0,'Input and Summary Results'!D5062=0,'Input and Summary Results'!D5062=""),FALSE,'Input and Summary Results'!$D5062)</f>
        <v>0</v>
      </c>
      <c r="D5480" t="b">
        <f>IF(OR(B5480=0,'Input and Summary Results'!E5062=0),FALSE,'Input and Summary Results'!$E5062)</f>
        <v>0</v>
      </c>
      <c r="E5480" t="b">
        <f t="shared" si="284"/>
        <v>0</v>
      </c>
      <c r="F5480" t="b">
        <f t="shared" si="285"/>
        <v>0</v>
      </c>
      <c r="G5480" t="b">
        <f>IF('Input and Summary Results'!$J$4="yes",IF(C5480=FALSE,FALSE,IF('Data Transformation'!E5480&lt;$R$10,E5480,$R$10)),IF(C5480=FALSE,FALSE,IF(C5480&lt;$R$10,C5480,$R$10)))</f>
        <v>0</v>
      </c>
      <c r="H5480" t="b">
        <f>IF('Input and Summary Results'!$J$4="yes",'Data Transformation'!F5480,'Data Transformation'!D5480)</f>
        <v>0</v>
      </c>
      <c r="I5480" t="str">
        <f t="shared" si="286"/>
        <v/>
      </c>
    </row>
    <row r="5481" spans="2:9" x14ac:dyDescent="0.25">
      <c r="B5481" t="b">
        <f>IF('Input and Summary Results'!D5063=0,FALSE,'Input and Summary Results'!$B5063)</f>
        <v>0</v>
      </c>
      <c r="C5481" t="b">
        <f>IF(OR(B5481=0,'Input and Summary Results'!D5063=0,'Input and Summary Results'!D5063=""),FALSE,'Input and Summary Results'!$D5063)</f>
        <v>0</v>
      </c>
      <c r="D5481" t="b">
        <f>IF(OR(B5481=0,'Input and Summary Results'!E5063=0),FALSE,'Input and Summary Results'!$E5063)</f>
        <v>0</v>
      </c>
      <c r="E5481" t="b">
        <f t="shared" si="284"/>
        <v>0</v>
      </c>
      <c r="F5481" t="b">
        <f t="shared" si="285"/>
        <v>0</v>
      </c>
      <c r="G5481" t="b">
        <f>IF('Input and Summary Results'!$J$4="yes",IF(C5481=FALSE,FALSE,IF('Data Transformation'!E5481&lt;$R$10,E5481,$R$10)),IF(C5481=FALSE,FALSE,IF(C5481&lt;$R$10,C5481,$R$10)))</f>
        <v>0</v>
      </c>
      <c r="H5481" t="b">
        <f>IF('Input and Summary Results'!$J$4="yes",'Data Transformation'!F5481,'Data Transformation'!D5481)</f>
        <v>0</v>
      </c>
      <c r="I5481" t="str">
        <f t="shared" si="286"/>
        <v/>
      </c>
    </row>
    <row r="5482" spans="2:9" x14ac:dyDescent="0.25">
      <c r="B5482" t="b">
        <f>IF('Input and Summary Results'!D5064=0,FALSE,'Input and Summary Results'!$B5064)</f>
        <v>0</v>
      </c>
      <c r="C5482" t="b">
        <f>IF(OR(B5482=0,'Input and Summary Results'!D5064=0,'Input and Summary Results'!D5064=""),FALSE,'Input and Summary Results'!$D5064)</f>
        <v>0</v>
      </c>
      <c r="D5482" t="b">
        <f>IF(OR(B5482=0,'Input and Summary Results'!E5064=0),FALSE,'Input and Summary Results'!$E5064)</f>
        <v>0</v>
      </c>
      <c r="E5482" t="b">
        <f t="shared" ref="E5482:E5545" si="287">IF(C5482=FALSE,FALSE,LOG10(C5482))</f>
        <v>0</v>
      </c>
      <c r="F5482" t="b">
        <f t="shared" ref="F5482:F5545" si="288">IF(D5482=FALSE, FALSE,0.434*D5482/C5482)</f>
        <v>0</v>
      </c>
      <c r="G5482" t="b">
        <f>IF('Input and Summary Results'!$J$4="yes",IF(C5482=FALSE,FALSE,IF('Data Transformation'!E5482&lt;$R$10,E5482,$R$10)),IF(C5482=FALSE,FALSE,IF(C5482&lt;$R$10,C5482,$R$10)))</f>
        <v>0</v>
      </c>
      <c r="H5482" t="b">
        <f>IF('Input and Summary Results'!$J$4="yes",'Data Transformation'!F5482,'Data Transformation'!D5482)</f>
        <v>0</v>
      </c>
      <c r="I5482" t="str">
        <f t="shared" si="286"/>
        <v/>
      </c>
    </row>
    <row r="5483" spans="2:9" x14ac:dyDescent="0.25">
      <c r="B5483" t="b">
        <f>IF('Input and Summary Results'!D5065=0,FALSE,'Input and Summary Results'!$B5065)</f>
        <v>0</v>
      </c>
      <c r="C5483" t="b">
        <f>IF(OR(B5483=0,'Input and Summary Results'!D5065=0,'Input and Summary Results'!D5065=""),FALSE,'Input and Summary Results'!$D5065)</f>
        <v>0</v>
      </c>
      <c r="D5483" t="b">
        <f>IF(OR(B5483=0,'Input and Summary Results'!E5065=0),FALSE,'Input and Summary Results'!$E5065)</f>
        <v>0</v>
      </c>
      <c r="E5483" t="b">
        <f t="shared" si="287"/>
        <v>0</v>
      </c>
      <c r="F5483" t="b">
        <f t="shared" si="288"/>
        <v>0</v>
      </c>
      <c r="G5483" t="b">
        <f>IF('Input and Summary Results'!$J$4="yes",IF(C5483=FALSE,FALSE,IF('Data Transformation'!E5483&lt;$R$10,E5483,$R$10)),IF(C5483=FALSE,FALSE,IF(C5483&lt;$R$10,C5483,$R$10)))</f>
        <v>0</v>
      </c>
      <c r="H5483" t="b">
        <f>IF('Input and Summary Results'!$J$4="yes",'Data Transformation'!F5483,'Data Transformation'!D5483)</f>
        <v>0</v>
      </c>
      <c r="I5483" t="str">
        <f t="shared" si="286"/>
        <v/>
      </c>
    </row>
    <row r="5484" spans="2:9" x14ac:dyDescent="0.25">
      <c r="B5484" t="b">
        <f>IF('Input and Summary Results'!D5066=0,FALSE,'Input and Summary Results'!$B5066)</f>
        <v>0</v>
      </c>
      <c r="C5484" t="b">
        <f>IF(OR(B5484=0,'Input and Summary Results'!D5066=0,'Input and Summary Results'!D5066=""),FALSE,'Input and Summary Results'!$D5066)</f>
        <v>0</v>
      </c>
      <c r="D5484" t="b">
        <f>IF(OR(B5484=0,'Input and Summary Results'!E5066=0),FALSE,'Input and Summary Results'!$E5066)</f>
        <v>0</v>
      </c>
      <c r="E5484" t="b">
        <f t="shared" si="287"/>
        <v>0</v>
      </c>
      <c r="F5484" t="b">
        <f t="shared" si="288"/>
        <v>0</v>
      </c>
      <c r="G5484" t="b">
        <f>IF('Input and Summary Results'!$J$4="yes",IF(C5484=FALSE,FALSE,IF('Data Transformation'!E5484&lt;$R$10,E5484,$R$10)),IF(C5484=FALSE,FALSE,IF(C5484&lt;$R$10,C5484,$R$10)))</f>
        <v>0</v>
      </c>
      <c r="H5484" t="b">
        <f>IF('Input and Summary Results'!$J$4="yes",'Data Transformation'!F5484,'Data Transformation'!D5484)</f>
        <v>0</v>
      </c>
      <c r="I5484" t="str">
        <f t="shared" si="286"/>
        <v/>
      </c>
    </row>
    <row r="5485" spans="2:9" x14ac:dyDescent="0.25">
      <c r="B5485" t="b">
        <f>IF('Input and Summary Results'!D5067=0,FALSE,'Input and Summary Results'!$B5067)</f>
        <v>0</v>
      </c>
      <c r="C5485" t="b">
        <f>IF(OR(B5485=0,'Input and Summary Results'!D5067=0,'Input and Summary Results'!D5067=""),FALSE,'Input and Summary Results'!$D5067)</f>
        <v>0</v>
      </c>
      <c r="D5485" t="b">
        <f>IF(OR(B5485=0,'Input and Summary Results'!E5067=0),FALSE,'Input and Summary Results'!$E5067)</f>
        <v>0</v>
      </c>
      <c r="E5485" t="b">
        <f t="shared" si="287"/>
        <v>0</v>
      </c>
      <c r="F5485" t="b">
        <f t="shared" si="288"/>
        <v>0</v>
      </c>
      <c r="G5485" t="b">
        <f>IF('Input and Summary Results'!$J$4="yes",IF(C5485=FALSE,FALSE,IF('Data Transformation'!E5485&lt;$R$10,E5485,$R$10)),IF(C5485=FALSE,FALSE,IF(C5485&lt;$R$10,C5485,$R$10)))</f>
        <v>0</v>
      </c>
      <c r="H5485" t="b">
        <f>IF('Input and Summary Results'!$J$4="yes",'Data Transformation'!F5485,'Data Transformation'!D5485)</f>
        <v>0</v>
      </c>
      <c r="I5485" t="str">
        <f t="shared" si="286"/>
        <v/>
      </c>
    </row>
    <row r="5486" spans="2:9" x14ac:dyDescent="0.25">
      <c r="B5486" t="b">
        <f>IF('Input and Summary Results'!D5068=0,FALSE,'Input and Summary Results'!$B5068)</f>
        <v>0</v>
      </c>
      <c r="C5486" t="b">
        <f>IF(OR(B5486=0,'Input and Summary Results'!D5068=0,'Input and Summary Results'!D5068=""),FALSE,'Input and Summary Results'!$D5068)</f>
        <v>0</v>
      </c>
      <c r="D5486" t="b">
        <f>IF(OR(B5486=0,'Input and Summary Results'!E5068=0),FALSE,'Input and Summary Results'!$E5068)</f>
        <v>0</v>
      </c>
      <c r="E5486" t="b">
        <f t="shared" si="287"/>
        <v>0</v>
      </c>
      <c r="F5486" t="b">
        <f t="shared" si="288"/>
        <v>0</v>
      </c>
      <c r="G5486" t="b">
        <f>IF('Input and Summary Results'!$J$4="yes",IF(C5486=FALSE,FALSE,IF('Data Transformation'!E5486&lt;$R$10,E5486,$R$10)),IF(C5486=FALSE,FALSE,IF(C5486&lt;$R$10,C5486,$R$10)))</f>
        <v>0</v>
      </c>
      <c r="H5486" t="b">
        <f>IF('Input and Summary Results'!$J$4="yes",'Data Transformation'!F5486,'Data Transformation'!D5486)</f>
        <v>0</v>
      </c>
      <c r="I5486" t="str">
        <f t="shared" si="286"/>
        <v/>
      </c>
    </row>
    <row r="5487" spans="2:9" x14ac:dyDescent="0.25">
      <c r="B5487" t="b">
        <f>IF('Input and Summary Results'!D5069=0,FALSE,'Input and Summary Results'!$B5069)</f>
        <v>0</v>
      </c>
      <c r="C5487" t="b">
        <f>IF(OR(B5487=0,'Input and Summary Results'!D5069=0,'Input and Summary Results'!D5069=""),FALSE,'Input and Summary Results'!$D5069)</f>
        <v>0</v>
      </c>
      <c r="D5487" t="b">
        <f>IF(OR(B5487=0,'Input and Summary Results'!E5069=0),FALSE,'Input and Summary Results'!$E5069)</f>
        <v>0</v>
      </c>
      <c r="E5487" t="b">
        <f t="shared" si="287"/>
        <v>0</v>
      </c>
      <c r="F5487" t="b">
        <f t="shared" si="288"/>
        <v>0</v>
      </c>
      <c r="G5487" t="b">
        <f>IF('Input and Summary Results'!$J$4="yes",IF(C5487=FALSE,FALSE,IF('Data Transformation'!E5487&lt;$R$10,E5487,$R$10)),IF(C5487=FALSE,FALSE,IF(C5487&lt;$R$10,C5487,$R$10)))</f>
        <v>0</v>
      </c>
      <c r="H5487" t="b">
        <f>IF('Input and Summary Results'!$J$4="yes",'Data Transformation'!F5487,'Data Transformation'!D5487)</f>
        <v>0</v>
      </c>
      <c r="I5487" t="str">
        <f t="shared" si="286"/>
        <v/>
      </c>
    </row>
    <row r="5488" spans="2:9" x14ac:dyDescent="0.25">
      <c r="B5488" t="b">
        <f>IF('Input and Summary Results'!D5070=0,FALSE,'Input and Summary Results'!$B5070)</f>
        <v>0</v>
      </c>
      <c r="C5488" t="b">
        <f>IF(OR(B5488=0,'Input and Summary Results'!D5070=0,'Input and Summary Results'!D5070=""),FALSE,'Input and Summary Results'!$D5070)</f>
        <v>0</v>
      </c>
      <c r="D5488" t="b">
        <f>IF(OR(B5488=0,'Input and Summary Results'!E5070=0),FALSE,'Input and Summary Results'!$E5070)</f>
        <v>0</v>
      </c>
      <c r="E5488" t="b">
        <f t="shared" si="287"/>
        <v>0</v>
      </c>
      <c r="F5488" t="b">
        <f t="shared" si="288"/>
        <v>0</v>
      </c>
      <c r="G5488" t="b">
        <f>IF('Input and Summary Results'!$J$4="yes",IF(C5488=FALSE,FALSE,IF('Data Transformation'!E5488&lt;$R$10,E5488,$R$10)),IF(C5488=FALSE,FALSE,IF(C5488&lt;$R$10,C5488,$R$10)))</f>
        <v>0</v>
      </c>
      <c r="H5488" t="b">
        <f>IF('Input and Summary Results'!$J$4="yes",'Data Transformation'!F5488,'Data Transformation'!D5488)</f>
        <v>0</v>
      </c>
      <c r="I5488" t="str">
        <f t="shared" si="286"/>
        <v/>
      </c>
    </row>
    <row r="5489" spans="2:9" x14ac:dyDescent="0.25">
      <c r="B5489" t="b">
        <f>IF('Input and Summary Results'!D5071=0,FALSE,'Input and Summary Results'!$B5071)</f>
        <v>0</v>
      </c>
      <c r="C5489" t="b">
        <f>IF(OR(B5489=0,'Input and Summary Results'!D5071=0,'Input and Summary Results'!D5071=""),FALSE,'Input and Summary Results'!$D5071)</f>
        <v>0</v>
      </c>
      <c r="D5489" t="b">
        <f>IF(OR(B5489=0,'Input and Summary Results'!E5071=0),FALSE,'Input and Summary Results'!$E5071)</f>
        <v>0</v>
      </c>
      <c r="E5489" t="b">
        <f t="shared" si="287"/>
        <v>0</v>
      </c>
      <c r="F5489" t="b">
        <f t="shared" si="288"/>
        <v>0</v>
      </c>
      <c r="G5489" t="b">
        <f>IF('Input and Summary Results'!$J$4="yes",IF(C5489=FALSE,FALSE,IF('Data Transformation'!E5489&lt;$R$10,E5489,$R$10)),IF(C5489=FALSE,FALSE,IF(C5489&lt;$R$10,C5489,$R$10)))</f>
        <v>0</v>
      </c>
      <c r="H5489" t="b">
        <f>IF('Input and Summary Results'!$J$4="yes",'Data Transformation'!F5489,'Data Transformation'!D5489)</f>
        <v>0</v>
      </c>
      <c r="I5489" t="str">
        <f t="shared" si="286"/>
        <v/>
      </c>
    </row>
    <row r="5490" spans="2:9" x14ac:dyDescent="0.25">
      <c r="B5490" t="b">
        <f>IF('Input and Summary Results'!D5072=0,FALSE,'Input and Summary Results'!$B5072)</f>
        <v>0</v>
      </c>
      <c r="C5490" t="b">
        <f>IF(OR(B5490=0,'Input and Summary Results'!D5072=0,'Input and Summary Results'!D5072=""),FALSE,'Input and Summary Results'!$D5072)</f>
        <v>0</v>
      </c>
      <c r="D5490" t="b">
        <f>IF(OR(B5490=0,'Input and Summary Results'!E5072=0),FALSE,'Input and Summary Results'!$E5072)</f>
        <v>0</v>
      </c>
      <c r="E5490" t="b">
        <f t="shared" si="287"/>
        <v>0</v>
      </c>
      <c r="F5490" t="b">
        <f t="shared" si="288"/>
        <v>0</v>
      </c>
      <c r="G5490" t="b">
        <f>IF('Input and Summary Results'!$J$4="yes",IF(C5490=FALSE,FALSE,IF('Data Transformation'!E5490&lt;$R$10,E5490,$R$10)),IF(C5490=FALSE,FALSE,IF(C5490&lt;$R$10,C5490,$R$10)))</f>
        <v>0</v>
      </c>
      <c r="H5490" t="b">
        <f>IF('Input and Summary Results'!$J$4="yes",'Data Transformation'!F5490,'Data Transformation'!D5490)</f>
        <v>0</v>
      </c>
      <c r="I5490" t="str">
        <f t="shared" si="286"/>
        <v/>
      </c>
    </row>
    <row r="5491" spans="2:9" x14ac:dyDescent="0.25">
      <c r="B5491" t="b">
        <f>IF('Input and Summary Results'!D5073=0,FALSE,'Input and Summary Results'!$B5073)</f>
        <v>0</v>
      </c>
      <c r="C5491" t="b">
        <f>IF(OR(B5491=0,'Input and Summary Results'!D5073=0,'Input and Summary Results'!D5073=""),FALSE,'Input and Summary Results'!$D5073)</f>
        <v>0</v>
      </c>
      <c r="D5491" t="b">
        <f>IF(OR(B5491=0,'Input and Summary Results'!E5073=0),FALSE,'Input and Summary Results'!$E5073)</f>
        <v>0</v>
      </c>
      <c r="E5491" t="b">
        <f t="shared" si="287"/>
        <v>0</v>
      </c>
      <c r="F5491" t="b">
        <f t="shared" si="288"/>
        <v>0</v>
      </c>
      <c r="G5491" t="b">
        <f>IF('Input and Summary Results'!$J$4="yes",IF(C5491=FALSE,FALSE,IF('Data Transformation'!E5491&lt;$R$10,E5491,$R$10)),IF(C5491=FALSE,FALSE,IF(C5491&lt;$R$10,C5491,$R$10)))</f>
        <v>0</v>
      </c>
      <c r="H5491" t="b">
        <f>IF('Input and Summary Results'!$J$4="yes",'Data Transformation'!F5491,'Data Transformation'!D5491)</f>
        <v>0</v>
      </c>
      <c r="I5491" t="str">
        <f t="shared" si="286"/>
        <v/>
      </c>
    </row>
    <row r="5492" spans="2:9" x14ac:dyDescent="0.25">
      <c r="B5492" t="b">
        <f>IF('Input and Summary Results'!D5074=0,FALSE,'Input and Summary Results'!$B5074)</f>
        <v>0</v>
      </c>
      <c r="C5492" t="b">
        <f>IF(OR(B5492=0,'Input and Summary Results'!D5074=0,'Input and Summary Results'!D5074=""),FALSE,'Input and Summary Results'!$D5074)</f>
        <v>0</v>
      </c>
      <c r="D5492" t="b">
        <f>IF(OR(B5492=0,'Input and Summary Results'!E5074=0),FALSE,'Input and Summary Results'!$E5074)</f>
        <v>0</v>
      </c>
      <c r="E5492" t="b">
        <f t="shared" si="287"/>
        <v>0</v>
      </c>
      <c r="F5492" t="b">
        <f t="shared" si="288"/>
        <v>0</v>
      </c>
      <c r="G5492" t="b">
        <f>IF('Input and Summary Results'!$J$4="yes",IF(C5492=FALSE,FALSE,IF('Data Transformation'!E5492&lt;$R$10,E5492,$R$10)),IF(C5492=FALSE,FALSE,IF(C5492&lt;$R$10,C5492,$R$10)))</f>
        <v>0</v>
      </c>
      <c r="H5492" t="b">
        <f>IF('Input and Summary Results'!$J$4="yes",'Data Transformation'!F5492,'Data Transformation'!D5492)</f>
        <v>0</v>
      </c>
      <c r="I5492" t="str">
        <f t="shared" si="286"/>
        <v/>
      </c>
    </row>
    <row r="5493" spans="2:9" x14ac:dyDescent="0.25">
      <c r="B5493" t="b">
        <f>IF('Input and Summary Results'!D5075=0,FALSE,'Input and Summary Results'!$B5075)</f>
        <v>0</v>
      </c>
      <c r="C5493" t="b">
        <f>IF(OR(B5493=0,'Input and Summary Results'!D5075=0,'Input and Summary Results'!D5075=""),FALSE,'Input and Summary Results'!$D5075)</f>
        <v>0</v>
      </c>
      <c r="D5493" t="b">
        <f>IF(OR(B5493=0,'Input and Summary Results'!E5075=0),FALSE,'Input and Summary Results'!$E5075)</f>
        <v>0</v>
      </c>
      <c r="E5493" t="b">
        <f t="shared" si="287"/>
        <v>0</v>
      </c>
      <c r="F5493" t="b">
        <f t="shared" si="288"/>
        <v>0</v>
      </c>
      <c r="G5493" t="b">
        <f>IF('Input and Summary Results'!$J$4="yes",IF(C5493=FALSE,FALSE,IF('Data Transformation'!E5493&lt;$R$10,E5493,$R$10)),IF(C5493=FALSE,FALSE,IF(C5493&lt;$R$10,C5493,$R$10)))</f>
        <v>0</v>
      </c>
      <c r="H5493" t="b">
        <f>IF('Input and Summary Results'!$J$4="yes",'Data Transformation'!F5493,'Data Transformation'!D5493)</f>
        <v>0</v>
      </c>
      <c r="I5493" t="str">
        <f t="shared" si="286"/>
        <v/>
      </c>
    </row>
    <row r="5494" spans="2:9" x14ac:dyDescent="0.25">
      <c r="B5494" t="b">
        <f>IF('Input and Summary Results'!D5076=0,FALSE,'Input and Summary Results'!$B5076)</f>
        <v>0</v>
      </c>
      <c r="C5494" t="b">
        <f>IF(OR(B5494=0,'Input and Summary Results'!D5076=0,'Input and Summary Results'!D5076=""),FALSE,'Input and Summary Results'!$D5076)</f>
        <v>0</v>
      </c>
      <c r="D5494" t="b">
        <f>IF(OR(B5494=0,'Input and Summary Results'!E5076=0),FALSE,'Input and Summary Results'!$E5076)</f>
        <v>0</v>
      </c>
      <c r="E5494" t="b">
        <f t="shared" si="287"/>
        <v>0</v>
      </c>
      <c r="F5494" t="b">
        <f t="shared" si="288"/>
        <v>0</v>
      </c>
      <c r="G5494" t="b">
        <f>IF('Input and Summary Results'!$J$4="yes",IF(C5494=FALSE,FALSE,IF('Data Transformation'!E5494&lt;$R$10,E5494,$R$10)),IF(C5494=FALSE,FALSE,IF(C5494&lt;$R$10,C5494,$R$10)))</f>
        <v>0</v>
      </c>
      <c r="H5494" t="b">
        <f>IF('Input and Summary Results'!$J$4="yes",'Data Transformation'!F5494,'Data Transformation'!D5494)</f>
        <v>0</v>
      </c>
      <c r="I5494" t="str">
        <f t="shared" si="286"/>
        <v/>
      </c>
    </row>
    <row r="5495" spans="2:9" x14ac:dyDescent="0.25">
      <c r="B5495" t="b">
        <f>IF('Input and Summary Results'!D5077=0,FALSE,'Input and Summary Results'!$B5077)</f>
        <v>0</v>
      </c>
      <c r="C5495" t="b">
        <f>IF(OR(B5495=0,'Input and Summary Results'!D5077=0,'Input and Summary Results'!D5077=""),FALSE,'Input and Summary Results'!$D5077)</f>
        <v>0</v>
      </c>
      <c r="D5495" t="b">
        <f>IF(OR(B5495=0,'Input and Summary Results'!E5077=0),FALSE,'Input and Summary Results'!$E5077)</f>
        <v>0</v>
      </c>
      <c r="E5495" t="b">
        <f t="shared" si="287"/>
        <v>0</v>
      </c>
      <c r="F5495" t="b">
        <f t="shared" si="288"/>
        <v>0</v>
      </c>
      <c r="G5495" t="b">
        <f>IF('Input and Summary Results'!$J$4="yes",IF(C5495=FALSE,FALSE,IF('Data Transformation'!E5495&lt;$R$10,E5495,$R$10)),IF(C5495=FALSE,FALSE,IF(C5495&lt;$R$10,C5495,$R$10)))</f>
        <v>0</v>
      </c>
      <c r="H5495" t="b">
        <f>IF('Input and Summary Results'!$J$4="yes",'Data Transformation'!F5495,'Data Transformation'!D5495)</f>
        <v>0</v>
      </c>
      <c r="I5495" t="str">
        <f t="shared" si="286"/>
        <v/>
      </c>
    </row>
    <row r="5496" spans="2:9" x14ac:dyDescent="0.25">
      <c r="B5496" t="b">
        <f>IF('Input and Summary Results'!D5078=0,FALSE,'Input and Summary Results'!$B5078)</f>
        <v>0</v>
      </c>
      <c r="C5496" t="b">
        <f>IF(OR(B5496=0,'Input and Summary Results'!D5078=0,'Input and Summary Results'!D5078=""),FALSE,'Input and Summary Results'!$D5078)</f>
        <v>0</v>
      </c>
      <c r="D5496" t="b">
        <f>IF(OR(B5496=0,'Input and Summary Results'!E5078=0),FALSE,'Input and Summary Results'!$E5078)</f>
        <v>0</v>
      </c>
      <c r="E5496" t="b">
        <f t="shared" si="287"/>
        <v>0</v>
      </c>
      <c r="F5496" t="b">
        <f t="shared" si="288"/>
        <v>0</v>
      </c>
      <c r="G5496" t="b">
        <f>IF('Input and Summary Results'!$J$4="yes",IF(C5496=FALSE,FALSE,IF('Data Transformation'!E5496&lt;$R$10,E5496,$R$10)),IF(C5496=FALSE,FALSE,IF(C5496&lt;$R$10,C5496,$R$10)))</f>
        <v>0</v>
      </c>
      <c r="H5496" t="b">
        <f>IF('Input and Summary Results'!$J$4="yes",'Data Transformation'!F5496,'Data Transformation'!D5496)</f>
        <v>0</v>
      </c>
      <c r="I5496" t="str">
        <f t="shared" si="286"/>
        <v/>
      </c>
    </row>
    <row r="5497" spans="2:9" x14ac:dyDescent="0.25">
      <c r="B5497" t="b">
        <f>IF('Input and Summary Results'!D5079=0,FALSE,'Input and Summary Results'!$B5079)</f>
        <v>0</v>
      </c>
      <c r="C5497" t="b">
        <f>IF(OR(B5497=0,'Input and Summary Results'!D5079=0,'Input and Summary Results'!D5079=""),FALSE,'Input and Summary Results'!$D5079)</f>
        <v>0</v>
      </c>
      <c r="D5497" t="b">
        <f>IF(OR(B5497=0,'Input and Summary Results'!E5079=0),FALSE,'Input and Summary Results'!$E5079)</f>
        <v>0</v>
      </c>
      <c r="E5497" t="b">
        <f t="shared" si="287"/>
        <v>0</v>
      </c>
      <c r="F5497" t="b">
        <f t="shared" si="288"/>
        <v>0</v>
      </c>
      <c r="G5497" t="b">
        <f>IF('Input and Summary Results'!$J$4="yes",IF(C5497=FALSE,FALSE,IF('Data Transformation'!E5497&lt;$R$10,E5497,$R$10)),IF(C5497=FALSE,FALSE,IF(C5497&lt;$R$10,C5497,$R$10)))</f>
        <v>0</v>
      </c>
      <c r="H5497" t="b">
        <f>IF('Input and Summary Results'!$J$4="yes",'Data Transformation'!F5497,'Data Transformation'!D5497)</f>
        <v>0</v>
      </c>
      <c r="I5497" t="str">
        <f t="shared" si="286"/>
        <v/>
      </c>
    </row>
    <row r="5498" spans="2:9" x14ac:dyDescent="0.25">
      <c r="B5498" t="b">
        <f>IF('Input and Summary Results'!D5080=0,FALSE,'Input and Summary Results'!$B5080)</f>
        <v>0</v>
      </c>
      <c r="C5498" t="b">
        <f>IF(OR(B5498=0,'Input and Summary Results'!D5080=0,'Input and Summary Results'!D5080=""),FALSE,'Input and Summary Results'!$D5080)</f>
        <v>0</v>
      </c>
      <c r="D5498" t="b">
        <f>IF(OR(B5498=0,'Input and Summary Results'!E5080=0),FALSE,'Input and Summary Results'!$E5080)</f>
        <v>0</v>
      </c>
      <c r="E5498" t="b">
        <f t="shared" si="287"/>
        <v>0</v>
      </c>
      <c r="F5498" t="b">
        <f t="shared" si="288"/>
        <v>0</v>
      </c>
      <c r="G5498" t="b">
        <f>IF('Input and Summary Results'!$J$4="yes",IF(C5498=FALSE,FALSE,IF('Data Transformation'!E5498&lt;$R$10,E5498,$R$10)),IF(C5498=FALSE,FALSE,IF(C5498&lt;$R$10,C5498,$R$10)))</f>
        <v>0</v>
      </c>
      <c r="H5498" t="b">
        <f>IF('Input and Summary Results'!$J$4="yes",'Data Transformation'!F5498,'Data Transformation'!D5498)</f>
        <v>0</v>
      </c>
      <c r="I5498" t="str">
        <f t="shared" si="286"/>
        <v/>
      </c>
    </row>
    <row r="5499" spans="2:9" x14ac:dyDescent="0.25">
      <c r="B5499" t="b">
        <f>IF('Input and Summary Results'!D5081=0,FALSE,'Input and Summary Results'!$B5081)</f>
        <v>0</v>
      </c>
      <c r="C5499" t="b">
        <f>IF(OR(B5499=0,'Input and Summary Results'!D5081=0,'Input and Summary Results'!D5081=""),FALSE,'Input and Summary Results'!$D5081)</f>
        <v>0</v>
      </c>
      <c r="D5499" t="b">
        <f>IF(OR(B5499=0,'Input and Summary Results'!E5081=0),FALSE,'Input and Summary Results'!$E5081)</f>
        <v>0</v>
      </c>
      <c r="E5499" t="b">
        <f t="shared" si="287"/>
        <v>0</v>
      </c>
      <c r="F5499" t="b">
        <f t="shared" si="288"/>
        <v>0</v>
      </c>
      <c r="G5499" t="b">
        <f>IF('Input and Summary Results'!$J$4="yes",IF(C5499=FALSE,FALSE,IF('Data Transformation'!E5499&lt;$R$10,E5499,$R$10)),IF(C5499=FALSE,FALSE,IF(C5499&lt;$R$10,C5499,$R$10)))</f>
        <v>0</v>
      </c>
      <c r="H5499" t="b">
        <f>IF('Input and Summary Results'!$J$4="yes",'Data Transformation'!F5499,'Data Transformation'!D5499)</f>
        <v>0</v>
      </c>
      <c r="I5499" t="str">
        <f t="shared" si="286"/>
        <v/>
      </c>
    </row>
    <row r="5500" spans="2:9" x14ac:dyDescent="0.25">
      <c r="B5500" t="b">
        <f>IF('Input and Summary Results'!D5082=0,FALSE,'Input and Summary Results'!$B5082)</f>
        <v>0</v>
      </c>
      <c r="C5500" t="b">
        <f>IF(OR(B5500=0,'Input and Summary Results'!D5082=0,'Input and Summary Results'!D5082=""),FALSE,'Input and Summary Results'!$D5082)</f>
        <v>0</v>
      </c>
      <c r="D5500" t="b">
        <f>IF(OR(B5500=0,'Input and Summary Results'!E5082=0),FALSE,'Input and Summary Results'!$E5082)</f>
        <v>0</v>
      </c>
      <c r="E5500" t="b">
        <f t="shared" si="287"/>
        <v>0</v>
      </c>
      <c r="F5500" t="b">
        <f t="shared" si="288"/>
        <v>0</v>
      </c>
      <c r="G5500" t="b">
        <f>IF('Input and Summary Results'!$J$4="yes",IF(C5500=FALSE,FALSE,IF('Data Transformation'!E5500&lt;$R$10,E5500,$R$10)),IF(C5500=FALSE,FALSE,IF(C5500&lt;$R$10,C5500,$R$10)))</f>
        <v>0</v>
      </c>
      <c r="H5500" t="b">
        <f>IF('Input and Summary Results'!$J$4="yes",'Data Transformation'!F5500,'Data Transformation'!D5500)</f>
        <v>0</v>
      </c>
      <c r="I5500" t="str">
        <f t="shared" si="286"/>
        <v/>
      </c>
    </row>
    <row r="5501" spans="2:9" x14ac:dyDescent="0.25">
      <c r="B5501" t="b">
        <f>IF('Input and Summary Results'!D5083=0,FALSE,'Input and Summary Results'!$B5083)</f>
        <v>0</v>
      </c>
      <c r="C5501" t="b">
        <f>IF(OR(B5501=0,'Input and Summary Results'!D5083=0,'Input and Summary Results'!D5083=""),FALSE,'Input and Summary Results'!$D5083)</f>
        <v>0</v>
      </c>
      <c r="D5501" t="b">
        <f>IF(OR(B5501=0,'Input and Summary Results'!E5083=0),FALSE,'Input and Summary Results'!$E5083)</f>
        <v>0</v>
      </c>
      <c r="E5501" t="b">
        <f t="shared" si="287"/>
        <v>0</v>
      </c>
      <c r="F5501" t="b">
        <f t="shared" si="288"/>
        <v>0</v>
      </c>
      <c r="G5501" t="b">
        <f>IF('Input and Summary Results'!$J$4="yes",IF(C5501=FALSE,FALSE,IF('Data Transformation'!E5501&lt;$R$10,E5501,$R$10)),IF(C5501=FALSE,FALSE,IF(C5501&lt;$R$10,C5501,$R$10)))</f>
        <v>0</v>
      </c>
      <c r="H5501" t="b">
        <f>IF('Input and Summary Results'!$J$4="yes",'Data Transformation'!F5501,'Data Transformation'!D5501)</f>
        <v>0</v>
      </c>
      <c r="I5501" t="str">
        <f t="shared" si="286"/>
        <v/>
      </c>
    </row>
    <row r="5502" spans="2:9" x14ac:dyDescent="0.25">
      <c r="B5502" t="b">
        <f>IF('Input and Summary Results'!D5084=0,FALSE,'Input and Summary Results'!$B5084)</f>
        <v>0</v>
      </c>
      <c r="C5502" t="b">
        <f>IF(OR(B5502=0,'Input and Summary Results'!D5084=0,'Input and Summary Results'!D5084=""),FALSE,'Input and Summary Results'!$D5084)</f>
        <v>0</v>
      </c>
      <c r="D5502" t="b">
        <f>IF(OR(B5502=0,'Input and Summary Results'!E5084=0),FALSE,'Input and Summary Results'!$E5084)</f>
        <v>0</v>
      </c>
      <c r="E5502" t="b">
        <f t="shared" si="287"/>
        <v>0</v>
      </c>
      <c r="F5502" t="b">
        <f t="shared" si="288"/>
        <v>0</v>
      </c>
      <c r="G5502" t="b">
        <f>IF('Input and Summary Results'!$J$4="yes",IF(C5502=FALSE,FALSE,IF('Data Transformation'!E5502&lt;$R$10,E5502,$R$10)),IF(C5502=FALSE,FALSE,IF(C5502&lt;$R$10,C5502,$R$10)))</f>
        <v>0</v>
      </c>
      <c r="H5502" t="b">
        <f>IF('Input and Summary Results'!$J$4="yes",'Data Transformation'!F5502,'Data Transformation'!D5502)</f>
        <v>0</v>
      </c>
      <c r="I5502" t="str">
        <f t="shared" si="286"/>
        <v/>
      </c>
    </row>
    <row r="5503" spans="2:9" x14ac:dyDescent="0.25">
      <c r="B5503" t="b">
        <f>IF('Input and Summary Results'!D5085=0,FALSE,'Input and Summary Results'!$B5085)</f>
        <v>0</v>
      </c>
      <c r="C5503" t="b">
        <f>IF(OR(B5503=0,'Input and Summary Results'!D5085=0,'Input and Summary Results'!D5085=""),FALSE,'Input and Summary Results'!$D5085)</f>
        <v>0</v>
      </c>
      <c r="D5503" t="b">
        <f>IF(OR(B5503=0,'Input and Summary Results'!E5085=0),FALSE,'Input and Summary Results'!$E5085)</f>
        <v>0</v>
      </c>
      <c r="E5503" t="b">
        <f t="shared" si="287"/>
        <v>0</v>
      </c>
      <c r="F5503" t="b">
        <f t="shared" si="288"/>
        <v>0</v>
      </c>
      <c r="G5503" t="b">
        <f>IF('Input and Summary Results'!$J$4="yes",IF(C5503=FALSE,FALSE,IF('Data Transformation'!E5503&lt;$R$10,E5503,$R$10)),IF(C5503=FALSE,FALSE,IF(C5503&lt;$R$10,C5503,$R$10)))</f>
        <v>0</v>
      </c>
      <c r="H5503" t="b">
        <f>IF('Input and Summary Results'!$J$4="yes",'Data Transformation'!F5503,'Data Transformation'!D5503)</f>
        <v>0</v>
      </c>
      <c r="I5503" t="str">
        <f t="shared" si="286"/>
        <v/>
      </c>
    </row>
    <row r="5504" spans="2:9" x14ac:dyDescent="0.25">
      <c r="B5504" t="b">
        <f>IF('Input and Summary Results'!D5086=0,FALSE,'Input and Summary Results'!$B5086)</f>
        <v>0</v>
      </c>
      <c r="C5504" t="b">
        <f>IF(OR(B5504=0,'Input and Summary Results'!D5086=0,'Input and Summary Results'!D5086=""),FALSE,'Input and Summary Results'!$D5086)</f>
        <v>0</v>
      </c>
      <c r="D5504" t="b">
        <f>IF(OR(B5504=0,'Input and Summary Results'!E5086=0),FALSE,'Input and Summary Results'!$E5086)</f>
        <v>0</v>
      </c>
      <c r="E5504" t="b">
        <f t="shared" si="287"/>
        <v>0</v>
      </c>
      <c r="F5504" t="b">
        <f t="shared" si="288"/>
        <v>0</v>
      </c>
      <c r="G5504" t="b">
        <f>IF('Input and Summary Results'!$J$4="yes",IF(C5504=FALSE,FALSE,IF('Data Transformation'!E5504&lt;$R$10,E5504,$R$10)),IF(C5504=FALSE,FALSE,IF(C5504&lt;$R$10,C5504,$R$10)))</f>
        <v>0</v>
      </c>
      <c r="H5504" t="b">
        <f>IF('Input and Summary Results'!$J$4="yes",'Data Transformation'!F5504,'Data Transformation'!D5504)</f>
        <v>0</v>
      </c>
      <c r="I5504" t="str">
        <f t="shared" si="286"/>
        <v/>
      </c>
    </row>
    <row r="5505" spans="2:9" x14ac:dyDescent="0.25">
      <c r="B5505" t="b">
        <f>IF('Input and Summary Results'!D5087=0,FALSE,'Input and Summary Results'!$B5087)</f>
        <v>0</v>
      </c>
      <c r="C5505" t="b">
        <f>IF(OR(B5505=0,'Input and Summary Results'!D5087=0,'Input and Summary Results'!D5087=""),FALSE,'Input and Summary Results'!$D5087)</f>
        <v>0</v>
      </c>
      <c r="D5505" t="b">
        <f>IF(OR(B5505=0,'Input and Summary Results'!E5087=0),FALSE,'Input and Summary Results'!$E5087)</f>
        <v>0</v>
      </c>
      <c r="E5505" t="b">
        <f t="shared" si="287"/>
        <v>0</v>
      </c>
      <c r="F5505" t="b">
        <f t="shared" si="288"/>
        <v>0</v>
      </c>
      <c r="G5505" t="b">
        <f>IF('Input and Summary Results'!$J$4="yes",IF(C5505=FALSE,FALSE,IF('Data Transformation'!E5505&lt;$R$10,E5505,$R$10)),IF(C5505=FALSE,FALSE,IF(C5505&lt;$R$10,C5505,$R$10)))</f>
        <v>0</v>
      </c>
      <c r="H5505" t="b">
        <f>IF('Input and Summary Results'!$J$4="yes",'Data Transformation'!F5505,'Data Transformation'!D5505)</f>
        <v>0</v>
      </c>
      <c r="I5505" t="str">
        <f t="shared" si="286"/>
        <v/>
      </c>
    </row>
    <row r="5506" spans="2:9" x14ac:dyDescent="0.25">
      <c r="B5506" t="b">
        <f>IF('Input and Summary Results'!D5088=0,FALSE,'Input and Summary Results'!$B5088)</f>
        <v>0</v>
      </c>
      <c r="C5506" t="b">
        <f>IF(OR(B5506=0,'Input and Summary Results'!D5088=0,'Input and Summary Results'!D5088=""),FALSE,'Input and Summary Results'!$D5088)</f>
        <v>0</v>
      </c>
      <c r="D5506" t="b">
        <f>IF(OR(B5506=0,'Input and Summary Results'!E5088=0),FALSE,'Input and Summary Results'!$E5088)</f>
        <v>0</v>
      </c>
      <c r="E5506" t="b">
        <f t="shared" si="287"/>
        <v>0</v>
      </c>
      <c r="F5506" t="b">
        <f t="shared" si="288"/>
        <v>0</v>
      </c>
      <c r="G5506" t="b">
        <f>IF('Input and Summary Results'!$J$4="yes",IF(C5506=FALSE,FALSE,IF('Data Transformation'!E5506&lt;$R$10,E5506,$R$10)),IF(C5506=FALSE,FALSE,IF(C5506&lt;$R$10,C5506,$R$10)))</f>
        <v>0</v>
      </c>
      <c r="H5506" t="b">
        <f>IF('Input and Summary Results'!$J$4="yes",'Data Transformation'!F5506,'Data Transformation'!D5506)</f>
        <v>0</v>
      </c>
      <c r="I5506" t="str">
        <f t="shared" si="286"/>
        <v/>
      </c>
    </row>
    <row r="5507" spans="2:9" x14ac:dyDescent="0.25">
      <c r="B5507" t="b">
        <f>IF('Input and Summary Results'!D5089=0,FALSE,'Input and Summary Results'!$B5089)</f>
        <v>0</v>
      </c>
      <c r="C5507" t="b">
        <f>IF(OR(B5507=0,'Input and Summary Results'!D5089=0,'Input and Summary Results'!D5089=""),FALSE,'Input and Summary Results'!$D5089)</f>
        <v>0</v>
      </c>
      <c r="D5507" t="b">
        <f>IF(OR(B5507=0,'Input and Summary Results'!E5089=0),FALSE,'Input and Summary Results'!$E5089)</f>
        <v>0</v>
      </c>
      <c r="E5507" t="b">
        <f t="shared" si="287"/>
        <v>0</v>
      </c>
      <c r="F5507" t="b">
        <f t="shared" si="288"/>
        <v>0</v>
      </c>
      <c r="G5507" t="b">
        <f>IF('Input and Summary Results'!$J$4="yes",IF(C5507=FALSE,FALSE,IF('Data Transformation'!E5507&lt;$R$10,E5507,$R$10)),IF(C5507=FALSE,FALSE,IF(C5507&lt;$R$10,C5507,$R$10)))</f>
        <v>0</v>
      </c>
      <c r="H5507" t="b">
        <f>IF('Input and Summary Results'!$J$4="yes",'Data Transformation'!F5507,'Data Transformation'!D5507)</f>
        <v>0</v>
      </c>
      <c r="I5507" t="str">
        <f t="shared" si="286"/>
        <v/>
      </c>
    </row>
    <row r="5508" spans="2:9" x14ac:dyDescent="0.25">
      <c r="B5508" t="b">
        <f>IF('Input and Summary Results'!D5090=0,FALSE,'Input and Summary Results'!$B5090)</f>
        <v>0</v>
      </c>
      <c r="C5508" t="b">
        <f>IF(OR(B5508=0,'Input and Summary Results'!D5090=0,'Input and Summary Results'!D5090=""),FALSE,'Input and Summary Results'!$D5090)</f>
        <v>0</v>
      </c>
      <c r="D5508" t="b">
        <f>IF(OR(B5508=0,'Input and Summary Results'!E5090=0),FALSE,'Input and Summary Results'!$E5090)</f>
        <v>0</v>
      </c>
      <c r="E5508" t="b">
        <f t="shared" si="287"/>
        <v>0</v>
      </c>
      <c r="F5508" t="b">
        <f t="shared" si="288"/>
        <v>0</v>
      </c>
      <c r="G5508" t="b">
        <f>IF('Input and Summary Results'!$J$4="yes",IF(C5508=FALSE,FALSE,IF('Data Transformation'!E5508&lt;$R$10,E5508,$R$10)),IF(C5508=FALSE,FALSE,IF(C5508&lt;$R$10,C5508,$R$10)))</f>
        <v>0</v>
      </c>
      <c r="H5508" t="b">
        <f>IF('Input and Summary Results'!$J$4="yes",'Data Transformation'!F5508,'Data Transformation'!D5508)</f>
        <v>0</v>
      </c>
      <c r="I5508" t="str">
        <f t="shared" si="286"/>
        <v/>
      </c>
    </row>
    <row r="5509" spans="2:9" x14ac:dyDescent="0.25">
      <c r="B5509" t="b">
        <f>IF('Input and Summary Results'!D5091=0,FALSE,'Input and Summary Results'!$B5091)</f>
        <v>0</v>
      </c>
      <c r="C5509" t="b">
        <f>IF(OR(B5509=0,'Input and Summary Results'!D5091=0,'Input and Summary Results'!D5091=""),FALSE,'Input and Summary Results'!$D5091)</f>
        <v>0</v>
      </c>
      <c r="D5509" t="b">
        <f>IF(OR(B5509=0,'Input and Summary Results'!E5091=0),FALSE,'Input and Summary Results'!$E5091)</f>
        <v>0</v>
      </c>
      <c r="E5509" t="b">
        <f t="shared" si="287"/>
        <v>0</v>
      </c>
      <c r="F5509" t="b">
        <f t="shared" si="288"/>
        <v>0</v>
      </c>
      <c r="G5509" t="b">
        <f>IF('Input and Summary Results'!$J$4="yes",IF(C5509=FALSE,FALSE,IF('Data Transformation'!E5509&lt;$R$10,E5509,$R$10)),IF(C5509=FALSE,FALSE,IF(C5509&lt;$R$10,C5509,$R$10)))</f>
        <v>0</v>
      </c>
      <c r="H5509" t="b">
        <f>IF('Input and Summary Results'!$J$4="yes",'Data Transformation'!F5509,'Data Transformation'!D5509)</f>
        <v>0</v>
      </c>
      <c r="I5509" t="str">
        <f t="shared" ref="I5509:I5572" si="289">IF(G5509=FALSE,"",B5509)</f>
        <v/>
      </c>
    </row>
    <row r="5510" spans="2:9" x14ac:dyDescent="0.25">
      <c r="B5510" t="b">
        <f>IF('Input and Summary Results'!D5092=0,FALSE,'Input and Summary Results'!$B5092)</f>
        <v>0</v>
      </c>
      <c r="C5510" t="b">
        <f>IF(OR(B5510=0,'Input and Summary Results'!D5092=0,'Input and Summary Results'!D5092=""),FALSE,'Input and Summary Results'!$D5092)</f>
        <v>0</v>
      </c>
      <c r="D5510" t="b">
        <f>IF(OR(B5510=0,'Input and Summary Results'!E5092=0),FALSE,'Input and Summary Results'!$E5092)</f>
        <v>0</v>
      </c>
      <c r="E5510" t="b">
        <f t="shared" si="287"/>
        <v>0</v>
      </c>
      <c r="F5510" t="b">
        <f t="shared" si="288"/>
        <v>0</v>
      </c>
      <c r="G5510" t="b">
        <f>IF('Input and Summary Results'!$J$4="yes",IF(C5510=FALSE,FALSE,IF('Data Transformation'!E5510&lt;$R$10,E5510,$R$10)),IF(C5510=FALSE,FALSE,IF(C5510&lt;$R$10,C5510,$R$10)))</f>
        <v>0</v>
      </c>
      <c r="H5510" t="b">
        <f>IF('Input and Summary Results'!$J$4="yes",'Data Transformation'!F5510,'Data Transformation'!D5510)</f>
        <v>0</v>
      </c>
      <c r="I5510" t="str">
        <f t="shared" si="289"/>
        <v/>
      </c>
    </row>
    <row r="5511" spans="2:9" x14ac:dyDescent="0.25">
      <c r="B5511" t="b">
        <f>IF('Input and Summary Results'!D5093=0,FALSE,'Input and Summary Results'!$B5093)</f>
        <v>0</v>
      </c>
      <c r="C5511" t="b">
        <f>IF(OR(B5511=0,'Input and Summary Results'!D5093=0,'Input and Summary Results'!D5093=""),FALSE,'Input and Summary Results'!$D5093)</f>
        <v>0</v>
      </c>
      <c r="D5511" t="b">
        <f>IF(OR(B5511=0,'Input and Summary Results'!E5093=0),FALSE,'Input and Summary Results'!$E5093)</f>
        <v>0</v>
      </c>
      <c r="E5511" t="b">
        <f t="shared" si="287"/>
        <v>0</v>
      </c>
      <c r="F5511" t="b">
        <f t="shared" si="288"/>
        <v>0</v>
      </c>
      <c r="G5511" t="b">
        <f>IF('Input and Summary Results'!$J$4="yes",IF(C5511=FALSE,FALSE,IF('Data Transformation'!E5511&lt;$R$10,E5511,$R$10)),IF(C5511=FALSE,FALSE,IF(C5511&lt;$R$10,C5511,$R$10)))</f>
        <v>0</v>
      </c>
      <c r="H5511" t="b">
        <f>IF('Input and Summary Results'!$J$4="yes",'Data Transformation'!F5511,'Data Transformation'!D5511)</f>
        <v>0</v>
      </c>
      <c r="I5511" t="str">
        <f t="shared" si="289"/>
        <v/>
      </c>
    </row>
    <row r="5512" spans="2:9" x14ac:dyDescent="0.25">
      <c r="B5512" t="b">
        <f>IF('Input and Summary Results'!D5094=0,FALSE,'Input and Summary Results'!$B5094)</f>
        <v>0</v>
      </c>
      <c r="C5512" t="b">
        <f>IF(OR(B5512=0,'Input and Summary Results'!D5094=0,'Input and Summary Results'!D5094=""),FALSE,'Input and Summary Results'!$D5094)</f>
        <v>0</v>
      </c>
      <c r="D5512" t="b">
        <f>IF(OR(B5512=0,'Input and Summary Results'!E5094=0),FALSE,'Input and Summary Results'!$E5094)</f>
        <v>0</v>
      </c>
      <c r="E5512" t="b">
        <f t="shared" si="287"/>
        <v>0</v>
      </c>
      <c r="F5512" t="b">
        <f t="shared" si="288"/>
        <v>0</v>
      </c>
      <c r="G5512" t="b">
        <f>IF('Input and Summary Results'!$J$4="yes",IF(C5512=FALSE,FALSE,IF('Data Transformation'!E5512&lt;$R$10,E5512,$R$10)),IF(C5512=FALSE,FALSE,IF(C5512&lt;$R$10,C5512,$R$10)))</f>
        <v>0</v>
      </c>
      <c r="H5512" t="b">
        <f>IF('Input and Summary Results'!$J$4="yes",'Data Transformation'!F5512,'Data Transformation'!D5512)</f>
        <v>0</v>
      </c>
      <c r="I5512" t="str">
        <f t="shared" si="289"/>
        <v/>
      </c>
    </row>
    <row r="5513" spans="2:9" x14ac:dyDescent="0.25">
      <c r="B5513" t="b">
        <f>IF('Input and Summary Results'!D5095=0,FALSE,'Input and Summary Results'!$B5095)</f>
        <v>0</v>
      </c>
      <c r="C5513" t="b">
        <f>IF(OR(B5513=0,'Input and Summary Results'!D5095=0,'Input and Summary Results'!D5095=""),FALSE,'Input and Summary Results'!$D5095)</f>
        <v>0</v>
      </c>
      <c r="D5513" t="b">
        <f>IF(OR(B5513=0,'Input and Summary Results'!E5095=0),FALSE,'Input and Summary Results'!$E5095)</f>
        <v>0</v>
      </c>
      <c r="E5513" t="b">
        <f t="shared" si="287"/>
        <v>0</v>
      </c>
      <c r="F5513" t="b">
        <f t="shared" si="288"/>
        <v>0</v>
      </c>
      <c r="G5513" t="b">
        <f>IF('Input and Summary Results'!$J$4="yes",IF(C5513=FALSE,FALSE,IF('Data Transformation'!E5513&lt;$R$10,E5513,$R$10)),IF(C5513=FALSE,FALSE,IF(C5513&lt;$R$10,C5513,$R$10)))</f>
        <v>0</v>
      </c>
      <c r="H5513" t="b">
        <f>IF('Input and Summary Results'!$J$4="yes",'Data Transformation'!F5513,'Data Transformation'!D5513)</f>
        <v>0</v>
      </c>
      <c r="I5513" t="str">
        <f t="shared" si="289"/>
        <v/>
      </c>
    </row>
    <row r="5514" spans="2:9" x14ac:dyDescent="0.25">
      <c r="B5514" t="b">
        <f>IF('Input and Summary Results'!D5096=0,FALSE,'Input and Summary Results'!$B5096)</f>
        <v>0</v>
      </c>
      <c r="C5514" t="b">
        <f>IF(OR(B5514=0,'Input and Summary Results'!D5096=0,'Input and Summary Results'!D5096=""),FALSE,'Input and Summary Results'!$D5096)</f>
        <v>0</v>
      </c>
      <c r="D5514" t="b">
        <f>IF(OR(B5514=0,'Input and Summary Results'!E5096=0),FALSE,'Input and Summary Results'!$E5096)</f>
        <v>0</v>
      </c>
      <c r="E5514" t="b">
        <f t="shared" si="287"/>
        <v>0</v>
      </c>
      <c r="F5514" t="b">
        <f t="shared" si="288"/>
        <v>0</v>
      </c>
      <c r="G5514" t="b">
        <f>IF('Input and Summary Results'!$J$4="yes",IF(C5514=FALSE,FALSE,IF('Data Transformation'!E5514&lt;$R$10,E5514,$R$10)),IF(C5514=FALSE,FALSE,IF(C5514&lt;$R$10,C5514,$R$10)))</f>
        <v>0</v>
      </c>
      <c r="H5514" t="b">
        <f>IF('Input and Summary Results'!$J$4="yes",'Data Transformation'!F5514,'Data Transformation'!D5514)</f>
        <v>0</v>
      </c>
      <c r="I5514" t="str">
        <f t="shared" si="289"/>
        <v/>
      </c>
    </row>
    <row r="5515" spans="2:9" x14ac:dyDescent="0.25">
      <c r="B5515" t="b">
        <f>IF('Input and Summary Results'!D5097=0,FALSE,'Input and Summary Results'!$B5097)</f>
        <v>0</v>
      </c>
      <c r="C5515" t="b">
        <f>IF(OR(B5515=0,'Input and Summary Results'!D5097=0,'Input and Summary Results'!D5097=""),FALSE,'Input and Summary Results'!$D5097)</f>
        <v>0</v>
      </c>
      <c r="D5515" t="b">
        <f>IF(OR(B5515=0,'Input and Summary Results'!E5097=0),FALSE,'Input and Summary Results'!$E5097)</f>
        <v>0</v>
      </c>
      <c r="E5515" t="b">
        <f t="shared" si="287"/>
        <v>0</v>
      </c>
      <c r="F5515" t="b">
        <f t="shared" si="288"/>
        <v>0</v>
      </c>
      <c r="G5515" t="b">
        <f>IF('Input and Summary Results'!$J$4="yes",IF(C5515=FALSE,FALSE,IF('Data Transformation'!E5515&lt;$R$10,E5515,$R$10)),IF(C5515=FALSE,FALSE,IF(C5515&lt;$R$10,C5515,$R$10)))</f>
        <v>0</v>
      </c>
      <c r="H5515" t="b">
        <f>IF('Input and Summary Results'!$J$4="yes",'Data Transformation'!F5515,'Data Transformation'!D5515)</f>
        <v>0</v>
      </c>
      <c r="I5515" t="str">
        <f t="shared" si="289"/>
        <v/>
      </c>
    </row>
    <row r="5516" spans="2:9" x14ac:dyDescent="0.25">
      <c r="B5516" t="b">
        <f>IF('Input and Summary Results'!D5098=0,FALSE,'Input and Summary Results'!$B5098)</f>
        <v>0</v>
      </c>
      <c r="C5516" t="b">
        <f>IF(OR(B5516=0,'Input and Summary Results'!D5098=0,'Input and Summary Results'!D5098=""),FALSE,'Input and Summary Results'!$D5098)</f>
        <v>0</v>
      </c>
      <c r="D5516" t="b">
        <f>IF(OR(B5516=0,'Input and Summary Results'!E5098=0),FALSE,'Input and Summary Results'!$E5098)</f>
        <v>0</v>
      </c>
      <c r="E5516" t="b">
        <f t="shared" si="287"/>
        <v>0</v>
      </c>
      <c r="F5516" t="b">
        <f t="shared" si="288"/>
        <v>0</v>
      </c>
      <c r="G5516" t="b">
        <f>IF('Input and Summary Results'!$J$4="yes",IF(C5516=FALSE,FALSE,IF('Data Transformation'!E5516&lt;$R$10,E5516,$R$10)),IF(C5516=FALSE,FALSE,IF(C5516&lt;$R$10,C5516,$R$10)))</f>
        <v>0</v>
      </c>
      <c r="H5516" t="b">
        <f>IF('Input and Summary Results'!$J$4="yes",'Data Transformation'!F5516,'Data Transformation'!D5516)</f>
        <v>0</v>
      </c>
      <c r="I5516" t="str">
        <f t="shared" si="289"/>
        <v/>
      </c>
    </row>
    <row r="5517" spans="2:9" x14ac:dyDescent="0.25">
      <c r="B5517" t="b">
        <f>IF('Input and Summary Results'!D5099=0,FALSE,'Input and Summary Results'!$B5099)</f>
        <v>0</v>
      </c>
      <c r="C5517" t="b">
        <f>IF(OR(B5517=0,'Input and Summary Results'!D5099=0,'Input and Summary Results'!D5099=""),FALSE,'Input and Summary Results'!$D5099)</f>
        <v>0</v>
      </c>
      <c r="D5517" t="b">
        <f>IF(OR(B5517=0,'Input and Summary Results'!E5099=0),FALSE,'Input and Summary Results'!$E5099)</f>
        <v>0</v>
      </c>
      <c r="E5517" t="b">
        <f t="shared" si="287"/>
        <v>0</v>
      </c>
      <c r="F5517" t="b">
        <f t="shared" si="288"/>
        <v>0</v>
      </c>
      <c r="G5517" t="b">
        <f>IF('Input and Summary Results'!$J$4="yes",IF(C5517=FALSE,FALSE,IF('Data Transformation'!E5517&lt;$R$10,E5517,$R$10)),IF(C5517=FALSE,FALSE,IF(C5517&lt;$R$10,C5517,$R$10)))</f>
        <v>0</v>
      </c>
      <c r="H5517" t="b">
        <f>IF('Input and Summary Results'!$J$4="yes",'Data Transformation'!F5517,'Data Transformation'!D5517)</f>
        <v>0</v>
      </c>
      <c r="I5517" t="str">
        <f t="shared" si="289"/>
        <v/>
      </c>
    </row>
    <row r="5518" spans="2:9" x14ac:dyDescent="0.25">
      <c r="B5518" t="b">
        <f>IF('Input and Summary Results'!D5100=0,FALSE,'Input and Summary Results'!$B5100)</f>
        <v>0</v>
      </c>
      <c r="C5518" t="b">
        <f>IF(OR(B5518=0,'Input and Summary Results'!D5100=0,'Input and Summary Results'!D5100=""),FALSE,'Input and Summary Results'!$D5100)</f>
        <v>0</v>
      </c>
      <c r="D5518" t="b">
        <f>IF(OR(B5518=0,'Input and Summary Results'!E5100=0),FALSE,'Input and Summary Results'!$E5100)</f>
        <v>0</v>
      </c>
      <c r="E5518" t="b">
        <f t="shared" si="287"/>
        <v>0</v>
      </c>
      <c r="F5518" t="b">
        <f t="shared" si="288"/>
        <v>0</v>
      </c>
      <c r="G5518" t="b">
        <f>IF('Input and Summary Results'!$J$4="yes",IF(C5518=FALSE,FALSE,IF('Data Transformation'!E5518&lt;$R$10,E5518,$R$10)),IF(C5518=FALSE,FALSE,IF(C5518&lt;$R$10,C5518,$R$10)))</f>
        <v>0</v>
      </c>
      <c r="H5518" t="b">
        <f>IF('Input and Summary Results'!$J$4="yes",'Data Transformation'!F5518,'Data Transformation'!D5518)</f>
        <v>0</v>
      </c>
      <c r="I5518" t="str">
        <f t="shared" si="289"/>
        <v/>
      </c>
    </row>
    <row r="5519" spans="2:9" x14ac:dyDescent="0.25">
      <c r="B5519" t="b">
        <f>IF('Input and Summary Results'!D5101=0,FALSE,'Input and Summary Results'!$B5101)</f>
        <v>0</v>
      </c>
      <c r="C5519" t="b">
        <f>IF(OR(B5519=0,'Input and Summary Results'!D5101=0,'Input and Summary Results'!D5101=""),FALSE,'Input and Summary Results'!$D5101)</f>
        <v>0</v>
      </c>
      <c r="D5519" t="b">
        <f>IF(OR(B5519=0,'Input and Summary Results'!E5101=0),FALSE,'Input and Summary Results'!$E5101)</f>
        <v>0</v>
      </c>
      <c r="E5519" t="b">
        <f t="shared" si="287"/>
        <v>0</v>
      </c>
      <c r="F5519" t="b">
        <f t="shared" si="288"/>
        <v>0</v>
      </c>
      <c r="G5519" t="b">
        <f>IF('Input and Summary Results'!$J$4="yes",IF(C5519=FALSE,FALSE,IF('Data Transformation'!E5519&lt;$R$10,E5519,$R$10)),IF(C5519=FALSE,FALSE,IF(C5519&lt;$R$10,C5519,$R$10)))</f>
        <v>0</v>
      </c>
      <c r="H5519" t="b">
        <f>IF('Input and Summary Results'!$J$4="yes",'Data Transformation'!F5519,'Data Transformation'!D5519)</f>
        <v>0</v>
      </c>
      <c r="I5519" t="str">
        <f t="shared" si="289"/>
        <v/>
      </c>
    </row>
    <row r="5520" spans="2:9" x14ac:dyDescent="0.25">
      <c r="B5520" t="b">
        <f>IF('Input and Summary Results'!D5102=0,FALSE,'Input and Summary Results'!$B5102)</f>
        <v>0</v>
      </c>
      <c r="C5520" t="b">
        <f>IF(OR(B5520=0,'Input and Summary Results'!D5102=0,'Input and Summary Results'!D5102=""),FALSE,'Input and Summary Results'!$D5102)</f>
        <v>0</v>
      </c>
      <c r="D5520" t="b">
        <f>IF(OR(B5520=0,'Input and Summary Results'!E5102=0),FALSE,'Input and Summary Results'!$E5102)</f>
        <v>0</v>
      </c>
      <c r="E5520" t="b">
        <f t="shared" si="287"/>
        <v>0</v>
      </c>
      <c r="F5520" t="b">
        <f t="shared" si="288"/>
        <v>0</v>
      </c>
      <c r="G5520" t="b">
        <f>IF('Input and Summary Results'!$J$4="yes",IF(C5520=FALSE,FALSE,IF('Data Transformation'!E5520&lt;$R$10,E5520,$R$10)),IF(C5520=FALSE,FALSE,IF(C5520&lt;$R$10,C5520,$R$10)))</f>
        <v>0</v>
      </c>
      <c r="H5520" t="b">
        <f>IF('Input and Summary Results'!$J$4="yes",'Data Transformation'!F5520,'Data Transformation'!D5520)</f>
        <v>0</v>
      </c>
      <c r="I5520" t="str">
        <f t="shared" si="289"/>
        <v/>
      </c>
    </row>
    <row r="5521" spans="2:9" x14ac:dyDescent="0.25">
      <c r="B5521" t="b">
        <f>IF('Input and Summary Results'!D5103=0,FALSE,'Input and Summary Results'!$B5103)</f>
        <v>0</v>
      </c>
      <c r="C5521" t="b">
        <f>IF(OR(B5521=0,'Input and Summary Results'!D5103=0,'Input and Summary Results'!D5103=""),FALSE,'Input and Summary Results'!$D5103)</f>
        <v>0</v>
      </c>
      <c r="D5521" t="b">
        <f>IF(OR(B5521=0,'Input and Summary Results'!E5103=0),FALSE,'Input and Summary Results'!$E5103)</f>
        <v>0</v>
      </c>
      <c r="E5521" t="b">
        <f t="shared" si="287"/>
        <v>0</v>
      </c>
      <c r="F5521" t="b">
        <f t="shared" si="288"/>
        <v>0</v>
      </c>
      <c r="G5521" t="b">
        <f>IF('Input and Summary Results'!$J$4="yes",IF(C5521=FALSE,FALSE,IF('Data Transformation'!E5521&lt;$R$10,E5521,$R$10)),IF(C5521=FALSE,FALSE,IF(C5521&lt;$R$10,C5521,$R$10)))</f>
        <v>0</v>
      </c>
      <c r="H5521" t="b">
        <f>IF('Input and Summary Results'!$J$4="yes",'Data Transformation'!F5521,'Data Transformation'!D5521)</f>
        <v>0</v>
      </c>
      <c r="I5521" t="str">
        <f t="shared" si="289"/>
        <v/>
      </c>
    </row>
    <row r="5522" spans="2:9" x14ac:dyDescent="0.25">
      <c r="B5522" t="b">
        <f>IF('Input and Summary Results'!D5104=0,FALSE,'Input and Summary Results'!$B5104)</f>
        <v>0</v>
      </c>
      <c r="C5522" t="b">
        <f>IF(OR(B5522=0,'Input and Summary Results'!D5104=0,'Input and Summary Results'!D5104=""),FALSE,'Input and Summary Results'!$D5104)</f>
        <v>0</v>
      </c>
      <c r="D5522" t="b">
        <f>IF(OR(B5522=0,'Input and Summary Results'!E5104=0),FALSE,'Input and Summary Results'!$E5104)</f>
        <v>0</v>
      </c>
      <c r="E5522" t="b">
        <f t="shared" si="287"/>
        <v>0</v>
      </c>
      <c r="F5522" t="b">
        <f t="shared" si="288"/>
        <v>0</v>
      </c>
      <c r="G5522" t="b">
        <f>IF('Input and Summary Results'!$J$4="yes",IF(C5522=FALSE,FALSE,IF('Data Transformation'!E5522&lt;$R$10,E5522,$R$10)),IF(C5522=FALSE,FALSE,IF(C5522&lt;$R$10,C5522,$R$10)))</f>
        <v>0</v>
      </c>
      <c r="H5522" t="b">
        <f>IF('Input and Summary Results'!$J$4="yes",'Data Transformation'!F5522,'Data Transformation'!D5522)</f>
        <v>0</v>
      </c>
      <c r="I5522" t="str">
        <f t="shared" si="289"/>
        <v/>
      </c>
    </row>
    <row r="5523" spans="2:9" x14ac:dyDescent="0.25">
      <c r="B5523" t="b">
        <f>IF('Input and Summary Results'!D5105=0,FALSE,'Input and Summary Results'!$B5105)</f>
        <v>0</v>
      </c>
      <c r="C5523" t="b">
        <f>IF(OR(B5523=0,'Input and Summary Results'!D5105=0,'Input and Summary Results'!D5105=""),FALSE,'Input and Summary Results'!$D5105)</f>
        <v>0</v>
      </c>
      <c r="D5523" t="b">
        <f>IF(OR(B5523=0,'Input and Summary Results'!E5105=0),FALSE,'Input and Summary Results'!$E5105)</f>
        <v>0</v>
      </c>
      <c r="E5523" t="b">
        <f t="shared" si="287"/>
        <v>0</v>
      </c>
      <c r="F5523" t="b">
        <f t="shared" si="288"/>
        <v>0</v>
      </c>
      <c r="G5523" t="b">
        <f>IF('Input and Summary Results'!$J$4="yes",IF(C5523=FALSE,FALSE,IF('Data Transformation'!E5523&lt;$R$10,E5523,$R$10)),IF(C5523=FALSE,FALSE,IF(C5523&lt;$R$10,C5523,$R$10)))</f>
        <v>0</v>
      </c>
      <c r="H5523" t="b">
        <f>IF('Input and Summary Results'!$J$4="yes",'Data Transformation'!F5523,'Data Transformation'!D5523)</f>
        <v>0</v>
      </c>
      <c r="I5523" t="str">
        <f t="shared" si="289"/>
        <v/>
      </c>
    </row>
    <row r="5524" spans="2:9" x14ac:dyDescent="0.25">
      <c r="B5524" t="b">
        <f>IF('Input and Summary Results'!D5106=0,FALSE,'Input and Summary Results'!$B5106)</f>
        <v>0</v>
      </c>
      <c r="C5524" t="b">
        <f>IF(OR(B5524=0,'Input and Summary Results'!D5106=0,'Input and Summary Results'!D5106=""),FALSE,'Input and Summary Results'!$D5106)</f>
        <v>0</v>
      </c>
      <c r="D5524" t="b">
        <f>IF(OR(B5524=0,'Input and Summary Results'!E5106=0),FALSE,'Input and Summary Results'!$E5106)</f>
        <v>0</v>
      </c>
      <c r="E5524" t="b">
        <f t="shared" si="287"/>
        <v>0</v>
      </c>
      <c r="F5524" t="b">
        <f t="shared" si="288"/>
        <v>0</v>
      </c>
      <c r="G5524" t="b">
        <f>IF('Input and Summary Results'!$J$4="yes",IF(C5524=FALSE,FALSE,IF('Data Transformation'!E5524&lt;$R$10,E5524,$R$10)),IF(C5524=FALSE,FALSE,IF(C5524&lt;$R$10,C5524,$R$10)))</f>
        <v>0</v>
      </c>
      <c r="H5524" t="b">
        <f>IF('Input and Summary Results'!$J$4="yes",'Data Transformation'!F5524,'Data Transformation'!D5524)</f>
        <v>0</v>
      </c>
      <c r="I5524" t="str">
        <f t="shared" si="289"/>
        <v/>
      </c>
    </row>
    <row r="5525" spans="2:9" x14ac:dyDescent="0.25">
      <c r="B5525" t="b">
        <f>IF('Input and Summary Results'!D5107=0,FALSE,'Input and Summary Results'!$B5107)</f>
        <v>0</v>
      </c>
      <c r="C5525" t="b">
        <f>IF(OR(B5525=0,'Input and Summary Results'!D5107=0,'Input and Summary Results'!D5107=""),FALSE,'Input and Summary Results'!$D5107)</f>
        <v>0</v>
      </c>
      <c r="D5525" t="b">
        <f>IF(OR(B5525=0,'Input and Summary Results'!E5107=0),FALSE,'Input and Summary Results'!$E5107)</f>
        <v>0</v>
      </c>
      <c r="E5525" t="b">
        <f t="shared" si="287"/>
        <v>0</v>
      </c>
      <c r="F5525" t="b">
        <f t="shared" si="288"/>
        <v>0</v>
      </c>
      <c r="G5525" t="b">
        <f>IF('Input and Summary Results'!$J$4="yes",IF(C5525=FALSE,FALSE,IF('Data Transformation'!E5525&lt;$R$10,E5525,$R$10)),IF(C5525=FALSE,FALSE,IF(C5525&lt;$R$10,C5525,$R$10)))</f>
        <v>0</v>
      </c>
      <c r="H5525" t="b">
        <f>IF('Input and Summary Results'!$J$4="yes",'Data Transformation'!F5525,'Data Transformation'!D5525)</f>
        <v>0</v>
      </c>
      <c r="I5525" t="str">
        <f t="shared" si="289"/>
        <v/>
      </c>
    </row>
    <row r="5526" spans="2:9" x14ac:dyDescent="0.25">
      <c r="B5526" t="b">
        <f>IF('Input and Summary Results'!D5108=0,FALSE,'Input and Summary Results'!$B5108)</f>
        <v>0</v>
      </c>
      <c r="C5526" t="b">
        <f>IF(OR(B5526=0,'Input and Summary Results'!D5108=0,'Input and Summary Results'!D5108=""),FALSE,'Input and Summary Results'!$D5108)</f>
        <v>0</v>
      </c>
      <c r="D5526" t="b">
        <f>IF(OR(B5526=0,'Input and Summary Results'!E5108=0),FALSE,'Input and Summary Results'!$E5108)</f>
        <v>0</v>
      </c>
      <c r="E5526" t="b">
        <f t="shared" si="287"/>
        <v>0</v>
      </c>
      <c r="F5526" t="b">
        <f t="shared" si="288"/>
        <v>0</v>
      </c>
      <c r="G5526" t="b">
        <f>IF('Input and Summary Results'!$J$4="yes",IF(C5526=FALSE,FALSE,IF('Data Transformation'!E5526&lt;$R$10,E5526,$R$10)),IF(C5526=FALSE,FALSE,IF(C5526&lt;$R$10,C5526,$R$10)))</f>
        <v>0</v>
      </c>
      <c r="H5526" t="b">
        <f>IF('Input and Summary Results'!$J$4="yes",'Data Transformation'!F5526,'Data Transformation'!D5526)</f>
        <v>0</v>
      </c>
      <c r="I5526" t="str">
        <f t="shared" si="289"/>
        <v/>
      </c>
    </row>
    <row r="5527" spans="2:9" x14ac:dyDescent="0.25">
      <c r="B5527" t="b">
        <f>IF('Input and Summary Results'!D5109=0,FALSE,'Input and Summary Results'!$B5109)</f>
        <v>0</v>
      </c>
      <c r="C5527" t="b">
        <f>IF(OR(B5527=0,'Input and Summary Results'!D5109=0,'Input and Summary Results'!D5109=""),FALSE,'Input and Summary Results'!$D5109)</f>
        <v>0</v>
      </c>
      <c r="D5527" t="b">
        <f>IF(OR(B5527=0,'Input and Summary Results'!E5109=0),FALSE,'Input and Summary Results'!$E5109)</f>
        <v>0</v>
      </c>
      <c r="E5527" t="b">
        <f t="shared" si="287"/>
        <v>0</v>
      </c>
      <c r="F5527" t="b">
        <f t="shared" si="288"/>
        <v>0</v>
      </c>
      <c r="G5527" t="b">
        <f>IF('Input and Summary Results'!$J$4="yes",IF(C5527=FALSE,FALSE,IF('Data Transformation'!E5527&lt;$R$10,E5527,$R$10)),IF(C5527=FALSE,FALSE,IF(C5527&lt;$R$10,C5527,$R$10)))</f>
        <v>0</v>
      </c>
      <c r="H5527" t="b">
        <f>IF('Input and Summary Results'!$J$4="yes",'Data Transformation'!F5527,'Data Transformation'!D5527)</f>
        <v>0</v>
      </c>
      <c r="I5527" t="str">
        <f t="shared" si="289"/>
        <v/>
      </c>
    </row>
    <row r="5528" spans="2:9" x14ac:dyDescent="0.25">
      <c r="B5528" t="b">
        <f>IF('Input and Summary Results'!D5110=0,FALSE,'Input and Summary Results'!$B5110)</f>
        <v>0</v>
      </c>
      <c r="C5528" t="b">
        <f>IF(OR(B5528=0,'Input and Summary Results'!D5110=0,'Input and Summary Results'!D5110=""),FALSE,'Input and Summary Results'!$D5110)</f>
        <v>0</v>
      </c>
      <c r="D5528" t="b">
        <f>IF(OR(B5528=0,'Input and Summary Results'!E5110=0),FALSE,'Input and Summary Results'!$E5110)</f>
        <v>0</v>
      </c>
      <c r="E5528" t="b">
        <f t="shared" si="287"/>
        <v>0</v>
      </c>
      <c r="F5528" t="b">
        <f t="shared" si="288"/>
        <v>0</v>
      </c>
      <c r="G5528" t="b">
        <f>IF('Input and Summary Results'!$J$4="yes",IF(C5528=FALSE,FALSE,IF('Data Transformation'!E5528&lt;$R$10,E5528,$R$10)),IF(C5528=FALSE,FALSE,IF(C5528&lt;$R$10,C5528,$R$10)))</f>
        <v>0</v>
      </c>
      <c r="H5528" t="b">
        <f>IF('Input and Summary Results'!$J$4="yes",'Data Transformation'!F5528,'Data Transformation'!D5528)</f>
        <v>0</v>
      </c>
      <c r="I5528" t="str">
        <f t="shared" si="289"/>
        <v/>
      </c>
    </row>
    <row r="5529" spans="2:9" x14ac:dyDescent="0.25">
      <c r="B5529" t="b">
        <f>IF('Input and Summary Results'!D5111=0,FALSE,'Input and Summary Results'!$B5111)</f>
        <v>0</v>
      </c>
      <c r="C5529" t="b">
        <f>IF(OR(B5529=0,'Input and Summary Results'!D5111=0,'Input and Summary Results'!D5111=""),FALSE,'Input and Summary Results'!$D5111)</f>
        <v>0</v>
      </c>
      <c r="D5529" t="b">
        <f>IF(OR(B5529=0,'Input and Summary Results'!E5111=0),FALSE,'Input and Summary Results'!$E5111)</f>
        <v>0</v>
      </c>
      <c r="E5529" t="b">
        <f t="shared" si="287"/>
        <v>0</v>
      </c>
      <c r="F5529" t="b">
        <f t="shared" si="288"/>
        <v>0</v>
      </c>
      <c r="G5529" t="b">
        <f>IF('Input and Summary Results'!$J$4="yes",IF(C5529=FALSE,FALSE,IF('Data Transformation'!E5529&lt;$R$10,E5529,$R$10)),IF(C5529=FALSE,FALSE,IF(C5529&lt;$R$10,C5529,$R$10)))</f>
        <v>0</v>
      </c>
      <c r="H5529" t="b">
        <f>IF('Input and Summary Results'!$J$4="yes",'Data Transformation'!F5529,'Data Transformation'!D5529)</f>
        <v>0</v>
      </c>
      <c r="I5529" t="str">
        <f t="shared" si="289"/>
        <v/>
      </c>
    </row>
    <row r="5530" spans="2:9" x14ac:dyDescent="0.25">
      <c r="B5530" t="b">
        <f>IF('Input and Summary Results'!D5112=0,FALSE,'Input and Summary Results'!$B5112)</f>
        <v>0</v>
      </c>
      <c r="C5530" t="b">
        <f>IF(OR(B5530=0,'Input and Summary Results'!D5112=0,'Input and Summary Results'!D5112=""),FALSE,'Input and Summary Results'!$D5112)</f>
        <v>0</v>
      </c>
      <c r="D5530" t="b">
        <f>IF(OR(B5530=0,'Input and Summary Results'!E5112=0),FALSE,'Input and Summary Results'!$E5112)</f>
        <v>0</v>
      </c>
      <c r="E5530" t="b">
        <f t="shared" si="287"/>
        <v>0</v>
      </c>
      <c r="F5530" t="b">
        <f t="shared" si="288"/>
        <v>0</v>
      </c>
      <c r="G5530" t="b">
        <f>IF('Input and Summary Results'!$J$4="yes",IF(C5530=FALSE,FALSE,IF('Data Transformation'!E5530&lt;$R$10,E5530,$R$10)),IF(C5530=FALSE,FALSE,IF(C5530&lt;$R$10,C5530,$R$10)))</f>
        <v>0</v>
      </c>
      <c r="H5530" t="b">
        <f>IF('Input and Summary Results'!$J$4="yes",'Data Transformation'!F5530,'Data Transformation'!D5530)</f>
        <v>0</v>
      </c>
      <c r="I5530" t="str">
        <f t="shared" si="289"/>
        <v/>
      </c>
    </row>
    <row r="5531" spans="2:9" x14ac:dyDescent="0.25">
      <c r="B5531" t="b">
        <f>IF('Input and Summary Results'!D5113=0,FALSE,'Input and Summary Results'!$B5113)</f>
        <v>0</v>
      </c>
      <c r="C5531" t="b">
        <f>IF(OR(B5531=0,'Input and Summary Results'!D5113=0,'Input and Summary Results'!D5113=""),FALSE,'Input and Summary Results'!$D5113)</f>
        <v>0</v>
      </c>
      <c r="D5531" t="b">
        <f>IF(OR(B5531=0,'Input and Summary Results'!E5113=0),FALSE,'Input and Summary Results'!$E5113)</f>
        <v>0</v>
      </c>
      <c r="E5531" t="b">
        <f t="shared" si="287"/>
        <v>0</v>
      </c>
      <c r="F5531" t="b">
        <f t="shared" si="288"/>
        <v>0</v>
      </c>
      <c r="G5531" t="b">
        <f>IF('Input and Summary Results'!$J$4="yes",IF(C5531=FALSE,FALSE,IF('Data Transformation'!E5531&lt;$R$10,E5531,$R$10)),IF(C5531=FALSE,FALSE,IF(C5531&lt;$R$10,C5531,$R$10)))</f>
        <v>0</v>
      </c>
      <c r="H5531" t="b">
        <f>IF('Input and Summary Results'!$J$4="yes",'Data Transformation'!F5531,'Data Transformation'!D5531)</f>
        <v>0</v>
      </c>
      <c r="I5531" t="str">
        <f t="shared" si="289"/>
        <v/>
      </c>
    </row>
    <row r="5532" spans="2:9" x14ac:dyDescent="0.25">
      <c r="B5532" t="b">
        <f>IF('Input and Summary Results'!D5114=0,FALSE,'Input and Summary Results'!$B5114)</f>
        <v>0</v>
      </c>
      <c r="C5532" t="b">
        <f>IF(OR(B5532=0,'Input and Summary Results'!D5114=0,'Input and Summary Results'!D5114=""),FALSE,'Input and Summary Results'!$D5114)</f>
        <v>0</v>
      </c>
      <c r="D5532" t="b">
        <f>IF(OR(B5532=0,'Input and Summary Results'!E5114=0),FALSE,'Input and Summary Results'!$E5114)</f>
        <v>0</v>
      </c>
      <c r="E5532" t="b">
        <f t="shared" si="287"/>
        <v>0</v>
      </c>
      <c r="F5532" t="b">
        <f t="shared" si="288"/>
        <v>0</v>
      </c>
      <c r="G5532" t="b">
        <f>IF('Input and Summary Results'!$J$4="yes",IF(C5532=FALSE,FALSE,IF('Data Transformation'!E5532&lt;$R$10,E5532,$R$10)),IF(C5532=FALSE,FALSE,IF(C5532&lt;$R$10,C5532,$R$10)))</f>
        <v>0</v>
      </c>
      <c r="H5532" t="b">
        <f>IF('Input and Summary Results'!$J$4="yes",'Data Transformation'!F5532,'Data Transformation'!D5532)</f>
        <v>0</v>
      </c>
      <c r="I5532" t="str">
        <f t="shared" si="289"/>
        <v/>
      </c>
    </row>
    <row r="5533" spans="2:9" x14ac:dyDescent="0.25">
      <c r="B5533" t="b">
        <f>IF('Input and Summary Results'!D5115=0,FALSE,'Input and Summary Results'!$B5115)</f>
        <v>0</v>
      </c>
      <c r="C5533" t="b">
        <f>IF(OR(B5533=0,'Input and Summary Results'!D5115=0,'Input and Summary Results'!D5115=""),FALSE,'Input and Summary Results'!$D5115)</f>
        <v>0</v>
      </c>
      <c r="D5533" t="b">
        <f>IF(OR(B5533=0,'Input and Summary Results'!E5115=0),FALSE,'Input and Summary Results'!$E5115)</f>
        <v>0</v>
      </c>
      <c r="E5533" t="b">
        <f t="shared" si="287"/>
        <v>0</v>
      </c>
      <c r="F5533" t="b">
        <f t="shared" si="288"/>
        <v>0</v>
      </c>
      <c r="G5533" t="b">
        <f>IF('Input and Summary Results'!$J$4="yes",IF(C5533=FALSE,FALSE,IF('Data Transformation'!E5533&lt;$R$10,E5533,$R$10)),IF(C5533=FALSE,FALSE,IF(C5533&lt;$R$10,C5533,$R$10)))</f>
        <v>0</v>
      </c>
      <c r="H5533" t="b">
        <f>IF('Input and Summary Results'!$J$4="yes",'Data Transformation'!F5533,'Data Transformation'!D5533)</f>
        <v>0</v>
      </c>
      <c r="I5533" t="str">
        <f t="shared" si="289"/>
        <v/>
      </c>
    </row>
    <row r="5534" spans="2:9" x14ac:dyDescent="0.25">
      <c r="B5534" t="b">
        <f>IF('Input and Summary Results'!D5116=0,FALSE,'Input and Summary Results'!$B5116)</f>
        <v>0</v>
      </c>
      <c r="C5534" t="b">
        <f>IF(OR(B5534=0,'Input and Summary Results'!D5116=0,'Input and Summary Results'!D5116=""),FALSE,'Input and Summary Results'!$D5116)</f>
        <v>0</v>
      </c>
      <c r="D5534" t="b">
        <f>IF(OR(B5534=0,'Input and Summary Results'!E5116=0),FALSE,'Input and Summary Results'!$E5116)</f>
        <v>0</v>
      </c>
      <c r="E5534" t="b">
        <f t="shared" si="287"/>
        <v>0</v>
      </c>
      <c r="F5534" t="b">
        <f t="shared" si="288"/>
        <v>0</v>
      </c>
      <c r="G5534" t="b">
        <f>IF('Input and Summary Results'!$J$4="yes",IF(C5534=FALSE,FALSE,IF('Data Transformation'!E5534&lt;$R$10,E5534,$R$10)),IF(C5534=FALSE,FALSE,IF(C5534&lt;$R$10,C5534,$R$10)))</f>
        <v>0</v>
      </c>
      <c r="H5534" t="b">
        <f>IF('Input and Summary Results'!$J$4="yes",'Data Transformation'!F5534,'Data Transformation'!D5534)</f>
        <v>0</v>
      </c>
      <c r="I5534" t="str">
        <f t="shared" si="289"/>
        <v/>
      </c>
    </row>
    <row r="5535" spans="2:9" x14ac:dyDescent="0.25">
      <c r="B5535" t="b">
        <f>IF('Input and Summary Results'!D5117=0,FALSE,'Input and Summary Results'!$B5117)</f>
        <v>0</v>
      </c>
      <c r="C5535" t="b">
        <f>IF(OR(B5535=0,'Input and Summary Results'!D5117=0,'Input and Summary Results'!D5117=""),FALSE,'Input and Summary Results'!$D5117)</f>
        <v>0</v>
      </c>
      <c r="D5535" t="b">
        <f>IF(OR(B5535=0,'Input and Summary Results'!E5117=0),FALSE,'Input and Summary Results'!$E5117)</f>
        <v>0</v>
      </c>
      <c r="E5535" t="b">
        <f t="shared" si="287"/>
        <v>0</v>
      </c>
      <c r="F5535" t="b">
        <f t="shared" si="288"/>
        <v>0</v>
      </c>
      <c r="G5535" t="b">
        <f>IF('Input and Summary Results'!$J$4="yes",IF(C5535=FALSE,FALSE,IF('Data Transformation'!E5535&lt;$R$10,E5535,$R$10)),IF(C5535=FALSE,FALSE,IF(C5535&lt;$R$10,C5535,$R$10)))</f>
        <v>0</v>
      </c>
      <c r="H5535" t="b">
        <f>IF('Input and Summary Results'!$J$4="yes",'Data Transformation'!F5535,'Data Transformation'!D5535)</f>
        <v>0</v>
      </c>
      <c r="I5535" t="str">
        <f t="shared" si="289"/>
        <v/>
      </c>
    </row>
    <row r="5536" spans="2:9" x14ac:dyDescent="0.25">
      <c r="B5536" t="b">
        <f>IF('Input and Summary Results'!D5118=0,FALSE,'Input and Summary Results'!$B5118)</f>
        <v>0</v>
      </c>
      <c r="C5536" t="b">
        <f>IF(OR(B5536=0,'Input and Summary Results'!D5118=0,'Input and Summary Results'!D5118=""),FALSE,'Input and Summary Results'!$D5118)</f>
        <v>0</v>
      </c>
      <c r="D5536" t="b">
        <f>IF(OR(B5536=0,'Input and Summary Results'!E5118=0),FALSE,'Input and Summary Results'!$E5118)</f>
        <v>0</v>
      </c>
      <c r="E5536" t="b">
        <f t="shared" si="287"/>
        <v>0</v>
      </c>
      <c r="F5536" t="b">
        <f t="shared" si="288"/>
        <v>0</v>
      </c>
      <c r="G5536" t="b">
        <f>IF('Input and Summary Results'!$J$4="yes",IF(C5536=FALSE,FALSE,IF('Data Transformation'!E5536&lt;$R$10,E5536,$R$10)),IF(C5536=FALSE,FALSE,IF(C5536&lt;$R$10,C5536,$R$10)))</f>
        <v>0</v>
      </c>
      <c r="H5536" t="b">
        <f>IF('Input and Summary Results'!$J$4="yes",'Data Transformation'!F5536,'Data Transformation'!D5536)</f>
        <v>0</v>
      </c>
      <c r="I5536" t="str">
        <f t="shared" si="289"/>
        <v/>
      </c>
    </row>
    <row r="5537" spans="2:9" x14ac:dyDescent="0.25">
      <c r="B5537" t="b">
        <f>IF('Input and Summary Results'!D5119=0,FALSE,'Input and Summary Results'!$B5119)</f>
        <v>0</v>
      </c>
      <c r="C5537" t="b">
        <f>IF(OR(B5537=0,'Input and Summary Results'!D5119=0,'Input and Summary Results'!D5119=""),FALSE,'Input and Summary Results'!$D5119)</f>
        <v>0</v>
      </c>
      <c r="D5537" t="b">
        <f>IF(OR(B5537=0,'Input and Summary Results'!E5119=0),FALSE,'Input and Summary Results'!$E5119)</f>
        <v>0</v>
      </c>
      <c r="E5537" t="b">
        <f t="shared" si="287"/>
        <v>0</v>
      </c>
      <c r="F5537" t="b">
        <f t="shared" si="288"/>
        <v>0</v>
      </c>
      <c r="G5537" t="b">
        <f>IF('Input and Summary Results'!$J$4="yes",IF(C5537=FALSE,FALSE,IF('Data Transformation'!E5537&lt;$R$10,E5537,$R$10)),IF(C5537=FALSE,FALSE,IF(C5537&lt;$R$10,C5537,$R$10)))</f>
        <v>0</v>
      </c>
      <c r="H5537" t="b">
        <f>IF('Input and Summary Results'!$J$4="yes",'Data Transformation'!F5537,'Data Transformation'!D5537)</f>
        <v>0</v>
      </c>
      <c r="I5537" t="str">
        <f t="shared" si="289"/>
        <v/>
      </c>
    </row>
    <row r="5538" spans="2:9" x14ac:dyDescent="0.25">
      <c r="B5538" t="b">
        <f>IF('Input and Summary Results'!D5120=0,FALSE,'Input and Summary Results'!$B5120)</f>
        <v>0</v>
      </c>
      <c r="C5538" t="b">
        <f>IF(OR(B5538=0,'Input and Summary Results'!D5120=0,'Input and Summary Results'!D5120=""),FALSE,'Input and Summary Results'!$D5120)</f>
        <v>0</v>
      </c>
      <c r="D5538" t="b">
        <f>IF(OR(B5538=0,'Input and Summary Results'!E5120=0),FALSE,'Input and Summary Results'!$E5120)</f>
        <v>0</v>
      </c>
      <c r="E5538" t="b">
        <f t="shared" si="287"/>
        <v>0</v>
      </c>
      <c r="F5538" t="b">
        <f t="shared" si="288"/>
        <v>0</v>
      </c>
      <c r="G5538" t="b">
        <f>IF('Input and Summary Results'!$J$4="yes",IF(C5538=FALSE,FALSE,IF('Data Transformation'!E5538&lt;$R$10,E5538,$R$10)),IF(C5538=FALSE,FALSE,IF(C5538&lt;$R$10,C5538,$R$10)))</f>
        <v>0</v>
      </c>
      <c r="H5538" t="b">
        <f>IF('Input and Summary Results'!$J$4="yes",'Data Transformation'!F5538,'Data Transformation'!D5538)</f>
        <v>0</v>
      </c>
      <c r="I5538" t="str">
        <f t="shared" si="289"/>
        <v/>
      </c>
    </row>
    <row r="5539" spans="2:9" x14ac:dyDescent="0.25">
      <c r="B5539" t="b">
        <f>IF('Input and Summary Results'!D5121=0,FALSE,'Input and Summary Results'!$B5121)</f>
        <v>0</v>
      </c>
      <c r="C5539" t="b">
        <f>IF(OR(B5539=0,'Input and Summary Results'!D5121=0,'Input and Summary Results'!D5121=""),FALSE,'Input and Summary Results'!$D5121)</f>
        <v>0</v>
      </c>
      <c r="D5539" t="b">
        <f>IF(OR(B5539=0,'Input and Summary Results'!E5121=0),FALSE,'Input and Summary Results'!$E5121)</f>
        <v>0</v>
      </c>
      <c r="E5539" t="b">
        <f t="shared" si="287"/>
        <v>0</v>
      </c>
      <c r="F5539" t="b">
        <f t="shared" si="288"/>
        <v>0</v>
      </c>
      <c r="G5539" t="b">
        <f>IF('Input and Summary Results'!$J$4="yes",IF(C5539=FALSE,FALSE,IF('Data Transformation'!E5539&lt;$R$10,E5539,$R$10)),IF(C5539=FALSE,FALSE,IF(C5539&lt;$R$10,C5539,$R$10)))</f>
        <v>0</v>
      </c>
      <c r="H5539" t="b">
        <f>IF('Input and Summary Results'!$J$4="yes",'Data Transformation'!F5539,'Data Transformation'!D5539)</f>
        <v>0</v>
      </c>
      <c r="I5539" t="str">
        <f t="shared" si="289"/>
        <v/>
      </c>
    </row>
    <row r="5540" spans="2:9" x14ac:dyDescent="0.25">
      <c r="B5540" t="b">
        <f>IF('Input and Summary Results'!D5122=0,FALSE,'Input and Summary Results'!$B5122)</f>
        <v>0</v>
      </c>
      <c r="C5540" t="b">
        <f>IF(OR(B5540=0,'Input and Summary Results'!D5122=0,'Input and Summary Results'!D5122=""),FALSE,'Input and Summary Results'!$D5122)</f>
        <v>0</v>
      </c>
      <c r="D5540" t="b">
        <f>IF(OR(B5540=0,'Input and Summary Results'!E5122=0),FALSE,'Input and Summary Results'!$E5122)</f>
        <v>0</v>
      </c>
      <c r="E5540" t="b">
        <f t="shared" si="287"/>
        <v>0</v>
      </c>
      <c r="F5540" t="b">
        <f t="shared" si="288"/>
        <v>0</v>
      </c>
      <c r="G5540" t="b">
        <f>IF('Input and Summary Results'!$J$4="yes",IF(C5540=FALSE,FALSE,IF('Data Transformation'!E5540&lt;$R$10,E5540,$R$10)),IF(C5540=FALSE,FALSE,IF(C5540&lt;$R$10,C5540,$R$10)))</f>
        <v>0</v>
      </c>
      <c r="H5540" t="b">
        <f>IF('Input and Summary Results'!$J$4="yes",'Data Transformation'!F5540,'Data Transformation'!D5540)</f>
        <v>0</v>
      </c>
      <c r="I5540" t="str">
        <f t="shared" si="289"/>
        <v/>
      </c>
    </row>
    <row r="5541" spans="2:9" x14ac:dyDescent="0.25">
      <c r="B5541" t="b">
        <f>IF('Input and Summary Results'!D5123=0,FALSE,'Input and Summary Results'!$B5123)</f>
        <v>0</v>
      </c>
      <c r="C5541" t="b">
        <f>IF(OR(B5541=0,'Input and Summary Results'!D5123=0,'Input and Summary Results'!D5123=""),FALSE,'Input and Summary Results'!$D5123)</f>
        <v>0</v>
      </c>
      <c r="D5541" t="b">
        <f>IF(OR(B5541=0,'Input and Summary Results'!E5123=0),FALSE,'Input and Summary Results'!$E5123)</f>
        <v>0</v>
      </c>
      <c r="E5541" t="b">
        <f t="shared" si="287"/>
        <v>0</v>
      </c>
      <c r="F5541" t="b">
        <f t="shared" si="288"/>
        <v>0</v>
      </c>
      <c r="G5541" t="b">
        <f>IF('Input and Summary Results'!$J$4="yes",IF(C5541=FALSE,FALSE,IF('Data Transformation'!E5541&lt;$R$10,E5541,$R$10)),IF(C5541=FALSE,FALSE,IF(C5541&lt;$R$10,C5541,$R$10)))</f>
        <v>0</v>
      </c>
      <c r="H5541" t="b">
        <f>IF('Input and Summary Results'!$J$4="yes",'Data Transformation'!F5541,'Data Transformation'!D5541)</f>
        <v>0</v>
      </c>
      <c r="I5541" t="str">
        <f t="shared" si="289"/>
        <v/>
      </c>
    </row>
    <row r="5542" spans="2:9" x14ac:dyDescent="0.25">
      <c r="B5542" t="b">
        <f>IF('Input and Summary Results'!D5124=0,FALSE,'Input and Summary Results'!$B5124)</f>
        <v>0</v>
      </c>
      <c r="C5542" t="b">
        <f>IF(OR(B5542=0,'Input and Summary Results'!D5124=0,'Input and Summary Results'!D5124=""),FALSE,'Input and Summary Results'!$D5124)</f>
        <v>0</v>
      </c>
      <c r="D5542" t="b">
        <f>IF(OR(B5542=0,'Input and Summary Results'!E5124=0),FALSE,'Input and Summary Results'!$E5124)</f>
        <v>0</v>
      </c>
      <c r="E5542" t="b">
        <f t="shared" si="287"/>
        <v>0</v>
      </c>
      <c r="F5542" t="b">
        <f t="shared" si="288"/>
        <v>0</v>
      </c>
      <c r="G5542" t="b">
        <f>IF('Input and Summary Results'!$J$4="yes",IF(C5542=FALSE,FALSE,IF('Data Transformation'!E5542&lt;$R$10,E5542,$R$10)),IF(C5542=FALSE,FALSE,IF(C5542&lt;$R$10,C5542,$R$10)))</f>
        <v>0</v>
      </c>
      <c r="H5542" t="b">
        <f>IF('Input and Summary Results'!$J$4="yes",'Data Transformation'!F5542,'Data Transformation'!D5542)</f>
        <v>0</v>
      </c>
      <c r="I5542" t="str">
        <f t="shared" si="289"/>
        <v/>
      </c>
    </row>
    <row r="5543" spans="2:9" x14ac:dyDescent="0.25">
      <c r="B5543" t="b">
        <f>IF('Input and Summary Results'!D5125=0,FALSE,'Input and Summary Results'!$B5125)</f>
        <v>0</v>
      </c>
      <c r="C5543" t="b">
        <f>IF(OR(B5543=0,'Input and Summary Results'!D5125=0,'Input and Summary Results'!D5125=""),FALSE,'Input and Summary Results'!$D5125)</f>
        <v>0</v>
      </c>
      <c r="D5543" t="b">
        <f>IF(OR(B5543=0,'Input and Summary Results'!E5125=0),FALSE,'Input and Summary Results'!$E5125)</f>
        <v>0</v>
      </c>
      <c r="E5543" t="b">
        <f t="shared" si="287"/>
        <v>0</v>
      </c>
      <c r="F5543" t="b">
        <f t="shared" si="288"/>
        <v>0</v>
      </c>
      <c r="G5543" t="b">
        <f>IF('Input and Summary Results'!$J$4="yes",IF(C5543=FALSE,FALSE,IF('Data Transformation'!E5543&lt;$R$10,E5543,$R$10)),IF(C5543=FALSE,FALSE,IF(C5543&lt;$R$10,C5543,$R$10)))</f>
        <v>0</v>
      </c>
      <c r="H5543" t="b">
        <f>IF('Input and Summary Results'!$J$4="yes",'Data Transformation'!F5543,'Data Transformation'!D5543)</f>
        <v>0</v>
      </c>
      <c r="I5543" t="str">
        <f t="shared" si="289"/>
        <v/>
      </c>
    </row>
    <row r="5544" spans="2:9" x14ac:dyDescent="0.25">
      <c r="B5544" t="b">
        <f>IF('Input and Summary Results'!D5126=0,FALSE,'Input and Summary Results'!$B5126)</f>
        <v>0</v>
      </c>
      <c r="C5544" t="b">
        <f>IF(OR(B5544=0,'Input and Summary Results'!D5126=0,'Input and Summary Results'!D5126=""),FALSE,'Input and Summary Results'!$D5126)</f>
        <v>0</v>
      </c>
      <c r="D5544" t="b">
        <f>IF(OR(B5544=0,'Input and Summary Results'!E5126=0),FALSE,'Input and Summary Results'!$E5126)</f>
        <v>0</v>
      </c>
      <c r="E5544" t="b">
        <f t="shared" si="287"/>
        <v>0</v>
      </c>
      <c r="F5544" t="b">
        <f t="shared" si="288"/>
        <v>0</v>
      </c>
      <c r="G5544" t="b">
        <f>IF('Input and Summary Results'!$J$4="yes",IF(C5544=FALSE,FALSE,IF('Data Transformation'!E5544&lt;$R$10,E5544,$R$10)),IF(C5544=FALSE,FALSE,IF(C5544&lt;$R$10,C5544,$R$10)))</f>
        <v>0</v>
      </c>
      <c r="H5544" t="b">
        <f>IF('Input and Summary Results'!$J$4="yes",'Data Transformation'!F5544,'Data Transformation'!D5544)</f>
        <v>0</v>
      </c>
      <c r="I5544" t="str">
        <f t="shared" si="289"/>
        <v/>
      </c>
    </row>
    <row r="5545" spans="2:9" x14ac:dyDescent="0.25">
      <c r="B5545" t="b">
        <f>IF('Input and Summary Results'!D5127=0,FALSE,'Input and Summary Results'!$B5127)</f>
        <v>0</v>
      </c>
      <c r="C5545" t="b">
        <f>IF(OR(B5545=0,'Input and Summary Results'!D5127=0,'Input and Summary Results'!D5127=""),FALSE,'Input and Summary Results'!$D5127)</f>
        <v>0</v>
      </c>
      <c r="D5545" t="b">
        <f>IF(OR(B5545=0,'Input and Summary Results'!E5127=0),FALSE,'Input and Summary Results'!$E5127)</f>
        <v>0</v>
      </c>
      <c r="E5545" t="b">
        <f t="shared" si="287"/>
        <v>0</v>
      </c>
      <c r="F5545" t="b">
        <f t="shared" si="288"/>
        <v>0</v>
      </c>
      <c r="G5545" t="b">
        <f>IF('Input and Summary Results'!$J$4="yes",IF(C5545=FALSE,FALSE,IF('Data Transformation'!E5545&lt;$R$10,E5545,$R$10)),IF(C5545=FALSE,FALSE,IF(C5545&lt;$R$10,C5545,$R$10)))</f>
        <v>0</v>
      </c>
      <c r="H5545" t="b">
        <f>IF('Input and Summary Results'!$J$4="yes",'Data Transformation'!F5545,'Data Transformation'!D5545)</f>
        <v>0</v>
      </c>
      <c r="I5545" t="str">
        <f t="shared" si="289"/>
        <v/>
      </c>
    </row>
    <row r="5546" spans="2:9" x14ac:dyDescent="0.25">
      <c r="B5546" t="b">
        <f>IF('Input and Summary Results'!D5128=0,FALSE,'Input and Summary Results'!$B5128)</f>
        <v>0</v>
      </c>
      <c r="C5546" t="b">
        <f>IF(OR(B5546=0,'Input and Summary Results'!D5128=0,'Input and Summary Results'!D5128=""),FALSE,'Input and Summary Results'!$D5128)</f>
        <v>0</v>
      </c>
      <c r="D5546" t="b">
        <f>IF(OR(B5546=0,'Input and Summary Results'!E5128=0),FALSE,'Input and Summary Results'!$E5128)</f>
        <v>0</v>
      </c>
      <c r="E5546" t="b">
        <f t="shared" ref="E5546:E5609" si="290">IF(C5546=FALSE,FALSE,LOG10(C5546))</f>
        <v>0</v>
      </c>
      <c r="F5546" t="b">
        <f t="shared" ref="F5546:F5609" si="291">IF(D5546=FALSE, FALSE,0.434*D5546/C5546)</f>
        <v>0</v>
      </c>
      <c r="G5546" t="b">
        <f>IF('Input and Summary Results'!$J$4="yes",IF(C5546=FALSE,FALSE,IF('Data Transformation'!E5546&lt;$R$10,E5546,$R$10)),IF(C5546=FALSE,FALSE,IF(C5546&lt;$R$10,C5546,$R$10)))</f>
        <v>0</v>
      </c>
      <c r="H5546" t="b">
        <f>IF('Input and Summary Results'!$J$4="yes",'Data Transformation'!F5546,'Data Transformation'!D5546)</f>
        <v>0</v>
      </c>
      <c r="I5546" t="str">
        <f t="shared" si="289"/>
        <v/>
      </c>
    </row>
    <row r="5547" spans="2:9" x14ac:dyDescent="0.25">
      <c r="B5547" t="b">
        <f>IF('Input and Summary Results'!D5129=0,FALSE,'Input and Summary Results'!$B5129)</f>
        <v>0</v>
      </c>
      <c r="C5547" t="b">
        <f>IF(OR(B5547=0,'Input and Summary Results'!D5129=0,'Input and Summary Results'!D5129=""),FALSE,'Input and Summary Results'!$D5129)</f>
        <v>0</v>
      </c>
      <c r="D5547" t="b">
        <f>IF(OR(B5547=0,'Input and Summary Results'!E5129=0),FALSE,'Input and Summary Results'!$E5129)</f>
        <v>0</v>
      </c>
      <c r="E5547" t="b">
        <f t="shared" si="290"/>
        <v>0</v>
      </c>
      <c r="F5547" t="b">
        <f t="shared" si="291"/>
        <v>0</v>
      </c>
      <c r="G5547" t="b">
        <f>IF('Input and Summary Results'!$J$4="yes",IF(C5547=FALSE,FALSE,IF('Data Transformation'!E5547&lt;$R$10,E5547,$R$10)),IF(C5547=FALSE,FALSE,IF(C5547&lt;$R$10,C5547,$R$10)))</f>
        <v>0</v>
      </c>
      <c r="H5547" t="b">
        <f>IF('Input and Summary Results'!$J$4="yes",'Data Transformation'!F5547,'Data Transformation'!D5547)</f>
        <v>0</v>
      </c>
      <c r="I5547" t="str">
        <f t="shared" si="289"/>
        <v/>
      </c>
    </row>
    <row r="5548" spans="2:9" x14ac:dyDescent="0.25">
      <c r="B5548" t="b">
        <f>IF('Input and Summary Results'!D5130=0,FALSE,'Input and Summary Results'!$B5130)</f>
        <v>0</v>
      </c>
      <c r="C5548" t="b">
        <f>IF(OR(B5548=0,'Input and Summary Results'!D5130=0,'Input and Summary Results'!D5130=""),FALSE,'Input and Summary Results'!$D5130)</f>
        <v>0</v>
      </c>
      <c r="D5548" t="b">
        <f>IF(OR(B5548=0,'Input and Summary Results'!E5130=0),FALSE,'Input and Summary Results'!$E5130)</f>
        <v>0</v>
      </c>
      <c r="E5548" t="b">
        <f t="shared" si="290"/>
        <v>0</v>
      </c>
      <c r="F5548" t="b">
        <f t="shared" si="291"/>
        <v>0</v>
      </c>
      <c r="G5548" t="b">
        <f>IF('Input and Summary Results'!$J$4="yes",IF(C5548=FALSE,FALSE,IF('Data Transformation'!E5548&lt;$R$10,E5548,$R$10)),IF(C5548=FALSE,FALSE,IF(C5548&lt;$R$10,C5548,$R$10)))</f>
        <v>0</v>
      </c>
      <c r="H5548" t="b">
        <f>IF('Input and Summary Results'!$J$4="yes",'Data Transformation'!F5548,'Data Transformation'!D5548)</f>
        <v>0</v>
      </c>
      <c r="I5548" t="str">
        <f t="shared" si="289"/>
        <v/>
      </c>
    </row>
    <row r="5549" spans="2:9" x14ac:dyDescent="0.25">
      <c r="B5549" t="b">
        <f>IF('Input and Summary Results'!D5131=0,FALSE,'Input and Summary Results'!$B5131)</f>
        <v>0</v>
      </c>
      <c r="C5549" t="b">
        <f>IF(OR(B5549=0,'Input and Summary Results'!D5131=0,'Input and Summary Results'!D5131=""),FALSE,'Input and Summary Results'!$D5131)</f>
        <v>0</v>
      </c>
      <c r="D5549" t="b">
        <f>IF(OR(B5549=0,'Input and Summary Results'!E5131=0),FALSE,'Input and Summary Results'!$E5131)</f>
        <v>0</v>
      </c>
      <c r="E5549" t="b">
        <f t="shared" si="290"/>
        <v>0</v>
      </c>
      <c r="F5549" t="b">
        <f t="shared" si="291"/>
        <v>0</v>
      </c>
      <c r="G5549" t="b">
        <f>IF('Input and Summary Results'!$J$4="yes",IF(C5549=FALSE,FALSE,IF('Data Transformation'!E5549&lt;$R$10,E5549,$R$10)),IF(C5549=FALSE,FALSE,IF(C5549&lt;$R$10,C5549,$R$10)))</f>
        <v>0</v>
      </c>
      <c r="H5549" t="b">
        <f>IF('Input and Summary Results'!$J$4="yes",'Data Transformation'!F5549,'Data Transformation'!D5549)</f>
        <v>0</v>
      </c>
      <c r="I5549" t="str">
        <f t="shared" si="289"/>
        <v/>
      </c>
    </row>
    <row r="5550" spans="2:9" x14ac:dyDescent="0.25">
      <c r="B5550" t="b">
        <f>IF('Input and Summary Results'!D5132=0,FALSE,'Input and Summary Results'!$B5132)</f>
        <v>0</v>
      </c>
      <c r="C5550" t="b">
        <f>IF(OR(B5550=0,'Input and Summary Results'!D5132=0,'Input and Summary Results'!D5132=""),FALSE,'Input and Summary Results'!$D5132)</f>
        <v>0</v>
      </c>
      <c r="D5550" t="b">
        <f>IF(OR(B5550=0,'Input and Summary Results'!E5132=0),FALSE,'Input and Summary Results'!$E5132)</f>
        <v>0</v>
      </c>
      <c r="E5550" t="b">
        <f t="shared" si="290"/>
        <v>0</v>
      </c>
      <c r="F5550" t="b">
        <f t="shared" si="291"/>
        <v>0</v>
      </c>
      <c r="G5550" t="b">
        <f>IF('Input and Summary Results'!$J$4="yes",IF(C5550=FALSE,FALSE,IF('Data Transformation'!E5550&lt;$R$10,E5550,$R$10)),IF(C5550=FALSE,FALSE,IF(C5550&lt;$R$10,C5550,$R$10)))</f>
        <v>0</v>
      </c>
      <c r="H5550" t="b">
        <f>IF('Input and Summary Results'!$J$4="yes",'Data Transformation'!F5550,'Data Transformation'!D5550)</f>
        <v>0</v>
      </c>
      <c r="I5550" t="str">
        <f t="shared" si="289"/>
        <v/>
      </c>
    </row>
    <row r="5551" spans="2:9" x14ac:dyDescent="0.25">
      <c r="B5551" t="b">
        <f>IF('Input and Summary Results'!D5133=0,FALSE,'Input and Summary Results'!$B5133)</f>
        <v>0</v>
      </c>
      <c r="C5551" t="b">
        <f>IF(OR(B5551=0,'Input and Summary Results'!D5133=0,'Input and Summary Results'!D5133=""),FALSE,'Input and Summary Results'!$D5133)</f>
        <v>0</v>
      </c>
      <c r="D5551" t="b">
        <f>IF(OR(B5551=0,'Input and Summary Results'!E5133=0),FALSE,'Input and Summary Results'!$E5133)</f>
        <v>0</v>
      </c>
      <c r="E5551" t="b">
        <f t="shared" si="290"/>
        <v>0</v>
      </c>
      <c r="F5551" t="b">
        <f t="shared" si="291"/>
        <v>0</v>
      </c>
      <c r="G5551" t="b">
        <f>IF('Input and Summary Results'!$J$4="yes",IF(C5551=FALSE,FALSE,IF('Data Transformation'!E5551&lt;$R$10,E5551,$R$10)),IF(C5551=FALSE,FALSE,IF(C5551&lt;$R$10,C5551,$R$10)))</f>
        <v>0</v>
      </c>
      <c r="H5551" t="b">
        <f>IF('Input and Summary Results'!$J$4="yes",'Data Transformation'!F5551,'Data Transformation'!D5551)</f>
        <v>0</v>
      </c>
      <c r="I5551" t="str">
        <f t="shared" si="289"/>
        <v/>
      </c>
    </row>
    <row r="5552" spans="2:9" x14ac:dyDescent="0.25">
      <c r="B5552" t="b">
        <f>IF('Input and Summary Results'!D5134=0,FALSE,'Input and Summary Results'!$B5134)</f>
        <v>0</v>
      </c>
      <c r="C5552" t="b">
        <f>IF(OR(B5552=0,'Input and Summary Results'!D5134=0,'Input and Summary Results'!D5134=""),FALSE,'Input and Summary Results'!$D5134)</f>
        <v>0</v>
      </c>
      <c r="D5552" t="b">
        <f>IF(OR(B5552=0,'Input and Summary Results'!E5134=0),FALSE,'Input and Summary Results'!$E5134)</f>
        <v>0</v>
      </c>
      <c r="E5552" t="b">
        <f t="shared" si="290"/>
        <v>0</v>
      </c>
      <c r="F5552" t="b">
        <f t="shared" si="291"/>
        <v>0</v>
      </c>
      <c r="G5552" t="b">
        <f>IF('Input and Summary Results'!$J$4="yes",IF(C5552=FALSE,FALSE,IF('Data Transformation'!E5552&lt;$R$10,E5552,$R$10)),IF(C5552=FALSE,FALSE,IF(C5552&lt;$R$10,C5552,$R$10)))</f>
        <v>0</v>
      </c>
      <c r="H5552" t="b">
        <f>IF('Input and Summary Results'!$J$4="yes",'Data Transformation'!F5552,'Data Transformation'!D5552)</f>
        <v>0</v>
      </c>
      <c r="I5552" t="str">
        <f t="shared" si="289"/>
        <v/>
      </c>
    </row>
    <row r="5553" spans="2:9" x14ac:dyDescent="0.25">
      <c r="B5553" t="b">
        <f>IF('Input and Summary Results'!D5135=0,FALSE,'Input and Summary Results'!$B5135)</f>
        <v>0</v>
      </c>
      <c r="C5553" t="b">
        <f>IF(OR(B5553=0,'Input and Summary Results'!D5135=0,'Input and Summary Results'!D5135=""),FALSE,'Input and Summary Results'!$D5135)</f>
        <v>0</v>
      </c>
      <c r="D5553" t="b">
        <f>IF(OR(B5553=0,'Input and Summary Results'!E5135=0),FALSE,'Input and Summary Results'!$E5135)</f>
        <v>0</v>
      </c>
      <c r="E5553" t="b">
        <f t="shared" si="290"/>
        <v>0</v>
      </c>
      <c r="F5553" t="b">
        <f t="shared" si="291"/>
        <v>0</v>
      </c>
      <c r="G5553" t="b">
        <f>IF('Input and Summary Results'!$J$4="yes",IF(C5553=FALSE,FALSE,IF('Data Transformation'!E5553&lt;$R$10,E5553,$R$10)),IF(C5553=FALSE,FALSE,IF(C5553&lt;$R$10,C5553,$R$10)))</f>
        <v>0</v>
      </c>
      <c r="H5553" t="b">
        <f>IF('Input and Summary Results'!$J$4="yes",'Data Transformation'!F5553,'Data Transformation'!D5553)</f>
        <v>0</v>
      </c>
      <c r="I5553" t="str">
        <f t="shared" si="289"/>
        <v/>
      </c>
    </row>
    <row r="5554" spans="2:9" x14ac:dyDescent="0.25">
      <c r="B5554" t="b">
        <f>IF('Input and Summary Results'!D5136=0,FALSE,'Input and Summary Results'!$B5136)</f>
        <v>0</v>
      </c>
      <c r="C5554" t="b">
        <f>IF(OR(B5554=0,'Input and Summary Results'!D5136=0,'Input and Summary Results'!D5136=""),FALSE,'Input and Summary Results'!$D5136)</f>
        <v>0</v>
      </c>
      <c r="D5554" t="b">
        <f>IF(OR(B5554=0,'Input and Summary Results'!E5136=0),FALSE,'Input and Summary Results'!$E5136)</f>
        <v>0</v>
      </c>
      <c r="E5554" t="b">
        <f t="shared" si="290"/>
        <v>0</v>
      </c>
      <c r="F5554" t="b">
        <f t="shared" si="291"/>
        <v>0</v>
      </c>
      <c r="G5554" t="b">
        <f>IF('Input and Summary Results'!$J$4="yes",IF(C5554=FALSE,FALSE,IF('Data Transformation'!E5554&lt;$R$10,E5554,$R$10)),IF(C5554=FALSE,FALSE,IF(C5554&lt;$R$10,C5554,$R$10)))</f>
        <v>0</v>
      </c>
      <c r="H5554" t="b">
        <f>IF('Input and Summary Results'!$J$4="yes",'Data Transformation'!F5554,'Data Transformation'!D5554)</f>
        <v>0</v>
      </c>
      <c r="I5554" t="str">
        <f t="shared" si="289"/>
        <v/>
      </c>
    </row>
    <row r="5555" spans="2:9" x14ac:dyDescent="0.25">
      <c r="B5555" t="b">
        <f>IF('Input and Summary Results'!D5137=0,FALSE,'Input and Summary Results'!$B5137)</f>
        <v>0</v>
      </c>
      <c r="C5555" t="b">
        <f>IF(OR(B5555=0,'Input and Summary Results'!D5137=0,'Input and Summary Results'!D5137=""),FALSE,'Input and Summary Results'!$D5137)</f>
        <v>0</v>
      </c>
      <c r="D5555" t="b">
        <f>IF(OR(B5555=0,'Input and Summary Results'!E5137=0),FALSE,'Input and Summary Results'!$E5137)</f>
        <v>0</v>
      </c>
      <c r="E5555" t="b">
        <f t="shared" si="290"/>
        <v>0</v>
      </c>
      <c r="F5555" t="b">
        <f t="shared" si="291"/>
        <v>0</v>
      </c>
      <c r="G5555" t="b">
        <f>IF('Input and Summary Results'!$J$4="yes",IF(C5555=FALSE,FALSE,IF('Data Transformation'!E5555&lt;$R$10,E5555,$R$10)),IF(C5555=FALSE,FALSE,IF(C5555&lt;$R$10,C5555,$R$10)))</f>
        <v>0</v>
      </c>
      <c r="H5555" t="b">
        <f>IF('Input and Summary Results'!$J$4="yes",'Data Transformation'!F5555,'Data Transformation'!D5555)</f>
        <v>0</v>
      </c>
      <c r="I5555" t="str">
        <f t="shared" si="289"/>
        <v/>
      </c>
    </row>
    <row r="5556" spans="2:9" x14ac:dyDescent="0.25">
      <c r="B5556" t="b">
        <f>IF('Input and Summary Results'!D5138=0,FALSE,'Input and Summary Results'!$B5138)</f>
        <v>0</v>
      </c>
      <c r="C5556" t="b">
        <f>IF(OR(B5556=0,'Input and Summary Results'!D5138=0,'Input and Summary Results'!D5138=""),FALSE,'Input and Summary Results'!$D5138)</f>
        <v>0</v>
      </c>
      <c r="D5556" t="b">
        <f>IF(OR(B5556=0,'Input and Summary Results'!E5138=0),FALSE,'Input and Summary Results'!$E5138)</f>
        <v>0</v>
      </c>
      <c r="E5556" t="b">
        <f t="shared" si="290"/>
        <v>0</v>
      </c>
      <c r="F5556" t="b">
        <f t="shared" si="291"/>
        <v>0</v>
      </c>
      <c r="G5556" t="b">
        <f>IF('Input and Summary Results'!$J$4="yes",IF(C5556=FALSE,FALSE,IF('Data Transformation'!E5556&lt;$R$10,E5556,$R$10)),IF(C5556=FALSE,FALSE,IF(C5556&lt;$R$10,C5556,$R$10)))</f>
        <v>0</v>
      </c>
      <c r="H5556" t="b">
        <f>IF('Input and Summary Results'!$J$4="yes",'Data Transformation'!F5556,'Data Transformation'!D5556)</f>
        <v>0</v>
      </c>
      <c r="I5556" t="str">
        <f t="shared" si="289"/>
        <v/>
      </c>
    </row>
    <row r="5557" spans="2:9" x14ac:dyDescent="0.25">
      <c r="B5557" t="b">
        <f>IF('Input and Summary Results'!D5139=0,FALSE,'Input and Summary Results'!$B5139)</f>
        <v>0</v>
      </c>
      <c r="C5557" t="b">
        <f>IF(OR(B5557=0,'Input and Summary Results'!D5139=0,'Input and Summary Results'!D5139=""),FALSE,'Input and Summary Results'!$D5139)</f>
        <v>0</v>
      </c>
      <c r="D5557" t="b">
        <f>IF(OR(B5557=0,'Input and Summary Results'!E5139=0),FALSE,'Input and Summary Results'!$E5139)</f>
        <v>0</v>
      </c>
      <c r="E5557" t="b">
        <f t="shared" si="290"/>
        <v>0</v>
      </c>
      <c r="F5557" t="b">
        <f t="shared" si="291"/>
        <v>0</v>
      </c>
      <c r="G5557" t="b">
        <f>IF('Input and Summary Results'!$J$4="yes",IF(C5557=FALSE,FALSE,IF('Data Transformation'!E5557&lt;$R$10,E5557,$R$10)),IF(C5557=FALSE,FALSE,IF(C5557&lt;$R$10,C5557,$R$10)))</f>
        <v>0</v>
      </c>
      <c r="H5557" t="b">
        <f>IF('Input and Summary Results'!$J$4="yes",'Data Transformation'!F5557,'Data Transformation'!D5557)</f>
        <v>0</v>
      </c>
      <c r="I5557" t="str">
        <f t="shared" si="289"/>
        <v/>
      </c>
    </row>
    <row r="5558" spans="2:9" x14ac:dyDescent="0.25">
      <c r="B5558" t="b">
        <f>IF('Input and Summary Results'!D5140=0,FALSE,'Input and Summary Results'!$B5140)</f>
        <v>0</v>
      </c>
      <c r="C5558" t="b">
        <f>IF(OR(B5558=0,'Input and Summary Results'!D5140=0,'Input and Summary Results'!D5140=""),FALSE,'Input and Summary Results'!$D5140)</f>
        <v>0</v>
      </c>
      <c r="D5558" t="b">
        <f>IF(OR(B5558=0,'Input and Summary Results'!E5140=0),FALSE,'Input and Summary Results'!$E5140)</f>
        <v>0</v>
      </c>
      <c r="E5558" t="b">
        <f t="shared" si="290"/>
        <v>0</v>
      </c>
      <c r="F5558" t="b">
        <f t="shared" si="291"/>
        <v>0</v>
      </c>
      <c r="G5558" t="b">
        <f>IF('Input and Summary Results'!$J$4="yes",IF(C5558=FALSE,FALSE,IF('Data Transformation'!E5558&lt;$R$10,E5558,$R$10)),IF(C5558=FALSE,FALSE,IF(C5558&lt;$R$10,C5558,$R$10)))</f>
        <v>0</v>
      </c>
      <c r="H5558" t="b">
        <f>IF('Input and Summary Results'!$J$4="yes",'Data Transformation'!F5558,'Data Transformation'!D5558)</f>
        <v>0</v>
      </c>
      <c r="I5558" t="str">
        <f t="shared" si="289"/>
        <v/>
      </c>
    </row>
    <row r="5559" spans="2:9" x14ac:dyDescent="0.25">
      <c r="B5559" t="b">
        <f>IF('Input and Summary Results'!D5141=0,FALSE,'Input and Summary Results'!$B5141)</f>
        <v>0</v>
      </c>
      <c r="C5559" t="b">
        <f>IF(OR(B5559=0,'Input and Summary Results'!D5141=0,'Input and Summary Results'!D5141=""),FALSE,'Input and Summary Results'!$D5141)</f>
        <v>0</v>
      </c>
      <c r="D5559" t="b">
        <f>IF(OR(B5559=0,'Input and Summary Results'!E5141=0),FALSE,'Input and Summary Results'!$E5141)</f>
        <v>0</v>
      </c>
      <c r="E5559" t="b">
        <f t="shared" si="290"/>
        <v>0</v>
      </c>
      <c r="F5559" t="b">
        <f t="shared" si="291"/>
        <v>0</v>
      </c>
      <c r="G5559" t="b">
        <f>IF('Input and Summary Results'!$J$4="yes",IF(C5559=FALSE,FALSE,IF('Data Transformation'!E5559&lt;$R$10,E5559,$R$10)),IF(C5559=FALSE,FALSE,IF(C5559&lt;$R$10,C5559,$R$10)))</f>
        <v>0</v>
      </c>
      <c r="H5559" t="b">
        <f>IF('Input and Summary Results'!$J$4="yes",'Data Transformation'!F5559,'Data Transformation'!D5559)</f>
        <v>0</v>
      </c>
      <c r="I5559" t="str">
        <f t="shared" si="289"/>
        <v/>
      </c>
    </row>
    <row r="5560" spans="2:9" x14ac:dyDescent="0.25">
      <c r="B5560" t="b">
        <f>IF('Input and Summary Results'!D5142=0,FALSE,'Input and Summary Results'!$B5142)</f>
        <v>0</v>
      </c>
      <c r="C5560" t="b">
        <f>IF(OR(B5560=0,'Input and Summary Results'!D5142=0,'Input and Summary Results'!D5142=""),FALSE,'Input and Summary Results'!$D5142)</f>
        <v>0</v>
      </c>
      <c r="D5560" t="b">
        <f>IF(OR(B5560=0,'Input and Summary Results'!E5142=0),FALSE,'Input and Summary Results'!$E5142)</f>
        <v>0</v>
      </c>
      <c r="E5560" t="b">
        <f t="shared" si="290"/>
        <v>0</v>
      </c>
      <c r="F5560" t="b">
        <f t="shared" si="291"/>
        <v>0</v>
      </c>
      <c r="G5560" t="b">
        <f>IF('Input and Summary Results'!$J$4="yes",IF(C5560=FALSE,FALSE,IF('Data Transformation'!E5560&lt;$R$10,E5560,$R$10)),IF(C5560=FALSE,FALSE,IF(C5560&lt;$R$10,C5560,$R$10)))</f>
        <v>0</v>
      </c>
      <c r="H5560" t="b">
        <f>IF('Input and Summary Results'!$J$4="yes",'Data Transformation'!F5560,'Data Transformation'!D5560)</f>
        <v>0</v>
      </c>
      <c r="I5560" t="str">
        <f t="shared" si="289"/>
        <v/>
      </c>
    </row>
    <row r="5561" spans="2:9" x14ac:dyDescent="0.25">
      <c r="B5561" t="b">
        <f>IF('Input and Summary Results'!D5143=0,FALSE,'Input and Summary Results'!$B5143)</f>
        <v>0</v>
      </c>
      <c r="C5561" t="b">
        <f>IF(OR(B5561=0,'Input and Summary Results'!D5143=0,'Input and Summary Results'!D5143=""),FALSE,'Input and Summary Results'!$D5143)</f>
        <v>0</v>
      </c>
      <c r="D5561" t="b">
        <f>IF(OR(B5561=0,'Input and Summary Results'!E5143=0),FALSE,'Input and Summary Results'!$E5143)</f>
        <v>0</v>
      </c>
      <c r="E5561" t="b">
        <f t="shared" si="290"/>
        <v>0</v>
      </c>
      <c r="F5561" t="b">
        <f t="shared" si="291"/>
        <v>0</v>
      </c>
      <c r="G5561" t="b">
        <f>IF('Input and Summary Results'!$J$4="yes",IF(C5561=FALSE,FALSE,IF('Data Transformation'!E5561&lt;$R$10,E5561,$R$10)),IF(C5561=FALSE,FALSE,IF(C5561&lt;$R$10,C5561,$R$10)))</f>
        <v>0</v>
      </c>
      <c r="H5561" t="b">
        <f>IF('Input and Summary Results'!$J$4="yes",'Data Transformation'!F5561,'Data Transformation'!D5561)</f>
        <v>0</v>
      </c>
      <c r="I5561" t="str">
        <f t="shared" si="289"/>
        <v/>
      </c>
    </row>
    <row r="5562" spans="2:9" x14ac:dyDescent="0.25">
      <c r="B5562" t="b">
        <f>IF('Input and Summary Results'!D5144=0,FALSE,'Input and Summary Results'!$B5144)</f>
        <v>0</v>
      </c>
      <c r="C5562" t="b">
        <f>IF(OR(B5562=0,'Input and Summary Results'!D5144=0,'Input and Summary Results'!D5144=""),FALSE,'Input and Summary Results'!$D5144)</f>
        <v>0</v>
      </c>
      <c r="D5562" t="b">
        <f>IF(OR(B5562=0,'Input and Summary Results'!E5144=0),FALSE,'Input and Summary Results'!$E5144)</f>
        <v>0</v>
      </c>
      <c r="E5562" t="b">
        <f t="shared" si="290"/>
        <v>0</v>
      </c>
      <c r="F5562" t="b">
        <f t="shared" si="291"/>
        <v>0</v>
      </c>
      <c r="G5562" t="b">
        <f>IF('Input and Summary Results'!$J$4="yes",IF(C5562=FALSE,FALSE,IF('Data Transformation'!E5562&lt;$R$10,E5562,$R$10)),IF(C5562=FALSE,FALSE,IF(C5562&lt;$R$10,C5562,$R$10)))</f>
        <v>0</v>
      </c>
      <c r="H5562" t="b">
        <f>IF('Input and Summary Results'!$J$4="yes",'Data Transformation'!F5562,'Data Transformation'!D5562)</f>
        <v>0</v>
      </c>
      <c r="I5562" t="str">
        <f t="shared" si="289"/>
        <v/>
      </c>
    </row>
    <row r="5563" spans="2:9" x14ac:dyDescent="0.25">
      <c r="B5563" t="b">
        <f>IF('Input and Summary Results'!D5145=0,FALSE,'Input and Summary Results'!$B5145)</f>
        <v>0</v>
      </c>
      <c r="C5563" t="b">
        <f>IF(OR(B5563=0,'Input and Summary Results'!D5145=0,'Input and Summary Results'!D5145=""),FALSE,'Input and Summary Results'!$D5145)</f>
        <v>0</v>
      </c>
      <c r="D5563" t="b">
        <f>IF(OR(B5563=0,'Input and Summary Results'!E5145=0),FALSE,'Input and Summary Results'!$E5145)</f>
        <v>0</v>
      </c>
      <c r="E5563" t="b">
        <f t="shared" si="290"/>
        <v>0</v>
      </c>
      <c r="F5563" t="b">
        <f t="shared" si="291"/>
        <v>0</v>
      </c>
      <c r="G5563" t="b">
        <f>IF('Input and Summary Results'!$J$4="yes",IF(C5563=FALSE,FALSE,IF('Data Transformation'!E5563&lt;$R$10,E5563,$R$10)),IF(C5563=FALSE,FALSE,IF(C5563&lt;$R$10,C5563,$R$10)))</f>
        <v>0</v>
      </c>
      <c r="H5563" t="b">
        <f>IF('Input and Summary Results'!$J$4="yes",'Data Transformation'!F5563,'Data Transformation'!D5563)</f>
        <v>0</v>
      </c>
      <c r="I5563" t="str">
        <f t="shared" si="289"/>
        <v/>
      </c>
    </row>
    <row r="5564" spans="2:9" x14ac:dyDescent="0.25">
      <c r="B5564" t="b">
        <f>IF('Input and Summary Results'!D5146=0,FALSE,'Input and Summary Results'!$B5146)</f>
        <v>0</v>
      </c>
      <c r="C5564" t="b">
        <f>IF(OR(B5564=0,'Input and Summary Results'!D5146=0,'Input and Summary Results'!D5146=""),FALSE,'Input and Summary Results'!$D5146)</f>
        <v>0</v>
      </c>
      <c r="D5564" t="b">
        <f>IF(OR(B5564=0,'Input and Summary Results'!E5146=0),FALSE,'Input and Summary Results'!$E5146)</f>
        <v>0</v>
      </c>
      <c r="E5564" t="b">
        <f t="shared" si="290"/>
        <v>0</v>
      </c>
      <c r="F5564" t="b">
        <f t="shared" si="291"/>
        <v>0</v>
      </c>
      <c r="G5564" t="b">
        <f>IF('Input and Summary Results'!$J$4="yes",IF(C5564=FALSE,FALSE,IF('Data Transformation'!E5564&lt;$R$10,E5564,$R$10)),IF(C5564=FALSE,FALSE,IF(C5564&lt;$R$10,C5564,$R$10)))</f>
        <v>0</v>
      </c>
      <c r="H5564" t="b">
        <f>IF('Input and Summary Results'!$J$4="yes",'Data Transformation'!F5564,'Data Transformation'!D5564)</f>
        <v>0</v>
      </c>
      <c r="I5564" t="str">
        <f t="shared" si="289"/>
        <v/>
      </c>
    </row>
    <row r="5565" spans="2:9" x14ac:dyDescent="0.25">
      <c r="B5565" t="b">
        <f>IF('Input and Summary Results'!D5147=0,FALSE,'Input and Summary Results'!$B5147)</f>
        <v>0</v>
      </c>
      <c r="C5565" t="b">
        <f>IF(OR(B5565=0,'Input and Summary Results'!D5147=0,'Input and Summary Results'!D5147=""),FALSE,'Input and Summary Results'!$D5147)</f>
        <v>0</v>
      </c>
      <c r="D5565" t="b">
        <f>IF(OR(B5565=0,'Input and Summary Results'!E5147=0),FALSE,'Input and Summary Results'!$E5147)</f>
        <v>0</v>
      </c>
      <c r="E5565" t="b">
        <f t="shared" si="290"/>
        <v>0</v>
      </c>
      <c r="F5565" t="b">
        <f t="shared" si="291"/>
        <v>0</v>
      </c>
      <c r="G5565" t="b">
        <f>IF('Input and Summary Results'!$J$4="yes",IF(C5565=FALSE,FALSE,IF('Data Transformation'!E5565&lt;$R$10,E5565,$R$10)),IF(C5565=FALSE,FALSE,IF(C5565&lt;$R$10,C5565,$R$10)))</f>
        <v>0</v>
      </c>
      <c r="H5565" t="b">
        <f>IF('Input and Summary Results'!$J$4="yes",'Data Transformation'!F5565,'Data Transformation'!D5565)</f>
        <v>0</v>
      </c>
      <c r="I5565" t="str">
        <f t="shared" si="289"/>
        <v/>
      </c>
    </row>
    <row r="5566" spans="2:9" x14ac:dyDescent="0.25">
      <c r="B5566" t="b">
        <f>IF('Input and Summary Results'!D5148=0,FALSE,'Input and Summary Results'!$B5148)</f>
        <v>0</v>
      </c>
      <c r="C5566" t="b">
        <f>IF(OR(B5566=0,'Input and Summary Results'!D5148=0,'Input and Summary Results'!D5148=""),FALSE,'Input and Summary Results'!$D5148)</f>
        <v>0</v>
      </c>
      <c r="D5566" t="b">
        <f>IF(OR(B5566=0,'Input and Summary Results'!E5148=0),FALSE,'Input and Summary Results'!$E5148)</f>
        <v>0</v>
      </c>
      <c r="E5566" t="b">
        <f t="shared" si="290"/>
        <v>0</v>
      </c>
      <c r="F5566" t="b">
        <f t="shared" si="291"/>
        <v>0</v>
      </c>
      <c r="G5566" t="b">
        <f>IF('Input and Summary Results'!$J$4="yes",IF(C5566=FALSE,FALSE,IF('Data Transformation'!E5566&lt;$R$10,E5566,$R$10)),IF(C5566=FALSE,FALSE,IF(C5566&lt;$R$10,C5566,$R$10)))</f>
        <v>0</v>
      </c>
      <c r="H5566" t="b">
        <f>IF('Input and Summary Results'!$J$4="yes",'Data Transformation'!F5566,'Data Transformation'!D5566)</f>
        <v>0</v>
      </c>
      <c r="I5566" t="str">
        <f t="shared" si="289"/>
        <v/>
      </c>
    </row>
    <row r="5567" spans="2:9" x14ac:dyDescent="0.25">
      <c r="B5567" t="b">
        <f>IF('Input and Summary Results'!D5149=0,FALSE,'Input and Summary Results'!$B5149)</f>
        <v>0</v>
      </c>
      <c r="C5567" t="b">
        <f>IF(OR(B5567=0,'Input and Summary Results'!D5149=0,'Input and Summary Results'!D5149=""),FALSE,'Input and Summary Results'!$D5149)</f>
        <v>0</v>
      </c>
      <c r="D5567" t="b">
        <f>IF(OR(B5567=0,'Input and Summary Results'!E5149=0),FALSE,'Input and Summary Results'!$E5149)</f>
        <v>0</v>
      </c>
      <c r="E5567" t="b">
        <f t="shared" si="290"/>
        <v>0</v>
      </c>
      <c r="F5567" t="b">
        <f t="shared" si="291"/>
        <v>0</v>
      </c>
      <c r="G5567" t="b">
        <f>IF('Input and Summary Results'!$J$4="yes",IF(C5567=FALSE,FALSE,IF('Data Transformation'!E5567&lt;$R$10,E5567,$R$10)),IF(C5567=FALSE,FALSE,IF(C5567&lt;$R$10,C5567,$R$10)))</f>
        <v>0</v>
      </c>
      <c r="H5567" t="b">
        <f>IF('Input and Summary Results'!$J$4="yes",'Data Transformation'!F5567,'Data Transformation'!D5567)</f>
        <v>0</v>
      </c>
      <c r="I5567" t="str">
        <f t="shared" si="289"/>
        <v/>
      </c>
    </row>
    <row r="5568" spans="2:9" x14ac:dyDescent="0.25">
      <c r="B5568" t="b">
        <f>IF('Input and Summary Results'!D5150=0,FALSE,'Input and Summary Results'!$B5150)</f>
        <v>0</v>
      </c>
      <c r="C5568" t="b">
        <f>IF(OR(B5568=0,'Input and Summary Results'!D5150=0,'Input and Summary Results'!D5150=""),FALSE,'Input and Summary Results'!$D5150)</f>
        <v>0</v>
      </c>
      <c r="D5568" t="b">
        <f>IF(OR(B5568=0,'Input and Summary Results'!E5150=0),FALSE,'Input and Summary Results'!$E5150)</f>
        <v>0</v>
      </c>
      <c r="E5568" t="b">
        <f t="shared" si="290"/>
        <v>0</v>
      </c>
      <c r="F5568" t="b">
        <f t="shared" si="291"/>
        <v>0</v>
      </c>
      <c r="G5568" t="b">
        <f>IF('Input and Summary Results'!$J$4="yes",IF(C5568=FALSE,FALSE,IF('Data Transformation'!E5568&lt;$R$10,E5568,$R$10)),IF(C5568=FALSE,FALSE,IF(C5568&lt;$R$10,C5568,$R$10)))</f>
        <v>0</v>
      </c>
      <c r="H5568" t="b">
        <f>IF('Input and Summary Results'!$J$4="yes",'Data Transformation'!F5568,'Data Transformation'!D5568)</f>
        <v>0</v>
      </c>
      <c r="I5568" t="str">
        <f t="shared" si="289"/>
        <v/>
      </c>
    </row>
    <row r="5569" spans="2:9" x14ac:dyDescent="0.25">
      <c r="B5569" t="b">
        <f>IF('Input and Summary Results'!D5151=0,FALSE,'Input and Summary Results'!$B5151)</f>
        <v>0</v>
      </c>
      <c r="C5569" t="b">
        <f>IF(OR(B5569=0,'Input and Summary Results'!D5151=0,'Input and Summary Results'!D5151=""),FALSE,'Input and Summary Results'!$D5151)</f>
        <v>0</v>
      </c>
      <c r="D5569" t="b">
        <f>IF(OR(B5569=0,'Input and Summary Results'!E5151=0),FALSE,'Input and Summary Results'!$E5151)</f>
        <v>0</v>
      </c>
      <c r="E5569" t="b">
        <f t="shared" si="290"/>
        <v>0</v>
      </c>
      <c r="F5569" t="b">
        <f t="shared" si="291"/>
        <v>0</v>
      </c>
      <c r="G5569" t="b">
        <f>IF('Input and Summary Results'!$J$4="yes",IF(C5569=FALSE,FALSE,IF('Data Transformation'!E5569&lt;$R$10,E5569,$R$10)),IF(C5569=FALSE,FALSE,IF(C5569&lt;$R$10,C5569,$R$10)))</f>
        <v>0</v>
      </c>
      <c r="H5569" t="b">
        <f>IF('Input and Summary Results'!$J$4="yes",'Data Transformation'!F5569,'Data Transformation'!D5569)</f>
        <v>0</v>
      </c>
      <c r="I5569" t="str">
        <f t="shared" si="289"/>
        <v/>
      </c>
    </row>
    <row r="5570" spans="2:9" x14ac:dyDescent="0.25">
      <c r="B5570" t="b">
        <f>IF('Input and Summary Results'!D5152=0,FALSE,'Input and Summary Results'!$B5152)</f>
        <v>0</v>
      </c>
      <c r="C5570" t="b">
        <f>IF(OR(B5570=0,'Input and Summary Results'!D5152=0,'Input and Summary Results'!D5152=""),FALSE,'Input and Summary Results'!$D5152)</f>
        <v>0</v>
      </c>
      <c r="D5570" t="b">
        <f>IF(OR(B5570=0,'Input and Summary Results'!E5152=0),FALSE,'Input and Summary Results'!$E5152)</f>
        <v>0</v>
      </c>
      <c r="E5570" t="b">
        <f t="shared" si="290"/>
        <v>0</v>
      </c>
      <c r="F5570" t="b">
        <f t="shared" si="291"/>
        <v>0</v>
      </c>
      <c r="G5570" t="b">
        <f>IF('Input and Summary Results'!$J$4="yes",IF(C5570=FALSE,FALSE,IF('Data Transformation'!E5570&lt;$R$10,E5570,$R$10)),IF(C5570=FALSE,FALSE,IF(C5570&lt;$R$10,C5570,$R$10)))</f>
        <v>0</v>
      </c>
      <c r="H5570" t="b">
        <f>IF('Input and Summary Results'!$J$4="yes",'Data Transformation'!F5570,'Data Transformation'!D5570)</f>
        <v>0</v>
      </c>
      <c r="I5570" t="str">
        <f t="shared" si="289"/>
        <v/>
      </c>
    </row>
    <row r="5571" spans="2:9" x14ac:dyDescent="0.25">
      <c r="B5571" t="b">
        <f>IF('Input and Summary Results'!D5153=0,FALSE,'Input and Summary Results'!$B5153)</f>
        <v>0</v>
      </c>
      <c r="C5571" t="b">
        <f>IF(OR(B5571=0,'Input and Summary Results'!D5153=0,'Input and Summary Results'!D5153=""),FALSE,'Input and Summary Results'!$D5153)</f>
        <v>0</v>
      </c>
      <c r="D5571" t="b">
        <f>IF(OR(B5571=0,'Input and Summary Results'!E5153=0),FALSE,'Input and Summary Results'!$E5153)</f>
        <v>0</v>
      </c>
      <c r="E5571" t="b">
        <f t="shared" si="290"/>
        <v>0</v>
      </c>
      <c r="F5571" t="b">
        <f t="shared" si="291"/>
        <v>0</v>
      </c>
      <c r="G5571" t="b">
        <f>IF('Input and Summary Results'!$J$4="yes",IF(C5571=FALSE,FALSE,IF('Data Transformation'!E5571&lt;$R$10,E5571,$R$10)),IF(C5571=FALSE,FALSE,IF(C5571&lt;$R$10,C5571,$R$10)))</f>
        <v>0</v>
      </c>
      <c r="H5571" t="b">
        <f>IF('Input and Summary Results'!$J$4="yes",'Data Transformation'!F5571,'Data Transformation'!D5571)</f>
        <v>0</v>
      </c>
      <c r="I5571" t="str">
        <f t="shared" si="289"/>
        <v/>
      </c>
    </row>
    <row r="5572" spans="2:9" x14ac:dyDescent="0.25">
      <c r="B5572" t="b">
        <f>IF('Input and Summary Results'!D5154=0,FALSE,'Input and Summary Results'!$B5154)</f>
        <v>0</v>
      </c>
      <c r="C5572" t="b">
        <f>IF(OR(B5572=0,'Input and Summary Results'!D5154=0,'Input and Summary Results'!D5154=""),FALSE,'Input and Summary Results'!$D5154)</f>
        <v>0</v>
      </c>
      <c r="D5572" t="b">
        <f>IF(OR(B5572=0,'Input and Summary Results'!E5154=0),FALSE,'Input and Summary Results'!$E5154)</f>
        <v>0</v>
      </c>
      <c r="E5572" t="b">
        <f t="shared" si="290"/>
        <v>0</v>
      </c>
      <c r="F5572" t="b">
        <f t="shared" si="291"/>
        <v>0</v>
      </c>
      <c r="G5572" t="b">
        <f>IF('Input and Summary Results'!$J$4="yes",IF(C5572=FALSE,FALSE,IF('Data Transformation'!E5572&lt;$R$10,E5572,$R$10)),IF(C5572=FALSE,FALSE,IF(C5572&lt;$R$10,C5572,$R$10)))</f>
        <v>0</v>
      </c>
      <c r="H5572" t="b">
        <f>IF('Input and Summary Results'!$J$4="yes",'Data Transformation'!F5572,'Data Transformation'!D5572)</f>
        <v>0</v>
      </c>
      <c r="I5572" t="str">
        <f t="shared" si="289"/>
        <v/>
      </c>
    </row>
    <row r="5573" spans="2:9" x14ac:dyDescent="0.25">
      <c r="B5573" t="b">
        <f>IF('Input and Summary Results'!D5155=0,FALSE,'Input and Summary Results'!$B5155)</f>
        <v>0</v>
      </c>
      <c r="C5573" t="b">
        <f>IF(OR(B5573=0,'Input and Summary Results'!D5155=0,'Input and Summary Results'!D5155=""),FALSE,'Input and Summary Results'!$D5155)</f>
        <v>0</v>
      </c>
      <c r="D5573" t="b">
        <f>IF(OR(B5573=0,'Input and Summary Results'!E5155=0),FALSE,'Input and Summary Results'!$E5155)</f>
        <v>0</v>
      </c>
      <c r="E5573" t="b">
        <f t="shared" si="290"/>
        <v>0</v>
      </c>
      <c r="F5573" t="b">
        <f t="shared" si="291"/>
        <v>0</v>
      </c>
      <c r="G5573" t="b">
        <f>IF('Input and Summary Results'!$J$4="yes",IF(C5573=FALSE,FALSE,IF('Data Transformation'!E5573&lt;$R$10,E5573,$R$10)),IF(C5573=FALSE,FALSE,IF(C5573&lt;$R$10,C5573,$R$10)))</f>
        <v>0</v>
      </c>
      <c r="H5573" t="b">
        <f>IF('Input and Summary Results'!$J$4="yes",'Data Transformation'!F5573,'Data Transformation'!D5573)</f>
        <v>0</v>
      </c>
      <c r="I5573" t="str">
        <f t="shared" ref="I5573:I5636" si="292">IF(G5573=FALSE,"",B5573)</f>
        <v/>
      </c>
    </row>
    <row r="5574" spans="2:9" x14ac:dyDescent="0.25">
      <c r="B5574" t="b">
        <f>IF('Input and Summary Results'!D5156=0,FALSE,'Input and Summary Results'!$B5156)</f>
        <v>0</v>
      </c>
      <c r="C5574" t="b">
        <f>IF(OR(B5574=0,'Input and Summary Results'!D5156=0,'Input and Summary Results'!D5156=""),FALSE,'Input and Summary Results'!$D5156)</f>
        <v>0</v>
      </c>
      <c r="D5574" t="b">
        <f>IF(OR(B5574=0,'Input and Summary Results'!E5156=0),FALSE,'Input and Summary Results'!$E5156)</f>
        <v>0</v>
      </c>
      <c r="E5574" t="b">
        <f t="shared" si="290"/>
        <v>0</v>
      </c>
      <c r="F5574" t="b">
        <f t="shared" si="291"/>
        <v>0</v>
      </c>
      <c r="G5574" t="b">
        <f>IF('Input and Summary Results'!$J$4="yes",IF(C5574=FALSE,FALSE,IF('Data Transformation'!E5574&lt;$R$10,E5574,$R$10)),IF(C5574=FALSE,FALSE,IF(C5574&lt;$R$10,C5574,$R$10)))</f>
        <v>0</v>
      </c>
      <c r="H5574" t="b">
        <f>IF('Input and Summary Results'!$J$4="yes",'Data Transformation'!F5574,'Data Transformation'!D5574)</f>
        <v>0</v>
      </c>
      <c r="I5574" t="str">
        <f t="shared" si="292"/>
        <v/>
      </c>
    </row>
    <row r="5575" spans="2:9" x14ac:dyDescent="0.25">
      <c r="B5575" t="b">
        <f>IF('Input and Summary Results'!D5157=0,FALSE,'Input and Summary Results'!$B5157)</f>
        <v>0</v>
      </c>
      <c r="C5575" t="b">
        <f>IF(OR(B5575=0,'Input and Summary Results'!D5157=0,'Input and Summary Results'!D5157=""),FALSE,'Input and Summary Results'!$D5157)</f>
        <v>0</v>
      </c>
      <c r="D5575" t="b">
        <f>IF(OR(B5575=0,'Input and Summary Results'!E5157=0),FALSE,'Input and Summary Results'!$E5157)</f>
        <v>0</v>
      </c>
      <c r="E5575" t="b">
        <f t="shared" si="290"/>
        <v>0</v>
      </c>
      <c r="F5575" t="b">
        <f t="shared" si="291"/>
        <v>0</v>
      </c>
      <c r="G5575" t="b">
        <f>IF('Input and Summary Results'!$J$4="yes",IF(C5575=FALSE,FALSE,IF('Data Transformation'!E5575&lt;$R$10,E5575,$R$10)),IF(C5575=FALSE,FALSE,IF(C5575&lt;$R$10,C5575,$R$10)))</f>
        <v>0</v>
      </c>
      <c r="H5575" t="b">
        <f>IF('Input and Summary Results'!$J$4="yes",'Data Transformation'!F5575,'Data Transformation'!D5575)</f>
        <v>0</v>
      </c>
      <c r="I5575" t="str">
        <f t="shared" si="292"/>
        <v/>
      </c>
    </row>
    <row r="5576" spans="2:9" x14ac:dyDescent="0.25">
      <c r="B5576" t="b">
        <f>IF('Input and Summary Results'!D5158=0,FALSE,'Input and Summary Results'!$B5158)</f>
        <v>0</v>
      </c>
      <c r="C5576" t="b">
        <f>IF(OR(B5576=0,'Input and Summary Results'!D5158=0,'Input and Summary Results'!D5158=""),FALSE,'Input and Summary Results'!$D5158)</f>
        <v>0</v>
      </c>
      <c r="D5576" t="b">
        <f>IF(OR(B5576=0,'Input and Summary Results'!E5158=0),FALSE,'Input and Summary Results'!$E5158)</f>
        <v>0</v>
      </c>
      <c r="E5576" t="b">
        <f t="shared" si="290"/>
        <v>0</v>
      </c>
      <c r="F5576" t="b">
        <f t="shared" si="291"/>
        <v>0</v>
      </c>
      <c r="G5576" t="b">
        <f>IF('Input and Summary Results'!$J$4="yes",IF(C5576=FALSE,FALSE,IF('Data Transformation'!E5576&lt;$R$10,E5576,$R$10)),IF(C5576=FALSE,FALSE,IF(C5576&lt;$R$10,C5576,$R$10)))</f>
        <v>0</v>
      </c>
      <c r="H5576" t="b">
        <f>IF('Input and Summary Results'!$J$4="yes",'Data Transformation'!F5576,'Data Transformation'!D5576)</f>
        <v>0</v>
      </c>
      <c r="I5576" t="str">
        <f t="shared" si="292"/>
        <v/>
      </c>
    </row>
    <row r="5577" spans="2:9" x14ac:dyDescent="0.25">
      <c r="B5577" t="b">
        <f>IF('Input and Summary Results'!D5159=0,FALSE,'Input and Summary Results'!$B5159)</f>
        <v>0</v>
      </c>
      <c r="C5577" t="b">
        <f>IF(OR(B5577=0,'Input and Summary Results'!D5159=0,'Input and Summary Results'!D5159=""),FALSE,'Input and Summary Results'!$D5159)</f>
        <v>0</v>
      </c>
      <c r="D5577" t="b">
        <f>IF(OR(B5577=0,'Input and Summary Results'!E5159=0),FALSE,'Input and Summary Results'!$E5159)</f>
        <v>0</v>
      </c>
      <c r="E5577" t="b">
        <f t="shared" si="290"/>
        <v>0</v>
      </c>
      <c r="F5577" t="b">
        <f t="shared" si="291"/>
        <v>0</v>
      </c>
      <c r="G5577" t="b">
        <f>IF('Input and Summary Results'!$J$4="yes",IF(C5577=FALSE,FALSE,IF('Data Transformation'!E5577&lt;$R$10,E5577,$R$10)),IF(C5577=FALSE,FALSE,IF(C5577&lt;$R$10,C5577,$R$10)))</f>
        <v>0</v>
      </c>
      <c r="H5577" t="b">
        <f>IF('Input and Summary Results'!$J$4="yes",'Data Transformation'!F5577,'Data Transformation'!D5577)</f>
        <v>0</v>
      </c>
      <c r="I5577" t="str">
        <f t="shared" si="292"/>
        <v/>
      </c>
    </row>
    <row r="5578" spans="2:9" x14ac:dyDescent="0.25">
      <c r="B5578" t="b">
        <f>IF('Input and Summary Results'!D5160=0,FALSE,'Input and Summary Results'!$B5160)</f>
        <v>0</v>
      </c>
      <c r="C5578" t="b">
        <f>IF(OR(B5578=0,'Input and Summary Results'!D5160=0,'Input and Summary Results'!D5160=""),FALSE,'Input and Summary Results'!$D5160)</f>
        <v>0</v>
      </c>
      <c r="D5578" t="b">
        <f>IF(OR(B5578=0,'Input and Summary Results'!E5160=0),FALSE,'Input and Summary Results'!$E5160)</f>
        <v>0</v>
      </c>
      <c r="E5578" t="b">
        <f t="shared" si="290"/>
        <v>0</v>
      </c>
      <c r="F5578" t="b">
        <f t="shared" si="291"/>
        <v>0</v>
      </c>
      <c r="G5578" t="b">
        <f>IF('Input and Summary Results'!$J$4="yes",IF(C5578=FALSE,FALSE,IF('Data Transformation'!E5578&lt;$R$10,E5578,$R$10)),IF(C5578=FALSE,FALSE,IF(C5578&lt;$R$10,C5578,$R$10)))</f>
        <v>0</v>
      </c>
      <c r="H5578" t="b">
        <f>IF('Input and Summary Results'!$J$4="yes",'Data Transformation'!F5578,'Data Transformation'!D5578)</f>
        <v>0</v>
      </c>
      <c r="I5578" t="str">
        <f t="shared" si="292"/>
        <v/>
      </c>
    </row>
    <row r="5579" spans="2:9" x14ac:dyDescent="0.25">
      <c r="B5579" t="b">
        <f>IF('Input and Summary Results'!D5161=0,FALSE,'Input and Summary Results'!$B5161)</f>
        <v>0</v>
      </c>
      <c r="C5579" t="b">
        <f>IF(OR(B5579=0,'Input and Summary Results'!D5161=0,'Input and Summary Results'!D5161=""),FALSE,'Input and Summary Results'!$D5161)</f>
        <v>0</v>
      </c>
      <c r="D5579" t="b">
        <f>IF(OR(B5579=0,'Input and Summary Results'!E5161=0),FALSE,'Input and Summary Results'!$E5161)</f>
        <v>0</v>
      </c>
      <c r="E5579" t="b">
        <f t="shared" si="290"/>
        <v>0</v>
      </c>
      <c r="F5579" t="b">
        <f t="shared" si="291"/>
        <v>0</v>
      </c>
      <c r="G5579" t="b">
        <f>IF('Input and Summary Results'!$J$4="yes",IF(C5579=FALSE,FALSE,IF('Data Transformation'!E5579&lt;$R$10,E5579,$R$10)),IF(C5579=FALSE,FALSE,IF(C5579&lt;$R$10,C5579,$R$10)))</f>
        <v>0</v>
      </c>
      <c r="H5579" t="b">
        <f>IF('Input and Summary Results'!$J$4="yes",'Data Transformation'!F5579,'Data Transformation'!D5579)</f>
        <v>0</v>
      </c>
      <c r="I5579" t="str">
        <f t="shared" si="292"/>
        <v/>
      </c>
    </row>
    <row r="5580" spans="2:9" x14ac:dyDescent="0.25">
      <c r="B5580" t="b">
        <f>IF('Input and Summary Results'!D5162=0,FALSE,'Input and Summary Results'!$B5162)</f>
        <v>0</v>
      </c>
      <c r="C5580" t="b">
        <f>IF(OR(B5580=0,'Input and Summary Results'!D5162=0,'Input and Summary Results'!D5162=""),FALSE,'Input and Summary Results'!$D5162)</f>
        <v>0</v>
      </c>
      <c r="D5580" t="b">
        <f>IF(OR(B5580=0,'Input and Summary Results'!E5162=0),FALSE,'Input and Summary Results'!$E5162)</f>
        <v>0</v>
      </c>
      <c r="E5580" t="b">
        <f t="shared" si="290"/>
        <v>0</v>
      </c>
      <c r="F5580" t="b">
        <f t="shared" si="291"/>
        <v>0</v>
      </c>
      <c r="G5580" t="b">
        <f>IF('Input and Summary Results'!$J$4="yes",IF(C5580=FALSE,FALSE,IF('Data Transformation'!E5580&lt;$R$10,E5580,$R$10)),IF(C5580=FALSE,FALSE,IF(C5580&lt;$R$10,C5580,$R$10)))</f>
        <v>0</v>
      </c>
      <c r="H5580" t="b">
        <f>IF('Input and Summary Results'!$J$4="yes",'Data Transformation'!F5580,'Data Transformation'!D5580)</f>
        <v>0</v>
      </c>
      <c r="I5580" t="str">
        <f t="shared" si="292"/>
        <v/>
      </c>
    </row>
    <row r="5581" spans="2:9" x14ac:dyDescent="0.25">
      <c r="B5581" t="b">
        <f>IF('Input and Summary Results'!D5163=0,FALSE,'Input and Summary Results'!$B5163)</f>
        <v>0</v>
      </c>
      <c r="C5581" t="b">
        <f>IF(OR(B5581=0,'Input and Summary Results'!D5163=0,'Input and Summary Results'!D5163=""),FALSE,'Input and Summary Results'!$D5163)</f>
        <v>0</v>
      </c>
      <c r="D5581" t="b">
        <f>IF(OR(B5581=0,'Input and Summary Results'!E5163=0),FALSE,'Input and Summary Results'!$E5163)</f>
        <v>0</v>
      </c>
      <c r="E5581" t="b">
        <f t="shared" si="290"/>
        <v>0</v>
      </c>
      <c r="F5581" t="b">
        <f t="shared" si="291"/>
        <v>0</v>
      </c>
      <c r="G5581" t="b">
        <f>IF('Input and Summary Results'!$J$4="yes",IF(C5581=FALSE,FALSE,IF('Data Transformation'!E5581&lt;$R$10,E5581,$R$10)),IF(C5581=FALSE,FALSE,IF(C5581&lt;$R$10,C5581,$R$10)))</f>
        <v>0</v>
      </c>
      <c r="H5581" t="b">
        <f>IF('Input and Summary Results'!$J$4="yes",'Data Transformation'!F5581,'Data Transformation'!D5581)</f>
        <v>0</v>
      </c>
      <c r="I5581" t="str">
        <f t="shared" si="292"/>
        <v/>
      </c>
    </row>
    <row r="5582" spans="2:9" x14ac:dyDescent="0.25">
      <c r="B5582" t="b">
        <f>IF('Input and Summary Results'!D5164=0,FALSE,'Input and Summary Results'!$B5164)</f>
        <v>0</v>
      </c>
      <c r="C5582" t="b">
        <f>IF(OR(B5582=0,'Input and Summary Results'!D5164=0,'Input and Summary Results'!D5164=""),FALSE,'Input and Summary Results'!$D5164)</f>
        <v>0</v>
      </c>
      <c r="D5582" t="b">
        <f>IF(OR(B5582=0,'Input and Summary Results'!E5164=0),FALSE,'Input and Summary Results'!$E5164)</f>
        <v>0</v>
      </c>
      <c r="E5582" t="b">
        <f t="shared" si="290"/>
        <v>0</v>
      </c>
      <c r="F5582" t="b">
        <f t="shared" si="291"/>
        <v>0</v>
      </c>
      <c r="G5582" t="b">
        <f>IF('Input and Summary Results'!$J$4="yes",IF(C5582=FALSE,FALSE,IF('Data Transformation'!E5582&lt;$R$10,E5582,$R$10)),IF(C5582=FALSE,FALSE,IF(C5582&lt;$R$10,C5582,$R$10)))</f>
        <v>0</v>
      </c>
      <c r="H5582" t="b">
        <f>IF('Input and Summary Results'!$J$4="yes",'Data Transformation'!F5582,'Data Transformation'!D5582)</f>
        <v>0</v>
      </c>
      <c r="I5582" t="str">
        <f t="shared" si="292"/>
        <v/>
      </c>
    </row>
    <row r="5583" spans="2:9" x14ac:dyDescent="0.25">
      <c r="B5583" t="b">
        <f>IF('Input and Summary Results'!D5165=0,FALSE,'Input and Summary Results'!$B5165)</f>
        <v>0</v>
      </c>
      <c r="C5583" t="b">
        <f>IF(OR(B5583=0,'Input and Summary Results'!D5165=0,'Input and Summary Results'!D5165=""),FALSE,'Input and Summary Results'!$D5165)</f>
        <v>0</v>
      </c>
      <c r="D5583" t="b">
        <f>IF(OR(B5583=0,'Input and Summary Results'!E5165=0),FALSE,'Input and Summary Results'!$E5165)</f>
        <v>0</v>
      </c>
      <c r="E5583" t="b">
        <f t="shared" si="290"/>
        <v>0</v>
      </c>
      <c r="F5583" t="b">
        <f t="shared" si="291"/>
        <v>0</v>
      </c>
      <c r="G5583" t="b">
        <f>IF('Input and Summary Results'!$J$4="yes",IF(C5583=FALSE,FALSE,IF('Data Transformation'!E5583&lt;$R$10,E5583,$R$10)),IF(C5583=FALSE,FALSE,IF(C5583&lt;$R$10,C5583,$R$10)))</f>
        <v>0</v>
      </c>
      <c r="H5583" t="b">
        <f>IF('Input and Summary Results'!$J$4="yes",'Data Transformation'!F5583,'Data Transformation'!D5583)</f>
        <v>0</v>
      </c>
      <c r="I5583" t="str">
        <f t="shared" si="292"/>
        <v/>
      </c>
    </row>
    <row r="5584" spans="2:9" x14ac:dyDescent="0.25">
      <c r="B5584" t="b">
        <f>IF('Input and Summary Results'!D5166=0,FALSE,'Input and Summary Results'!$B5166)</f>
        <v>0</v>
      </c>
      <c r="C5584" t="b">
        <f>IF(OR(B5584=0,'Input and Summary Results'!D5166=0,'Input and Summary Results'!D5166=""),FALSE,'Input and Summary Results'!$D5166)</f>
        <v>0</v>
      </c>
      <c r="D5584" t="b">
        <f>IF(OR(B5584=0,'Input and Summary Results'!E5166=0),FALSE,'Input and Summary Results'!$E5166)</f>
        <v>0</v>
      </c>
      <c r="E5584" t="b">
        <f t="shared" si="290"/>
        <v>0</v>
      </c>
      <c r="F5584" t="b">
        <f t="shared" si="291"/>
        <v>0</v>
      </c>
      <c r="G5584" t="b">
        <f>IF('Input and Summary Results'!$J$4="yes",IF(C5584=FALSE,FALSE,IF('Data Transformation'!E5584&lt;$R$10,E5584,$R$10)),IF(C5584=FALSE,FALSE,IF(C5584&lt;$R$10,C5584,$R$10)))</f>
        <v>0</v>
      </c>
      <c r="H5584" t="b">
        <f>IF('Input and Summary Results'!$J$4="yes",'Data Transformation'!F5584,'Data Transformation'!D5584)</f>
        <v>0</v>
      </c>
      <c r="I5584" t="str">
        <f t="shared" si="292"/>
        <v/>
      </c>
    </row>
    <row r="5585" spans="2:9" x14ac:dyDescent="0.25">
      <c r="B5585" t="b">
        <f>IF('Input and Summary Results'!D5167=0,FALSE,'Input and Summary Results'!$B5167)</f>
        <v>0</v>
      </c>
      <c r="C5585" t="b">
        <f>IF(OR(B5585=0,'Input and Summary Results'!D5167=0,'Input and Summary Results'!D5167=""),FALSE,'Input and Summary Results'!$D5167)</f>
        <v>0</v>
      </c>
      <c r="D5585" t="b">
        <f>IF(OR(B5585=0,'Input and Summary Results'!E5167=0),FALSE,'Input and Summary Results'!$E5167)</f>
        <v>0</v>
      </c>
      <c r="E5585" t="b">
        <f t="shared" si="290"/>
        <v>0</v>
      </c>
      <c r="F5585" t="b">
        <f t="shared" si="291"/>
        <v>0</v>
      </c>
      <c r="G5585" t="b">
        <f>IF('Input and Summary Results'!$J$4="yes",IF(C5585=FALSE,FALSE,IF('Data Transformation'!E5585&lt;$R$10,E5585,$R$10)),IF(C5585=FALSE,FALSE,IF(C5585&lt;$R$10,C5585,$R$10)))</f>
        <v>0</v>
      </c>
      <c r="H5585" t="b">
        <f>IF('Input and Summary Results'!$J$4="yes",'Data Transformation'!F5585,'Data Transformation'!D5585)</f>
        <v>0</v>
      </c>
      <c r="I5585" t="str">
        <f t="shared" si="292"/>
        <v/>
      </c>
    </row>
    <row r="5586" spans="2:9" x14ac:dyDescent="0.25">
      <c r="B5586" t="b">
        <f>IF('Input and Summary Results'!D5168=0,FALSE,'Input and Summary Results'!$B5168)</f>
        <v>0</v>
      </c>
      <c r="C5586" t="b">
        <f>IF(OR(B5586=0,'Input and Summary Results'!D5168=0,'Input and Summary Results'!D5168=""),FALSE,'Input and Summary Results'!$D5168)</f>
        <v>0</v>
      </c>
      <c r="D5586" t="b">
        <f>IF(OR(B5586=0,'Input and Summary Results'!E5168=0),FALSE,'Input and Summary Results'!$E5168)</f>
        <v>0</v>
      </c>
      <c r="E5586" t="b">
        <f t="shared" si="290"/>
        <v>0</v>
      </c>
      <c r="F5586" t="b">
        <f t="shared" si="291"/>
        <v>0</v>
      </c>
      <c r="G5586" t="b">
        <f>IF('Input and Summary Results'!$J$4="yes",IF(C5586=FALSE,FALSE,IF('Data Transformation'!E5586&lt;$R$10,E5586,$R$10)),IF(C5586=FALSE,FALSE,IF(C5586&lt;$R$10,C5586,$R$10)))</f>
        <v>0</v>
      </c>
      <c r="H5586" t="b">
        <f>IF('Input and Summary Results'!$J$4="yes",'Data Transformation'!F5586,'Data Transformation'!D5586)</f>
        <v>0</v>
      </c>
      <c r="I5586" t="str">
        <f t="shared" si="292"/>
        <v/>
      </c>
    </row>
    <row r="5587" spans="2:9" x14ac:dyDescent="0.25">
      <c r="B5587" t="b">
        <f>IF('Input and Summary Results'!D5169=0,FALSE,'Input and Summary Results'!$B5169)</f>
        <v>0</v>
      </c>
      <c r="C5587" t="b">
        <f>IF(OR(B5587=0,'Input and Summary Results'!D5169=0,'Input and Summary Results'!D5169=""),FALSE,'Input and Summary Results'!$D5169)</f>
        <v>0</v>
      </c>
      <c r="D5587" t="b">
        <f>IF(OR(B5587=0,'Input and Summary Results'!E5169=0),FALSE,'Input and Summary Results'!$E5169)</f>
        <v>0</v>
      </c>
      <c r="E5587" t="b">
        <f t="shared" si="290"/>
        <v>0</v>
      </c>
      <c r="F5587" t="b">
        <f t="shared" si="291"/>
        <v>0</v>
      </c>
      <c r="G5587" t="b">
        <f>IF('Input and Summary Results'!$J$4="yes",IF(C5587=FALSE,FALSE,IF('Data Transformation'!E5587&lt;$R$10,E5587,$R$10)),IF(C5587=FALSE,FALSE,IF(C5587&lt;$R$10,C5587,$R$10)))</f>
        <v>0</v>
      </c>
      <c r="H5587" t="b">
        <f>IF('Input and Summary Results'!$J$4="yes",'Data Transformation'!F5587,'Data Transformation'!D5587)</f>
        <v>0</v>
      </c>
      <c r="I5587" t="str">
        <f t="shared" si="292"/>
        <v/>
      </c>
    </row>
    <row r="5588" spans="2:9" x14ac:dyDescent="0.25">
      <c r="B5588" t="b">
        <f>IF('Input and Summary Results'!D5170=0,FALSE,'Input and Summary Results'!$B5170)</f>
        <v>0</v>
      </c>
      <c r="C5588" t="b">
        <f>IF(OR(B5588=0,'Input and Summary Results'!D5170=0,'Input and Summary Results'!D5170=""),FALSE,'Input and Summary Results'!$D5170)</f>
        <v>0</v>
      </c>
      <c r="D5588" t="b">
        <f>IF(OR(B5588=0,'Input and Summary Results'!E5170=0),FALSE,'Input and Summary Results'!$E5170)</f>
        <v>0</v>
      </c>
      <c r="E5588" t="b">
        <f t="shared" si="290"/>
        <v>0</v>
      </c>
      <c r="F5588" t="b">
        <f t="shared" si="291"/>
        <v>0</v>
      </c>
      <c r="G5588" t="b">
        <f>IF('Input and Summary Results'!$J$4="yes",IF(C5588=FALSE,FALSE,IF('Data Transformation'!E5588&lt;$R$10,E5588,$R$10)),IF(C5588=FALSE,FALSE,IF(C5588&lt;$R$10,C5588,$R$10)))</f>
        <v>0</v>
      </c>
      <c r="H5588" t="b">
        <f>IF('Input and Summary Results'!$J$4="yes",'Data Transformation'!F5588,'Data Transformation'!D5588)</f>
        <v>0</v>
      </c>
      <c r="I5588" t="str">
        <f t="shared" si="292"/>
        <v/>
      </c>
    </row>
    <row r="5589" spans="2:9" x14ac:dyDescent="0.25">
      <c r="B5589" t="b">
        <f>IF('Input and Summary Results'!D5171=0,FALSE,'Input and Summary Results'!$B5171)</f>
        <v>0</v>
      </c>
      <c r="C5589" t="b">
        <f>IF(OR(B5589=0,'Input and Summary Results'!D5171=0,'Input and Summary Results'!D5171=""),FALSE,'Input and Summary Results'!$D5171)</f>
        <v>0</v>
      </c>
      <c r="D5589" t="b">
        <f>IF(OR(B5589=0,'Input and Summary Results'!E5171=0),FALSE,'Input and Summary Results'!$E5171)</f>
        <v>0</v>
      </c>
      <c r="E5589" t="b">
        <f t="shared" si="290"/>
        <v>0</v>
      </c>
      <c r="F5589" t="b">
        <f t="shared" si="291"/>
        <v>0</v>
      </c>
      <c r="G5589" t="b">
        <f>IF('Input and Summary Results'!$J$4="yes",IF(C5589=FALSE,FALSE,IF('Data Transformation'!E5589&lt;$R$10,E5589,$R$10)),IF(C5589=FALSE,FALSE,IF(C5589&lt;$R$10,C5589,$R$10)))</f>
        <v>0</v>
      </c>
      <c r="H5589" t="b">
        <f>IF('Input and Summary Results'!$J$4="yes",'Data Transformation'!F5589,'Data Transformation'!D5589)</f>
        <v>0</v>
      </c>
      <c r="I5589" t="str">
        <f t="shared" si="292"/>
        <v/>
      </c>
    </row>
    <row r="5590" spans="2:9" x14ac:dyDescent="0.25">
      <c r="B5590" t="b">
        <f>IF('Input and Summary Results'!D5172=0,FALSE,'Input and Summary Results'!$B5172)</f>
        <v>0</v>
      </c>
      <c r="C5590" t="b">
        <f>IF(OR(B5590=0,'Input and Summary Results'!D5172=0,'Input and Summary Results'!D5172=""),FALSE,'Input and Summary Results'!$D5172)</f>
        <v>0</v>
      </c>
      <c r="D5590" t="b">
        <f>IF(OR(B5590=0,'Input and Summary Results'!E5172=0),FALSE,'Input and Summary Results'!$E5172)</f>
        <v>0</v>
      </c>
      <c r="E5590" t="b">
        <f t="shared" si="290"/>
        <v>0</v>
      </c>
      <c r="F5590" t="b">
        <f t="shared" si="291"/>
        <v>0</v>
      </c>
      <c r="G5590" t="b">
        <f>IF('Input and Summary Results'!$J$4="yes",IF(C5590=FALSE,FALSE,IF('Data Transformation'!E5590&lt;$R$10,E5590,$R$10)),IF(C5590=FALSE,FALSE,IF(C5590&lt;$R$10,C5590,$R$10)))</f>
        <v>0</v>
      </c>
      <c r="H5590" t="b">
        <f>IF('Input and Summary Results'!$J$4="yes",'Data Transformation'!F5590,'Data Transformation'!D5590)</f>
        <v>0</v>
      </c>
      <c r="I5590" t="str">
        <f t="shared" si="292"/>
        <v/>
      </c>
    </row>
    <row r="5591" spans="2:9" x14ac:dyDescent="0.25">
      <c r="B5591" t="b">
        <f>IF('Input and Summary Results'!D5173=0,FALSE,'Input and Summary Results'!$B5173)</f>
        <v>0</v>
      </c>
      <c r="C5591" t="b">
        <f>IF(OR(B5591=0,'Input and Summary Results'!D5173=0,'Input and Summary Results'!D5173=""),FALSE,'Input and Summary Results'!$D5173)</f>
        <v>0</v>
      </c>
      <c r="D5591" t="b">
        <f>IF(OR(B5591=0,'Input and Summary Results'!E5173=0),FALSE,'Input and Summary Results'!$E5173)</f>
        <v>0</v>
      </c>
      <c r="E5591" t="b">
        <f t="shared" si="290"/>
        <v>0</v>
      </c>
      <c r="F5591" t="b">
        <f t="shared" si="291"/>
        <v>0</v>
      </c>
      <c r="G5591" t="b">
        <f>IF('Input and Summary Results'!$J$4="yes",IF(C5591=FALSE,FALSE,IF('Data Transformation'!E5591&lt;$R$10,E5591,$R$10)),IF(C5591=FALSE,FALSE,IF(C5591&lt;$R$10,C5591,$R$10)))</f>
        <v>0</v>
      </c>
      <c r="H5591" t="b">
        <f>IF('Input and Summary Results'!$J$4="yes",'Data Transformation'!F5591,'Data Transformation'!D5591)</f>
        <v>0</v>
      </c>
      <c r="I5591" t="str">
        <f t="shared" si="292"/>
        <v/>
      </c>
    </row>
    <row r="5592" spans="2:9" x14ac:dyDescent="0.25">
      <c r="B5592" t="b">
        <f>IF('Input and Summary Results'!D5174=0,FALSE,'Input and Summary Results'!$B5174)</f>
        <v>0</v>
      </c>
      <c r="C5592" t="b">
        <f>IF(OR(B5592=0,'Input and Summary Results'!D5174=0,'Input and Summary Results'!D5174=""),FALSE,'Input and Summary Results'!$D5174)</f>
        <v>0</v>
      </c>
      <c r="D5592" t="b">
        <f>IF(OR(B5592=0,'Input and Summary Results'!E5174=0),FALSE,'Input and Summary Results'!$E5174)</f>
        <v>0</v>
      </c>
      <c r="E5592" t="b">
        <f t="shared" si="290"/>
        <v>0</v>
      </c>
      <c r="F5592" t="b">
        <f t="shared" si="291"/>
        <v>0</v>
      </c>
      <c r="G5592" t="b">
        <f>IF('Input and Summary Results'!$J$4="yes",IF(C5592=FALSE,FALSE,IF('Data Transformation'!E5592&lt;$R$10,E5592,$R$10)),IF(C5592=FALSE,FALSE,IF(C5592&lt;$R$10,C5592,$R$10)))</f>
        <v>0</v>
      </c>
      <c r="H5592" t="b">
        <f>IF('Input and Summary Results'!$J$4="yes",'Data Transformation'!F5592,'Data Transformation'!D5592)</f>
        <v>0</v>
      </c>
      <c r="I5592" t="str">
        <f t="shared" si="292"/>
        <v/>
      </c>
    </row>
    <row r="5593" spans="2:9" x14ac:dyDescent="0.25">
      <c r="B5593" t="b">
        <f>IF('Input and Summary Results'!D5175=0,FALSE,'Input and Summary Results'!$B5175)</f>
        <v>0</v>
      </c>
      <c r="C5593" t="b">
        <f>IF(OR(B5593=0,'Input and Summary Results'!D5175=0,'Input and Summary Results'!D5175=""),FALSE,'Input and Summary Results'!$D5175)</f>
        <v>0</v>
      </c>
      <c r="D5593" t="b">
        <f>IF(OR(B5593=0,'Input and Summary Results'!E5175=0),FALSE,'Input and Summary Results'!$E5175)</f>
        <v>0</v>
      </c>
      <c r="E5593" t="b">
        <f t="shared" si="290"/>
        <v>0</v>
      </c>
      <c r="F5593" t="b">
        <f t="shared" si="291"/>
        <v>0</v>
      </c>
      <c r="G5593" t="b">
        <f>IF('Input and Summary Results'!$J$4="yes",IF(C5593=FALSE,FALSE,IF('Data Transformation'!E5593&lt;$R$10,E5593,$R$10)),IF(C5593=FALSE,FALSE,IF(C5593&lt;$R$10,C5593,$R$10)))</f>
        <v>0</v>
      </c>
      <c r="H5593" t="b">
        <f>IF('Input and Summary Results'!$J$4="yes",'Data Transformation'!F5593,'Data Transformation'!D5593)</f>
        <v>0</v>
      </c>
      <c r="I5593" t="str">
        <f t="shared" si="292"/>
        <v/>
      </c>
    </row>
    <row r="5594" spans="2:9" x14ac:dyDescent="0.25">
      <c r="B5594" t="b">
        <f>IF('Input and Summary Results'!D5176=0,FALSE,'Input and Summary Results'!$B5176)</f>
        <v>0</v>
      </c>
      <c r="C5594" t="b">
        <f>IF(OR(B5594=0,'Input and Summary Results'!D5176=0,'Input and Summary Results'!D5176=""),FALSE,'Input and Summary Results'!$D5176)</f>
        <v>0</v>
      </c>
      <c r="D5594" t="b">
        <f>IF(OR(B5594=0,'Input and Summary Results'!E5176=0),FALSE,'Input and Summary Results'!$E5176)</f>
        <v>0</v>
      </c>
      <c r="E5594" t="b">
        <f t="shared" si="290"/>
        <v>0</v>
      </c>
      <c r="F5594" t="b">
        <f t="shared" si="291"/>
        <v>0</v>
      </c>
      <c r="G5594" t="b">
        <f>IF('Input and Summary Results'!$J$4="yes",IF(C5594=FALSE,FALSE,IF('Data Transformation'!E5594&lt;$R$10,E5594,$R$10)),IF(C5594=FALSE,FALSE,IF(C5594&lt;$R$10,C5594,$R$10)))</f>
        <v>0</v>
      </c>
      <c r="H5594" t="b">
        <f>IF('Input and Summary Results'!$J$4="yes",'Data Transformation'!F5594,'Data Transformation'!D5594)</f>
        <v>0</v>
      </c>
      <c r="I5594" t="str">
        <f t="shared" si="292"/>
        <v/>
      </c>
    </row>
    <row r="5595" spans="2:9" x14ac:dyDescent="0.25">
      <c r="B5595" t="b">
        <f>IF('Input and Summary Results'!D5177=0,FALSE,'Input and Summary Results'!$B5177)</f>
        <v>0</v>
      </c>
      <c r="C5595" t="b">
        <f>IF(OR(B5595=0,'Input and Summary Results'!D5177=0,'Input and Summary Results'!D5177=""),FALSE,'Input and Summary Results'!$D5177)</f>
        <v>0</v>
      </c>
      <c r="D5595" t="b">
        <f>IF(OR(B5595=0,'Input and Summary Results'!E5177=0),FALSE,'Input and Summary Results'!$E5177)</f>
        <v>0</v>
      </c>
      <c r="E5595" t="b">
        <f t="shared" si="290"/>
        <v>0</v>
      </c>
      <c r="F5595" t="b">
        <f t="shared" si="291"/>
        <v>0</v>
      </c>
      <c r="G5595" t="b">
        <f>IF('Input and Summary Results'!$J$4="yes",IF(C5595=FALSE,FALSE,IF('Data Transformation'!E5595&lt;$R$10,E5595,$R$10)),IF(C5595=FALSE,FALSE,IF(C5595&lt;$R$10,C5595,$R$10)))</f>
        <v>0</v>
      </c>
      <c r="H5595" t="b">
        <f>IF('Input and Summary Results'!$J$4="yes",'Data Transformation'!F5595,'Data Transformation'!D5595)</f>
        <v>0</v>
      </c>
      <c r="I5595" t="str">
        <f t="shared" si="292"/>
        <v/>
      </c>
    </row>
    <row r="5596" spans="2:9" x14ac:dyDescent="0.25">
      <c r="B5596" t="b">
        <f>IF('Input and Summary Results'!D5178=0,FALSE,'Input and Summary Results'!$B5178)</f>
        <v>0</v>
      </c>
      <c r="C5596" t="b">
        <f>IF(OR(B5596=0,'Input and Summary Results'!D5178=0,'Input and Summary Results'!D5178=""),FALSE,'Input and Summary Results'!$D5178)</f>
        <v>0</v>
      </c>
      <c r="D5596" t="b">
        <f>IF(OR(B5596=0,'Input and Summary Results'!E5178=0),FALSE,'Input and Summary Results'!$E5178)</f>
        <v>0</v>
      </c>
      <c r="E5596" t="b">
        <f t="shared" si="290"/>
        <v>0</v>
      </c>
      <c r="F5596" t="b">
        <f t="shared" si="291"/>
        <v>0</v>
      </c>
      <c r="G5596" t="b">
        <f>IF('Input and Summary Results'!$J$4="yes",IF(C5596=FALSE,FALSE,IF('Data Transformation'!E5596&lt;$R$10,E5596,$R$10)),IF(C5596=FALSE,FALSE,IF(C5596&lt;$R$10,C5596,$R$10)))</f>
        <v>0</v>
      </c>
      <c r="H5596" t="b">
        <f>IF('Input and Summary Results'!$J$4="yes",'Data Transformation'!F5596,'Data Transformation'!D5596)</f>
        <v>0</v>
      </c>
      <c r="I5596" t="str">
        <f t="shared" si="292"/>
        <v/>
      </c>
    </row>
    <row r="5597" spans="2:9" x14ac:dyDescent="0.25">
      <c r="B5597" t="b">
        <f>IF('Input and Summary Results'!D5179=0,FALSE,'Input and Summary Results'!$B5179)</f>
        <v>0</v>
      </c>
      <c r="C5597" t="b">
        <f>IF(OR(B5597=0,'Input and Summary Results'!D5179=0,'Input and Summary Results'!D5179=""),FALSE,'Input and Summary Results'!$D5179)</f>
        <v>0</v>
      </c>
      <c r="D5597" t="b">
        <f>IF(OR(B5597=0,'Input and Summary Results'!E5179=0),FALSE,'Input and Summary Results'!$E5179)</f>
        <v>0</v>
      </c>
      <c r="E5597" t="b">
        <f t="shared" si="290"/>
        <v>0</v>
      </c>
      <c r="F5597" t="b">
        <f t="shared" si="291"/>
        <v>0</v>
      </c>
      <c r="G5597" t="b">
        <f>IF('Input and Summary Results'!$J$4="yes",IF(C5597=FALSE,FALSE,IF('Data Transformation'!E5597&lt;$R$10,E5597,$R$10)),IF(C5597=FALSE,FALSE,IF(C5597&lt;$R$10,C5597,$R$10)))</f>
        <v>0</v>
      </c>
      <c r="H5597" t="b">
        <f>IF('Input and Summary Results'!$J$4="yes",'Data Transformation'!F5597,'Data Transformation'!D5597)</f>
        <v>0</v>
      </c>
      <c r="I5597" t="str">
        <f t="shared" si="292"/>
        <v/>
      </c>
    </row>
    <row r="5598" spans="2:9" x14ac:dyDescent="0.25">
      <c r="B5598" t="b">
        <f>IF('Input and Summary Results'!D5180=0,FALSE,'Input and Summary Results'!$B5180)</f>
        <v>0</v>
      </c>
      <c r="C5598" t="b">
        <f>IF(OR(B5598=0,'Input and Summary Results'!D5180=0,'Input and Summary Results'!D5180=""),FALSE,'Input and Summary Results'!$D5180)</f>
        <v>0</v>
      </c>
      <c r="D5598" t="b">
        <f>IF(OR(B5598=0,'Input and Summary Results'!E5180=0),FALSE,'Input and Summary Results'!$E5180)</f>
        <v>0</v>
      </c>
      <c r="E5598" t="b">
        <f t="shared" si="290"/>
        <v>0</v>
      </c>
      <c r="F5598" t="b">
        <f t="shared" si="291"/>
        <v>0</v>
      </c>
      <c r="G5598" t="b">
        <f>IF('Input and Summary Results'!$J$4="yes",IF(C5598=FALSE,FALSE,IF('Data Transformation'!E5598&lt;$R$10,E5598,$R$10)),IF(C5598=FALSE,FALSE,IF(C5598&lt;$R$10,C5598,$R$10)))</f>
        <v>0</v>
      </c>
      <c r="H5598" t="b">
        <f>IF('Input and Summary Results'!$J$4="yes",'Data Transformation'!F5598,'Data Transformation'!D5598)</f>
        <v>0</v>
      </c>
      <c r="I5598" t="str">
        <f t="shared" si="292"/>
        <v/>
      </c>
    </row>
    <row r="5599" spans="2:9" x14ac:dyDescent="0.25">
      <c r="B5599" t="b">
        <f>IF('Input and Summary Results'!D5181=0,FALSE,'Input and Summary Results'!$B5181)</f>
        <v>0</v>
      </c>
      <c r="C5599" t="b">
        <f>IF(OR(B5599=0,'Input and Summary Results'!D5181=0,'Input and Summary Results'!D5181=""),FALSE,'Input and Summary Results'!$D5181)</f>
        <v>0</v>
      </c>
      <c r="D5599" t="b">
        <f>IF(OR(B5599=0,'Input and Summary Results'!E5181=0),FALSE,'Input and Summary Results'!$E5181)</f>
        <v>0</v>
      </c>
      <c r="E5599" t="b">
        <f t="shared" si="290"/>
        <v>0</v>
      </c>
      <c r="F5599" t="b">
        <f t="shared" si="291"/>
        <v>0</v>
      </c>
      <c r="G5599" t="b">
        <f>IF('Input and Summary Results'!$J$4="yes",IF(C5599=FALSE,FALSE,IF('Data Transformation'!E5599&lt;$R$10,E5599,$R$10)),IF(C5599=FALSE,FALSE,IF(C5599&lt;$R$10,C5599,$R$10)))</f>
        <v>0</v>
      </c>
      <c r="H5599" t="b">
        <f>IF('Input and Summary Results'!$J$4="yes",'Data Transformation'!F5599,'Data Transformation'!D5599)</f>
        <v>0</v>
      </c>
      <c r="I5599" t="str">
        <f t="shared" si="292"/>
        <v/>
      </c>
    </row>
    <row r="5600" spans="2:9" x14ac:dyDescent="0.25">
      <c r="B5600" t="b">
        <f>IF('Input and Summary Results'!D5182=0,FALSE,'Input and Summary Results'!$B5182)</f>
        <v>0</v>
      </c>
      <c r="C5600" t="b">
        <f>IF(OR(B5600=0,'Input and Summary Results'!D5182=0,'Input and Summary Results'!D5182=""),FALSE,'Input and Summary Results'!$D5182)</f>
        <v>0</v>
      </c>
      <c r="D5600" t="b">
        <f>IF(OR(B5600=0,'Input and Summary Results'!E5182=0),FALSE,'Input and Summary Results'!$E5182)</f>
        <v>0</v>
      </c>
      <c r="E5600" t="b">
        <f t="shared" si="290"/>
        <v>0</v>
      </c>
      <c r="F5600" t="b">
        <f t="shared" si="291"/>
        <v>0</v>
      </c>
      <c r="G5600" t="b">
        <f>IF('Input and Summary Results'!$J$4="yes",IF(C5600=FALSE,FALSE,IF('Data Transformation'!E5600&lt;$R$10,E5600,$R$10)),IF(C5600=FALSE,FALSE,IF(C5600&lt;$R$10,C5600,$R$10)))</f>
        <v>0</v>
      </c>
      <c r="H5600" t="b">
        <f>IF('Input and Summary Results'!$J$4="yes",'Data Transformation'!F5600,'Data Transformation'!D5600)</f>
        <v>0</v>
      </c>
      <c r="I5600" t="str">
        <f t="shared" si="292"/>
        <v/>
      </c>
    </row>
    <row r="5601" spans="2:9" x14ac:dyDescent="0.25">
      <c r="B5601" t="b">
        <f>IF('Input and Summary Results'!D5183=0,FALSE,'Input and Summary Results'!$B5183)</f>
        <v>0</v>
      </c>
      <c r="C5601" t="b">
        <f>IF(OR(B5601=0,'Input and Summary Results'!D5183=0,'Input and Summary Results'!D5183=""),FALSE,'Input and Summary Results'!$D5183)</f>
        <v>0</v>
      </c>
      <c r="D5601" t="b">
        <f>IF(OR(B5601=0,'Input and Summary Results'!E5183=0),FALSE,'Input and Summary Results'!$E5183)</f>
        <v>0</v>
      </c>
      <c r="E5601" t="b">
        <f t="shared" si="290"/>
        <v>0</v>
      </c>
      <c r="F5601" t="b">
        <f t="shared" si="291"/>
        <v>0</v>
      </c>
      <c r="G5601" t="b">
        <f>IF('Input and Summary Results'!$J$4="yes",IF(C5601=FALSE,FALSE,IF('Data Transformation'!E5601&lt;$R$10,E5601,$R$10)),IF(C5601=FALSE,FALSE,IF(C5601&lt;$R$10,C5601,$R$10)))</f>
        <v>0</v>
      </c>
      <c r="H5601" t="b">
        <f>IF('Input and Summary Results'!$J$4="yes",'Data Transformation'!F5601,'Data Transformation'!D5601)</f>
        <v>0</v>
      </c>
      <c r="I5601" t="str">
        <f t="shared" si="292"/>
        <v/>
      </c>
    </row>
    <row r="5602" spans="2:9" x14ac:dyDescent="0.25">
      <c r="B5602" t="b">
        <f>IF('Input and Summary Results'!D5184=0,FALSE,'Input and Summary Results'!$B5184)</f>
        <v>0</v>
      </c>
      <c r="C5602" t="b">
        <f>IF(OR(B5602=0,'Input and Summary Results'!D5184=0,'Input and Summary Results'!D5184=""),FALSE,'Input and Summary Results'!$D5184)</f>
        <v>0</v>
      </c>
      <c r="D5602" t="b">
        <f>IF(OR(B5602=0,'Input and Summary Results'!E5184=0),FALSE,'Input and Summary Results'!$E5184)</f>
        <v>0</v>
      </c>
      <c r="E5602" t="b">
        <f t="shared" si="290"/>
        <v>0</v>
      </c>
      <c r="F5602" t="b">
        <f t="shared" si="291"/>
        <v>0</v>
      </c>
      <c r="G5602" t="b">
        <f>IF('Input and Summary Results'!$J$4="yes",IF(C5602=FALSE,FALSE,IF('Data Transformation'!E5602&lt;$R$10,E5602,$R$10)),IF(C5602=FALSE,FALSE,IF(C5602&lt;$R$10,C5602,$R$10)))</f>
        <v>0</v>
      </c>
      <c r="H5602" t="b">
        <f>IF('Input and Summary Results'!$J$4="yes",'Data Transformation'!F5602,'Data Transformation'!D5602)</f>
        <v>0</v>
      </c>
      <c r="I5602" t="str">
        <f t="shared" si="292"/>
        <v/>
      </c>
    </row>
    <row r="5603" spans="2:9" x14ac:dyDescent="0.25">
      <c r="B5603" t="b">
        <f>IF('Input and Summary Results'!D5185=0,FALSE,'Input and Summary Results'!$B5185)</f>
        <v>0</v>
      </c>
      <c r="C5603" t="b">
        <f>IF(OR(B5603=0,'Input and Summary Results'!D5185=0,'Input and Summary Results'!D5185=""),FALSE,'Input and Summary Results'!$D5185)</f>
        <v>0</v>
      </c>
      <c r="D5603" t="b">
        <f>IF(OR(B5603=0,'Input and Summary Results'!E5185=0),FALSE,'Input and Summary Results'!$E5185)</f>
        <v>0</v>
      </c>
      <c r="E5603" t="b">
        <f t="shared" si="290"/>
        <v>0</v>
      </c>
      <c r="F5603" t="b">
        <f t="shared" si="291"/>
        <v>0</v>
      </c>
      <c r="G5603" t="b">
        <f>IF('Input and Summary Results'!$J$4="yes",IF(C5603=FALSE,FALSE,IF('Data Transformation'!E5603&lt;$R$10,E5603,$R$10)),IF(C5603=FALSE,FALSE,IF(C5603&lt;$R$10,C5603,$R$10)))</f>
        <v>0</v>
      </c>
      <c r="H5603" t="b">
        <f>IF('Input and Summary Results'!$J$4="yes",'Data Transformation'!F5603,'Data Transformation'!D5603)</f>
        <v>0</v>
      </c>
      <c r="I5603" t="str">
        <f t="shared" si="292"/>
        <v/>
      </c>
    </row>
    <row r="5604" spans="2:9" x14ac:dyDescent="0.25">
      <c r="B5604" t="b">
        <f>IF('Input and Summary Results'!D5186=0,FALSE,'Input and Summary Results'!$B5186)</f>
        <v>0</v>
      </c>
      <c r="C5604" t="b">
        <f>IF(OR(B5604=0,'Input and Summary Results'!D5186=0,'Input and Summary Results'!D5186=""),FALSE,'Input and Summary Results'!$D5186)</f>
        <v>0</v>
      </c>
      <c r="D5604" t="b">
        <f>IF(OR(B5604=0,'Input and Summary Results'!E5186=0),FALSE,'Input and Summary Results'!$E5186)</f>
        <v>0</v>
      </c>
      <c r="E5604" t="b">
        <f t="shared" si="290"/>
        <v>0</v>
      </c>
      <c r="F5604" t="b">
        <f t="shared" si="291"/>
        <v>0</v>
      </c>
      <c r="G5604" t="b">
        <f>IF('Input and Summary Results'!$J$4="yes",IF(C5604=FALSE,FALSE,IF('Data Transformation'!E5604&lt;$R$10,E5604,$R$10)),IF(C5604=FALSE,FALSE,IF(C5604&lt;$R$10,C5604,$R$10)))</f>
        <v>0</v>
      </c>
      <c r="H5604" t="b">
        <f>IF('Input and Summary Results'!$J$4="yes",'Data Transformation'!F5604,'Data Transformation'!D5604)</f>
        <v>0</v>
      </c>
      <c r="I5604" t="str">
        <f t="shared" si="292"/>
        <v/>
      </c>
    </row>
    <row r="5605" spans="2:9" x14ac:dyDescent="0.25">
      <c r="B5605" t="b">
        <f>IF('Input and Summary Results'!D5187=0,FALSE,'Input and Summary Results'!$B5187)</f>
        <v>0</v>
      </c>
      <c r="C5605" t="b">
        <f>IF(OR(B5605=0,'Input and Summary Results'!D5187=0,'Input and Summary Results'!D5187=""),FALSE,'Input and Summary Results'!$D5187)</f>
        <v>0</v>
      </c>
      <c r="D5605" t="b">
        <f>IF(OR(B5605=0,'Input and Summary Results'!E5187=0),FALSE,'Input and Summary Results'!$E5187)</f>
        <v>0</v>
      </c>
      <c r="E5605" t="b">
        <f t="shared" si="290"/>
        <v>0</v>
      </c>
      <c r="F5605" t="b">
        <f t="shared" si="291"/>
        <v>0</v>
      </c>
      <c r="G5605" t="b">
        <f>IF('Input and Summary Results'!$J$4="yes",IF(C5605=FALSE,FALSE,IF('Data Transformation'!E5605&lt;$R$10,E5605,$R$10)),IF(C5605=FALSE,FALSE,IF(C5605&lt;$R$10,C5605,$R$10)))</f>
        <v>0</v>
      </c>
      <c r="H5605" t="b">
        <f>IF('Input and Summary Results'!$J$4="yes",'Data Transformation'!F5605,'Data Transformation'!D5605)</f>
        <v>0</v>
      </c>
      <c r="I5605" t="str">
        <f t="shared" si="292"/>
        <v/>
      </c>
    </row>
    <row r="5606" spans="2:9" x14ac:dyDescent="0.25">
      <c r="B5606" t="b">
        <f>IF('Input and Summary Results'!D5188=0,FALSE,'Input and Summary Results'!$B5188)</f>
        <v>0</v>
      </c>
      <c r="C5606" t="b">
        <f>IF(OR(B5606=0,'Input and Summary Results'!D5188=0,'Input and Summary Results'!D5188=""),FALSE,'Input and Summary Results'!$D5188)</f>
        <v>0</v>
      </c>
      <c r="D5606" t="b">
        <f>IF(OR(B5606=0,'Input and Summary Results'!E5188=0),FALSE,'Input and Summary Results'!$E5188)</f>
        <v>0</v>
      </c>
      <c r="E5606" t="b">
        <f t="shared" si="290"/>
        <v>0</v>
      </c>
      <c r="F5606" t="b">
        <f t="shared" si="291"/>
        <v>0</v>
      </c>
      <c r="G5606" t="b">
        <f>IF('Input and Summary Results'!$J$4="yes",IF(C5606=FALSE,FALSE,IF('Data Transformation'!E5606&lt;$R$10,E5606,$R$10)),IF(C5606=FALSE,FALSE,IF(C5606&lt;$R$10,C5606,$R$10)))</f>
        <v>0</v>
      </c>
      <c r="H5606" t="b">
        <f>IF('Input and Summary Results'!$J$4="yes",'Data Transformation'!F5606,'Data Transformation'!D5606)</f>
        <v>0</v>
      </c>
      <c r="I5606" t="str">
        <f t="shared" si="292"/>
        <v/>
      </c>
    </row>
    <row r="5607" spans="2:9" x14ac:dyDescent="0.25">
      <c r="B5607" t="b">
        <f>IF('Input and Summary Results'!D5189=0,FALSE,'Input and Summary Results'!$B5189)</f>
        <v>0</v>
      </c>
      <c r="C5607" t="b">
        <f>IF(OR(B5607=0,'Input and Summary Results'!D5189=0,'Input and Summary Results'!D5189=""),FALSE,'Input and Summary Results'!$D5189)</f>
        <v>0</v>
      </c>
      <c r="D5607" t="b">
        <f>IF(OR(B5607=0,'Input and Summary Results'!E5189=0),FALSE,'Input and Summary Results'!$E5189)</f>
        <v>0</v>
      </c>
      <c r="E5607" t="b">
        <f t="shared" si="290"/>
        <v>0</v>
      </c>
      <c r="F5607" t="b">
        <f t="shared" si="291"/>
        <v>0</v>
      </c>
      <c r="G5607" t="b">
        <f>IF('Input and Summary Results'!$J$4="yes",IF(C5607=FALSE,FALSE,IF('Data Transformation'!E5607&lt;$R$10,E5607,$R$10)),IF(C5607=FALSE,FALSE,IF(C5607&lt;$R$10,C5607,$R$10)))</f>
        <v>0</v>
      </c>
      <c r="H5607" t="b">
        <f>IF('Input and Summary Results'!$J$4="yes",'Data Transformation'!F5607,'Data Transformation'!D5607)</f>
        <v>0</v>
      </c>
      <c r="I5607" t="str">
        <f t="shared" si="292"/>
        <v/>
      </c>
    </row>
    <row r="5608" spans="2:9" x14ac:dyDescent="0.25">
      <c r="B5608" t="b">
        <f>IF('Input and Summary Results'!D5190=0,FALSE,'Input and Summary Results'!$B5190)</f>
        <v>0</v>
      </c>
      <c r="C5608" t="b">
        <f>IF(OR(B5608=0,'Input and Summary Results'!D5190=0,'Input and Summary Results'!D5190=""),FALSE,'Input and Summary Results'!$D5190)</f>
        <v>0</v>
      </c>
      <c r="D5608" t="b">
        <f>IF(OR(B5608=0,'Input and Summary Results'!E5190=0),FALSE,'Input and Summary Results'!$E5190)</f>
        <v>0</v>
      </c>
      <c r="E5608" t="b">
        <f t="shared" si="290"/>
        <v>0</v>
      </c>
      <c r="F5608" t="b">
        <f t="shared" si="291"/>
        <v>0</v>
      </c>
      <c r="G5608" t="b">
        <f>IF('Input and Summary Results'!$J$4="yes",IF(C5608=FALSE,FALSE,IF('Data Transformation'!E5608&lt;$R$10,E5608,$R$10)),IF(C5608=FALSE,FALSE,IF(C5608&lt;$R$10,C5608,$R$10)))</f>
        <v>0</v>
      </c>
      <c r="H5608" t="b">
        <f>IF('Input and Summary Results'!$J$4="yes",'Data Transformation'!F5608,'Data Transformation'!D5608)</f>
        <v>0</v>
      </c>
      <c r="I5608" t="str">
        <f t="shared" si="292"/>
        <v/>
      </c>
    </row>
    <row r="5609" spans="2:9" x14ac:dyDescent="0.25">
      <c r="B5609" t="b">
        <f>IF('Input and Summary Results'!D5191=0,FALSE,'Input and Summary Results'!$B5191)</f>
        <v>0</v>
      </c>
      <c r="C5609" t="b">
        <f>IF(OR(B5609=0,'Input and Summary Results'!D5191=0,'Input and Summary Results'!D5191=""),FALSE,'Input and Summary Results'!$D5191)</f>
        <v>0</v>
      </c>
      <c r="D5609" t="b">
        <f>IF(OR(B5609=0,'Input and Summary Results'!E5191=0),FALSE,'Input and Summary Results'!$E5191)</f>
        <v>0</v>
      </c>
      <c r="E5609" t="b">
        <f t="shared" si="290"/>
        <v>0</v>
      </c>
      <c r="F5609" t="b">
        <f t="shared" si="291"/>
        <v>0</v>
      </c>
      <c r="G5609" t="b">
        <f>IF('Input and Summary Results'!$J$4="yes",IF(C5609=FALSE,FALSE,IF('Data Transformation'!E5609&lt;$R$10,E5609,$R$10)),IF(C5609=FALSE,FALSE,IF(C5609&lt;$R$10,C5609,$R$10)))</f>
        <v>0</v>
      </c>
      <c r="H5609" t="b">
        <f>IF('Input and Summary Results'!$J$4="yes",'Data Transformation'!F5609,'Data Transformation'!D5609)</f>
        <v>0</v>
      </c>
      <c r="I5609" t="str">
        <f t="shared" si="292"/>
        <v/>
      </c>
    </row>
    <row r="5610" spans="2:9" x14ac:dyDescent="0.25">
      <c r="B5610" t="b">
        <f>IF('Input and Summary Results'!D5192=0,FALSE,'Input and Summary Results'!$B5192)</f>
        <v>0</v>
      </c>
      <c r="C5610" t="b">
        <f>IF(OR(B5610=0,'Input and Summary Results'!D5192=0,'Input and Summary Results'!D5192=""),FALSE,'Input and Summary Results'!$D5192)</f>
        <v>0</v>
      </c>
      <c r="D5610" t="b">
        <f>IF(OR(B5610=0,'Input and Summary Results'!E5192=0),FALSE,'Input and Summary Results'!$E5192)</f>
        <v>0</v>
      </c>
      <c r="E5610" t="b">
        <f t="shared" ref="E5610:E5673" si="293">IF(C5610=FALSE,FALSE,LOG10(C5610))</f>
        <v>0</v>
      </c>
      <c r="F5610" t="b">
        <f t="shared" ref="F5610:F5673" si="294">IF(D5610=FALSE, FALSE,0.434*D5610/C5610)</f>
        <v>0</v>
      </c>
      <c r="G5610" t="b">
        <f>IF('Input and Summary Results'!$J$4="yes",IF(C5610=FALSE,FALSE,IF('Data Transformation'!E5610&lt;$R$10,E5610,$R$10)),IF(C5610=FALSE,FALSE,IF(C5610&lt;$R$10,C5610,$R$10)))</f>
        <v>0</v>
      </c>
      <c r="H5610" t="b">
        <f>IF('Input and Summary Results'!$J$4="yes",'Data Transformation'!F5610,'Data Transformation'!D5610)</f>
        <v>0</v>
      </c>
      <c r="I5610" t="str">
        <f t="shared" si="292"/>
        <v/>
      </c>
    </row>
    <row r="5611" spans="2:9" x14ac:dyDescent="0.25">
      <c r="B5611" t="b">
        <f>IF('Input and Summary Results'!D5193=0,FALSE,'Input and Summary Results'!$B5193)</f>
        <v>0</v>
      </c>
      <c r="C5611" t="b">
        <f>IF(OR(B5611=0,'Input and Summary Results'!D5193=0,'Input and Summary Results'!D5193=""),FALSE,'Input and Summary Results'!$D5193)</f>
        <v>0</v>
      </c>
      <c r="D5611" t="b">
        <f>IF(OR(B5611=0,'Input and Summary Results'!E5193=0),FALSE,'Input and Summary Results'!$E5193)</f>
        <v>0</v>
      </c>
      <c r="E5611" t="b">
        <f t="shared" si="293"/>
        <v>0</v>
      </c>
      <c r="F5611" t="b">
        <f t="shared" si="294"/>
        <v>0</v>
      </c>
      <c r="G5611" t="b">
        <f>IF('Input and Summary Results'!$J$4="yes",IF(C5611=FALSE,FALSE,IF('Data Transformation'!E5611&lt;$R$10,E5611,$R$10)),IF(C5611=FALSE,FALSE,IF(C5611&lt;$R$10,C5611,$R$10)))</f>
        <v>0</v>
      </c>
      <c r="H5611" t="b">
        <f>IF('Input and Summary Results'!$J$4="yes",'Data Transformation'!F5611,'Data Transformation'!D5611)</f>
        <v>0</v>
      </c>
      <c r="I5611" t="str">
        <f t="shared" si="292"/>
        <v/>
      </c>
    </row>
    <row r="5612" spans="2:9" x14ac:dyDescent="0.25">
      <c r="B5612" t="b">
        <f>IF('Input and Summary Results'!D5194=0,FALSE,'Input and Summary Results'!$B5194)</f>
        <v>0</v>
      </c>
      <c r="C5612" t="b">
        <f>IF(OR(B5612=0,'Input and Summary Results'!D5194=0,'Input and Summary Results'!D5194=""),FALSE,'Input and Summary Results'!$D5194)</f>
        <v>0</v>
      </c>
      <c r="D5612" t="b">
        <f>IF(OR(B5612=0,'Input and Summary Results'!E5194=0),FALSE,'Input and Summary Results'!$E5194)</f>
        <v>0</v>
      </c>
      <c r="E5612" t="b">
        <f t="shared" si="293"/>
        <v>0</v>
      </c>
      <c r="F5612" t="b">
        <f t="shared" si="294"/>
        <v>0</v>
      </c>
      <c r="G5612" t="b">
        <f>IF('Input and Summary Results'!$J$4="yes",IF(C5612=FALSE,FALSE,IF('Data Transformation'!E5612&lt;$R$10,E5612,$R$10)),IF(C5612=FALSE,FALSE,IF(C5612&lt;$R$10,C5612,$R$10)))</f>
        <v>0</v>
      </c>
      <c r="H5612" t="b">
        <f>IF('Input and Summary Results'!$J$4="yes",'Data Transformation'!F5612,'Data Transformation'!D5612)</f>
        <v>0</v>
      </c>
      <c r="I5612" t="str">
        <f t="shared" si="292"/>
        <v/>
      </c>
    </row>
    <row r="5613" spans="2:9" x14ac:dyDescent="0.25">
      <c r="B5613" t="b">
        <f>IF('Input and Summary Results'!D5195=0,FALSE,'Input and Summary Results'!$B5195)</f>
        <v>0</v>
      </c>
      <c r="C5613" t="b">
        <f>IF(OR(B5613=0,'Input and Summary Results'!D5195=0,'Input and Summary Results'!D5195=""),FALSE,'Input and Summary Results'!$D5195)</f>
        <v>0</v>
      </c>
      <c r="D5613" t="b">
        <f>IF(OR(B5613=0,'Input and Summary Results'!E5195=0),FALSE,'Input and Summary Results'!$E5195)</f>
        <v>0</v>
      </c>
      <c r="E5613" t="b">
        <f t="shared" si="293"/>
        <v>0</v>
      </c>
      <c r="F5613" t="b">
        <f t="shared" si="294"/>
        <v>0</v>
      </c>
      <c r="G5613" t="b">
        <f>IF('Input and Summary Results'!$J$4="yes",IF(C5613=FALSE,FALSE,IF('Data Transformation'!E5613&lt;$R$10,E5613,$R$10)),IF(C5613=FALSE,FALSE,IF(C5613&lt;$R$10,C5613,$R$10)))</f>
        <v>0</v>
      </c>
      <c r="H5613" t="b">
        <f>IF('Input and Summary Results'!$J$4="yes",'Data Transformation'!F5613,'Data Transformation'!D5613)</f>
        <v>0</v>
      </c>
      <c r="I5613" t="str">
        <f t="shared" si="292"/>
        <v/>
      </c>
    </row>
    <row r="5614" spans="2:9" x14ac:dyDescent="0.25">
      <c r="B5614" t="b">
        <f>IF('Input and Summary Results'!D5196=0,FALSE,'Input and Summary Results'!$B5196)</f>
        <v>0</v>
      </c>
      <c r="C5614" t="b">
        <f>IF(OR(B5614=0,'Input and Summary Results'!D5196=0,'Input and Summary Results'!D5196=""),FALSE,'Input and Summary Results'!$D5196)</f>
        <v>0</v>
      </c>
      <c r="D5614" t="b">
        <f>IF(OR(B5614=0,'Input and Summary Results'!E5196=0),FALSE,'Input and Summary Results'!$E5196)</f>
        <v>0</v>
      </c>
      <c r="E5614" t="b">
        <f t="shared" si="293"/>
        <v>0</v>
      </c>
      <c r="F5614" t="b">
        <f t="shared" si="294"/>
        <v>0</v>
      </c>
      <c r="G5614" t="b">
        <f>IF('Input and Summary Results'!$J$4="yes",IF(C5614=FALSE,FALSE,IF('Data Transformation'!E5614&lt;$R$10,E5614,$R$10)),IF(C5614=FALSE,FALSE,IF(C5614&lt;$R$10,C5614,$R$10)))</f>
        <v>0</v>
      </c>
      <c r="H5614" t="b">
        <f>IF('Input and Summary Results'!$J$4="yes",'Data Transformation'!F5614,'Data Transformation'!D5614)</f>
        <v>0</v>
      </c>
      <c r="I5614" t="str">
        <f t="shared" si="292"/>
        <v/>
      </c>
    </row>
    <row r="5615" spans="2:9" x14ac:dyDescent="0.25">
      <c r="B5615" t="b">
        <f>IF('Input and Summary Results'!D5197=0,FALSE,'Input and Summary Results'!$B5197)</f>
        <v>0</v>
      </c>
      <c r="C5615" t="b">
        <f>IF(OR(B5615=0,'Input and Summary Results'!D5197=0,'Input and Summary Results'!D5197=""),FALSE,'Input and Summary Results'!$D5197)</f>
        <v>0</v>
      </c>
      <c r="D5615" t="b">
        <f>IF(OR(B5615=0,'Input and Summary Results'!E5197=0),FALSE,'Input and Summary Results'!$E5197)</f>
        <v>0</v>
      </c>
      <c r="E5615" t="b">
        <f t="shared" si="293"/>
        <v>0</v>
      </c>
      <c r="F5615" t="b">
        <f t="shared" si="294"/>
        <v>0</v>
      </c>
      <c r="G5615" t="b">
        <f>IF('Input and Summary Results'!$J$4="yes",IF(C5615=FALSE,FALSE,IF('Data Transformation'!E5615&lt;$R$10,E5615,$R$10)),IF(C5615=FALSE,FALSE,IF(C5615&lt;$R$10,C5615,$R$10)))</f>
        <v>0</v>
      </c>
      <c r="H5615" t="b">
        <f>IF('Input and Summary Results'!$J$4="yes",'Data Transformation'!F5615,'Data Transformation'!D5615)</f>
        <v>0</v>
      </c>
      <c r="I5615" t="str">
        <f t="shared" si="292"/>
        <v/>
      </c>
    </row>
    <row r="5616" spans="2:9" x14ac:dyDescent="0.25">
      <c r="B5616" t="b">
        <f>IF('Input and Summary Results'!D5198=0,FALSE,'Input and Summary Results'!$B5198)</f>
        <v>0</v>
      </c>
      <c r="C5616" t="b">
        <f>IF(OR(B5616=0,'Input and Summary Results'!D5198=0,'Input and Summary Results'!D5198=""),FALSE,'Input and Summary Results'!$D5198)</f>
        <v>0</v>
      </c>
      <c r="D5616" t="b">
        <f>IF(OR(B5616=0,'Input and Summary Results'!E5198=0),FALSE,'Input and Summary Results'!$E5198)</f>
        <v>0</v>
      </c>
      <c r="E5616" t="b">
        <f t="shared" si="293"/>
        <v>0</v>
      </c>
      <c r="F5616" t="b">
        <f t="shared" si="294"/>
        <v>0</v>
      </c>
      <c r="G5616" t="b">
        <f>IF('Input and Summary Results'!$J$4="yes",IF(C5616=FALSE,FALSE,IF('Data Transformation'!E5616&lt;$R$10,E5616,$R$10)),IF(C5616=FALSE,FALSE,IF(C5616&lt;$R$10,C5616,$R$10)))</f>
        <v>0</v>
      </c>
      <c r="H5616" t="b">
        <f>IF('Input and Summary Results'!$J$4="yes",'Data Transformation'!F5616,'Data Transformation'!D5616)</f>
        <v>0</v>
      </c>
      <c r="I5616" t="str">
        <f t="shared" si="292"/>
        <v/>
      </c>
    </row>
    <row r="5617" spans="2:9" x14ac:dyDescent="0.25">
      <c r="B5617" t="b">
        <f>IF('Input and Summary Results'!D5199=0,FALSE,'Input and Summary Results'!$B5199)</f>
        <v>0</v>
      </c>
      <c r="C5617" t="b">
        <f>IF(OR(B5617=0,'Input and Summary Results'!D5199=0,'Input and Summary Results'!D5199=""),FALSE,'Input and Summary Results'!$D5199)</f>
        <v>0</v>
      </c>
      <c r="D5617" t="b">
        <f>IF(OR(B5617=0,'Input and Summary Results'!E5199=0),FALSE,'Input and Summary Results'!$E5199)</f>
        <v>0</v>
      </c>
      <c r="E5617" t="b">
        <f t="shared" si="293"/>
        <v>0</v>
      </c>
      <c r="F5617" t="b">
        <f t="shared" si="294"/>
        <v>0</v>
      </c>
      <c r="G5617" t="b">
        <f>IF('Input and Summary Results'!$J$4="yes",IF(C5617=FALSE,FALSE,IF('Data Transformation'!E5617&lt;$R$10,E5617,$R$10)),IF(C5617=FALSE,FALSE,IF(C5617&lt;$R$10,C5617,$R$10)))</f>
        <v>0</v>
      </c>
      <c r="H5617" t="b">
        <f>IF('Input and Summary Results'!$J$4="yes",'Data Transformation'!F5617,'Data Transformation'!D5617)</f>
        <v>0</v>
      </c>
      <c r="I5617" t="str">
        <f t="shared" si="292"/>
        <v/>
      </c>
    </row>
    <row r="5618" spans="2:9" x14ac:dyDescent="0.25">
      <c r="B5618" t="b">
        <f>IF('Input and Summary Results'!D5200=0,FALSE,'Input and Summary Results'!$B5200)</f>
        <v>0</v>
      </c>
      <c r="C5618" t="b">
        <f>IF(OR(B5618=0,'Input and Summary Results'!D5200=0,'Input and Summary Results'!D5200=""),FALSE,'Input and Summary Results'!$D5200)</f>
        <v>0</v>
      </c>
      <c r="D5618" t="b">
        <f>IF(OR(B5618=0,'Input and Summary Results'!E5200=0),FALSE,'Input and Summary Results'!$E5200)</f>
        <v>0</v>
      </c>
      <c r="E5618" t="b">
        <f t="shared" si="293"/>
        <v>0</v>
      </c>
      <c r="F5618" t="b">
        <f t="shared" si="294"/>
        <v>0</v>
      </c>
      <c r="G5618" t="b">
        <f>IF('Input and Summary Results'!$J$4="yes",IF(C5618=FALSE,FALSE,IF('Data Transformation'!E5618&lt;$R$10,E5618,$R$10)),IF(C5618=FALSE,FALSE,IF(C5618&lt;$R$10,C5618,$R$10)))</f>
        <v>0</v>
      </c>
      <c r="H5618" t="b">
        <f>IF('Input and Summary Results'!$J$4="yes",'Data Transformation'!F5618,'Data Transformation'!D5618)</f>
        <v>0</v>
      </c>
      <c r="I5618" t="str">
        <f t="shared" si="292"/>
        <v/>
      </c>
    </row>
    <row r="5619" spans="2:9" x14ac:dyDescent="0.25">
      <c r="B5619" t="b">
        <f>IF('Input and Summary Results'!D5201=0,FALSE,'Input and Summary Results'!$B5201)</f>
        <v>0</v>
      </c>
      <c r="C5619" t="b">
        <f>IF(OR(B5619=0,'Input and Summary Results'!D5201=0,'Input and Summary Results'!D5201=""),FALSE,'Input and Summary Results'!$D5201)</f>
        <v>0</v>
      </c>
      <c r="D5619" t="b">
        <f>IF(OR(B5619=0,'Input and Summary Results'!E5201=0),FALSE,'Input and Summary Results'!$E5201)</f>
        <v>0</v>
      </c>
      <c r="E5619" t="b">
        <f t="shared" si="293"/>
        <v>0</v>
      </c>
      <c r="F5619" t="b">
        <f t="shared" si="294"/>
        <v>0</v>
      </c>
      <c r="G5619" t="b">
        <f>IF('Input and Summary Results'!$J$4="yes",IF(C5619=FALSE,FALSE,IF('Data Transformation'!E5619&lt;$R$10,E5619,$R$10)),IF(C5619=FALSE,FALSE,IF(C5619&lt;$R$10,C5619,$R$10)))</f>
        <v>0</v>
      </c>
      <c r="H5619" t="b">
        <f>IF('Input and Summary Results'!$J$4="yes",'Data Transformation'!F5619,'Data Transformation'!D5619)</f>
        <v>0</v>
      </c>
      <c r="I5619" t="str">
        <f t="shared" si="292"/>
        <v/>
      </c>
    </row>
    <row r="5620" spans="2:9" x14ac:dyDescent="0.25">
      <c r="B5620" t="b">
        <f>IF('Input and Summary Results'!D5202=0,FALSE,'Input and Summary Results'!$B5202)</f>
        <v>0</v>
      </c>
      <c r="C5620" t="b">
        <f>IF(OR(B5620=0,'Input and Summary Results'!D5202=0,'Input and Summary Results'!D5202=""),FALSE,'Input and Summary Results'!$D5202)</f>
        <v>0</v>
      </c>
      <c r="D5620" t="b">
        <f>IF(OR(B5620=0,'Input and Summary Results'!E5202=0),FALSE,'Input and Summary Results'!$E5202)</f>
        <v>0</v>
      </c>
      <c r="E5620" t="b">
        <f t="shared" si="293"/>
        <v>0</v>
      </c>
      <c r="F5620" t="b">
        <f t="shared" si="294"/>
        <v>0</v>
      </c>
      <c r="G5620" t="b">
        <f>IF('Input and Summary Results'!$J$4="yes",IF(C5620=FALSE,FALSE,IF('Data Transformation'!E5620&lt;$R$10,E5620,$R$10)),IF(C5620=FALSE,FALSE,IF(C5620&lt;$R$10,C5620,$R$10)))</f>
        <v>0</v>
      </c>
      <c r="H5620" t="b">
        <f>IF('Input and Summary Results'!$J$4="yes",'Data Transformation'!F5620,'Data Transformation'!D5620)</f>
        <v>0</v>
      </c>
      <c r="I5620" t="str">
        <f t="shared" si="292"/>
        <v/>
      </c>
    </row>
    <row r="5621" spans="2:9" x14ac:dyDescent="0.25">
      <c r="B5621" t="b">
        <f>IF('Input and Summary Results'!D5203=0,FALSE,'Input and Summary Results'!$B5203)</f>
        <v>0</v>
      </c>
      <c r="C5621" t="b">
        <f>IF(OR(B5621=0,'Input and Summary Results'!D5203=0,'Input and Summary Results'!D5203=""),FALSE,'Input and Summary Results'!$D5203)</f>
        <v>0</v>
      </c>
      <c r="D5621" t="b">
        <f>IF(OR(B5621=0,'Input and Summary Results'!E5203=0),FALSE,'Input and Summary Results'!$E5203)</f>
        <v>0</v>
      </c>
      <c r="E5621" t="b">
        <f t="shared" si="293"/>
        <v>0</v>
      </c>
      <c r="F5621" t="b">
        <f t="shared" si="294"/>
        <v>0</v>
      </c>
      <c r="G5621" t="b">
        <f>IF('Input and Summary Results'!$J$4="yes",IF(C5621=FALSE,FALSE,IF('Data Transformation'!E5621&lt;$R$10,E5621,$R$10)),IF(C5621=FALSE,FALSE,IF(C5621&lt;$R$10,C5621,$R$10)))</f>
        <v>0</v>
      </c>
      <c r="H5621" t="b">
        <f>IF('Input and Summary Results'!$J$4="yes",'Data Transformation'!F5621,'Data Transformation'!D5621)</f>
        <v>0</v>
      </c>
      <c r="I5621" t="str">
        <f t="shared" si="292"/>
        <v/>
      </c>
    </row>
    <row r="5622" spans="2:9" x14ac:dyDescent="0.25">
      <c r="B5622" t="b">
        <f>IF('Input and Summary Results'!D5204=0,FALSE,'Input and Summary Results'!$B5204)</f>
        <v>0</v>
      </c>
      <c r="C5622" t="b">
        <f>IF(OR(B5622=0,'Input and Summary Results'!D5204=0,'Input and Summary Results'!D5204=""),FALSE,'Input and Summary Results'!$D5204)</f>
        <v>0</v>
      </c>
      <c r="D5622" t="b">
        <f>IF(OR(B5622=0,'Input and Summary Results'!E5204=0),FALSE,'Input and Summary Results'!$E5204)</f>
        <v>0</v>
      </c>
      <c r="E5622" t="b">
        <f t="shared" si="293"/>
        <v>0</v>
      </c>
      <c r="F5622" t="b">
        <f t="shared" si="294"/>
        <v>0</v>
      </c>
      <c r="G5622" t="b">
        <f>IF('Input and Summary Results'!$J$4="yes",IF(C5622=FALSE,FALSE,IF('Data Transformation'!E5622&lt;$R$10,E5622,$R$10)),IF(C5622=FALSE,FALSE,IF(C5622&lt;$R$10,C5622,$R$10)))</f>
        <v>0</v>
      </c>
      <c r="H5622" t="b">
        <f>IF('Input and Summary Results'!$J$4="yes",'Data Transformation'!F5622,'Data Transformation'!D5622)</f>
        <v>0</v>
      </c>
      <c r="I5622" t="str">
        <f t="shared" si="292"/>
        <v/>
      </c>
    </row>
    <row r="5623" spans="2:9" x14ac:dyDescent="0.25">
      <c r="B5623" t="b">
        <f>IF('Input and Summary Results'!D5205=0,FALSE,'Input and Summary Results'!$B5205)</f>
        <v>0</v>
      </c>
      <c r="C5623" t="b">
        <f>IF(OR(B5623=0,'Input and Summary Results'!D5205=0,'Input and Summary Results'!D5205=""),FALSE,'Input and Summary Results'!$D5205)</f>
        <v>0</v>
      </c>
      <c r="D5623" t="b">
        <f>IF(OR(B5623=0,'Input and Summary Results'!E5205=0),FALSE,'Input and Summary Results'!$E5205)</f>
        <v>0</v>
      </c>
      <c r="E5623" t="b">
        <f t="shared" si="293"/>
        <v>0</v>
      </c>
      <c r="F5623" t="b">
        <f t="shared" si="294"/>
        <v>0</v>
      </c>
      <c r="G5623" t="b">
        <f>IF('Input and Summary Results'!$J$4="yes",IF(C5623=FALSE,FALSE,IF('Data Transformation'!E5623&lt;$R$10,E5623,$R$10)),IF(C5623=FALSE,FALSE,IF(C5623&lt;$R$10,C5623,$R$10)))</f>
        <v>0</v>
      </c>
      <c r="H5623" t="b">
        <f>IF('Input and Summary Results'!$J$4="yes",'Data Transformation'!F5623,'Data Transformation'!D5623)</f>
        <v>0</v>
      </c>
      <c r="I5623" t="str">
        <f t="shared" si="292"/>
        <v/>
      </c>
    </row>
    <row r="5624" spans="2:9" x14ac:dyDescent="0.25">
      <c r="B5624" t="b">
        <f>IF('Input and Summary Results'!D5206=0,FALSE,'Input and Summary Results'!$B5206)</f>
        <v>0</v>
      </c>
      <c r="C5624" t="b">
        <f>IF(OR(B5624=0,'Input and Summary Results'!D5206=0,'Input and Summary Results'!D5206=""),FALSE,'Input and Summary Results'!$D5206)</f>
        <v>0</v>
      </c>
      <c r="D5624" t="b">
        <f>IF(OR(B5624=0,'Input and Summary Results'!E5206=0),FALSE,'Input and Summary Results'!$E5206)</f>
        <v>0</v>
      </c>
      <c r="E5624" t="b">
        <f t="shared" si="293"/>
        <v>0</v>
      </c>
      <c r="F5624" t="b">
        <f t="shared" si="294"/>
        <v>0</v>
      </c>
      <c r="G5624" t="b">
        <f>IF('Input and Summary Results'!$J$4="yes",IF(C5624=FALSE,FALSE,IF('Data Transformation'!E5624&lt;$R$10,E5624,$R$10)),IF(C5624=FALSE,FALSE,IF(C5624&lt;$R$10,C5624,$R$10)))</f>
        <v>0</v>
      </c>
      <c r="H5624" t="b">
        <f>IF('Input and Summary Results'!$J$4="yes",'Data Transformation'!F5624,'Data Transformation'!D5624)</f>
        <v>0</v>
      </c>
      <c r="I5624" t="str">
        <f t="shared" si="292"/>
        <v/>
      </c>
    </row>
    <row r="5625" spans="2:9" x14ac:dyDescent="0.25">
      <c r="B5625" t="b">
        <f>IF('Input and Summary Results'!D5207=0,FALSE,'Input and Summary Results'!$B5207)</f>
        <v>0</v>
      </c>
      <c r="C5625" t="b">
        <f>IF(OR(B5625=0,'Input and Summary Results'!D5207=0,'Input and Summary Results'!D5207=""),FALSE,'Input and Summary Results'!$D5207)</f>
        <v>0</v>
      </c>
      <c r="D5625" t="b">
        <f>IF(OR(B5625=0,'Input and Summary Results'!E5207=0),FALSE,'Input and Summary Results'!$E5207)</f>
        <v>0</v>
      </c>
      <c r="E5625" t="b">
        <f t="shared" si="293"/>
        <v>0</v>
      </c>
      <c r="F5625" t="b">
        <f t="shared" si="294"/>
        <v>0</v>
      </c>
      <c r="G5625" t="b">
        <f>IF('Input and Summary Results'!$J$4="yes",IF(C5625=FALSE,FALSE,IF('Data Transformation'!E5625&lt;$R$10,E5625,$R$10)),IF(C5625=FALSE,FALSE,IF(C5625&lt;$R$10,C5625,$R$10)))</f>
        <v>0</v>
      </c>
      <c r="H5625" t="b">
        <f>IF('Input and Summary Results'!$J$4="yes",'Data Transformation'!F5625,'Data Transformation'!D5625)</f>
        <v>0</v>
      </c>
      <c r="I5625" t="str">
        <f t="shared" si="292"/>
        <v/>
      </c>
    </row>
    <row r="5626" spans="2:9" x14ac:dyDescent="0.25">
      <c r="B5626" t="b">
        <f>IF('Input and Summary Results'!D5208=0,FALSE,'Input and Summary Results'!$B5208)</f>
        <v>0</v>
      </c>
      <c r="C5626" t="b">
        <f>IF(OR(B5626=0,'Input and Summary Results'!D5208=0,'Input and Summary Results'!D5208=""),FALSE,'Input and Summary Results'!$D5208)</f>
        <v>0</v>
      </c>
      <c r="D5626" t="b">
        <f>IF(OR(B5626=0,'Input and Summary Results'!E5208=0),FALSE,'Input and Summary Results'!$E5208)</f>
        <v>0</v>
      </c>
      <c r="E5626" t="b">
        <f t="shared" si="293"/>
        <v>0</v>
      </c>
      <c r="F5626" t="b">
        <f t="shared" si="294"/>
        <v>0</v>
      </c>
      <c r="G5626" t="b">
        <f>IF('Input and Summary Results'!$J$4="yes",IF(C5626=FALSE,FALSE,IF('Data Transformation'!E5626&lt;$R$10,E5626,$R$10)),IF(C5626=FALSE,FALSE,IF(C5626&lt;$R$10,C5626,$R$10)))</f>
        <v>0</v>
      </c>
      <c r="H5626" t="b">
        <f>IF('Input and Summary Results'!$J$4="yes",'Data Transformation'!F5626,'Data Transformation'!D5626)</f>
        <v>0</v>
      </c>
      <c r="I5626" t="str">
        <f t="shared" si="292"/>
        <v/>
      </c>
    </row>
    <row r="5627" spans="2:9" x14ac:dyDescent="0.25">
      <c r="B5627" t="b">
        <f>IF('Input and Summary Results'!D5209=0,FALSE,'Input and Summary Results'!$B5209)</f>
        <v>0</v>
      </c>
      <c r="C5627" t="b">
        <f>IF(OR(B5627=0,'Input and Summary Results'!D5209=0,'Input and Summary Results'!D5209=""),FALSE,'Input and Summary Results'!$D5209)</f>
        <v>0</v>
      </c>
      <c r="D5627" t="b">
        <f>IF(OR(B5627=0,'Input and Summary Results'!E5209=0),FALSE,'Input and Summary Results'!$E5209)</f>
        <v>0</v>
      </c>
      <c r="E5627" t="b">
        <f t="shared" si="293"/>
        <v>0</v>
      </c>
      <c r="F5627" t="b">
        <f t="shared" si="294"/>
        <v>0</v>
      </c>
      <c r="G5627" t="b">
        <f>IF('Input and Summary Results'!$J$4="yes",IF(C5627=FALSE,FALSE,IF('Data Transformation'!E5627&lt;$R$10,E5627,$R$10)),IF(C5627=FALSE,FALSE,IF(C5627&lt;$R$10,C5627,$R$10)))</f>
        <v>0</v>
      </c>
      <c r="H5627" t="b">
        <f>IF('Input and Summary Results'!$J$4="yes",'Data Transformation'!F5627,'Data Transformation'!D5627)</f>
        <v>0</v>
      </c>
      <c r="I5627" t="str">
        <f t="shared" si="292"/>
        <v/>
      </c>
    </row>
    <row r="5628" spans="2:9" x14ac:dyDescent="0.25">
      <c r="B5628" t="b">
        <f>IF('Input and Summary Results'!D5210=0,FALSE,'Input and Summary Results'!$B5210)</f>
        <v>0</v>
      </c>
      <c r="C5628" t="b">
        <f>IF(OR(B5628=0,'Input and Summary Results'!D5210=0,'Input and Summary Results'!D5210=""),FALSE,'Input and Summary Results'!$D5210)</f>
        <v>0</v>
      </c>
      <c r="D5628" t="b">
        <f>IF(OR(B5628=0,'Input and Summary Results'!E5210=0),FALSE,'Input and Summary Results'!$E5210)</f>
        <v>0</v>
      </c>
      <c r="E5628" t="b">
        <f t="shared" si="293"/>
        <v>0</v>
      </c>
      <c r="F5628" t="b">
        <f t="shared" si="294"/>
        <v>0</v>
      </c>
      <c r="G5628" t="b">
        <f>IF('Input and Summary Results'!$J$4="yes",IF(C5628=FALSE,FALSE,IF('Data Transformation'!E5628&lt;$R$10,E5628,$R$10)),IF(C5628=FALSE,FALSE,IF(C5628&lt;$R$10,C5628,$R$10)))</f>
        <v>0</v>
      </c>
      <c r="H5628" t="b">
        <f>IF('Input and Summary Results'!$J$4="yes",'Data Transformation'!F5628,'Data Transformation'!D5628)</f>
        <v>0</v>
      </c>
      <c r="I5628" t="str">
        <f t="shared" si="292"/>
        <v/>
      </c>
    </row>
    <row r="5629" spans="2:9" x14ac:dyDescent="0.25">
      <c r="B5629" t="b">
        <f>IF('Input and Summary Results'!D5211=0,FALSE,'Input and Summary Results'!$B5211)</f>
        <v>0</v>
      </c>
      <c r="C5629" t="b">
        <f>IF(OR(B5629=0,'Input and Summary Results'!D5211=0,'Input and Summary Results'!D5211=""),FALSE,'Input and Summary Results'!$D5211)</f>
        <v>0</v>
      </c>
      <c r="D5629" t="b">
        <f>IF(OR(B5629=0,'Input and Summary Results'!E5211=0),FALSE,'Input and Summary Results'!$E5211)</f>
        <v>0</v>
      </c>
      <c r="E5629" t="b">
        <f t="shared" si="293"/>
        <v>0</v>
      </c>
      <c r="F5629" t="b">
        <f t="shared" si="294"/>
        <v>0</v>
      </c>
      <c r="G5629" t="b">
        <f>IF('Input and Summary Results'!$J$4="yes",IF(C5629=FALSE,FALSE,IF('Data Transformation'!E5629&lt;$R$10,E5629,$R$10)),IF(C5629=FALSE,FALSE,IF(C5629&lt;$R$10,C5629,$R$10)))</f>
        <v>0</v>
      </c>
      <c r="H5629" t="b">
        <f>IF('Input and Summary Results'!$J$4="yes",'Data Transformation'!F5629,'Data Transformation'!D5629)</f>
        <v>0</v>
      </c>
      <c r="I5629" t="str">
        <f t="shared" si="292"/>
        <v/>
      </c>
    </row>
    <row r="5630" spans="2:9" x14ac:dyDescent="0.25">
      <c r="B5630" t="b">
        <f>IF('Input and Summary Results'!D5212=0,FALSE,'Input and Summary Results'!$B5212)</f>
        <v>0</v>
      </c>
      <c r="C5630" t="b">
        <f>IF(OR(B5630=0,'Input and Summary Results'!D5212=0,'Input and Summary Results'!D5212=""),FALSE,'Input and Summary Results'!$D5212)</f>
        <v>0</v>
      </c>
      <c r="D5630" t="b">
        <f>IF(OR(B5630=0,'Input and Summary Results'!E5212=0),FALSE,'Input and Summary Results'!$E5212)</f>
        <v>0</v>
      </c>
      <c r="E5630" t="b">
        <f t="shared" si="293"/>
        <v>0</v>
      </c>
      <c r="F5630" t="b">
        <f t="shared" si="294"/>
        <v>0</v>
      </c>
      <c r="G5630" t="b">
        <f>IF('Input and Summary Results'!$J$4="yes",IF(C5630=FALSE,FALSE,IF('Data Transformation'!E5630&lt;$R$10,E5630,$R$10)),IF(C5630=FALSE,FALSE,IF(C5630&lt;$R$10,C5630,$R$10)))</f>
        <v>0</v>
      </c>
      <c r="H5630" t="b">
        <f>IF('Input and Summary Results'!$J$4="yes",'Data Transformation'!F5630,'Data Transformation'!D5630)</f>
        <v>0</v>
      </c>
      <c r="I5630" t="str">
        <f t="shared" si="292"/>
        <v/>
      </c>
    </row>
    <row r="5631" spans="2:9" x14ac:dyDescent="0.25">
      <c r="B5631" t="b">
        <f>IF('Input and Summary Results'!D5213=0,FALSE,'Input and Summary Results'!$B5213)</f>
        <v>0</v>
      </c>
      <c r="C5631" t="b">
        <f>IF(OR(B5631=0,'Input and Summary Results'!D5213=0,'Input and Summary Results'!D5213=""),FALSE,'Input and Summary Results'!$D5213)</f>
        <v>0</v>
      </c>
      <c r="D5631" t="b">
        <f>IF(OR(B5631=0,'Input and Summary Results'!E5213=0),FALSE,'Input and Summary Results'!$E5213)</f>
        <v>0</v>
      </c>
      <c r="E5631" t="b">
        <f t="shared" si="293"/>
        <v>0</v>
      </c>
      <c r="F5631" t="b">
        <f t="shared" si="294"/>
        <v>0</v>
      </c>
      <c r="G5631" t="b">
        <f>IF('Input and Summary Results'!$J$4="yes",IF(C5631=FALSE,FALSE,IF('Data Transformation'!E5631&lt;$R$10,E5631,$R$10)),IF(C5631=FALSE,FALSE,IF(C5631&lt;$R$10,C5631,$R$10)))</f>
        <v>0</v>
      </c>
      <c r="H5631" t="b">
        <f>IF('Input and Summary Results'!$J$4="yes",'Data Transformation'!F5631,'Data Transformation'!D5631)</f>
        <v>0</v>
      </c>
      <c r="I5631" t="str">
        <f t="shared" si="292"/>
        <v/>
      </c>
    </row>
    <row r="5632" spans="2:9" x14ac:dyDescent="0.25">
      <c r="B5632" t="b">
        <f>IF('Input and Summary Results'!D5214=0,FALSE,'Input and Summary Results'!$B5214)</f>
        <v>0</v>
      </c>
      <c r="C5632" t="b">
        <f>IF(OR(B5632=0,'Input and Summary Results'!D5214=0,'Input and Summary Results'!D5214=""),FALSE,'Input and Summary Results'!$D5214)</f>
        <v>0</v>
      </c>
      <c r="D5632" t="b">
        <f>IF(OR(B5632=0,'Input and Summary Results'!E5214=0),FALSE,'Input and Summary Results'!$E5214)</f>
        <v>0</v>
      </c>
      <c r="E5632" t="b">
        <f t="shared" si="293"/>
        <v>0</v>
      </c>
      <c r="F5632" t="b">
        <f t="shared" si="294"/>
        <v>0</v>
      </c>
      <c r="G5632" t="b">
        <f>IF('Input and Summary Results'!$J$4="yes",IF(C5632=FALSE,FALSE,IF('Data Transformation'!E5632&lt;$R$10,E5632,$R$10)),IF(C5632=FALSE,FALSE,IF(C5632&lt;$R$10,C5632,$R$10)))</f>
        <v>0</v>
      </c>
      <c r="H5632" t="b">
        <f>IF('Input and Summary Results'!$J$4="yes",'Data Transformation'!F5632,'Data Transformation'!D5632)</f>
        <v>0</v>
      </c>
      <c r="I5632" t="str">
        <f t="shared" si="292"/>
        <v/>
      </c>
    </row>
    <row r="5633" spans="2:9" x14ac:dyDescent="0.25">
      <c r="B5633" t="b">
        <f>IF('Input and Summary Results'!D5215=0,FALSE,'Input and Summary Results'!$B5215)</f>
        <v>0</v>
      </c>
      <c r="C5633" t="b">
        <f>IF(OR(B5633=0,'Input and Summary Results'!D5215=0,'Input and Summary Results'!D5215=""),FALSE,'Input and Summary Results'!$D5215)</f>
        <v>0</v>
      </c>
      <c r="D5633" t="b">
        <f>IF(OR(B5633=0,'Input and Summary Results'!E5215=0),FALSE,'Input and Summary Results'!$E5215)</f>
        <v>0</v>
      </c>
      <c r="E5633" t="b">
        <f t="shared" si="293"/>
        <v>0</v>
      </c>
      <c r="F5633" t="b">
        <f t="shared" si="294"/>
        <v>0</v>
      </c>
      <c r="G5633" t="b">
        <f>IF('Input and Summary Results'!$J$4="yes",IF(C5633=FALSE,FALSE,IF('Data Transformation'!E5633&lt;$R$10,E5633,$R$10)),IF(C5633=FALSE,FALSE,IF(C5633&lt;$R$10,C5633,$R$10)))</f>
        <v>0</v>
      </c>
      <c r="H5633" t="b">
        <f>IF('Input and Summary Results'!$J$4="yes",'Data Transformation'!F5633,'Data Transformation'!D5633)</f>
        <v>0</v>
      </c>
      <c r="I5633" t="str">
        <f t="shared" si="292"/>
        <v/>
      </c>
    </row>
    <row r="5634" spans="2:9" x14ac:dyDescent="0.25">
      <c r="B5634" t="b">
        <f>IF('Input and Summary Results'!D5216=0,FALSE,'Input and Summary Results'!$B5216)</f>
        <v>0</v>
      </c>
      <c r="C5634" t="b">
        <f>IF(OR(B5634=0,'Input and Summary Results'!D5216=0,'Input and Summary Results'!D5216=""),FALSE,'Input and Summary Results'!$D5216)</f>
        <v>0</v>
      </c>
      <c r="D5634" t="b">
        <f>IF(OR(B5634=0,'Input and Summary Results'!E5216=0),FALSE,'Input and Summary Results'!$E5216)</f>
        <v>0</v>
      </c>
      <c r="E5634" t="b">
        <f t="shared" si="293"/>
        <v>0</v>
      </c>
      <c r="F5634" t="b">
        <f t="shared" si="294"/>
        <v>0</v>
      </c>
      <c r="G5634" t="b">
        <f>IF('Input and Summary Results'!$J$4="yes",IF(C5634=FALSE,FALSE,IF('Data Transformation'!E5634&lt;$R$10,E5634,$R$10)),IF(C5634=FALSE,FALSE,IF(C5634&lt;$R$10,C5634,$R$10)))</f>
        <v>0</v>
      </c>
      <c r="H5634" t="b">
        <f>IF('Input and Summary Results'!$J$4="yes",'Data Transformation'!F5634,'Data Transformation'!D5634)</f>
        <v>0</v>
      </c>
      <c r="I5634" t="str">
        <f t="shared" si="292"/>
        <v/>
      </c>
    </row>
    <row r="5635" spans="2:9" x14ac:dyDescent="0.25">
      <c r="B5635" t="b">
        <f>IF('Input and Summary Results'!D5217=0,FALSE,'Input and Summary Results'!$B5217)</f>
        <v>0</v>
      </c>
      <c r="C5635" t="b">
        <f>IF(OR(B5635=0,'Input and Summary Results'!D5217=0,'Input and Summary Results'!D5217=""),FALSE,'Input and Summary Results'!$D5217)</f>
        <v>0</v>
      </c>
      <c r="D5635" t="b">
        <f>IF(OR(B5635=0,'Input and Summary Results'!E5217=0),FALSE,'Input and Summary Results'!$E5217)</f>
        <v>0</v>
      </c>
      <c r="E5635" t="b">
        <f t="shared" si="293"/>
        <v>0</v>
      </c>
      <c r="F5635" t="b">
        <f t="shared" si="294"/>
        <v>0</v>
      </c>
      <c r="G5635" t="b">
        <f>IF('Input and Summary Results'!$J$4="yes",IF(C5635=FALSE,FALSE,IF('Data Transformation'!E5635&lt;$R$10,E5635,$R$10)),IF(C5635=FALSE,FALSE,IF(C5635&lt;$R$10,C5635,$R$10)))</f>
        <v>0</v>
      </c>
      <c r="H5635" t="b">
        <f>IF('Input and Summary Results'!$J$4="yes",'Data Transformation'!F5635,'Data Transformation'!D5635)</f>
        <v>0</v>
      </c>
      <c r="I5635" t="str">
        <f t="shared" si="292"/>
        <v/>
      </c>
    </row>
    <row r="5636" spans="2:9" x14ac:dyDescent="0.25">
      <c r="B5636" t="b">
        <f>IF('Input and Summary Results'!D5218=0,FALSE,'Input and Summary Results'!$B5218)</f>
        <v>0</v>
      </c>
      <c r="C5636" t="b">
        <f>IF(OR(B5636=0,'Input and Summary Results'!D5218=0,'Input and Summary Results'!D5218=""),FALSE,'Input and Summary Results'!$D5218)</f>
        <v>0</v>
      </c>
      <c r="D5636" t="b">
        <f>IF(OR(B5636=0,'Input and Summary Results'!E5218=0),FALSE,'Input and Summary Results'!$E5218)</f>
        <v>0</v>
      </c>
      <c r="E5636" t="b">
        <f t="shared" si="293"/>
        <v>0</v>
      </c>
      <c r="F5636" t="b">
        <f t="shared" si="294"/>
        <v>0</v>
      </c>
      <c r="G5636" t="b">
        <f>IF('Input and Summary Results'!$J$4="yes",IF(C5636=FALSE,FALSE,IF('Data Transformation'!E5636&lt;$R$10,E5636,$R$10)),IF(C5636=FALSE,FALSE,IF(C5636&lt;$R$10,C5636,$R$10)))</f>
        <v>0</v>
      </c>
      <c r="H5636" t="b">
        <f>IF('Input and Summary Results'!$J$4="yes",'Data Transformation'!F5636,'Data Transformation'!D5636)</f>
        <v>0</v>
      </c>
      <c r="I5636" t="str">
        <f t="shared" si="292"/>
        <v/>
      </c>
    </row>
    <row r="5637" spans="2:9" x14ac:dyDescent="0.25">
      <c r="B5637" t="b">
        <f>IF('Input and Summary Results'!D5219=0,FALSE,'Input and Summary Results'!$B5219)</f>
        <v>0</v>
      </c>
      <c r="C5637" t="b">
        <f>IF(OR(B5637=0,'Input and Summary Results'!D5219=0,'Input and Summary Results'!D5219=""),FALSE,'Input and Summary Results'!$D5219)</f>
        <v>0</v>
      </c>
      <c r="D5637" t="b">
        <f>IF(OR(B5637=0,'Input and Summary Results'!E5219=0),FALSE,'Input and Summary Results'!$E5219)</f>
        <v>0</v>
      </c>
      <c r="E5637" t="b">
        <f t="shared" si="293"/>
        <v>0</v>
      </c>
      <c r="F5637" t="b">
        <f t="shared" si="294"/>
        <v>0</v>
      </c>
      <c r="G5637" t="b">
        <f>IF('Input and Summary Results'!$J$4="yes",IF(C5637=FALSE,FALSE,IF('Data Transformation'!E5637&lt;$R$10,E5637,$R$10)),IF(C5637=FALSE,FALSE,IF(C5637&lt;$R$10,C5637,$R$10)))</f>
        <v>0</v>
      </c>
      <c r="H5637" t="b">
        <f>IF('Input and Summary Results'!$J$4="yes",'Data Transformation'!F5637,'Data Transformation'!D5637)</f>
        <v>0</v>
      </c>
      <c r="I5637" t="str">
        <f t="shared" ref="I5637:I5700" si="295">IF(G5637=FALSE,"",B5637)</f>
        <v/>
      </c>
    </row>
    <row r="5638" spans="2:9" x14ac:dyDescent="0.25">
      <c r="B5638" t="b">
        <f>IF('Input and Summary Results'!D5220=0,FALSE,'Input and Summary Results'!$B5220)</f>
        <v>0</v>
      </c>
      <c r="C5638" t="b">
        <f>IF(OR(B5638=0,'Input and Summary Results'!D5220=0,'Input and Summary Results'!D5220=""),FALSE,'Input and Summary Results'!$D5220)</f>
        <v>0</v>
      </c>
      <c r="D5638" t="b">
        <f>IF(OR(B5638=0,'Input and Summary Results'!E5220=0),FALSE,'Input and Summary Results'!$E5220)</f>
        <v>0</v>
      </c>
      <c r="E5638" t="b">
        <f t="shared" si="293"/>
        <v>0</v>
      </c>
      <c r="F5638" t="b">
        <f t="shared" si="294"/>
        <v>0</v>
      </c>
      <c r="G5638" t="b">
        <f>IF('Input and Summary Results'!$J$4="yes",IF(C5638=FALSE,FALSE,IF('Data Transformation'!E5638&lt;$R$10,E5638,$R$10)),IF(C5638=FALSE,FALSE,IF(C5638&lt;$R$10,C5638,$R$10)))</f>
        <v>0</v>
      </c>
      <c r="H5638" t="b">
        <f>IF('Input and Summary Results'!$J$4="yes",'Data Transformation'!F5638,'Data Transformation'!D5638)</f>
        <v>0</v>
      </c>
      <c r="I5638" t="str">
        <f t="shared" si="295"/>
        <v/>
      </c>
    </row>
    <row r="5639" spans="2:9" x14ac:dyDescent="0.25">
      <c r="B5639" t="b">
        <f>IF('Input and Summary Results'!D5221=0,FALSE,'Input and Summary Results'!$B5221)</f>
        <v>0</v>
      </c>
      <c r="C5639" t="b">
        <f>IF(OR(B5639=0,'Input and Summary Results'!D5221=0,'Input and Summary Results'!D5221=""),FALSE,'Input and Summary Results'!$D5221)</f>
        <v>0</v>
      </c>
      <c r="D5639" t="b">
        <f>IF(OR(B5639=0,'Input and Summary Results'!E5221=0),FALSE,'Input and Summary Results'!$E5221)</f>
        <v>0</v>
      </c>
      <c r="E5639" t="b">
        <f t="shared" si="293"/>
        <v>0</v>
      </c>
      <c r="F5639" t="b">
        <f t="shared" si="294"/>
        <v>0</v>
      </c>
      <c r="G5639" t="b">
        <f>IF('Input and Summary Results'!$J$4="yes",IF(C5639=FALSE,FALSE,IF('Data Transformation'!E5639&lt;$R$10,E5639,$R$10)),IF(C5639=FALSE,FALSE,IF(C5639&lt;$R$10,C5639,$R$10)))</f>
        <v>0</v>
      </c>
      <c r="H5639" t="b">
        <f>IF('Input and Summary Results'!$J$4="yes",'Data Transformation'!F5639,'Data Transformation'!D5639)</f>
        <v>0</v>
      </c>
      <c r="I5639" t="str">
        <f t="shared" si="295"/>
        <v/>
      </c>
    </row>
    <row r="5640" spans="2:9" x14ac:dyDescent="0.25">
      <c r="B5640" t="b">
        <f>IF('Input and Summary Results'!D5222=0,FALSE,'Input and Summary Results'!$B5222)</f>
        <v>0</v>
      </c>
      <c r="C5640" t="b">
        <f>IF(OR(B5640=0,'Input and Summary Results'!D5222=0,'Input and Summary Results'!D5222=""),FALSE,'Input and Summary Results'!$D5222)</f>
        <v>0</v>
      </c>
      <c r="D5640" t="b">
        <f>IF(OR(B5640=0,'Input and Summary Results'!E5222=0),FALSE,'Input and Summary Results'!$E5222)</f>
        <v>0</v>
      </c>
      <c r="E5640" t="b">
        <f t="shared" si="293"/>
        <v>0</v>
      </c>
      <c r="F5640" t="b">
        <f t="shared" si="294"/>
        <v>0</v>
      </c>
      <c r="G5640" t="b">
        <f>IF('Input and Summary Results'!$J$4="yes",IF(C5640=FALSE,FALSE,IF('Data Transformation'!E5640&lt;$R$10,E5640,$R$10)),IF(C5640=FALSE,FALSE,IF(C5640&lt;$R$10,C5640,$R$10)))</f>
        <v>0</v>
      </c>
      <c r="H5640" t="b">
        <f>IF('Input and Summary Results'!$J$4="yes",'Data Transformation'!F5640,'Data Transformation'!D5640)</f>
        <v>0</v>
      </c>
      <c r="I5640" t="str">
        <f t="shared" si="295"/>
        <v/>
      </c>
    </row>
    <row r="5641" spans="2:9" x14ac:dyDescent="0.25">
      <c r="B5641" t="b">
        <f>IF('Input and Summary Results'!D5223=0,FALSE,'Input and Summary Results'!$B5223)</f>
        <v>0</v>
      </c>
      <c r="C5641" t="b">
        <f>IF(OR(B5641=0,'Input and Summary Results'!D5223=0,'Input and Summary Results'!D5223=""),FALSE,'Input and Summary Results'!$D5223)</f>
        <v>0</v>
      </c>
      <c r="D5641" t="b">
        <f>IF(OR(B5641=0,'Input and Summary Results'!E5223=0),FALSE,'Input and Summary Results'!$E5223)</f>
        <v>0</v>
      </c>
      <c r="E5641" t="b">
        <f t="shared" si="293"/>
        <v>0</v>
      </c>
      <c r="F5641" t="b">
        <f t="shared" si="294"/>
        <v>0</v>
      </c>
      <c r="G5641" t="b">
        <f>IF('Input and Summary Results'!$J$4="yes",IF(C5641=FALSE,FALSE,IF('Data Transformation'!E5641&lt;$R$10,E5641,$R$10)),IF(C5641=FALSE,FALSE,IF(C5641&lt;$R$10,C5641,$R$10)))</f>
        <v>0</v>
      </c>
      <c r="H5641" t="b">
        <f>IF('Input and Summary Results'!$J$4="yes",'Data Transformation'!F5641,'Data Transformation'!D5641)</f>
        <v>0</v>
      </c>
      <c r="I5641" t="str">
        <f t="shared" si="295"/>
        <v/>
      </c>
    </row>
    <row r="5642" spans="2:9" x14ac:dyDescent="0.25">
      <c r="B5642" t="b">
        <f>IF('Input and Summary Results'!D5224=0,FALSE,'Input and Summary Results'!$B5224)</f>
        <v>0</v>
      </c>
      <c r="C5642" t="b">
        <f>IF(OR(B5642=0,'Input and Summary Results'!D5224=0,'Input and Summary Results'!D5224=""),FALSE,'Input and Summary Results'!$D5224)</f>
        <v>0</v>
      </c>
      <c r="D5642" t="b">
        <f>IF(OR(B5642=0,'Input and Summary Results'!E5224=0),FALSE,'Input and Summary Results'!$E5224)</f>
        <v>0</v>
      </c>
      <c r="E5642" t="b">
        <f t="shared" si="293"/>
        <v>0</v>
      </c>
      <c r="F5642" t="b">
        <f t="shared" si="294"/>
        <v>0</v>
      </c>
      <c r="G5642" t="b">
        <f>IF('Input and Summary Results'!$J$4="yes",IF(C5642=FALSE,FALSE,IF('Data Transformation'!E5642&lt;$R$10,E5642,$R$10)),IF(C5642=FALSE,FALSE,IF(C5642&lt;$R$10,C5642,$R$10)))</f>
        <v>0</v>
      </c>
      <c r="H5642" t="b">
        <f>IF('Input and Summary Results'!$J$4="yes",'Data Transformation'!F5642,'Data Transformation'!D5642)</f>
        <v>0</v>
      </c>
      <c r="I5642" t="str">
        <f t="shared" si="295"/>
        <v/>
      </c>
    </row>
    <row r="5643" spans="2:9" x14ac:dyDescent="0.25">
      <c r="B5643" t="b">
        <f>IF('Input and Summary Results'!D5225=0,FALSE,'Input and Summary Results'!$B5225)</f>
        <v>0</v>
      </c>
      <c r="C5643" t="b">
        <f>IF(OR(B5643=0,'Input and Summary Results'!D5225=0,'Input and Summary Results'!D5225=""),FALSE,'Input and Summary Results'!$D5225)</f>
        <v>0</v>
      </c>
      <c r="D5643" t="b">
        <f>IF(OR(B5643=0,'Input and Summary Results'!E5225=0),FALSE,'Input and Summary Results'!$E5225)</f>
        <v>0</v>
      </c>
      <c r="E5643" t="b">
        <f t="shared" si="293"/>
        <v>0</v>
      </c>
      <c r="F5643" t="b">
        <f t="shared" si="294"/>
        <v>0</v>
      </c>
      <c r="G5643" t="b">
        <f>IF('Input and Summary Results'!$J$4="yes",IF(C5643=FALSE,FALSE,IF('Data Transformation'!E5643&lt;$R$10,E5643,$R$10)),IF(C5643=FALSE,FALSE,IF(C5643&lt;$R$10,C5643,$R$10)))</f>
        <v>0</v>
      </c>
      <c r="H5643" t="b">
        <f>IF('Input and Summary Results'!$J$4="yes",'Data Transformation'!F5643,'Data Transformation'!D5643)</f>
        <v>0</v>
      </c>
      <c r="I5643" t="str">
        <f t="shared" si="295"/>
        <v/>
      </c>
    </row>
    <row r="5644" spans="2:9" x14ac:dyDescent="0.25">
      <c r="B5644" t="b">
        <f>IF('Input and Summary Results'!D5226=0,FALSE,'Input and Summary Results'!$B5226)</f>
        <v>0</v>
      </c>
      <c r="C5644" t="b">
        <f>IF(OR(B5644=0,'Input and Summary Results'!D5226=0,'Input and Summary Results'!D5226=""),FALSE,'Input and Summary Results'!$D5226)</f>
        <v>0</v>
      </c>
      <c r="D5644" t="b">
        <f>IF(OR(B5644=0,'Input and Summary Results'!E5226=0),FALSE,'Input and Summary Results'!$E5226)</f>
        <v>0</v>
      </c>
      <c r="E5644" t="b">
        <f t="shared" si="293"/>
        <v>0</v>
      </c>
      <c r="F5644" t="b">
        <f t="shared" si="294"/>
        <v>0</v>
      </c>
      <c r="G5644" t="b">
        <f>IF('Input and Summary Results'!$J$4="yes",IF(C5644=FALSE,FALSE,IF('Data Transformation'!E5644&lt;$R$10,E5644,$R$10)),IF(C5644=FALSE,FALSE,IF(C5644&lt;$R$10,C5644,$R$10)))</f>
        <v>0</v>
      </c>
      <c r="H5644" t="b">
        <f>IF('Input and Summary Results'!$J$4="yes",'Data Transformation'!F5644,'Data Transformation'!D5644)</f>
        <v>0</v>
      </c>
      <c r="I5644" t="str">
        <f t="shared" si="295"/>
        <v/>
      </c>
    </row>
    <row r="5645" spans="2:9" x14ac:dyDescent="0.25">
      <c r="B5645" t="b">
        <f>IF('Input and Summary Results'!D5227=0,FALSE,'Input and Summary Results'!$B5227)</f>
        <v>0</v>
      </c>
      <c r="C5645" t="b">
        <f>IF(OR(B5645=0,'Input and Summary Results'!D5227=0,'Input and Summary Results'!D5227=""),FALSE,'Input and Summary Results'!$D5227)</f>
        <v>0</v>
      </c>
      <c r="D5645" t="b">
        <f>IF(OR(B5645=0,'Input and Summary Results'!E5227=0),FALSE,'Input and Summary Results'!$E5227)</f>
        <v>0</v>
      </c>
      <c r="E5645" t="b">
        <f t="shared" si="293"/>
        <v>0</v>
      </c>
      <c r="F5645" t="b">
        <f t="shared" si="294"/>
        <v>0</v>
      </c>
      <c r="G5645" t="b">
        <f>IF('Input and Summary Results'!$J$4="yes",IF(C5645=FALSE,FALSE,IF('Data Transformation'!E5645&lt;$R$10,E5645,$R$10)),IF(C5645=FALSE,FALSE,IF(C5645&lt;$R$10,C5645,$R$10)))</f>
        <v>0</v>
      </c>
      <c r="H5645" t="b">
        <f>IF('Input and Summary Results'!$J$4="yes",'Data Transformation'!F5645,'Data Transformation'!D5645)</f>
        <v>0</v>
      </c>
      <c r="I5645" t="str">
        <f t="shared" si="295"/>
        <v/>
      </c>
    </row>
    <row r="5646" spans="2:9" x14ac:dyDescent="0.25">
      <c r="B5646" t="b">
        <f>IF('Input and Summary Results'!D5228=0,FALSE,'Input and Summary Results'!$B5228)</f>
        <v>0</v>
      </c>
      <c r="C5646" t="b">
        <f>IF(OR(B5646=0,'Input and Summary Results'!D5228=0,'Input and Summary Results'!D5228=""),FALSE,'Input and Summary Results'!$D5228)</f>
        <v>0</v>
      </c>
      <c r="D5646" t="b">
        <f>IF(OR(B5646=0,'Input and Summary Results'!E5228=0),FALSE,'Input and Summary Results'!$E5228)</f>
        <v>0</v>
      </c>
      <c r="E5646" t="b">
        <f t="shared" si="293"/>
        <v>0</v>
      </c>
      <c r="F5646" t="b">
        <f t="shared" si="294"/>
        <v>0</v>
      </c>
      <c r="G5646" t="b">
        <f>IF('Input and Summary Results'!$J$4="yes",IF(C5646=FALSE,FALSE,IF('Data Transformation'!E5646&lt;$R$10,E5646,$R$10)),IF(C5646=FALSE,FALSE,IF(C5646&lt;$R$10,C5646,$R$10)))</f>
        <v>0</v>
      </c>
      <c r="H5646" t="b">
        <f>IF('Input and Summary Results'!$J$4="yes",'Data Transformation'!F5646,'Data Transformation'!D5646)</f>
        <v>0</v>
      </c>
      <c r="I5646" t="str">
        <f t="shared" si="295"/>
        <v/>
      </c>
    </row>
    <row r="5647" spans="2:9" x14ac:dyDescent="0.25">
      <c r="B5647" t="b">
        <f>IF('Input and Summary Results'!D5229=0,FALSE,'Input and Summary Results'!$B5229)</f>
        <v>0</v>
      </c>
      <c r="C5647" t="b">
        <f>IF(OR(B5647=0,'Input and Summary Results'!D5229=0,'Input and Summary Results'!D5229=""),FALSE,'Input and Summary Results'!$D5229)</f>
        <v>0</v>
      </c>
      <c r="D5647" t="b">
        <f>IF(OR(B5647=0,'Input and Summary Results'!E5229=0),FALSE,'Input and Summary Results'!$E5229)</f>
        <v>0</v>
      </c>
      <c r="E5647" t="b">
        <f t="shared" si="293"/>
        <v>0</v>
      </c>
      <c r="F5647" t="b">
        <f t="shared" si="294"/>
        <v>0</v>
      </c>
      <c r="G5647" t="b">
        <f>IF('Input and Summary Results'!$J$4="yes",IF(C5647=FALSE,FALSE,IF('Data Transformation'!E5647&lt;$R$10,E5647,$R$10)),IF(C5647=FALSE,FALSE,IF(C5647&lt;$R$10,C5647,$R$10)))</f>
        <v>0</v>
      </c>
      <c r="H5647" t="b">
        <f>IF('Input and Summary Results'!$J$4="yes",'Data Transformation'!F5647,'Data Transformation'!D5647)</f>
        <v>0</v>
      </c>
      <c r="I5647" t="str">
        <f t="shared" si="295"/>
        <v/>
      </c>
    </row>
    <row r="5648" spans="2:9" x14ac:dyDescent="0.25">
      <c r="B5648" t="b">
        <f>IF('Input and Summary Results'!D5230=0,FALSE,'Input and Summary Results'!$B5230)</f>
        <v>0</v>
      </c>
      <c r="C5648" t="b">
        <f>IF(OR(B5648=0,'Input and Summary Results'!D5230=0,'Input and Summary Results'!D5230=""),FALSE,'Input and Summary Results'!$D5230)</f>
        <v>0</v>
      </c>
      <c r="D5648" t="b">
        <f>IF(OR(B5648=0,'Input and Summary Results'!E5230=0),FALSE,'Input and Summary Results'!$E5230)</f>
        <v>0</v>
      </c>
      <c r="E5648" t="b">
        <f t="shared" si="293"/>
        <v>0</v>
      </c>
      <c r="F5648" t="b">
        <f t="shared" si="294"/>
        <v>0</v>
      </c>
      <c r="G5648" t="b">
        <f>IF('Input and Summary Results'!$J$4="yes",IF(C5648=FALSE,FALSE,IF('Data Transformation'!E5648&lt;$R$10,E5648,$R$10)),IF(C5648=FALSE,FALSE,IF(C5648&lt;$R$10,C5648,$R$10)))</f>
        <v>0</v>
      </c>
      <c r="H5648" t="b">
        <f>IF('Input and Summary Results'!$J$4="yes",'Data Transformation'!F5648,'Data Transformation'!D5648)</f>
        <v>0</v>
      </c>
      <c r="I5648" t="str">
        <f t="shared" si="295"/>
        <v/>
      </c>
    </row>
    <row r="5649" spans="2:9" x14ac:dyDescent="0.25">
      <c r="B5649" t="b">
        <f>IF('Input and Summary Results'!D5231=0,FALSE,'Input and Summary Results'!$B5231)</f>
        <v>0</v>
      </c>
      <c r="C5649" t="b">
        <f>IF(OR(B5649=0,'Input and Summary Results'!D5231=0,'Input and Summary Results'!D5231=""),FALSE,'Input and Summary Results'!$D5231)</f>
        <v>0</v>
      </c>
      <c r="D5649" t="b">
        <f>IF(OR(B5649=0,'Input and Summary Results'!E5231=0),FALSE,'Input and Summary Results'!$E5231)</f>
        <v>0</v>
      </c>
      <c r="E5649" t="b">
        <f t="shared" si="293"/>
        <v>0</v>
      </c>
      <c r="F5649" t="b">
        <f t="shared" si="294"/>
        <v>0</v>
      </c>
      <c r="G5649" t="b">
        <f>IF('Input and Summary Results'!$J$4="yes",IF(C5649=FALSE,FALSE,IF('Data Transformation'!E5649&lt;$R$10,E5649,$R$10)),IF(C5649=FALSE,FALSE,IF(C5649&lt;$R$10,C5649,$R$10)))</f>
        <v>0</v>
      </c>
      <c r="H5649" t="b">
        <f>IF('Input and Summary Results'!$J$4="yes",'Data Transformation'!F5649,'Data Transformation'!D5649)</f>
        <v>0</v>
      </c>
      <c r="I5649" t="str">
        <f t="shared" si="295"/>
        <v/>
      </c>
    </row>
    <row r="5650" spans="2:9" x14ac:dyDescent="0.25">
      <c r="B5650" t="b">
        <f>IF('Input and Summary Results'!D5232=0,FALSE,'Input and Summary Results'!$B5232)</f>
        <v>0</v>
      </c>
      <c r="C5650" t="b">
        <f>IF(OR(B5650=0,'Input and Summary Results'!D5232=0,'Input and Summary Results'!D5232=""),FALSE,'Input and Summary Results'!$D5232)</f>
        <v>0</v>
      </c>
      <c r="D5650" t="b">
        <f>IF(OR(B5650=0,'Input and Summary Results'!E5232=0),FALSE,'Input and Summary Results'!$E5232)</f>
        <v>0</v>
      </c>
      <c r="E5650" t="b">
        <f t="shared" si="293"/>
        <v>0</v>
      </c>
      <c r="F5650" t="b">
        <f t="shared" si="294"/>
        <v>0</v>
      </c>
      <c r="G5650" t="b">
        <f>IF('Input and Summary Results'!$J$4="yes",IF(C5650=FALSE,FALSE,IF('Data Transformation'!E5650&lt;$R$10,E5650,$R$10)),IF(C5650=FALSE,FALSE,IF(C5650&lt;$R$10,C5650,$R$10)))</f>
        <v>0</v>
      </c>
      <c r="H5650" t="b">
        <f>IF('Input and Summary Results'!$J$4="yes",'Data Transformation'!F5650,'Data Transformation'!D5650)</f>
        <v>0</v>
      </c>
      <c r="I5650" t="str">
        <f t="shared" si="295"/>
        <v/>
      </c>
    </row>
    <row r="5651" spans="2:9" x14ac:dyDescent="0.25">
      <c r="B5651" t="b">
        <f>IF('Input and Summary Results'!D5233=0,FALSE,'Input and Summary Results'!$B5233)</f>
        <v>0</v>
      </c>
      <c r="C5651" t="b">
        <f>IF(OR(B5651=0,'Input and Summary Results'!D5233=0,'Input and Summary Results'!D5233=""),FALSE,'Input and Summary Results'!$D5233)</f>
        <v>0</v>
      </c>
      <c r="D5651" t="b">
        <f>IF(OR(B5651=0,'Input and Summary Results'!E5233=0),FALSE,'Input and Summary Results'!$E5233)</f>
        <v>0</v>
      </c>
      <c r="E5651" t="b">
        <f t="shared" si="293"/>
        <v>0</v>
      </c>
      <c r="F5651" t="b">
        <f t="shared" si="294"/>
        <v>0</v>
      </c>
      <c r="G5651" t="b">
        <f>IF('Input and Summary Results'!$J$4="yes",IF(C5651=FALSE,FALSE,IF('Data Transformation'!E5651&lt;$R$10,E5651,$R$10)),IF(C5651=FALSE,FALSE,IF(C5651&lt;$R$10,C5651,$R$10)))</f>
        <v>0</v>
      </c>
      <c r="H5651" t="b">
        <f>IF('Input and Summary Results'!$J$4="yes",'Data Transformation'!F5651,'Data Transformation'!D5651)</f>
        <v>0</v>
      </c>
      <c r="I5651" t="str">
        <f t="shared" si="295"/>
        <v/>
      </c>
    </row>
    <row r="5652" spans="2:9" x14ac:dyDescent="0.25">
      <c r="B5652" t="b">
        <f>IF('Input and Summary Results'!D5234=0,FALSE,'Input and Summary Results'!$B5234)</f>
        <v>0</v>
      </c>
      <c r="C5652" t="b">
        <f>IF(OR(B5652=0,'Input and Summary Results'!D5234=0,'Input and Summary Results'!D5234=""),FALSE,'Input and Summary Results'!$D5234)</f>
        <v>0</v>
      </c>
      <c r="D5652" t="b">
        <f>IF(OR(B5652=0,'Input and Summary Results'!E5234=0),FALSE,'Input and Summary Results'!$E5234)</f>
        <v>0</v>
      </c>
      <c r="E5652" t="b">
        <f t="shared" si="293"/>
        <v>0</v>
      </c>
      <c r="F5652" t="b">
        <f t="shared" si="294"/>
        <v>0</v>
      </c>
      <c r="G5652" t="b">
        <f>IF('Input and Summary Results'!$J$4="yes",IF(C5652=FALSE,FALSE,IF('Data Transformation'!E5652&lt;$R$10,E5652,$R$10)),IF(C5652=FALSE,FALSE,IF(C5652&lt;$R$10,C5652,$R$10)))</f>
        <v>0</v>
      </c>
      <c r="H5652" t="b">
        <f>IF('Input and Summary Results'!$J$4="yes",'Data Transformation'!F5652,'Data Transformation'!D5652)</f>
        <v>0</v>
      </c>
      <c r="I5652" t="str">
        <f t="shared" si="295"/>
        <v/>
      </c>
    </row>
    <row r="5653" spans="2:9" x14ac:dyDescent="0.25">
      <c r="B5653" t="b">
        <f>IF('Input and Summary Results'!D5235=0,FALSE,'Input and Summary Results'!$B5235)</f>
        <v>0</v>
      </c>
      <c r="C5653" t="b">
        <f>IF(OR(B5653=0,'Input and Summary Results'!D5235=0,'Input and Summary Results'!D5235=""),FALSE,'Input and Summary Results'!$D5235)</f>
        <v>0</v>
      </c>
      <c r="D5653" t="b">
        <f>IF(OR(B5653=0,'Input and Summary Results'!E5235=0),FALSE,'Input and Summary Results'!$E5235)</f>
        <v>0</v>
      </c>
      <c r="E5653" t="b">
        <f t="shared" si="293"/>
        <v>0</v>
      </c>
      <c r="F5653" t="b">
        <f t="shared" si="294"/>
        <v>0</v>
      </c>
      <c r="G5653" t="b">
        <f>IF('Input and Summary Results'!$J$4="yes",IF(C5653=FALSE,FALSE,IF('Data Transformation'!E5653&lt;$R$10,E5653,$R$10)),IF(C5653=FALSE,FALSE,IF(C5653&lt;$R$10,C5653,$R$10)))</f>
        <v>0</v>
      </c>
      <c r="H5653" t="b">
        <f>IF('Input and Summary Results'!$J$4="yes",'Data Transformation'!F5653,'Data Transformation'!D5653)</f>
        <v>0</v>
      </c>
      <c r="I5653" t="str">
        <f t="shared" si="295"/>
        <v/>
      </c>
    </row>
    <row r="5654" spans="2:9" x14ac:dyDescent="0.25">
      <c r="B5654" t="b">
        <f>IF('Input and Summary Results'!D5236=0,FALSE,'Input and Summary Results'!$B5236)</f>
        <v>0</v>
      </c>
      <c r="C5654" t="b">
        <f>IF(OR(B5654=0,'Input and Summary Results'!D5236=0,'Input and Summary Results'!D5236=""),FALSE,'Input and Summary Results'!$D5236)</f>
        <v>0</v>
      </c>
      <c r="D5654" t="b">
        <f>IF(OR(B5654=0,'Input and Summary Results'!E5236=0),FALSE,'Input and Summary Results'!$E5236)</f>
        <v>0</v>
      </c>
      <c r="E5654" t="b">
        <f t="shared" si="293"/>
        <v>0</v>
      </c>
      <c r="F5654" t="b">
        <f t="shared" si="294"/>
        <v>0</v>
      </c>
      <c r="G5654" t="b">
        <f>IF('Input and Summary Results'!$J$4="yes",IF(C5654=FALSE,FALSE,IF('Data Transformation'!E5654&lt;$R$10,E5654,$R$10)),IF(C5654=FALSE,FALSE,IF(C5654&lt;$R$10,C5654,$R$10)))</f>
        <v>0</v>
      </c>
      <c r="H5654" t="b">
        <f>IF('Input and Summary Results'!$J$4="yes",'Data Transformation'!F5654,'Data Transformation'!D5654)</f>
        <v>0</v>
      </c>
      <c r="I5654" t="str">
        <f t="shared" si="295"/>
        <v/>
      </c>
    </row>
    <row r="5655" spans="2:9" x14ac:dyDescent="0.25">
      <c r="B5655" t="b">
        <f>IF('Input and Summary Results'!D5237=0,FALSE,'Input and Summary Results'!$B5237)</f>
        <v>0</v>
      </c>
      <c r="C5655" t="b">
        <f>IF(OR(B5655=0,'Input and Summary Results'!D5237=0,'Input and Summary Results'!D5237=""),FALSE,'Input and Summary Results'!$D5237)</f>
        <v>0</v>
      </c>
      <c r="D5655" t="b">
        <f>IF(OR(B5655=0,'Input and Summary Results'!E5237=0),FALSE,'Input and Summary Results'!$E5237)</f>
        <v>0</v>
      </c>
      <c r="E5655" t="b">
        <f t="shared" si="293"/>
        <v>0</v>
      </c>
      <c r="F5655" t="b">
        <f t="shared" si="294"/>
        <v>0</v>
      </c>
      <c r="G5655" t="b">
        <f>IF('Input and Summary Results'!$J$4="yes",IF(C5655=FALSE,FALSE,IF('Data Transformation'!E5655&lt;$R$10,E5655,$R$10)),IF(C5655=FALSE,FALSE,IF(C5655&lt;$R$10,C5655,$R$10)))</f>
        <v>0</v>
      </c>
      <c r="H5655" t="b">
        <f>IF('Input and Summary Results'!$J$4="yes",'Data Transformation'!F5655,'Data Transformation'!D5655)</f>
        <v>0</v>
      </c>
      <c r="I5655" t="str">
        <f t="shared" si="295"/>
        <v/>
      </c>
    </row>
    <row r="5656" spans="2:9" x14ac:dyDescent="0.25">
      <c r="B5656" t="b">
        <f>IF('Input and Summary Results'!D5238=0,FALSE,'Input and Summary Results'!$B5238)</f>
        <v>0</v>
      </c>
      <c r="C5656" t="b">
        <f>IF(OR(B5656=0,'Input and Summary Results'!D5238=0,'Input and Summary Results'!D5238=""),FALSE,'Input and Summary Results'!$D5238)</f>
        <v>0</v>
      </c>
      <c r="D5656" t="b">
        <f>IF(OR(B5656=0,'Input and Summary Results'!E5238=0),FALSE,'Input and Summary Results'!$E5238)</f>
        <v>0</v>
      </c>
      <c r="E5656" t="b">
        <f t="shared" si="293"/>
        <v>0</v>
      </c>
      <c r="F5656" t="b">
        <f t="shared" si="294"/>
        <v>0</v>
      </c>
      <c r="G5656" t="b">
        <f>IF('Input and Summary Results'!$J$4="yes",IF(C5656=FALSE,FALSE,IF('Data Transformation'!E5656&lt;$R$10,E5656,$R$10)),IF(C5656=FALSE,FALSE,IF(C5656&lt;$R$10,C5656,$R$10)))</f>
        <v>0</v>
      </c>
      <c r="H5656" t="b">
        <f>IF('Input and Summary Results'!$J$4="yes",'Data Transformation'!F5656,'Data Transformation'!D5656)</f>
        <v>0</v>
      </c>
      <c r="I5656" t="str">
        <f t="shared" si="295"/>
        <v/>
      </c>
    </row>
    <row r="5657" spans="2:9" x14ac:dyDescent="0.25">
      <c r="B5657" t="b">
        <f>IF('Input and Summary Results'!D5239=0,FALSE,'Input and Summary Results'!$B5239)</f>
        <v>0</v>
      </c>
      <c r="C5657" t="b">
        <f>IF(OR(B5657=0,'Input and Summary Results'!D5239=0,'Input and Summary Results'!D5239=""),FALSE,'Input and Summary Results'!$D5239)</f>
        <v>0</v>
      </c>
      <c r="D5657" t="b">
        <f>IF(OR(B5657=0,'Input and Summary Results'!E5239=0),FALSE,'Input and Summary Results'!$E5239)</f>
        <v>0</v>
      </c>
      <c r="E5657" t="b">
        <f t="shared" si="293"/>
        <v>0</v>
      </c>
      <c r="F5657" t="b">
        <f t="shared" si="294"/>
        <v>0</v>
      </c>
      <c r="G5657" t="b">
        <f>IF('Input and Summary Results'!$J$4="yes",IF(C5657=FALSE,FALSE,IF('Data Transformation'!E5657&lt;$R$10,E5657,$R$10)),IF(C5657=FALSE,FALSE,IF(C5657&lt;$R$10,C5657,$R$10)))</f>
        <v>0</v>
      </c>
      <c r="H5657" t="b">
        <f>IF('Input and Summary Results'!$J$4="yes",'Data Transformation'!F5657,'Data Transformation'!D5657)</f>
        <v>0</v>
      </c>
      <c r="I5657" t="str">
        <f t="shared" si="295"/>
        <v/>
      </c>
    </row>
    <row r="5658" spans="2:9" x14ac:dyDescent="0.25">
      <c r="B5658" t="b">
        <f>IF('Input and Summary Results'!D5240=0,FALSE,'Input and Summary Results'!$B5240)</f>
        <v>0</v>
      </c>
      <c r="C5658" t="b">
        <f>IF(OR(B5658=0,'Input and Summary Results'!D5240=0,'Input and Summary Results'!D5240=""),FALSE,'Input and Summary Results'!$D5240)</f>
        <v>0</v>
      </c>
      <c r="D5658" t="b">
        <f>IF(OR(B5658=0,'Input and Summary Results'!E5240=0),FALSE,'Input and Summary Results'!$E5240)</f>
        <v>0</v>
      </c>
      <c r="E5658" t="b">
        <f t="shared" si="293"/>
        <v>0</v>
      </c>
      <c r="F5658" t="b">
        <f t="shared" si="294"/>
        <v>0</v>
      </c>
      <c r="G5658" t="b">
        <f>IF('Input and Summary Results'!$J$4="yes",IF(C5658=FALSE,FALSE,IF('Data Transformation'!E5658&lt;$R$10,E5658,$R$10)),IF(C5658=FALSE,FALSE,IF(C5658&lt;$R$10,C5658,$R$10)))</f>
        <v>0</v>
      </c>
      <c r="H5658" t="b">
        <f>IF('Input and Summary Results'!$J$4="yes",'Data Transformation'!F5658,'Data Transformation'!D5658)</f>
        <v>0</v>
      </c>
      <c r="I5658" t="str">
        <f t="shared" si="295"/>
        <v/>
      </c>
    </row>
    <row r="5659" spans="2:9" x14ac:dyDescent="0.25">
      <c r="B5659" t="b">
        <f>IF('Input and Summary Results'!D5241=0,FALSE,'Input and Summary Results'!$B5241)</f>
        <v>0</v>
      </c>
      <c r="C5659" t="b">
        <f>IF(OR(B5659=0,'Input and Summary Results'!D5241=0,'Input and Summary Results'!D5241=""),FALSE,'Input and Summary Results'!$D5241)</f>
        <v>0</v>
      </c>
      <c r="D5659" t="b">
        <f>IF(OR(B5659=0,'Input and Summary Results'!E5241=0),FALSE,'Input and Summary Results'!$E5241)</f>
        <v>0</v>
      </c>
      <c r="E5659" t="b">
        <f t="shared" si="293"/>
        <v>0</v>
      </c>
      <c r="F5659" t="b">
        <f t="shared" si="294"/>
        <v>0</v>
      </c>
      <c r="G5659" t="b">
        <f>IF('Input and Summary Results'!$J$4="yes",IF(C5659=FALSE,FALSE,IF('Data Transformation'!E5659&lt;$R$10,E5659,$R$10)),IF(C5659=FALSE,FALSE,IF(C5659&lt;$R$10,C5659,$R$10)))</f>
        <v>0</v>
      </c>
      <c r="H5659" t="b">
        <f>IF('Input and Summary Results'!$J$4="yes",'Data Transformation'!F5659,'Data Transformation'!D5659)</f>
        <v>0</v>
      </c>
      <c r="I5659" t="str">
        <f t="shared" si="295"/>
        <v/>
      </c>
    </row>
    <row r="5660" spans="2:9" x14ac:dyDescent="0.25">
      <c r="B5660" t="b">
        <f>IF('Input and Summary Results'!D5242=0,FALSE,'Input and Summary Results'!$B5242)</f>
        <v>0</v>
      </c>
      <c r="C5660" t="b">
        <f>IF(OR(B5660=0,'Input and Summary Results'!D5242=0,'Input and Summary Results'!D5242=""),FALSE,'Input and Summary Results'!$D5242)</f>
        <v>0</v>
      </c>
      <c r="D5660" t="b">
        <f>IF(OR(B5660=0,'Input and Summary Results'!E5242=0),FALSE,'Input and Summary Results'!$E5242)</f>
        <v>0</v>
      </c>
      <c r="E5660" t="b">
        <f t="shared" si="293"/>
        <v>0</v>
      </c>
      <c r="F5660" t="b">
        <f t="shared" si="294"/>
        <v>0</v>
      </c>
      <c r="G5660" t="b">
        <f>IF('Input and Summary Results'!$J$4="yes",IF(C5660=FALSE,FALSE,IF('Data Transformation'!E5660&lt;$R$10,E5660,$R$10)),IF(C5660=FALSE,FALSE,IF(C5660&lt;$R$10,C5660,$R$10)))</f>
        <v>0</v>
      </c>
      <c r="H5660" t="b">
        <f>IF('Input and Summary Results'!$J$4="yes",'Data Transformation'!F5660,'Data Transformation'!D5660)</f>
        <v>0</v>
      </c>
      <c r="I5660" t="str">
        <f t="shared" si="295"/>
        <v/>
      </c>
    </row>
    <row r="5661" spans="2:9" x14ac:dyDescent="0.25">
      <c r="B5661" t="b">
        <f>IF('Input and Summary Results'!D5243=0,FALSE,'Input and Summary Results'!$B5243)</f>
        <v>0</v>
      </c>
      <c r="C5661" t="b">
        <f>IF(OR(B5661=0,'Input and Summary Results'!D5243=0,'Input and Summary Results'!D5243=""),FALSE,'Input and Summary Results'!$D5243)</f>
        <v>0</v>
      </c>
      <c r="D5661" t="b">
        <f>IF(OR(B5661=0,'Input and Summary Results'!E5243=0),FALSE,'Input and Summary Results'!$E5243)</f>
        <v>0</v>
      </c>
      <c r="E5661" t="b">
        <f t="shared" si="293"/>
        <v>0</v>
      </c>
      <c r="F5661" t="b">
        <f t="shared" si="294"/>
        <v>0</v>
      </c>
      <c r="G5661" t="b">
        <f>IF('Input and Summary Results'!$J$4="yes",IF(C5661=FALSE,FALSE,IF('Data Transformation'!E5661&lt;$R$10,E5661,$R$10)),IF(C5661=FALSE,FALSE,IF(C5661&lt;$R$10,C5661,$R$10)))</f>
        <v>0</v>
      </c>
      <c r="H5661" t="b">
        <f>IF('Input and Summary Results'!$J$4="yes",'Data Transformation'!F5661,'Data Transformation'!D5661)</f>
        <v>0</v>
      </c>
      <c r="I5661" t="str">
        <f t="shared" si="295"/>
        <v/>
      </c>
    </row>
    <row r="5662" spans="2:9" x14ac:dyDescent="0.25">
      <c r="B5662" t="b">
        <f>IF('Input and Summary Results'!D5244=0,FALSE,'Input and Summary Results'!$B5244)</f>
        <v>0</v>
      </c>
      <c r="C5662" t="b">
        <f>IF(OR(B5662=0,'Input and Summary Results'!D5244=0,'Input and Summary Results'!D5244=""),FALSE,'Input and Summary Results'!$D5244)</f>
        <v>0</v>
      </c>
      <c r="D5662" t="b">
        <f>IF(OR(B5662=0,'Input and Summary Results'!E5244=0),FALSE,'Input and Summary Results'!$E5244)</f>
        <v>0</v>
      </c>
      <c r="E5662" t="b">
        <f t="shared" si="293"/>
        <v>0</v>
      </c>
      <c r="F5662" t="b">
        <f t="shared" si="294"/>
        <v>0</v>
      </c>
      <c r="G5662" t="b">
        <f>IF('Input and Summary Results'!$J$4="yes",IF(C5662=FALSE,FALSE,IF('Data Transformation'!E5662&lt;$R$10,E5662,$R$10)),IF(C5662=FALSE,FALSE,IF(C5662&lt;$R$10,C5662,$R$10)))</f>
        <v>0</v>
      </c>
      <c r="H5662" t="b">
        <f>IF('Input and Summary Results'!$J$4="yes",'Data Transformation'!F5662,'Data Transformation'!D5662)</f>
        <v>0</v>
      </c>
      <c r="I5662" t="str">
        <f t="shared" si="295"/>
        <v/>
      </c>
    </row>
    <row r="5663" spans="2:9" x14ac:dyDescent="0.25">
      <c r="B5663" t="b">
        <f>IF('Input and Summary Results'!D5245=0,FALSE,'Input and Summary Results'!$B5245)</f>
        <v>0</v>
      </c>
      <c r="C5663" t="b">
        <f>IF(OR(B5663=0,'Input and Summary Results'!D5245=0,'Input and Summary Results'!D5245=""),FALSE,'Input and Summary Results'!$D5245)</f>
        <v>0</v>
      </c>
      <c r="D5663" t="b">
        <f>IF(OR(B5663=0,'Input and Summary Results'!E5245=0),FALSE,'Input and Summary Results'!$E5245)</f>
        <v>0</v>
      </c>
      <c r="E5663" t="b">
        <f t="shared" si="293"/>
        <v>0</v>
      </c>
      <c r="F5663" t="b">
        <f t="shared" si="294"/>
        <v>0</v>
      </c>
      <c r="G5663" t="b">
        <f>IF('Input and Summary Results'!$J$4="yes",IF(C5663=FALSE,FALSE,IF('Data Transformation'!E5663&lt;$R$10,E5663,$R$10)),IF(C5663=FALSE,FALSE,IF(C5663&lt;$R$10,C5663,$R$10)))</f>
        <v>0</v>
      </c>
      <c r="H5663" t="b">
        <f>IF('Input and Summary Results'!$J$4="yes",'Data Transformation'!F5663,'Data Transformation'!D5663)</f>
        <v>0</v>
      </c>
      <c r="I5663" t="str">
        <f t="shared" si="295"/>
        <v/>
      </c>
    </row>
    <row r="5664" spans="2:9" x14ac:dyDescent="0.25">
      <c r="B5664" t="b">
        <f>IF('Input and Summary Results'!D5246=0,FALSE,'Input and Summary Results'!$B5246)</f>
        <v>0</v>
      </c>
      <c r="C5664" t="b">
        <f>IF(OR(B5664=0,'Input and Summary Results'!D5246=0,'Input and Summary Results'!D5246=""),FALSE,'Input and Summary Results'!$D5246)</f>
        <v>0</v>
      </c>
      <c r="D5664" t="b">
        <f>IF(OR(B5664=0,'Input and Summary Results'!E5246=0),FALSE,'Input and Summary Results'!$E5246)</f>
        <v>0</v>
      </c>
      <c r="E5664" t="b">
        <f t="shared" si="293"/>
        <v>0</v>
      </c>
      <c r="F5664" t="b">
        <f t="shared" si="294"/>
        <v>0</v>
      </c>
      <c r="G5664" t="b">
        <f>IF('Input and Summary Results'!$J$4="yes",IF(C5664=FALSE,FALSE,IF('Data Transformation'!E5664&lt;$R$10,E5664,$R$10)),IF(C5664=FALSE,FALSE,IF(C5664&lt;$R$10,C5664,$R$10)))</f>
        <v>0</v>
      </c>
      <c r="H5664" t="b">
        <f>IF('Input and Summary Results'!$J$4="yes",'Data Transformation'!F5664,'Data Transformation'!D5664)</f>
        <v>0</v>
      </c>
      <c r="I5664" t="str">
        <f t="shared" si="295"/>
        <v/>
      </c>
    </row>
    <row r="5665" spans="2:9" x14ac:dyDescent="0.25">
      <c r="B5665" t="b">
        <f>IF('Input and Summary Results'!D5247=0,FALSE,'Input and Summary Results'!$B5247)</f>
        <v>0</v>
      </c>
      <c r="C5665" t="b">
        <f>IF(OR(B5665=0,'Input and Summary Results'!D5247=0,'Input and Summary Results'!D5247=""),FALSE,'Input and Summary Results'!$D5247)</f>
        <v>0</v>
      </c>
      <c r="D5665" t="b">
        <f>IF(OR(B5665=0,'Input and Summary Results'!E5247=0),FALSE,'Input and Summary Results'!$E5247)</f>
        <v>0</v>
      </c>
      <c r="E5665" t="b">
        <f t="shared" si="293"/>
        <v>0</v>
      </c>
      <c r="F5665" t="b">
        <f t="shared" si="294"/>
        <v>0</v>
      </c>
      <c r="G5665" t="b">
        <f>IF('Input and Summary Results'!$J$4="yes",IF(C5665=FALSE,FALSE,IF('Data Transformation'!E5665&lt;$R$10,E5665,$R$10)),IF(C5665=FALSE,FALSE,IF(C5665&lt;$R$10,C5665,$R$10)))</f>
        <v>0</v>
      </c>
      <c r="H5665" t="b">
        <f>IF('Input and Summary Results'!$J$4="yes",'Data Transformation'!F5665,'Data Transformation'!D5665)</f>
        <v>0</v>
      </c>
      <c r="I5665" t="str">
        <f t="shared" si="295"/>
        <v/>
      </c>
    </row>
    <row r="5666" spans="2:9" x14ac:dyDescent="0.25">
      <c r="B5666" t="b">
        <f>IF('Input and Summary Results'!D5248=0,FALSE,'Input and Summary Results'!$B5248)</f>
        <v>0</v>
      </c>
      <c r="C5666" t="b">
        <f>IF(OR(B5666=0,'Input and Summary Results'!D5248=0,'Input and Summary Results'!D5248=""),FALSE,'Input and Summary Results'!$D5248)</f>
        <v>0</v>
      </c>
      <c r="D5666" t="b">
        <f>IF(OR(B5666=0,'Input and Summary Results'!E5248=0),FALSE,'Input and Summary Results'!$E5248)</f>
        <v>0</v>
      </c>
      <c r="E5666" t="b">
        <f t="shared" si="293"/>
        <v>0</v>
      </c>
      <c r="F5666" t="b">
        <f t="shared" si="294"/>
        <v>0</v>
      </c>
      <c r="G5666" t="b">
        <f>IF('Input and Summary Results'!$J$4="yes",IF(C5666=FALSE,FALSE,IF('Data Transformation'!E5666&lt;$R$10,E5666,$R$10)),IF(C5666=FALSE,FALSE,IF(C5666&lt;$R$10,C5666,$R$10)))</f>
        <v>0</v>
      </c>
      <c r="H5666" t="b">
        <f>IF('Input and Summary Results'!$J$4="yes",'Data Transformation'!F5666,'Data Transformation'!D5666)</f>
        <v>0</v>
      </c>
      <c r="I5666" t="str">
        <f t="shared" si="295"/>
        <v/>
      </c>
    </row>
    <row r="5667" spans="2:9" x14ac:dyDescent="0.25">
      <c r="B5667" t="b">
        <f>IF('Input and Summary Results'!D5249=0,FALSE,'Input and Summary Results'!$B5249)</f>
        <v>0</v>
      </c>
      <c r="C5667" t="b">
        <f>IF(OR(B5667=0,'Input and Summary Results'!D5249=0,'Input and Summary Results'!D5249=""),FALSE,'Input and Summary Results'!$D5249)</f>
        <v>0</v>
      </c>
      <c r="D5667" t="b">
        <f>IF(OR(B5667=0,'Input and Summary Results'!E5249=0),FALSE,'Input and Summary Results'!$E5249)</f>
        <v>0</v>
      </c>
      <c r="E5667" t="b">
        <f t="shared" si="293"/>
        <v>0</v>
      </c>
      <c r="F5667" t="b">
        <f t="shared" si="294"/>
        <v>0</v>
      </c>
      <c r="G5667" t="b">
        <f>IF('Input and Summary Results'!$J$4="yes",IF(C5667=FALSE,FALSE,IF('Data Transformation'!E5667&lt;$R$10,E5667,$R$10)),IF(C5667=FALSE,FALSE,IF(C5667&lt;$R$10,C5667,$R$10)))</f>
        <v>0</v>
      </c>
      <c r="H5667" t="b">
        <f>IF('Input and Summary Results'!$J$4="yes",'Data Transformation'!F5667,'Data Transformation'!D5667)</f>
        <v>0</v>
      </c>
      <c r="I5667" t="str">
        <f t="shared" si="295"/>
        <v/>
      </c>
    </row>
    <row r="5668" spans="2:9" x14ac:dyDescent="0.25">
      <c r="B5668" t="b">
        <f>IF('Input and Summary Results'!D5250=0,FALSE,'Input and Summary Results'!$B5250)</f>
        <v>0</v>
      </c>
      <c r="C5668" t="b">
        <f>IF(OR(B5668=0,'Input and Summary Results'!D5250=0,'Input and Summary Results'!D5250=""),FALSE,'Input and Summary Results'!$D5250)</f>
        <v>0</v>
      </c>
      <c r="D5668" t="b">
        <f>IF(OR(B5668=0,'Input and Summary Results'!E5250=0),FALSE,'Input and Summary Results'!$E5250)</f>
        <v>0</v>
      </c>
      <c r="E5668" t="b">
        <f t="shared" si="293"/>
        <v>0</v>
      </c>
      <c r="F5668" t="b">
        <f t="shared" si="294"/>
        <v>0</v>
      </c>
      <c r="G5668" t="b">
        <f>IF('Input and Summary Results'!$J$4="yes",IF(C5668=FALSE,FALSE,IF('Data Transformation'!E5668&lt;$R$10,E5668,$R$10)),IF(C5668=FALSE,FALSE,IF(C5668&lt;$R$10,C5668,$R$10)))</f>
        <v>0</v>
      </c>
      <c r="H5668" t="b">
        <f>IF('Input and Summary Results'!$J$4="yes",'Data Transformation'!F5668,'Data Transformation'!D5668)</f>
        <v>0</v>
      </c>
      <c r="I5668" t="str">
        <f t="shared" si="295"/>
        <v/>
      </c>
    </row>
    <row r="5669" spans="2:9" x14ac:dyDescent="0.25">
      <c r="B5669" t="b">
        <f>IF('Input and Summary Results'!D5251=0,FALSE,'Input and Summary Results'!$B5251)</f>
        <v>0</v>
      </c>
      <c r="C5669" t="b">
        <f>IF(OR(B5669=0,'Input and Summary Results'!D5251=0,'Input and Summary Results'!D5251=""),FALSE,'Input and Summary Results'!$D5251)</f>
        <v>0</v>
      </c>
      <c r="D5669" t="b">
        <f>IF(OR(B5669=0,'Input and Summary Results'!E5251=0),FALSE,'Input and Summary Results'!$E5251)</f>
        <v>0</v>
      </c>
      <c r="E5669" t="b">
        <f t="shared" si="293"/>
        <v>0</v>
      </c>
      <c r="F5669" t="b">
        <f t="shared" si="294"/>
        <v>0</v>
      </c>
      <c r="G5669" t="b">
        <f>IF('Input and Summary Results'!$J$4="yes",IF(C5669=FALSE,FALSE,IF('Data Transformation'!E5669&lt;$R$10,E5669,$R$10)),IF(C5669=FALSE,FALSE,IF(C5669&lt;$R$10,C5669,$R$10)))</f>
        <v>0</v>
      </c>
      <c r="H5669" t="b">
        <f>IF('Input and Summary Results'!$J$4="yes",'Data Transformation'!F5669,'Data Transformation'!D5669)</f>
        <v>0</v>
      </c>
      <c r="I5669" t="str">
        <f t="shared" si="295"/>
        <v/>
      </c>
    </row>
    <row r="5670" spans="2:9" x14ac:dyDescent="0.25">
      <c r="B5670" t="b">
        <f>IF('Input and Summary Results'!D5252=0,FALSE,'Input and Summary Results'!$B5252)</f>
        <v>0</v>
      </c>
      <c r="C5670" t="b">
        <f>IF(OR(B5670=0,'Input and Summary Results'!D5252=0,'Input and Summary Results'!D5252=""),FALSE,'Input and Summary Results'!$D5252)</f>
        <v>0</v>
      </c>
      <c r="D5670" t="b">
        <f>IF(OR(B5670=0,'Input and Summary Results'!E5252=0),FALSE,'Input and Summary Results'!$E5252)</f>
        <v>0</v>
      </c>
      <c r="E5670" t="b">
        <f t="shared" si="293"/>
        <v>0</v>
      </c>
      <c r="F5670" t="b">
        <f t="shared" si="294"/>
        <v>0</v>
      </c>
      <c r="G5670" t="b">
        <f>IF('Input and Summary Results'!$J$4="yes",IF(C5670=FALSE,FALSE,IF('Data Transformation'!E5670&lt;$R$10,E5670,$R$10)),IF(C5670=FALSE,FALSE,IF(C5670&lt;$R$10,C5670,$R$10)))</f>
        <v>0</v>
      </c>
      <c r="H5670" t="b">
        <f>IF('Input and Summary Results'!$J$4="yes",'Data Transformation'!F5670,'Data Transformation'!D5670)</f>
        <v>0</v>
      </c>
      <c r="I5670" t="str">
        <f t="shared" si="295"/>
        <v/>
      </c>
    </row>
    <row r="5671" spans="2:9" x14ac:dyDescent="0.25">
      <c r="B5671" t="b">
        <f>IF('Input and Summary Results'!D5253=0,FALSE,'Input and Summary Results'!$B5253)</f>
        <v>0</v>
      </c>
      <c r="C5671" t="b">
        <f>IF(OR(B5671=0,'Input and Summary Results'!D5253=0,'Input and Summary Results'!D5253=""),FALSE,'Input and Summary Results'!$D5253)</f>
        <v>0</v>
      </c>
      <c r="D5671" t="b">
        <f>IF(OR(B5671=0,'Input and Summary Results'!E5253=0),FALSE,'Input and Summary Results'!$E5253)</f>
        <v>0</v>
      </c>
      <c r="E5671" t="b">
        <f t="shared" si="293"/>
        <v>0</v>
      </c>
      <c r="F5671" t="b">
        <f t="shared" si="294"/>
        <v>0</v>
      </c>
      <c r="G5671" t="b">
        <f>IF('Input and Summary Results'!$J$4="yes",IF(C5671=FALSE,FALSE,IF('Data Transformation'!E5671&lt;$R$10,E5671,$R$10)),IF(C5671=FALSE,FALSE,IF(C5671&lt;$R$10,C5671,$R$10)))</f>
        <v>0</v>
      </c>
      <c r="H5671" t="b">
        <f>IF('Input and Summary Results'!$J$4="yes",'Data Transformation'!F5671,'Data Transformation'!D5671)</f>
        <v>0</v>
      </c>
      <c r="I5671" t="str">
        <f t="shared" si="295"/>
        <v/>
      </c>
    </row>
    <row r="5672" spans="2:9" x14ac:dyDescent="0.25">
      <c r="B5672" t="b">
        <f>IF('Input and Summary Results'!D5254=0,FALSE,'Input and Summary Results'!$B5254)</f>
        <v>0</v>
      </c>
      <c r="C5672" t="b">
        <f>IF(OR(B5672=0,'Input and Summary Results'!D5254=0,'Input and Summary Results'!D5254=""),FALSE,'Input and Summary Results'!$D5254)</f>
        <v>0</v>
      </c>
      <c r="D5672" t="b">
        <f>IF(OR(B5672=0,'Input and Summary Results'!E5254=0),FALSE,'Input and Summary Results'!$E5254)</f>
        <v>0</v>
      </c>
      <c r="E5672" t="b">
        <f t="shared" si="293"/>
        <v>0</v>
      </c>
      <c r="F5672" t="b">
        <f t="shared" si="294"/>
        <v>0</v>
      </c>
      <c r="G5672" t="b">
        <f>IF('Input and Summary Results'!$J$4="yes",IF(C5672=FALSE,FALSE,IF('Data Transformation'!E5672&lt;$R$10,E5672,$R$10)),IF(C5672=FALSE,FALSE,IF(C5672&lt;$R$10,C5672,$R$10)))</f>
        <v>0</v>
      </c>
      <c r="H5672" t="b">
        <f>IF('Input and Summary Results'!$J$4="yes",'Data Transformation'!F5672,'Data Transformation'!D5672)</f>
        <v>0</v>
      </c>
      <c r="I5672" t="str">
        <f t="shared" si="295"/>
        <v/>
      </c>
    </row>
    <row r="5673" spans="2:9" x14ac:dyDescent="0.25">
      <c r="B5673" t="b">
        <f>IF('Input and Summary Results'!D5255=0,FALSE,'Input and Summary Results'!$B5255)</f>
        <v>0</v>
      </c>
      <c r="C5673" t="b">
        <f>IF(OR(B5673=0,'Input and Summary Results'!D5255=0,'Input and Summary Results'!D5255=""),FALSE,'Input and Summary Results'!$D5255)</f>
        <v>0</v>
      </c>
      <c r="D5673" t="b">
        <f>IF(OR(B5673=0,'Input and Summary Results'!E5255=0),FALSE,'Input and Summary Results'!$E5255)</f>
        <v>0</v>
      </c>
      <c r="E5673" t="b">
        <f t="shared" si="293"/>
        <v>0</v>
      </c>
      <c r="F5673" t="b">
        <f t="shared" si="294"/>
        <v>0</v>
      </c>
      <c r="G5673" t="b">
        <f>IF('Input and Summary Results'!$J$4="yes",IF(C5673=FALSE,FALSE,IF('Data Transformation'!E5673&lt;$R$10,E5673,$R$10)),IF(C5673=FALSE,FALSE,IF(C5673&lt;$R$10,C5673,$R$10)))</f>
        <v>0</v>
      </c>
      <c r="H5673" t="b">
        <f>IF('Input and Summary Results'!$J$4="yes",'Data Transformation'!F5673,'Data Transformation'!D5673)</f>
        <v>0</v>
      </c>
      <c r="I5673" t="str">
        <f t="shared" si="295"/>
        <v/>
      </c>
    </row>
    <row r="5674" spans="2:9" x14ac:dyDescent="0.25">
      <c r="B5674" t="b">
        <f>IF('Input and Summary Results'!D5256=0,FALSE,'Input and Summary Results'!$B5256)</f>
        <v>0</v>
      </c>
      <c r="C5674" t="b">
        <f>IF(OR(B5674=0,'Input and Summary Results'!D5256=0,'Input and Summary Results'!D5256=""),FALSE,'Input and Summary Results'!$D5256)</f>
        <v>0</v>
      </c>
      <c r="D5674" t="b">
        <f>IF(OR(B5674=0,'Input and Summary Results'!E5256=0),FALSE,'Input and Summary Results'!$E5256)</f>
        <v>0</v>
      </c>
      <c r="E5674" t="b">
        <f t="shared" ref="E5674:E5737" si="296">IF(C5674=FALSE,FALSE,LOG10(C5674))</f>
        <v>0</v>
      </c>
      <c r="F5674" t="b">
        <f t="shared" ref="F5674:F5737" si="297">IF(D5674=FALSE, FALSE,0.434*D5674/C5674)</f>
        <v>0</v>
      </c>
      <c r="G5674" t="b">
        <f>IF('Input and Summary Results'!$J$4="yes",IF(C5674=FALSE,FALSE,IF('Data Transformation'!E5674&lt;$R$10,E5674,$R$10)),IF(C5674=FALSE,FALSE,IF(C5674&lt;$R$10,C5674,$R$10)))</f>
        <v>0</v>
      </c>
      <c r="H5674" t="b">
        <f>IF('Input and Summary Results'!$J$4="yes",'Data Transformation'!F5674,'Data Transformation'!D5674)</f>
        <v>0</v>
      </c>
      <c r="I5674" t="str">
        <f t="shared" si="295"/>
        <v/>
      </c>
    </row>
    <row r="5675" spans="2:9" x14ac:dyDescent="0.25">
      <c r="B5675" t="b">
        <f>IF('Input and Summary Results'!D5257=0,FALSE,'Input and Summary Results'!$B5257)</f>
        <v>0</v>
      </c>
      <c r="C5675" t="b">
        <f>IF(OR(B5675=0,'Input and Summary Results'!D5257=0,'Input and Summary Results'!D5257=""),FALSE,'Input and Summary Results'!$D5257)</f>
        <v>0</v>
      </c>
      <c r="D5675" t="b">
        <f>IF(OR(B5675=0,'Input and Summary Results'!E5257=0),FALSE,'Input and Summary Results'!$E5257)</f>
        <v>0</v>
      </c>
      <c r="E5675" t="b">
        <f t="shared" si="296"/>
        <v>0</v>
      </c>
      <c r="F5675" t="b">
        <f t="shared" si="297"/>
        <v>0</v>
      </c>
      <c r="G5675" t="b">
        <f>IF('Input and Summary Results'!$J$4="yes",IF(C5675=FALSE,FALSE,IF('Data Transformation'!E5675&lt;$R$10,E5675,$R$10)),IF(C5675=FALSE,FALSE,IF(C5675&lt;$R$10,C5675,$R$10)))</f>
        <v>0</v>
      </c>
      <c r="H5675" t="b">
        <f>IF('Input and Summary Results'!$J$4="yes",'Data Transformation'!F5675,'Data Transformation'!D5675)</f>
        <v>0</v>
      </c>
      <c r="I5675" t="str">
        <f t="shared" si="295"/>
        <v/>
      </c>
    </row>
    <row r="5676" spans="2:9" x14ac:dyDescent="0.25">
      <c r="B5676" t="b">
        <f>IF('Input and Summary Results'!D5258=0,FALSE,'Input and Summary Results'!$B5258)</f>
        <v>0</v>
      </c>
      <c r="C5676" t="b">
        <f>IF(OR(B5676=0,'Input and Summary Results'!D5258=0,'Input and Summary Results'!D5258=""),FALSE,'Input and Summary Results'!$D5258)</f>
        <v>0</v>
      </c>
      <c r="D5676" t="b">
        <f>IF(OR(B5676=0,'Input and Summary Results'!E5258=0),FALSE,'Input and Summary Results'!$E5258)</f>
        <v>0</v>
      </c>
      <c r="E5676" t="b">
        <f t="shared" si="296"/>
        <v>0</v>
      </c>
      <c r="F5676" t="b">
        <f t="shared" si="297"/>
        <v>0</v>
      </c>
      <c r="G5676" t="b">
        <f>IF('Input and Summary Results'!$J$4="yes",IF(C5676=FALSE,FALSE,IF('Data Transformation'!E5676&lt;$R$10,E5676,$R$10)),IF(C5676=FALSE,FALSE,IF(C5676&lt;$R$10,C5676,$R$10)))</f>
        <v>0</v>
      </c>
      <c r="H5676" t="b">
        <f>IF('Input and Summary Results'!$J$4="yes",'Data Transformation'!F5676,'Data Transformation'!D5676)</f>
        <v>0</v>
      </c>
      <c r="I5676" t="str">
        <f t="shared" si="295"/>
        <v/>
      </c>
    </row>
    <row r="5677" spans="2:9" x14ac:dyDescent="0.25">
      <c r="B5677" t="b">
        <f>IF('Input and Summary Results'!D5259=0,FALSE,'Input and Summary Results'!$B5259)</f>
        <v>0</v>
      </c>
      <c r="C5677" t="b">
        <f>IF(OR(B5677=0,'Input and Summary Results'!D5259=0,'Input and Summary Results'!D5259=""),FALSE,'Input and Summary Results'!$D5259)</f>
        <v>0</v>
      </c>
      <c r="D5677" t="b">
        <f>IF(OR(B5677=0,'Input and Summary Results'!E5259=0),FALSE,'Input and Summary Results'!$E5259)</f>
        <v>0</v>
      </c>
      <c r="E5677" t="b">
        <f t="shared" si="296"/>
        <v>0</v>
      </c>
      <c r="F5677" t="b">
        <f t="shared" si="297"/>
        <v>0</v>
      </c>
      <c r="G5677" t="b">
        <f>IF('Input and Summary Results'!$J$4="yes",IF(C5677=FALSE,FALSE,IF('Data Transformation'!E5677&lt;$R$10,E5677,$R$10)),IF(C5677=FALSE,FALSE,IF(C5677&lt;$R$10,C5677,$R$10)))</f>
        <v>0</v>
      </c>
      <c r="H5677" t="b">
        <f>IF('Input and Summary Results'!$J$4="yes",'Data Transformation'!F5677,'Data Transformation'!D5677)</f>
        <v>0</v>
      </c>
      <c r="I5677" t="str">
        <f t="shared" si="295"/>
        <v/>
      </c>
    </row>
    <row r="5678" spans="2:9" x14ac:dyDescent="0.25">
      <c r="B5678" t="b">
        <f>IF('Input and Summary Results'!D5260=0,FALSE,'Input and Summary Results'!$B5260)</f>
        <v>0</v>
      </c>
      <c r="C5678" t="b">
        <f>IF(OR(B5678=0,'Input and Summary Results'!D5260=0,'Input and Summary Results'!D5260=""),FALSE,'Input and Summary Results'!$D5260)</f>
        <v>0</v>
      </c>
      <c r="D5678" t="b">
        <f>IF(OR(B5678=0,'Input and Summary Results'!E5260=0),FALSE,'Input and Summary Results'!$E5260)</f>
        <v>0</v>
      </c>
      <c r="E5678" t="b">
        <f t="shared" si="296"/>
        <v>0</v>
      </c>
      <c r="F5678" t="b">
        <f t="shared" si="297"/>
        <v>0</v>
      </c>
      <c r="G5678" t="b">
        <f>IF('Input and Summary Results'!$J$4="yes",IF(C5678=FALSE,FALSE,IF('Data Transformation'!E5678&lt;$R$10,E5678,$R$10)),IF(C5678=FALSE,FALSE,IF(C5678&lt;$R$10,C5678,$R$10)))</f>
        <v>0</v>
      </c>
      <c r="H5678" t="b">
        <f>IF('Input and Summary Results'!$J$4="yes",'Data Transformation'!F5678,'Data Transformation'!D5678)</f>
        <v>0</v>
      </c>
      <c r="I5678" t="str">
        <f t="shared" si="295"/>
        <v/>
      </c>
    </row>
    <row r="5679" spans="2:9" x14ac:dyDescent="0.25">
      <c r="B5679" t="b">
        <f>IF('Input and Summary Results'!D5261=0,FALSE,'Input and Summary Results'!$B5261)</f>
        <v>0</v>
      </c>
      <c r="C5679" t="b">
        <f>IF(OR(B5679=0,'Input and Summary Results'!D5261=0,'Input and Summary Results'!D5261=""),FALSE,'Input and Summary Results'!$D5261)</f>
        <v>0</v>
      </c>
      <c r="D5679" t="b">
        <f>IF(OR(B5679=0,'Input and Summary Results'!E5261=0),FALSE,'Input and Summary Results'!$E5261)</f>
        <v>0</v>
      </c>
      <c r="E5679" t="b">
        <f t="shared" si="296"/>
        <v>0</v>
      </c>
      <c r="F5679" t="b">
        <f t="shared" si="297"/>
        <v>0</v>
      </c>
      <c r="G5679" t="b">
        <f>IF('Input and Summary Results'!$J$4="yes",IF(C5679=FALSE,FALSE,IF('Data Transformation'!E5679&lt;$R$10,E5679,$R$10)),IF(C5679=FALSE,FALSE,IF(C5679&lt;$R$10,C5679,$R$10)))</f>
        <v>0</v>
      </c>
      <c r="H5679" t="b">
        <f>IF('Input and Summary Results'!$J$4="yes",'Data Transformation'!F5679,'Data Transformation'!D5679)</f>
        <v>0</v>
      </c>
      <c r="I5679" t="str">
        <f t="shared" si="295"/>
        <v/>
      </c>
    </row>
    <row r="5680" spans="2:9" x14ac:dyDescent="0.25">
      <c r="B5680" t="b">
        <f>IF('Input and Summary Results'!D5262=0,FALSE,'Input and Summary Results'!$B5262)</f>
        <v>0</v>
      </c>
      <c r="C5680" t="b">
        <f>IF(OR(B5680=0,'Input and Summary Results'!D5262=0,'Input and Summary Results'!D5262=""),FALSE,'Input and Summary Results'!$D5262)</f>
        <v>0</v>
      </c>
      <c r="D5680" t="b">
        <f>IF(OR(B5680=0,'Input and Summary Results'!E5262=0),FALSE,'Input and Summary Results'!$E5262)</f>
        <v>0</v>
      </c>
      <c r="E5680" t="b">
        <f t="shared" si="296"/>
        <v>0</v>
      </c>
      <c r="F5680" t="b">
        <f t="shared" si="297"/>
        <v>0</v>
      </c>
      <c r="G5680" t="b">
        <f>IF('Input and Summary Results'!$J$4="yes",IF(C5680=FALSE,FALSE,IF('Data Transformation'!E5680&lt;$R$10,E5680,$R$10)),IF(C5680=FALSE,FALSE,IF(C5680&lt;$R$10,C5680,$R$10)))</f>
        <v>0</v>
      </c>
      <c r="H5680" t="b">
        <f>IF('Input and Summary Results'!$J$4="yes",'Data Transformation'!F5680,'Data Transformation'!D5680)</f>
        <v>0</v>
      </c>
      <c r="I5680" t="str">
        <f t="shared" si="295"/>
        <v/>
      </c>
    </row>
    <row r="5681" spans="2:9" x14ac:dyDescent="0.25">
      <c r="B5681" t="b">
        <f>IF('Input and Summary Results'!D5263=0,FALSE,'Input and Summary Results'!$B5263)</f>
        <v>0</v>
      </c>
      <c r="C5681" t="b">
        <f>IF(OR(B5681=0,'Input and Summary Results'!D5263=0,'Input and Summary Results'!D5263=""),FALSE,'Input and Summary Results'!$D5263)</f>
        <v>0</v>
      </c>
      <c r="D5681" t="b">
        <f>IF(OR(B5681=0,'Input and Summary Results'!E5263=0),FALSE,'Input and Summary Results'!$E5263)</f>
        <v>0</v>
      </c>
      <c r="E5681" t="b">
        <f t="shared" si="296"/>
        <v>0</v>
      </c>
      <c r="F5681" t="b">
        <f t="shared" si="297"/>
        <v>0</v>
      </c>
      <c r="G5681" t="b">
        <f>IF('Input and Summary Results'!$J$4="yes",IF(C5681=FALSE,FALSE,IF('Data Transformation'!E5681&lt;$R$10,E5681,$R$10)),IF(C5681=FALSE,FALSE,IF(C5681&lt;$R$10,C5681,$R$10)))</f>
        <v>0</v>
      </c>
      <c r="H5681" t="b">
        <f>IF('Input and Summary Results'!$J$4="yes",'Data Transformation'!F5681,'Data Transformation'!D5681)</f>
        <v>0</v>
      </c>
      <c r="I5681" t="str">
        <f t="shared" si="295"/>
        <v/>
      </c>
    </row>
    <row r="5682" spans="2:9" x14ac:dyDescent="0.25">
      <c r="B5682" t="b">
        <f>IF('Input and Summary Results'!D5264=0,FALSE,'Input and Summary Results'!$B5264)</f>
        <v>0</v>
      </c>
      <c r="C5682" t="b">
        <f>IF(OR(B5682=0,'Input and Summary Results'!D5264=0,'Input and Summary Results'!D5264=""),FALSE,'Input and Summary Results'!$D5264)</f>
        <v>0</v>
      </c>
      <c r="D5682" t="b">
        <f>IF(OR(B5682=0,'Input and Summary Results'!E5264=0),FALSE,'Input and Summary Results'!$E5264)</f>
        <v>0</v>
      </c>
      <c r="E5682" t="b">
        <f t="shared" si="296"/>
        <v>0</v>
      </c>
      <c r="F5682" t="b">
        <f t="shared" si="297"/>
        <v>0</v>
      </c>
      <c r="G5682" t="b">
        <f>IF('Input and Summary Results'!$J$4="yes",IF(C5682=FALSE,FALSE,IF('Data Transformation'!E5682&lt;$R$10,E5682,$R$10)),IF(C5682=FALSE,FALSE,IF(C5682&lt;$R$10,C5682,$R$10)))</f>
        <v>0</v>
      </c>
      <c r="H5682" t="b">
        <f>IF('Input and Summary Results'!$J$4="yes",'Data Transformation'!F5682,'Data Transformation'!D5682)</f>
        <v>0</v>
      </c>
      <c r="I5682" t="str">
        <f t="shared" si="295"/>
        <v/>
      </c>
    </row>
    <row r="5683" spans="2:9" x14ac:dyDescent="0.25">
      <c r="B5683" t="b">
        <f>IF('Input and Summary Results'!D5265=0,FALSE,'Input and Summary Results'!$B5265)</f>
        <v>0</v>
      </c>
      <c r="C5683" t="b">
        <f>IF(OR(B5683=0,'Input and Summary Results'!D5265=0,'Input and Summary Results'!D5265=""),FALSE,'Input and Summary Results'!$D5265)</f>
        <v>0</v>
      </c>
      <c r="D5683" t="b">
        <f>IF(OR(B5683=0,'Input and Summary Results'!E5265=0),FALSE,'Input and Summary Results'!$E5265)</f>
        <v>0</v>
      </c>
      <c r="E5683" t="b">
        <f t="shared" si="296"/>
        <v>0</v>
      </c>
      <c r="F5683" t="b">
        <f t="shared" si="297"/>
        <v>0</v>
      </c>
      <c r="G5683" t="b">
        <f>IF('Input and Summary Results'!$J$4="yes",IF(C5683=FALSE,FALSE,IF('Data Transformation'!E5683&lt;$R$10,E5683,$R$10)),IF(C5683=FALSE,FALSE,IF(C5683&lt;$R$10,C5683,$R$10)))</f>
        <v>0</v>
      </c>
      <c r="H5683" t="b">
        <f>IF('Input and Summary Results'!$J$4="yes",'Data Transformation'!F5683,'Data Transformation'!D5683)</f>
        <v>0</v>
      </c>
      <c r="I5683" t="str">
        <f t="shared" si="295"/>
        <v/>
      </c>
    </row>
    <row r="5684" spans="2:9" x14ac:dyDescent="0.25">
      <c r="B5684" t="b">
        <f>IF('Input and Summary Results'!D5266=0,FALSE,'Input and Summary Results'!$B5266)</f>
        <v>0</v>
      </c>
      <c r="C5684" t="b">
        <f>IF(OR(B5684=0,'Input and Summary Results'!D5266=0,'Input and Summary Results'!D5266=""),FALSE,'Input and Summary Results'!$D5266)</f>
        <v>0</v>
      </c>
      <c r="D5684" t="b">
        <f>IF(OR(B5684=0,'Input and Summary Results'!E5266=0),FALSE,'Input and Summary Results'!$E5266)</f>
        <v>0</v>
      </c>
      <c r="E5684" t="b">
        <f t="shared" si="296"/>
        <v>0</v>
      </c>
      <c r="F5684" t="b">
        <f t="shared" si="297"/>
        <v>0</v>
      </c>
      <c r="G5684" t="b">
        <f>IF('Input and Summary Results'!$J$4="yes",IF(C5684=FALSE,FALSE,IF('Data Transformation'!E5684&lt;$R$10,E5684,$R$10)),IF(C5684=FALSE,FALSE,IF(C5684&lt;$R$10,C5684,$R$10)))</f>
        <v>0</v>
      </c>
      <c r="H5684" t="b">
        <f>IF('Input and Summary Results'!$J$4="yes",'Data Transformation'!F5684,'Data Transformation'!D5684)</f>
        <v>0</v>
      </c>
      <c r="I5684" t="str">
        <f t="shared" si="295"/>
        <v/>
      </c>
    </row>
    <row r="5685" spans="2:9" x14ac:dyDescent="0.25">
      <c r="B5685" t="b">
        <f>IF('Input and Summary Results'!D5267=0,FALSE,'Input and Summary Results'!$B5267)</f>
        <v>0</v>
      </c>
      <c r="C5685" t="b">
        <f>IF(OR(B5685=0,'Input and Summary Results'!D5267=0,'Input and Summary Results'!D5267=""),FALSE,'Input and Summary Results'!$D5267)</f>
        <v>0</v>
      </c>
      <c r="D5685" t="b">
        <f>IF(OR(B5685=0,'Input and Summary Results'!E5267=0),FALSE,'Input and Summary Results'!$E5267)</f>
        <v>0</v>
      </c>
      <c r="E5685" t="b">
        <f t="shared" si="296"/>
        <v>0</v>
      </c>
      <c r="F5685" t="b">
        <f t="shared" si="297"/>
        <v>0</v>
      </c>
      <c r="G5685" t="b">
        <f>IF('Input and Summary Results'!$J$4="yes",IF(C5685=FALSE,FALSE,IF('Data Transformation'!E5685&lt;$R$10,E5685,$R$10)),IF(C5685=FALSE,FALSE,IF(C5685&lt;$R$10,C5685,$R$10)))</f>
        <v>0</v>
      </c>
      <c r="H5685" t="b">
        <f>IF('Input and Summary Results'!$J$4="yes",'Data Transformation'!F5685,'Data Transformation'!D5685)</f>
        <v>0</v>
      </c>
      <c r="I5685" t="str">
        <f t="shared" si="295"/>
        <v/>
      </c>
    </row>
    <row r="5686" spans="2:9" x14ac:dyDescent="0.25">
      <c r="B5686" t="b">
        <f>IF('Input and Summary Results'!D5268=0,FALSE,'Input and Summary Results'!$B5268)</f>
        <v>0</v>
      </c>
      <c r="C5686" t="b">
        <f>IF(OR(B5686=0,'Input and Summary Results'!D5268=0,'Input and Summary Results'!D5268=""),FALSE,'Input and Summary Results'!$D5268)</f>
        <v>0</v>
      </c>
      <c r="D5686" t="b">
        <f>IF(OR(B5686=0,'Input and Summary Results'!E5268=0),FALSE,'Input and Summary Results'!$E5268)</f>
        <v>0</v>
      </c>
      <c r="E5686" t="b">
        <f t="shared" si="296"/>
        <v>0</v>
      </c>
      <c r="F5686" t="b">
        <f t="shared" si="297"/>
        <v>0</v>
      </c>
      <c r="G5686" t="b">
        <f>IF('Input and Summary Results'!$J$4="yes",IF(C5686=FALSE,FALSE,IF('Data Transformation'!E5686&lt;$R$10,E5686,$R$10)),IF(C5686=FALSE,FALSE,IF(C5686&lt;$R$10,C5686,$R$10)))</f>
        <v>0</v>
      </c>
      <c r="H5686" t="b">
        <f>IF('Input and Summary Results'!$J$4="yes",'Data Transformation'!F5686,'Data Transformation'!D5686)</f>
        <v>0</v>
      </c>
      <c r="I5686" t="str">
        <f t="shared" si="295"/>
        <v/>
      </c>
    </row>
    <row r="5687" spans="2:9" x14ac:dyDescent="0.25">
      <c r="B5687" t="b">
        <f>IF('Input and Summary Results'!D5269=0,FALSE,'Input and Summary Results'!$B5269)</f>
        <v>0</v>
      </c>
      <c r="C5687" t="b">
        <f>IF(OR(B5687=0,'Input and Summary Results'!D5269=0,'Input and Summary Results'!D5269=""),FALSE,'Input and Summary Results'!$D5269)</f>
        <v>0</v>
      </c>
      <c r="D5687" t="b">
        <f>IF(OR(B5687=0,'Input and Summary Results'!E5269=0),FALSE,'Input and Summary Results'!$E5269)</f>
        <v>0</v>
      </c>
      <c r="E5687" t="b">
        <f t="shared" si="296"/>
        <v>0</v>
      </c>
      <c r="F5687" t="b">
        <f t="shared" si="297"/>
        <v>0</v>
      </c>
      <c r="G5687" t="b">
        <f>IF('Input and Summary Results'!$J$4="yes",IF(C5687=FALSE,FALSE,IF('Data Transformation'!E5687&lt;$R$10,E5687,$R$10)),IF(C5687=FALSE,FALSE,IF(C5687&lt;$R$10,C5687,$R$10)))</f>
        <v>0</v>
      </c>
      <c r="H5687" t="b">
        <f>IF('Input and Summary Results'!$J$4="yes",'Data Transformation'!F5687,'Data Transformation'!D5687)</f>
        <v>0</v>
      </c>
      <c r="I5687" t="str">
        <f t="shared" si="295"/>
        <v/>
      </c>
    </row>
    <row r="5688" spans="2:9" x14ac:dyDescent="0.25">
      <c r="B5688" t="b">
        <f>IF('Input and Summary Results'!D5270=0,FALSE,'Input and Summary Results'!$B5270)</f>
        <v>0</v>
      </c>
      <c r="C5688" t="b">
        <f>IF(OR(B5688=0,'Input and Summary Results'!D5270=0,'Input and Summary Results'!D5270=""),FALSE,'Input and Summary Results'!$D5270)</f>
        <v>0</v>
      </c>
      <c r="D5688" t="b">
        <f>IF(OR(B5688=0,'Input and Summary Results'!E5270=0),FALSE,'Input and Summary Results'!$E5270)</f>
        <v>0</v>
      </c>
      <c r="E5688" t="b">
        <f t="shared" si="296"/>
        <v>0</v>
      </c>
      <c r="F5688" t="b">
        <f t="shared" si="297"/>
        <v>0</v>
      </c>
      <c r="G5688" t="b">
        <f>IF('Input and Summary Results'!$J$4="yes",IF(C5688=FALSE,FALSE,IF('Data Transformation'!E5688&lt;$R$10,E5688,$R$10)),IF(C5688=FALSE,FALSE,IF(C5688&lt;$R$10,C5688,$R$10)))</f>
        <v>0</v>
      </c>
      <c r="H5688" t="b">
        <f>IF('Input and Summary Results'!$J$4="yes",'Data Transformation'!F5688,'Data Transformation'!D5688)</f>
        <v>0</v>
      </c>
      <c r="I5688" t="str">
        <f t="shared" si="295"/>
        <v/>
      </c>
    </row>
    <row r="5689" spans="2:9" x14ac:dyDescent="0.25">
      <c r="B5689" t="b">
        <f>IF('Input and Summary Results'!D5271=0,FALSE,'Input and Summary Results'!$B5271)</f>
        <v>0</v>
      </c>
      <c r="C5689" t="b">
        <f>IF(OR(B5689=0,'Input and Summary Results'!D5271=0,'Input and Summary Results'!D5271=""),FALSE,'Input and Summary Results'!$D5271)</f>
        <v>0</v>
      </c>
      <c r="D5689" t="b">
        <f>IF(OR(B5689=0,'Input and Summary Results'!E5271=0),FALSE,'Input and Summary Results'!$E5271)</f>
        <v>0</v>
      </c>
      <c r="E5689" t="b">
        <f t="shared" si="296"/>
        <v>0</v>
      </c>
      <c r="F5689" t="b">
        <f t="shared" si="297"/>
        <v>0</v>
      </c>
      <c r="G5689" t="b">
        <f>IF('Input and Summary Results'!$J$4="yes",IF(C5689=FALSE,FALSE,IF('Data Transformation'!E5689&lt;$R$10,E5689,$R$10)),IF(C5689=FALSE,FALSE,IF(C5689&lt;$R$10,C5689,$R$10)))</f>
        <v>0</v>
      </c>
      <c r="H5689" t="b">
        <f>IF('Input and Summary Results'!$J$4="yes",'Data Transformation'!F5689,'Data Transformation'!D5689)</f>
        <v>0</v>
      </c>
      <c r="I5689" t="str">
        <f t="shared" si="295"/>
        <v/>
      </c>
    </row>
    <row r="5690" spans="2:9" x14ac:dyDescent="0.25">
      <c r="B5690" t="b">
        <f>IF('Input and Summary Results'!D5272=0,FALSE,'Input and Summary Results'!$B5272)</f>
        <v>0</v>
      </c>
      <c r="C5690" t="b">
        <f>IF(OR(B5690=0,'Input and Summary Results'!D5272=0,'Input and Summary Results'!D5272=""),FALSE,'Input and Summary Results'!$D5272)</f>
        <v>0</v>
      </c>
      <c r="D5690" t="b">
        <f>IF(OR(B5690=0,'Input and Summary Results'!E5272=0),FALSE,'Input and Summary Results'!$E5272)</f>
        <v>0</v>
      </c>
      <c r="E5690" t="b">
        <f t="shared" si="296"/>
        <v>0</v>
      </c>
      <c r="F5690" t="b">
        <f t="shared" si="297"/>
        <v>0</v>
      </c>
      <c r="G5690" t="b">
        <f>IF('Input and Summary Results'!$J$4="yes",IF(C5690=FALSE,FALSE,IF('Data Transformation'!E5690&lt;$R$10,E5690,$R$10)),IF(C5690=FALSE,FALSE,IF(C5690&lt;$R$10,C5690,$R$10)))</f>
        <v>0</v>
      </c>
      <c r="H5690" t="b">
        <f>IF('Input and Summary Results'!$J$4="yes",'Data Transformation'!F5690,'Data Transformation'!D5690)</f>
        <v>0</v>
      </c>
      <c r="I5690" t="str">
        <f t="shared" si="295"/>
        <v/>
      </c>
    </row>
    <row r="5691" spans="2:9" x14ac:dyDescent="0.25">
      <c r="B5691" t="b">
        <f>IF('Input and Summary Results'!D5273=0,FALSE,'Input and Summary Results'!$B5273)</f>
        <v>0</v>
      </c>
      <c r="C5691" t="b">
        <f>IF(OR(B5691=0,'Input and Summary Results'!D5273=0,'Input and Summary Results'!D5273=""),FALSE,'Input and Summary Results'!$D5273)</f>
        <v>0</v>
      </c>
      <c r="D5691" t="b">
        <f>IF(OR(B5691=0,'Input and Summary Results'!E5273=0),FALSE,'Input and Summary Results'!$E5273)</f>
        <v>0</v>
      </c>
      <c r="E5691" t="b">
        <f t="shared" si="296"/>
        <v>0</v>
      </c>
      <c r="F5691" t="b">
        <f t="shared" si="297"/>
        <v>0</v>
      </c>
      <c r="G5691" t="b">
        <f>IF('Input and Summary Results'!$J$4="yes",IF(C5691=FALSE,FALSE,IF('Data Transformation'!E5691&lt;$R$10,E5691,$R$10)),IF(C5691=FALSE,FALSE,IF(C5691&lt;$R$10,C5691,$R$10)))</f>
        <v>0</v>
      </c>
      <c r="H5691" t="b">
        <f>IF('Input and Summary Results'!$J$4="yes",'Data Transformation'!F5691,'Data Transformation'!D5691)</f>
        <v>0</v>
      </c>
      <c r="I5691" t="str">
        <f t="shared" si="295"/>
        <v/>
      </c>
    </row>
    <row r="5692" spans="2:9" x14ac:dyDescent="0.25">
      <c r="B5692" t="b">
        <f>IF('Input and Summary Results'!D5274=0,FALSE,'Input and Summary Results'!$B5274)</f>
        <v>0</v>
      </c>
      <c r="C5692" t="b">
        <f>IF(OR(B5692=0,'Input and Summary Results'!D5274=0,'Input and Summary Results'!D5274=""),FALSE,'Input and Summary Results'!$D5274)</f>
        <v>0</v>
      </c>
      <c r="D5692" t="b">
        <f>IF(OR(B5692=0,'Input and Summary Results'!E5274=0),FALSE,'Input and Summary Results'!$E5274)</f>
        <v>0</v>
      </c>
      <c r="E5692" t="b">
        <f t="shared" si="296"/>
        <v>0</v>
      </c>
      <c r="F5692" t="b">
        <f t="shared" si="297"/>
        <v>0</v>
      </c>
      <c r="G5692" t="b">
        <f>IF('Input and Summary Results'!$J$4="yes",IF(C5692=FALSE,FALSE,IF('Data Transformation'!E5692&lt;$R$10,E5692,$R$10)),IF(C5692=FALSE,FALSE,IF(C5692&lt;$R$10,C5692,$R$10)))</f>
        <v>0</v>
      </c>
      <c r="H5692" t="b">
        <f>IF('Input and Summary Results'!$J$4="yes",'Data Transformation'!F5692,'Data Transformation'!D5692)</f>
        <v>0</v>
      </c>
      <c r="I5692" t="str">
        <f t="shared" si="295"/>
        <v/>
      </c>
    </row>
    <row r="5693" spans="2:9" x14ac:dyDescent="0.25">
      <c r="B5693" t="b">
        <f>IF('Input and Summary Results'!D5275=0,FALSE,'Input and Summary Results'!$B5275)</f>
        <v>0</v>
      </c>
      <c r="C5693" t="b">
        <f>IF(OR(B5693=0,'Input and Summary Results'!D5275=0,'Input and Summary Results'!D5275=""),FALSE,'Input and Summary Results'!$D5275)</f>
        <v>0</v>
      </c>
      <c r="D5693" t="b">
        <f>IF(OR(B5693=0,'Input and Summary Results'!E5275=0),FALSE,'Input and Summary Results'!$E5275)</f>
        <v>0</v>
      </c>
      <c r="E5693" t="b">
        <f t="shared" si="296"/>
        <v>0</v>
      </c>
      <c r="F5693" t="b">
        <f t="shared" si="297"/>
        <v>0</v>
      </c>
      <c r="G5693" t="b">
        <f>IF('Input and Summary Results'!$J$4="yes",IF(C5693=FALSE,FALSE,IF('Data Transformation'!E5693&lt;$R$10,E5693,$R$10)),IF(C5693=FALSE,FALSE,IF(C5693&lt;$R$10,C5693,$R$10)))</f>
        <v>0</v>
      </c>
      <c r="H5693" t="b">
        <f>IF('Input and Summary Results'!$J$4="yes",'Data Transformation'!F5693,'Data Transformation'!D5693)</f>
        <v>0</v>
      </c>
      <c r="I5693" t="str">
        <f t="shared" si="295"/>
        <v/>
      </c>
    </row>
    <row r="5694" spans="2:9" x14ac:dyDescent="0.25">
      <c r="B5694" t="b">
        <f>IF('Input and Summary Results'!D5276=0,FALSE,'Input and Summary Results'!$B5276)</f>
        <v>0</v>
      </c>
      <c r="C5694" t="b">
        <f>IF(OR(B5694=0,'Input and Summary Results'!D5276=0,'Input and Summary Results'!D5276=""),FALSE,'Input and Summary Results'!$D5276)</f>
        <v>0</v>
      </c>
      <c r="D5694" t="b">
        <f>IF(OR(B5694=0,'Input and Summary Results'!E5276=0),FALSE,'Input and Summary Results'!$E5276)</f>
        <v>0</v>
      </c>
      <c r="E5694" t="b">
        <f t="shared" si="296"/>
        <v>0</v>
      </c>
      <c r="F5694" t="b">
        <f t="shared" si="297"/>
        <v>0</v>
      </c>
      <c r="G5694" t="b">
        <f>IF('Input and Summary Results'!$J$4="yes",IF(C5694=FALSE,FALSE,IF('Data Transformation'!E5694&lt;$R$10,E5694,$R$10)),IF(C5694=FALSE,FALSE,IF(C5694&lt;$R$10,C5694,$R$10)))</f>
        <v>0</v>
      </c>
      <c r="H5694" t="b">
        <f>IF('Input and Summary Results'!$J$4="yes",'Data Transformation'!F5694,'Data Transformation'!D5694)</f>
        <v>0</v>
      </c>
      <c r="I5694" t="str">
        <f t="shared" si="295"/>
        <v/>
      </c>
    </row>
    <row r="5695" spans="2:9" x14ac:dyDescent="0.25">
      <c r="B5695" t="b">
        <f>IF('Input and Summary Results'!D5277=0,FALSE,'Input and Summary Results'!$B5277)</f>
        <v>0</v>
      </c>
      <c r="C5695" t="b">
        <f>IF(OR(B5695=0,'Input and Summary Results'!D5277=0,'Input and Summary Results'!D5277=""),FALSE,'Input and Summary Results'!$D5277)</f>
        <v>0</v>
      </c>
      <c r="D5695" t="b">
        <f>IF(OR(B5695=0,'Input and Summary Results'!E5277=0),FALSE,'Input and Summary Results'!$E5277)</f>
        <v>0</v>
      </c>
      <c r="E5695" t="b">
        <f t="shared" si="296"/>
        <v>0</v>
      </c>
      <c r="F5695" t="b">
        <f t="shared" si="297"/>
        <v>0</v>
      </c>
      <c r="G5695" t="b">
        <f>IF('Input and Summary Results'!$J$4="yes",IF(C5695=FALSE,FALSE,IF('Data Transformation'!E5695&lt;$R$10,E5695,$R$10)),IF(C5695=FALSE,FALSE,IF(C5695&lt;$R$10,C5695,$R$10)))</f>
        <v>0</v>
      </c>
      <c r="H5695" t="b">
        <f>IF('Input and Summary Results'!$J$4="yes",'Data Transformation'!F5695,'Data Transformation'!D5695)</f>
        <v>0</v>
      </c>
      <c r="I5695" t="str">
        <f t="shared" si="295"/>
        <v/>
      </c>
    </row>
    <row r="5696" spans="2:9" x14ac:dyDescent="0.25">
      <c r="B5696" t="b">
        <f>IF('Input and Summary Results'!D5278=0,FALSE,'Input and Summary Results'!$B5278)</f>
        <v>0</v>
      </c>
      <c r="C5696" t="b">
        <f>IF(OR(B5696=0,'Input and Summary Results'!D5278=0,'Input and Summary Results'!D5278=""),FALSE,'Input and Summary Results'!$D5278)</f>
        <v>0</v>
      </c>
      <c r="D5696" t="b">
        <f>IF(OR(B5696=0,'Input and Summary Results'!E5278=0),FALSE,'Input and Summary Results'!$E5278)</f>
        <v>0</v>
      </c>
      <c r="E5696" t="b">
        <f t="shared" si="296"/>
        <v>0</v>
      </c>
      <c r="F5696" t="b">
        <f t="shared" si="297"/>
        <v>0</v>
      </c>
      <c r="G5696" t="b">
        <f>IF('Input and Summary Results'!$J$4="yes",IF(C5696=FALSE,FALSE,IF('Data Transformation'!E5696&lt;$R$10,E5696,$R$10)),IF(C5696=FALSE,FALSE,IF(C5696&lt;$R$10,C5696,$R$10)))</f>
        <v>0</v>
      </c>
      <c r="H5696" t="b">
        <f>IF('Input and Summary Results'!$J$4="yes",'Data Transformation'!F5696,'Data Transformation'!D5696)</f>
        <v>0</v>
      </c>
      <c r="I5696" t="str">
        <f t="shared" si="295"/>
        <v/>
      </c>
    </row>
    <row r="5697" spans="2:9" x14ac:dyDescent="0.25">
      <c r="B5697" t="b">
        <f>IF('Input and Summary Results'!D5279=0,FALSE,'Input and Summary Results'!$B5279)</f>
        <v>0</v>
      </c>
      <c r="C5697" t="b">
        <f>IF(OR(B5697=0,'Input and Summary Results'!D5279=0,'Input and Summary Results'!D5279=""),FALSE,'Input and Summary Results'!$D5279)</f>
        <v>0</v>
      </c>
      <c r="D5697" t="b">
        <f>IF(OR(B5697=0,'Input and Summary Results'!E5279=0),FALSE,'Input and Summary Results'!$E5279)</f>
        <v>0</v>
      </c>
      <c r="E5697" t="b">
        <f t="shared" si="296"/>
        <v>0</v>
      </c>
      <c r="F5697" t="b">
        <f t="shared" si="297"/>
        <v>0</v>
      </c>
      <c r="G5697" t="b">
        <f>IF('Input and Summary Results'!$J$4="yes",IF(C5697=FALSE,FALSE,IF('Data Transformation'!E5697&lt;$R$10,E5697,$R$10)),IF(C5697=FALSE,FALSE,IF(C5697&lt;$R$10,C5697,$R$10)))</f>
        <v>0</v>
      </c>
      <c r="H5697" t="b">
        <f>IF('Input and Summary Results'!$J$4="yes",'Data Transformation'!F5697,'Data Transformation'!D5697)</f>
        <v>0</v>
      </c>
      <c r="I5697" t="str">
        <f t="shared" si="295"/>
        <v/>
      </c>
    </row>
    <row r="5698" spans="2:9" x14ac:dyDescent="0.25">
      <c r="B5698" t="b">
        <f>IF('Input and Summary Results'!D5280=0,FALSE,'Input and Summary Results'!$B5280)</f>
        <v>0</v>
      </c>
      <c r="C5698" t="b">
        <f>IF(OR(B5698=0,'Input and Summary Results'!D5280=0,'Input and Summary Results'!D5280=""),FALSE,'Input and Summary Results'!$D5280)</f>
        <v>0</v>
      </c>
      <c r="D5698" t="b">
        <f>IF(OR(B5698=0,'Input and Summary Results'!E5280=0),FALSE,'Input and Summary Results'!$E5280)</f>
        <v>0</v>
      </c>
      <c r="E5698" t="b">
        <f t="shared" si="296"/>
        <v>0</v>
      </c>
      <c r="F5698" t="b">
        <f t="shared" si="297"/>
        <v>0</v>
      </c>
      <c r="G5698" t="b">
        <f>IF('Input and Summary Results'!$J$4="yes",IF(C5698=FALSE,FALSE,IF('Data Transformation'!E5698&lt;$R$10,E5698,$R$10)),IF(C5698=FALSE,FALSE,IF(C5698&lt;$R$10,C5698,$R$10)))</f>
        <v>0</v>
      </c>
      <c r="H5698" t="b">
        <f>IF('Input and Summary Results'!$J$4="yes",'Data Transformation'!F5698,'Data Transformation'!D5698)</f>
        <v>0</v>
      </c>
      <c r="I5698" t="str">
        <f t="shared" si="295"/>
        <v/>
      </c>
    </row>
    <row r="5699" spans="2:9" x14ac:dyDescent="0.25">
      <c r="B5699" t="b">
        <f>IF('Input and Summary Results'!D5281=0,FALSE,'Input and Summary Results'!$B5281)</f>
        <v>0</v>
      </c>
      <c r="C5699" t="b">
        <f>IF(OR(B5699=0,'Input and Summary Results'!D5281=0,'Input and Summary Results'!D5281=""),FALSE,'Input and Summary Results'!$D5281)</f>
        <v>0</v>
      </c>
      <c r="D5699" t="b">
        <f>IF(OR(B5699=0,'Input and Summary Results'!E5281=0),FALSE,'Input and Summary Results'!$E5281)</f>
        <v>0</v>
      </c>
      <c r="E5699" t="b">
        <f t="shared" si="296"/>
        <v>0</v>
      </c>
      <c r="F5699" t="b">
        <f t="shared" si="297"/>
        <v>0</v>
      </c>
      <c r="G5699" t="b">
        <f>IF('Input and Summary Results'!$J$4="yes",IF(C5699=FALSE,FALSE,IF('Data Transformation'!E5699&lt;$R$10,E5699,$R$10)),IF(C5699=FALSE,FALSE,IF(C5699&lt;$R$10,C5699,$R$10)))</f>
        <v>0</v>
      </c>
      <c r="H5699" t="b">
        <f>IF('Input and Summary Results'!$J$4="yes",'Data Transformation'!F5699,'Data Transformation'!D5699)</f>
        <v>0</v>
      </c>
      <c r="I5699" t="str">
        <f t="shared" si="295"/>
        <v/>
      </c>
    </row>
    <row r="5700" spans="2:9" x14ac:dyDescent="0.25">
      <c r="B5700" t="b">
        <f>IF('Input and Summary Results'!D5282=0,FALSE,'Input and Summary Results'!$B5282)</f>
        <v>0</v>
      </c>
      <c r="C5700" t="b">
        <f>IF(OR(B5700=0,'Input and Summary Results'!D5282=0,'Input and Summary Results'!D5282=""),FALSE,'Input and Summary Results'!$D5282)</f>
        <v>0</v>
      </c>
      <c r="D5700" t="b">
        <f>IF(OR(B5700=0,'Input and Summary Results'!E5282=0),FALSE,'Input and Summary Results'!$E5282)</f>
        <v>0</v>
      </c>
      <c r="E5700" t="b">
        <f t="shared" si="296"/>
        <v>0</v>
      </c>
      <c r="F5700" t="b">
        <f t="shared" si="297"/>
        <v>0</v>
      </c>
      <c r="G5700" t="b">
        <f>IF('Input and Summary Results'!$J$4="yes",IF(C5700=FALSE,FALSE,IF('Data Transformation'!E5700&lt;$R$10,E5700,$R$10)),IF(C5700=FALSE,FALSE,IF(C5700&lt;$R$10,C5700,$R$10)))</f>
        <v>0</v>
      </c>
      <c r="H5700" t="b">
        <f>IF('Input and Summary Results'!$J$4="yes",'Data Transformation'!F5700,'Data Transformation'!D5700)</f>
        <v>0</v>
      </c>
      <c r="I5700" t="str">
        <f t="shared" si="295"/>
        <v/>
      </c>
    </row>
    <row r="5701" spans="2:9" x14ac:dyDescent="0.25">
      <c r="B5701" t="b">
        <f>IF('Input and Summary Results'!D5283=0,FALSE,'Input and Summary Results'!$B5283)</f>
        <v>0</v>
      </c>
      <c r="C5701" t="b">
        <f>IF(OR(B5701=0,'Input and Summary Results'!D5283=0,'Input and Summary Results'!D5283=""),FALSE,'Input and Summary Results'!$D5283)</f>
        <v>0</v>
      </c>
      <c r="D5701" t="b">
        <f>IF(OR(B5701=0,'Input and Summary Results'!E5283=0),FALSE,'Input and Summary Results'!$E5283)</f>
        <v>0</v>
      </c>
      <c r="E5701" t="b">
        <f t="shared" si="296"/>
        <v>0</v>
      </c>
      <c r="F5701" t="b">
        <f t="shared" si="297"/>
        <v>0</v>
      </c>
      <c r="G5701" t="b">
        <f>IF('Input and Summary Results'!$J$4="yes",IF(C5701=FALSE,FALSE,IF('Data Transformation'!E5701&lt;$R$10,E5701,$R$10)),IF(C5701=FALSE,FALSE,IF(C5701&lt;$R$10,C5701,$R$10)))</f>
        <v>0</v>
      </c>
      <c r="H5701" t="b">
        <f>IF('Input and Summary Results'!$J$4="yes",'Data Transformation'!F5701,'Data Transformation'!D5701)</f>
        <v>0</v>
      </c>
      <c r="I5701" t="str">
        <f t="shared" ref="I5701:I5764" si="298">IF(G5701=FALSE,"",B5701)</f>
        <v/>
      </c>
    </row>
    <row r="5702" spans="2:9" x14ac:dyDescent="0.25">
      <c r="B5702" t="b">
        <f>IF('Input and Summary Results'!D5284=0,FALSE,'Input and Summary Results'!$B5284)</f>
        <v>0</v>
      </c>
      <c r="C5702" t="b">
        <f>IF(OR(B5702=0,'Input and Summary Results'!D5284=0,'Input and Summary Results'!D5284=""),FALSE,'Input and Summary Results'!$D5284)</f>
        <v>0</v>
      </c>
      <c r="D5702" t="b">
        <f>IF(OR(B5702=0,'Input and Summary Results'!E5284=0),FALSE,'Input and Summary Results'!$E5284)</f>
        <v>0</v>
      </c>
      <c r="E5702" t="b">
        <f t="shared" si="296"/>
        <v>0</v>
      </c>
      <c r="F5702" t="b">
        <f t="shared" si="297"/>
        <v>0</v>
      </c>
      <c r="G5702" t="b">
        <f>IF('Input and Summary Results'!$J$4="yes",IF(C5702=FALSE,FALSE,IF('Data Transformation'!E5702&lt;$R$10,E5702,$R$10)),IF(C5702=FALSE,FALSE,IF(C5702&lt;$R$10,C5702,$R$10)))</f>
        <v>0</v>
      </c>
      <c r="H5702" t="b">
        <f>IF('Input and Summary Results'!$J$4="yes",'Data Transformation'!F5702,'Data Transformation'!D5702)</f>
        <v>0</v>
      </c>
      <c r="I5702" t="str">
        <f t="shared" si="298"/>
        <v/>
      </c>
    </row>
    <row r="5703" spans="2:9" x14ac:dyDescent="0.25">
      <c r="B5703" t="b">
        <f>IF('Input and Summary Results'!D5285=0,FALSE,'Input and Summary Results'!$B5285)</f>
        <v>0</v>
      </c>
      <c r="C5703" t="b">
        <f>IF(OR(B5703=0,'Input and Summary Results'!D5285=0,'Input and Summary Results'!D5285=""),FALSE,'Input and Summary Results'!$D5285)</f>
        <v>0</v>
      </c>
      <c r="D5703" t="b">
        <f>IF(OR(B5703=0,'Input and Summary Results'!E5285=0),FALSE,'Input and Summary Results'!$E5285)</f>
        <v>0</v>
      </c>
      <c r="E5703" t="b">
        <f t="shared" si="296"/>
        <v>0</v>
      </c>
      <c r="F5703" t="b">
        <f t="shared" si="297"/>
        <v>0</v>
      </c>
      <c r="G5703" t="b">
        <f>IF('Input and Summary Results'!$J$4="yes",IF(C5703=FALSE,FALSE,IF('Data Transformation'!E5703&lt;$R$10,E5703,$R$10)),IF(C5703=FALSE,FALSE,IF(C5703&lt;$R$10,C5703,$R$10)))</f>
        <v>0</v>
      </c>
      <c r="H5703" t="b">
        <f>IF('Input and Summary Results'!$J$4="yes",'Data Transformation'!F5703,'Data Transformation'!D5703)</f>
        <v>0</v>
      </c>
      <c r="I5703" t="str">
        <f t="shared" si="298"/>
        <v/>
      </c>
    </row>
    <row r="5704" spans="2:9" x14ac:dyDescent="0.25">
      <c r="B5704" t="b">
        <f>IF('Input and Summary Results'!D5286=0,FALSE,'Input and Summary Results'!$B5286)</f>
        <v>0</v>
      </c>
      <c r="C5704" t="b">
        <f>IF(OR(B5704=0,'Input and Summary Results'!D5286=0,'Input and Summary Results'!D5286=""),FALSE,'Input and Summary Results'!$D5286)</f>
        <v>0</v>
      </c>
      <c r="D5704" t="b">
        <f>IF(OR(B5704=0,'Input and Summary Results'!E5286=0),FALSE,'Input and Summary Results'!$E5286)</f>
        <v>0</v>
      </c>
      <c r="E5704" t="b">
        <f t="shared" si="296"/>
        <v>0</v>
      </c>
      <c r="F5704" t="b">
        <f t="shared" si="297"/>
        <v>0</v>
      </c>
      <c r="G5704" t="b">
        <f>IF('Input and Summary Results'!$J$4="yes",IF(C5704=FALSE,FALSE,IF('Data Transformation'!E5704&lt;$R$10,E5704,$R$10)),IF(C5704=FALSE,FALSE,IF(C5704&lt;$R$10,C5704,$R$10)))</f>
        <v>0</v>
      </c>
      <c r="H5704" t="b">
        <f>IF('Input and Summary Results'!$J$4="yes",'Data Transformation'!F5704,'Data Transformation'!D5704)</f>
        <v>0</v>
      </c>
      <c r="I5704" t="str">
        <f t="shared" si="298"/>
        <v/>
      </c>
    </row>
    <row r="5705" spans="2:9" x14ac:dyDescent="0.25">
      <c r="B5705" t="b">
        <f>IF('Input and Summary Results'!D5287=0,FALSE,'Input and Summary Results'!$B5287)</f>
        <v>0</v>
      </c>
      <c r="C5705" t="b">
        <f>IF(OR(B5705=0,'Input and Summary Results'!D5287=0,'Input and Summary Results'!D5287=""),FALSE,'Input and Summary Results'!$D5287)</f>
        <v>0</v>
      </c>
      <c r="D5705" t="b">
        <f>IF(OR(B5705=0,'Input and Summary Results'!E5287=0),FALSE,'Input and Summary Results'!$E5287)</f>
        <v>0</v>
      </c>
      <c r="E5705" t="b">
        <f t="shared" si="296"/>
        <v>0</v>
      </c>
      <c r="F5705" t="b">
        <f t="shared" si="297"/>
        <v>0</v>
      </c>
      <c r="G5705" t="b">
        <f>IF('Input and Summary Results'!$J$4="yes",IF(C5705=FALSE,FALSE,IF('Data Transformation'!E5705&lt;$R$10,E5705,$R$10)),IF(C5705=FALSE,FALSE,IF(C5705&lt;$R$10,C5705,$R$10)))</f>
        <v>0</v>
      </c>
      <c r="H5705" t="b">
        <f>IF('Input and Summary Results'!$J$4="yes",'Data Transformation'!F5705,'Data Transformation'!D5705)</f>
        <v>0</v>
      </c>
      <c r="I5705" t="str">
        <f t="shared" si="298"/>
        <v/>
      </c>
    </row>
    <row r="5706" spans="2:9" x14ac:dyDescent="0.25">
      <c r="B5706" t="b">
        <f>IF('Input and Summary Results'!D5288=0,FALSE,'Input and Summary Results'!$B5288)</f>
        <v>0</v>
      </c>
      <c r="C5706" t="b">
        <f>IF(OR(B5706=0,'Input and Summary Results'!D5288=0,'Input and Summary Results'!D5288=""),FALSE,'Input and Summary Results'!$D5288)</f>
        <v>0</v>
      </c>
      <c r="D5706" t="b">
        <f>IF(OR(B5706=0,'Input and Summary Results'!E5288=0),FALSE,'Input and Summary Results'!$E5288)</f>
        <v>0</v>
      </c>
      <c r="E5706" t="b">
        <f t="shared" si="296"/>
        <v>0</v>
      </c>
      <c r="F5706" t="b">
        <f t="shared" si="297"/>
        <v>0</v>
      </c>
      <c r="G5706" t="b">
        <f>IF('Input and Summary Results'!$J$4="yes",IF(C5706=FALSE,FALSE,IF('Data Transformation'!E5706&lt;$R$10,E5706,$R$10)),IF(C5706=FALSE,FALSE,IF(C5706&lt;$R$10,C5706,$R$10)))</f>
        <v>0</v>
      </c>
      <c r="H5706" t="b">
        <f>IF('Input and Summary Results'!$J$4="yes",'Data Transformation'!F5706,'Data Transformation'!D5706)</f>
        <v>0</v>
      </c>
      <c r="I5706" t="str">
        <f t="shared" si="298"/>
        <v/>
      </c>
    </row>
    <row r="5707" spans="2:9" x14ac:dyDescent="0.25">
      <c r="B5707" t="b">
        <f>IF('Input and Summary Results'!D5289=0,FALSE,'Input and Summary Results'!$B5289)</f>
        <v>0</v>
      </c>
      <c r="C5707" t="b">
        <f>IF(OR(B5707=0,'Input and Summary Results'!D5289=0,'Input and Summary Results'!D5289=""),FALSE,'Input and Summary Results'!$D5289)</f>
        <v>0</v>
      </c>
      <c r="D5707" t="b">
        <f>IF(OR(B5707=0,'Input and Summary Results'!E5289=0),FALSE,'Input and Summary Results'!$E5289)</f>
        <v>0</v>
      </c>
      <c r="E5707" t="b">
        <f t="shared" si="296"/>
        <v>0</v>
      </c>
      <c r="F5707" t="b">
        <f t="shared" si="297"/>
        <v>0</v>
      </c>
      <c r="G5707" t="b">
        <f>IF('Input and Summary Results'!$J$4="yes",IF(C5707=FALSE,FALSE,IF('Data Transformation'!E5707&lt;$R$10,E5707,$R$10)),IF(C5707=FALSE,FALSE,IF(C5707&lt;$R$10,C5707,$R$10)))</f>
        <v>0</v>
      </c>
      <c r="H5707" t="b">
        <f>IF('Input and Summary Results'!$J$4="yes",'Data Transformation'!F5707,'Data Transformation'!D5707)</f>
        <v>0</v>
      </c>
      <c r="I5707" t="str">
        <f t="shared" si="298"/>
        <v/>
      </c>
    </row>
    <row r="5708" spans="2:9" x14ac:dyDescent="0.25">
      <c r="B5708" t="b">
        <f>IF('Input and Summary Results'!D5290=0,FALSE,'Input and Summary Results'!$B5290)</f>
        <v>0</v>
      </c>
      <c r="C5708" t="b">
        <f>IF(OR(B5708=0,'Input and Summary Results'!D5290=0,'Input and Summary Results'!D5290=""),FALSE,'Input and Summary Results'!$D5290)</f>
        <v>0</v>
      </c>
      <c r="D5708" t="b">
        <f>IF(OR(B5708=0,'Input and Summary Results'!E5290=0),FALSE,'Input and Summary Results'!$E5290)</f>
        <v>0</v>
      </c>
      <c r="E5708" t="b">
        <f t="shared" si="296"/>
        <v>0</v>
      </c>
      <c r="F5708" t="b">
        <f t="shared" si="297"/>
        <v>0</v>
      </c>
      <c r="G5708" t="b">
        <f>IF('Input and Summary Results'!$J$4="yes",IF(C5708=FALSE,FALSE,IF('Data Transformation'!E5708&lt;$R$10,E5708,$R$10)),IF(C5708=FALSE,FALSE,IF(C5708&lt;$R$10,C5708,$R$10)))</f>
        <v>0</v>
      </c>
      <c r="H5708" t="b">
        <f>IF('Input and Summary Results'!$J$4="yes",'Data Transformation'!F5708,'Data Transformation'!D5708)</f>
        <v>0</v>
      </c>
      <c r="I5708" t="str">
        <f t="shared" si="298"/>
        <v/>
      </c>
    </row>
    <row r="5709" spans="2:9" x14ac:dyDescent="0.25">
      <c r="B5709" t="b">
        <f>IF('Input and Summary Results'!D5291=0,FALSE,'Input and Summary Results'!$B5291)</f>
        <v>0</v>
      </c>
      <c r="C5709" t="b">
        <f>IF(OR(B5709=0,'Input and Summary Results'!D5291=0,'Input and Summary Results'!D5291=""),FALSE,'Input and Summary Results'!$D5291)</f>
        <v>0</v>
      </c>
      <c r="D5709" t="b">
        <f>IF(OR(B5709=0,'Input and Summary Results'!E5291=0),FALSE,'Input and Summary Results'!$E5291)</f>
        <v>0</v>
      </c>
      <c r="E5709" t="b">
        <f t="shared" si="296"/>
        <v>0</v>
      </c>
      <c r="F5709" t="b">
        <f t="shared" si="297"/>
        <v>0</v>
      </c>
      <c r="G5709" t="b">
        <f>IF('Input and Summary Results'!$J$4="yes",IF(C5709=FALSE,FALSE,IF('Data Transformation'!E5709&lt;$R$10,E5709,$R$10)),IF(C5709=FALSE,FALSE,IF(C5709&lt;$R$10,C5709,$R$10)))</f>
        <v>0</v>
      </c>
      <c r="H5709" t="b">
        <f>IF('Input and Summary Results'!$J$4="yes",'Data Transformation'!F5709,'Data Transformation'!D5709)</f>
        <v>0</v>
      </c>
      <c r="I5709" t="str">
        <f t="shared" si="298"/>
        <v/>
      </c>
    </row>
    <row r="5710" spans="2:9" x14ac:dyDescent="0.25">
      <c r="B5710" t="b">
        <f>IF('Input and Summary Results'!D5292=0,FALSE,'Input and Summary Results'!$B5292)</f>
        <v>0</v>
      </c>
      <c r="C5710" t="b">
        <f>IF(OR(B5710=0,'Input and Summary Results'!D5292=0,'Input and Summary Results'!D5292=""),FALSE,'Input and Summary Results'!$D5292)</f>
        <v>0</v>
      </c>
      <c r="D5710" t="b">
        <f>IF(OR(B5710=0,'Input and Summary Results'!E5292=0),FALSE,'Input and Summary Results'!$E5292)</f>
        <v>0</v>
      </c>
      <c r="E5710" t="b">
        <f t="shared" si="296"/>
        <v>0</v>
      </c>
      <c r="F5710" t="b">
        <f t="shared" si="297"/>
        <v>0</v>
      </c>
      <c r="G5710" t="b">
        <f>IF('Input and Summary Results'!$J$4="yes",IF(C5710=FALSE,FALSE,IF('Data Transformation'!E5710&lt;$R$10,E5710,$R$10)),IF(C5710=FALSE,FALSE,IF(C5710&lt;$R$10,C5710,$R$10)))</f>
        <v>0</v>
      </c>
      <c r="H5710" t="b">
        <f>IF('Input and Summary Results'!$J$4="yes",'Data Transformation'!F5710,'Data Transformation'!D5710)</f>
        <v>0</v>
      </c>
      <c r="I5710" t="str">
        <f t="shared" si="298"/>
        <v/>
      </c>
    </row>
    <row r="5711" spans="2:9" x14ac:dyDescent="0.25">
      <c r="B5711" t="b">
        <f>IF('Input and Summary Results'!D5293=0,FALSE,'Input and Summary Results'!$B5293)</f>
        <v>0</v>
      </c>
      <c r="C5711" t="b">
        <f>IF(OR(B5711=0,'Input and Summary Results'!D5293=0,'Input and Summary Results'!D5293=""),FALSE,'Input and Summary Results'!$D5293)</f>
        <v>0</v>
      </c>
      <c r="D5711" t="b">
        <f>IF(OR(B5711=0,'Input and Summary Results'!E5293=0),FALSE,'Input and Summary Results'!$E5293)</f>
        <v>0</v>
      </c>
      <c r="E5711" t="b">
        <f t="shared" si="296"/>
        <v>0</v>
      </c>
      <c r="F5711" t="b">
        <f t="shared" si="297"/>
        <v>0</v>
      </c>
      <c r="G5711" t="b">
        <f>IF('Input and Summary Results'!$J$4="yes",IF(C5711=FALSE,FALSE,IF('Data Transformation'!E5711&lt;$R$10,E5711,$R$10)),IF(C5711=FALSE,FALSE,IF(C5711&lt;$R$10,C5711,$R$10)))</f>
        <v>0</v>
      </c>
      <c r="H5711" t="b">
        <f>IF('Input and Summary Results'!$J$4="yes",'Data Transformation'!F5711,'Data Transformation'!D5711)</f>
        <v>0</v>
      </c>
      <c r="I5711" t="str">
        <f t="shared" si="298"/>
        <v/>
      </c>
    </row>
    <row r="5712" spans="2:9" x14ac:dyDescent="0.25">
      <c r="B5712" t="b">
        <f>IF('Input and Summary Results'!D5294=0,FALSE,'Input and Summary Results'!$B5294)</f>
        <v>0</v>
      </c>
      <c r="C5712" t="b">
        <f>IF(OR(B5712=0,'Input and Summary Results'!D5294=0,'Input and Summary Results'!D5294=""),FALSE,'Input and Summary Results'!$D5294)</f>
        <v>0</v>
      </c>
      <c r="D5712" t="b">
        <f>IF(OR(B5712=0,'Input and Summary Results'!E5294=0),FALSE,'Input and Summary Results'!$E5294)</f>
        <v>0</v>
      </c>
      <c r="E5712" t="b">
        <f t="shared" si="296"/>
        <v>0</v>
      </c>
      <c r="F5712" t="b">
        <f t="shared" si="297"/>
        <v>0</v>
      </c>
      <c r="G5712" t="b">
        <f>IF('Input and Summary Results'!$J$4="yes",IF(C5712=FALSE,FALSE,IF('Data Transformation'!E5712&lt;$R$10,E5712,$R$10)),IF(C5712=FALSE,FALSE,IF(C5712&lt;$R$10,C5712,$R$10)))</f>
        <v>0</v>
      </c>
      <c r="H5712" t="b">
        <f>IF('Input and Summary Results'!$J$4="yes",'Data Transformation'!F5712,'Data Transformation'!D5712)</f>
        <v>0</v>
      </c>
      <c r="I5712" t="str">
        <f t="shared" si="298"/>
        <v/>
      </c>
    </row>
    <row r="5713" spans="2:9" x14ac:dyDescent="0.25">
      <c r="B5713" t="b">
        <f>IF('Input and Summary Results'!D5295=0,FALSE,'Input and Summary Results'!$B5295)</f>
        <v>0</v>
      </c>
      <c r="C5713" t="b">
        <f>IF(OR(B5713=0,'Input and Summary Results'!D5295=0,'Input and Summary Results'!D5295=""),FALSE,'Input and Summary Results'!$D5295)</f>
        <v>0</v>
      </c>
      <c r="D5713" t="b">
        <f>IF(OR(B5713=0,'Input and Summary Results'!E5295=0),FALSE,'Input and Summary Results'!$E5295)</f>
        <v>0</v>
      </c>
      <c r="E5713" t="b">
        <f t="shared" si="296"/>
        <v>0</v>
      </c>
      <c r="F5713" t="b">
        <f t="shared" si="297"/>
        <v>0</v>
      </c>
      <c r="G5713" t="b">
        <f>IF('Input and Summary Results'!$J$4="yes",IF(C5713=FALSE,FALSE,IF('Data Transformation'!E5713&lt;$R$10,E5713,$R$10)),IF(C5713=FALSE,FALSE,IF(C5713&lt;$R$10,C5713,$R$10)))</f>
        <v>0</v>
      </c>
      <c r="H5713" t="b">
        <f>IF('Input and Summary Results'!$J$4="yes",'Data Transformation'!F5713,'Data Transformation'!D5713)</f>
        <v>0</v>
      </c>
      <c r="I5713" t="str">
        <f t="shared" si="298"/>
        <v/>
      </c>
    </row>
    <row r="5714" spans="2:9" x14ac:dyDescent="0.25">
      <c r="B5714" t="b">
        <f>IF('Input and Summary Results'!D5296=0,FALSE,'Input and Summary Results'!$B5296)</f>
        <v>0</v>
      </c>
      <c r="C5714" t="b">
        <f>IF(OR(B5714=0,'Input and Summary Results'!D5296=0,'Input and Summary Results'!D5296=""),FALSE,'Input and Summary Results'!$D5296)</f>
        <v>0</v>
      </c>
      <c r="D5714" t="b">
        <f>IF(OR(B5714=0,'Input and Summary Results'!E5296=0),FALSE,'Input and Summary Results'!$E5296)</f>
        <v>0</v>
      </c>
      <c r="E5714" t="b">
        <f t="shared" si="296"/>
        <v>0</v>
      </c>
      <c r="F5714" t="b">
        <f t="shared" si="297"/>
        <v>0</v>
      </c>
      <c r="G5714" t="b">
        <f>IF('Input and Summary Results'!$J$4="yes",IF(C5714=FALSE,FALSE,IF('Data Transformation'!E5714&lt;$R$10,E5714,$R$10)),IF(C5714=FALSE,FALSE,IF(C5714&lt;$R$10,C5714,$R$10)))</f>
        <v>0</v>
      </c>
      <c r="H5714" t="b">
        <f>IF('Input and Summary Results'!$J$4="yes",'Data Transformation'!F5714,'Data Transformation'!D5714)</f>
        <v>0</v>
      </c>
      <c r="I5714" t="str">
        <f t="shared" si="298"/>
        <v/>
      </c>
    </row>
    <row r="5715" spans="2:9" x14ac:dyDescent="0.25">
      <c r="B5715" t="b">
        <f>IF('Input and Summary Results'!D5297=0,FALSE,'Input and Summary Results'!$B5297)</f>
        <v>0</v>
      </c>
      <c r="C5715" t="b">
        <f>IF(OR(B5715=0,'Input and Summary Results'!D5297=0,'Input and Summary Results'!D5297=""),FALSE,'Input and Summary Results'!$D5297)</f>
        <v>0</v>
      </c>
      <c r="D5715" t="b">
        <f>IF(OR(B5715=0,'Input and Summary Results'!E5297=0),FALSE,'Input and Summary Results'!$E5297)</f>
        <v>0</v>
      </c>
      <c r="E5715" t="b">
        <f t="shared" si="296"/>
        <v>0</v>
      </c>
      <c r="F5715" t="b">
        <f t="shared" si="297"/>
        <v>0</v>
      </c>
      <c r="G5715" t="b">
        <f>IF('Input and Summary Results'!$J$4="yes",IF(C5715=FALSE,FALSE,IF('Data Transformation'!E5715&lt;$R$10,E5715,$R$10)),IF(C5715=FALSE,FALSE,IF(C5715&lt;$R$10,C5715,$R$10)))</f>
        <v>0</v>
      </c>
      <c r="H5715" t="b">
        <f>IF('Input and Summary Results'!$J$4="yes",'Data Transformation'!F5715,'Data Transformation'!D5715)</f>
        <v>0</v>
      </c>
      <c r="I5715" t="str">
        <f t="shared" si="298"/>
        <v/>
      </c>
    </row>
    <row r="5716" spans="2:9" x14ac:dyDescent="0.25">
      <c r="B5716" t="b">
        <f>IF('Input and Summary Results'!D5298=0,FALSE,'Input and Summary Results'!$B5298)</f>
        <v>0</v>
      </c>
      <c r="C5716" t="b">
        <f>IF(OR(B5716=0,'Input and Summary Results'!D5298=0,'Input and Summary Results'!D5298=""),FALSE,'Input and Summary Results'!$D5298)</f>
        <v>0</v>
      </c>
      <c r="D5716" t="b">
        <f>IF(OR(B5716=0,'Input and Summary Results'!E5298=0),FALSE,'Input and Summary Results'!$E5298)</f>
        <v>0</v>
      </c>
      <c r="E5716" t="b">
        <f t="shared" si="296"/>
        <v>0</v>
      </c>
      <c r="F5716" t="b">
        <f t="shared" si="297"/>
        <v>0</v>
      </c>
      <c r="G5716" t="b">
        <f>IF('Input and Summary Results'!$J$4="yes",IF(C5716=FALSE,FALSE,IF('Data Transformation'!E5716&lt;$R$10,E5716,$R$10)),IF(C5716=FALSE,FALSE,IF(C5716&lt;$R$10,C5716,$R$10)))</f>
        <v>0</v>
      </c>
      <c r="H5716" t="b">
        <f>IF('Input and Summary Results'!$J$4="yes",'Data Transformation'!F5716,'Data Transformation'!D5716)</f>
        <v>0</v>
      </c>
      <c r="I5716" t="str">
        <f t="shared" si="298"/>
        <v/>
      </c>
    </row>
    <row r="5717" spans="2:9" x14ac:dyDescent="0.25">
      <c r="B5717" t="b">
        <f>IF('Input and Summary Results'!D5299=0,FALSE,'Input and Summary Results'!$B5299)</f>
        <v>0</v>
      </c>
      <c r="C5717" t="b">
        <f>IF(OR(B5717=0,'Input and Summary Results'!D5299=0,'Input and Summary Results'!D5299=""),FALSE,'Input and Summary Results'!$D5299)</f>
        <v>0</v>
      </c>
      <c r="D5717" t="b">
        <f>IF(OR(B5717=0,'Input and Summary Results'!E5299=0),FALSE,'Input and Summary Results'!$E5299)</f>
        <v>0</v>
      </c>
      <c r="E5717" t="b">
        <f t="shared" si="296"/>
        <v>0</v>
      </c>
      <c r="F5717" t="b">
        <f t="shared" si="297"/>
        <v>0</v>
      </c>
      <c r="G5717" t="b">
        <f>IF('Input and Summary Results'!$J$4="yes",IF(C5717=FALSE,FALSE,IF('Data Transformation'!E5717&lt;$R$10,E5717,$R$10)),IF(C5717=FALSE,FALSE,IF(C5717&lt;$R$10,C5717,$R$10)))</f>
        <v>0</v>
      </c>
      <c r="H5717" t="b">
        <f>IF('Input and Summary Results'!$J$4="yes",'Data Transformation'!F5717,'Data Transformation'!D5717)</f>
        <v>0</v>
      </c>
      <c r="I5717" t="str">
        <f t="shared" si="298"/>
        <v/>
      </c>
    </row>
    <row r="5718" spans="2:9" x14ac:dyDescent="0.25">
      <c r="B5718" t="b">
        <f>IF('Input and Summary Results'!D5300=0,FALSE,'Input and Summary Results'!$B5300)</f>
        <v>0</v>
      </c>
      <c r="C5718" t="b">
        <f>IF(OR(B5718=0,'Input and Summary Results'!D5300=0,'Input and Summary Results'!D5300=""),FALSE,'Input and Summary Results'!$D5300)</f>
        <v>0</v>
      </c>
      <c r="D5718" t="b">
        <f>IF(OR(B5718=0,'Input and Summary Results'!E5300=0),FALSE,'Input and Summary Results'!$E5300)</f>
        <v>0</v>
      </c>
      <c r="E5718" t="b">
        <f t="shared" si="296"/>
        <v>0</v>
      </c>
      <c r="F5718" t="b">
        <f t="shared" si="297"/>
        <v>0</v>
      </c>
      <c r="G5718" t="b">
        <f>IF('Input and Summary Results'!$J$4="yes",IF(C5718=FALSE,FALSE,IF('Data Transformation'!E5718&lt;$R$10,E5718,$R$10)),IF(C5718=FALSE,FALSE,IF(C5718&lt;$R$10,C5718,$R$10)))</f>
        <v>0</v>
      </c>
      <c r="H5718" t="b">
        <f>IF('Input and Summary Results'!$J$4="yes",'Data Transformation'!F5718,'Data Transformation'!D5718)</f>
        <v>0</v>
      </c>
      <c r="I5718" t="str">
        <f t="shared" si="298"/>
        <v/>
      </c>
    </row>
    <row r="5719" spans="2:9" x14ac:dyDescent="0.25">
      <c r="B5719" t="b">
        <f>IF('Input and Summary Results'!D5301=0,FALSE,'Input and Summary Results'!$B5301)</f>
        <v>0</v>
      </c>
      <c r="C5719" t="b">
        <f>IF(OR(B5719=0,'Input and Summary Results'!D5301=0,'Input and Summary Results'!D5301=""),FALSE,'Input and Summary Results'!$D5301)</f>
        <v>0</v>
      </c>
      <c r="D5719" t="b">
        <f>IF(OR(B5719=0,'Input and Summary Results'!E5301=0),FALSE,'Input and Summary Results'!$E5301)</f>
        <v>0</v>
      </c>
      <c r="E5719" t="b">
        <f t="shared" si="296"/>
        <v>0</v>
      </c>
      <c r="F5719" t="b">
        <f t="shared" si="297"/>
        <v>0</v>
      </c>
      <c r="G5719" t="b">
        <f>IF('Input and Summary Results'!$J$4="yes",IF(C5719=FALSE,FALSE,IF('Data Transformation'!E5719&lt;$R$10,E5719,$R$10)),IF(C5719=FALSE,FALSE,IF(C5719&lt;$R$10,C5719,$R$10)))</f>
        <v>0</v>
      </c>
      <c r="H5719" t="b">
        <f>IF('Input and Summary Results'!$J$4="yes",'Data Transformation'!F5719,'Data Transformation'!D5719)</f>
        <v>0</v>
      </c>
      <c r="I5719" t="str">
        <f t="shared" si="298"/>
        <v/>
      </c>
    </row>
    <row r="5720" spans="2:9" x14ac:dyDescent="0.25">
      <c r="B5720" t="b">
        <f>IF('Input and Summary Results'!D5302=0,FALSE,'Input and Summary Results'!$B5302)</f>
        <v>0</v>
      </c>
      <c r="C5720" t="b">
        <f>IF(OR(B5720=0,'Input and Summary Results'!D5302=0,'Input and Summary Results'!D5302=""),FALSE,'Input and Summary Results'!$D5302)</f>
        <v>0</v>
      </c>
      <c r="D5720" t="b">
        <f>IF(OR(B5720=0,'Input and Summary Results'!E5302=0),FALSE,'Input and Summary Results'!$E5302)</f>
        <v>0</v>
      </c>
      <c r="E5720" t="b">
        <f t="shared" si="296"/>
        <v>0</v>
      </c>
      <c r="F5720" t="b">
        <f t="shared" si="297"/>
        <v>0</v>
      </c>
      <c r="G5720" t="b">
        <f>IF('Input and Summary Results'!$J$4="yes",IF(C5720=FALSE,FALSE,IF('Data Transformation'!E5720&lt;$R$10,E5720,$R$10)),IF(C5720=FALSE,FALSE,IF(C5720&lt;$R$10,C5720,$R$10)))</f>
        <v>0</v>
      </c>
      <c r="H5720" t="b">
        <f>IF('Input and Summary Results'!$J$4="yes",'Data Transformation'!F5720,'Data Transformation'!D5720)</f>
        <v>0</v>
      </c>
      <c r="I5720" t="str">
        <f t="shared" si="298"/>
        <v/>
      </c>
    </row>
    <row r="5721" spans="2:9" x14ac:dyDescent="0.25">
      <c r="B5721" t="b">
        <f>IF('Input and Summary Results'!D5303=0,FALSE,'Input and Summary Results'!$B5303)</f>
        <v>0</v>
      </c>
      <c r="C5721" t="b">
        <f>IF(OR(B5721=0,'Input and Summary Results'!D5303=0,'Input and Summary Results'!D5303=""),FALSE,'Input and Summary Results'!$D5303)</f>
        <v>0</v>
      </c>
      <c r="D5721" t="b">
        <f>IF(OR(B5721=0,'Input and Summary Results'!E5303=0),FALSE,'Input and Summary Results'!$E5303)</f>
        <v>0</v>
      </c>
      <c r="E5721" t="b">
        <f t="shared" si="296"/>
        <v>0</v>
      </c>
      <c r="F5721" t="b">
        <f t="shared" si="297"/>
        <v>0</v>
      </c>
      <c r="G5721" t="b">
        <f>IF('Input and Summary Results'!$J$4="yes",IF(C5721=FALSE,FALSE,IF('Data Transformation'!E5721&lt;$R$10,E5721,$R$10)),IF(C5721=FALSE,FALSE,IF(C5721&lt;$R$10,C5721,$R$10)))</f>
        <v>0</v>
      </c>
      <c r="H5721" t="b">
        <f>IF('Input and Summary Results'!$J$4="yes",'Data Transformation'!F5721,'Data Transformation'!D5721)</f>
        <v>0</v>
      </c>
      <c r="I5721" t="str">
        <f t="shared" si="298"/>
        <v/>
      </c>
    </row>
    <row r="5722" spans="2:9" x14ac:dyDescent="0.25">
      <c r="B5722" t="b">
        <f>IF('Input and Summary Results'!D5304=0,FALSE,'Input and Summary Results'!$B5304)</f>
        <v>0</v>
      </c>
      <c r="C5722" t="b">
        <f>IF(OR(B5722=0,'Input and Summary Results'!D5304=0,'Input and Summary Results'!D5304=""),FALSE,'Input and Summary Results'!$D5304)</f>
        <v>0</v>
      </c>
      <c r="D5722" t="b">
        <f>IF(OR(B5722=0,'Input and Summary Results'!E5304=0),FALSE,'Input and Summary Results'!$E5304)</f>
        <v>0</v>
      </c>
      <c r="E5722" t="b">
        <f t="shared" si="296"/>
        <v>0</v>
      </c>
      <c r="F5722" t="b">
        <f t="shared" si="297"/>
        <v>0</v>
      </c>
      <c r="G5722" t="b">
        <f>IF('Input and Summary Results'!$J$4="yes",IF(C5722=FALSE,FALSE,IF('Data Transformation'!E5722&lt;$R$10,E5722,$R$10)),IF(C5722=FALSE,FALSE,IF(C5722&lt;$R$10,C5722,$R$10)))</f>
        <v>0</v>
      </c>
      <c r="H5722" t="b">
        <f>IF('Input and Summary Results'!$J$4="yes",'Data Transformation'!F5722,'Data Transformation'!D5722)</f>
        <v>0</v>
      </c>
      <c r="I5722" t="str">
        <f t="shared" si="298"/>
        <v/>
      </c>
    </row>
    <row r="5723" spans="2:9" x14ac:dyDescent="0.25">
      <c r="B5723" t="b">
        <f>IF('Input and Summary Results'!D5305=0,FALSE,'Input and Summary Results'!$B5305)</f>
        <v>0</v>
      </c>
      <c r="C5723" t="b">
        <f>IF(OR(B5723=0,'Input and Summary Results'!D5305=0,'Input and Summary Results'!D5305=""),FALSE,'Input and Summary Results'!$D5305)</f>
        <v>0</v>
      </c>
      <c r="D5723" t="b">
        <f>IF(OR(B5723=0,'Input and Summary Results'!E5305=0),FALSE,'Input and Summary Results'!$E5305)</f>
        <v>0</v>
      </c>
      <c r="E5723" t="b">
        <f t="shared" si="296"/>
        <v>0</v>
      </c>
      <c r="F5723" t="b">
        <f t="shared" si="297"/>
        <v>0</v>
      </c>
      <c r="G5723" t="b">
        <f>IF('Input and Summary Results'!$J$4="yes",IF(C5723=FALSE,FALSE,IF('Data Transformation'!E5723&lt;$R$10,E5723,$R$10)),IF(C5723=FALSE,FALSE,IF(C5723&lt;$R$10,C5723,$R$10)))</f>
        <v>0</v>
      </c>
      <c r="H5723" t="b">
        <f>IF('Input and Summary Results'!$J$4="yes",'Data Transformation'!F5723,'Data Transformation'!D5723)</f>
        <v>0</v>
      </c>
      <c r="I5723" t="str">
        <f t="shared" si="298"/>
        <v/>
      </c>
    </row>
    <row r="5724" spans="2:9" x14ac:dyDescent="0.25">
      <c r="B5724" t="b">
        <f>IF('Input and Summary Results'!D5306=0,FALSE,'Input and Summary Results'!$B5306)</f>
        <v>0</v>
      </c>
      <c r="C5724" t="b">
        <f>IF(OR(B5724=0,'Input and Summary Results'!D5306=0,'Input and Summary Results'!D5306=""),FALSE,'Input and Summary Results'!$D5306)</f>
        <v>0</v>
      </c>
      <c r="D5724" t="b">
        <f>IF(OR(B5724=0,'Input and Summary Results'!E5306=0),FALSE,'Input and Summary Results'!$E5306)</f>
        <v>0</v>
      </c>
      <c r="E5724" t="b">
        <f t="shared" si="296"/>
        <v>0</v>
      </c>
      <c r="F5724" t="b">
        <f t="shared" si="297"/>
        <v>0</v>
      </c>
      <c r="G5724" t="b">
        <f>IF('Input and Summary Results'!$J$4="yes",IF(C5724=FALSE,FALSE,IF('Data Transformation'!E5724&lt;$R$10,E5724,$R$10)),IF(C5724=FALSE,FALSE,IF(C5724&lt;$R$10,C5724,$R$10)))</f>
        <v>0</v>
      </c>
      <c r="H5724" t="b">
        <f>IF('Input and Summary Results'!$J$4="yes",'Data Transformation'!F5724,'Data Transformation'!D5724)</f>
        <v>0</v>
      </c>
      <c r="I5724" t="str">
        <f t="shared" si="298"/>
        <v/>
      </c>
    </row>
    <row r="5725" spans="2:9" x14ac:dyDescent="0.25">
      <c r="B5725" t="b">
        <f>IF('Input and Summary Results'!D5307=0,FALSE,'Input and Summary Results'!$B5307)</f>
        <v>0</v>
      </c>
      <c r="C5725" t="b">
        <f>IF(OR(B5725=0,'Input and Summary Results'!D5307=0,'Input and Summary Results'!D5307=""),FALSE,'Input and Summary Results'!$D5307)</f>
        <v>0</v>
      </c>
      <c r="D5725" t="b">
        <f>IF(OR(B5725=0,'Input and Summary Results'!E5307=0),FALSE,'Input and Summary Results'!$E5307)</f>
        <v>0</v>
      </c>
      <c r="E5725" t="b">
        <f t="shared" si="296"/>
        <v>0</v>
      </c>
      <c r="F5725" t="b">
        <f t="shared" si="297"/>
        <v>0</v>
      </c>
      <c r="G5725" t="b">
        <f>IF('Input and Summary Results'!$J$4="yes",IF(C5725=FALSE,FALSE,IF('Data Transformation'!E5725&lt;$R$10,E5725,$R$10)),IF(C5725=FALSE,FALSE,IF(C5725&lt;$R$10,C5725,$R$10)))</f>
        <v>0</v>
      </c>
      <c r="H5725" t="b">
        <f>IF('Input and Summary Results'!$J$4="yes",'Data Transformation'!F5725,'Data Transformation'!D5725)</f>
        <v>0</v>
      </c>
      <c r="I5725" t="str">
        <f t="shared" si="298"/>
        <v/>
      </c>
    </row>
    <row r="5726" spans="2:9" x14ac:dyDescent="0.25">
      <c r="B5726" t="b">
        <f>IF('Input and Summary Results'!D5308=0,FALSE,'Input and Summary Results'!$B5308)</f>
        <v>0</v>
      </c>
      <c r="C5726" t="b">
        <f>IF(OR(B5726=0,'Input and Summary Results'!D5308=0,'Input and Summary Results'!D5308=""),FALSE,'Input and Summary Results'!$D5308)</f>
        <v>0</v>
      </c>
      <c r="D5726" t="b">
        <f>IF(OR(B5726=0,'Input and Summary Results'!E5308=0),FALSE,'Input and Summary Results'!$E5308)</f>
        <v>0</v>
      </c>
      <c r="E5726" t="b">
        <f t="shared" si="296"/>
        <v>0</v>
      </c>
      <c r="F5726" t="b">
        <f t="shared" si="297"/>
        <v>0</v>
      </c>
      <c r="G5726" t="b">
        <f>IF('Input and Summary Results'!$J$4="yes",IF(C5726=FALSE,FALSE,IF('Data Transformation'!E5726&lt;$R$10,E5726,$R$10)),IF(C5726=FALSE,FALSE,IF(C5726&lt;$R$10,C5726,$R$10)))</f>
        <v>0</v>
      </c>
      <c r="H5726" t="b">
        <f>IF('Input and Summary Results'!$J$4="yes",'Data Transformation'!F5726,'Data Transformation'!D5726)</f>
        <v>0</v>
      </c>
      <c r="I5726" t="str">
        <f t="shared" si="298"/>
        <v/>
      </c>
    </row>
    <row r="5727" spans="2:9" x14ac:dyDescent="0.25">
      <c r="B5727" t="b">
        <f>IF('Input and Summary Results'!D5309=0,FALSE,'Input and Summary Results'!$B5309)</f>
        <v>0</v>
      </c>
      <c r="C5727" t="b">
        <f>IF(OR(B5727=0,'Input and Summary Results'!D5309=0,'Input and Summary Results'!D5309=""),FALSE,'Input and Summary Results'!$D5309)</f>
        <v>0</v>
      </c>
      <c r="D5727" t="b">
        <f>IF(OR(B5727=0,'Input and Summary Results'!E5309=0),FALSE,'Input and Summary Results'!$E5309)</f>
        <v>0</v>
      </c>
      <c r="E5727" t="b">
        <f t="shared" si="296"/>
        <v>0</v>
      </c>
      <c r="F5727" t="b">
        <f t="shared" si="297"/>
        <v>0</v>
      </c>
      <c r="G5727" t="b">
        <f>IF('Input and Summary Results'!$J$4="yes",IF(C5727=FALSE,FALSE,IF('Data Transformation'!E5727&lt;$R$10,E5727,$R$10)),IF(C5727=FALSE,FALSE,IF(C5727&lt;$R$10,C5727,$R$10)))</f>
        <v>0</v>
      </c>
      <c r="H5727" t="b">
        <f>IF('Input and Summary Results'!$J$4="yes",'Data Transformation'!F5727,'Data Transformation'!D5727)</f>
        <v>0</v>
      </c>
      <c r="I5727" t="str">
        <f t="shared" si="298"/>
        <v/>
      </c>
    </row>
    <row r="5728" spans="2:9" x14ac:dyDescent="0.25">
      <c r="B5728" t="b">
        <f>IF('Input and Summary Results'!D5310=0,FALSE,'Input and Summary Results'!$B5310)</f>
        <v>0</v>
      </c>
      <c r="C5728" t="b">
        <f>IF(OR(B5728=0,'Input and Summary Results'!D5310=0,'Input and Summary Results'!D5310=""),FALSE,'Input and Summary Results'!$D5310)</f>
        <v>0</v>
      </c>
      <c r="D5728" t="b">
        <f>IF(OR(B5728=0,'Input and Summary Results'!E5310=0),FALSE,'Input and Summary Results'!$E5310)</f>
        <v>0</v>
      </c>
      <c r="E5728" t="b">
        <f t="shared" si="296"/>
        <v>0</v>
      </c>
      <c r="F5728" t="b">
        <f t="shared" si="297"/>
        <v>0</v>
      </c>
      <c r="G5728" t="b">
        <f>IF('Input and Summary Results'!$J$4="yes",IF(C5728=FALSE,FALSE,IF('Data Transformation'!E5728&lt;$R$10,E5728,$R$10)),IF(C5728=FALSE,FALSE,IF(C5728&lt;$R$10,C5728,$R$10)))</f>
        <v>0</v>
      </c>
      <c r="H5728" t="b">
        <f>IF('Input and Summary Results'!$J$4="yes",'Data Transformation'!F5728,'Data Transformation'!D5728)</f>
        <v>0</v>
      </c>
      <c r="I5728" t="str">
        <f t="shared" si="298"/>
        <v/>
      </c>
    </row>
    <row r="5729" spans="2:9" x14ac:dyDescent="0.25">
      <c r="B5729" t="b">
        <f>IF('Input and Summary Results'!D5311=0,FALSE,'Input and Summary Results'!$B5311)</f>
        <v>0</v>
      </c>
      <c r="C5729" t="b">
        <f>IF(OR(B5729=0,'Input and Summary Results'!D5311=0,'Input and Summary Results'!D5311=""),FALSE,'Input and Summary Results'!$D5311)</f>
        <v>0</v>
      </c>
      <c r="D5729" t="b">
        <f>IF(OR(B5729=0,'Input and Summary Results'!E5311=0),FALSE,'Input and Summary Results'!$E5311)</f>
        <v>0</v>
      </c>
      <c r="E5729" t="b">
        <f t="shared" si="296"/>
        <v>0</v>
      </c>
      <c r="F5729" t="b">
        <f t="shared" si="297"/>
        <v>0</v>
      </c>
      <c r="G5729" t="b">
        <f>IF('Input and Summary Results'!$J$4="yes",IF(C5729=FALSE,FALSE,IF('Data Transformation'!E5729&lt;$R$10,E5729,$R$10)),IF(C5729=FALSE,FALSE,IF(C5729&lt;$R$10,C5729,$R$10)))</f>
        <v>0</v>
      </c>
      <c r="H5729" t="b">
        <f>IF('Input and Summary Results'!$J$4="yes",'Data Transformation'!F5729,'Data Transformation'!D5729)</f>
        <v>0</v>
      </c>
      <c r="I5729" t="str">
        <f t="shared" si="298"/>
        <v/>
      </c>
    </row>
    <row r="5730" spans="2:9" x14ac:dyDescent="0.25">
      <c r="B5730" t="b">
        <f>IF('Input and Summary Results'!D5312=0,FALSE,'Input and Summary Results'!$B5312)</f>
        <v>0</v>
      </c>
      <c r="C5730" t="b">
        <f>IF(OR(B5730=0,'Input and Summary Results'!D5312=0,'Input and Summary Results'!D5312=""),FALSE,'Input and Summary Results'!$D5312)</f>
        <v>0</v>
      </c>
      <c r="D5730" t="b">
        <f>IF(OR(B5730=0,'Input and Summary Results'!E5312=0),FALSE,'Input and Summary Results'!$E5312)</f>
        <v>0</v>
      </c>
      <c r="E5730" t="b">
        <f t="shared" si="296"/>
        <v>0</v>
      </c>
      <c r="F5730" t="b">
        <f t="shared" si="297"/>
        <v>0</v>
      </c>
      <c r="G5730" t="b">
        <f>IF('Input and Summary Results'!$J$4="yes",IF(C5730=FALSE,FALSE,IF('Data Transformation'!E5730&lt;$R$10,E5730,$R$10)),IF(C5730=FALSE,FALSE,IF(C5730&lt;$R$10,C5730,$R$10)))</f>
        <v>0</v>
      </c>
      <c r="H5730" t="b">
        <f>IF('Input and Summary Results'!$J$4="yes",'Data Transformation'!F5730,'Data Transformation'!D5730)</f>
        <v>0</v>
      </c>
      <c r="I5730" t="str">
        <f t="shared" si="298"/>
        <v/>
      </c>
    </row>
    <row r="5731" spans="2:9" x14ac:dyDescent="0.25">
      <c r="B5731" t="b">
        <f>IF('Input and Summary Results'!D5313=0,FALSE,'Input and Summary Results'!$B5313)</f>
        <v>0</v>
      </c>
      <c r="C5731" t="b">
        <f>IF(OR(B5731=0,'Input and Summary Results'!D5313=0,'Input and Summary Results'!D5313=""),FALSE,'Input and Summary Results'!$D5313)</f>
        <v>0</v>
      </c>
      <c r="D5731" t="b">
        <f>IF(OR(B5731=0,'Input and Summary Results'!E5313=0),FALSE,'Input and Summary Results'!$E5313)</f>
        <v>0</v>
      </c>
      <c r="E5731" t="b">
        <f t="shared" si="296"/>
        <v>0</v>
      </c>
      <c r="F5731" t="b">
        <f t="shared" si="297"/>
        <v>0</v>
      </c>
      <c r="G5731" t="b">
        <f>IF('Input and Summary Results'!$J$4="yes",IF(C5731=FALSE,FALSE,IF('Data Transformation'!E5731&lt;$R$10,E5731,$R$10)),IF(C5731=FALSE,FALSE,IF(C5731&lt;$R$10,C5731,$R$10)))</f>
        <v>0</v>
      </c>
      <c r="H5731" t="b">
        <f>IF('Input and Summary Results'!$J$4="yes",'Data Transformation'!F5731,'Data Transformation'!D5731)</f>
        <v>0</v>
      </c>
      <c r="I5731" t="str">
        <f t="shared" si="298"/>
        <v/>
      </c>
    </row>
    <row r="5732" spans="2:9" x14ac:dyDescent="0.25">
      <c r="B5732" t="b">
        <f>IF('Input and Summary Results'!D5314=0,FALSE,'Input and Summary Results'!$B5314)</f>
        <v>0</v>
      </c>
      <c r="C5732" t="b">
        <f>IF(OR(B5732=0,'Input and Summary Results'!D5314=0,'Input and Summary Results'!D5314=""),FALSE,'Input and Summary Results'!$D5314)</f>
        <v>0</v>
      </c>
      <c r="D5732" t="b">
        <f>IF(OR(B5732=0,'Input and Summary Results'!E5314=0),FALSE,'Input and Summary Results'!$E5314)</f>
        <v>0</v>
      </c>
      <c r="E5732" t="b">
        <f t="shared" si="296"/>
        <v>0</v>
      </c>
      <c r="F5732" t="b">
        <f t="shared" si="297"/>
        <v>0</v>
      </c>
      <c r="G5732" t="b">
        <f>IF('Input and Summary Results'!$J$4="yes",IF(C5732=FALSE,FALSE,IF('Data Transformation'!E5732&lt;$R$10,E5732,$R$10)),IF(C5732=FALSE,FALSE,IF(C5732&lt;$R$10,C5732,$R$10)))</f>
        <v>0</v>
      </c>
      <c r="H5732" t="b">
        <f>IF('Input and Summary Results'!$J$4="yes",'Data Transformation'!F5732,'Data Transformation'!D5732)</f>
        <v>0</v>
      </c>
      <c r="I5732" t="str">
        <f t="shared" si="298"/>
        <v/>
      </c>
    </row>
    <row r="5733" spans="2:9" x14ac:dyDescent="0.25">
      <c r="B5733" t="b">
        <f>IF('Input and Summary Results'!D5315=0,FALSE,'Input and Summary Results'!$B5315)</f>
        <v>0</v>
      </c>
      <c r="C5733" t="b">
        <f>IF(OR(B5733=0,'Input and Summary Results'!D5315=0,'Input and Summary Results'!D5315=""),FALSE,'Input and Summary Results'!$D5315)</f>
        <v>0</v>
      </c>
      <c r="D5733" t="b">
        <f>IF(OR(B5733=0,'Input and Summary Results'!E5315=0),FALSE,'Input and Summary Results'!$E5315)</f>
        <v>0</v>
      </c>
      <c r="E5733" t="b">
        <f t="shared" si="296"/>
        <v>0</v>
      </c>
      <c r="F5733" t="b">
        <f t="shared" si="297"/>
        <v>0</v>
      </c>
      <c r="G5733" t="b">
        <f>IF('Input and Summary Results'!$J$4="yes",IF(C5733=FALSE,FALSE,IF('Data Transformation'!E5733&lt;$R$10,E5733,$R$10)),IF(C5733=FALSE,FALSE,IF(C5733&lt;$R$10,C5733,$R$10)))</f>
        <v>0</v>
      </c>
      <c r="H5733" t="b">
        <f>IF('Input and Summary Results'!$J$4="yes",'Data Transformation'!F5733,'Data Transformation'!D5733)</f>
        <v>0</v>
      </c>
      <c r="I5733" t="str">
        <f t="shared" si="298"/>
        <v/>
      </c>
    </row>
    <row r="5734" spans="2:9" x14ac:dyDescent="0.25">
      <c r="B5734" t="b">
        <f>IF('Input and Summary Results'!D5316=0,FALSE,'Input and Summary Results'!$B5316)</f>
        <v>0</v>
      </c>
      <c r="C5734" t="b">
        <f>IF(OR(B5734=0,'Input and Summary Results'!D5316=0,'Input and Summary Results'!D5316=""),FALSE,'Input and Summary Results'!$D5316)</f>
        <v>0</v>
      </c>
      <c r="D5734" t="b">
        <f>IF(OR(B5734=0,'Input and Summary Results'!E5316=0),FALSE,'Input and Summary Results'!$E5316)</f>
        <v>0</v>
      </c>
      <c r="E5734" t="b">
        <f t="shared" si="296"/>
        <v>0</v>
      </c>
      <c r="F5734" t="b">
        <f t="shared" si="297"/>
        <v>0</v>
      </c>
      <c r="G5734" t="b">
        <f>IF('Input and Summary Results'!$J$4="yes",IF(C5734=FALSE,FALSE,IF('Data Transformation'!E5734&lt;$R$10,E5734,$R$10)),IF(C5734=FALSE,FALSE,IF(C5734&lt;$R$10,C5734,$R$10)))</f>
        <v>0</v>
      </c>
      <c r="H5734" t="b">
        <f>IF('Input and Summary Results'!$J$4="yes",'Data Transformation'!F5734,'Data Transformation'!D5734)</f>
        <v>0</v>
      </c>
      <c r="I5734" t="str">
        <f t="shared" si="298"/>
        <v/>
      </c>
    </row>
    <row r="5735" spans="2:9" x14ac:dyDescent="0.25">
      <c r="B5735" t="b">
        <f>IF('Input and Summary Results'!D5317=0,FALSE,'Input and Summary Results'!$B5317)</f>
        <v>0</v>
      </c>
      <c r="C5735" t="b">
        <f>IF(OR(B5735=0,'Input and Summary Results'!D5317=0,'Input and Summary Results'!D5317=""),FALSE,'Input and Summary Results'!$D5317)</f>
        <v>0</v>
      </c>
      <c r="D5735" t="b">
        <f>IF(OR(B5735=0,'Input and Summary Results'!E5317=0),FALSE,'Input and Summary Results'!$E5317)</f>
        <v>0</v>
      </c>
      <c r="E5735" t="b">
        <f t="shared" si="296"/>
        <v>0</v>
      </c>
      <c r="F5735" t="b">
        <f t="shared" si="297"/>
        <v>0</v>
      </c>
      <c r="G5735" t="b">
        <f>IF('Input and Summary Results'!$J$4="yes",IF(C5735=FALSE,FALSE,IF('Data Transformation'!E5735&lt;$R$10,E5735,$R$10)),IF(C5735=FALSE,FALSE,IF(C5735&lt;$R$10,C5735,$R$10)))</f>
        <v>0</v>
      </c>
      <c r="H5735" t="b">
        <f>IF('Input and Summary Results'!$J$4="yes",'Data Transformation'!F5735,'Data Transformation'!D5735)</f>
        <v>0</v>
      </c>
      <c r="I5735" t="str">
        <f t="shared" si="298"/>
        <v/>
      </c>
    </row>
    <row r="5736" spans="2:9" x14ac:dyDescent="0.25">
      <c r="B5736" t="b">
        <f>IF('Input and Summary Results'!D5318=0,FALSE,'Input and Summary Results'!$B5318)</f>
        <v>0</v>
      </c>
      <c r="C5736" t="b">
        <f>IF(OR(B5736=0,'Input and Summary Results'!D5318=0,'Input and Summary Results'!D5318=""),FALSE,'Input and Summary Results'!$D5318)</f>
        <v>0</v>
      </c>
      <c r="D5736" t="b">
        <f>IF(OR(B5736=0,'Input and Summary Results'!E5318=0),FALSE,'Input and Summary Results'!$E5318)</f>
        <v>0</v>
      </c>
      <c r="E5736" t="b">
        <f t="shared" si="296"/>
        <v>0</v>
      </c>
      <c r="F5736" t="b">
        <f t="shared" si="297"/>
        <v>0</v>
      </c>
      <c r="G5736" t="b">
        <f>IF('Input and Summary Results'!$J$4="yes",IF(C5736=FALSE,FALSE,IF('Data Transformation'!E5736&lt;$R$10,E5736,$R$10)),IF(C5736=FALSE,FALSE,IF(C5736&lt;$R$10,C5736,$R$10)))</f>
        <v>0</v>
      </c>
      <c r="H5736" t="b">
        <f>IF('Input and Summary Results'!$J$4="yes",'Data Transformation'!F5736,'Data Transformation'!D5736)</f>
        <v>0</v>
      </c>
      <c r="I5736" t="str">
        <f t="shared" si="298"/>
        <v/>
      </c>
    </row>
    <row r="5737" spans="2:9" x14ac:dyDescent="0.25">
      <c r="B5737" t="b">
        <f>IF('Input and Summary Results'!D5319=0,FALSE,'Input and Summary Results'!$B5319)</f>
        <v>0</v>
      </c>
      <c r="C5737" t="b">
        <f>IF(OR(B5737=0,'Input and Summary Results'!D5319=0,'Input and Summary Results'!D5319=""),FALSE,'Input and Summary Results'!$D5319)</f>
        <v>0</v>
      </c>
      <c r="D5737" t="b">
        <f>IF(OR(B5737=0,'Input and Summary Results'!E5319=0),FALSE,'Input and Summary Results'!$E5319)</f>
        <v>0</v>
      </c>
      <c r="E5737" t="b">
        <f t="shared" si="296"/>
        <v>0</v>
      </c>
      <c r="F5737" t="b">
        <f t="shared" si="297"/>
        <v>0</v>
      </c>
      <c r="G5737" t="b">
        <f>IF('Input and Summary Results'!$J$4="yes",IF(C5737=FALSE,FALSE,IF('Data Transformation'!E5737&lt;$R$10,E5737,$R$10)),IF(C5737=FALSE,FALSE,IF(C5737&lt;$R$10,C5737,$R$10)))</f>
        <v>0</v>
      </c>
      <c r="H5737" t="b">
        <f>IF('Input and Summary Results'!$J$4="yes",'Data Transformation'!F5737,'Data Transformation'!D5737)</f>
        <v>0</v>
      </c>
      <c r="I5737" t="str">
        <f t="shared" si="298"/>
        <v/>
      </c>
    </row>
    <row r="5738" spans="2:9" x14ac:dyDescent="0.25">
      <c r="B5738" t="b">
        <f>IF('Input and Summary Results'!D5320=0,FALSE,'Input and Summary Results'!$B5320)</f>
        <v>0</v>
      </c>
      <c r="C5738" t="b">
        <f>IF(OR(B5738=0,'Input and Summary Results'!D5320=0,'Input and Summary Results'!D5320=""),FALSE,'Input and Summary Results'!$D5320)</f>
        <v>0</v>
      </c>
      <c r="D5738" t="b">
        <f>IF(OR(B5738=0,'Input and Summary Results'!E5320=0),FALSE,'Input and Summary Results'!$E5320)</f>
        <v>0</v>
      </c>
      <c r="E5738" t="b">
        <f t="shared" ref="E5738:E5801" si="299">IF(C5738=FALSE,FALSE,LOG10(C5738))</f>
        <v>0</v>
      </c>
      <c r="F5738" t="b">
        <f t="shared" ref="F5738:F5801" si="300">IF(D5738=FALSE, FALSE,0.434*D5738/C5738)</f>
        <v>0</v>
      </c>
      <c r="G5738" t="b">
        <f>IF('Input and Summary Results'!$J$4="yes",IF(C5738=FALSE,FALSE,IF('Data Transformation'!E5738&lt;$R$10,E5738,$R$10)),IF(C5738=FALSE,FALSE,IF(C5738&lt;$R$10,C5738,$R$10)))</f>
        <v>0</v>
      </c>
      <c r="H5738" t="b">
        <f>IF('Input and Summary Results'!$J$4="yes",'Data Transformation'!F5738,'Data Transformation'!D5738)</f>
        <v>0</v>
      </c>
      <c r="I5738" t="str">
        <f t="shared" si="298"/>
        <v/>
      </c>
    </row>
    <row r="5739" spans="2:9" x14ac:dyDescent="0.25">
      <c r="B5739" t="b">
        <f>IF('Input and Summary Results'!D5321=0,FALSE,'Input and Summary Results'!$B5321)</f>
        <v>0</v>
      </c>
      <c r="C5739" t="b">
        <f>IF(OR(B5739=0,'Input and Summary Results'!D5321=0,'Input and Summary Results'!D5321=""),FALSE,'Input and Summary Results'!$D5321)</f>
        <v>0</v>
      </c>
      <c r="D5739" t="b">
        <f>IF(OR(B5739=0,'Input and Summary Results'!E5321=0),FALSE,'Input and Summary Results'!$E5321)</f>
        <v>0</v>
      </c>
      <c r="E5739" t="b">
        <f t="shared" si="299"/>
        <v>0</v>
      </c>
      <c r="F5739" t="b">
        <f t="shared" si="300"/>
        <v>0</v>
      </c>
      <c r="G5739" t="b">
        <f>IF('Input and Summary Results'!$J$4="yes",IF(C5739=FALSE,FALSE,IF('Data Transformation'!E5739&lt;$R$10,E5739,$R$10)),IF(C5739=FALSE,FALSE,IF(C5739&lt;$R$10,C5739,$R$10)))</f>
        <v>0</v>
      </c>
      <c r="H5739" t="b">
        <f>IF('Input and Summary Results'!$J$4="yes",'Data Transformation'!F5739,'Data Transformation'!D5739)</f>
        <v>0</v>
      </c>
      <c r="I5739" t="str">
        <f t="shared" si="298"/>
        <v/>
      </c>
    </row>
    <row r="5740" spans="2:9" x14ac:dyDescent="0.25">
      <c r="B5740" t="b">
        <f>IF('Input and Summary Results'!D5322=0,FALSE,'Input and Summary Results'!$B5322)</f>
        <v>0</v>
      </c>
      <c r="C5740" t="b">
        <f>IF(OR(B5740=0,'Input and Summary Results'!D5322=0,'Input and Summary Results'!D5322=""),FALSE,'Input and Summary Results'!$D5322)</f>
        <v>0</v>
      </c>
      <c r="D5740" t="b">
        <f>IF(OR(B5740=0,'Input and Summary Results'!E5322=0),FALSE,'Input and Summary Results'!$E5322)</f>
        <v>0</v>
      </c>
      <c r="E5740" t="b">
        <f t="shared" si="299"/>
        <v>0</v>
      </c>
      <c r="F5740" t="b">
        <f t="shared" si="300"/>
        <v>0</v>
      </c>
      <c r="G5740" t="b">
        <f>IF('Input and Summary Results'!$J$4="yes",IF(C5740=FALSE,FALSE,IF('Data Transformation'!E5740&lt;$R$10,E5740,$R$10)),IF(C5740=FALSE,FALSE,IF(C5740&lt;$R$10,C5740,$R$10)))</f>
        <v>0</v>
      </c>
      <c r="H5740" t="b">
        <f>IF('Input and Summary Results'!$J$4="yes",'Data Transformation'!F5740,'Data Transformation'!D5740)</f>
        <v>0</v>
      </c>
      <c r="I5740" t="str">
        <f t="shared" si="298"/>
        <v/>
      </c>
    </row>
    <row r="5741" spans="2:9" x14ac:dyDescent="0.25">
      <c r="B5741" t="b">
        <f>IF('Input and Summary Results'!D5323=0,FALSE,'Input and Summary Results'!$B5323)</f>
        <v>0</v>
      </c>
      <c r="C5741" t="b">
        <f>IF(OR(B5741=0,'Input and Summary Results'!D5323=0,'Input and Summary Results'!D5323=""),FALSE,'Input and Summary Results'!$D5323)</f>
        <v>0</v>
      </c>
      <c r="D5741" t="b">
        <f>IF(OR(B5741=0,'Input and Summary Results'!E5323=0),FALSE,'Input and Summary Results'!$E5323)</f>
        <v>0</v>
      </c>
      <c r="E5741" t="b">
        <f t="shared" si="299"/>
        <v>0</v>
      </c>
      <c r="F5741" t="b">
        <f t="shared" si="300"/>
        <v>0</v>
      </c>
      <c r="G5741" t="b">
        <f>IF('Input and Summary Results'!$J$4="yes",IF(C5741=FALSE,FALSE,IF('Data Transformation'!E5741&lt;$R$10,E5741,$R$10)),IF(C5741=FALSE,FALSE,IF(C5741&lt;$R$10,C5741,$R$10)))</f>
        <v>0</v>
      </c>
      <c r="H5741" t="b">
        <f>IF('Input and Summary Results'!$J$4="yes",'Data Transformation'!F5741,'Data Transformation'!D5741)</f>
        <v>0</v>
      </c>
      <c r="I5741" t="str">
        <f t="shared" si="298"/>
        <v/>
      </c>
    </row>
    <row r="5742" spans="2:9" x14ac:dyDescent="0.25">
      <c r="B5742" t="b">
        <f>IF('Input and Summary Results'!D5324=0,FALSE,'Input and Summary Results'!$B5324)</f>
        <v>0</v>
      </c>
      <c r="C5742" t="b">
        <f>IF(OR(B5742=0,'Input and Summary Results'!D5324=0,'Input and Summary Results'!D5324=""),FALSE,'Input and Summary Results'!$D5324)</f>
        <v>0</v>
      </c>
      <c r="D5742" t="b">
        <f>IF(OR(B5742=0,'Input and Summary Results'!E5324=0),FALSE,'Input and Summary Results'!$E5324)</f>
        <v>0</v>
      </c>
      <c r="E5742" t="b">
        <f t="shared" si="299"/>
        <v>0</v>
      </c>
      <c r="F5742" t="b">
        <f t="shared" si="300"/>
        <v>0</v>
      </c>
      <c r="G5742" t="b">
        <f>IF('Input and Summary Results'!$J$4="yes",IF(C5742=FALSE,FALSE,IF('Data Transformation'!E5742&lt;$R$10,E5742,$R$10)),IF(C5742=FALSE,FALSE,IF(C5742&lt;$R$10,C5742,$R$10)))</f>
        <v>0</v>
      </c>
      <c r="H5742" t="b">
        <f>IF('Input and Summary Results'!$J$4="yes",'Data Transformation'!F5742,'Data Transformation'!D5742)</f>
        <v>0</v>
      </c>
      <c r="I5742" t="str">
        <f t="shared" si="298"/>
        <v/>
      </c>
    </row>
    <row r="5743" spans="2:9" x14ac:dyDescent="0.25">
      <c r="B5743" t="b">
        <f>IF('Input and Summary Results'!D5325=0,FALSE,'Input and Summary Results'!$B5325)</f>
        <v>0</v>
      </c>
      <c r="C5743" t="b">
        <f>IF(OR(B5743=0,'Input and Summary Results'!D5325=0,'Input and Summary Results'!D5325=""),FALSE,'Input and Summary Results'!$D5325)</f>
        <v>0</v>
      </c>
      <c r="D5743" t="b">
        <f>IF(OR(B5743=0,'Input and Summary Results'!E5325=0),FALSE,'Input and Summary Results'!$E5325)</f>
        <v>0</v>
      </c>
      <c r="E5743" t="b">
        <f t="shared" si="299"/>
        <v>0</v>
      </c>
      <c r="F5743" t="b">
        <f t="shared" si="300"/>
        <v>0</v>
      </c>
      <c r="G5743" t="b">
        <f>IF('Input and Summary Results'!$J$4="yes",IF(C5743=FALSE,FALSE,IF('Data Transformation'!E5743&lt;$R$10,E5743,$R$10)),IF(C5743=FALSE,FALSE,IF(C5743&lt;$R$10,C5743,$R$10)))</f>
        <v>0</v>
      </c>
      <c r="H5743" t="b">
        <f>IF('Input and Summary Results'!$J$4="yes",'Data Transformation'!F5743,'Data Transformation'!D5743)</f>
        <v>0</v>
      </c>
      <c r="I5743" t="str">
        <f t="shared" si="298"/>
        <v/>
      </c>
    </row>
    <row r="5744" spans="2:9" x14ac:dyDescent="0.25">
      <c r="B5744" t="b">
        <f>IF('Input and Summary Results'!D5326=0,FALSE,'Input and Summary Results'!$B5326)</f>
        <v>0</v>
      </c>
      <c r="C5744" t="b">
        <f>IF(OR(B5744=0,'Input and Summary Results'!D5326=0,'Input and Summary Results'!D5326=""),FALSE,'Input and Summary Results'!$D5326)</f>
        <v>0</v>
      </c>
      <c r="D5744" t="b">
        <f>IF(OR(B5744=0,'Input and Summary Results'!E5326=0),FALSE,'Input and Summary Results'!$E5326)</f>
        <v>0</v>
      </c>
      <c r="E5744" t="b">
        <f t="shared" si="299"/>
        <v>0</v>
      </c>
      <c r="F5744" t="b">
        <f t="shared" si="300"/>
        <v>0</v>
      </c>
      <c r="G5744" t="b">
        <f>IF('Input and Summary Results'!$J$4="yes",IF(C5744=FALSE,FALSE,IF('Data Transformation'!E5744&lt;$R$10,E5744,$R$10)),IF(C5744=FALSE,FALSE,IF(C5744&lt;$R$10,C5744,$R$10)))</f>
        <v>0</v>
      </c>
      <c r="H5744" t="b">
        <f>IF('Input and Summary Results'!$J$4="yes",'Data Transformation'!F5744,'Data Transformation'!D5744)</f>
        <v>0</v>
      </c>
      <c r="I5744" t="str">
        <f t="shared" si="298"/>
        <v/>
      </c>
    </row>
    <row r="5745" spans="2:9" x14ac:dyDescent="0.25">
      <c r="B5745" t="b">
        <f>IF('Input and Summary Results'!D5327=0,FALSE,'Input and Summary Results'!$B5327)</f>
        <v>0</v>
      </c>
      <c r="C5745" t="b">
        <f>IF(OR(B5745=0,'Input and Summary Results'!D5327=0,'Input and Summary Results'!D5327=""),FALSE,'Input and Summary Results'!$D5327)</f>
        <v>0</v>
      </c>
      <c r="D5745" t="b">
        <f>IF(OR(B5745=0,'Input and Summary Results'!E5327=0),FALSE,'Input and Summary Results'!$E5327)</f>
        <v>0</v>
      </c>
      <c r="E5745" t="b">
        <f t="shared" si="299"/>
        <v>0</v>
      </c>
      <c r="F5745" t="b">
        <f t="shared" si="300"/>
        <v>0</v>
      </c>
      <c r="G5745" t="b">
        <f>IF('Input and Summary Results'!$J$4="yes",IF(C5745=FALSE,FALSE,IF('Data Transformation'!E5745&lt;$R$10,E5745,$R$10)),IF(C5745=FALSE,FALSE,IF(C5745&lt;$R$10,C5745,$R$10)))</f>
        <v>0</v>
      </c>
      <c r="H5745" t="b">
        <f>IF('Input and Summary Results'!$J$4="yes",'Data Transformation'!F5745,'Data Transformation'!D5745)</f>
        <v>0</v>
      </c>
      <c r="I5745" t="str">
        <f t="shared" si="298"/>
        <v/>
      </c>
    </row>
    <row r="5746" spans="2:9" x14ac:dyDescent="0.25">
      <c r="B5746" t="b">
        <f>IF('Input and Summary Results'!D5328=0,FALSE,'Input and Summary Results'!$B5328)</f>
        <v>0</v>
      </c>
      <c r="C5746" t="b">
        <f>IF(OR(B5746=0,'Input and Summary Results'!D5328=0,'Input and Summary Results'!D5328=""),FALSE,'Input and Summary Results'!$D5328)</f>
        <v>0</v>
      </c>
      <c r="D5746" t="b">
        <f>IF(OR(B5746=0,'Input and Summary Results'!E5328=0),FALSE,'Input and Summary Results'!$E5328)</f>
        <v>0</v>
      </c>
      <c r="E5746" t="b">
        <f t="shared" si="299"/>
        <v>0</v>
      </c>
      <c r="F5746" t="b">
        <f t="shared" si="300"/>
        <v>0</v>
      </c>
      <c r="G5746" t="b">
        <f>IF('Input and Summary Results'!$J$4="yes",IF(C5746=FALSE,FALSE,IF('Data Transformation'!E5746&lt;$R$10,E5746,$R$10)),IF(C5746=FALSE,FALSE,IF(C5746&lt;$R$10,C5746,$R$10)))</f>
        <v>0</v>
      </c>
      <c r="H5746" t="b">
        <f>IF('Input and Summary Results'!$J$4="yes",'Data Transformation'!F5746,'Data Transformation'!D5746)</f>
        <v>0</v>
      </c>
      <c r="I5746" t="str">
        <f t="shared" si="298"/>
        <v/>
      </c>
    </row>
    <row r="5747" spans="2:9" x14ac:dyDescent="0.25">
      <c r="B5747" t="b">
        <f>IF('Input and Summary Results'!D5329=0,FALSE,'Input and Summary Results'!$B5329)</f>
        <v>0</v>
      </c>
      <c r="C5747" t="b">
        <f>IF(OR(B5747=0,'Input and Summary Results'!D5329=0,'Input and Summary Results'!D5329=""),FALSE,'Input and Summary Results'!$D5329)</f>
        <v>0</v>
      </c>
      <c r="D5747" t="b">
        <f>IF(OR(B5747=0,'Input and Summary Results'!E5329=0),FALSE,'Input and Summary Results'!$E5329)</f>
        <v>0</v>
      </c>
      <c r="E5747" t="b">
        <f t="shared" si="299"/>
        <v>0</v>
      </c>
      <c r="F5747" t="b">
        <f t="shared" si="300"/>
        <v>0</v>
      </c>
      <c r="G5747" t="b">
        <f>IF('Input and Summary Results'!$J$4="yes",IF(C5747=FALSE,FALSE,IF('Data Transformation'!E5747&lt;$R$10,E5747,$R$10)),IF(C5747=FALSE,FALSE,IF(C5747&lt;$R$10,C5747,$R$10)))</f>
        <v>0</v>
      </c>
      <c r="H5747" t="b">
        <f>IF('Input and Summary Results'!$J$4="yes",'Data Transformation'!F5747,'Data Transformation'!D5747)</f>
        <v>0</v>
      </c>
      <c r="I5747" t="str">
        <f t="shared" si="298"/>
        <v/>
      </c>
    </row>
    <row r="5748" spans="2:9" x14ac:dyDescent="0.25">
      <c r="B5748" t="b">
        <f>IF('Input and Summary Results'!D5330=0,FALSE,'Input and Summary Results'!$B5330)</f>
        <v>0</v>
      </c>
      <c r="C5748" t="b">
        <f>IF(OR(B5748=0,'Input and Summary Results'!D5330=0,'Input and Summary Results'!D5330=""),FALSE,'Input and Summary Results'!$D5330)</f>
        <v>0</v>
      </c>
      <c r="D5748" t="b">
        <f>IF(OR(B5748=0,'Input and Summary Results'!E5330=0),FALSE,'Input and Summary Results'!$E5330)</f>
        <v>0</v>
      </c>
      <c r="E5748" t="b">
        <f t="shared" si="299"/>
        <v>0</v>
      </c>
      <c r="F5748" t="b">
        <f t="shared" si="300"/>
        <v>0</v>
      </c>
      <c r="G5748" t="b">
        <f>IF('Input and Summary Results'!$J$4="yes",IF(C5748=FALSE,FALSE,IF('Data Transformation'!E5748&lt;$R$10,E5748,$R$10)),IF(C5748=FALSE,FALSE,IF(C5748&lt;$R$10,C5748,$R$10)))</f>
        <v>0</v>
      </c>
      <c r="H5748" t="b">
        <f>IF('Input and Summary Results'!$J$4="yes",'Data Transformation'!F5748,'Data Transformation'!D5748)</f>
        <v>0</v>
      </c>
      <c r="I5748" t="str">
        <f t="shared" si="298"/>
        <v/>
      </c>
    </row>
    <row r="5749" spans="2:9" x14ac:dyDescent="0.25">
      <c r="B5749" t="b">
        <f>IF('Input and Summary Results'!D5331=0,FALSE,'Input and Summary Results'!$B5331)</f>
        <v>0</v>
      </c>
      <c r="C5749" t="b">
        <f>IF(OR(B5749=0,'Input and Summary Results'!D5331=0,'Input and Summary Results'!D5331=""),FALSE,'Input and Summary Results'!$D5331)</f>
        <v>0</v>
      </c>
      <c r="D5749" t="b">
        <f>IF(OR(B5749=0,'Input and Summary Results'!E5331=0),FALSE,'Input and Summary Results'!$E5331)</f>
        <v>0</v>
      </c>
      <c r="E5749" t="b">
        <f t="shared" si="299"/>
        <v>0</v>
      </c>
      <c r="F5749" t="b">
        <f t="shared" si="300"/>
        <v>0</v>
      </c>
      <c r="G5749" t="b">
        <f>IF('Input and Summary Results'!$J$4="yes",IF(C5749=FALSE,FALSE,IF('Data Transformation'!E5749&lt;$R$10,E5749,$R$10)),IF(C5749=FALSE,FALSE,IF(C5749&lt;$R$10,C5749,$R$10)))</f>
        <v>0</v>
      </c>
      <c r="H5749" t="b">
        <f>IF('Input and Summary Results'!$J$4="yes",'Data Transformation'!F5749,'Data Transformation'!D5749)</f>
        <v>0</v>
      </c>
      <c r="I5749" t="str">
        <f t="shared" si="298"/>
        <v/>
      </c>
    </row>
    <row r="5750" spans="2:9" x14ac:dyDescent="0.25">
      <c r="B5750" t="b">
        <f>IF('Input and Summary Results'!D5332=0,FALSE,'Input and Summary Results'!$B5332)</f>
        <v>0</v>
      </c>
      <c r="C5750" t="b">
        <f>IF(OR(B5750=0,'Input and Summary Results'!D5332=0,'Input and Summary Results'!D5332=""),FALSE,'Input and Summary Results'!$D5332)</f>
        <v>0</v>
      </c>
      <c r="D5750" t="b">
        <f>IF(OR(B5750=0,'Input and Summary Results'!E5332=0),FALSE,'Input and Summary Results'!$E5332)</f>
        <v>0</v>
      </c>
      <c r="E5750" t="b">
        <f t="shared" si="299"/>
        <v>0</v>
      </c>
      <c r="F5750" t="b">
        <f t="shared" si="300"/>
        <v>0</v>
      </c>
      <c r="G5750" t="b">
        <f>IF('Input and Summary Results'!$J$4="yes",IF(C5750=FALSE,FALSE,IF('Data Transformation'!E5750&lt;$R$10,E5750,$R$10)),IF(C5750=FALSE,FALSE,IF(C5750&lt;$R$10,C5750,$R$10)))</f>
        <v>0</v>
      </c>
      <c r="H5750" t="b">
        <f>IF('Input and Summary Results'!$J$4="yes",'Data Transformation'!F5750,'Data Transformation'!D5750)</f>
        <v>0</v>
      </c>
      <c r="I5750" t="str">
        <f t="shared" si="298"/>
        <v/>
      </c>
    </row>
    <row r="5751" spans="2:9" x14ac:dyDescent="0.25">
      <c r="B5751" t="b">
        <f>IF('Input and Summary Results'!D5333=0,FALSE,'Input and Summary Results'!$B5333)</f>
        <v>0</v>
      </c>
      <c r="C5751" t="b">
        <f>IF(OR(B5751=0,'Input and Summary Results'!D5333=0,'Input and Summary Results'!D5333=""),FALSE,'Input and Summary Results'!$D5333)</f>
        <v>0</v>
      </c>
      <c r="D5751" t="b">
        <f>IF(OR(B5751=0,'Input and Summary Results'!E5333=0),FALSE,'Input and Summary Results'!$E5333)</f>
        <v>0</v>
      </c>
      <c r="E5751" t="b">
        <f t="shared" si="299"/>
        <v>0</v>
      </c>
      <c r="F5751" t="b">
        <f t="shared" si="300"/>
        <v>0</v>
      </c>
      <c r="G5751" t="b">
        <f>IF('Input and Summary Results'!$J$4="yes",IF(C5751=FALSE,FALSE,IF('Data Transformation'!E5751&lt;$R$10,E5751,$R$10)),IF(C5751=FALSE,FALSE,IF(C5751&lt;$R$10,C5751,$R$10)))</f>
        <v>0</v>
      </c>
      <c r="H5751" t="b">
        <f>IF('Input and Summary Results'!$J$4="yes",'Data Transformation'!F5751,'Data Transformation'!D5751)</f>
        <v>0</v>
      </c>
      <c r="I5751" t="str">
        <f t="shared" si="298"/>
        <v/>
      </c>
    </row>
    <row r="5752" spans="2:9" x14ac:dyDescent="0.25">
      <c r="B5752" t="b">
        <f>IF('Input and Summary Results'!D5334=0,FALSE,'Input and Summary Results'!$B5334)</f>
        <v>0</v>
      </c>
      <c r="C5752" t="b">
        <f>IF(OR(B5752=0,'Input and Summary Results'!D5334=0,'Input and Summary Results'!D5334=""),FALSE,'Input and Summary Results'!$D5334)</f>
        <v>0</v>
      </c>
      <c r="D5752" t="b">
        <f>IF(OR(B5752=0,'Input and Summary Results'!E5334=0),FALSE,'Input and Summary Results'!$E5334)</f>
        <v>0</v>
      </c>
      <c r="E5752" t="b">
        <f t="shared" si="299"/>
        <v>0</v>
      </c>
      <c r="F5752" t="b">
        <f t="shared" si="300"/>
        <v>0</v>
      </c>
      <c r="G5752" t="b">
        <f>IF('Input and Summary Results'!$J$4="yes",IF(C5752=FALSE,FALSE,IF('Data Transformation'!E5752&lt;$R$10,E5752,$R$10)),IF(C5752=FALSE,FALSE,IF(C5752&lt;$R$10,C5752,$R$10)))</f>
        <v>0</v>
      </c>
      <c r="H5752" t="b">
        <f>IF('Input and Summary Results'!$J$4="yes",'Data Transformation'!F5752,'Data Transformation'!D5752)</f>
        <v>0</v>
      </c>
      <c r="I5752" t="str">
        <f t="shared" si="298"/>
        <v/>
      </c>
    </row>
    <row r="5753" spans="2:9" x14ac:dyDescent="0.25">
      <c r="B5753" t="b">
        <f>IF('Input and Summary Results'!D5335=0,FALSE,'Input and Summary Results'!$B5335)</f>
        <v>0</v>
      </c>
      <c r="C5753" t="b">
        <f>IF(OR(B5753=0,'Input and Summary Results'!D5335=0,'Input and Summary Results'!D5335=""),FALSE,'Input and Summary Results'!$D5335)</f>
        <v>0</v>
      </c>
      <c r="D5753" t="b">
        <f>IF(OR(B5753=0,'Input and Summary Results'!E5335=0),FALSE,'Input and Summary Results'!$E5335)</f>
        <v>0</v>
      </c>
      <c r="E5753" t="b">
        <f t="shared" si="299"/>
        <v>0</v>
      </c>
      <c r="F5753" t="b">
        <f t="shared" si="300"/>
        <v>0</v>
      </c>
      <c r="G5753" t="b">
        <f>IF('Input and Summary Results'!$J$4="yes",IF(C5753=FALSE,FALSE,IF('Data Transformation'!E5753&lt;$R$10,E5753,$R$10)),IF(C5753=FALSE,FALSE,IF(C5753&lt;$R$10,C5753,$R$10)))</f>
        <v>0</v>
      </c>
      <c r="H5753" t="b">
        <f>IF('Input and Summary Results'!$J$4="yes",'Data Transformation'!F5753,'Data Transformation'!D5753)</f>
        <v>0</v>
      </c>
      <c r="I5753" t="str">
        <f t="shared" si="298"/>
        <v/>
      </c>
    </row>
    <row r="5754" spans="2:9" x14ac:dyDescent="0.25">
      <c r="B5754" t="b">
        <f>IF('Input and Summary Results'!D5336=0,FALSE,'Input and Summary Results'!$B5336)</f>
        <v>0</v>
      </c>
      <c r="C5754" t="b">
        <f>IF(OR(B5754=0,'Input and Summary Results'!D5336=0,'Input and Summary Results'!D5336=""),FALSE,'Input and Summary Results'!$D5336)</f>
        <v>0</v>
      </c>
      <c r="D5754" t="b">
        <f>IF(OR(B5754=0,'Input and Summary Results'!E5336=0),FALSE,'Input and Summary Results'!$E5336)</f>
        <v>0</v>
      </c>
      <c r="E5754" t="b">
        <f t="shared" si="299"/>
        <v>0</v>
      </c>
      <c r="F5754" t="b">
        <f t="shared" si="300"/>
        <v>0</v>
      </c>
      <c r="G5754" t="b">
        <f>IF('Input and Summary Results'!$J$4="yes",IF(C5754=FALSE,FALSE,IF('Data Transformation'!E5754&lt;$R$10,E5754,$R$10)),IF(C5754=FALSE,FALSE,IF(C5754&lt;$R$10,C5754,$R$10)))</f>
        <v>0</v>
      </c>
      <c r="H5754" t="b">
        <f>IF('Input and Summary Results'!$J$4="yes",'Data Transformation'!F5754,'Data Transformation'!D5754)</f>
        <v>0</v>
      </c>
      <c r="I5754" t="str">
        <f t="shared" si="298"/>
        <v/>
      </c>
    </row>
    <row r="5755" spans="2:9" x14ac:dyDescent="0.25">
      <c r="B5755" t="b">
        <f>IF('Input and Summary Results'!D5337=0,FALSE,'Input and Summary Results'!$B5337)</f>
        <v>0</v>
      </c>
      <c r="C5755" t="b">
        <f>IF(OR(B5755=0,'Input and Summary Results'!D5337=0,'Input and Summary Results'!D5337=""),FALSE,'Input and Summary Results'!$D5337)</f>
        <v>0</v>
      </c>
      <c r="D5755" t="b">
        <f>IF(OR(B5755=0,'Input and Summary Results'!E5337=0),FALSE,'Input and Summary Results'!$E5337)</f>
        <v>0</v>
      </c>
      <c r="E5755" t="b">
        <f t="shared" si="299"/>
        <v>0</v>
      </c>
      <c r="F5755" t="b">
        <f t="shared" si="300"/>
        <v>0</v>
      </c>
      <c r="G5755" t="b">
        <f>IF('Input and Summary Results'!$J$4="yes",IF(C5755=FALSE,FALSE,IF('Data Transformation'!E5755&lt;$R$10,E5755,$R$10)),IF(C5755=FALSE,FALSE,IF(C5755&lt;$R$10,C5755,$R$10)))</f>
        <v>0</v>
      </c>
      <c r="H5755" t="b">
        <f>IF('Input and Summary Results'!$J$4="yes",'Data Transformation'!F5755,'Data Transformation'!D5755)</f>
        <v>0</v>
      </c>
      <c r="I5755" t="str">
        <f t="shared" si="298"/>
        <v/>
      </c>
    </row>
    <row r="5756" spans="2:9" x14ac:dyDescent="0.25">
      <c r="B5756" t="b">
        <f>IF('Input and Summary Results'!D5338=0,FALSE,'Input and Summary Results'!$B5338)</f>
        <v>0</v>
      </c>
      <c r="C5756" t="b">
        <f>IF(OR(B5756=0,'Input and Summary Results'!D5338=0,'Input and Summary Results'!D5338=""),FALSE,'Input and Summary Results'!$D5338)</f>
        <v>0</v>
      </c>
      <c r="D5756" t="b">
        <f>IF(OR(B5756=0,'Input and Summary Results'!E5338=0),FALSE,'Input and Summary Results'!$E5338)</f>
        <v>0</v>
      </c>
      <c r="E5756" t="b">
        <f t="shared" si="299"/>
        <v>0</v>
      </c>
      <c r="F5756" t="b">
        <f t="shared" si="300"/>
        <v>0</v>
      </c>
      <c r="G5756" t="b">
        <f>IF('Input and Summary Results'!$J$4="yes",IF(C5756=FALSE,FALSE,IF('Data Transformation'!E5756&lt;$R$10,E5756,$R$10)),IF(C5756=FALSE,FALSE,IF(C5756&lt;$R$10,C5756,$R$10)))</f>
        <v>0</v>
      </c>
      <c r="H5756" t="b">
        <f>IF('Input and Summary Results'!$J$4="yes",'Data Transformation'!F5756,'Data Transformation'!D5756)</f>
        <v>0</v>
      </c>
      <c r="I5756" t="str">
        <f t="shared" si="298"/>
        <v/>
      </c>
    </row>
    <row r="5757" spans="2:9" x14ac:dyDescent="0.25">
      <c r="B5757" t="b">
        <f>IF('Input and Summary Results'!D5339=0,FALSE,'Input and Summary Results'!$B5339)</f>
        <v>0</v>
      </c>
      <c r="C5757" t="b">
        <f>IF(OR(B5757=0,'Input and Summary Results'!D5339=0,'Input and Summary Results'!D5339=""),FALSE,'Input and Summary Results'!$D5339)</f>
        <v>0</v>
      </c>
      <c r="D5757" t="b">
        <f>IF(OR(B5757=0,'Input and Summary Results'!E5339=0),FALSE,'Input and Summary Results'!$E5339)</f>
        <v>0</v>
      </c>
      <c r="E5757" t="b">
        <f t="shared" si="299"/>
        <v>0</v>
      </c>
      <c r="F5757" t="b">
        <f t="shared" si="300"/>
        <v>0</v>
      </c>
      <c r="G5757" t="b">
        <f>IF('Input and Summary Results'!$J$4="yes",IF(C5757=FALSE,FALSE,IF('Data Transformation'!E5757&lt;$R$10,E5757,$R$10)),IF(C5757=FALSE,FALSE,IF(C5757&lt;$R$10,C5757,$R$10)))</f>
        <v>0</v>
      </c>
      <c r="H5757" t="b">
        <f>IF('Input and Summary Results'!$J$4="yes",'Data Transformation'!F5757,'Data Transformation'!D5757)</f>
        <v>0</v>
      </c>
      <c r="I5757" t="str">
        <f t="shared" si="298"/>
        <v/>
      </c>
    </row>
    <row r="5758" spans="2:9" x14ac:dyDescent="0.25">
      <c r="B5758" t="b">
        <f>IF('Input and Summary Results'!D5340=0,FALSE,'Input and Summary Results'!$B5340)</f>
        <v>0</v>
      </c>
      <c r="C5758" t="b">
        <f>IF(OR(B5758=0,'Input and Summary Results'!D5340=0,'Input and Summary Results'!D5340=""),FALSE,'Input and Summary Results'!$D5340)</f>
        <v>0</v>
      </c>
      <c r="D5758" t="b">
        <f>IF(OR(B5758=0,'Input and Summary Results'!E5340=0),FALSE,'Input and Summary Results'!$E5340)</f>
        <v>0</v>
      </c>
      <c r="E5758" t="b">
        <f t="shared" si="299"/>
        <v>0</v>
      </c>
      <c r="F5758" t="b">
        <f t="shared" si="300"/>
        <v>0</v>
      </c>
      <c r="G5758" t="b">
        <f>IF('Input and Summary Results'!$J$4="yes",IF(C5758=FALSE,FALSE,IF('Data Transformation'!E5758&lt;$R$10,E5758,$R$10)),IF(C5758=FALSE,FALSE,IF(C5758&lt;$R$10,C5758,$R$10)))</f>
        <v>0</v>
      </c>
      <c r="H5758" t="b">
        <f>IF('Input and Summary Results'!$J$4="yes",'Data Transformation'!F5758,'Data Transformation'!D5758)</f>
        <v>0</v>
      </c>
      <c r="I5758" t="str">
        <f t="shared" si="298"/>
        <v/>
      </c>
    </row>
    <row r="5759" spans="2:9" x14ac:dyDescent="0.25">
      <c r="B5759" t="b">
        <f>IF('Input and Summary Results'!D5341=0,FALSE,'Input and Summary Results'!$B5341)</f>
        <v>0</v>
      </c>
      <c r="C5759" t="b">
        <f>IF(OR(B5759=0,'Input and Summary Results'!D5341=0,'Input and Summary Results'!D5341=""),FALSE,'Input and Summary Results'!$D5341)</f>
        <v>0</v>
      </c>
      <c r="D5759" t="b">
        <f>IF(OR(B5759=0,'Input and Summary Results'!E5341=0),FALSE,'Input and Summary Results'!$E5341)</f>
        <v>0</v>
      </c>
      <c r="E5759" t="b">
        <f t="shared" si="299"/>
        <v>0</v>
      </c>
      <c r="F5759" t="b">
        <f t="shared" si="300"/>
        <v>0</v>
      </c>
      <c r="G5759" t="b">
        <f>IF('Input and Summary Results'!$J$4="yes",IF(C5759=FALSE,FALSE,IF('Data Transformation'!E5759&lt;$R$10,E5759,$R$10)),IF(C5759=FALSE,FALSE,IF(C5759&lt;$R$10,C5759,$R$10)))</f>
        <v>0</v>
      </c>
      <c r="H5759" t="b">
        <f>IF('Input and Summary Results'!$J$4="yes",'Data Transformation'!F5759,'Data Transformation'!D5759)</f>
        <v>0</v>
      </c>
      <c r="I5759" t="str">
        <f t="shared" si="298"/>
        <v/>
      </c>
    </row>
    <row r="5760" spans="2:9" x14ac:dyDescent="0.25">
      <c r="B5760" t="b">
        <f>IF('Input and Summary Results'!D5342=0,FALSE,'Input and Summary Results'!$B5342)</f>
        <v>0</v>
      </c>
      <c r="C5760" t="b">
        <f>IF(OR(B5760=0,'Input and Summary Results'!D5342=0,'Input and Summary Results'!D5342=""),FALSE,'Input and Summary Results'!$D5342)</f>
        <v>0</v>
      </c>
      <c r="D5760" t="b">
        <f>IF(OR(B5760=0,'Input and Summary Results'!E5342=0),FALSE,'Input and Summary Results'!$E5342)</f>
        <v>0</v>
      </c>
      <c r="E5760" t="b">
        <f t="shared" si="299"/>
        <v>0</v>
      </c>
      <c r="F5760" t="b">
        <f t="shared" si="300"/>
        <v>0</v>
      </c>
      <c r="G5760" t="b">
        <f>IF('Input and Summary Results'!$J$4="yes",IF(C5760=FALSE,FALSE,IF('Data Transformation'!E5760&lt;$R$10,E5760,$R$10)),IF(C5760=FALSE,FALSE,IF(C5760&lt;$R$10,C5760,$R$10)))</f>
        <v>0</v>
      </c>
      <c r="H5760" t="b">
        <f>IF('Input and Summary Results'!$J$4="yes",'Data Transformation'!F5760,'Data Transformation'!D5760)</f>
        <v>0</v>
      </c>
      <c r="I5760" t="str">
        <f t="shared" si="298"/>
        <v/>
      </c>
    </row>
    <row r="5761" spans="2:9" x14ac:dyDescent="0.25">
      <c r="B5761" t="b">
        <f>IF('Input and Summary Results'!D5343=0,FALSE,'Input and Summary Results'!$B5343)</f>
        <v>0</v>
      </c>
      <c r="C5761" t="b">
        <f>IF(OR(B5761=0,'Input and Summary Results'!D5343=0,'Input and Summary Results'!D5343=""),FALSE,'Input and Summary Results'!$D5343)</f>
        <v>0</v>
      </c>
      <c r="D5761" t="b">
        <f>IF(OR(B5761=0,'Input and Summary Results'!E5343=0),FALSE,'Input and Summary Results'!$E5343)</f>
        <v>0</v>
      </c>
      <c r="E5761" t="b">
        <f t="shared" si="299"/>
        <v>0</v>
      </c>
      <c r="F5761" t="b">
        <f t="shared" si="300"/>
        <v>0</v>
      </c>
      <c r="G5761" t="b">
        <f>IF('Input and Summary Results'!$J$4="yes",IF(C5761=FALSE,FALSE,IF('Data Transformation'!E5761&lt;$R$10,E5761,$R$10)),IF(C5761=FALSE,FALSE,IF(C5761&lt;$R$10,C5761,$R$10)))</f>
        <v>0</v>
      </c>
      <c r="H5761" t="b">
        <f>IF('Input and Summary Results'!$J$4="yes",'Data Transformation'!F5761,'Data Transformation'!D5761)</f>
        <v>0</v>
      </c>
      <c r="I5761" t="str">
        <f t="shared" si="298"/>
        <v/>
      </c>
    </row>
    <row r="5762" spans="2:9" x14ac:dyDescent="0.25">
      <c r="B5762" t="b">
        <f>IF('Input and Summary Results'!D5344=0,FALSE,'Input and Summary Results'!$B5344)</f>
        <v>0</v>
      </c>
      <c r="C5762" t="b">
        <f>IF(OR(B5762=0,'Input and Summary Results'!D5344=0,'Input and Summary Results'!D5344=""),FALSE,'Input and Summary Results'!$D5344)</f>
        <v>0</v>
      </c>
      <c r="D5762" t="b">
        <f>IF(OR(B5762=0,'Input and Summary Results'!E5344=0),FALSE,'Input and Summary Results'!$E5344)</f>
        <v>0</v>
      </c>
      <c r="E5762" t="b">
        <f t="shared" si="299"/>
        <v>0</v>
      </c>
      <c r="F5762" t="b">
        <f t="shared" si="300"/>
        <v>0</v>
      </c>
      <c r="G5762" t="b">
        <f>IF('Input and Summary Results'!$J$4="yes",IF(C5762=FALSE,FALSE,IF('Data Transformation'!E5762&lt;$R$10,E5762,$R$10)),IF(C5762=FALSE,FALSE,IF(C5762&lt;$R$10,C5762,$R$10)))</f>
        <v>0</v>
      </c>
      <c r="H5762" t="b">
        <f>IF('Input and Summary Results'!$J$4="yes",'Data Transformation'!F5762,'Data Transformation'!D5762)</f>
        <v>0</v>
      </c>
      <c r="I5762" t="str">
        <f t="shared" si="298"/>
        <v/>
      </c>
    </row>
    <row r="5763" spans="2:9" x14ac:dyDescent="0.25">
      <c r="B5763" t="b">
        <f>IF('Input and Summary Results'!D5345=0,FALSE,'Input and Summary Results'!$B5345)</f>
        <v>0</v>
      </c>
      <c r="C5763" t="b">
        <f>IF(OR(B5763=0,'Input and Summary Results'!D5345=0,'Input and Summary Results'!D5345=""),FALSE,'Input and Summary Results'!$D5345)</f>
        <v>0</v>
      </c>
      <c r="D5763" t="b">
        <f>IF(OR(B5763=0,'Input and Summary Results'!E5345=0),FALSE,'Input and Summary Results'!$E5345)</f>
        <v>0</v>
      </c>
      <c r="E5763" t="b">
        <f t="shared" si="299"/>
        <v>0</v>
      </c>
      <c r="F5763" t="b">
        <f t="shared" si="300"/>
        <v>0</v>
      </c>
      <c r="G5763" t="b">
        <f>IF('Input and Summary Results'!$J$4="yes",IF(C5763=FALSE,FALSE,IF('Data Transformation'!E5763&lt;$R$10,E5763,$R$10)),IF(C5763=FALSE,FALSE,IF(C5763&lt;$R$10,C5763,$R$10)))</f>
        <v>0</v>
      </c>
      <c r="H5763" t="b">
        <f>IF('Input and Summary Results'!$J$4="yes",'Data Transformation'!F5763,'Data Transformation'!D5763)</f>
        <v>0</v>
      </c>
      <c r="I5763" t="str">
        <f t="shared" si="298"/>
        <v/>
      </c>
    </row>
    <row r="5764" spans="2:9" x14ac:dyDescent="0.25">
      <c r="B5764" t="b">
        <f>IF('Input and Summary Results'!D5346=0,FALSE,'Input and Summary Results'!$B5346)</f>
        <v>0</v>
      </c>
      <c r="C5764" t="b">
        <f>IF(OR(B5764=0,'Input and Summary Results'!D5346=0,'Input and Summary Results'!D5346=""),FALSE,'Input and Summary Results'!$D5346)</f>
        <v>0</v>
      </c>
      <c r="D5764" t="b">
        <f>IF(OR(B5764=0,'Input and Summary Results'!E5346=0),FALSE,'Input and Summary Results'!$E5346)</f>
        <v>0</v>
      </c>
      <c r="E5764" t="b">
        <f t="shared" si="299"/>
        <v>0</v>
      </c>
      <c r="F5764" t="b">
        <f t="shared" si="300"/>
        <v>0</v>
      </c>
      <c r="G5764" t="b">
        <f>IF('Input and Summary Results'!$J$4="yes",IF(C5764=FALSE,FALSE,IF('Data Transformation'!E5764&lt;$R$10,E5764,$R$10)),IF(C5764=FALSE,FALSE,IF(C5764&lt;$R$10,C5764,$R$10)))</f>
        <v>0</v>
      </c>
      <c r="H5764" t="b">
        <f>IF('Input and Summary Results'!$J$4="yes",'Data Transformation'!F5764,'Data Transformation'!D5764)</f>
        <v>0</v>
      </c>
      <c r="I5764" t="str">
        <f t="shared" si="298"/>
        <v/>
      </c>
    </row>
    <row r="5765" spans="2:9" x14ac:dyDescent="0.25">
      <c r="B5765" t="b">
        <f>IF('Input and Summary Results'!D5347=0,FALSE,'Input and Summary Results'!$B5347)</f>
        <v>0</v>
      </c>
      <c r="C5765" t="b">
        <f>IF(OR(B5765=0,'Input and Summary Results'!D5347=0,'Input and Summary Results'!D5347=""),FALSE,'Input and Summary Results'!$D5347)</f>
        <v>0</v>
      </c>
      <c r="D5765" t="b">
        <f>IF(OR(B5765=0,'Input and Summary Results'!E5347=0),FALSE,'Input and Summary Results'!$E5347)</f>
        <v>0</v>
      </c>
      <c r="E5765" t="b">
        <f t="shared" si="299"/>
        <v>0</v>
      </c>
      <c r="F5765" t="b">
        <f t="shared" si="300"/>
        <v>0</v>
      </c>
      <c r="G5765" t="b">
        <f>IF('Input and Summary Results'!$J$4="yes",IF(C5765=FALSE,FALSE,IF('Data Transformation'!E5765&lt;$R$10,E5765,$R$10)),IF(C5765=FALSE,FALSE,IF(C5765&lt;$R$10,C5765,$R$10)))</f>
        <v>0</v>
      </c>
      <c r="H5765" t="b">
        <f>IF('Input and Summary Results'!$J$4="yes",'Data Transformation'!F5765,'Data Transformation'!D5765)</f>
        <v>0</v>
      </c>
      <c r="I5765" t="str">
        <f t="shared" ref="I5765:I5828" si="301">IF(G5765=FALSE,"",B5765)</f>
        <v/>
      </c>
    </row>
    <row r="5766" spans="2:9" x14ac:dyDescent="0.25">
      <c r="B5766" t="b">
        <f>IF('Input and Summary Results'!D5348=0,FALSE,'Input and Summary Results'!$B5348)</f>
        <v>0</v>
      </c>
      <c r="C5766" t="b">
        <f>IF(OR(B5766=0,'Input and Summary Results'!D5348=0,'Input and Summary Results'!D5348=""),FALSE,'Input and Summary Results'!$D5348)</f>
        <v>0</v>
      </c>
      <c r="D5766" t="b">
        <f>IF(OR(B5766=0,'Input and Summary Results'!E5348=0),FALSE,'Input and Summary Results'!$E5348)</f>
        <v>0</v>
      </c>
      <c r="E5766" t="b">
        <f t="shared" si="299"/>
        <v>0</v>
      </c>
      <c r="F5766" t="b">
        <f t="shared" si="300"/>
        <v>0</v>
      </c>
      <c r="G5766" t="b">
        <f>IF('Input and Summary Results'!$J$4="yes",IF(C5766=FALSE,FALSE,IF('Data Transformation'!E5766&lt;$R$10,E5766,$R$10)),IF(C5766=FALSE,FALSE,IF(C5766&lt;$R$10,C5766,$R$10)))</f>
        <v>0</v>
      </c>
      <c r="H5766" t="b">
        <f>IF('Input and Summary Results'!$J$4="yes",'Data Transformation'!F5766,'Data Transformation'!D5766)</f>
        <v>0</v>
      </c>
      <c r="I5766" t="str">
        <f t="shared" si="301"/>
        <v/>
      </c>
    </row>
    <row r="5767" spans="2:9" x14ac:dyDescent="0.25">
      <c r="B5767" t="b">
        <f>IF('Input and Summary Results'!D5349=0,FALSE,'Input and Summary Results'!$B5349)</f>
        <v>0</v>
      </c>
      <c r="C5767" t="b">
        <f>IF(OR(B5767=0,'Input and Summary Results'!D5349=0,'Input and Summary Results'!D5349=""),FALSE,'Input and Summary Results'!$D5349)</f>
        <v>0</v>
      </c>
      <c r="D5767" t="b">
        <f>IF(OR(B5767=0,'Input and Summary Results'!E5349=0),FALSE,'Input and Summary Results'!$E5349)</f>
        <v>0</v>
      </c>
      <c r="E5767" t="b">
        <f t="shared" si="299"/>
        <v>0</v>
      </c>
      <c r="F5767" t="b">
        <f t="shared" si="300"/>
        <v>0</v>
      </c>
      <c r="G5767" t="b">
        <f>IF('Input and Summary Results'!$J$4="yes",IF(C5767=FALSE,FALSE,IF('Data Transformation'!E5767&lt;$R$10,E5767,$R$10)),IF(C5767=FALSE,FALSE,IF(C5767&lt;$R$10,C5767,$R$10)))</f>
        <v>0</v>
      </c>
      <c r="H5767" t="b">
        <f>IF('Input and Summary Results'!$J$4="yes",'Data Transformation'!F5767,'Data Transformation'!D5767)</f>
        <v>0</v>
      </c>
      <c r="I5767" t="str">
        <f t="shared" si="301"/>
        <v/>
      </c>
    </row>
    <row r="5768" spans="2:9" x14ac:dyDescent="0.25">
      <c r="B5768" t="b">
        <f>IF('Input and Summary Results'!D5350=0,FALSE,'Input and Summary Results'!$B5350)</f>
        <v>0</v>
      </c>
      <c r="C5768" t="b">
        <f>IF(OR(B5768=0,'Input and Summary Results'!D5350=0,'Input and Summary Results'!D5350=""),FALSE,'Input and Summary Results'!$D5350)</f>
        <v>0</v>
      </c>
      <c r="D5768" t="b">
        <f>IF(OR(B5768=0,'Input and Summary Results'!E5350=0),FALSE,'Input and Summary Results'!$E5350)</f>
        <v>0</v>
      </c>
      <c r="E5768" t="b">
        <f t="shared" si="299"/>
        <v>0</v>
      </c>
      <c r="F5768" t="b">
        <f t="shared" si="300"/>
        <v>0</v>
      </c>
      <c r="G5768" t="b">
        <f>IF('Input and Summary Results'!$J$4="yes",IF(C5768=FALSE,FALSE,IF('Data Transformation'!E5768&lt;$R$10,E5768,$R$10)),IF(C5768=FALSE,FALSE,IF(C5768&lt;$R$10,C5768,$R$10)))</f>
        <v>0</v>
      </c>
      <c r="H5768" t="b">
        <f>IF('Input and Summary Results'!$J$4="yes",'Data Transformation'!F5768,'Data Transformation'!D5768)</f>
        <v>0</v>
      </c>
      <c r="I5768" t="str">
        <f t="shared" si="301"/>
        <v/>
      </c>
    </row>
    <row r="5769" spans="2:9" x14ac:dyDescent="0.25">
      <c r="B5769" t="b">
        <f>IF('Input and Summary Results'!D5351=0,FALSE,'Input and Summary Results'!$B5351)</f>
        <v>0</v>
      </c>
      <c r="C5769" t="b">
        <f>IF(OR(B5769=0,'Input and Summary Results'!D5351=0,'Input and Summary Results'!D5351=""),FALSE,'Input and Summary Results'!$D5351)</f>
        <v>0</v>
      </c>
      <c r="D5769" t="b">
        <f>IF(OR(B5769=0,'Input and Summary Results'!E5351=0),FALSE,'Input and Summary Results'!$E5351)</f>
        <v>0</v>
      </c>
      <c r="E5769" t="b">
        <f t="shared" si="299"/>
        <v>0</v>
      </c>
      <c r="F5769" t="b">
        <f t="shared" si="300"/>
        <v>0</v>
      </c>
      <c r="G5769" t="b">
        <f>IF('Input and Summary Results'!$J$4="yes",IF(C5769=FALSE,FALSE,IF('Data Transformation'!E5769&lt;$R$10,E5769,$R$10)),IF(C5769=FALSE,FALSE,IF(C5769&lt;$R$10,C5769,$R$10)))</f>
        <v>0</v>
      </c>
      <c r="H5769" t="b">
        <f>IF('Input and Summary Results'!$J$4="yes",'Data Transformation'!F5769,'Data Transformation'!D5769)</f>
        <v>0</v>
      </c>
      <c r="I5769" t="str">
        <f t="shared" si="301"/>
        <v/>
      </c>
    </row>
    <row r="5770" spans="2:9" x14ac:dyDescent="0.25">
      <c r="B5770" t="b">
        <f>IF('Input and Summary Results'!D5352=0,FALSE,'Input and Summary Results'!$B5352)</f>
        <v>0</v>
      </c>
      <c r="C5770" t="b">
        <f>IF(OR(B5770=0,'Input and Summary Results'!D5352=0,'Input and Summary Results'!D5352=""),FALSE,'Input and Summary Results'!$D5352)</f>
        <v>0</v>
      </c>
      <c r="D5770" t="b">
        <f>IF(OR(B5770=0,'Input and Summary Results'!E5352=0),FALSE,'Input and Summary Results'!$E5352)</f>
        <v>0</v>
      </c>
      <c r="E5770" t="b">
        <f t="shared" si="299"/>
        <v>0</v>
      </c>
      <c r="F5770" t="b">
        <f t="shared" si="300"/>
        <v>0</v>
      </c>
      <c r="G5770" t="b">
        <f>IF('Input and Summary Results'!$J$4="yes",IF(C5770=FALSE,FALSE,IF('Data Transformation'!E5770&lt;$R$10,E5770,$R$10)),IF(C5770=FALSE,FALSE,IF(C5770&lt;$R$10,C5770,$R$10)))</f>
        <v>0</v>
      </c>
      <c r="H5770" t="b">
        <f>IF('Input and Summary Results'!$J$4="yes",'Data Transformation'!F5770,'Data Transformation'!D5770)</f>
        <v>0</v>
      </c>
      <c r="I5770" t="str">
        <f t="shared" si="301"/>
        <v/>
      </c>
    </row>
    <row r="5771" spans="2:9" x14ac:dyDescent="0.25">
      <c r="B5771" t="b">
        <f>IF('Input and Summary Results'!D5353=0,FALSE,'Input and Summary Results'!$B5353)</f>
        <v>0</v>
      </c>
      <c r="C5771" t="b">
        <f>IF(OR(B5771=0,'Input and Summary Results'!D5353=0,'Input and Summary Results'!D5353=""),FALSE,'Input and Summary Results'!$D5353)</f>
        <v>0</v>
      </c>
      <c r="D5771" t="b">
        <f>IF(OR(B5771=0,'Input and Summary Results'!E5353=0),FALSE,'Input and Summary Results'!$E5353)</f>
        <v>0</v>
      </c>
      <c r="E5771" t="b">
        <f t="shared" si="299"/>
        <v>0</v>
      </c>
      <c r="F5771" t="b">
        <f t="shared" si="300"/>
        <v>0</v>
      </c>
      <c r="G5771" t="b">
        <f>IF('Input and Summary Results'!$J$4="yes",IF(C5771=FALSE,FALSE,IF('Data Transformation'!E5771&lt;$R$10,E5771,$R$10)),IF(C5771=FALSE,FALSE,IF(C5771&lt;$R$10,C5771,$R$10)))</f>
        <v>0</v>
      </c>
      <c r="H5771" t="b">
        <f>IF('Input and Summary Results'!$J$4="yes",'Data Transformation'!F5771,'Data Transformation'!D5771)</f>
        <v>0</v>
      </c>
      <c r="I5771" t="str">
        <f t="shared" si="301"/>
        <v/>
      </c>
    </row>
    <row r="5772" spans="2:9" x14ac:dyDescent="0.25">
      <c r="B5772" t="b">
        <f>IF('Input and Summary Results'!D5354=0,FALSE,'Input and Summary Results'!$B5354)</f>
        <v>0</v>
      </c>
      <c r="C5772" t="b">
        <f>IF(OR(B5772=0,'Input and Summary Results'!D5354=0,'Input and Summary Results'!D5354=""),FALSE,'Input and Summary Results'!$D5354)</f>
        <v>0</v>
      </c>
      <c r="D5772" t="b">
        <f>IF(OR(B5772=0,'Input and Summary Results'!E5354=0),FALSE,'Input and Summary Results'!$E5354)</f>
        <v>0</v>
      </c>
      <c r="E5772" t="b">
        <f t="shared" si="299"/>
        <v>0</v>
      </c>
      <c r="F5772" t="b">
        <f t="shared" si="300"/>
        <v>0</v>
      </c>
      <c r="G5772" t="b">
        <f>IF('Input and Summary Results'!$J$4="yes",IF(C5772=FALSE,FALSE,IF('Data Transformation'!E5772&lt;$R$10,E5772,$R$10)),IF(C5772=FALSE,FALSE,IF(C5772&lt;$R$10,C5772,$R$10)))</f>
        <v>0</v>
      </c>
      <c r="H5772" t="b">
        <f>IF('Input and Summary Results'!$J$4="yes",'Data Transformation'!F5772,'Data Transformation'!D5772)</f>
        <v>0</v>
      </c>
      <c r="I5772" t="str">
        <f t="shared" si="301"/>
        <v/>
      </c>
    </row>
    <row r="5773" spans="2:9" x14ac:dyDescent="0.25">
      <c r="B5773" t="b">
        <f>IF('Input and Summary Results'!D5355=0,FALSE,'Input and Summary Results'!$B5355)</f>
        <v>0</v>
      </c>
      <c r="C5773" t="b">
        <f>IF(OR(B5773=0,'Input and Summary Results'!D5355=0,'Input and Summary Results'!D5355=""),FALSE,'Input and Summary Results'!$D5355)</f>
        <v>0</v>
      </c>
      <c r="D5773" t="b">
        <f>IF(OR(B5773=0,'Input and Summary Results'!E5355=0),FALSE,'Input and Summary Results'!$E5355)</f>
        <v>0</v>
      </c>
      <c r="E5773" t="b">
        <f t="shared" si="299"/>
        <v>0</v>
      </c>
      <c r="F5773" t="b">
        <f t="shared" si="300"/>
        <v>0</v>
      </c>
      <c r="G5773" t="b">
        <f>IF('Input and Summary Results'!$J$4="yes",IF(C5773=FALSE,FALSE,IF('Data Transformation'!E5773&lt;$R$10,E5773,$R$10)),IF(C5773=FALSE,FALSE,IF(C5773&lt;$R$10,C5773,$R$10)))</f>
        <v>0</v>
      </c>
      <c r="H5773" t="b">
        <f>IF('Input and Summary Results'!$J$4="yes",'Data Transformation'!F5773,'Data Transformation'!D5773)</f>
        <v>0</v>
      </c>
      <c r="I5773" t="str">
        <f t="shared" si="301"/>
        <v/>
      </c>
    </row>
    <row r="5774" spans="2:9" x14ac:dyDescent="0.25">
      <c r="B5774" t="b">
        <f>IF('Input and Summary Results'!D5356=0,FALSE,'Input and Summary Results'!$B5356)</f>
        <v>0</v>
      </c>
      <c r="C5774" t="b">
        <f>IF(OR(B5774=0,'Input and Summary Results'!D5356=0,'Input and Summary Results'!D5356=""),FALSE,'Input and Summary Results'!$D5356)</f>
        <v>0</v>
      </c>
      <c r="D5774" t="b">
        <f>IF(OR(B5774=0,'Input and Summary Results'!E5356=0),FALSE,'Input and Summary Results'!$E5356)</f>
        <v>0</v>
      </c>
      <c r="E5774" t="b">
        <f t="shared" si="299"/>
        <v>0</v>
      </c>
      <c r="F5774" t="b">
        <f t="shared" si="300"/>
        <v>0</v>
      </c>
      <c r="G5774" t="b">
        <f>IF('Input and Summary Results'!$J$4="yes",IF(C5774=FALSE,FALSE,IF('Data Transformation'!E5774&lt;$R$10,E5774,$R$10)),IF(C5774=FALSE,FALSE,IF(C5774&lt;$R$10,C5774,$R$10)))</f>
        <v>0</v>
      </c>
      <c r="H5774" t="b">
        <f>IF('Input and Summary Results'!$J$4="yes",'Data Transformation'!F5774,'Data Transformation'!D5774)</f>
        <v>0</v>
      </c>
      <c r="I5774" t="str">
        <f t="shared" si="301"/>
        <v/>
      </c>
    </row>
    <row r="5775" spans="2:9" x14ac:dyDescent="0.25">
      <c r="B5775" t="b">
        <f>IF('Input and Summary Results'!D5357=0,FALSE,'Input and Summary Results'!$B5357)</f>
        <v>0</v>
      </c>
      <c r="C5775" t="b">
        <f>IF(OR(B5775=0,'Input and Summary Results'!D5357=0,'Input and Summary Results'!D5357=""),FALSE,'Input and Summary Results'!$D5357)</f>
        <v>0</v>
      </c>
      <c r="D5775" t="b">
        <f>IF(OR(B5775=0,'Input and Summary Results'!E5357=0),FALSE,'Input and Summary Results'!$E5357)</f>
        <v>0</v>
      </c>
      <c r="E5775" t="b">
        <f t="shared" si="299"/>
        <v>0</v>
      </c>
      <c r="F5775" t="b">
        <f t="shared" si="300"/>
        <v>0</v>
      </c>
      <c r="G5775" t="b">
        <f>IF('Input and Summary Results'!$J$4="yes",IF(C5775=FALSE,FALSE,IF('Data Transformation'!E5775&lt;$R$10,E5775,$R$10)),IF(C5775=FALSE,FALSE,IF(C5775&lt;$R$10,C5775,$R$10)))</f>
        <v>0</v>
      </c>
      <c r="H5775" t="b">
        <f>IF('Input and Summary Results'!$J$4="yes",'Data Transformation'!F5775,'Data Transformation'!D5775)</f>
        <v>0</v>
      </c>
      <c r="I5775" t="str">
        <f t="shared" si="301"/>
        <v/>
      </c>
    </row>
    <row r="5776" spans="2:9" x14ac:dyDescent="0.25">
      <c r="B5776" t="b">
        <f>IF('Input and Summary Results'!D5358=0,FALSE,'Input and Summary Results'!$B5358)</f>
        <v>0</v>
      </c>
      <c r="C5776" t="b">
        <f>IF(OR(B5776=0,'Input and Summary Results'!D5358=0,'Input and Summary Results'!D5358=""),FALSE,'Input and Summary Results'!$D5358)</f>
        <v>0</v>
      </c>
      <c r="D5776" t="b">
        <f>IF(OR(B5776=0,'Input and Summary Results'!E5358=0),FALSE,'Input and Summary Results'!$E5358)</f>
        <v>0</v>
      </c>
      <c r="E5776" t="b">
        <f t="shared" si="299"/>
        <v>0</v>
      </c>
      <c r="F5776" t="b">
        <f t="shared" si="300"/>
        <v>0</v>
      </c>
      <c r="G5776" t="b">
        <f>IF('Input and Summary Results'!$J$4="yes",IF(C5776=FALSE,FALSE,IF('Data Transformation'!E5776&lt;$R$10,E5776,$R$10)),IF(C5776=FALSE,FALSE,IF(C5776&lt;$R$10,C5776,$R$10)))</f>
        <v>0</v>
      </c>
      <c r="H5776" t="b">
        <f>IF('Input and Summary Results'!$J$4="yes",'Data Transformation'!F5776,'Data Transformation'!D5776)</f>
        <v>0</v>
      </c>
      <c r="I5776" t="str">
        <f t="shared" si="301"/>
        <v/>
      </c>
    </row>
    <row r="5777" spans="2:9" x14ac:dyDescent="0.25">
      <c r="B5777" t="b">
        <f>IF('Input and Summary Results'!D5359=0,FALSE,'Input and Summary Results'!$B5359)</f>
        <v>0</v>
      </c>
      <c r="C5777" t="b">
        <f>IF(OR(B5777=0,'Input and Summary Results'!D5359=0,'Input and Summary Results'!D5359=""),FALSE,'Input and Summary Results'!$D5359)</f>
        <v>0</v>
      </c>
      <c r="D5777" t="b">
        <f>IF(OR(B5777=0,'Input and Summary Results'!E5359=0),FALSE,'Input and Summary Results'!$E5359)</f>
        <v>0</v>
      </c>
      <c r="E5777" t="b">
        <f t="shared" si="299"/>
        <v>0</v>
      </c>
      <c r="F5777" t="b">
        <f t="shared" si="300"/>
        <v>0</v>
      </c>
      <c r="G5777" t="b">
        <f>IF('Input and Summary Results'!$J$4="yes",IF(C5777=FALSE,FALSE,IF('Data Transformation'!E5777&lt;$R$10,E5777,$R$10)),IF(C5777=FALSE,FALSE,IF(C5777&lt;$R$10,C5777,$R$10)))</f>
        <v>0</v>
      </c>
      <c r="H5777" t="b">
        <f>IF('Input and Summary Results'!$J$4="yes",'Data Transformation'!F5777,'Data Transformation'!D5777)</f>
        <v>0</v>
      </c>
      <c r="I5777" t="str">
        <f t="shared" si="301"/>
        <v/>
      </c>
    </row>
    <row r="5778" spans="2:9" x14ac:dyDescent="0.25">
      <c r="B5778" t="b">
        <f>IF('Input and Summary Results'!D5360=0,FALSE,'Input and Summary Results'!$B5360)</f>
        <v>0</v>
      </c>
      <c r="C5778" t="b">
        <f>IF(OR(B5778=0,'Input and Summary Results'!D5360=0,'Input and Summary Results'!D5360=""),FALSE,'Input and Summary Results'!$D5360)</f>
        <v>0</v>
      </c>
      <c r="D5778" t="b">
        <f>IF(OR(B5778=0,'Input and Summary Results'!E5360=0),FALSE,'Input and Summary Results'!$E5360)</f>
        <v>0</v>
      </c>
      <c r="E5778" t="b">
        <f t="shared" si="299"/>
        <v>0</v>
      </c>
      <c r="F5778" t="b">
        <f t="shared" si="300"/>
        <v>0</v>
      </c>
      <c r="G5778" t="b">
        <f>IF('Input and Summary Results'!$J$4="yes",IF(C5778=FALSE,FALSE,IF('Data Transformation'!E5778&lt;$R$10,E5778,$R$10)),IF(C5778=FALSE,FALSE,IF(C5778&lt;$R$10,C5778,$R$10)))</f>
        <v>0</v>
      </c>
      <c r="H5778" t="b">
        <f>IF('Input and Summary Results'!$J$4="yes",'Data Transformation'!F5778,'Data Transformation'!D5778)</f>
        <v>0</v>
      </c>
      <c r="I5778" t="str">
        <f t="shared" si="301"/>
        <v/>
      </c>
    </row>
    <row r="5779" spans="2:9" x14ac:dyDescent="0.25">
      <c r="B5779" t="b">
        <f>IF('Input and Summary Results'!D5361=0,FALSE,'Input and Summary Results'!$B5361)</f>
        <v>0</v>
      </c>
      <c r="C5779" t="b">
        <f>IF(OR(B5779=0,'Input and Summary Results'!D5361=0,'Input and Summary Results'!D5361=""),FALSE,'Input and Summary Results'!$D5361)</f>
        <v>0</v>
      </c>
      <c r="D5779" t="b">
        <f>IF(OR(B5779=0,'Input and Summary Results'!E5361=0),FALSE,'Input and Summary Results'!$E5361)</f>
        <v>0</v>
      </c>
      <c r="E5779" t="b">
        <f t="shared" si="299"/>
        <v>0</v>
      </c>
      <c r="F5779" t="b">
        <f t="shared" si="300"/>
        <v>0</v>
      </c>
      <c r="G5779" t="b">
        <f>IF('Input and Summary Results'!$J$4="yes",IF(C5779=FALSE,FALSE,IF('Data Transformation'!E5779&lt;$R$10,E5779,$R$10)),IF(C5779=FALSE,FALSE,IF(C5779&lt;$R$10,C5779,$R$10)))</f>
        <v>0</v>
      </c>
      <c r="H5779" t="b">
        <f>IF('Input and Summary Results'!$J$4="yes",'Data Transformation'!F5779,'Data Transformation'!D5779)</f>
        <v>0</v>
      </c>
      <c r="I5779" t="str">
        <f t="shared" si="301"/>
        <v/>
      </c>
    </row>
    <row r="5780" spans="2:9" x14ac:dyDescent="0.25">
      <c r="B5780" t="b">
        <f>IF('Input and Summary Results'!D5362=0,FALSE,'Input and Summary Results'!$B5362)</f>
        <v>0</v>
      </c>
      <c r="C5780" t="b">
        <f>IF(OR(B5780=0,'Input and Summary Results'!D5362=0,'Input and Summary Results'!D5362=""),FALSE,'Input and Summary Results'!$D5362)</f>
        <v>0</v>
      </c>
      <c r="D5780" t="b">
        <f>IF(OR(B5780=0,'Input and Summary Results'!E5362=0),FALSE,'Input and Summary Results'!$E5362)</f>
        <v>0</v>
      </c>
      <c r="E5780" t="b">
        <f t="shared" si="299"/>
        <v>0</v>
      </c>
      <c r="F5780" t="b">
        <f t="shared" si="300"/>
        <v>0</v>
      </c>
      <c r="G5780" t="b">
        <f>IF('Input and Summary Results'!$J$4="yes",IF(C5780=FALSE,FALSE,IF('Data Transformation'!E5780&lt;$R$10,E5780,$R$10)),IF(C5780=FALSE,FALSE,IF(C5780&lt;$R$10,C5780,$R$10)))</f>
        <v>0</v>
      </c>
      <c r="H5780" t="b">
        <f>IF('Input and Summary Results'!$J$4="yes",'Data Transformation'!F5780,'Data Transformation'!D5780)</f>
        <v>0</v>
      </c>
      <c r="I5780" t="str">
        <f t="shared" si="301"/>
        <v/>
      </c>
    </row>
    <row r="5781" spans="2:9" x14ac:dyDescent="0.25">
      <c r="B5781" t="b">
        <f>IF('Input and Summary Results'!D5363=0,FALSE,'Input and Summary Results'!$B5363)</f>
        <v>0</v>
      </c>
      <c r="C5781" t="b">
        <f>IF(OR(B5781=0,'Input and Summary Results'!D5363=0,'Input and Summary Results'!D5363=""),FALSE,'Input and Summary Results'!$D5363)</f>
        <v>0</v>
      </c>
      <c r="D5781" t="b">
        <f>IF(OR(B5781=0,'Input and Summary Results'!E5363=0),FALSE,'Input and Summary Results'!$E5363)</f>
        <v>0</v>
      </c>
      <c r="E5781" t="b">
        <f t="shared" si="299"/>
        <v>0</v>
      </c>
      <c r="F5781" t="b">
        <f t="shared" si="300"/>
        <v>0</v>
      </c>
      <c r="G5781" t="b">
        <f>IF('Input and Summary Results'!$J$4="yes",IF(C5781=FALSE,FALSE,IF('Data Transformation'!E5781&lt;$R$10,E5781,$R$10)),IF(C5781=FALSE,FALSE,IF(C5781&lt;$R$10,C5781,$R$10)))</f>
        <v>0</v>
      </c>
      <c r="H5781" t="b">
        <f>IF('Input and Summary Results'!$J$4="yes",'Data Transformation'!F5781,'Data Transformation'!D5781)</f>
        <v>0</v>
      </c>
      <c r="I5781" t="str">
        <f t="shared" si="301"/>
        <v/>
      </c>
    </row>
    <row r="5782" spans="2:9" x14ac:dyDescent="0.25">
      <c r="B5782" t="b">
        <f>IF('Input and Summary Results'!D5364=0,FALSE,'Input and Summary Results'!$B5364)</f>
        <v>0</v>
      </c>
      <c r="C5782" t="b">
        <f>IF(OR(B5782=0,'Input and Summary Results'!D5364=0,'Input and Summary Results'!D5364=""),FALSE,'Input and Summary Results'!$D5364)</f>
        <v>0</v>
      </c>
      <c r="D5782" t="b">
        <f>IF(OR(B5782=0,'Input and Summary Results'!E5364=0),FALSE,'Input and Summary Results'!$E5364)</f>
        <v>0</v>
      </c>
      <c r="E5782" t="b">
        <f t="shared" si="299"/>
        <v>0</v>
      </c>
      <c r="F5782" t="b">
        <f t="shared" si="300"/>
        <v>0</v>
      </c>
      <c r="G5782" t="b">
        <f>IF('Input and Summary Results'!$J$4="yes",IF(C5782=FALSE,FALSE,IF('Data Transformation'!E5782&lt;$R$10,E5782,$R$10)),IF(C5782=FALSE,FALSE,IF(C5782&lt;$R$10,C5782,$R$10)))</f>
        <v>0</v>
      </c>
      <c r="H5782" t="b">
        <f>IF('Input and Summary Results'!$J$4="yes",'Data Transformation'!F5782,'Data Transformation'!D5782)</f>
        <v>0</v>
      </c>
      <c r="I5782" t="str">
        <f t="shared" si="301"/>
        <v/>
      </c>
    </row>
    <row r="5783" spans="2:9" x14ac:dyDescent="0.25">
      <c r="B5783" t="b">
        <f>IF('Input and Summary Results'!D5365=0,FALSE,'Input and Summary Results'!$B5365)</f>
        <v>0</v>
      </c>
      <c r="C5783" t="b">
        <f>IF(OR(B5783=0,'Input and Summary Results'!D5365=0,'Input and Summary Results'!D5365=""),FALSE,'Input and Summary Results'!$D5365)</f>
        <v>0</v>
      </c>
      <c r="D5783" t="b">
        <f>IF(OR(B5783=0,'Input and Summary Results'!E5365=0),FALSE,'Input and Summary Results'!$E5365)</f>
        <v>0</v>
      </c>
      <c r="E5783" t="b">
        <f t="shared" si="299"/>
        <v>0</v>
      </c>
      <c r="F5783" t="b">
        <f t="shared" si="300"/>
        <v>0</v>
      </c>
      <c r="G5783" t="b">
        <f>IF('Input and Summary Results'!$J$4="yes",IF(C5783=FALSE,FALSE,IF('Data Transformation'!E5783&lt;$R$10,E5783,$R$10)),IF(C5783=FALSE,FALSE,IF(C5783&lt;$R$10,C5783,$R$10)))</f>
        <v>0</v>
      </c>
      <c r="H5783" t="b">
        <f>IF('Input and Summary Results'!$J$4="yes",'Data Transformation'!F5783,'Data Transformation'!D5783)</f>
        <v>0</v>
      </c>
      <c r="I5783" t="str">
        <f t="shared" si="301"/>
        <v/>
      </c>
    </row>
    <row r="5784" spans="2:9" x14ac:dyDescent="0.25">
      <c r="B5784" t="b">
        <f>IF('Input and Summary Results'!D5366=0,FALSE,'Input and Summary Results'!$B5366)</f>
        <v>0</v>
      </c>
      <c r="C5784" t="b">
        <f>IF(OR(B5784=0,'Input and Summary Results'!D5366=0,'Input and Summary Results'!D5366=""),FALSE,'Input and Summary Results'!$D5366)</f>
        <v>0</v>
      </c>
      <c r="D5784" t="b">
        <f>IF(OR(B5784=0,'Input and Summary Results'!E5366=0),FALSE,'Input and Summary Results'!$E5366)</f>
        <v>0</v>
      </c>
      <c r="E5784" t="b">
        <f t="shared" si="299"/>
        <v>0</v>
      </c>
      <c r="F5784" t="b">
        <f t="shared" si="300"/>
        <v>0</v>
      </c>
      <c r="G5784" t="b">
        <f>IF('Input and Summary Results'!$J$4="yes",IF(C5784=FALSE,FALSE,IF('Data Transformation'!E5784&lt;$R$10,E5784,$R$10)),IF(C5784=FALSE,FALSE,IF(C5784&lt;$R$10,C5784,$R$10)))</f>
        <v>0</v>
      </c>
      <c r="H5784" t="b">
        <f>IF('Input and Summary Results'!$J$4="yes",'Data Transformation'!F5784,'Data Transformation'!D5784)</f>
        <v>0</v>
      </c>
      <c r="I5784" t="str">
        <f t="shared" si="301"/>
        <v/>
      </c>
    </row>
    <row r="5785" spans="2:9" x14ac:dyDescent="0.25">
      <c r="B5785" t="b">
        <f>IF('Input and Summary Results'!D5367=0,FALSE,'Input and Summary Results'!$B5367)</f>
        <v>0</v>
      </c>
      <c r="C5785" t="b">
        <f>IF(OR(B5785=0,'Input and Summary Results'!D5367=0,'Input and Summary Results'!D5367=""),FALSE,'Input and Summary Results'!$D5367)</f>
        <v>0</v>
      </c>
      <c r="D5785" t="b">
        <f>IF(OR(B5785=0,'Input and Summary Results'!E5367=0),FALSE,'Input and Summary Results'!$E5367)</f>
        <v>0</v>
      </c>
      <c r="E5785" t="b">
        <f t="shared" si="299"/>
        <v>0</v>
      </c>
      <c r="F5785" t="b">
        <f t="shared" si="300"/>
        <v>0</v>
      </c>
      <c r="G5785" t="b">
        <f>IF('Input and Summary Results'!$J$4="yes",IF(C5785=FALSE,FALSE,IF('Data Transformation'!E5785&lt;$R$10,E5785,$R$10)),IF(C5785=FALSE,FALSE,IF(C5785&lt;$R$10,C5785,$R$10)))</f>
        <v>0</v>
      </c>
      <c r="H5785" t="b">
        <f>IF('Input and Summary Results'!$J$4="yes",'Data Transformation'!F5785,'Data Transformation'!D5785)</f>
        <v>0</v>
      </c>
      <c r="I5785" t="str">
        <f t="shared" si="301"/>
        <v/>
      </c>
    </row>
    <row r="5786" spans="2:9" x14ac:dyDescent="0.25">
      <c r="B5786" t="b">
        <f>IF('Input and Summary Results'!D5368=0,FALSE,'Input and Summary Results'!$B5368)</f>
        <v>0</v>
      </c>
      <c r="C5786" t="b">
        <f>IF(OR(B5786=0,'Input and Summary Results'!D5368=0,'Input and Summary Results'!D5368=""),FALSE,'Input and Summary Results'!$D5368)</f>
        <v>0</v>
      </c>
      <c r="D5786" t="b">
        <f>IF(OR(B5786=0,'Input and Summary Results'!E5368=0),FALSE,'Input and Summary Results'!$E5368)</f>
        <v>0</v>
      </c>
      <c r="E5786" t="b">
        <f t="shared" si="299"/>
        <v>0</v>
      </c>
      <c r="F5786" t="b">
        <f t="shared" si="300"/>
        <v>0</v>
      </c>
      <c r="G5786" t="b">
        <f>IF('Input and Summary Results'!$J$4="yes",IF(C5786=FALSE,FALSE,IF('Data Transformation'!E5786&lt;$R$10,E5786,$R$10)),IF(C5786=FALSE,FALSE,IF(C5786&lt;$R$10,C5786,$R$10)))</f>
        <v>0</v>
      </c>
      <c r="H5786" t="b">
        <f>IF('Input and Summary Results'!$J$4="yes",'Data Transformation'!F5786,'Data Transformation'!D5786)</f>
        <v>0</v>
      </c>
      <c r="I5786" t="str">
        <f t="shared" si="301"/>
        <v/>
      </c>
    </row>
    <row r="5787" spans="2:9" x14ac:dyDescent="0.25">
      <c r="B5787" t="b">
        <f>IF('Input and Summary Results'!D5369=0,FALSE,'Input and Summary Results'!$B5369)</f>
        <v>0</v>
      </c>
      <c r="C5787" t="b">
        <f>IF(OR(B5787=0,'Input and Summary Results'!D5369=0,'Input and Summary Results'!D5369=""),FALSE,'Input and Summary Results'!$D5369)</f>
        <v>0</v>
      </c>
      <c r="D5787" t="b">
        <f>IF(OR(B5787=0,'Input and Summary Results'!E5369=0),FALSE,'Input and Summary Results'!$E5369)</f>
        <v>0</v>
      </c>
      <c r="E5787" t="b">
        <f t="shared" si="299"/>
        <v>0</v>
      </c>
      <c r="F5787" t="b">
        <f t="shared" si="300"/>
        <v>0</v>
      </c>
      <c r="G5787" t="b">
        <f>IF('Input and Summary Results'!$J$4="yes",IF(C5787=FALSE,FALSE,IF('Data Transformation'!E5787&lt;$R$10,E5787,$R$10)),IF(C5787=FALSE,FALSE,IF(C5787&lt;$R$10,C5787,$R$10)))</f>
        <v>0</v>
      </c>
      <c r="H5787" t="b">
        <f>IF('Input and Summary Results'!$J$4="yes",'Data Transformation'!F5787,'Data Transformation'!D5787)</f>
        <v>0</v>
      </c>
      <c r="I5787" t="str">
        <f t="shared" si="301"/>
        <v/>
      </c>
    </row>
    <row r="5788" spans="2:9" x14ac:dyDescent="0.25">
      <c r="B5788" t="b">
        <f>IF('Input and Summary Results'!D5370=0,FALSE,'Input and Summary Results'!$B5370)</f>
        <v>0</v>
      </c>
      <c r="C5788" t="b">
        <f>IF(OR(B5788=0,'Input and Summary Results'!D5370=0,'Input and Summary Results'!D5370=""),FALSE,'Input and Summary Results'!$D5370)</f>
        <v>0</v>
      </c>
      <c r="D5788" t="b">
        <f>IF(OR(B5788=0,'Input and Summary Results'!E5370=0),FALSE,'Input and Summary Results'!$E5370)</f>
        <v>0</v>
      </c>
      <c r="E5788" t="b">
        <f t="shared" si="299"/>
        <v>0</v>
      </c>
      <c r="F5788" t="b">
        <f t="shared" si="300"/>
        <v>0</v>
      </c>
      <c r="G5788" t="b">
        <f>IF('Input and Summary Results'!$J$4="yes",IF(C5788=FALSE,FALSE,IF('Data Transformation'!E5788&lt;$R$10,E5788,$R$10)),IF(C5788=FALSE,FALSE,IF(C5788&lt;$R$10,C5788,$R$10)))</f>
        <v>0</v>
      </c>
      <c r="H5788" t="b">
        <f>IF('Input and Summary Results'!$J$4="yes",'Data Transformation'!F5788,'Data Transformation'!D5788)</f>
        <v>0</v>
      </c>
      <c r="I5788" t="str">
        <f t="shared" si="301"/>
        <v/>
      </c>
    </row>
    <row r="5789" spans="2:9" x14ac:dyDescent="0.25">
      <c r="B5789" t="b">
        <f>IF('Input and Summary Results'!D5371=0,FALSE,'Input and Summary Results'!$B5371)</f>
        <v>0</v>
      </c>
      <c r="C5789" t="b">
        <f>IF(OR(B5789=0,'Input and Summary Results'!D5371=0,'Input and Summary Results'!D5371=""),FALSE,'Input and Summary Results'!$D5371)</f>
        <v>0</v>
      </c>
      <c r="D5789" t="b">
        <f>IF(OR(B5789=0,'Input and Summary Results'!E5371=0),FALSE,'Input and Summary Results'!$E5371)</f>
        <v>0</v>
      </c>
      <c r="E5789" t="b">
        <f t="shared" si="299"/>
        <v>0</v>
      </c>
      <c r="F5789" t="b">
        <f t="shared" si="300"/>
        <v>0</v>
      </c>
      <c r="G5789" t="b">
        <f>IF('Input and Summary Results'!$J$4="yes",IF(C5789=FALSE,FALSE,IF('Data Transformation'!E5789&lt;$R$10,E5789,$R$10)),IF(C5789=FALSE,FALSE,IF(C5789&lt;$R$10,C5789,$R$10)))</f>
        <v>0</v>
      </c>
      <c r="H5789" t="b">
        <f>IF('Input and Summary Results'!$J$4="yes",'Data Transformation'!F5789,'Data Transformation'!D5789)</f>
        <v>0</v>
      </c>
      <c r="I5789" t="str">
        <f t="shared" si="301"/>
        <v/>
      </c>
    </row>
    <row r="5790" spans="2:9" x14ac:dyDescent="0.25">
      <c r="B5790" t="b">
        <f>IF('Input and Summary Results'!D5372=0,FALSE,'Input and Summary Results'!$B5372)</f>
        <v>0</v>
      </c>
      <c r="C5790" t="b">
        <f>IF(OR(B5790=0,'Input and Summary Results'!D5372=0,'Input and Summary Results'!D5372=""),FALSE,'Input and Summary Results'!$D5372)</f>
        <v>0</v>
      </c>
      <c r="D5790" t="b">
        <f>IF(OR(B5790=0,'Input and Summary Results'!E5372=0),FALSE,'Input and Summary Results'!$E5372)</f>
        <v>0</v>
      </c>
      <c r="E5790" t="b">
        <f t="shared" si="299"/>
        <v>0</v>
      </c>
      <c r="F5790" t="b">
        <f t="shared" si="300"/>
        <v>0</v>
      </c>
      <c r="G5790" t="b">
        <f>IF('Input and Summary Results'!$J$4="yes",IF(C5790=FALSE,FALSE,IF('Data Transformation'!E5790&lt;$R$10,E5790,$R$10)),IF(C5790=FALSE,FALSE,IF(C5790&lt;$R$10,C5790,$R$10)))</f>
        <v>0</v>
      </c>
      <c r="H5790" t="b">
        <f>IF('Input and Summary Results'!$J$4="yes",'Data Transformation'!F5790,'Data Transformation'!D5790)</f>
        <v>0</v>
      </c>
      <c r="I5790" t="str">
        <f t="shared" si="301"/>
        <v/>
      </c>
    </row>
    <row r="5791" spans="2:9" x14ac:dyDescent="0.25">
      <c r="B5791" t="b">
        <f>IF('Input and Summary Results'!D5373=0,FALSE,'Input and Summary Results'!$B5373)</f>
        <v>0</v>
      </c>
      <c r="C5791" t="b">
        <f>IF(OR(B5791=0,'Input and Summary Results'!D5373=0,'Input and Summary Results'!D5373=""),FALSE,'Input and Summary Results'!$D5373)</f>
        <v>0</v>
      </c>
      <c r="D5791" t="b">
        <f>IF(OR(B5791=0,'Input and Summary Results'!E5373=0),FALSE,'Input and Summary Results'!$E5373)</f>
        <v>0</v>
      </c>
      <c r="E5791" t="b">
        <f t="shared" si="299"/>
        <v>0</v>
      </c>
      <c r="F5791" t="b">
        <f t="shared" si="300"/>
        <v>0</v>
      </c>
      <c r="G5791" t="b">
        <f>IF('Input and Summary Results'!$J$4="yes",IF(C5791=FALSE,FALSE,IF('Data Transformation'!E5791&lt;$R$10,E5791,$R$10)),IF(C5791=FALSE,FALSE,IF(C5791&lt;$R$10,C5791,$R$10)))</f>
        <v>0</v>
      </c>
      <c r="H5791" t="b">
        <f>IF('Input and Summary Results'!$J$4="yes",'Data Transformation'!F5791,'Data Transformation'!D5791)</f>
        <v>0</v>
      </c>
      <c r="I5791" t="str">
        <f t="shared" si="301"/>
        <v/>
      </c>
    </row>
    <row r="5792" spans="2:9" x14ac:dyDescent="0.25">
      <c r="B5792" t="b">
        <f>IF('Input and Summary Results'!D5374=0,FALSE,'Input and Summary Results'!$B5374)</f>
        <v>0</v>
      </c>
      <c r="C5792" t="b">
        <f>IF(OR(B5792=0,'Input and Summary Results'!D5374=0,'Input and Summary Results'!D5374=""),FALSE,'Input and Summary Results'!$D5374)</f>
        <v>0</v>
      </c>
      <c r="D5792" t="b">
        <f>IF(OR(B5792=0,'Input and Summary Results'!E5374=0),FALSE,'Input and Summary Results'!$E5374)</f>
        <v>0</v>
      </c>
      <c r="E5792" t="b">
        <f t="shared" si="299"/>
        <v>0</v>
      </c>
      <c r="F5792" t="b">
        <f t="shared" si="300"/>
        <v>0</v>
      </c>
      <c r="G5792" t="b">
        <f>IF('Input and Summary Results'!$J$4="yes",IF(C5792=FALSE,FALSE,IF('Data Transformation'!E5792&lt;$R$10,E5792,$R$10)),IF(C5792=FALSE,FALSE,IF(C5792&lt;$R$10,C5792,$R$10)))</f>
        <v>0</v>
      </c>
      <c r="H5792" t="b">
        <f>IF('Input and Summary Results'!$J$4="yes",'Data Transformation'!F5792,'Data Transformation'!D5792)</f>
        <v>0</v>
      </c>
      <c r="I5792" t="str">
        <f t="shared" si="301"/>
        <v/>
      </c>
    </row>
    <row r="5793" spans="2:9" x14ac:dyDescent="0.25">
      <c r="B5793" t="b">
        <f>IF('Input and Summary Results'!D5375=0,FALSE,'Input and Summary Results'!$B5375)</f>
        <v>0</v>
      </c>
      <c r="C5793" t="b">
        <f>IF(OR(B5793=0,'Input and Summary Results'!D5375=0,'Input and Summary Results'!D5375=""),FALSE,'Input and Summary Results'!$D5375)</f>
        <v>0</v>
      </c>
      <c r="D5793" t="b">
        <f>IF(OR(B5793=0,'Input and Summary Results'!E5375=0),FALSE,'Input and Summary Results'!$E5375)</f>
        <v>0</v>
      </c>
      <c r="E5793" t="b">
        <f t="shared" si="299"/>
        <v>0</v>
      </c>
      <c r="F5793" t="b">
        <f t="shared" si="300"/>
        <v>0</v>
      </c>
      <c r="G5793" t="b">
        <f>IF('Input and Summary Results'!$J$4="yes",IF(C5793=FALSE,FALSE,IF('Data Transformation'!E5793&lt;$R$10,E5793,$R$10)),IF(C5793=FALSE,FALSE,IF(C5793&lt;$R$10,C5793,$R$10)))</f>
        <v>0</v>
      </c>
      <c r="H5793" t="b">
        <f>IF('Input and Summary Results'!$J$4="yes",'Data Transformation'!F5793,'Data Transformation'!D5793)</f>
        <v>0</v>
      </c>
      <c r="I5793" t="str">
        <f t="shared" si="301"/>
        <v/>
      </c>
    </row>
    <row r="5794" spans="2:9" x14ac:dyDescent="0.25">
      <c r="B5794" t="b">
        <f>IF('Input and Summary Results'!D5376=0,FALSE,'Input and Summary Results'!$B5376)</f>
        <v>0</v>
      </c>
      <c r="C5794" t="b">
        <f>IF(OR(B5794=0,'Input and Summary Results'!D5376=0,'Input and Summary Results'!D5376=""),FALSE,'Input and Summary Results'!$D5376)</f>
        <v>0</v>
      </c>
      <c r="D5794" t="b">
        <f>IF(OR(B5794=0,'Input and Summary Results'!E5376=0),FALSE,'Input and Summary Results'!$E5376)</f>
        <v>0</v>
      </c>
      <c r="E5794" t="b">
        <f t="shared" si="299"/>
        <v>0</v>
      </c>
      <c r="F5794" t="b">
        <f t="shared" si="300"/>
        <v>0</v>
      </c>
      <c r="G5794" t="b">
        <f>IF('Input and Summary Results'!$J$4="yes",IF(C5794=FALSE,FALSE,IF('Data Transformation'!E5794&lt;$R$10,E5794,$R$10)),IF(C5794=FALSE,FALSE,IF(C5794&lt;$R$10,C5794,$R$10)))</f>
        <v>0</v>
      </c>
      <c r="H5794" t="b">
        <f>IF('Input and Summary Results'!$J$4="yes",'Data Transformation'!F5794,'Data Transformation'!D5794)</f>
        <v>0</v>
      </c>
      <c r="I5794" t="str">
        <f t="shared" si="301"/>
        <v/>
      </c>
    </row>
    <row r="5795" spans="2:9" x14ac:dyDescent="0.25">
      <c r="B5795" t="b">
        <f>IF('Input and Summary Results'!D5377=0,FALSE,'Input and Summary Results'!$B5377)</f>
        <v>0</v>
      </c>
      <c r="C5795" t="b">
        <f>IF(OR(B5795=0,'Input and Summary Results'!D5377=0,'Input and Summary Results'!D5377=""),FALSE,'Input and Summary Results'!$D5377)</f>
        <v>0</v>
      </c>
      <c r="D5795" t="b">
        <f>IF(OR(B5795=0,'Input and Summary Results'!E5377=0),FALSE,'Input and Summary Results'!$E5377)</f>
        <v>0</v>
      </c>
      <c r="E5795" t="b">
        <f t="shared" si="299"/>
        <v>0</v>
      </c>
      <c r="F5795" t="b">
        <f t="shared" si="300"/>
        <v>0</v>
      </c>
      <c r="G5795" t="b">
        <f>IF('Input and Summary Results'!$J$4="yes",IF(C5795=FALSE,FALSE,IF('Data Transformation'!E5795&lt;$R$10,E5795,$R$10)),IF(C5795=FALSE,FALSE,IF(C5795&lt;$R$10,C5795,$R$10)))</f>
        <v>0</v>
      </c>
      <c r="H5795" t="b">
        <f>IF('Input and Summary Results'!$J$4="yes",'Data Transformation'!F5795,'Data Transformation'!D5795)</f>
        <v>0</v>
      </c>
      <c r="I5795" t="str">
        <f t="shared" si="301"/>
        <v/>
      </c>
    </row>
    <row r="5796" spans="2:9" x14ac:dyDescent="0.25">
      <c r="B5796" t="b">
        <f>IF('Input and Summary Results'!D5378=0,FALSE,'Input and Summary Results'!$B5378)</f>
        <v>0</v>
      </c>
      <c r="C5796" t="b">
        <f>IF(OR(B5796=0,'Input and Summary Results'!D5378=0,'Input and Summary Results'!D5378=""),FALSE,'Input and Summary Results'!$D5378)</f>
        <v>0</v>
      </c>
      <c r="D5796" t="b">
        <f>IF(OR(B5796=0,'Input and Summary Results'!E5378=0),FALSE,'Input and Summary Results'!$E5378)</f>
        <v>0</v>
      </c>
      <c r="E5796" t="b">
        <f t="shared" si="299"/>
        <v>0</v>
      </c>
      <c r="F5796" t="b">
        <f t="shared" si="300"/>
        <v>0</v>
      </c>
      <c r="G5796" t="b">
        <f>IF('Input and Summary Results'!$J$4="yes",IF(C5796=FALSE,FALSE,IF('Data Transformation'!E5796&lt;$R$10,E5796,$R$10)),IF(C5796=FALSE,FALSE,IF(C5796&lt;$R$10,C5796,$R$10)))</f>
        <v>0</v>
      </c>
      <c r="H5796" t="b">
        <f>IF('Input and Summary Results'!$J$4="yes",'Data Transformation'!F5796,'Data Transformation'!D5796)</f>
        <v>0</v>
      </c>
      <c r="I5796" t="str">
        <f t="shared" si="301"/>
        <v/>
      </c>
    </row>
    <row r="5797" spans="2:9" x14ac:dyDescent="0.25">
      <c r="B5797" t="b">
        <f>IF('Input and Summary Results'!D5379=0,FALSE,'Input and Summary Results'!$B5379)</f>
        <v>0</v>
      </c>
      <c r="C5797" t="b">
        <f>IF(OR(B5797=0,'Input and Summary Results'!D5379=0,'Input and Summary Results'!D5379=""),FALSE,'Input and Summary Results'!$D5379)</f>
        <v>0</v>
      </c>
      <c r="D5797" t="b">
        <f>IF(OR(B5797=0,'Input and Summary Results'!E5379=0),FALSE,'Input and Summary Results'!$E5379)</f>
        <v>0</v>
      </c>
      <c r="E5797" t="b">
        <f t="shared" si="299"/>
        <v>0</v>
      </c>
      <c r="F5797" t="b">
        <f t="shared" si="300"/>
        <v>0</v>
      </c>
      <c r="G5797" t="b">
        <f>IF('Input and Summary Results'!$J$4="yes",IF(C5797=FALSE,FALSE,IF('Data Transformation'!E5797&lt;$R$10,E5797,$R$10)),IF(C5797=FALSE,FALSE,IF(C5797&lt;$R$10,C5797,$R$10)))</f>
        <v>0</v>
      </c>
      <c r="H5797" t="b">
        <f>IF('Input and Summary Results'!$J$4="yes",'Data Transformation'!F5797,'Data Transformation'!D5797)</f>
        <v>0</v>
      </c>
      <c r="I5797" t="str">
        <f t="shared" si="301"/>
        <v/>
      </c>
    </row>
    <row r="5798" spans="2:9" x14ac:dyDescent="0.25">
      <c r="B5798" t="b">
        <f>IF('Input and Summary Results'!D5380=0,FALSE,'Input and Summary Results'!$B5380)</f>
        <v>0</v>
      </c>
      <c r="C5798" t="b">
        <f>IF(OR(B5798=0,'Input and Summary Results'!D5380=0,'Input and Summary Results'!D5380=""),FALSE,'Input and Summary Results'!$D5380)</f>
        <v>0</v>
      </c>
      <c r="D5798" t="b">
        <f>IF(OR(B5798=0,'Input and Summary Results'!E5380=0),FALSE,'Input and Summary Results'!$E5380)</f>
        <v>0</v>
      </c>
      <c r="E5798" t="b">
        <f t="shared" si="299"/>
        <v>0</v>
      </c>
      <c r="F5798" t="b">
        <f t="shared" si="300"/>
        <v>0</v>
      </c>
      <c r="G5798" t="b">
        <f>IF('Input and Summary Results'!$J$4="yes",IF(C5798=FALSE,FALSE,IF('Data Transformation'!E5798&lt;$R$10,E5798,$R$10)),IF(C5798=FALSE,FALSE,IF(C5798&lt;$R$10,C5798,$R$10)))</f>
        <v>0</v>
      </c>
      <c r="H5798" t="b">
        <f>IF('Input and Summary Results'!$J$4="yes",'Data Transformation'!F5798,'Data Transformation'!D5798)</f>
        <v>0</v>
      </c>
      <c r="I5798" t="str">
        <f t="shared" si="301"/>
        <v/>
      </c>
    </row>
    <row r="5799" spans="2:9" x14ac:dyDescent="0.25">
      <c r="B5799" t="b">
        <f>IF('Input and Summary Results'!D5381=0,FALSE,'Input and Summary Results'!$B5381)</f>
        <v>0</v>
      </c>
      <c r="C5799" t="b">
        <f>IF(OR(B5799=0,'Input and Summary Results'!D5381=0,'Input and Summary Results'!D5381=""),FALSE,'Input and Summary Results'!$D5381)</f>
        <v>0</v>
      </c>
      <c r="D5799" t="b">
        <f>IF(OR(B5799=0,'Input and Summary Results'!E5381=0),FALSE,'Input and Summary Results'!$E5381)</f>
        <v>0</v>
      </c>
      <c r="E5799" t="b">
        <f t="shared" si="299"/>
        <v>0</v>
      </c>
      <c r="F5799" t="b">
        <f t="shared" si="300"/>
        <v>0</v>
      </c>
      <c r="G5799" t="b">
        <f>IF('Input and Summary Results'!$J$4="yes",IF(C5799=FALSE,FALSE,IF('Data Transformation'!E5799&lt;$R$10,E5799,$R$10)),IF(C5799=FALSE,FALSE,IF(C5799&lt;$R$10,C5799,$R$10)))</f>
        <v>0</v>
      </c>
      <c r="H5799" t="b">
        <f>IF('Input and Summary Results'!$J$4="yes",'Data Transformation'!F5799,'Data Transformation'!D5799)</f>
        <v>0</v>
      </c>
      <c r="I5799" t="str">
        <f t="shared" si="301"/>
        <v/>
      </c>
    </row>
    <row r="5800" spans="2:9" x14ac:dyDescent="0.25">
      <c r="B5800" t="b">
        <f>IF('Input and Summary Results'!D5382=0,FALSE,'Input and Summary Results'!$B5382)</f>
        <v>0</v>
      </c>
      <c r="C5800" t="b">
        <f>IF(OR(B5800=0,'Input and Summary Results'!D5382=0,'Input and Summary Results'!D5382=""),FALSE,'Input and Summary Results'!$D5382)</f>
        <v>0</v>
      </c>
      <c r="D5800" t="b">
        <f>IF(OR(B5800=0,'Input and Summary Results'!E5382=0),FALSE,'Input and Summary Results'!$E5382)</f>
        <v>0</v>
      </c>
      <c r="E5800" t="b">
        <f t="shared" si="299"/>
        <v>0</v>
      </c>
      <c r="F5800" t="b">
        <f t="shared" si="300"/>
        <v>0</v>
      </c>
      <c r="G5800" t="b">
        <f>IF('Input and Summary Results'!$J$4="yes",IF(C5800=FALSE,FALSE,IF('Data Transformation'!E5800&lt;$R$10,E5800,$R$10)),IF(C5800=FALSE,FALSE,IF(C5800&lt;$R$10,C5800,$R$10)))</f>
        <v>0</v>
      </c>
      <c r="H5800" t="b">
        <f>IF('Input and Summary Results'!$J$4="yes",'Data Transformation'!F5800,'Data Transformation'!D5800)</f>
        <v>0</v>
      </c>
      <c r="I5800" t="str">
        <f t="shared" si="301"/>
        <v/>
      </c>
    </row>
    <row r="5801" spans="2:9" x14ac:dyDescent="0.25">
      <c r="B5801" t="b">
        <f>IF('Input and Summary Results'!D5383=0,FALSE,'Input and Summary Results'!$B5383)</f>
        <v>0</v>
      </c>
      <c r="C5801" t="b">
        <f>IF(OR(B5801=0,'Input and Summary Results'!D5383=0,'Input and Summary Results'!D5383=""),FALSE,'Input and Summary Results'!$D5383)</f>
        <v>0</v>
      </c>
      <c r="D5801" t="b">
        <f>IF(OR(B5801=0,'Input and Summary Results'!E5383=0),FALSE,'Input and Summary Results'!$E5383)</f>
        <v>0</v>
      </c>
      <c r="E5801" t="b">
        <f t="shared" si="299"/>
        <v>0</v>
      </c>
      <c r="F5801" t="b">
        <f t="shared" si="300"/>
        <v>0</v>
      </c>
      <c r="G5801" t="b">
        <f>IF('Input and Summary Results'!$J$4="yes",IF(C5801=FALSE,FALSE,IF('Data Transformation'!E5801&lt;$R$10,E5801,$R$10)),IF(C5801=FALSE,FALSE,IF(C5801&lt;$R$10,C5801,$R$10)))</f>
        <v>0</v>
      </c>
      <c r="H5801" t="b">
        <f>IF('Input and Summary Results'!$J$4="yes",'Data Transformation'!F5801,'Data Transformation'!D5801)</f>
        <v>0</v>
      </c>
      <c r="I5801" t="str">
        <f t="shared" si="301"/>
        <v/>
      </c>
    </row>
    <row r="5802" spans="2:9" x14ac:dyDescent="0.25">
      <c r="B5802" t="b">
        <f>IF('Input and Summary Results'!D5384=0,FALSE,'Input and Summary Results'!$B5384)</f>
        <v>0</v>
      </c>
      <c r="C5802" t="b">
        <f>IF(OR(B5802=0,'Input and Summary Results'!D5384=0,'Input and Summary Results'!D5384=""),FALSE,'Input and Summary Results'!$D5384)</f>
        <v>0</v>
      </c>
      <c r="D5802" t="b">
        <f>IF(OR(B5802=0,'Input and Summary Results'!E5384=0),FALSE,'Input and Summary Results'!$E5384)</f>
        <v>0</v>
      </c>
      <c r="E5802" t="b">
        <f t="shared" ref="E5802:E5865" si="302">IF(C5802=FALSE,FALSE,LOG10(C5802))</f>
        <v>0</v>
      </c>
      <c r="F5802" t="b">
        <f t="shared" ref="F5802:F5865" si="303">IF(D5802=FALSE, FALSE,0.434*D5802/C5802)</f>
        <v>0</v>
      </c>
      <c r="G5802" t="b">
        <f>IF('Input and Summary Results'!$J$4="yes",IF(C5802=FALSE,FALSE,IF('Data Transformation'!E5802&lt;$R$10,E5802,$R$10)),IF(C5802=FALSE,FALSE,IF(C5802&lt;$R$10,C5802,$R$10)))</f>
        <v>0</v>
      </c>
      <c r="H5802" t="b">
        <f>IF('Input and Summary Results'!$J$4="yes",'Data Transformation'!F5802,'Data Transformation'!D5802)</f>
        <v>0</v>
      </c>
      <c r="I5802" t="str">
        <f t="shared" si="301"/>
        <v/>
      </c>
    </row>
    <row r="5803" spans="2:9" x14ac:dyDescent="0.25">
      <c r="B5803" t="b">
        <f>IF('Input and Summary Results'!D5385=0,FALSE,'Input and Summary Results'!$B5385)</f>
        <v>0</v>
      </c>
      <c r="C5803" t="b">
        <f>IF(OR(B5803=0,'Input and Summary Results'!D5385=0,'Input and Summary Results'!D5385=""),FALSE,'Input and Summary Results'!$D5385)</f>
        <v>0</v>
      </c>
      <c r="D5803" t="b">
        <f>IF(OR(B5803=0,'Input and Summary Results'!E5385=0),FALSE,'Input and Summary Results'!$E5385)</f>
        <v>0</v>
      </c>
      <c r="E5803" t="b">
        <f t="shared" si="302"/>
        <v>0</v>
      </c>
      <c r="F5803" t="b">
        <f t="shared" si="303"/>
        <v>0</v>
      </c>
      <c r="G5803" t="b">
        <f>IF('Input and Summary Results'!$J$4="yes",IF(C5803=FALSE,FALSE,IF('Data Transformation'!E5803&lt;$R$10,E5803,$R$10)),IF(C5803=FALSE,FALSE,IF(C5803&lt;$R$10,C5803,$R$10)))</f>
        <v>0</v>
      </c>
      <c r="H5803" t="b">
        <f>IF('Input and Summary Results'!$J$4="yes",'Data Transformation'!F5803,'Data Transformation'!D5803)</f>
        <v>0</v>
      </c>
      <c r="I5803" t="str">
        <f t="shared" si="301"/>
        <v/>
      </c>
    </row>
    <row r="5804" spans="2:9" x14ac:dyDescent="0.25">
      <c r="B5804" t="b">
        <f>IF('Input and Summary Results'!D5386=0,FALSE,'Input and Summary Results'!$B5386)</f>
        <v>0</v>
      </c>
      <c r="C5804" t="b">
        <f>IF(OR(B5804=0,'Input and Summary Results'!D5386=0,'Input and Summary Results'!D5386=""),FALSE,'Input and Summary Results'!$D5386)</f>
        <v>0</v>
      </c>
      <c r="D5804" t="b">
        <f>IF(OR(B5804=0,'Input and Summary Results'!E5386=0),FALSE,'Input and Summary Results'!$E5386)</f>
        <v>0</v>
      </c>
      <c r="E5804" t="b">
        <f t="shared" si="302"/>
        <v>0</v>
      </c>
      <c r="F5804" t="b">
        <f t="shared" si="303"/>
        <v>0</v>
      </c>
      <c r="G5804" t="b">
        <f>IF('Input and Summary Results'!$J$4="yes",IF(C5804=FALSE,FALSE,IF('Data Transformation'!E5804&lt;$R$10,E5804,$R$10)),IF(C5804=FALSE,FALSE,IF(C5804&lt;$R$10,C5804,$R$10)))</f>
        <v>0</v>
      </c>
      <c r="H5804" t="b">
        <f>IF('Input and Summary Results'!$J$4="yes",'Data Transformation'!F5804,'Data Transformation'!D5804)</f>
        <v>0</v>
      </c>
      <c r="I5804" t="str">
        <f t="shared" si="301"/>
        <v/>
      </c>
    </row>
    <row r="5805" spans="2:9" x14ac:dyDescent="0.25">
      <c r="B5805" t="b">
        <f>IF('Input and Summary Results'!D5387=0,FALSE,'Input and Summary Results'!$B5387)</f>
        <v>0</v>
      </c>
      <c r="C5805" t="b">
        <f>IF(OR(B5805=0,'Input and Summary Results'!D5387=0,'Input and Summary Results'!D5387=""),FALSE,'Input and Summary Results'!$D5387)</f>
        <v>0</v>
      </c>
      <c r="D5805" t="b">
        <f>IF(OR(B5805=0,'Input and Summary Results'!E5387=0),FALSE,'Input and Summary Results'!$E5387)</f>
        <v>0</v>
      </c>
      <c r="E5805" t="b">
        <f t="shared" si="302"/>
        <v>0</v>
      </c>
      <c r="F5805" t="b">
        <f t="shared" si="303"/>
        <v>0</v>
      </c>
      <c r="G5805" t="b">
        <f>IF('Input and Summary Results'!$J$4="yes",IF(C5805=FALSE,FALSE,IF('Data Transformation'!E5805&lt;$R$10,E5805,$R$10)),IF(C5805=FALSE,FALSE,IF(C5805&lt;$R$10,C5805,$R$10)))</f>
        <v>0</v>
      </c>
      <c r="H5805" t="b">
        <f>IF('Input and Summary Results'!$J$4="yes",'Data Transformation'!F5805,'Data Transformation'!D5805)</f>
        <v>0</v>
      </c>
      <c r="I5805" t="str">
        <f t="shared" si="301"/>
        <v/>
      </c>
    </row>
    <row r="5806" spans="2:9" x14ac:dyDescent="0.25">
      <c r="B5806" t="b">
        <f>IF('Input and Summary Results'!D5388=0,FALSE,'Input and Summary Results'!$B5388)</f>
        <v>0</v>
      </c>
      <c r="C5806" t="b">
        <f>IF(OR(B5806=0,'Input and Summary Results'!D5388=0,'Input and Summary Results'!D5388=""),FALSE,'Input and Summary Results'!$D5388)</f>
        <v>0</v>
      </c>
      <c r="D5806" t="b">
        <f>IF(OR(B5806=0,'Input and Summary Results'!E5388=0),FALSE,'Input and Summary Results'!$E5388)</f>
        <v>0</v>
      </c>
      <c r="E5806" t="b">
        <f t="shared" si="302"/>
        <v>0</v>
      </c>
      <c r="F5806" t="b">
        <f t="shared" si="303"/>
        <v>0</v>
      </c>
      <c r="G5806" t="b">
        <f>IF('Input and Summary Results'!$J$4="yes",IF(C5806=FALSE,FALSE,IF('Data Transformation'!E5806&lt;$R$10,E5806,$R$10)),IF(C5806=FALSE,FALSE,IF(C5806&lt;$R$10,C5806,$R$10)))</f>
        <v>0</v>
      </c>
      <c r="H5806" t="b">
        <f>IF('Input and Summary Results'!$J$4="yes",'Data Transformation'!F5806,'Data Transformation'!D5806)</f>
        <v>0</v>
      </c>
      <c r="I5806" t="str">
        <f t="shared" si="301"/>
        <v/>
      </c>
    </row>
    <row r="5807" spans="2:9" x14ac:dyDescent="0.25">
      <c r="B5807" t="b">
        <f>IF('Input and Summary Results'!D5389=0,FALSE,'Input and Summary Results'!$B5389)</f>
        <v>0</v>
      </c>
      <c r="C5807" t="b">
        <f>IF(OR(B5807=0,'Input and Summary Results'!D5389=0,'Input and Summary Results'!D5389=""),FALSE,'Input and Summary Results'!$D5389)</f>
        <v>0</v>
      </c>
      <c r="D5807" t="b">
        <f>IF(OR(B5807=0,'Input and Summary Results'!E5389=0),FALSE,'Input and Summary Results'!$E5389)</f>
        <v>0</v>
      </c>
      <c r="E5807" t="b">
        <f t="shared" si="302"/>
        <v>0</v>
      </c>
      <c r="F5807" t="b">
        <f t="shared" si="303"/>
        <v>0</v>
      </c>
      <c r="G5807" t="b">
        <f>IF('Input and Summary Results'!$J$4="yes",IF(C5807=FALSE,FALSE,IF('Data Transformation'!E5807&lt;$R$10,E5807,$R$10)),IF(C5807=FALSE,FALSE,IF(C5807&lt;$R$10,C5807,$R$10)))</f>
        <v>0</v>
      </c>
      <c r="H5807" t="b">
        <f>IF('Input and Summary Results'!$J$4="yes",'Data Transformation'!F5807,'Data Transformation'!D5807)</f>
        <v>0</v>
      </c>
      <c r="I5807" t="str">
        <f t="shared" si="301"/>
        <v/>
      </c>
    </row>
    <row r="5808" spans="2:9" x14ac:dyDescent="0.25">
      <c r="B5808" t="b">
        <f>IF('Input and Summary Results'!D5390=0,FALSE,'Input and Summary Results'!$B5390)</f>
        <v>0</v>
      </c>
      <c r="C5808" t="b">
        <f>IF(OR(B5808=0,'Input and Summary Results'!D5390=0,'Input and Summary Results'!D5390=""),FALSE,'Input and Summary Results'!$D5390)</f>
        <v>0</v>
      </c>
      <c r="D5808" t="b">
        <f>IF(OR(B5808=0,'Input and Summary Results'!E5390=0),FALSE,'Input and Summary Results'!$E5390)</f>
        <v>0</v>
      </c>
      <c r="E5808" t="b">
        <f t="shared" si="302"/>
        <v>0</v>
      </c>
      <c r="F5808" t="b">
        <f t="shared" si="303"/>
        <v>0</v>
      </c>
      <c r="G5808" t="b">
        <f>IF('Input and Summary Results'!$J$4="yes",IF(C5808=FALSE,FALSE,IF('Data Transformation'!E5808&lt;$R$10,E5808,$R$10)),IF(C5808=FALSE,FALSE,IF(C5808&lt;$R$10,C5808,$R$10)))</f>
        <v>0</v>
      </c>
      <c r="H5808" t="b">
        <f>IF('Input and Summary Results'!$J$4="yes",'Data Transformation'!F5808,'Data Transformation'!D5808)</f>
        <v>0</v>
      </c>
      <c r="I5808" t="str">
        <f t="shared" si="301"/>
        <v/>
      </c>
    </row>
    <row r="5809" spans="2:9" x14ac:dyDescent="0.25">
      <c r="B5809" t="b">
        <f>IF('Input and Summary Results'!D5391=0,FALSE,'Input and Summary Results'!$B5391)</f>
        <v>0</v>
      </c>
      <c r="C5809" t="b">
        <f>IF(OR(B5809=0,'Input and Summary Results'!D5391=0,'Input and Summary Results'!D5391=""),FALSE,'Input and Summary Results'!$D5391)</f>
        <v>0</v>
      </c>
      <c r="D5809" t="b">
        <f>IF(OR(B5809=0,'Input and Summary Results'!E5391=0),FALSE,'Input and Summary Results'!$E5391)</f>
        <v>0</v>
      </c>
      <c r="E5809" t="b">
        <f t="shared" si="302"/>
        <v>0</v>
      </c>
      <c r="F5809" t="b">
        <f t="shared" si="303"/>
        <v>0</v>
      </c>
      <c r="G5809" t="b">
        <f>IF('Input and Summary Results'!$J$4="yes",IF(C5809=FALSE,FALSE,IF('Data Transformation'!E5809&lt;$R$10,E5809,$R$10)),IF(C5809=FALSE,FALSE,IF(C5809&lt;$R$10,C5809,$R$10)))</f>
        <v>0</v>
      </c>
      <c r="H5809" t="b">
        <f>IF('Input and Summary Results'!$J$4="yes",'Data Transformation'!F5809,'Data Transformation'!D5809)</f>
        <v>0</v>
      </c>
      <c r="I5809" t="str">
        <f t="shared" si="301"/>
        <v/>
      </c>
    </row>
    <row r="5810" spans="2:9" x14ac:dyDescent="0.25">
      <c r="B5810" t="b">
        <f>IF('Input and Summary Results'!D5392=0,FALSE,'Input and Summary Results'!$B5392)</f>
        <v>0</v>
      </c>
      <c r="C5810" t="b">
        <f>IF(OR(B5810=0,'Input and Summary Results'!D5392=0,'Input and Summary Results'!D5392=""),FALSE,'Input and Summary Results'!$D5392)</f>
        <v>0</v>
      </c>
      <c r="D5810" t="b">
        <f>IF(OR(B5810=0,'Input and Summary Results'!E5392=0),FALSE,'Input and Summary Results'!$E5392)</f>
        <v>0</v>
      </c>
      <c r="E5810" t="b">
        <f t="shared" si="302"/>
        <v>0</v>
      </c>
      <c r="F5810" t="b">
        <f t="shared" si="303"/>
        <v>0</v>
      </c>
      <c r="G5810" t="b">
        <f>IF('Input and Summary Results'!$J$4="yes",IF(C5810=FALSE,FALSE,IF('Data Transformation'!E5810&lt;$R$10,E5810,$R$10)),IF(C5810=FALSE,FALSE,IF(C5810&lt;$R$10,C5810,$R$10)))</f>
        <v>0</v>
      </c>
      <c r="H5810" t="b">
        <f>IF('Input and Summary Results'!$J$4="yes",'Data Transformation'!F5810,'Data Transformation'!D5810)</f>
        <v>0</v>
      </c>
      <c r="I5810" t="str">
        <f t="shared" si="301"/>
        <v/>
      </c>
    </row>
    <row r="5811" spans="2:9" x14ac:dyDescent="0.25">
      <c r="B5811" t="b">
        <f>IF('Input and Summary Results'!D5393=0,FALSE,'Input and Summary Results'!$B5393)</f>
        <v>0</v>
      </c>
      <c r="C5811" t="b">
        <f>IF(OR(B5811=0,'Input and Summary Results'!D5393=0,'Input and Summary Results'!D5393=""),FALSE,'Input and Summary Results'!$D5393)</f>
        <v>0</v>
      </c>
      <c r="D5811" t="b">
        <f>IF(OR(B5811=0,'Input and Summary Results'!E5393=0),FALSE,'Input and Summary Results'!$E5393)</f>
        <v>0</v>
      </c>
      <c r="E5811" t="b">
        <f t="shared" si="302"/>
        <v>0</v>
      </c>
      <c r="F5811" t="b">
        <f t="shared" si="303"/>
        <v>0</v>
      </c>
      <c r="G5811" t="b">
        <f>IF('Input and Summary Results'!$J$4="yes",IF(C5811=FALSE,FALSE,IF('Data Transformation'!E5811&lt;$R$10,E5811,$R$10)),IF(C5811=FALSE,FALSE,IF(C5811&lt;$R$10,C5811,$R$10)))</f>
        <v>0</v>
      </c>
      <c r="H5811" t="b">
        <f>IF('Input and Summary Results'!$J$4="yes",'Data Transformation'!F5811,'Data Transformation'!D5811)</f>
        <v>0</v>
      </c>
      <c r="I5811" t="str">
        <f t="shared" si="301"/>
        <v/>
      </c>
    </row>
    <row r="5812" spans="2:9" x14ac:dyDescent="0.25">
      <c r="B5812" t="b">
        <f>IF('Input and Summary Results'!D5394=0,FALSE,'Input and Summary Results'!$B5394)</f>
        <v>0</v>
      </c>
      <c r="C5812" t="b">
        <f>IF(OR(B5812=0,'Input and Summary Results'!D5394=0,'Input and Summary Results'!D5394=""),FALSE,'Input and Summary Results'!$D5394)</f>
        <v>0</v>
      </c>
      <c r="D5812" t="b">
        <f>IF(OR(B5812=0,'Input and Summary Results'!E5394=0),FALSE,'Input and Summary Results'!$E5394)</f>
        <v>0</v>
      </c>
      <c r="E5812" t="b">
        <f t="shared" si="302"/>
        <v>0</v>
      </c>
      <c r="F5812" t="b">
        <f t="shared" si="303"/>
        <v>0</v>
      </c>
      <c r="G5812" t="b">
        <f>IF('Input and Summary Results'!$J$4="yes",IF(C5812=FALSE,FALSE,IF('Data Transformation'!E5812&lt;$R$10,E5812,$R$10)),IF(C5812=FALSE,FALSE,IF(C5812&lt;$R$10,C5812,$R$10)))</f>
        <v>0</v>
      </c>
      <c r="H5812" t="b">
        <f>IF('Input and Summary Results'!$J$4="yes",'Data Transformation'!F5812,'Data Transformation'!D5812)</f>
        <v>0</v>
      </c>
      <c r="I5812" t="str">
        <f t="shared" si="301"/>
        <v/>
      </c>
    </row>
    <row r="5813" spans="2:9" x14ac:dyDescent="0.25">
      <c r="B5813" t="b">
        <f>IF('Input and Summary Results'!D5395=0,FALSE,'Input and Summary Results'!$B5395)</f>
        <v>0</v>
      </c>
      <c r="C5813" t="b">
        <f>IF(OR(B5813=0,'Input and Summary Results'!D5395=0,'Input and Summary Results'!D5395=""),FALSE,'Input and Summary Results'!$D5395)</f>
        <v>0</v>
      </c>
      <c r="D5813" t="b">
        <f>IF(OR(B5813=0,'Input and Summary Results'!E5395=0),FALSE,'Input and Summary Results'!$E5395)</f>
        <v>0</v>
      </c>
      <c r="E5813" t="b">
        <f t="shared" si="302"/>
        <v>0</v>
      </c>
      <c r="F5813" t="b">
        <f t="shared" si="303"/>
        <v>0</v>
      </c>
      <c r="G5813" t="b">
        <f>IF('Input and Summary Results'!$J$4="yes",IF(C5813=FALSE,FALSE,IF('Data Transformation'!E5813&lt;$R$10,E5813,$R$10)),IF(C5813=FALSE,FALSE,IF(C5813&lt;$R$10,C5813,$R$10)))</f>
        <v>0</v>
      </c>
      <c r="H5813" t="b">
        <f>IF('Input and Summary Results'!$J$4="yes",'Data Transformation'!F5813,'Data Transformation'!D5813)</f>
        <v>0</v>
      </c>
      <c r="I5813" t="str">
        <f t="shared" si="301"/>
        <v/>
      </c>
    </row>
    <row r="5814" spans="2:9" x14ac:dyDescent="0.25">
      <c r="B5814" t="b">
        <f>IF('Input and Summary Results'!D5396=0,FALSE,'Input and Summary Results'!$B5396)</f>
        <v>0</v>
      </c>
      <c r="C5814" t="b">
        <f>IF(OR(B5814=0,'Input and Summary Results'!D5396=0,'Input and Summary Results'!D5396=""),FALSE,'Input and Summary Results'!$D5396)</f>
        <v>0</v>
      </c>
      <c r="D5814" t="b">
        <f>IF(OR(B5814=0,'Input and Summary Results'!E5396=0),FALSE,'Input and Summary Results'!$E5396)</f>
        <v>0</v>
      </c>
      <c r="E5814" t="b">
        <f t="shared" si="302"/>
        <v>0</v>
      </c>
      <c r="F5814" t="b">
        <f t="shared" si="303"/>
        <v>0</v>
      </c>
      <c r="G5814" t="b">
        <f>IF('Input and Summary Results'!$J$4="yes",IF(C5814=FALSE,FALSE,IF('Data Transformation'!E5814&lt;$R$10,E5814,$R$10)),IF(C5814=FALSE,FALSE,IF(C5814&lt;$R$10,C5814,$R$10)))</f>
        <v>0</v>
      </c>
      <c r="H5814" t="b">
        <f>IF('Input and Summary Results'!$J$4="yes",'Data Transformation'!F5814,'Data Transformation'!D5814)</f>
        <v>0</v>
      </c>
      <c r="I5814" t="str">
        <f t="shared" si="301"/>
        <v/>
      </c>
    </row>
    <row r="5815" spans="2:9" x14ac:dyDescent="0.25">
      <c r="B5815" t="b">
        <f>IF('Input and Summary Results'!D5397=0,FALSE,'Input and Summary Results'!$B5397)</f>
        <v>0</v>
      </c>
      <c r="C5815" t="b">
        <f>IF(OR(B5815=0,'Input and Summary Results'!D5397=0,'Input and Summary Results'!D5397=""),FALSE,'Input and Summary Results'!$D5397)</f>
        <v>0</v>
      </c>
      <c r="D5815" t="b">
        <f>IF(OR(B5815=0,'Input and Summary Results'!E5397=0),FALSE,'Input and Summary Results'!$E5397)</f>
        <v>0</v>
      </c>
      <c r="E5815" t="b">
        <f t="shared" si="302"/>
        <v>0</v>
      </c>
      <c r="F5815" t="b">
        <f t="shared" si="303"/>
        <v>0</v>
      </c>
      <c r="G5815" t="b">
        <f>IF('Input and Summary Results'!$J$4="yes",IF(C5815=FALSE,FALSE,IF('Data Transformation'!E5815&lt;$R$10,E5815,$R$10)),IF(C5815=FALSE,FALSE,IF(C5815&lt;$R$10,C5815,$R$10)))</f>
        <v>0</v>
      </c>
      <c r="H5815" t="b">
        <f>IF('Input and Summary Results'!$J$4="yes",'Data Transformation'!F5815,'Data Transformation'!D5815)</f>
        <v>0</v>
      </c>
      <c r="I5815" t="str">
        <f t="shared" si="301"/>
        <v/>
      </c>
    </row>
    <row r="5816" spans="2:9" x14ac:dyDescent="0.25">
      <c r="B5816" t="b">
        <f>IF('Input and Summary Results'!D5398=0,FALSE,'Input and Summary Results'!$B5398)</f>
        <v>0</v>
      </c>
      <c r="C5816" t="b">
        <f>IF(OR(B5816=0,'Input and Summary Results'!D5398=0,'Input and Summary Results'!D5398=""),FALSE,'Input and Summary Results'!$D5398)</f>
        <v>0</v>
      </c>
      <c r="D5816" t="b">
        <f>IF(OR(B5816=0,'Input and Summary Results'!E5398=0),FALSE,'Input and Summary Results'!$E5398)</f>
        <v>0</v>
      </c>
      <c r="E5816" t="b">
        <f t="shared" si="302"/>
        <v>0</v>
      </c>
      <c r="F5816" t="b">
        <f t="shared" si="303"/>
        <v>0</v>
      </c>
      <c r="G5816" t="b">
        <f>IF('Input and Summary Results'!$J$4="yes",IF(C5816=FALSE,FALSE,IF('Data Transformation'!E5816&lt;$R$10,E5816,$R$10)),IF(C5816=FALSE,FALSE,IF(C5816&lt;$R$10,C5816,$R$10)))</f>
        <v>0</v>
      </c>
      <c r="H5816" t="b">
        <f>IF('Input and Summary Results'!$J$4="yes",'Data Transformation'!F5816,'Data Transformation'!D5816)</f>
        <v>0</v>
      </c>
      <c r="I5816" t="str">
        <f t="shared" si="301"/>
        <v/>
      </c>
    </row>
    <row r="5817" spans="2:9" x14ac:dyDescent="0.25">
      <c r="B5817" t="b">
        <f>IF('Input and Summary Results'!D5399=0,FALSE,'Input and Summary Results'!$B5399)</f>
        <v>0</v>
      </c>
      <c r="C5817" t="b">
        <f>IF(OR(B5817=0,'Input and Summary Results'!D5399=0,'Input and Summary Results'!D5399=""),FALSE,'Input and Summary Results'!$D5399)</f>
        <v>0</v>
      </c>
      <c r="D5817" t="b">
        <f>IF(OR(B5817=0,'Input and Summary Results'!E5399=0),FALSE,'Input and Summary Results'!$E5399)</f>
        <v>0</v>
      </c>
      <c r="E5817" t="b">
        <f t="shared" si="302"/>
        <v>0</v>
      </c>
      <c r="F5817" t="b">
        <f t="shared" si="303"/>
        <v>0</v>
      </c>
      <c r="G5817" t="b">
        <f>IF('Input and Summary Results'!$J$4="yes",IF(C5817=FALSE,FALSE,IF('Data Transformation'!E5817&lt;$R$10,E5817,$R$10)),IF(C5817=FALSE,FALSE,IF(C5817&lt;$R$10,C5817,$R$10)))</f>
        <v>0</v>
      </c>
      <c r="H5817" t="b">
        <f>IF('Input and Summary Results'!$J$4="yes",'Data Transformation'!F5817,'Data Transformation'!D5817)</f>
        <v>0</v>
      </c>
      <c r="I5817" t="str">
        <f t="shared" si="301"/>
        <v/>
      </c>
    </row>
    <row r="5818" spans="2:9" x14ac:dyDescent="0.25">
      <c r="B5818" t="b">
        <f>IF('Input and Summary Results'!D5400=0,FALSE,'Input and Summary Results'!$B5400)</f>
        <v>0</v>
      </c>
      <c r="C5818" t="b">
        <f>IF(OR(B5818=0,'Input and Summary Results'!D5400=0,'Input and Summary Results'!D5400=""),FALSE,'Input and Summary Results'!$D5400)</f>
        <v>0</v>
      </c>
      <c r="D5818" t="b">
        <f>IF(OR(B5818=0,'Input and Summary Results'!E5400=0),FALSE,'Input and Summary Results'!$E5400)</f>
        <v>0</v>
      </c>
      <c r="E5818" t="b">
        <f t="shared" si="302"/>
        <v>0</v>
      </c>
      <c r="F5818" t="b">
        <f t="shared" si="303"/>
        <v>0</v>
      </c>
      <c r="G5818" t="b">
        <f>IF('Input and Summary Results'!$J$4="yes",IF(C5818=FALSE,FALSE,IF('Data Transformation'!E5818&lt;$R$10,E5818,$R$10)),IF(C5818=FALSE,FALSE,IF(C5818&lt;$R$10,C5818,$R$10)))</f>
        <v>0</v>
      </c>
      <c r="H5818" t="b">
        <f>IF('Input and Summary Results'!$J$4="yes",'Data Transformation'!F5818,'Data Transformation'!D5818)</f>
        <v>0</v>
      </c>
      <c r="I5818" t="str">
        <f t="shared" si="301"/>
        <v/>
      </c>
    </row>
    <row r="5819" spans="2:9" x14ac:dyDescent="0.25">
      <c r="B5819" t="b">
        <f>IF('Input and Summary Results'!D5401=0,FALSE,'Input and Summary Results'!$B5401)</f>
        <v>0</v>
      </c>
      <c r="C5819" t="b">
        <f>IF(OR(B5819=0,'Input and Summary Results'!D5401=0,'Input and Summary Results'!D5401=""),FALSE,'Input and Summary Results'!$D5401)</f>
        <v>0</v>
      </c>
      <c r="D5819" t="b">
        <f>IF(OR(B5819=0,'Input and Summary Results'!E5401=0),FALSE,'Input and Summary Results'!$E5401)</f>
        <v>0</v>
      </c>
      <c r="E5819" t="b">
        <f t="shared" si="302"/>
        <v>0</v>
      </c>
      <c r="F5819" t="b">
        <f t="shared" si="303"/>
        <v>0</v>
      </c>
      <c r="G5819" t="b">
        <f>IF('Input and Summary Results'!$J$4="yes",IF(C5819=FALSE,FALSE,IF('Data Transformation'!E5819&lt;$R$10,E5819,$R$10)),IF(C5819=FALSE,FALSE,IF(C5819&lt;$R$10,C5819,$R$10)))</f>
        <v>0</v>
      </c>
      <c r="H5819" t="b">
        <f>IF('Input and Summary Results'!$J$4="yes",'Data Transformation'!F5819,'Data Transformation'!D5819)</f>
        <v>0</v>
      </c>
      <c r="I5819" t="str">
        <f t="shared" si="301"/>
        <v/>
      </c>
    </row>
    <row r="5820" spans="2:9" x14ac:dyDescent="0.25">
      <c r="B5820" t="b">
        <f>IF('Input and Summary Results'!D5402=0,FALSE,'Input and Summary Results'!$B5402)</f>
        <v>0</v>
      </c>
      <c r="C5820" t="b">
        <f>IF(OR(B5820=0,'Input and Summary Results'!D5402=0,'Input and Summary Results'!D5402=""),FALSE,'Input and Summary Results'!$D5402)</f>
        <v>0</v>
      </c>
      <c r="D5820" t="b">
        <f>IF(OR(B5820=0,'Input and Summary Results'!E5402=0),FALSE,'Input and Summary Results'!$E5402)</f>
        <v>0</v>
      </c>
      <c r="E5820" t="b">
        <f t="shared" si="302"/>
        <v>0</v>
      </c>
      <c r="F5820" t="b">
        <f t="shared" si="303"/>
        <v>0</v>
      </c>
      <c r="G5820" t="b">
        <f>IF('Input and Summary Results'!$J$4="yes",IF(C5820=FALSE,FALSE,IF('Data Transformation'!E5820&lt;$R$10,E5820,$R$10)),IF(C5820=FALSE,FALSE,IF(C5820&lt;$R$10,C5820,$R$10)))</f>
        <v>0</v>
      </c>
      <c r="H5820" t="b">
        <f>IF('Input and Summary Results'!$J$4="yes",'Data Transformation'!F5820,'Data Transformation'!D5820)</f>
        <v>0</v>
      </c>
      <c r="I5820" t="str">
        <f t="shared" si="301"/>
        <v/>
      </c>
    </row>
    <row r="5821" spans="2:9" x14ac:dyDescent="0.25">
      <c r="B5821" t="b">
        <f>IF('Input and Summary Results'!D5403=0,FALSE,'Input and Summary Results'!$B5403)</f>
        <v>0</v>
      </c>
      <c r="C5821" t="b">
        <f>IF(OR(B5821=0,'Input and Summary Results'!D5403=0,'Input and Summary Results'!D5403=""),FALSE,'Input and Summary Results'!$D5403)</f>
        <v>0</v>
      </c>
      <c r="D5821" t="b">
        <f>IF(OR(B5821=0,'Input and Summary Results'!E5403=0),FALSE,'Input and Summary Results'!$E5403)</f>
        <v>0</v>
      </c>
      <c r="E5821" t="b">
        <f t="shared" si="302"/>
        <v>0</v>
      </c>
      <c r="F5821" t="b">
        <f t="shared" si="303"/>
        <v>0</v>
      </c>
      <c r="G5821" t="b">
        <f>IF('Input and Summary Results'!$J$4="yes",IF(C5821=FALSE,FALSE,IF('Data Transformation'!E5821&lt;$R$10,E5821,$R$10)),IF(C5821=FALSE,FALSE,IF(C5821&lt;$R$10,C5821,$R$10)))</f>
        <v>0</v>
      </c>
      <c r="H5821" t="b">
        <f>IF('Input and Summary Results'!$J$4="yes",'Data Transformation'!F5821,'Data Transformation'!D5821)</f>
        <v>0</v>
      </c>
      <c r="I5821" t="str">
        <f t="shared" si="301"/>
        <v/>
      </c>
    </row>
    <row r="5822" spans="2:9" x14ac:dyDescent="0.25">
      <c r="B5822" t="b">
        <f>IF('Input and Summary Results'!D5404=0,FALSE,'Input and Summary Results'!$B5404)</f>
        <v>0</v>
      </c>
      <c r="C5822" t="b">
        <f>IF(OR(B5822=0,'Input and Summary Results'!D5404=0,'Input and Summary Results'!D5404=""),FALSE,'Input and Summary Results'!$D5404)</f>
        <v>0</v>
      </c>
      <c r="D5822" t="b">
        <f>IF(OR(B5822=0,'Input and Summary Results'!E5404=0),FALSE,'Input and Summary Results'!$E5404)</f>
        <v>0</v>
      </c>
      <c r="E5822" t="b">
        <f t="shared" si="302"/>
        <v>0</v>
      </c>
      <c r="F5822" t="b">
        <f t="shared" si="303"/>
        <v>0</v>
      </c>
      <c r="G5822" t="b">
        <f>IF('Input and Summary Results'!$J$4="yes",IF(C5822=FALSE,FALSE,IF('Data Transformation'!E5822&lt;$R$10,E5822,$R$10)),IF(C5822=FALSE,FALSE,IF(C5822&lt;$R$10,C5822,$R$10)))</f>
        <v>0</v>
      </c>
      <c r="H5822" t="b">
        <f>IF('Input and Summary Results'!$J$4="yes",'Data Transformation'!F5822,'Data Transformation'!D5822)</f>
        <v>0</v>
      </c>
      <c r="I5822" t="str">
        <f t="shared" si="301"/>
        <v/>
      </c>
    </row>
    <row r="5823" spans="2:9" x14ac:dyDescent="0.25">
      <c r="B5823" t="b">
        <f>IF('Input and Summary Results'!D5405=0,FALSE,'Input and Summary Results'!$B5405)</f>
        <v>0</v>
      </c>
      <c r="C5823" t="b">
        <f>IF(OR(B5823=0,'Input and Summary Results'!D5405=0,'Input and Summary Results'!D5405=""),FALSE,'Input and Summary Results'!$D5405)</f>
        <v>0</v>
      </c>
      <c r="D5823" t="b">
        <f>IF(OR(B5823=0,'Input and Summary Results'!E5405=0),FALSE,'Input and Summary Results'!$E5405)</f>
        <v>0</v>
      </c>
      <c r="E5823" t="b">
        <f t="shared" si="302"/>
        <v>0</v>
      </c>
      <c r="F5823" t="b">
        <f t="shared" si="303"/>
        <v>0</v>
      </c>
      <c r="G5823" t="b">
        <f>IF('Input and Summary Results'!$J$4="yes",IF(C5823=FALSE,FALSE,IF('Data Transformation'!E5823&lt;$R$10,E5823,$R$10)),IF(C5823=FALSE,FALSE,IF(C5823&lt;$R$10,C5823,$R$10)))</f>
        <v>0</v>
      </c>
      <c r="H5823" t="b">
        <f>IF('Input and Summary Results'!$J$4="yes",'Data Transformation'!F5823,'Data Transformation'!D5823)</f>
        <v>0</v>
      </c>
      <c r="I5823" t="str">
        <f t="shared" si="301"/>
        <v/>
      </c>
    </row>
    <row r="5824" spans="2:9" x14ac:dyDescent="0.25">
      <c r="B5824" t="b">
        <f>IF('Input and Summary Results'!D5406=0,FALSE,'Input and Summary Results'!$B5406)</f>
        <v>0</v>
      </c>
      <c r="C5824" t="b">
        <f>IF(OR(B5824=0,'Input and Summary Results'!D5406=0,'Input and Summary Results'!D5406=""),FALSE,'Input and Summary Results'!$D5406)</f>
        <v>0</v>
      </c>
      <c r="D5824" t="b">
        <f>IF(OR(B5824=0,'Input and Summary Results'!E5406=0),FALSE,'Input and Summary Results'!$E5406)</f>
        <v>0</v>
      </c>
      <c r="E5824" t="b">
        <f t="shared" si="302"/>
        <v>0</v>
      </c>
      <c r="F5824" t="b">
        <f t="shared" si="303"/>
        <v>0</v>
      </c>
      <c r="G5824" t="b">
        <f>IF('Input and Summary Results'!$J$4="yes",IF(C5824=FALSE,FALSE,IF('Data Transformation'!E5824&lt;$R$10,E5824,$R$10)),IF(C5824=FALSE,FALSE,IF(C5824&lt;$R$10,C5824,$R$10)))</f>
        <v>0</v>
      </c>
      <c r="H5824" t="b">
        <f>IF('Input and Summary Results'!$J$4="yes",'Data Transformation'!F5824,'Data Transformation'!D5824)</f>
        <v>0</v>
      </c>
      <c r="I5824" t="str">
        <f t="shared" si="301"/>
        <v/>
      </c>
    </row>
    <row r="5825" spans="2:9" x14ac:dyDescent="0.25">
      <c r="B5825" t="b">
        <f>IF('Input and Summary Results'!D5407=0,FALSE,'Input and Summary Results'!$B5407)</f>
        <v>0</v>
      </c>
      <c r="C5825" t="b">
        <f>IF(OR(B5825=0,'Input and Summary Results'!D5407=0,'Input and Summary Results'!D5407=""),FALSE,'Input and Summary Results'!$D5407)</f>
        <v>0</v>
      </c>
      <c r="D5825" t="b">
        <f>IF(OR(B5825=0,'Input and Summary Results'!E5407=0),FALSE,'Input and Summary Results'!$E5407)</f>
        <v>0</v>
      </c>
      <c r="E5825" t="b">
        <f t="shared" si="302"/>
        <v>0</v>
      </c>
      <c r="F5825" t="b">
        <f t="shared" si="303"/>
        <v>0</v>
      </c>
      <c r="G5825" t="b">
        <f>IF('Input and Summary Results'!$J$4="yes",IF(C5825=FALSE,FALSE,IF('Data Transformation'!E5825&lt;$R$10,E5825,$R$10)),IF(C5825=FALSE,FALSE,IF(C5825&lt;$R$10,C5825,$R$10)))</f>
        <v>0</v>
      </c>
      <c r="H5825" t="b">
        <f>IF('Input and Summary Results'!$J$4="yes",'Data Transformation'!F5825,'Data Transformation'!D5825)</f>
        <v>0</v>
      </c>
      <c r="I5825" t="str">
        <f t="shared" si="301"/>
        <v/>
      </c>
    </row>
    <row r="5826" spans="2:9" x14ac:dyDescent="0.25">
      <c r="B5826" t="b">
        <f>IF('Input and Summary Results'!D5408=0,FALSE,'Input and Summary Results'!$B5408)</f>
        <v>0</v>
      </c>
      <c r="C5826" t="b">
        <f>IF(OR(B5826=0,'Input and Summary Results'!D5408=0,'Input and Summary Results'!D5408=""),FALSE,'Input and Summary Results'!$D5408)</f>
        <v>0</v>
      </c>
      <c r="D5826" t="b">
        <f>IF(OR(B5826=0,'Input and Summary Results'!E5408=0),FALSE,'Input and Summary Results'!$E5408)</f>
        <v>0</v>
      </c>
      <c r="E5826" t="b">
        <f t="shared" si="302"/>
        <v>0</v>
      </c>
      <c r="F5826" t="b">
        <f t="shared" si="303"/>
        <v>0</v>
      </c>
      <c r="G5826" t="b">
        <f>IF('Input and Summary Results'!$J$4="yes",IF(C5826=FALSE,FALSE,IF('Data Transformation'!E5826&lt;$R$10,E5826,$R$10)),IF(C5826=FALSE,FALSE,IF(C5826&lt;$R$10,C5826,$R$10)))</f>
        <v>0</v>
      </c>
      <c r="H5826" t="b">
        <f>IF('Input and Summary Results'!$J$4="yes",'Data Transformation'!F5826,'Data Transformation'!D5826)</f>
        <v>0</v>
      </c>
      <c r="I5826" t="str">
        <f t="shared" si="301"/>
        <v/>
      </c>
    </row>
    <row r="5827" spans="2:9" x14ac:dyDescent="0.25">
      <c r="B5827" t="b">
        <f>IF('Input and Summary Results'!D5409=0,FALSE,'Input and Summary Results'!$B5409)</f>
        <v>0</v>
      </c>
      <c r="C5827" t="b">
        <f>IF(OR(B5827=0,'Input and Summary Results'!D5409=0,'Input and Summary Results'!D5409=""),FALSE,'Input and Summary Results'!$D5409)</f>
        <v>0</v>
      </c>
      <c r="D5827" t="b">
        <f>IF(OR(B5827=0,'Input and Summary Results'!E5409=0),FALSE,'Input and Summary Results'!$E5409)</f>
        <v>0</v>
      </c>
      <c r="E5827" t="b">
        <f t="shared" si="302"/>
        <v>0</v>
      </c>
      <c r="F5827" t="b">
        <f t="shared" si="303"/>
        <v>0</v>
      </c>
      <c r="G5827" t="b">
        <f>IF('Input and Summary Results'!$J$4="yes",IF(C5827=FALSE,FALSE,IF('Data Transformation'!E5827&lt;$R$10,E5827,$R$10)),IF(C5827=FALSE,FALSE,IF(C5827&lt;$R$10,C5827,$R$10)))</f>
        <v>0</v>
      </c>
      <c r="H5827" t="b">
        <f>IF('Input and Summary Results'!$J$4="yes",'Data Transformation'!F5827,'Data Transformation'!D5827)</f>
        <v>0</v>
      </c>
      <c r="I5827" t="str">
        <f t="shared" si="301"/>
        <v/>
      </c>
    </row>
    <row r="5828" spans="2:9" x14ac:dyDescent="0.25">
      <c r="B5828" t="b">
        <f>IF('Input and Summary Results'!D5410=0,FALSE,'Input and Summary Results'!$B5410)</f>
        <v>0</v>
      </c>
      <c r="C5828" t="b">
        <f>IF(OR(B5828=0,'Input and Summary Results'!D5410=0,'Input and Summary Results'!D5410=""),FALSE,'Input and Summary Results'!$D5410)</f>
        <v>0</v>
      </c>
      <c r="D5828" t="b">
        <f>IF(OR(B5828=0,'Input and Summary Results'!E5410=0),FALSE,'Input and Summary Results'!$E5410)</f>
        <v>0</v>
      </c>
      <c r="E5828" t="b">
        <f t="shared" si="302"/>
        <v>0</v>
      </c>
      <c r="F5828" t="b">
        <f t="shared" si="303"/>
        <v>0</v>
      </c>
      <c r="G5828" t="b">
        <f>IF('Input and Summary Results'!$J$4="yes",IF(C5828=FALSE,FALSE,IF('Data Transformation'!E5828&lt;$R$10,E5828,$R$10)),IF(C5828=FALSE,FALSE,IF(C5828&lt;$R$10,C5828,$R$10)))</f>
        <v>0</v>
      </c>
      <c r="H5828" t="b">
        <f>IF('Input and Summary Results'!$J$4="yes",'Data Transformation'!F5828,'Data Transformation'!D5828)</f>
        <v>0</v>
      </c>
      <c r="I5828" t="str">
        <f t="shared" si="301"/>
        <v/>
      </c>
    </row>
    <row r="5829" spans="2:9" x14ac:dyDescent="0.25">
      <c r="B5829" t="b">
        <f>IF('Input and Summary Results'!D5411=0,FALSE,'Input and Summary Results'!$B5411)</f>
        <v>0</v>
      </c>
      <c r="C5829" t="b">
        <f>IF(OR(B5829=0,'Input and Summary Results'!D5411=0,'Input and Summary Results'!D5411=""),FALSE,'Input and Summary Results'!$D5411)</f>
        <v>0</v>
      </c>
      <c r="D5829" t="b">
        <f>IF(OR(B5829=0,'Input and Summary Results'!E5411=0),FALSE,'Input and Summary Results'!$E5411)</f>
        <v>0</v>
      </c>
      <c r="E5829" t="b">
        <f t="shared" si="302"/>
        <v>0</v>
      </c>
      <c r="F5829" t="b">
        <f t="shared" si="303"/>
        <v>0</v>
      </c>
      <c r="G5829" t="b">
        <f>IF('Input and Summary Results'!$J$4="yes",IF(C5829=FALSE,FALSE,IF('Data Transformation'!E5829&lt;$R$10,E5829,$R$10)),IF(C5829=FALSE,FALSE,IF(C5829&lt;$R$10,C5829,$R$10)))</f>
        <v>0</v>
      </c>
      <c r="H5829" t="b">
        <f>IF('Input and Summary Results'!$J$4="yes",'Data Transformation'!F5829,'Data Transformation'!D5829)</f>
        <v>0</v>
      </c>
      <c r="I5829" t="str">
        <f t="shared" ref="I5829:I5892" si="304">IF(G5829=FALSE,"",B5829)</f>
        <v/>
      </c>
    </row>
    <row r="5830" spans="2:9" x14ac:dyDescent="0.25">
      <c r="B5830" t="b">
        <f>IF('Input and Summary Results'!D5412=0,FALSE,'Input and Summary Results'!$B5412)</f>
        <v>0</v>
      </c>
      <c r="C5830" t="b">
        <f>IF(OR(B5830=0,'Input and Summary Results'!D5412=0,'Input and Summary Results'!D5412=""),FALSE,'Input and Summary Results'!$D5412)</f>
        <v>0</v>
      </c>
      <c r="D5830" t="b">
        <f>IF(OR(B5830=0,'Input and Summary Results'!E5412=0),FALSE,'Input and Summary Results'!$E5412)</f>
        <v>0</v>
      </c>
      <c r="E5830" t="b">
        <f t="shared" si="302"/>
        <v>0</v>
      </c>
      <c r="F5830" t="b">
        <f t="shared" si="303"/>
        <v>0</v>
      </c>
      <c r="G5830" t="b">
        <f>IF('Input and Summary Results'!$J$4="yes",IF(C5830=FALSE,FALSE,IF('Data Transformation'!E5830&lt;$R$10,E5830,$R$10)),IF(C5830=FALSE,FALSE,IF(C5830&lt;$R$10,C5830,$R$10)))</f>
        <v>0</v>
      </c>
      <c r="H5830" t="b">
        <f>IF('Input and Summary Results'!$J$4="yes",'Data Transformation'!F5830,'Data Transformation'!D5830)</f>
        <v>0</v>
      </c>
      <c r="I5830" t="str">
        <f t="shared" si="304"/>
        <v/>
      </c>
    </row>
    <row r="5831" spans="2:9" x14ac:dyDescent="0.25">
      <c r="B5831" t="b">
        <f>IF('Input and Summary Results'!D5413=0,FALSE,'Input and Summary Results'!$B5413)</f>
        <v>0</v>
      </c>
      <c r="C5831" t="b">
        <f>IF(OR(B5831=0,'Input and Summary Results'!D5413=0,'Input and Summary Results'!D5413=""),FALSE,'Input and Summary Results'!$D5413)</f>
        <v>0</v>
      </c>
      <c r="D5831" t="b">
        <f>IF(OR(B5831=0,'Input and Summary Results'!E5413=0),FALSE,'Input and Summary Results'!$E5413)</f>
        <v>0</v>
      </c>
      <c r="E5831" t="b">
        <f t="shared" si="302"/>
        <v>0</v>
      </c>
      <c r="F5831" t="b">
        <f t="shared" si="303"/>
        <v>0</v>
      </c>
      <c r="G5831" t="b">
        <f>IF('Input and Summary Results'!$J$4="yes",IF(C5831=FALSE,FALSE,IF('Data Transformation'!E5831&lt;$R$10,E5831,$R$10)),IF(C5831=FALSE,FALSE,IF(C5831&lt;$R$10,C5831,$R$10)))</f>
        <v>0</v>
      </c>
      <c r="H5831" t="b">
        <f>IF('Input and Summary Results'!$J$4="yes",'Data Transformation'!F5831,'Data Transformation'!D5831)</f>
        <v>0</v>
      </c>
      <c r="I5831" t="str">
        <f t="shared" si="304"/>
        <v/>
      </c>
    </row>
    <row r="5832" spans="2:9" x14ac:dyDescent="0.25">
      <c r="B5832" t="b">
        <f>IF('Input and Summary Results'!D5414=0,FALSE,'Input and Summary Results'!$B5414)</f>
        <v>0</v>
      </c>
      <c r="C5832" t="b">
        <f>IF(OR(B5832=0,'Input and Summary Results'!D5414=0,'Input and Summary Results'!D5414=""),FALSE,'Input and Summary Results'!$D5414)</f>
        <v>0</v>
      </c>
      <c r="D5832" t="b">
        <f>IF(OR(B5832=0,'Input and Summary Results'!E5414=0),FALSE,'Input and Summary Results'!$E5414)</f>
        <v>0</v>
      </c>
      <c r="E5832" t="b">
        <f t="shared" si="302"/>
        <v>0</v>
      </c>
      <c r="F5832" t="b">
        <f t="shared" si="303"/>
        <v>0</v>
      </c>
      <c r="G5832" t="b">
        <f>IF('Input and Summary Results'!$J$4="yes",IF(C5832=FALSE,FALSE,IF('Data Transformation'!E5832&lt;$R$10,E5832,$R$10)),IF(C5832=FALSE,FALSE,IF(C5832&lt;$R$10,C5832,$R$10)))</f>
        <v>0</v>
      </c>
      <c r="H5832" t="b">
        <f>IF('Input and Summary Results'!$J$4="yes",'Data Transformation'!F5832,'Data Transformation'!D5832)</f>
        <v>0</v>
      </c>
      <c r="I5832" t="str">
        <f t="shared" si="304"/>
        <v/>
      </c>
    </row>
    <row r="5833" spans="2:9" x14ac:dyDescent="0.25">
      <c r="B5833" t="b">
        <f>IF('Input and Summary Results'!D5415=0,FALSE,'Input and Summary Results'!$B5415)</f>
        <v>0</v>
      </c>
      <c r="C5833" t="b">
        <f>IF(OR(B5833=0,'Input and Summary Results'!D5415=0,'Input and Summary Results'!D5415=""),FALSE,'Input and Summary Results'!$D5415)</f>
        <v>0</v>
      </c>
      <c r="D5833" t="b">
        <f>IF(OR(B5833=0,'Input and Summary Results'!E5415=0),FALSE,'Input and Summary Results'!$E5415)</f>
        <v>0</v>
      </c>
      <c r="E5833" t="b">
        <f t="shared" si="302"/>
        <v>0</v>
      </c>
      <c r="F5833" t="b">
        <f t="shared" si="303"/>
        <v>0</v>
      </c>
      <c r="G5833" t="b">
        <f>IF('Input and Summary Results'!$J$4="yes",IF(C5833=FALSE,FALSE,IF('Data Transformation'!E5833&lt;$R$10,E5833,$R$10)),IF(C5833=FALSE,FALSE,IF(C5833&lt;$R$10,C5833,$R$10)))</f>
        <v>0</v>
      </c>
      <c r="H5833" t="b">
        <f>IF('Input and Summary Results'!$J$4="yes",'Data Transformation'!F5833,'Data Transformation'!D5833)</f>
        <v>0</v>
      </c>
      <c r="I5833" t="str">
        <f t="shared" si="304"/>
        <v/>
      </c>
    </row>
    <row r="5834" spans="2:9" x14ac:dyDescent="0.25">
      <c r="B5834" t="b">
        <f>IF('Input and Summary Results'!D5416=0,FALSE,'Input and Summary Results'!$B5416)</f>
        <v>0</v>
      </c>
      <c r="C5834" t="b">
        <f>IF(OR(B5834=0,'Input and Summary Results'!D5416=0,'Input and Summary Results'!D5416=""),FALSE,'Input and Summary Results'!$D5416)</f>
        <v>0</v>
      </c>
      <c r="D5834" t="b">
        <f>IF(OR(B5834=0,'Input and Summary Results'!E5416=0),FALSE,'Input and Summary Results'!$E5416)</f>
        <v>0</v>
      </c>
      <c r="E5834" t="b">
        <f t="shared" si="302"/>
        <v>0</v>
      </c>
      <c r="F5834" t="b">
        <f t="shared" si="303"/>
        <v>0</v>
      </c>
      <c r="G5834" t="b">
        <f>IF('Input and Summary Results'!$J$4="yes",IF(C5834=FALSE,FALSE,IF('Data Transformation'!E5834&lt;$R$10,E5834,$R$10)),IF(C5834=FALSE,FALSE,IF(C5834&lt;$R$10,C5834,$R$10)))</f>
        <v>0</v>
      </c>
      <c r="H5834" t="b">
        <f>IF('Input and Summary Results'!$J$4="yes",'Data Transformation'!F5834,'Data Transformation'!D5834)</f>
        <v>0</v>
      </c>
      <c r="I5834" t="str">
        <f t="shared" si="304"/>
        <v/>
      </c>
    </row>
    <row r="5835" spans="2:9" x14ac:dyDescent="0.25">
      <c r="B5835" t="b">
        <f>IF('Input and Summary Results'!D5417=0,FALSE,'Input and Summary Results'!$B5417)</f>
        <v>0</v>
      </c>
      <c r="C5835" t="b">
        <f>IF(OR(B5835=0,'Input and Summary Results'!D5417=0,'Input and Summary Results'!D5417=""),FALSE,'Input and Summary Results'!$D5417)</f>
        <v>0</v>
      </c>
      <c r="D5835" t="b">
        <f>IF(OR(B5835=0,'Input and Summary Results'!E5417=0),FALSE,'Input and Summary Results'!$E5417)</f>
        <v>0</v>
      </c>
      <c r="E5835" t="b">
        <f t="shared" si="302"/>
        <v>0</v>
      </c>
      <c r="F5835" t="b">
        <f t="shared" si="303"/>
        <v>0</v>
      </c>
      <c r="G5835" t="b">
        <f>IF('Input and Summary Results'!$J$4="yes",IF(C5835=FALSE,FALSE,IF('Data Transformation'!E5835&lt;$R$10,E5835,$R$10)),IF(C5835=FALSE,FALSE,IF(C5835&lt;$R$10,C5835,$R$10)))</f>
        <v>0</v>
      </c>
      <c r="H5835" t="b">
        <f>IF('Input and Summary Results'!$J$4="yes",'Data Transformation'!F5835,'Data Transformation'!D5835)</f>
        <v>0</v>
      </c>
      <c r="I5835" t="str">
        <f t="shared" si="304"/>
        <v/>
      </c>
    </row>
    <row r="5836" spans="2:9" x14ac:dyDescent="0.25">
      <c r="B5836" t="b">
        <f>IF('Input and Summary Results'!D5418=0,FALSE,'Input and Summary Results'!$B5418)</f>
        <v>0</v>
      </c>
      <c r="C5836" t="b">
        <f>IF(OR(B5836=0,'Input and Summary Results'!D5418=0,'Input and Summary Results'!D5418=""),FALSE,'Input and Summary Results'!$D5418)</f>
        <v>0</v>
      </c>
      <c r="D5836" t="b">
        <f>IF(OR(B5836=0,'Input and Summary Results'!E5418=0),FALSE,'Input and Summary Results'!$E5418)</f>
        <v>0</v>
      </c>
      <c r="E5836" t="b">
        <f t="shared" si="302"/>
        <v>0</v>
      </c>
      <c r="F5836" t="b">
        <f t="shared" si="303"/>
        <v>0</v>
      </c>
      <c r="G5836" t="b">
        <f>IF('Input and Summary Results'!$J$4="yes",IF(C5836=FALSE,FALSE,IF('Data Transformation'!E5836&lt;$R$10,E5836,$R$10)),IF(C5836=FALSE,FALSE,IF(C5836&lt;$R$10,C5836,$R$10)))</f>
        <v>0</v>
      </c>
      <c r="H5836" t="b">
        <f>IF('Input and Summary Results'!$J$4="yes",'Data Transformation'!F5836,'Data Transformation'!D5836)</f>
        <v>0</v>
      </c>
      <c r="I5836" t="str">
        <f t="shared" si="304"/>
        <v/>
      </c>
    </row>
    <row r="5837" spans="2:9" x14ac:dyDescent="0.25">
      <c r="B5837" t="b">
        <f>IF('Input and Summary Results'!D5419=0,FALSE,'Input and Summary Results'!$B5419)</f>
        <v>0</v>
      </c>
      <c r="C5837" t="b">
        <f>IF(OR(B5837=0,'Input and Summary Results'!D5419=0,'Input and Summary Results'!D5419=""),FALSE,'Input and Summary Results'!$D5419)</f>
        <v>0</v>
      </c>
      <c r="D5837" t="b">
        <f>IF(OR(B5837=0,'Input and Summary Results'!E5419=0),FALSE,'Input and Summary Results'!$E5419)</f>
        <v>0</v>
      </c>
      <c r="E5837" t="b">
        <f t="shared" si="302"/>
        <v>0</v>
      </c>
      <c r="F5837" t="b">
        <f t="shared" si="303"/>
        <v>0</v>
      </c>
      <c r="G5837" t="b">
        <f>IF('Input and Summary Results'!$J$4="yes",IF(C5837=FALSE,FALSE,IF('Data Transformation'!E5837&lt;$R$10,E5837,$R$10)),IF(C5837=FALSE,FALSE,IF(C5837&lt;$R$10,C5837,$R$10)))</f>
        <v>0</v>
      </c>
      <c r="H5837" t="b">
        <f>IF('Input and Summary Results'!$J$4="yes",'Data Transformation'!F5837,'Data Transformation'!D5837)</f>
        <v>0</v>
      </c>
      <c r="I5837" t="str">
        <f t="shared" si="304"/>
        <v/>
      </c>
    </row>
    <row r="5838" spans="2:9" x14ac:dyDescent="0.25">
      <c r="B5838" t="b">
        <f>IF('Input and Summary Results'!D5420=0,FALSE,'Input and Summary Results'!$B5420)</f>
        <v>0</v>
      </c>
      <c r="C5838" t="b">
        <f>IF(OR(B5838=0,'Input and Summary Results'!D5420=0,'Input and Summary Results'!D5420=""),FALSE,'Input and Summary Results'!$D5420)</f>
        <v>0</v>
      </c>
      <c r="D5838" t="b">
        <f>IF(OR(B5838=0,'Input and Summary Results'!E5420=0),FALSE,'Input and Summary Results'!$E5420)</f>
        <v>0</v>
      </c>
      <c r="E5838" t="b">
        <f t="shared" si="302"/>
        <v>0</v>
      </c>
      <c r="F5838" t="b">
        <f t="shared" si="303"/>
        <v>0</v>
      </c>
      <c r="G5838" t="b">
        <f>IF('Input and Summary Results'!$J$4="yes",IF(C5838=FALSE,FALSE,IF('Data Transformation'!E5838&lt;$R$10,E5838,$R$10)),IF(C5838=FALSE,FALSE,IF(C5838&lt;$R$10,C5838,$R$10)))</f>
        <v>0</v>
      </c>
      <c r="H5838" t="b">
        <f>IF('Input and Summary Results'!$J$4="yes",'Data Transformation'!F5838,'Data Transformation'!D5838)</f>
        <v>0</v>
      </c>
      <c r="I5838" t="str">
        <f t="shared" si="304"/>
        <v/>
      </c>
    </row>
    <row r="5839" spans="2:9" x14ac:dyDescent="0.25">
      <c r="B5839" t="b">
        <f>IF('Input and Summary Results'!D5421=0,FALSE,'Input and Summary Results'!$B5421)</f>
        <v>0</v>
      </c>
      <c r="C5839" t="b">
        <f>IF(OR(B5839=0,'Input and Summary Results'!D5421=0,'Input and Summary Results'!D5421=""),FALSE,'Input and Summary Results'!$D5421)</f>
        <v>0</v>
      </c>
      <c r="D5839" t="b">
        <f>IF(OR(B5839=0,'Input and Summary Results'!E5421=0),FALSE,'Input and Summary Results'!$E5421)</f>
        <v>0</v>
      </c>
      <c r="E5839" t="b">
        <f t="shared" si="302"/>
        <v>0</v>
      </c>
      <c r="F5839" t="b">
        <f t="shared" si="303"/>
        <v>0</v>
      </c>
      <c r="G5839" t="b">
        <f>IF('Input and Summary Results'!$J$4="yes",IF(C5839=FALSE,FALSE,IF('Data Transformation'!E5839&lt;$R$10,E5839,$R$10)),IF(C5839=FALSE,FALSE,IF(C5839&lt;$R$10,C5839,$R$10)))</f>
        <v>0</v>
      </c>
      <c r="H5839" t="b">
        <f>IF('Input and Summary Results'!$J$4="yes",'Data Transformation'!F5839,'Data Transformation'!D5839)</f>
        <v>0</v>
      </c>
      <c r="I5839" t="str">
        <f t="shared" si="304"/>
        <v/>
      </c>
    </row>
    <row r="5840" spans="2:9" x14ac:dyDescent="0.25">
      <c r="B5840" t="b">
        <f>IF('Input and Summary Results'!D5422=0,FALSE,'Input and Summary Results'!$B5422)</f>
        <v>0</v>
      </c>
      <c r="C5840" t="b">
        <f>IF(OR(B5840=0,'Input and Summary Results'!D5422=0,'Input and Summary Results'!D5422=""),FALSE,'Input and Summary Results'!$D5422)</f>
        <v>0</v>
      </c>
      <c r="D5840" t="b">
        <f>IF(OR(B5840=0,'Input and Summary Results'!E5422=0),FALSE,'Input and Summary Results'!$E5422)</f>
        <v>0</v>
      </c>
      <c r="E5840" t="b">
        <f t="shared" si="302"/>
        <v>0</v>
      </c>
      <c r="F5840" t="b">
        <f t="shared" si="303"/>
        <v>0</v>
      </c>
      <c r="G5840" t="b">
        <f>IF('Input and Summary Results'!$J$4="yes",IF(C5840=FALSE,FALSE,IF('Data Transformation'!E5840&lt;$R$10,E5840,$R$10)),IF(C5840=FALSE,FALSE,IF(C5840&lt;$R$10,C5840,$R$10)))</f>
        <v>0</v>
      </c>
      <c r="H5840" t="b">
        <f>IF('Input and Summary Results'!$J$4="yes",'Data Transformation'!F5840,'Data Transformation'!D5840)</f>
        <v>0</v>
      </c>
      <c r="I5840" t="str">
        <f t="shared" si="304"/>
        <v/>
      </c>
    </row>
    <row r="5841" spans="2:9" x14ac:dyDescent="0.25">
      <c r="B5841" t="b">
        <f>IF('Input and Summary Results'!D5423=0,FALSE,'Input and Summary Results'!$B5423)</f>
        <v>0</v>
      </c>
      <c r="C5841" t="b">
        <f>IF(OR(B5841=0,'Input and Summary Results'!D5423=0,'Input and Summary Results'!D5423=""),FALSE,'Input and Summary Results'!$D5423)</f>
        <v>0</v>
      </c>
      <c r="D5841" t="b">
        <f>IF(OR(B5841=0,'Input and Summary Results'!E5423=0),FALSE,'Input and Summary Results'!$E5423)</f>
        <v>0</v>
      </c>
      <c r="E5841" t="b">
        <f t="shared" si="302"/>
        <v>0</v>
      </c>
      <c r="F5841" t="b">
        <f t="shared" si="303"/>
        <v>0</v>
      </c>
      <c r="G5841" t="b">
        <f>IF('Input and Summary Results'!$J$4="yes",IF(C5841=FALSE,FALSE,IF('Data Transformation'!E5841&lt;$R$10,E5841,$R$10)),IF(C5841=FALSE,FALSE,IF(C5841&lt;$R$10,C5841,$R$10)))</f>
        <v>0</v>
      </c>
      <c r="H5841" t="b">
        <f>IF('Input and Summary Results'!$J$4="yes",'Data Transformation'!F5841,'Data Transformation'!D5841)</f>
        <v>0</v>
      </c>
      <c r="I5841" t="str">
        <f t="shared" si="304"/>
        <v/>
      </c>
    </row>
    <row r="5842" spans="2:9" x14ac:dyDescent="0.25">
      <c r="B5842" t="b">
        <f>IF('Input and Summary Results'!D5424=0,FALSE,'Input and Summary Results'!$B5424)</f>
        <v>0</v>
      </c>
      <c r="C5842" t="b">
        <f>IF(OR(B5842=0,'Input and Summary Results'!D5424=0,'Input and Summary Results'!D5424=""),FALSE,'Input and Summary Results'!$D5424)</f>
        <v>0</v>
      </c>
      <c r="D5842" t="b">
        <f>IF(OR(B5842=0,'Input and Summary Results'!E5424=0),FALSE,'Input and Summary Results'!$E5424)</f>
        <v>0</v>
      </c>
      <c r="E5842" t="b">
        <f t="shared" si="302"/>
        <v>0</v>
      </c>
      <c r="F5842" t="b">
        <f t="shared" si="303"/>
        <v>0</v>
      </c>
      <c r="G5842" t="b">
        <f>IF('Input and Summary Results'!$J$4="yes",IF(C5842=FALSE,FALSE,IF('Data Transformation'!E5842&lt;$R$10,E5842,$R$10)),IF(C5842=FALSE,FALSE,IF(C5842&lt;$R$10,C5842,$R$10)))</f>
        <v>0</v>
      </c>
      <c r="H5842" t="b">
        <f>IF('Input and Summary Results'!$J$4="yes",'Data Transformation'!F5842,'Data Transformation'!D5842)</f>
        <v>0</v>
      </c>
      <c r="I5842" t="str">
        <f t="shared" si="304"/>
        <v/>
      </c>
    </row>
    <row r="5843" spans="2:9" x14ac:dyDescent="0.25">
      <c r="B5843" t="b">
        <f>IF('Input and Summary Results'!D5425=0,FALSE,'Input and Summary Results'!$B5425)</f>
        <v>0</v>
      </c>
      <c r="C5843" t="b">
        <f>IF(OR(B5843=0,'Input and Summary Results'!D5425=0,'Input and Summary Results'!D5425=""),FALSE,'Input and Summary Results'!$D5425)</f>
        <v>0</v>
      </c>
      <c r="D5843" t="b">
        <f>IF(OR(B5843=0,'Input and Summary Results'!E5425=0),FALSE,'Input and Summary Results'!$E5425)</f>
        <v>0</v>
      </c>
      <c r="E5843" t="b">
        <f t="shared" si="302"/>
        <v>0</v>
      </c>
      <c r="F5843" t="b">
        <f t="shared" si="303"/>
        <v>0</v>
      </c>
      <c r="G5843" t="b">
        <f>IF('Input and Summary Results'!$J$4="yes",IF(C5843=FALSE,FALSE,IF('Data Transformation'!E5843&lt;$R$10,E5843,$R$10)),IF(C5843=FALSE,FALSE,IF(C5843&lt;$R$10,C5843,$R$10)))</f>
        <v>0</v>
      </c>
      <c r="H5843" t="b">
        <f>IF('Input and Summary Results'!$J$4="yes",'Data Transformation'!F5843,'Data Transformation'!D5843)</f>
        <v>0</v>
      </c>
      <c r="I5843" t="str">
        <f t="shared" si="304"/>
        <v/>
      </c>
    </row>
    <row r="5844" spans="2:9" x14ac:dyDescent="0.25">
      <c r="B5844" t="b">
        <f>IF('Input and Summary Results'!D5426=0,FALSE,'Input and Summary Results'!$B5426)</f>
        <v>0</v>
      </c>
      <c r="C5844" t="b">
        <f>IF(OR(B5844=0,'Input and Summary Results'!D5426=0,'Input and Summary Results'!D5426=""),FALSE,'Input and Summary Results'!$D5426)</f>
        <v>0</v>
      </c>
      <c r="D5844" t="b">
        <f>IF(OR(B5844=0,'Input and Summary Results'!E5426=0),FALSE,'Input and Summary Results'!$E5426)</f>
        <v>0</v>
      </c>
      <c r="E5844" t="b">
        <f t="shared" si="302"/>
        <v>0</v>
      </c>
      <c r="F5844" t="b">
        <f t="shared" si="303"/>
        <v>0</v>
      </c>
      <c r="G5844" t="b">
        <f>IF('Input and Summary Results'!$J$4="yes",IF(C5844=FALSE,FALSE,IF('Data Transformation'!E5844&lt;$R$10,E5844,$R$10)),IF(C5844=FALSE,FALSE,IF(C5844&lt;$R$10,C5844,$R$10)))</f>
        <v>0</v>
      </c>
      <c r="H5844" t="b">
        <f>IF('Input and Summary Results'!$J$4="yes",'Data Transformation'!F5844,'Data Transformation'!D5844)</f>
        <v>0</v>
      </c>
      <c r="I5844" t="str">
        <f t="shared" si="304"/>
        <v/>
      </c>
    </row>
    <row r="5845" spans="2:9" x14ac:dyDescent="0.25">
      <c r="B5845" t="b">
        <f>IF('Input and Summary Results'!D5427=0,FALSE,'Input and Summary Results'!$B5427)</f>
        <v>0</v>
      </c>
      <c r="C5845" t="b">
        <f>IF(OR(B5845=0,'Input and Summary Results'!D5427=0,'Input and Summary Results'!D5427=""),FALSE,'Input and Summary Results'!$D5427)</f>
        <v>0</v>
      </c>
      <c r="D5845" t="b">
        <f>IF(OR(B5845=0,'Input and Summary Results'!E5427=0),FALSE,'Input and Summary Results'!$E5427)</f>
        <v>0</v>
      </c>
      <c r="E5845" t="b">
        <f t="shared" si="302"/>
        <v>0</v>
      </c>
      <c r="F5845" t="b">
        <f t="shared" si="303"/>
        <v>0</v>
      </c>
      <c r="G5845" t="b">
        <f>IF('Input and Summary Results'!$J$4="yes",IF(C5845=FALSE,FALSE,IF('Data Transformation'!E5845&lt;$R$10,E5845,$R$10)),IF(C5845=FALSE,FALSE,IF(C5845&lt;$R$10,C5845,$R$10)))</f>
        <v>0</v>
      </c>
      <c r="H5845" t="b">
        <f>IF('Input and Summary Results'!$J$4="yes",'Data Transformation'!F5845,'Data Transformation'!D5845)</f>
        <v>0</v>
      </c>
      <c r="I5845" t="str">
        <f t="shared" si="304"/>
        <v/>
      </c>
    </row>
    <row r="5846" spans="2:9" x14ac:dyDescent="0.25">
      <c r="B5846" t="b">
        <f>IF('Input and Summary Results'!D5428=0,FALSE,'Input and Summary Results'!$B5428)</f>
        <v>0</v>
      </c>
      <c r="C5846" t="b">
        <f>IF(OR(B5846=0,'Input and Summary Results'!D5428=0,'Input and Summary Results'!D5428=""),FALSE,'Input and Summary Results'!$D5428)</f>
        <v>0</v>
      </c>
      <c r="D5846" t="b">
        <f>IF(OR(B5846=0,'Input and Summary Results'!E5428=0),FALSE,'Input and Summary Results'!$E5428)</f>
        <v>0</v>
      </c>
      <c r="E5846" t="b">
        <f t="shared" si="302"/>
        <v>0</v>
      </c>
      <c r="F5846" t="b">
        <f t="shared" si="303"/>
        <v>0</v>
      </c>
      <c r="G5846" t="b">
        <f>IF('Input and Summary Results'!$J$4="yes",IF(C5846=FALSE,FALSE,IF('Data Transformation'!E5846&lt;$R$10,E5846,$R$10)),IF(C5846=FALSE,FALSE,IF(C5846&lt;$R$10,C5846,$R$10)))</f>
        <v>0</v>
      </c>
      <c r="H5846" t="b">
        <f>IF('Input and Summary Results'!$J$4="yes",'Data Transformation'!F5846,'Data Transformation'!D5846)</f>
        <v>0</v>
      </c>
      <c r="I5846" t="str">
        <f t="shared" si="304"/>
        <v/>
      </c>
    </row>
    <row r="5847" spans="2:9" x14ac:dyDescent="0.25">
      <c r="B5847" t="b">
        <f>IF('Input and Summary Results'!D5429=0,FALSE,'Input and Summary Results'!$B5429)</f>
        <v>0</v>
      </c>
      <c r="C5847" t="b">
        <f>IF(OR(B5847=0,'Input and Summary Results'!D5429=0,'Input and Summary Results'!D5429=""),FALSE,'Input and Summary Results'!$D5429)</f>
        <v>0</v>
      </c>
      <c r="D5847" t="b">
        <f>IF(OR(B5847=0,'Input and Summary Results'!E5429=0),FALSE,'Input and Summary Results'!$E5429)</f>
        <v>0</v>
      </c>
      <c r="E5847" t="b">
        <f t="shared" si="302"/>
        <v>0</v>
      </c>
      <c r="F5847" t="b">
        <f t="shared" si="303"/>
        <v>0</v>
      </c>
      <c r="G5847" t="b">
        <f>IF('Input and Summary Results'!$J$4="yes",IF(C5847=FALSE,FALSE,IF('Data Transformation'!E5847&lt;$R$10,E5847,$R$10)),IF(C5847=FALSE,FALSE,IF(C5847&lt;$R$10,C5847,$R$10)))</f>
        <v>0</v>
      </c>
      <c r="H5847" t="b">
        <f>IF('Input and Summary Results'!$J$4="yes",'Data Transformation'!F5847,'Data Transformation'!D5847)</f>
        <v>0</v>
      </c>
      <c r="I5847" t="str">
        <f t="shared" si="304"/>
        <v/>
      </c>
    </row>
    <row r="5848" spans="2:9" x14ac:dyDescent="0.25">
      <c r="B5848" t="b">
        <f>IF('Input and Summary Results'!D5430=0,FALSE,'Input and Summary Results'!$B5430)</f>
        <v>0</v>
      </c>
      <c r="C5848" t="b">
        <f>IF(OR(B5848=0,'Input and Summary Results'!D5430=0,'Input and Summary Results'!D5430=""),FALSE,'Input and Summary Results'!$D5430)</f>
        <v>0</v>
      </c>
      <c r="D5848" t="b">
        <f>IF(OR(B5848=0,'Input and Summary Results'!E5430=0),FALSE,'Input and Summary Results'!$E5430)</f>
        <v>0</v>
      </c>
      <c r="E5848" t="b">
        <f t="shared" si="302"/>
        <v>0</v>
      </c>
      <c r="F5848" t="b">
        <f t="shared" si="303"/>
        <v>0</v>
      </c>
      <c r="G5848" t="b">
        <f>IF('Input and Summary Results'!$J$4="yes",IF(C5848=FALSE,FALSE,IF('Data Transformation'!E5848&lt;$R$10,E5848,$R$10)),IF(C5848=FALSE,FALSE,IF(C5848&lt;$R$10,C5848,$R$10)))</f>
        <v>0</v>
      </c>
      <c r="H5848" t="b">
        <f>IF('Input and Summary Results'!$J$4="yes",'Data Transformation'!F5848,'Data Transformation'!D5848)</f>
        <v>0</v>
      </c>
      <c r="I5848" t="str">
        <f t="shared" si="304"/>
        <v/>
      </c>
    </row>
    <row r="5849" spans="2:9" x14ac:dyDescent="0.25">
      <c r="B5849" t="b">
        <f>IF('Input and Summary Results'!D5431=0,FALSE,'Input and Summary Results'!$B5431)</f>
        <v>0</v>
      </c>
      <c r="C5849" t="b">
        <f>IF(OR(B5849=0,'Input and Summary Results'!D5431=0,'Input and Summary Results'!D5431=""),FALSE,'Input and Summary Results'!$D5431)</f>
        <v>0</v>
      </c>
      <c r="D5849" t="b">
        <f>IF(OR(B5849=0,'Input and Summary Results'!E5431=0),FALSE,'Input and Summary Results'!$E5431)</f>
        <v>0</v>
      </c>
      <c r="E5849" t="b">
        <f t="shared" si="302"/>
        <v>0</v>
      </c>
      <c r="F5849" t="b">
        <f t="shared" si="303"/>
        <v>0</v>
      </c>
      <c r="G5849" t="b">
        <f>IF('Input and Summary Results'!$J$4="yes",IF(C5849=FALSE,FALSE,IF('Data Transformation'!E5849&lt;$R$10,E5849,$R$10)),IF(C5849=FALSE,FALSE,IF(C5849&lt;$R$10,C5849,$R$10)))</f>
        <v>0</v>
      </c>
      <c r="H5849" t="b">
        <f>IF('Input and Summary Results'!$J$4="yes",'Data Transformation'!F5849,'Data Transformation'!D5849)</f>
        <v>0</v>
      </c>
      <c r="I5849" t="str">
        <f t="shared" si="304"/>
        <v/>
      </c>
    </row>
    <row r="5850" spans="2:9" x14ac:dyDescent="0.25">
      <c r="B5850" t="b">
        <f>IF('Input and Summary Results'!D5432=0,FALSE,'Input and Summary Results'!$B5432)</f>
        <v>0</v>
      </c>
      <c r="C5850" t="b">
        <f>IF(OR(B5850=0,'Input and Summary Results'!D5432=0,'Input and Summary Results'!D5432=""),FALSE,'Input and Summary Results'!$D5432)</f>
        <v>0</v>
      </c>
      <c r="D5850" t="b">
        <f>IF(OR(B5850=0,'Input and Summary Results'!E5432=0),FALSE,'Input and Summary Results'!$E5432)</f>
        <v>0</v>
      </c>
      <c r="E5850" t="b">
        <f t="shared" si="302"/>
        <v>0</v>
      </c>
      <c r="F5850" t="b">
        <f t="shared" si="303"/>
        <v>0</v>
      </c>
      <c r="G5850" t="b">
        <f>IF('Input and Summary Results'!$J$4="yes",IF(C5850=FALSE,FALSE,IF('Data Transformation'!E5850&lt;$R$10,E5850,$R$10)),IF(C5850=FALSE,FALSE,IF(C5850&lt;$R$10,C5850,$R$10)))</f>
        <v>0</v>
      </c>
      <c r="H5850" t="b">
        <f>IF('Input and Summary Results'!$J$4="yes",'Data Transformation'!F5850,'Data Transformation'!D5850)</f>
        <v>0</v>
      </c>
      <c r="I5850" t="str">
        <f t="shared" si="304"/>
        <v/>
      </c>
    </row>
    <row r="5851" spans="2:9" x14ac:dyDescent="0.25">
      <c r="B5851" t="b">
        <f>IF('Input and Summary Results'!D5433=0,FALSE,'Input and Summary Results'!$B5433)</f>
        <v>0</v>
      </c>
      <c r="C5851" t="b">
        <f>IF(OR(B5851=0,'Input and Summary Results'!D5433=0,'Input and Summary Results'!D5433=""),FALSE,'Input and Summary Results'!$D5433)</f>
        <v>0</v>
      </c>
      <c r="D5851" t="b">
        <f>IF(OR(B5851=0,'Input and Summary Results'!E5433=0),FALSE,'Input and Summary Results'!$E5433)</f>
        <v>0</v>
      </c>
      <c r="E5851" t="b">
        <f t="shared" si="302"/>
        <v>0</v>
      </c>
      <c r="F5851" t="b">
        <f t="shared" si="303"/>
        <v>0</v>
      </c>
      <c r="G5851" t="b">
        <f>IF('Input and Summary Results'!$J$4="yes",IF(C5851=FALSE,FALSE,IF('Data Transformation'!E5851&lt;$R$10,E5851,$R$10)),IF(C5851=FALSE,FALSE,IF(C5851&lt;$R$10,C5851,$R$10)))</f>
        <v>0</v>
      </c>
      <c r="H5851" t="b">
        <f>IF('Input and Summary Results'!$J$4="yes",'Data Transformation'!F5851,'Data Transformation'!D5851)</f>
        <v>0</v>
      </c>
      <c r="I5851" t="str">
        <f t="shared" si="304"/>
        <v/>
      </c>
    </row>
    <row r="5852" spans="2:9" x14ac:dyDescent="0.25">
      <c r="B5852" t="b">
        <f>IF('Input and Summary Results'!D5434=0,FALSE,'Input and Summary Results'!$B5434)</f>
        <v>0</v>
      </c>
      <c r="C5852" t="b">
        <f>IF(OR(B5852=0,'Input and Summary Results'!D5434=0,'Input and Summary Results'!D5434=""),FALSE,'Input and Summary Results'!$D5434)</f>
        <v>0</v>
      </c>
      <c r="D5852" t="b">
        <f>IF(OR(B5852=0,'Input and Summary Results'!E5434=0),FALSE,'Input and Summary Results'!$E5434)</f>
        <v>0</v>
      </c>
      <c r="E5852" t="b">
        <f t="shared" si="302"/>
        <v>0</v>
      </c>
      <c r="F5852" t="b">
        <f t="shared" si="303"/>
        <v>0</v>
      </c>
      <c r="G5852" t="b">
        <f>IF('Input and Summary Results'!$J$4="yes",IF(C5852=FALSE,FALSE,IF('Data Transformation'!E5852&lt;$R$10,E5852,$R$10)),IF(C5852=FALSE,FALSE,IF(C5852&lt;$R$10,C5852,$R$10)))</f>
        <v>0</v>
      </c>
      <c r="H5852" t="b">
        <f>IF('Input and Summary Results'!$J$4="yes",'Data Transformation'!F5852,'Data Transformation'!D5852)</f>
        <v>0</v>
      </c>
      <c r="I5852" t="str">
        <f t="shared" si="304"/>
        <v/>
      </c>
    </row>
    <row r="5853" spans="2:9" x14ac:dyDescent="0.25">
      <c r="B5853" t="b">
        <f>IF('Input and Summary Results'!D5435=0,FALSE,'Input and Summary Results'!$B5435)</f>
        <v>0</v>
      </c>
      <c r="C5853" t="b">
        <f>IF(OR(B5853=0,'Input and Summary Results'!D5435=0,'Input and Summary Results'!D5435=""),FALSE,'Input and Summary Results'!$D5435)</f>
        <v>0</v>
      </c>
      <c r="D5853" t="b">
        <f>IF(OR(B5853=0,'Input and Summary Results'!E5435=0),FALSE,'Input and Summary Results'!$E5435)</f>
        <v>0</v>
      </c>
      <c r="E5853" t="b">
        <f t="shared" si="302"/>
        <v>0</v>
      </c>
      <c r="F5853" t="b">
        <f t="shared" si="303"/>
        <v>0</v>
      </c>
      <c r="G5853" t="b">
        <f>IF('Input and Summary Results'!$J$4="yes",IF(C5853=FALSE,FALSE,IF('Data Transformation'!E5853&lt;$R$10,E5853,$R$10)),IF(C5853=FALSE,FALSE,IF(C5853&lt;$R$10,C5853,$R$10)))</f>
        <v>0</v>
      </c>
      <c r="H5853" t="b">
        <f>IF('Input and Summary Results'!$J$4="yes",'Data Transformation'!F5853,'Data Transformation'!D5853)</f>
        <v>0</v>
      </c>
      <c r="I5853" t="str">
        <f t="shared" si="304"/>
        <v/>
      </c>
    </row>
    <row r="5854" spans="2:9" x14ac:dyDescent="0.25">
      <c r="B5854" t="b">
        <f>IF('Input and Summary Results'!D5436=0,FALSE,'Input and Summary Results'!$B5436)</f>
        <v>0</v>
      </c>
      <c r="C5854" t="b">
        <f>IF(OR(B5854=0,'Input and Summary Results'!D5436=0,'Input and Summary Results'!D5436=""),FALSE,'Input and Summary Results'!$D5436)</f>
        <v>0</v>
      </c>
      <c r="D5854" t="b">
        <f>IF(OR(B5854=0,'Input and Summary Results'!E5436=0),FALSE,'Input and Summary Results'!$E5436)</f>
        <v>0</v>
      </c>
      <c r="E5854" t="b">
        <f t="shared" si="302"/>
        <v>0</v>
      </c>
      <c r="F5854" t="b">
        <f t="shared" si="303"/>
        <v>0</v>
      </c>
      <c r="G5854" t="b">
        <f>IF('Input and Summary Results'!$J$4="yes",IF(C5854=FALSE,FALSE,IF('Data Transformation'!E5854&lt;$R$10,E5854,$R$10)),IF(C5854=FALSE,FALSE,IF(C5854&lt;$R$10,C5854,$R$10)))</f>
        <v>0</v>
      </c>
      <c r="H5854" t="b">
        <f>IF('Input and Summary Results'!$J$4="yes",'Data Transformation'!F5854,'Data Transformation'!D5854)</f>
        <v>0</v>
      </c>
      <c r="I5854" t="str">
        <f t="shared" si="304"/>
        <v/>
      </c>
    </row>
    <row r="5855" spans="2:9" x14ac:dyDescent="0.25">
      <c r="B5855" t="b">
        <f>IF('Input and Summary Results'!D5437=0,FALSE,'Input and Summary Results'!$B5437)</f>
        <v>0</v>
      </c>
      <c r="C5855" t="b">
        <f>IF(OR(B5855=0,'Input and Summary Results'!D5437=0,'Input and Summary Results'!D5437=""),FALSE,'Input and Summary Results'!$D5437)</f>
        <v>0</v>
      </c>
      <c r="D5855" t="b">
        <f>IF(OR(B5855=0,'Input and Summary Results'!E5437=0),FALSE,'Input and Summary Results'!$E5437)</f>
        <v>0</v>
      </c>
      <c r="E5855" t="b">
        <f t="shared" si="302"/>
        <v>0</v>
      </c>
      <c r="F5855" t="b">
        <f t="shared" si="303"/>
        <v>0</v>
      </c>
      <c r="G5855" t="b">
        <f>IF('Input and Summary Results'!$J$4="yes",IF(C5855=FALSE,FALSE,IF('Data Transformation'!E5855&lt;$R$10,E5855,$R$10)),IF(C5855=FALSE,FALSE,IF(C5855&lt;$R$10,C5855,$R$10)))</f>
        <v>0</v>
      </c>
      <c r="H5855" t="b">
        <f>IF('Input and Summary Results'!$J$4="yes",'Data Transformation'!F5855,'Data Transformation'!D5855)</f>
        <v>0</v>
      </c>
      <c r="I5855" t="str">
        <f t="shared" si="304"/>
        <v/>
      </c>
    </row>
    <row r="5856" spans="2:9" x14ac:dyDescent="0.25">
      <c r="B5856" t="b">
        <f>IF('Input and Summary Results'!D5438=0,FALSE,'Input and Summary Results'!$B5438)</f>
        <v>0</v>
      </c>
      <c r="C5856" t="b">
        <f>IF(OR(B5856=0,'Input and Summary Results'!D5438=0,'Input and Summary Results'!D5438=""),FALSE,'Input and Summary Results'!$D5438)</f>
        <v>0</v>
      </c>
      <c r="D5856" t="b">
        <f>IF(OR(B5856=0,'Input and Summary Results'!E5438=0),FALSE,'Input and Summary Results'!$E5438)</f>
        <v>0</v>
      </c>
      <c r="E5856" t="b">
        <f t="shared" si="302"/>
        <v>0</v>
      </c>
      <c r="F5856" t="b">
        <f t="shared" si="303"/>
        <v>0</v>
      </c>
      <c r="G5856" t="b">
        <f>IF('Input and Summary Results'!$J$4="yes",IF(C5856=FALSE,FALSE,IF('Data Transformation'!E5856&lt;$R$10,E5856,$R$10)),IF(C5856=FALSE,FALSE,IF(C5856&lt;$R$10,C5856,$R$10)))</f>
        <v>0</v>
      </c>
      <c r="H5856" t="b">
        <f>IF('Input and Summary Results'!$J$4="yes",'Data Transformation'!F5856,'Data Transformation'!D5856)</f>
        <v>0</v>
      </c>
      <c r="I5856" t="str">
        <f t="shared" si="304"/>
        <v/>
      </c>
    </row>
    <row r="5857" spans="2:9" x14ac:dyDescent="0.25">
      <c r="B5857" t="b">
        <f>IF('Input and Summary Results'!D5439=0,FALSE,'Input and Summary Results'!$B5439)</f>
        <v>0</v>
      </c>
      <c r="C5857" t="b">
        <f>IF(OR(B5857=0,'Input and Summary Results'!D5439=0,'Input and Summary Results'!D5439=""),FALSE,'Input and Summary Results'!$D5439)</f>
        <v>0</v>
      </c>
      <c r="D5857" t="b">
        <f>IF(OR(B5857=0,'Input and Summary Results'!E5439=0),FALSE,'Input and Summary Results'!$E5439)</f>
        <v>0</v>
      </c>
      <c r="E5857" t="b">
        <f t="shared" si="302"/>
        <v>0</v>
      </c>
      <c r="F5857" t="b">
        <f t="shared" si="303"/>
        <v>0</v>
      </c>
      <c r="G5857" t="b">
        <f>IF('Input and Summary Results'!$J$4="yes",IF(C5857=FALSE,FALSE,IF('Data Transformation'!E5857&lt;$R$10,E5857,$R$10)),IF(C5857=FALSE,FALSE,IF(C5857&lt;$R$10,C5857,$R$10)))</f>
        <v>0</v>
      </c>
      <c r="H5857" t="b">
        <f>IF('Input and Summary Results'!$J$4="yes",'Data Transformation'!F5857,'Data Transformation'!D5857)</f>
        <v>0</v>
      </c>
      <c r="I5857" t="str">
        <f t="shared" si="304"/>
        <v/>
      </c>
    </row>
    <row r="5858" spans="2:9" x14ac:dyDescent="0.25">
      <c r="B5858" t="b">
        <f>IF('Input and Summary Results'!D5440=0,FALSE,'Input and Summary Results'!$B5440)</f>
        <v>0</v>
      </c>
      <c r="C5858" t="b">
        <f>IF(OR(B5858=0,'Input and Summary Results'!D5440=0,'Input and Summary Results'!D5440=""),FALSE,'Input and Summary Results'!$D5440)</f>
        <v>0</v>
      </c>
      <c r="D5858" t="b">
        <f>IF(OR(B5858=0,'Input and Summary Results'!E5440=0),FALSE,'Input and Summary Results'!$E5440)</f>
        <v>0</v>
      </c>
      <c r="E5858" t="b">
        <f t="shared" si="302"/>
        <v>0</v>
      </c>
      <c r="F5858" t="b">
        <f t="shared" si="303"/>
        <v>0</v>
      </c>
      <c r="G5858" t="b">
        <f>IF('Input and Summary Results'!$J$4="yes",IF(C5858=FALSE,FALSE,IF('Data Transformation'!E5858&lt;$R$10,E5858,$R$10)),IF(C5858=FALSE,FALSE,IF(C5858&lt;$R$10,C5858,$R$10)))</f>
        <v>0</v>
      </c>
      <c r="H5858" t="b">
        <f>IF('Input and Summary Results'!$J$4="yes",'Data Transformation'!F5858,'Data Transformation'!D5858)</f>
        <v>0</v>
      </c>
      <c r="I5858" t="str">
        <f t="shared" si="304"/>
        <v/>
      </c>
    </row>
    <row r="5859" spans="2:9" x14ac:dyDescent="0.25">
      <c r="B5859" t="b">
        <f>IF('Input and Summary Results'!D5441=0,FALSE,'Input and Summary Results'!$B5441)</f>
        <v>0</v>
      </c>
      <c r="C5859" t="b">
        <f>IF(OR(B5859=0,'Input and Summary Results'!D5441=0,'Input and Summary Results'!D5441=""),FALSE,'Input and Summary Results'!$D5441)</f>
        <v>0</v>
      </c>
      <c r="D5859" t="b">
        <f>IF(OR(B5859=0,'Input and Summary Results'!E5441=0),FALSE,'Input and Summary Results'!$E5441)</f>
        <v>0</v>
      </c>
      <c r="E5859" t="b">
        <f t="shared" si="302"/>
        <v>0</v>
      </c>
      <c r="F5859" t="b">
        <f t="shared" si="303"/>
        <v>0</v>
      </c>
      <c r="G5859" t="b">
        <f>IF('Input and Summary Results'!$J$4="yes",IF(C5859=FALSE,FALSE,IF('Data Transformation'!E5859&lt;$R$10,E5859,$R$10)),IF(C5859=FALSE,FALSE,IF(C5859&lt;$R$10,C5859,$R$10)))</f>
        <v>0</v>
      </c>
      <c r="H5859" t="b">
        <f>IF('Input and Summary Results'!$J$4="yes",'Data Transformation'!F5859,'Data Transformation'!D5859)</f>
        <v>0</v>
      </c>
      <c r="I5859" t="str">
        <f t="shared" si="304"/>
        <v/>
      </c>
    </row>
    <row r="5860" spans="2:9" x14ac:dyDescent="0.25">
      <c r="B5860" t="b">
        <f>IF('Input and Summary Results'!D5442=0,FALSE,'Input and Summary Results'!$B5442)</f>
        <v>0</v>
      </c>
      <c r="C5860" t="b">
        <f>IF(OR(B5860=0,'Input and Summary Results'!D5442=0,'Input and Summary Results'!D5442=""),FALSE,'Input and Summary Results'!$D5442)</f>
        <v>0</v>
      </c>
      <c r="D5860" t="b">
        <f>IF(OR(B5860=0,'Input and Summary Results'!E5442=0),FALSE,'Input and Summary Results'!$E5442)</f>
        <v>0</v>
      </c>
      <c r="E5860" t="b">
        <f t="shared" si="302"/>
        <v>0</v>
      </c>
      <c r="F5860" t="b">
        <f t="shared" si="303"/>
        <v>0</v>
      </c>
      <c r="G5860" t="b">
        <f>IF('Input and Summary Results'!$J$4="yes",IF(C5860=FALSE,FALSE,IF('Data Transformation'!E5860&lt;$R$10,E5860,$R$10)),IF(C5860=FALSE,FALSE,IF(C5860&lt;$R$10,C5860,$R$10)))</f>
        <v>0</v>
      </c>
      <c r="H5860" t="b">
        <f>IF('Input and Summary Results'!$J$4="yes",'Data Transformation'!F5860,'Data Transformation'!D5860)</f>
        <v>0</v>
      </c>
      <c r="I5860" t="str">
        <f t="shared" si="304"/>
        <v/>
      </c>
    </row>
    <row r="5861" spans="2:9" x14ac:dyDescent="0.25">
      <c r="B5861" t="b">
        <f>IF('Input and Summary Results'!D5443=0,FALSE,'Input and Summary Results'!$B5443)</f>
        <v>0</v>
      </c>
      <c r="C5861" t="b">
        <f>IF(OR(B5861=0,'Input and Summary Results'!D5443=0,'Input and Summary Results'!D5443=""),FALSE,'Input and Summary Results'!$D5443)</f>
        <v>0</v>
      </c>
      <c r="D5861" t="b">
        <f>IF(OR(B5861=0,'Input and Summary Results'!E5443=0),FALSE,'Input and Summary Results'!$E5443)</f>
        <v>0</v>
      </c>
      <c r="E5861" t="b">
        <f t="shared" si="302"/>
        <v>0</v>
      </c>
      <c r="F5861" t="b">
        <f t="shared" si="303"/>
        <v>0</v>
      </c>
      <c r="G5861" t="b">
        <f>IF('Input and Summary Results'!$J$4="yes",IF(C5861=FALSE,FALSE,IF('Data Transformation'!E5861&lt;$R$10,E5861,$R$10)),IF(C5861=FALSE,FALSE,IF(C5861&lt;$R$10,C5861,$R$10)))</f>
        <v>0</v>
      </c>
      <c r="H5861" t="b">
        <f>IF('Input and Summary Results'!$J$4="yes",'Data Transformation'!F5861,'Data Transformation'!D5861)</f>
        <v>0</v>
      </c>
      <c r="I5861" t="str">
        <f t="shared" si="304"/>
        <v/>
      </c>
    </row>
    <row r="5862" spans="2:9" x14ac:dyDescent="0.25">
      <c r="B5862" t="b">
        <f>IF('Input and Summary Results'!D5444=0,FALSE,'Input and Summary Results'!$B5444)</f>
        <v>0</v>
      </c>
      <c r="C5862" t="b">
        <f>IF(OR(B5862=0,'Input and Summary Results'!D5444=0,'Input and Summary Results'!D5444=""),FALSE,'Input and Summary Results'!$D5444)</f>
        <v>0</v>
      </c>
      <c r="D5862" t="b">
        <f>IF(OR(B5862=0,'Input and Summary Results'!E5444=0),FALSE,'Input and Summary Results'!$E5444)</f>
        <v>0</v>
      </c>
      <c r="E5862" t="b">
        <f t="shared" si="302"/>
        <v>0</v>
      </c>
      <c r="F5862" t="b">
        <f t="shared" si="303"/>
        <v>0</v>
      </c>
      <c r="G5862" t="b">
        <f>IF('Input and Summary Results'!$J$4="yes",IF(C5862=FALSE,FALSE,IF('Data Transformation'!E5862&lt;$R$10,E5862,$R$10)),IF(C5862=FALSE,FALSE,IF(C5862&lt;$R$10,C5862,$R$10)))</f>
        <v>0</v>
      </c>
      <c r="H5862" t="b">
        <f>IF('Input and Summary Results'!$J$4="yes",'Data Transformation'!F5862,'Data Transformation'!D5862)</f>
        <v>0</v>
      </c>
      <c r="I5862" t="str">
        <f t="shared" si="304"/>
        <v/>
      </c>
    </row>
    <row r="5863" spans="2:9" x14ac:dyDescent="0.25">
      <c r="B5863" t="b">
        <f>IF('Input and Summary Results'!D5445=0,FALSE,'Input and Summary Results'!$B5445)</f>
        <v>0</v>
      </c>
      <c r="C5863" t="b">
        <f>IF(OR(B5863=0,'Input and Summary Results'!D5445=0,'Input and Summary Results'!D5445=""),FALSE,'Input and Summary Results'!$D5445)</f>
        <v>0</v>
      </c>
      <c r="D5863" t="b">
        <f>IF(OR(B5863=0,'Input and Summary Results'!E5445=0),FALSE,'Input and Summary Results'!$E5445)</f>
        <v>0</v>
      </c>
      <c r="E5863" t="b">
        <f t="shared" si="302"/>
        <v>0</v>
      </c>
      <c r="F5863" t="b">
        <f t="shared" si="303"/>
        <v>0</v>
      </c>
      <c r="G5863" t="b">
        <f>IF('Input and Summary Results'!$J$4="yes",IF(C5863=FALSE,FALSE,IF('Data Transformation'!E5863&lt;$R$10,E5863,$R$10)),IF(C5863=FALSE,FALSE,IF(C5863&lt;$R$10,C5863,$R$10)))</f>
        <v>0</v>
      </c>
      <c r="H5863" t="b">
        <f>IF('Input and Summary Results'!$J$4="yes",'Data Transformation'!F5863,'Data Transformation'!D5863)</f>
        <v>0</v>
      </c>
      <c r="I5863" t="str">
        <f t="shared" si="304"/>
        <v/>
      </c>
    </row>
    <row r="5864" spans="2:9" x14ac:dyDescent="0.25">
      <c r="B5864" t="b">
        <f>IF('Input and Summary Results'!D5446=0,FALSE,'Input and Summary Results'!$B5446)</f>
        <v>0</v>
      </c>
      <c r="C5864" t="b">
        <f>IF(OR(B5864=0,'Input and Summary Results'!D5446=0,'Input and Summary Results'!D5446=""),FALSE,'Input and Summary Results'!$D5446)</f>
        <v>0</v>
      </c>
      <c r="D5864" t="b">
        <f>IF(OR(B5864=0,'Input and Summary Results'!E5446=0),FALSE,'Input and Summary Results'!$E5446)</f>
        <v>0</v>
      </c>
      <c r="E5864" t="b">
        <f t="shared" si="302"/>
        <v>0</v>
      </c>
      <c r="F5864" t="b">
        <f t="shared" si="303"/>
        <v>0</v>
      </c>
      <c r="G5864" t="b">
        <f>IF('Input and Summary Results'!$J$4="yes",IF(C5864=FALSE,FALSE,IF('Data Transformation'!E5864&lt;$R$10,E5864,$R$10)),IF(C5864=FALSE,FALSE,IF(C5864&lt;$R$10,C5864,$R$10)))</f>
        <v>0</v>
      </c>
      <c r="H5864" t="b">
        <f>IF('Input and Summary Results'!$J$4="yes",'Data Transformation'!F5864,'Data Transformation'!D5864)</f>
        <v>0</v>
      </c>
      <c r="I5864" t="str">
        <f t="shared" si="304"/>
        <v/>
      </c>
    </row>
    <row r="5865" spans="2:9" x14ac:dyDescent="0.25">
      <c r="B5865" t="b">
        <f>IF('Input and Summary Results'!D5447=0,FALSE,'Input and Summary Results'!$B5447)</f>
        <v>0</v>
      </c>
      <c r="C5865" t="b">
        <f>IF(OR(B5865=0,'Input and Summary Results'!D5447=0,'Input and Summary Results'!D5447=""),FALSE,'Input and Summary Results'!$D5447)</f>
        <v>0</v>
      </c>
      <c r="D5865" t="b">
        <f>IF(OR(B5865=0,'Input and Summary Results'!E5447=0),FALSE,'Input and Summary Results'!$E5447)</f>
        <v>0</v>
      </c>
      <c r="E5865" t="b">
        <f t="shared" si="302"/>
        <v>0</v>
      </c>
      <c r="F5865" t="b">
        <f t="shared" si="303"/>
        <v>0</v>
      </c>
      <c r="G5865" t="b">
        <f>IF('Input and Summary Results'!$J$4="yes",IF(C5865=FALSE,FALSE,IF('Data Transformation'!E5865&lt;$R$10,E5865,$R$10)),IF(C5865=FALSE,FALSE,IF(C5865&lt;$R$10,C5865,$R$10)))</f>
        <v>0</v>
      </c>
      <c r="H5865" t="b">
        <f>IF('Input and Summary Results'!$J$4="yes",'Data Transformation'!F5865,'Data Transformation'!D5865)</f>
        <v>0</v>
      </c>
      <c r="I5865" t="str">
        <f t="shared" si="304"/>
        <v/>
      </c>
    </row>
    <row r="5866" spans="2:9" x14ac:dyDescent="0.25">
      <c r="B5866" t="b">
        <f>IF('Input and Summary Results'!D5448=0,FALSE,'Input and Summary Results'!$B5448)</f>
        <v>0</v>
      </c>
      <c r="C5866" t="b">
        <f>IF(OR(B5866=0,'Input and Summary Results'!D5448=0,'Input and Summary Results'!D5448=""),FALSE,'Input and Summary Results'!$D5448)</f>
        <v>0</v>
      </c>
      <c r="D5866" t="b">
        <f>IF(OR(B5866=0,'Input and Summary Results'!E5448=0),FALSE,'Input and Summary Results'!$E5448)</f>
        <v>0</v>
      </c>
      <c r="E5866" t="b">
        <f t="shared" ref="E5866:E5929" si="305">IF(C5866=FALSE,FALSE,LOG10(C5866))</f>
        <v>0</v>
      </c>
      <c r="F5866" t="b">
        <f t="shared" ref="F5866:F5929" si="306">IF(D5866=FALSE, FALSE,0.434*D5866/C5866)</f>
        <v>0</v>
      </c>
      <c r="G5866" t="b">
        <f>IF('Input and Summary Results'!$J$4="yes",IF(C5866=FALSE,FALSE,IF('Data Transformation'!E5866&lt;$R$10,E5866,$R$10)),IF(C5866=FALSE,FALSE,IF(C5866&lt;$R$10,C5866,$R$10)))</f>
        <v>0</v>
      </c>
      <c r="H5866" t="b">
        <f>IF('Input and Summary Results'!$J$4="yes",'Data Transformation'!F5866,'Data Transformation'!D5866)</f>
        <v>0</v>
      </c>
      <c r="I5866" t="str">
        <f t="shared" si="304"/>
        <v/>
      </c>
    </row>
    <row r="5867" spans="2:9" x14ac:dyDescent="0.25">
      <c r="B5867" t="b">
        <f>IF('Input and Summary Results'!D5449=0,FALSE,'Input and Summary Results'!$B5449)</f>
        <v>0</v>
      </c>
      <c r="C5867" t="b">
        <f>IF(OR(B5867=0,'Input and Summary Results'!D5449=0,'Input and Summary Results'!D5449=""),FALSE,'Input and Summary Results'!$D5449)</f>
        <v>0</v>
      </c>
      <c r="D5867" t="b">
        <f>IF(OR(B5867=0,'Input and Summary Results'!E5449=0),FALSE,'Input and Summary Results'!$E5449)</f>
        <v>0</v>
      </c>
      <c r="E5867" t="b">
        <f t="shared" si="305"/>
        <v>0</v>
      </c>
      <c r="F5867" t="b">
        <f t="shared" si="306"/>
        <v>0</v>
      </c>
      <c r="G5867" t="b">
        <f>IF('Input and Summary Results'!$J$4="yes",IF(C5867=FALSE,FALSE,IF('Data Transformation'!E5867&lt;$R$10,E5867,$R$10)),IF(C5867=FALSE,FALSE,IF(C5867&lt;$R$10,C5867,$R$10)))</f>
        <v>0</v>
      </c>
      <c r="H5867" t="b">
        <f>IF('Input and Summary Results'!$J$4="yes",'Data Transformation'!F5867,'Data Transformation'!D5867)</f>
        <v>0</v>
      </c>
      <c r="I5867" t="str">
        <f t="shared" si="304"/>
        <v/>
      </c>
    </row>
    <row r="5868" spans="2:9" x14ac:dyDescent="0.25">
      <c r="B5868" t="b">
        <f>IF('Input and Summary Results'!D5450=0,FALSE,'Input and Summary Results'!$B5450)</f>
        <v>0</v>
      </c>
      <c r="C5868" t="b">
        <f>IF(OR(B5868=0,'Input and Summary Results'!D5450=0,'Input and Summary Results'!D5450=""),FALSE,'Input and Summary Results'!$D5450)</f>
        <v>0</v>
      </c>
      <c r="D5868" t="b">
        <f>IF(OR(B5868=0,'Input and Summary Results'!E5450=0),FALSE,'Input and Summary Results'!$E5450)</f>
        <v>0</v>
      </c>
      <c r="E5868" t="b">
        <f t="shared" si="305"/>
        <v>0</v>
      </c>
      <c r="F5868" t="b">
        <f t="shared" si="306"/>
        <v>0</v>
      </c>
      <c r="G5868" t="b">
        <f>IF('Input and Summary Results'!$J$4="yes",IF(C5868=FALSE,FALSE,IF('Data Transformation'!E5868&lt;$R$10,E5868,$R$10)),IF(C5868=FALSE,FALSE,IF(C5868&lt;$R$10,C5868,$R$10)))</f>
        <v>0</v>
      </c>
      <c r="H5868" t="b">
        <f>IF('Input and Summary Results'!$J$4="yes",'Data Transformation'!F5868,'Data Transformation'!D5868)</f>
        <v>0</v>
      </c>
      <c r="I5868" t="str">
        <f t="shared" si="304"/>
        <v/>
      </c>
    </row>
    <row r="5869" spans="2:9" x14ac:dyDescent="0.25">
      <c r="B5869" t="b">
        <f>IF('Input and Summary Results'!D5451=0,FALSE,'Input and Summary Results'!$B5451)</f>
        <v>0</v>
      </c>
      <c r="C5869" t="b">
        <f>IF(OR(B5869=0,'Input and Summary Results'!D5451=0,'Input and Summary Results'!D5451=""),FALSE,'Input and Summary Results'!$D5451)</f>
        <v>0</v>
      </c>
      <c r="D5869" t="b">
        <f>IF(OR(B5869=0,'Input and Summary Results'!E5451=0),FALSE,'Input and Summary Results'!$E5451)</f>
        <v>0</v>
      </c>
      <c r="E5869" t="b">
        <f t="shared" si="305"/>
        <v>0</v>
      </c>
      <c r="F5869" t="b">
        <f t="shared" si="306"/>
        <v>0</v>
      </c>
      <c r="G5869" t="b">
        <f>IF('Input and Summary Results'!$J$4="yes",IF(C5869=FALSE,FALSE,IF('Data Transformation'!E5869&lt;$R$10,E5869,$R$10)),IF(C5869=FALSE,FALSE,IF(C5869&lt;$R$10,C5869,$R$10)))</f>
        <v>0</v>
      </c>
      <c r="H5869" t="b">
        <f>IF('Input and Summary Results'!$J$4="yes",'Data Transformation'!F5869,'Data Transformation'!D5869)</f>
        <v>0</v>
      </c>
      <c r="I5869" t="str">
        <f t="shared" si="304"/>
        <v/>
      </c>
    </row>
    <row r="5870" spans="2:9" x14ac:dyDescent="0.25">
      <c r="B5870" t="b">
        <f>IF('Input and Summary Results'!D5452=0,FALSE,'Input and Summary Results'!$B5452)</f>
        <v>0</v>
      </c>
      <c r="C5870" t="b">
        <f>IF(OR(B5870=0,'Input and Summary Results'!D5452=0,'Input and Summary Results'!D5452=""),FALSE,'Input and Summary Results'!$D5452)</f>
        <v>0</v>
      </c>
      <c r="D5870" t="b">
        <f>IF(OR(B5870=0,'Input and Summary Results'!E5452=0),FALSE,'Input and Summary Results'!$E5452)</f>
        <v>0</v>
      </c>
      <c r="E5870" t="b">
        <f t="shared" si="305"/>
        <v>0</v>
      </c>
      <c r="F5870" t="b">
        <f t="shared" si="306"/>
        <v>0</v>
      </c>
      <c r="G5870" t="b">
        <f>IF('Input and Summary Results'!$J$4="yes",IF(C5870=FALSE,FALSE,IF('Data Transformation'!E5870&lt;$R$10,E5870,$R$10)),IF(C5870=FALSE,FALSE,IF(C5870&lt;$R$10,C5870,$R$10)))</f>
        <v>0</v>
      </c>
      <c r="H5870" t="b">
        <f>IF('Input and Summary Results'!$J$4="yes",'Data Transformation'!F5870,'Data Transformation'!D5870)</f>
        <v>0</v>
      </c>
      <c r="I5870" t="str">
        <f t="shared" si="304"/>
        <v/>
      </c>
    </row>
    <row r="5871" spans="2:9" x14ac:dyDescent="0.25">
      <c r="B5871" t="b">
        <f>IF('Input and Summary Results'!D5453=0,FALSE,'Input and Summary Results'!$B5453)</f>
        <v>0</v>
      </c>
      <c r="C5871" t="b">
        <f>IF(OR(B5871=0,'Input and Summary Results'!D5453=0,'Input and Summary Results'!D5453=""),FALSE,'Input and Summary Results'!$D5453)</f>
        <v>0</v>
      </c>
      <c r="D5871" t="b">
        <f>IF(OR(B5871=0,'Input and Summary Results'!E5453=0),FALSE,'Input and Summary Results'!$E5453)</f>
        <v>0</v>
      </c>
      <c r="E5871" t="b">
        <f t="shared" si="305"/>
        <v>0</v>
      </c>
      <c r="F5871" t="b">
        <f t="shared" si="306"/>
        <v>0</v>
      </c>
      <c r="G5871" t="b">
        <f>IF('Input and Summary Results'!$J$4="yes",IF(C5871=FALSE,FALSE,IF('Data Transformation'!E5871&lt;$R$10,E5871,$R$10)),IF(C5871=FALSE,FALSE,IF(C5871&lt;$R$10,C5871,$R$10)))</f>
        <v>0</v>
      </c>
      <c r="H5871" t="b">
        <f>IF('Input and Summary Results'!$J$4="yes",'Data Transformation'!F5871,'Data Transformation'!D5871)</f>
        <v>0</v>
      </c>
      <c r="I5871" t="str">
        <f t="shared" si="304"/>
        <v/>
      </c>
    </row>
    <row r="5872" spans="2:9" x14ac:dyDescent="0.25">
      <c r="B5872" t="b">
        <f>IF('Input and Summary Results'!D5454=0,FALSE,'Input and Summary Results'!$B5454)</f>
        <v>0</v>
      </c>
      <c r="C5872" t="b">
        <f>IF(OR(B5872=0,'Input and Summary Results'!D5454=0,'Input and Summary Results'!D5454=""),FALSE,'Input and Summary Results'!$D5454)</f>
        <v>0</v>
      </c>
      <c r="D5872" t="b">
        <f>IF(OR(B5872=0,'Input and Summary Results'!E5454=0),FALSE,'Input and Summary Results'!$E5454)</f>
        <v>0</v>
      </c>
      <c r="E5872" t="b">
        <f t="shared" si="305"/>
        <v>0</v>
      </c>
      <c r="F5872" t="b">
        <f t="shared" si="306"/>
        <v>0</v>
      </c>
      <c r="G5872" t="b">
        <f>IF('Input and Summary Results'!$J$4="yes",IF(C5872=FALSE,FALSE,IF('Data Transformation'!E5872&lt;$R$10,E5872,$R$10)),IF(C5872=FALSE,FALSE,IF(C5872&lt;$R$10,C5872,$R$10)))</f>
        <v>0</v>
      </c>
      <c r="H5872" t="b">
        <f>IF('Input and Summary Results'!$J$4="yes",'Data Transformation'!F5872,'Data Transformation'!D5872)</f>
        <v>0</v>
      </c>
      <c r="I5872" t="str">
        <f t="shared" si="304"/>
        <v/>
      </c>
    </row>
    <row r="5873" spans="2:9" x14ac:dyDescent="0.25">
      <c r="B5873" t="b">
        <f>IF('Input and Summary Results'!D5455=0,FALSE,'Input and Summary Results'!$B5455)</f>
        <v>0</v>
      </c>
      <c r="C5873" t="b">
        <f>IF(OR(B5873=0,'Input and Summary Results'!D5455=0,'Input and Summary Results'!D5455=""),FALSE,'Input and Summary Results'!$D5455)</f>
        <v>0</v>
      </c>
      <c r="D5873" t="b">
        <f>IF(OR(B5873=0,'Input and Summary Results'!E5455=0),FALSE,'Input and Summary Results'!$E5455)</f>
        <v>0</v>
      </c>
      <c r="E5873" t="b">
        <f t="shared" si="305"/>
        <v>0</v>
      </c>
      <c r="F5873" t="b">
        <f t="shared" si="306"/>
        <v>0</v>
      </c>
      <c r="G5873" t="b">
        <f>IF('Input and Summary Results'!$J$4="yes",IF(C5873=FALSE,FALSE,IF('Data Transformation'!E5873&lt;$R$10,E5873,$R$10)),IF(C5873=FALSE,FALSE,IF(C5873&lt;$R$10,C5873,$R$10)))</f>
        <v>0</v>
      </c>
      <c r="H5873" t="b">
        <f>IF('Input and Summary Results'!$J$4="yes",'Data Transformation'!F5873,'Data Transformation'!D5873)</f>
        <v>0</v>
      </c>
      <c r="I5873" t="str">
        <f t="shared" si="304"/>
        <v/>
      </c>
    </row>
    <row r="5874" spans="2:9" x14ac:dyDescent="0.25">
      <c r="B5874" t="b">
        <f>IF('Input and Summary Results'!D5456=0,FALSE,'Input and Summary Results'!$B5456)</f>
        <v>0</v>
      </c>
      <c r="C5874" t="b">
        <f>IF(OR(B5874=0,'Input and Summary Results'!D5456=0,'Input and Summary Results'!D5456=""),FALSE,'Input and Summary Results'!$D5456)</f>
        <v>0</v>
      </c>
      <c r="D5874" t="b">
        <f>IF(OR(B5874=0,'Input and Summary Results'!E5456=0),FALSE,'Input and Summary Results'!$E5456)</f>
        <v>0</v>
      </c>
      <c r="E5874" t="b">
        <f t="shared" si="305"/>
        <v>0</v>
      </c>
      <c r="F5874" t="b">
        <f t="shared" si="306"/>
        <v>0</v>
      </c>
      <c r="G5874" t="b">
        <f>IF('Input and Summary Results'!$J$4="yes",IF(C5874=FALSE,FALSE,IF('Data Transformation'!E5874&lt;$R$10,E5874,$R$10)),IF(C5874=FALSE,FALSE,IF(C5874&lt;$R$10,C5874,$R$10)))</f>
        <v>0</v>
      </c>
      <c r="H5874" t="b">
        <f>IF('Input and Summary Results'!$J$4="yes",'Data Transformation'!F5874,'Data Transformation'!D5874)</f>
        <v>0</v>
      </c>
      <c r="I5874" t="str">
        <f t="shared" si="304"/>
        <v/>
      </c>
    </row>
    <row r="5875" spans="2:9" x14ac:dyDescent="0.25">
      <c r="B5875" t="b">
        <f>IF('Input and Summary Results'!D5457=0,FALSE,'Input and Summary Results'!$B5457)</f>
        <v>0</v>
      </c>
      <c r="C5875" t="b">
        <f>IF(OR(B5875=0,'Input and Summary Results'!D5457=0,'Input and Summary Results'!D5457=""),FALSE,'Input and Summary Results'!$D5457)</f>
        <v>0</v>
      </c>
      <c r="D5875" t="b">
        <f>IF(OR(B5875=0,'Input and Summary Results'!E5457=0),FALSE,'Input and Summary Results'!$E5457)</f>
        <v>0</v>
      </c>
      <c r="E5875" t="b">
        <f t="shared" si="305"/>
        <v>0</v>
      </c>
      <c r="F5875" t="b">
        <f t="shared" si="306"/>
        <v>0</v>
      </c>
      <c r="G5875" t="b">
        <f>IF('Input and Summary Results'!$J$4="yes",IF(C5875=FALSE,FALSE,IF('Data Transformation'!E5875&lt;$R$10,E5875,$R$10)),IF(C5875=FALSE,FALSE,IF(C5875&lt;$R$10,C5875,$R$10)))</f>
        <v>0</v>
      </c>
      <c r="H5875" t="b">
        <f>IF('Input and Summary Results'!$J$4="yes",'Data Transformation'!F5875,'Data Transformation'!D5875)</f>
        <v>0</v>
      </c>
      <c r="I5875" t="str">
        <f t="shared" si="304"/>
        <v/>
      </c>
    </row>
    <row r="5876" spans="2:9" x14ac:dyDescent="0.25">
      <c r="B5876" t="b">
        <f>IF('Input and Summary Results'!D5458=0,FALSE,'Input and Summary Results'!$B5458)</f>
        <v>0</v>
      </c>
      <c r="C5876" t="b">
        <f>IF(OR(B5876=0,'Input and Summary Results'!D5458=0,'Input and Summary Results'!D5458=""),FALSE,'Input and Summary Results'!$D5458)</f>
        <v>0</v>
      </c>
      <c r="D5876" t="b">
        <f>IF(OR(B5876=0,'Input and Summary Results'!E5458=0),FALSE,'Input and Summary Results'!$E5458)</f>
        <v>0</v>
      </c>
      <c r="E5876" t="b">
        <f t="shared" si="305"/>
        <v>0</v>
      </c>
      <c r="F5876" t="b">
        <f t="shared" si="306"/>
        <v>0</v>
      </c>
      <c r="G5876" t="b">
        <f>IF('Input and Summary Results'!$J$4="yes",IF(C5876=FALSE,FALSE,IF('Data Transformation'!E5876&lt;$R$10,E5876,$R$10)),IF(C5876=FALSE,FALSE,IF(C5876&lt;$R$10,C5876,$R$10)))</f>
        <v>0</v>
      </c>
      <c r="H5876" t="b">
        <f>IF('Input and Summary Results'!$J$4="yes",'Data Transformation'!F5876,'Data Transformation'!D5876)</f>
        <v>0</v>
      </c>
      <c r="I5876" t="str">
        <f t="shared" si="304"/>
        <v/>
      </c>
    </row>
    <row r="5877" spans="2:9" x14ac:dyDescent="0.25">
      <c r="B5877" t="b">
        <f>IF('Input and Summary Results'!D5459=0,FALSE,'Input and Summary Results'!$B5459)</f>
        <v>0</v>
      </c>
      <c r="C5877" t="b">
        <f>IF(OR(B5877=0,'Input and Summary Results'!D5459=0,'Input and Summary Results'!D5459=""),FALSE,'Input and Summary Results'!$D5459)</f>
        <v>0</v>
      </c>
      <c r="D5877" t="b">
        <f>IF(OR(B5877=0,'Input and Summary Results'!E5459=0),FALSE,'Input and Summary Results'!$E5459)</f>
        <v>0</v>
      </c>
      <c r="E5877" t="b">
        <f t="shared" si="305"/>
        <v>0</v>
      </c>
      <c r="F5877" t="b">
        <f t="shared" si="306"/>
        <v>0</v>
      </c>
      <c r="G5877" t="b">
        <f>IF('Input and Summary Results'!$J$4="yes",IF(C5877=FALSE,FALSE,IF('Data Transformation'!E5877&lt;$R$10,E5877,$R$10)),IF(C5877=FALSE,FALSE,IF(C5877&lt;$R$10,C5877,$R$10)))</f>
        <v>0</v>
      </c>
      <c r="H5877" t="b">
        <f>IF('Input and Summary Results'!$J$4="yes",'Data Transformation'!F5877,'Data Transformation'!D5877)</f>
        <v>0</v>
      </c>
      <c r="I5877" t="str">
        <f t="shared" si="304"/>
        <v/>
      </c>
    </row>
    <row r="5878" spans="2:9" x14ac:dyDescent="0.25">
      <c r="B5878" t="b">
        <f>IF('Input and Summary Results'!D5460=0,FALSE,'Input and Summary Results'!$B5460)</f>
        <v>0</v>
      </c>
      <c r="C5878" t="b">
        <f>IF(OR(B5878=0,'Input and Summary Results'!D5460=0,'Input and Summary Results'!D5460=""),FALSE,'Input and Summary Results'!$D5460)</f>
        <v>0</v>
      </c>
      <c r="D5878" t="b">
        <f>IF(OR(B5878=0,'Input and Summary Results'!E5460=0),FALSE,'Input and Summary Results'!$E5460)</f>
        <v>0</v>
      </c>
      <c r="E5878" t="b">
        <f t="shared" si="305"/>
        <v>0</v>
      </c>
      <c r="F5878" t="b">
        <f t="shared" si="306"/>
        <v>0</v>
      </c>
      <c r="G5878" t="b">
        <f>IF('Input and Summary Results'!$J$4="yes",IF(C5878=FALSE,FALSE,IF('Data Transformation'!E5878&lt;$R$10,E5878,$R$10)),IF(C5878=FALSE,FALSE,IF(C5878&lt;$R$10,C5878,$R$10)))</f>
        <v>0</v>
      </c>
      <c r="H5878" t="b">
        <f>IF('Input and Summary Results'!$J$4="yes",'Data Transformation'!F5878,'Data Transformation'!D5878)</f>
        <v>0</v>
      </c>
      <c r="I5878" t="str">
        <f t="shared" si="304"/>
        <v/>
      </c>
    </row>
    <row r="5879" spans="2:9" x14ac:dyDescent="0.25">
      <c r="B5879" t="b">
        <f>IF('Input and Summary Results'!D5461=0,FALSE,'Input and Summary Results'!$B5461)</f>
        <v>0</v>
      </c>
      <c r="C5879" t="b">
        <f>IF(OR(B5879=0,'Input and Summary Results'!D5461=0,'Input and Summary Results'!D5461=""),FALSE,'Input and Summary Results'!$D5461)</f>
        <v>0</v>
      </c>
      <c r="D5879" t="b">
        <f>IF(OR(B5879=0,'Input and Summary Results'!E5461=0),FALSE,'Input and Summary Results'!$E5461)</f>
        <v>0</v>
      </c>
      <c r="E5879" t="b">
        <f t="shared" si="305"/>
        <v>0</v>
      </c>
      <c r="F5879" t="b">
        <f t="shared" si="306"/>
        <v>0</v>
      </c>
      <c r="G5879" t="b">
        <f>IF('Input and Summary Results'!$J$4="yes",IF(C5879=FALSE,FALSE,IF('Data Transformation'!E5879&lt;$R$10,E5879,$R$10)),IF(C5879=FALSE,FALSE,IF(C5879&lt;$R$10,C5879,$R$10)))</f>
        <v>0</v>
      </c>
      <c r="H5879" t="b">
        <f>IF('Input and Summary Results'!$J$4="yes",'Data Transformation'!F5879,'Data Transformation'!D5879)</f>
        <v>0</v>
      </c>
      <c r="I5879" t="str">
        <f t="shared" si="304"/>
        <v/>
      </c>
    </row>
    <row r="5880" spans="2:9" x14ac:dyDescent="0.25">
      <c r="B5880" t="b">
        <f>IF('Input and Summary Results'!D5462=0,FALSE,'Input and Summary Results'!$B5462)</f>
        <v>0</v>
      </c>
      <c r="C5880" t="b">
        <f>IF(OR(B5880=0,'Input and Summary Results'!D5462=0,'Input and Summary Results'!D5462=""),FALSE,'Input and Summary Results'!$D5462)</f>
        <v>0</v>
      </c>
      <c r="D5880" t="b">
        <f>IF(OR(B5880=0,'Input and Summary Results'!E5462=0),FALSE,'Input and Summary Results'!$E5462)</f>
        <v>0</v>
      </c>
      <c r="E5880" t="b">
        <f t="shared" si="305"/>
        <v>0</v>
      </c>
      <c r="F5880" t="b">
        <f t="shared" si="306"/>
        <v>0</v>
      </c>
      <c r="G5880" t="b">
        <f>IF('Input and Summary Results'!$J$4="yes",IF(C5880=FALSE,FALSE,IF('Data Transformation'!E5880&lt;$R$10,E5880,$R$10)),IF(C5880=FALSE,FALSE,IF(C5880&lt;$R$10,C5880,$R$10)))</f>
        <v>0</v>
      </c>
      <c r="H5880" t="b">
        <f>IF('Input and Summary Results'!$J$4="yes",'Data Transformation'!F5880,'Data Transformation'!D5880)</f>
        <v>0</v>
      </c>
      <c r="I5880" t="str">
        <f t="shared" si="304"/>
        <v/>
      </c>
    </row>
    <row r="5881" spans="2:9" x14ac:dyDescent="0.25">
      <c r="B5881" t="b">
        <f>IF('Input and Summary Results'!D5463=0,FALSE,'Input and Summary Results'!$B5463)</f>
        <v>0</v>
      </c>
      <c r="C5881" t="b">
        <f>IF(OR(B5881=0,'Input and Summary Results'!D5463=0,'Input and Summary Results'!D5463=""),FALSE,'Input and Summary Results'!$D5463)</f>
        <v>0</v>
      </c>
      <c r="D5881" t="b">
        <f>IF(OR(B5881=0,'Input and Summary Results'!E5463=0),FALSE,'Input and Summary Results'!$E5463)</f>
        <v>0</v>
      </c>
      <c r="E5881" t="b">
        <f t="shared" si="305"/>
        <v>0</v>
      </c>
      <c r="F5881" t="b">
        <f t="shared" si="306"/>
        <v>0</v>
      </c>
      <c r="G5881" t="b">
        <f>IF('Input and Summary Results'!$J$4="yes",IF(C5881=FALSE,FALSE,IF('Data Transformation'!E5881&lt;$R$10,E5881,$R$10)),IF(C5881=FALSE,FALSE,IF(C5881&lt;$R$10,C5881,$R$10)))</f>
        <v>0</v>
      </c>
      <c r="H5881" t="b">
        <f>IF('Input and Summary Results'!$J$4="yes",'Data Transformation'!F5881,'Data Transformation'!D5881)</f>
        <v>0</v>
      </c>
      <c r="I5881" t="str">
        <f t="shared" si="304"/>
        <v/>
      </c>
    </row>
    <row r="5882" spans="2:9" x14ac:dyDescent="0.25">
      <c r="B5882" t="b">
        <f>IF('Input and Summary Results'!D5464=0,FALSE,'Input and Summary Results'!$B5464)</f>
        <v>0</v>
      </c>
      <c r="C5882" t="b">
        <f>IF(OR(B5882=0,'Input and Summary Results'!D5464=0,'Input and Summary Results'!D5464=""),FALSE,'Input and Summary Results'!$D5464)</f>
        <v>0</v>
      </c>
      <c r="D5882" t="b">
        <f>IF(OR(B5882=0,'Input and Summary Results'!E5464=0),FALSE,'Input and Summary Results'!$E5464)</f>
        <v>0</v>
      </c>
      <c r="E5882" t="b">
        <f t="shared" si="305"/>
        <v>0</v>
      </c>
      <c r="F5882" t="b">
        <f t="shared" si="306"/>
        <v>0</v>
      </c>
      <c r="G5882" t="b">
        <f>IF('Input and Summary Results'!$J$4="yes",IF(C5882=FALSE,FALSE,IF('Data Transformation'!E5882&lt;$R$10,E5882,$R$10)),IF(C5882=FALSE,FALSE,IF(C5882&lt;$R$10,C5882,$R$10)))</f>
        <v>0</v>
      </c>
      <c r="H5882" t="b">
        <f>IF('Input and Summary Results'!$J$4="yes",'Data Transformation'!F5882,'Data Transformation'!D5882)</f>
        <v>0</v>
      </c>
      <c r="I5882" t="str">
        <f t="shared" si="304"/>
        <v/>
      </c>
    </row>
    <row r="5883" spans="2:9" x14ac:dyDescent="0.25">
      <c r="B5883" t="b">
        <f>IF('Input and Summary Results'!D5465=0,FALSE,'Input and Summary Results'!$B5465)</f>
        <v>0</v>
      </c>
      <c r="C5883" t="b">
        <f>IF(OR(B5883=0,'Input and Summary Results'!D5465=0,'Input and Summary Results'!D5465=""),FALSE,'Input and Summary Results'!$D5465)</f>
        <v>0</v>
      </c>
      <c r="D5883" t="b">
        <f>IF(OR(B5883=0,'Input and Summary Results'!E5465=0),FALSE,'Input and Summary Results'!$E5465)</f>
        <v>0</v>
      </c>
      <c r="E5883" t="b">
        <f t="shared" si="305"/>
        <v>0</v>
      </c>
      <c r="F5883" t="b">
        <f t="shared" si="306"/>
        <v>0</v>
      </c>
      <c r="G5883" t="b">
        <f>IF('Input and Summary Results'!$J$4="yes",IF(C5883=FALSE,FALSE,IF('Data Transformation'!E5883&lt;$R$10,E5883,$R$10)),IF(C5883=FALSE,FALSE,IF(C5883&lt;$R$10,C5883,$R$10)))</f>
        <v>0</v>
      </c>
      <c r="H5883" t="b">
        <f>IF('Input and Summary Results'!$J$4="yes",'Data Transformation'!F5883,'Data Transformation'!D5883)</f>
        <v>0</v>
      </c>
      <c r="I5883" t="str">
        <f t="shared" si="304"/>
        <v/>
      </c>
    </row>
    <row r="5884" spans="2:9" x14ac:dyDescent="0.25">
      <c r="B5884" t="b">
        <f>IF('Input and Summary Results'!D5466=0,FALSE,'Input and Summary Results'!$B5466)</f>
        <v>0</v>
      </c>
      <c r="C5884" t="b">
        <f>IF(OR(B5884=0,'Input and Summary Results'!D5466=0,'Input and Summary Results'!D5466=""),FALSE,'Input and Summary Results'!$D5466)</f>
        <v>0</v>
      </c>
      <c r="D5884" t="b">
        <f>IF(OR(B5884=0,'Input and Summary Results'!E5466=0),FALSE,'Input and Summary Results'!$E5466)</f>
        <v>0</v>
      </c>
      <c r="E5884" t="b">
        <f t="shared" si="305"/>
        <v>0</v>
      </c>
      <c r="F5884" t="b">
        <f t="shared" si="306"/>
        <v>0</v>
      </c>
      <c r="G5884" t="b">
        <f>IF('Input and Summary Results'!$J$4="yes",IF(C5884=FALSE,FALSE,IF('Data Transformation'!E5884&lt;$R$10,E5884,$R$10)),IF(C5884=FALSE,FALSE,IF(C5884&lt;$R$10,C5884,$R$10)))</f>
        <v>0</v>
      </c>
      <c r="H5884" t="b">
        <f>IF('Input and Summary Results'!$J$4="yes",'Data Transformation'!F5884,'Data Transformation'!D5884)</f>
        <v>0</v>
      </c>
      <c r="I5884" t="str">
        <f t="shared" si="304"/>
        <v/>
      </c>
    </row>
    <row r="5885" spans="2:9" x14ac:dyDescent="0.25">
      <c r="B5885" t="b">
        <f>IF('Input and Summary Results'!D5467=0,FALSE,'Input and Summary Results'!$B5467)</f>
        <v>0</v>
      </c>
      <c r="C5885" t="b">
        <f>IF(OR(B5885=0,'Input and Summary Results'!D5467=0,'Input and Summary Results'!D5467=""),FALSE,'Input and Summary Results'!$D5467)</f>
        <v>0</v>
      </c>
      <c r="D5885" t="b">
        <f>IF(OR(B5885=0,'Input and Summary Results'!E5467=0),FALSE,'Input and Summary Results'!$E5467)</f>
        <v>0</v>
      </c>
      <c r="E5885" t="b">
        <f t="shared" si="305"/>
        <v>0</v>
      </c>
      <c r="F5885" t="b">
        <f t="shared" si="306"/>
        <v>0</v>
      </c>
      <c r="G5885" t="b">
        <f>IF('Input and Summary Results'!$J$4="yes",IF(C5885=FALSE,FALSE,IF('Data Transformation'!E5885&lt;$R$10,E5885,$R$10)),IF(C5885=FALSE,FALSE,IF(C5885&lt;$R$10,C5885,$R$10)))</f>
        <v>0</v>
      </c>
      <c r="H5885" t="b">
        <f>IF('Input and Summary Results'!$J$4="yes",'Data Transformation'!F5885,'Data Transformation'!D5885)</f>
        <v>0</v>
      </c>
      <c r="I5885" t="str">
        <f t="shared" si="304"/>
        <v/>
      </c>
    </row>
    <row r="5886" spans="2:9" x14ac:dyDescent="0.25">
      <c r="B5886" t="b">
        <f>IF('Input and Summary Results'!D5468=0,FALSE,'Input and Summary Results'!$B5468)</f>
        <v>0</v>
      </c>
      <c r="C5886" t="b">
        <f>IF(OR(B5886=0,'Input and Summary Results'!D5468=0,'Input and Summary Results'!D5468=""),FALSE,'Input and Summary Results'!$D5468)</f>
        <v>0</v>
      </c>
      <c r="D5886" t="b">
        <f>IF(OR(B5886=0,'Input and Summary Results'!E5468=0),FALSE,'Input and Summary Results'!$E5468)</f>
        <v>0</v>
      </c>
      <c r="E5886" t="b">
        <f t="shared" si="305"/>
        <v>0</v>
      </c>
      <c r="F5886" t="b">
        <f t="shared" si="306"/>
        <v>0</v>
      </c>
      <c r="G5886" t="b">
        <f>IF('Input and Summary Results'!$J$4="yes",IF(C5886=FALSE,FALSE,IF('Data Transformation'!E5886&lt;$R$10,E5886,$R$10)),IF(C5886=FALSE,FALSE,IF(C5886&lt;$R$10,C5886,$R$10)))</f>
        <v>0</v>
      </c>
      <c r="H5886" t="b">
        <f>IF('Input and Summary Results'!$J$4="yes",'Data Transformation'!F5886,'Data Transformation'!D5886)</f>
        <v>0</v>
      </c>
      <c r="I5886" t="str">
        <f t="shared" si="304"/>
        <v/>
      </c>
    </row>
    <row r="5887" spans="2:9" x14ac:dyDescent="0.25">
      <c r="B5887" t="b">
        <f>IF('Input and Summary Results'!D5469=0,FALSE,'Input and Summary Results'!$B5469)</f>
        <v>0</v>
      </c>
      <c r="C5887" t="b">
        <f>IF(OR(B5887=0,'Input and Summary Results'!D5469=0,'Input and Summary Results'!D5469=""),FALSE,'Input and Summary Results'!$D5469)</f>
        <v>0</v>
      </c>
      <c r="D5887" t="b">
        <f>IF(OR(B5887=0,'Input and Summary Results'!E5469=0),FALSE,'Input and Summary Results'!$E5469)</f>
        <v>0</v>
      </c>
      <c r="E5887" t="b">
        <f t="shared" si="305"/>
        <v>0</v>
      </c>
      <c r="F5887" t="b">
        <f t="shared" si="306"/>
        <v>0</v>
      </c>
      <c r="G5887" t="b">
        <f>IF('Input and Summary Results'!$J$4="yes",IF(C5887=FALSE,FALSE,IF('Data Transformation'!E5887&lt;$R$10,E5887,$R$10)),IF(C5887=FALSE,FALSE,IF(C5887&lt;$R$10,C5887,$R$10)))</f>
        <v>0</v>
      </c>
      <c r="H5887" t="b">
        <f>IF('Input and Summary Results'!$J$4="yes",'Data Transformation'!F5887,'Data Transformation'!D5887)</f>
        <v>0</v>
      </c>
      <c r="I5887" t="str">
        <f t="shared" si="304"/>
        <v/>
      </c>
    </row>
    <row r="5888" spans="2:9" x14ac:dyDescent="0.25">
      <c r="B5888" t="b">
        <f>IF('Input and Summary Results'!D5470=0,FALSE,'Input and Summary Results'!$B5470)</f>
        <v>0</v>
      </c>
      <c r="C5888" t="b">
        <f>IF(OR(B5888=0,'Input and Summary Results'!D5470=0,'Input and Summary Results'!D5470=""),FALSE,'Input and Summary Results'!$D5470)</f>
        <v>0</v>
      </c>
      <c r="D5888" t="b">
        <f>IF(OR(B5888=0,'Input and Summary Results'!E5470=0),FALSE,'Input and Summary Results'!$E5470)</f>
        <v>0</v>
      </c>
      <c r="E5888" t="b">
        <f t="shared" si="305"/>
        <v>0</v>
      </c>
      <c r="F5888" t="b">
        <f t="shared" si="306"/>
        <v>0</v>
      </c>
      <c r="G5888" t="b">
        <f>IF('Input and Summary Results'!$J$4="yes",IF(C5888=FALSE,FALSE,IF('Data Transformation'!E5888&lt;$R$10,E5888,$R$10)),IF(C5888=FALSE,FALSE,IF(C5888&lt;$R$10,C5888,$R$10)))</f>
        <v>0</v>
      </c>
      <c r="H5888" t="b">
        <f>IF('Input and Summary Results'!$J$4="yes",'Data Transformation'!F5888,'Data Transformation'!D5888)</f>
        <v>0</v>
      </c>
      <c r="I5888" t="str">
        <f t="shared" si="304"/>
        <v/>
      </c>
    </row>
    <row r="5889" spans="2:9" x14ac:dyDescent="0.25">
      <c r="B5889" t="b">
        <f>IF('Input and Summary Results'!D5471=0,FALSE,'Input and Summary Results'!$B5471)</f>
        <v>0</v>
      </c>
      <c r="C5889" t="b">
        <f>IF(OR(B5889=0,'Input and Summary Results'!D5471=0,'Input and Summary Results'!D5471=""),FALSE,'Input and Summary Results'!$D5471)</f>
        <v>0</v>
      </c>
      <c r="D5889" t="b">
        <f>IF(OR(B5889=0,'Input and Summary Results'!E5471=0),FALSE,'Input and Summary Results'!$E5471)</f>
        <v>0</v>
      </c>
      <c r="E5889" t="b">
        <f t="shared" si="305"/>
        <v>0</v>
      </c>
      <c r="F5889" t="b">
        <f t="shared" si="306"/>
        <v>0</v>
      </c>
      <c r="G5889" t="b">
        <f>IF('Input and Summary Results'!$J$4="yes",IF(C5889=FALSE,FALSE,IF('Data Transformation'!E5889&lt;$R$10,E5889,$R$10)),IF(C5889=FALSE,FALSE,IF(C5889&lt;$R$10,C5889,$R$10)))</f>
        <v>0</v>
      </c>
      <c r="H5889" t="b">
        <f>IF('Input and Summary Results'!$J$4="yes",'Data Transformation'!F5889,'Data Transformation'!D5889)</f>
        <v>0</v>
      </c>
      <c r="I5889" t="str">
        <f t="shared" si="304"/>
        <v/>
      </c>
    </row>
    <row r="5890" spans="2:9" x14ac:dyDescent="0.25">
      <c r="B5890" t="b">
        <f>IF('Input and Summary Results'!D5472=0,FALSE,'Input and Summary Results'!$B5472)</f>
        <v>0</v>
      </c>
      <c r="C5890" t="b">
        <f>IF(OR(B5890=0,'Input and Summary Results'!D5472=0,'Input and Summary Results'!D5472=""),FALSE,'Input and Summary Results'!$D5472)</f>
        <v>0</v>
      </c>
      <c r="D5890" t="b">
        <f>IF(OR(B5890=0,'Input and Summary Results'!E5472=0),FALSE,'Input and Summary Results'!$E5472)</f>
        <v>0</v>
      </c>
      <c r="E5890" t="b">
        <f t="shared" si="305"/>
        <v>0</v>
      </c>
      <c r="F5890" t="b">
        <f t="shared" si="306"/>
        <v>0</v>
      </c>
      <c r="G5890" t="b">
        <f>IF('Input and Summary Results'!$J$4="yes",IF(C5890=FALSE,FALSE,IF('Data Transformation'!E5890&lt;$R$10,E5890,$R$10)),IF(C5890=FALSE,FALSE,IF(C5890&lt;$R$10,C5890,$R$10)))</f>
        <v>0</v>
      </c>
      <c r="H5890" t="b">
        <f>IF('Input and Summary Results'!$J$4="yes",'Data Transformation'!F5890,'Data Transformation'!D5890)</f>
        <v>0</v>
      </c>
      <c r="I5890" t="str">
        <f t="shared" si="304"/>
        <v/>
      </c>
    </row>
    <row r="5891" spans="2:9" x14ac:dyDescent="0.25">
      <c r="B5891" t="b">
        <f>IF('Input and Summary Results'!D5473=0,FALSE,'Input and Summary Results'!$B5473)</f>
        <v>0</v>
      </c>
      <c r="C5891" t="b">
        <f>IF(OR(B5891=0,'Input and Summary Results'!D5473=0,'Input and Summary Results'!D5473=""),FALSE,'Input and Summary Results'!$D5473)</f>
        <v>0</v>
      </c>
      <c r="D5891" t="b">
        <f>IF(OR(B5891=0,'Input and Summary Results'!E5473=0),FALSE,'Input and Summary Results'!$E5473)</f>
        <v>0</v>
      </c>
      <c r="E5891" t="b">
        <f t="shared" si="305"/>
        <v>0</v>
      </c>
      <c r="F5891" t="b">
        <f t="shared" si="306"/>
        <v>0</v>
      </c>
      <c r="G5891" t="b">
        <f>IF('Input and Summary Results'!$J$4="yes",IF(C5891=FALSE,FALSE,IF('Data Transformation'!E5891&lt;$R$10,E5891,$R$10)),IF(C5891=FALSE,FALSE,IF(C5891&lt;$R$10,C5891,$R$10)))</f>
        <v>0</v>
      </c>
      <c r="H5891" t="b">
        <f>IF('Input and Summary Results'!$J$4="yes",'Data Transformation'!F5891,'Data Transformation'!D5891)</f>
        <v>0</v>
      </c>
      <c r="I5891" t="str">
        <f t="shared" si="304"/>
        <v/>
      </c>
    </row>
    <row r="5892" spans="2:9" x14ac:dyDescent="0.25">
      <c r="B5892" t="b">
        <f>IF('Input and Summary Results'!D5474=0,FALSE,'Input and Summary Results'!$B5474)</f>
        <v>0</v>
      </c>
      <c r="C5892" t="b">
        <f>IF(OR(B5892=0,'Input and Summary Results'!D5474=0,'Input and Summary Results'!D5474=""),FALSE,'Input and Summary Results'!$D5474)</f>
        <v>0</v>
      </c>
      <c r="D5892" t="b">
        <f>IF(OR(B5892=0,'Input and Summary Results'!E5474=0),FALSE,'Input and Summary Results'!$E5474)</f>
        <v>0</v>
      </c>
      <c r="E5892" t="b">
        <f t="shared" si="305"/>
        <v>0</v>
      </c>
      <c r="F5892" t="b">
        <f t="shared" si="306"/>
        <v>0</v>
      </c>
      <c r="G5892" t="b">
        <f>IF('Input and Summary Results'!$J$4="yes",IF(C5892=FALSE,FALSE,IF('Data Transformation'!E5892&lt;$R$10,E5892,$R$10)),IF(C5892=FALSE,FALSE,IF(C5892&lt;$R$10,C5892,$R$10)))</f>
        <v>0</v>
      </c>
      <c r="H5892" t="b">
        <f>IF('Input and Summary Results'!$J$4="yes",'Data Transformation'!F5892,'Data Transformation'!D5892)</f>
        <v>0</v>
      </c>
      <c r="I5892" t="str">
        <f t="shared" si="304"/>
        <v/>
      </c>
    </row>
    <row r="5893" spans="2:9" x14ac:dyDescent="0.25">
      <c r="B5893" t="b">
        <f>IF('Input and Summary Results'!D5475=0,FALSE,'Input and Summary Results'!$B5475)</f>
        <v>0</v>
      </c>
      <c r="C5893" t="b">
        <f>IF(OR(B5893=0,'Input and Summary Results'!D5475=0,'Input and Summary Results'!D5475=""),FALSE,'Input and Summary Results'!$D5475)</f>
        <v>0</v>
      </c>
      <c r="D5893" t="b">
        <f>IF(OR(B5893=0,'Input and Summary Results'!E5475=0),FALSE,'Input and Summary Results'!$E5475)</f>
        <v>0</v>
      </c>
      <c r="E5893" t="b">
        <f t="shared" si="305"/>
        <v>0</v>
      </c>
      <c r="F5893" t="b">
        <f t="shared" si="306"/>
        <v>0</v>
      </c>
      <c r="G5893" t="b">
        <f>IF('Input and Summary Results'!$J$4="yes",IF(C5893=FALSE,FALSE,IF('Data Transformation'!E5893&lt;$R$10,E5893,$R$10)),IF(C5893=FALSE,FALSE,IF(C5893&lt;$R$10,C5893,$R$10)))</f>
        <v>0</v>
      </c>
      <c r="H5893" t="b">
        <f>IF('Input and Summary Results'!$J$4="yes",'Data Transformation'!F5893,'Data Transformation'!D5893)</f>
        <v>0</v>
      </c>
      <c r="I5893" t="str">
        <f t="shared" ref="I5893:I5956" si="307">IF(G5893=FALSE,"",B5893)</f>
        <v/>
      </c>
    </row>
    <row r="5894" spans="2:9" x14ac:dyDescent="0.25">
      <c r="B5894" t="b">
        <f>IF('Input and Summary Results'!D5476=0,FALSE,'Input and Summary Results'!$B5476)</f>
        <v>0</v>
      </c>
      <c r="C5894" t="b">
        <f>IF(OR(B5894=0,'Input and Summary Results'!D5476=0,'Input and Summary Results'!D5476=""),FALSE,'Input and Summary Results'!$D5476)</f>
        <v>0</v>
      </c>
      <c r="D5894" t="b">
        <f>IF(OR(B5894=0,'Input and Summary Results'!E5476=0),FALSE,'Input and Summary Results'!$E5476)</f>
        <v>0</v>
      </c>
      <c r="E5894" t="b">
        <f t="shared" si="305"/>
        <v>0</v>
      </c>
      <c r="F5894" t="b">
        <f t="shared" si="306"/>
        <v>0</v>
      </c>
      <c r="G5894" t="b">
        <f>IF('Input and Summary Results'!$J$4="yes",IF(C5894=FALSE,FALSE,IF('Data Transformation'!E5894&lt;$R$10,E5894,$R$10)),IF(C5894=FALSE,FALSE,IF(C5894&lt;$R$10,C5894,$R$10)))</f>
        <v>0</v>
      </c>
      <c r="H5894" t="b">
        <f>IF('Input and Summary Results'!$J$4="yes",'Data Transformation'!F5894,'Data Transformation'!D5894)</f>
        <v>0</v>
      </c>
      <c r="I5894" t="str">
        <f t="shared" si="307"/>
        <v/>
      </c>
    </row>
    <row r="5895" spans="2:9" x14ac:dyDescent="0.25">
      <c r="B5895" t="b">
        <f>IF('Input and Summary Results'!D5477=0,FALSE,'Input and Summary Results'!$B5477)</f>
        <v>0</v>
      </c>
      <c r="C5895" t="b">
        <f>IF(OR(B5895=0,'Input and Summary Results'!D5477=0,'Input and Summary Results'!D5477=""),FALSE,'Input and Summary Results'!$D5477)</f>
        <v>0</v>
      </c>
      <c r="D5895" t="b">
        <f>IF(OR(B5895=0,'Input and Summary Results'!E5477=0),FALSE,'Input and Summary Results'!$E5477)</f>
        <v>0</v>
      </c>
      <c r="E5895" t="b">
        <f t="shared" si="305"/>
        <v>0</v>
      </c>
      <c r="F5895" t="b">
        <f t="shared" si="306"/>
        <v>0</v>
      </c>
      <c r="G5895" t="b">
        <f>IF('Input and Summary Results'!$J$4="yes",IF(C5895=FALSE,FALSE,IF('Data Transformation'!E5895&lt;$R$10,E5895,$R$10)),IF(C5895=FALSE,FALSE,IF(C5895&lt;$R$10,C5895,$R$10)))</f>
        <v>0</v>
      </c>
      <c r="H5895" t="b">
        <f>IF('Input and Summary Results'!$J$4="yes",'Data Transformation'!F5895,'Data Transformation'!D5895)</f>
        <v>0</v>
      </c>
      <c r="I5895" t="str">
        <f t="shared" si="307"/>
        <v/>
      </c>
    </row>
    <row r="5896" spans="2:9" x14ac:dyDescent="0.25">
      <c r="B5896" t="b">
        <f>IF('Input and Summary Results'!D5478=0,FALSE,'Input and Summary Results'!$B5478)</f>
        <v>0</v>
      </c>
      <c r="C5896" t="b">
        <f>IF(OR(B5896=0,'Input and Summary Results'!D5478=0,'Input and Summary Results'!D5478=""),FALSE,'Input and Summary Results'!$D5478)</f>
        <v>0</v>
      </c>
      <c r="D5896" t="b">
        <f>IF(OR(B5896=0,'Input and Summary Results'!E5478=0),FALSE,'Input and Summary Results'!$E5478)</f>
        <v>0</v>
      </c>
      <c r="E5896" t="b">
        <f t="shared" si="305"/>
        <v>0</v>
      </c>
      <c r="F5896" t="b">
        <f t="shared" si="306"/>
        <v>0</v>
      </c>
      <c r="G5896" t="b">
        <f>IF('Input and Summary Results'!$J$4="yes",IF(C5896=FALSE,FALSE,IF('Data Transformation'!E5896&lt;$R$10,E5896,$R$10)),IF(C5896=FALSE,FALSE,IF(C5896&lt;$R$10,C5896,$R$10)))</f>
        <v>0</v>
      </c>
      <c r="H5896" t="b">
        <f>IF('Input and Summary Results'!$J$4="yes",'Data Transformation'!F5896,'Data Transformation'!D5896)</f>
        <v>0</v>
      </c>
      <c r="I5896" t="str">
        <f t="shared" si="307"/>
        <v/>
      </c>
    </row>
    <row r="5897" spans="2:9" x14ac:dyDescent="0.25">
      <c r="B5897" t="b">
        <f>IF('Input and Summary Results'!D5479=0,FALSE,'Input and Summary Results'!$B5479)</f>
        <v>0</v>
      </c>
      <c r="C5897" t="b">
        <f>IF(OR(B5897=0,'Input and Summary Results'!D5479=0,'Input and Summary Results'!D5479=""),FALSE,'Input and Summary Results'!$D5479)</f>
        <v>0</v>
      </c>
      <c r="D5897" t="b">
        <f>IF(OR(B5897=0,'Input and Summary Results'!E5479=0),FALSE,'Input and Summary Results'!$E5479)</f>
        <v>0</v>
      </c>
      <c r="E5897" t="b">
        <f t="shared" si="305"/>
        <v>0</v>
      </c>
      <c r="F5897" t="b">
        <f t="shared" si="306"/>
        <v>0</v>
      </c>
      <c r="G5897" t="b">
        <f>IF('Input and Summary Results'!$J$4="yes",IF(C5897=FALSE,FALSE,IF('Data Transformation'!E5897&lt;$R$10,E5897,$R$10)),IF(C5897=FALSE,FALSE,IF(C5897&lt;$R$10,C5897,$R$10)))</f>
        <v>0</v>
      </c>
      <c r="H5897" t="b">
        <f>IF('Input and Summary Results'!$J$4="yes",'Data Transformation'!F5897,'Data Transformation'!D5897)</f>
        <v>0</v>
      </c>
      <c r="I5897" t="str">
        <f t="shared" si="307"/>
        <v/>
      </c>
    </row>
    <row r="5898" spans="2:9" x14ac:dyDescent="0.25">
      <c r="B5898" t="b">
        <f>IF('Input and Summary Results'!D5480=0,FALSE,'Input and Summary Results'!$B5480)</f>
        <v>0</v>
      </c>
      <c r="C5898" t="b">
        <f>IF(OR(B5898=0,'Input and Summary Results'!D5480=0,'Input and Summary Results'!D5480=""),FALSE,'Input and Summary Results'!$D5480)</f>
        <v>0</v>
      </c>
      <c r="D5898" t="b">
        <f>IF(OR(B5898=0,'Input and Summary Results'!E5480=0),FALSE,'Input and Summary Results'!$E5480)</f>
        <v>0</v>
      </c>
      <c r="E5898" t="b">
        <f t="shared" si="305"/>
        <v>0</v>
      </c>
      <c r="F5898" t="b">
        <f t="shared" si="306"/>
        <v>0</v>
      </c>
      <c r="G5898" t="b">
        <f>IF('Input and Summary Results'!$J$4="yes",IF(C5898=FALSE,FALSE,IF('Data Transformation'!E5898&lt;$R$10,E5898,$R$10)),IF(C5898=FALSE,FALSE,IF(C5898&lt;$R$10,C5898,$R$10)))</f>
        <v>0</v>
      </c>
      <c r="H5898" t="b">
        <f>IF('Input and Summary Results'!$J$4="yes",'Data Transformation'!F5898,'Data Transformation'!D5898)</f>
        <v>0</v>
      </c>
      <c r="I5898" t="str">
        <f t="shared" si="307"/>
        <v/>
      </c>
    </row>
    <row r="5899" spans="2:9" x14ac:dyDescent="0.25">
      <c r="B5899" t="b">
        <f>IF('Input and Summary Results'!D5481=0,FALSE,'Input and Summary Results'!$B5481)</f>
        <v>0</v>
      </c>
      <c r="C5899" t="b">
        <f>IF(OR(B5899=0,'Input and Summary Results'!D5481=0,'Input and Summary Results'!D5481=""),FALSE,'Input and Summary Results'!$D5481)</f>
        <v>0</v>
      </c>
      <c r="D5899" t="b">
        <f>IF(OR(B5899=0,'Input and Summary Results'!E5481=0),FALSE,'Input and Summary Results'!$E5481)</f>
        <v>0</v>
      </c>
      <c r="E5899" t="b">
        <f t="shared" si="305"/>
        <v>0</v>
      </c>
      <c r="F5899" t="b">
        <f t="shared" si="306"/>
        <v>0</v>
      </c>
      <c r="G5899" t="b">
        <f>IF('Input and Summary Results'!$J$4="yes",IF(C5899=FALSE,FALSE,IF('Data Transformation'!E5899&lt;$R$10,E5899,$R$10)),IF(C5899=FALSE,FALSE,IF(C5899&lt;$R$10,C5899,$R$10)))</f>
        <v>0</v>
      </c>
      <c r="H5899" t="b">
        <f>IF('Input and Summary Results'!$J$4="yes",'Data Transformation'!F5899,'Data Transformation'!D5899)</f>
        <v>0</v>
      </c>
      <c r="I5899" t="str">
        <f t="shared" si="307"/>
        <v/>
      </c>
    </row>
    <row r="5900" spans="2:9" x14ac:dyDescent="0.25">
      <c r="B5900" t="b">
        <f>IF('Input and Summary Results'!D5482=0,FALSE,'Input and Summary Results'!$B5482)</f>
        <v>0</v>
      </c>
      <c r="C5900" t="b">
        <f>IF(OR(B5900=0,'Input and Summary Results'!D5482=0,'Input and Summary Results'!D5482=""),FALSE,'Input and Summary Results'!$D5482)</f>
        <v>0</v>
      </c>
      <c r="D5900" t="b">
        <f>IF(OR(B5900=0,'Input and Summary Results'!E5482=0),FALSE,'Input and Summary Results'!$E5482)</f>
        <v>0</v>
      </c>
      <c r="E5900" t="b">
        <f t="shared" si="305"/>
        <v>0</v>
      </c>
      <c r="F5900" t="b">
        <f t="shared" si="306"/>
        <v>0</v>
      </c>
      <c r="G5900" t="b">
        <f>IF('Input and Summary Results'!$J$4="yes",IF(C5900=FALSE,FALSE,IF('Data Transformation'!E5900&lt;$R$10,E5900,$R$10)),IF(C5900=FALSE,FALSE,IF(C5900&lt;$R$10,C5900,$R$10)))</f>
        <v>0</v>
      </c>
      <c r="H5900" t="b">
        <f>IF('Input and Summary Results'!$J$4="yes",'Data Transformation'!F5900,'Data Transformation'!D5900)</f>
        <v>0</v>
      </c>
      <c r="I5900" t="str">
        <f t="shared" si="307"/>
        <v/>
      </c>
    </row>
    <row r="5901" spans="2:9" x14ac:dyDescent="0.25">
      <c r="B5901" t="b">
        <f>IF('Input and Summary Results'!D5483=0,FALSE,'Input and Summary Results'!$B5483)</f>
        <v>0</v>
      </c>
      <c r="C5901" t="b">
        <f>IF(OR(B5901=0,'Input and Summary Results'!D5483=0,'Input and Summary Results'!D5483=""),FALSE,'Input and Summary Results'!$D5483)</f>
        <v>0</v>
      </c>
      <c r="D5901" t="b">
        <f>IF(OR(B5901=0,'Input and Summary Results'!E5483=0),FALSE,'Input and Summary Results'!$E5483)</f>
        <v>0</v>
      </c>
      <c r="E5901" t="b">
        <f t="shared" si="305"/>
        <v>0</v>
      </c>
      <c r="F5901" t="b">
        <f t="shared" si="306"/>
        <v>0</v>
      </c>
      <c r="G5901" t="b">
        <f>IF('Input and Summary Results'!$J$4="yes",IF(C5901=FALSE,FALSE,IF('Data Transformation'!E5901&lt;$R$10,E5901,$R$10)),IF(C5901=FALSE,FALSE,IF(C5901&lt;$R$10,C5901,$R$10)))</f>
        <v>0</v>
      </c>
      <c r="H5901" t="b">
        <f>IF('Input and Summary Results'!$J$4="yes",'Data Transformation'!F5901,'Data Transformation'!D5901)</f>
        <v>0</v>
      </c>
      <c r="I5901" t="str">
        <f t="shared" si="307"/>
        <v/>
      </c>
    </row>
    <row r="5902" spans="2:9" x14ac:dyDescent="0.25">
      <c r="B5902" t="b">
        <f>IF('Input and Summary Results'!D5484=0,FALSE,'Input and Summary Results'!$B5484)</f>
        <v>0</v>
      </c>
      <c r="C5902" t="b">
        <f>IF(OR(B5902=0,'Input and Summary Results'!D5484=0,'Input and Summary Results'!D5484=""),FALSE,'Input and Summary Results'!$D5484)</f>
        <v>0</v>
      </c>
      <c r="D5902" t="b">
        <f>IF(OR(B5902=0,'Input and Summary Results'!E5484=0),FALSE,'Input and Summary Results'!$E5484)</f>
        <v>0</v>
      </c>
      <c r="E5902" t="b">
        <f t="shared" si="305"/>
        <v>0</v>
      </c>
      <c r="F5902" t="b">
        <f t="shared" si="306"/>
        <v>0</v>
      </c>
      <c r="G5902" t="b">
        <f>IF('Input and Summary Results'!$J$4="yes",IF(C5902=FALSE,FALSE,IF('Data Transformation'!E5902&lt;$R$10,E5902,$R$10)),IF(C5902=FALSE,FALSE,IF(C5902&lt;$R$10,C5902,$R$10)))</f>
        <v>0</v>
      </c>
      <c r="H5902" t="b">
        <f>IF('Input and Summary Results'!$J$4="yes",'Data Transformation'!F5902,'Data Transformation'!D5902)</f>
        <v>0</v>
      </c>
      <c r="I5902" t="str">
        <f t="shared" si="307"/>
        <v/>
      </c>
    </row>
    <row r="5903" spans="2:9" x14ac:dyDescent="0.25">
      <c r="B5903" t="b">
        <f>IF('Input and Summary Results'!D5485=0,FALSE,'Input and Summary Results'!$B5485)</f>
        <v>0</v>
      </c>
      <c r="C5903" t="b">
        <f>IF(OR(B5903=0,'Input and Summary Results'!D5485=0,'Input and Summary Results'!D5485=""),FALSE,'Input and Summary Results'!$D5485)</f>
        <v>0</v>
      </c>
      <c r="D5903" t="b">
        <f>IF(OR(B5903=0,'Input and Summary Results'!E5485=0),FALSE,'Input and Summary Results'!$E5485)</f>
        <v>0</v>
      </c>
      <c r="E5903" t="b">
        <f t="shared" si="305"/>
        <v>0</v>
      </c>
      <c r="F5903" t="b">
        <f t="shared" si="306"/>
        <v>0</v>
      </c>
      <c r="G5903" t="b">
        <f>IF('Input and Summary Results'!$J$4="yes",IF(C5903=FALSE,FALSE,IF('Data Transformation'!E5903&lt;$R$10,E5903,$R$10)),IF(C5903=FALSE,FALSE,IF(C5903&lt;$R$10,C5903,$R$10)))</f>
        <v>0</v>
      </c>
      <c r="H5903" t="b">
        <f>IF('Input and Summary Results'!$J$4="yes",'Data Transformation'!F5903,'Data Transformation'!D5903)</f>
        <v>0</v>
      </c>
      <c r="I5903" t="str">
        <f t="shared" si="307"/>
        <v/>
      </c>
    </row>
    <row r="5904" spans="2:9" x14ac:dyDescent="0.25">
      <c r="B5904" t="b">
        <f>IF('Input and Summary Results'!D5486=0,FALSE,'Input and Summary Results'!$B5486)</f>
        <v>0</v>
      </c>
      <c r="C5904" t="b">
        <f>IF(OR(B5904=0,'Input and Summary Results'!D5486=0,'Input and Summary Results'!D5486=""),FALSE,'Input and Summary Results'!$D5486)</f>
        <v>0</v>
      </c>
      <c r="D5904" t="b">
        <f>IF(OR(B5904=0,'Input and Summary Results'!E5486=0),FALSE,'Input and Summary Results'!$E5486)</f>
        <v>0</v>
      </c>
      <c r="E5904" t="b">
        <f t="shared" si="305"/>
        <v>0</v>
      </c>
      <c r="F5904" t="b">
        <f t="shared" si="306"/>
        <v>0</v>
      </c>
      <c r="G5904" t="b">
        <f>IF('Input and Summary Results'!$J$4="yes",IF(C5904=FALSE,FALSE,IF('Data Transformation'!E5904&lt;$R$10,E5904,$R$10)),IF(C5904=FALSE,FALSE,IF(C5904&lt;$R$10,C5904,$R$10)))</f>
        <v>0</v>
      </c>
      <c r="H5904" t="b">
        <f>IF('Input and Summary Results'!$J$4="yes",'Data Transformation'!F5904,'Data Transformation'!D5904)</f>
        <v>0</v>
      </c>
      <c r="I5904" t="str">
        <f t="shared" si="307"/>
        <v/>
      </c>
    </row>
    <row r="5905" spans="2:9" x14ac:dyDescent="0.25">
      <c r="B5905" t="b">
        <f>IF('Input and Summary Results'!D5487=0,FALSE,'Input and Summary Results'!$B5487)</f>
        <v>0</v>
      </c>
      <c r="C5905" t="b">
        <f>IF(OR(B5905=0,'Input and Summary Results'!D5487=0,'Input and Summary Results'!D5487=""),FALSE,'Input and Summary Results'!$D5487)</f>
        <v>0</v>
      </c>
      <c r="D5905" t="b">
        <f>IF(OR(B5905=0,'Input and Summary Results'!E5487=0),FALSE,'Input and Summary Results'!$E5487)</f>
        <v>0</v>
      </c>
      <c r="E5905" t="b">
        <f t="shared" si="305"/>
        <v>0</v>
      </c>
      <c r="F5905" t="b">
        <f t="shared" si="306"/>
        <v>0</v>
      </c>
      <c r="G5905" t="b">
        <f>IF('Input and Summary Results'!$J$4="yes",IF(C5905=FALSE,FALSE,IF('Data Transformation'!E5905&lt;$R$10,E5905,$R$10)),IF(C5905=FALSE,FALSE,IF(C5905&lt;$R$10,C5905,$R$10)))</f>
        <v>0</v>
      </c>
      <c r="H5905" t="b">
        <f>IF('Input and Summary Results'!$J$4="yes",'Data Transformation'!F5905,'Data Transformation'!D5905)</f>
        <v>0</v>
      </c>
      <c r="I5905" t="str">
        <f t="shared" si="307"/>
        <v/>
      </c>
    </row>
    <row r="5906" spans="2:9" x14ac:dyDescent="0.25">
      <c r="B5906" t="b">
        <f>IF('Input and Summary Results'!D5488=0,FALSE,'Input and Summary Results'!$B5488)</f>
        <v>0</v>
      </c>
      <c r="C5906" t="b">
        <f>IF(OR(B5906=0,'Input and Summary Results'!D5488=0,'Input and Summary Results'!D5488=""),FALSE,'Input and Summary Results'!$D5488)</f>
        <v>0</v>
      </c>
      <c r="D5906" t="b">
        <f>IF(OR(B5906=0,'Input and Summary Results'!E5488=0),FALSE,'Input and Summary Results'!$E5488)</f>
        <v>0</v>
      </c>
      <c r="E5906" t="b">
        <f t="shared" si="305"/>
        <v>0</v>
      </c>
      <c r="F5906" t="b">
        <f t="shared" si="306"/>
        <v>0</v>
      </c>
      <c r="G5906" t="b">
        <f>IF('Input and Summary Results'!$J$4="yes",IF(C5906=FALSE,FALSE,IF('Data Transformation'!E5906&lt;$R$10,E5906,$R$10)),IF(C5906=FALSE,FALSE,IF(C5906&lt;$R$10,C5906,$R$10)))</f>
        <v>0</v>
      </c>
      <c r="H5906" t="b">
        <f>IF('Input and Summary Results'!$J$4="yes",'Data Transformation'!F5906,'Data Transformation'!D5906)</f>
        <v>0</v>
      </c>
      <c r="I5906" t="str">
        <f t="shared" si="307"/>
        <v/>
      </c>
    </row>
    <row r="5907" spans="2:9" x14ac:dyDescent="0.25">
      <c r="B5907" t="b">
        <f>IF('Input and Summary Results'!D5489=0,FALSE,'Input and Summary Results'!$B5489)</f>
        <v>0</v>
      </c>
      <c r="C5907" t="b">
        <f>IF(OR(B5907=0,'Input and Summary Results'!D5489=0,'Input and Summary Results'!D5489=""),FALSE,'Input and Summary Results'!$D5489)</f>
        <v>0</v>
      </c>
      <c r="D5907" t="b">
        <f>IF(OR(B5907=0,'Input and Summary Results'!E5489=0),FALSE,'Input and Summary Results'!$E5489)</f>
        <v>0</v>
      </c>
      <c r="E5907" t="b">
        <f t="shared" si="305"/>
        <v>0</v>
      </c>
      <c r="F5907" t="b">
        <f t="shared" si="306"/>
        <v>0</v>
      </c>
      <c r="G5907" t="b">
        <f>IF('Input and Summary Results'!$J$4="yes",IF(C5907=FALSE,FALSE,IF('Data Transformation'!E5907&lt;$R$10,E5907,$R$10)),IF(C5907=FALSE,FALSE,IF(C5907&lt;$R$10,C5907,$R$10)))</f>
        <v>0</v>
      </c>
      <c r="H5907" t="b">
        <f>IF('Input and Summary Results'!$J$4="yes",'Data Transformation'!F5907,'Data Transformation'!D5907)</f>
        <v>0</v>
      </c>
      <c r="I5907" t="str">
        <f t="shared" si="307"/>
        <v/>
      </c>
    </row>
    <row r="5908" spans="2:9" x14ac:dyDescent="0.25">
      <c r="B5908" t="b">
        <f>IF('Input and Summary Results'!D5490=0,FALSE,'Input and Summary Results'!$B5490)</f>
        <v>0</v>
      </c>
      <c r="C5908" t="b">
        <f>IF(OR(B5908=0,'Input and Summary Results'!D5490=0,'Input and Summary Results'!D5490=""),FALSE,'Input and Summary Results'!$D5490)</f>
        <v>0</v>
      </c>
      <c r="D5908" t="b">
        <f>IF(OR(B5908=0,'Input and Summary Results'!E5490=0),FALSE,'Input and Summary Results'!$E5490)</f>
        <v>0</v>
      </c>
      <c r="E5908" t="b">
        <f t="shared" si="305"/>
        <v>0</v>
      </c>
      <c r="F5908" t="b">
        <f t="shared" si="306"/>
        <v>0</v>
      </c>
      <c r="G5908" t="b">
        <f>IF('Input and Summary Results'!$J$4="yes",IF(C5908=FALSE,FALSE,IF('Data Transformation'!E5908&lt;$R$10,E5908,$R$10)),IF(C5908=FALSE,FALSE,IF(C5908&lt;$R$10,C5908,$R$10)))</f>
        <v>0</v>
      </c>
      <c r="H5908" t="b">
        <f>IF('Input and Summary Results'!$J$4="yes",'Data Transformation'!F5908,'Data Transformation'!D5908)</f>
        <v>0</v>
      </c>
      <c r="I5908" t="str">
        <f t="shared" si="307"/>
        <v/>
      </c>
    </row>
    <row r="5909" spans="2:9" x14ac:dyDescent="0.25">
      <c r="B5909" t="b">
        <f>IF('Input and Summary Results'!D5491=0,FALSE,'Input and Summary Results'!$B5491)</f>
        <v>0</v>
      </c>
      <c r="C5909" t="b">
        <f>IF(OR(B5909=0,'Input and Summary Results'!D5491=0,'Input and Summary Results'!D5491=""),FALSE,'Input and Summary Results'!$D5491)</f>
        <v>0</v>
      </c>
      <c r="D5909" t="b">
        <f>IF(OR(B5909=0,'Input and Summary Results'!E5491=0),FALSE,'Input and Summary Results'!$E5491)</f>
        <v>0</v>
      </c>
      <c r="E5909" t="b">
        <f t="shared" si="305"/>
        <v>0</v>
      </c>
      <c r="F5909" t="b">
        <f t="shared" si="306"/>
        <v>0</v>
      </c>
      <c r="G5909" t="b">
        <f>IF('Input and Summary Results'!$J$4="yes",IF(C5909=FALSE,FALSE,IF('Data Transformation'!E5909&lt;$R$10,E5909,$R$10)),IF(C5909=FALSE,FALSE,IF(C5909&lt;$R$10,C5909,$R$10)))</f>
        <v>0</v>
      </c>
      <c r="H5909" t="b">
        <f>IF('Input and Summary Results'!$J$4="yes",'Data Transformation'!F5909,'Data Transformation'!D5909)</f>
        <v>0</v>
      </c>
      <c r="I5909" t="str">
        <f t="shared" si="307"/>
        <v/>
      </c>
    </row>
    <row r="5910" spans="2:9" x14ac:dyDescent="0.25">
      <c r="B5910" t="b">
        <f>IF('Input and Summary Results'!D5492=0,FALSE,'Input and Summary Results'!$B5492)</f>
        <v>0</v>
      </c>
      <c r="C5910" t="b">
        <f>IF(OR(B5910=0,'Input and Summary Results'!D5492=0,'Input and Summary Results'!D5492=""),FALSE,'Input and Summary Results'!$D5492)</f>
        <v>0</v>
      </c>
      <c r="D5910" t="b">
        <f>IF(OR(B5910=0,'Input and Summary Results'!E5492=0),FALSE,'Input and Summary Results'!$E5492)</f>
        <v>0</v>
      </c>
      <c r="E5910" t="b">
        <f t="shared" si="305"/>
        <v>0</v>
      </c>
      <c r="F5910" t="b">
        <f t="shared" si="306"/>
        <v>0</v>
      </c>
      <c r="G5910" t="b">
        <f>IF('Input and Summary Results'!$J$4="yes",IF(C5910=FALSE,FALSE,IF('Data Transformation'!E5910&lt;$R$10,E5910,$R$10)),IF(C5910=FALSE,FALSE,IF(C5910&lt;$R$10,C5910,$R$10)))</f>
        <v>0</v>
      </c>
      <c r="H5910" t="b">
        <f>IF('Input and Summary Results'!$J$4="yes",'Data Transformation'!F5910,'Data Transformation'!D5910)</f>
        <v>0</v>
      </c>
      <c r="I5910" t="str">
        <f t="shared" si="307"/>
        <v/>
      </c>
    </row>
    <row r="5911" spans="2:9" x14ac:dyDescent="0.25">
      <c r="B5911" t="b">
        <f>IF('Input and Summary Results'!D5493=0,FALSE,'Input and Summary Results'!$B5493)</f>
        <v>0</v>
      </c>
      <c r="C5911" t="b">
        <f>IF(OR(B5911=0,'Input and Summary Results'!D5493=0,'Input and Summary Results'!D5493=""),FALSE,'Input and Summary Results'!$D5493)</f>
        <v>0</v>
      </c>
      <c r="D5911" t="b">
        <f>IF(OR(B5911=0,'Input and Summary Results'!E5493=0),FALSE,'Input and Summary Results'!$E5493)</f>
        <v>0</v>
      </c>
      <c r="E5911" t="b">
        <f t="shared" si="305"/>
        <v>0</v>
      </c>
      <c r="F5911" t="b">
        <f t="shared" si="306"/>
        <v>0</v>
      </c>
      <c r="G5911" t="b">
        <f>IF('Input and Summary Results'!$J$4="yes",IF(C5911=FALSE,FALSE,IF('Data Transformation'!E5911&lt;$R$10,E5911,$R$10)),IF(C5911=FALSE,FALSE,IF(C5911&lt;$R$10,C5911,$R$10)))</f>
        <v>0</v>
      </c>
      <c r="H5911" t="b">
        <f>IF('Input and Summary Results'!$J$4="yes",'Data Transformation'!F5911,'Data Transformation'!D5911)</f>
        <v>0</v>
      </c>
      <c r="I5911" t="str">
        <f t="shared" si="307"/>
        <v/>
      </c>
    </row>
    <row r="5912" spans="2:9" x14ac:dyDescent="0.25">
      <c r="B5912" t="b">
        <f>IF('Input and Summary Results'!D5494=0,FALSE,'Input and Summary Results'!$B5494)</f>
        <v>0</v>
      </c>
      <c r="C5912" t="b">
        <f>IF(OR(B5912=0,'Input and Summary Results'!D5494=0,'Input and Summary Results'!D5494=""),FALSE,'Input and Summary Results'!$D5494)</f>
        <v>0</v>
      </c>
      <c r="D5912" t="b">
        <f>IF(OR(B5912=0,'Input and Summary Results'!E5494=0),FALSE,'Input and Summary Results'!$E5494)</f>
        <v>0</v>
      </c>
      <c r="E5912" t="b">
        <f t="shared" si="305"/>
        <v>0</v>
      </c>
      <c r="F5912" t="b">
        <f t="shared" si="306"/>
        <v>0</v>
      </c>
      <c r="G5912" t="b">
        <f>IF('Input and Summary Results'!$J$4="yes",IF(C5912=FALSE,FALSE,IF('Data Transformation'!E5912&lt;$R$10,E5912,$R$10)),IF(C5912=FALSE,FALSE,IF(C5912&lt;$R$10,C5912,$R$10)))</f>
        <v>0</v>
      </c>
      <c r="H5912" t="b">
        <f>IF('Input and Summary Results'!$J$4="yes",'Data Transformation'!F5912,'Data Transformation'!D5912)</f>
        <v>0</v>
      </c>
      <c r="I5912" t="str">
        <f t="shared" si="307"/>
        <v/>
      </c>
    </row>
    <row r="5913" spans="2:9" x14ac:dyDescent="0.25">
      <c r="B5913" t="b">
        <f>IF('Input and Summary Results'!D5495=0,FALSE,'Input and Summary Results'!$B5495)</f>
        <v>0</v>
      </c>
      <c r="C5913" t="b">
        <f>IF(OR(B5913=0,'Input and Summary Results'!D5495=0,'Input and Summary Results'!D5495=""),FALSE,'Input and Summary Results'!$D5495)</f>
        <v>0</v>
      </c>
      <c r="D5913" t="b">
        <f>IF(OR(B5913=0,'Input and Summary Results'!E5495=0),FALSE,'Input and Summary Results'!$E5495)</f>
        <v>0</v>
      </c>
      <c r="E5913" t="b">
        <f t="shared" si="305"/>
        <v>0</v>
      </c>
      <c r="F5913" t="b">
        <f t="shared" si="306"/>
        <v>0</v>
      </c>
      <c r="G5913" t="b">
        <f>IF('Input and Summary Results'!$J$4="yes",IF(C5913=FALSE,FALSE,IF('Data Transformation'!E5913&lt;$R$10,E5913,$R$10)),IF(C5913=FALSE,FALSE,IF(C5913&lt;$R$10,C5913,$R$10)))</f>
        <v>0</v>
      </c>
      <c r="H5913" t="b">
        <f>IF('Input and Summary Results'!$J$4="yes",'Data Transformation'!F5913,'Data Transformation'!D5913)</f>
        <v>0</v>
      </c>
      <c r="I5913" t="str">
        <f t="shared" si="307"/>
        <v/>
      </c>
    </row>
    <row r="5914" spans="2:9" x14ac:dyDescent="0.25">
      <c r="B5914" t="b">
        <f>IF('Input and Summary Results'!D5496=0,FALSE,'Input and Summary Results'!$B5496)</f>
        <v>0</v>
      </c>
      <c r="C5914" t="b">
        <f>IF(OR(B5914=0,'Input and Summary Results'!D5496=0,'Input and Summary Results'!D5496=""),FALSE,'Input and Summary Results'!$D5496)</f>
        <v>0</v>
      </c>
      <c r="D5914" t="b">
        <f>IF(OR(B5914=0,'Input and Summary Results'!E5496=0),FALSE,'Input and Summary Results'!$E5496)</f>
        <v>0</v>
      </c>
      <c r="E5914" t="b">
        <f t="shared" si="305"/>
        <v>0</v>
      </c>
      <c r="F5914" t="b">
        <f t="shared" si="306"/>
        <v>0</v>
      </c>
      <c r="G5914" t="b">
        <f>IF('Input and Summary Results'!$J$4="yes",IF(C5914=FALSE,FALSE,IF('Data Transformation'!E5914&lt;$R$10,E5914,$R$10)),IF(C5914=FALSE,FALSE,IF(C5914&lt;$R$10,C5914,$R$10)))</f>
        <v>0</v>
      </c>
      <c r="H5914" t="b">
        <f>IF('Input and Summary Results'!$J$4="yes",'Data Transformation'!F5914,'Data Transformation'!D5914)</f>
        <v>0</v>
      </c>
      <c r="I5914" t="str">
        <f t="shared" si="307"/>
        <v/>
      </c>
    </row>
    <row r="5915" spans="2:9" x14ac:dyDescent="0.25">
      <c r="B5915" t="b">
        <f>IF('Input and Summary Results'!D5497=0,FALSE,'Input and Summary Results'!$B5497)</f>
        <v>0</v>
      </c>
      <c r="C5915" t="b">
        <f>IF(OR(B5915=0,'Input and Summary Results'!D5497=0,'Input and Summary Results'!D5497=""),FALSE,'Input and Summary Results'!$D5497)</f>
        <v>0</v>
      </c>
      <c r="D5915" t="b">
        <f>IF(OR(B5915=0,'Input and Summary Results'!E5497=0),FALSE,'Input and Summary Results'!$E5497)</f>
        <v>0</v>
      </c>
      <c r="E5915" t="b">
        <f t="shared" si="305"/>
        <v>0</v>
      </c>
      <c r="F5915" t="b">
        <f t="shared" si="306"/>
        <v>0</v>
      </c>
      <c r="G5915" t="b">
        <f>IF('Input and Summary Results'!$J$4="yes",IF(C5915=FALSE,FALSE,IF('Data Transformation'!E5915&lt;$R$10,E5915,$R$10)),IF(C5915=FALSE,FALSE,IF(C5915&lt;$R$10,C5915,$R$10)))</f>
        <v>0</v>
      </c>
      <c r="H5915" t="b">
        <f>IF('Input and Summary Results'!$J$4="yes",'Data Transformation'!F5915,'Data Transformation'!D5915)</f>
        <v>0</v>
      </c>
      <c r="I5915" t="str">
        <f t="shared" si="307"/>
        <v/>
      </c>
    </row>
    <row r="5916" spans="2:9" x14ac:dyDescent="0.25">
      <c r="B5916" t="b">
        <f>IF('Input and Summary Results'!D5498=0,FALSE,'Input and Summary Results'!$B5498)</f>
        <v>0</v>
      </c>
      <c r="C5916" t="b">
        <f>IF(OR(B5916=0,'Input and Summary Results'!D5498=0,'Input and Summary Results'!D5498=""),FALSE,'Input and Summary Results'!$D5498)</f>
        <v>0</v>
      </c>
      <c r="D5916" t="b">
        <f>IF(OR(B5916=0,'Input and Summary Results'!E5498=0),FALSE,'Input and Summary Results'!$E5498)</f>
        <v>0</v>
      </c>
      <c r="E5916" t="b">
        <f t="shared" si="305"/>
        <v>0</v>
      </c>
      <c r="F5916" t="b">
        <f t="shared" si="306"/>
        <v>0</v>
      </c>
      <c r="G5916" t="b">
        <f>IF('Input and Summary Results'!$J$4="yes",IF(C5916=FALSE,FALSE,IF('Data Transformation'!E5916&lt;$R$10,E5916,$R$10)),IF(C5916=FALSE,FALSE,IF(C5916&lt;$R$10,C5916,$R$10)))</f>
        <v>0</v>
      </c>
      <c r="H5916" t="b">
        <f>IF('Input and Summary Results'!$J$4="yes",'Data Transformation'!F5916,'Data Transformation'!D5916)</f>
        <v>0</v>
      </c>
      <c r="I5916" t="str">
        <f t="shared" si="307"/>
        <v/>
      </c>
    </row>
    <row r="5917" spans="2:9" x14ac:dyDescent="0.25">
      <c r="B5917" t="b">
        <f>IF('Input and Summary Results'!D5499=0,FALSE,'Input and Summary Results'!$B5499)</f>
        <v>0</v>
      </c>
      <c r="C5917" t="b">
        <f>IF(OR(B5917=0,'Input and Summary Results'!D5499=0,'Input and Summary Results'!D5499=""),FALSE,'Input and Summary Results'!$D5499)</f>
        <v>0</v>
      </c>
      <c r="D5917" t="b">
        <f>IF(OR(B5917=0,'Input and Summary Results'!E5499=0),FALSE,'Input and Summary Results'!$E5499)</f>
        <v>0</v>
      </c>
      <c r="E5917" t="b">
        <f t="shared" si="305"/>
        <v>0</v>
      </c>
      <c r="F5917" t="b">
        <f t="shared" si="306"/>
        <v>0</v>
      </c>
      <c r="G5917" t="b">
        <f>IF('Input and Summary Results'!$J$4="yes",IF(C5917=FALSE,FALSE,IF('Data Transformation'!E5917&lt;$R$10,E5917,$R$10)),IF(C5917=FALSE,FALSE,IF(C5917&lt;$R$10,C5917,$R$10)))</f>
        <v>0</v>
      </c>
      <c r="H5917" t="b">
        <f>IF('Input and Summary Results'!$J$4="yes",'Data Transformation'!F5917,'Data Transformation'!D5917)</f>
        <v>0</v>
      </c>
      <c r="I5917" t="str">
        <f t="shared" si="307"/>
        <v/>
      </c>
    </row>
    <row r="5918" spans="2:9" x14ac:dyDescent="0.25">
      <c r="B5918" t="b">
        <f>IF('Input and Summary Results'!D5500=0,FALSE,'Input and Summary Results'!$B5500)</f>
        <v>0</v>
      </c>
      <c r="C5918" t="b">
        <f>IF(OR(B5918=0,'Input and Summary Results'!D5500=0,'Input and Summary Results'!D5500=""),FALSE,'Input and Summary Results'!$D5500)</f>
        <v>0</v>
      </c>
      <c r="D5918" t="b">
        <f>IF(OR(B5918=0,'Input and Summary Results'!E5500=0),FALSE,'Input and Summary Results'!$E5500)</f>
        <v>0</v>
      </c>
      <c r="E5918" t="b">
        <f t="shared" si="305"/>
        <v>0</v>
      </c>
      <c r="F5918" t="b">
        <f t="shared" si="306"/>
        <v>0</v>
      </c>
      <c r="G5918" t="b">
        <f>IF('Input and Summary Results'!$J$4="yes",IF(C5918=FALSE,FALSE,IF('Data Transformation'!E5918&lt;$R$10,E5918,$R$10)),IF(C5918=FALSE,FALSE,IF(C5918&lt;$R$10,C5918,$R$10)))</f>
        <v>0</v>
      </c>
      <c r="H5918" t="b">
        <f>IF('Input and Summary Results'!$J$4="yes",'Data Transformation'!F5918,'Data Transformation'!D5918)</f>
        <v>0</v>
      </c>
      <c r="I5918" t="str">
        <f t="shared" si="307"/>
        <v/>
      </c>
    </row>
    <row r="5919" spans="2:9" x14ac:dyDescent="0.25">
      <c r="B5919" t="b">
        <f>IF('Input and Summary Results'!D5501=0,FALSE,'Input and Summary Results'!$B5501)</f>
        <v>0</v>
      </c>
      <c r="C5919" t="b">
        <f>IF(OR(B5919=0,'Input and Summary Results'!D5501=0,'Input and Summary Results'!D5501=""),FALSE,'Input and Summary Results'!$D5501)</f>
        <v>0</v>
      </c>
      <c r="D5919" t="b">
        <f>IF(OR(B5919=0,'Input and Summary Results'!E5501=0),FALSE,'Input and Summary Results'!$E5501)</f>
        <v>0</v>
      </c>
      <c r="E5919" t="b">
        <f t="shared" si="305"/>
        <v>0</v>
      </c>
      <c r="F5919" t="b">
        <f t="shared" si="306"/>
        <v>0</v>
      </c>
      <c r="G5919" t="b">
        <f>IF('Input and Summary Results'!$J$4="yes",IF(C5919=FALSE,FALSE,IF('Data Transformation'!E5919&lt;$R$10,E5919,$R$10)),IF(C5919=FALSE,FALSE,IF(C5919&lt;$R$10,C5919,$R$10)))</f>
        <v>0</v>
      </c>
      <c r="H5919" t="b">
        <f>IF('Input and Summary Results'!$J$4="yes",'Data Transformation'!F5919,'Data Transformation'!D5919)</f>
        <v>0</v>
      </c>
      <c r="I5919" t="str">
        <f t="shared" si="307"/>
        <v/>
      </c>
    </row>
    <row r="5920" spans="2:9" x14ac:dyDescent="0.25">
      <c r="B5920" t="b">
        <f>IF('Input and Summary Results'!D5502=0,FALSE,'Input and Summary Results'!$B5502)</f>
        <v>0</v>
      </c>
      <c r="C5920" t="b">
        <f>IF(OR(B5920=0,'Input and Summary Results'!D5502=0,'Input and Summary Results'!D5502=""),FALSE,'Input and Summary Results'!$D5502)</f>
        <v>0</v>
      </c>
      <c r="D5920" t="b">
        <f>IF(OR(B5920=0,'Input and Summary Results'!E5502=0),FALSE,'Input and Summary Results'!$E5502)</f>
        <v>0</v>
      </c>
      <c r="E5920" t="b">
        <f t="shared" si="305"/>
        <v>0</v>
      </c>
      <c r="F5920" t="b">
        <f t="shared" si="306"/>
        <v>0</v>
      </c>
      <c r="G5920" t="b">
        <f>IF('Input and Summary Results'!$J$4="yes",IF(C5920=FALSE,FALSE,IF('Data Transformation'!E5920&lt;$R$10,E5920,$R$10)),IF(C5920=FALSE,FALSE,IF(C5920&lt;$R$10,C5920,$R$10)))</f>
        <v>0</v>
      </c>
      <c r="H5920" t="b">
        <f>IF('Input and Summary Results'!$J$4="yes",'Data Transformation'!F5920,'Data Transformation'!D5920)</f>
        <v>0</v>
      </c>
      <c r="I5920" t="str">
        <f t="shared" si="307"/>
        <v/>
      </c>
    </row>
    <row r="5921" spans="2:9" x14ac:dyDescent="0.25">
      <c r="B5921" t="b">
        <f>IF('Input and Summary Results'!D5503=0,FALSE,'Input and Summary Results'!$B5503)</f>
        <v>0</v>
      </c>
      <c r="C5921" t="b">
        <f>IF(OR(B5921=0,'Input and Summary Results'!D5503=0,'Input and Summary Results'!D5503=""),FALSE,'Input and Summary Results'!$D5503)</f>
        <v>0</v>
      </c>
      <c r="D5921" t="b">
        <f>IF(OR(B5921=0,'Input and Summary Results'!E5503=0),FALSE,'Input and Summary Results'!$E5503)</f>
        <v>0</v>
      </c>
      <c r="E5921" t="b">
        <f t="shared" si="305"/>
        <v>0</v>
      </c>
      <c r="F5921" t="b">
        <f t="shared" si="306"/>
        <v>0</v>
      </c>
      <c r="G5921" t="b">
        <f>IF('Input and Summary Results'!$J$4="yes",IF(C5921=FALSE,FALSE,IF('Data Transformation'!E5921&lt;$R$10,E5921,$R$10)),IF(C5921=FALSE,FALSE,IF(C5921&lt;$R$10,C5921,$R$10)))</f>
        <v>0</v>
      </c>
      <c r="H5921" t="b">
        <f>IF('Input and Summary Results'!$J$4="yes",'Data Transformation'!F5921,'Data Transformation'!D5921)</f>
        <v>0</v>
      </c>
      <c r="I5921" t="str">
        <f t="shared" si="307"/>
        <v/>
      </c>
    </row>
    <row r="5922" spans="2:9" x14ac:dyDescent="0.25">
      <c r="B5922" t="b">
        <f>IF('Input and Summary Results'!D5504=0,FALSE,'Input and Summary Results'!$B5504)</f>
        <v>0</v>
      </c>
      <c r="C5922" t="b">
        <f>IF(OR(B5922=0,'Input and Summary Results'!D5504=0,'Input and Summary Results'!D5504=""),FALSE,'Input and Summary Results'!$D5504)</f>
        <v>0</v>
      </c>
      <c r="D5922" t="b">
        <f>IF(OR(B5922=0,'Input and Summary Results'!E5504=0),FALSE,'Input and Summary Results'!$E5504)</f>
        <v>0</v>
      </c>
      <c r="E5922" t="b">
        <f t="shared" si="305"/>
        <v>0</v>
      </c>
      <c r="F5922" t="b">
        <f t="shared" si="306"/>
        <v>0</v>
      </c>
      <c r="G5922" t="b">
        <f>IF('Input and Summary Results'!$J$4="yes",IF(C5922=FALSE,FALSE,IF('Data Transformation'!E5922&lt;$R$10,E5922,$R$10)),IF(C5922=FALSE,FALSE,IF(C5922&lt;$R$10,C5922,$R$10)))</f>
        <v>0</v>
      </c>
      <c r="H5922" t="b">
        <f>IF('Input and Summary Results'!$J$4="yes",'Data Transformation'!F5922,'Data Transformation'!D5922)</f>
        <v>0</v>
      </c>
      <c r="I5922" t="str">
        <f t="shared" si="307"/>
        <v/>
      </c>
    </row>
    <row r="5923" spans="2:9" x14ac:dyDescent="0.25">
      <c r="B5923" t="b">
        <f>IF('Input and Summary Results'!D5505=0,FALSE,'Input and Summary Results'!$B5505)</f>
        <v>0</v>
      </c>
      <c r="C5923" t="b">
        <f>IF(OR(B5923=0,'Input and Summary Results'!D5505=0,'Input and Summary Results'!D5505=""),FALSE,'Input and Summary Results'!$D5505)</f>
        <v>0</v>
      </c>
      <c r="D5923" t="b">
        <f>IF(OR(B5923=0,'Input and Summary Results'!E5505=0),FALSE,'Input and Summary Results'!$E5505)</f>
        <v>0</v>
      </c>
      <c r="E5923" t="b">
        <f t="shared" si="305"/>
        <v>0</v>
      </c>
      <c r="F5923" t="b">
        <f t="shared" si="306"/>
        <v>0</v>
      </c>
      <c r="G5923" t="b">
        <f>IF('Input and Summary Results'!$J$4="yes",IF(C5923=FALSE,FALSE,IF('Data Transformation'!E5923&lt;$R$10,E5923,$R$10)),IF(C5923=FALSE,FALSE,IF(C5923&lt;$R$10,C5923,$R$10)))</f>
        <v>0</v>
      </c>
      <c r="H5923" t="b">
        <f>IF('Input and Summary Results'!$J$4="yes",'Data Transformation'!F5923,'Data Transformation'!D5923)</f>
        <v>0</v>
      </c>
      <c r="I5923" t="str">
        <f t="shared" si="307"/>
        <v/>
      </c>
    </row>
    <row r="5924" spans="2:9" x14ac:dyDescent="0.25">
      <c r="B5924" t="b">
        <f>IF('Input and Summary Results'!D5506=0,FALSE,'Input and Summary Results'!$B5506)</f>
        <v>0</v>
      </c>
      <c r="C5924" t="b">
        <f>IF(OR(B5924=0,'Input and Summary Results'!D5506=0,'Input and Summary Results'!D5506=""),FALSE,'Input and Summary Results'!$D5506)</f>
        <v>0</v>
      </c>
      <c r="D5924" t="b">
        <f>IF(OR(B5924=0,'Input and Summary Results'!E5506=0),FALSE,'Input and Summary Results'!$E5506)</f>
        <v>0</v>
      </c>
      <c r="E5924" t="b">
        <f t="shared" si="305"/>
        <v>0</v>
      </c>
      <c r="F5924" t="b">
        <f t="shared" si="306"/>
        <v>0</v>
      </c>
      <c r="G5924" t="b">
        <f>IF('Input and Summary Results'!$J$4="yes",IF(C5924=FALSE,FALSE,IF('Data Transformation'!E5924&lt;$R$10,E5924,$R$10)),IF(C5924=FALSE,FALSE,IF(C5924&lt;$R$10,C5924,$R$10)))</f>
        <v>0</v>
      </c>
      <c r="H5924" t="b">
        <f>IF('Input and Summary Results'!$J$4="yes",'Data Transformation'!F5924,'Data Transformation'!D5924)</f>
        <v>0</v>
      </c>
      <c r="I5924" t="str">
        <f t="shared" si="307"/>
        <v/>
      </c>
    </row>
    <row r="5925" spans="2:9" x14ac:dyDescent="0.25">
      <c r="B5925" t="b">
        <f>IF('Input and Summary Results'!D5507=0,FALSE,'Input and Summary Results'!$B5507)</f>
        <v>0</v>
      </c>
      <c r="C5925" t="b">
        <f>IF(OR(B5925=0,'Input and Summary Results'!D5507=0,'Input and Summary Results'!D5507=""),FALSE,'Input and Summary Results'!$D5507)</f>
        <v>0</v>
      </c>
      <c r="D5925" t="b">
        <f>IF(OR(B5925=0,'Input and Summary Results'!E5507=0),FALSE,'Input and Summary Results'!$E5507)</f>
        <v>0</v>
      </c>
      <c r="E5925" t="b">
        <f t="shared" si="305"/>
        <v>0</v>
      </c>
      <c r="F5925" t="b">
        <f t="shared" si="306"/>
        <v>0</v>
      </c>
      <c r="G5925" t="b">
        <f>IF('Input and Summary Results'!$J$4="yes",IF(C5925=FALSE,FALSE,IF('Data Transformation'!E5925&lt;$R$10,E5925,$R$10)),IF(C5925=FALSE,FALSE,IF(C5925&lt;$R$10,C5925,$R$10)))</f>
        <v>0</v>
      </c>
      <c r="H5925" t="b">
        <f>IF('Input and Summary Results'!$J$4="yes",'Data Transformation'!F5925,'Data Transformation'!D5925)</f>
        <v>0</v>
      </c>
      <c r="I5925" t="str">
        <f t="shared" si="307"/>
        <v/>
      </c>
    </row>
    <row r="5926" spans="2:9" x14ac:dyDescent="0.25">
      <c r="B5926" t="b">
        <f>IF('Input and Summary Results'!D5508=0,FALSE,'Input and Summary Results'!$B5508)</f>
        <v>0</v>
      </c>
      <c r="C5926" t="b">
        <f>IF(OR(B5926=0,'Input and Summary Results'!D5508=0,'Input and Summary Results'!D5508=""),FALSE,'Input and Summary Results'!$D5508)</f>
        <v>0</v>
      </c>
      <c r="D5926" t="b">
        <f>IF(OR(B5926=0,'Input and Summary Results'!E5508=0),FALSE,'Input and Summary Results'!$E5508)</f>
        <v>0</v>
      </c>
      <c r="E5926" t="b">
        <f t="shared" si="305"/>
        <v>0</v>
      </c>
      <c r="F5926" t="b">
        <f t="shared" si="306"/>
        <v>0</v>
      </c>
      <c r="G5926" t="b">
        <f>IF('Input and Summary Results'!$J$4="yes",IF(C5926=FALSE,FALSE,IF('Data Transformation'!E5926&lt;$R$10,E5926,$R$10)),IF(C5926=FALSE,FALSE,IF(C5926&lt;$R$10,C5926,$R$10)))</f>
        <v>0</v>
      </c>
      <c r="H5926" t="b">
        <f>IF('Input and Summary Results'!$J$4="yes",'Data Transformation'!F5926,'Data Transformation'!D5926)</f>
        <v>0</v>
      </c>
      <c r="I5926" t="str">
        <f t="shared" si="307"/>
        <v/>
      </c>
    </row>
    <row r="5927" spans="2:9" x14ac:dyDescent="0.25">
      <c r="B5927" t="b">
        <f>IF('Input and Summary Results'!D5509=0,FALSE,'Input and Summary Results'!$B5509)</f>
        <v>0</v>
      </c>
      <c r="C5927" t="b">
        <f>IF(OR(B5927=0,'Input and Summary Results'!D5509=0,'Input and Summary Results'!D5509=""),FALSE,'Input and Summary Results'!$D5509)</f>
        <v>0</v>
      </c>
      <c r="D5927" t="b">
        <f>IF(OR(B5927=0,'Input and Summary Results'!E5509=0),FALSE,'Input and Summary Results'!$E5509)</f>
        <v>0</v>
      </c>
      <c r="E5927" t="b">
        <f t="shared" si="305"/>
        <v>0</v>
      </c>
      <c r="F5927" t="b">
        <f t="shared" si="306"/>
        <v>0</v>
      </c>
      <c r="G5927" t="b">
        <f>IF('Input and Summary Results'!$J$4="yes",IF(C5927=FALSE,FALSE,IF('Data Transformation'!E5927&lt;$R$10,E5927,$R$10)),IF(C5927=FALSE,FALSE,IF(C5927&lt;$R$10,C5927,$R$10)))</f>
        <v>0</v>
      </c>
      <c r="H5927" t="b">
        <f>IF('Input and Summary Results'!$J$4="yes",'Data Transformation'!F5927,'Data Transformation'!D5927)</f>
        <v>0</v>
      </c>
      <c r="I5927" t="str">
        <f t="shared" si="307"/>
        <v/>
      </c>
    </row>
    <row r="5928" spans="2:9" x14ac:dyDescent="0.25">
      <c r="B5928" t="b">
        <f>IF('Input and Summary Results'!D5510=0,FALSE,'Input and Summary Results'!$B5510)</f>
        <v>0</v>
      </c>
      <c r="C5928" t="b">
        <f>IF(OR(B5928=0,'Input and Summary Results'!D5510=0,'Input and Summary Results'!D5510=""),FALSE,'Input and Summary Results'!$D5510)</f>
        <v>0</v>
      </c>
      <c r="D5928" t="b">
        <f>IF(OR(B5928=0,'Input and Summary Results'!E5510=0),FALSE,'Input and Summary Results'!$E5510)</f>
        <v>0</v>
      </c>
      <c r="E5928" t="b">
        <f t="shared" si="305"/>
        <v>0</v>
      </c>
      <c r="F5928" t="b">
        <f t="shared" si="306"/>
        <v>0</v>
      </c>
      <c r="G5928" t="b">
        <f>IF('Input and Summary Results'!$J$4="yes",IF(C5928=FALSE,FALSE,IF('Data Transformation'!E5928&lt;$R$10,E5928,$R$10)),IF(C5928=FALSE,FALSE,IF(C5928&lt;$R$10,C5928,$R$10)))</f>
        <v>0</v>
      </c>
      <c r="H5928" t="b">
        <f>IF('Input and Summary Results'!$J$4="yes",'Data Transformation'!F5928,'Data Transformation'!D5928)</f>
        <v>0</v>
      </c>
      <c r="I5928" t="str">
        <f t="shared" si="307"/>
        <v/>
      </c>
    </row>
    <row r="5929" spans="2:9" x14ac:dyDescent="0.25">
      <c r="B5929" t="b">
        <f>IF('Input and Summary Results'!D5511=0,FALSE,'Input and Summary Results'!$B5511)</f>
        <v>0</v>
      </c>
      <c r="C5929" t="b">
        <f>IF(OR(B5929=0,'Input and Summary Results'!D5511=0,'Input and Summary Results'!D5511=""),FALSE,'Input and Summary Results'!$D5511)</f>
        <v>0</v>
      </c>
      <c r="D5929" t="b">
        <f>IF(OR(B5929=0,'Input and Summary Results'!E5511=0),FALSE,'Input and Summary Results'!$E5511)</f>
        <v>0</v>
      </c>
      <c r="E5929" t="b">
        <f t="shared" si="305"/>
        <v>0</v>
      </c>
      <c r="F5929" t="b">
        <f t="shared" si="306"/>
        <v>0</v>
      </c>
      <c r="G5929" t="b">
        <f>IF('Input and Summary Results'!$J$4="yes",IF(C5929=FALSE,FALSE,IF('Data Transformation'!E5929&lt;$R$10,E5929,$R$10)),IF(C5929=FALSE,FALSE,IF(C5929&lt;$R$10,C5929,$R$10)))</f>
        <v>0</v>
      </c>
      <c r="H5929" t="b">
        <f>IF('Input and Summary Results'!$J$4="yes",'Data Transformation'!F5929,'Data Transformation'!D5929)</f>
        <v>0</v>
      </c>
      <c r="I5929" t="str">
        <f t="shared" si="307"/>
        <v/>
      </c>
    </row>
    <row r="5930" spans="2:9" x14ac:dyDescent="0.25">
      <c r="B5930" t="b">
        <f>IF('Input and Summary Results'!D5512=0,FALSE,'Input and Summary Results'!$B5512)</f>
        <v>0</v>
      </c>
      <c r="C5930" t="b">
        <f>IF(OR(B5930=0,'Input and Summary Results'!D5512=0,'Input and Summary Results'!D5512=""),FALSE,'Input and Summary Results'!$D5512)</f>
        <v>0</v>
      </c>
      <c r="D5930" t="b">
        <f>IF(OR(B5930=0,'Input and Summary Results'!E5512=0),FALSE,'Input and Summary Results'!$E5512)</f>
        <v>0</v>
      </c>
      <c r="E5930" t="b">
        <f t="shared" ref="E5930:E5993" si="308">IF(C5930=FALSE,FALSE,LOG10(C5930))</f>
        <v>0</v>
      </c>
      <c r="F5930" t="b">
        <f t="shared" ref="F5930:F5993" si="309">IF(D5930=FALSE, FALSE,0.434*D5930/C5930)</f>
        <v>0</v>
      </c>
      <c r="G5930" t="b">
        <f>IF('Input and Summary Results'!$J$4="yes",IF(C5930=FALSE,FALSE,IF('Data Transformation'!E5930&lt;$R$10,E5930,$R$10)),IF(C5930=FALSE,FALSE,IF(C5930&lt;$R$10,C5930,$R$10)))</f>
        <v>0</v>
      </c>
      <c r="H5930" t="b">
        <f>IF('Input and Summary Results'!$J$4="yes",'Data Transformation'!F5930,'Data Transformation'!D5930)</f>
        <v>0</v>
      </c>
      <c r="I5930" t="str">
        <f t="shared" si="307"/>
        <v/>
      </c>
    </row>
    <row r="5931" spans="2:9" x14ac:dyDescent="0.25">
      <c r="B5931" t="b">
        <f>IF('Input and Summary Results'!D5513=0,FALSE,'Input and Summary Results'!$B5513)</f>
        <v>0</v>
      </c>
      <c r="C5931" t="b">
        <f>IF(OR(B5931=0,'Input and Summary Results'!D5513=0,'Input and Summary Results'!D5513=""),FALSE,'Input and Summary Results'!$D5513)</f>
        <v>0</v>
      </c>
      <c r="D5931" t="b">
        <f>IF(OR(B5931=0,'Input and Summary Results'!E5513=0),FALSE,'Input and Summary Results'!$E5513)</f>
        <v>0</v>
      </c>
      <c r="E5931" t="b">
        <f t="shared" si="308"/>
        <v>0</v>
      </c>
      <c r="F5931" t="b">
        <f t="shared" si="309"/>
        <v>0</v>
      </c>
      <c r="G5931" t="b">
        <f>IF('Input and Summary Results'!$J$4="yes",IF(C5931=FALSE,FALSE,IF('Data Transformation'!E5931&lt;$R$10,E5931,$R$10)),IF(C5931=FALSE,FALSE,IF(C5931&lt;$R$10,C5931,$R$10)))</f>
        <v>0</v>
      </c>
      <c r="H5931" t="b">
        <f>IF('Input and Summary Results'!$J$4="yes",'Data Transformation'!F5931,'Data Transformation'!D5931)</f>
        <v>0</v>
      </c>
      <c r="I5931" t="str">
        <f t="shared" si="307"/>
        <v/>
      </c>
    </row>
    <row r="5932" spans="2:9" x14ac:dyDescent="0.25">
      <c r="B5932" t="b">
        <f>IF('Input and Summary Results'!D5514=0,FALSE,'Input and Summary Results'!$B5514)</f>
        <v>0</v>
      </c>
      <c r="C5932" t="b">
        <f>IF(OR(B5932=0,'Input and Summary Results'!D5514=0,'Input and Summary Results'!D5514=""),FALSE,'Input and Summary Results'!$D5514)</f>
        <v>0</v>
      </c>
      <c r="D5932" t="b">
        <f>IF(OR(B5932=0,'Input and Summary Results'!E5514=0),FALSE,'Input and Summary Results'!$E5514)</f>
        <v>0</v>
      </c>
      <c r="E5932" t="b">
        <f t="shared" si="308"/>
        <v>0</v>
      </c>
      <c r="F5932" t="b">
        <f t="shared" si="309"/>
        <v>0</v>
      </c>
      <c r="G5932" t="b">
        <f>IF('Input and Summary Results'!$J$4="yes",IF(C5932=FALSE,FALSE,IF('Data Transformation'!E5932&lt;$R$10,E5932,$R$10)),IF(C5932=FALSE,FALSE,IF(C5932&lt;$R$10,C5932,$R$10)))</f>
        <v>0</v>
      </c>
      <c r="H5932" t="b">
        <f>IF('Input and Summary Results'!$J$4="yes",'Data Transformation'!F5932,'Data Transformation'!D5932)</f>
        <v>0</v>
      </c>
      <c r="I5932" t="str">
        <f t="shared" si="307"/>
        <v/>
      </c>
    </row>
    <row r="5933" spans="2:9" x14ac:dyDescent="0.25">
      <c r="B5933" t="b">
        <f>IF('Input and Summary Results'!D5515=0,FALSE,'Input and Summary Results'!$B5515)</f>
        <v>0</v>
      </c>
      <c r="C5933" t="b">
        <f>IF(OR(B5933=0,'Input and Summary Results'!D5515=0,'Input and Summary Results'!D5515=""),FALSE,'Input and Summary Results'!$D5515)</f>
        <v>0</v>
      </c>
      <c r="D5933" t="b">
        <f>IF(OR(B5933=0,'Input and Summary Results'!E5515=0),FALSE,'Input and Summary Results'!$E5515)</f>
        <v>0</v>
      </c>
      <c r="E5933" t="b">
        <f t="shared" si="308"/>
        <v>0</v>
      </c>
      <c r="F5933" t="b">
        <f t="shared" si="309"/>
        <v>0</v>
      </c>
      <c r="G5933" t="b">
        <f>IF('Input and Summary Results'!$J$4="yes",IF(C5933=FALSE,FALSE,IF('Data Transformation'!E5933&lt;$R$10,E5933,$R$10)),IF(C5933=FALSE,FALSE,IF(C5933&lt;$R$10,C5933,$R$10)))</f>
        <v>0</v>
      </c>
      <c r="H5933" t="b">
        <f>IF('Input and Summary Results'!$J$4="yes",'Data Transformation'!F5933,'Data Transformation'!D5933)</f>
        <v>0</v>
      </c>
      <c r="I5933" t="str">
        <f t="shared" si="307"/>
        <v/>
      </c>
    </row>
    <row r="5934" spans="2:9" x14ac:dyDescent="0.25">
      <c r="B5934" t="b">
        <f>IF('Input and Summary Results'!D5516=0,FALSE,'Input and Summary Results'!$B5516)</f>
        <v>0</v>
      </c>
      <c r="C5934" t="b">
        <f>IF(OR(B5934=0,'Input and Summary Results'!D5516=0,'Input and Summary Results'!D5516=""),FALSE,'Input and Summary Results'!$D5516)</f>
        <v>0</v>
      </c>
      <c r="D5934" t="b">
        <f>IF(OR(B5934=0,'Input and Summary Results'!E5516=0),FALSE,'Input and Summary Results'!$E5516)</f>
        <v>0</v>
      </c>
      <c r="E5934" t="b">
        <f t="shared" si="308"/>
        <v>0</v>
      </c>
      <c r="F5934" t="b">
        <f t="shared" si="309"/>
        <v>0</v>
      </c>
      <c r="G5934" t="b">
        <f>IF('Input and Summary Results'!$J$4="yes",IF(C5934=FALSE,FALSE,IF('Data Transformation'!E5934&lt;$R$10,E5934,$R$10)),IF(C5934=FALSE,FALSE,IF(C5934&lt;$R$10,C5934,$R$10)))</f>
        <v>0</v>
      </c>
      <c r="H5934" t="b">
        <f>IF('Input and Summary Results'!$J$4="yes",'Data Transformation'!F5934,'Data Transformation'!D5934)</f>
        <v>0</v>
      </c>
      <c r="I5934" t="str">
        <f t="shared" si="307"/>
        <v/>
      </c>
    </row>
    <row r="5935" spans="2:9" x14ac:dyDescent="0.25">
      <c r="B5935" t="b">
        <f>IF('Input and Summary Results'!D5517=0,FALSE,'Input and Summary Results'!$B5517)</f>
        <v>0</v>
      </c>
      <c r="C5935" t="b">
        <f>IF(OR(B5935=0,'Input and Summary Results'!D5517=0,'Input and Summary Results'!D5517=""),FALSE,'Input and Summary Results'!$D5517)</f>
        <v>0</v>
      </c>
      <c r="D5935" t="b">
        <f>IF(OR(B5935=0,'Input and Summary Results'!E5517=0),FALSE,'Input and Summary Results'!$E5517)</f>
        <v>0</v>
      </c>
      <c r="E5935" t="b">
        <f t="shared" si="308"/>
        <v>0</v>
      </c>
      <c r="F5935" t="b">
        <f t="shared" si="309"/>
        <v>0</v>
      </c>
      <c r="G5935" t="b">
        <f>IF('Input and Summary Results'!$J$4="yes",IF(C5935=FALSE,FALSE,IF('Data Transformation'!E5935&lt;$R$10,E5935,$R$10)),IF(C5935=FALSE,FALSE,IF(C5935&lt;$R$10,C5935,$R$10)))</f>
        <v>0</v>
      </c>
      <c r="H5935" t="b">
        <f>IF('Input and Summary Results'!$J$4="yes",'Data Transformation'!F5935,'Data Transformation'!D5935)</f>
        <v>0</v>
      </c>
      <c r="I5935" t="str">
        <f t="shared" si="307"/>
        <v/>
      </c>
    </row>
    <row r="5936" spans="2:9" x14ac:dyDescent="0.25">
      <c r="B5936" t="b">
        <f>IF('Input and Summary Results'!D5518=0,FALSE,'Input and Summary Results'!$B5518)</f>
        <v>0</v>
      </c>
      <c r="C5936" t="b">
        <f>IF(OR(B5936=0,'Input and Summary Results'!D5518=0,'Input and Summary Results'!D5518=""),FALSE,'Input and Summary Results'!$D5518)</f>
        <v>0</v>
      </c>
      <c r="D5936" t="b">
        <f>IF(OR(B5936=0,'Input and Summary Results'!E5518=0),FALSE,'Input and Summary Results'!$E5518)</f>
        <v>0</v>
      </c>
      <c r="E5936" t="b">
        <f t="shared" si="308"/>
        <v>0</v>
      </c>
      <c r="F5936" t="b">
        <f t="shared" si="309"/>
        <v>0</v>
      </c>
      <c r="G5936" t="b">
        <f>IF('Input and Summary Results'!$J$4="yes",IF(C5936=FALSE,FALSE,IF('Data Transformation'!E5936&lt;$R$10,E5936,$R$10)),IF(C5936=FALSE,FALSE,IF(C5936&lt;$R$10,C5936,$R$10)))</f>
        <v>0</v>
      </c>
      <c r="H5936" t="b">
        <f>IF('Input and Summary Results'!$J$4="yes",'Data Transformation'!F5936,'Data Transformation'!D5936)</f>
        <v>0</v>
      </c>
      <c r="I5936" t="str">
        <f t="shared" si="307"/>
        <v/>
      </c>
    </row>
    <row r="5937" spans="2:9" x14ac:dyDescent="0.25">
      <c r="B5937" t="b">
        <f>IF('Input and Summary Results'!D5519=0,FALSE,'Input and Summary Results'!$B5519)</f>
        <v>0</v>
      </c>
      <c r="C5937" t="b">
        <f>IF(OR(B5937=0,'Input and Summary Results'!D5519=0,'Input and Summary Results'!D5519=""),FALSE,'Input and Summary Results'!$D5519)</f>
        <v>0</v>
      </c>
      <c r="D5937" t="b">
        <f>IF(OR(B5937=0,'Input and Summary Results'!E5519=0),FALSE,'Input and Summary Results'!$E5519)</f>
        <v>0</v>
      </c>
      <c r="E5937" t="b">
        <f t="shared" si="308"/>
        <v>0</v>
      </c>
      <c r="F5937" t="b">
        <f t="shared" si="309"/>
        <v>0</v>
      </c>
      <c r="G5937" t="b">
        <f>IF('Input and Summary Results'!$J$4="yes",IF(C5937=FALSE,FALSE,IF('Data Transformation'!E5937&lt;$R$10,E5937,$R$10)),IF(C5937=FALSE,FALSE,IF(C5937&lt;$R$10,C5937,$R$10)))</f>
        <v>0</v>
      </c>
      <c r="H5937" t="b">
        <f>IF('Input and Summary Results'!$J$4="yes",'Data Transformation'!F5937,'Data Transformation'!D5937)</f>
        <v>0</v>
      </c>
      <c r="I5937" t="str">
        <f t="shared" si="307"/>
        <v/>
      </c>
    </row>
    <row r="5938" spans="2:9" x14ac:dyDescent="0.25">
      <c r="B5938" t="b">
        <f>IF('Input and Summary Results'!D5520=0,FALSE,'Input and Summary Results'!$B5520)</f>
        <v>0</v>
      </c>
      <c r="C5938" t="b">
        <f>IF(OR(B5938=0,'Input and Summary Results'!D5520=0,'Input and Summary Results'!D5520=""),FALSE,'Input and Summary Results'!$D5520)</f>
        <v>0</v>
      </c>
      <c r="D5938" t="b">
        <f>IF(OR(B5938=0,'Input and Summary Results'!E5520=0),FALSE,'Input and Summary Results'!$E5520)</f>
        <v>0</v>
      </c>
      <c r="E5938" t="b">
        <f t="shared" si="308"/>
        <v>0</v>
      </c>
      <c r="F5938" t="b">
        <f t="shared" si="309"/>
        <v>0</v>
      </c>
      <c r="G5938" t="b">
        <f>IF('Input and Summary Results'!$J$4="yes",IF(C5938=FALSE,FALSE,IF('Data Transformation'!E5938&lt;$R$10,E5938,$R$10)),IF(C5938=FALSE,FALSE,IF(C5938&lt;$R$10,C5938,$R$10)))</f>
        <v>0</v>
      </c>
      <c r="H5938" t="b">
        <f>IF('Input and Summary Results'!$J$4="yes",'Data Transformation'!F5938,'Data Transformation'!D5938)</f>
        <v>0</v>
      </c>
      <c r="I5938" t="str">
        <f t="shared" si="307"/>
        <v/>
      </c>
    </row>
    <row r="5939" spans="2:9" x14ac:dyDescent="0.25">
      <c r="B5939" t="b">
        <f>IF('Input and Summary Results'!D5521=0,FALSE,'Input and Summary Results'!$B5521)</f>
        <v>0</v>
      </c>
      <c r="C5939" t="b">
        <f>IF(OR(B5939=0,'Input and Summary Results'!D5521=0,'Input and Summary Results'!D5521=""),FALSE,'Input and Summary Results'!$D5521)</f>
        <v>0</v>
      </c>
      <c r="D5939" t="b">
        <f>IF(OR(B5939=0,'Input and Summary Results'!E5521=0),FALSE,'Input and Summary Results'!$E5521)</f>
        <v>0</v>
      </c>
      <c r="E5939" t="b">
        <f t="shared" si="308"/>
        <v>0</v>
      </c>
      <c r="F5939" t="b">
        <f t="shared" si="309"/>
        <v>0</v>
      </c>
      <c r="G5939" t="b">
        <f>IF('Input and Summary Results'!$J$4="yes",IF(C5939=FALSE,FALSE,IF('Data Transformation'!E5939&lt;$R$10,E5939,$R$10)),IF(C5939=FALSE,FALSE,IF(C5939&lt;$R$10,C5939,$R$10)))</f>
        <v>0</v>
      </c>
      <c r="H5939" t="b">
        <f>IF('Input and Summary Results'!$J$4="yes",'Data Transformation'!F5939,'Data Transformation'!D5939)</f>
        <v>0</v>
      </c>
      <c r="I5939" t="str">
        <f t="shared" si="307"/>
        <v/>
      </c>
    </row>
    <row r="5940" spans="2:9" x14ac:dyDescent="0.25">
      <c r="B5940" t="b">
        <f>IF('Input and Summary Results'!D5522=0,FALSE,'Input and Summary Results'!$B5522)</f>
        <v>0</v>
      </c>
      <c r="C5940" t="b">
        <f>IF(OR(B5940=0,'Input and Summary Results'!D5522=0,'Input and Summary Results'!D5522=""),FALSE,'Input and Summary Results'!$D5522)</f>
        <v>0</v>
      </c>
      <c r="D5940" t="b">
        <f>IF(OR(B5940=0,'Input and Summary Results'!E5522=0),FALSE,'Input and Summary Results'!$E5522)</f>
        <v>0</v>
      </c>
      <c r="E5940" t="b">
        <f t="shared" si="308"/>
        <v>0</v>
      </c>
      <c r="F5940" t="b">
        <f t="shared" si="309"/>
        <v>0</v>
      </c>
      <c r="G5940" t="b">
        <f>IF('Input and Summary Results'!$J$4="yes",IF(C5940=FALSE,FALSE,IF('Data Transformation'!E5940&lt;$R$10,E5940,$R$10)),IF(C5940=FALSE,FALSE,IF(C5940&lt;$R$10,C5940,$R$10)))</f>
        <v>0</v>
      </c>
      <c r="H5940" t="b">
        <f>IF('Input and Summary Results'!$J$4="yes",'Data Transformation'!F5940,'Data Transformation'!D5940)</f>
        <v>0</v>
      </c>
      <c r="I5940" t="str">
        <f t="shared" si="307"/>
        <v/>
      </c>
    </row>
    <row r="5941" spans="2:9" x14ac:dyDescent="0.25">
      <c r="B5941" t="b">
        <f>IF('Input and Summary Results'!D5523=0,FALSE,'Input and Summary Results'!$B5523)</f>
        <v>0</v>
      </c>
      <c r="C5941" t="b">
        <f>IF(OR(B5941=0,'Input and Summary Results'!D5523=0,'Input and Summary Results'!D5523=""),FALSE,'Input and Summary Results'!$D5523)</f>
        <v>0</v>
      </c>
      <c r="D5941" t="b">
        <f>IF(OR(B5941=0,'Input and Summary Results'!E5523=0),FALSE,'Input and Summary Results'!$E5523)</f>
        <v>0</v>
      </c>
      <c r="E5941" t="b">
        <f t="shared" si="308"/>
        <v>0</v>
      </c>
      <c r="F5941" t="b">
        <f t="shared" si="309"/>
        <v>0</v>
      </c>
      <c r="G5941" t="b">
        <f>IF('Input and Summary Results'!$J$4="yes",IF(C5941=FALSE,FALSE,IF('Data Transformation'!E5941&lt;$R$10,E5941,$R$10)),IF(C5941=FALSE,FALSE,IF(C5941&lt;$R$10,C5941,$R$10)))</f>
        <v>0</v>
      </c>
      <c r="H5941" t="b">
        <f>IF('Input and Summary Results'!$J$4="yes",'Data Transformation'!F5941,'Data Transformation'!D5941)</f>
        <v>0</v>
      </c>
      <c r="I5941" t="str">
        <f t="shared" si="307"/>
        <v/>
      </c>
    </row>
    <row r="5942" spans="2:9" x14ac:dyDescent="0.25">
      <c r="B5942" t="b">
        <f>IF('Input and Summary Results'!D5524=0,FALSE,'Input and Summary Results'!$B5524)</f>
        <v>0</v>
      </c>
      <c r="C5942" t="b">
        <f>IF(OR(B5942=0,'Input and Summary Results'!D5524=0,'Input and Summary Results'!D5524=""),FALSE,'Input and Summary Results'!$D5524)</f>
        <v>0</v>
      </c>
      <c r="D5942" t="b">
        <f>IF(OR(B5942=0,'Input and Summary Results'!E5524=0),FALSE,'Input and Summary Results'!$E5524)</f>
        <v>0</v>
      </c>
      <c r="E5942" t="b">
        <f t="shared" si="308"/>
        <v>0</v>
      </c>
      <c r="F5942" t="b">
        <f t="shared" si="309"/>
        <v>0</v>
      </c>
      <c r="G5942" t="b">
        <f>IF('Input and Summary Results'!$J$4="yes",IF(C5942=FALSE,FALSE,IF('Data Transformation'!E5942&lt;$R$10,E5942,$R$10)),IF(C5942=FALSE,FALSE,IF(C5942&lt;$R$10,C5942,$R$10)))</f>
        <v>0</v>
      </c>
      <c r="H5942" t="b">
        <f>IF('Input and Summary Results'!$J$4="yes",'Data Transformation'!F5942,'Data Transformation'!D5942)</f>
        <v>0</v>
      </c>
      <c r="I5942" t="str">
        <f t="shared" si="307"/>
        <v/>
      </c>
    </row>
    <row r="5943" spans="2:9" x14ac:dyDescent="0.25">
      <c r="B5943" t="b">
        <f>IF('Input and Summary Results'!D5525=0,FALSE,'Input and Summary Results'!$B5525)</f>
        <v>0</v>
      </c>
      <c r="C5943" t="b">
        <f>IF(OR(B5943=0,'Input and Summary Results'!D5525=0,'Input and Summary Results'!D5525=""),FALSE,'Input and Summary Results'!$D5525)</f>
        <v>0</v>
      </c>
      <c r="D5943" t="b">
        <f>IF(OR(B5943=0,'Input and Summary Results'!E5525=0),FALSE,'Input and Summary Results'!$E5525)</f>
        <v>0</v>
      </c>
      <c r="E5943" t="b">
        <f t="shared" si="308"/>
        <v>0</v>
      </c>
      <c r="F5943" t="b">
        <f t="shared" si="309"/>
        <v>0</v>
      </c>
      <c r="G5943" t="b">
        <f>IF('Input and Summary Results'!$J$4="yes",IF(C5943=FALSE,FALSE,IF('Data Transformation'!E5943&lt;$R$10,E5943,$R$10)),IF(C5943=FALSE,FALSE,IF(C5943&lt;$R$10,C5943,$R$10)))</f>
        <v>0</v>
      </c>
      <c r="H5943" t="b">
        <f>IF('Input and Summary Results'!$J$4="yes",'Data Transformation'!F5943,'Data Transformation'!D5943)</f>
        <v>0</v>
      </c>
      <c r="I5943" t="str">
        <f t="shared" si="307"/>
        <v/>
      </c>
    </row>
    <row r="5944" spans="2:9" x14ac:dyDescent="0.25">
      <c r="B5944" t="b">
        <f>IF('Input and Summary Results'!D5526=0,FALSE,'Input and Summary Results'!$B5526)</f>
        <v>0</v>
      </c>
      <c r="C5944" t="b">
        <f>IF(OR(B5944=0,'Input and Summary Results'!D5526=0,'Input and Summary Results'!D5526=""),FALSE,'Input and Summary Results'!$D5526)</f>
        <v>0</v>
      </c>
      <c r="D5944" t="b">
        <f>IF(OR(B5944=0,'Input and Summary Results'!E5526=0),FALSE,'Input and Summary Results'!$E5526)</f>
        <v>0</v>
      </c>
      <c r="E5944" t="b">
        <f t="shared" si="308"/>
        <v>0</v>
      </c>
      <c r="F5944" t="b">
        <f t="shared" si="309"/>
        <v>0</v>
      </c>
      <c r="G5944" t="b">
        <f>IF('Input and Summary Results'!$J$4="yes",IF(C5944=FALSE,FALSE,IF('Data Transformation'!E5944&lt;$R$10,E5944,$R$10)),IF(C5944=FALSE,FALSE,IF(C5944&lt;$R$10,C5944,$R$10)))</f>
        <v>0</v>
      </c>
      <c r="H5944" t="b">
        <f>IF('Input and Summary Results'!$J$4="yes",'Data Transformation'!F5944,'Data Transformation'!D5944)</f>
        <v>0</v>
      </c>
      <c r="I5944" t="str">
        <f t="shared" si="307"/>
        <v/>
      </c>
    </row>
    <row r="5945" spans="2:9" x14ac:dyDescent="0.25">
      <c r="B5945" t="b">
        <f>IF('Input and Summary Results'!D5527=0,FALSE,'Input and Summary Results'!$B5527)</f>
        <v>0</v>
      </c>
      <c r="C5945" t="b">
        <f>IF(OR(B5945=0,'Input and Summary Results'!D5527=0,'Input and Summary Results'!D5527=""),FALSE,'Input and Summary Results'!$D5527)</f>
        <v>0</v>
      </c>
      <c r="D5945" t="b">
        <f>IF(OR(B5945=0,'Input and Summary Results'!E5527=0),FALSE,'Input and Summary Results'!$E5527)</f>
        <v>0</v>
      </c>
      <c r="E5945" t="b">
        <f t="shared" si="308"/>
        <v>0</v>
      </c>
      <c r="F5945" t="b">
        <f t="shared" si="309"/>
        <v>0</v>
      </c>
      <c r="G5945" t="b">
        <f>IF('Input and Summary Results'!$J$4="yes",IF(C5945=FALSE,FALSE,IF('Data Transformation'!E5945&lt;$R$10,E5945,$R$10)),IF(C5945=FALSE,FALSE,IF(C5945&lt;$R$10,C5945,$R$10)))</f>
        <v>0</v>
      </c>
      <c r="H5945" t="b">
        <f>IF('Input and Summary Results'!$J$4="yes",'Data Transformation'!F5945,'Data Transformation'!D5945)</f>
        <v>0</v>
      </c>
      <c r="I5945" t="str">
        <f t="shared" si="307"/>
        <v/>
      </c>
    </row>
    <row r="5946" spans="2:9" x14ac:dyDescent="0.25">
      <c r="B5946" t="b">
        <f>IF('Input and Summary Results'!D5528=0,FALSE,'Input and Summary Results'!$B5528)</f>
        <v>0</v>
      </c>
      <c r="C5946" t="b">
        <f>IF(OR(B5946=0,'Input and Summary Results'!D5528=0,'Input and Summary Results'!D5528=""),FALSE,'Input and Summary Results'!$D5528)</f>
        <v>0</v>
      </c>
      <c r="D5946" t="b">
        <f>IF(OR(B5946=0,'Input and Summary Results'!E5528=0),FALSE,'Input and Summary Results'!$E5528)</f>
        <v>0</v>
      </c>
      <c r="E5946" t="b">
        <f t="shared" si="308"/>
        <v>0</v>
      </c>
      <c r="F5946" t="b">
        <f t="shared" si="309"/>
        <v>0</v>
      </c>
      <c r="G5946" t="b">
        <f>IF('Input and Summary Results'!$J$4="yes",IF(C5946=FALSE,FALSE,IF('Data Transformation'!E5946&lt;$R$10,E5946,$R$10)),IF(C5946=FALSE,FALSE,IF(C5946&lt;$R$10,C5946,$R$10)))</f>
        <v>0</v>
      </c>
      <c r="H5946" t="b">
        <f>IF('Input and Summary Results'!$J$4="yes",'Data Transformation'!F5946,'Data Transformation'!D5946)</f>
        <v>0</v>
      </c>
      <c r="I5946" t="str">
        <f t="shared" si="307"/>
        <v/>
      </c>
    </row>
    <row r="5947" spans="2:9" x14ac:dyDescent="0.25">
      <c r="B5947" t="b">
        <f>IF('Input and Summary Results'!D5529=0,FALSE,'Input and Summary Results'!$B5529)</f>
        <v>0</v>
      </c>
      <c r="C5947" t="b">
        <f>IF(OR(B5947=0,'Input and Summary Results'!D5529=0,'Input and Summary Results'!D5529=""),FALSE,'Input and Summary Results'!$D5529)</f>
        <v>0</v>
      </c>
      <c r="D5947" t="b">
        <f>IF(OR(B5947=0,'Input and Summary Results'!E5529=0),FALSE,'Input and Summary Results'!$E5529)</f>
        <v>0</v>
      </c>
      <c r="E5947" t="b">
        <f t="shared" si="308"/>
        <v>0</v>
      </c>
      <c r="F5947" t="b">
        <f t="shared" si="309"/>
        <v>0</v>
      </c>
      <c r="G5947" t="b">
        <f>IF('Input and Summary Results'!$J$4="yes",IF(C5947=FALSE,FALSE,IF('Data Transformation'!E5947&lt;$R$10,E5947,$R$10)),IF(C5947=FALSE,FALSE,IF(C5947&lt;$R$10,C5947,$R$10)))</f>
        <v>0</v>
      </c>
      <c r="H5947" t="b">
        <f>IF('Input and Summary Results'!$J$4="yes",'Data Transformation'!F5947,'Data Transformation'!D5947)</f>
        <v>0</v>
      </c>
      <c r="I5947" t="str">
        <f t="shared" si="307"/>
        <v/>
      </c>
    </row>
    <row r="5948" spans="2:9" x14ac:dyDescent="0.25">
      <c r="B5948" t="b">
        <f>IF('Input and Summary Results'!D5530=0,FALSE,'Input and Summary Results'!$B5530)</f>
        <v>0</v>
      </c>
      <c r="C5948" t="b">
        <f>IF(OR(B5948=0,'Input and Summary Results'!D5530=0,'Input and Summary Results'!D5530=""),FALSE,'Input and Summary Results'!$D5530)</f>
        <v>0</v>
      </c>
      <c r="D5948" t="b">
        <f>IF(OR(B5948=0,'Input and Summary Results'!E5530=0),FALSE,'Input and Summary Results'!$E5530)</f>
        <v>0</v>
      </c>
      <c r="E5948" t="b">
        <f t="shared" si="308"/>
        <v>0</v>
      </c>
      <c r="F5948" t="b">
        <f t="shared" si="309"/>
        <v>0</v>
      </c>
      <c r="G5948" t="b">
        <f>IF('Input and Summary Results'!$J$4="yes",IF(C5948=FALSE,FALSE,IF('Data Transformation'!E5948&lt;$R$10,E5948,$R$10)),IF(C5948=FALSE,FALSE,IF(C5948&lt;$R$10,C5948,$R$10)))</f>
        <v>0</v>
      </c>
      <c r="H5948" t="b">
        <f>IF('Input and Summary Results'!$J$4="yes",'Data Transformation'!F5948,'Data Transformation'!D5948)</f>
        <v>0</v>
      </c>
      <c r="I5948" t="str">
        <f t="shared" si="307"/>
        <v/>
      </c>
    </row>
    <row r="5949" spans="2:9" x14ac:dyDescent="0.25">
      <c r="B5949" t="b">
        <f>IF('Input and Summary Results'!D5531=0,FALSE,'Input and Summary Results'!$B5531)</f>
        <v>0</v>
      </c>
      <c r="C5949" t="b">
        <f>IF(OR(B5949=0,'Input and Summary Results'!D5531=0,'Input and Summary Results'!D5531=""),FALSE,'Input and Summary Results'!$D5531)</f>
        <v>0</v>
      </c>
      <c r="D5949" t="b">
        <f>IF(OR(B5949=0,'Input and Summary Results'!E5531=0),FALSE,'Input and Summary Results'!$E5531)</f>
        <v>0</v>
      </c>
      <c r="E5949" t="b">
        <f t="shared" si="308"/>
        <v>0</v>
      </c>
      <c r="F5949" t="b">
        <f t="shared" si="309"/>
        <v>0</v>
      </c>
      <c r="G5949" t="b">
        <f>IF('Input and Summary Results'!$J$4="yes",IF(C5949=FALSE,FALSE,IF('Data Transformation'!E5949&lt;$R$10,E5949,$R$10)),IF(C5949=FALSE,FALSE,IF(C5949&lt;$R$10,C5949,$R$10)))</f>
        <v>0</v>
      </c>
      <c r="H5949" t="b">
        <f>IF('Input and Summary Results'!$J$4="yes",'Data Transformation'!F5949,'Data Transformation'!D5949)</f>
        <v>0</v>
      </c>
      <c r="I5949" t="str">
        <f t="shared" si="307"/>
        <v/>
      </c>
    </row>
    <row r="5950" spans="2:9" x14ac:dyDescent="0.25">
      <c r="B5950" t="b">
        <f>IF('Input and Summary Results'!D5532=0,FALSE,'Input and Summary Results'!$B5532)</f>
        <v>0</v>
      </c>
      <c r="C5950" t="b">
        <f>IF(OR(B5950=0,'Input and Summary Results'!D5532=0,'Input and Summary Results'!D5532=""),FALSE,'Input and Summary Results'!$D5532)</f>
        <v>0</v>
      </c>
      <c r="D5950" t="b">
        <f>IF(OR(B5950=0,'Input and Summary Results'!E5532=0),FALSE,'Input and Summary Results'!$E5532)</f>
        <v>0</v>
      </c>
      <c r="E5950" t="b">
        <f t="shared" si="308"/>
        <v>0</v>
      </c>
      <c r="F5950" t="b">
        <f t="shared" si="309"/>
        <v>0</v>
      </c>
      <c r="G5950" t="b">
        <f>IF('Input and Summary Results'!$J$4="yes",IF(C5950=FALSE,FALSE,IF('Data Transformation'!E5950&lt;$R$10,E5950,$R$10)),IF(C5950=FALSE,FALSE,IF(C5950&lt;$R$10,C5950,$R$10)))</f>
        <v>0</v>
      </c>
      <c r="H5950" t="b">
        <f>IF('Input and Summary Results'!$J$4="yes",'Data Transformation'!F5950,'Data Transformation'!D5950)</f>
        <v>0</v>
      </c>
      <c r="I5950" t="str">
        <f t="shared" si="307"/>
        <v/>
      </c>
    </row>
    <row r="5951" spans="2:9" x14ac:dyDescent="0.25">
      <c r="B5951" t="b">
        <f>IF('Input and Summary Results'!D5533=0,FALSE,'Input and Summary Results'!$B5533)</f>
        <v>0</v>
      </c>
      <c r="C5951" t="b">
        <f>IF(OR(B5951=0,'Input and Summary Results'!D5533=0,'Input and Summary Results'!D5533=""),FALSE,'Input and Summary Results'!$D5533)</f>
        <v>0</v>
      </c>
      <c r="D5951" t="b">
        <f>IF(OR(B5951=0,'Input and Summary Results'!E5533=0),FALSE,'Input and Summary Results'!$E5533)</f>
        <v>0</v>
      </c>
      <c r="E5951" t="b">
        <f t="shared" si="308"/>
        <v>0</v>
      </c>
      <c r="F5951" t="b">
        <f t="shared" si="309"/>
        <v>0</v>
      </c>
      <c r="G5951" t="b">
        <f>IF('Input and Summary Results'!$J$4="yes",IF(C5951=FALSE,FALSE,IF('Data Transformation'!E5951&lt;$R$10,E5951,$R$10)),IF(C5951=FALSE,FALSE,IF(C5951&lt;$R$10,C5951,$R$10)))</f>
        <v>0</v>
      </c>
      <c r="H5951" t="b">
        <f>IF('Input and Summary Results'!$J$4="yes",'Data Transformation'!F5951,'Data Transformation'!D5951)</f>
        <v>0</v>
      </c>
      <c r="I5951" t="str">
        <f t="shared" si="307"/>
        <v/>
      </c>
    </row>
    <row r="5952" spans="2:9" x14ac:dyDescent="0.25">
      <c r="B5952" t="b">
        <f>IF('Input and Summary Results'!D5534=0,FALSE,'Input and Summary Results'!$B5534)</f>
        <v>0</v>
      </c>
      <c r="C5952" t="b">
        <f>IF(OR(B5952=0,'Input and Summary Results'!D5534=0,'Input and Summary Results'!D5534=""),FALSE,'Input and Summary Results'!$D5534)</f>
        <v>0</v>
      </c>
      <c r="D5952" t="b">
        <f>IF(OR(B5952=0,'Input and Summary Results'!E5534=0),FALSE,'Input and Summary Results'!$E5534)</f>
        <v>0</v>
      </c>
      <c r="E5952" t="b">
        <f t="shared" si="308"/>
        <v>0</v>
      </c>
      <c r="F5952" t="b">
        <f t="shared" si="309"/>
        <v>0</v>
      </c>
      <c r="G5952" t="b">
        <f>IF('Input and Summary Results'!$J$4="yes",IF(C5952=FALSE,FALSE,IF('Data Transformation'!E5952&lt;$R$10,E5952,$R$10)),IF(C5952=FALSE,FALSE,IF(C5952&lt;$R$10,C5952,$R$10)))</f>
        <v>0</v>
      </c>
      <c r="H5952" t="b">
        <f>IF('Input and Summary Results'!$J$4="yes",'Data Transformation'!F5952,'Data Transformation'!D5952)</f>
        <v>0</v>
      </c>
      <c r="I5952" t="str">
        <f t="shared" si="307"/>
        <v/>
      </c>
    </row>
    <row r="5953" spans="2:9" x14ac:dyDescent="0.25">
      <c r="B5953" t="b">
        <f>IF('Input and Summary Results'!D5535=0,FALSE,'Input and Summary Results'!$B5535)</f>
        <v>0</v>
      </c>
      <c r="C5953" t="b">
        <f>IF(OR(B5953=0,'Input and Summary Results'!D5535=0,'Input and Summary Results'!D5535=""),FALSE,'Input and Summary Results'!$D5535)</f>
        <v>0</v>
      </c>
      <c r="D5953" t="b">
        <f>IF(OR(B5953=0,'Input and Summary Results'!E5535=0),FALSE,'Input and Summary Results'!$E5535)</f>
        <v>0</v>
      </c>
      <c r="E5953" t="b">
        <f t="shared" si="308"/>
        <v>0</v>
      </c>
      <c r="F5953" t="b">
        <f t="shared" si="309"/>
        <v>0</v>
      </c>
      <c r="G5953" t="b">
        <f>IF('Input and Summary Results'!$J$4="yes",IF(C5953=FALSE,FALSE,IF('Data Transformation'!E5953&lt;$R$10,E5953,$R$10)),IF(C5953=FALSE,FALSE,IF(C5953&lt;$R$10,C5953,$R$10)))</f>
        <v>0</v>
      </c>
      <c r="H5953" t="b">
        <f>IF('Input and Summary Results'!$J$4="yes",'Data Transformation'!F5953,'Data Transformation'!D5953)</f>
        <v>0</v>
      </c>
      <c r="I5953" t="str">
        <f t="shared" si="307"/>
        <v/>
      </c>
    </row>
    <row r="5954" spans="2:9" x14ac:dyDescent="0.25">
      <c r="B5954" t="b">
        <f>IF('Input and Summary Results'!D5536=0,FALSE,'Input and Summary Results'!$B5536)</f>
        <v>0</v>
      </c>
      <c r="C5954" t="b">
        <f>IF(OR(B5954=0,'Input and Summary Results'!D5536=0,'Input and Summary Results'!D5536=""),FALSE,'Input and Summary Results'!$D5536)</f>
        <v>0</v>
      </c>
      <c r="D5954" t="b">
        <f>IF(OR(B5954=0,'Input and Summary Results'!E5536=0),FALSE,'Input and Summary Results'!$E5536)</f>
        <v>0</v>
      </c>
      <c r="E5954" t="b">
        <f t="shared" si="308"/>
        <v>0</v>
      </c>
      <c r="F5954" t="b">
        <f t="shared" si="309"/>
        <v>0</v>
      </c>
      <c r="G5954" t="b">
        <f>IF('Input and Summary Results'!$J$4="yes",IF(C5954=FALSE,FALSE,IF('Data Transformation'!E5954&lt;$R$10,E5954,$R$10)),IF(C5954=FALSE,FALSE,IF(C5954&lt;$R$10,C5954,$R$10)))</f>
        <v>0</v>
      </c>
      <c r="H5954" t="b">
        <f>IF('Input and Summary Results'!$J$4="yes",'Data Transformation'!F5954,'Data Transformation'!D5954)</f>
        <v>0</v>
      </c>
      <c r="I5954" t="str">
        <f t="shared" si="307"/>
        <v/>
      </c>
    </row>
    <row r="5955" spans="2:9" x14ac:dyDescent="0.25">
      <c r="B5955" t="b">
        <f>IF('Input and Summary Results'!D5537=0,FALSE,'Input and Summary Results'!$B5537)</f>
        <v>0</v>
      </c>
      <c r="C5955" t="b">
        <f>IF(OR(B5955=0,'Input and Summary Results'!D5537=0,'Input and Summary Results'!D5537=""),FALSE,'Input and Summary Results'!$D5537)</f>
        <v>0</v>
      </c>
      <c r="D5955" t="b">
        <f>IF(OR(B5955=0,'Input and Summary Results'!E5537=0),FALSE,'Input and Summary Results'!$E5537)</f>
        <v>0</v>
      </c>
      <c r="E5955" t="b">
        <f t="shared" si="308"/>
        <v>0</v>
      </c>
      <c r="F5955" t="b">
        <f t="shared" si="309"/>
        <v>0</v>
      </c>
      <c r="G5955" t="b">
        <f>IF('Input and Summary Results'!$J$4="yes",IF(C5955=FALSE,FALSE,IF('Data Transformation'!E5955&lt;$R$10,E5955,$R$10)),IF(C5955=FALSE,FALSE,IF(C5955&lt;$R$10,C5955,$R$10)))</f>
        <v>0</v>
      </c>
      <c r="H5955" t="b">
        <f>IF('Input and Summary Results'!$J$4="yes",'Data Transformation'!F5955,'Data Transformation'!D5955)</f>
        <v>0</v>
      </c>
      <c r="I5955" t="str">
        <f t="shared" si="307"/>
        <v/>
      </c>
    </row>
    <row r="5956" spans="2:9" x14ac:dyDescent="0.25">
      <c r="B5956" t="b">
        <f>IF('Input and Summary Results'!D5538=0,FALSE,'Input and Summary Results'!$B5538)</f>
        <v>0</v>
      </c>
      <c r="C5956" t="b">
        <f>IF(OR(B5956=0,'Input and Summary Results'!D5538=0,'Input and Summary Results'!D5538=""),FALSE,'Input and Summary Results'!$D5538)</f>
        <v>0</v>
      </c>
      <c r="D5956" t="b">
        <f>IF(OR(B5956=0,'Input and Summary Results'!E5538=0),FALSE,'Input and Summary Results'!$E5538)</f>
        <v>0</v>
      </c>
      <c r="E5956" t="b">
        <f t="shared" si="308"/>
        <v>0</v>
      </c>
      <c r="F5956" t="b">
        <f t="shared" si="309"/>
        <v>0</v>
      </c>
      <c r="G5956" t="b">
        <f>IF('Input and Summary Results'!$J$4="yes",IF(C5956=FALSE,FALSE,IF('Data Transformation'!E5956&lt;$R$10,E5956,$R$10)),IF(C5956=FALSE,FALSE,IF(C5956&lt;$R$10,C5956,$R$10)))</f>
        <v>0</v>
      </c>
      <c r="H5956" t="b">
        <f>IF('Input and Summary Results'!$J$4="yes",'Data Transformation'!F5956,'Data Transformation'!D5956)</f>
        <v>0</v>
      </c>
      <c r="I5956" t="str">
        <f t="shared" si="307"/>
        <v/>
      </c>
    </row>
    <row r="5957" spans="2:9" x14ac:dyDescent="0.25">
      <c r="B5957" t="b">
        <f>IF('Input and Summary Results'!D5539=0,FALSE,'Input and Summary Results'!$B5539)</f>
        <v>0</v>
      </c>
      <c r="C5957" t="b">
        <f>IF(OR(B5957=0,'Input and Summary Results'!D5539=0,'Input and Summary Results'!D5539=""),FALSE,'Input and Summary Results'!$D5539)</f>
        <v>0</v>
      </c>
      <c r="D5957" t="b">
        <f>IF(OR(B5957=0,'Input and Summary Results'!E5539=0),FALSE,'Input and Summary Results'!$E5539)</f>
        <v>0</v>
      </c>
      <c r="E5957" t="b">
        <f t="shared" si="308"/>
        <v>0</v>
      </c>
      <c r="F5957" t="b">
        <f t="shared" si="309"/>
        <v>0</v>
      </c>
      <c r="G5957" t="b">
        <f>IF('Input and Summary Results'!$J$4="yes",IF(C5957=FALSE,FALSE,IF('Data Transformation'!E5957&lt;$R$10,E5957,$R$10)),IF(C5957=FALSE,FALSE,IF(C5957&lt;$R$10,C5957,$R$10)))</f>
        <v>0</v>
      </c>
      <c r="H5957" t="b">
        <f>IF('Input and Summary Results'!$J$4="yes",'Data Transformation'!F5957,'Data Transformation'!D5957)</f>
        <v>0</v>
      </c>
      <c r="I5957" t="str">
        <f t="shared" ref="I5957:I6020" si="310">IF(G5957=FALSE,"",B5957)</f>
        <v/>
      </c>
    </row>
    <row r="5958" spans="2:9" x14ac:dyDescent="0.25">
      <c r="B5958" t="b">
        <f>IF('Input and Summary Results'!D5540=0,FALSE,'Input and Summary Results'!$B5540)</f>
        <v>0</v>
      </c>
      <c r="C5958" t="b">
        <f>IF(OR(B5958=0,'Input and Summary Results'!D5540=0,'Input and Summary Results'!D5540=""),FALSE,'Input and Summary Results'!$D5540)</f>
        <v>0</v>
      </c>
      <c r="D5958" t="b">
        <f>IF(OR(B5958=0,'Input and Summary Results'!E5540=0),FALSE,'Input and Summary Results'!$E5540)</f>
        <v>0</v>
      </c>
      <c r="E5958" t="b">
        <f t="shared" si="308"/>
        <v>0</v>
      </c>
      <c r="F5958" t="b">
        <f t="shared" si="309"/>
        <v>0</v>
      </c>
      <c r="G5958" t="b">
        <f>IF('Input and Summary Results'!$J$4="yes",IF(C5958=FALSE,FALSE,IF('Data Transformation'!E5958&lt;$R$10,E5958,$R$10)),IF(C5958=FALSE,FALSE,IF(C5958&lt;$R$10,C5958,$R$10)))</f>
        <v>0</v>
      </c>
      <c r="H5958" t="b">
        <f>IF('Input and Summary Results'!$J$4="yes",'Data Transformation'!F5958,'Data Transformation'!D5958)</f>
        <v>0</v>
      </c>
      <c r="I5958" t="str">
        <f t="shared" si="310"/>
        <v/>
      </c>
    </row>
    <row r="5959" spans="2:9" x14ac:dyDescent="0.25">
      <c r="B5959" t="b">
        <f>IF('Input and Summary Results'!D5541=0,FALSE,'Input and Summary Results'!$B5541)</f>
        <v>0</v>
      </c>
      <c r="C5959" t="b">
        <f>IF(OR(B5959=0,'Input and Summary Results'!D5541=0,'Input and Summary Results'!D5541=""),FALSE,'Input and Summary Results'!$D5541)</f>
        <v>0</v>
      </c>
      <c r="D5959" t="b">
        <f>IF(OR(B5959=0,'Input and Summary Results'!E5541=0),FALSE,'Input and Summary Results'!$E5541)</f>
        <v>0</v>
      </c>
      <c r="E5959" t="b">
        <f t="shared" si="308"/>
        <v>0</v>
      </c>
      <c r="F5959" t="b">
        <f t="shared" si="309"/>
        <v>0</v>
      </c>
      <c r="G5959" t="b">
        <f>IF('Input and Summary Results'!$J$4="yes",IF(C5959=FALSE,FALSE,IF('Data Transformation'!E5959&lt;$R$10,E5959,$R$10)),IF(C5959=FALSE,FALSE,IF(C5959&lt;$R$10,C5959,$R$10)))</f>
        <v>0</v>
      </c>
      <c r="H5959" t="b">
        <f>IF('Input and Summary Results'!$J$4="yes",'Data Transformation'!F5959,'Data Transformation'!D5959)</f>
        <v>0</v>
      </c>
      <c r="I5959" t="str">
        <f t="shared" si="310"/>
        <v/>
      </c>
    </row>
    <row r="5960" spans="2:9" x14ac:dyDescent="0.25">
      <c r="B5960" t="b">
        <f>IF('Input and Summary Results'!D5542=0,FALSE,'Input and Summary Results'!$B5542)</f>
        <v>0</v>
      </c>
      <c r="C5960" t="b">
        <f>IF(OR(B5960=0,'Input and Summary Results'!D5542=0,'Input and Summary Results'!D5542=""),FALSE,'Input and Summary Results'!$D5542)</f>
        <v>0</v>
      </c>
      <c r="D5960" t="b">
        <f>IF(OR(B5960=0,'Input and Summary Results'!E5542=0),FALSE,'Input and Summary Results'!$E5542)</f>
        <v>0</v>
      </c>
      <c r="E5960" t="b">
        <f t="shared" si="308"/>
        <v>0</v>
      </c>
      <c r="F5960" t="b">
        <f t="shared" si="309"/>
        <v>0</v>
      </c>
      <c r="G5960" t="b">
        <f>IF('Input and Summary Results'!$J$4="yes",IF(C5960=FALSE,FALSE,IF('Data Transformation'!E5960&lt;$R$10,E5960,$R$10)),IF(C5960=FALSE,FALSE,IF(C5960&lt;$R$10,C5960,$R$10)))</f>
        <v>0</v>
      </c>
      <c r="H5960" t="b">
        <f>IF('Input and Summary Results'!$J$4="yes",'Data Transformation'!F5960,'Data Transformation'!D5960)</f>
        <v>0</v>
      </c>
      <c r="I5960" t="str">
        <f t="shared" si="310"/>
        <v/>
      </c>
    </row>
    <row r="5961" spans="2:9" x14ac:dyDescent="0.25">
      <c r="B5961" t="b">
        <f>IF('Input and Summary Results'!D5543=0,FALSE,'Input and Summary Results'!$B5543)</f>
        <v>0</v>
      </c>
      <c r="C5961" t="b">
        <f>IF(OR(B5961=0,'Input and Summary Results'!D5543=0,'Input and Summary Results'!D5543=""),FALSE,'Input and Summary Results'!$D5543)</f>
        <v>0</v>
      </c>
      <c r="D5961" t="b">
        <f>IF(OR(B5961=0,'Input and Summary Results'!E5543=0),FALSE,'Input and Summary Results'!$E5543)</f>
        <v>0</v>
      </c>
      <c r="E5961" t="b">
        <f t="shared" si="308"/>
        <v>0</v>
      </c>
      <c r="F5961" t="b">
        <f t="shared" si="309"/>
        <v>0</v>
      </c>
      <c r="G5961" t="b">
        <f>IF('Input and Summary Results'!$J$4="yes",IF(C5961=FALSE,FALSE,IF('Data Transformation'!E5961&lt;$R$10,E5961,$R$10)),IF(C5961=FALSE,FALSE,IF(C5961&lt;$R$10,C5961,$R$10)))</f>
        <v>0</v>
      </c>
      <c r="H5961" t="b">
        <f>IF('Input and Summary Results'!$J$4="yes",'Data Transformation'!F5961,'Data Transformation'!D5961)</f>
        <v>0</v>
      </c>
      <c r="I5961" t="str">
        <f t="shared" si="310"/>
        <v/>
      </c>
    </row>
    <row r="5962" spans="2:9" x14ac:dyDescent="0.25">
      <c r="B5962" t="b">
        <f>IF('Input and Summary Results'!D5544=0,FALSE,'Input and Summary Results'!$B5544)</f>
        <v>0</v>
      </c>
      <c r="C5962" t="b">
        <f>IF(OR(B5962=0,'Input and Summary Results'!D5544=0,'Input and Summary Results'!D5544=""),FALSE,'Input and Summary Results'!$D5544)</f>
        <v>0</v>
      </c>
      <c r="D5962" t="b">
        <f>IF(OR(B5962=0,'Input and Summary Results'!E5544=0),FALSE,'Input and Summary Results'!$E5544)</f>
        <v>0</v>
      </c>
      <c r="E5962" t="b">
        <f t="shared" si="308"/>
        <v>0</v>
      </c>
      <c r="F5962" t="b">
        <f t="shared" si="309"/>
        <v>0</v>
      </c>
      <c r="G5962" t="b">
        <f>IF('Input and Summary Results'!$J$4="yes",IF(C5962=FALSE,FALSE,IF('Data Transformation'!E5962&lt;$R$10,E5962,$R$10)),IF(C5962=FALSE,FALSE,IF(C5962&lt;$R$10,C5962,$R$10)))</f>
        <v>0</v>
      </c>
      <c r="H5962" t="b">
        <f>IF('Input and Summary Results'!$J$4="yes",'Data Transformation'!F5962,'Data Transformation'!D5962)</f>
        <v>0</v>
      </c>
      <c r="I5962" t="str">
        <f t="shared" si="310"/>
        <v/>
      </c>
    </row>
    <row r="5963" spans="2:9" x14ac:dyDescent="0.25">
      <c r="B5963" t="b">
        <f>IF('Input and Summary Results'!D5545=0,FALSE,'Input and Summary Results'!$B5545)</f>
        <v>0</v>
      </c>
      <c r="C5963" t="b">
        <f>IF(OR(B5963=0,'Input and Summary Results'!D5545=0,'Input and Summary Results'!D5545=""),FALSE,'Input and Summary Results'!$D5545)</f>
        <v>0</v>
      </c>
      <c r="D5963" t="b">
        <f>IF(OR(B5963=0,'Input and Summary Results'!E5545=0),FALSE,'Input and Summary Results'!$E5545)</f>
        <v>0</v>
      </c>
      <c r="E5963" t="b">
        <f t="shared" si="308"/>
        <v>0</v>
      </c>
      <c r="F5963" t="b">
        <f t="shared" si="309"/>
        <v>0</v>
      </c>
      <c r="G5963" t="b">
        <f>IF('Input and Summary Results'!$J$4="yes",IF(C5963=FALSE,FALSE,IF('Data Transformation'!E5963&lt;$R$10,E5963,$R$10)),IF(C5963=FALSE,FALSE,IF(C5963&lt;$R$10,C5963,$R$10)))</f>
        <v>0</v>
      </c>
      <c r="H5963" t="b">
        <f>IF('Input and Summary Results'!$J$4="yes",'Data Transformation'!F5963,'Data Transformation'!D5963)</f>
        <v>0</v>
      </c>
      <c r="I5963" t="str">
        <f t="shared" si="310"/>
        <v/>
      </c>
    </row>
    <row r="5964" spans="2:9" x14ac:dyDescent="0.25">
      <c r="B5964" t="b">
        <f>IF('Input and Summary Results'!D5546=0,FALSE,'Input and Summary Results'!$B5546)</f>
        <v>0</v>
      </c>
      <c r="C5964" t="b">
        <f>IF(OR(B5964=0,'Input and Summary Results'!D5546=0,'Input and Summary Results'!D5546=""),FALSE,'Input and Summary Results'!$D5546)</f>
        <v>0</v>
      </c>
      <c r="D5964" t="b">
        <f>IF(OR(B5964=0,'Input and Summary Results'!E5546=0),FALSE,'Input and Summary Results'!$E5546)</f>
        <v>0</v>
      </c>
      <c r="E5964" t="b">
        <f t="shared" si="308"/>
        <v>0</v>
      </c>
      <c r="F5964" t="b">
        <f t="shared" si="309"/>
        <v>0</v>
      </c>
      <c r="G5964" t="b">
        <f>IF('Input and Summary Results'!$J$4="yes",IF(C5964=FALSE,FALSE,IF('Data Transformation'!E5964&lt;$R$10,E5964,$R$10)),IF(C5964=FALSE,FALSE,IF(C5964&lt;$R$10,C5964,$R$10)))</f>
        <v>0</v>
      </c>
      <c r="H5964" t="b">
        <f>IF('Input and Summary Results'!$J$4="yes",'Data Transformation'!F5964,'Data Transformation'!D5964)</f>
        <v>0</v>
      </c>
      <c r="I5964" t="str">
        <f t="shared" si="310"/>
        <v/>
      </c>
    </row>
    <row r="5965" spans="2:9" x14ac:dyDescent="0.25">
      <c r="B5965" t="b">
        <f>IF('Input and Summary Results'!D5547=0,FALSE,'Input and Summary Results'!$B5547)</f>
        <v>0</v>
      </c>
      <c r="C5965" t="b">
        <f>IF(OR(B5965=0,'Input and Summary Results'!D5547=0,'Input and Summary Results'!D5547=""),FALSE,'Input and Summary Results'!$D5547)</f>
        <v>0</v>
      </c>
      <c r="D5965" t="b">
        <f>IF(OR(B5965=0,'Input and Summary Results'!E5547=0),FALSE,'Input and Summary Results'!$E5547)</f>
        <v>0</v>
      </c>
      <c r="E5965" t="b">
        <f t="shared" si="308"/>
        <v>0</v>
      </c>
      <c r="F5965" t="b">
        <f t="shared" si="309"/>
        <v>0</v>
      </c>
      <c r="G5965" t="b">
        <f>IF('Input and Summary Results'!$J$4="yes",IF(C5965=FALSE,FALSE,IF('Data Transformation'!E5965&lt;$R$10,E5965,$R$10)),IF(C5965=FALSE,FALSE,IF(C5965&lt;$R$10,C5965,$R$10)))</f>
        <v>0</v>
      </c>
      <c r="H5965" t="b">
        <f>IF('Input and Summary Results'!$J$4="yes",'Data Transformation'!F5965,'Data Transformation'!D5965)</f>
        <v>0</v>
      </c>
      <c r="I5965" t="str">
        <f t="shared" si="310"/>
        <v/>
      </c>
    </row>
    <row r="5966" spans="2:9" x14ac:dyDescent="0.25">
      <c r="B5966" t="b">
        <f>IF('Input and Summary Results'!D5548=0,FALSE,'Input and Summary Results'!$B5548)</f>
        <v>0</v>
      </c>
      <c r="C5966" t="b">
        <f>IF(OR(B5966=0,'Input and Summary Results'!D5548=0,'Input and Summary Results'!D5548=""),FALSE,'Input and Summary Results'!$D5548)</f>
        <v>0</v>
      </c>
      <c r="D5966" t="b">
        <f>IF(OR(B5966=0,'Input and Summary Results'!E5548=0),FALSE,'Input and Summary Results'!$E5548)</f>
        <v>0</v>
      </c>
      <c r="E5966" t="b">
        <f t="shared" si="308"/>
        <v>0</v>
      </c>
      <c r="F5966" t="b">
        <f t="shared" si="309"/>
        <v>0</v>
      </c>
      <c r="G5966" t="b">
        <f>IF('Input and Summary Results'!$J$4="yes",IF(C5966=FALSE,FALSE,IF('Data Transformation'!E5966&lt;$R$10,E5966,$R$10)),IF(C5966=FALSE,FALSE,IF(C5966&lt;$R$10,C5966,$R$10)))</f>
        <v>0</v>
      </c>
      <c r="H5966" t="b">
        <f>IF('Input and Summary Results'!$J$4="yes",'Data Transformation'!F5966,'Data Transformation'!D5966)</f>
        <v>0</v>
      </c>
      <c r="I5966" t="str">
        <f t="shared" si="310"/>
        <v/>
      </c>
    </row>
    <row r="5967" spans="2:9" x14ac:dyDescent="0.25">
      <c r="B5967" t="b">
        <f>IF('Input and Summary Results'!D5549=0,FALSE,'Input and Summary Results'!$B5549)</f>
        <v>0</v>
      </c>
      <c r="C5967" t="b">
        <f>IF(OR(B5967=0,'Input and Summary Results'!D5549=0,'Input and Summary Results'!D5549=""),FALSE,'Input and Summary Results'!$D5549)</f>
        <v>0</v>
      </c>
      <c r="D5967" t="b">
        <f>IF(OR(B5967=0,'Input and Summary Results'!E5549=0),FALSE,'Input and Summary Results'!$E5549)</f>
        <v>0</v>
      </c>
      <c r="E5967" t="b">
        <f t="shared" si="308"/>
        <v>0</v>
      </c>
      <c r="F5967" t="b">
        <f t="shared" si="309"/>
        <v>0</v>
      </c>
      <c r="G5967" t="b">
        <f>IF('Input and Summary Results'!$J$4="yes",IF(C5967=FALSE,FALSE,IF('Data Transformation'!E5967&lt;$R$10,E5967,$R$10)),IF(C5967=FALSE,FALSE,IF(C5967&lt;$R$10,C5967,$R$10)))</f>
        <v>0</v>
      </c>
      <c r="H5967" t="b">
        <f>IF('Input and Summary Results'!$J$4="yes",'Data Transformation'!F5967,'Data Transformation'!D5967)</f>
        <v>0</v>
      </c>
      <c r="I5967" t="str">
        <f t="shared" si="310"/>
        <v/>
      </c>
    </row>
    <row r="5968" spans="2:9" x14ac:dyDescent="0.25">
      <c r="B5968" t="b">
        <f>IF('Input and Summary Results'!D5550=0,FALSE,'Input and Summary Results'!$B5550)</f>
        <v>0</v>
      </c>
      <c r="C5968" t="b">
        <f>IF(OR(B5968=0,'Input and Summary Results'!D5550=0,'Input and Summary Results'!D5550=""),FALSE,'Input and Summary Results'!$D5550)</f>
        <v>0</v>
      </c>
      <c r="D5968" t="b">
        <f>IF(OR(B5968=0,'Input and Summary Results'!E5550=0),FALSE,'Input and Summary Results'!$E5550)</f>
        <v>0</v>
      </c>
      <c r="E5968" t="b">
        <f t="shared" si="308"/>
        <v>0</v>
      </c>
      <c r="F5968" t="b">
        <f t="shared" si="309"/>
        <v>0</v>
      </c>
      <c r="G5968" t="b">
        <f>IF('Input and Summary Results'!$J$4="yes",IF(C5968=FALSE,FALSE,IF('Data Transformation'!E5968&lt;$R$10,E5968,$R$10)),IF(C5968=FALSE,FALSE,IF(C5968&lt;$R$10,C5968,$R$10)))</f>
        <v>0</v>
      </c>
      <c r="H5968" t="b">
        <f>IF('Input and Summary Results'!$J$4="yes",'Data Transformation'!F5968,'Data Transformation'!D5968)</f>
        <v>0</v>
      </c>
      <c r="I5968" t="str">
        <f t="shared" si="310"/>
        <v/>
      </c>
    </row>
    <row r="5969" spans="2:9" x14ac:dyDescent="0.25">
      <c r="B5969" t="b">
        <f>IF('Input and Summary Results'!D5551=0,FALSE,'Input and Summary Results'!$B5551)</f>
        <v>0</v>
      </c>
      <c r="C5969" t="b">
        <f>IF(OR(B5969=0,'Input and Summary Results'!D5551=0,'Input and Summary Results'!D5551=""),FALSE,'Input and Summary Results'!$D5551)</f>
        <v>0</v>
      </c>
      <c r="D5969" t="b">
        <f>IF(OR(B5969=0,'Input and Summary Results'!E5551=0),FALSE,'Input and Summary Results'!$E5551)</f>
        <v>0</v>
      </c>
      <c r="E5969" t="b">
        <f t="shared" si="308"/>
        <v>0</v>
      </c>
      <c r="F5969" t="b">
        <f t="shared" si="309"/>
        <v>0</v>
      </c>
      <c r="G5969" t="b">
        <f>IF('Input and Summary Results'!$J$4="yes",IF(C5969=FALSE,FALSE,IF('Data Transformation'!E5969&lt;$R$10,E5969,$R$10)),IF(C5969=FALSE,FALSE,IF(C5969&lt;$R$10,C5969,$R$10)))</f>
        <v>0</v>
      </c>
      <c r="H5969" t="b">
        <f>IF('Input and Summary Results'!$J$4="yes",'Data Transformation'!F5969,'Data Transformation'!D5969)</f>
        <v>0</v>
      </c>
      <c r="I5969" t="str">
        <f t="shared" si="310"/>
        <v/>
      </c>
    </row>
    <row r="5970" spans="2:9" x14ac:dyDescent="0.25">
      <c r="B5970" t="b">
        <f>IF('Input and Summary Results'!D5552=0,FALSE,'Input and Summary Results'!$B5552)</f>
        <v>0</v>
      </c>
      <c r="C5970" t="b">
        <f>IF(OR(B5970=0,'Input and Summary Results'!D5552=0,'Input and Summary Results'!D5552=""),FALSE,'Input and Summary Results'!$D5552)</f>
        <v>0</v>
      </c>
      <c r="D5970" t="b">
        <f>IF(OR(B5970=0,'Input and Summary Results'!E5552=0),FALSE,'Input and Summary Results'!$E5552)</f>
        <v>0</v>
      </c>
      <c r="E5970" t="b">
        <f t="shared" si="308"/>
        <v>0</v>
      </c>
      <c r="F5970" t="b">
        <f t="shared" si="309"/>
        <v>0</v>
      </c>
      <c r="G5970" t="b">
        <f>IF('Input and Summary Results'!$J$4="yes",IF(C5970=FALSE,FALSE,IF('Data Transformation'!E5970&lt;$R$10,E5970,$R$10)),IF(C5970=FALSE,FALSE,IF(C5970&lt;$R$10,C5970,$R$10)))</f>
        <v>0</v>
      </c>
      <c r="H5970" t="b">
        <f>IF('Input and Summary Results'!$J$4="yes",'Data Transformation'!F5970,'Data Transformation'!D5970)</f>
        <v>0</v>
      </c>
      <c r="I5970" t="str">
        <f t="shared" si="310"/>
        <v/>
      </c>
    </row>
    <row r="5971" spans="2:9" x14ac:dyDescent="0.25">
      <c r="B5971" t="b">
        <f>IF('Input and Summary Results'!D5553=0,FALSE,'Input and Summary Results'!$B5553)</f>
        <v>0</v>
      </c>
      <c r="C5971" t="b">
        <f>IF(OR(B5971=0,'Input and Summary Results'!D5553=0,'Input and Summary Results'!D5553=""),FALSE,'Input and Summary Results'!$D5553)</f>
        <v>0</v>
      </c>
      <c r="D5971" t="b">
        <f>IF(OR(B5971=0,'Input and Summary Results'!E5553=0),FALSE,'Input and Summary Results'!$E5553)</f>
        <v>0</v>
      </c>
      <c r="E5971" t="b">
        <f t="shared" si="308"/>
        <v>0</v>
      </c>
      <c r="F5971" t="b">
        <f t="shared" si="309"/>
        <v>0</v>
      </c>
      <c r="G5971" t="b">
        <f>IF('Input and Summary Results'!$J$4="yes",IF(C5971=FALSE,FALSE,IF('Data Transformation'!E5971&lt;$R$10,E5971,$R$10)),IF(C5971=FALSE,FALSE,IF(C5971&lt;$R$10,C5971,$R$10)))</f>
        <v>0</v>
      </c>
      <c r="H5971" t="b">
        <f>IF('Input and Summary Results'!$J$4="yes",'Data Transformation'!F5971,'Data Transformation'!D5971)</f>
        <v>0</v>
      </c>
      <c r="I5971" t="str">
        <f t="shared" si="310"/>
        <v/>
      </c>
    </row>
    <row r="5972" spans="2:9" x14ac:dyDescent="0.25">
      <c r="B5972" t="b">
        <f>IF('Input and Summary Results'!D5554=0,FALSE,'Input and Summary Results'!$B5554)</f>
        <v>0</v>
      </c>
      <c r="C5972" t="b">
        <f>IF(OR(B5972=0,'Input and Summary Results'!D5554=0,'Input and Summary Results'!D5554=""),FALSE,'Input and Summary Results'!$D5554)</f>
        <v>0</v>
      </c>
      <c r="D5972" t="b">
        <f>IF(OR(B5972=0,'Input and Summary Results'!E5554=0),FALSE,'Input and Summary Results'!$E5554)</f>
        <v>0</v>
      </c>
      <c r="E5972" t="b">
        <f t="shared" si="308"/>
        <v>0</v>
      </c>
      <c r="F5972" t="b">
        <f t="shared" si="309"/>
        <v>0</v>
      </c>
      <c r="G5972" t="b">
        <f>IF('Input and Summary Results'!$J$4="yes",IF(C5972=FALSE,FALSE,IF('Data Transformation'!E5972&lt;$R$10,E5972,$R$10)),IF(C5972=FALSE,FALSE,IF(C5972&lt;$R$10,C5972,$R$10)))</f>
        <v>0</v>
      </c>
      <c r="H5972" t="b">
        <f>IF('Input and Summary Results'!$J$4="yes",'Data Transformation'!F5972,'Data Transformation'!D5972)</f>
        <v>0</v>
      </c>
      <c r="I5972" t="str">
        <f t="shared" si="310"/>
        <v/>
      </c>
    </row>
    <row r="5973" spans="2:9" x14ac:dyDescent="0.25">
      <c r="B5973" t="b">
        <f>IF('Input and Summary Results'!D5555=0,FALSE,'Input and Summary Results'!$B5555)</f>
        <v>0</v>
      </c>
      <c r="C5973" t="b">
        <f>IF(OR(B5973=0,'Input and Summary Results'!D5555=0,'Input and Summary Results'!D5555=""),FALSE,'Input and Summary Results'!$D5555)</f>
        <v>0</v>
      </c>
      <c r="D5973" t="b">
        <f>IF(OR(B5973=0,'Input and Summary Results'!E5555=0),FALSE,'Input and Summary Results'!$E5555)</f>
        <v>0</v>
      </c>
      <c r="E5973" t="b">
        <f t="shared" si="308"/>
        <v>0</v>
      </c>
      <c r="F5973" t="b">
        <f t="shared" si="309"/>
        <v>0</v>
      </c>
      <c r="G5973" t="b">
        <f>IF('Input and Summary Results'!$J$4="yes",IF(C5973=FALSE,FALSE,IF('Data Transformation'!E5973&lt;$R$10,E5973,$R$10)),IF(C5973=FALSE,FALSE,IF(C5973&lt;$R$10,C5973,$R$10)))</f>
        <v>0</v>
      </c>
      <c r="H5973" t="b">
        <f>IF('Input and Summary Results'!$J$4="yes",'Data Transformation'!F5973,'Data Transformation'!D5973)</f>
        <v>0</v>
      </c>
      <c r="I5973" t="str">
        <f t="shared" si="310"/>
        <v/>
      </c>
    </row>
    <row r="5974" spans="2:9" x14ac:dyDescent="0.25">
      <c r="B5974" t="b">
        <f>IF('Input and Summary Results'!D5556=0,FALSE,'Input and Summary Results'!$B5556)</f>
        <v>0</v>
      </c>
      <c r="C5974" t="b">
        <f>IF(OR(B5974=0,'Input and Summary Results'!D5556=0,'Input and Summary Results'!D5556=""),FALSE,'Input and Summary Results'!$D5556)</f>
        <v>0</v>
      </c>
      <c r="D5974" t="b">
        <f>IF(OR(B5974=0,'Input and Summary Results'!E5556=0),FALSE,'Input and Summary Results'!$E5556)</f>
        <v>0</v>
      </c>
      <c r="E5974" t="b">
        <f t="shared" si="308"/>
        <v>0</v>
      </c>
      <c r="F5974" t="b">
        <f t="shared" si="309"/>
        <v>0</v>
      </c>
      <c r="G5974" t="b">
        <f>IF('Input and Summary Results'!$J$4="yes",IF(C5974=FALSE,FALSE,IF('Data Transformation'!E5974&lt;$R$10,E5974,$R$10)),IF(C5974=FALSE,FALSE,IF(C5974&lt;$R$10,C5974,$R$10)))</f>
        <v>0</v>
      </c>
      <c r="H5974" t="b">
        <f>IF('Input and Summary Results'!$J$4="yes",'Data Transformation'!F5974,'Data Transformation'!D5974)</f>
        <v>0</v>
      </c>
      <c r="I5974" t="str">
        <f t="shared" si="310"/>
        <v/>
      </c>
    </row>
    <row r="5975" spans="2:9" x14ac:dyDescent="0.25">
      <c r="B5975" t="b">
        <f>IF('Input and Summary Results'!D5557=0,FALSE,'Input and Summary Results'!$B5557)</f>
        <v>0</v>
      </c>
      <c r="C5975" t="b">
        <f>IF(OR(B5975=0,'Input and Summary Results'!D5557=0,'Input and Summary Results'!D5557=""),FALSE,'Input and Summary Results'!$D5557)</f>
        <v>0</v>
      </c>
      <c r="D5975" t="b">
        <f>IF(OR(B5975=0,'Input and Summary Results'!E5557=0),FALSE,'Input and Summary Results'!$E5557)</f>
        <v>0</v>
      </c>
      <c r="E5975" t="b">
        <f t="shared" si="308"/>
        <v>0</v>
      </c>
      <c r="F5975" t="b">
        <f t="shared" si="309"/>
        <v>0</v>
      </c>
      <c r="G5975" t="b">
        <f>IF('Input and Summary Results'!$J$4="yes",IF(C5975=FALSE,FALSE,IF('Data Transformation'!E5975&lt;$R$10,E5975,$R$10)),IF(C5975=FALSE,FALSE,IF(C5975&lt;$R$10,C5975,$R$10)))</f>
        <v>0</v>
      </c>
      <c r="H5975" t="b">
        <f>IF('Input and Summary Results'!$J$4="yes",'Data Transformation'!F5975,'Data Transformation'!D5975)</f>
        <v>0</v>
      </c>
      <c r="I5975" t="str">
        <f t="shared" si="310"/>
        <v/>
      </c>
    </row>
    <row r="5976" spans="2:9" x14ac:dyDescent="0.25">
      <c r="B5976" t="b">
        <f>IF('Input and Summary Results'!D5558=0,FALSE,'Input and Summary Results'!$B5558)</f>
        <v>0</v>
      </c>
      <c r="C5976" t="b">
        <f>IF(OR(B5976=0,'Input and Summary Results'!D5558=0,'Input and Summary Results'!D5558=""),FALSE,'Input and Summary Results'!$D5558)</f>
        <v>0</v>
      </c>
      <c r="D5976" t="b">
        <f>IF(OR(B5976=0,'Input and Summary Results'!E5558=0),FALSE,'Input and Summary Results'!$E5558)</f>
        <v>0</v>
      </c>
      <c r="E5976" t="b">
        <f t="shared" si="308"/>
        <v>0</v>
      </c>
      <c r="F5976" t="b">
        <f t="shared" si="309"/>
        <v>0</v>
      </c>
      <c r="G5976" t="b">
        <f>IF('Input and Summary Results'!$J$4="yes",IF(C5976=FALSE,FALSE,IF('Data Transformation'!E5976&lt;$R$10,E5976,$R$10)),IF(C5976=FALSE,FALSE,IF(C5976&lt;$R$10,C5976,$R$10)))</f>
        <v>0</v>
      </c>
      <c r="H5976" t="b">
        <f>IF('Input and Summary Results'!$J$4="yes",'Data Transformation'!F5976,'Data Transformation'!D5976)</f>
        <v>0</v>
      </c>
      <c r="I5976" t="str">
        <f t="shared" si="310"/>
        <v/>
      </c>
    </row>
    <row r="5977" spans="2:9" x14ac:dyDescent="0.25">
      <c r="B5977" t="b">
        <f>IF('Input and Summary Results'!D5559=0,FALSE,'Input and Summary Results'!$B5559)</f>
        <v>0</v>
      </c>
      <c r="C5977" t="b">
        <f>IF(OR(B5977=0,'Input and Summary Results'!D5559=0,'Input and Summary Results'!D5559=""),FALSE,'Input and Summary Results'!$D5559)</f>
        <v>0</v>
      </c>
      <c r="D5977" t="b">
        <f>IF(OR(B5977=0,'Input and Summary Results'!E5559=0),FALSE,'Input and Summary Results'!$E5559)</f>
        <v>0</v>
      </c>
      <c r="E5977" t="b">
        <f t="shared" si="308"/>
        <v>0</v>
      </c>
      <c r="F5977" t="b">
        <f t="shared" si="309"/>
        <v>0</v>
      </c>
      <c r="G5977" t="b">
        <f>IF('Input and Summary Results'!$J$4="yes",IF(C5977=FALSE,FALSE,IF('Data Transformation'!E5977&lt;$R$10,E5977,$R$10)),IF(C5977=FALSE,FALSE,IF(C5977&lt;$R$10,C5977,$R$10)))</f>
        <v>0</v>
      </c>
      <c r="H5977" t="b">
        <f>IF('Input and Summary Results'!$J$4="yes",'Data Transformation'!F5977,'Data Transformation'!D5977)</f>
        <v>0</v>
      </c>
      <c r="I5977" t="str">
        <f t="shared" si="310"/>
        <v/>
      </c>
    </row>
    <row r="5978" spans="2:9" x14ac:dyDescent="0.25">
      <c r="B5978" t="b">
        <f>IF('Input and Summary Results'!D5560=0,FALSE,'Input and Summary Results'!$B5560)</f>
        <v>0</v>
      </c>
      <c r="C5978" t="b">
        <f>IF(OR(B5978=0,'Input and Summary Results'!D5560=0,'Input and Summary Results'!D5560=""),FALSE,'Input and Summary Results'!$D5560)</f>
        <v>0</v>
      </c>
      <c r="D5978" t="b">
        <f>IF(OR(B5978=0,'Input and Summary Results'!E5560=0),FALSE,'Input and Summary Results'!$E5560)</f>
        <v>0</v>
      </c>
      <c r="E5978" t="b">
        <f t="shared" si="308"/>
        <v>0</v>
      </c>
      <c r="F5978" t="b">
        <f t="shared" si="309"/>
        <v>0</v>
      </c>
      <c r="G5978" t="b">
        <f>IF('Input and Summary Results'!$J$4="yes",IF(C5978=FALSE,FALSE,IF('Data Transformation'!E5978&lt;$R$10,E5978,$R$10)),IF(C5978=FALSE,FALSE,IF(C5978&lt;$R$10,C5978,$R$10)))</f>
        <v>0</v>
      </c>
      <c r="H5978" t="b">
        <f>IF('Input and Summary Results'!$J$4="yes",'Data Transformation'!F5978,'Data Transformation'!D5978)</f>
        <v>0</v>
      </c>
      <c r="I5978" t="str">
        <f t="shared" si="310"/>
        <v/>
      </c>
    </row>
    <row r="5979" spans="2:9" x14ac:dyDescent="0.25">
      <c r="B5979" t="b">
        <f>IF('Input and Summary Results'!D5561=0,FALSE,'Input and Summary Results'!$B5561)</f>
        <v>0</v>
      </c>
      <c r="C5979" t="b">
        <f>IF(OR(B5979=0,'Input and Summary Results'!D5561=0,'Input and Summary Results'!D5561=""),FALSE,'Input and Summary Results'!$D5561)</f>
        <v>0</v>
      </c>
      <c r="D5979" t="b">
        <f>IF(OR(B5979=0,'Input and Summary Results'!E5561=0),FALSE,'Input and Summary Results'!$E5561)</f>
        <v>0</v>
      </c>
      <c r="E5979" t="b">
        <f t="shared" si="308"/>
        <v>0</v>
      </c>
      <c r="F5979" t="b">
        <f t="shared" si="309"/>
        <v>0</v>
      </c>
      <c r="G5979" t="b">
        <f>IF('Input and Summary Results'!$J$4="yes",IF(C5979=FALSE,FALSE,IF('Data Transformation'!E5979&lt;$R$10,E5979,$R$10)),IF(C5979=FALSE,FALSE,IF(C5979&lt;$R$10,C5979,$R$10)))</f>
        <v>0</v>
      </c>
      <c r="H5979" t="b">
        <f>IF('Input and Summary Results'!$J$4="yes",'Data Transformation'!F5979,'Data Transformation'!D5979)</f>
        <v>0</v>
      </c>
      <c r="I5979" t="str">
        <f t="shared" si="310"/>
        <v/>
      </c>
    </row>
    <row r="5980" spans="2:9" x14ac:dyDescent="0.25">
      <c r="B5980" t="b">
        <f>IF('Input and Summary Results'!D5562=0,FALSE,'Input and Summary Results'!$B5562)</f>
        <v>0</v>
      </c>
      <c r="C5980" t="b">
        <f>IF(OR(B5980=0,'Input and Summary Results'!D5562=0,'Input and Summary Results'!D5562=""),FALSE,'Input and Summary Results'!$D5562)</f>
        <v>0</v>
      </c>
      <c r="D5980" t="b">
        <f>IF(OR(B5980=0,'Input and Summary Results'!E5562=0),FALSE,'Input and Summary Results'!$E5562)</f>
        <v>0</v>
      </c>
      <c r="E5980" t="b">
        <f t="shared" si="308"/>
        <v>0</v>
      </c>
      <c r="F5980" t="b">
        <f t="shared" si="309"/>
        <v>0</v>
      </c>
      <c r="G5980" t="b">
        <f>IF('Input and Summary Results'!$J$4="yes",IF(C5980=FALSE,FALSE,IF('Data Transformation'!E5980&lt;$R$10,E5980,$R$10)),IF(C5980=FALSE,FALSE,IF(C5980&lt;$R$10,C5980,$R$10)))</f>
        <v>0</v>
      </c>
      <c r="H5980" t="b">
        <f>IF('Input and Summary Results'!$J$4="yes",'Data Transformation'!F5980,'Data Transformation'!D5980)</f>
        <v>0</v>
      </c>
      <c r="I5980" t="str">
        <f t="shared" si="310"/>
        <v/>
      </c>
    </row>
    <row r="5981" spans="2:9" x14ac:dyDescent="0.25">
      <c r="B5981" t="b">
        <f>IF('Input and Summary Results'!D5563=0,FALSE,'Input and Summary Results'!$B5563)</f>
        <v>0</v>
      </c>
      <c r="C5981" t="b">
        <f>IF(OR(B5981=0,'Input and Summary Results'!D5563=0,'Input and Summary Results'!D5563=""),FALSE,'Input and Summary Results'!$D5563)</f>
        <v>0</v>
      </c>
      <c r="D5981" t="b">
        <f>IF(OR(B5981=0,'Input and Summary Results'!E5563=0),FALSE,'Input and Summary Results'!$E5563)</f>
        <v>0</v>
      </c>
      <c r="E5981" t="b">
        <f t="shared" si="308"/>
        <v>0</v>
      </c>
      <c r="F5981" t="b">
        <f t="shared" si="309"/>
        <v>0</v>
      </c>
      <c r="G5981" t="b">
        <f>IF('Input and Summary Results'!$J$4="yes",IF(C5981=FALSE,FALSE,IF('Data Transformation'!E5981&lt;$R$10,E5981,$R$10)),IF(C5981=FALSE,FALSE,IF(C5981&lt;$R$10,C5981,$R$10)))</f>
        <v>0</v>
      </c>
      <c r="H5981" t="b">
        <f>IF('Input and Summary Results'!$J$4="yes",'Data Transformation'!F5981,'Data Transformation'!D5981)</f>
        <v>0</v>
      </c>
      <c r="I5981" t="str">
        <f t="shared" si="310"/>
        <v/>
      </c>
    </row>
    <row r="5982" spans="2:9" x14ac:dyDescent="0.25">
      <c r="B5982" t="b">
        <f>IF('Input and Summary Results'!D5564=0,FALSE,'Input and Summary Results'!$B5564)</f>
        <v>0</v>
      </c>
      <c r="C5982" t="b">
        <f>IF(OR(B5982=0,'Input and Summary Results'!D5564=0,'Input and Summary Results'!D5564=""),FALSE,'Input and Summary Results'!$D5564)</f>
        <v>0</v>
      </c>
      <c r="D5982" t="b">
        <f>IF(OR(B5982=0,'Input and Summary Results'!E5564=0),FALSE,'Input and Summary Results'!$E5564)</f>
        <v>0</v>
      </c>
      <c r="E5982" t="b">
        <f t="shared" si="308"/>
        <v>0</v>
      </c>
      <c r="F5982" t="b">
        <f t="shared" si="309"/>
        <v>0</v>
      </c>
      <c r="G5982" t="b">
        <f>IF('Input and Summary Results'!$J$4="yes",IF(C5982=FALSE,FALSE,IF('Data Transformation'!E5982&lt;$R$10,E5982,$R$10)),IF(C5982=FALSE,FALSE,IF(C5982&lt;$R$10,C5982,$R$10)))</f>
        <v>0</v>
      </c>
      <c r="H5982" t="b">
        <f>IF('Input and Summary Results'!$J$4="yes",'Data Transformation'!F5982,'Data Transformation'!D5982)</f>
        <v>0</v>
      </c>
      <c r="I5982" t="str">
        <f t="shared" si="310"/>
        <v/>
      </c>
    </row>
    <row r="5983" spans="2:9" x14ac:dyDescent="0.25">
      <c r="B5983" t="b">
        <f>IF('Input and Summary Results'!D5565=0,FALSE,'Input and Summary Results'!$B5565)</f>
        <v>0</v>
      </c>
      <c r="C5983" t="b">
        <f>IF(OR(B5983=0,'Input and Summary Results'!D5565=0,'Input and Summary Results'!D5565=""),FALSE,'Input and Summary Results'!$D5565)</f>
        <v>0</v>
      </c>
      <c r="D5983" t="b">
        <f>IF(OR(B5983=0,'Input and Summary Results'!E5565=0),FALSE,'Input and Summary Results'!$E5565)</f>
        <v>0</v>
      </c>
      <c r="E5983" t="b">
        <f t="shared" si="308"/>
        <v>0</v>
      </c>
      <c r="F5983" t="b">
        <f t="shared" si="309"/>
        <v>0</v>
      </c>
      <c r="G5983" t="b">
        <f>IF('Input and Summary Results'!$J$4="yes",IF(C5983=FALSE,FALSE,IF('Data Transformation'!E5983&lt;$R$10,E5983,$R$10)),IF(C5983=FALSE,FALSE,IF(C5983&lt;$R$10,C5983,$R$10)))</f>
        <v>0</v>
      </c>
      <c r="H5983" t="b">
        <f>IF('Input and Summary Results'!$J$4="yes",'Data Transformation'!F5983,'Data Transformation'!D5983)</f>
        <v>0</v>
      </c>
      <c r="I5983" t="str">
        <f t="shared" si="310"/>
        <v/>
      </c>
    </row>
    <row r="5984" spans="2:9" x14ac:dyDescent="0.25">
      <c r="B5984" t="b">
        <f>IF('Input and Summary Results'!D5566=0,FALSE,'Input and Summary Results'!$B5566)</f>
        <v>0</v>
      </c>
      <c r="C5984" t="b">
        <f>IF(OR(B5984=0,'Input and Summary Results'!D5566=0,'Input and Summary Results'!D5566=""),FALSE,'Input and Summary Results'!$D5566)</f>
        <v>0</v>
      </c>
      <c r="D5984" t="b">
        <f>IF(OR(B5984=0,'Input and Summary Results'!E5566=0),FALSE,'Input and Summary Results'!$E5566)</f>
        <v>0</v>
      </c>
      <c r="E5984" t="b">
        <f t="shared" si="308"/>
        <v>0</v>
      </c>
      <c r="F5984" t="b">
        <f t="shared" si="309"/>
        <v>0</v>
      </c>
      <c r="G5984" t="b">
        <f>IF('Input and Summary Results'!$J$4="yes",IF(C5984=FALSE,FALSE,IF('Data Transformation'!E5984&lt;$R$10,E5984,$R$10)),IF(C5984=FALSE,FALSE,IF(C5984&lt;$R$10,C5984,$R$10)))</f>
        <v>0</v>
      </c>
      <c r="H5984" t="b">
        <f>IF('Input and Summary Results'!$J$4="yes",'Data Transformation'!F5984,'Data Transformation'!D5984)</f>
        <v>0</v>
      </c>
      <c r="I5984" t="str">
        <f t="shared" si="310"/>
        <v/>
      </c>
    </row>
    <row r="5985" spans="2:9" x14ac:dyDescent="0.25">
      <c r="B5985" t="b">
        <f>IF('Input and Summary Results'!D5567=0,FALSE,'Input and Summary Results'!$B5567)</f>
        <v>0</v>
      </c>
      <c r="C5985" t="b">
        <f>IF(OR(B5985=0,'Input and Summary Results'!D5567=0,'Input and Summary Results'!D5567=""),FALSE,'Input and Summary Results'!$D5567)</f>
        <v>0</v>
      </c>
      <c r="D5985" t="b">
        <f>IF(OR(B5985=0,'Input and Summary Results'!E5567=0),FALSE,'Input and Summary Results'!$E5567)</f>
        <v>0</v>
      </c>
      <c r="E5985" t="b">
        <f t="shared" si="308"/>
        <v>0</v>
      </c>
      <c r="F5985" t="b">
        <f t="shared" si="309"/>
        <v>0</v>
      </c>
      <c r="G5985" t="b">
        <f>IF('Input and Summary Results'!$J$4="yes",IF(C5985=FALSE,FALSE,IF('Data Transformation'!E5985&lt;$R$10,E5985,$R$10)),IF(C5985=FALSE,FALSE,IF(C5985&lt;$R$10,C5985,$R$10)))</f>
        <v>0</v>
      </c>
      <c r="H5985" t="b">
        <f>IF('Input and Summary Results'!$J$4="yes",'Data Transformation'!F5985,'Data Transformation'!D5985)</f>
        <v>0</v>
      </c>
      <c r="I5985" t="str">
        <f t="shared" si="310"/>
        <v/>
      </c>
    </row>
    <row r="5986" spans="2:9" x14ac:dyDescent="0.25">
      <c r="B5986" t="b">
        <f>IF('Input and Summary Results'!D5568=0,FALSE,'Input and Summary Results'!$B5568)</f>
        <v>0</v>
      </c>
      <c r="C5986" t="b">
        <f>IF(OR(B5986=0,'Input and Summary Results'!D5568=0,'Input and Summary Results'!D5568=""),FALSE,'Input and Summary Results'!$D5568)</f>
        <v>0</v>
      </c>
      <c r="D5986" t="b">
        <f>IF(OR(B5986=0,'Input and Summary Results'!E5568=0),FALSE,'Input and Summary Results'!$E5568)</f>
        <v>0</v>
      </c>
      <c r="E5986" t="b">
        <f t="shared" si="308"/>
        <v>0</v>
      </c>
      <c r="F5986" t="b">
        <f t="shared" si="309"/>
        <v>0</v>
      </c>
      <c r="G5986" t="b">
        <f>IF('Input and Summary Results'!$J$4="yes",IF(C5986=FALSE,FALSE,IF('Data Transformation'!E5986&lt;$R$10,E5986,$R$10)),IF(C5986=FALSE,FALSE,IF(C5986&lt;$R$10,C5986,$R$10)))</f>
        <v>0</v>
      </c>
      <c r="H5986" t="b">
        <f>IF('Input and Summary Results'!$J$4="yes",'Data Transformation'!F5986,'Data Transformation'!D5986)</f>
        <v>0</v>
      </c>
      <c r="I5986" t="str">
        <f t="shared" si="310"/>
        <v/>
      </c>
    </row>
    <row r="5987" spans="2:9" x14ac:dyDescent="0.25">
      <c r="B5987" t="b">
        <f>IF('Input and Summary Results'!D5569=0,FALSE,'Input and Summary Results'!$B5569)</f>
        <v>0</v>
      </c>
      <c r="C5987" t="b">
        <f>IF(OR(B5987=0,'Input and Summary Results'!D5569=0,'Input and Summary Results'!D5569=""),FALSE,'Input and Summary Results'!$D5569)</f>
        <v>0</v>
      </c>
      <c r="D5987" t="b">
        <f>IF(OR(B5987=0,'Input and Summary Results'!E5569=0),FALSE,'Input and Summary Results'!$E5569)</f>
        <v>0</v>
      </c>
      <c r="E5987" t="b">
        <f t="shared" si="308"/>
        <v>0</v>
      </c>
      <c r="F5987" t="b">
        <f t="shared" si="309"/>
        <v>0</v>
      </c>
      <c r="G5987" t="b">
        <f>IF('Input and Summary Results'!$J$4="yes",IF(C5987=FALSE,FALSE,IF('Data Transformation'!E5987&lt;$R$10,E5987,$R$10)),IF(C5987=FALSE,FALSE,IF(C5987&lt;$R$10,C5987,$R$10)))</f>
        <v>0</v>
      </c>
      <c r="H5987" t="b">
        <f>IF('Input and Summary Results'!$J$4="yes",'Data Transformation'!F5987,'Data Transformation'!D5987)</f>
        <v>0</v>
      </c>
      <c r="I5987" t="str">
        <f t="shared" si="310"/>
        <v/>
      </c>
    </row>
    <row r="5988" spans="2:9" x14ac:dyDescent="0.25">
      <c r="B5988" t="b">
        <f>IF('Input and Summary Results'!D5570=0,FALSE,'Input and Summary Results'!$B5570)</f>
        <v>0</v>
      </c>
      <c r="C5988" t="b">
        <f>IF(OR(B5988=0,'Input and Summary Results'!D5570=0,'Input and Summary Results'!D5570=""),FALSE,'Input and Summary Results'!$D5570)</f>
        <v>0</v>
      </c>
      <c r="D5988" t="b">
        <f>IF(OR(B5988=0,'Input and Summary Results'!E5570=0),FALSE,'Input and Summary Results'!$E5570)</f>
        <v>0</v>
      </c>
      <c r="E5988" t="b">
        <f t="shared" si="308"/>
        <v>0</v>
      </c>
      <c r="F5988" t="b">
        <f t="shared" si="309"/>
        <v>0</v>
      </c>
      <c r="G5988" t="b">
        <f>IF('Input and Summary Results'!$J$4="yes",IF(C5988=FALSE,FALSE,IF('Data Transformation'!E5988&lt;$R$10,E5988,$R$10)),IF(C5988=FALSE,FALSE,IF(C5988&lt;$R$10,C5988,$R$10)))</f>
        <v>0</v>
      </c>
      <c r="H5988" t="b">
        <f>IF('Input and Summary Results'!$J$4="yes",'Data Transformation'!F5988,'Data Transformation'!D5988)</f>
        <v>0</v>
      </c>
      <c r="I5988" t="str">
        <f t="shared" si="310"/>
        <v/>
      </c>
    </row>
    <row r="5989" spans="2:9" x14ac:dyDescent="0.25">
      <c r="B5989" t="b">
        <f>IF('Input and Summary Results'!D5571=0,FALSE,'Input and Summary Results'!$B5571)</f>
        <v>0</v>
      </c>
      <c r="C5989" t="b">
        <f>IF(OR(B5989=0,'Input and Summary Results'!D5571=0,'Input and Summary Results'!D5571=""),FALSE,'Input and Summary Results'!$D5571)</f>
        <v>0</v>
      </c>
      <c r="D5989" t="b">
        <f>IF(OR(B5989=0,'Input and Summary Results'!E5571=0),FALSE,'Input and Summary Results'!$E5571)</f>
        <v>0</v>
      </c>
      <c r="E5989" t="b">
        <f t="shared" si="308"/>
        <v>0</v>
      </c>
      <c r="F5989" t="b">
        <f t="shared" si="309"/>
        <v>0</v>
      </c>
      <c r="G5989" t="b">
        <f>IF('Input and Summary Results'!$J$4="yes",IF(C5989=FALSE,FALSE,IF('Data Transformation'!E5989&lt;$R$10,E5989,$R$10)),IF(C5989=FALSE,FALSE,IF(C5989&lt;$R$10,C5989,$R$10)))</f>
        <v>0</v>
      </c>
      <c r="H5989" t="b">
        <f>IF('Input and Summary Results'!$J$4="yes",'Data Transformation'!F5989,'Data Transformation'!D5989)</f>
        <v>0</v>
      </c>
      <c r="I5989" t="str">
        <f t="shared" si="310"/>
        <v/>
      </c>
    </row>
    <row r="5990" spans="2:9" x14ac:dyDescent="0.25">
      <c r="B5990" t="b">
        <f>IF('Input and Summary Results'!D5572=0,FALSE,'Input and Summary Results'!$B5572)</f>
        <v>0</v>
      </c>
      <c r="C5990" t="b">
        <f>IF(OR(B5990=0,'Input and Summary Results'!D5572=0,'Input and Summary Results'!D5572=""),FALSE,'Input and Summary Results'!$D5572)</f>
        <v>0</v>
      </c>
      <c r="D5990" t="b">
        <f>IF(OR(B5990=0,'Input and Summary Results'!E5572=0),FALSE,'Input and Summary Results'!$E5572)</f>
        <v>0</v>
      </c>
      <c r="E5990" t="b">
        <f t="shared" si="308"/>
        <v>0</v>
      </c>
      <c r="F5990" t="b">
        <f t="shared" si="309"/>
        <v>0</v>
      </c>
      <c r="G5990" t="b">
        <f>IF('Input and Summary Results'!$J$4="yes",IF(C5990=FALSE,FALSE,IF('Data Transformation'!E5990&lt;$R$10,E5990,$R$10)),IF(C5990=FALSE,FALSE,IF(C5990&lt;$R$10,C5990,$R$10)))</f>
        <v>0</v>
      </c>
      <c r="H5990" t="b">
        <f>IF('Input and Summary Results'!$J$4="yes",'Data Transformation'!F5990,'Data Transformation'!D5990)</f>
        <v>0</v>
      </c>
      <c r="I5990" t="str">
        <f t="shared" si="310"/>
        <v/>
      </c>
    </row>
    <row r="5991" spans="2:9" x14ac:dyDescent="0.25">
      <c r="B5991" t="b">
        <f>IF('Input and Summary Results'!D5573=0,FALSE,'Input and Summary Results'!$B5573)</f>
        <v>0</v>
      </c>
      <c r="C5991" t="b">
        <f>IF(OR(B5991=0,'Input and Summary Results'!D5573=0,'Input and Summary Results'!D5573=""),FALSE,'Input and Summary Results'!$D5573)</f>
        <v>0</v>
      </c>
      <c r="D5991" t="b">
        <f>IF(OR(B5991=0,'Input and Summary Results'!E5573=0),FALSE,'Input and Summary Results'!$E5573)</f>
        <v>0</v>
      </c>
      <c r="E5991" t="b">
        <f t="shared" si="308"/>
        <v>0</v>
      </c>
      <c r="F5991" t="b">
        <f t="shared" si="309"/>
        <v>0</v>
      </c>
      <c r="G5991" t="b">
        <f>IF('Input and Summary Results'!$J$4="yes",IF(C5991=FALSE,FALSE,IF('Data Transformation'!E5991&lt;$R$10,E5991,$R$10)),IF(C5991=FALSE,FALSE,IF(C5991&lt;$R$10,C5991,$R$10)))</f>
        <v>0</v>
      </c>
      <c r="H5991" t="b">
        <f>IF('Input and Summary Results'!$J$4="yes",'Data Transformation'!F5991,'Data Transformation'!D5991)</f>
        <v>0</v>
      </c>
      <c r="I5991" t="str">
        <f t="shared" si="310"/>
        <v/>
      </c>
    </row>
    <row r="5992" spans="2:9" x14ac:dyDescent="0.25">
      <c r="B5992" t="b">
        <f>IF('Input and Summary Results'!D5574=0,FALSE,'Input and Summary Results'!$B5574)</f>
        <v>0</v>
      </c>
      <c r="C5992" t="b">
        <f>IF(OR(B5992=0,'Input and Summary Results'!D5574=0,'Input and Summary Results'!D5574=""),FALSE,'Input and Summary Results'!$D5574)</f>
        <v>0</v>
      </c>
      <c r="D5992" t="b">
        <f>IF(OR(B5992=0,'Input and Summary Results'!E5574=0),FALSE,'Input and Summary Results'!$E5574)</f>
        <v>0</v>
      </c>
      <c r="E5992" t="b">
        <f t="shared" si="308"/>
        <v>0</v>
      </c>
      <c r="F5992" t="b">
        <f t="shared" si="309"/>
        <v>0</v>
      </c>
      <c r="G5992" t="b">
        <f>IF('Input and Summary Results'!$J$4="yes",IF(C5992=FALSE,FALSE,IF('Data Transformation'!E5992&lt;$R$10,E5992,$R$10)),IF(C5992=FALSE,FALSE,IF(C5992&lt;$R$10,C5992,$R$10)))</f>
        <v>0</v>
      </c>
      <c r="H5992" t="b">
        <f>IF('Input and Summary Results'!$J$4="yes",'Data Transformation'!F5992,'Data Transformation'!D5992)</f>
        <v>0</v>
      </c>
      <c r="I5992" t="str">
        <f t="shared" si="310"/>
        <v/>
      </c>
    </row>
    <row r="5993" spans="2:9" x14ac:dyDescent="0.25">
      <c r="B5993" t="b">
        <f>IF('Input and Summary Results'!D5575=0,FALSE,'Input and Summary Results'!$B5575)</f>
        <v>0</v>
      </c>
      <c r="C5993" t="b">
        <f>IF(OR(B5993=0,'Input and Summary Results'!D5575=0,'Input and Summary Results'!D5575=""),FALSE,'Input and Summary Results'!$D5575)</f>
        <v>0</v>
      </c>
      <c r="D5993" t="b">
        <f>IF(OR(B5993=0,'Input and Summary Results'!E5575=0),FALSE,'Input and Summary Results'!$E5575)</f>
        <v>0</v>
      </c>
      <c r="E5993" t="b">
        <f t="shared" si="308"/>
        <v>0</v>
      </c>
      <c r="F5993" t="b">
        <f t="shared" si="309"/>
        <v>0</v>
      </c>
      <c r="G5993" t="b">
        <f>IF('Input and Summary Results'!$J$4="yes",IF(C5993=FALSE,FALSE,IF('Data Transformation'!E5993&lt;$R$10,E5993,$R$10)),IF(C5993=FALSE,FALSE,IF(C5993&lt;$R$10,C5993,$R$10)))</f>
        <v>0</v>
      </c>
      <c r="H5993" t="b">
        <f>IF('Input and Summary Results'!$J$4="yes",'Data Transformation'!F5993,'Data Transformation'!D5993)</f>
        <v>0</v>
      </c>
      <c r="I5993" t="str">
        <f t="shared" si="310"/>
        <v/>
      </c>
    </row>
    <row r="5994" spans="2:9" x14ac:dyDescent="0.25">
      <c r="B5994" t="b">
        <f>IF('Input and Summary Results'!D5576=0,FALSE,'Input and Summary Results'!$B5576)</f>
        <v>0</v>
      </c>
      <c r="C5994" t="b">
        <f>IF(OR(B5994=0,'Input and Summary Results'!D5576=0,'Input and Summary Results'!D5576=""),FALSE,'Input and Summary Results'!$D5576)</f>
        <v>0</v>
      </c>
      <c r="D5994" t="b">
        <f>IF(OR(B5994=0,'Input and Summary Results'!E5576=0),FALSE,'Input and Summary Results'!$E5576)</f>
        <v>0</v>
      </c>
      <c r="E5994" t="b">
        <f t="shared" ref="E5994:E6057" si="311">IF(C5994=FALSE,FALSE,LOG10(C5994))</f>
        <v>0</v>
      </c>
      <c r="F5994" t="b">
        <f t="shared" ref="F5994:F6057" si="312">IF(D5994=FALSE, FALSE,0.434*D5994/C5994)</f>
        <v>0</v>
      </c>
      <c r="G5994" t="b">
        <f>IF('Input and Summary Results'!$J$4="yes",IF(C5994=FALSE,FALSE,IF('Data Transformation'!E5994&lt;$R$10,E5994,$R$10)),IF(C5994=FALSE,FALSE,IF(C5994&lt;$R$10,C5994,$R$10)))</f>
        <v>0</v>
      </c>
      <c r="H5994" t="b">
        <f>IF('Input and Summary Results'!$J$4="yes",'Data Transformation'!F5994,'Data Transformation'!D5994)</f>
        <v>0</v>
      </c>
      <c r="I5994" t="str">
        <f t="shared" si="310"/>
        <v/>
      </c>
    </row>
    <row r="5995" spans="2:9" x14ac:dyDescent="0.25">
      <c r="B5995" t="b">
        <f>IF('Input and Summary Results'!D5577=0,FALSE,'Input and Summary Results'!$B5577)</f>
        <v>0</v>
      </c>
      <c r="C5995" t="b">
        <f>IF(OR(B5995=0,'Input and Summary Results'!D5577=0,'Input and Summary Results'!D5577=""),FALSE,'Input and Summary Results'!$D5577)</f>
        <v>0</v>
      </c>
      <c r="D5995" t="b">
        <f>IF(OR(B5995=0,'Input and Summary Results'!E5577=0),FALSE,'Input and Summary Results'!$E5577)</f>
        <v>0</v>
      </c>
      <c r="E5995" t="b">
        <f t="shared" si="311"/>
        <v>0</v>
      </c>
      <c r="F5995" t="b">
        <f t="shared" si="312"/>
        <v>0</v>
      </c>
      <c r="G5995" t="b">
        <f>IF('Input and Summary Results'!$J$4="yes",IF(C5995=FALSE,FALSE,IF('Data Transformation'!E5995&lt;$R$10,E5995,$R$10)),IF(C5995=FALSE,FALSE,IF(C5995&lt;$R$10,C5995,$R$10)))</f>
        <v>0</v>
      </c>
      <c r="H5995" t="b">
        <f>IF('Input and Summary Results'!$J$4="yes",'Data Transformation'!F5995,'Data Transformation'!D5995)</f>
        <v>0</v>
      </c>
      <c r="I5995" t="str">
        <f t="shared" si="310"/>
        <v/>
      </c>
    </row>
    <row r="5996" spans="2:9" x14ac:dyDescent="0.25">
      <c r="B5996" t="b">
        <f>IF('Input and Summary Results'!D5578=0,FALSE,'Input and Summary Results'!$B5578)</f>
        <v>0</v>
      </c>
      <c r="C5996" t="b">
        <f>IF(OR(B5996=0,'Input and Summary Results'!D5578=0,'Input and Summary Results'!D5578=""),FALSE,'Input and Summary Results'!$D5578)</f>
        <v>0</v>
      </c>
      <c r="D5996" t="b">
        <f>IF(OR(B5996=0,'Input and Summary Results'!E5578=0),FALSE,'Input and Summary Results'!$E5578)</f>
        <v>0</v>
      </c>
      <c r="E5996" t="b">
        <f t="shared" si="311"/>
        <v>0</v>
      </c>
      <c r="F5996" t="b">
        <f t="shared" si="312"/>
        <v>0</v>
      </c>
      <c r="G5996" t="b">
        <f>IF('Input and Summary Results'!$J$4="yes",IF(C5996=FALSE,FALSE,IF('Data Transformation'!E5996&lt;$R$10,E5996,$R$10)),IF(C5996=FALSE,FALSE,IF(C5996&lt;$R$10,C5996,$R$10)))</f>
        <v>0</v>
      </c>
      <c r="H5996" t="b">
        <f>IF('Input and Summary Results'!$J$4="yes",'Data Transformation'!F5996,'Data Transformation'!D5996)</f>
        <v>0</v>
      </c>
      <c r="I5996" t="str">
        <f t="shared" si="310"/>
        <v/>
      </c>
    </row>
    <row r="5997" spans="2:9" x14ac:dyDescent="0.25">
      <c r="B5997" t="b">
        <f>IF('Input and Summary Results'!D5579=0,FALSE,'Input and Summary Results'!$B5579)</f>
        <v>0</v>
      </c>
      <c r="C5997" t="b">
        <f>IF(OR(B5997=0,'Input and Summary Results'!D5579=0,'Input and Summary Results'!D5579=""),FALSE,'Input and Summary Results'!$D5579)</f>
        <v>0</v>
      </c>
      <c r="D5997" t="b">
        <f>IF(OR(B5997=0,'Input and Summary Results'!E5579=0),FALSE,'Input and Summary Results'!$E5579)</f>
        <v>0</v>
      </c>
      <c r="E5997" t="b">
        <f t="shared" si="311"/>
        <v>0</v>
      </c>
      <c r="F5997" t="b">
        <f t="shared" si="312"/>
        <v>0</v>
      </c>
      <c r="G5997" t="b">
        <f>IF('Input and Summary Results'!$J$4="yes",IF(C5997=FALSE,FALSE,IF('Data Transformation'!E5997&lt;$R$10,E5997,$R$10)),IF(C5997=FALSE,FALSE,IF(C5997&lt;$R$10,C5997,$R$10)))</f>
        <v>0</v>
      </c>
      <c r="H5997" t="b">
        <f>IF('Input and Summary Results'!$J$4="yes",'Data Transformation'!F5997,'Data Transformation'!D5997)</f>
        <v>0</v>
      </c>
      <c r="I5997" t="str">
        <f t="shared" si="310"/>
        <v/>
      </c>
    </row>
    <row r="5998" spans="2:9" x14ac:dyDescent="0.25">
      <c r="B5998" t="b">
        <f>IF('Input and Summary Results'!D5580=0,FALSE,'Input and Summary Results'!$B5580)</f>
        <v>0</v>
      </c>
      <c r="C5998" t="b">
        <f>IF(OR(B5998=0,'Input and Summary Results'!D5580=0,'Input and Summary Results'!D5580=""),FALSE,'Input and Summary Results'!$D5580)</f>
        <v>0</v>
      </c>
      <c r="D5998" t="b">
        <f>IF(OR(B5998=0,'Input and Summary Results'!E5580=0),FALSE,'Input and Summary Results'!$E5580)</f>
        <v>0</v>
      </c>
      <c r="E5998" t="b">
        <f t="shared" si="311"/>
        <v>0</v>
      </c>
      <c r="F5998" t="b">
        <f t="shared" si="312"/>
        <v>0</v>
      </c>
      <c r="G5998" t="b">
        <f>IF('Input and Summary Results'!$J$4="yes",IF(C5998=FALSE,FALSE,IF('Data Transformation'!E5998&lt;$R$10,E5998,$R$10)),IF(C5998=FALSE,FALSE,IF(C5998&lt;$R$10,C5998,$R$10)))</f>
        <v>0</v>
      </c>
      <c r="H5998" t="b">
        <f>IF('Input and Summary Results'!$J$4="yes",'Data Transformation'!F5998,'Data Transformation'!D5998)</f>
        <v>0</v>
      </c>
      <c r="I5998" t="str">
        <f t="shared" si="310"/>
        <v/>
      </c>
    </row>
    <row r="5999" spans="2:9" x14ac:dyDescent="0.25">
      <c r="B5999" t="b">
        <f>IF('Input and Summary Results'!D5581=0,FALSE,'Input and Summary Results'!$B5581)</f>
        <v>0</v>
      </c>
      <c r="C5999" t="b">
        <f>IF(OR(B5999=0,'Input and Summary Results'!D5581=0,'Input and Summary Results'!D5581=""),FALSE,'Input and Summary Results'!$D5581)</f>
        <v>0</v>
      </c>
      <c r="D5999" t="b">
        <f>IF(OR(B5999=0,'Input and Summary Results'!E5581=0),FALSE,'Input and Summary Results'!$E5581)</f>
        <v>0</v>
      </c>
      <c r="E5999" t="b">
        <f t="shared" si="311"/>
        <v>0</v>
      </c>
      <c r="F5999" t="b">
        <f t="shared" si="312"/>
        <v>0</v>
      </c>
      <c r="G5999" t="b">
        <f>IF('Input and Summary Results'!$J$4="yes",IF(C5999=FALSE,FALSE,IF('Data Transformation'!E5999&lt;$R$10,E5999,$R$10)),IF(C5999=FALSE,FALSE,IF(C5999&lt;$R$10,C5999,$R$10)))</f>
        <v>0</v>
      </c>
      <c r="H5999" t="b">
        <f>IF('Input and Summary Results'!$J$4="yes",'Data Transformation'!F5999,'Data Transformation'!D5999)</f>
        <v>0</v>
      </c>
      <c r="I5999" t="str">
        <f t="shared" si="310"/>
        <v/>
      </c>
    </row>
    <row r="6000" spans="2:9" x14ac:dyDescent="0.25">
      <c r="B6000" t="b">
        <f>IF('Input and Summary Results'!D5582=0,FALSE,'Input and Summary Results'!$B5582)</f>
        <v>0</v>
      </c>
      <c r="C6000" t="b">
        <f>IF(OR(B6000=0,'Input and Summary Results'!D5582=0,'Input and Summary Results'!D5582=""),FALSE,'Input and Summary Results'!$D5582)</f>
        <v>0</v>
      </c>
      <c r="D6000" t="b">
        <f>IF(OR(B6000=0,'Input and Summary Results'!E5582=0),FALSE,'Input and Summary Results'!$E5582)</f>
        <v>0</v>
      </c>
      <c r="E6000" t="b">
        <f t="shared" si="311"/>
        <v>0</v>
      </c>
      <c r="F6000" t="b">
        <f t="shared" si="312"/>
        <v>0</v>
      </c>
      <c r="G6000" t="b">
        <f>IF('Input and Summary Results'!$J$4="yes",IF(C6000=FALSE,FALSE,IF('Data Transformation'!E6000&lt;$R$10,E6000,$R$10)),IF(C6000=FALSE,FALSE,IF(C6000&lt;$R$10,C6000,$R$10)))</f>
        <v>0</v>
      </c>
      <c r="H6000" t="b">
        <f>IF('Input and Summary Results'!$J$4="yes",'Data Transformation'!F6000,'Data Transformation'!D6000)</f>
        <v>0</v>
      </c>
      <c r="I6000" t="str">
        <f t="shared" si="310"/>
        <v/>
      </c>
    </row>
    <row r="6001" spans="2:9" x14ac:dyDescent="0.25">
      <c r="B6001" t="b">
        <f>IF('Input and Summary Results'!D5583=0,FALSE,'Input and Summary Results'!$B5583)</f>
        <v>0</v>
      </c>
      <c r="C6001" t="b">
        <f>IF(OR(B6001=0,'Input and Summary Results'!D5583=0,'Input and Summary Results'!D5583=""),FALSE,'Input and Summary Results'!$D5583)</f>
        <v>0</v>
      </c>
      <c r="D6001" t="b">
        <f>IF(OR(B6001=0,'Input and Summary Results'!E5583=0),FALSE,'Input and Summary Results'!$E5583)</f>
        <v>0</v>
      </c>
      <c r="E6001" t="b">
        <f t="shared" si="311"/>
        <v>0</v>
      </c>
      <c r="F6001" t="b">
        <f t="shared" si="312"/>
        <v>0</v>
      </c>
      <c r="G6001" t="b">
        <f>IF('Input and Summary Results'!$J$4="yes",IF(C6001=FALSE,FALSE,IF('Data Transformation'!E6001&lt;$R$10,E6001,$R$10)),IF(C6001=FALSE,FALSE,IF(C6001&lt;$R$10,C6001,$R$10)))</f>
        <v>0</v>
      </c>
      <c r="H6001" t="b">
        <f>IF('Input and Summary Results'!$J$4="yes",'Data Transformation'!F6001,'Data Transformation'!D6001)</f>
        <v>0</v>
      </c>
      <c r="I6001" t="str">
        <f t="shared" si="310"/>
        <v/>
      </c>
    </row>
    <row r="6002" spans="2:9" x14ac:dyDescent="0.25">
      <c r="B6002" t="b">
        <f>IF('Input and Summary Results'!D5584=0,FALSE,'Input and Summary Results'!$B5584)</f>
        <v>0</v>
      </c>
      <c r="C6002" t="b">
        <f>IF(OR(B6002=0,'Input and Summary Results'!D5584=0,'Input and Summary Results'!D5584=""),FALSE,'Input and Summary Results'!$D5584)</f>
        <v>0</v>
      </c>
      <c r="D6002" t="b">
        <f>IF(OR(B6002=0,'Input and Summary Results'!E5584=0),FALSE,'Input and Summary Results'!$E5584)</f>
        <v>0</v>
      </c>
      <c r="E6002" t="b">
        <f t="shared" si="311"/>
        <v>0</v>
      </c>
      <c r="F6002" t="b">
        <f t="shared" si="312"/>
        <v>0</v>
      </c>
      <c r="G6002" t="b">
        <f>IF('Input and Summary Results'!$J$4="yes",IF(C6002=FALSE,FALSE,IF('Data Transformation'!E6002&lt;$R$10,E6002,$R$10)),IF(C6002=FALSE,FALSE,IF(C6002&lt;$R$10,C6002,$R$10)))</f>
        <v>0</v>
      </c>
      <c r="H6002" t="b">
        <f>IF('Input and Summary Results'!$J$4="yes",'Data Transformation'!F6002,'Data Transformation'!D6002)</f>
        <v>0</v>
      </c>
      <c r="I6002" t="str">
        <f t="shared" si="310"/>
        <v/>
      </c>
    </row>
    <row r="6003" spans="2:9" x14ac:dyDescent="0.25">
      <c r="B6003" t="b">
        <f>IF('Input and Summary Results'!D5585=0,FALSE,'Input and Summary Results'!$B5585)</f>
        <v>0</v>
      </c>
      <c r="C6003" t="b">
        <f>IF(OR(B6003=0,'Input and Summary Results'!D5585=0,'Input and Summary Results'!D5585=""),FALSE,'Input and Summary Results'!$D5585)</f>
        <v>0</v>
      </c>
      <c r="D6003" t="b">
        <f>IF(OR(B6003=0,'Input and Summary Results'!E5585=0),FALSE,'Input and Summary Results'!$E5585)</f>
        <v>0</v>
      </c>
      <c r="E6003" t="b">
        <f t="shared" si="311"/>
        <v>0</v>
      </c>
      <c r="F6003" t="b">
        <f t="shared" si="312"/>
        <v>0</v>
      </c>
      <c r="G6003" t="b">
        <f>IF('Input and Summary Results'!$J$4="yes",IF(C6003=FALSE,FALSE,IF('Data Transformation'!E6003&lt;$R$10,E6003,$R$10)),IF(C6003=FALSE,FALSE,IF(C6003&lt;$R$10,C6003,$R$10)))</f>
        <v>0</v>
      </c>
      <c r="H6003" t="b">
        <f>IF('Input and Summary Results'!$J$4="yes",'Data Transformation'!F6003,'Data Transformation'!D6003)</f>
        <v>0</v>
      </c>
      <c r="I6003" t="str">
        <f t="shared" si="310"/>
        <v/>
      </c>
    </row>
    <row r="6004" spans="2:9" x14ac:dyDescent="0.25">
      <c r="B6004" t="b">
        <f>IF('Input and Summary Results'!D5586=0,FALSE,'Input and Summary Results'!$B5586)</f>
        <v>0</v>
      </c>
      <c r="C6004" t="b">
        <f>IF(OR(B6004=0,'Input and Summary Results'!D5586=0,'Input and Summary Results'!D5586=""),FALSE,'Input and Summary Results'!$D5586)</f>
        <v>0</v>
      </c>
      <c r="D6004" t="b">
        <f>IF(OR(B6004=0,'Input and Summary Results'!E5586=0),FALSE,'Input and Summary Results'!$E5586)</f>
        <v>0</v>
      </c>
      <c r="E6004" t="b">
        <f t="shared" si="311"/>
        <v>0</v>
      </c>
      <c r="F6004" t="b">
        <f t="shared" si="312"/>
        <v>0</v>
      </c>
      <c r="G6004" t="b">
        <f>IF('Input and Summary Results'!$J$4="yes",IF(C6004=FALSE,FALSE,IF('Data Transformation'!E6004&lt;$R$10,E6004,$R$10)),IF(C6004=FALSE,FALSE,IF(C6004&lt;$R$10,C6004,$R$10)))</f>
        <v>0</v>
      </c>
      <c r="H6004" t="b">
        <f>IF('Input and Summary Results'!$J$4="yes",'Data Transformation'!F6004,'Data Transformation'!D6004)</f>
        <v>0</v>
      </c>
      <c r="I6004" t="str">
        <f t="shared" si="310"/>
        <v/>
      </c>
    </row>
    <row r="6005" spans="2:9" x14ac:dyDescent="0.25">
      <c r="B6005" t="b">
        <f>IF('Input and Summary Results'!D5587=0,FALSE,'Input and Summary Results'!$B5587)</f>
        <v>0</v>
      </c>
      <c r="C6005" t="b">
        <f>IF(OR(B6005=0,'Input and Summary Results'!D5587=0,'Input and Summary Results'!D5587=""),FALSE,'Input and Summary Results'!$D5587)</f>
        <v>0</v>
      </c>
      <c r="D6005" t="b">
        <f>IF(OR(B6005=0,'Input and Summary Results'!E5587=0),FALSE,'Input and Summary Results'!$E5587)</f>
        <v>0</v>
      </c>
      <c r="E6005" t="b">
        <f t="shared" si="311"/>
        <v>0</v>
      </c>
      <c r="F6005" t="b">
        <f t="shared" si="312"/>
        <v>0</v>
      </c>
      <c r="G6005" t="b">
        <f>IF('Input and Summary Results'!$J$4="yes",IF(C6005=FALSE,FALSE,IF('Data Transformation'!E6005&lt;$R$10,E6005,$R$10)),IF(C6005=FALSE,FALSE,IF(C6005&lt;$R$10,C6005,$R$10)))</f>
        <v>0</v>
      </c>
      <c r="H6005" t="b">
        <f>IF('Input and Summary Results'!$J$4="yes",'Data Transformation'!F6005,'Data Transformation'!D6005)</f>
        <v>0</v>
      </c>
      <c r="I6005" t="str">
        <f t="shared" si="310"/>
        <v/>
      </c>
    </row>
    <row r="6006" spans="2:9" x14ac:dyDescent="0.25">
      <c r="B6006" t="b">
        <f>IF('Input and Summary Results'!D5588=0,FALSE,'Input and Summary Results'!$B5588)</f>
        <v>0</v>
      </c>
      <c r="C6006" t="b">
        <f>IF(OR(B6006=0,'Input and Summary Results'!D5588=0,'Input and Summary Results'!D5588=""),FALSE,'Input and Summary Results'!$D5588)</f>
        <v>0</v>
      </c>
      <c r="D6006" t="b">
        <f>IF(OR(B6006=0,'Input and Summary Results'!E5588=0),FALSE,'Input and Summary Results'!$E5588)</f>
        <v>0</v>
      </c>
      <c r="E6006" t="b">
        <f t="shared" si="311"/>
        <v>0</v>
      </c>
      <c r="F6006" t="b">
        <f t="shared" si="312"/>
        <v>0</v>
      </c>
      <c r="G6006" t="b">
        <f>IF('Input and Summary Results'!$J$4="yes",IF(C6006=FALSE,FALSE,IF('Data Transformation'!E6006&lt;$R$10,E6006,$R$10)),IF(C6006=FALSE,FALSE,IF(C6006&lt;$R$10,C6006,$R$10)))</f>
        <v>0</v>
      </c>
      <c r="H6006" t="b">
        <f>IF('Input and Summary Results'!$J$4="yes",'Data Transformation'!F6006,'Data Transformation'!D6006)</f>
        <v>0</v>
      </c>
      <c r="I6006" t="str">
        <f t="shared" si="310"/>
        <v/>
      </c>
    </row>
    <row r="6007" spans="2:9" x14ac:dyDescent="0.25">
      <c r="B6007" t="b">
        <f>IF('Input and Summary Results'!D5589=0,FALSE,'Input and Summary Results'!$B5589)</f>
        <v>0</v>
      </c>
      <c r="C6007" t="b">
        <f>IF(OR(B6007=0,'Input and Summary Results'!D5589=0,'Input and Summary Results'!D5589=""),FALSE,'Input and Summary Results'!$D5589)</f>
        <v>0</v>
      </c>
      <c r="D6007" t="b">
        <f>IF(OR(B6007=0,'Input and Summary Results'!E5589=0),FALSE,'Input and Summary Results'!$E5589)</f>
        <v>0</v>
      </c>
      <c r="E6007" t="b">
        <f t="shared" si="311"/>
        <v>0</v>
      </c>
      <c r="F6007" t="b">
        <f t="shared" si="312"/>
        <v>0</v>
      </c>
      <c r="G6007" t="b">
        <f>IF('Input and Summary Results'!$J$4="yes",IF(C6007=FALSE,FALSE,IF('Data Transformation'!E6007&lt;$R$10,E6007,$R$10)),IF(C6007=FALSE,FALSE,IF(C6007&lt;$R$10,C6007,$R$10)))</f>
        <v>0</v>
      </c>
      <c r="H6007" t="b">
        <f>IF('Input and Summary Results'!$J$4="yes",'Data Transformation'!F6007,'Data Transformation'!D6007)</f>
        <v>0</v>
      </c>
      <c r="I6007" t="str">
        <f t="shared" si="310"/>
        <v/>
      </c>
    </row>
    <row r="6008" spans="2:9" x14ac:dyDescent="0.25">
      <c r="B6008" t="b">
        <f>IF('Input and Summary Results'!D5590=0,FALSE,'Input and Summary Results'!$B5590)</f>
        <v>0</v>
      </c>
      <c r="C6008" t="b">
        <f>IF(OR(B6008=0,'Input and Summary Results'!D5590=0,'Input and Summary Results'!D5590=""),FALSE,'Input and Summary Results'!$D5590)</f>
        <v>0</v>
      </c>
      <c r="D6008" t="b">
        <f>IF(OR(B6008=0,'Input and Summary Results'!E5590=0),FALSE,'Input and Summary Results'!$E5590)</f>
        <v>0</v>
      </c>
      <c r="E6008" t="b">
        <f t="shared" si="311"/>
        <v>0</v>
      </c>
      <c r="F6008" t="b">
        <f t="shared" si="312"/>
        <v>0</v>
      </c>
      <c r="G6008" t="b">
        <f>IF('Input and Summary Results'!$J$4="yes",IF(C6008=FALSE,FALSE,IF('Data Transformation'!E6008&lt;$R$10,E6008,$R$10)),IF(C6008=FALSE,FALSE,IF(C6008&lt;$R$10,C6008,$R$10)))</f>
        <v>0</v>
      </c>
      <c r="H6008" t="b">
        <f>IF('Input and Summary Results'!$J$4="yes",'Data Transformation'!F6008,'Data Transformation'!D6008)</f>
        <v>0</v>
      </c>
      <c r="I6008" t="str">
        <f t="shared" si="310"/>
        <v/>
      </c>
    </row>
    <row r="6009" spans="2:9" x14ac:dyDescent="0.25">
      <c r="B6009" t="b">
        <f>IF('Input and Summary Results'!D5591=0,FALSE,'Input and Summary Results'!$B5591)</f>
        <v>0</v>
      </c>
      <c r="C6009" t="b">
        <f>IF(OR(B6009=0,'Input and Summary Results'!D5591=0,'Input and Summary Results'!D5591=""),FALSE,'Input and Summary Results'!$D5591)</f>
        <v>0</v>
      </c>
      <c r="D6009" t="b">
        <f>IF(OR(B6009=0,'Input and Summary Results'!E5591=0),FALSE,'Input and Summary Results'!$E5591)</f>
        <v>0</v>
      </c>
      <c r="E6009" t="b">
        <f t="shared" si="311"/>
        <v>0</v>
      </c>
      <c r="F6009" t="b">
        <f t="shared" si="312"/>
        <v>0</v>
      </c>
      <c r="G6009" t="b">
        <f>IF('Input and Summary Results'!$J$4="yes",IF(C6009=FALSE,FALSE,IF('Data Transformation'!E6009&lt;$R$10,E6009,$R$10)),IF(C6009=FALSE,FALSE,IF(C6009&lt;$R$10,C6009,$R$10)))</f>
        <v>0</v>
      </c>
      <c r="H6009" t="b">
        <f>IF('Input and Summary Results'!$J$4="yes",'Data Transformation'!F6009,'Data Transformation'!D6009)</f>
        <v>0</v>
      </c>
      <c r="I6009" t="str">
        <f t="shared" si="310"/>
        <v/>
      </c>
    </row>
    <row r="6010" spans="2:9" x14ac:dyDescent="0.25">
      <c r="B6010" t="b">
        <f>IF('Input and Summary Results'!D5592=0,FALSE,'Input and Summary Results'!$B5592)</f>
        <v>0</v>
      </c>
      <c r="C6010" t="b">
        <f>IF(OR(B6010=0,'Input and Summary Results'!D5592=0,'Input and Summary Results'!D5592=""),FALSE,'Input and Summary Results'!$D5592)</f>
        <v>0</v>
      </c>
      <c r="D6010" t="b">
        <f>IF(OR(B6010=0,'Input and Summary Results'!E5592=0),FALSE,'Input and Summary Results'!$E5592)</f>
        <v>0</v>
      </c>
      <c r="E6010" t="b">
        <f t="shared" si="311"/>
        <v>0</v>
      </c>
      <c r="F6010" t="b">
        <f t="shared" si="312"/>
        <v>0</v>
      </c>
      <c r="G6010" t="b">
        <f>IF('Input and Summary Results'!$J$4="yes",IF(C6010=FALSE,FALSE,IF('Data Transformation'!E6010&lt;$R$10,E6010,$R$10)),IF(C6010=FALSE,FALSE,IF(C6010&lt;$R$10,C6010,$R$10)))</f>
        <v>0</v>
      </c>
      <c r="H6010" t="b">
        <f>IF('Input and Summary Results'!$J$4="yes",'Data Transformation'!F6010,'Data Transformation'!D6010)</f>
        <v>0</v>
      </c>
      <c r="I6010" t="str">
        <f t="shared" si="310"/>
        <v/>
      </c>
    </row>
    <row r="6011" spans="2:9" x14ac:dyDescent="0.25">
      <c r="B6011" t="b">
        <f>IF('Input and Summary Results'!D5593=0,FALSE,'Input and Summary Results'!$B5593)</f>
        <v>0</v>
      </c>
      <c r="C6011" t="b">
        <f>IF(OR(B6011=0,'Input and Summary Results'!D5593=0,'Input and Summary Results'!D5593=""),FALSE,'Input and Summary Results'!$D5593)</f>
        <v>0</v>
      </c>
      <c r="D6011" t="b">
        <f>IF(OR(B6011=0,'Input and Summary Results'!E5593=0),FALSE,'Input and Summary Results'!$E5593)</f>
        <v>0</v>
      </c>
      <c r="E6011" t="b">
        <f t="shared" si="311"/>
        <v>0</v>
      </c>
      <c r="F6011" t="b">
        <f t="shared" si="312"/>
        <v>0</v>
      </c>
      <c r="G6011" t="b">
        <f>IF('Input and Summary Results'!$J$4="yes",IF(C6011=FALSE,FALSE,IF('Data Transformation'!E6011&lt;$R$10,E6011,$R$10)),IF(C6011=FALSE,FALSE,IF(C6011&lt;$R$10,C6011,$R$10)))</f>
        <v>0</v>
      </c>
      <c r="H6011" t="b">
        <f>IF('Input and Summary Results'!$J$4="yes",'Data Transformation'!F6011,'Data Transformation'!D6011)</f>
        <v>0</v>
      </c>
      <c r="I6011" t="str">
        <f t="shared" si="310"/>
        <v/>
      </c>
    </row>
    <row r="6012" spans="2:9" x14ac:dyDescent="0.25">
      <c r="B6012" t="b">
        <f>IF('Input and Summary Results'!D5594=0,FALSE,'Input and Summary Results'!$B5594)</f>
        <v>0</v>
      </c>
      <c r="C6012" t="b">
        <f>IF(OR(B6012=0,'Input and Summary Results'!D5594=0,'Input and Summary Results'!D5594=""),FALSE,'Input and Summary Results'!$D5594)</f>
        <v>0</v>
      </c>
      <c r="D6012" t="b">
        <f>IF(OR(B6012=0,'Input and Summary Results'!E5594=0),FALSE,'Input and Summary Results'!$E5594)</f>
        <v>0</v>
      </c>
      <c r="E6012" t="b">
        <f t="shared" si="311"/>
        <v>0</v>
      </c>
      <c r="F6012" t="b">
        <f t="shared" si="312"/>
        <v>0</v>
      </c>
      <c r="G6012" t="b">
        <f>IF('Input and Summary Results'!$J$4="yes",IF(C6012=FALSE,FALSE,IF('Data Transformation'!E6012&lt;$R$10,E6012,$R$10)),IF(C6012=FALSE,FALSE,IF(C6012&lt;$R$10,C6012,$R$10)))</f>
        <v>0</v>
      </c>
      <c r="H6012" t="b">
        <f>IF('Input and Summary Results'!$J$4="yes",'Data Transformation'!F6012,'Data Transformation'!D6012)</f>
        <v>0</v>
      </c>
      <c r="I6012" t="str">
        <f t="shared" si="310"/>
        <v/>
      </c>
    </row>
    <row r="6013" spans="2:9" x14ac:dyDescent="0.25">
      <c r="B6013" t="b">
        <f>IF('Input and Summary Results'!D5595=0,FALSE,'Input and Summary Results'!$B5595)</f>
        <v>0</v>
      </c>
      <c r="C6013" t="b">
        <f>IF(OR(B6013=0,'Input and Summary Results'!D5595=0,'Input and Summary Results'!D5595=""),FALSE,'Input and Summary Results'!$D5595)</f>
        <v>0</v>
      </c>
      <c r="D6013" t="b">
        <f>IF(OR(B6013=0,'Input and Summary Results'!E5595=0),FALSE,'Input and Summary Results'!$E5595)</f>
        <v>0</v>
      </c>
      <c r="E6013" t="b">
        <f t="shared" si="311"/>
        <v>0</v>
      </c>
      <c r="F6013" t="b">
        <f t="shared" si="312"/>
        <v>0</v>
      </c>
      <c r="G6013" t="b">
        <f>IF('Input and Summary Results'!$J$4="yes",IF(C6013=FALSE,FALSE,IF('Data Transformation'!E6013&lt;$R$10,E6013,$R$10)),IF(C6013=FALSE,FALSE,IF(C6013&lt;$R$10,C6013,$R$10)))</f>
        <v>0</v>
      </c>
      <c r="H6013" t="b">
        <f>IF('Input and Summary Results'!$J$4="yes",'Data Transformation'!F6013,'Data Transformation'!D6013)</f>
        <v>0</v>
      </c>
      <c r="I6013" t="str">
        <f t="shared" si="310"/>
        <v/>
      </c>
    </row>
    <row r="6014" spans="2:9" x14ac:dyDescent="0.25">
      <c r="B6014" t="b">
        <f>IF('Input and Summary Results'!D5596=0,FALSE,'Input and Summary Results'!$B5596)</f>
        <v>0</v>
      </c>
      <c r="C6014" t="b">
        <f>IF(OR(B6014=0,'Input and Summary Results'!D5596=0,'Input and Summary Results'!D5596=""),FALSE,'Input and Summary Results'!$D5596)</f>
        <v>0</v>
      </c>
      <c r="D6014" t="b">
        <f>IF(OR(B6014=0,'Input and Summary Results'!E5596=0),FALSE,'Input and Summary Results'!$E5596)</f>
        <v>0</v>
      </c>
      <c r="E6014" t="b">
        <f t="shared" si="311"/>
        <v>0</v>
      </c>
      <c r="F6014" t="b">
        <f t="shared" si="312"/>
        <v>0</v>
      </c>
      <c r="G6014" t="b">
        <f>IF('Input and Summary Results'!$J$4="yes",IF(C6014=FALSE,FALSE,IF('Data Transformation'!E6014&lt;$R$10,E6014,$R$10)),IF(C6014=FALSE,FALSE,IF(C6014&lt;$R$10,C6014,$R$10)))</f>
        <v>0</v>
      </c>
      <c r="H6014" t="b">
        <f>IF('Input and Summary Results'!$J$4="yes",'Data Transformation'!F6014,'Data Transformation'!D6014)</f>
        <v>0</v>
      </c>
      <c r="I6014" t="str">
        <f t="shared" si="310"/>
        <v/>
      </c>
    </row>
    <row r="6015" spans="2:9" x14ac:dyDescent="0.25">
      <c r="B6015" t="b">
        <f>IF('Input and Summary Results'!D5597=0,FALSE,'Input and Summary Results'!$B5597)</f>
        <v>0</v>
      </c>
      <c r="C6015" t="b">
        <f>IF(OR(B6015=0,'Input and Summary Results'!D5597=0,'Input and Summary Results'!D5597=""),FALSE,'Input and Summary Results'!$D5597)</f>
        <v>0</v>
      </c>
      <c r="D6015" t="b">
        <f>IF(OR(B6015=0,'Input and Summary Results'!E5597=0),FALSE,'Input and Summary Results'!$E5597)</f>
        <v>0</v>
      </c>
      <c r="E6015" t="b">
        <f t="shared" si="311"/>
        <v>0</v>
      </c>
      <c r="F6015" t="b">
        <f t="shared" si="312"/>
        <v>0</v>
      </c>
      <c r="G6015" t="b">
        <f>IF('Input and Summary Results'!$J$4="yes",IF(C6015=FALSE,FALSE,IF('Data Transformation'!E6015&lt;$R$10,E6015,$R$10)),IF(C6015=FALSE,FALSE,IF(C6015&lt;$R$10,C6015,$R$10)))</f>
        <v>0</v>
      </c>
      <c r="H6015" t="b">
        <f>IF('Input and Summary Results'!$J$4="yes",'Data Transformation'!F6015,'Data Transformation'!D6015)</f>
        <v>0</v>
      </c>
      <c r="I6015" t="str">
        <f t="shared" si="310"/>
        <v/>
      </c>
    </row>
    <row r="6016" spans="2:9" x14ac:dyDescent="0.25">
      <c r="B6016" t="b">
        <f>IF('Input and Summary Results'!D5598=0,FALSE,'Input and Summary Results'!$B5598)</f>
        <v>0</v>
      </c>
      <c r="C6016" t="b">
        <f>IF(OR(B6016=0,'Input and Summary Results'!D5598=0,'Input and Summary Results'!D5598=""),FALSE,'Input and Summary Results'!$D5598)</f>
        <v>0</v>
      </c>
      <c r="D6016" t="b">
        <f>IF(OR(B6016=0,'Input and Summary Results'!E5598=0),FALSE,'Input and Summary Results'!$E5598)</f>
        <v>0</v>
      </c>
      <c r="E6016" t="b">
        <f t="shared" si="311"/>
        <v>0</v>
      </c>
      <c r="F6016" t="b">
        <f t="shared" si="312"/>
        <v>0</v>
      </c>
      <c r="G6016" t="b">
        <f>IF('Input and Summary Results'!$J$4="yes",IF(C6016=FALSE,FALSE,IF('Data Transformation'!E6016&lt;$R$10,E6016,$R$10)),IF(C6016=FALSE,FALSE,IF(C6016&lt;$R$10,C6016,$R$10)))</f>
        <v>0</v>
      </c>
      <c r="H6016" t="b">
        <f>IF('Input and Summary Results'!$J$4="yes",'Data Transformation'!F6016,'Data Transformation'!D6016)</f>
        <v>0</v>
      </c>
      <c r="I6016" t="str">
        <f t="shared" si="310"/>
        <v/>
      </c>
    </row>
    <row r="6017" spans="2:9" x14ac:dyDescent="0.25">
      <c r="B6017" t="b">
        <f>IF('Input and Summary Results'!D5599=0,FALSE,'Input and Summary Results'!$B5599)</f>
        <v>0</v>
      </c>
      <c r="C6017" t="b">
        <f>IF(OR(B6017=0,'Input and Summary Results'!D5599=0,'Input and Summary Results'!D5599=""),FALSE,'Input and Summary Results'!$D5599)</f>
        <v>0</v>
      </c>
      <c r="D6017" t="b">
        <f>IF(OR(B6017=0,'Input and Summary Results'!E5599=0),FALSE,'Input and Summary Results'!$E5599)</f>
        <v>0</v>
      </c>
      <c r="E6017" t="b">
        <f t="shared" si="311"/>
        <v>0</v>
      </c>
      <c r="F6017" t="b">
        <f t="shared" si="312"/>
        <v>0</v>
      </c>
      <c r="G6017" t="b">
        <f>IF('Input and Summary Results'!$J$4="yes",IF(C6017=FALSE,FALSE,IF('Data Transformation'!E6017&lt;$R$10,E6017,$R$10)),IF(C6017=FALSE,FALSE,IF(C6017&lt;$R$10,C6017,$R$10)))</f>
        <v>0</v>
      </c>
      <c r="H6017" t="b">
        <f>IF('Input and Summary Results'!$J$4="yes",'Data Transformation'!F6017,'Data Transformation'!D6017)</f>
        <v>0</v>
      </c>
      <c r="I6017" t="str">
        <f t="shared" si="310"/>
        <v/>
      </c>
    </row>
    <row r="6018" spans="2:9" x14ac:dyDescent="0.25">
      <c r="B6018" t="b">
        <f>IF('Input and Summary Results'!D5600=0,FALSE,'Input and Summary Results'!$B5600)</f>
        <v>0</v>
      </c>
      <c r="C6018" t="b">
        <f>IF(OR(B6018=0,'Input and Summary Results'!D5600=0,'Input and Summary Results'!D5600=""),FALSE,'Input and Summary Results'!$D5600)</f>
        <v>0</v>
      </c>
      <c r="D6018" t="b">
        <f>IF(OR(B6018=0,'Input and Summary Results'!E5600=0),FALSE,'Input and Summary Results'!$E5600)</f>
        <v>0</v>
      </c>
      <c r="E6018" t="b">
        <f t="shared" si="311"/>
        <v>0</v>
      </c>
      <c r="F6018" t="b">
        <f t="shared" si="312"/>
        <v>0</v>
      </c>
      <c r="G6018" t="b">
        <f>IF('Input and Summary Results'!$J$4="yes",IF(C6018=FALSE,FALSE,IF('Data Transformation'!E6018&lt;$R$10,E6018,$R$10)),IF(C6018=FALSE,FALSE,IF(C6018&lt;$R$10,C6018,$R$10)))</f>
        <v>0</v>
      </c>
      <c r="H6018" t="b">
        <f>IF('Input and Summary Results'!$J$4="yes",'Data Transformation'!F6018,'Data Transformation'!D6018)</f>
        <v>0</v>
      </c>
      <c r="I6018" t="str">
        <f t="shared" si="310"/>
        <v/>
      </c>
    </row>
    <row r="6019" spans="2:9" x14ac:dyDescent="0.25">
      <c r="B6019" t="b">
        <f>IF('Input and Summary Results'!D5601=0,FALSE,'Input and Summary Results'!$B5601)</f>
        <v>0</v>
      </c>
      <c r="C6019" t="b">
        <f>IF(OR(B6019=0,'Input and Summary Results'!D5601=0,'Input and Summary Results'!D5601=""),FALSE,'Input and Summary Results'!$D5601)</f>
        <v>0</v>
      </c>
      <c r="D6019" t="b">
        <f>IF(OR(B6019=0,'Input and Summary Results'!E5601=0),FALSE,'Input and Summary Results'!$E5601)</f>
        <v>0</v>
      </c>
      <c r="E6019" t="b">
        <f t="shared" si="311"/>
        <v>0</v>
      </c>
      <c r="F6019" t="b">
        <f t="shared" si="312"/>
        <v>0</v>
      </c>
      <c r="G6019" t="b">
        <f>IF('Input and Summary Results'!$J$4="yes",IF(C6019=FALSE,FALSE,IF('Data Transformation'!E6019&lt;$R$10,E6019,$R$10)),IF(C6019=FALSE,FALSE,IF(C6019&lt;$R$10,C6019,$R$10)))</f>
        <v>0</v>
      </c>
      <c r="H6019" t="b">
        <f>IF('Input and Summary Results'!$J$4="yes",'Data Transformation'!F6019,'Data Transformation'!D6019)</f>
        <v>0</v>
      </c>
      <c r="I6019" t="str">
        <f t="shared" si="310"/>
        <v/>
      </c>
    </row>
    <row r="6020" spans="2:9" x14ac:dyDescent="0.25">
      <c r="B6020" t="b">
        <f>IF('Input and Summary Results'!D5602=0,FALSE,'Input and Summary Results'!$B5602)</f>
        <v>0</v>
      </c>
      <c r="C6020" t="b">
        <f>IF(OR(B6020=0,'Input and Summary Results'!D5602=0,'Input and Summary Results'!D5602=""),FALSE,'Input and Summary Results'!$D5602)</f>
        <v>0</v>
      </c>
      <c r="D6020" t="b">
        <f>IF(OR(B6020=0,'Input and Summary Results'!E5602=0),FALSE,'Input and Summary Results'!$E5602)</f>
        <v>0</v>
      </c>
      <c r="E6020" t="b">
        <f t="shared" si="311"/>
        <v>0</v>
      </c>
      <c r="F6020" t="b">
        <f t="shared" si="312"/>
        <v>0</v>
      </c>
      <c r="G6020" t="b">
        <f>IF('Input and Summary Results'!$J$4="yes",IF(C6020=FALSE,FALSE,IF('Data Transformation'!E6020&lt;$R$10,E6020,$R$10)),IF(C6020=FALSE,FALSE,IF(C6020&lt;$R$10,C6020,$R$10)))</f>
        <v>0</v>
      </c>
      <c r="H6020" t="b">
        <f>IF('Input and Summary Results'!$J$4="yes",'Data Transformation'!F6020,'Data Transformation'!D6020)</f>
        <v>0</v>
      </c>
      <c r="I6020" t="str">
        <f t="shared" si="310"/>
        <v/>
      </c>
    </row>
    <row r="6021" spans="2:9" x14ac:dyDescent="0.25">
      <c r="B6021" t="b">
        <f>IF('Input and Summary Results'!D5603=0,FALSE,'Input and Summary Results'!$B5603)</f>
        <v>0</v>
      </c>
      <c r="C6021" t="b">
        <f>IF(OR(B6021=0,'Input and Summary Results'!D5603=0,'Input and Summary Results'!D5603=""),FALSE,'Input and Summary Results'!$D5603)</f>
        <v>0</v>
      </c>
      <c r="D6021" t="b">
        <f>IF(OR(B6021=0,'Input and Summary Results'!E5603=0),FALSE,'Input and Summary Results'!$E5603)</f>
        <v>0</v>
      </c>
      <c r="E6021" t="b">
        <f t="shared" si="311"/>
        <v>0</v>
      </c>
      <c r="F6021" t="b">
        <f t="shared" si="312"/>
        <v>0</v>
      </c>
      <c r="G6021" t="b">
        <f>IF('Input and Summary Results'!$J$4="yes",IF(C6021=FALSE,FALSE,IF('Data Transformation'!E6021&lt;$R$10,E6021,$R$10)),IF(C6021=FALSE,FALSE,IF(C6021&lt;$R$10,C6021,$R$10)))</f>
        <v>0</v>
      </c>
      <c r="H6021" t="b">
        <f>IF('Input and Summary Results'!$J$4="yes",'Data Transformation'!F6021,'Data Transformation'!D6021)</f>
        <v>0</v>
      </c>
      <c r="I6021" t="str">
        <f t="shared" ref="I6021:I6084" si="313">IF(G6021=FALSE,"",B6021)</f>
        <v/>
      </c>
    </row>
    <row r="6022" spans="2:9" x14ac:dyDescent="0.25">
      <c r="B6022" t="b">
        <f>IF('Input and Summary Results'!D5604=0,FALSE,'Input and Summary Results'!$B5604)</f>
        <v>0</v>
      </c>
      <c r="C6022" t="b">
        <f>IF(OR(B6022=0,'Input and Summary Results'!D5604=0,'Input and Summary Results'!D5604=""),FALSE,'Input and Summary Results'!$D5604)</f>
        <v>0</v>
      </c>
      <c r="D6022" t="b">
        <f>IF(OR(B6022=0,'Input and Summary Results'!E5604=0),FALSE,'Input and Summary Results'!$E5604)</f>
        <v>0</v>
      </c>
      <c r="E6022" t="b">
        <f t="shared" si="311"/>
        <v>0</v>
      </c>
      <c r="F6022" t="b">
        <f t="shared" si="312"/>
        <v>0</v>
      </c>
      <c r="G6022" t="b">
        <f>IF('Input and Summary Results'!$J$4="yes",IF(C6022=FALSE,FALSE,IF('Data Transformation'!E6022&lt;$R$10,E6022,$R$10)),IF(C6022=FALSE,FALSE,IF(C6022&lt;$R$10,C6022,$R$10)))</f>
        <v>0</v>
      </c>
      <c r="H6022" t="b">
        <f>IF('Input and Summary Results'!$J$4="yes",'Data Transformation'!F6022,'Data Transformation'!D6022)</f>
        <v>0</v>
      </c>
      <c r="I6022" t="str">
        <f t="shared" si="313"/>
        <v/>
      </c>
    </row>
    <row r="6023" spans="2:9" x14ac:dyDescent="0.25">
      <c r="B6023" t="b">
        <f>IF('Input and Summary Results'!D5605=0,FALSE,'Input and Summary Results'!$B5605)</f>
        <v>0</v>
      </c>
      <c r="C6023" t="b">
        <f>IF(OR(B6023=0,'Input and Summary Results'!D5605=0,'Input and Summary Results'!D5605=""),FALSE,'Input and Summary Results'!$D5605)</f>
        <v>0</v>
      </c>
      <c r="D6023" t="b">
        <f>IF(OR(B6023=0,'Input and Summary Results'!E5605=0),FALSE,'Input and Summary Results'!$E5605)</f>
        <v>0</v>
      </c>
      <c r="E6023" t="b">
        <f t="shared" si="311"/>
        <v>0</v>
      </c>
      <c r="F6023" t="b">
        <f t="shared" si="312"/>
        <v>0</v>
      </c>
      <c r="G6023" t="b">
        <f>IF('Input and Summary Results'!$J$4="yes",IF(C6023=FALSE,FALSE,IF('Data Transformation'!E6023&lt;$R$10,E6023,$R$10)),IF(C6023=FALSE,FALSE,IF(C6023&lt;$R$10,C6023,$R$10)))</f>
        <v>0</v>
      </c>
      <c r="H6023" t="b">
        <f>IF('Input and Summary Results'!$J$4="yes",'Data Transformation'!F6023,'Data Transformation'!D6023)</f>
        <v>0</v>
      </c>
      <c r="I6023" t="str">
        <f t="shared" si="313"/>
        <v/>
      </c>
    </row>
    <row r="6024" spans="2:9" x14ac:dyDescent="0.25">
      <c r="B6024" t="b">
        <f>IF('Input and Summary Results'!D5606=0,FALSE,'Input and Summary Results'!$B5606)</f>
        <v>0</v>
      </c>
      <c r="C6024" t="b">
        <f>IF(OR(B6024=0,'Input and Summary Results'!D5606=0,'Input and Summary Results'!D5606=""),FALSE,'Input and Summary Results'!$D5606)</f>
        <v>0</v>
      </c>
      <c r="D6024" t="b">
        <f>IF(OR(B6024=0,'Input and Summary Results'!E5606=0),FALSE,'Input and Summary Results'!$E5606)</f>
        <v>0</v>
      </c>
      <c r="E6024" t="b">
        <f t="shared" si="311"/>
        <v>0</v>
      </c>
      <c r="F6024" t="b">
        <f t="shared" si="312"/>
        <v>0</v>
      </c>
      <c r="G6024" t="b">
        <f>IF('Input and Summary Results'!$J$4="yes",IF(C6024=FALSE,FALSE,IF('Data Transformation'!E6024&lt;$R$10,E6024,$R$10)),IF(C6024=FALSE,FALSE,IF(C6024&lt;$R$10,C6024,$R$10)))</f>
        <v>0</v>
      </c>
      <c r="H6024" t="b">
        <f>IF('Input and Summary Results'!$J$4="yes",'Data Transformation'!F6024,'Data Transformation'!D6024)</f>
        <v>0</v>
      </c>
      <c r="I6024" t="str">
        <f t="shared" si="313"/>
        <v/>
      </c>
    </row>
    <row r="6025" spans="2:9" x14ac:dyDescent="0.25">
      <c r="B6025" t="b">
        <f>IF('Input and Summary Results'!D5607=0,FALSE,'Input and Summary Results'!$B5607)</f>
        <v>0</v>
      </c>
      <c r="C6025" t="b">
        <f>IF(OR(B6025=0,'Input and Summary Results'!D5607=0,'Input and Summary Results'!D5607=""),FALSE,'Input and Summary Results'!$D5607)</f>
        <v>0</v>
      </c>
      <c r="D6025" t="b">
        <f>IF(OR(B6025=0,'Input and Summary Results'!E5607=0),FALSE,'Input and Summary Results'!$E5607)</f>
        <v>0</v>
      </c>
      <c r="E6025" t="b">
        <f t="shared" si="311"/>
        <v>0</v>
      </c>
      <c r="F6025" t="b">
        <f t="shared" si="312"/>
        <v>0</v>
      </c>
      <c r="G6025" t="b">
        <f>IF('Input and Summary Results'!$J$4="yes",IF(C6025=FALSE,FALSE,IF('Data Transformation'!E6025&lt;$R$10,E6025,$R$10)),IF(C6025=FALSE,FALSE,IF(C6025&lt;$R$10,C6025,$R$10)))</f>
        <v>0</v>
      </c>
      <c r="H6025" t="b">
        <f>IF('Input and Summary Results'!$J$4="yes",'Data Transformation'!F6025,'Data Transformation'!D6025)</f>
        <v>0</v>
      </c>
      <c r="I6025" t="str">
        <f t="shared" si="313"/>
        <v/>
      </c>
    </row>
    <row r="6026" spans="2:9" x14ac:dyDescent="0.25">
      <c r="B6026" t="b">
        <f>IF('Input and Summary Results'!D5608=0,FALSE,'Input and Summary Results'!$B5608)</f>
        <v>0</v>
      </c>
      <c r="C6026" t="b">
        <f>IF(OR(B6026=0,'Input and Summary Results'!D5608=0,'Input and Summary Results'!D5608=""),FALSE,'Input and Summary Results'!$D5608)</f>
        <v>0</v>
      </c>
      <c r="D6026" t="b">
        <f>IF(OR(B6026=0,'Input and Summary Results'!E5608=0),FALSE,'Input and Summary Results'!$E5608)</f>
        <v>0</v>
      </c>
      <c r="E6026" t="b">
        <f t="shared" si="311"/>
        <v>0</v>
      </c>
      <c r="F6026" t="b">
        <f t="shared" si="312"/>
        <v>0</v>
      </c>
      <c r="G6026" t="b">
        <f>IF('Input and Summary Results'!$J$4="yes",IF(C6026=FALSE,FALSE,IF('Data Transformation'!E6026&lt;$R$10,E6026,$R$10)),IF(C6026=FALSE,FALSE,IF(C6026&lt;$R$10,C6026,$R$10)))</f>
        <v>0</v>
      </c>
      <c r="H6026" t="b">
        <f>IF('Input and Summary Results'!$J$4="yes",'Data Transformation'!F6026,'Data Transformation'!D6026)</f>
        <v>0</v>
      </c>
      <c r="I6026" t="str">
        <f t="shared" si="313"/>
        <v/>
      </c>
    </row>
    <row r="6027" spans="2:9" x14ac:dyDescent="0.25">
      <c r="B6027" t="b">
        <f>IF('Input and Summary Results'!D5609=0,FALSE,'Input and Summary Results'!$B5609)</f>
        <v>0</v>
      </c>
      <c r="C6027" t="b">
        <f>IF(OR(B6027=0,'Input and Summary Results'!D5609=0,'Input and Summary Results'!D5609=""),FALSE,'Input and Summary Results'!$D5609)</f>
        <v>0</v>
      </c>
      <c r="D6027" t="b">
        <f>IF(OR(B6027=0,'Input and Summary Results'!E5609=0),FALSE,'Input and Summary Results'!$E5609)</f>
        <v>0</v>
      </c>
      <c r="E6027" t="b">
        <f t="shared" si="311"/>
        <v>0</v>
      </c>
      <c r="F6027" t="b">
        <f t="shared" si="312"/>
        <v>0</v>
      </c>
      <c r="G6027" t="b">
        <f>IF('Input and Summary Results'!$J$4="yes",IF(C6027=FALSE,FALSE,IF('Data Transformation'!E6027&lt;$R$10,E6027,$R$10)),IF(C6027=FALSE,FALSE,IF(C6027&lt;$R$10,C6027,$R$10)))</f>
        <v>0</v>
      </c>
      <c r="H6027" t="b">
        <f>IF('Input and Summary Results'!$J$4="yes",'Data Transformation'!F6027,'Data Transformation'!D6027)</f>
        <v>0</v>
      </c>
      <c r="I6027" t="str">
        <f t="shared" si="313"/>
        <v/>
      </c>
    </row>
    <row r="6028" spans="2:9" x14ac:dyDescent="0.25">
      <c r="B6028" t="b">
        <f>IF('Input and Summary Results'!D5610=0,FALSE,'Input and Summary Results'!$B5610)</f>
        <v>0</v>
      </c>
      <c r="C6028" t="b">
        <f>IF(OR(B6028=0,'Input and Summary Results'!D5610=0,'Input and Summary Results'!D5610=""),FALSE,'Input and Summary Results'!$D5610)</f>
        <v>0</v>
      </c>
      <c r="D6028" t="b">
        <f>IF(OR(B6028=0,'Input and Summary Results'!E5610=0),FALSE,'Input and Summary Results'!$E5610)</f>
        <v>0</v>
      </c>
      <c r="E6028" t="b">
        <f t="shared" si="311"/>
        <v>0</v>
      </c>
      <c r="F6028" t="b">
        <f t="shared" si="312"/>
        <v>0</v>
      </c>
      <c r="G6028" t="b">
        <f>IF('Input and Summary Results'!$J$4="yes",IF(C6028=FALSE,FALSE,IF('Data Transformation'!E6028&lt;$R$10,E6028,$R$10)),IF(C6028=FALSE,FALSE,IF(C6028&lt;$R$10,C6028,$R$10)))</f>
        <v>0</v>
      </c>
      <c r="H6028" t="b">
        <f>IF('Input and Summary Results'!$J$4="yes",'Data Transformation'!F6028,'Data Transformation'!D6028)</f>
        <v>0</v>
      </c>
      <c r="I6028" t="str">
        <f t="shared" si="313"/>
        <v/>
      </c>
    </row>
    <row r="6029" spans="2:9" x14ac:dyDescent="0.25">
      <c r="B6029" t="b">
        <f>IF('Input and Summary Results'!D5611=0,FALSE,'Input and Summary Results'!$B5611)</f>
        <v>0</v>
      </c>
      <c r="C6029" t="b">
        <f>IF(OR(B6029=0,'Input and Summary Results'!D5611=0,'Input and Summary Results'!D5611=""),FALSE,'Input and Summary Results'!$D5611)</f>
        <v>0</v>
      </c>
      <c r="D6029" t="b">
        <f>IF(OR(B6029=0,'Input and Summary Results'!E5611=0),FALSE,'Input and Summary Results'!$E5611)</f>
        <v>0</v>
      </c>
      <c r="E6029" t="b">
        <f t="shared" si="311"/>
        <v>0</v>
      </c>
      <c r="F6029" t="b">
        <f t="shared" si="312"/>
        <v>0</v>
      </c>
      <c r="G6029" t="b">
        <f>IF('Input and Summary Results'!$J$4="yes",IF(C6029=FALSE,FALSE,IF('Data Transformation'!E6029&lt;$R$10,E6029,$R$10)),IF(C6029=FALSE,FALSE,IF(C6029&lt;$R$10,C6029,$R$10)))</f>
        <v>0</v>
      </c>
      <c r="H6029" t="b">
        <f>IF('Input and Summary Results'!$J$4="yes",'Data Transformation'!F6029,'Data Transformation'!D6029)</f>
        <v>0</v>
      </c>
      <c r="I6029" t="str">
        <f t="shared" si="313"/>
        <v/>
      </c>
    </row>
    <row r="6030" spans="2:9" x14ac:dyDescent="0.25">
      <c r="B6030" t="b">
        <f>IF('Input and Summary Results'!D5612=0,FALSE,'Input and Summary Results'!$B5612)</f>
        <v>0</v>
      </c>
      <c r="C6030" t="b">
        <f>IF(OR(B6030=0,'Input and Summary Results'!D5612=0,'Input and Summary Results'!D5612=""),FALSE,'Input and Summary Results'!$D5612)</f>
        <v>0</v>
      </c>
      <c r="D6030" t="b">
        <f>IF(OR(B6030=0,'Input and Summary Results'!E5612=0),FALSE,'Input and Summary Results'!$E5612)</f>
        <v>0</v>
      </c>
      <c r="E6030" t="b">
        <f t="shared" si="311"/>
        <v>0</v>
      </c>
      <c r="F6030" t="b">
        <f t="shared" si="312"/>
        <v>0</v>
      </c>
      <c r="G6030" t="b">
        <f>IF('Input and Summary Results'!$J$4="yes",IF(C6030=FALSE,FALSE,IF('Data Transformation'!E6030&lt;$R$10,E6030,$R$10)),IF(C6030=FALSE,FALSE,IF(C6030&lt;$R$10,C6030,$R$10)))</f>
        <v>0</v>
      </c>
      <c r="H6030" t="b">
        <f>IF('Input and Summary Results'!$J$4="yes",'Data Transformation'!F6030,'Data Transformation'!D6030)</f>
        <v>0</v>
      </c>
      <c r="I6030" t="str">
        <f t="shared" si="313"/>
        <v/>
      </c>
    </row>
    <row r="6031" spans="2:9" x14ac:dyDescent="0.25">
      <c r="B6031" t="b">
        <f>IF('Input and Summary Results'!D5613=0,FALSE,'Input and Summary Results'!$B5613)</f>
        <v>0</v>
      </c>
      <c r="C6031" t="b">
        <f>IF(OR(B6031=0,'Input and Summary Results'!D5613=0,'Input and Summary Results'!D5613=""),FALSE,'Input and Summary Results'!$D5613)</f>
        <v>0</v>
      </c>
      <c r="D6031" t="b">
        <f>IF(OR(B6031=0,'Input and Summary Results'!E5613=0),FALSE,'Input and Summary Results'!$E5613)</f>
        <v>0</v>
      </c>
      <c r="E6031" t="b">
        <f t="shared" si="311"/>
        <v>0</v>
      </c>
      <c r="F6031" t="b">
        <f t="shared" si="312"/>
        <v>0</v>
      </c>
      <c r="G6031" t="b">
        <f>IF('Input and Summary Results'!$J$4="yes",IF(C6031=FALSE,FALSE,IF('Data Transformation'!E6031&lt;$R$10,E6031,$R$10)),IF(C6031=FALSE,FALSE,IF(C6031&lt;$R$10,C6031,$R$10)))</f>
        <v>0</v>
      </c>
      <c r="H6031" t="b">
        <f>IF('Input and Summary Results'!$J$4="yes",'Data Transformation'!F6031,'Data Transformation'!D6031)</f>
        <v>0</v>
      </c>
      <c r="I6031" t="str">
        <f t="shared" si="313"/>
        <v/>
      </c>
    </row>
    <row r="6032" spans="2:9" x14ac:dyDescent="0.25">
      <c r="B6032" t="b">
        <f>IF('Input and Summary Results'!D5614=0,FALSE,'Input and Summary Results'!$B5614)</f>
        <v>0</v>
      </c>
      <c r="C6032" t="b">
        <f>IF(OR(B6032=0,'Input and Summary Results'!D5614=0,'Input and Summary Results'!D5614=""),FALSE,'Input and Summary Results'!$D5614)</f>
        <v>0</v>
      </c>
      <c r="D6032" t="b">
        <f>IF(OR(B6032=0,'Input and Summary Results'!E5614=0),FALSE,'Input and Summary Results'!$E5614)</f>
        <v>0</v>
      </c>
      <c r="E6032" t="b">
        <f t="shared" si="311"/>
        <v>0</v>
      </c>
      <c r="F6032" t="b">
        <f t="shared" si="312"/>
        <v>0</v>
      </c>
      <c r="G6032" t="b">
        <f>IF('Input and Summary Results'!$J$4="yes",IF(C6032=FALSE,FALSE,IF('Data Transformation'!E6032&lt;$R$10,E6032,$R$10)),IF(C6032=FALSE,FALSE,IF(C6032&lt;$R$10,C6032,$R$10)))</f>
        <v>0</v>
      </c>
      <c r="H6032" t="b">
        <f>IF('Input and Summary Results'!$J$4="yes",'Data Transformation'!F6032,'Data Transformation'!D6032)</f>
        <v>0</v>
      </c>
      <c r="I6032" t="str">
        <f t="shared" si="313"/>
        <v/>
      </c>
    </row>
    <row r="6033" spans="2:9" x14ac:dyDescent="0.25">
      <c r="B6033" t="b">
        <f>IF('Input and Summary Results'!D5615=0,FALSE,'Input and Summary Results'!$B5615)</f>
        <v>0</v>
      </c>
      <c r="C6033" t="b">
        <f>IF(OR(B6033=0,'Input and Summary Results'!D5615=0,'Input and Summary Results'!D5615=""),FALSE,'Input and Summary Results'!$D5615)</f>
        <v>0</v>
      </c>
      <c r="D6033" t="b">
        <f>IF(OR(B6033=0,'Input and Summary Results'!E5615=0),FALSE,'Input and Summary Results'!$E5615)</f>
        <v>0</v>
      </c>
      <c r="E6033" t="b">
        <f t="shared" si="311"/>
        <v>0</v>
      </c>
      <c r="F6033" t="b">
        <f t="shared" si="312"/>
        <v>0</v>
      </c>
      <c r="G6033" t="b">
        <f>IF('Input and Summary Results'!$J$4="yes",IF(C6033=FALSE,FALSE,IF('Data Transformation'!E6033&lt;$R$10,E6033,$R$10)),IF(C6033=FALSE,FALSE,IF(C6033&lt;$R$10,C6033,$R$10)))</f>
        <v>0</v>
      </c>
      <c r="H6033" t="b">
        <f>IF('Input and Summary Results'!$J$4="yes",'Data Transformation'!F6033,'Data Transformation'!D6033)</f>
        <v>0</v>
      </c>
      <c r="I6033" t="str">
        <f t="shared" si="313"/>
        <v/>
      </c>
    </row>
    <row r="6034" spans="2:9" x14ac:dyDescent="0.25">
      <c r="B6034" t="b">
        <f>IF('Input and Summary Results'!D5616=0,FALSE,'Input and Summary Results'!$B5616)</f>
        <v>0</v>
      </c>
      <c r="C6034" t="b">
        <f>IF(OR(B6034=0,'Input and Summary Results'!D5616=0,'Input and Summary Results'!D5616=""),FALSE,'Input and Summary Results'!$D5616)</f>
        <v>0</v>
      </c>
      <c r="D6034" t="b">
        <f>IF(OR(B6034=0,'Input and Summary Results'!E5616=0),FALSE,'Input and Summary Results'!$E5616)</f>
        <v>0</v>
      </c>
      <c r="E6034" t="b">
        <f t="shared" si="311"/>
        <v>0</v>
      </c>
      <c r="F6034" t="b">
        <f t="shared" si="312"/>
        <v>0</v>
      </c>
      <c r="G6034" t="b">
        <f>IF('Input and Summary Results'!$J$4="yes",IF(C6034=FALSE,FALSE,IF('Data Transformation'!E6034&lt;$R$10,E6034,$R$10)),IF(C6034=FALSE,FALSE,IF(C6034&lt;$R$10,C6034,$R$10)))</f>
        <v>0</v>
      </c>
      <c r="H6034" t="b">
        <f>IF('Input and Summary Results'!$J$4="yes",'Data Transformation'!F6034,'Data Transformation'!D6034)</f>
        <v>0</v>
      </c>
      <c r="I6034" t="str">
        <f t="shared" si="313"/>
        <v/>
      </c>
    </row>
    <row r="6035" spans="2:9" x14ac:dyDescent="0.25">
      <c r="B6035" t="b">
        <f>IF('Input and Summary Results'!D5617=0,FALSE,'Input and Summary Results'!$B5617)</f>
        <v>0</v>
      </c>
      <c r="C6035" t="b">
        <f>IF(OR(B6035=0,'Input and Summary Results'!D5617=0,'Input and Summary Results'!D5617=""),FALSE,'Input and Summary Results'!$D5617)</f>
        <v>0</v>
      </c>
      <c r="D6035" t="b">
        <f>IF(OR(B6035=0,'Input and Summary Results'!E5617=0),FALSE,'Input and Summary Results'!$E5617)</f>
        <v>0</v>
      </c>
      <c r="E6035" t="b">
        <f t="shared" si="311"/>
        <v>0</v>
      </c>
      <c r="F6035" t="b">
        <f t="shared" si="312"/>
        <v>0</v>
      </c>
      <c r="G6035" t="b">
        <f>IF('Input and Summary Results'!$J$4="yes",IF(C6035=FALSE,FALSE,IF('Data Transformation'!E6035&lt;$R$10,E6035,$R$10)),IF(C6035=FALSE,FALSE,IF(C6035&lt;$R$10,C6035,$R$10)))</f>
        <v>0</v>
      </c>
      <c r="H6035" t="b">
        <f>IF('Input and Summary Results'!$J$4="yes",'Data Transformation'!F6035,'Data Transformation'!D6035)</f>
        <v>0</v>
      </c>
      <c r="I6035" t="str">
        <f t="shared" si="313"/>
        <v/>
      </c>
    </row>
    <row r="6036" spans="2:9" x14ac:dyDescent="0.25">
      <c r="B6036" t="b">
        <f>IF('Input and Summary Results'!D5618=0,FALSE,'Input and Summary Results'!$B5618)</f>
        <v>0</v>
      </c>
      <c r="C6036" t="b">
        <f>IF(OR(B6036=0,'Input and Summary Results'!D5618=0,'Input and Summary Results'!D5618=""),FALSE,'Input and Summary Results'!$D5618)</f>
        <v>0</v>
      </c>
      <c r="D6036" t="b">
        <f>IF(OR(B6036=0,'Input and Summary Results'!E5618=0),FALSE,'Input and Summary Results'!$E5618)</f>
        <v>0</v>
      </c>
      <c r="E6036" t="b">
        <f t="shared" si="311"/>
        <v>0</v>
      </c>
      <c r="F6036" t="b">
        <f t="shared" si="312"/>
        <v>0</v>
      </c>
      <c r="G6036" t="b">
        <f>IF('Input and Summary Results'!$J$4="yes",IF(C6036=FALSE,FALSE,IF('Data Transformation'!E6036&lt;$R$10,E6036,$R$10)),IF(C6036=FALSE,FALSE,IF(C6036&lt;$R$10,C6036,$R$10)))</f>
        <v>0</v>
      </c>
      <c r="H6036" t="b">
        <f>IF('Input and Summary Results'!$J$4="yes",'Data Transformation'!F6036,'Data Transformation'!D6036)</f>
        <v>0</v>
      </c>
      <c r="I6036" t="str">
        <f t="shared" si="313"/>
        <v/>
      </c>
    </row>
    <row r="6037" spans="2:9" x14ac:dyDescent="0.25">
      <c r="B6037" t="b">
        <f>IF('Input and Summary Results'!D5619=0,FALSE,'Input and Summary Results'!$B5619)</f>
        <v>0</v>
      </c>
      <c r="C6037" t="b">
        <f>IF(OR(B6037=0,'Input and Summary Results'!D5619=0,'Input and Summary Results'!D5619=""),FALSE,'Input and Summary Results'!$D5619)</f>
        <v>0</v>
      </c>
      <c r="D6037" t="b">
        <f>IF(OR(B6037=0,'Input and Summary Results'!E5619=0),FALSE,'Input and Summary Results'!$E5619)</f>
        <v>0</v>
      </c>
      <c r="E6037" t="b">
        <f t="shared" si="311"/>
        <v>0</v>
      </c>
      <c r="F6037" t="b">
        <f t="shared" si="312"/>
        <v>0</v>
      </c>
      <c r="G6037" t="b">
        <f>IF('Input and Summary Results'!$J$4="yes",IF(C6037=FALSE,FALSE,IF('Data Transformation'!E6037&lt;$R$10,E6037,$R$10)),IF(C6037=FALSE,FALSE,IF(C6037&lt;$R$10,C6037,$R$10)))</f>
        <v>0</v>
      </c>
      <c r="H6037" t="b">
        <f>IF('Input and Summary Results'!$J$4="yes",'Data Transformation'!F6037,'Data Transformation'!D6037)</f>
        <v>0</v>
      </c>
      <c r="I6037" t="str">
        <f t="shared" si="313"/>
        <v/>
      </c>
    </row>
    <row r="6038" spans="2:9" x14ac:dyDescent="0.25">
      <c r="B6038" t="b">
        <f>IF('Input and Summary Results'!D5620=0,FALSE,'Input and Summary Results'!$B5620)</f>
        <v>0</v>
      </c>
      <c r="C6038" t="b">
        <f>IF(OR(B6038=0,'Input and Summary Results'!D5620=0,'Input and Summary Results'!D5620=""),FALSE,'Input and Summary Results'!$D5620)</f>
        <v>0</v>
      </c>
      <c r="D6038" t="b">
        <f>IF(OR(B6038=0,'Input and Summary Results'!E5620=0),FALSE,'Input and Summary Results'!$E5620)</f>
        <v>0</v>
      </c>
      <c r="E6038" t="b">
        <f t="shared" si="311"/>
        <v>0</v>
      </c>
      <c r="F6038" t="b">
        <f t="shared" si="312"/>
        <v>0</v>
      </c>
      <c r="G6038" t="b">
        <f>IF('Input and Summary Results'!$J$4="yes",IF(C6038=FALSE,FALSE,IF('Data Transformation'!E6038&lt;$R$10,E6038,$R$10)),IF(C6038=FALSE,FALSE,IF(C6038&lt;$R$10,C6038,$R$10)))</f>
        <v>0</v>
      </c>
      <c r="H6038" t="b">
        <f>IF('Input and Summary Results'!$J$4="yes",'Data Transformation'!F6038,'Data Transformation'!D6038)</f>
        <v>0</v>
      </c>
      <c r="I6038" t="str">
        <f t="shared" si="313"/>
        <v/>
      </c>
    </row>
    <row r="6039" spans="2:9" x14ac:dyDescent="0.25">
      <c r="B6039" t="b">
        <f>IF('Input and Summary Results'!D5621=0,FALSE,'Input and Summary Results'!$B5621)</f>
        <v>0</v>
      </c>
      <c r="C6039" t="b">
        <f>IF(OR(B6039=0,'Input and Summary Results'!D5621=0,'Input and Summary Results'!D5621=""),FALSE,'Input and Summary Results'!$D5621)</f>
        <v>0</v>
      </c>
      <c r="D6039" t="b">
        <f>IF(OR(B6039=0,'Input and Summary Results'!E5621=0),FALSE,'Input and Summary Results'!$E5621)</f>
        <v>0</v>
      </c>
      <c r="E6039" t="b">
        <f t="shared" si="311"/>
        <v>0</v>
      </c>
      <c r="F6039" t="b">
        <f t="shared" si="312"/>
        <v>0</v>
      </c>
      <c r="G6039" t="b">
        <f>IF('Input and Summary Results'!$J$4="yes",IF(C6039=FALSE,FALSE,IF('Data Transformation'!E6039&lt;$R$10,E6039,$R$10)),IF(C6039=FALSE,FALSE,IF(C6039&lt;$R$10,C6039,$R$10)))</f>
        <v>0</v>
      </c>
      <c r="H6039" t="b">
        <f>IF('Input and Summary Results'!$J$4="yes",'Data Transformation'!F6039,'Data Transformation'!D6039)</f>
        <v>0</v>
      </c>
      <c r="I6039" t="str">
        <f t="shared" si="313"/>
        <v/>
      </c>
    </row>
    <row r="6040" spans="2:9" x14ac:dyDescent="0.25">
      <c r="B6040" t="b">
        <f>IF('Input and Summary Results'!D5622=0,FALSE,'Input and Summary Results'!$B5622)</f>
        <v>0</v>
      </c>
      <c r="C6040" t="b">
        <f>IF(OR(B6040=0,'Input and Summary Results'!D5622=0,'Input and Summary Results'!D5622=""),FALSE,'Input and Summary Results'!$D5622)</f>
        <v>0</v>
      </c>
      <c r="D6040" t="b">
        <f>IF(OR(B6040=0,'Input and Summary Results'!E5622=0),FALSE,'Input and Summary Results'!$E5622)</f>
        <v>0</v>
      </c>
      <c r="E6040" t="b">
        <f t="shared" si="311"/>
        <v>0</v>
      </c>
      <c r="F6040" t="b">
        <f t="shared" si="312"/>
        <v>0</v>
      </c>
      <c r="G6040" t="b">
        <f>IF('Input and Summary Results'!$J$4="yes",IF(C6040=FALSE,FALSE,IF('Data Transformation'!E6040&lt;$R$10,E6040,$R$10)),IF(C6040=FALSE,FALSE,IF(C6040&lt;$R$10,C6040,$R$10)))</f>
        <v>0</v>
      </c>
      <c r="H6040" t="b">
        <f>IF('Input and Summary Results'!$J$4="yes",'Data Transformation'!F6040,'Data Transformation'!D6040)</f>
        <v>0</v>
      </c>
      <c r="I6040" t="str">
        <f t="shared" si="313"/>
        <v/>
      </c>
    </row>
    <row r="6041" spans="2:9" x14ac:dyDescent="0.25">
      <c r="B6041" t="b">
        <f>IF('Input and Summary Results'!D5623=0,FALSE,'Input and Summary Results'!$B5623)</f>
        <v>0</v>
      </c>
      <c r="C6041" t="b">
        <f>IF(OR(B6041=0,'Input and Summary Results'!D5623=0,'Input and Summary Results'!D5623=""),FALSE,'Input and Summary Results'!$D5623)</f>
        <v>0</v>
      </c>
      <c r="D6041" t="b">
        <f>IF(OR(B6041=0,'Input and Summary Results'!E5623=0),FALSE,'Input and Summary Results'!$E5623)</f>
        <v>0</v>
      </c>
      <c r="E6041" t="b">
        <f t="shared" si="311"/>
        <v>0</v>
      </c>
      <c r="F6041" t="b">
        <f t="shared" si="312"/>
        <v>0</v>
      </c>
      <c r="G6041" t="b">
        <f>IF('Input and Summary Results'!$J$4="yes",IF(C6041=FALSE,FALSE,IF('Data Transformation'!E6041&lt;$R$10,E6041,$R$10)),IF(C6041=FALSE,FALSE,IF(C6041&lt;$R$10,C6041,$R$10)))</f>
        <v>0</v>
      </c>
      <c r="H6041" t="b">
        <f>IF('Input and Summary Results'!$J$4="yes",'Data Transformation'!F6041,'Data Transformation'!D6041)</f>
        <v>0</v>
      </c>
      <c r="I6041" t="str">
        <f t="shared" si="313"/>
        <v/>
      </c>
    </row>
    <row r="6042" spans="2:9" x14ac:dyDescent="0.25">
      <c r="B6042" t="b">
        <f>IF('Input and Summary Results'!D5624=0,FALSE,'Input and Summary Results'!$B5624)</f>
        <v>0</v>
      </c>
      <c r="C6042" t="b">
        <f>IF(OR(B6042=0,'Input and Summary Results'!D5624=0,'Input and Summary Results'!D5624=""),FALSE,'Input and Summary Results'!$D5624)</f>
        <v>0</v>
      </c>
      <c r="D6042" t="b">
        <f>IF(OR(B6042=0,'Input and Summary Results'!E5624=0),FALSE,'Input and Summary Results'!$E5624)</f>
        <v>0</v>
      </c>
      <c r="E6042" t="b">
        <f t="shared" si="311"/>
        <v>0</v>
      </c>
      <c r="F6042" t="b">
        <f t="shared" si="312"/>
        <v>0</v>
      </c>
      <c r="G6042" t="b">
        <f>IF('Input and Summary Results'!$J$4="yes",IF(C6042=FALSE,FALSE,IF('Data Transformation'!E6042&lt;$R$10,E6042,$R$10)),IF(C6042=FALSE,FALSE,IF(C6042&lt;$R$10,C6042,$R$10)))</f>
        <v>0</v>
      </c>
      <c r="H6042" t="b">
        <f>IF('Input and Summary Results'!$J$4="yes",'Data Transformation'!F6042,'Data Transformation'!D6042)</f>
        <v>0</v>
      </c>
      <c r="I6042" t="str">
        <f t="shared" si="313"/>
        <v/>
      </c>
    </row>
    <row r="6043" spans="2:9" x14ac:dyDescent="0.25">
      <c r="B6043" t="b">
        <f>IF('Input and Summary Results'!D5625=0,FALSE,'Input and Summary Results'!$B5625)</f>
        <v>0</v>
      </c>
      <c r="C6043" t="b">
        <f>IF(OR(B6043=0,'Input and Summary Results'!D5625=0,'Input and Summary Results'!D5625=""),FALSE,'Input and Summary Results'!$D5625)</f>
        <v>0</v>
      </c>
      <c r="D6043" t="b">
        <f>IF(OR(B6043=0,'Input and Summary Results'!E5625=0),FALSE,'Input and Summary Results'!$E5625)</f>
        <v>0</v>
      </c>
      <c r="E6043" t="b">
        <f t="shared" si="311"/>
        <v>0</v>
      </c>
      <c r="F6043" t="b">
        <f t="shared" si="312"/>
        <v>0</v>
      </c>
      <c r="G6043" t="b">
        <f>IF('Input and Summary Results'!$J$4="yes",IF(C6043=FALSE,FALSE,IF('Data Transformation'!E6043&lt;$R$10,E6043,$R$10)),IF(C6043=FALSE,FALSE,IF(C6043&lt;$R$10,C6043,$R$10)))</f>
        <v>0</v>
      </c>
      <c r="H6043" t="b">
        <f>IF('Input and Summary Results'!$J$4="yes",'Data Transformation'!F6043,'Data Transformation'!D6043)</f>
        <v>0</v>
      </c>
      <c r="I6043" t="str">
        <f t="shared" si="313"/>
        <v/>
      </c>
    </row>
    <row r="6044" spans="2:9" x14ac:dyDescent="0.25">
      <c r="B6044" t="b">
        <f>IF('Input and Summary Results'!D5626=0,FALSE,'Input and Summary Results'!$B5626)</f>
        <v>0</v>
      </c>
      <c r="C6044" t="b">
        <f>IF(OR(B6044=0,'Input and Summary Results'!D5626=0,'Input and Summary Results'!D5626=""),FALSE,'Input and Summary Results'!$D5626)</f>
        <v>0</v>
      </c>
      <c r="D6044" t="b">
        <f>IF(OR(B6044=0,'Input and Summary Results'!E5626=0),FALSE,'Input and Summary Results'!$E5626)</f>
        <v>0</v>
      </c>
      <c r="E6044" t="b">
        <f t="shared" si="311"/>
        <v>0</v>
      </c>
      <c r="F6044" t="b">
        <f t="shared" si="312"/>
        <v>0</v>
      </c>
      <c r="G6044" t="b">
        <f>IF('Input and Summary Results'!$J$4="yes",IF(C6044=FALSE,FALSE,IF('Data Transformation'!E6044&lt;$R$10,E6044,$R$10)),IF(C6044=FALSE,FALSE,IF(C6044&lt;$R$10,C6044,$R$10)))</f>
        <v>0</v>
      </c>
      <c r="H6044" t="b">
        <f>IF('Input and Summary Results'!$J$4="yes",'Data Transformation'!F6044,'Data Transformation'!D6044)</f>
        <v>0</v>
      </c>
      <c r="I6044" t="str">
        <f t="shared" si="313"/>
        <v/>
      </c>
    </row>
    <row r="6045" spans="2:9" x14ac:dyDescent="0.25">
      <c r="B6045" t="b">
        <f>IF('Input and Summary Results'!D5627=0,FALSE,'Input and Summary Results'!$B5627)</f>
        <v>0</v>
      </c>
      <c r="C6045" t="b">
        <f>IF(OR(B6045=0,'Input and Summary Results'!D5627=0,'Input and Summary Results'!D5627=""),FALSE,'Input and Summary Results'!$D5627)</f>
        <v>0</v>
      </c>
      <c r="D6045" t="b">
        <f>IF(OR(B6045=0,'Input and Summary Results'!E5627=0),FALSE,'Input and Summary Results'!$E5627)</f>
        <v>0</v>
      </c>
      <c r="E6045" t="b">
        <f t="shared" si="311"/>
        <v>0</v>
      </c>
      <c r="F6045" t="b">
        <f t="shared" si="312"/>
        <v>0</v>
      </c>
      <c r="G6045" t="b">
        <f>IF('Input and Summary Results'!$J$4="yes",IF(C6045=FALSE,FALSE,IF('Data Transformation'!E6045&lt;$R$10,E6045,$R$10)),IF(C6045=FALSE,FALSE,IF(C6045&lt;$R$10,C6045,$R$10)))</f>
        <v>0</v>
      </c>
      <c r="H6045" t="b">
        <f>IF('Input and Summary Results'!$J$4="yes",'Data Transformation'!F6045,'Data Transformation'!D6045)</f>
        <v>0</v>
      </c>
      <c r="I6045" t="str">
        <f t="shared" si="313"/>
        <v/>
      </c>
    </row>
    <row r="6046" spans="2:9" x14ac:dyDescent="0.25">
      <c r="B6046" t="b">
        <f>IF('Input and Summary Results'!D5628=0,FALSE,'Input and Summary Results'!$B5628)</f>
        <v>0</v>
      </c>
      <c r="C6046" t="b">
        <f>IF(OR(B6046=0,'Input and Summary Results'!D5628=0,'Input and Summary Results'!D5628=""),FALSE,'Input and Summary Results'!$D5628)</f>
        <v>0</v>
      </c>
      <c r="D6046" t="b">
        <f>IF(OR(B6046=0,'Input and Summary Results'!E5628=0),FALSE,'Input and Summary Results'!$E5628)</f>
        <v>0</v>
      </c>
      <c r="E6046" t="b">
        <f t="shared" si="311"/>
        <v>0</v>
      </c>
      <c r="F6046" t="b">
        <f t="shared" si="312"/>
        <v>0</v>
      </c>
      <c r="G6046" t="b">
        <f>IF('Input and Summary Results'!$J$4="yes",IF(C6046=FALSE,FALSE,IF('Data Transformation'!E6046&lt;$R$10,E6046,$R$10)),IF(C6046=FALSE,FALSE,IF(C6046&lt;$R$10,C6046,$R$10)))</f>
        <v>0</v>
      </c>
      <c r="H6046" t="b">
        <f>IF('Input and Summary Results'!$J$4="yes",'Data Transformation'!F6046,'Data Transformation'!D6046)</f>
        <v>0</v>
      </c>
      <c r="I6046" t="str">
        <f t="shared" si="313"/>
        <v/>
      </c>
    </row>
    <row r="6047" spans="2:9" x14ac:dyDescent="0.25">
      <c r="B6047" t="b">
        <f>IF('Input and Summary Results'!D5629=0,FALSE,'Input and Summary Results'!$B5629)</f>
        <v>0</v>
      </c>
      <c r="C6047" t="b">
        <f>IF(OR(B6047=0,'Input and Summary Results'!D5629=0,'Input and Summary Results'!D5629=""),FALSE,'Input and Summary Results'!$D5629)</f>
        <v>0</v>
      </c>
      <c r="D6047" t="b">
        <f>IF(OR(B6047=0,'Input and Summary Results'!E5629=0),FALSE,'Input and Summary Results'!$E5629)</f>
        <v>0</v>
      </c>
      <c r="E6047" t="b">
        <f t="shared" si="311"/>
        <v>0</v>
      </c>
      <c r="F6047" t="b">
        <f t="shared" si="312"/>
        <v>0</v>
      </c>
      <c r="G6047" t="b">
        <f>IF('Input and Summary Results'!$J$4="yes",IF(C6047=FALSE,FALSE,IF('Data Transformation'!E6047&lt;$R$10,E6047,$R$10)),IF(C6047=FALSE,FALSE,IF(C6047&lt;$R$10,C6047,$R$10)))</f>
        <v>0</v>
      </c>
      <c r="H6047" t="b">
        <f>IF('Input and Summary Results'!$J$4="yes",'Data Transformation'!F6047,'Data Transformation'!D6047)</f>
        <v>0</v>
      </c>
      <c r="I6047" t="str">
        <f t="shared" si="313"/>
        <v/>
      </c>
    </row>
    <row r="6048" spans="2:9" x14ac:dyDescent="0.25">
      <c r="B6048" t="b">
        <f>IF('Input and Summary Results'!D5630=0,FALSE,'Input and Summary Results'!$B5630)</f>
        <v>0</v>
      </c>
      <c r="C6048" t="b">
        <f>IF(OR(B6048=0,'Input and Summary Results'!D5630=0,'Input and Summary Results'!D5630=""),FALSE,'Input and Summary Results'!$D5630)</f>
        <v>0</v>
      </c>
      <c r="D6048" t="b">
        <f>IF(OR(B6048=0,'Input and Summary Results'!E5630=0),FALSE,'Input and Summary Results'!$E5630)</f>
        <v>0</v>
      </c>
      <c r="E6048" t="b">
        <f t="shared" si="311"/>
        <v>0</v>
      </c>
      <c r="F6048" t="b">
        <f t="shared" si="312"/>
        <v>0</v>
      </c>
      <c r="G6048" t="b">
        <f>IF('Input and Summary Results'!$J$4="yes",IF(C6048=FALSE,FALSE,IF('Data Transformation'!E6048&lt;$R$10,E6048,$R$10)),IF(C6048=FALSE,FALSE,IF(C6048&lt;$R$10,C6048,$R$10)))</f>
        <v>0</v>
      </c>
      <c r="H6048" t="b">
        <f>IF('Input and Summary Results'!$J$4="yes",'Data Transformation'!F6048,'Data Transformation'!D6048)</f>
        <v>0</v>
      </c>
      <c r="I6048" t="str">
        <f t="shared" si="313"/>
        <v/>
      </c>
    </row>
    <row r="6049" spans="2:9" x14ac:dyDescent="0.25">
      <c r="B6049" t="b">
        <f>IF('Input and Summary Results'!D5631=0,FALSE,'Input and Summary Results'!$B5631)</f>
        <v>0</v>
      </c>
      <c r="C6049" t="b">
        <f>IF(OR(B6049=0,'Input and Summary Results'!D5631=0,'Input and Summary Results'!D5631=""),FALSE,'Input and Summary Results'!$D5631)</f>
        <v>0</v>
      </c>
      <c r="D6049" t="b">
        <f>IF(OR(B6049=0,'Input and Summary Results'!E5631=0),FALSE,'Input and Summary Results'!$E5631)</f>
        <v>0</v>
      </c>
      <c r="E6049" t="b">
        <f t="shared" si="311"/>
        <v>0</v>
      </c>
      <c r="F6049" t="b">
        <f t="shared" si="312"/>
        <v>0</v>
      </c>
      <c r="G6049" t="b">
        <f>IF('Input and Summary Results'!$J$4="yes",IF(C6049=FALSE,FALSE,IF('Data Transformation'!E6049&lt;$R$10,E6049,$R$10)),IF(C6049=FALSE,FALSE,IF(C6049&lt;$R$10,C6049,$R$10)))</f>
        <v>0</v>
      </c>
      <c r="H6049" t="b">
        <f>IF('Input and Summary Results'!$J$4="yes",'Data Transformation'!F6049,'Data Transformation'!D6049)</f>
        <v>0</v>
      </c>
      <c r="I6049" t="str">
        <f t="shared" si="313"/>
        <v/>
      </c>
    </row>
    <row r="6050" spans="2:9" x14ac:dyDescent="0.25">
      <c r="B6050" t="b">
        <f>IF('Input and Summary Results'!D5632=0,FALSE,'Input and Summary Results'!$B5632)</f>
        <v>0</v>
      </c>
      <c r="C6050" t="b">
        <f>IF(OR(B6050=0,'Input and Summary Results'!D5632=0,'Input and Summary Results'!D5632=""),FALSE,'Input and Summary Results'!$D5632)</f>
        <v>0</v>
      </c>
      <c r="D6050" t="b">
        <f>IF(OR(B6050=0,'Input and Summary Results'!E5632=0),FALSE,'Input and Summary Results'!$E5632)</f>
        <v>0</v>
      </c>
      <c r="E6050" t="b">
        <f t="shared" si="311"/>
        <v>0</v>
      </c>
      <c r="F6050" t="b">
        <f t="shared" si="312"/>
        <v>0</v>
      </c>
      <c r="G6050" t="b">
        <f>IF('Input and Summary Results'!$J$4="yes",IF(C6050=FALSE,FALSE,IF('Data Transformation'!E6050&lt;$R$10,E6050,$R$10)),IF(C6050=FALSE,FALSE,IF(C6050&lt;$R$10,C6050,$R$10)))</f>
        <v>0</v>
      </c>
      <c r="H6050" t="b">
        <f>IF('Input and Summary Results'!$J$4="yes",'Data Transformation'!F6050,'Data Transformation'!D6050)</f>
        <v>0</v>
      </c>
      <c r="I6050" t="str">
        <f t="shared" si="313"/>
        <v/>
      </c>
    </row>
    <row r="6051" spans="2:9" x14ac:dyDescent="0.25">
      <c r="B6051" t="b">
        <f>IF('Input and Summary Results'!D5633=0,FALSE,'Input and Summary Results'!$B5633)</f>
        <v>0</v>
      </c>
      <c r="C6051" t="b">
        <f>IF(OR(B6051=0,'Input and Summary Results'!D5633=0,'Input and Summary Results'!D5633=""),FALSE,'Input and Summary Results'!$D5633)</f>
        <v>0</v>
      </c>
      <c r="D6051" t="b">
        <f>IF(OR(B6051=0,'Input and Summary Results'!E5633=0),FALSE,'Input and Summary Results'!$E5633)</f>
        <v>0</v>
      </c>
      <c r="E6051" t="b">
        <f t="shared" si="311"/>
        <v>0</v>
      </c>
      <c r="F6051" t="b">
        <f t="shared" si="312"/>
        <v>0</v>
      </c>
      <c r="G6051" t="b">
        <f>IF('Input and Summary Results'!$J$4="yes",IF(C6051=FALSE,FALSE,IF('Data Transformation'!E6051&lt;$R$10,E6051,$R$10)),IF(C6051=FALSE,FALSE,IF(C6051&lt;$R$10,C6051,$R$10)))</f>
        <v>0</v>
      </c>
      <c r="H6051" t="b">
        <f>IF('Input and Summary Results'!$J$4="yes",'Data Transformation'!F6051,'Data Transformation'!D6051)</f>
        <v>0</v>
      </c>
      <c r="I6051" t="str">
        <f t="shared" si="313"/>
        <v/>
      </c>
    </row>
    <row r="6052" spans="2:9" x14ac:dyDescent="0.25">
      <c r="B6052" t="b">
        <f>IF('Input and Summary Results'!D5634=0,FALSE,'Input and Summary Results'!$B5634)</f>
        <v>0</v>
      </c>
      <c r="C6052" t="b">
        <f>IF(OR(B6052=0,'Input and Summary Results'!D5634=0,'Input and Summary Results'!D5634=""),FALSE,'Input and Summary Results'!$D5634)</f>
        <v>0</v>
      </c>
      <c r="D6052" t="b">
        <f>IF(OR(B6052=0,'Input and Summary Results'!E5634=0),FALSE,'Input and Summary Results'!$E5634)</f>
        <v>0</v>
      </c>
      <c r="E6052" t="b">
        <f t="shared" si="311"/>
        <v>0</v>
      </c>
      <c r="F6052" t="b">
        <f t="shared" si="312"/>
        <v>0</v>
      </c>
      <c r="G6052" t="b">
        <f>IF('Input and Summary Results'!$J$4="yes",IF(C6052=FALSE,FALSE,IF('Data Transformation'!E6052&lt;$R$10,E6052,$R$10)),IF(C6052=FALSE,FALSE,IF(C6052&lt;$R$10,C6052,$R$10)))</f>
        <v>0</v>
      </c>
      <c r="H6052" t="b">
        <f>IF('Input and Summary Results'!$J$4="yes",'Data Transformation'!F6052,'Data Transformation'!D6052)</f>
        <v>0</v>
      </c>
      <c r="I6052" t="str">
        <f t="shared" si="313"/>
        <v/>
      </c>
    </row>
    <row r="6053" spans="2:9" x14ac:dyDescent="0.25">
      <c r="B6053" t="b">
        <f>IF('Input and Summary Results'!D5635=0,FALSE,'Input and Summary Results'!$B5635)</f>
        <v>0</v>
      </c>
      <c r="C6053" t="b">
        <f>IF(OR(B6053=0,'Input and Summary Results'!D5635=0,'Input and Summary Results'!D5635=""),FALSE,'Input and Summary Results'!$D5635)</f>
        <v>0</v>
      </c>
      <c r="D6053" t="b">
        <f>IF(OR(B6053=0,'Input and Summary Results'!E5635=0),FALSE,'Input and Summary Results'!$E5635)</f>
        <v>0</v>
      </c>
      <c r="E6053" t="b">
        <f t="shared" si="311"/>
        <v>0</v>
      </c>
      <c r="F6053" t="b">
        <f t="shared" si="312"/>
        <v>0</v>
      </c>
      <c r="G6053" t="b">
        <f>IF('Input and Summary Results'!$J$4="yes",IF(C6053=FALSE,FALSE,IF('Data Transformation'!E6053&lt;$R$10,E6053,$R$10)),IF(C6053=FALSE,FALSE,IF(C6053&lt;$R$10,C6053,$R$10)))</f>
        <v>0</v>
      </c>
      <c r="H6053" t="b">
        <f>IF('Input and Summary Results'!$J$4="yes",'Data Transformation'!F6053,'Data Transformation'!D6053)</f>
        <v>0</v>
      </c>
      <c r="I6053" t="str">
        <f t="shared" si="313"/>
        <v/>
      </c>
    </row>
    <row r="6054" spans="2:9" x14ac:dyDescent="0.25">
      <c r="B6054" t="b">
        <f>IF('Input and Summary Results'!D5636=0,FALSE,'Input and Summary Results'!$B5636)</f>
        <v>0</v>
      </c>
      <c r="C6054" t="b">
        <f>IF(OR(B6054=0,'Input and Summary Results'!D5636=0,'Input and Summary Results'!D5636=""),FALSE,'Input and Summary Results'!$D5636)</f>
        <v>0</v>
      </c>
      <c r="D6054" t="b">
        <f>IF(OR(B6054=0,'Input and Summary Results'!E5636=0),FALSE,'Input and Summary Results'!$E5636)</f>
        <v>0</v>
      </c>
      <c r="E6054" t="b">
        <f t="shared" si="311"/>
        <v>0</v>
      </c>
      <c r="F6054" t="b">
        <f t="shared" si="312"/>
        <v>0</v>
      </c>
      <c r="G6054" t="b">
        <f>IF('Input and Summary Results'!$J$4="yes",IF(C6054=FALSE,FALSE,IF('Data Transformation'!E6054&lt;$R$10,E6054,$R$10)),IF(C6054=FALSE,FALSE,IF(C6054&lt;$R$10,C6054,$R$10)))</f>
        <v>0</v>
      </c>
      <c r="H6054" t="b">
        <f>IF('Input and Summary Results'!$J$4="yes",'Data Transformation'!F6054,'Data Transformation'!D6054)</f>
        <v>0</v>
      </c>
      <c r="I6054" t="str">
        <f t="shared" si="313"/>
        <v/>
      </c>
    </row>
    <row r="6055" spans="2:9" x14ac:dyDescent="0.25">
      <c r="B6055" t="b">
        <f>IF('Input and Summary Results'!D5637=0,FALSE,'Input and Summary Results'!$B5637)</f>
        <v>0</v>
      </c>
      <c r="C6055" t="b">
        <f>IF(OR(B6055=0,'Input and Summary Results'!D5637=0,'Input and Summary Results'!D5637=""),FALSE,'Input and Summary Results'!$D5637)</f>
        <v>0</v>
      </c>
      <c r="D6055" t="b">
        <f>IF(OR(B6055=0,'Input and Summary Results'!E5637=0),FALSE,'Input and Summary Results'!$E5637)</f>
        <v>0</v>
      </c>
      <c r="E6055" t="b">
        <f t="shared" si="311"/>
        <v>0</v>
      </c>
      <c r="F6055" t="b">
        <f t="shared" si="312"/>
        <v>0</v>
      </c>
      <c r="G6055" t="b">
        <f>IF('Input and Summary Results'!$J$4="yes",IF(C6055=FALSE,FALSE,IF('Data Transformation'!E6055&lt;$R$10,E6055,$R$10)),IF(C6055=FALSE,FALSE,IF(C6055&lt;$R$10,C6055,$R$10)))</f>
        <v>0</v>
      </c>
      <c r="H6055" t="b">
        <f>IF('Input and Summary Results'!$J$4="yes",'Data Transformation'!F6055,'Data Transformation'!D6055)</f>
        <v>0</v>
      </c>
      <c r="I6055" t="str">
        <f t="shared" si="313"/>
        <v/>
      </c>
    </row>
    <row r="6056" spans="2:9" x14ac:dyDescent="0.25">
      <c r="B6056" t="b">
        <f>IF('Input and Summary Results'!D5638=0,FALSE,'Input and Summary Results'!$B5638)</f>
        <v>0</v>
      </c>
      <c r="C6056" t="b">
        <f>IF(OR(B6056=0,'Input and Summary Results'!D5638=0,'Input and Summary Results'!D5638=""),FALSE,'Input and Summary Results'!$D5638)</f>
        <v>0</v>
      </c>
      <c r="D6056" t="b">
        <f>IF(OR(B6056=0,'Input and Summary Results'!E5638=0),FALSE,'Input and Summary Results'!$E5638)</f>
        <v>0</v>
      </c>
      <c r="E6056" t="b">
        <f t="shared" si="311"/>
        <v>0</v>
      </c>
      <c r="F6056" t="b">
        <f t="shared" si="312"/>
        <v>0</v>
      </c>
      <c r="G6056" t="b">
        <f>IF('Input and Summary Results'!$J$4="yes",IF(C6056=FALSE,FALSE,IF('Data Transformation'!E6056&lt;$R$10,E6056,$R$10)),IF(C6056=FALSE,FALSE,IF(C6056&lt;$R$10,C6056,$R$10)))</f>
        <v>0</v>
      </c>
      <c r="H6056" t="b">
        <f>IF('Input and Summary Results'!$J$4="yes",'Data Transformation'!F6056,'Data Transformation'!D6056)</f>
        <v>0</v>
      </c>
      <c r="I6056" t="str">
        <f t="shared" si="313"/>
        <v/>
      </c>
    </row>
    <row r="6057" spans="2:9" x14ac:dyDescent="0.25">
      <c r="B6057" t="b">
        <f>IF('Input and Summary Results'!D5639=0,FALSE,'Input and Summary Results'!$B5639)</f>
        <v>0</v>
      </c>
      <c r="C6057" t="b">
        <f>IF(OR(B6057=0,'Input and Summary Results'!D5639=0,'Input and Summary Results'!D5639=""),FALSE,'Input and Summary Results'!$D5639)</f>
        <v>0</v>
      </c>
      <c r="D6057" t="b">
        <f>IF(OR(B6057=0,'Input and Summary Results'!E5639=0),FALSE,'Input and Summary Results'!$E5639)</f>
        <v>0</v>
      </c>
      <c r="E6057" t="b">
        <f t="shared" si="311"/>
        <v>0</v>
      </c>
      <c r="F6057" t="b">
        <f t="shared" si="312"/>
        <v>0</v>
      </c>
      <c r="G6057" t="b">
        <f>IF('Input and Summary Results'!$J$4="yes",IF(C6057=FALSE,FALSE,IF('Data Transformation'!E6057&lt;$R$10,E6057,$R$10)),IF(C6057=FALSE,FALSE,IF(C6057&lt;$R$10,C6057,$R$10)))</f>
        <v>0</v>
      </c>
      <c r="H6057" t="b">
        <f>IF('Input and Summary Results'!$J$4="yes",'Data Transformation'!F6057,'Data Transformation'!D6057)</f>
        <v>0</v>
      </c>
      <c r="I6057" t="str">
        <f t="shared" si="313"/>
        <v/>
      </c>
    </row>
    <row r="6058" spans="2:9" x14ac:dyDescent="0.25">
      <c r="B6058" t="b">
        <f>IF('Input and Summary Results'!D5640=0,FALSE,'Input and Summary Results'!$B5640)</f>
        <v>0</v>
      </c>
      <c r="C6058" t="b">
        <f>IF(OR(B6058=0,'Input and Summary Results'!D5640=0,'Input and Summary Results'!D5640=""),FALSE,'Input and Summary Results'!$D5640)</f>
        <v>0</v>
      </c>
      <c r="D6058" t="b">
        <f>IF(OR(B6058=0,'Input and Summary Results'!E5640=0),FALSE,'Input and Summary Results'!$E5640)</f>
        <v>0</v>
      </c>
      <c r="E6058" t="b">
        <f t="shared" ref="E6058:E6121" si="314">IF(C6058=FALSE,FALSE,LOG10(C6058))</f>
        <v>0</v>
      </c>
      <c r="F6058" t="b">
        <f t="shared" ref="F6058:F6121" si="315">IF(D6058=FALSE, FALSE,0.434*D6058/C6058)</f>
        <v>0</v>
      </c>
      <c r="G6058" t="b">
        <f>IF('Input and Summary Results'!$J$4="yes",IF(C6058=FALSE,FALSE,IF('Data Transformation'!E6058&lt;$R$10,E6058,$R$10)),IF(C6058=FALSE,FALSE,IF(C6058&lt;$R$10,C6058,$R$10)))</f>
        <v>0</v>
      </c>
      <c r="H6058" t="b">
        <f>IF('Input and Summary Results'!$J$4="yes",'Data Transformation'!F6058,'Data Transformation'!D6058)</f>
        <v>0</v>
      </c>
      <c r="I6058" t="str">
        <f t="shared" si="313"/>
        <v/>
      </c>
    </row>
    <row r="6059" spans="2:9" x14ac:dyDescent="0.25">
      <c r="B6059" t="b">
        <f>IF('Input and Summary Results'!D5641=0,FALSE,'Input and Summary Results'!$B5641)</f>
        <v>0</v>
      </c>
      <c r="C6059" t="b">
        <f>IF(OR(B6059=0,'Input and Summary Results'!D5641=0,'Input and Summary Results'!D5641=""),FALSE,'Input and Summary Results'!$D5641)</f>
        <v>0</v>
      </c>
      <c r="D6059" t="b">
        <f>IF(OR(B6059=0,'Input and Summary Results'!E5641=0),FALSE,'Input and Summary Results'!$E5641)</f>
        <v>0</v>
      </c>
      <c r="E6059" t="b">
        <f t="shared" si="314"/>
        <v>0</v>
      </c>
      <c r="F6059" t="b">
        <f t="shared" si="315"/>
        <v>0</v>
      </c>
      <c r="G6059" t="b">
        <f>IF('Input and Summary Results'!$J$4="yes",IF(C6059=FALSE,FALSE,IF('Data Transformation'!E6059&lt;$R$10,E6059,$R$10)),IF(C6059=FALSE,FALSE,IF(C6059&lt;$R$10,C6059,$R$10)))</f>
        <v>0</v>
      </c>
      <c r="H6059" t="b">
        <f>IF('Input and Summary Results'!$J$4="yes",'Data Transformation'!F6059,'Data Transformation'!D6059)</f>
        <v>0</v>
      </c>
      <c r="I6059" t="str">
        <f t="shared" si="313"/>
        <v/>
      </c>
    </row>
    <row r="6060" spans="2:9" x14ac:dyDescent="0.25">
      <c r="B6060" t="b">
        <f>IF('Input and Summary Results'!D5642=0,FALSE,'Input and Summary Results'!$B5642)</f>
        <v>0</v>
      </c>
      <c r="C6060" t="b">
        <f>IF(OR(B6060=0,'Input and Summary Results'!D5642=0,'Input and Summary Results'!D5642=""),FALSE,'Input and Summary Results'!$D5642)</f>
        <v>0</v>
      </c>
      <c r="D6060" t="b">
        <f>IF(OR(B6060=0,'Input and Summary Results'!E5642=0),FALSE,'Input and Summary Results'!$E5642)</f>
        <v>0</v>
      </c>
      <c r="E6060" t="b">
        <f t="shared" si="314"/>
        <v>0</v>
      </c>
      <c r="F6060" t="b">
        <f t="shared" si="315"/>
        <v>0</v>
      </c>
      <c r="G6060" t="b">
        <f>IF('Input and Summary Results'!$J$4="yes",IF(C6060=FALSE,FALSE,IF('Data Transformation'!E6060&lt;$R$10,E6060,$R$10)),IF(C6060=FALSE,FALSE,IF(C6060&lt;$R$10,C6060,$R$10)))</f>
        <v>0</v>
      </c>
      <c r="H6060" t="b">
        <f>IF('Input and Summary Results'!$J$4="yes",'Data Transformation'!F6060,'Data Transformation'!D6060)</f>
        <v>0</v>
      </c>
      <c r="I6060" t="str">
        <f t="shared" si="313"/>
        <v/>
      </c>
    </row>
    <row r="6061" spans="2:9" x14ac:dyDescent="0.25">
      <c r="B6061" t="b">
        <f>IF('Input and Summary Results'!D5643=0,FALSE,'Input and Summary Results'!$B5643)</f>
        <v>0</v>
      </c>
      <c r="C6061" t="b">
        <f>IF(OR(B6061=0,'Input and Summary Results'!D5643=0,'Input and Summary Results'!D5643=""),FALSE,'Input and Summary Results'!$D5643)</f>
        <v>0</v>
      </c>
      <c r="D6061" t="b">
        <f>IF(OR(B6061=0,'Input and Summary Results'!E5643=0),FALSE,'Input and Summary Results'!$E5643)</f>
        <v>0</v>
      </c>
      <c r="E6061" t="b">
        <f t="shared" si="314"/>
        <v>0</v>
      </c>
      <c r="F6061" t="b">
        <f t="shared" si="315"/>
        <v>0</v>
      </c>
      <c r="G6061" t="b">
        <f>IF('Input and Summary Results'!$J$4="yes",IF(C6061=FALSE,FALSE,IF('Data Transformation'!E6061&lt;$R$10,E6061,$R$10)),IF(C6061=FALSE,FALSE,IF(C6061&lt;$R$10,C6061,$R$10)))</f>
        <v>0</v>
      </c>
      <c r="H6061" t="b">
        <f>IF('Input and Summary Results'!$J$4="yes",'Data Transformation'!F6061,'Data Transformation'!D6061)</f>
        <v>0</v>
      </c>
      <c r="I6061" t="str">
        <f t="shared" si="313"/>
        <v/>
      </c>
    </row>
    <row r="6062" spans="2:9" x14ac:dyDescent="0.25">
      <c r="B6062" t="b">
        <f>IF('Input and Summary Results'!D5644=0,FALSE,'Input and Summary Results'!$B5644)</f>
        <v>0</v>
      </c>
      <c r="C6062" t="b">
        <f>IF(OR(B6062=0,'Input and Summary Results'!D5644=0,'Input and Summary Results'!D5644=""),FALSE,'Input and Summary Results'!$D5644)</f>
        <v>0</v>
      </c>
      <c r="D6062" t="b">
        <f>IF(OR(B6062=0,'Input and Summary Results'!E5644=0),FALSE,'Input and Summary Results'!$E5644)</f>
        <v>0</v>
      </c>
      <c r="E6062" t="b">
        <f t="shared" si="314"/>
        <v>0</v>
      </c>
      <c r="F6062" t="b">
        <f t="shared" si="315"/>
        <v>0</v>
      </c>
      <c r="G6062" t="b">
        <f>IF('Input and Summary Results'!$J$4="yes",IF(C6062=FALSE,FALSE,IF('Data Transformation'!E6062&lt;$R$10,E6062,$R$10)),IF(C6062=FALSE,FALSE,IF(C6062&lt;$R$10,C6062,$R$10)))</f>
        <v>0</v>
      </c>
      <c r="H6062" t="b">
        <f>IF('Input and Summary Results'!$J$4="yes",'Data Transformation'!F6062,'Data Transformation'!D6062)</f>
        <v>0</v>
      </c>
      <c r="I6062" t="str">
        <f t="shared" si="313"/>
        <v/>
      </c>
    </row>
    <row r="6063" spans="2:9" x14ac:dyDescent="0.25">
      <c r="B6063" t="b">
        <f>IF('Input and Summary Results'!D5645=0,FALSE,'Input and Summary Results'!$B5645)</f>
        <v>0</v>
      </c>
      <c r="C6063" t="b">
        <f>IF(OR(B6063=0,'Input and Summary Results'!D5645=0,'Input and Summary Results'!D5645=""),FALSE,'Input and Summary Results'!$D5645)</f>
        <v>0</v>
      </c>
      <c r="D6063" t="b">
        <f>IF(OR(B6063=0,'Input and Summary Results'!E5645=0),FALSE,'Input and Summary Results'!$E5645)</f>
        <v>0</v>
      </c>
      <c r="E6063" t="b">
        <f t="shared" si="314"/>
        <v>0</v>
      </c>
      <c r="F6063" t="b">
        <f t="shared" si="315"/>
        <v>0</v>
      </c>
      <c r="G6063" t="b">
        <f>IF('Input and Summary Results'!$J$4="yes",IF(C6063=FALSE,FALSE,IF('Data Transformation'!E6063&lt;$R$10,E6063,$R$10)),IF(C6063=FALSE,FALSE,IF(C6063&lt;$R$10,C6063,$R$10)))</f>
        <v>0</v>
      </c>
      <c r="H6063" t="b">
        <f>IF('Input and Summary Results'!$J$4="yes",'Data Transformation'!F6063,'Data Transformation'!D6063)</f>
        <v>0</v>
      </c>
      <c r="I6063" t="str">
        <f t="shared" si="313"/>
        <v/>
      </c>
    </row>
    <row r="6064" spans="2:9" x14ac:dyDescent="0.25">
      <c r="B6064" t="b">
        <f>IF('Input and Summary Results'!D5646=0,FALSE,'Input and Summary Results'!$B5646)</f>
        <v>0</v>
      </c>
      <c r="C6064" t="b">
        <f>IF(OR(B6064=0,'Input and Summary Results'!D5646=0,'Input and Summary Results'!D5646=""),FALSE,'Input and Summary Results'!$D5646)</f>
        <v>0</v>
      </c>
      <c r="D6064" t="b">
        <f>IF(OR(B6064=0,'Input and Summary Results'!E5646=0),FALSE,'Input and Summary Results'!$E5646)</f>
        <v>0</v>
      </c>
      <c r="E6064" t="b">
        <f t="shared" si="314"/>
        <v>0</v>
      </c>
      <c r="F6064" t="b">
        <f t="shared" si="315"/>
        <v>0</v>
      </c>
      <c r="G6064" t="b">
        <f>IF('Input and Summary Results'!$J$4="yes",IF(C6064=FALSE,FALSE,IF('Data Transformation'!E6064&lt;$R$10,E6064,$R$10)),IF(C6064=FALSE,FALSE,IF(C6064&lt;$R$10,C6064,$R$10)))</f>
        <v>0</v>
      </c>
      <c r="H6064" t="b">
        <f>IF('Input and Summary Results'!$J$4="yes",'Data Transformation'!F6064,'Data Transformation'!D6064)</f>
        <v>0</v>
      </c>
      <c r="I6064" t="str">
        <f t="shared" si="313"/>
        <v/>
      </c>
    </row>
    <row r="6065" spans="2:9" x14ac:dyDescent="0.25">
      <c r="B6065" t="b">
        <f>IF('Input and Summary Results'!D5647=0,FALSE,'Input and Summary Results'!$B5647)</f>
        <v>0</v>
      </c>
      <c r="C6065" t="b">
        <f>IF(OR(B6065=0,'Input and Summary Results'!D5647=0,'Input and Summary Results'!D5647=""),FALSE,'Input and Summary Results'!$D5647)</f>
        <v>0</v>
      </c>
      <c r="D6065" t="b">
        <f>IF(OR(B6065=0,'Input and Summary Results'!E5647=0),FALSE,'Input and Summary Results'!$E5647)</f>
        <v>0</v>
      </c>
      <c r="E6065" t="b">
        <f t="shared" si="314"/>
        <v>0</v>
      </c>
      <c r="F6065" t="b">
        <f t="shared" si="315"/>
        <v>0</v>
      </c>
      <c r="G6065" t="b">
        <f>IF('Input and Summary Results'!$J$4="yes",IF(C6065=FALSE,FALSE,IF('Data Transformation'!E6065&lt;$R$10,E6065,$R$10)),IF(C6065=FALSE,FALSE,IF(C6065&lt;$R$10,C6065,$R$10)))</f>
        <v>0</v>
      </c>
      <c r="H6065" t="b">
        <f>IF('Input and Summary Results'!$J$4="yes",'Data Transformation'!F6065,'Data Transformation'!D6065)</f>
        <v>0</v>
      </c>
      <c r="I6065" t="str">
        <f t="shared" si="313"/>
        <v/>
      </c>
    </row>
    <row r="6066" spans="2:9" x14ac:dyDescent="0.25">
      <c r="B6066" t="b">
        <f>IF('Input and Summary Results'!D5648=0,FALSE,'Input and Summary Results'!$B5648)</f>
        <v>0</v>
      </c>
      <c r="C6066" t="b">
        <f>IF(OR(B6066=0,'Input and Summary Results'!D5648=0,'Input and Summary Results'!D5648=""),FALSE,'Input and Summary Results'!$D5648)</f>
        <v>0</v>
      </c>
      <c r="D6066" t="b">
        <f>IF(OR(B6066=0,'Input and Summary Results'!E5648=0),FALSE,'Input and Summary Results'!$E5648)</f>
        <v>0</v>
      </c>
      <c r="E6066" t="b">
        <f t="shared" si="314"/>
        <v>0</v>
      </c>
      <c r="F6066" t="b">
        <f t="shared" si="315"/>
        <v>0</v>
      </c>
      <c r="G6066" t="b">
        <f>IF('Input and Summary Results'!$J$4="yes",IF(C6066=FALSE,FALSE,IF('Data Transformation'!E6066&lt;$R$10,E6066,$R$10)),IF(C6066=FALSE,FALSE,IF(C6066&lt;$R$10,C6066,$R$10)))</f>
        <v>0</v>
      </c>
      <c r="H6066" t="b">
        <f>IF('Input and Summary Results'!$J$4="yes",'Data Transformation'!F6066,'Data Transformation'!D6066)</f>
        <v>0</v>
      </c>
      <c r="I6066" t="str">
        <f t="shared" si="313"/>
        <v/>
      </c>
    </row>
    <row r="6067" spans="2:9" x14ac:dyDescent="0.25">
      <c r="B6067" t="b">
        <f>IF('Input and Summary Results'!D5649=0,FALSE,'Input and Summary Results'!$B5649)</f>
        <v>0</v>
      </c>
      <c r="C6067" t="b">
        <f>IF(OR(B6067=0,'Input and Summary Results'!D5649=0,'Input and Summary Results'!D5649=""),FALSE,'Input and Summary Results'!$D5649)</f>
        <v>0</v>
      </c>
      <c r="D6067" t="b">
        <f>IF(OR(B6067=0,'Input and Summary Results'!E5649=0),FALSE,'Input and Summary Results'!$E5649)</f>
        <v>0</v>
      </c>
      <c r="E6067" t="b">
        <f t="shared" si="314"/>
        <v>0</v>
      </c>
      <c r="F6067" t="b">
        <f t="shared" si="315"/>
        <v>0</v>
      </c>
      <c r="G6067" t="b">
        <f>IF('Input and Summary Results'!$J$4="yes",IF(C6067=FALSE,FALSE,IF('Data Transformation'!E6067&lt;$R$10,E6067,$R$10)),IF(C6067=FALSE,FALSE,IF(C6067&lt;$R$10,C6067,$R$10)))</f>
        <v>0</v>
      </c>
      <c r="H6067" t="b">
        <f>IF('Input and Summary Results'!$J$4="yes",'Data Transformation'!F6067,'Data Transformation'!D6067)</f>
        <v>0</v>
      </c>
      <c r="I6067" t="str">
        <f t="shared" si="313"/>
        <v/>
      </c>
    </row>
    <row r="6068" spans="2:9" x14ac:dyDescent="0.25">
      <c r="B6068" t="b">
        <f>IF('Input and Summary Results'!D5650=0,FALSE,'Input and Summary Results'!$B5650)</f>
        <v>0</v>
      </c>
      <c r="C6068" t="b">
        <f>IF(OR(B6068=0,'Input and Summary Results'!D5650=0,'Input and Summary Results'!D5650=""),FALSE,'Input and Summary Results'!$D5650)</f>
        <v>0</v>
      </c>
      <c r="D6068" t="b">
        <f>IF(OR(B6068=0,'Input and Summary Results'!E5650=0),FALSE,'Input and Summary Results'!$E5650)</f>
        <v>0</v>
      </c>
      <c r="E6068" t="b">
        <f t="shared" si="314"/>
        <v>0</v>
      </c>
      <c r="F6068" t="b">
        <f t="shared" si="315"/>
        <v>0</v>
      </c>
      <c r="G6068" t="b">
        <f>IF('Input and Summary Results'!$J$4="yes",IF(C6068=FALSE,FALSE,IF('Data Transformation'!E6068&lt;$R$10,E6068,$R$10)),IF(C6068=FALSE,FALSE,IF(C6068&lt;$R$10,C6068,$R$10)))</f>
        <v>0</v>
      </c>
      <c r="H6068" t="b">
        <f>IF('Input and Summary Results'!$J$4="yes",'Data Transformation'!F6068,'Data Transformation'!D6068)</f>
        <v>0</v>
      </c>
      <c r="I6068" t="str">
        <f t="shared" si="313"/>
        <v/>
      </c>
    </row>
    <row r="6069" spans="2:9" x14ac:dyDescent="0.25">
      <c r="B6069" t="b">
        <f>IF('Input and Summary Results'!D5651=0,FALSE,'Input and Summary Results'!$B5651)</f>
        <v>0</v>
      </c>
      <c r="C6069" t="b">
        <f>IF(OR(B6069=0,'Input and Summary Results'!D5651=0,'Input and Summary Results'!D5651=""),FALSE,'Input and Summary Results'!$D5651)</f>
        <v>0</v>
      </c>
      <c r="D6069" t="b">
        <f>IF(OR(B6069=0,'Input and Summary Results'!E5651=0),FALSE,'Input and Summary Results'!$E5651)</f>
        <v>0</v>
      </c>
      <c r="E6069" t="b">
        <f t="shared" si="314"/>
        <v>0</v>
      </c>
      <c r="F6069" t="b">
        <f t="shared" si="315"/>
        <v>0</v>
      </c>
      <c r="G6069" t="b">
        <f>IF('Input and Summary Results'!$J$4="yes",IF(C6069=FALSE,FALSE,IF('Data Transformation'!E6069&lt;$R$10,E6069,$R$10)),IF(C6069=FALSE,FALSE,IF(C6069&lt;$R$10,C6069,$R$10)))</f>
        <v>0</v>
      </c>
      <c r="H6069" t="b">
        <f>IF('Input and Summary Results'!$J$4="yes",'Data Transformation'!F6069,'Data Transformation'!D6069)</f>
        <v>0</v>
      </c>
      <c r="I6069" t="str">
        <f t="shared" si="313"/>
        <v/>
      </c>
    </row>
    <row r="6070" spans="2:9" x14ac:dyDescent="0.25">
      <c r="B6070" t="b">
        <f>IF('Input and Summary Results'!D5652=0,FALSE,'Input and Summary Results'!$B5652)</f>
        <v>0</v>
      </c>
      <c r="C6070" t="b">
        <f>IF(OR(B6070=0,'Input and Summary Results'!D5652=0,'Input and Summary Results'!D5652=""),FALSE,'Input and Summary Results'!$D5652)</f>
        <v>0</v>
      </c>
      <c r="D6070" t="b">
        <f>IF(OR(B6070=0,'Input and Summary Results'!E5652=0),FALSE,'Input and Summary Results'!$E5652)</f>
        <v>0</v>
      </c>
      <c r="E6070" t="b">
        <f t="shared" si="314"/>
        <v>0</v>
      </c>
      <c r="F6070" t="b">
        <f t="shared" si="315"/>
        <v>0</v>
      </c>
      <c r="G6070" t="b">
        <f>IF('Input and Summary Results'!$J$4="yes",IF(C6070=FALSE,FALSE,IF('Data Transformation'!E6070&lt;$R$10,E6070,$R$10)),IF(C6070=FALSE,FALSE,IF(C6070&lt;$R$10,C6070,$R$10)))</f>
        <v>0</v>
      </c>
      <c r="H6070" t="b">
        <f>IF('Input and Summary Results'!$J$4="yes",'Data Transformation'!F6070,'Data Transformation'!D6070)</f>
        <v>0</v>
      </c>
      <c r="I6070" t="str">
        <f t="shared" si="313"/>
        <v/>
      </c>
    </row>
    <row r="6071" spans="2:9" x14ac:dyDescent="0.25">
      <c r="B6071" t="b">
        <f>IF('Input and Summary Results'!D5653=0,FALSE,'Input and Summary Results'!$B5653)</f>
        <v>0</v>
      </c>
      <c r="C6071" t="b">
        <f>IF(OR(B6071=0,'Input and Summary Results'!D5653=0,'Input and Summary Results'!D5653=""),FALSE,'Input and Summary Results'!$D5653)</f>
        <v>0</v>
      </c>
      <c r="D6071" t="b">
        <f>IF(OR(B6071=0,'Input and Summary Results'!E5653=0),FALSE,'Input and Summary Results'!$E5653)</f>
        <v>0</v>
      </c>
      <c r="E6071" t="b">
        <f t="shared" si="314"/>
        <v>0</v>
      </c>
      <c r="F6071" t="b">
        <f t="shared" si="315"/>
        <v>0</v>
      </c>
      <c r="G6071" t="b">
        <f>IF('Input and Summary Results'!$J$4="yes",IF(C6071=FALSE,FALSE,IF('Data Transformation'!E6071&lt;$R$10,E6071,$R$10)),IF(C6071=FALSE,FALSE,IF(C6071&lt;$R$10,C6071,$R$10)))</f>
        <v>0</v>
      </c>
      <c r="H6071" t="b">
        <f>IF('Input and Summary Results'!$J$4="yes",'Data Transformation'!F6071,'Data Transformation'!D6071)</f>
        <v>0</v>
      </c>
      <c r="I6071" t="str">
        <f t="shared" si="313"/>
        <v/>
      </c>
    </row>
    <row r="6072" spans="2:9" x14ac:dyDescent="0.25">
      <c r="B6072" t="b">
        <f>IF('Input and Summary Results'!D5654=0,FALSE,'Input and Summary Results'!$B5654)</f>
        <v>0</v>
      </c>
      <c r="C6072" t="b">
        <f>IF(OR(B6072=0,'Input and Summary Results'!D5654=0,'Input and Summary Results'!D5654=""),FALSE,'Input and Summary Results'!$D5654)</f>
        <v>0</v>
      </c>
      <c r="D6072" t="b">
        <f>IF(OR(B6072=0,'Input and Summary Results'!E5654=0),FALSE,'Input and Summary Results'!$E5654)</f>
        <v>0</v>
      </c>
      <c r="E6072" t="b">
        <f t="shared" si="314"/>
        <v>0</v>
      </c>
      <c r="F6072" t="b">
        <f t="shared" si="315"/>
        <v>0</v>
      </c>
      <c r="G6072" t="b">
        <f>IF('Input and Summary Results'!$J$4="yes",IF(C6072=FALSE,FALSE,IF('Data Transformation'!E6072&lt;$R$10,E6072,$R$10)),IF(C6072=FALSE,FALSE,IF(C6072&lt;$R$10,C6072,$R$10)))</f>
        <v>0</v>
      </c>
      <c r="H6072" t="b">
        <f>IF('Input and Summary Results'!$J$4="yes",'Data Transformation'!F6072,'Data Transformation'!D6072)</f>
        <v>0</v>
      </c>
      <c r="I6072" t="str">
        <f t="shared" si="313"/>
        <v/>
      </c>
    </row>
    <row r="6073" spans="2:9" x14ac:dyDescent="0.25">
      <c r="B6073" t="b">
        <f>IF('Input and Summary Results'!D5655=0,FALSE,'Input and Summary Results'!$B5655)</f>
        <v>0</v>
      </c>
      <c r="C6073" t="b">
        <f>IF(OR(B6073=0,'Input and Summary Results'!D5655=0,'Input and Summary Results'!D5655=""),FALSE,'Input and Summary Results'!$D5655)</f>
        <v>0</v>
      </c>
      <c r="D6073" t="b">
        <f>IF(OR(B6073=0,'Input and Summary Results'!E5655=0),FALSE,'Input and Summary Results'!$E5655)</f>
        <v>0</v>
      </c>
      <c r="E6073" t="b">
        <f t="shared" si="314"/>
        <v>0</v>
      </c>
      <c r="F6073" t="b">
        <f t="shared" si="315"/>
        <v>0</v>
      </c>
      <c r="G6073" t="b">
        <f>IF('Input and Summary Results'!$J$4="yes",IF(C6073=FALSE,FALSE,IF('Data Transformation'!E6073&lt;$R$10,E6073,$R$10)),IF(C6073=FALSE,FALSE,IF(C6073&lt;$R$10,C6073,$R$10)))</f>
        <v>0</v>
      </c>
      <c r="H6073" t="b">
        <f>IF('Input and Summary Results'!$J$4="yes",'Data Transformation'!F6073,'Data Transformation'!D6073)</f>
        <v>0</v>
      </c>
      <c r="I6073" t="str">
        <f t="shared" si="313"/>
        <v/>
      </c>
    </row>
    <row r="6074" spans="2:9" x14ac:dyDescent="0.25">
      <c r="B6074" t="b">
        <f>IF('Input and Summary Results'!D5656=0,FALSE,'Input and Summary Results'!$B5656)</f>
        <v>0</v>
      </c>
      <c r="C6074" t="b">
        <f>IF(OR(B6074=0,'Input and Summary Results'!D5656=0,'Input and Summary Results'!D5656=""),FALSE,'Input and Summary Results'!$D5656)</f>
        <v>0</v>
      </c>
      <c r="D6074" t="b">
        <f>IF(OR(B6074=0,'Input and Summary Results'!E5656=0),FALSE,'Input and Summary Results'!$E5656)</f>
        <v>0</v>
      </c>
      <c r="E6074" t="b">
        <f t="shared" si="314"/>
        <v>0</v>
      </c>
      <c r="F6074" t="b">
        <f t="shared" si="315"/>
        <v>0</v>
      </c>
      <c r="G6074" t="b">
        <f>IF('Input and Summary Results'!$J$4="yes",IF(C6074=FALSE,FALSE,IF('Data Transformation'!E6074&lt;$R$10,E6074,$R$10)),IF(C6074=FALSE,FALSE,IF(C6074&lt;$R$10,C6074,$R$10)))</f>
        <v>0</v>
      </c>
      <c r="H6074" t="b">
        <f>IF('Input and Summary Results'!$J$4="yes",'Data Transformation'!F6074,'Data Transformation'!D6074)</f>
        <v>0</v>
      </c>
      <c r="I6074" t="str">
        <f t="shared" si="313"/>
        <v/>
      </c>
    </row>
    <row r="6075" spans="2:9" x14ac:dyDescent="0.25">
      <c r="B6075" t="b">
        <f>IF('Input and Summary Results'!D5657=0,FALSE,'Input and Summary Results'!$B5657)</f>
        <v>0</v>
      </c>
      <c r="C6075" t="b">
        <f>IF(OR(B6075=0,'Input and Summary Results'!D5657=0,'Input and Summary Results'!D5657=""),FALSE,'Input and Summary Results'!$D5657)</f>
        <v>0</v>
      </c>
      <c r="D6075" t="b">
        <f>IF(OR(B6075=0,'Input and Summary Results'!E5657=0),FALSE,'Input and Summary Results'!$E5657)</f>
        <v>0</v>
      </c>
      <c r="E6075" t="b">
        <f t="shared" si="314"/>
        <v>0</v>
      </c>
      <c r="F6075" t="b">
        <f t="shared" si="315"/>
        <v>0</v>
      </c>
      <c r="G6075" t="b">
        <f>IF('Input and Summary Results'!$J$4="yes",IF(C6075=FALSE,FALSE,IF('Data Transformation'!E6075&lt;$R$10,E6075,$R$10)),IF(C6075=FALSE,FALSE,IF(C6075&lt;$R$10,C6075,$R$10)))</f>
        <v>0</v>
      </c>
      <c r="H6075" t="b">
        <f>IF('Input and Summary Results'!$J$4="yes",'Data Transformation'!F6075,'Data Transformation'!D6075)</f>
        <v>0</v>
      </c>
      <c r="I6075" t="str">
        <f t="shared" si="313"/>
        <v/>
      </c>
    </row>
    <row r="6076" spans="2:9" x14ac:dyDescent="0.25">
      <c r="B6076" t="b">
        <f>IF('Input and Summary Results'!D5658=0,FALSE,'Input and Summary Results'!$B5658)</f>
        <v>0</v>
      </c>
      <c r="C6076" t="b">
        <f>IF(OR(B6076=0,'Input and Summary Results'!D5658=0,'Input and Summary Results'!D5658=""),FALSE,'Input and Summary Results'!$D5658)</f>
        <v>0</v>
      </c>
      <c r="D6076" t="b">
        <f>IF(OR(B6076=0,'Input and Summary Results'!E5658=0),FALSE,'Input and Summary Results'!$E5658)</f>
        <v>0</v>
      </c>
      <c r="E6076" t="b">
        <f t="shared" si="314"/>
        <v>0</v>
      </c>
      <c r="F6076" t="b">
        <f t="shared" si="315"/>
        <v>0</v>
      </c>
      <c r="G6076" t="b">
        <f>IF('Input and Summary Results'!$J$4="yes",IF(C6076=FALSE,FALSE,IF('Data Transformation'!E6076&lt;$R$10,E6076,$R$10)),IF(C6076=FALSE,FALSE,IF(C6076&lt;$R$10,C6076,$R$10)))</f>
        <v>0</v>
      </c>
      <c r="H6076" t="b">
        <f>IF('Input and Summary Results'!$J$4="yes",'Data Transformation'!F6076,'Data Transformation'!D6076)</f>
        <v>0</v>
      </c>
      <c r="I6076" t="str">
        <f t="shared" si="313"/>
        <v/>
      </c>
    </row>
    <row r="6077" spans="2:9" x14ac:dyDescent="0.25">
      <c r="B6077" t="b">
        <f>IF('Input and Summary Results'!D5659=0,FALSE,'Input and Summary Results'!$B5659)</f>
        <v>0</v>
      </c>
      <c r="C6077" t="b">
        <f>IF(OR(B6077=0,'Input and Summary Results'!D5659=0,'Input and Summary Results'!D5659=""),FALSE,'Input and Summary Results'!$D5659)</f>
        <v>0</v>
      </c>
      <c r="D6077" t="b">
        <f>IF(OR(B6077=0,'Input and Summary Results'!E5659=0),FALSE,'Input and Summary Results'!$E5659)</f>
        <v>0</v>
      </c>
      <c r="E6077" t="b">
        <f t="shared" si="314"/>
        <v>0</v>
      </c>
      <c r="F6077" t="b">
        <f t="shared" si="315"/>
        <v>0</v>
      </c>
      <c r="G6077" t="b">
        <f>IF('Input and Summary Results'!$J$4="yes",IF(C6077=FALSE,FALSE,IF('Data Transformation'!E6077&lt;$R$10,E6077,$R$10)),IF(C6077=FALSE,FALSE,IF(C6077&lt;$R$10,C6077,$R$10)))</f>
        <v>0</v>
      </c>
      <c r="H6077" t="b">
        <f>IF('Input and Summary Results'!$J$4="yes",'Data Transformation'!F6077,'Data Transformation'!D6077)</f>
        <v>0</v>
      </c>
      <c r="I6077" t="str">
        <f t="shared" si="313"/>
        <v/>
      </c>
    </row>
    <row r="6078" spans="2:9" x14ac:dyDescent="0.25">
      <c r="B6078" t="b">
        <f>IF('Input and Summary Results'!D5660=0,FALSE,'Input and Summary Results'!$B5660)</f>
        <v>0</v>
      </c>
      <c r="C6078" t="b">
        <f>IF(OR(B6078=0,'Input and Summary Results'!D5660=0,'Input and Summary Results'!D5660=""),FALSE,'Input and Summary Results'!$D5660)</f>
        <v>0</v>
      </c>
      <c r="D6078" t="b">
        <f>IF(OR(B6078=0,'Input and Summary Results'!E5660=0),FALSE,'Input and Summary Results'!$E5660)</f>
        <v>0</v>
      </c>
      <c r="E6078" t="b">
        <f t="shared" si="314"/>
        <v>0</v>
      </c>
      <c r="F6078" t="b">
        <f t="shared" si="315"/>
        <v>0</v>
      </c>
      <c r="G6078" t="b">
        <f>IF('Input and Summary Results'!$J$4="yes",IF(C6078=FALSE,FALSE,IF('Data Transformation'!E6078&lt;$R$10,E6078,$R$10)),IF(C6078=FALSE,FALSE,IF(C6078&lt;$R$10,C6078,$R$10)))</f>
        <v>0</v>
      </c>
      <c r="H6078" t="b">
        <f>IF('Input and Summary Results'!$J$4="yes",'Data Transformation'!F6078,'Data Transformation'!D6078)</f>
        <v>0</v>
      </c>
      <c r="I6078" t="str">
        <f t="shared" si="313"/>
        <v/>
      </c>
    </row>
    <row r="6079" spans="2:9" x14ac:dyDescent="0.25">
      <c r="B6079" t="b">
        <f>IF('Input and Summary Results'!D5661=0,FALSE,'Input and Summary Results'!$B5661)</f>
        <v>0</v>
      </c>
      <c r="C6079" t="b">
        <f>IF(OR(B6079=0,'Input and Summary Results'!D5661=0,'Input and Summary Results'!D5661=""),FALSE,'Input and Summary Results'!$D5661)</f>
        <v>0</v>
      </c>
      <c r="D6079" t="b">
        <f>IF(OR(B6079=0,'Input and Summary Results'!E5661=0),FALSE,'Input and Summary Results'!$E5661)</f>
        <v>0</v>
      </c>
      <c r="E6079" t="b">
        <f t="shared" si="314"/>
        <v>0</v>
      </c>
      <c r="F6079" t="b">
        <f t="shared" si="315"/>
        <v>0</v>
      </c>
      <c r="G6079" t="b">
        <f>IF('Input and Summary Results'!$J$4="yes",IF(C6079=FALSE,FALSE,IF('Data Transformation'!E6079&lt;$R$10,E6079,$R$10)),IF(C6079=FALSE,FALSE,IF(C6079&lt;$R$10,C6079,$R$10)))</f>
        <v>0</v>
      </c>
      <c r="H6079" t="b">
        <f>IF('Input and Summary Results'!$J$4="yes",'Data Transformation'!F6079,'Data Transformation'!D6079)</f>
        <v>0</v>
      </c>
      <c r="I6079" t="str">
        <f t="shared" si="313"/>
        <v/>
      </c>
    </row>
    <row r="6080" spans="2:9" x14ac:dyDescent="0.25">
      <c r="B6080" t="b">
        <f>IF('Input and Summary Results'!D5662=0,FALSE,'Input and Summary Results'!$B5662)</f>
        <v>0</v>
      </c>
      <c r="C6080" t="b">
        <f>IF(OR(B6080=0,'Input and Summary Results'!D5662=0,'Input and Summary Results'!D5662=""),FALSE,'Input and Summary Results'!$D5662)</f>
        <v>0</v>
      </c>
      <c r="D6080" t="b">
        <f>IF(OR(B6080=0,'Input and Summary Results'!E5662=0),FALSE,'Input and Summary Results'!$E5662)</f>
        <v>0</v>
      </c>
      <c r="E6080" t="b">
        <f t="shared" si="314"/>
        <v>0</v>
      </c>
      <c r="F6080" t="b">
        <f t="shared" si="315"/>
        <v>0</v>
      </c>
      <c r="G6080" t="b">
        <f>IF('Input and Summary Results'!$J$4="yes",IF(C6080=FALSE,FALSE,IF('Data Transformation'!E6080&lt;$R$10,E6080,$R$10)),IF(C6080=FALSE,FALSE,IF(C6080&lt;$R$10,C6080,$R$10)))</f>
        <v>0</v>
      </c>
      <c r="H6080" t="b">
        <f>IF('Input and Summary Results'!$J$4="yes",'Data Transformation'!F6080,'Data Transformation'!D6080)</f>
        <v>0</v>
      </c>
      <c r="I6080" t="str">
        <f t="shared" si="313"/>
        <v/>
      </c>
    </row>
    <row r="6081" spans="2:9" x14ac:dyDescent="0.25">
      <c r="B6081" t="b">
        <f>IF('Input and Summary Results'!D5663=0,FALSE,'Input and Summary Results'!$B5663)</f>
        <v>0</v>
      </c>
      <c r="C6081" t="b">
        <f>IF(OR(B6081=0,'Input and Summary Results'!D5663=0,'Input and Summary Results'!D5663=""),FALSE,'Input and Summary Results'!$D5663)</f>
        <v>0</v>
      </c>
      <c r="D6081" t="b">
        <f>IF(OR(B6081=0,'Input and Summary Results'!E5663=0),FALSE,'Input and Summary Results'!$E5663)</f>
        <v>0</v>
      </c>
      <c r="E6081" t="b">
        <f t="shared" si="314"/>
        <v>0</v>
      </c>
      <c r="F6081" t="b">
        <f t="shared" si="315"/>
        <v>0</v>
      </c>
      <c r="G6081" t="b">
        <f>IF('Input and Summary Results'!$J$4="yes",IF(C6081=FALSE,FALSE,IF('Data Transformation'!E6081&lt;$R$10,E6081,$R$10)),IF(C6081=FALSE,FALSE,IF(C6081&lt;$R$10,C6081,$R$10)))</f>
        <v>0</v>
      </c>
      <c r="H6081" t="b">
        <f>IF('Input and Summary Results'!$J$4="yes",'Data Transformation'!F6081,'Data Transformation'!D6081)</f>
        <v>0</v>
      </c>
      <c r="I6081" t="str">
        <f t="shared" si="313"/>
        <v/>
      </c>
    </row>
    <row r="6082" spans="2:9" x14ac:dyDescent="0.25">
      <c r="B6082" t="b">
        <f>IF('Input and Summary Results'!D5664=0,FALSE,'Input and Summary Results'!$B5664)</f>
        <v>0</v>
      </c>
      <c r="C6082" t="b">
        <f>IF(OR(B6082=0,'Input and Summary Results'!D5664=0,'Input and Summary Results'!D5664=""),FALSE,'Input and Summary Results'!$D5664)</f>
        <v>0</v>
      </c>
      <c r="D6082" t="b">
        <f>IF(OR(B6082=0,'Input and Summary Results'!E5664=0),FALSE,'Input and Summary Results'!$E5664)</f>
        <v>0</v>
      </c>
      <c r="E6082" t="b">
        <f t="shared" si="314"/>
        <v>0</v>
      </c>
      <c r="F6082" t="b">
        <f t="shared" si="315"/>
        <v>0</v>
      </c>
      <c r="G6082" t="b">
        <f>IF('Input and Summary Results'!$J$4="yes",IF(C6082=FALSE,FALSE,IF('Data Transformation'!E6082&lt;$R$10,E6082,$R$10)),IF(C6082=FALSE,FALSE,IF(C6082&lt;$R$10,C6082,$R$10)))</f>
        <v>0</v>
      </c>
      <c r="H6082" t="b">
        <f>IF('Input and Summary Results'!$J$4="yes",'Data Transformation'!F6082,'Data Transformation'!D6082)</f>
        <v>0</v>
      </c>
      <c r="I6082" t="str">
        <f t="shared" si="313"/>
        <v/>
      </c>
    </row>
    <row r="6083" spans="2:9" x14ac:dyDescent="0.25">
      <c r="B6083" t="b">
        <f>IF('Input and Summary Results'!D5665=0,FALSE,'Input and Summary Results'!$B5665)</f>
        <v>0</v>
      </c>
      <c r="C6083" t="b">
        <f>IF(OR(B6083=0,'Input and Summary Results'!D5665=0,'Input and Summary Results'!D5665=""),FALSE,'Input and Summary Results'!$D5665)</f>
        <v>0</v>
      </c>
      <c r="D6083" t="b">
        <f>IF(OR(B6083=0,'Input and Summary Results'!E5665=0),FALSE,'Input and Summary Results'!$E5665)</f>
        <v>0</v>
      </c>
      <c r="E6083" t="b">
        <f t="shared" si="314"/>
        <v>0</v>
      </c>
      <c r="F6083" t="b">
        <f t="shared" si="315"/>
        <v>0</v>
      </c>
      <c r="G6083" t="b">
        <f>IF('Input and Summary Results'!$J$4="yes",IF(C6083=FALSE,FALSE,IF('Data Transformation'!E6083&lt;$R$10,E6083,$R$10)),IF(C6083=FALSE,FALSE,IF(C6083&lt;$R$10,C6083,$R$10)))</f>
        <v>0</v>
      </c>
      <c r="H6083" t="b">
        <f>IF('Input and Summary Results'!$J$4="yes",'Data Transformation'!F6083,'Data Transformation'!D6083)</f>
        <v>0</v>
      </c>
      <c r="I6083" t="str">
        <f t="shared" si="313"/>
        <v/>
      </c>
    </row>
    <row r="6084" spans="2:9" x14ac:dyDescent="0.25">
      <c r="B6084" t="b">
        <f>IF('Input and Summary Results'!D5666=0,FALSE,'Input and Summary Results'!$B5666)</f>
        <v>0</v>
      </c>
      <c r="C6084" t="b">
        <f>IF(OR(B6084=0,'Input and Summary Results'!D5666=0,'Input and Summary Results'!D5666=""),FALSE,'Input and Summary Results'!$D5666)</f>
        <v>0</v>
      </c>
      <c r="D6084" t="b">
        <f>IF(OR(B6084=0,'Input and Summary Results'!E5666=0),FALSE,'Input and Summary Results'!$E5666)</f>
        <v>0</v>
      </c>
      <c r="E6084" t="b">
        <f t="shared" si="314"/>
        <v>0</v>
      </c>
      <c r="F6084" t="b">
        <f t="shared" si="315"/>
        <v>0</v>
      </c>
      <c r="G6084" t="b">
        <f>IF('Input and Summary Results'!$J$4="yes",IF(C6084=FALSE,FALSE,IF('Data Transformation'!E6084&lt;$R$10,E6084,$R$10)),IF(C6084=FALSE,FALSE,IF(C6084&lt;$R$10,C6084,$R$10)))</f>
        <v>0</v>
      </c>
      <c r="H6084" t="b">
        <f>IF('Input and Summary Results'!$J$4="yes",'Data Transformation'!F6084,'Data Transformation'!D6084)</f>
        <v>0</v>
      </c>
      <c r="I6084" t="str">
        <f t="shared" si="313"/>
        <v/>
      </c>
    </row>
    <row r="6085" spans="2:9" x14ac:dyDescent="0.25">
      <c r="B6085" t="b">
        <f>IF('Input and Summary Results'!D5667=0,FALSE,'Input and Summary Results'!$B5667)</f>
        <v>0</v>
      </c>
      <c r="C6085" t="b">
        <f>IF(OR(B6085=0,'Input and Summary Results'!D5667=0,'Input and Summary Results'!D5667=""),FALSE,'Input and Summary Results'!$D5667)</f>
        <v>0</v>
      </c>
      <c r="D6085" t="b">
        <f>IF(OR(B6085=0,'Input and Summary Results'!E5667=0),FALSE,'Input and Summary Results'!$E5667)</f>
        <v>0</v>
      </c>
      <c r="E6085" t="b">
        <f t="shared" si="314"/>
        <v>0</v>
      </c>
      <c r="F6085" t="b">
        <f t="shared" si="315"/>
        <v>0</v>
      </c>
      <c r="G6085" t="b">
        <f>IF('Input and Summary Results'!$J$4="yes",IF(C6085=FALSE,FALSE,IF('Data Transformation'!E6085&lt;$R$10,E6085,$R$10)),IF(C6085=FALSE,FALSE,IF(C6085&lt;$R$10,C6085,$R$10)))</f>
        <v>0</v>
      </c>
      <c r="H6085" t="b">
        <f>IF('Input and Summary Results'!$J$4="yes",'Data Transformation'!F6085,'Data Transformation'!D6085)</f>
        <v>0</v>
      </c>
      <c r="I6085" t="str">
        <f t="shared" ref="I6085:I6148" si="316">IF(G6085=FALSE,"",B6085)</f>
        <v/>
      </c>
    </row>
    <row r="6086" spans="2:9" x14ac:dyDescent="0.25">
      <c r="B6086" t="b">
        <f>IF('Input and Summary Results'!D5668=0,FALSE,'Input and Summary Results'!$B5668)</f>
        <v>0</v>
      </c>
      <c r="C6086" t="b">
        <f>IF(OR(B6086=0,'Input and Summary Results'!D5668=0,'Input and Summary Results'!D5668=""),FALSE,'Input and Summary Results'!$D5668)</f>
        <v>0</v>
      </c>
      <c r="D6086" t="b">
        <f>IF(OR(B6086=0,'Input and Summary Results'!E5668=0),FALSE,'Input and Summary Results'!$E5668)</f>
        <v>0</v>
      </c>
      <c r="E6086" t="b">
        <f t="shared" si="314"/>
        <v>0</v>
      </c>
      <c r="F6086" t="b">
        <f t="shared" si="315"/>
        <v>0</v>
      </c>
      <c r="G6086" t="b">
        <f>IF('Input and Summary Results'!$J$4="yes",IF(C6086=FALSE,FALSE,IF('Data Transformation'!E6086&lt;$R$10,E6086,$R$10)),IF(C6086=FALSE,FALSE,IF(C6086&lt;$R$10,C6086,$R$10)))</f>
        <v>0</v>
      </c>
      <c r="H6086" t="b">
        <f>IF('Input and Summary Results'!$J$4="yes",'Data Transformation'!F6086,'Data Transformation'!D6086)</f>
        <v>0</v>
      </c>
      <c r="I6086" t="str">
        <f t="shared" si="316"/>
        <v/>
      </c>
    </row>
    <row r="6087" spans="2:9" x14ac:dyDescent="0.25">
      <c r="B6087" t="b">
        <f>IF('Input and Summary Results'!D5669=0,FALSE,'Input and Summary Results'!$B5669)</f>
        <v>0</v>
      </c>
      <c r="C6087" t="b">
        <f>IF(OR(B6087=0,'Input and Summary Results'!D5669=0,'Input and Summary Results'!D5669=""),FALSE,'Input and Summary Results'!$D5669)</f>
        <v>0</v>
      </c>
      <c r="D6087" t="b">
        <f>IF(OR(B6087=0,'Input and Summary Results'!E5669=0),FALSE,'Input and Summary Results'!$E5669)</f>
        <v>0</v>
      </c>
      <c r="E6087" t="b">
        <f t="shared" si="314"/>
        <v>0</v>
      </c>
      <c r="F6087" t="b">
        <f t="shared" si="315"/>
        <v>0</v>
      </c>
      <c r="G6087" t="b">
        <f>IF('Input and Summary Results'!$J$4="yes",IF(C6087=FALSE,FALSE,IF('Data Transformation'!E6087&lt;$R$10,E6087,$R$10)),IF(C6087=FALSE,FALSE,IF(C6087&lt;$R$10,C6087,$R$10)))</f>
        <v>0</v>
      </c>
      <c r="H6087" t="b">
        <f>IF('Input and Summary Results'!$J$4="yes",'Data Transformation'!F6087,'Data Transformation'!D6087)</f>
        <v>0</v>
      </c>
      <c r="I6087" t="str">
        <f t="shared" si="316"/>
        <v/>
      </c>
    </row>
    <row r="6088" spans="2:9" x14ac:dyDescent="0.25">
      <c r="B6088" t="b">
        <f>IF('Input and Summary Results'!D5670=0,FALSE,'Input and Summary Results'!$B5670)</f>
        <v>0</v>
      </c>
      <c r="C6088" t="b">
        <f>IF(OR(B6088=0,'Input and Summary Results'!D5670=0,'Input and Summary Results'!D5670=""),FALSE,'Input and Summary Results'!$D5670)</f>
        <v>0</v>
      </c>
      <c r="D6088" t="b">
        <f>IF(OR(B6088=0,'Input and Summary Results'!E5670=0),FALSE,'Input and Summary Results'!$E5670)</f>
        <v>0</v>
      </c>
      <c r="E6088" t="b">
        <f t="shared" si="314"/>
        <v>0</v>
      </c>
      <c r="F6088" t="b">
        <f t="shared" si="315"/>
        <v>0</v>
      </c>
      <c r="G6088" t="b">
        <f>IF('Input and Summary Results'!$J$4="yes",IF(C6088=FALSE,FALSE,IF('Data Transformation'!E6088&lt;$R$10,E6088,$R$10)),IF(C6088=FALSE,FALSE,IF(C6088&lt;$R$10,C6088,$R$10)))</f>
        <v>0</v>
      </c>
      <c r="H6088" t="b">
        <f>IF('Input and Summary Results'!$J$4="yes",'Data Transformation'!F6088,'Data Transformation'!D6088)</f>
        <v>0</v>
      </c>
      <c r="I6088" t="str">
        <f t="shared" si="316"/>
        <v/>
      </c>
    </row>
    <row r="6089" spans="2:9" x14ac:dyDescent="0.25">
      <c r="B6089" t="b">
        <f>IF('Input and Summary Results'!D5671=0,FALSE,'Input and Summary Results'!$B5671)</f>
        <v>0</v>
      </c>
      <c r="C6089" t="b">
        <f>IF(OR(B6089=0,'Input and Summary Results'!D5671=0,'Input and Summary Results'!D5671=""),FALSE,'Input and Summary Results'!$D5671)</f>
        <v>0</v>
      </c>
      <c r="D6089" t="b">
        <f>IF(OR(B6089=0,'Input and Summary Results'!E5671=0),FALSE,'Input and Summary Results'!$E5671)</f>
        <v>0</v>
      </c>
      <c r="E6089" t="b">
        <f t="shared" si="314"/>
        <v>0</v>
      </c>
      <c r="F6089" t="b">
        <f t="shared" si="315"/>
        <v>0</v>
      </c>
      <c r="G6089" t="b">
        <f>IF('Input and Summary Results'!$J$4="yes",IF(C6089=FALSE,FALSE,IF('Data Transformation'!E6089&lt;$R$10,E6089,$R$10)),IF(C6089=FALSE,FALSE,IF(C6089&lt;$R$10,C6089,$R$10)))</f>
        <v>0</v>
      </c>
      <c r="H6089" t="b">
        <f>IF('Input and Summary Results'!$J$4="yes",'Data Transformation'!F6089,'Data Transformation'!D6089)</f>
        <v>0</v>
      </c>
      <c r="I6089" t="str">
        <f t="shared" si="316"/>
        <v/>
      </c>
    </row>
    <row r="6090" spans="2:9" x14ac:dyDescent="0.25">
      <c r="B6090" t="b">
        <f>IF('Input and Summary Results'!D5672=0,FALSE,'Input and Summary Results'!$B5672)</f>
        <v>0</v>
      </c>
      <c r="C6090" t="b">
        <f>IF(OR(B6090=0,'Input and Summary Results'!D5672=0,'Input and Summary Results'!D5672=""),FALSE,'Input and Summary Results'!$D5672)</f>
        <v>0</v>
      </c>
      <c r="D6090" t="b">
        <f>IF(OR(B6090=0,'Input and Summary Results'!E5672=0),FALSE,'Input and Summary Results'!$E5672)</f>
        <v>0</v>
      </c>
      <c r="E6090" t="b">
        <f t="shared" si="314"/>
        <v>0</v>
      </c>
      <c r="F6090" t="b">
        <f t="shared" si="315"/>
        <v>0</v>
      </c>
      <c r="G6090" t="b">
        <f>IF('Input and Summary Results'!$J$4="yes",IF(C6090=FALSE,FALSE,IF('Data Transformation'!E6090&lt;$R$10,E6090,$R$10)),IF(C6090=FALSE,FALSE,IF(C6090&lt;$R$10,C6090,$R$10)))</f>
        <v>0</v>
      </c>
      <c r="H6090" t="b">
        <f>IF('Input and Summary Results'!$J$4="yes",'Data Transformation'!F6090,'Data Transformation'!D6090)</f>
        <v>0</v>
      </c>
      <c r="I6090" t="str">
        <f t="shared" si="316"/>
        <v/>
      </c>
    </row>
    <row r="6091" spans="2:9" x14ac:dyDescent="0.25">
      <c r="B6091" t="b">
        <f>IF('Input and Summary Results'!D5673=0,FALSE,'Input and Summary Results'!$B5673)</f>
        <v>0</v>
      </c>
      <c r="C6091" t="b">
        <f>IF(OR(B6091=0,'Input and Summary Results'!D5673=0,'Input and Summary Results'!D5673=""),FALSE,'Input and Summary Results'!$D5673)</f>
        <v>0</v>
      </c>
      <c r="D6091" t="b">
        <f>IF(OR(B6091=0,'Input and Summary Results'!E5673=0),FALSE,'Input and Summary Results'!$E5673)</f>
        <v>0</v>
      </c>
      <c r="E6091" t="b">
        <f t="shared" si="314"/>
        <v>0</v>
      </c>
      <c r="F6091" t="b">
        <f t="shared" si="315"/>
        <v>0</v>
      </c>
      <c r="G6091" t="b">
        <f>IF('Input and Summary Results'!$J$4="yes",IF(C6091=FALSE,FALSE,IF('Data Transformation'!E6091&lt;$R$10,E6091,$R$10)),IF(C6091=FALSE,FALSE,IF(C6091&lt;$R$10,C6091,$R$10)))</f>
        <v>0</v>
      </c>
      <c r="H6091" t="b">
        <f>IF('Input and Summary Results'!$J$4="yes",'Data Transformation'!F6091,'Data Transformation'!D6091)</f>
        <v>0</v>
      </c>
      <c r="I6091" t="str">
        <f t="shared" si="316"/>
        <v/>
      </c>
    </row>
    <row r="6092" spans="2:9" x14ac:dyDescent="0.25">
      <c r="B6092" t="b">
        <f>IF('Input and Summary Results'!D5674=0,FALSE,'Input and Summary Results'!$B5674)</f>
        <v>0</v>
      </c>
      <c r="C6092" t="b">
        <f>IF(OR(B6092=0,'Input and Summary Results'!D5674=0,'Input and Summary Results'!D5674=""),FALSE,'Input and Summary Results'!$D5674)</f>
        <v>0</v>
      </c>
      <c r="D6092" t="b">
        <f>IF(OR(B6092=0,'Input and Summary Results'!E5674=0),FALSE,'Input and Summary Results'!$E5674)</f>
        <v>0</v>
      </c>
      <c r="E6092" t="b">
        <f t="shared" si="314"/>
        <v>0</v>
      </c>
      <c r="F6092" t="b">
        <f t="shared" si="315"/>
        <v>0</v>
      </c>
      <c r="G6092" t="b">
        <f>IF('Input and Summary Results'!$J$4="yes",IF(C6092=FALSE,FALSE,IF('Data Transformation'!E6092&lt;$R$10,E6092,$R$10)),IF(C6092=FALSE,FALSE,IF(C6092&lt;$R$10,C6092,$R$10)))</f>
        <v>0</v>
      </c>
      <c r="H6092" t="b">
        <f>IF('Input and Summary Results'!$J$4="yes",'Data Transformation'!F6092,'Data Transformation'!D6092)</f>
        <v>0</v>
      </c>
      <c r="I6092" t="str">
        <f t="shared" si="316"/>
        <v/>
      </c>
    </row>
    <row r="6093" spans="2:9" x14ac:dyDescent="0.25">
      <c r="B6093" t="b">
        <f>IF('Input and Summary Results'!D5675=0,FALSE,'Input and Summary Results'!$B5675)</f>
        <v>0</v>
      </c>
      <c r="C6093" t="b">
        <f>IF(OR(B6093=0,'Input and Summary Results'!D5675=0,'Input and Summary Results'!D5675=""),FALSE,'Input and Summary Results'!$D5675)</f>
        <v>0</v>
      </c>
      <c r="D6093" t="b">
        <f>IF(OR(B6093=0,'Input and Summary Results'!E5675=0),FALSE,'Input and Summary Results'!$E5675)</f>
        <v>0</v>
      </c>
      <c r="E6093" t="b">
        <f t="shared" si="314"/>
        <v>0</v>
      </c>
      <c r="F6093" t="b">
        <f t="shared" si="315"/>
        <v>0</v>
      </c>
      <c r="G6093" t="b">
        <f>IF('Input and Summary Results'!$J$4="yes",IF(C6093=FALSE,FALSE,IF('Data Transformation'!E6093&lt;$R$10,E6093,$R$10)),IF(C6093=FALSE,FALSE,IF(C6093&lt;$R$10,C6093,$R$10)))</f>
        <v>0</v>
      </c>
      <c r="H6093" t="b">
        <f>IF('Input and Summary Results'!$J$4="yes",'Data Transformation'!F6093,'Data Transformation'!D6093)</f>
        <v>0</v>
      </c>
      <c r="I6093" t="str">
        <f t="shared" si="316"/>
        <v/>
      </c>
    </row>
    <row r="6094" spans="2:9" x14ac:dyDescent="0.25">
      <c r="B6094" t="b">
        <f>IF('Input and Summary Results'!D5676=0,FALSE,'Input and Summary Results'!$B5676)</f>
        <v>0</v>
      </c>
      <c r="C6094" t="b">
        <f>IF(OR(B6094=0,'Input and Summary Results'!D5676=0,'Input and Summary Results'!D5676=""),FALSE,'Input and Summary Results'!$D5676)</f>
        <v>0</v>
      </c>
      <c r="D6094" t="b">
        <f>IF(OR(B6094=0,'Input and Summary Results'!E5676=0),FALSE,'Input and Summary Results'!$E5676)</f>
        <v>0</v>
      </c>
      <c r="E6094" t="b">
        <f t="shared" si="314"/>
        <v>0</v>
      </c>
      <c r="F6094" t="b">
        <f t="shared" si="315"/>
        <v>0</v>
      </c>
      <c r="G6094" t="b">
        <f>IF('Input and Summary Results'!$J$4="yes",IF(C6094=FALSE,FALSE,IF('Data Transformation'!E6094&lt;$R$10,E6094,$R$10)),IF(C6094=FALSE,FALSE,IF(C6094&lt;$R$10,C6094,$R$10)))</f>
        <v>0</v>
      </c>
      <c r="H6094" t="b">
        <f>IF('Input and Summary Results'!$J$4="yes",'Data Transformation'!F6094,'Data Transformation'!D6094)</f>
        <v>0</v>
      </c>
      <c r="I6094" t="str">
        <f t="shared" si="316"/>
        <v/>
      </c>
    </row>
    <row r="6095" spans="2:9" x14ac:dyDescent="0.25">
      <c r="B6095" t="b">
        <f>IF('Input and Summary Results'!D5677=0,FALSE,'Input and Summary Results'!$B5677)</f>
        <v>0</v>
      </c>
      <c r="C6095" t="b">
        <f>IF(OR(B6095=0,'Input and Summary Results'!D5677=0,'Input and Summary Results'!D5677=""),FALSE,'Input and Summary Results'!$D5677)</f>
        <v>0</v>
      </c>
      <c r="D6095" t="b">
        <f>IF(OR(B6095=0,'Input and Summary Results'!E5677=0),FALSE,'Input and Summary Results'!$E5677)</f>
        <v>0</v>
      </c>
      <c r="E6095" t="b">
        <f t="shared" si="314"/>
        <v>0</v>
      </c>
      <c r="F6095" t="b">
        <f t="shared" si="315"/>
        <v>0</v>
      </c>
      <c r="G6095" t="b">
        <f>IF('Input and Summary Results'!$J$4="yes",IF(C6095=FALSE,FALSE,IF('Data Transformation'!E6095&lt;$R$10,E6095,$R$10)),IF(C6095=FALSE,FALSE,IF(C6095&lt;$R$10,C6095,$R$10)))</f>
        <v>0</v>
      </c>
      <c r="H6095" t="b">
        <f>IF('Input and Summary Results'!$J$4="yes",'Data Transformation'!F6095,'Data Transformation'!D6095)</f>
        <v>0</v>
      </c>
      <c r="I6095" t="str">
        <f t="shared" si="316"/>
        <v/>
      </c>
    </row>
    <row r="6096" spans="2:9" x14ac:dyDescent="0.25">
      <c r="B6096" t="b">
        <f>IF('Input and Summary Results'!D5678=0,FALSE,'Input and Summary Results'!$B5678)</f>
        <v>0</v>
      </c>
      <c r="C6096" t="b">
        <f>IF(OR(B6096=0,'Input and Summary Results'!D5678=0,'Input and Summary Results'!D5678=""),FALSE,'Input and Summary Results'!$D5678)</f>
        <v>0</v>
      </c>
      <c r="D6096" t="b">
        <f>IF(OR(B6096=0,'Input and Summary Results'!E5678=0),FALSE,'Input and Summary Results'!$E5678)</f>
        <v>0</v>
      </c>
      <c r="E6096" t="b">
        <f t="shared" si="314"/>
        <v>0</v>
      </c>
      <c r="F6096" t="b">
        <f t="shared" si="315"/>
        <v>0</v>
      </c>
      <c r="G6096" t="b">
        <f>IF('Input and Summary Results'!$J$4="yes",IF(C6096=FALSE,FALSE,IF('Data Transformation'!E6096&lt;$R$10,E6096,$R$10)),IF(C6096=FALSE,FALSE,IF(C6096&lt;$R$10,C6096,$R$10)))</f>
        <v>0</v>
      </c>
      <c r="H6096" t="b">
        <f>IF('Input and Summary Results'!$J$4="yes",'Data Transformation'!F6096,'Data Transformation'!D6096)</f>
        <v>0</v>
      </c>
      <c r="I6096" t="str">
        <f t="shared" si="316"/>
        <v/>
      </c>
    </row>
    <row r="6097" spans="2:9" x14ac:dyDescent="0.25">
      <c r="B6097" t="b">
        <f>IF('Input and Summary Results'!D5679=0,FALSE,'Input and Summary Results'!$B5679)</f>
        <v>0</v>
      </c>
      <c r="C6097" t="b">
        <f>IF(OR(B6097=0,'Input and Summary Results'!D5679=0,'Input and Summary Results'!D5679=""),FALSE,'Input and Summary Results'!$D5679)</f>
        <v>0</v>
      </c>
      <c r="D6097" t="b">
        <f>IF(OR(B6097=0,'Input and Summary Results'!E5679=0),FALSE,'Input and Summary Results'!$E5679)</f>
        <v>0</v>
      </c>
      <c r="E6097" t="b">
        <f t="shared" si="314"/>
        <v>0</v>
      </c>
      <c r="F6097" t="b">
        <f t="shared" si="315"/>
        <v>0</v>
      </c>
      <c r="G6097" t="b">
        <f>IF('Input and Summary Results'!$J$4="yes",IF(C6097=FALSE,FALSE,IF('Data Transformation'!E6097&lt;$R$10,E6097,$R$10)),IF(C6097=FALSE,FALSE,IF(C6097&lt;$R$10,C6097,$R$10)))</f>
        <v>0</v>
      </c>
      <c r="H6097" t="b">
        <f>IF('Input and Summary Results'!$J$4="yes",'Data Transformation'!F6097,'Data Transformation'!D6097)</f>
        <v>0</v>
      </c>
      <c r="I6097" t="str">
        <f t="shared" si="316"/>
        <v/>
      </c>
    </row>
    <row r="6098" spans="2:9" x14ac:dyDescent="0.25">
      <c r="B6098" t="b">
        <f>IF('Input and Summary Results'!D5680=0,FALSE,'Input and Summary Results'!$B5680)</f>
        <v>0</v>
      </c>
      <c r="C6098" t="b">
        <f>IF(OR(B6098=0,'Input and Summary Results'!D5680=0,'Input and Summary Results'!D5680=""),FALSE,'Input and Summary Results'!$D5680)</f>
        <v>0</v>
      </c>
      <c r="D6098" t="b">
        <f>IF(OR(B6098=0,'Input and Summary Results'!E5680=0),FALSE,'Input and Summary Results'!$E5680)</f>
        <v>0</v>
      </c>
      <c r="E6098" t="b">
        <f t="shared" si="314"/>
        <v>0</v>
      </c>
      <c r="F6098" t="b">
        <f t="shared" si="315"/>
        <v>0</v>
      </c>
      <c r="G6098" t="b">
        <f>IF('Input and Summary Results'!$J$4="yes",IF(C6098=FALSE,FALSE,IF('Data Transformation'!E6098&lt;$R$10,E6098,$R$10)),IF(C6098=FALSE,FALSE,IF(C6098&lt;$R$10,C6098,$R$10)))</f>
        <v>0</v>
      </c>
      <c r="H6098" t="b">
        <f>IF('Input and Summary Results'!$J$4="yes",'Data Transformation'!F6098,'Data Transformation'!D6098)</f>
        <v>0</v>
      </c>
      <c r="I6098" t="str">
        <f t="shared" si="316"/>
        <v/>
      </c>
    </row>
    <row r="6099" spans="2:9" x14ac:dyDescent="0.25">
      <c r="B6099" t="b">
        <f>IF('Input and Summary Results'!D5681=0,FALSE,'Input and Summary Results'!$B5681)</f>
        <v>0</v>
      </c>
      <c r="C6099" t="b">
        <f>IF(OR(B6099=0,'Input and Summary Results'!D5681=0,'Input and Summary Results'!D5681=""),FALSE,'Input and Summary Results'!$D5681)</f>
        <v>0</v>
      </c>
      <c r="D6099" t="b">
        <f>IF(OR(B6099=0,'Input and Summary Results'!E5681=0),FALSE,'Input and Summary Results'!$E5681)</f>
        <v>0</v>
      </c>
      <c r="E6099" t="b">
        <f t="shared" si="314"/>
        <v>0</v>
      </c>
      <c r="F6099" t="b">
        <f t="shared" si="315"/>
        <v>0</v>
      </c>
      <c r="G6099" t="b">
        <f>IF('Input and Summary Results'!$J$4="yes",IF(C6099=FALSE,FALSE,IF('Data Transformation'!E6099&lt;$R$10,E6099,$R$10)),IF(C6099=FALSE,FALSE,IF(C6099&lt;$R$10,C6099,$R$10)))</f>
        <v>0</v>
      </c>
      <c r="H6099" t="b">
        <f>IF('Input and Summary Results'!$J$4="yes",'Data Transformation'!F6099,'Data Transformation'!D6099)</f>
        <v>0</v>
      </c>
      <c r="I6099" t="str">
        <f t="shared" si="316"/>
        <v/>
      </c>
    </row>
    <row r="6100" spans="2:9" x14ac:dyDescent="0.25">
      <c r="B6100" t="b">
        <f>IF('Input and Summary Results'!D5682=0,FALSE,'Input and Summary Results'!$B5682)</f>
        <v>0</v>
      </c>
      <c r="C6100" t="b">
        <f>IF(OR(B6100=0,'Input and Summary Results'!D5682=0,'Input and Summary Results'!D5682=""),FALSE,'Input and Summary Results'!$D5682)</f>
        <v>0</v>
      </c>
      <c r="D6100" t="b">
        <f>IF(OR(B6100=0,'Input and Summary Results'!E5682=0),FALSE,'Input and Summary Results'!$E5682)</f>
        <v>0</v>
      </c>
      <c r="E6100" t="b">
        <f t="shared" si="314"/>
        <v>0</v>
      </c>
      <c r="F6100" t="b">
        <f t="shared" si="315"/>
        <v>0</v>
      </c>
      <c r="G6100" t="b">
        <f>IF('Input and Summary Results'!$J$4="yes",IF(C6100=FALSE,FALSE,IF('Data Transformation'!E6100&lt;$R$10,E6100,$R$10)),IF(C6100=FALSE,FALSE,IF(C6100&lt;$R$10,C6100,$R$10)))</f>
        <v>0</v>
      </c>
      <c r="H6100" t="b">
        <f>IF('Input and Summary Results'!$J$4="yes",'Data Transformation'!F6100,'Data Transformation'!D6100)</f>
        <v>0</v>
      </c>
      <c r="I6100" t="str">
        <f t="shared" si="316"/>
        <v/>
      </c>
    </row>
    <row r="6101" spans="2:9" x14ac:dyDescent="0.25">
      <c r="B6101" t="b">
        <f>IF('Input and Summary Results'!D5683=0,FALSE,'Input and Summary Results'!$B5683)</f>
        <v>0</v>
      </c>
      <c r="C6101" t="b">
        <f>IF(OR(B6101=0,'Input and Summary Results'!D5683=0,'Input and Summary Results'!D5683=""),FALSE,'Input and Summary Results'!$D5683)</f>
        <v>0</v>
      </c>
      <c r="D6101" t="b">
        <f>IF(OR(B6101=0,'Input and Summary Results'!E5683=0),FALSE,'Input and Summary Results'!$E5683)</f>
        <v>0</v>
      </c>
      <c r="E6101" t="b">
        <f t="shared" si="314"/>
        <v>0</v>
      </c>
      <c r="F6101" t="b">
        <f t="shared" si="315"/>
        <v>0</v>
      </c>
      <c r="G6101" t="b">
        <f>IF('Input and Summary Results'!$J$4="yes",IF(C6101=FALSE,FALSE,IF('Data Transformation'!E6101&lt;$R$10,E6101,$R$10)),IF(C6101=FALSE,FALSE,IF(C6101&lt;$R$10,C6101,$R$10)))</f>
        <v>0</v>
      </c>
      <c r="H6101" t="b">
        <f>IF('Input and Summary Results'!$J$4="yes",'Data Transformation'!F6101,'Data Transformation'!D6101)</f>
        <v>0</v>
      </c>
      <c r="I6101" t="str">
        <f t="shared" si="316"/>
        <v/>
      </c>
    </row>
    <row r="6102" spans="2:9" x14ac:dyDescent="0.25">
      <c r="B6102" t="b">
        <f>IF('Input and Summary Results'!D5684=0,FALSE,'Input and Summary Results'!$B5684)</f>
        <v>0</v>
      </c>
      <c r="C6102" t="b">
        <f>IF(OR(B6102=0,'Input and Summary Results'!D5684=0,'Input and Summary Results'!D5684=""),FALSE,'Input and Summary Results'!$D5684)</f>
        <v>0</v>
      </c>
      <c r="D6102" t="b">
        <f>IF(OR(B6102=0,'Input and Summary Results'!E5684=0),FALSE,'Input and Summary Results'!$E5684)</f>
        <v>0</v>
      </c>
      <c r="E6102" t="b">
        <f t="shared" si="314"/>
        <v>0</v>
      </c>
      <c r="F6102" t="b">
        <f t="shared" si="315"/>
        <v>0</v>
      </c>
      <c r="G6102" t="b">
        <f>IF('Input and Summary Results'!$J$4="yes",IF(C6102=FALSE,FALSE,IF('Data Transformation'!E6102&lt;$R$10,E6102,$R$10)),IF(C6102=FALSE,FALSE,IF(C6102&lt;$R$10,C6102,$R$10)))</f>
        <v>0</v>
      </c>
      <c r="H6102" t="b">
        <f>IF('Input and Summary Results'!$J$4="yes",'Data Transformation'!F6102,'Data Transformation'!D6102)</f>
        <v>0</v>
      </c>
      <c r="I6102" t="str">
        <f t="shared" si="316"/>
        <v/>
      </c>
    </row>
    <row r="6103" spans="2:9" x14ac:dyDescent="0.25">
      <c r="B6103" t="b">
        <f>IF('Input and Summary Results'!D5685=0,FALSE,'Input and Summary Results'!$B5685)</f>
        <v>0</v>
      </c>
      <c r="C6103" t="b">
        <f>IF(OR(B6103=0,'Input and Summary Results'!D5685=0,'Input and Summary Results'!D5685=""),FALSE,'Input and Summary Results'!$D5685)</f>
        <v>0</v>
      </c>
      <c r="D6103" t="b">
        <f>IF(OR(B6103=0,'Input and Summary Results'!E5685=0),FALSE,'Input and Summary Results'!$E5685)</f>
        <v>0</v>
      </c>
      <c r="E6103" t="b">
        <f t="shared" si="314"/>
        <v>0</v>
      </c>
      <c r="F6103" t="b">
        <f t="shared" si="315"/>
        <v>0</v>
      </c>
      <c r="G6103" t="b">
        <f>IF('Input and Summary Results'!$J$4="yes",IF(C6103=FALSE,FALSE,IF('Data Transformation'!E6103&lt;$R$10,E6103,$R$10)),IF(C6103=FALSE,FALSE,IF(C6103&lt;$R$10,C6103,$R$10)))</f>
        <v>0</v>
      </c>
      <c r="H6103" t="b">
        <f>IF('Input and Summary Results'!$J$4="yes",'Data Transformation'!F6103,'Data Transformation'!D6103)</f>
        <v>0</v>
      </c>
      <c r="I6103" t="str">
        <f t="shared" si="316"/>
        <v/>
      </c>
    </row>
    <row r="6104" spans="2:9" x14ac:dyDescent="0.25">
      <c r="B6104" t="b">
        <f>IF('Input and Summary Results'!D5686=0,FALSE,'Input and Summary Results'!$B5686)</f>
        <v>0</v>
      </c>
      <c r="C6104" t="b">
        <f>IF(OR(B6104=0,'Input and Summary Results'!D5686=0,'Input and Summary Results'!D5686=""),FALSE,'Input and Summary Results'!$D5686)</f>
        <v>0</v>
      </c>
      <c r="D6104" t="b">
        <f>IF(OR(B6104=0,'Input and Summary Results'!E5686=0),FALSE,'Input and Summary Results'!$E5686)</f>
        <v>0</v>
      </c>
      <c r="E6104" t="b">
        <f t="shared" si="314"/>
        <v>0</v>
      </c>
      <c r="F6104" t="b">
        <f t="shared" si="315"/>
        <v>0</v>
      </c>
      <c r="G6104" t="b">
        <f>IF('Input and Summary Results'!$J$4="yes",IF(C6104=FALSE,FALSE,IF('Data Transformation'!E6104&lt;$R$10,E6104,$R$10)),IF(C6104=FALSE,FALSE,IF(C6104&lt;$R$10,C6104,$R$10)))</f>
        <v>0</v>
      </c>
      <c r="H6104" t="b">
        <f>IF('Input and Summary Results'!$J$4="yes",'Data Transformation'!F6104,'Data Transformation'!D6104)</f>
        <v>0</v>
      </c>
      <c r="I6104" t="str">
        <f t="shared" si="316"/>
        <v/>
      </c>
    </row>
    <row r="6105" spans="2:9" x14ac:dyDescent="0.25">
      <c r="B6105" t="b">
        <f>IF('Input and Summary Results'!D5687=0,FALSE,'Input and Summary Results'!$B5687)</f>
        <v>0</v>
      </c>
      <c r="C6105" t="b">
        <f>IF(OR(B6105=0,'Input and Summary Results'!D5687=0,'Input and Summary Results'!D5687=""),FALSE,'Input and Summary Results'!$D5687)</f>
        <v>0</v>
      </c>
      <c r="D6105" t="b">
        <f>IF(OR(B6105=0,'Input and Summary Results'!E5687=0),FALSE,'Input and Summary Results'!$E5687)</f>
        <v>0</v>
      </c>
      <c r="E6105" t="b">
        <f t="shared" si="314"/>
        <v>0</v>
      </c>
      <c r="F6105" t="b">
        <f t="shared" si="315"/>
        <v>0</v>
      </c>
      <c r="G6105" t="b">
        <f>IF('Input and Summary Results'!$J$4="yes",IF(C6105=FALSE,FALSE,IF('Data Transformation'!E6105&lt;$R$10,E6105,$R$10)),IF(C6105=FALSE,FALSE,IF(C6105&lt;$R$10,C6105,$R$10)))</f>
        <v>0</v>
      </c>
      <c r="H6105" t="b">
        <f>IF('Input and Summary Results'!$J$4="yes",'Data Transformation'!F6105,'Data Transformation'!D6105)</f>
        <v>0</v>
      </c>
      <c r="I6105" t="str">
        <f t="shared" si="316"/>
        <v/>
      </c>
    </row>
    <row r="6106" spans="2:9" x14ac:dyDescent="0.25">
      <c r="B6106" t="b">
        <f>IF('Input and Summary Results'!D5688=0,FALSE,'Input and Summary Results'!$B5688)</f>
        <v>0</v>
      </c>
      <c r="C6106" t="b">
        <f>IF(OR(B6106=0,'Input and Summary Results'!D5688=0,'Input and Summary Results'!D5688=""),FALSE,'Input and Summary Results'!$D5688)</f>
        <v>0</v>
      </c>
      <c r="D6106" t="b">
        <f>IF(OR(B6106=0,'Input and Summary Results'!E5688=0),FALSE,'Input and Summary Results'!$E5688)</f>
        <v>0</v>
      </c>
      <c r="E6106" t="b">
        <f t="shared" si="314"/>
        <v>0</v>
      </c>
      <c r="F6106" t="b">
        <f t="shared" si="315"/>
        <v>0</v>
      </c>
      <c r="G6106" t="b">
        <f>IF('Input and Summary Results'!$J$4="yes",IF(C6106=FALSE,FALSE,IF('Data Transformation'!E6106&lt;$R$10,E6106,$R$10)),IF(C6106=FALSE,FALSE,IF(C6106&lt;$R$10,C6106,$R$10)))</f>
        <v>0</v>
      </c>
      <c r="H6106" t="b">
        <f>IF('Input and Summary Results'!$J$4="yes",'Data Transformation'!F6106,'Data Transformation'!D6106)</f>
        <v>0</v>
      </c>
      <c r="I6106" t="str">
        <f t="shared" si="316"/>
        <v/>
      </c>
    </row>
    <row r="6107" spans="2:9" x14ac:dyDescent="0.25">
      <c r="B6107" t="b">
        <f>IF('Input and Summary Results'!D5689=0,FALSE,'Input and Summary Results'!$B5689)</f>
        <v>0</v>
      </c>
      <c r="C6107" t="b">
        <f>IF(OR(B6107=0,'Input and Summary Results'!D5689=0,'Input and Summary Results'!D5689=""),FALSE,'Input and Summary Results'!$D5689)</f>
        <v>0</v>
      </c>
      <c r="D6107" t="b">
        <f>IF(OR(B6107=0,'Input and Summary Results'!E5689=0),FALSE,'Input and Summary Results'!$E5689)</f>
        <v>0</v>
      </c>
      <c r="E6107" t="b">
        <f t="shared" si="314"/>
        <v>0</v>
      </c>
      <c r="F6107" t="b">
        <f t="shared" si="315"/>
        <v>0</v>
      </c>
      <c r="G6107" t="b">
        <f>IF('Input and Summary Results'!$J$4="yes",IF(C6107=FALSE,FALSE,IF('Data Transformation'!E6107&lt;$R$10,E6107,$R$10)),IF(C6107=FALSE,FALSE,IF(C6107&lt;$R$10,C6107,$R$10)))</f>
        <v>0</v>
      </c>
      <c r="H6107" t="b">
        <f>IF('Input and Summary Results'!$J$4="yes",'Data Transformation'!F6107,'Data Transformation'!D6107)</f>
        <v>0</v>
      </c>
      <c r="I6107" t="str">
        <f t="shared" si="316"/>
        <v/>
      </c>
    </row>
    <row r="6108" spans="2:9" x14ac:dyDescent="0.25">
      <c r="B6108" t="b">
        <f>IF('Input and Summary Results'!D5690=0,FALSE,'Input and Summary Results'!$B5690)</f>
        <v>0</v>
      </c>
      <c r="C6108" t="b">
        <f>IF(OR(B6108=0,'Input and Summary Results'!D5690=0,'Input and Summary Results'!D5690=""),FALSE,'Input and Summary Results'!$D5690)</f>
        <v>0</v>
      </c>
      <c r="D6108" t="b">
        <f>IF(OR(B6108=0,'Input and Summary Results'!E5690=0),FALSE,'Input and Summary Results'!$E5690)</f>
        <v>0</v>
      </c>
      <c r="E6108" t="b">
        <f t="shared" si="314"/>
        <v>0</v>
      </c>
      <c r="F6108" t="b">
        <f t="shared" si="315"/>
        <v>0</v>
      </c>
      <c r="G6108" t="b">
        <f>IF('Input and Summary Results'!$J$4="yes",IF(C6108=FALSE,FALSE,IF('Data Transformation'!E6108&lt;$R$10,E6108,$R$10)),IF(C6108=FALSE,FALSE,IF(C6108&lt;$R$10,C6108,$R$10)))</f>
        <v>0</v>
      </c>
      <c r="H6108" t="b">
        <f>IF('Input and Summary Results'!$J$4="yes",'Data Transformation'!F6108,'Data Transformation'!D6108)</f>
        <v>0</v>
      </c>
      <c r="I6108" t="str">
        <f t="shared" si="316"/>
        <v/>
      </c>
    </row>
    <row r="6109" spans="2:9" x14ac:dyDescent="0.25">
      <c r="B6109" t="b">
        <f>IF('Input and Summary Results'!D5691=0,FALSE,'Input and Summary Results'!$B5691)</f>
        <v>0</v>
      </c>
      <c r="C6109" t="b">
        <f>IF(OR(B6109=0,'Input and Summary Results'!D5691=0,'Input and Summary Results'!D5691=""),FALSE,'Input and Summary Results'!$D5691)</f>
        <v>0</v>
      </c>
      <c r="D6109" t="b">
        <f>IF(OR(B6109=0,'Input and Summary Results'!E5691=0),FALSE,'Input and Summary Results'!$E5691)</f>
        <v>0</v>
      </c>
      <c r="E6109" t="b">
        <f t="shared" si="314"/>
        <v>0</v>
      </c>
      <c r="F6109" t="b">
        <f t="shared" si="315"/>
        <v>0</v>
      </c>
      <c r="G6109" t="b">
        <f>IF('Input and Summary Results'!$J$4="yes",IF(C6109=FALSE,FALSE,IF('Data Transformation'!E6109&lt;$R$10,E6109,$R$10)),IF(C6109=FALSE,FALSE,IF(C6109&lt;$R$10,C6109,$R$10)))</f>
        <v>0</v>
      </c>
      <c r="H6109" t="b">
        <f>IF('Input and Summary Results'!$J$4="yes",'Data Transformation'!F6109,'Data Transformation'!D6109)</f>
        <v>0</v>
      </c>
      <c r="I6109" t="str">
        <f t="shared" si="316"/>
        <v/>
      </c>
    </row>
    <row r="6110" spans="2:9" x14ac:dyDescent="0.25">
      <c r="B6110" t="b">
        <f>IF('Input and Summary Results'!D5692=0,FALSE,'Input and Summary Results'!$B5692)</f>
        <v>0</v>
      </c>
      <c r="C6110" t="b">
        <f>IF(OR(B6110=0,'Input and Summary Results'!D5692=0,'Input and Summary Results'!D5692=""),FALSE,'Input and Summary Results'!$D5692)</f>
        <v>0</v>
      </c>
      <c r="D6110" t="b">
        <f>IF(OR(B6110=0,'Input and Summary Results'!E5692=0),FALSE,'Input and Summary Results'!$E5692)</f>
        <v>0</v>
      </c>
      <c r="E6110" t="b">
        <f t="shared" si="314"/>
        <v>0</v>
      </c>
      <c r="F6110" t="b">
        <f t="shared" si="315"/>
        <v>0</v>
      </c>
      <c r="G6110" t="b">
        <f>IF('Input and Summary Results'!$J$4="yes",IF(C6110=FALSE,FALSE,IF('Data Transformation'!E6110&lt;$R$10,E6110,$R$10)),IF(C6110=FALSE,FALSE,IF(C6110&lt;$R$10,C6110,$R$10)))</f>
        <v>0</v>
      </c>
      <c r="H6110" t="b">
        <f>IF('Input and Summary Results'!$J$4="yes",'Data Transformation'!F6110,'Data Transformation'!D6110)</f>
        <v>0</v>
      </c>
      <c r="I6110" t="str">
        <f t="shared" si="316"/>
        <v/>
      </c>
    </row>
    <row r="6111" spans="2:9" x14ac:dyDescent="0.25">
      <c r="B6111" t="b">
        <f>IF('Input and Summary Results'!D5693=0,FALSE,'Input and Summary Results'!$B5693)</f>
        <v>0</v>
      </c>
      <c r="C6111" t="b">
        <f>IF(OR(B6111=0,'Input and Summary Results'!D5693=0,'Input and Summary Results'!D5693=""),FALSE,'Input and Summary Results'!$D5693)</f>
        <v>0</v>
      </c>
      <c r="D6111" t="b">
        <f>IF(OR(B6111=0,'Input and Summary Results'!E5693=0),FALSE,'Input and Summary Results'!$E5693)</f>
        <v>0</v>
      </c>
      <c r="E6111" t="b">
        <f t="shared" si="314"/>
        <v>0</v>
      </c>
      <c r="F6111" t="b">
        <f t="shared" si="315"/>
        <v>0</v>
      </c>
      <c r="G6111" t="b">
        <f>IF('Input and Summary Results'!$J$4="yes",IF(C6111=FALSE,FALSE,IF('Data Transformation'!E6111&lt;$R$10,E6111,$R$10)),IF(C6111=FALSE,FALSE,IF(C6111&lt;$R$10,C6111,$R$10)))</f>
        <v>0</v>
      </c>
      <c r="H6111" t="b">
        <f>IF('Input and Summary Results'!$J$4="yes",'Data Transformation'!F6111,'Data Transformation'!D6111)</f>
        <v>0</v>
      </c>
      <c r="I6111" t="str">
        <f t="shared" si="316"/>
        <v/>
      </c>
    </row>
    <row r="6112" spans="2:9" x14ac:dyDescent="0.25">
      <c r="B6112" t="b">
        <f>IF('Input and Summary Results'!D5694=0,FALSE,'Input and Summary Results'!$B5694)</f>
        <v>0</v>
      </c>
      <c r="C6112" t="b">
        <f>IF(OR(B6112=0,'Input and Summary Results'!D5694=0,'Input and Summary Results'!D5694=""),FALSE,'Input and Summary Results'!$D5694)</f>
        <v>0</v>
      </c>
      <c r="D6112" t="b">
        <f>IF(OR(B6112=0,'Input and Summary Results'!E5694=0),FALSE,'Input and Summary Results'!$E5694)</f>
        <v>0</v>
      </c>
      <c r="E6112" t="b">
        <f t="shared" si="314"/>
        <v>0</v>
      </c>
      <c r="F6112" t="b">
        <f t="shared" si="315"/>
        <v>0</v>
      </c>
      <c r="G6112" t="b">
        <f>IF('Input and Summary Results'!$J$4="yes",IF(C6112=FALSE,FALSE,IF('Data Transformation'!E6112&lt;$R$10,E6112,$R$10)),IF(C6112=FALSE,FALSE,IF(C6112&lt;$R$10,C6112,$R$10)))</f>
        <v>0</v>
      </c>
      <c r="H6112" t="b">
        <f>IF('Input and Summary Results'!$J$4="yes",'Data Transformation'!F6112,'Data Transformation'!D6112)</f>
        <v>0</v>
      </c>
      <c r="I6112" t="str">
        <f t="shared" si="316"/>
        <v/>
      </c>
    </row>
    <row r="6113" spans="2:9" x14ac:dyDescent="0.25">
      <c r="B6113" t="b">
        <f>IF('Input and Summary Results'!D5695=0,FALSE,'Input and Summary Results'!$B5695)</f>
        <v>0</v>
      </c>
      <c r="C6113" t="b">
        <f>IF(OR(B6113=0,'Input and Summary Results'!D5695=0,'Input and Summary Results'!D5695=""),FALSE,'Input and Summary Results'!$D5695)</f>
        <v>0</v>
      </c>
      <c r="D6113" t="b">
        <f>IF(OR(B6113=0,'Input and Summary Results'!E5695=0),FALSE,'Input and Summary Results'!$E5695)</f>
        <v>0</v>
      </c>
      <c r="E6113" t="b">
        <f t="shared" si="314"/>
        <v>0</v>
      </c>
      <c r="F6113" t="b">
        <f t="shared" si="315"/>
        <v>0</v>
      </c>
      <c r="G6113" t="b">
        <f>IF('Input and Summary Results'!$J$4="yes",IF(C6113=FALSE,FALSE,IF('Data Transformation'!E6113&lt;$R$10,E6113,$R$10)),IF(C6113=FALSE,FALSE,IF(C6113&lt;$R$10,C6113,$R$10)))</f>
        <v>0</v>
      </c>
      <c r="H6113" t="b">
        <f>IF('Input and Summary Results'!$J$4="yes",'Data Transformation'!F6113,'Data Transformation'!D6113)</f>
        <v>0</v>
      </c>
      <c r="I6113" t="str">
        <f t="shared" si="316"/>
        <v/>
      </c>
    </row>
    <row r="6114" spans="2:9" x14ac:dyDescent="0.25">
      <c r="B6114" t="b">
        <f>IF('Input and Summary Results'!D5696=0,FALSE,'Input and Summary Results'!$B5696)</f>
        <v>0</v>
      </c>
      <c r="C6114" t="b">
        <f>IF(OR(B6114=0,'Input and Summary Results'!D5696=0,'Input and Summary Results'!D5696=""),FALSE,'Input and Summary Results'!$D5696)</f>
        <v>0</v>
      </c>
      <c r="D6114" t="b">
        <f>IF(OR(B6114=0,'Input and Summary Results'!E5696=0),FALSE,'Input and Summary Results'!$E5696)</f>
        <v>0</v>
      </c>
      <c r="E6114" t="b">
        <f t="shared" si="314"/>
        <v>0</v>
      </c>
      <c r="F6114" t="b">
        <f t="shared" si="315"/>
        <v>0</v>
      </c>
      <c r="G6114" t="b">
        <f>IF('Input and Summary Results'!$J$4="yes",IF(C6114=FALSE,FALSE,IF('Data Transformation'!E6114&lt;$R$10,E6114,$R$10)),IF(C6114=FALSE,FALSE,IF(C6114&lt;$R$10,C6114,$R$10)))</f>
        <v>0</v>
      </c>
      <c r="H6114" t="b">
        <f>IF('Input and Summary Results'!$J$4="yes",'Data Transformation'!F6114,'Data Transformation'!D6114)</f>
        <v>0</v>
      </c>
      <c r="I6114" t="str">
        <f t="shared" si="316"/>
        <v/>
      </c>
    </row>
    <row r="6115" spans="2:9" x14ac:dyDescent="0.25">
      <c r="B6115" t="b">
        <f>IF('Input and Summary Results'!D5697=0,FALSE,'Input and Summary Results'!$B5697)</f>
        <v>0</v>
      </c>
      <c r="C6115" t="b">
        <f>IF(OR(B6115=0,'Input and Summary Results'!D5697=0,'Input and Summary Results'!D5697=""),FALSE,'Input and Summary Results'!$D5697)</f>
        <v>0</v>
      </c>
      <c r="D6115" t="b">
        <f>IF(OR(B6115=0,'Input and Summary Results'!E5697=0),FALSE,'Input and Summary Results'!$E5697)</f>
        <v>0</v>
      </c>
      <c r="E6115" t="b">
        <f t="shared" si="314"/>
        <v>0</v>
      </c>
      <c r="F6115" t="b">
        <f t="shared" si="315"/>
        <v>0</v>
      </c>
      <c r="G6115" t="b">
        <f>IF('Input and Summary Results'!$J$4="yes",IF(C6115=FALSE,FALSE,IF('Data Transformation'!E6115&lt;$R$10,E6115,$R$10)),IF(C6115=FALSE,FALSE,IF(C6115&lt;$R$10,C6115,$R$10)))</f>
        <v>0</v>
      </c>
      <c r="H6115" t="b">
        <f>IF('Input and Summary Results'!$J$4="yes",'Data Transformation'!F6115,'Data Transformation'!D6115)</f>
        <v>0</v>
      </c>
      <c r="I6115" t="str">
        <f t="shared" si="316"/>
        <v/>
      </c>
    </row>
    <row r="6116" spans="2:9" x14ac:dyDescent="0.25">
      <c r="B6116" t="b">
        <f>IF('Input and Summary Results'!D5698=0,FALSE,'Input and Summary Results'!$B5698)</f>
        <v>0</v>
      </c>
      <c r="C6116" t="b">
        <f>IF(OR(B6116=0,'Input and Summary Results'!D5698=0,'Input and Summary Results'!D5698=""),FALSE,'Input and Summary Results'!$D5698)</f>
        <v>0</v>
      </c>
      <c r="D6116" t="b">
        <f>IF(OR(B6116=0,'Input and Summary Results'!E5698=0),FALSE,'Input and Summary Results'!$E5698)</f>
        <v>0</v>
      </c>
      <c r="E6116" t="b">
        <f t="shared" si="314"/>
        <v>0</v>
      </c>
      <c r="F6116" t="b">
        <f t="shared" si="315"/>
        <v>0</v>
      </c>
      <c r="G6116" t="b">
        <f>IF('Input and Summary Results'!$J$4="yes",IF(C6116=FALSE,FALSE,IF('Data Transformation'!E6116&lt;$R$10,E6116,$R$10)),IF(C6116=FALSE,FALSE,IF(C6116&lt;$R$10,C6116,$R$10)))</f>
        <v>0</v>
      </c>
      <c r="H6116" t="b">
        <f>IF('Input and Summary Results'!$J$4="yes",'Data Transformation'!F6116,'Data Transformation'!D6116)</f>
        <v>0</v>
      </c>
      <c r="I6116" t="str">
        <f t="shared" si="316"/>
        <v/>
      </c>
    </row>
    <row r="6117" spans="2:9" x14ac:dyDescent="0.25">
      <c r="B6117" t="b">
        <f>IF('Input and Summary Results'!D5699=0,FALSE,'Input and Summary Results'!$B5699)</f>
        <v>0</v>
      </c>
      <c r="C6117" t="b">
        <f>IF(OR(B6117=0,'Input and Summary Results'!D5699=0,'Input and Summary Results'!D5699=""),FALSE,'Input and Summary Results'!$D5699)</f>
        <v>0</v>
      </c>
      <c r="D6117" t="b">
        <f>IF(OR(B6117=0,'Input and Summary Results'!E5699=0),FALSE,'Input and Summary Results'!$E5699)</f>
        <v>0</v>
      </c>
      <c r="E6117" t="b">
        <f t="shared" si="314"/>
        <v>0</v>
      </c>
      <c r="F6117" t="b">
        <f t="shared" si="315"/>
        <v>0</v>
      </c>
      <c r="G6117" t="b">
        <f>IF('Input and Summary Results'!$J$4="yes",IF(C6117=FALSE,FALSE,IF('Data Transformation'!E6117&lt;$R$10,E6117,$R$10)),IF(C6117=FALSE,FALSE,IF(C6117&lt;$R$10,C6117,$R$10)))</f>
        <v>0</v>
      </c>
      <c r="H6117" t="b">
        <f>IF('Input and Summary Results'!$J$4="yes",'Data Transformation'!F6117,'Data Transformation'!D6117)</f>
        <v>0</v>
      </c>
      <c r="I6117" t="str">
        <f t="shared" si="316"/>
        <v/>
      </c>
    </row>
    <row r="6118" spans="2:9" x14ac:dyDescent="0.25">
      <c r="B6118" t="b">
        <f>IF('Input and Summary Results'!D5700=0,FALSE,'Input and Summary Results'!$B5700)</f>
        <v>0</v>
      </c>
      <c r="C6118" t="b">
        <f>IF(OR(B6118=0,'Input and Summary Results'!D5700=0,'Input and Summary Results'!D5700=""),FALSE,'Input and Summary Results'!$D5700)</f>
        <v>0</v>
      </c>
      <c r="D6118" t="b">
        <f>IF(OR(B6118=0,'Input and Summary Results'!E5700=0),FALSE,'Input and Summary Results'!$E5700)</f>
        <v>0</v>
      </c>
      <c r="E6118" t="b">
        <f t="shared" si="314"/>
        <v>0</v>
      </c>
      <c r="F6118" t="b">
        <f t="shared" si="315"/>
        <v>0</v>
      </c>
      <c r="G6118" t="b">
        <f>IF('Input and Summary Results'!$J$4="yes",IF(C6118=FALSE,FALSE,IF('Data Transformation'!E6118&lt;$R$10,E6118,$R$10)),IF(C6118=FALSE,FALSE,IF(C6118&lt;$R$10,C6118,$R$10)))</f>
        <v>0</v>
      </c>
      <c r="H6118" t="b">
        <f>IF('Input and Summary Results'!$J$4="yes",'Data Transformation'!F6118,'Data Transformation'!D6118)</f>
        <v>0</v>
      </c>
      <c r="I6118" t="str">
        <f t="shared" si="316"/>
        <v/>
      </c>
    </row>
    <row r="6119" spans="2:9" x14ac:dyDescent="0.25">
      <c r="B6119" t="b">
        <f>IF('Input and Summary Results'!D5701=0,FALSE,'Input and Summary Results'!$B5701)</f>
        <v>0</v>
      </c>
      <c r="C6119" t="b">
        <f>IF(OR(B6119=0,'Input and Summary Results'!D5701=0,'Input and Summary Results'!D5701=""),FALSE,'Input and Summary Results'!$D5701)</f>
        <v>0</v>
      </c>
      <c r="D6119" t="b">
        <f>IF(OR(B6119=0,'Input and Summary Results'!E5701=0),FALSE,'Input and Summary Results'!$E5701)</f>
        <v>0</v>
      </c>
      <c r="E6119" t="b">
        <f t="shared" si="314"/>
        <v>0</v>
      </c>
      <c r="F6119" t="b">
        <f t="shared" si="315"/>
        <v>0</v>
      </c>
      <c r="G6119" t="b">
        <f>IF('Input and Summary Results'!$J$4="yes",IF(C6119=FALSE,FALSE,IF('Data Transformation'!E6119&lt;$R$10,E6119,$R$10)),IF(C6119=FALSE,FALSE,IF(C6119&lt;$R$10,C6119,$R$10)))</f>
        <v>0</v>
      </c>
      <c r="H6119" t="b">
        <f>IF('Input and Summary Results'!$J$4="yes",'Data Transformation'!F6119,'Data Transformation'!D6119)</f>
        <v>0</v>
      </c>
      <c r="I6119" t="str">
        <f t="shared" si="316"/>
        <v/>
      </c>
    </row>
    <row r="6120" spans="2:9" x14ac:dyDescent="0.25">
      <c r="B6120" t="b">
        <f>IF('Input and Summary Results'!D5702=0,FALSE,'Input and Summary Results'!$B5702)</f>
        <v>0</v>
      </c>
      <c r="C6120" t="b">
        <f>IF(OR(B6120=0,'Input and Summary Results'!D5702=0,'Input and Summary Results'!D5702=""),FALSE,'Input and Summary Results'!$D5702)</f>
        <v>0</v>
      </c>
      <c r="D6120" t="b">
        <f>IF(OR(B6120=0,'Input and Summary Results'!E5702=0),FALSE,'Input and Summary Results'!$E5702)</f>
        <v>0</v>
      </c>
      <c r="E6120" t="b">
        <f t="shared" si="314"/>
        <v>0</v>
      </c>
      <c r="F6120" t="b">
        <f t="shared" si="315"/>
        <v>0</v>
      </c>
      <c r="G6120" t="b">
        <f>IF('Input and Summary Results'!$J$4="yes",IF(C6120=FALSE,FALSE,IF('Data Transformation'!E6120&lt;$R$10,E6120,$R$10)),IF(C6120=FALSE,FALSE,IF(C6120&lt;$R$10,C6120,$R$10)))</f>
        <v>0</v>
      </c>
      <c r="H6120" t="b">
        <f>IF('Input and Summary Results'!$J$4="yes",'Data Transformation'!F6120,'Data Transformation'!D6120)</f>
        <v>0</v>
      </c>
      <c r="I6120" t="str">
        <f t="shared" si="316"/>
        <v/>
      </c>
    </row>
    <row r="6121" spans="2:9" x14ac:dyDescent="0.25">
      <c r="B6121" t="b">
        <f>IF('Input and Summary Results'!D5703=0,FALSE,'Input and Summary Results'!$B5703)</f>
        <v>0</v>
      </c>
      <c r="C6121" t="b">
        <f>IF(OR(B6121=0,'Input and Summary Results'!D5703=0,'Input and Summary Results'!D5703=""),FALSE,'Input and Summary Results'!$D5703)</f>
        <v>0</v>
      </c>
      <c r="D6121" t="b">
        <f>IF(OR(B6121=0,'Input and Summary Results'!E5703=0),FALSE,'Input and Summary Results'!$E5703)</f>
        <v>0</v>
      </c>
      <c r="E6121" t="b">
        <f t="shared" si="314"/>
        <v>0</v>
      </c>
      <c r="F6121" t="b">
        <f t="shared" si="315"/>
        <v>0</v>
      </c>
      <c r="G6121" t="b">
        <f>IF('Input and Summary Results'!$J$4="yes",IF(C6121=FALSE,FALSE,IF('Data Transformation'!E6121&lt;$R$10,E6121,$R$10)),IF(C6121=FALSE,FALSE,IF(C6121&lt;$R$10,C6121,$R$10)))</f>
        <v>0</v>
      </c>
      <c r="H6121" t="b">
        <f>IF('Input and Summary Results'!$J$4="yes",'Data Transformation'!F6121,'Data Transformation'!D6121)</f>
        <v>0</v>
      </c>
      <c r="I6121" t="str">
        <f t="shared" si="316"/>
        <v/>
      </c>
    </row>
    <row r="6122" spans="2:9" x14ac:dyDescent="0.25">
      <c r="B6122" t="b">
        <f>IF('Input and Summary Results'!D5704=0,FALSE,'Input and Summary Results'!$B5704)</f>
        <v>0</v>
      </c>
      <c r="C6122" t="b">
        <f>IF(OR(B6122=0,'Input and Summary Results'!D5704=0,'Input and Summary Results'!D5704=""),FALSE,'Input and Summary Results'!$D5704)</f>
        <v>0</v>
      </c>
      <c r="D6122" t="b">
        <f>IF(OR(B6122=0,'Input and Summary Results'!E5704=0),FALSE,'Input and Summary Results'!$E5704)</f>
        <v>0</v>
      </c>
      <c r="E6122" t="b">
        <f t="shared" ref="E6122:E6185" si="317">IF(C6122=FALSE,FALSE,LOG10(C6122))</f>
        <v>0</v>
      </c>
      <c r="F6122" t="b">
        <f t="shared" ref="F6122:F6185" si="318">IF(D6122=FALSE, FALSE,0.434*D6122/C6122)</f>
        <v>0</v>
      </c>
      <c r="G6122" t="b">
        <f>IF('Input and Summary Results'!$J$4="yes",IF(C6122=FALSE,FALSE,IF('Data Transformation'!E6122&lt;$R$10,E6122,$R$10)),IF(C6122=FALSE,FALSE,IF(C6122&lt;$R$10,C6122,$R$10)))</f>
        <v>0</v>
      </c>
      <c r="H6122" t="b">
        <f>IF('Input and Summary Results'!$J$4="yes",'Data Transformation'!F6122,'Data Transformation'!D6122)</f>
        <v>0</v>
      </c>
      <c r="I6122" t="str">
        <f t="shared" si="316"/>
        <v/>
      </c>
    </row>
    <row r="6123" spans="2:9" x14ac:dyDescent="0.25">
      <c r="B6123" t="b">
        <f>IF('Input and Summary Results'!D5705=0,FALSE,'Input and Summary Results'!$B5705)</f>
        <v>0</v>
      </c>
      <c r="C6123" t="b">
        <f>IF(OR(B6123=0,'Input and Summary Results'!D5705=0,'Input and Summary Results'!D5705=""),FALSE,'Input and Summary Results'!$D5705)</f>
        <v>0</v>
      </c>
      <c r="D6123" t="b">
        <f>IF(OR(B6123=0,'Input and Summary Results'!E5705=0),FALSE,'Input and Summary Results'!$E5705)</f>
        <v>0</v>
      </c>
      <c r="E6123" t="b">
        <f t="shared" si="317"/>
        <v>0</v>
      </c>
      <c r="F6123" t="b">
        <f t="shared" si="318"/>
        <v>0</v>
      </c>
      <c r="G6123" t="b">
        <f>IF('Input and Summary Results'!$J$4="yes",IF(C6123=FALSE,FALSE,IF('Data Transformation'!E6123&lt;$R$10,E6123,$R$10)),IF(C6123=FALSE,FALSE,IF(C6123&lt;$R$10,C6123,$R$10)))</f>
        <v>0</v>
      </c>
      <c r="H6123" t="b">
        <f>IF('Input and Summary Results'!$J$4="yes",'Data Transformation'!F6123,'Data Transformation'!D6123)</f>
        <v>0</v>
      </c>
      <c r="I6123" t="str">
        <f t="shared" si="316"/>
        <v/>
      </c>
    </row>
    <row r="6124" spans="2:9" x14ac:dyDescent="0.25">
      <c r="B6124" t="b">
        <f>IF('Input and Summary Results'!D5706=0,FALSE,'Input and Summary Results'!$B5706)</f>
        <v>0</v>
      </c>
      <c r="C6124" t="b">
        <f>IF(OR(B6124=0,'Input and Summary Results'!D5706=0,'Input and Summary Results'!D5706=""),FALSE,'Input and Summary Results'!$D5706)</f>
        <v>0</v>
      </c>
      <c r="D6124" t="b">
        <f>IF(OR(B6124=0,'Input and Summary Results'!E5706=0),FALSE,'Input and Summary Results'!$E5706)</f>
        <v>0</v>
      </c>
      <c r="E6124" t="b">
        <f t="shared" si="317"/>
        <v>0</v>
      </c>
      <c r="F6124" t="b">
        <f t="shared" si="318"/>
        <v>0</v>
      </c>
      <c r="G6124" t="b">
        <f>IF('Input and Summary Results'!$J$4="yes",IF(C6124=FALSE,FALSE,IF('Data Transformation'!E6124&lt;$R$10,E6124,$R$10)),IF(C6124=FALSE,FALSE,IF(C6124&lt;$R$10,C6124,$R$10)))</f>
        <v>0</v>
      </c>
      <c r="H6124" t="b">
        <f>IF('Input and Summary Results'!$J$4="yes",'Data Transformation'!F6124,'Data Transformation'!D6124)</f>
        <v>0</v>
      </c>
      <c r="I6124" t="str">
        <f t="shared" si="316"/>
        <v/>
      </c>
    </row>
    <row r="6125" spans="2:9" x14ac:dyDescent="0.25">
      <c r="B6125" t="b">
        <f>IF('Input and Summary Results'!D5707=0,FALSE,'Input and Summary Results'!$B5707)</f>
        <v>0</v>
      </c>
      <c r="C6125" t="b">
        <f>IF(OR(B6125=0,'Input and Summary Results'!D5707=0,'Input and Summary Results'!D5707=""),FALSE,'Input and Summary Results'!$D5707)</f>
        <v>0</v>
      </c>
      <c r="D6125" t="b">
        <f>IF(OR(B6125=0,'Input and Summary Results'!E5707=0),FALSE,'Input and Summary Results'!$E5707)</f>
        <v>0</v>
      </c>
      <c r="E6125" t="b">
        <f t="shared" si="317"/>
        <v>0</v>
      </c>
      <c r="F6125" t="b">
        <f t="shared" si="318"/>
        <v>0</v>
      </c>
      <c r="G6125" t="b">
        <f>IF('Input and Summary Results'!$J$4="yes",IF(C6125=FALSE,FALSE,IF('Data Transformation'!E6125&lt;$R$10,E6125,$R$10)),IF(C6125=FALSE,FALSE,IF(C6125&lt;$R$10,C6125,$R$10)))</f>
        <v>0</v>
      </c>
      <c r="H6125" t="b">
        <f>IF('Input and Summary Results'!$J$4="yes",'Data Transformation'!F6125,'Data Transformation'!D6125)</f>
        <v>0</v>
      </c>
      <c r="I6125" t="str">
        <f t="shared" si="316"/>
        <v/>
      </c>
    </row>
    <row r="6126" spans="2:9" x14ac:dyDescent="0.25">
      <c r="B6126" t="b">
        <f>IF('Input and Summary Results'!D5708=0,FALSE,'Input and Summary Results'!$B5708)</f>
        <v>0</v>
      </c>
      <c r="C6126" t="b">
        <f>IF(OR(B6126=0,'Input and Summary Results'!D5708=0,'Input and Summary Results'!D5708=""),FALSE,'Input and Summary Results'!$D5708)</f>
        <v>0</v>
      </c>
      <c r="D6126" t="b">
        <f>IF(OR(B6126=0,'Input and Summary Results'!E5708=0),FALSE,'Input and Summary Results'!$E5708)</f>
        <v>0</v>
      </c>
      <c r="E6126" t="b">
        <f t="shared" si="317"/>
        <v>0</v>
      </c>
      <c r="F6126" t="b">
        <f t="shared" si="318"/>
        <v>0</v>
      </c>
      <c r="G6126" t="b">
        <f>IF('Input and Summary Results'!$J$4="yes",IF(C6126=FALSE,FALSE,IF('Data Transformation'!E6126&lt;$R$10,E6126,$R$10)),IF(C6126=FALSE,FALSE,IF(C6126&lt;$R$10,C6126,$R$10)))</f>
        <v>0</v>
      </c>
      <c r="H6126" t="b">
        <f>IF('Input and Summary Results'!$J$4="yes",'Data Transformation'!F6126,'Data Transformation'!D6126)</f>
        <v>0</v>
      </c>
      <c r="I6126" t="str">
        <f t="shared" si="316"/>
        <v/>
      </c>
    </row>
    <row r="6127" spans="2:9" x14ac:dyDescent="0.25">
      <c r="B6127" t="b">
        <f>IF('Input and Summary Results'!D5709=0,FALSE,'Input and Summary Results'!$B5709)</f>
        <v>0</v>
      </c>
      <c r="C6127" t="b">
        <f>IF(OR(B6127=0,'Input and Summary Results'!D5709=0,'Input and Summary Results'!D5709=""),FALSE,'Input and Summary Results'!$D5709)</f>
        <v>0</v>
      </c>
      <c r="D6127" t="b">
        <f>IF(OR(B6127=0,'Input and Summary Results'!E5709=0),FALSE,'Input and Summary Results'!$E5709)</f>
        <v>0</v>
      </c>
      <c r="E6127" t="b">
        <f t="shared" si="317"/>
        <v>0</v>
      </c>
      <c r="F6127" t="b">
        <f t="shared" si="318"/>
        <v>0</v>
      </c>
      <c r="G6127" t="b">
        <f>IF('Input and Summary Results'!$J$4="yes",IF(C6127=FALSE,FALSE,IF('Data Transformation'!E6127&lt;$R$10,E6127,$R$10)),IF(C6127=FALSE,FALSE,IF(C6127&lt;$R$10,C6127,$R$10)))</f>
        <v>0</v>
      </c>
      <c r="H6127" t="b">
        <f>IF('Input and Summary Results'!$J$4="yes",'Data Transformation'!F6127,'Data Transformation'!D6127)</f>
        <v>0</v>
      </c>
      <c r="I6127" t="str">
        <f t="shared" si="316"/>
        <v/>
      </c>
    </row>
    <row r="6128" spans="2:9" x14ac:dyDescent="0.25">
      <c r="B6128" t="b">
        <f>IF('Input and Summary Results'!D5710=0,FALSE,'Input and Summary Results'!$B5710)</f>
        <v>0</v>
      </c>
      <c r="C6128" t="b">
        <f>IF(OR(B6128=0,'Input and Summary Results'!D5710=0,'Input and Summary Results'!D5710=""),FALSE,'Input and Summary Results'!$D5710)</f>
        <v>0</v>
      </c>
      <c r="D6128" t="b">
        <f>IF(OR(B6128=0,'Input and Summary Results'!E5710=0),FALSE,'Input and Summary Results'!$E5710)</f>
        <v>0</v>
      </c>
      <c r="E6128" t="b">
        <f t="shared" si="317"/>
        <v>0</v>
      </c>
      <c r="F6128" t="b">
        <f t="shared" si="318"/>
        <v>0</v>
      </c>
      <c r="G6128" t="b">
        <f>IF('Input and Summary Results'!$J$4="yes",IF(C6128=FALSE,FALSE,IF('Data Transformation'!E6128&lt;$R$10,E6128,$R$10)),IF(C6128=FALSE,FALSE,IF(C6128&lt;$R$10,C6128,$R$10)))</f>
        <v>0</v>
      </c>
      <c r="H6128" t="b">
        <f>IF('Input and Summary Results'!$J$4="yes",'Data Transformation'!F6128,'Data Transformation'!D6128)</f>
        <v>0</v>
      </c>
      <c r="I6128" t="str">
        <f t="shared" si="316"/>
        <v/>
      </c>
    </row>
    <row r="6129" spans="2:9" x14ac:dyDescent="0.25">
      <c r="B6129" t="b">
        <f>IF('Input and Summary Results'!D5711=0,FALSE,'Input and Summary Results'!$B5711)</f>
        <v>0</v>
      </c>
      <c r="C6129" t="b">
        <f>IF(OR(B6129=0,'Input and Summary Results'!D5711=0,'Input and Summary Results'!D5711=""),FALSE,'Input and Summary Results'!$D5711)</f>
        <v>0</v>
      </c>
      <c r="D6129" t="b">
        <f>IF(OR(B6129=0,'Input and Summary Results'!E5711=0),FALSE,'Input and Summary Results'!$E5711)</f>
        <v>0</v>
      </c>
      <c r="E6129" t="b">
        <f t="shared" si="317"/>
        <v>0</v>
      </c>
      <c r="F6129" t="b">
        <f t="shared" si="318"/>
        <v>0</v>
      </c>
      <c r="G6129" t="b">
        <f>IF('Input and Summary Results'!$J$4="yes",IF(C6129=FALSE,FALSE,IF('Data Transformation'!E6129&lt;$R$10,E6129,$R$10)),IF(C6129=FALSE,FALSE,IF(C6129&lt;$R$10,C6129,$R$10)))</f>
        <v>0</v>
      </c>
      <c r="H6129" t="b">
        <f>IF('Input and Summary Results'!$J$4="yes",'Data Transformation'!F6129,'Data Transformation'!D6129)</f>
        <v>0</v>
      </c>
      <c r="I6129" t="str">
        <f t="shared" si="316"/>
        <v/>
      </c>
    </row>
    <row r="6130" spans="2:9" x14ac:dyDescent="0.25">
      <c r="B6130" t="b">
        <f>IF('Input and Summary Results'!D5712=0,FALSE,'Input and Summary Results'!$B5712)</f>
        <v>0</v>
      </c>
      <c r="C6130" t="b">
        <f>IF(OR(B6130=0,'Input and Summary Results'!D5712=0,'Input and Summary Results'!D5712=""),FALSE,'Input and Summary Results'!$D5712)</f>
        <v>0</v>
      </c>
      <c r="D6130" t="b">
        <f>IF(OR(B6130=0,'Input and Summary Results'!E5712=0),FALSE,'Input and Summary Results'!$E5712)</f>
        <v>0</v>
      </c>
      <c r="E6130" t="b">
        <f t="shared" si="317"/>
        <v>0</v>
      </c>
      <c r="F6130" t="b">
        <f t="shared" si="318"/>
        <v>0</v>
      </c>
      <c r="G6130" t="b">
        <f>IF('Input and Summary Results'!$J$4="yes",IF(C6130=FALSE,FALSE,IF('Data Transformation'!E6130&lt;$R$10,E6130,$R$10)),IF(C6130=FALSE,FALSE,IF(C6130&lt;$R$10,C6130,$R$10)))</f>
        <v>0</v>
      </c>
      <c r="H6130" t="b">
        <f>IF('Input and Summary Results'!$J$4="yes",'Data Transformation'!F6130,'Data Transformation'!D6130)</f>
        <v>0</v>
      </c>
      <c r="I6130" t="str">
        <f t="shared" si="316"/>
        <v/>
      </c>
    </row>
    <row r="6131" spans="2:9" x14ac:dyDescent="0.25">
      <c r="B6131" t="b">
        <f>IF('Input and Summary Results'!D5713=0,FALSE,'Input and Summary Results'!$B5713)</f>
        <v>0</v>
      </c>
      <c r="C6131" t="b">
        <f>IF(OR(B6131=0,'Input and Summary Results'!D5713=0,'Input and Summary Results'!D5713=""),FALSE,'Input and Summary Results'!$D5713)</f>
        <v>0</v>
      </c>
      <c r="D6131" t="b">
        <f>IF(OR(B6131=0,'Input and Summary Results'!E5713=0),FALSE,'Input and Summary Results'!$E5713)</f>
        <v>0</v>
      </c>
      <c r="E6131" t="b">
        <f t="shared" si="317"/>
        <v>0</v>
      </c>
      <c r="F6131" t="b">
        <f t="shared" si="318"/>
        <v>0</v>
      </c>
      <c r="G6131" t="b">
        <f>IF('Input and Summary Results'!$J$4="yes",IF(C6131=FALSE,FALSE,IF('Data Transformation'!E6131&lt;$R$10,E6131,$R$10)),IF(C6131=FALSE,FALSE,IF(C6131&lt;$R$10,C6131,$R$10)))</f>
        <v>0</v>
      </c>
      <c r="H6131" t="b">
        <f>IF('Input and Summary Results'!$J$4="yes",'Data Transformation'!F6131,'Data Transformation'!D6131)</f>
        <v>0</v>
      </c>
      <c r="I6131" t="str">
        <f t="shared" si="316"/>
        <v/>
      </c>
    </row>
    <row r="6132" spans="2:9" x14ac:dyDescent="0.25">
      <c r="B6132" t="b">
        <f>IF('Input and Summary Results'!D5714=0,FALSE,'Input and Summary Results'!$B5714)</f>
        <v>0</v>
      </c>
      <c r="C6132" t="b">
        <f>IF(OR(B6132=0,'Input and Summary Results'!D5714=0,'Input and Summary Results'!D5714=""),FALSE,'Input and Summary Results'!$D5714)</f>
        <v>0</v>
      </c>
      <c r="D6132" t="b">
        <f>IF(OR(B6132=0,'Input and Summary Results'!E5714=0),FALSE,'Input and Summary Results'!$E5714)</f>
        <v>0</v>
      </c>
      <c r="E6132" t="b">
        <f t="shared" si="317"/>
        <v>0</v>
      </c>
      <c r="F6132" t="b">
        <f t="shared" si="318"/>
        <v>0</v>
      </c>
      <c r="G6132" t="b">
        <f>IF('Input and Summary Results'!$J$4="yes",IF(C6132=FALSE,FALSE,IF('Data Transformation'!E6132&lt;$R$10,E6132,$R$10)),IF(C6132=FALSE,FALSE,IF(C6132&lt;$R$10,C6132,$R$10)))</f>
        <v>0</v>
      </c>
      <c r="H6132" t="b">
        <f>IF('Input and Summary Results'!$J$4="yes",'Data Transformation'!F6132,'Data Transformation'!D6132)</f>
        <v>0</v>
      </c>
      <c r="I6132" t="str">
        <f t="shared" si="316"/>
        <v/>
      </c>
    </row>
    <row r="6133" spans="2:9" x14ac:dyDescent="0.25">
      <c r="B6133" t="b">
        <f>IF('Input and Summary Results'!D5715=0,FALSE,'Input and Summary Results'!$B5715)</f>
        <v>0</v>
      </c>
      <c r="C6133" t="b">
        <f>IF(OR(B6133=0,'Input and Summary Results'!D5715=0,'Input and Summary Results'!D5715=""),FALSE,'Input and Summary Results'!$D5715)</f>
        <v>0</v>
      </c>
      <c r="D6133" t="b">
        <f>IF(OR(B6133=0,'Input and Summary Results'!E5715=0),FALSE,'Input and Summary Results'!$E5715)</f>
        <v>0</v>
      </c>
      <c r="E6133" t="b">
        <f t="shared" si="317"/>
        <v>0</v>
      </c>
      <c r="F6133" t="b">
        <f t="shared" si="318"/>
        <v>0</v>
      </c>
      <c r="G6133" t="b">
        <f>IF('Input and Summary Results'!$J$4="yes",IF(C6133=FALSE,FALSE,IF('Data Transformation'!E6133&lt;$R$10,E6133,$R$10)),IF(C6133=FALSE,FALSE,IF(C6133&lt;$R$10,C6133,$R$10)))</f>
        <v>0</v>
      </c>
      <c r="H6133" t="b">
        <f>IF('Input and Summary Results'!$J$4="yes",'Data Transformation'!F6133,'Data Transformation'!D6133)</f>
        <v>0</v>
      </c>
      <c r="I6133" t="str">
        <f t="shared" si="316"/>
        <v/>
      </c>
    </row>
    <row r="6134" spans="2:9" x14ac:dyDescent="0.25">
      <c r="B6134" t="b">
        <f>IF('Input and Summary Results'!D5716=0,FALSE,'Input and Summary Results'!$B5716)</f>
        <v>0</v>
      </c>
      <c r="C6134" t="b">
        <f>IF(OR(B6134=0,'Input and Summary Results'!D5716=0,'Input and Summary Results'!D5716=""),FALSE,'Input and Summary Results'!$D5716)</f>
        <v>0</v>
      </c>
      <c r="D6134" t="b">
        <f>IF(OR(B6134=0,'Input and Summary Results'!E5716=0),FALSE,'Input and Summary Results'!$E5716)</f>
        <v>0</v>
      </c>
      <c r="E6134" t="b">
        <f t="shared" si="317"/>
        <v>0</v>
      </c>
      <c r="F6134" t="b">
        <f t="shared" si="318"/>
        <v>0</v>
      </c>
      <c r="G6134" t="b">
        <f>IF('Input and Summary Results'!$J$4="yes",IF(C6134=FALSE,FALSE,IF('Data Transformation'!E6134&lt;$R$10,E6134,$R$10)),IF(C6134=FALSE,FALSE,IF(C6134&lt;$R$10,C6134,$R$10)))</f>
        <v>0</v>
      </c>
      <c r="H6134" t="b">
        <f>IF('Input and Summary Results'!$J$4="yes",'Data Transformation'!F6134,'Data Transformation'!D6134)</f>
        <v>0</v>
      </c>
      <c r="I6134" t="str">
        <f t="shared" si="316"/>
        <v/>
      </c>
    </row>
    <row r="6135" spans="2:9" x14ac:dyDescent="0.25">
      <c r="B6135" t="b">
        <f>IF('Input and Summary Results'!D5717=0,FALSE,'Input and Summary Results'!$B5717)</f>
        <v>0</v>
      </c>
      <c r="C6135" t="b">
        <f>IF(OR(B6135=0,'Input and Summary Results'!D5717=0,'Input and Summary Results'!D5717=""),FALSE,'Input and Summary Results'!$D5717)</f>
        <v>0</v>
      </c>
      <c r="D6135" t="b">
        <f>IF(OR(B6135=0,'Input and Summary Results'!E5717=0),FALSE,'Input and Summary Results'!$E5717)</f>
        <v>0</v>
      </c>
      <c r="E6135" t="b">
        <f t="shared" si="317"/>
        <v>0</v>
      </c>
      <c r="F6135" t="b">
        <f t="shared" si="318"/>
        <v>0</v>
      </c>
      <c r="G6135" t="b">
        <f>IF('Input and Summary Results'!$J$4="yes",IF(C6135=FALSE,FALSE,IF('Data Transformation'!E6135&lt;$R$10,E6135,$R$10)),IF(C6135=FALSE,FALSE,IF(C6135&lt;$R$10,C6135,$R$10)))</f>
        <v>0</v>
      </c>
      <c r="H6135" t="b">
        <f>IF('Input and Summary Results'!$J$4="yes",'Data Transformation'!F6135,'Data Transformation'!D6135)</f>
        <v>0</v>
      </c>
      <c r="I6135" t="str">
        <f t="shared" si="316"/>
        <v/>
      </c>
    </row>
    <row r="6136" spans="2:9" x14ac:dyDescent="0.25">
      <c r="B6136" t="b">
        <f>IF('Input and Summary Results'!D5718=0,FALSE,'Input and Summary Results'!$B5718)</f>
        <v>0</v>
      </c>
      <c r="C6136" t="b">
        <f>IF(OR(B6136=0,'Input and Summary Results'!D5718=0,'Input and Summary Results'!D5718=""),FALSE,'Input and Summary Results'!$D5718)</f>
        <v>0</v>
      </c>
      <c r="D6136" t="b">
        <f>IF(OR(B6136=0,'Input and Summary Results'!E5718=0),FALSE,'Input and Summary Results'!$E5718)</f>
        <v>0</v>
      </c>
      <c r="E6136" t="b">
        <f t="shared" si="317"/>
        <v>0</v>
      </c>
      <c r="F6136" t="b">
        <f t="shared" si="318"/>
        <v>0</v>
      </c>
      <c r="G6136" t="b">
        <f>IF('Input and Summary Results'!$J$4="yes",IF(C6136=FALSE,FALSE,IF('Data Transformation'!E6136&lt;$R$10,E6136,$R$10)),IF(C6136=FALSE,FALSE,IF(C6136&lt;$R$10,C6136,$R$10)))</f>
        <v>0</v>
      </c>
      <c r="H6136" t="b">
        <f>IF('Input and Summary Results'!$J$4="yes",'Data Transformation'!F6136,'Data Transformation'!D6136)</f>
        <v>0</v>
      </c>
      <c r="I6136" t="str">
        <f t="shared" si="316"/>
        <v/>
      </c>
    </row>
    <row r="6137" spans="2:9" x14ac:dyDescent="0.25">
      <c r="B6137" t="b">
        <f>IF('Input and Summary Results'!D5719=0,FALSE,'Input and Summary Results'!$B5719)</f>
        <v>0</v>
      </c>
      <c r="C6137" t="b">
        <f>IF(OR(B6137=0,'Input and Summary Results'!D5719=0,'Input and Summary Results'!D5719=""),FALSE,'Input and Summary Results'!$D5719)</f>
        <v>0</v>
      </c>
      <c r="D6137" t="b">
        <f>IF(OR(B6137=0,'Input and Summary Results'!E5719=0),FALSE,'Input and Summary Results'!$E5719)</f>
        <v>0</v>
      </c>
      <c r="E6137" t="b">
        <f t="shared" si="317"/>
        <v>0</v>
      </c>
      <c r="F6137" t="b">
        <f t="shared" si="318"/>
        <v>0</v>
      </c>
      <c r="G6137" t="b">
        <f>IF('Input and Summary Results'!$J$4="yes",IF(C6137=FALSE,FALSE,IF('Data Transformation'!E6137&lt;$R$10,E6137,$R$10)),IF(C6137=FALSE,FALSE,IF(C6137&lt;$R$10,C6137,$R$10)))</f>
        <v>0</v>
      </c>
      <c r="H6137" t="b">
        <f>IF('Input and Summary Results'!$J$4="yes",'Data Transformation'!F6137,'Data Transformation'!D6137)</f>
        <v>0</v>
      </c>
      <c r="I6137" t="str">
        <f t="shared" si="316"/>
        <v/>
      </c>
    </row>
    <row r="6138" spans="2:9" x14ac:dyDescent="0.25">
      <c r="B6138" t="b">
        <f>IF('Input and Summary Results'!D5720=0,FALSE,'Input and Summary Results'!$B5720)</f>
        <v>0</v>
      </c>
      <c r="C6138" t="b">
        <f>IF(OR(B6138=0,'Input and Summary Results'!D5720=0,'Input and Summary Results'!D5720=""),FALSE,'Input and Summary Results'!$D5720)</f>
        <v>0</v>
      </c>
      <c r="D6138" t="b">
        <f>IF(OR(B6138=0,'Input and Summary Results'!E5720=0),FALSE,'Input and Summary Results'!$E5720)</f>
        <v>0</v>
      </c>
      <c r="E6138" t="b">
        <f t="shared" si="317"/>
        <v>0</v>
      </c>
      <c r="F6138" t="b">
        <f t="shared" si="318"/>
        <v>0</v>
      </c>
      <c r="G6138" t="b">
        <f>IF('Input and Summary Results'!$J$4="yes",IF(C6138=FALSE,FALSE,IF('Data Transformation'!E6138&lt;$R$10,E6138,$R$10)),IF(C6138=FALSE,FALSE,IF(C6138&lt;$R$10,C6138,$R$10)))</f>
        <v>0</v>
      </c>
      <c r="H6138" t="b">
        <f>IF('Input and Summary Results'!$J$4="yes",'Data Transformation'!F6138,'Data Transformation'!D6138)</f>
        <v>0</v>
      </c>
      <c r="I6138" t="str">
        <f t="shared" si="316"/>
        <v/>
      </c>
    </row>
    <row r="6139" spans="2:9" x14ac:dyDescent="0.25">
      <c r="B6139" t="b">
        <f>IF('Input and Summary Results'!D5721=0,FALSE,'Input and Summary Results'!$B5721)</f>
        <v>0</v>
      </c>
      <c r="C6139" t="b">
        <f>IF(OR(B6139=0,'Input and Summary Results'!D5721=0,'Input and Summary Results'!D5721=""),FALSE,'Input and Summary Results'!$D5721)</f>
        <v>0</v>
      </c>
      <c r="D6139" t="b">
        <f>IF(OR(B6139=0,'Input and Summary Results'!E5721=0),FALSE,'Input and Summary Results'!$E5721)</f>
        <v>0</v>
      </c>
      <c r="E6139" t="b">
        <f t="shared" si="317"/>
        <v>0</v>
      </c>
      <c r="F6139" t="b">
        <f t="shared" si="318"/>
        <v>0</v>
      </c>
      <c r="G6139" t="b">
        <f>IF('Input and Summary Results'!$J$4="yes",IF(C6139=FALSE,FALSE,IF('Data Transformation'!E6139&lt;$R$10,E6139,$R$10)),IF(C6139=FALSE,FALSE,IF(C6139&lt;$R$10,C6139,$R$10)))</f>
        <v>0</v>
      </c>
      <c r="H6139" t="b">
        <f>IF('Input and Summary Results'!$J$4="yes",'Data Transformation'!F6139,'Data Transformation'!D6139)</f>
        <v>0</v>
      </c>
      <c r="I6139" t="str">
        <f t="shared" si="316"/>
        <v/>
      </c>
    </row>
    <row r="6140" spans="2:9" x14ac:dyDescent="0.25">
      <c r="B6140" t="b">
        <f>IF('Input and Summary Results'!D5722=0,FALSE,'Input and Summary Results'!$B5722)</f>
        <v>0</v>
      </c>
      <c r="C6140" t="b">
        <f>IF(OR(B6140=0,'Input and Summary Results'!D5722=0,'Input and Summary Results'!D5722=""),FALSE,'Input and Summary Results'!$D5722)</f>
        <v>0</v>
      </c>
      <c r="D6140" t="b">
        <f>IF(OR(B6140=0,'Input and Summary Results'!E5722=0),FALSE,'Input and Summary Results'!$E5722)</f>
        <v>0</v>
      </c>
      <c r="E6140" t="b">
        <f t="shared" si="317"/>
        <v>0</v>
      </c>
      <c r="F6140" t="b">
        <f t="shared" si="318"/>
        <v>0</v>
      </c>
      <c r="G6140" t="b">
        <f>IF('Input and Summary Results'!$J$4="yes",IF(C6140=FALSE,FALSE,IF('Data Transformation'!E6140&lt;$R$10,E6140,$R$10)),IF(C6140=FALSE,FALSE,IF(C6140&lt;$R$10,C6140,$R$10)))</f>
        <v>0</v>
      </c>
      <c r="H6140" t="b">
        <f>IF('Input and Summary Results'!$J$4="yes",'Data Transformation'!F6140,'Data Transformation'!D6140)</f>
        <v>0</v>
      </c>
      <c r="I6140" t="str">
        <f t="shared" si="316"/>
        <v/>
      </c>
    </row>
    <row r="6141" spans="2:9" x14ac:dyDescent="0.25">
      <c r="B6141" t="b">
        <f>IF('Input and Summary Results'!D5723=0,FALSE,'Input and Summary Results'!$B5723)</f>
        <v>0</v>
      </c>
      <c r="C6141" t="b">
        <f>IF(OR(B6141=0,'Input and Summary Results'!D5723=0,'Input and Summary Results'!D5723=""),FALSE,'Input and Summary Results'!$D5723)</f>
        <v>0</v>
      </c>
      <c r="D6141" t="b">
        <f>IF(OR(B6141=0,'Input and Summary Results'!E5723=0),FALSE,'Input and Summary Results'!$E5723)</f>
        <v>0</v>
      </c>
      <c r="E6141" t="b">
        <f t="shared" si="317"/>
        <v>0</v>
      </c>
      <c r="F6141" t="b">
        <f t="shared" si="318"/>
        <v>0</v>
      </c>
      <c r="G6141" t="b">
        <f>IF('Input and Summary Results'!$J$4="yes",IF(C6141=FALSE,FALSE,IF('Data Transformation'!E6141&lt;$R$10,E6141,$R$10)),IF(C6141=FALSE,FALSE,IF(C6141&lt;$R$10,C6141,$R$10)))</f>
        <v>0</v>
      </c>
      <c r="H6141" t="b">
        <f>IF('Input and Summary Results'!$J$4="yes",'Data Transformation'!F6141,'Data Transformation'!D6141)</f>
        <v>0</v>
      </c>
      <c r="I6141" t="str">
        <f t="shared" si="316"/>
        <v/>
      </c>
    </row>
    <row r="6142" spans="2:9" x14ac:dyDescent="0.25">
      <c r="B6142" t="b">
        <f>IF('Input and Summary Results'!D5724=0,FALSE,'Input and Summary Results'!$B5724)</f>
        <v>0</v>
      </c>
      <c r="C6142" t="b">
        <f>IF(OR(B6142=0,'Input and Summary Results'!D5724=0,'Input and Summary Results'!D5724=""),FALSE,'Input and Summary Results'!$D5724)</f>
        <v>0</v>
      </c>
      <c r="D6142" t="b">
        <f>IF(OR(B6142=0,'Input and Summary Results'!E5724=0),FALSE,'Input and Summary Results'!$E5724)</f>
        <v>0</v>
      </c>
      <c r="E6142" t="b">
        <f t="shared" si="317"/>
        <v>0</v>
      </c>
      <c r="F6142" t="b">
        <f t="shared" si="318"/>
        <v>0</v>
      </c>
      <c r="G6142" t="b">
        <f>IF('Input and Summary Results'!$J$4="yes",IF(C6142=FALSE,FALSE,IF('Data Transformation'!E6142&lt;$R$10,E6142,$R$10)),IF(C6142=FALSE,FALSE,IF(C6142&lt;$R$10,C6142,$R$10)))</f>
        <v>0</v>
      </c>
      <c r="H6142" t="b">
        <f>IF('Input and Summary Results'!$J$4="yes",'Data Transformation'!F6142,'Data Transformation'!D6142)</f>
        <v>0</v>
      </c>
      <c r="I6142" t="str">
        <f t="shared" si="316"/>
        <v/>
      </c>
    </row>
    <row r="6143" spans="2:9" x14ac:dyDescent="0.25">
      <c r="B6143" t="b">
        <f>IF('Input and Summary Results'!D5725=0,FALSE,'Input and Summary Results'!$B5725)</f>
        <v>0</v>
      </c>
      <c r="C6143" t="b">
        <f>IF(OR(B6143=0,'Input and Summary Results'!D5725=0,'Input and Summary Results'!D5725=""),FALSE,'Input and Summary Results'!$D5725)</f>
        <v>0</v>
      </c>
      <c r="D6143" t="b">
        <f>IF(OR(B6143=0,'Input and Summary Results'!E5725=0),FALSE,'Input and Summary Results'!$E5725)</f>
        <v>0</v>
      </c>
      <c r="E6143" t="b">
        <f t="shared" si="317"/>
        <v>0</v>
      </c>
      <c r="F6143" t="b">
        <f t="shared" si="318"/>
        <v>0</v>
      </c>
      <c r="G6143" t="b">
        <f>IF('Input and Summary Results'!$J$4="yes",IF(C6143=FALSE,FALSE,IF('Data Transformation'!E6143&lt;$R$10,E6143,$R$10)),IF(C6143=FALSE,FALSE,IF(C6143&lt;$R$10,C6143,$R$10)))</f>
        <v>0</v>
      </c>
      <c r="H6143" t="b">
        <f>IF('Input and Summary Results'!$J$4="yes",'Data Transformation'!F6143,'Data Transformation'!D6143)</f>
        <v>0</v>
      </c>
      <c r="I6143" t="str">
        <f t="shared" si="316"/>
        <v/>
      </c>
    </row>
    <row r="6144" spans="2:9" x14ac:dyDescent="0.25">
      <c r="B6144" t="b">
        <f>IF('Input and Summary Results'!D5726=0,FALSE,'Input and Summary Results'!$B5726)</f>
        <v>0</v>
      </c>
      <c r="C6144" t="b">
        <f>IF(OR(B6144=0,'Input and Summary Results'!D5726=0,'Input and Summary Results'!D5726=""),FALSE,'Input and Summary Results'!$D5726)</f>
        <v>0</v>
      </c>
      <c r="D6144" t="b">
        <f>IF(OR(B6144=0,'Input and Summary Results'!E5726=0),FALSE,'Input and Summary Results'!$E5726)</f>
        <v>0</v>
      </c>
      <c r="E6144" t="b">
        <f t="shared" si="317"/>
        <v>0</v>
      </c>
      <c r="F6144" t="b">
        <f t="shared" si="318"/>
        <v>0</v>
      </c>
      <c r="G6144" t="b">
        <f>IF('Input and Summary Results'!$J$4="yes",IF(C6144=FALSE,FALSE,IF('Data Transformation'!E6144&lt;$R$10,E6144,$R$10)),IF(C6144=FALSE,FALSE,IF(C6144&lt;$R$10,C6144,$R$10)))</f>
        <v>0</v>
      </c>
      <c r="H6144" t="b">
        <f>IF('Input and Summary Results'!$J$4="yes",'Data Transformation'!F6144,'Data Transformation'!D6144)</f>
        <v>0</v>
      </c>
      <c r="I6144" t="str">
        <f t="shared" si="316"/>
        <v/>
      </c>
    </row>
    <row r="6145" spans="2:9" x14ac:dyDescent="0.25">
      <c r="B6145" t="b">
        <f>IF('Input and Summary Results'!D5727=0,FALSE,'Input and Summary Results'!$B5727)</f>
        <v>0</v>
      </c>
      <c r="C6145" t="b">
        <f>IF(OR(B6145=0,'Input and Summary Results'!D5727=0,'Input and Summary Results'!D5727=""),FALSE,'Input and Summary Results'!$D5727)</f>
        <v>0</v>
      </c>
      <c r="D6145" t="b">
        <f>IF(OR(B6145=0,'Input and Summary Results'!E5727=0),FALSE,'Input and Summary Results'!$E5727)</f>
        <v>0</v>
      </c>
      <c r="E6145" t="b">
        <f t="shared" si="317"/>
        <v>0</v>
      </c>
      <c r="F6145" t="b">
        <f t="shared" si="318"/>
        <v>0</v>
      </c>
      <c r="G6145" t="b">
        <f>IF('Input and Summary Results'!$J$4="yes",IF(C6145=FALSE,FALSE,IF('Data Transformation'!E6145&lt;$R$10,E6145,$R$10)),IF(C6145=FALSE,FALSE,IF(C6145&lt;$R$10,C6145,$R$10)))</f>
        <v>0</v>
      </c>
      <c r="H6145" t="b">
        <f>IF('Input and Summary Results'!$J$4="yes",'Data Transformation'!F6145,'Data Transformation'!D6145)</f>
        <v>0</v>
      </c>
      <c r="I6145" t="str">
        <f t="shared" si="316"/>
        <v/>
      </c>
    </row>
    <row r="6146" spans="2:9" x14ac:dyDescent="0.25">
      <c r="B6146" t="b">
        <f>IF('Input and Summary Results'!D5728=0,FALSE,'Input and Summary Results'!$B5728)</f>
        <v>0</v>
      </c>
      <c r="C6146" t="b">
        <f>IF(OR(B6146=0,'Input and Summary Results'!D5728=0,'Input and Summary Results'!D5728=""),FALSE,'Input and Summary Results'!$D5728)</f>
        <v>0</v>
      </c>
      <c r="D6146" t="b">
        <f>IF(OR(B6146=0,'Input and Summary Results'!E5728=0),FALSE,'Input and Summary Results'!$E5728)</f>
        <v>0</v>
      </c>
      <c r="E6146" t="b">
        <f t="shared" si="317"/>
        <v>0</v>
      </c>
      <c r="F6146" t="b">
        <f t="shared" si="318"/>
        <v>0</v>
      </c>
      <c r="G6146" t="b">
        <f>IF('Input and Summary Results'!$J$4="yes",IF(C6146=FALSE,FALSE,IF('Data Transformation'!E6146&lt;$R$10,E6146,$R$10)),IF(C6146=FALSE,FALSE,IF(C6146&lt;$R$10,C6146,$R$10)))</f>
        <v>0</v>
      </c>
      <c r="H6146" t="b">
        <f>IF('Input and Summary Results'!$J$4="yes",'Data Transformation'!F6146,'Data Transformation'!D6146)</f>
        <v>0</v>
      </c>
      <c r="I6146" t="str">
        <f t="shared" si="316"/>
        <v/>
      </c>
    </row>
    <row r="6147" spans="2:9" x14ac:dyDescent="0.25">
      <c r="B6147" t="b">
        <f>IF('Input and Summary Results'!D5729=0,FALSE,'Input and Summary Results'!$B5729)</f>
        <v>0</v>
      </c>
      <c r="C6147" t="b">
        <f>IF(OR(B6147=0,'Input and Summary Results'!D5729=0,'Input and Summary Results'!D5729=""),FALSE,'Input and Summary Results'!$D5729)</f>
        <v>0</v>
      </c>
      <c r="D6147" t="b">
        <f>IF(OR(B6147=0,'Input and Summary Results'!E5729=0),FALSE,'Input and Summary Results'!$E5729)</f>
        <v>0</v>
      </c>
      <c r="E6147" t="b">
        <f t="shared" si="317"/>
        <v>0</v>
      </c>
      <c r="F6147" t="b">
        <f t="shared" si="318"/>
        <v>0</v>
      </c>
      <c r="G6147" t="b">
        <f>IF('Input and Summary Results'!$J$4="yes",IF(C6147=FALSE,FALSE,IF('Data Transformation'!E6147&lt;$R$10,E6147,$R$10)),IF(C6147=FALSE,FALSE,IF(C6147&lt;$R$10,C6147,$R$10)))</f>
        <v>0</v>
      </c>
      <c r="H6147" t="b">
        <f>IF('Input and Summary Results'!$J$4="yes",'Data Transformation'!F6147,'Data Transformation'!D6147)</f>
        <v>0</v>
      </c>
      <c r="I6147" t="str">
        <f t="shared" si="316"/>
        <v/>
      </c>
    </row>
    <row r="6148" spans="2:9" x14ac:dyDescent="0.25">
      <c r="B6148" t="b">
        <f>IF('Input and Summary Results'!D5730=0,FALSE,'Input and Summary Results'!$B5730)</f>
        <v>0</v>
      </c>
      <c r="C6148" t="b">
        <f>IF(OR(B6148=0,'Input and Summary Results'!D5730=0,'Input and Summary Results'!D5730=""),FALSE,'Input and Summary Results'!$D5730)</f>
        <v>0</v>
      </c>
      <c r="D6148" t="b">
        <f>IF(OR(B6148=0,'Input and Summary Results'!E5730=0),FALSE,'Input and Summary Results'!$E5730)</f>
        <v>0</v>
      </c>
      <c r="E6148" t="b">
        <f t="shared" si="317"/>
        <v>0</v>
      </c>
      <c r="F6148" t="b">
        <f t="shared" si="318"/>
        <v>0</v>
      </c>
      <c r="G6148" t="b">
        <f>IF('Input and Summary Results'!$J$4="yes",IF(C6148=FALSE,FALSE,IF('Data Transformation'!E6148&lt;$R$10,E6148,$R$10)),IF(C6148=FALSE,FALSE,IF(C6148&lt;$R$10,C6148,$R$10)))</f>
        <v>0</v>
      </c>
      <c r="H6148" t="b">
        <f>IF('Input and Summary Results'!$J$4="yes",'Data Transformation'!F6148,'Data Transformation'!D6148)</f>
        <v>0</v>
      </c>
      <c r="I6148" t="str">
        <f t="shared" si="316"/>
        <v/>
      </c>
    </row>
    <row r="6149" spans="2:9" x14ac:dyDescent="0.25">
      <c r="B6149" t="b">
        <f>IF('Input and Summary Results'!D5731=0,FALSE,'Input and Summary Results'!$B5731)</f>
        <v>0</v>
      </c>
      <c r="C6149" t="b">
        <f>IF(OR(B6149=0,'Input and Summary Results'!D5731=0,'Input and Summary Results'!D5731=""),FALSE,'Input and Summary Results'!$D5731)</f>
        <v>0</v>
      </c>
      <c r="D6149" t="b">
        <f>IF(OR(B6149=0,'Input and Summary Results'!E5731=0),FALSE,'Input and Summary Results'!$E5731)</f>
        <v>0</v>
      </c>
      <c r="E6149" t="b">
        <f t="shared" si="317"/>
        <v>0</v>
      </c>
      <c r="F6149" t="b">
        <f t="shared" si="318"/>
        <v>0</v>
      </c>
      <c r="G6149" t="b">
        <f>IF('Input and Summary Results'!$J$4="yes",IF(C6149=FALSE,FALSE,IF('Data Transformation'!E6149&lt;$R$10,E6149,$R$10)),IF(C6149=FALSE,FALSE,IF(C6149&lt;$R$10,C6149,$R$10)))</f>
        <v>0</v>
      </c>
      <c r="H6149" t="b">
        <f>IF('Input and Summary Results'!$J$4="yes",'Data Transformation'!F6149,'Data Transformation'!D6149)</f>
        <v>0</v>
      </c>
      <c r="I6149" t="str">
        <f t="shared" ref="I6149:I6212" si="319">IF(G6149=FALSE,"",B6149)</f>
        <v/>
      </c>
    </row>
    <row r="6150" spans="2:9" x14ac:dyDescent="0.25">
      <c r="B6150" t="b">
        <f>IF('Input and Summary Results'!D5732=0,FALSE,'Input and Summary Results'!$B5732)</f>
        <v>0</v>
      </c>
      <c r="C6150" t="b">
        <f>IF(OR(B6150=0,'Input and Summary Results'!D5732=0,'Input and Summary Results'!D5732=""),FALSE,'Input and Summary Results'!$D5732)</f>
        <v>0</v>
      </c>
      <c r="D6150" t="b">
        <f>IF(OR(B6150=0,'Input and Summary Results'!E5732=0),FALSE,'Input and Summary Results'!$E5732)</f>
        <v>0</v>
      </c>
      <c r="E6150" t="b">
        <f t="shared" si="317"/>
        <v>0</v>
      </c>
      <c r="F6150" t="b">
        <f t="shared" si="318"/>
        <v>0</v>
      </c>
      <c r="G6150" t="b">
        <f>IF('Input and Summary Results'!$J$4="yes",IF(C6150=FALSE,FALSE,IF('Data Transformation'!E6150&lt;$R$10,E6150,$R$10)),IF(C6150=FALSE,FALSE,IF(C6150&lt;$R$10,C6150,$R$10)))</f>
        <v>0</v>
      </c>
      <c r="H6150" t="b">
        <f>IF('Input and Summary Results'!$J$4="yes",'Data Transformation'!F6150,'Data Transformation'!D6150)</f>
        <v>0</v>
      </c>
      <c r="I6150" t="str">
        <f t="shared" si="319"/>
        <v/>
      </c>
    </row>
    <row r="6151" spans="2:9" x14ac:dyDescent="0.25">
      <c r="B6151" t="b">
        <f>IF('Input and Summary Results'!D5733=0,FALSE,'Input and Summary Results'!$B5733)</f>
        <v>0</v>
      </c>
      <c r="C6151" t="b">
        <f>IF(OR(B6151=0,'Input and Summary Results'!D5733=0,'Input and Summary Results'!D5733=""),FALSE,'Input and Summary Results'!$D5733)</f>
        <v>0</v>
      </c>
      <c r="D6151" t="b">
        <f>IF(OR(B6151=0,'Input and Summary Results'!E5733=0),FALSE,'Input and Summary Results'!$E5733)</f>
        <v>0</v>
      </c>
      <c r="E6151" t="b">
        <f t="shared" si="317"/>
        <v>0</v>
      </c>
      <c r="F6151" t="b">
        <f t="shared" si="318"/>
        <v>0</v>
      </c>
      <c r="G6151" t="b">
        <f>IF('Input and Summary Results'!$J$4="yes",IF(C6151=FALSE,FALSE,IF('Data Transformation'!E6151&lt;$R$10,E6151,$R$10)),IF(C6151=FALSE,FALSE,IF(C6151&lt;$R$10,C6151,$R$10)))</f>
        <v>0</v>
      </c>
      <c r="H6151" t="b">
        <f>IF('Input and Summary Results'!$J$4="yes",'Data Transformation'!F6151,'Data Transformation'!D6151)</f>
        <v>0</v>
      </c>
      <c r="I6151" t="str">
        <f t="shared" si="319"/>
        <v/>
      </c>
    </row>
    <row r="6152" spans="2:9" x14ac:dyDescent="0.25">
      <c r="B6152" t="b">
        <f>IF('Input and Summary Results'!D5734=0,FALSE,'Input and Summary Results'!$B5734)</f>
        <v>0</v>
      </c>
      <c r="C6152" t="b">
        <f>IF(OR(B6152=0,'Input and Summary Results'!D5734=0,'Input and Summary Results'!D5734=""),FALSE,'Input and Summary Results'!$D5734)</f>
        <v>0</v>
      </c>
      <c r="D6152" t="b">
        <f>IF(OR(B6152=0,'Input and Summary Results'!E5734=0),FALSE,'Input and Summary Results'!$E5734)</f>
        <v>0</v>
      </c>
      <c r="E6152" t="b">
        <f t="shared" si="317"/>
        <v>0</v>
      </c>
      <c r="F6152" t="b">
        <f t="shared" si="318"/>
        <v>0</v>
      </c>
      <c r="G6152" t="b">
        <f>IF('Input and Summary Results'!$J$4="yes",IF(C6152=FALSE,FALSE,IF('Data Transformation'!E6152&lt;$R$10,E6152,$R$10)),IF(C6152=FALSE,FALSE,IF(C6152&lt;$R$10,C6152,$R$10)))</f>
        <v>0</v>
      </c>
      <c r="H6152" t="b">
        <f>IF('Input and Summary Results'!$J$4="yes",'Data Transformation'!F6152,'Data Transformation'!D6152)</f>
        <v>0</v>
      </c>
      <c r="I6152" t="str">
        <f t="shared" si="319"/>
        <v/>
      </c>
    </row>
    <row r="6153" spans="2:9" x14ac:dyDescent="0.25">
      <c r="B6153" t="b">
        <f>IF('Input and Summary Results'!D5735=0,FALSE,'Input and Summary Results'!$B5735)</f>
        <v>0</v>
      </c>
      <c r="C6153" t="b">
        <f>IF(OR(B6153=0,'Input and Summary Results'!D5735=0,'Input and Summary Results'!D5735=""),FALSE,'Input and Summary Results'!$D5735)</f>
        <v>0</v>
      </c>
      <c r="D6153" t="b">
        <f>IF(OR(B6153=0,'Input and Summary Results'!E5735=0),FALSE,'Input and Summary Results'!$E5735)</f>
        <v>0</v>
      </c>
      <c r="E6153" t="b">
        <f t="shared" si="317"/>
        <v>0</v>
      </c>
      <c r="F6153" t="b">
        <f t="shared" si="318"/>
        <v>0</v>
      </c>
      <c r="G6153" t="b">
        <f>IF('Input and Summary Results'!$J$4="yes",IF(C6153=FALSE,FALSE,IF('Data Transformation'!E6153&lt;$R$10,E6153,$R$10)),IF(C6153=FALSE,FALSE,IF(C6153&lt;$R$10,C6153,$R$10)))</f>
        <v>0</v>
      </c>
      <c r="H6153" t="b">
        <f>IF('Input and Summary Results'!$J$4="yes",'Data Transformation'!F6153,'Data Transformation'!D6153)</f>
        <v>0</v>
      </c>
      <c r="I6153" t="str">
        <f t="shared" si="319"/>
        <v/>
      </c>
    </row>
    <row r="6154" spans="2:9" x14ac:dyDescent="0.25">
      <c r="B6154" t="b">
        <f>IF('Input and Summary Results'!D5736=0,FALSE,'Input and Summary Results'!$B5736)</f>
        <v>0</v>
      </c>
      <c r="C6154" t="b">
        <f>IF(OR(B6154=0,'Input and Summary Results'!D5736=0,'Input and Summary Results'!D5736=""),FALSE,'Input and Summary Results'!$D5736)</f>
        <v>0</v>
      </c>
      <c r="D6154" t="b">
        <f>IF(OR(B6154=0,'Input and Summary Results'!E5736=0),FALSE,'Input and Summary Results'!$E5736)</f>
        <v>0</v>
      </c>
      <c r="E6154" t="b">
        <f t="shared" si="317"/>
        <v>0</v>
      </c>
      <c r="F6154" t="b">
        <f t="shared" si="318"/>
        <v>0</v>
      </c>
      <c r="G6154" t="b">
        <f>IF('Input and Summary Results'!$J$4="yes",IF(C6154=FALSE,FALSE,IF('Data Transformation'!E6154&lt;$R$10,E6154,$R$10)),IF(C6154=FALSE,FALSE,IF(C6154&lt;$R$10,C6154,$R$10)))</f>
        <v>0</v>
      </c>
      <c r="H6154" t="b">
        <f>IF('Input and Summary Results'!$J$4="yes",'Data Transformation'!F6154,'Data Transformation'!D6154)</f>
        <v>0</v>
      </c>
      <c r="I6154" t="str">
        <f t="shared" si="319"/>
        <v/>
      </c>
    </row>
    <row r="6155" spans="2:9" x14ac:dyDescent="0.25">
      <c r="B6155" t="b">
        <f>IF('Input and Summary Results'!D5737=0,FALSE,'Input and Summary Results'!$B5737)</f>
        <v>0</v>
      </c>
      <c r="C6155" t="b">
        <f>IF(OR(B6155=0,'Input and Summary Results'!D5737=0,'Input and Summary Results'!D5737=""),FALSE,'Input and Summary Results'!$D5737)</f>
        <v>0</v>
      </c>
      <c r="D6155" t="b">
        <f>IF(OR(B6155=0,'Input and Summary Results'!E5737=0),FALSE,'Input and Summary Results'!$E5737)</f>
        <v>0</v>
      </c>
      <c r="E6155" t="b">
        <f t="shared" si="317"/>
        <v>0</v>
      </c>
      <c r="F6155" t="b">
        <f t="shared" si="318"/>
        <v>0</v>
      </c>
      <c r="G6155" t="b">
        <f>IF('Input and Summary Results'!$J$4="yes",IF(C6155=FALSE,FALSE,IF('Data Transformation'!E6155&lt;$R$10,E6155,$R$10)),IF(C6155=FALSE,FALSE,IF(C6155&lt;$R$10,C6155,$R$10)))</f>
        <v>0</v>
      </c>
      <c r="H6155" t="b">
        <f>IF('Input and Summary Results'!$J$4="yes",'Data Transformation'!F6155,'Data Transformation'!D6155)</f>
        <v>0</v>
      </c>
      <c r="I6155" t="str">
        <f t="shared" si="319"/>
        <v/>
      </c>
    </row>
    <row r="6156" spans="2:9" x14ac:dyDescent="0.25">
      <c r="B6156" t="b">
        <f>IF('Input and Summary Results'!D5738=0,FALSE,'Input and Summary Results'!$B5738)</f>
        <v>0</v>
      </c>
      <c r="C6156" t="b">
        <f>IF(OR(B6156=0,'Input and Summary Results'!D5738=0,'Input and Summary Results'!D5738=""),FALSE,'Input and Summary Results'!$D5738)</f>
        <v>0</v>
      </c>
      <c r="D6156" t="b">
        <f>IF(OR(B6156=0,'Input and Summary Results'!E5738=0),FALSE,'Input and Summary Results'!$E5738)</f>
        <v>0</v>
      </c>
      <c r="E6156" t="b">
        <f t="shared" si="317"/>
        <v>0</v>
      </c>
      <c r="F6156" t="b">
        <f t="shared" si="318"/>
        <v>0</v>
      </c>
      <c r="G6156" t="b">
        <f>IF('Input and Summary Results'!$J$4="yes",IF(C6156=FALSE,FALSE,IF('Data Transformation'!E6156&lt;$R$10,E6156,$R$10)),IF(C6156=FALSE,FALSE,IF(C6156&lt;$R$10,C6156,$R$10)))</f>
        <v>0</v>
      </c>
      <c r="H6156" t="b">
        <f>IF('Input and Summary Results'!$J$4="yes",'Data Transformation'!F6156,'Data Transformation'!D6156)</f>
        <v>0</v>
      </c>
      <c r="I6156" t="str">
        <f t="shared" si="319"/>
        <v/>
      </c>
    </row>
    <row r="6157" spans="2:9" x14ac:dyDescent="0.25">
      <c r="B6157" t="b">
        <f>IF('Input and Summary Results'!D5739=0,FALSE,'Input and Summary Results'!$B5739)</f>
        <v>0</v>
      </c>
      <c r="C6157" t="b">
        <f>IF(OR(B6157=0,'Input and Summary Results'!D5739=0,'Input and Summary Results'!D5739=""),FALSE,'Input and Summary Results'!$D5739)</f>
        <v>0</v>
      </c>
      <c r="D6157" t="b">
        <f>IF(OR(B6157=0,'Input and Summary Results'!E5739=0),FALSE,'Input and Summary Results'!$E5739)</f>
        <v>0</v>
      </c>
      <c r="E6157" t="b">
        <f t="shared" si="317"/>
        <v>0</v>
      </c>
      <c r="F6157" t="b">
        <f t="shared" si="318"/>
        <v>0</v>
      </c>
      <c r="G6157" t="b">
        <f>IF('Input and Summary Results'!$J$4="yes",IF(C6157=FALSE,FALSE,IF('Data Transformation'!E6157&lt;$R$10,E6157,$R$10)),IF(C6157=FALSE,FALSE,IF(C6157&lt;$R$10,C6157,$R$10)))</f>
        <v>0</v>
      </c>
      <c r="H6157" t="b">
        <f>IF('Input and Summary Results'!$J$4="yes",'Data Transformation'!F6157,'Data Transformation'!D6157)</f>
        <v>0</v>
      </c>
      <c r="I6157" t="str">
        <f t="shared" si="319"/>
        <v/>
      </c>
    </row>
    <row r="6158" spans="2:9" x14ac:dyDescent="0.25">
      <c r="B6158" t="b">
        <f>IF('Input and Summary Results'!D5740=0,FALSE,'Input and Summary Results'!$B5740)</f>
        <v>0</v>
      </c>
      <c r="C6158" t="b">
        <f>IF(OR(B6158=0,'Input and Summary Results'!D5740=0,'Input and Summary Results'!D5740=""),FALSE,'Input and Summary Results'!$D5740)</f>
        <v>0</v>
      </c>
      <c r="D6158" t="b">
        <f>IF(OR(B6158=0,'Input and Summary Results'!E5740=0),FALSE,'Input and Summary Results'!$E5740)</f>
        <v>0</v>
      </c>
      <c r="E6158" t="b">
        <f t="shared" si="317"/>
        <v>0</v>
      </c>
      <c r="F6158" t="b">
        <f t="shared" si="318"/>
        <v>0</v>
      </c>
      <c r="G6158" t="b">
        <f>IF('Input and Summary Results'!$J$4="yes",IF(C6158=FALSE,FALSE,IF('Data Transformation'!E6158&lt;$R$10,E6158,$R$10)),IF(C6158=FALSE,FALSE,IF(C6158&lt;$R$10,C6158,$R$10)))</f>
        <v>0</v>
      </c>
      <c r="H6158" t="b">
        <f>IF('Input and Summary Results'!$J$4="yes",'Data Transformation'!F6158,'Data Transformation'!D6158)</f>
        <v>0</v>
      </c>
      <c r="I6158" t="str">
        <f t="shared" si="319"/>
        <v/>
      </c>
    </row>
    <row r="6159" spans="2:9" x14ac:dyDescent="0.25">
      <c r="B6159" t="b">
        <f>IF('Input and Summary Results'!D5741=0,FALSE,'Input and Summary Results'!$B5741)</f>
        <v>0</v>
      </c>
      <c r="C6159" t="b">
        <f>IF(OR(B6159=0,'Input and Summary Results'!D5741=0,'Input and Summary Results'!D5741=""),FALSE,'Input and Summary Results'!$D5741)</f>
        <v>0</v>
      </c>
      <c r="D6159" t="b">
        <f>IF(OR(B6159=0,'Input and Summary Results'!E5741=0),FALSE,'Input and Summary Results'!$E5741)</f>
        <v>0</v>
      </c>
      <c r="E6159" t="b">
        <f t="shared" si="317"/>
        <v>0</v>
      </c>
      <c r="F6159" t="b">
        <f t="shared" si="318"/>
        <v>0</v>
      </c>
      <c r="G6159" t="b">
        <f>IF('Input and Summary Results'!$J$4="yes",IF(C6159=FALSE,FALSE,IF('Data Transformation'!E6159&lt;$R$10,E6159,$R$10)),IF(C6159=FALSE,FALSE,IF(C6159&lt;$R$10,C6159,$R$10)))</f>
        <v>0</v>
      </c>
      <c r="H6159" t="b">
        <f>IF('Input and Summary Results'!$J$4="yes",'Data Transformation'!F6159,'Data Transformation'!D6159)</f>
        <v>0</v>
      </c>
      <c r="I6159" t="str">
        <f t="shared" si="319"/>
        <v/>
      </c>
    </row>
    <row r="6160" spans="2:9" x14ac:dyDescent="0.25">
      <c r="B6160" t="b">
        <f>IF('Input and Summary Results'!D5742=0,FALSE,'Input and Summary Results'!$B5742)</f>
        <v>0</v>
      </c>
      <c r="C6160" t="b">
        <f>IF(OR(B6160=0,'Input and Summary Results'!D5742=0,'Input and Summary Results'!D5742=""),FALSE,'Input and Summary Results'!$D5742)</f>
        <v>0</v>
      </c>
      <c r="D6160" t="b">
        <f>IF(OR(B6160=0,'Input and Summary Results'!E5742=0),FALSE,'Input and Summary Results'!$E5742)</f>
        <v>0</v>
      </c>
      <c r="E6160" t="b">
        <f t="shared" si="317"/>
        <v>0</v>
      </c>
      <c r="F6160" t="b">
        <f t="shared" si="318"/>
        <v>0</v>
      </c>
      <c r="G6160" t="b">
        <f>IF('Input and Summary Results'!$J$4="yes",IF(C6160=FALSE,FALSE,IF('Data Transformation'!E6160&lt;$R$10,E6160,$R$10)),IF(C6160=FALSE,FALSE,IF(C6160&lt;$R$10,C6160,$R$10)))</f>
        <v>0</v>
      </c>
      <c r="H6160" t="b">
        <f>IF('Input and Summary Results'!$J$4="yes",'Data Transformation'!F6160,'Data Transformation'!D6160)</f>
        <v>0</v>
      </c>
      <c r="I6160" t="str">
        <f t="shared" si="319"/>
        <v/>
      </c>
    </row>
    <row r="6161" spans="2:9" x14ac:dyDescent="0.25">
      <c r="B6161" t="b">
        <f>IF('Input and Summary Results'!D5743=0,FALSE,'Input and Summary Results'!$B5743)</f>
        <v>0</v>
      </c>
      <c r="C6161" t="b">
        <f>IF(OR(B6161=0,'Input and Summary Results'!D5743=0,'Input and Summary Results'!D5743=""),FALSE,'Input and Summary Results'!$D5743)</f>
        <v>0</v>
      </c>
      <c r="D6161" t="b">
        <f>IF(OR(B6161=0,'Input and Summary Results'!E5743=0),FALSE,'Input and Summary Results'!$E5743)</f>
        <v>0</v>
      </c>
      <c r="E6161" t="b">
        <f t="shared" si="317"/>
        <v>0</v>
      </c>
      <c r="F6161" t="b">
        <f t="shared" si="318"/>
        <v>0</v>
      </c>
      <c r="G6161" t="b">
        <f>IF('Input and Summary Results'!$J$4="yes",IF(C6161=FALSE,FALSE,IF('Data Transformation'!E6161&lt;$R$10,E6161,$R$10)),IF(C6161=FALSE,FALSE,IF(C6161&lt;$R$10,C6161,$R$10)))</f>
        <v>0</v>
      </c>
      <c r="H6161" t="b">
        <f>IF('Input and Summary Results'!$J$4="yes",'Data Transformation'!F6161,'Data Transformation'!D6161)</f>
        <v>0</v>
      </c>
      <c r="I6161" t="str">
        <f t="shared" si="319"/>
        <v/>
      </c>
    </row>
    <row r="6162" spans="2:9" x14ac:dyDescent="0.25">
      <c r="B6162" t="b">
        <f>IF('Input and Summary Results'!D5744=0,FALSE,'Input and Summary Results'!$B5744)</f>
        <v>0</v>
      </c>
      <c r="C6162" t="b">
        <f>IF(OR(B6162=0,'Input and Summary Results'!D5744=0,'Input and Summary Results'!D5744=""),FALSE,'Input and Summary Results'!$D5744)</f>
        <v>0</v>
      </c>
      <c r="D6162" t="b">
        <f>IF(OR(B6162=0,'Input and Summary Results'!E5744=0),FALSE,'Input and Summary Results'!$E5744)</f>
        <v>0</v>
      </c>
      <c r="E6162" t="b">
        <f t="shared" si="317"/>
        <v>0</v>
      </c>
      <c r="F6162" t="b">
        <f t="shared" si="318"/>
        <v>0</v>
      </c>
      <c r="G6162" t="b">
        <f>IF('Input and Summary Results'!$J$4="yes",IF(C6162=FALSE,FALSE,IF('Data Transformation'!E6162&lt;$R$10,E6162,$R$10)),IF(C6162=FALSE,FALSE,IF(C6162&lt;$R$10,C6162,$R$10)))</f>
        <v>0</v>
      </c>
      <c r="H6162" t="b">
        <f>IF('Input and Summary Results'!$J$4="yes",'Data Transformation'!F6162,'Data Transformation'!D6162)</f>
        <v>0</v>
      </c>
      <c r="I6162" t="str">
        <f t="shared" si="319"/>
        <v/>
      </c>
    </row>
    <row r="6163" spans="2:9" x14ac:dyDescent="0.25">
      <c r="B6163" t="b">
        <f>IF('Input and Summary Results'!D5745=0,FALSE,'Input and Summary Results'!$B5745)</f>
        <v>0</v>
      </c>
      <c r="C6163" t="b">
        <f>IF(OR(B6163=0,'Input and Summary Results'!D5745=0,'Input and Summary Results'!D5745=""),FALSE,'Input and Summary Results'!$D5745)</f>
        <v>0</v>
      </c>
      <c r="D6163" t="b">
        <f>IF(OR(B6163=0,'Input and Summary Results'!E5745=0),FALSE,'Input and Summary Results'!$E5745)</f>
        <v>0</v>
      </c>
      <c r="E6163" t="b">
        <f t="shared" si="317"/>
        <v>0</v>
      </c>
      <c r="F6163" t="b">
        <f t="shared" si="318"/>
        <v>0</v>
      </c>
      <c r="G6163" t="b">
        <f>IF('Input and Summary Results'!$J$4="yes",IF(C6163=FALSE,FALSE,IF('Data Transformation'!E6163&lt;$R$10,E6163,$R$10)),IF(C6163=FALSE,FALSE,IF(C6163&lt;$R$10,C6163,$R$10)))</f>
        <v>0</v>
      </c>
      <c r="H6163" t="b">
        <f>IF('Input and Summary Results'!$J$4="yes",'Data Transformation'!F6163,'Data Transformation'!D6163)</f>
        <v>0</v>
      </c>
      <c r="I6163" t="str">
        <f t="shared" si="319"/>
        <v/>
      </c>
    </row>
    <row r="6164" spans="2:9" x14ac:dyDescent="0.25">
      <c r="B6164" t="b">
        <f>IF('Input and Summary Results'!D5746=0,FALSE,'Input and Summary Results'!$B5746)</f>
        <v>0</v>
      </c>
      <c r="C6164" t="b">
        <f>IF(OR(B6164=0,'Input and Summary Results'!D5746=0,'Input and Summary Results'!D5746=""),FALSE,'Input and Summary Results'!$D5746)</f>
        <v>0</v>
      </c>
      <c r="D6164" t="b">
        <f>IF(OR(B6164=0,'Input and Summary Results'!E5746=0),FALSE,'Input and Summary Results'!$E5746)</f>
        <v>0</v>
      </c>
      <c r="E6164" t="b">
        <f t="shared" si="317"/>
        <v>0</v>
      </c>
      <c r="F6164" t="b">
        <f t="shared" si="318"/>
        <v>0</v>
      </c>
      <c r="G6164" t="b">
        <f>IF('Input and Summary Results'!$J$4="yes",IF(C6164=FALSE,FALSE,IF('Data Transformation'!E6164&lt;$R$10,E6164,$R$10)),IF(C6164=FALSE,FALSE,IF(C6164&lt;$R$10,C6164,$R$10)))</f>
        <v>0</v>
      </c>
      <c r="H6164" t="b">
        <f>IF('Input and Summary Results'!$J$4="yes",'Data Transformation'!F6164,'Data Transformation'!D6164)</f>
        <v>0</v>
      </c>
      <c r="I6164" t="str">
        <f t="shared" si="319"/>
        <v/>
      </c>
    </row>
    <row r="6165" spans="2:9" x14ac:dyDescent="0.25">
      <c r="B6165" t="b">
        <f>IF('Input and Summary Results'!D5747=0,FALSE,'Input and Summary Results'!$B5747)</f>
        <v>0</v>
      </c>
      <c r="C6165" t="b">
        <f>IF(OR(B6165=0,'Input and Summary Results'!D5747=0,'Input and Summary Results'!D5747=""),FALSE,'Input and Summary Results'!$D5747)</f>
        <v>0</v>
      </c>
      <c r="D6165" t="b">
        <f>IF(OR(B6165=0,'Input and Summary Results'!E5747=0),FALSE,'Input and Summary Results'!$E5747)</f>
        <v>0</v>
      </c>
      <c r="E6165" t="b">
        <f t="shared" si="317"/>
        <v>0</v>
      </c>
      <c r="F6165" t="b">
        <f t="shared" si="318"/>
        <v>0</v>
      </c>
      <c r="G6165" t="b">
        <f>IF('Input and Summary Results'!$J$4="yes",IF(C6165=FALSE,FALSE,IF('Data Transformation'!E6165&lt;$R$10,E6165,$R$10)),IF(C6165=FALSE,FALSE,IF(C6165&lt;$R$10,C6165,$R$10)))</f>
        <v>0</v>
      </c>
      <c r="H6165" t="b">
        <f>IF('Input and Summary Results'!$J$4="yes",'Data Transformation'!F6165,'Data Transformation'!D6165)</f>
        <v>0</v>
      </c>
      <c r="I6165" t="str">
        <f t="shared" si="319"/>
        <v/>
      </c>
    </row>
    <row r="6166" spans="2:9" x14ac:dyDescent="0.25">
      <c r="B6166" t="b">
        <f>IF('Input and Summary Results'!D5748=0,FALSE,'Input and Summary Results'!$B5748)</f>
        <v>0</v>
      </c>
      <c r="C6166" t="b">
        <f>IF(OR(B6166=0,'Input and Summary Results'!D5748=0,'Input and Summary Results'!D5748=""),FALSE,'Input and Summary Results'!$D5748)</f>
        <v>0</v>
      </c>
      <c r="D6166" t="b">
        <f>IF(OR(B6166=0,'Input and Summary Results'!E5748=0),FALSE,'Input and Summary Results'!$E5748)</f>
        <v>0</v>
      </c>
      <c r="E6166" t="b">
        <f t="shared" si="317"/>
        <v>0</v>
      </c>
      <c r="F6166" t="b">
        <f t="shared" si="318"/>
        <v>0</v>
      </c>
      <c r="G6166" t="b">
        <f>IF('Input and Summary Results'!$J$4="yes",IF(C6166=FALSE,FALSE,IF('Data Transformation'!E6166&lt;$R$10,E6166,$R$10)),IF(C6166=FALSE,FALSE,IF(C6166&lt;$R$10,C6166,$R$10)))</f>
        <v>0</v>
      </c>
      <c r="H6166" t="b">
        <f>IF('Input and Summary Results'!$J$4="yes",'Data Transformation'!F6166,'Data Transformation'!D6166)</f>
        <v>0</v>
      </c>
      <c r="I6166" t="str">
        <f t="shared" si="319"/>
        <v/>
      </c>
    </row>
    <row r="6167" spans="2:9" x14ac:dyDescent="0.25">
      <c r="B6167" t="b">
        <f>IF('Input and Summary Results'!D5749=0,FALSE,'Input and Summary Results'!$B5749)</f>
        <v>0</v>
      </c>
      <c r="C6167" t="b">
        <f>IF(OR(B6167=0,'Input and Summary Results'!D5749=0,'Input and Summary Results'!D5749=""),FALSE,'Input and Summary Results'!$D5749)</f>
        <v>0</v>
      </c>
      <c r="D6167" t="b">
        <f>IF(OR(B6167=0,'Input and Summary Results'!E5749=0),FALSE,'Input and Summary Results'!$E5749)</f>
        <v>0</v>
      </c>
      <c r="E6167" t="b">
        <f t="shared" si="317"/>
        <v>0</v>
      </c>
      <c r="F6167" t="b">
        <f t="shared" si="318"/>
        <v>0</v>
      </c>
      <c r="G6167" t="b">
        <f>IF('Input and Summary Results'!$J$4="yes",IF(C6167=FALSE,FALSE,IF('Data Transformation'!E6167&lt;$R$10,E6167,$R$10)),IF(C6167=FALSE,FALSE,IF(C6167&lt;$R$10,C6167,$R$10)))</f>
        <v>0</v>
      </c>
      <c r="H6167" t="b">
        <f>IF('Input and Summary Results'!$J$4="yes",'Data Transformation'!F6167,'Data Transformation'!D6167)</f>
        <v>0</v>
      </c>
      <c r="I6167" t="str">
        <f t="shared" si="319"/>
        <v/>
      </c>
    </row>
    <row r="6168" spans="2:9" x14ac:dyDescent="0.25">
      <c r="B6168" t="b">
        <f>IF('Input and Summary Results'!D5750=0,FALSE,'Input and Summary Results'!$B5750)</f>
        <v>0</v>
      </c>
      <c r="C6168" t="b">
        <f>IF(OR(B6168=0,'Input and Summary Results'!D5750=0,'Input and Summary Results'!D5750=""),FALSE,'Input and Summary Results'!$D5750)</f>
        <v>0</v>
      </c>
      <c r="D6168" t="b">
        <f>IF(OR(B6168=0,'Input and Summary Results'!E5750=0),FALSE,'Input and Summary Results'!$E5750)</f>
        <v>0</v>
      </c>
      <c r="E6168" t="b">
        <f t="shared" si="317"/>
        <v>0</v>
      </c>
      <c r="F6168" t="b">
        <f t="shared" si="318"/>
        <v>0</v>
      </c>
      <c r="G6168" t="b">
        <f>IF('Input and Summary Results'!$J$4="yes",IF(C6168=FALSE,FALSE,IF('Data Transformation'!E6168&lt;$R$10,E6168,$R$10)),IF(C6168=FALSE,FALSE,IF(C6168&lt;$R$10,C6168,$R$10)))</f>
        <v>0</v>
      </c>
      <c r="H6168" t="b">
        <f>IF('Input and Summary Results'!$J$4="yes",'Data Transformation'!F6168,'Data Transformation'!D6168)</f>
        <v>0</v>
      </c>
      <c r="I6168" t="str">
        <f t="shared" si="319"/>
        <v/>
      </c>
    </row>
    <row r="6169" spans="2:9" x14ac:dyDescent="0.25">
      <c r="B6169" t="b">
        <f>IF('Input and Summary Results'!D5751=0,FALSE,'Input and Summary Results'!$B5751)</f>
        <v>0</v>
      </c>
      <c r="C6169" t="b">
        <f>IF(OR(B6169=0,'Input and Summary Results'!D5751=0,'Input and Summary Results'!D5751=""),FALSE,'Input and Summary Results'!$D5751)</f>
        <v>0</v>
      </c>
      <c r="D6169" t="b">
        <f>IF(OR(B6169=0,'Input and Summary Results'!E5751=0),FALSE,'Input and Summary Results'!$E5751)</f>
        <v>0</v>
      </c>
      <c r="E6169" t="b">
        <f t="shared" si="317"/>
        <v>0</v>
      </c>
      <c r="F6169" t="b">
        <f t="shared" si="318"/>
        <v>0</v>
      </c>
      <c r="G6169" t="b">
        <f>IF('Input and Summary Results'!$J$4="yes",IF(C6169=FALSE,FALSE,IF('Data Transformation'!E6169&lt;$R$10,E6169,$R$10)),IF(C6169=FALSE,FALSE,IF(C6169&lt;$R$10,C6169,$R$10)))</f>
        <v>0</v>
      </c>
      <c r="H6169" t="b">
        <f>IF('Input and Summary Results'!$J$4="yes",'Data Transformation'!F6169,'Data Transformation'!D6169)</f>
        <v>0</v>
      </c>
      <c r="I6169" t="str">
        <f t="shared" si="319"/>
        <v/>
      </c>
    </row>
    <row r="6170" spans="2:9" x14ac:dyDescent="0.25">
      <c r="B6170" t="b">
        <f>IF('Input and Summary Results'!D5752=0,FALSE,'Input and Summary Results'!$B5752)</f>
        <v>0</v>
      </c>
      <c r="C6170" t="b">
        <f>IF(OR(B6170=0,'Input and Summary Results'!D5752=0,'Input and Summary Results'!D5752=""),FALSE,'Input and Summary Results'!$D5752)</f>
        <v>0</v>
      </c>
      <c r="D6170" t="b">
        <f>IF(OR(B6170=0,'Input and Summary Results'!E5752=0),FALSE,'Input and Summary Results'!$E5752)</f>
        <v>0</v>
      </c>
      <c r="E6170" t="b">
        <f t="shared" si="317"/>
        <v>0</v>
      </c>
      <c r="F6170" t="b">
        <f t="shared" si="318"/>
        <v>0</v>
      </c>
      <c r="G6170" t="b">
        <f>IF('Input and Summary Results'!$J$4="yes",IF(C6170=FALSE,FALSE,IF('Data Transformation'!E6170&lt;$R$10,E6170,$R$10)),IF(C6170=FALSE,FALSE,IF(C6170&lt;$R$10,C6170,$R$10)))</f>
        <v>0</v>
      </c>
      <c r="H6170" t="b">
        <f>IF('Input and Summary Results'!$J$4="yes",'Data Transformation'!F6170,'Data Transformation'!D6170)</f>
        <v>0</v>
      </c>
      <c r="I6170" t="str">
        <f t="shared" si="319"/>
        <v/>
      </c>
    </row>
    <row r="6171" spans="2:9" x14ac:dyDescent="0.25">
      <c r="B6171" t="b">
        <f>IF('Input and Summary Results'!D5753=0,FALSE,'Input and Summary Results'!$B5753)</f>
        <v>0</v>
      </c>
      <c r="C6171" t="b">
        <f>IF(OR(B6171=0,'Input and Summary Results'!D5753=0,'Input and Summary Results'!D5753=""),FALSE,'Input and Summary Results'!$D5753)</f>
        <v>0</v>
      </c>
      <c r="D6171" t="b">
        <f>IF(OR(B6171=0,'Input and Summary Results'!E5753=0),FALSE,'Input and Summary Results'!$E5753)</f>
        <v>0</v>
      </c>
      <c r="E6171" t="b">
        <f t="shared" si="317"/>
        <v>0</v>
      </c>
      <c r="F6171" t="b">
        <f t="shared" si="318"/>
        <v>0</v>
      </c>
      <c r="G6171" t="b">
        <f>IF('Input and Summary Results'!$J$4="yes",IF(C6171=FALSE,FALSE,IF('Data Transformation'!E6171&lt;$R$10,E6171,$R$10)),IF(C6171=FALSE,FALSE,IF(C6171&lt;$R$10,C6171,$R$10)))</f>
        <v>0</v>
      </c>
      <c r="H6171" t="b">
        <f>IF('Input and Summary Results'!$J$4="yes",'Data Transformation'!F6171,'Data Transformation'!D6171)</f>
        <v>0</v>
      </c>
      <c r="I6171" t="str">
        <f t="shared" si="319"/>
        <v/>
      </c>
    </row>
    <row r="6172" spans="2:9" x14ac:dyDescent="0.25">
      <c r="B6172" t="b">
        <f>IF('Input and Summary Results'!D5754=0,FALSE,'Input and Summary Results'!$B5754)</f>
        <v>0</v>
      </c>
      <c r="C6172" t="b">
        <f>IF(OR(B6172=0,'Input and Summary Results'!D5754=0,'Input and Summary Results'!D5754=""),FALSE,'Input and Summary Results'!$D5754)</f>
        <v>0</v>
      </c>
      <c r="D6172" t="b">
        <f>IF(OR(B6172=0,'Input and Summary Results'!E5754=0),FALSE,'Input and Summary Results'!$E5754)</f>
        <v>0</v>
      </c>
      <c r="E6172" t="b">
        <f t="shared" si="317"/>
        <v>0</v>
      </c>
      <c r="F6172" t="b">
        <f t="shared" si="318"/>
        <v>0</v>
      </c>
      <c r="G6172" t="b">
        <f>IF('Input and Summary Results'!$J$4="yes",IF(C6172=FALSE,FALSE,IF('Data Transformation'!E6172&lt;$R$10,E6172,$R$10)),IF(C6172=FALSE,FALSE,IF(C6172&lt;$R$10,C6172,$R$10)))</f>
        <v>0</v>
      </c>
      <c r="H6172" t="b">
        <f>IF('Input and Summary Results'!$J$4="yes",'Data Transformation'!F6172,'Data Transformation'!D6172)</f>
        <v>0</v>
      </c>
      <c r="I6172" t="str">
        <f t="shared" si="319"/>
        <v/>
      </c>
    </row>
    <row r="6173" spans="2:9" x14ac:dyDescent="0.25">
      <c r="B6173" t="b">
        <f>IF('Input and Summary Results'!D5755=0,FALSE,'Input and Summary Results'!$B5755)</f>
        <v>0</v>
      </c>
      <c r="C6173" t="b">
        <f>IF(OR(B6173=0,'Input and Summary Results'!D5755=0,'Input and Summary Results'!D5755=""),FALSE,'Input and Summary Results'!$D5755)</f>
        <v>0</v>
      </c>
      <c r="D6173" t="b">
        <f>IF(OR(B6173=0,'Input and Summary Results'!E5755=0),FALSE,'Input and Summary Results'!$E5755)</f>
        <v>0</v>
      </c>
      <c r="E6173" t="b">
        <f t="shared" si="317"/>
        <v>0</v>
      </c>
      <c r="F6173" t="b">
        <f t="shared" si="318"/>
        <v>0</v>
      </c>
      <c r="G6173" t="b">
        <f>IF('Input and Summary Results'!$J$4="yes",IF(C6173=FALSE,FALSE,IF('Data Transformation'!E6173&lt;$R$10,E6173,$R$10)),IF(C6173=FALSE,FALSE,IF(C6173&lt;$R$10,C6173,$R$10)))</f>
        <v>0</v>
      </c>
      <c r="H6173" t="b">
        <f>IF('Input and Summary Results'!$J$4="yes",'Data Transformation'!F6173,'Data Transformation'!D6173)</f>
        <v>0</v>
      </c>
      <c r="I6173" t="str">
        <f t="shared" si="319"/>
        <v/>
      </c>
    </row>
    <row r="6174" spans="2:9" x14ac:dyDescent="0.25">
      <c r="B6174" t="b">
        <f>IF('Input and Summary Results'!D5756=0,FALSE,'Input and Summary Results'!$B5756)</f>
        <v>0</v>
      </c>
      <c r="C6174" t="b">
        <f>IF(OR(B6174=0,'Input and Summary Results'!D5756=0,'Input and Summary Results'!D5756=""),FALSE,'Input and Summary Results'!$D5756)</f>
        <v>0</v>
      </c>
      <c r="D6174" t="b">
        <f>IF(OR(B6174=0,'Input and Summary Results'!E5756=0),FALSE,'Input and Summary Results'!$E5756)</f>
        <v>0</v>
      </c>
      <c r="E6174" t="b">
        <f t="shared" si="317"/>
        <v>0</v>
      </c>
      <c r="F6174" t="b">
        <f t="shared" si="318"/>
        <v>0</v>
      </c>
      <c r="G6174" t="b">
        <f>IF('Input and Summary Results'!$J$4="yes",IF(C6174=FALSE,FALSE,IF('Data Transformation'!E6174&lt;$R$10,E6174,$R$10)),IF(C6174=FALSE,FALSE,IF(C6174&lt;$R$10,C6174,$R$10)))</f>
        <v>0</v>
      </c>
      <c r="H6174" t="b">
        <f>IF('Input and Summary Results'!$J$4="yes",'Data Transformation'!F6174,'Data Transformation'!D6174)</f>
        <v>0</v>
      </c>
      <c r="I6174" t="str">
        <f t="shared" si="319"/>
        <v/>
      </c>
    </row>
    <row r="6175" spans="2:9" x14ac:dyDescent="0.25">
      <c r="B6175" t="b">
        <f>IF('Input and Summary Results'!D5757=0,FALSE,'Input and Summary Results'!$B5757)</f>
        <v>0</v>
      </c>
      <c r="C6175" t="b">
        <f>IF(OR(B6175=0,'Input and Summary Results'!D5757=0,'Input and Summary Results'!D5757=""),FALSE,'Input and Summary Results'!$D5757)</f>
        <v>0</v>
      </c>
      <c r="D6175" t="b">
        <f>IF(OR(B6175=0,'Input and Summary Results'!E5757=0),FALSE,'Input and Summary Results'!$E5757)</f>
        <v>0</v>
      </c>
      <c r="E6175" t="b">
        <f t="shared" si="317"/>
        <v>0</v>
      </c>
      <c r="F6175" t="b">
        <f t="shared" si="318"/>
        <v>0</v>
      </c>
      <c r="G6175" t="b">
        <f>IF('Input and Summary Results'!$J$4="yes",IF(C6175=FALSE,FALSE,IF('Data Transformation'!E6175&lt;$R$10,E6175,$R$10)),IF(C6175=FALSE,FALSE,IF(C6175&lt;$R$10,C6175,$R$10)))</f>
        <v>0</v>
      </c>
      <c r="H6175" t="b">
        <f>IF('Input and Summary Results'!$J$4="yes",'Data Transformation'!F6175,'Data Transformation'!D6175)</f>
        <v>0</v>
      </c>
      <c r="I6175" t="str">
        <f t="shared" si="319"/>
        <v/>
      </c>
    </row>
    <row r="6176" spans="2:9" x14ac:dyDescent="0.25">
      <c r="B6176" t="b">
        <f>IF('Input and Summary Results'!D5758=0,FALSE,'Input and Summary Results'!$B5758)</f>
        <v>0</v>
      </c>
      <c r="C6176" t="b">
        <f>IF(OR(B6176=0,'Input and Summary Results'!D5758=0,'Input and Summary Results'!D5758=""),FALSE,'Input and Summary Results'!$D5758)</f>
        <v>0</v>
      </c>
      <c r="D6176" t="b">
        <f>IF(OR(B6176=0,'Input and Summary Results'!E5758=0),FALSE,'Input and Summary Results'!$E5758)</f>
        <v>0</v>
      </c>
      <c r="E6176" t="b">
        <f t="shared" si="317"/>
        <v>0</v>
      </c>
      <c r="F6176" t="b">
        <f t="shared" si="318"/>
        <v>0</v>
      </c>
      <c r="G6176" t="b">
        <f>IF('Input and Summary Results'!$J$4="yes",IF(C6176=FALSE,FALSE,IF('Data Transformation'!E6176&lt;$R$10,E6176,$R$10)),IF(C6176=FALSE,FALSE,IF(C6176&lt;$R$10,C6176,$R$10)))</f>
        <v>0</v>
      </c>
      <c r="H6176" t="b">
        <f>IF('Input and Summary Results'!$J$4="yes",'Data Transformation'!F6176,'Data Transformation'!D6176)</f>
        <v>0</v>
      </c>
      <c r="I6176" t="str">
        <f t="shared" si="319"/>
        <v/>
      </c>
    </row>
    <row r="6177" spans="2:9" x14ac:dyDescent="0.25">
      <c r="B6177" t="b">
        <f>IF('Input and Summary Results'!D5759=0,FALSE,'Input and Summary Results'!$B5759)</f>
        <v>0</v>
      </c>
      <c r="C6177" t="b">
        <f>IF(OR(B6177=0,'Input and Summary Results'!D5759=0,'Input and Summary Results'!D5759=""),FALSE,'Input and Summary Results'!$D5759)</f>
        <v>0</v>
      </c>
      <c r="D6177" t="b">
        <f>IF(OR(B6177=0,'Input and Summary Results'!E5759=0),FALSE,'Input and Summary Results'!$E5759)</f>
        <v>0</v>
      </c>
      <c r="E6177" t="b">
        <f t="shared" si="317"/>
        <v>0</v>
      </c>
      <c r="F6177" t="b">
        <f t="shared" si="318"/>
        <v>0</v>
      </c>
      <c r="G6177" t="b">
        <f>IF('Input and Summary Results'!$J$4="yes",IF(C6177=FALSE,FALSE,IF('Data Transformation'!E6177&lt;$R$10,E6177,$R$10)),IF(C6177=FALSE,FALSE,IF(C6177&lt;$R$10,C6177,$R$10)))</f>
        <v>0</v>
      </c>
      <c r="H6177" t="b">
        <f>IF('Input and Summary Results'!$J$4="yes",'Data Transformation'!F6177,'Data Transformation'!D6177)</f>
        <v>0</v>
      </c>
      <c r="I6177" t="str">
        <f t="shared" si="319"/>
        <v/>
      </c>
    </row>
    <row r="6178" spans="2:9" x14ac:dyDescent="0.25">
      <c r="B6178" t="b">
        <f>IF('Input and Summary Results'!D5760=0,FALSE,'Input and Summary Results'!$B5760)</f>
        <v>0</v>
      </c>
      <c r="C6178" t="b">
        <f>IF(OR(B6178=0,'Input and Summary Results'!D5760=0,'Input and Summary Results'!D5760=""),FALSE,'Input and Summary Results'!$D5760)</f>
        <v>0</v>
      </c>
      <c r="D6178" t="b">
        <f>IF(OR(B6178=0,'Input and Summary Results'!E5760=0),FALSE,'Input and Summary Results'!$E5760)</f>
        <v>0</v>
      </c>
      <c r="E6178" t="b">
        <f t="shared" si="317"/>
        <v>0</v>
      </c>
      <c r="F6178" t="b">
        <f t="shared" si="318"/>
        <v>0</v>
      </c>
      <c r="G6178" t="b">
        <f>IF('Input and Summary Results'!$J$4="yes",IF(C6178=FALSE,FALSE,IF('Data Transformation'!E6178&lt;$R$10,E6178,$R$10)),IF(C6178=FALSE,FALSE,IF(C6178&lt;$R$10,C6178,$R$10)))</f>
        <v>0</v>
      </c>
      <c r="H6178" t="b">
        <f>IF('Input and Summary Results'!$J$4="yes",'Data Transformation'!F6178,'Data Transformation'!D6178)</f>
        <v>0</v>
      </c>
      <c r="I6178" t="str">
        <f t="shared" si="319"/>
        <v/>
      </c>
    </row>
    <row r="6179" spans="2:9" x14ac:dyDescent="0.25">
      <c r="B6179" t="b">
        <f>IF('Input and Summary Results'!D5761=0,FALSE,'Input and Summary Results'!$B5761)</f>
        <v>0</v>
      </c>
      <c r="C6179" t="b">
        <f>IF(OR(B6179=0,'Input and Summary Results'!D5761=0,'Input and Summary Results'!D5761=""),FALSE,'Input and Summary Results'!$D5761)</f>
        <v>0</v>
      </c>
      <c r="D6179" t="b">
        <f>IF(OR(B6179=0,'Input and Summary Results'!E5761=0),FALSE,'Input and Summary Results'!$E5761)</f>
        <v>0</v>
      </c>
      <c r="E6179" t="b">
        <f t="shared" si="317"/>
        <v>0</v>
      </c>
      <c r="F6179" t="b">
        <f t="shared" si="318"/>
        <v>0</v>
      </c>
      <c r="G6179" t="b">
        <f>IF('Input and Summary Results'!$J$4="yes",IF(C6179=FALSE,FALSE,IF('Data Transformation'!E6179&lt;$R$10,E6179,$R$10)),IF(C6179=FALSE,FALSE,IF(C6179&lt;$R$10,C6179,$R$10)))</f>
        <v>0</v>
      </c>
      <c r="H6179" t="b">
        <f>IF('Input and Summary Results'!$J$4="yes",'Data Transformation'!F6179,'Data Transformation'!D6179)</f>
        <v>0</v>
      </c>
      <c r="I6179" t="str">
        <f t="shared" si="319"/>
        <v/>
      </c>
    </row>
    <row r="6180" spans="2:9" x14ac:dyDescent="0.25">
      <c r="B6180" t="b">
        <f>IF('Input and Summary Results'!D5762=0,FALSE,'Input and Summary Results'!$B5762)</f>
        <v>0</v>
      </c>
      <c r="C6180" t="b">
        <f>IF(OR(B6180=0,'Input and Summary Results'!D5762=0,'Input and Summary Results'!D5762=""),FALSE,'Input and Summary Results'!$D5762)</f>
        <v>0</v>
      </c>
      <c r="D6180" t="b">
        <f>IF(OR(B6180=0,'Input and Summary Results'!E5762=0),FALSE,'Input and Summary Results'!$E5762)</f>
        <v>0</v>
      </c>
      <c r="E6180" t="b">
        <f t="shared" si="317"/>
        <v>0</v>
      </c>
      <c r="F6180" t="b">
        <f t="shared" si="318"/>
        <v>0</v>
      </c>
      <c r="G6180" t="b">
        <f>IF('Input and Summary Results'!$J$4="yes",IF(C6180=FALSE,FALSE,IF('Data Transformation'!E6180&lt;$R$10,E6180,$R$10)),IF(C6180=FALSE,FALSE,IF(C6180&lt;$R$10,C6180,$R$10)))</f>
        <v>0</v>
      </c>
      <c r="H6180" t="b">
        <f>IF('Input and Summary Results'!$J$4="yes",'Data Transformation'!F6180,'Data Transformation'!D6180)</f>
        <v>0</v>
      </c>
      <c r="I6180" t="str">
        <f t="shared" si="319"/>
        <v/>
      </c>
    </row>
    <row r="6181" spans="2:9" x14ac:dyDescent="0.25">
      <c r="B6181" t="b">
        <f>IF('Input and Summary Results'!D5763=0,FALSE,'Input and Summary Results'!$B5763)</f>
        <v>0</v>
      </c>
      <c r="C6181" t="b">
        <f>IF(OR(B6181=0,'Input and Summary Results'!D5763=0,'Input and Summary Results'!D5763=""),FALSE,'Input and Summary Results'!$D5763)</f>
        <v>0</v>
      </c>
      <c r="D6181" t="b">
        <f>IF(OR(B6181=0,'Input and Summary Results'!E5763=0),FALSE,'Input and Summary Results'!$E5763)</f>
        <v>0</v>
      </c>
      <c r="E6181" t="b">
        <f t="shared" si="317"/>
        <v>0</v>
      </c>
      <c r="F6181" t="b">
        <f t="shared" si="318"/>
        <v>0</v>
      </c>
      <c r="G6181" t="b">
        <f>IF('Input and Summary Results'!$J$4="yes",IF(C6181=FALSE,FALSE,IF('Data Transformation'!E6181&lt;$R$10,E6181,$R$10)),IF(C6181=FALSE,FALSE,IF(C6181&lt;$R$10,C6181,$R$10)))</f>
        <v>0</v>
      </c>
      <c r="H6181" t="b">
        <f>IF('Input and Summary Results'!$J$4="yes",'Data Transformation'!F6181,'Data Transformation'!D6181)</f>
        <v>0</v>
      </c>
      <c r="I6181" t="str">
        <f t="shared" si="319"/>
        <v/>
      </c>
    </row>
    <row r="6182" spans="2:9" x14ac:dyDescent="0.25">
      <c r="B6182" t="b">
        <f>IF('Input and Summary Results'!D5764=0,FALSE,'Input and Summary Results'!$B5764)</f>
        <v>0</v>
      </c>
      <c r="C6182" t="b">
        <f>IF(OR(B6182=0,'Input and Summary Results'!D5764=0,'Input and Summary Results'!D5764=""),FALSE,'Input and Summary Results'!$D5764)</f>
        <v>0</v>
      </c>
      <c r="D6182" t="b">
        <f>IF(OR(B6182=0,'Input and Summary Results'!E5764=0),FALSE,'Input and Summary Results'!$E5764)</f>
        <v>0</v>
      </c>
      <c r="E6182" t="b">
        <f t="shared" si="317"/>
        <v>0</v>
      </c>
      <c r="F6182" t="b">
        <f t="shared" si="318"/>
        <v>0</v>
      </c>
      <c r="G6182" t="b">
        <f>IF('Input and Summary Results'!$J$4="yes",IF(C6182=FALSE,FALSE,IF('Data Transformation'!E6182&lt;$R$10,E6182,$R$10)),IF(C6182=FALSE,FALSE,IF(C6182&lt;$R$10,C6182,$R$10)))</f>
        <v>0</v>
      </c>
      <c r="H6182" t="b">
        <f>IF('Input and Summary Results'!$J$4="yes",'Data Transformation'!F6182,'Data Transformation'!D6182)</f>
        <v>0</v>
      </c>
      <c r="I6182" t="str">
        <f t="shared" si="319"/>
        <v/>
      </c>
    </row>
    <row r="6183" spans="2:9" x14ac:dyDescent="0.25">
      <c r="B6183" t="b">
        <f>IF('Input and Summary Results'!D5765=0,FALSE,'Input and Summary Results'!$B5765)</f>
        <v>0</v>
      </c>
      <c r="C6183" t="b">
        <f>IF(OR(B6183=0,'Input and Summary Results'!D5765=0,'Input and Summary Results'!D5765=""),FALSE,'Input and Summary Results'!$D5765)</f>
        <v>0</v>
      </c>
      <c r="D6183" t="b">
        <f>IF(OR(B6183=0,'Input and Summary Results'!E5765=0),FALSE,'Input and Summary Results'!$E5765)</f>
        <v>0</v>
      </c>
      <c r="E6183" t="b">
        <f t="shared" si="317"/>
        <v>0</v>
      </c>
      <c r="F6183" t="b">
        <f t="shared" si="318"/>
        <v>0</v>
      </c>
      <c r="G6183" t="b">
        <f>IF('Input and Summary Results'!$J$4="yes",IF(C6183=FALSE,FALSE,IF('Data Transformation'!E6183&lt;$R$10,E6183,$R$10)),IF(C6183=FALSE,FALSE,IF(C6183&lt;$R$10,C6183,$R$10)))</f>
        <v>0</v>
      </c>
      <c r="H6183" t="b">
        <f>IF('Input and Summary Results'!$J$4="yes",'Data Transformation'!F6183,'Data Transformation'!D6183)</f>
        <v>0</v>
      </c>
      <c r="I6183" t="str">
        <f t="shared" si="319"/>
        <v/>
      </c>
    </row>
    <row r="6184" spans="2:9" x14ac:dyDescent="0.25">
      <c r="B6184" t="b">
        <f>IF('Input and Summary Results'!D5766=0,FALSE,'Input and Summary Results'!$B5766)</f>
        <v>0</v>
      </c>
      <c r="C6184" t="b">
        <f>IF(OR(B6184=0,'Input and Summary Results'!D5766=0,'Input and Summary Results'!D5766=""),FALSE,'Input and Summary Results'!$D5766)</f>
        <v>0</v>
      </c>
      <c r="D6184" t="b">
        <f>IF(OR(B6184=0,'Input and Summary Results'!E5766=0),FALSE,'Input and Summary Results'!$E5766)</f>
        <v>0</v>
      </c>
      <c r="E6184" t="b">
        <f t="shared" si="317"/>
        <v>0</v>
      </c>
      <c r="F6184" t="b">
        <f t="shared" si="318"/>
        <v>0</v>
      </c>
      <c r="G6184" t="b">
        <f>IF('Input and Summary Results'!$J$4="yes",IF(C6184=FALSE,FALSE,IF('Data Transformation'!E6184&lt;$R$10,E6184,$R$10)),IF(C6184=FALSE,FALSE,IF(C6184&lt;$R$10,C6184,$R$10)))</f>
        <v>0</v>
      </c>
      <c r="H6184" t="b">
        <f>IF('Input and Summary Results'!$J$4="yes",'Data Transformation'!F6184,'Data Transformation'!D6184)</f>
        <v>0</v>
      </c>
      <c r="I6184" t="str">
        <f t="shared" si="319"/>
        <v/>
      </c>
    </row>
    <row r="6185" spans="2:9" x14ac:dyDescent="0.25">
      <c r="B6185" t="b">
        <f>IF('Input and Summary Results'!D5767=0,FALSE,'Input and Summary Results'!$B5767)</f>
        <v>0</v>
      </c>
      <c r="C6185" t="b">
        <f>IF(OR(B6185=0,'Input and Summary Results'!D5767=0,'Input and Summary Results'!D5767=""),FALSE,'Input and Summary Results'!$D5767)</f>
        <v>0</v>
      </c>
      <c r="D6185" t="b">
        <f>IF(OR(B6185=0,'Input and Summary Results'!E5767=0),FALSE,'Input and Summary Results'!$E5767)</f>
        <v>0</v>
      </c>
      <c r="E6185" t="b">
        <f t="shared" si="317"/>
        <v>0</v>
      </c>
      <c r="F6185" t="b">
        <f t="shared" si="318"/>
        <v>0</v>
      </c>
      <c r="G6185" t="b">
        <f>IF('Input and Summary Results'!$J$4="yes",IF(C6185=FALSE,FALSE,IF('Data Transformation'!E6185&lt;$R$10,E6185,$R$10)),IF(C6185=FALSE,FALSE,IF(C6185&lt;$R$10,C6185,$R$10)))</f>
        <v>0</v>
      </c>
      <c r="H6185" t="b">
        <f>IF('Input and Summary Results'!$J$4="yes",'Data Transformation'!F6185,'Data Transformation'!D6185)</f>
        <v>0</v>
      </c>
      <c r="I6185" t="str">
        <f t="shared" si="319"/>
        <v/>
      </c>
    </row>
    <row r="6186" spans="2:9" x14ac:dyDescent="0.25">
      <c r="B6186" t="b">
        <f>IF('Input and Summary Results'!D5768=0,FALSE,'Input and Summary Results'!$B5768)</f>
        <v>0</v>
      </c>
      <c r="C6186" t="b">
        <f>IF(OR(B6186=0,'Input and Summary Results'!D5768=0,'Input and Summary Results'!D5768=""),FALSE,'Input and Summary Results'!$D5768)</f>
        <v>0</v>
      </c>
      <c r="D6186" t="b">
        <f>IF(OR(B6186=0,'Input and Summary Results'!E5768=0),FALSE,'Input and Summary Results'!$E5768)</f>
        <v>0</v>
      </c>
      <c r="E6186" t="b">
        <f t="shared" ref="E6186:E6249" si="320">IF(C6186=FALSE,FALSE,LOG10(C6186))</f>
        <v>0</v>
      </c>
      <c r="F6186" t="b">
        <f t="shared" ref="F6186:F6249" si="321">IF(D6186=FALSE, FALSE,0.434*D6186/C6186)</f>
        <v>0</v>
      </c>
      <c r="G6186" t="b">
        <f>IF('Input and Summary Results'!$J$4="yes",IF(C6186=FALSE,FALSE,IF('Data Transformation'!E6186&lt;$R$10,E6186,$R$10)),IF(C6186=FALSE,FALSE,IF(C6186&lt;$R$10,C6186,$R$10)))</f>
        <v>0</v>
      </c>
      <c r="H6186" t="b">
        <f>IF('Input and Summary Results'!$J$4="yes",'Data Transformation'!F6186,'Data Transformation'!D6186)</f>
        <v>0</v>
      </c>
      <c r="I6186" t="str">
        <f t="shared" si="319"/>
        <v/>
      </c>
    </row>
    <row r="6187" spans="2:9" x14ac:dyDescent="0.25">
      <c r="B6187" t="b">
        <f>IF('Input and Summary Results'!D5769=0,FALSE,'Input and Summary Results'!$B5769)</f>
        <v>0</v>
      </c>
      <c r="C6187" t="b">
        <f>IF(OR(B6187=0,'Input and Summary Results'!D5769=0,'Input and Summary Results'!D5769=""),FALSE,'Input and Summary Results'!$D5769)</f>
        <v>0</v>
      </c>
      <c r="D6187" t="b">
        <f>IF(OR(B6187=0,'Input and Summary Results'!E5769=0),FALSE,'Input and Summary Results'!$E5769)</f>
        <v>0</v>
      </c>
      <c r="E6187" t="b">
        <f t="shared" si="320"/>
        <v>0</v>
      </c>
      <c r="F6187" t="b">
        <f t="shared" si="321"/>
        <v>0</v>
      </c>
      <c r="G6187" t="b">
        <f>IF('Input and Summary Results'!$J$4="yes",IF(C6187=FALSE,FALSE,IF('Data Transformation'!E6187&lt;$R$10,E6187,$R$10)),IF(C6187=FALSE,FALSE,IF(C6187&lt;$R$10,C6187,$R$10)))</f>
        <v>0</v>
      </c>
      <c r="H6187" t="b">
        <f>IF('Input and Summary Results'!$J$4="yes",'Data Transformation'!F6187,'Data Transformation'!D6187)</f>
        <v>0</v>
      </c>
      <c r="I6187" t="str">
        <f t="shared" si="319"/>
        <v/>
      </c>
    </row>
    <row r="6188" spans="2:9" x14ac:dyDescent="0.25">
      <c r="B6188" t="b">
        <f>IF('Input and Summary Results'!D5770=0,FALSE,'Input and Summary Results'!$B5770)</f>
        <v>0</v>
      </c>
      <c r="C6188" t="b">
        <f>IF(OR(B6188=0,'Input and Summary Results'!D5770=0,'Input and Summary Results'!D5770=""),FALSE,'Input and Summary Results'!$D5770)</f>
        <v>0</v>
      </c>
      <c r="D6188" t="b">
        <f>IF(OR(B6188=0,'Input and Summary Results'!E5770=0),FALSE,'Input and Summary Results'!$E5770)</f>
        <v>0</v>
      </c>
      <c r="E6188" t="b">
        <f t="shared" si="320"/>
        <v>0</v>
      </c>
      <c r="F6188" t="b">
        <f t="shared" si="321"/>
        <v>0</v>
      </c>
      <c r="G6188" t="b">
        <f>IF('Input and Summary Results'!$J$4="yes",IF(C6188=FALSE,FALSE,IF('Data Transformation'!E6188&lt;$R$10,E6188,$R$10)),IF(C6188=FALSE,FALSE,IF(C6188&lt;$R$10,C6188,$R$10)))</f>
        <v>0</v>
      </c>
      <c r="H6188" t="b">
        <f>IF('Input and Summary Results'!$J$4="yes",'Data Transformation'!F6188,'Data Transformation'!D6188)</f>
        <v>0</v>
      </c>
      <c r="I6188" t="str">
        <f t="shared" si="319"/>
        <v/>
      </c>
    </row>
    <row r="6189" spans="2:9" x14ac:dyDescent="0.25">
      <c r="B6189" t="b">
        <f>IF('Input and Summary Results'!D5771=0,FALSE,'Input and Summary Results'!$B5771)</f>
        <v>0</v>
      </c>
      <c r="C6189" t="b">
        <f>IF(OR(B6189=0,'Input and Summary Results'!D5771=0,'Input and Summary Results'!D5771=""),FALSE,'Input and Summary Results'!$D5771)</f>
        <v>0</v>
      </c>
      <c r="D6189" t="b">
        <f>IF(OR(B6189=0,'Input and Summary Results'!E5771=0),FALSE,'Input and Summary Results'!$E5771)</f>
        <v>0</v>
      </c>
      <c r="E6189" t="b">
        <f t="shared" si="320"/>
        <v>0</v>
      </c>
      <c r="F6189" t="b">
        <f t="shared" si="321"/>
        <v>0</v>
      </c>
      <c r="G6189" t="b">
        <f>IF('Input and Summary Results'!$J$4="yes",IF(C6189=FALSE,FALSE,IF('Data Transformation'!E6189&lt;$R$10,E6189,$R$10)),IF(C6189=FALSE,FALSE,IF(C6189&lt;$R$10,C6189,$R$10)))</f>
        <v>0</v>
      </c>
      <c r="H6189" t="b">
        <f>IF('Input and Summary Results'!$J$4="yes",'Data Transformation'!F6189,'Data Transformation'!D6189)</f>
        <v>0</v>
      </c>
      <c r="I6189" t="str">
        <f t="shared" si="319"/>
        <v/>
      </c>
    </row>
    <row r="6190" spans="2:9" x14ac:dyDescent="0.25">
      <c r="B6190" t="b">
        <f>IF('Input and Summary Results'!D5772=0,FALSE,'Input and Summary Results'!$B5772)</f>
        <v>0</v>
      </c>
      <c r="C6190" t="b">
        <f>IF(OR(B6190=0,'Input and Summary Results'!D5772=0,'Input and Summary Results'!D5772=""),FALSE,'Input and Summary Results'!$D5772)</f>
        <v>0</v>
      </c>
      <c r="D6190" t="b">
        <f>IF(OR(B6190=0,'Input and Summary Results'!E5772=0),FALSE,'Input and Summary Results'!$E5772)</f>
        <v>0</v>
      </c>
      <c r="E6190" t="b">
        <f t="shared" si="320"/>
        <v>0</v>
      </c>
      <c r="F6190" t="b">
        <f t="shared" si="321"/>
        <v>0</v>
      </c>
      <c r="G6190" t="b">
        <f>IF('Input and Summary Results'!$J$4="yes",IF(C6190=FALSE,FALSE,IF('Data Transformation'!E6190&lt;$R$10,E6190,$R$10)),IF(C6190=FALSE,FALSE,IF(C6190&lt;$R$10,C6190,$R$10)))</f>
        <v>0</v>
      </c>
      <c r="H6190" t="b">
        <f>IF('Input and Summary Results'!$J$4="yes",'Data Transformation'!F6190,'Data Transformation'!D6190)</f>
        <v>0</v>
      </c>
      <c r="I6190" t="str">
        <f t="shared" si="319"/>
        <v/>
      </c>
    </row>
    <row r="6191" spans="2:9" x14ac:dyDescent="0.25">
      <c r="B6191" t="b">
        <f>IF('Input and Summary Results'!D5773=0,FALSE,'Input and Summary Results'!$B5773)</f>
        <v>0</v>
      </c>
      <c r="C6191" t="b">
        <f>IF(OR(B6191=0,'Input and Summary Results'!D5773=0,'Input and Summary Results'!D5773=""),FALSE,'Input and Summary Results'!$D5773)</f>
        <v>0</v>
      </c>
      <c r="D6191" t="b">
        <f>IF(OR(B6191=0,'Input and Summary Results'!E5773=0),FALSE,'Input and Summary Results'!$E5773)</f>
        <v>0</v>
      </c>
      <c r="E6191" t="b">
        <f t="shared" si="320"/>
        <v>0</v>
      </c>
      <c r="F6191" t="b">
        <f t="shared" si="321"/>
        <v>0</v>
      </c>
      <c r="G6191" t="b">
        <f>IF('Input and Summary Results'!$J$4="yes",IF(C6191=FALSE,FALSE,IF('Data Transformation'!E6191&lt;$R$10,E6191,$R$10)),IF(C6191=FALSE,FALSE,IF(C6191&lt;$R$10,C6191,$R$10)))</f>
        <v>0</v>
      </c>
      <c r="H6191" t="b">
        <f>IF('Input and Summary Results'!$J$4="yes",'Data Transformation'!F6191,'Data Transformation'!D6191)</f>
        <v>0</v>
      </c>
      <c r="I6191" t="str">
        <f t="shared" si="319"/>
        <v/>
      </c>
    </row>
    <row r="6192" spans="2:9" x14ac:dyDescent="0.25">
      <c r="B6192" t="b">
        <f>IF('Input and Summary Results'!D5774=0,FALSE,'Input and Summary Results'!$B5774)</f>
        <v>0</v>
      </c>
      <c r="C6192" t="b">
        <f>IF(OR(B6192=0,'Input and Summary Results'!D5774=0,'Input and Summary Results'!D5774=""),FALSE,'Input and Summary Results'!$D5774)</f>
        <v>0</v>
      </c>
      <c r="D6192" t="b">
        <f>IF(OR(B6192=0,'Input and Summary Results'!E5774=0),FALSE,'Input and Summary Results'!$E5774)</f>
        <v>0</v>
      </c>
      <c r="E6192" t="b">
        <f t="shared" si="320"/>
        <v>0</v>
      </c>
      <c r="F6192" t="b">
        <f t="shared" si="321"/>
        <v>0</v>
      </c>
      <c r="G6192" t="b">
        <f>IF('Input and Summary Results'!$J$4="yes",IF(C6192=FALSE,FALSE,IF('Data Transformation'!E6192&lt;$R$10,E6192,$R$10)),IF(C6192=FALSE,FALSE,IF(C6192&lt;$R$10,C6192,$R$10)))</f>
        <v>0</v>
      </c>
      <c r="H6192" t="b">
        <f>IF('Input and Summary Results'!$J$4="yes",'Data Transformation'!F6192,'Data Transformation'!D6192)</f>
        <v>0</v>
      </c>
      <c r="I6192" t="str">
        <f t="shared" si="319"/>
        <v/>
      </c>
    </row>
    <row r="6193" spans="2:9" x14ac:dyDescent="0.25">
      <c r="B6193" t="b">
        <f>IF('Input and Summary Results'!D5775=0,FALSE,'Input and Summary Results'!$B5775)</f>
        <v>0</v>
      </c>
      <c r="C6193" t="b">
        <f>IF(OR(B6193=0,'Input and Summary Results'!D5775=0,'Input and Summary Results'!D5775=""),FALSE,'Input and Summary Results'!$D5775)</f>
        <v>0</v>
      </c>
      <c r="D6193" t="b">
        <f>IF(OR(B6193=0,'Input and Summary Results'!E5775=0),FALSE,'Input and Summary Results'!$E5775)</f>
        <v>0</v>
      </c>
      <c r="E6193" t="b">
        <f t="shared" si="320"/>
        <v>0</v>
      </c>
      <c r="F6193" t="b">
        <f t="shared" si="321"/>
        <v>0</v>
      </c>
      <c r="G6193" t="b">
        <f>IF('Input and Summary Results'!$J$4="yes",IF(C6193=FALSE,FALSE,IF('Data Transformation'!E6193&lt;$R$10,E6193,$R$10)),IF(C6193=FALSE,FALSE,IF(C6193&lt;$R$10,C6193,$R$10)))</f>
        <v>0</v>
      </c>
      <c r="H6193" t="b">
        <f>IF('Input and Summary Results'!$J$4="yes",'Data Transformation'!F6193,'Data Transformation'!D6193)</f>
        <v>0</v>
      </c>
      <c r="I6193" t="str">
        <f t="shared" si="319"/>
        <v/>
      </c>
    </row>
    <row r="6194" spans="2:9" x14ac:dyDescent="0.25">
      <c r="B6194" t="b">
        <f>IF('Input and Summary Results'!D5776=0,FALSE,'Input and Summary Results'!$B5776)</f>
        <v>0</v>
      </c>
      <c r="C6194" t="b">
        <f>IF(OR(B6194=0,'Input and Summary Results'!D5776=0,'Input and Summary Results'!D5776=""),FALSE,'Input and Summary Results'!$D5776)</f>
        <v>0</v>
      </c>
      <c r="D6194" t="b">
        <f>IF(OR(B6194=0,'Input and Summary Results'!E5776=0),FALSE,'Input and Summary Results'!$E5776)</f>
        <v>0</v>
      </c>
      <c r="E6194" t="b">
        <f t="shared" si="320"/>
        <v>0</v>
      </c>
      <c r="F6194" t="b">
        <f t="shared" si="321"/>
        <v>0</v>
      </c>
      <c r="G6194" t="b">
        <f>IF('Input and Summary Results'!$J$4="yes",IF(C6194=FALSE,FALSE,IF('Data Transformation'!E6194&lt;$R$10,E6194,$R$10)),IF(C6194=FALSE,FALSE,IF(C6194&lt;$R$10,C6194,$R$10)))</f>
        <v>0</v>
      </c>
      <c r="H6194" t="b">
        <f>IF('Input and Summary Results'!$J$4="yes",'Data Transformation'!F6194,'Data Transformation'!D6194)</f>
        <v>0</v>
      </c>
      <c r="I6194" t="str">
        <f t="shared" si="319"/>
        <v/>
      </c>
    </row>
    <row r="6195" spans="2:9" x14ac:dyDescent="0.25">
      <c r="B6195" t="b">
        <f>IF('Input and Summary Results'!D5777=0,FALSE,'Input and Summary Results'!$B5777)</f>
        <v>0</v>
      </c>
      <c r="C6195" t="b">
        <f>IF(OR(B6195=0,'Input and Summary Results'!D5777=0,'Input and Summary Results'!D5777=""),FALSE,'Input and Summary Results'!$D5777)</f>
        <v>0</v>
      </c>
      <c r="D6195" t="b">
        <f>IF(OR(B6195=0,'Input and Summary Results'!E5777=0),FALSE,'Input and Summary Results'!$E5777)</f>
        <v>0</v>
      </c>
      <c r="E6195" t="b">
        <f t="shared" si="320"/>
        <v>0</v>
      </c>
      <c r="F6195" t="b">
        <f t="shared" si="321"/>
        <v>0</v>
      </c>
      <c r="G6195" t="b">
        <f>IF('Input and Summary Results'!$J$4="yes",IF(C6195=FALSE,FALSE,IF('Data Transformation'!E6195&lt;$R$10,E6195,$R$10)),IF(C6195=FALSE,FALSE,IF(C6195&lt;$R$10,C6195,$R$10)))</f>
        <v>0</v>
      </c>
      <c r="H6195" t="b">
        <f>IF('Input and Summary Results'!$J$4="yes",'Data Transformation'!F6195,'Data Transformation'!D6195)</f>
        <v>0</v>
      </c>
      <c r="I6195" t="str">
        <f t="shared" si="319"/>
        <v/>
      </c>
    </row>
    <row r="6196" spans="2:9" x14ac:dyDescent="0.25">
      <c r="B6196" t="b">
        <f>IF('Input and Summary Results'!D5778=0,FALSE,'Input and Summary Results'!$B5778)</f>
        <v>0</v>
      </c>
      <c r="C6196" t="b">
        <f>IF(OR(B6196=0,'Input and Summary Results'!D5778=0,'Input and Summary Results'!D5778=""),FALSE,'Input and Summary Results'!$D5778)</f>
        <v>0</v>
      </c>
      <c r="D6196" t="b">
        <f>IF(OR(B6196=0,'Input and Summary Results'!E5778=0),FALSE,'Input and Summary Results'!$E5778)</f>
        <v>0</v>
      </c>
      <c r="E6196" t="b">
        <f t="shared" si="320"/>
        <v>0</v>
      </c>
      <c r="F6196" t="b">
        <f t="shared" si="321"/>
        <v>0</v>
      </c>
      <c r="G6196" t="b">
        <f>IF('Input and Summary Results'!$J$4="yes",IF(C6196=FALSE,FALSE,IF('Data Transformation'!E6196&lt;$R$10,E6196,$R$10)),IF(C6196=FALSE,FALSE,IF(C6196&lt;$R$10,C6196,$R$10)))</f>
        <v>0</v>
      </c>
      <c r="H6196" t="b">
        <f>IF('Input and Summary Results'!$J$4="yes",'Data Transformation'!F6196,'Data Transformation'!D6196)</f>
        <v>0</v>
      </c>
      <c r="I6196" t="str">
        <f t="shared" si="319"/>
        <v/>
      </c>
    </row>
    <row r="6197" spans="2:9" x14ac:dyDescent="0.25">
      <c r="B6197" t="b">
        <f>IF('Input and Summary Results'!D5779=0,FALSE,'Input and Summary Results'!$B5779)</f>
        <v>0</v>
      </c>
      <c r="C6197" t="b">
        <f>IF(OR(B6197=0,'Input and Summary Results'!D5779=0,'Input and Summary Results'!D5779=""),FALSE,'Input and Summary Results'!$D5779)</f>
        <v>0</v>
      </c>
      <c r="D6197" t="b">
        <f>IF(OR(B6197=0,'Input and Summary Results'!E5779=0),FALSE,'Input and Summary Results'!$E5779)</f>
        <v>0</v>
      </c>
      <c r="E6197" t="b">
        <f t="shared" si="320"/>
        <v>0</v>
      </c>
      <c r="F6197" t="b">
        <f t="shared" si="321"/>
        <v>0</v>
      </c>
      <c r="G6197" t="b">
        <f>IF('Input and Summary Results'!$J$4="yes",IF(C6197=FALSE,FALSE,IF('Data Transformation'!E6197&lt;$R$10,E6197,$R$10)),IF(C6197=FALSE,FALSE,IF(C6197&lt;$R$10,C6197,$R$10)))</f>
        <v>0</v>
      </c>
      <c r="H6197" t="b">
        <f>IF('Input and Summary Results'!$J$4="yes",'Data Transformation'!F6197,'Data Transformation'!D6197)</f>
        <v>0</v>
      </c>
      <c r="I6197" t="str">
        <f t="shared" si="319"/>
        <v/>
      </c>
    </row>
    <row r="6198" spans="2:9" x14ac:dyDescent="0.25">
      <c r="B6198" t="b">
        <f>IF('Input and Summary Results'!D5780=0,FALSE,'Input and Summary Results'!$B5780)</f>
        <v>0</v>
      </c>
      <c r="C6198" t="b">
        <f>IF(OR(B6198=0,'Input and Summary Results'!D5780=0,'Input and Summary Results'!D5780=""),FALSE,'Input and Summary Results'!$D5780)</f>
        <v>0</v>
      </c>
      <c r="D6198" t="b">
        <f>IF(OR(B6198=0,'Input and Summary Results'!E5780=0),FALSE,'Input and Summary Results'!$E5780)</f>
        <v>0</v>
      </c>
      <c r="E6198" t="b">
        <f t="shared" si="320"/>
        <v>0</v>
      </c>
      <c r="F6198" t="b">
        <f t="shared" si="321"/>
        <v>0</v>
      </c>
      <c r="G6198" t="b">
        <f>IF('Input and Summary Results'!$J$4="yes",IF(C6198=FALSE,FALSE,IF('Data Transformation'!E6198&lt;$R$10,E6198,$R$10)),IF(C6198=FALSE,FALSE,IF(C6198&lt;$R$10,C6198,$R$10)))</f>
        <v>0</v>
      </c>
      <c r="H6198" t="b">
        <f>IF('Input and Summary Results'!$J$4="yes",'Data Transformation'!F6198,'Data Transformation'!D6198)</f>
        <v>0</v>
      </c>
      <c r="I6198" t="str">
        <f t="shared" si="319"/>
        <v/>
      </c>
    </row>
    <row r="6199" spans="2:9" x14ac:dyDescent="0.25">
      <c r="B6199" t="b">
        <f>IF('Input and Summary Results'!D5781=0,FALSE,'Input and Summary Results'!$B5781)</f>
        <v>0</v>
      </c>
      <c r="C6199" t="b">
        <f>IF(OR(B6199=0,'Input and Summary Results'!D5781=0,'Input and Summary Results'!D5781=""),FALSE,'Input and Summary Results'!$D5781)</f>
        <v>0</v>
      </c>
      <c r="D6199" t="b">
        <f>IF(OR(B6199=0,'Input and Summary Results'!E5781=0),FALSE,'Input and Summary Results'!$E5781)</f>
        <v>0</v>
      </c>
      <c r="E6199" t="b">
        <f t="shared" si="320"/>
        <v>0</v>
      </c>
      <c r="F6199" t="b">
        <f t="shared" si="321"/>
        <v>0</v>
      </c>
      <c r="G6199" t="b">
        <f>IF('Input and Summary Results'!$J$4="yes",IF(C6199=FALSE,FALSE,IF('Data Transformation'!E6199&lt;$R$10,E6199,$R$10)),IF(C6199=FALSE,FALSE,IF(C6199&lt;$R$10,C6199,$R$10)))</f>
        <v>0</v>
      </c>
      <c r="H6199" t="b">
        <f>IF('Input and Summary Results'!$J$4="yes",'Data Transformation'!F6199,'Data Transformation'!D6199)</f>
        <v>0</v>
      </c>
      <c r="I6199" t="str">
        <f t="shared" si="319"/>
        <v/>
      </c>
    </row>
    <row r="6200" spans="2:9" x14ac:dyDescent="0.25">
      <c r="B6200" t="b">
        <f>IF('Input and Summary Results'!D5782=0,FALSE,'Input and Summary Results'!$B5782)</f>
        <v>0</v>
      </c>
      <c r="C6200" t="b">
        <f>IF(OR(B6200=0,'Input and Summary Results'!D5782=0,'Input and Summary Results'!D5782=""),FALSE,'Input and Summary Results'!$D5782)</f>
        <v>0</v>
      </c>
      <c r="D6200" t="b">
        <f>IF(OR(B6200=0,'Input and Summary Results'!E5782=0),FALSE,'Input and Summary Results'!$E5782)</f>
        <v>0</v>
      </c>
      <c r="E6200" t="b">
        <f t="shared" si="320"/>
        <v>0</v>
      </c>
      <c r="F6200" t="b">
        <f t="shared" si="321"/>
        <v>0</v>
      </c>
      <c r="G6200" t="b">
        <f>IF('Input and Summary Results'!$J$4="yes",IF(C6200=FALSE,FALSE,IF('Data Transformation'!E6200&lt;$R$10,E6200,$R$10)),IF(C6200=FALSE,FALSE,IF(C6200&lt;$R$10,C6200,$R$10)))</f>
        <v>0</v>
      </c>
      <c r="H6200" t="b">
        <f>IF('Input and Summary Results'!$J$4="yes",'Data Transformation'!F6200,'Data Transformation'!D6200)</f>
        <v>0</v>
      </c>
      <c r="I6200" t="str">
        <f t="shared" si="319"/>
        <v/>
      </c>
    </row>
    <row r="6201" spans="2:9" x14ac:dyDescent="0.25">
      <c r="B6201" t="b">
        <f>IF('Input and Summary Results'!D5783=0,FALSE,'Input and Summary Results'!$B5783)</f>
        <v>0</v>
      </c>
      <c r="C6201" t="b">
        <f>IF(OR(B6201=0,'Input and Summary Results'!D5783=0,'Input and Summary Results'!D5783=""),FALSE,'Input and Summary Results'!$D5783)</f>
        <v>0</v>
      </c>
      <c r="D6201" t="b">
        <f>IF(OR(B6201=0,'Input and Summary Results'!E5783=0),FALSE,'Input and Summary Results'!$E5783)</f>
        <v>0</v>
      </c>
      <c r="E6201" t="b">
        <f t="shared" si="320"/>
        <v>0</v>
      </c>
      <c r="F6201" t="b">
        <f t="shared" si="321"/>
        <v>0</v>
      </c>
      <c r="G6201" t="b">
        <f>IF('Input and Summary Results'!$J$4="yes",IF(C6201=FALSE,FALSE,IF('Data Transformation'!E6201&lt;$R$10,E6201,$R$10)),IF(C6201=FALSE,FALSE,IF(C6201&lt;$R$10,C6201,$R$10)))</f>
        <v>0</v>
      </c>
      <c r="H6201" t="b">
        <f>IF('Input and Summary Results'!$J$4="yes",'Data Transformation'!F6201,'Data Transformation'!D6201)</f>
        <v>0</v>
      </c>
      <c r="I6201" t="str">
        <f t="shared" si="319"/>
        <v/>
      </c>
    </row>
    <row r="6202" spans="2:9" x14ac:dyDescent="0.25">
      <c r="B6202" t="b">
        <f>IF('Input and Summary Results'!D5784=0,FALSE,'Input and Summary Results'!$B5784)</f>
        <v>0</v>
      </c>
      <c r="C6202" t="b">
        <f>IF(OR(B6202=0,'Input and Summary Results'!D5784=0,'Input and Summary Results'!D5784=""),FALSE,'Input and Summary Results'!$D5784)</f>
        <v>0</v>
      </c>
      <c r="D6202" t="b">
        <f>IF(OR(B6202=0,'Input and Summary Results'!E5784=0),FALSE,'Input and Summary Results'!$E5784)</f>
        <v>0</v>
      </c>
      <c r="E6202" t="b">
        <f t="shared" si="320"/>
        <v>0</v>
      </c>
      <c r="F6202" t="b">
        <f t="shared" si="321"/>
        <v>0</v>
      </c>
      <c r="G6202" t="b">
        <f>IF('Input and Summary Results'!$J$4="yes",IF(C6202=FALSE,FALSE,IF('Data Transformation'!E6202&lt;$R$10,E6202,$R$10)),IF(C6202=FALSE,FALSE,IF(C6202&lt;$R$10,C6202,$R$10)))</f>
        <v>0</v>
      </c>
      <c r="H6202" t="b">
        <f>IF('Input and Summary Results'!$J$4="yes",'Data Transformation'!F6202,'Data Transformation'!D6202)</f>
        <v>0</v>
      </c>
      <c r="I6202" t="str">
        <f t="shared" si="319"/>
        <v/>
      </c>
    </row>
    <row r="6203" spans="2:9" x14ac:dyDescent="0.25">
      <c r="B6203" t="b">
        <f>IF('Input and Summary Results'!D5785=0,FALSE,'Input and Summary Results'!$B5785)</f>
        <v>0</v>
      </c>
      <c r="C6203" t="b">
        <f>IF(OR(B6203=0,'Input and Summary Results'!D5785=0,'Input and Summary Results'!D5785=""),FALSE,'Input and Summary Results'!$D5785)</f>
        <v>0</v>
      </c>
      <c r="D6203" t="b">
        <f>IF(OR(B6203=0,'Input and Summary Results'!E5785=0),FALSE,'Input and Summary Results'!$E5785)</f>
        <v>0</v>
      </c>
      <c r="E6203" t="b">
        <f t="shared" si="320"/>
        <v>0</v>
      </c>
      <c r="F6203" t="b">
        <f t="shared" si="321"/>
        <v>0</v>
      </c>
      <c r="G6203" t="b">
        <f>IF('Input and Summary Results'!$J$4="yes",IF(C6203=FALSE,FALSE,IF('Data Transformation'!E6203&lt;$R$10,E6203,$R$10)),IF(C6203=FALSE,FALSE,IF(C6203&lt;$R$10,C6203,$R$10)))</f>
        <v>0</v>
      </c>
      <c r="H6203" t="b">
        <f>IF('Input and Summary Results'!$J$4="yes",'Data Transformation'!F6203,'Data Transformation'!D6203)</f>
        <v>0</v>
      </c>
      <c r="I6203" t="str">
        <f t="shared" si="319"/>
        <v/>
      </c>
    </row>
    <row r="6204" spans="2:9" x14ac:dyDescent="0.25">
      <c r="B6204" t="b">
        <f>IF('Input and Summary Results'!D5786=0,FALSE,'Input and Summary Results'!$B5786)</f>
        <v>0</v>
      </c>
      <c r="C6204" t="b">
        <f>IF(OR(B6204=0,'Input and Summary Results'!D5786=0,'Input and Summary Results'!D5786=""),FALSE,'Input and Summary Results'!$D5786)</f>
        <v>0</v>
      </c>
      <c r="D6204" t="b">
        <f>IF(OR(B6204=0,'Input and Summary Results'!E5786=0),FALSE,'Input and Summary Results'!$E5786)</f>
        <v>0</v>
      </c>
      <c r="E6204" t="b">
        <f t="shared" si="320"/>
        <v>0</v>
      </c>
      <c r="F6204" t="b">
        <f t="shared" si="321"/>
        <v>0</v>
      </c>
      <c r="G6204" t="b">
        <f>IF('Input and Summary Results'!$J$4="yes",IF(C6204=FALSE,FALSE,IF('Data Transformation'!E6204&lt;$R$10,E6204,$R$10)),IF(C6204=FALSE,FALSE,IF(C6204&lt;$R$10,C6204,$R$10)))</f>
        <v>0</v>
      </c>
      <c r="H6204" t="b">
        <f>IF('Input and Summary Results'!$J$4="yes",'Data Transformation'!F6204,'Data Transformation'!D6204)</f>
        <v>0</v>
      </c>
      <c r="I6204" t="str">
        <f t="shared" si="319"/>
        <v/>
      </c>
    </row>
    <row r="6205" spans="2:9" x14ac:dyDescent="0.25">
      <c r="B6205" t="b">
        <f>IF('Input and Summary Results'!D5787=0,FALSE,'Input and Summary Results'!$B5787)</f>
        <v>0</v>
      </c>
      <c r="C6205" t="b">
        <f>IF(OR(B6205=0,'Input and Summary Results'!D5787=0,'Input and Summary Results'!D5787=""),FALSE,'Input and Summary Results'!$D5787)</f>
        <v>0</v>
      </c>
      <c r="D6205" t="b">
        <f>IF(OR(B6205=0,'Input and Summary Results'!E5787=0),FALSE,'Input and Summary Results'!$E5787)</f>
        <v>0</v>
      </c>
      <c r="E6205" t="b">
        <f t="shared" si="320"/>
        <v>0</v>
      </c>
      <c r="F6205" t="b">
        <f t="shared" si="321"/>
        <v>0</v>
      </c>
      <c r="G6205" t="b">
        <f>IF('Input and Summary Results'!$J$4="yes",IF(C6205=FALSE,FALSE,IF('Data Transformation'!E6205&lt;$R$10,E6205,$R$10)),IF(C6205=FALSE,FALSE,IF(C6205&lt;$R$10,C6205,$R$10)))</f>
        <v>0</v>
      </c>
      <c r="H6205" t="b">
        <f>IF('Input and Summary Results'!$J$4="yes",'Data Transformation'!F6205,'Data Transformation'!D6205)</f>
        <v>0</v>
      </c>
      <c r="I6205" t="str">
        <f t="shared" si="319"/>
        <v/>
      </c>
    </row>
    <row r="6206" spans="2:9" x14ac:dyDescent="0.25">
      <c r="B6206" t="b">
        <f>IF('Input and Summary Results'!D5788=0,FALSE,'Input and Summary Results'!$B5788)</f>
        <v>0</v>
      </c>
      <c r="C6206" t="b">
        <f>IF(OR(B6206=0,'Input and Summary Results'!D5788=0,'Input and Summary Results'!D5788=""),FALSE,'Input and Summary Results'!$D5788)</f>
        <v>0</v>
      </c>
      <c r="D6206" t="b">
        <f>IF(OR(B6206=0,'Input and Summary Results'!E5788=0),FALSE,'Input and Summary Results'!$E5788)</f>
        <v>0</v>
      </c>
      <c r="E6206" t="b">
        <f t="shared" si="320"/>
        <v>0</v>
      </c>
      <c r="F6206" t="b">
        <f t="shared" si="321"/>
        <v>0</v>
      </c>
      <c r="G6206" t="b">
        <f>IF('Input and Summary Results'!$J$4="yes",IF(C6206=FALSE,FALSE,IF('Data Transformation'!E6206&lt;$R$10,E6206,$R$10)),IF(C6206=FALSE,FALSE,IF(C6206&lt;$R$10,C6206,$R$10)))</f>
        <v>0</v>
      </c>
      <c r="H6206" t="b">
        <f>IF('Input and Summary Results'!$J$4="yes",'Data Transformation'!F6206,'Data Transformation'!D6206)</f>
        <v>0</v>
      </c>
      <c r="I6206" t="str">
        <f t="shared" si="319"/>
        <v/>
      </c>
    </row>
    <row r="6207" spans="2:9" x14ac:dyDescent="0.25">
      <c r="B6207" t="b">
        <f>IF('Input and Summary Results'!D5789=0,FALSE,'Input and Summary Results'!$B5789)</f>
        <v>0</v>
      </c>
      <c r="C6207" t="b">
        <f>IF(OR(B6207=0,'Input and Summary Results'!D5789=0,'Input and Summary Results'!D5789=""),FALSE,'Input and Summary Results'!$D5789)</f>
        <v>0</v>
      </c>
      <c r="D6207" t="b">
        <f>IF(OR(B6207=0,'Input and Summary Results'!E5789=0),FALSE,'Input and Summary Results'!$E5789)</f>
        <v>0</v>
      </c>
      <c r="E6207" t="b">
        <f t="shared" si="320"/>
        <v>0</v>
      </c>
      <c r="F6207" t="b">
        <f t="shared" si="321"/>
        <v>0</v>
      </c>
      <c r="G6207" t="b">
        <f>IF('Input and Summary Results'!$J$4="yes",IF(C6207=FALSE,FALSE,IF('Data Transformation'!E6207&lt;$R$10,E6207,$R$10)),IF(C6207=FALSE,FALSE,IF(C6207&lt;$R$10,C6207,$R$10)))</f>
        <v>0</v>
      </c>
      <c r="H6207" t="b">
        <f>IF('Input and Summary Results'!$J$4="yes",'Data Transformation'!F6207,'Data Transformation'!D6207)</f>
        <v>0</v>
      </c>
      <c r="I6207" t="str">
        <f t="shared" si="319"/>
        <v/>
      </c>
    </row>
    <row r="6208" spans="2:9" x14ac:dyDescent="0.25">
      <c r="B6208" t="b">
        <f>IF('Input and Summary Results'!D5790=0,FALSE,'Input and Summary Results'!$B5790)</f>
        <v>0</v>
      </c>
      <c r="C6208" t="b">
        <f>IF(OR(B6208=0,'Input and Summary Results'!D5790=0,'Input and Summary Results'!D5790=""),FALSE,'Input and Summary Results'!$D5790)</f>
        <v>0</v>
      </c>
      <c r="D6208" t="b">
        <f>IF(OR(B6208=0,'Input and Summary Results'!E5790=0),FALSE,'Input and Summary Results'!$E5790)</f>
        <v>0</v>
      </c>
      <c r="E6208" t="b">
        <f t="shared" si="320"/>
        <v>0</v>
      </c>
      <c r="F6208" t="b">
        <f t="shared" si="321"/>
        <v>0</v>
      </c>
      <c r="G6208" t="b">
        <f>IF('Input and Summary Results'!$J$4="yes",IF(C6208=FALSE,FALSE,IF('Data Transformation'!E6208&lt;$R$10,E6208,$R$10)),IF(C6208=FALSE,FALSE,IF(C6208&lt;$R$10,C6208,$R$10)))</f>
        <v>0</v>
      </c>
      <c r="H6208" t="b">
        <f>IF('Input and Summary Results'!$J$4="yes",'Data Transformation'!F6208,'Data Transformation'!D6208)</f>
        <v>0</v>
      </c>
      <c r="I6208" t="str">
        <f t="shared" si="319"/>
        <v/>
      </c>
    </row>
    <row r="6209" spans="2:9" x14ac:dyDescent="0.25">
      <c r="B6209" t="b">
        <f>IF('Input and Summary Results'!D5791=0,FALSE,'Input and Summary Results'!$B5791)</f>
        <v>0</v>
      </c>
      <c r="C6209" t="b">
        <f>IF(OR(B6209=0,'Input and Summary Results'!D5791=0,'Input and Summary Results'!D5791=""),FALSE,'Input and Summary Results'!$D5791)</f>
        <v>0</v>
      </c>
      <c r="D6209" t="b">
        <f>IF(OR(B6209=0,'Input and Summary Results'!E5791=0),FALSE,'Input and Summary Results'!$E5791)</f>
        <v>0</v>
      </c>
      <c r="E6209" t="b">
        <f t="shared" si="320"/>
        <v>0</v>
      </c>
      <c r="F6209" t="b">
        <f t="shared" si="321"/>
        <v>0</v>
      </c>
      <c r="G6209" t="b">
        <f>IF('Input and Summary Results'!$J$4="yes",IF(C6209=FALSE,FALSE,IF('Data Transformation'!E6209&lt;$R$10,E6209,$R$10)),IF(C6209=FALSE,FALSE,IF(C6209&lt;$R$10,C6209,$R$10)))</f>
        <v>0</v>
      </c>
      <c r="H6209" t="b">
        <f>IF('Input and Summary Results'!$J$4="yes",'Data Transformation'!F6209,'Data Transformation'!D6209)</f>
        <v>0</v>
      </c>
      <c r="I6209" t="str">
        <f t="shared" si="319"/>
        <v/>
      </c>
    </row>
    <row r="6210" spans="2:9" x14ac:dyDescent="0.25">
      <c r="B6210" t="b">
        <f>IF('Input and Summary Results'!D5792=0,FALSE,'Input and Summary Results'!$B5792)</f>
        <v>0</v>
      </c>
      <c r="C6210" t="b">
        <f>IF(OR(B6210=0,'Input and Summary Results'!D5792=0,'Input and Summary Results'!D5792=""),FALSE,'Input and Summary Results'!$D5792)</f>
        <v>0</v>
      </c>
      <c r="D6210" t="b">
        <f>IF(OR(B6210=0,'Input and Summary Results'!E5792=0),FALSE,'Input and Summary Results'!$E5792)</f>
        <v>0</v>
      </c>
      <c r="E6210" t="b">
        <f t="shared" si="320"/>
        <v>0</v>
      </c>
      <c r="F6210" t="b">
        <f t="shared" si="321"/>
        <v>0</v>
      </c>
      <c r="G6210" t="b">
        <f>IF('Input and Summary Results'!$J$4="yes",IF(C6210=FALSE,FALSE,IF('Data Transformation'!E6210&lt;$R$10,E6210,$R$10)),IF(C6210=FALSE,FALSE,IF(C6210&lt;$R$10,C6210,$R$10)))</f>
        <v>0</v>
      </c>
      <c r="H6210" t="b">
        <f>IF('Input and Summary Results'!$J$4="yes",'Data Transformation'!F6210,'Data Transformation'!D6210)</f>
        <v>0</v>
      </c>
      <c r="I6210" t="str">
        <f t="shared" si="319"/>
        <v/>
      </c>
    </row>
    <row r="6211" spans="2:9" x14ac:dyDescent="0.25">
      <c r="B6211" t="b">
        <f>IF('Input and Summary Results'!D5793=0,FALSE,'Input and Summary Results'!$B5793)</f>
        <v>0</v>
      </c>
      <c r="C6211" t="b">
        <f>IF(OR(B6211=0,'Input and Summary Results'!D5793=0,'Input and Summary Results'!D5793=""),FALSE,'Input and Summary Results'!$D5793)</f>
        <v>0</v>
      </c>
      <c r="D6211" t="b">
        <f>IF(OR(B6211=0,'Input and Summary Results'!E5793=0),FALSE,'Input and Summary Results'!$E5793)</f>
        <v>0</v>
      </c>
      <c r="E6211" t="b">
        <f t="shared" si="320"/>
        <v>0</v>
      </c>
      <c r="F6211" t="b">
        <f t="shared" si="321"/>
        <v>0</v>
      </c>
      <c r="G6211" t="b">
        <f>IF('Input and Summary Results'!$J$4="yes",IF(C6211=FALSE,FALSE,IF('Data Transformation'!E6211&lt;$R$10,E6211,$R$10)),IF(C6211=FALSE,FALSE,IF(C6211&lt;$R$10,C6211,$R$10)))</f>
        <v>0</v>
      </c>
      <c r="H6211" t="b">
        <f>IF('Input and Summary Results'!$J$4="yes",'Data Transformation'!F6211,'Data Transformation'!D6211)</f>
        <v>0</v>
      </c>
      <c r="I6211" t="str">
        <f t="shared" si="319"/>
        <v/>
      </c>
    </row>
    <row r="6212" spans="2:9" x14ac:dyDescent="0.25">
      <c r="B6212" t="b">
        <f>IF('Input and Summary Results'!D5794=0,FALSE,'Input and Summary Results'!$B5794)</f>
        <v>0</v>
      </c>
      <c r="C6212" t="b">
        <f>IF(OR(B6212=0,'Input and Summary Results'!D5794=0,'Input and Summary Results'!D5794=""),FALSE,'Input and Summary Results'!$D5794)</f>
        <v>0</v>
      </c>
      <c r="D6212" t="b">
        <f>IF(OR(B6212=0,'Input and Summary Results'!E5794=0),FALSE,'Input and Summary Results'!$E5794)</f>
        <v>0</v>
      </c>
      <c r="E6212" t="b">
        <f t="shared" si="320"/>
        <v>0</v>
      </c>
      <c r="F6212" t="b">
        <f t="shared" si="321"/>
        <v>0</v>
      </c>
      <c r="G6212" t="b">
        <f>IF('Input and Summary Results'!$J$4="yes",IF(C6212=FALSE,FALSE,IF('Data Transformation'!E6212&lt;$R$10,E6212,$R$10)),IF(C6212=FALSE,FALSE,IF(C6212&lt;$R$10,C6212,$R$10)))</f>
        <v>0</v>
      </c>
      <c r="H6212" t="b">
        <f>IF('Input and Summary Results'!$J$4="yes",'Data Transformation'!F6212,'Data Transformation'!D6212)</f>
        <v>0</v>
      </c>
      <c r="I6212" t="str">
        <f t="shared" si="319"/>
        <v/>
      </c>
    </row>
    <row r="6213" spans="2:9" x14ac:dyDescent="0.25">
      <c r="B6213" t="b">
        <f>IF('Input and Summary Results'!D5795=0,FALSE,'Input and Summary Results'!$B5795)</f>
        <v>0</v>
      </c>
      <c r="C6213" t="b">
        <f>IF(OR(B6213=0,'Input and Summary Results'!D5795=0,'Input and Summary Results'!D5795=""),FALSE,'Input and Summary Results'!$D5795)</f>
        <v>0</v>
      </c>
      <c r="D6213" t="b">
        <f>IF(OR(B6213=0,'Input and Summary Results'!E5795=0),FALSE,'Input and Summary Results'!$E5795)</f>
        <v>0</v>
      </c>
      <c r="E6213" t="b">
        <f t="shared" si="320"/>
        <v>0</v>
      </c>
      <c r="F6213" t="b">
        <f t="shared" si="321"/>
        <v>0</v>
      </c>
      <c r="G6213" t="b">
        <f>IF('Input and Summary Results'!$J$4="yes",IF(C6213=FALSE,FALSE,IF('Data Transformation'!E6213&lt;$R$10,E6213,$R$10)),IF(C6213=FALSE,FALSE,IF(C6213&lt;$R$10,C6213,$R$10)))</f>
        <v>0</v>
      </c>
      <c r="H6213" t="b">
        <f>IF('Input and Summary Results'!$J$4="yes",'Data Transformation'!F6213,'Data Transformation'!D6213)</f>
        <v>0</v>
      </c>
      <c r="I6213" t="str">
        <f t="shared" ref="I6213:I6276" si="322">IF(G6213=FALSE,"",B6213)</f>
        <v/>
      </c>
    </row>
    <row r="6214" spans="2:9" x14ac:dyDescent="0.25">
      <c r="B6214" t="b">
        <f>IF('Input and Summary Results'!D5796=0,FALSE,'Input and Summary Results'!$B5796)</f>
        <v>0</v>
      </c>
      <c r="C6214" t="b">
        <f>IF(OR(B6214=0,'Input and Summary Results'!D5796=0,'Input and Summary Results'!D5796=""),FALSE,'Input and Summary Results'!$D5796)</f>
        <v>0</v>
      </c>
      <c r="D6214" t="b">
        <f>IF(OR(B6214=0,'Input and Summary Results'!E5796=0),FALSE,'Input and Summary Results'!$E5796)</f>
        <v>0</v>
      </c>
      <c r="E6214" t="b">
        <f t="shared" si="320"/>
        <v>0</v>
      </c>
      <c r="F6214" t="b">
        <f t="shared" si="321"/>
        <v>0</v>
      </c>
      <c r="G6214" t="b">
        <f>IF('Input and Summary Results'!$J$4="yes",IF(C6214=FALSE,FALSE,IF('Data Transformation'!E6214&lt;$R$10,E6214,$R$10)),IF(C6214=FALSE,FALSE,IF(C6214&lt;$R$10,C6214,$R$10)))</f>
        <v>0</v>
      </c>
      <c r="H6214" t="b">
        <f>IF('Input and Summary Results'!$J$4="yes",'Data Transformation'!F6214,'Data Transformation'!D6214)</f>
        <v>0</v>
      </c>
      <c r="I6214" t="str">
        <f t="shared" si="322"/>
        <v/>
      </c>
    </row>
    <row r="6215" spans="2:9" x14ac:dyDescent="0.25">
      <c r="B6215" t="b">
        <f>IF('Input and Summary Results'!D5797=0,FALSE,'Input and Summary Results'!$B5797)</f>
        <v>0</v>
      </c>
      <c r="C6215" t="b">
        <f>IF(OR(B6215=0,'Input and Summary Results'!D5797=0,'Input and Summary Results'!D5797=""),FALSE,'Input and Summary Results'!$D5797)</f>
        <v>0</v>
      </c>
      <c r="D6215" t="b">
        <f>IF(OR(B6215=0,'Input and Summary Results'!E5797=0),FALSE,'Input and Summary Results'!$E5797)</f>
        <v>0</v>
      </c>
      <c r="E6215" t="b">
        <f t="shared" si="320"/>
        <v>0</v>
      </c>
      <c r="F6215" t="b">
        <f t="shared" si="321"/>
        <v>0</v>
      </c>
      <c r="G6215" t="b">
        <f>IF('Input and Summary Results'!$J$4="yes",IF(C6215=FALSE,FALSE,IF('Data Transformation'!E6215&lt;$R$10,E6215,$R$10)),IF(C6215=FALSE,FALSE,IF(C6215&lt;$R$10,C6215,$R$10)))</f>
        <v>0</v>
      </c>
      <c r="H6215" t="b">
        <f>IF('Input and Summary Results'!$J$4="yes",'Data Transformation'!F6215,'Data Transformation'!D6215)</f>
        <v>0</v>
      </c>
      <c r="I6215" t="str">
        <f t="shared" si="322"/>
        <v/>
      </c>
    </row>
    <row r="6216" spans="2:9" x14ac:dyDescent="0.25">
      <c r="B6216" t="b">
        <f>IF('Input and Summary Results'!D5798=0,FALSE,'Input and Summary Results'!$B5798)</f>
        <v>0</v>
      </c>
      <c r="C6216" t="b">
        <f>IF(OR(B6216=0,'Input and Summary Results'!D5798=0,'Input and Summary Results'!D5798=""),FALSE,'Input and Summary Results'!$D5798)</f>
        <v>0</v>
      </c>
      <c r="D6216" t="b">
        <f>IF(OR(B6216=0,'Input and Summary Results'!E5798=0),FALSE,'Input and Summary Results'!$E5798)</f>
        <v>0</v>
      </c>
      <c r="E6216" t="b">
        <f t="shared" si="320"/>
        <v>0</v>
      </c>
      <c r="F6216" t="b">
        <f t="shared" si="321"/>
        <v>0</v>
      </c>
      <c r="G6216" t="b">
        <f>IF('Input and Summary Results'!$J$4="yes",IF(C6216=FALSE,FALSE,IF('Data Transformation'!E6216&lt;$R$10,E6216,$R$10)),IF(C6216=FALSE,FALSE,IF(C6216&lt;$R$10,C6216,$R$10)))</f>
        <v>0</v>
      </c>
      <c r="H6216" t="b">
        <f>IF('Input and Summary Results'!$J$4="yes",'Data Transformation'!F6216,'Data Transformation'!D6216)</f>
        <v>0</v>
      </c>
      <c r="I6216" t="str">
        <f t="shared" si="322"/>
        <v/>
      </c>
    </row>
    <row r="6217" spans="2:9" x14ac:dyDescent="0.25">
      <c r="B6217" t="b">
        <f>IF('Input and Summary Results'!D5799=0,FALSE,'Input and Summary Results'!$B5799)</f>
        <v>0</v>
      </c>
      <c r="C6217" t="b">
        <f>IF(OR(B6217=0,'Input and Summary Results'!D5799=0,'Input and Summary Results'!D5799=""),FALSE,'Input and Summary Results'!$D5799)</f>
        <v>0</v>
      </c>
      <c r="D6217" t="b">
        <f>IF(OR(B6217=0,'Input and Summary Results'!E5799=0),FALSE,'Input and Summary Results'!$E5799)</f>
        <v>0</v>
      </c>
      <c r="E6217" t="b">
        <f t="shared" si="320"/>
        <v>0</v>
      </c>
      <c r="F6217" t="b">
        <f t="shared" si="321"/>
        <v>0</v>
      </c>
      <c r="G6217" t="b">
        <f>IF('Input and Summary Results'!$J$4="yes",IF(C6217=FALSE,FALSE,IF('Data Transformation'!E6217&lt;$R$10,E6217,$R$10)),IF(C6217=FALSE,FALSE,IF(C6217&lt;$R$10,C6217,$R$10)))</f>
        <v>0</v>
      </c>
      <c r="H6217" t="b">
        <f>IF('Input and Summary Results'!$J$4="yes",'Data Transformation'!F6217,'Data Transformation'!D6217)</f>
        <v>0</v>
      </c>
      <c r="I6217" t="str">
        <f t="shared" si="322"/>
        <v/>
      </c>
    </row>
    <row r="6218" spans="2:9" x14ac:dyDescent="0.25">
      <c r="B6218" t="b">
        <f>IF('Input and Summary Results'!D5800=0,FALSE,'Input and Summary Results'!$B5800)</f>
        <v>0</v>
      </c>
      <c r="C6218" t="b">
        <f>IF(OR(B6218=0,'Input and Summary Results'!D5800=0,'Input and Summary Results'!D5800=""),FALSE,'Input and Summary Results'!$D5800)</f>
        <v>0</v>
      </c>
      <c r="D6218" t="b">
        <f>IF(OR(B6218=0,'Input and Summary Results'!E5800=0),FALSE,'Input and Summary Results'!$E5800)</f>
        <v>0</v>
      </c>
      <c r="E6218" t="b">
        <f t="shared" si="320"/>
        <v>0</v>
      </c>
      <c r="F6218" t="b">
        <f t="shared" si="321"/>
        <v>0</v>
      </c>
      <c r="G6218" t="b">
        <f>IF('Input and Summary Results'!$J$4="yes",IF(C6218=FALSE,FALSE,IF('Data Transformation'!E6218&lt;$R$10,E6218,$R$10)),IF(C6218=FALSE,FALSE,IF(C6218&lt;$R$10,C6218,$R$10)))</f>
        <v>0</v>
      </c>
      <c r="H6218" t="b">
        <f>IF('Input and Summary Results'!$J$4="yes",'Data Transformation'!F6218,'Data Transformation'!D6218)</f>
        <v>0</v>
      </c>
      <c r="I6218" t="str">
        <f t="shared" si="322"/>
        <v/>
      </c>
    </row>
    <row r="6219" spans="2:9" x14ac:dyDescent="0.25">
      <c r="B6219" t="b">
        <f>IF('Input and Summary Results'!D5801=0,FALSE,'Input and Summary Results'!$B5801)</f>
        <v>0</v>
      </c>
      <c r="C6219" t="b">
        <f>IF(OR(B6219=0,'Input and Summary Results'!D5801=0,'Input and Summary Results'!D5801=""),FALSE,'Input and Summary Results'!$D5801)</f>
        <v>0</v>
      </c>
      <c r="D6219" t="b">
        <f>IF(OR(B6219=0,'Input and Summary Results'!E5801=0),FALSE,'Input and Summary Results'!$E5801)</f>
        <v>0</v>
      </c>
      <c r="E6219" t="b">
        <f t="shared" si="320"/>
        <v>0</v>
      </c>
      <c r="F6219" t="b">
        <f t="shared" si="321"/>
        <v>0</v>
      </c>
      <c r="G6219" t="b">
        <f>IF('Input and Summary Results'!$J$4="yes",IF(C6219=FALSE,FALSE,IF('Data Transformation'!E6219&lt;$R$10,E6219,$R$10)),IF(C6219=FALSE,FALSE,IF(C6219&lt;$R$10,C6219,$R$10)))</f>
        <v>0</v>
      </c>
      <c r="H6219" t="b">
        <f>IF('Input and Summary Results'!$J$4="yes",'Data Transformation'!F6219,'Data Transformation'!D6219)</f>
        <v>0</v>
      </c>
      <c r="I6219" t="str">
        <f t="shared" si="322"/>
        <v/>
      </c>
    </row>
    <row r="6220" spans="2:9" x14ac:dyDescent="0.25">
      <c r="B6220" t="b">
        <f>IF('Input and Summary Results'!D5802=0,FALSE,'Input and Summary Results'!$B5802)</f>
        <v>0</v>
      </c>
      <c r="C6220" t="b">
        <f>IF(OR(B6220=0,'Input and Summary Results'!D5802=0,'Input and Summary Results'!D5802=""),FALSE,'Input and Summary Results'!$D5802)</f>
        <v>0</v>
      </c>
      <c r="D6220" t="b">
        <f>IF(OR(B6220=0,'Input and Summary Results'!E5802=0),FALSE,'Input and Summary Results'!$E5802)</f>
        <v>0</v>
      </c>
      <c r="E6220" t="b">
        <f t="shared" si="320"/>
        <v>0</v>
      </c>
      <c r="F6220" t="b">
        <f t="shared" si="321"/>
        <v>0</v>
      </c>
      <c r="G6220" t="b">
        <f>IF('Input and Summary Results'!$J$4="yes",IF(C6220=FALSE,FALSE,IF('Data Transformation'!E6220&lt;$R$10,E6220,$R$10)),IF(C6220=FALSE,FALSE,IF(C6220&lt;$R$10,C6220,$R$10)))</f>
        <v>0</v>
      </c>
      <c r="H6220" t="b">
        <f>IF('Input and Summary Results'!$J$4="yes",'Data Transformation'!F6220,'Data Transformation'!D6220)</f>
        <v>0</v>
      </c>
      <c r="I6220" t="str">
        <f t="shared" si="322"/>
        <v/>
      </c>
    </row>
    <row r="6221" spans="2:9" x14ac:dyDescent="0.25">
      <c r="B6221" t="b">
        <f>IF('Input and Summary Results'!D5803=0,FALSE,'Input and Summary Results'!$B5803)</f>
        <v>0</v>
      </c>
      <c r="C6221" t="b">
        <f>IF(OR(B6221=0,'Input and Summary Results'!D5803=0,'Input and Summary Results'!D5803=""),FALSE,'Input and Summary Results'!$D5803)</f>
        <v>0</v>
      </c>
      <c r="D6221" t="b">
        <f>IF(OR(B6221=0,'Input and Summary Results'!E5803=0),FALSE,'Input and Summary Results'!$E5803)</f>
        <v>0</v>
      </c>
      <c r="E6221" t="b">
        <f t="shared" si="320"/>
        <v>0</v>
      </c>
      <c r="F6221" t="b">
        <f t="shared" si="321"/>
        <v>0</v>
      </c>
      <c r="G6221" t="b">
        <f>IF('Input and Summary Results'!$J$4="yes",IF(C6221=FALSE,FALSE,IF('Data Transformation'!E6221&lt;$R$10,E6221,$R$10)),IF(C6221=FALSE,FALSE,IF(C6221&lt;$R$10,C6221,$R$10)))</f>
        <v>0</v>
      </c>
      <c r="H6221" t="b">
        <f>IF('Input and Summary Results'!$J$4="yes",'Data Transformation'!F6221,'Data Transformation'!D6221)</f>
        <v>0</v>
      </c>
      <c r="I6221" t="str">
        <f t="shared" si="322"/>
        <v/>
      </c>
    </row>
    <row r="6222" spans="2:9" x14ac:dyDescent="0.25">
      <c r="B6222" t="b">
        <f>IF('Input and Summary Results'!D5804=0,FALSE,'Input and Summary Results'!$B5804)</f>
        <v>0</v>
      </c>
      <c r="C6222" t="b">
        <f>IF(OR(B6222=0,'Input and Summary Results'!D5804=0,'Input and Summary Results'!D5804=""),FALSE,'Input and Summary Results'!$D5804)</f>
        <v>0</v>
      </c>
      <c r="D6222" t="b">
        <f>IF(OR(B6222=0,'Input and Summary Results'!E5804=0),FALSE,'Input and Summary Results'!$E5804)</f>
        <v>0</v>
      </c>
      <c r="E6222" t="b">
        <f t="shared" si="320"/>
        <v>0</v>
      </c>
      <c r="F6222" t="b">
        <f t="shared" si="321"/>
        <v>0</v>
      </c>
      <c r="G6222" t="b">
        <f>IF('Input and Summary Results'!$J$4="yes",IF(C6222=FALSE,FALSE,IF('Data Transformation'!E6222&lt;$R$10,E6222,$R$10)),IF(C6222=FALSE,FALSE,IF(C6222&lt;$R$10,C6222,$R$10)))</f>
        <v>0</v>
      </c>
      <c r="H6222" t="b">
        <f>IF('Input and Summary Results'!$J$4="yes",'Data Transformation'!F6222,'Data Transformation'!D6222)</f>
        <v>0</v>
      </c>
      <c r="I6222" t="str">
        <f t="shared" si="322"/>
        <v/>
      </c>
    </row>
    <row r="6223" spans="2:9" x14ac:dyDescent="0.25">
      <c r="B6223" t="b">
        <f>IF('Input and Summary Results'!D5805=0,FALSE,'Input and Summary Results'!$B5805)</f>
        <v>0</v>
      </c>
      <c r="C6223" t="b">
        <f>IF(OR(B6223=0,'Input and Summary Results'!D5805=0,'Input and Summary Results'!D5805=""),FALSE,'Input and Summary Results'!$D5805)</f>
        <v>0</v>
      </c>
      <c r="D6223" t="b">
        <f>IF(OR(B6223=0,'Input and Summary Results'!E5805=0),FALSE,'Input and Summary Results'!$E5805)</f>
        <v>0</v>
      </c>
      <c r="E6223" t="b">
        <f t="shared" si="320"/>
        <v>0</v>
      </c>
      <c r="F6223" t="b">
        <f t="shared" si="321"/>
        <v>0</v>
      </c>
      <c r="G6223" t="b">
        <f>IF('Input and Summary Results'!$J$4="yes",IF(C6223=FALSE,FALSE,IF('Data Transformation'!E6223&lt;$R$10,E6223,$R$10)),IF(C6223=FALSE,FALSE,IF(C6223&lt;$R$10,C6223,$R$10)))</f>
        <v>0</v>
      </c>
      <c r="H6223" t="b">
        <f>IF('Input and Summary Results'!$J$4="yes",'Data Transformation'!F6223,'Data Transformation'!D6223)</f>
        <v>0</v>
      </c>
      <c r="I6223" t="str">
        <f t="shared" si="322"/>
        <v/>
      </c>
    </row>
    <row r="6224" spans="2:9" x14ac:dyDescent="0.25">
      <c r="B6224" t="b">
        <f>IF('Input and Summary Results'!D5806=0,FALSE,'Input and Summary Results'!$B5806)</f>
        <v>0</v>
      </c>
      <c r="C6224" t="b">
        <f>IF(OR(B6224=0,'Input and Summary Results'!D5806=0,'Input and Summary Results'!D5806=""),FALSE,'Input and Summary Results'!$D5806)</f>
        <v>0</v>
      </c>
      <c r="D6224" t="b">
        <f>IF(OR(B6224=0,'Input and Summary Results'!E5806=0),FALSE,'Input and Summary Results'!$E5806)</f>
        <v>0</v>
      </c>
      <c r="E6224" t="b">
        <f t="shared" si="320"/>
        <v>0</v>
      </c>
      <c r="F6224" t="b">
        <f t="shared" si="321"/>
        <v>0</v>
      </c>
      <c r="G6224" t="b">
        <f>IF('Input and Summary Results'!$J$4="yes",IF(C6224=FALSE,FALSE,IF('Data Transformation'!E6224&lt;$R$10,E6224,$R$10)),IF(C6224=FALSE,FALSE,IF(C6224&lt;$R$10,C6224,$R$10)))</f>
        <v>0</v>
      </c>
      <c r="H6224" t="b">
        <f>IF('Input and Summary Results'!$J$4="yes",'Data Transformation'!F6224,'Data Transformation'!D6224)</f>
        <v>0</v>
      </c>
      <c r="I6224" t="str">
        <f t="shared" si="322"/>
        <v/>
      </c>
    </row>
    <row r="6225" spans="2:9" x14ac:dyDescent="0.25">
      <c r="B6225" t="b">
        <f>IF('Input and Summary Results'!D5807=0,FALSE,'Input and Summary Results'!$B5807)</f>
        <v>0</v>
      </c>
      <c r="C6225" t="b">
        <f>IF(OR(B6225=0,'Input and Summary Results'!D5807=0,'Input and Summary Results'!D5807=""),FALSE,'Input and Summary Results'!$D5807)</f>
        <v>0</v>
      </c>
      <c r="D6225" t="b">
        <f>IF(OR(B6225=0,'Input and Summary Results'!E5807=0),FALSE,'Input and Summary Results'!$E5807)</f>
        <v>0</v>
      </c>
      <c r="E6225" t="b">
        <f t="shared" si="320"/>
        <v>0</v>
      </c>
      <c r="F6225" t="b">
        <f t="shared" si="321"/>
        <v>0</v>
      </c>
      <c r="G6225" t="b">
        <f>IF('Input and Summary Results'!$J$4="yes",IF(C6225=FALSE,FALSE,IF('Data Transformation'!E6225&lt;$R$10,E6225,$R$10)),IF(C6225=FALSE,FALSE,IF(C6225&lt;$R$10,C6225,$R$10)))</f>
        <v>0</v>
      </c>
      <c r="H6225" t="b">
        <f>IF('Input and Summary Results'!$J$4="yes",'Data Transformation'!F6225,'Data Transformation'!D6225)</f>
        <v>0</v>
      </c>
      <c r="I6225" t="str">
        <f t="shared" si="322"/>
        <v/>
      </c>
    </row>
    <row r="6226" spans="2:9" x14ac:dyDescent="0.25">
      <c r="B6226" t="b">
        <f>IF('Input and Summary Results'!D5808=0,FALSE,'Input and Summary Results'!$B5808)</f>
        <v>0</v>
      </c>
      <c r="C6226" t="b">
        <f>IF(OR(B6226=0,'Input and Summary Results'!D5808=0,'Input and Summary Results'!D5808=""),FALSE,'Input and Summary Results'!$D5808)</f>
        <v>0</v>
      </c>
      <c r="D6226" t="b">
        <f>IF(OR(B6226=0,'Input and Summary Results'!E5808=0),FALSE,'Input and Summary Results'!$E5808)</f>
        <v>0</v>
      </c>
      <c r="E6226" t="b">
        <f t="shared" si="320"/>
        <v>0</v>
      </c>
      <c r="F6226" t="b">
        <f t="shared" si="321"/>
        <v>0</v>
      </c>
      <c r="G6226" t="b">
        <f>IF('Input and Summary Results'!$J$4="yes",IF(C6226=FALSE,FALSE,IF('Data Transformation'!E6226&lt;$R$10,E6226,$R$10)),IF(C6226=FALSE,FALSE,IF(C6226&lt;$R$10,C6226,$R$10)))</f>
        <v>0</v>
      </c>
      <c r="H6226" t="b">
        <f>IF('Input and Summary Results'!$J$4="yes",'Data Transformation'!F6226,'Data Transformation'!D6226)</f>
        <v>0</v>
      </c>
      <c r="I6226" t="str">
        <f t="shared" si="322"/>
        <v/>
      </c>
    </row>
    <row r="6227" spans="2:9" x14ac:dyDescent="0.25">
      <c r="B6227" t="b">
        <f>IF('Input and Summary Results'!D5809=0,FALSE,'Input and Summary Results'!$B5809)</f>
        <v>0</v>
      </c>
      <c r="C6227" t="b">
        <f>IF(OR(B6227=0,'Input and Summary Results'!D5809=0,'Input and Summary Results'!D5809=""),FALSE,'Input and Summary Results'!$D5809)</f>
        <v>0</v>
      </c>
      <c r="D6227" t="b">
        <f>IF(OR(B6227=0,'Input and Summary Results'!E5809=0),FALSE,'Input and Summary Results'!$E5809)</f>
        <v>0</v>
      </c>
      <c r="E6227" t="b">
        <f t="shared" si="320"/>
        <v>0</v>
      </c>
      <c r="F6227" t="b">
        <f t="shared" si="321"/>
        <v>0</v>
      </c>
      <c r="G6227" t="b">
        <f>IF('Input and Summary Results'!$J$4="yes",IF(C6227=FALSE,FALSE,IF('Data Transformation'!E6227&lt;$R$10,E6227,$R$10)),IF(C6227=FALSE,FALSE,IF(C6227&lt;$R$10,C6227,$R$10)))</f>
        <v>0</v>
      </c>
      <c r="H6227" t="b">
        <f>IF('Input and Summary Results'!$J$4="yes",'Data Transformation'!F6227,'Data Transformation'!D6227)</f>
        <v>0</v>
      </c>
      <c r="I6227" t="str">
        <f t="shared" si="322"/>
        <v/>
      </c>
    </row>
    <row r="6228" spans="2:9" x14ac:dyDescent="0.25">
      <c r="B6228" t="b">
        <f>IF('Input and Summary Results'!D5810=0,FALSE,'Input and Summary Results'!$B5810)</f>
        <v>0</v>
      </c>
      <c r="C6228" t="b">
        <f>IF(OR(B6228=0,'Input and Summary Results'!D5810=0,'Input and Summary Results'!D5810=""),FALSE,'Input and Summary Results'!$D5810)</f>
        <v>0</v>
      </c>
      <c r="D6228" t="b">
        <f>IF(OR(B6228=0,'Input and Summary Results'!E5810=0),FALSE,'Input and Summary Results'!$E5810)</f>
        <v>0</v>
      </c>
      <c r="E6228" t="b">
        <f t="shared" si="320"/>
        <v>0</v>
      </c>
      <c r="F6228" t="b">
        <f t="shared" si="321"/>
        <v>0</v>
      </c>
      <c r="G6228" t="b">
        <f>IF('Input and Summary Results'!$J$4="yes",IF(C6228=FALSE,FALSE,IF('Data Transformation'!E6228&lt;$R$10,E6228,$R$10)),IF(C6228=FALSE,FALSE,IF(C6228&lt;$R$10,C6228,$R$10)))</f>
        <v>0</v>
      </c>
      <c r="H6228" t="b">
        <f>IF('Input and Summary Results'!$J$4="yes",'Data Transformation'!F6228,'Data Transformation'!D6228)</f>
        <v>0</v>
      </c>
      <c r="I6228" t="str">
        <f t="shared" si="322"/>
        <v/>
      </c>
    </row>
    <row r="6229" spans="2:9" x14ac:dyDescent="0.25">
      <c r="B6229" t="b">
        <f>IF('Input and Summary Results'!D5811=0,FALSE,'Input and Summary Results'!$B5811)</f>
        <v>0</v>
      </c>
      <c r="C6229" t="b">
        <f>IF(OR(B6229=0,'Input and Summary Results'!D5811=0,'Input and Summary Results'!D5811=""),FALSE,'Input and Summary Results'!$D5811)</f>
        <v>0</v>
      </c>
      <c r="D6229" t="b">
        <f>IF(OR(B6229=0,'Input and Summary Results'!E5811=0),FALSE,'Input and Summary Results'!$E5811)</f>
        <v>0</v>
      </c>
      <c r="E6229" t="b">
        <f t="shared" si="320"/>
        <v>0</v>
      </c>
      <c r="F6229" t="b">
        <f t="shared" si="321"/>
        <v>0</v>
      </c>
      <c r="G6229" t="b">
        <f>IF('Input and Summary Results'!$J$4="yes",IF(C6229=FALSE,FALSE,IF('Data Transformation'!E6229&lt;$R$10,E6229,$R$10)),IF(C6229=FALSE,FALSE,IF(C6229&lt;$R$10,C6229,$R$10)))</f>
        <v>0</v>
      </c>
      <c r="H6229" t="b">
        <f>IF('Input and Summary Results'!$J$4="yes",'Data Transformation'!F6229,'Data Transformation'!D6229)</f>
        <v>0</v>
      </c>
      <c r="I6229" t="str">
        <f t="shared" si="322"/>
        <v/>
      </c>
    </row>
    <row r="6230" spans="2:9" x14ac:dyDescent="0.25">
      <c r="B6230" t="b">
        <f>IF('Input and Summary Results'!D5812=0,FALSE,'Input and Summary Results'!$B5812)</f>
        <v>0</v>
      </c>
      <c r="C6230" t="b">
        <f>IF(OR(B6230=0,'Input and Summary Results'!D5812=0,'Input and Summary Results'!D5812=""),FALSE,'Input and Summary Results'!$D5812)</f>
        <v>0</v>
      </c>
      <c r="D6230" t="b">
        <f>IF(OR(B6230=0,'Input and Summary Results'!E5812=0),FALSE,'Input and Summary Results'!$E5812)</f>
        <v>0</v>
      </c>
      <c r="E6230" t="b">
        <f t="shared" si="320"/>
        <v>0</v>
      </c>
      <c r="F6230" t="b">
        <f t="shared" si="321"/>
        <v>0</v>
      </c>
      <c r="G6230" t="b">
        <f>IF('Input and Summary Results'!$J$4="yes",IF(C6230=FALSE,FALSE,IF('Data Transformation'!E6230&lt;$R$10,E6230,$R$10)),IF(C6230=FALSE,FALSE,IF(C6230&lt;$R$10,C6230,$R$10)))</f>
        <v>0</v>
      </c>
      <c r="H6230" t="b">
        <f>IF('Input and Summary Results'!$J$4="yes",'Data Transformation'!F6230,'Data Transformation'!D6230)</f>
        <v>0</v>
      </c>
      <c r="I6230" t="str">
        <f t="shared" si="322"/>
        <v/>
      </c>
    </row>
    <row r="6231" spans="2:9" x14ac:dyDescent="0.25">
      <c r="B6231" t="b">
        <f>IF('Input and Summary Results'!D5813=0,FALSE,'Input and Summary Results'!$B5813)</f>
        <v>0</v>
      </c>
      <c r="C6231" t="b">
        <f>IF(OR(B6231=0,'Input and Summary Results'!D5813=0,'Input and Summary Results'!D5813=""),FALSE,'Input and Summary Results'!$D5813)</f>
        <v>0</v>
      </c>
      <c r="D6231" t="b">
        <f>IF(OR(B6231=0,'Input and Summary Results'!E5813=0),FALSE,'Input and Summary Results'!$E5813)</f>
        <v>0</v>
      </c>
      <c r="E6231" t="b">
        <f t="shared" si="320"/>
        <v>0</v>
      </c>
      <c r="F6231" t="b">
        <f t="shared" si="321"/>
        <v>0</v>
      </c>
      <c r="G6231" t="b">
        <f>IF('Input and Summary Results'!$J$4="yes",IF(C6231=FALSE,FALSE,IF('Data Transformation'!E6231&lt;$R$10,E6231,$R$10)),IF(C6231=FALSE,FALSE,IF(C6231&lt;$R$10,C6231,$R$10)))</f>
        <v>0</v>
      </c>
      <c r="H6231" t="b">
        <f>IF('Input and Summary Results'!$J$4="yes",'Data Transformation'!F6231,'Data Transformation'!D6231)</f>
        <v>0</v>
      </c>
      <c r="I6231" t="str">
        <f t="shared" si="322"/>
        <v/>
      </c>
    </row>
    <row r="6232" spans="2:9" x14ac:dyDescent="0.25">
      <c r="B6232" t="b">
        <f>IF('Input and Summary Results'!D5814=0,FALSE,'Input and Summary Results'!$B5814)</f>
        <v>0</v>
      </c>
      <c r="C6232" t="b">
        <f>IF(OR(B6232=0,'Input and Summary Results'!D5814=0,'Input and Summary Results'!D5814=""),FALSE,'Input and Summary Results'!$D5814)</f>
        <v>0</v>
      </c>
      <c r="D6232" t="b">
        <f>IF(OR(B6232=0,'Input and Summary Results'!E5814=0),FALSE,'Input and Summary Results'!$E5814)</f>
        <v>0</v>
      </c>
      <c r="E6232" t="b">
        <f t="shared" si="320"/>
        <v>0</v>
      </c>
      <c r="F6232" t="b">
        <f t="shared" si="321"/>
        <v>0</v>
      </c>
      <c r="G6232" t="b">
        <f>IF('Input and Summary Results'!$J$4="yes",IF(C6232=FALSE,FALSE,IF('Data Transformation'!E6232&lt;$R$10,E6232,$R$10)),IF(C6232=FALSE,FALSE,IF(C6232&lt;$R$10,C6232,$R$10)))</f>
        <v>0</v>
      </c>
      <c r="H6232" t="b">
        <f>IF('Input and Summary Results'!$J$4="yes",'Data Transformation'!F6232,'Data Transformation'!D6232)</f>
        <v>0</v>
      </c>
      <c r="I6232" t="str">
        <f t="shared" si="322"/>
        <v/>
      </c>
    </row>
    <row r="6233" spans="2:9" x14ac:dyDescent="0.25">
      <c r="B6233" t="b">
        <f>IF('Input and Summary Results'!D5815=0,FALSE,'Input and Summary Results'!$B5815)</f>
        <v>0</v>
      </c>
      <c r="C6233" t="b">
        <f>IF(OR(B6233=0,'Input and Summary Results'!D5815=0,'Input and Summary Results'!D5815=""),FALSE,'Input and Summary Results'!$D5815)</f>
        <v>0</v>
      </c>
      <c r="D6233" t="b">
        <f>IF(OR(B6233=0,'Input and Summary Results'!E5815=0),FALSE,'Input and Summary Results'!$E5815)</f>
        <v>0</v>
      </c>
      <c r="E6233" t="b">
        <f t="shared" si="320"/>
        <v>0</v>
      </c>
      <c r="F6233" t="b">
        <f t="shared" si="321"/>
        <v>0</v>
      </c>
      <c r="G6233" t="b">
        <f>IF('Input and Summary Results'!$J$4="yes",IF(C6233=FALSE,FALSE,IF('Data Transformation'!E6233&lt;$R$10,E6233,$R$10)),IF(C6233=FALSE,FALSE,IF(C6233&lt;$R$10,C6233,$R$10)))</f>
        <v>0</v>
      </c>
      <c r="H6233" t="b">
        <f>IF('Input and Summary Results'!$J$4="yes",'Data Transformation'!F6233,'Data Transformation'!D6233)</f>
        <v>0</v>
      </c>
      <c r="I6233" t="str">
        <f t="shared" si="322"/>
        <v/>
      </c>
    </row>
    <row r="6234" spans="2:9" x14ac:dyDescent="0.25">
      <c r="B6234" t="b">
        <f>IF('Input and Summary Results'!D5816=0,FALSE,'Input and Summary Results'!$B5816)</f>
        <v>0</v>
      </c>
      <c r="C6234" t="b">
        <f>IF(OR(B6234=0,'Input and Summary Results'!D5816=0,'Input and Summary Results'!D5816=""),FALSE,'Input and Summary Results'!$D5816)</f>
        <v>0</v>
      </c>
      <c r="D6234" t="b">
        <f>IF(OR(B6234=0,'Input and Summary Results'!E5816=0),FALSE,'Input and Summary Results'!$E5816)</f>
        <v>0</v>
      </c>
      <c r="E6234" t="b">
        <f t="shared" si="320"/>
        <v>0</v>
      </c>
      <c r="F6234" t="b">
        <f t="shared" si="321"/>
        <v>0</v>
      </c>
      <c r="G6234" t="b">
        <f>IF('Input and Summary Results'!$J$4="yes",IF(C6234=FALSE,FALSE,IF('Data Transformation'!E6234&lt;$R$10,E6234,$R$10)),IF(C6234=FALSE,FALSE,IF(C6234&lt;$R$10,C6234,$R$10)))</f>
        <v>0</v>
      </c>
      <c r="H6234" t="b">
        <f>IF('Input and Summary Results'!$J$4="yes",'Data Transformation'!F6234,'Data Transformation'!D6234)</f>
        <v>0</v>
      </c>
      <c r="I6234" t="str">
        <f t="shared" si="322"/>
        <v/>
      </c>
    </row>
    <row r="6235" spans="2:9" x14ac:dyDescent="0.25">
      <c r="B6235" t="b">
        <f>IF('Input and Summary Results'!D5817=0,FALSE,'Input and Summary Results'!$B5817)</f>
        <v>0</v>
      </c>
      <c r="C6235" t="b">
        <f>IF(OR(B6235=0,'Input and Summary Results'!D5817=0,'Input and Summary Results'!D5817=""),FALSE,'Input and Summary Results'!$D5817)</f>
        <v>0</v>
      </c>
      <c r="D6235" t="b">
        <f>IF(OR(B6235=0,'Input and Summary Results'!E5817=0),FALSE,'Input and Summary Results'!$E5817)</f>
        <v>0</v>
      </c>
      <c r="E6235" t="b">
        <f t="shared" si="320"/>
        <v>0</v>
      </c>
      <c r="F6235" t="b">
        <f t="shared" si="321"/>
        <v>0</v>
      </c>
      <c r="G6235" t="b">
        <f>IF('Input and Summary Results'!$J$4="yes",IF(C6235=FALSE,FALSE,IF('Data Transformation'!E6235&lt;$R$10,E6235,$R$10)),IF(C6235=FALSE,FALSE,IF(C6235&lt;$R$10,C6235,$R$10)))</f>
        <v>0</v>
      </c>
      <c r="H6235" t="b">
        <f>IF('Input and Summary Results'!$J$4="yes",'Data Transformation'!F6235,'Data Transformation'!D6235)</f>
        <v>0</v>
      </c>
      <c r="I6235" t="str">
        <f t="shared" si="322"/>
        <v/>
      </c>
    </row>
    <row r="6236" spans="2:9" x14ac:dyDescent="0.25">
      <c r="B6236" t="b">
        <f>IF('Input and Summary Results'!D5818=0,FALSE,'Input and Summary Results'!$B5818)</f>
        <v>0</v>
      </c>
      <c r="C6236" t="b">
        <f>IF(OR(B6236=0,'Input and Summary Results'!D5818=0,'Input and Summary Results'!D5818=""),FALSE,'Input and Summary Results'!$D5818)</f>
        <v>0</v>
      </c>
      <c r="D6236" t="b">
        <f>IF(OR(B6236=0,'Input and Summary Results'!E5818=0),FALSE,'Input and Summary Results'!$E5818)</f>
        <v>0</v>
      </c>
      <c r="E6236" t="b">
        <f t="shared" si="320"/>
        <v>0</v>
      </c>
      <c r="F6236" t="b">
        <f t="shared" si="321"/>
        <v>0</v>
      </c>
      <c r="G6236" t="b">
        <f>IF('Input and Summary Results'!$J$4="yes",IF(C6236=FALSE,FALSE,IF('Data Transformation'!E6236&lt;$R$10,E6236,$R$10)),IF(C6236=FALSE,FALSE,IF(C6236&lt;$R$10,C6236,$R$10)))</f>
        <v>0</v>
      </c>
      <c r="H6236" t="b">
        <f>IF('Input and Summary Results'!$J$4="yes",'Data Transformation'!F6236,'Data Transformation'!D6236)</f>
        <v>0</v>
      </c>
      <c r="I6236" t="str">
        <f t="shared" si="322"/>
        <v/>
      </c>
    </row>
    <row r="6237" spans="2:9" x14ac:dyDescent="0.25">
      <c r="B6237" t="b">
        <f>IF('Input and Summary Results'!D5819=0,FALSE,'Input and Summary Results'!$B5819)</f>
        <v>0</v>
      </c>
      <c r="C6237" t="b">
        <f>IF(OR(B6237=0,'Input and Summary Results'!D5819=0,'Input and Summary Results'!D5819=""),FALSE,'Input and Summary Results'!$D5819)</f>
        <v>0</v>
      </c>
      <c r="D6237" t="b">
        <f>IF(OR(B6237=0,'Input and Summary Results'!E5819=0),FALSE,'Input and Summary Results'!$E5819)</f>
        <v>0</v>
      </c>
      <c r="E6237" t="b">
        <f t="shared" si="320"/>
        <v>0</v>
      </c>
      <c r="F6237" t="b">
        <f t="shared" si="321"/>
        <v>0</v>
      </c>
      <c r="G6237" t="b">
        <f>IF('Input and Summary Results'!$J$4="yes",IF(C6237=FALSE,FALSE,IF('Data Transformation'!E6237&lt;$R$10,E6237,$R$10)),IF(C6237=FALSE,FALSE,IF(C6237&lt;$R$10,C6237,$R$10)))</f>
        <v>0</v>
      </c>
      <c r="H6237" t="b">
        <f>IF('Input and Summary Results'!$J$4="yes",'Data Transformation'!F6237,'Data Transformation'!D6237)</f>
        <v>0</v>
      </c>
      <c r="I6237" t="str">
        <f t="shared" si="322"/>
        <v/>
      </c>
    </row>
    <row r="6238" spans="2:9" x14ac:dyDescent="0.25">
      <c r="B6238" t="b">
        <f>IF('Input and Summary Results'!D5820=0,FALSE,'Input and Summary Results'!$B5820)</f>
        <v>0</v>
      </c>
      <c r="C6238" t="b">
        <f>IF(OR(B6238=0,'Input and Summary Results'!D5820=0,'Input and Summary Results'!D5820=""),FALSE,'Input and Summary Results'!$D5820)</f>
        <v>0</v>
      </c>
      <c r="D6238" t="b">
        <f>IF(OR(B6238=0,'Input and Summary Results'!E5820=0),FALSE,'Input and Summary Results'!$E5820)</f>
        <v>0</v>
      </c>
      <c r="E6238" t="b">
        <f t="shared" si="320"/>
        <v>0</v>
      </c>
      <c r="F6238" t="b">
        <f t="shared" si="321"/>
        <v>0</v>
      </c>
      <c r="G6238" t="b">
        <f>IF('Input and Summary Results'!$J$4="yes",IF(C6238=FALSE,FALSE,IF('Data Transformation'!E6238&lt;$R$10,E6238,$R$10)),IF(C6238=FALSE,FALSE,IF(C6238&lt;$R$10,C6238,$R$10)))</f>
        <v>0</v>
      </c>
      <c r="H6238" t="b">
        <f>IF('Input and Summary Results'!$J$4="yes",'Data Transformation'!F6238,'Data Transformation'!D6238)</f>
        <v>0</v>
      </c>
      <c r="I6238" t="str">
        <f t="shared" si="322"/>
        <v/>
      </c>
    </row>
    <row r="6239" spans="2:9" x14ac:dyDescent="0.25">
      <c r="B6239" t="b">
        <f>IF('Input and Summary Results'!D5821=0,FALSE,'Input and Summary Results'!$B5821)</f>
        <v>0</v>
      </c>
      <c r="C6239" t="b">
        <f>IF(OR(B6239=0,'Input and Summary Results'!D5821=0,'Input and Summary Results'!D5821=""),FALSE,'Input and Summary Results'!$D5821)</f>
        <v>0</v>
      </c>
      <c r="D6239" t="b">
        <f>IF(OR(B6239=0,'Input and Summary Results'!E5821=0),FALSE,'Input and Summary Results'!$E5821)</f>
        <v>0</v>
      </c>
      <c r="E6239" t="b">
        <f t="shared" si="320"/>
        <v>0</v>
      </c>
      <c r="F6239" t="b">
        <f t="shared" si="321"/>
        <v>0</v>
      </c>
      <c r="G6239" t="b">
        <f>IF('Input and Summary Results'!$J$4="yes",IF(C6239=FALSE,FALSE,IF('Data Transformation'!E6239&lt;$R$10,E6239,$R$10)),IF(C6239=FALSE,FALSE,IF(C6239&lt;$R$10,C6239,$R$10)))</f>
        <v>0</v>
      </c>
      <c r="H6239" t="b">
        <f>IF('Input and Summary Results'!$J$4="yes",'Data Transformation'!F6239,'Data Transformation'!D6239)</f>
        <v>0</v>
      </c>
      <c r="I6239" t="str">
        <f t="shared" si="322"/>
        <v/>
      </c>
    </row>
    <row r="6240" spans="2:9" x14ac:dyDescent="0.25">
      <c r="B6240" t="b">
        <f>IF('Input and Summary Results'!D5822=0,FALSE,'Input and Summary Results'!$B5822)</f>
        <v>0</v>
      </c>
      <c r="C6240" t="b">
        <f>IF(OR(B6240=0,'Input and Summary Results'!D5822=0,'Input and Summary Results'!D5822=""),FALSE,'Input and Summary Results'!$D5822)</f>
        <v>0</v>
      </c>
      <c r="D6240" t="b">
        <f>IF(OR(B6240=0,'Input and Summary Results'!E5822=0),FALSE,'Input and Summary Results'!$E5822)</f>
        <v>0</v>
      </c>
      <c r="E6240" t="b">
        <f t="shared" si="320"/>
        <v>0</v>
      </c>
      <c r="F6240" t="b">
        <f t="shared" si="321"/>
        <v>0</v>
      </c>
      <c r="G6240" t="b">
        <f>IF('Input and Summary Results'!$J$4="yes",IF(C6240=FALSE,FALSE,IF('Data Transformation'!E6240&lt;$R$10,E6240,$R$10)),IF(C6240=FALSE,FALSE,IF(C6240&lt;$R$10,C6240,$R$10)))</f>
        <v>0</v>
      </c>
      <c r="H6240" t="b">
        <f>IF('Input and Summary Results'!$J$4="yes",'Data Transformation'!F6240,'Data Transformation'!D6240)</f>
        <v>0</v>
      </c>
      <c r="I6240" t="str">
        <f t="shared" si="322"/>
        <v/>
      </c>
    </row>
    <row r="6241" spans="2:9" x14ac:dyDescent="0.25">
      <c r="B6241" t="b">
        <f>IF('Input and Summary Results'!D5823=0,FALSE,'Input and Summary Results'!$B5823)</f>
        <v>0</v>
      </c>
      <c r="C6241" t="b">
        <f>IF(OR(B6241=0,'Input and Summary Results'!D5823=0,'Input and Summary Results'!D5823=""),FALSE,'Input and Summary Results'!$D5823)</f>
        <v>0</v>
      </c>
      <c r="D6241" t="b">
        <f>IF(OR(B6241=0,'Input and Summary Results'!E5823=0),FALSE,'Input and Summary Results'!$E5823)</f>
        <v>0</v>
      </c>
      <c r="E6241" t="b">
        <f t="shared" si="320"/>
        <v>0</v>
      </c>
      <c r="F6241" t="b">
        <f t="shared" si="321"/>
        <v>0</v>
      </c>
      <c r="G6241" t="b">
        <f>IF('Input and Summary Results'!$J$4="yes",IF(C6241=FALSE,FALSE,IF('Data Transformation'!E6241&lt;$R$10,E6241,$R$10)),IF(C6241=FALSE,FALSE,IF(C6241&lt;$R$10,C6241,$R$10)))</f>
        <v>0</v>
      </c>
      <c r="H6241" t="b">
        <f>IF('Input and Summary Results'!$J$4="yes",'Data Transformation'!F6241,'Data Transformation'!D6241)</f>
        <v>0</v>
      </c>
      <c r="I6241" t="str">
        <f t="shared" si="322"/>
        <v/>
      </c>
    </row>
    <row r="6242" spans="2:9" x14ac:dyDescent="0.25">
      <c r="B6242" t="b">
        <f>IF('Input and Summary Results'!D5824=0,FALSE,'Input and Summary Results'!$B5824)</f>
        <v>0</v>
      </c>
      <c r="C6242" t="b">
        <f>IF(OR(B6242=0,'Input and Summary Results'!D5824=0,'Input and Summary Results'!D5824=""),FALSE,'Input and Summary Results'!$D5824)</f>
        <v>0</v>
      </c>
      <c r="D6242" t="b">
        <f>IF(OR(B6242=0,'Input and Summary Results'!E5824=0),FALSE,'Input and Summary Results'!$E5824)</f>
        <v>0</v>
      </c>
      <c r="E6242" t="b">
        <f t="shared" si="320"/>
        <v>0</v>
      </c>
      <c r="F6242" t="b">
        <f t="shared" si="321"/>
        <v>0</v>
      </c>
      <c r="G6242" t="b">
        <f>IF('Input and Summary Results'!$J$4="yes",IF(C6242=FALSE,FALSE,IF('Data Transformation'!E6242&lt;$R$10,E6242,$R$10)),IF(C6242=FALSE,FALSE,IF(C6242&lt;$R$10,C6242,$R$10)))</f>
        <v>0</v>
      </c>
      <c r="H6242" t="b">
        <f>IF('Input and Summary Results'!$J$4="yes",'Data Transformation'!F6242,'Data Transformation'!D6242)</f>
        <v>0</v>
      </c>
      <c r="I6242" t="str">
        <f t="shared" si="322"/>
        <v/>
      </c>
    </row>
    <row r="6243" spans="2:9" x14ac:dyDescent="0.25">
      <c r="B6243" t="b">
        <f>IF('Input and Summary Results'!D5825=0,FALSE,'Input and Summary Results'!$B5825)</f>
        <v>0</v>
      </c>
      <c r="C6243" t="b">
        <f>IF(OR(B6243=0,'Input and Summary Results'!D5825=0,'Input and Summary Results'!D5825=""),FALSE,'Input and Summary Results'!$D5825)</f>
        <v>0</v>
      </c>
      <c r="D6243" t="b">
        <f>IF(OR(B6243=0,'Input and Summary Results'!E5825=0),FALSE,'Input and Summary Results'!$E5825)</f>
        <v>0</v>
      </c>
      <c r="E6243" t="b">
        <f t="shared" si="320"/>
        <v>0</v>
      </c>
      <c r="F6243" t="b">
        <f t="shared" si="321"/>
        <v>0</v>
      </c>
      <c r="G6243" t="b">
        <f>IF('Input and Summary Results'!$J$4="yes",IF(C6243=FALSE,FALSE,IF('Data Transformation'!E6243&lt;$R$10,E6243,$R$10)),IF(C6243=FALSE,FALSE,IF(C6243&lt;$R$10,C6243,$R$10)))</f>
        <v>0</v>
      </c>
      <c r="H6243" t="b">
        <f>IF('Input and Summary Results'!$J$4="yes",'Data Transformation'!F6243,'Data Transformation'!D6243)</f>
        <v>0</v>
      </c>
      <c r="I6243" t="str">
        <f t="shared" si="322"/>
        <v/>
      </c>
    </row>
    <row r="6244" spans="2:9" x14ac:dyDescent="0.25">
      <c r="B6244" t="b">
        <f>IF('Input and Summary Results'!D5826=0,FALSE,'Input and Summary Results'!$B5826)</f>
        <v>0</v>
      </c>
      <c r="C6244" t="b">
        <f>IF(OR(B6244=0,'Input and Summary Results'!D5826=0,'Input and Summary Results'!D5826=""),FALSE,'Input and Summary Results'!$D5826)</f>
        <v>0</v>
      </c>
      <c r="D6244" t="b">
        <f>IF(OR(B6244=0,'Input and Summary Results'!E5826=0),FALSE,'Input and Summary Results'!$E5826)</f>
        <v>0</v>
      </c>
      <c r="E6244" t="b">
        <f t="shared" si="320"/>
        <v>0</v>
      </c>
      <c r="F6244" t="b">
        <f t="shared" si="321"/>
        <v>0</v>
      </c>
      <c r="G6244" t="b">
        <f>IF('Input and Summary Results'!$J$4="yes",IF(C6244=FALSE,FALSE,IF('Data Transformation'!E6244&lt;$R$10,E6244,$R$10)),IF(C6244=FALSE,FALSE,IF(C6244&lt;$R$10,C6244,$R$10)))</f>
        <v>0</v>
      </c>
      <c r="H6244" t="b">
        <f>IF('Input and Summary Results'!$J$4="yes",'Data Transformation'!F6244,'Data Transformation'!D6244)</f>
        <v>0</v>
      </c>
      <c r="I6244" t="str">
        <f t="shared" si="322"/>
        <v/>
      </c>
    </row>
    <row r="6245" spans="2:9" x14ac:dyDescent="0.25">
      <c r="B6245" t="b">
        <f>IF('Input and Summary Results'!D5827=0,FALSE,'Input and Summary Results'!$B5827)</f>
        <v>0</v>
      </c>
      <c r="C6245" t="b">
        <f>IF(OR(B6245=0,'Input and Summary Results'!D5827=0,'Input and Summary Results'!D5827=""),FALSE,'Input and Summary Results'!$D5827)</f>
        <v>0</v>
      </c>
      <c r="D6245" t="b">
        <f>IF(OR(B6245=0,'Input and Summary Results'!E5827=0),FALSE,'Input and Summary Results'!$E5827)</f>
        <v>0</v>
      </c>
      <c r="E6245" t="b">
        <f t="shared" si="320"/>
        <v>0</v>
      </c>
      <c r="F6245" t="b">
        <f t="shared" si="321"/>
        <v>0</v>
      </c>
      <c r="G6245" t="b">
        <f>IF('Input and Summary Results'!$J$4="yes",IF(C6245=FALSE,FALSE,IF('Data Transformation'!E6245&lt;$R$10,E6245,$R$10)),IF(C6245=FALSE,FALSE,IF(C6245&lt;$R$10,C6245,$R$10)))</f>
        <v>0</v>
      </c>
      <c r="H6245" t="b">
        <f>IF('Input and Summary Results'!$J$4="yes",'Data Transformation'!F6245,'Data Transformation'!D6245)</f>
        <v>0</v>
      </c>
      <c r="I6245" t="str">
        <f t="shared" si="322"/>
        <v/>
      </c>
    </row>
    <row r="6246" spans="2:9" x14ac:dyDescent="0.25">
      <c r="B6246" t="b">
        <f>IF('Input and Summary Results'!D5828=0,FALSE,'Input and Summary Results'!$B5828)</f>
        <v>0</v>
      </c>
      <c r="C6246" t="b">
        <f>IF(OR(B6246=0,'Input and Summary Results'!D5828=0,'Input and Summary Results'!D5828=""),FALSE,'Input and Summary Results'!$D5828)</f>
        <v>0</v>
      </c>
      <c r="D6246" t="b">
        <f>IF(OR(B6246=0,'Input and Summary Results'!E5828=0),FALSE,'Input and Summary Results'!$E5828)</f>
        <v>0</v>
      </c>
      <c r="E6246" t="b">
        <f t="shared" si="320"/>
        <v>0</v>
      </c>
      <c r="F6246" t="b">
        <f t="shared" si="321"/>
        <v>0</v>
      </c>
      <c r="G6246" t="b">
        <f>IF('Input and Summary Results'!$J$4="yes",IF(C6246=FALSE,FALSE,IF('Data Transformation'!E6246&lt;$R$10,E6246,$R$10)),IF(C6246=FALSE,FALSE,IF(C6246&lt;$R$10,C6246,$R$10)))</f>
        <v>0</v>
      </c>
      <c r="H6246" t="b">
        <f>IF('Input and Summary Results'!$J$4="yes",'Data Transformation'!F6246,'Data Transformation'!D6246)</f>
        <v>0</v>
      </c>
      <c r="I6246" t="str">
        <f t="shared" si="322"/>
        <v/>
      </c>
    </row>
    <row r="6247" spans="2:9" x14ac:dyDescent="0.25">
      <c r="B6247" t="b">
        <f>IF('Input and Summary Results'!D5829=0,FALSE,'Input and Summary Results'!$B5829)</f>
        <v>0</v>
      </c>
      <c r="C6247" t="b">
        <f>IF(OR(B6247=0,'Input and Summary Results'!D5829=0,'Input and Summary Results'!D5829=""),FALSE,'Input and Summary Results'!$D5829)</f>
        <v>0</v>
      </c>
      <c r="D6247" t="b">
        <f>IF(OR(B6247=0,'Input and Summary Results'!E5829=0),FALSE,'Input and Summary Results'!$E5829)</f>
        <v>0</v>
      </c>
      <c r="E6247" t="b">
        <f t="shared" si="320"/>
        <v>0</v>
      </c>
      <c r="F6247" t="b">
        <f t="shared" si="321"/>
        <v>0</v>
      </c>
      <c r="G6247" t="b">
        <f>IF('Input and Summary Results'!$J$4="yes",IF(C6247=FALSE,FALSE,IF('Data Transformation'!E6247&lt;$R$10,E6247,$R$10)),IF(C6247=FALSE,FALSE,IF(C6247&lt;$R$10,C6247,$R$10)))</f>
        <v>0</v>
      </c>
      <c r="H6247" t="b">
        <f>IF('Input and Summary Results'!$J$4="yes",'Data Transformation'!F6247,'Data Transformation'!D6247)</f>
        <v>0</v>
      </c>
      <c r="I6247" t="str">
        <f t="shared" si="322"/>
        <v/>
      </c>
    </row>
    <row r="6248" spans="2:9" x14ac:dyDescent="0.25">
      <c r="B6248" t="b">
        <f>IF('Input and Summary Results'!D5830=0,FALSE,'Input and Summary Results'!$B5830)</f>
        <v>0</v>
      </c>
      <c r="C6248" t="b">
        <f>IF(OR(B6248=0,'Input and Summary Results'!D5830=0,'Input and Summary Results'!D5830=""),FALSE,'Input and Summary Results'!$D5830)</f>
        <v>0</v>
      </c>
      <c r="D6248" t="b">
        <f>IF(OR(B6248=0,'Input and Summary Results'!E5830=0),FALSE,'Input and Summary Results'!$E5830)</f>
        <v>0</v>
      </c>
      <c r="E6248" t="b">
        <f t="shared" si="320"/>
        <v>0</v>
      </c>
      <c r="F6248" t="b">
        <f t="shared" si="321"/>
        <v>0</v>
      </c>
      <c r="G6248" t="b">
        <f>IF('Input and Summary Results'!$J$4="yes",IF(C6248=FALSE,FALSE,IF('Data Transformation'!E6248&lt;$R$10,E6248,$R$10)),IF(C6248=FALSE,FALSE,IF(C6248&lt;$R$10,C6248,$R$10)))</f>
        <v>0</v>
      </c>
      <c r="H6248" t="b">
        <f>IF('Input and Summary Results'!$J$4="yes",'Data Transformation'!F6248,'Data Transformation'!D6248)</f>
        <v>0</v>
      </c>
      <c r="I6248" t="str">
        <f t="shared" si="322"/>
        <v/>
      </c>
    </row>
    <row r="6249" spans="2:9" x14ac:dyDescent="0.25">
      <c r="B6249" t="b">
        <f>IF('Input and Summary Results'!D5831=0,FALSE,'Input and Summary Results'!$B5831)</f>
        <v>0</v>
      </c>
      <c r="C6249" t="b">
        <f>IF(OR(B6249=0,'Input and Summary Results'!D5831=0,'Input and Summary Results'!D5831=""),FALSE,'Input and Summary Results'!$D5831)</f>
        <v>0</v>
      </c>
      <c r="D6249" t="b">
        <f>IF(OR(B6249=0,'Input and Summary Results'!E5831=0),FALSE,'Input and Summary Results'!$E5831)</f>
        <v>0</v>
      </c>
      <c r="E6249" t="b">
        <f t="shared" si="320"/>
        <v>0</v>
      </c>
      <c r="F6249" t="b">
        <f t="shared" si="321"/>
        <v>0</v>
      </c>
      <c r="G6249" t="b">
        <f>IF('Input and Summary Results'!$J$4="yes",IF(C6249=FALSE,FALSE,IF('Data Transformation'!E6249&lt;$R$10,E6249,$R$10)),IF(C6249=FALSE,FALSE,IF(C6249&lt;$R$10,C6249,$R$10)))</f>
        <v>0</v>
      </c>
      <c r="H6249" t="b">
        <f>IF('Input and Summary Results'!$J$4="yes",'Data Transformation'!F6249,'Data Transformation'!D6249)</f>
        <v>0</v>
      </c>
      <c r="I6249" t="str">
        <f t="shared" si="322"/>
        <v/>
      </c>
    </row>
    <row r="6250" spans="2:9" x14ac:dyDescent="0.25">
      <c r="B6250" t="b">
        <f>IF('Input and Summary Results'!D5832=0,FALSE,'Input and Summary Results'!$B5832)</f>
        <v>0</v>
      </c>
      <c r="C6250" t="b">
        <f>IF(OR(B6250=0,'Input and Summary Results'!D5832=0,'Input and Summary Results'!D5832=""),FALSE,'Input and Summary Results'!$D5832)</f>
        <v>0</v>
      </c>
      <c r="D6250" t="b">
        <f>IF(OR(B6250=0,'Input and Summary Results'!E5832=0),FALSE,'Input and Summary Results'!$E5832)</f>
        <v>0</v>
      </c>
      <c r="E6250" t="b">
        <f t="shared" ref="E6250:E6313" si="323">IF(C6250=FALSE,FALSE,LOG10(C6250))</f>
        <v>0</v>
      </c>
      <c r="F6250" t="b">
        <f t="shared" ref="F6250:F6313" si="324">IF(D6250=FALSE, FALSE,0.434*D6250/C6250)</f>
        <v>0</v>
      </c>
      <c r="G6250" t="b">
        <f>IF('Input and Summary Results'!$J$4="yes",IF(C6250=FALSE,FALSE,IF('Data Transformation'!E6250&lt;$R$10,E6250,$R$10)),IF(C6250=FALSE,FALSE,IF(C6250&lt;$R$10,C6250,$R$10)))</f>
        <v>0</v>
      </c>
      <c r="H6250" t="b">
        <f>IF('Input and Summary Results'!$J$4="yes",'Data Transformation'!F6250,'Data Transformation'!D6250)</f>
        <v>0</v>
      </c>
      <c r="I6250" t="str">
        <f t="shared" si="322"/>
        <v/>
      </c>
    </row>
    <row r="6251" spans="2:9" x14ac:dyDescent="0.25">
      <c r="B6251" t="b">
        <f>IF('Input and Summary Results'!D5833=0,FALSE,'Input and Summary Results'!$B5833)</f>
        <v>0</v>
      </c>
      <c r="C6251" t="b">
        <f>IF(OR(B6251=0,'Input and Summary Results'!D5833=0,'Input and Summary Results'!D5833=""),FALSE,'Input and Summary Results'!$D5833)</f>
        <v>0</v>
      </c>
      <c r="D6251" t="b">
        <f>IF(OR(B6251=0,'Input and Summary Results'!E5833=0),FALSE,'Input and Summary Results'!$E5833)</f>
        <v>0</v>
      </c>
      <c r="E6251" t="b">
        <f t="shared" si="323"/>
        <v>0</v>
      </c>
      <c r="F6251" t="b">
        <f t="shared" si="324"/>
        <v>0</v>
      </c>
      <c r="G6251" t="b">
        <f>IF('Input and Summary Results'!$J$4="yes",IF(C6251=FALSE,FALSE,IF('Data Transformation'!E6251&lt;$R$10,E6251,$R$10)),IF(C6251=FALSE,FALSE,IF(C6251&lt;$R$10,C6251,$R$10)))</f>
        <v>0</v>
      </c>
      <c r="H6251" t="b">
        <f>IF('Input and Summary Results'!$J$4="yes",'Data Transformation'!F6251,'Data Transformation'!D6251)</f>
        <v>0</v>
      </c>
      <c r="I6251" t="str">
        <f t="shared" si="322"/>
        <v/>
      </c>
    </row>
    <row r="6252" spans="2:9" x14ac:dyDescent="0.25">
      <c r="B6252" t="b">
        <f>IF('Input and Summary Results'!D5834=0,FALSE,'Input and Summary Results'!$B5834)</f>
        <v>0</v>
      </c>
      <c r="C6252" t="b">
        <f>IF(OR(B6252=0,'Input and Summary Results'!D5834=0,'Input and Summary Results'!D5834=""),FALSE,'Input and Summary Results'!$D5834)</f>
        <v>0</v>
      </c>
      <c r="D6252" t="b">
        <f>IF(OR(B6252=0,'Input and Summary Results'!E5834=0),FALSE,'Input and Summary Results'!$E5834)</f>
        <v>0</v>
      </c>
      <c r="E6252" t="b">
        <f t="shared" si="323"/>
        <v>0</v>
      </c>
      <c r="F6252" t="b">
        <f t="shared" si="324"/>
        <v>0</v>
      </c>
      <c r="G6252" t="b">
        <f>IF('Input and Summary Results'!$J$4="yes",IF(C6252=FALSE,FALSE,IF('Data Transformation'!E6252&lt;$R$10,E6252,$R$10)),IF(C6252=FALSE,FALSE,IF(C6252&lt;$R$10,C6252,$R$10)))</f>
        <v>0</v>
      </c>
      <c r="H6252" t="b">
        <f>IF('Input and Summary Results'!$J$4="yes",'Data Transformation'!F6252,'Data Transformation'!D6252)</f>
        <v>0</v>
      </c>
      <c r="I6252" t="str">
        <f t="shared" si="322"/>
        <v/>
      </c>
    </row>
    <row r="6253" spans="2:9" x14ac:dyDescent="0.25">
      <c r="B6253" t="b">
        <f>IF('Input and Summary Results'!D5835=0,FALSE,'Input and Summary Results'!$B5835)</f>
        <v>0</v>
      </c>
      <c r="C6253" t="b">
        <f>IF(OR(B6253=0,'Input and Summary Results'!D5835=0,'Input and Summary Results'!D5835=""),FALSE,'Input and Summary Results'!$D5835)</f>
        <v>0</v>
      </c>
      <c r="D6253" t="b">
        <f>IF(OR(B6253=0,'Input and Summary Results'!E5835=0),FALSE,'Input and Summary Results'!$E5835)</f>
        <v>0</v>
      </c>
      <c r="E6253" t="b">
        <f t="shared" si="323"/>
        <v>0</v>
      </c>
      <c r="F6253" t="b">
        <f t="shared" si="324"/>
        <v>0</v>
      </c>
      <c r="G6253" t="b">
        <f>IF('Input and Summary Results'!$J$4="yes",IF(C6253=FALSE,FALSE,IF('Data Transformation'!E6253&lt;$R$10,E6253,$R$10)),IF(C6253=FALSE,FALSE,IF(C6253&lt;$R$10,C6253,$R$10)))</f>
        <v>0</v>
      </c>
      <c r="H6253" t="b">
        <f>IF('Input and Summary Results'!$J$4="yes",'Data Transformation'!F6253,'Data Transformation'!D6253)</f>
        <v>0</v>
      </c>
      <c r="I6253" t="str">
        <f t="shared" si="322"/>
        <v/>
      </c>
    </row>
    <row r="6254" spans="2:9" x14ac:dyDescent="0.25">
      <c r="B6254" t="b">
        <f>IF('Input and Summary Results'!D5836=0,FALSE,'Input and Summary Results'!$B5836)</f>
        <v>0</v>
      </c>
      <c r="C6254" t="b">
        <f>IF(OR(B6254=0,'Input and Summary Results'!D5836=0,'Input and Summary Results'!D5836=""),FALSE,'Input and Summary Results'!$D5836)</f>
        <v>0</v>
      </c>
      <c r="D6254" t="b">
        <f>IF(OR(B6254=0,'Input and Summary Results'!E5836=0),FALSE,'Input and Summary Results'!$E5836)</f>
        <v>0</v>
      </c>
      <c r="E6254" t="b">
        <f t="shared" si="323"/>
        <v>0</v>
      </c>
      <c r="F6254" t="b">
        <f t="shared" si="324"/>
        <v>0</v>
      </c>
      <c r="G6254" t="b">
        <f>IF('Input and Summary Results'!$J$4="yes",IF(C6254=FALSE,FALSE,IF('Data Transformation'!E6254&lt;$R$10,E6254,$R$10)),IF(C6254=FALSE,FALSE,IF(C6254&lt;$R$10,C6254,$R$10)))</f>
        <v>0</v>
      </c>
      <c r="H6254" t="b">
        <f>IF('Input and Summary Results'!$J$4="yes",'Data Transformation'!F6254,'Data Transformation'!D6254)</f>
        <v>0</v>
      </c>
      <c r="I6254" t="str">
        <f t="shared" si="322"/>
        <v/>
      </c>
    </row>
    <row r="6255" spans="2:9" x14ac:dyDescent="0.25">
      <c r="B6255" t="b">
        <f>IF('Input and Summary Results'!D5837=0,FALSE,'Input and Summary Results'!$B5837)</f>
        <v>0</v>
      </c>
      <c r="C6255" t="b">
        <f>IF(OR(B6255=0,'Input and Summary Results'!D5837=0,'Input and Summary Results'!D5837=""),FALSE,'Input and Summary Results'!$D5837)</f>
        <v>0</v>
      </c>
      <c r="D6255" t="b">
        <f>IF(OR(B6255=0,'Input and Summary Results'!E5837=0),FALSE,'Input and Summary Results'!$E5837)</f>
        <v>0</v>
      </c>
      <c r="E6255" t="b">
        <f t="shared" si="323"/>
        <v>0</v>
      </c>
      <c r="F6255" t="b">
        <f t="shared" si="324"/>
        <v>0</v>
      </c>
      <c r="G6255" t="b">
        <f>IF('Input and Summary Results'!$J$4="yes",IF(C6255=FALSE,FALSE,IF('Data Transformation'!E6255&lt;$R$10,E6255,$R$10)),IF(C6255=FALSE,FALSE,IF(C6255&lt;$R$10,C6255,$R$10)))</f>
        <v>0</v>
      </c>
      <c r="H6255" t="b">
        <f>IF('Input and Summary Results'!$J$4="yes",'Data Transformation'!F6255,'Data Transformation'!D6255)</f>
        <v>0</v>
      </c>
      <c r="I6255" t="str">
        <f t="shared" si="322"/>
        <v/>
      </c>
    </row>
    <row r="6256" spans="2:9" x14ac:dyDescent="0.25">
      <c r="B6256" t="b">
        <f>IF('Input and Summary Results'!D5838=0,FALSE,'Input and Summary Results'!$B5838)</f>
        <v>0</v>
      </c>
      <c r="C6256" t="b">
        <f>IF(OR(B6256=0,'Input and Summary Results'!D5838=0,'Input and Summary Results'!D5838=""),FALSE,'Input and Summary Results'!$D5838)</f>
        <v>0</v>
      </c>
      <c r="D6256" t="b">
        <f>IF(OR(B6256=0,'Input and Summary Results'!E5838=0),FALSE,'Input and Summary Results'!$E5838)</f>
        <v>0</v>
      </c>
      <c r="E6256" t="b">
        <f t="shared" si="323"/>
        <v>0</v>
      </c>
      <c r="F6256" t="b">
        <f t="shared" si="324"/>
        <v>0</v>
      </c>
      <c r="G6256" t="b">
        <f>IF('Input and Summary Results'!$J$4="yes",IF(C6256=FALSE,FALSE,IF('Data Transformation'!E6256&lt;$R$10,E6256,$R$10)),IF(C6256=FALSE,FALSE,IF(C6256&lt;$R$10,C6256,$R$10)))</f>
        <v>0</v>
      </c>
      <c r="H6256" t="b">
        <f>IF('Input and Summary Results'!$J$4="yes",'Data Transformation'!F6256,'Data Transformation'!D6256)</f>
        <v>0</v>
      </c>
      <c r="I6256" t="str">
        <f t="shared" si="322"/>
        <v/>
      </c>
    </row>
    <row r="6257" spans="2:9" x14ac:dyDescent="0.25">
      <c r="B6257" t="b">
        <f>IF('Input and Summary Results'!D5839=0,FALSE,'Input and Summary Results'!$B5839)</f>
        <v>0</v>
      </c>
      <c r="C6257" t="b">
        <f>IF(OR(B6257=0,'Input and Summary Results'!D5839=0,'Input and Summary Results'!D5839=""),FALSE,'Input and Summary Results'!$D5839)</f>
        <v>0</v>
      </c>
      <c r="D6257" t="b">
        <f>IF(OR(B6257=0,'Input and Summary Results'!E5839=0),FALSE,'Input and Summary Results'!$E5839)</f>
        <v>0</v>
      </c>
      <c r="E6257" t="b">
        <f t="shared" si="323"/>
        <v>0</v>
      </c>
      <c r="F6257" t="b">
        <f t="shared" si="324"/>
        <v>0</v>
      </c>
      <c r="G6257" t="b">
        <f>IF('Input and Summary Results'!$J$4="yes",IF(C6257=FALSE,FALSE,IF('Data Transformation'!E6257&lt;$R$10,E6257,$R$10)),IF(C6257=FALSE,FALSE,IF(C6257&lt;$R$10,C6257,$R$10)))</f>
        <v>0</v>
      </c>
      <c r="H6257" t="b">
        <f>IF('Input and Summary Results'!$J$4="yes",'Data Transformation'!F6257,'Data Transformation'!D6257)</f>
        <v>0</v>
      </c>
      <c r="I6257" t="str">
        <f t="shared" si="322"/>
        <v/>
      </c>
    </row>
    <row r="6258" spans="2:9" x14ac:dyDescent="0.25">
      <c r="B6258" t="b">
        <f>IF('Input and Summary Results'!D5840=0,FALSE,'Input and Summary Results'!$B5840)</f>
        <v>0</v>
      </c>
      <c r="C6258" t="b">
        <f>IF(OR(B6258=0,'Input and Summary Results'!D5840=0,'Input and Summary Results'!D5840=""),FALSE,'Input and Summary Results'!$D5840)</f>
        <v>0</v>
      </c>
      <c r="D6258" t="b">
        <f>IF(OR(B6258=0,'Input and Summary Results'!E5840=0),FALSE,'Input and Summary Results'!$E5840)</f>
        <v>0</v>
      </c>
      <c r="E6258" t="b">
        <f t="shared" si="323"/>
        <v>0</v>
      </c>
      <c r="F6258" t="b">
        <f t="shared" si="324"/>
        <v>0</v>
      </c>
      <c r="G6258" t="b">
        <f>IF('Input and Summary Results'!$J$4="yes",IF(C6258=FALSE,FALSE,IF('Data Transformation'!E6258&lt;$R$10,E6258,$R$10)),IF(C6258=FALSE,FALSE,IF(C6258&lt;$R$10,C6258,$R$10)))</f>
        <v>0</v>
      </c>
      <c r="H6258" t="b">
        <f>IF('Input and Summary Results'!$J$4="yes",'Data Transformation'!F6258,'Data Transformation'!D6258)</f>
        <v>0</v>
      </c>
      <c r="I6258" t="str">
        <f t="shared" si="322"/>
        <v/>
      </c>
    </row>
    <row r="6259" spans="2:9" x14ac:dyDescent="0.25">
      <c r="B6259" t="b">
        <f>IF('Input and Summary Results'!D5841=0,FALSE,'Input and Summary Results'!$B5841)</f>
        <v>0</v>
      </c>
      <c r="C6259" t="b">
        <f>IF(OR(B6259=0,'Input and Summary Results'!D5841=0,'Input and Summary Results'!D5841=""),FALSE,'Input and Summary Results'!$D5841)</f>
        <v>0</v>
      </c>
      <c r="D6259" t="b">
        <f>IF(OR(B6259=0,'Input and Summary Results'!E5841=0),FALSE,'Input and Summary Results'!$E5841)</f>
        <v>0</v>
      </c>
      <c r="E6259" t="b">
        <f t="shared" si="323"/>
        <v>0</v>
      </c>
      <c r="F6259" t="b">
        <f t="shared" si="324"/>
        <v>0</v>
      </c>
      <c r="G6259" t="b">
        <f>IF('Input and Summary Results'!$J$4="yes",IF(C6259=FALSE,FALSE,IF('Data Transformation'!E6259&lt;$R$10,E6259,$R$10)),IF(C6259=FALSE,FALSE,IF(C6259&lt;$R$10,C6259,$R$10)))</f>
        <v>0</v>
      </c>
      <c r="H6259" t="b">
        <f>IF('Input and Summary Results'!$J$4="yes",'Data Transformation'!F6259,'Data Transformation'!D6259)</f>
        <v>0</v>
      </c>
      <c r="I6259" t="str">
        <f t="shared" si="322"/>
        <v/>
      </c>
    </row>
    <row r="6260" spans="2:9" x14ac:dyDescent="0.25">
      <c r="B6260" t="b">
        <f>IF('Input and Summary Results'!D5842=0,FALSE,'Input and Summary Results'!$B5842)</f>
        <v>0</v>
      </c>
      <c r="C6260" t="b">
        <f>IF(OR(B6260=0,'Input and Summary Results'!D5842=0,'Input and Summary Results'!D5842=""),FALSE,'Input and Summary Results'!$D5842)</f>
        <v>0</v>
      </c>
      <c r="D6260" t="b">
        <f>IF(OR(B6260=0,'Input and Summary Results'!E5842=0),FALSE,'Input and Summary Results'!$E5842)</f>
        <v>0</v>
      </c>
      <c r="E6260" t="b">
        <f t="shared" si="323"/>
        <v>0</v>
      </c>
      <c r="F6260" t="b">
        <f t="shared" si="324"/>
        <v>0</v>
      </c>
      <c r="G6260" t="b">
        <f>IF('Input and Summary Results'!$J$4="yes",IF(C6260=FALSE,FALSE,IF('Data Transformation'!E6260&lt;$R$10,E6260,$R$10)),IF(C6260=FALSE,FALSE,IF(C6260&lt;$R$10,C6260,$R$10)))</f>
        <v>0</v>
      </c>
      <c r="H6260" t="b">
        <f>IF('Input and Summary Results'!$J$4="yes",'Data Transformation'!F6260,'Data Transformation'!D6260)</f>
        <v>0</v>
      </c>
      <c r="I6260" t="str">
        <f t="shared" si="322"/>
        <v/>
      </c>
    </row>
    <row r="6261" spans="2:9" x14ac:dyDescent="0.25">
      <c r="B6261" t="b">
        <f>IF('Input and Summary Results'!D5843=0,FALSE,'Input and Summary Results'!$B5843)</f>
        <v>0</v>
      </c>
      <c r="C6261" t="b">
        <f>IF(OR(B6261=0,'Input and Summary Results'!D5843=0,'Input and Summary Results'!D5843=""),FALSE,'Input and Summary Results'!$D5843)</f>
        <v>0</v>
      </c>
      <c r="D6261" t="b">
        <f>IF(OR(B6261=0,'Input and Summary Results'!E5843=0),FALSE,'Input and Summary Results'!$E5843)</f>
        <v>0</v>
      </c>
      <c r="E6261" t="b">
        <f t="shared" si="323"/>
        <v>0</v>
      </c>
      <c r="F6261" t="b">
        <f t="shared" si="324"/>
        <v>0</v>
      </c>
      <c r="G6261" t="b">
        <f>IF('Input and Summary Results'!$J$4="yes",IF(C6261=FALSE,FALSE,IF('Data Transformation'!E6261&lt;$R$10,E6261,$R$10)),IF(C6261=FALSE,FALSE,IF(C6261&lt;$R$10,C6261,$R$10)))</f>
        <v>0</v>
      </c>
      <c r="H6261" t="b">
        <f>IF('Input and Summary Results'!$J$4="yes",'Data Transformation'!F6261,'Data Transformation'!D6261)</f>
        <v>0</v>
      </c>
      <c r="I6261" t="str">
        <f t="shared" si="322"/>
        <v/>
      </c>
    </row>
    <row r="6262" spans="2:9" x14ac:dyDescent="0.25">
      <c r="B6262" t="b">
        <f>IF('Input and Summary Results'!D5844=0,FALSE,'Input and Summary Results'!$B5844)</f>
        <v>0</v>
      </c>
      <c r="C6262" t="b">
        <f>IF(OR(B6262=0,'Input and Summary Results'!D5844=0,'Input and Summary Results'!D5844=""),FALSE,'Input and Summary Results'!$D5844)</f>
        <v>0</v>
      </c>
      <c r="D6262" t="b">
        <f>IF(OR(B6262=0,'Input and Summary Results'!E5844=0),FALSE,'Input and Summary Results'!$E5844)</f>
        <v>0</v>
      </c>
      <c r="E6262" t="b">
        <f t="shared" si="323"/>
        <v>0</v>
      </c>
      <c r="F6262" t="b">
        <f t="shared" si="324"/>
        <v>0</v>
      </c>
      <c r="G6262" t="b">
        <f>IF('Input and Summary Results'!$J$4="yes",IF(C6262=FALSE,FALSE,IF('Data Transformation'!E6262&lt;$R$10,E6262,$R$10)),IF(C6262=FALSE,FALSE,IF(C6262&lt;$R$10,C6262,$R$10)))</f>
        <v>0</v>
      </c>
      <c r="H6262" t="b">
        <f>IF('Input and Summary Results'!$J$4="yes",'Data Transformation'!F6262,'Data Transformation'!D6262)</f>
        <v>0</v>
      </c>
      <c r="I6262" t="str">
        <f t="shared" si="322"/>
        <v/>
      </c>
    </row>
    <row r="6263" spans="2:9" x14ac:dyDescent="0.25">
      <c r="B6263" t="b">
        <f>IF('Input and Summary Results'!D5845=0,FALSE,'Input and Summary Results'!$B5845)</f>
        <v>0</v>
      </c>
      <c r="C6263" t="b">
        <f>IF(OR(B6263=0,'Input and Summary Results'!D5845=0,'Input and Summary Results'!D5845=""),FALSE,'Input and Summary Results'!$D5845)</f>
        <v>0</v>
      </c>
      <c r="D6263" t="b">
        <f>IF(OR(B6263=0,'Input and Summary Results'!E5845=0),FALSE,'Input and Summary Results'!$E5845)</f>
        <v>0</v>
      </c>
      <c r="E6263" t="b">
        <f t="shared" si="323"/>
        <v>0</v>
      </c>
      <c r="F6263" t="b">
        <f t="shared" si="324"/>
        <v>0</v>
      </c>
      <c r="G6263" t="b">
        <f>IF('Input and Summary Results'!$J$4="yes",IF(C6263=FALSE,FALSE,IF('Data Transformation'!E6263&lt;$R$10,E6263,$R$10)),IF(C6263=FALSE,FALSE,IF(C6263&lt;$R$10,C6263,$R$10)))</f>
        <v>0</v>
      </c>
      <c r="H6263" t="b">
        <f>IF('Input and Summary Results'!$J$4="yes",'Data Transformation'!F6263,'Data Transformation'!D6263)</f>
        <v>0</v>
      </c>
      <c r="I6263" t="str">
        <f t="shared" si="322"/>
        <v/>
      </c>
    </row>
    <row r="6264" spans="2:9" x14ac:dyDescent="0.25">
      <c r="B6264" t="b">
        <f>IF('Input and Summary Results'!D5846=0,FALSE,'Input and Summary Results'!$B5846)</f>
        <v>0</v>
      </c>
      <c r="C6264" t="b">
        <f>IF(OR(B6264=0,'Input and Summary Results'!D5846=0,'Input and Summary Results'!D5846=""),FALSE,'Input and Summary Results'!$D5846)</f>
        <v>0</v>
      </c>
      <c r="D6264" t="b">
        <f>IF(OR(B6264=0,'Input and Summary Results'!E5846=0),FALSE,'Input and Summary Results'!$E5846)</f>
        <v>0</v>
      </c>
      <c r="E6264" t="b">
        <f t="shared" si="323"/>
        <v>0</v>
      </c>
      <c r="F6264" t="b">
        <f t="shared" si="324"/>
        <v>0</v>
      </c>
      <c r="G6264" t="b">
        <f>IF('Input and Summary Results'!$J$4="yes",IF(C6264=FALSE,FALSE,IF('Data Transformation'!E6264&lt;$R$10,E6264,$R$10)),IF(C6264=FALSE,FALSE,IF(C6264&lt;$R$10,C6264,$R$10)))</f>
        <v>0</v>
      </c>
      <c r="H6264" t="b">
        <f>IF('Input and Summary Results'!$J$4="yes",'Data Transformation'!F6264,'Data Transformation'!D6264)</f>
        <v>0</v>
      </c>
      <c r="I6264" t="str">
        <f t="shared" si="322"/>
        <v/>
      </c>
    </row>
    <row r="6265" spans="2:9" x14ac:dyDescent="0.25">
      <c r="B6265" t="b">
        <f>IF('Input and Summary Results'!D5847=0,FALSE,'Input and Summary Results'!$B5847)</f>
        <v>0</v>
      </c>
      <c r="C6265" t="b">
        <f>IF(OR(B6265=0,'Input and Summary Results'!D5847=0,'Input and Summary Results'!D5847=""),FALSE,'Input and Summary Results'!$D5847)</f>
        <v>0</v>
      </c>
      <c r="D6265" t="b">
        <f>IF(OR(B6265=0,'Input and Summary Results'!E5847=0),FALSE,'Input and Summary Results'!$E5847)</f>
        <v>0</v>
      </c>
      <c r="E6265" t="b">
        <f t="shared" si="323"/>
        <v>0</v>
      </c>
      <c r="F6265" t="b">
        <f t="shared" si="324"/>
        <v>0</v>
      </c>
      <c r="G6265" t="b">
        <f>IF('Input and Summary Results'!$J$4="yes",IF(C6265=FALSE,FALSE,IF('Data Transformation'!E6265&lt;$R$10,E6265,$R$10)),IF(C6265=FALSE,FALSE,IF(C6265&lt;$R$10,C6265,$R$10)))</f>
        <v>0</v>
      </c>
      <c r="H6265" t="b">
        <f>IF('Input and Summary Results'!$J$4="yes",'Data Transformation'!F6265,'Data Transformation'!D6265)</f>
        <v>0</v>
      </c>
      <c r="I6265" t="str">
        <f t="shared" si="322"/>
        <v/>
      </c>
    </row>
    <row r="6266" spans="2:9" x14ac:dyDescent="0.25">
      <c r="B6266" t="b">
        <f>IF('Input and Summary Results'!D5848=0,FALSE,'Input and Summary Results'!$B5848)</f>
        <v>0</v>
      </c>
      <c r="C6266" t="b">
        <f>IF(OR(B6266=0,'Input and Summary Results'!D5848=0,'Input and Summary Results'!D5848=""),FALSE,'Input and Summary Results'!$D5848)</f>
        <v>0</v>
      </c>
      <c r="D6266" t="b">
        <f>IF(OR(B6266=0,'Input and Summary Results'!E5848=0),FALSE,'Input and Summary Results'!$E5848)</f>
        <v>0</v>
      </c>
      <c r="E6266" t="b">
        <f t="shared" si="323"/>
        <v>0</v>
      </c>
      <c r="F6266" t="b">
        <f t="shared" si="324"/>
        <v>0</v>
      </c>
      <c r="G6266" t="b">
        <f>IF('Input and Summary Results'!$J$4="yes",IF(C6266=FALSE,FALSE,IF('Data Transformation'!E6266&lt;$R$10,E6266,$R$10)),IF(C6266=FALSE,FALSE,IF(C6266&lt;$R$10,C6266,$R$10)))</f>
        <v>0</v>
      </c>
      <c r="H6266" t="b">
        <f>IF('Input and Summary Results'!$J$4="yes",'Data Transformation'!F6266,'Data Transformation'!D6266)</f>
        <v>0</v>
      </c>
      <c r="I6266" t="str">
        <f t="shared" si="322"/>
        <v/>
      </c>
    </row>
    <row r="6267" spans="2:9" x14ac:dyDescent="0.25">
      <c r="B6267" t="b">
        <f>IF('Input and Summary Results'!D5849=0,FALSE,'Input and Summary Results'!$B5849)</f>
        <v>0</v>
      </c>
      <c r="C6267" t="b">
        <f>IF(OR(B6267=0,'Input and Summary Results'!D5849=0,'Input and Summary Results'!D5849=""),FALSE,'Input and Summary Results'!$D5849)</f>
        <v>0</v>
      </c>
      <c r="D6267" t="b">
        <f>IF(OR(B6267=0,'Input and Summary Results'!E5849=0),FALSE,'Input and Summary Results'!$E5849)</f>
        <v>0</v>
      </c>
      <c r="E6267" t="b">
        <f t="shared" si="323"/>
        <v>0</v>
      </c>
      <c r="F6267" t="b">
        <f t="shared" si="324"/>
        <v>0</v>
      </c>
      <c r="G6267" t="b">
        <f>IF('Input and Summary Results'!$J$4="yes",IF(C6267=FALSE,FALSE,IF('Data Transformation'!E6267&lt;$R$10,E6267,$R$10)),IF(C6267=FALSE,FALSE,IF(C6267&lt;$R$10,C6267,$R$10)))</f>
        <v>0</v>
      </c>
      <c r="H6267" t="b">
        <f>IF('Input and Summary Results'!$J$4="yes",'Data Transformation'!F6267,'Data Transformation'!D6267)</f>
        <v>0</v>
      </c>
      <c r="I6267" t="str">
        <f t="shared" si="322"/>
        <v/>
      </c>
    </row>
    <row r="6268" spans="2:9" x14ac:dyDescent="0.25">
      <c r="B6268" t="b">
        <f>IF('Input and Summary Results'!D5850=0,FALSE,'Input and Summary Results'!$B5850)</f>
        <v>0</v>
      </c>
      <c r="C6268" t="b">
        <f>IF(OR(B6268=0,'Input and Summary Results'!D5850=0,'Input and Summary Results'!D5850=""),FALSE,'Input and Summary Results'!$D5850)</f>
        <v>0</v>
      </c>
      <c r="D6268" t="b">
        <f>IF(OR(B6268=0,'Input and Summary Results'!E5850=0),FALSE,'Input and Summary Results'!$E5850)</f>
        <v>0</v>
      </c>
      <c r="E6268" t="b">
        <f t="shared" si="323"/>
        <v>0</v>
      </c>
      <c r="F6268" t="b">
        <f t="shared" si="324"/>
        <v>0</v>
      </c>
      <c r="G6268" t="b">
        <f>IF('Input and Summary Results'!$J$4="yes",IF(C6268=FALSE,FALSE,IF('Data Transformation'!E6268&lt;$R$10,E6268,$R$10)),IF(C6268=FALSE,FALSE,IF(C6268&lt;$R$10,C6268,$R$10)))</f>
        <v>0</v>
      </c>
      <c r="H6268" t="b">
        <f>IF('Input and Summary Results'!$J$4="yes",'Data Transformation'!F6268,'Data Transformation'!D6268)</f>
        <v>0</v>
      </c>
      <c r="I6268" t="str">
        <f t="shared" si="322"/>
        <v/>
      </c>
    </row>
    <row r="6269" spans="2:9" x14ac:dyDescent="0.25">
      <c r="B6269" t="b">
        <f>IF('Input and Summary Results'!D5851=0,FALSE,'Input and Summary Results'!$B5851)</f>
        <v>0</v>
      </c>
      <c r="C6269" t="b">
        <f>IF(OR(B6269=0,'Input and Summary Results'!D5851=0,'Input and Summary Results'!D5851=""),FALSE,'Input and Summary Results'!$D5851)</f>
        <v>0</v>
      </c>
      <c r="D6269" t="b">
        <f>IF(OR(B6269=0,'Input and Summary Results'!E5851=0),FALSE,'Input and Summary Results'!$E5851)</f>
        <v>0</v>
      </c>
      <c r="E6269" t="b">
        <f t="shared" si="323"/>
        <v>0</v>
      </c>
      <c r="F6269" t="b">
        <f t="shared" si="324"/>
        <v>0</v>
      </c>
      <c r="G6269" t="b">
        <f>IF('Input and Summary Results'!$J$4="yes",IF(C6269=FALSE,FALSE,IF('Data Transformation'!E6269&lt;$R$10,E6269,$R$10)),IF(C6269=FALSE,FALSE,IF(C6269&lt;$R$10,C6269,$R$10)))</f>
        <v>0</v>
      </c>
      <c r="H6269" t="b">
        <f>IF('Input and Summary Results'!$J$4="yes",'Data Transformation'!F6269,'Data Transformation'!D6269)</f>
        <v>0</v>
      </c>
      <c r="I6269" t="str">
        <f t="shared" si="322"/>
        <v/>
      </c>
    </row>
    <row r="6270" spans="2:9" x14ac:dyDescent="0.25">
      <c r="B6270" t="b">
        <f>IF('Input and Summary Results'!D5852=0,FALSE,'Input and Summary Results'!$B5852)</f>
        <v>0</v>
      </c>
      <c r="C6270" t="b">
        <f>IF(OR(B6270=0,'Input and Summary Results'!D5852=0,'Input and Summary Results'!D5852=""),FALSE,'Input and Summary Results'!$D5852)</f>
        <v>0</v>
      </c>
      <c r="D6270" t="b">
        <f>IF(OR(B6270=0,'Input and Summary Results'!E5852=0),FALSE,'Input and Summary Results'!$E5852)</f>
        <v>0</v>
      </c>
      <c r="E6270" t="b">
        <f t="shared" si="323"/>
        <v>0</v>
      </c>
      <c r="F6270" t="b">
        <f t="shared" si="324"/>
        <v>0</v>
      </c>
      <c r="G6270" t="b">
        <f>IF('Input and Summary Results'!$J$4="yes",IF(C6270=FALSE,FALSE,IF('Data Transformation'!E6270&lt;$R$10,E6270,$R$10)),IF(C6270=FALSE,FALSE,IF(C6270&lt;$R$10,C6270,$R$10)))</f>
        <v>0</v>
      </c>
      <c r="H6270" t="b">
        <f>IF('Input and Summary Results'!$J$4="yes",'Data Transformation'!F6270,'Data Transformation'!D6270)</f>
        <v>0</v>
      </c>
      <c r="I6270" t="str">
        <f t="shared" si="322"/>
        <v/>
      </c>
    </row>
    <row r="6271" spans="2:9" x14ac:dyDescent="0.25">
      <c r="B6271" t="b">
        <f>IF('Input and Summary Results'!D5853=0,FALSE,'Input and Summary Results'!$B5853)</f>
        <v>0</v>
      </c>
      <c r="C6271" t="b">
        <f>IF(OR(B6271=0,'Input and Summary Results'!D5853=0,'Input and Summary Results'!D5853=""),FALSE,'Input and Summary Results'!$D5853)</f>
        <v>0</v>
      </c>
      <c r="D6271" t="b">
        <f>IF(OR(B6271=0,'Input and Summary Results'!E5853=0),FALSE,'Input and Summary Results'!$E5853)</f>
        <v>0</v>
      </c>
      <c r="E6271" t="b">
        <f t="shared" si="323"/>
        <v>0</v>
      </c>
      <c r="F6271" t="b">
        <f t="shared" si="324"/>
        <v>0</v>
      </c>
      <c r="G6271" t="b">
        <f>IF('Input and Summary Results'!$J$4="yes",IF(C6271=FALSE,FALSE,IF('Data Transformation'!E6271&lt;$R$10,E6271,$R$10)),IF(C6271=FALSE,FALSE,IF(C6271&lt;$R$10,C6271,$R$10)))</f>
        <v>0</v>
      </c>
      <c r="H6271" t="b">
        <f>IF('Input and Summary Results'!$J$4="yes",'Data Transformation'!F6271,'Data Transformation'!D6271)</f>
        <v>0</v>
      </c>
      <c r="I6271" t="str">
        <f t="shared" si="322"/>
        <v/>
      </c>
    </row>
    <row r="6272" spans="2:9" x14ac:dyDescent="0.25">
      <c r="B6272" t="b">
        <f>IF('Input and Summary Results'!D5854=0,FALSE,'Input and Summary Results'!$B5854)</f>
        <v>0</v>
      </c>
      <c r="C6272" t="b">
        <f>IF(OR(B6272=0,'Input and Summary Results'!D5854=0,'Input and Summary Results'!D5854=""),FALSE,'Input and Summary Results'!$D5854)</f>
        <v>0</v>
      </c>
      <c r="D6272" t="b">
        <f>IF(OR(B6272=0,'Input and Summary Results'!E5854=0),FALSE,'Input and Summary Results'!$E5854)</f>
        <v>0</v>
      </c>
      <c r="E6272" t="b">
        <f t="shared" si="323"/>
        <v>0</v>
      </c>
      <c r="F6272" t="b">
        <f t="shared" si="324"/>
        <v>0</v>
      </c>
      <c r="G6272" t="b">
        <f>IF('Input and Summary Results'!$J$4="yes",IF(C6272=FALSE,FALSE,IF('Data Transformation'!E6272&lt;$R$10,E6272,$R$10)),IF(C6272=FALSE,FALSE,IF(C6272&lt;$R$10,C6272,$R$10)))</f>
        <v>0</v>
      </c>
      <c r="H6272" t="b">
        <f>IF('Input and Summary Results'!$J$4="yes",'Data Transformation'!F6272,'Data Transformation'!D6272)</f>
        <v>0</v>
      </c>
      <c r="I6272" t="str">
        <f t="shared" si="322"/>
        <v/>
      </c>
    </row>
    <row r="6273" spans="2:9" x14ac:dyDescent="0.25">
      <c r="B6273" t="b">
        <f>IF('Input and Summary Results'!D5855=0,FALSE,'Input and Summary Results'!$B5855)</f>
        <v>0</v>
      </c>
      <c r="C6273" t="b">
        <f>IF(OR(B6273=0,'Input and Summary Results'!D5855=0,'Input and Summary Results'!D5855=""),FALSE,'Input and Summary Results'!$D5855)</f>
        <v>0</v>
      </c>
      <c r="D6273" t="b">
        <f>IF(OR(B6273=0,'Input and Summary Results'!E5855=0),FALSE,'Input and Summary Results'!$E5855)</f>
        <v>0</v>
      </c>
      <c r="E6273" t="b">
        <f t="shared" si="323"/>
        <v>0</v>
      </c>
      <c r="F6273" t="b">
        <f t="shared" si="324"/>
        <v>0</v>
      </c>
      <c r="G6273" t="b">
        <f>IF('Input and Summary Results'!$J$4="yes",IF(C6273=FALSE,FALSE,IF('Data Transformation'!E6273&lt;$R$10,E6273,$R$10)),IF(C6273=FALSE,FALSE,IF(C6273&lt;$R$10,C6273,$R$10)))</f>
        <v>0</v>
      </c>
      <c r="H6273" t="b">
        <f>IF('Input and Summary Results'!$J$4="yes",'Data Transformation'!F6273,'Data Transformation'!D6273)</f>
        <v>0</v>
      </c>
      <c r="I6273" t="str">
        <f t="shared" si="322"/>
        <v/>
      </c>
    </row>
    <row r="6274" spans="2:9" x14ac:dyDescent="0.25">
      <c r="B6274" t="b">
        <f>IF('Input and Summary Results'!D5856=0,FALSE,'Input and Summary Results'!$B5856)</f>
        <v>0</v>
      </c>
      <c r="C6274" t="b">
        <f>IF(OR(B6274=0,'Input and Summary Results'!D5856=0,'Input and Summary Results'!D5856=""),FALSE,'Input and Summary Results'!$D5856)</f>
        <v>0</v>
      </c>
      <c r="D6274" t="b">
        <f>IF(OR(B6274=0,'Input and Summary Results'!E5856=0),FALSE,'Input and Summary Results'!$E5856)</f>
        <v>0</v>
      </c>
      <c r="E6274" t="b">
        <f t="shared" si="323"/>
        <v>0</v>
      </c>
      <c r="F6274" t="b">
        <f t="shared" si="324"/>
        <v>0</v>
      </c>
      <c r="G6274" t="b">
        <f>IF('Input and Summary Results'!$J$4="yes",IF(C6274=FALSE,FALSE,IF('Data Transformation'!E6274&lt;$R$10,E6274,$R$10)),IF(C6274=FALSE,FALSE,IF(C6274&lt;$R$10,C6274,$R$10)))</f>
        <v>0</v>
      </c>
      <c r="H6274" t="b">
        <f>IF('Input and Summary Results'!$J$4="yes",'Data Transformation'!F6274,'Data Transformation'!D6274)</f>
        <v>0</v>
      </c>
      <c r="I6274" t="str">
        <f t="shared" si="322"/>
        <v/>
      </c>
    </row>
    <row r="6275" spans="2:9" x14ac:dyDescent="0.25">
      <c r="B6275" t="b">
        <f>IF('Input and Summary Results'!D5857=0,FALSE,'Input and Summary Results'!$B5857)</f>
        <v>0</v>
      </c>
      <c r="C6275" t="b">
        <f>IF(OR(B6275=0,'Input and Summary Results'!D5857=0,'Input and Summary Results'!D5857=""),FALSE,'Input and Summary Results'!$D5857)</f>
        <v>0</v>
      </c>
      <c r="D6275" t="b">
        <f>IF(OR(B6275=0,'Input and Summary Results'!E5857=0),FALSE,'Input and Summary Results'!$E5857)</f>
        <v>0</v>
      </c>
      <c r="E6275" t="b">
        <f t="shared" si="323"/>
        <v>0</v>
      </c>
      <c r="F6275" t="b">
        <f t="shared" si="324"/>
        <v>0</v>
      </c>
      <c r="G6275" t="b">
        <f>IF('Input and Summary Results'!$J$4="yes",IF(C6275=FALSE,FALSE,IF('Data Transformation'!E6275&lt;$R$10,E6275,$R$10)),IF(C6275=FALSE,FALSE,IF(C6275&lt;$R$10,C6275,$R$10)))</f>
        <v>0</v>
      </c>
      <c r="H6275" t="b">
        <f>IF('Input and Summary Results'!$J$4="yes",'Data Transformation'!F6275,'Data Transformation'!D6275)</f>
        <v>0</v>
      </c>
      <c r="I6275" t="str">
        <f t="shared" si="322"/>
        <v/>
      </c>
    </row>
    <row r="6276" spans="2:9" x14ac:dyDescent="0.25">
      <c r="B6276" t="b">
        <f>IF('Input and Summary Results'!D5858=0,FALSE,'Input and Summary Results'!$B5858)</f>
        <v>0</v>
      </c>
      <c r="C6276" t="b">
        <f>IF(OR(B6276=0,'Input and Summary Results'!D5858=0,'Input and Summary Results'!D5858=""),FALSE,'Input and Summary Results'!$D5858)</f>
        <v>0</v>
      </c>
      <c r="D6276" t="b">
        <f>IF(OR(B6276=0,'Input and Summary Results'!E5858=0),FALSE,'Input and Summary Results'!$E5858)</f>
        <v>0</v>
      </c>
      <c r="E6276" t="b">
        <f t="shared" si="323"/>
        <v>0</v>
      </c>
      <c r="F6276" t="b">
        <f t="shared" si="324"/>
        <v>0</v>
      </c>
      <c r="G6276" t="b">
        <f>IF('Input and Summary Results'!$J$4="yes",IF(C6276=FALSE,FALSE,IF('Data Transformation'!E6276&lt;$R$10,E6276,$R$10)),IF(C6276=FALSE,FALSE,IF(C6276&lt;$R$10,C6276,$R$10)))</f>
        <v>0</v>
      </c>
      <c r="H6276" t="b">
        <f>IF('Input and Summary Results'!$J$4="yes",'Data Transformation'!F6276,'Data Transformation'!D6276)</f>
        <v>0</v>
      </c>
      <c r="I6276" t="str">
        <f t="shared" si="322"/>
        <v/>
      </c>
    </row>
    <row r="6277" spans="2:9" x14ac:dyDescent="0.25">
      <c r="B6277" t="b">
        <f>IF('Input and Summary Results'!D5859=0,FALSE,'Input and Summary Results'!$B5859)</f>
        <v>0</v>
      </c>
      <c r="C6277" t="b">
        <f>IF(OR(B6277=0,'Input and Summary Results'!D5859=0,'Input and Summary Results'!D5859=""),FALSE,'Input and Summary Results'!$D5859)</f>
        <v>0</v>
      </c>
      <c r="D6277" t="b">
        <f>IF(OR(B6277=0,'Input and Summary Results'!E5859=0),FALSE,'Input and Summary Results'!$E5859)</f>
        <v>0</v>
      </c>
      <c r="E6277" t="b">
        <f t="shared" si="323"/>
        <v>0</v>
      </c>
      <c r="F6277" t="b">
        <f t="shared" si="324"/>
        <v>0</v>
      </c>
      <c r="G6277" t="b">
        <f>IF('Input and Summary Results'!$J$4="yes",IF(C6277=FALSE,FALSE,IF('Data Transformation'!E6277&lt;$R$10,E6277,$R$10)),IF(C6277=FALSE,FALSE,IF(C6277&lt;$R$10,C6277,$R$10)))</f>
        <v>0</v>
      </c>
      <c r="H6277" t="b">
        <f>IF('Input and Summary Results'!$J$4="yes",'Data Transformation'!F6277,'Data Transformation'!D6277)</f>
        <v>0</v>
      </c>
      <c r="I6277" t="str">
        <f t="shared" ref="I6277:I6340" si="325">IF(G6277=FALSE,"",B6277)</f>
        <v/>
      </c>
    </row>
    <row r="6278" spans="2:9" x14ac:dyDescent="0.25">
      <c r="B6278" t="b">
        <f>IF('Input and Summary Results'!D5860=0,FALSE,'Input and Summary Results'!$B5860)</f>
        <v>0</v>
      </c>
      <c r="C6278" t="b">
        <f>IF(OR(B6278=0,'Input and Summary Results'!D5860=0,'Input and Summary Results'!D5860=""),FALSE,'Input and Summary Results'!$D5860)</f>
        <v>0</v>
      </c>
      <c r="D6278" t="b">
        <f>IF(OR(B6278=0,'Input and Summary Results'!E5860=0),FALSE,'Input and Summary Results'!$E5860)</f>
        <v>0</v>
      </c>
      <c r="E6278" t="b">
        <f t="shared" si="323"/>
        <v>0</v>
      </c>
      <c r="F6278" t="b">
        <f t="shared" si="324"/>
        <v>0</v>
      </c>
      <c r="G6278" t="b">
        <f>IF('Input and Summary Results'!$J$4="yes",IF(C6278=FALSE,FALSE,IF('Data Transformation'!E6278&lt;$R$10,E6278,$R$10)),IF(C6278=FALSE,FALSE,IF(C6278&lt;$R$10,C6278,$R$10)))</f>
        <v>0</v>
      </c>
      <c r="H6278" t="b">
        <f>IF('Input and Summary Results'!$J$4="yes",'Data Transformation'!F6278,'Data Transformation'!D6278)</f>
        <v>0</v>
      </c>
      <c r="I6278" t="str">
        <f t="shared" si="325"/>
        <v/>
      </c>
    </row>
    <row r="6279" spans="2:9" x14ac:dyDescent="0.25">
      <c r="B6279" t="b">
        <f>IF('Input and Summary Results'!D5861=0,FALSE,'Input and Summary Results'!$B5861)</f>
        <v>0</v>
      </c>
      <c r="C6279" t="b">
        <f>IF(OR(B6279=0,'Input and Summary Results'!D5861=0,'Input and Summary Results'!D5861=""),FALSE,'Input and Summary Results'!$D5861)</f>
        <v>0</v>
      </c>
      <c r="D6279" t="b">
        <f>IF(OR(B6279=0,'Input and Summary Results'!E5861=0),FALSE,'Input and Summary Results'!$E5861)</f>
        <v>0</v>
      </c>
      <c r="E6279" t="b">
        <f t="shared" si="323"/>
        <v>0</v>
      </c>
      <c r="F6279" t="b">
        <f t="shared" si="324"/>
        <v>0</v>
      </c>
      <c r="G6279" t="b">
        <f>IF('Input and Summary Results'!$J$4="yes",IF(C6279=FALSE,FALSE,IF('Data Transformation'!E6279&lt;$R$10,E6279,$R$10)),IF(C6279=FALSE,FALSE,IF(C6279&lt;$R$10,C6279,$R$10)))</f>
        <v>0</v>
      </c>
      <c r="H6279" t="b">
        <f>IF('Input and Summary Results'!$J$4="yes",'Data Transformation'!F6279,'Data Transformation'!D6279)</f>
        <v>0</v>
      </c>
      <c r="I6279" t="str">
        <f t="shared" si="325"/>
        <v/>
      </c>
    </row>
    <row r="6280" spans="2:9" x14ac:dyDescent="0.25">
      <c r="B6280" t="b">
        <f>IF('Input and Summary Results'!D5862=0,FALSE,'Input and Summary Results'!$B5862)</f>
        <v>0</v>
      </c>
      <c r="C6280" t="b">
        <f>IF(OR(B6280=0,'Input and Summary Results'!D5862=0,'Input and Summary Results'!D5862=""),FALSE,'Input and Summary Results'!$D5862)</f>
        <v>0</v>
      </c>
      <c r="D6280" t="b">
        <f>IF(OR(B6280=0,'Input and Summary Results'!E5862=0),FALSE,'Input and Summary Results'!$E5862)</f>
        <v>0</v>
      </c>
      <c r="E6280" t="b">
        <f t="shared" si="323"/>
        <v>0</v>
      </c>
      <c r="F6280" t="b">
        <f t="shared" si="324"/>
        <v>0</v>
      </c>
      <c r="G6280" t="b">
        <f>IF('Input and Summary Results'!$J$4="yes",IF(C6280=FALSE,FALSE,IF('Data Transformation'!E6280&lt;$R$10,E6280,$R$10)),IF(C6280=FALSE,FALSE,IF(C6280&lt;$R$10,C6280,$R$10)))</f>
        <v>0</v>
      </c>
      <c r="H6280" t="b">
        <f>IF('Input and Summary Results'!$J$4="yes",'Data Transformation'!F6280,'Data Transformation'!D6280)</f>
        <v>0</v>
      </c>
      <c r="I6280" t="str">
        <f t="shared" si="325"/>
        <v/>
      </c>
    </row>
    <row r="6281" spans="2:9" x14ac:dyDescent="0.25">
      <c r="B6281" t="b">
        <f>IF('Input and Summary Results'!D5863=0,FALSE,'Input and Summary Results'!$B5863)</f>
        <v>0</v>
      </c>
      <c r="C6281" t="b">
        <f>IF(OR(B6281=0,'Input and Summary Results'!D5863=0,'Input and Summary Results'!D5863=""),FALSE,'Input and Summary Results'!$D5863)</f>
        <v>0</v>
      </c>
      <c r="D6281" t="b">
        <f>IF(OR(B6281=0,'Input and Summary Results'!E5863=0),FALSE,'Input and Summary Results'!$E5863)</f>
        <v>0</v>
      </c>
      <c r="E6281" t="b">
        <f t="shared" si="323"/>
        <v>0</v>
      </c>
      <c r="F6281" t="b">
        <f t="shared" si="324"/>
        <v>0</v>
      </c>
      <c r="G6281" t="b">
        <f>IF('Input and Summary Results'!$J$4="yes",IF(C6281=FALSE,FALSE,IF('Data Transformation'!E6281&lt;$R$10,E6281,$R$10)),IF(C6281=FALSE,FALSE,IF(C6281&lt;$R$10,C6281,$R$10)))</f>
        <v>0</v>
      </c>
      <c r="H6281" t="b">
        <f>IF('Input and Summary Results'!$J$4="yes",'Data Transformation'!F6281,'Data Transformation'!D6281)</f>
        <v>0</v>
      </c>
      <c r="I6281" t="str">
        <f t="shared" si="325"/>
        <v/>
      </c>
    </row>
    <row r="6282" spans="2:9" x14ac:dyDescent="0.25">
      <c r="B6282" t="b">
        <f>IF('Input and Summary Results'!D5864=0,FALSE,'Input and Summary Results'!$B5864)</f>
        <v>0</v>
      </c>
      <c r="C6282" t="b">
        <f>IF(OR(B6282=0,'Input and Summary Results'!D5864=0,'Input and Summary Results'!D5864=""),FALSE,'Input and Summary Results'!$D5864)</f>
        <v>0</v>
      </c>
      <c r="D6282" t="b">
        <f>IF(OR(B6282=0,'Input and Summary Results'!E5864=0),FALSE,'Input and Summary Results'!$E5864)</f>
        <v>0</v>
      </c>
      <c r="E6282" t="b">
        <f t="shared" si="323"/>
        <v>0</v>
      </c>
      <c r="F6282" t="b">
        <f t="shared" si="324"/>
        <v>0</v>
      </c>
      <c r="G6282" t="b">
        <f>IF('Input and Summary Results'!$J$4="yes",IF(C6282=FALSE,FALSE,IF('Data Transformation'!E6282&lt;$R$10,E6282,$R$10)),IF(C6282=FALSE,FALSE,IF(C6282&lt;$R$10,C6282,$R$10)))</f>
        <v>0</v>
      </c>
      <c r="H6282" t="b">
        <f>IF('Input and Summary Results'!$J$4="yes",'Data Transformation'!F6282,'Data Transformation'!D6282)</f>
        <v>0</v>
      </c>
      <c r="I6282" t="str">
        <f t="shared" si="325"/>
        <v/>
      </c>
    </row>
    <row r="6283" spans="2:9" x14ac:dyDescent="0.25">
      <c r="B6283" t="b">
        <f>IF('Input and Summary Results'!D5865=0,FALSE,'Input and Summary Results'!$B5865)</f>
        <v>0</v>
      </c>
      <c r="C6283" t="b">
        <f>IF(OR(B6283=0,'Input and Summary Results'!D5865=0,'Input and Summary Results'!D5865=""),FALSE,'Input and Summary Results'!$D5865)</f>
        <v>0</v>
      </c>
      <c r="D6283" t="b">
        <f>IF(OR(B6283=0,'Input and Summary Results'!E5865=0),FALSE,'Input and Summary Results'!$E5865)</f>
        <v>0</v>
      </c>
      <c r="E6283" t="b">
        <f t="shared" si="323"/>
        <v>0</v>
      </c>
      <c r="F6283" t="b">
        <f t="shared" si="324"/>
        <v>0</v>
      </c>
      <c r="G6283" t="b">
        <f>IF('Input and Summary Results'!$J$4="yes",IF(C6283=FALSE,FALSE,IF('Data Transformation'!E6283&lt;$R$10,E6283,$R$10)),IF(C6283=FALSE,FALSE,IF(C6283&lt;$R$10,C6283,$R$10)))</f>
        <v>0</v>
      </c>
      <c r="H6283" t="b">
        <f>IF('Input and Summary Results'!$J$4="yes",'Data Transformation'!F6283,'Data Transformation'!D6283)</f>
        <v>0</v>
      </c>
      <c r="I6283" t="str">
        <f t="shared" si="325"/>
        <v/>
      </c>
    </row>
    <row r="6284" spans="2:9" x14ac:dyDescent="0.25">
      <c r="B6284" t="b">
        <f>IF('Input and Summary Results'!D5866=0,FALSE,'Input and Summary Results'!$B5866)</f>
        <v>0</v>
      </c>
      <c r="C6284" t="b">
        <f>IF(OR(B6284=0,'Input and Summary Results'!D5866=0,'Input and Summary Results'!D5866=""),FALSE,'Input and Summary Results'!$D5866)</f>
        <v>0</v>
      </c>
      <c r="D6284" t="b">
        <f>IF(OR(B6284=0,'Input and Summary Results'!E5866=0),FALSE,'Input and Summary Results'!$E5866)</f>
        <v>0</v>
      </c>
      <c r="E6284" t="b">
        <f t="shared" si="323"/>
        <v>0</v>
      </c>
      <c r="F6284" t="b">
        <f t="shared" si="324"/>
        <v>0</v>
      </c>
      <c r="G6284" t="b">
        <f>IF('Input and Summary Results'!$J$4="yes",IF(C6284=FALSE,FALSE,IF('Data Transformation'!E6284&lt;$R$10,E6284,$R$10)),IF(C6284=FALSE,FALSE,IF(C6284&lt;$R$10,C6284,$R$10)))</f>
        <v>0</v>
      </c>
      <c r="H6284" t="b">
        <f>IF('Input and Summary Results'!$J$4="yes",'Data Transformation'!F6284,'Data Transformation'!D6284)</f>
        <v>0</v>
      </c>
      <c r="I6284" t="str">
        <f t="shared" si="325"/>
        <v/>
      </c>
    </row>
    <row r="6285" spans="2:9" x14ac:dyDescent="0.25">
      <c r="B6285" t="b">
        <f>IF('Input and Summary Results'!D5867=0,FALSE,'Input and Summary Results'!$B5867)</f>
        <v>0</v>
      </c>
      <c r="C6285" t="b">
        <f>IF(OR(B6285=0,'Input and Summary Results'!D5867=0,'Input and Summary Results'!D5867=""),FALSE,'Input and Summary Results'!$D5867)</f>
        <v>0</v>
      </c>
      <c r="D6285" t="b">
        <f>IF(OR(B6285=0,'Input and Summary Results'!E5867=0),FALSE,'Input and Summary Results'!$E5867)</f>
        <v>0</v>
      </c>
      <c r="E6285" t="b">
        <f t="shared" si="323"/>
        <v>0</v>
      </c>
      <c r="F6285" t="b">
        <f t="shared" si="324"/>
        <v>0</v>
      </c>
      <c r="G6285" t="b">
        <f>IF('Input and Summary Results'!$J$4="yes",IF(C6285=FALSE,FALSE,IF('Data Transformation'!E6285&lt;$R$10,E6285,$R$10)),IF(C6285=FALSE,FALSE,IF(C6285&lt;$R$10,C6285,$R$10)))</f>
        <v>0</v>
      </c>
      <c r="H6285" t="b">
        <f>IF('Input and Summary Results'!$J$4="yes",'Data Transformation'!F6285,'Data Transformation'!D6285)</f>
        <v>0</v>
      </c>
      <c r="I6285" t="str">
        <f t="shared" si="325"/>
        <v/>
      </c>
    </row>
    <row r="6286" spans="2:9" x14ac:dyDescent="0.25">
      <c r="B6286" t="b">
        <f>IF('Input and Summary Results'!D5868=0,FALSE,'Input and Summary Results'!$B5868)</f>
        <v>0</v>
      </c>
      <c r="C6286" t="b">
        <f>IF(OR(B6286=0,'Input and Summary Results'!D5868=0,'Input and Summary Results'!D5868=""),FALSE,'Input and Summary Results'!$D5868)</f>
        <v>0</v>
      </c>
      <c r="D6286" t="b">
        <f>IF(OR(B6286=0,'Input and Summary Results'!E5868=0),FALSE,'Input and Summary Results'!$E5868)</f>
        <v>0</v>
      </c>
      <c r="E6286" t="b">
        <f t="shared" si="323"/>
        <v>0</v>
      </c>
      <c r="F6286" t="b">
        <f t="shared" si="324"/>
        <v>0</v>
      </c>
      <c r="G6286" t="b">
        <f>IF('Input and Summary Results'!$J$4="yes",IF(C6286=FALSE,FALSE,IF('Data Transformation'!E6286&lt;$R$10,E6286,$R$10)),IF(C6286=FALSE,FALSE,IF(C6286&lt;$R$10,C6286,$R$10)))</f>
        <v>0</v>
      </c>
      <c r="H6286" t="b">
        <f>IF('Input and Summary Results'!$J$4="yes",'Data Transformation'!F6286,'Data Transformation'!D6286)</f>
        <v>0</v>
      </c>
      <c r="I6286" t="str">
        <f t="shared" si="325"/>
        <v/>
      </c>
    </row>
    <row r="6287" spans="2:9" x14ac:dyDescent="0.25">
      <c r="B6287" t="b">
        <f>IF('Input and Summary Results'!D5869=0,FALSE,'Input and Summary Results'!$B5869)</f>
        <v>0</v>
      </c>
      <c r="C6287" t="b">
        <f>IF(OR(B6287=0,'Input and Summary Results'!D5869=0,'Input and Summary Results'!D5869=""),FALSE,'Input and Summary Results'!$D5869)</f>
        <v>0</v>
      </c>
      <c r="D6287" t="b">
        <f>IF(OR(B6287=0,'Input and Summary Results'!E5869=0),FALSE,'Input and Summary Results'!$E5869)</f>
        <v>0</v>
      </c>
      <c r="E6287" t="b">
        <f t="shared" si="323"/>
        <v>0</v>
      </c>
      <c r="F6287" t="b">
        <f t="shared" si="324"/>
        <v>0</v>
      </c>
      <c r="G6287" t="b">
        <f>IF('Input and Summary Results'!$J$4="yes",IF(C6287=FALSE,FALSE,IF('Data Transformation'!E6287&lt;$R$10,E6287,$R$10)),IF(C6287=FALSE,FALSE,IF(C6287&lt;$R$10,C6287,$R$10)))</f>
        <v>0</v>
      </c>
      <c r="H6287" t="b">
        <f>IF('Input and Summary Results'!$J$4="yes",'Data Transformation'!F6287,'Data Transformation'!D6287)</f>
        <v>0</v>
      </c>
      <c r="I6287" t="str">
        <f t="shared" si="325"/>
        <v/>
      </c>
    </row>
    <row r="6288" spans="2:9" x14ac:dyDescent="0.25">
      <c r="B6288" t="b">
        <f>IF('Input and Summary Results'!D5870=0,FALSE,'Input and Summary Results'!$B5870)</f>
        <v>0</v>
      </c>
      <c r="C6288" t="b">
        <f>IF(OR(B6288=0,'Input and Summary Results'!D5870=0,'Input and Summary Results'!D5870=""),FALSE,'Input and Summary Results'!$D5870)</f>
        <v>0</v>
      </c>
      <c r="D6288" t="b">
        <f>IF(OR(B6288=0,'Input and Summary Results'!E5870=0),FALSE,'Input and Summary Results'!$E5870)</f>
        <v>0</v>
      </c>
      <c r="E6288" t="b">
        <f t="shared" si="323"/>
        <v>0</v>
      </c>
      <c r="F6288" t="b">
        <f t="shared" si="324"/>
        <v>0</v>
      </c>
      <c r="G6288" t="b">
        <f>IF('Input and Summary Results'!$J$4="yes",IF(C6288=FALSE,FALSE,IF('Data Transformation'!E6288&lt;$R$10,E6288,$R$10)),IF(C6288=FALSE,FALSE,IF(C6288&lt;$R$10,C6288,$R$10)))</f>
        <v>0</v>
      </c>
      <c r="H6288" t="b">
        <f>IF('Input and Summary Results'!$J$4="yes",'Data Transformation'!F6288,'Data Transformation'!D6288)</f>
        <v>0</v>
      </c>
      <c r="I6288" t="str">
        <f t="shared" si="325"/>
        <v/>
      </c>
    </row>
    <row r="6289" spans="2:9" x14ac:dyDescent="0.25">
      <c r="B6289" t="b">
        <f>IF('Input and Summary Results'!D5871=0,FALSE,'Input and Summary Results'!$B5871)</f>
        <v>0</v>
      </c>
      <c r="C6289" t="b">
        <f>IF(OR(B6289=0,'Input and Summary Results'!D5871=0,'Input and Summary Results'!D5871=""),FALSE,'Input and Summary Results'!$D5871)</f>
        <v>0</v>
      </c>
      <c r="D6289" t="b">
        <f>IF(OR(B6289=0,'Input and Summary Results'!E5871=0),FALSE,'Input and Summary Results'!$E5871)</f>
        <v>0</v>
      </c>
      <c r="E6289" t="b">
        <f t="shared" si="323"/>
        <v>0</v>
      </c>
      <c r="F6289" t="b">
        <f t="shared" si="324"/>
        <v>0</v>
      </c>
      <c r="G6289" t="b">
        <f>IF('Input and Summary Results'!$J$4="yes",IF(C6289=FALSE,FALSE,IF('Data Transformation'!E6289&lt;$R$10,E6289,$R$10)),IF(C6289=FALSE,FALSE,IF(C6289&lt;$R$10,C6289,$R$10)))</f>
        <v>0</v>
      </c>
      <c r="H6289" t="b">
        <f>IF('Input and Summary Results'!$J$4="yes",'Data Transformation'!F6289,'Data Transformation'!D6289)</f>
        <v>0</v>
      </c>
      <c r="I6289" t="str">
        <f t="shared" si="325"/>
        <v/>
      </c>
    </row>
    <row r="6290" spans="2:9" x14ac:dyDescent="0.25">
      <c r="B6290" t="b">
        <f>IF('Input and Summary Results'!D5872=0,FALSE,'Input and Summary Results'!$B5872)</f>
        <v>0</v>
      </c>
      <c r="C6290" t="b">
        <f>IF(OR(B6290=0,'Input and Summary Results'!D5872=0,'Input and Summary Results'!D5872=""),FALSE,'Input and Summary Results'!$D5872)</f>
        <v>0</v>
      </c>
      <c r="D6290" t="b">
        <f>IF(OR(B6290=0,'Input and Summary Results'!E5872=0),FALSE,'Input and Summary Results'!$E5872)</f>
        <v>0</v>
      </c>
      <c r="E6290" t="b">
        <f t="shared" si="323"/>
        <v>0</v>
      </c>
      <c r="F6290" t="b">
        <f t="shared" si="324"/>
        <v>0</v>
      </c>
      <c r="G6290" t="b">
        <f>IF('Input and Summary Results'!$J$4="yes",IF(C6290=FALSE,FALSE,IF('Data Transformation'!E6290&lt;$R$10,E6290,$R$10)),IF(C6290=FALSE,FALSE,IF(C6290&lt;$R$10,C6290,$R$10)))</f>
        <v>0</v>
      </c>
      <c r="H6290" t="b">
        <f>IF('Input and Summary Results'!$J$4="yes",'Data Transformation'!F6290,'Data Transformation'!D6290)</f>
        <v>0</v>
      </c>
      <c r="I6290" t="str">
        <f t="shared" si="325"/>
        <v/>
      </c>
    </row>
    <row r="6291" spans="2:9" x14ac:dyDescent="0.25">
      <c r="B6291" t="b">
        <f>IF('Input and Summary Results'!D5873=0,FALSE,'Input and Summary Results'!$B5873)</f>
        <v>0</v>
      </c>
      <c r="C6291" t="b">
        <f>IF(OR(B6291=0,'Input and Summary Results'!D5873=0,'Input and Summary Results'!D5873=""),FALSE,'Input and Summary Results'!$D5873)</f>
        <v>0</v>
      </c>
      <c r="D6291" t="b">
        <f>IF(OR(B6291=0,'Input and Summary Results'!E5873=0),FALSE,'Input and Summary Results'!$E5873)</f>
        <v>0</v>
      </c>
      <c r="E6291" t="b">
        <f t="shared" si="323"/>
        <v>0</v>
      </c>
      <c r="F6291" t="b">
        <f t="shared" si="324"/>
        <v>0</v>
      </c>
      <c r="G6291" t="b">
        <f>IF('Input and Summary Results'!$J$4="yes",IF(C6291=FALSE,FALSE,IF('Data Transformation'!E6291&lt;$R$10,E6291,$R$10)),IF(C6291=FALSE,FALSE,IF(C6291&lt;$R$10,C6291,$R$10)))</f>
        <v>0</v>
      </c>
      <c r="H6291" t="b">
        <f>IF('Input and Summary Results'!$J$4="yes",'Data Transformation'!F6291,'Data Transformation'!D6291)</f>
        <v>0</v>
      </c>
      <c r="I6291" t="str">
        <f t="shared" si="325"/>
        <v/>
      </c>
    </row>
    <row r="6292" spans="2:9" x14ac:dyDescent="0.25">
      <c r="B6292" t="b">
        <f>IF('Input and Summary Results'!D5874=0,FALSE,'Input and Summary Results'!$B5874)</f>
        <v>0</v>
      </c>
      <c r="C6292" t="b">
        <f>IF(OR(B6292=0,'Input and Summary Results'!D5874=0,'Input and Summary Results'!D5874=""),FALSE,'Input and Summary Results'!$D5874)</f>
        <v>0</v>
      </c>
      <c r="D6292" t="b">
        <f>IF(OR(B6292=0,'Input and Summary Results'!E5874=0),FALSE,'Input and Summary Results'!$E5874)</f>
        <v>0</v>
      </c>
      <c r="E6292" t="b">
        <f t="shared" si="323"/>
        <v>0</v>
      </c>
      <c r="F6292" t="b">
        <f t="shared" si="324"/>
        <v>0</v>
      </c>
      <c r="G6292" t="b">
        <f>IF('Input and Summary Results'!$J$4="yes",IF(C6292=FALSE,FALSE,IF('Data Transformation'!E6292&lt;$R$10,E6292,$R$10)),IF(C6292=FALSE,FALSE,IF(C6292&lt;$R$10,C6292,$R$10)))</f>
        <v>0</v>
      </c>
      <c r="H6292" t="b">
        <f>IF('Input and Summary Results'!$J$4="yes",'Data Transformation'!F6292,'Data Transformation'!D6292)</f>
        <v>0</v>
      </c>
      <c r="I6292" t="str">
        <f t="shared" si="325"/>
        <v/>
      </c>
    </row>
    <row r="6293" spans="2:9" x14ac:dyDescent="0.25">
      <c r="B6293" t="b">
        <f>IF('Input and Summary Results'!D5875=0,FALSE,'Input and Summary Results'!$B5875)</f>
        <v>0</v>
      </c>
      <c r="C6293" t="b">
        <f>IF(OR(B6293=0,'Input and Summary Results'!D5875=0,'Input and Summary Results'!D5875=""),FALSE,'Input and Summary Results'!$D5875)</f>
        <v>0</v>
      </c>
      <c r="D6293" t="b">
        <f>IF(OR(B6293=0,'Input and Summary Results'!E5875=0),FALSE,'Input and Summary Results'!$E5875)</f>
        <v>0</v>
      </c>
      <c r="E6293" t="b">
        <f t="shared" si="323"/>
        <v>0</v>
      </c>
      <c r="F6293" t="b">
        <f t="shared" si="324"/>
        <v>0</v>
      </c>
      <c r="G6293" t="b">
        <f>IF('Input and Summary Results'!$J$4="yes",IF(C6293=FALSE,FALSE,IF('Data Transformation'!E6293&lt;$R$10,E6293,$R$10)),IF(C6293=FALSE,FALSE,IF(C6293&lt;$R$10,C6293,$R$10)))</f>
        <v>0</v>
      </c>
      <c r="H6293" t="b">
        <f>IF('Input and Summary Results'!$J$4="yes",'Data Transformation'!F6293,'Data Transformation'!D6293)</f>
        <v>0</v>
      </c>
      <c r="I6293" t="str">
        <f t="shared" si="325"/>
        <v/>
      </c>
    </row>
    <row r="6294" spans="2:9" x14ac:dyDescent="0.25">
      <c r="B6294" t="b">
        <f>IF('Input and Summary Results'!D5876=0,FALSE,'Input and Summary Results'!$B5876)</f>
        <v>0</v>
      </c>
      <c r="C6294" t="b">
        <f>IF(OR(B6294=0,'Input and Summary Results'!D5876=0,'Input and Summary Results'!D5876=""),FALSE,'Input and Summary Results'!$D5876)</f>
        <v>0</v>
      </c>
      <c r="D6294" t="b">
        <f>IF(OR(B6294=0,'Input and Summary Results'!E5876=0),FALSE,'Input and Summary Results'!$E5876)</f>
        <v>0</v>
      </c>
      <c r="E6294" t="b">
        <f t="shared" si="323"/>
        <v>0</v>
      </c>
      <c r="F6294" t="b">
        <f t="shared" si="324"/>
        <v>0</v>
      </c>
      <c r="G6294" t="b">
        <f>IF('Input and Summary Results'!$J$4="yes",IF(C6294=FALSE,FALSE,IF('Data Transformation'!E6294&lt;$R$10,E6294,$R$10)),IF(C6294=FALSE,FALSE,IF(C6294&lt;$R$10,C6294,$R$10)))</f>
        <v>0</v>
      </c>
      <c r="H6294" t="b">
        <f>IF('Input and Summary Results'!$J$4="yes",'Data Transformation'!F6294,'Data Transformation'!D6294)</f>
        <v>0</v>
      </c>
      <c r="I6294" t="str">
        <f t="shared" si="325"/>
        <v/>
      </c>
    </row>
    <row r="6295" spans="2:9" x14ac:dyDescent="0.25">
      <c r="B6295" t="b">
        <f>IF('Input and Summary Results'!D5877=0,FALSE,'Input and Summary Results'!$B5877)</f>
        <v>0</v>
      </c>
      <c r="C6295" t="b">
        <f>IF(OR(B6295=0,'Input and Summary Results'!D5877=0,'Input and Summary Results'!D5877=""),FALSE,'Input and Summary Results'!$D5877)</f>
        <v>0</v>
      </c>
      <c r="D6295" t="b">
        <f>IF(OR(B6295=0,'Input and Summary Results'!E5877=0),FALSE,'Input and Summary Results'!$E5877)</f>
        <v>0</v>
      </c>
      <c r="E6295" t="b">
        <f t="shared" si="323"/>
        <v>0</v>
      </c>
      <c r="F6295" t="b">
        <f t="shared" si="324"/>
        <v>0</v>
      </c>
      <c r="G6295" t="b">
        <f>IF('Input and Summary Results'!$J$4="yes",IF(C6295=FALSE,FALSE,IF('Data Transformation'!E6295&lt;$R$10,E6295,$R$10)),IF(C6295=FALSE,FALSE,IF(C6295&lt;$R$10,C6295,$R$10)))</f>
        <v>0</v>
      </c>
      <c r="H6295" t="b">
        <f>IF('Input and Summary Results'!$J$4="yes",'Data Transformation'!F6295,'Data Transformation'!D6295)</f>
        <v>0</v>
      </c>
      <c r="I6295" t="str">
        <f t="shared" si="325"/>
        <v/>
      </c>
    </row>
    <row r="6296" spans="2:9" x14ac:dyDescent="0.25">
      <c r="B6296" t="b">
        <f>IF('Input and Summary Results'!D5878=0,FALSE,'Input and Summary Results'!$B5878)</f>
        <v>0</v>
      </c>
      <c r="C6296" t="b">
        <f>IF(OR(B6296=0,'Input and Summary Results'!D5878=0,'Input and Summary Results'!D5878=""),FALSE,'Input and Summary Results'!$D5878)</f>
        <v>0</v>
      </c>
      <c r="D6296" t="b">
        <f>IF(OR(B6296=0,'Input and Summary Results'!E5878=0),FALSE,'Input and Summary Results'!$E5878)</f>
        <v>0</v>
      </c>
      <c r="E6296" t="b">
        <f t="shared" si="323"/>
        <v>0</v>
      </c>
      <c r="F6296" t="b">
        <f t="shared" si="324"/>
        <v>0</v>
      </c>
      <c r="G6296" t="b">
        <f>IF('Input and Summary Results'!$J$4="yes",IF(C6296=FALSE,FALSE,IF('Data Transformation'!E6296&lt;$R$10,E6296,$R$10)),IF(C6296=FALSE,FALSE,IF(C6296&lt;$R$10,C6296,$R$10)))</f>
        <v>0</v>
      </c>
      <c r="H6296" t="b">
        <f>IF('Input and Summary Results'!$J$4="yes",'Data Transformation'!F6296,'Data Transformation'!D6296)</f>
        <v>0</v>
      </c>
      <c r="I6296" t="str">
        <f t="shared" si="325"/>
        <v/>
      </c>
    </row>
    <row r="6297" spans="2:9" x14ac:dyDescent="0.25">
      <c r="B6297" t="b">
        <f>IF('Input and Summary Results'!D5879=0,FALSE,'Input and Summary Results'!$B5879)</f>
        <v>0</v>
      </c>
      <c r="C6297" t="b">
        <f>IF(OR(B6297=0,'Input and Summary Results'!D5879=0,'Input and Summary Results'!D5879=""),FALSE,'Input and Summary Results'!$D5879)</f>
        <v>0</v>
      </c>
      <c r="D6297" t="b">
        <f>IF(OR(B6297=0,'Input and Summary Results'!E5879=0),FALSE,'Input and Summary Results'!$E5879)</f>
        <v>0</v>
      </c>
      <c r="E6297" t="b">
        <f t="shared" si="323"/>
        <v>0</v>
      </c>
      <c r="F6297" t="b">
        <f t="shared" si="324"/>
        <v>0</v>
      </c>
      <c r="G6297" t="b">
        <f>IF('Input and Summary Results'!$J$4="yes",IF(C6297=FALSE,FALSE,IF('Data Transformation'!E6297&lt;$R$10,E6297,$R$10)),IF(C6297=FALSE,FALSE,IF(C6297&lt;$R$10,C6297,$R$10)))</f>
        <v>0</v>
      </c>
      <c r="H6297" t="b">
        <f>IF('Input and Summary Results'!$J$4="yes",'Data Transformation'!F6297,'Data Transformation'!D6297)</f>
        <v>0</v>
      </c>
      <c r="I6297" t="str">
        <f t="shared" si="325"/>
        <v/>
      </c>
    </row>
    <row r="6298" spans="2:9" x14ac:dyDescent="0.25">
      <c r="B6298" t="b">
        <f>IF('Input and Summary Results'!D5880=0,FALSE,'Input and Summary Results'!$B5880)</f>
        <v>0</v>
      </c>
      <c r="C6298" t="b">
        <f>IF(OR(B6298=0,'Input and Summary Results'!D5880=0,'Input and Summary Results'!D5880=""),FALSE,'Input and Summary Results'!$D5880)</f>
        <v>0</v>
      </c>
      <c r="D6298" t="b">
        <f>IF(OR(B6298=0,'Input and Summary Results'!E5880=0),FALSE,'Input and Summary Results'!$E5880)</f>
        <v>0</v>
      </c>
      <c r="E6298" t="b">
        <f t="shared" si="323"/>
        <v>0</v>
      </c>
      <c r="F6298" t="b">
        <f t="shared" si="324"/>
        <v>0</v>
      </c>
      <c r="G6298" t="b">
        <f>IF('Input and Summary Results'!$J$4="yes",IF(C6298=FALSE,FALSE,IF('Data Transformation'!E6298&lt;$R$10,E6298,$R$10)),IF(C6298=FALSE,FALSE,IF(C6298&lt;$R$10,C6298,$R$10)))</f>
        <v>0</v>
      </c>
      <c r="H6298" t="b">
        <f>IF('Input and Summary Results'!$J$4="yes",'Data Transformation'!F6298,'Data Transformation'!D6298)</f>
        <v>0</v>
      </c>
      <c r="I6298" t="str">
        <f t="shared" si="325"/>
        <v/>
      </c>
    </row>
    <row r="6299" spans="2:9" x14ac:dyDescent="0.25">
      <c r="B6299" t="b">
        <f>IF('Input and Summary Results'!D5881=0,FALSE,'Input and Summary Results'!$B5881)</f>
        <v>0</v>
      </c>
      <c r="C6299" t="b">
        <f>IF(OR(B6299=0,'Input and Summary Results'!D5881=0,'Input and Summary Results'!D5881=""),FALSE,'Input and Summary Results'!$D5881)</f>
        <v>0</v>
      </c>
      <c r="D6299" t="b">
        <f>IF(OR(B6299=0,'Input and Summary Results'!E5881=0),FALSE,'Input and Summary Results'!$E5881)</f>
        <v>0</v>
      </c>
      <c r="E6299" t="b">
        <f t="shared" si="323"/>
        <v>0</v>
      </c>
      <c r="F6299" t="b">
        <f t="shared" si="324"/>
        <v>0</v>
      </c>
      <c r="G6299" t="b">
        <f>IF('Input and Summary Results'!$J$4="yes",IF(C6299=FALSE,FALSE,IF('Data Transformation'!E6299&lt;$R$10,E6299,$R$10)),IF(C6299=FALSE,FALSE,IF(C6299&lt;$R$10,C6299,$R$10)))</f>
        <v>0</v>
      </c>
      <c r="H6299" t="b">
        <f>IF('Input and Summary Results'!$J$4="yes",'Data Transformation'!F6299,'Data Transformation'!D6299)</f>
        <v>0</v>
      </c>
      <c r="I6299" t="str">
        <f t="shared" si="325"/>
        <v/>
      </c>
    </row>
    <row r="6300" spans="2:9" x14ac:dyDescent="0.25">
      <c r="B6300" t="b">
        <f>IF('Input and Summary Results'!D5882=0,FALSE,'Input and Summary Results'!$B5882)</f>
        <v>0</v>
      </c>
      <c r="C6300" t="b">
        <f>IF(OR(B6300=0,'Input and Summary Results'!D5882=0,'Input and Summary Results'!D5882=""),FALSE,'Input and Summary Results'!$D5882)</f>
        <v>0</v>
      </c>
      <c r="D6300" t="b">
        <f>IF(OR(B6300=0,'Input and Summary Results'!E5882=0),FALSE,'Input and Summary Results'!$E5882)</f>
        <v>0</v>
      </c>
      <c r="E6300" t="b">
        <f t="shared" si="323"/>
        <v>0</v>
      </c>
      <c r="F6300" t="b">
        <f t="shared" si="324"/>
        <v>0</v>
      </c>
      <c r="G6300" t="b">
        <f>IF('Input and Summary Results'!$J$4="yes",IF(C6300=FALSE,FALSE,IF('Data Transformation'!E6300&lt;$R$10,E6300,$R$10)),IF(C6300=FALSE,FALSE,IF(C6300&lt;$R$10,C6300,$R$10)))</f>
        <v>0</v>
      </c>
      <c r="H6300" t="b">
        <f>IF('Input and Summary Results'!$J$4="yes",'Data Transformation'!F6300,'Data Transformation'!D6300)</f>
        <v>0</v>
      </c>
      <c r="I6300" t="str">
        <f t="shared" si="325"/>
        <v/>
      </c>
    </row>
    <row r="6301" spans="2:9" x14ac:dyDescent="0.25">
      <c r="B6301" t="b">
        <f>IF('Input and Summary Results'!D5883=0,FALSE,'Input and Summary Results'!$B5883)</f>
        <v>0</v>
      </c>
      <c r="C6301" t="b">
        <f>IF(OR(B6301=0,'Input and Summary Results'!D5883=0,'Input and Summary Results'!D5883=""),FALSE,'Input and Summary Results'!$D5883)</f>
        <v>0</v>
      </c>
      <c r="D6301" t="b">
        <f>IF(OR(B6301=0,'Input and Summary Results'!E5883=0),FALSE,'Input and Summary Results'!$E5883)</f>
        <v>0</v>
      </c>
      <c r="E6301" t="b">
        <f t="shared" si="323"/>
        <v>0</v>
      </c>
      <c r="F6301" t="b">
        <f t="shared" si="324"/>
        <v>0</v>
      </c>
      <c r="G6301" t="b">
        <f>IF('Input and Summary Results'!$J$4="yes",IF(C6301=FALSE,FALSE,IF('Data Transformation'!E6301&lt;$R$10,E6301,$R$10)),IF(C6301=FALSE,FALSE,IF(C6301&lt;$R$10,C6301,$R$10)))</f>
        <v>0</v>
      </c>
      <c r="H6301" t="b">
        <f>IF('Input and Summary Results'!$J$4="yes",'Data Transformation'!F6301,'Data Transformation'!D6301)</f>
        <v>0</v>
      </c>
      <c r="I6301" t="str">
        <f t="shared" si="325"/>
        <v/>
      </c>
    </row>
    <row r="6302" spans="2:9" x14ac:dyDescent="0.25">
      <c r="B6302" t="b">
        <f>IF('Input and Summary Results'!D5884=0,FALSE,'Input and Summary Results'!$B5884)</f>
        <v>0</v>
      </c>
      <c r="C6302" t="b">
        <f>IF(OR(B6302=0,'Input and Summary Results'!D5884=0,'Input and Summary Results'!D5884=""),FALSE,'Input and Summary Results'!$D5884)</f>
        <v>0</v>
      </c>
      <c r="D6302" t="b">
        <f>IF(OR(B6302=0,'Input and Summary Results'!E5884=0),FALSE,'Input and Summary Results'!$E5884)</f>
        <v>0</v>
      </c>
      <c r="E6302" t="b">
        <f t="shared" si="323"/>
        <v>0</v>
      </c>
      <c r="F6302" t="b">
        <f t="shared" si="324"/>
        <v>0</v>
      </c>
      <c r="G6302" t="b">
        <f>IF('Input and Summary Results'!$J$4="yes",IF(C6302=FALSE,FALSE,IF('Data Transformation'!E6302&lt;$R$10,E6302,$R$10)),IF(C6302=FALSE,FALSE,IF(C6302&lt;$R$10,C6302,$R$10)))</f>
        <v>0</v>
      </c>
      <c r="H6302" t="b">
        <f>IF('Input and Summary Results'!$J$4="yes",'Data Transformation'!F6302,'Data Transformation'!D6302)</f>
        <v>0</v>
      </c>
      <c r="I6302" t="str">
        <f t="shared" si="325"/>
        <v/>
      </c>
    </row>
    <row r="6303" spans="2:9" x14ac:dyDescent="0.25">
      <c r="B6303" t="b">
        <f>IF('Input and Summary Results'!D5885=0,FALSE,'Input and Summary Results'!$B5885)</f>
        <v>0</v>
      </c>
      <c r="C6303" t="b">
        <f>IF(OR(B6303=0,'Input and Summary Results'!D5885=0,'Input and Summary Results'!D5885=""),FALSE,'Input and Summary Results'!$D5885)</f>
        <v>0</v>
      </c>
      <c r="D6303" t="b">
        <f>IF(OR(B6303=0,'Input and Summary Results'!E5885=0),FALSE,'Input and Summary Results'!$E5885)</f>
        <v>0</v>
      </c>
      <c r="E6303" t="b">
        <f t="shared" si="323"/>
        <v>0</v>
      </c>
      <c r="F6303" t="b">
        <f t="shared" si="324"/>
        <v>0</v>
      </c>
      <c r="G6303" t="b">
        <f>IF('Input and Summary Results'!$J$4="yes",IF(C6303=FALSE,FALSE,IF('Data Transformation'!E6303&lt;$R$10,E6303,$R$10)),IF(C6303=FALSE,FALSE,IF(C6303&lt;$R$10,C6303,$R$10)))</f>
        <v>0</v>
      </c>
      <c r="H6303" t="b">
        <f>IF('Input and Summary Results'!$J$4="yes",'Data Transformation'!F6303,'Data Transformation'!D6303)</f>
        <v>0</v>
      </c>
      <c r="I6303" t="str">
        <f t="shared" si="325"/>
        <v/>
      </c>
    </row>
    <row r="6304" spans="2:9" x14ac:dyDescent="0.25">
      <c r="B6304" t="b">
        <f>IF('Input and Summary Results'!D5886=0,FALSE,'Input and Summary Results'!$B5886)</f>
        <v>0</v>
      </c>
      <c r="C6304" t="b">
        <f>IF(OR(B6304=0,'Input and Summary Results'!D5886=0,'Input and Summary Results'!D5886=""),FALSE,'Input and Summary Results'!$D5886)</f>
        <v>0</v>
      </c>
      <c r="D6304" t="b">
        <f>IF(OR(B6304=0,'Input and Summary Results'!E5886=0),FALSE,'Input and Summary Results'!$E5886)</f>
        <v>0</v>
      </c>
      <c r="E6304" t="b">
        <f t="shared" si="323"/>
        <v>0</v>
      </c>
      <c r="F6304" t="b">
        <f t="shared" si="324"/>
        <v>0</v>
      </c>
      <c r="G6304" t="b">
        <f>IF('Input and Summary Results'!$J$4="yes",IF(C6304=FALSE,FALSE,IF('Data Transformation'!E6304&lt;$R$10,E6304,$R$10)),IF(C6304=FALSE,FALSE,IF(C6304&lt;$R$10,C6304,$R$10)))</f>
        <v>0</v>
      </c>
      <c r="H6304" t="b">
        <f>IF('Input and Summary Results'!$J$4="yes",'Data Transformation'!F6304,'Data Transformation'!D6304)</f>
        <v>0</v>
      </c>
      <c r="I6304" t="str">
        <f t="shared" si="325"/>
        <v/>
      </c>
    </row>
    <row r="6305" spans="2:9" x14ac:dyDescent="0.25">
      <c r="B6305" t="b">
        <f>IF('Input and Summary Results'!D5887=0,FALSE,'Input and Summary Results'!$B5887)</f>
        <v>0</v>
      </c>
      <c r="C6305" t="b">
        <f>IF(OR(B6305=0,'Input and Summary Results'!D5887=0,'Input and Summary Results'!D5887=""),FALSE,'Input and Summary Results'!$D5887)</f>
        <v>0</v>
      </c>
      <c r="D6305" t="b">
        <f>IF(OR(B6305=0,'Input and Summary Results'!E5887=0),FALSE,'Input and Summary Results'!$E5887)</f>
        <v>0</v>
      </c>
      <c r="E6305" t="b">
        <f t="shared" si="323"/>
        <v>0</v>
      </c>
      <c r="F6305" t="b">
        <f t="shared" si="324"/>
        <v>0</v>
      </c>
      <c r="G6305" t="b">
        <f>IF('Input and Summary Results'!$J$4="yes",IF(C6305=FALSE,FALSE,IF('Data Transformation'!E6305&lt;$R$10,E6305,$R$10)),IF(C6305=FALSE,FALSE,IF(C6305&lt;$R$10,C6305,$R$10)))</f>
        <v>0</v>
      </c>
      <c r="H6305" t="b">
        <f>IF('Input and Summary Results'!$J$4="yes",'Data Transformation'!F6305,'Data Transformation'!D6305)</f>
        <v>0</v>
      </c>
      <c r="I6305" t="str">
        <f t="shared" si="325"/>
        <v/>
      </c>
    </row>
    <row r="6306" spans="2:9" x14ac:dyDescent="0.25">
      <c r="B6306" t="b">
        <f>IF('Input and Summary Results'!D5888=0,FALSE,'Input and Summary Results'!$B5888)</f>
        <v>0</v>
      </c>
      <c r="C6306" t="b">
        <f>IF(OR(B6306=0,'Input and Summary Results'!D5888=0,'Input and Summary Results'!D5888=""),FALSE,'Input and Summary Results'!$D5888)</f>
        <v>0</v>
      </c>
      <c r="D6306" t="b">
        <f>IF(OR(B6306=0,'Input and Summary Results'!E5888=0),FALSE,'Input and Summary Results'!$E5888)</f>
        <v>0</v>
      </c>
      <c r="E6306" t="b">
        <f t="shared" si="323"/>
        <v>0</v>
      </c>
      <c r="F6306" t="b">
        <f t="shared" si="324"/>
        <v>0</v>
      </c>
      <c r="G6306" t="b">
        <f>IF('Input and Summary Results'!$J$4="yes",IF(C6306=FALSE,FALSE,IF('Data Transformation'!E6306&lt;$R$10,E6306,$R$10)),IF(C6306=FALSE,FALSE,IF(C6306&lt;$R$10,C6306,$R$10)))</f>
        <v>0</v>
      </c>
      <c r="H6306" t="b">
        <f>IF('Input and Summary Results'!$J$4="yes",'Data Transformation'!F6306,'Data Transformation'!D6306)</f>
        <v>0</v>
      </c>
      <c r="I6306" t="str">
        <f t="shared" si="325"/>
        <v/>
      </c>
    </row>
    <row r="6307" spans="2:9" x14ac:dyDescent="0.25">
      <c r="B6307" t="b">
        <f>IF('Input and Summary Results'!D5889=0,FALSE,'Input and Summary Results'!$B5889)</f>
        <v>0</v>
      </c>
      <c r="C6307" t="b">
        <f>IF(OR(B6307=0,'Input and Summary Results'!D5889=0,'Input and Summary Results'!D5889=""),FALSE,'Input and Summary Results'!$D5889)</f>
        <v>0</v>
      </c>
      <c r="D6307" t="b">
        <f>IF(OR(B6307=0,'Input and Summary Results'!E5889=0),FALSE,'Input and Summary Results'!$E5889)</f>
        <v>0</v>
      </c>
      <c r="E6307" t="b">
        <f t="shared" si="323"/>
        <v>0</v>
      </c>
      <c r="F6307" t="b">
        <f t="shared" si="324"/>
        <v>0</v>
      </c>
      <c r="G6307" t="b">
        <f>IF('Input and Summary Results'!$J$4="yes",IF(C6307=FALSE,FALSE,IF('Data Transformation'!E6307&lt;$R$10,E6307,$R$10)),IF(C6307=FALSE,FALSE,IF(C6307&lt;$R$10,C6307,$R$10)))</f>
        <v>0</v>
      </c>
      <c r="H6307" t="b">
        <f>IF('Input and Summary Results'!$J$4="yes",'Data Transformation'!F6307,'Data Transformation'!D6307)</f>
        <v>0</v>
      </c>
      <c r="I6307" t="str">
        <f t="shared" si="325"/>
        <v/>
      </c>
    </row>
    <row r="6308" spans="2:9" x14ac:dyDescent="0.25">
      <c r="B6308" t="b">
        <f>IF('Input and Summary Results'!D5890=0,FALSE,'Input and Summary Results'!$B5890)</f>
        <v>0</v>
      </c>
      <c r="C6308" t="b">
        <f>IF(OR(B6308=0,'Input and Summary Results'!D5890=0,'Input and Summary Results'!D5890=""),FALSE,'Input and Summary Results'!$D5890)</f>
        <v>0</v>
      </c>
      <c r="D6308" t="b">
        <f>IF(OR(B6308=0,'Input and Summary Results'!E5890=0),FALSE,'Input and Summary Results'!$E5890)</f>
        <v>0</v>
      </c>
      <c r="E6308" t="b">
        <f t="shared" si="323"/>
        <v>0</v>
      </c>
      <c r="F6308" t="b">
        <f t="shared" si="324"/>
        <v>0</v>
      </c>
      <c r="G6308" t="b">
        <f>IF('Input and Summary Results'!$J$4="yes",IF(C6308=FALSE,FALSE,IF('Data Transformation'!E6308&lt;$R$10,E6308,$R$10)),IF(C6308=FALSE,FALSE,IF(C6308&lt;$R$10,C6308,$R$10)))</f>
        <v>0</v>
      </c>
      <c r="H6308" t="b">
        <f>IF('Input and Summary Results'!$J$4="yes",'Data Transformation'!F6308,'Data Transformation'!D6308)</f>
        <v>0</v>
      </c>
      <c r="I6308" t="str">
        <f t="shared" si="325"/>
        <v/>
      </c>
    </row>
    <row r="6309" spans="2:9" x14ac:dyDescent="0.25">
      <c r="B6309" t="b">
        <f>IF('Input and Summary Results'!D5891=0,FALSE,'Input and Summary Results'!$B5891)</f>
        <v>0</v>
      </c>
      <c r="C6309" t="b">
        <f>IF(OR(B6309=0,'Input and Summary Results'!D5891=0,'Input and Summary Results'!D5891=""),FALSE,'Input and Summary Results'!$D5891)</f>
        <v>0</v>
      </c>
      <c r="D6309" t="b">
        <f>IF(OR(B6309=0,'Input and Summary Results'!E5891=0),FALSE,'Input and Summary Results'!$E5891)</f>
        <v>0</v>
      </c>
      <c r="E6309" t="b">
        <f t="shared" si="323"/>
        <v>0</v>
      </c>
      <c r="F6309" t="b">
        <f t="shared" si="324"/>
        <v>0</v>
      </c>
      <c r="G6309" t="b">
        <f>IF('Input and Summary Results'!$J$4="yes",IF(C6309=FALSE,FALSE,IF('Data Transformation'!E6309&lt;$R$10,E6309,$R$10)),IF(C6309=FALSE,FALSE,IF(C6309&lt;$R$10,C6309,$R$10)))</f>
        <v>0</v>
      </c>
      <c r="H6309" t="b">
        <f>IF('Input and Summary Results'!$J$4="yes",'Data Transformation'!F6309,'Data Transformation'!D6309)</f>
        <v>0</v>
      </c>
      <c r="I6309" t="str">
        <f t="shared" si="325"/>
        <v/>
      </c>
    </row>
    <row r="6310" spans="2:9" x14ac:dyDescent="0.25">
      <c r="B6310" t="b">
        <f>IF('Input and Summary Results'!D5892=0,FALSE,'Input and Summary Results'!$B5892)</f>
        <v>0</v>
      </c>
      <c r="C6310" t="b">
        <f>IF(OR(B6310=0,'Input and Summary Results'!D5892=0,'Input and Summary Results'!D5892=""),FALSE,'Input and Summary Results'!$D5892)</f>
        <v>0</v>
      </c>
      <c r="D6310" t="b">
        <f>IF(OR(B6310=0,'Input and Summary Results'!E5892=0),FALSE,'Input and Summary Results'!$E5892)</f>
        <v>0</v>
      </c>
      <c r="E6310" t="b">
        <f t="shared" si="323"/>
        <v>0</v>
      </c>
      <c r="F6310" t="b">
        <f t="shared" si="324"/>
        <v>0</v>
      </c>
      <c r="G6310" t="b">
        <f>IF('Input and Summary Results'!$J$4="yes",IF(C6310=FALSE,FALSE,IF('Data Transformation'!E6310&lt;$R$10,E6310,$R$10)),IF(C6310=FALSE,FALSE,IF(C6310&lt;$R$10,C6310,$R$10)))</f>
        <v>0</v>
      </c>
      <c r="H6310" t="b">
        <f>IF('Input and Summary Results'!$J$4="yes",'Data Transformation'!F6310,'Data Transformation'!D6310)</f>
        <v>0</v>
      </c>
      <c r="I6310" t="str">
        <f t="shared" si="325"/>
        <v/>
      </c>
    </row>
    <row r="6311" spans="2:9" x14ac:dyDescent="0.25">
      <c r="B6311" t="b">
        <f>IF('Input and Summary Results'!D5893=0,FALSE,'Input and Summary Results'!$B5893)</f>
        <v>0</v>
      </c>
      <c r="C6311" t="b">
        <f>IF(OR(B6311=0,'Input and Summary Results'!D5893=0,'Input and Summary Results'!D5893=""),FALSE,'Input and Summary Results'!$D5893)</f>
        <v>0</v>
      </c>
      <c r="D6311" t="b">
        <f>IF(OR(B6311=0,'Input and Summary Results'!E5893=0),FALSE,'Input and Summary Results'!$E5893)</f>
        <v>0</v>
      </c>
      <c r="E6311" t="b">
        <f t="shared" si="323"/>
        <v>0</v>
      </c>
      <c r="F6311" t="b">
        <f t="shared" si="324"/>
        <v>0</v>
      </c>
      <c r="G6311" t="b">
        <f>IF('Input and Summary Results'!$J$4="yes",IF(C6311=FALSE,FALSE,IF('Data Transformation'!E6311&lt;$R$10,E6311,$R$10)),IF(C6311=FALSE,FALSE,IF(C6311&lt;$R$10,C6311,$R$10)))</f>
        <v>0</v>
      </c>
      <c r="H6311" t="b">
        <f>IF('Input and Summary Results'!$J$4="yes",'Data Transformation'!F6311,'Data Transformation'!D6311)</f>
        <v>0</v>
      </c>
      <c r="I6311" t="str">
        <f t="shared" si="325"/>
        <v/>
      </c>
    </row>
    <row r="6312" spans="2:9" x14ac:dyDescent="0.25">
      <c r="B6312" t="b">
        <f>IF('Input and Summary Results'!D5894=0,FALSE,'Input and Summary Results'!$B5894)</f>
        <v>0</v>
      </c>
      <c r="C6312" t="b">
        <f>IF(OR(B6312=0,'Input and Summary Results'!D5894=0,'Input and Summary Results'!D5894=""),FALSE,'Input and Summary Results'!$D5894)</f>
        <v>0</v>
      </c>
      <c r="D6312" t="b">
        <f>IF(OR(B6312=0,'Input and Summary Results'!E5894=0),FALSE,'Input and Summary Results'!$E5894)</f>
        <v>0</v>
      </c>
      <c r="E6312" t="b">
        <f t="shared" si="323"/>
        <v>0</v>
      </c>
      <c r="F6312" t="b">
        <f t="shared" si="324"/>
        <v>0</v>
      </c>
      <c r="G6312" t="b">
        <f>IF('Input and Summary Results'!$J$4="yes",IF(C6312=FALSE,FALSE,IF('Data Transformation'!E6312&lt;$R$10,E6312,$R$10)),IF(C6312=FALSE,FALSE,IF(C6312&lt;$R$10,C6312,$R$10)))</f>
        <v>0</v>
      </c>
      <c r="H6312" t="b">
        <f>IF('Input and Summary Results'!$J$4="yes",'Data Transformation'!F6312,'Data Transformation'!D6312)</f>
        <v>0</v>
      </c>
      <c r="I6312" t="str">
        <f t="shared" si="325"/>
        <v/>
      </c>
    </row>
    <row r="6313" spans="2:9" x14ac:dyDescent="0.25">
      <c r="B6313" t="b">
        <f>IF('Input and Summary Results'!D5895=0,FALSE,'Input and Summary Results'!$B5895)</f>
        <v>0</v>
      </c>
      <c r="C6313" t="b">
        <f>IF(OR(B6313=0,'Input and Summary Results'!D5895=0,'Input and Summary Results'!D5895=""),FALSE,'Input and Summary Results'!$D5895)</f>
        <v>0</v>
      </c>
      <c r="D6313" t="b">
        <f>IF(OR(B6313=0,'Input and Summary Results'!E5895=0),FALSE,'Input and Summary Results'!$E5895)</f>
        <v>0</v>
      </c>
      <c r="E6313" t="b">
        <f t="shared" si="323"/>
        <v>0</v>
      </c>
      <c r="F6313" t="b">
        <f t="shared" si="324"/>
        <v>0</v>
      </c>
      <c r="G6313" t="b">
        <f>IF('Input and Summary Results'!$J$4="yes",IF(C6313=FALSE,FALSE,IF('Data Transformation'!E6313&lt;$R$10,E6313,$R$10)),IF(C6313=FALSE,FALSE,IF(C6313&lt;$R$10,C6313,$R$10)))</f>
        <v>0</v>
      </c>
      <c r="H6313" t="b">
        <f>IF('Input and Summary Results'!$J$4="yes",'Data Transformation'!F6313,'Data Transformation'!D6313)</f>
        <v>0</v>
      </c>
      <c r="I6313" t="str">
        <f t="shared" si="325"/>
        <v/>
      </c>
    </row>
    <row r="6314" spans="2:9" x14ac:dyDescent="0.25">
      <c r="B6314" t="b">
        <f>IF('Input and Summary Results'!D5896=0,FALSE,'Input and Summary Results'!$B5896)</f>
        <v>0</v>
      </c>
      <c r="C6314" t="b">
        <f>IF(OR(B6314=0,'Input and Summary Results'!D5896=0,'Input and Summary Results'!D5896=""),FALSE,'Input and Summary Results'!$D5896)</f>
        <v>0</v>
      </c>
      <c r="D6314" t="b">
        <f>IF(OR(B6314=0,'Input and Summary Results'!E5896=0),FALSE,'Input and Summary Results'!$E5896)</f>
        <v>0</v>
      </c>
      <c r="E6314" t="b">
        <f t="shared" ref="E6314:E6377" si="326">IF(C6314=FALSE,FALSE,LOG10(C6314))</f>
        <v>0</v>
      </c>
      <c r="F6314" t="b">
        <f t="shared" ref="F6314:F6377" si="327">IF(D6314=FALSE, FALSE,0.434*D6314/C6314)</f>
        <v>0</v>
      </c>
      <c r="G6314" t="b">
        <f>IF('Input and Summary Results'!$J$4="yes",IF(C6314=FALSE,FALSE,IF('Data Transformation'!E6314&lt;$R$10,E6314,$R$10)),IF(C6314=FALSE,FALSE,IF(C6314&lt;$R$10,C6314,$R$10)))</f>
        <v>0</v>
      </c>
      <c r="H6314" t="b">
        <f>IF('Input and Summary Results'!$J$4="yes",'Data Transformation'!F6314,'Data Transformation'!D6314)</f>
        <v>0</v>
      </c>
      <c r="I6314" t="str">
        <f t="shared" si="325"/>
        <v/>
      </c>
    </row>
    <row r="6315" spans="2:9" x14ac:dyDescent="0.25">
      <c r="B6315" t="b">
        <f>IF('Input and Summary Results'!D5897=0,FALSE,'Input and Summary Results'!$B5897)</f>
        <v>0</v>
      </c>
      <c r="C6315" t="b">
        <f>IF(OR(B6315=0,'Input and Summary Results'!D5897=0,'Input and Summary Results'!D5897=""),FALSE,'Input and Summary Results'!$D5897)</f>
        <v>0</v>
      </c>
      <c r="D6315" t="b">
        <f>IF(OR(B6315=0,'Input and Summary Results'!E5897=0),FALSE,'Input and Summary Results'!$E5897)</f>
        <v>0</v>
      </c>
      <c r="E6315" t="b">
        <f t="shared" si="326"/>
        <v>0</v>
      </c>
      <c r="F6315" t="b">
        <f t="shared" si="327"/>
        <v>0</v>
      </c>
      <c r="G6315" t="b">
        <f>IF('Input and Summary Results'!$J$4="yes",IF(C6315=FALSE,FALSE,IF('Data Transformation'!E6315&lt;$R$10,E6315,$R$10)),IF(C6315=FALSE,FALSE,IF(C6315&lt;$R$10,C6315,$R$10)))</f>
        <v>0</v>
      </c>
      <c r="H6315" t="b">
        <f>IF('Input and Summary Results'!$J$4="yes",'Data Transformation'!F6315,'Data Transformation'!D6315)</f>
        <v>0</v>
      </c>
      <c r="I6315" t="str">
        <f t="shared" si="325"/>
        <v/>
      </c>
    </row>
    <row r="6316" spans="2:9" x14ac:dyDescent="0.25">
      <c r="B6316" t="b">
        <f>IF('Input and Summary Results'!D5898=0,FALSE,'Input and Summary Results'!$B5898)</f>
        <v>0</v>
      </c>
      <c r="C6316" t="b">
        <f>IF(OR(B6316=0,'Input and Summary Results'!D5898=0,'Input and Summary Results'!D5898=""),FALSE,'Input and Summary Results'!$D5898)</f>
        <v>0</v>
      </c>
      <c r="D6316" t="b">
        <f>IF(OR(B6316=0,'Input and Summary Results'!E5898=0),FALSE,'Input and Summary Results'!$E5898)</f>
        <v>0</v>
      </c>
      <c r="E6316" t="b">
        <f t="shared" si="326"/>
        <v>0</v>
      </c>
      <c r="F6316" t="b">
        <f t="shared" si="327"/>
        <v>0</v>
      </c>
      <c r="G6316" t="b">
        <f>IF('Input and Summary Results'!$J$4="yes",IF(C6316=FALSE,FALSE,IF('Data Transformation'!E6316&lt;$R$10,E6316,$R$10)),IF(C6316=FALSE,FALSE,IF(C6316&lt;$R$10,C6316,$R$10)))</f>
        <v>0</v>
      </c>
      <c r="H6316" t="b">
        <f>IF('Input and Summary Results'!$J$4="yes",'Data Transformation'!F6316,'Data Transformation'!D6316)</f>
        <v>0</v>
      </c>
      <c r="I6316" t="str">
        <f t="shared" si="325"/>
        <v/>
      </c>
    </row>
    <row r="6317" spans="2:9" x14ac:dyDescent="0.25">
      <c r="B6317" t="b">
        <f>IF('Input and Summary Results'!D5899=0,FALSE,'Input and Summary Results'!$B5899)</f>
        <v>0</v>
      </c>
      <c r="C6317" t="b">
        <f>IF(OR(B6317=0,'Input and Summary Results'!D5899=0,'Input and Summary Results'!D5899=""),FALSE,'Input and Summary Results'!$D5899)</f>
        <v>0</v>
      </c>
      <c r="D6317" t="b">
        <f>IF(OR(B6317=0,'Input and Summary Results'!E5899=0),FALSE,'Input and Summary Results'!$E5899)</f>
        <v>0</v>
      </c>
      <c r="E6317" t="b">
        <f t="shared" si="326"/>
        <v>0</v>
      </c>
      <c r="F6317" t="b">
        <f t="shared" si="327"/>
        <v>0</v>
      </c>
      <c r="G6317" t="b">
        <f>IF('Input and Summary Results'!$J$4="yes",IF(C6317=FALSE,FALSE,IF('Data Transformation'!E6317&lt;$R$10,E6317,$R$10)),IF(C6317=FALSE,FALSE,IF(C6317&lt;$R$10,C6317,$R$10)))</f>
        <v>0</v>
      </c>
      <c r="H6317" t="b">
        <f>IF('Input and Summary Results'!$J$4="yes",'Data Transformation'!F6317,'Data Transformation'!D6317)</f>
        <v>0</v>
      </c>
      <c r="I6317" t="str">
        <f t="shared" si="325"/>
        <v/>
      </c>
    </row>
    <row r="6318" spans="2:9" x14ac:dyDescent="0.25">
      <c r="B6318" t="b">
        <f>IF('Input and Summary Results'!D5900=0,FALSE,'Input and Summary Results'!$B5900)</f>
        <v>0</v>
      </c>
      <c r="C6318" t="b">
        <f>IF(OR(B6318=0,'Input and Summary Results'!D5900=0,'Input and Summary Results'!D5900=""),FALSE,'Input and Summary Results'!$D5900)</f>
        <v>0</v>
      </c>
      <c r="D6318" t="b">
        <f>IF(OR(B6318=0,'Input and Summary Results'!E5900=0),FALSE,'Input and Summary Results'!$E5900)</f>
        <v>0</v>
      </c>
      <c r="E6318" t="b">
        <f t="shared" si="326"/>
        <v>0</v>
      </c>
      <c r="F6318" t="b">
        <f t="shared" si="327"/>
        <v>0</v>
      </c>
      <c r="G6318" t="b">
        <f>IF('Input and Summary Results'!$J$4="yes",IF(C6318=FALSE,FALSE,IF('Data Transformation'!E6318&lt;$R$10,E6318,$R$10)),IF(C6318=FALSE,FALSE,IF(C6318&lt;$R$10,C6318,$R$10)))</f>
        <v>0</v>
      </c>
      <c r="H6318" t="b">
        <f>IF('Input and Summary Results'!$J$4="yes",'Data Transformation'!F6318,'Data Transformation'!D6318)</f>
        <v>0</v>
      </c>
      <c r="I6318" t="str">
        <f t="shared" si="325"/>
        <v/>
      </c>
    </row>
    <row r="6319" spans="2:9" x14ac:dyDescent="0.25">
      <c r="B6319" t="b">
        <f>IF('Input and Summary Results'!D5901=0,FALSE,'Input and Summary Results'!$B5901)</f>
        <v>0</v>
      </c>
      <c r="C6319" t="b">
        <f>IF(OR(B6319=0,'Input and Summary Results'!D5901=0,'Input and Summary Results'!D5901=""),FALSE,'Input and Summary Results'!$D5901)</f>
        <v>0</v>
      </c>
      <c r="D6319" t="b">
        <f>IF(OR(B6319=0,'Input and Summary Results'!E5901=0),FALSE,'Input and Summary Results'!$E5901)</f>
        <v>0</v>
      </c>
      <c r="E6319" t="b">
        <f t="shared" si="326"/>
        <v>0</v>
      </c>
      <c r="F6319" t="b">
        <f t="shared" si="327"/>
        <v>0</v>
      </c>
      <c r="G6319" t="b">
        <f>IF('Input and Summary Results'!$J$4="yes",IF(C6319=FALSE,FALSE,IF('Data Transformation'!E6319&lt;$R$10,E6319,$R$10)),IF(C6319=FALSE,FALSE,IF(C6319&lt;$R$10,C6319,$R$10)))</f>
        <v>0</v>
      </c>
      <c r="H6319" t="b">
        <f>IF('Input and Summary Results'!$J$4="yes",'Data Transformation'!F6319,'Data Transformation'!D6319)</f>
        <v>0</v>
      </c>
      <c r="I6319" t="str">
        <f t="shared" si="325"/>
        <v/>
      </c>
    </row>
    <row r="6320" spans="2:9" x14ac:dyDescent="0.25">
      <c r="B6320" t="b">
        <f>IF('Input and Summary Results'!D5902=0,FALSE,'Input and Summary Results'!$B5902)</f>
        <v>0</v>
      </c>
      <c r="C6320" t="b">
        <f>IF(OR(B6320=0,'Input and Summary Results'!D5902=0,'Input and Summary Results'!D5902=""),FALSE,'Input and Summary Results'!$D5902)</f>
        <v>0</v>
      </c>
      <c r="D6320" t="b">
        <f>IF(OR(B6320=0,'Input and Summary Results'!E5902=0),FALSE,'Input and Summary Results'!$E5902)</f>
        <v>0</v>
      </c>
      <c r="E6320" t="b">
        <f t="shared" si="326"/>
        <v>0</v>
      </c>
      <c r="F6320" t="b">
        <f t="shared" si="327"/>
        <v>0</v>
      </c>
      <c r="G6320" t="b">
        <f>IF('Input and Summary Results'!$J$4="yes",IF(C6320=FALSE,FALSE,IF('Data Transformation'!E6320&lt;$R$10,E6320,$R$10)),IF(C6320=FALSE,FALSE,IF(C6320&lt;$R$10,C6320,$R$10)))</f>
        <v>0</v>
      </c>
      <c r="H6320" t="b">
        <f>IF('Input and Summary Results'!$J$4="yes",'Data Transformation'!F6320,'Data Transformation'!D6320)</f>
        <v>0</v>
      </c>
      <c r="I6320" t="str">
        <f t="shared" si="325"/>
        <v/>
      </c>
    </row>
    <row r="6321" spans="2:9" x14ac:dyDescent="0.25">
      <c r="B6321" t="b">
        <f>IF('Input and Summary Results'!D5903=0,FALSE,'Input and Summary Results'!$B5903)</f>
        <v>0</v>
      </c>
      <c r="C6321" t="b">
        <f>IF(OR(B6321=0,'Input and Summary Results'!D5903=0,'Input and Summary Results'!D5903=""),FALSE,'Input and Summary Results'!$D5903)</f>
        <v>0</v>
      </c>
      <c r="D6321" t="b">
        <f>IF(OR(B6321=0,'Input and Summary Results'!E5903=0),FALSE,'Input and Summary Results'!$E5903)</f>
        <v>0</v>
      </c>
      <c r="E6321" t="b">
        <f t="shared" si="326"/>
        <v>0</v>
      </c>
      <c r="F6321" t="b">
        <f t="shared" si="327"/>
        <v>0</v>
      </c>
      <c r="G6321" t="b">
        <f>IF('Input and Summary Results'!$J$4="yes",IF(C6321=FALSE,FALSE,IF('Data Transformation'!E6321&lt;$R$10,E6321,$R$10)),IF(C6321=FALSE,FALSE,IF(C6321&lt;$R$10,C6321,$R$10)))</f>
        <v>0</v>
      </c>
      <c r="H6321" t="b">
        <f>IF('Input and Summary Results'!$J$4="yes",'Data Transformation'!F6321,'Data Transformation'!D6321)</f>
        <v>0</v>
      </c>
      <c r="I6321" t="str">
        <f t="shared" si="325"/>
        <v/>
      </c>
    </row>
    <row r="6322" spans="2:9" x14ac:dyDescent="0.25">
      <c r="B6322" t="b">
        <f>IF('Input and Summary Results'!D5904=0,FALSE,'Input and Summary Results'!$B5904)</f>
        <v>0</v>
      </c>
      <c r="C6322" t="b">
        <f>IF(OR(B6322=0,'Input and Summary Results'!D5904=0,'Input and Summary Results'!D5904=""),FALSE,'Input and Summary Results'!$D5904)</f>
        <v>0</v>
      </c>
      <c r="D6322" t="b">
        <f>IF(OR(B6322=0,'Input and Summary Results'!E5904=0),FALSE,'Input and Summary Results'!$E5904)</f>
        <v>0</v>
      </c>
      <c r="E6322" t="b">
        <f t="shared" si="326"/>
        <v>0</v>
      </c>
      <c r="F6322" t="b">
        <f t="shared" si="327"/>
        <v>0</v>
      </c>
      <c r="G6322" t="b">
        <f>IF('Input and Summary Results'!$J$4="yes",IF(C6322=FALSE,FALSE,IF('Data Transformation'!E6322&lt;$R$10,E6322,$R$10)),IF(C6322=FALSE,FALSE,IF(C6322&lt;$R$10,C6322,$R$10)))</f>
        <v>0</v>
      </c>
      <c r="H6322" t="b">
        <f>IF('Input and Summary Results'!$J$4="yes",'Data Transformation'!F6322,'Data Transformation'!D6322)</f>
        <v>0</v>
      </c>
      <c r="I6322" t="str">
        <f t="shared" si="325"/>
        <v/>
      </c>
    </row>
    <row r="6323" spans="2:9" x14ac:dyDescent="0.25">
      <c r="B6323" t="b">
        <f>IF('Input and Summary Results'!D5905=0,FALSE,'Input and Summary Results'!$B5905)</f>
        <v>0</v>
      </c>
      <c r="C6323" t="b">
        <f>IF(OR(B6323=0,'Input and Summary Results'!D5905=0,'Input and Summary Results'!D5905=""),FALSE,'Input and Summary Results'!$D5905)</f>
        <v>0</v>
      </c>
      <c r="D6323" t="b">
        <f>IF(OR(B6323=0,'Input and Summary Results'!E5905=0),FALSE,'Input and Summary Results'!$E5905)</f>
        <v>0</v>
      </c>
      <c r="E6323" t="b">
        <f t="shared" si="326"/>
        <v>0</v>
      </c>
      <c r="F6323" t="b">
        <f t="shared" si="327"/>
        <v>0</v>
      </c>
      <c r="G6323" t="b">
        <f>IF('Input and Summary Results'!$J$4="yes",IF(C6323=FALSE,FALSE,IF('Data Transformation'!E6323&lt;$R$10,E6323,$R$10)),IF(C6323=FALSE,FALSE,IF(C6323&lt;$R$10,C6323,$R$10)))</f>
        <v>0</v>
      </c>
      <c r="H6323" t="b">
        <f>IF('Input and Summary Results'!$J$4="yes",'Data Transformation'!F6323,'Data Transformation'!D6323)</f>
        <v>0</v>
      </c>
      <c r="I6323" t="str">
        <f t="shared" si="325"/>
        <v/>
      </c>
    </row>
    <row r="6324" spans="2:9" x14ac:dyDescent="0.25">
      <c r="B6324" t="b">
        <f>IF('Input and Summary Results'!D5906=0,FALSE,'Input and Summary Results'!$B5906)</f>
        <v>0</v>
      </c>
      <c r="C6324" t="b">
        <f>IF(OR(B6324=0,'Input and Summary Results'!D5906=0,'Input and Summary Results'!D5906=""),FALSE,'Input and Summary Results'!$D5906)</f>
        <v>0</v>
      </c>
      <c r="D6324" t="b">
        <f>IF(OR(B6324=0,'Input and Summary Results'!E5906=0),FALSE,'Input and Summary Results'!$E5906)</f>
        <v>0</v>
      </c>
      <c r="E6324" t="b">
        <f t="shared" si="326"/>
        <v>0</v>
      </c>
      <c r="F6324" t="b">
        <f t="shared" si="327"/>
        <v>0</v>
      </c>
      <c r="G6324" t="b">
        <f>IF('Input and Summary Results'!$J$4="yes",IF(C6324=FALSE,FALSE,IF('Data Transformation'!E6324&lt;$R$10,E6324,$R$10)),IF(C6324=FALSE,FALSE,IF(C6324&lt;$R$10,C6324,$R$10)))</f>
        <v>0</v>
      </c>
      <c r="H6324" t="b">
        <f>IF('Input and Summary Results'!$J$4="yes",'Data Transformation'!F6324,'Data Transformation'!D6324)</f>
        <v>0</v>
      </c>
      <c r="I6324" t="str">
        <f t="shared" si="325"/>
        <v/>
      </c>
    </row>
    <row r="6325" spans="2:9" x14ac:dyDescent="0.25">
      <c r="B6325" t="b">
        <f>IF('Input and Summary Results'!D5907=0,FALSE,'Input and Summary Results'!$B5907)</f>
        <v>0</v>
      </c>
      <c r="C6325" t="b">
        <f>IF(OR(B6325=0,'Input and Summary Results'!D5907=0,'Input and Summary Results'!D5907=""),FALSE,'Input and Summary Results'!$D5907)</f>
        <v>0</v>
      </c>
      <c r="D6325" t="b">
        <f>IF(OR(B6325=0,'Input and Summary Results'!E5907=0),FALSE,'Input and Summary Results'!$E5907)</f>
        <v>0</v>
      </c>
      <c r="E6325" t="b">
        <f t="shared" si="326"/>
        <v>0</v>
      </c>
      <c r="F6325" t="b">
        <f t="shared" si="327"/>
        <v>0</v>
      </c>
      <c r="G6325" t="b">
        <f>IF('Input and Summary Results'!$J$4="yes",IF(C6325=FALSE,FALSE,IF('Data Transformation'!E6325&lt;$R$10,E6325,$R$10)),IF(C6325=FALSE,FALSE,IF(C6325&lt;$R$10,C6325,$R$10)))</f>
        <v>0</v>
      </c>
      <c r="H6325" t="b">
        <f>IF('Input and Summary Results'!$J$4="yes",'Data Transformation'!F6325,'Data Transformation'!D6325)</f>
        <v>0</v>
      </c>
      <c r="I6325" t="str">
        <f t="shared" si="325"/>
        <v/>
      </c>
    </row>
    <row r="6326" spans="2:9" x14ac:dyDescent="0.25">
      <c r="B6326" t="b">
        <f>IF('Input and Summary Results'!D5908=0,FALSE,'Input and Summary Results'!$B5908)</f>
        <v>0</v>
      </c>
      <c r="C6326" t="b">
        <f>IF(OR(B6326=0,'Input and Summary Results'!D5908=0,'Input and Summary Results'!D5908=""),FALSE,'Input and Summary Results'!$D5908)</f>
        <v>0</v>
      </c>
      <c r="D6326" t="b">
        <f>IF(OR(B6326=0,'Input and Summary Results'!E5908=0),FALSE,'Input and Summary Results'!$E5908)</f>
        <v>0</v>
      </c>
      <c r="E6326" t="b">
        <f t="shared" si="326"/>
        <v>0</v>
      </c>
      <c r="F6326" t="b">
        <f t="shared" si="327"/>
        <v>0</v>
      </c>
      <c r="G6326" t="b">
        <f>IF('Input and Summary Results'!$J$4="yes",IF(C6326=FALSE,FALSE,IF('Data Transformation'!E6326&lt;$R$10,E6326,$R$10)),IF(C6326=FALSE,FALSE,IF(C6326&lt;$R$10,C6326,$R$10)))</f>
        <v>0</v>
      </c>
      <c r="H6326" t="b">
        <f>IF('Input and Summary Results'!$J$4="yes",'Data Transformation'!F6326,'Data Transformation'!D6326)</f>
        <v>0</v>
      </c>
      <c r="I6326" t="str">
        <f t="shared" si="325"/>
        <v/>
      </c>
    </row>
    <row r="6327" spans="2:9" x14ac:dyDescent="0.25">
      <c r="B6327" t="b">
        <f>IF('Input and Summary Results'!D5909=0,FALSE,'Input and Summary Results'!$B5909)</f>
        <v>0</v>
      </c>
      <c r="C6327" t="b">
        <f>IF(OR(B6327=0,'Input and Summary Results'!D5909=0,'Input and Summary Results'!D5909=""),FALSE,'Input and Summary Results'!$D5909)</f>
        <v>0</v>
      </c>
      <c r="D6327" t="b">
        <f>IF(OR(B6327=0,'Input and Summary Results'!E5909=0),FALSE,'Input and Summary Results'!$E5909)</f>
        <v>0</v>
      </c>
      <c r="E6327" t="b">
        <f t="shared" si="326"/>
        <v>0</v>
      </c>
      <c r="F6327" t="b">
        <f t="shared" si="327"/>
        <v>0</v>
      </c>
      <c r="G6327" t="b">
        <f>IF('Input and Summary Results'!$J$4="yes",IF(C6327=FALSE,FALSE,IF('Data Transformation'!E6327&lt;$R$10,E6327,$R$10)),IF(C6327=FALSE,FALSE,IF(C6327&lt;$R$10,C6327,$R$10)))</f>
        <v>0</v>
      </c>
      <c r="H6327" t="b">
        <f>IF('Input and Summary Results'!$J$4="yes",'Data Transformation'!F6327,'Data Transformation'!D6327)</f>
        <v>0</v>
      </c>
      <c r="I6327" t="str">
        <f t="shared" si="325"/>
        <v/>
      </c>
    </row>
    <row r="6328" spans="2:9" x14ac:dyDescent="0.25">
      <c r="B6328" t="b">
        <f>IF('Input and Summary Results'!D5910=0,FALSE,'Input and Summary Results'!$B5910)</f>
        <v>0</v>
      </c>
      <c r="C6328" t="b">
        <f>IF(OR(B6328=0,'Input and Summary Results'!D5910=0,'Input and Summary Results'!D5910=""),FALSE,'Input and Summary Results'!$D5910)</f>
        <v>0</v>
      </c>
      <c r="D6328" t="b">
        <f>IF(OR(B6328=0,'Input and Summary Results'!E5910=0),FALSE,'Input and Summary Results'!$E5910)</f>
        <v>0</v>
      </c>
      <c r="E6328" t="b">
        <f t="shared" si="326"/>
        <v>0</v>
      </c>
      <c r="F6328" t="b">
        <f t="shared" si="327"/>
        <v>0</v>
      </c>
      <c r="G6328" t="b">
        <f>IF('Input and Summary Results'!$J$4="yes",IF(C6328=FALSE,FALSE,IF('Data Transformation'!E6328&lt;$R$10,E6328,$R$10)),IF(C6328=FALSE,FALSE,IF(C6328&lt;$R$10,C6328,$R$10)))</f>
        <v>0</v>
      </c>
      <c r="H6328" t="b">
        <f>IF('Input and Summary Results'!$J$4="yes",'Data Transformation'!F6328,'Data Transformation'!D6328)</f>
        <v>0</v>
      </c>
      <c r="I6328" t="str">
        <f t="shared" si="325"/>
        <v/>
      </c>
    </row>
    <row r="6329" spans="2:9" x14ac:dyDescent="0.25">
      <c r="B6329" t="b">
        <f>IF('Input and Summary Results'!D5911=0,FALSE,'Input and Summary Results'!$B5911)</f>
        <v>0</v>
      </c>
      <c r="C6329" t="b">
        <f>IF(OR(B6329=0,'Input and Summary Results'!D5911=0,'Input and Summary Results'!D5911=""),FALSE,'Input and Summary Results'!$D5911)</f>
        <v>0</v>
      </c>
      <c r="D6329" t="b">
        <f>IF(OR(B6329=0,'Input and Summary Results'!E5911=0),FALSE,'Input and Summary Results'!$E5911)</f>
        <v>0</v>
      </c>
      <c r="E6329" t="b">
        <f t="shared" si="326"/>
        <v>0</v>
      </c>
      <c r="F6329" t="b">
        <f t="shared" si="327"/>
        <v>0</v>
      </c>
      <c r="G6329" t="b">
        <f>IF('Input and Summary Results'!$J$4="yes",IF(C6329=FALSE,FALSE,IF('Data Transformation'!E6329&lt;$R$10,E6329,$R$10)),IF(C6329=FALSE,FALSE,IF(C6329&lt;$R$10,C6329,$R$10)))</f>
        <v>0</v>
      </c>
      <c r="H6329" t="b">
        <f>IF('Input and Summary Results'!$J$4="yes",'Data Transformation'!F6329,'Data Transformation'!D6329)</f>
        <v>0</v>
      </c>
      <c r="I6329" t="str">
        <f t="shared" si="325"/>
        <v/>
      </c>
    </row>
    <row r="6330" spans="2:9" x14ac:dyDescent="0.25">
      <c r="B6330" t="b">
        <f>IF('Input and Summary Results'!D5912=0,FALSE,'Input and Summary Results'!$B5912)</f>
        <v>0</v>
      </c>
      <c r="C6330" t="b">
        <f>IF(OR(B6330=0,'Input and Summary Results'!D5912=0,'Input and Summary Results'!D5912=""),FALSE,'Input and Summary Results'!$D5912)</f>
        <v>0</v>
      </c>
      <c r="D6330" t="b">
        <f>IF(OR(B6330=0,'Input and Summary Results'!E5912=0),FALSE,'Input and Summary Results'!$E5912)</f>
        <v>0</v>
      </c>
      <c r="E6330" t="b">
        <f t="shared" si="326"/>
        <v>0</v>
      </c>
      <c r="F6330" t="b">
        <f t="shared" si="327"/>
        <v>0</v>
      </c>
      <c r="G6330" t="b">
        <f>IF('Input and Summary Results'!$J$4="yes",IF(C6330=FALSE,FALSE,IF('Data Transformation'!E6330&lt;$R$10,E6330,$R$10)),IF(C6330=FALSE,FALSE,IF(C6330&lt;$R$10,C6330,$R$10)))</f>
        <v>0</v>
      </c>
      <c r="H6330" t="b">
        <f>IF('Input and Summary Results'!$J$4="yes",'Data Transformation'!F6330,'Data Transformation'!D6330)</f>
        <v>0</v>
      </c>
      <c r="I6330" t="str">
        <f t="shared" si="325"/>
        <v/>
      </c>
    </row>
    <row r="6331" spans="2:9" x14ac:dyDescent="0.25">
      <c r="B6331" t="b">
        <f>IF('Input and Summary Results'!D5913=0,FALSE,'Input and Summary Results'!$B5913)</f>
        <v>0</v>
      </c>
      <c r="C6331" t="b">
        <f>IF(OR(B6331=0,'Input and Summary Results'!D5913=0,'Input and Summary Results'!D5913=""),FALSE,'Input and Summary Results'!$D5913)</f>
        <v>0</v>
      </c>
      <c r="D6331" t="b">
        <f>IF(OR(B6331=0,'Input and Summary Results'!E5913=0),FALSE,'Input and Summary Results'!$E5913)</f>
        <v>0</v>
      </c>
      <c r="E6331" t="b">
        <f t="shared" si="326"/>
        <v>0</v>
      </c>
      <c r="F6331" t="b">
        <f t="shared" si="327"/>
        <v>0</v>
      </c>
      <c r="G6331" t="b">
        <f>IF('Input and Summary Results'!$J$4="yes",IF(C6331=FALSE,FALSE,IF('Data Transformation'!E6331&lt;$R$10,E6331,$R$10)),IF(C6331=FALSE,FALSE,IF(C6331&lt;$R$10,C6331,$R$10)))</f>
        <v>0</v>
      </c>
      <c r="H6331" t="b">
        <f>IF('Input and Summary Results'!$J$4="yes",'Data Transformation'!F6331,'Data Transformation'!D6331)</f>
        <v>0</v>
      </c>
      <c r="I6331" t="str">
        <f t="shared" si="325"/>
        <v/>
      </c>
    </row>
    <row r="6332" spans="2:9" x14ac:dyDescent="0.25">
      <c r="B6332" t="b">
        <f>IF('Input and Summary Results'!D5914=0,FALSE,'Input and Summary Results'!$B5914)</f>
        <v>0</v>
      </c>
      <c r="C6332" t="b">
        <f>IF(OR(B6332=0,'Input and Summary Results'!D5914=0,'Input and Summary Results'!D5914=""),FALSE,'Input and Summary Results'!$D5914)</f>
        <v>0</v>
      </c>
      <c r="D6332" t="b">
        <f>IF(OR(B6332=0,'Input and Summary Results'!E5914=0),FALSE,'Input and Summary Results'!$E5914)</f>
        <v>0</v>
      </c>
      <c r="E6332" t="b">
        <f t="shared" si="326"/>
        <v>0</v>
      </c>
      <c r="F6332" t="b">
        <f t="shared" si="327"/>
        <v>0</v>
      </c>
      <c r="G6332" t="b">
        <f>IF('Input and Summary Results'!$J$4="yes",IF(C6332=FALSE,FALSE,IF('Data Transformation'!E6332&lt;$R$10,E6332,$R$10)),IF(C6332=FALSE,FALSE,IF(C6332&lt;$R$10,C6332,$R$10)))</f>
        <v>0</v>
      </c>
      <c r="H6332" t="b">
        <f>IF('Input and Summary Results'!$J$4="yes",'Data Transformation'!F6332,'Data Transformation'!D6332)</f>
        <v>0</v>
      </c>
      <c r="I6332" t="str">
        <f t="shared" si="325"/>
        <v/>
      </c>
    </row>
    <row r="6333" spans="2:9" x14ac:dyDescent="0.25">
      <c r="B6333" t="b">
        <f>IF('Input and Summary Results'!D5915=0,FALSE,'Input and Summary Results'!$B5915)</f>
        <v>0</v>
      </c>
      <c r="C6333" t="b">
        <f>IF(OR(B6333=0,'Input and Summary Results'!D5915=0,'Input and Summary Results'!D5915=""),FALSE,'Input and Summary Results'!$D5915)</f>
        <v>0</v>
      </c>
      <c r="D6333" t="b">
        <f>IF(OR(B6333=0,'Input and Summary Results'!E5915=0),FALSE,'Input and Summary Results'!$E5915)</f>
        <v>0</v>
      </c>
      <c r="E6333" t="b">
        <f t="shared" si="326"/>
        <v>0</v>
      </c>
      <c r="F6333" t="b">
        <f t="shared" si="327"/>
        <v>0</v>
      </c>
      <c r="G6333" t="b">
        <f>IF('Input and Summary Results'!$J$4="yes",IF(C6333=FALSE,FALSE,IF('Data Transformation'!E6333&lt;$R$10,E6333,$R$10)),IF(C6333=FALSE,FALSE,IF(C6333&lt;$R$10,C6333,$R$10)))</f>
        <v>0</v>
      </c>
      <c r="H6333" t="b">
        <f>IF('Input and Summary Results'!$J$4="yes",'Data Transformation'!F6333,'Data Transformation'!D6333)</f>
        <v>0</v>
      </c>
      <c r="I6333" t="str">
        <f t="shared" si="325"/>
        <v/>
      </c>
    </row>
    <row r="6334" spans="2:9" x14ac:dyDescent="0.25">
      <c r="B6334" t="b">
        <f>IF('Input and Summary Results'!D5916=0,FALSE,'Input and Summary Results'!$B5916)</f>
        <v>0</v>
      </c>
      <c r="C6334" t="b">
        <f>IF(OR(B6334=0,'Input and Summary Results'!D5916=0,'Input and Summary Results'!D5916=""),FALSE,'Input and Summary Results'!$D5916)</f>
        <v>0</v>
      </c>
      <c r="D6334" t="b">
        <f>IF(OR(B6334=0,'Input and Summary Results'!E5916=0),FALSE,'Input and Summary Results'!$E5916)</f>
        <v>0</v>
      </c>
      <c r="E6334" t="b">
        <f t="shared" si="326"/>
        <v>0</v>
      </c>
      <c r="F6334" t="b">
        <f t="shared" si="327"/>
        <v>0</v>
      </c>
      <c r="G6334" t="b">
        <f>IF('Input and Summary Results'!$J$4="yes",IF(C6334=FALSE,FALSE,IF('Data Transformation'!E6334&lt;$R$10,E6334,$R$10)),IF(C6334=FALSE,FALSE,IF(C6334&lt;$R$10,C6334,$R$10)))</f>
        <v>0</v>
      </c>
      <c r="H6334" t="b">
        <f>IF('Input and Summary Results'!$J$4="yes",'Data Transformation'!F6334,'Data Transformation'!D6334)</f>
        <v>0</v>
      </c>
      <c r="I6334" t="str">
        <f t="shared" si="325"/>
        <v/>
      </c>
    </row>
    <row r="6335" spans="2:9" x14ac:dyDescent="0.25">
      <c r="B6335" t="b">
        <f>IF('Input and Summary Results'!D5917=0,FALSE,'Input and Summary Results'!$B5917)</f>
        <v>0</v>
      </c>
      <c r="C6335" t="b">
        <f>IF(OR(B6335=0,'Input and Summary Results'!D5917=0,'Input and Summary Results'!D5917=""),FALSE,'Input and Summary Results'!$D5917)</f>
        <v>0</v>
      </c>
      <c r="D6335" t="b">
        <f>IF(OR(B6335=0,'Input and Summary Results'!E5917=0),FALSE,'Input and Summary Results'!$E5917)</f>
        <v>0</v>
      </c>
      <c r="E6335" t="b">
        <f t="shared" si="326"/>
        <v>0</v>
      </c>
      <c r="F6335" t="b">
        <f t="shared" si="327"/>
        <v>0</v>
      </c>
      <c r="G6335" t="b">
        <f>IF('Input and Summary Results'!$J$4="yes",IF(C6335=FALSE,FALSE,IF('Data Transformation'!E6335&lt;$R$10,E6335,$R$10)),IF(C6335=FALSE,FALSE,IF(C6335&lt;$R$10,C6335,$R$10)))</f>
        <v>0</v>
      </c>
      <c r="H6335" t="b">
        <f>IF('Input and Summary Results'!$J$4="yes",'Data Transformation'!F6335,'Data Transformation'!D6335)</f>
        <v>0</v>
      </c>
      <c r="I6335" t="str">
        <f t="shared" si="325"/>
        <v/>
      </c>
    </row>
    <row r="6336" spans="2:9" x14ac:dyDescent="0.25">
      <c r="B6336" t="b">
        <f>IF('Input and Summary Results'!D5918=0,FALSE,'Input and Summary Results'!$B5918)</f>
        <v>0</v>
      </c>
      <c r="C6336" t="b">
        <f>IF(OR(B6336=0,'Input and Summary Results'!D5918=0,'Input and Summary Results'!D5918=""),FALSE,'Input and Summary Results'!$D5918)</f>
        <v>0</v>
      </c>
      <c r="D6336" t="b">
        <f>IF(OR(B6336=0,'Input and Summary Results'!E5918=0),FALSE,'Input and Summary Results'!$E5918)</f>
        <v>0</v>
      </c>
      <c r="E6336" t="b">
        <f t="shared" si="326"/>
        <v>0</v>
      </c>
      <c r="F6336" t="b">
        <f t="shared" si="327"/>
        <v>0</v>
      </c>
      <c r="G6336" t="b">
        <f>IF('Input and Summary Results'!$J$4="yes",IF(C6336=FALSE,FALSE,IF('Data Transformation'!E6336&lt;$R$10,E6336,$R$10)),IF(C6336=FALSE,FALSE,IF(C6336&lt;$R$10,C6336,$R$10)))</f>
        <v>0</v>
      </c>
      <c r="H6336" t="b">
        <f>IF('Input and Summary Results'!$J$4="yes",'Data Transformation'!F6336,'Data Transformation'!D6336)</f>
        <v>0</v>
      </c>
      <c r="I6336" t="str">
        <f t="shared" si="325"/>
        <v/>
      </c>
    </row>
    <row r="6337" spans="2:9" x14ac:dyDescent="0.25">
      <c r="B6337" t="b">
        <f>IF('Input and Summary Results'!D5919=0,FALSE,'Input and Summary Results'!$B5919)</f>
        <v>0</v>
      </c>
      <c r="C6337" t="b">
        <f>IF(OR(B6337=0,'Input and Summary Results'!D5919=0,'Input and Summary Results'!D5919=""),FALSE,'Input and Summary Results'!$D5919)</f>
        <v>0</v>
      </c>
      <c r="D6337" t="b">
        <f>IF(OR(B6337=0,'Input and Summary Results'!E5919=0),FALSE,'Input and Summary Results'!$E5919)</f>
        <v>0</v>
      </c>
      <c r="E6337" t="b">
        <f t="shared" si="326"/>
        <v>0</v>
      </c>
      <c r="F6337" t="b">
        <f t="shared" si="327"/>
        <v>0</v>
      </c>
      <c r="G6337" t="b">
        <f>IF('Input and Summary Results'!$J$4="yes",IF(C6337=FALSE,FALSE,IF('Data Transformation'!E6337&lt;$R$10,E6337,$R$10)),IF(C6337=FALSE,FALSE,IF(C6337&lt;$R$10,C6337,$R$10)))</f>
        <v>0</v>
      </c>
      <c r="H6337" t="b">
        <f>IF('Input and Summary Results'!$J$4="yes",'Data Transformation'!F6337,'Data Transformation'!D6337)</f>
        <v>0</v>
      </c>
      <c r="I6337" t="str">
        <f t="shared" si="325"/>
        <v/>
      </c>
    </row>
    <row r="6338" spans="2:9" x14ac:dyDescent="0.25">
      <c r="B6338" t="b">
        <f>IF('Input and Summary Results'!D5920=0,FALSE,'Input and Summary Results'!$B5920)</f>
        <v>0</v>
      </c>
      <c r="C6338" t="b">
        <f>IF(OR(B6338=0,'Input and Summary Results'!D5920=0,'Input and Summary Results'!D5920=""),FALSE,'Input and Summary Results'!$D5920)</f>
        <v>0</v>
      </c>
      <c r="D6338" t="b">
        <f>IF(OR(B6338=0,'Input and Summary Results'!E5920=0),FALSE,'Input and Summary Results'!$E5920)</f>
        <v>0</v>
      </c>
      <c r="E6338" t="b">
        <f t="shared" si="326"/>
        <v>0</v>
      </c>
      <c r="F6338" t="b">
        <f t="shared" si="327"/>
        <v>0</v>
      </c>
      <c r="G6338" t="b">
        <f>IF('Input and Summary Results'!$J$4="yes",IF(C6338=FALSE,FALSE,IF('Data Transformation'!E6338&lt;$R$10,E6338,$R$10)),IF(C6338=FALSE,FALSE,IF(C6338&lt;$R$10,C6338,$R$10)))</f>
        <v>0</v>
      </c>
      <c r="H6338" t="b">
        <f>IF('Input and Summary Results'!$J$4="yes",'Data Transformation'!F6338,'Data Transformation'!D6338)</f>
        <v>0</v>
      </c>
      <c r="I6338" t="str">
        <f t="shared" si="325"/>
        <v/>
      </c>
    </row>
    <row r="6339" spans="2:9" x14ac:dyDescent="0.25">
      <c r="B6339" t="b">
        <f>IF('Input and Summary Results'!D5921=0,FALSE,'Input and Summary Results'!$B5921)</f>
        <v>0</v>
      </c>
      <c r="C6339" t="b">
        <f>IF(OR(B6339=0,'Input and Summary Results'!D5921=0,'Input and Summary Results'!D5921=""),FALSE,'Input and Summary Results'!$D5921)</f>
        <v>0</v>
      </c>
      <c r="D6339" t="b">
        <f>IF(OR(B6339=0,'Input and Summary Results'!E5921=0),FALSE,'Input and Summary Results'!$E5921)</f>
        <v>0</v>
      </c>
      <c r="E6339" t="b">
        <f t="shared" si="326"/>
        <v>0</v>
      </c>
      <c r="F6339" t="b">
        <f t="shared" si="327"/>
        <v>0</v>
      </c>
      <c r="G6339" t="b">
        <f>IF('Input and Summary Results'!$J$4="yes",IF(C6339=FALSE,FALSE,IF('Data Transformation'!E6339&lt;$R$10,E6339,$R$10)),IF(C6339=FALSE,FALSE,IF(C6339&lt;$R$10,C6339,$R$10)))</f>
        <v>0</v>
      </c>
      <c r="H6339" t="b">
        <f>IF('Input and Summary Results'!$J$4="yes",'Data Transformation'!F6339,'Data Transformation'!D6339)</f>
        <v>0</v>
      </c>
      <c r="I6339" t="str">
        <f t="shared" si="325"/>
        <v/>
      </c>
    </row>
    <row r="6340" spans="2:9" x14ac:dyDescent="0.25">
      <c r="B6340" t="b">
        <f>IF('Input and Summary Results'!D5922=0,FALSE,'Input and Summary Results'!$B5922)</f>
        <v>0</v>
      </c>
      <c r="C6340" t="b">
        <f>IF(OR(B6340=0,'Input and Summary Results'!D5922=0,'Input and Summary Results'!D5922=""),FALSE,'Input and Summary Results'!$D5922)</f>
        <v>0</v>
      </c>
      <c r="D6340" t="b">
        <f>IF(OR(B6340=0,'Input and Summary Results'!E5922=0),FALSE,'Input and Summary Results'!$E5922)</f>
        <v>0</v>
      </c>
      <c r="E6340" t="b">
        <f t="shared" si="326"/>
        <v>0</v>
      </c>
      <c r="F6340" t="b">
        <f t="shared" si="327"/>
        <v>0</v>
      </c>
      <c r="G6340" t="b">
        <f>IF('Input and Summary Results'!$J$4="yes",IF(C6340=FALSE,FALSE,IF('Data Transformation'!E6340&lt;$R$10,E6340,$R$10)),IF(C6340=FALSE,FALSE,IF(C6340&lt;$R$10,C6340,$R$10)))</f>
        <v>0</v>
      </c>
      <c r="H6340" t="b">
        <f>IF('Input and Summary Results'!$J$4="yes",'Data Transformation'!F6340,'Data Transformation'!D6340)</f>
        <v>0</v>
      </c>
      <c r="I6340" t="str">
        <f t="shared" si="325"/>
        <v/>
      </c>
    </row>
    <row r="6341" spans="2:9" x14ac:dyDescent="0.25">
      <c r="B6341" t="b">
        <f>IF('Input and Summary Results'!D5923=0,FALSE,'Input and Summary Results'!$B5923)</f>
        <v>0</v>
      </c>
      <c r="C6341" t="b">
        <f>IF(OR(B6341=0,'Input and Summary Results'!D5923=0,'Input and Summary Results'!D5923=""),FALSE,'Input and Summary Results'!$D5923)</f>
        <v>0</v>
      </c>
      <c r="D6341" t="b">
        <f>IF(OR(B6341=0,'Input and Summary Results'!E5923=0),FALSE,'Input and Summary Results'!$E5923)</f>
        <v>0</v>
      </c>
      <c r="E6341" t="b">
        <f t="shared" si="326"/>
        <v>0</v>
      </c>
      <c r="F6341" t="b">
        <f t="shared" si="327"/>
        <v>0</v>
      </c>
      <c r="G6341" t="b">
        <f>IF('Input and Summary Results'!$J$4="yes",IF(C6341=FALSE,FALSE,IF('Data Transformation'!E6341&lt;$R$10,E6341,$R$10)),IF(C6341=FALSE,FALSE,IF(C6341&lt;$R$10,C6341,$R$10)))</f>
        <v>0</v>
      </c>
      <c r="H6341" t="b">
        <f>IF('Input and Summary Results'!$J$4="yes",'Data Transformation'!F6341,'Data Transformation'!D6341)</f>
        <v>0</v>
      </c>
      <c r="I6341" t="str">
        <f t="shared" ref="I6341:I6404" si="328">IF(G6341=FALSE,"",B6341)</f>
        <v/>
      </c>
    </row>
    <row r="6342" spans="2:9" x14ac:dyDescent="0.25">
      <c r="B6342" t="b">
        <f>IF('Input and Summary Results'!D5924=0,FALSE,'Input and Summary Results'!$B5924)</f>
        <v>0</v>
      </c>
      <c r="C6342" t="b">
        <f>IF(OR(B6342=0,'Input and Summary Results'!D5924=0,'Input and Summary Results'!D5924=""),FALSE,'Input and Summary Results'!$D5924)</f>
        <v>0</v>
      </c>
      <c r="D6342" t="b">
        <f>IF(OR(B6342=0,'Input and Summary Results'!E5924=0),FALSE,'Input and Summary Results'!$E5924)</f>
        <v>0</v>
      </c>
      <c r="E6342" t="b">
        <f t="shared" si="326"/>
        <v>0</v>
      </c>
      <c r="F6342" t="b">
        <f t="shared" si="327"/>
        <v>0</v>
      </c>
      <c r="G6342" t="b">
        <f>IF('Input and Summary Results'!$J$4="yes",IF(C6342=FALSE,FALSE,IF('Data Transformation'!E6342&lt;$R$10,E6342,$R$10)),IF(C6342=FALSE,FALSE,IF(C6342&lt;$R$10,C6342,$R$10)))</f>
        <v>0</v>
      </c>
      <c r="H6342" t="b">
        <f>IF('Input and Summary Results'!$J$4="yes",'Data Transformation'!F6342,'Data Transformation'!D6342)</f>
        <v>0</v>
      </c>
      <c r="I6342" t="str">
        <f t="shared" si="328"/>
        <v/>
      </c>
    </row>
    <row r="6343" spans="2:9" x14ac:dyDescent="0.25">
      <c r="B6343" t="b">
        <f>IF('Input and Summary Results'!D5925=0,FALSE,'Input and Summary Results'!$B5925)</f>
        <v>0</v>
      </c>
      <c r="C6343" t="b">
        <f>IF(OR(B6343=0,'Input and Summary Results'!D5925=0,'Input and Summary Results'!D5925=""),FALSE,'Input and Summary Results'!$D5925)</f>
        <v>0</v>
      </c>
      <c r="D6343" t="b">
        <f>IF(OR(B6343=0,'Input and Summary Results'!E5925=0),FALSE,'Input and Summary Results'!$E5925)</f>
        <v>0</v>
      </c>
      <c r="E6343" t="b">
        <f t="shared" si="326"/>
        <v>0</v>
      </c>
      <c r="F6343" t="b">
        <f t="shared" si="327"/>
        <v>0</v>
      </c>
      <c r="G6343" t="b">
        <f>IF('Input and Summary Results'!$J$4="yes",IF(C6343=FALSE,FALSE,IF('Data Transformation'!E6343&lt;$R$10,E6343,$R$10)),IF(C6343=FALSE,FALSE,IF(C6343&lt;$R$10,C6343,$R$10)))</f>
        <v>0</v>
      </c>
      <c r="H6343" t="b">
        <f>IF('Input and Summary Results'!$J$4="yes",'Data Transformation'!F6343,'Data Transformation'!D6343)</f>
        <v>0</v>
      </c>
      <c r="I6343" t="str">
        <f t="shared" si="328"/>
        <v/>
      </c>
    </row>
    <row r="6344" spans="2:9" x14ac:dyDescent="0.25">
      <c r="B6344" t="b">
        <f>IF('Input and Summary Results'!D5926=0,FALSE,'Input and Summary Results'!$B5926)</f>
        <v>0</v>
      </c>
      <c r="C6344" t="b">
        <f>IF(OR(B6344=0,'Input and Summary Results'!D5926=0,'Input and Summary Results'!D5926=""),FALSE,'Input and Summary Results'!$D5926)</f>
        <v>0</v>
      </c>
      <c r="D6344" t="b">
        <f>IF(OR(B6344=0,'Input and Summary Results'!E5926=0),FALSE,'Input and Summary Results'!$E5926)</f>
        <v>0</v>
      </c>
      <c r="E6344" t="b">
        <f t="shared" si="326"/>
        <v>0</v>
      </c>
      <c r="F6344" t="b">
        <f t="shared" si="327"/>
        <v>0</v>
      </c>
      <c r="G6344" t="b">
        <f>IF('Input and Summary Results'!$J$4="yes",IF(C6344=FALSE,FALSE,IF('Data Transformation'!E6344&lt;$R$10,E6344,$R$10)),IF(C6344=FALSE,FALSE,IF(C6344&lt;$R$10,C6344,$R$10)))</f>
        <v>0</v>
      </c>
      <c r="H6344" t="b">
        <f>IF('Input and Summary Results'!$J$4="yes",'Data Transformation'!F6344,'Data Transformation'!D6344)</f>
        <v>0</v>
      </c>
      <c r="I6344" t="str">
        <f t="shared" si="328"/>
        <v/>
      </c>
    </row>
    <row r="6345" spans="2:9" x14ac:dyDescent="0.25">
      <c r="B6345" t="b">
        <f>IF('Input and Summary Results'!D5927=0,FALSE,'Input and Summary Results'!$B5927)</f>
        <v>0</v>
      </c>
      <c r="C6345" t="b">
        <f>IF(OR(B6345=0,'Input and Summary Results'!D5927=0,'Input and Summary Results'!D5927=""),FALSE,'Input and Summary Results'!$D5927)</f>
        <v>0</v>
      </c>
      <c r="D6345" t="b">
        <f>IF(OR(B6345=0,'Input and Summary Results'!E5927=0),FALSE,'Input and Summary Results'!$E5927)</f>
        <v>0</v>
      </c>
      <c r="E6345" t="b">
        <f t="shared" si="326"/>
        <v>0</v>
      </c>
      <c r="F6345" t="b">
        <f t="shared" si="327"/>
        <v>0</v>
      </c>
      <c r="G6345" t="b">
        <f>IF('Input and Summary Results'!$J$4="yes",IF(C6345=FALSE,FALSE,IF('Data Transformation'!E6345&lt;$R$10,E6345,$R$10)),IF(C6345=FALSE,FALSE,IF(C6345&lt;$R$10,C6345,$R$10)))</f>
        <v>0</v>
      </c>
      <c r="H6345" t="b">
        <f>IF('Input and Summary Results'!$J$4="yes",'Data Transformation'!F6345,'Data Transformation'!D6345)</f>
        <v>0</v>
      </c>
      <c r="I6345" t="str">
        <f t="shared" si="328"/>
        <v/>
      </c>
    </row>
    <row r="6346" spans="2:9" x14ac:dyDescent="0.25">
      <c r="B6346" t="b">
        <f>IF('Input and Summary Results'!D5928=0,FALSE,'Input and Summary Results'!$B5928)</f>
        <v>0</v>
      </c>
      <c r="C6346" t="b">
        <f>IF(OR(B6346=0,'Input and Summary Results'!D5928=0,'Input and Summary Results'!D5928=""),FALSE,'Input and Summary Results'!$D5928)</f>
        <v>0</v>
      </c>
      <c r="D6346" t="b">
        <f>IF(OR(B6346=0,'Input and Summary Results'!E5928=0),FALSE,'Input and Summary Results'!$E5928)</f>
        <v>0</v>
      </c>
      <c r="E6346" t="b">
        <f t="shared" si="326"/>
        <v>0</v>
      </c>
      <c r="F6346" t="b">
        <f t="shared" si="327"/>
        <v>0</v>
      </c>
      <c r="G6346" t="b">
        <f>IF('Input and Summary Results'!$J$4="yes",IF(C6346=FALSE,FALSE,IF('Data Transformation'!E6346&lt;$R$10,E6346,$R$10)),IF(C6346=FALSE,FALSE,IF(C6346&lt;$R$10,C6346,$R$10)))</f>
        <v>0</v>
      </c>
      <c r="H6346" t="b">
        <f>IF('Input and Summary Results'!$J$4="yes",'Data Transformation'!F6346,'Data Transformation'!D6346)</f>
        <v>0</v>
      </c>
      <c r="I6346" t="str">
        <f t="shared" si="328"/>
        <v/>
      </c>
    </row>
    <row r="6347" spans="2:9" x14ac:dyDescent="0.25">
      <c r="B6347" t="b">
        <f>IF('Input and Summary Results'!D5929=0,FALSE,'Input and Summary Results'!$B5929)</f>
        <v>0</v>
      </c>
      <c r="C6347" t="b">
        <f>IF(OR(B6347=0,'Input and Summary Results'!D5929=0,'Input and Summary Results'!D5929=""),FALSE,'Input and Summary Results'!$D5929)</f>
        <v>0</v>
      </c>
      <c r="D6347" t="b">
        <f>IF(OR(B6347=0,'Input and Summary Results'!E5929=0),FALSE,'Input and Summary Results'!$E5929)</f>
        <v>0</v>
      </c>
      <c r="E6347" t="b">
        <f t="shared" si="326"/>
        <v>0</v>
      </c>
      <c r="F6347" t="b">
        <f t="shared" si="327"/>
        <v>0</v>
      </c>
      <c r="G6347" t="b">
        <f>IF('Input and Summary Results'!$J$4="yes",IF(C6347=FALSE,FALSE,IF('Data Transformation'!E6347&lt;$R$10,E6347,$R$10)),IF(C6347=FALSE,FALSE,IF(C6347&lt;$R$10,C6347,$R$10)))</f>
        <v>0</v>
      </c>
      <c r="H6347" t="b">
        <f>IF('Input and Summary Results'!$J$4="yes",'Data Transformation'!F6347,'Data Transformation'!D6347)</f>
        <v>0</v>
      </c>
      <c r="I6347" t="str">
        <f t="shared" si="328"/>
        <v/>
      </c>
    </row>
    <row r="6348" spans="2:9" x14ac:dyDescent="0.25">
      <c r="B6348" t="b">
        <f>IF('Input and Summary Results'!D5930=0,FALSE,'Input and Summary Results'!$B5930)</f>
        <v>0</v>
      </c>
      <c r="C6348" t="b">
        <f>IF(OR(B6348=0,'Input and Summary Results'!D5930=0,'Input and Summary Results'!D5930=""),FALSE,'Input and Summary Results'!$D5930)</f>
        <v>0</v>
      </c>
      <c r="D6348" t="b">
        <f>IF(OR(B6348=0,'Input and Summary Results'!E5930=0),FALSE,'Input and Summary Results'!$E5930)</f>
        <v>0</v>
      </c>
      <c r="E6348" t="b">
        <f t="shared" si="326"/>
        <v>0</v>
      </c>
      <c r="F6348" t="b">
        <f t="shared" si="327"/>
        <v>0</v>
      </c>
      <c r="G6348" t="b">
        <f>IF('Input and Summary Results'!$J$4="yes",IF(C6348=FALSE,FALSE,IF('Data Transformation'!E6348&lt;$R$10,E6348,$R$10)),IF(C6348=FALSE,FALSE,IF(C6348&lt;$R$10,C6348,$R$10)))</f>
        <v>0</v>
      </c>
      <c r="H6348" t="b">
        <f>IF('Input and Summary Results'!$J$4="yes",'Data Transformation'!F6348,'Data Transformation'!D6348)</f>
        <v>0</v>
      </c>
      <c r="I6348" t="str">
        <f t="shared" si="328"/>
        <v/>
      </c>
    </row>
    <row r="6349" spans="2:9" x14ac:dyDescent="0.25">
      <c r="B6349" t="b">
        <f>IF('Input and Summary Results'!D5931=0,FALSE,'Input and Summary Results'!$B5931)</f>
        <v>0</v>
      </c>
      <c r="C6349" t="b">
        <f>IF(OR(B6349=0,'Input and Summary Results'!D5931=0,'Input and Summary Results'!D5931=""),FALSE,'Input and Summary Results'!$D5931)</f>
        <v>0</v>
      </c>
      <c r="D6349" t="b">
        <f>IF(OR(B6349=0,'Input and Summary Results'!E5931=0),FALSE,'Input and Summary Results'!$E5931)</f>
        <v>0</v>
      </c>
      <c r="E6349" t="b">
        <f t="shared" si="326"/>
        <v>0</v>
      </c>
      <c r="F6349" t="b">
        <f t="shared" si="327"/>
        <v>0</v>
      </c>
      <c r="G6349" t="b">
        <f>IF('Input and Summary Results'!$J$4="yes",IF(C6349=FALSE,FALSE,IF('Data Transformation'!E6349&lt;$R$10,E6349,$R$10)),IF(C6349=FALSE,FALSE,IF(C6349&lt;$R$10,C6349,$R$10)))</f>
        <v>0</v>
      </c>
      <c r="H6349" t="b">
        <f>IF('Input and Summary Results'!$J$4="yes",'Data Transformation'!F6349,'Data Transformation'!D6349)</f>
        <v>0</v>
      </c>
      <c r="I6349" t="str">
        <f t="shared" si="328"/>
        <v/>
      </c>
    </row>
    <row r="6350" spans="2:9" x14ac:dyDescent="0.25">
      <c r="B6350" t="b">
        <f>IF('Input and Summary Results'!D5932=0,FALSE,'Input and Summary Results'!$B5932)</f>
        <v>0</v>
      </c>
      <c r="C6350" t="b">
        <f>IF(OR(B6350=0,'Input and Summary Results'!D5932=0,'Input and Summary Results'!D5932=""),FALSE,'Input and Summary Results'!$D5932)</f>
        <v>0</v>
      </c>
      <c r="D6350" t="b">
        <f>IF(OR(B6350=0,'Input and Summary Results'!E5932=0),FALSE,'Input and Summary Results'!$E5932)</f>
        <v>0</v>
      </c>
      <c r="E6350" t="b">
        <f t="shared" si="326"/>
        <v>0</v>
      </c>
      <c r="F6350" t="b">
        <f t="shared" si="327"/>
        <v>0</v>
      </c>
      <c r="G6350" t="b">
        <f>IF('Input and Summary Results'!$J$4="yes",IF(C6350=FALSE,FALSE,IF('Data Transformation'!E6350&lt;$R$10,E6350,$R$10)),IF(C6350=FALSE,FALSE,IF(C6350&lt;$R$10,C6350,$R$10)))</f>
        <v>0</v>
      </c>
      <c r="H6350" t="b">
        <f>IF('Input and Summary Results'!$J$4="yes",'Data Transformation'!F6350,'Data Transformation'!D6350)</f>
        <v>0</v>
      </c>
      <c r="I6350" t="str">
        <f t="shared" si="328"/>
        <v/>
      </c>
    </row>
    <row r="6351" spans="2:9" x14ac:dyDescent="0.25">
      <c r="B6351" t="b">
        <f>IF('Input and Summary Results'!D5933=0,FALSE,'Input and Summary Results'!$B5933)</f>
        <v>0</v>
      </c>
      <c r="C6351" t="b">
        <f>IF(OR(B6351=0,'Input and Summary Results'!D5933=0,'Input and Summary Results'!D5933=""),FALSE,'Input and Summary Results'!$D5933)</f>
        <v>0</v>
      </c>
      <c r="D6351" t="b">
        <f>IF(OR(B6351=0,'Input and Summary Results'!E5933=0),FALSE,'Input and Summary Results'!$E5933)</f>
        <v>0</v>
      </c>
      <c r="E6351" t="b">
        <f t="shared" si="326"/>
        <v>0</v>
      </c>
      <c r="F6351" t="b">
        <f t="shared" si="327"/>
        <v>0</v>
      </c>
      <c r="G6351" t="b">
        <f>IF('Input and Summary Results'!$J$4="yes",IF(C6351=FALSE,FALSE,IF('Data Transformation'!E6351&lt;$R$10,E6351,$R$10)),IF(C6351=FALSE,FALSE,IF(C6351&lt;$R$10,C6351,$R$10)))</f>
        <v>0</v>
      </c>
      <c r="H6351" t="b">
        <f>IF('Input and Summary Results'!$J$4="yes",'Data Transformation'!F6351,'Data Transformation'!D6351)</f>
        <v>0</v>
      </c>
      <c r="I6351" t="str">
        <f t="shared" si="328"/>
        <v/>
      </c>
    </row>
    <row r="6352" spans="2:9" x14ac:dyDescent="0.25">
      <c r="B6352" t="b">
        <f>IF('Input and Summary Results'!D5934=0,FALSE,'Input and Summary Results'!$B5934)</f>
        <v>0</v>
      </c>
      <c r="C6352" t="b">
        <f>IF(OR(B6352=0,'Input and Summary Results'!D5934=0,'Input and Summary Results'!D5934=""),FALSE,'Input and Summary Results'!$D5934)</f>
        <v>0</v>
      </c>
      <c r="D6352" t="b">
        <f>IF(OR(B6352=0,'Input and Summary Results'!E5934=0),FALSE,'Input and Summary Results'!$E5934)</f>
        <v>0</v>
      </c>
      <c r="E6352" t="b">
        <f t="shared" si="326"/>
        <v>0</v>
      </c>
      <c r="F6352" t="b">
        <f t="shared" si="327"/>
        <v>0</v>
      </c>
      <c r="G6352" t="b">
        <f>IF('Input and Summary Results'!$J$4="yes",IF(C6352=FALSE,FALSE,IF('Data Transformation'!E6352&lt;$R$10,E6352,$R$10)),IF(C6352=FALSE,FALSE,IF(C6352&lt;$R$10,C6352,$R$10)))</f>
        <v>0</v>
      </c>
      <c r="H6352" t="b">
        <f>IF('Input and Summary Results'!$J$4="yes",'Data Transformation'!F6352,'Data Transformation'!D6352)</f>
        <v>0</v>
      </c>
      <c r="I6352" t="str">
        <f t="shared" si="328"/>
        <v/>
      </c>
    </row>
    <row r="6353" spans="2:9" x14ac:dyDescent="0.25">
      <c r="B6353" t="b">
        <f>IF('Input and Summary Results'!D5935=0,FALSE,'Input and Summary Results'!$B5935)</f>
        <v>0</v>
      </c>
      <c r="C6353" t="b">
        <f>IF(OR(B6353=0,'Input and Summary Results'!D5935=0,'Input and Summary Results'!D5935=""),FALSE,'Input and Summary Results'!$D5935)</f>
        <v>0</v>
      </c>
      <c r="D6353" t="b">
        <f>IF(OR(B6353=0,'Input and Summary Results'!E5935=0),FALSE,'Input and Summary Results'!$E5935)</f>
        <v>0</v>
      </c>
      <c r="E6353" t="b">
        <f t="shared" si="326"/>
        <v>0</v>
      </c>
      <c r="F6353" t="b">
        <f t="shared" si="327"/>
        <v>0</v>
      </c>
      <c r="G6353" t="b">
        <f>IF('Input and Summary Results'!$J$4="yes",IF(C6353=FALSE,FALSE,IF('Data Transformation'!E6353&lt;$R$10,E6353,$R$10)),IF(C6353=FALSE,FALSE,IF(C6353&lt;$R$10,C6353,$R$10)))</f>
        <v>0</v>
      </c>
      <c r="H6353" t="b">
        <f>IF('Input and Summary Results'!$J$4="yes",'Data Transformation'!F6353,'Data Transformation'!D6353)</f>
        <v>0</v>
      </c>
      <c r="I6353" t="str">
        <f t="shared" si="328"/>
        <v/>
      </c>
    </row>
    <row r="6354" spans="2:9" x14ac:dyDescent="0.25">
      <c r="B6354" t="b">
        <f>IF('Input and Summary Results'!D5936=0,FALSE,'Input and Summary Results'!$B5936)</f>
        <v>0</v>
      </c>
      <c r="C6354" t="b">
        <f>IF(OR(B6354=0,'Input and Summary Results'!D5936=0,'Input and Summary Results'!D5936=""),FALSE,'Input and Summary Results'!$D5936)</f>
        <v>0</v>
      </c>
      <c r="D6354" t="b">
        <f>IF(OR(B6354=0,'Input and Summary Results'!E5936=0),FALSE,'Input and Summary Results'!$E5936)</f>
        <v>0</v>
      </c>
      <c r="E6354" t="b">
        <f t="shared" si="326"/>
        <v>0</v>
      </c>
      <c r="F6354" t="b">
        <f t="shared" si="327"/>
        <v>0</v>
      </c>
      <c r="G6354" t="b">
        <f>IF('Input and Summary Results'!$J$4="yes",IF(C6354=FALSE,FALSE,IF('Data Transformation'!E6354&lt;$R$10,E6354,$R$10)),IF(C6354=FALSE,FALSE,IF(C6354&lt;$R$10,C6354,$R$10)))</f>
        <v>0</v>
      </c>
      <c r="H6354" t="b">
        <f>IF('Input and Summary Results'!$J$4="yes",'Data Transformation'!F6354,'Data Transformation'!D6354)</f>
        <v>0</v>
      </c>
      <c r="I6354" t="str">
        <f t="shared" si="328"/>
        <v/>
      </c>
    </row>
    <row r="6355" spans="2:9" x14ac:dyDescent="0.25">
      <c r="B6355" t="b">
        <f>IF('Input and Summary Results'!D5937=0,FALSE,'Input and Summary Results'!$B5937)</f>
        <v>0</v>
      </c>
      <c r="C6355" t="b">
        <f>IF(OR(B6355=0,'Input and Summary Results'!D5937=0,'Input and Summary Results'!D5937=""),FALSE,'Input and Summary Results'!$D5937)</f>
        <v>0</v>
      </c>
      <c r="D6355" t="b">
        <f>IF(OR(B6355=0,'Input and Summary Results'!E5937=0),FALSE,'Input and Summary Results'!$E5937)</f>
        <v>0</v>
      </c>
      <c r="E6355" t="b">
        <f t="shared" si="326"/>
        <v>0</v>
      </c>
      <c r="F6355" t="b">
        <f t="shared" si="327"/>
        <v>0</v>
      </c>
      <c r="G6355" t="b">
        <f>IF('Input and Summary Results'!$J$4="yes",IF(C6355=FALSE,FALSE,IF('Data Transformation'!E6355&lt;$R$10,E6355,$R$10)),IF(C6355=FALSE,FALSE,IF(C6355&lt;$R$10,C6355,$R$10)))</f>
        <v>0</v>
      </c>
      <c r="H6355" t="b">
        <f>IF('Input and Summary Results'!$J$4="yes",'Data Transformation'!F6355,'Data Transformation'!D6355)</f>
        <v>0</v>
      </c>
      <c r="I6355" t="str">
        <f t="shared" si="328"/>
        <v/>
      </c>
    </row>
    <row r="6356" spans="2:9" x14ac:dyDescent="0.25">
      <c r="B6356" t="b">
        <f>IF('Input and Summary Results'!D5938=0,FALSE,'Input and Summary Results'!$B5938)</f>
        <v>0</v>
      </c>
      <c r="C6356" t="b">
        <f>IF(OR(B6356=0,'Input and Summary Results'!D5938=0,'Input and Summary Results'!D5938=""),FALSE,'Input and Summary Results'!$D5938)</f>
        <v>0</v>
      </c>
      <c r="D6356" t="b">
        <f>IF(OR(B6356=0,'Input and Summary Results'!E5938=0),FALSE,'Input and Summary Results'!$E5938)</f>
        <v>0</v>
      </c>
      <c r="E6356" t="b">
        <f t="shared" si="326"/>
        <v>0</v>
      </c>
      <c r="F6356" t="b">
        <f t="shared" si="327"/>
        <v>0</v>
      </c>
      <c r="G6356" t="b">
        <f>IF('Input and Summary Results'!$J$4="yes",IF(C6356=FALSE,FALSE,IF('Data Transformation'!E6356&lt;$R$10,E6356,$R$10)),IF(C6356=FALSE,FALSE,IF(C6356&lt;$R$10,C6356,$R$10)))</f>
        <v>0</v>
      </c>
      <c r="H6356" t="b">
        <f>IF('Input and Summary Results'!$J$4="yes",'Data Transformation'!F6356,'Data Transformation'!D6356)</f>
        <v>0</v>
      </c>
      <c r="I6356" t="str">
        <f t="shared" si="328"/>
        <v/>
      </c>
    </row>
    <row r="6357" spans="2:9" x14ac:dyDescent="0.25">
      <c r="B6357" t="b">
        <f>IF('Input and Summary Results'!D5939=0,FALSE,'Input and Summary Results'!$B5939)</f>
        <v>0</v>
      </c>
      <c r="C6357" t="b">
        <f>IF(OR(B6357=0,'Input and Summary Results'!D5939=0,'Input and Summary Results'!D5939=""),FALSE,'Input and Summary Results'!$D5939)</f>
        <v>0</v>
      </c>
      <c r="D6357" t="b">
        <f>IF(OR(B6357=0,'Input and Summary Results'!E5939=0),FALSE,'Input and Summary Results'!$E5939)</f>
        <v>0</v>
      </c>
      <c r="E6357" t="b">
        <f t="shared" si="326"/>
        <v>0</v>
      </c>
      <c r="F6357" t="b">
        <f t="shared" si="327"/>
        <v>0</v>
      </c>
      <c r="G6357" t="b">
        <f>IF('Input and Summary Results'!$J$4="yes",IF(C6357=FALSE,FALSE,IF('Data Transformation'!E6357&lt;$R$10,E6357,$R$10)),IF(C6357=FALSE,FALSE,IF(C6357&lt;$R$10,C6357,$R$10)))</f>
        <v>0</v>
      </c>
      <c r="H6357" t="b">
        <f>IF('Input and Summary Results'!$J$4="yes",'Data Transformation'!F6357,'Data Transformation'!D6357)</f>
        <v>0</v>
      </c>
      <c r="I6357" t="str">
        <f t="shared" si="328"/>
        <v/>
      </c>
    </row>
    <row r="6358" spans="2:9" x14ac:dyDescent="0.25">
      <c r="B6358" t="b">
        <f>IF('Input and Summary Results'!D5940=0,FALSE,'Input and Summary Results'!$B5940)</f>
        <v>0</v>
      </c>
      <c r="C6358" t="b">
        <f>IF(OR(B6358=0,'Input and Summary Results'!D5940=0,'Input and Summary Results'!D5940=""),FALSE,'Input and Summary Results'!$D5940)</f>
        <v>0</v>
      </c>
      <c r="D6358" t="b">
        <f>IF(OR(B6358=0,'Input and Summary Results'!E5940=0),FALSE,'Input and Summary Results'!$E5940)</f>
        <v>0</v>
      </c>
      <c r="E6358" t="b">
        <f t="shared" si="326"/>
        <v>0</v>
      </c>
      <c r="F6358" t="b">
        <f t="shared" si="327"/>
        <v>0</v>
      </c>
      <c r="G6358" t="b">
        <f>IF('Input and Summary Results'!$J$4="yes",IF(C6358=FALSE,FALSE,IF('Data Transformation'!E6358&lt;$R$10,E6358,$R$10)),IF(C6358=FALSE,FALSE,IF(C6358&lt;$R$10,C6358,$R$10)))</f>
        <v>0</v>
      </c>
      <c r="H6358" t="b">
        <f>IF('Input and Summary Results'!$J$4="yes",'Data Transformation'!F6358,'Data Transformation'!D6358)</f>
        <v>0</v>
      </c>
      <c r="I6358" t="str">
        <f t="shared" si="328"/>
        <v/>
      </c>
    </row>
    <row r="6359" spans="2:9" x14ac:dyDescent="0.25">
      <c r="B6359" t="b">
        <f>IF('Input and Summary Results'!D5941=0,FALSE,'Input and Summary Results'!$B5941)</f>
        <v>0</v>
      </c>
      <c r="C6359" t="b">
        <f>IF(OR(B6359=0,'Input and Summary Results'!D5941=0,'Input and Summary Results'!D5941=""),FALSE,'Input and Summary Results'!$D5941)</f>
        <v>0</v>
      </c>
      <c r="D6359" t="b">
        <f>IF(OR(B6359=0,'Input and Summary Results'!E5941=0),FALSE,'Input and Summary Results'!$E5941)</f>
        <v>0</v>
      </c>
      <c r="E6359" t="b">
        <f t="shared" si="326"/>
        <v>0</v>
      </c>
      <c r="F6359" t="b">
        <f t="shared" si="327"/>
        <v>0</v>
      </c>
      <c r="G6359" t="b">
        <f>IF('Input and Summary Results'!$J$4="yes",IF(C6359=FALSE,FALSE,IF('Data Transformation'!E6359&lt;$R$10,E6359,$R$10)),IF(C6359=FALSE,FALSE,IF(C6359&lt;$R$10,C6359,$R$10)))</f>
        <v>0</v>
      </c>
      <c r="H6359" t="b">
        <f>IF('Input and Summary Results'!$J$4="yes",'Data Transformation'!F6359,'Data Transformation'!D6359)</f>
        <v>0</v>
      </c>
      <c r="I6359" t="str">
        <f t="shared" si="328"/>
        <v/>
      </c>
    </row>
    <row r="6360" spans="2:9" x14ac:dyDescent="0.25">
      <c r="B6360" t="b">
        <f>IF('Input and Summary Results'!D5942=0,FALSE,'Input and Summary Results'!$B5942)</f>
        <v>0</v>
      </c>
      <c r="C6360" t="b">
        <f>IF(OR(B6360=0,'Input and Summary Results'!D5942=0,'Input and Summary Results'!D5942=""),FALSE,'Input and Summary Results'!$D5942)</f>
        <v>0</v>
      </c>
      <c r="D6360" t="b">
        <f>IF(OR(B6360=0,'Input and Summary Results'!E5942=0),FALSE,'Input and Summary Results'!$E5942)</f>
        <v>0</v>
      </c>
      <c r="E6360" t="b">
        <f t="shared" si="326"/>
        <v>0</v>
      </c>
      <c r="F6360" t="b">
        <f t="shared" si="327"/>
        <v>0</v>
      </c>
      <c r="G6360" t="b">
        <f>IF('Input and Summary Results'!$J$4="yes",IF(C6360=FALSE,FALSE,IF('Data Transformation'!E6360&lt;$R$10,E6360,$R$10)),IF(C6360=FALSE,FALSE,IF(C6360&lt;$R$10,C6360,$R$10)))</f>
        <v>0</v>
      </c>
      <c r="H6360" t="b">
        <f>IF('Input and Summary Results'!$J$4="yes",'Data Transformation'!F6360,'Data Transformation'!D6360)</f>
        <v>0</v>
      </c>
      <c r="I6360" t="str">
        <f t="shared" si="328"/>
        <v/>
      </c>
    </row>
    <row r="6361" spans="2:9" x14ac:dyDescent="0.25">
      <c r="B6361" t="b">
        <f>IF('Input and Summary Results'!D5943=0,FALSE,'Input and Summary Results'!$B5943)</f>
        <v>0</v>
      </c>
      <c r="C6361" t="b">
        <f>IF(OR(B6361=0,'Input and Summary Results'!D5943=0,'Input and Summary Results'!D5943=""),FALSE,'Input and Summary Results'!$D5943)</f>
        <v>0</v>
      </c>
      <c r="D6361" t="b">
        <f>IF(OR(B6361=0,'Input and Summary Results'!E5943=0),FALSE,'Input and Summary Results'!$E5943)</f>
        <v>0</v>
      </c>
      <c r="E6361" t="b">
        <f t="shared" si="326"/>
        <v>0</v>
      </c>
      <c r="F6361" t="b">
        <f t="shared" si="327"/>
        <v>0</v>
      </c>
      <c r="G6361" t="b">
        <f>IF('Input and Summary Results'!$J$4="yes",IF(C6361=FALSE,FALSE,IF('Data Transformation'!E6361&lt;$R$10,E6361,$R$10)),IF(C6361=FALSE,FALSE,IF(C6361&lt;$R$10,C6361,$R$10)))</f>
        <v>0</v>
      </c>
      <c r="H6361" t="b">
        <f>IF('Input and Summary Results'!$J$4="yes",'Data Transformation'!F6361,'Data Transformation'!D6361)</f>
        <v>0</v>
      </c>
      <c r="I6361" t="str">
        <f t="shared" si="328"/>
        <v/>
      </c>
    </row>
    <row r="6362" spans="2:9" x14ac:dyDescent="0.25">
      <c r="B6362" t="b">
        <f>IF('Input and Summary Results'!D5944=0,FALSE,'Input and Summary Results'!$B5944)</f>
        <v>0</v>
      </c>
      <c r="C6362" t="b">
        <f>IF(OR(B6362=0,'Input and Summary Results'!D5944=0,'Input and Summary Results'!D5944=""),FALSE,'Input and Summary Results'!$D5944)</f>
        <v>0</v>
      </c>
      <c r="D6362" t="b">
        <f>IF(OR(B6362=0,'Input and Summary Results'!E5944=0),FALSE,'Input and Summary Results'!$E5944)</f>
        <v>0</v>
      </c>
      <c r="E6362" t="b">
        <f t="shared" si="326"/>
        <v>0</v>
      </c>
      <c r="F6362" t="b">
        <f t="shared" si="327"/>
        <v>0</v>
      </c>
      <c r="G6362" t="b">
        <f>IF('Input and Summary Results'!$J$4="yes",IF(C6362=FALSE,FALSE,IF('Data Transformation'!E6362&lt;$R$10,E6362,$R$10)),IF(C6362=FALSE,FALSE,IF(C6362&lt;$R$10,C6362,$R$10)))</f>
        <v>0</v>
      </c>
      <c r="H6362" t="b">
        <f>IF('Input and Summary Results'!$J$4="yes",'Data Transformation'!F6362,'Data Transformation'!D6362)</f>
        <v>0</v>
      </c>
      <c r="I6362" t="str">
        <f t="shared" si="328"/>
        <v/>
      </c>
    </row>
    <row r="6363" spans="2:9" x14ac:dyDescent="0.25">
      <c r="B6363" t="b">
        <f>IF('Input and Summary Results'!D5945=0,FALSE,'Input and Summary Results'!$B5945)</f>
        <v>0</v>
      </c>
      <c r="C6363" t="b">
        <f>IF(OR(B6363=0,'Input and Summary Results'!D5945=0,'Input and Summary Results'!D5945=""),FALSE,'Input and Summary Results'!$D5945)</f>
        <v>0</v>
      </c>
      <c r="D6363" t="b">
        <f>IF(OR(B6363=0,'Input and Summary Results'!E5945=0),FALSE,'Input and Summary Results'!$E5945)</f>
        <v>0</v>
      </c>
      <c r="E6363" t="b">
        <f t="shared" si="326"/>
        <v>0</v>
      </c>
      <c r="F6363" t="b">
        <f t="shared" si="327"/>
        <v>0</v>
      </c>
      <c r="G6363" t="b">
        <f>IF('Input and Summary Results'!$J$4="yes",IF(C6363=FALSE,FALSE,IF('Data Transformation'!E6363&lt;$R$10,E6363,$R$10)),IF(C6363=FALSE,FALSE,IF(C6363&lt;$R$10,C6363,$R$10)))</f>
        <v>0</v>
      </c>
      <c r="H6363" t="b">
        <f>IF('Input and Summary Results'!$J$4="yes",'Data Transformation'!F6363,'Data Transformation'!D6363)</f>
        <v>0</v>
      </c>
      <c r="I6363" t="str">
        <f t="shared" si="328"/>
        <v/>
      </c>
    </row>
    <row r="6364" spans="2:9" x14ac:dyDescent="0.25">
      <c r="B6364" t="b">
        <f>IF('Input and Summary Results'!D5946=0,FALSE,'Input and Summary Results'!$B5946)</f>
        <v>0</v>
      </c>
      <c r="C6364" t="b">
        <f>IF(OR(B6364=0,'Input and Summary Results'!D5946=0,'Input and Summary Results'!D5946=""),FALSE,'Input and Summary Results'!$D5946)</f>
        <v>0</v>
      </c>
      <c r="D6364" t="b">
        <f>IF(OR(B6364=0,'Input and Summary Results'!E5946=0),FALSE,'Input and Summary Results'!$E5946)</f>
        <v>0</v>
      </c>
      <c r="E6364" t="b">
        <f t="shared" si="326"/>
        <v>0</v>
      </c>
      <c r="F6364" t="b">
        <f t="shared" si="327"/>
        <v>0</v>
      </c>
      <c r="G6364" t="b">
        <f>IF('Input and Summary Results'!$J$4="yes",IF(C6364=FALSE,FALSE,IF('Data Transformation'!E6364&lt;$R$10,E6364,$R$10)),IF(C6364=FALSE,FALSE,IF(C6364&lt;$R$10,C6364,$R$10)))</f>
        <v>0</v>
      </c>
      <c r="H6364" t="b">
        <f>IF('Input and Summary Results'!$J$4="yes",'Data Transformation'!F6364,'Data Transformation'!D6364)</f>
        <v>0</v>
      </c>
      <c r="I6364" t="str">
        <f t="shared" si="328"/>
        <v/>
      </c>
    </row>
    <row r="6365" spans="2:9" x14ac:dyDescent="0.25">
      <c r="B6365" t="b">
        <f>IF('Input and Summary Results'!D5947=0,FALSE,'Input and Summary Results'!$B5947)</f>
        <v>0</v>
      </c>
      <c r="C6365" t="b">
        <f>IF(OR(B6365=0,'Input and Summary Results'!D5947=0,'Input and Summary Results'!D5947=""),FALSE,'Input and Summary Results'!$D5947)</f>
        <v>0</v>
      </c>
      <c r="D6365" t="b">
        <f>IF(OR(B6365=0,'Input and Summary Results'!E5947=0),FALSE,'Input and Summary Results'!$E5947)</f>
        <v>0</v>
      </c>
      <c r="E6365" t="b">
        <f t="shared" si="326"/>
        <v>0</v>
      </c>
      <c r="F6365" t="b">
        <f t="shared" si="327"/>
        <v>0</v>
      </c>
      <c r="G6365" t="b">
        <f>IF('Input and Summary Results'!$J$4="yes",IF(C6365=FALSE,FALSE,IF('Data Transformation'!E6365&lt;$R$10,E6365,$R$10)),IF(C6365=FALSE,FALSE,IF(C6365&lt;$R$10,C6365,$R$10)))</f>
        <v>0</v>
      </c>
      <c r="H6365" t="b">
        <f>IF('Input and Summary Results'!$J$4="yes",'Data Transformation'!F6365,'Data Transformation'!D6365)</f>
        <v>0</v>
      </c>
      <c r="I6365" t="str">
        <f t="shared" si="328"/>
        <v/>
      </c>
    </row>
    <row r="6366" spans="2:9" x14ac:dyDescent="0.25">
      <c r="B6366" t="b">
        <f>IF('Input and Summary Results'!D5948=0,FALSE,'Input and Summary Results'!$B5948)</f>
        <v>0</v>
      </c>
      <c r="C6366" t="b">
        <f>IF(OR(B6366=0,'Input and Summary Results'!D5948=0,'Input and Summary Results'!D5948=""),FALSE,'Input and Summary Results'!$D5948)</f>
        <v>0</v>
      </c>
      <c r="D6366" t="b">
        <f>IF(OR(B6366=0,'Input and Summary Results'!E5948=0),FALSE,'Input and Summary Results'!$E5948)</f>
        <v>0</v>
      </c>
      <c r="E6366" t="b">
        <f t="shared" si="326"/>
        <v>0</v>
      </c>
      <c r="F6366" t="b">
        <f t="shared" si="327"/>
        <v>0</v>
      </c>
      <c r="G6366" t="b">
        <f>IF('Input and Summary Results'!$J$4="yes",IF(C6366=FALSE,FALSE,IF('Data Transformation'!E6366&lt;$R$10,E6366,$R$10)),IF(C6366=FALSE,FALSE,IF(C6366&lt;$R$10,C6366,$R$10)))</f>
        <v>0</v>
      </c>
      <c r="H6366" t="b">
        <f>IF('Input and Summary Results'!$J$4="yes",'Data Transformation'!F6366,'Data Transformation'!D6366)</f>
        <v>0</v>
      </c>
      <c r="I6366" t="str">
        <f t="shared" si="328"/>
        <v/>
      </c>
    </row>
    <row r="6367" spans="2:9" x14ac:dyDescent="0.25">
      <c r="B6367" t="b">
        <f>IF('Input and Summary Results'!D5949=0,FALSE,'Input and Summary Results'!$B5949)</f>
        <v>0</v>
      </c>
      <c r="C6367" t="b">
        <f>IF(OR(B6367=0,'Input and Summary Results'!D5949=0,'Input and Summary Results'!D5949=""),FALSE,'Input and Summary Results'!$D5949)</f>
        <v>0</v>
      </c>
      <c r="D6367" t="b">
        <f>IF(OR(B6367=0,'Input and Summary Results'!E5949=0),FALSE,'Input and Summary Results'!$E5949)</f>
        <v>0</v>
      </c>
      <c r="E6367" t="b">
        <f t="shared" si="326"/>
        <v>0</v>
      </c>
      <c r="F6367" t="b">
        <f t="shared" si="327"/>
        <v>0</v>
      </c>
      <c r="G6367" t="b">
        <f>IF('Input and Summary Results'!$J$4="yes",IF(C6367=FALSE,FALSE,IF('Data Transformation'!E6367&lt;$R$10,E6367,$R$10)),IF(C6367=FALSE,FALSE,IF(C6367&lt;$R$10,C6367,$R$10)))</f>
        <v>0</v>
      </c>
      <c r="H6367" t="b">
        <f>IF('Input and Summary Results'!$J$4="yes",'Data Transformation'!F6367,'Data Transformation'!D6367)</f>
        <v>0</v>
      </c>
      <c r="I6367" t="str">
        <f t="shared" si="328"/>
        <v/>
      </c>
    </row>
    <row r="6368" spans="2:9" x14ac:dyDescent="0.25">
      <c r="B6368" t="b">
        <f>IF('Input and Summary Results'!D5950=0,FALSE,'Input and Summary Results'!$B5950)</f>
        <v>0</v>
      </c>
      <c r="C6368" t="b">
        <f>IF(OR(B6368=0,'Input and Summary Results'!D5950=0,'Input and Summary Results'!D5950=""),FALSE,'Input and Summary Results'!$D5950)</f>
        <v>0</v>
      </c>
      <c r="D6368" t="b">
        <f>IF(OR(B6368=0,'Input and Summary Results'!E5950=0),FALSE,'Input and Summary Results'!$E5950)</f>
        <v>0</v>
      </c>
      <c r="E6368" t="b">
        <f t="shared" si="326"/>
        <v>0</v>
      </c>
      <c r="F6368" t="b">
        <f t="shared" si="327"/>
        <v>0</v>
      </c>
      <c r="G6368" t="b">
        <f>IF('Input and Summary Results'!$J$4="yes",IF(C6368=FALSE,FALSE,IF('Data Transformation'!E6368&lt;$R$10,E6368,$R$10)),IF(C6368=FALSE,FALSE,IF(C6368&lt;$R$10,C6368,$R$10)))</f>
        <v>0</v>
      </c>
      <c r="H6368" t="b">
        <f>IF('Input and Summary Results'!$J$4="yes",'Data Transformation'!F6368,'Data Transformation'!D6368)</f>
        <v>0</v>
      </c>
      <c r="I6368" t="str">
        <f t="shared" si="328"/>
        <v/>
      </c>
    </row>
    <row r="6369" spans="2:9" x14ac:dyDescent="0.25">
      <c r="B6369" t="b">
        <f>IF('Input and Summary Results'!D5951=0,FALSE,'Input and Summary Results'!$B5951)</f>
        <v>0</v>
      </c>
      <c r="C6369" t="b">
        <f>IF(OR(B6369=0,'Input and Summary Results'!D5951=0,'Input and Summary Results'!D5951=""),FALSE,'Input and Summary Results'!$D5951)</f>
        <v>0</v>
      </c>
      <c r="D6369" t="b">
        <f>IF(OR(B6369=0,'Input and Summary Results'!E5951=0),FALSE,'Input and Summary Results'!$E5951)</f>
        <v>0</v>
      </c>
      <c r="E6369" t="b">
        <f t="shared" si="326"/>
        <v>0</v>
      </c>
      <c r="F6369" t="b">
        <f t="shared" si="327"/>
        <v>0</v>
      </c>
      <c r="G6369" t="b">
        <f>IF('Input and Summary Results'!$J$4="yes",IF(C6369=FALSE,FALSE,IF('Data Transformation'!E6369&lt;$R$10,E6369,$R$10)),IF(C6369=FALSE,FALSE,IF(C6369&lt;$R$10,C6369,$R$10)))</f>
        <v>0</v>
      </c>
      <c r="H6369" t="b">
        <f>IF('Input and Summary Results'!$J$4="yes",'Data Transformation'!F6369,'Data Transformation'!D6369)</f>
        <v>0</v>
      </c>
      <c r="I6369" t="str">
        <f t="shared" si="328"/>
        <v/>
      </c>
    </row>
    <row r="6370" spans="2:9" x14ac:dyDescent="0.25">
      <c r="B6370" t="b">
        <f>IF('Input and Summary Results'!D5952=0,FALSE,'Input and Summary Results'!$B5952)</f>
        <v>0</v>
      </c>
      <c r="C6370" t="b">
        <f>IF(OR(B6370=0,'Input and Summary Results'!D5952=0,'Input and Summary Results'!D5952=""),FALSE,'Input and Summary Results'!$D5952)</f>
        <v>0</v>
      </c>
      <c r="D6370" t="b">
        <f>IF(OR(B6370=0,'Input and Summary Results'!E5952=0),FALSE,'Input and Summary Results'!$E5952)</f>
        <v>0</v>
      </c>
      <c r="E6370" t="b">
        <f t="shared" si="326"/>
        <v>0</v>
      </c>
      <c r="F6370" t="b">
        <f t="shared" si="327"/>
        <v>0</v>
      </c>
      <c r="G6370" t="b">
        <f>IF('Input and Summary Results'!$J$4="yes",IF(C6370=FALSE,FALSE,IF('Data Transformation'!E6370&lt;$R$10,E6370,$R$10)),IF(C6370=FALSE,FALSE,IF(C6370&lt;$R$10,C6370,$R$10)))</f>
        <v>0</v>
      </c>
      <c r="H6370" t="b">
        <f>IF('Input and Summary Results'!$J$4="yes",'Data Transformation'!F6370,'Data Transformation'!D6370)</f>
        <v>0</v>
      </c>
      <c r="I6370" t="str">
        <f t="shared" si="328"/>
        <v/>
      </c>
    </row>
    <row r="6371" spans="2:9" x14ac:dyDescent="0.25">
      <c r="B6371" t="b">
        <f>IF('Input and Summary Results'!D5953=0,FALSE,'Input and Summary Results'!$B5953)</f>
        <v>0</v>
      </c>
      <c r="C6371" t="b">
        <f>IF(OR(B6371=0,'Input and Summary Results'!D5953=0,'Input and Summary Results'!D5953=""),FALSE,'Input and Summary Results'!$D5953)</f>
        <v>0</v>
      </c>
      <c r="D6371" t="b">
        <f>IF(OR(B6371=0,'Input and Summary Results'!E5953=0),FALSE,'Input and Summary Results'!$E5953)</f>
        <v>0</v>
      </c>
      <c r="E6371" t="b">
        <f t="shared" si="326"/>
        <v>0</v>
      </c>
      <c r="F6371" t="b">
        <f t="shared" si="327"/>
        <v>0</v>
      </c>
      <c r="G6371" t="b">
        <f>IF('Input and Summary Results'!$J$4="yes",IF(C6371=FALSE,FALSE,IF('Data Transformation'!E6371&lt;$R$10,E6371,$R$10)),IF(C6371=FALSE,FALSE,IF(C6371&lt;$R$10,C6371,$R$10)))</f>
        <v>0</v>
      </c>
      <c r="H6371" t="b">
        <f>IF('Input and Summary Results'!$J$4="yes",'Data Transformation'!F6371,'Data Transformation'!D6371)</f>
        <v>0</v>
      </c>
      <c r="I6371" t="str">
        <f t="shared" si="328"/>
        <v/>
      </c>
    </row>
    <row r="6372" spans="2:9" x14ac:dyDescent="0.25">
      <c r="B6372" t="b">
        <f>IF('Input and Summary Results'!D5954=0,FALSE,'Input and Summary Results'!$B5954)</f>
        <v>0</v>
      </c>
      <c r="C6372" t="b">
        <f>IF(OR(B6372=0,'Input and Summary Results'!D5954=0,'Input and Summary Results'!D5954=""),FALSE,'Input and Summary Results'!$D5954)</f>
        <v>0</v>
      </c>
      <c r="D6372" t="b">
        <f>IF(OR(B6372=0,'Input and Summary Results'!E5954=0),FALSE,'Input and Summary Results'!$E5954)</f>
        <v>0</v>
      </c>
      <c r="E6372" t="b">
        <f t="shared" si="326"/>
        <v>0</v>
      </c>
      <c r="F6372" t="b">
        <f t="shared" si="327"/>
        <v>0</v>
      </c>
      <c r="G6372" t="b">
        <f>IF('Input and Summary Results'!$J$4="yes",IF(C6372=FALSE,FALSE,IF('Data Transformation'!E6372&lt;$R$10,E6372,$R$10)),IF(C6372=FALSE,FALSE,IF(C6372&lt;$R$10,C6372,$R$10)))</f>
        <v>0</v>
      </c>
      <c r="H6372" t="b">
        <f>IF('Input and Summary Results'!$J$4="yes",'Data Transformation'!F6372,'Data Transformation'!D6372)</f>
        <v>0</v>
      </c>
      <c r="I6372" t="str">
        <f t="shared" si="328"/>
        <v/>
      </c>
    </row>
    <row r="6373" spans="2:9" x14ac:dyDescent="0.25">
      <c r="B6373" t="b">
        <f>IF('Input and Summary Results'!D5955=0,FALSE,'Input and Summary Results'!$B5955)</f>
        <v>0</v>
      </c>
      <c r="C6373" t="b">
        <f>IF(OR(B6373=0,'Input and Summary Results'!D5955=0,'Input and Summary Results'!D5955=""),FALSE,'Input and Summary Results'!$D5955)</f>
        <v>0</v>
      </c>
      <c r="D6373" t="b">
        <f>IF(OR(B6373=0,'Input and Summary Results'!E5955=0),FALSE,'Input and Summary Results'!$E5955)</f>
        <v>0</v>
      </c>
      <c r="E6373" t="b">
        <f t="shared" si="326"/>
        <v>0</v>
      </c>
      <c r="F6373" t="b">
        <f t="shared" si="327"/>
        <v>0</v>
      </c>
      <c r="G6373" t="b">
        <f>IF('Input and Summary Results'!$J$4="yes",IF(C6373=FALSE,FALSE,IF('Data Transformation'!E6373&lt;$R$10,E6373,$R$10)),IF(C6373=FALSE,FALSE,IF(C6373&lt;$R$10,C6373,$R$10)))</f>
        <v>0</v>
      </c>
      <c r="H6373" t="b">
        <f>IF('Input and Summary Results'!$J$4="yes",'Data Transformation'!F6373,'Data Transformation'!D6373)</f>
        <v>0</v>
      </c>
      <c r="I6373" t="str">
        <f t="shared" si="328"/>
        <v/>
      </c>
    </row>
    <row r="6374" spans="2:9" x14ac:dyDescent="0.25">
      <c r="B6374" t="b">
        <f>IF('Input and Summary Results'!D5956=0,FALSE,'Input and Summary Results'!$B5956)</f>
        <v>0</v>
      </c>
      <c r="C6374" t="b">
        <f>IF(OR(B6374=0,'Input and Summary Results'!D5956=0,'Input and Summary Results'!D5956=""),FALSE,'Input and Summary Results'!$D5956)</f>
        <v>0</v>
      </c>
      <c r="D6374" t="b">
        <f>IF(OR(B6374=0,'Input and Summary Results'!E5956=0),FALSE,'Input and Summary Results'!$E5956)</f>
        <v>0</v>
      </c>
      <c r="E6374" t="b">
        <f t="shared" si="326"/>
        <v>0</v>
      </c>
      <c r="F6374" t="b">
        <f t="shared" si="327"/>
        <v>0</v>
      </c>
      <c r="G6374" t="b">
        <f>IF('Input and Summary Results'!$J$4="yes",IF(C6374=FALSE,FALSE,IF('Data Transformation'!E6374&lt;$R$10,E6374,$R$10)),IF(C6374=FALSE,FALSE,IF(C6374&lt;$R$10,C6374,$R$10)))</f>
        <v>0</v>
      </c>
      <c r="H6374" t="b">
        <f>IF('Input and Summary Results'!$J$4="yes",'Data Transformation'!F6374,'Data Transformation'!D6374)</f>
        <v>0</v>
      </c>
      <c r="I6374" t="str">
        <f t="shared" si="328"/>
        <v/>
      </c>
    </row>
    <row r="6375" spans="2:9" x14ac:dyDescent="0.25">
      <c r="B6375" t="b">
        <f>IF('Input and Summary Results'!D5957=0,FALSE,'Input and Summary Results'!$B5957)</f>
        <v>0</v>
      </c>
      <c r="C6375" t="b">
        <f>IF(OR(B6375=0,'Input and Summary Results'!D5957=0,'Input and Summary Results'!D5957=""),FALSE,'Input and Summary Results'!$D5957)</f>
        <v>0</v>
      </c>
      <c r="D6375" t="b">
        <f>IF(OR(B6375=0,'Input and Summary Results'!E5957=0),FALSE,'Input and Summary Results'!$E5957)</f>
        <v>0</v>
      </c>
      <c r="E6375" t="b">
        <f t="shared" si="326"/>
        <v>0</v>
      </c>
      <c r="F6375" t="b">
        <f t="shared" si="327"/>
        <v>0</v>
      </c>
      <c r="G6375" t="b">
        <f>IF('Input and Summary Results'!$J$4="yes",IF(C6375=FALSE,FALSE,IF('Data Transformation'!E6375&lt;$R$10,E6375,$R$10)),IF(C6375=FALSE,FALSE,IF(C6375&lt;$R$10,C6375,$R$10)))</f>
        <v>0</v>
      </c>
      <c r="H6375" t="b">
        <f>IF('Input and Summary Results'!$J$4="yes",'Data Transformation'!F6375,'Data Transformation'!D6375)</f>
        <v>0</v>
      </c>
      <c r="I6375" t="str">
        <f t="shared" si="328"/>
        <v/>
      </c>
    </row>
    <row r="6376" spans="2:9" x14ac:dyDescent="0.25">
      <c r="B6376" t="b">
        <f>IF('Input and Summary Results'!D5958=0,FALSE,'Input and Summary Results'!$B5958)</f>
        <v>0</v>
      </c>
      <c r="C6376" t="b">
        <f>IF(OR(B6376=0,'Input and Summary Results'!D5958=0,'Input and Summary Results'!D5958=""),FALSE,'Input and Summary Results'!$D5958)</f>
        <v>0</v>
      </c>
      <c r="D6376" t="b">
        <f>IF(OR(B6376=0,'Input and Summary Results'!E5958=0),FALSE,'Input and Summary Results'!$E5958)</f>
        <v>0</v>
      </c>
      <c r="E6376" t="b">
        <f t="shared" si="326"/>
        <v>0</v>
      </c>
      <c r="F6376" t="b">
        <f t="shared" si="327"/>
        <v>0</v>
      </c>
      <c r="G6376" t="b">
        <f>IF('Input and Summary Results'!$J$4="yes",IF(C6376=FALSE,FALSE,IF('Data Transformation'!E6376&lt;$R$10,E6376,$R$10)),IF(C6376=FALSE,FALSE,IF(C6376&lt;$R$10,C6376,$R$10)))</f>
        <v>0</v>
      </c>
      <c r="H6376" t="b">
        <f>IF('Input and Summary Results'!$J$4="yes",'Data Transformation'!F6376,'Data Transformation'!D6376)</f>
        <v>0</v>
      </c>
      <c r="I6376" t="str">
        <f t="shared" si="328"/>
        <v/>
      </c>
    </row>
    <row r="6377" spans="2:9" x14ac:dyDescent="0.25">
      <c r="B6377" t="b">
        <f>IF('Input and Summary Results'!D5959=0,FALSE,'Input and Summary Results'!$B5959)</f>
        <v>0</v>
      </c>
      <c r="C6377" t="b">
        <f>IF(OR(B6377=0,'Input and Summary Results'!D5959=0,'Input and Summary Results'!D5959=""),FALSE,'Input and Summary Results'!$D5959)</f>
        <v>0</v>
      </c>
      <c r="D6377" t="b">
        <f>IF(OR(B6377=0,'Input and Summary Results'!E5959=0),FALSE,'Input and Summary Results'!$E5959)</f>
        <v>0</v>
      </c>
      <c r="E6377" t="b">
        <f t="shared" si="326"/>
        <v>0</v>
      </c>
      <c r="F6377" t="b">
        <f t="shared" si="327"/>
        <v>0</v>
      </c>
      <c r="G6377" t="b">
        <f>IF('Input and Summary Results'!$J$4="yes",IF(C6377=FALSE,FALSE,IF('Data Transformation'!E6377&lt;$R$10,E6377,$R$10)),IF(C6377=FALSE,FALSE,IF(C6377&lt;$R$10,C6377,$R$10)))</f>
        <v>0</v>
      </c>
      <c r="H6377" t="b">
        <f>IF('Input and Summary Results'!$J$4="yes",'Data Transformation'!F6377,'Data Transformation'!D6377)</f>
        <v>0</v>
      </c>
      <c r="I6377" t="str">
        <f t="shared" si="328"/>
        <v/>
      </c>
    </row>
    <row r="6378" spans="2:9" x14ac:dyDescent="0.25">
      <c r="B6378" t="b">
        <f>IF('Input and Summary Results'!D5960=0,FALSE,'Input and Summary Results'!$B5960)</f>
        <v>0</v>
      </c>
      <c r="C6378" t="b">
        <f>IF(OR(B6378=0,'Input and Summary Results'!D5960=0,'Input and Summary Results'!D5960=""),FALSE,'Input and Summary Results'!$D5960)</f>
        <v>0</v>
      </c>
      <c r="D6378" t="b">
        <f>IF(OR(B6378=0,'Input and Summary Results'!E5960=0),FALSE,'Input and Summary Results'!$E5960)</f>
        <v>0</v>
      </c>
      <c r="E6378" t="b">
        <f t="shared" ref="E6378:E6424" si="329">IF(C6378=FALSE,FALSE,LOG10(C6378))</f>
        <v>0</v>
      </c>
      <c r="F6378" t="b">
        <f t="shared" ref="F6378:F6424" si="330">IF(D6378=FALSE, FALSE,0.434*D6378/C6378)</f>
        <v>0</v>
      </c>
      <c r="G6378" t="b">
        <f>IF('Input and Summary Results'!$J$4="yes",IF(C6378=FALSE,FALSE,IF('Data Transformation'!E6378&lt;$R$10,E6378,$R$10)),IF(C6378=FALSE,FALSE,IF(C6378&lt;$R$10,C6378,$R$10)))</f>
        <v>0</v>
      </c>
      <c r="H6378" t="b">
        <f>IF('Input and Summary Results'!$J$4="yes",'Data Transformation'!F6378,'Data Transformation'!D6378)</f>
        <v>0</v>
      </c>
      <c r="I6378" t="str">
        <f t="shared" si="328"/>
        <v/>
      </c>
    </row>
    <row r="6379" spans="2:9" x14ac:dyDescent="0.25">
      <c r="B6379" t="b">
        <f>IF('Input and Summary Results'!D5961=0,FALSE,'Input and Summary Results'!$B5961)</f>
        <v>0</v>
      </c>
      <c r="C6379" t="b">
        <f>IF(OR(B6379=0,'Input and Summary Results'!D5961=0,'Input and Summary Results'!D5961=""),FALSE,'Input and Summary Results'!$D5961)</f>
        <v>0</v>
      </c>
      <c r="D6379" t="b">
        <f>IF(OR(B6379=0,'Input and Summary Results'!E5961=0),FALSE,'Input and Summary Results'!$E5961)</f>
        <v>0</v>
      </c>
      <c r="E6379" t="b">
        <f t="shared" si="329"/>
        <v>0</v>
      </c>
      <c r="F6379" t="b">
        <f t="shared" si="330"/>
        <v>0</v>
      </c>
      <c r="G6379" t="b">
        <f>IF('Input and Summary Results'!$J$4="yes",IF(C6379=FALSE,FALSE,IF('Data Transformation'!E6379&lt;$R$10,E6379,$R$10)),IF(C6379=FALSE,FALSE,IF(C6379&lt;$R$10,C6379,$R$10)))</f>
        <v>0</v>
      </c>
      <c r="H6379" t="b">
        <f>IF('Input and Summary Results'!$J$4="yes",'Data Transformation'!F6379,'Data Transformation'!D6379)</f>
        <v>0</v>
      </c>
      <c r="I6379" t="str">
        <f t="shared" si="328"/>
        <v/>
      </c>
    </row>
    <row r="6380" spans="2:9" x14ac:dyDescent="0.25">
      <c r="B6380" t="b">
        <f>IF('Input and Summary Results'!D5962=0,FALSE,'Input and Summary Results'!$B5962)</f>
        <v>0</v>
      </c>
      <c r="C6380" t="b">
        <f>IF(OR(B6380=0,'Input and Summary Results'!D5962=0,'Input and Summary Results'!D5962=""),FALSE,'Input and Summary Results'!$D5962)</f>
        <v>0</v>
      </c>
      <c r="D6380" t="b">
        <f>IF(OR(B6380=0,'Input and Summary Results'!E5962=0),FALSE,'Input and Summary Results'!$E5962)</f>
        <v>0</v>
      </c>
      <c r="E6380" t="b">
        <f t="shared" si="329"/>
        <v>0</v>
      </c>
      <c r="F6380" t="b">
        <f t="shared" si="330"/>
        <v>0</v>
      </c>
      <c r="G6380" t="b">
        <f>IF('Input and Summary Results'!$J$4="yes",IF(C6380=FALSE,FALSE,IF('Data Transformation'!E6380&lt;$R$10,E6380,$R$10)),IF(C6380=FALSE,FALSE,IF(C6380&lt;$R$10,C6380,$R$10)))</f>
        <v>0</v>
      </c>
      <c r="H6380" t="b">
        <f>IF('Input and Summary Results'!$J$4="yes",'Data Transformation'!F6380,'Data Transformation'!D6380)</f>
        <v>0</v>
      </c>
      <c r="I6380" t="str">
        <f t="shared" si="328"/>
        <v/>
      </c>
    </row>
    <row r="6381" spans="2:9" x14ac:dyDescent="0.25">
      <c r="B6381" t="b">
        <f>IF('Input and Summary Results'!D5963=0,FALSE,'Input and Summary Results'!$B5963)</f>
        <v>0</v>
      </c>
      <c r="C6381" t="b">
        <f>IF(OR(B6381=0,'Input and Summary Results'!D5963=0,'Input and Summary Results'!D5963=""),FALSE,'Input and Summary Results'!$D5963)</f>
        <v>0</v>
      </c>
      <c r="D6381" t="b">
        <f>IF(OR(B6381=0,'Input and Summary Results'!E5963=0),FALSE,'Input and Summary Results'!$E5963)</f>
        <v>0</v>
      </c>
      <c r="E6381" t="b">
        <f t="shared" si="329"/>
        <v>0</v>
      </c>
      <c r="F6381" t="b">
        <f t="shared" si="330"/>
        <v>0</v>
      </c>
      <c r="G6381" t="b">
        <f>IF('Input and Summary Results'!$J$4="yes",IF(C6381=FALSE,FALSE,IF('Data Transformation'!E6381&lt;$R$10,E6381,$R$10)),IF(C6381=FALSE,FALSE,IF(C6381&lt;$R$10,C6381,$R$10)))</f>
        <v>0</v>
      </c>
      <c r="H6381" t="b">
        <f>IF('Input and Summary Results'!$J$4="yes",'Data Transformation'!F6381,'Data Transformation'!D6381)</f>
        <v>0</v>
      </c>
      <c r="I6381" t="str">
        <f t="shared" si="328"/>
        <v/>
      </c>
    </row>
    <row r="6382" spans="2:9" x14ac:dyDescent="0.25">
      <c r="B6382" t="b">
        <f>IF('Input and Summary Results'!D5964=0,FALSE,'Input and Summary Results'!$B5964)</f>
        <v>0</v>
      </c>
      <c r="C6382" t="b">
        <f>IF(OR(B6382=0,'Input and Summary Results'!D5964=0,'Input and Summary Results'!D5964=""),FALSE,'Input and Summary Results'!$D5964)</f>
        <v>0</v>
      </c>
      <c r="D6382" t="b">
        <f>IF(OR(B6382=0,'Input and Summary Results'!E5964=0),FALSE,'Input and Summary Results'!$E5964)</f>
        <v>0</v>
      </c>
      <c r="E6382" t="b">
        <f t="shared" si="329"/>
        <v>0</v>
      </c>
      <c r="F6382" t="b">
        <f t="shared" si="330"/>
        <v>0</v>
      </c>
      <c r="G6382" t="b">
        <f>IF('Input and Summary Results'!$J$4="yes",IF(C6382=FALSE,FALSE,IF('Data Transformation'!E6382&lt;$R$10,E6382,$R$10)),IF(C6382=FALSE,FALSE,IF(C6382&lt;$R$10,C6382,$R$10)))</f>
        <v>0</v>
      </c>
      <c r="H6382" t="b">
        <f>IF('Input and Summary Results'!$J$4="yes",'Data Transformation'!F6382,'Data Transformation'!D6382)</f>
        <v>0</v>
      </c>
      <c r="I6382" t="str">
        <f t="shared" si="328"/>
        <v/>
      </c>
    </row>
    <row r="6383" spans="2:9" x14ac:dyDescent="0.25">
      <c r="B6383" t="b">
        <f>IF('Input and Summary Results'!D5965=0,FALSE,'Input and Summary Results'!$B5965)</f>
        <v>0</v>
      </c>
      <c r="C6383" t="b">
        <f>IF(OR(B6383=0,'Input and Summary Results'!D5965=0,'Input and Summary Results'!D5965=""),FALSE,'Input and Summary Results'!$D5965)</f>
        <v>0</v>
      </c>
      <c r="D6383" t="b">
        <f>IF(OR(B6383=0,'Input and Summary Results'!E5965=0),FALSE,'Input and Summary Results'!$E5965)</f>
        <v>0</v>
      </c>
      <c r="E6383" t="b">
        <f t="shared" si="329"/>
        <v>0</v>
      </c>
      <c r="F6383" t="b">
        <f t="shared" si="330"/>
        <v>0</v>
      </c>
      <c r="G6383" t="b">
        <f>IF('Input and Summary Results'!$J$4="yes",IF(C6383=FALSE,FALSE,IF('Data Transformation'!E6383&lt;$R$10,E6383,$R$10)),IF(C6383=FALSE,FALSE,IF(C6383&lt;$R$10,C6383,$R$10)))</f>
        <v>0</v>
      </c>
      <c r="H6383" t="b">
        <f>IF('Input and Summary Results'!$J$4="yes",'Data Transformation'!F6383,'Data Transformation'!D6383)</f>
        <v>0</v>
      </c>
      <c r="I6383" t="str">
        <f t="shared" si="328"/>
        <v/>
      </c>
    </row>
    <row r="6384" spans="2:9" x14ac:dyDescent="0.25">
      <c r="B6384" t="b">
        <f>IF('Input and Summary Results'!D5966=0,FALSE,'Input and Summary Results'!$B5966)</f>
        <v>0</v>
      </c>
      <c r="C6384" t="b">
        <f>IF(OR(B6384=0,'Input and Summary Results'!D5966=0,'Input and Summary Results'!D5966=""),FALSE,'Input and Summary Results'!$D5966)</f>
        <v>0</v>
      </c>
      <c r="D6384" t="b">
        <f>IF(OR(B6384=0,'Input and Summary Results'!E5966=0),FALSE,'Input and Summary Results'!$E5966)</f>
        <v>0</v>
      </c>
      <c r="E6384" t="b">
        <f t="shared" si="329"/>
        <v>0</v>
      </c>
      <c r="F6384" t="b">
        <f t="shared" si="330"/>
        <v>0</v>
      </c>
      <c r="G6384" t="b">
        <f>IF('Input and Summary Results'!$J$4="yes",IF(C6384=FALSE,FALSE,IF('Data Transformation'!E6384&lt;$R$10,E6384,$R$10)),IF(C6384=FALSE,FALSE,IF(C6384&lt;$R$10,C6384,$R$10)))</f>
        <v>0</v>
      </c>
      <c r="H6384" t="b">
        <f>IF('Input and Summary Results'!$J$4="yes",'Data Transformation'!F6384,'Data Transformation'!D6384)</f>
        <v>0</v>
      </c>
      <c r="I6384" t="str">
        <f t="shared" si="328"/>
        <v/>
      </c>
    </row>
    <row r="6385" spans="2:9" x14ac:dyDescent="0.25">
      <c r="B6385" t="b">
        <f>IF('Input and Summary Results'!D5967=0,FALSE,'Input and Summary Results'!$B5967)</f>
        <v>0</v>
      </c>
      <c r="C6385" t="b">
        <f>IF(OR(B6385=0,'Input and Summary Results'!D5967=0,'Input and Summary Results'!D5967=""),FALSE,'Input and Summary Results'!$D5967)</f>
        <v>0</v>
      </c>
      <c r="D6385" t="b">
        <f>IF(OR(B6385=0,'Input and Summary Results'!E5967=0),FALSE,'Input and Summary Results'!$E5967)</f>
        <v>0</v>
      </c>
      <c r="E6385" t="b">
        <f t="shared" si="329"/>
        <v>0</v>
      </c>
      <c r="F6385" t="b">
        <f t="shared" si="330"/>
        <v>0</v>
      </c>
      <c r="G6385" t="b">
        <f>IF('Input and Summary Results'!$J$4="yes",IF(C6385=FALSE,FALSE,IF('Data Transformation'!E6385&lt;$R$10,E6385,$R$10)),IF(C6385=FALSE,FALSE,IF(C6385&lt;$R$10,C6385,$R$10)))</f>
        <v>0</v>
      </c>
      <c r="H6385" t="b">
        <f>IF('Input and Summary Results'!$J$4="yes",'Data Transformation'!F6385,'Data Transformation'!D6385)</f>
        <v>0</v>
      </c>
      <c r="I6385" t="str">
        <f t="shared" si="328"/>
        <v/>
      </c>
    </row>
    <row r="6386" spans="2:9" x14ac:dyDescent="0.25">
      <c r="B6386" t="b">
        <f>IF('Input and Summary Results'!D5968=0,FALSE,'Input and Summary Results'!$B5968)</f>
        <v>0</v>
      </c>
      <c r="C6386" t="b">
        <f>IF(OR(B6386=0,'Input and Summary Results'!D5968=0,'Input and Summary Results'!D5968=""),FALSE,'Input and Summary Results'!$D5968)</f>
        <v>0</v>
      </c>
      <c r="D6386" t="b">
        <f>IF(OR(B6386=0,'Input and Summary Results'!E5968=0),FALSE,'Input and Summary Results'!$E5968)</f>
        <v>0</v>
      </c>
      <c r="E6386" t="b">
        <f t="shared" si="329"/>
        <v>0</v>
      </c>
      <c r="F6386" t="b">
        <f t="shared" si="330"/>
        <v>0</v>
      </c>
      <c r="G6386" t="b">
        <f>IF('Input and Summary Results'!$J$4="yes",IF(C6386=FALSE,FALSE,IF('Data Transformation'!E6386&lt;$R$10,E6386,$R$10)),IF(C6386=FALSE,FALSE,IF(C6386&lt;$R$10,C6386,$R$10)))</f>
        <v>0</v>
      </c>
      <c r="H6386" t="b">
        <f>IF('Input and Summary Results'!$J$4="yes",'Data Transformation'!F6386,'Data Transformation'!D6386)</f>
        <v>0</v>
      </c>
      <c r="I6386" t="str">
        <f t="shared" si="328"/>
        <v/>
      </c>
    </row>
    <row r="6387" spans="2:9" x14ac:dyDescent="0.25">
      <c r="B6387" t="b">
        <f>IF('Input and Summary Results'!D5969=0,FALSE,'Input and Summary Results'!$B5969)</f>
        <v>0</v>
      </c>
      <c r="C6387" t="b">
        <f>IF(OR(B6387=0,'Input and Summary Results'!D5969=0,'Input and Summary Results'!D5969=""),FALSE,'Input and Summary Results'!$D5969)</f>
        <v>0</v>
      </c>
      <c r="D6387" t="b">
        <f>IF(OR(B6387=0,'Input and Summary Results'!E5969=0),FALSE,'Input and Summary Results'!$E5969)</f>
        <v>0</v>
      </c>
      <c r="E6387" t="b">
        <f t="shared" si="329"/>
        <v>0</v>
      </c>
      <c r="F6387" t="b">
        <f t="shared" si="330"/>
        <v>0</v>
      </c>
      <c r="G6387" t="b">
        <f>IF('Input and Summary Results'!$J$4="yes",IF(C6387=FALSE,FALSE,IF('Data Transformation'!E6387&lt;$R$10,E6387,$R$10)),IF(C6387=FALSE,FALSE,IF(C6387&lt;$R$10,C6387,$R$10)))</f>
        <v>0</v>
      </c>
      <c r="H6387" t="b">
        <f>IF('Input and Summary Results'!$J$4="yes",'Data Transformation'!F6387,'Data Transformation'!D6387)</f>
        <v>0</v>
      </c>
      <c r="I6387" t="str">
        <f t="shared" si="328"/>
        <v/>
      </c>
    </row>
    <row r="6388" spans="2:9" x14ac:dyDescent="0.25">
      <c r="B6388" t="b">
        <f>IF('Input and Summary Results'!D5970=0,FALSE,'Input and Summary Results'!$B5970)</f>
        <v>0</v>
      </c>
      <c r="C6388" t="b">
        <f>IF(OR(B6388=0,'Input and Summary Results'!D5970=0,'Input and Summary Results'!D5970=""),FALSE,'Input and Summary Results'!$D5970)</f>
        <v>0</v>
      </c>
      <c r="D6388" t="b">
        <f>IF(OR(B6388=0,'Input and Summary Results'!E5970=0),FALSE,'Input and Summary Results'!$E5970)</f>
        <v>0</v>
      </c>
      <c r="E6388" t="b">
        <f t="shared" si="329"/>
        <v>0</v>
      </c>
      <c r="F6388" t="b">
        <f t="shared" si="330"/>
        <v>0</v>
      </c>
      <c r="G6388" t="b">
        <f>IF('Input and Summary Results'!$J$4="yes",IF(C6388=FALSE,FALSE,IF('Data Transformation'!E6388&lt;$R$10,E6388,$R$10)),IF(C6388=FALSE,FALSE,IF(C6388&lt;$R$10,C6388,$R$10)))</f>
        <v>0</v>
      </c>
      <c r="H6388" t="b">
        <f>IF('Input and Summary Results'!$J$4="yes",'Data Transformation'!F6388,'Data Transformation'!D6388)</f>
        <v>0</v>
      </c>
      <c r="I6388" t="str">
        <f t="shared" si="328"/>
        <v/>
      </c>
    </row>
    <row r="6389" spans="2:9" x14ac:dyDescent="0.25">
      <c r="B6389" t="b">
        <f>IF('Input and Summary Results'!D5971=0,FALSE,'Input and Summary Results'!$B5971)</f>
        <v>0</v>
      </c>
      <c r="C6389" t="b">
        <f>IF(OR(B6389=0,'Input and Summary Results'!D5971=0,'Input and Summary Results'!D5971=""),FALSE,'Input and Summary Results'!$D5971)</f>
        <v>0</v>
      </c>
      <c r="D6389" t="b">
        <f>IF(OR(B6389=0,'Input and Summary Results'!E5971=0),FALSE,'Input and Summary Results'!$E5971)</f>
        <v>0</v>
      </c>
      <c r="E6389" t="b">
        <f t="shared" si="329"/>
        <v>0</v>
      </c>
      <c r="F6389" t="b">
        <f t="shared" si="330"/>
        <v>0</v>
      </c>
      <c r="G6389" t="b">
        <f>IF('Input and Summary Results'!$J$4="yes",IF(C6389=FALSE,FALSE,IF('Data Transformation'!E6389&lt;$R$10,E6389,$R$10)),IF(C6389=FALSE,FALSE,IF(C6389&lt;$R$10,C6389,$R$10)))</f>
        <v>0</v>
      </c>
      <c r="H6389" t="b">
        <f>IF('Input and Summary Results'!$J$4="yes",'Data Transformation'!F6389,'Data Transformation'!D6389)</f>
        <v>0</v>
      </c>
      <c r="I6389" t="str">
        <f t="shared" si="328"/>
        <v/>
      </c>
    </row>
    <row r="6390" spans="2:9" x14ac:dyDescent="0.25">
      <c r="B6390" t="b">
        <f>IF('Input and Summary Results'!D5972=0,FALSE,'Input and Summary Results'!$B5972)</f>
        <v>0</v>
      </c>
      <c r="C6390" t="b">
        <f>IF(OR(B6390=0,'Input and Summary Results'!D5972=0,'Input and Summary Results'!D5972=""),FALSE,'Input and Summary Results'!$D5972)</f>
        <v>0</v>
      </c>
      <c r="D6390" t="b">
        <f>IF(OR(B6390=0,'Input and Summary Results'!E5972=0),FALSE,'Input and Summary Results'!$E5972)</f>
        <v>0</v>
      </c>
      <c r="E6390" t="b">
        <f t="shared" si="329"/>
        <v>0</v>
      </c>
      <c r="F6390" t="b">
        <f t="shared" si="330"/>
        <v>0</v>
      </c>
      <c r="G6390" t="b">
        <f>IF('Input and Summary Results'!$J$4="yes",IF(C6390=FALSE,FALSE,IF('Data Transformation'!E6390&lt;$R$10,E6390,$R$10)),IF(C6390=FALSE,FALSE,IF(C6390&lt;$R$10,C6390,$R$10)))</f>
        <v>0</v>
      </c>
      <c r="H6390" t="b">
        <f>IF('Input and Summary Results'!$J$4="yes",'Data Transformation'!F6390,'Data Transformation'!D6390)</f>
        <v>0</v>
      </c>
      <c r="I6390" t="str">
        <f t="shared" si="328"/>
        <v/>
      </c>
    </row>
    <row r="6391" spans="2:9" x14ac:dyDescent="0.25">
      <c r="B6391" t="b">
        <f>IF('Input and Summary Results'!D5973=0,FALSE,'Input and Summary Results'!$B5973)</f>
        <v>0</v>
      </c>
      <c r="C6391" t="b">
        <f>IF(OR(B6391=0,'Input and Summary Results'!D5973=0,'Input and Summary Results'!D5973=""),FALSE,'Input and Summary Results'!$D5973)</f>
        <v>0</v>
      </c>
      <c r="D6391" t="b">
        <f>IF(OR(B6391=0,'Input and Summary Results'!E5973=0),FALSE,'Input and Summary Results'!$E5973)</f>
        <v>0</v>
      </c>
      <c r="E6391" t="b">
        <f t="shared" si="329"/>
        <v>0</v>
      </c>
      <c r="F6391" t="b">
        <f t="shared" si="330"/>
        <v>0</v>
      </c>
      <c r="G6391" t="b">
        <f>IF('Input and Summary Results'!$J$4="yes",IF(C6391=FALSE,FALSE,IF('Data Transformation'!E6391&lt;$R$10,E6391,$R$10)),IF(C6391=FALSE,FALSE,IF(C6391&lt;$R$10,C6391,$R$10)))</f>
        <v>0</v>
      </c>
      <c r="H6391" t="b">
        <f>IF('Input and Summary Results'!$J$4="yes",'Data Transformation'!F6391,'Data Transformation'!D6391)</f>
        <v>0</v>
      </c>
      <c r="I6391" t="str">
        <f t="shared" si="328"/>
        <v/>
      </c>
    </row>
    <row r="6392" spans="2:9" x14ac:dyDescent="0.25">
      <c r="B6392" t="b">
        <f>IF('Input and Summary Results'!D5974=0,FALSE,'Input and Summary Results'!$B5974)</f>
        <v>0</v>
      </c>
      <c r="C6392" t="b">
        <f>IF(OR(B6392=0,'Input and Summary Results'!D5974=0,'Input and Summary Results'!D5974=""),FALSE,'Input and Summary Results'!$D5974)</f>
        <v>0</v>
      </c>
      <c r="D6392" t="b">
        <f>IF(OR(B6392=0,'Input and Summary Results'!E5974=0),FALSE,'Input and Summary Results'!$E5974)</f>
        <v>0</v>
      </c>
      <c r="E6392" t="b">
        <f t="shared" si="329"/>
        <v>0</v>
      </c>
      <c r="F6392" t="b">
        <f t="shared" si="330"/>
        <v>0</v>
      </c>
      <c r="G6392" t="b">
        <f>IF('Input and Summary Results'!$J$4="yes",IF(C6392=FALSE,FALSE,IF('Data Transformation'!E6392&lt;$R$10,E6392,$R$10)),IF(C6392=FALSE,FALSE,IF(C6392&lt;$R$10,C6392,$R$10)))</f>
        <v>0</v>
      </c>
      <c r="H6392" t="b">
        <f>IF('Input and Summary Results'!$J$4="yes",'Data Transformation'!F6392,'Data Transformation'!D6392)</f>
        <v>0</v>
      </c>
      <c r="I6392" t="str">
        <f t="shared" si="328"/>
        <v/>
      </c>
    </row>
    <row r="6393" spans="2:9" x14ac:dyDescent="0.25">
      <c r="B6393" t="b">
        <f>IF('Input and Summary Results'!D5975=0,FALSE,'Input and Summary Results'!$B5975)</f>
        <v>0</v>
      </c>
      <c r="C6393" t="b">
        <f>IF(OR(B6393=0,'Input and Summary Results'!D5975=0,'Input and Summary Results'!D5975=""),FALSE,'Input and Summary Results'!$D5975)</f>
        <v>0</v>
      </c>
      <c r="D6393" t="b">
        <f>IF(OR(B6393=0,'Input and Summary Results'!E5975=0),FALSE,'Input and Summary Results'!$E5975)</f>
        <v>0</v>
      </c>
      <c r="E6393" t="b">
        <f t="shared" si="329"/>
        <v>0</v>
      </c>
      <c r="F6393" t="b">
        <f t="shared" si="330"/>
        <v>0</v>
      </c>
      <c r="G6393" t="b">
        <f>IF('Input and Summary Results'!$J$4="yes",IF(C6393=FALSE,FALSE,IF('Data Transformation'!E6393&lt;$R$10,E6393,$R$10)),IF(C6393=FALSE,FALSE,IF(C6393&lt;$R$10,C6393,$R$10)))</f>
        <v>0</v>
      </c>
      <c r="H6393" t="b">
        <f>IF('Input and Summary Results'!$J$4="yes",'Data Transformation'!F6393,'Data Transformation'!D6393)</f>
        <v>0</v>
      </c>
      <c r="I6393" t="str">
        <f t="shared" si="328"/>
        <v/>
      </c>
    </row>
    <row r="6394" spans="2:9" x14ac:dyDescent="0.25">
      <c r="B6394" t="b">
        <f>IF('Input and Summary Results'!D5976=0,FALSE,'Input and Summary Results'!$B5976)</f>
        <v>0</v>
      </c>
      <c r="C6394" t="b">
        <f>IF(OR(B6394=0,'Input and Summary Results'!D5976=0,'Input and Summary Results'!D5976=""),FALSE,'Input and Summary Results'!$D5976)</f>
        <v>0</v>
      </c>
      <c r="D6394" t="b">
        <f>IF(OR(B6394=0,'Input and Summary Results'!E5976=0),FALSE,'Input and Summary Results'!$E5976)</f>
        <v>0</v>
      </c>
      <c r="E6394" t="b">
        <f t="shared" si="329"/>
        <v>0</v>
      </c>
      <c r="F6394" t="b">
        <f t="shared" si="330"/>
        <v>0</v>
      </c>
      <c r="G6394" t="b">
        <f>IF('Input and Summary Results'!$J$4="yes",IF(C6394=FALSE,FALSE,IF('Data Transformation'!E6394&lt;$R$10,E6394,$R$10)),IF(C6394=FALSE,FALSE,IF(C6394&lt;$R$10,C6394,$R$10)))</f>
        <v>0</v>
      </c>
      <c r="H6394" t="b">
        <f>IF('Input and Summary Results'!$J$4="yes",'Data Transformation'!F6394,'Data Transformation'!D6394)</f>
        <v>0</v>
      </c>
      <c r="I6394" t="str">
        <f t="shared" si="328"/>
        <v/>
      </c>
    </row>
    <row r="6395" spans="2:9" x14ac:dyDescent="0.25">
      <c r="B6395" t="b">
        <f>IF('Input and Summary Results'!D5977=0,FALSE,'Input and Summary Results'!$B5977)</f>
        <v>0</v>
      </c>
      <c r="C6395" t="b">
        <f>IF(OR(B6395=0,'Input and Summary Results'!D5977=0,'Input and Summary Results'!D5977=""),FALSE,'Input and Summary Results'!$D5977)</f>
        <v>0</v>
      </c>
      <c r="D6395" t="b">
        <f>IF(OR(B6395=0,'Input and Summary Results'!E5977=0),FALSE,'Input and Summary Results'!$E5977)</f>
        <v>0</v>
      </c>
      <c r="E6395" t="b">
        <f t="shared" si="329"/>
        <v>0</v>
      </c>
      <c r="F6395" t="b">
        <f t="shared" si="330"/>
        <v>0</v>
      </c>
      <c r="G6395" t="b">
        <f>IF('Input and Summary Results'!$J$4="yes",IF(C6395=FALSE,FALSE,IF('Data Transformation'!E6395&lt;$R$10,E6395,$R$10)),IF(C6395=FALSE,FALSE,IF(C6395&lt;$R$10,C6395,$R$10)))</f>
        <v>0</v>
      </c>
      <c r="H6395" t="b">
        <f>IF('Input and Summary Results'!$J$4="yes",'Data Transformation'!F6395,'Data Transformation'!D6395)</f>
        <v>0</v>
      </c>
      <c r="I6395" t="str">
        <f t="shared" si="328"/>
        <v/>
      </c>
    </row>
    <row r="6396" spans="2:9" x14ac:dyDescent="0.25">
      <c r="B6396" t="b">
        <f>IF('Input and Summary Results'!D5978=0,FALSE,'Input and Summary Results'!$B5978)</f>
        <v>0</v>
      </c>
      <c r="C6396" t="b">
        <f>IF(OR(B6396=0,'Input and Summary Results'!D5978=0,'Input and Summary Results'!D5978=""),FALSE,'Input and Summary Results'!$D5978)</f>
        <v>0</v>
      </c>
      <c r="D6396" t="b">
        <f>IF(OR(B6396=0,'Input and Summary Results'!E5978=0),FALSE,'Input and Summary Results'!$E5978)</f>
        <v>0</v>
      </c>
      <c r="E6396" t="b">
        <f t="shared" si="329"/>
        <v>0</v>
      </c>
      <c r="F6396" t="b">
        <f t="shared" si="330"/>
        <v>0</v>
      </c>
      <c r="G6396" t="b">
        <f>IF('Input and Summary Results'!$J$4="yes",IF(C6396=FALSE,FALSE,IF('Data Transformation'!E6396&lt;$R$10,E6396,$R$10)),IF(C6396=FALSE,FALSE,IF(C6396&lt;$R$10,C6396,$R$10)))</f>
        <v>0</v>
      </c>
      <c r="H6396" t="b">
        <f>IF('Input and Summary Results'!$J$4="yes",'Data Transformation'!F6396,'Data Transformation'!D6396)</f>
        <v>0</v>
      </c>
      <c r="I6396" t="str">
        <f t="shared" si="328"/>
        <v/>
      </c>
    </row>
    <row r="6397" spans="2:9" x14ac:dyDescent="0.25">
      <c r="B6397" t="b">
        <f>IF('Input and Summary Results'!D5979=0,FALSE,'Input and Summary Results'!$B5979)</f>
        <v>0</v>
      </c>
      <c r="C6397" t="b">
        <f>IF(OR(B6397=0,'Input and Summary Results'!D5979=0,'Input and Summary Results'!D5979=""),FALSE,'Input and Summary Results'!$D5979)</f>
        <v>0</v>
      </c>
      <c r="D6397" t="b">
        <f>IF(OR(B6397=0,'Input and Summary Results'!E5979=0),FALSE,'Input and Summary Results'!$E5979)</f>
        <v>0</v>
      </c>
      <c r="E6397" t="b">
        <f t="shared" si="329"/>
        <v>0</v>
      </c>
      <c r="F6397" t="b">
        <f t="shared" si="330"/>
        <v>0</v>
      </c>
      <c r="G6397" t="b">
        <f>IF('Input and Summary Results'!$J$4="yes",IF(C6397=FALSE,FALSE,IF('Data Transformation'!E6397&lt;$R$10,E6397,$R$10)),IF(C6397=FALSE,FALSE,IF(C6397&lt;$R$10,C6397,$R$10)))</f>
        <v>0</v>
      </c>
      <c r="H6397" t="b">
        <f>IF('Input and Summary Results'!$J$4="yes",'Data Transformation'!F6397,'Data Transformation'!D6397)</f>
        <v>0</v>
      </c>
      <c r="I6397" t="str">
        <f t="shared" si="328"/>
        <v/>
      </c>
    </row>
    <row r="6398" spans="2:9" x14ac:dyDescent="0.25">
      <c r="B6398" t="b">
        <f>IF('Input and Summary Results'!D5980=0,FALSE,'Input and Summary Results'!$B5980)</f>
        <v>0</v>
      </c>
      <c r="C6398" t="b">
        <f>IF(OR(B6398=0,'Input and Summary Results'!D5980=0,'Input and Summary Results'!D5980=""),FALSE,'Input and Summary Results'!$D5980)</f>
        <v>0</v>
      </c>
      <c r="D6398" t="b">
        <f>IF(OR(B6398=0,'Input and Summary Results'!E5980=0),FALSE,'Input and Summary Results'!$E5980)</f>
        <v>0</v>
      </c>
      <c r="E6398" t="b">
        <f t="shared" si="329"/>
        <v>0</v>
      </c>
      <c r="F6398" t="b">
        <f t="shared" si="330"/>
        <v>0</v>
      </c>
      <c r="G6398" t="b">
        <f>IF('Input and Summary Results'!$J$4="yes",IF(C6398=FALSE,FALSE,IF('Data Transformation'!E6398&lt;$R$10,E6398,$R$10)),IF(C6398=FALSE,FALSE,IF(C6398&lt;$R$10,C6398,$R$10)))</f>
        <v>0</v>
      </c>
      <c r="H6398" t="b">
        <f>IF('Input and Summary Results'!$J$4="yes",'Data Transformation'!F6398,'Data Transformation'!D6398)</f>
        <v>0</v>
      </c>
      <c r="I6398" t="str">
        <f t="shared" si="328"/>
        <v/>
      </c>
    </row>
    <row r="6399" spans="2:9" x14ac:dyDescent="0.25">
      <c r="B6399" t="b">
        <f>IF('Input and Summary Results'!D5981=0,FALSE,'Input and Summary Results'!$B5981)</f>
        <v>0</v>
      </c>
      <c r="C6399" t="b">
        <f>IF(OR(B6399=0,'Input and Summary Results'!D5981=0,'Input and Summary Results'!D5981=""),FALSE,'Input and Summary Results'!$D5981)</f>
        <v>0</v>
      </c>
      <c r="D6399" t="b">
        <f>IF(OR(B6399=0,'Input and Summary Results'!E5981=0),FALSE,'Input and Summary Results'!$E5981)</f>
        <v>0</v>
      </c>
      <c r="E6399" t="b">
        <f t="shared" si="329"/>
        <v>0</v>
      </c>
      <c r="F6399" t="b">
        <f t="shared" si="330"/>
        <v>0</v>
      </c>
      <c r="G6399" t="b">
        <f>IF('Input and Summary Results'!$J$4="yes",IF(C6399=FALSE,FALSE,IF('Data Transformation'!E6399&lt;$R$10,E6399,$R$10)),IF(C6399=FALSE,FALSE,IF(C6399&lt;$R$10,C6399,$R$10)))</f>
        <v>0</v>
      </c>
      <c r="H6399" t="b">
        <f>IF('Input and Summary Results'!$J$4="yes",'Data Transformation'!F6399,'Data Transformation'!D6399)</f>
        <v>0</v>
      </c>
      <c r="I6399" t="str">
        <f t="shared" si="328"/>
        <v/>
      </c>
    </row>
    <row r="6400" spans="2:9" x14ac:dyDescent="0.25">
      <c r="B6400" t="b">
        <f>IF('Input and Summary Results'!D5982=0,FALSE,'Input and Summary Results'!$B5982)</f>
        <v>0</v>
      </c>
      <c r="C6400" t="b">
        <f>IF(OR(B6400=0,'Input and Summary Results'!D5982=0,'Input and Summary Results'!D5982=""),FALSE,'Input and Summary Results'!$D5982)</f>
        <v>0</v>
      </c>
      <c r="D6400" t="b">
        <f>IF(OR(B6400=0,'Input and Summary Results'!E5982=0),FALSE,'Input and Summary Results'!$E5982)</f>
        <v>0</v>
      </c>
      <c r="E6400" t="b">
        <f t="shared" si="329"/>
        <v>0</v>
      </c>
      <c r="F6400" t="b">
        <f t="shared" si="330"/>
        <v>0</v>
      </c>
      <c r="G6400" t="b">
        <f>IF('Input and Summary Results'!$J$4="yes",IF(C6400=FALSE,FALSE,IF('Data Transformation'!E6400&lt;$R$10,E6400,$R$10)),IF(C6400=FALSE,FALSE,IF(C6400&lt;$R$10,C6400,$R$10)))</f>
        <v>0</v>
      </c>
      <c r="H6400" t="b">
        <f>IF('Input and Summary Results'!$J$4="yes",'Data Transformation'!F6400,'Data Transformation'!D6400)</f>
        <v>0</v>
      </c>
      <c r="I6400" t="str">
        <f t="shared" si="328"/>
        <v/>
      </c>
    </row>
    <row r="6401" spans="2:9" x14ac:dyDescent="0.25">
      <c r="B6401" t="b">
        <f>IF('Input and Summary Results'!D5983=0,FALSE,'Input and Summary Results'!$B5983)</f>
        <v>0</v>
      </c>
      <c r="C6401" t="b">
        <f>IF(OR(B6401=0,'Input and Summary Results'!D5983=0,'Input and Summary Results'!D5983=""),FALSE,'Input and Summary Results'!$D5983)</f>
        <v>0</v>
      </c>
      <c r="D6401" t="b">
        <f>IF(OR(B6401=0,'Input and Summary Results'!E5983=0),FALSE,'Input and Summary Results'!$E5983)</f>
        <v>0</v>
      </c>
      <c r="E6401" t="b">
        <f t="shared" si="329"/>
        <v>0</v>
      </c>
      <c r="F6401" t="b">
        <f t="shared" si="330"/>
        <v>0</v>
      </c>
      <c r="G6401" t="b">
        <f>IF('Input and Summary Results'!$J$4="yes",IF(C6401=FALSE,FALSE,IF('Data Transformation'!E6401&lt;$R$10,E6401,$R$10)),IF(C6401=FALSE,FALSE,IF(C6401&lt;$R$10,C6401,$R$10)))</f>
        <v>0</v>
      </c>
      <c r="H6401" t="b">
        <f>IF('Input and Summary Results'!$J$4="yes",'Data Transformation'!F6401,'Data Transformation'!D6401)</f>
        <v>0</v>
      </c>
      <c r="I6401" t="str">
        <f t="shared" si="328"/>
        <v/>
      </c>
    </row>
    <row r="6402" spans="2:9" x14ac:dyDescent="0.25">
      <c r="B6402" t="b">
        <f>IF('Input and Summary Results'!D5984=0,FALSE,'Input and Summary Results'!$B5984)</f>
        <v>0</v>
      </c>
      <c r="C6402" t="b">
        <f>IF(OR(B6402=0,'Input and Summary Results'!D5984=0,'Input and Summary Results'!D5984=""),FALSE,'Input and Summary Results'!$D5984)</f>
        <v>0</v>
      </c>
      <c r="D6402" t="b">
        <f>IF(OR(B6402=0,'Input and Summary Results'!E5984=0),FALSE,'Input and Summary Results'!$E5984)</f>
        <v>0</v>
      </c>
      <c r="E6402" t="b">
        <f t="shared" si="329"/>
        <v>0</v>
      </c>
      <c r="F6402" t="b">
        <f t="shared" si="330"/>
        <v>0</v>
      </c>
      <c r="G6402" t="b">
        <f>IF('Input and Summary Results'!$J$4="yes",IF(C6402=FALSE,FALSE,IF('Data Transformation'!E6402&lt;$R$10,E6402,$R$10)),IF(C6402=FALSE,FALSE,IF(C6402&lt;$R$10,C6402,$R$10)))</f>
        <v>0</v>
      </c>
      <c r="H6402" t="b">
        <f>IF('Input and Summary Results'!$J$4="yes",'Data Transformation'!F6402,'Data Transformation'!D6402)</f>
        <v>0</v>
      </c>
      <c r="I6402" t="str">
        <f t="shared" si="328"/>
        <v/>
      </c>
    </row>
    <row r="6403" spans="2:9" x14ac:dyDescent="0.25">
      <c r="B6403" t="b">
        <f>IF('Input and Summary Results'!D5985=0,FALSE,'Input and Summary Results'!$B5985)</f>
        <v>0</v>
      </c>
      <c r="C6403" t="b">
        <f>IF(OR(B6403=0,'Input and Summary Results'!D5985=0,'Input and Summary Results'!D5985=""),FALSE,'Input and Summary Results'!$D5985)</f>
        <v>0</v>
      </c>
      <c r="D6403" t="b">
        <f>IF(OR(B6403=0,'Input and Summary Results'!E5985=0),FALSE,'Input and Summary Results'!$E5985)</f>
        <v>0</v>
      </c>
      <c r="E6403" t="b">
        <f t="shared" si="329"/>
        <v>0</v>
      </c>
      <c r="F6403" t="b">
        <f t="shared" si="330"/>
        <v>0</v>
      </c>
      <c r="G6403" t="b">
        <f>IF('Input and Summary Results'!$J$4="yes",IF(C6403=FALSE,FALSE,IF('Data Transformation'!E6403&lt;$R$10,E6403,$R$10)),IF(C6403=FALSE,FALSE,IF(C6403&lt;$R$10,C6403,$R$10)))</f>
        <v>0</v>
      </c>
      <c r="H6403" t="b">
        <f>IF('Input and Summary Results'!$J$4="yes",'Data Transformation'!F6403,'Data Transformation'!D6403)</f>
        <v>0</v>
      </c>
      <c r="I6403" t="str">
        <f t="shared" si="328"/>
        <v/>
      </c>
    </row>
    <row r="6404" spans="2:9" x14ac:dyDescent="0.25">
      <c r="B6404" t="b">
        <f>IF('Input and Summary Results'!D5986=0,FALSE,'Input and Summary Results'!$B5986)</f>
        <v>0</v>
      </c>
      <c r="C6404" t="b">
        <f>IF(OR(B6404=0,'Input and Summary Results'!D5986=0,'Input and Summary Results'!D5986=""),FALSE,'Input and Summary Results'!$D5986)</f>
        <v>0</v>
      </c>
      <c r="D6404" t="b">
        <f>IF(OR(B6404=0,'Input and Summary Results'!E5986=0),FALSE,'Input and Summary Results'!$E5986)</f>
        <v>0</v>
      </c>
      <c r="E6404" t="b">
        <f t="shared" si="329"/>
        <v>0</v>
      </c>
      <c r="F6404" t="b">
        <f t="shared" si="330"/>
        <v>0</v>
      </c>
      <c r="G6404" t="b">
        <f>IF('Input and Summary Results'!$J$4="yes",IF(C6404=FALSE,FALSE,IF('Data Transformation'!E6404&lt;$R$10,E6404,$R$10)),IF(C6404=FALSE,FALSE,IF(C6404&lt;$R$10,C6404,$R$10)))</f>
        <v>0</v>
      </c>
      <c r="H6404" t="b">
        <f>IF('Input and Summary Results'!$J$4="yes",'Data Transformation'!F6404,'Data Transformation'!D6404)</f>
        <v>0</v>
      </c>
      <c r="I6404" t="str">
        <f t="shared" si="328"/>
        <v/>
      </c>
    </row>
    <row r="6405" spans="2:9" x14ac:dyDescent="0.25">
      <c r="B6405" t="b">
        <f>IF('Input and Summary Results'!D5987=0,FALSE,'Input and Summary Results'!$B5987)</f>
        <v>0</v>
      </c>
      <c r="C6405" t="b">
        <f>IF(OR(B6405=0,'Input and Summary Results'!D5987=0,'Input and Summary Results'!D5987=""),FALSE,'Input and Summary Results'!$D5987)</f>
        <v>0</v>
      </c>
      <c r="D6405" t="b">
        <f>IF(OR(B6405=0,'Input and Summary Results'!E5987=0),FALSE,'Input and Summary Results'!$E5987)</f>
        <v>0</v>
      </c>
      <c r="E6405" t="b">
        <f t="shared" si="329"/>
        <v>0</v>
      </c>
      <c r="F6405" t="b">
        <f t="shared" si="330"/>
        <v>0</v>
      </c>
      <c r="G6405" t="b">
        <f>IF('Input and Summary Results'!$J$4="yes",IF(C6405=FALSE,FALSE,IF('Data Transformation'!E6405&lt;$R$10,E6405,$R$10)),IF(C6405=FALSE,FALSE,IF(C6405&lt;$R$10,C6405,$R$10)))</f>
        <v>0</v>
      </c>
      <c r="H6405" t="b">
        <f>IF('Input and Summary Results'!$J$4="yes",'Data Transformation'!F6405,'Data Transformation'!D6405)</f>
        <v>0</v>
      </c>
      <c r="I6405" t="str">
        <f t="shared" ref="I6405:I6424" si="331">IF(G6405=FALSE,"",B6405)</f>
        <v/>
      </c>
    </row>
    <row r="6406" spans="2:9" x14ac:dyDescent="0.25">
      <c r="B6406" t="b">
        <f>IF('Input and Summary Results'!D5988=0,FALSE,'Input and Summary Results'!$B5988)</f>
        <v>0</v>
      </c>
      <c r="C6406" t="b">
        <f>IF(OR(B6406=0,'Input and Summary Results'!D5988=0,'Input and Summary Results'!D5988=""),FALSE,'Input and Summary Results'!$D5988)</f>
        <v>0</v>
      </c>
      <c r="D6406" t="b">
        <f>IF(OR(B6406=0,'Input and Summary Results'!E5988=0),FALSE,'Input and Summary Results'!$E5988)</f>
        <v>0</v>
      </c>
      <c r="E6406" t="b">
        <f t="shared" si="329"/>
        <v>0</v>
      </c>
      <c r="F6406" t="b">
        <f t="shared" si="330"/>
        <v>0</v>
      </c>
      <c r="G6406" t="b">
        <f>IF('Input and Summary Results'!$J$4="yes",IF(C6406=FALSE,FALSE,IF('Data Transformation'!E6406&lt;$R$10,E6406,$R$10)),IF(C6406=FALSE,FALSE,IF(C6406&lt;$R$10,C6406,$R$10)))</f>
        <v>0</v>
      </c>
      <c r="H6406" t="b">
        <f>IF('Input and Summary Results'!$J$4="yes",'Data Transformation'!F6406,'Data Transformation'!D6406)</f>
        <v>0</v>
      </c>
      <c r="I6406" t="str">
        <f t="shared" si="331"/>
        <v/>
      </c>
    </row>
    <row r="6407" spans="2:9" x14ac:dyDescent="0.25">
      <c r="B6407" t="b">
        <f>IF('Input and Summary Results'!D5989=0,FALSE,'Input and Summary Results'!$B5989)</f>
        <v>0</v>
      </c>
      <c r="C6407" t="b">
        <f>IF(OR(B6407=0,'Input and Summary Results'!D5989=0,'Input and Summary Results'!D5989=""),FALSE,'Input and Summary Results'!$D5989)</f>
        <v>0</v>
      </c>
      <c r="D6407" t="b">
        <f>IF(OR(B6407=0,'Input and Summary Results'!E5989=0),FALSE,'Input and Summary Results'!$E5989)</f>
        <v>0</v>
      </c>
      <c r="E6407" t="b">
        <f t="shared" si="329"/>
        <v>0</v>
      </c>
      <c r="F6407" t="b">
        <f t="shared" si="330"/>
        <v>0</v>
      </c>
      <c r="G6407" t="b">
        <f>IF('Input and Summary Results'!$J$4="yes",IF(C6407=FALSE,FALSE,IF('Data Transformation'!E6407&lt;$R$10,E6407,$R$10)),IF(C6407=FALSE,FALSE,IF(C6407&lt;$R$10,C6407,$R$10)))</f>
        <v>0</v>
      </c>
      <c r="H6407" t="b">
        <f>IF('Input and Summary Results'!$J$4="yes",'Data Transformation'!F6407,'Data Transformation'!D6407)</f>
        <v>0</v>
      </c>
      <c r="I6407" t="str">
        <f t="shared" si="331"/>
        <v/>
      </c>
    </row>
    <row r="6408" spans="2:9" x14ac:dyDescent="0.25">
      <c r="B6408" t="b">
        <f>IF('Input and Summary Results'!D5990=0,FALSE,'Input and Summary Results'!$B5990)</f>
        <v>0</v>
      </c>
      <c r="C6408" t="b">
        <f>IF(OR(B6408=0,'Input and Summary Results'!D5990=0,'Input and Summary Results'!D5990=""),FALSE,'Input and Summary Results'!$D5990)</f>
        <v>0</v>
      </c>
      <c r="D6408" t="b">
        <f>IF(OR(B6408=0,'Input and Summary Results'!E5990=0),FALSE,'Input and Summary Results'!$E5990)</f>
        <v>0</v>
      </c>
      <c r="E6408" t="b">
        <f t="shared" si="329"/>
        <v>0</v>
      </c>
      <c r="F6408" t="b">
        <f t="shared" si="330"/>
        <v>0</v>
      </c>
      <c r="G6408" t="b">
        <f>IF('Input and Summary Results'!$J$4="yes",IF(C6408=FALSE,FALSE,IF('Data Transformation'!E6408&lt;$R$10,E6408,$R$10)),IF(C6408=FALSE,FALSE,IF(C6408&lt;$R$10,C6408,$R$10)))</f>
        <v>0</v>
      </c>
      <c r="H6408" t="b">
        <f>IF('Input and Summary Results'!$J$4="yes",'Data Transformation'!F6408,'Data Transformation'!D6408)</f>
        <v>0</v>
      </c>
      <c r="I6408" t="str">
        <f t="shared" si="331"/>
        <v/>
      </c>
    </row>
    <row r="6409" spans="2:9" x14ac:dyDescent="0.25">
      <c r="B6409" t="b">
        <f>IF('Input and Summary Results'!D5991=0,FALSE,'Input and Summary Results'!$B5991)</f>
        <v>0</v>
      </c>
      <c r="C6409" t="b">
        <f>IF(OR(B6409=0,'Input and Summary Results'!D5991=0,'Input and Summary Results'!D5991=""),FALSE,'Input and Summary Results'!$D5991)</f>
        <v>0</v>
      </c>
      <c r="D6409" t="b">
        <f>IF(OR(B6409=0,'Input and Summary Results'!E5991=0),FALSE,'Input and Summary Results'!$E5991)</f>
        <v>0</v>
      </c>
      <c r="E6409" t="b">
        <f t="shared" si="329"/>
        <v>0</v>
      </c>
      <c r="F6409" t="b">
        <f t="shared" si="330"/>
        <v>0</v>
      </c>
      <c r="G6409" t="b">
        <f>IF('Input and Summary Results'!$J$4="yes",IF(C6409=FALSE,FALSE,IF('Data Transformation'!E6409&lt;$R$10,E6409,$R$10)),IF(C6409=FALSE,FALSE,IF(C6409&lt;$R$10,C6409,$R$10)))</f>
        <v>0</v>
      </c>
      <c r="H6409" t="b">
        <f>IF('Input and Summary Results'!$J$4="yes",'Data Transformation'!F6409,'Data Transformation'!D6409)</f>
        <v>0</v>
      </c>
      <c r="I6409" t="str">
        <f t="shared" si="331"/>
        <v/>
      </c>
    </row>
    <row r="6410" spans="2:9" x14ac:dyDescent="0.25">
      <c r="B6410" t="b">
        <f>IF('Input and Summary Results'!D5992=0,FALSE,'Input and Summary Results'!$B5992)</f>
        <v>0</v>
      </c>
      <c r="C6410" t="b">
        <f>IF(OR(B6410=0,'Input and Summary Results'!D5992=0,'Input and Summary Results'!D5992=""),FALSE,'Input and Summary Results'!$D5992)</f>
        <v>0</v>
      </c>
      <c r="D6410" t="b">
        <f>IF(OR(B6410=0,'Input and Summary Results'!E5992=0),FALSE,'Input and Summary Results'!$E5992)</f>
        <v>0</v>
      </c>
      <c r="E6410" t="b">
        <f t="shared" si="329"/>
        <v>0</v>
      </c>
      <c r="F6410" t="b">
        <f t="shared" si="330"/>
        <v>0</v>
      </c>
      <c r="G6410" t="b">
        <f>IF('Input and Summary Results'!$J$4="yes",IF(C6410=FALSE,FALSE,IF('Data Transformation'!E6410&lt;$R$10,E6410,$R$10)),IF(C6410=FALSE,FALSE,IF(C6410&lt;$R$10,C6410,$R$10)))</f>
        <v>0</v>
      </c>
      <c r="H6410" t="b">
        <f>IF('Input and Summary Results'!$J$4="yes",'Data Transformation'!F6410,'Data Transformation'!D6410)</f>
        <v>0</v>
      </c>
      <c r="I6410" t="str">
        <f t="shared" si="331"/>
        <v/>
      </c>
    </row>
    <row r="6411" spans="2:9" x14ac:dyDescent="0.25">
      <c r="B6411" t="b">
        <f>IF('Input and Summary Results'!D5993=0,FALSE,'Input and Summary Results'!$B5993)</f>
        <v>0</v>
      </c>
      <c r="C6411" t="b">
        <f>IF(OR(B6411=0,'Input and Summary Results'!D5993=0,'Input and Summary Results'!D5993=""),FALSE,'Input and Summary Results'!$D5993)</f>
        <v>0</v>
      </c>
      <c r="D6411" t="b">
        <f>IF(OR(B6411=0,'Input and Summary Results'!E5993=0),FALSE,'Input and Summary Results'!$E5993)</f>
        <v>0</v>
      </c>
      <c r="E6411" t="b">
        <f t="shared" si="329"/>
        <v>0</v>
      </c>
      <c r="F6411" t="b">
        <f t="shared" si="330"/>
        <v>0</v>
      </c>
      <c r="G6411" t="b">
        <f>IF('Input and Summary Results'!$J$4="yes",IF(C6411=FALSE,FALSE,IF('Data Transformation'!E6411&lt;$R$10,E6411,$R$10)),IF(C6411=FALSE,FALSE,IF(C6411&lt;$R$10,C6411,$R$10)))</f>
        <v>0</v>
      </c>
      <c r="H6411" t="b">
        <f>IF('Input and Summary Results'!$J$4="yes",'Data Transformation'!F6411,'Data Transformation'!D6411)</f>
        <v>0</v>
      </c>
      <c r="I6411" t="str">
        <f t="shared" si="331"/>
        <v/>
      </c>
    </row>
    <row r="6412" spans="2:9" x14ac:dyDescent="0.25">
      <c r="B6412" t="b">
        <f>IF('Input and Summary Results'!D5994=0,FALSE,'Input and Summary Results'!$B5994)</f>
        <v>0</v>
      </c>
      <c r="C6412" t="b">
        <f>IF(OR(B6412=0,'Input and Summary Results'!D5994=0,'Input and Summary Results'!D5994=""),FALSE,'Input and Summary Results'!$D5994)</f>
        <v>0</v>
      </c>
      <c r="D6412" t="b">
        <f>IF(OR(B6412=0,'Input and Summary Results'!E5994=0),FALSE,'Input and Summary Results'!$E5994)</f>
        <v>0</v>
      </c>
      <c r="E6412" t="b">
        <f t="shared" si="329"/>
        <v>0</v>
      </c>
      <c r="F6412" t="b">
        <f t="shared" si="330"/>
        <v>0</v>
      </c>
      <c r="G6412" t="b">
        <f>IF('Input and Summary Results'!$J$4="yes",IF(C6412=FALSE,FALSE,IF('Data Transformation'!E6412&lt;$R$10,E6412,$R$10)),IF(C6412=FALSE,FALSE,IF(C6412&lt;$R$10,C6412,$R$10)))</f>
        <v>0</v>
      </c>
      <c r="H6412" t="b">
        <f>IF('Input and Summary Results'!$J$4="yes",'Data Transformation'!F6412,'Data Transformation'!D6412)</f>
        <v>0</v>
      </c>
      <c r="I6412" t="str">
        <f t="shared" si="331"/>
        <v/>
      </c>
    </row>
    <row r="6413" spans="2:9" x14ac:dyDescent="0.25">
      <c r="B6413" t="b">
        <f>IF('Input and Summary Results'!D5995=0,FALSE,'Input and Summary Results'!$B5995)</f>
        <v>0</v>
      </c>
      <c r="C6413" t="b">
        <f>IF(OR(B6413=0,'Input and Summary Results'!D5995=0,'Input and Summary Results'!D5995=""),FALSE,'Input and Summary Results'!$D5995)</f>
        <v>0</v>
      </c>
      <c r="D6413" t="b">
        <f>IF(OR(B6413=0,'Input and Summary Results'!E5995=0),FALSE,'Input and Summary Results'!$E5995)</f>
        <v>0</v>
      </c>
      <c r="E6413" t="b">
        <f t="shared" si="329"/>
        <v>0</v>
      </c>
      <c r="F6413" t="b">
        <f t="shared" si="330"/>
        <v>0</v>
      </c>
      <c r="G6413" t="b">
        <f>IF('Input and Summary Results'!$J$4="yes",IF(C6413=FALSE,FALSE,IF('Data Transformation'!E6413&lt;$R$10,E6413,$R$10)),IF(C6413=FALSE,FALSE,IF(C6413&lt;$R$10,C6413,$R$10)))</f>
        <v>0</v>
      </c>
      <c r="H6413" t="b">
        <f>IF('Input and Summary Results'!$J$4="yes",'Data Transformation'!F6413,'Data Transformation'!D6413)</f>
        <v>0</v>
      </c>
      <c r="I6413" t="str">
        <f t="shared" si="331"/>
        <v/>
      </c>
    </row>
    <row r="6414" spans="2:9" x14ac:dyDescent="0.25">
      <c r="B6414" t="b">
        <f>IF('Input and Summary Results'!D5996=0,FALSE,'Input and Summary Results'!$B5996)</f>
        <v>0</v>
      </c>
      <c r="C6414" t="b">
        <f>IF(OR(B6414=0,'Input and Summary Results'!D5996=0,'Input and Summary Results'!D5996=""),FALSE,'Input and Summary Results'!$D5996)</f>
        <v>0</v>
      </c>
      <c r="D6414" t="b">
        <f>IF(OR(B6414=0,'Input and Summary Results'!E5996=0),FALSE,'Input and Summary Results'!$E5996)</f>
        <v>0</v>
      </c>
      <c r="E6414" t="b">
        <f t="shared" si="329"/>
        <v>0</v>
      </c>
      <c r="F6414" t="b">
        <f t="shared" si="330"/>
        <v>0</v>
      </c>
      <c r="G6414" t="b">
        <f>IF('Input and Summary Results'!$J$4="yes",IF(C6414=FALSE,FALSE,IF('Data Transformation'!E6414&lt;$R$10,E6414,$R$10)),IF(C6414=FALSE,FALSE,IF(C6414&lt;$R$10,C6414,$R$10)))</f>
        <v>0</v>
      </c>
      <c r="H6414" t="b">
        <f>IF('Input and Summary Results'!$J$4="yes",'Data Transformation'!F6414,'Data Transformation'!D6414)</f>
        <v>0</v>
      </c>
      <c r="I6414" t="str">
        <f t="shared" si="331"/>
        <v/>
      </c>
    </row>
    <row r="6415" spans="2:9" x14ac:dyDescent="0.25">
      <c r="B6415" t="b">
        <f>IF('Input and Summary Results'!D5997=0,FALSE,'Input and Summary Results'!$B5997)</f>
        <v>0</v>
      </c>
      <c r="C6415" t="b">
        <f>IF(OR(B6415=0,'Input and Summary Results'!D5997=0,'Input and Summary Results'!D5997=""),FALSE,'Input and Summary Results'!$D5997)</f>
        <v>0</v>
      </c>
      <c r="D6415" t="b">
        <f>IF(OR(B6415=0,'Input and Summary Results'!E5997=0),FALSE,'Input and Summary Results'!$E5997)</f>
        <v>0</v>
      </c>
      <c r="E6415" t="b">
        <f t="shared" si="329"/>
        <v>0</v>
      </c>
      <c r="F6415" t="b">
        <f t="shared" si="330"/>
        <v>0</v>
      </c>
      <c r="G6415" t="b">
        <f>IF('Input and Summary Results'!$J$4="yes",IF(C6415=FALSE,FALSE,IF('Data Transformation'!E6415&lt;$R$10,E6415,$R$10)),IF(C6415=FALSE,FALSE,IF(C6415&lt;$R$10,C6415,$R$10)))</f>
        <v>0</v>
      </c>
      <c r="H6415" t="b">
        <f>IF('Input and Summary Results'!$J$4="yes",'Data Transformation'!F6415,'Data Transformation'!D6415)</f>
        <v>0</v>
      </c>
      <c r="I6415" t="str">
        <f t="shared" si="331"/>
        <v/>
      </c>
    </row>
    <row r="6416" spans="2:9" x14ac:dyDescent="0.25">
      <c r="B6416" t="b">
        <f>IF('Input and Summary Results'!D5998=0,FALSE,'Input and Summary Results'!$B5998)</f>
        <v>0</v>
      </c>
      <c r="C6416" t="b">
        <f>IF(OR(B6416=0,'Input and Summary Results'!D5998=0,'Input and Summary Results'!D5998=""),FALSE,'Input and Summary Results'!$D5998)</f>
        <v>0</v>
      </c>
      <c r="D6416" t="b">
        <f>IF(OR(B6416=0,'Input and Summary Results'!E5998=0),FALSE,'Input and Summary Results'!$E5998)</f>
        <v>0</v>
      </c>
      <c r="E6416" t="b">
        <f t="shared" si="329"/>
        <v>0</v>
      </c>
      <c r="F6416" t="b">
        <f t="shared" si="330"/>
        <v>0</v>
      </c>
      <c r="G6416" t="b">
        <f>IF('Input and Summary Results'!$J$4="yes",IF(C6416=FALSE,FALSE,IF('Data Transformation'!E6416&lt;$R$10,E6416,$R$10)),IF(C6416=FALSE,FALSE,IF(C6416&lt;$R$10,C6416,$R$10)))</f>
        <v>0</v>
      </c>
      <c r="H6416" t="b">
        <f>IF('Input and Summary Results'!$J$4="yes",'Data Transformation'!F6416,'Data Transformation'!D6416)</f>
        <v>0</v>
      </c>
      <c r="I6416" t="str">
        <f t="shared" si="331"/>
        <v/>
      </c>
    </row>
    <row r="6417" spans="2:9" x14ac:dyDescent="0.25">
      <c r="B6417" t="b">
        <f>IF('Input and Summary Results'!D5999=0,FALSE,'Input and Summary Results'!$B5999)</f>
        <v>0</v>
      </c>
      <c r="C6417" t="b">
        <f>IF(OR(B6417=0,'Input and Summary Results'!D5999=0,'Input and Summary Results'!D5999=""),FALSE,'Input and Summary Results'!$D5999)</f>
        <v>0</v>
      </c>
      <c r="D6417" t="b">
        <f>IF(OR(B6417=0,'Input and Summary Results'!E5999=0),FALSE,'Input and Summary Results'!$E5999)</f>
        <v>0</v>
      </c>
      <c r="E6417" t="b">
        <f t="shared" si="329"/>
        <v>0</v>
      </c>
      <c r="F6417" t="b">
        <f t="shared" si="330"/>
        <v>0</v>
      </c>
      <c r="G6417" t="b">
        <f>IF('Input and Summary Results'!$J$4="yes",IF(C6417=FALSE,FALSE,IF('Data Transformation'!E6417&lt;$R$10,E6417,$R$10)),IF(C6417=FALSE,FALSE,IF(C6417&lt;$R$10,C6417,$R$10)))</f>
        <v>0</v>
      </c>
      <c r="H6417" t="b">
        <f>IF('Input and Summary Results'!$J$4="yes",'Data Transformation'!F6417,'Data Transformation'!D6417)</f>
        <v>0</v>
      </c>
      <c r="I6417" t="str">
        <f t="shared" si="331"/>
        <v/>
      </c>
    </row>
    <row r="6418" spans="2:9" x14ac:dyDescent="0.25">
      <c r="B6418" t="b">
        <f>IF('Input and Summary Results'!D6000=0,FALSE,'Input and Summary Results'!$B6000)</f>
        <v>0</v>
      </c>
      <c r="C6418" t="b">
        <f>IF(OR(B6418=0,'Input and Summary Results'!D6000=0,'Input and Summary Results'!D6000=""),FALSE,'Input and Summary Results'!$D6000)</f>
        <v>0</v>
      </c>
      <c r="D6418" t="b">
        <f>IF(OR(B6418=0,'Input and Summary Results'!E6000=0),FALSE,'Input and Summary Results'!$E6000)</f>
        <v>0</v>
      </c>
      <c r="E6418" t="b">
        <f t="shared" si="329"/>
        <v>0</v>
      </c>
      <c r="F6418" t="b">
        <f t="shared" si="330"/>
        <v>0</v>
      </c>
      <c r="G6418" t="b">
        <f>IF('Input and Summary Results'!$J$4="yes",IF(C6418=FALSE,FALSE,IF('Data Transformation'!E6418&lt;$R$10,E6418,$R$10)),IF(C6418=FALSE,FALSE,IF(C6418&lt;$R$10,C6418,$R$10)))</f>
        <v>0</v>
      </c>
      <c r="H6418" t="b">
        <f>IF('Input and Summary Results'!$J$4="yes",'Data Transformation'!F6418,'Data Transformation'!D6418)</f>
        <v>0</v>
      </c>
      <c r="I6418" t="str">
        <f t="shared" si="331"/>
        <v/>
      </c>
    </row>
    <row r="6419" spans="2:9" x14ac:dyDescent="0.25">
      <c r="B6419" t="b">
        <f>IF('Input and Summary Results'!D6001=0,FALSE,'Input and Summary Results'!$B6001)</f>
        <v>0</v>
      </c>
      <c r="C6419" t="b">
        <f>IF(OR(B6419=0,'Input and Summary Results'!D6001=0,'Input and Summary Results'!D6001=""),FALSE,'Input and Summary Results'!$D6001)</f>
        <v>0</v>
      </c>
      <c r="D6419" t="b">
        <f>IF(OR(B6419=0,'Input and Summary Results'!E6001=0),FALSE,'Input and Summary Results'!$E6001)</f>
        <v>0</v>
      </c>
      <c r="E6419" t="b">
        <f t="shared" si="329"/>
        <v>0</v>
      </c>
      <c r="F6419" t="b">
        <f t="shared" si="330"/>
        <v>0</v>
      </c>
      <c r="G6419" t="b">
        <f>IF('Input and Summary Results'!$J$4="yes",IF(C6419=FALSE,FALSE,IF('Data Transformation'!E6419&lt;$R$10,E6419,$R$10)),IF(C6419=FALSE,FALSE,IF(C6419&lt;$R$10,C6419,$R$10)))</f>
        <v>0</v>
      </c>
      <c r="H6419" t="b">
        <f>IF('Input and Summary Results'!$J$4="yes",'Data Transformation'!F6419,'Data Transformation'!D6419)</f>
        <v>0</v>
      </c>
      <c r="I6419" t="str">
        <f t="shared" si="331"/>
        <v/>
      </c>
    </row>
    <row r="6420" spans="2:9" x14ac:dyDescent="0.25">
      <c r="B6420" t="b">
        <f>IF('Input and Summary Results'!D6002=0,FALSE,'Input and Summary Results'!$B6002)</f>
        <v>0</v>
      </c>
      <c r="C6420" t="b">
        <f>IF(OR(B6420=0,'Input and Summary Results'!D6002=0,'Input and Summary Results'!D6002=""),FALSE,'Input and Summary Results'!$D6002)</f>
        <v>0</v>
      </c>
      <c r="D6420" t="b">
        <f>IF(OR(B6420=0,'Input and Summary Results'!E6002=0),FALSE,'Input and Summary Results'!$E6002)</f>
        <v>0</v>
      </c>
      <c r="E6420" t="b">
        <f t="shared" si="329"/>
        <v>0</v>
      </c>
      <c r="F6420" t="b">
        <f t="shared" si="330"/>
        <v>0</v>
      </c>
      <c r="G6420" t="b">
        <f>IF('Input and Summary Results'!$J$4="yes",IF(C6420=FALSE,FALSE,IF('Data Transformation'!E6420&lt;$R$10,E6420,$R$10)),IF(C6420=FALSE,FALSE,IF(C6420&lt;$R$10,C6420,$R$10)))</f>
        <v>0</v>
      </c>
      <c r="H6420" t="b">
        <f>IF('Input and Summary Results'!$J$4="yes",'Data Transformation'!F6420,'Data Transformation'!D6420)</f>
        <v>0</v>
      </c>
      <c r="I6420" t="str">
        <f t="shared" si="331"/>
        <v/>
      </c>
    </row>
    <row r="6421" spans="2:9" x14ac:dyDescent="0.25">
      <c r="B6421" t="b">
        <f>IF('Input and Summary Results'!D6003=0,FALSE,'Input and Summary Results'!$B6003)</f>
        <v>0</v>
      </c>
      <c r="C6421" t="b">
        <f>IF(OR(B6421=0,'Input and Summary Results'!D6003=0,'Input and Summary Results'!D6003=""),FALSE,'Input and Summary Results'!$D6003)</f>
        <v>0</v>
      </c>
      <c r="D6421" t="b">
        <f>IF(OR(B6421=0,'Input and Summary Results'!E6003=0),FALSE,'Input and Summary Results'!$E6003)</f>
        <v>0</v>
      </c>
      <c r="E6421" t="b">
        <f t="shared" si="329"/>
        <v>0</v>
      </c>
      <c r="F6421" t="b">
        <f t="shared" si="330"/>
        <v>0</v>
      </c>
      <c r="G6421" t="b">
        <f>IF('Input and Summary Results'!$J$4="yes",IF(C6421=FALSE,FALSE,IF('Data Transformation'!E6421&lt;$R$10,E6421,$R$10)),IF(C6421=FALSE,FALSE,IF(C6421&lt;$R$10,C6421,$R$10)))</f>
        <v>0</v>
      </c>
      <c r="H6421" t="b">
        <f>IF('Input and Summary Results'!$J$4="yes",'Data Transformation'!F6421,'Data Transformation'!D6421)</f>
        <v>0</v>
      </c>
      <c r="I6421" t="str">
        <f t="shared" si="331"/>
        <v/>
      </c>
    </row>
    <row r="6422" spans="2:9" x14ac:dyDescent="0.25">
      <c r="B6422" t="b">
        <f>IF('Input and Summary Results'!D6004=0,FALSE,'Input and Summary Results'!$B6004)</f>
        <v>0</v>
      </c>
      <c r="C6422" t="b">
        <f>IF(OR(B6422=0,'Input and Summary Results'!D6004=0,'Input and Summary Results'!D6004=""),FALSE,'Input and Summary Results'!$D6004)</f>
        <v>0</v>
      </c>
      <c r="D6422" t="b">
        <f>IF(OR(B6422=0,'Input and Summary Results'!E6004=0),FALSE,'Input and Summary Results'!$E6004)</f>
        <v>0</v>
      </c>
      <c r="E6422" t="b">
        <f t="shared" si="329"/>
        <v>0</v>
      </c>
      <c r="F6422" t="b">
        <f t="shared" si="330"/>
        <v>0</v>
      </c>
      <c r="G6422" t="b">
        <f>IF('Input and Summary Results'!$J$4="yes",IF(C6422=FALSE,FALSE,IF('Data Transformation'!E6422&lt;$R$10,E6422,$R$10)),IF(C6422=FALSE,FALSE,IF(C6422&lt;$R$10,C6422,$R$10)))</f>
        <v>0</v>
      </c>
      <c r="H6422" t="b">
        <f>IF('Input and Summary Results'!$J$4="yes",'Data Transformation'!F6422,'Data Transformation'!D6422)</f>
        <v>0</v>
      </c>
      <c r="I6422" t="str">
        <f t="shared" si="331"/>
        <v/>
      </c>
    </row>
    <row r="6423" spans="2:9" x14ac:dyDescent="0.25">
      <c r="B6423" t="b">
        <f>IF('Input and Summary Results'!D6005=0,FALSE,'Input and Summary Results'!$B6005)</f>
        <v>0</v>
      </c>
      <c r="C6423" t="b">
        <f>IF(OR(B6423=0,'Input and Summary Results'!D6005=0,'Input and Summary Results'!D6005=""),FALSE,'Input and Summary Results'!$D6005)</f>
        <v>0</v>
      </c>
      <c r="D6423" t="b">
        <f>IF(OR(B6423=0,'Input and Summary Results'!E6005=0),FALSE,'Input and Summary Results'!$E6005)</f>
        <v>0</v>
      </c>
      <c r="E6423" t="b">
        <f t="shared" si="329"/>
        <v>0</v>
      </c>
      <c r="F6423" t="b">
        <f t="shared" si="330"/>
        <v>0</v>
      </c>
      <c r="G6423" t="b">
        <f>IF('Input and Summary Results'!$J$4="yes",IF(C6423=FALSE,FALSE,IF('Data Transformation'!E6423&lt;$R$10,E6423,$R$10)),IF(C6423=FALSE,FALSE,IF(C6423&lt;$R$10,C6423,$R$10)))</f>
        <v>0</v>
      </c>
      <c r="H6423" t="b">
        <f>IF('Input and Summary Results'!$J$4="yes",'Data Transformation'!F6423,'Data Transformation'!D6423)</f>
        <v>0</v>
      </c>
      <c r="I6423" t="str">
        <f t="shared" si="331"/>
        <v/>
      </c>
    </row>
    <row r="6424" spans="2:9" x14ac:dyDescent="0.25">
      <c r="B6424" t="b">
        <f>IF('Input and Summary Results'!D6006=0,FALSE,'Input and Summary Results'!$B6006)</f>
        <v>0</v>
      </c>
      <c r="C6424" t="b">
        <f>IF(OR(B6424=0,'Input and Summary Results'!D6006=0,'Input and Summary Results'!D6006=""),FALSE,'Input and Summary Results'!$D6006)</f>
        <v>0</v>
      </c>
      <c r="D6424" t="b">
        <f>IF(OR(B6424=0,'Input and Summary Results'!E6006=0),FALSE,'Input and Summary Results'!$E6006)</f>
        <v>0</v>
      </c>
      <c r="E6424" t="b">
        <f t="shared" si="329"/>
        <v>0</v>
      </c>
      <c r="F6424" t="b">
        <f t="shared" si="330"/>
        <v>0</v>
      </c>
      <c r="G6424" t="b">
        <f>IF('Input and Summary Results'!$J$4="yes",IF(C6424=FALSE,FALSE,IF('Data Transformation'!E6424&lt;$R$10,E6424,$R$10)),IF(C6424=FALSE,FALSE,IF(C6424&lt;$R$10,C6424,$R$10)))</f>
        <v>0</v>
      </c>
      <c r="H6424" t="b">
        <f>IF('Input and Summary Results'!$J$4="yes",'Data Transformation'!F6424,'Data Transformation'!D6424)</f>
        <v>0</v>
      </c>
      <c r="I6424" t="str">
        <f t="shared" si="331"/>
        <v/>
      </c>
    </row>
  </sheetData>
  <customSheetViews>
    <customSheetView guid="{3FABBB88-4ADF-4471-88BA-07085913E628}" scale="85" topLeftCell="A7">
      <selection activeCell="R32" sqref="R32"/>
      <pageMargins left="0.75" right="0.75" top="1" bottom="1" header="0.5" footer="0.5"/>
      <pageSetup orientation="portrait" horizontalDpi="4294967292" verticalDpi="4294967292"/>
    </customSheetView>
  </customSheetViews>
  <conditionalFormatting sqref="D7:D8007">
    <cfRule type="cellIs" dxfId="363" priority="1" operator="greaterThan">
      <formula>$U$9</formula>
    </cfRule>
  </conditionalFormatting>
  <pageMargins left="0.75" right="0.75" top="1" bottom="1" header="0.5" footer="0.5"/>
  <pageSetup orientation="portrait" horizontalDpi="4294967292" verticalDpi="4294967292"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dimension ref="A1:W51"/>
  <sheetViews>
    <sheetView zoomScale="83" workbookViewId="0">
      <selection activeCell="A28" sqref="A28"/>
    </sheetView>
  </sheetViews>
  <sheetFormatPr defaultColWidth="11" defaultRowHeight="15.75" x14ac:dyDescent="0.25"/>
  <cols>
    <col min="1" max="1" width="17" customWidth="1"/>
    <col min="3" max="3" width="12.625" bestFit="1" customWidth="1"/>
    <col min="4" max="4" width="12.625" customWidth="1"/>
    <col min="5" max="5" width="5" customWidth="1"/>
    <col min="6" max="6" width="5.625" customWidth="1"/>
    <col min="7" max="7" width="4.625" customWidth="1"/>
    <col min="8" max="8" width="6.875" customWidth="1"/>
    <col min="12" max="12" width="13" bestFit="1" customWidth="1"/>
    <col min="13" max="13" width="4.125" customWidth="1"/>
    <col min="14" max="14" width="6.875" customWidth="1"/>
    <col min="15" max="15" width="9" customWidth="1"/>
    <col min="18" max="18" width="22" bestFit="1" customWidth="1"/>
  </cols>
  <sheetData>
    <row r="1" spans="1:23" ht="63" x14ac:dyDescent="0.25">
      <c r="A1" s="34" t="s">
        <v>71</v>
      </c>
      <c r="B1" t="str">
        <f>IF('Input and Summary Results'!J17&gt;'Input and Summary Results'!D5,"yes","no")</f>
        <v>no</v>
      </c>
    </row>
    <row r="2" spans="1:23" ht="21" x14ac:dyDescent="0.35">
      <c r="A2" s="33" t="s">
        <v>73</v>
      </c>
    </row>
    <row r="3" spans="1:23" x14ac:dyDescent="0.25">
      <c r="B3" t="s">
        <v>47</v>
      </c>
      <c r="C3" t="s">
        <v>98</v>
      </c>
      <c r="D3" s="53" t="s">
        <v>106</v>
      </c>
      <c r="E3" s="83" t="s">
        <v>38</v>
      </c>
      <c r="F3" s="83"/>
      <c r="G3" s="83" t="s">
        <v>39</v>
      </c>
      <c r="H3" s="83"/>
      <c r="I3" s="84" t="s">
        <v>37</v>
      </c>
      <c r="J3" s="84"/>
      <c r="K3" s="84"/>
      <c r="L3" s="84"/>
      <c r="M3" s="83" t="s">
        <v>43</v>
      </c>
      <c r="N3" s="83"/>
      <c r="O3" s="83"/>
      <c r="P3" s="2" t="s">
        <v>44</v>
      </c>
    </row>
    <row r="4" spans="1:23" x14ac:dyDescent="0.25">
      <c r="A4" s="2" t="s">
        <v>17</v>
      </c>
      <c r="B4" s="16">
        <f>'Data Transformation'!$R$24</f>
        <v>10</v>
      </c>
      <c r="C4" s="16"/>
      <c r="D4" s="14" t="s">
        <v>31</v>
      </c>
      <c r="E4" t="s">
        <v>31</v>
      </c>
      <c r="F4" t="s">
        <v>32</v>
      </c>
      <c r="G4" t="s">
        <v>31</v>
      </c>
      <c r="H4" t="s">
        <v>32</v>
      </c>
      <c r="I4" s="14" t="s">
        <v>34</v>
      </c>
      <c r="J4" s="14" t="s">
        <v>35</v>
      </c>
      <c r="K4" s="14" t="s">
        <v>36</v>
      </c>
      <c r="L4" s="14" t="s">
        <v>42</v>
      </c>
      <c r="M4" t="s">
        <v>31</v>
      </c>
      <c r="N4" t="s">
        <v>32</v>
      </c>
      <c r="O4" t="s">
        <v>33</v>
      </c>
      <c r="U4" s="38" t="s">
        <v>77</v>
      </c>
      <c r="W4" t="s">
        <v>72</v>
      </c>
    </row>
    <row r="5" spans="1:23" ht="16.5" thickBot="1" x14ac:dyDescent="0.3">
      <c r="A5" t="s">
        <v>30</v>
      </c>
      <c r="B5">
        <f>'Data Transformation'!$R$9</f>
        <v>0.19</v>
      </c>
      <c r="C5">
        <f>IF(AND('Data Transformation'!$R$10&gt;=Weighting!B5,'Data Transformation'!$R$10&lt;Weighting!B6),B5+0.000001,B5)</f>
        <v>0.19</v>
      </c>
      <c r="R5" s="2" t="s">
        <v>41</v>
      </c>
      <c r="S5" s="15">
        <f>IF(B1="yes",COUNTIF(P6:P25,"&gt;0"),COUNTIF(P32:P51,"&gt;0"))</f>
        <v>10</v>
      </c>
    </row>
    <row r="6" spans="1:23" x14ac:dyDescent="0.25">
      <c r="B6">
        <f>B5+'Data Transformation'!$R$25</f>
        <v>0.32100000000000001</v>
      </c>
      <c r="C6">
        <f>IF(AND('Data Transformation'!$R$10&gt;=Weighting!B6,'Data Transformation'!$R$10&lt;Weighting!B7),B6+0.000001,B6)</f>
        <v>0.32100000000000001</v>
      </c>
      <c r="D6">
        <f>IF(FREQUENCY('Data Transformation'!$U$12,$C6),0,1)</f>
        <v>1</v>
      </c>
      <c r="E6">
        <f>IF(FREQUENCY('Data Transformation'!$R$5,$C6),1,0)</f>
        <v>0</v>
      </c>
      <c r="F6">
        <f>E6-E5</f>
        <v>0</v>
      </c>
      <c r="G6">
        <f>IF(FREQUENCY('Data Transformation'!$R$6,$C6),1,0)</f>
        <v>1</v>
      </c>
      <c r="H6">
        <f>G6-G5</f>
        <v>1</v>
      </c>
      <c r="I6">
        <f>IF(E6=1,I5+1,F6)</f>
        <v>0</v>
      </c>
      <c r="J6">
        <f>IF(I6=0,J7+1,I6)</f>
        <v>7</v>
      </c>
      <c r="K6">
        <f t="shared" ref="K6:K25" si="0">IF(G6=1,1,K7+1)</f>
        <v>1</v>
      </c>
      <c r="L6">
        <f t="shared" ref="L6:L25" si="1">IF(MIN(J6,K6)&gt;3,3,MIN(J6,K6))</f>
        <v>1</v>
      </c>
      <c r="M6">
        <f>IF(FREQUENCY('Data Transformation'!$R$10,$C6),1,0)</f>
        <v>0</v>
      </c>
      <c r="N6">
        <f>M6-M5</f>
        <v>0</v>
      </c>
      <c r="O6">
        <f>O5+1*N5</f>
        <v>0</v>
      </c>
      <c r="P6">
        <f>IF(O6=0,L6,0)</f>
        <v>1</v>
      </c>
      <c r="R6" s="2" t="s">
        <v>40</v>
      </c>
      <c r="S6">
        <f>IF(B1="yes",SUM(P6:P25),SUM(P32:P51))</f>
        <v>23</v>
      </c>
      <c r="U6" s="35"/>
      <c r="W6">
        <f>IF(U6="",IF($B$1="yes",P6,P32),U6)</f>
        <v>1</v>
      </c>
    </row>
    <row r="7" spans="1:23" x14ac:dyDescent="0.25">
      <c r="B7">
        <f>B6+'Data Transformation'!$R$25</f>
        <v>0.45200000000000001</v>
      </c>
      <c r="C7">
        <f>IF(AND('Data Transformation'!$R$10&gt;=Weighting!B7,'Data Transformation'!$R$10&lt;Weighting!B8),B7+0.000001,B7)</f>
        <v>0.45200000000000001</v>
      </c>
      <c r="D7">
        <f>IF(FREQUENCY('Data Transformation'!$U$12,$C7),0,1)</f>
        <v>1</v>
      </c>
      <c r="E7">
        <f>IF(FREQUENCY('Data Transformation'!$R$5,$C7),1,0)</f>
        <v>0</v>
      </c>
      <c r="F7">
        <f t="shared" ref="F7:F25" si="2">E7-E6</f>
        <v>0</v>
      </c>
      <c r="G7">
        <f>IF(FREQUENCY('Data Transformation'!$R$6,$C7),1,0)</f>
        <v>1</v>
      </c>
      <c r="H7">
        <f t="shared" ref="H7:H25" si="3">G7-G6</f>
        <v>0</v>
      </c>
      <c r="I7">
        <f t="shared" ref="I7:I15" si="4">IF(E7=1,I6+1,F7)</f>
        <v>0</v>
      </c>
      <c r="J7">
        <f t="shared" ref="J7:J14" si="5">IF(I7=0,J8+1,I7)</f>
        <v>6</v>
      </c>
      <c r="K7">
        <f t="shared" si="0"/>
        <v>1</v>
      </c>
      <c r="L7">
        <f t="shared" si="1"/>
        <v>1</v>
      </c>
      <c r="M7">
        <f>IF(FREQUENCY('Data Transformation'!$R$10,$C7),1,0)</f>
        <v>0</v>
      </c>
      <c r="N7">
        <f t="shared" ref="N7:N25" si="6">M7-M6</f>
        <v>0</v>
      </c>
      <c r="O7">
        <f t="shared" ref="O7:O25" si="7">O6+1*N6</f>
        <v>0</v>
      </c>
      <c r="P7">
        <f t="shared" ref="P7:P25" si="8">IF(O7=0,L7,0)</f>
        <v>1</v>
      </c>
      <c r="U7" s="36"/>
      <c r="W7">
        <f t="shared" ref="W7:W25" si="9">IF(U7="",IF($B$1="yes",P7,P33),U7)</f>
        <v>2</v>
      </c>
    </row>
    <row r="8" spans="1:23" x14ac:dyDescent="0.25">
      <c r="B8">
        <f>B7+'Data Transformation'!$R$25</f>
        <v>0.58299999999999996</v>
      </c>
      <c r="C8">
        <f>IF(AND('Data Transformation'!$R$10&gt;=Weighting!B8,'Data Transformation'!$R$10&lt;Weighting!B9),B8+0.000001,B8)</f>
        <v>0.58299999999999996</v>
      </c>
      <c r="D8">
        <f>IF(FREQUENCY('Data Transformation'!$U$12,$C8),0,1)</f>
        <v>1</v>
      </c>
      <c r="E8">
        <f>IF(FREQUENCY('Data Transformation'!$R$5,$C8),1,0)</f>
        <v>0</v>
      </c>
      <c r="F8">
        <f t="shared" si="2"/>
        <v>0</v>
      </c>
      <c r="G8">
        <f>IF(FREQUENCY('Data Transformation'!$R$6,$C8),1,0)</f>
        <v>1</v>
      </c>
      <c r="H8">
        <f t="shared" si="3"/>
        <v>0</v>
      </c>
      <c r="I8">
        <f t="shared" si="4"/>
        <v>0</v>
      </c>
      <c r="J8">
        <f t="shared" si="5"/>
        <v>5</v>
      </c>
      <c r="K8">
        <f t="shared" si="0"/>
        <v>1</v>
      </c>
      <c r="L8">
        <f t="shared" si="1"/>
        <v>1</v>
      </c>
      <c r="M8">
        <f>IF(FREQUENCY('Data Transformation'!$R$10,$C8),1,0)</f>
        <v>0</v>
      </c>
      <c r="N8">
        <f t="shared" si="6"/>
        <v>0</v>
      </c>
      <c r="O8">
        <f t="shared" si="7"/>
        <v>0</v>
      </c>
      <c r="P8">
        <f t="shared" si="8"/>
        <v>1</v>
      </c>
      <c r="U8" s="36"/>
      <c r="W8">
        <f t="shared" si="9"/>
        <v>3</v>
      </c>
    </row>
    <row r="9" spans="1:23" x14ac:dyDescent="0.25">
      <c r="B9">
        <f>B8+'Data Transformation'!$R$25</f>
        <v>0.71399999999999997</v>
      </c>
      <c r="C9">
        <f>IF(AND('Data Transformation'!$R$10&gt;=Weighting!B9,'Data Transformation'!$R$10&lt;Weighting!B10),B9+0.000001,B9)</f>
        <v>0.71399999999999997</v>
      </c>
      <c r="D9">
        <f>IF(FREQUENCY('Data Transformation'!$U$12,$C9),0,1)</f>
        <v>1</v>
      </c>
      <c r="E9">
        <f>IF(FREQUENCY('Data Transformation'!$R$5,$C9),1,0)</f>
        <v>0</v>
      </c>
      <c r="F9">
        <f t="shared" si="2"/>
        <v>0</v>
      </c>
      <c r="G9">
        <f>IF(FREQUENCY('Data Transformation'!$R$6,$C9),1,0)</f>
        <v>1</v>
      </c>
      <c r="H9">
        <f t="shared" si="3"/>
        <v>0</v>
      </c>
      <c r="I9">
        <f t="shared" si="4"/>
        <v>0</v>
      </c>
      <c r="J9">
        <f t="shared" si="5"/>
        <v>4</v>
      </c>
      <c r="K9">
        <f t="shared" si="0"/>
        <v>1</v>
      </c>
      <c r="L9">
        <f t="shared" si="1"/>
        <v>1</v>
      </c>
      <c r="M9">
        <f>IF(FREQUENCY('Data Transformation'!$R$10,$C9),1,0)</f>
        <v>0</v>
      </c>
      <c r="N9">
        <f t="shared" si="6"/>
        <v>0</v>
      </c>
      <c r="O9">
        <f t="shared" si="7"/>
        <v>0</v>
      </c>
      <c r="P9">
        <f t="shared" si="8"/>
        <v>1</v>
      </c>
      <c r="U9" s="36"/>
      <c r="W9">
        <f t="shared" si="9"/>
        <v>3</v>
      </c>
    </row>
    <row r="10" spans="1:23" x14ac:dyDescent="0.25">
      <c r="B10">
        <f>B9+'Data Transformation'!$R$25</f>
        <v>0.84499999999999997</v>
      </c>
      <c r="C10">
        <f>IF(AND('Data Transformation'!$R$10&gt;=Weighting!B10,'Data Transformation'!$R$10&lt;Weighting!B11),B10+0.000001,B10)</f>
        <v>0.84499999999999997</v>
      </c>
      <c r="D10">
        <f>IF(FREQUENCY('Data Transformation'!$U$12,$C10),0,1)</f>
        <v>1</v>
      </c>
      <c r="E10">
        <f>IF(FREQUENCY('Data Transformation'!$R$5,$C10),1,0)</f>
        <v>0</v>
      </c>
      <c r="F10">
        <f t="shared" si="2"/>
        <v>0</v>
      </c>
      <c r="G10">
        <f>IF(FREQUENCY('Data Transformation'!$R$6,$C10),1,0)</f>
        <v>1</v>
      </c>
      <c r="H10">
        <f t="shared" si="3"/>
        <v>0</v>
      </c>
      <c r="I10">
        <f t="shared" si="4"/>
        <v>0</v>
      </c>
      <c r="J10">
        <f t="shared" si="5"/>
        <v>3</v>
      </c>
      <c r="K10">
        <f t="shared" si="0"/>
        <v>1</v>
      </c>
      <c r="L10">
        <f t="shared" si="1"/>
        <v>1</v>
      </c>
      <c r="M10">
        <f>IF(FREQUENCY('Data Transformation'!$R$10,$C10),1,0)</f>
        <v>0</v>
      </c>
      <c r="N10">
        <f t="shared" si="6"/>
        <v>0</v>
      </c>
      <c r="O10">
        <f t="shared" si="7"/>
        <v>0</v>
      </c>
      <c r="P10">
        <f t="shared" si="8"/>
        <v>1</v>
      </c>
      <c r="U10" s="36"/>
      <c r="W10">
        <f t="shared" si="9"/>
        <v>3</v>
      </c>
    </row>
    <row r="11" spans="1:23" ht="23.25" x14ac:dyDescent="0.35">
      <c r="B11">
        <f>B10+'Data Transformation'!$R$25</f>
        <v>0.97599999999999998</v>
      </c>
      <c r="C11">
        <f>IF(AND('Data Transformation'!$R$10&gt;=Weighting!B11,'Data Transformation'!$R$10&lt;Weighting!B12),B11+0.000001,B11)</f>
        <v>0.97599999999999998</v>
      </c>
      <c r="D11">
        <f>IF(FREQUENCY('Data Transformation'!$U$12,$C11),0,1)</f>
        <v>0</v>
      </c>
      <c r="E11">
        <f>IF(FREQUENCY('Data Transformation'!$R$5,$C11),1,0)</f>
        <v>0</v>
      </c>
      <c r="F11">
        <f t="shared" si="2"/>
        <v>0</v>
      </c>
      <c r="G11">
        <f>IF(FREQUENCY('Data Transformation'!$R$6,$C11),1,0)</f>
        <v>1</v>
      </c>
      <c r="H11">
        <f t="shared" si="3"/>
        <v>0</v>
      </c>
      <c r="I11">
        <f t="shared" si="4"/>
        <v>0</v>
      </c>
      <c r="J11">
        <f t="shared" si="5"/>
        <v>2</v>
      </c>
      <c r="K11">
        <f t="shared" si="0"/>
        <v>1</v>
      </c>
      <c r="L11">
        <f t="shared" si="1"/>
        <v>1</v>
      </c>
      <c r="M11">
        <f>IF(FREQUENCY('Data Transformation'!$R$10,$C11),1,0)</f>
        <v>0</v>
      </c>
      <c r="N11">
        <f t="shared" si="6"/>
        <v>0</v>
      </c>
      <c r="O11">
        <f t="shared" si="7"/>
        <v>0</v>
      </c>
      <c r="P11">
        <f t="shared" si="8"/>
        <v>1</v>
      </c>
      <c r="R11" s="29"/>
      <c r="U11" s="36"/>
      <c r="W11">
        <f t="shared" si="9"/>
        <v>2</v>
      </c>
    </row>
    <row r="12" spans="1:23" x14ac:dyDescent="0.25">
      <c r="B12">
        <f>B11+'Data Transformation'!$R$25</f>
        <v>1.107</v>
      </c>
      <c r="C12">
        <f>IF(AND('Data Transformation'!$R$10&gt;=Weighting!B12,'Data Transformation'!$R$10&lt;Weighting!B13),B12+0.000001,B12)</f>
        <v>1.107</v>
      </c>
      <c r="D12">
        <f>IF(FREQUENCY('Data Transformation'!$U$12,$C12),0,1)</f>
        <v>0</v>
      </c>
      <c r="E12">
        <f>IF(FREQUENCY('Data Transformation'!$R$5,$C12),1,0)</f>
        <v>1</v>
      </c>
      <c r="F12">
        <f t="shared" si="2"/>
        <v>1</v>
      </c>
      <c r="G12">
        <f>IF(FREQUENCY('Data Transformation'!$R$6,$C12),1,0)</f>
        <v>1</v>
      </c>
      <c r="H12">
        <f t="shared" si="3"/>
        <v>0</v>
      </c>
      <c r="I12">
        <f t="shared" si="4"/>
        <v>1</v>
      </c>
      <c r="J12">
        <f t="shared" si="5"/>
        <v>1</v>
      </c>
      <c r="K12">
        <f t="shared" si="0"/>
        <v>1</v>
      </c>
      <c r="L12">
        <f t="shared" si="1"/>
        <v>1</v>
      </c>
      <c r="M12">
        <f>IF(FREQUENCY('Data Transformation'!$R$10,$C12),1,0)</f>
        <v>0</v>
      </c>
      <c r="N12">
        <f t="shared" si="6"/>
        <v>0</v>
      </c>
      <c r="O12">
        <f t="shared" si="7"/>
        <v>0</v>
      </c>
      <c r="P12">
        <f t="shared" si="8"/>
        <v>1</v>
      </c>
      <c r="U12" s="36"/>
      <c r="W12">
        <f t="shared" si="9"/>
        <v>1</v>
      </c>
    </row>
    <row r="13" spans="1:23" x14ac:dyDescent="0.25">
      <c r="B13">
        <f>B12+'Data Transformation'!$R$25</f>
        <v>1.238</v>
      </c>
      <c r="C13">
        <f>IF(AND('Data Transformation'!$R$10&gt;=Weighting!B13,'Data Transformation'!$R$10&lt;Weighting!B14),B13+0.000001,B13)</f>
        <v>1.238</v>
      </c>
      <c r="D13">
        <f>IF(FREQUENCY('Data Transformation'!$U$12,$C13),0,1)</f>
        <v>0</v>
      </c>
      <c r="E13">
        <f>IF(FREQUENCY('Data Transformation'!$R$5,$C13),1,0)</f>
        <v>1</v>
      </c>
      <c r="F13">
        <f t="shared" si="2"/>
        <v>0</v>
      </c>
      <c r="G13">
        <f>IF(FREQUENCY('Data Transformation'!$R$6,$C13),1,0)</f>
        <v>1</v>
      </c>
      <c r="H13">
        <f t="shared" si="3"/>
        <v>0</v>
      </c>
      <c r="I13">
        <f t="shared" si="4"/>
        <v>2</v>
      </c>
      <c r="J13">
        <f t="shared" si="5"/>
        <v>2</v>
      </c>
      <c r="K13">
        <f t="shared" si="0"/>
        <v>1</v>
      </c>
      <c r="L13">
        <f t="shared" si="1"/>
        <v>1</v>
      </c>
      <c r="M13">
        <f>IF(FREQUENCY('Data Transformation'!$R$10,$C13),1,0)</f>
        <v>0</v>
      </c>
      <c r="N13">
        <f t="shared" si="6"/>
        <v>0</v>
      </c>
      <c r="O13">
        <f t="shared" si="7"/>
        <v>0</v>
      </c>
      <c r="P13">
        <f t="shared" si="8"/>
        <v>1</v>
      </c>
      <c r="U13" s="36"/>
      <c r="W13">
        <f t="shared" si="9"/>
        <v>2</v>
      </c>
    </row>
    <row r="14" spans="1:23" x14ac:dyDescent="0.25">
      <c r="B14">
        <f>B13+'Data Transformation'!$R$25</f>
        <v>1.369</v>
      </c>
      <c r="C14">
        <f>IF(AND('Data Transformation'!$R$10&gt;=Weighting!B14,'Data Transformation'!$R$10&lt;Weighting!B15),B14+0.000001,B14)</f>
        <v>1.369</v>
      </c>
      <c r="D14">
        <f>IF(FREQUENCY('Data Transformation'!$U$12,$C14),0,1)</f>
        <v>0</v>
      </c>
      <c r="E14">
        <f>IF(FREQUENCY('Data Transformation'!$R$5,$C14),1,0)</f>
        <v>1</v>
      </c>
      <c r="F14">
        <f t="shared" si="2"/>
        <v>0</v>
      </c>
      <c r="G14">
        <f>IF(FREQUENCY('Data Transformation'!$R$6,$C14),1,0)</f>
        <v>1</v>
      </c>
      <c r="H14">
        <f t="shared" si="3"/>
        <v>0</v>
      </c>
      <c r="I14">
        <f t="shared" si="4"/>
        <v>3</v>
      </c>
      <c r="J14">
        <f t="shared" si="5"/>
        <v>3</v>
      </c>
      <c r="K14">
        <f t="shared" si="0"/>
        <v>1</v>
      </c>
      <c r="L14">
        <f t="shared" si="1"/>
        <v>1</v>
      </c>
      <c r="M14">
        <f>IF(FREQUENCY('Data Transformation'!$R$10,$C14),1,0)</f>
        <v>0</v>
      </c>
      <c r="N14">
        <f t="shared" si="6"/>
        <v>0</v>
      </c>
      <c r="O14">
        <f t="shared" si="7"/>
        <v>0</v>
      </c>
      <c r="P14">
        <f t="shared" si="8"/>
        <v>1</v>
      </c>
      <c r="U14" s="36"/>
      <c r="W14">
        <f t="shared" si="9"/>
        <v>3</v>
      </c>
    </row>
    <row r="15" spans="1:23" x14ac:dyDescent="0.25">
      <c r="B15">
        <f>B14+'Data Transformation'!$R$25</f>
        <v>1.5</v>
      </c>
      <c r="C15">
        <f>IF(AND('Data Transformation'!$R$10&gt;=Weighting!B15,'Data Transformation'!$R$10&lt;Weighting!B16),B15+0.000001,B15)</f>
        <v>1.5000009999999999</v>
      </c>
      <c r="D15">
        <f>IF(FREQUENCY('Data Transformation'!$U$12,$C15),0,1)</f>
        <v>0</v>
      </c>
      <c r="E15">
        <f>IF(FREQUENCY('Data Transformation'!$R$5,$C15),1,0)</f>
        <v>1</v>
      </c>
      <c r="F15">
        <f t="shared" si="2"/>
        <v>0</v>
      </c>
      <c r="G15">
        <f>IF(FREQUENCY('Data Transformation'!$R$6,$C15),1,0)</f>
        <v>1</v>
      </c>
      <c r="H15">
        <f t="shared" si="3"/>
        <v>0</v>
      </c>
      <c r="I15">
        <f t="shared" si="4"/>
        <v>4</v>
      </c>
      <c r="J15">
        <f t="shared" ref="J15:J20" si="10">IF(I15=0,J22+1,I15)</f>
        <v>4</v>
      </c>
      <c r="K15">
        <f t="shared" si="0"/>
        <v>1</v>
      </c>
      <c r="L15">
        <f t="shared" si="1"/>
        <v>1</v>
      </c>
      <c r="M15">
        <f>IF(FREQUENCY('Data Transformation'!$R$10,$C15),1,0)</f>
        <v>1</v>
      </c>
      <c r="N15">
        <f t="shared" si="6"/>
        <v>1</v>
      </c>
      <c r="O15">
        <f t="shared" si="7"/>
        <v>0</v>
      </c>
      <c r="P15">
        <f t="shared" si="8"/>
        <v>1</v>
      </c>
      <c r="U15" s="36"/>
      <c r="W15">
        <f t="shared" si="9"/>
        <v>3</v>
      </c>
    </row>
    <row r="16" spans="1:23" x14ac:dyDescent="0.25">
      <c r="B16">
        <f>B15+'Data Transformation'!$R$25</f>
        <v>1.631</v>
      </c>
      <c r="C16">
        <f>IF(AND('Data Transformation'!$R$10&gt;=Weighting!B16,'Data Transformation'!$R$10&lt;Weighting!B17),B16+0.000001,B16)</f>
        <v>1.631</v>
      </c>
      <c r="D16">
        <f>IF(FREQUENCY('Data Transformation'!$U$12,$C16),0,1)</f>
        <v>0</v>
      </c>
      <c r="E16">
        <f>IF(FREQUENCY('Data Transformation'!$R$5,$C16),1,0)</f>
        <v>1</v>
      </c>
      <c r="F16">
        <f t="shared" si="2"/>
        <v>0</v>
      </c>
      <c r="G16">
        <f>IF(FREQUENCY('Data Transformation'!$R$6,$C16),1,0)</f>
        <v>1</v>
      </c>
      <c r="H16">
        <f t="shared" si="3"/>
        <v>0</v>
      </c>
      <c r="I16">
        <f t="shared" ref="I16:I25" si="11">IF(E16=1,I15+1,F16)</f>
        <v>5</v>
      </c>
      <c r="J16">
        <f t="shared" si="10"/>
        <v>5</v>
      </c>
      <c r="K16">
        <f t="shared" si="0"/>
        <v>1</v>
      </c>
      <c r="L16">
        <f t="shared" si="1"/>
        <v>1</v>
      </c>
      <c r="M16">
        <f>IF(FREQUENCY('Data Transformation'!$R$10,$C16),1,0)</f>
        <v>1</v>
      </c>
      <c r="N16">
        <f t="shared" si="6"/>
        <v>0</v>
      </c>
      <c r="O16">
        <f t="shared" si="7"/>
        <v>1</v>
      </c>
      <c r="P16">
        <f t="shared" si="8"/>
        <v>0</v>
      </c>
      <c r="U16" s="36"/>
      <c r="W16">
        <f t="shared" si="9"/>
        <v>0</v>
      </c>
    </row>
    <row r="17" spans="1:23" x14ac:dyDescent="0.25">
      <c r="B17">
        <f>B16+'Data Transformation'!$R$25</f>
        <v>1.762</v>
      </c>
      <c r="C17">
        <f>IF(AND('Data Transformation'!$R$10&gt;=Weighting!B17,'Data Transformation'!$R$10&lt;Weighting!B18),B17+0.000001,B17)</f>
        <v>1.762</v>
      </c>
      <c r="D17">
        <f>IF(FREQUENCY('Data Transformation'!$U$12,$C17),0,1)</f>
        <v>0</v>
      </c>
      <c r="E17">
        <f>IF(FREQUENCY('Data Transformation'!$R$5,$C17),1,0)</f>
        <v>1</v>
      </c>
      <c r="F17">
        <f t="shared" si="2"/>
        <v>0</v>
      </c>
      <c r="G17">
        <f>IF(FREQUENCY('Data Transformation'!$R$6,$C17),1,0)</f>
        <v>1</v>
      </c>
      <c r="H17">
        <f t="shared" si="3"/>
        <v>0</v>
      </c>
      <c r="I17">
        <f t="shared" si="11"/>
        <v>6</v>
      </c>
      <c r="J17">
        <f t="shared" si="10"/>
        <v>6</v>
      </c>
      <c r="K17">
        <f t="shared" si="0"/>
        <v>1</v>
      </c>
      <c r="L17">
        <f t="shared" si="1"/>
        <v>1</v>
      </c>
      <c r="M17">
        <f>IF(FREQUENCY('Data Transformation'!$R$10,$C17),1,0)</f>
        <v>1</v>
      </c>
      <c r="N17">
        <f t="shared" si="6"/>
        <v>0</v>
      </c>
      <c r="O17">
        <f t="shared" si="7"/>
        <v>1</v>
      </c>
      <c r="P17">
        <f t="shared" si="8"/>
        <v>0</v>
      </c>
      <c r="U17" s="36"/>
      <c r="W17">
        <f t="shared" si="9"/>
        <v>0</v>
      </c>
    </row>
    <row r="18" spans="1:23" x14ac:dyDescent="0.25">
      <c r="B18">
        <f>B17+'Data Transformation'!$R$25</f>
        <v>1.893</v>
      </c>
      <c r="C18">
        <f>IF(AND('Data Transformation'!$R$10&gt;=Weighting!B18,'Data Transformation'!$R$10&lt;Weighting!B19),B18+0.000001,B18)</f>
        <v>1.893</v>
      </c>
      <c r="D18">
        <f>IF(FREQUENCY('Data Transformation'!$U$12,$C18),0,1)</f>
        <v>0</v>
      </c>
      <c r="E18">
        <f>IF(FREQUENCY('Data Transformation'!$R$5,$C18),1,0)</f>
        <v>1</v>
      </c>
      <c r="F18">
        <f t="shared" si="2"/>
        <v>0</v>
      </c>
      <c r="G18">
        <f>IF(FREQUENCY('Data Transformation'!$R$6,$C18),1,0)</f>
        <v>1</v>
      </c>
      <c r="H18">
        <f t="shared" si="3"/>
        <v>0</v>
      </c>
      <c r="I18">
        <f t="shared" si="11"/>
        <v>7</v>
      </c>
      <c r="J18">
        <f t="shared" si="10"/>
        <v>7</v>
      </c>
      <c r="K18">
        <f t="shared" si="0"/>
        <v>1</v>
      </c>
      <c r="L18">
        <f t="shared" si="1"/>
        <v>1</v>
      </c>
      <c r="M18">
        <f>IF(FREQUENCY('Data Transformation'!$R$10,$C18),1,0)</f>
        <v>1</v>
      </c>
      <c r="N18">
        <f t="shared" si="6"/>
        <v>0</v>
      </c>
      <c r="O18">
        <f t="shared" si="7"/>
        <v>1</v>
      </c>
      <c r="P18">
        <f t="shared" si="8"/>
        <v>0</v>
      </c>
      <c r="U18" s="36"/>
      <c r="W18">
        <f t="shared" si="9"/>
        <v>0</v>
      </c>
    </row>
    <row r="19" spans="1:23" x14ac:dyDescent="0.25">
      <c r="B19">
        <f>B18+'Data Transformation'!$R$25</f>
        <v>2.024</v>
      </c>
      <c r="C19">
        <f>IF(AND('Data Transformation'!$R$10&gt;=Weighting!B19,'Data Transformation'!$R$10&lt;Weighting!B20),B19+0.000001,B19)</f>
        <v>2.024</v>
      </c>
      <c r="D19">
        <f>IF(FREQUENCY('Data Transformation'!$U$12,$C19),0,1)</f>
        <v>0</v>
      </c>
      <c r="E19">
        <f>IF(FREQUENCY('Data Transformation'!$R$5,$C19),1,0)</f>
        <v>1</v>
      </c>
      <c r="F19">
        <f t="shared" si="2"/>
        <v>0</v>
      </c>
      <c r="G19">
        <f>IF(FREQUENCY('Data Transformation'!$R$6,$C19),1,0)</f>
        <v>1</v>
      </c>
      <c r="H19">
        <f t="shared" si="3"/>
        <v>0</v>
      </c>
      <c r="I19">
        <f t="shared" si="11"/>
        <v>8</v>
      </c>
      <c r="J19">
        <f t="shared" si="10"/>
        <v>8</v>
      </c>
      <c r="K19">
        <f t="shared" si="0"/>
        <v>1</v>
      </c>
      <c r="L19">
        <f t="shared" si="1"/>
        <v>1</v>
      </c>
      <c r="M19">
        <f>IF(FREQUENCY('Data Transformation'!$R$10,$C19),1,0)</f>
        <v>1</v>
      </c>
      <c r="N19">
        <f t="shared" si="6"/>
        <v>0</v>
      </c>
      <c r="O19">
        <f t="shared" si="7"/>
        <v>1</v>
      </c>
      <c r="P19">
        <f t="shared" si="8"/>
        <v>0</v>
      </c>
      <c r="U19" s="36"/>
      <c r="W19">
        <f t="shared" si="9"/>
        <v>0</v>
      </c>
    </row>
    <row r="20" spans="1:23" x14ac:dyDescent="0.25">
      <c r="B20">
        <f>B19+'Data Transformation'!$R$25</f>
        <v>2.1550000000000002</v>
      </c>
      <c r="C20">
        <f>IF(AND('Data Transformation'!$R$10&gt;=Weighting!B20,'Data Transformation'!$R$10&lt;Weighting!B21),B20+0.000001,B20)</f>
        <v>2.1550000000000002</v>
      </c>
      <c r="D20">
        <f>IF(FREQUENCY('Data Transformation'!$U$12,$C20),0,1)</f>
        <v>0</v>
      </c>
      <c r="E20">
        <f>IF(FREQUENCY('Data Transformation'!$R$5,$C20),1,0)</f>
        <v>1</v>
      </c>
      <c r="F20">
        <f t="shared" si="2"/>
        <v>0</v>
      </c>
      <c r="G20">
        <f>IF(FREQUENCY('Data Transformation'!$R$6,$C20),1,0)</f>
        <v>1</v>
      </c>
      <c r="H20">
        <f t="shared" si="3"/>
        <v>0</v>
      </c>
      <c r="I20">
        <f t="shared" si="11"/>
        <v>9</v>
      </c>
      <c r="J20">
        <f t="shared" si="10"/>
        <v>9</v>
      </c>
      <c r="K20">
        <f t="shared" si="0"/>
        <v>1</v>
      </c>
      <c r="L20">
        <f t="shared" si="1"/>
        <v>1</v>
      </c>
      <c r="M20">
        <f>IF(FREQUENCY('Data Transformation'!$R$10,$C20),1,0)</f>
        <v>1</v>
      </c>
      <c r="N20">
        <f t="shared" si="6"/>
        <v>0</v>
      </c>
      <c r="O20">
        <f t="shared" si="7"/>
        <v>1</v>
      </c>
      <c r="P20">
        <f t="shared" si="8"/>
        <v>0</v>
      </c>
      <c r="U20" s="36"/>
      <c r="W20">
        <f t="shared" si="9"/>
        <v>0</v>
      </c>
    </row>
    <row r="21" spans="1:23" x14ac:dyDescent="0.25">
      <c r="B21">
        <f>B20+'Data Transformation'!$R$25</f>
        <v>2.2860000000000005</v>
      </c>
      <c r="C21">
        <f>IF(AND('Data Transformation'!$R$10&gt;=Weighting!B21,'Data Transformation'!$R$10&lt;Weighting!B22),B21+0.000001,B21)</f>
        <v>2.2860000000000005</v>
      </c>
      <c r="D21">
        <f>IF(FREQUENCY('Data Transformation'!$U$12,$C21),0,1)</f>
        <v>0</v>
      </c>
      <c r="E21">
        <f>IF(FREQUENCY('Data Transformation'!$R$5,$C21),1,0)</f>
        <v>1</v>
      </c>
      <c r="F21">
        <f t="shared" si="2"/>
        <v>0</v>
      </c>
      <c r="G21">
        <f>IF(FREQUENCY('Data Transformation'!$R$6,$C21),1,0)</f>
        <v>1</v>
      </c>
      <c r="H21">
        <f t="shared" si="3"/>
        <v>0</v>
      </c>
      <c r="I21">
        <f t="shared" si="11"/>
        <v>10</v>
      </c>
      <c r="J21">
        <f>IF(I21=0,J28+1,I21)</f>
        <v>10</v>
      </c>
      <c r="K21">
        <f t="shared" si="0"/>
        <v>1</v>
      </c>
      <c r="L21">
        <f t="shared" si="1"/>
        <v>1</v>
      </c>
      <c r="M21">
        <f>IF(FREQUENCY('Data Transformation'!$R$10,$C21),1,0)</f>
        <v>1</v>
      </c>
      <c r="N21">
        <f t="shared" si="6"/>
        <v>0</v>
      </c>
      <c r="O21">
        <f t="shared" si="7"/>
        <v>1</v>
      </c>
      <c r="P21">
        <f t="shared" si="8"/>
        <v>0</v>
      </c>
      <c r="U21" s="36"/>
      <c r="W21">
        <f t="shared" si="9"/>
        <v>0</v>
      </c>
    </row>
    <row r="22" spans="1:23" x14ac:dyDescent="0.25">
      <c r="B22">
        <f>B21+'Data Transformation'!$R$25</f>
        <v>2.4170000000000007</v>
      </c>
      <c r="C22">
        <f>IF(AND('Data Transformation'!$R$10&gt;=Weighting!B22,'Data Transformation'!$R$10&lt;Weighting!B23),B22+0.000001,B22)</f>
        <v>2.4170000000000007</v>
      </c>
      <c r="D22">
        <f>IF(FREQUENCY('Data Transformation'!$U$12,$C22),0,1)</f>
        <v>0</v>
      </c>
      <c r="E22">
        <f>IF(FREQUENCY('Data Transformation'!$R$5,$C22),1,0)</f>
        <v>1</v>
      </c>
      <c r="F22">
        <f t="shared" si="2"/>
        <v>0</v>
      </c>
      <c r="G22">
        <f>IF(FREQUENCY('Data Transformation'!$R$6,$C22),1,0)</f>
        <v>1</v>
      </c>
      <c r="H22">
        <f t="shared" si="3"/>
        <v>0</v>
      </c>
      <c r="I22">
        <f t="shared" si="11"/>
        <v>11</v>
      </c>
      <c r="J22">
        <f>IF(I22=0,J29+1,I22)</f>
        <v>11</v>
      </c>
      <c r="K22">
        <f t="shared" si="0"/>
        <v>1</v>
      </c>
      <c r="L22">
        <f t="shared" si="1"/>
        <v>1</v>
      </c>
      <c r="M22">
        <f>IF(FREQUENCY('Data Transformation'!$R$10,$C22),1,0)</f>
        <v>1</v>
      </c>
      <c r="N22">
        <f t="shared" si="6"/>
        <v>0</v>
      </c>
      <c r="O22">
        <f t="shared" si="7"/>
        <v>1</v>
      </c>
      <c r="P22">
        <f t="shared" si="8"/>
        <v>0</v>
      </c>
      <c r="U22" s="36"/>
      <c r="W22">
        <f t="shared" si="9"/>
        <v>0</v>
      </c>
    </row>
    <row r="23" spans="1:23" x14ac:dyDescent="0.25">
      <c r="B23">
        <f>B22+'Data Transformation'!$R$25</f>
        <v>2.5480000000000009</v>
      </c>
      <c r="C23">
        <f>IF(AND('Data Transformation'!$R$10&gt;=Weighting!B23,'Data Transformation'!$R$10&lt;Weighting!B24),B23+0.000001,B23)</f>
        <v>2.5480000000000009</v>
      </c>
      <c r="D23">
        <f>IF(FREQUENCY('Data Transformation'!$U$12,$C23),0,1)</f>
        <v>0</v>
      </c>
      <c r="E23">
        <f>IF(FREQUENCY('Data Transformation'!$R$5,$C23),1,0)</f>
        <v>1</v>
      </c>
      <c r="F23">
        <f t="shared" si="2"/>
        <v>0</v>
      </c>
      <c r="G23">
        <f>IF(FREQUENCY('Data Transformation'!$R$6,$C23),1,0)</f>
        <v>1</v>
      </c>
      <c r="H23">
        <f t="shared" si="3"/>
        <v>0</v>
      </c>
      <c r="I23">
        <f t="shared" si="11"/>
        <v>12</v>
      </c>
      <c r="J23">
        <f>IF(I23=0,J30+1,I23)</f>
        <v>12</v>
      </c>
      <c r="K23">
        <f t="shared" si="0"/>
        <v>1</v>
      </c>
      <c r="L23">
        <f t="shared" si="1"/>
        <v>1</v>
      </c>
      <c r="M23">
        <f>IF(FREQUENCY('Data Transformation'!$R$10,$C23),1,0)</f>
        <v>1</v>
      </c>
      <c r="N23">
        <f t="shared" si="6"/>
        <v>0</v>
      </c>
      <c r="O23">
        <f t="shared" si="7"/>
        <v>1</v>
      </c>
      <c r="P23">
        <f t="shared" si="8"/>
        <v>0</v>
      </c>
      <c r="U23" s="36"/>
      <c r="W23">
        <f t="shared" si="9"/>
        <v>0</v>
      </c>
    </row>
    <row r="24" spans="1:23" x14ac:dyDescent="0.25">
      <c r="B24">
        <f>B23+'Data Transformation'!$R$25</f>
        <v>2.6790000000000012</v>
      </c>
      <c r="C24">
        <f>IF(AND('Data Transformation'!$R$10&gt;=Weighting!B24,'Data Transformation'!$R$10&lt;Weighting!B25),B24+0.000001,B24)</f>
        <v>2.6790000000000012</v>
      </c>
      <c r="D24">
        <f>IF(FREQUENCY('Data Transformation'!$U$12,$C24),0,1)</f>
        <v>0</v>
      </c>
      <c r="E24">
        <f>IF(FREQUENCY('Data Transformation'!$R$5,$C24),1,0)</f>
        <v>1</v>
      </c>
      <c r="F24">
        <f t="shared" si="2"/>
        <v>0</v>
      </c>
      <c r="G24">
        <f>IF(FREQUENCY('Data Transformation'!$R$6,$C24),1,0)</f>
        <v>1</v>
      </c>
      <c r="H24">
        <f t="shared" si="3"/>
        <v>0</v>
      </c>
      <c r="I24">
        <f t="shared" si="11"/>
        <v>13</v>
      </c>
      <c r="J24">
        <f>IF(I24=0,J31+1,I24)</f>
        <v>13</v>
      </c>
      <c r="K24">
        <f t="shared" si="0"/>
        <v>1</v>
      </c>
      <c r="L24">
        <f t="shared" si="1"/>
        <v>1</v>
      </c>
      <c r="M24">
        <f>IF(FREQUENCY('Data Transformation'!$R$10,$C24),1,0)</f>
        <v>1</v>
      </c>
      <c r="N24">
        <f t="shared" si="6"/>
        <v>0</v>
      </c>
      <c r="O24">
        <f t="shared" si="7"/>
        <v>1</v>
      </c>
      <c r="P24">
        <f t="shared" si="8"/>
        <v>0</v>
      </c>
      <c r="U24" s="36"/>
      <c r="W24">
        <f t="shared" si="9"/>
        <v>0</v>
      </c>
    </row>
    <row r="25" spans="1:23" ht="16.5" thickBot="1" x14ac:dyDescent="0.3">
      <c r="B25">
        <f>B24+'Data Transformation'!$R$25</f>
        <v>2.8100000000000014</v>
      </c>
      <c r="C25">
        <f>IF(AND('Data Transformation'!$R$10&gt;=Weighting!B25,'Data Transformation'!$R$10&lt;Weighting!B26),B25+0.000001,B25)</f>
        <v>2.8100000000000014</v>
      </c>
      <c r="D25">
        <f>IF(FREQUENCY('Data Transformation'!$U$12,$C25),0,1)</f>
        <v>0</v>
      </c>
      <c r="E25">
        <f>IF(FREQUENCY('Data Transformation'!$R$5,$C25),1,0)</f>
        <v>1</v>
      </c>
      <c r="F25">
        <f t="shared" si="2"/>
        <v>0</v>
      </c>
      <c r="G25">
        <f>IF(FREQUENCY('Data Transformation'!$R$6,$C25),1,0)</f>
        <v>1</v>
      </c>
      <c r="H25">
        <f t="shared" si="3"/>
        <v>0</v>
      </c>
      <c r="I25">
        <f t="shared" si="11"/>
        <v>14</v>
      </c>
      <c r="J25">
        <f>IF(I25=0,#REF!+1,I25)</f>
        <v>14</v>
      </c>
      <c r="K25">
        <f t="shared" si="0"/>
        <v>1</v>
      </c>
      <c r="L25">
        <f t="shared" si="1"/>
        <v>1</v>
      </c>
      <c r="M25">
        <f>IF(FREQUENCY('Data Transformation'!$R$10,$C25),1,0)</f>
        <v>1</v>
      </c>
      <c r="N25">
        <f t="shared" si="6"/>
        <v>0</v>
      </c>
      <c r="O25">
        <f t="shared" si="7"/>
        <v>1</v>
      </c>
      <c r="P25">
        <f t="shared" si="8"/>
        <v>0</v>
      </c>
      <c r="U25" s="37"/>
      <c r="W25">
        <f t="shared" si="9"/>
        <v>0</v>
      </c>
    </row>
    <row r="26" spans="1:23" x14ac:dyDescent="0.25">
      <c r="B26">
        <f>B25+'Data Transformation'!$R$25</f>
        <v>2.9410000000000016</v>
      </c>
      <c r="C26">
        <f>IF(AND('Data Transformation'!$R$10&gt;=Weighting!B26,'Data Transformation'!$R$10&lt;Weighting!B27),B26+0.000001,B26)</f>
        <v>2.9410000000000016</v>
      </c>
    </row>
    <row r="28" spans="1:23" ht="21" x14ac:dyDescent="0.35">
      <c r="A28" s="33" t="s">
        <v>74</v>
      </c>
    </row>
    <row r="29" spans="1:23" x14ac:dyDescent="0.25">
      <c r="D29" s="53" t="s">
        <v>106</v>
      </c>
      <c r="E29" s="83" t="s">
        <v>38</v>
      </c>
      <c r="F29" s="83"/>
      <c r="G29" s="83" t="s">
        <v>39</v>
      </c>
      <c r="H29" s="83"/>
      <c r="I29" s="83" t="s">
        <v>37</v>
      </c>
      <c r="J29" s="83"/>
      <c r="K29" s="83"/>
      <c r="L29" s="83"/>
      <c r="M29" s="83" t="s">
        <v>43</v>
      </c>
      <c r="N29" s="83"/>
      <c r="O29" s="83"/>
      <c r="P29" s="2" t="s">
        <v>44</v>
      </c>
    </row>
    <row r="30" spans="1:23" x14ac:dyDescent="0.25">
      <c r="A30" s="2" t="s">
        <v>17</v>
      </c>
      <c r="B30" s="16">
        <f>'Data Transformation'!$R$24</f>
        <v>10</v>
      </c>
      <c r="C30" s="16"/>
      <c r="D30" s="14" t="s">
        <v>31</v>
      </c>
      <c r="E30" t="s">
        <v>31</v>
      </c>
      <c r="F30" t="s">
        <v>32</v>
      </c>
      <c r="G30" t="s">
        <v>31</v>
      </c>
      <c r="H30" t="s">
        <v>32</v>
      </c>
      <c r="I30" s="14" t="s">
        <v>34</v>
      </c>
      <c r="J30" s="14" t="s">
        <v>75</v>
      </c>
      <c r="K30" s="14" t="s">
        <v>76</v>
      </c>
      <c r="L30" s="14" t="s">
        <v>42</v>
      </c>
      <c r="M30" t="s">
        <v>31</v>
      </c>
      <c r="N30" t="s">
        <v>32</v>
      </c>
      <c r="O30" t="s">
        <v>33</v>
      </c>
    </row>
    <row r="31" spans="1:23" x14ac:dyDescent="0.25">
      <c r="A31" t="s">
        <v>30</v>
      </c>
      <c r="B31">
        <f>C5</f>
        <v>0.19</v>
      </c>
    </row>
    <row r="32" spans="1:23" x14ac:dyDescent="0.25">
      <c r="B32">
        <f t="shared" ref="B32:B51" si="12">C6</f>
        <v>0.32100000000000001</v>
      </c>
      <c r="D32">
        <f>IF(FREQUENCY('Data Transformation'!$U$11,$B32),1,0)</f>
        <v>0</v>
      </c>
      <c r="E32">
        <f>IF(FREQUENCY('Data Transformation'!$R$5,$B32),1,0)</f>
        <v>0</v>
      </c>
      <c r="F32">
        <f>E32-E31</f>
        <v>0</v>
      </c>
      <c r="G32">
        <f>IF(FREQUENCY('Data Transformation'!$R$6,$B32),1,0)</f>
        <v>1</v>
      </c>
      <c r="H32">
        <f>G32-G31</f>
        <v>1</v>
      </c>
      <c r="I32">
        <f>IF(G32=1,I31+1,H32)</f>
        <v>1</v>
      </c>
      <c r="J32">
        <f t="shared" ref="J32:J50" si="13">IF(E32=1,1,J33+1)</f>
        <v>7</v>
      </c>
      <c r="K32">
        <f>IF(J31=1,K31+1,J32)</f>
        <v>7</v>
      </c>
      <c r="L32">
        <f>IF(MIN(K32,I32)&gt;3,3,MIN(K32,I32))</f>
        <v>1</v>
      </c>
      <c r="M32">
        <f>IF(FREQUENCY('Data Transformation'!$R$10,$B32),1,0)</f>
        <v>0</v>
      </c>
      <c r="N32">
        <f>M32-M31</f>
        <v>0</v>
      </c>
      <c r="O32">
        <f>O31+1*N31</f>
        <v>0</v>
      </c>
      <c r="P32">
        <f>IF(O32=0,L32,0)</f>
        <v>1</v>
      </c>
    </row>
    <row r="33" spans="2:16" x14ac:dyDescent="0.25">
      <c r="B33">
        <f t="shared" si="12"/>
        <v>0.45200000000000001</v>
      </c>
      <c r="D33">
        <f>IF(FREQUENCY('Data Transformation'!$U$11,$B33),1,0)</f>
        <v>0</v>
      </c>
      <c r="E33">
        <f>IF(FREQUENCY('Data Transformation'!$R$5,$B33),1,0)</f>
        <v>0</v>
      </c>
      <c r="F33">
        <f t="shared" ref="F33:F51" si="14">E33-E32</f>
        <v>0</v>
      </c>
      <c r="G33">
        <f>IF(FREQUENCY('Data Transformation'!$R$6,$B33),1,0)</f>
        <v>1</v>
      </c>
      <c r="H33">
        <f t="shared" ref="H33:H51" si="15">G33-G32</f>
        <v>0</v>
      </c>
      <c r="I33">
        <f t="shared" ref="I33:I51" si="16">IF(G33=1,I32+1,H33)</f>
        <v>2</v>
      </c>
      <c r="J33">
        <f t="shared" si="13"/>
        <v>6</v>
      </c>
      <c r="K33">
        <f t="shared" ref="K33:K51" si="17">IF(J32=1,K32+1,J33)</f>
        <v>6</v>
      </c>
      <c r="L33">
        <f t="shared" ref="L33:L51" si="18">IF(MIN(K33,I33)&gt;3,3,MIN(K33,I33))</f>
        <v>2</v>
      </c>
      <c r="M33">
        <f>IF(FREQUENCY('Data Transformation'!$R$10,$B33),1,0)</f>
        <v>0</v>
      </c>
      <c r="N33">
        <f t="shared" ref="N33:N51" si="19">M33-M32</f>
        <v>0</v>
      </c>
      <c r="O33">
        <f t="shared" ref="O33:O51" si="20">O32+1*N32</f>
        <v>0</v>
      </c>
      <c r="P33">
        <f t="shared" ref="P33:P51" si="21">IF(O33=0,L33,0)</f>
        <v>2</v>
      </c>
    </row>
    <row r="34" spans="2:16" x14ac:dyDescent="0.25">
      <c r="B34">
        <f t="shared" si="12"/>
        <v>0.58299999999999996</v>
      </c>
      <c r="D34">
        <f>IF(FREQUENCY('Data Transformation'!$U$11,$B34),1,0)</f>
        <v>0</v>
      </c>
      <c r="E34">
        <f>IF(FREQUENCY('Data Transformation'!$R$5,$B34),1,0)</f>
        <v>0</v>
      </c>
      <c r="F34">
        <f t="shared" si="14"/>
        <v>0</v>
      </c>
      <c r="G34">
        <f>IF(FREQUENCY('Data Transformation'!$R$6,$B34),1,0)</f>
        <v>1</v>
      </c>
      <c r="H34">
        <f t="shared" si="15"/>
        <v>0</v>
      </c>
      <c r="I34">
        <f t="shared" si="16"/>
        <v>3</v>
      </c>
      <c r="J34">
        <f t="shared" si="13"/>
        <v>5</v>
      </c>
      <c r="K34">
        <f t="shared" si="17"/>
        <v>5</v>
      </c>
      <c r="L34">
        <f t="shared" si="18"/>
        <v>3</v>
      </c>
      <c r="M34">
        <f>IF(FREQUENCY('Data Transformation'!$R$10,$B34),1,0)</f>
        <v>0</v>
      </c>
      <c r="N34">
        <f t="shared" si="19"/>
        <v>0</v>
      </c>
      <c r="O34">
        <f t="shared" si="20"/>
        <v>0</v>
      </c>
      <c r="P34">
        <f t="shared" si="21"/>
        <v>3</v>
      </c>
    </row>
    <row r="35" spans="2:16" x14ac:dyDescent="0.25">
      <c r="B35">
        <f t="shared" si="12"/>
        <v>0.71399999999999997</v>
      </c>
      <c r="D35">
        <f>IF(FREQUENCY('Data Transformation'!$U$11,$B35),1,0)</f>
        <v>0</v>
      </c>
      <c r="E35">
        <f>IF(FREQUENCY('Data Transformation'!$R$5,$B35),1,0)</f>
        <v>0</v>
      </c>
      <c r="F35">
        <f t="shared" si="14"/>
        <v>0</v>
      </c>
      <c r="G35">
        <f>IF(FREQUENCY('Data Transformation'!$R$6,$B35),1,0)</f>
        <v>1</v>
      </c>
      <c r="H35">
        <f t="shared" si="15"/>
        <v>0</v>
      </c>
      <c r="I35">
        <f t="shared" si="16"/>
        <v>4</v>
      </c>
      <c r="J35">
        <f t="shared" si="13"/>
        <v>4</v>
      </c>
      <c r="K35">
        <f t="shared" si="17"/>
        <v>4</v>
      </c>
      <c r="L35">
        <f t="shared" si="18"/>
        <v>3</v>
      </c>
      <c r="M35">
        <f>IF(FREQUENCY('Data Transformation'!$R$10,$B35),1,0)</f>
        <v>0</v>
      </c>
      <c r="N35">
        <f t="shared" si="19"/>
        <v>0</v>
      </c>
      <c r="O35">
        <f t="shared" si="20"/>
        <v>0</v>
      </c>
      <c r="P35">
        <f t="shared" si="21"/>
        <v>3</v>
      </c>
    </row>
    <row r="36" spans="2:16" x14ac:dyDescent="0.25">
      <c r="B36">
        <f t="shared" si="12"/>
        <v>0.84499999999999997</v>
      </c>
      <c r="D36">
        <f>IF(FREQUENCY('Data Transformation'!$U$11,$B36),1,0)</f>
        <v>0</v>
      </c>
      <c r="E36">
        <f>IF(FREQUENCY('Data Transformation'!$R$5,$B36),1,0)</f>
        <v>0</v>
      </c>
      <c r="F36">
        <f t="shared" si="14"/>
        <v>0</v>
      </c>
      <c r="G36">
        <f>IF(FREQUENCY('Data Transformation'!$R$6,$B36),1,0)</f>
        <v>1</v>
      </c>
      <c r="H36">
        <f t="shared" si="15"/>
        <v>0</v>
      </c>
      <c r="I36">
        <f t="shared" si="16"/>
        <v>5</v>
      </c>
      <c r="J36">
        <f t="shared" si="13"/>
        <v>3</v>
      </c>
      <c r="K36">
        <f t="shared" si="17"/>
        <v>3</v>
      </c>
      <c r="L36">
        <f t="shared" si="18"/>
        <v>3</v>
      </c>
      <c r="M36">
        <f>IF(FREQUENCY('Data Transformation'!$R$10,$B36),1,0)</f>
        <v>0</v>
      </c>
      <c r="N36">
        <f t="shared" si="19"/>
        <v>0</v>
      </c>
      <c r="O36">
        <f t="shared" si="20"/>
        <v>0</v>
      </c>
      <c r="P36">
        <f t="shared" si="21"/>
        <v>3</v>
      </c>
    </row>
    <row r="37" spans="2:16" x14ac:dyDescent="0.25">
      <c r="B37">
        <f t="shared" si="12"/>
        <v>0.97599999999999998</v>
      </c>
      <c r="D37">
        <f>IF(FREQUENCY('Data Transformation'!$U$11,$B37),1,0)</f>
        <v>0</v>
      </c>
      <c r="E37">
        <f>IF(FREQUENCY('Data Transformation'!$R$5,$B37),1,0)</f>
        <v>0</v>
      </c>
      <c r="F37">
        <f t="shared" si="14"/>
        <v>0</v>
      </c>
      <c r="G37">
        <f>IF(FREQUENCY('Data Transformation'!$R$6,$B37),1,0)</f>
        <v>1</v>
      </c>
      <c r="H37">
        <f t="shared" si="15"/>
        <v>0</v>
      </c>
      <c r="I37">
        <f t="shared" si="16"/>
        <v>6</v>
      </c>
      <c r="J37">
        <f t="shared" si="13"/>
        <v>2</v>
      </c>
      <c r="K37">
        <f t="shared" si="17"/>
        <v>2</v>
      </c>
      <c r="L37">
        <f t="shared" si="18"/>
        <v>2</v>
      </c>
      <c r="M37">
        <f>IF(FREQUENCY('Data Transformation'!$R$10,$B37),1,0)</f>
        <v>0</v>
      </c>
      <c r="N37">
        <f t="shared" si="19"/>
        <v>0</v>
      </c>
      <c r="O37">
        <f t="shared" si="20"/>
        <v>0</v>
      </c>
      <c r="P37">
        <f t="shared" si="21"/>
        <v>2</v>
      </c>
    </row>
    <row r="38" spans="2:16" x14ac:dyDescent="0.25">
      <c r="B38">
        <f t="shared" si="12"/>
        <v>1.107</v>
      </c>
      <c r="D38">
        <f>IF(FREQUENCY('Data Transformation'!$U$11,$B38),1,0)</f>
        <v>0</v>
      </c>
      <c r="E38">
        <f>IF(FREQUENCY('Data Transformation'!$R$5,$B38),1,0)</f>
        <v>1</v>
      </c>
      <c r="F38">
        <f t="shared" si="14"/>
        <v>1</v>
      </c>
      <c r="G38">
        <f>IF(FREQUENCY('Data Transformation'!$R$6,$B38),1,0)</f>
        <v>1</v>
      </c>
      <c r="H38">
        <f t="shared" si="15"/>
        <v>0</v>
      </c>
      <c r="I38">
        <f t="shared" si="16"/>
        <v>7</v>
      </c>
      <c r="J38">
        <f t="shared" si="13"/>
        <v>1</v>
      </c>
      <c r="K38">
        <f t="shared" si="17"/>
        <v>1</v>
      </c>
      <c r="L38">
        <f t="shared" si="18"/>
        <v>1</v>
      </c>
      <c r="M38">
        <f>IF(FREQUENCY('Data Transformation'!$R$10,$B38),1,0)</f>
        <v>0</v>
      </c>
      <c r="N38">
        <f t="shared" si="19"/>
        <v>0</v>
      </c>
      <c r="O38">
        <f t="shared" si="20"/>
        <v>0</v>
      </c>
      <c r="P38">
        <f t="shared" si="21"/>
        <v>1</v>
      </c>
    </row>
    <row r="39" spans="2:16" x14ac:dyDescent="0.25">
      <c r="B39">
        <f t="shared" si="12"/>
        <v>1.238</v>
      </c>
      <c r="D39">
        <f>IF(FREQUENCY('Data Transformation'!$U$11,$B39),1,0)</f>
        <v>1</v>
      </c>
      <c r="E39">
        <f>IF(FREQUENCY('Data Transformation'!$R$5,$B39),1,0)</f>
        <v>1</v>
      </c>
      <c r="F39">
        <f t="shared" si="14"/>
        <v>0</v>
      </c>
      <c r="G39">
        <f>IF(FREQUENCY('Data Transformation'!$R$6,$B39),1,0)</f>
        <v>1</v>
      </c>
      <c r="H39">
        <f t="shared" si="15"/>
        <v>0</v>
      </c>
      <c r="I39">
        <f t="shared" si="16"/>
        <v>8</v>
      </c>
      <c r="J39">
        <f t="shared" si="13"/>
        <v>1</v>
      </c>
      <c r="K39">
        <f t="shared" si="17"/>
        <v>2</v>
      </c>
      <c r="L39">
        <f t="shared" si="18"/>
        <v>2</v>
      </c>
      <c r="M39">
        <f>IF(FREQUENCY('Data Transformation'!$R$10,$B39),1,0)</f>
        <v>0</v>
      </c>
      <c r="N39">
        <f t="shared" si="19"/>
        <v>0</v>
      </c>
      <c r="O39">
        <f t="shared" si="20"/>
        <v>0</v>
      </c>
      <c r="P39">
        <f t="shared" si="21"/>
        <v>2</v>
      </c>
    </row>
    <row r="40" spans="2:16" x14ac:dyDescent="0.25">
      <c r="B40">
        <f t="shared" si="12"/>
        <v>1.369</v>
      </c>
      <c r="D40">
        <f>IF(FREQUENCY('Data Transformation'!$U$11,$B40),1,0)</f>
        <v>1</v>
      </c>
      <c r="E40">
        <f>IF(FREQUENCY('Data Transformation'!$R$5,$B40),1,0)</f>
        <v>1</v>
      </c>
      <c r="F40">
        <f t="shared" si="14"/>
        <v>0</v>
      </c>
      <c r="G40">
        <f>IF(FREQUENCY('Data Transformation'!$R$6,$B40),1,0)</f>
        <v>1</v>
      </c>
      <c r="H40">
        <f t="shared" si="15"/>
        <v>0</v>
      </c>
      <c r="I40">
        <f t="shared" si="16"/>
        <v>9</v>
      </c>
      <c r="J40">
        <f t="shared" si="13"/>
        <v>1</v>
      </c>
      <c r="K40">
        <f t="shared" si="17"/>
        <v>3</v>
      </c>
      <c r="L40">
        <f t="shared" si="18"/>
        <v>3</v>
      </c>
      <c r="M40">
        <f>IF(FREQUENCY('Data Transformation'!$R$10,$B40),1,0)</f>
        <v>0</v>
      </c>
      <c r="N40">
        <f t="shared" si="19"/>
        <v>0</v>
      </c>
      <c r="O40">
        <f t="shared" si="20"/>
        <v>0</v>
      </c>
      <c r="P40">
        <f t="shared" si="21"/>
        <v>3</v>
      </c>
    </row>
    <row r="41" spans="2:16" x14ac:dyDescent="0.25">
      <c r="B41">
        <f t="shared" si="12"/>
        <v>1.5000009999999999</v>
      </c>
      <c r="D41">
        <f>IF(FREQUENCY('Data Transformation'!$U$11,$B41),1,0)</f>
        <v>1</v>
      </c>
      <c r="E41">
        <f>IF(FREQUENCY('Data Transformation'!$R$5,$B41),1,0)</f>
        <v>1</v>
      </c>
      <c r="F41">
        <f t="shared" si="14"/>
        <v>0</v>
      </c>
      <c r="G41">
        <f>IF(FREQUENCY('Data Transformation'!$R$6,$B41),1,0)</f>
        <v>1</v>
      </c>
      <c r="H41">
        <f t="shared" si="15"/>
        <v>0</v>
      </c>
      <c r="I41">
        <f t="shared" si="16"/>
        <v>10</v>
      </c>
      <c r="J41">
        <f t="shared" si="13"/>
        <v>1</v>
      </c>
      <c r="K41">
        <f t="shared" si="17"/>
        <v>4</v>
      </c>
      <c r="L41">
        <f t="shared" si="18"/>
        <v>3</v>
      </c>
      <c r="M41">
        <f>IF(FREQUENCY('Data Transformation'!$R$10,$B41),1,0)</f>
        <v>1</v>
      </c>
      <c r="N41">
        <f t="shared" si="19"/>
        <v>1</v>
      </c>
      <c r="O41">
        <f t="shared" si="20"/>
        <v>0</v>
      </c>
      <c r="P41">
        <f t="shared" si="21"/>
        <v>3</v>
      </c>
    </row>
    <row r="42" spans="2:16" x14ac:dyDescent="0.25">
      <c r="B42">
        <f t="shared" si="12"/>
        <v>1.631</v>
      </c>
      <c r="D42">
        <f>IF(FREQUENCY('Data Transformation'!$U$11,$B42),1,0)</f>
        <v>1</v>
      </c>
      <c r="E42">
        <f>IF(FREQUENCY('Data Transformation'!$R$5,$B42),1,0)</f>
        <v>1</v>
      </c>
      <c r="F42">
        <f t="shared" si="14"/>
        <v>0</v>
      </c>
      <c r="G42">
        <f>IF(FREQUENCY('Data Transformation'!$R$6,$B42),1,0)</f>
        <v>1</v>
      </c>
      <c r="H42">
        <f t="shared" si="15"/>
        <v>0</v>
      </c>
      <c r="I42">
        <f t="shared" si="16"/>
        <v>11</v>
      </c>
      <c r="J42">
        <f t="shared" si="13"/>
        <v>1</v>
      </c>
      <c r="K42">
        <f t="shared" si="17"/>
        <v>5</v>
      </c>
      <c r="L42">
        <f t="shared" si="18"/>
        <v>3</v>
      </c>
      <c r="M42">
        <f>IF(FREQUENCY('Data Transformation'!$R$10,$B42),1,0)</f>
        <v>1</v>
      </c>
      <c r="N42">
        <f t="shared" si="19"/>
        <v>0</v>
      </c>
      <c r="O42">
        <f t="shared" si="20"/>
        <v>1</v>
      </c>
      <c r="P42">
        <f t="shared" si="21"/>
        <v>0</v>
      </c>
    </row>
    <row r="43" spans="2:16" x14ac:dyDescent="0.25">
      <c r="B43">
        <f t="shared" si="12"/>
        <v>1.762</v>
      </c>
      <c r="D43">
        <f>IF(FREQUENCY('Data Transformation'!$U$11,$B43),1,0)</f>
        <v>1</v>
      </c>
      <c r="E43">
        <f>IF(FREQUENCY('Data Transformation'!$R$5,$B43),1,0)</f>
        <v>1</v>
      </c>
      <c r="F43">
        <f t="shared" si="14"/>
        <v>0</v>
      </c>
      <c r="G43">
        <f>IF(FREQUENCY('Data Transformation'!$R$6,$B43),1,0)</f>
        <v>1</v>
      </c>
      <c r="H43">
        <f t="shared" si="15"/>
        <v>0</v>
      </c>
      <c r="I43">
        <f t="shared" si="16"/>
        <v>12</v>
      </c>
      <c r="J43">
        <f t="shared" si="13"/>
        <v>1</v>
      </c>
      <c r="K43">
        <f t="shared" si="17"/>
        <v>6</v>
      </c>
      <c r="L43">
        <f t="shared" si="18"/>
        <v>3</v>
      </c>
      <c r="M43">
        <f>IF(FREQUENCY('Data Transformation'!$R$10,$B43),1,0)</f>
        <v>1</v>
      </c>
      <c r="N43">
        <f t="shared" si="19"/>
        <v>0</v>
      </c>
      <c r="O43">
        <f t="shared" si="20"/>
        <v>1</v>
      </c>
      <c r="P43">
        <f t="shared" si="21"/>
        <v>0</v>
      </c>
    </row>
    <row r="44" spans="2:16" x14ac:dyDescent="0.25">
      <c r="B44">
        <f t="shared" si="12"/>
        <v>1.893</v>
      </c>
      <c r="D44">
        <f>IF(FREQUENCY('Data Transformation'!$U$11,$B44),1,0)</f>
        <v>1</v>
      </c>
      <c r="E44">
        <f>IF(FREQUENCY('Data Transformation'!$R$5,$B44),1,0)</f>
        <v>1</v>
      </c>
      <c r="F44">
        <f t="shared" si="14"/>
        <v>0</v>
      </c>
      <c r="G44">
        <f>IF(FREQUENCY('Data Transformation'!$R$6,$B44),1,0)</f>
        <v>1</v>
      </c>
      <c r="H44">
        <f t="shared" si="15"/>
        <v>0</v>
      </c>
      <c r="I44">
        <f t="shared" si="16"/>
        <v>13</v>
      </c>
      <c r="J44">
        <f t="shared" si="13"/>
        <v>1</v>
      </c>
      <c r="K44">
        <f t="shared" si="17"/>
        <v>7</v>
      </c>
      <c r="L44">
        <f t="shared" si="18"/>
        <v>3</v>
      </c>
      <c r="M44">
        <f>IF(FREQUENCY('Data Transformation'!$R$10,$B44),1,0)</f>
        <v>1</v>
      </c>
      <c r="N44">
        <f t="shared" si="19"/>
        <v>0</v>
      </c>
      <c r="O44">
        <f t="shared" si="20"/>
        <v>1</v>
      </c>
      <c r="P44">
        <f t="shared" si="21"/>
        <v>0</v>
      </c>
    </row>
    <row r="45" spans="2:16" x14ac:dyDescent="0.25">
      <c r="B45">
        <f t="shared" si="12"/>
        <v>2.024</v>
      </c>
      <c r="D45">
        <f>IF(FREQUENCY('Data Transformation'!$U$11,$B45),1,0)</f>
        <v>1</v>
      </c>
      <c r="E45">
        <f>IF(FREQUENCY('Data Transformation'!$R$5,$B45),1,0)</f>
        <v>1</v>
      </c>
      <c r="F45">
        <f t="shared" si="14"/>
        <v>0</v>
      </c>
      <c r="G45">
        <f>IF(FREQUENCY('Data Transformation'!$R$6,$B45),1,0)</f>
        <v>1</v>
      </c>
      <c r="H45">
        <f t="shared" si="15"/>
        <v>0</v>
      </c>
      <c r="I45">
        <f t="shared" si="16"/>
        <v>14</v>
      </c>
      <c r="J45">
        <f t="shared" si="13"/>
        <v>1</v>
      </c>
      <c r="K45">
        <f t="shared" si="17"/>
        <v>8</v>
      </c>
      <c r="L45">
        <f t="shared" si="18"/>
        <v>3</v>
      </c>
      <c r="M45">
        <f>IF(FREQUENCY('Data Transformation'!$R$10,$B45),1,0)</f>
        <v>1</v>
      </c>
      <c r="N45">
        <f t="shared" si="19"/>
        <v>0</v>
      </c>
      <c r="O45">
        <f t="shared" si="20"/>
        <v>1</v>
      </c>
      <c r="P45">
        <f t="shared" si="21"/>
        <v>0</v>
      </c>
    </row>
    <row r="46" spans="2:16" x14ac:dyDescent="0.25">
      <c r="B46">
        <f t="shared" si="12"/>
        <v>2.1550000000000002</v>
      </c>
      <c r="D46">
        <f>IF(FREQUENCY('Data Transformation'!$U$11,$B46),1,0)</f>
        <v>1</v>
      </c>
      <c r="E46">
        <f>IF(FREQUENCY('Data Transformation'!$R$5,$B46),1,0)</f>
        <v>1</v>
      </c>
      <c r="F46">
        <f t="shared" si="14"/>
        <v>0</v>
      </c>
      <c r="G46">
        <f>IF(FREQUENCY('Data Transformation'!$R$6,$B46),1,0)</f>
        <v>1</v>
      </c>
      <c r="H46">
        <f t="shared" si="15"/>
        <v>0</v>
      </c>
      <c r="I46">
        <f t="shared" si="16"/>
        <v>15</v>
      </c>
      <c r="J46">
        <f t="shared" si="13"/>
        <v>1</v>
      </c>
      <c r="K46">
        <f t="shared" si="17"/>
        <v>9</v>
      </c>
      <c r="L46">
        <f t="shared" si="18"/>
        <v>3</v>
      </c>
      <c r="M46">
        <f>IF(FREQUENCY('Data Transformation'!$R$10,$B46),1,0)</f>
        <v>1</v>
      </c>
      <c r="N46">
        <f t="shared" si="19"/>
        <v>0</v>
      </c>
      <c r="O46">
        <f t="shared" si="20"/>
        <v>1</v>
      </c>
      <c r="P46">
        <f t="shared" si="21"/>
        <v>0</v>
      </c>
    </row>
    <row r="47" spans="2:16" x14ac:dyDescent="0.25">
      <c r="B47">
        <f t="shared" si="12"/>
        <v>2.2860000000000005</v>
      </c>
      <c r="D47">
        <f>IF(FREQUENCY('Data Transformation'!$U$11,$B47),1,0)</f>
        <v>1</v>
      </c>
      <c r="E47">
        <f>IF(FREQUENCY('Data Transformation'!$R$5,$B47),1,0)</f>
        <v>1</v>
      </c>
      <c r="F47">
        <f t="shared" si="14"/>
        <v>0</v>
      </c>
      <c r="G47">
        <f>IF(FREQUENCY('Data Transformation'!$R$6,$B47),1,0)</f>
        <v>1</v>
      </c>
      <c r="H47">
        <f t="shared" si="15"/>
        <v>0</v>
      </c>
      <c r="I47">
        <f t="shared" si="16"/>
        <v>16</v>
      </c>
      <c r="J47">
        <f t="shared" si="13"/>
        <v>1</v>
      </c>
      <c r="K47">
        <f t="shared" si="17"/>
        <v>10</v>
      </c>
      <c r="L47">
        <f t="shared" si="18"/>
        <v>3</v>
      </c>
      <c r="M47">
        <f>IF(FREQUENCY('Data Transformation'!$R$10,$B47),1,0)</f>
        <v>1</v>
      </c>
      <c r="N47">
        <f t="shared" si="19"/>
        <v>0</v>
      </c>
      <c r="O47">
        <f t="shared" si="20"/>
        <v>1</v>
      </c>
      <c r="P47">
        <f t="shared" si="21"/>
        <v>0</v>
      </c>
    </row>
    <row r="48" spans="2:16" x14ac:dyDescent="0.25">
      <c r="B48">
        <f t="shared" si="12"/>
        <v>2.4170000000000007</v>
      </c>
      <c r="D48">
        <f>IF(FREQUENCY('Data Transformation'!$U$11,$B48),1,0)</f>
        <v>1</v>
      </c>
      <c r="E48">
        <f>IF(FREQUENCY('Data Transformation'!$R$5,$B48),1,0)</f>
        <v>1</v>
      </c>
      <c r="F48">
        <f t="shared" si="14"/>
        <v>0</v>
      </c>
      <c r="G48">
        <f>IF(FREQUENCY('Data Transformation'!$R$6,$B48),1,0)</f>
        <v>1</v>
      </c>
      <c r="H48">
        <f t="shared" si="15"/>
        <v>0</v>
      </c>
      <c r="I48">
        <f t="shared" si="16"/>
        <v>17</v>
      </c>
      <c r="J48">
        <f t="shared" si="13"/>
        <v>1</v>
      </c>
      <c r="K48">
        <f t="shared" si="17"/>
        <v>11</v>
      </c>
      <c r="L48">
        <f t="shared" si="18"/>
        <v>3</v>
      </c>
      <c r="M48">
        <f>IF(FREQUENCY('Data Transformation'!$R$10,$B48),1,0)</f>
        <v>1</v>
      </c>
      <c r="N48">
        <f t="shared" si="19"/>
        <v>0</v>
      </c>
      <c r="O48">
        <f t="shared" si="20"/>
        <v>1</v>
      </c>
      <c r="P48">
        <f t="shared" si="21"/>
        <v>0</v>
      </c>
    </row>
    <row r="49" spans="2:16" x14ac:dyDescent="0.25">
      <c r="B49">
        <f t="shared" si="12"/>
        <v>2.5480000000000009</v>
      </c>
      <c r="D49">
        <f>IF(FREQUENCY('Data Transformation'!$U$11,$B49),1,0)</f>
        <v>1</v>
      </c>
      <c r="E49">
        <f>IF(FREQUENCY('Data Transformation'!$R$5,$B49),1,0)</f>
        <v>1</v>
      </c>
      <c r="F49">
        <f t="shared" si="14"/>
        <v>0</v>
      </c>
      <c r="G49">
        <f>IF(FREQUENCY('Data Transformation'!$R$6,$B49),1,0)</f>
        <v>1</v>
      </c>
      <c r="H49">
        <f t="shared" si="15"/>
        <v>0</v>
      </c>
      <c r="I49">
        <f t="shared" si="16"/>
        <v>18</v>
      </c>
      <c r="J49">
        <f t="shared" si="13"/>
        <v>1</v>
      </c>
      <c r="K49">
        <f t="shared" si="17"/>
        <v>12</v>
      </c>
      <c r="L49">
        <f t="shared" si="18"/>
        <v>3</v>
      </c>
      <c r="M49">
        <f>IF(FREQUENCY('Data Transformation'!$R$10,$B49),1,0)</f>
        <v>1</v>
      </c>
      <c r="N49">
        <f t="shared" si="19"/>
        <v>0</v>
      </c>
      <c r="O49">
        <f t="shared" si="20"/>
        <v>1</v>
      </c>
      <c r="P49">
        <f t="shared" si="21"/>
        <v>0</v>
      </c>
    </row>
    <row r="50" spans="2:16" x14ac:dyDescent="0.25">
      <c r="B50">
        <f t="shared" si="12"/>
        <v>2.6790000000000012</v>
      </c>
      <c r="D50">
        <f>IF(FREQUENCY('Data Transformation'!$U$11,$B50),1,0)</f>
        <v>1</v>
      </c>
      <c r="E50">
        <f>IF(FREQUENCY('Data Transformation'!$R$5,$B50),1,0)</f>
        <v>1</v>
      </c>
      <c r="F50">
        <f t="shared" si="14"/>
        <v>0</v>
      </c>
      <c r="G50">
        <f>IF(FREQUENCY('Data Transformation'!$R$6,$B50),1,0)</f>
        <v>1</v>
      </c>
      <c r="H50">
        <f t="shared" si="15"/>
        <v>0</v>
      </c>
      <c r="I50">
        <f t="shared" si="16"/>
        <v>19</v>
      </c>
      <c r="J50">
        <f t="shared" si="13"/>
        <v>1</v>
      </c>
      <c r="K50">
        <f t="shared" si="17"/>
        <v>13</v>
      </c>
      <c r="L50">
        <f t="shared" si="18"/>
        <v>3</v>
      </c>
      <c r="M50">
        <f>IF(FREQUENCY('Data Transformation'!$R$10,$B50),1,0)</f>
        <v>1</v>
      </c>
      <c r="N50">
        <f t="shared" si="19"/>
        <v>0</v>
      </c>
      <c r="O50">
        <f t="shared" si="20"/>
        <v>1</v>
      </c>
      <c r="P50">
        <f t="shared" si="21"/>
        <v>0</v>
      </c>
    </row>
    <row r="51" spans="2:16" x14ac:dyDescent="0.25">
      <c r="B51">
        <f t="shared" si="12"/>
        <v>2.8100000000000014</v>
      </c>
      <c r="D51">
        <f>IF(FREQUENCY('Data Transformation'!$U$11,$B51),1,0)</f>
        <v>1</v>
      </c>
      <c r="E51">
        <f>IF(FREQUENCY('Data Transformation'!$R$5,$B51),1,0)</f>
        <v>1</v>
      </c>
      <c r="F51">
        <f t="shared" si="14"/>
        <v>0</v>
      </c>
      <c r="G51">
        <f>IF(FREQUENCY('Data Transformation'!$R$6,$B51),1,0)</f>
        <v>1</v>
      </c>
      <c r="H51">
        <f t="shared" si="15"/>
        <v>0</v>
      </c>
      <c r="I51">
        <f t="shared" si="16"/>
        <v>20</v>
      </c>
      <c r="J51">
        <f>IF(E51=1,1,K52+1)</f>
        <v>1</v>
      </c>
      <c r="K51">
        <f t="shared" si="17"/>
        <v>14</v>
      </c>
      <c r="L51">
        <f t="shared" si="18"/>
        <v>3</v>
      </c>
      <c r="M51">
        <f>IF(FREQUENCY('Data Transformation'!$R$10,$B51),1,0)</f>
        <v>1</v>
      </c>
      <c r="N51">
        <f t="shared" si="19"/>
        <v>0</v>
      </c>
      <c r="O51">
        <f t="shared" si="20"/>
        <v>1</v>
      </c>
      <c r="P51">
        <f t="shared" si="21"/>
        <v>0</v>
      </c>
    </row>
  </sheetData>
  <customSheetViews>
    <customSheetView guid="{3FABBB88-4ADF-4471-88BA-07085913E628}" topLeftCell="A28">
      <selection activeCell="D38" sqref="D38"/>
      <pageMargins left="0.75" right="0.75" top="1" bottom="1" header="0.5" footer="0.5"/>
    </customSheetView>
  </customSheetViews>
  <mergeCells count="8">
    <mergeCell ref="E3:F3"/>
    <mergeCell ref="G3:H3"/>
    <mergeCell ref="I3:L3"/>
    <mergeCell ref="M3:O3"/>
    <mergeCell ref="E29:F29"/>
    <mergeCell ref="G29:H29"/>
    <mergeCell ref="I29:L29"/>
    <mergeCell ref="M29:O29"/>
  </mergeCells>
  <conditionalFormatting sqref="F6:F25">
    <cfRule type="cellIs" dxfId="362" priority="12" operator="equal">
      <formula>1</formula>
    </cfRule>
    <cfRule type="cellIs" dxfId="361" priority="16" operator="greaterThan">
      <formula>0</formula>
    </cfRule>
  </conditionalFormatting>
  <conditionalFormatting sqref="F32:F51">
    <cfRule type="cellIs" dxfId="360" priority="4" operator="equal">
      <formula>1</formula>
    </cfRule>
    <cfRule type="cellIs" dxfId="359" priority="7" operator="greaterThan">
      <formula>0</formula>
    </cfRule>
  </conditionalFormatting>
  <conditionalFormatting sqref="H6:H25">
    <cfRule type="cellIs" dxfId="358" priority="13" operator="equal">
      <formula>1</formula>
    </cfRule>
    <cfRule type="cellIs" dxfId="357" priority="15" operator="greaterThan">
      <formula>0</formula>
    </cfRule>
  </conditionalFormatting>
  <conditionalFormatting sqref="H32:H51">
    <cfRule type="cellIs" dxfId="356" priority="5" operator="equal">
      <formula>1</formula>
    </cfRule>
    <cfRule type="cellIs" dxfId="355" priority="6" operator="greaterThan">
      <formula>0</formula>
    </cfRule>
  </conditionalFormatting>
  <conditionalFormatting sqref="L6:L25">
    <cfRule type="colorScale" priority="20">
      <colorScale>
        <cfvo type="min"/>
        <cfvo type="percentile" val="50"/>
        <cfvo type="max"/>
        <color rgb="FF63BE7B"/>
        <color rgb="FFFFEB84"/>
        <color rgb="FFF8696B"/>
      </colorScale>
    </cfRule>
  </conditionalFormatting>
  <conditionalFormatting sqref="L32:L51">
    <cfRule type="colorScale" priority="10">
      <colorScale>
        <cfvo type="min"/>
        <cfvo type="percentile" val="50"/>
        <cfvo type="max"/>
        <color rgb="FF63BE7B"/>
        <color rgb="FFFFEB84"/>
        <color rgb="FFF8696B"/>
      </colorScale>
    </cfRule>
  </conditionalFormatting>
  <conditionalFormatting sqref="N6:N25">
    <cfRule type="cellIs" dxfId="354" priority="11" operator="equal">
      <formula>1</formula>
    </cfRule>
  </conditionalFormatting>
  <conditionalFormatting sqref="N32:N51">
    <cfRule type="cellIs" dxfId="353" priority="3" operator="equal">
      <formula>1</formula>
    </cfRule>
  </conditionalFormatting>
  <conditionalFormatting sqref="N6:O25">
    <cfRule type="cellIs" dxfId="352" priority="18" operator="greaterThan">
      <formula>0</formula>
    </cfRule>
  </conditionalFormatting>
  <conditionalFormatting sqref="N32:O51">
    <cfRule type="cellIs" dxfId="351" priority="9" operator="greaterThan">
      <formula>0</formula>
    </cfRule>
  </conditionalFormatting>
  <conditionalFormatting sqref="P6:P25">
    <cfRule type="colorScale" priority="17">
      <colorScale>
        <cfvo type="min"/>
        <cfvo type="percentile" val="50"/>
        <cfvo type="max"/>
        <color rgb="FF63BE7B"/>
        <color rgb="FFFFEB84"/>
        <color rgb="FFF8696B"/>
      </colorScale>
    </cfRule>
  </conditionalFormatting>
  <conditionalFormatting sqref="P32:P51">
    <cfRule type="colorScale" priority="8">
      <colorScale>
        <cfvo type="min"/>
        <cfvo type="percentile" val="50"/>
        <cfvo type="max"/>
        <color rgb="FF63BE7B"/>
        <color rgb="FFFFEB84"/>
        <color rgb="FFF8696B"/>
      </colorScale>
    </cfRule>
  </conditionalFormatting>
  <conditionalFormatting sqref="W5:W25">
    <cfRule type="colorScale" priority="1">
      <colorScale>
        <cfvo type="min"/>
        <cfvo type="percentile" val="50"/>
        <cfvo type="max"/>
        <color rgb="FF63BE7B"/>
        <color rgb="FFFFEB84"/>
        <color rgb="FFF8696B"/>
      </colorScale>
    </cfRule>
  </conditionalFormatting>
  <dataValidations count="2">
    <dataValidation allowBlank="1" showInputMessage="1" showErrorMessage="1" promptTitle="Bin Weighting Override" prompt="If a different bin weighting scale is preferred, those values can be entered here. The weighted scores are normalized in a later calculation, so the magnitude of the weighting scale can be determined by the user." sqref="U4" xr:uid="{00000000-0002-0000-0300-000000000000}"/>
    <dataValidation allowBlank="1" showInputMessage="1" showErrorMessage="1" promptTitle="Bin Weight Determination" prompt="The columns in this section were used to find the WT and Dead bin and then apply the corresponding weights to all other bins. These columns should be left alone." sqref="I3:L3" xr:uid="{00000000-0002-0000-0300-000001000000}"/>
  </dataValidations>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403857-BEBD-4D2A-AA12-62D96BE953BA}">
  <sheetPr codeName="Sheet5"/>
  <dimension ref="A1:AG428"/>
  <sheetViews>
    <sheetView zoomScale="74" zoomScaleNormal="85" workbookViewId="0">
      <selection activeCell="D3" sqref="D3"/>
    </sheetView>
  </sheetViews>
  <sheetFormatPr defaultRowHeight="15.75" x14ac:dyDescent="0.25"/>
  <cols>
    <col min="12" max="12" width="16.375" bestFit="1" customWidth="1"/>
    <col min="20" max="20" width="10.375" bestFit="1" customWidth="1"/>
    <col min="23" max="23" width="14" bestFit="1" customWidth="1"/>
    <col min="24" max="24" width="21.5" bestFit="1" customWidth="1"/>
  </cols>
  <sheetData>
    <row r="1" spans="1:31" x14ac:dyDescent="0.25">
      <c r="A1" t="s">
        <v>131</v>
      </c>
      <c r="K1" s="57"/>
      <c r="L1" s="58"/>
      <c r="M1" s="56"/>
      <c r="U1" s="56"/>
    </row>
    <row r="2" spans="1:31" x14ac:dyDescent="0.25">
      <c r="K2" s="57"/>
      <c r="L2" s="58"/>
      <c r="M2" s="56"/>
      <c r="N2" t="s">
        <v>132</v>
      </c>
      <c r="U2" s="56"/>
    </row>
    <row r="3" spans="1:31" x14ac:dyDescent="0.25">
      <c r="B3" cm="2">
        <f t="array" ref="B3:I355">'Input and Summary Results'!L4:S356</f>
        <v>0</v>
      </c>
      <c r="C3">
        <v>0</v>
      </c>
      <c r="D3" t="str">
        <v>Scores</v>
      </c>
      <c r="E3">
        <v>0</v>
      </c>
      <c r="F3">
        <v>0</v>
      </c>
      <c r="G3">
        <v>0</v>
      </c>
      <c r="H3">
        <v>0</v>
      </c>
      <c r="I3">
        <v>0</v>
      </c>
      <c r="K3" s="57"/>
      <c r="L3" s="58"/>
      <c r="M3" s="56"/>
      <c r="N3">
        <v>1</v>
      </c>
      <c r="O3">
        <v>4</v>
      </c>
      <c r="P3">
        <v>2</v>
      </c>
      <c r="Q3">
        <v>4</v>
      </c>
      <c r="R3">
        <v>1</v>
      </c>
      <c r="S3">
        <v>1</v>
      </c>
      <c r="T3">
        <v>3</v>
      </c>
      <c r="U3" s="56"/>
    </row>
    <row r="4" spans="1:31" x14ac:dyDescent="0.25">
      <c r="B4" t="str">
        <v>Position</v>
      </c>
      <c r="C4" t="str">
        <v># of variants</v>
      </c>
      <c r="D4" t="str">
        <v>Enhancing</v>
      </c>
      <c r="E4" t="str">
        <v>Neutral</v>
      </c>
      <c r="F4" t="str">
        <v>Unweighted rheostat</v>
      </c>
      <c r="G4" t="str">
        <v>Weighted rheostat</v>
      </c>
      <c r="H4" t="str">
        <v>Toggle</v>
      </c>
      <c r="I4" t="str">
        <v>Binary</v>
      </c>
      <c r="K4" s="57" t="s">
        <v>110</v>
      </c>
      <c r="L4" s="58" t="s">
        <v>111</v>
      </c>
      <c r="M4" s="56"/>
      <c r="N4" t="s">
        <v>50</v>
      </c>
      <c r="O4" t="s">
        <v>133</v>
      </c>
      <c r="P4" t="s">
        <v>134</v>
      </c>
      <c r="Q4" t="s">
        <v>112</v>
      </c>
      <c r="R4" t="s">
        <v>53</v>
      </c>
      <c r="S4" t="s">
        <v>106</v>
      </c>
      <c r="T4" t="s">
        <v>135</v>
      </c>
      <c r="U4" s="56"/>
      <c r="V4" t="s">
        <v>129</v>
      </c>
      <c r="W4" t="s">
        <v>113</v>
      </c>
      <c r="X4" t="s">
        <v>114</v>
      </c>
      <c r="Z4" t="s">
        <v>129</v>
      </c>
      <c r="AA4" t="s">
        <v>130</v>
      </c>
    </row>
    <row r="5" spans="1:31" x14ac:dyDescent="0.25">
      <c r="B5" t="str">
        <v>all</v>
      </c>
      <c r="C5">
        <v>4933</v>
      </c>
      <c r="D5">
        <v>2.5952960259529603E-2</v>
      </c>
      <c r="E5">
        <v>0.2637875101378751</v>
      </c>
      <c r="F5">
        <v>1</v>
      </c>
      <c r="G5">
        <v>1</v>
      </c>
      <c r="H5">
        <v>0.395985401459854</v>
      </c>
      <c r="I5" t="str">
        <v>no</v>
      </c>
      <c r="K5" s="57">
        <f>IFERROR(AVERAGEIF('Data Transformation'!$B$425:$B$8425,"&gt;=0",IF('Input and Summary Results'!$J$4="no",'Data Transformation'!$C$425:$C$8425,'Data Transformation'!$E$425:$E$8425)),"")</f>
        <v>0.53883590330089315</v>
      </c>
      <c r="L5" s="58" cm="1">
        <f t="array" ref="L5">IFERROR(_xlfn.STDEV.S(IF('Data Transformation'!$B$425:$B$8425&gt;=0,IF('Input and Summary Results'!$J$4="no",'Data Transformation'!$C$425:$C$8425,'Data Transformation'!$E$425:$E$8425),"")),"")</f>
        <v>0.40966876182305573</v>
      </c>
      <c r="M5" s="56"/>
      <c r="U5" s="56"/>
      <c r="Z5" t="s">
        <v>50</v>
      </c>
      <c r="AA5">
        <f>COUNTIF(V:V,Z5)</f>
        <v>35</v>
      </c>
      <c r="AC5" t="s">
        <v>136</v>
      </c>
      <c r="AD5" t="s">
        <v>137</v>
      </c>
    </row>
    <row r="6" spans="1:31" x14ac:dyDescent="0.25">
      <c r="B6">
        <v>1</v>
      </c>
      <c r="C6">
        <v>18</v>
      </c>
      <c r="D6">
        <v>0</v>
      </c>
      <c r="E6">
        <v>0.41176470588235292</v>
      </c>
      <c r="F6">
        <v>0.4</v>
      </c>
      <c r="G6">
        <v>0.39130434782608697</v>
      </c>
      <c r="H6">
        <v>0</v>
      </c>
      <c r="I6" t="str">
        <v>no</v>
      </c>
      <c r="K6" s="57">
        <f>IFERROR(AVERAGEIF('Data Transformation'!$B$425:$B$8425,B6,IF('Input and Summary Results'!$J$4="no",'Data Transformation'!$C$425:$C$8425,'Data Transformation'!$E$425:$E$8425)),"")</f>
        <v>0.81520879823529402</v>
      </c>
      <c r="L6" s="58" cm="1">
        <f t="array" ref="L6">IFERROR(_xlfn.STDEV.S(IF('Data Transformation'!$B$425:$B$8425=B6,IF('Input and Summary Results'!$J$4="no",'Data Transformation'!$C$425:$C$8425,'Data Transformation'!$E$425:$E$8425),"")),"")</f>
        <v>0.10373043419174227</v>
      </c>
      <c r="M6" s="56"/>
      <c r="N6" t="str">
        <f>IF(E6&gt;='Data Transformation'!$R$29,B6,"")</f>
        <v/>
      </c>
      <c r="O6">
        <f>IFERROR(IF(AND(Assignments!L6&lt;('Data Transformation'!$R$4-'Data Transformation'!$R$3)/2,ABS(K6-'Data Transformation'!$R$6)&gt;ABS(K6-'Data Transformation'!$R$5),NOT(ISNUMBER(N6)),NOT(ISNUMBER(R6)),NOT(ISNUMBER(P6)),NOT(ISNUMBER(R6)),NOT(ISNUMBER(S6)),NOT(ISNUMBER(T6))),Assignments!B6,""),"")</f>
        <v>1</v>
      </c>
      <c r="P6" t="str">
        <f>IF(AND(NOT(ISNUMBER(N6)),NOT(ISNUMBER(R6)),NOT(ISNUMBER(S6)),G6&gt;='Data Transformation'!$R$28),B6,"")</f>
        <v/>
      </c>
      <c r="Q6" t="str">
        <f>IFERROR(IF(AND(Assignments!L6&lt;('Data Transformation'!$R$4-'Data Transformation'!$R$3)/2,ABS(K6-'Data Transformation'!$R$6)&lt;ABS(K6-'Data Transformation'!$R$5),NOT(ISNUMBER(N6)),NOT(ISNUMBER(T6)),NOT(ISNUMBER(P6)),NOT(ISNUMBER(R6)),NOT(ISNUMBER(T6)),NOT(ISNUMBER(S6))),Assignments!B6,""),"")</f>
        <v/>
      </c>
      <c r="R6" t="str">
        <f>IF(H6&gt;='Data Transformation'!$R$30,B6,"")</f>
        <v/>
      </c>
      <c r="S6" t="str">
        <f>IF(D6&gt;='Data Transformation'!$R$31,B6,"")</f>
        <v/>
      </c>
      <c r="T6" t="str">
        <f>IF(AND(H6&lt;'Data Transformation'!$R$30,E6&lt;'Data Transformation'!$R$29,G6&lt;0.3,D6&lt;'Data Transformation'!$R$31,E6&gt;0.4,H6&gt;0.4),B6,"")</f>
        <v/>
      </c>
      <c r="U6" s="56"/>
      <c r="V6" t="str" cm="2">
        <f t="array" ref="V6">IF(C6=FALSE,"",IF(AND(ISNUMBER(B6),ISBLANK(N6:T6)),"Unclassified",(IF(COUNT(N6:T6)=0,"",INDEX($N$4:$T$4,MATCH(TRUE,N6:T6=B6,0))))))</f>
        <v>Moderate</v>
      </c>
      <c r="W6" t="str">
        <f>IF(COUNT(N6:T6)&gt;1,"True","")</f>
        <v/>
      </c>
      <c r="X6" t="str">
        <f>IF(AND(D6&gt;0.8,G6&gt;0.5,ISNUMBER(B6)),"True","")</f>
        <v/>
      </c>
      <c r="Z6" t="s">
        <v>133</v>
      </c>
      <c r="AA6">
        <f t="shared" ref="AA6:AA11" si="0">COUNTIF(V:V,Z6)</f>
        <v>41</v>
      </c>
      <c r="AC6" t="b">
        <f>IF(AND(H6&gt;0.35,G6&lt;0.35,E6&gt;0.35,T6="",R6="",P6="",N6="",S6=""),TRUE,FALSE)</f>
        <v>0</v>
      </c>
      <c r="AD6">
        <f>IFERROR(ABS(ABS(K6-'Data Transformation'!$R$5)-ABS(K6-'Data Transformation'!$R$6)),"")</f>
        <v>0.44041759647058809</v>
      </c>
      <c r="AE6" t="b">
        <f>IF(C6=FALSE,"",IF(AND(OR(V6=$Z$6,V6=$Z$8),OR(AC6=TRUE,AD6&lt;='Data Transformation'!$X$8)),TRUE,FALSE))</f>
        <v>0</v>
      </c>
    </row>
    <row r="7" spans="1:31" x14ac:dyDescent="0.25">
      <c r="B7">
        <v>2</v>
      </c>
      <c r="C7">
        <v>18</v>
      </c>
      <c r="D7">
        <v>0</v>
      </c>
      <c r="E7">
        <v>1</v>
      </c>
      <c r="F7">
        <v>0.2</v>
      </c>
      <c r="G7">
        <v>0.13043478260869565</v>
      </c>
      <c r="H7">
        <v>0</v>
      </c>
      <c r="I7" t="str">
        <v>yes</v>
      </c>
      <c r="K7" s="57">
        <f>IFERROR(AVERAGEIF('Data Transformation'!$B$425:$B$8425,B7,IF('Input and Summary Results'!$J$4="no",'Data Transformation'!$C$425:$C$8425,'Data Transformation'!$E$425:$E$8425)),"")</f>
        <v>1.0167753164705882</v>
      </c>
      <c r="L7" s="58" cm="1">
        <f t="array" ref="L7">IFERROR(_xlfn.STDEV.S(IF('Data Transformation'!$B$425:$B$8425=B7,IF('Input and Summary Results'!$J$4="no",'Data Transformation'!$C$425:$C$8425,'Data Transformation'!$E$425:$E$8425),"")),"")</f>
        <v>4.6076489306576401E-2</v>
      </c>
      <c r="M7" s="56"/>
      <c r="N7">
        <f>IF(E7&gt;='Data Transformation'!$R$29,B7,"")</f>
        <v>2</v>
      </c>
      <c r="O7" t="str">
        <f>IFERROR(IF(AND(Assignments!L7&lt;('Data Transformation'!$R$4-'Data Transformation'!$R$3)/2,ABS(K7-'Data Transformation'!$R$6)&gt;ABS(K7-'Data Transformation'!$R$5),NOT(ISNUMBER(N7)),NOT(ISNUMBER(R7)),NOT(ISNUMBER(P7)),NOT(ISNUMBER(R7)),NOT(ISNUMBER(S7)),NOT(ISNUMBER(T7))),Assignments!B7,""),"")</f>
        <v/>
      </c>
      <c r="P7" t="str">
        <f>IF(AND(NOT(ISNUMBER(N7)),NOT(ISNUMBER(R7)),NOT(ISNUMBER(S7)),G7&gt;='Data Transformation'!$R$28),B7,"")</f>
        <v/>
      </c>
      <c r="Q7" t="str">
        <f>IFERROR(IF(AND(Assignments!L7&lt;('Data Transformation'!$R$4-'Data Transformation'!$R$3)/2,ABS(K7-'Data Transformation'!$R$6)&lt;ABS(K7-'Data Transformation'!$R$5),NOT(ISNUMBER(N7)),NOT(ISNUMBER(T7)),NOT(ISNUMBER(P7)),NOT(ISNUMBER(R7)),NOT(ISNUMBER(T7)),NOT(ISNUMBER(S7))),Assignments!B7,""),"")</f>
        <v/>
      </c>
      <c r="R7" t="str">
        <f>IF(H7&gt;='Data Transformation'!$R$30,B7,"")</f>
        <v/>
      </c>
      <c r="S7" t="str">
        <f>IF(D7&gt;='Data Transformation'!$R$31,B7,"")</f>
        <v/>
      </c>
      <c r="T7" t="str">
        <f>IF(AND(H7&lt;'Data Transformation'!$R$30,E7&lt;'Data Transformation'!$R$29,G7&lt;0.3,D7&lt;'Data Transformation'!$R$31,E7&gt;0.4,H7&gt;0.4),B7,"")</f>
        <v/>
      </c>
      <c r="U7" s="56"/>
      <c r="V7" t="str" cm="2">
        <f t="array" ref="V7">IF(C7=FALSE,"",IF(AND(ISNUMBER(B7),ISBLANK(N7:T7)),"Unclassified",(IF(COUNT(N7:T7)=0,"",INDEX($N$4:$T$4,MATCH(TRUE,N7:T7=B7,0))))))</f>
        <v>Neutral</v>
      </c>
      <c r="W7" t="str">
        <f t="shared" ref="W7:W70" si="1">IF(COUNT(N7:T7)&gt;1,"True","")</f>
        <v/>
      </c>
      <c r="X7" t="str">
        <f t="shared" ref="X7:X70" si="2">IF(AND(D7&gt;0.8,G7&gt;0.5,ISNUMBER(B7)),"True","")</f>
        <v/>
      </c>
      <c r="Z7" t="s">
        <v>134</v>
      </c>
      <c r="AA7">
        <f t="shared" si="0"/>
        <v>116</v>
      </c>
      <c r="AC7" t="b">
        <f t="shared" ref="AC7:AC70" si="3">IF(AND(H7&gt;0.35,G7&lt;0.35,E7&gt;0.35,T7="",R7="",P7="",N7="",S7=""),TRUE,FALSE)</f>
        <v>0</v>
      </c>
      <c r="AD7">
        <f>IFERROR(ABS(ABS(K7-'Data Transformation'!$R$5)-ABS(K7-'Data Transformation'!$R$6)),"")</f>
        <v>0.81</v>
      </c>
      <c r="AE7" t="b">
        <f>IF(C7=FALSE,"",IF(AND(OR(V7=$Z$6,V7=$Z$8),OR(AC7=TRUE,AD7&lt;='Data Transformation'!$X$8)),TRUE,FALSE))</f>
        <v>0</v>
      </c>
    </row>
    <row r="8" spans="1:31" x14ac:dyDescent="0.25">
      <c r="B8">
        <v>3</v>
      </c>
      <c r="C8">
        <v>19</v>
      </c>
      <c r="D8">
        <v>0</v>
      </c>
      <c r="E8">
        <v>0.94444444444444442</v>
      </c>
      <c r="F8">
        <v>0.2</v>
      </c>
      <c r="G8">
        <v>0.13043478260869565</v>
      </c>
      <c r="H8">
        <v>0</v>
      </c>
      <c r="I8" t="str">
        <v>yes</v>
      </c>
      <c r="K8" s="57">
        <f>IFERROR(AVERAGEIF('Data Transformation'!$B$425:$B$8425,B8,IF('Input and Summary Results'!$J$4="no",'Data Transformation'!$C$425:$C$8425,'Data Transformation'!$E$425:$E$8425)),"")</f>
        <v>0.98366617444444437</v>
      </c>
      <c r="L8" s="58" cm="1">
        <f t="array" ref="L8">IFERROR(_xlfn.STDEV.S(IF('Data Transformation'!$B$425:$B$8425=B8,IF('Input and Summary Results'!$J$4="no",'Data Transformation'!$C$425:$C$8425,'Data Transformation'!$E$425:$E$8425),"")),"")</f>
        <v>5.8856241804790883E-2</v>
      </c>
      <c r="M8" s="56"/>
      <c r="N8">
        <f>IF(E8&gt;='Data Transformation'!$R$29,B8,"")</f>
        <v>3</v>
      </c>
      <c r="O8" t="str">
        <f>IFERROR(IF(AND(Assignments!L8&lt;('Data Transformation'!$R$4-'Data Transformation'!$R$3)/2,ABS(K8-'Data Transformation'!$R$6)&gt;ABS(K8-'Data Transformation'!$R$5),NOT(ISNUMBER(N8)),NOT(ISNUMBER(R8)),NOT(ISNUMBER(P8)),NOT(ISNUMBER(R8)),NOT(ISNUMBER(S8)),NOT(ISNUMBER(T8))),Assignments!B8,""),"")</f>
        <v/>
      </c>
      <c r="P8" t="str">
        <f>IF(AND(NOT(ISNUMBER(N8)),NOT(ISNUMBER(R8)),NOT(ISNUMBER(S8)),G8&gt;='Data Transformation'!$R$28),B8,"")</f>
        <v/>
      </c>
      <c r="Q8" t="str">
        <f>IFERROR(IF(AND(Assignments!L8&lt;('Data Transformation'!$R$4-'Data Transformation'!$R$3)/2,ABS(K8-'Data Transformation'!$R$6)&lt;ABS(K8-'Data Transformation'!$R$5),NOT(ISNUMBER(N8)),NOT(ISNUMBER(T8)),NOT(ISNUMBER(P8)),NOT(ISNUMBER(R8)),NOT(ISNUMBER(T8)),NOT(ISNUMBER(S8))),Assignments!B8,""),"")</f>
        <v/>
      </c>
      <c r="R8" t="str">
        <f>IF(H8&gt;='Data Transformation'!$R$30,B8,"")</f>
        <v/>
      </c>
      <c r="S8" t="str">
        <f>IF(D8&gt;='Data Transformation'!$R$31,B8,"")</f>
        <v/>
      </c>
      <c r="T8" t="str">
        <f>IF(AND(H8&lt;'Data Transformation'!$R$30,E8&lt;'Data Transformation'!$R$29,G8&lt;0.3,D8&lt;'Data Transformation'!$R$31,E8&gt;0.4,H8&gt;0.4),B8,"")</f>
        <v/>
      </c>
      <c r="U8" s="56"/>
      <c r="V8" t="str" cm="2">
        <f t="array" ref="V8">IF(C8=FALSE,"",IF(AND(ISNUMBER(B8),ISBLANK(N8:T8)),"Unclassified",(IF(COUNT(N8:T8)=0,"",INDEX($N$4:$T$4,MATCH(TRUE,N8:T8=B8,0))))))</f>
        <v>Neutral</v>
      </c>
      <c r="W8" t="str">
        <f t="shared" si="1"/>
        <v/>
      </c>
      <c r="X8" t="str">
        <f t="shared" si="2"/>
        <v/>
      </c>
      <c r="Z8" t="s">
        <v>112</v>
      </c>
      <c r="AA8">
        <f t="shared" si="0"/>
        <v>18</v>
      </c>
      <c r="AC8" t="b">
        <f t="shared" si="3"/>
        <v>0</v>
      </c>
      <c r="AD8">
        <f>IFERROR(ABS(ABS(K8-'Data Transformation'!$R$5)-ABS(K8-'Data Transformation'!$R$6)),"")</f>
        <v>0.7773323488888888</v>
      </c>
      <c r="AE8" t="b">
        <f>IF(C8=FALSE,"",IF(AND(OR(V8=$Z$6,V8=$Z$8),OR(AC8=TRUE,AD8&lt;='Data Transformation'!$X$8)),TRUE,FALSE))</f>
        <v>0</v>
      </c>
    </row>
    <row r="9" spans="1:31" x14ac:dyDescent="0.25">
      <c r="B9">
        <v>4</v>
      </c>
      <c r="C9">
        <v>17</v>
      </c>
      <c r="D9">
        <v>0</v>
      </c>
      <c r="E9">
        <v>0.8125</v>
      </c>
      <c r="F9">
        <v>0.3</v>
      </c>
      <c r="G9">
        <v>0.2608695652173913</v>
      </c>
      <c r="H9">
        <v>0</v>
      </c>
      <c r="I9" t="str">
        <v>no</v>
      </c>
      <c r="K9" s="57">
        <f>IFERROR(AVERAGEIF('Data Transformation'!$B$425:$B$8425,B9,IF('Input and Summary Results'!$J$4="no",'Data Transformation'!$C$425:$C$8425,'Data Transformation'!$E$425:$E$8425)),"")</f>
        <v>0.9282619618750001</v>
      </c>
      <c r="L9" s="58" cm="1">
        <f t="array" ref="L9">IFERROR(_xlfn.STDEV.S(IF('Data Transformation'!$B$425:$B$8425=B9,IF('Input and Summary Results'!$J$4="no",'Data Transformation'!$C$425:$C$8425,'Data Transformation'!$E$425:$E$8425),"")),"")</f>
        <v>7.2177105401072639E-2</v>
      </c>
      <c r="M9" s="56"/>
      <c r="N9">
        <f>IF(E9&gt;='Data Transformation'!$R$29,B9,"")</f>
        <v>4</v>
      </c>
      <c r="O9" t="str">
        <f>IFERROR(IF(AND(Assignments!L9&lt;('Data Transformation'!$R$4-'Data Transformation'!$R$3)/2,ABS(K9-'Data Transformation'!$R$6)&gt;ABS(K9-'Data Transformation'!$R$5),NOT(ISNUMBER(N9)),NOT(ISNUMBER(R9)),NOT(ISNUMBER(P9)),NOT(ISNUMBER(R9)),NOT(ISNUMBER(S9)),NOT(ISNUMBER(T9))),Assignments!B9,""),"")</f>
        <v/>
      </c>
      <c r="P9" t="str">
        <f>IF(AND(NOT(ISNUMBER(N9)),NOT(ISNUMBER(R9)),NOT(ISNUMBER(S9)),G9&gt;='Data Transformation'!$R$28),B9,"")</f>
        <v/>
      </c>
      <c r="Q9" t="str">
        <f>IFERROR(IF(AND(Assignments!L9&lt;('Data Transformation'!$R$4-'Data Transformation'!$R$3)/2,ABS(K9-'Data Transformation'!$R$6)&lt;ABS(K9-'Data Transformation'!$R$5),NOT(ISNUMBER(N9)),NOT(ISNUMBER(T9)),NOT(ISNUMBER(P9)),NOT(ISNUMBER(R9)),NOT(ISNUMBER(T9)),NOT(ISNUMBER(S9))),Assignments!B9,""),"")</f>
        <v/>
      </c>
      <c r="R9" t="str">
        <f>IF(H9&gt;='Data Transformation'!$R$30,B9,"")</f>
        <v/>
      </c>
      <c r="S9" t="str">
        <f>IF(D9&gt;='Data Transformation'!$R$31,B9,"")</f>
        <v/>
      </c>
      <c r="T9" t="str">
        <f>IF(AND(H9&lt;'Data Transformation'!$R$30,E9&lt;'Data Transformation'!$R$29,G9&lt;0.3,D9&lt;'Data Transformation'!$R$31,E9&gt;0.4,H9&gt;0.4),B9,"")</f>
        <v/>
      </c>
      <c r="U9" s="56"/>
      <c r="V9" t="str" cm="2">
        <f t="array" ref="V9">IF(C9=FALSE,"",IF(AND(ISNUMBER(B9),ISBLANK(N9:T9)),"Unclassified",(IF(COUNT(N9:T9)=0,"",INDEX($N$4:$T$4,MATCH(TRUE,N9:T9=B9,0))))))</f>
        <v>Neutral</v>
      </c>
      <c r="W9" t="str">
        <f t="shared" si="1"/>
        <v/>
      </c>
      <c r="X9" t="str">
        <f t="shared" si="2"/>
        <v/>
      </c>
      <c r="Z9" t="s">
        <v>53</v>
      </c>
      <c r="AA9">
        <f t="shared" si="0"/>
        <v>101</v>
      </c>
      <c r="AC9" t="b">
        <f t="shared" si="3"/>
        <v>0</v>
      </c>
      <c r="AD9">
        <f>IFERROR(ABS(ABS(K9-'Data Transformation'!$R$5)-ABS(K9-'Data Transformation'!$R$6)),"")</f>
        <v>0.66652392375000025</v>
      </c>
      <c r="AE9" t="b">
        <f>IF(C9=FALSE,"",IF(AND(OR(V9=$Z$6,V9=$Z$8),OR(AC9=TRUE,AD9&lt;='Data Transformation'!$X$8)),TRUE,FALSE))</f>
        <v>0</v>
      </c>
    </row>
    <row r="10" spans="1:31" x14ac:dyDescent="0.25">
      <c r="B10">
        <v>5</v>
      </c>
      <c r="C10">
        <v>19</v>
      </c>
      <c r="D10">
        <v>0</v>
      </c>
      <c r="E10">
        <v>0.27777777777777779</v>
      </c>
      <c r="F10">
        <v>0.7</v>
      </c>
      <c r="G10">
        <v>0.65217391304347827</v>
      </c>
      <c r="H10">
        <v>0.16666666666666666</v>
      </c>
      <c r="I10" t="str">
        <v>no</v>
      </c>
      <c r="K10" s="57">
        <f>IFERROR(AVERAGEIF('Data Transformation'!$B$425:$B$8425,B10,IF('Input and Summary Results'!$J$4="no",'Data Transformation'!$C$425:$C$8425,'Data Transformation'!$E$425:$E$8425)),"")</f>
        <v>0.65920881333333337</v>
      </c>
      <c r="L10" s="58" cm="1">
        <f t="array" ref="L10">IFERROR(_xlfn.STDEV.S(IF('Data Transformation'!$B$425:$B$8425=B10,IF('Input and Summary Results'!$J$4="no",'Data Transformation'!$C$425:$C$8425,'Data Transformation'!$E$425:$E$8425),"")),"")</f>
        <v>0.27576934147357607</v>
      </c>
      <c r="M10" s="56"/>
      <c r="N10" t="str">
        <f>IF(E10&gt;='Data Transformation'!$R$29,B10,"")</f>
        <v/>
      </c>
      <c r="O10" t="str">
        <f>IFERROR(IF(AND(Assignments!L10&lt;('Data Transformation'!$R$4-'Data Transformation'!$R$3)/2,ABS(K10-'Data Transformation'!$R$6)&gt;ABS(K10-'Data Transformation'!$R$5),NOT(ISNUMBER(N10)),NOT(ISNUMBER(R10)),NOT(ISNUMBER(P10)),NOT(ISNUMBER(R10)),NOT(ISNUMBER(S10)),NOT(ISNUMBER(T10))),Assignments!B10,""),"")</f>
        <v/>
      </c>
      <c r="P10">
        <f>IF(AND(NOT(ISNUMBER(N10)),NOT(ISNUMBER(R10)),NOT(ISNUMBER(S10)),G10&gt;='Data Transformation'!$R$28),B10,"")</f>
        <v>5</v>
      </c>
      <c r="Q10" t="str">
        <f>IFERROR(IF(AND(Assignments!L10&lt;('Data Transformation'!$R$4-'Data Transformation'!$R$3)/2,ABS(K10-'Data Transformation'!$R$6)&lt;ABS(K10-'Data Transformation'!$R$5),NOT(ISNUMBER(N10)),NOT(ISNUMBER(T10)),NOT(ISNUMBER(P10)),NOT(ISNUMBER(R10)),NOT(ISNUMBER(T10)),NOT(ISNUMBER(S10))),Assignments!B10,""),"")</f>
        <v/>
      </c>
      <c r="R10" t="str">
        <f>IF(H10&gt;='Data Transformation'!$R$30,B10,"")</f>
        <v/>
      </c>
      <c r="S10" t="str">
        <f>IF(D10&gt;='Data Transformation'!$R$31,B10,"")</f>
        <v/>
      </c>
      <c r="T10" t="str">
        <f>IF(AND(H10&lt;'Data Transformation'!$R$30,E10&lt;'Data Transformation'!$R$29,G10&lt;0.3,D10&lt;'Data Transformation'!$R$31,E10&gt;0.4,H10&gt;0.4),B10,"")</f>
        <v/>
      </c>
      <c r="U10" s="56"/>
      <c r="V10" t="str" cm="2">
        <f t="array" ref="V10">IF(C10=FALSE,"",IF(AND(ISNUMBER(B10),ISBLANK(N10:T10)),"Unclassified",(IF(COUNT(N10:T10)=0,"",INDEX($N$4:$T$4,MATCH(TRUE,N10:T10=B10,0))))))</f>
        <v>Rheostat</v>
      </c>
      <c r="W10" t="str">
        <f t="shared" si="1"/>
        <v/>
      </c>
      <c r="X10" t="str">
        <f t="shared" si="2"/>
        <v/>
      </c>
      <c r="Z10" t="s">
        <v>135</v>
      </c>
      <c r="AA10">
        <f t="shared" si="0"/>
        <v>0</v>
      </c>
      <c r="AC10" t="b">
        <f t="shared" si="3"/>
        <v>0</v>
      </c>
      <c r="AD10">
        <f>IFERROR(ABS(ABS(K10-'Data Transformation'!$R$5)-ABS(K10-'Data Transformation'!$R$6)),"")</f>
        <v>0.12841762666666673</v>
      </c>
      <c r="AE10" t="b">
        <f>IF(C10=FALSE,"",IF(AND(OR(V10=$Z$6,V10=$Z$8),OR(AC10=TRUE,AD10&lt;='Data Transformation'!$X$8)),TRUE,FALSE))</f>
        <v>0</v>
      </c>
    </row>
    <row r="11" spans="1:31" x14ac:dyDescent="0.25">
      <c r="B11">
        <v>6</v>
      </c>
      <c r="C11">
        <v>17</v>
      </c>
      <c r="D11">
        <v>0</v>
      </c>
      <c r="E11">
        <v>0.5625</v>
      </c>
      <c r="F11">
        <v>0.3</v>
      </c>
      <c r="G11">
        <v>0.2608695652173913</v>
      </c>
      <c r="H11">
        <v>0</v>
      </c>
      <c r="I11" t="str">
        <v>no</v>
      </c>
      <c r="K11" s="57">
        <f>IFERROR(AVERAGEIF('Data Transformation'!$B$425:$B$8425,B11,IF('Input and Summary Results'!$J$4="no",'Data Transformation'!$C$425:$C$8425,'Data Transformation'!$E$425:$E$8425)),"")</f>
        <v>0.88656096812500007</v>
      </c>
      <c r="L11" s="58" cm="1">
        <f t="array" ref="L11">IFERROR(_xlfn.STDEV.S(IF('Data Transformation'!$B$425:$B$8425=B11,IF('Input and Summary Results'!$J$4="no",'Data Transformation'!$C$425:$C$8425,'Data Transformation'!$E$425:$E$8425),"")),"")</f>
        <v>8.5914380624657741E-2</v>
      </c>
      <c r="M11" s="56"/>
      <c r="N11" t="str">
        <f>IF(E11&gt;='Data Transformation'!$R$29,B11,"")</f>
        <v/>
      </c>
      <c r="O11">
        <f>IFERROR(IF(AND(Assignments!L11&lt;('Data Transformation'!$R$4-'Data Transformation'!$R$3)/2,ABS(K11-'Data Transformation'!$R$6)&gt;ABS(K11-'Data Transformation'!$R$5),NOT(ISNUMBER(N11)),NOT(ISNUMBER(R11)),NOT(ISNUMBER(P11)),NOT(ISNUMBER(R11)),NOT(ISNUMBER(S11)),NOT(ISNUMBER(T11))),Assignments!B11,""),"")</f>
        <v>6</v>
      </c>
      <c r="P11" t="str">
        <f>IF(AND(NOT(ISNUMBER(N11)),NOT(ISNUMBER(R11)),NOT(ISNUMBER(S11)),G11&gt;='Data Transformation'!$R$28),B11,"")</f>
        <v/>
      </c>
      <c r="Q11" t="str">
        <f>IFERROR(IF(AND(Assignments!L11&lt;('Data Transformation'!$R$4-'Data Transformation'!$R$3)/2,ABS(K11-'Data Transformation'!$R$6)&lt;ABS(K11-'Data Transformation'!$R$5),NOT(ISNUMBER(N11)),NOT(ISNUMBER(T11)),NOT(ISNUMBER(P11)),NOT(ISNUMBER(R11)),NOT(ISNUMBER(T11)),NOT(ISNUMBER(S11))),Assignments!B11,""),"")</f>
        <v/>
      </c>
      <c r="R11" t="str">
        <f>IF(H11&gt;='Data Transformation'!$R$30,B11,"")</f>
        <v/>
      </c>
      <c r="S11" t="str">
        <f>IF(D11&gt;='Data Transformation'!$R$31,B11,"")</f>
        <v/>
      </c>
      <c r="T11" t="str">
        <f>IF(AND(H11&lt;'Data Transformation'!$R$30,E11&lt;'Data Transformation'!$R$29,G11&lt;0.3,D11&lt;'Data Transformation'!$R$31,E11&gt;0.4,H11&gt;0.4),B11,"")</f>
        <v/>
      </c>
      <c r="U11" s="56"/>
      <c r="V11" t="str" cm="2">
        <f t="array" ref="V11">IF(C11=FALSE,"",IF(AND(ISNUMBER(B11),ISBLANK(N11:T11)),"Unclassified",(IF(COUNT(N11:T11)=0,"",INDEX($N$4:$T$4,MATCH(TRUE,N11:T11=B11,0))))))</f>
        <v>Moderate</v>
      </c>
      <c r="W11" t="str">
        <f t="shared" si="1"/>
        <v/>
      </c>
      <c r="X11" t="str">
        <f t="shared" si="2"/>
        <v/>
      </c>
      <c r="Z11" t="s">
        <v>106</v>
      </c>
      <c r="AA11">
        <f t="shared" si="0"/>
        <v>2</v>
      </c>
      <c r="AC11" t="b">
        <f t="shared" si="3"/>
        <v>0</v>
      </c>
      <c r="AD11">
        <f>IFERROR(ABS(ABS(K11-'Data Transformation'!$R$5)-ABS(K11-'Data Transformation'!$R$6)),"")</f>
        <v>0.58312193625000008</v>
      </c>
      <c r="AE11" t="b">
        <f>IF(C11=FALSE,"",IF(AND(OR(V11=$Z$6,V11=$Z$8),OR(AC11=TRUE,AD11&lt;='Data Transformation'!$X$8)),TRUE,FALSE))</f>
        <v>0</v>
      </c>
    </row>
    <row r="12" spans="1:31" x14ac:dyDescent="0.25">
      <c r="B12">
        <v>7</v>
      </c>
      <c r="C12">
        <v>19</v>
      </c>
      <c r="D12">
        <v>0</v>
      </c>
      <c r="E12">
        <v>0.16666666666666666</v>
      </c>
      <c r="F12">
        <v>0.6</v>
      </c>
      <c r="G12">
        <v>0.52173913043478259</v>
      </c>
      <c r="H12">
        <v>0.66666666666666663</v>
      </c>
      <c r="I12" t="str">
        <v>no</v>
      </c>
      <c r="K12" s="57">
        <f>IFERROR(AVERAGEIF('Data Transformation'!$B$425:$B$8425,B12,IF('Input and Summary Results'!$J$4="no",'Data Transformation'!$C$425:$C$8425,'Data Transformation'!$E$425:$E$8425)),"")</f>
        <v>0.44513656833333332</v>
      </c>
      <c r="L12" s="58" cm="1">
        <f t="array" ref="L12">IFERROR(_xlfn.STDEV.S(IF('Data Transformation'!$B$425:$B$8425=B12,IF('Input and Summary Results'!$J$4="no",'Data Transformation'!$C$425:$C$8425,'Data Transformation'!$E$425:$E$8425),"")),"")</f>
        <v>0.32432725485246222</v>
      </c>
      <c r="M12" s="56"/>
      <c r="N12" t="str">
        <f>IF(E12&gt;='Data Transformation'!$R$29,B12,"")</f>
        <v/>
      </c>
      <c r="O12" t="str">
        <f>IFERROR(IF(AND(Assignments!L12&lt;('Data Transformation'!$R$4-'Data Transformation'!$R$3)/2,ABS(K12-'Data Transformation'!$R$6)&gt;ABS(K12-'Data Transformation'!$R$5),NOT(ISNUMBER(N12)),NOT(ISNUMBER(R12)),NOT(ISNUMBER(P12)),NOT(ISNUMBER(R12)),NOT(ISNUMBER(S12)),NOT(ISNUMBER(T12))),Assignments!B12,""),"")</f>
        <v/>
      </c>
      <c r="P12" t="str">
        <f>IF(AND(NOT(ISNUMBER(N12)),NOT(ISNUMBER(R12)),NOT(ISNUMBER(S12)),G12&gt;='Data Transformation'!$R$28),B12,"")</f>
        <v/>
      </c>
      <c r="Q12" t="str">
        <f>IFERROR(IF(AND(Assignments!L12&lt;('Data Transformation'!$R$4-'Data Transformation'!$R$3)/2,ABS(K12-'Data Transformation'!$R$6)&lt;ABS(K12-'Data Transformation'!$R$5),NOT(ISNUMBER(N12)),NOT(ISNUMBER(T12)),NOT(ISNUMBER(P12)),NOT(ISNUMBER(R12)),NOT(ISNUMBER(T12)),NOT(ISNUMBER(S12))),Assignments!B12,""),"")</f>
        <v/>
      </c>
      <c r="R12">
        <f>IF(H12&gt;='Data Transformation'!$R$30,B12,"")</f>
        <v>7</v>
      </c>
      <c r="S12" t="str">
        <f>IF(D12&gt;='Data Transformation'!$R$31,B12,"")</f>
        <v/>
      </c>
      <c r="T12" t="str">
        <f>IF(AND(H12&lt;'Data Transformation'!$R$30,E12&lt;'Data Transformation'!$R$29,G12&lt;0.3,D12&lt;'Data Transformation'!$R$31,E12&gt;0.4,H12&gt;0.4),B12,"")</f>
        <v/>
      </c>
      <c r="U12" s="56"/>
      <c r="V12" t="str" cm="2">
        <f t="array" ref="V12">IF(C12=FALSE,"",IF(AND(ISNUMBER(B12),ISBLANK(N12:T12)),"Unclassified",(IF(COUNT(N12:T12)=0,"",INDEX($N$4:$T$4,MATCH(TRUE,N12:T12=B12,0))))))</f>
        <v>Toggle</v>
      </c>
      <c r="W12" t="str">
        <f t="shared" si="1"/>
        <v/>
      </c>
      <c r="X12" t="str">
        <f t="shared" si="2"/>
        <v/>
      </c>
      <c r="AC12" t="b">
        <f t="shared" si="3"/>
        <v>0</v>
      </c>
      <c r="AD12">
        <f>IFERROR(ABS(ABS(K12-'Data Transformation'!$R$5)-ABS(K12-'Data Transformation'!$R$6)),"")</f>
        <v>0.29972686333333343</v>
      </c>
      <c r="AE12" t="b">
        <f>IF(C12=FALSE,"",IF(AND(OR(V12=$Z$6,V12=$Z$8),OR(AC12=TRUE,AD12&lt;='Data Transformation'!$X$8)),TRUE,FALSE))</f>
        <v>0</v>
      </c>
    </row>
    <row r="13" spans="1:31" x14ac:dyDescent="0.25">
      <c r="B13">
        <v>8</v>
      </c>
      <c r="C13">
        <v>18</v>
      </c>
      <c r="D13">
        <v>0</v>
      </c>
      <c r="E13">
        <v>0.41176470588235292</v>
      </c>
      <c r="F13">
        <v>0.6</v>
      </c>
      <c r="G13">
        <v>0.56521739130434778</v>
      </c>
      <c r="H13">
        <v>0.11764705882352941</v>
      </c>
      <c r="I13" t="str">
        <v>no</v>
      </c>
      <c r="K13" s="57">
        <f>IFERROR(AVERAGEIF('Data Transformation'!$B$425:$B$8425,B13,IF('Input and Summary Results'!$J$4="no",'Data Transformation'!$C$425:$C$8425,'Data Transformation'!$E$425:$E$8425)),"")</f>
        <v>0.74757013176470599</v>
      </c>
      <c r="L13" s="58" cm="1">
        <f t="array" ref="L13">IFERROR(_xlfn.STDEV.S(IF('Data Transformation'!$B$425:$B$8425=B13,IF('Input and Summary Results'!$J$4="no",'Data Transformation'!$C$425:$C$8425,'Data Transformation'!$E$425:$E$8425),"")),"")</f>
        <v>0.2314223210904891</v>
      </c>
      <c r="M13" s="56"/>
      <c r="N13" t="str">
        <f>IF(E13&gt;='Data Transformation'!$R$29,B13,"")</f>
        <v/>
      </c>
      <c r="O13" t="str">
        <f>IFERROR(IF(AND(Assignments!L13&lt;('Data Transformation'!$R$4-'Data Transformation'!$R$3)/2,ABS(K13-'Data Transformation'!$R$6)&gt;ABS(K13-'Data Transformation'!$R$5),NOT(ISNUMBER(N13)),NOT(ISNUMBER(R13)),NOT(ISNUMBER(P13)),NOT(ISNUMBER(R13)),NOT(ISNUMBER(S13)),NOT(ISNUMBER(T13))),Assignments!B13,""),"")</f>
        <v/>
      </c>
      <c r="P13">
        <f>IF(AND(NOT(ISNUMBER(N13)),NOT(ISNUMBER(R13)),NOT(ISNUMBER(S13)),G13&gt;='Data Transformation'!$R$28),B13,"")</f>
        <v>8</v>
      </c>
      <c r="Q13" t="str">
        <f>IFERROR(IF(AND(Assignments!L13&lt;('Data Transformation'!$R$4-'Data Transformation'!$R$3)/2,ABS(K13-'Data Transformation'!$R$6)&lt;ABS(K13-'Data Transformation'!$R$5),NOT(ISNUMBER(N13)),NOT(ISNUMBER(T13)),NOT(ISNUMBER(P13)),NOT(ISNUMBER(R13)),NOT(ISNUMBER(T13)),NOT(ISNUMBER(S13))),Assignments!B13,""),"")</f>
        <v/>
      </c>
      <c r="R13" t="str">
        <f>IF(H13&gt;='Data Transformation'!$R$30,B13,"")</f>
        <v/>
      </c>
      <c r="S13" t="str">
        <f>IF(D13&gt;='Data Transformation'!$R$31,B13,"")</f>
        <v/>
      </c>
      <c r="T13" t="str">
        <f>IF(AND(H13&lt;'Data Transformation'!$R$30,E13&lt;'Data Transformation'!$R$29,G13&lt;0.3,D13&lt;'Data Transformation'!$R$31,E13&gt;0.4,H13&gt;0.4),B13,"")</f>
        <v/>
      </c>
      <c r="U13" s="56"/>
      <c r="V13" t="str" cm="2">
        <f t="array" ref="V13">IF(C13=FALSE,"",IF(AND(ISNUMBER(B13),ISBLANK(N13:T13)),"Unclassified",(IF(COUNT(N13:T13)=0,"",INDEX($N$4:$T$4,MATCH(TRUE,N13:T13=B13,0))))))</f>
        <v>Rheostat</v>
      </c>
      <c r="W13" t="str">
        <f t="shared" si="1"/>
        <v/>
      </c>
      <c r="X13" t="str">
        <f t="shared" si="2"/>
        <v/>
      </c>
      <c r="AC13" t="b">
        <f t="shared" si="3"/>
        <v>0</v>
      </c>
      <c r="AD13">
        <f>IFERROR(ABS(ABS(K13-'Data Transformation'!$R$5)-ABS(K13-'Data Transformation'!$R$6)),"")</f>
        <v>0.30514026352941193</v>
      </c>
      <c r="AE13" t="b">
        <f>IF(C13=FALSE,"",IF(AND(OR(V13=$Z$6,V13=$Z$8),OR(AC13=TRUE,AD13&lt;='Data Transformation'!$X$8)),TRUE,FALSE))</f>
        <v>0</v>
      </c>
    </row>
    <row r="14" spans="1:31" x14ac:dyDescent="0.25">
      <c r="B14">
        <v>9</v>
      </c>
      <c r="C14">
        <v>17</v>
      </c>
      <c r="D14">
        <v>0</v>
      </c>
      <c r="E14">
        <v>0.3125</v>
      </c>
      <c r="F14">
        <v>0.7</v>
      </c>
      <c r="G14">
        <v>0.65217391304347827</v>
      </c>
      <c r="H14">
        <v>0.125</v>
      </c>
      <c r="I14" t="str">
        <v>no</v>
      </c>
      <c r="K14" s="57">
        <f>IFERROR(AVERAGEIF('Data Transformation'!$B$425:$B$8425,B14,IF('Input and Summary Results'!$J$4="no",'Data Transformation'!$C$425:$C$8425,'Data Transformation'!$E$425:$E$8425)),"")</f>
        <v>0.73281932937500005</v>
      </c>
      <c r="L14" s="58" cm="1">
        <f t="array" ref="L14">IFERROR(_xlfn.STDEV.S(IF('Data Transformation'!$B$425:$B$8425=B14,IF('Input and Summary Results'!$J$4="no",'Data Transformation'!$C$425:$C$8425,'Data Transformation'!$E$425:$E$8425),"")),"")</f>
        <v>0.24465019489282699</v>
      </c>
      <c r="M14" s="56"/>
      <c r="N14" t="str">
        <f>IF(E14&gt;='Data Transformation'!$R$29,B14,"")</f>
        <v/>
      </c>
      <c r="O14" t="str">
        <f>IFERROR(IF(AND(Assignments!L14&lt;('Data Transformation'!$R$4-'Data Transformation'!$R$3)/2,ABS(K14-'Data Transformation'!$R$6)&gt;ABS(K14-'Data Transformation'!$R$5),NOT(ISNUMBER(N14)),NOT(ISNUMBER(R14)),NOT(ISNUMBER(P14)),NOT(ISNUMBER(R14)),NOT(ISNUMBER(S14)),NOT(ISNUMBER(T14))),Assignments!B14,""),"")</f>
        <v/>
      </c>
      <c r="P14">
        <f>IF(AND(NOT(ISNUMBER(N14)),NOT(ISNUMBER(R14)),NOT(ISNUMBER(S14)),G14&gt;='Data Transformation'!$R$28),B14,"")</f>
        <v>9</v>
      </c>
      <c r="Q14" t="str">
        <f>IFERROR(IF(AND(Assignments!L14&lt;('Data Transformation'!$R$4-'Data Transformation'!$R$3)/2,ABS(K14-'Data Transformation'!$R$6)&lt;ABS(K14-'Data Transformation'!$R$5),NOT(ISNUMBER(N14)),NOT(ISNUMBER(T14)),NOT(ISNUMBER(P14)),NOT(ISNUMBER(R14)),NOT(ISNUMBER(T14)),NOT(ISNUMBER(S14))),Assignments!B14,""),"")</f>
        <v/>
      </c>
      <c r="R14" t="str">
        <f>IF(H14&gt;='Data Transformation'!$R$30,B14,"")</f>
        <v/>
      </c>
      <c r="S14" t="str">
        <f>IF(D14&gt;='Data Transformation'!$R$31,B14,"")</f>
        <v/>
      </c>
      <c r="T14" t="str">
        <f>IF(AND(H14&lt;'Data Transformation'!$R$30,E14&lt;'Data Transformation'!$R$29,G14&lt;0.3,D14&lt;'Data Transformation'!$R$31,E14&gt;0.4,H14&gt;0.4),B14,"")</f>
        <v/>
      </c>
      <c r="U14" s="56"/>
      <c r="V14" t="str" cm="2">
        <f t="array" ref="V14">IF(C14=FALSE,"",IF(AND(ISNUMBER(B14),ISBLANK(N14:T14)),"Unclassified",(IF(COUNT(N14:T14)=0,"",INDEX($N$4:$T$4,MATCH(TRUE,N14:T14=B14,0))))))</f>
        <v>Rheostat</v>
      </c>
      <c r="W14" t="str">
        <f t="shared" si="1"/>
        <v/>
      </c>
      <c r="X14" t="str">
        <f t="shared" si="2"/>
        <v/>
      </c>
      <c r="AC14" t="b">
        <f t="shared" si="3"/>
        <v>0</v>
      </c>
      <c r="AD14">
        <f>IFERROR(ABS(ABS(K14-'Data Transformation'!$R$5)-ABS(K14-'Data Transformation'!$R$6)),"")</f>
        <v>0.27563865875000015</v>
      </c>
      <c r="AE14" t="b">
        <f>IF(C14=FALSE,"",IF(AND(OR(V14=$Z$6,V14=$Z$8),OR(AC14=TRUE,AD14&lt;='Data Transformation'!$X$8)),TRUE,FALSE))</f>
        <v>0</v>
      </c>
    </row>
    <row r="15" spans="1:31" x14ac:dyDescent="0.25">
      <c r="B15">
        <v>10</v>
      </c>
      <c r="C15">
        <v>14</v>
      </c>
      <c r="D15">
        <v>0</v>
      </c>
      <c r="E15">
        <v>0</v>
      </c>
      <c r="F15">
        <v>0.4</v>
      </c>
      <c r="G15">
        <v>0.30434782608695654</v>
      </c>
      <c r="H15">
        <v>0.53846153846153844</v>
      </c>
      <c r="I15" t="str">
        <v>no</v>
      </c>
      <c r="K15" s="57">
        <f>IFERROR(AVERAGEIF('Data Transformation'!$B$425:$B$8425,B15,IF('Input and Summary Results'!$J$4="no",'Data Transformation'!$C$425:$C$8425,'Data Transformation'!$E$425:$E$8425)),"")</f>
        <v>0.33792935923076922</v>
      </c>
      <c r="L15" s="58" cm="1">
        <f t="array" ref="L15">IFERROR(_xlfn.STDEV.S(IF('Data Transformation'!$B$425:$B$8425=B15,IF('Input and Summary Results'!$J$4="no",'Data Transformation'!$C$425:$C$8425,'Data Transformation'!$E$425:$E$8425),"")),"")</f>
        <v>0.15322179512806583</v>
      </c>
      <c r="M15" s="56"/>
      <c r="N15" t="str">
        <f>IF(E15&gt;='Data Transformation'!$R$29,B15,"")</f>
        <v/>
      </c>
      <c r="O15" t="str">
        <f>IFERROR(IF(AND(Assignments!L15&lt;('Data Transformation'!$R$4-'Data Transformation'!$R$3)/2,ABS(K15-'Data Transformation'!$R$6)&gt;ABS(K15-'Data Transformation'!$R$5),NOT(ISNUMBER(N15)),NOT(ISNUMBER(R15)),NOT(ISNUMBER(P15)),NOT(ISNUMBER(R15)),NOT(ISNUMBER(S15)),NOT(ISNUMBER(T15))),Assignments!B15,""),"")</f>
        <v/>
      </c>
      <c r="P15" t="str">
        <f>IF(AND(NOT(ISNUMBER(N15)),NOT(ISNUMBER(R15)),NOT(ISNUMBER(S15)),G15&gt;='Data Transformation'!$R$28),B15,"")</f>
        <v/>
      </c>
      <c r="Q15">
        <f>IFERROR(IF(AND(Assignments!L15&lt;('Data Transformation'!$R$4-'Data Transformation'!$R$3)/2,ABS(K15-'Data Transformation'!$R$6)&lt;ABS(K15-'Data Transformation'!$R$5),NOT(ISNUMBER(N15)),NOT(ISNUMBER(T15)),NOT(ISNUMBER(P15)),NOT(ISNUMBER(R15)),NOT(ISNUMBER(T15)),NOT(ISNUMBER(S15))),Assignments!B15,""),"")</f>
        <v>10</v>
      </c>
      <c r="R15" t="str">
        <f>IF(H15&gt;='Data Transformation'!$R$30,B15,"")</f>
        <v/>
      </c>
      <c r="S15" t="str">
        <f>IF(D15&gt;='Data Transformation'!$R$31,B15,"")</f>
        <v/>
      </c>
      <c r="T15" t="str">
        <f>IF(AND(H15&lt;'Data Transformation'!$R$30,E15&lt;'Data Transformation'!$R$29,G15&lt;0.3,D15&lt;'Data Transformation'!$R$31,E15&gt;0.4,H15&gt;0.4),B15,"")</f>
        <v/>
      </c>
      <c r="U15" s="56"/>
      <c r="V15" t="str" cm="2">
        <f t="array" ref="V15">IF(C15=FALSE,"",IF(AND(ISNUMBER(B15),ISBLANK(N15:T15)),"Unclassified",(IF(COUNT(N15:T15)=0,"",INDEX($N$4:$T$4,MATCH(TRUE,N15:T15=B15,0))))))</f>
        <v>Adverse</v>
      </c>
      <c r="W15" t="str">
        <f t="shared" si="1"/>
        <v/>
      </c>
      <c r="X15" t="str">
        <f t="shared" si="2"/>
        <v/>
      </c>
      <c r="AC15" t="b">
        <f t="shared" si="3"/>
        <v>0</v>
      </c>
      <c r="AD15">
        <f>IFERROR(ABS(ABS(K15-'Data Transformation'!$R$5)-ABS(K15-'Data Transformation'!$R$6)),"")</f>
        <v>0.5141412815384615</v>
      </c>
      <c r="AE15" t="b">
        <f>IF(C15=FALSE,"",IF(AND(OR(V15=$Z$6,V15=$Z$8),OR(AC15=TRUE,AD15&lt;='Data Transformation'!$X$8)),TRUE,FALSE))</f>
        <v>0</v>
      </c>
    </row>
    <row r="16" spans="1:31" x14ac:dyDescent="0.25">
      <c r="B16">
        <v>11</v>
      </c>
      <c r="C16">
        <v>16</v>
      </c>
      <c r="D16">
        <v>0</v>
      </c>
      <c r="E16">
        <v>0</v>
      </c>
      <c r="F16">
        <v>0.5</v>
      </c>
      <c r="G16">
        <v>0.52173913043478259</v>
      </c>
      <c r="H16">
        <v>0</v>
      </c>
      <c r="I16" t="str">
        <v>no</v>
      </c>
      <c r="K16" s="57">
        <f>IFERROR(AVERAGEIF('Data Transformation'!$B$425:$B$8425,B16,IF('Input and Summary Results'!$J$4="no",'Data Transformation'!$C$425:$C$8425,'Data Transformation'!$E$425:$E$8425)),"")</f>
        <v>0.55615084733333331</v>
      </c>
      <c r="L16" s="58" cm="1">
        <f t="array" ref="L16">IFERROR(_xlfn.STDEV.S(IF('Data Transformation'!$B$425:$B$8425=B16,IF('Input and Summary Results'!$J$4="no",'Data Transformation'!$C$425:$C$8425,'Data Transformation'!$E$425:$E$8425),"")),"")</f>
        <v>0.10621202211035859</v>
      </c>
      <c r="M16" s="56"/>
      <c r="N16" t="str">
        <f>IF(E16&gt;='Data Transformation'!$R$29,B16,"")</f>
        <v/>
      </c>
      <c r="O16" t="str">
        <f>IFERROR(IF(AND(Assignments!L16&lt;('Data Transformation'!$R$4-'Data Transformation'!$R$3)/2,ABS(K16-'Data Transformation'!$R$6)&gt;ABS(K16-'Data Transformation'!$R$5),NOT(ISNUMBER(N16)),NOT(ISNUMBER(R16)),NOT(ISNUMBER(P16)),NOT(ISNUMBER(R16)),NOT(ISNUMBER(S16)),NOT(ISNUMBER(T16))),Assignments!B16,""),"")</f>
        <v/>
      </c>
      <c r="P16">
        <f>IF(AND(NOT(ISNUMBER(N16)),NOT(ISNUMBER(R16)),NOT(ISNUMBER(S16)),G16&gt;='Data Transformation'!$R$28),B16,"")</f>
        <v>11</v>
      </c>
      <c r="Q16" t="str">
        <f>IFERROR(IF(AND(Assignments!L16&lt;('Data Transformation'!$R$4-'Data Transformation'!$R$3)/2,ABS(K16-'Data Transformation'!$R$6)&lt;ABS(K16-'Data Transformation'!$R$5),NOT(ISNUMBER(N16)),NOT(ISNUMBER(T16)),NOT(ISNUMBER(P16)),NOT(ISNUMBER(R16)),NOT(ISNUMBER(T16)),NOT(ISNUMBER(S16))),Assignments!B16,""),"")</f>
        <v/>
      </c>
      <c r="R16" t="str">
        <f>IF(H16&gt;='Data Transformation'!$R$30,B16,"")</f>
        <v/>
      </c>
      <c r="S16" t="str">
        <f>IF(D16&gt;='Data Transformation'!$R$31,B16,"")</f>
        <v/>
      </c>
      <c r="T16" t="str">
        <f>IF(AND(H16&lt;'Data Transformation'!$R$30,E16&lt;'Data Transformation'!$R$29,G16&lt;0.3,D16&lt;'Data Transformation'!$R$31,E16&gt;0.4,H16&gt;0.4),B16,"")</f>
        <v/>
      </c>
      <c r="U16" s="56"/>
      <c r="V16" t="str" cm="2">
        <f t="array" ref="V16">IF(C16=FALSE,"",IF(AND(ISNUMBER(B16),ISBLANK(N16:T16)),"Unclassified",(IF(COUNT(N16:T16)=0,"",INDEX($N$4:$T$4,MATCH(TRUE,N16:T16=B16,0))))))</f>
        <v>Rheostat</v>
      </c>
      <c r="W16" t="str">
        <f t="shared" si="1"/>
        <v/>
      </c>
      <c r="X16" t="str">
        <f t="shared" si="2"/>
        <v/>
      </c>
      <c r="AC16" t="b">
        <f t="shared" si="3"/>
        <v>0</v>
      </c>
      <c r="AD16">
        <f>IFERROR(ABS(ABS(K16-'Data Transformation'!$R$5)-ABS(K16-'Data Transformation'!$R$6)),"")</f>
        <v>7.7698305333333384E-2</v>
      </c>
      <c r="AE16" t="b">
        <f>IF(C16=FALSE,"",IF(AND(OR(V16=$Z$6,V16=$Z$8),OR(AC16=TRUE,AD16&lt;='Data Transformation'!$X$8)),TRUE,FALSE))</f>
        <v>0</v>
      </c>
    </row>
    <row r="17" spans="2:31" x14ac:dyDescent="0.25">
      <c r="B17">
        <v>12</v>
      </c>
      <c r="C17">
        <v>7</v>
      </c>
      <c r="D17">
        <v>0</v>
      </c>
      <c r="E17">
        <v>0</v>
      </c>
      <c r="F17">
        <v>0.4</v>
      </c>
      <c r="G17">
        <v>0.30434782608695654</v>
      </c>
      <c r="H17">
        <v>0.5</v>
      </c>
      <c r="I17" t="str">
        <v>no</v>
      </c>
      <c r="K17" s="57">
        <f>IFERROR(AVERAGEIF('Data Transformation'!$B$425:$B$8425,B17,IF('Input and Summary Results'!$J$4="no",'Data Transformation'!$C$425:$C$8425,'Data Transformation'!$E$425:$E$8425)),"")</f>
        <v>0.33458866666666665</v>
      </c>
      <c r="L17" s="58" cm="1">
        <f t="array" ref="L17">IFERROR(_xlfn.STDEV.S(IF('Data Transformation'!$B$425:$B$8425=B17,IF('Input and Summary Results'!$J$4="no",'Data Transformation'!$C$425:$C$8425,'Data Transformation'!$E$425:$E$8425),"")),"")</f>
        <v>0.20285106049015342</v>
      </c>
      <c r="M17" s="56"/>
      <c r="N17" t="str">
        <f>IF(E17&gt;='Data Transformation'!$R$29,B17,"")</f>
        <v/>
      </c>
      <c r="O17" t="str">
        <f>IFERROR(IF(AND(Assignments!L17&lt;('Data Transformation'!$R$4-'Data Transformation'!$R$3)/2,ABS(K17-'Data Transformation'!$R$6)&gt;ABS(K17-'Data Transformation'!$R$5),NOT(ISNUMBER(N17)),NOT(ISNUMBER(R17)),NOT(ISNUMBER(P17)),NOT(ISNUMBER(R17)),NOT(ISNUMBER(S17)),NOT(ISNUMBER(T17))),Assignments!B17,""),"")</f>
        <v/>
      </c>
      <c r="P17" t="str">
        <f>IF(AND(NOT(ISNUMBER(N17)),NOT(ISNUMBER(R17)),NOT(ISNUMBER(S17)),G17&gt;='Data Transformation'!$R$28),B17,"")</f>
        <v/>
      </c>
      <c r="Q17">
        <f>IFERROR(IF(AND(Assignments!L17&lt;('Data Transformation'!$R$4-'Data Transformation'!$R$3)/2,ABS(K17-'Data Transformation'!$R$6)&lt;ABS(K17-'Data Transformation'!$R$5),NOT(ISNUMBER(N17)),NOT(ISNUMBER(T17)),NOT(ISNUMBER(P17)),NOT(ISNUMBER(R17)),NOT(ISNUMBER(T17)),NOT(ISNUMBER(S17))),Assignments!B17,""),"")</f>
        <v>12</v>
      </c>
      <c r="R17" t="str">
        <f>IF(H17&gt;='Data Transformation'!$R$30,B17,"")</f>
        <v/>
      </c>
      <c r="S17" t="str">
        <f>IF(D17&gt;='Data Transformation'!$R$31,B17,"")</f>
        <v/>
      </c>
      <c r="T17" t="str">
        <f>IF(AND(H17&lt;'Data Transformation'!$R$30,E17&lt;'Data Transformation'!$R$29,G17&lt;0.3,D17&lt;'Data Transformation'!$R$31,E17&gt;0.4,H17&gt;0.4),B17,"")</f>
        <v/>
      </c>
      <c r="U17" s="56"/>
      <c r="V17" t="str" cm="2">
        <f t="array" ref="V17">IF(C17=FALSE,"",IF(AND(ISNUMBER(B17),ISBLANK(N17:T17)),"Unclassified",(IF(COUNT(N17:T17)=0,"",INDEX($N$4:$T$4,MATCH(TRUE,N17:T17=B17,0))))))</f>
        <v>Adverse</v>
      </c>
      <c r="W17" t="str">
        <f t="shared" si="1"/>
        <v/>
      </c>
      <c r="X17" t="str">
        <f t="shared" si="2"/>
        <v/>
      </c>
      <c r="AC17" t="b">
        <f t="shared" si="3"/>
        <v>0</v>
      </c>
      <c r="AD17">
        <f>IFERROR(ABS(ABS(K17-'Data Transformation'!$R$5)-ABS(K17-'Data Transformation'!$R$6)),"")</f>
        <v>0.52082266666666666</v>
      </c>
      <c r="AE17" t="b">
        <f>IF(C17=FALSE,"",IF(AND(OR(V17=$Z$6,V17=$Z$8),OR(AC17=TRUE,AD17&lt;='Data Transformation'!$X$8)),TRUE,FALSE))</f>
        <v>0</v>
      </c>
    </row>
    <row r="18" spans="2:31" x14ac:dyDescent="0.25">
      <c r="B18">
        <v>13</v>
      </c>
      <c r="C18">
        <v>7</v>
      </c>
      <c r="D18">
        <v>0</v>
      </c>
      <c r="E18">
        <v>0.33333333333333331</v>
      </c>
      <c r="F18">
        <v>0.6</v>
      </c>
      <c r="G18">
        <v>0.60869565217391308</v>
      </c>
      <c r="H18">
        <v>0</v>
      </c>
      <c r="I18" t="str">
        <v>no</v>
      </c>
      <c r="K18" s="57">
        <f>IFERROR(AVERAGEIF('Data Transformation'!$B$425:$B$8425,B18,IF('Input and Summary Results'!$J$4="no",'Data Transformation'!$C$425:$C$8425,'Data Transformation'!$E$425:$E$8425)),"")</f>
        <v>0.72540735000000012</v>
      </c>
      <c r="L18" s="58" cm="1">
        <f t="array" ref="L18">IFERROR(_xlfn.STDEV.S(IF('Data Transformation'!$B$425:$B$8425=B18,IF('Input and Summary Results'!$J$4="no",'Data Transformation'!$C$425:$C$8425,'Data Transformation'!$E$425:$E$8425),"")),"")</f>
        <v>0.26793170796131921</v>
      </c>
      <c r="M18" s="56"/>
      <c r="N18" t="str">
        <f>IF(E18&gt;='Data Transformation'!$R$29,B18,"")</f>
        <v/>
      </c>
      <c r="O18" t="str">
        <f>IFERROR(IF(AND(Assignments!L18&lt;('Data Transformation'!$R$4-'Data Transformation'!$R$3)/2,ABS(K18-'Data Transformation'!$R$6)&gt;ABS(K18-'Data Transformation'!$R$5),NOT(ISNUMBER(N18)),NOT(ISNUMBER(R18)),NOT(ISNUMBER(P18)),NOT(ISNUMBER(R18)),NOT(ISNUMBER(S18)),NOT(ISNUMBER(T18))),Assignments!B18,""),"")</f>
        <v/>
      </c>
      <c r="P18">
        <f>IF(AND(NOT(ISNUMBER(N18)),NOT(ISNUMBER(R18)),NOT(ISNUMBER(S18)),G18&gt;='Data Transformation'!$R$28),B18,"")</f>
        <v>13</v>
      </c>
      <c r="Q18" t="str">
        <f>IFERROR(IF(AND(Assignments!L18&lt;('Data Transformation'!$R$4-'Data Transformation'!$R$3)/2,ABS(K18-'Data Transformation'!$R$6)&lt;ABS(K18-'Data Transformation'!$R$5),NOT(ISNUMBER(N18)),NOT(ISNUMBER(T18)),NOT(ISNUMBER(P18)),NOT(ISNUMBER(R18)),NOT(ISNUMBER(T18)),NOT(ISNUMBER(S18))),Assignments!B18,""),"")</f>
        <v/>
      </c>
      <c r="R18" t="str">
        <f>IF(H18&gt;='Data Transformation'!$R$30,B18,"")</f>
        <v/>
      </c>
      <c r="S18" t="str">
        <f>IF(D18&gt;='Data Transformation'!$R$31,B18,"")</f>
        <v/>
      </c>
      <c r="T18" t="str">
        <f>IF(AND(H18&lt;'Data Transformation'!$R$30,E18&lt;'Data Transformation'!$R$29,G18&lt;0.3,D18&lt;'Data Transformation'!$R$31,E18&gt;0.4,H18&gt;0.4),B18,"")</f>
        <v/>
      </c>
      <c r="U18" s="56"/>
      <c r="V18" t="str" cm="2">
        <f t="array" ref="V18">IF(C18=FALSE,"",IF(AND(ISNUMBER(B18),ISBLANK(N18:T18)),"Unclassified",(IF(COUNT(N18:T18)=0,"",INDEX($N$4:$T$4,MATCH(TRUE,N18:T18=B18,0))))))</f>
        <v>Rheostat</v>
      </c>
      <c r="W18" t="str">
        <f t="shared" si="1"/>
        <v/>
      </c>
      <c r="X18" t="str">
        <f t="shared" si="2"/>
        <v/>
      </c>
      <c r="AC18" t="b">
        <f t="shared" si="3"/>
        <v>0</v>
      </c>
      <c r="AD18">
        <f>IFERROR(ABS(ABS(K18-'Data Transformation'!$R$5)-ABS(K18-'Data Transformation'!$R$6)),"")</f>
        <v>0.26081470000000018</v>
      </c>
      <c r="AE18" t="b">
        <f>IF(C18=FALSE,"",IF(AND(OR(V18=$Z$6,V18=$Z$8),OR(AC18=TRUE,AD18&lt;='Data Transformation'!$X$8)),TRUE,FALSE))</f>
        <v>0</v>
      </c>
    </row>
    <row r="19" spans="2:31" x14ac:dyDescent="0.25">
      <c r="B19">
        <v>14</v>
      </c>
      <c r="C19">
        <v>10</v>
      </c>
      <c r="D19">
        <v>0</v>
      </c>
      <c r="E19">
        <v>0.33333333333333331</v>
      </c>
      <c r="F19">
        <v>0.5</v>
      </c>
      <c r="G19">
        <v>0.52173913043478259</v>
      </c>
      <c r="H19">
        <v>0</v>
      </c>
      <c r="I19" t="str">
        <v>no</v>
      </c>
      <c r="K19" s="57">
        <f>IFERROR(AVERAGEIF('Data Transformation'!$B$425:$B$8425,B19,IF('Input and Summary Results'!$J$4="no",'Data Transformation'!$C$425:$C$8425,'Data Transformation'!$E$425:$E$8425)),"")</f>
        <v>0.80409500111111121</v>
      </c>
      <c r="L19" s="58" cm="1">
        <f t="array" ref="L19">IFERROR(_xlfn.STDEV.S(IF('Data Transformation'!$B$425:$B$8425=B19,IF('Input and Summary Results'!$J$4="no",'Data Transformation'!$C$425:$C$8425,'Data Transformation'!$E$425:$E$8425),"")),"")</f>
        <v>0.16490740535226511</v>
      </c>
      <c r="M19" s="56"/>
      <c r="N19" t="str">
        <f>IF(E19&gt;='Data Transformation'!$R$29,B19,"")</f>
        <v/>
      </c>
      <c r="O19" t="str">
        <f>IFERROR(IF(AND(Assignments!L19&lt;('Data Transformation'!$R$4-'Data Transformation'!$R$3)/2,ABS(K19-'Data Transformation'!$R$6)&gt;ABS(K19-'Data Transformation'!$R$5),NOT(ISNUMBER(N19)),NOT(ISNUMBER(R19)),NOT(ISNUMBER(P19)),NOT(ISNUMBER(R19)),NOT(ISNUMBER(S19)),NOT(ISNUMBER(T19))),Assignments!B19,""),"")</f>
        <v/>
      </c>
      <c r="P19">
        <f>IF(AND(NOT(ISNUMBER(N19)),NOT(ISNUMBER(R19)),NOT(ISNUMBER(S19)),G19&gt;='Data Transformation'!$R$28),B19,"")</f>
        <v>14</v>
      </c>
      <c r="Q19" t="str">
        <f>IFERROR(IF(AND(Assignments!L19&lt;('Data Transformation'!$R$4-'Data Transformation'!$R$3)/2,ABS(K19-'Data Transformation'!$R$6)&lt;ABS(K19-'Data Transformation'!$R$5),NOT(ISNUMBER(N19)),NOT(ISNUMBER(T19)),NOT(ISNUMBER(P19)),NOT(ISNUMBER(R19)),NOT(ISNUMBER(T19)),NOT(ISNUMBER(S19))),Assignments!B19,""),"")</f>
        <v/>
      </c>
      <c r="R19" t="str">
        <f>IF(H19&gt;='Data Transformation'!$R$30,B19,"")</f>
        <v/>
      </c>
      <c r="S19" t="str">
        <f>IF(D19&gt;='Data Transformation'!$R$31,B19,"")</f>
        <v/>
      </c>
      <c r="T19" t="str">
        <f>IF(AND(H19&lt;'Data Transformation'!$R$30,E19&lt;'Data Transformation'!$R$29,G19&lt;0.3,D19&lt;'Data Transformation'!$R$31,E19&gt;0.4,H19&gt;0.4),B19,"")</f>
        <v/>
      </c>
      <c r="U19" s="56"/>
      <c r="V19" t="str" cm="2">
        <f t="array" ref="V19">IF(C19=FALSE,"",IF(AND(ISNUMBER(B19),ISBLANK(N19:T19)),"Unclassified",(IF(COUNT(N19:T19)=0,"",INDEX($N$4:$T$4,MATCH(TRUE,N19:T19=B19,0))))))</f>
        <v>Rheostat</v>
      </c>
      <c r="W19" t="str">
        <f t="shared" si="1"/>
        <v/>
      </c>
      <c r="X19" t="str">
        <f t="shared" si="2"/>
        <v/>
      </c>
      <c r="AC19" t="b">
        <f t="shared" si="3"/>
        <v>0</v>
      </c>
      <c r="AD19">
        <f>IFERROR(ABS(ABS(K19-'Data Transformation'!$R$5)-ABS(K19-'Data Transformation'!$R$6)),"")</f>
        <v>0.41819000222222247</v>
      </c>
      <c r="AE19" t="b">
        <f>IF(C19=FALSE,"",IF(AND(OR(V19=$Z$6,V19=$Z$8),OR(AC19=TRUE,AD19&lt;='Data Transformation'!$X$8)),TRUE,FALSE))</f>
        <v>0</v>
      </c>
    </row>
    <row r="20" spans="2:31" x14ac:dyDescent="0.25">
      <c r="B20">
        <v>15</v>
      </c>
      <c r="C20">
        <v>12</v>
      </c>
      <c r="D20">
        <v>0</v>
      </c>
      <c r="E20">
        <v>9.0909090909090912E-2</v>
      </c>
      <c r="F20">
        <v>0.7</v>
      </c>
      <c r="G20">
        <v>0.65217391304347827</v>
      </c>
      <c r="H20">
        <v>0.18181818181818182</v>
      </c>
      <c r="I20" t="str">
        <v>no</v>
      </c>
      <c r="K20" s="57">
        <f>IFERROR(AVERAGEIF('Data Transformation'!$B$425:$B$8425,B20,IF('Input and Summary Results'!$J$4="no",'Data Transformation'!$C$425:$C$8425,'Data Transformation'!$E$425:$E$8425)),"")</f>
        <v>0.55883660909090915</v>
      </c>
      <c r="L20" s="58" cm="1">
        <f t="array" ref="L20">IFERROR(_xlfn.STDEV.S(IF('Data Transformation'!$B$425:$B$8425=B20,IF('Input and Summary Results'!$J$4="no",'Data Transformation'!$C$425:$C$8425,'Data Transformation'!$E$425:$E$8425),"")),"")</f>
        <v>0.21789092782061076</v>
      </c>
      <c r="M20" s="56"/>
      <c r="N20" t="str">
        <f>IF(E20&gt;='Data Transformation'!$R$29,B20,"")</f>
        <v/>
      </c>
      <c r="O20" t="str">
        <f>IFERROR(IF(AND(Assignments!L20&lt;('Data Transformation'!$R$4-'Data Transformation'!$R$3)/2,ABS(K20-'Data Transformation'!$R$6)&gt;ABS(K20-'Data Transformation'!$R$5),NOT(ISNUMBER(N20)),NOT(ISNUMBER(R20)),NOT(ISNUMBER(P20)),NOT(ISNUMBER(R20)),NOT(ISNUMBER(S20)),NOT(ISNUMBER(T20))),Assignments!B20,""),"")</f>
        <v/>
      </c>
      <c r="P20">
        <f>IF(AND(NOT(ISNUMBER(N20)),NOT(ISNUMBER(R20)),NOT(ISNUMBER(S20)),G20&gt;='Data Transformation'!$R$28),B20,"")</f>
        <v>15</v>
      </c>
      <c r="Q20" t="str">
        <f>IFERROR(IF(AND(Assignments!L20&lt;('Data Transformation'!$R$4-'Data Transformation'!$R$3)/2,ABS(K20-'Data Transformation'!$R$6)&lt;ABS(K20-'Data Transformation'!$R$5),NOT(ISNUMBER(N20)),NOT(ISNUMBER(T20)),NOT(ISNUMBER(P20)),NOT(ISNUMBER(R20)),NOT(ISNUMBER(T20)),NOT(ISNUMBER(S20))),Assignments!B20,""),"")</f>
        <v/>
      </c>
      <c r="R20" t="str">
        <f>IF(H20&gt;='Data Transformation'!$R$30,B20,"")</f>
        <v/>
      </c>
      <c r="S20" t="str">
        <f>IF(D20&gt;='Data Transformation'!$R$31,B20,"")</f>
        <v/>
      </c>
      <c r="T20" t="str">
        <f>IF(AND(H20&lt;'Data Transformation'!$R$30,E20&lt;'Data Transformation'!$R$29,G20&lt;0.3,D20&lt;'Data Transformation'!$R$31,E20&gt;0.4,H20&gt;0.4),B20,"")</f>
        <v/>
      </c>
      <c r="U20" s="56"/>
      <c r="V20" t="str" cm="2">
        <f t="array" ref="V20">IF(C20=FALSE,"",IF(AND(ISNUMBER(B20),ISBLANK(N20:T20)),"Unclassified",(IF(COUNT(N20:T20)=0,"",INDEX($N$4:$T$4,MATCH(TRUE,N20:T20=B20,0))))))</f>
        <v>Rheostat</v>
      </c>
      <c r="W20" t="str">
        <f t="shared" si="1"/>
        <v/>
      </c>
      <c r="X20" t="str">
        <f t="shared" si="2"/>
        <v/>
      </c>
      <c r="AC20" t="b">
        <f t="shared" si="3"/>
        <v>0</v>
      </c>
      <c r="AD20">
        <f>IFERROR(ABS(ABS(K20-'Data Transformation'!$R$5)-ABS(K20-'Data Transformation'!$R$6)),"")</f>
        <v>7.2326781818181696E-2</v>
      </c>
      <c r="AE20" t="b">
        <f>IF(C20=FALSE,"",IF(AND(OR(V20=$Z$6,V20=$Z$8),OR(AC20=TRUE,AD20&lt;='Data Transformation'!$X$8)),TRUE,FALSE))</f>
        <v>0</v>
      </c>
    </row>
    <row r="21" spans="2:31" x14ac:dyDescent="0.25">
      <c r="B21">
        <v>16</v>
      </c>
      <c r="C21">
        <v>7</v>
      </c>
      <c r="D21">
        <v>0</v>
      </c>
      <c r="E21">
        <v>0.33333333333333331</v>
      </c>
      <c r="F21">
        <v>0.5</v>
      </c>
      <c r="G21">
        <v>0.43478260869565216</v>
      </c>
      <c r="H21">
        <v>0.16666666666666666</v>
      </c>
      <c r="I21" t="str">
        <v>no</v>
      </c>
      <c r="K21" s="57">
        <f>IFERROR(AVERAGEIF('Data Transformation'!$B$425:$B$8425,B21,IF('Input and Summary Results'!$J$4="no",'Data Transformation'!$C$425:$C$8425,'Data Transformation'!$E$425:$E$8425)),"")</f>
        <v>0.7065777299999999</v>
      </c>
      <c r="L21" s="58" cm="1">
        <f t="array" ref="L21">IFERROR(_xlfn.STDEV.S(IF('Data Transformation'!$B$425:$B$8425=B21,IF('Input and Summary Results'!$J$4="no",'Data Transformation'!$C$425:$C$8425,'Data Transformation'!$E$425:$E$8425),"")),"")</f>
        <v>0.21371467484245657</v>
      </c>
      <c r="M21" s="56"/>
      <c r="N21" t="str">
        <f>IF(E21&gt;='Data Transformation'!$R$29,B21,"")</f>
        <v/>
      </c>
      <c r="O21">
        <f>IFERROR(IF(AND(Assignments!L21&lt;('Data Transformation'!$R$4-'Data Transformation'!$R$3)/2,ABS(K21-'Data Transformation'!$R$6)&gt;ABS(K21-'Data Transformation'!$R$5),NOT(ISNUMBER(N21)),NOT(ISNUMBER(R21)),NOT(ISNUMBER(P21)),NOT(ISNUMBER(R21)),NOT(ISNUMBER(S21)),NOT(ISNUMBER(T21))),Assignments!B21,""),"")</f>
        <v>16</v>
      </c>
      <c r="P21" t="str">
        <f>IF(AND(NOT(ISNUMBER(N21)),NOT(ISNUMBER(R21)),NOT(ISNUMBER(S21)),G21&gt;='Data Transformation'!$R$28),B21,"")</f>
        <v/>
      </c>
      <c r="Q21" t="str">
        <f>IFERROR(IF(AND(Assignments!L21&lt;('Data Transformation'!$R$4-'Data Transformation'!$R$3)/2,ABS(K21-'Data Transformation'!$R$6)&lt;ABS(K21-'Data Transformation'!$R$5),NOT(ISNUMBER(N21)),NOT(ISNUMBER(T21)),NOT(ISNUMBER(P21)),NOT(ISNUMBER(R21)),NOT(ISNUMBER(T21)),NOT(ISNUMBER(S21))),Assignments!B21,""),"")</f>
        <v/>
      </c>
      <c r="R21" t="str">
        <f>IF(H21&gt;='Data Transformation'!$R$30,B21,"")</f>
        <v/>
      </c>
      <c r="S21" t="str">
        <f>IF(D21&gt;='Data Transformation'!$R$31,B21,"")</f>
        <v/>
      </c>
      <c r="T21" t="str">
        <f>IF(AND(H21&lt;'Data Transformation'!$R$30,E21&lt;'Data Transformation'!$R$29,G21&lt;0.3,D21&lt;'Data Transformation'!$R$31,E21&gt;0.4,H21&gt;0.4),B21,"")</f>
        <v/>
      </c>
      <c r="U21" s="56"/>
      <c r="V21" t="str" cm="2">
        <f t="array" ref="V21">IF(C21=FALSE,"",IF(AND(ISNUMBER(B21),ISBLANK(N21:T21)),"Unclassified",(IF(COUNT(N21:T21)=0,"",INDEX($N$4:$T$4,MATCH(TRUE,N21:T21=B21,0))))))</f>
        <v>Moderate</v>
      </c>
      <c r="W21" t="str">
        <f t="shared" si="1"/>
        <v/>
      </c>
      <c r="X21" t="str">
        <f t="shared" si="2"/>
        <v/>
      </c>
      <c r="AC21" t="b">
        <f t="shared" si="3"/>
        <v>0</v>
      </c>
      <c r="AD21">
        <f>IFERROR(ABS(ABS(K21-'Data Transformation'!$R$5)-ABS(K21-'Data Transformation'!$R$6)),"")</f>
        <v>0.22315545999999975</v>
      </c>
      <c r="AE21" t="b">
        <f>IF(C21=FALSE,"",IF(AND(OR(V21=$Z$6,V21=$Z$8),OR(AC21=TRUE,AD21&lt;='Data Transformation'!$X$8)),TRUE,FALSE))</f>
        <v>0</v>
      </c>
    </row>
    <row r="22" spans="2:31" x14ac:dyDescent="0.25">
      <c r="B22">
        <v>17</v>
      </c>
      <c r="C22">
        <v>11</v>
      </c>
      <c r="D22">
        <v>0</v>
      </c>
      <c r="E22">
        <v>0</v>
      </c>
      <c r="F22">
        <v>0.6</v>
      </c>
      <c r="G22">
        <v>0.56521739130434778</v>
      </c>
      <c r="H22">
        <v>0.1</v>
      </c>
      <c r="I22" t="str">
        <v>no</v>
      </c>
      <c r="K22" s="57">
        <f>IFERROR(AVERAGEIF('Data Transformation'!$B$425:$B$8425,B22,IF('Input and Summary Results'!$J$4="no",'Data Transformation'!$C$425:$C$8425,'Data Transformation'!$E$425:$E$8425)),"")</f>
        <v>0.53952543199999992</v>
      </c>
      <c r="L22" s="58" cm="1">
        <f t="array" ref="L22">IFERROR(_xlfn.STDEV.S(IF('Data Transformation'!$B$425:$B$8425=B22,IF('Input and Summary Results'!$J$4="no",'Data Transformation'!$C$425:$C$8425,'Data Transformation'!$E$425:$E$8425),"")),"")</f>
        <v>0.13782369270665845</v>
      </c>
      <c r="M22" s="56"/>
      <c r="N22" t="str">
        <f>IF(E22&gt;='Data Transformation'!$R$29,B22,"")</f>
        <v/>
      </c>
      <c r="O22" t="str">
        <f>IFERROR(IF(AND(Assignments!L22&lt;('Data Transformation'!$R$4-'Data Transformation'!$R$3)/2,ABS(K22-'Data Transformation'!$R$6)&gt;ABS(K22-'Data Transformation'!$R$5),NOT(ISNUMBER(N22)),NOT(ISNUMBER(R22)),NOT(ISNUMBER(P22)),NOT(ISNUMBER(R22)),NOT(ISNUMBER(S22)),NOT(ISNUMBER(T22))),Assignments!B22,""),"")</f>
        <v/>
      </c>
      <c r="P22">
        <f>IF(AND(NOT(ISNUMBER(N22)),NOT(ISNUMBER(R22)),NOT(ISNUMBER(S22)),G22&gt;='Data Transformation'!$R$28),B22,"")</f>
        <v>17</v>
      </c>
      <c r="Q22" t="str">
        <f>IFERROR(IF(AND(Assignments!L22&lt;('Data Transformation'!$R$4-'Data Transformation'!$R$3)/2,ABS(K22-'Data Transformation'!$R$6)&lt;ABS(K22-'Data Transformation'!$R$5),NOT(ISNUMBER(N22)),NOT(ISNUMBER(T22)),NOT(ISNUMBER(P22)),NOT(ISNUMBER(R22)),NOT(ISNUMBER(T22)),NOT(ISNUMBER(S22))),Assignments!B22,""),"")</f>
        <v/>
      </c>
      <c r="R22" t="str">
        <f>IF(H22&gt;='Data Transformation'!$R$30,B22,"")</f>
        <v/>
      </c>
      <c r="S22" t="str">
        <f>IF(D22&gt;='Data Transformation'!$R$31,B22,"")</f>
        <v/>
      </c>
      <c r="T22" t="str">
        <f>IF(AND(H22&lt;'Data Transformation'!$R$30,E22&lt;'Data Transformation'!$R$29,G22&lt;0.3,D22&lt;'Data Transformation'!$R$31,E22&gt;0.4,H22&gt;0.4),B22,"")</f>
        <v/>
      </c>
      <c r="U22" s="56"/>
      <c r="V22" t="str" cm="2">
        <f t="array" ref="V22">IF(C22=FALSE,"",IF(AND(ISNUMBER(B22),ISBLANK(N22:T22)),"Unclassified",(IF(COUNT(N22:T22)=0,"",INDEX($N$4:$T$4,MATCH(TRUE,N22:T22=B22,0))))))</f>
        <v>Rheostat</v>
      </c>
      <c r="W22" t="str">
        <f t="shared" si="1"/>
        <v/>
      </c>
      <c r="X22" t="str">
        <f t="shared" si="2"/>
        <v/>
      </c>
      <c r="AC22" t="b">
        <f t="shared" si="3"/>
        <v>0</v>
      </c>
      <c r="AD22">
        <f>IFERROR(ABS(ABS(K22-'Data Transformation'!$R$5)-ABS(K22-'Data Transformation'!$R$6)),"")</f>
        <v>0.11094913600000017</v>
      </c>
      <c r="AE22" t="b">
        <f>IF(C22=FALSE,"",IF(AND(OR(V22=$Z$6,V22=$Z$8),OR(AC22=TRUE,AD22&lt;='Data Transformation'!$X$8)),TRUE,FALSE))</f>
        <v>0</v>
      </c>
    </row>
    <row r="23" spans="2:31" x14ac:dyDescent="0.25">
      <c r="B23">
        <v>18</v>
      </c>
      <c r="C23">
        <v>17</v>
      </c>
      <c r="D23">
        <v>0</v>
      </c>
      <c r="E23">
        <v>0.875</v>
      </c>
      <c r="F23">
        <v>0.4</v>
      </c>
      <c r="G23">
        <v>0.39130434782608697</v>
      </c>
      <c r="H23">
        <v>0</v>
      </c>
      <c r="I23" t="str">
        <v>no</v>
      </c>
      <c r="K23" s="57">
        <f>IFERROR(AVERAGEIF('Data Transformation'!$B$425:$B$8425,B23,IF('Input and Summary Results'!$J$4="no",'Data Transformation'!$C$425:$C$8425,'Data Transformation'!$E$425:$E$8425)),"")</f>
        <v>0.92731961750000003</v>
      </c>
      <c r="L23" s="58" cm="1">
        <f t="array" ref="L23">IFERROR(_xlfn.STDEV.S(IF('Data Transformation'!$B$425:$B$8425=B23,IF('Input and Summary Results'!$J$4="no",'Data Transformation'!$C$425:$C$8425,'Data Transformation'!$E$425:$E$8425),"")),"")</f>
        <v>9.087225626760044E-2</v>
      </c>
      <c r="M23" s="56"/>
      <c r="N23">
        <f>IF(E23&gt;='Data Transformation'!$R$29,B23,"")</f>
        <v>18</v>
      </c>
      <c r="O23" t="str">
        <f>IFERROR(IF(AND(Assignments!L23&lt;('Data Transformation'!$R$4-'Data Transformation'!$R$3)/2,ABS(K23-'Data Transformation'!$R$6)&gt;ABS(K23-'Data Transformation'!$R$5),NOT(ISNUMBER(N23)),NOT(ISNUMBER(R23)),NOT(ISNUMBER(P23)),NOT(ISNUMBER(R23)),NOT(ISNUMBER(S23)),NOT(ISNUMBER(T23))),Assignments!B23,""),"")</f>
        <v/>
      </c>
      <c r="P23" t="str">
        <f>IF(AND(NOT(ISNUMBER(N23)),NOT(ISNUMBER(R23)),NOT(ISNUMBER(S23)),G23&gt;='Data Transformation'!$R$28),B23,"")</f>
        <v/>
      </c>
      <c r="Q23" t="str">
        <f>IFERROR(IF(AND(Assignments!L23&lt;('Data Transformation'!$R$4-'Data Transformation'!$R$3)/2,ABS(K23-'Data Transformation'!$R$6)&lt;ABS(K23-'Data Transformation'!$R$5),NOT(ISNUMBER(N23)),NOT(ISNUMBER(T23)),NOT(ISNUMBER(P23)),NOT(ISNUMBER(R23)),NOT(ISNUMBER(T23)),NOT(ISNUMBER(S23))),Assignments!B23,""),"")</f>
        <v/>
      </c>
      <c r="R23" t="str">
        <f>IF(H23&gt;='Data Transformation'!$R$30,B23,"")</f>
        <v/>
      </c>
      <c r="S23" t="str">
        <f>IF(D23&gt;='Data Transformation'!$R$31,B23,"")</f>
        <v/>
      </c>
      <c r="T23" t="str">
        <f>IF(AND(H23&lt;'Data Transformation'!$R$30,E23&lt;'Data Transformation'!$R$29,G23&lt;0.3,D23&lt;'Data Transformation'!$R$31,E23&gt;0.4,H23&gt;0.4),B23,"")</f>
        <v/>
      </c>
      <c r="U23" s="56"/>
      <c r="V23" t="str" cm="2">
        <f t="array" ref="V23">IF(C23=FALSE,"",IF(AND(ISNUMBER(B23),ISBLANK(N23:T23)),"Unclassified",(IF(COUNT(N23:T23)=0,"",INDEX($N$4:$T$4,MATCH(TRUE,N23:T23=B23,0))))))</f>
        <v>Neutral</v>
      </c>
      <c r="W23" t="str">
        <f t="shared" si="1"/>
        <v/>
      </c>
      <c r="X23" t="str">
        <f t="shared" si="2"/>
        <v/>
      </c>
      <c r="AC23" t="b">
        <f t="shared" si="3"/>
        <v>0</v>
      </c>
      <c r="AD23">
        <f>IFERROR(ABS(ABS(K23-'Data Transformation'!$R$5)-ABS(K23-'Data Transformation'!$R$6)),"")</f>
        <v>0.66463923500000011</v>
      </c>
      <c r="AE23" t="b">
        <f>IF(C23=FALSE,"",IF(AND(OR(V23=$Z$6,V23=$Z$8),OR(AC23=TRUE,AD23&lt;='Data Transformation'!$X$8)),TRUE,FALSE))</f>
        <v>0</v>
      </c>
    </row>
    <row r="24" spans="2:31" x14ac:dyDescent="0.25">
      <c r="B24">
        <v>19</v>
      </c>
      <c r="C24">
        <v>20</v>
      </c>
      <c r="D24">
        <v>0</v>
      </c>
      <c r="E24">
        <v>0.42105263157894735</v>
      </c>
      <c r="F24">
        <v>0.5</v>
      </c>
      <c r="G24">
        <v>0.52173913043478259</v>
      </c>
      <c r="H24">
        <v>0</v>
      </c>
      <c r="I24" t="str">
        <v>no</v>
      </c>
      <c r="K24" s="57">
        <f>IFERROR(AVERAGEIF('Data Transformation'!$B$425:$B$8425,B24,IF('Input and Summary Results'!$J$4="no",'Data Transformation'!$C$425:$C$8425,'Data Transformation'!$E$425:$E$8425)),"")</f>
        <v>0.83416203684210521</v>
      </c>
      <c r="L24" s="58" cm="1">
        <f t="array" ref="L24">IFERROR(_xlfn.STDEV.S(IF('Data Transformation'!$B$425:$B$8425=B24,IF('Input and Summary Results'!$J$4="no",'Data Transformation'!$C$425:$C$8425,'Data Transformation'!$E$425:$E$8425),"")),"")</f>
        <v>0.17589021129720117</v>
      </c>
      <c r="M24" s="56"/>
      <c r="N24" t="str">
        <f>IF(E24&gt;='Data Transformation'!$R$29,B24,"")</f>
        <v/>
      </c>
      <c r="O24" t="str">
        <f>IFERROR(IF(AND(Assignments!L24&lt;('Data Transformation'!$R$4-'Data Transformation'!$R$3)/2,ABS(K24-'Data Transformation'!$R$6)&gt;ABS(K24-'Data Transformation'!$R$5),NOT(ISNUMBER(N24)),NOT(ISNUMBER(R24)),NOT(ISNUMBER(P24)),NOT(ISNUMBER(R24)),NOT(ISNUMBER(S24)),NOT(ISNUMBER(T24))),Assignments!B24,""),"")</f>
        <v/>
      </c>
      <c r="P24">
        <f>IF(AND(NOT(ISNUMBER(N24)),NOT(ISNUMBER(R24)),NOT(ISNUMBER(S24)),G24&gt;='Data Transformation'!$R$28),B24,"")</f>
        <v>19</v>
      </c>
      <c r="Q24" t="str">
        <f>IFERROR(IF(AND(Assignments!L24&lt;('Data Transformation'!$R$4-'Data Transformation'!$R$3)/2,ABS(K24-'Data Transformation'!$R$6)&lt;ABS(K24-'Data Transformation'!$R$5),NOT(ISNUMBER(N24)),NOT(ISNUMBER(T24)),NOT(ISNUMBER(P24)),NOT(ISNUMBER(R24)),NOT(ISNUMBER(T24)),NOT(ISNUMBER(S24))),Assignments!B24,""),"")</f>
        <v/>
      </c>
      <c r="R24" t="str">
        <f>IF(H24&gt;='Data Transformation'!$R$30,B24,"")</f>
        <v/>
      </c>
      <c r="S24" t="str">
        <f>IF(D24&gt;='Data Transformation'!$R$31,B24,"")</f>
        <v/>
      </c>
      <c r="T24" t="str">
        <f>IF(AND(H24&lt;'Data Transformation'!$R$30,E24&lt;'Data Transformation'!$R$29,G24&lt;0.3,D24&lt;'Data Transformation'!$R$31,E24&gt;0.4,H24&gt;0.4),B24,"")</f>
        <v/>
      </c>
      <c r="U24" s="56"/>
      <c r="V24" t="str" cm="2">
        <f t="array" ref="V24">IF(C24=FALSE,"",IF(AND(ISNUMBER(B24),ISBLANK(N24:T24)),"Unclassified",(IF(COUNT(N24:T24)=0,"",INDEX($N$4:$T$4,MATCH(TRUE,N24:T24=B24,0))))))</f>
        <v>Rheostat</v>
      </c>
      <c r="W24" t="str">
        <f t="shared" si="1"/>
        <v/>
      </c>
      <c r="X24" t="str">
        <f t="shared" si="2"/>
        <v/>
      </c>
      <c r="AC24" t="b">
        <f t="shared" si="3"/>
        <v>0</v>
      </c>
      <c r="AD24">
        <f>IFERROR(ABS(ABS(K24-'Data Transformation'!$R$5)-ABS(K24-'Data Transformation'!$R$6)),"")</f>
        <v>0.47832407368421048</v>
      </c>
      <c r="AE24" t="b">
        <f>IF(C24=FALSE,"",IF(AND(OR(V24=$Z$6,V24=$Z$8),OR(AC24=TRUE,AD24&lt;='Data Transformation'!$X$8)),TRUE,FALSE))</f>
        <v>0</v>
      </c>
    </row>
    <row r="25" spans="2:31" x14ac:dyDescent="0.25">
      <c r="B25">
        <v>20</v>
      </c>
      <c r="C25">
        <v>20</v>
      </c>
      <c r="D25">
        <v>0</v>
      </c>
      <c r="E25">
        <v>0.94736842105263153</v>
      </c>
      <c r="F25">
        <v>0.3</v>
      </c>
      <c r="G25">
        <v>0.21739130434782608</v>
      </c>
      <c r="H25">
        <v>0</v>
      </c>
      <c r="I25" t="str">
        <v>no</v>
      </c>
      <c r="K25" s="57">
        <f>IFERROR(AVERAGEIF('Data Transformation'!$B$425:$B$8425,B25,IF('Input and Summary Results'!$J$4="no",'Data Transformation'!$C$425:$C$8425,'Data Transformation'!$E$425:$E$8425)),"")</f>
        <v>0.99677325263157901</v>
      </c>
      <c r="L25" s="58" cm="1">
        <f t="array" ref="L25">IFERROR(_xlfn.STDEV.S(IF('Data Transformation'!$B$425:$B$8425=B25,IF('Input and Summary Results'!$J$4="no",'Data Transformation'!$C$425:$C$8425,'Data Transformation'!$E$425:$E$8425),"")),"")</f>
        <v>7.958869710099227E-2</v>
      </c>
      <c r="M25" s="56"/>
      <c r="N25">
        <f>IF(E25&gt;='Data Transformation'!$R$29,B25,"")</f>
        <v>20</v>
      </c>
      <c r="O25" t="str">
        <f>IFERROR(IF(AND(Assignments!L25&lt;('Data Transformation'!$R$4-'Data Transformation'!$R$3)/2,ABS(K25-'Data Transformation'!$R$6)&gt;ABS(K25-'Data Transformation'!$R$5),NOT(ISNUMBER(N25)),NOT(ISNUMBER(R25)),NOT(ISNUMBER(P25)),NOT(ISNUMBER(R25)),NOT(ISNUMBER(S25)),NOT(ISNUMBER(T25))),Assignments!B25,""),"")</f>
        <v/>
      </c>
      <c r="P25" t="str">
        <f>IF(AND(NOT(ISNUMBER(N25)),NOT(ISNUMBER(R25)),NOT(ISNUMBER(S25)),G25&gt;='Data Transformation'!$R$28),B25,"")</f>
        <v/>
      </c>
      <c r="Q25" t="str">
        <f>IFERROR(IF(AND(Assignments!L25&lt;('Data Transformation'!$R$4-'Data Transformation'!$R$3)/2,ABS(K25-'Data Transformation'!$R$6)&lt;ABS(K25-'Data Transformation'!$R$5),NOT(ISNUMBER(N25)),NOT(ISNUMBER(T25)),NOT(ISNUMBER(P25)),NOT(ISNUMBER(R25)),NOT(ISNUMBER(T25)),NOT(ISNUMBER(S25))),Assignments!B25,""),"")</f>
        <v/>
      </c>
      <c r="R25" t="str">
        <f>IF(H25&gt;='Data Transformation'!$R$30,B25,"")</f>
        <v/>
      </c>
      <c r="S25" t="str">
        <f>IF(D25&gt;='Data Transformation'!$R$31,B25,"")</f>
        <v/>
      </c>
      <c r="T25" t="str">
        <f>IF(AND(H25&lt;'Data Transformation'!$R$30,E25&lt;'Data Transformation'!$R$29,G25&lt;0.3,D25&lt;'Data Transformation'!$R$31,E25&gt;0.4,H25&gt;0.4),B25,"")</f>
        <v/>
      </c>
      <c r="U25" s="56"/>
      <c r="V25" t="str" cm="2">
        <f t="array" ref="V25">IF(C25=FALSE,"",IF(AND(ISNUMBER(B25),ISBLANK(N25:T25)),"Unclassified",(IF(COUNT(N25:T25)=0,"",INDEX($N$4:$T$4,MATCH(TRUE,N25:T25=B25,0))))))</f>
        <v>Neutral</v>
      </c>
      <c r="W25" t="str">
        <f t="shared" si="1"/>
        <v/>
      </c>
      <c r="X25" t="str">
        <f t="shared" si="2"/>
        <v/>
      </c>
      <c r="AC25" t="b">
        <f t="shared" si="3"/>
        <v>0</v>
      </c>
      <c r="AD25">
        <f>IFERROR(ABS(ABS(K25-'Data Transformation'!$R$5)-ABS(K25-'Data Transformation'!$R$6)),"")</f>
        <v>0.80354650526315796</v>
      </c>
      <c r="AE25" t="b">
        <f>IF(C25=FALSE,"",IF(AND(OR(V25=$Z$6,V25=$Z$8),OR(AC25=TRUE,AD25&lt;='Data Transformation'!$X$8)),TRUE,FALSE))</f>
        <v>0</v>
      </c>
    </row>
    <row r="26" spans="2:31" x14ac:dyDescent="0.25">
      <c r="B26">
        <v>21</v>
      </c>
      <c r="C26">
        <v>19</v>
      </c>
      <c r="D26">
        <v>0</v>
      </c>
      <c r="E26">
        <v>0.16666666666666666</v>
      </c>
      <c r="F26">
        <v>0.8</v>
      </c>
      <c r="G26">
        <v>0.73913043478260865</v>
      </c>
      <c r="H26">
        <v>0.33333333333333331</v>
      </c>
      <c r="I26" t="str">
        <v>no</v>
      </c>
      <c r="K26" s="57">
        <f>IFERROR(AVERAGEIF('Data Transformation'!$B$425:$B$8425,B26,IF('Input and Summary Results'!$J$4="no",'Data Transformation'!$C$425:$C$8425,'Data Transformation'!$E$425:$E$8425)),"")</f>
        <v>0.53915798388888891</v>
      </c>
      <c r="L26" s="58" cm="1">
        <f t="array" ref="L26">IFERROR(_xlfn.STDEV.S(IF('Data Transformation'!$B$425:$B$8425=B26,IF('Input and Summary Results'!$J$4="no",'Data Transformation'!$C$425:$C$8425,'Data Transformation'!$E$425:$E$8425),"")),"")</f>
        <v>0.33774736566863528</v>
      </c>
      <c r="M26" s="56"/>
      <c r="N26" t="str">
        <f>IF(E26&gt;='Data Transformation'!$R$29,B26,"")</f>
        <v/>
      </c>
      <c r="O26" t="str">
        <f>IFERROR(IF(AND(Assignments!L26&lt;('Data Transformation'!$R$4-'Data Transformation'!$R$3)/2,ABS(K26-'Data Transformation'!$R$6)&gt;ABS(K26-'Data Transformation'!$R$5),NOT(ISNUMBER(N26)),NOT(ISNUMBER(R26)),NOT(ISNUMBER(P26)),NOT(ISNUMBER(R26)),NOT(ISNUMBER(S26)),NOT(ISNUMBER(T26))),Assignments!B26,""),"")</f>
        <v/>
      </c>
      <c r="P26">
        <f>IF(AND(NOT(ISNUMBER(N26)),NOT(ISNUMBER(R26)),NOT(ISNUMBER(S26)),G26&gt;='Data Transformation'!$R$28),B26,"")</f>
        <v>21</v>
      </c>
      <c r="Q26" t="str">
        <f>IFERROR(IF(AND(Assignments!L26&lt;('Data Transformation'!$R$4-'Data Transformation'!$R$3)/2,ABS(K26-'Data Transformation'!$R$6)&lt;ABS(K26-'Data Transformation'!$R$5),NOT(ISNUMBER(N26)),NOT(ISNUMBER(T26)),NOT(ISNUMBER(P26)),NOT(ISNUMBER(R26)),NOT(ISNUMBER(T26)),NOT(ISNUMBER(S26))),Assignments!B26,""),"")</f>
        <v/>
      </c>
      <c r="R26" t="str">
        <f>IF(H26&gt;='Data Transformation'!$R$30,B26,"")</f>
        <v/>
      </c>
      <c r="S26" t="str">
        <f>IF(D26&gt;='Data Transformation'!$R$31,B26,"")</f>
        <v/>
      </c>
      <c r="T26" t="str">
        <f>IF(AND(H26&lt;'Data Transformation'!$R$30,E26&lt;'Data Transformation'!$R$29,G26&lt;0.3,D26&lt;'Data Transformation'!$R$31,E26&gt;0.4,H26&gt;0.4),B26,"")</f>
        <v/>
      </c>
      <c r="U26" s="56"/>
      <c r="V26" t="str" cm="2">
        <f t="array" ref="V26">IF(C26=FALSE,"",IF(AND(ISNUMBER(B26),ISBLANK(N26:T26)),"Unclassified",(IF(COUNT(N26:T26)=0,"",INDEX($N$4:$T$4,MATCH(TRUE,N26:T26=B26,0))))))</f>
        <v>Rheostat</v>
      </c>
      <c r="W26" t="str">
        <f t="shared" si="1"/>
        <v/>
      </c>
      <c r="X26" t="str">
        <f t="shared" si="2"/>
        <v/>
      </c>
      <c r="AC26" t="b">
        <f t="shared" si="3"/>
        <v>0</v>
      </c>
      <c r="AD26">
        <f>IFERROR(ABS(ABS(K26-'Data Transformation'!$R$5)-ABS(K26-'Data Transformation'!$R$6)),"")</f>
        <v>0.11168403222222217</v>
      </c>
      <c r="AE26" t="b">
        <f>IF(C26=FALSE,"",IF(AND(OR(V26=$Z$6,V26=$Z$8),OR(AC26=TRUE,AD26&lt;='Data Transformation'!$X$8)),TRUE,FALSE))</f>
        <v>0</v>
      </c>
    </row>
    <row r="27" spans="2:31" x14ac:dyDescent="0.25">
      <c r="B27">
        <v>22</v>
      </c>
      <c r="C27">
        <v>19</v>
      </c>
      <c r="D27">
        <v>5.5555555555555552E-2</v>
      </c>
      <c r="E27">
        <v>0.61111111111111116</v>
      </c>
      <c r="F27">
        <v>0.4</v>
      </c>
      <c r="G27">
        <v>0.39130434782608697</v>
      </c>
      <c r="H27">
        <v>0</v>
      </c>
      <c r="I27" t="str">
        <v>no</v>
      </c>
      <c r="K27" s="57">
        <f>IFERROR(AVERAGEIF('Data Transformation'!$B$425:$B$8425,B27,IF('Input and Summary Results'!$J$4="no",'Data Transformation'!$C$425:$C$8425,'Data Transformation'!$E$425:$E$8425)),"")</f>
        <v>0.94085850888888878</v>
      </c>
      <c r="L27" s="58" cm="1">
        <f t="array" ref="L27">IFERROR(_xlfn.STDEV.S(IF('Data Transformation'!$B$425:$B$8425=B27,IF('Input and Summary Results'!$J$4="no",'Data Transformation'!$C$425:$C$8425,'Data Transformation'!$E$425:$E$8425),"")),"")</f>
        <v>0.12039845325236093</v>
      </c>
      <c r="M27" s="56"/>
      <c r="N27" t="str">
        <f>IF(E27&gt;='Data Transformation'!$R$29,B27,"")</f>
        <v/>
      </c>
      <c r="O27">
        <f>IFERROR(IF(AND(Assignments!L27&lt;('Data Transformation'!$R$4-'Data Transformation'!$R$3)/2,ABS(K27-'Data Transformation'!$R$6)&gt;ABS(K27-'Data Transformation'!$R$5),NOT(ISNUMBER(N27)),NOT(ISNUMBER(R27)),NOT(ISNUMBER(P27)),NOT(ISNUMBER(R27)),NOT(ISNUMBER(S27)),NOT(ISNUMBER(T27))),Assignments!B27,""),"")</f>
        <v>22</v>
      </c>
      <c r="P27" t="str">
        <f>IF(AND(NOT(ISNUMBER(N27)),NOT(ISNUMBER(R27)),NOT(ISNUMBER(S27)),G27&gt;='Data Transformation'!$R$28),B27,"")</f>
        <v/>
      </c>
      <c r="Q27" t="str">
        <f>IFERROR(IF(AND(Assignments!L27&lt;('Data Transformation'!$R$4-'Data Transformation'!$R$3)/2,ABS(K27-'Data Transformation'!$R$6)&lt;ABS(K27-'Data Transformation'!$R$5),NOT(ISNUMBER(N27)),NOT(ISNUMBER(T27)),NOT(ISNUMBER(P27)),NOT(ISNUMBER(R27)),NOT(ISNUMBER(T27)),NOT(ISNUMBER(S27))),Assignments!B27,""),"")</f>
        <v/>
      </c>
      <c r="R27" t="str">
        <f>IF(H27&gt;='Data Transformation'!$R$30,B27,"")</f>
        <v/>
      </c>
      <c r="S27" t="str">
        <f>IF(D27&gt;='Data Transformation'!$R$31,B27,"")</f>
        <v/>
      </c>
      <c r="T27" t="str">
        <f>IF(AND(H27&lt;'Data Transformation'!$R$30,E27&lt;'Data Transformation'!$R$29,G27&lt;0.3,D27&lt;'Data Transformation'!$R$31,E27&gt;0.4,H27&gt;0.4),B27,"")</f>
        <v/>
      </c>
      <c r="U27" s="56"/>
      <c r="V27" t="str" cm="2">
        <f t="array" ref="V27">IF(C27=FALSE,"",IF(AND(ISNUMBER(B27),ISBLANK(N27:T27)),"Unclassified",(IF(COUNT(N27:T27)=0,"",INDEX($N$4:$T$4,MATCH(TRUE,N27:T27=B27,0))))))</f>
        <v>Moderate</v>
      </c>
      <c r="W27" t="str">
        <f t="shared" si="1"/>
        <v/>
      </c>
      <c r="X27" t="str">
        <f t="shared" si="2"/>
        <v/>
      </c>
      <c r="AC27" t="b">
        <f t="shared" si="3"/>
        <v>0</v>
      </c>
      <c r="AD27">
        <f>IFERROR(ABS(ABS(K27-'Data Transformation'!$R$5)-ABS(K27-'Data Transformation'!$R$6)),"")</f>
        <v>0.69171701777777761</v>
      </c>
      <c r="AE27" t="b">
        <f>IF(C27=FALSE,"",IF(AND(OR(V27=$Z$6,V27=$Z$8),OR(AC27=TRUE,AD27&lt;='Data Transformation'!$X$8)),TRUE,FALSE))</f>
        <v>0</v>
      </c>
    </row>
    <row r="28" spans="2:31" x14ac:dyDescent="0.25">
      <c r="B28">
        <v>23</v>
      </c>
      <c r="C28">
        <v>17</v>
      </c>
      <c r="D28">
        <v>0</v>
      </c>
      <c r="E28">
        <v>0.75</v>
      </c>
      <c r="F28">
        <v>0.4</v>
      </c>
      <c r="G28">
        <v>0.34782608695652173</v>
      </c>
      <c r="H28">
        <v>0</v>
      </c>
      <c r="I28" t="str">
        <v>no</v>
      </c>
      <c r="K28" s="57">
        <f>IFERROR(AVERAGEIF('Data Transformation'!$B$425:$B$8425,B28,IF('Input and Summary Results'!$J$4="no",'Data Transformation'!$C$425:$C$8425,'Data Transformation'!$E$425:$E$8425)),"")</f>
        <v>0.94494737687499997</v>
      </c>
      <c r="L28" s="58" cm="1">
        <f t="array" ref="L28">IFERROR(_xlfn.STDEV.S(IF('Data Transformation'!$B$425:$B$8425=B28,IF('Input and Summary Results'!$J$4="no",'Data Transformation'!$C$425:$C$8425,'Data Transformation'!$E$425:$E$8425),"")),"")</f>
        <v>9.8351429132854551E-2</v>
      </c>
      <c r="M28" s="56"/>
      <c r="N28">
        <f>IF(E28&gt;='Data Transformation'!$R$29,B28,"")</f>
        <v>23</v>
      </c>
      <c r="O28" t="str">
        <f>IFERROR(IF(AND(Assignments!L28&lt;('Data Transformation'!$R$4-'Data Transformation'!$R$3)/2,ABS(K28-'Data Transformation'!$R$6)&gt;ABS(K28-'Data Transformation'!$R$5),NOT(ISNUMBER(N28)),NOT(ISNUMBER(R28)),NOT(ISNUMBER(P28)),NOT(ISNUMBER(R28)),NOT(ISNUMBER(S28)),NOT(ISNUMBER(T28))),Assignments!B28,""),"")</f>
        <v/>
      </c>
      <c r="P28" t="str">
        <f>IF(AND(NOT(ISNUMBER(N28)),NOT(ISNUMBER(R28)),NOT(ISNUMBER(S28)),G28&gt;='Data Transformation'!$R$28),B28,"")</f>
        <v/>
      </c>
      <c r="Q28" t="str">
        <f>IFERROR(IF(AND(Assignments!L28&lt;('Data Transformation'!$R$4-'Data Transformation'!$R$3)/2,ABS(K28-'Data Transformation'!$R$6)&lt;ABS(K28-'Data Transformation'!$R$5),NOT(ISNUMBER(N28)),NOT(ISNUMBER(T28)),NOT(ISNUMBER(P28)),NOT(ISNUMBER(R28)),NOT(ISNUMBER(T28)),NOT(ISNUMBER(S28))),Assignments!B28,""),"")</f>
        <v/>
      </c>
      <c r="R28" t="str">
        <f>IF(H28&gt;='Data Transformation'!$R$30,B28,"")</f>
        <v/>
      </c>
      <c r="S28" t="str">
        <f>IF(D28&gt;='Data Transformation'!$R$31,B28,"")</f>
        <v/>
      </c>
      <c r="T28" t="str">
        <f>IF(AND(H28&lt;'Data Transformation'!$R$30,E28&lt;'Data Transformation'!$R$29,G28&lt;0.3,D28&lt;'Data Transformation'!$R$31,E28&gt;0.4,H28&gt;0.4),B28,"")</f>
        <v/>
      </c>
      <c r="U28" s="56"/>
      <c r="V28" t="str" cm="2">
        <f t="array" ref="V28">IF(C28=FALSE,"",IF(AND(ISNUMBER(B28),ISBLANK(N28:T28)),"Unclassified",(IF(COUNT(N28:T28)=0,"",INDEX($N$4:$T$4,MATCH(TRUE,N28:T28=B28,0))))))</f>
        <v>Neutral</v>
      </c>
      <c r="W28" t="str">
        <f t="shared" si="1"/>
        <v/>
      </c>
      <c r="X28" t="str">
        <f t="shared" si="2"/>
        <v/>
      </c>
      <c r="AC28" t="b">
        <f t="shared" si="3"/>
        <v>0</v>
      </c>
      <c r="AD28">
        <f>IFERROR(ABS(ABS(K28-'Data Transformation'!$R$5)-ABS(K28-'Data Transformation'!$R$6)),"")</f>
        <v>0.69989475374999988</v>
      </c>
      <c r="AE28" t="b">
        <f>IF(C28=FALSE,"",IF(AND(OR(V28=$Z$6,V28=$Z$8),OR(AC28=TRUE,AD28&lt;='Data Transformation'!$X$8)),TRUE,FALSE))</f>
        <v>0</v>
      </c>
    </row>
    <row r="29" spans="2:31" x14ac:dyDescent="0.25">
      <c r="B29">
        <v>24</v>
      </c>
      <c r="C29">
        <v>13</v>
      </c>
      <c r="D29">
        <v>0</v>
      </c>
      <c r="E29">
        <v>0.58333333333333337</v>
      </c>
      <c r="F29">
        <v>0.4</v>
      </c>
      <c r="G29">
        <v>0.30434782608695654</v>
      </c>
      <c r="H29">
        <v>8.3333333333333329E-2</v>
      </c>
      <c r="I29" t="str">
        <v>no</v>
      </c>
      <c r="K29" s="57">
        <f>IFERROR(AVERAGEIF('Data Transformation'!$B$425:$B$8425,B29,IF('Input and Summary Results'!$J$4="no",'Data Transformation'!$C$425:$C$8425,'Data Transformation'!$E$425:$E$8425)),"")</f>
        <v>0.86188627750000002</v>
      </c>
      <c r="L29" s="58" cm="1">
        <f t="array" ref="L29">IFERROR(_xlfn.STDEV.S(IF('Data Transformation'!$B$425:$B$8425=B29,IF('Input and Summary Results'!$J$4="no",'Data Transformation'!$C$425:$C$8425,'Data Transformation'!$E$425:$E$8425),"")),"")</f>
        <v>0.20928349187309289</v>
      </c>
      <c r="M29" s="56"/>
      <c r="N29" t="str">
        <f>IF(E29&gt;='Data Transformation'!$R$29,B29,"")</f>
        <v/>
      </c>
      <c r="O29">
        <f>IFERROR(IF(AND(Assignments!L29&lt;('Data Transformation'!$R$4-'Data Transformation'!$R$3)/2,ABS(K29-'Data Transformation'!$R$6)&gt;ABS(K29-'Data Transformation'!$R$5),NOT(ISNUMBER(N29)),NOT(ISNUMBER(R29)),NOT(ISNUMBER(P29)),NOT(ISNUMBER(R29)),NOT(ISNUMBER(S29)),NOT(ISNUMBER(T29))),Assignments!B29,""),"")</f>
        <v>24</v>
      </c>
      <c r="P29" t="str">
        <f>IF(AND(NOT(ISNUMBER(N29)),NOT(ISNUMBER(R29)),NOT(ISNUMBER(S29)),G29&gt;='Data Transformation'!$R$28),B29,"")</f>
        <v/>
      </c>
      <c r="Q29" t="str">
        <f>IFERROR(IF(AND(Assignments!L29&lt;('Data Transformation'!$R$4-'Data Transformation'!$R$3)/2,ABS(K29-'Data Transformation'!$R$6)&lt;ABS(K29-'Data Transformation'!$R$5),NOT(ISNUMBER(N29)),NOT(ISNUMBER(T29)),NOT(ISNUMBER(P29)),NOT(ISNUMBER(R29)),NOT(ISNUMBER(T29)),NOT(ISNUMBER(S29))),Assignments!B29,""),"")</f>
        <v/>
      </c>
      <c r="R29" t="str">
        <f>IF(H29&gt;='Data Transformation'!$R$30,B29,"")</f>
        <v/>
      </c>
      <c r="S29" t="str">
        <f>IF(D29&gt;='Data Transformation'!$R$31,B29,"")</f>
        <v/>
      </c>
      <c r="T29" t="str">
        <f>IF(AND(H29&lt;'Data Transformation'!$R$30,E29&lt;'Data Transformation'!$R$29,G29&lt;0.3,D29&lt;'Data Transformation'!$R$31,E29&gt;0.4,H29&gt;0.4),B29,"")</f>
        <v/>
      </c>
      <c r="U29" s="56"/>
      <c r="V29" t="str" cm="2">
        <f t="array" ref="V29">IF(C29=FALSE,"",IF(AND(ISNUMBER(B29),ISBLANK(N29:T29)),"Unclassified",(IF(COUNT(N29:T29)=0,"",INDEX($N$4:$T$4,MATCH(TRUE,N29:T29=B29,0))))))</f>
        <v>Moderate</v>
      </c>
      <c r="W29" t="str">
        <f t="shared" si="1"/>
        <v/>
      </c>
      <c r="X29" t="str">
        <f t="shared" si="2"/>
        <v/>
      </c>
      <c r="AC29" t="b">
        <f t="shared" si="3"/>
        <v>0</v>
      </c>
      <c r="AD29">
        <f>IFERROR(ABS(ABS(K29-'Data Transformation'!$R$5)-ABS(K29-'Data Transformation'!$R$6)),"")</f>
        <v>0.53377255500000009</v>
      </c>
      <c r="AE29" t="b">
        <f>IF(C29=FALSE,"",IF(AND(OR(V29=$Z$6,V29=$Z$8),OR(AC29=TRUE,AD29&lt;='Data Transformation'!$X$8)),TRUE,FALSE))</f>
        <v>0</v>
      </c>
    </row>
    <row r="30" spans="2:31" x14ac:dyDescent="0.25">
      <c r="B30">
        <v>25</v>
      </c>
      <c r="C30">
        <v>12</v>
      </c>
      <c r="D30">
        <v>0</v>
      </c>
      <c r="E30">
        <v>0.63636363636363635</v>
      </c>
      <c r="F30">
        <v>0.5</v>
      </c>
      <c r="G30">
        <v>0.43478260869565216</v>
      </c>
      <c r="H30">
        <v>9.0909090909090912E-2</v>
      </c>
      <c r="I30" t="str">
        <v>no</v>
      </c>
      <c r="K30" s="57">
        <f>IFERROR(AVERAGEIF('Data Transformation'!$B$425:$B$8425,B30,IF('Input and Summary Results'!$J$4="no",'Data Transformation'!$C$425:$C$8425,'Data Transformation'!$E$425:$E$8425)),"")</f>
        <v>0.85869662363636368</v>
      </c>
      <c r="L30" s="58" cm="1">
        <f t="array" ref="L30">IFERROR(_xlfn.STDEV.S(IF('Data Transformation'!$B$425:$B$8425=B30,IF('Input and Summary Results'!$J$4="no",'Data Transformation'!$C$425:$C$8425,'Data Transformation'!$E$425:$E$8425),"")),"")</f>
        <v>0.22367760529164052</v>
      </c>
      <c r="M30" s="56"/>
      <c r="N30" t="str">
        <f>IF(E30&gt;='Data Transformation'!$R$29,B30,"")</f>
        <v/>
      </c>
      <c r="O30">
        <f>IFERROR(IF(AND(Assignments!L30&lt;('Data Transformation'!$R$4-'Data Transformation'!$R$3)/2,ABS(K30-'Data Transformation'!$R$6)&gt;ABS(K30-'Data Transformation'!$R$5),NOT(ISNUMBER(N30)),NOT(ISNUMBER(R30)),NOT(ISNUMBER(P30)),NOT(ISNUMBER(R30)),NOT(ISNUMBER(S30)),NOT(ISNUMBER(T30))),Assignments!B30,""),"")</f>
        <v>25</v>
      </c>
      <c r="P30" t="str">
        <f>IF(AND(NOT(ISNUMBER(N30)),NOT(ISNUMBER(R30)),NOT(ISNUMBER(S30)),G30&gt;='Data Transformation'!$R$28),B30,"")</f>
        <v/>
      </c>
      <c r="Q30" t="str">
        <f>IFERROR(IF(AND(Assignments!L30&lt;('Data Transformation'!$R$4-'Data Transformation'!$R$3)/2,ABS(K30-'Data Transformation'!$R$6)&lt;ABS(K30-'Data Transformation'!$R$5),NOT(ISNUMBER(N30)),NOT(ISNUMBER(T30)),NOT(ISNUMBER(P30)),NOT(ISNUMBER(R30)),NOT(ISNUMBER(T30)),NOT(ISNUMBER(S30))),Assignments!B30,""),"")</f>
        <v/>
      </c>
      <c r="R30" t="str">
        <f>IF(H30&gt;='Data Transformation'!$R$30,B30,"")</f>
        <v/>
      </c>
      <c r="S30" t="str">
        <f>IF(D30&gt;='Data Transformation'!$R$31,B30,"")</f>
        <v/>
      </c>
      <c r="T30" t="str">
        <f>IF(AND(H30&lt;'Data Transformation'!$R$30,E30&lt;'Data Transformation'!$R$29,G30&lt;0.3,D30&lt;'Data Transformation'!$R$31,E30&gt;0.4,H30&gt;0.4),B30,"")</f>
        <v/>
      </c>
      <c r="U30" s="56"/>
      <c r="V30" t="str" cm="2">
        <f t="array" ref="V30">IF(C30=FALSE,"",IF(AND(ISNUMBER(B30),ISBLANK(N30:T30)),"Unclassified",(IF(COUNT(N30:T30)=0,"",INDEX($N$4:$T$4,MATCH(TRUE,N30:T30=B30,0))))))</f>
        <v>Moderate</v>
      </c>
      <c r="W30" t="str">
        <f t="shared" si="1"/>
        <v/>
      </c>
      <c r="X30" t="str">
        <f t="shared" si="2"/>
        <v/>
      </c>
      <c r="AC30" t="b">
        <f t="shared" si="3"/>
        <v>0</v>
      </c>
      <c r="AD30">
        <f>IFERROR(ABS(ABS(K30-'Data Transformation'!$R$5)-ABS(K30-'Data Transformation'!$R$6)),"")</f>
        <v>0.52739324727272729</v>
      </c>
      <c r="AE30" t="b">
        <f>IF(C30=FALSE,"",IF(AND(OR(V30=$Z$6,V30=$Z$8),OR(AC30=TRUE,AD30&lt;='Data Transformation'!$X$8)),TRUE,FALSE))</f>
        <v>0</v>
      </c>
    </row>
    <row r="31" spans="2:31" x14ac:dyDescent="0.25">
      <c r="B31">
        <v>26</v>
      </c>
      <c r="C31">
        <v>12</v>
      </c>
      <c r="D31">
        <v>0</v>
      </c>
      <c r="E31">
        <v>0.45454545454545453</v>
      </c>
      <c r="F31">
        <v>0.5</v>
      </c>
      <c r="G31">
        <v>0.47826086956521741</v>
      </c>
      <c r="H31">
        <v>0</v>
      </c>
      <c r="I31" t="str">
        <v>no</v>
      </c>
      <c r="K31" s="57">
        <f>IFERROR(AVERAGEIF('Data Transformation'!$B$425:$B$8425,B31,IF('Input and Summary Results'!$J$4="no",'Data Transformation'!$C$425:$C$8425,'Data Transformation'!$E$425:$E$8425)),"")</f>
        <v>0.84327625545454554</v>
      </c>
      <c r="L31" s="58" cm="1">
        <f t="array" ref="L31">IFERROR(_xlfn.STDEV.S(IF('Data Transformation'!$B$425:$B$8425=B31,IF('Input and Summary Results'!$J$4="no",'Data Transformation'!$C$425:$C$8425,'Data Transformation'!$E$425:$E$8425),"")),"")</f>
        <v>0.14915521266168119</v>
      </c>
      <c r="M31" s="56"/>
      <c r="N31" t="str">
        <f>IF(E31&gt;='Data Transformation'!$R$29,B31,"")</f>
        <v/>
      </c>
      <c r="O31">
        <f>IFERROR(IF(AND(Assignments!L31&lt;('Data Transformation'!$R$4-'Data Transformation'!$R$3)/2,ABS(K31-'Data Transformation'!$R$6)&gt;ABS(K31-'Data Transformation'!$R$5),NOT(ISNUMBER(N31)),NOT(ISNUMBER(R31)),NOT(ISNUMBER(P31)),NOT(ISNUMBER(R31)),NOT(ISNUMBER(S31)),NOT(ISNUMBER(T31))),Assignments!B31,""),"")</f>
        <v>26</v>
      </c>
      <c r="P31" t="str">
        <f>IF(AND(NOT(ISNUMBER(N31)),NOT(ISNUMBER(R31)),NOT(ISNUMBER(S31)),G31&gt;='Data Transformation'!$R$28),B31,"")</f>
        <v/>
      </c>
      <c r="Q31" t="str">
        <f>IFERROR(IF(AND(Assignments!L31&lt;('Data Transformation'!$R$4-'Data Transformation'!$R$3)/2,ABS(K31-'Data Transformation'!$R$6)&lt;ABS(K31-'Data Transformation'!$R$5),NOT(ISNUMBER(N31)),NOT(ISNUMBER(T31)),NOT(ISNUMBER(P31)),NOT(ISNUMBER(R31)),NOT(ISNUMBER(T31)),NOT(ISNUMBER(S31))),Assignments!B31,""),"")</f>
        <v/>
      </c>
      <c r="R31" t="str">
        <f>IF(H31&gt;='Data Transformation'!$R$30,B31,"")</f>
        <v/>
      </c>
      <c r="S31" t="str">
        <f>IF(D31&gt;='Data Transformation'!$R$31,B31,"")</f>
        <v/>
      </c>
      <c r="T31" t="str">
        <f>IF(AND(H31&lt;'Data Transformation'!$R$30,E31&lt;'Data Transformation'!$R$29,G31&lt;0.3,D31&lt;'Data Transformation'!$R$31,E31&gt;0.4,H31&gt;0.4),B31,"")</f>
        <v/>
      </c>
      <c r="U31" s="56"/>
      <c r="V31" t="str" cm="2">
        <f t="array" ref="V31">IF(C31=FALSE,"",IF(AND(ISNUMBER(B31),ISBLANK(N31:T31)),"Unclassified",(IF(COUNT(N31:T31)=0,"",INDEX($N$4:$T$4,MATCH(TRUE,N31:T31=B31,0))))))</f>
        <v>Moderate</v>
      </c>
      <c r="W31" t="str">
        <f t="shared" si="1"/>
        <v/>
      </c>
      <c r="X31" t="str">
        <f t="shared" si="2"/>
        <v/>
      </c>
      <c r="AC31" t="b">
        <f t="shared" si="3"/>
        <v>0</v>
      </c>
      <c r="AD31">
        <f>IFERROR(ABS(ABS(K31-'Data Transformation'!$R$5)-ABS(K31-'Data Transformation'!$R$6)),"")</f>
        <v>0.49655251090909103</v>
      </c>
      <c r="AE31" t="b">
        <f>IF(C31=FALSE,"",IF(AND(OR(V31=$Z$6,V31=$Z$8),OR(AC31=TRUE,AD31&lt;='Data Transformation'!$X$8)),TRUE,FALSE))</f>
        <v>0</v>
      </c>
    </row>
    <row r="32" spans="2:31" x14ac:dyDescent="0.25">
      <c r="B32">
        <v>27</v>
      </c>
      <c r="C32">
        <v>11</v>
      </c>
      <c r="D32">
        <v>0</v>
      </c>
      <c r="E32">
        <v>0</v>
      </c>
      <c r="F32">
        <v>0.3</v>
      </c>
      <c r="G32">
        <v>0.17391304347826086</v>
      </c>
      <c r="H32">
        <v>0.9</v>
      </c>
      <c r="I32" t="str">
        <v>no</v>
      </c>
      <c r="K32" s="57">
        <f>IFERROR(AVERAGEIF('Data Transformation'!$B$425:$B$8425,B32,IF('Input and Summary Results'!$J$4="no",'Data Transformation'!$C$425:$C$8425,'Data Transformation'!$E$425:$E$8425)),"")</f>
        <v>0.25747592200000008</v>
      </c>
      <c r="L32" s="58" cm="1">
        <f t="array" ref="L32">IFERROR(_xlfn.STDEV.S(IF('Data Transformation'!$B$425:$B$8425=B32,IF('Input and Summary Results'!$J$4="no",'Data Transformation'!$C$425:$C$8425,'Data Transformation'!$E$425:$E$8425),"")),"")</f>
        <v>5.9519992826395293E-2</v>
      </c>
      <c r="M32" s="56"/>
      <c r="N32" t="str">
        <f>IF(E32&gt;='Data Transformation'!$R$29,B32,"")</f>
        <v/>
      </c>
      <c r="O32" t="str">
        <f>IFERROR(IF(AND(Assignments!L32&lt;('Data Transformation'!$R$4-'Data Transformation'!$R$3)/2,ABS(K32-'Data Transformation'!$R$6)&gt;ABS(K32-'Data Transformation'!$R$5),NOT(ISNUMBER(N32)),NOT(ISNUMBER(R32)),NOT(ISNUMBER(P32)),NOT(ISNUMBER(R32)),NOT(ISNUMBER(S32)),NOT(ISNUMBER(T32))),Assignments!B32,""),"")</f>
        <v/>
      </c>
      <c r="P32" t="str">
        <f>IF(AND(NOT(ISNUMBER(N32)),NOT(ISNUMBER(R32)),NOT(ISNUMBER(S32)),G32&gt;='Data Transformation'!$R$28),B32,"")</f>
        <v/>
      </c>
      <c r="Q32" t="str">
        <f>IFERROR(IF(AND(Assignments!L32&lt;('Data Transformation'!$R$4-'Data Transformation'!$R$3)/2,ABS(K32-'Data Transformation'!$R$6)&lt;ABS(K32-'Data Transformation'!$R$5),NOT(ISNUMBER(N32)),NOT(ISNUMBER(T32)),NOT(ISNUMBER(P32)),NOT(ISNUMBER(R32)),NOT(ISNUMBER(T32)),NOT(ISNUMBER(S32))),Assignments!B32,""),"")</f>
        <v/>
      </c>
      <c r="R32">
        <f>IF(H32&gt;='Data Transformation'!$R$30,B32,"")</f>
        <v>27</v>
      </c>
      <c r="S32" t="str">
        <f>IF(D32&gt;='Data Transformation'!$R$31,B32,"")</f>
        <v/>
      </c>
      <c r="T32" t="str">
        <f>IF(AND(H32&lt;'Data Transformation'!$R$30,E32&lt;'Data Transformation'!$R$29,G32&lt;0.3,D32&lt;'Data Transformation'!$R$31,E32&gt;0.4,H32&gt;0.4),B32,"")</f>
        <v/>
      </c>
      <c r="U32" s="56"/>
      <c r="V32" t="str" cm="2">
        <f t="array" ref="V32">IF(C32=FALSE,"",IF(AND(ISNUMBER(B32),ISBLANK(N32:T32)),"Unclassified",(IF(COUNT(N32:T32)=0,"",INDEX($N$4:$T$4,MATCH(TRUE,N32:T32=B32,0))))))</f>
        <v>Toggle</v>
      </c>
      <c r="W32" t="str">
        <f t="shared" si="1"/>
        <v/>
      </c>
      <c r="X32" t="str">
        <f t="shared" si="2"/>
        <v/>
      </c>
      <c r="AC32" t="b">
        <f t="shared" si="3"/>
        <v>0</v>
      </c>
      <c r="AD32">
        <f>IFERROR(ABS(ABS(K32-'Data Transformation'!$R$5)-ABS(K32-'Data Transformation'!$R$6)),"")</f>
        <v>0.6750481559999999</v>
      </c>
      <c r="AE32" t="b">
        <f>IF(C32=FALSE,"",IF(AND(OR(V32=$Z$6,V32=$Z$8),OR(AC32=TRUE,AD32&lt;='Data Transformation'!$X$8)),TRUE,FALSE))</f>
        <v>0</v>
      </c>
    </row>
    <row r="33" spans="2:31" x14ac:dyDescent="0.25">
      <c r="B33">
        <v>28</v>
      </c>
      <c r="C33">
        <v>16</v>
      </c>
      <c r="D33">
        <v>0</v>
      </c>
      <c r="E33">
        <v>0</v>
      </c>
      <c r="F33">
        <v>0.6</v>
      </c>
      <c r="G33">
        <v>0.56521739130434778</v>
      </c>
      <c r="H33">
        <v>0.26666666666666666</v>
      </c>
      <c r="I33" t="str">
        <v>no</v>
      </c>
      <c r="K33" s="57">
        <f>IFERROR(AVERAGEIF('Data Transformation'!$B$425:$B$8425,B33,IF('Input and Summary Results'!$J$4="no",'Data Transformation'!$C$425:$C$8425,'Data Transformation'!$E$425:$E$8425)),"")</f>
        <v>0.52663720666666669</v>
      </c>
      <c r="L33" s="58" cm="1">
        <f t="array" ref="L33">IFERROR(_xlfn.STDEV.S(IF('Data Transformation'!$B$425:$B$8425=B33,IF('Input and Summary Results'!$J$4="no",'Data Transformation'!$C$425:$C$8425,'Data Transformation'!$E$425:$E$8425),"")),"")</f>
        <v>0.22450508934834532</v>
      </c>
      <c r="M33" s="56"/>
      <c r="N33" t="str">
        <f>IF(E33&gt;='Data Transformation'!$R$29,B33,"")</f>
        <v/>
      </c>
      <c r="O33" t="str">
        <f>IFERROR(IF(AND(Assignments!L33&lt;('Data Transformation'!$R$4-'Data Transformation'!$R$3)/2,ABS(K33-'Data Transformation'!$R$6)&gt;ABS(K33-'Data Transformation'!$R$5),NOT(ISNUMBER(N33)),NOT(ISNUMBER(R33)),NOT(ISNUMBER(P33)),NOT(ISNUMBER(R33)),NOT(ISNUMBER(S33)),NOT(ISNUMBER(T33))),Assignments!B33,""),"")</f>
        <v/>
      </c>
      <c r="P33">
        <f>IF(AND(NOT(ISNUMBER(N33)),NOT(ISNUMBER(R33)),NOT(ISNUMBER(S33)),G33&gt;='Data Transformation'!$R$28),B33,"")</f>
        <v>28</v>
      </c>
      <c r="Q33" t="str">
        <f>IFERROR(IF(AND(Assignments!L33&lt;('Data Transformation'!$R$4-'Data Transformation'!$R$3)/2,ABS(K33-'Data Transformation'!$R$6)&lt;ABS(K33-'Data Transformation'!$R$5),NOT(ISNUMBER(N33)),NOT(ISNUMBER(T33)),NOT(ISNUMBER(P33)),NOT(ISNUMBER(R33)),NOT(ISNUMBER(T33)),NOT(ISNUMBER(S33))),Assignments!B33,""),"")</f>
        <v/>
      </c>
      <c r="R33" t="str">
        <f>IF(H33&gt;='Data Transformation'!$R$30,B33,"")</f>
        <v/>
      </c>
      <c r="S33" t="str">
        <f>IF(D33&gt;='Data Transformation'!$R$31,B33,"")</f>
        <v/>
      </c>
      <c r="T33" t="str">
        <f>IF(AND(H33&lt;'Data Transformation'!$R$30,E33&lt;'Data Transformation'!$R$29,G33&lt;0.3,D33&lt;'Data Transformation'!$R$31,E33&gt;0.4,H33&gt;0.4),B33,"")</f>
        <v/>
      </c>
      <c r="U33" s="56"/>
      <c r="V33" t="str" cm="2">
        <f t="array" ref="V33">IF(C33=FALSE,"",IF(AND(ISNUMBER(B33),ISBLANK(N33:T33)),"Unclassified",(IF(COUNT(N33:T33)=0,"",INDEX($N$4:$T$4,MATCH(TRUE,N33:T33=B33,0))))))</f>
        <v>Rheostat</v>
      </c>
      <c r="W33" t="str">
        <f t="shared" si="1"/>
        <v/>
      </c>
      <c r="X33" t="str">
        <f t="shared" si="2"/>
        <v/>
      </c>
      <c r="AC33" t="b">
        <f t="shared" si="3"/>
        <v>0</v>
      </c>
      <c r="AD33">
        <f>IFERROR(ABS(ABS(K33-'Data Transformation'!$R$5)-ABS(K33-'Data Transformation'!$R$6)),"")</f>
        <v>0.13672558666666662</v>
      </c>
      <c r="AE33" t="b">
        <f>IF(C33=FALSE,"",IF(AND(OR(V33=$Z$6,V33=$Z$8),OR(AC33=TRUE,AD33&lt;='Data Transformation'!$X$8)),TRUE,FALSE))</f>
        <v>0</v>
      </c>
    </row>
    <row r="34" spans="2:31" x14ac:dyDescent="0.25">
      <c r="B34">
        <v>29</v>
      </c>
      <c r="C34">
        <v>13</v>
      </c>
      <c r="D34">
        <v>0</v>
      </c>
      <c r="E34">
        <v>0.83333333333333337</v>
      </c>
      <c r="F34">
        <v>0.3</v>
      </c>
      <c r="G34">
        <v>0.2608695652173913</v>
      </c>
      <c r="H34">
        <v>0</v>
      </c>
      <c r="I34" t="str">
        <v>no</v>
      </c>
      <c r="K34" s="57">
        <f>IFERROR(AVERAGEIF('Data Transformation'!$B$425:$B$8425,B34,IF('Input and Summary Results'!$J$4="no",'Data Transformation'!$C$425:$C$8425,'Data Transformation'!$E$425:$E$8425)),"")</f>
        <v>0.89788570749999996</v>
      </c>
      <c r="L34" s="58" cm="1">
        <f t="array" ref="L34">IFERROR(_xlfn.STDEV.S(IF('Data Transformation'!$B$425:$B$8425=B34,IF('Input and Summary Results'!$J$4="no",'Data Transformation'!$C$425:$C$8425,'Data Transformation'!$E$425:$E$8425),"")),"")</f>
        <v>0.19159939954571015</v>
      </c>
      <c r="M34" s="56"/>
      <c r="N34">
        <f>IF(E34&gt;='Data Transformation'!$R$29,B34,"")</f>
        <v>29</v>
      </c>
      <c r="O34" t="str">
        <f>IFERROR(IF(AND(Assignments!L34&lt;('Data Transformation'!$R$4-'Data Transformation'!$R$3)/2,ABS(K34-'Data Transformation'!$R$6)&gt;ABS(K34-'Data Transformation'!$R$5),NOT(ISNUMBER(N34)),NOT(ISNUMBER(R34)),NOT(ISNUMBER(P34)),NOT(ISNUMBER(R34)),NOT(ISNUMBER(S34)),NOT(ISNUMBER(T34))),Assignments!B34,""),"")</f>
        <v/>
      </c>
      <c r="P34" t="str">
        <f>IF(AND(NOT(ISNUMBER(N34)),NOT(ISNUMBER(R34)),NOT(ISNUMBER(S34)),G34&gt;='Data Transformation'!$R$28),B34,"")</f>
        <v/>
      </c>
      <c r="Q34" t="str">
        <f>IFERROR(IF(AND(Assignments!L34&lt;('Data Transformation'!$R$4-'Data Transformation'!$R$3)/2,ABS(K34-'Data Transformation'!$R$6)&lt;ABS(K34-'Data Transformation'!$R$5),NOT(ISNUMBER(N34)),NOT(ISNUMBER(T34)),NOT(ISNUMBER(P34)),NOT(ISNUMBER(R34)),NOT(ISNUMBER(T34)),NOT(ISNUMBER(S34))),Assignments!B34,""),"")</f>
        <v/>
      </c>
      <c r="R34" t="str">
        <f>IF(H34&gt;='Data Transformation'!$R$30,B34,"")</f>
        <v/>
      </c>
      <c r="S34" t="str">
        <f>IF(D34&gt;='Data Transformation'!$R$31,B34,"")</f>
        <v/>
      </c>
      <c r="T34" t="str">
        <f>IF(AND(H34&lt;'Data Transformation'!$R$30,E34&lt;'Data Transformation'!$R$29,G34&lt;0.3,D34&lt;'Data Transformation'!$R$31,E34&gt;0.4,H34&gt;0.4),B34,"")</f>
        <v/>
      </c>
      <c r="U34" s="56"/>
      <c r="V34" t="str" cm="2">
        <f t="array" ref="V34">IF(C34=FALSE,"",IF(AND(ISNUMBER(B34),ISBLANK(N34:T34)),"Unclassified",(IF(COUNT(N34:T34)=0,"",INDEX($N$4:$T$4,MATCH(TRUE,N34:T34=B34,0))))))</f>
        <v>Neutral</v>
      </c>
      <c r="W34" t="str">
        <f t="shared" si="1"/>
        <v/>
      </c>
      <c r="X34" t="str">
        <f t="shared" si="2"/>
        <v/>
      </c>
      <c r="AC34" t="b">
        <f t="shared" si="3"/>
        <v>0</v>
      </c>
      <c r="AD34">
        <f>IFERROR(ABS(ABS(K34-'Data Transformation'!$R$5)-ABS(K34-'Data Transformation'!$R$6)),"")</f>
        <v>0.60577141499999998</v>
      </c>
      <c r="AE34" t="b">
        <f>IF(C34=FALSE,"",IF(AND(OR(V34=$Z$6,V34=$Z$8),OR(AC34=TRUE,AD34&lt;='Data Transformation'!$X$8)),TRUE,FALSE))</f>
        <v>0</v>
      </c>
    </row>
    <row r="35" spans="2:31" x14ac:dyDescent="0.25">
      <c r="B35">
        <v>30</v>
      </c>
      <c r="C35">
        <v>18</v>
      </c>
      <c r="D35">
        <v>0</v>
      </c>
      <c r="E35">
        <v>0.82352941176470584</v>
      </c>
      <c r="F35">
        <v>0.5</v>
      </c>
      <c r="G35">
        <v>0.39130434782608697</v>
      </c>
      <c r="H35">
        <v>5.8823529411764705E-2</v>
      </c>
      <c r="I35" t="str">
        <v>no</v>
      </c>
      <c r="K35" s="57">
        <f>IFERROR(AVERAGEIF('Data Transformation'!$B$425:$B$8425,B35,IF('Input and Summary Results'!$J$4="no",'Data Transformation'!$C$425:$C$8425,'Data Transformation'!$E$425:$E$8425)),"")</f>
        <v>0.89549255941176464</v>
      </c>
      <c r="L35" s="58" cm="1">
        <f t="array" ref="L35">IFERROR(_xlfn.STDEV.S(IF('Data Transformation'!$B$425:$B$8425=B35,IF('Input and Summary Results'!$J$4="no",'Data Transformation'!$C$425:$C$8425,'Data Transformation'!$E$425:$E$8425),"")),"")</f>
        <v>0.22051092604796663</v>
      </c>
      <c r="M35" s="56"/>
      <c r="N35">
        <f>IF(E35&gt;='Data Transformation'!$R$29,B35,"")</f>
        <v>30</v>
      </c>
      <c r="O35" t="str">
        <f>IFERROR(IF(AND(Assignments!L35&lt;('Data Transformation'!$R$4-'Data Transformation'!$R$3)/2,ABS(K35-'Data Transformation'!$R$6)&gt;ABS(K35-'Data Transformation'!$R$5),NOT(ISNUMBER(N35)),NOT(ISNUMBER(R35)),NOT(ISNUMBER(P35)),NOT(ISNUMBER(R35)),NOT(ISNUMBER(S35)),NOT(ISNUMBER(T35))),Assignments!B35,""),"")</f>
        <v/>
      </c>
      <c r="P35" t="str">
        <f>IF(AND(NOT(ISNUMBER(N35)),NOT(ISNUMBER(R35)),NOT(ISNUMBER(S35)),G35&gt;='Data Transformation'!$R$28),B35,"")</f>
        <v/>
      </c>
      <c r="Q35" t="str">
        <f>IFERROR(IF(AND(Assignments!L35&lt;('Data Transformation'!$R$4-'Data Transformation'!$R$3)/2,ABS(K35-'Data Transformation'!$R$6)&lt;ABS(K35-'Data Transformation'!$R$5),NOT(ISNUMBER(N35)),NOT(ISNUMBER(T35)),NOT(ISNUMBER(P35)),NOT(ISNUMBER(R35)),NOT(ISNUMBER(T35)),NOT(ISNUMBER(S35))),Assignments!B35,""),"")</f>
        <v/>
      </c>
      <c r="R35" t="str">
        <f>IF(H35&gt;='Data Transformation'!$R$30,B35,"")</f>
        <v/>
      </c>
      <c r="S35" t="str">
        <f>IF(D35&gt;='Data Transformation'!$R$31,B35,"")</f>
        <v/>
      </c>
      <c r="T35" t="str">
        <f>IF(AND(H35&lt;'Data Transformation'!$R$30,E35&lt;'Data Transformation'!$R$29,G35&lt;0.3,D35&lt;'Data Transformation'!$R$31,E35&gt;0.4,H35&gt;0.4),B35,"")</f>
        <v/>
      </c>
      <c r="U35" s="56"/>
      <c r="V35" t="str" cm="2">
        <f t="array" ref="V35">IF(C35=FALSE,"",IF(AND(ISNUMBER(B35),ISBLANK(N35:T35)),"Unclassified",(IF(COUNT(N35:T35)=0,"",INDEX($N$4:$T$4,MATCH(TRUE,N35:T35=B35,0))))))</f>
        <v>Neutral</v>
      </c>
      <c r="W35" t="str">
        <f t="shared" si="1"/>
        <v/>
      </c>
      <c r="X35" t="str">
        <f t="shared" si="2"/>
        <v/>
      </c>
      <c r="AC35" t="b">
        <f t="shared" si="3"/>
        <v>0</v>
      </c>
      <c r="AD35">
        <f>IFERROR(ABS(ABS(K35-'Data Transformation'!$R$5)-ABS(K35-'Data Transformation'!$R$6)),"")</f>
        <v>0.60098511882352934</v>
      </c>
      <c r="AE35" t="b">
        <f>IF(C35=FALSE,"",IF(AND(OR(V35=$Z$6,V35=$Z$8),OR(AC35=TRUE,AD35&lt;='Data Transformation'!$X$8)),TRUE,FALSE))</f>
        <v>0</v>
      </c>
    </row>
    <row r="36" spans="2:31" x14ac:dyDescent="0.25">
      <c r="B36">
        <v>31</v>
      </c>
      <c r="C36">
        <v>13</v>
      </c>
      <c r="D36">
        <v>0</v>
      </c>
      <c r="E36">
        <v>0.41666666666666669</v>
      </c>
      <c r="F36">
        <v>0.7</v>
      </c>
      <c r="G36">
        <v>0.65217391304347827</v>
      </c>
      <c r="H36">
        <v>8.3333333333333329E-2</v>
      </c>
      <c r="I36" t="str">
        <v>no</v>
      </c>
      <c r="K36" s="57">
        <f>IFERROR(AVERAGEIF('Data Transformation'!$B$425:$B$8425,B36,IF('Input and Summary Results'!$J$4="no",'Data Transformation'!$C$425:$C$8425,'Data Transformation'!$E$425:$E$8425)),"")</f>
        <v>0.69238992333333327</v>
      </c>
      <c r="L36" s="58" cm="1">
        <f t="array" ref="L36">IFERROR(_xlfn.STDEV.S(IF('Data Transformation'!$B$425:$B$8425=B36,IF('Input and Summary Results'!$J$4="no",'Data Transformation'!$C$425:$C$8425,'Data Transformation'!$E$425:$E$8425),"")),"")</f>
        <v>0.23427367361475013</v>
      </c>
      <c r="M36" s="56"/>
      <c r="N36" t="str">
        <f>IF(E36&gt;='Data Transformation'!$R$29,B36,"")</f>
        <v/>
      </c>
      <c r="O36" t="str">
        <f>IFERROR(IF(AND(Assignments!L36&lt;('Data Transformation'!$R$4-'Data Transformation'!$R$3)/2,ABS(K36-'Data Transformation'!$R$6)&gt;ABS(K36-'Data Transformation'!$R$5),NOT(ISNUMBER(N36)),NOT(ISNUMBER(R36)),NOT(ISNUMBER(P36)),NOT(ISNUMBER(R36)),NOT(ISNUMBER(S36)),NOT(ISNUMBER(T36))),Assignments!B36,""),"")</f>
        <v/>
      </c>
      <c r="P36">
        <f>IF(AND(NOT(ISNUMBER(N36)),NOT(ISNUMBER(R36)),NOT(ISNUMBER(S36)),G36&gt;='Data Transformation'!$R$28),B36,"")</f>
        <v>31</v>
      </c>
      <c r="Q36" t="str">
        <f>IFERROR(IF(AND(Assignments!L36&lt;('Data Transformation'!$R$4-'Data Transformation'!$R$3)/2,ABS(K36-'Data Transformation'!$R$6)&lt;ABS(K36-'Data Transformation'!$R$5),NOT(ISNUMBER(N36)),NOT(ISNUMBER(T36)),NOT(ISNUMBER(P36)),NOT(ISNUMBER(R36)),NOT(ISNUMBER(T36)),NOT(ISNUMBER(S36))),Assignments!B36,""),"")</f>
        <v/>
      </c>
      <c r="R36" t="str">
        <f>IF(H36&gt;='Data Transformation'!$R$30,B36,"")</f>
        <v/>
      </c>
      <c r="S36" t="str">
        <f>IF(D36&gt;='Data Transformation'!$R$31,B36,"")</f>
        <v/>
      </c>
      <c r="T36" t="str">
        <f>IF(AND(H36&lt;'Data Transformation'!$R$30,E36&lt;'Data Transformation'!$R$29,G36&lt;0.3,D36&lt;'Data Transformation'!$R$31,E36&gt;0.4,H36&gt;0.4),B36,"")</f>
        <v/>
      </c>
      <c r="U36" s="56"/>
      <c r="V36" t="str" cm="2">
        <f t="array" ref="V36">IF(C36=FALSE,"",IF(AND(ISNUMBER(B36),ISBLANK(N36:T36)),"Unclassified",(IF(COUNT(N36:T36)=0,"",INDEX($N$4:$T$4,MATCH(TRUE,N36:T36=B36,0))))))</f>
        <v>Rheostat</v>
      </c>
      <c r="W36" t="str">
        <f t="shared" si="1"/>
        <v/>
      </c>
      <c r="X36" t="str">
        <f t="shared" si="2"/>
        <v/>
      </c>
      <c r="AC36" t="b">
        <f t="shared" si="3"/>
        <v>0</v>
      </c>
      <c r="AD36">
        <f>IFERROR(ABS(ABS(K36-'Data Transformation'!$R$5)-ABS(K36-'Data Transformation'!$R$6)),"")</f>
        <v>0.19477984666666659</v>
      </c>
      <c r="AE36" t="b">
        <f>IF(C36=FALSE,"",IF(AND(OR(V36=$Z$6,V36=$Z$8),OR(AC36=TRUE,AD36&lt;='Data Transformation'!$X$8)),TRUE,FALSE))</f>
        <v>0</v>
      </c>
    </row>
    <row r="37" spans="2:31" x14ac:dyDescent="0.25">
      <c r="B37">
        <v>32</v>
      </c>
      <c r="C37">
        <v>18</v>
      </c>
      <c r="D37">
        <v>0</v>
      </c>
      <c r="E37">
        <v>0</v>
      </c>
      <c r="F37">
        <v>0.3</v>
      </c>
      <c r="G37">
        <v>0.17391304347826086</v>
      </c>
      <c r="H37">
        <v>0.88235294117647056</v>
      </c>
      <c r="I37" t="str">
        <v>no</v>
      </c>
      <c r="K37" s="57">
        <f>IFERROR(AVERAGEIF('Data Transformation'!$B$425:$B$8425,B37,IF('Input and Summary Results'!$J$4="no",'Data Transformation'!$C$425:$C$8425,'Data Transformation'!$E$425:$E$8425)),"")</f>
        <v>0.22017312647058823</v>
      </c>
      <c r="L37" s="58" cm="1">
        <f t="array" ref="L37">IFERROR(_xlfn.STDEV.S(IF('Data Transformation'!$B$425:$B$8425=B37,IF('Input and Summary Results'!$J$4="no",'Data Transformation'!$C$425:$C$8425,'Data Transformation'!$E$425:$E$8425),"")),"")</f>
        <v>8.4449928610190655E-2</v>
      </c>
      <c r="M37" s="56"/>
      <c r="N37" t="str">
        <f>IF(E37&gt;='Data Transformation'!$R$29,B37,"")</f>
        <v/>
      </c>
      <c r="O37" t="str">
        <f>IFERROR(IF(AND(Assignments!L37&lt;('Data Transformation'!$R$4-'Data Transformation'!$R$3)/2,ABS(K37-'Data Transformation'!$R$6)&gt;ABS(K37-'Data Transformation'!$R$5),NOT(ISNUMBER(N37)),NOT(ISNUMBER(R37)),NOT(ISNUMBER(P37)),NOT(ISNUMBER(R37)),NOT(ISNUMBER(S37)),NOT(ISNUMBER(T37))),Assignments!B37,""),"")</f>
        <v/>
      </c>
      <c r="P37" t="str">
        <f>IF(AND(NOT(ISNUMBER(N37)),NOT(ISNUMBER(R37)),NOT(ISNUMBER(S37)),G37&gt;='Data Transformation'!$R$28),B37,"")</f>
        <v/>
      </c>
      <c r="Q37" t="str">
        <f>IFERROR(IF(AND(Assignments!L37&lt;('Data Transformation'!$R$4-'Data Transformation'!$R$3)/2,ABS(K37-'Data Transformation'!$R$6)&lt;ABS(K37-'Data Transformation'!$R$5),NOT(ISNUMBER(N37)),NOT(ISNUMBER(T37)),NOT(ISNUMBER(P37)),NOT(ISNUMBER(R37)),NOT(ISNUMBER(T37)),NOT(ISNUMBER(S37))),Assignments!B37,""),"")</f>
        <v/>
      </c>
      <c r="R37">
        <f>IF(H37&gt;='Data Transformation'!$R$30,B37,"")</f>
        <v>32</v>
      </c>
      <c r="S37" t="str">
        <f>IF(D37&gt;='Data Transformation'!$R$31,B37,"")</f>
        <v/>
      </c>
      <c r="T37" t="str">
        <f>IF(AND(H37&lt;'Data Transformation'!$R$30,E37&lt;'Data Transformation'!$R$29,G37&lt;0.3,D37&lt;'Data Transformation'!$R$31,E37&gt;0.4,H37&gt;0.4),B37,"")</f>
        <v/>
      </c>
      <c r="U37" s="56"/>
      <c r="V37" t="str" cm="2">
        <f t="array" ref="V37">IF(C37=FALSE,"",IF(AND(ISNUMBER(B37),ISBLANK(N37:T37)),"Unclassified",(IF(COUNT(N37:T37)=0,"",INDEX($N$4:$T$4,MATCH(TRUE,N37:T37=B37,0))))))</f>
        <v>Toggle</v>
      </c>
      <c r="W37" t="str">
        <f t="shared" si="1"/>
        <v/>
      </c>
      <c r="X37" t="str">
        <f t="shared" si="2"/>
        <v/>
      </c>
      <c r="AC37" t="b">
        <f t="shared" si="3"/>
        <v>0</v>
      </c>
      <c r="AD37">
        <f>IFERROR(ABS(ABS(K37-'Data Transformation'!$R$5)-ABS(K37-'Data Transformation'!$R$6)),"")</f>
        <v>0.74965374705882359</v>
      </c>
      <c r="AE37" t="b">
        <f>IF(C37=FALSE,"",IF(AND(OR(V37=$Z$6,V37=$Z$8),OR(AC37=TRUE,AD37&lt;='Data Transformation'!$X$8)),TRUE,FALSE))</f>
        <v>0</v>
      </c>
    </row>
    <row r="38" spans="2:31" x14ac:dyDescent="0.25">
      <c r="B38">
        <v>33</v>
      </c>
      <c r="C38">
        <v>9</v>
      </c>
      <c r="D38">
        <v>0</v>
      </c>
      <c r="E38">
        <v>0.625</v>
      </c>
      <c r="F38">
        <v>0.4</v>
      </c>
      <c r="G38">
        <v>0.39130434782608697</v>
      </c>
      <c r="H38">
        <v>0</v>
      </c>
      <c r="I38" t="str">
        <v>no</v>
      </c>
      <c r="K38" s="57">
        <f>IFERROR(AVERAGEIF('Data Transformation'!$B$425:$B$8425,B38,IF('Input and Summary Results'!$J$4="no",'Data Transformation'!$C$425:$C$8425,'Data Transformation'!$E$425:$E$8425)),"")</f>
        <v>0.88017524749999998</v>
      </c>
      <c r="L38" s="58" cm="1">
        <f t="array" ref="L38">IFERROR(_xlfn.STDEV.S(IF('Data Transformation'!$B$425:$B$8425=B38,IF('Input and Summary Results'!$J$4="no",'Data Transformation'!$C$425:$C$8425,'Data Transformation'!$E$425:$E$8425),"")),"")</f>
        <v>0.1074635591546776</v>
      </c>
      <c r="M38" s="56"/>
      <c r="N38" t="str">
        <f>IF(E38&gt;='Data Transformation'!$R$29,B38,"")</f>
        <v/>
      </c>
      <c r="O38">
        <f>IFERROR(IF(AND(Assignments!L38&lt;('Data Transformation'!$R$4-'Data Transformation'!$R$3)/2,ABS(K38-'Data Transformation'!$R$6)&gt;ABS(K38-'Data Transformation'!$R$5),NOT(ISNUMBER(N38)),NOT(ISNUMBER(R38)),NOT(ISNUMBER(P38)),NOT(ISNUMBER(R38)),NOT(ISNUMBER(S38)),NOT(ISNUMBER(T38))),Assignments!B38,""),"")</f>
        <v>33</v>
      </c>
      <c r="P38" t="str">
        <f>IF(AND(NOT(ISNUMBER(N38)),NOT(ISNUMBER(R38)),NOT(ISNUMBER(S38)),G38&gt;='Data Transformation'!$R$28),B38,"")</f>
        <v/>
      </c>
      <c r="Q38" t="str">
        <f>IFERROR(IF(AND(Assignments!L38&lt;('Data Transformation'!$R$4-'Data Transformation'!$R$3)/2,ABS(K38-'Data Transformation'!$R$6)&lt;ABS(K38-'Data Transformation'!$R$5),NOT(ISNUMBER(N38)),NOT(ISNUMBER(T38)),NOT(ISNUMBER(P38)),NOT(ISNUMBER(R38)),NOT(ISNUMBER(T38)),NOT(ISNUMBER(S38))),Assignments!B38,""),"")</f>
        <v/>
      </c>
      <c r="R38" t="str">
        <f>IF(H38&gt;='Data Transformation'!$R$30,B38,"")</f>
        <v/>
      </c>
      <c r="S38" t="str">
        <f>IF(D38&gt;='Data Transformation'!$R$31,B38,"")</f>
        <v/>
      </c>
      <c r="T38" t="str">
        <f>IF(AND(H38&lt;'Data Transformation'!$R$30,E38&lt;'Data Transformation'!$R$29,G38&lt;0.3,D38&lt;'Data Transformation'!$R$31,E38&gt;0.4,H38&gt;0.4),B38,"")</f>
        <v/>
      </c>
      <c r="U38" s="56"/>
      <c r="V38" t="str" cm="2">
        <f t="array" ref="V38">IF(C38=FALSE,"",IF(AND(ISNUMBER(B38),ISBLANK(N38:T38)),"Unclassified",(IF(COUNT(N38:T38)=0,"",INDEX($N$4:$T$4,MATCH(TRUE,N38:T38=B38,0))))))</f>
        <v>Moderate</v>
      </c>
      <c r="W38" t="str">
        <f t="shared" si="1"/>
        <v/>
      </c>
      <c r="X38" t="str">
        <f t="shared" si="2"/>
        <v/>
      </c>
      <c r="AC38" t="b">
        <f t="shared" si="3"/>
        <v>0</v>
      </c>
      <c r="AD38">
        <f>IFERROR(ABS(ABS(K38-'Data Transformation'!$R$5)-ABS(K38-'Data Transformation'!$R$6)),"")</f>
        <v>0.57035049500000001</v>
      </c>
      <c r="AE38" t="b">
        <f>IF(C38=FALSE,"",IF(AND(OR(V38=$Z$6,V38=$Z$8),OR(AC38=TRUE,AD38&lt;='Data Transformation'!$X$8)),TRUE,FALSE))</f>
        <v>0</v>
      </c>
    </row>
    <row r="39" spans="2:31" x14ac:dyDescent="0.25">
      <c r="B39">
        <v>34</v>
      </c>
      <c r="C39" t="b">
        <v>0</v>
      </c>
      <c r="D39" t="str">
        <v xml:space="preserve"> </v>
      </c>
      <c r="E39" t="str">
        <v xml:space="preserve"> </v>
      </c>
      <c r="F39" t="str">
        <v xml:space="preserve"> </v>
      </c>
      <c r="G39" t="str">
        <v xml:space="preserve"> </v>
      </c>
      <c r="H39" t="str">
        <v xml:space="preserve"> </v>
      </c>
      <c r="I39" t="str">
        <v xml:space="preserve"> </v>
      </c>
      <c r="K39" s="57">
        <f>IFERROR(AVERAGEIF('Data Transformation'!$B$425:$B$8425,B39,IF('Input and Summary Results'!$J$4="no",'Data Transformation'!$C$425:$C$8425,'Data Transformation'!$E$425:$E$8425)),"")</f>
        <v>0.83339574500000002</v>
      </c>
      <c r="L39" s="58" cm="1">
        <f t="array" ref="L39">IFERROR(_xlfn.STDEV.S(IF('Data Transformation'!$B$425:$B$8425=B39,IF('Input and Summary Results'!$J$4="no",'Data Transformation'!$C$425:$C$8425,'Data Transformation'!$E$425:$E$8425),"")),"")</f>
        <v>0.170549623067728</v>
      </c>
      <c r="M39" s="56"/>
      <c r="N39">
        <f>IF(E39&gt;='Data Transformation'!$R$29,B39,"")</f>
        <v>34</v>
      </c>
      <c r="O39" t="str">
        <f>IFERROR(IF(AND(Assignments!L39&lt;('Data Transformation'!$R$4-'Data Transformation'!$R$3)/2,ABS(K39-'Data Transformation'!$R$6)&gt;ABS(K39-'Data Transformation'!$R$5),NOT(ISNUMBER(N39)),NOT(ISNUMBER(R39)),NOT(ISNUMBER(P39)),NOT(ISNUMBER(R39)),NOT(ISNUMBER(S39)),NOT(ISNUMBER(T39))),Assignments!B39,""),"")</f>
        <v/>
      </c>
      <c r="P39" t="str">
        <f>IF(AND(NOT(ISNUMBER(N39)),NOT(ISNUMBER(R39)),NOT(ISNUMBER(S39)),G39&gt;='Data Transformation'!$R$28),B39,"")</f>
        <v/>
      </c>
      <c r="Q39" t="str">
        <f>IFERROR(IF(AND(Assignments!L39&lt;('Data Transformation'!$R$4-'Data Transformation'!$R$3)/2,ABS(K39-'Data Transformation'!$R$6)&lt;ABS(K39-'Data Transformation'!$R$5),NOT(ISNUMBER(N39)),NOT(ISNUMBER(T39)),NOT(ISNUMBER(P39)),NOT(ISNUMBER(R39)),NOT(ISNUMBER(T39)),NOT(ISNUMBER(S39))),Assignments!B39,""),"")</f>
        <v/>
      </c>
      <c r="R39">
        <f>IF(H39&gt;='Data Transformation'!$R$30,B39,"")</f>
        <v>34</v>
      </c>
      <c r="S39">
        <f>IF(D39&gt;='Data Transformation'!$R$31,B39,"")</f>
        <v>34</v>
      </c>
      <c r="T39" t="str">
        <f>IF(AND(H39&lt;'Data Transformation'!$R$30,E39&lt;'Data Transformation'!$R$29,G39&lt;0.3,D39&lt;'Data Transformation'!$R$31,E39&gt;0.4,H39&gt;0.4),B39,"")</f>
        <v/>
      </c>
      <c r="U39" s="56"/>
      <c r="V39" t="str" cm="2">
        <f t="array" ref="V39">IF(C39=FALSE,"",IF(AND(ISNUMBER(B39),ISBLANK(N39:T39)),"Unclassified",(IF(COUNT(N39:T39)=0,"",INDEX($N$4:$T$4,MATCH(TRUE,N39:T39=B39,0))))))</f>
        <v/>
      </c>
      <c r="W39" t="str">
        <f t="shared" si="1"/>
        <v>True</v>
      </c>
      <c r="X39" t="str">
        <f t="shared" si="2"/>
        <v>True</v>
      </c>
      <c r="AC39" t="b">
        <f t="shared" si="3"/>
        <v>0</v>
      </c>
      <c r="AD39">
        <f>IFERROR(ABS(ABS(K39-'Data Transformation'!$R$5)-ABS(K39-'Data Transformation'!$R$6)),"")</f>
        <v>0.4767914900000001</v>
      </c>
      <c r="AE39" t="str">
        <f>IF(C39=FALSE,"",IF(AND(OR(V39=$Z$6,V39=$Z$8),OR(AC39=TRUE,AD39&lt;='Data Transformation'!$X$8)),TRUE,FALSE))</f>
        <v/>
      </c>
    </row>
    <row r="40" spans="2:31" x14ac:dyDescent="0.25">
      <c r="B40">
        <v>35</v>
      </c>
      <c r="C40">
        <v>18</v>
      </c>
      <c r="D40">
        <v>5.8823529411764705E-2</v>
      </c>
      <c r="E40">
        <v>0</v>
      </c>
      <c r="F40">
        <v>0.5</v>
      </c>
      <c r="G40">
        <v>0.39130434782608697</v>
      </c>
      <c r="H40">
        <v>0.82352941176470584</v>
      </c>
      <c r="I40" t="str">
        <v>no</v>
      </c>
      <c r="K40" s="57">
        <f>IFERROR(AVERAGEIF('Data Transformation'!$B$425:$B$8425,B40,IF('Input and Summary Results'!$J$4="no",'Data Transformation'!$C$425:$C$8425,'Data Transformation'!$E$425:$E$8425)),"")</f>
        <v>0.3127292652941176</v>
      </c>
      <c r="L40" s="58" cm="1">
        <f t="array" ref="L40">IFERROR(_xlfn.STDEV.S(IF('Data Transformation'!$B$425:$B$8425=B40,IF('Input and Summary Results'!$J$4="no",'Data Transformation'!$C$425:$C$8425,'Data Transformation'!$E$425:$E$8425),"")),"")</f>
        <v>0.27073410812004278</v>
      </c>
      <c r="M40" s="56"/>
      <c r="N40" t="str">
        <f>IF(E40&gt;='Data Transformation'!$R$29,B40,"")</f>
        <v/>
      </c>
      <c r="O40" t="str">
        <f>IFERROR(IF(AND(Assignments!L40&lt;('Data Transformation'!$R$4-'Data Transformation'!$R$3)/2,ABS(K40-'Data Transformation'!$R$6)&gt;ABS(K40-'Data Transformation'!$R$5),NOT(ISNUMBER(N40)),NOT(ISNUMBER(R40)),NOT(ISNUMBER(P40)),NOT(ISNUMBER(R40)),NOT(ISNUMBER(S40)),NOT(ISNUMBER(T40))),Assignments!B40,""),"")</f>
        <v/>
      </c>
      <c r="P40" t="str">
        <f>IF(AND(NOT(ISNUMBER(N40)),NOT(ISNUMBER(R40)),NOT(ISNUMBER(S40)),G40&gt;='Data Transformation'!$R$28),B40,"")</f>
        <v/>
      </c>
      <c r="Q40" t="str">
        <f>IFERROR(IF(AND(Assignments!L40&lt;('Data Transformation'!$R$4-'Data Transformation'!$R$3)/2,ABS(K40-'Data Transformation'!$R$6)&lt;ABS(K40-'Data Transformation'!$R$5),NOT(ISNUMBER(N40)),NOT(ISNUMBER(T40)),NOT(ISNUMBER(P40)),NOT(ISNUMBER(R40)),NOT(ISNUMBER(T40)),NOT(ISNUMBER(S40))),Assignments!B40,""),"")</f>
        <v/>
      </c>
      <c r="R40">
        <f>IF(H40&gt;='Data Transformation'!$R$30,B40,"")</f>
        <v>35</v>
      </c>
      <c r="S40" t="str">
        <f>IF(D40&gt;='Data Transformation'!$R$31,B40,"")</f>
        <v/>
      </c>
      <c r="T40" t="str">
        <f>IF(AND(H40&lt;'Data Transformation'!$R$30,E40&lt;'Data Transformation'!$R$29,G40&lt;0.3,D40&lt;'Data Transformation'!$R$31,E40&gt;0.4,H40&gt;0.4),B40,"")</f>
        <v/>
      </c>
      <c r="U40" s="56"/>
      <c r="V40" t="str" cm="2">
        <f t="array" ref="V40">IF(C40=FALSE,"",IF(AND(ISNUMBER(B40),ISBLANK(N40:T40)),"Unclassified",(IF(COUNT(N40:T40)=0,"",INDEX($N$4:$T$4,MATCH(TRUE,N40:T40=B40,0))))))</f>
        <v>Toggle</v>
      </c>
      <c r="W40" t="str">
        <f t="shared" si="1"/>
        <v/>
      </c>
      <c r="X40" t="str">
        <f t="shared" si="2"/>
        <v/>
      </c>
      <c r="AC40" t="b">
        <f t="shared" si="3"/>
        <v>0</v>
      </c>
      <c r="AD40">
        <f>IFERROR(ABS(ABS(K40-'Data Transformation'!$R$5)-ABS(K40-'Data Transformation'!$R$6)),"")</f>
        <v>0.56454146941176475</v>
      </c>
      <c r="AE40" t="b">
        <f>IF(C40=FALSE,"",IF(AND(OR(V40=$Z$6,V40=$Z$8),OR(AC40=TRUE,AD40&lt;='Data Transformation'!$X$8)),TRUE,FALSE))</f>
        <v>0</v>
      </c>
    </row>
    <row r="41" spans="2:31" x14ac:dyDescent="0.25">
      <c r="B41">
        <v>36</v>
      </c>
      <c r="C41">
        <v>20</v>
      </c>
      <c r="D41">
        <v>0</v>
      </c>
      <c r="E41">
        <v>0.78947368421052633</v>
      </c>
      <c r="F41">
        <v>0.5</v>
      </c>
      <c r="G41">
        <v>0.43478260869565216</v>
      </c>
      <c r="H41">
        <v>5.2631578947368418E-2</v>
      </c>
      <c r="I41" t="str">
        <v>no</v>
      </c>
      <c r="K41" s="57">
        <f>IFERROR(AVERAGEIF('Data Transformation'!$B$425:$B$8425,B41,IF('Input and Summary Results'!$J$4="no",'Data Transformation'!$C$425:$C$8425,'Data Transformation'!$E$425:$E$8425)),"")</f>
        <v>0.88089537947368435</v>
      </c>
      <c r="L41" s="58" cm="1">
        <f t="array" ref="L41">IFERROR(_xlfn.STDEV.S(IF('Data Transformation'!$B$425:$B$8425=B41,IF('Input and Summary Results'!$J$4="no",'Data Transformation'!$C$425:$C$8425,'Data Transformation'!$E$425:$E$8425),"")),"")</f>
        <v>0.20984257424499861</v>
      </c>
      <c r="M41" s="56"/>
      <c r="N41">
        <f>IF(E41&gt;='Data Transformation'!$R$29,B41,"")</f>
        <v>36</v>
      </c>
      <c r="O41" t="str">
        <f>IFERROR(IF(AND(Assignments!L41&lt;('Data Transformation'!$R$4-'Data Transformation'!$R$3)/2,ABS(K41-'Data Transformation'!$R$6)&gt;ABS(K41-'Data Transformation'!$R$5),NOT(ISNUMBER(N41)),NOT(ISNUMBER(R41)),NOT(ISNUMBER(P41)),NOT(ISNUMBER(R41)),NOT(ISNUMBER(S41)),NOT(ISNUMBER(T41))),Assignments!B41,""),"")</f>
        <v/>
      </c>
      <c r="P41" t="str">
        <f>IF(AND(NOT(ISNUMBER(N41)),NOT(ISNUMBER(R41)),NOT(ISNUMBER(S41)),G41&gt;='Data Transformation'!$R$28),B41,"")</f>
        <v/>
      </c>
      <c r="Q41" t="str">
        <f>IFERROR(IF(AND(Assignments!L41&lt;('Data Transformation'!$R$4-'Data Transformation'!$R$3)/2,ABS(K41-'Data Transformation'!$R$6)&lt;ABS(K41-'Data Transformation'!$R$5),NOT(ISNUMBER(N41)),NOT(ISNUMBER(T41)),NOT(ISNUMBER(P41)),NOT(ISNUMBER(R41)),NOT(ISNUMBER(T41)),NOT(ISNUMBER(S41))),Assignments!B41,""),"")</f>
        <v/>
      </c>
      <c r="R41" t="str">
        <f>IF(H41&gt;='Data Transformation'!$R$30,B41,"")</f>
        <v/>
      </c>
      <c r="S41" t="str">
        <f>IF(D41&gt;='Data Transformation'!$R$31,B41,"")</f>
        <v/>
      </c>
      <c r="T41" t="str">
        <f>IF(AND(H41&lt;'Data Transformation'!$R$30,E41&lt;'Data Transformation'!$R$29,G41&lt;0.3,D41&lt;'Data Transformation'!$R$31,E41&gt;0.4,H41&gt;0.4),B41,"")</f>
        <v/>
      </c>
      <c r="U41" s="56"/>
      <c r="V41" t="str" cm="2">
        <f t="array" ref="V41">IF(C41=FALSE,"",IF(AND(ISNUMBER(B41),ISBLANK(N41:T41)),"Unclassified",(IF(COUNT(N41:T41)=0,"",INDEX($N$4:$T$4,MATCH(TRUE,N41:T41=B41,0))))))</f>
        <v>Neutral</v>
      </c>
      <c r="W41" t="str">
        <f t="shared" si="1"/>
        <v/>
      </c>
      <c r="X41" t="str">
        <f t="shared" si="2"/>
        <v/>
      </c>
      <c r="AC41" t="b">
        <f t="shared" si="3"/>
        <v>0</v>
      </c>
      <c r="AD41">
        <f>IFERROR(ABS(ABS(K41-'Data Transformation'!$R$5)-ABS(K41-'Data Transformation'!$R$6)),"")</f>
        <v>0.57179075894736864</v>
      </c>
      <c r="AE41" t="b">
        <f>IF(C41=FALSE,"",IF(AND(OR(V41=$Z$6,V41=$Z$8),OR(AC41=TRUE,AD41&lt;='Data Transformation'!$X$8)),TRUE,FALSE))</f>
        <v>0</v>
      </c>
    </row>
    <row r="42" spans="2:31" x14ac:dyDescent="0.25">
      <c r="B42">
        <v>37</v>
      </c>
      <c r="C42">
        <v>20</v>
      </c>
      <c r="D42">
        <v>0</v>
      </c>
      <c r="E42">
        <v>0.21052631578947367</v>
      </c>
      <c r="F42">
        <v>0.5</v>
      </c>
      <c r="G42">
        <v>0.47826086956521741</v>
      </c>
      <c r="H42">
        <v>0</v>
      </c>
      <c r="I42" t="str">
        <v>no</v>
      </c>
      <c r="K42" s="57">
        <f>IFERROR(AVERAGEIF('Data Transformation'!$B$425:$B$8425,B42,IF('Input and Summary Results'!$J$4="no",'Data Transformation'!$C$425:$C$8425,'Data Transformation'!$E$425:$E$8425)),"")</f>
        <v>0.76845803421052628</v>
      </c>
      <c r="L42" s="58" cm="1">
        <f t="array" ref="L42">IFERROR(_xlfn.STDEV.S(IF('Data Transformation'!$B$425:$B$8425=B42,IF('Input and Summary Results'!$J$4="no",'Data Transformation'!$C$425:$C$8425,'Data Transformation'!$E$425:$E$8425),"")),"")</f>
        <v>0.12182020618807828</v>
      </c>
      <c r="M42" s="56"/>
      <c r="N42" t="str">
        <f>IF(E42&gt;='Data Transformation'!$R$29,B42,"")</f>
        <v/>
      </c>
      <c r="O42">
        <f>IFERROR(IF(AND(Assignments!L42&lt;('Data Transformation'!$R$4-'Data Transformation'!$R$3)/2,ABS(K42-'Data Transformation'!$R$6)&gt;ABS(K42-'Data Transformation'!$R$5),NOT(ISNUMBER(N42)),NOT(ISNUMBER(R42)),NOT(ISNUMBER(P42)),NOT(ISNUMBER(R42)),NOT(ISNUMBER(S42)),NOT(ISNUMBER(T42))),Assignments!B42,""),"")</f>
        <v>37</v>
      </c>
      <c r="P42" t="str">
        <f>IF(AND(NOT(ISNUMBER(N42)),NOT(ISNUMBER(R42)),NOT(ISNUMBER(S42)),G42&gt;='Data Transformation'!$R$28),B42,"")</f>
        <v/>
      </c>
      <c r="Q42" t="str">
        <f>IFERROR(IF(AND(Assignments!L42&lt;('Data Transformation'!$R$4-'Data Transformation'!$R$3)/2,ABS(K42-'Data Transformation'!$R$6)&lt;ABS(K42-'Data Transformation'!$R$5),NOT(ISNUMBER(N42)),NOT(ISNUMBER(T42)),NOT(ISNUMBER(P42)),NOT(ISNUMBER(R42)),NOT(ISNUMBER(T42)),NOT(ISNUMBER(S42))),Assignments!B42,""),"")</f>
        <v/>
      </c>
      <c r="R42" t="str">
        <f>IF(H42&gt;='Data Transformation'!$R$30,B42,"")</f>
        <v/>
      </c>
      <c r="S42" t="str">
        <f>IF(D42&gt;='Data Transformation'!$R$31,B42,"")</f>
        <v/>
      </c>
      <c r="T42" t="str">
        <f>IF(AND(H42&lt;'Data Transformation'!$R$30,E42&lt;'Data Transformation'!$R$29,G42&lt;0.3,D42&lt;'Data Transformation'!$R$31,E42&gt;0.4,H42&gt;0.4),B42,"")</f>
        <v/>
      </c>
      <c r="U42" s="56"/>
      <c r="V42" t="str" cm="2">
        <f t="array" ref="V42">IF(C42=FALSE,"",IF(AND(ISNUMBER(B42),ISBLANK(N42:T42)),"Unclassified",(IF(COUNT(N42:T42)=0,"",INDEX($N$4:$T$4,MATCH(TRUE,N42:T42=B42,0))))))</f>
        <v>Moderate</v>
      </c>
      <c r="W42" t="str">
        <f t="shared" si="1"/>
        <v/>
      </c>
      <c r="X42" t="str">
        <f t="shared" si="2"/>
        <v/>
      </c>
      <c r="AC42" t="b">
        <f t="shared" si="3"/>
        <v>0</v>
      </c>
      <c r="AD42">
        <f>IFERROR(ABS(ABS(K42-'Data Transformation'!$R$5)-ABS(K42-'Data Transformation'!$R$6)),"")</f>
        <v>0.3469160684210526</v>
      </c>
      <c r="AE42" t="b">
        <f>IF(C42=FALSE,"",IF(AND(OR(V42=$Z$6,V42=$Z$8),OR(AC42=TRUE,AD42&lt;='Data Transformation'!$X$8)),TRUE,FALSE))</f>
        <v>0</v>
      </c>
    </row>
    <row r="43" spans="2:31" x14ac:dyDescent="0.25">
      <c r="B43">
        <v>38</v>
      </c>
      <c r="C43">
        <v>20</v>
      </c>
      <c r="D43">
        <v>0</v>
      </c>
      <c r="E43">
        <v>0.21052631578947367</v>
      </c>
      <c r="F43">
        <v>0.7</v>
      </c>
      <c r="G43">
        <v>0.65217391304347827</v>
      </c>
      <c r="H43">
        <v>0.10526315789473684</v>
      </c>
      <c r="I43" t="str">
        <v>no</v>
      </c>
      <c r="K43" s="57">
        <f>IFERROR(AVERAGEIF('Data Transformation'!$B$425:$B$8425,B43,IF('Input and Summary Results'!$J$4="no",'Data Transformation'!$C$425:$C$8425,'Data Transformation'!$E$425:$E$8425)),"")</f>
        <v>0.70262068421052637</v>
      </c>
      <c r="L43" s="58" cm="1">
        <f t="array" ref="L43">IFERROR(_xlfn.STDEV.S(IF('Data Transformation'!$B$425:$B$8425=B43,IF('Input and Summary Results'!$J$4="no",'Data Transformation'!$C$425:$C$8425,'Data Transformation'!$E$425:$E$8425),"")),"")</f>
        <v>0.26385922992700689</v>
      </c>
      <c r="M43" s="56"/>
      <c r="N43" t="str">
        <f>IF(E43&gt;='Data Transformation'!$R$29,B43,"")</f>
        <v/>
      </c>
      <c r="O43" t="str">
        <f>IFERROR(IF(AND(Assignments!L43&lt;('Data Transformation'!$R$4-'Data Transformation'!$R$3)/2,ABS(K43-'Data Transformation'!$R$6)&gt;ABS(K43-'Data Transformation'!$R$5),NOT(ISNUMBER(N43)),NOT(ISNUMBER(R43)),NOT(ISNUMBER(P43)),NOT(ISNUMBER(R43)),NOT(ISNUMBER(S43)),NOT(ISNUMBER(T43))),Assignments!B43,""),"")</f>
        <v/>
      </c>
      <c r="P43">
        <f>IF(AND(NOT(ISNUMBER(N43)),NOT(ISNUMBER(R43)),NOT(ISNUMBER(S43)),G43&gt;='Data Transformation'!$R$28),B43,"")</f>
        <v>38</v>
      </c>
      <c r="Q43" t="str">
        <f>IFERROR(IF(AND(Assignments!L43&lt;('Data Transformation'!$R$4-'Data Transformation'!$R$3)/2,ABS(K43-'Data Transformation'!$R$6)&lt;ABS(K43-'Data Transformation'!$R$5),NOT(ISNUMBER(N43)),NOT(ISNUMBER(T43)),NOT(ISNUMBER(P43)),NOT(ISNUMBER(R43)),NOT(ISNUMBER(T43)),NOT(ISNUMBER(S43))),Assignments!B43,""),"")</f>
        <v/>
      </c>
      <c r="R43" t="str">
        <f>IF(H43&gt;='Data Transformation'!$R$30,B43,"")</f>
        <v/>
      </c>
      <c r="S43" t="str">
        <f>IF(D43&gt;='Data Transformation'!$R$31,B43,"")</f>
        <v/>
      </c>
      <c r="T43" t="str">
        <f>IF(AND(H43&lt;'Data Transformation'!$R$30,E43&lt;'Data Transformation'!$R$29,G43&lt;0.3,D43&lt;'Data Transformation'!$R$31,E43&gt;0.4,H43&gt;0.4),B43,"")</f>
        <v/>
      </c>
      <c r="U43" s="56"/>
      <c r="V43" t="str" cm="2">
        <f t="array" ref="V43">IF(C43=FALSE,"",IF(AND(ISNUMBER(B43),ISBLANK(N43:T43)),"Unclassified",(IF(COUNT(N43:T43)=0,"",INDEX($N$4:$T$4,MATCH(TRUE,N43:T43=B43,0))))))</f>
        <v>Rheostat</v>
      </c>
      <c r="W43" t="str">
        <f t="shared" si="1"/>
        <v/>
      </c>
      <c r="X43" t="str">
        <f t="shared" si="2"/>
        <v/>
      </c>
      <c r="AC43" t="b">
        <f t="shared" si="3"/>
        <v>0</v>
      </c>
      <c r="AD43">
        <f>IFERROR(ABS(ABS(K43-'Data Transformation'!$R$5)-ABS(K43-'Data Transformation'!$R$6)),"")</f>
        <v>0.21524136842105268</v>
      </c>
      <c r="AE43" t="b">
        <f>IF(C43=FALSE,"",IF(AND(OR(V43=$Z$6,V43=$Z$8),OR(AC43=TRUE,AD43&lt;='Data Transformation'!$X$8)),TRUE,FALSE))</f>
        <v>0</v>
      </c>
    </row>
    <row r="44" spans="2:31" x14ac:dyDescent="0.25">
      <c r="B44">
        <v>39</v>
      </c>
      <c r="C44">
        <v>20</v>
      </c>
      <c r="D44">
        <v>5.2631578947368418E-2</v>
      </c>
      <c r="E44">
        <v>0.89473684210526316</v>
      </c>
      <c r="F44">
        <v>0.4</v>
      </c>
      <c r="G44">
        <v>0.34782608695652173</v>
      </c>
      <c r="H44">
        <v>0</v>
      </c>
      <c r="I44" t="str">
        <v>no</v>
      </c>
      <c r="K44" s="57">
        <f>IFERROR(AVERAGEIF('Data Transformation'!$B$425:$B$8425,B44,IF('Input and Summary Results'!$J$4="no",'Data Transformation'!$C$425:$C$8425,'Data Transformation'!$E$425:$E$8425)),"")</f>
        <v>0.98506165263157897</v>
      </c>
      <c r="L44" s="58" cm="1">
        <f t="array" ref="L44">IFERROR(_xlfn.STDEV.S(IF('Data Transformation'!$B$425:$B$8425=B44,IF('Input and Summary Results'!$J$4="no",'Data Transformation'!$C$425:$C$8425,'Data Transformation'!$E$425:$E$8425),"")),"")</f>
        <v>0.12441890267566945</v>
      </c>
      <c r="M44" s="56"/>
      <c r="N44">
        <f>IF(E44&gt;='Data Transformation'!$R$29,B44,"")</f>
        <v>39</v>
      </c>
      <c r="O44" t="str">
        <f>IFERROR(IF(AND(Assignments!L44&lt;('Data Transformation'!$R$4-'Data Transformation'!$R$3)/2,ABS(K44-'Data Transformation'!$R$6)&gt;ABS(K44-'Data Transformation'!$R$5),NOT(ISNUMBER(N44)),NOT(ISNUMBER(R44)),NOT(ISNUMBER(P44)),NOT(ISNUMBER(R44)),NOT(ISNUMBER(S44)),NOT(ISNUMBER(T44))),Assignments!B44,""),"")</f>
        <v/>
      </c>
      <c r="P44" t="str">
        <f>IF(AND(NOT(ISNUMBER(N44)),NOT(ISNUMBER(R44)),NOT(ISNUMBER(S44)),G44&gt;='Data Transformation'!$R$28),B44,"")</f>
        <v/>
      </c>
      <c r="Q44" t="str">
        <f>IFERROR(IF(AND(Assignments!L44&lt;('Data Transformation'!$R$4-'Data Transformation'!$R$3)/2,ABS(K44-'Data Transformation'!$R$6)&lt;ABS(K44-'Data Transformation'!$R$5),NOT(ISNUMBER(N44)),NOT(ISNUMBER(T44)),NOT(ISNUMBER(P44)),NOT(ISNUMBER(R44)),NOT(ISNUMBER(T44)),NOT(ISNUMBER(S44))),Assignments!B44,""),"")</f>
        <v/>
      </c>
      <c r="R44" t="str">
        <f>IF(H44&gt;='Data Transformation'!$R$30,B44,"")</f>
        <v/>
      </c>
      <c r="S44" t="str">
        <f>IF(D44&gt;='Data Transformation'!$R$31,B44,"")</f>
        <v/>
      </c>
      <c r="T44" t="str">
        <f>IF(AND(H44&lt;'Data Transformation'!$R$30,E44&lt;'Data Transformation'!$R$29,G44&lt;0.3,D44&lt;'Data Transformation'!$R$31,E44&gt;0.4,H44&gt;0.4),B44,"")</f>
        <v/>
      </c>
      <c r="U44" s="56"/>
      <c r="V44" t="str" cm="2">
        <f t="array" ref="V44">IF(C44=FALSE,"",IF(AND(ISNUMBER(B44),ISBLANK(N44:T44)),"Unclassified",(IF(COUNT(N44:T44)=0,"",INDEX($N$4:$T$4,MATCH(TRUE,N44:T44=B44,0))))))</f>
        <v>Neutral</v>
      </c>
      <c r="W44" t="str">
        <f t="shared" si="1"/>
        <v/>
      </c>
      <c r="X44" t="str">
        <f t="shared" si="2"/>
        <v/>
      </c>
      <c r="AC44" t="b">
        <f t="shared" si="3"/>
        <v>0</v>
      </c>
      <c r="AD44">
        <f>IFERROR(ABS(ABS(K44-'Data Transformation'!$R$5)-ABS(K44-'Data Transformation'!$R$6)),"")</f>
        <v>0.78012330526315798</v>
      </c>
      <c r="AE44" t="b">
        <f>IF(C44=FALSE,"",IF(AND(OR(V44=$Z$6,V44=$Z$8),OR(AC44=TRUE,AD44&lt;='Data Transformation'!$X$8)),TRUE,FALSE))</f>
        <v>0</v>
      </c>
    </row>
    <row r="45" spans="2:31" x14ac:dyDescent="0.25">
      <c r="B45">
        <v>40</v>
      </c>
      <c r="C45">
        <v>20</v>
      </c>
      <c r="D45">
        <v>0</v>
      </c>
      <c r="E45">
        <v>0.31578947368421051</v>
      </c>
      <c r="F45">
        <v>0.7</v>
      </c>
      <c r="G45">
        <v>0.65217391304347827</v>
      </c>
      <c r="H45">
        <v>5.2631578947368418E-2</v>
      </c>
      <c r="I45" t="str">
        <v>no</v>
      </c>
      <c r="K45" s="57">
        <f>IFERROR(AVERAGEIF('Data Transformation'!$B$425:$B$8425,B45,IF('Input and Summary Results'!$J$4="no",'Data Transformation'!$C$425:$C$8425,'Data Transformation'!$E$425:$E$8425)),"")</f>
        <v>0.73410545210526312</v>
      </c>
      <c r="L45" s="58" cm="1">
        <f t="array" ref="L45">IFERROR(_xlfn.STDEV.S(IF('Data Transformation'!$B$425:$B$8425=B45,IF('Input and Summary Results'!$J$4="no",'Data Transformation'!$C$425:$C$8425,'Data Transformation'!$E$425:$E$8425),"")),"")</f>
        <v>0.21673792928736926</v>
      </c>
      <c r="M45" s="56"/>
      <c r="N45" t="str">
        <f>IF(E45&gt;='Data Transformation'!$R$29,B45,"")</f>
        <v/>
      </c>
      <c r="O45" t="str">
        <f>IFERROR(IF(AND(Assignments!L45&lt;('Data Transformation'!$R$4-'Data Transformation'!$R$3)/2,ABS(K45-'Data Transformation'!$R$6)&gt;ABS(K45-'Data Transformation'!$R$5),NOT(ISNUMBER(N45)),NOT(ISNUMBER(R45)),NOT(ISNUMBER(P45)),NOT(ISNUMBER(R45)),NOT(ISNUMBER(S45)),NOT(ISNUMBER(T45))),Assignments!B45,""),"")</f>
        <v/>
      </c>
      <c r="P45">
        <f>IF(AND(NOT(ISNUMBER(N45)),NOT(ISNUMBER(R45)),NOT(ISNUMBER(S45)),G45&gt;='Data Transformation'!$R$28),B45,"")</f>
        <v>40</v>
      </c>
      <c r="Q45" t="str">
        <f>IFERROR(IF(AND(Assignments!L45&lt;('Data Transformation'!$R$4-'Data Transformation'!$R$3)/2,ABS(K45-'Data Transformation'!$R$6)&lt;ABS(K45-'Data Transformation'!$R$5),NOT(ISNUMBER(N45)),NOT(ISNUMBER(T45)),NOT(ISNUMBER(P45)),NOT(ISNUMBER(R45)),NOT(ISNUMBER(T45)),NOT(ISNUMBER(S45))),Assignments!B45,""),"")</f>
        <v/>
      </c>
      <c r="R45" t="str">
        <f>IF(H45&gt;='Data Transformation'!$R$30,B45,"")</f>
        <v/>
      </c>
      <c r="S45" t="str">
        <f>IF(D45&gt;='Data Transformation'!$R$31,B45,"")</f>
        <v/>
      </c>
      <c r="T45" t="str">
        <f>IF(AND(H45&lt;'Data Transformation'!$R$30,E45&lt;'Data Transformation'!$R$29,G45&lt;0.3,D45&lt;'Data Transformation'!$R$31,E45&gt;0.4,H45&gt;0.4),B45,"")</f>
        <v/>
      </c>
      <c r="U45" s="56"/>
      <c r="V45" t="str" cm="2">
        <f t="array" ref="V45">IF(C45=FALSE,"",IF(AND(ISNUMBER(B45),ISBLANK(N45:T45)),"Unclassified",(IF(COUNT(N45:T45)=0,"",INDEX($N$4:$T$4,MATCH(TRUE,N45:T45=B45,0))))))</f>
        <v>Rheostat</v>
      </c>
      <c r="W45" t="str">
        <f t="shared" si="1"/>
        <v/>
      </c>
      <c r="X45" t="str">
        <f t="shared" si="2"/>
        <v/>
      </c>
      <c r="AC45" t="b">
        <f t="shared" si="3"/>
        <v>0</v>
      </c>
      <c r="AD45">
        <f>IFERROR(ABS(ABS(K45-'Data Transformation'!$R$5)-ABS(K45-'Data Transformation'!$R$6)),"")</f>
        <v>0.27821090421052619</v>
      </c>
      <c r="AE45" t="b">
        <f>IF(C45=FALSE,"",IF(AND(OR(V45=$Z$6,V45=$Z$8),OR(AC45=TRUE,AD45&lt;='Data Transformation'!$X$8)),TRUE,FALSE))</f>
        <v>0</v>
      </c>
    </row>
    <row r="46" spans="2:31" x14ac:dyDescent="0.25">
      <c r="B46">
        <v>41</v>
      </c>
      <c r="C46">
        <v>19</v>
      </c>
      <c r="D46">
        <v>0</v>
      </c>
      <c r="E46">
        <v>0.5</v>
      </c>
      <c r="F46">
        <v>0.7</v>
      </c>
      <c r="G46">
        <v>0.65217391304347827</v>
      </c>
      <c r="H46">
        <v>0.16666666666666666</v>
      </c>
      <c r="I46" t="str">
        <v>no</v>
      </c>
      <c r="K46" s="57">
        <f>IFERROR(AVERAGEIF('Data Transformation'!$B$425:$B$8425,B46,IF('Input and Summary Results'!$J$4="no",'Data Transformation'!$C$425:$C$8425,'Data Transformation'!$E$425:$E$8425)),"")</f>
        <v>0.73232290722222215</v>
      </c>
      <c r="L46" s="58" cm="1">
        <f t="array" ref="L46">IFERROR(_xlfn.STDEV.S(IF('Data Transformation'!$B$425:$B$8425=B46,IF('Input and Summary Results'!$J$4="no",'Data Transformation'!$C$425:$C$8425,'Data Transformation'!$E$425:$E$8425),"")),"")</f>
        <v>0.3088028179174645</v>
      </c>
      <c r="M46" s="56"/>
      <c r="N46" t="str">
        <f>IF(E46&gt;='Data Transformation'!$R$29,B46,"")</f>
        <v/>
      </c>
      <c r="O46" t="str">
        <f>IFERROR(IF(AND(Assignments!L46&lt;('Data Transformation'!$R$4-'Data Transformation'!$R$3)/2,ABS(K46-'Data Transformation'!$R$6)&gt;ABS(K46-'Data Transformation'!$R$5),NOT(ISNUMBER(N46)),NOT(ISNUMBER(R46)),NOT(ISNUMBER(P46)),NOT(ISNUMBER(R46)),NOT(ISNUMBER(S46)),NOT(ISNUMBER(T46))),Assignments!B46,""),"")</f>
        <v/>
      </c>
      <c r="P46">
        <f>IF(AND(NOT(ISNUMBER(N46)),NOT(ISNUMBER(R46)),NOT(ISNUMBER(S46)),G46&gt;='Data Transformation'!$R$28),B46,"")</f>
        <v>41</v>
      </c>
      <c r="Q46" t="str">
        <f>IFERROR(IF(AND(Assignments!L46&lt;('Data Transformation'!$R$4-'Data Transformation'!$R$3)/2,ABS(K46-'Data Transformation'!$R$6)&lt;ABS(K46-'Data Transformation'!$R$5),NOT(ISNUMBER(N46)),NOT(ISNUMBER(T46)),NOT(ISNUMBER(P46)),NOT(ISNUMBER(R46)),NOT(ISNUMBER(T46)),NOT(ISNUMBER(S46))),Assignments!B46,""),"")</f>
        <v/>
      </c>
      <c r="R46" t="str">
        <f>IF(H46&gt;='Data Transformation'!$R$30,B46,"")</f>
        <v/>
      </c>
      <c r="S46" t="str">
        <f>IF(D46&gt;='Data Transformation'!$R$31,B46,"")</f>
        <v/>
      </c>
      <c r="T46" t="str">
        <f>IF(AND(H46&lt;'Data Transformation'!$R$30,E46&lt;'Data Transformation'!$R$29,G46&lt;0.3,D46&lt;'Data Transformation'!$R$31,E46&gt;0.4,H46&gt;0.4),B46,"")</f>
        <v/>
      </c>
      <c r="U46" s="56"/>
      <c r="V46" t="str" cm="2">
        <f t="array" ref="V46">IF(C46=FALSE,"",IF(AND(ISNUMBER(B46),ISBLANK(N46:T46)),"Unclassified",(IF(COUNT(N46:T46)=0,"",INDEX($N$4:$T$4,MATCH(TRUE,N46:T46=B46,0))))))</f>
        <v>Rheostat</v>
      </c>
      <c r="W46" t="str">
        <f t="shared" si="1"/>
        <v/>
      </c>
      <c r="X46" t="str">
        <f t="shared" si="2"/>
        <v/>
      </c>
      <c r="AC46" t="b">
        <f t="shared" si="3"/>
        <v>0</v>
      </c>
      <c r="AD46">
        <f>IFERROR(ABS(ABS(K46-'Data Transformation'!$R$5)-ABS(K46-'Data Transformation'!$R$6)),"")</f>
        <v>0.27464581444444436</v>
      </c>
      <c r="AE46" t="b">
        <f>IF(C46=FALSE,"",IF(AND(OR(V46=$Z$6,V46=$Z$8),OR(AC46=TRUE,AD46&lt;='Data Transformation'!$X$8)),TRUE,FALSE))</f>
        <v>0</v>
      </c>
    </row>
    <row r="47" spans="2:31" x14ac:dyDescent="0.25">
      <c r="B47">
        <v>42</v>
      </c>
      <c r="C47">
        <v>19</v>
      </c>
      <c r="D47">
        <v>0</v>
      </c>
      <c r="E47">
        <v>0.3888888888888889</v>
      </c>
      <c r="F47">
        <v>0.7</v>
      </c>
      <c r="G47">
        <v>0.65217391304347827</v>
      </c>
      <c r="H47">
        <v>5.5555555555555552E-2</v>
      </c>
      <c r="I47" t="str">
        <v>no</v>
      </c>
      <c r="K47" s="57">
        <f>IFERROR(AVERAGEIF('Data Transformation'!$B$425:$B$8425,B47,IF('Input and Summary Results'!$J$4="no",'Data Transformation'!$C$425:$C$8425,'Data Transformation'!$E$425:$E$8425)),"")</f>
        <v>0.74602336722222207</v>
      </c>
      <c r="L47" s="58" cm="1">
        <f t="array" ref="L47">IFERROR(_xlfn.STDEV.S(IF('Data Transformation'!$B$425:$B$8425=B47,IF('Input and Summary Results'!$J$4="no",'Data Transformation'!$C$425:$C$8425,'Data Transformation'!$E$425:$E$8425),"")),"")</f>
        <v>0.26357997212509859</v>
      </c>
      <c r="M47" s="56"/>
      <c r="N47" t="str">
        <f>IF(E47&gt;='Data Transformation'!$R$29,B47,"")</f>
        <v/>
      </c>
      <c r="O47" t="str">
        <f>IFERROR(IF(AND(Assignments!L47&lt;('Data Transformation'!$R$4-'Data Transformation'!$R$3)/2,ABS(K47-'Data Transformation'!$R$6)&gt;ABS(K47-'Data Transformation'!$R$5),NOT(ISNUMBER(N47)),NOT(ISNUMBER(R47)),NOT(ISNUMBER(P47)),NOT(ISNUMBER(R47)),NOT(ISNUMBER(S47)),NOT(ISNUMBER(T47))),Assignments!B47,""),"")</f>
        <v/>
      </c>
      <c r="P47">
        <f>IF(AND(NOT(ISNUMBER(N47)),NOT(ISNUMBER(R47)),NOT(ISNUMBER(S47)),G47&gt;='Data Transformation'!$R$28),B47,"")</f>
        <v>42</v>
      </c>
      <c r="Q47" t="str">
        <f>IFERROR(IF(AND(Assignments!L47&lt;('Data Transformation'!$R$4-'Data Transformation'!$R$3)/2,ABS(K47-'Data Transformation'!$R$6)&lt;ABS(K47-'Data Transformation'!$R$5),NOT(ISNUMBER(N47)),NOT(ISNUMBER(T47)),NOT(ISNUMBER(P47)),NOT(ISNUMBER(R47)),NOT(ISNUMBER(T47)),NOT(ISNUMBER(S47))),Assignments!B47,""),"")</f>
        <v/>
      </c>
      <c r="R47" t="str">
        <f>IF(H47&gt;='Data Transformation'!$R$30,B47,"")</f>
        <v/>
      </c>
      <c r="S47" t="str">
        <f>IF(D47&gt;='Data Transformation'!$R$31,B47,"")</f>
        <v/>
      </c>
      <c r="T47" t="str">
        <f>IF(AND(H47&lt;'Data Transformation'!$R$30,E47&lt;'Data Transformation'!$R$29,G47&lt;0.3,D47&lt;'Data Transformation'!$R$31,E47&gt;0.4,H47&gt;0.4),B47,"")</f>
        <v/>
      </c>
      <c r="U47" s="56"/>
      <c r="V47" t="str" cm="2">
        <f t="array" ref="V47">IF(C47=FALSE,"",IF(AND(ISNUMBER(B47),ISBLANK(N47:T47)),"Unclassified",(IF(COUNT(N47:T47)=0,"",INDEX($N$4:$T$4,MATCH(TRUE,N47:T47=B47,0))))))</f>
        <v>Rheostat</v>
      </c>
      <c r="W47" t="str">
        <f t="shared" si="1"/>
        <v/>
      </c>
      <c r="X47" t="str">
        <f t="shared" si="2"/>
        <v/>
      </c>
      <c r="AC47" t="b">
        <f t="shared" si="3"/>
        <v>0</v>
      </c>
      <c r="AD47">
        <f>IFERROR(ABS(ABS(K47-'Data Transformation'!$R$5)-ABS(K47-'Data Transformation'!$R$6)),"")</f>
        <v>0.30204673444444419</v>
      </c>
      <c r="AE47" t="b">
        <f>IF(C47=FALSE,"",IF(AND(OR(V47=$Z$6,V47=$Z$8),OR(AC47=TRUE,AD47&lt;='Data Transformation'!$X$8)),TRUE,FALSE))</f>
        <v>0</v>
      </c>
    </row>
    <row r="48" spans="2:31" x14ac:dyDescent="0.25">
      <c r="B48">
        <v>43</v>
      </c>
      <c r="C48">
        <v>11</v>
      </c>
      <c r="D48">
        <v>0</v>
      </c>
      <c r="E48">
        <v>1</v>
      </c>
      <c r="F48">
        <v>0.2</v>
      </c>
      <c r="G48">
        <v>0.13043478260869565</v>
      </c>
      <c r="H48">
        <v>0</v>
      </c>
      <c r="I48" t="str">
        <v>yes</v>
      </c>
      <c r="K48" s="57">
        <f>IFERROR(AVERAGEIF('Data Transformation'!$B$425:$B$8425,B48,IF('Input and Summary Results'!$J$4="no",'Data Transformation'!$C$425:$C$8425,'Data Transformation'!$E$425:$E$8425)),"")</f>
        <v>1.006196001</v>
      </c>
      <c r="L48" s="58" cm="1">
        <f t="array" ref="L48">IFERROR(_xlfn.STDEV.S(IF('Data Transformation'!$B$425:$B$8425=B48,IF('Input and Summary Results'!$J$4="no",'Data Transformation'!$C$425:$C$8425,'Data Transformation'!$E$425:$E$8425),"")),"")</f>
        <v>5.0860706403252347E-2</v>
      </c>
      <c r="M48" s="56"/>
      <c r="N48">
        <f>IF(E48&gt;='Data Transformation'!$R$29,B48,"")</f>
        <v>43</v>
      </c>
      <c r="O48" t="str">
        <f>IFERROR(IF(AND(Assignments!L48&lt;('Data Transformation'!$R$4-'Data Transformation'!$R$3)/2,ABS(K48-'Data Transformation'!$R$6)&gt;ABS(K48-'Data Transformation'!$R$5),NOT(ISNUMBER(N48)),NOT(ISNUMBER(R48)),NOT(ISNUMBER(P48)),NOT(ISNUMBER(R48)),NOT(ISNUMBER(S48)),NOT(ISNUMBER(T48))),Assignments!B48,""),"")</f>
        <v/>
      </c>
      <c r="P48" t="str">
        <f>IF(AND(NOT(ISNUMBER(N48)),NOT(ISNUMBER(R48)),NOT(ISNUMBER(S48)),G48&gt;='Data Transformation'!$R$28),B48,"")</f>
        <v/>
      </c>
      <c r="Q48" t="str">
        <f>IFERROR(IF(AND(Assignments!L48&lt;('Data Transformation'!$R$4-'Data Transformation'!$R$3)/2,ABS(K48-'Data Transformation'!$R$6)&lt;ABS(K48-'Data Transformation'!$R$5),NOT(ISNUMBER(N48)),NOT(ISNUMBER(T48)),NOT(ISNUMBER(P48)),NOT(ISNUMBER(R48)),NOT(ISNUMBER(T48)),NOT(ISNUMBER(S48))),Assignments!B48,""),"")</f>
        <v/>
      </c>
      <c r="R48" t="str">
        <f>IF(H48&gt;='Data Transformation'!$R$30,B48,"")</f>
        <v/>
      </c>
      <c r="S48" t="str">
        <f>IF(D48&gt;='Data Transformation'!$R$31,B48,"")</f>
        <v/>
      </c>
      <c r="T48" t="str">
        <f>IF(AND(H48&lt;'Data Transformation'!$R$30,E48&lt;'Data Transformation'!$R$29,G48&lt;0.3,D48&lt;'Data Transformation'!$R$31,E48&gt;0.4,H48&gt;0.4),B48,"")</f>
        <v/>
      </c>
      <c r="U48" s="56"/>
      <c r="V48" t="str" cm="2">
        <f t="array" ref="V48">IF(C48=FALSE,"",IF(AND(ISNUMBER(B48),ISBLANK(N48:T48)),"Unclassified",(IF(COUNT(N48:T48)=0,"",INDEX($N$4:$T$4,MATCH(TRUE,N48:T48=B48,0))))))</f>
        <v>Neutral</v>
      </c>
      <c r="W48" t="str">
        <f t="shared" si="1"/>
        <v/>
      </c>
      <c r="X48" t="str">
        <f t="shared" si="2"/>
        <v/>
      </c>
      <c r="AC48" t="b">
        <f t="shared" si="3"/>
        <v>0</v>
      </c>
      <c r="AD48">
        <f>IFERROR(ABS(ABS(K48-'Data Transformation'!$R$5)-ABS(K48-'Data Transformation'!$R$6)),"")</f>
        <v>0.81</v>
      </c>
      <c r="AE48" t="b">
        <f>IF(C48=FALSE,"",IF(AND(OR(V48=$Z$6,V48=$Z$8),OR(AC48=TRUE,AD48&lt;='Data Transformation'!$X$8)),TRUE,FALSE))</f>
        <v>0</v>
      </c>
    </row>
    <row r="49" spans="2:31" x14ac:dyDescent="0.25">
      <c r="B49">
        <v>44</v>
      </c>
      <c r="C49">
        <v>19</v>
      </c>
      <c r="D49">
        <v>0</v>
      </c>
      <c r="E49">
        <v>0.94444444444444442</v>
      </c>
      <c r="F49">
        <v>0.4</v>
      </c>
      <c r="G49">
        <v>0.2608695652173913</v>
      </c>
      <c r="H49">
        <v>5.5555555555555552E-2</v>
      </c>
      <c r="I49" t="str">
        <v>no</v>
      </c>
      <c r="K49" s="57">
        <f>IFERROR(AVERAGEIF('Data Transformation'!$B$425:$B$8425,B49,IF('Input and Summary Results'!$J$4="no",'Data Transformation'!$C$425:$C$8425,'Data Transformation'!$E$425:$E$8425)),"")</f>
        <v>0.95942832055555527</v>
      </c>
      <c r="L49" s="58" cm="1">
        <f t="array" ref="L49">IFERROR(_xlfn.STDEV.S(IF('Data Transformation'!$B$425:$B$8425=B49,IF('Input and Summary Results'!$J$4="no",'Data Transformation'!$C$425:$C$8425,'Data Transformation'!$E$425:$E$8425),"")),"")</f>
        <v>0.17633791316717207</v>
      </c>
      <c r="M49" s="56"/>
      <c r="N49">
        <f>IF(E49&gt;='Data Transformation'!$R$29,B49,"")</f>
        <v>44</v>
      </c>
      <c r="O49" t="str">
        <f>IFERROR(IF(AND(Assignments!L49&lt;('Data Transformation'!$R$4-'Data Transformation'!$R$3)/2,ABS(K49-'Data Transformation'!$R$6)&gt;ABS(K49-'Data Transformation'!$R$5),NOT(ISNUMBER(N49)),NOT(ISNUMBER(R49)),NOT(ISNUMBER(P49)),NOT(ISNUMBER(R49)),NOT(ISNUMBER(S49)),NOT(ISNUMBER(T49))),Assignments!B49,""),"")</f>
        <v/>
      </c>
      <c r="P49" t="str">
        <f>IF(AND(NOT(ISNUMBER(N49)),NOT(ISNUMBER(R49)),NOT(ISNUMBER(S49)),G49&gt;='Data Transformation'!$R$28),B49,"")</f>
        <v/>
      </c>
      <c r="Q49" t="str">
        <f>IFERROR(IF(AND(Assignments!L49&lt;('Data Transformation'!$R$4-'Data Transformation'!$R$3)/2,ABS(K49-'Data Transformation'!$R$6)&lt;ABS(K49-'Data Transformation'!$R$5),NOT(ISNUMBER(N49)),NOT(ISNUMBER(T49)),NOT(ISNUMBER(P49)),NOT(ISNUMBER(R49)),NOT(ISNUMBER(T49)),NOT(ISNUMBER(S49))),Assignments!B49,""),"")</f>
        <v/>
      </c>
      <c r="R49" t="str">
        <f>IF(H49&gt;='Data Transformation'!$R$30,B49,"")</f>
        <v/>
      </c>
      <c r="S49" t="str">
        <f>IF(D49&gt;='Data Transformation'!$R$31,B49,"")</f>
        <v/>
      </c>
      <c r="T49" t="str">
        <f>IF(AND(H49&lt;'Data Transformation'!$R$30,E49&lt;'Data Transformation'!$R$29,G49&lt;0.3,D49&lt;'Data Transformation'!$R$31,E49&gt;0.4,H49&gt;0.4),B49,"")</f>
        <v/>
      </c>
      <c r="U49" s="56"/>
      <c r="V49" t="str" cm="2">
        <f t="array" ref="V49">IF(C49=FALSE,"",IF(AND(ISNUMBER(B49),ISBLANK(N49:T49)),"Unclassified",(IF(COUNT(N49:T49)=0,"",INDEX($N$4:$T$4,MATCH(TRUE,N49:T49=B49,0))))))</f>
        <v>Neutral</v>
      </c>
      <c r="W49" t="str">
        <f t="shared" si="1"/>
        <v/>
      </c>
      <c r="X49" t="str">
        <f t="shared" si="2"/>
        <v/>
      </c>
      <c r="AC49" t="b">
        <f t="shared" si="3"/>
        <v>0</v>
      </c>
      <c r="AD49">
        <f>IFERROR(ABS(ABS(K49-'Data Transformation'!$R$5)-ABS(K49-'Data Transformation'!$R$6)),"")</f>
        <v>0.72885664111111048</v>
      </c>
      <c r="AE49" t="b">
        <f>IF(C49=FALSE,"",IF(AND(OR(V49=$Z$6,V49=$Z$8),OR(AC49=TRUE,AD49&lt;='Data Transformation'!$X$8)),TRUE,FALSE))</f>
        <v>0</v>
      </c>
    </row>
    <row r="50" spans="2:31" x14ac:dyDescent="0.25">
      <c r="B50">
        <v>45</v>
      </c>
      <c r="C50">
        <v>17</v>
      </c>
      <c r="D50">
        <v>0</v>
      </c>
      <c r="E50">
        <v>0.9375</v>
      </c>
      <c r="F50">
        <v>0.3</v>
      </c>
      <c r="G50">
        <v>0.2608695652173913</v>
      </c>
      <c r="H50">
        <v>0</v>
      </c>
      <c r="I50" t="str">
        <v>no</v>
      </c>
      <c r="K50" s="57">
        <f>IFERROR(AVERAGEIF('Data Transformation'!$B$425:$B$8425,B50,IF('Input and Summary Results'!$J$4="no",'Data Transformation'!$C$425:$C$8425,'Data Transformation'!$E$425:$E$8425)),"")</f>
        <v>0.96004156937499996</v>
      </c>
      <c r="L50" s="58" cm="1">
        <f t="array" ref="L50">IFERROR(_xlfn.STDEV.S(IF('Data Transformation'!$B$425:$B$8425=B50,IF('Input and Summary Results'!$J$4="no",'Data Transformation'!$C$425:$C$8425,'Data Transformation'!$E$425:$E$8425),"")),"")</f>
        <v>6.9058634009521933E-2</v>
      </c>
      <c r="M50" s="56"/>
      <c r="N50">
        <f>IF(E50&gt;='Data Transformation'!$R$29,B50,"")</f>
        <v>45</v>
      </c>
      <c r="O50" t="str">
        <f>IFERROR(IF(AND(Assignments!L50&lt;('Data Transformation'!$R$4-'Data Transformation'!$R$3)/2,ABS(K50-'Data Transformation'!$R$6)&gt;ABS(K50-'Data Transformation'!$R$5),NOT(ISNUMBER(N50)),NOT(ISNUMBER(R50)),NOT(ISNUMBER(P50)),NOT(ISNUMBER(R50)),NOT(ISNUMBER(S50)),NOT(ISNUMBER(T50))),Assignments!B50,""),"")</f>
        <v/>
      </c>
      <c r="P50" t="str">
        <f>IF(AND(NOT(ISNUMBER(N50)),NOT(ISNUMBER(R50)),NOT(ISNUMBER(S50)),G50&gt;='Data Transformation'!$R$28),B50,"")</f>
        <v/>
      </c>
      <c r="Q50" t="str">
        <f>IFERROR(IF(AND(Assignments!L50&lt;('Data Transformation'!$R$4-'Data Transformation'!$R$3)/2,ABS(K50-'Data Transformation'!$R$6)&lt;ABS(K50-'Data Transformation'!$R$5),NOT(ISNUMBER(N50)),NOT(ISNUMBER(T50)),NOT(ISNUMBER(P50)),NOT(ISNUMBER(R50)),NOT(ISNUMBER(T50)),NOT(ISNUMBER(S50))),Assignments!B50,""),"")</f>
        <v/>
      </c>
      <c r="R50" t="str">
        <f>IF(H50&gt;='Data Transformation'!$R$30,B50,"")</f>
        <v/>
      </c>
      <c r="S50" t="str">
        <f>IF(D50&gt;='Data Transformation'!$R$31,B50,"")</f>
        <v/>
      </c>
      <c r="T50" t="str">
        <f>IF(AND(H50&lt;'Data Transformation'!$R$30,E50&lt;'Data Transformation'!$R$29,G50&lt;0.3,D50&lt;'Data Transformation'!$R$31,E50&gt;0.4,H50&gt;0.4),B50,"")</f>
        <v/>
      </c>
      <c r="U50" s="56"/>
      <c r="V50" t="str" cm="2">
        <f t="array" ref="V50">IF(C50=FALSE,"",IF(AND(ISNUMBER(B50),ISBLANK(N50:T50)),"Unclassified",(IF(COUNT(N50:T50)=0,"",INDEX($N$4:$T$4,MATCH(TRUE,N50:T50=B50,0))))))</f>
        <v>Neutral</v>
      </c>
      <c r="W50" t="str">
        <f t="shared" si="1"/>
        <v/>
      </c>
      <c r="X50" t="str">
        <f t="shared" si="2"/>
        <v/>
      </c>
      <c r="AC50" t="b">
        <f t="shared" si="3"/>
        <v>0</v>
      </c>
      <c r="AD50">
        <f>IFERROR(ABS(ABS(K50-'Data Transformation'!$R$5)-ABS(K50-'Data Transformation'!$R$6)),"")</f>
        <v>0.73008313874999997</v>
      </c>
      <c r="AE50" t="b">
        <f>IF(C50=FALSE,"",IF(AND(OR(V50=$Z$6,V50=$Z$8),OR(AC50=TRUE,AD50&lt;='Data Transformation'!$X$8)),TRUE,FALSE))</f>
        <v>0</v>
      </c>
    </row>
    <row r="51" spans="2:31" x14ac:dyDescent="0.25">
      <c r="B51">
        <v>46</v>
      </c>
      <c r="C51">
        <v>19</v>
      </c>
      <c r="D51">
        <v>0</v>
      </c>
      <c r="E51">
        <v>5.5555555555555552E-2</v>
      </c>
      <c r="F51">
        <v>0.5</v>
      </c>
      <c r="G51">
        <v>0.39130434782608697</v>
      </c>
      <c r="H51">
        <v>0.72222222222222221</v>
      </c>
      <c r="I51" t="str">
        <v>no</v>
      </c>
      <c r="K51" s="57">
        <f>IFERROR(AVERAGEIF('Data Transformation'!$B$425:$B$8425,B51,IF('Input and Summary Results'!$J$4="no",'Data Transformation'!$C$425:$C$8425,'Data Transformation'!$E$425:$E$8425)),"")</f>
        <v>0.30816435333333331</v>
      </c>
      <c r="L51" s="58" cm="1">
        <f t="array" ref="L51">IFERROR(_xlfn.STDEV.S(IF('Data Transformation'!$B$425:$B$8425=B51,IF('Input and Summary Results'!$J$4="no",'Data Transformation'!$C$425:$C$8425,'Data Transformation'!$E$425:$E$8425),"")),"")</f>
        <v>0.20391912463533457</v>
      </c>
      <c r="M51" s="56"/>
      <c r="N51" t="str">
        <f>IF(E51&gt;='Data Transformation'!$R$29,B51,"")</f>
        <v/>
      </c>
      <c r="O51" t="str">
        <f>IFERROR(IF(AND(Assignments!L51&lt;('Data Transformation'!$R$4-'Data Transformation'!$R$3)/2,ABS(K51-'Data Transformation'!$R$6)&gt;ABS(K51-'Data Transformation'!$R$5),NOT(ISNUMBER(N51)),NOT(ISNUMBER(R51)),NOT(ISNUMBER(P51)),NOT(ISNUMBER(R51)),NOT(ISNUMBER(S51)),NOT(ISNUMBER(T51))),Assignments!B51,""),"")</f>
        <v/>
      </c>
      <c r="P51" t="str">
        <f>IF(AND(NOT(ISNUMBER(N51)),NOT(ISNUMBER(R51)),NOT(ISNUMBER(S51)),G51&gt;='Data Transformation'!$R$28),B51,"")</f>
        <v/>
      </c>
      <c r="Q51" t="str">
        <f>IFERROR(IF(AND(Assignments!L51&lt;('Data Transformation'!$R$4-'Data Transformation'!$R$3)/2,ABS(K51-'Data Transformation'!$R$6)&lt;ABS(K51-'Data Transformation'!$R$5),NOT(ISNUMBER(N51)),NOT(ISNUMBER(T51)),NOT(ISNUMBER(P51)),NOT(ISNUMBER(R51)),NOT(ISNUMBER(T51)),NOT(ISNUMBER(S51))),Assignments!B51,""),"")</f>
        <v/>
      </c>
      <c r="R51">
        <f>IF(H51&gt;='Data Transformation'!$R$30,B51,"")</f>
        <v>46</v>
      </c>
      <c r="S51" t="str">
        <f>IF(D51&gt;='Data Transformation'!$R$31,B51,"")</f>
        <v/>
      </c>
      <c r="T51" t="str">
        <f>IF(AND(H51&lt;'Data Transformation'!$R$30,E51&lt;'Data Transformation'!$R$29,G51&lt;0.3,D51&lt;'Data Transformation'!$R$31,E51&gt;0.4,H51&gt;0.4),B51,"")</f>
        <v/>
      </c>
      <c r="U51" s="56"/>
      <c r="V51" t="str" cm="2">
        <f t="array" ref="V51">IF(C51=FALSE,"",IF(AND(ISNUMBER(B51),ISBLANK(N51:T51)),"Unclassified",(IF(COUNT(N51:T51)=0,"",INDEX($N$4:$T$4,MATCH(TRUE,N51:T51=B51,0))))))</f>
        <v>Toggle</v>
      </c>
      <c r="W51" t="str">
        <f t="shared" si="1"/>
        <v/>
      </c>
      <c r="X51" t="str">
        <f t="shared" si="2"/>
        <v/>
      </c>
      <c r="AC51" t="b">
        <f t="shared" si="3"/>
        <v>0</v>
      </c>
      <c r="AD51">
        <f>IFERROR(ABS(ABS(K51-'Data Transformation'!$R$5)-ABS(K51-'Data Transformation'!$R$6)),"")</f>
        <v>0.57367129333333333</v>
      </c>
      <c r="AE51" t="b">
        <f>IF(C51=FALSE,"",IF(AND(OR(V51=$Z$6,V51=$Z$8),OR(AC51=TRUE,AD51&lt;='Data Transformation'!$X$8)),TRUE,FALSE))</f>
        <v>0</v>
      </c>
    </row>
    <row r="52" spans="2:31" x14ac:dyDescent="0.25">
      <c r="B52">
        <v>47</v>
      </c>
      <c r="C52">
        <v>20</v>
      </c>
      <c r="D52">
        <v>0</v>
      </c>
      <c r="E52">
        <v>1</v>
      </c>
      <c r="F52">
        <v>0.3</v>
      </c>
      <c r="G52">
        <v>0.21739130434782608</v>
      </c>
      <c r="H52">
        <v>0</v>
      </c>
      <c r="I52" t="str">
        <v>no</v>
      </c>
      <c r="K52" s="57">
        <f>IFERROR(AVERAGEIF('Data Transformation'!$B$425:$B$8425,B52,IF('Input and Summary Results'!$J$4="no",'Data Transformation'!$C$425:$C$8425,'Data Transformation'!$E$425:$E$8425)),"")</f>
        <v>1.0184810563157896</v>
      </c>
      <c r="L52" s="58" cm="1">
        <f t="array" ref="L52">IFERROR(_xlfn.STDEV.S(IF('Data Transformation'!$B$425:$B$8425=B52,IF('Input and Summary Results'!$J$4="no",'Data Transformation'!$C$425:$C$8425,'Data Transformation'!$E$425:$E$8425),"")),"")</f>
        <v>5.5347912531585379E-2</v>
      </c>
      <c r="M52" s="56"/>
      <c r="N52">
        <f>IF(E52&gt;='Data Transformation'!$R$29,B52,"")</f>
        <v>47</v>
      </c>
      <c r="O52" t="str">
        <f>IFERROR(IF(AND(Assignments!L52&lt;('Data Transformation'!$R$4-'Data Transformation'!$R$3)/2,ABS(K52-'Data Transformation'!$R$6)&gt;ABS(K52-'Data Transformation'!$R$5),NOT(ISNUMBER(N52)),NOT(ISNUMBER(R52)),NOT(ISNUMBER(P52)),NOT(ISNUMBER(R52)),NOT(ISNUMBER(S52)),NOT(ISNUMBER(T52))),Assignments!B52,""),"")</f>
        <v/>
      </c>
      <c r="P52" t="str">
        <f>IF(AND(NOT(ISNUMBER(N52)),NOT(ISNUMBER(R52)),NOT(ISNUMBER(S52)),G52&gt;='Data Transformation'!$R$28),B52,"")</f>
        <v/>
      </c>
      <c r="Q52" t="str">
        <f>IFERROR(IF(AND(Assignments!L52&lt;('Data Transformation'!$R$4-'Data Transformation'!$R$3)/2,ABS(K52-'Data Transformation'!$R$6)&lt;ABS(K52-'Data Transformation'!$R$5),NOT(ISNUMBER(N52)),NOT(ISNUMBER(T52)),NOT(ISNUMBER(P52)),NOT(ISNUMBER(R52)),NOT(ISNUMBER(T52)),NOT(ISNUMBER(S52))),Assignments!B52,""),"")</f>
        <v/>
      </c>
      <c r="R52" t="str">
        <f>IF(H52&gt;='Data Transformation'!$R$30,B52,"")</f>
        <v/>
      </c>
      <c r="S52" t="str">
        <f>IF(D52&gt;='Data Transformation'!$R$31,B52,"")</f>
        <v/>
      </c>
      <c r="T52" t="str">
        <f>IF(AND(H52&lt;'Data Transformation'!$R$30,E52&lt;'Data Transformation'!$R$29,G52&lt;0.3,D52&lt;'Data Transformation'!$R$31,E52&gt;0.4,H52&gt;0.4),B52,"")</f>
        <v/>
      </c>
      <c r="U52" s="56"/>
      <c r="V52" t="str" cm="2">
        <f t="array" ref="V52">IF(C52=FALSE,"",IF(AND(ISNUMBER(B52),ISBLANK(N52:T52)),"Unclassified",(IF(COUNT(N52:T52)=0,"",INDEX($N$4:$T$4,MATCH(TRUE,N52:T52=B52,0))))))</f>
        <v>Neutral</v>
      </c>
      <c r="W52" t="str">
        <f t="shared" si="1"/>
        <v/>
      </c>
      <c r="X52" t="str">
        <f t="shared" si="2"/>
        <v/>
      </c>
      <c r="AC52" t="b">
        <f t="shared" si="3"/>
        <v>0</v>
      </c>
      <c r="AD52">
        <f>IFERROR(ABS(ABS(K52-'Data Transformation'!$R$5)-ABS(K52-'Data Transformation'!$R$6)),"")</f>
        <v>0.81</v>
      </c>
      <c r="AE52" t="b">
        <f>IF(C52=FALSE,"",IF(AND(OR(V52=$Z$6,V52=$Z$8),OR(AC52=TRUE,AD52&lt;='Data Transformation'!$X$8)),TRUE,FALSE))</f>
        <v>0</v>
      </c>
    </row>
    <row r="53" spans="2:31" x14ac:dyDescent="0.25">
      <c r="B53">
        <v>48</v>
      </c>
      <c r="C53">
        <v>18</v>
      </c>
      <c r="D53">
        <v>5.8823529411764705E-2</v>
      </c>
      <c r="E53">
        <v>0.94117647058823528</v>
      </c>
      <c r="F53">
        <v>0.3</v>
      </c>
      <c r="G53">
        <v>0.21739130434782608</v>
      </c>
      <c r="H53">
        <v>0</v>
      </c>
      <c r="I53" t="str">
        <v>no</v>
      </c>
      <c r="K53" s="57">
        <f>IFERROR(AVERAGEIF('Data Transformation'!$B$425:$B$8425,B53,IF('Input and Summary Results'!$J$4="no",'Data Transformation'!$C$425:$C$8425,'Data Transformation'!$E$425:$E$8425)),"")</f>
        <v>0.99356598941176488</v>
      </c>
      <c r="L53" s="58" cm="1">
        <f t="array" ref="L53">IFERROR(_xlfn.STDEV.S(IF('Data Transformation'!$B$425:$B$8425=B53,IF('Input and Summary Results'!$J$4="no",'Data Transformation'!$C$425:$C$8425,'Data Transformation'!$E$425:$E$8425),"")),"")</f>
        <v>7.1075589731470268E-2</v>
      </c>
      <c r="M53" s="56"/>
      <c r="N53">
        <f>IF(E53&gt;='Data Transformation'!$R$29,B53,"")</f>
        <v>48</v>
      </c>
      <c r="O53" t="str">
        <f>IFERROR(IF(AND(Assignments!L53&lt;('Data Transformation'!$R$4-'Data Transformation'!$R$3)/2,ABS(K53-'Data Transformation'!$R$6)&gt;ABS(K53-'Data Transformation'!$R$5),NOT(ISNUMBER(N53)),NOT(ISNUMBER(R53)),NOT(ISNUMBER(P53)),NOT(ISNUMBER(R53)),NOT(ISNUMBER(S53)),NOT(ISNUMBER(T53))),Assignments!B53,""),"")</f>
        <v/>
      </c>
      <c r="P53" t="str">
        <f>IF(AND(NOT(ISNUMBER(N53)),NOT(ISNUMBER(R53)),NOT(ISNUMBER(S53)),G53&gt;='Data Transformation'!$R$28),B53,"")</f>
        <v/>
      </c>
      <c r="Q53" t="str">
        <f>IFERROR(IF(AND(Assignments!L53&lt;('Data Transformation'!$R$4-'Data Transformation'!$R$3)/2,ABS(K53-'Data Transformation'!$R$6)&lt;ABS(K53-'Data Transformation'!$R$5),NOT(ISNUMBER(N53)),NOT(ISNUMBER(T53)),NOT(ISNUMBER(P53)),NOT(ISNUMBER(R53)),NOT(ISNUMBER(T53)),NOT(ISNUMBER(S53))),Assignments!B53,""),"")</f>
        <v/>
      </c>
      <c r="R53" t="str">
        <f>IF(H53&gt;='Data Transformation'!$R$30,B53,"")</f>
        <v/>
      </c>
      <c r="S53" t="str">
        <f>IF(D53&gt;='Data Transformation'!$R$31,B53,"")</f>
        <v/>
      </c>
      <c r="T53" t="str">
        <f>IF(AND(H53&lt;'Data Transformation'!$R$30,E53&lt;'Data Transformation'!$R$29,G53&lt;0.3,D53&lt;'Data Transformation'!$R$31,E53&gt;0.4,H53&gt;0.4),B53,"")</f>
        <v/>
      </c>
      <c r="U53" s="56"/>
      <c r="V53" t="str" cm="2">
        <f t="array" ref="V53">IF(C53=FALSE,"",IF(AND(ISNUMBER(B53),ISBLANK(N53:T53)),"Unclassified",(IF(COUNT(N53:T53)=0,"",INDEX($N$4:$T$4,MATCH(TRUE,N53:T53=B53,0))))))</f>
        <v>Neutral</v>
      </c>
      <c r="W53" t="str">
        <f t="shared" si="1"/>
        <v/>
      </c>
      <c r="X53" t="str">
        <f t="shared" si="2"/>
        <v/>
      </c>
      <c r="AC53" t="b">
        <f t="shared" si="3"/>
        <v>0</v>
      </c>
      <c r="AD53">
        <f>IFERROR(ABS(ABS(K53-'Data Transformation'!$R$5)-ABS(K53-'Data Transformation'!$R$6)),"")</f>
        <v>0.79713197882352971</v>
      </c>
      <c r="AE53" t="b">
        <f>IF(C53=FALSE,"",IF(AND(OR(V53=$Z$6,V53=$Z$8),OR(AC53=TRUE,AD53&lt;='Data Transformation'!$X$8)),TRUE,FALSE))</f>
        <v>0</v>
      </c>
    </row>
    <row r="54" spans="2:31" x14ac:dyDescent="0.25">
      <c r="B54">
        <v>49</v>
      </c>
      <c r="C54">
        <v>20</v>
      </c>
      <c r="D54">
        <v>0</v>
      </c>
      <c r="E54">
        <v>0.78947368421052633</v>
      </c>
      <c r="F54">
        <v>0.4</v>
      </c>
      <c r="G54">
        <v>0.39130434782608697</v>
      </c>
      <c r="H54">
        <v>0</v>
      </c>
      <c r="I54" t="str">
        <v>no</v>
      </c>
      <c r="K54" s="57">
        <f>IFERROR(AVERAGEIF('Data Transformation'!$B$425:$B$8425,B54,IF('Input and Summary Results'!$J$4="no",'Data Transformation'!$C$425:$C$8425,'Data Transformation'!$E$425:$E$8425)),"")</f>
        <v>0.94697044315789469</v>
      </c>
      <c r="L54" s="58" cm="1">
        <f t="array" ref="L54">IFERROR(_xlfn.STDEV.S(IF('Data Transformation'!$B$425:$B$8425=B54,IF('Input and Summary Results'!$J$4="no",'Data Transformation'!$C$425:$C$8425,'Data Transformation'!$E$425:$E$8425),"")),"")</f>
        <v>9.2934661120933904E-2</v>
      </c>
      <c r="M54" s="56"/>
      <c r="N54">
        <f>IF(E54&gt;='Data Transformation'!$R$29,B54,"")</f>
        <v>49</v>
      </c>
      <c r="O54" t="str">
        <f>IFERROR(IF(AND(Assignments!L54&lt;('Data Transformation'!$R$4-'Data Transformation'!$R$3)/2,ABS(K54-'Data Transformation'!$R$6)&gt;ABS(K54-'Data Transformation'!$R$5),NOT(ISNUMBER(N54)),NOT(ISNUMBER(R54)),NOT(ISNUMBER(P54)),NOT(ISNUMBER(R54)),NOT(ISNUMBER(S54)),NOT(ISNUMBER(T54))),Assignments!B54,""),"")</f>
        <v/>
      </c>
      <c r="P54" t="str">
        <f>IF(AND(NOT(ISNUMBER(N54)),NOT(ISNUMBER(R54)),NOT(ISNUMBER(S54)),G54&gt;='Data Transformation'!$R$28),B54,"")</f>
        <v/>
      </c>
      <c r="Q54" t="str">
        <f>IFERROR(IF(AND(Assignments!L54&lt;('Data Transformation'!$R$4-'Data Transformation'!$R$3)/2,ABS(K54-'Data Transformation'!$R$6)&lt;ABS(K54-'Data Transformation'!$R$5),NOT(ISNUMBER(N54)),NOT(ISNUMBER(T54)),NOT(ISNUMBER(P54)),NOT(ISNUMBER(R54)),NOT(ISNUMBER(T54)),NOT(ISNUMBER(S54))),Assignments!B54,""),"")</f>
        <v/>
      </c>
      <c r="R54" t="str">
        <f>IF(H54&gt;='Data Transformation'!$R$30,B54,"")</f>
        <v/>
      </c>
      <c r="S54" t="str">
        <f>IF(D54&gt;='Data Transformation'!$R$31,B54,"")</f>
        <v/>
      </c>
      <c r="T54" t="str">
        <f>IF(AND(H54&lt;'Data Transformation'!$R$30,E54&lt;'Data Transformation'!$R$29,G54&lt;0.3,D54&lt;'Data Transformation'!$R$31,E54&gt;0.4,H54&gt;0.4),B54,"")</f>
        <v/>
      </c>
      <c r="U54" s="56"/>
      <c r="V54" t="str" cm="2">
        <f t="array" ref="V54">IF(C54=FALSE,"",IF(AND(ISNUMBER(B54),ISBLANK(N54:T54)),"Unclassified",(IF(COUNT(N54:T54)=0,"",INDEX($N$4:$T$4,MATCH(TRUE,N54:T54=B54,0))))))</f>
        <v>Neutral</v>
      </c>
      <c r="W54" t="str">
        <f t="shared" si="1"/>
        <v/>
      </c>
      <c r="X54" t="str">
        <f t="shared" si="2"/>
        <v/>
      </c>
      <c r="AC54" t="b">
        <f t="shared" si="3"/>
        <v>0</v>
      </c>
      <c r="AD54">
        <f>IFERROR(ABS(ABS(K54-'Data Transformation'!$R$5)-ABS(K54-'Data Transformation'!$R$6)),"")</f>
        <v>0.70394088631578944</v>
      </c>
      <c r="AE54" t="b">
        <f>IF(C54=FALSE,"",IF(AND(OR(V54=$Z$6,V54=$Z$8),OR(AC54=TRUE,AD54&lt;='Data Transformation'!$X$8)),TRUE,FALSE))</f>
        <v>0</v>
      </c>
    </row>
    <row r="55" spans="2:31" x14ac:dyDescent="0.25">
      <c r="B55">
        <v>50</v>
      </c>
      <c r="C55">
        <v>20</v>
      </c>
      <c r="D55">
        <v>0</v>
      </c>
      <c r="E55">
        <v>0.10526315789473684</v>
      </c>
      <c r="F55">
        <v>0.7</v>
      </c>
      <c r="G55">
        <v>0.65217391304347827</v>
      </c>
      <c r="H55">
        <v>0.52631578947368418</v>
      </c>
      <c r="I55" t="str">
        <v>no</v>
      </c>
      <c r="K55" s="57">
        <f>IFERROR(AVERAGEIF('Data Transformation'!$B$425:$B$8425,B55,IF('Input and Summary Results'!$J$4="no",'Data Transformation'!$C$425:$C$8425,'Data Transformation'!$E$425:$E$8425)),"")</f>
        <v>0.42501224789473685</v>
      </c>
      <c r="L55" s="58" cm="1">
        <f t="array" ref="L55">IFERROR(_xlfn.STDEV.S(IF('Data Transformation'!$B$425:$B$8425=B55,IF('Input and Summary Results'!$J$4="no",'Data Transformation'!$C$425:$C$8425,'Data Transformation'!$E$425:$E$8425),"")),"")</f>
        <v>0.26349712482961463</v>
      </c>
      <c r="M55" s="56"/>
      <c r="N55" t="str">
        <f>IF(E55&gt;='Data Transformation'!$R$29,B55,"")</f>
        <v/>
      </c>
      <c r="O55" t="str">
        <f>IFERROR(IF(AND(Assignments!L55&lt;('Data Transformation'!$R$4-'Data Transformation'!$R$3)/2,ABS(K55-'Data Transformation'!$R$6)&gt;ABS(K55-'Data Transformation'!$R$5),NOT(ISNUMBER(N55)),NOT(ISNUMBER(R55)),NOT(ISNUMBER(P55)),NOT(ISNUMBER(R55)),NOT(ISNUMBER(S55)),NOT(ISNUMBER(T55))),Assignments!B55,""),"")</f>
        <v/>
      </c>
      <c r="P55">
        <f>IF(AND(NOT(ISNUMBER(N55)),NOT(ISNUMBER(R55)),NOT(ISNUMBER(S55)),G55&gt;='Data Transformation'!$R$28),B55,"")</f>
        <v>50</v>
      </c>
      <c r="Q55" t="str">
        <f>IFERROR(IF(AND(Assignments!L55&lt;('Data Transformation'!$R$4-'Data Transformation'!$R$3)/2,ABS(K55-'Data Transformation'!$R$6)&lt;ABS(K55-'Data Transformation'!$R$5),NOT(ISNUMBER(N55)),NOT(ISNUMBER(T55)),NOT(ISNUMBER(P55)),NOT(ISNUMBER(R55)),NOT(ISNUMBER(T55)),NOT(ISNUMBER(S55))),Assignments!B55,""),"")</f>
        <v/>
      </c>
      <c r="R55" t="str">
        <f>IF(H55&gt;='Data Transformation'!$R$30,B55,"")</f>
        <v/>
      </c>
      <c r="S55" t="str">
        <f>IF(D55&gt;='Data Transformation'!$R$31,B55,"")</f>
        <v/>
      </c>
      <c r="T55" t="str">
        <f>IF(AND(H55&lt;'Data Transformation'!$R$30,E55&lt;'Data Transformation'!$R$29,G55&lt;0.3,D55&lt;'Data Transformation'!$R$31,E55&gt;0.4,H55&gt;0.4),B55,"")</f>
        <v/>
      </c>
      <c r="U55" s="56"/>
      <c r="V55" t="str" cm="2">
        <f t="array" ref="V55">IF(C55=FALSE,"",IF(AND(ISNUMBER(B55),ISBLANK(N55:T55)),"Unclassified",(IF(COUNT(N55:T55)=0,"",INDEX($N$4:$T$4,MATCH(TRUE,N55:T55=B55,0))))))</f>
        <v>Rheostat</v>
      </c>
      <c r="W55" t="str">
        <f t="shared" si="1"/>
        <v/>
      </c>
      <c r="X55" t="str">
        <f t="shared" si="2"/>
        <v/>
      </c>
      <c r="AC55" t="b">
        <f t="shared" si="3"/>
        <v>0</v>
      </c>
      <c r="AD55">
        <f>IFERROR(ABS(ABS(K55-'Data Transformation'!$R$5)-ABS(K55-'Data Transformation'!$R$6)),"")</f>
        <v>0.33997550421052625</v>
      </c>
      <c r="AE55" t="b">
        <f>IF(C55=FALSE,"",IF(AND(OR(V55=$Z$6,V55=$Z$8),OR(AC55=TRUE,AD55&lt;='Data Transformation'!$X$8)),TRUE,FALSE))</f>
        <v>0</v>
      </c>
    </row>
    <row r="56" spans="2:31" x14ac:dyDescent="0.25">
      <c r="B56">
        <v>51</v>
      </c>
      <c r="C56">
        <v>20</v>
      </c>
      <c r="D56">
        <v>0</v>
      </c>
      <c r="E56">
        <v>0.78947368421052633</v>
      </c>
      <c r="F56">
        <v>0.4</v>
      </c>
      <c r="G56">
        <v>0.39130434782608697</v>
      </c>
      <c r="H56">
        <v>0</v>
      </c>
      <c r="I56" t="str">
        <v>no</v>
      </c>
      <c r="K56" s="57">
        <f>IFERROR(AVERAGEIF('Data Transformation'!$B$425:$B$8425,B56,IF('Input and Summary Results'!$J$4="no",'Data Transformation'!$C$425:$C$8425,'Data Transformation'!$E$425:$E$8425)),"")</f>
        <v>0.91180173526315789</v>
      </c>
      <c r="L56" s="58" cm="1">
        <f t="array" ref="L56">IFERROR(_xlfn.STDEV.S(IF('Data Transformation'!$B$425:$B$8425=B56,IF('Input and Summary Results'!$J$4="no",'Data Transformation'!$C$425:$C$8425,'Data Transformation'!$E$425:$E$8425),"")),"")</f>
        <v>0.10152421969348985</v>
      </c>
      <c r="M56" s="56"/>
      <c r="N56">
        <f>IF(E56&gt;='Data Transformation'!$R$29,B56,"")</f>
        <v>51</v>
      </c>
      <c r="O56" t="str">
        <f>IFERROR(IF(AND(Assignments!L56&lt;('Data Transformation'!$R$4-'Data Transformation'!$R$3)/2,ABS(K56-'Data Transformation'!$R$6)&gt;ABS(K56-'Data Transformation'!$R$5),NOT(ISNUMBER(N56)),NOT(ISNUMBER(R56)),NOT(ISNUMBER(P56)),NOT(ISNUMBER(R56)),NOT(ISNUMBER(S56)),NOT(ISNUMBER(T56))),Assignments!B56,""),"")</f>
        <v/>
      </c>
      <c r="P56" t="str">
        <f>IF(AND(NOT(ISNUMBER(N56)),NOT(ISNUMBER(R56)),NOT(ISNUMBER(S56)),G56&gt;='Data Transformation'!$R$28),B56,"")</f>
        <v/>
      </c>
      <c r="Q56" t="str">
        <f>IFERROR(IF(AND(Assignments!L56&lt;('Data Transformation'!$R$4-'Data Transformation'!$R$3)/2,ABS(K56-'Data Transformation'!$R$6)&lt;ABS(K56-'Data Transformation'!$R$5),NOT(ISNUMBER(N56)),NOT(ISNUMBER(T56)),NOT(ISNUMBER(P56)),NOT(ISNUMBER(R56)),NOT(ISNUMBER(T56)),NOT(ISNUMBER(S56))),Assignments!B56,""),"")</f>
        <v/>
      </c>
      <c r="R56" t="str">
        <f>IF(H56&gt;='Data Transformation'!$R$30,B56,"")</f>
        <v/>
      </c>
      <c r="S56" t="str">
        <f>IF(D56&gt;='Data Transformation'!$R$31,B56,"")</f>
        <v/>
      </c>
      <c r="T56" t="str">
        <f>IF(AND(H56&lt;'Data Transformation'!$R$30,E56&lt;'Data Transformation'!$R$29,G56&lt;0.3,D56&lt;'Data Transformation'!$R$31,E56&gt;0.4,H56&gt;0.4),B56,"")</f>
        <v/>
      </c>
      <c r="U56" s="56"/>
      <c r="V56" t="str" cm="2">
        <f t="array" ref="V56">IF(C56=FALSE,"",IF(AND(ISNUMBER(B56),ISBLANK(N56:T56)),"Unclassified",(IF(COUNT(N56:T56)=0,"",INDEX($N$4:$T$4,MATCH(TRUE,N56:T56=B56,0))))))</f>
        <v>Neutral</v>
      </c>
      <c r="W56" t="str">
        <f t="shared" si="1"/>
        <v/>
      </c>
      <c r="X56" t="str">
        <f t="shared" si="2"/>
        <v/>
      </c>
      <c r="AC56" t="b">
        <f t="shared" si="3"/>
        <v>0</v>
      </c>
      <c r="AD56">
        <f>IFERROR(ABS(ABS(K56-'Data Transformation'!$R$5)-ABS(K56-'Data Transformation'!$R$6)),"")</f>
        <v>0.63360347052631572</v>
      </c>
      <c r="AE56" t="b">
        <f>IF(C56=FALSE,"",IF(AND(OR(V56=$Z$6,V56=$Z$8),OR(AC56=TRUE,AD56&lt;='Data Transformation'!$X$8)),TRUE,FALSE))</f>
        <v>0</v>
      </c>
    </row>
    <row r="57" spans="2:31" x14ac:dyDescent="0.25">
      <c r="B57">
        <v>52</v>
      </c>
      <c r="C57">
        <v>20</v>
      </c>
      <c r="D57">
        <v>5.2631578947368418E-2</v>
      </c>
      <c r="E57">
        <v>0.63157894736842102</v>
      </c>
      <c r="F57">
        <v>0.6</v>
      </c>
      <c r="G57">
        <v>0.47826086956521741</v>
      </c>
      <c r="H57">
        <v>5.2631578947368418E-2</v>
      </c>
      <c r="I57" t="str">
        <v>no</v>
      </c>
      <c r="K57" s="57">
        <f>IFERROR(AVERAGEIF('Data Transformation'!$B$425:$B$8425,B57,IF('Input and Summary Results'!$J$4="no",'Data Transformation'!$C$425:$C$8425,'Data Transformation'!$E$425:$E$8425)),"")</f>
        <v>0.8475428078947369</v>
      </c>
      <c r="L57" s="58" cm="1">
        <f t="array" ref="L57">IFERROR(_xlfn.STDEV.S(IF('Data Transformation'!$B$425:$B$8425=B57,IF('Input and Summary Results'!$J$4="no",'Data Transformation'!$C$425:$C$8425,'Data Transformation'!$E$425:$E$8425),"")),"")</f>
        <v>0.23826343859329663</v>
      </c>
      <c r="M57" s="56"/>
      <c r="N57" t="str">
        <f>IF(E57&gt;='Data Transformation'!$R$29,B57,"")</f>
        <v/>
      </c>
      <c r="O57">
        <f>IFERROR(IF(AND(Assignments!L57&lt;('Data Transformation'!$R$4-'Data Transformation'!$R$3)/2,ABS(K57-'Data Transformation'!$R$6)&gt;ABS(K57-'Data Transformation'!$R$5),NOT(ISNUMBER(N57)),NOT(ISNUMBER(R57)),NOT(ISNUMBER(P57)),NOT(ISNUMBER(R57)),NOT(ISNUMBER(S57)),NOT(ISNUMBER(T57))),Assignments!B57,""),"")</f>
        <v>52</v>
      </c>
      <c r="P57" t="str">
        <f>IF(AND(NOT(ISNUMBER(N57)),NOT(ISNUMBER(R57)),NOT(ISNUMBER(S57)),G57&gt;='Data Transformation'!$R$28),B57,"")</f>
        <v/>
      </c>
      <c r="Q57" t="str">
        <f>IFERROR(IF(AND(Assignments!L57&lt;('Data Transformation'!$R$4-'Data Transformation'!$R$3)/2,ABS(K57-'Data Transformation'!$R$6)&lt;ABS(K57-'Data Transformation'!$R$5),NOT(ISNUMBER(N57)),NOT(ISNUMBER(T57)),NOT(ISNUMBER(P57)),NOT(ISNUMBER(R57)),NOT(ISNUMBER(T57)),NOT(ISNUMBER(S57))),Assignments!B57,""),"")</f>
        <v/>
      </c>
      <c r="R57" t="str">
        <f>IF(H57&gt;='Data Transformation'!$R$30,B57,"")</f>
        <v/>
      </c>
      <c r="S57" t="str">
        <f>IF(D57&gt;='Data Transformation'!$R$31,B57,"")</f>
        <v/>
      </c>
      <c r="T57" t="str">
        <f>IF(AND(H57&lt;'Data Transformation'!$R$30,E57&lt;'Data Transformation'!$R$29,G57&lt;0.3,D57&lt;'Data Transformation'!$R$31,E57&gt;0.4,H57&gt;0.4),B57,"")</f>
        <v/>
      </c>
      <c r="U57" s="56"/>
      <c r="V57" t="str" cm="2">
        <f t="array" ref="V57">IF(C57=FALSE,"",IF(AND(ISNUMBER(B57),ISBLANK(N57:T57)),"Unclassified",(IF(COUNT(N57:T57)=0,"",INDEX($N$4:$T$4,MATCH(TRUE,N57:T57=B57,0))))))</f>
        <v>Moderate</v>
      </c>
      <c r="W57" t="str">
        <f t="shared" si="1"/>
        <v/>
      </c>
      <c r="X57" t="str">
        <f t="shared" si="2"/>
        <v/>
      </c>
      <c r="AC57" t="b">
        <f t="shared" si="3"/>
        <v>0</v>
      </c>
      <c r="AD57">
        <f>IFERROR(ABS(ABS(K57-'Data Transformation'!$R$5)-ABS(K57-'Data Transformation'!$R$6)),"")</f>
        <v>0.50508561578947386</v>
      </c>
      <c r="AE57" t="b">
        <f>IF(C57=FALSE,"",IF(AND(OR(V57=$Z$6,V57=$Z$8),OR(AC57=TRUE,AD57&lt;='Data Transformation'!$X$8)),TRUE,FALSE))</f>
        <v>0</v>
      </c>
    </row>
    <row r="58" spans="2:31" x14ac:dyDescent="0.25">
      <c r="B58">
        <v>53</v>
      </c>
      <c r="C58">
        <v>20</v>
      </c>
      <c r="D58">
        <v>0</v>
      </c>
      <c r="E58">
        <v>0.94736842105263153</v>
      </c>
      <c r="F58">
        <v>0.3</v>
      </c>
      <c r="G58">
        <v>0.17391304347826086</v>
      </c>
      <c r="H58">
        <v>5.2631578947368418E-2</v>
      </c>
      <c r="I58" t="str">
        <v>no</v>
      </c>
      <c r="K58" s="57">
        <f>IFERROR(AVERAGEIF('Data Transformation'!$B$425:$B$8425,B58,IF('Input and Summary Results'!$J$4="no",'Data Transformation'!$C$425:$C$8425,'Data Transformation'!$E$425:$E$8425)),"")</f>
        <v>0.95693013263157889</v>
      </c>
      <c r="L58" s="58" cm="1">
        <f t="array" ref="L58">IFERROR(_xlfn.STDEV.S(IF('Data Transformation'!$B$425:$B$8425=B58,IF('Input and Summary Results'!$J$4="no",'Data Transformation'!$C$425:$C$8425,'Data Transformation'!$E$425:$E$8425),"")),"")</f>
        <v>0.19017992245310422</v>
      </c>
      <c r="M58" s="56"/>
      <c r="N58">
        <f>IF(E58&gt;='Data Transformation'!$R$29,B58,"")</f>
        <v>53</v>
      </c>
      <c r="O58" t="str">
        <f>IFERROR(IF(AND(Assignments!L58&lt;('Data Transformation'!$R$4-'Data Transformation'!$R$3)/2,ABS(K58-'Data Transformation'!$R$6)&gt;ABS(K58-'Data Transformation'!$R$5),NOT(ISNUMBER(N58)),NOT(ISNUMBER(R58)),NOT(ISNUMBER(P58)),NOT(ISNUMBER(R58)),NOT(ISNUMBER(S58)),NOT(ISNUMBER(T58))),Assignments!B58,""),"")</f>
        <v/>
      </c>
      <c r="P58" t="str">
        <f>IF(AND(NOT(ISNUMBER(N58)),NOT(ISNUMBER(R58)),NOT(ISNUMBER(S58)),G58&gt;='Data Transformation'!$R$28),B58,"")</f>
        <v/>
      </c>
      <c r="Q58" t="str">
        <f>IFERROR(IF(AND(Assignments!L58&lt;('Data Transformation'!$R$4-'Data Transformation'!$R$3)/2,ABS(K58-'Data Transformation'!$R$6)&lt;ABS(K58-'Data Transformation'!$R$5),NOT(ISNUMBER(N58)),NOT(ISNUMBER(T58)),NOT(ISNUMBER(P58)),NOT(ISNUMBER(R58)),NOT(ISNUMBER(T58)),NOT(ISNUMBER(S58))),Assignments!B58,""),"")</f>
        <v/>
      </c>
      <c r="R58" t="str">
        <f>IF(H58&gt;='Data Transformation'!$R$30,B58,"")</f>
        <v/>
      </c>
      <c r="S58" t="str">
        <f>IF(D58&gt;='Data Transformation'!$R$31,B58,"")</f>
        <v/>
      </c>
      <c r="T58" t="str">
        <f>IF(AND(H58&lt;'Data Transformation'!$R$30,E58&lt;'Data Transformation'!$R$29,G58&lt;0.3,D58&lt;'Data Transformation'!$R$31,E58&gt;0.4,H58&gt;0.4),B58,"")</f>
        <v/>
      </c>
      <c r="U58" s="56"/>
      <c r="V58" t="str" cm="2">
        <f t="array" ref="V58">IF(C58=FALSE,"",IF(AND(ISNUMBER(B58),ISBLANK(N58:T58)),"Unclassified",(IF(COUNT(N58:T58)=0,"",INDEX($N$4:$T$4,MATCH(TRUE,N58:T58=B58,0))))))</f>
        <v>Neutral</v>
      </c>
      <c r="W58" t="str">
        <f t="shared" si="1"/>
        <v/>
      </c>
      <c r="X58" t="str">
        <f t="shared" si="2"/>
        <v/>
      </c>
      <c r="AC58" t="b">
        <f t="shared" si="3"/>
        <v>0</v>
      </c>
      <c r="AD58">
        <f>IFERROR(ABS(ABS(K58-'Data Transformation'!$R$5)-ABS(K58-'Data Transformation'!$R$6)),"")</f>
        <v>0.72386026526315783</v>
      </c>
      <c r="AE58" t="b">
        <f>IF(C58=FALSE,"",IF(AND(OR(V58=$Z$6,V58=$Z$8),OR(AC58=TRUE,AD58&lt;='Data Transformation'!$X$8)),TRUE,FALSE))</f>
        <v>0</v>
      </c>
    </row>
    <row r="59" spans="2:31" x14ac:dyDescent="0.25">
      <c r="B59">
        <v>54</v>
      </c>
      <c r="C59">
        <v>19</v>
      </c>
      <c r="D59">
        <v>0</v>
      </c>
      <c r="E59">
        <v>0.27777777777777779</v>
      </c>
      <c r="F59">
        <v>0.7</v>
      </c>
      <c r="G59">
        <v>0.65217391304347827</v>
      </c>
      <c r="H59">
        <v>5.5555555555555552E-2</v>
      </c>
      <c r="I59" t="str">
        <v>no</v>
      </c>
      <c r="K59" s="57">
        <f>IFERROR(AVERAGEIF('Data Transformation'!$B$425:$B$8425,B59,IF('Input and Summary Results'!$J$4="no",'Data Transformation'!$C$425:$C$8425,'Data Transformation'!$E$425:$E$8425)),"")</f>
        <v>0.66146067055555546</v>
      </c>
      <c r="L59" s="58" cm="1">
        <f t="array" ref="L59">IFERROR(_xlfn.STDEV.S(IF('Data Transformation'!$B$425:$B$8425=B59,IF('Input and Summary Results'!$J$4="no",'Data Transformation'!$C$425:$C$8425,'Data Transformation'!$E$425:$E$8425),"")),"")</f>
        <v>0.23908309021660176</v>
      </c>
      <c r="M59" s="56"/>
      <c r="N59" t="str">
        <f>IF(E59&gt;='Data Transformation'!$R$29,B59,"")</f>
        <v/>
      </c>
      <c r="O59" t="str">
        <f>IFERROR(IF(AND(Assignments!L59&lt;('Data Transformation'!$R$4-'Data Transformation'!$R$3)/2,ABS(K59-'Data Transformation'!$R$6)&gt;ABS(K59-'Data Transformation'!$R$5),NOT(ISNUMBER(N59)),NOT(ISNUMBER(R59)),NOT(ISNUMBER(P59)),NOT(ISNUMBER(R59)),NOT(ISNUMBER(S59)),NOT(ISNUMBER(T59))),Assignments!B59,""),"")</f>
        <v/>
      </c>
      <c r="P59">
        <f>IF(AND(NOT(ISNUMBER(N59)),NOT(ISNUMBER(R59)),NOT(ISNUMBER(S59)),G59&gt;='Data Transformation'!$R$28),B59,"")</f>
        <v>54</v>
      </c>
      <c r="Q59" t="str">
        <f>IFERROR(IF(AND(Assignments!L59&lt;('Data Transformation'!$R$4-'Data Transformation'!$R$3)/2,ABS(K59-'Data Transformation'!$R$6)&lt;ABS(K59-'Data Transformation'!$R$5),NOT(ISNUMBER(N59)),NOT(ISNUMBER(T59)),NOT(ISNUMBER(P59)),NOT(ISNUMBER(R59)),NOT(ISNUMBER(T59)),NOT(ISNUMBER(S59))),Assignments!B59,""),"")</f>
        <v/>
      </c>
      <c r="R59" t="str">
        <f>IF(H59&gt;='Data Transformation'!$R$30,B59,"")</f>
        <v/>
      </c>
      <c r="S59" t="str">
        <f>IF(D59&gt;='Data Transformation'!$R$31,B59,"")</f>
        <v/>
      </c>
      <c r="T59" t="str">
        <f>IF(AND(H59&lt;'Data Transformation'!$R$30,E59&lt;'Data Transformation'!$R$29,G59&lt;0.3,D59&lt;'Data Transformation'!$R$31,E59&gt;0.4,H59&gt;0.4),B59,"")</f>
        <v/>
      </c>
      <c r="U59" s="56"/>
      <c r="V59" t="str" cm="2">
        <f t="array" ref="V59">IF(C59=FALSE,"",IF(AND(ISNUMBER(B59),ISBLANK(N59:T59)),"Unclassified",(IF(COUNT(N59:T59)=0,"",INDEX($N$4:$T$4,MATCH(TRUE,N59:T59=B59,0))))))</f>
        <v>Rheostat</v>
      </c>
      <c r="W59" t="str">
        <f t="shared" si="1"/>
        <v/>
      </c>
      <c r="X59" t="str">
        <f t="shared" si="2"/>
        <v/>
      </c>
      <c r="AC59" t="b">
        <f t="shared" si="3"/>
        <v>0</v>
      </c>
      <c r="AD59">
        <f>IFERROR(ABS(ABS(K59-'Data Transformation'!$R$5)-ABS(K59-'Data Transformation'!$R$6)),"")</f>
        <v>0.13292134111111092</v>
      </c>
      <c r="AE59" t="b">
        <f>IF(C59=FALSE,"",IF(AND(OR(V59=$Z$6,V59=$Z$8),OR(AC59=TRUE,AD59&lt;='Data Transformation'!$X$8)),TRUE,FALSE))</f>
        <v>0</v>
      </c>
    </row>
    <row r="60" spans="2:31" x14ac:dyDescent="0.25">
      <c r="B60">
        <v>55</v>
      </c>
      <c r="C60">
        <v>20</v>
      </c>
      <c r="D60">
        <v>0</v>
      </c>
      <c r="E60">
        <v>0</v>
      </c>
      <c r="F60">
        <v>0.6</v>
      </c>
      <c r="G60">
        <v>0.52173913043478259</v>
      </c>
      <c r="H60">
        <v>0.63157894736842102</v>
      </c>
      <c r="I60" t="str">
        <v>no</v>
      </c>
      <c r="K60" s="57">
        <f>IFERROR(AVERAGEIF('Data Transformation'!$B$425:$B$8425,B60,IF('Input and Summary Results'!$J$4="no",'Data Transformation'!$C$425:$C$8425,'Data Transformation'!$E$425:$E$8425)),"")</f>
        <v>0.36196543789473684</v>
      </c>
      <c r="L60" s="58" cm="1">
        <f t="array" ref="L60">IFERROR(_xlfn.STDEV.S(IF('Data Transformation'!$B$425:$B$8425=B60,IF('Input and Summary Results'!$J$4="no",'Data Transformation'!$C$425:$C$8425,'Data Transformation'!$E$425:$E$8425),"")),"")</f>
        <v>0.26506934734858645</v>
      </c>
      <c r="M60" s="56"/>
      <c r="N60" t="str">
        <f>IF(E60&gt;='Data Transformation'!$R$29,B60,"")</f>
        <v/>
      </c>
      <c r="O60" t="str">
        <f>IFERROR(IF(AND(Assignments!L60&lt;('Data Transformation'!$R$4-'Data Transformation'!$R$3)/2,ABS(K60-'Data Transformation'!$R$6)&gt;ABS(K60-'Data Transformation'!$R$5),NOT(ISNUMBER(N60)),NOT(ISNUMBER(R60)),NOT(ISNUMBER(P60)),NOT(ISNUMBER(R60)),NOT(ISNUMBER(S60)),NOT(ISNUMBER(T60))),Assignments!B60,""),"")</f>
        <v/>
      </c>
      <c r="P60">
        <f>IF(AND(NOT(ISNUMBER(N60)),NOT(ISNUMBER(R60)),NOT(ISNUMBER(S60)),G60&gt;='Data Transformation'!$R$28),B60,"")</f>
        <v>55</v>
      </c>
      <c r="Q60" t="str">
        <f>IFERROR(IF(AND(Assignments!L60&lt;('Data Transformation'!$R$4-'Data Transformation'!$R$3)/2,ABS(K60-'Data Transformation'!$R$6)&lt;ABS(K60-'Data Transformation'!$R$5),NOT(ISNUMBER(N60)),NOT(ISNUMBER(T60)),NOT(ISNUMBER(P60)),NOT(ISNUMBER(R60)),NOT(ISNUMBER(T60)),NOT(ISNUMBER(S60))),Assignments!B60,""),"")</f>
        <v/>
      </c>
      <c r="R60" t="str">
        <f>IF(H60&gt;='Data Transformation'!$R$30,B60,"")</f>
        <v/>
      </c>
      <c r="S60" t="str">
        <f>IF(D60&gt;='Data Transformation'!$R$31,B60,"")</f>
        <v/>
      </c>
      <c r="T60" t="str">
        <f>IF(AND(H60&lt;'Data Transformation'!$R$30,E60&lt;'Data Transformation'!$R$29,G60&lt;0.3,D60&lt;'Data Transformation'!$R$31,E60&gt;0.4,H60&gt;0.4),B60,"")</f>
        <v/>
      </c>
      <c r="U60" s="56"/>
      <c r="V60" t="str" cm="2">
        <f t="array" ref="V60">IF(C60=FALSE,"",IF(AND(ISNUMBER(B60),ISBLANK(N60:T60)),"Unclassified",(IF(COUNT(N60:T60)=0,"",INDEX($N$4:$T$4,MATCH(TRUE,N60:T60=B60,0))))))</f>
        <v>Rheostat</v>
      </c>
      <c r="W60" t="str">
        <f t="shared" si="1"/>
        <v/>
      </c>
      <c r="X60" t="str">
        <f t="shared" si="2"/>
        <v/>
      </c>
      <c r="AC60" t="b">
        <f t="shared" si="3"/>
        <v>0</v>
      </c>
      <c r="AD60">
        <f>IFERROR(ABS(ABS(K60-'Data Transformation'!$R$5)-ABS(K60-'Data Transformation'!$R$6)),"")</f>
        <v>0.46606912421052638</v>
      </c>
      <c r="AE60" t="b">
        <f>IF(C60=FALSE,"",IF(AND(OR(V60=$Z$6,V60=$Z$8),OR(AC60=TRUE,AD60&lt;='Data Transformation'!$X$8)),TRUE,FALSE))</f>
        <v>0</v>
      </c>
    </row>
    <row r="61" spans="2:31" x14ac:dyDescent="0.25">
      <c r="B61">
        <v>56</v>
      </c>
      <c r="C61">
        <v>20</v>
      </c>
      <c r="D61">
        <v>0</v>
      </c>
      <c r="E61">
        <v>0.26315789473684209</v>
      </c>
      <c r="F61">
        <v>0.7</v>
      </c>
      <c r="G61">
        <v>0.65217391304347827</v>
      </c>
      <c r="H61">
        <v>0.26315789473684209</v>
      </c>
      <c r="I61" t="str">
        <v>no</v>
      </c>
      <c r="K61" s="57">
        <f>IFERROR(AVERAGEIF('Data Transformation'!$B$425:$B$8425,B61,IF('Input and Summary Results'!$J$4="no",'Data Transformation'!$C$425:$C$8425,'Data Transformation'!$E$425:$E$8425)),"")</f>
        <v>0.63053364578947368</v>
      </c>
      <c r="L61" s="58" cm="1">
        <f t="array" ref="L61">IFERROR(_xlfn.STDEV.S(IF('Data Transformation'!$B$425:$B$8425=B61,IF('Input and Summary Results'!$J$4="no",'Data Transformation'!$C$425:$C$8425,'Data Transformation'!$E$425:$E$8425),"")),"")</f>
        <v>0.2780984320227059</v>
      </c>
      <c r="M61" s="56"/>
      <c r="N61" t="str">
        <f>IF(E61&gt;='Data Transformation'!$R$29,B61,"")</f>
        <v/>
      </c>
      <c r="O61" t="str">
        <f>IFERROR(IF(AND(Assignments!L61&lt;('Data Transformation'!$R$4-'Data Transformation'!$R$3)/2,ABS(K61-'Data Transformation'!$R$6)&gt;ABS(K61-'Data Transformation'!$R$5),NOT(ISNUMBER(N61)),NOT(ISNUMBER(R61)),NOT(ISNUMBER(P61)),NOT(ISNUMBER(R61)),NOT(ISNUMBER(S61)),NOT(ISNUMBER(T61))),Assignments!B61,""),"")</f>
        <v/>
      </c>
      <c r="P61">
        <f>IF(AND(NOT(ISNUMBER(N61)),NOT(ISNUMBER(R61)),NOT(ISNUMBER(S61)),G61&gt;='Data Transformation'!$R$28),B61,"")</f>
        <v>56</v>
      </c>
      <c r="Q61" t="str">
        <f>IFERROR(IF(AND(Assignments!L61&lt;('Data Transformation'!$R$4-'Data Transformation'!$R$3)/2,ABS(K61-'Data Transformation'!$R$6)&lt;ABS(K61-'Data Transformation'!$R$5),NOT(ISNUMBER(N61)),NOT(ISNUMBER(T61)),NOT(ISNUMBER(P61)),NOT(ISNUMBER(R61)),NOT(ISNUMBER(T61)),NOT(ISNUMBER(S61))),Assignments!B61,""),"")</f>
        <v/>
      </c>
      <c r="R61" t="str">
        <f>IF(H61&gt;='Data Transformation'!$R$30,B61,"")</f>
        <v/>
      </c>
      <c r="S61" t="str">
        <f>IF(D61&gt;='Data Transformation'!$R$31,B61,"")</f>
        <v/>
      </c>
      <c r="T61" t="str">
        <f>IF(AND(H61&lt;'Data Transformation'!$R$30,E61&lt;'Data Transformation'!$R$29,G61&lt;0.3,D61&lt;'Data Transformation'!$R$31,E61&gt;0.4,H61&gt;0.4),B61,"")</f>
        <v/>
      </c>
      <c r="U61" s="56"/>
      <c r="V61" t="str" cm="2">
        <f t="array" ref="V61">IF(C61=FALSE,"",IF(AND(ISNUMBER(B61),ISBLANK(N61:T61)),"Unclassified",(IF(COUNT(N61:T61)=0,"",INDEX($N$4:$T$4,MATCH(TRUE,N61:T61=B61,0))))))</f>
        <v>Rheostat</v>
      </c>
      <c r="W61" t="str">
        <f t="shared" si="1"/>
        <v/>
      </c>
      <c r="X61" t="str">
        <f t="shared" si="2"/>
        <v/>
      </c>
      <c r="AC61" t="b">
        <f t="shared" si="3"/>
        <v>0</v>
      </c>
      <c r="AD61">
        <f>IFERROR(ABS(ABS(K61-'Data Transformation'!$R$5)-ABS(K61-'Data Transformation'!$R$6)),"")</f>
        <v>7.1067291578947367E-2</v>
      </c>
      <c r="AE61" t="b">
        <f>IF(C61=FALSE,"",IF(AND(OR(V61=$Z$6,V61=$Z$8),OR(AC61=TRUE,AD61&lt;='Data Transformation'!$X$8)),TRUE,FALSE))</f>
        <v>0</v>
      </c>
    </row>
    <row r="62" spans="2:31" x14ac:dyDescent="0.25">
      <c r="B62">
        <v>57</v>
      </c>
      <c r="C62">
        <v>16</v>
      </c>
      <c r="D62">
        <v>0</v>
      </c>
      <c r="E62">
        <v>0</v>
      </c>
      <c r="F62">
        <v>0.5</v>
      </c>
      <c r="G62">
        <v>0.47826086956521741</v>
      </c>
      <c r="H62">
        <v>0.4</v>
      </c>
      <c r="I62" t="str">
        <v>no</v>
      </c>
      <c r="K62" s="57">
        <f>IFERROR(AVERAGEIF('Data Transformation'!$B$425:$B$8425,B62,IF('Input and Summary Results'!$J$4="no",'Data Transformation'!$C$425:$C$8425,'Data Transformation'!$E$425:$E$8425)),"")</f>
        <v>0.45323732666666672</v>
      </c>
      <c r="L62" s="58" cm="1">
        <f t="array" ref="L62">IFERROR(_xlfn.STDEV.S(IF('Data Transformation'!$B$425:$B$8425=B62,IF('Input and Summary Results'!$J$4="no",'Data Transformation'!$C$425:$C$8425,'Data Transformation'!$E$425:$E$8425),"")),"")</f>
        <v>0.19275106176608303</v>
      </c>
      <c r="M62" s="56"/>
      <c r="N62" t="str">
        <f>IF(E62&gt;='Data Transformation'!$R$29,B62,"")</f>
        <v/>
      </c>
      <c r="O62" t="str">
        <f>IFERROR(IF(AND(Assignments!L62&lt;('Data Transformation'!$R$4-'Data Transformation'!$R$3)/2,ABS(K62-'Data Transformation'!$R$6)&gt;ABS(K62-'Data Transformation'!$R$5),NOT(ISNUMBER(N62)),NOT(ISNUMBER(R62)),NOT(ISNUMBER(P62)),NOT(ISNUMBER(R62)),NOT(ISNUMBER(S62)),NOT(ISNUMBER(T62))),Assignments!B62,""),"")</f>
        <v/>
      </c>
      <c r="P62" t="str">
        <f>IF(AND(NOT(ISNUMBER(N62)),NOT(ISNUMBER(R62)),NOT(ISNUMBER(S62)),G62&gt;='Data Transformation'!$R$28),B62,"")</f>
        <v/>
      </c>
      <c r="Q62">
        <f>IFERROR(IF(AND(Assignments!L62&lt;('Data Transformation'!$R$4-'Data Transformation'!$R$3)/2,ABS(K62-'Data Transformation'!$R$6)&lt;ABS(K62-'Data Transformation'!$R$5),NOT(ISNUMBER(N62)),NOT(ISNUMBER(T62)),NOT(ISNUMBER(P62)),NOT(ISNUMBER(R62)),NOT(ISNUMBER(T62)),NOT(ISNUMBER(S62))),Assignments!B62,""),"")</f>
        <v>57</v>
      </c>
      <c r="R62" t="str">
        <f>IF(H62&gt;='Data Transformation'!$R$30,B62,"")</f>
        <v/>
      </c>
      <c r="S62" t="str">
        <f>IF(D62&gt;='Data Transformation'!$R$31,B62,"")</f>
        <v/>
      </c>
      <c r="T62" t="str">
        <f>IF(AND(H62&lt;'Data Transformation'!$R$30,E62&lt;'Data Transformation'!$R$29,G62&lt;0.3,D62&lt;'Data Transformation'!$R$31,E62&gt;0.4,H62&gt;0.4),B62,"")</f>
        <v/>
      </c>
      <c r="U62" s="56"/>
      <c r="V62" t="str" cm="2">
        <f t="array" ref="V62">IF(C62=FALSE,"",IF(AND(ISNUMBER(B62),ISBLANK(N62:T62)),"Unclassified",(IF(COUNT(N62:T62)=0,"",INDEX($N$4:$T$4,MATCH(TRUE,N62:T62=B62,0))))))</f>
        <v>Adverse</v>
      </c>
      <c r="W62" t="str">
        <f t="shared" si="1"/>
        <v/>
      </c>
      <c r="X62" t="str">
        <f t="shared" si="2"/>
        <v/>
      </c>
      <c r="AC62" t="b">
        <f t="shared" si="3"/>
        <v>0</v>
      </c>
      <c r="AD62">
        <f>IFERROR(ABS(ABS(K62-'Data Transformation'!$R$5)-ABS(K62-'Data Transformation'!$R$6)),"")</f>
        <v>0.28352534666666657</v>
      </c>
      <c r="AE62" t="b">
        <f>IF(C62=FALSE,"",IF(AND(OR(V62=$Z$6,V62=$Z$8),OR(AC62=TRUE,AD62&lt;='Data Transformation'!$X$8)),TRUE,FALSE))</f>
        <v>0</v>
      </c>
    </row>
    <row r="63" spans="2:31" x14ac:dyDescent="0.25">
      <c r="B63">
        <v>58</v>
      </c>
      <c r="C63">
        <v>15</v>
      </c>
      <c r="D63">
        <v>0</v>
      </c>
      <c r="E63">
        <v>0.6428571428571429</v>
      </c>
      <c r="F63">
        <v>0.4</v>
      </c>
      <c r="G63">
        <v>0.39130434782608697</v>
      </c>
      <c r="H63">
        <v>0</v>
      </c>
      <c r="I63" t="str">
        <v>no</v>
      </c>
      <c r="K63" s="57">
        <f>IFERROR(AVERAGEIF('Data Transformation'!$B$425:$B$8425,B63,IF('Input and Summary Results'!$J$4="no",'Data Transformation'!$C$425:$C$8425,'Data Transformation'!$E$425:$E$8425)),"")</f>
        <v>0.90759670357142874</v>
      </c>
      <c r="L63" s="58" cm="1">
        <f t="array" ref="L63">IFERROR(_xlfn.STDEV.S(IF('Data Transformation'!$B$425:$B$8425=B63,IF('Input and Summary Results'!$J$4="no",'Data Transformation'!$C$425:$C$8425,'Data Transformation'!$E$425:$E$8425),"")),"")</f>
        <v>0.14429677130528251</v>
      </c>
      <c r="M63" s="56"/>
      <c r="N63" t="str">
        <f>IF(E63&gt;='Data Transformation'!$R$29,B63,"")</f>
        <v/>
      </c>
      <c r="O63">
        <f>IFERROR(IF(AND(Assignments!L63&lt;('Data Transformation'!$R$4-'Data Transformation'!$R$3)/2,ABS(K63-'Data Transformation'!$R$6)&gt;ABS(K63-'Data Transformation'!$R$5),NOT(ISNUMBER(N63)),NOT(ISNUMBER(R63)),NOT(ISNUMBER(P63)),NOT(ISNUMBER(R63)),NOT(ISNUMBER(S63)),NOT(ISNUMBER(T63))),Assignments!B63,""),"")</f>
        <v>58</v>
      </c>
      <c r="P63" t="str">
        <f>IF(AND(NOT(ISNUMBER(N63)),NOT(ISNUMBER(R63)),NOT(ISNUMBER(S63)),G63&gt;='Data Transformation'!$R$28),B63,"")</f>
        <v/>
      </c>
      <c r="Q63" t="str">
        <f>IFERROR(IF(AND(Assignments!L63&lt;('Data Transformation'!$R$4-'Data Transformation'!$R$3)/2,ABS(K63-'Data Transformation'!$R$6)&lt;ABS(K63-'Data Transformation'!$R$5),NOT(ISNUMBER(N63)),NOT(ISNUMBER(T63)),NOT(ISNUMBER(P63)),NOT(ISNUMBER(R63)),NOT(ISNUMBER(T63)),NOT(ISNUMBER(S63))),Assignments!B63,""),"")</f>
        <v/>
      </c>
      <c r="R63" t="str">
        <f>IF(H63&gt;='Data Transformation'!$R$30,B63,"")</f>
        <v/>
      </c>
      <c r="S63" t="str">
        <f>IF(D63&gt;='Data Transformation'!$R$31,B63,"")</f>
        <v/>
      </c>
      <c r="T63" t="str">
        <f>IF(AND(H63&lt;'Data Transformation'!$R$30,E63&lt;'Data Transformation'!$R$29,G63&lt;0.3,D63&lt;'Data Transformation'!$R$31,E63&gt;0.4,H63&gt;0.4),B63,"")</f>
        <v/>
      </c>
      <c r="U63" s="56"/>
      <c r="V63" t="str" cm="2">
        <f t="array" ref="V63">IF(C63=FALSE,"",IF(AND(ISNUMBER(B63),ISBLANK(N63:T63)),"Unclassified",(IF(COUNT(N63:T63)=0,"",INDEX($N$4:$T$4,MATCH(TRUE,N63:T63=B63,0))))))</f>
        <v>Moderate</v>
      </c>
      <c r="W63" t="str">
        <f t="shared" si="1"/>
        <v/>
      </c>
      <c r="X63" t="str">
        <f t="shared" si="2"/>
        <v/>
      </c>
      <c r="AC63" t="b">
        <f t="shared" si="3"/>
        <v>0</v>
      </c>
      <c r="AD63">
        <f>IFERROR(ABS(ABS(K63-'Data Transformation'!$R$5)-ABS(K63-'Data Transformation'!$R$6)),"")</f>
        <v>0.62519340714285754</v>
      </c>
      <c r="AE63" t="b">
        <f>IF(C63=FALSE,"",IF(AND(OR(V63=$Z$6,V63=$Z$8),OR(AC63=TRUE,AD63&lt;='Data Transformation'!$X$8)),TRUE,FALSE))</f>
        <v>0</v>
      </c>
    </row>
    <row r="64" spans="2:31" x14ac:dyDescent="0.25">
      <c r="B64">
        <v>59</v>
      </c>
      <c r="C64">
        <v>13</v>
      </c>
      <c r="D64">
        <v>0</v>
      </c>
      <c r="E64">
        <v>0</v>
      </c>
      <c r="F64">
        <v>0.4</v>
      </c>
      <c r="G64">
        <v>0.30434782608695654</v>
      </c>
      <c r="H64">
        <v>8.3333333333333329E-2</v>
      </c>
      <c r="I64" t="str">
        <v>no</v>
      </c>
      <c r="K64" s="57">
        <f>IFERROR(AVERAGEIF('Data Transformation'!$B$425:$B$8425,B64,IF('Input and Summary Results'!$J$4="no",'Data Transformation'!$C$425:$C$8425,'Data Transformation'!$E$425:$E$8425)),"")</f>
        <v>0.41677724500000002</v>
      </c>
      <c r="L64" s="58" cm="1">
        <f t="array" ref="L64">IFERROR(_xlfn.STDEV.S(IF('Data Transformation'!$B$425:$B$8425=B64,IF('Input and Summary Results'!$J$4="no",'Data Transformation'!$C$425:$C$8425,'Data Transformation'!$E$425:$E$8425),"")),"")</f>
        <v>8.2448937161713462E-2</v>
      </c>
      <c r="M64" s="56"/>
      <c r="N64" t="str">
        <f>IF(E64&gt;='Data Transformation'!$R$29,B64,"")</f>
        <v/>
      </c>
      <c r="O64" t="str">
        <f>IFERROR(IF(AND(Assignments!L64&lt;('Data Transformation'!$R$4-'Data Transformation'!$R$3)/2,ABS(K64-'Data Transformation'!$R$6)&gt;ABS(K64-'Data Transformation'!$R$5),NOT(ISNUMBER(N64)),NOT(ISNUMBER(R64)),NOT(ISNUMBER(P64)),NOT(ISNUMBER(R64)),NOT(ISNUMBER(S64)),NOT(ISNUMBER(T64))),Assignments!B64,""),"")</f>
        <v/>
      </c>
      <c r="P64" t="str">
        <f>IF(AND(NOT(ISNUMBER(N64)),NOT(ISNUMBER(R64)),NOT(ISNUMBER(S64)),G64&gt;='Data Transformation'!$R$28),B64,"")</f>
        <v/>
      </c>
      <c r="Q64">
        <f>IFERROR(IF(AND(Assignments!L64&lt;('Data Transformation'!$R$4-'Data Transformation'!$R$3)/2,ABS(K64-'Data Transformation'!$R$6)&lt;ABS(K64-'Data Transformation'!$R$5),NOT(ISNUMBER(N64)),NOT(ISNUMBER(T64)),NOT(ISNUMBER(P64)),NOT(ISNUMBER(R64)),NOT(ISNUMBER(T64)),NOT(ISNUMBER(S64))),Assignments!B64,""),"")</f>
        <v>59</v>
      </c>
      <c r="R64" t="str">
        <f>IF(H64&gt;='Data Transformation'!$R$30,B64,"")</f>
        <v/>
      </c>
      <c r="S64" t="str">
        <f>IF(D64&gt;='Data Transformation'!$R$31,B64,"")</f>
        <v/>
      </c>
      <c r="T64" t="str">
        <f>IF(AND(H64&lt;'Data Transformation'!$R$30,E64&lt;'Data Transformation'!$R$29,G64&lt;0.3,D64&lt;'Data Transformation'!$R$31,E64&gt;0.4,H64&gt;0.4),B64,"")</f>
        <v/>
      </c>
      <c r="U64" s="56"/>
      <c r="V64" t="str" cm="2">
        <f t="array" ref="V64">IF(C64=FALSE,"",IF(AND(ISNUMBER(B64),ISBLANK(N64:T64)),"Unclassified",(IF(COUNT(N64:T64)=0,"",INDEX($N$4:$T$4,MATCH(TRUE,N64:T64=B64,0))))))</f>
        <v>Adverse</v>
      </c>
      <c r="W64" t="str">
        <f t="shared" si="1"/>
        <v/>
      </c>
      <c r="X64" t="str">
        <f t="shared" si="2"/>
        <v/>
      </c>
      <c r="AC64" t="b">
        <f t="shared" si="3"/>
        <v>0</v>
      </c>
      <c r="AD64">
        <f>IFERROR(ABS(ABS(K64-'Data Transformation'!$R$5)-ABS(K64-'Data Transformation'!$R$6)),"")</f>
        <v>0.35644550999999997</v>
      </c>
      <c r="AE64" t="b">
        <f>IF(C64=FALSE,"",IF(AND(OR(V64=$Z$6,V64=$Z$8),OR(AC64=TRUE,AD64&lt;='Data Transformation'!$X$8)),TRUE,FALSE))</f>
        <v>0</v>
      </c>
    </row>
    <row r="65" spans="2:31" x14ac:dyDescent="0.25">
      <c r="B65">
        <v>60</v>
      </c>
      <c r="C65">
        <v>18</v>
      </c>
      <c r="D65">
        <v>5.8823529411764705E-2</v>
      </c>
      <c r="E65">
        <v>0.76470588235294112</v>
      </c>
      <c r="F65">
        <v>0.5</v>
      </c>
      <c r="G65">
        <v>0.43478260869565216</v>
      </c>
      <c r="H65">
        <v>0</v>
      </c>
      <c r="I65" t="str">
        <v>no</v>
      </c>
      <c r="K65" s="57">
        <f>IFERROR(AVERAGEIF('Data Transformation'!$B$425:$B$8425,B65,IF('Input and Summary Results'!$J$4="no",'Data Transformation'!$C$425:$C$8425,'Data Transformation'!$E$425:$E$8425)),"")</f>
        <v>0.9429125894117647</v>
      </c>
      <c r="L65" s="58" cm="1">
        <f t="array" ref="L65">IFERROR(_xlfn.STDEV.S(IF('Data Transformation'!$B$425:$B$8425=B65,IF('Input and Summary Results'!$J$4="no",'Data Transformation'!$C$425:$C$8425,'Data Transformation'!$E$425:$E$8425),"")),"")</f>
        <v>0.16644288686733466</v>
      </c>
      <c r="M65" s="56"/>
      <c r="N65">
        <f>IF(E65&gt;='Data Transformation'!$R$29,B65,"")</f>
        <v>60</v>
      </c>
      <c r="O65" t="str">
        <f>IFERROR(IF(AND(Assignments!L65&lt;('Data Transformation'!$R$4-'Data Transformation'!$R$3)/2,ABS(K65-'Data Transformation'!$R$6)&gt;ABS(K65-'Data Transformation'!$R$5),NOT(ISNUMBER(N65)),NOT(ISNUMBER(R65)),NOT(ISNUMBER(P65)),NOT(ISNUMBER(R65)),NOT(ISNUMBER(S65)),NOT(ISNUMBER(T65))),Assignments!B65,""),"")</f>
        <v/>
      </c>
      <c r="P65" t="str">
        <f>IF(AND(NOT(ISNUMBER(N65)),NOT(ISNUMBER(R65)),NOT(ISNUMBER(S65)),G65&gt;='Data Transformation'!$R$28),B65,"")</f>
        <v/>
      </c>
      <c r="Q65" t="str">
        <f>IFERROR(IF(AND(Assignments!L65&lt;('Data Transformation'!$R$4-'Data Transformation'!$R$3)/2,ABS(K65-'Data Transformation'!$R$6)&lt;ABS(K65-'Data Transformation'!$R$5),NOT(ISNUMBER(N65)),NOT(ISNUMBER(T65)),NOT(ISNUMBER(P65)),NOT(ISNUMBER(R65)),NOT(ISNUMBER(T65)),NOT(ISNUMBER(S65))),Assignments!B65,""),"")</f>
        <v/>
      </c>
      <c r="R65" t="str">
        <f>IF(H65&gt;='Data Transformation'!$R$30,B65,"")</f>
        <v/>
      </c>
      <c r="S65" t="str">
        <f>IF(D65&gt;='Data Transformation'!$R$31,B65,"")</f>
        <v/>
      </c>
      <c r="T65" t="str">
        <f>IF(AND(H65&lt;'Data Transformation'!$R$30,E65&lt;'Data Transformation'!$R$29,G65&lt;0.3,D65&lt;'Data Transformation'!$R$31,E65&gt;0.4,H65&gt;0.4),B65,"")</f>
        <v/>
      </c>
      <c r="U65" s="56"/>
      <c r="V65" t="str" cm="2">
        <f t="array" ref="V65">IF(C65=FALSE,"",IF(AND(ISNUMBER(B65),ISBLANK(N65:T65)),"Unclassified",(IF(COUNT(N65:T65)=0,"",INDEX($N$4:$T$4,MATCH(TRUE,N65:T65=B65,0))))))</f>
        <v>Neutral</v>
      </c>
      <c r="W65" t="str">
        <f t="shared" si="1"/>
        <v/>
      </c>
      <c r="X65" t="str">
        <f t="shared" si="2"/>
        <v/>
      </c>
      <c r="AC65" t="b">
        <f t="shared" si="3"/>
        <v>0</v>
      </c>
      <c r="AD65">
        <f>IFERROR(ABS(ABS(K65-'Data Transformation'!$R$5)-ABS(K65-'Data Transformation'!$R$6)),"")</f>
        <v>0.69582517882352946</v>
      </c>
      <c r="AE65" t="b">
        <f>IF(C65=FALSE,"",IF(AND(OR(V65=$Z$6,V65=$Z$8),OR(AC65=TRUE,AD65&lt;='Data Transformation'!$X$8)),TRUE,FALSE))</f>
        <v>0</v>
      </c>
    </row>
    <row r="66" spans="2:31" x14ac:dyDescent="0.25">
      <c r="B66">
        <v>61</v>
      </c>
      <c r="C66">
        <v>19</v>
      </c>
      <c r="D66">
        <v>5.5555555555555552E-2</v>
      </c>
      <c r="E66">
        <v>0.1111111111111111</v>
      </c>
      <c r="F66">
        <v>0.7</v>
      </c>
      <c r="G66">
        <v>0.69565217391304346</v>
      </c>
      <c r="H66">
        <v>0</v>
      </c>
      <c r="I66" t="str">
        <v>no</v>
      </c>
      <c r="K66" s="57">
        <f>IFERROR(AVERAGEIF('Data Transformation'!$B$425:$B$8425,B66,IF('Input and Summary Results'!$J$4="no",'Data Transformation'!$C$425:$C$8425,'Data Transformation'!$E$425:$E$8425)),"")</f>
        <v>0.61867255222222228</v>
      </c>
      <c r="L66" s="58" cm="1">
        <f t="array" ref="L66">IFERROR(_xlfn.STDEV.S(IF('Data Transformation'!$B$425:$B$8425=B66,IF('Input and Summary Results'!$J$4="no",'Data Transformation'!$C$425:$C$8425,'Data Transformation'!$E$425:$E$8425),"")),"")</f>
        <v>0.23897839458427358</v>
      </c>
      <c r="M66" s="56"/>
      <c r="N66" t="str">
        <f>IF(E66&gt;='Data Transformation'!$R$29,B66,"")</f>
        <v/>
      </c>
      <c r="O66" t="str">
        <f>IFERROR(IF(AND(Assignments!L66&lt;('Data Transformation'!$R$4-'Data Transformation'!$R$3)/2,ABS(K66-'Data Transformation'!$R$6)&gt;ABS(K66-'Data Transformation'!$R$5),NOT(ISNUMBER(N66)),NOT(ISNUMBER(R66)),NOT(ISNUMBER(P66)),NOT(ISNUMBER(R66)),NOT(ISNUMBER(S66)),NOT(ISNUMBER(T66))),Assignments!B66,""),"")</f>
        <v/>
      </c>
      <c r="P66">
        <f>IF(AND(NOT(ISNUMBER(N66)),NOT(ISNUMBER(R66)),NOT(ISNUMBER(S66)),G66&gt;='Data Transformation'!$R$28),B66,"")</f>
        <v>61</v>
      </c>
      <c r="Q66" t="str">
        <f>IFERROR(IF(AND(Assignments!L66&lt;('Data Transformation'!$R$4-'Data Transformation'!$R$3)/2,ABS(K66-'Data Transformation'!$R$6)&lt;ABS(K66-'Data Transformation'!$R$5),NOT(ISNUMBER(N66)),NOT(ISNUMBER(T66)),NOT(ISNUMBER(P66)),NOT(ISNUMBER(R66)),NOT(ISNUMBER(T66)),NOT(ISNUMBER(S66))),Assignments!B66,""),"")</f>
        <v/>
      </c>
      <c r="R66" t="str">
        <f>IF(H66&gt;='Data Transformation'!$R$30,B66,"")</f>
        <v/>
      </c>
      <c r="S66" t="str">
        <f>IF(D66&gt;='Data Transformation'!$R$31,B66,"")</f>
        <v/>
      </c>
      <c r="T66" t="str">
        <f>IF(AND(H66&lt;'Data Transformation'!$R$30,E66&lt;'Data Transformation'!$R$29,G66&lt;0.3,D66&lt;'Data Transformation'!$R$31,E66&gt;0.4,H66&gt;0.4),B66,"")</f>
        <v/>
      </c>
      <c r="U66" s="56"/>
      <c r="V66" t="str" cm="2">
        <f t="array" ref="V66">IF(C66=FALSE,"",IF(AND(ISNUMBER(B66),ISBLANK(N66:T66)),"Unclassified",(IF(COUNT(N66:T66)=0,"",INDEX($N$4:$T$4,MATCH(TRUE,N66:T66=B66,0))))))</f>
        <v>Rheostat</v>
      </c>
      <c r="W66" t="str">
        <f t="shared" si="1"/>
        <v/>
      </c>
      <c r="X66" t="str">
        <f t="shared" si="2"/>
        <v/>
      </c>
      <c r="AC66" t="b">
        <f t="shared" si="3"/>
        <v>0</v>
      </c>
      <c r="AD66">
        <f>IFERROR(ABS(ABS(K66-'Data Transformation'!$R$5)-ABS(K66-'Data Transformation'!$R$6)),"")</f>
        <v>4.7345104444444563E-2</v>
      </c>
      <c r="AE66" t="b">
        <f>IF(C66=FALSE,"",IF(AND(OR(V66=$Z$6,V66=$Z$8),OR(AC66=TRUE,AD66&lt;='Data Transformation'!$X$8)),TRUE,FALSE))</f>
        <v>0</v>
      </c>
    </row>
    <row r="67" spans="2:31" x14ac:dyDescent="0.25">
      <c r="B67">
        <v>62</v>
      </c>
      <c r="C67">
        <v>19</v>
      </c>
      <c r="D67">
        <v>0</v>
      </c>
      <c r="E67">
        <v>5.5555555555555552E-2</v>
      </c>
      <c r="F67">
        <v>0.6</v>
      </c>
      <c r="G67">
        <v>0.60869565217391308</v>
      </c>
      <c r="H67">
        <v>0</v>
      </c>
      <c r="I67" t="str">
        <v>no</v>
      </c>
      <c r="K67" s="57">
        <f>IFERROR(AVERAGEIF('Data Transformation'!$B$425:$B$8425,B67,IF('Input and Summary Results'!$J$4="no",'Data Transformation'!$C$425:$C$8425,'Data Transformation'!$E$425:$E$8425)),"")</f>
        <v>0.65837167555555576</v>
      </c>
      <c r="L67" s="58" cm="1">
        <f t="array" ref="L67">IFERROR(_xlfn.STDEV.S(IF('Data Transformation'!$B$425:$B$8425=B67,IF('Input and Summary Results'!$J$4="no",'Data Transformation'!$C$425:$C$8425,'Data Transformation'!$E$425:$E$8425),"")),"")</f>
        <v>0.15159832894832559</v>
      </c>
      <c r="M67" s="56"/>
      <c r="N67" t="str">
        <f>IF(E67&gt;='Data Transformation'!$R$29,B67,"")</f>
        <v/>
      </c>
      <c r="O67" t="str">
        <f>IFERROR(IF(AND(Assignments!L67&lt;('Data Transformation'!$R$4-'Data Transformation'!$R$3)/2,ABS(K67-'Data Transformation'!$R$6)&gt;ABS(K67-'Data Transformation'!$R$5),NOT(ISNUMBER(N67)),NOT(ISNUMBER(R67)),NOT(ISNUMBER(P67)),NOT(ISNUMBER(R67)),NOT(ISNUMBER(S67)),NOT(ISNUMBER(T67))),Assignments!B67,""),"")</f>
        <v/>
      </c>
      <c r="P67">
        <f>IF(AND(NOT(ISNUMBER(N67)),NOT(ISNUMBER(R67)),NOT(ISNUMBER(S67)),G67&gt;='Data Transformation'!$R$28),B67,"")</f>
        <v>62</v>
      </c>
      <c r="Q67" t="str">
        <f>IFERROR(IF(AND(Assignments!L67&lt;('Data Transformation'!$R$4-'Data Transformation'!$R$3)/2,ABS(K67-'Data Transformation'!$R$6)&lt;ABS(K67-'Data Transformation'!$R$5),NOT(ISNUMBER(N67)),NOT(ISNUMBER(T67)),NOT(ISNUMBER(P67)),NOT(ISNUMBER(R67)),NOT(ISNUMBER(T67)),NOT(ISNUMBER(S67))),Assignments!B67,""),"")</f>
        <v/>
      </c>
      <c r="R67" t="str">
        <f>IF(H67&gt;='Data Transformation'!$R$30,B67,"")</f>
        <v/>
      </c>
      <c r="S67" t="str">
        <f>IF(D67&gt;='Data Transformation'!$R$31,B67,"")</f>
        <v/>
      </c>
      <c r="T67" t="str">
        <f>IF(AND(H67&lt;'Data Transformation'!$R$30,E67&lt;'Data Transformation'!$R$29,G67&lt;0.3,D67&lt;'Data Transformation'!$R$31,E67&gt;0.4,H67&gt;0.4),B67,"")</f>
        <v/>
      </c>
      <c r="U67" s="56"/>
      <c r="V67" t="str" cm="2">
        <f t="array" ref="V67">IF(C67=FALSE,"",IF(AND(ISNUMBER(B67),ISBLANK(N67:T67)),"Unclassified",(IF(COUNT(N67:T67)=0,"",INDEX($N$4:$T$4,MATCH(TRUE,N67:T67=B67,0))))))</f>
        <v>Rheostat</v>
      </c>
      <c r="W67" t="str">
        <f t="shared" si="1"/>
        <v/>
      </c>
      <c r="X67" t="str">
        <f t="shared" si="2"/>
        <v/>
      </c>
      <c r="AC67" t="b">
        <f t="shared" si="3"/>
        <v>0</v>
      </c>
      <c r="AD67">
        <f>IFERROR(ABS(ABS(K67-'Data Transformation'!$R$5)-ABS(K67-'Data Transformation'!$R$6)),"")</f>
        <v>0.12674335111111151</v>
      </c>
      <c r="AE67" t="b">
        <f>IF(C67=FALSE,"",IF(AND(OR(V67=$Z$6,V67=$Z$8),OR(AC67=TRUE,AD67&lt;='Data Transformation'!$X$8)),TRUE,FALSE))</f>
        <v>0</v>
      </c>
    </row>
    <row r="68" spans="2:31" x14ac:dyDescent="0.25">
      <c r="B68">
        <v>63</v>
      </c>
      <c r="C68">
        <v>17</v>
      </c>
      <c r="D68">
        <v>6.25E-2</v>
      </c>
      <c r="E68">
        <v>0.5</v>
      </c>
      <c r="F68">
        <v>0.5</v>
      </c>
      <c r="G68">
        <v>0.47826086956521741</v>
      </c>
      <c r="H68">
        <v>0</v>
      </c>
      <c r="I68" t="str">
        <v>no</v>
      </c>
      <c r="K68" s="57">
        <f>IFERROR(AVERAGEIF('Data Transformation'!$B$425:$B$8425,B68,IF('Input and Summary Results'!$J$4="no",'Data Transformation'!$C$425:$C$8425,'Data Transformation'!$E$425:$E$8425)),"")</f>
        <v>0.90943834062500006</v>
      </c>
      <c r="L68" s="58" cm="1">
        <f t="array" ref="L68">IFERROR(_xlfn.STDEV.S(IF('Data Transformation'!$B$425:$B$8425=B68,IF('Input and Summary Results'!$J$4="no",'Data Transformation'!$C$425:$C$8425,'Data Transformation'!$E$425:$E$8425),"")),"")</f>
        <v>0.16779814772978696</v>
      </c>
      <c r="M68" s="56"/>
      <c r="N68" t="str">
        <f>IF(E68&gt;='Data Transformation'!$R$29,B68,"")</f>
        <v/>
      </c>
      <c r="O68">
        <f>IFERROR(IF(AND(Assignments!L68&lt;('Data Transformation'!$R$4-'Data Transformation'!$R$3)/2,ABS(K68-'Data Transformation'!$R$6)&gt;ABS(K68-'Data Transformation'!$R$5),NOT(ISNUMBER(N68)),NOT(ISNUMBER(R68)),NOT(ISNUMBER(P68)),NOT(ISNUMBER(R68)),NOT(ISNUMBER(S68)),NOT(ISNUMBER(T68))),Assignments!B68,""),"")</f>
        <v>63</v>
      </c>
      <c r="P68" t="str">
        <f>IF(AND(NOT(ISNUMBER(N68)),NOT(ISNUMBER(R68)),NOT(ISNUMBER(S68)),G68&gt;='Data Transformation'!$R$28),B68,"")</f>
        <v/>
      </c>
      <c r="Q68" t="str">
        <f>IFERROR(IF(AND(Assignments!L68&lt;('Data Transformation'!$R$4-'Data Transformation'!$R$3)/2,ABS(K68-'Data Transformation'!$R$6)&lt;ABS(K68-'Data Transformation'!$R$5),NOT(ISNUMBER(N68)),NOT(ISNUMBER(T68)),NOT(ISNUMBER(P68)),NOT(ISNUMBER(R68)),NOT(ISNUMBER(T68)),NOT(ISNUMBER(S68))),Assignments!B68,""),"")</f>
        <v/>
      </c>
      <c r="R68" t="str">
        <f>IF(H68&gt;='Data Transformation'!$R$30,B68,"")</f>
        <v/>
      </c>
      <c r="S68" t="str">
        <f>IF(D68&gt;='Data Transformation'!$R$31,B68,"")</f>
        <v/>
      </c>
      <c r="T68" t="str">
        <f>IF(AND(H68&lt;'Data Transformation'!$R$30,E68&lt;'Data Transformation'!$R$29,G68&lt;0.3,D68&lt;'Data Transformation'!$R$31,E68&gt;0.4,H68&gt;0.4),B68,"")</f>
        <v/>
      </c>
      <c r="U68" s="56"/>
      <c r="V68" t="str" cm="2">
        <f t="array" ref="V68">IF(C68=FALSE,"",IF(AND(ISNUMBER(B68),ISBLANK(N68:T68)),"Unclassified",(IF(COUNT(N68:T68)=0,"",INDEX($N$4:$T$4,MATCH(TRUE,N68:T68=B68,0))))))</f>
        <v>Moderate</v>
      </c>
      <c r="W68" t="str">
        <f t="shared" si="1"/>
        <v/>
      </c>
      <c r="X68" t="str">
        <f t="shared" si="2"/>
        <v/>
      </c>
      <c r="AC68" t="b">
        <f t="shared" si="3"/>
        <v>0</v>
      </c>
      <c r="AD68">
        <f>IFERROR(ABS(ABS(K68-'Data Transformation'!$R$5)-ABS(K68-'Data Transformation'!$R$6)),"")</f>
        <v>0.62887668125000007</v>
      </c>
      <c r="AE68" t="b">
        <f>IF(C68=FALSE,"",IF(AND(OR(V68=$Z$6,V68=$Z$8),OR(AC68=TRUE,AD68&lt;='Data Transformation'!$X$8)),TRUE,FALSE))</f>
        <v>0</v>
      </c>
    </row>
    <row r="69" spans="2:31" x14ac:dyDescent="0.25">
      <c r="B69">
        <v>64</v>
      </c>
      <c r="C69">
        <v>19</v>
      </c>
      <c r="D69">
        <v>0</v>
      </c>
      <c r="E69">
        <v>0.16666666666666666</v>
      </c>
      <c r="F69">
        <v>0.7</v>
      </c>
      <c r="G69">
        <v>0.65217391304347827</v>
      </c>
      <c r="H69">
        <v>5.5555555555555552E-2</v>
      </c>
      <c r="I69" t="str">
        <v>no</v>
      </c>
      <c r="K69" s="57">
        <f>IFERROR(AVERAGEIF('Data Transformation'!$B$425:$B$8425,B69,IF('Input and Summary Results'!$J$4="no",'Data Transformation'!$C$425:$C$8425,'Data Transformation'!$E$425:$E$8425)),"")</f>
        <v>0.64390407722222232</v>
      </c>
      <c r="L69" s="58" cm="1">
        <f t="array" ref="L69">IFERROR(_xlfn.STDEV.S(IF('Data Transformation'!$B$425:$B$8425=B69,IF('Input and Summary Results'!$J$4="no",'Data Transformation'!$C$425:$C$8425,'Data Transformation'!$E$425:$E$8425),"")),"")</f>
        <v>0.19478067026451529</v>
      </c>
      <c r="M69" s="56"/>
      <c r="N69" t="str">
        <f>IF(E69&gt;='Data Transformation'!$R$29,B69,"")</f>
        <v/>
      </c>
      <c r="O69" t="str">
        <f>IFERROR(IF(AND(Assignments!L69&lt;('Data Transformation'!$R$4-'Data Transformation'!$R$3)/2,ABS(K69-'Data Transformation'!$R$6)&gt;ABS(K69-'Data Transformation'!$R$5),NOT(ISNUMBER(N69)),NOT(ISNUMBER(R69)),NOT(ISNUMBER(P69)),NOT(ISNUMBER(R69)),NOT(ISNUMBER(S69)),NOT(ISNUMBER(T69))),Assignments!B69,""),"")</f>
        <v/>
      </c>
      <c r="P69">
        <f>IF(AND(NOT(ISNUMBER(N69)),NOT(ISNUMBER(R69)),NOT(ISNUMBER(S69)),G69&gt;='Data Transformation'!$R$28),B69,"")</f>
        <v>64</v>
      </c>
      <c r="Q69" t="str">
        <f>IFERROR(IF(AND(Assignments!L69&lt;('Data Transformation'!$R$4-'Data Transformation'!$R$3)/2,ABS(K69-'Data Transformation'!$R$6)&lt;ABS(K69-'Data Transformation'!$R$5),NOT(ISNUMBER(N69)),NOT(ISNUMBER(T69)),NOT(ISNUMBER(P69)),NOT(ISNUMBER(R69)),NOT(ISNUMBER(T69)),NOT(ISNUMBER(S69))),Assignments!B69,""),"")</f>
        <v/>
      </c>
      <c r="R69" t="str">
        <f>IF(H69&gt;='Data Transformation'!$R$30,B69,"")</f>
        <v/>
      </c>
      <c r="S69" t="str">
        <f>IF(D69&gt;='Data Transformation'!$R$31,B69,"")</f>
        <v/>
      </c>
      <c r="T69" t="str">
        <f>IF(AND(H69&lt;'Data Transformation'!$R$30,E69&lt;'Data Transformation'!$R$29,G69&lt;0.3,D69&lt;'Data Transformation'!$R$31,E69&gt;0.4,H69&gt;0.4),B69,"")</f>
        <v/>
      </c>
      <c r="U69" s="56"/>
      <c r="V69" t="str" cm="2">
        <f t="array" ref="V69">IF(C69=FALSE,"",IF(AND(ISNUMBER(B69),ISBLANK(N69:T69)),"Unclassified",(IF(COUNT(N69:T69)=0,"",INDEX($N$4:$T$4,MATCH(TRUE,N69:T69=B69,0))))))</f>
        <v>Rheostat</v>
      </c>
      <c r="W69" t="str">
        <f t="shared" si="1"/>
        <v/>
      </c>
      <c r="X69" t="str">
        <f t="shared" si="2"/>
        <v/>
      </c>
      <c r="AC69" t="b">
        <f t="shared" si="3"/>
        <v>0</v>
      </c>
      <c r="AD69">
        <f>IFERROR(ABS(ABS(K69-'Data Transformation'!$R$5)-ABS(K69-'Data Transformation'!$R$6)),"")</f>
        <v>9.7808154444444628E-2</v>
      </c>
      <c r="AE69" t="b">
        <f>IF(C69=FALSE,"",IF(AND(OR(V69=$Z$6,V69=$Z$8),OR(AC69=TRUE,AD69&lt;='Data Transformation'!$X$8)),TRUE,FALSE))</f>
        <v>0</v>
      </c>
    </row>
    <row r="70" spans="2:31" x14ac:dyDescent="0.25">
      <c r="B70">
        <v>65</v>
      </c>
      <c r="C70">
        <v>18</v>
      </c>
      <c r="D70">
        <v>0</v>
      </c>
      <c r="E70">
        <v>0.52941176470588236</v>
      </c>
      <c r="F70">
        <v>0.5</v>
      </c>
      <c r="G70">
        <v>0.47826086956521741</v>
      </c>
      <c r="H70">
        <v>0</v>
      </c>
      <c r="I70" t="str">
        <v>no</v>
      </c>
      <c r="K70" s="57">
        <f>IFERROR(AVERAGEIF('Data Transformation'!$B$425:$B$8425,B70,IF('Input and Summary Results'!$J$4="no",'Data Transformation'!$C$425:$C$8425,'Data Transformation'!$E$425:$E$8425)),"")</f>
        <v>0.83572347647058831</v>
      </c>
      <c r="L70" s="58" cm="1">
        <f t="array" ref="L70">IFERROR(_xlfn.STDEV.S(IF('Data Transformation'!$B$425:$B$8425=B70,IF('Input and Summary Results'!$J$4="no",'Data Transformation'!$C$425:$C$8425,'Data Transformation'!$E$425:$E$8425),"")),"")</f>
        <v>0.16025105565830272</v>
      </c>
      <c r="M70" s="56"/>
      <c r="N70" t="str">
        <f>IF(E70&gt;='Data Transformation'!$R$29,B70,"")</f>
        <v/>
      </c>
      <c r="O70">
        <f>IFERROR(IF(AND(Assignments!L70&lt;('Data Transformation'!$R$4-'Data Transformation'!$R$3)/2,ABS(K70-'Data Transformation'!$R$6)&gt;ABS(K70-'Data Transformation'!$R$5),NOT(ISNUMBER(N70)),NOT(ISNUMBER(R70)),NOT(ISNUMBER(P70)),NOT(ISNUMBER(R70)),NOT(ISNUMBER(S70)),NOT(ISNUMBER(T70))),Assignments!B70,""),"")</f>
        <v>65</v>
      </c>
      <c r="P70" t="str">
        <f>IF(AND(NOT(ISNUMBER(N70)),NOT(ISNUMBER(R70)),NOT(ISNUMBER(S70)),G70&gt;='Data Transformation'!$R$28),B70,"")</f>
        <v/>
      </c>
      <c r="Q70" t="str">
        <f>IFERROR(IF(AND(Assignments!L70&lt;('Data Transformation'!$R$4-'Data Transformation'!$R$3)/2,ABS(K70-'Data Transformation'!$R$6)&lt;ABS(K70-'Data Transformation'!$R$5),NOT(ISNUMBER(N70)),NOT(ISNUMBER(T70)),NOT(ISNUMBER(P70)),NOT(ISNUMBER(R70)),NOT(ISNUMBER(T70)),NOT(ISNUMBER(S70))),Assignments!B70,""),"")</f>
        <v/>
      </c>
      <c r="R70" t="str">
        <f>IF(H70&gt;='Data Transformation'!$R$30,B70,"")</f>
        <v/>
      </c>
      <c r="S70" t="str">
        <f>IF(D70&gt;='Data Transformation'!$R$31,B70,"")</f>
        <v/>
      </c>
      <c r="T70" t="str">
        <f>IF(AND(H70&lt;'Data Transformation'!$R$30,E70&lt;'Data Transformation'!$R$29,G70&lt;0.3,D70&lt;'Data Transformation'!$R$31,E70&gt;0.4,H70&gt;0.4),B70,"")</f>
        <v/>
      </c>
      <c r="U70" s="56"/>
      <c r="V70" t="str" cm="2">
        <f t="array" ref="V70">IF(C70=FALSE,"",IF(AND(ISNUMBER(B70),ISBLANK(N70:T70)),"Unclassified",(IF(COUNT(N70:T70)=0,"",INDEX($N$4:$T$4,MATCH(TRUE,N70:T70=B70,0))))))</f>
        <v>Moderate</v>
      </c>
      <c r="W70" t="str">
        <f t="shared" si="1"/>
        <v/>
      </c>
      <c r="X70" t="str">
        <f t="shared" si="2"/>
        <v/>
      </c>
      <c r="AC70" t="b">
        <f t="shared" si="3"/>
        <v>0</v>
      </c>
      <c r="AD70">
        <f>IFERROR(ABS(ABS(K70-'Data Transformation'!$R$5)-ABS(K70-'Data Transformation'!$R$6)),"")</f>
        <v>0.48144695294117668</v>
      </c>
      <c r="AE70" t="b">
        <f>IF(C70=FALSE,"",IF(AND(OR(V70=$Z$6,V70=$Z$8),OR(AC70=TRUE,AD70&lt;='Data Transformation'!$X$8)),TRUE,FALSE))</f>
        <v>0</v>
      </c>
    </row>
    <row r="71" spans="2:31" x14ac:dyDescent="0.25">
      <c r="B71">
        <v>66</v>
      </c>
      <c r="C71">
        <v>14</v>
      </c>
      <c r="D71">
        <v>0.15384615384615385</v>
      </c>
      <c r="E71">
        <v>0.76923076923076927</v>
      </c>
      <c r="F71">
        <v>0.4</v>
      </c>
      <c r="G71">
        <v>0.34782608695652173</v>
      </c>
      <c r="H71">
        <v>0</v>
      </c>
      <c r="I71" t="str">
        <v>no</v>
      </c>
      <c r="K71" s="57">
        <f>IFERROR(AVERAGEIF('Data Transformation'!$B$425:$B$8425,B71,IF('Input and Summary Results'!$J$4="no",'Data Transformation'!$C$425:$C$8425,'Data Transformation'!$E$425:$E$8425)),"")</f>
        <v>0.99606093846153843</v>
      </c>
      <c r="L71" s="58" cm="1">
        <f t="array" ref="L71">IFERROR(_xlfn.STDEV.S(IF('Data Transformation'!$B$425:$B$8425=B71,IF('Input and Summary Results'!$J$4="no",'Data Transformation'!$C$425:$C$8425,'Data Transformation'!$E$425:$E$8425),"")),"")</f>
        <v>0.15878546302062937</v>
      </c>
      <c r="M71" s="56"/>
      <c r="N71">
        <f>IF(E71&gt;='Data Transformation'!$R$29,B71,"")</f>
        <v>66</v>
      </c>
      <c r="O71" t="str">
        <f>IFERROR(IF(AND(Assignments!L71&lt;('Data Transformation'!$R$4-'Data Transformation'!$R$3)/2,ABS(K71-'Data Transformation'!$R$6)&gt;ABS(K71-'Data Transformation'!$R$5),NOT(ISNUMBER(N71)),NOT(ISNUMBER(R71)),NOT(ISNUMBER(P71)),NOT(ISNUMBER(R71)),NOT(ISNUMBER(S71)),NOT(ISNUMBER(T71))),Assignments!B71,""),"")</f>
        <v/>
      </c>
      <c r="P71" t="str">
        <f>IF(AND(NOT(ISNUMBER(N71)),NOT(ISNUMBER(R71)),NOT(ISNUMBER(S71)),G71&gt;='Data Transformation'!$R$28),B71,"")</f>
        <v/>
      </c>
      <c r="Q71" t="str">
        <f>IFERROR(IF(AND(Assignments!L71&lt;('Data Transformation'!$R$4-'Data Transformation'!$R$3)/2,ABS(K71-'Data Transformation'!$R$6)&lt;ABS(K71-'Data Transformation'!$R$5),NOT(ISNUMBER(N71)),NOT(ISNUMBER(T71)),NOT(ISNUMBER(P71)),NOT(ISNUMBER(R71)),NOT(ISNUMBER(T71)),NOT(ISNUMBER(S71))),Assignments!B71,""),"")</f>
        <v/>
      </c>
      <c r="R71" t="str">
        <f>IF(H71&gt;='Data Transformation'!$R$30,B71,"")</f>
        <v/>
      </c>
      <c r="S71" t="str">
        <f>IF(D71&gt;='Data Transformation'!$R$31,B71,"")</f>
        <v/>
      </c>
      <c r="T71" t="str">
        <f>IF(AND(H71&lt;'Data Transformation'!$R$30,E71&lt;'Data Transformation'!$R$29,G71&lt;0.3,D71&lt;'Data Transformation'!$R$31,E71&gt;0.4,H71&gt;0.4),B71,"")</f>
        <v/>
      </c>
      <c r="U71" s="56"/>
      <c r="V71" t="str" cm="2">
        <f t="array" ref="V71">IF(C71=FALSE,"",IF(AND(ISNUMBER(B71),ISBLANK(N71:T71)),"Unclassified",(IF(COUNT(N71:T71)=0,"",INDEX($N$4:$T$4,MATCH(TRUE,N71:T71=B71,0))))))</f>
        <v>Neutral</v>
      </c>
      <c r="W71" t="str">
        <f t="shared" ref="W71:W134" si="4">IF(COUNT(N71:T71)&gt;1,"True","")</f>
        <v/>
      </c>
      <c r="X71" t="str">
        <f t="shared" ref="X71:X134" si="5">IF(AND(D71&gt;0.8,G71&gt;0.5,ISNUMBER(B71)),"True","")</f>
        <v/>
      </c>
      <c r="AC71" t="b">
        <f t="shared" ref="AC71:AC134" si="6">IF(AND(H71&gt;0.35,G71&lt;0.35,E71&gt;0.35,T71="",R71="",P71="",N71="",S71=""),TRUE,FALSE)</f>
        <v>0</v>
      </c>
      <c r="AD71">
        <f>IFERROR(ABS(ABS(K71-'Data Transformation'!$R$5)-ABS(K71-'Data Transformation'!$R$6)),"")</f>
        <v>0.8021218769230769</v>
      </c>
      <c r="AE71" t="b">
        <f>IF(C71=FALSE,"",IF(AND(OR(V71=$Z$6,V71=$Z$8),OR(AC71=TRUE,AD71&lt;='Data Transformation'!$X$8)),TRUE,FALSE))</f>
        <v>0</v>
      </c>
    </row>
    <row r="72" spans="2:31" x14ac:dyDescent="0.25">
      <c r="B72">
        <v>67</v>
      </c>
      <c r="C72">
        <v>17</v>
      </c>
      <c r="D72">
        <v>0</v>
      </c>
      <c r="E72">
        <v>0</v>
      </c>
      <c r="F72">
        <v>0.5</v>
      </c>
      <c r="G72">
        <v>0.43478260869565216</v>
      </c>
      <c r="H72">
        <v>0.5</v>
      </c>
      <c r="I72" t="str">
        <v>no</v>
      </c>
      <c r="K72" s="57">
        <f>IFERROR(AVERAGEIF('Data Transformation'!$B$425:$B$8425,B72,IF('Input and Summary Results'!$J$4="no",'Data Transformation'!$C$425:$C$8425,'Data Transformation'!$E$425:$E$8425)),"")</f>
        <v>0.39244557187500001</v>
      </c>
      <c r="L72" s="58" cm="1">
        <f t="array" ref="L72">IFERROR(_xlfn.STDEV.S(IF('Data Transformation'!$B$425:$B$8425=B72,IF('Input and Summary Results'!$J$4="no",'Data Transformation'!$C$425:$C$8425,'Data Transformation'!$E$425:$E$8425),"")),"")</f>
        <v>0.16203568509898342</v>
      </c>
      <c r="M72" s="56"/>
      <c r="N72" t="str">
        <f>IF(E72&gt;='Data Transformation'!$R$29,B72,"")</f>
        <v/>
      </c>
      <c r="O72" t="str">
        <f>IFERROR(IF(AND(Assignments!L72&lt;('Data Transformation'!$R$4-'Data Transformation'!$R$3)/2,ABS(K72-'Data Transformation'!$R$6)&gt;ABS(K72-'Data Transformation'!$R$5),NOT(ISNUMBER(N72)),NOT(ISNUMBER(R72)),NOT(ISNUMBER(P72)),NOT(ISNUMBER(R72)),NOT(ISNUMBER(S72)),NOT(ISNUMBER(T72))),Assignments!B72,""),"")</f>
        <v/>
      </c>
      <c r="P72" t="str">
        <f>IF(AND(NOT(ISNUMBER(N72)),NOT(ISNUMBER(R72)),NOT(ISNUMBER(S72)),G72&gt;='Data Transformation'!$R$28),B72,"")</f>
        <v/>
      </c>
      <c r="Q72">
        <f>IFERROR(IF(AND(Assignments!L72&lt;('Data Transformation'!$R$4-'Data Transformation'!$R$3)/2,ABS(K72-'Data Transformation'!$R$6)&lt;ABS(K72-'Data Transformation'!$R$5),NOT(ISNUMBER(N72)),NOT(ISNUMBER(T72)),NOT(ISNUMBER(P72)),NOT(ISNUMBER(R72)),NOT(ISNUMBER(T72)),NOT(ISNUMBER(S72))),Assignments!B72,""),"")</f>
        <v>67</v>
      </c>
      <c r="R72" t="str">
        <f>IF(H72&gt;='Data Transformation'!$R$30,B72,"")</f>
        <v/>
      </c>
      <c r="S72" t="str">
        <f>IF(D72&gt;='Data Transformation'!$R$31,B72,"")</f>
        <v/>
      </c>
      <c r="T72" t="str">
        <f>IF(AND(H72&lt;'Data Transformation'!$R$30,E72&lt;'Data Transformation'!$R$29,G72&lt;0.3,D72&lt;'Data Transformation'!$R$31,E72&gt;0.4,H72&gt;0.4),B72,"")</f>
        <v/>
      </c>
      <c r="U72" s="56"/>
      <c r="V72" t="str" cm="2">
        <f t="array" ref="V72">IF(C72=FALSE,"",IF(AND(ISNUMBER(B72),ISBLANK(N72:T72)),"Unclassified",(IF(COUNT(N72:T72)=0,"",INDEX($N$4:$T$4,MATCH(TRUE,N72:T72=B72,0))))))</f>
        <v>Adverse</v>
      </c>
      <c r="W72" t="str">
        <f t="shared" si="4"/>
        <v/>
      </c>
      <c r="X72" t="str">
        <f t="shared" si="5"/>
        <v/>
      </c>
      <c r="AC72" t="b">
        <f t="shared" si="6"/>
        <v>0</v>
      </c>
      <c r="AD72">
        <f>IFERROR(ABS(ABS(K72-'Data Transformation'!$R$5)-ABS(K72-'Data Transformation'!$R$6)),"")</f>
        <v>0.40510885625000004</v>
      </c>
      <c r="AE72" t="b">
        <f>IF(C72=FALSE,"",IF(AND(OR(V72=$Z$6,V72=$Z$8),OR(AC72=TRUE,AD72&lt;='Data Transformation'!$X$8)),TRUE,FALSE))</f>
        <v>0</v>
      </c>
    </row>
    <row r="73" spans="2:31" x14ac:dyDescent="0.25">
      <c r="B73">
        <v>68</v>
      </c>
      <c r="C73">
        <v>13</v>
      </c>
      <c r="D73">
        <v>8.3333333333333329E-2</v>
      </c>
      <c r="E73">
        <v>0.25</v>
      </c>
      <c r="F73">
        <v>0.7</v>
      </c>
      <c r="G73">
        <v>0.60869565217391308</v>
      </c>
      <c r="H73">
        <v>0.16666666666666666</v>
      </c>
      <c r="I73" t="str">
        <v>no</v>
      </c>
      <c r="K73" s="57">
        <f>IFERROR(AVERAGEIF('Data Transformation'!$B$425:$B$8425,B73,IF('Input and Summary Results'!$J$4="no",'Data Transformation'!$C$425:$C$8425,'Data Transformation'!$E$425:$E$8425)),"")</f>
        <v>0.68498823249999996</v>
      </c>
      <c r="L73" s="58" cm="1">
        <f t="array" ref="L73">IFERROR(_xlfn.STDEV.S(IF('Data Transformation'!$B$425:$B$8425=B73,IF('Input and Summary Results'!$J$4="no",'Data Transformation'!$C$425:$C$8425,'Data Transformation'!$E$425:$E$8425),"")),"")</f>
        <v>0.27757903661676991</v>
      </c>
      <c r="M73" s="56"/>
      <c r="N73" t="str">
        <f>IF(E73&gt;='Data Transformation'!$R$29,B73,"")</f>
        <v/>
      </c>
      <c r="O73" t="str">
        <f>IFERROR(IF(AND(Assignments!L73&lt;('Data Transformation'!$R$4-'Data Transformation'!$R$3)/2,ABS(K73-'Data Transformation'!$R$6)&gt;ABS(K73-'Data Transformation'!$R$5),NOT(ISNUMBER(N73)),NOT(ISNUMBER(R73)),NOT(ISNUMBER(P73)),NOT(ISNUMBER(R73)),NOT(ISNUMBER(S73)),NOT(ISNUMBER(T73))),Assignments!B73,""),"")</f>
        <v/>
      </c>
      <c r="P73">
        <f>IF(AND(NOT(ISNUMBER(N73)),NOT(ISNUMBER(R73)),NOT(ISNUMBER(S73)),G73&gt;='Data Transformation'!$R$28),B73,"")</f>
        <v>68</v>
      </c>
      <c r="Q73" t="str">
        <f>IFERROR(IF(AND(Assignments!L73&lt;('Data Transformation'!$R$4-'Data Transformation'!$R$3)/2,ABS(K73-'Data Transformation'!$R$6)&lt;ABS(K73-'Data Transformation'!$R$5),NOT(ISNUMBER(N73)),NOT(ISNUMBER(T73)),NOT(ISNUMBER(P73)),NOT(ISNUMBER(R73)),NOT(ISNUMBER(T73)),NOT(ISNUMBER(S73))),Assignments!B73,""),"")</f>
        <v/>
      </c>
      <c r="R73" t="str">
        <f>IF(H73&gt;='Data Transformation'!$R$30,B73,"")</f>
        <v/>
      </c>
      <c r="S73" t="str">
        <f>IF(D73&gt;='Data Transformation'!$R$31,B73,"")</f>
        <v/>
      </c>
      <c r="T73" t="str">
        <f>IF(AND(H73&lt;'Data Transformation'!$R$30,E73&lt;'Data Transformation'!$R$29,G73&lt;0.3,D73&lt;'Data Transformation'!$R$31,E73&gt;0.4,H73&gt;0.4),B73,"")</f>
        <v/>
      </c>
      <c r="U73" s="56"/>
      <c r="V73" t="str" cm="2">
        <f t="array" ref="V73">IF(C73=FALSE,"",IF(AND(ISNUMBER(B73),ISBLANK(N73:T73)),"Unclassified",(IF(COUNT(N73:T73)=0,"",INDEX($N$4:$T$4,MATCH(TRUE,N73:T73=B73,0))))))</f>
        <v>Rheostat</v>
      </c>
      <c r="W73" t="str">
        <f t="shared" si="4"/>
        <v/>
      </c>
      <c r="X73" t="str">
        <f t="shared" si="5"/>
        <v/>
      </c>
      <c r="AC73" t="b">
        <f t="shared" si="6"/>
        <v>0</v>
      </c>
      <c r="AD73">
        <f>IFERROR(ABS(ABS(K73-'Data Transformation'!$R$5)-ABS(K73-'Data Transformation'!$R$6)),"")</f>
        <v>0.17997646499999992</v>
      </c>
      <c r="AE73" t="b">
        <f>IF(C73=FALSE,"",IF(AND(OR(V73=$Z$6,V73=$Z$8),OR(AC73=TRUE,AD73&lt;='Data Transformation'!$X$8)),TRUE,FALSE))</f>
        <v>0</v>
      </c>
    </row>
    <row r="74" spans="2:31" x14ac:dyDescent="0.25">
      <c r="B74">
        <v>69</v>
      </c>
      <c r="C74">
        <v>19</v>
      </c>
      <c r="D74">
        <v>0</v>
      </c>
      <c r="E74">
        <v>0.16666666666666666</v>
      </c>
      <c r="F74">
        <v>0.6</v>
      </c>
      <c r="G74">
        <v>0.56521739130434778</v>
      </c>
      <c r="H74">
        <v>5.5555555555555552E-2</v>
      </c>
      <c r="I74" t="str">
        <v>no</v>
      </c>
      <c r="K74" s="57">
        <f>IFERROR(AVERAGEIF('Data Transformation'!$B$425:$B$8425,B74,IF('Input and Summary Results'!$J$4="no",'Data Transformation'!$C$425:$C$8425,'Data Transformation'!$E$425:$E$8425)),"")</f>
        <v>0.73041146111111088</v>
      </c>
      <c r="L74" s="58" cm="1">
        <f t="array" ref="L74">IFERROR(_xlfn.STDEV.S(IF('Data Transformation'!$B$425:$B$8425=B74,IF('Input and Summary Results'!$J$4="no",'Data Transformation'!$C$425:$C$8425,'Data Transformation'!$E$425:$E$8425),"")),"")</f>
        <v>0.20206750838866874</v>
      </c>
      <c r="M74" s="56"/>
      <c r="N74" t="str">
        <f>IF(E74&gt;='Data Transformation'!$R$29,B74,"")</f>
        <v/>
      </c>
      <c r="O74" t="str">
        <f>IFERROR(IF(AND(Assignments!L74&lt;('Data Transformation'!$R$4-'Data Transformation'!$R$3)/2,ABS(K74-'Data Transformation'!$R$6)&gt;ABS(K74-'Data Transformation'!$R$5),NOT(ISNUMBER(N74)),NOT(ISNUMBER(R74)),NOT(ISNUMBER(P74)),NOT(ISNUMBER(R74)),NOT(ISNUMBER(S74)),NOT(ISNUMBER(T74))),Assignments!B74,""),"")</f>
        <v/>
      </c>
      <c r="P74">
        <f>IF(AND(NOT(ISNUMBER(N74)),NOT(ISNUMBER(R74)),NOT(ISNUMBER(S74)),G74&gt;='Data Transformation'!$R$28),B74,"")</f>
        <v>69</v>
      </c>
      <c r="Q74" t="str">
        <f>IFERROR(IF(AND(Assignments!L74&lt;('Data Transformation'!$R$4-'Data Transformation'!$R$3)/2,ABS(K74-'Data Transformation'!$R$6)&lt;ABS(K74-'Data Transformation'!$R$5),NOT(ISNUMBER(N74)),NOT(ISNUMBER(T74)),NOT(ISNUMBER(P74)),NOT(ISNUMBER(R74)),NOT(ISNUMBER(T74)),NOT(ISNUMBER(S74))),Assignments!B74,""),"")</f>
        <v/>
      </c>
      <c r="R74" t="str">
        <f>IF(H74&gt;='Data Transformation'!$R$30,B74,"")</f>
        <v/>
      </c>
      <c r="S74" t="str">
        <f>IF(D74&gt;='Data Transformation'!$R$31,B74,"")</f>
        <v/>
      </c>
      <c r="T74" t="str">
        <f>IF(AND(H74&lt;'Data Transformation'!$R$30,E74&lt;'Data Transformation'!$R$29,G74&lt;0.3,D74&lt;'Data Transformation'!$R$31,E74&gt;0.4,H74&gt;0.4),B74,"")</f>
        <v/>
      </c>
      <c r="U74" s="56"/>
      <c r="V74" t="str" cm="2">
        <f t="array" ref="V74">IF(C74=FALSE,"",IF(AND(ISNUMBER(B74),ISBLANK(N74:T74)),"Unclassified",(IF(COUNT(N74:T74)=0,"",INDEX($N$4:$T$4,MATCH(TRUE,N74:T74=B74,0))))))</f>
        <v>Rheostat</v>
      </c>
      <c r="W74" t="str">
        <f t="shared" si="4"/>
        <v/>
      </c>
      <c r="X74" t="str">
        <f t="shared" si="5"/>
        <v/>
      </c>
      <c r="AC74" t="b">
        <f t="shared" si="6"/>
        <v>0</v>
      </c>
      <c r="AD74">
        <f>IFERROR(ABS(ABS(K74-'Data Transformation'!$R$5)-ABS(K74-'Data Transformation'!$R$6)),"")</f>
        <v>0.27082292222222171</v>
      </c>
      <c r="AE74" t="b">
        <f>IF(C74=FALSE,"",IF(AND(OR(V74=$Z$6,V74=$Z$8),OR(AC74=TRUE,AD74&lt;='Data Transformation'!$X$8)),TRUE,FALSE))</f>
        <v>0</v>
      </c>
    </row>
    <row r="75" spans="2:31" x14ac:dyDescent="0.25">
      <c r="B75">
        <v>70</v>
      </c>
      <c r="C75">
        <v>17</v>
      </c>
      <c r="D75">
        <v>0</v>
      </c>
      <c r="E75">
        <v>0.125</v>
      </c>
      <c r="F75">
        <v>0.7</v>
      </c>
      <c r="G75">
        <v>0.65217391304347827</v>
      </c>
      <c r="H75">
        <v>0.125</v>
      </c>
      <c r="I75" t="str">
        <v>no</v>
      </c>
      <c r="K75" s="57">
        <f>IFERROR(AVERAGEIF('Data Transformation'!$B$425:$B$8425,B75,IF('Input and Summary Results'!$J$4="no",'Data Transformation'!$C$425:$C$8425,'Data Transformation'!$E$425:$E$8425)),"")</f>
        <v>0.60123902062500001</v>
      </c>
      <c r="L75" s="58" cm="1">
        <f t="array" ref="L75">IFERROR(_xlfn.STDEV.S(IF('Data Transformation'!$B$425:$B$8425=B75,IF('Input and Summary Results'!$J$4="no",'Data Transformation'!$C$425:$C$8425,'Data Transformation'!$E$425:$E$8425),"")),"")</f>
        <v>0.24997655296532481</v>
      </c>
      <c r="M75" s="56"/>
      <c r="N75" t="str">
        <f>IF(E75&gt;='Data Transformation'!$R$29,B75,"")</f>
        <v/>
      </c>
      <c r="O75" t="str">
        <f>IFERROR(IF(AND(Assignments!L75&lt;('Data Transformation'!$R$4-'Data Transformation'!$R$3)/2,ABS(K75-'Data Transformation'!$R$6)&gt;ABS(K75-'Data Transformation'!$R$5),NOT(ISNUMBER(N75)),NOT(ISNUMBER(R75)),NOT(ISNUMBER(P75)),NOT(ISNUMBER(R75)),NOT(ISNUMBER(S75)),NOT(ISNUMBER(T75))),Assignments!B75,""),"")</f>
        <v/>
      </c>
      <c r="P75">
        <f>IF(AND(NOT(ISNUMBER(N75)),NOT(ISNUMBER(R75)),NOT(ISNUMBER(S75)),G75&gt;='Data Transformation'!$R$28),B75,"")</f>
        <v>70</v>
      </c>
      <c r="Q75" t="str">
        <f>IFERROR(IF(AND(Assignments!L75&lt;('Data Transformation'!$R$4-'Data Transformation'!$R$3)/2,ABS(K75-'Data Transformation'!$R$6)&lt;ABS(K75-'Data Transformation'!$R$5),NOT(ISNUMBER(N75)),NOT(ISNUMBER(T75)),NOT(ISNUMBER(P75)),NOT(ISNUMBER(R75)),NOT(ISNUMBER(T75)),NOT(ISNUMBER(S75))),Assignments!B75,""),"")</f>
        <v/>
      </c>
      <c r="R75" t="str">
        <f>IF(H75&gt;='Data Transformation'!$R$30,B75,"")</f>
        <v/>
      </c>
      <c r="S75" t="str">
        <f>IF(D75&gt;='Data Transformation'!$R$31,B75,"")</f>
        <v/>
      </c>
      <c r="T75" t="str">
        <f>IF(AND(H75&lt;'Data Transformation'!$R$30,E75&lt;'Data Transformation'!$R$29,G75&lt;0.3,D75&lt;'Data Transformation'!$R$31,E75&gt;0.4,H75&gt;0.4),B75,"")</f>
        <v/>
      </c>
      <c r="U75" s="56"/>
      <c r="V75" t="str" cm="2">
        <f t="array" ref="V75">IF(C75=FALSE,"",IF(AND(ISNUMBER(B75),ISBLANK(N75:T75)),"Unclassified",(IF(COUNT(N75:T75)=0,"",INDEX($N$4:$T$4,MATCH(TRUE,N75:T75=B75,0))))))</f>
        <v>Rheostat</v>
      </c>
      <c r="W75" t="str">
        <f t="shared" si="4"/>
        <v/>
      </c>
      <c r="X75" t="str">
        <f t="shared" si="5"/>
        <v/>
      </c>
      <c r="AC75" t="b">
        <f t="shared" si="6"/>
        <v>0</v>
      </c>
      <c r="AD75">
        <f>IFERROR(ABS(ABS(K75-'Data Transformation'!$R$5)-ABS(K75-'Data Transformation'!$R$6)),"")</f>
        <v>1.2478041250000016E-2</v>
      </c>
      <c r="AE75" t="b">
        <f>IF(C75=FALSE,"",IF(AND(OR(V75=$Z$6,V75=$Z$8),OR(AC75=TRUE,AD75&lt;='Data Transformation'!$X$8)),TRUE,FALSE))</f>
        <v>0</v>
      </c>
    </row>
    <row r="76" spans="2:31" x14ac:dyDescent="0.25">
      <c r="B76">
        <v>71</v>
      </c>
      <c r="C76">
        <v>20</v>
      </c>
      <c r="D76">
        <v>0</v>
      </c>
      <c r="E76">
        <v>0.10526315789473684</v>
      </c>
      <c r="F76">
        <v>0.7</v>
      </c>
      <c r="G76">
        <v>0.65217391304347827</v>
      </c>
      <c r="H76">
        <v>0.15789473684210525</v>
      </c>
      <c r="I76" t="str">
        <v>no</v>
      </c>
      <c r="K76" s="57">
        <f>IFERROR(AVERAGEIF('Data Transformation'!$B$425:$B$8425,B76,IF('Input and Summary Results'!$J$4="no",'Data Transformation'!$C$425:$C$8425,'Data Transformation'!$E$425:$E$8425)),"")</f>
        <v>0.60211416789473682</v>
      </c>
      <c r="L76" s="58" cm="1">
        <f t="array" ref="L76">IFERROR(_xlfn.STDEV.S(IF('Data Transformation'!$B$425:$B$8425=B76,IF('Input and Summary Results'!$J$4="no",'Data Transformation'!$C$425:$C$8425,'Data Transformation'!$E$425:$E$8425),"")),"")</f>
        <v>0.21401823022332572</v>
      </c>
      <c r="M76" s="56"/>
      <c r="N76" t="str">
        <f>IF(E76&gt;='Data Transformation'!$R$29,B76,"")</f>
        <v/>
      </c>
      <c r="O76" t="str">
        <f>IFERROR(IF(AND(Assignments!L76&lt;('Data Transformation'!$R$4-'Data Transformation'!$R$3)/2,ABS(K76-'Data Transformation'!$R$6)&gt;ABS(K76-'Data Transformation'!$R$5),NOT(ISNUMBER(N76)),NOT(ISNUMBER(R76)),NOT(ISNUMBER(P76)),NOT(ISNUMBER(R76)),NOT(ISNUMBER(S76)),NOT(ISNUMBER(T76))),Assignments!B76,""),"")</f>
        <v/>
      </c>
      <c r="P76">
        <f>IF(AND(NOT(ISNUMBER(N76)),NOT(ISNUMBER(R76)),NOT(ISNUMBER(S76)),G76&gt;='Data Transformation'!$R$28),B76,"")</f>
        <v>71</v>
      </c>
      <c r="Q76" t="str">
        <f>IFERROR(IF(AND(Assignments!L76&lt;('Data Transformation'!$R$4-'Data Transformation'!$R$3)/2,ABS(K76-'Data Transformation'!$R$6)&lt;ABS(K76-'Data Transformation'!$R$5),NOT(ISNUMBER(N76)),NOT(ISNUMBER(T76)),NOT(ISNUMBER(P76)),NOT(ISNUMBER(R76)),NOT(ISNUMBER(T76)),NOT(ISNUMBER(S76))),Assignments!B76,""),"")</f>
        <v/>
      </c>
      <c r="R76" t="str">
        <f>IF(H76&gt;='Data Transformation'!$R$30,B76,"")</f>
        <v/>
      </c>
      <c r="S76" t="str">
        <f>IF(D76&gt;='Data Transformation'!$R$31,B76,"")</f>
        <v/>
      </c>
      <c r="T76" t="str">
        <f>IF(AND(H76&lt;'Data Transformation'!$R$30,E76&lt;'Data Transformation'!$R$29,G76&lt;0.3,D76&lt;'Data Transformation'!$R$31,E76&gt;0.4,H76&gt;0.4),B76,"")</f>
        <v/>
      </c>
      <c r="U76" s="56"/>
      <c r="V76" t="str" cm="2">
        <f t="array" ref="V76">IF(C76=FALSE,"",IF(AND(ISNUMBER(B76),ISBLANK(N76:T76)),"Unclassified",(IF(COUNT(N76:T76)=0,"",INDEX($N$4:$T$4,MATCH(TRUE,N76:T76=B76,0))))))</f>
        <v>Rheostat</v>
      </c>
      <c r="W76" t="str">
        <f t="shared" si="4"/>
        <v/>
      </c>
      <c r="X76" t="str">
        <f t="shared" si="5"/>
        <v/>
      </c>
      <c r="AC76" t="b">
        <f t="shared" si="6"/>
        <v>0</v>
      </c>
      <c r="AD76">
        <f>IFERROR(ABS(ABS(K76-'Data Transformation'!$R$5)-ABS(K76-'Data Transformation'!$R$6)),"")</f>
        <v>1.4228335789473634E-2</v>
      </c>
      <c r="AE76" t="b">
        <f>IF(C76=FALSE,"",IF(AND(OR(V76=$Z$6,V76=$Z$8),OR(AC76=TRUE,AD76&lt;='Data Transformation'!$X$8)),TRUE,FALSE))</f>
        <v>0</v>
      </c>
    </row>
    <row r="77" spans="2:31" x14ac:dyDescent="0.25">
      <c r="B77">
        <v>72</v>
      </c>
      <c r="C77">
        <v>20</v>
      </c>
      <c r="D77">
        <v>0</v>
      </c>
      <c r="E77">
        <v>0</v>
      </c>
      <c r="F77">
        <v>0.3</v>
      </c>
      <c r="G77">
        <v>0.21739130434782608</v>
      </c>
      <c r="H77">
        <v>0.94736842105263153</v>
      </c>
      <c r="I77" t="str">
        <v>no</v>
      </c>
      <c r="K77" s="57">
        <f>IFERROR(AVERAGEIF('Data Transformation'!$B$425:$B$8425,B77,IF('Input and Summary Results'!$J$4="no",'Data Transformation'!$C$425:$C$8425,'Data Transformation'!$E$425:$E$8425)),"")</f>
        <v>0.20562450263157894</v>
      </c>
      <c r="L77" s="58" cm="1">
        <f t="array" ref="L77">IFERROR(_xlfn.STDEV.S(IF('Data Transformation'!$B$425:$B$8425=B77,IF('Input and Summary Results'!$J$4="no",'Data Transformation'!$C$425:$C$8425,'Data Transformation'!$E$425:$E$8425),"")),"")</f>
        <v>0.14205139335523057</v>
      </c>
      <c r="M77" s="56"/>
      <c r="N77" t="str">
        <f>IF(E77&gt;='Data Transformation'!$R$29,B77,"")</f>
        <v/>
      </c>
      <c r="O77" t="str">
        <f>IFERROR(IF(AND(Assignments!L77&lt;('Data Transformation'!$R$4-'Data Transformation'!$R$3)/2,ABS(K77-'Data Transformation'!$R$6)&gt;ABS(K77-'Data Transformation'!$R$5),NOT(ISNUMBER(N77)),NOT(ISNUMBER(R77)),NOT(ISNUMBER(P77)),NOT(ISNUMBER(R77)),NOT(ISNUMBER(S77)),NOT(ISNUMBER(T77))),Assignments!B77,""),"")</f>
        <v/>
      </c>
      <c r="P77" t="str">
        <f>IF(AND(NOT(ISNUMBER(N77)),NOT(ISNUMBER(R77)),NOT(ISNUMBER(S77)),G77&gt;='Data Transformation'!$R$28),B77,"")</f>
        <v/>
      </c>
      <c r="Q77" t="str">
        <f>IFERROR(IF(AND(Assignments!L77&lt;('Data Transformation'!$R$4-'Data Transformation'!$R$3)/2,ABS(K77-'Data Transformation'!$R$6)&lt;ABS(K77-'Data Transformation'!$R$5),NOT(ISNUMBER(N77)),NOT(ISNUMBER(T77)),NOT(ISNUMBER(P77)),NOT(ISNUMBER(R77)),NOT(ISNUMBER(T77)),NOT(ISNUMBER(S77))),Assignments!B77,""),"")</f>
        <v/>
      </c>
      <c r="R77">
        <f>IF(H77&gt;='Data Transformation'!$R$30,B77,"")</f>
        <v>72</v>
      </c>
      <c r="S77" t="str">
        <f>IF(D77&gt;='Data Transformation'!$R$31,B77,"")</f>
        <v/>
      </c>
      <c r="T77" t="str">
        <f>IF(AND(H77&lt;'Data Transformation'!$R$30,E77&lt;'Data Transformation'!$R$29,G77&lt;0.3,D77&lt;'Data Transformation'!$R$31,E77&gt;0.4,H77&gt;0.4),B77,"")</f>
        <v/>
      </c>
      <c r="U77" s="56"/>
      <c r="V77" t="str" cm="2">
        <f t="array" ref="V77">IF(C77=FALSE,"",IF(AND(ISNUMBER(B77),ISBLANK(N77:T77)),"Unclassified",(IF(COUNT(N77:T77)=0,"",INDEX($N$4:$T$4,MATCH(TRUE,N77:T77=B77,0))))))</f>
        <v>Toggle</v>
      </c>
      <c r="W77" t="str">
        <f t="shared" si="4"/>
        <v/>
      </c>
      <c r="X77" t="str">
        <f t="shared" si="5"/>
        <v/>
      </c>
      <c r="AC77" t="b">
        <f t="shared" si="6"/>
        <v>0</v>
      </c>
      <c r="AD77">
        <f>IFERROR(ABS(ABS(K77-'Data Transformation'!$R$5)-ABS(K77-'Data Transformation'!$R$6)),"")</f>
        <v>0.77875099473684206</v>
      </c>
      <c r="AE77" t="b">
        <f>IF(C77=FALSE,"",IF(AND(OR(V77=$Z$6,V77=$Z$8),OR(AC77=TRUE,AD77&lt;='Data Transformation'!$X$8)),TRUE,FALSE))</f>
        <v>0</v>
      </c>
    </row>
    <row r="78" spans="2:31" x14ac:dyDescent="0.25">
      <c r="B78">
        <v>73</v>
      </c>
      <c r="C78">
        <v>17</v>
      </c>
      <c r="D78">
        <v>6.25E-2</v>
      </c>
      <c r="E78">
        <v>0</v>
      </c>
      <c r="F78">
        <v>0.8</v>
      </c>
      <c r="G78">
        <v>0.73913043478260865</v>
      </c>
      <c r="H78">
        <v>0.3125</v>
      </c>
      <c r="I78" t="str">
        <v>no</v>
      </c>
      <c r="K78" s="57">
        <f>IFERROR(AVERAGEIF('Data Transformation'!$B$425:$B$8425,B78,IF('Input and Summary Results'!$J$4="no",'Data Transformation'!$C$425:$C$8425,'Data Transformation'!$E$425:$E$8425)),"")</f>
        <v>0.49380356187500002</v>
      </c>
      <c r="L78" s="58" cm="1">
        <f t="array" ref="L78">IFERROR(_xlfn.STDEV.S(IF('Data Transformation'!$B$425:$B$8425=B78,IF('Input and Summary Results'!$J$4="no",'Data Transformation'!$C$425:$C$8425,'Data Transformation'!$E$425:$E$8425),"")),"")</f>
        <v>0.28774346331356376</v>
      </c>
      <c r="M78" s="56"/>
      <c r="N78" t="str">
        <f>IF(E78&gt;='Data Transformation'!$R$29,B78,"")</f>
        <v/>
      </c>
      <c r="O78" t="str">
        <f>IFERROR(IF(AND(Assignments!L78&lt;('Data Transformation'!$R$4-'Data Transformation'!$R$3)/2,ABS(K78-'Data Transformation'!$R$6)&gt;ABS(K78-'Data Transformation'!$R$5),NOT(ISNUMBER(N78)),NOT(ISNUMBER(R78)),NOT(ISNUMBER(P78)),NOT(ISNUMBER(R78)),NOT(ISNUMBER(S78)),NOT(ISNUMBER(T78))),Assignments!B78,""),"")</f>
        <v/>
      </c>
      <c r="P78">
        <f>IF(AND(NOT(ISNUMBER(N78)),NOT(ISNUMBER(R78)),NOT(ISNUMBER(S78)),G78&gt;='Data Transformation'!$R$28),B78,"")</f>
        <v>73</v>
      </c>
      <c r="Q78" t="str">
        <f>IFERROR(IF(AND(Assignments!L78&lt;('Data Transformation'!$R$4-'Data Transformation'!$R$3)/2,ABS(K78-'Data Transformation'!$R$6)&lt;ABS(K78-'Data Transformation'!$R$5),NOT(ISNUMBER(N78)),NOT(ISNUMBER(T78)),NOT(ISNUMBER(P78)),NOT(ISNUMBER(R78)),NOT(ISNUMBER(T78)),NOT(ISNUMBER(S78))),Assignments!B78,""),"")</f>
        <v/>
      </c>
      <c r="R78" t="str">
        <f>IF(H78&gt;='Data Transformation'!$R$30,B78,"")</f>
        <v/>
      </c>
      <c r="S78" t="str">
        <f>IF(D78&gt;='Data Transformation'!$R$31,B78,"")</f>
        <v/>
      </c>
      <c r="T78" t="str">
        <f>IF(AND(H78&lt;'Data Transformation'!$R$30,E78&lt;'Data Transformation'!$R$29,G78&lt;0.3,D78&lt;'Data Transformation'!$R$31,E78&gt;0.4,H78&gt;0.4),B78,"")</f>
        <v/>
      </c>
      <c r="U78" s="56"/>
      <c r="V78" t="str" cm="2">
        <f t="array" ref="V78">IF(C78=FALSE,"",IF(AND(ISNUMBER(B78),ISBLANK(N78:T78)),"Unclassified",(IF(COUNT(N78:T78)=0,"",INDEX($N$4:$T$4,MATCH(TRUE,N78:T78=B78,0))))))</f>
        <v>Rheostat</v>
      </c>
      <c r="W78" t="str">
        <f t="shared" si="4"/>
        <v/>
      </c>
      <c r="X78" t="str">
        <f t="shared" si="5"/>
        <v/>
      </c>
      <c r="AC78" t="b">
        <f t="shared" si="6"/>
        <v>0</v>
      </c>
      <c r="AD78">
        <f>IFERROR(ABS(ABS(K78-'Data Transformation'!$R$5)-ABS(K78-'Data Transformation'!$R$6)),"")</f>
        <v>0.20239287624999991</v>
      </c>
      <c r="AE78" t="b">
        <f>IF(C78=FALSE,"",IF(AND(OR(V78=$Z$6,V78=$Z$8),OR(AC78=TRUE,AD78&lt;='Data Transformation'!$X$8)),TRUE,FALSE))</f>
        <v>0</v>
      </c>
    </row>
    <row r="79" spans="2:31" x14ac:dyDescent="0.25">
      <c r="B79">
        <v>74</v>
      </c>
      <c r="C79">
        <v>17</v>
      </c>
      <c r="D79">
        <v>0</v>
      </c>
      <c r="E79">
        <v>0.125</v>
      </c>
      <c r="F79">
        <v>0.6</v>
      </c>
      <c r="G79">
        <v>0.56521739130434778</v>
      </c>
      <c r="H79">
        <v>0.25</v>
      </c>
      <c r="I79" t="str">
        <v>no</v>
      </c>
      <c r="K79" s="57">
        <f>IFERROR(AVERAGEIF('Data Transformation'!$B$425:$B$8425,B79,IF('Input and Summary Results'!$J$4="no",'Data Transformation'!$C$425:$C$8425,'Data Transformation'!$E$425:$E$8425)),"")</f>
        <v>0.61958878562499997</v>
      </c>
      <c r="L79" s="58" cm="1">
        <f t="array" ref="L79">IFERROR(_xlfn.STDEV.S(IF('Data Transformation'!$B$425:$B$8425=B79,IF('Input and Summary Results'!$J$4="no",'Data Transformation'!$C$425:$C$8425,'Data Transformation'!$E$425:$E$8425),"")),"")</f>
        <v>0.26137131607404845</v>
      </c>
      <c r="M79" s="56"/>
      <c r="N79" t="str">
        <f>IF(E79&gt;='Data Transformation'!$R$29,B79,"")</f>
        <v/>
      </c>
      <c r="O79" t="str">
        <f>IFERROR(IF(AND(Assignments!L79&lt;('Data Transformation'!$R$4-'Data Transformation'!$R$3)/2,ABS(K79-'Data Transformation'!$R$6)&gt;ABS(K79-'Data Transformation'!$R$5),NOT(ISNUMBER(N79)),NOT(ISNUMBER(R79)),NOT(ISNUMBER(P79)),NOT(ISNUMBER(R79)),NOT(ISNUMBER(S79)),NOT(ISNUMBER(T79))),Assignments!B79,""),"")</f>
        <v/>
      </c>
      <c r="P79">
        <f>IF(AND(NOT(ISNUMBER(N79)),NOT(ISNUMBER(R79)),NOT(ISNUMBER(S79)),G79&gt;='Data Transformation'!$R$28),B79,"")</f>
        <v>74</v>
      </c>
      <c r="Q79" t="str">
        <f>IFERROR(IF(AND(Assignments!L79&lt;('Data Transformation'!$R$4-'Data Transformation'!$R$3)/2,ABS(K79-'Data Transformation'!$R$6)&lt;ABS(K79-'Data Transformation'!$R$5),NOT(ISNUMBER(N79)),NOT(ISNUMBER(T79)),NOT(ISNUMBER(P79)),NOT(ISNUMBER(R79)),NOT(ISNUMBER(T79)),NOT(ISNUMBER(S79))),Assignments!B79,""),"")</f>
        <v/>
      </c>
      <c r="R79" t="str">
        <f>IF(H79&gt;='Data Transformation'!$R$30,B79,"")</f>
        <v/>
      </c>
      <c r="S79" t="str">
        <f>IF(D79&gt;='Data Transformation'!$R$31,B79,"")</f>
        <v/>
      </c>
      <c r="T79" t="str">
        <f>IF(AND(H79&lt;'Data Transformation'!$R$30,E79&lt;'Data Transformation'!$R$29,G79&lt;0.3,D79&lt;'Data Transformation'!$R$31,E79&gt;0.4,H79&gt;0.4),B79,"")</f>
        <v/>
      </c>
      <c r="U79" s="56"/>
      <c r="V79" t="str" cm="2">
        <f t="array" ref="V79">IF(C79=FALSE,"",IF(AND(ISNUMBER(B79),ISBLANK(N79:T79)),"Unclassified",(IF(COUNT(N79:T79)=0,"",INDEX($N$4:$T$4,MATCH(TRUE,N79:T79=B79,0))))))</f>
        <v>Rheostat</v>
      </c>
      <c r="W79" t="str">
        <f t="shared" si="4"/>
        <v/>
      </c>
      <c r="X79" t="str">
        <f t="shared" si="5"/>
        <v/>
      </c>
      <c r="AC79" t="b">
        <f t="shared" si="6"/>
        <v>0</v>
      </c>
      <c r="AD79">
        <f>IFERROR(ABS(ABS(K79-'Data Transformation'!$R$5)-ABS(K79-'Data Transformation'!$R$6)),"")</f>
        <v>4.9177571249999941E-2</v>
      </c>
      <c r="AE79" t="b">
        <f>IF(C79=FALSE,"",IF(AND(OR(V79=$Z$6,V79=$Z$8),OR(AC79=TRUE,AD79&lt;='Data Transformation'!$X$8)),TRUE,FALSE))</f>
        <v>0</v>
      </c>
    </row>
    <row r="80" spans="2:31" x14ac:dyDescent="0.25">
      <c r="B80">
        <v>75</v>
      </c>
      <c r="C80">
        <v>19</v>
      </c>
      <c r="D80">
        <v>5.5555555555555552E-2</v>
      </c>
      <c r="E80">
        <v>0.55555555555555558</v>
      </c>
      <c r="F80">
        <v>0.5</v>
      </c>
      <c r="G80">
        <v>0.47826086956521741</v>
      </c>
      <c r="H80">
        <v>0</v>
      </c>
      <c r="I80" t="str">
        <v>no</v>
      </c>
      <c r="K80" s="57">
        <f>IFERROR(AVERAGEIF('Data Transformation'!$B$425:$B$8425,B80,IF('Input and Summary Results'!$J$4="no",'Data Transformation'!$C$425:$C$8425,'Data Transformation'!$E$425:$E$8425)),"")</f>
        <v>0.94085127499999999</v>
      </c>
      <c r="L80" s="58" cm="1">
        <f t="array" ref="L80">IFERROR(_xlfn.STDEV.S(IF('Data Transformation'!$B$425:$B$8425=B80,IF('Input and Summary Results'!$J$4="no",'Data Transformation'!$C$425:$C$8425,'Data Transformation'!$E$425:$E$8425),"")),"")</f>
        <v>0.14939227488921206</v>
      </c>
      <c r="M80" s="56"/>
      <c r="N80" t="str">
        <f>IF(E80&gt;='Data Transformation'!$R$29,B80,"")</f>
        <v/>
      </c>
      <c r="O80">
        <f>IFERROR(IF(AND(Assignments!L80&lt;('Data Transformation'!$R$4-'Data Transformation'!$R$3)/2,ABS(K80-'Data Transformation'!$R$6)&gt;ABS(K80-'Data Transformation'!$R$5),NOT(ISNUMBER(N80)),NOT(ISNUMBER(R80)),NOT(ISNUMBER(P80)),NOT(ISNUMBER(R80)),NOT(ISNUMBER(S80)),NOT(ISNUMBER(T80))),Assignments!B80,""),"")</f>
        <v>75</v>
      </c>
      <c r="P80" t="str">
        <f>IF(AND(NOT(ISNUMBER(N80)),NOT(ISNUMBER(R80)),NOT(ISNUMBER(S80)),G80&gt;='Data Transformation'!$R$28),B80,"")</f>
        <v/>
      </c>
      <c r="Q80" t="str">
        <f>IFERROR(IF(AND(Assignments!L80&lt;('Data Transformation'!$R$4-'Data Transformation'!$R$3)/2,ABS(K80-'Data Transformation'!$R$6)&lt;ABS(K80-'Data Transformation'!$R$5),NOT(ISNUMBER(N80)),NOT(ISNUMBER(T80)),NOT(ISNUMBER(P80)),NOT(ISNUMBER(R80)),NOT(ISNUMBER(T80)),NOT(ISNUMBER(S80))),Assignments!B80,""),"")</f>
        <v/>
      </c>
      <c r="R80" t="str">
        <f>IF(H80&gt;='Data Transformation'!$R$30,B80,"")</f>
        <v/>
      </c>
      <c r="S80" t="str">
        <f>IF(D80&gt;='Data Transformation'!$R$31,B80,"")</f>
        <v/>
      </c>
      <c r="T80" t="str">
        <f>IF(AND(H80&lt;'Data Transformation'!$R$30,E80&lt;'Data Transformation'!$R$29,G80&lt;0.3,D80&lt;'Data Transformation'!$R$31,E80&gt;0.4,H80&gt;0.4),B80,"")</f>
        <v/>
      </c>
      <c r="U80" s="56"/>
      <c r="V80" t="str" cm="2">
        <f t="array" ref="V80">IF(C80=FALSE,"",IF(AND(ISNUMBER(B80),ISBLANK(N80:T80)),"Unclassified",(IF(COUNT(N80:T80)=0,"",INDEX($N$4:$T$4,MATCH(TRUE,N80:T80=B80,0))))))</f>
        <v>Moderate</v>
      </c>
      <c r="W80" t="str">
        <f t="shared" si="4"/>
        <v/>
      </c>
      <c r="X80" t="str">
        <f t="shared" si="5"/>
        <v/>
      </c>
      <c r="AC80" t="b">
        <f t="shared" si="6"/>
        <v>0</v>
      </c>
      <c r="AD80">
        <f>IFERROR(ABS(ABS(K80-'Data Transformation'!$R$5)-ABS(K80-'Data Transformation'!$R$6)),"")</f>
        <v>0.69170255000000003</v>
      </c>
      <c r="AE80" t="b">
        <f>IF(C80=FALSE,"",IF(AND(OR(V80=$Z$6,V80=$Z$8),OR(AC80=TRUE,AD80&lt;='Data Transformation'!$X$8)),TRUE,FALSE))</f>
        <v>0</v>
      </c>
    </row>
    <row r="81" spans="2:31" x14ac:dyDescent="0.25">
      <c r="B81">
        <v>76</v>
      </c>
      <c r="C81">
        <v>20</v>
      </c>
      <c r="D81">
        <v>0</v>
      </c>
      <c r="E81">
        <v>0.10526315789473684</v>
      </c>
      <c r="F81">
        <v>0.6</v>
      </c>
      <c r="G81">
        <v>0.56521739130434778</v>
      </c>
      <c r="H81">
        <v>0.68421052631578949</v>
      </c>
      <c r="I81" t="str">
        <v>no</v>
      </c>
      <c r="K81" s="57">
        <f>IFERROR(AVERAGEIF('Data Transformation'!$B$425:$B$8425,B81,IF('Input and Summary Results'!$J$4="no",'Data Transformation'!$C$425:$C$8425,'Data Transformation'!$E$425:$E$8425)),"")</f>
        <v>0.38973519631578951</v>
      </c>
      <c r="L81" s="58" cm="1">
        <f t="array" ref="L81">IFERROR(_xlfn.STDEV.S(IF('Data Transformation'!$B$425:$B$8425=B81,IF('Input and Summary Results'!$J$4="no",'Data Transformation'!$C$425:$C$8425,'Data Transformation'!$E$425:$E$8425),"")),"")</f>
        <v>0.26576925480458963</v>
      </c>
      <c r="M81" s="56"/>
      <c r="N81" t="str">
        <f>IF(E81&gt;='Data Transformation'!$R$29,B81,"")</f>
        <v/>
      </c>
      <c r="O81" t="str">
        <f>IFERROR(IF(AND(Assignments!L81&lt;('Data Transformation'!$R$4-'Data Transformation'!$R$3)/2,ABS(K81-'Data Transformation'!$R$6)&gt;ABS(K81-'Data Transformation'!$R$5),NOT(ISNUMBER(N81)),NOT(ISNUMBER(R81)),NOT(ISNUMBER(P81)),NOT(ISNUMBER(R81)),NOT(ISNUMBER(S81)),NOT(ISNUMBER(T81))),Assignments!B81,""),"")</f>
        <v/>
      </c>
      <c r="P81" t="str">
        <f>IF(AND(NOT(ISNUMBER(N81)),NOT(ISNUMBER(R81)),NOT(ISNUMBER(S81)),G81&gt;='Data Transformation'!$R$28),B81,"")</f>
        <v/>
      </c>
      <c r="Q81" t="str">
        <f>IFERROR(IF(AND(Assignments!L81&lt;('Data Transformation'!$R$4-'Data Transformation'!$R$3)/2,ABS(K81-'Data Transformation'!$R$6)&lt;ABS(K81-'Data Transformation'!$R$5),NOT(ISNUMBER(N81)),NOT(ISNUMBER(T81)),NOT(ISNUMBER(P81)),NOT(ISNUMBER(R81)),NOT(ISNUMBER(T81)),NOT(ISNUMBER(S81))),Assignments!B81,""),"")</f>
        <v/>
      </c>
      <c r="R81">
        <f>IF(H81&gt;='Data Transformation'!$R$30,B81,"")</f>
        <v>76</v>
      </c>
      <c r="S81" t="str">
        <f>IF(D81&gt;='Data Transformation'!$R$31,B81,"")</f>
        <v/>
      </c>
      <c r="T81" t="str">
        <f>IF(AND(H81&lt;'Data Transformation'!$R$30,E81&lt;'Data Transformation'!$R$29,G81&lt;0.3,D81&lt;'Data Transformation'!$R$31,E81&gt;0.4,H81&gt;0.4),B81,"")</f>
        <v/>
      </c>
      <c r="U81" s="56"/>
      <c r="V81" t="str" cm="2">
        <f t="array" ref="V81">IF(C81=FALSE,"",IF(AND(ISNUMBER(B81),ISBLANK(N81:T81)),"Unclassified",(IF(COUNT(N81:T81)=0,"",INDEX($N$4:$T$4,MATCH(TRUE,N81:T81=B81,0))))))</f>
        <v>Toggle</v>
      </c>
      <c r="W81" t="str">
        <f t="shared" si="4"/>
        <v/>
      </c>
      <c r="X81" t="str">
        <f t="shared" si="5"/>
        <v/>
      </c>
      <c r="AC81" t="b">
        <f t="shared" si="6"/>
        <v>0</v>
      </c>
      <c r="AD81">
        <f>IFERROR(ABS(ABS(K81-'Data Transformation'!$R$5)-ABS(K81-'Data Transformation'!$R$6)),"")</f>
        <v>0.41052960736842092</v>
      </c>
      <c r="AE81" t="b">
        <f>IF(C81=FALSE,"",IF(AND(OR(V81=$Z$6,V81=$Z$8),OR(AC81=TRUE,AD81&lt;='Data Transformation'!$X$8)),TRUE,FALSE))</f>
        <v>0</v>
      </c>
    </row>
    <row r="82" spans="2:31" x14ac:dyDescent="0.25">
      <c r="B82">
        <v>77</v>
      </c>
      <c r="C82">
        <v>18</v>
      </c>
      <c r="D82">
        <v>5.8823529411764705E-2</v>
      </c>
      <c r="E82">
        <v>0.23529411764705882</v>
      </c>
      <c r="F82">
        <v>0.5</v>
      </c>
      <c r="G82">
        <v>0.47826086956521741</v>
      </c>
      <c r="H82">
        <v>0</v>
      </c>
      <c r="I82" t="str">
        <v>no</v>
      </c>
      <c r="K82" s="57">
        <f>IFERROR(AVERAGEIF('Data Transformation'!$B$425:$B$8425,B82,IF('Input and Summary Results'!$J$4="no",'Data Transformation'!$C$425:$C$8425,'Data Transformation'!$E$425:$E$8425)),"")</f>
        <v>0.82022332529411768</v>
      </c>
      <c r="L82" s="58" cm="1">
        <f t="array" ref="L82">IFERROR(_xlfn.STDEV.S(IF('Data Transformation'!$B$425:$B$8425=B82,IF('Input and Summary Results'!$J$4="no",'Data Transformation'!$C$425:$C$8425,'Data Transformation'!$E$425:$E$8425),"")),"")</f>
        <v>0.1478043780743532</v>
      </c>
      <c r="M82" s="56"/>
      <c r="N82" t="str">
        <f>IF(E82&gt;='Data Transformation'!$R$29,B82,"")</f>
        <v/>
      </c>
      <c r="O82">
        <f>IFERROR(IF(AND(Assignments!L82&lt;('Data Transformation'!$R$4-'Data Transformation'!$R$3)/2,ABS(K82-'Data Transformation'!$R$6)&gt;ABS(K82-'Data Transformation'!$R$5),NOT(ISNUMBER(N82)),NOT(ISNUMBER(R82)),NOT(ISNUMBER(P82)),NOT(ISNUMBER(R82)),NOT(ISNUMBER(S82)),NOT(ISNUMBER(T82))),Assignments!B82,""),"")</f>
        <v>77</v>
      </c>
      <c r="P82" t="str">
        <f>IF(AND(NOT(ISNUMBER(N82)),NOT(ISNUMBER(R82)),NOT(ISNUMBER(S82)),G82&gt;='Data Transformation'!$R$28),B82,"")</f>
        <v/>
      </c>
      <c r="Q82" t="str">
        <f>IFERROR(IF(AND(Assignments!L82&lt;('Data Transformation'!$R$4-'Data Transformation'!$R$3)/2,ABS(K82-'Data Transformation'!$R$6)&lt;ABS(K82-'Data Transformation'!$R$5),NOT(ISNUMBER(N82)),NOT(ISNUMBER(T82)),NOT(ISNUMBER(P82)),NOT(ISNUMBER(R82)),NOT(ISNUMBER(T82)),NOT(ISNUMBER(S82))),Assignments!B82,""),"")</f>
        <v/>
      </c>
      <c r="R82" t="str">
        <f>IF(H82&gt;='Data Transformation'!$R$30,B82,"")</f>
        <v/>
      </c>
      <c r="S82" t="str">
        <f>IF(D82&gt;='Data Transformation'!$R$31,B82,"")</f>
        <v/>
      </c>
      <c r="T82" t="str">
        <f>IF(AND(H82&lt;'Data Transformation'!$R$30,E82&lt;'Data Transformation'!$R$29,G82&lt;0.3,D82&lt;'Data Transformation'!$R$31,E82&gt;0.4,H82&gt;0.4),B82,"")</f>
        <v/>
      </c>
      <c r="U82" s="56"/>
      <c r="V82" t="str" cm="2">
        <f t="array" ref="V82">IF(C82=FALSE,"",IF(AND(ISNUMBER(B82),ISBLANK(N82:T82)),"Unclassified",(IF(COUNT(N82:T82)=0,"",INDEX($N$4:$T$4,MATCH(TRUE,N82:T82=B82,0))))))</f>
        <v>Moderate</v>
      </c>
      <c r="W82" t="str">
        <f t="shared" si="4"/>
        <v/>
      </c>
      <c r="X82" t="str">
        <f t="shared" si="5"/>
        <v/>
      </c>
      <c r="AC82" t="b">
        <f t="shared" si="6"/>
        <v>0</v>
      </c>
      <c r="AD82">
        <f>IFERROR(ABS(ABS(K82-'Data Transformation'!$R$5)-ABS(K82-'Data Transformation'!$R$6)),"")</f>
        <v>0.4504466505882353</v>
      </c>
      <c r="AE82" t="b">
        <f>IF(C82=FALSE,"",IF(AND(OR(V82=$Z$6,V82=$Z$8),OR(AC82=TRUE,AD82&lt;='Data Transformation'!$X$8)),TRUE,FALSE))</f>
        <v>0</v>
      </c>
    </row>
    <row r="83" spans="2:31" x14ac:dyDescent="0.25">
      <c r="B83">
        <v>78</v>
      </c>
      <c r="C83">
        <v>11</v>
      </c>
      <c r="D83">
        <v>0</v>
      </c>
      <c r="E83">
        <v>0.8</v>
      </c>
      <c r="F83">
        <v>0.4</v>
      </c>
      <c r="G83">
        <v>0.39130434782608697</v>
      </c>
      <c r="H83">
        <v>0</v>
      </c>
      <c r="I83" t="str">
        <v>no</v>
      </c>
      <c r="K83" s="57">
        <f>IFERROR(AVERAGEIF('Data Transformation'!$B$425:$B$8425,B83,IF('Input and Summary Results'!$J$4="no",'Data Transformation'!$C$425:$C$8425,'Data Transformation'!$E$425:$E$8425)),"")</f>
        <v>0.95864479499999999</v>
      </c>
      <c r="L83" s="58" cm="1">
        <f t="array" ref="L83">IFERROR(_xlfn.STDEV.S(IF('Data Transformation'!$B$425:$B$8425=B83,IF('Input and Summary Results'!$J$4="no",'Data Transformation'!$C$425:$C$8425,'Data Transformation'!$E$425:$E$8425),"")),"")</f>
        <v>0.1226207891851749</v>
      </c>
      <c r="M83" s="56"/>
      <c r="N83">
        <f>IF(E83&gt;='Data Transformation'!$R$29,B83,"")</f>
        <v>78</v>
      </c>
      <c r="O83" t="str">
        <f>IFERROR(IF(AND(Assignments!L83&lt;('Data Transformation'!$R$4-'Data Transformation'!$R$3)/2,ABS(K83-'Data Transformation'!$R$6)&gt;ABS(K83-'Data Transformation'!$R$5),NOT(ISNUMBER(N83)),NOT(ISNUMBER(R83)),NOT(ISNUMBER(P83)),NOT(ISNUMBER(R83)),NOT(ISNUMBER(S83)),NOT(ISNUMBER(T83))),Assignments!B83,""),"")</f>
        <v/>
      </c>
      <c r="P83" t="str">
        <f>IF(AND(NOT(ISNUMBER(N83)),NOT(ISNUMBER(R83)),NOT(ISNUMBER(S83)),G83&gt;='Data Transformation'!$R$28),B83,"")</f>
        <v/>
      </c>
      <c r="Q83" t="str">
        <f>IFERROR(IF(AND(Assignments!L83&lt;('Data Transformation'!$R$4-'Data Transformation'!$R$3)/2,ABS(K83-'Data Transformation'!$R$6)&lt;ABS(K83-'Data Transformation'!$R$5),NOT(ISNUMBER(N83)),NOT(ISNUMBER(T83)),NOT(ISNUMBER(P83)),NOT(ISNUMBER(R83)),NOT(ISNUMBER(T83)),NOT(ISNUMBER(S83))),Assignments!B83,""),"")</f>
        <v/>
      </c>
      <c r="R83" t="str">
        <f>IF(H83&gt;='Data Transformation'!$R$30,B83,"")</f>
        <v/>
      </c>
      <c r="S83" t="str">
        <f>IF(D83&gt;='Data Transformation'!$R$31,B83,"")</f>
        <v/>
      </c>
      <c r="T83" t="str">
        <f>IF(AND(H83&lt;'Data Transformation'!$R$30,E83&lt;'Data Transformation'!$R$29,G83&lt;0.3,D83&lt;'Data Transformation'!$R$31,E83&gt;0.4,H83&gt;0.4),B83,"")</f>
        <v/>
      </c>
      <c r="U83" s="56"/>
      <c r="V83" t="str" cm="2">
        <f t="array" ref="V83">IF(C83=FALSE,"",IF(AND(ISNUMBER(B83),ISBLANK(N83:T83)),"Unclassified",(IF(COUNT(N83:T83)=0,"",INDEX($N$4:$T$4,MATCH(TRUE,N83:T83=B83,0))))))</f>
        <v>Neutral</v>
      </c>
      <c r="W83" t="str">
        <f t="shared" si="4"/>
        <v/>
      </c>
      <c r="X83" t="str">
        <f t="shared" si="5"/>
        <v/>
      </c>
      <c r="AC83" t="b">
        <f t="shared" si="6"/>
        <v>0</v>
      </c>
      <c r="AD83">
        <f>IFERROR(ABS(ABS(K83-'Data Transformation'!$R$5)-ABS(K83-'Data Transformation'!$R$6)),"")</f>
        <v>0.72728958999999993</v>
      </c>
      <c r="AE83" t="b">
        <f>IF(C83=FALSE,"",IF(AND(OR(V83=$Z$6,V83=$Z$8),OR(AC83=TRUE,AD83&lt;='Data Transformation'!$X$8)),TRUE,FALSE))</f>
        <v>0</v>
      </c>
    </row>
    <row r="84" spans="2:31" x14ac:dyDescent="0.25">
      <c r="B84">
        <v>79</v>
      </c>
      <c r="C84">
        <v>20</v>
      </c>
      <c r="D84">
        <v>0</v>
      </c>
      <c r="E84">
        <v>0</v>
      </c>
      <c r="F84">
        <v>0.3</v>
      </c>
      <c r="G84">
        <v>0.17391304347826086</v>
      </c>
      <c r="H84">
        <v>0.94736842105263153</v>
      </c>
      <c r="I84" t="str">
        <v>no</v>
      </c>
      <c r="K84" s="57">
        <f>IFERROR(AVERAGEIF('Data Transformation'!$B$425:$B$8425,B84,IF('Input and Summary Results'!$J$4="no",'Data Transformation'!$C$425:$C$8425,'Data Transformation'!$E$425:$E$8425)),"")</f>
        <v>0.18207248210526314</v>
      </c>
      <c r="L84" s="58" cm="1">
        <f t="array" ref="L84">IFERROR(_xlfn.STDEV.S(IF('Data Transformation'!$B$425:$B$8425=B84,IF('Input and Summary Results'!$J$4="no",'Data Transformation'!$C$425:$C$8425,'Data Transformation'!$E$425:$E$8425),"")),"")</f>
        <v>5.086747611340476E-2</v>
      </c>
      <c r="M84" s="56"/>
      <c r="N84" t="str">
        <f>IF(E84&gt;='Data Transformation'!$R$29,B84,"")</f>
        <v/>
      </c>
      <c r="O84" t="str">
        <f>IFERROR(IF(AND(Assignments!L84&lt;('Data Transformation'!$R$4-'Data Transformation'!$R$3)/2,ABS(K84-'Data Transformation'!$R$6)&gt;ABS(K84-'Data Transformation'!$R$5),NOT(ISNUMBER(N84)),NOT(ISNUMBER(R84)),NOT(ISNUMBER(P84)),NOT(ISNUMBER(R84)),NOT(ISNUMBER(S84)),NOT(ISNUMBER(T84))),Assignments!B84,""),"")</f>
        <v/>
      </c>
      <c r="P84" t="str">
        <f>IF(AND(NOT(ISNUMBER(N84)),NOT(ISNUMBER(R84)),NOT(ISNUMBER(S84)),G84&gt;='Data Transformation'!$R$28),B84,"")</f>
        <v/>
      </c>
      <c r="Q84" t="str">
        <f>IFERROR(IF(AND(Assignments!L84&lt;('Data Transformation'!$R$4-'Data Transformation'!$R$3)/2,ABS(K84-'Data Transformation'!$R$6)&lt;ABS(K84-'Data Transformation'!$R$5),NOT(ISNUMBER(N84)),NOT(ISNUMBER(T84)),NOT(ISNUMBER(P84)),NOT(ISNUMBER(R84)),NOT(ISNUMBER(T84)),NOT(ISNUMBER(S84))),Assignments!B84,""),"")</f>
        <v/>
      </c>
      <c r="R84">
        <f>IF(H84&gt;='Data Transformation'!$R$30,B84,"")</f>
        <v>79</v>
      </c>
      <c r="S84" t="str">
        <f>IF(D84&gt;='Data Transformation'!$R$31,B84,"")</f>
        <v/>
      </c>
      <c r="T84" t="str">
        <f>IF(AND(H84&lt;'Data Transformation'!$R$30,E84&lt;'Data Transformation'!$R$29,G84&lt;0.3,D84&lt;'Data Transformation'!$R$31,E84&gt;0.4,H84&gt;0.4),B84,"")</f>
        <v/>
      </c>
      <c r="U84" s="56"/>
      <c r="V84" t="str" cm="2">
        <f t="array" ref="V84">IF(C84=FALSE,"",IF(AND(ISNUMBER(B84),ISBLANK(N84:T84)),"Unclassified",(IF(COUNT(N84:T84)=0,"",INDEX($N$4:$T$4,MATCH(TRUE,N84:T84=B84,0))))))</f>
        <v>Toggle</v>
      </c>
      <c r="W84" t="str">
        <f t="shared" si="4"/>
        <v/>
      </c>
      <c r="X84" t="str">
        <f t="shared" si="5"/>
        <v/>
      </c>
      <c r="AC84" t="b">
        <f t="shared" si="6"/>
        <v>0</v>
      </c>
      <c r="AD84">
        <f>IFERROR(ABS(ABS(K84-'Data Transformation'!$R$5)-ABS(K84-'Data Transformation'!$R$6)),"")</f>
        <v>0.80999999999999994</v>
      </c>
      <c r="AE84" t="b">
        <f>IF(C84=FALSE,"",IF(AND(OR(V84=$Z$6,V84=$Z$8),OR(AC84=TRUE,AD84&lt;='Data Transformation'!$X$8)),TRUE,FALSE))</f>
        <v>0</v>
      </c>
    </row>
    <row r="85" spans="2:31" x14ac:dyDescent="0.25">
      <c r="B85">
        <v>80</v>
      </c>
      <c r="C85">
        <v>18</v>
      </c>
      <c r="D85">
        <v>0</v>
      </c>
      <c r="E85">
        <v>0.23529411764705882</v>
      </c>
      <c r="F85">
        <v>0.7</v>
      </c>
      <c r="G85">
        <v>0.65217391304347827</v>
      </c>
      <c r="H85">
        <v>0.29411764705882354</v>
      </c>
      <c r="I85" t="str">
        <v>no</v>
      </c>
      <c r="K85" s="57">
        <f>IFERROR(AVERAGEIF('Data Transformation'!$B$425:$B$8425,B85,IF('Input and Summary Results'!$J$4="no",'Data Transformation'!$C$425:$C$8425,'Data Transformation'!$E$425:$E$8425)),"")</f>
        <v>0.58962312235294123</v>
      </c>
      <c r="L85" s="58" cm="1">
        <f t="array" ref="L85">IFERROR(_xlfn.STDEV.S(IF('Data Transformation'!$B$425:$B$8425=B85,IF('Input and Summary Results'!$J$4="no",'Data Transformation'!$C$425:$C$8425,'Data Transformation'!$E$425:$E$8425),"")),"")</f>
        <v>0.28656632453422209</v>
      </c>
      <c r="M85" s="56"/>
      <c r="N85" t="str">
        <f>IF(E85&gt;='Data Transformation'!$R$29,B85,"")</f>
        <v/>
      </c>
      <c r="O85" t="str">
        <f>IFERROR(IF(AND(Assignments!L85&lt;('Data Transformation'!$R$4-'Data Transformation'!$R$3)/2,ABS(K85-'Data Transformation'!$R$6)&gt;ABS(K85-'Data Transformation'!$R$5),NOT(ISNUMBER(N85)),NOT(ISNUMBER(R85)),NOT(ISNUMBER(P85)),NOT(ISNUMBER(R85)),NOT(ISNUMBER(S85)),NOT(ISNUMBER(T85))),Assignments!B85,""),"")</f>
        <v/>
      </c>
      <c r="P85">
        <f>IF(AND(NOT(ISNUMBER(N85)),NOT(ISNUMBER(R85)),NOT(ISNUMBER(S85)),G85&gt;='Data Transformation'!$R$28),B85,"")</f>
        <v>80</v>
      </c>
      <c r="Q85" t="str">
        <f>IFERROR(IF(AND(Assignments!L85&lt;('Data Transformation'!$R$4-'Data Transformation'!$R$3)/2,ABS(K85-'Data Transformation'!$R$6)&lt;ABS(K85-'Data Transformation'!$R$5),NOT(ISNUMBER(N85)),NOT(ISNUMBER(T85)),NOT(ISNUMBER(P85)),NOT(ISNUMBER(R85)),NOT(ISNUMBER(T85)),NOT(ISNUMBER(S85))),Assignments!B85,""),"")</f>
        <v/>
      </c>
      <c r="R85" t="str">
        <f>IF(H85&gt;='Data Transformation'!$R$30,B85,"")</f>
        <v/>
      </c>
      <c r="S85" t="str">
        <f>IF(D85&gt;='Data Transformation'!$R$31,B85,"")</f>
        <v/>
      </c>
      <c r="T85" t="str">
        <f>IF(AND(H85&lt;'Data Transformation'!$R$30,E85&lt;'Data Transformation'!$R$29,G85&lt;0.3,D85&lt;'Data Transformation'!$R$31,E85&gt;0.4,H85&gt;0.4),B85,"")</f>
        <v/>
      </c>
      <c r="U85" s="56"/>
      <c r="V85" t="str" cm="2">
        <f t="array" ref="V85">IF(C85=FALSE,"",IF(AND(ISNUMBER(B85),ISBLANK(N85:T85)),"Unclassified",(IF(COUNT(N85:T85)=0,"",INDEX($N$4:$T$4,MATCH(TRUE,N85:T85=B85,0))))))</f>
        <v>Rheostat</v>
      </c>
      <c r="W85" t="str">
        <f t="shared" si="4"/>
        <v/>
      </c>
      <c r="X85" t="str">
        <f t="shared" si="5"/>
        <v/>
      </c>
      <c r="AC85" t="b">
        <f t="shared" si="6"/>
        <v>0</v>
      </c>
      <c r="AD85">
        <f>IFERROR(ABS(ABS(K85-'Data Transformation'!$R$5)-ABS(K85-'Data Transformation'!$R$6)),"")</f>
        <v>1.075375529411754E-2</v>
      </c>
      <c r="AE85" t="b">
        <f>IF(C85=FALSE,"",IF(AND(OR(V85=$Z$6,V85=$Z$8),OR(AC85=TRUE,AD85&lt;='Data Transformation'!$X$8)),TRUE,FALSE))</f>
        <v>0</v>
      </c>
    </row>
    <row r="86" spans="2:31" x14ac:dyDescent="0.25">
      <c r="B86">
        <v>81</v>
      </c>
      <c r="C86">
        <v>15</v>
      </c>
      <c r="D86">
        <v>0.14285714285714285</v>
      </c>
      <c r="E86">
        <v>0.7142857142857143</v>
      </c>
      <c r="F86">
        <v>0.6</v>
      </c>
      <c r="G86">
        <v>0.60869565217391308</v>
      </c>
      <c r="H86">
        <v>0</v>
      </c>
      <c r="I86" t="str">
        <v>no</v>
      </c>
      <c r="K86" s="57">
        <f>IFERROR(AVERAGEIF('Data Transformation'!$B$425:$B$8425,B86,IF('Input and Summary Results'!$J$4="no",'Data Transformation'!$C$425:$C$8425,'Data Transformation'!$E$425:$E$8425)),"")</f>
        <v>1.0140410942857143</v>
      </c>
      <c r="L86" s="58" cm="1">
        <f t="array" ref="L86">IFERROR(_xlfn.STDEV.S(IF('Data Transformation'!$B$425:$B$8425=B86,IF('Input and Summary Results'!$J$4="no",'Data Transformation'!$C$425:$C$8425,'Data Transformation'!$E$425:$E$8425),"")),"")</f>
        <v>0.17216775076586216</v>
      </c>
      <c r="M86" s="56"/>
      <c r="N86">
        <f>IF(E86&gt;='Data Transformation'!$R$29,B86,"")</f>
        <v>81</v>
      </c>
      <c r="O86" t="str">
        <f>IFERROR(IF(AND(Assignments!L86&lt;('Data Transformation'!$R$4-'Data Transformation'!$R$3)/2,ABS(K86-'Data Transformation'!$R$6)&gt;ABS(K86-'Data Transformation'!$R$5),NOT(ISNUMBER(N86)),NOT(ISNUMBER(R86)),NOT(ISNUMBER(P86)),NOT(ISNUMBER(R86)),NOT(ISNUMBER(S86)),NOT(ISNUMBER(T86))),Assignments!B86,""),"")</f>
        <v/>
      </c>
      <c r="P86" t="str">
        <f>IF(AND(NOT(ISNUMBER(N86)),NOT(ISNUMBER(R86)),NOT(ISNUMBER(S86)),G86&gt;='Data Transformation'!$R$28),B86,"")</f>
        <v/>
      </c>
      <c r="Q86" t="str">
        <f>IFERROR(IF(AND(Assignments!L86&lt;('Data Transformation'!$R$4-'Data Transformation'!$R$3)/2,ABS(K86-'Data Transformation'!$R$6)&lt;ABS(K86-'Data Transformation'!$R$5),NOT(ISNUMBER(N86)),NOT(ISNUMBER(T86)),NOT(ISNUMBER(P86)),NOT(ISNUMBER(R86)),NOT(ISNUMBER(T86)),NOT(ISNUMBER(S86))),Assignments!B86,""),"")</f>
        <v/>
      </c>
      <c r="R86" t="str">
        <f>IF(H86&gt;='Data Transformation'!$R$30,B86,"")</f>
        <v/>
      </c>
      <c r="S86" t="str">
        <f>IF(D86&gt;='Data Transformation'!$R$31,B86,"")</f>
        <v/>
      </c>
      <c r="T86" t="str">
        <f>IF(AND(H86&lt;'Data Transformation'!$R$30,E86&lt;'Data Transformation'!$R$29,G86&lt;0.3,D86&lt;'Data Transformation'!$R$31,E86&gt;0.4,H86&gt;0.4),B86,"")</f>
        <v/>
      </c>
      <c r="U86" s="56"/>
      <c r="V86" t="str" cm="2">
        <f t="array" ref="V86">IF(C86=FALSE,"",IF(AND(ISNUMBER(B86),ISBLANK(N86:T86)),"Unclassified",(IF(COUNT(N86:T86)=0,"",INDEX($N$4:$T$4,MATCH(TRUE,N86:T86=B86,0))))))</f>
        <v>Neutral</v>
      </c>
      <c r="W86" t="str">
        <f t="shared" si="4"/>
        <v/>
      </c>
      <c r="X86" t="str">
        <f t="shared" si="5"/>
        <v/>
      </c>
      <c r="AC86" t="b">
        <f t="shared" si="6"/>
        <v>0</v>
      </c>
      <c r="AD86">
        <f>IFERROR(ABS(ABS(K86-'Data Transformation'!$R$5)-ABS(K86-'Data Transformation'!$R$6)),"")</f>
        <v>0.81</v>
      </c>
      <c r="AE86" t="b">
        <f>IF(C86=FALSE,"",IF(AND(OR(V86=$Z$6,V86=$Z$8),OR(AC86=TRUE,AD86&lt;='Data Transformation'!$X$8)),TRUE,FALSE))</f>
        <v>0</v>
      </c>
    </row>
    <row r="87" spans="2:31" x14ac:dyDescent="0.25">
      <c r="B87">
        <v>82</v>
      </c>
      <c r="C87">
        <v>19</v>
      </c>
      <c r="D87">
        <v>0</v>
      </c>
      <c r="E87">
        <v>5.5555555555555552E-2</v>
      </c>
      <c r="F87">
        <v>0.6</v>
      </c>
      <c r="G87">
        <v>0.56521739130434778</v>
      </c>
      <c r="H87">
        <v>0.44444444444444442</v>
      </c>
      <c r="I87" t="str">
        <v>no</v>
      </c>
      <c r="K87" s="57">
        <f>IFERROR(AVERAGEIF('Data Transformation'!$B$425:$B$8425,B87,IF('Input and Summary Results'!$J$4="no",'Data Transformation'!$C$425:$C$8425,'Data Transformation'!$E$425:$E$8425)),"")</f>
        <v>0.4650005261111112</v>
      </c>
      <c r="L87" s="58" cm="1">
        <f t="array" ref="L87">IFERROR(_xlfn.STDEV.S(IF('Data Transformation'!$B$425:$B$8425=B87,IF('Input and Summary Results'!$J$4="no",'Data Transformation'!$C$425:$C$8425,'Data Transformation'!$E$425:$E$8425),"")),"")</f>
        <v>0.26107990816855203</v>
      </c>
      <c r="M87" s="56"/>
      <c r="N87" t="str">
        <f>IF(E87&gt;='Data Transformation'!$R$29,B87,"")</f>
        <v/>
      </c>
      <c r="O87" t="str">
        <f>IFERROR(IF(AND(Assignments!L87&lt;('Data Transformation'!$R$4-'Data Transformation'!$R$3)/2,ABS(K87-'Data Transformation'!$R$6)&gt;ABS(K87-'Data Transformation'!$R$5),NOT(ISNUMBER(N87)),NOT(ISNUMBER(R87)),NOT(ISNUMBER(P87)),NOT(ISNUMBER(R87)),NOT(ISNUMBER(S87)),NOT(ISNUMBER(T87))),Assignments!B87,""),"")</f>
        <v/>
      </c>
      <c r="P87">
        <f>IF(AND(NOT(ISNUMBER(N87)),NOT(ISNUMBER(R87)),NOT(ISNUMBER(S87)),G87&gt;='Data Transformation'!$R$28),B87,"")</f>
        <v>82</v>
      </c>
      <c r="Q87" t="str">
        <f>IFERROR(IF(AND(Assignments!L87&lt;('Data Transformation'!$R$4-'Data Transformation'!$R$3)/2,ABS(K87-'Data Transformation'!$R$6)&lt;ABS(K87-'Data Transformation'!$R$5),NOT(ISNUMBER(N87)),NOT(ISNUMBER(T87)),NOT(ISNUMBER(P87)),NOT(ISNUMBER(R87)),NOT(ISNUMBER(T87)),NOT(ISNUMBER(S87))),Assignments!B87,""),"")</f>
        <v/>
      </c>
      <c r="R87" t="str">
        <f>IF(H87&gt;='Data Transformation'!$R$30,B87,"")</f>
        <v/>
      </c>
      <c r="S87" t="str">
        <f>IF(D87&gt;='Data Transformation'!$R$31,B87,"")</f>
        <v/>
      </c>
      <c r="T87" t="str">
        <f>IF(AND(H87&lt;'Data Transformation'!$R$30,E87&lt;'Data Transformation'!$R$29,G87&lt;0.3,D87&lt;'Data Transformation'!$R$31,E87&gt;0.4,H87&gt;0.4),B87,"")</f>
        <v/>
      </c>
      <c r="U87" s="56"/>
      <c r="V87" t="str" cm="2">
        <f t="array" ref="V87">IF(C87=FALSE,"",IF(AND(ISNUMBER(B87),ISBLANK(N87:T87)),"Unclassified",(IF(COUNT(N87:T87)=0,"",INDEX($N$4:$T$4,MATCH(TRUE,N87:T87=B87,0))))))</f>
        <v>Rheostat</v>
      </c>
      <c r="W87" t="str">
        <f t="shared" si="4"/>
        <v/>
      </c>
      <c r="X87" t="str">
        <f t="shared" si="5"/>
        <v/>
      </c>
      <c r="AC87" t="b">
        <f t="shared" si="6"/>
        <v>0</v>
      </c>
      <c r="AD87">
        <f>IFERROR(ABS(ABS(K87-'Data Transformation'!$R$5)-ABS(K87-'Data Transformation'!$R$6)),"")</f>
        <v>0.2599989477777776</v>
      </c>
      <c r="AE87" t="b">
        <f>IF(C87=FALSE,"",IF(AND(OR(V87=$Z$6,V87=$Z$8),OR(AC87=TRUE,AD87&lt;='Data Transformation'!$X$8)),TRUE,FALSE))</f>
        <v>0</v>
      </c>
    </row>
    <row r="88" spans="2:31" x14ac:dyDescent="0.25">
      <c r="B88">
        <v>83</v>
      </c>
      <c r="C88">
        <v>16</v>
      </c>
      <c r="D88">
        <v>0</v>
      </c>
      <c r="E88">
        <v>0</v>
      </c>
      <c r="F88">
        <v>0.3</v>
      </c>
      <c r="G88">
        <v>0.17391304347826086</v>
      </c>
      <c r="H88">
        <v>0.93333333333333335</v>
      </c>
      <c r="I88" t="str">
        <v>no</v>
      </c>
      <c r="K88" s="57">
        <f>IFERROR(AVERAGEIF('Data Transformation'!$B$425:$B$8425,B88,IF('Input and Summary Results'!$J$4="no",'Data Transformation'!$C$425:$C$8425,'Data Transformation'!$E$425:$E$8425)),"")</f>
        <v>0.17347052133333332</v>
      </c>
      <c r="L88" s="58" cm="1">
        <f t="array" ref="L88">IFERROR(_xlfn.STDEV.S(IF('Data Transformation'!$B$425:$B$8425=B88,IF('Input and Summary Results'!$J$4="no",'Data Transformation'!$C$425:$C$8425,'Data Transformation'!$E$425:$E$8425),"")),"")</f>
        <v>8.1967195825023237E-2</v>
      </c>
      <c r="M88" s="56"/>
      <c r="N88" t="str">
        <f>IF(E88&gt;='Data Transformation'!$R$29,B88,"")</f>
        <v/>
      </c>
      <c r="O88" t="str">
        <f>IFERROR(IF(AND(Assignments!L88&lt;('Data Transformation'!$R$4-'Data Transformation'!$R$3)/2,ABS(K88-'Data Transformation'!$R$6)&gt;ABS(K88-'Data Transformation'!$R$5),NOT(ISNUMBER(N88)),NOT(ISNUMBER(R88)),NOT(ISNUMBER(P88)),NOT(ISNUMBER(R88)),NOT(ISNUMBER(S88)),NOT(ISNUMBER(T88))),Assignments!B88,""),"")</f>
        <v/>
      </c>
      <c r="P88" t="str">
        <f>IF(AND(NOT(ISNUMBER(N88)),NOT(ISNUMBER(R88)),NOT(ISNUMBER(S88)),G88&gt;='Data Transformation'!$R$28),B88,"")</f>
        <v/>
      </c>
      <c r="Q88" t="str">
        <f>IFERROR(IF(AND(Assignments!L88&lt;('Data Transformation'!$R$4-'Data Transformation'!$R$3)/2,ABS(K88-'Data Transformation'!$R$6)&lt;ABS(K88-'Data Transformation'!$R$5),NOT(ISNUMBER(N88)),NOT(ISNUMBER(T88)),NOT(ISNUMBER(P88)),NOT(ISNUMBER(R88)),NOT(ISNUMBER(T88)),NOT(ISNUMBER(S88))),Assignments!B88,""),"")</f>
        <v/>
      </c>
      <c r="R88">
        <f>IF(H88&gt;='Data Transformation'!$R$30,B88,"")</f>
        <v>83</v>
      </c>
      <c r="S88" t="str">
        <f>IF(D88&gt;='Data Transformation'!$R$31,B88,"")</f>
        <v/>
      </c>
      <c r="T88" t="str">
        <f>IF(AND(H88&lt;'Data Transformation'!$R$30,E88&lt;'Data Transformation'!$R$29,G88&lt;0.3,D88&lt;'Data Transformation'!$R$31,E88&gt;0.4,H88&gt;0.4),B88,"")</f>
        <v/>
      </c>
      <c r="U88" s="56"/>
      <c r="V88" t="str" cm="2">
        <f t="array" ref="V88">IF(C88=FALSE,"",IF(AND(ISNUMBER(B88),ISBLANK(N88:T88)),"Unclassified",(IF(COUNT(N88:T88)=0,"",INDEX($N$4:$T$4,MATCH(TRUE,N88:T88=B88,0))))))</f>
        <v>Toggle</v>
      </c>
      <c r="W88" t="str">
        <f t="shared" si="4"/>
        <v/>
      </c>
      <c r="X88" t="str">
        <f t="shared" si="5"/>
        <v/>
      </c>
      <c r="AC88" t="b">
        <f t="shared" si="6"/>
        <v>0</v>
      </c>
      <c r="AD88">
        <f>IFERROR(ABS(ABS(K88-'Data Transformation'!$R$5)-ABS(K88-'Data Transformation'!$R$6)),"")</f>
        <v>0.81</v>
      </c>
      <c r="AE88" t="b">
        <f>IF(C88=FALSE,"",IF(AND(OR(V88=$Z$6,V88=$Z$8),OR(AC88=TRUE,AD88&lt;='Data Transformation'!$X$8)),TRUE,FALSE))</f>
        <v>0</v>
      </c>
    </row>
    <row r="89" spans="2:31" x14ac:dyDescent="0.25">
      <c r="B89">
        <v>84</v>
      </c>
      <c r="C89">
        <v>11</v>
      </c>
      <c r="D89">
        <v>0</v>
      </c>
      <c r="E89">
        <v>0.1</v>
      </c>
      <c r="F89">
        <v>0.6</v>
      </c>
      <c r="G89">
        <v>0.52173913043478259</v>
      </c>
      <c r="H89">
        <v>0.4</v>
      </c>
      <c r="I89" t="str">
        <v>no</v>
      </c>
      <c r="K89" s="57">
        <f>IFERROR(AVERAGEIF('Data Transformation'!$B$425:$B$8425,B89,IF('Input and Summary Results'!$J$4="no",'Data Transformation'!$C$425:$C$8425,'Data Transformation'!$E$425:$E$8425)),"")</f>
        <v>0.49995635899999991</v>
      </c>
      <c r="L89" s="58" cm="1">
        <f t="array" ref="L89">IFERROR(_xlfn.STDEV.S(IF('Data Transformation'!$B$425:$B$8425=B89,IF('Input and Summary Results'!$J$4="no",'Data Transformation'!$C$425:$C$8425,'Data Transformation'!$E$425:$E$8425),"")),"")</f>
        <v>0.27730943738986441</v>
      </c>
      <c r="M89" s="56"/>
      <c r="N89" t="str">
        <f>IF(E89&gt;='Data Transformation'!$R$29,B89,"")</f>
        <v/>
      </c>
      <c r="O89" t="str">
        <f>IFERROR(IF(AND(Assignments!L89&lt;('Data Transformation'!$R$4-'Data Transformation'!$R$3)/2,ABS(K89-'Data Transformation'!$R$6)&gt;ABS(K89-'Data Transformation'!$R$5),NOT(ISNUMBER(N89)),NOT(ISNUMBER(R89)),NOT(ISNUMBER(P89)),NOT(ISNUMBER(R89)),NOT(ISNUMBER(S89)),NOT(ISNUMBER(T89))),Assignments!B89,""),"")</f>
        <v/>
      </c>
      <c r="P89">
        <f>IF(AND(NOT(ISNUMBER(N89)),NOT(ISNUMBER(R89)),NOT(ISNUMBER(S89)),G89&gt;='Data Transformation'!$R$28),B89,"")</f>
        <v>84</v>
      </c>
      <c r="Q89" t="str">
        <f>IFERROR(IF(AND(Assignments!L89&lt;('Data Transformation'!$R$4-'Data Transformation'!$R$3)/2,ABS(K89-'Data Transformation'!$R$6)&lt;ABS(K89-'Data Transformation'!$R$5),NOT(ISNUMBER(N89)),NOT(ISNUMBER(T89)),NOT(ISNUMBER(P89)),NOT(ISNUMBER(R89)),NOT(ISNUMBER(T89)),NOT(ISNUMBER(S89))),Assignments!B89,""),"")</f>
        <v/>
      </c>
      <c r="R89" t="str">
        <f>IF(H89&gt;='Data Transformation'!$R$30,B89,"")</f>
        <v/>
      </c>
      <c r="S89" t="str">
        <f>IF(D89&gt;='Data Transformation'!$R$31,B89,"")</f>
        <v/>
      </c>
      <c r="T89" t="str">
        <f>IF(AND(H89&lt;'Data Transformation'!$R$30,E89&lt;'Data Transformation'!$R$29,G89&lt;0.3,D89&lt;'Data Transformation'!$R$31,E89&gt;0.4,H89&gt;0.4),B89,"")</f>
        <v/>
      </c>
      <c r="U89" s="56"/>
      <c r="V89" t="str" cm="2">
        <f t="array" ref="V89">IF(C89=FALSE,"",IF(AND(ISNUMBER(B89),ISBLANK(N89:T89)),"Unclassified",(IF(COUNT(N89:T89)=0,"",INDEX($N$4:$T$4,MATCH(TRUE,N89:T89=B89,0))))))</f>
        <v>Rheostat</v>
      </c>
      <c r="W89" t="str">
        <f t="shared" si="4"/>
        <v/>
      </c>
      <c r="X89" t="str">
        <f t="shared" si="5"/>
        <v/>
      </c>
      <c r="AC89" t="b">
        <f t="shared" si="6"/>
        <v>0</v>
      </c>
      <c r="AD89">
        <f>IFERROR(ABS(ABS(K89-'Data Transformation'!$R$5)-ABS(K89-'Data Transformation'!$R$6)),"")</f>
        <v>0.19008728200000019</v>
      </c>
      <c r="AE89" t="b">
        <f>IF(C89=FALSE,"",IF(AND(OR(V89=$Z$6,V89=$Z$8),OR(AC89=TRUE,AD89&lt;='Data Transformation'!$X$8)),TRUE,FALSE))</f>
        <v>0</v>
      </c>
    </row>
    <row r="90" spans="2:31" x14ac:dyDescent="0.25">
      <c r="B90">
        <v>85</v>
      </c>
      <c r="C90">
        <v>18</v>
      </c>
      <c r="D90">
        <v>0.17647058823529413</v>
      </c>
      <c r="E90">
        <v>0.52941176470588236</v>
      </c>
      <c r="F90">
        <v>0.8</v>
      </c>
      <c r="G90">
        <v>0.73913043478260865</v>
      </c>
      <c r="H90">
        <v>5.8823529411764705E-2</v>
      </c>
      <c r="I90" t="str">
        <v>no</v>
      </c>
      <c r="K90" s="57">
        <f>IFERROR(AVERAGEIF('Data Transformation'!$B$425:$B$8425,B90,IF('Input and Summary Results'!$J$4="no",'Data Transformation'!$C$425:$C$8425,'Data Transformation'!$E$425:$E$8425)),"")</f>
        <v>0.87371259588235295</v>
      </c>
      <c r="L90" s="58" cm="1">
        <f t="array" ref="L90">IFERROR(_xlfn.STDEV.S(IF('Data Transformation'!$B$425:$B$8425=B90,IF('Input and Summary Results'!$J$4="no",'Data Transformation'!$C$425:$C$8425,'Data Transformation'!$E$425:$E$8425),"")),"")</f>
        <v>0.26981813652748282</v>
      </c>
      <c r="M90" s="56"/>
      <c r="N90" t="str">
        <f>IF(E90&gt;='Data Transformation'!$R$29,B90,"")</f>
        <v/>
      </c>
      <c r="O90" t="str">
        <f>IFERROR(IF(AND(Assignments!L90&lt;('Data Transformation'!$R$4-'Data Transformation'!$R$3)/2,ABS(K90-'Data Transformation'!$R$6)&gt;ABS(K90-'Data Transformation'!$R$5),NOT(ISNUMBER(N90)),NOT(ISNUMBER(R90)),NOT(ISNUMBER(P90)),NOT(ISNUMBER(R90)),NOT(ISNUMBER(S90)),NOT(ISNUMBER(T90))),Assignments!B90,""),"")</f>
        <v/>
      </c>
      <c r="P90">
        <f>IF(AND(NOT(ISNUMBER(N90)),NOT(ISNUMBER(R90)),NOT(ISNUMBER(S90)),G90&gt;='Data Transformation'!$R$28),B90,"")</f>
        <v>85</v>
      </c>
      <c r="Q90" t="str">
        <f>IFERROR(IF(AND(Assignments!L90&lt;('Data Transformation'!$R$4-'Data Transformation'!$R$3)/2,ABS(K90-'Data Transformation'!$R$6)&lt;ABS(K90-'Data Transformation'!$R$5),NOT(ISNUMBER(N90)),NOT(ISNUMBER(T90)),NOT(ISNUMBER(P90)),NOT(ISNUMBER(R90)),NOT(ISNUMBER(T90)),NOT(ISNUMBER(S90))),Assignments!B90,""),"")</f>
        <v/>
      </c>
      <c r="R90" t="str">
        <f>IF(H90&gt;='Data Transformation'!$R$30,B90,"")</f>
        <v/>
      </c>
      <c r="S90" t="str">
        <f>IF(D90&gt;='Data Transformation'!$R$31,B90,"")</f>
        <v/>
      </c>
      <c r="T90" t="str">
        <f>IF(AND(H90&lt;'Data Transformation'!$R$30,E90&lt;'Data Transformation'!$R$29,G90&lt;0.3,D90&lt;'Data Transformation'!$R$31,E90&gt;0.4,H90&gt;0.4),B90,"")</f>
        <v/>
      </c>
      <c r="U90" s="56"/>
      <c r="V90" t="str" cm="2">
        <f t="array" ref="V90">IF(C90=FALSE,"",IF(AND(ISNUMBER(B90),ISBLANK(N90:T90)),"Unclassified",(IF(COUNT(N90:T90)=0,"",INDEX($N$4:$T$4,MATCH(TRUE,N90:T90=B90,0))))))</f>
        <v>Rheostat</v>
      </c>
      <c r="W90" t="str">
        <f t="shared" si="4"/>
        <v/>
      </c>
      <c r="X90" t="str">
        <f t="shared" si="5"/>
        <v/>
      </c>
      <c r="AC90" t="b">
        <f t="shared" si="6"/>
        <v>0</v>
      </c>
      <c r="AD90">
        <f>IFERROR(ABS(ABS(K90-'Data Transformation'!$R$5)-ABS(K90-'Data Transformation'!$R$6)),"")</f>
        <v>0.55742519176470584</v>
      </c>
      <c r="AE90" t="b">
        <f>IF(C90=FALSE,"",IF(AND(OR(V90=$Z$6,V90=$Z$8),OR(AC90=TRUE,AD90&lt;='Data Transformation'!$X$8)),TRUE,FALSE))</f>
        <v>0</v>
      </c>
    </row>
    <row r="91" spans="2:31" x14ac:dyDescent="0.25">
      <c r="B91">
        <v>86</v>
      </c>
      <c r="C91">
        <v>8</v>
      </c>
      <c r="D91">
        <v>0</v>
      </c>
      <c r="E91">
        <v>0</v>
      </c>
      <c r="F91">
        <v>0.5</v>
      </c>
      <c r="G91">
        <v>0.43478260869565216</v>
      </c>
      <c r="H91">
        <v>0.42857142857142855</v>
      </c>
      <c r="I91" t="str">
        <v>no</v>
      </c>
      <c r="K91" s="57">
        <f>IFERROR(AVERAGEIF('Data Transformation'!$B$425:$B$8425,B91,IF('Input and Summary Results'!$J$4="no",'Data Transformation'!$C$425:$C$8425,'Data Transformation'!$E$425:$E$8425)),"")</f>
        <v>0.3861865614285715</v>
      </c>
      <c r="L91" s="58" cm="1">
        <f t="array" ref="L91">IFERROR(_xlfn.STDEV.S(IF('Data Transformation'!$B$425:$B$8425=B91,IF('Input and Summary Results'!$J$4="no",'Data Transformation'!$C$425:$C$8425,'Data Transformation'!$E$425:$E$8425),"")),"")</f>
        <v>0.15987422689703709</v>
      </c>
      <c r="M91" s="56"/>
      <c r="N91" t="str">
        <f>IF(E91&gt;='Data Transformation'!$R$29,B91,"")</f>
        <v/>
      </c>
      <c r="O91" t="str">
        <f>IFERROR(IF(AND(Assignments!L91&lt;('Data Transformation'!$R$4-'Data Transformation'!$R$3)/2,ABS(K91-'Data Transformation'!$R$6)&gt;ABS(K91-'Data Transformation'!$R$5),NOT(ISNUMBER(N91)),NOT(ISNUMBER(R91)),NOT(ISNUMBER(P91)),NOT(ISNUMBER(R91)),NOT(ISNUMBER(S91)),NOT(ISNUMBER(T91))),Assignments!B91,""),"")</f>
        <v/>
      </c>
      <c r="P91" t="str">
        <f>IF(AND(NOT(ISNUMBER(N91)),NOT(ISNUMBER(R91)),NOT(ISNUMBER(S91)),G91&gt;='Data Transformation'!$R$28),B91,"")</f>
        <v/>
      </c>
      <c r="Q91">
        <f>IFERROR(IF(AND(Assignments!L91&lt;('Data Transformation'!$R$4-'Data Transformation'!$R$3)/2,ABS(K91-'Data Transformation'!$R$6)&lt;ABS(K91-'Data Transformation'!$R$5),NOT(ISNUMBER(N91)),NOT(ISNUMBER(T91)),NOT(ISNUMBER(P91)),NOT(ISNUMBER(R91)),NOT(ISNUMBER(T91)),NOT(ISNUMBER(S91))),Assignments!B91,""),"")</f>
        <v>86</v>
      </c>
      <c r="R91" t="str">
        <f>IF(H91&gt;='Data Transformation'!$R$30,B91,"")</f>
        <v/>
      </c>
      <c r="S91" t="str">
        <f>IF(D91&gt;='Data Transformation'!$R$31,B91,"")</f>
        <v/>
      </c>
      <c r="T91" t="str">
        <f>IF(AND(H91&lt;'Data Transformation'!$R$30,E91&lt;'Data Transformation'!$R$29,G91&lt;0.3,D91&lt;'Data Transformation'!$R$31,E91&gt;0.4,H91&gt;0.4),B91,"")</f>
        <v/>
      </c>
      <c r="U91" s="56"/>
      <c r="V91" t="str" cm="2">
        <f t="array" ref="V91">IF(C91=FALSE,"",IF(AND(ISNUMBER(B91),ISBLANK(N91:T91)),"Unclassified",(IF(COUNT(N91:T91)=0,"",INDEX($N$4:$T$4,MATCH(TRUE,N91:T91=B91,0))))))</f>
        <v>Adverse</v>
      </c>
      <c r="W91" t="str">
        <f t="shared" si="4"/>
        <v/>
      </c>
      <c r="X91" t="str">
        <f t="shared" si="5"/>
        <v/>
      </c>
      <c r="AC91" t="b">
        <f t="shared" si="6"/>
        <v>0</v>
      </c>
      <c r="AD91">
        <f>IFERROR(ABS(ABS(K91-'Data Transformation'!$R$5)-ABS(K91-'Data Transformation'!$R$6)),"")</f>
        <v>0.41762687714285696</v>
      </c>
      <c r="AE91" t="b">
        <f>IF(C91=FALSE,"",IF(AND(OR(V91=$Z$6,V91=$Z$8),OR(AC91=TRUE,AD91&lt;='Data Transformation'!$X$8)),TRUE,FALSE))</f>
        <v>0</v>
      </c>
    </row>
    <row r="92" spans="2:31" x14ac:dyDescent="0.25">
      <c r="B92">
        <v>87</v>
      </c>
      <c r="C92">
        <v>14</v>
      </c>
      <c r="D92">
        <v>7.6923076923076927E-2</v>
      </c>
      <c r="E92">
        <v>0</v>
      </c>
      <c r="F92">
        <v>0.6</v>
      </c>
      <c r="G92">
        <v>0.52173913043478259</v>
      </c>
      <c r="H92">
        <v>0.61538461538461542</v>
      </c>
      <c r="I92" t="str">
        <v>no</v>
      </c>
      <c r="K92" s="57">
        <f>IFERROR(AVERAGEIF('Data Transformation'!$B$425:$B$8425,B92,IF('Input and Summary Results'!$J$4="no",'Data Transformation'!$C$425:$C$8425,'Data Transformation'!$E$425:$E$8425)),"")</f>
        <v>0.37827987230769228</v>
      </c>
      <c r="L92" s="58" cm="1">
        <f t="array" ref="L92">IFERROR(_xlfn.STDEV.S(IF('Data Transformation'!$B$425:$B$8425=B92,IF('Input and Summary Results'!$J$4="no",'Data Transformation'!$C$425:$C$8425,'Data Transformation'!$E$425:$E$8425),"")),"")</f>
        <v>0.29865624247617645</v>
      </c>
      <c r="M92" s="56"/>
      <c r="N92" t="str">
        <f>IF(E92&gt;='Data Transformation'!$R$29,B92,"")</f>
        <v/>
      </c>
      <c r="O92" t="str">
        <f>IFERROR(IF(AND(Assignments!L92&lt;('Data Transformation'!$R$4-'Data Transformation'!$R$3)/2,ABS(K92-'Data Transformation'!$R$6)&gt;ABS(K92-'Data Transformation'!$R$5),NOT(ISNUMBER(N92)),NOT(ISNUMBER(R92)),NOT(ISNUMBER(P92)),NOT(ISNUMBER(R92)),NOT(ISNUMBER(S92)),NOT(ISNUMBER(T92))),Assignments!B92,""),"")</f>
        <v/>
      </c>
      <c r="P92">
        <f>IF(AND(NOT(ISNUMBER(N92)),NOT(ISNUMBER(R92)),NOT(ISNUMBER(S92)),G92&gt;='Data Transformation'!$R$28),B92,"")</f>
        <v>87</v>
      </c>
      <c r="Q92" t="str">
        <f>IFERROR(IF(AND(Assignments!L92&lt;('Data Transformation'!$R$4-'Data Transformation'!$R$3)/2,ABS(K92-'Data Transformation'!$R$6)&lt;ABS(K92-'Data Transformation'!$R$5),NOT(ISNUMBER(N92)),NOT(ISNUMBER(T92)),NOT(ISNUMBER(P92)),NOT(ISNUMBER(R92)),NOT(ISNUMBER(T92)),NOT(ISNUMBER(S92))),Assignments!B92,""),"")</f>
        <v/>
      </c>
      <c r="R92" t="str">
        <f>IF(H92&gt;='Data Transformation'!$R$30,B92,"")</f>
        <v/>
      </c>
      <c r="S92" t="str">
        <f>IF(D92&gt;='Data Transformation'!$R$31,B92,"")</f>
        <v/>
      </c>
      <c r="T92" t="str">
        <f>IF(AND(H92&lt;'Data Transformation'!$R$30,E92&lt;'Data Transformation'!$R$29,G92&lt;0.3,D92&lt;'Data Transformation'!$R$31,E92&gt;0.4,H92&gt;0.4),B92,"")</f>
        <v/>
      </c>
      <c r="U92" s="56"/>
      <c r="V92" t="str" cm="2">
        <f t="array" ref="V92">IF(C92=FALSE,"",IF(AND(ISNUMBER(B92),ISBLANK(N92:T92)),"Unclassified",(IF(COUNT(N92:T92)=0,"",INDEX($N$4:$T$4,MATCH(TRUE,N92:T92=B92,0))))))</f>
        <v>Rheostat</v>
      </c>
      <c r="W92" t="str">
        <f t="shared" si="4"/>
        <v/>
      </c>
      <c r="X92" t="str">
        <f t="shared" si="5"/>
        <v/>
      </c>
      <c r="AC92" t="b">
        <f t="shared" si="6"/>
        <v>0</v>
      </c>
      <c r="AD92">
        <f>IFERROR(ABS(ABS(K92-'Data Transformation'!$R$5)-ABS(K92-'Data Transformation'!$R$6)),"")</f>
        <v>0.43344025538461539</v>
      </c>
      <c r="AE92" t="b">
        <f>IF(C92=FALSE,"",IF(AND(OR(V92=$Z$6,V92=$Z$8),OR(AC92=TRUE,AD92&lt;='Data Transformation'!$X$8)),TRUE,FALSE))</f>
        <v>0</v>
      </c>
    </row>
    <row r="93" spans="2:31" x14ac:dyDescent="0.25">
      <c r="B93">
        <v>88</v>
      </c>
      <c r="C93">
        <v>15</v>
      </c>
      <c r="D93">
        <v>0</v>
      </c>
      <c r="E93">
        <v>0.7857142857142857</v>
      </c>
      <c r="F93">
        <v>0.5</v>
      </c>
      <c r="G93">
        <v>0.47826086956521741</v>
      </c>
      <c r="H93">
        <v>0</v>
      </c>
      <c r="I93" t="str">
        <v>no</v>
      </c>
      <c r="K93" s="57">
        <f>IFERROR(AVERAGEIF('Data Transformation'!$B$425:$B$8425,B93,IF('Input and Summary Results'!$J$4="no",'Data Transformation'!$C$425:$C$8425,'Data Transformation'!$E$425:$E$8425)),"")</f>
        <v>0.91401922428571436</v>
      </c>
      <c r="L93" s="58" cm="1">
        <f t="array" ref="L93">IFERROR(_xlfn.STDEV.S(IF('Data Transformation'!$B$425:$B$8425=B93,IF('Input and Summary Results'!$J$4="no",'Data Transformation'!$C$425:$C$8425,'Data Transformation'!$E$425:$E$8425),"")),"")</f>
        <v>0.17265710387466515</v>
      </c>
      <c r="M93" s="56"/>
      <c r="N93">
        <f>IF(E93&gt;='Data Transformation'!$R$29,B93,"")</f>
        <v>88</v>
      </c>
      <c r="O93" t="str">
        <f>IFERROR(IF(AND(Assignments!L93&lt;('Data Transformation'!$R$4-'Data Transformation'!$R$3)/2,ABS(K93-'Data Transformation'!$R$6)&gt;ABS(K93-'Data Transformation'!$R$5),NOT(ISNUMBER(N93)),NOT(ISNUMBER(R93)),NOT(ISNUMBER(P93)),NOT(ISNUMBER(R93)),NOT(ISNUMBER(S93)),NOT(ISNUMBER(T93))),Assignments!B93,""),"")</f>
        <v/>
      </c>
      <c r="P93" t="str">
        <f>IF(AND(NOT(ISNUMBER(N93)),NOT(ISNUMBER(R93)),NOT(ISNUMBER(S93)),G93&gt;='Data Transformation'!$R$28),B93,"")</f>
        <v/>
      </c>
      <c r="Q93" t="str">
        <f>IFERROR(IF(AND(Assignments!L93&lt;('Data Transformation'!$R$4-'Data Transformation'!$R$3)/2,ABS(K93-'Data Transformation'!$R$6)&lt;ABS(K93-'Data Transformation'!$R$5),NOT(ISNUMBER(N93)),NOT(ISNUMBER(T93)),NOT(ISNUMBER(P93)),NOT(ISNUMBER(R93)),NOT(ISNUMBER(T93)),NOT(ISNUMBER(S93))),Assignments!B93,""),"")</f>
        <v/>
      </c>
      <c r="R93" t="str">
        <f>IF(H93&gt;='Data Transformation'!$R$30,B93,"")</f>
        <v/>
      </c>
      <c r="S93" t="str">
        <f>IF(D93&gt;='Data Transformation'!$R$31,B93,"")</f>
        <v/>
      </c>
      <c r="T93" t="str">
        <f>IF(AND(H93&lt;'Data Transformation'!$R$30,E93&lt;'Data Transformation'!$R$29,G93&lt;0.3,D93&lt;'Data Transformation'!$R$31,E93&gt;0.4,H93&gt;0.4),B93,"")</f>
        <v/>
      </c>
      <c r="U93" s="56"/>
      <c r="V93" t="str" cm="2">
        <f t="array" ref="V93">IF(C93=FALSE,"",IF(AND(ISNUMBER(B93),ISBLANK(N93:T93)),"Unclassified",(IF(COUNT(N93:T93)=0,"",INDEX($N$4:$T$4,MATCH(TRUE,N93:T93=B93,0))))))</f>
        <v>Neutral</v>
      </c>
      <c r="W93" t="str">
        <f t="shared" si="4"/>
        <v/>
      </c>
      <c r="X93" t="str">
        <f t="shared" si="5"/>
        <v/>
      </c>
      <c r="AC93" t="b">
        <f t="shared" si="6"/>
        <v>0</v>
      </c>
      <c r="AD93">
        <f>IFERROR(ABS(ABS(K93-'Data Transformation'!$R$5)-ABS(K93-'Data Transformation'!$R$6)),"")</f>
        <v>0.63803844857142877</v>
      </c>
      <c r="AE93" t="b">
        <f>IF(C93=FALSE,"",IF(AND(OR(V93=$Z$6,V93=$Z$8),OR(AC93=TRUE,AD93&lt;='Data Transformation'!$X$8)),TRUE,FALSE))</f>
        <v>0</v>
      </c>
    </row>
    <row r="94" spans="2:31" x14ac:dyDescent="0.25">
      <c r="B94">
        <v>89</v>
      </c>
      <c r="C94">
        <v>20</v>
      </c>
      <c r="D94">
        <v>0</v>
      </c>
      <c r="E94">
        <v>0.73684210526315785</v>
      </c>
      <c r="F94">
        <v>0.5</v>
      </c>
      <c r="G94">
        <v>0.43478260869565216</v>
      </c>
      <c r="H94">
        <v>5.2631578947368418E-2</v>
      </c>
      <c r="I94" t="str">
        <v>no</v>
      </c>
      <c r="K94" s="57">
        <f>IFERROR(AVERAGEIF('Data Transformation'!$B$425:$B$8425,B94,IF('Input and Summary Results'!$J$4="no",'Data Transformation'!$C$425:$C$8425,'Data Transformation'!$E$425:$E$8425)),"")</f>
        <v>0.85687206368421054</v>
      </c>
      <c r="L94" s="58" cm="1">
        <f t="array" ref="L94">IFERROR(_xlfn.STDEV.S(IF('Data Transformation'!$B$425:$B$8425=B94,IF('Input and Summary Results'!$J$4="no",'Data Transformation'!$C$425:$C$8425,'Data Transformation'!$E$425:$E$8425),"")),"")</f>
        <v>0.19619345086441539</v>
      </c>
      <c r="M94" s="56"/>
      <c r="N94">
        <f>IF(E94&gt;='Data Transformation'!$R$29,B94,"")</f>
        <v>89</v>
      </c>
      <c r="O94" t="str">
        <f>IFERROR(IF(AND(Assignments!L94&lt;('Data Transformation'!$R$4-'Data Transformation'!$R$3)/2,ABS(K94-'Data Transformation'!$R$6)&gt;ABS(K94-'Data Transformation'!$R$5),NOT(ISNUMBER(N94)),NOT(ISNUMBER(R94)),NOT(ISNUMBER(P94)),NOT(ISNUMBER(R94)),NOT(ISNUMBER(S94)),NOT(ISNUMBER(T94))),Assignments!B94,""),"")</f>
        <v/>
      </c>
      <c r="P94" t="str">
        <f>IF(AND(NOT(ISNUMBER(N94)),NOT(ISNUMBER(R94)),NOT(ISNUMBER(S94)),G94&gt;='Data Transformation'!$R$28),B94,"")</f>
        <v/>
      </c>
      <c r="Q94" t="str">
        <f>IFERROR(IF(AND(Assignments!L94&lt;('Data Transformation'!$R$4-'Data Transformation'!$R$3)/2,ABS(K94-'Data Transformation'!$R$6)&lt;ABS(K94-'Data Transformation'!$R$5),NOT(ISNUMBER(N94)),NOT(ISNUMBER(T94)),NOT(ISNUMBER(P94)),NOT(ISNUMBER(R94)),NOT(ISNUMBER(T94)),NOT(ISNUMBER(S94))),Assignments!B94,""),"")</f>
        <v/>
      </c>
      <c r="R94" t="str">
        <f>IF(H94&gt;='Data Transformation'!$R$30,B94,"")</f>
        <v/>
      </c>
      <c r="S94" t="str">
        <f>IF(D94&gt;='Data Transformation'!$R$31,B94,"")</f>
        <v/>
      </c>
      <c r="T94" t="str">
        <f>IF(AND(H94&lt;'Data Transformation'!$R$30,E94&lt;'Data Transformation'!$R$29,G94&lt;0.3,D94&lt;'Data Transformation'!$R$31,E94&gt;0.4,H94&gt;0.4),B94,"")</f>
        <v/>
      </c>
      <c r="U94" s="56"/>
      <c r="V94" t="str" cm="2">
        <f t="array" ref="V94">IF(C94=FALSE,"",IF(AND(ISNUMBER(B94),ISBLANK(N94:T94)),"Unclassified",(IF(COUNT(N94:T94)=0,"",INDEX($N$4:$T$4,MATCH(TRUE,N94:T94=B94,0))))))</f>
        <v>Neutral</v>
      </c>
      <c r="W94" t="str">
        <f t="shared" si="4"/>
        <v/>
      </c>
      <c r="X94" t="str">
        <f t="shared" si="5"/>
        <v/>
      </c>
      <c r="AC94" t="b">
        <f t="shared" si="6"/>
        <v>0</v>
      </c>
      <c r="AD94">
        <f>IFERROR(ABS(ABS(K94-'Data Transformation'!$R$5)-ABS(K94-'Data Transformation'!$R$6)),"")</f>
        <v>0.52374412736842102</v>
      </c>
      <c r="AE94" t="b">
        <f>IF(C94=FALSE,"",IF(AND(OR(V94=$Z$6,V94=$Z$8),OR(AC94=TRUE,AD94&lt;='Data Transformation'!$X$8)),TRUE,FALSE))</f>
        <v>0</v>
      </c>
    </row>
    <row r="95" spans="2:31" x14ac:dyDescent="0.25">
      <c r="B95">
        <v>90</v>
      </c>
      <c r="C95">
        <v>20</v>
      </c>
      <c r="D95">
        <v>0</v>
      </c>
      <c r="E95">
        <v>0</v>
      </c>
      <c r="F95">
        <v>0.5</v>
      </c>
      <c r="G95">
        <v>0.43478260869565216</v>
      </c>
      <c r="H95">
        <v>0.78947368421052633</v>
      </c>
      <c r="I95" t="str">
        <v>no</v>
      </c>
      <c r="K95" s="57">
        <f>IFERROR(AVERAGEIF('Data Transformation'!$B$425:$B$8425,B95,IF('Input and Summary Results'!$J$4="no",'Data Transformation'!$C$425:$C$8425,'Data Transformation'!$E$425:$E$8425)),"")</f>
        <v>0.24193870842105264</v>
      </c>
      <c r="L95" s="58" cm="1">
        <f t="array" ref="L95">IFERROR(_xlfn.STDEV.S(IF('Data Transformation'!$B$425:$B$8425=B95,IF('Input and Summary Results'!$J$4="no",'Data Transformation'!$C$425:$C$8425,'Data Transformation'!$E$425:$E$8425),"")),"")</f>
        <v>0.16693839319077272</v>
      </c>
      <c r="M95" s="56"/>
      <c r="N95" t="str">
        <f>IF(E95&gt;='Data Transformation'!$R$29,B95,"")</f>
        <v/>
      </c>
      <c r="O95" t="str">
        <f>IFERROR(IF(AND(Assignments!L95&lt;('Data Transformation'!$R$4-'Data Transformation'!$R$3)/2,ABS(K95-'Data Transformation'!$R$6)&gt;ABS(K95-'Data Transformation'!$R$5),NOT(ISNUMBER(N95)),NOT(ISNUMBER(R95)),NOT(ISNUMBER(P95)),NOT(ISNUMBER(R95)),NOT(ISNUMBER(S95)),NOT(ISNUMBER(T95))),Assignments!B95,""),"")</f>
        <v/>
      </c>
      <c r="P95" t="str">
        <f>IF(AND(NOT(ISNUMBER(N95)),NOT(ISNUMBER(R95)),NOT(ISNUMBER(S95)),G95&gt;='Data Transformation'!$R$28),B95,"")</f>
        <v/>
      </c>
      <c r="Q95" t="str">
        <f>IFERROR(IF(AND(Assignments!L95&lt;('Data Transformation'!$R$4-'Data Transformation'!$R$3)/2,ABS(K95-'Data Transformation'!$R$6)&lt;ABS(K95-'Data Transformation'!$R$5),NOT(ISNUMBER(N95)),NOT(ISNUMBER(T95)),NOT(ISNUMBER(P95)),NOT(ISNUMBER(R95)),NOT(ISNUMBER(T95)),NOT(ISNUMBER(S95))),Assignments!B95,""),"")</f>
        <v/>
      </c>
      <c r="R95">
        <f>IF(H95&gt;='Data Transformation'!$R$30,B95,"")</f>
        <v>90</v>
      </c>
      <c r="S95" t="str">
        <f>IF(D95&gt;='Data Transformation'!$R$31,B95,"")</f>
        <v/>
      </c>
      <c r="T95" t="str">
        <f>IF(AND(H95&lt;'Data Transformation'!$R$30,E95&lt;'Data Transformation'!$R$29,G95&lt;0.3,D95&lt;'Data Transformation'!$R$31,E95&gt;0.4,H95&gt;0.4),B95,"")</f>
        <v/>
      </c>
      <c r="U95" s="56"/>
      <c r="V95" t="str" cm="2">
        <f t="array" ref="V95">IF(C95=FALSE,"",IF(AND(ISNUMBER(B95),ISBLANK(N95:T95)),"Unclassified",(IF(COUNT(N95:T95)=0,"",INDEX($N$4:$T$4,MATCH(TRUE,N95:T95=B95,0))))))</f>
        <v>Toggle</v>
      </c>
      <c r="W95" t="str">
        <f t="shared" si="4"/>
        <v/>
      </c>
      <c r="X95" t="str">
        <f t="shared" si="5"/>
        <v/>
      </c>
      <c r="AC95" t="b">
        <f t="shared" si="6"/>
        <v>0</v>
      </c>
      <c r="AD95">
        <f>IFERROR(ABS(ABS(K95-'Data Transformation'!$R$5)-ABS(K95-'Data Transformation'!$R$6)),"")</f>
        <v>0.70612258315789467</v>
      </c>
      <c r="AE95" t="b">
        <f>IF(C95=FALSE,"",IF(AND(OR(V95=$Z$6,V95=$Z$8),OR(AC95=TRUE,AD95&lt;='Data Transformation'!$X$8)),TRUE,FALSE))</f>
        <v>0</v>
      </c>
    </row>
    <row r="96" spans="2:31" x14ac:dyDescent="0.25">
      <c r="B96">
        <v>91</v>
      </c>
      <c r="C96">
        <v>16</v>
      </c>
      <c r="D96">
        <v>0</v>
      </c>
      <c r="E96">
        <v>6.6666666666666666E-2</v>
      </c>
      <c r="F96">
        <v>0.6</v>
      </c>
      <c r="G96">
        <v>0.52173913043478259</v>
      </c>
      <c r="H96">
        <v>0.2</v>
      </c>
      <c r="I96" t="str">
        <v>no</v>
      </c>
      <c r="K96" s="57">
        <f>IFERROR(AVERAGEIF('Data Transformation'!$B$425:$B$8425,B96,IF('Input and Summary Results'!$J$4="no",'Data Transformation'!$C$425:$C$8425,'Data Transformation'!$E$425:$E$8425)),"")</f>
        <v>0.65016376266666653</v>
      </c>
      <c r="L96" s="58" cm="1">
        <f t="array" ref="L96">IFERROR(_xlfn.STDEV.S(IF('Data Transformation'!$B$425:$B$8425=B96,IF('Input and Summary Results'!$J$4="no",'Data Transformation'!$C$425:$C$8425,'Data Transformation'!$E$425:$E$8425),"")),"")</f>
        <v>0.27441445580261126</v>
      </c>
      <c r="M96" s="56"/>
      <c r="N96" t="str">
        <f>IF(E96&gt;='Data Transformation'!$R$29,B96,"")</f>
        <v/>
      </c>
      <c r="O96" t="str">
        <f>IFERROR(IF(AND(Assignments!L96&lt;('Data Transformation'!$R$4-'Data Transformation'!$R$3)/2,ABS(K96-'Data Transformation'!$R$6)&gt;ABS(K96-'Data Transformation'!$R$5),NOT(ISNUMBER(N96)),NOT(ISNUMBER(R96)),NOT(ISNUMBER(P96)),NOT(ISNUMBER(R96)),NOT(ISNUMBER(S96)),NOT(ISNUMBER(T96))),Assignments!B96,""),"")</f>
        <v/>
      </c>
      <c r="P96">
        <f>IF(AND(NOT(ISNUMBER(N96)),NOT(ISNUMBER(R96)),NOT(ISNUMBER(S96)),G96&gt;='Data Transformation'!$R$28),B96,"")</f>
        <v>91</v>
      </c>
      <c r="Q96" t="str">
        <f>IFERROR(IF(AND(Assignments!L96&lt;('Data Transformation'!$R$4-'Data Transformation'!$R$3)/2,ABS(K96-'Data Transformation'!$R$6)&lt;ABS(K96-'Data Transformation'!$R$5),NOT(ISNUMBER(N96)),NOT(ISNUMBER(T96)),NOT(ISNUMBER(P96)),NOT(ISNUMBER(R96)),NOT(ISNUMBER(T96)),NOT(ISNUMBER(S96))),Assignments!B96,""),"")</f>
        <v/>
      </c>
      <c r="R96" t="str">
        <f>IF(H96&gt;='Data Transformation'!$R$30,B96,"")</f>
        <v/>
      </c>
      <c r="S96" t="str">
        <f>IF(D96&gt;='Data Transformation'!$R$31,B96,"")</f>
        <v/>
      </c>
      <c r="T96" t="str">
        <f>IF(AND(H96&lt;'Data Transformation'!$R$30,E96&lt;'Data Transformation'!$R$29,G96&lt;0.3,D96&lt;'Data Transformation'!$R$31,E96&gt;0.4,H96&gt;0.4),B96,"")</f>
        <v/>
      </c>
      <c r="U96" s="56"/>
      <c r="V96" t="str" cm="2">
        <f t="array" ref="V96">IF(C96=FALSE,"",IF(AND(ISNUMBER(B96),ISBLANK(N96:T96)),"Unclassified",(IF(COUNT(N96:T96)=0,"",INDEX($N$4:$T$4,MATCH(TRUE,N96:T96=B96,0))))))</f>
        <v>Rheostat</v>
      </c>
      <c r="W96" t="str">
        <f t="shared" si="4"/>
        <v/>
      </c>
      <c r="X96" t="str">
        <f t="shared" si="5"/>
        <v/>
      </c>
      <c r="AC96" t="b">
        <f t="shared" si="6"/>
        <v>0</v>
      </c>
      <c r="AD96">
        <f>IFERROR(ABS(ABS(K96-'Data Transformation'!$R$5)-ABS(K96-'Data Transformation'!$R$6)),"")</f>
        <v>0.11032752533333307</v>
      </c>
      <c r="AE96" t="b">
        <f>IF(C96=FALSE,"",IF(AND(OR(V96=$Z$6,V96=$Z$8),OR(AC96=TRUE,AD96&lt;='Data Transformation'!$X$8)),TRUE,FALSE))</f>
        <v>0</v>
      </c>
    </row>
    <row r="97" spans="2:31" x14ac:dyDescent="0.25">
      <c r="B97">
        <v>92</v>
      </c>
      <c r="C97">
        <v>15</v>
      </c>
      <c r="D97">
        <v>0</v>
      </c>
      <c r="E97">
        <v>0.35714285714285715</v>
      </c>
      <c r="F97">
        <v>0.5</v>
      </c>
      <c r="G97">
        <v>0.43478260869565216</v>
      </c>
      <c r="H97">
        <v>7.1428571428571425E-2</v>
      </c>
      <c r="I97" t="str">
        <v>no</v>
      </c>
      <c r="K97" s="57">
        <f>IFERROR(AVERAGEIF('Data Transformation'!$B$425:$B$8425,B97,IF('Input and Summary Results'!$J$4="no",'Data Transformation'!$C$425:$C$8425,'Data Transformation'!$E$425:$E$8425)),"")</f>
        <v>0.8067384921428572</v>
      </c>
      <c r="L97" s="58" cm="1">
        <f t="array" ref="L97">IFERROR(_xlfn.STDEV.S(IF('Data Transformation'!$B$425:$B$8425=B97,IF('Input and Summary Results'!$J$4="no",'Data Transformation'!$C$425:$C$8425,'Data Transformation'!$E$425:$E$8425),"")),"")</f>
        <v>0.19374046493455563</v>
      </c>
      <c r="M97" s="56"/>
      <c r="N97" t="str">
        <f>IF(E97&gt;='Data Transformation'!$R$29,B97,"")</f>
        <v/>
      </c>
      <c r="O97">
        <f>IFERROR(IF(AND(Assignments!L97&lt;('Data Transformation'!$R$4-'Data Transformation'!$R$3)/2,ABS(K97-'Data Transformation'!$R$6)&gt;ABS(K97-'Data Transformation'!$R$5),NOT(ISNUMBER(N97)),NOT(ISNUMBER(R97)),NOT(ISNUMBER(P97)),NOT(ISNUMBER(R97)),NOT(ISNUMBER(S97)),NOT(ISNUMBER(T97))),Assignments!B97,""),"")</f>
        <v>92</v>
      </c>
      <c r="P97" t="str">
        <f>IF(AND(NOT(ISNUMBER(N97)),NOT(ISNUMBER(R97)),NOT(ISNUMBER(S97)),G97&gt;='Data Transformation'!$R$28),B97,"")</f>
        <v/>
      </c>
      <c r="Q97" t="str">
        <f>IFERROR(IF(AND(Assignments!L97&lt;('Data Transformation'!$R$4-'Data Transformation'!$R$3)/2,ABS(K97-'Data Transformation'!$R$6)&lt;ABS(K97-'Data Transformation'!$R$5),NOT(ISNUMBER(N97)),NOT(ISNUMBER(T97)),NOT(ISNUMBER(P97)),NOT(ISNUMBER(R97)),NOT(ISNUMBER(T97)),NOT(ISNUMBER(S97))),Assignments!B97,""),"")</f>
        <v/>
      </c>
      <c r="R97" t="str">
        <f>IF(H97&gt;='Data Transformation'!$R$30,B97,"")</f>
        <v/>
      </c>
      <c r="S97" t="str">
        <f>IF(D97&gt;='Data Transformation'!$R$31,B97,"")</f>
        <v/>
      </c>
      <c r="T97" t="str">
        <f>IF(AND(H97&lt;'Data Transformation'!$R$30,E97&lt;'Data Transformation'!$R$29,G97&lt;0.3,D97&lt;'Data Transformation'!$R$31,E97&gt;0.4,H97&gt;0.4),B97,"")</f>
        <v/>
      </c>
      <c r="U97" s="56"/>
      <c r="V97" t="str" cm="2">
        <f t="array" ref="V97">IF(C97=FALSE,"",IF(AND(ISNUMBER(B97),ISBLANK(N97:T97)),"Unclassified",(IF(COUNT(N97:T97)=0,"",INDEX($N$4:$T$4,MATCH(TRUE,N97:T97=B97,0))))))</f>
        <v>Moderate</v>
      </c>
      <c r="W97" t="str">
        <f t="shared" si="4"/>
        <v/>
      </c>
      <c r="X97" t="str">
        <f t="shared" si="5"/>
        <v/>
      </c>
      <c r="AC97" t="b">
        <f t="shared" si="6"/>
        <v>0</v>
      </c>
      <c r="AD97">
        <f>IFERROR(ABS(ABS(K97-'Data Transformation'!$R$5)-ABS(K97-'Data Transformation'!$R$6)),"")</f>
        <v>0.42347698428571434</v>
      </c>
      <c r="AE97" t="b">
        <f>IF(C97=FALSE,"",IF(AND(OR(V97=$Z$6,V97=$Z$8),OR(AC97=TRUE,AD97&lt;='Data Transformation'!$X$8)),TRUE,FALSE))</f>
        <v>0</v>
      </c>
    </row>
    <row r="98" spans="2:31" x14ac:dyDescent="0.25">
      <c r="B98">
        <v>93</v>
      </c>
      <c r="C98">
        <v>17</v>
      </c>
      <c r="D98">
        <v>0</v>
      </c>
      <c r="E98">
        <v>0</v>
      </c>
      <c r="F98">
        <v>0.3</v>
      </c>
      <c r="G98">
        <v>0.17391304347826086</v>
      </c>
      <c r="H98">
        <v>0.9375</v>
      </c>
      <c r="I98" t="str">
        <v>no</v>
      </c>
      <c r="K98" s="57">
        <f>IFERROR(AVERAGEIF('Data Transformation'!$B$425:$B$8425,B98,IF('Input and Summary Results'!$J$4="no",'Data Transformation'!$C$425:$C$8425,'Data Transformation'!$E$425:$E$8425)),"")</f>
        <v>0.16951155874999999</v>
      </c>
      <c r="L98" s="58" cm="1">
        <f t="array" ref="L98">IFERROR(_xlfn.STDEV.S(IF('Data Transformation'!$B$425:$B$8425=B98,IF('Input and Summary Results'!$J$4="no",'Data Transformation'!$C$425:$C$8425,'Data Transformation'!$E$425:$E$8425),"")),"")</f>
        <v>7.6783077207422931E-2</v>
      </c>
      <c r="M98" s="56"/>
      <c r="N98" t="str">
        <f>IF(E98&gt;='Data Transformation'!$R$29,B98,"")</f>
        <v/>
      </c>
      <c r="O98" t="str">
        <f>IFERROR(IF(AND(Assignments!L98&lt;('Data Transformation'!$R$4-'Data Transformation'!$R$3)/2,ABS(K98-'Data Transformation'!$R$6)&gt;ABS(K98-'Data Transformation'!$R$5),NOT(ISNUMBER(N98)),NOT(ISNUMBER(R98)),NOT(ISNUMBER(P98)),NOT(ISNUMBER(R98)),NOT(ISNUMBER(S98)),NOT(ISNUMBER(T98))),Assignments!B98,""),"")</f>
        <v/>
      </c>
      <c r="P98" t="str">
        <f>IF(AND(NOT(ISNUMBER(N98)),NOT(ISNUMBER(R98)),NOT(ISNUMBER(S98)),G98&gt;='Data Transformation'!$R$28),B98,"")</f>
        <v/>
      </c>
      <c r="Q98" t="str">
        <f>IFERROR(IF(AND(Assignments!L98&lt;('Data Transformation'!$R$4-'Data Transformation'!$R$3)/2,ABS(K98-'Data Transformation'!$R$6)&lt;ABS(K98-'Data Transformation'!$R$5),NOT(ISNUMBER(N98)),NOT(ISNUMBER(T98)),NOT(ISNUMBER(P98)),NOT(ISNUMBER(R98)),NOT(ISNUMBER(T98)),NOT(ISNUMBER(S98))),Assignments!B98,""),"")</f>
        <v/>
      </c>
      <c r="R98">
        <f>IF(H98&gt;='Data Transformation'!$R$30,B98,"")</f>
        <v>93</v>
      </c>
      <c r="S98" t="str">
        <f>IF(D98&gt;='Data Transformation'!$R$31,B98,"")</f>
        <v/>
      </c>
      <c r="T98" t="str">
        <f>IF(AND(H98&lt;'Data Transformation'!$R$30,E98&lt;'Data Transformation'!$R$29,G98&lt;0.3,D98&lt;'Data Transformation'!$R$31,E98&gt;0.4,H98&gt;0.4),B98,"")</f>
        <v/>
      </c>
      <c r="U98" s="56"/>
      <c r="V98" t="str" cm="2">
        <f t="array" ref="V98">IF(C98=FALSE,"",IF(AND(ISNUMBER(B98),ISBLANK(N98:T98)),"Unclassified",(IF(COUNT(N98:T98)=0,"",INDEX($N$4:$T$4,MATCH(TRUE,N98:T98=B98,0))))))</f>
        <v>Toggle</v>
      </c>
      <c r="W98" t="str">
        <f t="shared" si="4"/>
        <v/>
      </c>
      <c r="X98" t="str">
        <f t="shared" si="5"/>
        <v/>
      </c>
      <c r="AC98" t="b">
        <f t="shared" si="6"/>
        <v>0</v>
      </c>
      <c r="AD98">
        <f>IFERROR(ABS(ABS(K98-'Data Transformation'!$R$5)-ABS(K98-'Data Transformation'!$R$6)),"")</f>
        <v>0.80999999999999994</v>
      </c>
      <c r="AE98" t="b">
        <f>IF(C98=FALSE,"",IF(AND(OR(V98=$Z$6,V98=$Z$8),OR(AC98=TRUE,AD98&lt;='Data Transformation'!$X$8)),TRUE,FALSE))</f>
        <v>0</v>
      </c>
    </row>
    <row r="99" spans="2:31" x14ac:dyDescent="0.25">
      <c r="B99">
        <v>94</v>
      </c>
      <c r="C99">
        <v>12</v>
      </c>
      <c r="D99">
        <v>9.0909090909090912E-2</v>
      </c>
      <c r="E99">
        <v>0.54545454545454541</v>
      </c>
      <c r="F99">
        <v>0.5</v>
      </c>
      <c r="G99">
        <v>0.39130434782608697</v>
      </c>
      <c r="H99">
        <v>9.0909090909090912E-2</v>
      </c>
      <c r="I99" t="str">
        <v>no</v>
      </c>
      <c r="K99" s="57">
        <f>IFERROR(AVERAGEIF('Data Transformation'!$B$425:$B$8425,B99,IF('Input and Summary Results'!$J$4="no",'Data Transformation'!$C$425:$C$8425,'Data Transformation'!$E$425:$E$8425)),"")</f>
        <v>0.88641329909090916</v>
      </c>
      <c r="L99" s="58" cm="1">
        <f t="array" ref="L99">IFERROR(_xlfn.STDEV.S(IF('Data Transformation'!$B$425:$B$8425=B99,IF('Input and Summary Results'!$J$4="no",'Data Transformation'!$C$425:$C$8425,'Data Transformation'!$E$425:$E$8425),"")),"")</f>
        <v>0.25086259873808736</v>
      </c>
      <c r="M99" s="56"/>
      <c r="N99" t="str">
        <f>IF(E99&gt;='Data Transformation'!$R$29,B99,"")</f>
        <v/>
      </c>
      <c r="O99">
        <f>IFERROR(IF(AND(Assignments!L99&lt;('Data Transformation'!$R$4-'Data Transformation'!$R$3)/2,ABS(K99-'Data Transformation'!$R$6)&gt;ABS(K99-'Data Transformation'!$R$5),NOT(ISNUMBER(N99)),NOT(ISNUMBER(R99)),NOT(ISNUMBER(P99)),NOT(ISNUMBER(R99)),NOT(ISNUMBER(S99)),NOT(ISNUMBER(T99))),Assignments!B99,""),"")</f>
        <v>94</v>
      </c>
      <c r="P99" t="str">
        <f>IF(AND(NOT(ISNUMBER(N99)),NOT(ISNUMBER(R99)),NOT(ISNUMBER(S99)),G99&gt;='Data Transformation'!$R$28),B99,"")</f>
        <v/>
      </c>
      <c r="Q99" t="str">
        <f>IFERROR(IF(AND(Assignments!L99&lt;('Data Transformation'!$R$4-'Data Transformation'!$R$3)/2,ABS(K99-'Data Transformation'!$R$6)&lt;ABS(K99-'Data Transformation'!$R$5),NOT(ISNUMBER(N99)),NOT(ISNUMBER(T99)),NOT(ISNUMBER(P99)),NOT(ISNUMBER(R99)),NOT(ISNUMBER(T99)),NOT(ISNUMBER(S99))),Assignments!B99,""),"")</f>
        <v/>
      </c>
      <c r="R99" t="str">
        <f>IF(H99&gt;='Data Transformation'!$R$30,B99,"")</f>
        <v/>
      </c>
      <c r="S99" t="str">
        <f>IF(D99&gt;='Data Transformation'!$R$31,B99,"")</f>
        <v/>
      </c>
      <c r="T99" t="str">
        <f>IF(AND(H99&lt;'Data Transformation'!$R$30,E99&lt;'Data Transformation'!$R$29,G99&lt;0.3,D99&lt;'Data Transformation'!$R$31,E99&gt;0.4,H99&gt;0.4),B99,"")</f>
        <v/>
      </c>
      <c r="U99" s="56"/>
      <c r="V99" t="str" cm="2">
        <f t="array" ref="V99">IF(C99=FALSE,"",IF(AND(ISNUMBER(B99),ISBLANK(N99:T99)),"Unclassified",(IF(COUNT(N99:T99)=0,"",INDEX($N$4:$T$4,MATCH(TRUE,N99:T99=B99,0))))))</f>
        <v>Moderate</v>
      </c>
      <c r="W99" t="str">
        <f t="shared" si="4"/>
        <v/>
      </c>
      <c r="X99" t="str">
        <f t="shared" si="5"/>
        <v/>
      </c>
      <c r="AC99" t="b">
        <f t="shared" si="6"/>
        <v>0</v>
      </c>
      <c r="AD99">
        <f>IFERROR(ABS(ABS(K99-'Data Transformation'!$R$5)-ABS(K99-'Data Transformation'!$R$6)),"")</f>
        <v>0.58282659818181826</v>
      </c>
      <c r="AE99" t="b">
        <f>IF(C99=FALSE,"",IF(AND(OR(V99=$Z$6,V99=$Z$8),OR(AC99=TRUE,AD99&lt;='Data Transformation'!$X$8)),TRUE,FALSE))</f>
        <v>0</v>
      </c>
    </row>
    <row r="100" spans="2:31" x14ac:dyDescent="0.25">
      <c r="B100">
        <v>95</v>
      </c>
      <c r="C100">
        <v>18</v>
      </c>
      <c r="D100">
        <v>0</v>
      </c>
      <c r="E100">
        <v>0</v>
      </c>
      <c r="F100">
        <v>0.2</v>
      </c>
      <c r="G100">
        <v>8.6956521739130432E-2</v>
      </c>
      <c r="H100">
        <v>1</v>
      </c>
      <c r="I100" t="str">
        <v>yes</v>
      </c>
      <c r="K100" s="57">
        <f>IFERROR(AVERAGEIF('Data Transformation'!$B$425:$B$8425,B100,IF('Input and Summary Results'!$J$4="no",'Data Transformation'!$C$425:$C$8425,'Data Transformation'!$E$425:$E$8425)),"")</f>
        <v>0.18288579941176469</v>
      </c>
      <c r="L100" s="58" cm="1">
        <f t="array" ref="L100">IFERROR(_xlfn.STDEV.S(IF('Data Transformation'!$B$425:$B$8425=B100,IF('Input and Summary Results'!$J$4="no",'Data Transformation'!$C$425:$C$8425,'Data Transformation'!$E$425:$E$8425),"")),"")</f>
        <v>6.2500124633278503E-2</v>
      </c>
      <c r="M100" s="56"/>
      <c r="N100" t="str">
        <f>IF(E100&gt;='Data Transformation'!$R$29,B100,"")</f>
        <v/>
      </c>
      <c r="O100" t="str">
        <f>IFERROR(IF(AND(Assignments!L100&lt;('Data Transformation'!$R$4-'Data Transformation'!$R$3)/2,ABS(K100-'Data Transformation'!$R$6)&gt;ABS(K100-'Data Transformation'!$R$5),NOT(ISNUMBER(N100)),NOT(ISNUMBER(R100)),NOT(ISNUMBER(P100)),NOT(ISNUMBER(R100)),NOT(ISNUMBER(S100)),NOT(ISNUMBER(T100))),Assignments!B100,""),"")</f>
        <v/>
      </c>
      <c r="P100" t="str">
        <f>IF(AND(NOT(ISNUMBER(N100)),NOT(ISNUMBER(R100)),NOT(ISNUMBER(S100)),G100&gt;='Data Transformation'!$R$28),B100,"")</f>
        <v/>
      </c>
      <c r="Q100" t="str">
        <f>IFERROR(IF(AND(Assignments!L100&lt;('Data Transformation'!$R$4-'Data Transformation'!$R$3)/2,ABS(K100-'Data Transformation'!$R$6)&lt;ABS(K100-'Data Transformation'!$R$5),NOT(ISNUMBER(N100)),NOT(ISNUMBER(T100)),NOT(ISNUMBER(P100)),NOT(ISNUMBER(R100)),NOT(ISNUMBER(T100)),NOT(ISNUMBER(S100))),Assignments!B100,""),"")</f>
        <v/>
      </c>
      <c r="R100">
        <f>IF(H100&gt;='Data Transformation'!$R$30,B100,"")</f>
        <v>95</v>
      </c>
      <c r="S100" t="str">
        <f>IF(D100&gt;='Data Transformation'!$R$31,B100,"")</f>
        <v/>
      </c>
      <c r="T100" t="str">
        <f>IF(AND(H100&lt;'Data Transformation'!$R$30,E100&lt;'Data Transformation'!$R$29,G100&lt;0.3,D100&lt;'Data Transformation'!$R$31,E100&gt;0.4,H100&gt;0.4),B100,"")</f>
        <v/>
      </c>
      <c r="U100" s="56"/>
      <c r="V100" t="str" cm="2">
        <f t="array" ref="V100">IF(C100=FALSE,"",IF(AND(ISNUMBER(B100),ISBLANK(N100:T100)),"Unclassified",(IF(COUNT(N100:T100)=0,"",INDEX($N$4:$T$4,MATCH(TRUE,N100:T100=B100,0))))))</f>
        <v>Toggle</v>
      </c>
      <c r="W100" t="str">
        <f t="shared" si="4"/>
        <v/>
      </c>
      <c r="X100" t="str">
        <f t="shared" si="5"/>
        <v/>
      </c>
      <c r="AC100" t="b">
        <f t="shared" si="6"/>
        <v>0</v>
      </c>
      <c r="AD100">
        <f>IFERROR(ABS(ABS(K100-'Data Transformation'!$R$5)-ABS(K100-'Data Transformation'!$R$6)),"")</f>
        <v>0.80999999999999994</v>
      </c>
      <c r="AE100" t="b">
        <f>IF(C100=FALSE,"",IF(AND(OR(V100=$Z$6,V100=$Z$8),OR(AC100=TRUE,AD100&lt;='Data Transformation'!$X$8)),TRUE,FALSE))</f>
        <v>0</v>
      </c>
    </row>
    <row r="101" spans="2:31" x14ac:dyDescent="0.25">
      <c r="B101">
        <v>96</v>
      </c>
      <c r="C101">
        <v>8</v>
      </c>
      <c r="D101">
        <v>0</v>
      </c>
      <c r="E101">
        <v>0.42857142857142855</v>
      </c>
      <c r="F101">
        <v>0.4</v>
      </c>
      <c r="G101">
        <v>0.34782608695652173</v>
      </c>
      <c r="H101">
        <v>0</v>
      </c>
      <c r="I101" t="str">
        <v>no</v>
      </c>
      <c r="K101" s="57">
        <f>IFERROR(AVERAGEIF('Data Transformation'!$B$425:$B$8425,B101,IF('Input and Summary Results'!$J$4="no",'Data Transformation'!$C$425:$C$8425,'Data Transformation'!$E$425:$E$8425)),"")</f>
        <v>0.80343931857142858</v>
      </c>
      <c r="L101" s="58" cm="1">
        <f t="array" ref="L101">IFERROR(_xlfn.STDEV.S(IF('Data Transformation'!$B$425:$B$8425=B101,IF('Input and Summary Results'!$J$4="no",'Data Transformation'!$C$425:$C$8425,'Data Transformation'!$E$425:$E$8425),"")),"")</f>
        <v>0.2090825036961661</v>
      </c>
      <c r="M101" s="56"/>
      <c r="N101" t="str">
        <f>IF(E101&gt;='Data Transformation'!$R$29,B101,"")</f>
        <v/>
      </c>
      <c r="O101">
        <f>IFERROR(IF(AND(Assignments!L101&lt;('Data Transformation'!$R$4-'Data Transformation'!$R$3)/2,ABS(K101-'Data Transformation'!$R$6)&gt;ABS(K101-'Data Transformation'!$R$5),NOT(ISNUMBER(N101)),NOT(ISNUMBER(R101)),NOT(ISNUMBER(P101)),NOT(ISNUMBER(R101)),NOT(ISNUMBER(S101)),NOT(ISNUMBER(T101))),Assignments!B101,""),"")</f>
        <v>96</v>
      </c>
      <c r="P101" t="str">
        <f>IF(AND(NOT(ISNUMBER(N101)),NOT(ISNUMBER(R101)),NOT(ISNUMBER(S101)),G101&gt;='Data Transformation'!$R$28),B101,"")</f>
        <v/>
      </c>
      <c r="Q101" t="str">
        <f>IFERROR(IF(AND(Assignments!L101&lt;('Data Transformation'!$R$4-'Data Transformation'!$R$3)/2,ABS(K101-'Data Transformation'!$R$6)&lt;ABS(K101-'Data Transformation'!$R$5),NOT(ISNUMBER(N101)),NOT(ISNUMBER(T101)),NOT(ISNUMBER(P101)),NOT(ISNUMBER(R101)),NOT(ISNUMBER(T101)),NOT(ISNUMBER(S101))),Assignments!B101,""),"")</f>
        <v/>
      </c>
      <c r="R101" t="str">
        <f>IF(H101&gt;='Data Transformation'!$R$30,B101,"")</f>
        <v/>
      </c>
      <c r="S101" t="str">
        <f>IF(D101&gt;='Data Transformation'!$R$31,B101,"")</f>
        <v/>
      </c>
      <c r="T101" t="str">
        <f>IF(AND(H101&lt;'Data Transformation'!$R$30,E101&lt;'Data Transformation'!$R$29,G101&lt;0.3,D101&lt;'Data Transformation'!$R$31,E101&gt;0.4,H101&gt;0.4),B101,"")</f>
        <v/>
      </c>
      <c r="U101" s="56"/>
      <c r="V101" t="str" cm="2">
        <f t="array" ref="V101">IF(C101=FALSE,"",IF(AND(ISNUMBER(B101),ISBLANK(N101:T101)),"Unclassified",(IF(COUNT(N101:T101)=0,"",INDEX($N$4:$T$4,MATCH(TRUE,N101:T101=B101,0))))))</f>
        <v>Moderate</v>
      </c>
      <c r="W101" t="str">
        <f t="shared" si="4"/>
        <v/>
      </c>
      <c r="X101" t="str">
        <f t="shared" si="5"/>
        <v/>
      </c>
      <c r="AC101" t="b">
        <f t="shared" si="6"/>
        <v>0</v>
      </c>
      <c r="AD101">
        <f>IFERROR(ABS(ABS(K101-'Data Transformation'!$R$5)-ABS(K101-'Data Transformation'!$R$6)),"")</f>
        <v>0.41687863714285722</v>
      </c>
      <c r="AE101" t="b">
        <f>IF(C101=FALSE,"",IF(AND(OR(V101=$Z$6,V101=$Z$8),OR(AC101=TRUE,AD101&lt;='Data Transformation'!$X$8)),TRUE,FALSE))</f>
        <v>0</v>
      </c>
    </row>
    <row r="102" spans="2:31" x14ac:dyDescent="0.25">
      <c r="B102">
        <v>97</v>
      </c>
      <c r="C102">
        <v>12</v>
      </c>
      <c r="D102">
        <v>0</v>
      </c>
      <c r="E102">
        <v>0.54545454545454541</v>
      </c>
      <c r="F102">
        <v>0.5</v>
      </c>
      <c r="G102">
        <v>0.47826086956521741</v>
      </c>
      <c r="H102">
        <v>0</v>
      </c>
      <c r="I102" t="str">
        <v>no</v>
      </c>
      <c r="K102" s="57">
        <f>IFERROR(AVERAGEIF('Data Transformation'!$B$425:$B$8425,B102,IF('Input and Summary Results'!$J$4="no",'Data Transformation'!$C$425:$C$8425,'Data Transformation'!$E$425:$E$8425)),"")</f>
        <v>0.82564259181818178</v>
      </c>
      <c r="L102" s="58" cm="1">
        <f t="array" ref="L102">IFERROR(_xlfn.STDEV.S(IF('Data Transformation'!$B$425:$B$8425=B102,IF('Input and Summary Results'!$J$4="no",'Data Transformation'!$C$425:$C$8425,'Data Transformation'!$E$425:$E$8425),"")),"")</f>
        <v>0.24608437238955636</v>
      </c>
      <c r="M102" s="56"/>
      <c r="N102" t="str">
        <f>IF(E102&gt;='Data Transformation'!$R$29,B102,"")</f>
        <v/>
      </c>
      <c r="O102">
        <f>IFERROR(IF(AND(Assignments!L102&lt;('Data Transformation'!$R$4-'Data Transformation'!$R$3)/2,ABS(K102-'Data Transformation'!$R$6)&gt;ABS(K102-'Data Transformation'!$R$5),NOT(ISNUMBER(N102)),NOT(ISNUMBER(R102)),NOT(ISNUMBER(P102)),NOT(ISNUMBER(R102)),NOT(ISNUMBER(S102)),NOT(ISNUMBER(T102))),Assignments!B102,""),"")</f>
        <v>97</v>
      </c>
      <c r="P102" t="str">
        <f>IF(AND(NOT(ISNUMBER(N102)),NOT(ISNUMBER(R102)),NOT(ISNUMBER(S102)),G102&gt;='Data Transformation'!$R$28),B102,"")</f>
        <v/>
      </c>
      <c r="Q102" t="str">
        <f>IFERROR(IF(AND(Assignments!L102&lt;('Data Transformation'!$R$4-'Data Transformation'!$R$3)/2,ABS(K102-'Data Transformation'!$R$6)&lt;ABS(K102-'Data Transformation'!$R$5),NOT(ISNUMBER(N102)),NOT(ISNUMBER(T102)),NOT(ISNUMBER(P102)),NOT(ISNUMBER(R102)),NOT(ISNUMBER(T102)),NOT(ISNUMBER(S102))),Assignments!B102,""),"")</f>
        <v/>
      </c>
      <c r="R102" t="str">
        <f>IF(H102&gt;='Data Transformation'!$R$30,B102,"")</f>
        <v/>
      </c>
      <c r="S102" t="str">
        <f>IF(D102&gt;='Data Transformation'!$R$31,B102,"")</f>
        <v/>
      </c>
      <c r="T102" t="str">
        <f>IF(AND(H102&lt;'Data Transformation'!$R$30,E102&lt;'Data Transformation'!$R$29,G102&lt;0.3,D102&lt;'Data Transformation'!$R$31,E102&gt;0.4,H102&gt;0.4),B102,"")</f>
        <v/>
      </c>
      <c r="U102" s="56"/>
      <c r="V102" t="str" cm="2">
        <f t="array" ref="V102">IF(C102=FALSE,"",IF(AND(ISNUMBER(B102),ISBLANK(N102:T102)),"Unclassified",(IF(COUNT(N102:T102)=0,"",INDEX($N$4:$T$4,MATCH(TRUE,N102:T102=B102,0))))))</f>
        <v>Moderate</v>
      </c>
      <c r="W102" t="str">
        <f t="shared" si="4"/>
        <v/>
      </c>
      <c r="X102" t="str">
        <f t="shared" si="5"/>
        <v/>
      </c>
      <c r="AC102" t="b">
        <f t="shared" si="6"/>
        <v>0</v>
      </c>
      <c r="AD102">
        <f>IFERROR(ABS(ABS(K102-'Data Transformation'!$R$5)-ABS(K102-'Data Transformation'!$R$6)),"")</f>
        <v>0.46128518363636362</v>
      </c>
      <c r="AE102" t="b">
        <f>IF(C102=FALSE,"",IF(AND(OR(V102=$Z$6,V102=$Z$8),OR(AC102=TRUE,AD102&lt;='Data Transformation'!$X$8)),TRUE,FALSE))</f>
        <v>0</v>
      </c>
    </row>
    <row r="103" spans="2:31" x14ac:dyDescent="0.25">
      <c r="B103">
        <v>98</v>
      </c>
      <c r="C103">
        <v>11</v>
      </c>
      <c r="D103">
        <v>0</v>
      </c>
      <c r="E103">
        <v>0.5</v>
      </c>
      <c r="F103">
        <v>0.5</v>
      </c>
      <c r="G103">
        <v>0.52173913043478259</v>
      </c>
      <c r="H103">
        <v>0</v>
      </c>
      <c r="I103" t="str">
        <v>no</v>
      </c>
      <c r="K103" s="57">
        <f>IFERROR(AVERAGEIF('Data Transformation'!$B$425:$B$8425,B103,IF('Input and Summary Results'!$J$4="no",'Data Transformation'!$C$425:$C$8425,'Data Transformation'!$E$425:$E$8425)),"")</f>
        <v>0.81683193099999996</v>
      </c>
      <c r="L103" s="58" cm="1">
        <f t="array" ref="L103">IFERROR(_xlfn.STDEV.S(IF('Data Transformation'!$B$425:$B$8425=B103,IF('Input and Summary Results'!$J$4="no",'Data Transformation'!$C$425:$C$8425,'Data Transformation'!$E$425:$E$8425),"")),"")</f>
        <v>0.19595012411346435</v>
      </c>
      <c r="M103" s="56"/>
      <c r="N103" t="str">
        <f>IF(E103&gt;='Data Transformation'!$R$29,B103,"")</f>
        <v/>
      </c>
      <c r="O103" t="str">
        <f>IFERROR(IF(AND(Assignments!L103&lt;('Data Transformation'!$R$4-'Data Transformation'!$R$3)/2,ABS(K103-'Data Transformation'!$R$6)&gt;ABS(K103-'Data Transformation'!$R$5),NOT(ISNUMBER(N103)),NOT(ISNUMBER(R103)),NOT(ISNUMBER(P103)),NOT(ISNUMBER(R103)),NOT(ISNUMBER(S103)),NOT(ISNUMBER(T103))),Assignments!B103,""),"")</f>
        <v/>
      </c>
      <c r="P103">
        <f>IF(AND(NOT(ISNUMBER(N103)),NOT(ISNUMBER(R103)),NOT(ISNUMBER(S103)),G103&gt;='Data Transformation'!$R$28),B103,"")</f>
        <v>98</v>
      </c>
      <c r="Q103" t="str">
        <f>IFERROR(IF(AND(Assignments!L103&lt;('Data Transformation'!$R$4-'Data Transformation'!$R$3)/2,ABS(K103-'Data Transformation'!$R$6)&lt;ABS(K103-'Data Transformation'!$R$5),NOT(ISNUMBER(N103)),NOT(ISNUMBER(T103)),NOT(ISNUMBER(P103)),NOT(ISNUMBER(R103)),NOT(ISNUMBER(T103)),NOT(ISNUMBER(S103))),Assignments!B103,""),"")</f>
        <v/>
      </c>
      <c r="R103" t="str">
        <f>IF(H103&gt;='Data Transformation'!$R$30,B103,"")</f>
        <v/>
      </c>
      <c r="S103" t="str">
        <f>IF(D103&gt;='Data Transformation'!$R$31,B103,"")</f>
        <v/>
      </c>
      <c r="T103" t="str">
        <f>IF(AND(H103&lt;'Data Transformation'!$R$30,E103&lt;'Data Transformation'!$R$29,G103&lt;0.3,D103&lt;'Data Transformation'!$R$31,E103&gt;0.4,H103&gt;0.4),B103,"")</f>
        <v/>
      </c>
      <c r="U103" s="56"/>
      <c r="V103" t="str" cm="2">
        <f t="array" ref="V103">IF(C103=FALSE,"",IF(AND(ISNUMBER(B103),ISBLANK(N103:T103)),"Unclassified",(IF(COUNT(N103:T103)=0,"",INDEX($N$4:$T$4,MATCH(TRUE,N103:T103=B103,0))))))</f>
        <v>Rheostat</v>
      </c>
      <c r="W103" t="str">
        <f t="shared" si="4"/>
        <v/>
      </c>
      <c r="X103" t="str">
        <f t="shared" si="5"/>
        <v/>
      </c>
      <c r="AC103" t="b">
        <f t="shared" si="6"/>
        <v>0</v>
      </c>
      <c r="AD103">
        <f>IFERROR(ABS(ABS(K103-'Data Transformation'!$R$5)-ABS(K103-'Data Transformation'!$R$6)),"")</f>
        <v>0.44366386199999985</v>
      </c>
      <c r="AE103" t="b">
        <f>IF(C103=FALSE,"",IF(AND(OR(V103=$Z$6,V103=$Z$8),OR(AC103=TRUE,AD103&lt;='Data Transformation'!$X$8)),TRUE,FALSE))</f>
        <v>0</v>
      </c>
    </row>
    <row r="104" spans="2:31" x14ac:dyDescent="0.25">
      <c r="B104">
        <v>99</v>
      </c>
      <c r="C104">
        <v>14</v>
      </c>
      <c r="D104">
        <v>0</v>
      </c>
      <c r="E104">
        <v>0.38461538461538464</v>
      </c>
      <c r="F104">
        <v>0.7</v>
      </c>
      <c r="G104">
        <v>0.65217391304347827</v>
      </c>
      <c r="H104">
        <v>7.6923076923076927E-2</v>
      </c>
      <c r="I104" t="str">
        <v>no</v>
      </c>
      <c r="K104" s="57">
        <f>IFERROR(AVERAGEIF('Data Transformation'!$B$425:$B$8425,B104,IF('Input and Summary Results'!$J$4="no",'Data Transformation'!$C$425:$C$8425,'Data Transformation'!$E$425:$E$8425)),"")</f>
        <v>0.69798707384615377</v>
      </c>
      <c r="L104" s="58" cm="1">
        <f t="array" ref="L104">IFERROR(_xlfn.STDEV.S(IF('Data Transformation'!$B$425:$B$8425=B104,IF('Input and Summary Results'!$J$4="no",'Data Transformation'!$C$425:$C$8425,'Data Transformation'!$E$425:$E$8425),"")),"")</f>
        <v>0.29688414758088039</v>
      </c>
      <c r="M104" s="56"/>
      <c r="N104" t="str">
        <f>IF(E104&gt;='Data Transformation'!$R$29,B104,"")</f>
        <v/>
      </c>
      <c r="O104" t="str">
        <f>IFERROR(IF(AND(Assignments!L104&lt;('Data Transformation'!$R$4-'Data Transformation'!$R$3)/2,ABS(K104-'Data Transformation'!$R$6)&gt;ABS(K104-'Data Transformation'!$R$5),NOT(ISNUMBER(N104)),NOT(ISNUMBER(R104)),NOT(ISNUMBER(P104)),NOT(ISNUMBER(R104)),NOT(ISNUMBER(S104)),NOT(ISNUMBER(T104))),Assignments!B104,""),"")</f>
        <v/>
      </c>
      <c r="P104">
        <f>IF(AND(NOT(ISNUMBER(N104)),NOT(ISNUMBER(R104)),NOT(ISNUMBER(S104)),G104&gt;='Data Transformation'!$R$28),B104,"")</f>
        <v>99</v>
      </c>
      <c r="Q104" t="str">
        <f>IFERROR(IF(AND(Assignments!L104&lt;('Data Transformation'!$R$4-'Data Transformation'!$R$3)/2,ABS(K104-'Data Transformation'!$R$6)&lt;ABS(K104-'Data Transformation'!$R$5),NOT(ISNUMBER(N104)),NOT(ISNUMBER(T104)),NOT(ISNUMBER(P104)),NOT(ISNUMBER(R104)),NOT(ISNUMBER(T104)),NOT(ISNUMBER(S104))),Assignments!B104,""),"")</f>
        <v/>
      </c>
      <c r="R104" t="str">
        <f>IF(H104&gt;='Data Transformation'!$R$30,B104,"")</f>
        <v/>
      </c>
      <c r="S104" t="str">
        <f>IF(D104&gt;='Data Transformation'!$R$31,B104,"")</f>
        <v/>
      </c>
      <c r="T104" t="str">
        <f>IF(AND(H104&lt;'Data Transformation'!$R$30,E104&lt;'Data Transformation'!$R$29,G104&lt;0.3,D104&lt;'Data Transformation'!$R$31,E104&gt;0.4,H104&gt;0.4),B104,"")</f>
        <v/>
      </c>
      <c r="U104" s="56"/>
      <c r="V104" t="str" cm="2">
        <f t="array" ref="V104">IF(C104=FALSE,"",IF(AND(ISNUMBER(B104),ISBLANK(N104:T104)),"Unclassified",(IF(COUNT(N104:T104)=0,"",INDEX($N$4:$T$4,MATCH(TRUE,N104:T104=B104,0))))))</f>
        <v>Rheostat</v>
      </c>
      <c r="W104" t="str">
        <f t="shared" si="4"/>
        <v/>
      </c>
      <c r="X104" t="str">
        <f t="shared" si="5"/>
        <v/>
      </c>
      <c r="AC104" t="b">
        <f t="shared" si="6"/>
        <v>0</v>
      </c>
      <c r="AD104">
        <f>IFERROR(ABS(ABS(K104-'Data Transformation'!$R$5)-ABS(K104-'Data Transformation'!$R$6)),"")</f>
        <v>0.2059741476923076</v>
      </c>
      <c r="AE104" t="b">
        <f>IF(C104=FALSE,"",IF(AND(OR(V104=$Z$6,V104=$Z$8),OR(AC104=TRUE,AD104&lt;='Data Transformation'!$X$8)),TRUE,FALSE))</f>
        <v>0</v>
      </c>
    </row>
    <row r="105" spans="2:31" x14ac:dyDescent="0.25">
      <c r="B105">
        <v>100</v>
      </c>
      <c r="C105">
        <v>11</v>
      </c>
      <c r="D105">
        <v>0</v>
      </c>
      <c r="E105">
        <v>0</v>
      </c>
      <c r="F105">
        <v>0.3</v>
      </c>
      <c r="G105">
        <v>0.17391304347826086</v>
      </c>
      <c r="H105">
        <v>0.9</v>
      </c>
      <c r="I105" t="str">
        <v>no</v>
      </c>
      <c r="K105" s="57">
        <f>IFERROR(AVERAGEIF('Data Transformation'!$B$425:$B$8425,B105,IF('Input and Summary Results'!$J$4="no",'Data Transformation'!$C$425:$C$8425,'Data Transformation'!$E$425:$E$8425)),"")</f>
        <v>0.22878051199999999</v>
      </c>
      <c r="L105" s="58" cm="1">
        <f t="array" ref="L105">IFERROR(_xlfn.STDEV.S(IF('Data Transformation'!$B$425:$B$8425=B105,IF('Input and Summary Results'!$J$4="no",'Data Transformation'!$C$425:$C$8425,'Data Transformation'!$E$425:$E$8425),"")),"")</f>
        <v>8.2294177135666197E-2</v>
      </c>
      <c r="M105" s="56"/>
      <c r="N105" t="str">
        <f>IF(E105&gt;='Data Transformation'!$R$29,B105,"")</f>
        <v/>
      </c>
      <c r="O105" t="str">
        <f>IFERROR(IF(AND(Assignments!L105&lt;('Data Transformation'!$R$4-'Data Transformation'!$R$3)/2,ABS(K105-'Data Transformation'!$R$6)&gt;ABS(K105-'Data Transformation'!$R$5),NOT(ISNUMBER(N105)),NOT(ISNUMBER(R105)),NOT(ISNUMBER(P105)),NOT(ISNUMBER(R105)),NOT(ISNUMBER(S105)),NOT(ISNUMBER(T105))),Assignments!B105,""),"")</f>
        <v/>
      </c>
      <c r="P105" t="str">
        <f>IF(AND(NOT(ISNUMBER(N105)),NOT(ISNUMBER(R105)),NOT(ISNUMBER(S105)),G105&gt;='Data Transformation'!$R$28),B105,"")</f>
        <v/>
      </c>
      <c r="Q105" t="str">
        <f>IFERROR(IF(AND(Assignments!L105&lt;('Data Transformation'!$R$4-'Data Transformation'!$R$3)/2,ABS(K105-'Data Transformation'!$R$6)&lt;ABS(K105-'Data Transformation'!$R$5),NOT(ISNUMBER(N105)),NOT(ISNUMBER(T105)),NOT(ISNUMBER(P105)),NOT(ISNUMBER(R105)),NOT(ISNUMBER(T105)),NOT(ISNUMBER(S105))),Assignments!B105,""),"")</f>
        <v/>
      </c>
      <c r="R105">
        <f>IF(H105&gt;='Data Transformation'!$R$30,B105,"")</f>
        <v>100</v>
      </c>
      <c r="S105" t="str">
        <f>IF(D105&gt;='Data Transformation'!$R$31,B105,"")</f>
        <v/>
      </c>
      <c r="T105" t="str">
        <f>IF(AND(H105&lt;'Data Transformation'!$R$30,E105&lt;'Data Transformation'!$R$29,G105&lt;0.3,D105&lt;'Data Transformation'!$R$31,E105&gt;0.4,H105&gt;0.4),B105,"")</f>
        <v/>
      </c>
      <c r="U105" s="56"/>
      <c r="V105" t="str" cm="2">
        <f t="array" ref="V105">IF(C105=FALSE,"",IF(AND(ISNUMBER(B105),ISBLANK(N105:T105)),"Unclassified",(IF(COUNT(N105:T105)=0,"",INDEX($N$4:$T$4,MATCH(TRUE,N105:T105=B105,0))))))</f>
        <v>Toggle</v>
      </c>
      <c r="W105" t="str">
        <f t="shared" si="4"/>
        <v/>
      </c>
      <c r="X105" t="str">
        <f t="shared" si="5"/>
        <v/>
      </c>
      <c r="AC105" t="b">
        <f t="shared" si="6"/>
        <v>0</v>
      </c>
      <c r="AD105">
        <f>IFERROR(ABS(ABS(K105-'Data Transformation'!$R$5)-ABS(K105-'Data Transformation'!$R$6)),"")</f>
        <v>0.73243897600000007</v>
      </c>
      <c r="AE105" t="b">
        <f>IF(C105=FALSE,"",IF(AND(OR(V105=$Z$6,V105=$Z$8),OR(AC105=TRUE,AD105&lt;='Data Transformation'!$X$8)),TRUE,FALSE))</f>
        <v>0</v>
      </c>
    </row>
    <row r="106" spans="2:31" x14ac:dyDescent="0.25">
      <c r="B106">
        <v>101</v>
      </c>
      <c r="C106">
        <v>10</v>
      </c>
      <c r="D106">
        <v>0</v>
      </c>
      <c r="E106">
        <v>0</v>
      </c>
      <c r="F106">
        <v>0.4</v>
      </c>
      <c r="G106">
        <v>0.34782608695652173</v>
      </c>
      <c r="H106">
        <v>0.55555555555555558</v>
      </c>
      <c r="I106" t="str">
        <v>no</v>
      </c>
      <c r="K106" s="57">
        <f>IFERROR(AVERAGEIF('Data Transformation'!$B$425:$B$8425,B106,IF('Input and Summary Results'!$J$4="no",'Data Transformation'!$C$425:$C$8425,'Data Transformation'!$E$425:$E$8425)),"")</f>
        <v>0.41580317</v>
      </c>
      <c r="L106" s="58" cm="1">
        <f t="array" ref="L106">IFERROR(_xlfn.STDEV.S(IF('Data Transformation'!$B$425:$B$8425=B106,IF('Input and Summary Results'!$J$4="no",'Data Transformation'!$C$425:$C$8425,'Data Transformation'!$E$425:$E$8425),"")),"")</f>
        <v>0.19543390912217645</v>
      </c>
      <c r="M106" s="56"/>
      <c r="N106" t="str">
        <f>IF(E106&gt;='Data Transformation'!$R$29,B106,"")</f>
        <v/>
      </c>
      <c r="O106" t="str">
        <f>IFERROR(IF(AND(Assignments!L106&lt;('Data Transformation'!$R$4-'Data Transformation'!$R$3)/2,ABS(K106-'Data Transformation'!$R$6)&gt;ABS(K106-'Data Transformation'!$R$5),NOT(ISNUMBER(N106)),NOT(ISNUMBER(R106)),NOT(ISNUMBER(P106)),NOT(ISNUMBER(R106)),NOT(ISNUMBER(S106)),NOT(ISNUMBER(T106))),Assignments!B106,""),"")</f>
        <v/>
      </c>
      <c r="P106" t="str">
        <f>IF(AND(NOT(ISNUMBER(N106)),NOT(ISNUMBER(R106)),NOT(ISNUMBER(S106)),G106&gt;='Data Transformation'!$R$28),B106,"")</f>
        <v/>
      </c>
      <c r="Q106">
        <f>IFERROR(IF(AND(Assignments!L106&lt;('Data Transformation'!$R$4-'Data Transformation'!$R$3)/2,ABS(K106-'Data Transformation'!$R$6)&lt;ABS(K106-'Data Transformation'!$R$5),NOT(ISNUMBER(N106)),NOT(ISNUMBER(T106)),NOT(ISNUMBER(P106)),NOT(ISNUMBER(R106)),NOT(ISNUMBER(T106)),NOT(ISNUMBER(S106))),Assignments!B106,""),"")</f>
        <v>101</v>
      </c>
      <c r="R106" t="str">
        <f>IF(H106&gt;='Data Transformation'!$R$30,B106,"")</f>
        <v/>
      </c>
      <c r="S106" t="str">
        <f>IF(D106&gt;='Data Transformation'!$R$31,B106,"")</f>
        <v/>
      </c>
      <c r="T106" t="str">
        <f>IF(AND(H106&lt;'Data Transformation'!$R$30,E106&lt;'Data Transformation'!$R$29,G106&lt;0.3,D106&lt;'Data Transformation'!$R$31,E106&gt;0.4,H106&gt;0.4),B106,"")</f>
        <v/>
      </c>
      <c r="U106" s="56"/>
      <c r="V106" t="str" cm="2">
        <f t="array" ref="V106">IF(C106=FALSE,"",IF(AND(ISNUMBER(B106),ISBLANK(N106:T106)),"Unclassified",(IF(COUNT(N106:T106)=0,"",INDEX($N$4:$T$4,MATCH(TRUE,N106:T106=B106,0))))))</f>
        <v>Adverse</v>
      </c>
      <c r="W106" t="str">
        <f t="shared" si="4"/>
        <v/>
      </c>
      <c r="X106" t="str">
        <f t="shared" si="5"/>
        <v/>
      </c>
      <c r="AC106" t="b">
        <f t="shared" si="6"/>
        <v>0</v>
      </c>
      <c r="AD106">
        <f>IFERROR(ABS(ABS(K106-'Data Transformation'!$R$5)-ABS(K106-'Data Transformation'!$R$6)),"")</f>
        <v>0.35839366</v>
      </c>
      <c r="AE106" t="b">
        <f>IF(C106=FALSE,"",IF(AND(OR(V106=$Z$6,V106=$Z$8),OR(AC106=TRUE,AD106&lt;='Data Transformation'!$X$8)),TRUE,FALSE))</f>
        <v>0</v>
      </c>
    </row>
    <row r="107" spans="2:31" x14ac:dyDescent="0.25">
      <c r="B107">
        <v>102</v>
      </c>
      <c r="C107">
        <v>20</v>
      </c>
      <c r="D107">
        <v>0</v>
      </c>
      <c r="E107">
        <v>0.10526315789473684</v>
      </c>
      <c r="F107">
        <v>0.6</v>
      </c>
      <c r="G107">
        <v>0.52173913043478259</v>
      </c>
      <c r="H107">
        <v>0.57894736842105265</v>
      </c>
      <c r="I107" t="str">
        <v>no</v>
      </c>
      <c r="K107" s="57">
        <f>IFERROR(AVERAGEIF('Data Transformation'!$B$425:$B$8425,B107,IF('Input and Summary Results'!$J$4="no",'Data Transformation'!$C$425:$C$8425,'Data Transformation'!$E$425:$E$8425)),"")</f>
        <v>0.39445190473684211</v>
      </c>
      <c r="L107" s="58" cm="1">
        <f t="array" ref="L107">IFERROR(_xlfn.STDEV.S(IF('Data Transformation'!$B$425:$B$8425=B107,IF('Input and Summary Results'!$J$4="no",'Data Transformation'!$C$425:$C$8425,'Data Transformation'!$E$425:$E$8425),"")),"")</f>
        <v>0.29091122980338591</v>
      </c>
      <c r="M107" s="56"/>
      <c r="N107" t="str">
        <f>IF(E107&gt;='Data Transformation'!$R$29,B107,"")</f>
        <v/>
      </c>
      <c r="O107" t="str">
        <f>IFERROR(IF(AND(Assignments!L107&lt;('Data Transformation'!$R$4-'Data Transformation'!$R$3)/2,ABS(K107-'Data Transformation'!$R$6)&gt;ABS(K107-'Data Transformation'!$R$5),NOT(ISNUMBER(N107)),NOT(ISNUMBER(R107)),NOT(ISNUMBER(P107)),NOT(ISNUMBER(R107)),NOT(ISNUMBER(S107)),NOT(ISNUMBER(T107))),Assignments!B107,""),"")</f>
        <v/>
      </c>
      <c r="P107">
        <f>IF(AND(NOT(ISNUMBER(N107)),NOT(ISNUMBER(R107)),NOT(ISNUMBER(S107)),G107&gt;='Data Transformation'!$R$28),B107,"")</f>
        <v>102</v>
      </c>
      <c r="Q107" t="str">
        <f>IFERROR(IF(AND(Assignments!L107&lt;('Data Transformation'!$R$4-'Data Transformation'!$R$3)/2,ABS(K107-'Data Transformation'!$R$6)&lt;ABS(K107-'Data Transformation'!$R$5),NOT(ISNUMBER(N107)),NOT(ISNUMBER(T107)),NOT(ISNUMBER(P107)),NOT(ISNUMBER(R107)),NOT(ISNUMBER(T107)),NOT(ISNUMBER(S107))),Assignments!B107,""),"")</f>
        <v/>
      </c>
      <c r="R107" t="str">
        <f>IF(H107&gt;='Data Transformation'!$R$30,B107,"")</f>
        <v/>
      </c>
      <c r="S107" t="str">
        <f>IF(D107&gt;='Data Transformation'!$R$31,B107,"")</f>
        <v/>
      </c>
      <c r="T107" t="str">
        <f>IF(AND(H107&lt;'Data Transformation'!$R$30,E107&lt;'Data Transformation'!$R$29,G107&lt;0.3,D107&lt;'Data Transformation'!$R$31,E107&gt;0.4,H107&gt;0.4),B107,"")</f>
        <v/>
      </c>
      <c r="U107" s="56"/>
      <c r="V107" t="str" cm="2">
        <f t="array" ref="V107">IF(C107=FALSE,"",IF(AND(ISNUMBER(B107),ISBLANK(N107:T107)),"Unclassified",(IF(COUNT(N107:T107)=0,"",INDEX($N$4:$T$4,MATCH(TRUE,N107:T107=B107,0))))))</f>
        <v>Rheostat</v>
      </c>
      <c r="W107" t="str">
        <f t="shared" si="4"/>
        <v/>
      </c>
      <c r="X107" t="str">
        <f t="shared" si="5"/>
        <v/>
      </c>
      <c r="AC107" t="b">
        <f t="shared" si="6"/>
        <v>0</v>
      </c>
      <c r="AD107">
        <f>IFERROR(ABS(ABS(K107-'Data Transformation'!$R$5)-ABS(K107-'Data Transformation'!$R$6)),"")</f>
        <v>0.40109619052631579</v>
      </c>
      <c r="AE107" t="b">
        <f>IF(C107=FALSE,"",IF(AND(OR(V107=$Z$6,V107=$Z$8),OR(AC107=TRUE,AD107&lt;='Data Transformation'!$X$8)),TRUE,FALSE))</f>
        <v>0</v>
      </c>
    </row>
    <row r="108" spans="2:31" x14ac:dyDescent="0.25">
      <c r="B108">
        <v>103</v>
      </c>
      <c r="C108">
        <v>9</v>
      </c>
      <c r="D108">
        <v>0</v>
      </c>
      <c r="E108">
        <v>0</v>
      </c>
      <c r="F108">
        <v>0.4</v>
      </c>
      <c r="G108">
        <v>0.34782608695652173</v>
      </c>
      <c r="H108">
        <v>0.75</v>
      </c>
      <c r="I108" t="str">
        <v>no</v>
      </c>
      <c r="K108" s="57">
        <f>IFERROR(AVERAGEIF('Data Transformation'!$B$425:$B$8425,B108,IF('Input and Summary Results'!$J$4="no",'Data Transformation'!$C$425:$C$8425,'Data Transformation'!$E$425:$E$8425)),"")</f>
        <v>0.28267822500000001</v>
      </c>
      <c r="L108" s="58" cm="1">
        <f t="array" ref="L108">IFERROR(_xlfn.STDEV.S(IF('Data Transformation'!$B$425:$B$8425=B108,IF('Input and Summary Results'!$J$4="no",'Data Transformation'!$C$425:$C$8425,'Data Transformation'!$E$425:$E$8425),"")),"")</f>
        <v>0.26232051889137964</v>
      </c>
      <c r="M108" s="56"/>
      <c r="N108" t="str">
        <f>IF(E108&gt;='Data Transformation'!$R$29,B108,"")</f>
        <v/>
      </c>
      <c r="O108" t="str">
        <f>IFERROR(IF(AND(Assignments!L108&lt;('Data Transformation'!$R$4-'Data Transformation'!$R$3)/2,ABS(K108-'Data Transformation'!$R$6)&gt;ABS(K108-'Data Transformation'!$R$5),NOT(ISNUMBER(N108)),NOT(ISNUMBER(R108)),NOT(ISNUMBER(P108)),NOT(ISNUMBER(R108)),NOT(ISNUMBER(S108)),NOT(ISNUMBER(T108))),Assignments!B108,""),"")</f>
        <v/>
      </c>
      <c r="P108" t="str">
        <f>IF(AND(NOT(ISNUMBER(N108)),NOT(ISNUMBER(R108)),NOT(ISNUMBER(S108)),G108&gt;='Data Transformation'!$R$28),B108,"")</f>
        <v/>
      </c>
      <c r="Q108" t="str">
        <f>IFERROR(IF(AND(Assignments!L108&lt;('Data Transformation'!$R$4-'Data Transformation'!$R$3)/2,ABS(K108-'Data Transformation'!$R$6)&lt;ABS(K108-'Data Transformation'!$R$5),NOT(ISNUMBER(N108)),NOT(ISNUMBER(T108)),NOT(ISNUMBER(P108)),NOT(ISNUMBER(R108)),NOT(ISNUMBER(T108)),NOT(ISNUMBER(S108))),Assignments!B108,""),"")</f>
        <v/>
      </c>
      <c r="R108">
        <f>IF(H108&gt;='Data Transformation'!$R$30,B108,"")</f>
        <v>103</v>
      </c>
      <c r="S108" t="str">
        <f>IF(D108&gt;='Data Transformation'!$R$31,B108,"")</f>
        <v/>
      </c>
      <c r="T108" t="str">
        <f>IF(AND(H108&lt;'Data Transformation'!$R$30,E108&lt;'Data Transformation'!$R$29,G108&lt;0.3,D108&lt;'Data Transformation'!$R$31,E108&gt;0.4,H108&gt;0.4),B108,"")</f>
        <v/>
      </c>
      <c r="U108" s="56"/>
      <c r="V108" t="str" cm="2">
        <f t="array" ref="V108">IF(C108=FALSE,"",IF(AND(ISNUMBER(B108),ISBLANK(N108:T108)),"Unclassified",(IF(COUNT(N108:T108)=0,"",INDEX($N$4:$T$4,MATCH(TRUE,N108:T108=B108,0))))))</f>
        <v>Toggle</v>
      </c>
      <c r="W108" t="str">
        <f t="shared" si="4"/>
        <v/>
      </c>
      <c r="X108" t="str">
        <f t="shared" si="5"/>
        <v/>
      </c>
      <c r="AC108" t="b">
        <f t="shared" si="6"/>
        <v>0</v>
      </c>
      <c r="AD108">
        <f>IFERROR(ABS(ABS(K108-'Data Transformation'!$R$5)-ABS(K108-'Data Transformation'!$R$6)),"")</f>
        <v>0.62464355000000005</v>
      </c>
      <c r="AE108" t="b">
        <f>IF(C108=FALSE,"",IF(AND(OR(V108=$Z$6,V108=$Z$8),OR(AC108=TRUE,AD108&lt;='Data Transformation'!$X$8)),TRUE,FALSE))</f>
        <v>0</v>
      </c>
    </row>
    <row r="109" spans="2:31" x14ac:dyDescent="0.25">
      <c r="B109">
        <v>104</v>
      </c>
      <c r="C109">
        <v>19</v>
      </c>
      <c r="D109">
        <v>0</v>
      </c>
      <c r="E109">
        <v>0</v>
      </c>
      <c r="F109">
        <v>0.4</v>
      </c>
      <c r="G109">
        <v>0.30434782608695654</v>
      </c>
      <c r="H109">
        <v>0.83333333333333337</v>
      </c>
      <c r="I109" t="str">
        <v>no</v>
      </c>
      <c r="K109" s="57">
        <f>IFERROR(AVERAGEIF('Data Transformation'!$B$425:$B$8425,B109,IF('Input and Summary Results'!$J$4="no",'Data Transformation'!$C$425:$C$8425,'Data Transformation'!$E$425:$E$8425)),"")</f>
        <v>0.21978506444444443</v>
      </c>
      <c r="L109" s="58" cm="1">
        <f t="array" ref="L109">IFERROR(_xlfn.STDEV.S(IF('Data Transformation'!$B$425:$B$8425=B109,IF('Input and Summary Results'!$J$4="no",'Data Transformation'!$C$425:$C$8425,'Data Transformation'!$E$425:$E$8425),"")),"")</f>
        <v>0.11478049152116068</v>
      </c>
      <c r="M109" s="56"/>
      <c r="N109" t="str">
        <f>IF(E109&gt;='Data Transformation'!$R$29,B109,"")</f>
        <v/>
      </c>
      <c r="O109" t="str">
        <f>IFERROR(IF(AND(Assignments!L109&lt;('Data Transformation'!$R$4-'Data Transformation'!$R$3)/2,ABS(K109-'Data Transformation'!$R$6)&gt;ABS(K109-'Data Transformation'!$R$5),NOT(ISNUMBER(N109)),NOT(ISNUMBER(R109)),NOT(ISNUMBER(P109)),NOT(ISNUMBER(R109)),NOT(ISNUMBER(S109)),NOT(ISNUMBER(T109))),Assignments!B109,""),"")</f>
        <v/>
      </c>
      <c r="P109" t="str">
        <f>IF(AND(NOT(ISNUMBER(N109)),NOT(ISNUMBER(R109)),NOT(ISNUMBER(S109)),G109&gt;='Data Transformation'!$R$28),B109,"")</f>
        <v/>
      </c>
      <c r="Q109" t="str">
        <f>IFERROR(IF(AND(Assignments!L109&lt;('Data Transformation'!$R$4-'Data Transformation'!$R$3)/2,ABS(K109-'Data Transformation'!$R$6)&lt;ABS(K109-'Data Transformation'!$R$5),NOT(ISNUMBER(N109)),NOT(ISNUMBER(T109)),NOT(ISNUMBER(P109)),NOT(ISNUMBER(R109)),NOT(ISNUMBER(T109)),NOT(ISNUMBER(S109))),Assignments!B109,""),"")</f>
        <v/>
      </c>
      <c r="R109">
        <f>IF(H109&gt;='Data Transformation'!$R$30,B109,"")</f>
        <v>104</v>
      </c>
      <c r="S109" t="str">
        <f>IF(D109&gt;='Data Transformation'!$R$31,B109,"")</f>
        <v/>
      </c>
      <c r="T109" t="str">
        <f>IF(AND(H109&lt;'Data Transformation'!$R$30,E109&lt;'Data Transformation'!$R$29,G109&lt;0.3,D109&lt;'Data Transformation'!$R$31,E109&gt;0.4,H109&gt;0.4),B109,"")</f>
        <v/>
      </c>
      <c r="U109" s="56"/>
      <c r="V109" t="str" cm="2">
        <f t="array" ref="V109">IF(C109=FALSE,"",IF(AND(ISNUMBER(B109),ISBLANK(N109:T109)),"Unclassified",(IF(COUNT(N109:T109)=0,"",INDEX($N$4:$T$4,MATCH(TRUE,N109:T109=B109,0))))))</f>
        <v>Toggle</v>
      </c>
      <c r="W109" t="str">
        <f t="shared" si="4"/>
        <v/>
      </c>
      <c r="X109" t="str">
        <f t="shared" si="5"/>
        <v/>
      </c>
      <c r="AC109" t="b">
        <f t="shared" si="6"/>
        <v>0</v>
      </c>
      <c r="AD109">
        <f>IFERROR(ABS(ABS(K109-'Data Transformation'!$R$5)-ABS(K109-'Data Transformation'!$R$6)),"")</f>
        <v>0.75042987111111115</v>
      </c>
      <c r="AE109" t="b">
        <f>IF(C109=FALSE,"",IF(AND(OR(V109=$Z$6,V109=$Z$8),OR(AC109=TRUE,AD109&lt;='Data Transformation'!$X$8)),TRUE,FALSE))</f>
        <v>0</v>
      </c>
    </row>
    <row r="110" spans="2:31" x14ac:dyDescent="0.25">
      <c r="B110">
        <v>105</v>
      </c>
      <c r="C110" t="b">
        <v>0</v>
      </c>
      <c r="D110" t="str">
        <v xml:space="preserve"> </v>
      </c>
      <c r="E110" t="str">
        <v xml:space="preserve"> </v>
      </c>
      <c r="F110" t="str">
        <v xml:space="preserve"> </v>
      </c>
      <c r="G110" t="str">
        <v xml:space="preserve"> </v>
      </c>
      <c r="H110" t="str">
        <v xml:space="preserve"> </v>
      </c>
      <c r="I110" t="str">
        <v xml:space="preserve"> </v>
      </c>
      <c r="K110" s="57">
        <f>IFERROR(AVERAGEIF('Data Transformation'!$B$425:$B$8425,B110,IF('Input and Summary Results'!$J$4="no",'Data Transformation'!$C$425:$C$8425,'Data Transformation'!$E$425:$E$8425)),"")</f>
        <v>0.88052307666666663</v>
      </c>
      <c r="L110" s="58" cm="1">
        <f t="array" ref="L110">IFERROR(_xlfn.STDEV.S(IF('Data Transformation'!$B$425:$B$8425=B110,IF('Input and Summary Results'!$J$4="no",'Data Transformation'!$C$425:$C$8425,'Data Transformation'!$E$425:$E$8425),"")),"")</f>
        <v>4.0205288439796469E-2</v>
      </c>
      <c r="M110" s="56"/>
      <c r="N110">
        <f>IF(E110&gt;='Data Transformation'!$R$29,B110,"")</f>
        <v>105</v>
      </c>
      <c r="O110" t="str">
        <f>IFERROR(IF(AND(Assignments!L110&lt;('Data Transformation'!$R$4-'Data Transformation'!$R$3)/2,ABS(K110-'Data Transformation'!$R$6)&gt;ABS(K110-'Data Transformation'!$R$5),NOT(ISNUMBER(N110)),NOT(ISNUMBER(R110)),NOT(ISNUMBER(P110)),NOT(ISNUMBER(R110)),NOT(ISNUMBER(S110)),NOT(ISNUMBER(T110))),Assignments!B110,""),"")</f>
        <v/>
      </c>
      <c r="P110" t="str">
        <f>IF(AND(NOT(ISNUMBER(N110)),NOT(ISNUMBER(R110)),NOT(ISNUMBER(S110)),G110&gt;='Data Transformation'!$R$28),B110,"")</f>
        <v/>
      </c>
      <c r="Q110" t="str">
        <f>IFERROR(IF(AND(Assignments!L110&lt;('Data Transformation'!$R$4-'Data Transformation'!$R$3)/2,ABS(K110-'Data Transformation'!$R$6)&lt;ABS(K110-'Data Transformation'!$R$5),NOT(ISNUMBER(N110)),NOT(ISNUMBER(T110)),NOT(ISNUMBER(P110)),NOT(ISNUMBER(R110)),NOT(ISNUMBER(T110)),NOT(ISNUMBER(S110))),Assignments!B110,""),"")</f>
        <v/>
      </c>
      <c r="R110">
        <f>IF(H110&gt;='Data Transformation'!$R$30,B110,"")</f>
        <v>105</v>
      </c>
      <c r="S110">
        <f>IF(D110&gt;='Data Transformation'!$R$31,B110,"")</f>
        <v>105</v>
      </c>
      <c r="T110" t="str">
        <f>IF(AND(H110&lt;'Data Transformation'!$R$30,E110&lt;'Data Transformation'!$R$29,G110&lt;0.3,D110&lt;'Data Transformation'!$R$31,E110&gt;0.4,H110&gt;0.4),B110,"")</f>
        <v/>
      </c>
      <c r="U110" s="56"/>
      <c r="V110" t="str" cm="2">
        <f t="array" ref="V110">IF(C110=FALSE,"",IF(AND(ISNUMBER(B110),ISBLANK(N110:T110)),"Unclassified",(IF(COUNT(N110:T110)=0,"",INDEX($N$4:$T$4,MATCH(TRUE,N110:T110=B110,0))))))</f>
        <v/>
      </c>
      <c r="W110" t="str">
        <f t="shared" si="4"/>
        <v>True</v>
      </c>
      <c r="X110" t="str">
        <f t="shared" si="5"/>
        <v>True</v>
      </c>
      <c r="AC110" t="b">
        <f t="shared" si="6"/>
        <v>0</v>
      </c>
      <c r="AD110">
        <f>IFERROR(ABS(ABS(K110-'Data Transformation'!$R$5)-ABS(K110-'Data Transformation'!$R$6)),"")</f>
        <v>0.5710461533333332</v>
      </c>
      <c r="AE110" t="str">
        <f>IF(C110=FALSE,"",IF(AND(OR(V110=$Z$6,V110=$Z$8),OR(AC110=TRUE,AD110&lt;='Data Transformation'!$X$8)),TRUE,FALSE))</f>
        <v/>
      </c>
    </row>
    <row r="111" spans="2:31" x14ac:dyDescent="0.25">
      <c r="B111">
        <v>106</v>
      </c>
      <c r="C111">
        <v>17</v>
      </c>
      <c r="D111">
        <v>0</v>
      </c>
      <c r="E111">
        <v>0</v>
      </c>
      <c r="F111">
        <v>0.3</v>
      </c>
      <c r="G111">
        <v>0.17391304347826086</v>
      </c>
      <c r="H111">
        <v>0.9375</v>
      </c>
      <c r="I111" t="str">
        <v>no</v>
      </c>
      <c r="K111" s="57">
        <f>IFERROR(AVERAGEIF('Data Transformation'!$B$425:$B$8425,B111,IF('Input and Summary Results'!$J$4="no",'Data Transformation'!$C$425:$C$8425,'Data Transformation'!$E$425:$E$8425)),"")</f>
        <v>0.19737554125000001</v>
      </c>
      <c r="L111" s="58" cm="1">
        <f t="array" ref="L111">IFERROR(_xlfn.STDEV.S(IF('Data Transformation'!$B$425:$B$8425=B111,IF('Input and Summary Results'!$J$4="no",'Data Transformation'!$C$425:$C$8425,'Data Transformation'!$E$425:$E$8425),"")),"")</f>
        <v>7.1588066309298731E-2</v>
      </c>
      <c r="M111" s="56"/>
      <c r="N111" t="str">
        <f>IF(E111&gt;='Data Transformation'!$R$29,B111,"")</f>
        <v/>
      </c>
      <c r="O111" t="str">
        <f>IFERROR(IF(AND(Assignments!L111&lt;('Data Transformation'!$R$4-'Data Transformation'!$R$3)/2,ABS(K111-'Data Transformation'!$R$6)&gt;ABS(K111-'Data Transformation'!$R$5),NOT(ISNUMBER(N111)),NOT(ISNUMBER(R111)),NOT(ISNUMBER(P111)),NOT(ISNUMBER(R111)),NOT(ISNUMBER(S111)),NOT(ISNUMBER(T111))),Assignments!B111,""),"")</f>
        <v/>
      </c>
      <c r="P111" t="str">
        <f>IF(AND(NOT(ISNUMBER(N111)),NOT(ISNUMBER(R111)),NOT(ISNUMBER(S111)),G111&gt;='Data Transformation'!$R$28),B111,"")</f>
        <v/>
      </c>
      <c r="Q111" t="str">
        <f>IFERROR(IF(AND(Assignments!L111&lt;('Data Transformation'!$R$4-'Data Transformation'!$R$3)/2,ABS(K111-'Data Transformation'!$R$6)&lt;ABS(K111-'Data Transformation'!$R$5),NOT(ISNUMBER(N111)),NOT(ISNUMBER(T111)),NOT(ISNUMBER(P111)),NOT(ISNUMBER(R111)),NOT(ISNUMBER(T111)),NOT(ISNUMBER(S111))),Assignments!B111,""),"")</f>
        <v/>
      </c>
      <c r="R111">
        <f>IF(H111&gt;='Data Transformation'!$R$30,B111,"")</f>
        <v>106</v>
      </c>
      <c r="S111" t="str">
        <f>IF(D111&gt;='Data Transformation'!$R$31,B111,"")</f>
        <v/>
      </c>
      <c r="T111" t="str">
        <f>IF(AND(H111&lt;'Data Transformation'!$R$30,E111&lt;'Data Transformation'!$R$29,G111&lt;0.3,D111&lt;'Data Transformation'!$R$31,E111&gt;0.4,H111&gt;0.4),B111,"")</f>
        <v/>
      </c>
      <c r="U111" s="56"/>
      <c r="V111" t="str" cm="2">
        <f t="array" ref="V111">IF(C111=FALSE,"",IF(AND(ISNUMBER(B111),ISBLANK(N111:T111)),"Unclassified",(IF(COUNT(N111:T111)=0,"",INDEX($N$4:$T$4,MATCH(TRUE,N111:T111=B111,0))))))</f>
        <v>Toggle</v>
      </c>
      <c r="W111" t="str">
        <f t="shared" si="4"/>
        <v/>
      </c>
      <c r="X111" t="str">
        <f t="shared" si="5"/>
        <v/>
      </c>
      <c r="AC111" t="b">
        <f t="shared" si="6"/>
        <v>0</v>
      </c>
      <c r="AD111">
        <f>IFERROR(ABS(ABS(K111-'Data Transformation'!$R$5)-ABS(K111-'Data Transformation'!$R$6)),"")</f>
        <v>0.79524891749999993</v>
      </c>
      <c r="AE111" t="b">
        <f>IF(C111=FALSE,"",IF(AND(OR(V111=$Z$6,V111=$Z$8),OR(AC111=TRUE,AD111&lt;='Data Transformation'!$X$8)),TRUE,FALSE))</f>
        <v>0</v>
      </c>
    </row>
    <row r="112" spans="2:31" x14ac:dyDescent="0.25">
      <c r="B112">
        <v>107</v>
      </c>
      <c r="C112">
        <v>15</v>
      </c>
      <c r="D112">
        <v>0</v>
      </c>
      <c r="E112">
        <v>7.1428571428571425E-2</v>
      </c>
      <c r="F112">
        <v>0.6</v>
      </c>
      <c r="G112">
        <v>0.56521739130434778</v>
      </c>
      <c r="H112">
        <v>0.35714285714285715</v>
      </c>
      <c r="I112" t="str">
        <v>no</v>
      </c>
      <c r="K112" s="57">
        <f>IFERROR(AVERAGEIF('Data Transformation'!$B$425:$B$8425,B112,IF('Input and Summary Results'!$J$4="no",'Data Transformation'!$C$425:$C$8425,'Data Transformation'!$E$425:$E$8425)),"")</f>
        <v>0.44510584714285711</v>
      </c>
      <c r="L112" s="58" cm="1">
        <f t="array" ref="L112">IFERROR(_xlfn.STDEV.S(IF('Data Transformation'!$B$425:$B$8425=B112,IF('Input and Summary Results'!$J$4="no",'Data Transformation'!$C$425:$C$8425,'Data Transformation'!$E$425:$E$8425),"")),"")</f>
        <v>0.26278484016205433</v>
      </c>
      <c r="M112" s="56"/>
      <c r="N112" t="str">
        <f>IF(E112&gt;='Data Transformation'!$R$29,B112,"")</f>
        <v/>
      </c>
      <c r="O112" t="str">
        <f>IFERROR(IF(AND(Assignments!L112&lt;('Data Transformation'!$R$4-'Data Transformation'!$R$3)/2,ABS(K112-'Data Transformation'!$R$6)&gt;ABS(K112-'Data Transformation'!$R$5),NOT(ISNUMBER(N112)),NOT(ISNUMBER(R112)),NOT(ISNUMBER(P112)),NOT(ISNUMBER(R112)),NOT(ISNUMBER(S112)),NOT(ISNUMBER(T112))),Assignments!B112,""),"")</f>
        <v/>
      </c>
      <c r="P112">
        <f>IF(AND(NOT(ISNUMBER(N112)),NOT(ISNUMBER(R112)),NOT(ISNUMBER(S112)),G112&gt;='Data Transformation'!$R$28),B112,"")</f>
        <v>107</v>
      </c>
      <c r="Q112" t="str">
        <f>IFERROR(IF(AND(Assignments!L112&lt;('Data Transformation'!$R$4-'Data Transformation'!$R$3)/2,ABS(K112-'Data Transformation'!$R$6)&lt;ABS(K112-'Data Transformation'!$R$5),NOT(ISNUMBER(N112)),NOT(ISNUMBER(T112)),NOT(ISNUMBER(P112)),NOT(ISNUMBER(R112)),NOT(ISNUMBER(T112)),NOT(ISNUMBER(S112))),Assignments!B112,""),"")</f>
        <v/>
      </c>
      <c r="R112" t="str">
        <f>IF(H112&gt;='Data Transformation'!$R$30,B112,"")</f>
        <v/>
      </c>
      <c r="S112" t="str">
        <f>IF(D112&gt;='Data Transformation'!$R$31,B112,"")</f>
        <v/>
      </c>
      <c r="T112" t="str">
        <f>IF(AND(H112&lt;'Data Transformation'!$R$30,E112&lt;'Data Transformation'!$R$29,G112&lt;0.3,D112&lt;'Data Transformation'!$R$31,E112&gt;0.4,H112&gt;0.4),B112,"")</f>
        <v/>
      </c>
      <c r="U112" s="56"/>
      <c r="V112" t="str" cm="2">
        <f t="array" ref="V112">IF(C112=FALSE,"",IF(AND(ISNUMBER(B112),ISBLANK(N112:T112)),"Unclassified",(IF(COUNT(N112:T112)=0,"",INDEX($N$4:$T$4,MATCH(TRUE,N112:T112=B112,0))))))</f>
        <v>Rheostat</v>
      </c>
      <c r="W112" t="str">
        <f t="shared" si="4"/>
        <v/>
      </c>
      <c r="X112" t="str">
        <f t="shared" si="5"/>
        <v/>
      </c>
      <c r="AC112" t="b">
        <f t="shared" si="6"/>
        <v>0</v>
      </c>
      <c r="AD112">
        <f>IFERROR(ABS(ABS(K112-'Data Transformation'!$R$5)-ABS(K112-'Data Transformation'!$R$6)),"")</f>
        <v>0.29978830571428583</v>
      </c>
      <c r="AE112" t="b">
        <f>IF(C112=FALSE,"",IF(AND(OR(V112=$Z$6,V112=$Z$8),OR(AC112=TRUE,AD112&lt;='Data Transformation'!$X$8)),TRUE,FALSE))</f>
        <v>0</v>
      </c>
    </row>
    <row r="113" spans="2:31" x14ac:dyDescent="0.25">
      <c r="B113">
        <v>108</v>
      </c>
      <c r="C113">
        <v>18</v>
      </c>
      <c r="D113">
        <v>0</v>
      </c>
      <c r="E113">
        <v>5.8823529411764705E-2</v>
      </c>
      <c r="F113">
        <v>0.5</v>
      </c>
      <c r="G113">
        <v>0.39130434782608697</v>
      </c>
      <c r="H113">
        <v>0.6470588235294118</v>
      </c>
      <c r="I113" t="str">
        <v>no</v>
      </c>
      <c r="K113" s="57">
        <f>IFERROR(AVERAGEIF('Data Transformation'!$B$425:$B$8425,B113,IF('Input and Summary Results'!$J$4="no",'Data Transformation'!$C$425:$C$8425,'Data Transformation'!$E$425:$E$8425)),"")</f>
        <v>0.32485380000000003</v>
      </c>
      <c r="L113" s="58" cm="1">
        <f t="array" ref="L113">IFERROR(_xlfn.STDEV.S(IF('Data Transformation'!$B$425:$B$8425=B113,IF('Input and Summary Results'!$J$4="no",'Data Transformation'!$C$425:$C$8425,'Data Transformation'!$E$425:$E$8425),"")),"")</f>
        <v>0.26829801754908605</v>
      </c>
      <c r="M113" s="56"/>
      <c r="N113" t="str">
        <f>IF(E113&gt;='Data Transformation'!$R$29,B113,"")</f>
        <v/>
      </c>
      <c r="O113" t="str">
        <f>IFERROR(IF(AND(Assignments!L113&lt;('Data Transformation'!$R$4-'Data Transformation'!$R$3)/2,ABS(K113-'Data Transformation'!$R$6)&gt;ABS(K113-'Data Transformation'!$R$5),NOT(ISNUMBER(N113)),NOT(ISNUMBER(R113)),NOT(ISNUMBER(P113)),NOT(ISNUMBER(R113)),NOT(ISNUMBER(S113)),NOT(ISNUMBER(T113))),Assignments!B113,""),"")</f>
        <v/>
      </c>
      <c r="P113" t="str">
        <f>IF(AND(NOT(ISNUMBER(N113)),NOT(ISNUMBER(R113)),NOT(ISNUMBER(S113)),G113&gt;='Data Transformation'!$R$28),B113,"")</f>
        <v/>
      </c>
      <c r="Q113" t="str">
        <f>IFERROR(IF(AND(Assignments!L113&lt;('Data Transformation'!$R$4-'Data Transformation'!$R$3)/2,ABS(K113-'Data Transformation'!$R$6)&lt;ABS(K113-'Data Transformation'!$R$5),NOT(ISNUMBER(N113)),NOT(ISNUMBER(T113)),NOT(ISNUMBER(P113)),NOT(ISNUMBER(R113)),NOT(ISNUMBER(T113)),NOT(ISNUMBER(S113))),Assignments!B113,""),"")</f>
        <v/>
      </c>
      <c r="R113">
        <f>IF(H113&gt;='Data Transformation'!$R$30,B113,"")</f>
        <v>108</v>
      </c>
      <c r="S113" t="str">
        <f>IF(D113&gt;='Data Transformation'!$R$31,B113,"")</f>
        <v/>
      </c>
      <c r="T113" t="str">
        <f>IF(AND(H113&lt;'Data Transformation'!$R$30,E113&lt;'Data Transformation'!$R$29,G113&lt;0.3,D113&lt;'Data Transformation'!$R$31,E113&gt;0.4,H113&gt;0.4),B113,"")</f>
        <v/>
      </c>
      <c r="U113" s="56"/>
      <c r="V113" t="str" cm="2">
        <f t="array" ref="V113">IF(C113=FALSE,"",IF(AND(ISNUMBER(B113),ISBLANK(N113:T113)),"Unclassified",(IF(COUNT(N113:T113)=0,"",INDEX($N$4:$T$4,MATCH(TRUE,N113:T113=B113,0))))))</f>
        <v>Toggle</v>
      </c>
      <c r="W113" t="str">
        <f t="shared" si="4"/>
        <v/>
      </c>
      <c r="X113" t="str">
        <f t="shared" si="5"/>
        <v/>
      </c>
      <c r="AC113" t="b">
        <f t="shared" si="6"/>
        <v>0</v>
      </c>
      <c r="AD113">
        <f>IFERROR(ABS(ABS(K113-'Data Transformation'!$R$5)-ABS(K113-'Data Transformation'!$R$6)),"")</f>
        <v>0.54029239999999989</v>
      </c>
      <c r="AE113" t="b">
        <f>IF(C113=FALSE,"",IF(AND(OR(V113=$Z$6,V113=$Z$8),OR(AC113=TRUE,AD113&lt;='Data Transformation'!$X$8)),TRUE,FALSE))</f>
        <v>0</v>
      </c>
    </row>
    <row r="114" spans="2:31" x14ac:dyDescent="0.25">
      <c r="B114">
        <v>109</v>
      </c>
      <c r="C114">
        <v>20</v>
      </c>
      <c r="D114">
        <v>0</v>
      </c>
      <c r="E114">
        <v>0</v>
      </c>
      <c r="F114">
        <v>0.2</v>
      </c>
      <c r="G114">
        <v>8.6956521739130432E-2</v>
      </c>
      <c r="H114">
        <v>1</v>
      </c>
      <c r="I114" t="str">
        <v>yes</v>
      </c>
      <c r="K114" s="57">
        <f>IFERROR(AVERAGEIF('Data Transformation'!$B$425:$B$8425,B114,IF('Input and Summary Results'!$J$4="no",'Data Transformation'!$C$425:$C$8425,'Data Transformation'!$E$425:$E$8425)),"")</f>
        <v>0.14810280263157893</v>
      </c>
      <c r="L114" s="58" cm="1">
        <f t="array" ref="L114">IFERROR(_xlfn.STDEV.S(IF('Data Transformation'!$B$425:$B$8425=B114,IF('Input and Summary Results'!$J$4="no",'Data Transformation'!$C$425:$C$8425,'Data Transformation'!$E$425:$E$8425),"")),"")</f>
        <v>8.500165360025061E-2</v>
      </c>
      <c r="M114" s="56"/>
      <c r="N114" t="str">
        <f>IF(E114&gt;='Data Transformation'!$R$29,B114,"")</f>
        <v/>
      </c>
      <c r="O114" t="str">
        <f>IFERROR(IF(AND(Assignments!L114&lt;('Data Transformation'!$R$4-'Data Transformation'!$R$3)/2,ABS(K114-'Data Transformation'!$R$6)&gt;ABS(K114-'Data Transformation'!$R$5),NOT(ISNUMBER(N114)),NOT(ISNUMBER(R114)),NOT(ISNUMBER(P114)),NOT(ISNUMBER(R114)),NOT(ISNUMBER(S114)),NOT(ISNUMBER(T114))),Assignments!B114,""),"")</f>
        <v/>
      </c>
      <c r="P114" t="str">
        <f>IF(AND(NOT(ISNUMBER(N114)),NOT(ISNUMBER(R114)),NOT(ISNUMBER(S114)),G114&gt;='Data Transformation'!$R$28),B114,"")</f>
        <v/>
      </c>
      <c r="Q114" t="str">
        <f>IFERROR(IF(AND(Assignments!L114&lt;('Data Transformation'!$R$4-'Data Transformation'!$R$3)/2,ABS(K114-'Data Transformation'!$R$6)&lt;ABS(K114-'Data Transformation'!$R$5),NOT(ISNUMBER(N114)),NOT(ISNUMBER(T114)),NOT(ISNUMBER(P114)),NOT(ISNUMBER(R114)),NOT(ISNUMBER(T114)),NOT(ISNUMBER(S114))),Assignments!B114,""),"")</f>
        <v/>
      </c>
      <c r="R114">
        <f>IF(H114&gt;='Data Transformation'!$R$30,B114,"")</f>
        <v>109</v>
      </c>
      <c r="S114" t="str">
        <f>IF(D114&gt;='Data Transformation'!$R$31,B114,"")</f>
        <v/>
      </c>
      <c r="T114" t="str">
        <f>IF(AND(H114&lt;'Data Transformation'!$R$30,E114&lt;'Data Transformation'!$R$29,G114&lt;0.3,D114&lt;'Data Transformation'!$R$31,E114&gt;0.4,H114&gt;0.4),B114,"")</f>
        <v/>
      </c>
      <c r="U114" s="56"/>
      <c r="V114" t="str" cm="2">
        <f t="array" ref="V114">IF(C114=FALSE,"",IF(AND(ISNUMBER(B114),ISBLANK(N114:T114)),"Unclassified",(IF(COUNT(N114:T114)=0,"",INDEX($N$4:$T$4,MATCH(TRUE,N114:T114=B114,0))))))</f>
        <v>Toggle</v>
      </c>
      <c r="W114" t="str">
        <f t="shared" si="4"/>
        <v/>
      </c>
      <c r="X114" t="str">
        <f t="shared" si="5"/>
        <v/>
      </c>
      <c r="AC114" t="b">
        <f t="shared" si="6"/>
        <v>0</v>
      </c>
      <c r="AD114">
        <f>IFERROR(ABS(ABS(K114-'Data Transformation'!$R$5)-ABS(K114-'Data Transformation'!$R$6)),"")</f>
        <v>0.81</v>
      </c>
      <c r="AE114" t="b">
        <f>IF(C114=FALSE,"",IF(AND(OR(V114=$Z$6,V114=$Z$8),OR(AC114=TRUE,AD114&lt;='Data Transformation'!$X$8)),TRUE,FALSE))</f>
        <v>0</v>
      </c>
    </row>
    <row r="115" spans="2:31" x14ac:dyDescent="0.25">
      <c r="B115">
        <v>110</v>
      </c>
      <c r="C115">
        <v>17</v>
      </c>
      <c r="D115">
        <v>0</v>
      </c>
      <c r="E115">
        <v>0</v>
      </c>
      <c r="F115">
        <v>0.2</v>
      </c>
      <c r="G115">
        <v>8.6956521739130432E-2</v>
      </c>
      <c r="H115">
        <v>1</v>
      </c>
      <c r="I115" t="str">
        <v>yes</v>
      </c>
      <c r="K115" s="57">
        <f>IFERROR(AVERAGEIF('Data Transformation'!$B$425:$B$8425,B115,IF('Input and Summary Results'!$J$4="no",'Data Transformation'!$C$425:$C$8425,'Data Transformation'!$E$425:$E$8425)),"")</f>
        <v>0.12674054375000002</v>
      </c>
      <c r="L115" s="58" cm="1">
        <f t="array" ref="L115">IFERROR(_xlfn.STDEV.S(IF('Data Transformation'!$B$425:$B$8425=B115,IF('Input and Summary Results'!$J$4="no",'Data Transformation'!$C$425:$C$8425,'Data Transformation'!$E$425:$E$8425),"")),"")</f>
        <v>7.872305369413396E-2</v>
      </c>
      <c r="M115" s="56"/>
      <c r="N115" t="str">
        <f>IF(E115&gt;='Data Transformation'!$R$29,B115,"")</f>
        <v/>
      </c>
      <c r="O115" t="str">
        <f>IFERROR(IF(AND(Assignments!L115&lt;('Data Transformation'!$R$4-'Data Transformation'!$R$3)/2,ABS(K115-'Data Transformation'!$R$6)&gt;ABS(K115-'Data Transformation'!$R$5),NOT(ISNUMBER(N115)),NOT(ISNUMBER(R115)),NOT(ISNUMBER(P115)),NOT(ISNUMBER(R115)),NOT(ISNUMBER(S115)),NOT(ISNUMBER(T115))),Assignments!B115,""),"")</f>
        <v/>
      </c>
      <c r="P115" t="str">
        <f>IF(AND(NOT(ISNUMBER(N115)),NOT(ISNUMBER(R115)),NOT(ISNUMBER(S115)),G115&gt;='Data Transformation'!$R$28),B115,"")</f>
        <v/>
      </c>
      <c r="Q115" t="str">
        <f>IFERROR(IF(AND(Assignments!L115&lt;('Data Transformation'!$R$4-'Data Transformation'!$R$3)/2,ABS(K115-'Data Transformation'!$R$6)&lt;ABS(K115-'Data Transformation'!$R$5),NOT(ISNUMBER(N115)),NOT(ISNUMBER(T115)),NOT(ISNUMBER(P115)),NOT(ISNUMBER(R115)),NOT(ISNUMBER(T115)),NOT(ISNUMBER(S115))),Assignments!B115,""),"")</f>
        <v/>
      </c>
      <c r="R115">
        <f>IF(H115&gt;='Data Transformation'!$R$30,B115,"")</f>
        <v>110</v>
      </c>
      <c r="S115" t="str">
        <f>IF(D115&gt;='Data Transformation'!$R$31,B115,"")</f>
        <v/>
      </c>
      <c r="T115" t="str">
        <f>IF(AND(H115&lt;'Data Transformation'!$R$30,E115&lt;'Data Transformation'!$R$29,G115&lt;0.3,D115&lt;'Data Transformation'!$R$31,E115&gt;0.4,H115&gt;0.4),B115,"")</f>
        <v/>
      </c>
      <c r="U115" s="56"/>
      <c r="V115" t="str" cm="2">
        <f t="array" ref="V115">IF(C115=FALSE,"",IF(AND(ISNUMBER(B115),ISBLANK(N115:T115)),"Unclassified",(IF(COUNT(N115:T115)=0,"",INDEX($N$4:$T$4,MATCH(TRUE,N115:T115=B115,0))))))</f>
        <v>Toggle</v>
      </c>
      <c r="W115" t="str">
        <f t="shared" si="4"/>
        <v/>
      </c>
      <c r="X115" t="str">
        <f t="shared" si="5"/>
        <v/>
      </c>
      <c r="AC115" t="b">
        <f t="shared" si="6"/>
        <v>0</v>
      </c>
      <c r="AD115">
        <f>IFERROR(ABS(ABS(K115-'Data Transformation'!$R$5)-ABS(K115-'Data Transformation'!$R$6)),"")</f>
        <v>0.81</v>
      </c>
      <c r="AE115" t="b">
        <f>IF(C115=FALSE,"",IF(AND(OR(V115=$Z$6,V115=$Z$8),OR(AC115=TRUE,AD115&lt;='Data Transformation'!$X$8)),TRUE,FALSE))</f>
        <v>0</v>
      </c>
    </row>
    <row r="116" spans="2:31" x14ac:dyDescent="0.25">
      <c r="B116">
        <v>111</v>
      </c>
      <c r="C116">
        <v>19</v>
      </c>
      <c r="D116">
        <v>0</v>
      </c>
      <c r="E116">
        <v>0</v>
      </c>
      <c r="F116">
        <v>0.3</v>
      </c>
      <c r="G116">
        <v>0.17391304347826086</v>
      </c>
      <c r="H116">
        <v>0.94444444444444442</v>
      </c>
      <c r="I116" t="str">
        <v>no</v>
      </c>
      <c r="K116" s="57">
        <f>IFERROR(AVERAGEIF('Data Transformation'!$B$425:$B$8425,B116,IF('Input and Summary Results'!$J$4="no",'Data Transformation'!$C$425:$C$8425,'Data Transformation'!$E$425:$E$8425)),"")</f>
        <v>0.1438665094444444</v>
      </c>
      <c r="L116" s="58" cm="1">
        <f t="array" ref="L116">IFERROR(_xlfn.STDEV.S(IF('Data Transformation'!$B$425:$B$8425=B116,IF('Input and Summary Results'!$J$4="no",'Data Transformation'!$C$425:$C$8425,'Data Transformation'!$E$425:$E$8425),"")),"")</f>
        <v>8.1320988524417048E-2</v>
      </c>
      <c r="M116" s="56"/>
      <c r="N116" t="str">
        <f>IF(E116&gt;='Data Transformation'!$R$29,B116,"")</f>
        <v/>
      </c>
      <c r="O116" t="str">
        <f>IFERROR(IF(AND(Assignments!L116&lt;('Data Transformation'!$R$4-'Data Transformation'!$R$3)/2,ABS(K116-'Data Transformation'!$R$6)&gt;ABS(K116-'Data Transformation'!$R$5),NOT(ISNUMBER(N116)),NOT(ISNUMBER(R116)),NOT(ISNUMBER(P116)),NOT(ISNUMBER(R116)),NOT(ISNUMBER(S116)),NOT(ISNUMBER(T116))),Assignments!B116,""),"")</f>
        <v/>
      </c>
      <c r="P116" t="str">
        <f>IF(AND(NOT(ISNUMBER(N116)),NOT(ISNUMBER(R116)),NOT(ISNUMBER(S116)),G116&gt;='Data Transformation'!$R$28),B116,"")</f>
        <v/>
      </c>
      <c r="Q116" t="str">
        <f>IFERROR(IF(AND(Assignments!L116&lt;('Data Transformation'!$R$4-'Data Transformation'!$R$3)/2,ABS(K116-'Data Transformation'!$R$6)&lt;ABS(K116-'Data Transformation'!$R$5),NOT(ISNUMBER(N116)),NOT(ISNUMBER(T116)),NOT(ISNUMBER(P116)),NOT(ISNUMBER(R116)),NOT(ISNUMBER(T116)),NOT(ISNUMBER(S116))),Assignments!B116,""),"")</f>
        <v/>
      </c>
      <c r="R116">
        <f>IF(H116&gt;='Data Transformation'!$R$30,B116,"")</f>
        <v>111</v>
      </c>
      <c r="S116" t="str">
        <f>IF(D116&gt;='Data Transformation'!$R$31,B116,"")</f>
        <v/>
      </c>
      <c r="T116" t="str">
        <f>IF(AND(H116&lt;'Data Transformation'!$R$30,E116&lt;'Data Transformation'!$R$29,G116&lt;0.3,D116&lt;'Data Transformation'!$R$31,E116&gt;0.4,H116&gt;0.4),B116,"")</f>
        <v/>
      </c>
      <c r="U116" s="56"/>
      <c r="V116" t="str" cm="2">
        <f t="array" ref="V116">IF(C116=FALSE,"",IF(AND(ISNUMBER(B116),ISBLANK(N116:T116)),"Unclassified",(IF(COUNT(N116:T116)=0,"",INDEX($N$4:$T$4,MATCH(TRUE,N116:T116=B116,0))))))</f>
        <v>Toggle</v>
      </c>
      <c r="W116" t="str">
        <f t="shared" si="4"/>
        <v/>
      </c>
      <c r="X116" t="str">
        <f t="shared" si="5"/>
        <v/>
      </c>
      <c r="AC116" t="b">
        <f t="shared" si="6"/>
        <v>0</v>
      </c>
      <c r="AD116">
        <f>IFERROR(ABS(ABS(K116-'Data Transformation'!$R$5)-ABS(K116-'Data Transformation'!$R$6)),"")</f>
        <v>0.80999999999999994</v>
      </c>
      <c r="AE116" t="b">
        <f>IF(C116=FALSE,"",IF(AND(OR(V116=$Z$6,V116=$Z$8),OR(AC116=TRUE,AD116&lt;='Data Transformation'!$X$8)),TRUE,FALSE))</f>
        <v>0</v>
      </c>
    </row>
    <row r="117" spans="2:31" x14ac:dyDescent="0.25">
      <c r="B117">
        <v>112</v>
      </c>
      <c r="C117">
        <v>16</v>
      </c>
      <c r="D117">
        <v>0</v>
      </c>
      <c r="E117">
        <v>0</v>
      </c>
      <c r="F117">
        <v>0.4</v>
      </c>
      <c r="G117">
        <v>0.30434782608695654</v>
      </c>
      <c r="H117">
        <v>0.73333333333333328</v>
      </c>
      <c r="I117" t="str">
        <v>no</v>
      </c>
      <c r="K117" s="57">
        <f>IFERROR(AVERAGEIF('Data Transformation'!$B$425:$B$8425,B117,IF('Input and Summary Results'!$J$4="no",'Data Transformation'!$C$425:$C$8425,'Data Transformation'!$E$425:$E$8425)),"")</f>
        <v>0.24234950866666666</v>
      </c>
      <c r="L117" s="58" cm="1">
        <f t="array" ref="L117">IFERROR(_xlfn.STDEV.S(IF('Data Transformation'!$B$425:$B$8425=B117,IF('Input and Summary Results'!$J$4="no",'Data Transformation'!$C$425:$C$8425,'Data Transformation'!$E$425:$E$8425),"")),"")</f>
        <v>0.19640508373075413</v>
      </c>
      <c r="M117" s="56"/>
      <c r="N117" t="str">
        <f>IF(E117&gt;='Data Transformation'!$R$29,B117,"")</f>
        <v/>
      </c>
      <c r="O117" t="str">
        <f>IFERROR(IF(AND(Assignments!L117&lt;('Data Transformation'!$R$4-'Data Transformation'!$R$3)/2,ABS(K117-'Data Transformation'!$R$6)&gt;ABS(K117-'Data Transformation'!$R$5),NOT(ISNUMBER(N117)),NOT(ISNUMBER(R117)),NOT(ISNUMBER(P117)),NOT(ISNUMBER(R117)),NOT(ISNUMBER(S117)),NOT(ISNUMBER(T117))),Assignments!B117,""),"")</f>
        <v/>
      </c>
      <c r="P117" t="str">
        <f>IF(AND(NOT(ISNUMBER(N117)),NOT(ISNUMBER(R117)),NOT(ISNUMBER(S117)),G117&gt;='Data Transformation'!$R$28),B117,"")</f>
        <v/>
      </c>
      <c r="Q117" t="str">
        <f>IFERROR(IF(AND(Assignments!L117&lt;('Data Transformation'!$R$4-'Data Transformation'!$R$3)/2,ABS(K117-'Data Transformation'!$R$6)&lt;ABS(K117-'Data Transformation'!$R$5),NOT(ISNUMBER(N117)),NOT(ISNUMBER(T117)),NOT(ISNUMBER(P117)),NOT(ISNUMBER(R117)),NOT(ISNUMBER(T117)),NOT(ISNUMBER(S117))),Assignments!B117,""),"")</f>
        <v/>
      </c>
      <c r="R117">
        <f>IF(H117&gt;='Data Transformation'!$R$30,B117,"")</f>
        <v>112</v>
      </c>
      <c r="S117" t="str">
        <f>IF(D117&gt;='Data Transformation'!$R$31,B117,"")</f>
        <v/>
      </c>
      <c r="T117" t="str">
        <f>IF(AND(H117&lt;'Data Transformation'!$R$30,E117&lt;'Data Transformation'!$R$29,G117&lt;0.3,D117&lt;'Data Transformation'!$R$31,E117&gt;0.4,H117&gt;0.4),B117,"")</f>
        <v/>
      </c>
      <c r="U117" s="56"/>
      <c r="V117" t="str" cm="2">
        <f t="array" ref="V117">IF(C117=FALSE,"",IF(AND(ISNUMBER(B117),ISBLANK(N117:T117)),"Unclassified",(IF(COUNT(N117:T117)=0,"",INDEX($N$4:$T$4,MATCH(TRUE,N117:T117=B117,0))))))</f>
        <v>Toggle</v>
      </c>
      <c r="W117" t="str">
        <f t="shared" si="4"/>
        <v/>
      </c>
      <c r="X117" t="str">
        <f t="shared" si="5"/>
        <v/>
      </c>
      <c r="AC117" t="b">
        <f t="shared" si="6"/>
        <v>0</v>
      </c>
      <c r="AD117">
        <f>IFERROR(ABS(ABS(K117-'Data Transformation'!$R$5)-ABS(K117-'Data Transformation'!$R$6)),"")</f>
        <v>0.70530098266666663</v>
      </c>
      <c r="AE117" t="b">
        <f>IF(C117=FALSE,"",IF(AND(OR(V117=$Z$6,V117=$Z$8),OR(AC117=TRUE,AD117&lt;='Data Transformation'!$X$8)),TRUE,FALSE))</f>
        <v>0</v>
      </c>
    </row>
    <row r="118" spans="2:31" x14ac:dyDescent="0.25">
      <c r="B118">
        <v>113</v>
      </c>
      <c r="C118">
        <v>18</v>
      </c>
      <c r="D118">
        <v>0</v>
      </c>
      <c r="E118">
        <v>0</v>
      </c>
      <c r="F118">
        <v>0.4</v>
      </c>
      <c r="G118">
        <v>0.30434782608695654</v>
      </c>
      <c r="H118">
        <v>0.88235294117647056</v>
      </c>
      <c r="I118" t="str">
        <v>no</v>
      </c>
      <c r="K118" s="57">
        <f>IFERROR(AVERAGEIF('Data Transformation'!$B$425:$B$8425,B118,IF('Input and Summary Results'!$J$4="no",'Data Transformation'!$C$425:$C$8425,'Data Transformation'!$E$425:$E$8425)),"")</f>
        <v>0.23268403823529415</v>
      </c>
      <c r="L118" s="58" cm="1">
        <f t="array" ref="L118">IFERROR(_xlfn.STDEV.S(IF('Data Transformation'!$B$425:$B$8425=B118,IF('Input and Summary Results'!$J$4="no",'Data Transformation'!$C$425:$C$8425,'Data Transformation'!$E$425:$E$8425),"")),"")</f>
        <v>0.20849510353189213</v>
      </c>
      <c r="M118" s="56"/>
      <c r="N118" t="str">
        <f>IF(E118&gt;='Data Transformation'!$R$29,B118,"")</f>
        <v/>
      </c>
      <c r="O118" t="str">
        <f>IFERROR(IF(AND(Assignments!L118&lt;('Data Transformation'!$R$4-'Data Transformation'!$R$3)/2,ABS(K118-'Data Transformation'!$R$6)&gt;ABS(K118-'Data Transformation'!$R$5),NOT(ISNUMBER(N118)),NOT(ISNUMBER(R118)),NOT(ISNUMBER(P118)),NOT(ISNUMBER(R118)),NOT(ISNUMBER(S118)),NOT(ISNUMBER(T118))),Assignments!B118,""),"")</f>
        <v/>
      </c>
      <c r="P118" t="str">
        <f>IF(AND(NOT(ISNUMBER(N118)),NOT(ISNUMBER(R118)),NOT(ISNUMBER(S118)),G118&gt;='Data Transformation'!$R$28),B118,"")</f>
        <v/>
      </c>
      <c r="Q118" t="str">
        <f>IFERROR(IF(AND(Assignments!L118&lt;('Data Transformation'!$R$4-'Data Transformation'!$R$3)/2,ABS(K118-'Data Transformation'!$R$6)&lt;ABS(K118-'Data Transformation'!$R$5),NOT(ISNUMBER(N118)),NOT(ISNUMBER(T118)),NOT(ISNUMBER(P118)),NOT(ISNUMBER(R118)),NOT(ISNUMBER(T118)),NOT(ISNUMBER(S118))),Assignments!B118,""),"")</f>
        <v/>
      </c>
      <c r="R118">
        <f>IF(H118&gt;='Data Transformation'!$R$30,B118,"")</f>
        <v>113</v>
      </c>
      <c r="S118" t="str">
        <f>IF(D118&gt;='Data Transformation'!$R$31,B118,"")</f>
        <v/>
      </c>
      <c r="T118" t="str">
        <f>IF(AND(H118&lt;'Data Transformation'!$R$30,E118&lt;'Data Transformation'!$R$29,G118&lt;0.3,D118&lt;'Data Transformation'!$R$31,E118&gt;0.4,H118&gt;0.4),B118,"")</f>
        <v/>
      </c>
      <c r="U118" s="56"/>
      <c r="V118" t="str" cm="2">
        <f t="array" ref="V118">IF(C118=FALSE,"",IF(AND(ISNUMBER(B118),ISBLANK(N118:T118)),"Unclassified",(IF(COUNT(N118:T118)=0,"",INDEX($N$4:$T$4,MATCH(TRUE,N118:T118=B118,0))))))</f>
        <v>Toggle</v>
      </c>
      <c r="W118" t="str">
        <f t="shared" si="4"/>
        <v/>
      </c>
      <c r="X118" t="str">
        <f t="shared" si="5"/>
        <v/>
      </c>
      <c r="AC118" t="b">
        <f t="shared" si="6"/>
        <v>0</v>
      </c>
      <c r="AD118">
        <f>IFERROR(ABS(ABS(K118-'Data Transformation'!$R$5)-ABS(K118-'Data Transformation'!$R$6)),"")</f>
        <v>0.72463192352941164</v>
      </c>
      <c r="AE118" t="b">
        <f>IF(C118=FALSE,"",IF(AND(OR(V118=$Z$6,V118=$Z$8),OR(AC118=TRUE,AD118&lt;='Data Transformation'!$X$8)),TRUE,FALSE))</f>
        <v>0</v>
      </c>
    </row>
    <row r="119" spans="2:31" x14ac:dyDescent="0.25">
      <c r="B119">
        <v>114</v>
      </c>
      <c r="C119">
        <v>17</v>
      </c>
      <c r="D119">
        <v>0</v>
      </c>
      <c r="E119">
        <v>0.125</v>
      </c>
      <c r="F119">
        <v>0.6</v>
      </c>
      <c r="G119">
        <v>0.52173913043478259</v>
      </c>
      <c r="H119">
        <v>0.625</v>
      </c>
      <c r="I119" t="str">
        <v>no</v>
      </c>
      <c r="K119" s="57">
        <f>IFERROR(AVERAGEIF('Data Transformation'!$B$425:$B$8425,B119,IF('Input and Summary Results'!$J$4="no",'Data Transformation'!$C$425:$C$8425,'Data Transformation'!$E$425:$E$8425)),"")</f>
        <v>0.37845113562499993</v>
      </c>
      <c r="L119" s="58" cm="1">
        <f t="array" ref="L119">IFERROR(_xlfn.STDEV.S(IF('Data Transformation'!$B$425:$B$8425=B119,IF('Input and Summary Results'!$J$4="no",'Data Transformation'!$C$425:$C$8425,'Data Transformation'!$E$425:$E$8425),"")),"")</f>
        <v>0.33313347796031872</v>
      </c>
      <c r="M119" s="56"/>
      <c r="N119" t="str">
        <f>IF(E119&gt;='Data Transformation'!$R$29,B119,"")</f>
        <v/>
      </c>
      <c r="O119" t="str">
        <f>IFERROR(IF(AND(Assignments!L119&lt;('Data Transformation'!$R$4-'Data Transformation'!$R$3)/2,ABS(K119-'Data Transformation'!$R$6)&gt;ABS(K119-'Data Transformation'!$R$5),NOT(ISNUMBER(N119)),NOT(ISNUMBER(R119)),NOT(ISNUMBER(P119)),NOT(ISNUMBER(R119)),NOT(ISNUMBER(S119)),NOT(ISNUMBER(T119))),Assignments!B119,""),"")</f>
        <v/>
      </c>
      <c r="P119">
        <f>IF(AND(NOT(ISNUMBER(N119)),NOT(ISNUMBER(R119)),NOT(ISNUMBER(S119)),G119&gt;='Data Transformation'!$R$28),B119,"")</f>
        <v>114</v>
      </c>
      <c r="Q119" t="str">
        <f>IFERROR(IF(AND(Assignments!L119&lt;('Data Transformation'!$R$4-'Data Transformation'!$R$3)/2,ABS(K119-'Data Transformation'!$R$6)&lt;ABS(K119-'Data Transformation'!$R$5),NOT(ISNUMBER(N119)),NOT(ISNUMBER(T119)),NOT(ISNUMBER(P119)),NOT(ISNUMBER(R119)),NOT(ISNUMBER(T119)),NOT(ISNUMBER(S119))),Assignments!B119,""),"")</f>
        <v/>
      </c>
      <c r="R119" t="str">
        <f>IF(H119&gt;='Data Transformation'!$R$30,B119,"")</f>
        <v/>
      </c>
      <c r="S119" t="str">
        <f>IF(D119&gt;='Data Transformation'!$R$31,B119,"")</f>
        <v/>
      </c>
      <c r="T119" t="str">
        <f>IF(AND(H119&lt;'Data Transformation'!$R$30,E119&lt;'Data Transformation'!$R$29,G119&lt;0.3,D119&lt;'Data Transformation'!$R$31,E119&gt;0.4,H119&gt;0.4),B119,"")</f>
        <v/>
      </c>
      <c r="U119" s="56"/>
      <c r="V119" t="str" cm="2">
        <f t="array" ref="V119">IF(C119=FALSE,"",IF(AND(ISNUMBER(B119),ISBLANK(N119:T119)),"Unclassified",(IF(COUNT(N119:T119)=0,"",INDEX($N$4:$T$4,MATCH(TRUE,N119:T119=B119,0))))))</f>
        <v>Rheostat</v>
      </c>
      <c r="W119" t="str">
        <f t="shared" si="4"/>
        <v/>
      </c>
      <c r="X119" t="str">
        <f t="shared" si="5"/>
        <v/>
      </c>
      <c r="AC119" t="b">
        <f t="shared" si="6"/>
        <v>0</v>
      </c>
      <c r="AD119">
        <f>IFERROR(ABS(ABS(K119-'Data Transformation'!$R$5)-ABS(K119-'Data Transformation'!$R$6)),"")</f>
        <v>0.43309772875000008</v>
      </c>
      <c r="AE119" t="b">
        <f>IF(C119=FALSE,"",IF(AND(OR(V119=$Z$6,V119=$Z$8),OR(AC119=TRUE,AD119&lt;='Data Transformation'!$X$8)),TRUE,FALSE))</f>
        <v>0</v>
      </c>
    </row>
    <row r="120" spans="2:31" x14ac:dyDescent="0.25">
      <c r="B120">
        <v>115</v>
      </c>
      <c r="C120">
        <v>19</v>
      </c>
      <c r="D120">
        <v>0</v>
      </c>
      <c r="E120">
        <v>0.16666666666666666</v>
      </c>
      <c r="F120">
        <v>0.5</v>
      </c>
      <c r="G120">
        <v>0.39130434782608697</v>
      </c>
      <c r="H120">
        <v>0.55555555555555558</v>
      </c>
      <c r="I120" t="str">
        <v>no</v>
      </c>
      <c r="K120" s="57">
        <f>IFERROR(AVERAGEIF('Data Transformation'!$B$425:$B$8425,B120,IF('Input and Summary Results'!$J$4="no",'Data Transformation'!$C$425:$C$8425,'Data Transformation'!$E$425:$E$8425)),"")</f>
        <v>0.39364267611111114</v>
      </c>
      <c r="L120" s="58" cm="1">
        <f t="array" ref="L120">IFERROR(_xlfn.STDEV.S(IF('Data Transformation'!$B$425:$B$8425=B120,IF('Input and Summary Results'!$J$4="no",'Data Transformation'!$C$425:$C$8425,'Data Transformation'!$E$425:$E$8425),"")),"")</f>
        <v>0.30842955162350211</v>
      </c>
      <c r="M120" s="56"/>
      <c r="N120" t="str">
        <f>IF(E120&gt;='Data Transformation'!$R$29,B120,"")</f>
        <v/>
      </c>
      <c r="O120" t="str">
        <f>IFERROR(IF(AND(Assignments!L120&lt;('Data Transformation'!$R$4-'Data Transformation'!$R$3)/2,ABS(K120-'Data Transformation'!$R$6)&gt;ABS(K120-'Data Transformation'!$R$5),NOT(ISNUMBER(N120)),NOT(ISNUMBER(R120)),NOT(ISNUMBER(P120)),NOT(ISNUMBER(R120)),NOT(ISNUMBER(S120)),NOT(ISNUMBER(T120))),Assignments!B120,""),"")</f>
        <v/>
      </c>
      <c r="P120" t="str">
        <f>IF(AND(NOT(ISNUMBER(N120)),NOT(ISNUMBER(R120)),NOT(ISNUMBER(S120)),G120&gt;='Data Transformation'!$R$28),B120,"")</f>
        <v/>
      </c>
      <c r="Q120">
        <f>IFERROR(IF(AND(Assignments!L120&lt;('Data Transformation'!$R$4-'Data Transformation'!$R$3)/2,ABS(K120-'Data Transformation'!$R$6)&lt;ABS(K120-'Data Transformation'!$R$5),NOT(ISNUMBER(N120)),NOT(ISNUMBER(T120)),NOT(ISNUMBER(P120)),NOT(ISNUMBER(R120)),NOT(ISNUMBER(T120)),NOT(ISNUMBER(S120))),Assignments!B120,""),"")</f>
        <v>115</v>
      </c>
      <c r="R120" t="str">
        <f>IF(H120&gt;='Data Transformation'!$R$30,B120,"")</f>
        <v/>
      </c>
      <c r="S120" t="str">
        <f>IF(D120&gt;='Data Transformation'!$R$31,B120,"")</f>
        <v/>
      </c>
      <c r="T120" t="str">
        <f>IF(AND(H120&lt;'Data Transformation'!$R$30,E120&lt;'Data Transformation'!$R$29,G120&lt;0.3,D120&lt;'Data Transformation'!$R$31,E120&gt;0.4,H120&gt;0.4),B120,"")</f>
        <v/>
      </c>
      <c r="U120" s="56"/>
      <c r="V120" t="str" cm="2">
        <f t="array" ref="V120">IF(C120=FALSE,"",IF(AND(ISNUMBER(B120),ISBLANK(N120:T120)),"Unclassified",(IF(COUNT(N120:T120)=0,"",INDEX($N$4:$T$4,MATCH(TRUE,N120:T120=B120,0))))))</f>
        <v>Adverse</v>
      </c>
      <c r="W120" t="str">
        <f t="shared" si="4"/>
        <v/>
      </c>
      <c r="X120" t="str">
        <f t="shared" si="5"/>
        <v/>
      </c>
      <c r="AC120" t="b">
        <f t="shared" si="6"/>
        <v>0</v>
      </c>
      <c r="AD120">
        <f>IFERROR(ABS(ABS(K120-'Data Transformation'!$R$5)-ABS(K120-'Data Transformation'!$R$6)),"")</f>
        <v>0.40271464777777771</v>
      </c>
      <c r="AE120" t="b">
        <f>IF(C120=FALSE,"",IF(AND(OR(V120=$Z$6,V120=$Z$8),OR(AC120=TRUE,AD120&lt;='Data Transformation'!$X$8)),TRUE,FALSE))</f>
        <v>0</v>
      </c>
    </row>
    <row r="121" spans="2:31" x14ac:dyDescent="0.25">
      <c r="B121">
        <v>116</v>
      </c>
      <c r="C121">
        <v>19</v>
      </c>
      <c r="D121">
        <v>0</v>
      </c>
      <c r="E121">
        <v>5.5555555555555552E-2</v>
      </c>
      <c r="F121">
        <v>0.6</v>
      </c>
      <c r="G121">
        <v>0.52173913043478259</v>
      </c>
      <c r="H121">
        <v>0.72222222222222221</v>
      </c>
      <c r="I121" t="str">
        <v>no</v>
      </c>
      <c r="K121" s="57">
        <f>IFERROR(AVERAGEIF('Data Transformation'!$B$425:$B$8425,B121,IF('Input and Summary Results'!$J$4="no",'Data Transformation'!$C$425:$C$8425,'Data Transformation'!$E$425:$E$8425)),"")</f>
        <v>0.28887821666666663</v>
      </c>
      <c r="L121" s="58" cm="1">
        <f t="array" ref="L121">IFERROR(_xlfn.STDEV.S(IF('Data Transformation'!$B$425:$B$8425=B121,IF('Input and Summary Results'!$J$4="no",'Data Transformation'!$C$425:$C$8425,'Data Transformation'!$E$425:$E$8425),"")),"")</f>
        <v>0.28724714812271146</v>
      </c>
      <c r="M121" s="56"/>
      <c r="N121" t="str">
        <f>IF(E121&gt;='Data Transformation'!$R$29,B121,"")</f>
        <v/>
      </c>
      <c r="O121" t="str">
        <f>IFERROR(IF(AND(Assignments!L121&lt;('Data Transformation'!$R$4-'Data Transformation'!$R$3)/2,ABS(K121-'Data Transformation'!$R$6)&gt;ABS(K121-'Data Transformation'!$R$5),NOT(ISNUMBER(N121)),NOT(ISNUMBER(R121)),NOT(ISNUMBER(P121)),NOT(ISNUMBER(R121)),NOT(ISNUMBER(S121)),NOT(ISNUMBER(T121))),Assignments!B121,""),"")</f>
        <v/>
      </c>
      <c r="P121" t="str">
        <f>IF(AND(NOT(ISNUMBER(N121)),NOT(ISNUMBER(R121)),NOT(ISNUMBER(S121)),G121&gt;='Data Transformation'!$R$28),B121,"")</f>
        <v/>
      </c>
      <c r="Q121" t="str">
        <f>IFERROR(IF(AND(Assignments!L121&lt;('Data Transformation'!$R$4-'Data Transformation'!$R$3)/2,ABS(K121-'Data Transformation'!$R$6)&lt;ABS(K121-'Data Transformation'!$R$5),NOT(ISNUMBER(N121)),NOT(ISNUMBER(T121)),NOT(ISNUMBER(P121)),NOT(ISNUMBER(R121)),NOT(ISNUMBER(T121)),NOT(ISNUMBER(S121))),Assignments!B121,""),"")</f>
        <v/>
      </c>
      <c r="R121">
        <f>IF(H121&gt;='Data Transformation'!$R$30,B121,"")</f>
        <v>116</v>
      </c>
      <c r="S121" t="str">
        <f>IF(D121&gt;='Data Transformation'!$R$31,B121,"")</f>
        <v/>
      </c>
      <c r="T121" t="str">
        <f>IF(AND(H121&lt;'Data Transformation'!$R$30,E121&lt;'Data Transformation'!$R$29,G121&lt;0.3,D121&lt;'Data Transformation'!$R$31,E121&gt;0.4,H121&gt;0.4),B121,"")</f>
        <v/>
      </c>
      <c r="U121" s="56"/>
      <c r="V121" t="str" cm="2">
        <f t="array" ref="V121">IF(C121=FALSE,"",IF(AND(ISNUMBER(B121),ISBLANK(N121:T121)),"Unclassified",(IF(COUNT(N121:T121)=0,"",INDEX($N$4:$T$4,MATCH(TRUE,N121:T121=B121,0))))))</f>
        <v>Toggle</v>
      </c>
      <c r="W121" t="str">
        <f t="shared" si="4"/>
        <v/>
      </c>
      <c r="X121" t="str">
        <f t="shared" si="5"/>
        <v/>
      </c>
      <c r="AC121" t="b">
        <f t="shared" si="6"/>
        <v>0</v>
      </c>
      <c r="AD121">
        <f>IFERROR(ABS(ABS(K121-'Data Transformation'!$R$5)-ABS(K121-'Data Transformation'!$R$6)),"")</f>
        <v>0.61224356666666679</v>
      </c>
      <c r="AE121" t="b">
        <f>IF(C121=FALSE,"",IF(AND(OR(V121=$Z$6,V121=$Z$8),OR(AC121=TRUE,AD121&lt;='Data Transformation'!$X$8)),TRUE,FALSE))</f>
        <v>0</v>
      </c>
    </row>
    <row r="122" spans="2:31" x14ac:dyDescent="0.25">
      <c r="B122">
        <v>117</v>
      </c>
      <c r="C122">
        <v>16</v>
      </c>
      <c r="D122">
        <v>0</v>
      </c>
      <c r="E122">
        <v>0</v>
      </c>
      <c r="F122">
        <v>0.4</v>
      </c>
      <c r="G122">
        <v>0.34782608695652173</v>
      </c>
      <c r="H122">
        <v>0.73333333333333328</v>
      </c>
      <c r="I122" t="str">
        <v>no</v>
      </c>
      <c r="K122" s="57">
        <f>IFERROR(AVERAGEIF('Data Transformation'!$B$425:$B$8425,B122,IF('Input and Summary Results'!$J$4="no",'Data Transformation'!$C$425:$C$8425,'Data Transformation'!$E$425:$E$8425)),"")</f>
        <v>0.33080886133333337</v>
      </c>
      <c r="L122" s="58" cm="1">
        <f t="array" ref="L122">IFERROR(_xlfn.STDEV.S(IF('Data Transformation'!$B$425:$B$8425=B122,IF('Input and Summary Results'!$J$4="no",'Data Transformation'!$C$425:$C$8425,'Data Transformation'!$E$425:$E$8425),"")),"")</f>
        <v>0.25675452799005183</v>
      </c>
      <c r="M122" s="56"/>
      <c r="N122" t="str">
        <f>IF(E122&gt;='Data Transformation'!$R$29,B122,"")</f>
        <v/>
      </c>
      <c r="O122" t="str">
        <f>IFERROR(IF(AND(Assignments!L122&lt;('Data Transformation'!$R$4-'Data Transformation'!$R$3)/2,ABS(K122-'Data Transformation'!$R$6)&gt;ABS(K122-'Data Transformation'!$R$5),NOT(ISNUMBER(N122)),NOT(ISNUMBER(R122)),NOT(ISNUMBER(P122)),NOT(ISNUMBER(R122)),NOT(ISNUMBER(S122)),NOT(ISNUMBER(T122))),Assignments!B122,""),"")</f>
        <v/>
      </c>
      <c r="P122" t="str">
        <f>IF(AND(NOT(ISNUMBER(N122)),NOT(ISNUMBER(R122)),NOT(ISNUMBER(S122)),G122&gt;='Data Transformation'!$R$28),B122,"")</f>
        <v/>
      </c>
      <c r="Q122" t="str">
        <f>IFERROR(IF(AND(Assignments!L122&lt;('Data Transformation'!$R$4-'Data Transformation'!$R$3)/2,ABS(K122-'Data Transformation'!$R$6)&lt;ABS(K122-'Data Transformation'!$R$5),NOT(ISNUMBER(N122)),NOT(ISNUMBER(T122)),NOT(ISNUMBER(P122)),NOT(ISNUMBER(R122)),NOT(ISNUMBER(T122)),NOT(ISNUMBER(S122))),Assignments!B122,""),"")</f>
        <v/>
      </c>
      <c r="R122">
        <f>IF(H122&gt;='Data Transformation'!$R$30,B122,"")</f>
        <v>117</v>
      </c>
      <c r="S122" t="str">
        <f>IF(D122&gt;='Data Transformation'!$R$31,B122,"")</f>
        <v/>
      </c>
      <c r="T122" t="str">
        <f>IF(AND(H122&lt;'Data Transformation'!$R$30,E122&lt;'Data Transformation'!$R$29,G122&lt;0.3,D122&lt;'Data Transformation'!$R$31,E122&gt;0.4,H122&gt;0.4),B122,"")</f>
        <v/>
      </c>
      <c r="U122" s="56"/>
      <c r="V122" t="str" cm="2">
        <f t="array" ref="V122">IF(C122=FALSE,"",IF(AND(ISNUMBER(B122),ISBLANK(N122:T122)),"Unclassified",(IF(COUNT(N122:T122)=0,"",INDEX($N$4:$T$4,MATCH(TRUE,N122:T122=B122,0))))))</f>
        <v>Toggle</v>
      </c>
      <c r="W122" t="str">
        <f t="shared" si="4"/>
        <v/>
      </c>
      <c r="X122" t="str">
        <f t="shared" si="5"/>
        <v/>
      </c>
      <c r="AC122" t="b">
        <f t="shared" si="6"/>
        <v>0</v>
      </c>
      <c r="AD122">
        <f>IFERROR(ABS(ABS(K122-'Data Transformation'!$R$5)-ABS(K122-'Data Transformation'!$R$6)),"")</f>
        <v>0.52838227733333332</v>
      </c>
      <c r="AE122" t="b">
        <f>IF(C122=FALSE,"",IF(AND(OR(V122=$Z$6,V122=$Z$8),OR(AC122=TRUE,AD122&lt;='Data Transformation'!$X$8)),TRUE,FALSE))</f>
        <v>0</v>
      </c>
    </row>
    <row r="123" spans="2:31" x14ac:dyDescent="0.25">
      <c r="B123">
        <v>118</v>
      </c>
      <c r="C123">
        <v>16</v>
      </c>
      <c r="D123">
        <v>0</v>
      </c>
      <c r="E123">
        <v>0</v>
      </c>
      <c r="F123">
        <v>0.4</v>
      </c>
      <c r="G123">
        <v>0.30434782608695654</v>
      </c>
      <c r="H123">
        <v>0.8666666666666667</v>
      </c>
      <c r="I123" t="str">
        <v>no</v>
      </c>
      <c r="K123" s="57">
        <f>IFERROR(AVERAGEIF('Data Transformation'!$B$425:$B$8425,B123,IF('Input and Summary Results'!$J$4="no",'Data Transformation'!$C$425:$C$8425,'Data Transformation'!$E$425:$E$8425)),"")</f>
        <v>0.17815710399999998</v>
      </c>
      <c r="L123" s="58" cm="1">
        <f t="array" ref="L123">IFERROR(_xlfn.STDEV.S(IF('Data Transformation'!$B$425:$B$8425=B123,IF('Input and Summary Results'!$J$4="no",'Data Transformation'!$C$425:$C$8425,'Data Transformation'!$E$425:$E$8425),"")),"")</f>
        <v>0.13997851831516345</v>
      </c>
      <c r="M123" s="56"/>
      <c r="N123" t="str">
        <f>IF(E123&gt;='Data Transformation'!$R$29,B123,"")</f>
        <v/>
      </c>
      <c r="O123" t="str">
        <f>IFERROR(IF(AND(Assignments!L123&lt;('Data Transformation'!$R$4-'Data Transformation'!$R$3)/2,ABS(K123-'Data Transformation'!$R$6)&gt;ABS(K123-'Data Transformation'!$R$5),NOT(ISNUMBER(N123)),NOT(ISNUMBER(R123)),NOT(ISNUMBER(P123)),NOT(ISNUMBER(R123)),NOT(ISNUMBER(S123)),NOT(ISNUMBER(T123))),Assignments!B123,""),"")</f>
        <v/>
      </c>
      <c r="P123" t="str">
        <f>IF(AND(NOT(ISNUMBER(N123)),NOT(ISNUMBER(R123)),NOT(ISNUMBER(S123)),G123&gt;='Data Transformation'!$R$28),B123,"")</f>
        <v/>
      </c>
      <c r="Q123" t="str">
        <f>IFERROR(IF(AND(Assignments!L123&lt;('Data Transformation'!$R$4-'Data Transformation'!$R$3)/2,ABS(K123-'Data Transformation'!$R$6)&lt;ABS(K123-'Data Transformation'!$R$5),NOT(ISNUMBER(N123)),NOT(ISNUMBER(T123)),NOT(ISNUMBER(P123)),NOT(ISNUMBER(R123)),NOT(ISNUMBER(T123)),NOT(ISNUMBER(S123))),Assignments!B123,""),"")</f>
        <v/>
      </c>
      <c r="R123">
        <f>IF(H123&gt;='Data Transformation'!$R$30,B123,"")</f>
        <v>118</v>
      </c>
      <c r="S123" t="str">
        <f>IF(D123&gt;='Data Transformation'!$R$31,B123,"")</f>
        <v/>
      </c>
      <c r="T123" t="str">
        <f>IF(AND(H123&lt;'Data Transformation'!$R$30,E123&lt;'Data Transformation'!$R$29,G123&lt;0.3,D123&lt;'Data Transformation'!$R$31,E123&gt;0.4,H123&gt;0.4),B123,"")</f>
        <v/>
      </c>
      <c r="U123" s="56"/>
      <c r="V123" t="str" cm="2">
        <f t="array" ref="V123">IF(C123=FALSE,"",IF(AND(ISNUMBER(B123),ISBLANK(N123:T123)),"Unclassified",(IF(COUNT(N123:T123)=0,"",INDEX($N$4:$T$4,MATCH(TRUE,N123:T123=B123,0))))))</f>
        <v>Toggle</v>
      </c>
      <c r="W123" t="str">
        <f t="shared" si="4"/>
        <v/>
      </c>
      <c r="X123" t="str">
        <f t="shared" si="5"/>
        <v/>
      </c>
      <c r="AC123" t="b">
        <f t="shared" si="6"/>
        <v>0</v>
      </c>
      <c r="AD123">
        <f>IFERROR(ABS(ABS(K123-'Data Transformation'!$R$5)-ABS(K123-'Data Transformation'!$R$6)),"")</f>
        <v>0.81</v>
      </c>
      <c r="AE123" t="b">
        <f>IF(C123=FALSE,"",IF(AND(OR(V123=$Z$6,V123=$Z$8),OR(AC123=TRUE,AD123&lt;='Data Transformation'!$X$8)),TRUE,FALSE))</f>
        <v>0</v>
      </c>
    </row>
    <row r="124" spans="2:31" x14ac:dyDescent="0.25">
      <c r="B124">
        <v>119</v>
      </c>
      <c r="C124">
        <v>15</v>
      </c>
      <c r="D124">
        <v>0</v>
      </c>
      <c r="E124">
        <v>0.2857142857142857</v>
      </c>
      <c r="F124">
        <v>0.4</v>
      </c>
      <c r="G124">
        <v>0.30434782608695654</v>
      </c>
      <c r="H124">
        <v>0.5714285714285714</v>
      </c>
      <c r="I124" t="str">
        <v>no</v>
      </c>
      <c r="K124" s="57">
        <f>IFERROR(AVERAGEIF('Data Transformation'!$B$425:$B$8425,B124,IF('Input and Summary Results'!$J$4="no",'Data Transformation'!$C$425:$C$8425,'Data Transformation'!$E$425:$E$8425)),"")</f>
        <v>0.47922760071428572</v>
      </c>
      <c r="L124" s="58" cm="1">
        <f t="array" ref="L124">IFERROR(_xlfn.STDEV.S(IF('Data Transformation'!$B$425:$B$8425=B124,IF('Input and Summary Results'!$J$4="no",'Data Transformation'!$C$425:$C$8425,'Data Transformation'!$E$425:$E$8425),"")),"")</f>
        <v>0.40738548977757383</v>
      </c>
      <c r="M124" s="56"/>
      <c r="N124" t="str">
        <f>IF(E124&gt;='Data Transformation'!$R$29,B124,"")</f>
        <v/>
      </c>
      <c r="O124" t="str">
        <f>IFERROR(IF(AND(Assignments!L124&lt;('Data Transformation'!$R$4-'Data Transformation'!$R$3)/2,ABS(K124-'Data Transformation'!$R$6)&gt;ABS(K124-'Data Transformation'!$R$5),NOT(ISNUMBER(N124)),NOT(ISNUMBER(R124)),NOT(ISNUMBER(P124)),NOT(ISNUMBER(R124)),NOT(ISNUMBER(S124)),NOT(ISNUMBER(T124))),Assignments!B124,""),"")</f>
        <v/>
      </c>
      <c r="P124" t="str">
        <f>IF(AND(NOT(ISNUMBER(N124)),NOT(ISNUMBER(R124)),NOT(ISNUMBER(S124)),G124&gt;='Data Transformation'!$R$28),B124,"")</f>
        <v/>
      </c>
      <c r="Q124">
        <f>IFERROR(IF(AND(Assignments!L124&lt;('Data Transformation'!$R$4-'Data Transformation'!$R$3)/2,ABS(K124-'Data Transformation'!$R$6)&lt;ABS(K124-'Data Transformation'!$R$5),NOT(ISNUMBER(N124)),NOT(ISNUMBER(T124)),NOT(ISNUMBER(P124)),NOT(ISNUMBER(R124)),NOT(ISNUMBER(T124)),NOT(ISNUMBER(S124))),Assignments!B124,""),"")</f>
        <v>119</v>
      </c>
      <c r="R124" t="str">
        <f>IF(H124&gt;='Data Transformation'!$R$30,B124,"")</f>
        <v/>
      </c>
      <c r="S124" t="str">
        <f>IF(D124&gt;='Data Transformation'!$R$31,B124,"")</f>
        <v/>
      </c>
      <c r="T124" t="str">
        <f>IF(AND(H124&lt;'Data Transformation'!$R$30,E124&lt;'Data Transformation'!$R$29,G124&lt;0.3,D124&lt;'Data Transformation'!$R$31,E124&gt;0.4,H124&gt;0.4),B124,"")</f>
        <v/>
      </c>
      <c r="U124" s="56"/>
      <c r="V124" t="str" cm="2">
        <f t="array" ref="V124">IF(C124=FALSE,"",IF(AND(ISNUMBER(B124),ISBLANK(N124:T124)),"Unclassified",(IF(COUNT(N124:T124)=0,"",INDEX($N$4:$T$4,MATCH(TRUE,N124:T124=B124,0))))))</f>
        <v>Adverse</v>
      </c>
      <c r="W124" t="str">
        <f t="shared" si="4"/>
        <v/>
      </c>
      <c r="X124" t="str">
        <f t="shared" si="5"/>
        <v/>
      </c>
      <c r="AC124" t="b">
        <f t="shared" si="6"/>
        <v>0</v>
      </c>
      <c r="AD124">
        <f>IFERROR(ABS(ABS(K124-'Data Transformation'!$R$5)-ABS(K124-'Data Transformation'!$R$6)),"")</f>
        <v>0.23154479857142857</v>
      </c>
      <c r="AE124" t="b">
        <f>IF(C124=FALSE,"",IF(AND(OR(V124=$Z$6,V124=$Z$8),OR(AC124=TRUE,AD124&lt;='Data Transformation'!$X$8)),TRUE,FALSE))</f>
        <v>0</v>
      </c>
    </row>
    <row r="125" spans="2:31" x14ac:dyDescent="0.25">
      <c r="B125">
        <v>120</v>
      </c>
      <c r="C125">
        <v>15</v>
      </c>
      <c r="D125">
        <v>0</v>
      </c>
      <c r="E125">
        <v>7.1428571428571425E-2</v>
      </c>
      <c r="F125">
        <v>0.6</v>
      </c>
      <c r="G125">
        <v>0.56521739130434778</v>
      </c>
      <c r="H125">
        <v>0.5714285714285714</v>
      </c>
      <c r="I125" t="str">
        <v>no</v>
      </c>
      <c r="K125" s="57">
        <f>IFERROR(AVERAGEIF('Data Transformation'!$B$425:$B$8425,B125,IF('Input and Summary Results'!$J$4="no",'Data Transformation'!$C$425:$C$8425,'Data Transformation'!$E$425:$E$8425)),"")</f>
        <v>0.40004141857142855</v>
      </c>
      <c r="L125" s="58" cm="1">
        <f t="array" ref="L125">IFERROR(_xlfn.STDEV.S(IF('Data Transformation'!$B$425:$B$8425=B125,IF('Input and Summary Results'!$J$4="no",'Data Transformation'!$C$425:$C$8425,'Data Transformation'!$E$425:$E$8425),"")),"")</f>
        <v>0.33011476157091307</v>
      </c>
      <c r="M125" s="56"/>
      <c r="N125" t="str">
        <f>IF(E125&gt;='Data Transformation'!$R$29,B125,"")</f>
        <v/>
      </c>
      <c r="O125" t="str">
        <f>IFERROR(IF(AND(Assignments!L125&lt;('Data Transformation'!$R$4-'Data Transformation'!$R$3)/2,ABS(K125-'Data Transformation'!$R$6)&gt;ABS(K125-'Data Transformation'!$R$5),NOT(ISNUMBER(N125)),NOT(ISNUMBER(R125)),NOT(ISNUMBER(P125)),NOT(ISNUMBER(R125)),NOT(ISNUMBER(S125)),NOT(ISNUMBER(T125))),Assignments!B125,""),"")</f>
        <v/>
      </c>
      <c r="P125">
        <f>IF(AND(NOT(ISNUMBER(N125)),NOT(ISNUMBER(R125)),NOT(ISNUMBER(S125)),G125&gt;='Data Transformation'!$R$28),B125,"")</f>
        <v>120</v>
      </c>
      <c r="Q125" t="str">
        <f>IFERROR(IF(AND(Assignments!L125&lt;('Data Transformation'!$R$4-'Data Transformation'!$R$3)/2,ABS(K125-'Data Transformation'!$R$6)&lt;ABS(K125-'Data Transformation'!$R$5),NOT(ISNUMBER(N125)),NOT(ISNUMBER(T125)),NOT(ISNUMBER(P125)),NOT(ISNUMBER(R125)),NOT(ISNUMBER(T125)),NOT(ISNUMBER(S125))),Assignments!B125,""),"")</f>
        <v/>
      </c>
      <c r="R125" t="str">
        <f>IF(H125&gt;='Data Transformation'!$R$30,B125,"")</f>
        <v/>
      </c>
      <c r="S125" t="str">
        <f>IF(D125&gt;='Data Transformation'!$R$31,B125,"")</f>
        <v/>
      </c>
      <c r="T125" t="str">
        <f>IF(AND(H125&lt;'Data Transformation'!$R$30,E125&lt;'Data Transformation'!$R$29,G125&lt;0.3,D125&lt;'Data Transformation'!$R$31,E125&gt;0.4,H125&gt;0.4),B125,"")</f>
        <v/>
      </c>
      <c r="U125" s="56"/>
      <c r="V125" t="str" cm="2">
        <f t="array" ref="V125">IF(C125=FALSE,"",IF(AND(ISNUMBER(B125),ISBLANK(N125:T125)),"Unclassified",(IF(COUNT(N125:T125)=0,"",INDEX($N$4:$T$4,MATCH(TRUE,N125:T125=B125,0))))))</f>
        <v>Rheostat</v>
      </c>
      <c r="W125" t="str">
        <f t="shared" si="4"/>
        <v/>
      </c>
      <c r="X125" t="str">
        <f t="shared" si="5"/>
        <v/>
      </c>
      <c r="AC125" t="b">
        <f t="shared" si="6"/>
        <v>0</v>
      </c>
      <c r="AD125">
        <f>IFERROR(ABS(ABS(K125-'Data Transformation'!$R$5)-ABS(K125-'Data Transformation'!$R$6)),"")</f>
        <v>0.38991716285714295</v>
      </c>
      <c r="AE125" t="b">
        <f>IF(C125=FALSE,"",IF(AND(OR(V125=$Z$6,V125=$Z$8),OR(AC125=TRUE,AD125&lt;='Data Transformation'!$X$8)),TRUE,FALSE))</f>
        <v>0</v>
      </c>
    </row>
    <row r="126" spans="2:31" x14ac:dyDescent="0.25">
      <c r="B126">
        <v>121</v>
      </c>
      <c r="C126">
        <v>19</v>
      </c>
      <c r="D126">
        <v>0</v>
      </c>
      <c r="E126">
        <v>0</v>
      </c>
      <c r="F126">
        <v>0.2</v>
      </c>
      <c r="G126">
        <v>8.6956521739130432E-2</v>
      </c>
      <c r="H126">
        <v>1</v>
      </c>
      <c r="I126" t="str">
        <v>yes</v>
      </c>
      <c r="K126" s="57">
        <f>IFERROR(AVERAGEIF('Data Transformation'!$B$425:$B$8425,B126,IF('Input and Summary Results'!$J$4="no",'Data Transformation'!$C$425:$C$8425,'Data Transformation'!$E$425:$E$8425)),"")</f>
        <v>0.16278134666666669</v>
      </c>
      <c r="L126" s="58" cm="1">
        <f t="array" ref="L126">IFERROR(_xlfn.STDEV.S(IF('Data Transformation'!$B$425:$B$8425=B126,IF('Input and Summary Results'!$J$4="no",'Data Transformation'!$C$425:$C$8425,'Data Transformation'!$E$425:$E$8425),"")),"")</f>
        <v>4.8230188510050939E-2</v>
      </c>
      <c r="M126" s="56"/>
      <c r="N126" t="str">
        <f>IF(E126&gt;='Data Transformation'!$R$29,B126,"")</f>
        <v/>
      </c>
      <c r="O126" t="str">
        <f>IFERROR(IF(AND(Assignments!L126&lt;('Data Transformation'!$R$4-'Data Transformation'!$R$3)/2,ABS(K126-'Data Transformation'!$R$6)&gt;ABS(K126-'Data Transformation'!$R$5),NOT(ISNUMBER(N126)),NOT(ISNUMBER(R126)),NOT(ISNUMBER(P126)),NOT(ISNUMBER(R126)),NOT(ISNUMBER(S126)),NOT(ISNUMBER(T126))),Assignments!B126,""),"")</f>
        <v/>
      </c>
      <c r="P126" t="str">
        <f>IF(AND(NOT(ISNUMBER(N126)),NOT(ISNUMBER(R126)),NOT(ISNUMBER(S126)),G126&gt;='Data Transformation'!$R$28),B126,"")</f>
        <v/>
      </c>
      <c r="Q126" t="str">
        <f>IFERROR(IF(AND(Assignments!L126&lt;('Data Transformation'!$R$4-'Data Transformation'!$R$3)/2,ABS(K126-'Data Transformation'!$R$6)&lt;ABS(K126-'Data Transformation'!$R$5),NOT(ISNUMBER(N126)),NOT(ISNUMBER(T126)),NOT(ISNUMBER(P126)),NOT(ISNUMBER(R126)),NOT(ISNUMBER(T126)),NOT(ISNUMBER(S126))),Assignments!B126,""),"")</f>
        <v/>
      </c>
      <c r="R126">
        <f>IF(H126&gt;='Data Transformation'!$R$30,B126,"")</f>
        <v>121</v>
      </c>
      <c r="S126" t="str">
        <f>IF(D126&gt;='Data Transformation'!$R$31,B126,"")</f>
        <v/>
      </c>
      <c r="T126" t="str">
        <f>IF(AND(H126&lt;'Data Transformation'!$R$30,E126&lt;'Data Transformation'!$R$29,G126&lt;0.3,D126&lt;'Data Transformation'!$R$31,E126&gt;0.4,H126&gt;0.4),B126,"")</f>
        <v/>
      </c>
      <c r="U126" s="56"/>
      <c r="V126" t="str" cm="2">
        <f t="array" ref="V126">IF(C126=FALSE,"",IF(AND(ISNUMBER(B126),ISBLANK(N126:T126)),"Unclassified",(IF(COUNT(N126:T126)=0,"",INDEX($N$4:$T$4,MATCH(TRUE,N126:T126=B126,0))))))</f>
        <v>Toggle</v>
      </c>
      <c r="W126" t="str">
        <f t="shared" si="4"/>
        <v/>
      </c>
      <c r="X126" t="str">
        <f t="shared" si="5"/>
        <v/>
      </c>
      <c r="AC126" t="b">
        <f t="shared" si="6"/>
        <v>0</v>
      </c>
      <c r="AD126">
        <f>IFERROR(ABS(ABS(K126-'Data Transformation'!$R$5)-ABS(K126-'Data Transformation'!$R$6)),"")</f>
        <v>0.81</v>
      </c>
      <c r="AE126" t="b">
        <f>IF(C126=FALSE,"",IF(AND(OR(V126=$Z$6,V126=$Z$8),OR(AC126=TRUE,AD126&lt;='Data Transformation'!$X$8)),TRUE,FALSE))</f>
        <v>0</v>
      </c>
    </row>
    <row r="127" spans="2:31" x14ac:dyDescent="0.25">
      <c r="B127">
        <v>122</v>
      </c>
      <c r="C127">
        <v>16</v>
      </c>
      <c r="D127">
        <v>0</v>
      </c>
      <c r="E127">
        <v>0</v>
      </c>
      <c r="F127">
        <v>0.5</v>
      </c>
      <c r="G127">
        <v>0.43478260869565216</v>
      </c>
      <c r="H127">
        <v>0.46666666666666667</v>
      </c>
      <c r="I127" t="str">
        <v>no</v>
      </c>
      <c r="K127" s="57">
        <f>IFERROR(AVERAGEIF('Data Transformation'!$B$425:$B$8425,B127,IF('Input and Summary Results'!$J$4="no",'Data Transformation'!$C$425:$C$8425,'Data Transformation'!$E$425:$E$8425)),"")</f>
        <v>0.38224659866666666</v>
      </c>
      <c r="L127" s="58" cm="1">
        <f t="array" ref="L127">IFERROR(_xlfn.STDEV.S(IF('Data Transformation'!$B$425:$B$8425=B127,IF('Input and Summary Results'!$J$4="no",'Data Transformation'!$C$425:$C$8425,'Data Transformation'!$E$425:$E$8425),"")),"")</f>
        <v>0.21868350902669775</v>
      </c>
      <c r="M127" s="56"/>
      <c r="N127" t="str">
        <f>IF(E127&gt;='Data Transformation'!$R$29,B127,"")</f>
        <v/>
      </c>
      <c r="O127" t="str">
        <f>IFERROR(IF(AND(Assignments!L127&lt;('Data Transformation'!$R$4-'Data Transformation'!$R$3)/2,ABS(K127-'Data Transformation'!$R$6)&gt;ABS(K127-'Data Transformation'!$R$5),NOT(ISNUMBER(N127)),NOT(ISNUMBER(R127)),NOT(ISNUMBER(P127)),NOT(ISNUMBER(R127)),NOT(ISNUMBER(S127)),NOT(ISNUMBER(T127))),Assignments!B127,""),"")</f>
        <v/>
      </c>
      <c r="P127" t="str">
        <f>IF(AND(NOT(ISNUMBER(N127)),NOT(ISNUMBER(R127)),NOT(ISNUMBER(S127)),G127&gt;='Data Transformation'!$R$28),B127,"")</f>
        <v/>
      </c>
      <c r="Q127">
        <f>IFERROR(IF(AND(Assignments!L127&lt;('Data Transformation'!$R$4-'Data Transformation'!$R$3)/2,ABS(K127-'Data Transformation'!$R$6)&lt;ABS(K127-'Data Transformation'!$R$5),NOT(ISNUMBER(N127)),NOT(ISNUMBER(T127)),NOT(ISNUMBER(P127)),NOT(ISNUMBER(R127)),NOT(ISNUMBER(T127)),NOT(ISNUMBER(S127))),Assignments!B127,""),"")</f>
        <v>122</v>
      </c>
      <c r="R127" t="str">
        <f>IF(H127&gt;='Data Transformation'!$R$30,B127,"")</f>
        <v/>
      </c>
      <c r="S127" t="str">
        <f>IF(D127&gt;='Data Transformation'!$R$31,B127,"")</f>
        <v/>
      </c>
      <c r="T127" t="str">
        <f>IF(AND(H127&lt;'Data Transformation'!$R$30,E127&lt;'Data Transformation'!$R$29,G127&lt;0.3,D127&lt;'Data Transformation'!$R$31,E127&gt;0.4,H127&gt;0.4),B127,"")</f>
        <v/>
      </c>
      <c r="U127" s="56"/>
      <c r="V127" t="str" cm="2">
        <f t="array" ref="V127">IF(C127=FALSE,"",IF(AND(ISNUMBER(B127),ISBLANK(N127:T127)),"Unclassified",(IF(COUNT(N127:T127)=0,"",INDEX($N$4:$T$4,MATCH(TRUE,N127:T127=B127,0))))))</f>
        <v>Adverse</v>
      </c>
      <c r="W127" t="str">
        <f t="shared" si="4"/>
        <v/>
      </c>
      <c r="X127" t="str">
        <f t="shared" si="5"/>
        <v/>
      </c>
      <c r="AC127" t="b">
        <f t="shared" si="6"/>
        <v>0</v>
      </c>
      <c r="AD127">
        <f>IFERROR(ABS(ABS(K127-'Data Transformation'!$R$5)-ABS(K127-'Data Transformation'!$R$6)),"")</f>
        <v>0.42550680266666668</v>
      </c>
      <c r="AE127" t="b">
        <f>IF(C127=FALSE,"",IF(AND(OR(V127=$Z$6,V127=$Z$8),OR(AC127=TRUE,AD127&lt;='Data Transformation'!$X$8)),TRUE,FALSE))</f>
        <v>0</v>
      </c>
    </row>
    <row r="128" spans="2:31" x14ac:dyDescent="0.25">
      <c r="B128">
        <v>123</v>
      </c>
      <c r="C128">
        <v>10</v>
      </c>
      <c r="D128">
        <v>0.1111111111111111</v>
      </c>
      <c r="E128">
        <v>0</v>
      </c>
      <c r="F128">
        <v>0.4</v>
      </c>
      <c r="G128">
        <v>0.2608695652173913</v>
      </c>
      <c r="H128">
        <v>0.77777777777777779</v>
      </c>
      <c r="I128" t="str">
        <v>no</v>
      </c>
      <c r="K128" s="57">
        <f>IFERROR(AVERAGEIF('Data Transformation'!$B$425:$B$8425,B128,IF('Input and Summary Results'!$J$4="no",'Data Transformation'!$C$425:$C$8425,'Data Transformation'!$E$425:$E$8425)),"")</f>
        <v>0.29559302111111108</v>
      </c>
      <c r="L128" s="58" cm="1">
        <f t="array" ref="L128">IFERROR(_xlfn.STDEV.S(IF('Data Transformation'!$B$425:$B$8425=B128,IF('Input and Summary Results'!$J$4="no",'Data Transformation'!$C$425:$C$8425,'Data Transformation'!$E$425:$E$8425),"")),"")</f>
        <v>0.34305415303324721</v>
      </c>
      <c r="M128" s="56"/>
      <c r="N128" t="str">
        <f>IF(E128&gt;='Data Transformation'!$R$29,B128,"")</f>
        <v/>
      </c>
      <c r="O128" t="str">
        <f>IFERROR(IF(AND(Assignments!L128&lt;('Data Transformation'!$R$4-'Data Transformation'!$R$3)/2,ABS(K128-'Data Transformation'!$R$6)&gt;ABS(K128-'Data Transformation'!$R$5),NOT(ISNUMBER(N128)),NOT(ISNUMBER(R128)),NOT(ISNUMBER(P128)),NOT(ISNUMBER(R128)),NOT(ISNUMBER(S128)),NOT(ISNUMBER(T128))),Assignments!B128,""),"")</f>
        <v/>
      </c>
      <c r="P128" t="str">
        <f>IF(AND(NOT(ISNUMBER(N128)),NOT(ISNUMBER(R128)),NOT(ISNUMBER(S128)),G128&gt;='Data Transformation'!$R$28),B128,"")</f>
        <v/>
      </c>
      <c r="Q128" t="str">
        <f>IFERROR(IF(AND(Assignments!L128&lt;('Data Transformation'!$R$4-'Data Transformation'!$R$3)/2,ABS(K128-'Data Transformation'!$R$6)&lt;ABS(K128-'Data Transformation'!$R$5),NOT(ISNUMBER(N128)),NOT(ISNUMBER(T128)),NOT(ISNUMBER(P128)),NOT(ISNUMBER(R128)),NOT(ISNUMBER(T128)),NOT(ISNUMBER(S128))),Assignments!B128,""),"")</f>
        <v/>
      </c>
      <c r="R128">
        <f>IF(H128&gt;='Data Transformation'!$R$30,B128,"")</f>
        <v>123</v>
      </c>
      <c r="S128" t="str">
        <f>IF(D128&gt;='Data Transformation'!$R$31,B128,"")</f>
        <v/>
      </c>
      <c r="T128" t="str">
        <f>IF(AND(H128&lt;'Data Transformation'!$R$30,E128&lt;'Data Transformation'!$R$29,G128&lt;0.3,D128&lt;'Data Transformation'!$R$31,E128&gt;0.4,H128&gt;0.4),B128,"")</f>
        <v/>
      </c>
      <c r="U128" s="56"/>
      <c r="V128" t="str" cm="2">
        <f t="array" ref="V128">IF(C128=FALSE,"",IF(AND(ISNUMBER(B128),ISBLANK(N128:T128)),"Unclassified",(IF(COUNT(N128:T128)=0,"",INDEX($N$4:$T$4,MATCH(TRUE,N128:T128=B128,0))))))</f>
        <v>Toggle</v>
      </c>
      <c r="W128" t="str">
        <f t="shared" si="4"/>
        <v/>
      </c>
      <c r="X128" t="str">
        <f t="shared" si="5"/>
        <v/>
      </c>
      <c r="AC128" t="b">
        <f t="shared" si="6"/>
        <v>0</v>
      </c>
      <c r="AD128">
        <f>IFERROR(ABS(ABS(K128-'Data Transformation'!$R$5)-ABS(K128-'Data Transformation'!$R$6)),"")</f>
        <v>0.59881395777777779</v>
      </c>
      <c r="AE128" t="b">
        <f>IF(C128=FALSE,"",IF(AND(OR(V128=$Z$6,V128=$Z$8),OR(AC128=TRUE,AD128&lt;='Data Transformation'!$X$8)),TRUE,FALSE))</f>
        <v>0</v>
      </c>
    </row>
    <row r="129" spans="2:31" x14ac:dyDescent="0.25">
      <c r="B129">
        <v>124</v>
      </c>
      <c r="C129">
        <v>10</v>
      </c>
      <c r="D129">
        <v>0</v>
      </c>
      <c r="E129">
        <v>0.1111111111111111</v>
      </c>
      <c r="F129">
        <v>0.6</v>
      </c>
      <c r="G129">
        <v>0.52173913043478259</v>
      </c>
      <c r="H129">
        <v>0.22222222222222221</v>
      </c>
      <c r="I129" t="str">
        <v>no</v>
      </c>
      <c r="K129" s="57">
        <f>IFERROR(AVERAGEIF('Data Transformation'!$B$425:$B$8425,B129,IF('Input and Summary Results'!$J$4="no",'Data Transformation'!$C$425:$C$8425,'Data Transformation'!$E$425:$E$8425)),"")</f>
        <v>0.52131421111111109</v>
      </c>
      <c r="L129" s="58" cm="1">
        <f t="array" ref="L129">IFERROR(_xlfn.STDEV.S(IF('Data Transformation'!$B$425:$B$8425=B129,IF('Input and Summary Results'!$J$4="no",'Data Transformation'!$C$425:$C$8425,'Data Transformation'!$E$425:$E$8425),"")),"")</f>
        <v>0.2400000999516807</v>
      </c>
      <c r="M129" s="56"/>
      <c r="N129" t="str">
        <f>IF(E129&gt;='Data Transformation'!$R$29,B129,"")</f>
        <v/>
      </c>
      <c r="O129" t="str">
        <f>IFERROR(IF(AND(Assignments!L129&lt;('Data Transformation'!$R$4-'Data Transformation'!$R$3)/2,ABS(K129-'Data Transformation'!$R$6)&gt;ABS(K129-'Data Transformation'!$R$5),NOT(ISNUMBER(N129)),NOT(ISNUMBER(R129)),NOT(ISNUMBER(P129)),NOT(ISNUMBER(R129)),NOT(ISNUMBER(S129)),NOT(ISNUMBER(T129))),Assignments!B129,""),"")</f>
        <v/>
      </c>
      <c r="P129">
        <f>IF(AND(NOT(ISNUMBER(N129)),NOT(ISNUMBER(R129)),NOT(ISNUMBER(S129)),G129&gt;='Data Transformation'!$R$28),B129,"")</f>
        <v>124</v>
      </c>
      <c r="Q129" t="str">
        <f>IFERROR(IF(AND(Assignments!L129&lt;('Data Transformation'!$R$4-'Data Transformation'!$R$3)/2,ABS(K129-'Data Transformation'!$R$6)&lt;ABS(K129-'Data Transformation'!$R$5),NOT(ISNUMBER(N129)),NOT(ISNUMBER(T129)),NOT(ISNUMBER(P129)),NOT(ISNUMBER(R129)),NOT(ISNUMBER(T129)),NOT(ISNUMBER(S129))),Assignments!B129,""),"")</f>
        <v/>
      </c>
      <c r="R129" t="str">
        <f>IF(H129&gt;='Data Transformation'!$R$30,B129,"")</f>
        <v/>
      </c>
      <c r="S129" t="str">
        <f>IF(D129&gt;='Data Transformation'!$R$31,B129,"")</f>
        <v/>
      </c>
      <c r="T129" t="str">
        <f>IF(AND(H129&lt;'Data Transformation'!$R$30,E129&lt;'Data Transformation'!$R$29,G129&lt;0.3,D129&lt;'Data Transformation'!$R$31,E129&gt;0.4,H129&gt;0.4),B129,"")</f>
        <v/>
      </c>
      <c r="U129" s="56"/>
      <c r="V129" t="str" cm="2">
        <f t="array" ref="V129">IF(C129=FALSE,"",IF(AND(ISNUMBER(B129),ISBLANK(N129:T129)),"Unclassified",(IF(COUNT(N129:T129)=0,"",INDEX($N$4:$T$4,MATCH(TRUE,N129:T129=B129,0))))))</f>
        <v>Rheostat</v>
      </c>
      <c r="W129" t="str">
        <f t="shared" si="4"/>
        <v/>
      </c>
      <c r="X129" t="str">
        <f t="shared" si="5"/>
        <v/>
      </c>
      <c r="AC129" t="b">
        <f t="shared" si="6"/>
        <v>0</v>
      </c>
      <c r="AD129">
        <f>IFERROR(ABS(ABS(K129-'Data Transformation'!$R$5)-ABS(K129-'Data Transformation'!$R$6)),"")</f>
        <v>0.14737157777777782</v>
      </c>
      <c r="AE129" t="b">
        <f>IF(C129=FALSE,"",IF(AND(OR(V129=$Z$6,V129=$Z$8),OR(AC129=TRUE,AD129&lt;='Data Transformation'!$X$8)),TRUE,FALSE))</f>
        <v>0</v>
      </c>
    </row>
    <row r="130" spans="2:31" x14ac:dyDescent="0.25">
      <c r="B130">
        <v>125</v>
      </c>
      <c r="C130">
        <v>6</v>
      </c>
      <c r="D130">
        <v>0</v>
      </c>
      <c r="E130">
        <v>0</v>
      </c>
      <c r="F130">
        <v>0.3</v>
      </c>
      <c r="G130">
        <v>0.21739130434782608</v>
      </c>
      <c r="H130">
        <v>0.8</v>
      </c>
      <c r="I130" t="str">
        <v>no</v>
      </c>
      <c r="K130" s="57">
        <f>IFERROR(AVERAGEIF('Data Transformation'!$B$425:$B$8425,B130,IF('Input and Summary Results'!$J$4="no",'Data Transformation'!$C$425:$C$8425,'Data Transformation'!$E$425:$E$8425)),"")</f>
        <v>0.27261350799999995</v>
      </c>
      <c r="L130" s="58" cm="1">
        <f t="array" ref="L130">IFERROR(_xlfn.STDEV.S(IF('Data Transformation'!$B$425:$B$8425=B130,IF('Input and Summary Results'!$J$4="no",'Data Transformation'!$C$425:$C$8425,'Data Transformation'!$E$425:$E$8425),"")),"")</f>
        <v>0.2064365792342607</v>
      </c>
      <c r="M130" s="56"/>
      <c r="N130" t="str">
        <f>IF(E130&gt;='Data Transformation'!$R$29,B130,"")</f>
        <v/>
      </c>
      <c r="O130" t="str">
        <f>IFERROR(IF(AND(Assignments!L130&lt;('Data Transformation'!$R$4-'Data Transformation'!$R$3)/2,ABS(K130-'Data Transformation'!$R$6)&gt;ABS(K130-'Data Transformation'!$R$5),NOT(ISNUMBER(N130)),NOT(ISNUMBER(R130)),NOT(ISNUMBER(P130)),NOT(ISNUMBER(R130)),NOT(ISNUMBER(S130)),NOT(ISNUMBER(T130))),Assignments!B130,""),"")</f>
        <v/>
      </c>
      <c r="P130" t="str">
        <f>IF(AND(NOT(ISNUMBER(N130)),NOT(ISNUMBER(R130)),NOT(ISNUMBER(S130)),G130&gt;='Data Transformation'!$R$28),B130,"")</f>
        <v/>
      </c>
      <c r="Q130" t="str">
        <f>IFERROR(IF(AND(Assignments!L130&lt;('Data Transformation'!$R$4-'Data Transformation'!$R$3)/2,ABS(K130-'Data Transformation'!$R$6)&lt;ABS(K130-'Data Transformation'!$R$5),NOT(ISNUMBER(N130)),NOT(ISNUMBER(T130)),NOT(ISNUMBER(P130)),NOT(ISNUMBER(R130)),NOT(ISNUMBER(T130)),NOT(ISNUMBER(S130))),Assignments!B130,""),"")</f>
        <v/>
      </c>
      <c r="R130">
        <f>IF(H130&gt;='Data Transformation'!$R$30,B130,"")</f>
        <v>125</v>
      </c>
      <c r="S130" t="str">
        <f>IF(D130&gt;='Data Transformation'!$R$31,B130,"")</f>
        <v/>
      </c>
      <c r="T130" t="str">
        <f>IF(AND(H130&lt;'Data Transformation'!$R$30,E130&lt;'Data Transformation'!$R$29,G130&lt;0.3,D130&lt;'Data Transformation'!$R$31,E130&gt;0.4,H130&gt;0.4),B130,"")</f>
        <v/>
      </c>
      <c r="U130" s="56"/>
      <c r="V130" t="str" cm="2">
        <f t="array" ref="V130">IF(C130=FALSE,"",IF(AND(ISNUMBER(B130),ISBLANK(N130:T130)),"Unclassified",(IF(COUNT(N130:T130)=0,"",INDEX($N$4:$T$4,MATCH(TRUE,N130:T130=B130,0))))))</f>
        <v>Toggle</v>
      </c>
      <c r="W130" t="str">
        <f t="shared" si="4"/>
        <v/>
      </c>
      <c r="X130" t="str">
        <f t="shared" si="5"/>
        <v/>
      </c>
      <c r="AC130" t="b">
        <f t="shared" si="6"/>
        <v>0</v>
      </c>
      <c r="AD130">
        <f>IFERROR(ABS(ABS(K130-'Data Transformation'!$R$5)-ABS(K130-'Data Transformation'!$R$6)),"")</f>
        <v>0.64477298400000005</v>
      </c>
      <c r="AE130" t="b">
        <f>IF(C130=FALSE,"",IF(AND(OR(V130=$Z$6,V130=$Z$8),OR(AC130=TRUE,AD130&lt;='Data Transformation'!$X$8)),TRUE,FALSE))</f>
        <v>0</v>
      </c>
    </row>
    <row r="131" spans="2:31" x14ac:dyDescent="0.25">
      <c r="B131">
        <v>126</v>
      </c>
      <c r="C131">
        <v>13</v>
      </c>
      <c r="D131">
        <v>0</v>
      </c>
      <c r="E131">
        <v>0.33333333333333331</v>
      </c>
      <c r="F131">
        <v>0.6</v>
      </c>
      <c r="G131">
        <v>0.60869565217391308</v>
      </c>
      <c r="H131">
        <v>0</v>
      </c>
      <c r="I131" t="str">
        <v>no</v>
      </c>
      <c r="K131" s="57">
        <f>IFERROR(AVERAGEIF('Data Transformation'!$B$425:$B$8425,B131,IF('Input and Summary Results'!$J$4="no",'Data Transformation'!$C$425:$C$8425,'Data Transformation'!$E$425:$E$8425)),"")</f>
        <v>0.76708587666666672</v>
      </c>
      <c r="L131" s="58" cm="1">
        <f t="array" ref="L131">IFERROR(_xlfn.STDEV.S(IF('Data Transformation'!$B$425:$B$8425=B131,IF('Input and Summary Results'!$J$4="no",'Data Transformation'!$C$425:$C$8425,'Data Transformation'!$E$425:$E$8425),"")),"")</f>
        <v>0.20737014456134173</v>
      </c>
      <c r="M131" s="56"/>
      <c r="N131" t="str">
        <f>IF(E131&gt;='Data Transformation'!$R$29,B131,"")</f>
        <v/>
      </c>
      <c r="O131" t="str">
        <f>IFERROR(IF(AND(Assignments!L131&lt;('Data Transformation'!$R$4-'Data Transformation'!$R$3)/2,ABS(K131-'Data Transformation'!$R$6)&gt;ABS(K131-'Data Transformation'!$R$5),NOT(ISNUMBER(N131)),NOT(ISNUMBER(R131)),NOT(ISNUMBER(P131)),NOT(ISNUMBER(R131)),NOT(ISNUMBER(S131)),NOT(ISNUMBER(T131))),Assignments!B131,""),"")</f>
        <v/>
      </c>
      <c r="P131">
        <f>IF(AND(NOT(ISNUMBER(N131)),NOT(ISNUMBER(R131)),NOT(ISNUMBER(S131)),G131&gt;='Data Transformation'!$R$28),B131,"")</f>
        <v>126</v>
      </c>
      <c r="Q131" t="str">
        <f>IFERROR(IF(AND(Assignments!L131&lt;('Data Transformation'!$R$4-'Data Transformation'!$R$3)/2,ABS(K131-'Data Transformation'!$R$6)&lt;ABS(K131-'Data Transformation'!$R$5),NOT(ISNUMBER(N131)),NOT(ISNUMBER(T131)),NOT(ISNUMBER(P131)),NOT(ISNUMBER(R131)),NOT(ISNUMBER(T131)),NOT(ISNUMBER(S131))),Assignments!B131,""),"")</f>
        <v/>
      </c>
      <c r="R131" t="str">
        <f>IF(H131&gt;='Data Transformation'!$R$30,B131,"")</f>
        <v/>
      </c>
      <c r="S131" t="str">
        <f>IF(D131&gt;='Data Transformation'!$R$31,B131,"")</f>
        <v/>
      </c>
      <c r="T131" t="str">
        <f>IF(AND(H131&lt;'Data Transformation'!$R$30,E131&lt;'Data Transformation'!$R$29,G131&lt;0.3,D131&lt;'Data Transformation'!$R$31,E131&gt;0.4,H131&gt;0.4),B131,"")</f>
        <v/>
      </c>
      <c r="U131" s="56"/>
      <c r="V131" t="str" cm="2">
        <f t="array" ref="V131">IF(C131=FALSE,"",IF(AND(ISNUMBER(B131),ISBLANK(N131:T131)),"Unclassified",(IF(COUNT(N131:T131)=0,"",INDEX($N$4:$T$4,MATCH(TRUE,N131:T131=B131,0))))))</f>
        <v>Rheostat</v>
      </c>
      <c r="W131" t="str">
        <f t="shared" si="4"/>
        <v/>
      </c>
      <c r="X131" t="str">
        <f t="shared" si="5"/>
        <v/>
      </c>
      <c r="AC131" t="b">
        <f t="shared" si="6"/>
        <v>0</v>
      </c>
      <c r="AD131">
        <f>IFERROR(ABS(ABS(K131-'Data Transformation'!$R$5)-ABS(K131-'Data Transformation'!$R$6)),"")</f>
        <v>0.34417175333333339</v>
      </c>
      <c r="AE131" t="b">
        <f>IF(C131=FALSE,"",IF(AND(OR(V131=$Z$6,V131=$Z$8),OR(AC131=TRUE,AD131&lt;='Data Transformation'!$X$8)),TRUE,FALSE))</f>
        <v>0</v>
      </c>
    </row>
    <row r="132" spans="2:31" x14ac:dyDescent="0.25">
      <c r="B132">
        <v>127</v>
      </c>
      <c r="C132">
        <v>11</v>
      </c>
      <c r="D132">
        <v>0</v>
      </c>
      <c r="E132">
        <v>0</v>
      </c>
      <c r="F132">
        <v>0.3</v>
      </c>
      <c r="G132">
        <v>0.21739130434782608</v>
      </c>
      <c r="H132">
        <v>0.9</v>
      </c>
      <c r="I132" t="str">
        <v>no</v>
      </c>
      <c r="K132" s="57">
        <f>IFERROR(AVERAGEIF('Data Transformation'!$B$425:$B$8425,B132,IF('Input and Summary Results'!$J$4="no",'Data Transformation'!$C$425:$C$8425,'Data Transformation'!$E$425:$E$8425)),"")</f>
        <v>0.20206285799999998</v>
      </c>
      <c r="L132" s="58" cm="1">
        <f t="array" ref="L132">IFERROR(_xlfn.STDEV.S(IF('Data Transformation'!$B$425:$B$8425=B132,IF('Input and Summary Results'!$J$4="no",'Data Transformation'!$C$425:$C$8425,'Data Transformation'!$E$425:$E$8425),"")),"")</f>
        <v>0.17301662514215044</v>
      </c>
      <c r="M132" s="56"/>
      <c r="N132" t="str">
        <f>IF(E132&gt;='Data Transformation'!$R$29,B132,"")</f>
        <v/>
      </c>
      <c r="O132" t="str">
        <f>IFERROR(IF(AND(Assignments!L132&lt;('Data Transformation'!$R$4-'Data Transformation'!$R$3)/2,ABS(K132-'Data Transformation'!$R$6)&gt;ABS(K132-'Data Transformation'!$R$5),NOT(ISNUMBER(N132)),NOT(ISNUMBER(R132)),NOT(ISNUMBER(P132)),NOT(ISNUMBER(R132)),NOT(ISNUMBER(S132)),NOT(ISNUMBER(T132))),Assignments!B132,""),"")</f>
        <v/>
      </c>
      <c r="P132" t="str">
        <f>IF(AND(NOT(ISNUMBER(N132)),NOT(ISNUMBER(R132)),NOT(ISNUMBER(S132)),G132&gt;='Data Transformation'!$R$28),B132,"")</f>
        <v/>
      </c>
      <c r="Q132" t="str">
        <f>IFERROR(IF(AND(Assignments!L132&lt;('Data Transformation'!$R$4-'Data Transformation'!$R$3)/2,ABS(K132-'Data Transformation'!$R$6)&lt;ABS(K132-'Data Transformation'!$R$5),NOT(ISNUMBER(N132)),NOT(ISNUMBER(T132)),NOT(ISNUMBER(P132)),NOT(ISNUMBER(R132)),NOT(ISNUMBER(T132)),NOT(ISNUMBER(S132))),Assignments!B132,""),"")</f>
        <v/>
      </c>
      <c r="R132">
        <f>IF(H132&gt;='Data Transformation'!$R$30,B132,"")</f>
        <v>127</v>
      </c>
      <c r="S132" t="str">
        <f>IF(D132&gt;='Data Transformation'!$R$31,B132,"")</f>
        <v/>
      </c>
      <c r="T132" t="str">
        <f>IF(AND(H132&lt;'Data Transformation'!$R$30,E132&lt;'Data Transformation'!$R$29,G132&lt;0.3,D132&lt;'Data Transformation'!$R$31,E132&gt;0.4,H132&gt;0.4),B132,"")</f>
        <v/>
      </c>
      <c r="U132" s="56"/>
      <c r="V132" t="str" cm="2">
        <f t="array" ref="V132">IF(C132=FALSE,"",IF(AND(ISNUMBER(B132),ISBLANK(N132:T132)),"Unclassified",(IF(COUNT(N132:T132)=0,"",INDEX($N$4:$T$4,MATCH(TRUE,N132:T132=B132,0))))))</f>
        <v>Toggle</v>
      </c>
      <c r="W132" t="str">
        <f t="shared" si="4"/>
        <v/>
      </c>
      <c r="X132" t="str">
        <f t="shared" si="5"/>
        <v/>
      </c>
      <c r="AC132" t="b">
        <f t="shared" si="6"/>
        <v>0</v>
      </c>
      <c r="AD132">
        <f>IFERROR(ABS(ABS(K132-'Data Transformation'!$R$5)-ABS(K132-'Data Transformation'!$R$6)),"")</f>
        <v>0.78587428400000003</v>
      </c>
      <c r="AE132" t="b">
        <f>IF(C132=FALSE,"",IF(AND(OR(V132=$Z$6,V132=$Z$8),OR(AC132=TRUE,AD132&lt;='Data Transformation'!$X$8)),TRUE,FALSE))</f>
        <v>0</v>
      </c>
    </row>
    <row r="133" spans="2:31" x14ac:dyDescent="0.25">
      <c r="B133">
        <v>128</v>
      </c>
      <c r="C133">
        <v>16</v>
      </c>
      <c r="D133">
        <v>0</v>
      </c>
      <c r="E133">
        <v>0.2</v>
      </c>
      <c r="F133">
        <v>0.8</v>
      </c>
      <c r="G133">
        <v>0.73913043478260865</v>
      </c>
      <c r="H133">
        <v>0.13333333333333333</v>
      </c>
      <c r="I133" t="str">
        <v>no</v>
      </c>
      <c r="K133" s="57">
        <f>IFERROR(AVERAGEIF('Data Transformation'!$B$425:$B$8425,B133,IF('Input and Summary Results'!$J$4="no",'Data Transformation'!$C$425:$C$8425,'Data Transformation'!$E$425:$E$8425)),"")</f>
        <v>0.64534967133333332</v>
      </c>
      <c r="L133" s="58" cm="1">
        <f t="array" ref="L133">IFERROR(_xlfn.STDEV.S(IF('Data Transformation'!$B$425:$B$8425=B133,IF('Input and Summary Results'!$J$4="no",'Data Transformation'!$C$425:$C$8425,'Data Transformation'!$E$425:$E$8425),"")),"")</f>
        <v>0.26437464205698719</v>
      </c>
      <c r="M133" s="56"/>
      <c r="N133" t="str">
        <f>IF(E133&gt;='Data Transformation'!$R$29,B133,"")</f>
        <v/>
      </c>
      <c r="O133" t="str">
        <f>IFERROR(IF(AND(Assignments!L133&lt;('Data Transformation'!$R$4-'Data Transformation'!$R$3)/2,ABS(K133-'Data Transformation'!$R$6)&gt;ABS(K133-'Data Transformation'!$R$5),NOT(ISNUMBER(N133)),NOT(ISNUMBER(R133)),NOT(ISNUMBER(P133)),NOT(ISNUMBER(R133)),NOT(ISNUMBER(S133)),NOT(ISNUMBER(T133))),Assignments!B133,""),"")</f>
        <v/>
      </c>
      <c r="P133">
        <f>IF(AND(NOT(ISNUMBER(N133)),NOT(ISNUMBER(R133)),NOT(ISNUMBER(S133)),G133&gt;='Data Transformation'!$R$28),B133,"")</f>
        <v>128</v>
      </c>
      <c r="Q133" t="str">
        <f>IFERROR(IF(AND(Assignments!L133&lt;('Data Transformation'!$R$4-'Data Transformation'!$R$3)/2,ABS(K133-'Data Transformation'!$R$6)&lt;ABS(K133-'Data Transformation'!$R$5),NOT(ISNUMBER(N133)),NOT(ISNUMBER(T133)),NOT(ISNUMBER(P133)),NOT(ISNUMBER(R133)),NOT(ISNUMBER(T133)),NOT(ISNUMBER(S133))),Assignments!B133,""),"")</f>
        <v/>
      </c>
      <c r="R133" t="str">
        <f>IF(H133&gt;='Data Transformation'!$R$30,B133,"")</f>
        <v/>
      </c>
      <c r="S133" t="str">
        <f>IF(D133&gt;='Data Transformation'!$R$31,B133,"")</f>
        <v/>
      </c>
      <c r="T133" t="str">
        <f>IF(AND(H133&lt;'Data Transformation'!$R$30,E133&lt;'Data Transformation'!$R$29,G133&lt;0.3,D133&lt;'Data Transformation'!$R$31,E133&gt;0.4,H133&gt;0.4),B133,"")</f>
        <v/>
      </c>
      <c r="U133" s="56"/>
      <c r="V133" t="str" cm="2">
        <f t="array" ref="V133">IF(C133=FALSE,"",IF(AND(ISNUMBER(B133),ISBLANK(N133:T133)),"Unclassified",(IF(COUNT(N133:T133)=0,"",INDEX($N$4:$T$4,MATCH(TRUE,N133:T133=B133,0))))))</f>
        <v>Rheostat</v>
      </c>
      <c r="W133" t="str">
        <f t="shared" si="4"/>
        <v/>
      </c>
      <c r="X133" t="str">
        <f t="shared" si="5"/>
        <v/>
      </c>
      <c r="AC133" t="b">
        <f t="shared" si="6"/>
        <v>0</v>
      </c>
      <c r="AD133">
        <f>IFERROR(ABS(ABS(K133-'Data Transformation'!$R$5)-ABS(K133-'Data Transformation'!$R$6)),"")</f>
        <v>0.10069934266666664</v>
      </c>
      <c r="AE133" t="b">
        <f>IF(C133=FALSE,"",IF(AND(OR(V133=$Z$6,V133=$Z$8),OR(AC133=TRUE,AD133&lt;='Data Transformation'!$X$8)),TRUE,FALSE))</f>
        <v>0</v>
      </c>
    </row>
    <row r="134" spans="2:31" x14ac:dyDescent="0.25">
      <c r="B134">
        <v>129</v>
      </c>
      <c r="C134">
        <v>15</v>
      </c>
      <c r="D134">
        <v>0</v>
      </c>
      <c r="E134">
        <v>0</v>
      </c>
      <c r="F134">
        <v>0.6</v>
      </c>
      <c r="G134">
        <v>0.56521739130434778</v>
      </c>
      <c r="H134">
        <v>0.7142857142857143</v>
      </c>
      <c r="I134" t="str">
        <v>no</v>
      </c>
      <c r="K134" s="57">
        <f>IFERROR(AVERAGEIF('Data Transformation'!$B$425:$B$8425,B134,IF('Input and Summary Results'!$J$4="no",'Data Transformation'!$C$425:$C$8425,'Data Transformation'!$E$425:$E$8425)),"")</f>
        <v>0.2745790557142857</v>
      </c>
      <c r="L134" s="58" cm="1">
        <f t="array" ref="L134">IFERROR(_xlfn.STDEV.S(IF('Data Transformation'!$B$425:$B$8425=B134,IF('Input and Summary Results'!$J$4="no",'Data Transformation'!$C$425:$C$8425,'Data Transformation'!$E$425:$E$8425),"")),"")</f>
        <v>0.25761241527938372</v>
      </c>
      <c r="M134" s="56"/>
      <c r="N134" t="str">
        <f>IF(E134&gt;='Data Transformation'!$R$29,B134,"")</f>
        <v/>
      </c>
      <c r="O134" t="str">
        <f>IFERROR(IF(AND(Assignments!L134&lt;('Data Transformation'!$R$4-'Data Transformation'!$R$3)/2,ABS(K134-'Data Transformation'!$R$6)&gt;ABS(K134-'Data Transformation'!$R$5),NOT(ISNUMBER(N134)),NOT(ISNUMBER(R134)),NOT(ISNUMBER(P134)),NOT(ISNUMBER(R134)),NOT(ISNUMBER(S134)),NOT(ISNUMBER(T134))),Assignments!B134,""),"")</f>
        <v/>
      </c>
      <c r="P134" t="str">
        <f>IF(AND(NOT(ISNUMBER(N134)),NOT(ISNUMBER(R134)),NOT(ISNUMBER(S134)),G134&gt;='Data Transformation'!$R$28),B134,"")</f>
        <v/>
      </c>
      <c r="Q134" t="str">
        <f>IFERROR(IF(AND(Assignments!L134&lt;('Data Transformation'!$R$4-'Data Transformation'!$R$3)/2,ABS(K134-'Data Transformation'!$R$6)&lt;ABS(K134-'Data Transformation'!$R$5),NOT(ISNUMBER(N134)),NOT(ISNUMBER(T134)),NOT(ISNUMBER(P134)),NOT(ISNUMBER(R134)),NOT(ISNUMBER(T134)),NOT(ISNUMBER(S134))),Assignments!B134,""),"")</f>
        <v/>
      </c>
      <c r="R134">
        <f>IF(H134&gt;='Data Transformation'!$R$30,B134,"")</f>
        <v>129</v>
      </c>
      <c r="S134" t="str">
        <f>IF(D134&gt;='Data Transformation'!$R$31,B134,"")</f>
        <v/>
      </c>
      <c r="T134" t="str">
        <f>IF(AND(H134&lt;'Data Transformation'!$R$30,E134&lt;'Data Transformation'!$R$29,G134&lt;0.3,D134&lt;'Data Transformation'!$R$31,E134&gt;0.4,H134&gt;0.4),B134,"")</f>
        <v/>
      </c>
      <c r="U134" s="56"/>
      <c r="V134" t="str" cm="2">
        <f t="array" ref="V134">IF(C134=FALSE,"",IF(AND(ISNUMBER(B134),ISBLANK(N134:T134)),"Unclassified",(IF(COUNT(N134:T134)=0,"",INDEX($N$4:$T$4,MATCH(TRUE,N134:T134=B134,0))))))</f>
        <v>Toggle</v>
      </c>
      <c r="W134" t="str">
        <f t="shared" si="4"/>
        <v/>
      </c>
      <c r="X134" t="str">
        <f t="shared" si="5"/>
        <v/>
      </c>
      <c r="AC134" t="b">
        <f t="shared" si="6"/>
        <v>0</v>
      </c>
      <c r="AD134">
        <f>IFERROR(ABS(ABS(K134-'Data Transformation'!$R$5)-ABS(K134-'Data Transformation'!$R$6)),"")</f>
        <v>0.64084188857142854</v>
      </c>
      <c r="AE134" t="b">
        <f>IF(C134=FALSE,"",IF(AND(OR(V134=$Z$6,V134=$Z$8),OR(AC134=TRUE,AD134&lt;='Data Transformation'!$X$8)),TRUE,FALSE))</f>
        <v>0</v>
      </c>
    </row>
    <row r="135" spans="2:31" x14ac:dyDescent="0.25">
      <c r="B135">
        <v>130</v>
      </c>
      <c r="C135">
        <v>9</v>
      </c>
      <c r="D135">
        <v>0</v>
      </c>
      <c r="E135">
        <v>0</v>
      </c>
      <c r="F135">
        <v>0.3</v>
      </c>
      <c r="G135">
        <v>0.17391304347826086</v>
      </c>
      <c r="H135">
        <v>0.875</v>
      </c>
      <c r="I135" t="str">
        <v>no</v>
      </c>
      <c r="K135" s="57">
        <f>IFERROR(AVERAGEIF('Data Transformation'!$B$425:$B$8425,B135,IF('Input and Summary Results'!$J$4="no",'Data Transformation'!$C$425:$C$8425,'Data Transformation'!$E$425:$E$8425)),"")</f>
        <v>0.20829084875000001</v>
      </c>
      <c r="L135" s="58" cm="1">
        <f t="array" ref="L135">IFERROR(_xlfn.STDEV.S(IF('Data Transformation'!$B$425:$B$8425=B135,IF('Input and Summary Results'!$J$4="no",'Data Transformation'!$C$425:$C$8425,'Data Transformation'!$E$425:$E$8425),"")),"")</f>
        <v>0.10147335204282622</v>
      </c>
      <c r="M135" s="56"/>
      <c r="N135" t="str">
        <f>IF(E135&gt;='Data Transformation'!$R$29,B135,"")</f>
        <v/>
      </c>
      <c r="O135" t="str">
        <f>IFERROR(IF(AND(Assignments!L135&lt;('Data Transformation'!$R$4-'Data Transformation'!$R$3)/2,ABS(K135-'Data Transformation'!$R$6)&gt;ABS(K135-'Data Transformation'!$R$5),NOT(ISNUMBER(N135)),NOT(ISNUMBER(R135)),NOT(ISNUMBER(P135)),NOT(ISNUMBER(R135)),NOT(ISNUMBER(S135)),NOT(ISNUMBER(T135))),Assignments!B135,""),"")</f>
        <v/>
      </c>
      <c r="P135" t="str">
        <f>IF(AND(NOT(ISNUMBER(N135)),NOT(ISNUMBER(R135)),NOT(ISNUMBER(S135)),G135&gt;='Data Transformation'!$R$28),B135,"")</f>
        <v/>
      </c>
      <c r="Q135" t="str">
        <f>IFERROR(IF(AND(Assignments!L135&lt;('Data Transformation'!$R$4-'Data Transformation'!$R$3)/2,ABS(K135-'Data Transformation'!$R$6)&lt;ABS(K135-'Data Transformation'!$R$5),NOT(ISNUMBER(N135)),NOT(ISNUMBER(T135)),NOT(ISNUMBER(P135)),NOT(ISNUMBER(R135)),NOT(ISNUMBER(T135)),NOT(ISNUMBER(S135))),Assignments!B135,""),"")</f>
        <v/>
      </c>
      <c r="R135">
        <f>IF(H135&gt;='Data Transformation'!$R$30,B135,"")</f>
        <v>130</v>
      </c>
      <c r="S135" t="str">
        <f>IF(D135&gt;='Data Transformation'!$R$31,B135,"")</f>
        <v/>
      </c>
      <c r="T135" t="str">
        <f>IF(AND(H135&lt;'Data Transformation'!$R$30,E135&lt;'Data Transformation'!$R$29,G135&lt;0.3,D135&lt;'Data Transformation'!$R$31,E135&gt;0.4,H135&gt;0.4),B135,"")</f>
        <v/>
      </c>
      <c r="U135" s="56"/>
      <c r="V135" t="str" cm="2">
        <f t="array" ref="V135">IF(C135=FALSE,"",IF(AND(ISNUMBER(B135),ISBLANK(N135:T135)),"Unclassified",(IF(COUNT(N135:T135)=0,"",INDEX($N$4:$T$4,MATCH(TRUE,N135:T135=B135,0))))))</f>
        <v>Toggle</v>
      </c>
      <c r="W135" t="str">
        <f t="shared" ref="W135:W198" si="7">IF(COUNT(N135:T135)&gt;1,"True","")</f>
        <v/>
      </c>
      <c r="X135" t="str">
        <f t="shared" ref="X135:X198" si="8">IF(AND(D135&gt;0.8,G135&gt;0.5,ISNUMBER(B135)),"True","")</f>
        <v/>
      </c>
      <c r="AC135" t="b">
        <f t="shared" ref="AC135:AC198" si="9">IF(AND(H135&gt;0.35,G135&lt;0.35,E135&gt;0.35,T135="",R135="",P135="",N135="",S135=""),TRUE,FALSE)</f>
        <v>0</v>
      </c>
      <c r="AD135">
        <f>IFERROR(ABS(ABS(K135-'Data Transformation'!$R$5)-ABS(K135-'Data Transformation'!$R$6)),"")</f>
        <v>0.77341830249999999</v>
      </c>
      <c r="AE135" t="b">
        <f>IF(C135=FALSE,"",IF(AND(OR(V135=$Z$6,V135=$Z$8),OR(AC135=TRUE,AD135&lt;='Data Transformation'!$X$8)),TRUE,FALSE))</f>
        <v>0</v>
      </c>
    </row>
    <row r="136" spans="2:31" x14ac:dyDescent="0.25">
      <c r="B136">
        <v>131</v>
      </c>
      <c r="C136">
        <v>10</v>
      </c>
      <c r="D136">
        <v>0</v>
      </c>
      <c r="E136">
        <v>0</v>
      </c>
      <c r="F136">
        <v>0.4</v>
      </c>
      <c r="G136">
        <v>0.30434782608695654</v>
      </c>
      <c r="H136">
        <v>0.66666666666666663</v>
      </c>
      <c r="I136" t="str">
        <v>no</v>
      </c>
      <c r="K136" s="57">
        <f>IFERROR(AVERAGEIF('Data Transformation'!$B$425:$B$8425,B136,IF('Input and Summary Results'!$J$4="no",'Data Transformation'!$C$425:$C$8425,'Data Transformation'!$E$425:$E$8425)),"")</f>
        <v>0.28538628444444447</v>
      </c>
      <c r="L136" s="58" cm="1">
        <f t="array" ref="L136">IFERROR(_xlfn.STDEV.S(IF('Data Transformation'!$B$425:$B$8425=B136,IF('Input and Summary Results'!$J$4="no",'Data Transformation'!$C$425:$C$8425,'Data Transformation'!$E$425:$E$8425),"")),"")</f>
        <v>0.15656109303152208</v>
      </c>
      <c r="M136" s="56"/>
      <c r="N136" t="str">
        <f>IF(E136&gt;='Data Transformation'!$R$29,B136,"")</f>
        <v/>
      </c>
      <c r="O136" t="str">
        <f>IFERROR(IF(AND(Assignments!L136&lt;('Data Transformation'!$R$4-'Data Transformation'!$R$3)/2,ABS(K136-'Data Transformation'!$R$6)&gt;ABS(K136-'Data Transformation'!$R$5),NOT(ISNUMBER(N136)),NOT(ISNUMBER(R136)),NOT(ISNUMBER(P136)),NOT(ISNUMBER(R136)),NOT(ISNUMBER(S136)),NOT(ISNUMBER(T136))),Assignments!B136,""),"")</f>
        <v/>
      </c>
      <c r="P136" t="str">
        <f>IF(AND(NOT(ISNUMBER(N136)),NOT(ISNUMBER(R136)),NOT(ISNUMBER(S136)),G136&gt;='Data Transformation'!$R$28),B136,"")</f>
        <v/>
      </c>
      <c r="Q136" t="str">
        <f>IFERROR(IF(AND(Assignments!L136&lt;('Data Transformation'!$R$4-'Data Transformation'!$R$3)/2,ABS(K136-'Data Transformation'!$R$6)&lt;ABS(K136-'Data Transformation'!$R$5),NOT(ISNUMBER(N136)),NOT(ISNUMBER(T136)),NOT(ISNUMBER(P136)),NOT(ISNUMBER(R136)),NOT(ISNUMBER(T136)),NOT(ISNUMBER(S136))),Assignments!B136,""),"")</f>
        <v/>
      </c>
      <c r="R136">
        <f>IF(H136&gt;='Data Transformation'!$R$30,B136,"")</f>
        <v>131</v>
      </c>
      <c r="S136" t="str">
        <f>IF(D136&gt;='Data Transformation'!$R$31,B136,"")</f>
        <v/>
      </c>
      <c r="T136" t="str">
        <f>IF(AND(H136&lt;'Data Transformation'!$R$30,E136&lt;'Data Transformation'!$R$29,G136&lt;0.3,D136&lt;'Data Transformation'!$R$31,E136&gt;0.4,H136&gt;0.4),B136,"")</f>
        <v/>
      </c>
      <c r="U136" s="56"/>
      <c r="V136" t="str" cm="2">
        <f t="array" ref="V136">IF(C136=FALSE,"",IF(AND(ISNUMBER(B136),ISBLANK(N136:T136)),"Unclassified",(IF(COUNT(N136:T136)=0,"",INDEX($N$4:$T$4,MATCH(TRUE,N136:T136=B136,0))))))</f>
        <v>Toggle</v>
      </c>
      <c r="W136" t="str">
        <f t="shared" si="7"/>
        <v/>
      </c>
      <c r="X136" t="str">
        <f t="shared" si="8"/>
        <v/>
      </c>
      <c r="AC136" t="b">
        <f t="shared" si="9"/>
        <v>0</v>
      </c>
      <c r="AD136">
        <f>IFERROR(ABS(ABS(K136-'Data Transformation'!$R$5)-ABS(K136-'Data Transformation'!$R$6)),"")</f>
        <v>0.619227431111111</v>
      </c>
      <c r="AE136" t="b">
        <f>IF(C136=FALSE,"",IF(AND(OR(V136=$Z$6,V136=$Z$8),OR(AC136=TRUE,AD136&lt;='Data Transformation'!$X$8)),TRUE,FALSE))</f>
        <v>0</v>
      </c>
    </row>
    <row r="137" spans="2:31" x14ac:dyDescent="0.25">
      <c r="B137">
        <v>132</v>
      </c>
      <c r="C137">
        <v>13</v>
      </c>
      <c r="D137">
        <v>0</v>
      </c>
      <c r="E137">
        <v>0</v>
      </c>
      <c r="F137">
        <v>0.3</v>
      </c>
      <c r="G137">
        <v>0.17391304347826086</v>
      </c>
      <c r="H137">
        <v>0.91666666666666663</v>
      </c>
      <c r="I137" t="str">
        <v>no</v>
      </c>
      <c r="K137" s="57">
        <f>IFERROR(AVERAGEIF('Data Transformation'!$B$425:$B$8425,B137,IF('Input and Summary Results'!$J$4="no",'Data Transformation'!$C$425:$C$8425,'Data Transformation'!$E$425:$E$8425)),"")</f>
        <v>0.15519322416666667</v>
      </c>
      <c r="L137" s="58" cm="1">
        <f t="array" ref="L137">IFERROR(_xlfn.STDEV.S(IF('Data Transformation'!$B$425:$B$8425=B137,IF('Input and Summary Results'!$J$4="no",'Data Transformation'!$C$425:$C$8425,'Data Transformation'!$E$425:$E$8425),"")),"")</f>
        <v>9.8042607053729844E-2</v>
      </c>
      <c r="M137" s="56"/>
      <c r="N137" t="str">
        <f>IF(E137&gt;='Data Transformation'!$R$29,B137,"")</f>
        <v/>
      </c>
      <c r="O137" t="str">
        <f>IFERROR(IF(AND(Assignments!L137&lt;('Data Transformation'!$R$4-'Data Transformation'!$R$3)/2,ABS(K137-'Data Transformation'!$R$6)&gt;ABS(K137-'Data Transformation'!$R$5),NOT(ISNUMBER(N137)),NOT(ISNUMBER(R137)),NOT(ISNUMBER(P137)),NOT(ISNUMBER(R137)),NOT(ISNUMBER(S137)),NOT(ISNUMBER(T137))),Assignments!B137,""),"")</f>
        <v/>
      </c>
      <c r="P137" t="str">
        <f>IF(AND(NOT(ISNUMBER(N137)),NOT(ISNUMBER(R137)),NOT(ISNUMBER(S137)),G137&gt;='Data Transformation'!$R$28),B137,"")</f>
        <v/>
      </c>
      <c r="Q137" t="str">
        <f>IFERROR(IF(AND(Assignments!L137&lt;('Data Transformation'!$R$4-'Data Transformation'!$R$3)/2,ABS(K137-'Data Transformation'!$R$6)&lt;ABS(K137-'Data Transformation'!$R$5),NOT(ISNUMBER(N137)),NOT(ISNUMBER(T137)),NOT(ISNUMBER(P137)),NOT(ISNUMBER(R137)),NOT(ISNUMBER(T137)),NOT(ISNUMBER(S137))),Assignments!B137,""),"")</f>
        <v/>
      </c>
      <c r="R137">
        <f>IF(H137&gt;='Data Transformation'!$R$30,B137,"")</f>
        <v>132</v>
      </c>
      <c r="S137" t="str">
        <f>IF(D137&gt;='Data Transformation'!$R$31,B137,"")</f>
        <v/>
      </c>
      <c r="T137" t="str">
        <f>IF(AND(H137&lt;'Data Transformation'!$R$30,E137&lt;'Data Transformation'!$R$29,G137&lt;0.3,D137&lt;'Data Transformation'!$R$31,E137&gt;0.4,H137&gt;0.4),B137,"")</f>
        <v/>
      </c>
      <c r="U137" s="56"/>
      <c r="V137" t="str" cm="2">
        <f t="array" ref="V137">IF(C137=FALSE,"",IF(AND(ISNUMBER(B137),ISBLANK(N137:T137)),"Unclassified",(IF(COUNT(N137:T137)=0,"",INDEX($N$4:$T$4,MATCH(TRUE,N137:T137=B137,0))))))</f>
        <v>Toggle</v>
      </c>
      <c r="W137" t="str">
        <f t="shared" si="7"/>
        <v/>
      </c>
      <c r="X137" t="str">
        <f t="shared" si="8"/>
        <v/>
      </c>
      <c r="AC137" t="b">
        <f t="shared" si="9"/>
        <v>0</v>
      </c>
      <c r="AD137">
        <f>IFERROR(ABS(ABS(K137-'Data Transformation'!$R$5)-ABS(K137-'Data Transformation'!$R$6)),"")</f>
        <v>0.80999999999999994</v>
      </c>
      <c r="AE137" t="b">
        <f>IF(C137=FALSE,"",IF(AND(OR(V137=$Z$6,V137=$Z$8),OR(AC137=TRUE,AD137&lt;='Data Transformation'!$X$8)),TRUE,FALSE))</f>
        <v>0</v>
      </c>
    </row>
    <row r="138" spans="2:31" x14ac:dyDescent="0.25">
      <c r="B138">
        <v>133</v>
      </c>
      <c r="C138">
        <v>17</v>
      </c>
      <c r="D138">
        <v>0</v>
      </c>
      <c r="E138">
        <v>0.1875</v>
      </c>
      <c r="F138">
        <v>0.6</v>
      </c>
      <c r="G138">
        <v>0.52173913043478259</v>
      </c>
      <c r="H138">
        <v>0.1875</v>
      </c>
      <c r="I138" t="str">
        <v>no</v>
      </c>
      <c r="K138" s="57">
        <f>IFERROR(AVERAGEIF('Data Transformation'!$B$425:$B$8425,B138,IF('Input and Summary Results'!$J$4="no",'Data Transformation'!$C$425:$C$8425,'Data Transformation'!$E$425:$E$8425)),"")</f>
        <v>0.62808033187500001</v>
      </c>
      <c r="L138" s="58" cm="1">
        <f t="array" ref="L138">IFERROR(_xlfn.STDEV.S(IF('Data Transformation'!$B$425:$B$8425=B138,IF('Input and Summary Results'!$J$4="no",'Data Transformation'!$C$425:$C$8425,'Data Transformation'!$E$425:$E$8425),"")),"")</f>
        <v>0.29714402137879276</v>
      </c>
      <c r="M138" s="56"/>
      <c r="N138" t="str">
        <f>IF(E138&gt;='Data Transformation'!$R$29,B138,"")</f>
        <v/>
      </c>
      <c r="O138" t="str">
        <f>IFERROR(IF(AND(Assignments!L138&lt;('Data Transformation'!$R$4-'Data Transformation'!$R$3)/2,ABS(K138-'Data Transformation'!$R$6)&gt;ABS(K138-'Data Transformation'!$R$5),NOT(ISNUMBER(N138)),NOT(ISNUMBER(R138)),NOT(ISNUMBER(P138)),NOT(ISNUMBER(R138)),NOT(ISNUMBER(S138)),NOT(ISNUMBER(T138))),Assignments!B138,""),"")</f>
        <v/>
      </c>
      <c r="P138">
        <f>IF(AND(NOT(ISNUMBER(N138)),NOT(ISNUMBER(R138)),NOT(ISNUMBER(S138)),G138&gt;='Data Transformation'!$R$28),B138,"")</f>
        <v>133</v>
      </c>
      <c r="Q138" t="str">
        <f>IFERROR(IF(AND(Assignments!L138&lt;('Data Transformation'!$R$4-'Data Transformation'!$R$3)/2,ABS(K138-'Data Transformation'!$R$6)&lt;ABS(K138-'Data Transformation'!$R$5),NOT(ISNUMBER(N138)),NOT(ISNUMBER(T138)),NOT(ISNUMBER(P138)),NOT(ISNUMBER(R138)),NOT(ISNUMBER(T138)),NOT(ISNUMBER(S138))),Assignments!B138,""),"")</f>
        <v/>
      </c>
      <c r="R138" t="str">
        <f>IF(H138&gt;='Data Transformation'!$R$30,B138,"")</f>
        <v/>
      </c>
      <c r="S138" t="str">
        <f>IF(D138&gt;='Data Transformation'!$R$31,B138,"")</f>
        <v/>
      </c>
      <c r="T138" t="str">
        <f>IF(AND(H138&lt;'Data Transformation'!$R$30,E138&lt;'Data Transformation'!$R$29,G138&lt;0.3,D138&lt;'Data Transformation'!$R$31,E138&gt;0.4,H138&gt;0.4),B138,"")</f>
        <v/>
      </c>
      <c r="U138" s="56"/>
      <c r="V138" t="str" cm="2">
        <f t="array" ref="V138">IF(C138=FALSE,"",IF(AND(ISNUMBER(B138),ISBLANK(N138:T138)),"Unclassified",(IF(COUNT(N138:T138)=0,"",INDEX($N$4:$T$4,MATCH(TRUE,N138:T138=B138,0))))))</f>
        <v>Rheostat</v>
      </c>
      <c r="W138" t="str">
        <f t="shared" si="7"/>
        <v/>
      </c>
      <c r="X138" t="str">
        <f t="shared" si="8"/>
        <v/>
      </c>
      <c r="AC138" t="b">
        <f t="shared" si="9"/>
        <v>0</v>
      </c>
      <c r="AD138">
        <f>IFERROR(ABS(ABS(K138-'Data Transformation'!$R$5)-ABS(K138-'Data Transformation'!$R$6)),"")</f>
        <v>6.6160663750000015E-2</v>
      </c>
      <c r="AE138" t="b">
        <f>IF(C138=FALSE,"",IF(AND(OR(V138=$Z$6,V138=$Z$8),OR(AC138=TRUE,AD138&lt;='Data Transformation'!$X$8)),TRUE,FALSE))</f>
        <v>0</v>
      </c>
    </row>
    <row r="139" spans="2:31" x14ac:dyDescent="0.25">
      <c r="B139">
        <v>134</v>
      </c>
      <c r="C139">
        <v>18</v>
      </c>
      <c r="D139">
        <v>0</v>
      </c>
      <c r="E139">
        <v>5.8823529411764705E-2</v>
      </c>
      <c r="F139">
        <v>0.7</v>
      </c>
      <c r="G139">
        <v>0.65217391304347827</v>
      </c>
      <c r="H139">
        <v>5.8823529411764705E-2</v>
      </c>
      <c r="I139" t="str">
        <v>no</v>
      </c>
      <c r="K139" s="57">
        <f>IFERROR(AVERAGEIF('Data Transformation'!$B$425:$B$8425,B139,IF('Input and Summary Results'!$J$4="no",'Data Transformation'!$C$425:$C$8425,'Data Transformation'!$E$425:$E$8425)),"")</f>
        <v>0.64205797117647068</v>
      </c>
      <c r="L139" s="58" cm="1">
        <f t="array" ref="L139">IFERROR(_xlfn.STDEV.S(IF('Data Transformation'!$B$425:$B$8425=B139,IF('Input and Summary Results'!$J$4="no",'Data Transformation'!$C$425:$C$8425,'Data Transformation'!$E$425:$E$8425),"")),"")</f>
        <v>0.16974841778128874</v>
      </c>
      <c r="M139" s="56"/>
      <c r="N139" t="str">
        <f>IF(E139&gt;='Data Transformation'!$R$29,B139,"")</f>
        <v/>
      </c>
      <c r="O139" t="str">
        <f>IFERROR(IF(AND(Assignments!L139&lt;('Data Transformation'!$R$4-'Data Transformation'!$R$3)/2,ABS(K139-'Data Transformation'!$R$6)&gt;ABS(K139-'Data Transformation'!$R$5),NOT(ISNUMBER(N139)),NOT(ISNUMBER(R139)),NOT(ISNUMBER(P139)),NOT(ISNUMBER(R139)),NOT(ISNUMBER(S139)),NOT(ISNUMBER(T139))),Assignments!B139,""),"")</f>
        <v/>
      </c>
      <c r="P139">
        <f>IF(AND(NOT(ISNUMBER(N139)),NOT(ISNUMBER(R139)),NOT(ISNUMBER(S139)),G139&gt;='Data Transformation'!$R$28),B139,"")</f>
        <v>134</v>
      </c>
      <c r="Q139" t="str">
        <f>IFERROR(IF(AND(Assignments!L139&lt;('Data Transformation'!$R$4-'Data Transformation'!$R$3)/2,ABS(K139-'Data Transformation'!$R$6)&lt;ABS(K139-'Data Transformation'!$R$5),NOT(ISNUMBER(N139)),NOT(ISNUMBER(T139)),NOT(ISNUMBER(P139)),NOT(ISNUMBER(R139)),NOT(ISNUMBER(T139)),NOT(ISNUMBER(S139))),Assignments!B139,""),"")</f>
        <v/>
      </c>
      <c r="R139" t="str">
        <f>IF(H139&gt;='Data Transformation'!$R$30,B139,"")</f>
        <v/>
      </c>
      <c r="S139" t="str">
        <f>IF(D139&gt;='Data Transformation'!$R$31,B139,"")</f>
        <v/>
      </c>
      <c r="T139" t="str">
        <f>IF(AND(H139&lt;'Data Transformation'!$R$30,E139&lt;'Data Transformation'!$R$29,G139&lt;0.3,D139&lt;'Data Transformation'!$R$31,E139&gt;0.4,H139&gt;0.4),B139,"")</f>
        <v/>
      </c>
      <c r="U139" s="56"/>
      <c r="V139" t="str" cm="2">
        <f t="array" ref="V139">IF(C139=FALSE,"",IF(AND(ISNUMBER(B139),ISBLANK(N139:T139)),"Unclassified",(IF(COUNT(N139:T139)=0,"",INDEX($N$4:$T$4,MATCH(TRUE,N139:T139=B139,0))))))</f>
        <v>Rheostat</v>
      </c>
      <c r="W139" t="str">
        <f t="shared" si="7"/>
        <v/>
      </c>
      <c r="X139" t="str">
        <f t="shared" si="8"/>
        <v/>
      </c>
      <c r="AC139" t="b">
        <f t="shared" si="9"/>
        <v>0</v>
      </c>
      <c r="AD139">
        <f>IFERROR(ABS(ABS(K139-'Data Transformation'!$R$5)-ABS(K139-'Data Transformation'!$R$6)),"")</f>
        <v>9.4115942352941351E-2</v>
      </c>
      <c r="AE139" t="b">
        <f>IF(C139=FALSE,"",IF(AND(OR(V139=$Z$6,V139=$Z$8),OR(AC139=TRUE,AD139&lt;='Data Transformation'!$X$8)),TRUE,FALSE))</f>
        <v>0</v>
      </c>
    </row>
    <row r="140" spans="2:31" x14ac:dyDescent="0.25">
      <c r="B140">
        <v>135</v>
      </c>
      <c r="C140">
        <v>20</v>
      </c>
      <c r="D140">
        <v>0</v>
      </c>
      <c r="E140">
        <v>0.10526315789473684</v>
      </c>
      <c r="F140">
        <v>0.6</v>
      </c>
      <c r="G140">
        <v>0.56521739130434778</v>
      </c>
      <c r="H140">
        <v>0.42105263157894735</v>
      </c>
      <c r="I140" t="str">
        <v>no</v>
      </c>
      <c r="K140" s="57">
        <f>IFERROR(AVERAGEIF('Data Transformation'!$B$425:$B$8425,B140,IF('Input and Summary Results'!$J$4="no",'Data Transformation'!$C$425:$C$8425,'Data Transformation'!$E$425:$E$8425)),"")</f>
        <v>0.48610568315789476</v>
      </c>
      <c r="L140" s="58" cm="1">
        <f t="array" ref="L140">IFERROR(_xlfn.STDEV.S(IF('Data Transformation'!$B$425:$B$8425=B140,IF('Input and Summary Results'!$J$4="no",'Data Transformation'!$C$425:$C$8425,'Data Transformation'!$E$425:$E$8425),"")),"")</f>
        <v>0.32360301623637727</v>
      </c>
      <c r="M140" s="56"/>
      <c r="N140" t="str">
        <f>IF(E140&gt;='Data Transformation'!$R$29,B140,"")</f>
        <v/>
      </c>
      <c r="O140" t="str">
        <f>IFERROR(IF(AND(Assignments!L140&lt;('Data Transformation'!$R$4-'Data Transformation'!$R$3)/2,ABS(K140-'Data Transformation'!$R$6)&gt;ABS(K140-'Data Transformation'!$R$5),NOT(ISNUMBER(N140)),NOT(ISNUMBER(R140)),NOT(ISNUMBER(P140)),NOT(ISNUMBER(R140)),NOT(ISNUMBER(S140)),NOT(ISNUMBER(T140))),Assignments!B140,""),"")</f>
        <v/>
      </c>
      <c r="P140">
        <f>IF(AND(NOT(ISNUMBER(N140)),NOT(ISNUMBER(R140)),NOT(ISNUMBER(S140)),G140&gt;='Data Transformation'!$R$28),B140,"")</f>
        <v>135</v>
      </c>
      <c r="Q140" t="str">
        <f>IFERROR(IF(AND(Assignments!L140&lt;('Data Transformation'!$R$4-'Data Transformation'!$R$3)/2,ABS(K140-'Data Transformation'!$R$6)&lt;ABS(K140-'Data Transformation'!$R$5),NOT(ISNUMBER(N140)),NOT(ISNUMBER(T140)),NOT(ISNUMBER(P140)),NOT(ISNUMBER(R140)),NOT(ISNUMBER(T140)),NOT(ISNUMBER(S140))),Assignments!B140,""),"")</f>
        <v/>
      </c>
      <c r="R140" t="str">
        <f>IF(H140&gt;='Data Transformation'!$R$30,B140,"")</f>
        <v/>
      </c>
      <c r="S140" t="str">
        <f>IF(D140&gt;='Data Transformation'!$R$31,B140,"")</f>
        <v/>
      </c>
      <c r="T140" t="str">
        <f>IF(AND(H140&lt;'Data Transformation'!$R$30,E140&lt;'Data Transformation'!$R$29,G140&lt;0.3,D140&lt;'Data Transformation'!$R$31,E140&gt;0.4,H140&gt;0.4),B140,"")</f>
        <v/>
      </c>
      <c r="U140" s="56"/>
      <c r="V140" t="str" cm="2">
        <f t="array" ref="V140">IF(C140=FALSE,"",IF(AND(ISNUMBER(B140),ISBLANK(N140:T140)),"Unclassified",(IF(COUNT(N140:T140)=0,"",INDEX($N$4:$T$4,MATCH(TRUE,N140:T140=B140,0))))))</f>
        <v>Rheostat</v>
      </c>
      <c r="W140" t="str">
        <f t="shared" si="7"/>
        <v/>
      </c>
      <c r="X140" t="str">
        <f t="shared" si="8"/>
        <v/>
      </c>
      <c r="AC140" t="b">
        <f t="shared" si="9"/>
        <v>0</v>
      </c>
      <c r="AD140">
        <f>IFERROR(ABS(ABS(K140-'Data Transformation'!$R$5)-ABS(K140-'Data Transformation'!$R$6)),"")</f>
        <v>0.21778863368421053</v>
      </c>
      <c r="AE140" t="b">
        <f>IF(C140=FALSE,"",IF(AND(OR(V140=$Z$6,V140=$Z$8),OR(AC140=TRUE,AD140&lt;='Data Transformation'!$X$8)),TRUE,FALSE))</f>
        <v>0</v>
      </c>
    </row>
    <row r="141" spans="2:31" x14ac:dyDescent="0.25">
      <c r="B141">
        <v>136</v>
      </c>
      <c r="C141">
        <v>18</v>
      </c>
      <c r="D141">
        <v>0</v>
      </c>
      <c r="E141">
        <v>5.8823529411764705E-2</v>
      </c>
      <c r="F141">
        <v>0.6</v>
      </c>
      <c r="G141">
        <v>0.52173913043478259</v>
      </c>
      <c r="H141">
        <v>0.47058823529411764</v>
      </c>
      <c r="I141" t="str">
        <v>no</v>
      </c>
      <c r="K141" s="57">
        <f>IFERROR(AVERAGEIF('Data Transformation'!$B$425:$B$8425,B141,IF('Input and Summary Results'!$J$4="no",'Data Transformation'!$C$425:$C$8425,'Data Transformation'!$E$425:$E$8425)),"")</f>
        <v>0.38414566470588241</v>
      </c>
      <c r="L141" s="58" cm="1">
        <f t="array" ref="L141">IFERROR(_xlfn.STDEV.S(IF('Data Transformation'!$B$425:$B$8425=B141,IF('Input and Summary Results'!$J$4="no",'Data Transformation'!$C$425:$C$8425,'Data Transformation'!$E$425:$E$8425),"")),"")</f>
        <v>0.25515704346272455</v>
      </c>
      <c r="M141" s="56"/>
      <c r="N141" t="str">
        <f>IF(E141&gt;='Data Transformation'!$R$29,B141,"")</f>
        <v/>
      </c>
      <c r="O141" t="str">
        <f>IFERROR(IF(AND(Assignments!L141&lt;('Data Transformation'!$R$4-'Data Transformation'!$R$3)/2,ABS(K141-'Data Transformation'!$R$6)&gt;ABS(K141-'Data Transformation'!$R$5),NOT(ISNUMBER(N141)),NOT(ISNUMBER(R141)),NOT(ISNUMBER(P141)),NOT(ISNUMBER(R141)),NOT(ISNUMBER(S141)),NOT(ISNUMBER(T141))),Assignments!B141,""),"")</f>
        <v/>
      </c>
      <c r="P141">
        <f>IF(AND(NOT(ISNUMBER(N141)),NOT(ISNUMBER(R141)),NOT(ISNUMBER(S141)),G141&gt;='Data Transformation'!$R$28),B141,"")</f>
        <v>136</v>
      </c>
      <c r="Q141" t="str">
        <f>IFERROR(IF(AND(Assignments!L141&lt;('Data Transformation'!$R$4-'Data Transformation'!$R$3)/2,ABS(K141-'Data Transformation'!$R$6)&lt;ABS(K141-'Data Transformation'!$R$5),NOT(ISNUMBER(N141)),NOT(ISNUMBER(T141)),NOT(ISNUMBER(P141)),NOT(ISNUMBER(R141)),NOT(ISNUMBER(T141)),NOT(ISNUMBER(S141))),Assignments!B141,""),"")</f>
        <v/>
      </c>
      <c r="R141" t="str">
        <f>IF(H141&gt;='Data Transformation'!$R$30,B141,"")</f>
        <v/>
      </c>
      <c r="S141" t="str">
        <f>IF(D141&gt;='Data Transformation'!$R$31,B141,"")</f>
        <v/>
      </c>
      <c r="T141" t="str">
        <f>IF(AND(H141&lt;'Data Transformation'!$R$30,E141&lt;'Data Transformation'!$R$29,G141&lt;0.3,D141&lt;'Data Transformation'!$R$31,E141&gt;0.4,H141&gt;0.4),B141,"")</f>
        <v/>
      </c>
      <c r="U141" s="56"/>
      <c r="V141" t="str" cm="2">
        <f t="array" ref="V141">IF(C141=FALSE,"",IF(AND(ISNUMBER(B141),ISBLANK(N141:T141)),"Unclassified",(IF(COUNT(N141:T141)=0,"",INDEX($N$4:$T$4,MATCH(TRUE,N141:T141=B141,0))))))</f>
        <v>Rheostat</v>
      </c>
      <c r="W141" t="str">
        <f t="shared" si="7"/>
        <v/>
      </c>
      <c r="X141" t="str">
        <f t="shared" si="8"/>
        <v/>
      </c>
      <c r="AC141" t="b">
        <f t="shared" si="9"/>
        <v>0</v>
      </c>
      <c r="AD141">
        <f>IFERROR(ABS(ABS(K141-'Data Transformation'!$R$5)-ABS(K141-'Data Transformation'!$R$6)),"")</f>
        <v>0.42170867058823519</v>
      </c>
      <c r="AE141" t="b">
        <f>IF(C141=FALSE,"",IF(AND(OR(V141=$Z$6,V141=$Z$8),OR(AC141=TRUE,AD141&lt;='Data Transformation'!$X$8)),TRUE,FALSE))</f>
        <v>0</v>
      </c>
    </row>
    <row r="142" spans="2:31" x14ac:dyDescent="0.25">
      <c r="B142">
        <v>137</v>
      </c>
      <c r="C142">
        <v>17</v>
      </c>
      <c r="D142">
        <v>0</v>
      </c>
      <c r="E142">
        <v>0.9375</v>
      </c>
      <c r="F142">
        <v>0.3</v>
      </c>
      <c r="G142">
        <v>0.2608695652173913</v>
      </c>
      <c r="H142">
        <v>0</v>
      </c>
      <c r="I142" t="str">
        <v>no</v>
      </c>
      <c r="K142" s="57">
        <f>IFERROR(AVERAGEIF('Data Transformation'!$B$425:$B$8425,B142,IF('Input and Summary Results'!$J$4="no",'Data Transformation'!$C$425:$C$8425,'Data Transformation'!$E$425:$E$8425)),"")</f>
        <v>1.03305846125</v>
      </c>
      <c r="L142" s="58" cm="1">
        <f t="array" ref="L142">IFERROR(_xlfn.STDEV.S(IF('Data Transformation'!$B$425:$B$8425=B142,IF('Input and Summary Results'!$J$4="no",'Data Transformation'!$C$425:$C$8425,'Data Transformation'!$E$425:$E$8425),"")),"")</f>
        <v>0.11775985895949333</v>
      </c>
      <c r="M142" s="56"/>
      <c r="N142">
        <f>IF(E142&gt;='Data Transformation'!$R$29,B142,"")</f>
        <v>137</v>
      </c>
      <c r="O142" t="str">
        <f>IFERROR(IF(AND(Assignments!L142&lt;('Data Transformation'!$R$4-'Data Transformation'!$R$3)/2,ABS(K142-'Data Transformation'!$R$6)&gt;ABS(K142-'Data Transformation'!$R$5),NOT(ISNUMBER(N142)),NOT(ISNUMBER(R142)),NOT(ISNUMBER(P142)),NOT(ISNUMBER(R142)),NOT(ISNUMBER(S142)),NOT(ISNUMBER(T142))),Assignments!B142,""),"")</f>
        <v/>
      </c>
      <c r="P142" t="str">
        <f>IF(AND(NOT(ISNUMBER(N142)),NOT(ISNUMBER(R142)),NOT(ISNUMBER(S142)),G142&gt;='Data Transformation'!$R$28),B142,"")</f>
        <v/>
      </c>
      <c r="Q142" t="str">
        <f>IFERROR(IF(AND(Assignments!L142&lt;('Data Transformation'!$R$4-'Data Transformation'!$R$3)/2,ABS(K142-'Data Transformation'!$R$6)&lt;ABS(K142-'Data Transformation'!$R$5),NOT(ISNUMBER(N142)),NOT(ISNUMBER(T142)),NOT(ISNUMBER(P142)),NOT(ISNUMBER(R142)),NOT(ISNUMBER(T142)),NOT(ISNUMBER(S142))),Assignments!B142,""),"")</f>
        <v/>
      </c>
      <c r="R142" t="str">
        <f>IF(H142&gt;='Data Transformation'!$R$30,B142,"")</f>
        <v/>
      </c>
      <c r="S142" t="str">
        <f>IF(D142&gt;='Data Transformation'!$R$31,B142,"")</f>
        <v/>
      </c>
      <c r="T142" t="str">
        <f>IF(AND(H142&lt;'Data Transformation'!$R$30,E142&lt;'Data Transformation'!$R$29,G142&lt;0.3,D142&lt;'Data Transformation'!$R$31,E142&gt;0.4,H142&gt;0.4),B142,"")</f>
        <v/>
      </c>
      <c r="U142" s="56"/>
      <c r="V142" t="str" cm="2">
        <f t="array" ref="V142">IF(C142=FALSE,"",IF(AND(ISNUMBER(B142),ISBLANK(N142:T142)),"Unclassified",(IF(COUNT(N142:T142)=0,"",INDEX($N$4:$T$4,MATCH(TRUE,N142:T142=B142,0))))))</f>
        <v>Neutral</v>
      </c>
      <c r="W142" t="str">
        <f t="shared" si="7"/>
        <v/>
      </c>
      <c r="X142" t="str">
        <f t="shared" si="8"/>
        <v/>
      </c>
      <c r="AC142" t="b">
        <f t="shared" si="9"/>
        <v>0</v>
      </c>
      <c r="AD142">
        <f>IFERROR(ABS(ABS(K142-'Data Transformation'!$R$5)-ABS(K142-'Data Transformation'!$R$6)),"")</f>
        <v>0.81</v>
      </c>
      <c r="AE142" t="b">
        <f>IF(C142=FALSE,"",IF(AND(OR(V142=$Z$6,V142=$Z$8),OR(AC142=TRUE,AD142&lt;='Data Transformation'!$X$8)),TRUE,FALSE))</f>
        <v>0</v>
      </c>
    </row>
    <row r="143" spans="2:31" x14ac:dyDescent="0.25">
      <c r="B143">
        <v>138</v>
      </c>
      <c r="C143">
        <v>20</v>
      </c>
      <c r="D143">
        <v>0</v>
      </c>
      <c r="E143">
        <v>0.42105263157894735</v>
      </c>
      <c r="F143">
        <v>0.6</v>
      </c>
      <c r="G143">
        <v>0.56521739130434778</v>
      </c>
      <c r="H143">
        <v>5.2631578947368418E-2</v>
      </c>
      <c r="I143" t="str">
        <v>no</v>
      </c>
      <c r="K143" s="57">
        <f>IFERROR(AVERAGEIF('Data Transformation'!$B$425:$B$8425,B143,IF('Input and Summary Results'!$J$4="no",'Data Transformation'!$C$425:$C$8425,'Data Transformation'!$E$425:$E$8425)),"")</f>
        <v>0.81280982421052628</v>
      </c>
      <c r="L143" s="58" cm="1">
        <f t="array" ref="L143">IFERROR(_xlfn.STDEV.S(IF('Data Transformation'!$B$425:$B$8425=B143,IF('Input and Summary Results'!$J$4="no",'Data Transformation'!$C$425:$C$8425,'Data Transformation'!$E$425:$E$8425),"")),"")</f>
        <v>0.20295016885058068</v>
      </c>
      <c r="M143" s="56"/>
      <c r="N143" t="str">
        <f>IF(E143&gt;='Data Transformation'!$R$29,B143,"")</f>
        <v/>
      </c>
      <c r="O143" t="str">
        <f>IFERROR(IF(AND(Assignments!L143&lt;('Data Transformation'!$R$4-'Data Transformation'!$R$3)/2,ABS(K143-'Data Transformation'!$R$6)&gt;ABS(K143-'Data Transformation'!$R$5),NOT(ISNUMBER(N143)),NOT(ISNUMBER(R143)),NOT(ISNUMBER(P143)),NOT(ISNUMBER(R143)),NOT(ISNUMBER(S143)),NOT(ISNUMBER(T143))),Assignments!B143,""),"")</f>
        <v/>
      </c>
      <c r="P143">
        <f>IF(AND(NOT(ISNUMBER(N143)),NOT(ISNUMBER(R143)),NOT(ISNUMBER(S143)),G143&gt;='Data Transformation'!$R$28),B143,"")</f>
        <v>138</v>
      </c>
      <c r="Q143" t="str">
        <f>IFERROR(IF(AND(Assignments!L143&lt;('Data Transformation'!$R$4-'Data Transformation'!$R$3)/2,ABS(K143-'Data Transformation'!$R$6)&lt;ABS(K143-'Data Transformation'!$R$5),NOT(ISNUMBER(N143)),NOT(ISNUMBER(T143)),NOT(ISNUMBER(P143)),NOT(ISNUMBER(R143)),NOT(ISNUMBER(T143)),NOT(ISNUMBER(S143))),Assignments!B143,""),"")</f>
        <v/>
      </c>
      <c r="R143" t="str">
        <f>IF(H143&gt;='Data Transformation'!$R$30,B143,"")</f>
        <v/>
      </c>
      <c r="S143" t="str">
        <f>IF(D143&gt;='Data Transformation'!$R$31,B143,"")</f>
        <v/>
      </c>
      <c r="T143" t="str">
        <f>IF(AND(H143&lt;'Data Transformation'!$R$30,E143&lt;'Data Transformation'!$R$29,G143&lt;0.3,D143&lt;'Data Transformation'!$R$31,E143&gt;0.4,H143&gt;0.4),B143,"")</f>
        <v/>
      </c>
      <c r="U143" s="56"/>
      <c r="V143" t="str" cm="2">
        <f t="array" ref="V143">IF(C143=FALSE,"",IF(AND(ISNUMBER(B143),ISBLANK(N143:T143)),"Unclassified",(IF(COUNT(N143:T143)=0,"",INDEX($N$4:$T$4,MATCH(TRUE,N143:T143=B143,0))))))</f>
        <v>Rheostat</v>
      </c>
      <c r="W143" t="str">
        <f t="shared" si="7"/>
        <v/>
      </c>
      <c r="X143" t="str">
        <f t="shared" si="8"/>
        <v/>
      </c>
      <c r="AC143" t="b">
        <f t="shared" si="9"/>
        <v>0</v>
      </c>
      <c r="AD143">
        <f>IFERROR(ABS(ABS(K143-'Data Transformation'!$R$5)-ABS(K143-'Data Transformation'!$R$6)),"")</f>
        <v>0.4356196484210525</v>
      </c>
      <c r="AE143" t="b">
        <f>IF(C143=FALSE,"",IF(AND(OR(V143=$Z$6,V143=$Z$8),OR(AC143=TRUE,AD143&lt;='Data Transformation'!$X$8)),TRUE,FALSE))</f>
        <v>0</v>
      </c>
    </row>
    <row r="144" spans="2:31" x14ac:dyDescent="0.25">
      <c r="B144">
        <v>139</v>
      </c>
      <c r="C144">
        <v>14</v>
      </c>
      <c r="D144">
        <v>0</v>
      </c>
      <c r="E144">
        <v>0.38461538461538464</v>
      </c>
      <c r="F144">
        <v>0.5</v>
      </c>
      <c r="G144">
        <v>0.43478260869565216</v>
      </c>
      <c r="H144">
        <v>0.38461538461538464</v>
      </c>
      <c r="I144" t="str">
        <v>no</v>
      </c>
      <c r="K144" s="57">
        <f>IFERROR(AVERAGEIF('Data Transformation'!$B$425:$B$8425,B144,IF('Input and Summary Results'!$J$4="no",'Data Transformation'!$C$425:$C$8425,'Data Transformation'!$E$425:$E$8425)),"")</f>
        <v>0.56872967230769234</v>
      </c>
      <c r="L144" s="58" cm="1">
        <f t="array" ref="L144">IFERROR(_xlfn.STDEV.S(IF('Data Transformation'!$B$425:$B$8425=B144,IF('Input and Summary Results'!$J$4="no",'Data Transformation'!$C$425:$C$8425,'Data Transformation'!$E$425:$E$8425),"")),"")</f>
        <v>0.40937574684917083</v>
      </c>
      <c r="M144" s="56"/>
      <c r="N144" t="str">
        <f>IF(E144&gt;='Data Transformation'!$R$29,B144,"")</f>
        <v/>
      </c>
      <c r="O144" t="str">
        <f>IFERROR(IF(AND(Assignments!L144&lt;('Data Transformation'!$R$4-'Data Transformation'!$R$3)/2,ABS(K144-'Data Transformation'!$R$6)&gt;ABS(K144-'Data Transformation'!$R$5),NOT(ISNUMBER(N144)),NOT(ISNUMBER(R144)),NOT(ISNUMBER(P144)),NOT(ISNUMBER(R144)),NOT(ISNUMBER(S144)),NOT(ISNUMBER(T144))),Assignments!B144,""),"")</f>
        <v/>
      </c>
      <c r="P144" t="str">
        <f>IF(AND(NOT(ISNUMBER(N144)),NOT(ISNUMBER(R144)),NOT(ISNUMBER(S144)),G144&gt;='Data Transformation'!$R$28),B144,"")</f>
        <v/>
      </c>
      <c r="Q144">
        <f>IFERROR(IF(AND(Assignments!L144&lt;('Data Transformation'!$R$4-'Data Transformation'!$R$3)/2,ABS(K144-'Data Transformation'!$R$6)&lt;ABS(K144-'Data Transformation'!$R$5),NOT(ISNUMBER(N144)),NOT(ISNUMBER(T144)),NOT(ISNUMBER(P144)),NOT(ISNUMBER(R144)),NOT(ISNUMBER(T144)),NOT(ISNUMBER(S144))),Assignments!B144,""),"")</f>
        <v>139</v>
      </c>
      <c r="R144" t="str">
        <f>IF(H144&gt;='Data Transformation'!$R$30,B144,"")</f>
        <v/>
      </c>
      <c r="S144" t="str">
        <f>IF(D144&gt;='Data Transformation'!$R$31,B144,"")</f>
        <v/>
      </c>
      <c r="T144" t="str">
        <f>IF(AND(H144&lt;'Data Transformation'!$R$30,E144&lt;'Data Transformation'!$R$29,G144&lt;0.3,D144&lt;'Data Transformation'!$R$31,E144&gt;0.4,H144&gt;0.4),B144,"")</f>
        <v/>
      </c>
      <c r="U144" s="56"/>
      <c r="V144" t="str" cm="2">
        <f t="array" ref="V144">IF(C144=FALSE,"",IF(AND(ISNUMBER(B144),ISBLANK(N144:T144)),"Unclassified",(IF(COUNT(N144:T144)=0,"",INDEX($N$4:$T$4,MATCH(TRUE,N144:T144=B144,0))))))</f>
        <v>Adverse</v>
      </c>
      <c r="W144" t="str">
        <f t="shared" si="7"/>
        <v/>
      </c>
      <c r="X144" t="str">
        <f t="shared" si="8"/>
        <v/>
      </c>
      <c r="AC144" t="b">
        <f t="shared" si="9"/>
        <v>0</v>
      </c>
      <c r="AD144">
        <f>IFERROR(ABS(ABS(K144-'Data Transformation'!$R$5)-ABS(K144-'Data Transformation'!$R$6)),"")</f>
        <v>5.2540655384615331E-2</v>
      </c>
      <c r="AE144" t="b">
        <f>IF(C144=FALSE,"",IF(AND(OR(V144=$Z$6,V144=$Z$8),OR(AC144=TRUE,AD144&lt;='Data Transformation'!$X$8)),TRUE,FALSE))</f>
        <v>1</v>
      </c>
    </row>
    <row r="145" spans="2:31" x14ac:dyDescent="0.25">
      <c r="B145">
        <v>140</v>
      </c>
      <c r="C145">
        <v>13</v>
      </c>
      <c r="D145">
        <v>0</v>
      </c>
      <c r="E145">
        <v>8.3333333333333329E-2</v>
      </c>
      <c r="F145">
        <v>0.7</v>
      </c>
      <c r="G145">
        <v>0.65217391304347827</v>
      </c>
      <c r="H145">
        <v>0.16666666666666666</v>
      </c>
      <c r="I145" t="str">
        <v>no</v>
      </c>
      <c r="K145" s="57">
        <f>IFERROR(AVERAGEIF('Data Transformation'!$B$425:$B$8425,B145,IF('Input and Summary Results'!$J$4="no",'Data Transformation'!$C$425:$C$8425,'Data Transformation'!$E$425:$E$8425)),"")</f>
        <v>0.62637824666666664</v>
      </c>
      <c r="L145" s="58" cm="1">
        <f t="array" ref="L145">IFERROR(_xlfn.STDEV.S(IF('Data Transformation'!$B$425:$B$8425=B145,IF('Input and Summary Results'!$J$4="no",'Data Transformation'!$C$425:$C$8425,'Data Transformation'!$E$425:$E$8425),"")),"")</f>
        <v>0.26880637342433689</v>
      </c>
      <c r="M145" s="56"/>
      <c r="N145" t="str">
        <f>IF(E145&gt;='Data Transformation'!$R$29,B145,"")</f>
        <v/>
      </c>
      <c r="O145" t="str">
        <f>IFERROR(IF(AND(Assignments!L145&lt;('Data Transformation'!$R$4-'Data Transformation'!$R$3)/2,ABS(K145-'Data Transformation'!$R$6)&gt;ABS(K145-'Data Transformation'!$R$5),NOT(ISNUMBER(N145)),NOT(ISNUMBER(R145)),NOT(ISNUMBER(P145)),NOT(ISNUMBER(R145)),NOT(ISNUMBER(S145)),NOT(ISNUMBER(T145))),Assignments!B145,""),"")</f>
        <v/>
      </c>
      <c r="P145">
        <f>IF(AND(NOT(ISNUMBER(N145)),NOT(ISNUMBER(R145)),NOT(ISNUMBER(S145)),G145&gt;='Data Transformation'!$R$28),B145,"")</f>
        <v>140</v>
      </c>
      <c r="Q145" t="str">
        <f>IFERROR(IF(AND(Assignments!L145&lt;('Data Transformation'!$R$4-'Data Transformation'!$R$3)/2,ABS(K145-'Data Transformation'!$R$6)&lt;ABS(K145-'Data Transformation'!$R$5),NOT(ISNUMBER(N145)),NOT(ISNUMBER(T145)),NOT(ISNUMBER(P145)),NOT(ISNUMBER(R145)),NOT(ISNUMBER(T145)),NOT(ISNUMBER(S145))),Assignments!B145,""),"")</f>
        <v/>
      </c>
      <c r="R145" t="str">
        <f>IF(H145&gt;='Data Transformation'!$R$30,B145,"")</f>
        <v/>
      </c>
      <c r="S145" t="str">
        <f>IF(D145&gt;='Data Transformation'!$R$31,B145,"")</f>
        <v/>
      </c>
      <c r="T145" t="str">
        <f>IF(AND(H145&lt;'Data Transformation'!$R$30,E145&lt;'Data Transformation'!$R$29,G145&lt;0.3,D145&lt;'Data Transformation'!$R$31,E145&gt;0.4,H145&gt;0.4),B145,"")</f>
        <v/>
      </c>
      <c r="U145" s="56"/>
      <c r="V145" t="str" cm="2">
        <f t="array" ref="V145">IF(C145=FALSE,"",IF(AND(ISNUMBER(B145),ISBLANK(N145:T145)),"Unclassified",(IF(COUNT(N145:T145)=0,"",INDEX($N$4:$T$4,MATCH(TRUE,N145:T145=B145,0))))))</f>
        <v>Rheostat</v>
      </c>
      <c r="W145" t="str">
        <f t="shared" si="7"/>
        <v/>
      </c>
      <c r="X145" t="str">
        <f t="shared" si="8"/>
        <v/>
      </c>
      <c r="AC145" t="b">
        <f t="shared" si="9"/>
        <v>0</v>
      </c>
      <c r="AD145">
        <f>IFERROR(ABS(ABS(K145-'Data Transformation'!$R$5)-ABS(K145-'Data Transformation'!$R$6)),"")</f>
        <v>6.2756493333333274E-2</v>
      </c>
      <c r="AE145" t="b">
        <f>IF(C145=FALSE,"",IF(AND(OR(V145=$Z$6,V145=$Z$8),OR(AC145=TRUE,AD145&lt;='Data Transformation'!$X$8)),TRUE,FALSE))</f>
        <v>0</v>
      </c>
    </row>
    <row r="146" spans="2:31" x14ac:dyDescent="0.25">
      <c r="B146">
        <v>141</v>
      </c>
      <c r="C146">
        <v>18</v>
      </c>
      <c r="D146">
        <v>0</v>
      </c>
      <c r="E146">
        <v>0.88235294117647056</v>
      </c>
      <c r="F146">
        <v>0.4</v>
      </c>
      <c r="G146">
        <v>0.2608695652173913</v>
      </c>
      <c r="H146">
        <v>5.8823529411764705E-2</v>
      </c>
      <c r="I146" t="str">
        <v>no</v>
      </c>
      <c r="K146" s="57">
        <f>IFERROR(AVERAGEIF('Data Transformation'!$B$425:$B$8425,B146,IF('Input and Summary Results'!$J$4="no",'Data Transformation'!$C$425:$C$8425,'Data Transformation'!$E$425:$E$8425)),"")</f>
        <v>0.95266917058823519</v>
      </c>
      <c r="L146" s="58" cm="1">
        <f t="array" ref="L146">IFERROR(_xlfn.STDEV.S(IF('Data Transformation'!$B$425:$B$8425=B146,IF('Input and Summary Results'!$J$4="no",'Data Transformation'!$C$425:$C$8425,'Data Transformation'!$E$425:$E$8425),"")),"")</f>
        <v>0.21916762035517168</v>
      </c>
      <c r="M146" s="56"/>
      <c r="N146">
        <f>IF(E146&gt;='Data Transformation'!$R$29,B146,"")</f>
        <v>141</v>
      </c>
      <c r="O146" t="str">
        <f>IFERROR(IF(AND(Assignments!L146&lt;('Data Transformation'!$R$4-'Data Transformation'!$R$3)/2,ABS(K146-'Data Transformation'!$R$6)&gt;ABS(K146-'Data Transformation'!$R$5),NOT(ISNUMBER(N146)),NOT(ISNUMBER(R146)),NOT(ISNUMBER(P146)),NOT(ISNUMBER(R146)),NOT(ISNUMBER(S146)),NOT(ISNUMBER(T146))),Assignments!B146,""),"")</f>
        <v/>
      </c>
      <c r="P146" t="str">
        <f>IF(AND(NOT(ISNUMBER(N146)),NOT(ISNUMBER(R146)),NOT(ISNUMBER(S146)),G146&gt;='Data Transformation'!$R$28),B146,"")</f>
        <v/>
      </c>
      <c r="Q146" t="str">
        <f>IFERROR(IF(AND(Assignments!L146&lt;('Data Transformation'!$R$4-'Data Transformation'!$R$3)/2,ABS(K146-'Data Transformation'!$R$6)&lt;ABS(K146-'Data Transformation'!$R$5),NOT(ISNUMBER(N146)),NOT(ISNUMBER(T146)),NOT(ISNUMBER(P146)),NOT(ISNUMBER(R146)),NOT(ISNUMBER(T146)),NOT(ISNUMBER(S146))),Assignments!B146,""),"")</f>
        <v/>
      </c>
      <c r="R146" t="str">
        <f>IF(H146&gt;='Data Transformation'!$R$30,B146,"")</f>
        <v/>
      </c>
      <c r="S146" t="str">
        <f>IF(D146&gt;='Data Transformation'!$R$31,B146,"")</f>
        <v/>
      </c>
      <c r="T146" t="str">
        <f>IF(AND(H146&lt;'Data Transformation'!$R$30,E146&lt;'Data Transformation'!$R$29,G146&lt;0.3,D146&lt;'Data Transformation'!$R$31,E146&gt;0.4,H146&gt;0.4),B146,"")</f>
        <v/>
      </c>
      <c r="U146" s="56"/>
      <c r="V146" t="str" cm="2">
        <f t="array" ref="V146">IF(C146=FALSE,"",IF(AND(ISNUMBER(B146),ISBLANK(N146:T146)),"Unclassified",(IF(COUNT(N146:T146)=0,"",INDEX($N$4:$T$4,MATCH(TRUE,N146:T146=B146,0))))))</f>
        <v>Neutral</v>
      </c>
      <c r="W146" t="str">
        <f t="shared" si="7"/>
        <v/>
      </c>
      <c r="X146" t="str">
        <f t="shared" si="8"/>
        <v/>
      </c>
      <c r="AC146" t="b">
        <f t="shared" si="9"/>
        <v>0</v>
      </c>
      <c r="AD146">
        <f>IFERROR(ABS(ABS(K146-'Data Transformation'!$R$5)-ABS(K146-'Data Transformation'!$R$6)),"")</f>
        <v>0.71533834117647033</v>
      </c>
      <c r="AE146" t="b">
        <f>IF(C146=FALSE,"",IF(AND(OR(V146=$Z$6,V146=$Z$8),OR(AC146=TRUE,AD146&lt;='Data Transformation'!$X$8)),TRUE,FALSE))</f>
        <v>0</v>
      </c>
    </row>
    <row r="147" spans="2:31" x14ac:dyDescent="0.25">
      <c r="B147">
        <v>142</v>
      </c>
      <c r="C147">
        <v>18</v>
      </c>
      <c r="D147">
        <v>0</v>
      </c>
      <c r="E147">
        <v>0</v>
      </c>
      <c r="F147">
        <v>0.2</v>
      </c>
      <c r="G147">
        <v>8.6956521739130432E-2</v>
      </c>
      <c r="H147">
        <v>1</v>
      </c>
      <c r="I147" t="str">
        <v>yes</v>
      </c>
      <c r="K147" s="57">
        <f>IFERROR(AVERAGEIF('Data Transformation'!$B$425:$B$8425,B147,IF('Input and Summary Results'!$J$4="no",'Data Transformation'!$C$425:$C$8425,'Data Transformation'!$E$425:$E$8425)),"")</f>
        <v>0.13087291941176471</v>
      </c>
      <c r="L147" s="58" cm="1">
        <f t="array" ref="L147">IFERROR(_xlfn.STDEV.S(IF('Data Transformation'!$B$425:$B$8425=B147,IF('Input and Summary Results'!$J$4="no",'Data Transformation'!$C$425:$C$8425,'Data Transformation'!$E$425:$E$8425),"")),"")</f>
        <v>4.7999369012217019E-2</v>
      </c>
      <c r="M147" s="56"/>
      <c r="N147" t="str">
        <f>IF(E147&gt;='Data Transformation'!$R$29,B147,"")</f>
        <v/>
      </c>
      <c r="O147" t="str">
        <f>IFERROR(IF(AND(Assignments!L147&lt;('Data Transformation'!$R$4-'Data Transformation'!$R$3)/2,ABS(K147-'Data Transformation'!$R$6)&gt;ABS(K147-'Data Transformation'!$R$5),NOT(ISNUMBER(N147)),NOT(ISNUMBER(R147)),NOT(ISNUMBER(P147)),NOT(ISNUMBER(R147)),NOT(ISNUMBER(S147)),NOT(ISNUMBER(T147))),Assignments!B147,""),"")</f>
        <v/>
      </c>
      <c r="P147" t="str">
        <f>IF(AND(NOT(ISNUMBER(N147)),NOT(ISNUMBER(R147)),NOT(ISNUMBER(S147)),G147&gt;='Data Transformation'!$R$28),B147,"")</f>
        <v/>
      </c>
      <c r="Q147" t="str">
        <f>IFERROR(IF(AND(Assignments!L147&lt;('Data Transformation'!$R$4-'Data Transformation'!$R$3)/2,ABS(K147-'Data Transformation'!$R$6)&lt;ABS(K147-'Data Transformation'!$R$5),NOT(ISNUMBER(N147)),NOT(ISNUMBER(T147)),NOT(ISNUMBER(P147)),NOT(ISNUMBER(R147)),NOT(ISNUMBER(T147)),NOT(ISNUMBER(S147))),Assignments!B147,""),"")</f>
        <v/>
      </c>
      <c r="R147">
        <f>IF(H147&gt;='Data Transformation'!$R$30,B147,"")</f>
        <v>142</v>
      </c>
      <c r="S147" t="str">
        <f>IF(D147&gt;='Data Transformation'!$R$31,B147,"")</f>
        <v/>
      </c>
      <c r="T147" t="str">
        <f>IF(AND(H147&lt;'Data Transformation'!$R$30,E147&lt;'Data Transformation'!$R$29,G147&lt;0.3,D147&lt;'Data Transformation'!$R$31,E147&gt;0.4,H147&gt;0.4),B147,"")</f>
        <v/>
      </c>
      <c r="U147" s="56"/>
      <c r="V147" t="str" cm="2">
        <f t="array" ref="V147">IF(C147=FALSE,"",IF(AND(ISNUMBER(B147),ISBLANK(N147:T147)),"Unclassified",(IF(COUNT(N147:T147)=0,"",INDEX($N$4:$T$4,MATCH(TRUE,N147:T147=B147,0))))))</f>
        <v>Toggle</v>
      </c>
      <c r="W147" t="str">
        <f t="shared" si="7"/>
        <v/>
      </c>
      <c r="X147" t="str">
        <f t="shared" si="8"/>
        <v/>
      </c>
      <c r="AC147" t="b">
        <f t="shared" si="9"/>
        <v>0</v>
      </c>
      <c r="AD147">
        <f>IFERROR(ABS(ABS(K147-'Data Transformation'!$R$5)-ABS(K147-'Data Transformation'!$R$6)),"")</f>
        <v>0.81</v>
      </c>
      <c r="AE147" t="b">
        <f>IF(C147=FALSE,"",IF(AND(OR(V147=$Z$6,V147=$Z$8),OR(AC147=TRUE,AD147&lt;='Data Transformation'!$X$8)),TRUE,FALSE))</f>
        <v>0</v>
      </c>
    </row>
    <row r="148" spans="2:31" x14ac:dyDescent="0.25">
      <c r="B148">
        <v>143</v>
      </c>
      <c r="C148">
        <v>20</v>
      </c>
      <c r="D148">
        <v>0</v>
      </c>
      <c r="E148">
        <v>0.31578947368421051</v>
      </c>
      <c r="F148">
        <v>0.7</v>
      </c>
      <c r="G148">
        <v>0.65217391304347827</v>
      </c>
      <c r="H148">
        <v>5.2631578947368418E-2</v>
      </c>
      <c r="I148" t="str">
        <v>no</v>
      </c>
      <c r="K148" s="57">
        <f>IFERROR(AVERAGEIF('Data Transformation'!$B$425:$B$8425,B148,IF('Input and Summary Results'!$J$4="no",'Data Transformation'!$C$425:$C$8425,'Data Transformation'!$E$425:$E$8425)),"")</f>
        <v>0.68003165263157894</v>
      </c>
      <c r="L148" s="58" cm="1">
        <f t="array" ref="L148">IFERROR(_xlfn.STDEV.S(IF('Data Transformation'!$B$425:$B$8425=B148,IF('Input and Summary Results'!$J$4="no",'Data Transformation'!$C$425:$C$8425,'Data Transformation'!$E$425:$E$8425),"")),"")</f>
        <v>0.24457195083841438</v>
      </c>
      <c r="M148" s="56"/>
      <c r="N148" t="str">
        <f>IF(E148&gt;='Data Transformation'!$R$29,B148,"")</f>
        <v/>
      </c>
      <c r="O148" t="str">
        <f>IFERROR(IF(AND(Assignments!L148&lt;('Data Transformation'!$R$4-'Data Transformation'!$R$3)/2,ABS(K148-'Data Transformation'!$R$6)&gt;ABS(K148-'Data Transformation'!$R$5),NOT(ISNUMBER(N148)),NOT(ISNUMBER(R148)),NOT(ISNUMBER(P148)),NOT(ISNUMBER(R148)),NOT(ISNUMBER(S148)),NOT(ISNUMBER(T148))),Assignments!B148,""),"")</f>
        <v/>
      </c>
      <c r="P148">
        <f>IF(AND(NOT(ISNUMBER(N148)),NOT(ISNUMBER(R148)),NOT(ISNUMBER(S148)),G148&gt;='Data Transformation'!$R$28),B148,"")</f>
        <v>143</v>
      </c>
      <c r="Q148" t="str">
        <f>IFERROR(IF(AND(Assignments!L148&lt;('Data Transformation'!$R$4-'Data Transformation'!$R$3)/2,ABS(K148-'Data Transformation'!$R$6)&lt;ABS(K148-'Data Transformation'!$R$5),NOT(ISNUMBER(N148)),NOT(ISNUMBER(T148)),NOT(ISNUMBER(P148)),NOT(ISNUMBER(R148)),NOT(ISNUMBER(T148)),NOT(ISNUMBER(S148))),Assignments!B148,""),"")</f>
        <v/>
      </c>
      <c r="R148" t="str">
        <f>IF(H148&gt;='Data Transformation'!$R$30,B148,"")</f>
        <v/>
      </c>
      <c r="S148" t="str">
        <f>IF(D148&gt;='Data Transformation'!$R$31,B148,"")</f>
        <v/>
      </c>
      <c r="T148" t="str">
        <f>IF(AND(H148&lt;'Data Transformation'!$R$30,E148&lt;'Data Transformation'!$R$29,G148&lt;0.3,D148&lt;'Data Transformation'!$R$31,E148&gt;0.4,H148&gt;0.4),B148,"")</f>
        <v/>
      </c>
      <c r="U148" s="56"/>
      <c r="V148" t="str" cm="2">
        <f t="array" ref="V148">IF(C148=FALSE,"",IF(AND(ISNUMBER(B148),ISBLANK(N148:T148)),"Unclassified",(IF(COUNT(N148:T148)=0,"",INDEX($N$4:$T$4,MATCH(TRUE,N148:T148=B148,0))))))</f>
        <v>Rheostat</v>
      </c>
      <c r="W148" t="str">
        <f t="shared" si="7"/>
        <v/>
      </c>
      <c r="X148" t="str">
        <f t="shared" si="8"/>
        <v/>
      </c>
      <c r="AC148" t="b">
        <f t="shared" si="9"/>
        <v>0</v>
      </c>
      <c r="AD148">
        <f>IFERROR(ABS(ABS(K148-'Data Transformation'!$R$5)-ABS(K148-'Data Transformation'!$R$6)),"")</f>
        <v>0.17006330526315788</v>
      </c>
      <c r="AE148" t="b">
        <f>IF(C148=FALSE,"",IF(AND(OR(V148=$Z$6,V148=$Z$8),OR(AC148=TRUE,AD148&lt;='Data Transformation'!$X$8)),TRUE,FALSE))</f>
        <v>0</v>
      </c>
    </row>
    <row r="149" spans="2:31" x14ac:dyDescent="0.25">
      <c r="B149">
        <v>144</v>
      </c>
      <c r="C149">
        <v>17</v>
      </c>
      <c r="D149">
        <v>0</v>
      </c>
      <c r="E149">
        <v>0</v>
      </c>
      <c r="F149">
        <v>0.6</v>
      </c>
      <c r="G149">
        <v>0.56521739130434778</v>
      </c>
      <c r="H149">
        <v>0.75</v>
      </c>
      <c r="I149" t="str">
        <v>no</v>
      </c>
      <c r="K149" s="57">
        <f>IFERROR(AVERAGEIF('Data Transformation'!$B$425:$B$8425,B149,IF('Input and Summary Results'!$J$4="no",'Data Transformation'!$C$425:$C$8425,'Data Transformation'!$E$425:$E$8425)),"")</f>
        <v>0.27732636625000001</v>
      </c>
      <c r="L149" s="58" cm="1">
        <f t="array" ref="L149">IFERROR(_xlfn.STDEV.S(IF('Data Transformation'!$B$425:$B$8425=B149,IF('Input and Summary Results'!$J$4="no",'Data Transformation'!$C$425:$C$8425,'Data Transformation'!$E$425:$E$8425),"")),"")</f>
        <v>0.27269810142828993</v>
      </c>
      <c r="M149" s="56"/>
      <c r="N149" t="str">
        <f>IF(E149&gt;='Data Transformation'!$R$29,B149,"")</f>
        <v/>
      </c>
      <c r="O149" t="str">
        <f>IFERROR(IF(AND(Assignments!L149&lt;('Data Transformation'!$R$4-'Data Transformation'!$R$3)/2,ABS(K149-'Data Transformation'!$R$6)&gt;ABS(K149-'Data Transformation'!$R$5),NOT(ISNUMBER(N149)),NOT(ISNUMBER(R149)),NOT(ISNUMBER(P149)),NOT(ISNUMBER(R149)),NOT(ISNUMBER(S149)),NOT(ISNUMBER(T149))),Assignments!B149,""),"")</f>
        <v/>
      </c>
      <c r="P149" t="str">
        <f>IF(AND(NOT(ISNUMBER(N149)),NOT(ISNUMBER(R149)),NOT(ISNUMBER(S149)),G149&gt;='Data Transformation'!$R$28),B149,"")</f>
        <v/>
      </c>
      <c r="Q149" t="str">
        <f>IFERROR(IF(AND(Assignments!L149&lt;('Data Transformation'!$R$4-'Data Transformation'!$R$3)/2,ABS(K149-'Data Transformation'!$R$6)&lt;ABS(K149-'Data Transformation'!$R$5),NOT(ISNUMBER(N149)),NOT(ISNUMBER(T149)),NOT(ISNUMBER(P149)),NOT(ISNUMBER(R149)),NOT(ISNUMBER(T149)),NOT(ISNUMBER(S149))),Assignments!B149,""),"")</f>
        <v/>
      </c>
      <c r="R149">
        <f>IF(H149&gt;='Data Transformation'!$R$30,B149,"")</f>
        <v>144</v>
      </c>
      <c r="S149" t="str">
        <f>IF(D149&gt;='Data Transformation'!$R$31,B149,"")</f>
        <v/>
      </c>
      <c r="T149" t="str">
        <f>IF(AND(H149&lt;'Data Transformation'!$R$30,E149&lt;'Data Transformation'!$R$29,G149&lt;0.3,D149&lt;'Data Transformation'!$R$31,E149&gt;0.4,H149&gt;0.4),B149,"")</f>
        <v/>
      </c>
      <c r="U149" s="56"/>
      <c r="V149" t="str" cm="2">
        <f t="array" ref="V149">IF(C149=FALSE,"",IF(AND(ISNUMBER(B149),ISBLANK(N149:T149)),"Unclassified",(IF(COUNT(N149:T149)=0,"",INDEX($N$4:$T$4,MATCH(TRUE,N149:T149=B149,0))))))</f>
        <v>Toggle</v>
      </c>
      <c r="W149" t="str">
        <f t="shared" si="7"/>
        <v/>
      </c>
      <c r="X149" t="str">
        <f t="shared" si="8"/>
        <v/>
      </c>
      <c r="AC149" t="b">
        <f t="shared" si="9"/>
        <v>0</v>
      </c>
      <c r="AD149">
        <f>IFERROR(ABS(ABS(K149-'Data Transformation'!$R$5)-ABS(K149-'Data Transformation'!$R$6)),"")</f>
        <v>0.63534726749999992</v>
      </c>
      <c r="AE149" t="b">
        <f>IF(C149=FALSE,"",IF(AND(OR(V149=$Z$6,V149=$Z$8),OR(AC149=TRUE,AD149&lt;='Data Transformation'!$X$8)),TRUE,FALSE))</f>
        <v>0</v>
      </c>
    </row>
    <row r="150" spans="2:31" x14ac:dyDescent="0.25">
      <c r="B150">
        <v>145</v>
      </c>
      <c r="C150">
        <v>16</v>
      </c>
      <c r="D150">
        <v>0</v>
      </c>
      <c r="E150">
        <v>6.6666666666666666E-2</v>
      </c>
      <c r="F150">
        <v>0.6</v>
      </c>
      <c r="G150">
        <v>0.56521739130434778</v>
      </c>
      <c r="H150">
        <v>0.46666666666666667</v>
      </c>
      <c r="I150" t="str">
        <v>no</v>
      </c>
      <c r="K150" s="57">
        <f>IFERROR(AVERAGEIF('Data Transformation'!$B$425:$B$8425,B150,IF('Input and Summary Results'!$J$4="no",'Data Transformation'!$C$425:$C$8425,'Data Transformation'!$E$425:$E$8425)),"")</f>
        <v>0.41285765666666663</v>
      </c>
      <c r="L150" s="58" cm="1">
        <f t="array" ref="L150">IFERROR(_xlfn.STDEV.S(IF('Data Transformation'!$B$425:$B$8425=B150,IF('Input and Summary Results'!$J$4="no",'Data Transformation'!$C$425:$C$8425,'Data Transformation'!$E$425:$E$8425),"")),"")</f>
        <v>0.25155860678689562</v>
      </c>
      <c r="M150" s="56"/>
      <c r="N150" t="str">
        <f>IF(E150&gt;='Data Transformation'!$R$29,B150,"")</f>
        <v/>
      </c>
      <c r="O150" t="str">
        <f>IFERROR(IF(AND(Assignments!L150&lt;('Data Transformation'!$R$4-'Data Transformation'!$R$3)/2,ABS(K150-'Data Transformation'!$R$6)&gt;ABS(K150-'Data Transformation'!$R$5),NOT(ISNUMBER(N150)),NOT(ISNUMBER(R150)),NOT(ISNUMBER(P150)),NOT(ISNUMBER(R150)),NOT(ISNUMBER(S150)),NOT(ISNUMBER(T150))),Assignments!B150,""),"")</f>
        <v/>
      </c>
      <c r="P150">
        <f>IF(AND(NOT(ISNUMBER(N150)),NOT(ISNUMBER(R150)),NOT(ISNUMBER(S150)),G150&gt;='Data Transformation'!$R$28),B150,"")</f>
        <v>145</v>
      </c>
      <c r="Q150" t="str">
        <f>IFERROR(IF(AND(Assignments!L150&lt;('Data Transformation'!$R$4-'Data Transformation'!$R$3)/2,ABS(K150-'Data Transformation'!$R$6)&lt;ABS(K150-'Data Transformation'!$R$5),NOT(ISNUMBER(N150)),NOT(ISNUMBER(T150)),NOT(ISNUMBER(P150)),NOT(ISNUMBER(R150)),NOT(ISNUMBER(T150)),NOT(ISNUMBER(S150))),Assignments!B150,""),"")</f>
        <v/>
      </c>
      <c r="R150" t="str">
        <f>IF(H150&gt;='Data Transformation'!$R$30,B150,"")</f>
        <v/>
      </c>
      <c r="S150" t="str">
        <f>IF(D150&gt;='Data Transformation'!$R$31,B150,"")</f>
        <v/>
      </c>
      <c r="T150" t="str">
        <f>IF(AND(H150&lt;'Data Transformation'!$R$30,E150&lt;'Data Transformation'!$R$29,G150&lt;0.3,D150&lt;'Data Transformation'!$R$31,E150&gt;0.4,H150&gt;0.4),B150,"")</f>
        <v/>
      </c>
      <c r="U150" s="56"/>
      <c r="V150" t="str" cm="2">
        <f t="array" ref="V150">IF(C150=FALSE,"",IF(AND(ISNUMBER(B150),ISBLANK(N150:T150)),"Unclassified",(IF(COUNT(N150:T150)=0,"",INDEX($N$4:$T$4,MATCH(TRUE,N150:T150=B150,0))))))</f>
        <v>Rheostat</v>
      </c>
      <c r="W150" t="str">
        <f t="shared" si="7"/>
        <v/>
      </c>
      <c r="X150" t="str">
        <f t="shared" si="8"/>
        <v/>
      </c>
      <c r="AC150" t="b">
        <f t="shared" si="9"/>
        <v>0</v>
      </c>
      <c r="AD150">
        <f>IFERROR(ABS(ABS(K150-'Data Transformation'!$R$5)-ABS(K150-'Data Transformation'!$R$6)),"")</f>
        <v>0.36428468666666675</v>
      </c>
      <c r="AE150" t="b">
        <f>IF(C150=FALSE,"",IF(AND(OR(V150=$Z$6,V150=$Z$8),OR(AC150=TRUE,AD150&lt;='Data Transformation'!$X$8)),TRUE,FALSE))</f>
        <v>0</v>
      </c>
    </row>
    <row r="151" spans="2:31" x14ac:dyDescent="0.25">
      <c r="B151">
        <v>146</v>
      </c>
      <c r="C151">
        <v>13</v>
      </c>
      <c r="D151">
        <v>0</v>
      </c>
      <c r="E151">
        <v>0.5</v>
      </c>
      <c r="F151">
        <v>0.4</v>
      </c>
      <c r="G151">
        <v>0.30434782608695654</v>
      </c>
      <c r="H151">
        <v>8.3333333333333329E-2</v>
      </c>
      <c r="I151" t="str">
        <v>no</v>
      </c>
      <c r="K151" s="57">
        <f>IFERROR(AVERAGEIF('Data Transformation'!$B$425:$B$8425,B151,IF('Input and Summary Results'!$J$4="no",'Data Transformation'!$C$425:$C$8425,'Data Transformation'!$E$425:$E$8425)),"")</f>
        <v>0.84017649666666661</v>
      </c>
      <c r="L151" s="58" cm="1">
        <f t="array" ref="L151">IFERROR(_xlfn.STDEV.S(IF('Data Transformation'!$B$425:$B$8425=B151,IF('Input and Summary Results'!$J$4="no",'Data Transformation'!$C$425:$C$8425,'Data Transformation'!$E$425:$E$8425),"")),"")</f>
        <v>0.21883096623160578</v>
      </c>
      <c r="M151" s="56"/>
      <c r="N151" t="str">
        <f>IF(E151&gt;='Data Transformation'!$R$29,B151,"")</f>
        <v/>
      </c>
      <c r="O151">
        <f>IFERROR(IF(AND(Assignments!L151&lt;('Data Transformation'!$R$4-'Data Transformation'!$R$3)/2,ABS(K151-'Data Transformation'!$R$6)&gt;ABS(K151-'Data Transformation'!$R$5),NOT(ISNUMBER(N151)),NOT(ISNUMBER(R151)),NOT(ISNUMBER(P151)),NOT(ISNUMBER(R151)),NOT(ISNUMBER(S151)),NOT(ISNUMBER(T151))),Assignments!B151,""),"")</f>
        <v>146</v>
      </c>
      <c r="P151" t="str">
        <f>IF(AND(NOT(ISNUMBER(N151)),NOT(ISNUMBER(R151)),NOT(ISNUMBER(S151)),G151&gt;='Data Transformation'!$R$28),B151,"")</f>
        <v/>
      </c>
      <c r="Q151" t="str">
        <f>IFERROR(IF(AND(Assignments!L151&lt;('Data Transformation'!$R$4-'Data Transformation'!$R$3)/2,ABS(K151-'Data Transformation'!$R$6)&lt;ABS(K151-'Data Transformation'!$R$5),NOT(ISNUMBER(N151)),NOT(ISNUMBER(T151)),NOT(ISNUMBER(P151)),NOT(ISNUMBER(R151)),NOT(ISNUMBER(T151)),NOT(ISNUMBER(S151))),Assignments!B151,""),"")</f>
        <v/>
      </c>
      <c r="R151" t="str">
        <f>IF(H151&gt;='Data Transformation'!$R$30,B151,"")</f>
        <v/>
      </c>
      <c r="S151" t="str">
        <f>IF(D151&gt;='Data Transformation'!$R$31,B151,"")</f>
        <v/>
      </c>
      <c r="T151" t="str">
        <f>IF(AND(H151&lt;'Data Transformation'!$R$30,E151&lt;'Data Transformation'!$R$29,G151&lt;0.3,D151&lt;'Data Transformation'!$R$31,E151&gt;0.4,H151&gt;0.4),B151,"")</f>
        <v/>
      </c>
      <c r="U151" s="56"/>
      <c r="V151" t="str" cm="2">
        <f t="array" ref="V151">IF(C151=FALSE,"",IF(AND(ISNUMBER(B151),ISBLANK(N151:T151)),"Unclassified",(IF(COUNT(N151:T151)=0,"",INDEX($N$4:$T$4,MATCH(TRUE,N151:T151=B151,0))))))</f>
        <v>Moderate</v>
      </c>
      <c r="W151" t="str">
        <f t="shared" si="7"/>
        <v/>
      </c>
      <c r="X151" t="str">
        <f t="shared" si="8"/>
        <v/>
      </c>
      <c r="AC151" t="b">
        <f t="shared" si="9"/>
        <v>0</v>
      </c>
      <c r="AD151">
        <f>IFERROR(ABS(ABS(K151-'Data Transformation'!$R$5)-ABS(K151-'Data Transformation'!$R$6)),"")</f>
        <v>0.49035299333333315</v>
      </c>
      <c r="AE151" t="b">
        <f>IF(C151=FALSE,"",IF(AND(OR(V151=$Z$6,V151=$Z$8),OR(AC151=TRUE,AD151&lt;='Data Transformation'!$X$8)),TRUE,FALSE))</f>
        <v>0</v>
      </c>
    </row>
    <row r="152" spans="2:31" x14ac:dyDescent="0.25">
      <c r="B152">
        <v>147</v>
      </c>
      <c r="C152">
        <v>16</v>
      </c>
      <c r="D152">
        <v>0</v>
      </c>
      <c r="E152">
        <v>0.13333333333333333</v>
      </c>
      <c r="F152">
        <v>0.4</v>
      </c>
      <c r="G152">
        <v>0.30434782608695654</v>
      </c>
      <c r="H152">
        <v>0.8</v>
      </c>
      <c r="I152" t="str">
        <v>no</v>
      </c>
      <c r="K152" s="57">
        <f>IFERROR(AVERAGEIF('Data Transformation'!$B$425:$B$8425,B152,IF('Input and Summary Results'!$J$4="no",'Data Transformation'!$C$425:$C$8425,'Data Transformation'!$E$425:$E$8425)),"")</f>
        <v>0.26088156533333334</v>
      </c>
      <c r="L152" s="58" cm="1">
        <f t="array" ref="L152">IFERROR(_xlfn.STDEV.S(IF('Data Transformation'!$B$425:$B$8425=B152,IF('Input and Summary Results'!$J$4="no",'Data Transformation'!$C$425:$C$8425,'Data Transformation'!$E$425:$E$8425),"")),"")</f>
        <v>0.31431759522275754</v>
      </c>
      <c r="M152" s="56"/>
      <c r="N152" t="str">
        <f>IF(E152&gt;='Data Transformation'!$R$29,B152,"")</f>
        <v/>
      </c>
      <c r="O152" t="str">
        <f>IFERROR(IF(AND(Assignments!L152&lt;('Data Transformation'!$R$4-'Data Transformation'!$R$3)/2,ABS(K152-'Data Transformation'!$R$6)&gt;ABS(K152-'Data Transformation'!$R$5),NOT(ISNUMBER(N152)),NOT(ISNUMBER(R152)),NOT(ISNUMBER(P152)),NOT(ISNUMBER(R152)),NOT(ISNUMBER(S152)),NOT(ISNUMBER(T152))),Assignments!B152,""),"")</f>
        <v/>
      </c>
      <c r="P152" t="str">
        <f>IF(AND(NOT(ISNUMBER(N152)),NOT(ISNUMBER(R152)),NOT(ISNUMBER(S152)),G152&gt;='Data Transformation'!$R$28),B152,"")</f>
        <v/>
      </c>
      <c r="Q152" t="str">
        <f>IFERROR(IF(AND(Assignments!L152&lt;('Data Transformation'!$R$4-'Data Transformation'!$R$3)/2,ABS(K152-'Data Transformation'!$R$6)&lt;ABS(K152-'Data Transformation'!$R$5),NOT(ISNUMBER(N152)),NOT(ISNUMBER(T152)),NOT(ISNUMBER(P152)),NOT(ISNUMBER(R152)),NOT(ISNUMBER(T152)),NOT(ISNUMBER(S152))),Assignments!B152,""),"")</f>
        <v/>
      </c>
      <c r="R152">
        <f>IF(H152&gt;='Data Transformation'!$R$30,B152,"")</f>
        <v>147</v>
      </c>
      <c r="S152" t="str">
        <f>IF(D152&gt;='Data Transformation'!$R$31,B152,"")</f>
        <v/>
      </c>
      <c r="T152" t="str">
        <f>IF(AND(H152&lt;'Data Transformation'!$R$30,E152&lt;'Data Transformation'!$R$29,G152&lt;0.3,D152&lt;'Data Transformation'!$R$31,E152&gt;0.4,H152&gt;0.4),B152,"")</f>
        <v/>
      </c>
      <c r="U152" s="56"/>
      <c r="V152" t="str" cm="2">
        <f t="array" ref="V152">IF(C152=FALSE,"",IF(AND(ISNUMBER(B152),ISBLANK(N152:T152)),"Unclassified",(IF(COUNT(N152:T152)=0,"",INDEX($N$4:$T$4,MATCH(TRUE,N152:T152=B152,0))))))</f>
        <v>Toggle</v>
      </c>
      <c r="W152" t="str">
        <f t="shared" si="7"/>
        <v/>
      </c>
      <c r="X152" t="str">
        <f t="shared" si="8"/>
        <v/>
      </c>
      <c r="AC152" t="b">
        <f t="shared" si="9"/>
        <v>0</v>
      </c>
      <c r="AD152">
        <f>IFERROR(ABS(ABS(K152-'Data Transformation'!$R$5)-ABS(K152-'Data Transformation'!$R$6)),"")</f>
        <v>0.66823686933333326</v>
      </c>
      <c r="AE152" t="b">
        <f>IF(C152=FALSE,"",IF(AND(OR(V152=$Z$6,V152=$Z$8),OR(AC152=TRUE,AD152&lt;='Data Transformation'!$X$8)),TRUE,FALSE))</f>
        <v>0</v>
      </c>
    </row>
    <row r="153" spans="2:31" x14ac:dyDescent="0.25">
      <c r="B153">
        <v>148</v>
      </c>
      <c r="C153">
        <v>13</v>
      </c>
      <c r="D153">
        <v>0</v>
      </c>
      <c r="E153">
        <v>8.3333333333333329E-2</v>
      </c>
      <c r="F153">
        <v>0.5</v>
      </c>
      <c r="G153">
        <v>0.39130434782608697</v>
      </c>
      <c r="H153">
        <v>0.58333333333333337</v>
      </c>
      <c r="I153" t="str">
        <v>no</v>
      </c>
      <c r="K153" s="57">
        <f>IFERROR(AVERAGEIF('Data Transformation'!$B$425:$B$8425,B153,IF('Input and Summary Results'!$J$4="no",'Data Transformation'!$C$425:$C$8425,'Data Transformation'!$E$425:$E$8425)),"")</f>
        <v>0.39410499999999998</v>
      </c>
      <c r="L153" s="58" cm="1">
        <f t="array" ref="L153">IFERROR(_xlfn.STDEV.S(IF('Data Transformation'!$B$425:$B$8425=B153,IF('Input and Summary Results'!$J$4="no",'Data Transformation'!$C$425:$C$8425,'Data Transformation'!$E$425:$E$8425),"")),"")</f>
        <v>0.35156377878846728</v>
      </c>
      <c r="M153" s="56"/>
      <c r="N153" t="str">
        <f>IF(E153&gt;='Data Transformation'!$R$29,B153,"")</f>
        <v/>
      </c>
      <c r="O153" t="str">
        <f>IFERROR(IF(AND(Assignments!L153&lt;('Data Transformation'!$R$4-'Data Transformation'!$R$3)/2,ABS(K153-'Data Transformation'!$R$6)&gt;ABS(K153-'Data Transformation'!$R$5),NOT(ISNUMBER(N153)),NOT(ISNUMBER(R153)),NOT(ISNUMBER(P153)),NOT(ISNUMBER(R153)),NOT(ISNUMBER(S153)),NOT(ISNUMBER(T153))),Assignments!B153,""),"")</f>
        <v/>
      </c>
      <c r="P153" t="str">
        <f>IF(AND(NOT(ISNUMBER(N153)),NOT(ISNUMBER(R153)),NOT(ISNUMBER(S153)),G153&gt;='Data Transformation'!$R$28),B153,"")</f>
        <v/>
      </c>
      <c r="Q153">
        <f>IFERROR(IF(AND(Assignments!L153&lt;('Data Transformation'!$R$4-'Data Transformation'!$R$3)/2,ABS(K153-'Data Transformation'!$R$6)&lt;ABS(K153-'Data Transformation'!$R$5),NOT(ISNUMBER(N153)),NOT(ISNUMBER(T153)),NOT(ISNUMBER(P153)),NOT(ISNUMBER(R153)),NOT(ISNUMBER(T153)),NOT(ISNUMBER(S153))),Assignments!B153,""),"")</f>
        <v>148</v>
      </c>
      <c r="R153" t="str">
        <f>IF(H153&gt;='Data Transformation'!$R$30,B153,"")</f>
        <v/>
      </c>
      <c r="S153" t="str">
        <f>IF(D153&gt;='Data Transformation'!$R$31,B153,"")</f>
        <v/>
      </c>
      <c r="T153" t="str">
        <f>IF(AND(H153&lt;'Data Transformation'!$R$30,E153&lt;'Data Transformation'!$R$29,G153&lt;0.3,D153&lt;'Data Transformation'!$R$31,E153&gt;0.4,H153&gt;0.4),B153,"")</f>
        <v/>
      </c>
      <c r="U153" s="56"/>
      <c r="V153" t="str" cm="2">
        <f t="array" ref="V153">IF(C153=FALSE,"",IF(AND(ISNUMBER(B153),ISBLANK(N153:T153)),"Unclassified",(IF(COUNT(N153:T153)=0,"",INDEX($N$4:$T$4,MATCH(TRUE,N153:T153=B153,0))))))</f>
        <v>Adverse</v>
      </c>
      <c r="W153" t="str">
        <f t="shared" si="7"/>
        <v/>
      </c>
      <c r="X153" t="str">
        <f t="shared" si="8"/>
        <v/>
      </c>
      <c r="AC153" t="b">
        <f t="shared" si="9"/>
        <v>0</v>
      </c>
      <c r="AD153">
        <f>IFERROR(ABS(ABS(K153-'Data Transformation'!$R$5)-ABS(K153-'Data Transformation'!$R$6)),"")</f>
        <v>0.40179000000000009</v>
      </c>
      <c r="AE153" t="b">
        <f>IF(C153=FALSE,"",IF(AND(OR(V153=$Z$6,V153=$Z$8),OR(AC153=TRUE,AD153&lt;='Data Transformation'!$X$8)),TRUE,FALSE))</f>
        <v>0</v>
      </c>
    </row>
    <row r="154" spans="2:31" x14ac:dyDescent="0.25">
      <c r="B154">
        <v>149</v>
      </c>
      <c r="C154">
        <v>11</v>
      </c>
      <c r="D154">
        <v>0</v>
      </c>
      <c r="E154">
        <v>0</v>
      </c>
      <c r="F154">
        <v>0.2</v>
      </c>
      <c r="G154">
        <v>8.6956521739130432E-2</v>
      </c>
      <c r="H154">
        <v>1</v>
      </c>
      <c r="I154" t="str">
        <v>yes</v>
      </c>
      <c r="K154" s="57">
        <f>IFERROR(AVERAGEIF('Data Transformation'!$B$425:$B$8425,B154,IF('Input and Summary Results'!$J$4="no",'Data Transformation'!$C$425:$C$8425,'Data Transformation'!$E$425:$E$8425)),"")</f>
        <v>0.11560887</v>
      </c>
      <c r="L154" s="58" cm="1">
        <f t="array" ref="L154">IFERROR(_xlfn.STDEV.S(IF('Data Transformation'!$B$425:$B$8425=B154,IF('Input and Summary Results'!$J$4="no",'Data Transformation'!$C$425:$C$8425,'Data Transformation'!$E$425:$E$8425),"")),"")</f>
        <v>4.0667292212749236E-2</v>
      </c>
      <c r="M154" s="56"/>
      <c r="N154" t="str">
        <f>IF(E154&gt;='Data Transformation'!$R$29,B154,"")</f>
        <v/>
      </c>
      <c r="O154" t="str">
        <f>IFERROR(IF(AND(Assignments!L154&lt;('Data Transformation'!$R$4-'Data Transformation'!$R$3)/2,ABS(K154-'Data Transformation'!$R$6)&gt;ABS(K154-'Data Transformation'!$R$5),NOT(ISNUMBER(N154)),NOT(ISNUMBER(R154)),NOT(ISNUMBER(P154)),NOT(ISNUMBER(R154)),NOT(ISNUMBER(S154)),NOT(ISNUMBER(T154))),Assignments!B154,""),"")</f>
        <v/>
      </c>
      <c r="P154" t="str">
        <f>IF(AND(NOT(ISNUMBER(N154)),NOT(ISNUMBER(R154)),NOT(ISNUMBER(S154)),G154&gt;='Data Transformation'!$R$28),B154,"")</f>
        <v/>
      </c>
      <c r="Q154" t="str">
        <f>IFERROR(IF(AND(Assignments!L154&lt;('Data Transformation'!$R$4-'Data Transformation'!$R$3)/2,ABS(K154-'Data Transformation'!$R$6)&lt;ABS(K154-'Data Transformation'!$R$5),NOT(ISNUMBER(N154)),NOT(ISNUMBER(T154)),NOT(ISNUMBER(P154)),NOT(ISNUMBER(R154)),NOT(ISNUMBER(T154)),NOT(ISNUMBER(S154))),Assignments!B154,""),"")</f>
        <v/>
      </c>
      <c r="R154">
        <f>IF(H154&gt;='Data Transformation'!$R$30,B154,"")</f>
        <v>149</v>
      </c>
      <c r="S154" t="str">
        <f>IF(D154&gt;='Data Transformation'!$R$31,B154,"")</f>
        <v/>
      </c>
      <c r="T154" t="str">
        <f>IF(AND(H154&lt;'Data Transformation'!$R$30,E154&lt;'Data Transformation'!$R$29,G154&lt;0.3,D154&lt;'Data Transformation'!$R$31,E154&gt;0.4,H154&gt;0.4),B154,"")</f>
        <v/>
      </c>
      <c r="U154" s="56"/>
      <c r="V154" t="str" cm="2">
        <f t="array" ref="V154">IF(C154=FALSE,"",IF(AND(ISNUMBER(B154),ISBLANK(N154:T154)),"Unclassified",(IF(COUNT(N154:T154)=0,"",INDEX($N$4:$T$4,MATCH(TRUE,N154:T154=B154,0))))))</f>
        <v>Toggle</v>
      </c>
      <c r="W154" t="str">
        <f t="shared" si="7"/>
        <v/>
      </c>
      <c r="X154" t="str">
        <f t="shared" si="8"/>
        <v/>
      </c>
      <c r="AC154" t="b">
        <f t="shared" si="9"/>
        <v>0</v>
      </c>
      <c r="AD154">
        <f>IFERROR(ABS(ABS(K154-'Data Transformation'!$R$5)-ABS(K154-'Data Transformation'!$R$6)),"")</f>
        <v>0.81</v>
      </c>
      <c r="AE154" t="b">
        <f>IF(C154=FALSE,"",IF(AND(OR(V154=$Z$6,V154=$Z$8),OR(AC154=TRUE,AD154&lt;='Data Transformation'!$X$8)),TRUE,FALSE))</f>
        <v>0</v>
      </c>
    </row>
    <row r="155" spans="2:31" x14ac:dyDescent="0.25">
      <c r="B155">
        <v>150</v>
      </c>
      <c r="C155">
        <v>15</v>
      </c>
      <c r="D155">
        <v>0</v>
      </c>
      <c r="E155">
        <v>0</v>
      </c>
      <c r="F155">
        <v>0.3</v>
      </c>
      <c r="G155">
        <v>0.21739130434782608</v>
      </c>
      <c r="H155">
        <v>0.9285714285714286</v>
      </c>
      <c r="I155" t="str">
        <v>no</v>
      </c>
      <c r="K155" s="57">
        <f>IFERROR(AVERAGEIF('Data Transformation'!$B$425:$B$8425,B155,IF('Input and Summary Results'!$J$4="no",'Data Transformation'!$C$425:$C$8425,'Data Transformation'!$E$425:$E$8425)),"")</f>
        <v>0.15651254714285714</v>
      </c>
      <c r="L155" s="58" cm="1">
        <f t="array" ref="L155">IFERROR(_xlfn.STDEV.S(IF('Data Transformation'!$B$425:$B$8425=B155,IF('Input and Summary Results'!$J$4="no",'Data Transformation'!$C$425:$C$8425,'Data Transformation'!$E$425:$E$8425),"")),"")</f>
        <v>0.12391698078750833</v>
      </c>
      <c r="M155" s="56"/>
      <c r="N155" t="str">
        <f>IF(E155&gt;='Data Transformation'!$R$29,B155,"")</f>
        <v/>
      </c>
      <c r="O155" t="str">
        <f>IFERROR(IF(AND(Assignments!L155&lt;('Data Transformation'!$R$4-'Data Transformation'!$R$3)/2,ABS(K155-'Data Transformation'!$R$6)&gt;ABS(K155-'Data Transformation'!$R$5),NOT(ISNUMBER(N155)),NOT(ISNUMBER(R155)),NOT(ISNUMBER(P155)),NOT(ISNUMBER(R155)),NOT(ISNUMBER(S155)),NOT(ISNUMBER(T155))),Assignments!B155,""),"")</f>
        <v/>
      </c>
      <c r="P155" t="str">
        <f>IF(AND(NOT(ISNUMBER(N155)),NOT(ISNUMBER(R155)),NOT(ISNUMBER(S155)),G155&gt;='Data Transformation'!$R$28),B155,"")</f>
        <v/>
      </c>
      <c r="Q155" t="str">
        <f>IFERROR(IF(AND(Assignments!L155&lt;('Data Transformation'!$R$4-'Data Transformation'!$R$3)/2,ABS(K155-'Data Transformation'!$R$6)&lt;ABS(K155-'Data Transformation'!$R$5),NOT(ISNUMBER(N155)),NOT(ISNUMBER(T155)),NOT(ISNUMBER(P155)),NOT(ISNUMBER(R155)),NOT(ISNUMBER(T155)),NOT(ISNUMBER(S155))),Assignments!B155,""),"")</f>
        <v/>
      </c>
      <c r="R155">
        <f>IF(H155&gt;='Data Transformation'!$R$30,B155,"")</f>
        <v>150</v>
      </c>
      <c r="S155" t="str">
        <f>IF(D155&gt;='Data Transformation'!$R$31,B155,"")</f>
        <v/>
      </c>
      <c r="T155" t="str">
        <f>IF(AND(H155&lt;'Data Transformation'!$R$30,E155&lt;'Data Transformation'!$R$29,G155&lt;0.3,D155&lt;'Data Transformation'!$R$31,E155&gt;0.4,H155&gt;0.4),B155,"")</f>
        <v/>
      </c>
      <c r="U155" s="56"/>
      <c r="V155" t="str" cm="2">
        <f t="array" ref="V155">IF(C155=FALSE,"",IF(AND(ISNUMBER(B155),ISBLANK(N155:T155)),"Unclassified",(IF(COUNT(N155:T155)=0,"",INDEX($N$4:$T$4,MATCH(TRUE,N155:T155=B155,0))))))</f>
        <v>Toggle</v>
      </c>
      <c r="W155" t="str">
        <f t="shared" si="7"/>
        <v/>
      </c>
      <c r="X155" t="str">
        <f t="shared" si="8"/>
        <v/>
      </c>
      <c r="AC155" t="b">
        <f t="shared" si="9"/>
        <v>0</v>
      </c>
      <c r="AD155">
        <f>IFERROR(ABS(ABS(K155-'Data Transformation'!$R$5)-ABS(K155-'Data Transformation'!$R$6)),"")</f>
        <v>0.81</v>
      </c>
      <c r="AE155" t="b">
        <f>IF(C155=FALSE,"",IF(AND(OR(V155=$Z$6,V155=$Z$8),OR(AC155=TRUE,AD155&lt;='Data Transformation'!$X$8)),TRUE,FALSE))</f>
        <v>0</v>
      </c>
    </row>
    <row r="156" spans="2:31" x14ac:dyDescent="0.25">
      <c r="B156">
        <v>151</v>
      </c>
      <c r="C156">
        <v>19</v>
      </c>
      <c r="D156">
        <v>0</v>
      </c>
      <c r="E156">
        <v>0</v>
      </c>
      <c r="F156">
        <v>0.5</v>
      </c>
      <c r="G156">
        <v>0.47826086956521741</v>
      </c>
      <c r="H156">
        <v>0.72222222222222221</v>
      </c>
      <c r="I156" t="str">
        <v>no</v>
      </c>
      <c r="K156" s="57">
        <f>IFERROR(AVERAGEIF('Data Transformation'!$B$425:$B$8425,B156,IF('Input and Summary Results'!$J$4="no",'Data Transformation'!$C$425:$C$8425,'Data Transformation'!$E$425:$E$8425)),"")</f>
        <v>0.25681912722222222</v>
      </c>
      <c r="L156" s="58" cm="1">
        <f t="array" ref="L156">IFERROR(_xlfn.STDEV.S(IF('Data Transformation'!$B$425:$B$8425=B156,IF('Input and Summary Results'!$J$4="no",'Data Transformation'!$C$425:$C$8425,'Data Transformation'!$E$425:$E$8425),"")),"")</f>
        <v>0.30711396445663758</v>
      </c>
      <c r="M156" s="56"/>
      <c r="N156" t="str">
        <f>IF(E156&gt;='Data Transformation'!$R$29,B156,"")</f>
        <v/>
      </c>
      <c r="O156" t="str">
        <f>IFERROR(IF(AND(Assignments!L156&lt;('Data Transformation'!$R$4-'Data Transformation'!$R$3)/2,ABS(K156-'Data Transformation'!$R$6)&gt;ABS(K156-'Data Transformation'!$R$5),NOT(ISNUMBER(N156)),NOT(ISNUMBER(R156)),NOT(ISNUMBER(P156)),NOT(ISNUMBER(R156)),NOT(ISNUMBER(S156)),NOT(ISNUMBER(T156))),Assignments!B156,""),"")</f>
        <v/>
      </c>
      <c r="P156" t="str">
        <f>IF(AND(NOT(ISNUMBER(N156)),NOT(ISNUMBER(R156)),NOT(ISNUMBER(S156)),G156&gt;='Data Transformation'!$R$28),B156,"")</f>
        <v/>
      </c>
      <c r="Q156" t="str">
        <f>IFERROR(IF(AND(Assignments!L156&lt;('Data Transformation'!$R$4-'Data Transformation'!$R$3)/2,ABS(K156-'Data Transformation'!$R$6)&lt;ABS(K156-'Data Transformation'!$R$5),NOT(ISNUMBER(N156)),NOT(ISNUMBER(T156)),NOT(ISNUMBER(P156)),NOT(ISNUMBER(R156)),NOT(ISNUMBER(T156)),NOT(ISNUMBER(S156))),Assignments!B156,""),"")</f>
        <v/>
      </c>
      <c r="R156">
        <f>IF(H156&gt;='Data Transformation'!$R$30,B156,"")</f>
        <v>151</v>
      </c>
      <c r="S156" t="str">
        <f>IF(D156&gt;='Data Transformation'!$R$31,B156,"")</f>
        <v/>
      </c>
      <c r="T156" t="str">
        <f>IF(AND(H156&lt;'Data Transformation'!$R$30,E156&lt;'Data Transformation'!$R$29,G156&lt;0.3,D156&lt;'Data Transformation'!$R$31,E156&gt;0.4,H156&gt;0.4),B156,"")</f>
        <v/>
      </c>
      <c r="U156" s="56"/>
      <c r="V156" t="str" cm="2">
        <f t="array" ref="V156">IF(C156=FALSE,"",IF(AND(ISNUMBER(B156),ISBLANK(N156:T156)),"Unclassified",(IF(COUNT(N156:T156)=0,"",INDEX($N$4:$T$4,MATCH(TRUE,N156:T156=B156,0))))))</f>
        <v>Toggle</v>
      </c>
      <c r="W156" t="str">
        <f t="shared" si="7"/>
        <v/>
      </c>
      <c r="X156" t="str">
        <f t="shared" si="8"/>
        <v/>
      </c>
      <c r="AC156" t="b">
        <f t="shared" si="9"/>
        <v>0</v>
      </c>
      <c r="AD156">
        <f>IFERROR(ABS(ABS(K156-'Data Transformation'!$R$5)-ABS(K156-'Data Transformation'!$R$6)),"")</f>
        <v>0.6763617455555555</v>
      </c>
      <c r="AE156" t="b">
        <f>IF(C156=FALSE,"",IF(AND(OR(V156=$Z$6,V156=$Z$8),OR(AC156=TRUE,AD156&lt;='Data Transformation'!$X$8)),TRUE,FALSE))</f>
        <v>0</v>
      </c>
    </row>
    <row r="157" spans="2:31" x14ac:dyDescent="0.25">
      <c r="B157">
        <v>152</v>
      </c>
      <c r="C157">
        <v>16</v>
      </c>
      <c r="D157">
        <v>0</v>
      </c>
      <c r="E157">
        <v>6.6666666666666666E-2</v>
      </c>
      <c r="F157">
        <v>0.6</v>
      </c>
      <c r="G157">
        <v>0.56521739130434778</v>
      </c>
      <c r="H157">
        <v>0.6</v>
      </c>
      <c r="I157" t="str">
        <v>no</v>
      </c>
      <c r="K157" s="57">
        <f>IFERROR(AVERAGEIF('Data Transformation'!$B$425:$B$8425,B157,IF('Input and Summary Results'!$J$4="no",'Data Transformation'!$C$425:$C$8425,'Data Transformation'!$E$425:$E$8425)),"")</f>
        <v>0.33525644799999998</v>
      </c>
      <c r="L157" s="58" cm="1">
        <f t="array" ref="L157">IFERROR(_xlfn.STDEV.S(IF('Data Transformation'!$B$425:$B$8425=B157,IF('Input and Summary Results'!$J$4="no",'Data Transformation'!$C$425:$C$8425,'Data Transformation'!$E$425:$E$8425),"")),"")</f>
        <v>0.30993279055019368</v>
      </c>
      <c r="M157" s="56"/>
      <c r="N157" t="str">
        <f>IF(E157&gt;='Data Transformation'!$R$29,B157,"")</f>
        <v/>
      </c>
      <c r="O157" t="str">
        <f>IFERROR(IF(AND(Assignments!L157&lt;('Data Transformation'!$R$4-'Data Transformation'!$R$3)/2,ABS(K157-'Data Transformation'!$R$6)&gt;ABS(K157-'Data Transformation'!$R$5),NOT(ISNUMBER(N157)),NOT(ISNUMBER(R157)),NOT(ISNUMBER(P157)),NOT(ISNUMBER(R157)),NOT(ISNUMBER(S157)),NOT(ISNUMBER(T157))),Assignments!B157,""),"")</f>
        <v/>
      </c>
      <c r="P157">
        <f>IF(AND(NOT(ISNUMBER(N157)),NOT(ISNUMBER(R157)),NOT(ISNUMBER(S157)),G157&gt;='Data Transformation'!$R$28),B157,"")</f>
        <v>152</v>
      </c>
      <c r="Q157" t="str">
        <f>IFERROR(IF(AND(Assignments!L157&lt;('Data Transformation'!$R$4-'Data Transformation'!$R$3)/2,ABS(K157-'Data Transformation'!$R$6)&lt;ABS(K157-'Data Transformation'!$R$5),NOT(ISNUMBER(N157)),NOT(ISNUMBER(T157)),NOT(ISNUMBER(P157)),NOT(ISNUMBER(R157)),NOT(ISNUMBER(T157)),NOT(ISNUMBER(S157))),Assignments!B157,""),"")</f>
        <v/>
      </c>
      <c r="R157" t="str">
        <f>IF(H157&gt;='Data Transformation'!$R$30,B157,"")</f>
        <v/>
      </c>
      <c r="S157" t="str">
        <f>IF(D157&gt;='Data Transformation'!$R$31,B157,"")</f>
        <v/>
      </c>
      <c r="T157" t="str">
        <f>IF(AND(H157&lt;'Data Transformation'!$R$30,E157&lt;'Data Transformation'!$R$29,G157&lt;0.3,D157&lt;'Data Transformation'!$R$31,E157&gt;0.4,H157&gt;0.4),B157,"")</f>
        <v/>
      </c>
      <c r="U157" s="56"/>
      <c r="V157" t="str" cm="2">
        <f t="array" ref="V157">IF(C157=FALSE,"",IF(AND(ISNUMBER(B157),ISBLANK(N157:T157)),"Unclassified",(IF(COUNT(N157:T157)=0,"",INDEX($N$4:$T$4,MATCH(TRUE,N157:T157=B157,0))))))</f>
        <v>Rheostat</v>
      </c>
      <c r="W157" t="str">
        <f t="shared" si="7"/>
        <v/>
      </c>
      <c r="X157" t="str">
        <f t="shared" si="8"/>
        <v/>
      </c>
      <c r="AC157" t="b">
        <f t="shared" si="9"/>
        <v>0</v>
      </c>
      <c r="AD157">
        <f>IFERROR(ABS(ABS(K157-'Data Transformation'!$R$5)-ABS(K157-'Data Transformation'!$R$6)),"")</f>
        <v>0.51948710399999998</v>
      </c>
      <c r="AE157" t="b">
        <f>IF(C157=FALSE,"",IF(AND(OR(V157=$Z$6,V157=$Z$8),OR(AC157=TRUE,AD157&lt;='Data Transformation'!$X$8)),TRUE,FALSE))</f>
        <v>0</v>
      </c>
    </row>
    <row r="158" spans="2:31" x14ac:dyDescent="0.25">
      <c r="B158">
        <v>153</v>
      </c>
      <c r="C158">
        <v>19</v>
      </c>
      <c r="D158">
        <v>0</v>
      </c>
      <c r="E158">
        <v>5.5555555555555552E-2</v>
      </c>
      <c r="F158">
        <v>0.5</v>
      </c>
      <c r="G158">
        <v>0.39130434782608697</v>
      </c>
      <c r="H158">
        <v>0.77777777777777779</v>
      </c>
      <c r="I158" t="str">
        <v>no</v>
      </c>
      <c r="K158" s="57">
        <f>IFERROR(AVERAGEIF('Data Transformation'!$B$425:$B$8425,B158,IF('Input and Summary Results'!$J$4="no",'Data Transformation'!$C$425:$C$8425,'Data Transformation'!$E$425:$E$8425)),"")</f>
        <v>0.20368299333333337</v>
      </c>
      <c r="L158" s="58" cm="1">
        <f t="array" ref="L158">IFERROR(_xlfn.STDEV.S(IF('Data Transformation'!$B$425:$B$8425=B158,IF('Input and Summary Results'!$J$4="no",'Data Transformation'!$C$425:$C$8425,'Data Transformation'!$E$425:$E$8425),"")),"")</f>
        <v>0.21721818362131201</v>
      </c>
      <c r="M158" s="56"/>
      <c r="N158" t="str">
        <f>IF(E158&gt;='Data Transformation'!$R$29,B158,"")</f>
        <v/>
      </c>
      <c r="O158" t="str">
        <f>IFERROR(IF(AND(Assignments!L158&lt;('Data Transformation'!$R$4-'Data Transformation'!$R$3)/2,ABS(K158-'Data Transformation'!$R$6)&gt;ABS(K158-'Data Transformation'!$R$5),NOT(ISNUMBER(N158)),NOT(ISNUMBER(R158)),NOT(ISNUMBER(P158)),NOT(ISNUMBER(R158)),NOT(ISNUMBER(S158)),NOT(ISNUMBER(T158))),Assignments!B158,""),"")</f>
        <v/>
      </c>
      <c r="P158" t="str">
        <f>IF(AND(NOT(ISNUMBER(N158)),NOT(ISNUMBER(R158)),NOT(ISNUMBER(S158)),G158&gt;='Data Transformation'!$R$28),B158,"")</f>
        <v/>
      </c>
      <c r="Q158" t="str">
        <f>IFERROR(IF(AND(Assignments!L158&lt;('Data Transformation'!$R$4-'Data Transformation'!$R$3)/2,ABS(K158-'Data Transformation'!$R$6)&lt;ABS(K158-'Data Transformation'!$R$5),NOT(ISNUMBER(N158)),NOT(ISNUMBER(T158)),NOT(ISNUMBER(P158)),NOT(ISNUMBER(R158)),NOT(ISNUMBER(T158)),NOT(ISNUMBER(S158))),Assignments!B158,""),"")</f>
        <v/>
      </c>
      <c r="R158">
        <f>IF(H158&gt;='Data Transformation'!$R$30,B158,"")</f>
        <v>153</v>
      </c>
      <c r="S158" t="str">
        <f>IF(D158&gt;='Data Transformation'!$R$31,B158,"")</f>
        <v/>
      </c>
      <c r="T158" t="str">
        <f>IF(AND(H158&lt;'Data Transformation'!$R$30,E158&lt;'Data Transformation'!$R$29,G158&lt;0.3,D158&lt;'Data Transformation'!$R$31,E158&gt;0.4,H158&gt;0.4),B158,"")</f>
        <v/>
      </c>
      <c r="U158" s="56"/>
      <c r="V158" t="str" cm="2">
        <f t="array" ref="V158">IF(C158=FALSE,"",IF(AND(ISNUMBER(B158),ISBLANK(N158:T158)),"Unclassified",(IF(COUNT(N158:T158)=0,"",INDEX($N$4:$T$4,MATCH(TRUE,N158:T158=B158,0))))))</f>
        <v>Toggle</v>
      </c>
      <c r="W158" t="str">
        <f t="shared" si="7"/>
        <v/>
      </c>
      <c r="X158" t="str">
        <f t="shared" si="8"/>
        <v/>
      </c>
      <c r="AC158" t="b">
        <f t="shared" si="9"/>
        <v>0</v>
      </c>
      <c r="AD158">
        <f>IFERROR(ABS(ABS(K158-'Data Transformation'!$R$5)-ABS(K158-'Data Transformation'!$R$6)),"")</f>
        <v>0.78263401333333327</v>
      </c>
      <c r="AE158" t="b">
        <f>IF(C158=FALSE,"",IF(AND(OR(V158=$Z$6,V158=$Z$8),OR(AC158=TRUE,AD158&lt;='Data Transformation'!$X$8)),TRUE,FALSE))</f>
        <v>0</v>
      </c>
    </row>
    <row r="159" spans="2:31" x14ac:dyDescent="0.25">
      <c r="B159">
        <v>154</v>
      </c>
      <c r="C159">
        <v>18</v>
      </c>
      <c r="D159">
        <v>0</v>
      </c>
      <c r="E159">
        <v>0</v>
      </c>
      <c r="F159">
        <v>0.2</v>
      </c>
      <c r="G159">
        <v>8.6956521739130432E-2</v>
      </c>
      <c r="H159">
        <v>1</v>
      </c>
      <c r="I159" t="str">
        <v>yes</v>
      </c>
      <c r="K159" s="57">
        <f>IFERROR(AVERAGEIF('Data Transformation'!$B$425:$B$8425,B159,IF('Input and Summary Results'!$J$4="no",'Data Transformation'!$C$425:$C$8425,'Data Transformation'!$E$425:$E$8425)),"")</f>
        <v>0.11462007352941175</v>
      </c>
      <c r="L159" s="58" cm="1">
        <f t="array" ref="L159">IFERROR(_xlfn.STDEV.S(IF('Data Transformation'!$B$425:$B$8425=B159,IF('Input and Summary Results'!$J$4="no",'Data Transformation'!$C$425:$C$8425,'Data Transformation'!$E$425:$E$8425),"")),"")</f>
        <v>8.3143004792849487E-2</v>
      </c>
      <c r="M159" s="56"/>
      <c r="N159" t="str">
        <f>IF(E159&gt;='Data Transformation'!$R$29,B159,"")</f>
        <v/>
      </c>
      <c r="O159" t="str">
        <f>IFERROR(IF(AND(Assignments!L159&lt;('Data Transformation'!$R$4-'Data Transformation'!$R$3)/2,ABS(K159-'Data Transformation'!$R$6)&gt;ABS(K159-'Data Transformation'!$R$5),NOT(ISNUMBER(N159)),NOT(ISNUMBER(R159)),NOT(ISNUMBER(P159)),NOT(ISNUMBER(R159)),NOT(ISNUMBER(S159)),NOT(ISNUMBER(T159))),Assignments!B159,""),"")</f>
        <v/>
      </c>
      <c r="P159" t="str">
        <f>IF(AND(NOT(ISNUMBER(N159)),NOT(ISNUMBER(R159)),NOT(ISNUMBER(S159)),G159&gt;='Data Transformation'!$R$28),B159,"")</f>
        <v/>
      </c>
      <c r="Q159" t="str">
        <f>IFERROR(IF(AND(Assignments!L159&lt;('Data Transformation'!$R$4-'Data Transformation'!$R$3)/2,ABS(K159-'Data Transformation'!$R$6)&lt;ABS(K159-'Data Transformation'!$R$5),NOT(ISNUMBER(N159)),NOT(ISNUMBER(T159)),NOT(ISNUMBER(P159)),NOT(ISNUMBER(R159)),NOT(ISNUMBER(T159)),NOT(ISNUMBER(S159))),Assignments!B159,""),"")</f>
        <v/>
      </c>
      <c r="R159">
        <f>IF(H159&gt;='Data Transformation'!$R$30,B159,"")</f>
        <v>154</v>
      </c>
      <c r="S159" t="str">
        <f>IF(D159&gt;='Data Transformation'!$R$31,B159,"")</f>
        <v/>
      </c>
      <c r="T159" t="str">
        <f>IF(AND(H159&lt;'Data Transformation'!$R$30,E159&lt;'Data Transformation'!$R$29,G159&lt;0.3,D159&lt;'Data Transformation'!$R$31,E159&gt;0.4,H159&gt;0.4),B159,"")</f>
        <v/>
      </c>
      <c r="U159" s="56"/>
      <c r="V159" t="str" cm="2">
        <f t="array" ref="V159">IF(C159=FALSE,"",IF(AND(ISNUMBER(B159),ISBLANK(N159:T159)),"Unclassified",(IF(COUNT(N159:T159)=0,"",INDEX($N$4:$T$4,MATCH(TRUE,N159:T159=B159,0))))))</f>
        <v>Toggle</v>
      </c>
      <c r="W159" t="str">
        <f t="shared" si="7"/>
        <v/>
      </c>
      <c r="X159" t="str">
        <f t="shared" si="8"/>
        <v/>
      </c>
      <c r="AC159" t="b">
        <f t="shared" si="9"/>
        <v>0</v>
      </c>
      <c r="AD159">
        <f>IFERROR(ABS(ABS(K159-'Data Transformation'!$R$5)-ABS(K159-'Data Transformation'!$R$6)),"")</f>
        <v>0.81</v>
      </c>
      <c r="AE159" t="b">
        <f>IF(C159=FALSE,"",IF(AND(OR(V159=$Z$6,V159=$Z$8),OR(AC159=TRUE,AD159&lt;='Data Transformation'!$X$8)),TRUE,FALSE))</f>
        <v>0</v>
      </c>
    </row>
    <row r="160" spans="2:31" x14ac:dyDescent="0.25">
      <c r="B160">
        <v>155</v>
      </c>
      <c r="C160">
        <v>18</v>
      </c>
      <c r="D160">
        <v>0</v>
      </c>
      <c r="E160">
        <v>5.8823529411764705E-2</v>
      </c>
      <c r="F160">
        <v>0.6</v>
      </c>
      <c r="G160">
        <v>0.56521739130434778</v>
      </c>
      <c r="H160">
        <v>0.52941176470588236</v>
      </c>
      <c r="I160" t="str">
        <v>no</v>
      </c>
      <c r="K160" s="57">
        <f>IFERROR(AVERAGEIF('Data Transformation'!$B$425:$B$8425,B160,IF('Input and Summary Results'!$J$4="no",'Data Transformation'!$C$425:$C$8425,'Data Transformation'!$E$425:$E$8425)),"")</f>
        <v>0.3587833652941177</v>
      </c>
      <c r="L160" s="58" cm="1">
        <f t="array" ref="L160">IFERROR(_xlfn.STDEV.S(IF('Data Transformation'!$B$425:$B$8425=B160,IF('Input and Summary Results'!$J$4="no",'Data Transformation'!$C$425:$C$8425,'Data Transformation'!$E$425:$E$8425),"")),"")</f>
        <v>0.34378385784606147</v>
      </c>
      <c r="M160" s="56"/>
      <c r="N160" t="str">
        <f>IF(E160&gt;='Data Transformation'!$R$29,B160,"")</f>
        <v/>
      </c>
      <c r="O160" t="str">
        <f>IFERROR(IF(AND(Assignments!L160&lt;('Data Transformation'!$R$4-'Data Transformation'!$R$3)/2,ABS(K160-'Data Transformation'!$R$6)&gt;ABS(K160-'Data Transformation'!$R$5),NOT(ISNUMBER(N160)),NOT(ISNUMBER(R160)),NOT(ISNUMBER(P160)),NOT(ISNUMBER(R160)),NOT(ISNUMBER(S160)),NOT(ISNUMBER(T160))),Assignments!B160,""),"")</f>
        <v/>
      </c>
      <c r="P160">
        <f>IF(AND(NOT(ISNUMBER(N160)),NOT(ISNUMBER(R160)),NOT(ISNUMBER(S160)),G160&gt;='Data Transformation'!$R$28),B160,"")</f>
        <v>155</v>
      </c>
      <c r="Q160" t="str">
        <f>IFERROR(IF(AND(Assignments!L160&lt;('Data Transformation'!$R$4-'Data Transformation'!$R$3)/2,ABS(K160-'Data Transformation'!$R$6)&lt;ABS(K160-'Data Transformation'!$R$5),NOT(ISNUMBER(N160)),NOT(ISNUMBER(T160)),NOT(ISNUMBER(P160)),NOT(ISNUMBER(R160)),NOT(ISNUMBER(T160)),NOT(ISNUMBER(S160))),Assignments!B160,""),"")</f>
        <v/>
      </c>
      <c r="R160" t="str">
        <f>IF(H160&gt;='Data Transformation'!$R$30,B160,"")</f>
        <v/>
      </c>
      <c r="S160" t="str">
        <f>IF(D160&gt;='Data Transformation'!$R$31,B160,"")</f>
        <v/>
      </c>
      <c r="T160" t="str">
        <f>IF(AND(H160&lt;'Data Transformation'!$R$30,E160&lt;'Data Transformation'!$R$29,G160&lt;0.3,D160&lt;'Data Transformation'!$R$31,E160&gt;0.4,H160&gt;0.4),B160,"")</f>
        <v/>
      </c>
      <c r="U160" s="56"/>
      <c r="V160" t="str" cm="2">
        <f t="array" ref="V160">IF(C160=FALSE,"",IF(AND(ISNUMBER(B160),ISBLANK(N160:T160)),"Unclassified",(IF(COUNT(N160:T160)=0,"",INDEX($N$4:$T$4,MATCH(TRUE,N160:T160=B160,0))))))</f>
        <v>Rheostat</v>
      </c>
      <c r="W160" t="str">
        <f t="shared" si="7"/>
        <v/>
      </c>
      <c r="X160" t="str">
        <f t="shared" si="8"/>
        <v/>
      </c>
      <c r="AC160" t="b">
        <f t="shared" si="9"/>
        <v>0</v>
      </c>
      <c r="AD160">
        <f>IFERROR(ABS(ABS(K160-'Data Transformation'!$R$5)-ABS(K160-'Data Transformation'!$R$6)),"")</f>
        <v>0.47243326941176461</v>
      </c>
      <c r="AE160" t="b">
        <f>IF(C160=FALSE,"",IF(AND(OR(V160=$Z$6,V160=$Z$8),OR(AC160=TRUE,AD160&lt;='Data Transformation'!$X$8)),TRUE,FALSE))</f>
        <v>0</v>
      </c>
    </row>
    <row r="161" spans="2:31" x14ac:dyDescent="0.25">
      <c r="B161">
        <v>156</v>
      </c>
      <c r="C161">
        <v>19</v>
      </c>
      <c r="D161">
        <v>0</v>
      </c>
      <c r="E161">
        <v>0.1111111111111111</v>
      </c>
      <c r="F161">
        <v>0.7</v>
      </c>
      <c r="G161">
        <v>0.65217391304347827</v>
      </c>
      <c r="H161">
        <v>0.44444444444444442</v>
      </c>
      <c r="I161" t="str">
        <v>no</v>
      </c>
      <c r="K161" s="57">
        <f>IFERROR(AVERAGEIF('Data Transformation'!$B$425:$B$8425,B161,IF('Input and Summary Results'!$J$4="no",'Data Transformation'!$C$425:$C$8425,'Data Transformation'!$E$425:$E$8425)),"")</f>
        <v>0.45154140444444441</v>
      </c>
      <c r="L161" s="58" cm="1">
        <f t="array" ref="L161">IFERROR(_xlfn.STDEV.S(IF('Data Transformation'!$B$425:$B$8425=B161,IF('Input and Summary Results'!$J$4="no",'Data Transformation'!$C$425:$C$8425,'Data Transformation'!$E$425:$E$8425),"")),"")</f>
        <v>0.31552906923168478</v>
      </c>
      <c r="M161" s="56"/>
      <c r="N161" t="str">
        <f>IF(E161&gt;='Data Transformation'!$R$29,B161,"")</f>
        <v/>
      </c>
      <c r="O161" t="str">
        <f>IFERROR(IF(AND(Assignments!L161&lt;('Data Transformation'!$R$4-'Data Transformation'!$R$3)/2,ABS(K161-'Data Transformation'!$R$6)&gt;ABS(K161-'Data Transformation'!$R$5),NOT(ISNUMBER(N161)),NOT(ISNUMBER(R161)),NOT(ISNUMBER(P161)),NOT(ISNUMBER(R161)),NOT(ISNUMBER(S161)),NOT(ISNUMBER(T161))),Assignments!B161,""),"")</f>
        <v/>
      </c>
      <c r="P161">
        <f>IF(AND(NOT(ISNUMBER(N161)),NOT(ISNUMBER(R161)),NOT(ISNUMBER(S161)),G161&gt;='Data Transformation'!$R$28),B161,"")</f>
        <v>156</v>
      </c>
      <c r="Q161" t="str">
        <f>IFERROR(IF(AND(Assignments!L161&lt;('Data Transformation'!$R$4-'Data Transformation'!$R$3)/2,ABS(K161-'Data Transformation'!$R$6)&lt;ABS(K161-'Data Transformation'!$R$5),NOT(ISNUMBER(N161)),NOT(ISNUMBER(T161)),NOT(ISNUMBER(P161)),NOT(ISNUMBER(R161)),NOT(ISNUMBER(T161)),NOT(ISNUMBER(S161))),Assignments!B161,""),"")</f>
        <v/>
      </c>
      <c r="R161" t="str">
        <f>IF(H161&gt;='Data Transformation'!$R$30,B161,"")</f>
        <v/>
      </c>
      <c r="S161" t="str">
        <f>IF(D161&gt;='Data Transformation'!$R$31,B161,"")</f>
        <v/>
      </c>
      <c r="T161" t="str">
        <f>IF(AND(H161&lt;'Data Transformation'!$R$30,E161&lt;'Data Transformation'!$R$29,G161&lt;0.3,D161&lt;'Data Transformation'!$R$31,E161&gt;0.4,H161&gt;0.4),B161,"")</f>
        <v/>
      </c>
      <c r="U161" s="56"/>
      <c r="V161" t="str" cm="2">
        <f t="array" ref="V161">IF(C161=FALSE,"",IF(AND(ISNUMBER(B161),ISBLANK(N161:T161)),"Unclassified",(IF(COUNT(N161:T161)=0,"",INDEX($N$4:$T$4,MATCH(TRUE,N161:T161=B161,0))))))</f>
        <v>Rheostat</v>
      </c>
      <c r="W161" t="str">
        <f t="shared" si="7"/>
        <v/>
      </c>
      <c r="X161" t="str">
        <f t="shared" si="8"/>
        <v/>
      </c>
      <c r="AC161" t="b">
        <f t="shared" si="9"/>
        <v>0</v>
      </c>
      <c r="AD161">
        <f>IFERROR(ABS(ABS(K161-'Data Transformation'!$R$5)-ABS(K161-'Data Transformation'!$R$6)),"")</f>
        <v>0.28691719111111125</v>
      </c>
      <c r="AE161" t="b">
        <f>IF(C161=FALSE,"",IF(AND(OR(V161=$Z$6,V161=$Z$8),OR(AC161=TRUE,AD161&lt;='Data Transformation'!$X$8)),TRUE,FALSE))</f>
        <v>0</v>
      </c>
    </row>
    <row r="162" spans="2:31" x14ac:dyDescent="0.25">
      <c r="B162">
        <v>157</v>
      </c>
      <c r="C162">
        <v>19</v>
      </c>
      <c r="D162">
        <v>0</v>
      </c>
      <c r="E162">
        <v>0</v>
      </c>
      <c r="F162">
        <v>0.3</v>
      </c>
      <c r="G162">
        <v>0.17391304347826086</v>
      </c>
      <c r="H162">
        <v>0.88888888888888884</v>
      </c>
      <c r="I162" t="str">
        <v>no</v>
      </c>
      <c r="K162" s="57">
        <f>IFERROR(AVERAGEIF('Data Transformation'!$B$425:$B$8425,B162,IF('Input and Summary Results'!$J$4="no",'Data Transformation'!$C$425:$C$8425,'Data Transformation'!$E$425:$E$8425)),"")</f>
        <v>0.1614276188888889</v>
      </c>
      <c r="L162" s="58" cm="1">
        <f t="array" ref="L162">IFERROR(_xlfn.STDEV.S(IF('Data Transformation'!$B$425:$B$8425=B162,IF('Input and Summary Results'!$J$4="no",'Data Transformation'!$C$425:$C$8425,'Data Transformation'!$E$425:$E$8425),"")),"")</f>
        <v>0.11428392022711956</v>
      </c>
      <c r="M162" s="56"/>
      <c r="N162" t="str">
        <f>IF(E162&gt;='Data Transformation'!$R$29,B162,"")</f>
        <v/>
      </c>
      <c r="O162" t="str">
        <f>IFERROR(IF(AND(Assignments!L162&lt;('Data Transformation'!$R$4-'Data Transformation'!$R$3)/2,ABS(K162-'Data Transformation'!$R$6)&gt;ABS(K162-'Data Transformation'!$R$5),NOT(ISNUMBER(N162)),NOT(ISNUMBER(R162)),NOT(ISNUMBER(P162)),NOT(ISNUMBER(R162)),NOT(ISNUMBER(S162)),NOT(ISNUMBER(T162))),Assignments!B162,""),"")</f>
        <v/>
      </c>
      <c r="P162" t="str">
        <f>IF(AND(NOT(ISNUMBER(N162)),NOT(ISNUMBER(R162)),NOT(ISNUMBER(S162)),G162&gt;='Data Transformation'!$R$28),B162,"")</f>
        <v/>
      </c>
      <c r="Q162" t="str">
        <f>IFERROR(IF(AND(Assignments!L162&lt;('Data Transformation'!$R$4-'Data Transformation'!$R$3)/2,ABS(K162-'Data Transformation'!$R$6)&lt;ABS(K162-'Data Transformation'!$R$5),NOT(ISNUMBER(N162)),NOT(ISNUMBER(T162)),NOT(ISNUMBER(P162)),NOT(ISNUMBER(R162)),NOT(ISNUMBER(T162)),NOT(ISNUMBER(S162))),Assignments!B162,""),"")</f>
        <v/>
      </c>
      <c r="R162">
        <f>IF(H162&gt;='Data Transformation'!$R$30,B162,"")</f>
        <v>157</v>
      </c>
      <c r="S162" t="str">
        <f>IF(D162&gt;='Data Transformation'!$R$31,B162,"")</f>
        <v/>
      </c>
      <c r="T162" t="str">
        <f>IF(AND(H162&lt;'Data Transformation'!$R$30,E162&lt;'Data Transformation'!$R$29,G162&lt;0.3,D162&lt;'Data Transformation'!$R$31,E162&gt;0.4,H162&gt;0.4),B162,"")</f>
        <v/>
      </c>
      <c r="U162" s="56"/>
      <c r="V162" t="str" cm="2">
        <f t="array" ref="V162">IF(C162=FALSE,"",IF(AND(ISNUMBER(B162),ISBLANK(N162:T162)),"Unclassified",(IF(COUNT(N162:T162)=0,"",INDEX($N$4:$T$4,MATCH(TRUE,N162:T162=B162,0))))))</f>
        <v>Toggle</v>
      </c>
      <c r="W162" t="str">
        <f t="shared" si="7"/>
        <v/>
      </c>
      <c r="X162" t="str">
        <f t="shared" si="8"/>
        <v/>
      </c>
      <c r="AC162" t="b">
        <f t="shared" si="9"/>
        <v>0</v>
      </c>
      <c r="AD162">
        <f>IFERROR(ABS(ABS(K162-'Data Transformation'!$R$5)-ABS(K162-'Data Transformation'!$R$6)),"")</f>
        <v>0.81</v>
      </c>
      <c r="AE162" t="b">
        <f>IF(C162=FALSE,"",IF(AND(OR(V162=$Z$6,V162=$Z$8),OR(AC162=TRUE,AD162&lt;='Data Transformation'!$X$8)),TRUE,FALSE))</f>
        <v>0</v>
      </c>
    </row>
    <row r="163" spans="2:31" x14ac:dyDescent="0.25">
      <c r="B163">
        <v>158</v>
      </c>
      <c r="C163">
        <v>19</v>
      </c>
      <c r="D163">
        <v>0.1111111111111111</v>
      </c>
      <c r="E163">
        <v>0.44444444444444442</v>
      </c>
      <c r="F163">
        <v>0.6</v>
      </c>
      <c r="G163">
        <v>0.52173913043478259</v>
      </c>
      <c r="H163">
        <v>5.5555555555555552E-2</v>
      </c>
      <c r="I163" t="str">
        <v>no</v>
      </c>
      <c r="K163" s="57">
        <f>IFERROR(AVERAGEIF('Data Transformation'!$B$425:$B$8425,B163,IF('Input and Summary Results'!$J$4="no",'Data Transformation'!$C$425:$C$8425,'Data Transformation'!$E$425:$E$8425)),"")</f>
        <v>0.88381701000000001</v>
      </c>
      <c r="L163" s="58" cm="1">
        <f t="array" ref="L163">IFERROR(_xlfn.STDEV.S(IF('Data Transformation'!$B$425:$B$8425=B163,IF('Input and Summary Results'!$J$4="no",'Data Transformation'!$C$425:$C$8425,'Data Transformation'!$E$425:$E$8425),"")),"")</f>
        <v>0.21977245369366344</v>
      </c>
      <c r="M163" s="56"/>
      <c r="N163" t="str">
        <f>IF(E163&gt;='Data Transformation'!$R$29,B163,"")</f>
        <v/>
      </c>
      <c r="O163" t="str">
        <f>IFERROR(IF(AND(Assignments!L163&lt;('Data Transformation'!$R$4-'Data Transformation'!$R$3)/2,ABS(K163-'Data Transformation'!$R$6)&gt;ABS(K163-'Data Transformation'!$R$5),NOT(ISNUMBER(N163)),NOT(ISNUMBER(R163)),NOT(ISNUMBER(P163)),NOT(ISNUMBER(R163)),NOT(ISNUMBER(S163)),NOT(ISNUMBER(T163))),Assignments!B163,""),"")</f>
        <v/>
      </c>
      <c r="P163">
        <f>IF(AND(NOT(ISNUMBER(N163)),NOT(ISNUMBER(R163)),NOT(ISNUMBER(S163)),G163&gt;='Data Transformation'!$R$28),B163,"")</f>
        <v>158</v>
      </c>
      <c r="Q163" t="str">
        <f>IFERROR(IF(AND(Assignments!L163&lt;('Data Transformation'!$R$4-'Data Transformation'!$R$3)/2,ABS(K163-'Data Transformation'!$R$6)&lt;ABS(K163-'Data Transformation'!$R$5),NOT(ISNUMBER(N163)),NOT(ISNUMBER(T163)),NOT(ISNUMBER(P163)),NOT(ISNUMBER(R163)),NOT(ISNUMBER(T163)),NOT(ISNUMBER(S163))),Assignments!B163,""),"")</f>
        <v/>
      </c>
      <c r="R163" t="str">
        <f>IF(H163&gt;='Data Transformation'!$R$30,B163,"")</f>
        <v/>
      </c>
      <c r="S163" t="str">
        <f>IF(D163&gt;='Data Transformation'!$R$31,B163,"")</f>
        <v/>
      </c>
      <c r="T163" t="str">
        <f>IF(AND(H163&lt;'Data Transformation'!$R$30,E163&lt;'Data Transformation'!$R$29,G163&lt;0.3,D163&lt;'Data Transformation'!$R$31,E163&gt;0.4,H163&gt;0.4),B163,"")</f>
        <v/>
      </c>
      <c r="U163" s="56"/>
      <c r="V163" t="str" cm="2">
        <f t="array" ref="V163">IF(C163=FALSE,"",IF(AND(ISNUMBER(B163),ISBLANK(N163:T163)),"Unclassified",(IF(COUNT(N163:T163)=0,"",INDEX($N$4:$T$4,MATCH(TRUE,N163:T163=B163,0))))))</f>
        <v>Rheostat</v>
      </c>
      <c r="W163" t="str">
        <f t="shared" si="7"/>
        <v/>
      </c>
      <c r="X163" t="str">
        <f t="shared" si="8"/>
        <v/>
      </c>
      <c r="AC163" t="b">
        <f t="shared" si="9"/>
        <v>0</v>
      </c>
      <c r="AD163">
        <f>IFERROR(ABS(ABS(K163-'Data Transformation'!$R$5)-ABS(K163-'Data Transformation'!$R$6)),"")</f>
        <v>0.57763402000000008</v>
      </c>
      <c r="AE163" t="b">
        <f>IF(C163=FALSE,"",IF(AND(OR(V163=$Z$6,V163=$Z$8),OR(AC163=TRUE,AD163&lt;='Data Transformation'!$X$8)),TRUE,FALSE))</f>
        <v>0</v>
      </c>
    </row>
    <row r="164" spans="2:31" x14ac:dyDescent="0.25">
      <c r="B164">
        <v>159</v>
      </c>
      <c r="C164">
        <v>19</v>
      </c>
      <c r="D164">
        <v>0</v>
      </c>
      <c r="E164">
        <v>0</v>
      </c>
      <c r="F164">
        <v>0.4</v>
      </c>
      <c r="G164">
        <v>0.34782608695652173</v>
      </c>
      <c r="H164">
        <v>0.77777777777777779</v>
      </c>
      <c r="I164" t="str">
        <v>no</v>
      </c>
      <c r="K164" s="57">
        <f>IFERROR(AVERAGEIF('Data Transformation'!$B$425:$B$8425,B164,IF('Input and Summary Results'!$J$4="no",'Data Transformation'!$C$425:$C$8425,'Data Transformation'!$E$425:$E$8425)),"")</f>
        <v>0.24400005333333333</v>
      </c>
      <c r="L164" s="58" cm="1">
        <f t="array" ref="L164">IFERROR(_xlfn.STDEV.S(IF('Data Transformation'!$B$425:$B$8425=B164,IF('Input and Summary Results'!$J$4="no",'Data Transformation'!$C$425:$C$8425,'Data Transformation'!$E$425:$E$8425),"")),"")</f>
        <v>0.20448189851963069</v>
      </c>
      <c r="M164" s="56"/>
      <c r="N164" t="str">
        <f>IF(E164&gt;='Data Transformation'!$R$29,B164,"")</f>
        <v/>
      </c>
      <c r="O164" t="str">
        <f>IFERROR(IF(AND(Assignments!L164&lt;('Data Transformation'!$R$4-'Data Transformation'!$R$3)/2,ABS(K164-'Data Transformation'!$R$6)&gt;ABS(K164-'Data Transformation'!$R$5),NOT(ISNUMBER(N164)),NOT(ISNUMBER(R164)),NOT(ISNUMBER(P164)),NOT(ISNUMBER(R164)),NOT(ISNUMBER(S164)),NOT(ISNUMBER(T164))),Assignments!B164,""),"")</f>
        <v/>
      </c>
      <c r="P164" t="str">
        <f>IF(AND(NOT(ISNUMBER(N164)),NOT(ISNUMBER(R164)),NOT(ISNUMBER(S164)),G164&gt;='Data Transformation'!$R$28),B164,"")</f>
        <v/>
      </c>
      <c r="Q164" t="str">
        <f>IFERROR(IF(AND(Assignments!L164&lt;('Data Transformation'!$R$4-'Data Transformation'!$R$3)/2,ABS(K164-'Data Transformation'!$R$6)&lt;ABS(K164-'Data Transformation'!$R$5),NOT(ISNUMBER(N164)),NOT(ISNUMBER(T164)),NOT(ISNUMBER(P164)),NOT(ISNUMBER(R164)),NOT(ISNUMBER(T164)),NOT(ISNUMBER(S164))),Assignments!B164,""),"")</f>
        <v/>
      </c>
      <c r="R164">
        <f>IF(H164&gt;='Data Transformation'!$R$30,B164,"")</f>
        <v>159</v>
      </c>
      <c r="S164" t="str">
        <f>IF(D164&gt;='Data Transformation'!$R$31,B164,"")</f>
        <v/>
      </c>
      <c r="T164" t="str">
        <f>IF(AND(H164&lt;'Data Transformation'!$R$30,E164&lt;'Data Transformation'!$R$29,G164&lt;0.3,D164&lt;'Data Transformation'!$R$31,E164&gt;0.4,H164&gt;0.4),B164,"")</f>
        <v/>
      </c>
      <c r="U164" s="56"/>
      <c r="V164" t="str" cm="2">
        <f t="array" ref="V164">IF(C164=FALSE,"",IF(AND(ISNUMBER(B164),ISBLANK(N164:T164)),"Unclassified",(IF(COUNT(N164:T164)=0,"",INDEX($N$4:$T$4,MATCH(TRUE,N164:T164=B164,0))))))</f>
        <v>Toggle</v>
      </c>
      <c r="W164" t="str">
        <f t="shared" si="7"/>
        <v/>
      </c>
      <c r="X164" t="str">
        <f t="shared" si="8"/>
        <v/>
      </c>
      <c r="AC164" t="b">
        <f t="shared" si="9"/>
        <v>0</v>
      </c>
      <c r="AD164">
        <f>IFERROR(ABS(ABS(K164-'Data Transformation'!$R$5)-ABS(K164-'Data Transformation'!$R$6)),"")</f>
        <v>0.70199989333333335</v>
      </c>
      <c r="AE164" t="b">
        <f>IF(C164=FALSE,"",IF(AND(OR(V164=$Z$6,V164=$Z$8),OR(AC164=TRUE,AD164&lt;='Data Transformation'!$X$8)),TRUE,FALSE))</f>
        <v>0</v>
      </c>
    </row>
    <row r="165" spans="2:31" x14ac:dyDescent="0.25">
      <c r="B165">
        <v>160</v>
      </c>
      <c r="C165">
        <v>17</v>
      </c>
      <c r="D165">
        <v>0</v>
      </c>
      <c r="E165">
        <v>0</v>
      </c>
      <c r="F165">
        <v>0.3</v>
      </c>
      <c r="G165">
        <v>0.21739130434782608</v>
      </c>
      <c r="H165">
        <v>0.9375</v>
      </c>
      <c r="I165" t="str">
        <v>no</v>
      </c>
      <c r="K165" s="57">
        <f>IFERROR(AVERAGEIF('Data Transformation'!$B$425:$B$8425,B165,IF('Input and Summary Results'!$J$4="no",'Data Transformation'!$C$425:$C$8425,'Data Transformation'!$E$425:$E$8425)),"")</f>
        <v>0.23060510625000002</v>
      </c>
      <c r="L165" s="58" cm="1">
        <f t="array" ref="L165">IFERROR(_xlfn.STDEV.S(IF('Data Transformation'!$B$425:$B$8425=B165,IF('Input and Summary Results'!$J$4="no",'Data Transformation'!$C$425:$C$8425,'Data Transformation'!$E$425:$E$8425),"")),"")</f>
        <v>0.14367800010452247</v>
      </c>
      <c r="M165" s="56"/>
      <c r="N165" t="str">
        <f>IF(E165&gt;='Data Transformation'!$R$29,B165,"")</f>
        <v/>
      </c>
      <c r="O165" t="str">
        <f>IFERROR(IF(AND(Assignments!L165&lt;('Data Transformation'!$R$4-'Data Transformation'!$R$3)/2,ABS(K165-'Data Transformation'!$R$6)&gt;ABS(K165-'Data Transformation'!$R$5),NOT(ISNUMBER(N165)),NOT(ISNUMBER(R165)),NOT(ISNUMBER(P165)),NOT(ISNUMBER(R165)),NOT(ISNUMBER(S165)),NOT(ISNUMBER(T165))),Assignments!B165,""),"")</f>
        <v/>
      </c>
      <c r="P165" t="str">
        <f>IF(AND(NOT(ISNUMBER(N165)),NOT(ISNUMBER(R165)),NOT(ISNUMBER(S165)),G165&gt;='Data Transformation'!$R$28),B165,"")</f>
        <v/>
      </c>
      <c r="Q165" t="str">
        <f>IFERROR(IF(AND(Assignments!L165&lt;('Data Transformation'!$R$4-'Data Transformation'!$R$3)/2,ABS(K165-'Data Transformation'!$R$6)&lt;ABS(K165-'Data Transformation'!$R$5),NOT(ISNUMBER(N165)),NOT(ISNUMBER(T165)),NOT(ISNUMBER(P165)),NOT(ISNUMBER(R165)),NOT(ISNUMBER(T165)),NOT(ISNUMBER(S165))),Assignments!B165,""),"")</f>
        <v/>
      </c>
      <c r="R165">
        <f>IF(H165&gt;='Data Transformation'!$R$30,B165,"")</f>
        <v>160</v>
      </c>
      <c r="S165" t="str">
        <f>IF(D165&gt;='Data Transformation'!$R$31,B165,"")</f>
        <v/>
      </c>
      <c r="T165" t="str">
        <f>IF(AND(H165&lt;'Data Transformation'!$R$30,E165&lt;'Data Transformation'!$R$29,G165&lt;0.3,D165&lt;'Data Transformation'!$R$31,E165&gt;0.4,H165&gt;0.4),B165,"")</f>
        <v/>
      </c>
      <c r="U165" s="56"/>
      <c r="V165" t="str" cm="2">
        <f t="array" ref="V165">IF(C165=FALSE,"",IF(AND(ISNUMBER(B165),ISBLANK(N165:T165)),"Unclassified",(IF(COUNT(N165:T165)=0,"",INDEX($N$4:$T$4,MATCH(TRUE,N165:T165=B165,0))))))</f>
        <v>Toggle</v>
      </c>
      <c r="W165" t="str">
        <f t="shared" si="7"/>
        <v/>
      </c>
      <c r="X165" t="str">
        <f t="shared" si="8"/>
        <v/>
      </c>
      <c r="AC165" t="b">
        <f t="shared" si="9"/>
        <v>0</v>
      </c>
      <c r="AD165">
        <f>IFERROR(ABS(ABS(K165-'Data Transformation'!$R$5)-ABS(K165-'Data Transformation'!$R$6)),"")</f>
        <v>0.7287897874999999</v>
      </c>
      <c r="AE165" t="b">
        <f>IF(C165=FALSE,"",IF(AND(OR(V165=$Z$6,V165=$Z$8),OR(AC165=TRUE,AD165&lt;='Data Transformation'!$X$8)),TRUE,FALSE))</f>
        <v>0</v>
      </c>
    </row>
    <row r="166" spans="2:31" x14ac:dyDescent="0.25">
      <c r="B166">
        <v>161</v>
      </c>
      <c r="C166">
        <v>18</v>
      </c>
      <c r="D166">
        <v>0</v>
      </c>
      <c r="E166">
        <v>5.8823529411764705E-2</v>
      </c>
      <c r="F166">
        <v>0.5</v>
      </c>
      <c r="G166">
        <v>0.43478260869565216</v>
      </c>
      <c r="H166">
        <v>0.70588235294117652</v>
      </c>
      <c r="I166" t="str">
        <v>no</v>
      </c>
      <c r="K166" s="57">
        <f>IFERROR(AVERAGEIF('Data Transformation'!$B$425:$B$8425,B166,IF('Input and Summary Results'!$J$4="no",'Data Transformation'!$C$425:$C$8425,'Data Transformation'!$E$425:$E$8425)),"")</f>
        <v>0.2989078852941176</v>
      </c>
      <c r="L166" s="58" cm="1">
        <f t="array" ref="L166">IFERROR(_xlfn.STDEV.S(IF('Data Transformation'!$B$425:$B$8425=B166,IF('Input and Summary Results'!$J$4="no",'Data Transformation'!$C$425:$C$8425,'Data Transformation'!$E$425:$E$8425),"")),"")</f>
        <v>0.31780299696479347</v>
      </c>
      <c r="M166" s="56"/>
      <c r="N166" t="str">
        <f>IF(E166&gt;='Data Transformation'!$R$29,B166,"")</f>
        <v/>
      </c>
      <c r="O166" t="str">
        <f>IFERROR(IF(AND(Assignments!L166&lt;('Data Transformation'!$R$4-'Data Transformation'!$R$3)/2,ABS(K166-'Data Transformation'!$R$6)&gt;ABS(K166-'Data Transformation'!$R$5),NOT(ISNUMBER(N166)),NOT(ISNUMBER(R166)),NOT(ISNUMBER(P166)),NOT(ISNUMBER(R166)),NOT(ISNUMBER(S166)),NOT(ISNUMBER(T166))),Assignments!B166,""),"")</f>
        <v/>
      </c>
      <c r="P166" t="str">
        <f>IF(AND(NOT(ISNUMBER(N166)),NOT(ISNUMBER(R166)),NOT(ISNUMBER(S166)),G166&gt;='Data Transformation'!$R$28),B166,"")</f>
        <v/>
      </c>
      <c r="Q166" t="str">
        <f>IFERROR(IF(AND(Assignments!L166&lt;('Data Transformation'!$R$4-'Data Transformation'!$R$3)/2,ABS(K166-'Data Transformation'!$R$6)&lt;ABS(K166-'Data Transformation'!$R$5),NOT(ISNUMBER(N166)),NOT(ISNUMBER(T166)),NOT(ISNUMBER(P166)),NOT(ISNUMBER(R166)),NOT(ISNUMBER(T166)),NOT(ISNUMBER(S166))),Assignments!B166,""),"")</f>
        <v/>
      </c>
      <c r="R166">
        <f>IF(H166&gt;='Data Transformation'!$R$30,B166,"")</f>
        <v>161</v>
      </c>
      <c r="S166" t="str">
        <f>IF(D166&gt;='Data Transformation'!$R$31,B166,"")</f>
        <v/>
      </c>
      <c r="T166" t="str">
        <f>IF(AND(H166&lt;'Data Transformation'!$R$30,E166&lt;'Data Transformation'!$R$29,G166&lt;0.3,D166&lt;'Data Transformation'!$R$31,E166&gt;0.4,H166&gt;0.4),B166,"")</f>
        <v/>
      </c>
      <c r="U166" s="56"/>
      <c r="V166" t="str" cm="2">
        <f t="array" ref="V166">IF(C166=FALSE,"",IF(AND(ISNUMBER(B166),ISBLANK(N166:T166)),"Unclassified",(IF(COUNT(N166:T166)=0,"",INDEX($N$4:$T$4,MATCH(TRUE,N166:T166=B166,0))))))</f>
        <v>Toggle</v>
      </c>
      <c r="W166" t="str">
        <f t="shared" si="7"/>
        <v/>
      </c>
      <c r="X166" t="str">
        <f t="shared" si="8"/>
        <v/>
      </c>
      <c r="AC166" t="b">
        <f t="shared" si="9"/>
        <v>0</v>
      </c>
      <c r="AD166">
        <f>IFERROR(ABS(ABS(K166-'Data Transformation'!$R$5)-ABS(K166-'Data Transformation'!$R$6)),"")</f>
        <v>0.59218422941176474</v>
      </c>
      <c r="AE166" t="b">
        <f>IF(C166=FALSE,"",IF(AND(OR(V166=$Z$6,V166=$Z$8),OR(AC166=TRUE,AD166&lt;='Data Transformation'!$X$8)),TRUE,FALSE))</f>
        <v>0</v>
      </c>
    </row>
    <row r="167" spans="2:31" x14ac:dyDescent="0.25">
      <c r="B167">
        <v>162</v>
      </c>
      <c r="C167">
        <v>17</v>
      </c>
      <c r="D167">
        <v>0.25</v>
      </c>
      <c r="E167">
        <v>0.4375</v>
      </c>
      <c r="F167">
        <v>0.7</v>
      </c>
      <c r="G167">
        <v>0.65217391304347827</v>
      </c>
      <c r="H167">
        <v>0.125</v>
      </c>
      <c r="I167" t="str">
        <v>no</v>
      </c>
      <c r="K167" s="57">
        <f>IFERROR(AVERAGEIF('Data Transformation'!$B$425:$B$8425,B167,IF('Input and Summary Results'!$J$4="no",'Data Transformation'!$C$425:$C$8425,'Data Transformation'!$E$425:$E$8425)),"")</f>
        <v>0.89540710062500017</v>
      </c>
      <c r="L167" s="58" cm="1">
        <f t="array" ref="L167">IFERROR(_xlfn.STDEV.S(IF('Data Transformation'!$B$425:$B$8425=B167,IF('Input and Summary Results'!$J$4="no",'Data Transformation'!$C$425:$C$8425,'Data Transformation'!$E$425:$E$8425),"")),"")</f>
        <v>0.38002696065780345</v>
      </c>
      <c r="M167" s="56"/>
      <c r="N167" t="str">
        <f>IF(E167&gt;='Data Transformation'!$R$29,B167,"")</f>
        <v/>
      </c>
      <c r="O167" t="str">
        <f>IFERROR(IF(AND(Assignments!L167&lt;('Data Transformation'!$R$4-'Data Transformation'!$R$3)/2,ABS(K167-'Data Transformation'!$R$6)&gt;ABS(K167-'Data Transformation'!$R$5),NOT(ISNUMBER(N167)),NOT(ISNUMBER(R167)),NOT(ISNUMBER(P167)),NOT(ISNUMBER(R167)),NOT(ISNUMBER(S167)),NOT(ISNUMBER(T167))),Assignments!B167,""),"")</f>
        <v/>
      </c>
      <c r="P167">
        <f>IF(AND(NOT(ISNUMBER(N167)),NOT(ISNUMBER(R167)),NOT(ISNUMBER(S167)),G167&gt;='Data Transformation'!$R$28),B167,"")</f>
        <v>162</v>
      </c>
      <c r="Q167" t="str">
        <f>IFERROR(IF(AND(Assignments!L167&lt;('Data Transformation'!$R$4-'Data Transformation'!$R$3)/2,ABS(K167-'Data Transformation'!$R$6)&lt;ABS(K167-'Data Transformation'!$R$5),NOT(ISNUMBER(N167)),NOT(ISNUMBER(T167)),NOT(ISNUMBER(P167)),NOT(ISNUMBER(R167)),NOT(ISNUMBER(T167)),NOT(ISNUMBER(S167))),Assignments!B167,""),"")</f>
        <v/>
      </c>
      <c r="R167" t="str">
        <f>IF(H167&gt;='Data Transformation'!$R$30,B167,"")</f>
        <v/>
      </c>
      <c r="S167" t="str">
        <f>IF(D167&gt;='Data Transformation'!$R$31,B167,"")</f>
        <v/>
      </c>
      <c r="T167" t="str">
        <f>IF(AND(H167&lt;'Data Transformation'!$R$30,E167&lt;'Data Transformation'!$R$29,G167&lt;0.3,D167&lt;'Data Transformation'!$R$31,E167&gt;0.4,H167&gt;0.4),B167,"")</f>
        <v/>
      </c>
      <c r="U167" s="56"/>
      <c r="V167" t="str" cm="2">
        <f t="array" ref="V167">IF(C167=FALSE,"",IF(AND(ISNUMBER(B167),ISBLANK(N167:T167)),"Unclassified",(IF(COUNT(N167:T167)=0,"",INDEX($N$4:$T$4,MATCH(TRUE,N167:T167=B167,0))))))</f>
        <v>Rheostat</v>
      </c>
      <c r="W167" t="str">
        <f t="shared" si="7"/>
        <v/>
      </c>
      <c r="X167" t="str">
        <f t="shared" si="8"/>
        <v/>
      </c>
      <c r="AC167" t="b">
        <f t="shared" si="9"/>
        <v>0</v>
      </c>
      <c r="AD167">
        <f>IFERROR(ABS(ABS(K167-'Data Transformation'!$R$5)-ABS(K167-'Data Transformation'!$R$6)),"")</f>
        <v>0.6008142012500004</v>
      </c>
      <c r="AE167" t="b">
        <f>IF(C167=FALSE,"",IF(AND(OR(V167=$Z$6,V167=$Z$8),OR(AC167=TRUE,AD167&lt;='Data Transformation'!$X$8)),TRUE,FALSE))</f>
        <v>0</v>
      </c>
    </row>
    <row r="168" spans="2:31" x14ac:dyDescent="0.25">
      <c r="B168">
        <v>163</v>
      </c>
      <c r="C168">
        <v>17</v>
      </c>
      <c r="D168">
        <v>0</v>
      </c>
      <c r="E168">
        <v>0</v>
      </c>
      <c r="F168">
        <v>0.2</v>
      </c>
      <c r="G168">
        <v>8.6956521739130432E-2</v>
      </c>
      <c r="H168">
        <v>1</v>
      </c>
      <c r="I168" t="str">
        <v>yes</v>
      </c>
      <c r="K168" s="57">
        <f>IFERROR(AVERAGEIF('Data Transformation'!$B$425:$B$8425,B168,IF('Input and Summary Results'!$J$4="no",'Data Transformation'!$C$425:$C$8425,'Data Transformation'!$E$425:$E$8425)),"")</f>
        <v>0.12482594125000002</v>
      </c>
      <c r="L168" s="58" cm="1">
        <f t="array" ref="L168">IFERROR(_xlfn.STDEV.S(IF('Data Transformation'!$B$425:$B$8425=B168,IF('Input and Summary Results'!$J$4="no",'Data Transformation'!$C$425:$C$8425,'Data Transformation'!$E$425:$E$8425),"")),"")</f>
        <v>6.8125440365704865E-2</v>
      </c>
      <c r="M168" s="56"/>
      <c r="N168" t="str">
        <f>IF(E168&gt;='Data Transformation'!$R$29,B168,"")</f>
        <v/>
      </c>
      <c r="O168" t="str">
        <f>IFERROR(IF(AND(Assignments!L168&lt;('Data Transformation'!$R$4-'Data Transformation'!$R$3)/2,ABS(K168-'Data Transformation'!$R$6)&gt;ABS(K168-'Data Transformation'!$R$5),NOT(ISNUMBER(N168)),NOT(ISNUMBER(R168)),NOT(ISNUMBER(P168)),NOT(ISNUMBER(R168)),NOT(ISNUMBER(S168)),NOT(ISNUMBER(T168))),Assignments!B168,""),"")</f>
        <v/>
      </c>
      <c r="P168" t="str">
        <f>IF(AND(NOT(ISNUMBER(N168)),NOT(ISNUMBER(R168)),NOT(ISNUMBER(S168)),G168&gt;='Data Transformation'!$R$28),B168,"")</f>
        <v/>
      </c>
      <c r="Q168" t="str">
        <f>IFERROR(IF(AND(Assignments!L168&lt;('Data Transformation'!$R$4-'Data Transformation'!$R$3)/2,ABS(K168-'Data Transformation'!$R$6)&lt;ABS(K168-'Data Transformation'!$R$5),NOT(ISNUMBER(N168)),NOT(ISNUMBER(T168)),NOT(ISNUMBER(P168)),NOT(ISNUMBER(R168)),NOT(ISNUMBER(T168)),NOT(ISNUMBER(S168))),Assignments!B168,""),"")</f>
        <v/>
      </c>
      <c r="R168">
        <f>IF(H168&gt;='Data Transformation'!$R$30,B168,"")</f>
        <v>163</v>
      </c>
      <c r="S168" t="str">
        <f>IF(D168&gt;='Data Transformation'!$R$31,B168,"")</f>
        <v/>
      </c>
      <c r="T168" t="str">
        <f>IF(AND(H168&lt;'Data Transformation'!$R$30,E168&lt;'Data Transformation'!$R$29,G168&lt;0.3,D168&lt;'Data Transformation'!$R$31,E168&gt;0.4,H168&gt;0.4),B168,"")</f>
        <v/>
      </c>
      <c r="U168" s="56"/>
      <c r="V168" t="str" cm="2">
        <f t="array" ref="V168">IF(C168=FALSE,"",IF(AND(ISNUMBER(B168),ISBLANK(N168:T168)),"Unclassified",(IF(COUNT(N168:T168)=0,"",INDEX($N$4:$T$4,MATCH(TRUE,N168:T168=B168,0))))))</f>
        <v>Toggle</v>
      </c>
      <c r="W168" t="str">
        <f t="shared" si="7"/>
        <v/>
      </c>
      <c r="X168" t="str">
        <f t="shared" si="8"/>
        <v/>
      </c>
      <c r="AC168" t="b">
        <f t="shared" si="9"/>
        <v>0</v>
      </c>
      <c r="AD168">
        <f>IFERROR(ABS(ABS(K168-'Data Transformation'!$R$5)-ABS(K168-'Data Transformation'!$R$6)),"")</f>
        <v>0.81</v>
      </c>
      <c r="AE168" t="b">
        <f>IF(C168=FALSE,"",IF(AND(OR(V168=$Z$6,V168=$Z$8),OR(AC168=TRUE,AD168&lt;='Data Transformation'!$X$8)),TRUE,FALSE))</f>
        <v>0</v>
      </c>
    </row>
    <row r="169" spans="2:31" x14ac:dyDescent="0.25">
      <c r="B169">
        <v>164</v>
      </c>
      <c r="C169">
        <v>18</v>
      </c>
      <c r="D169">
        <v>0.17647058823529413</v>
      </c>
      <c r="E169">
        <v>5.8823529411764705E-2</v>
      </c>
      <c r="F169">
        <v>0.7</v>
      </c>
      <c r="G169">
        <v>0.65217391304347827</v>
      </c>
      <c r="H169">
        <v>0.52941176470588236</v>
      </c>
      <c r="I169" t="str">
        <v>no</v>
      </c>
      <c r="K169" s="57">
        <f>IFERROR(AVERAGEIF('Data Transformation'!$B$425:$B$8425,B169,IF('Input and Summary Results'!$J$4="no",'Data Transformation'!$C$425:$C$8425,'Data Transformation'!$E$425:$E$8425)),"")</f>
        <v>0.4255056323529412</v>
      </c>
      <c r="L169" s="58" cm="1">
        <f t="array" ref="L169">IFERROR(_xlfn.STDEV.S(IF('Data Transformation'!$B$425:$B$8425=B169,IF('Input and Summary Results'!$J$4="no",'Data Transformation'!$C$425:$C$8425,'Data Transformation'!$E$425:$E$8425),"")),"")</f>
        <v>0.48168385240801692</v>
      </c>
      <c r="M169" s="56"/>
      <c r="N169" t="str">
        <f>IF(E169&gt;='Data Transformation'!$R$29,B169,"")</f>
        <v/>
      </c>
      <c r="O169" t="str">
        <f>IFERROR(IF(AND(Assignments!L169&lt;('Data Transformation'!$R$4-'Data Transformation'!$R$3)/2,ABS(K169-'Data Transformation'!$R$6)&gt;ABS(K169-'Data Transformation'!$R$5),NOT(ISNUMBER(N169)),NOT(ISNUMBER(R169)),NOT(ISNUMBER(P169)),NOT(ISNUMBER(R169)),NOT(ISNUMBER(S169)),NOT(ISNUMBER(T169))),Assignments!B169,""),"")</f>
        <v/>
      </c>
      <c r="P169">
        <f>IF(AND(NOT(ISNUMBER(N169)),NOT(ISNUMBER(R169)),NOT(ISNUMBER(S169)),G169&gt;='Data Transformation'!$R$28),B169,"")</f>
        <v>164</v>
      </c>
      <c r="Q169" t="str">
        <f>IFERROR(IF(AND(Assignments!L169&lt;('Data Transformation'!$R$4-'Data Transformation'!$R$3)/2,ABS(K169-'Data Transformation'!$R$6)&lt;ABS(K169-'Data Transformation'!$R$5),NOT(ISNUMBER(N169)),NOT(ISNUMBER(T169)),NOT(ISNUMBER(P169)),NOT(ISNUMBER(R169)),NOT(ISNUMBER(T169)),NOT(ISNUMBER(S169))),Assignments!B169,""),"")</f>
        <v/>
      </c>
      <c r="R169" t="str">
        <f>IF(H169&gt;='Data Transformation'!$R$30,B169,"")</f>
        <v/>
      </c>
      <c r="S169" t="str">
        <f>IF(D169&gt;='Data Transformation'!$R$31,B169,"")</f>
        <v/>
      </c>
      <c r="T169" t="str">
        <f>IF(AND(H169&lt;'Data Transformation'!$R$30,E169&lt;'Data Transformation'!$R$29,G169&lt;0.3,D169&lt;'Data Transformation'!$R$31,E169&gt;0.4,H169&gt;0.4),B169,"")</f>
        <v/>
      </c>
      <c r="U169" s="56"/>
      <c r="V169" t="str" cm="2">
        <f t="array" ref="V169">IF(C169=FALSE,"",IF(AND(ISNUMBER(B169),ISBLANK(N169:T169)),"Unclassified",(IF(COUNT(N169:T169)=0,"",INDEX($N$4:$T$4,MATCH(TRUE,N169:T169=B169,0))))))</f>
        <v>Rheostat</v>
      </c>
      <c r="W169" t="str">
        <f t="shared" si="7"/>
        <v/>
      </c>
      <c r="X169" t="str">
        <f t="shared" si="8"/>
        <v/>
      </c>
      <c r="AC169" t="b">
        <f t="shared" si="9"/>
        <v>0</v>
      </c>
      <c r="AD169">
        <f>IFERROR(ABS(ABS(K169-'Data Transformation'!$R$5)-ABS(K169-'Data Transformation'!$R$6)),"")</f>
        <v>0.33898873529411766</v>
      </c>
      <c r="AE169" t="b">
        <f>IF(C169=FALSE,"",IF(AND(OR(V169=$Z$6,V169=$Z$8),OR(AC169=TRUE,AD169&lt;='Data Transformation'!$X$8)),TRUE,FALSE))</f>
        <v>0</v>
      </c>
    </row>
    <row r="170" spans="2:31" x14ac:dyDescent="0.25">
      <c r="B170">
        <v>165</v>
      </c>
      <c r="C170">
        <v>18</v>
      </c>
      <c r="D170">
        <v>0</v>
      </c>
      <c r="E170">
        <v>5.8823529411764705E-2</v>
      </c>
      <c r="F170">
        <v>0.6</v>
      </c>
      <c r="G170">
        <v>0.52173913043478259</v>
      </c>
      <c r="H170">
        <v>0.58823529411764708</v>
      </c>
      <c r="I170" t="str">
        <v>no</v>
      </c>
      <c r="K170" s="57">
        <f>IFERROR(AVERAGEIF('Data Transformation'!$B$425:$B$8425,B170,IF('Input and Summary Results'!$J$4="no",'Data Transformation'!$C$425:$C$8425,'Data Transformation'!$E$425:$E$8425)),"")</f>
        <v>0.31116663764705882</v>
      </c>
      <c r="L170" s="58" cm="1">
        <f t="array" ref="L170">IFERROR(_xlfn.STDEV.S(IF('Data Transformation'!$B$425:$B$8425=B170,IF('Input and Summary Results'!$J$4="no",'Data Transformation'!$C$425:$C$8425,'Data Transformation'!$E$425:$E$8425),"")),"")</f>
        <v>0.25978389086018239</v>
      </c>
      <c r="M170" s="56"/>
      <c r="N170" t="str">
        <f>IF(E170&gt;='Data Transformation'!$R$29,B170,"")</f>
        <v/>
      </c>
      <c r="O170" t="str">
        <f>IFERROR(IF(AND(Assignments!L170&lt;('Data Transformation'!$R$4-'Data Transformation'!$R$3)/2,ABS(K170-'Data Transformation'!$R$6)&gt;ABS(K170-'Data Transformation'!$R$5),NOT(ISNUMBER(N170)),NOT(ISNUMBER(R170)),NOT(ISNUMBER(P170)),NOT(ISNUMBER(R170)),NOT(ISNUMBER(S170)),NOT(ISNUMBER(T170))),Assignments!B170,""),"")</f>
        <v/>
      </c>
      <c r="P170">
        <f>IF(AND(NOT(ISNUMBER(N170)),NOT(ISNUMBER(R170)),NOT(ISNUMBER(S170)),G170&gt;='Data Transformation'!$R$28),B170,"")</f>
        <v>165</v>
      </c>
      <c r="Q170" t="str">
        <f>IFERROR(IF(AND(Assignments!L170&lt;('Data Transformation'!$R$4-'Data Transformation'!$R$3)/2,ABS(K170-'Data Transformation'!$R$6)&lt;ABS(K170-'Data Transformation'!$R$5),NOT(ISNUMBER(N170)),NOT(ISNUMBER(T170)),NOT(ISNUMBER(P170)),NOT(ISNUMBER(R170)),NOT(ISNUMBER(T170)),NOT(ISNUMBER(S170))),Assignments!B170,""),"")</f>
        <v/>
      </c>
      <c r="R170" t="str">
        <f>IF(H170&gt;='Data Transformation'!$R$30,B170,"")</f>
        <v/>
      </c>
      <c r="S170" t="str">
        <f>IF(D170&gt;='Data Transformation'!$R$31,B170,"")</f>
        <v/>
      </c>
      <c r="T170" t="str">
        <f>IF(AND(H170&lt;'Data Transformation'!$R$30,E170&lt;'Data Transformation'!$R$29,G170&lt;0.3,D170&lt;'Data Transformation'!$R$31,E170&gt;0.4,H170&gt;0.4),B170,"")</f>
        <v/>
      </c>
      <c r="U170" s="56"/>
      <c r="V170" t="str" cm="2">
        <f t="array" ref="V170">IF(C170=FALSE,"",IF(AND(ISNUMBER(B170),ISBLANK(N170:T170)),"Unclassified",(IF(COUNT(N170:T170)=0,"",INDEX($N$4:$T$4,MATCH(TRUE,N170:T170=B170,0))))))</f>
        <v>Rheostat</v>
      </c>
      <c r="W170" t="str">
        <f t="shared" si="7"/>
        <v/>
      </c>
      <c r="X170" t="str">
        <f t="shared" si="8"/>
        <v/>
      </c>
      <c r="AC170" t="b">
        <f t="shared" si="9"/>
        <v>0</v>
      </c>
      <c r="AD170">
        <f>IFERROR(ABS(ABS(K170-'Data Transformation'!$R$5)-ABS(K170-'Data Transformation'!$R$6)),"")</f>
        <v>0.56766672470588242</v>
      </c>
      <c r="AE170" t="b">
        <f>IF(C170=FALSE,"",IF(AND(OR(V170=$Z$6,V170=$Z$8),OR(AC170=TRUE,AD170&lt;='Data Transformation'!$X$8)),TRUE,FALSE))</f>
        <v>0</v>
      </c>
    </row>
    <row r="171" spans="2:31" x14ac:dyDescent="0.25">
      <c r="B171">
        <v>166</v>
      </c>
      <c r="C171">
        <v>18</v>
      </c>
      <c r="D171">
        <v>0</v>
      </c>
      <c r="E171">
        <v>0</v>
      </c>
      <c r="F171">
        <v>0.3</v>
      </c>
      <c r="G171">
        <v>0.21739130434782608</v>
      </c>
      <c r="H171">
        <v>0.94117647058823528</v>
      </c>
      <c r="I171" t="str">
        <v>no</v>
      </c>
      <c r="K171" s="57">
        <f>IFERROR(AVERAGEIF('Data Transformation'!$B$425:$B$8425,B171,IF('Input and Summary Results'!$J$4="no",'Data Transformation'!$C$425:$C$8425,'Data Transformation'!$E$425:$E$8425)),"")</f>
        <v>0.12611135470588236</v>
      </c>
      <c r="L171" s="58" cm="1">
        <f t="array" ref="L171">IFERROR(_xlfn.STDEV.S(IF('Data Transformation'!$B$425:$B$8425=B171,IF('Input and Summary Results'!$J$4="no",'Data Transformation'!$C$425:$C$8425,'Data Transformation'!$E$425:$E$8425),"")),"")</f>
        <v>0.14244359626438038</v>
      </c>
      <c r="M171" s="56"/>
      <c r="N171" t="str">
        <f>IF(E171&gt;='Data Transformation'!$R$29,B171,"")</f>
        <v/>
      </c>
      <c r="O171" t="str">
        <f>IFERROR(IF(AND(Assignments!L171&lt;('Data Transformation'!$R$4-'Data Transformation'!$R$3)/2,ABS(K171-'Data Transformation'!$R$6)&gt;ABS(K171-'Data Transformation'!$R$5),NOT(ISNUMBER(N171)),NOT(ISNUMBER(R171)),NOT(ISNUMBER(P171)),NOT(ISNUMBER(R171)),NOT(ISNUMBER(S171)),NOT(ISNUMBER(T171))),Assignments!B171,""),"")</f>
        <v/>
      </c>
      <c r="P171" t="str">
        <f>IF(AND(NOT(ISNUMBER(N171)),NOT(ISNUMBER(R171)),NOT(ISNUMBER(S171)),G171&gt;='Data Transformation'!$R$28),B171,"")</f>
        <v/>
      </c>
      <c r="Q171" t="str">
        <f>IFERROR(IF(AND(Assignments!L171&lt;('Data Transformation'!$R$4-'Data Transformation'!$R$3)/2,ABS(K171-'Data Transformation'!$R$6)&lt;ABS(K171-'Data Transformation'!$R$5),NOT(ISNUMBER(N171)),NOT(ISNUMBER(T171)),NOT(ISNUMBER(P171)),NOT(ISNUMBER(R171)),NOT(ISNUMBER(T171)),NOT(ISNUMBER(S171))),Assignments!B171,""),"")</f>
        <v/>
      </c>
      <c r="R171">
        <f>IF(H171&gt;='Data Transformation'!$R$30,B171,"")</f>
        <v>166</v>
      </c>
      <c r="S171" t="str">
        <f>IF(D171&gt;='Data Transformation'!$R$31,B171,"")</f>
        <v/>
      </c>
      <c r="T171" t="str">
        <f>IF(AND(H171&lt;'Data Transformation'!$R$30,E171&lt;'Data Transformation'!$R$29,G171&lt;0.3,D171&lt;'Data Transformation'!$R$31,E171&gt;0.4,H171&gt;0.4),B171,"")</f>
        <v/>
      </c>
      <c r="U171" s="56"/>
      <c r="V171" t="str" cm="2">
        <f t="array" ref="V171">IF(C171=FALSE,"",IF(AND(ISNUMBER(B171),ISBLANK(N171:T171)),"Unclassified",(IF(COUNT(N171:T171)=0,"",INDEX($N$4:$T$4,MATCH(TRUE,N171:T171=B171,0))))))</f>
        <v>Toggle</v>
      </c>
      <c r="W171" t="str">
        <f t="shared" si="7"/>
        <v/>
      </c>
      <c r="X171" t="str">
        <f t="shared" si="8"/>
        <v/>
      </c>
      <c r="AC171" t="b">
        <f t="shared" si="9"/>
        <v>0</v>
      </c>
      <c r="AD171">
        <f>IFERROR(ABS(ABS(K171-'Data Transformation'!$R$5)-ABS(K171-'Data Transformation'!$R$6)),"")</f>
        <v>0.81</v>
      </c>
      <c r="AE171" t="b">
        <f>IF(C171=FALSE,"",IF(AND(OR(V171=$Z$6,V171=$Z$8),OR(AC171=TRUE,AD171&lt;='Data Transformation'!$X$8)),TRUE,FALSE))</f>
        <v>0</v>
      </c>
    </row>
    <row r="172" spans="2:31" x14ac:dyDescent="0.25">
      <c r="B172">
        <v>167</v>
      </c>
      <c r="C172">
        <v>18</v>
      </c>
      <c r="D172">
        <v>0</v>
      </c>
      <c r="E172">
        <v>0.41176470588235292</v>
      </c>
      <c r="F172">
        <v>0.7</v>
      </c>
      <c r="G172">
        <v>0.65217391304347827</v>
      </c>
      <c r="H172">
        <v>0.11764705882352941</v>
      </c>
      <c r="I172" t="str">
        <v>no</v>
      </c>
      <c r="K172" s="57">
        <f>IFERROR(AVERAGEIF('Data Transformation'!$B$425:$B$8425,B172,IF('Input and Summary Results'!$J$4="no",'Data Transformation'!$C$425:$C$8425,'Data Transformation'!$E$425:$E$8425)),"")</f>
        <v>0.67794857235294115</v>
      </c>
      <c r="L172" s="58" cm="1">
        <f t="array" ref="L172">IFERROR(_xlfn.STDEV.S(IF('Data Transformation'!$B$425:$B$8425=B172,IF('Input and Summary Results'!$J$4="no",'Data Transformation'!$C$425:$C$8425,'Data Transformation'!$E$425:$E$8425),"")),"")</f>
        <v>0.29495230838290787</v>
      </c>
      <c r="M172" s="56"/>
      <c r="N172" t="str">
        <f>IF(E172&gt;='Data Transformation'!$R$29,B172,"")</f>
        <v/>
      </c>
      <c r="O172" t="str">
        <f>IFERROR(IF(AND(Assignments!L172&lt;('Data Transformation'!$R$4-'Data Transformation'!$R$3)/2,ABS(K172-'Data Transformation'!$R$6)&gt;ABS(K172-'Data Transformation'!$R$5),NOT(ISNUMBER(N172)),NOT(ISNUMBER(R172)),NOT(ISNUMBER(P172)),NOT(ISNUMBER(R172)),NOT(ISNUMBER(S172)),NOT(ISNUMBER(T172))),Assignments!B172,""),"")</f>
        <v/>
      </c>
      <c r="P172">
        <f>IF(AND(NOT(ISNUMBER(N172)),NOT(ISNUMBER(R172)),NOT(ISNUMBER(S172)),G172&gt;='Data Transformation'!$R$28),B172,"")</f>
        <v>167</v>
      </c>
      <c r="Q172" t="str">
        <f>IFERROR(IF(AND(Assignments!L172&lt;('Data Transformation'!$R$4-'Data Transformation'!$R$3)/2,ABS(K172-'Data Transformation'!$R$6)&lt;ABS(K172-'Data Transformation'!$R$5),NOT(ISNUMBER(N172)),NOT(ISNUMBER(T172)),NOT(ISNUMBER(P172)),NOT(ISNUMBER(R172)),NOT(ISNUMBER(T172)),NOT(ISNUMBER(S172))),Assignments!B172,""),"")</f>
        <v/>
      </c>
      <c r="R172" t="str">
        <f>IF(H172&gt;='Data Transformation'!$R$30,B172,"")</f>
        <v/>
      </c>
      <c r="S172" t="str">
        <f>IF(D172&gt;='Data Transformation'!$R$31,B172,"")</f>
        <v/>
      </c>
      <c r="T172" t="str">
        <f>IF(AND(H172&lt;'Data Transformation'!$R$30,E172&lt;'Data Transformation'!$R$29,G172&lt;0.3,D172&lt;'Data Transformation'!$R$31,E172&gt;0.4,H172&gt;0.4),B172,"")</f>
        <v/>
      </c>
      <c r="U172" s="56"/>
      <c r="V172" t="str" cm="2">
        <f t="array" ref="V172">IF(C172=FALSE,"",IF(AND(ISNUMBER(B172),ISBLANK(N172:T172)),"Unclassified",(IF(COUNT(N172:T172)=0,"",INDEX($N$4:$T$4,MATCH(TRUE,N172:T172=B172,0))))))</f>
        <v>Rheostat</v>
      </c>
      <c r="W172" t="str">
        <f t="shared" si="7"/>
        <v/>
      </c>
      <c r="X172" t="str">
        <f t="shared" si="8"/>
        <v/>
      </c>
      <c r="AC172" t="b">
        <f t="shared" si="9"/>
        <v>0</v>
      </c>
      <c r="AD172">
        <f>IFERROR(ABS(ABS(K172-'Data Transformation'!$R$5)-ABS(K172-'Data Transformation'!$R$6)),"")</f>
        <v>0.16589714470588229</v>
      </c>
      <c r="AE172" t="b">
        <f>IF(C172=FALSE,"",IF(AND(OR(V172=$Z$6,V172=$Z$8),OR(AC172=TRUE,AD172&lt;='Data Transformation'!$X$8)),TRUE,FALSE))</f>
        <v>0</v>
      </c>
    </row>
    <row r="173" spans="2:31" x14ac:dyDescent="0.25">
      <c r="B173">
        <v>168</v>
      </c>
      <c r="C173">
        <v>18</v>
      </c>
      <c r="D173">
        <v>0</v>
      </c>
      <c r="E173">
        <v>5.8823529411764705E-2</v>
      </c>
      <c r="F173">
        <v>0.6</v>
      </c>
      <c r="G173">
        <v>0.52173913043478259</v>
      </c>
      <c r="H173">
        <v>0.6470588235294118</v>
      </c>
      <c r="I173" t="str">
        <v>no</v>
      </c>
      <c r="K173" s="57">
        <f>IFERROR(AVERAGEIF('Data Transformation'!$B$425:$B$8425,B173,IF('Input and Summary Results'!$J$4="no",'Data Transformation'!$C$425:$C$8425,'Data Transformation'!$E$425:$E$8425)),"")</f>
        <v>0.29760918529411767</v>
      </c>
      <c r="L173" s="58" cm="1">
        <f t="array" ref="L173">IFERROR(_xlfn.STDEV.S(IF('Data Transformation'!$B$425:$B$8425=B173,IF('Input and Summary Results'!$J$4="no",'Data Transformation'!$C$425:$C$8425,'Data Transformation'!$E$425:$E$8425),"")),"")</f>
        <v>0.2896925906547016</v>
      </c>
      <c r="M173" s="56"/>
      <c r="N173" t="str">
        <f>IF(E173&gt;='Data Transformation'!$R$29,B173,"")</f>
        <v/>
      </c>
      <c r="O173" t="str">
        <f>IFERROR(IF(AND(Assignments!L173&lt;('Data Transformation'!$R$4-'Data Transformation'!$R$3)/2,ABS(K173-'Data Transformation'!$R$6)&gt;ABS(K173-'Data Transformation'!$R$5),NOT(ISNUMBER(N173)),NOT(ISNUMBER(R173)),NOT(ISNUMBER(P173)),NOT(ISNUMBER(R173)),NOT(ISNUMBER(S173)),NOT(ISNUMBER(T173))),Assignments!B173,""),"")</f>
        <v/>
      </c>
      <c r="P173" t="str">
        <f>IF(AND(NOT(ISNUMBER(N173)),NOT(ISNUMBER(R173)),NOT(ISNUMBER(S173)),G173&gt;='Data Transformation'!$R$28),B173,"")</f>
        <v/>
      </c>
      <c r="Q173" t="str">
        <f>IFERROR(IF(AND(Assignments!L173&lt;('Data Transformation'!$R$4-'Data Transformation'!$R$3)/2,ABS(K173-'Data Transformation'!$R$6)&lt;ABS(K173-'Data Transformation'!$R$5),NOT(ISNUMBER(N173)),NOT(ISNUMBER(T173)),NOT(ISNUMBER(P173)),NOT(ISNUMBER(R173)),NOT(ISNUMBER(T173)),NOT(ISNUMBER(S173))),Assignments!B173,""),"")</f>
        <v/>
      </c>
      <c r="R173">
        <f>IF(H173&gt;='Data Transformation'!$R$30,B173,"")</f>
        <v>168</v>
      </c>
      <c r="S173" t="str">
        <f>IF(D173&gt;='Data Transformation'!$R$31,B173,"")</f>
        <v/>
      </c>
      <c r="T173" t="str">
        <f>IF(AND(H173&lt;'Data Transformation'!$R$30,E173&lt;'Data Transformation'!$R$29,G173&lt;0.3,D173&lt;'Data Transformation'!$R$31,E173&gt;0.4,H173&gt;0.4),B173,"")</f>
        <v/>
      </c>
      <c r="U173" s="56"/>
      <c r="V173" t="str" cm="2">
        <f t="array" ref="V173">IF(C173=FALSE,"",IF(AND(ISNUMBER(B173),ISBLANK(N173:T173)),"Unclassified",(IF(COUNT(N173:T173)=0,"",INDEX($N$4:$T$4,MATCH(TRUE,N173:T173=B173,0))))))</f>
        <v>Toggle</v>
      </c>
      <c r="W173" t="str">
        <f t="shared" si="7"/>
        <v/>
      </c>
      <c r="X173" t="str">
        <f t="shared" si="8"/>
        <v/>
      </c>
      <c r="AC173" t="b">
        <f t="shared" si="9"/>
        <v>0</v>
      </c>
      <c r="AD173">
        <f>IFERROR(ABS(ABS(K173-'Data Transformation'!$R$5)-ABS(K173-'Data Transformation'!$R$6)),"")</f>
        <v>0.59478162941176471</v>
      </c>
      <c r="AE173" t="b">
        <f>IF(C173=FALSE,"",IF(AND(OR(V173=$Z$6,V173=$Z$8),OR(AC173=TRUE,AD173&lt;='Data Transformation'!$X$8)),TRUE,FALSE))</f>
        <v>0</v>
      </c>
    </row>
    <row r="174" spans="2:31" x14ac:dyDescent="0.25">
      <c r="B174">
        <v>169</v>
      </c>
      <c r="C174">
        <v>19</v>
      </c>
      <c r="D174">
        <v>0</v>
      </c>
      <c r="E174">
        <v>5.5555555555555552E-2</v>
      </c>
      <c r="F174">
        <v>0.5</v>
      </c>
      <c r="G174">
        <v>0.39130434782608697</v>
      </c>
      <c r="H174">
        <v>0.72222222222222221</v>
      </c>
      <c r="I174" t="str">
        <v>no</v>
      </c>
      <c r="K174" s="57">
        <f>IFERROR(AVERAGEIF('Data Transformation'!$B$425:$B$8425,B174,IF('Input and Summary Results'!$J$4="no",'Data Transformation'!$C$425:$C$8425,'Data Transformation'!$E$425:$E$8425)),"")</f>
        <v>0.22952497944444442</v>
      </c>
      <c r="L174" s="58" cm="1">
        <f t="array" ref="L174">IFERROR(_xlfn.STDEV.S(IF('Data Transformation'!$B$425:$B$8425=B174,IF('Input and Summary Results'!$J$4="no",'Data Transformation'!$C$425:$C$8425,'Data Transformation'!$E$425:$E$8425),"")),"")</f>
        <v>0.25358388489314115</v>
      </c>
      <c r="M174" s="56"/>
      <c r="N174" t="str">
        <f>IF(E174&gt;='Data Transformation'!$R$29,B174,"")</f>
        <v/>
      </c>
      <c r="O174" t="str">
        <f>IFERROR(IF(AND(Assignments!L174&lt;('Data Transformation'!$R$4-'Data Transformation'!$R$3)/2,ABS(K174-'Data Transformation'!$R$6)&gt;ABS(K174-'Data Transformation'!$R$5),NOT(ISNUMBER(N174)),NOT(ISNUMBER(R174)),NOT(ISNUMBER(P174)),NOT(ISNUMBER(R174)),NOT(ISNUMBER(S174)),NOT(ISNUMBER(T174))),Assignments!B174,""),"")</f>
        <v/>
      </c>
      <c r="P174" t="str">
        <f>IF(AND(NOT(ISNUMBER(N174)),NOT(ISNUMBER(R174)),NOT(ISNUMBER(S174)),G174&gt;='Data Transformation'!$R$28),B174,"")</f>
        <v/>
      </c>
      <c r="Q174" t="str">
        <f>IFERROR(IF(AND(Assignments!L174&lt;('Data Transformation'!$R$4-'Data Transformation'!$R$3)/2,ABS(K174-'Data Transformation'!$R$6)&lt;ABS(K174-'Data Transformation'!$R$5),NOT(ISNUMBER(N174)),NOT(ISNUMBER(T174)),NOT(ISNUMBER(P174)),NOT(ISNUMBER(R174)),NOT(ISNUMBER(T174)),NOT(ISNUMBER(S174))),Assignments!B174,""),"")</f>
        <v/>
      </c>
      <c r="R174">
        <f>IF(H174&gt;='Data Transformation'!$R$30,B174,"")</f>
        <v>169</v>
      </c>
      <c r="S174" t="str">
        <f>IF(D174&gt;='Data Transformation'!$R$31,B174,"")</f>
        <v/>
      </c>
      <c r="T174" t="str">
        <f>IF(AND(H174&lt;'Data Transformation'!$R$30,E174&lt;'Data Transformation'!$R$29,G174&lt;0.3,D174&lt;'Data Transformation'!$R$31,E174&gt;0.4,H174&gt;0.4),B174,"")</f>
        <v/>
      </c>
      <c r="U174" s="56"/>
      <c r="V174" t="str" cm="2">
        <f t="array" ref="V174">IF(C174=FALSE,"",IF(AND(ISNUMBER(B174),ISBLANK(N174:T174)),"Unclassified",(IF(COUNT(N174:T174)=0,"",INDEX($N$4:$T$4,MATCH(TRUE,N174:T174=B174,0))))))</f>
        <v>Toggle</v>
      </c>
      <c r="W174" t="str">
        <f t="shared" si="7"/>
        <v/>
      </c>
      <c r="X174" t="str">
        <f t="shared" si="8"/>
        <v/>
      </c>
      <c r="AC174" t="b">
        <f t="shared" si="9"/>
        <v>0</v>
      </c>
      <c r="AD174">
        <f>IFERROR(ABS(ABS(K174-'Data Transformation'!$R$5)-ABS(K174-'Data Transformation'!$R$6)),"")</f>
        <v>0.73095004111111117</v>
      </c>
      <c r="AE174" t="b">
        <f>IF(C174=FALSE,"",IF(AND(OR(V174=$Z$6,V174=$Z$8),OR(AC174=TRUE,AD174&lt;='Data Transformation'!$X$8)),TRUE,FALSE))</f>
        <v>0</v>
      </c>
    </row>
    <row r="175" spans="2:31" x14ac:dyDescent="0.25">
      <c r="B175">
        <v>170</v>
      </c>
      <c r="C175">
        <v>19</v>
      </c>
      <c r="D175">
        <v>0.22222222222222221</v>
      </c>
      <c r="E175">
        <v>0.5</v>
      </c>
      <c r="F175">
        <v>0.8</v>
      </c>
      <c r="G175">
        <v>0.78260869565217395</v>
      </c>
      <c r="H175">
        <v>5.5555555555555552E-2</v>
      </c>
      <c r="I175" t="str">
        <v>no</v>
      </c>
      <c r="K175" s="57">
        <f>IFERROR(AVERAGEIF('Data Transformation'!$B$425:$B$8425,B175,IF('Input and Summary Results'!$J$4="no",'Data Transformation'!$C$425:$C$8425,'Data Transformation'!$E$425:$E$8425)),"")</f>
        <v>0.96890612777777796</v>
      </c>
      <c r="L175" s="58" cm="1">
        <f t="array" ref="L175">IFERROR(_xlfn.STDEV.S(IF('Data Transformation'!$B$425:$B$8425=B175,IF('Input and Summary Results'!$J$4="no",'Data Transformation'!$C$425:$C$8425,'Data Transformation'!$E$425:$E$8425),"")),"")</f>
        <v>0.25659493455071225</v>
      </c>
      <c r="M175" s="56"/>
      <c r="N175" t="str">
        <f>IF(E175&gt;='Data Transformation'!$R$29,B175,"")</f>
        <v/>
      </c>
      <c r="O175" t="str">
        <f>IFERROR(IF(AND(Assignments!L175&lt;('Data Transformation'!$R$4-'Data Transformation'!$R$3)/2,ABS(K175-'Data Transformation'!$R$6)&gt;ABS(K175-'Data Transformation'!$R$5),NOT(ISNUMBER(N175)),NOT(ISNUMBER(R175)),NOT(ISNUMBER(P175)),NOT(ISNUMBER(R175)),NOT(ISNUMBER(S175)),NOT(ISNUMBER(T175))),Assignments!B175,""),"")</f>
        <v/>
      </c>
      <c r="P175">
        <f>IF(AND(NOT(ISNUMBER(N175)),NOT(ISNUMBER(R175)),NOT(ISNUMBER(S175)),G175&gt;='Data Transformation'!$R$28),B175,"")</f>
        <v>170</v>
      </c>
      <c r="Q175" t="str">
        <f>IFERROR(IF(AND(Assignments!L175&lt;('Data Transformation'!$R$4-'Data Transformation'!$R$3)/2,ABS(K175-'Data Transformation'!$R$6)&lt;ABS(K175-'Data Transformation'!$R$5),NOT(ISNUMBER(N175)),NOT(ISNUMBER(T175)),NOT(ISNUMBER(P175)),NOT(ISNUMBER(R175)),NOT(ISNUMBER(T175)),NOT(ISNUMBER(S175))),Assignments!B175,""),"")</f>
        <v/>
      </c>
      <c r="R175" t="str">
        <f>IF(H175&gt;='Data Transformation'!$R$30,B175,"")</f>
        <v/>
      </c>
      <c r="S175" t="str">
        <f>IF(D175&gt;='Data Transformation'!$R$31,B175,"")</f>
        <v/>
      </c>
      <c r="T175" t="str">
        <f>IF(AND(H175&lt;'Data Transformation'!$R$30,E175&lt;'Data Transformation'!$R$29,G175&lt;0.3,D175&lt;'Data Transformation'!$R$31,E175&gt;0.4,H175&gt;0.4),B175,"")</f>
        <v/>
      </c>
      <c r="U175" s="56"/>
      <c r="V175" t="str" cm="2">
        <f t="array" ref="V175">IF(C175=FALSE,"",IF(AND(ISNUMBER(B175),ISBLANK(N175:T175)),"Unclassified",(IF(COUNT(N175:T175)=0,"",INDEX($N$4:$T$4,MATCH(TRUE,N175:T175=B175,0))))))</f>
        <v>Rheostat</v>
      </c>
      <c r="W175" t="str">
        <f t="shared" si="7"/>
        <v/>
      </c>
      <c r="X175" t="str">
        <f t="shared" si="8"/>
        <v/>
      </c>
      <c r="AC175" t="b">
        <f t="shared" si="9"/>
        <v>0</v>
      </c>
      <c r="AD175">
        <f>IFERROR(ABS(ABS(K175-'Data Transformation'!$R$5)-ABS(K175-'Data Transformation'!$R$6)),"")</f>
        <v>0.74781225555555597</v>
      </c>
      <c r="AE175" t="b">
        <f>IF(C175=FALSE,"",IF(AND(OR(V175=$Z$6,V175=$Z$8),OR(AC175=TRUE,AD175&lt;='Data Transformation'!$X$8)),TRUE,FALSE))</f>
        <v>0</v>
      </c>
    </row>
    <row r="176" spans="2:31" x14ac:dyDescent="0.25">
      <c r="B176">
        <v>171</v>
      </c>
      <c r="C176">
        <v>17</v>
      </c>
      <c r="D176">
        <v>0</v>
      </c>
      <c r="E176">
        <v>0.375</v>
      </c>
      <c r="F176">
        <v>0.5</v>
      </c>
      <c r="G176">
        <v>0.43478260869565216</v>
      </c>
      <c r="H176">
        <v>6.25E-2</v>
      </c>
      <c r="I176" t="str">
        <v>no</v>
      </c>
      <c r="K176" s="57">
        <f>IFERROR(AVERAGEIF('Data Transformation'!$B$425:$B$8425,B176,IF('Input and Summary Results'!$J$4="no",'Data Transformation'!$C$425:$C$8425,'Data Transformation'!$E$425:$E$8425)),"")</f>
        <v>0.80125684499999994</v>
      </c>
      <c r="L176" s="58" cm="1">
        <f t="array" ref="L176">IFERROR(_xlfn.STDEV.S(IF('Data Transformation'!$B$425:$B$8425=B176,IF('Input and Summary Results'!$J$4="no",'Data Transformation'!$C$425:$C$8425,'Data Transformation'!$E$425:$E$8425),"")),"")</f>
        <v>0.23043581048103895</v>
      </c>
      <c r="M176" s="56"/>
      <c r="N176" t="str">
        <f>IF(E176&gt;='Data Transformation'!$R$29,B176,"")</f>
        <v/>
      </c>
      <c r="O176">
        <f>IFERROR(IF(AND(Assignments!L176&lt;('Data Transformation'!$R$4-'Data Transformation'!$R$3)/2,ABS(K176-'Data Transformation'!$R$6)&gt;ABS(K176-'Data Transformation'!$R$5),NOT(ISNUMBER(N176)),NOT(ISNUMBER(R176)),NOT(ISNUMBER(P176)),NOT(ISNUMBER(R176)),NOT(ISNUMBER(S176)),NOT(ISNUMBER(T176))),Assignments!B176,""),"")</f>
        <v>171</v>
      </c>
      <c r="P176" t="str">
        <f>IF(AND(NOT(ISNUMBER(N176)),NOT(ISNUMBER(R176)),NOT(ISNUMBER(S176)),G176&gt;='Data Transformation'!$R$28),B176,"")</f>
        <v/>
      </c>
      <c r="Q176" t="str">
        <f>IFERROR(IF(AND(Assignments!L176&lt;('Data Transformation'!$R$4-'Data Transformation'!$R$3)/2,ABS(K176-'Data Transformation'!$R$6)&lt;ABS(K176-'Data Transformation'!$R$5),NOT(ISNUMBER(N176)),NOT(ISNUMBER(T176)),NOT(ISNUMBER(P176)),NOT(ISNUMBER(R176)),NOT(ISNUMBER(T176)),NOT(ISNUMBER(S176))),Assignments!B176,""),"")</f>
        <v/>
      </c>
      <c r="R176" t="str">
        <f>IF(H176&gt;='Data Transformation'!$R$30,B176,"")</f>
        <v/>
      </c>
      <c r="S176" t="str">
        <f>IF(D176&gt;='Data Transformation'!$R$31,B176,"")</f>
        <v/>
      </c>
      <c r="T176" t="str">
        <f>IF(AND(H176&lt;'Data Transformation'!$R$30,E176&lt;'Data Transformation'!$R$29,G176&lt;0.3,D176&lt;'Data Transformation'!$R$31,E176&gt;0.4,H176&gt;0.4),B176,"")</f>
        <v/>
      </c>
      <c r="U176" s="56"/>
      <c r="V176" t="str" cm="2">
        <f t="array" ref="V176">IF(C176=FALSE,"",IF(AND(ISNUMBER(B176),ISBLANK(N176:T176)),"Unclassified",(IF(COUNT(N176:T176)=0,"",INDEX($N$4:$T$4,MATCH(TRUE,N176:T176=B176,0))))))</f>
        <v>Moderate</v>
      </c>
      <c r="W176" t="str">
        <f t="shared" si="7"/>
        <v/>
      </c>
      <c r="X176" t="str">
        <f t="shared" si="8"/>
        <v/>
      </c>
      <c r="AC176" t="b">
        <f t="shared" si="9"/>
        <v>0</v>
      </c>
      <c r="AD176">
        <f>IFERROR(ABS(ABS(K176-'Data Transformation'!$R$5)-ABS(K176-'Data Transformation'!$R$6)),"")</f>
        <v>0.41251368999999993</v>
      </c>
      <c r="AE176" t="b">
        <f>IF(C176=FALSE,"",IF(AND(OR(V176=$Z$6,V176=$Z$8),OR(AC176=TRUE,AD176&lt;='Data Transformation'!$X$8)),TRUE,FALSE))</f>
        <v>0</v>
      </c>
    </row>
    <row r="177" spans="2:31" x14ac:dyDescent="0.25">
      <c r="B177">
        <v>172</v>
      </c>
      <c r="C177">
        <v>19</v>
      </c>
      <c r="D177">
        <v>5.5555555555555552E-2</v>
      </c>
      <c r="E177">
        <v>0</v>
      </c>
      <c r="F177">
        <v>0.5</v>
      </c>
      <c r="G177">
        <v>0.43478260869565216</v>
      </c>
      <c r="H177">
        <v>0.77777777777777779</v>
      </c>
      <c r="I177" t="str">
        <v>no</v>
      </c>
      <c r="K177" s="57">
        <f>IFERROR(AVERAGEIF('Data Transformation'!$B$425:$B$8425,B177,IF('Input and Summary Results'!$J$4="no",'Data Transformation'!$C$425:$C$8425,'Data Transformation'!$E$425:$E$8425)),"")</f>
        <v>0.25925659222222219</v>
      </c>
      <c r="L177" s="58" cm="1">
        <f t="array" ref="L177">IFERROR(_xlfn.STDEV.S(IF('Data Transformation'!$B$425:$B$8425=B177,IF('Input and Summary Results'!$J$4="no",'Data Transformation'!$C$425:$C$8425,'Data Transformation'!$E$425:$E$8425),"")),"")</f>
        <v>0.32556833928781365</v>
      </c>
      <c r="M177" s="56"/>
      <c r="N177" t="str">
        <f>IF(E177&gt;='Data Transformation'!$R$29,B177,"")</f>
        <v/>
      </c>
      <c r="O177" t="str">
        <f>IFERROR(IF(AND(Assignments!L177&lt;('Data Transformation'!$R$4-'Data Transformation'!$R$3)/2,ABS(K177-'Data Transformation'!$R$6)&gt;ABS(K177-'Data Transformation'!$R$5),NOT(ISNUMBER(N177)),NOT(ISNUMBER(R177)),NOT(ISNUMBER(P177)),NOT(ISNUMBER(R177)),NOT(ISNUMBER(S177)),NOT(ISNUMBER(T177))),Assignments!B177,""),"")</f>
        <v/>
      </c>
      <c r="P177" t="str">
        <f>IF(AND(NOT(ISNUMBER(N177)),NOT(ISNUMBER(R177)),NOT(ISNUMBER(S177)),G177&gt;='Data Transformation'!$R$28),B177,"")</f>
        <v/>
      </c>
      <c r="Q177" t="str">
        <f>IFERROR(IF(AND(Assignments!L177&lt;('Data Transformation'!$R$4-'Data Transformation'!$R$3)/2,ABS(K177-'Data Transformation'!$R$6)&lt;ABS(K177-'Data Transformation'!$R$5),NOT(ISNUMBER(N177)),NOT(ISNUMBER(T177)),NOT(ISNUMBER(P177)),NOT(ISNUMBER(R177)),NOT(ISNUMBER(T177)),NOT(ISNUMBER(S177))),Assignments!B177,""),"")</f>
        <v/>
      </c>
      <c r="R177">
        <f>IF(H177&gt;='Data Transformation'!$R$30,B177,"")</f>
        <v>172</v>
      </c>
      <c r="S177" t="str">
        <f>IF(D177&gt;='Data Transformation'!$R$31,B177,"")</f>
        <v/>
      </c>
      <c r="T177" t="str">
        <f>IF(AND(H177&lt;'Data Transformation'!$R$30,E177&lt;'Data Transformation'!$R$29,G177&lt;0.3,D177&lt;'Data Transformation'!$R$31,E177&gt;0.4,H177&gt;0.4),B177,"")</f>
        <v/>
      </c>
      <c r="U177" s="56"/>
      <c r="V177" t="str" cm="2">
        <f t="array" ref="V177">IF(C177=FALSE,"",IF(AND(ISNUMBER(B177),ISBLANK(N177:T177)),"Unclassified",(IF(COUNT(N177:T177)=0,"",INDEX($N$4:$T$4,MATCH(TRUE,N177:T177=B177,0))))))</f>
        <v>Toggle</v>
      </c>
      <c r="W177" t="str">
        <f t="shared" si="7"/>
        <v/>
      </c>
      <c r="X177" t="str">
        <f t="shared" si="8"/>
        <v/>
      </c>
      <c r="AC177" t="b">
        <f t="shared" si="9"/>
        <v>0</v>
      </c>
      <c r="AD177">
        <f>IFERROR(ABS(ABS(K177-'Data Transformation'!$R$5)-ABS(K177-'Data Transformation'!$R$6)),"")</f>
        <v>0.67148681555555556</v>
      </c>
      <c r="AE177" t="b">
        <f>IF(C177=FALSE,"",IF(AND(OR(V177=$Z$6,V177=$Z$8),OR(AC177=TRUE,AD177&lt;='Data Transformation'!$X$8)),TRUE,FALSE))</f>
        <v>0</v>
      </c>
    </row>
    <row r="178" spans="2:31" x14ac:dyDescent="0.25">
      <c r="B178">
        <v>173</v>
      </c>
      <c r="C178">
        <v>19</v>
      </c>
      <c r="D178">
        <v>0</v>
      </c>
      <c r="E178">
        <v>5.5555555555555552E-2</v>
      </c>
      <c r="F178">
        <v>0.4</v>
      </c>
      <c r="G178">
        <v>0.30434782608695654</v>
      </c>
      <c r="H178">
        <v>0.88888888888888884</v>
      </c>
      <c r="I178" t="str">
        <v>no</v>
      </c>
      <c r="K178" s="57">
        <f>IFERROR(AVERAGEIF('Data Transformation'!$B$425:$B$8425,B178,IF('Input and Summary Results'!$J$4="no",'Data Transformation'!$C$425:$C$8425,'Data Transformation'!$E$425:$E$8425)),"")</f>
        <v>0.15908048277777778</v>
      </c>
      <c r="L178" s="58" cm="1">
        <f t="array" ref="L178">IFERROR(_xlfn.STDEV.S(IF('Data Transformation'!$B$425:$B$8425=B178,IF('Input and Summary Results'!$J$4="no",'Data Transformation'!$C$425:$C$8425,'Data Transformation'!$E$425:$E$8425),"")),"")</f>
        <v>0.20792900705815331</v>
      </c>
      <c r="M178" s="56"/>
      <c r="N178" t="str">
        <f>IF(E178&gt;='Data Transformation'!$R$29,B178,"")</f>
        <v/>
      </c>
      <c r="O178" t="str">
        <f>IFERROR(IF(AND(Assignments!L178&lt;('Data Transformation'!$R$4-'Data Transformation'!$R$3)/2,ABS(K178-'Data Transformation'!$R$6)&gt;ABS(K178-'Data Transformation'!$R$5),NOT(ISNUMBER(N178)),NOT(ISNUMBER(R178)),NOT(ISNUMBER(P178)),NOT(ISNUMBER(R178)),NOT(ISNUMBER(S178)),NOT(ISNUMBER(T178))),Assignments!B178,""),"")</f>
        <v/>
      </c>
      <c r="P178" t="str">
        <f>IF(AND(NOT(ISNUMBER(N178)),NOT(ISNUMBER(R178)),NOT(ISNUMBER(S178)),G178&gt;='Data Transformation'!$R$28),B178,"")</f>
        <v/>
      </c>
      <c r="Q178" t="str">
        <f>IFERROR(IF(AND(Assignments!L178&lt;('Data Transformation'!$R$4-'Data Transformation'!$R$3)/2,ABS(K178-'Data Transformation'!$R$6)&lt;ABS(K178-'Data Transformation'!$R$5),NOT(ISNUMBER(N178)),NOT(ISNUMBER(T178)),NOT(ISNUMBER(P178)),NOT(ISNUMBER(R178)),NOT(ISNUMBER(T178)),NOT(ISNUMBER(S178))),Assignments!B178,""),"")</f>
        <v/>
      </c>
      <c r="R178">
        <f>IF(H178&gt;='Data Transformation'!$R$30,B178,"")</f>
        <v>173</v>
      </c>
      <c r="S178" t="str">
        <f>IF(D178&gt;='Data Transformation'!$R$31,B178,"")</f>
        <v/>
      </c>
      <c r="T178" t="str">
        <f>IF(AND(H178&lt;'Data Transformation'!$R$30,E178&lt;'Data Transformation'!$R$29,G178&lt;0.3,D178&lt;'Data Transformation'!$R$31,E178&gt;0.4,H178&gt;0.4),B178,"")</f>
        <v/>
      </c>
      <c r="U178" s="56"/>
      <c r="V178" t="str" cm="2">
        <f t="array" ref="V178">IF(C178=FALSE,"",IF(AND(ISNUMBER(B178),ISBLANK(N178:T178)),"Unclassified",(IF(COUNT(N178:T178)=0,"",INDEX($N$4:$T$4,MATCH(TRUE,N178:T178=B178,0))))))</f>
        <v>Toggle</v>
      </c>
      <c r="W178" t="str">
        <f t="shared" si="7"/>
        <v/>
      </c>
      <c r="X178" t="str">
        <f t="shared" si="8"/>
        <v/>
      </c>
      <c r="AC178" t="b">
        <f t="shared" si="9"/>
        <v>0</v>
      </c>
      <c r="AD178">
        <f>IFERROR(ABS(ABS(K178-'Data Transformation'!$R$5)-ABS(K178-'Data Transformation'!$R$6)),"")</f>
        <v>0.81</v>
      </c>
      <c r="AE178" t="b">
        <f>IF(C178=FALSE,"",IF(AND(OR(V178=$Z$6,V178=$Z$8),OR(AC178=TRUE,AD178&lt;='Data Transformation'!$X$8)),TRUE,FALSE))</f>
        <v>0</v>
      </c>
    </row>
    <row r="179" spans="2:31" x14ac:dyDescent="0.25">
      <c r="B179">
        <v>174</v>
      </c>
      <c r="C179">
        <v>18</v>
      </c>
      <c r="D179">
        <v>0</v>
      </c>
      <c r="E179">
        <v>0.11764705882352941</v>
      </c>
      <c r="F179">
        <v>0.7</v>
      </c>
      <c r="G179">
        <v>0.65217391304347827</v>
      </c>
      <c r="H179">
        <v>0.23529411764705882</v>
      </c>
      <c r="I179" t="str">
        <v>no</v>
      </c>
      <c r="K179" s="57">
        <f>IFERROR(AVERAGEIF('Data Transformation'!$B$425:$B$8425,B179,IF('Input and Summary Results'!$J$4="no",'Data Transformation'!$C$425:$C$8425,'Data Transformation'!$E$425:$E$8425)),"")</f>
        <v>0.60950236647058842</v>
      </c>
      <c r="L179" s="58" cm="1">
        <f t="array" ref="L179">IFERROR(_xlfn.STDEV.S(IF('Data Transformation'!$B$425:$B$8425=B179,IF('Input and Summary Results'!$J$4="no",'Data Transformation'!$C$425:$C$8425,'Data Transformation'!$E$425:$E$8425),"")),"")</f>
        <v>0.22701669249847314</v>
      </c>
      <c r="M179" s="56"/>
      <c r="N179" t="str">
        <f>IF(E179&gt;='Data Transformation'!$R$29,B179,"")</f>
        <v/>
      </c>
      <c r="O179" t="str">
        <f>IFERROR(IF(AND(Assignments!L179&lt;('Data Transformation'!$R$4-'Data Transformation'!$R$3)/2,ABS(K179-'Data Transformation'!$R$6)&gt;ABS(K179-'Data Transformation'!$R$5),NOT(ISNUMBER(N179)),NOT(ISNUMBER(R179)),NOT(ISNUMBER(P179)),NOT(ISNUMBER(R179)),NOT(ISNUMBER(S179)),NOT(ISNUMBER(T179))),Assignments!B179,""),"")</f>
        <v/>
      </c>
      <c r="P179">
        <f>IF(AND(NOT(ISNUMBER(N179)),NOT(ISNUMBER(R179)),NOT(ISNUMBER(S179)),G179&gt;='Data Transformation'!$R$28),B179,"")</f>
        <v>174</v>
      </c>
      <c r="Q179" t="str">
        <f>IFERROR(IF(AND(Assignments!L179&lt;('Data Transformation'!$R$4-'Data Transformation'!$R$3)/2,ABS(K179-'Data Transformation'!$R$6)&lt;ABS(K179-'Data Transformation'!$R$5),NOT(ISNUMBER(N179)),NOT(ISNUMBER(T179)),NOT(ISNUMBER(P179)),NOT(ISNUMBER(R179)),NOT(ISNUMBER(T179)),NOT(ISNUMBER(S179))),Assignments!B179,""),"")</f>
        <v/>
      </c>
      <c r="R179" t="str">
        <f>IF(H179&gt;='Data Transformation'!$R$30,B179,"")</f>
        <v/>
      </c>
      <c r="S179" t="str">
        <f>IF(D179&gt;='Data Transformation'!$R$31,B179,"")</f>
        <v/>
      </c>
      <c r="T179" t="str">
        <f>IF(AND(H179&lt;'Data Transformation'!$R$30,E179&lt;'Data Transformation'!$R$29,G179&lt;0.3,D179&lt;'Data Transformation'!$R$31,E179&gt;0.4,H179&gt;0.4),B179,"")</f>
        <v/>
      </c>
      <c r="U179" s="56"/>
      <c r="V179" t="str" cm="2">
        <f t="array" ref="V179">IF(C179=FALSE,"",IF(AND(ISNUMBER(B179),ISBLANK(N179:T179)),"Unclassified",(IF(COUNT(N179:T179)=0,"",INDEX($N$4:$T$4,MATCH(TRUE,N179:T179=B179,0))))))</f>
        <v>Rheostat</v>
      </c>
      <c r="W179" t="str">
        <f t="shared" si="7"/>
        <v/>
      </c>
      <c r="X179" t="str">
        <f t="shared" si="8"/>
        <v/>
      </c>
      <c r="AC179" t="b">
        <f t="shared" si="9"/>
        <v>0</v>
      </c>
      <c r="AD179">
        <f>IFERROR(ABS(ABS(K179-'Data Transformation'!$R$5)-ABS(K179-'Data Transformation'!$R$6)),"")</f>
        <v>2.9004732941176836E-2</v>
      </c>
      <c r="AE179" t="b">
        <f>IF(C179=FALSE,"",IF(AND(OR(V179=$Z$6,V179=$Z$8),OR(AC179=TRUE,AD179&lt;='Data Transformation'!$X$8)),TRUE,FALSE))</f>
        <v>0</v>
      </c>
    </row>
    <row r="180" spans="2:31" x14ac:dyDescent="0.25">
      <c r="B180">
        <v>175</v>
      </c>
      <c r="C180">
        <v>20</v>
      </c>
      <c r="D180">
        <v>5.2631578947368418E-2</v>
      </c>
      <c r="E180">
        <v>0.15789473684210525</v>
      </c>
      <c r="F180">
        <v>0.8</v>
      </c>
      <c r="G180">
        <v>0.73913043478260865</v>
      </c>
      <c r="H180">
        <v>0.31578947368421051</v>
      </c>
      <c r="I180" t="str">
        <v>no</v>
      </c>
      <c r="K180" s="57">
        <f>IFERROR(AVERAGEIF('Data Transformation'!$B$425:$B$8425,B180,IF('Input and Summary Results'!$J$4="no",'Data Transformation'!$C$425:$C$8425,'Data Transformation'!$E$425:$E$8425)),"")</f>
        <v>0.55514412263157897</v>
      </c>
      <c r="L180" s="58" cm="1">
        <f t="array" ref="L180">IFERROR(_xlfn.STDEV.S(IF('Data Transformation'!$B$425:$B$8425=B180,IF('Input and Summary Results'!$J$4="no",'Data Transformation'!$C$425:$C$8425,'Data Transformation'!$E$425:$E$8425),"")),"")</f>
        <v>0.36071587480412892</v>
      </c>
      <c r="M180" s="56"/>
      <c r="N180" t="str">
        <f>IF(E180&gt;='Data Transformation'!$R$29,B180,"")</f>
        <v/>
      </c>
      <c r="O180" t="str">
        <f>IFERROR(IF(AND(Assignments!L180&lt;('Data Transformation'!$R$4-'Data Transformation'!$R$3)/2,ABS(K180-'Data Transformation'!$R$6)&gt;ABS(K180-'Data Transformation'!$R$5),NOT(ISNUMBER(N180)),NOT(ISNUMBER(R180)),NOT(ISNUMBER(P180)),NOT(ISNUMBER(R180)),NOT(ISNUMBER(S180)),NOT(ISNUMBER(T180))),Assignments!B180,""),"")</f>
        <v/>
      </c>
      <c r="P180">
        <f>IF(AND(NOT(ISNUMBER(N180)),NOT(ISNUMBER(R180)),NOT(ISNUMBER(S180)),G180&gt;='Data Transformation'!$R$28),B180,"")</f>
        <v>175</v>
      </c>
      <c r="Q180" t="str">
        <f>IFERROR(IF(AND(Assignments!L180&lt;('Data Transformation'!$R$4-'Data Transformation'!$R$3)/2,ABS(K180-'Data Transformation'!$R$6)&lt;ABS(K180-'Data Transformation'!$R$5),NOT(ISNUMBER(N180)),NOT(ISNUMBER(T180)),NOT(ISNUMBER(P180)),NOT(ISNUMBER(R180)),NOT(ISNUMBER(T180)),NOT(ISNUMBER(S180))),Assignments!B180,""),"")</f>
        <v/>
      </c>
      <c r="R180" t="str">
        <f>IF(H180&gt;='Data Transformation'!$R$30,B180,"")</f>
        <v/>
      </c>
      <c r="S180" t="str">
        <f>IF(D180&gt;='Data Transformation'!$R$31,B180,"")</f>
        <v/>
      </c>
      <c r="T180" t="str">
        <f>IF(AND(H180&lt;'Data Transformation'!$R$30,E180&lt;'Data Transformation'!$R$29,G180&lt;0.3,D180&lt;'Data Transformation'!$R$31,E180&gt;0.4,H180&gt;0.4),B180,"")</f>
        <v/>
      </c>
      <c r="U180" s="56"/>
      <c r="V180" t="str" cm="2">
        <f t="array" ref="V180">IF(C180=FALSE,"",IF(AND(ISNUMBER(B180),ISBLANK(N180:T180)),"Unclassified",(IF(COUNT(N180:T180)=0,"",INDEX($N$4:$T$4,MATCH(TRUE,N180:T180=B180,0))))))</f>
        <v>Rheostat</v>
      </c>
      <c r="W180" t="str">
        <f t="shared" si="7"/>
        <v/>
      </c>
      <c r="X180" t="str">
        <f t="shared" si="8"/>
        <v/>
      </c>
      <c r="AC180" t="b">
        <f t="shared" si="9"/>
        <v>0</v>
      </c>
      <c r="AD180">
        <f>IFERROR(ABS(ABS(K180-'Data Transformation'!$R$5)-ABS(K180-'Data Transformation'!$R$6)),"")</f>
        <v>7.9711754736842055E-2</v>
      </c>
      <c r="AE180" t="b">
        <f>IF(C180=FALSE,"",IF(AND(OR(V180=$Z$6,V180=$Z$8),OR(AC180=TRUE,AD180&lt;='Data Transformation'!$X$8)),TRUE,FALSE))</f>
        <v>0</v>
      </c>
    </row>
    <row r="181" spans="2:31" x14ac:dyDescent="0.25">
      <c r="B181">
        <v>176</v>
      </c>
      <c r="C181">
        <v>18</v>
      </c>
      <c r="D181">
        <v>0</v>
      </c>
      <c r="E181">
        <v>5.8823529411764705E-2</v>
      </c>
      <c r="F181">
        <v>0.4</v>
      </c>
      <c r="G181">
        <v>0.34782608695652173</v>
      </c>
      <c r="H181">
        <v>0.76470588235294112</v>
      </c>
      <c r="I181" t="str">
        <v>no</v>
      </c>
      <c r="K181" s="57">
        <f>IFERROR(AVERAGEIF('Data Transformation'!$B$425:$B$8425,B181,IF('Input and Summary Results'!$J$4="no",'Data Transformation'!$C$425:$C$8425,'Data Transformation'!$E$425:$E$8425)),"")</f>
        <v>0.28200530058823531</v>
      </c>
      <c r="L181" s="58" cm="1">
        <f t="array" ref="L181">IFERROR(_xlfn.STDEV.S(IF('Data Transformation'!$B$425:$B$8425=B181,IF('Input and Summary Results'!$J$4="no",'Data Transformation'!$C$425:$C$8425,'Data Transformation'!$E$425:$E$8425),"")),"")</f>
        <v>0.32909868521020563</v>
      </c>
      <c r="M181" s="56"/>
      <c r="N181" t="str">
        <f>IF(E181&gt;='Data Transformation'!$R$29,B181,"")</f>
        <v/>
      </c>
      <c r="O181" t="str">
        <f>IFERROR(IF(AND(Assignments!L181&lt;('Data Transformation'!$R$4-'Data Transformation'!$R$3)/2,ABS(K181-'Data Transformation'!$R$6)&gt;ABS(K181-'Data Transformation'!$R$5),NOT(ISNUMBER(N181)),NOT(ISNUMBER(R181)),NOT(ISNUMBER(P181)),NOT(ISNUMBER(R181)),NOT(ISNUMBER(S181)),NOT(ISNUMBER(T181))),Assignments!B181,""),"")</f>
        <v/>
      </c>
      <c r="P181" t="str">
        <f>IF(AND(NOT(ISNUMBER(N181)),NOT(ISNUMBER(R181)),NOT(ISNUMBER(S181)),G181&gt;='Data Transformation'!$R$28),B181,"")</f>
        <v/>
      </c>
      <c r="Q181" t="str">
        <f>IFERROR(IF(AND(Assignments!L181&lt;('Data Transformation'!$R$4-'Data Transformation'!$R$3)/2,ABS(K181-'Data Transformation'!$R$6)&lt;ABS(K181-'Data Transformation'!$R$5),NOT(ISNUMBER(N181)),NOT(ISNUMBER(T181)),NOT(ISNUMBER(P181)),NOT(ISNUMBER(R181)),NOT(ISNUMBER(T181)),NOT(ISNUMBER(S181))),Assignments!B181,""),"")</f>
        <v/>
      </c>
      <c r="R181">
        <f>IF(H181&gt;='Data Transformation'!$R$30,B181,"")</f>
        <v>176</v>
      </c>
      <c r="S181" t="str">
        <f>IF(D181&gt;='Data Transformation'!$R$31,B181,"")</f>
        <v/>
      </c>
      <c r="T181" t="str">
        <f>IF(AND(H181&lt;'Data Transformation'!$R$30,E181&lt;'Data Transformation'!$R$29,G181&lt;0.3,D181&lt;'Data Transformation'!$R$31,E181&gt;0.4,H181&gt;0.4),B181,"")</f>
        <v/>
      </c>
      <c r="U181" s="56"/>
      <c r="V181" t="str" cm="2">
        <f t="array" ref="V181">IF(C181=FALSE,"",IF(AND(ISNUMBER(B181),ISBLANK(N181:T181)),"Unclassified",(IF(COUNT(N181:T181)=0,"",INDEX($N$4:$T$4,MATCH(TRUE,N181:T181=B181,0))))))</f>
        <v>Toggle</v>
      </c>
      <c r="W181" t="str">
        <f t="shared" si="7"/>
        <v/>
      </c>
      <c r="X181" t="str">
        <f t="shared" si="8"/>
        <v/>
      </c>
      <c r="AC181" t="b">
        <f t="shared" si="9"/>
        <v>0</v>
      </c>
      <c r="AD181">
        <f>IFERROR(ABS(ABS(K181-'Data Transformation'!$R$5)-ABS(K181-'Data Transformation'!$R$6)),"")</f>
        <v>0.62598939882352944</v>
      </c>
      <c r="AE181" t="b">
        <f>IF(C181=FALSE,"",IF(AND(OR(V181=$Z$6,V181=$Z$8),OR(AC181=TRUE,AD181&lt;='Data Transformation'!$X$8)),TRUE,FALSE))</f>
        <v>0</v>
      </c>
    </row>
    <row r="182" spans="2:31" x14ac:dyDescent="0.25">
      <c r="B182">
        <v>177</v>
      </c>
      <c r="C182">
        <v>15</v>
      </c>
      <c r="D182">
        <v>0</v>
      </c>
      <c r="E182">
        <v>0</v>
      </c>
      <c r="F182">
        <v>0.5</v>
      </c>
      <c r="G182">
        <v>0.47826086956521741</v>
      </c>
      <c r="H182">
        <v>0.5</v>
      </c>
      <c r="I182" t="str">
        <v>no</v>
      </c>
      <c r="K182" s="57">
        <f>IFERROR(AVERAGEIF('Data Transformation'!$B$425:$B$8425,B182,IF('Input and Summary Results'!$J$4="no",'Data Transformation'!$C$425:$C$8425,'Data Transformation'!$E$425:$E$8425)),"")</f>
        <v>0.42968541785714287</v>
      </c>
      <c r="L182" s="58" cm="1">
        <f t="array" ref="L182">IFERROR(_xlfn.STDEV.S(IF('Data Transformation'!$B$425:$B$8425=B182,IF('Input and Summary Results'!$J$4="no",'Data Transformation'!$C$425:$C$8425,'Data Transformation'!$E$425:$E$8425),"")),"")</f>
        <v>0.25244609430120374</v>
      </c>
      <c r="M182" s="56"/>
      <c r="N182" t="str">
        <f>IF(E182&gt;='Data Transformation'!$R$29,B182,"")</f>
        <v/>
      </c>
      <c r="O182" t="str">
        <f>IFERROR(IF(AND(Assignments!L182&lt;('Data Transformation'!$R$4-'Data Transformation'!$R$3)/2,ABS(K182-'Data Transformation'!$R$6)&gt;ABS(K182-'Data Transformation'!$R$5),NOT(ISNUMBER(N182)),NOT(ISNUMBER(R182)),NOT(ISNUMBER(P182)),NOT(ISNUMBER(R182)),NOT(ISNUMBER(S182)),NOT(ISNUMBER(T182))),Assignments!B182,""),"")</f>
        <v/>
      </c>
      <c r="P182" t="str">
        <f>IF(AND(NOT(ISNUMBER(N182)),NOT(ISNUMBER(R182)),NOT(ISNUMBER(S182)),G182&gt;='Data Transformation'!$R$28),B182,"")</f>
        <v/>
      </c>
      <c r="Q182">
        <f>IFERROR(IF(AND(Assignments!L182&lt;('Data Transformation'!$R$4-'Data Transformation'!$R$3)/2,ABS(K182-'Data Transformation'!$R$6)&lt;ABS(K182-'Data Transformation'!$R$5),NOT(ISNUMBER(N182)),NOT(ISNUMBER(T182)),NOT(ISNUMBER(P182)),NOT(ISNUMBER(R182)),NOT(ISNUMBER(T182)),NOT(ISNUMBER(S182))),Assignments!B182,""),"")</f>
        <v>177</v>
      </c>
      <c r="R182" t="str">
        <f>IF(H182&gt;='Data Transformation'!$R$30,B182,"")</f>
        <v/>
      </c>
      <c r="S182" t="str">
        <f>IF(D182&gt;='Data Transformation'!$R$31,B182,"")</f>
        <v/>
      </c>
      <c r="T182" t="str">
        <f>IF(AND(H182&lt;'Data Transformation'!$R$30,E182&lt;'Data Transformation'!$R$29,G182&lt;0.3,D182&lt;'Data Transformation'!$R$31,E182&gt;0.4,H182&gt;0.4),B182,"")</f>
        <v/>
      </c>
      <c r="U182" s="56"/>
      <c r="V182" t="str" cm="2">
        <f t="array" ref="V182">IF(C182=FALSE,"",IF(AND(ISNUMBER(B182),ISBLANK(N182:T182)),"Unclassified",(IF(COUNT(N182:T182)=0,"",INDEX($N$4:$T$4,MATCH(TRUE,N182:T182=B182,0))))))</f>
        <v>Adverse</v>
      </c>
      <c r="W182" t="str">
        <f t="shared" si="7"/>
        <v/>
      </c>
      <c r="X182" t="str">
        <f t="shared" si="8"/>
        <v/>
      </c>
      <c r="AC182" t="b">
        <f t="shared" si="9"/>
        <v>0</v>
      </c>
      <c r="AD182">
        <f>IFERROR(ABS(ABS(K182-'Data Transformation'!$R$5)-ABS(K182-'Data Transformation'!$R$6)),"")</f>
        <v>0.33062916428571426</v>
      </c>
      <c r="AE182" t="b">
        <f>IF(C182=FALSE,"",IF(AND(OR(V182=$Z$6,V182=$Z$8),OR(AC182=TRUE,AD182&lt;='Data Transformation'!$X$8)),TRUE,FALSE))</f>
        <v>0</v>
      </c>
    </row>
    <row r="183" spans="2:31" x14ac:dyDescent="0.25">
      <c r="B183">
        <v>178</v>
      </c>
      <c r="C183">
        <v>9</v>
      </c>
      <c r="D183">
        <v>0</v>
      </c>
      <c r="E183">
        <v>0</v>
      </c>
      <c r="F183">
        <v>0.3</v>
      </c>
      <c r="G183">
        <v>0.21739130434782608</v>
      </c>
      <c r="H183">
        <v>0.875</v>
      </c>
      <c r="I183" t="str">
        <v>no</v>
      </c>
      <c r="K183" s="57">
        <f>IFERROR(AVERAGEIF('Data Transformation'!$B$425:$B$8425,B183,IF('Input and Summary Results'!$J$4="no",'Data Transformation'!$C$425:$C$8425,'Data Transformation'!$E$425:$E$8425)),"")</f>
        <v>0.18052334750000001</v>
      </c>
      <c r="L183" s="58" cm="1">
        <f t="array" ref="L183">IFERROR(_xlfn.STDEV.S(IF('Data Transformation'!$B$425:$B$8425=B183,IF('Input and Summary Results'!$J$4="no",'Data Transformation'!$C$425:$C$8425,'Data Transformation'!$E$425:$E$8425),"")),"")</f>
        <v>0.15354859258881864</v>
      </c>
      <c r="M183" s="56"/>
      <c r="N183" t="str">
        <f>IF(E183&gt;='Data Transformation'!$R$29,B183,"")</f>
        <v/>
      </c>
      <c r="O183" t="str">
        <f>IFERROR(IF(AND(Assignments!L183&lt;('Data Transformation'!$R$4-'Data Transformation'!$R$3)/2,ABS(K183-'Data Transformation'!$R$6)&gt;ABS(K183-'Data Transformation'!$R$5),NOT(ISNUMBER(N183)),NOT(ISNUMBER(R183)),NOT(ISNUMBER(P183)),NOT(ISNUMBER(R183)),NOT(ISNUMBER(S183)),NOT(ISNUMBER(T183))),Assignments!B183,""),"")</f>
        <v/>
      </c>
      <c r="P183" t="str">
        <f>IF(AND(NOT(ISNUMBER(N183)),NOT(ISNUMBER(R183)),NOT(ISNUMBER(S183)),G183&gt;='Data Transformation'!$R$28),B183,"")</f>
        <v/>
      </c>
      <c r="Q183" t="str">
        <f>IFERROR(IF(AND(Assignments!L183&lt;('Data Transformation'!$R$4-'Data Transformation'!$R$3)/2,ABS(K183-'Data Transformation'!$R$6)&lt;ABS(K183-'Data Transformation'!$R$5),NOT(ISNUMBER(N183)),NOT(ISNUMBER(T183)),NOT(ISNUMBER(P183)),NOT(ISNUMBER(R183)),NOT(ISNUMBER(T183)),NOT(ISNUMBER(S183))),Assignments!B183,""),"")</f>
        <v/>
      </c>
      <c r="R183">
        <f>IF(H183&gt;='Data Transformation'!$R$30,B183,"")</f>
        <v>178</v>
      </c>
      <c r="S183" t="str">
        <f>IF(D183&gt;='Data Transformation'!$R$31,B183,"")</f>
        <v/>
      </c>
      <c r="T183" t="str">
        <f>IF(AND(H183&lt;'Data Transformation'!$R$30,E183&lt;'Data Transformation'!$R$29,G183&lt;0.3,D183&lt;'Data Transformation'!$R$31,E183&gt;0.4,H183&gt;0.4),B183,"")</f>
        <v/>
      </c>
      <c r="U183" s="56"/>
      <c r="V183" t="str" cm="2">
        <f t="array" ref="V183">IF(C183=FALSE,"",IF(AND(ISNUMBER(B183),ISBLANK(N183:T183)),"Unclassified",(IF(COUNT(N183:T183)=0,"",INDEX($N$4:$T$4,MATCH(TRUE,N183:T183=B183,0))))))</f>
        <v>Toggle</v>
      </c>
      <c r="W183" t="str">
        <f t="shared" si="7"/>
        <v/>
      </c>
      <c r="X183" t="str">
        <f t="shared" si="8"/>
        <v/>
      </c>
      <c r="AC183" t="b">
        <f t="shared" si="9"/>
        <v>0</v>
      </c>
      <c r="AD183">
        <f>IFERROR(ABS(ABS(K183-'Data Transformation'!$R$5)-ABS(K183-'Data Transformation'!$R$6)),"")</f>
        <v>0.81</v>
      </c>
      <c r="AE183" t="b">
        <f>IF(C183=FALSE,"",IF(AND(OR(V183=$Z$6,V183=$Z$8),OR(AC183=TRUE,AD183&lt;='Data Transformation'!$X$8)),TRUE,FALSE))</f>
        <v>0</v>
      </c>
    </row>
    <row r="184" spans="2:31" x14ac:dyDescent="0.25">
      <c r="B184">
        <v>179</v>
      </c>
      <c r="C184">
        <v>17</v>
      </c>
      <c r="D184">
        <v>0</v>
      </c>
      <c r="E184">
        <v>0.1875</v>
      </c>
      <c r="F184">
        <v>0.7</v>
      </c>
      <c r="G184">
        <v>0.65217391304347827</v>
      </c>
      <c r="H184">
        <v>0.125</v>
      </c>
      <c r="I184" t="str">
        <v>no</v>
      </c>
      <c r="K184" s="57">
        <f>IFERROR(AVERAGEIF('Data Transformation'!$B$425:$B$8425,B184,IF('Input and Summary Results'!$J$4="no",'Data Transformation'!$C$425:$C$8425,'Data Transformation'!$E$425:$E$8425)),"")</f>
        <v>0.61815093124999998</v>
      </c>
      <c r="L184" s="58" cm="1">
        <f t="array" ref="L184">IFERROR(_xlfn.STDEV.S(IF('Data Transformation'!$B$425:$B$8425=B184,IF('Input and Summary Results'!$J$4="no",'Data Transformation'!$C$425:$C$8425,'Data Transformation'!$E$425:$E$8425),"")),"")</f>
        <v>0.26029126623668092</v>
      </c>
      <c r="M184" s="56"/>
      <c r="N184" t="str">
        <f>IF(E184&gt;='Data Transformation'!$R$29,B184,"")</f>
        <v/>
      </c>
      <c r="O184" t="str">
        <f>IFERROR(IF(AND(Assignments!L184&lt;('Data Transformation'!$R$4-'Data Transformation'!$R$3)/2,ABS(K184-'Data Transformation'!$R$6)&gt;ABS(K184-'Data Transformation'!$R$5),NOT(ISNUMBER(N184)),NOT(ISNUMBER(R184)),NOT(ISNUMBER(P184)),NOT(ISNUMBER(R184)),NOT(ISNUMBER(S184)),NOT(ISNUMBER(T184))),Assignments!B184,""),"")</f>
        <v/>
      </c>
      <c r="P184">
        <f>IF(AND(NOT(ISNUMBER(N184)),NOT(ISNUMBER(R184)),NOT(ISNUMBER(S184)),G184&gt;='Data Transformation'!$R$28),B184,"")</f>
        <v>179</v>
      </c>
      <c r="Q184" t="str">
        <f>IFERROR(IF(AND(Assignments!L184&lt;('Data Transformation'!$R$4-'Data Transformation'!$R$3)/2,ABS(K184-'Data Transformation'!$R$6)&lt;ABS(K184-'Data Transformation'!$R$5),NOT(ISNUMBER(N184)),NOT(ISNUMBER(T184)),NOT(ISNUMBER(P184)),NOT(ISNUMBER(R184)),NOT(ISNUMBER(T184)),NOT(ISNUMBER(S184))),Assignments!B184,""),"")</f>
        <v/>
      </c>
      <c r="R184" t="str">
        <f>IF(H184&gt;='Data Transformation'!$R$30,B184,"")</f>
        <v/>
      </c>
      <c r="S184" t="str">
        <f>IF(D184&gt;='Data Transformation'!$R$31,B184,"")</f>
        <v/>
      </c>
      <c r="T184" t="str">
        <f>IF(AND(H184&lt;'Data Transformation'!$R$30,E184&lt;'Data Transformation'!$R$29,G184&lt;0.3,D184&lt;'Data Transformation'!$R$31,E184&gt;0.4,H184&gt;0.4),B184,"")</f>
        <v/>
      </c>
      <c r="U184" s="56"/>
      <c r="V184" t="str" cm="2">
        <f t="array" ref="V184">IF(C184=FALSE,"",IF(AND(ISNUMBER(B184),ISBLANK(N184:T184)),"Unclassified",(IF(COUNT(N184:T184)=0,"",INDEX($N$4:$T$4,MATCH(TRUE,N184:T184=B184,0))))))</f>
        <v>Rheostat</v>
      </c>
      <c r="W184" t="str">
        <f t="shared" si="7"/>
        <v/>
      </c>
      <c r="X184" t="str">
        <f t="shared" si="8"/>
        <v/>
      </c>
      <c r="AC184" t="b">
        <f t="shared" si="9"/>
        <v>0</v>
      </c>
      <c r="AD184">
        <f>IFERROR(ABS(ABS(K184-'Data Transformation'!$R$5)-ABS(K184-'Data Transformation'!$R$6)),"")</f>
        <v>4.6301862499999957E-2</v>
      </c>
      <c r="AE184" t="b">
        <f>IF(C184=FALSE,"",IF(AND(OR(V184=$Z$6,V184=$Z$8),OR(AC184=TRUE,AD184&lt;='Data Transformation'!$X$8)),TRUE,FALSE))</f>
        <v>0</v>
      </c>
    </row>
    <row r="185" spans="2:31" x14ac:dyDescent="0.25">
      <c r="B185">
        <v>180</v>
      </c>
      <c r="C185">
        <v>20</v>
      </c>
      <c r="D185">
        <v>0</v>
      </c>
      <c r="E185">
        <v>0.68421052631578949</v>
      </c>
      <c r="F185">
        <v>0.6</v>
      </c>
      <c r="G185">
        <v>0.56521739130434778</v>
      </c>
      <c r="H185">
        <v>0</v>
      </c>
      <c r="I185" t="str">
        <v>no</v>
      </c>
      <c r="K185" s="57">
        <f>IFERROR(AVERAGEIF('Data Transformation'!$B$425:$B$8425,B185,IF('Input and Summary Results'!$J$4="no",'Data Transformation'!$C$425:$C$8425,'Data Transformation'!$E$425:$E$8425)),"")</f>
        <v>0.87672648736842096</v>
      </c>
      <c r="L185" s="58" cm="1">
        <f t="array" ref="L185">IFERROR(_xlfn.STDEV.S(IF('Data Transformation'!$B$425:$B$8425=B185,IF('Input and Summary Results'!$J$4="no",'Data Transformation'!$C$425:$C$8425,'Data Transformation'!$E$425:$E$8425),"")),"")</f>
        <v>0.24040702791790181</v>
      </c>
      <c r="M185" s="56"/>
      <c r="N185" t="str">
        <f>IF(E185&gt;='Data Transformation'!$R$29,B185,"")</f>
        <v/>
      </c>
      <c r="O185" t="str">
        <f>IFERROR(IF(AND(Assignments!L185&lt;('Data Transformation'!$R$4-'Data Transformation'!$R$3)/2,ABS(K185-'Data Transformation'!$R$6)&gt;ABS(K185-'Data Transformation'!$R$5),NOT(ISNUMBER(N185)),NOT(ISNUMBER(R185)),NOT(ISNUMBER(P185)),NOT(ISNUMBER(R185)),NOT(ISNUMBER(S185)),NOT(ISNUMBER(T185))),Assignments!B185,""),"")</f>
        <v/>
      </c>
      <c r="P185">
        <f>IF(AND(NOT(ISNUMBER(N185)),NOT(ISNUMBER(R185)),NOT(ISNUMBER(S185)),G185&gt;='Data Transformation'!$R$28),B185,"")</f>
        <v>180</v>
      </c>
      <c r="Q185" t="str">
        <f>IFERROR(IF(AND(Assignments!L185&lt;('Data Transformation'!$R$4-'Data Transformation'!$R$3)/2,ABS(K185-'Data Transformation'!$R$6)&lt;ABS(K185-'Data Transformation'!$R$5),NOT(ISNUMBER(N185)),NOT(ISNUMBER(T185)),NOT(ISNUMBER(P185)),NOT(ISNUMBER(R185)),NOT(ISNUMBER(T185)),NOT(ISNUMBER(S185))),Assignments!B185,""),"")</f>
        <v/>
      </c>
      <c r="R185" t="str">
        <f>IF(H185&gt;='Data Transformation'!$R$30,B185,"")</f>
        <v/>
      </c>
      <c r="S185" t="str">
        <f>IF(D185&gt;='Data Transformation'!$R$31,B185,"")</f>
        <v/>
      </c>
      <c r="T185" t="str">
        <f>IF(AND(H185&lt;'Data Transformation'!$R$30,E185&lt;'Data Transformation'!$R$29,G185&lt;0.3,D185&lt;'Data Transformation'!$R$31,E185&gt;0.4,H185&gt;0.4),B185,"")</f>
        <v/>
      </c>
      <c r="U185" s="56"/>
      <c r="V185" t="str" cm="2">
        <f t="array" ref="V185">IF(C185=FALSE,"",IF(AND(ISNUMBER(B185),ISBLANK(N185:T185)),"Unclassified",(IF(COUNT(N185:T185)=0,"",INDEX($N$4:$T$4,MATCH(TRUE,N185:T185=B185,0))))))</f>
        <v>Rheostat</v>
      </c>
      <c r="W185" t="str">
        <f t="shared" si="7"/>
        <v/>
      </c>
      <c r="X185" t="str">
        <f t="shared" si="8"/>
        <v/>
      </c>
      <c r="AC185" t="b">
        <f t="shared" si="9"/>
        <v>0</v>
      </c>
      <c r="AD185">
        <f>IFERROR(ABS(ABS(K185-'Data Transformation'!$R$5)-ABS(K185-'Data Transformation'!$R$6)),"")</f>
        <v>0.56345297473684186</v>
      </c>
      <c r="AE185" t="b">
        <f>IF(C185=FALSE,"",IF(AND(OR(V185=$Z$6,V185=$Z$8),OR(AC185=TRUE,AD185&lt;='Data Transformation'!$X$8)),TRUE,FALSE))</f>
        <v>0</v>
      </c>
    </row>
    <row r="186" spans="2:31" x14ac:dyDescent="0.25">
      <c r="B186">
        <v>181</v>
      </c>
      <c r="C186">
        <v>13</v>
      </c>
      <c r="D186">
        <v>0</v>
      </c>
      <c r="E186">
        <v>0</v>
      </c>
      <c r="F186">
        <v>0.4</v>
      </c>
      <c r="G186">
        <v>0.34782608695652173</v>
      </c>
      <c r="H186">
        <v>0.83333333333333337</v>
      </c>
      <c r="I186" t="str">
        <v>no</v>
      </c>
      <c r="K186" s="57">
        <f>IFERROR(AVERAGEIF('Data Transformation'!$B$425:$B$8425,B186,IF('Input and Summary Results'!$J$4="no",'Data Transformation'!$C$425:$C$8425,'Data Transformation'!$E$425:$E$8425)),"")</f>
        <v>0.22625362416666669</v>
      </c>
      <c r="L186" s="58" cm="1">
        <f t="array" ref="L186">IFERROR(_xlfn.STDEV.S(IF('Data Transformation'!$B$425:$B$8425=B186,IF('Input and Summary Results'!$J$4="no",'Data Transformation'!$C$425:$C$8425,'Data Transformation'!$E$425:$E$8425),"")),"")</f>
        <v>0.21427320324889426</v>
      </c>
      <c r="M186" s="56"/>
      <c r="N186" t="str">
        <f>IF(E186&gt;='Data Transformation'!$R$29,B186,"")</f>
        <v/>
      </c>
      <c r="O186" t="str">
        <f>IFERROR(IF(AND(Assignments!L186&lt;('Data Transformation'!$R$4-'Data Transformation'!$R$3)/2,ABS(K186-'Data Transformation'!$R$6)&gt;ABS(K186-'Data Transformation'!$R$5),NOT(ISNUMBER(N186)),NOT(ISNUMBER(R186)),NOT(ISNUMBER(P186)),NOT(ISNUMBER(R186)),NOT(ISNUMBER(S186)),NOT(ISNUMBER(T186))),Assignments!B186,""),"")</f>
        <v/>
      </c>
      <c r="P186" t="str">
        <f>IF(AND(NOT(ISNUMBER(N186)),NOT(ISNUMBER(R186)),NOT(ISNUMBER(S186)),G186&gt;='Data Transformation'!$R$28),B186,"")</f>
        <v/>
      </c>
      <c r="Q186" t="str">
        <f>IFERROR(IF(AND(Assignments!L186&lt;('Data Transformation'!$R$4-'Data Transformation'!$R$3)/2,ABS(K186-'Data Transformation'!$R$6)&lt;ABS(K186-'Data Transformation'!$R$5),NOT(ISNUMBER(N186)),NOT(ISNUMBER(T186)),NOT(ISNUMBER(P186)),NOT(ISNUMBER(R186)),NOT(ISNUMBER(T186)),NOT(ISNUMBER(S186))),Assignments!B186,""),"")</f>
        <v/>
      </c>
      <c r="R186">
        <f>IF(H186&gt;='Data Transformation'!$R$30,B186,"")</f>
        <v>181</v>
      </c>
      <c r="S186" t="str">
        <f>IF(D186&gt;='Data Transformation'!$R$31,B186,"")</f>
        <v/>
      </c>
      <c r="T186" t="str">
        <f>IF(AND(H186&lt;'Data Transformation'!$R$30,E186&lt;'Data Transformation'!$R$29,G186&lt;0.3,D186&lt;'Data Transformation'!$R$31,E186&gt;0.4,H186&gt;0.4),B186,"")</f>
        <v/>
      </c>
      <c r="U186" s="56"/>
      <c r="V186" t="str" cm="2">
        <f t="array" ref="V186">IF(C186=FALSE,"",IF(AND(ISNUMBER(B186),ISBLANK(N186:T186)),"Unclassified",(IF(COUNT(N186:T186)=0,"",INDEX($N$4:$T$4,MATCH(TRUE,N186:T186=B186,0))))))</f>
        <v>Toggle</v>
      </c>
      <c r="W186" t="str">
        <f t="shared" si="7"/>
        <v/>
      </c>
      <c r="X186" t="str">
        <f t="shared" si="8"/>
        <v/>
      </c>
      <c r="AC186" t="b">
        <f t="shared" si="9"/>
        <v>0</v>
      </c>
      <c r="AD186">
        <f>IFERROR(ABS(ABS(K186-'Data Transformation'!$R$5)-ABS(K186-'Data Transformation'!$R$6)),"")</f>
        <v>0.73749275166666661</v>
      </c>
      <c r="AE186" t="b">
        <f>IF(C186=FALSE,"",IF(AND(OR(V186=$Z$6,V186=$Z$8),OR(AC186=TRUE,AD186&lt;='Data Transformation'!$X$8)),TRUE,FALSE))</f>
        <v>0</v>
      </c>
    </row>
    <row r="187" spans="2:31" x14ac:dyDescent="0.25">
      <c r="B187">
        <v>182</v>
      </c>
      <c r="C187">
        <v>18</v>
      </c>
      <c r="D187">
        <v>0</v>
      </c>
      <c r="E187">
        <v>0.23529411764705882</v>
      </c>
      <c r="F187">
        <v>0.7</v>
      </c>
      <c r="G187">
        <v>0.65217391304347827</v>
      </c>
      <c r="H187">
        <v>0.17647058823529413</v>
      </c>
      <c r="I187" t="str">
        <v>no</v>
      </c>
      <c r="K187" s="57">
        <f>IFERROR(AVERAGEIF('Data Transformation'!$B$425:$B$8425,B187,IF('Input and Summary Results'!$J$4="no",'Data Transformation'!$C$425:$C$8425,'Data Transformation'!$E$425:$E$8425)),"")</f>
        <v>0.64784507705882366</v>
      </c>
      <c r="L187" s="58" cm="1">
        <f t="array" ref="L187">IFERROR(_xlfn.STDEV.S(IF('Data Transformation'!$B$425:$B$8425=B187,IF('Input and Summary Results'!$J$4="no",'Data Transformation'!$C$425:$C$8425,'Data Transformation'!$E$425:$E$8425),"")),"")</f>
        <v>0.31256683928883544</v>
      </c>
      <c r="M187" s="56"/>
      <c r="N187" t="str">
        <f>IF(E187&gt;='Data Transformation'!$R$29,B187,"")</f>
        <v/>
      </c>
      <c r="O187" t="str">
        <f>IFERROR(IF(AND(Assignments!L187&lt;('Data Transformation'!$R$4-'Data Transformation'!$R$3)/2,ABS(K187-'Data Transformation'!$R$6)&gt;ABS(K187-'Data Transformation'!$R$5),NOT(ISNUMBER(N187)),NOT(ISNUMBER(R187)),NOT(ISNUMBER(P187)),NOT(ISNUMBER(R187)),NOT(ISNUMBER(S187)),NOT(ISNUMBER(T187))),Assignments!B187,""),"")</f>
        <v/>
      </c>
      <c r="P187">
        <f>IF(AND(NOT(ISNUMBER(N187)),NOT(ISNUMBER(R187)),NOT(ISNUMBER(S187)),G187&gt;='Data Transformation'!$R$28),B187,"")</f>
        <v>182</v>
      </c>
      <c r="Q187" t="str">
        <f>IFERROR(IF(AND(Assignments!L187&lt;('Data Transformation'!$R$4-'Data Transformation'!$R$3)/2,ABS(K187-'Data Transformation'!$R$6)&lt;ABS(K187-'Data Transformation'!$R$5),NOT(ISNUMBER(N187)),NOT(ISNUMBER(T187)),NOT(ISNUMBER(P187)),NOT(ISNUMBER(R187)),NOT(ISNUMBER(T187)),NOT(ISNUMBER(S187))),Assignments!B187,""),"")</f>
        <v/>
      </c>
      <c r="R187" t="str">
        <f>IF(H187&gt;='Data Transformation'!$R$30,B187,"")</f>
        <v/>
      </c>
      <c r="S187" t="str">
        <f>IF(D187&gt;='Data Transformation'!$R$31,B187,"")</f>
        <v/>
      </c>
      <c r="T187" t="str">
        <f>IF(AND(H187&lt;'Data Transformation'!$R$30,E187&lt;'Data Transformation'!$R$29,G187&lt;0.3,D187&lt;'Data Transformation'!$R$31,E187&gt;0.4,H187&gt;0.4),B187,"")</f>
        <v/>
      </c>
      <c r="U187" s="56"/>
      <c r="V187" t="str" cm="2">
        <f t="array" ref="V187">IF(C187=FALSE,"",IF(AND(ISNUMBER(B187),ISBLANK(N187:T187)),"Unclassified",(IF(COUNT(N187:T187)=0,"",INDEX($N$4:$T$4,MATCH(TRUE,N187:T187=B187,0))))))</f>
        <v>Rheostat</v>
      </c>
      <c r="W187" t="str">
        <f t="shared" si="7"/>
        <v/>
      </c>
      <c r="X187" t="str">
        <f t="shared" si="8"/>
        <v/>
      </c>
      <c r="AC187" t="b">
        <f t="shared" si="9"/>
        <v>0</v>
      </c>
      <c r="AD187">
        <f>IFERROR(ABS(ABS(K187-'Data Transformation'!$R$5)-ABS(K187-'Data Transformation'!$R$6)),"")</f>
        <v>0.10569015411764732</v>
      </c>
      <c r="AE187" t="b">
        <f>IF(C187=FALSE,"",IF(AND(OR(V187=$Z$6,V187=$Z$8),OR(AC187=TRUE,AD187&lt;='Data Transformation'!$X$8)),TRUE,FALSE))</f>
        <v>0</v>
      </c>
    </row>
    <row r="188" spans="2:31" x14ac:dyDescent="0.25">
      <c r="B188">
        <v>183</v>
      </c>
      <c r="C188">
        <v>19</v>
      </c>
      <c r="D188">
        <v>5.5555555555555552E-2</v>
      </c>
      <c r="E188">
        <v>0.1111111111111111</v>
      </c>
      <c r="F188">
        <v>0.4</v>
      </c>
      <c r="G188">
        <v>0.2608695652173913</v>
      </c>
      <c r="H188">
        <v>0.77777777777777779</v>
      </c>
      <c r="I188" t="str">
        <v>no</v>
      </c>
      <c r="K188" s="57">
        <f>IFERROR(AVERAGEIF('Data Transformation'!$B$425:$B$8425,B188,IF('Input and Summary Results'!$J$4="no",'Data Transformation'!$C$425:$C$8425,'Data Transformation'!$E$425:$E$8425)),"")</f>
        <v>0.29778004555555554</v>
      </c>
      <c r="L188" s="58" cm="1">
        <f t="array" ref="L188">IFERROR(_xlfn.STDEV.S(IF('Data Transformation'!$B$425:$B$8425=B188,IF('Input and Summary Results'!$J$4="no",'Data Transformation'!$C$425:$C$8425,'Data Transformation'!$E$425:$E$8425),"")),"")</f>
        <v>0.3826337004293629</v>
      </c>
      <c r="M188" s="56"/>
      <c r="N188" t="str">
        <f>IF(E188&gt;='Data Transformation'!$R$29,B188,"")</f>
        <v/>
      </c>
      <c r="O188" t="str">
        <f>IFERROR(IF(AND(Assignments!L188&lt;('Data Transformation'!$R$4-'Data Transformation'!$R$3)/2,ABS(K188-'Data Transformation'!$R$6)&gt;ABS(K188-'Data Transformation'!$R$5),NOT(ISNUMBER(N188)),NOT(ISNUMBER(R188)),NOT(ISNUMBER(P188)),NOT(ISNUMBER(R188)),NOT(ISNUMBER(S188)),NOT(ISNUMBER(T188))),Assignments!B188,""),"")</f>
        <v/>
      </c>
      <c r="P188" t="str">
        <f>IF(AND(NOT(ISNUMBER(N188)),NOT(ISNUMBER(R188)),NOT(ISNUMBER(S188)),G188&gt;='Data Transformation'!$R$28),B188,"")</f>
        <v/>
      </c>
      <c r="Q188" t="str">
        <f>IFERROR(IF(AND(Assignments!L188&lt;('Data Transformation'!$R$4-'Data Transformation'!$R$3)/2,ABS(K188-'Data Transformation'!$R$6)&lt;ABS(K188-'Data Transformation'!$R$5),NOT(ISNUMBER(N188)),NOT(ISNUMBER(T188)),NOT(ISNUMBER(P188)),NOT(ISNUMBER(R188)),NOT(ISNUMBER(T188)),NOT(ISNUMBER(S188))),Assignments!B188,""),"")</f>
        <v/>
      </c>
      <c r="R188">
        <f>IF(H188&gt;='Data Transformation'!$R$30,B188,"")</f>
        <v>183</v>
      </c>
      <c r="S188" t="str">
        <f>IF(D188&gt;='Data Transformation'!$R$31,B188,"")</f>
        <v/>
      </c>
      <c r="T188" t="str">
        <f>IF(AND(H188&lt;'Data Transformation'!$R$30,E188&lt;'Data Transformation'!$R$29,G188&lt;0.3,D188&lt;'Data Transformation'!$R$31,E188&gt;0.4,H188&gt;0.4),B188,"")</f>
        <v/>
      </c>
      <c r="U188" s="56"/>
      <c r="V188" t="str" cm="2">
        <f t="array" ref="V188">IF(C188=FALSE,"",IF(AND(ISNUMBER(B188),ISBLANK(N188:T188)),"Unclassified",(IF(COUNT(N188:T188)=0,"",INDEX($N$4:$T$4,MATCH(TRUE,N188:T188=B188,0))))))</f>
        <v>Toggle</v>
      </c>
      <c r="W188" t="str">
        <f t="shared" si="7"/>
        <v/>
      </c>
      <c r="X188" t="str">
        <f t="shared" si="8"/>
        <v/>
      </c>
      <c r="AC188" t="b">
        <f t="shared" si="9"/>
        <v>0</v>
      </c>
      <c r="AD188">
        <f>IFERROR(ABS(ABS(K188-'Data Transformation'!$R$5)-ABS(K188-'Data Transformation'!$R$6)),"")</f>
        <v>0.59443990888888898</v>
      </c>
      <c r="AE188" t="b">
        <f>IF(C188=FALSE,"",IF(AND(OR(V188=$Z$6,V188=$Z$8),OR(AC188=TRUE,AD188&lt;='Data Transformation'!$X$8)),TRUE,FALSE))</f>
        <v>0</v>
      </c>
    </row>
    <row r="189" spans="2:31" x14ac:dyDescent="0.25">
      <c r="B189">
        <v>184</v>
      </c>
      <c r="C189">
        <v>19</v>
      </c>
      <c r="D189">
        <v>0</v>
      </c>
      <c r="E189">
        <v>5.5555555555555552E-2</v>
      </c>
      <c r="F189">
        <v>0.4</v>
      </c>
      <c r="G189">
        <v>0.30434782608695654</v>
      </c>
      <c r="H189">
        <v>0.66666666666666663</v>
      </c>
      <c r="I189" t="str">
        <v>no</v>
      </c>
      <c r="K189" s="57">
        <f>IFERROR(AVERAGEIF('Data Transformation'!$B$425:$B$8425,B189,IF('Input and Summary Results'!$J$4="no",'Data Transformation'!$C$425:$C$8425,'Data Transformation'!$E$425:$E$8425)),"")</f>
        <v>0.26363328111111112</v>
      </c>
      <c r="L189" s="58" cm="1">
        <f t="array" ref="L189">IFERROR(_xlfn.STDEV.S(IF('Data Transformation'!$B$425:$B$8425=B189,IF('Input and Summary Results'!$J$4="no",'Data Transformation'!$C$425:$C$8425,'Data Transformation'!$E$425:$E$8425),"")),"")</f>
        <v>0.24763385763039192</v>
      </c>
      <c r="M189" s="56"/>
      <c r="N189" t="str">
        <f>IF(E189&gt;='Data Transformation'!$R$29,B189,"")</f>
        <v/>
      </c>
      <c r="O189" t="str">
        <f>IFERROR(IF(AND(Assignments!L189&lt;('Data Transformation'!$R$4-'Data Transformation'!$R$3)/2,ABS(K189-'Data Transformation'!$R$6)&gt;ABS(K189-'Data Transformation'!$R$5),NOT(ISNUMBER(N189)),NOT(ISNUMBER(R189)),NOT(ISNUMBER(P189)),NOT(ISNUMBER(R189)),NOT(ISNUMBER(S189)),NOT(ISNUMBER(T189))),Assignments!B189,""),"")</f>
        <v/>
      </c>
      <c r="P189" t="str">
        <f>IF(AND(NOT(ISNUMBER(N189)),NOT(ISNUMBER(R189)),NOT(ISNUMBER(S189)),G189&gt;='Data Transformation'!$R$28),B189,"")</f>
        <v/>
      </c>
      <c r="Q189" t="str">
        <f>IFERROR(IF(AND(Assignments!L189&lt;('Data Transformation'!$R$4-'Data Transformation'!$R$3)/2,ABS(K189-'Data Transformation'!$R$6)&lt;ABS(K189-'Data Transformation'!$R$5),NOT(ISNUMBER(N189)),NOT(ISNUMBER(T189)),NOT(ISNUMBER(P189)),NOT(ISNUMBER(R189)),NOT(ISNUMBER(T189)),NOT(ISNUMBER(S189))),Assignments!B189,""),"")</f>
        <v/>
      </c>
      <c r="R189">
        <f>IF(H189&gt;='Data Transformation'!$R$30,B189,"")</f>
        <v>184</v>
      </c>
      <c r="S189" t="str">
        <f>IF(D189&gt;='Data Transformation'!$R$31,B189,"")</f>
        <v/>
      </c>
      <c r="T189" t="str">
        <f>IF(AND(H189&lt;'Data Transformation'!$R$30,E189&lt;'Data Transformation'!$R$29,G189&lt;0.3,D189&lt;'Data Transformation'!$R$31,E189&gt;0.4,H189&gt;0.4),B189,"")</f>
        <v/>
      </c>
      <c r="U189" s="56"/>
      <c r="V189" t="str" cm="2">
        <f t="array" ref="V189">IF(C189=FALSE,"",IF(AND(ISNUMBER(B189),ISBLANK(N189:T189)),"Unclassified",(IF(COUNT(N189:T189)=0,"",INDEX($N$4:$T$4,MATCH(TRUE,N189:T189=B189,0))))))</f>
        <v>Toggle</v>
      </c>
      <c r="W189" t="str">
        <f t="shared" si="7"/>
        <v/>
      </c>
      <c r="X189" t="str">
        <f t="shared" si="8"/>
        <v/>
      </c>
      <c r="AC189" t="b">
        <f t="shared" si="9"/>
        <v>0</v>
      </c>
      <c r="AD189">
        <f>IFERROR(ABS(ABS(K189-'Data Transformation'!$R$5)-ABS(K189-'Data Transformation'!$R$6)),"")</f>
        <v>0.66273343777777782</v>
      </c>
      <c r="AE189" t="b">
        <f>IF(C189=FALSE,"",IF(AND(OR(V189=$Z$6,V189=$Z$8),OR(AC189=TRUE,AD189&lt;='Data Transformation'!$X$8)),TRUE,FALSE))</f>
        <v>0</v>
      </c>
    </row>
    <row r="190" spans="2:31" x14ac:dyDescent="0.25">
      <c r="B190">
        <v>185</v>
      </c>
      <c r="C190">
        <v>18</v>
      </c>
      <c r="D190">
        <v>0</v>
      </c>
      <c r="E190">
        <v>0.47058823529411764</v>
      </c>
      <c r="F190">
        <v>0.7</v>
      </c>
      <c r="G190">
        <v>0.65217391304347827</v>
      </c>
      <c r="H190">
        <v>0.23529411764705882</v>
      </c>
      <c r="I190" t="str">
        <v>no</v>
      </c>
      <c r="K190" s="57">
        <f>IFERROR(AVERAGEIF('Data Transformation'!$B$425:$B$8425,B190,IF('Input and Summary Results'!$J$4="no",'Data Transformation'!$C$425:$C$8425,'Data Transformation'!$E$425:$E$8425)),"")</f>
        <v>0.71211162941176465</v>
      </c>
      <c r="L190" s="58" cm="1">
        <f t="array" ref="L190">IFERROR(_xlfn.STDEV.S(IF('Data Transformation'!$B$425:$B$8425=B190,IF('Input and Summary Results'!$J$4="no",'Data Transformation'!$C$425:$C$8425,'Data Transformation'!$E$425:$E$8425),"")),"")</f>
        <v>0.36502543784199443</v>
      </c>
      <c r="M190" s="56"/>
      <c r="N190" t="str">
        <f>IF(E190&gt;='Data Transformation'!$R$29,B190,"")</f>
        <v/>
      </c>
      <c r="O190" t="str">
        <f>IFERROR(IF(AND(Assignments!L190&lt;('Data Transformation'!$R$4-'Data Transformation'!$R$3)/2,ABS(K190-'Data Transformation'!$R$6)&gt;ABS(K190-'Data Transformation'!$R$5),NOT(ISNUMBER(N190)),NOT(ISNUMBER(R190)),NOT(ISNUMBER(P190)),NOT(ISNUMBER(R190)),NOT(ISNUMBER(S190)),NOT(ISNUMBER(T190))),Assignments!B190,""),"")</f>
        <v/>
      </c>
      <c r="P190">
        <f>IF(AND(NOT(ISNUMBER(N190)),NOT(ISNUMBER(R190)),NOT(ISNUMBER(S190)),G190&gt;='Data Transformation'!$R$28),B190,"")</f>
        <v>185</v>
      </c>
      <c r="Q190" t="str">
        <f>IFERROR(IF(AND(Assignments!L190&lt;('Data Transformation'!$R$4-'Data Transformation'!$R$3)/2,ABS(K190-'Data Transformation'!$R$6)&lt;ABS(K190-'Data Transformation'!$R$5),NOT(ISNUMBER(N190)),NOT(ISNUMBER(T190)),NOT(ISNUMBER(P190)),NOT(ISNUMBER(R190)),NOT(ISNUMBER(T190)),NOT(ISNUMBER(S190))),Assignments!B190,""),"")</f>
        <v/>
      </c>
      <c r="R190" t="str">
        <f>IF(H190&gt;='Data Transformation'!$R$30,B190,"")</f>
        <v/>
      </c>
      <c r="S190" t="str">
        <f>IF(D190&gt;='Data Transformation'!$R$31,B190,"")</f>
        <v/>
      </c>
      <c r="T190" t="str">
        <f>IF(AND(H190&lt;'Data Transformation'!$R$30,E190&lt;'Data Transformation'!$R$29,G190&lt;0.3,D190&lt;'Data Transformation'!$R$31,E190&gt;0.4,H190&gt;0.4),B190,"")</f>
        <v/>
      </c>
      <c r="U190" s="56"/>
      <c r="V190" t="str" cm="2">
        <f t="array" ref="V190">IF(C190=FALSE,"",IF(AND(ISNUMBER(B190),ISBLANK(N190:T190)),"Unclassified",(IF(COUNT(N190:T190)=0,"",INDEX($N$4:$T$4,MATCH(TRUE,N190:T190=B190,0))))))</f>
        <v>Rheostat</v>
      </c>
      <c r="W190" t="str">
        <f t="shared" si="7"/>
        <v/>
      </c>
      <c r="X190" t="str">
        <f t="shared" si="8"/>
        <v/>
      </c>
      <c r="AC190" t="b">
        <f t="shared" si="9"/>
        <v>0</v>
      </c>
      <c r="AD190">
        <f>IFERROR(ABS(ABS(K190-'Data Transformation'!$R$5)-ABS(K190-'Data Transformation'!$R$6)),"")</f>
        <v>0.23422325882352935</v>
      </c>
      <c r="AE190" t="b">
        <f>IF(C190=FALSE,"",IF(AND(OR(V190=$Z$6,V190=$Z$8),OR(AC190=TRUE,AD190&lt;='Data Transformation'!$X$8)),TRUE,FALSE))</f>
        <v>0</v>
      </c>
    </row>
    <row r="191" spans="2:31" x14ac:dyDescent="0.25">
      <c r="B191">
        <v>186</v>
      </c>
      <c r="C191">
        <v>20</v>
      </c>
      <c r="D191">
        <v>5.2631578947368418E-2</v>
      </c>
      <c r="E191">
        <v>0.47368421052631576</v>
      </c>
      <c r="F191">
        <v>0.8</v>
      </c>
      <c r="G191">
        <v>0.73913043478260865</v>
      </c>
      <c r="H191">
        <v>5.2631578947368418E-2</v>
      </c>
      <c r="I191" t="str">
        <v>no</v>
      </c>
      <c r="K191" s="57">
        <f>IFERROR(AVERAGEIF('Data Transformation'!$B$425:$B$8425,B191,IF('Input and Summary Results'!$J$4="no",'Data Transformation'!$C$425:$C$8425,'Data Transformation'!$E$425:$E$8425)),"")</f>
        <v>0.78584988999999994</v>
      </c>
      <c r="L191" s="58" cm="1">
        <f t="array" ref="L191">IFERROR(_xlfn.STDEV.S(IF('Data Transformation'!$B$425:$B$8425=B191,IF('Input and Summary Results'!$J$4="no",'Data Transformation'!$C$425:$C$8425,'Data Transformation'!$E$425:$E$8425),"")),"")</f>
        <v>0.25648262578761061</v>
      </c>
      <c r="M191" s="56"/>
      <c r="N191" t="str">
        <f>IF(E191&gt;='Data Transformation'!$R$29,B191,"")</f>
        <v/>
      </c>
      <c r="O191" t="str">
        <f>IFERROR(IF(AND(Assignments!L191&lt;('Data Transformation'!$R$4-'Data Transformation'!$R$3)/2,ABS(K191-'Data Transformation'!$R$6)&gt;ABS(K191-'Data Transformation'!$R$5),NOT(ISNUMBER(N191)),NOT(ISNUMBER(R191)),NOT(ISNUMBER(P191)),NOT(ISNUMBER(R191)),NOT(ISNUMBER(S191)),NOT(ISNUMBER(T191))),Assignments!B191,""),"")</f>
        <v/>
      </c>
      <c r="P191">
        <f>IF(AND(NOT(ISNUMBER(N191)),NOT(ISNUMBER(R191)),NOT(ISNUMBER(S191)),G191&gt;='Data Transformation'!$R$28),B191,"")</f>
        <v>186</v>
      </c>
      <c r="Q191" t="str">
        <f>IFERROR(IF(AND(Assignments!L191&lt;('Data Transformation'!$R$4-'Data Transformation'!$R$3)/2,ABS(K191-'Data Transformation'!$R$6)&lt;ABS(K191-'Data Transformation'!$R$5),NOT(ISNUMBER(N191)),NOT(ISNUMBER(T191)),NOT(ISNUMBER(P191)),NOT(ISNUMBER(R191)),NOT(ISNUMBER(T191)),NOT(ISNUMBER(S191))),Assignments!B191,""),"")</f>
        <v/>
      </c>
      <c r="R191" t="str">
        <f>IF(H191&gt;='Data Transformation'!$R$30,B191,"")</f>
        <v/>
      </c>
      <c r="S191" t="str">
        <f>IF(D191&gt;='Data Transformation'!$R$31,B191,"")</f>
        <v/>
      </c>
      <c r="T191" t="str">
        <f>IF(AND(H191&lt;'Data Transformation'!$R$30,E191&lt;'Data Transformation'!$R$29,G191&lt;0.3,D191&lt;'Data Transformation'!$R$31,E191&gt;0.4,H191&gt;0.4),B191,"")</f>
        <v/>
      </c>
      <c r="U191" s="56"/>
      <c r="V191" t="str" cm="2">
        <f t="array" ref="V191">IF(C191=FALSE,"",IF(AND(ISNUMBER(B191),ISBLANK(N191:T191)),"Unclassified",(IF(COUNT(N191:T191)=0,"",INDEX($N$4:$T$4,MATCH(TRUE,N191:T191=B191,0))))))</f>
        <v>Rheostat</v>
      </c>
      <c r="W191" t="str">
        <f t="shared" si="7"/>
        <v/>
      </c>
      <c r="X191" t="str">
        <f t="shared" si="8"/>
        <v/>
      </c>
      <c r="AC191" t="b">
        <f t="shared" si="9"/>
        <v>0</v>
      </c>
      <c r="AD191">
        <f>IFERROR(ABS(ABS(K191-'Data Transformation'!$R$5)-ABS(K191-'Data Transformation'!$R$6)),"")</f>
        <v>0.38169977999999993</v>
      </c>
      <c r="AE191" t="b">
        <f>IF(C191=FALSE,"",IF(AND(OR(V191=$Z$6,V191=$Z$8),OR(AC191=TRUE,AD191&lt;='Data Transformation'!$X$8)),TRUE,FALSE))</f>
        <v>0</v>
      </c>
    </row>
    <row r="192" spans="2:31" x14ac:dyDescent="0.25">
      <c r="B192">
        <v>187</v>
      </c>
      <c r="C192">
        <v>13</v>
      </c>
      <c r="D192">
        <v>0</v>
      </c>
      <c r="E192">
        <v>8.3333333333333329E-2</v>
      </c>
      <c r="F192">
        <v>0.6</v>
      </c>
      <c r="G192">
        <v>0.56521739130434778</v>
      </c>
      <c r="H192">
        <v>0.25</v>
      </c>
      <c r="I192" t="str">
        <v>no</v>
      </c>
      <c r="K192" s="57">
        <f>IFERROR(AVERAGEIF('Data Transformation'!$B$425:$B$8425,B192,IF('Input and Summary Results'!$J$4="no",'Data Transformation'!$C$425:$C$8425,'Data Transformation'!$E$425:$E$8425)),"")</f>
        <v>0.55419846499999992</v>
      </c>
      <c r="L192" s="58" cm="1">
        <f t="array" ref="L192">IFERROR(_xlfn.STDEV.S(IF('Data Transformation'!$B$425:$B$8425=B192,IF('Input and Summary Results'!$J$4="no",'Data Transformation'!$C$425:$C$8425,'Data Transformation'!$E$425:$E$8425),"")),"")</f>
        <v>0.26071748265586631</v>
      </c>
      <c r="M192" s="56"/>
      <c r="N192" t="str">
        <f>IF(E192&gt;='Data Transformation'!$R$29,B192,"")</f>
        <v/>
      </c>
      <c r="O192" t="str">
        <f>IFERROR(IF(AND(Assignments!L192&lt;('Data Transformation'!$R$4-'Data Transformation'!$R$3)/2,ABS(K192-'Data Transformation'!$R$6)&gt;ABS(K192-'Data Transformation'!$R$5),NOT(ISNUMBER(N192)),NOT(ISNUMBER(R192)),NOT(ISNUMBER(P192)),NOT(ISNUMBER(R192)),NOT(ISNUMBER(S192)),NOT(ISNUMBER(T192))),Assignments!B192,""),"")</f>
        <v/>
      </c>
      <c r="P192">
        <f>IF(AND(NOT(ISNUMBER(N192)),NOT(ISNUMBER(R192)),NOT(ISNUMBER(S192)),G192&gt;='Data Transformation'!$R$28),B192,"")</f>
        <v>187</v>
      </c>
      <c r="Q192" t="str">
        <f>IFERROR(IF(AND(Assignments!L192&lt;('Data Transformation'!$R$4-'Data Transformation'!$R$3)/2,ABS(K192-'Data Transformation'!$R$6)&lt;ABS(K192-'Data Transformation'!$R$5),NOT(ISNUMBER(N192)),NOT(ISNUMBER(T192)),NOT(ISNUMBER(P192)),NOT(ISNUMBER(R192)),NOT(ISNUMBER(T192)),NOT(ISNUMBER(S192))),Assignments!B192,""),"")</f>
        <v/>
      </c>
      <c r="R192" t="str">
        <f>IF(H192&gt;='Data Transformation'!$R$30,B192,"")</f>
        <v/>
      </c>
      <c r="S192" t="str">
        <f>IF(D192&gt;='Data Transformation'!$R$31,B192,"")</f>
        <v/>
      </c>
      <c r="T192" t="str">
        <f>IF(AND(H192&lt;'Data Transformation'!$R$30,E192&lt;'Data Transformation'!$R$29,G192&lt;0.3,D192&lt;'Data Transformation'!$R$31,E192&gt;0.4,H192&gt;0.4),B192,"")</f>
        <v/>
      </c>
      <c r="U192" s="56"/>
      <c r="V192" t="str" cm="2">
        <f t="array" ref="V192">IF(C192=FALSE,"",IF(AND(ISNUMBER(B192),ISBLANK(N192:T192)),"Unclassified",(IF(COUNT(N192:T192)=0,"",INDEX($N$4:$T$4,MATCH(TRUE,N192:T192=B192,0))))))</f>
        <v>Rheostat</v>
      </c>
      <c r="W192" t="str">
        <f t="shared" si="7"/>
        <v/>
      </c>
      <c r="X192" t="str">
        <f t="shared" si="8"/>
        <v/>
      </c>
      <c r="AC192" t="b">
        <f t="shared" si="9"/>
        <v>0</v>
      </c>
      <c r="AD192">
        <f>IFERROR(ABS(ABS(K192-'Data Transformation'!$R$5)-ABS(K192-'Data Transformation'!$R$6)),"")</f>
        <v>8.1603070000000166E-2</v>
      </c>
      <c r="AE192" t="b">
        <f>IF(C192=FALSE,"",IF(AND(OR(V192=$Z$6,V192=$Z$8),OR(AC192=TRUE,AD192&lt;='Data Transformation'!$X$8)),TRUE,FALSE))</f>
        <v>0</v>
      </c>
    </row>
    <row r="193" spans="2:31" x14ac:dyDescent="0.25">
      <c r="B193">
        <v>188</v>
      </c>
      <c r="C193">
        <v>20</v>
      </c>
      <c r="D193">
        <v>0</v>
      </c>
      <c r="E193">
        <v>0.31578947368421051</v>
      </c>
      <c r="F193">
        <v>0.5</v>
      </c>
      <c r="G193">
        <v>0.43478260869565216</v>
      </c>
      <c r="H193">
        <v>0.10526315789473684</v>
      </c>
      <c r="I193" t="str">
        <v>no</v>
      </c>
      <c r="K193" s="57">
        <f>IFERROR(AVERAGEIF('Data Transformation'!$B$425:$B$8425,B193,IF('Input and Summary Results'!$J$4="no",'Data Transformation'!$C$425:$C$8425,'Data Transformation'!$E$425:$E$8425)),"")</f>
        <v>0.75770281842105258</v>
      </c>
      <c r="L193" s="58" cm="1">
        <f t="array" ref="L193">IFERROR(_xlfn.STDEV.S(IF('Data Transformation'!$B$425:$B$8425=B193,IF('Input and Summary Results'!$J$4="no",'Data Transformation'!$C$425:$C$8425,'Data Transformation'!$E$425:$E$8425),"")),"")</f>
        <v>0.24047852005909123</v>
      </c>
      <c r="M193" s="56"/>
      <c r="N193" t="str">
        <f>IF(E193&gt;='Data Transformation'!$R$29,B193,"")</f>
        <v/>
      </c>
      <c r="O193">
        <f>IFERROR(IF(AND(Assignments!L193&lt;('Data Transformation'!$R$4-'Data Transformation'!$R$3)/2,ABS(K193-'Data Transformation'!$R$6)&gt;ABS(K193-'Data Transformation'!$R$5),NOT(ISNUMBER(N193)),NOT(ISNUMBER(R193)),NOT(ISNUMBER(P193)),NOT(ISNUMBER(R193)),NOT(ISNUMBER(S193)),NOT(ISNUMBER(T193))),Assignments!B193,""),"")</f>
        <v>188</v>
      </c>
      <c r="P193" t="str">
        <f>IF(AND(NOT(ISNUMBER(N193)),NOT(ISNUMBER(R193)),NOT(ISNUMBER(S193)),G193&gt;='Data Transformation'!$R$28),B193,"")</f>
        <v/>
      </c>
      <c r="Q193" t="str">
        <f>IFERROR(IF(AND(Assignments!L193&lt;('Data Transformation'!$R$4-'Data Transformation'!$R$3)/2,ABS(K193-'Data Transformation'!$R$6)&lt;ABS(K193-'Data Transformation'!$R$5),NOT(ISNUMBER(N193)),NOT(ISNUMBER(T193)),NOT(ISNUMBER(P193)),NOT(ISNUMBER(R193)),NOT(ISNUMBER(T193)),NOT(ISNUMBER(S193))),Assignments!B193,""),"")</f>
        <v/>
      </c>
      <c r="R193" t="str">
        <f>IF(H193&gt;='Data Transformation'!$R$30,B193,"")</f>
        <v/>
      </c>
      <c r="S193" t="str">
        <f>IF(D193&gt;='Data Transformation'!$R$31,B193,"")</f>
        <v/>
      </c>
      <c r="T193" t="str">
        <f>IF(AND(H193&lt;'Data Transformation'!$R$30,E193&lt;'Data Transformation'!$R$29,G193&lt;0.3,D193&lt;'Data Transformation'!$R$31,E193&gt;0.4,H193&gt;0.4),B193,"")</f>
        <v/>
      </c>
      <c r="U193" s="56"/>
      <c r="V193" t="str" cm="2">
        <f t="array" ref="V193">IF(C193=FALSE,"",IF(AND(ISNUMBER(B193),ISBLANK(N193:T193)),"Unclassified",(IF(COUNT(N193:T193)=0,"",INDEX($N$4:$T$4,MATCH(TRUE,N193:T193=B193,0))))))</f>
        <v>Moderate</v>
      </c>
      <c r="W193" t="str">
        <f t="shared" si="7"/>
        <v/>
      </c>
      <c r="X193" t="str">
        <f t="shared" si="8"/>
        <v/>
      </c>
      <c r="AC193" t="b">
        <f t="shared" si="9"/>
        <v>0</v>
      </c>
      <c r="AD193">
        <f>IFERROR(ABS(ABS(K193-'Data Transformation'!$R$5)-ABS(K193-'Data Transformation'!$R$6)),"")</f>
        <v>0.32540563684210522</v>
      </c>
      <c r="AE193" t="b">
        <f>IF(C193=FALSE,"",IF(AND(OR(V193=$Z$6,V193=$Z$8),OR(AC193=TRUE,AD193&lt;='Data Transformation'!$X$8)),TRUE,FALSE))</f>
        <v>0</v>
      </c>
    </row>
    <row r="194" spans="2:31" x14ac:dyDescent="0.25">
      <c r="B194">
        <v>189</v>
      </c>
      <c r="C194">
        <v>17</v>
      </c>
      <c r="D194">
        <v>0</v>
      </c>
      <c r="E194">
        <v>0</v>
      </c>
      <c r="F194">
        <v>0.2</v>
      </c>
      <c r="G194">
        <v>8.6956521739130432E-2</v>
      </c>
      <c r="H194">
        <v>1</v>
      </c>
      <c r="I194" t="str">
        <v>yes</v>
      </c>
      <c r="K194" s="57">
        <f>IFERROR(AVERAGEIF('Data Transformation'!$B$425:$B$8425,B194,IF('Input and Summary Results'!$J$4="no",'Data Transformation'!$C$425:$C$8425,'Data Transformation'!$E$425:$E$8425)),"")</f>
        <v>5.9014174374999999E-2</v>
      </c>
      <c r="L194" s="58" cm="1">
        <f t="array" ref="L194">IFERROR(_xlfn.STDEV.S(IF('Data Transformation'!$B$425:$B$8425=B194,IF('Input and Summary Results'!$J$4="no",'Data Transformation'!$C$425:$C$8425,'Data Transformation'!$E$425:$E$8425),"")),"")</f>
        <v>5.9868954688573603E-2</v>
      </c>
      <c r="M194" s="56"/>
      <c r="N194" t="str">
        <f>IF(E194&gt;='Data Transformation'!$R$29,B194,"")</f>
        <v/>
      </c>
      <c r="O194" t="str">
        <f>IFERROR(IF(AND(Assignments!L194&lt;('Data Transformation'!$R$4-'Data Transformation'!$R$3)/2,ABS(K194-'Data Transformation'!$R$6)&gt;ABS(K194-'Data Transformation'!$R$5),NOT(ISNUMBER(N194)),NOT(ISNUMBER(R194)),NOT(ISNUMBER(P194)),NOT(ISNUMBER(R194)),NOT(ISNUMBER(S194)),NOT(ISNUMBER(T194))),Assignments!B194,""),"")</f>
        <v/>
      </c>
      <c r="P194" t="str">
        <f>IF(AND(NOT(ISNUMBER(N194)),NOT(ISNUMBER(R194)),NOT(ISNUMBER(S194)),G194&gt;='Data Transformation'!$R$28),B194,"")</f>
        <v/>
      </c>
      <c r="Q194" t="str">
        <f>IFERROR(IF(AND(Assignments!L194&lt;('Data Transformation'!$R$4-'Data Transformation'!$R$3)/2,ABS(K194-'Data Transformation'!$R$6)&lt;ABS(K194-'Data Transformation'!$R$5),NOT(ISNUMBER(N194)),NOT(ISNUMBER(T194)),NOT(ISNUMBER(P194)),NOT(ISNUMBER(R194)),NOT(ISNUMBER(T194)),NOT(ISNUMBER(S194))),Assignments!B194,""),"")</f>
        <v/>
      </c>
      <c r="R194">
        <f>IF(H194&gt;='Data Transformation'!$R$30,B194,"")</f>
        <v>189</v>
      </c>
      <c r="S194" t="str">
        <f>IF(D194&gt;='Data Transformation'!$R$31,B194,"")</f>
        <v/>
      </c>
      <c r="T194" t="str">
        <f>IF(AND(H194&lt;'Data Transformation'!$R$30,E194&lt;'Data Transformation'!$R$29,G194&lt;0.3,D194&lt;'Data Transformation'!$R$31,E194&gt;0.4,H194&gt;0.4),B194,"")</f>
        <v/>
      </c>
      <c r="U194" s="56"/>
      <c r="V194" t="str" cm="2">
        <f t="array" ref="V194">IF(C194=FALSE,"",IF(AND(ISNUMBER(B194),ISBLANK(N194:T194)),"Unclassified",(IF(COUNT(N194:T194)=0,"",INDEX($N$4:$T$4,MATCH(TRUE,N194:T194=B194,0))))))</f>
        <v>Toggle</v>
      </c>
      <c r="W194" t="str">
        <f t="shared" si="7"/>
        <v/>
      </c>
      <c r="X194" t="str">
        <f t="shared" si="8"/>
        <v/>
      </c>
      <c r="AC194" t="b">
        <f t="shared" si="9"/>
        <v>0</v>
      </c>
      <c r="AD194">
        <f>IFERROR(ABS(ABS(K194-'Data Transformation'!$R$5)-ABS(K194-'Data Transformation'!$R$6)),"")</f>
        <v>0.81</v>
      </c>
      <c r="AE194" t="b">
        <f>IF(C194=FALSE,"",IF(AND(OR(V194=$Z$6,V194=$Z$8),OR(AC194=TRUE,AD194&lt;='Data Transformation'!$X$8)),TRUE,FALSE))</f>
        <v>0</v>
      </c>
    </row>
    <row r="195" spans="2:31" x14ac:dyDescent="0.25">
      <c r="B195">
        <v>190</v>
      </c>
      <c r="C195">
        <v>12</v>
      </c>
      <c r="D195">
        <v>9.0909090909090912E-2</v>
      </c>
      <c r="E195">
        <v>0.54545454545454541</v>
      </c>
      <c r="F195">
        <v>0.6</v>
      </c>
      <c r="G195">
        <v>0.56521739130434778</v>
      </c>
      <c r="H195">
        <v>0</v>
      </c>
      <c r="I195" t="str">
        <v>no</v>
      </c>
      <c r="K195" s="57">
        <f>IFERROR(AVERAGEIF('Data Transformation'!$B$425:$B$8425,B195,IF('Input and Summary Results'!$J$4="no",'Data Transformation'!$C$425:$C$8425,'Data Transformation'!$E$425:$E$8425)),"")</f>
        <v>0.91409588272727271</v>
      </c>
      <c r="L195" s="58" cm="1">
        <f t="array" ref="L195">IFERROR(_xlfn.STDEV.S(IF('Data Transformation'!$B$425:$B$8425=B195,IF('Input and Summary Results'!$J$4="no",'Data Transformation'!$C$425:$C$8425,'Data Transformation'!$E$425:$E$8425),"")),"")</f>
        <v>0.21888384265026983</v>
      </c>
      <c r="M195" s="56"/>
      <c r="N195" t="str">
        <f>IF(E195&gt;='Data Transformation'!$R$29,B195,"")</f>
        <v/>
      </c>
      <c r="O195" t="str">
        <f>IFERROR(IF(AND(Assignments!L195&lt;('Data Transformation'!$R$4-'Data Transformation'!$R$3)/2,ABS(K195-'Data Transformation'!$R$6)&gt;ABS(K195-'Data Transformation'!$R$5),NOT(ISNUMBER(N195)),NOT(ISNUMBER(R195)),NOT(ISNUMBER(P195)),NOT(ISNUMBER(R195)),NOT(ISNUMBER(S195)),NOT(ISNUMBER(T195))),Assignments!B195,""),"")</f>
        <v/>
      </c>
      <c r="P195">
        <f>IF(AND(NOT(ISNUMBER(N195)),NOT(ISNUMBER(R195)),NOT(ISNUMBER(S195)),G195&gt;='Data Transformation'!$R$28),B195,"")</f>
        <v>190</v>
      </c>
      <c r="Q195" t="str">
        <f>IFERROR(IF(AND(Assignments!L195&lt;('Data Transformation'!$R$4-'Data Transformation'!$R$3)/2,ABS(K195-'Data Transformation'!$R$6)&lt;ABS(K195-'Data Transformation'!$R$5),NOT(ISNUMBER(N195)),NOT(ISNUMBER(T195)),NOT(ISNUMBER(P195)),NOT(ISNUMBER(R195)),NOT(ISNUMBER(T195)),NOT(ISNUMBER(S195))),Assignments!B195,""),"")</f>
        <v/>
      </c>
      <c r="R195" t="str">
        <f>IF(H195&gt;='Data Transformation'!$R$30,B195,"")</f>
        <v/>
      </c>
      <c r="S195" t="str">
        <f>IF(D195&gt;='Data Transformation'!$R$31,B195,"")</f>
        <v/>
      </c>
      <c r="T195" t="str">
        <f>IF(AND(H195&lt;'Data Transformation'!$R$30,E195&lt;'Data Transformation'!$R$29,G195&lt;0.3,D195&lt;'Data Transformation'!$R$31,E195&gt;0.4,H195&gt;0.4),B195,"")</f>
        <v/>
      </c>
      <c r="U195" s="56"/>
      <c r="V195" t="str" cm="2">
        <f t="array" ref="V195">IF(C195=FALSE,"",IF(AND(ISNUMBER(B195),ISBLANK(N195:T195)),"Unclassified",(IF(COUNT(N195:T195)=0,"",INDEX($N$4:$T$4,MATCH(TRUE,N195:T195=B195,0))))))</f>
        <v>Rheostat</v>
      </c>
      <c r="W195" t="str">
        <f t="shared" si="7"/>
        <v/>
      </c>
      <c r="X195" t="str">
        <f t="shared" si="8"/>
        <v/>
      </c>
      <c r="AC195" t="b">
        <f t="shared" si="9"/>
        <v>0</v>
      </c>
      <c r="AD195">
        <f>IFERROR(ABS(ABS(K195-'Data Transformation'!$R$5)-ABS(K195-'Data Transformation'!$R$6)),"")</f>
        <v>0.63819176545454548</v>
      </c>
      <c r="AE195" t="b">
        <f>IF(C195=FALSE,"",IF(AND(OR(V195=$Z$6,V195=$Z$8),OR(AC195=TRUE,AD195&lt;='Data Transformation'!$X$8)),TRUE,FALSE))</f>
        <v>0</v>
      </c>
    </row>
    <row r="196" spans="2:31" x14ac:dyDescent="0.25">
      <c r="B196">
        <v>191</v>
      </c>
      <c r="C196">
        <v>20</v>
      </c>
      <c r="D196">
        <v>0</v>
      </c>
      <c r="E196">
        <v>0.57894736842105265</v>
      </c>
      <c r="F196">
        <v>0.5</v>
      </c>
      <c r="G196">
        <v>0.43478260869565216</v>
      </c>
      <c r="H196">
        <v>5.2631578947368418E-2</v>
      </c>
      <c r="I196" t="str">
        <v>no</v>
      </c>
      <c r="K196" s="57">
        <f>IFERROR(AVERAGEIF('Data Transformation'!$B$425:$B$8425,B196,IF('Input and Summary Results'!$J$4="no",'Data Transformation'!$C$425:$C$8425,'Data Transformation'!$E$425:$E$8425)),"")</f>
        <v>0.84145486368421063</v>
      </c>
      <c r="L196" s="58" cm="1">
        <f t="array" ref="L196">IFERROR(_xlfn.STDEV.S(IF('Data Transformation'!$B$425:$B$8425=B196,IF('Input and Summary Results'!$J$4="no",'Data Transformation'!$C$425:$C$8425,'Data Transformation'!$E$425:$E$8425),"")),"")</f>
        <v>0.19543390534608748</v>
      </c>
      <c r="M196" s="56"/>
      <c r="N196" t="str">
        <f>IF(E196&gt;='Data Transformation'!$R$29,B196,"")</f>
        <v/>
      </c>
      <c r="O196">
        <f>IFERROR(IF(AND(Assignments!L196&lt;('Data Transformation'!$R$4-'Data Transformation'!$R$3)/2,ABS(K196-'Data Transformation'!$R$6)&gt;ABS(K196-'Data Transformation'!$R$5),NOT(ISNUMBER(N196)),NOT(ISNUMBER(R196)),NOT(ISNUMBER(P196)),NOT(ISNUMBER(R196)),NOT(ISNUMBER(S196)),NOT(ISNUMBER(T196))),Assignments!B196,""),"")</f>
        <v>191</v>
      </c>
      <c r="P196" t="str">
        <f>IF(AND(NOT(ISNUMBER(N196)),NOT(ISNUMBER(R196)),NOT(ISNUMBER(S196)),G196&gt;='Data Transformation'!$R$28),B196,"")</f>
        <v/>
      </c>
      <c r="Q196" t="str">
        <f>IFERROR(IF(AND(Assignments!L196&lt;('Data Transformation'!$R$4-'Data Transformation'!$R$3)/2,ABS(K196-'Data Transformation'!$R$6)&lt;ABS(K196-'Data Transformation'!$R$5),NOT(ISNUMBER(N196)),NOT(ISNUMBER(T196)),NOT(ISNUMBER(P196)),NOT(ISNUMBER(R196)),NOT(ISNUMBER(T196)),NOT(ISNUMBER(S196))),Assignments!B196,""),"")</f>
        <v/>
      </c>
      <c r="R196" t="str">
        <f>IF(H196&gt;='Data Transformation'!$R$30,B196,"")</f>
        <v/>
      </c>
      <c r="S196" t="str">
        <f>IF(D196&gt;='Data Transformation'!$R$31,B196,"")</f>
        <v/>
      </c>
      <c r="T196" t="str">
        <f>IF(AND(H196&lt;'Data Transformation'!$R$30,E196&lt;'Data Transformation'!$R$29,G196&lt;0.3,D196&lt;'Data Transformation'!$R$31,E196&gt;0.4,H196&gt;0.4),B196,"")</f>
        <v/>
      </c>
      <c r="U196" s="56"/>
      <c r="V196" t="str" cm="2">
        <f t="array" ref="V196">IF(C196=FALSE,"",IF(AND(ISNUMBER(B196),ISBLANK(N196:T196)),"Unclassified",(IF(COUNT(N196:T196)=0,"",INDEX($N$4:$T$4,MATCH(TRUE,N196:T196=B196,0))))))</f>
        <v>Moderate</v>
      </c>
      <c r="W196" t="str">
        <f t="shared" si="7"/>
        <v/>
      </c>
      <c r="X196" t="str">
        <f t="shared" si="8"/>
        <v/>
      </c>
      <c r="AC196" t="b">
        <f t="shared" si="9"/>
        <v>0</v>
      </c>
      <c r="AD196">
        <f>IFERROR(ABS(ABS(K196-'Data Transformation'!$R$5)-ABS(K196-'Data Transformation'!$R$6)),"")</f>
        <v>0.4929097273684212</v>
      </c>
      <c r="AE196" t="b">
        <f>IF(C196=FALSE,"",IF(AND(OR(V196=$Z$6,V196=$Z$8),OR(AC196=TRUE,AD196&lt;='Data Transformation'!$X$8)),TRUE,FALSE))</f>
        <v>0</v>
      </c>
    </row>
    <row r="197" spans="2:31" x14ac:dyDescent="0.25">
      <c r="B197">
        <v>192</v>
      </c>
      <c r="C197">
        <v>14</v>
      </c>
      <c r="D197">
        <v>0</v>
      </c>
      <c r="E197">
        <v>0</v>
      </c>
      <c r="F197">
        <v>0.2</v>
      </c>
      <c r="G197">
        <v>8.6956521739130432E-2</v>
      </c>
      <c r="H197">
        <v>1</v>
      </c>
      <c r="I197" t="str">
        <v>yes</v>
      </c>
      <c r="K197" s="57">
        <f>IFERROR(AVERAGEIF('Data Transformation'!$B$425:$B$8425,B197,IF('Input and Summary Results'!$J$4="no",'Data Transformation'!$C$425:$C$8425,'Data Transformation'!$E$425:$E$8425)),"")</f>
        <v>0.11324469076923076</v>
      </c>
      <c r="L197" s="58" cm="1">
        <f t="array" ref="L197">IFERROR(_xlfn.STDEV.S(IF('Data Transformation'!$B$425:$B$8425=B197,IF('Input and Summary Results'!$J$4="no",'Data Transformation'!$C$425:$C$8425,'Data Transformation'!$E$425:$E$8425),"")),"")</f>
        <v>4.4895501113641954E-2</v>
      </c>
      <c r="M197" s="56"/>
      <c r="N197" t="str">
        <f>IF(E197&gt;='Data Transformation'!$R$29,B197,"")</f>
        <v/>
      </c>
      <c r="O197" t="str">
        <f>IFERROR(IF(AND(Assignments!L197&lt;('Data Transformation'!$R$4-'Data Transformation'!$R$3)/2,ABS(K197-'Data Transformation'!$R$6)&gt;ABS(K197-'Data Transformation'!$R$5),NOT(ISNUMBER(N197)),NOT(ISNUMBER(R197)),NOT(ISNUMBER(P197)),NOT(ISNUMBER(R197)),NOT(ISNUMBER(S197)),NOT(ISNUMBER(T197))),Assignments!B197,""),"")</f>
        <v/>
      </c>
      <c r="P197" t="str">
        <f>IF(AND(NOT(ISNUMBER(N197)),NOT(ISNUMBER(R197)),NOT(ISNUMBER(S197)),G197&gt;='Data Transformation'!$R$28),B197,"")</f>
        <v/>
      </c>
      <c r="Q197" t="str">
        <f>IFERROR(IF(AND(Assignments!L197&lt;('Data Transformation'!$R$4-'Data Transformation'!$R$3)/2,ABS(K197-'Data Transformation'!$R$6)&lt;ABS(K197-'Data Transformation'!$R$5),NOT(ISNUMBER(N197)),NOT(ISNUMBER(T197)),NOT(ISNUMBER(P197)),NOT(ISNUMBER(R197)),NOT(ISNUMBER(T197)),NOT(ISNUMBER(S197))),Assignments!B197,""),"")</f>
        <v/>
      </c>
      <c r="R197">
        <f>IF(H197&gt;='Data Transformation'!$R$30,B197,"")</f>
        <v>192</v>
      </c>
      <c r="S197" t="str">
        <f>IF(D197&gt;='Data Transformation'!$R$31,B197,"")</f>
        <v/>
      </c>
      <c r="T197" t="str">
        <f>IF(AND(H197&lt;'Data Transformation'!$R$30,E197&lt;'Data Transformation'!$R$29,G197&lt;0.3,D197&lt;'Data Transformation'!$R$31,E197&gt;0.4,H197&gt;0.4),B197,"")</f>
        <v/>
      </c>
      <c r="U197" s="56"/>
      <c r="V197" t="str" cm="2">
        <f t="array" ref="V197">IF(C197=FALSE,"",IF(AND(ISNUMBER(B197),ISBLANK(N197:T197)),"Unclassified",(IF(COUNT(N197:T197)=0,"",INDEX($N$4:$T$4,MATCH(TRUE,N197:T197=B197,0))))))</f>
        <v>Toggle</v>
      </c>
      <c r="W197" t="str">
        <f t="shared" si="7"/>
        <v/>
      </c>
      <c r="X197" t="str">
        <f t="shared" si="8"/>
        <v/>
      </c>
      <c r="AC197" t="b">
        <f t="shared" si="9"/>
        <v>0</v>
      </c>
      <c r="AD197">
        <f>IFERROR(ABS(ABS(K197-'Data Transformation'!$R$5)-ABS(K197-'Data Transformation'!$R$6)),"")</f>
        <v>0.81</v>
      </c>
      <c r="AE197" t="b">
        <f>IF(C197=FALSE,"",IF(AND(OR(V197=$Z$6,V197=$Z$8),OR(AC197=TRUE,AD197&lt;='Data Transformation'!$X$8)),TRUE,FALSE))</f>
        <v>0</v>
      </c>
    </row>
    <row r="198" spans="2:31" x14ac:dyDescent="0.25">
      <c r="B198">
        <v>193</v>
      </c>
      <c r="C198">
        <v>16</v>
      </c>
      <c r="D198">
        <v>0</v>
      </c>
      <c r="E198">
        <v>0</v>
      </c>
      <c r="F198">
        <v>0.4</v>
      </c>
      <c r="G198">
        <v>0.30434782608695654</v>
      </c>
      <c r="H198">
        <v>0.8666666666666667</v>
      </c>
      <c r="I198" t="str">
        <v>no</v>
      </c>
      <c r="K198" s="57">
        <f>IFERROR(AVERAGEIF('Data Transformation'!$B$425:$B$8425,B198,IF('Input and Summary Results'!$J$4="no",'Data Transformation'!$C$425:$C$8425,'Data Transformation'!$E$425:$E$8425)),"")</f>
        <v>0.14821024866666666</v>
      </c>
      <c r="L198" s="58" cm="1">
        <f t="array" ref="L198">IFERROR(_xlfn.STDEV.S(IF('Data Transformation'!$B$425:$B$8425=B198,IF('Input and Summary Results'!$J$4="no",'Data Transformation'!$C$425:$C$8425,'Data Transformation'!$E$425:$E$8425),"")),"")</f>
        <v>0.13260624348404101</v>
      </c>
      <c r="M198" s="56"/>
      <c r="N198" t="str">
        <f>IF(E198&gt;='Data Transformation'!$R$29,B198,"")</f>
        <v/>
      </c>
      <c r="O198" t="str">
        <f>IFERROR(IF(AND(Assignments!L198&lt;('Data Transformation'!$R$4-'Data Transformation'!$R$3)/2,ABS(K198-'Data Transformation'!$R$6)&gt;ABS(K198-'Data Transformation'!$R$5),NOT(ISNUMBER(N198)),NOT(ISNUMBER(R198)),NOT(ISNUMBER(P198)),NOT(ISNUMBER(R198)),NOT(ISNUMBER(S198)),NOT(ISNUMBER(T198))),Assignments!B198,""),"")</f>
        <v/>
      </c>
      <c r="P198" t="str">
        <f>IF(AND(NOT(ISNUMBER(N198)),NOT(ISNUMBER(R198)),NOT(ISNUMBER(S198)),G198&gt;='Data Transformation'!$R$28),B198,"")</f>
        <v/>
      </c>
      <c r="Q198" t="str">
        <f>IFERROR(IF(AND(Assignments!L198&lt;('Data Transformation'!$R$4-'Data Transformation'!$R$3)/2,ABS(K198-'Data Transformation'!$R$6)&lt;ABS(K198-'Data Transformation'!$R$5),NOT(ISNUMBER(N198)),NOT(ISNUMBER(T198)),NOT(ISNUMBER(P198)),NOT(ISNUMBER(R198)),NOT(ISNUMBER(T198)),NOT(ISNUMBER(S198))),Assignments!B198,""),"")</f>
        <v/>
      </c>
      <c r="R198">
        <f>IF(H198&gt;='Data Transformation'!$R$30,B198,"")</f>
        <v>193</v>
      </c>
      <c r="S198" t="str">
        <f>IF(D198&gt;='Data Transformation'!$R$31,B198,"")</f>
        <v/>
      </c>
      <c r="T198" t="str">
        <f>IF(AND(H198&lt;'Data Transformation'!$R$30,E198&lt;'Data Transformation'!$R$29,G198&lt;0.3,D198&lt;'Data Transformation'!$R$31,E198&gt;0.4,H198&gt;0.4),B198,"")</f>
        <v/>
      </c>
      <c r="U198" s="56"/>
      <c r="V198" t="str" cm="2">
        <f t="array" ref="V198">IF(C198=FALSE,"",IF(AND(ISNUMBER(B198),ISBLANK(N198:T198)),"Unclassified",(IF(COUNT(N198:T198)=0,"",INDEX($N$4:$T$4,MATCH(TRUE,N198:T198=B198,0))))))</f>
        <v>Toggle</v>
      </c>
      <c r="W198" t="str">
        <f t="shared" si="7"/>
        <v/>
      </c>
      <c r="X198" t="str">
        <f t="shared" si="8"/>
        <v/>
      </c>
      <c r="AC198" t="b">
        <f t="shared" si="9"/>
        <v>0</v>
      </c>
      <c r="AD198">
        <f>IFERROR(ABS(ABS(K198-'Data Transformation'!$R$5)-ABS(K198-'Data Transformation'!$R$6)),"")</f>
        <v>0.81</v>
      </c>
      <c r="AE198" t="b">
        <f>IF(C198=FALSE,"",IF(AND(OR(V198=$Z$6,V198=$Z$8),OR(AC198=TRUE,AD198&lt;='Data Transformation'!$X$8)),TRUE,FALSE))</f>
        <v>0</v>
      </c>
    </row>
    <row r="199" spans="2:31" x14ac:dyDescent="0.25">
      <c r="B199">
        <v>194</v>
      </c>
      <c r="C199">
        <v>18</v>
      </c>
      <c r="D199">
        <v>5.8823529411764705E-2</v>
      </c>
      <c r="E199">
        <v>0.6470588235294118</v>
      </c>
      <c r="F199">
        <v>0.5</v>
      </c>
      <c r="G199">
        <v>0.47826086956521741</v>
      </c>
      <c r="H199">
        <v>0</v>
      </c>
      <c r="I199" t="str">
        <v>no</v>
      </c>
      <c r="K199" s="57">
        <f>IFERROR(AVERAGEIF('Data Transformation'!$B$425:$B$8425,B199,IF('Input and Summary Results'!$J$4="no",'Data Transformation'!$C$425:$C$8425,'Data Transformation'!$E$425:$E$8425)),"")</f>
        <v>0.93991229000000009</v>
      </c>
      <c r="L199" s="58" cm="1">
        <f t="array" ref="L199">IFERROR(_xlfn.STDEV.S(IF('Data Transformation'!$B$425:$B$8425=B199,IF('Input and Summary Results'!$J$4="no",'Data Transformation'!$C$425:$C$8425,'Data Transformation'!$E$425:$E$8425),"")),"")</f>
        <v>0.14092328480024946</v>
      </c>
      <c r="M199" s="56"/>
      <c r="N199" t="str">
        <f>IF(E199&gt;='Data Transformation'!$R$29,B199,"")</f>
        <v/>
      </c>
      <c r="O199">
        <f>IFERROR(IF(AND(Assignments!L199&lt;('Data Transformation'!$R$4-'Data Transformation'!$R$3)/2,ABS(K199-'Data Transformation'!$R$6)&gt;ABS(K199-'Data Transformation'!$R$5),NOT(ISNUMBER(N199)),NOT(ISNUMBER(R199)),NOT(ISNUMBER(P199)),NOT(ISNUMBER(R199)),NOT(ISNUMBER(S199)),NOT(ISNUMBER(T199))),Assignments!B199,""),"")</f>
        <v>194</v>
      </c>
      <c r="P199" t="str">
        <f>IF(AND(NOT(ISNUMBER(N199)),NOT(ISNUMBER(R199)),NOT(ISNUMBER(S199)),G199&gt;='Data Transformation'!$R$28),B199,"")</f>
        <v/>
      </c>
      <c r="Q199" t="str">
        <f>IFERROR(IF(AND(Assignments!L199&lt;('Data Transformation'!$R$4-'Data Transformation'!$R$3)/2,ABS(K199-'Data Transformation'!$R$6)&lt;ABS(K199-'Data Transformation'!$R$5),NOT(ISNUMBER(N199)),NOT(ISNUMBER(T199)),NOT(ISNUMBER(P199)),NOT(ISNUMBER(R199)),NOT(ISNUMBER(T199)),NOT(ISNUMBER(S199))),Assignments!B199,""),"")</f>
        <v/>
      </c>
      <c r="R199" t="str">
        <f>IF(H199&gt;='Data Transformation'!$R$30,B199,"")</f>
        <v/>
      </c>
      <c r="S199" t="str">
        <f>IF(D199&gt;='Data Transformation'!$R$31,B199,"")</f>
        <v/>
      </c>
      <c r="T199" t="str">
        <f>IF(AND(H199&lt;'Data Transformation'!$R$30,E199&lt;'Data Transformation'!$R$29,G199&lt;0.3,D199&lt;'Data Transformation'!$R$31,E199&gt;0.4,H199&gt;0.4),B199,"")</f>
        <v/>
      </c>
      <c r="U199" s="56"/>
      <c r="V199" t="str" cm="2">
        <f t="array" ref="V199">IF(C199=FALSE,"",IF(AND(ISNUMBER(B199),ISBLANK(N199:T199)),"Unclassified",(IF(COUNT(N199:T199)=0,"",INDEX($N$4:$T$4,MATCH(TRUE,N199:T199=B199,0))))))</f>
        <v>Moderate</v>
      </c>
      <c r="W199" t="str">
        <f t="shared" ref="W199:W262" si="10">IF(COUNT(N199:T199)&gt;1,"True","")</f>
        <v/>
      </c>
      <c r="X199" t="str">
        <f t="shared" ref="X199:X262" si="11">IF(AND(D199&gt;0.8,G199&gt;0.5,ISNUMBER(B199)),"True","")</f>
        <v/>
      </c>
      <c r="AC199" t="b">
        <f t="shared" ref="AC199:AC262" si="12">IF(AND(H199&gt;0.35,G199&lt;0.35,E199&gt;0.35,T199="",R199="",P199="",N199="",S199=""),TRUE,FALSE)</f>
        <v>0</v>
      </c>
      <c r="AD199">
        <f>IFERROR(ABS(ABS(K199-'Data Transformation'!$R$5)-ABS(K199-'Data Transformation'!$R$6)),"")</f>
        <v>0.68982458000000024</v>
      </c>
      <c r="AE199" t="b">
        <f>IF(C199=FALSE,"",IF(AND(OR(V199=$Z$6,V199=$Z$8),OR(AC199=TRUE,AD199&lt;='Data Transformation'!$X$8)),TRUE,FALSE))</f>
        <v>0</v>
      </c>
    </row>
    <row r="200" spans="2:31" x14ac:dyDescent="0.25">
      <c r="B200">
        <v>195</v>
      </c>
      <c r="C200">
        <v>20</v>
      </c>
      <c r="D200">
        <v>0</v>
      </c>
      <c r="E200">
        <v>0.52631578947368418</v>
      </c>
      <c r="F200">
        <v>0.6</v>
      </c>
      <c r="G200">
        <v>0.52173913043478259</v>
      </c>
      <c r="H200">
        <v>5.2631578947368418E-2</v>
      </c>
      <c r="I200" t="str">
        <v>no</v>
      </c>
      <c r="K200" s="57">
        <f>IFERROR(AVERAGEIF('Data Transformation'!$B$425:$B$8425,B200,IF('Input and Summary Results'!$J$4="no",'Data Transformation'!$C$425:$C$8425,'Data Transformation'!$E$425:$E$8425)),"")</f>
        <v>0.82997621105263153</v>
      </c>
      <c r="L200" s="58" cm="1">
        <f t="array" ref="L200">IFERROR(_xlfn.STDEV.S(IF('Data Transformation'!$B$425:$B$8425=B200,IF('Input and Summary Results'!$J$4="no",'Data Transformation'!$C$425:$C$8425,'Data Transformation'!$E$425:$E$8425),"")),"")</f>
        <v>0.23871525677123337</v>
      </c>
      <c r="M200" s="56"/>
      <c r="N200" t="str">
        <f>IF(E200&gt;='Data Transformation'!$R$29,B200,"")</f>
        <v/>
      </c>
      <c r="O200" t="str">
        <f>IFERROR(IF(AND(Assignments!L200&lt;('Data Transformation'!$R$4-'Data Transformation'!$R$3)/2,ABS(K200-'Data Transformation'!$R$6)&gt;ABS(K200-'Data Transformation'!$R$5),NOT(ISNUMBER(N200)),NOT(ISNUMBER(R200)),NOT(ISNUMBER(P200)),NOT(ISNUMBER(R200)),NOT(ISNUMBER(S200)),NOT(ISNUMBER(T200))),Assignments!B200,""),"")</f>
        <v/>
      </c>
      <c r="P200">
        <f>IF(AND(NOT(ISNUMBER(N200)),NOT(ISNUMBER(R200)),NOT(ISNUMBER(S200)),G200&gt;='Data Transformation'!$R$28),B200,"")</f>
        <v>195</v>
      </c>
      <c r="Q200" t="str">
        <f>IFERROR(IF(AND(Assignments!L200&lt;('Data Transformation'!$R$4-'Data Transformation'!$R$3)/2,ABS(K200-'Data Transformation'!$R$6)&lt;ABS(K200-'Data Transformation'!$R$5),NOT(ISNUMBER(N200)),NOT(ISNUMBER(T200)),NOT(ISNUMBER(P200)),NOT(ISNUMBER(R200)),NOT(ISNUMBER(T200)),NOT(ISNUMBER(S200))),Assignments!B200,""),"")</f>
        <v/>
      </c>
      <c r="R200" t="str">
        <f>IF(H200&gt;='Data Transformation'!$R$30,B200,"")</f>
        <v/>
      </c>
      <c r="S200" t="str">
        <f>IF(D200&gt;='Data Transformation'!$R$31,B200,"")</f>
        <v/>
      </c>
      <c r="T200" t="str">
        <f>IF(AND(H200&lt;'Data Transformation'!$R$30,E200&lt;'Data Transformation'!$R$29,G200&lt;0.3,D200&lt;'Data Transformation'!$R$31,E200&gt;0.4,H200&gt;0.4),B200,"")</f>
        <v/>
      </c>
      <c r="U200" s="56"/>
      <c r="V200" t="str" cm="2">
        <f t="array" ref="V200">IF(C200=FALSE,"",IF(AND(ISNUMBER(B200),ISBLANK(N200:T200)),"Unclassified",(IF(COUNT(N200:T200)=0,"",INDEX($N$4:$T$4,MATCH(TRUE,N200:T200=B200,0))))))</f>
        <v>Rheostat</v>
      </c>
      <c r="W200" t="str">
        <f t="shared" si="10"/>
        <v/>
      </c>
      <c r="X200" t="str">
        <f t="shared" si="11"/>
        <v/>
      </c>
      <c r="AC200" t="b">
        <f t="shared" si="12"/>
        <v>0</v>
      </c>
      <c r="AD200">
        <f>IFERROR(ABS(ABS(K200-'Data Transformation'!$R$5)-ABS(K200-'Data Transformation'!$R$6)),"")</f>
        <v>0.469952422105263</v>
      </c>
      <c r="AE200" t="b">
        <f>IF(C200=FALSE,"",IF(AND(OR(V200=$Z$6,V200=$Z$8),OR(AC200=TRUE,AD200&lt;='Data Transformation'!$X$8)),TRUE,FALSE))</f>
        <v>0</v>
      </c>
    </row>
    <row r="201" spans="2:31" x14ac:dyDescent="0.25">
      <c r="B201">
        <v>196</v>
      </c>
      <c r="C201">
        <v>17</v>
      </c>
      <c r="D201">
        <v>6.25E-2</v>
      </c>
      <c r="E201">
        <v>0.1875</v>
      </c>
      <c r="F201">
        <v>0.8</v>
      </c>
      <c r="G201">
        <v>0.73913043478260865</v>
      </c>
      <c r="H201">
        <v>6.25E-2</v>
      </c>
      <c r="I201" t="str">
        <v>no</v>
      </c>
      <c r="K201" s="57">
        <f>IFERROR(AVERAGEIF('Data Transformation'!$B$425:$B$8425,B201,IF('Input and Summary Results'!$J$4="no",'Data Transformation'!$C$425:$C$8425,'Data Transformation'!$E$425:$E$8425)),"")</f>
        <v>0.68229651687500004</v>
      </c>
      <c r="L201" s="58" cm="1">
        <f t="array" ref="L201">IFERROR(_xlfn.STDEV.S(IF('Data Transformation'!$B$425:$B$8425=B201,IF('Input and Summary Results'!$J$4="no",'Data Transformation'!$C$425:$C$8425,'Data Transformation'!$E$425:$E$8425),"")),"")</f>
        <v>0.24708602360511212</v>
      </c>
      <c r="M201" s="56"/>
      <c r="N201" t="str">
        <f>IF(E201&gt;='Data Transformation'!$R$29,B201,"")</f>
        <v/>
      </c>
      <c r="O201" t="str">
        <f>IFERROR(IF(AND(Assignments!L201&lt;('Data Transformation'!$R$4-'Data Transformation'!$R$3)/2,ABS(K201-'Data Transformation'!$R$6)&gt;ABS(K201-'Data Transformation'!$R$5),NOT(ISNUMBER(N201)),NOT(ISNUMBER(R201)),NOT(ISNUMBER(P201)),NOT(ISNUMBER(R201)),NOT(ISNUMBER(S201)),NOT(ISNUMBER(T201))),Assignments!B201,""),"")</f>
        <v/>
      </c>
      <c r="P201">
        <f>IF(AND(NOT(ISNUMBER(N201)),NOT(ISNUMBER(R201)),NOT(ISNUMBER(S201)),G201&gt;='Data Transformation'!$R$28),B201,"")</f>
        <v>196</v>
      </c>
      <c r="Q201" t="str">
        <f>IFERROR(IF(AND(Assignments!L201&lt;('Data Transformation'!$R$4-'Data Transformation'!$R$3)/2,ABS(K201-'Data Transformation'!$R$6)&lt;ABS(K201-'Data Transformation'!$R$5),NOT(ISNUMBER(N201)),NOT(ISNUMBER(T201)),NOT(ISNUMBER(P201)),NOT(ISNUMBER(R201)),NOT(ISNUMBER(T201)),NOT(ISNUMBER(S201))),Assignments!B201,""),"")</f>
        <v/>
      </c>
      <c r="R201" t="str">
        <f>IF(H201&gt;='Data Transformation'!$R$30,B201,"")</f>
        <v/>
      </c>
      <c r="S201" t="str">
        <f>IF(D201&gt;='Data Transformation'!$R$31,B201,"")</f>
        <v/>
      </c>
      <c r="T201" t="str">
        <f>IF(AND(H201&lt;'Data Transformation'!$R$30,E201&lt;'Data Transformation'!$R$29,G201&lt;0.3,D201&lt;'Data Transformation'!$R$31,E201&gt;0.4,H201&gt;0.4),B201,"")</f>
        <v/>
      </c>
      <c r="U201" s="56"/>
      <c r="V201" t="str" cm="2">
        <f t="array" ref="V201">IF(C201=FALSE,"",IF(AND(ISNUMBER(B201),ISBLANK(N201:T201)),"Unclassified",(IF(COUNT(N201:T201)=0,"",INDEX($N$4:$T$4,MATCH(TRUE,N201:T201=B201,0))))))</f>
        <v>Rheostat</v>
      </c>
      <c r="W201" t="str">
        <f t="shared" si="10"/>
        <v/>
      </c>
      <c r="X201" t="str">
        <f t="shared" si="11"/>
        <v/>
      </c>
      <c r="AC201" t="b">
        <f t="shared" si="12"/>
        <v>0</v>
      </c>
      <c r="AD201">
        <f>IFERROR(ABS(ABS(K201-'Data Transformation'!$R$5)-ABS(K201-'Data Transformation'!$R$6)),"")</f>
        <v>0.17459303375000007</v>
      </c>
      <c r="AE201" t="b">
        <f>IF(C201=FALSE,"",IF(AND(OR(V201=$Z$6,V201=$Z$8),OR(AC201=TRUE,AD201&lt;='Data Transformation'!$X$8)),TRUE,FALSE))</f>
        <v>0</v>
      </c>
    </row>
    <row r="202" spans="2:31" x14ac:dyDescent="0.25">
      <c r="B202">
        <v>197</v>
      </c>
      <c r="C202">
        <v>20</v>
      </c>
      <c r="D202">
        <v>0</v>
      </c>
      <c r="E202">
        <v>0.73684210526315785</v>
      </c>
      <c r="F202">
        <v>0.6</v>
      </c>
      <c r="G202">
        <v>0.52173913043478259</v>
      </c>
      <c r="H202">
        <v>0.10526315789473684</v>
      </c>
      <c r="I202" t="str">
        <v>no</v>
      </c>
      <c r="K202" s="57">
        <f>IFERROR(AVERAGEIF('Data Transformation'!$B$425:$B$8425,B202,IF('Input and Summary Results'!$J$4="no",'Data Transformation'!$C$425:$C$8425,'Data Transformation'!$E$425:$E$8425)),"")</f>
        <v>0.87171865315789476</v>
      </c>
      <c r="L202" s="58" cm="1">
        <f t="array" ref="L202">IFERROR(_xlfn.STDEV.S(IF('Data Transformation'!$B$425:$B$8425=B202,IF('Input and Summary Results'!$J$4="no",'Data Transformation'!$C$425:$C$8425,'Data Transformation'!$E$425:$E$8425),"")),"")</f>
        <v>0.29842494402311426</v>
      </c>
      <c r="M202" s="56"/>
      <c r="N202">
        <f>IF(E202&gt;='Data Transformation'!$R$29,B202,"")</f>
        <v>197</v>
      </c>
      <c r="O202" t="str">
        <f>IFERROR(IF(AND(Assignments!L202&lt;('Data Transformation'!$R$4-'Data Transformation'!$R$3)/2,ABS(K202-'Data Transformation'!$R$6)&gt;ABS(K202-'Data Transformation'!$R$5),NOT(ISNUMBER(N202)),NOT(ISNUMBER(R202)),NOT(ISNUMBER(P202)),NOT(ISNUMBER(R202)),NOT(ISNUMBER(S202)),NOT(ISNUMBER(T202))),Assignments!B202,""),"")</f>
        <v/>
      </c>
      <c r="P202" t="str">
        <f>IF(AND(NOT(ISNUMBER(N202)),NOT(ISNUMBER(R202)),NOT(ISNUMBER(S202)),G202&gt;='Data Transformation'!$R$28),B202,"")</f>
        <v/>
      </c>
      <c r="Q202" t="str">
        <f>IFERROR(IF(AND(Assignments!L202&lt;('Data Transformation'!$R$4-'Data Transformation'!$R$3)/2,ABS(K202-'Data Transformation'!$R$6)&lt;ABS(K202-'Data Transformation'!$R$5),NOT(ISNUMBER(N202)),NOT(ISNUMBER(T202)),NOT(ISNUMBER(P202)),NOT(ISNUMBER(R202)),NOT(ISNUMBER(T202)),NOT(ISNUMBER(S202))),Assignments!B202,""),"")</f>
        <v/>
      </c>
      <c r="R202" t="str">
        <f>IF(H202&gt;='Data Transformation'!$R$30,B202,"")</f>
        <v/>
      </c>
      <c r="S202" t="str">
        <f>IF(D202&gt;='Data Transformation'!$R$31,B202,"")</f>
        <v/>
      </c>
      <c r="T202" t="str">
        <f>IF(AND(H202&lt;'Data Transformation'!$R$30,E202&lt;'Data Transformation'!$R$29,G202&lt;0.3,D202&lt;'Data Transformation'!$R$31,E202&gt;0.4,H202&gt;0.4),B202,"")</f>
        <v/>
      </c>
      <c r="U202" s="56"/>
      <c r="V202" t="str" cm="2">
        <f t="array" ref="V202">IF(C202=FALSE,"",IF(AND(ISNUMBER(B202),ISBLANK(N202:T202)),"Unclassified",(IF(COUNT(N202:T202)=0,"",INDEX($N$4:$T$4,MATCH(TRUE,N202:T202=B202,0))))))</f>
        <v>Neutral</v>
      </c>
      <c r="W202" t="str">
        <f t="shared" si="10"/>
        <v/>
      </c>
      <c r="X202" t="str">
        <f t="shared" si="11"/>
        <v/>
      </c>
      <c r="AC202" t="b">
        <f t="shared" si="12"/>
        <v>0</v>
      </c>
      <c r="AD202">
        <f>IFERROR(ABS(ABS(K202-'Data Transformation'!$R$5)-ABS(K202-'Data Transformation'!$R$6)),"")</f>
        <v>0.55343730631578947</v>
      </c>
      <c r="AE202" t="b">
        <f>IF(C202=FALSE,"",IF(AND(OR(V202=$Z$6,V202=$Z$8),OR(AC202=TRUE,AD202&lt;='Data Transformation'!$X$8)),TRUE,FALSE))</f>
        <v>0</v>
      </c>
    </row>
    <row r="203" spans="2:31" x14ac:dyDescent="0.25">
      <c r="B203">
        <v>198</v>
      </c>
      <c r="C203">
        <v>18</v>
      </c>
      <c r="D203">
        <v>0</v>
      </c>
      <c r="E203">
        <v>0.23529411764705882</v>
      </c>
      <c r="F203">
        <v>0.7</v>
      </c>
      <c r="G203">
        <v>0.65217391304347827</v>
      </c>
      <c r="H203">
        <v>0.23529411764705882</v>
      </c>
      <c r="I203" t="str">
        <v>no</v>
      </c>
      <c r="K203" s="57">
        <f>IFERROR(AVERAGEIF('Data Transformation'!$B$425:$B$8425,B203,IF('Input and Summary Results'!$J$4="no",'Data Transformation'!$C$425:$C$8425,'Data Transformation'!$E$425:$E$8425)),"")</f>
        <v>0.57119117058823521</v>
      </c>
      <c r="L203" s="58" cm="1">
        <f t="array" ref="L203">IFERROR(_xlfn.STDEV.S(IF('Data Transformation'!$B$425:$B$8425=B203,IF('Input and Summary Results'!$J$4="no",'Data Transformation'!$C$425:$C$8425,'Data Transformation'!$E$425:$E$8425),"")),"")</f>
        <v>0.26913126501924262</v>
      </c>
      <c r="M203" s="56"/>
      <c r="N203" t="str">
        <f>IF(E203&gt;='Data Transformation'!$R$29,B203,"")</f>
        <v/>
      </c>
      <c r="O203" t="str">
        <f>IFERROR(IF(AND(Assignments!L203&lt;('Data Transformation'!$R$4-'Data Transformation'!$R$3)/2,ABS(K203-'Data Transformation'!$R$6)&gt;ABS(K203-'Data Transformation'!$R$5),NOT(ISNUMBER(N203)),NOT(ISNUMBER(R203)),NOT(ISNUMBER(P203)),NOT(ISNUMBER(R203)),NOT(ISNUMBER(S203)),NOT(ISNUMBER(T203))),Assignments!B203,""),"")</f>
        <v/>
      </c>
      <c r="P203">
        <f>IF(AND(NOT(ISNUMBER(N203)),NOT(ISNUMBER(R203)),NOT(ISNUMBER(S203)),G203&gt;='Data Transformation'!$R$28),B203,"")</f>
        <v>198</v>
      </c>
      <c r="Q203" t="str">
        <f>IFERROR(IF(AND(Assignments!L203&lt;('Data Transformation'!$R$4-'Data Transformation'!$R$3)/2,ABS(K203-'Data Transformation'!$R$6)&lt;ABS(K203-'Data Transformation'!$R$5),NOT(ISNUMBER(N203)),NOT(ISNUMBER(T203)),NOT(ISNUMBER(P203)),NOT(ISNUMBER(R203)),NOT(ISNUMBER(T203)),NOT(ISNUMBER(S203))),Assignments!B203,""),"")</f>
        <v/>
      </c>
      <c r="R203" t="str">
        <f>IF(H203&gt;='Data Transformation'!$R$30,B203,"")</f>
        <v/>
      </c>
      <c r="S203" t="str">
        <f>IF(D203&gt;='Data Transformation'!$R$31,B203,"")</f>
        <v/>
      </c>
      <c r="T203" t="str">
        <f>IF(AND(H203&lt;'Data Transformation'!$R$30,E203&lt;'Data Transformation'!$R$29,G203&lt;0.3,D203&lt;'Data Transformation'!$R$31,E203&gt;0.4,H203&gt;0.4),B203,"")</f>
        <v/>
      </c>
      <c r="U203" s="56"/>
      <c r="V203" t="str" cm="2">
        <f t="array" ref="V203">IF(C203=FALSE,"",IF(AND(ISNUMBER(B203),ISBLANK(N203:T203)),"Unclassified",(IF(COUNT(N203:T203)=0,"",INDEX($N$4:$T$4,MATCH(TRUE,N203:T203=B203,0))))))</f>
        <v>Rheostat</v>
      </c>
      <c r="W203" t="str">
        <f t="shared" si="10"/>
        <v/>
      </c>
      <c r="X203" t="str">
        <f t="shared" si="11"/>
        <v/>
      </c>
      <c r="AC203" t="b">
        <f t="shared" si="12"/>
        <v>0</v>
      </c>
      <c r="AD203">
        <f>IFERROR(ABS(ABS(K203-'Data Transformation'!$R$5)-ABS(K203-'Data Transformation'!$R$6)),"")</f>
        <v>4.7617658823529585E-2</v>
      </c>
      <c r="AE203" t="b">
        <f>IF(C203=FALSE,"",IF(AND(OR(V203=$Z$6,V203=$Z$8),OR(AC203=TRUE,AD203&lt;='Data Transformation'!$X$8)),TRUE,FALSE))</f>
        <v>0</v>
      </c>
    </row>
    <row r="204" spans="2:31" x14ac:dyDescent="0.25">
      <c r="B204">
        <v>199</v>
      </c>
      <c r="C204">
        <v>19</v>
      </c>
      <c r="D204">
        <v>0</v>
      </c>
      <c r="E204">
        <v>0.3888888888888889</v>
      </c>
      <c r="F204">
        <v>0.6</v>
      </c>
      <c r="G204">
        <v>0.56521739130434778</v>
      </c>
      <c r="H204">
        <v>0.1111111111111111</v>
      </c>
      <c r="I204" t="str">
        <v>no</v>
      </c>
      <c r="K204" s="57">
        <f>IFERROR(AVERAGEIF('Data Transformation'!$B$425:$B$8425,B204,IF('Input and Summary Results'!$J$4="no",'Data Transformation'!$C$425:$C$8425,'Data Transformation'!$E$425:$E$8425)),"")</f>
        <v>0.7460954649999999</v>
      </c>
      <c r="L204" s="58" cm="1">
        <f t="array" ref="L204">IFERROR(_xlfn.STDEV.S(IF('Data Transformation'!$B$425:$B$8425=B204,IF('Input and Summary Results'!$J$4="no",'Data Transformation'!$C$425:$C$8425,'Data Transformation'!$E$425:$E$8425),"")),"")</f>
        <v>0.2881315412811748</v>
      </c>
      <c r="M204" s="56"/>
      <c r="N204" t="str">
        <f>IF(E204&gt;='Data Transformation'!$R$29,B204,"")</f>
        <v/>
      </c>
      <c r="O204" t="str">
        <f>IFERROR(IF(AND(Assignments!L204&lt;('Data Transformation'!$R$4-'Data Transformation'!$R$3)/2,ABS(K204-'Data Transformation'!$R$6)&gt;ABS(K204-'Data Transformation'!$R$5),NOT(ISNUMBER(N204)),NOT(ISNUMBER(R204)),NOT(ISNUMBER(P204)),NOT(ISNUMBER(R204)),NOT(ISNUMBER(S204)),NOT(ISNUMBER(T204))),Assignments!B204,""),"")</f>
        <v/>
      </c>
      <c r="P204">
        <f>IF(AND(NOT(ISNUMBER(N204)),NOT(ISNUMBER(R204)),NOT(ISNUMBER(S204)),G204&gt;='Data Transformation'!$R$28),B204,"")</f>
        <v>199</v>
      </c>
      <c r="Q204" t="str">
        <f>IFERROR(IF(AND(Assignments!L204&lt;('Data Transformation'!$R$4-'Data Transformation'!$R$3)/2,ABS(K204-'Data Transformation'!$R$6)&lt;ABS(K204-'Data Transformation'!$R$5),NOT(ISNUMBER(N204)),NOT(ISNUMBER(T204)),NOT(ISNUMBER(P204)),NOT(ISNUMBER(R204)),NOT(ISNUMBER(T204)),NOT(ISNUMBER(S204))),Assignments!B204,""),"")</f>
        <v/>
      </c>
      <c r="R204" t="str">
        <f>IF(H204&gt;='Data Transformation'!$R$30,B204,"")</f>
        <v/>
      </c>
      <c r="S204" t="str">
        <f>IF(D204&gt;='Data Transformation'!$R$31,B204,"")</f>
        <v/>
      </c>
      <c r="T204" t="str">
        <f>IF(AND(H204&lt;'Data Transformation'!$R$30,E204&lt;'Data Transformation'!$R$29,G204&lt;0.3,D204&lt;'Data Transformation'!$R$31,E204&gt;0.4,H204&gt;0.4),B204,"")</f>
        <v/>
      </c>
      <c r="U204" s="56"/>
      <c r="V204" t="str" cm="2">
        <f t="array" ref="V204">IF(C204=FALSE,"",IF(AND(ISNUMBER(B204),ISBLANK(N204:T204)),"Unclassified",(IF(COUNT(N204:T204)=0,"",INDEX($N$4:$T$4,MATCH(TRUE,N204:T204=B204,0))))))</f>
        <v>Rheostat</v>
      </c>
      <c r="W204" t="str">
        <f t="shared" si="10"/>
        <v/>
      </c>
      <c r="X204" t="str">
        <f t="shared" si="11"/>
        <v/>
      </c>
      <c r="AC204" t="b">
        <f t="shared" si="12"/>
        <v>0</v>
      </c>
      <c r="AD204">
        <f>IFERROR(ABS(ABS(K204-'Data Transformation'!$R$5)-ABS(K204-'Data Transformation'!$R$6)),"")</f>
        <v>0.30219092999999975</v>
      </c>
      <c r="AE204" t="b">
        <f>IF(C204=FALSE,"",IF(AND(OR(V204=$Z$6,V204=$Z$8),OR(AC204=TRUE,AD204&lt;='Data Transformation'!$X$8)),TRUE,FALSE))</f>
        <v>0</v>
      </c>
    </row>
    <row r="205" spans="2:31" x14ac:dyDescent="0.25">
      <c r="B205">
        <v>200</v>
      </c>
      <c r="C205">
        <v>19</v>
      </c>
      <c r="D205">
        <v>0</v>
      </c>
      <c r="E205">
        <v>0.55555555555555558</v>
      </c>
      <c r="F205">
        <v>0.7</v>
      </c>
      <c r="G205">
        <v>0.65217391304347827</v>
      </c>
      <c r="H205">
        <v>5.5555555555555552E-2</v>
      </c>
      <c r="I205" t="str">
        <v>no</v>
      </c>
      <c r="K205" s="57">
        <f>IFERROR(AVERAGEIF('Data Transformation'!$B$425:$B$8425,B205,IF('Input and Summary Results'!$J$4="no",'Data Transformation'!$C$425:$C$8425,'Data Transformation'!$E$425:$E$8425)),"")</f>
        <v>0.82898218111111099</v>
      </c>
      <c r="L205" s="58" cm="1">
        <f t="array" ref="L205">IFERROR(_xlfn.STDEV.S(IF('Data Transformation'!$B$425:$B$8425=B205,IF('Input and Summary Results'!$J$4="no",'Data Transformation'!$C$425:$C$8425,'Data Transformation'!$E$425:$E$8425),"")),"")</f>
        <v>0.24025856820764205</v>
      </c>
      <c r="M205" s="56"/>
      <c r="N205" t="str">
        <f>IF(E205&gt;='Data Transformation'!$R$29,B205,"")</f>
        <v/>
      </c>
      <c r="O205" t="str">
        <f>IFERROR(IF(AND(Assignments!L205&lt;('Data Transformation'!$R$4-'Data Transformation'!$R$3)/2,ABS(K205-'Data Transformation'!$R$6)&gt;ABS(K205-'Data Transformation'!$R$5),NOT(ISNUMBER(N205)),NOT(ISNUMBER(R205)),NOT(ISNUMBER(P205)),NOT(ISNUMBER(R205)),NOT(ISNUMBER(S205)),NOT(ISNUMBER(T205))),Assignments!B205,""),"")</f>
        <v/>
      </c>
      <c r="P205">
        <f>IF(AND(NOT(ISNUMBER(N205)),NOT(ISNUMBER(R205)),NOT(ISNUMBER(S205)),G205&gt;='Data Transformation'!$R$28),B205,"")</f>
        <v>200</v>
      </c>
      <c r="Q205" t="str">
        <f>IFERROR(IF(AND(Assignments!L205&lt;('Data Transformation'!$R$4-'Data Transformation'!$R$3)/2,ABS(K205-'Data Transformation'!$R$6)&lt;ABS(K205-'Data Transformation'!$R$5),NOT(ISNUMBER(N205)),NOT(ISNUMBER(T205)),NOT(ISNUMBER(P205)),NOT(ISNUMBER(R205)),NOT(ISNUMBER(T205)),NOT(ISNUMBER(S205))),Assignments!B205,""),"")</f>
        <v/>
      </c>
      <c r="R205" t="str">
        <f>IF(H205&gt;='Data Transformation'!$R$30,B205,"")</f>
        <v/>
      </c>
      <c r="S205" t="str">
        <f>IF(D205&gt;='Data Transformation'!$R$31,B205,"")</f>
        <v/>
      </c>
      <c r="T205" t="str">
        <f>IF(AND(H205&lt;'Data Transformation'!$R$30,E205&lt;'Data Transformation'!$R$29,G205&lt;0.3,D205&lt;'Data Transformation'!$R$31,E205&gt;0.4,H205&gt;0.4),B205,"")</f>
        <v/>
      </c>
      <c r="U205" s="56"/>
      <c r="V205" t="str" cm="2">
        <f t="array" ref="V205">IF(C205=FALSE,"",IF(AND(ISNUMBER(B205),ISBLANK(N205:T205)),"Unclassified",(IF(COUNT(N205:T205)=0,"",INDEX($N$4:$T$4,MATCH(TRUE,N205:T205=B205,0))))))</f>
        <v>Rheostat</v>
      </c>
      <c r="W205" t="str">
        <f t="shared" si="10"/>
        <v/>
      </c>
      <c r="X205" t="str">
        <f t="shared" si="11"/>
        <v/>
      </c>
      <c r="AC205" t="b">
        <f t="shared" si="12"/>
        <v>0</v>
      </c>
      <c r="AD205">
        <f>IFERROR(ABS(ABS(K205-'Data Transformation'!$R$5)-ABS(K205-'Data Transformation'!$R$6)),"")</f>
        <v>0.46796436222222193</v>
      </c>
      <c r="AE205" t="b">
        <f>IF(C205=FALSE,"",IF(AND(OR(V205=$Z$6,V205=$Z$8),OR(AC205=TRUE,AD205&lt;='Data Transformation'!$X$8)),TRUE,FALSE))</f>
        <v>0</v>
      </c>
    </row>
    <row r="206" spans="2:31" x14ac:dyDescent="0.25">
      <c r="B206">
        <v>201</v>
      </c>
      <c r="C206">
        <v>20</v>
      </c>
      <c r="D206">
        <v>0</v>
      </c>
      <c r="E206">
        <v>0</v>
      </c>
      <c r="F206">
        <v>0.2</v>
      </c>
      <c r="G206">
        <v>8.6956521739130432E-2</v>
      </c>
      <c r="H206">
        <v>1</v>
      </c>
      <c r="I206" t="str">
        <v>yes</v>
      </c>
      <c r="K206" s="57">
        <f>IFERROR(AVERAGEIF('Data Transformation'!$B$425:$B$8425,B206,IF('Input and Summary Results'!$J$4="no",'Data Transformation'!$C$425:$C$8425,'Data Transformation'!$E$425:$E$8425)),"")</f>
        <v>0.10951159052631579</v>
      </c>
      <c r="L206" s="58" cm="1">
        <f t="array" ref="L206">IFERROR(_xlfn.STDEV.S(IF('Data Transformation'!$B$425:$B$8425=B206,IF('Input and Summary Results'!$J$4="no",'Data Transformation'!$C$425:$C$8425,'Data Transformation'!$E$425:$E$8425),"")),"")</f>
        <v>0.11212024948544783</v>
      </c>
      <c r="M206" s="56"/>
      <c r="N206" t="str">
        <f>IF(E206&gt;='Data Transformation'!$R$29,B206,"")</f>
        <v/>
      </c>
      <c r="O206" t="str">
        <f>IFERROR(IF(AND(Assignments!L206&lt;('Data Transformation'!$R$4-'Data Transformation'!$R$3)/2,ABS(K206-'Data Transformation'!$R$6)&gt;ABS(K206-'Data Transformation'!$R$5),NOT(ISNUMBER(N206)),NOT(ISNUMBER(R206)),NOT(ISNUMBER(P206)),NOT(ISNUMBER(R206)),NOT(ISNUMBER(S206)),NOT(ISNUMBER(T206))),Assignments!B206,""),"")</f>
        <v/>
      </c>
      <c r="P206" t="str">
        <f>IF(AND(NOT(ISNUMBER(N206)),NOT(ISNUMBER(R206)),NOT(ISNUMBER(S206)),G206&gt;='Data Transformation'!$R$28),B206,"")</f>
        <v/>
      </c>
      <c r="Q206" t="str">
        <f>IFERROR(IF(AND(Assignments!L206&lt;('Data Transformation'!$R$4-'Data Transformation'!$R$3)/2,ABS(K206-'Data Transformation'!$R$6)&lt;ABS(K206-'Data Transformation'!$R$5),NOT(ISNUMBER(N206)),NOT(ISNUMBER(T206)),NOT(ISNUMBER(P206)),NOT(ISNUMBER(R206)),NOT(ISNUMBER(T206)),NOT(ISNUMBER(S206))),Assignments!B206,""),"")</f>
        <v/>
      </c>
      <c r="R206">
        <f>IF(H206&gt;='Data Transformation'!$R$30,B206,"")</f>
        <v>201</v>
      </c>
      <c r="S206" t="str">
        <f>IF(D206&gt;='Data Transformation'!$R$31,B206,"")</f>
        <v/>
      </c>
      <c r="T206" t="str">
        <f>IF(AND(H206&lt;'Data Transformation'!$R$30,E206&lt;'Data Transformation'!$R$29,G206&lt;0.3,D206&lt;'Data Transformation'!$R$31,E206&gt;0.4,H206&gt;0.4),B206,"")</f>
        <v/>
      </c>
      <c r="U206" s="56"/>
      <c r="V206" t="str" cm="2">
        <f t="array" ref="V206">IF(C206=FALSE,"",IF(AND(ISNUMBER(B206),ISBLANK(N206:T206)),"Unclassified",(IF(COUNT(N206:T206)=0,"",INDEX($N$4:$T$4,MATCH(TRUE,N206:T206=B206,0))))))</f>
        <v>Toggle</v>
      </c>
      <c r="W206" t="str">
        <f t="shared" si="10"/>
        <v/>
      </c>
      <c r="X206" t="str">
        <f t="shared" si="11"/>
        <v/>
      </c>
      <c r="AC206" t="b">
        <f t="shared" si="12"/>
        <v>0</v>
      </c>
      <c r="AD206">
        <f>IFERROR(ABS(ABS(K206-'Data Transformation'!$R$5)-ABS(K206-'Data Transformation'!$R$6)),"")</f>
        <v>0.81</v>
      </c>
      <c r="AE206" t="b">
        <f>IF(C206=FALSE,"",IF(AND(OR(V206=$Z$6,V206=$Z$8),OR(AC206=TRUE,AD206&lt;='Data Transformation'!$X$8)),TRUE,FALSE))</f>
        <v>0</v>
      </c>
    </row>
    <row r="207" spans="2:31" x14ac:dyDescent="0.25">
      <c r="B207">
        <v>202</v>
      </c>
      <c r="C207">
        <v>15</v>
      </c>
      <c r="D207">
        <v>0</v>
      </c>
      <c r="E207">
        <v>0.42857142857142855</v>
      </c>
      <c r="F207">
        <v>0.5</v>
      </c>
      <c r="G207">
        <v>0.39130434782608697</v>
      </c>
      <c r="H207">
        <v>0.14285714285714285</v>
      </c>
      <c r="I207" t="str">
        <v>no</v>
      </c>
      <c r="K207" s="57">
        <f>IFERROR(AVERAGEIF('Data Transformation'!$B$425:$B$8425,B207,IF('Input and Summary Results'!$J$4="no",'Data Transformation'!$C$425:$C$8425,'Data Transformation'!$E$425:$E$8425)),"")</f>
        <v>0.73353777714285706</v>
      </c>
      <c r="L207" s="58" cm="1">
        <f t="array" ref="L207">IFERROR(_xlfn.STDEV.S(IF('Data Transformation'!$B$425:$B$8425=B207,IF('Input and Summary Results'!$J$4="no",'Data Transformation'!$C$425:$C$8425,'Data Transformation'!$E$425:$E$8425),"")),"")</f>
        <v>0.2924229295440367</v>
      </c>
      <c r="M207" s="56"/>
      <c r="N207" t="str">
        <f>IF(E207&gt;='Data Transformation'!$R$29,B207,"")</f>
        <v/>
      </c>
      <c r="O207">
        <f>IFERROR(IF(AND(Assignments!L207&lt;('Data Transformation'!$R$4-'Data Transformation'!$R$3)/2,ABS(K207-'Data Transformation'!$R$6)&gt;ABS(K207-'Data Transformation'!$R$5),NOT(ISNUMBER(N207)),NOT(ISNUMBER(R207)),NOT(ISNUMBER(P207)),NOT(ISNUMBER(R207)),NOT(ISNUMBER(S207)),NOT(ISNUMBER(T207))),Assignments!B207,""),"")</f>
        <v>202</v>
      </c>
      <c r="P207" t="str">
        <f>IF(AND(NOT(ISNUMBER(N207)),NOT(ISNUMBER(R207)),NOT(ISNUMBER(S207)),G207&gt;='Data Transformation'!$R$28),B207,"")</f>
        <v/>
      </c>
      <c r="Q207" t="str">
        <f>IFERROR(IF(AND(Assignments!L207&lt;('Data Transformation'!$R$4-'Data Transformation'!$R$3)/2,ABS(K207-'Data Transformation'!$R$6)&lt;ABS(K207-'Data Transformation'!$R$5),NOT(ISNUMBER(N207)),NOT(ISNUMBER(T207)),NOT(ISNUMBER(P207)),NOT(ISNUMBER(R207)),NOT(ISNUMBER(T207)),NOT(ISNUMBER(S207))),Assignments!B207,""),"")</f>
        <v/>
      </c>
      <c r="R207" t="str">
        <f>IF(H207&gt;='Data Transformation'!$R$30,B207,"")</f>
        <v/>
      </c>
      <c r="S207" t="str">
        <f>IF(D207&gt;='Data Transformation'!$R$31,B207,"")</f>
        <v/>
      </c>
      <c r="T207" t="str">
        <f>IF(AND(H207&lt;'Data Transformation'!$R$30,E207&lt;'Data Transformation'!$R$29,G207&lt;0.3,D207&lt;'Data Transformation'!$R$31,E207&gt;0.4,H207&gt;0.4),B207,"")</f>
        <v/>
      </c>
      <c r="U207" s="56"/>
      <c r="V207" t="str" cm="2">
        <f t="array" ref="V207">IF(C207=FALSE,"",IF(AND(ISNUMBER(B207),ISBLANK(N207:T207)),"Unclassified",(IF(COUNT(N207:T207)=0,"",INDEX($N$4:$T$4,MATCH(TRUE,N207:T207=B207,0))))))</f>
        <v>Moderate</v>
      </c>
      <c r="W207" t="str">
        <f t="shared" si="10"/>
        <v/>
      </c>
      <c r="X207" t="str">
        <f t="shared" si="11"/>
        <v/>
      </c>
      <c r="AC207" t="b">
        <f t="shared" si="12"/>
        <v>0</v>
      </c>
      <c r="AD207">
        <f>IFERROR(ABS(ABS(K207-'Data Transformation'!$R$5)-ABS(K207-'Data Transformation'!$R$6)),"")</f>
        <v>0.27707555428571418</v>
      </c>
      <c r="AE207" t="b">
        <f>IF(C207=FALSE,"",IF(AND(OR(V207=$Z$6,V207=$Z$8),OR(AC207=TRUE,AD207&lt;='Data Transformation'!$X$8)),TRUE,FALSE))</f>
        <v>0</v>
      </c>
    </row>
    <row r="208" spans="2:31" x14ac:dyDescent="0.25">
      <c r="B208">
        <v>203</v>
      </c>
      <c r="C208">
        <v>15</v>
      </c>
      <c r="D208">
        <v>0</v>
      </c>
      <c r="E208">
        <v>0.35714285714285715</v>
      </c>
      <c r="F208">
        <v>0.6</v>
      </c>
      <c r="G208">
        <v>0.56521739130434778</v>
      </c>
      <c r="H208">
        <v>0.14285714285714285</v>
      </c>
      <c r="I208" t="str">
        <v>no</v>
      </c>
      <c r="K208" s="57">
        <f>IFERROR(AVERAGEIF('Data Transformation'!$B$425:$B$8425,B208,IF('Input and Summary Results'!$J$4="no",'Data Transformation'!$C$425:$C$8425,'Data Transformation'!$E$425:$E$8425)),"")</f>
        <v>0.70399833357142849</v>
      </c>
      <c r="L208" s="58" cm="1">
        <f t="array" ref="L208">IFERROR(_xlfn.STDEV.S(IF('Data Transformation'!$B$425:$B$8425=B208,IF('Input and Summary Results'!$J$4="no",'Data Transformation'!$C$425:$C$8425,'Data Transformation'!$E$425:$E$8425),"")),"")</f>
        <v>0.30517009201133788</v>
      </c>
      <c r="M208" s="56"/>
      <c r="N208" t="str">
        <f>IF(E208&gt;='Data Transformation'!$R$29,B208,"")</f>
        <v/>
      </c>
      <c r="O208" t="str">
        <f>IFERROR(IF(AND(Assignments!L208&lt;('Data Transformation'!$R$4-'Data Transformation'!$R$3)/2,ABS(K208-'Data Transformation'!$R$6)&gt;ABS(K208-'Data Transformation'!$R$5),NOT(ISNUMBER(N208)),NOT(ISNUMBER(R208)),NOT(ISNUMBER(P208)),NOT(ISNUMBER(R208)),NOT(ISNUMBER(S208)),NOT(ISNUMBER(T208))),Assignments!B208,""),"")</f>
        <v/>
      </c>
      <c r="P208">
        <f>IF(AND(NOT(ISNUMBER(N208)),NOT(ISNUMBER(R208)),NOT(ISNUMBER(S208)),G208&gt;='Data Transformation'!$R$28),B208,"")</f>
        <v>203</v>
      </c>
      <c r="Q208" t="str">
        <f>IFERROR(IF(AND(Assignments!L208&lt;('Data Transformation'!$R$4-'Data Transformation'!$R$3)/2,ABS(K208-'Data Transformation'!$R$6)&lt;ABS(K208-'Data Transformation'!$R$5),NOT(ISNUMBER(N208)),NOT(ISNUMBER(T208)),NOT(ISNUMBER(P208)),NOT(ISNUMBER(R208)),NOT(ISNUMBER(T208)),NOT(ISNUMBER(S208))),Assignments!B208,""),"")</f>
        <v/>
      </c>
      <c r="R208" t="str">
        <f>IF(H208&gt;='Data Transformation'!$R$30,B208,"")</f>
        <v/>
      </c>
      <c r="S208" t="str">
        <f>IF(D208&gt;='Data Transformation'!$R$31,B208,"")</f>
        <v/>
      </c>
      <c r="T208" t="str">
        <f>IF(AND(H208&lt;'Data Transformation'!$R$30,E208&lt;'Data Transformation'!$R$29,G208&lt;0.3,D208&lt;'Data Transformation'!$R$31,E208&gt;0.4,H208&gt;0.4),B208,"")</f>
        <v/>
      </c>
      <c r="U208" s="56"/>
      <c r="V208" t="str" cm="2">
        <f t="array" ref="V208">IF(C208=FALSE,"",IF(AND(ISNUMBER(B208),ISBLANK(N208:T208)),"Unclassified",(IF(COUNT(N208:T208)=0,"",INDEX($N$4:$T$4,MATCH(TRUE,N208:T208=B208,0))))))</f>
        <v>Rheostat</v>
      </c>
      <c r="W208" t="str">
        <f t="shared" si="10"/>
        <v/>
      </c>
      <c r="X208" t="str">
        <f t="shared" si="11"/>
        <v/>
      </c>
      <c r="AC208" t="b">
        <f t="shared" si="12"/>
        <v>0</v>
      </c>
      <c r="AD208">
        <f>IFERROR(ABS(ABS(K208-'Data Transformation'!$R$5)-ABS(K208-'Data Transformation'!$R$6)),"")</f>
        <v>0.21799666714285693</v>
      </c>
      <c r="AE208" t="b">
        <f>IF(C208=FALSE,"",IF(AND(OR(V208=$Z$6,V208=$Z$8),OR(AC208=TRUE,AD208&lt;='Data Transformation'!$X$8)),TRUE,FALSE))</f>
        <v>0</v>
      </c>
    </row>
    <row r="209" spans="2:31" x14ac:dyDescent="0.25">
      <c r="B209">
        <v>204</v>
      </c>
      <c r="C209">
        <v>19</v>
      </c>
      <c r="D209">
        <v>0</v>
      </c>
      <c r="E209">
        <v>0</v>
      </c>
      <c r="F209">
        <v>0.3</v>
      </c>
      <c r="G209">
        <v>0.21739130434782608</v>
      </c>
      <c r="H209">
        <v>0.94444444444444442</v>
      </c>
      <c r="I209" t="str">
        <v>no</v>
      </c>
      <c r="K209" s="57">
        <f>IFERROR(AVERAGEIF('Data Transformation'!$B$425:$B$8425,B209,IF('Input and Summary Results'!$J$4="no",'Data Transformation'!$C$425:$C$8425,'Data Transformation'!$E$425:$E$8425)),"")</f>
        <v>4.7998899444444451E-2</v>
      </c>
      <c r="L209" s="58" cm="1">
        <f t="array" ref="L209">IFERROR(_xlfn.STDEV.S(IF('Data Transformation'!$B$425:$B$8425=B209,IF('Input and Summary Results'!$J$4="no",'Data Transformation'!$C$425:$C$8425,'Data Transformation'!$E$425:$E$8425),"")),"")</f>
        <v>0.1654916249204717</v>
      </c>
      <c r="M209" s="56"/>
      <c r="N209" t="str">
        <f>IF(E209&gt;='Data Transformation'!$R$29,B209,"")</f>
        <v/>
      </c>
      <c r="O209" t="str">
        <f>IFERROR(IF(AND(Assignments!L209&lt;('Data Transformation'!$R$4-'Data Transformation'!$R$3)/2,ABS(K209-'Data Transformation'!$R$6)&gt;ABS(K209-'Data Transformation'!$R$5),NOT(ISNUMBER(N209)),NOT(ISNUMBER(R209)),NOT(ISNUMBER(P209)),NOT(ISNUMBER(R209)),NOT(ISNUMBER(S209)),NOT(ISNUMBER(T209))),Assignments!B209,""),"")</f>
        <v/>
      </c>
      <c r="P209" t="str">
        <f>IF(AND(NOT(ISNUMBER(N209)),NOT(ISNUMBER(R209)),NOT(ISNUMBER(S209)),G209&gt;='Data Transformation'!$R$28),B209,"")</f>
        <v/>
      </c>
      <c r="Q209" t="str">
        <f>IFERROR(IF(AND(Assignments!L209&lt;('Data Transformation'!$R$4-'Data Transformation'!$R$3)/2,ABS(K209-'Data Transformation'!$R$6)&lt;ABS(K209-'Data Transformation'!$R$5),NOT(ISNUMBER(N209)),NOT(ISNUMBER(T209)),NOT(ISNUMBER(P209)),NOT(ISNUMBER(R209)),NOT(ISNUMBER(T209)),NOT(ISNUMBER(S209))),Assignments!B209,""),"")</f>
        <v/>
      </c>
      <c r="R209">
        <f>IF(H209&gt;='Data Transformation'!$R$30,B209,"")</f>
        <v>204</v>
      </c>
      <c r="S209" t="str">
        <f>IF(D209&gt;='Data Transformation'!$R$31,B209,"")</f>
        <v/>
      </c>
      <c r="T209" t="str">
        <f>IF(AND(H209&lt;'Data Transformation'!$R$30,E209&lt;'Data Transformation'!$R$29,G209&lt;0.3,D209&lt;'Data Transformation'!$R$31,E209&gt;0.4,H209&gt;0.4),B209,"")</f>
        <v/>
      </c>
      <c r="U209" s="56"/>
      <c r="V209" t="str" cm="2">
        <f t="array" ref="V209">IF(C209=FALSE,"",IF(AND(ISNUMBER(B209),ISBLANK(N209:T209)),"Unclassified",(IF(COUNT(N209:T209)=0,"",INDEX($N$4:$T$4,MATCH(TRUE,N209:T209=B209,0))))))</f>
        <v>Toggle</v>
      </c>
      <c r="W209" t="str">
        <f t="shared" si="10"/>
        <v/>
      </c>
      <c r="X209" t="str">
        <f t="shared" si="11"/>
        <v/>
      </c>
      <c r="AC209" t="b">
        <f t="shared" si="12"/>
        <v>0</v>
      </c>
      <c r="AD209">
        <f>IFERROR(ABS(ABS(K209-'Data Transformation'!$R$5)-ABS(K209-'Data Transformation'!$R$6)),"")</f>
        <v>0.81</v>
      </c>
      <c r="AE209" t="b">
        <f>IF(C209=FALSE,"",IF(AND(OR(V209=$Z$6,V209=$Z$8),OR(AC209=TRUE,AD209&lt;='Data Transformation'!$X$8)),TRUE,FALSE))</f>
        <v>0</v>
      </c>
    </row>
    <row r="210" spans="2:31" x14ac:dyDescent="0.25">
      <c r="B210">
        <v>205</v>
      </c>
      <c r="C210">
        <v>19</v>
      </c>
      <c r="D210">
        <v>0</v>
      </c>
      <c r="E210">
        <v>0</v>
      </c>
      <c r="F210">
        <v>0.4</v>
      </c>
      <c r="G210">
        <v>0.34782608695652173</v>
      </c>
      <c r="H210">
        <v>0.88888888888888884</v>
      </c>
      <c r="I210" t="str">
        <v>no</v>
      </c>
      <c r="K210" s="57">
        <f>IFERROR(AVERAGEIF('Data Transformation'!$B$425:$B$8425,B210,IF('Input and Summary Results'!$J$4="no",'Data Transformation'!$C$425:$C$8425,'Data Transformation'!$E$425:$E$8425)),"")</f>
        <v>0.12576472833333333</v>
      </c>
      <c r="L210" s="58" cm="1">
        <f t="array" ref="L210">IFERROR(_xlfn.STDEV.S(IF('Data Transformation'!$B$425:$B$8425=B210,IF('Input and Summary Results'!$J$4="no",'Data Transformation'!$C$425:$C$8425,'Data Transformation'!$E$425:$E$8425),"")),"")</f>
        <v>0.22729398897145478</v>
      </c>
      <c r="M210" s="56"/>
      <c r="N210" t="str">
        <f>IF(E210&gt;='Data Transformation'!$R$29,B210,"")</f>
        <v/>
      </c>
      <c r="O210" t="str">
        <f>IFERROR(IF(AND(Assignments!L210&lt;('Data Transformation'!$R$4-'Data Transformation'!$R$3)/2,ABS(K210-'Data Transformation'!$R$6)&gt;ABS(K210-'Data Transformation'!$R$5),NOT(ISNUMBER(N210)),NOT(ISNUMBER(R210)),NOT(ISNUMBER(P210)),NOT(ISNUMBER(R210)),NOT(ISNUMBER(S210)),NOT(ISNUMBER(T210))),Assignments!B210,""),"")</f>
        <v/>
      </c>
      <c r="P210" t="str">
        <f>IF(AND(NOT(ISNUMBER(N210)),NOT(ISNUMBER(R210)),NOT(ISNUMBER(S210)),G210&gt;='Data Transformation'!$R$28),B210,"")</f>
        <v/>
      </c>
      <c r="Q210" t="str">
        <f>IFERROR(IF(AND(Assignments!L210&lt;('Data Transformation'!$R$4-'Data Transformation'!$R$3)/2,ABS(K210-'Data Transformation'!$R$6)&lt;ABS(K210-'Data Transformation'!$R$5),NOT(ISNUMBER(N210)),NOT(ISNUMBER(T210)),NOT(ISNUMBER(P210)),NOT(ISNUMBER(R210)),NOT(ISNUMBER(T210)),NOT(ISNUMBER(S210))),Assignments!B210,""),"")</f>
        <v/>
      </c>
      <c r="R210">
        <f>IF(H210&gt;='Data Transformation'!$R$30,B210,"")</f>
        <v>205</v>
      </c>
      <c r="S210" t="str">
        <f>IF(D210&gt;='Data Transformation'!$R$31,B210,"")</f>
        <v/>
      </c>
      <c r="T210" t="str">
        <f>IF(AND(H210&lt;'Data Transformation'!$R$30,E210&lt;'Data Transformation'!$R$29,G210&lt;0.3,D210&lt;'Data Transformation'!$R$31,E210&gt;0.4,H210&gt;0.4),B210,"")</f>
        <v/>
      </c>
      <c r="U210" s="56"/>
      <c r="V210" t="str" cm="2">
        <f t="array" ref="V210">IF(C210=FALSE,"",IF(AND(ISNUMBER(B210),ISBLANK(N210:T210)),"Unclassified",(IF(COUNT(N210:T210)=0,"",INDEX($N$4:$T$4,MATCH(TRUE,N210:T210=B210,0))))))</f>
        <v>Toggle</v>
      </c>
      <c r="W210" t="str">
        <f t="shared" si="10"/>
        <v/>
      </c>
      <c r="X210" t="str">
        <f t="shared" si="11"/>
        <v/>
      </c>
      <c r="AC210" t="b">
        <f t="shared" si="12"/>
        <v>0</v>
      </c>
      <c r="AD210">
        <f>IFERROR(ABS(ABS(K210-'Data Transformation'!$R$5)-ABS(K210-'Data Transformation'!$R$6)),"")</f>
        <v>0.81</v>
      </c>
      <c r="AE210" t="b">
        <f>IF(C210=FALSE,"",IF(AND(OR(V210=$Z$6,V210=$Z$8),OR(AC210=TRUE,AD210&lt;='Data Transformation'!$X$8)),TRUE,FALSE))</f>
        <v>0</v>
      </c>
    </row>
    <row r="211" spans="2:31" x14ac:dyDescent="0.25">
      <c r="B211">
        <v>206</v>
      </c>
      <c r="C211">
        <v>20</v>
      </c>
      <c r="D211">
        <v>0</v>
      </c>
      <c r="E211">
        <v>5.2631578947368418E-2</v>
      </c>
      <c r="F211">
        <v>0.6</v>
      </c>
      <c r="G211">
        <v>0.52173913043478259</v>
      </c>
      <c r="H211">
        <v>0.26315789473684209</v>
      </c>
      <c r="I211" t="str">
        <v>no</v>
      </c>
      <c r="K211" s="57">
        <f>IFERROR(AVERAGEIF('Data Transformation'!$B$425:$B$8425,B211,IF('Input and Summary Results'!$J$4="no",'Data Transformation'!$C$425:$C$8425,'Data Transformation'!$E$425:$E$8425)),"")</f>
        <v>0.45483208578947365</v>
      </c>
      <c r="L211" s="58" cm="1">
        <f t="array" ref="L211">IFERROR(_xlfn.STDEV.S(IF('Data Transformation'!$B$425:$B$8425=B211,IF('Input and Summary Results'!$J$4="no",'Data Transformation'!$C$425:$C$8425,'Data Transformation'!$E$425:$E$8425),"")),"")</f>
        <v>0.22314025677027358</v>
      </c>
      <c r="M211" s="56"/>
      <c r="N211" t="str">
        <f>IF(E211&gt;='Data Transformation'!$R$29,B211,"")</f>
        <v/>
      </c>
      <c r="O211" t="str">
        <f>IFERROR(IF(AND(Assignments!L211&lt;('Data Transformation'!$R$4-'Data Transformation'!$R$3)/2,ABS(K211-'Data Transformation'!$R$6)&gt;ABS(K211-'Data Transformation'!$R$5),NOT(ISNUMBER(N211)),NOT(ISNUMBER(R211)),NOT(ISNUMBER(P211)),NOT(ISNUMBER(R211)),NOT(ISNUMBER(S211)),NOT(ISNUMBER(T211))),Assignments!B211,""),"")</f>
        <v/>
      </c>
      <c r="P211">
        <f>IF(AND(NOT(ISNUMBER(N211)),NOT(ISNUMBER(R211)),NOT(ISNUMBER(S211)),G211&gt;='Data Transformation'!$R$28),B211,"")</f>
        <v>206</v>
      </c>
      <c r="Q211" t="str">
        <f>IFERROR(IF(AND(Assignments!L211&lt;('Data Transformation'!$R$4-'Data Transformation'!$R$3)/2,ABS(K211-'Data Transformation'!$R$6)&lt;ABS(K211-'Data Transformation'!$R$5),NOT(ISNUMBER(N211)),NOT(ISNUMBER(T211)),NOT(ISNUMBER(P211)),NOT(ISNUMBER(R211)),NOT(ISNUMBER(T211)),NOT(ISNUMBER(S211))),Assignments!B211,""),"")</f>
        <v/>
      </c>
      <c r="R211" t="str">
        <f>IF(H211&gt;='Data Transformation'!$R$30,B211,"")</f>
        <v/>
      </c>
      <c r="S211" t="str">
        <f>IF(D211&gt;='Data Transformation'!$R$31,B211,"")</f>
        <v/>
      </c>
      <c r="T211" t="str">
        <f>IF(AND(H211&lt;'Data Transformation'!$R$30,E211&lt;'Data Transformation'!$R$29,G211&lt;0.3,D211&lt;'Data Transformation'!$R$31,E211&gt;0.4,H211&gt;0.4),B211,"")</f>
        <v/>
      </c>
      <c r="U211" s="56"/>
      <c r="V211" t="str" cm="2">
        <f t="array" ref="V211">IF(C211=FALSE,"",IF(AND(ISNUMBER(B211),ISBLANK(N211:T211)),"Unclassified",(IF(COUNT(N211:T211)=0,"",INDEX($N$4:$T$4,MATCH(TRUE,N211:T211=B211,0))))))</f>
        <v>Rheostat</v>
      </c>
      <c r="W211" t="str">
        <f t="shared" si="10"/>
        <v/>
      </c>
      <c r="X211" t="str">
        <f t="shared" si="11"/>
        <v/>
      </c>
      <c r="AC211" t="b">
        <f t="shared" si="12"/>
        <v>0</v>
      </c>
      <c r="AD211">
        <f>IFERROR(ABS(ABS(K211-'Data Transformation'!$R$5)-ABS(K211-'Data Transformation'!$R$6)),"")</f>
        <v>0.2803358284210527</v>
      </c>
      <c r="AE211" t="b">
        <f>IF(C211=FALSE,"",IF(AND(OR(V211=$Z$6,V211=$Z$8),OR(AC211=TRUE,AD211&lt;='Data Transformation'!$X$8)),TRUE,FALSE))</f>
        <v>0</v>
      </c>
    </row>
    <row r="212" spans="2:31" x14ac:dyDescent="0.25">
      <c r="B212">
        <v>207</v>
      </c>
      <c r="C212">
        <v>17</v>
      </c>
      <c r="D212">
        <v>0</v>
      </c>
      <c r="E212">
        <v>0.125</v>
      </c>
      <c r="F212">
        <v>0.7</v>
      </c>
      <c r="G212">
        <v>0.65217391304347827</v>
      </c>
      <c r="H212">
        <v>0.25</v>
      </c>
      <c r="I212" t="str">
        <v>no</v>
      </c>
      <c r="K212" s="57">
        <f>IFERROR(AVERAGEIF('Data Transformation'!$B$425:$B$8425,B212,IF('Input and Summary Results'!$J$4="no",'Data Transformation'!$C$425:$C$8425,'Data Transformation'!$E$425:$E$8425)),"")</f>
        <v>0.584107290625</v>
      </c>
      <c r="L212" s="58" cm="1">
        <f t="array" ref="L212">IFERROR(_xlfn.STDEV.S(IF('Data Transformation'!$B$425:$B$8425=B212,IF('Input and Summary Results'!$J$4="no",'Data Transformation'!$C$425:$C$8425,'Data Transformation'!$E$425:$E$8425),"")),"")</f>
        <v>0.35087163733564458</v>
      </c>
      <c r="M212" s="56"/>
      <c r="N212" t="str">
        <f>IF(E212&gt;='Data Transformation'!$R$29,B212,"")</f>
        <v/>
      </c>
      <c r="O212" t="str">
        <f>IFERROR(IF(AND(Assignments!L212&lt;('Data Transformation'!$R$4-'Data Transformation'!$R$3)/2,ABS(K212-'Data Transformation'!$R$6)&gt;ABS(K212-'Data Transformation'!$R$5),NOT(ISNUMBER(N212)),NOT(ISNUMBER(R212)),NOT(ISNUMBER(P212)),NOT(ISNUMBER(R212)),NOT(ISNUMBER(S212)),NOT(ISNUMBER(T212))),Assignments!B212,""),"")</f>
        <v/>
      </c>
      <c r="P212">
        <f>IF(AND(NOT(ISNUMBER(N212)),NOT(ISNUMBER(R212)),NOT(ISNUMBER(S212)),G212&gt;='Data Transformation'!$R$28),B212,"")</f>
        <v>207</v>
      </c>
      <c r="Q212" t="str">
        <f>IFERROR(IF(AND(Assignments!L212&lt;('Data Transformation'!$R$4-'Data Transformation'!$R$3)/2,ABS(K212-'Data Transformation'!$R$6)&lt;ABS(K212-'Data Transformation'!$R$5),NOT(ISNUMBER(N212)),NOT(ISNUMBER(T212)),NOT(ISNUMBER(P212)),NOT(ISNUMBER(R212)),NOT(ISNUMBER(T212)),NOT(ISNUMBER(S212))),Assignments!B212,""),"")</f>
        <v/>
      </c>
      <c r="R212" t="str">
        <f>IF(H212&gt;='Data Transformation'!$R$30,B212,"")</f>
        <v/>
      </c>
      <c r="S212" t="str">
        <f>IF(D212&gt;='Data Transformation'!$R$31,B212,"")</f>
        <v/>
      </c>
      <c r="T212" t="str">
        <f>IF(AND(H212&lt;'Data Transformation'!$R$30,E212&lt;'Data Transformation'!$R$29,G212&lt;0.3,D212&lt;'Data Transformation'!$R$31,E212&gt;0.4,H212&gt;0.4),B212,"")</f>
        <v/>
      </c>
      <c r="U212" s="56"/>
      <c r="V212" t="str" cm="2">
        <f t="array" ref="V212">IF(C212=FALSE,"",IF(AND(ISNUMBER(B212),ISBLANK(N212:T212)),"Unclassified",(IF(COUNT(N212:T212)=0,"",INDEX($N$4:$T$4,MATCH(TRUE,N212:T212=B212,0))))))</f>
        <v>Rheostat</v>
      </c>
      <c r="W212" t="str">
        <f t="shared" si="10"/>
        <v/>
      </c>
      <c r="X212" t="str">
        <f t="shared" si="11"/>
        <v/>
      </c>
      <c r="AC212" t="b">
        <f t="shared" si="12"/>
        <v>0</v>
      </c>
      <c r="AD212">
        <f>IFERROR(ABS(ABS(K212-'Data Transformation'!$R$5)-ABS(K212-'Data Transformation'!$R$6)),"")</f>
        <v>2.1785418750000007E-2</v>
      </c>
      <c r="AE212" t="b">
        <f>IF(C212=FALSE,"",IF(AND(OR(V212=$Z$6,V212=$Z$8),OR(AC212=TRUE,AD212&lt;='Data Transformation'!$X$8)),TRUE,FALSE))</f>
        <v>0</v>
      </c>
    </row>
    <row r="213" spans="2:31" x14ac:dyDescent="0.25">
      <c r="B213">
        <v>208</v>
      </c>
      <c r="C213">
        <v>19</v>
      </c>
      <c r="D213">
        <v>0.61111111111111116</v>
      </c>
      <c r="E213">
        <v>0.22222222222222221</v>
      </c>
      <c r="F213">
        <v>0.7</v>
      </c>
      <c r="G213">
        <v>0.65217391304347827</v>
      </c>
      <c r="H213">
        <v>5.5555555555555552E-2</v>
      </c>
      <c r="I213" t="str">
        <v>no</v>
      </c>
      <c r="K213" s="57">
        <f>IFERROR(AVERAGEIF('Data Transformation'!$B$425:$B$8425,B213,IF('Input and Summary Results'!$J$4="no",'Data Transformation'!$C$425:$C$8425,'Data Transformation'!$E$425:$E$8425)),"")</f>
        <v>1.0743036849999998</v>
      </c>
      <c r="L213" s="58" cm="1">
        <f t="array" ref="L213">IFERROR(_xlfn.STDEV.S(IF('Data Transformation'!$B$425:$B$8425=B213,IF('Input and Summary Results'!$J$4="no",'Data Transformation'!$C$425:$C$8425,'Data Transformation'!$E$425:$E$8425),"")),"")</f>
        <v>0.29650956883398782</v>
      </c>
      <c r="M213" s="56"/>
      <c r="N213" t="str">
        <f>IF(E213&gt;='Data Transformation'!$R$29,B213,"")</f>
        <v/>
      </c>
      <c r="O213" t="str">
        <f>IFERROR(IF(AND(Assignments!L213&lt;('Data Transformation'!$R$4-'Data Transformation'!$R$3)/2,ABS(K213-'Data Transformation'!$R$6)&gt;ABS(K213-'Data Transformation'!$R$5),NOT(ISNUMBER(N213)),NOT(ISNUMBER(R213)),NOT(ISNUMBER(P213)),NOT(ISNUMBER(R213)),NOT(ISNUMBER(S213)),NOT(ISNUMBER(T213))),Assignments!B213,""),"")</f>
        <v/>
      </c>
      <c r="P213">
        <f>IF(AND(NOT(ISNUMBER(N213)),NOT(ISNUMBER(R213)),NOT(ISNUMBER(S213)),G213&gt;='Data Transformation'!$R$28),B213,"")</f>
        <v>208</v>
      </c>
      <c r="Q213" t="str">
        <f>IFERROR(IF(AND(Assignments!L213&lt;('Data Transformation'!$R$4-'Data Transformation'!$R$3)/2,ABS(K213-'Data Transformation'!$R$6)&lt;ABS(K213-'Data Transformation'!$R$5),NOT(ISNUMBER(N213)),NOT(ISNUMBER(T213)),NOT(ISNUMBER(P213)),NOT(ISNUMBER(R213)),NOT(ISNUMBER(T213)),NOT(ISNUMBER(S213))),Assignments!B213,""),"")</f>
        <v/>
      </c>
      <c r="R213" t="str">
        <f>IF(H213&gt;='Data Transformation'!$R$30,B213,"")</f>
        <v/>
      </c>
      <c r="S213" t="str">
        <f>IF(D213&gt;='Data Transformation'!$R$31,B213,"")</f>
        <v/>
      </c>
      <c r="T213" t="str">
        <f>IF(AND(H213&lt;'Data Transformation'!$R$30,E213&lt;'Data Transformation'!$R$29,G213&lt;0.3,D213&lt;'Data Transformation'!$R$31,E213&gt;0.4,H213&gt;0.4),B213,"")</f>
        <v/>
      </c>
      <c r="U213" s="56"/>
      <c r="V213" t="str" cm="2">
        <f t="array" ref="V213">IF(C213=FALSE,"",IF(AND(ISNUMBER(B213),ISBLANK(N213:T213)),"Unclassified",(IF(COUNT(N213:T213)=0,"",INDEX($N$4:$T$4,MATCH(TRUE,N213:T213=B213,0))))))</f>
        <v>Rheostat</v>
      </c>
      <c r="W213" t="str">
        <f t="shared" si="10"/>
        <v/>
      </c>
      <c r="X213" t="str">
        <f t="shared" si="11"/>
        <v/>
      </c>
      <c r="AC213" t="b">
        <f t="shared" si="12"/>
        <v>0</v>
      </c>
      <c r="AD213">
        <f>IFERROR(ABS(ABS(K213-'Data Transformation'!$R$5)-ABS(K213-'Data Transformation'!$R$6)),"")</f>
        <v>0.81</v>
      </c>
      <c r="AE213" t="b">
        <f>IF(C213=FALSE,"",IF(AND(OR(V213=$Z$6,V213=$Z$8),OR(AC213=TRUE,AD213&lt;='Data Transformation'!$X$8)),TRUE,FALSE))</f>
        <v>0</v>
      </c>
    </row>
    <row r="214" spans="2:31" x14ac:dyDescent="0.25">
      <c r="B214">
        <v>209</v>
      </c>
      <c r="C214">
        <v>17</v>
      </c>
      <c r="D214">
        <v>0</v>
      </c>
      <c r="E214">
        <v>0</v>
      </c>
      <c r="F214">
        <v>0.2</v>
      </c>
      <c r="G214">
        <v>8.6956521739130432E-2</v>
      </c>
      <c r="H214">
        <v>1</v>
      </c>
      <c r="I214" t="str">
        <v>yes</v>
      </c>
      <c r="K214" s="57">
        <f>IFERROR(AVERAGEIF('Data Transformation'!$B$425:$B$8425,B214,IF('Input and Summary Results'!$J$4="no",'Data Transformation'!$C$425:$C$8425,'Data Transformation'!$E$425:$E$8425)),"")</f>
        <v>4.9230831875000006E-2</v>
      </c>
      <c r="L214" s="58" cm="1">
        <f t="array" ref="L214">IFERROR(_xlfn.STDEV.S(IF('Data Transformation'!$B$425:$B$8425=B214,IF('Input and Summary Results'!$J$4="no",'Data Transformation'!$C$425:$C$8425,'Data Transformation'!$E$425:$E$8425),"")),"")</f>
        <v>8.4100467342398219E-2</v>
      </c>
      <c r="M214" s="56"/>
      <c r="N214" t="str">
        <f>IF(E214&gt;='Data Transformation'!$R$29,B214,"")</f>
        <v/>
      </c>
      <c r="O214" t="str">
        <f>IFERROR(IF(AND(Assignments!L214&lt;('Data Transformation'!$R$4-'Data Transformation'!$R$3)/2,ABS(K214-'Data Transformation'!$R$6)&gt;ABS(K214-'Data Transformation'!$R$5),NOT(ISNUMBER(N214)),NOT(ISNUMBER(R214)),NOT(ISNUMBER(P214)),NOT(ISNUMBER(R214)),NOT(ISNUMBER(S214)),NOT(ISNUMBER(T214))),Assignments!B214,""),"")</f>
        <v/>
      </c>
      <c r="P214" t="str">
        <f>IF(AND(NOT(ISNUMBER(N214)),NOT(ISNUMBER(R214)),NOT(ISNUMBER(S214)),G214&gt;='Data Transformation'!$R$28),B214,"")</f>
        <v/>
      </c>
      <c r="Q214" t="str">
        <f>IFERROR(IF(AND(Assignments!L214&lt;('Data Transformation'!$R$4-'Data Transformation'!$R$3)/2,ABS(K214-'Data Transformation'!$R$6)&lt;ABS(K214-'Data Transformation'!$R$5),NOT(ISNUMBER(N214)),NOT(ISNUMBER(T214)),NOT(ISNUMBER(P214)),NOT(ISNUMBER(R214)),NOT(ISNUMBER(T214)),NOT(ISNUMBER(S214))),Assignments!B214,""),"")</f>
        <v/>
      </c>
      <c r="R214">
        <f>IF(H214&gt;='Data Transformation'!$R$30,B214,"")</f>
        <v>209</v>
      </c>
      <c r="S214" t="str">
        <f>IF(D214&gt;='Data Transformation'!$R$31,B214,"")</f>
        <v/>
      </c>
      <c r="T214" t="str">
        <f>IF(AND(H214&lt;'Data Transformation'!$R$30,E214&lt;'Data Transformation'!$R$29,G214&lt;0.3,D214&lt;'Data Transformation'!$R$31,E214&gt;0.4,H214&gt;0.4),B214,"")</f>
        <v/>
      </c>
      <c r="U214" s="56"/>
      <c r="V214" t="str" cm="2">
        <f t="array" ref="V214">IF(C214=FALSE,"",IF(AND(ISNUMBER(B214),ISBLANK(N214:T214)),"Unclassified",(IF(COUNT(N214:T214)=0,"",INDEX($N$4:$T$4,MATCH(TRUE,N214:T214=B214,0))))))</f>
        <v>Toggle</v>
      </c>
      <c r="W214" t="str">
        <f t="shared" si="10"/>
        <v/>
      </c>
      <c r="X214" t="str">
        <f t="shared" si="11"/>
        <v/>
      </c>
      <c r="AC214" t="b">
        <f t="shared" si="12"/>
        <v>0</v>
      </c>
      <c r="AD214">
        <f>IFERROR(ABS(ABS(K214-'Data Transformation'!$R$5)-ABS(K214-'Data Transformation'!$R$6)),"")</f>
        <v>0.81</v>
      </c>
      <c r="AE214" t="b">
        <f>IF(C214=FALSE,"",IF(AND(OR(V214=$Z$6,V214=$Z$8),OR(AC214=TRUE,AD214&lt;='Data Transformation'!$X$8)),TRUE,FALSE))</f>
        <v>0</v>
      </c>
    </row>
    <row r="215" spans="2:31" x14ac:dyDescent="0.25">
      <c r="B215">
        <v>210</v>
      </c>
      <c r="C215">
        <v>19</v>
      </c>
      <c r="D215">
        <v>0</v>
      </c>
      <c r="E215">
        <v>0.1111111111111111</v>
      </c>
      <c r="F215">
        <v>0.7</v>
      </c>
      <c r="G215">
        <v>0.65217391304347827</v>
      </c>
      <c r="H215">
        <v>0.27777777777777779</v>
      </c>
      <c r="I215" t="str">
        <v>no</v>
      </c>
      <c r="K215" s="57">
        <f>IFERROR(AVERAGEIF('Data Transformation'!$B$425:$B$8425,B215,IF('Input and Summary Results'!$J$4="no",'Data Transformation'!$C$425:$C$8425,'Data Transformation'!$E$425:$E$8425)),"")</f>
        <v>0.51693519111111108</v>
      </c>
      <c r="L215" s="58" cm="1">
        <f t="array" ref="L215">IFERROR(_xlfn.STDEV.S(IF('Data Transformation'!$B$425:$B$8425=B215,IF('Input and Summary Results'!$J$4="no",'Data Transformation'!$C$425:$C$8425,'Data Transformation'!$E$425:$E$8425),"")),"")</f>
        <v>0.28581256833662677</v>
      </c>
      <c r="M215" s="56"/>
      <c r="N215" t="str">
        <f>IF(E215&gt;='Data Transformation'!$R$29,B215,"")</f>
        <v/>
      </c>
      <c r="O215" t="str">
        <f>IFERROR(IF(AND(Assignments!L215&lt;('Data Transformation'!$R$4-'Data Transformation'!$R$3)/2,ABS(K215-'Data Transformation'!$R$6)&gt;ABS(K215-'Data Transformation'!$R$5),NOT(ISNUMBER(N215)),NOT(ISNUMBER(R215)),NOT(ISNUMBER(P215)),NOT(ISNUMBER(R215)),NOT(ISNUMBER(S215)),NOT(ISNUMBER(T215))),Assignments!B215,""),"")</f>
        <v/>
      </c>
      <c r="P215">
        <f>IF(AND(NOT(ISNUMBER(N215)),NOT(ISNUMBER(R215)),NOT(ISNUMBER(S215)),G215&gt;='Data Transformation'!$R$28),B215,"")</f>
        <v>210</v>
      </c>
      <c r="Q215" t="str">
        <f>IFERROR(IF(AND(Assignments!L215&lt;('Data Transformation'!$R$4-'Data Transformation'!$R$3)/2,ABS(K215-'Data Transformation'!$R$6)&lt;ABS(K215-'Data Transformation'!$R$5),NOT(ISNUMBER(N215)),NOT(ISNUMBER(T215)),NOT(ISNUMBER(P215)),NOT(ISNUMBER(R215)),NOT(ISNUMBER(T215)),NOT(ISNUMBER(S215))),Assignments!B215,""),"")</f>
        <v/>
      </c>
      <c r="R215" t="str">
        <f>IF(H215&gt;='Data Transformation'!$R$30,B215,"")</f>
        <v/>
      </c>
      <c r="S215" t="str">
        <f>IF(D215&gt;='Data Transformation'!$R$31,B215,"")</f>
        <v/>
      </c>
      <c r="T215" t="str">
        <f>IF(AND(H215&lt;'Data Transformation'!$R$30,E215&lt;'Data Transformation'!$R$29,G215&lt;0.3,D215&lt;'Data Transformation'!$R$31,E215&gt;0.4,H215&gt;0.4),B215,"")</f>
        <v/>
      </c>
      <c r="U215" s="56"/>
      <c r="V215" t="str" cm="2">
        <f t="array" ref="V215">IF(C215=FALSE,"",IF(AND(ISNUMBER(B215),ISBLANK(N215:T215)),"Unclassified",(IF(COUNT(N215:T215)=0,"",INDEX($N$4:$T$4,MATCH(TRUE,N215:T215=B215,0))))))</f>
        <v>Rheostat</v>
      </c>
      <c r="W215" t="str">
        <f t="shared" si="10"/>
        <v/>
      </c>
      <c r="X215" t="str">
        <f t="shared" si="11"/>
        <v/>
      </c>
      <c r="AC215" t="b">
        <f t="shared" si="12"/>
        <v>0</v>
      </c>
      <c r="AD215">
        <f>IFERROR(ABS(ABS(K215-'Data Transformation'!$R$5)-ABS(K215-'Data Transformation'!$R$6)),"")</f>
        <v>0.15612961777777784</v>
      </c>
      <c r="AE215" t="b">
        <f>IF(C215=FALSE,"",IF(AND(OR(V215=$Z$6,V215=$Z$8),OR(AC215=TRUE,AD215&lt;='Data Transformation'!$X$8)),TRUE,FALSE))</f>
        <v>0</v>
      </c>
    </row>
    <row r="216" spans="2:31" x14ac:dyDescent="0.25">
      <c r="B216">
        <v>211</v>
      </c>
      <c r="C216">
        <v>20</v>
      </c>
      <c r="D216">
        <v>0</v>
      </c>
      <c r="E216">
        <v>5.2631578947368418E-2</v>
      </c>
      <c r="F216">
        <v>0.5</v>
      </c>
      <c r="G216">
        <v>0.39130434782608697</v>
      </c>
      <c r="H216">
        <v>0.78947368421052633</v>
      </c>
      <c r="I216" t="str">
        <v>no</v>
      </c>
      <c r="K216" s="57">
        <f>IFERROR(AVERAGEIF('Data Transformation'!$B$425:$B$8425,B216,IF('Input and Summary Results'!$J$4="no",'Data Transformation'!$C$425:$C$8425,'Data Transformation'!$E$425:$E$8425)),"")</f>
        <v>0.23237238263157894</v>
      </c>
      <c r="L216" s="58" cm="1">
        <f t="array" ref="L216">IFERROR(_xlfn.STDEV.S(IF('Data Transformation'!$B$425:$B$8425=B216,IF('Input and Summary Results'!$J$4="no",'Data Transformation'!$C$425:$C$8425,'Data Transformation'!$E$425:$E$8425),"")),"")</f>
        <v>0.24013969409063307</v>
      </c>
      <c r="M216" s="56"/>
      <c r="N216" t="str">
        <f>IF(E216&gt;='Data Transformation'!$R$29,B216,"")</f>
        <v/>
      </c>
      <c r="O216" t="str">
        <f>IFERROR(IF(AND(Assignments!L216&lt;('Data Transformation'!$R$4-'Data Transformation'!$R$3)/2,ABS(K216-'Data Transformation'!$R$6)&gt;ABS(K216-'Data Transformation'!$R$5),NOT(ISNUMBER(N216)),NOT(ISNUMBER(R216)),NOT(ISNUMBER(P216)),NOT(ISNUMBER(R216)),NOT(ISNUMBER(S216)),NOT(ISNUMBER(T216))),Assignments!B216,""),"")</f>
        <v/>
      </c>
      <c r="P216" t="str">
        <f>IF(AND(NOT(ISNUMBER(N216)),NOT(ISNUMBER(R216)),NOT(ISNUMBER(S216)),G216&gt;='Data Transformation'!$R$28),B216,"")</f>
        <v/>
      </c>
      <c r="Q216" t="str">
        <f>IFERROR(IF(AND(Assignments!L216&lt;('Data Transformation'!$R$4-'Data Transformation'!$R$3)/2,ABS(K216-'Data Transformation'!$R$6)&lt;ABS(K216-'Data Transformation'!$R$5),NOT(ISNUMBER(N216)),NOT(ISNUMBER(T216)),NOT(ISNUMBER(P216)),NOT(ISNUMBER(R216)),NOT(ISNUMBER(T216)),NOT(ISNUMBER(S216))),Assignments!B216,""),"")</f>
        <v/>
      </c>
      <c r="R216">
        <f>IF(H216&gt;='Data Transformation'!$R$30,B216,"")</f>
        <v>211</v>
      </c>
      <c r="S216" t="str">
        <f>IF(D216&gt;='Data Transformation'!$R$31,B216,"")</f>
        <v/>
      </c>
      <c r="T216" t="str">
        <f>IF(AND(H216&lt;'Data Transformation'!$R$30,E216&lt;'Data Transformation'!$R$29,G216&lt;0.3,D216&lt;'Data Transformation'!$R$31,E216&gt;0.4,H216&gt;0.4),B216,"")</f>
        <v/>
      </c>
      <c r="U216" s="56"/>
      <c r="V216" t="str" cm="2">
        <f t="array" ref="V216">IF(C216=FALSE,"",IF(AND(ISNUMBER(B216),ISBLANK(N216:T216)),"Unclassified",(IF(COUNT(N216:T216)=0,"",INDEX($N$4:$T$4,MATCH(TRUE,N216:T216=B216,0))))))</f>
        <v>Toggle</v>
      </c>
      <c r="W216" t="str">
        <f t="shared" si="10"/>
        <v/>
      </c>
      <c r="X216" t="str">
        <f t="shared" si="11"/>
        <v/>
      </c>
      <c r="AC216" t="b">
        <f t="shared" si="12"/>
        <v>0</v>
      </c>
      <c r="AD216">
        <f>IFERROR(ABS(ABS(K216-'Data Transformation'!$R$5)-ABS(K216-'Data Transformation'!$R$6)),"")</f>
        <v>0.72525523473684217</v>
      </c>
      <c r="AE216" t="b">
        <f>IF(C216=FALSE,"",IF(AND(OR(V216=$Z$6,V216=$Z$8),OR(AC216=TRUE,AD216&lt;='Data Transformation'!$X$8)),TRUE,FALSE))</f>
        <v>0</v>
      </c>
    </row>
    <row r="217" spans="2:31" x14ac:dyDescent="0.25">
      <c r="B217">
        <v>212</v>
      </c>
      <c r="C217">
        <v>18</v>
      </c>
      <c r="D217">
        <v>0</v>
      </c>
      <c r="E217">
        <v>5.8823529411764705E-2</v>
      </c>
      <c r="F217">
        <v>0.5</v>
      </c>
      <c r="G217">
        <v>0.43478260869565216</v>
      </c>
      <c r="H217">
        <v>0.76470588235294112</v>
      </c>
      <c r="I217" t="str">
        <v>no</v>
      </c>
      <c r="K217" s="57">
        <f>IFERROR(AVERAGEIF('Data Transformation'!$B$425:$B$8425,B217,IF('Input and Summary Results'!$J$4="no",'Data Transformation'!$C$425:$C$8425,'Data Transformation'!$E$425:$E$8425)),"")</f>
        <v>0.25161424647058828</v>
      </c>
      <c r="L217" s="58" cm="1">
        <f t="array" ref="L217">IFERROR(_xlfn.STDEV.S(IF('Data Transformation'!$B$425:$B$8425=B217,IF('Input and Summary Results'!$J$4="no",'Data Transformation'!$C$425:$C$8425,'Data Transformation'!$E$425:$E$8425),"")),"")</f>
        <v>0.29837988822780215</v>
      </c>
      <c r="M217" s="56"/>
      <c r="N217" t="str">
        <f>IF(E217&gt;='Data Transformation'!$R$29,B217,"")</f>
        <v/>
      </c>
      <c r="O217" t="str">
        <f>IFERROR(IF(AND(Assignments!L217&lt;('Data Transformation'!$R$4-'Data Transformation'!$R$3)/2,ABS(K217-'Data Transformation'!$R$6)&gt;ABS(K217-'Data Transformation'!$R$5),NOT(ISNUMBER(N217)),NOT(ISNUMBER(R217)),NOT(ISNUMBER(P217)),NOT(ISNUMBER(R217)),NOT(ISNUMBER(S217)),NOT(ISNUMBER(T217))),Assignments!B217,""),"")</f>
        <v/>
      </c>
      <c r="P217" t="str">
        <f>IF(AND(NOT(ISNUMBER(N217)),NOT(ISNUMBER(R217)),NOT(ISNUMBER(S217)),G217&gt;='Data Transformation'!$R$28),B217,"")</f>
        <v/>
      </c>
      <c r="Q217" t="str">
        <f>IFERROR(IF(AND(Assignments!L217&lt;('Data Transformation'!$R$4-'Data Transformation'!$R$3)/2,ABS(K217-'Data Transformation'!$R$6)&lt;ABS(K217-'Data Transformation'!$R$5),NOT(ISNUMBER(N217)),NOT(ISNUMBER(T217)),NOT(ISNUMBER(P217)),NOT(ISNUMBER(R217)),NOT(ISNUMBER(T217)),NOT(ISNUMBER(S217))),Assignments!B217,""),"")</f>
        <v/>
      </c>
      <c r="R217">
        <f>IF(H217&gt;='Data Transformation'!$R$30,B217,"")</f>
        <v>212</v>
      </c>
      <c r="S217" t="str">
        <f>IF(D217&gt;='Data Transformation'!$R$31,B217,"")</f>
        <v/>
      </c>
      <c r="T217" t="str">
        <f>IF(AND(H217&lt;'Data Transformation'!$R$30,E217&lt;'Data Transformation'!$R$29,G217&lt;0.3,D217&lt;'Data Transformation'!$R$31,E217&gt;0.4,H217&gt;0.4),B217,"")</f>
        <v/>
      </c>
      <c r="U217" s="56"/>
      <c r="V217" t="str" cm="2">
        <f t="array" ref="V217">IF(C217=FALSE,"",IF(AND(ISNUMBER(B217),ISBLANK(N217:T217)),"Unclassified",(IF(COUNT(N217:T217)=0,"",INDEX($N$4:$T$4,MATCH(TRUE,N217:T217=B217,0))))))</f>
        <v>Toggle</v>
      </c>
      <c r="W217" t="str">
        <f t="shared" si="10"/>
        <v/>
      </c>
      <c r="X217" t="str">
        <f t="shared" si="11"/>
        <v/>
      </c>
      <c r="AC217" t="b">
        <f t="shared" si="12"/>
        <v>0</v>
      </c>
      <c r="AD217">
        <f>IFERROR(ABS(ABS(K217-'Data Transformation'!$R$5)-ABS(K217-'Data Transformation'!$R$6)),"")</f>
        <v>0.68677150705882339</v>
      </c>
      <c r="AE217" t="b">
        <f>IF(C217=FALSE,"",IF(AND(OR(V217=$Z$6,V217=$Z$8),OR(AC217=TRUE,AD217&lt;='Data Transformation'!$X$8)),TRUE,FALSE))</f>
        <v>0</v>
      </c>
    </row>
    <row r="218" spans="2:31" x14ac:dyDescent="0.25">
      <c r="B218">
        <v>213</v>
      </c>
      <c r="C218">
        <v>19</v>
      </c>
      <c r="D218">
        <v>0</v>
      </c>
      <c r="E218">
        <v>0.16666666666666666</v>
      </c>
      <c r="F218">
        <v>0.4</v>
      </c>
      <c r="G218">
        <v>0.30434782608695654</v>
      </c>
      <c r="H218">
        <v>0.66666666666666663</v>
      </c>
      <c r="I218" t="str">
        <v>no</v>
      </c>
      <c r="K218" s="57">
        <f>IFERROR(AVERAGEIF('Data Transformation'!$B$425:$B$8425,B218,IF('Input and Summary Results'!$J$4="no",'Data Transformation'!$C$425:$C$8425,'Data Transformation'!$E$425:$E$8425)),"")</f>
        <v>0.35561161166666666</v>
      </c>
      <c r="L218" s="58" cm="1">
        <f t="array" ref="L218">IFERROR(_xlfn.STDEV.S(IF('Data Transformation'!$B$425:$B$8425=B218,IF('Input and Summary Results'!$J$4="no",'Data Transformation'!$C$425:$C$8425,'Data Transformation'!$E$425:$E$8425),"")),"")</f>
        <v>0.3906083900896653</v>
      </c>
      <c r="M218" s="56"/>
      <c r="N218" t="str">
        <f>IF(E218&gt;='Data Transformation'!$R$29,B218,"")</f>
        <v/>
      </c>
      <c r="O218" t="str">
        <f>IFERROR(IF(AND(Assignments!L218&lt;('Data Transformation'!$R$4-'Data Transformation'!$R$3)/2,ABS(K218-'Data Transformation'!$R$6)&gt;ABS(K218-'Data Transformation'!$R$5),NOT(ISNUMBER(N218)),NOT(ISNUMBER(R218)),NOT(ISNUMBER(P218)),NOT(ISNUMBER(R218)),NOT(ISNUMBER(S218)),NOT(ISNUMBER(T218))),Assignments!B218,""),"")</f>
        <v/>
      </c>
      <c r="P218" t="str">
        <f>IF(AND(NOT(ISNUMBER(N218)),NOT(ISNUMBER(R218)),NOT(ISNUMBER(S218)),G218&gt;='Data Transformation'!$R$28),B218,"")</f>
        <v/>
      </c>
      <c r="Q218" t="str">
        <f>IFERROR(IF(AND(Assignments!L218&lt;('Data Transformation'!$R$4-'Data Transformation'!$R$3)/2,ABS(K218-'Data Transformation'!$R$6)&lt;ABS(K218-'Data Transformation'!$R$5),NOT(ISNUMBER(N218)),NOT(ISNUMBER(T218)),NOT(ISNUMBER(P218)),NOT(ISNUMBER(R218)),NOT(ISNUMBER(T218)),NOT(ISNUMBER(S218))),Assignments!B218,""),"")</f>
        <v/>
      </c>
      <c r="R218">
        <f>IF(H218&gt;='Data Transformation'!$R$30,B218,"")</f>
        <v>213</v>
      </c>
      <c r="S218" t="str">
        <f>IF(D218&gt;='Data Transformation'!$R$31,B218,"")</f>
        <v/>
      </c>
      <c r="T218" t="str">
        <f>IF(AND(H218&lt;'Data Transformation'!$R$30,E218&lt;'Data Transformation'!$R$29,G218&lt;0.3,D218&lt;'Data Transformation'!$R$31,E218&gt;0.4,H218&gt;0.4),B218,"")</f>
        <v/>
      </c>
      <c r="U218" s="56"/>
      <c r="V218" t="str" cm="2">
        <f t="array" ref="V218">IF(C218=FALSE,"",IF(AND(ISNUMBER(B218),ISBLANK(N218:T218)),"Unclassified",(IF(COUNT(N218:T218)=0,"",INDEX($N$4:$T$4,MATCH(TRUE,N218:T218=B218,0))))))</f>
        <v>Toggle</v>
      </c>
      <c r="W218" t="str">
        <f t="shared" si="10"/>
        <v/>
      </c>
      <c r="X218" t="str">
        <f t="shared" si="11"/>
        <v/>
      </c>
      <c r="AC218" t="b">
        <f t="shared" si="12"/>
        <v>0</v>
      </c>
      <c r="AD218">
        <f>IFERROR(ABS(ABS(K218-'Data Transformation'!$R$5)-ABS(K218-'Data Transformation'!$R$6)),"")</f>
        <v>0.47877677666666668</v>
      </c>
      <c r="AE218" t="b">
        <f>IF(C218=FALSE,"",IF(AND(OR(V218=$Z$6,V218=$Z$8),OR(AC218=TRUE,AD218&lt;='Data Transformation'!$X$8)),TRUE,FALSE))</f>
        <v>0</v>
      </c>
    </row>
    <row r="219" spans="2:31" x14ac:dyDescent="0.25">
      <c r="B219">
        <v>214</v>
      </c>
      <c r="C219">
        <v>20</v>
      </c>
      <c r="D219">
        <v>0</v>
      </c>
      <c r="E219">
        <v>5.2631578947368418E-2</v>
      </c>
      <c r="F219">
        <v>0.6</v>
      </c>
      <c r="G219">
        <v>0.56521739130434778</v>
      </c>
      <c r="H219">
        <v>0.42105263157894735</v>
      </c>
      <c r="I219" t="str">
        <v>no</v>
      </c>
      <c r="K219" s="57">
        <f>IFERROR(AVERAGEIF('Data Transformation'!$B$425:$B$8425,B219,IF('Input and Summary Results'!$J$4="no",'Data Transformation'!$C$425:$C$8425,'Data Transformation'!$E$425:$E$8425)),"")</f>
        <v>0.42020819736842102</v>
      </c>
      <c r="L219" s="58" cm="1">
        <f t="array" ref="L219">IFERROR(_xlfn.STDEV.S(IF('Data Transformation'!$B$425:$B$8425=B219,IF('Input and Summary Results'!$J$4="no",'Data Transformation'!$C$425:$C$8425,'Data Transformation'!$E$425:$E$8425),"")),"")</f>
        <v>0.2400938041723239</v>
      </c>
      <c r="M219" s="56"/>
      <c r="N219" t="str">
        <f>IF(E219&gt;='Data Transformation'!$R$29,B219,"")</f>
        <v/>
      </c>
      <c r="O219" t="str">
        <f>IFERROR(IF(AND(Assignments!L219&lt;('Data Transformation'!$R$4-'Data Transformation'!$R$3)/2,ABS(K219-'Data Transformation'!$R$6)&gt;ABS(K219-'Data Transformation'!$R$5),NOT(ISNUMBER(N219)),NOT(ISNUMBER(R219)),NOT(ISNUMBER(P219)),NOT(ISNUMBER(R219)),NOT(ISNUMBER(S219)),NOT(ISNUMBER(T219))),Assignments!B219,""),"")</f>
        <v/>
      </c>
      <c r="P219">
        <f>IF(AND(NOT(ISNUMBER(N219)),NOT(ISNUMBER(R219)),NOT(ISNUMBER(S219)),G219&gt;='Data Transformation'!$R$28),B219,"")</f>
        <v>214</v>
      </c>
      <c r="Q219" t="str">
        <f>IFERROR(IF(AND(Assignments!L219&lt;('Data Transformation'!$R$4-'Data Transformation'!$R$3)/2,ABS(K219-'Data Transformation'!$R$6)&lt;ABS(K219-'Data Transformation'!$R$5),NOT(ISNUMBER(N219)),NOT(ISNUMBER(T219)),NOT(ISNUMBER(P219)),NOT(ISNUMBER(R219)),NOT(ISNUMBER(T219)),NOT(ISNUMBER(S219))),Assignments!B219,""),"")</f>
        <v/>
      </c>
      <c r="R219" t="str">
        <f>IF(H219&gt;='Data Transformation'!$R$30,B219,"")</f>
        <v/>
      </c>
      <c r="S219" t="str">
        <f>IF(D219&gt;='Data Transformation'!$R$31,B219,"")</f>
        <v/>
      </c>
      <c r="T219" t="str">
        <f>IF(AND(H219&lt;'Data Transformation'!$R$30,E219&lt;'Data Transformation'!$R$29,G219&lt;0.3,D219&lt;'Data Transformation'!$R$31,E219&gt;0.4,H219&gt;0.4),B219,"")</f>
        <v/>
      </c>
      <c r="U219" s="56"/>
      <c r="V219" t="str" cm="2">
        <f t="array" ref="V219">IF(C219=FALSE,"",IF(AND(ISNUMBER(B219),ISBLANK(N219:T219)),"Unclassified",(IF(COUNT(N219:T219)=0,"",INDEX($N$4:$T$4,MATCH(TRUE,N219:T219=B219,0))))))</f>
        <v>Rheostat</v>
      </c>
      <c r="W219" t="str">
        <f t="shared" si="10"/>
        <v/>
      </c>
      <c r="X219" t="str">
        <f t="shared" si="11"/>
        <v/>
      </c>
      <c r="AC219" t="b">
        <f t="shared" si="12"/>
        <v>0</v>
      </c>
      <c r="AD219">
        <f>IFERROR(ABS(ABS(K219-'Data Transformation'!$R$5)-ABS(K219-'Data Transformation'!$R$6)),"")</f>
        <v>0.3495836052631579</v>
      </c>
      <c r="AE219" t="b">
        <f>IF(C219=FALSE,"",IF(AND(OR(V219=$Z$6,V219=$Z$8),OR(AC219=TRUE,AD219&lt;='Data Transformation'!$X$8)),TRUE,FALSE))</f>
        <v>0</v>
      </c>
    </row>
    <row r="220" spans="2:31" x14ac:dyDescent="0.25">
      <c r="B220">
        <v>215</v>
      </c>
      <c r="C220">
        <v>20</v>
      </c>
      <c r="D220">
        <v>0</v>
      </c>
      <c r="E220">
        <v>0.26315789473684209</v>
      </c>
      <c r="F220">
        <v>0.6</v>
      </c>
      <c r="G220">
        <v>0.56521739130434778</v>
      </c>
      <c r="H220">
        <v>0.21052631578947367</v>
      </c>
      <c r="I220" t="str">
        <v>no</v>
      </c>
      <c r="K220" s="57">
        <f>IFERROR(AVERAGEIF('Data Transformation'!$B$425:$B$8425,B220,IF('Input and Summary Results'!$J$4="no",'Data Transformation'!$C$425:$C$8425,'Data Transformation'!$E$425:$E$8425)),"")</f>
        <v>0.62354426736842106</v>
      </c>
      <c r="L220" s="58" cm="1">
        <f t="array" ref="L220">IFERROR(_xlfn.STDEV.S(IF('Data Transformation'!$B$425:$B$8425=B220,IF('Input and Summary Results'!$J$4="no",'Data Transformation'!$C$425:$C$8425,'Data Transformation'!$E$425:$E$8425),"")),"")</f>
        <v>0.31238486639995572</v>
      </c>
      <c r="M220" s="56"/>
      <c r="N220" t="str">
        <f>IF(E220&gt;='Data Transformation'!$R$29,B220,"")</f>
        <v/>
      </c>
      <c r="O220" t="str">
        <f>IFERROR(IF(AND(Assignments!L220&lt;('Data Transformation'!$R$4-'Data Transformation'!$R$3)/2,ABS(K220-'Data Transformation'!$R$6)&gt;ABS(K220-'Data Transformation'!$R$5),NOT(ISNUMBER(N220)),NOT(ISNUMBER(R220)),NOT(ISNUMBER(P220)),NOT(ISNUMBER(R220)),NOT(ISNUMBER(S220)),NOT(ISNUMBER(T220))),Assignments!B220,""),"")</f>
        <v/>
      </c>
      <c r="P220">
        <f>IF(AND(NOT(ISNUMBER(N220)),NOT(ISNUMBER(R220)),NOT(ISNUMBER(S220)),G220&gt;='Data Transformation'!$R$28),B220,"")</f>
        <v>215</v>
      </c>
      <c r="Q220" t="str">
        <f>IFERROR(IF(AND(Assignments!L220&lt;('Data Transformation'!$R$4-'Data Transformation'!$R$3)/2,ABS(K220-'Data Transformation'!$R$6)&lt;ABS(K220-'Data Transformation'!$R$5),NOT(ISNUMBER(N220)),NOT(ISNUMBER(T220)),NOT(ISNUMBER(P220)),NOT(ISNUMBER(R220)),NOT(ISNUMBER(T220)),NOT(ISNUMBER(S220))),Assignments!B220,""),"")</f>
        <v/>
      </c>
      <c r="R220" t="str">
        <f>IF(H220&gt;='Data Transformation'!$R$30,B220,"")</f>
        <v/>
      </c>
      <c r="S220" t="str">
        <f>IF(D220&gt;='Data Transformation'!$R$31,B220,"")</f>
        <v/>
      </c>
      <c r="T220" t="str">
        <f>IF(AND(H220&lt;'Data Transformation'!$R$30,E220&lt;'Data Transformation'!$R$29,G220&lt;0.3,D220&lt;'Data Transformation'!$R$31,E220&gt;0.4,H220&gt;0.4),B220,"")</f>
        <v/>
      </c>
      <c r="U220" s="56"/>
      <c r="V220" t="str" cm="2">
        <f t="array" ref="V220">IF(C220=FALSE,"",IF(AND(ISNUMBER(B220),ISBLANK(N220:T220)),"Unclassified",(IF(COUNT(N220:T220)=0,"",INDEX($N$4:$T$4,MATCH(TRUE,N220:T220=B220,0))))))</f>
        <v>Rheostat</v>
      </c>
      <c r="W220" t="str">
        <f t="shared" si="10"/>
        <v/>
      </c>
      <c r="X220" t="str">
        <f t="shared" si="11"/>
        <v/>
      </c>
      <c r="AC220" t="b">
        <f t="shared" si="12"/>
        <v>0</v>
      </c>
      <c r="AD220">
        <f>IFERROR(ABS(ABS(K220-'Data Transformation'!$R$5)-ABS(K220-'Data Transformation'!$R$6)),"")</f>
        <v>5.7088534736842111E-2</v>
      </c>
      <c r="AE220" t="b">
        <f>IF(C220=FALSE,"",IF(AND(OR(V220=$Z$6,V220=$Z$8),OR(AC220=TRUE,AD220&lt;='Data Transformation'!$X$8)),TRUE,FALSE))</f>
        <v>0</v>
      </c>
    </row>
    <row r="221" spans="2:31" x14ac:dyDescent="0.25">
      <c r="B221">
        <v>216</v>
      </c>
      <c r="C221">
        <v>20</v>
      </c>
      <c r="D221">
        <v>5.2631578947368418E-2</v>
      </c>
      <c r="E221">
        <v>0.21052631578947367</v>
      </c>
      <c r="F221">
        <v>0.6</v>
      </c>
      <c r="G221">
        <v>0.47826086956521741</v>
      </c>
      <c r="H221">
        <v>0.57894736842105265</v>
      </c>
      <c r="I221" t="str">
        <v>no</v>
      </c>
      <c r="K221" s="57">
        <f>IFERROR(AVERAGEIF('Data Transformation'!$B$425:$B$8425,B221,IF('Input and Summary Results'!$J$4="no",'Data Transformation'!$C$425:$C$8425,'Data Transformation'!$E$425:$E$8425)),"")</f>
        <v>0.3997360131578947</v>
      </c>
      <c r="L221" s="58" cm="1">
        <f t="array" ref="L221">IFERROR(_xlfn.STDEV.S(IF('Data Transformation'!$B$425:$B$8425=B221,IF('Input and Summary Results'!$J$4="no",'Data Transformation'!$C$425:$C$8425,'Data Transformation'!$E$425:$E$8425),"")),"")</f>
        <v>0.42930579883317854</v>
      </c>
      <c r="M221" s="56"/>
      <c r="N221" t="str">
        <f>IF(E221&gt;='Data Transformation'!$R$29,B221,"")</f>
        <v/>
      </c>
      <c r="O221" t="str">
        <f>IFERROR(IF(AND(Assignments!L221&lt;('Data Transformation'!$R$4-'Data Transformation'!$R$3)/2,ABS(K221-'Data Transformation'!$R$6)&gt;ABS(K221-'Data Transformation'!$R$5),NOT(ISNUMBER(N221)),NOT(ISNUMBER(R221)),NOT(ISNUMBER(P221)),NOT(ISNUMBER(R221)),NOT(ISNUMBER(S221)),NOT(ISNUMBER(T221))),Assignments!B221,""),"")</f>
        <v/>
      </c>
      <c r="P221" t="str">
        <f>IF(AND(NOT(ISNUMBER(N221)),NOT(ISNUMBER(R221)),NOT(ISNUMBER(S221)),G221&gt;='Data Transformation'!$R$28),B221,"")</f>
        <v/>
      </c>
      <c r="Q221">
        <f>IFERROR(IF(AND(Assignments!L221&lt;('Data Transformation'!$R$4-'Data Transformation'!$R$3)/2,ABS(K221-'Data Transformation'!$R$6)&lt;ABS(K221-'Data Transformation'!$R$5),NOT(ISNUMBER(N221)),NOT(ISNUMBER(T221)),NOT(ISNUMBER(P221)),NOT(ISNUMBER(R221)),NOT(ISNUMBER(T221)),NOT(ISNUMBER(S221))),Assignments!B221,""),"")</f>
        <v>216</v>
      </c>
      <c r="R221" t="str">
        <f>IF(H221&gt;='Data Transformation'!$R$30,B221,"")</f>
        <v/>
      </c>
      <c r="S221" t="str">
        <f>IF(D221&gt;='Data Transformation'!$R$31,B221,"")</f>
        <v/>
      </c>
      <c r="T221" t="str">
        <f>IF(AND(H221&lt;'Data Transformation'!$R$30,E221&lt;'Data Transformation'!$R$29,G221&lt;0.3,D221&lt;'Data Transformation'!$R$31,E221&gt;0.4,H221&gt;0.4),B221,"")</f>
        <v/>
      </c>
      <c r="U221" s="56"/>
      <c r="V221" t="str" cm="2">
        <f t="array" ref="V221">IF(C221=FALSE,"",IF(AND(ISNUMBER(B221),ISBLANK(N221:T221)),"Unclassified",(IF(COUNT(N221:T221)=0,"",INDEX($N$4:$T$4,MATCH(TRUE,N221:T221=B221,0))))))</f>
        <v>Adverse</v>
      </c>
      <c r="W221" t="str">
        <f t="shared" si="10"/>
        <v/>
      </c>
      <c r="X221" t="str">
        <f t="shared" si="11"/>
        <v/>
      </c>
      <c r="AC221" t="b">
        <f t="shared" si="12"/>
        <v>0</v>
      </c>
      <c r="AD221">
        <f>IFERROR(ABS(ABS(K221-'Data Transformation'!$R$5)-ABS(K221-'Data Transformation'!$R$6)),"")</f>
        <v>0.39052797368421066</v>
      </c>
      <c r="AE221" t="b">
        <f>IF(C221=FALSE,"",IF(AND(OR(V221=$Z$6,V221=$Z$8),OR(AC221=TRUE,AD221&lt;='Data Transformation'!$X$8)),TRUE,FALSE))</f>
        <v>0</v>
      </c>
    </row>
    <row r="222" spans="2:31" x14ac:dyDescent="0.25">
      <c r="B222">
        <v>217</v>
      </c>
      <c r="C222">
        <v>20</v>
      </c>
      <c r="D222">
        <v>0</v>
      </c>
      <c r="E222">
        <v>0</v>
      </c>
      <c r="F222">
        <v>0.4</v>
      </c>
      <c r="G222">
        <v>0.30434782608695654</v>
      </c>
      <c r="H222">
        <v>0.68421052631578949</v>
      </c>
      <c r="I222" t="str">
        <v>no</v>
      </c>
      <c r="K222" s="57">
        <f>IFERROR(AVERAGEIF('Data Transformation'!$B$425:$B$8425,B222,IF('Input and Summary Results'!$J$4="no",'Data Transformation'!$C$425:$C$8425,'Data Transformation'!$E$425:$E$8425)),"")</f>
        <v>0.2233943205263158</v>
      </c>
      <c r="L222" s="58" cm="1">
        <f t="array" ref="L222">IFERROR(_xlfn.STDEV.S(IF('Data Transformation'!$B$425:$B$8425=B222,IF('Input and Summary Results'!$J$4="no",'Data Transformation'!$C$425:$C$8425,'Data Transformation'!$E$425:$E$8425),"")),"")</f>
        <v>0.14438136520334438</v>
      </c>
      <c r="M222" s="56"/>
      <c r="N222" t="str">
        <f>IF(E222&gt;='Data Transformation'!$R$29,B222,"")</f>
        <v/>
      </c>
      <c r="O222" t="str">
        <f>IFERROR(IF(AND(Assignments!L222&lt;('Data Transformation'!$R$4-'Data Transformation'!$R$3)/2,ABS(K222-'Data Transformation'!$R$6)&gt;ABS(K222-'Data Transformation'!$R$5),NOT(ISNUMBER(N222)),NOT(ISNUMBER(R222)),NOT(ISNUMBER(P222)),NOT(ISNUMBER(R222)),NOT(ISNUMBER(S222)),NOT(ISNUMBER(T222))),Assignments!B222,""),"")</f>
        <v/>
      </c>
      <c r="P222" t="str">
        <f>IF(AND(NOT(ISNUMBER(N222)),NOT(ISNUMBER(R222)),NOT(ISNUMBER(S222)),G222&gt;='Data Transformation'!$R$28),B222,"")</f>
        <v/>
      </c>
      <c r="Q222" t="str">
        <f>IFERROR(IF(AND(Assignments!L222&lt;('Data Transformation'!$R$4-'Data Transformation'!$R$3)/2,ABS(K222-'Data Transformation'!$R$6)&lt;ABS(K222-'Data Transformation'!$R$5),NOT(ISNUMBER(N222)),NOT(ISNUMBER(T222)),NOT(ISNUMBER(P222)),NOT(ISNUMBER(R222)),NOT(ISNUMBER(T222)),NOT(ISNUMBER(S222))),Assignments!B222,""),"")</f>
        <v/>
      </c>
      <c r="R222">
        <f>IF(H222&gt;='Data Transformation'!$R$30,B222,"")</f>
        <v>217</v>
      </c>
      <c r="S222" t="str">
        <f>IF(D222&gt;='Data Transformation'!$R$31,B222,"")</f>
        <v/>
      </c>
      <c r="T222" t="str">
        <f>IF(AND(H222&lt;'Data Transformation'!$R$30,E222&lt;'Data Transformation'!$R$29,G222&lt;0.3,D222&lt;'Data Transformation'!$R$31,E222&gt;0.4,H222&gt;0.4),B222,"")</f>
        <v/>
      </c>
      <c r="U222" s="56"/>
      <c r="V222" t="str" cm="2">
        <f t="array" ref="V222">IF(C222=FALSE,"",IF(AND(ISNUMBER(B222),ISBLANK(N222:T222)),"Unclassified",(IF(COUNT(N222:T222)=0,"",INDEX($N$4:$T$4,MATCH(TRUE,N222:T222=B222,0))))))</f>
        <v>Toggle</v>
      </c>
      <c r="W222" t="str">
        <f t="shared" si="10"/>
        <v/>
      </c>
      <c r="X222" t="str">
        <f t="shared" si="11"/>
        <v/>
      </c>
      <c r="AC222" t="b">
        <f t="shared" si="12"/>
        <v>0</v>
      </c>
      <c r="AD222">
        <f>IFERROR(ABS(ABS(K222-'Data Transformation'!$R$5)-ABS(K222-'Data Transformation'!$R$6)),"")</f>
        <v>0.74321135894736834</v>
      </c>
      <c r="AE222" t="b">
        <f>IF(C222=FALSE,"",IF(AND(OR(V222=$Z$6,V222=$Z$8),OR(AC222=TRUE,AD222&lt;='Data Transformation'!$X$8)),TRUE,FALSE))</f>
        <v>0</v>
      </c>
    </row>
    <row r="223" spans="2:31" x14ac:dyDescent="0.25">
      <c r="B223">
        <v>218</v>
      </c>
      <c r="C223">
        <v>18</v>
      </c>
      <c r="D223">
        <v>0</v>
      </c>
      <c r="E223">
        <v>0.35294117647058826</v>
      </c>
      <c r="F223">
        <v>0.6</v>
      </c>
      <c r="G223">
        <v>0.52173913043478259</v>
      </c>
      <c r="H223">
        <v>5.8823529411764705E-2</v>
      </c>
      <c r="I223" t="str">
        <v>no</v>
      </c>
      <c r="K223" s="57">
        <f>IFERROR(AVERAGEIF('Data Transformation'!$B$425:$B$8425,B223,IF('Input and Summary Results'!$J$4="no",'Data Transformation'!$C$425:$C$8425,'Data Transformation'!$E$425:$E$8425)),"")</f>
        <v>0.73891182823529411</v>
      </c>
      <c r="L223" s="58" cm="1">
        <f t="array" ref="L223">IFERROR(_xlfn.STDEV.S(IF('Data Transformation'!$B$425:$B$8425=B223,IF('Input and Summary Results'!$J$4="no",'Data Transformation'!$C$425:$C$8425,'Data Transformation'!$E$425:$E$8425),"")),"")</f>
        <v>0.26890167595594211</v>
      </c>
      <c r="M223" s="56"/>
      <c r="N223" t="str">
        <f>IF(E223&gt;='Data Transformation'!$R$29,B223,"")</f>
        <v/>
      </c>
      <c r="O223" t="str">
        <f>IFERROR(IF(AND(Assignments!L223&lt;('Data Transformation'!$R$4-'Data Transformation'!$R$3)/2,ABS(K223-'Data Transformation'!$R$6)&gt;ABS(K223-'Data Transformation'!$R$5),NOT(ISNUMBER(N223)),NOT(ISNUMBER(R223)),NOT(ISNUMBER(P223)),NOT(ISNUMBER(R223)),NOT(ISNUMBER(S223)),NOT(ISNUMBER(T223))),Assignments!B223,""),"")</f>
        <v/>
      </c>
      <c r="P223">
        <f>IF(AND(NOT(ISNUMBER(N223)),NOT(ISNUMBER(R223)),NOT(ISNUMBER(S223)),G223&gt;='Data Transformation'!$R$28),B223,"")</f>
        <v>218</v>
      </c>
      <c r="Q223" t="str">
        <f>IFERROR(IF(AND(Assignments!L223&lt;('Data Transformation'!$R$4-'Data Transformation'!$R$3)/2,ABS(K223-'Data Transformation'!$R$6)&lt;ABS(K223-'Data Transformation'!$R$5),NOT(ISNUMBER(N223)),NOT(ISNUMBER(T223)),NOT(ISNUMBER(P223)),NOT(ISNUMBER(R223)),NOT(ISNUMBER(T223)),NOT(ISNUMBER(S223))),Assignments!B223,""),"")</f>
        <v/>
      </c>
      <c r="R223" t="str">
        <f>IF(H223&gt;='Data Transformation'!$R$30,B223,"")</f>
        <v/>
      </c>
      <c r="S223" t="str">
        <f>IF(D223&gt;='Data Transformation'!$R$31,B223,"")</f>
        <v/>
      </c>
      <c r="T223" t="str">
        <f>IF(AND(H223&lt;'Data Transformation'!$R$30,E223&lt;'Data Transformation'!$R$29,G223&lt;0.3,D223&lt;'Data Transformation'!$R$31,E223&gt;0.4,H223&gt;0.4),B223,"")</f>
        <v/>
      </c>
      <c r="U223" s="56"/>
      <c r="V223" t="str" cm="2">
        <f t="array" ref="V223">IF(C223=FALSE,"",IF(AND(ISNUMBER(B223),ISBLANK(N223:T223)),"Unclassified",(IF(COUNT(N223:T223)=0,"",INDEX($N$4:$T$4,MATCH(TRUE,N223:T223=B223,0))))))</f>
        <v>Rheostat</v>
      </c>
      <c r="W223" t="str">
        <f t="shared" si="10"/>
        <v/>
      </c>
      <c r="X223" t="str">
        <f t="shared" si="11"/>
        <v/>
      </c>
      <c r="AC223" t="b">
        <f t="shared" si="12"/>
        <v>0</v>
      </c>
      <c r="AD223">
        <f>IFERROR(ABS(ABS(K223-'Data Transformation'!$R$5)-ABS(K223-'Data Transformation'!$R$6)),"")</f>
        <v>0.28782365647058816</v>
      </c>
      <c r="AE223" t="b">
        <f>IF(C223=FALSE,"",IF(AND(OR(V223=$Z$6,V223=$Z$8),OR(AC223=TRUE,AD223&lt;='Data Transformation'!$X$8)),TRUE,FALSE))</f>
        <v>0</v>
      </c>
    </row>
    <row r="224" spans="2:31" x14ac:dyDescent="0.25">
      <c r="B224">
        <v>219</v>
      </c>
      <c r="C224">
        <v>20</v>
      </c>
      <c r="D224">
        <v>0</v>
      </c>
      <c r="E224">
        <v>5.2631578947368418E-2</v>
      </c>
      <c r="F224">
        <v>0.4</v>
      </c>
      <c r="G224">
        <v>0.2608695652173913</v>
      </c>
      <c r="H224">
        <v>0.89473684210526316</v>
      </c>
      <c r="I224" t="str">
        <v>no</v>
      </c>
      <c r="K224" s="57">
        <f>IFERROR(AVERAGEIF('Data Transformation'!$B$425:$B$8425,B224,IF('Input and Summary Results'!$J$4="no",'Data Transformation'!$C$425:$C$8425,'Data Transformation'!$E$425:$E$8425)),"")</f>
        <v>0.14733018526315791</v>
      </c>
      <c r="L224" s="58" cm="1">
        <f t="array" ref="L224">IFERROR(_xlfn.STDEV.S(IF('Data Transformation'!$B$425:$B$8425=B224,IF('Input and Summary Results'!$J$4="no",'Data Transformation'!$C$425:$C$8425,'Data Transformation'!$E$425:$E$8425),"")),"")</f>
        <v>0.20132555677387232</v>
      </c>
      <c r="M224" s="56"/>
      <c r="N224" t="str">
        <f>IF(E224&gt;='Data Transformation'!$R$29,B224,"")</f>
        <v/>
      </c>
      <c r="O224" t="str">
        <f>IFERROR(IF(AND(Assignments!L224&lt;('Data Transformation'!$R$4-'Data Transformation'!$R$3)/2,ABS(K224-'Data Transformation'!$R$6)&gt;ABS(K224-'Data Transformation'!$R$5),NOT(ISNUMBER(N224)),NOT(ISNUMBER(R224)),NOT(ISNUMBER(P224)),NOT(ISNUMBER(R224)),NOT(ISNUMBER(S224)),NOT(ISNUMBER(T224))),Assignments!B224,""),"")</f>
        <v/>
      </c>
      <c r="P224" t="str">
        <f>IF(AND(NOT(ISNUMBER(N224)),NOT(ISNUMBER(R224)),NOT(ISNUMBER(S224)),G224&gt;='Data Transformation'!$R$28),B224,"")</f>
        <v/>
      </c>
      <c r="Q224" t="str">
        <f>IFERROR(IF(AND(Assignments!L224&lt;('Data Transformation'!$R$4-'Data Transformation'!$R$3)/2,ABS(K224-'Data Transformation'!$R$6)&lt;ABS(K224-'Data Transformation'!$R$5),NOT(ISNUMBER(N224)),NOT(ISNUMBER(T224)),NOT(ISNUMBER(P224)),NOT(ISNUMBER(R224)),NOT(ISNUMBER(T224)),NOT(ISNUMBER(S224))),Assignments!B224,""),"")</f>
        <v/>
      </c>
      <c r="R224">
        <f>IF(H224&gt;='Data Transformation'!$R$30,B224,"")</f>
        <v>219</v>
      </c>
      <c r="S224" t="str">
        <f>IF(D224&gt;='Data Transformation'!$R$31,B224,"")</f>
        <v/>
      </c>
      <c r="T224" t="str">
        <f>IF(AND(H224&lt;'Data Transformation'!$R$30,E224&lt;'Data Transformation'!$R$29,G224&lt;0.3,D224&lt;'Data Transformation'!$R$31,E224&gt;0.4,H224&gt;0.4),B224,"")</f>
        <v/>
      </c>
      <c r="U224" s="56"/>
      <c r="V224" t="str" cm="2">
        <f t="array" ref="V224">IF(C224=FALSE,"",IF(AND(ISNUMBER(B224),ISBLANK(N224:T224)),"Unclassified",(IF(COUNT(N224:T224)=0,"",INDEX($N$4:$T$4,MATCH(TRUE,N224:T224=B224,0))))))</f>
        <v>Toggle</v>
      </c>
      <c r="W224" t="str">
        <f t="shared" si="10"/>
        <v/>
      </c>
      <c r="X224" t="str">
        <f t="shared" si="11"/>
        <v/>
      </c>
      <c r="AC224" t="b">
        <f t="shared" si="12"/>
        <v>0</v>
      </c>
      <c r="AD224">
        <f>IFERROR(ABS(ABS(K224-'Data Transformation'!$R$5)-ABS(K224-'Data Transformation'!$R$6)),"")</f>
        <v>0.81</v>
      </c>
      <c r="AE224" t="b">
        <f>IF(C224=FALSE,"",IF(AND(OR(V224=$Z$6,V224=$Z$8),OR(AC224=TRUE,AD224&lt;='Data Transformation'!$X$8)),TRUE,FALSE))</f>
        <v>0</v>
      </c>
    </row>
    <row r="225" spans="2:31" x14ac:dyDescent="0.25">
      <c r="B225">
        <v>220</v>
      </c>
      <c r="C225">
        <v>20</v>
      </c>
      <c r="D225">
        <v>0</v>
      </c>
      <c r="E225">
        <v>0.10526315789473684</v>
      </c>
      <c r="F225">
        <v>0.5</v>
      </c>
      <c r="G225">
        <v>0.47826086956521741</v>
      </c>
      <c r="H225">
        <v>0.52631578947368418</v>
      </c>
      <c r="I225" t="str">
        <v>no</v>
      </c>
      <c r="K225" s="57">
        <f>IFERROR(AVERAGEIF('Data Transformation'!$B$425:$B$8425,B225,IF('Input and Summary Results'!$J$4="no",'Data Transformation'!$C$425:$C$8425,'Data Transformation'!$E$425:$E$8425)),"")</f>
        <v>0.44578988684210524</v>
      </c>
      <c r="L225" s="58" cm="1">
        <f t="array" ref="L225">IFERROR(_xlfn.STDEV.S(IF('Data Transformation'!$B$425:$B$8425=B225,IF('Input and Summary Results'!$J$4="no",'Data Transformation'!$C$425:$C$8425,'Data Transformation'!$E$425:$E$8425),"")),"")</f>
        <v>0.32975575227526116</v>
      </c>
      <c r="M225" s="56"/>
      <c r="N225" t="str">
        <f>IF(E225&gt;='Data Transformation'!$R$29,B225,"")</f>
        <v/>
      </c>
      <c r="O225" t="str">
        <f>IFERROR(IF(AND(Assignments!L225&lt;('Data Transformation'!$R$4-'Data Transformation'!$R$3)/2,ABS(K225-'Data Transformation'!$R$6)&gt;ABS(K225-'Data Transformation'!$R$5),NOT(ISNUMBER(N225)),NOT(ISNUMBER(R225)),NOT(ISNUMBER(P225)),NOT(ISNUMBER(R225)),NOT(ISNUMBER(S225)),NOT(ISNUMBER(T225))),Assignments!B225,""),"")</f>
        <v/>
      </c>
      <c r="P225" t="str">
        <f>IF(AND(NOT(ISNUMBER(N225)),NOT(ISNUMBER(R225)),NOT(ISNUMBER(S225)),G225&gt;='Data Transformation'!$R$28),B225,"")</f>
        <v/>
      </c>
      <c r="Q225">
        <f>IFERROR(IF(AND(Assignments!L225&lt;('Data Transformation'!$R$4-'Data Transformation'!$R$3)/2,ABS(K225-'Data Transformation'!$R$6)&lt;ABS(K225-'Data Transformation'!$R$5),NOT(ISNUMBER(N225)),NOT(ISNUMBER(T225)),NOT(ISNUMBER(P225)),NOT(ISNUMBER(R225)),NOT(ISNUMBER(T225)),NOT(ISNUMBER(S225))),Assignments!B225,""),"")</f>
        <v>220</v>
      </c>
      <c r="R225" t="str">
        <f>IF(H225&gt;='Data Transformation'!$R$30,B225,"")</f>
        <v/>
      </c>
      <c r="S225" t="str">
        <f>IF(D225&gt;='Data Transformation'!$R$31,B225,"")</f>
        <v/>
      </c>
      <c r="T225" t="str">
        <f>IF(AND(H225&lt;'Data Transformation'!$R$30,E225&lt;'Data Transformation'!$R$29,G225&lt;0.3,D225&lt;'Data Transformation'!$R$31,E225&gt;0.4,H225&gt;0.4),B225,"")</f>
        <v/>
      </c>
      <c r="U225" s="56"/>
      <c r="V225" t="str" cm="2">
        <f t="array" ref="V225">IF(C225=FALSE,"",IF(AND(ISNUMBER(B225),ISBLANK(N225:T225)),"Unclassified",(IF(COUNT(N225:T225)=0,"",INDEX($N$4:$T$4,MATCH(TRUE,N225:T225=B225,0))))))</f>
        <v>Adverse</v>
      </c>
      <c r="W225" t="str">
        <f t="shared" si="10"/>
        <v/>
      </c>
      <c r="X225" t="str">
        <f t="shared" si="11"/>
        <v/>
      </c>
      <c r="AC225" t="b">
        <f t="shared" si="12"/>
        <v>0</v>
      </c>
      <c r="AD225">
        <f>IFERROR(ABS(ABS(K225-'Data Transformation'!$R$5)-ABS(K225-'Data Transformation'!$R$6)),"")</f>
        <v>0.29842022631578946</v>
      </c>
      <c r="AE225" t="b">
        <f>IF(C225=FALSE,"",IF(AND(OR(V225=$Z$6,V225=$Z$8),OR(AC225=TRUE,AD225&lt;='Data Transformation'!$X$8)),TRUE,FALSE))</f>
        <v>0</v>
      </c>
    </row>
    <row r="226" spans="2:31" x14ac:dyDescent="0.25">
      <c r="B226">
        <v>221</v>
      </c>
      <c r="C226">
        <v>19</v>
      </c>
      <c r="D226">
        <v>0</v>
      </c>
      <c r="E226">
        <v>0.44444444444444442</v>
      </c>
      <c r="F226">
        <v>0.5</v>
      </c>
      <c r="G226">
        <v>0.47826086956521741</v>
      </c>
      <c r="H226">
        <v>0</v>
      </c>
      <c r="I226" t="str">
        <v>no</v>
      </c>
      <c r="K226" s="57">
        <f>IFERROR(AVERAGEIF('Data Transformation'!$B$425:$B$8425,B226,IF('Input and Summary Results'!$J$4="no",'Data Transformation'!$C$425:$C$8425,'Data Transformation'!$E$425:$E$8425)),"")</f>
        <v>0.81627515999999989</v>
      </c>
      <c r="L226" s="58" cm="1">
        <f t="array" ref="L226">IFERROR(_xlfn.STDEV.S(IF('Data Transformation'!$B$425:$B$8425=B226,IF('Input and Summary Results'!$J$4="no",'Data Transformation'!$C$425:$C$8425,'Data Transformation'!$E$425:$E$8425),"")),"")</f>
        <v>0.15956688062839847</v>
      </c>
      <c r="M226" s="56"/>
      <c r="N226" t="str">
        <f>IF(E226&gt;='Data Transformation'!$R$29,B226,"")</f>
        <v/>
      </c>
      <c r="O226">
        <f>IFERROR(IF(AND(Assignments!L226&lt;('Data Transformation'!$R$4-'Data Transformation'!$R$3)/2,ABS(K226-'Data Transformation'!$R$6)&gt;ABS(K226-'Data Transformation'!$R$5),NOT(ISNUMBER(N226)),NOT(ISNUMBER(R226)),NOT(ISNUMBER(P226)),NOT(ISNUMBER(R226)),NOT(ISNUMBER(S226)),NOT(ISNUMBER(T226))),Assignments!B226,""),"")</f>
        <v>221</v>
      </c>
      <c r="P226" t="str">
        <f>IF(AND(NOT(ISNUMBER(N226)),NOT(ISNUMBER(R226)),NOT(ISNUMBER(S226)),G226&gt;='Data Transformation'!$R$28),B226,"")</f>
        <v/>
      </c>
      <c r="Q226" t="str">
        <f>IFERROR(IF(AND(Assignments!L226&lt;('Data Transformation'!$R$4-'Data Transformation'!$R$3)/2,ABS(K226-'Data Transformation'!$R$6)&lt;ABS(K226-'Data Transformation'!$R$5),NOT(ISNUMBER(N226)),NOT(ISNUMBER(T226)),NOT(ISNUMBER(P226)),NOT(ISNUMBER(R226)),NOT(ISNUMBER(T226)),NOT(ISNUMBER(S226))),Assignments!B226,""),"")</f>
        <v/>
      </c>
      <c r="R226" t="str">
        <f>IF(H226&gt;='Data Transformation'!$R$30,B226,"")</f>
        <v/>
      </c>
      <c r="S226" t="str">
        <f>IF(D226&gt;='Data Transformation'!$R$31,B226,"")</f>
        <v/>
      </c>
      <c r="T226" t="str">
        <f>IF(AND(H226&lt;'Data Transformation'!$R$30,E226&lt;'Data Transformation'!$R$29,G226&lt;0.3,D226&lt;'Data Transformation'!$R$31,E226&gt;0.4,H226&gt;0.4),B226,"")</f>
        <v/>
      </c>
      <c r="U226" s="56"/>
      <c r="V226" t="str" cm="2">
        <f t="array" ref="V226">IF(C226=FALSE,"",IF(AND(ISNUMBER(B226),ISBLANK(N226:T226)),"Unclassified",(IF(COUNT(N226:T226)=0,"",INDEX($N$4:$T$4,MATCH(TRUE,N226:T226=B226,0))))))</f>
        <v>Moderate</v>
      </c>
      <c r="W226" t="str">
        <f t="shared" si="10"/>
        <v/>
      </c>
      <c r="X226" t="str">
        <f t="shared" si="11"/>
        <v/>
      </c>
      <c r="AC226" t="b">
        <f t="shared" si="12"/>
        <v>0</v>
      </c>
      <c r="AD226">
        <f>IFERROR(ABS(ABS(K226-'Data Transformation'!$R$5)-ABS(K226-'Data Transformation'!$R$6)),"")</f>
        <v>0.44255031999999972</v>
      </c>
      <c r="AE226" t="b">
        <f>IF(C226=FALSE,"",IF(AND(OR(V226=$Z$6,V226=$Z$8),OR(AC226=TRUE,AD226&lt;='Data Transformation'!$X$8)),TRUE,FALSE))</f>
        <v>0</v>
      </c>
    </row>
    <row r="227" spans="2:31" x14ac:dyDescent="0.25">
      <c r="B227">
        <v>222</v>
      </c>
      <c r="C227">
        <v>18</v>
      </c>
      <c r="D227">
        <v>0</v>
      </c>
      <c r="E227">
        <v>0.41176470588235292</v>
      </c>
      <c r="F227">
        <v>0.7</v>
      </c>
      <c r="G227">
        <v>0.65217391304347827</v>
      </c>
      <c r="H227">
        <v>0.23529411764705882</v>
      </c>
      <c r="I227" t="str">
        <v>no</v>
      </c>
      <c r="K227" s="57">
        <f>IFERROR(AVERAGEIF('Data Transformation'!$B$425:$B$8425,B227,IF('Input and Summary Results'!$J$4="no",'Data Transformation'!$C$425:$C$8425,'Data Transformation'!$E$425:$E$8425)),"")</f>
        <v>0.70996535764705893</v>
      </c>
      <c r="L227" s="58" cm="1">
        <f t="array" ref="L227">IFERROR(_xlfn.STDEV.S(IF('Data Transformation'!$B$425:$B$8425=B227,IF('Input and Summary Results'!$J$4="no",'Data Transformation'!$C$425:$C$8425,'Data Transformation'!$E$425:$E$8425),"")),"")</f>
        <v>0.36212448528450741</v>
      </c>
      <c r="M227" s="56"/>
      <c r="N227" t="str">
        <f>IF(E227&gt;='Data Transformation'!$R$29,B227,"")</f>
        <v/>
      </c>
      <c r="O227" t="str">
        <f>IFERROR(IF(AND(Assignments!L227&lt;('Data Transformation'!$R$4-'Data Transformation'!$R$3)/2,ABS(K227-'Data Transformation'!$R$6)&gt;ABS(K227-'Data Transformation'!$R$5),NOT(ISNUMBER(N227)),NOT(ISNUMBER(R227)),NOT(ISNUMBER(P227)),NOT(ISNUMBER(R227)),NOT(ISNUMBER(S227)),NOT(ISNUMBER(T227))),Assignments!B227,""),"")</f>
        <v/>
      </c>
      <c r="P227">
        <f>IF(AND(NOT(ISNUMBER(N227)),NOT(ISNUMBER(R227)),NOT(ISNUMBER(S227)),G227&gt;='Data Transformation'!$R$28),B227,"")</f>
        <v>222</v>
      </c>
      <c r="Q227" t="str">
        <f>IFERROR(IF(AND(Assignments!L227&lt;('Data Transformation'!$R$4-'Data Transformation'!$R$3)/2,ABS(K227-'Data Transformation'!$R$6)&lt;ABS(K227-'Data Transformation'!$R$5),NOT(ISNUMBER(N227)),NOT(ISNUMBER(T227)),NOT(ISNUMBER(P227)),NOT(ISNUMBER(R227)),NOT(ISNUMBER(T227)),NOT(ISNUMBER(S227))),Assignments!B227,""),"")</f>
        <v/>
      </c>
      <c r="R227" t="str">
        <f>IF(H227&gt;='Data Transformation'!$R$30,B227,"")</f>
        <v/>
      </c>
      <c r="S227" t="str">
        <f>IF(D227&gt;='Data Transformation'!$R$31,B227,"")</f>
        <v/>
      </c>
      <c r="T227" t="str">
        <f>IF(AND(H227&lt;'Data Transformation'!$R$30,E227&lt;'Data Transformation'!$R$29,G227&lt;0.3,D227&lt;'Data Transformation'!$R$31,E227&gt;0.4,H227&gt;0.4),B227,"")</f>
        <v/>
      </c>
      <c r="U227" s="56"/>
      <c r="V227" t="str" cm="2">
        <f t="array" ref="V227">IF(C227=FALSE,"",IF(AND(ISNUMBER(B227),ISBLANK(N227:T227)),"Unclassified",(IF(COUNT(N227:T227)=0,"",INDEX($N$4:$T$4,MATCH(TRUE,N227:T227=B227,0))))))</f>
        <v>Rheostat</v>
      </c>
      <c r="W227" t="str">
        <f t="shared" si="10"/>
        <v/>
      </c>
      <c r="X227" t="str">
        <f t="shared" si="11"/>
        <v/>
      </c>
      <c r="AC227" t="b">
        <f t="shared" si="12"/>
        <v>0</v>
      </c>
      <c r="AD227">
        <f>IFERROR(ABS(ABS(K227-'Data Transformation'!$R$5)-ABS(K227-'Data Transformation'!$R$6)),"")</f>
        <v>0.22993071529411779</v>
      </c>
      <c r="AE227" t="b">
        <f>IF(C227=FALSE,"",IF(AND(OR(V227=$Z$6,V227=$Z$8),OR(AC227=TRUE,AD227&lt;='Data Transformation'!$X$8)),TRUE,FALSE))</f>
        <v>0</v>
      </c>
    </row>
    <row r="228" spans="2:31" x14ac:dyDescent="0.25">
      <c r="B228">
        <v>223</v>
      </c>
      <c r="C228">
        <v>20</v>
      </c>
      <c r="D228">
        <v>0</v>
      </c>
      <c r="E228">
        <v>0.84210526315789469</v>
      </c>
      <c r="F228">
        <v>0.5</v>
      </c>
      <c r="G228">
        <v>0.47826086956521741</v>
      </c>
      <c r="H228">
        <v>0</v>
      </c>
      <c r="I228" t="str">
        <v>no</v>
      </c>
      <c r="K228" s="57">
        <f>IFERROR(AVERAGEIF('Data Transformation'!$B$425:$B$8425,B228,IF('Input and Summary Results'!$J$4="no",'Data Transformation'!$C$425:$C$8425,'Data Transformation'!$E$425:$E$8425)),"")</f>
        <v>0.96859232052631583</v>
      </c>
      <c r="L228" s="58" cm="1">
        <f t="array" ref="L228">IFERROR(_xlfn.STDEV.S(IF('Data Transformation'!$B$425:$B$8425=B228,IF('Input and Summary Results'!$J$4="no",'Data Transformation'!$C$425:$C$8425,'Data Transformation'!$E$425:$E$8425),"")),"")</f>
        <v>0.12366870976341419</v>
      </c>
      <c r="M228" s="56"/>
      <c r="N228">
        <f>IF(E228&gt;='Data Transformation'!$R$29,B228,"")</f>
        <v>223</v>
      </c>
      <c r="O228" t="str">
        <f>IFERROR(IF(AND(Assignments!L228&lt;('Data Transformation'!$R$4-'Data Transformation'!$R$3)/2,ABS(K228-'Data Transformation'!$R$6)&gt;ABS(K228-'Data Transformation'!$R$5),NOT(ISNUMBER(N228)),NOT(ISNUMBER(R228)),NOT(ISNUMBER(P228)),NOT(ISNUMBER(R228)),NOT(ISNUMBER(S228)),NOT(ISNUMBER(T228))),Assignments!B228,""),"")</f>
        <v/>
      </c>
      <c r="P228" t="str">
        <f>IF(AND(NOT(ISNUMBER(N228)),NOT(ISNUMBER(R228)),NOT(ISNUMBER(S228)),G228&gt;='Data Transformation'!$R$28),B228,"")</f>
        <v/>
      </c>
      <c r="Q228" t="str">
        <f>IFERROR(IF(AND(Assignments!L228&lt;('Data Transformation'!$R$4-'Data Transformation'!$R$3)/2,ABS(K228-'Data Transformation'!$R$6)&lt;ABS(K228-'Data Transformation'!$R$5),NOT(ISNUMBER(N228)),NOT(ISNUMBER(T228)),NOT(ISNUMBER(P228)),NOT(ISNUMBER(R228)),NOT(ISNUMBER(T228)),NOT(ISNUMBER(S228))),Assignments!B228,""),"")</f>
        <v/>
      </c>
      <c r="R228" t="str">
        <f>IF(H228&gt;='Data Transformation'!$R$30,B228,"")</f>
        <v/>
      </c>
      <c r="S228" t="str">
        <f>IF(D228&gt;='Data Transformation'!$R$31,B228,"")</f>
        <v/>
      </c>
      <c r="T228" t="str">
        <f>IF(AND(H228&lt;'Data Transformation'!$R$30,E228&lt;'Data Transformation'!$R$29,G228&lt;0.3,D228&lt;'Data Transformation'!$R$31,E228&gt;0.4,H228&gt;0.4),B228,"")</f>
        <v/>
      </c>
      <c r="U228" s="56"/>
      <c r="V228" t="str" cm="2">
        <f t="array" ref="V228">IF(C228=FALSE,"",IF(AND(ISNUMBER(B228),ISBLANK(N228:T228)),"Unclassified",(IF(COUNT(N228:T228)=0,"",INDEX($N$4:$T$4,MATCH(TRUE,N228:T228=B228,0))))))</f>
        <v>Neutral</v>
      </c>
      <c r="W228" t="str">
        <f t="shared" si="10"/>
        <v/>
      </c>
      <c r="X228" t="str">
        <f t="shared" si="11"/>
        <v/>
      </c>
      <c r="AC228" t="b">
        <f t="shared" si="12"/>
        <v>0</v>
      </c>
      <c r="AD228">
        <f>IFERROR(ABS(ABS(K228-'Data Transformation'!$R$5)-ABS(K228-'Data Transformation'!$R$6)),"")</f>
        <v>0.74718464105263172</v>
      </c>
      <c r="AE228" t="b">
        <f>IF(C228=FALSE,"",IF(AND(OR(V228=$Z$6,V228=$Z$8),OR(AC228=TRUE,AD228&lt;='Data Transformation'!$X$8)),TRUE,FALSE))</f>
        <v>0</v>
      </c>
    </row>
    <row r="229" spans="2:31" x14ac:dyDescent="0.25">
      <c r="B229">
        <v>224</v>
      </c>
      <c r="C229">
        <v>20</v>
      </c>
      <c r="D229">
        <v>0</v>
      </c>
      <c r="E229">
        <v>0</v>
      </c>
      <c r="F229">
        <v>0.3</v>
      </c>
      <c r="G229">
        <v>0.21739130434782608</v>
      </c>
      <c r="H229">
        <v>0.94736842105263153</v>
      </c>
      <c r="I229" t="str">
        <v>no</v>
      </c>
      <c r="K229" s="57">
        <f>IFERROR(AVERAGEIF('Data Transformation'!$B$425:$B$8425,B229,IF('Input and Summary Results'!$J$4="no",'Data Transformation'!$C$425:$C$8425,'Data Transformation'!$E$425:$E$8425)),"")</f>
        <v>4.5884977368421051E-2</v>
      </c>
      <c r="L229" s="58" cm="1">
        <f t="array" ref="L229">IFERROR(_xlfn.STDEV.S(IF('Data Transformation'!$B$425:$B$8425=B229,IF('Input and Summary Results'!$J$4="no",'Data Transformation'!$C$425:$C$8425,'Data Transformation'!$E$425:$E$8425),"")),"")</f>
        <v>0.15954243533838833</v>
      </c>
      <c r="M229" s="56"/>
      <c r="N229" t="str">
        <f>IF(E229&gt;='Data Transformation'!$R$29,B229,"")</f>
        <v/>
      </c>
      <c r="O229" t="str">
        <f>IFERROR(IF(AND(Assignments!L229&lt;('Data Transformation'!$R$4-'Data Transformation'!$R$3)/2,ABS(K229-'Data Transformation'!$R$6)&gt;ABS(K229-'Data Transformation'!$R$5),NOT(ISNUMBER(N229)),NOT(ISNUMBER(R229)),NOT(ISNUMBER(P229)),NOT(ISNUMBER(R229)),NOT(ISNUMBER(S229)),NOT(ISNUMBER(T229))),Assignments!B229,""),"")</f>
        <v/>
      </c>
      <c r="P229" t="str">
        <f>IF(AND(NOT(ISNUMBER(N229)),NOT(ISNUMBER(R229)),NOT(ISNUMBER(S229)),G229&gt;='Data Transformation'!$R$28),B229,"")</f>
        <v/>
      </c>
      <c r="Q229" t="str">
        <f>IFERROR(IF(AND(Assignments!L229&lt;('Data Transformation'!$R$4-'Data Transformation'!$R$3)/2,ABS(K229-'Data Transformation'!$R$6)&lt;ABS(K229-'Data Transformation'!$R$5),NOT(ISNUMBER(N229)),NOT(ISNUMBER(T229)),NOT(ISNUMBER(P229)),NOT(ISNUMBER(R229)),NOT(ISNUMBER(T229)),NOT(ISNUMBER(S229))),Assignments!B229,""),"")</f>
        <v/>
      </c>
      <c r="R229">
        <f>IF(H229&gt;='Data Transformation'!$R$30,B229,"")</f>
        <v>224</v>
      </c>
      <c r="S229" t="str">
        <f>IF(D229&gt;='Data Transformation'!$R$31,B229,"")</f>
        <v/>
      </c>
      <c r="T229" t="str">
        <f>IF(AND(H229&lt;'Data Transformation'!$R$30,E229&lt;'Data Transformation'!$R$29,G229&lt;0.3,D229&lt;'Data Transformation'!$R$31,E229&gt;0.4,H229&gt;0.4),B229,"")</f>
        <v/>
      </c>
      <c r="U229" s="56"/>
      <c r="V229" t="str" cm="2">
        <f t="array" ref="V229">IF(C229=FALSE,"",IF(AND(ISNUMBER(B229),ISBLANK(N229:T229)),"Unclassified",(IF(COUNT(N229:T229)=0,"",INDEX($N$4:$T$4,MATCH(TRUE,N229:T229=B229,0))))))</f>
        <v>Toggle</v>
      </c>
      <c r="W229" t="str">
        <f t="shared" si="10"/>
        <v/>
      </c>
      <c r="X229" t="str">
        <f t="shared" si="11"/>
        <v/>
      </c>
      <c r="AC229" t="b">
        <f t="shared" si="12"/>
        <v>0</v>
      </c>
      <c r="AD229">
        <f>IFERROR(ABS(ABS(K229-'Data Transformation'!$R$5)-ABS(K229-'Data Transformation'!$R$6)),"")</f>
        <v>0.81</v>
      </c>
      <c r="AE229" t="b">
        <f>IF(C229=FALSE,"",IF(AND(OR(V229=$Z$6,V229=$Z$8),OR(AC229=TRUE,AD229&lt;='Data Transformation'!$X$8)),TRUE,FALSE))</f>
        <v>0</v>
      </c>
    </row>
    <row r="230" spans="2:31" x14ac:dyDescent="0.25">
      <c r="B230">
        <v>225</v>
      </c>
      <c r="C230">
        <v>20</v>
      </c>
      <c r="D230">
        <v>0</v>
      </c>
      <c r="E230">
        <v>0.73684210526315785</v>
      </c>
      <c r="F230">
        <v>0.5</v>
      </c>
      <c r="G230">
        <v>0.47826086956521741</v>
      </c>
      <c r="H230">
        <v>0</v>
      </c>
      <c r="I230" t="str">
        <v>no</v>
      </c>
      <c r="K230" s="57">
        <f>IFERROR(AVERAGEIF('Data Transformation'!$B$425:$B$8425,B230,IF('Input and Summary Results'!$J$4="no",'Data Transformation'!$C$425:$C$8425,'Data Transformation'!$E$425:$E$8425)),"")</f>
        <v>0.94094913315789475</v>
      </c>
      <c r="L230" s="58" cm="1">
        <f t="array" ref="L230">IFERROR(_xlfn.STDEV.S(IF('Data Transformation'!$B$425:$B$8425=B230,IF('Input and Summary Results'!$J$4="no",'Data Transformation'!$C$425:$C$8425,'Data Transformation'!$E$425:$E$8425),"")),"")</f>
        <v>0.14235016359189956</v>
      </c>
      <c r="M230" s="56"/>
      <c r="N230">
        <f>IF(E230&gt;='Data Transformation'!$R$29,B230,"")</f>
        <v>225</v>
      </c>
      <c r="O230" t="str">
        <f>IFERROR(IF(AND(Assignments!L230&lt;('Data Transformation'!$R$4-'Data Transformation'!$R$3)/2,ABS(K230-'Data Transformation'!$R$6)&gt;ABS(K230-'Data Transformation'!$R$5),NOT(ISNUMBER(N230)),NOT(ISNUMBER(R230)),NOT(ISNUMBER(P230)),NOT(ISNUMBER(R230)),NOT(ISNUMBER(S230)),NOT(ISNUMBER(T230))),Assignments!B230,""),"")</f>
        <v/>
      </c>
      <c r="P230" t="str">
        <f>IF(AND(NOT(ISNUMBER(N230)),NOT(ISNUMBER(R230)),NOT(ISNUMBER(S230)),G230&gt;='Data Transformation'!$R$28),B230,"")</f>
        <v/>
      </c>
      <c r="Q230" t="str">
        <f>IFERROR(IF(AND(Assignments!L230&lt;('Data Transformation'!$R$4-'Data Transformation'!$R$3)/2,ABS(K230-'Data Transformation'!$R$6)&lt;ABS(K230-'Data Transformation'!$R$5),NOT(ISNUMBER(N230)),NOT(ISNUMBER(T230)),NOT(ISNUMBER(P230)),NOT(ISNUMBER(R230)),NOT(ISNUMBER(T230)),NOT(ISNUMBER(S230))),Assignments!B230,""),"")</f>
        <v/>
      </c>
      <c r="R230" t="str">
        <f>IF(H230&gt;='Data Transformation'!$R$30,B230,"")</f>
        <v/>
      </c>
      <c r="S230" t="str">
        <f>IF(D230&gt;='Data Transformation'!$R$31,B230,"")</f>
        <v/>
      </c>
      <c r="T230" t="str">
        <f>IF(AND(H230&lt;'Data Transformation'!$R$30,E230&lt;'Data Transformation'!$R$29,G230&lt;0.3,D230&lt;'Data Transformation'!$R$31,E230&gt;0.4,H230&gt;0.4),B230,"")</f>
        <v/>
      </c>
      <c r="U230" s="56"/>
      <c r="V230" t="str" cm="2">
        <f t="array" ref="V230">IF(C230=FALSE,"",IF(AND(ISNUMBER(B230),ISBLANK(N230:T230)),"Unclassified",(IF(COUNT(N230:T230)=0,"",INDEX($N$4:$T$4,MATCH(TRUE,N230:T230=B230,0))))))</f>
        <v>Neutral</v>
      </c>
      <c r="W230" t="str">
        <f t="shared" si="10"/>
        <v/>
      </c>
      <c r="X230" t="str">
        <f t="shared" si="11"/>
        <v/>
      </c>
      <c r="AC230" t="b">
        <f t="shared" si="12"/>
        <v>0</v>
      </c>
      <c r="AD230">
        <f>IFERROR(ABS(ABS(K230-'Data Transformation'!$R$5)-ABS(K230-'Data Transformation'!$R$6)),"")</f>
        <v>0.69189826631578955</v>
      </c>
      <c r="AE230" t="b">
        <f>IF(C230=FALSE,"",IF(AND(OR(V230=$Z$6,V230=$Z$8),OR(AC230=TRUE,AD230&lt;='Data Transformation'!$X$8)),TRUE,FALSE))</f>
        <v>0</v>
      </c>
    </row>
    <row r="231" spans="2:31" x14ac:dyDescent="0.25">
      <c r="B231">
        <v>226</v>
      </c>
      <c r="C231">
        <v>20</v>
      </c>
      <c r="D231">
        <v>0</v>
      </c>
      <c r="E231">
        <v>0</v>
      </c>
      <c r="F231">
        <v>0.2</v>
      </c>
      <c r="G231">
        <v>8.6956521739130432E-2</v>
      </c>
      <c r="H231">
        <v>1</v>
      </c>
      <c r="I231" t="str">
        <v>yes</v>
      </c>
      <c r="K231" s="57">
        <f>IFERROR(AVERAGEIF('Data Transformation'!$B$425:$B$8425,B231,IF('Input and Summary Results'!$J$4="no",'Data Transformation'!$C$425:$C$8425,'Data Transformation'!$E$425:$E$8425)),"")</f>
        <v>2.7487353684210524E-2</v>
      </c>
      <c r="L231" s="58" cm="1">
        <f t="array" ref="L231">IFERROR(_xlfn.STDEV.S(IF('Data Transformation'!$B$425:$B$8425=B231,IF('Input and Summary Results'!$J$4="no",'Data Transformation'!$C$425:$C$8425,'Data Transformation'!$E$425:$E$8425),"")),"")</f>
        <v>3.2437384644433929E-2</v>
      </c>
      <c r="M231" s="56"/>
      <c r="N231" t="str">
        <f>IF(E231&gt;='Data Transformation'!$R$29,B231,"")</f>
        <v/>
      </c>
      <c r="O231" t="str">
        <f>IFERROR(IF(AND(Assignments!L231&lt;('Data Transformation'!$R$4-'Data Transformation'!$R$3)/2,ABS(K231-'Data Transformation'!$R$6)&gt;ABS(K231-'Data Transformation'!$R$5),NOT(ISNUMBER(N231)),NOT(ISNUMBER(R231)),NOT(ISNUMBER(P231)),NOT(ISNUMBER(R231)),NOT(ISNUMBER(S231)),NOT(ISNUMBER(T231))),Assignments!B231,""),"")</f>
        <v/>
      </c>
      <c r="P231" t="str">
        <f>IF(AND(NOT(ISNUMBER(N231)),NOT(ISNUMBER(R231)),NOT(ISNUMBER(S231)),G231&gt;='Data Transformation'!$R$28),B231,"")</f>
        <v/>
      </c>
      <c r="Q231" t="str">
        <f>IFERROR(IF(AND(Assignments!L231&lt;('Data Transformation'!$R$4-'Data Transformation'!$R$3)/2,ABS(K231-'Data Transformation'!$R$6)&lt;ABS(K231-'Data Transformation'!$R$5),NOT(ISNUMBER(N231)),NOT(ISNUMBER(T231)),NOT(ISNUMBER(P231)),NOT(ISNUMBER(R231)),NOT(ISNUMBER(T231)),NOT(ISNUMBER(S231))),Assignments!B231,""),"")</f>
        <v/>
      </c>
      <c r="R231">
        <f>IF(H231&gt;='Data Transformation'!$R$30,B231,"")</f>
        <v>226</v>
      </c>
      <c r="S231" t="str">
        <f>IF(D231&gt;='Data Transformation'!$R$31,B231,"")</f>
        <v/>
      </c>
      <c r="T231" t="str">
        <f>IF(AND(H231&lt;'Data Transformation'!$R$30,E231&lt;'Data Transformation'!$R$29,G231&lt;0.3,D231&lt;'Data Transformation'!$R$31,E231&gt;0.4,H231&gt;0.4),B231,"")</f>
        <v/>
      </c>
      <c r="U231" s="56"/>
      <c r="V231" t="str" cm="2">
        <f t="array" ref="V231">IF(C231=FALSE,"",IF(AND(ISNUMBER(B231),ISBLANK(N231:T231)),"Unclassified",(IF(COUNT(N231:T231)=0,"",INDEX($N$4:$T$4,MATCH(TRUE,N231:T231=B231,0))))))</f>
        <v>Toggle</v>
      </c>
      <c r="W231" t="str">
        <f t="shared" si="10"/>
        <v/>
      </c>
      <c r="X231" t="str">
        <f t="shared" si="11"/>
        <v/>
      </c>
      <c r="AC231" t="b">
        <f t="shared" si="12"/>
        <v>0</v>
      </c>
      <c r="AD231">
        <f>IFERROR(ABS(ABS(K231-'Data Transformation'!$R$5)-ABS(K231-'Data Transformation'!$R$6)),"")</f>
        <v>0.81</v>
      </c>
      <c r="AE231" t="b">
        <f>IF(C231=FALSE,"",IF(AND(OR(V231=$Z$6,V231=$Z$8),OR(AC231=TRUE,AD231&lt;='Data Transformation'!$X$8)),TRUE,FALSE))</f>
        <v>0</v>
      </c>
    </row>
    <row r="232" spans="2:31" x14ac:dyDescent="0.25">
      <c r="B232">
        <v>227</v>
      </c>
      <c r="C232">
        <v>19</v>
      </c>
      <c r="D232">
        <v>0</v>
      </c>
      <c r="E232">
        <v>0</v>
      </c>
      <c r="F232">
        <v>0.2</v>
      </c>
      <c r="G232">
        <v>8.6956521739130432E-2</v>
      </c>
      <c r="H232">
        <v>1</v>
      </c>
      <c r="I232" t="str">
        <v>yes</v>
      </c>
      <c r="K232" s="57">
        <f>IFERROR(AVERAGEIF('Data Transformation'!$B$425:$B$8425,B232,IF('Input and Summary Results'!$J$4="no",'Data Transformation'!$C$425:$C$8425,'Data Transformation'!$E$425:$E$8425)),"")</f>
        <v>6.1389495555555555E-2</v>
      </c>
      <c r="L232" s="58" cm="1">
        <f t="array" ref="L232">IFERROR(_xlfn.STDEV.S(IF('Data Transformation'!$B$425:$B$8425=B232,IF('Input and Summary Results'!$J$4="no",'Data Transformation'!$C$425:$C$8425,'Data Transformation'!$E$425:$E$8425),"")),"")</f>
        <v>6.5224590946656474E-2</v>
      </c>
      <c r="M232" s="56"/>
      <c r="N232" t="str">
        <f>IF(E232&gt;='Data Transformation'!$R$29,B232,"")</f>
        <v/>
      </c>
      <c r="O232" t="str">
        <f>IFERROR(IF(AND(Assignments!L232&lt;('Data Transformation'!$R$4-'Data Transformation'!$R$3)/2,ABS(K232-'Data Transformation'!$R$6)&gt;ABS(K232-'Data Transformation'!$R$5),NOT(ISNUMBER(N232)),NOT(ISNUMBER(R232)),NOT(ISNUMBER(P232)),NOT(ISNUMBER(R232)),NOT(ISNUMBER(S232)),NOT(ISNUMBER(T232))),Assignments!B232,""),"")</f>
        <v/>
      </c>
      <c r="P232" t="str">
        <f>IF(AND(NOT(ISNUMBER(N232)),NOT(ISNUMBER(R232)),NOT(ISNUMBER(S232)),G232&gt;='Data Transformation'!$R$28),B232,"")</f>
        <v/>
      </c>
      <c r="Q232" t="str">
        <f>IFERROR(IF(AND(Assignments!L232&lt;('Data Transformation'!$R$4-'Data Transformation'!$R$3)/2,ABS(K232-'Data Transformation'!$R$6)&lt;ABS(K232-'Data Transformation'!$R$5),NOT(ISNUMBER(N232)),NOT(ISNUMBER(T232)),NOT(ISNUMBER(P232)),NOT(ISNUMBER(R232)),NOT(ISNUMBER(T232)),NOT(ISNUMBER(S232))),Assignments!B232,""),"")</f>
        <v/>
      </c>
      <c r="R232">
        <f>IF(H232&gt;='Data Transformation'!$R$30,B232,"")</f>
        <v>227</v>
      </c>
      <c r="S232" t="str">
        <f>IF(D232&gt;='Data Transformation'!$R$31,B232,"")</f>
        <v/>
      </c>
      <c r="T232" t="str">
        <f>IF(AND(H232&lt;'Data Transformation'!$R$30,E232&lt;'Data Transformation'!$R$29,G232&lt;0.3,D232&lt;'Data Transformation'!$R$31,E232&gt;0.4,H232&gt;0.4),B232,"")</f>
        <v/>
      </c>
      <c r="U232" s="56"/>
      <c r="V232" t="str" cm="2">
        <f t="array" ref="V232">IF(C232=FALSE,"",IF(AND(ISNUMBER(B232),ISBLANK(N232:T232)),"Unclassified",(IF(COUNT(N232:T232)=0,"",INDEX($N$4:$T$4,MATCH(TRUE,N232:T232=B232,0))))))</f>
        <v>Toggle</v>
      </c>
      <c r="W232" t="str">
        <f t="shared" si="10"/>
        <v/>
      </c>
      <c r="X232" t="str">
        <f t="shared" si="11"/>
        <v/>
      </c>
      <c r="AC232" t="b">
        <f t="shared" si="12"/>
        <v>0</v>
      </c>
      <c r="AD232">
        <f>IFERROR(ABS(ABS(K232-'Data Transformation'!$R$5)-ABS(K232-'Data Transformation'!$R$6)),"")</f>
        <v>0.81</v>
      </c>
      <c r="AE232" t="b">
        <f>IF(C232=FALSE,"",IF(AND(OR(V232=$Z$6,V232=$Z$8),OR(AC232=TRUE,AD232&lt;='Data Transformation'!$X$8)),TRUE,FALSE))</f>
        <v>0</v>
      </c>
    </row>
    <row r="233" spans="2:31" x14ac:dyDescent="0.25">
      <c r="B233">
        <v>228</v>
      </c>
      <c r="C233">
        <v>18</v>
      </c>
      <c r="D233">
        <v>0.11764705882352941</v>
      </c>
      <c r="E233">
        <v>0.47058823529411764</v>
      </c>
      <c r="F233">
        <v>0.8</v>
      </c>
      <c r="G233">
        <v>0.78260869565217395</v>
      </c>
      <c r="H233">
        <v>5.8823529411764705E-2</v>
      </c>
      <c r="I233" t="str">
        <v>no</v>
      </c>
      <c r="K233" s="57">
        <f>IFERROR(AVERAGEIF('Data Transformation'!$B$425:$B$8425,B233,IF('Input and Summary Results'!$J$4="no",'Data Transformation'!$C$425:$C$8425,'Data Transformation'!$E$425:$E$8425)),"")</f>
        <v>0.88458696176470586</v>
      </c>
      <c r="L233" s="58" cm="1">
        <f t="array" ref="L233">IFERROR(_xlfn.STDEV.S(IF('Data Transformation'!$B$425:$B$8425=B233,IF('Input and Summary Results'!$J$4="no",'Data Transformation'!$C$425:$C$8425,'Data Transformation'!$E$425:$E$8425),"")),"")</f>
        <v>0.28023701967229186</v>
      </c>
      <c r="M233" s="56"/>
      <c r="N233" t="str">
        <f>IF(E233&gt;='Data Transformation'!$R$29,B233,"")</f>
        <v/>
      </c>
      <c r="O233" t="str">
        <f>IFERROR(IF(AND(Assignments!L233&lt;('Data Transformation'!$R$4-'Data Transformation'!$R$3)/2,ABS(K233-'Data Transformation'!$R$6)&gt;ABS(K233-'Data Transformation'!$R$5),NOT(ISNUMBER(N233)),NOT(ISNUMBER(R233)),NOT(ISNUMBER(P233)),NOT(ISNUMBER(R233)),NOT(ISNUMBER(S233)),NOT(ISNUMBER(T233))),Assignments!B233,""),"")</f>
        <v/>
      </c>
      <c r="P233">
        <f>IF(AND(NOT(ISNUMBER(N233)),NOT(ISNUMBER(R233)),NOT(ISNUMBER(S233)),G233&gt;='Data Transformation'!$R$28),B233,"")</f>
        <v>228</v>
      </c>
      <c r="Q233" t="str">
        <f>IFERROR(IF(AND(Assignments!L233&lt;('Data Transformation'!$R$4-'Data Transformation'!$R$3)/2,ABS(K233-'Data Transformation'!$R$6)&lt;ABS(K233-'Data Transformation'!$R$5),NOT(ISNUMBER(N233)),NOT(ISNUMBER(T233)),NOT(ISNUMBER(P233)),NOT(ISNUMBER(R233)),NOT(ISNUMBER(T233)),NOT(ISNUMBER(S233))),Assignments!B233,""),"")</f>
        <v/>
      </c>
      <c r="R233" t="str">
        <f>IF(H233&gt;='Data Transformation'!$R$30,B233,"")</f>
        <v/>
      </c>
      <c r="S233" t="str">
        <f>IF(D233&gt;='Data Transformation'!$R$31,B233,"")</f>
        <v/>
      </c>
      <c r="T233" t="str">
        <f>IF(AND(H233&lt;'Data Transformation'!$R$30,E233&lt;'Data Transformation'!$R$29,G233&lt;0.3,D233&lt;'Data Transformation'!$R$31,E233&gt;0.4,H233&gt;0.4),B233,"")</f>
        <v/>
      </c>
      <c r="U233" s="56"/>
      <c r="V233" t="str" cm="2">
        <f t="array" ref="V233">IF(C233=FALSE,"",IF(AND(ISNUMBER(B233),ISBLANK(N233:T233)),"Unclassified",(IF(COUNT(N233:T233)=0,"",INDEX($N$4:$T$4,MATCH(TRUE,N233:T233=B233,0))))))</f>
        <v>Rheostat</v>
      </c>
      <c r="W233" t="str">
        <f t="shared" si="10"/>
        <v/>
      </c>
      <c r="X233" t="str">
        <f t="shared" si="11"/>
        <v/>
      </c>
      <c r="AC233" t="b">
        <f t="shared" si="12"/>
        <v>0</v>
      </c>
      <c r="AD233">
        <f>IFERROR(ABS(ABS(K233-'Data Transformation'!$R$5)-ABS(K233-'Data Transformation'!$R$6)),"")</f>
        <v>0.57917392352941166</v>
      </c>
      <c r="AE233" t="b">
        <f>IF(C233=FALSE,"",IF(AND(OR(V233=$Z$6,V233=$Z$8),OR(AC233=TRUE,AD233&lt;='Data Transformation'!$X$8)),TRUE,FALSE))</f>
        <v>0</v>
      </c>
    </row>
    <row r="234" spans="2:31" x14ac:dyDescent="0.25">
      <c r="B234">
        <v>229</v>
      </c>
      <c r="C234">
        <v>20</v>
      </c>
      <c r="D234">
        <v>0.15789473684210525</v>
      </c>
      <c r="E234">
        <v>0.63157894736842102</v>
      </c>
      <c r="F234">
        <v>0.7</v>
      </c>
      <c r="G234">
        <v>0.60869565217391308</v>
      </c>
      <c r="H234">
        <v>5.2631578947368418E-2</v>
      </c>
      <c r="I234" t="str">
        <v>no</v>
      </c>
      <c r="K234" s="57">
        <f>IFERROR(AVERAGEIF('Data Transformation'!$B$425:$B$8425,B234,IF('Input and Summary Results'!$J$4="no",'Data Transformation'!$C$425:$C$8425,'Data Transformation'!$E$425:$E$8425)),"")</f>
        <v>0.91090786368421062</v>
      </c>
      <c r="L234" s="58" cm="1">
        <f t="array" ref="L234">IFERROR(_xlfn.STDEV.S(IF('Data Transformation'!$B$425:$B$8425=B234,IF('Input and Summary Results'!$J$4="no",'Data Transformation'!$C$425:$C$8425,'Data Transformation'!$E$425:$E$8425),"")),"")</f>
        <v>0.24894785032207642</v>
      </c>
      <c r="M234" s="56"/>
      <c r="N234" t="str">
        <f>IF(E234&gt;='Data Transformation'!$R$29,B234,"")</f>
        <v/>
      </c>
      <c r="O234" t="str">
        <f>IFERROR(IF(AND(Assignments!L234&lt;('Data Transformation'!$R$4-'Data Transformation'!$R$3)/2,ABS(K234-'Data Transformation'!$R$6)&gt;ABS(K234-'Data Transformation'!$R$5),NOT(ISNUMBER(N234)),NOT(ISNUMBER(R234)),NOT(ISNUMBER(P234)),NOT(ISNUMBER(R234)),NOT(ISNUMBER(S234)),NOT(ISNUMBER(T234))),Assignments!B234,""),"")</f>
        <v/>
      </c>
      <c r="P234">
        <f>IF(AND(NOT(ISNUMBER(N234)),NOT(ISNUMBER(R234)),NOT(ISNUMBER(S234)),G234&gt;='Data Transformation'!$R$28),B234,"")</f>
        <v>229</v>
      </c>
      <c r="Q234" t="str">
        <f>IFERROR(IF(AND(Assignments!L234&lt;('Data Transformation'!$R$4-'Data Transformation'!$R$3)/2,ABS(K234-'Data Transformation'!$R$6)&lt;ABS(K234-'Data Transformation'!$R$5),NOT(ISNUMBER(N234)),NOT(ISNUMBER(T234)),NOT(ISNUMBER(P234)),NOT(ISNUMBER(R234)),NOT(ISNUMBER(T234)),NOT(ISNUMBER(S234))),Assignments!B234,""),"")</f>
        <v/>
      </c>
      <c r="R234" t="str">
        <f>IF(H234&gt;='Data Transformation'!$R$30,B234,"")</f>
        <v/>
      </c>
      <c r="S234" t="str">
        <f>IF(D234&gt;='Data Transformation'!$R$31,B234,"")</f>
        <v/>
      </c>
      <c r="T234" t="str">
        <f>IF(AND(H234&lt;'Data Transformation'!$R$30,E234&lt;'Data Transformation'!$R$29,G234&lt;0.3,D234&lt;'Data Transformation'!$R$31,E234&gt;0.4,H234&gt;0.4),B234,"")</f>
        <v/>
      </c>
      <c r="U234" s="56"/>
      <c r="V234" t="str" cm="2">
        <f t="array" ref="V234">IF(C234=FALSE,"",IF(AND(ISNUMBER(B234),ISBLANK(N234:T234)),"Unclassified",(IF(COUNT(N234:T234)=0,"",INDEX($N$4:$T$4,MATCH(TRUE,N234:T234=B234,0))))))</f>
        <v>Rheostat</v>
      </c>
      <c r="W234" t="str">
        <f t="shared" si="10"/>
        <v/>
      </c>
      <c r="X234" t="str">
        <f t="shared" si="11"/>
        <v/>
      </c>
      <c r="AC234" t="b">
        <f t="shared" si="12"/>
        <v>0</v>
      </c>
      <c r="AD234">
        <f>IFERROR(ABS(ABS(K234-'Data Transformation'!$R$5)-ABS(K234-'Data Transformation'!$R$6)),"")</f>
        <v>0.63181572736842118</v>
      </c>
      <c r="AE234" t="b">
        <f>IF(C234=FALSE,"",IF(AND(OR(V234=$Z$6,V234=$Z$8),OR(AC234=TRUE,AD234&lt;='Data Transformation'!$X$8)),TRUE,FALSE))</f>
        <v>0</v>
      </c>
    </row>
    <row r="235" spans="2:31" x14ac:dyDescent="0.25">
      <c r="B235">
        <v>230</v>
      </c>
      <c r="C235">
        <v>20</v>
      </c>
      <c r="D235">
        <v>0</v>
      </c>
      <c r="E235">
        <v>0</v>
      </c>
      <c r="F235">
        <v>0.4</v>
      </c>
      <c r="G235">
        <v>0.30434782608695654</v>
      </c>
      <c r="H235">
        <v>0.89473684210526316</v>
      </c>
      <c r="I235" t="str">
        <v>no</v>
      </c>
      <c r="K235" s="57">
        <f>IFERROR(AVERAGEIF('Data Transformation'!$B$425:$B$8425,B235,IF('Input and Summary Results'!$J$4="no",'Data Transformation'!$C$425:$C$8425,'Data Transformation'!$E$425:$E$8425)),"")</f>
        <v>0.10468334315789474</v>
      </c>
      <c r="L235" s="58" cm="1">
        <f t="array" ref="L235">IFERROR(_xlfn.STDEV.S(IF('Data Transformation'!$B$425:$B$8425=B235,IF('Input and Summary Results'!$J$4="no",'Data Transformation'!$C$425:$C$8425,'Data Transformation'!$E$425:$E$8425),"")),"")</f>
        <v>0.15437707675083778</v>
      </c>
      <c r="M235" s="56"/>
      <c r="N235" t="str">
        <f>IF(E235&gt;='Data Transformation'!$R$29,B235,"")</f>
        <v/>
      </c>
      <c r="O235" t="str">
        <f>IFERROR(IF(AND(Assignments!L235&lt;('Data Transformation'!$R$4-'Data Transformation'!$R$3)/2,ABS(K235-'Data Transformation'!$R$6)&gt;ABS(K235-'Data Transformation'!$R$5),NOT(ISNUMBER(N235)),NOT(ISNUMBER(R235)),NOT(ISNUMBER(P235)),NOT(ISNUMBER(R235)),NOT(ISNUMBER(S235)),NOT(ISNUMBER(T235))),Assignments!B235,""),"")</f>
        <v/>
      </c>
      <c r="P235" t="str">
        <f>IF(AND(NOT(ISNUMBER(N235)),NOT(ISNUMBER(R235)),NOT(ISNUMBER(S235)),G235&gt;='Data Transformation'!$R$28),B235,"")</f>
        <v/>
      </c>
      <c r="Q235" t="str">
        <f>IFERROR(IF(AND(Assignments!L235&lt;('Data Transformation'!$R$4-'Data Transformation'!$R$3)/2,ABS(K235-'Data Transformation'!$R$6)&lt;ABS(K235-'Data Transformation'!$R$5),NOT(ISNUMBER(N235)),NOT(ISNUMBER(T235)),NOT(ISNUMBER(P235)),NOT(ISNUMBER(R235)),NOT(ISNUMBER(T235)),NOT(ISNUMBER(S235))),Assignments!B235,""),"")</f>
        <v/>
      </c>
      <c r="R235">
        <f>IF(H235&gt;='Data Transformation'!$R$30,B235,"")</f>
        <v>230</v>
      </c>
      <c r="S235" t="str">
        <f>IF(D235&gt;='Data Transformation'!$R$31,B235,"")</f>
        <v/>
      </c>
      <c r="T235" t="str">
        <f>IF(AND(H235&lt;'Data Transformation'!$R$30,E235&lt;'Data Transformation'!$R$29,G235&lt;0.3,D235&lt;'Data Transformation'!$R$31,E235&gt;0.4,H235&gt;0.4),B235,"")</f>
        <v/>
      </c>
      <c r="U235" s="56"/>
      <c r="V235" t="str" cm="2">
        <f t="array" ref="V235">IF(C235=FALSE,"",IF(AND(ISNUMBER(B235),ISBLANK(N235:T235)),"Unclassified",(IF(COUNT(N235:T235)=0,"",INDEX($N$4:$T$4,MATCH(TRUE,N235:T235=B235,0))))))</f>
        <v>Toggle</v>
      </c>
      <c r="W235" t="str">
        <f t="shared" si="10"/>
        <v/>
      </c>
      <c r="X235" t="str">
        <f t="shared" si="11"/>
        <v/>
      </c>
      <c r="AC235" t="b">
        <f t="shared" si="12"/>
        <v>0</v>
      </c>
      <c r="AD235">
        <f>IFERROR(ABS(ABS(K235-'Data Transformation'!$R$5)-ABS(K235-'Data Transformation'!$R$6)),"")</f>
        <v>0.81</v>
      </c>
      <c r="AE235" t="b">
        <f>IF(C235=FALSE,"",IF(AND(OR(V235=$Z$6,V235=$Z$8),OR(AC235=TRUE,AD235&lt;='Data Transformation'!$X$8)),TRUE,FALSE))</f>
        <v>0</v>
      </c>
    </row>
    <row r="236" spans="2:31" x14ac:dyDescent="0.25">
      <c r="B236">
        <v>231</v>
      </c>
      <c r="C236">
        <v>20</v>
      </c>
      <c r="D236">
        <v>0</v>
      </c>
      <c r="E236">
        <v>0.21052631578947367</v>
      </c>
      <c r="F236">
        <v>0.6</v>
      </c>
      <c r="G236">
        <v>0.56521739130434778</v>
      </c>
      <c r="H236">
        <v>0.21052631578947367</v>
      </c>
      <c r="I236" t="str">
        <v>no</v>
      </c>
      <c r="K236" s="57">
        <f>IFERROR(AVERAGEIF('Data Transformation'!$B$425:$B$8425,B236,IF('Input and Summary Results'!$J$4="no",'Data Transformation'!$C$425:$C$8425,'Data Transformation'!$E$425:$E$8425)),"")</f>
        <v>0.58677303368421052</v>
      </c>
      <c r="L236" s="58" cm="1">
        <f t="array" ref="L236">IFERROR(_xlfn.STDEV.S(IF('Data Transformation'!$B$425:$B$8425=B236,IF('Input and Summary Results'!$J$4="no",'Data Transformation'!$C$425:$C$8425,'Data Transformation'!$E$425:$E$8425),"")),"")</f>
        <v>0.3266387463954124</v>
      </c>
      <c r="M236" s="56"/>
      <c r="N236" t="str">
        <f>IF(E236&gt;='Data Transformation'!$R$29,B236,"")</f>
        <v/>
      </c>
      <c r="O236" t="str">
        <f>IFERROR(IF(AND(Assignments!L236&lt;('Data Transformation'!$R$4-'Data Transformation'!$R$3)/2,ABS(K236-'Data Transformation'!$R$6)&gt;ABS(K236-'Data Transformation'!$R$5),NOT(ISNUMBER(N236)),NOT(ISNUMBER(R236)),NOT(ISNUMBER(P236)),NOT(ISNUMBER(R236)),NOT(ISNUMBER(S236)),NOT(ISNUMBER(T236))),Assignments!B236,""),"")</f>
        <v/>
      </c>
      <c r="P236">
        <f>IF(AND(NOT(ISNUMBER(N236)),NOT(ISNUMBER(R236)),NOT(ISNUMBER(S236)),G236&gt;='Data Transformation'!$R$28),B236,"")</f>
        <v>231</v>
      </c>
      <c r="Q236" t="str">
        <f>IFERROR(IF(AND(Assignments!L236&lt;('Data Transformation'!$R$4-'Data Transformation'!$R$3)/2,ABS(K236-'Data Transformation'!$R$6)&lt;ABS(K236-'Data Transformation'!$R$5),NOT(ISNUMBER(N236)),NOT(ISNUMBER(T236)),NOT(ISNUMBER(P236)),NOT(ISNUMBER(R236)),NOT(ISNUMBER(T236)),NOT(ISNUMBER(S236))),Assignments!B236,""),"")</f>
        <v/>
      </c>
      <c r="R236" t="str">
        <f>IF(H236&gt;='Data Transformation'!$R$30,B236,"")</f>
        <v/>
      </c>
      <c r="S236" t="str">
        <f>IF(D236&gt;='Data Transformation'!$R$31,B236,"")</f>
        <v/>
      </c>
      <c r="T236" t="str">
        <f>IF(AND(H236&lt;'Data Transformation'!$R$30,E236&lt;'Data Transformation'!$R$29,G236&lt;0.3,D236&lt;'Data Transformation'!$R$31,E236&gt;0.4,H236&gt;0.4),B236,"")</f>
        <v/>
      </c>
      <c r="U236" s="56"/>
      <c r="V236" t="str" cm="2">
        <f t="array" ref="V236">IF(C236=FALSE,"",IF(AND(ISNUMBER(B236),ISBLANK(N236:T236)),"Unclassified",(IF(COUNT(N236:T236)=0,"",INDEX($N$4:$T$4,MATCH(TRUE,N236:T236=B236,0))))))</f>
        <v>Rheostat</v>
      </c>
      <c r="W236" t="str">
        <f t="shared" si="10"/>
        <v/>
      </c>
      <c r="X236" t="str">
        <f t="shared" si="11"/>
        <v/>
      </c>
      <c r="AC236" t="b">
        <f t="shared" si="12"/>
        <v>0</v>
      </c>
      <c r="AD236">
        <f>IFERROR(ABS(ABS(K236-'Data Transformation'!$R$5)-ABS(K236-'Data Transformation'!$R$6)),"")</f>
        <v>1.645393263157896E-2</v>
      </c>
      <c r="AE236" t="b">
        <f>IF(C236=FALSE,"",IF(AND(OR(V236=$Z$6,V236=$Z$8),OR(AC236=TRUE,AD236&lt;='Data Transformation'!$X$8)),TRUE,FALSE))</f>
        <v>0</v>
      </c>
    </row>
    <row r="237" spans="2:31" x14ac:dyDescent="0.25">
      <c r="B237">
        <v>232</v>
      </c>
      <c r="C237">
        <v>20</v>
      </c>
      <c r="D237">
        <v>5.2631578947368418E-2</v>
      </c>
      <c r="E237">
        <v>0.47368421052631576</v>
      </c>
      <c r="F237">
        <v>0.8</v>
      </c>
      <c r="G237">
        <v>0.73913043478260865</v>
      </c>
      <c r="H237">
        <v>0.10526315789473684</v>
      </c>
      <c r="I237" t="str">
        <v>no</v>
      </c>
      <c r="K237" s="57">
        <f>IFERROR(AVERAGEIF('Data Transformation'!$B$425:$B$8425,B237,IF('Input and Summary Results'!$J$4="no",'Data Transformation'!$C$425:$C$8425,'Data Transformation'!$E$425:$E$8425)),"")</f>
        <v>0.77002671421052626</v>
      </c>
      <c r="L237" s="58" cm="1">
        <f t="array" ref="L237">IFERROR(_xlfn.STDEV.S(IF('Data Transformation'!$B$425:$B$8425=B237,IF('Input and Summary Results'!$J$4="no",'Data Transformation'!$C$425:$C$8425,'Data Transformation'!$E$425:$E$8425),"")),"")</f>
        <v>0.35511717501452128</v>
      </c>
      <c r="M237" s="56"/>
      <c r="N237" t="str">
        <f>IF(E237&gt;='Data Transformation'!$R$29,B237,"")</f>
        <v/>
      </c>
      <c r="O237" t="str">
        <f>IFERROR(IF(AND(Assignments!L237&lt;('Data Transformation'!$R$4-'Data Transformation'!$R$3)/2,ABS(K237-'Data Transformation'!$R$6)&gt;ABS(K237-'Data Transformation'!$R$5),NOT(ISNUMBER(N237)),NOT(ISNUMBER(R237)),NOT(ISNUMBER(P237)),NOT(ISNUMBER(R237)),NOT(ISNUMBER(S237)),NOT(ISNUMBER(T237))),Assignments!B237,""),"")</f>
        <v/>
      </c>
      <c r="P237">
        <f>IF(AND(NOT(ISNUMBER(N237)),NOT(ISNUMBER(R237)),NOT(ISNUMBER(S237)),G237&gt;='Data Transformation'!$R$28),B237,"")</f>
        <v>232</v>
      </c>
      <c r="Q237" t="str">
        <f>IFERROR(IF(AND(Assignments!L237&lt;('Data Transformation'!$R$4-'Data Transformation'!$R$3)/2,ABS(K237-'Data Transformation'!$R$6)&lt;ABS(K237-'Data Transformation'!$R$5),NOT(ISNUMBER(N237)),NOT(ISNUMBER(T237)),NOT(ISNUMBER(P237)),NOT(ISNUMBER(R237)),NOT(ISNUMBER(T237)),NOT(ISNUMBER(S237))),Assignments!B237,""),"")</f>
        <v/>
      </c>
      <c r="R237" t="str">
        <f>IF(H237&gt;='Data Transformation'!$R$30,B237,"")</f>
        <v/>
      </c>
      <c r="S237" t="str">
        <f>IF(D237&gt;='Data Transformation'!$R$31,B237,"")</f>
        <v/>
      </c>
      <c r="T237" t="str">
        <f>IF(AND(H237&lt;'Data Transformation'!$R$30,E237&lt;'Data Transformation'!$R$29,G237&lt;0.3,D237&lt;'Data Transformation'!$R$31,E237&gt;0.4,H237&gt;0.4),B237,"")</f>
        <v/>
      </c>
      <c r="U237" s="56"/>
      <c r="V237" t="str" cm="2">
        <f t="array" ref="V237">IF(C237=FALSE,"",IF(AND(ISNUMBER(B237),ISBLANK(N237:T237)),"Unclassified",(IF(COUNT(N237:T237)=0,"",INDEX($N$4:$T$4,MATCH(TRUE,N237:T237=B237,0))))))</f>
        <v>Rheostat</v>
      </c>
      <c r="W237" t="str">
        <f t="shared" si="10"/>
        <v/>
      </c>
      <c r="X237" t="str">
        <f t="shared" si="11"/>
        <v/>
      </c>
      <c r="AC237" t="b">
        <f t="shared" si="12"/>
        <v>0</v>
      </c>
      <c r="AD237">
        <f>IFERROR(ABS(ABS(K237-'Data Transformation'!$R$5)-ABS(K237-'Data Transformation'!$R$6)),"")</f>
        <v>0.35005342842105247</v>
      </c>
      <c r="AE237" t="b">
        <f>IF(C237=FALSE,"",IF(AND(OR(V237=$Z$6,V237=$Z$8),OR(AC237=TRUE,AD237&lt;='Data Transformation'!$X$8)),TRUE,FALSE))</f>
        <v>0</v>
      </c>
    </row>
    <row r="238" spans="2:31" x14ac:dyDescent="0.25">
      <c r="B238">
        <v>233</v>
      </c>
      <c r="C238">
        <v>20</v>
      </c>
      <c r="D238">
        <v>0</v>
      </c>
      <c r="E238">
        <v>0</v>
      </c>
      <c r="F238">
        <v>0.7</v>
      </c>
      <c r="G238">
        <v>0.65217391304347827</v>
      </c>
      <c r="H238">
        <v>0.31578947368421051</v>
      </c>
      <c r="I238" t="str">
        <v>no</v>
      </c>
      <c r="K238" s="57">
        <f>IFERROR(AVERAGEIF('Data Transformation'!$B$425:$B$8425,B238,IF('Input and Summary Results'!$J$4="no",'Data Transformation'!$C$425:$C$8425,'Data Transformation'!$E$425:$E$8425)),"")</f>
        <v>0.49340490736842102</v>
      </c>
      <c r="L238" s="58" cm="1">
        <f t="array" ref="L238">IFERROR(_xlfn.STDEV.S(IF('Data Transformation'!$B$425:$B$8425=B238,IF('Input and Summary Results'!$J$4="no",'Data Transformation'!$C$425:$C$8425,'Data Transformation'!$E$425:$E$8425),"")),"")</f>
        <v>0.29288550326776086</v>
      </c>
      <c r="M238" s="56"/>
      <c r="N238" t="str">
        <f>IF(E238&gt;='Data Transformation'!$R$29,B238,"")</f>
        <v/>
      </c>
      <c r="O238" t="str">
        <f>IFERROR(IF(AND(Assignments!L238&lt;('Data Transformation'!$R$4-'Data Transformation'!$R$3)/2,ABS(K238-'Data Transformation'!$R$6)&gt;ABS(K238-'Data Transformation'!$R$5),NOT(ISNUMBER(N238)),NOT(ISNUMBER(R238)),NOT(ISNUMBER(P238)),NOT(ISNUMBER(R238)),NOT(ISNUMBER(S238)),NOT(ISNUMBER(T238))),Assignments!B238,""),"")</f>
        <v/>
      </c>
      <c r="P238">
        <f>IF(AND(NOT(ISNUMBER(N238)),NOT(ISNUMBER(R238)),NOT(ISNUMBER(S238)),G238&gt;='Data Transformation'!$R$28),B238,"")</f>
        <v>233</v>
      </c>
      <c r="Q238" t="str">
        <f>IFERROR(IF(AND(Assignments!L238&lt;('Data Transformation'!$R$4-'Data Transformation'!$R$3)/2,ABS(K238-'Data Transformation'!$R$6)&lt;ABS(K238-'Data Transformation'!$R$5),NOT(ISNUMBER(N238)),NOT(ISNUMBER(T238)),NOT(ISNUMBER(P238)),NOT(ISNUMBER(R238)),NOT(ISNUMBER(T238)),NOT(ISNUMBER(S238))),Assignments!B238,""),"")</f>
        <v/>
      </c>
      <c r="R238" t="str">
        <f>IF(H238&gt;='Data Transformation'!$R$30,B238,"")</f>
        <v/>
      </c>
      <c r="S238" t="str">
        <f>IF(D238&gt;='Data Transformation'!$R$31,B238,"")</f>
        <v/>
      </c>
      <c r="T238" t="str">
        <f>IF(AND(H238&lt;'Data Transformation'!$R$30,E238&lt;'Data Transformation'!$R$29,G238&lt;0.3,D238&lt;'Data Transformation'!$R$31,E238&gt;0.4,H238&gt;0.4),B238,"")</f>
        <v/>
      </c>
      <c r="U238" s="56"/>
      <c r="V238" t="str" cm="2">
        <f t="array" ref="V238">IF(C238=FALSE,"",IF(AND(ISNUMBER(B238),ISBLANK(N238:T238)),"Unclassified",(IF(COUNT(N238:T238)=0,"",INDEX($N$4:$T$4,MATCH(TRUE,N238:T238=B238,0))))))</f>
        <v>Rheostat</v>
      </c>
      <c r="W238" t="str">
        <f t="shared" si="10"/>
        <v/>
      </c>
      <c r="X238" t="str">
        <f t="shared" si="11"/>
        <v/>
      </c>
      <c r="AC238" t="b">
        <f t="shared" si="12"/>
        <v>0</v>
      </c>
      <c r="AD238">
        <f>IFERROR(ABS(ABS(K238-'Data Transformation'!$R$5)-ABS(K238-'Data Transformation'!$R$6)),"")</f>
        <v>0.20319018526315796</v>
      </c>
      <c r="AE238" t="b">
        <f>IF(C238=FALSE,"",IF(AND(OR(V238=$Z$6,V238=$Z$8),OR(AC238=TRUE,AD238&lt;='Data Transformation'!$X$8)),TRUE,FALSE))</f>
        <v>0</v>
      </c>
    </row>
    <row r="239" spans="2:31" x14ac:dyDescent="0.25">
      <c r="B239">
        <v>234</v>
      </c>
      <c r="C239">
        <v>18</v>
      </c>
      <c r="D239">
        <v>0</v>
      </c>
      <c r="E239">
        <v>0</v>
      </c>
      <c r="F239">
        <v>0.4</v>
      </c>
      <c r="G239">
        <v>0.30434782608695654</v>
      </c>
      <c r="H239">
        <v>0.88235294117647056</v>
      </c>
      <c r="I239" t="str">
        <v>no</v>
      </c>
      <c r="K239" s="57">
        <f>IFERROR(AVERAGEIF('Data Transformation'!$B$425:$B$8425,B239,IF('Input and Summary Results'!$J$4="no",'Data Transformation'!$C$425:$C$8425,'Data Transformation'!$E$425:$E$8425)),"")</f>
        <v>0.12295133058823528</v>
      </c>
      <c r="L239" s="58" cm="1">
        <f t="array" ref="L239">IFERROR(_xlfn.STDEV.S(IF('Data Transformation'!$B$425:$B$8425=B239,IF('Input and Summary Results'!$J$4="no",'Data Transformation'!$C$425:$C$8425,'Data Transformation'!$E$425:$E$8425),"")),"")</f>
        <v>0.26728649250094444</v>
      </c>
      <c r="M239" s="56"/>
      <c r="N239" t="str">
        <f>IF(E239&gt;='Data Transformation'!$R$29,B239,"")</f>
        <v/>
      </c>
      <c r="O239" t="str">
        <f>IFERROR(IF(AND(Assignments!L239&lt;('Data Transformation'!$R$4-'Data Transformation'!$R$3)/2,ABS(K239-'Data Transformation'!$R$6)&gt;ABS(K239-'Data Transformation'!$R$5),NOT(ISNUMBER(N239)),NOT(ISNUMBER(R239)),NOT(ISNUMBER(P239)),NOT(ISNUMBER(R239)),NOT(ISNUMBER(S239)),NOT(ISNUMBER(T239))),Assignments!B239,""),"")</f>
        <v/>
      </c>
      <c r="P239" t="str">
        <f>IF(AND(NOT(ISNUMBER(N239)),NOT(ISNUMBER(R239)),NOT(ISNUMBER(S239)),G239&gt;='Data Transformation'!$R$28),B239,"")</f>
        <v/>
      </c>
      <c r="Q239" t="str">
        <f>IFERROR(IF(AND(Assignments!L239&lt;('Data Transformation'!$R$4-'Data Transformation'!$R$3)/2,ABS(K239-'Data Transformation'!$R$6)&lt;ABS(K239-'Data Transformation'!$R$5),NOT(ISNUMBER(N239)),NOT(ISNUMBER(T239)),NOT(ISNUMBER(P239)),NOT(ISNUMBER(R239)),NOT(ISNUMBER(T239)),NOT(ISNUMBER(S239))),Assignments!B239,""),"")</f>
        <v/>
      </c>
      <c r="R239">
        <f>IF(H239&gt;='Data Transformation'!$R$30,B239,"")</f>
        <v>234</v>
      </c>
      <c r="S239" t="str">
        <f>IF(D239&gt;='Data Transformation'!$R$31,B239,"")</f>
        <v/>
      </c>
      <c r="T239" t="str">
        <f>IF(AND(H239&lt;'Data Transformation'!$R$30,E239&lt;'Data Transformation'!$R$29,G239&lt;0.3,D239&lt;'Data Transformation'!$R$31,E239&gt;0.4,H239&gt;0.4),B239,"")</f>
        <v/>
      </c>
      <c r="U239" s="56"/>
      <c r="V239" t="str" cm="2">
        <f t="array" ref="V239">IF(C239=FALSE,"",IF(AND(ISNUMBER(B239),ISBLANK(N239:T239)),"Unclassified",(IF(COUNT(N239:T239)=0,"",INDEX($N$4:$T$4,MATCH(TRUE,N239:T239=B239,0))))))</f>
        <v>Toggle</v>
      </c>
      <c r="W239" t="str">
        <f t="shared" si="10"/>
        <v/>
      </c>
      <c r="X239" t="str">
        <f t="shared" si="11"/>
        <v/>
      </c>
      <c r="AC239" t="b">
        <f t="shared" si="12"/>
        <v>0</v>
      </c>
      <c r="AD239">
        <f>IFERROR(ABS(ABS(K239-'Data Transformation'!$R$5)-ABS(K239-'Data Transformation'!$R$6)),"")</f>
        <v>0.81</v>
      </c>
      <c r="AE239" t="b">
        <f>IF(C239=FALSE,"",IF(AND(OR(V239=$Z$6,V239=$Z$8),OR(AC239=TRUE,AD239&lt;='Data Transformation'!$X$8)),TRUE,FALSE))</f>
        <v>0</v>
      </c>
    </row>
    <row r="240" spans="2:31" x14ac:dyDescent="0.25">
      <c r="B240">
        <v>235</v>
      </c>
      <c r="C240">
        <v>19</v>
      </c>
      <c r="D240">
        <v>0</v>
      </c>
      <c r="E240">
        <v>5.5555555555555552E-2</v>
      </c>
      <c r="F240">
        <v>0.6</v>
      </c>
      <c r="G240">
        <v>0.52173913043478259</v>
      </c>
      <c r="H240">
        <v>0.3888888888888889</v>
      </c>
      <c r="I240" t="str">
        <v>no</v>
      </c>
      <c r="K240" s="57">
        <f>IFERROR(AVERAGEIF('Data Transformation'!$B$425:$B$8425,B240,IF('Input and Summary Results'!$J$4="no",'Data Transformation'!$C$425:$C$8425,'Data Transformation'!$E$425:$E$8425)),"")</f>
        <v>0.40947001666666666</v>
      </c>
      <c r="L240" s="58" cm="1">
        <f t="array" ref="L240">IFERROR(_xlfn.STDEV.S(IF('Data Transformation'!$B$425:$B$8425=B240,IF('Input and Summary Results'!$J$4="no",'Data Transformation'!$C$425:$C$8425,'Data Transformation'!$E$425:$E$8425),"")),"")</f>
        <v>0.27541840512620486</v>
      </c>
      <c r="M240" s="56"/>
      <c r="N240" t="str">
        <f>IF(E240&gt;='Data Transformation'!$R$29,B240,"")</f>
        <v/>
      </c>
      <c r="O240" t="str">
        <f>IFERROR(IF(AND(Assignments!L240&lt;('Data Transformation'!$R$4-'Data Transformation'!$R$3)/2,ABS(K240-'Data Transformation'!$R$6)&gt;ABS(K240-'Data Transformation'!$R$5),NOT(ISNUMBER(N240)),NOT(ISNUMBER(R240)),NOT(ISNUMBER(P240)),NOT(ISNUMBER(R240)),NOT(ISNUMBER(S240)),NOT(ISNUMBER(T240))),Assignments!B240,""),"")</f>
        <v/>
      </c>
      <c r="P240">
        <f>IF(AND(NOT(ISNUMBER(N240)),NOT(ISNUMBER(R240)),NOT(ISNUMBER(S240)),G240&gt;='Data Transformation'!$R$28),B240,"")</f>
        <v>235</v>
      </c>
      <c r="Q240" t="str">
        <f>IFERROR(IF(AND(Assignments!L240&lt;('Data Transformation'!$R$4-'Data Transformation'!$R$3)/2,ABS(K240-'Data Transformation'!$R$6)&lt;ABS(K240-'Data Transformation'!$R$5),NOT(ISNUMBER(N240)),NOT(ISNUMBER(T240)),NOT(ISNUMBER(P240)),NOT(ISNUMBER(R240)),NOT(ISNUMBER(T240)),NOT(ISNUMBER(S240))),Assignments!B240,""),"")</f>
        <v/>
      </c>
      <c r="R240" t="str">
        <f>IF(H240&gt;='Data Transformation'!$R$30,B240,"")</f>
        <v/>
      </c>
      <c r="S240" t="str">
        <f>IF(D240&gt;='Data Transformation'!$R$31,B240,"")</f>
        <v/>
      </c>
      <c r="T240" t="str">
        <f>IF(AND(H240&lt;'Data Transformation'!$R$30,E240&lt;'Data Transformation'!$R$29,G240&lt;0.3,D240&lt;'Data Transformation'!$R$31,E240&gt;0.4,H240&gt;0.4),B240,"")</f>
        <v/>
      </c>
      <c r="U240" s="56"/>
      <c r="V240" t="str" cm="2">
        <f t="array" ref="V240">IF(C240=FALSE,"",IF(AND(ISNUMBER(B240),ISBLANK(N240:T240)),"Unclassified",(IF(COUNT(N240:T240)=0,"",INDEX($N$4:$T$4,MATCH(TRUE,N240:T240=B240,0))))))</f>
        <v>Rheostat</v>
      </c>
      <c r="W240" t="str">
        <f t="shared" si="10"/>
        <v/>
      </c>
      <c r="X240" t="str">
        <f t="shared" si="11"/>
        <v/>
      </c>
      <c r="AC240" t="b">
        <f t="shared" si="12"/>
        <v>0</v>
      </c>
      <c r="AD240">
        <f>IFERROR(ABS(ABS(K240-'Data Transformation'!$R$5)-ABS(K240-'Data Transformation'!$R$6)),"")</f>
        <v>0.37105996666666663</v>
      </c>
      <c r="AE240" t="b">
        <f>IF(C240=FALSE,"",IF(AND(OR(V240=$Z$6,V240=$Z$8),OR(AC240=TRUE,AD240&lt;='Data Transformation'!$X$8)),TRUE,FALSE))</f>
        <v>0</v>
      </c>
    </row>
    <row r="241" spans="2:31" x14ac:dyDescent="0.25">
      <c r="B241">
        <v>236</v>
      </c>
      <c r="C241">
        <v>20</v>
      </c>
      <c r="D241">
        <v>0</v>
      </c>
      <c r="E241">
        <v>0.68421052631578949</v>
      </c>
      <c r="F241">
        <v>0.8</v>
      </c>
      <c r="G241">
        <v>0.73913043478260865</v>
      </c>
      <c r="H241">
        <v>5.2631578947368418E-2</v>
      </c>
      <c r="I241" t="str">
        <v>no</v>
      </c>
      <c r="K241" s="57">
        <f>IFERROR(AVERAGEIF('Data Transformation'!$B$425:$B$8425,B241,IF('Input and Summary Results'!$J$4="no",'Data Transformation'!$C$425:$C$8425,'Data Transformation'!$E$425:$E$8425)),"")</f>
        <v>0.83115138157894752</v>
      </c>
      <c r="L241" s="58" cm="1">
        <f t="array" ref="L241">IFERROR(_xlfn.STDEV.S(IF('Data Transformation'!$B$425:$B$8425=B241,IF('Input and Summary Results'!$J$4="no",'Data Transformation'!$C$425:$C$8425,'Data Transformation'!$E$425:$E$8425),"")),"")</f>
        <v>0.28708527536033923</v>
      </c>
      <c r="M241" s="56"/>
      <c r="N241" t="str">
        <f>IF(E241&gt;='Data Transformation'!$R$29,B241,"")</f>
        <v/>
      </c>
      <c r="O241" t="str">
        <f>IFERROR(IF(AND(Assignments!L241&lt;('Data Transformation'!$R$4-'Data Transformation'!$R$3)/2,ABS(K241-'Data Transformation'!$R$6)&gt;ABS(K241-'Data Transformation'!$R$5),NOT(ISNUMBER(N241)),NOT(ISNUMBER(R241)),NOT(ISNUMBER(P241)),NOT(ISNUMBER(R241)),NOT(ISNUMBER(S241)),NOT(ISNUMBER(T241))),Assignments!B241,""),"")</f>
        <v/>
      </c>
      <c r="P241">
        <f>IF(AND(NOT(ISNUMBER(N241)),NOT(ISNUMBER(R241)),NOT(ISNUMBER(S241)),G241&gt;='Data Transformation'!$R$28),B241,"")</f>
        <v>236</v>
      </c>
      <c r="Q241" t="str">
        <f>IFERROR(IF(AND(Assignments!L241&lt;('Data Transformation'!$R$4-'Data Transformation'!$R$3)/2,ABS(K241-'Data Transformation'!$R$6)&lt;ABS(K241-'Data Transformation'!$R$5),NOT(ISNUMBER(N241)),NOT(ISNUMBER(T241)),NOT(ISNUMBER(P241)),NOT(ISNUMBER(R241)),NOT(ISNUMBER(T241)),NOT(ISNUMBER(S241))),Assignments!B241,""),"")</f>
        <v/>
      </c>
      <c r="R241" t="str">
        <f>IF(H241&gt;='Data Transformation'!$R$30,B241,"")</f>
        <v/>
      </c>
      <c r="S241" t="str">
        <f>IF(D241&gt;='Data Transformation'!$R$31,B241,"")</f>
        <v/>
      </c>
      <c r="T241" t="str">
        <f>IF(AND(H241&lt;'Data Transformation'!$R$30,E241&lt;'Data Transformation'!$R$29,G241&lt;0.3,D241&lt;'Data Transformation'!$R$31,E241&gt;0.4,H241&gt;0.4),B241,"")</f>
        <v/>
      </c>
      <c r="U241" s="56"/>
      <c r="V241" t="str" cm="2">
        <f t="array" ref="V241">IF(C241=FALSE,"",IF(AND(ISNUMBER(B241),ISBLANK(N241:T241)),"Unclassified",(IF(COUNT(N241:T241)=0,"",INDEX($N$4:$T$4,MATCH(TRUE,N241:T241=B241,0))))))</f>
        <v>Rheostat</v>
      </c>
      <c r="W241" t="str">
        <f t="shared" si="10"/>
        <v/>
      </c>
      <c r="X241" t="str">
        <f t="shared" si="11"/>
        <v/>
      </c>
      <c r="AC241" t="b">
        <f t="shared" si="12"/>
        <v>0</v>
      </c>
      <c r="AD241">
        <f>IFERROR(ABS(ABS(K241-'Data Transformation'!$R$5)-ABS(K241-'Data Transformation'!$R$6)),"")</f>
        <v>0.4723027631578951</v>
      </c>
      <c r="AE241" t="b">
        <f>IF(C241=FALSE,"",IF(AND(OR(V241=$Z$6,V241=$Z$8),OR(AC241=TRUE,AD241&lt;='Data Transformation'!$X$8)),TRUE,FALSE))</f>
        <v>0</v>
      </c>
    </row>
    <row r="242" spans="2:31" x14ac:dyDescent="0.25">
      <c r="B242">
        <v>237</v>
      </c>
      <c r="C242">
        <v>19</v>
      </c>
      <c r="D242">
        <v>0</v>
      </c>
      <c r="E242">
        <v>0</v>
      </c>
      <c r="F242">
        <v>0.2</v>
      </c>
      <c r="G242">
        <v>8.6956521739130432E-2</v>
      </c>
      <c r="H242">
        <v>1</v>
      </c>
      <c r="I242" t="str">
        <v>yes</v>
      </c>
      <c r="K242" s="57">
        <f>IFERROR(AVERAGEIF('Data Transformation'!$B$425:$B$8425,B242,IF('Input and Summary Results'!$J$4="no",'Data Transformation'!$C$425:$C$8425,'Data Transformation'!$E$425:$E$8425)),"")</f>
        <v>4.3644862777777779E-2</v>
      </c>
      <c r="L242" s="58" cm="1">
        <f t="array" ref="L242">IFERROR(_xlfn.STDEV.S(IF('Data Transformation'!$B$425:$B$8425=B242,IF('Input and Summary Results'!$J$4="no",'Data Transformation'!$C$425:$C$8425,'Data Transformation'!$E$425:$E$8425),"")),"")</f>
        <v>4.8125756924396308E-2</v>
      </c>
      <c r="M242" s="56"/>
      <c r="N242" t="str">
        <f>IF(E242&gt;='Data Transformation'!$R$29,B242,"")</f>
        <v/>
      </c>
      <c r="O242" t="str">
        <f>IFERROR(IF(AND(Assignments!L242&lt;('Data Transformation'!$R$4-'Data Transformation'!$R$3)/2,ABS(K242-'Data Transformation'!$R$6)&gt;ABS(K242-'Data Transformation'!$R$5),NOT(ISNUMBER(N242)),NOT(ISNUMBER(R242)),NOT(ISNUMBER(P242)),NOT(ISNUMBER(R242)),NOT(ISNUMBER(S242)),NOT(ISNUMBER(T242))),Assignments!B242,""),"")</f>
        <v/>
      </c>
      <c r="P242" t="str">
        <f>IF(AND(NOT(ISNUMBER(N242)),NOT(ISNUMBER(R242)),NOT(ISNUMBER(S242)),G242&gt;='Data Transformation'!$R$28),B242,"")</f>
        <v/>
      </c>
      <c r="Q242" t="str">
        <f>IFERROR(IF(AND(Assignments!L242&lt;('Data Transformation'!$R$4-'Data Transformation'!$R$3)/2,ABS(K242-'Data Transformation'!$R$6)&lt;ABS(K242-'Data Transformation'!$R$5),NOT(ISNUMBER(N242)),NOT(ISNUMBER(T242)),NOT(ISNUMBER(P242)),NOT(ISNUMBER(R242)),NOT(ISNUMBER(T242)),NOT(ISNUMBER(S242))),Assignments!B242,""),"")</f>
        <v/>
      </c>
      <c r="R242">
        <f>IF(H242&gt;='Data Transformation'!$R$30,B242,"")</f>
        <v>237</v>
      </c>
      <c r="S242" t="str">
        <f>IF(D242&gt;='Data Transformation'!$R$31,B242,"")</f>
        <v/>
      </c>
      <c r="T242" t="str">
        <f>IF(AND(H242&lt;'Data Transformation'!$R$30,E242&lt;'Data Transformation'!$R$29,G242&lt;0.3,D242&lt;'Data Transformation'!$R$31,E242&gt;0.4,H242&gt;0.4),B242,"")</f>
        <v/>
      </c>
      <c r="U242" s="56"/>
      <c r="V242" t="str" cm="2">
        <f t="array" ref="V242">IF(C242=FALSE,"",IF(AND(ISNUMBER(B242),ISBLANK(N242:T242)),"Unclassified",(IF(COUNT(N242:T242)=0,"",INDEX($N$4:$T$4,MATCH(TRUE,N242:T242=B242,0))))))</f>
        <v>Toggle</v>
      </c>
      <c r="W242" t="str">
        <f t="shared" si="10"/>
        <v/>
      </c>
      <c r="X242" t="str">
        <f t="shared" si="11"/>
        <v/>
      </c>
      <c r="AC242" t="b">
        <f t="shared" si="12"/>
        <v>0</v>
      </c>
      <c r="AD242">
        <f>IFERROR(ABS(ABS(K242-'Data Transformation'!$R$5)-ABS(K242-'Data Transformation'!$R$6)),"")</f>
        <v>0.81</v>
      </c>
      <c r="AE242" t="b">
        <f>IF(C242=FALSE,"",IF(AND(OR(V242=$Z$6,V242=$Z$8),OR(AC242=TRUE,AD242&lt;='Data Transformation'!$X$8)),TRUE,FALSE))</f>
        <v>0</v>
      </c>
    </row>
    <row r="243" spans="2:31" x14ac:dyDescent="0.25">
      <c r="B243">
        <v>238</v>
      </c>
      <c r="C243">
        <v>20</v>
      </c>
      <c r="D243">
        <v>0</v>
      </c>
      <c r="E243">
        <v>0.26315789473684209</v>
      </c>
      <c r="F243">
        <v>0.5</v>
      </c>
      <c r="G243">
        <v>0.43478260869565216</v>
      </c>
      <c r="H243">
        <v>0.15789473684210525</v>
      </c>
      <c r="I243" t="str">
        <v>no</v>
      </c>
      <c r="K243" s="57">
        <f>IFERROR(AVERAGEIF('Data Transformation'!$B$425:$B$8425,B243,IF('Input and Summary Results'!$J$4="no",'Data Transformation'!$C$425:$C$8425,'Data Transformation'!$E$425:$E$8425)),"")</f>
        <v>0.71461380789473683</v>
      </c>
      <c r="L243" s="58" cm="1">
        <f t="array" ref="L243">IFERROR(_xlfn.STDEV.S(IF('Data Transformation'!$B$425:$B$8425=B243,IF('Input and Summary Results'!$J$4="no",'Data Transformation'!$C$425:$C$8425,'Data Transformation'!$E$425:$E$8425),"")),"")</f>
        <v>0.28062760722695873</v>
      </c>
      <c r="M243" s="56"/>
      <c r="N243" t="str">
        <f>IF(E243&gt;='Data Transformation'!$R$29,B243,"")</f>
        <v/>
      </c>
      <c r="O243">
        <f>IFERROR(IF(AND(Assignments!L243&lt;('Data Transformation'!$R$4-'Data Transformation'!$R$3)/2,ABS(K243-'Data Transformation'!$R$6)&gt;ABS(K243-'Data Transformation'!$R$5),NOT(ISNUMBER(N243)),NOT(ISNUMBER(R243)),NOT(ISNUMBER(P243)),NOT(ISNUMBER(R243)),NOT(ISNUMBER(S243)),NOT(ISNUMBER(T243))),Assignments!B243,""),"")</f>
        <v>238</v>
      </c>
      <c r="P243" t="str">
        <f>IF(AND(NOT(ISNUMBER(N243)),NOT(ISNUMBER(R243)),NOT(ISNUMBER(S243)),G243&gt;='Data Transformation'!$R$28),B243,"")</f>
        <v/>
      </c>
      <c r="Q243" t="str">
        <f>IFERROR(IF(AND(Assignments!L243&lt;('Data Transformation'!$R$4-'Data Transformation'!$R$3)/2,ABS(K243-'Data Transformation'!$R$6)&lt;ABS(K243-'Data Transformation'!$R$5),NOT(ISNUMBER(N243)),NOT(ISNUMBER(T243)),NOT(ISNUMBER(P243)),NOT(ISNUMBER(R243)),NOT(ISNUMBER(T243)),NOT(ISNUMBER(S243))),Assignments!B243,""),"")</f>
        <v/>
      </c>
      <c r="R243" t="str">
        <f>IF(H243&gt;='Data Transformation'!$R$30,B243,"")</f>
        <v/>
      </c>
      <c r="S243" t="str">
        <f>IF(D243&gt;='Data Transformation'!$R$31,B243,"")</f>
        <v/>
      </c>
      <c r="T243" t="str">
        <f>IF(AND(H243&lt;'Data Transformation'!$R$30,E243&lt;'Data Transformation'!$R$29,G243&lt;0.3,D243&lt;'Data Transformation'!$R$31,E243&gt;0.4,H243&gt;0.4),B243,"")</f>
        <v/>
      </c>
      <c r="U243" s="56"/>
      <c r="V243" t="str" cm="2">
        <f t="array" ref="V243">IF(C243=FALSE,"",IF(AND(ISNUMBER(B243),ISBLANK(N243:T243)),"Unclassified",(IF(COUNT(N243:T243)=0,"",INDEX($N$4:$T$4,MATCH(TRUE,N243:T243=B243,0))))))</f>
        <v>Moderate</v>
      </c>
      <c r="W243" t="str">
        <f t="shared" si="10"/>
        <v/>
      </c>
      <c r="X243" t="str">
        <f t="shared" si="11"/>
        <v/>
      </c>
      <c r="AC243" t="b">
        <f t="shared" si="12"/>
        <v>0</v>
      </c>
      <c r="AD243">
        <f>IFERROR(ABS(ABS(K243-'Data Transformation'!$R$5)-ABS(K243-'Data Transformation'!$R$6)),"")</f>
        <v>0.23922761578947371</v>
      </c>
      <c r="AE243" t="b">
        <f>IF(C243=FALSE,"",IF(AND(OR(V243=$Z$6,V243=$Z$8),OR(AC243=TRUE,AD243&lt;='Data Transformation'!$X$8)),TRUE,FALSE))</f>
        <v>0</v>
      </c>
    </row>
    <row r="244" spans="2:31" x14ac:dyDescent="0.25">
      <c r="B244">
        <v>239</v>
      </c>
      <c r="C244">
        <v>18</v>
      </c>
      <c r="D244">
        <v>0</v>
      </c>
      <c r="E244">
        <v>0</v>
      </c>
      <c r="F244">
        <v>0.3</v>
      </c>
      <c r="G244">
        <v>0.17391304347826086</v>
      </c>
      <c r="H244">
        <v>0.88235294117647056</v>
      </c>
      <c r="I244" t="str">
        <v>no</v>
      </c>
      <c r="K244" s="57">
        <f>IFERROR(AVERAGEIF('Data Transformation'!$B$425:$B$8425,B244,IF('Input and Summary Results'!$J$4="no",'Data Transformation'!$C$425:$C$8425,'Data Transformation'!$E$425:$E$8425)),"")</f>
        <v>6.3373783529411767E-2</v>
      </c>
      <c r="L244" s="58" cm="1">
        <f t="array" ref="L244">IFERROR(_xlfn.STDEV.S(IF('Data Transformation'!$B$425:$B$8425=B244,IF('Input and Summary Results'!$J$4="no",'Data Transformation'!$C$425:$C$8425,'Data Transformation'!$E$425:$E$8425),"")),"")</f>
        <v>0.13022178171284904</v>
      </c>
      <c r="M244" s="56"/>
      <c r="N244" t="str">
        <f>IF(E244&gt;='Data Transformation'!$R$29,B244,"")</f>
        <v/>
      </c>
      <c r="O244" t="str">
        <f>IFERROR(IF(AND(Assignments!L244&lt;('Data Transformation'!$R$4-'Data Transformation'!$R$3)/2,ABS(K244-'Data Transformation'!$R$6)&gt;ABS(K244-'Data Transformation'!$R$5),NOT(ISNUMBER(N244)),NOT(ISNUMBER(R244)),NOT(ISNUMBER(P244)),NOT(ISNUMBER(R244)),NOT(ISNUMBER(S244)),NOT(ISNUMBER(T244))),Assignments!B244,""),"")</f>
        <v/>
      </c>
      <c r="P244" t="str">
        <f>IF(AND(NOT(ISNUMBER(N244)),NOT(ISNUMBER(R244)),NOT(ISNUMBER(S244)),G244&gt;='Data Transformation'!$R$28),B244,"")</f>
        <v/>
      </c>
      <c r="Q244" t="str">
        <f>IFERROR(IF(AND(Assignments!L244&lt;('Data Transformation'!$R$4-'Data Transformation'!$R$3)/2,ABS(K244-'Data Transformation'!$R$6)&lt;ABS(K244-'Data Transformation'!$R$5),NOT(ISNUMBER(N244)),NOT(ISNUMBER(T244)),NOT(ISNUMBER(P244)),NOT(ISNUMBER(R244)),NOT(ISNUMBER(T244)),NOT(ISNUMBER(S244))),Assignments!B244,""),"")</f>
        <v/>
      </c>
      <c r="R244">
        <f>IF(H244&gt;='Data Transformation'!$R$30,B244,"")</f>
        <v>239</v>
      </c>
      <c r="S244" t="str">
        <f>IF(D244&gt;='Data Transformation'!$R$31,B244,"")</f>
        <v/>
      </c>
      <c r="T244" t="str">
        <f>IF(AND(H244&lt;'Data Transformation'!$R$30,E244&lt;'Data Transformation'!$R$29,G244&lt;0.3,D244&lt;'Data Transformation'!$R$31,E244&gt;0.4,H244&gt;0.4),B244,"")</f>
        <v/>
      </c>
      <c r="U244" s="56"/>
      <c r="V244" t="str" cm="2">
        <f t="array" ref="V244">IF(C244=FALSE,"",IF(AND(ISNUMBER(B244),ISBLANK(N244:T244)),"Unclassified",(IF(COUNT(N244:T244)=0,"",INDEX($N$4:$T$4,MATCH(TRUE,N244:T244=B244,0))))))</f>
        <v>Toggle</v>
      </c>
      <c r="W244" t="str">
        <f t="shared" si="10"/>
        <v/>
      </c>
      <c r="X244" t="str">
        <f t="shared" si="11"/>
        <v/>
      </c>
      <c r="AC244" t="b">
        <f t="shared" si="12"/>
        <v>0</v>
      </c>
      <c r="AD244">
        <f>IFERROR(ABS(ABS(K244-'Data Transformation'!$R$5)-ABS(K244-'Data Transformation'!$R$6)),"")</f>
        <v>0.80999999999999994</v>
      </c>
      <c r="AE244" t="b">
        <f>IF(C244=FALSE,"",IF(AND(OR(V244=$Z$6,V244=$Z$8),OR(AC244=TRUE,AD244&lt;='Data Transformation'!$X$8)),TRUE,FALSE))</f>
        <v>0</v>
      </c>
    </row>
    <row r="245" spans="2:31" x14ac:dyDescent="0.25">
      <c r="B245">
        <v>240</v>
      </c>
      <c r="C245">
        <v>19</v>
      </c>
      <c r="D245">
        <v>0</v>
      </c>
      <c r="E245">
        <v>5.5555555555555552E-2</v>
      </c>
      <c r="F245">
        <v>0.7</v>
      </c>
      <c r="G245">
        <v>0.65217391304347827</v>
      </c>
      <c r="H245">
        <v>0.3888888888888889</v>
      </c>
      <c r="I245" t="str">
        <v>no</v>
      </c>
      <c r="K245" s="57">
        <f>IFERROR(AVERAGEIF('Data Transformation'!$B$425:$B$8425,B245,IF('Input and Summary Results'!$J$4="no",'Data Transformation'!$C$425:$C$8425,'Data Transformation'!$E$425:$E$8425)),"")</f>
        <v>0.41537075444444443</v>
      </c>
      <c r="L245" s="58" cm="1">
        <f t="array" ref="L245">IFERROR(_xlfn.STDEV.S(IF('Data Transformation'!$B$425:$B$8425=B245,IF('Input and Summary Results'!$J$4="no",'Data Transformation'!$C$425:$C$8425,'Data Transformation'!$E$425:$E$8425),"")),"")</f>
        <v>0.32027393133260396</v>
      </c>
      <c r="M245" s="56"/>
      <c r="N245" t="str">
        <f>IF(E245&gt;='Data Transformation'!$R$29,B245,"")</f>
        <v/>
      </c>
      <c r="O245" t="str">
        <f>IFERROR(IF(AND(Assignments!L245&lt;('Data Transformation'!$R$4-'Data Transformation'!$R$3)/2,ABS(K245-'Data Transformation'!$R$6)&gt;ABS(K245-'Data Transformation'!$R$5),NOT(ISNUMBER(N245)),NOT(ISNUMBER(R245)),NOT(ISNUMBER(P245)),NOT(ISNUMBER(R245)),NOT(ISNUMBER(S245)),NOT(ISNUMBER(T245))),Assignments!B245,""),"")</f>
        <v/>
      </c>
      <c r="P245">
        <f>IF(AND(NOT(ISNUMBER(N245)),NOT(ISNUMBER(R245)),NOT(ISNUMBER(S245)),G245&gt;='Data Transformation'!$R$28),B245,"")</f>
        <v>240</v>
      </c>
      <c r="Q245" t="str">
        <f>IFERROR(IF(AND(Assignments!L245&lt;('Data Transformation'!$R$4-'Data Transformation'!$R$3)/2,ABS(K245-'Data Transformation'!$R$6)&lt;ABS(K245-'Data Transformation'!$R$5),NOT(ISNUMBER(N245)),NOT(ISNUMBER(T245)),NOT(ISNUMBER(P245)),NOT(ISNUMBER(R245)),NOT(ISNUMBER(T245)),NOT(ISNUMBER(S245))),Assignments!B245,""),"")</f>
        <v/>
      </c>
      <c r="R245" t="str">
        <f>IF(H245&gt;='Data Transformation'!$R$30,B245,"")</f>
        <v/>
      </c>
      <c r="S245" t="str">
        <f>IF(D245&gt;='Data Transformation'!$R$31,B245,"")</f>
        <v/>
      </c>
      <c r="T245" t="str">
        <f>IF(AND(H245&lt;'Data Transformation'!$R$30,E245&lt;'Data Transformation'!$R$29,G245&lt;0.3,D245&lt;'Data Transformation'!$R$31,E245&gt;0.4,H245&gt;0.4),B245,"")</f>
        <v/>
      </c>
      <c r="U245" s="56"/>
      <c r="V245" t="str" cm="2">
        <f t="array" ref="V245">IF(C245=FALSE,"",IF(AND(ISNUMBER(B245),ISBLANK(N245:T245)),"Unclassified",(IF(COUNT(N245:T245)=0,"",INDEX($N$4:$T$4,MATCH(TRUE,N245:T245=B245,0))))))</f>
        <v>Rheostat</v>
      </c>
      <c r="W245" t="str">
        <f t="shared" si="10"/>
        <v/>
      </c>
      <c r="X245" t="str">
        <f t="shared" si="11"/>
        <v/>
      </c>
      <c r="AC245" t="b">
        <f t="shared" si="12"/>
        <v>0</v>
      </c>
      <c r="AD245">
        <f>IFERROR(ABS(ABS(K245-'Data Transformation'!$R$5)-ABS(K245-'Data Transformation'!$R$6)),"")</f>
        <v>0.35925849111111108</v>
      </c>
      <c r="AE245" t="b">
        <f>IF(C245=FALSE,"",IF(AND(OR(V245=$Z$6,V245=$Z$8),OR(AC245=TRUE,AD245&lt;='Data Transformation'!$X$8)),TRUE,FALSE))</f>
        <v>0</v>
      </c>
    </row>
    <row r="246" spans="2:31" x14ac:dyDescent="0.25">
      <c r="B246">
        <v>241</v>
      </c>
      <c r="C246">
        <v>18</v>
      </c>
      <c r="D246">
        <v>0</v>
      </c>
      <c r="E246">
        <v>0</v>
      </c>
      <c r="F246">
        <v>0.3</v>
      </c>
      <c r="G246">
        <v>0.21739130434782608</v>
      </c>
      <c r="H246">
        <v>0.94117647058823528</v>
      </c>
      <c r="I246" t="str">
        <v>no</v>
      </c>
      <c r="K246" s="57">
        <f>IFERROR(AVERAGEIF('Data Transformation'!$B$425:$B$8425,B246,IF('Input and Summary Results'!$J$4="no",'Data Transformation'!$C$425:$C$8425,'Data Transformation'!$E$425:$E$8425)),"")</f>
        <v>6.3369976470588243E-2</v>
      </c>
      <c r="L246" s="58" cm="1">
        <f t="array" ref="L246">IFERROR(_xlfn.STDEV.S(IF('Data Transformation'!$B$425:$B$8425=B246,IF('Input and Summary Results'!$J$4="no",'Data Transformation'!$C$425:$C$8425,'Data Transformation'!$E$425:$E$8425),"")),"")</f>
        <v>0.17930967450961857</v>
      </c>
      <c r="M246" s="56"/>
      <c r="N246" t="str">
        <f>IF(E246&gt;='Data Transformation'!$R$29,B246,"")</f>
        <v/>
      </c>
      <c r="O246" t="str">
        <f>IFERROR(IF(AND(Assignments!L246&lt;('Data Transformation'!$R$4-'Data Transformation'!$R$3)/2,ABS(K246-'Data Transformation'!$R$6)&gt;ABS(K246-'Data Transformation'!$R$5),NOT(ISNUMBER(N246)),NOT(ISNUMBER(R246)),NOT(ISNUMBER(P246)),NOT(ISNUMBER(R246)),NOT(ISNUMBER(S246)),NOT(ISNUMBER(T246))),Assignments!B246,""),"")</f>
        <v/>
      </c>
      <c r="P246" t="str">
        <f>IF(AND(NOT(ISNUMBER(N246)),NOT(ISNUMBER(R246)),NOT(ISNUMBER(S246)),G246&gt;='Data Transformation'!$R$28),B246,"")</f>
        <v/>
      </c>
      <c r="Q246" t="str">
        <f>IFERROR(IF(AND(Assignments!L246&lt;('Data Transformation'!$R$4-'Data Transformation'!$R$3)/2,ABS(K246-'Data Transformation'!$R$6)&lt;ABS(K246-'Data Transformation'!$R$5),NOT(ISNUMBER(N246)),NOT(ISNUMBER(T246)),NOT(ISNUMBER(P246)),NOT(ISNUMBER(R246)),NOT(ISNUMBER(T246)),NOT(ISNUMBER(S246))),Assignments!B246,""),"")</f>
        <v/>
      </c>
      <c r="R246">
        <f>IF(H246&gt;='Data Transformation'!$R$30,B246,"")</f>
        <v>241</v>
      </c>
      <c r="S246" t="str">
        <f>IF(D246&gt;='Data Transformation'!$R$31,B246,"")</f>
        <v/>
      </c>
      <c r="T246" t="str">
        <f>IF(AND(H246&lt;'Data Transformation'!$R$30,E246&lt;'Data Transformation'!$R$29,G246&lt;0.3,D246&lt;'Data Transformation'!$R$31,E246&gt;0.4,H246&gt;0.4),B246,"")</f>
        <v/>
      </c>
      <c r="U246" s="56"/>
      <c r="V246" t="str" cm="2">
        <f t="array" ref="V246">IF(C246=FALSE,"",IF(AND(ISNUMBER(B246),ISBLANK(N246:T246)),"Unclassified",(IF(COUNT(N246:T246)=0,"",INDEX($N$4:$T$4,MATCH(TRUE,N246:T246=B246,0))))))</f>
        <v>Toggle</v>
      </c>
      <c r="W246" t="str">
        <f t="shared" si="10"/>
        <v/>
      </c>
      <c r="X246" t="str">
        <f t="shared" si="11"/>
        <v/>
      </c>
      <c r="AC246" t="b">
        <f t="shared" si="12"/>
        <v>0</v>
      </c>
      <c r="AD246">
        <f>IFERROR(ABS(ABS(K246-'Data Transformation'!$R$5)-ABS(K246-'Data Transformation'!$R$6)),"")</f>
        <v>0.80999999999999994</v>
      </c>
      <c r="AE246" t="b">
        <f>IF(C246=FALSE,"",IF(AND(OR(V246=$Z$6,V246=$Z$8),OR(AC246=TRUE,AD246&lt;='Data Transformation'!$X$8)),TRUE,FALSE))</f>
        <v>0</v>
      </c>
    </row>
    <row r="247" spans="2:31" x14ac:dyDescent="0.25">
      <c r="B247">
        <v>242</v>
      </c>
      <c r="C247">
        <v>20</v>
      </c>
      <c r="D247">
        <v>0</v>
      </c>
      <c r="E247">
        <v>0</v>
      </c>
      <c r="F247">
        <v>0.3</v>
      </c>
      <c r="G247">
        <v>0.21739130434782608</v>
      </c>
      <c r="H247">
        <v>0.89473684210526316</v>
      </c>
      <c r="I247" t="str">
        <v>no</v>
      </c>
      <c r="K247" s="57">
        <f>IFERROR(AVERAGEIF('Data Transformation'!$B$425:$B$8425,B247,IF('Input and Summary Results'!$J$4="no",'Data Transformation'!$C$425:$C$8425,'Data Transformation'!$E$425:$E$8425)),"")</f>
        <v>0.14035663578947369</v>
      </c>
      <c r="L247" s="58" cm="1">
        <f t="array" ref="L247">IFERROR(_xlfn.STDEV.S(IF('Data Transformation'!$B$425:$B$8425=B247,IF('Input and Summary Results'!$J$4="no",'Data Transformation'!$C$425:$C$8425,'Data Transformation'!$E$425:$E$8425),"")),"")</f>
        <v>0.24975338091538082</v>
      </c>
      <c r="M247" s="56"/>
      <c r="N247" t="str">
        <f>IF(E247&gt;='Data Transformation'!$R$29,B247,"")</f>
        <v/>
      </c>
      <c r="O247" t="str">
        <f>IFERROR(IF(AND(Assignments!L247&lt;('Data Transformation'!$R$4-'Data Transformation'!$R$3)/2,ABS(K247-'Data Transformation'!$R$6)&gt;ABS(K247-'Data Transformation'!$R$5),NOT(ISNUMBER(N247)),NOT(ISNUMBER(R247)),NOT(ISNUMBER(P247)),NOT(ISNUMBER(R247)),NOT(ISNUMBER(S247)),NOT(ISNUMBER(T247))),Assignments!B247,""),"")</f>
        <v/>
      </c>
      <c r="P247" t="str">
        <f>IF(AND(NOT(ISNUMBER(N247)),NOT(ISNUMBER(R247)),NOT(ISNUMBER(S247)),G247&gt;='Data Transformation'!$R$28),B247,"")</f>
        <v/>
      </c>
      <c r="Q247" t="str">
        <f>IFERROR(IF(AND(Assignments!L247&lt;('Data Transformation'!$R$4-'Data Transformation'!$R$3)/2,ABS(K247-'Data Transformation'!$R$6)&lt;ABS(K247-'Data Transformation'!$R$5),NOT(ISNUMBER(N247)),NOT(ISNUMBER(T247)),NOT(ISNUMBER(P247)),NOT(ISNUMBER(R247)),NOT(ISNUMBER(T247)),NOT(ISNUMBER(S247))),Assignments!B247,""),"")</f>
        <v/>
      </c>
      <c r="R247">
        <f>IF(H247&gt;='Data Transformation'!$R$30,B247,"")</f>
        <v>242</v>
      </c>
      <c r="S247" t="str">
        <f>IF(D247&gt;='Data Transformation'!$R$31,B247,"")</f>
        <v/>
      </c>
      <c r="T247" t="str">
        <f>IF(AND(H247&lt;'Data Transformation'!$R$30,E247&lt;'Data Transformation'!$R$29,G247&lt;0.3,D247&lt;'Data Transformation'!$R$31,E247&gt;0.4,H247&gt;0.4),B247,"")</f>
        <v/>
      </c>
      <c r="U247" s="56"/>
      <c r="V247" t="str" cm="2">
        <f t="array" ref="V247">IF(C247=FALSE,"",IF(AND(ISNUMBER(B247),ISBLANK(N247:T247)),"Unclassified",(IF(COUNT(N247:T247)=0,"",INDEX($N$4:$T$4,MATCH(TRUE,N247:T247=B247,0))))))</f>
        <v>Toggle</v>
      </c>
      <c r="W247" t="str">
        <f t="shared" si="10"/>
        <v/>
      </c>
      <c r="X247" t="str">
        <f t="shared" si="11"/>
        <v/>
      </c>
      <c r="AC247" t="b">
        <f t="shared" si="12"/>
        <v>0</v>
      </c>
      <c r="AD247">
        <f>IFERROR(ABS(ABS(K247-'Data Transformation'!$R$5)-ABS(K247-'Data Transformation'!$R$6)),"")</f>
        <v>0.81</v>
      </c>
      <c r="AE247" t="b">
        <f>IF(C247=FALSE,"",IF(AND(OR(V247=$Z$6,V247=$Z$8),OR(AC247=TRUE,AD247&lt;='Data Transformation'!$X$8)),TRUE,FALSE))</f>
        <v>0</v>
      </c>
    </row>
    <row r="248" spans="2:31" x14ac:dyDescent="0.25">
      <c r="B248">
        <v>243</v>
      </c>
      <c r="C248">
        <v>17</v>
      </c>
      <c r="D248">
        <v>0</v>
      </c>
      <c r="E248">
        <v>0</v>
      </c>
      <c r="F248">
        <v>0.2</v>
      </c>
      <c r="G248">
        <v>8.6956521739130432E-2</v>
      </c>
      <c r="H248">
        <v>1</v>
      </c>
      <c r="I248" t="str">
        <v>yes</v>
      </c>
      <c r="K248" s="57">
        <f>IFERROR(AVERAGEIF('Data Transformation'!$B$425:$B$8425,B248,IF('Input and Summary Results'!$J$4="no",'Data Transformation'!$C$425:$C$8425,'Data Transformation'!$E$425:$E$8425)),"")</f>
        <v>6.2808689375000004E-2</v>
      </c>
      <c r="L248" s="58" cm="1">
        <f t="array" ref="L248">IFERROR(_xlfn.STDEV.S(IF('Data Transformation'!$B$425:$B$8425=B248,IF('Input and Summary Results'!$J$4="no",'Data Transformation'!$C$425:$C$8425,'Data Transformation'!$E$425:$E$8425),"")),"")</f>
        <v>0.11023442587973561</v>
      </c>
      <c r="M248" s="56"/>
      <c r="N248" t="str">
        <f>IF(E248&gt;='Data Transformation'!$R$29,B248,"")</f>
        <v/>
      </c>
      <c r="O248" t="str">
        <f>IFERROR(IF(AND(Assignments!L248&lt;('Data Transformation'!$R$4-'Data Transformation'!$R$3)/2,ABS(K248-'Data Transformation'!$R$6)&gt;ABS(K248-'Data Transformation'!$R$5),NOT(ISNUMBER(N248)),NOT(ISNUMBER(R248)),NOT(ISNUMBER(P248)),NOT(ISNUMBER(R248)),NOT(ISNUMBER(S248)),NOT(ISNUMBER(T248))),Assignments!B248,""),"")</f>
        <v/>
      </c>
      <c r="P248" t="str">
        <f>IF(AND(NOT(ISNUMBER(N248)),NOT(ISNUMBER(R248)),NOT(ISNUMBER(S248)),G248&gt;='Data Transformation'!$R$28),B248,"")</f>
        <v/>
      </c>
      <c r="Q248" t="str">
        <f>IFERROR(IF(AND(Assignments!L248&lt;('Data Transformation'!$R$4-'Data Transformation'!$R$3)/2,ABS(K248-'Data Transformation'!$R$6)&lt;ABS(K248-'Data Transformation'!$R$5),NOT(ISNUMBER(N248)),NOT(ISNUMBER(T248)),NOT(ISNUMBER(P248)),NOT(ISNUMBER(R248)),NOT(ISNUMBER(T248)),NOT(ISNUMBER(S248))),Assignments!B248,""),"")</f>
        <v/>
      </c>
      <c r="R248">
        <f>IF(H248&gt;='Data Transformation'!$R$30,B248,"")</f>
        <v>243</v>
      </c>
      <c r="S248" t="str">
        <f>IF(D248&gt;='Data Transformation'!$R$31,B248,"")</f>
        <v/>
      </c>
      <c r="T248" t="str">
        <f>IF(AND(H248&lt;'Data Transformation'!$R$30,E248&lt;'Data Transformation'!$R$29,G248&lt;0.3,D248&lt;'Data Transformation'!$R$31,E248&gt;0.4,H248&gt;0.4),B248,"")</f>
        <v/>
      </c>
      <c r="U248" s="56"/>
      <c r="V248" t="str" cm="2">
        <f t="array" ref="V248">IF(C248=FALSE,"",IF(AND(ISNUMBER(B248),ISBLANK(N248:T248)),"Unclassified",(IF(COUNT(N248:T248)=0,"",INDEX($N$4:$T$4,MATCH(TRUE,N248:T248=B248,0))))))</f>
        <v>Toggle</v>
      </c>
      <c r="W248" t="str">
        <f t="shared" si="10"/>
        <v/>
      </c>
      <c r="X248" t="str">
        <f t="shared" si="11"/>
        <v/>
      </c>
      <c r="AC248" t="b">
        <f t="shared" si="12"/>
        <v>0</v>
      </c>
      <c r="AD248">
        <f>IFERROR(ABS(ABS(K248-'Data Transformation'!$R$5)-ABS(K248-'Data Transformation'!$R$6)),"")</f>
        <v>0.81</v>
      </c>
      <c r="AE248" t="b">
        <f>IF(C248=FALSE,"",IF(AND(OR(V248=$Z$6,V248=$Z$8),OR(AC248=TRUE,AD248&lt;='Data Transformation'!$X$8)),TRUE,FALSE))</f>
        <v>0</v>
      </c>
    </row>
    <row r="249" spans="2:31" x14ac:dyDescent="0.25">
      <c r="B249">
        <v>244</v>
      </c>
      <c r="C249">
        <v>15</v>
      </c>
      <c r="D249">
        <v>0</v>
      </c>
      <c r="E249">
        <v>0.14285714285714285</v>
      </c>
      <c r="F249">
        <v>0.4</v>
      </c>
      <c r="G249">
        <v>0.30434782608695654</v>
      </c>
      <c r="H249">
        <v>0.7857142857142857</v>
      </c>
      <c r="I249" t="str">
        <v>no</v>
      </c>
      <c r="K249" s="57">
        <f>IFERROR(AVERAGEIF('Data Transformation'!$B$425:$B$8425,B249,IF('Input and Summary Results'!$J$4="no",'Data Transformation'!$C$425:$C$8425,'Data Transformation'!$E$425:$E$8425)),"")</f>
        <v>0.20876586642857142</v>
      </c>
      <c r="L249" s="58" cm="1">
        <f t="array" ref="L249">IFERROR(_xlfn.STDEV.S(IF('Data Transformation'!$B$425:$B$8425=B249,IF('Input and Summary Results'!$J$4="no",'Data Transformation'!$C$425:$C$8425,'Data Transformation'!$E$425:$E$8425),"")),"")</f>
        <v>0.40437221448808613</v>
      </c>
      <c r="M249" s="56"/>
      <c r="N249" t="str">
        <f>IF(E249&gt;='Data Transformation'!$R$29,B249,"")</f>
        <v/>
      </c>
      <c r="O249" t="str">
        <f>IFERROR(IF(AND(Assignments!L249&lt;('Data Transformation'!$R$4-'Data Transformation'!$R$3)/2,ABS(K249-'Data Transformation'!$R$6)&gt;ABS(K249-'Data Transformation'!$R$5),NOT(ISNUMBER(N249)),NOT(ISNUMBER(R249)),NOT(ISNUMBER(P249)),NOT(ISNUMBER(R249)),NOT(ISNUMBER(S249)),NOT(ISNUMBER(T249))),Assignments!B249,""),"")</f>
        <v/>
      </c>
      <c r="P249" t="str">
        <f>IF(AND(NOT(ISNUMBER(N249)),NOT(ISNUMBER(R249)),NOT(ISNUMBER(S249)),G249&gt;='Data Transformation'!$R$28),B249,"")</f>
        <v/>
      </c>
      <c r="Q249" t="str">
        <f>IFERROR(IF(AND(Assignments!L249&lt;('Data Transformation'!$R$4-'Data Transformation'!$R$3)/2,ABS(K249-'Data Transformation'!$R$6)&lt;ABS(K249-'Data Transformation'!$R$5),NOT(ISNUMBER(N249)),NOT(ISNUMBER(T249)),NOT(ISNUMBER(P249)),NOT(ISNUMBER(R249)),NOT(ISNUMBER(T249)),NOT(ISNUMBER(S249))),Assignments!B249,""),"")</f>
        <v/>
      </c>
      <c r="R249">
        <f>IF(H249&gt;='Data Transformation'!$R$30,B249,"")</f>
        <v>244</v>
      </c>
      <c r="S249" t="str">
        <f>IF(D249&gt;='Data Transformation'!$R$31,B249,"")</f>
        <v/>
      </c>
      <c r="T249" t="str">
        <f>IF(AND(H249&lt;'Data Transformation'!$R$30,E249&lt;'Data Transformation'!$R$29,G249&lt;0.3,D249&lt;'Data Transformation'!$R$31,E249&gt;0.4,H249&gt;0.4),B249,"")</f>
        <v/>
      </c>
      <c r="U249" s="56"/>
      <c r="V249" t="str" cm="2">
        <f t="array" ref="V249">IF(C249=FALSE,"",IF(AND(ISNUMBER(B249),ISBLANK(N249:T249)),"Unclassified",(IF(COUNT(N249:T249)=0,"",INDEX($N$4:$T$4,MATCH(TRUE,N249:T249=B249,0))))))</f>
        <v>Toggle</v>
      </c>
      <c r="W249" t="str">
        <f t="shared" si="10"/>
        <v/>
      </c>
      <c r="X249" t="str">
        <f t="shared" si="11"/>
        <v/>
      </c>
      <c r="AC249" t="b">
        <f t="shared" si="12"/>
        <v>0</v>
      </c>
      <c r="AD249">
        <f>IFERROR(ABS(ABS(K249-'Data Transformation'!$R$5)-ABS(K249-'Data Transformation'!$R$6)),"")</f>
        <v>0.7724682671428571</v>
      </c>
      <c r="AE249" t="b">
        <f>IF(C249=FALSE,"",IF(AND(OR(V249=$Z$6,V249=$Z$8),OR(AC249=TRUE,AD249&lt;='Data Transformation'!$X$8)),TRUE,FALSE))</f>
        <v>0</v>
      </c>
    </row>
    <row r="250" spans="2:31" x14ac:dyDescent="0.25">
      <c r="B250">
        <v>245</v>
      </c>
      <c r="C250">
        <v>17</v>
      </c>
      <c r="D250">
        <v>0</v>
      </c>
      <c r="E250">
        <v>0</v>
      </c>
      <c r="F250">
        <v>0.3</v>
      </c>
      <c r="G250">
        <v>0.21739130434782608</v>
      </c>
      <c r="H250">
        <v>0.9375</v>
      </c>
      <c r="I250" t="str">
        <v>no</v>
      </c>
      <c r="K250" s="57">
        <f>IFERROR(AVERAGEIF('Data Transformation'!$B$425:$B$8425,B250,IF('Input and Summary Results'!$J$4="no",'Data Transformation'!$C$425:$C$8425,'Data Transformation'!$E$425:$E$8425)),"")</f>
        <v>6.4947543750000003E-2</v>
      </c>
      <c r="L250" s="58" cm="1">
        <f t="array" ref="L250">IFERROR(_xlfn.STDEV.S(IF('Data Transformation'!$B$425:$B$8425=B250,IF('Input and Summary Results'!$J$4="no",'Data Transformation'!$C$425:$C$8425,'Data Transformation'!$E$425:$E$8425),"")),"")</f>
        <v>0.18313339293279335</v>
      </c>
      <c r="M250" s="56"/>
      <c r="N250" t="str">
        <f>IF(E250&gt;='Data Transformation'!$R$29,B250,"")</f>
        <v/>
      </c>
      <c r="O250" t="str">
        <f>IFERROR(IF(AND(Assignments!L250&lt;('Data Transformation'!$R$4-'Data Transformation'!$R$3)/2,ABS(K250-'Data Transformation'!$R$6)&gt;ABS(K250-'Data Transformation'!$R$5),NOT(ISNUMBER(N250)),NOT(ISNUMBER(R250)),NOT(ISNUMBER(P250)),NOT(ISNUMBER(R250)),NOT(ISNUMBER(S250)),NOT(ISNUMBER(T250))),Assignments!B250,""),"")</f>
        <v/>
      </c>
      <c r="P250" t="str">
        <f>IF(AND(NOT(ISNUMBER(N250)),NOT(ISNUMBER(R250)),NOT(ISNUMBER(S250)),G250&gt;='Data Transformation'!$R$28),B250,"")</f>
        <v/>
      </c>
      <c r="Q250" t="str">
        <f>IFERROR(IF(AND(Assignments!L250&lt;('Data Transformation'!$R$4-'Data Transformation'!$R$3)/2,ABS(K250-'Data Transformation'!$R$6)&lt;ABS(K250-'Data Transformation'!$R$5),NOT(ISNUMBER(N250)),NOT(ISNUMBER(T250)),NOT(ISNUMBER(P250)),NOT(ISNUMBER(R250)),NOT(ISNUMBER(T250)),NOT(ISNUMBER(S250))),Assignments!B250,""),"")</f>
        <v/>
      </c>
      <c r="R250">
        <f>IF(H250&gt;='Data Transformation'!$R$30,B250,"")</f>
        <v>245</v>
      </c>
      <c r="S250" t="str">
        <f>IF(D250&gt;='Data Transformation'!$R$31,B250,"")</f>
        <v/>
      </c>
      <c r="T250" t="str">
        <f>IF(AND(H250&lt;'Data Transformation'!$R$30,E250&lt;'Data Transformation'!$R$29,G250&lt;0.3,D250&lt;'Data Transformation'!$R$31,E250&gt;0.4,H250&gt;0.4),B250,"")</f>
        <v/>
      </c>
      <c r="U250" s="56"/>
      <c r="V250" t="str" cm="2">
        <f t="array" ref="V250">IF(C250=FALSE,"",IF(AND(ISNUMBER(B250),ISBLANK(N250:T250)),"Unclassified",(IF(COUNT(N250:T250)=0,"",INDEX($N$4:$T$4,MATCH(TRUE,N250:T250=B250,0))))))</f>
        <v>Toggle</v>
      </c>
      <c r="W250" t="str">
        <f t="shared" si="10"/>
        <v/>
      </c>
      <c r="X250" t="str">
        <f t="shared" si="11"/>
        <v/>
      </c>
      <c r="AC250" t="b">
        <f t="shared" si="12"/>
        <v>0</v>
      </c>
      <c r="AD250">
        <f>IFERROR(ABS(ABS(K250-'Data Transformation'!$R$5)-ABS(K250-'Data Transformation'!$R$6)),"")</f>
        <v>0.81</v>
      </c>
      <c r="AE250" t="b">
        <f>IF(C250=FALSE,"",IF(AND(OR(V250=$Z$6,V250=$Z$8),OR(AC250=TRUE,AD250&lt;='Data Transformation'!$X$8)),TRUE,FALSE))</f>
        <v>0</v>
      </c>
    </row>
    <row r="251" spans="2:31" x14ac:dyDescent="0.25">
      <c r="B251">
        <v>246</v>
      </c>
      <c r="C251">
        <v>19</v>
      </c>
      <c r="D251">
        <v>0</v>
      </c>
      <c r="E251">
        <v>0</v>
      </c>
      <c r="F251">
        <v>0.6</v>
      </c>
      <c r="G251">
        <v>0.56521739130434778</v>
      </c>
      <c r="H251">
        <v>0.55555555555555558</v>
      </c>
      <c r="I251" t="str">
        <v>no</v>
      </c>
      <c r="K251" s="57">
        <f>IFERROR(AVERAGEIF('Data Transformation'!$B$425:$B$8425,B251,IF('Input and Summary Results'!$J$4="no",'Data Transformation'!$C$425:$C$8425,'Data Transformation'!$E$425:$E$8425)),"")</f>
        <v>0.28821452166666667</v>
      </c>
      <c r="L251" s="58" cm="1">
        <f t="array" ref="L251">IFERROR(_xlfn.STDEV.S(IF('Data Transformation'!$B$425:$B$8425=B251,IF('Input and Summary Results'!$J$4="no",'Data Transformation'!$C$425:$C$8425,'Data Transformation'!$E$425:$E$8425),"")),"")</f>
        <v>0.22485841259614253</v>
      </c>
      <c r="M251" s="56"/>
      <c r="N251" t="str">
        <f>IF(E251&gt;='Data Transformation'!$R$29,B251,"")</f>
        <v/>
      </c>
      <c r="O251" t="str">
        <f>IFERROR(IF(AND(Assignments!L251&lt;('Data Transformation'!$R$4-'Data Transformation'!$R$3)/2,ABS(K251-'Data Transformation'!$R$6)&gt;ABS(K251-'Data Transformation'!$R$5),NOT(ISNUMBER(N251)),NOT(ISNUMBER(R251)),NOT(ISNUMBER(P251)),NOT(ISNUMBER(R251)),NOT(ISNUMBER(S251)),NOT(ISNUMBER(T251))),Assignments!B251,""),"")</f>
        <v/>
      </c>
      <c r="P251">
        <f>IF(AND(NOT(ISNUMBER(N251)),NOT(ISNUMBER(R251)),NOT(ISNUMBER(S251)),G251&gt;='Data Transformation'!$R$28),B251,"")</f>
        <v>246</v>
      </c>
      <c r="Q251" t="str">
        <f>IFERROR(IF(AND(Assignments!L251&lt;('Data Transformation'!$R$4-'Data Transformation'!$R$3)/2,ABS(K251-'Data Transformation'!$R$6)&lt;ABS(K251-'Data Transformation'!$R$5),NOT(ISNUMBER(N251)),NOT(ISNUMBER(T251)),NOT(ISNUMBER(P251)),NOT(ISNUMBER(R251)),NOT(ISNUMBER(T251)),NOT(ISNUMBER(S251))),Assignments!B251,""),"")</f>
        <v/>
      </c>
      <c r="R251" t="str">
        <f>IF(H251&gt;='Data Transformation'!$R$30,B251,"")</f>
        <v/>
      </c>
      <c r="S251" t="str">
        <f>IF(D251&gt;='Data Transformation'!$R$31,B251,"")</f>
        <v/>
      </c>
      <c r="T251" t="str">
        <f>IF(AND(H251&lt;'Data Transformation'!$R$30,E251&lt;'Data Transformation'!$R$29,G251&lt;0.3,D251&lt;'Data Transformation'!$R$31,E251&gt;0.4,H251&gt;0.4),B251,"")</f>
        <v/>
      </c>
      <c r="U251" s="56"/>
      <c r="V251" t="str" cm="2">
        <f t="array" ref="V251">IF(C251=FALSE,"",IF(AND(ISNUMBER(B251),ISBLANK(N251:T251)),"Unclassified",(IF(COUNT(N251:T251)=0,"",INDEX($N$4:$T$4,MATCH(TRUE,N251:T251=B251,0))))))</f>
        <v>Rheostat</v>
      </c>
      <c r="W251" t="str">
        <f t="shared" si="10"/>
        <v/>
      </c>
      <c r="X251" t="str">
        <f t="shared" si="11"/>
        <v/>
      </c>
      <c r="AC251" t="b">
        <f t="shared" si="12"/>
        <v>0</v>
      </c>
      <c r="AD251">
        <f>IFERROR(ABS(ABS(K251-'Data Transformation'!$R$5)-ABS(K251-'Data Transformation'!$R$6)),"")</f>
        <v>0.61357095666666661</v>
      </c>
      <c r="AE251" t="b">
        <f>IF(C251=FALSE,"",IF(AND(OR(V251=$Z$6,V251=$Z$8),OR(AC251=TRUE,AD251&lt;='Data Transformation'!$X$8)),TRUE,FALSE))</f>
        <v>0</v>
      </c>
    </row>
    <row r="252" spans="2:31" x14ac:dyDescent="0.25">
      <c r="B252">
        <v>247</v>
      </c>
      <c r="C252">
        <v>19</v>
      </c>
      <c r="D252">
        <v>0.1111111111111111</v>
      </c>
      <c r="E252">
        <v>0.27777777777777779</v>
      </c>
      <c r="F252">
        <v>0.7</v>
      </c>
      <c r="G252">
        <v>0.60869565217391308</v>
      </c>
      <c r="H252">
        <v>5.5555555555555552E-2</v>
      </c>
      <c r="I252" t="str">
        <v>no</v>
      </c>
      <c r="K252" s="57">
        <f>IFERROR(AVERAGEIF('Data Transformation'!$B$425:$B$8425,B252,IF('Input and Summary Results'!$J$4="no",'Data Transformation'!$C$425:$C$8425,'Data Transformation'!$E$425:$E$8425)),"")</f>
        <v>0.78753558444444449</v>
      </c>
      <c r="L252" s="58" cm="1">
        <f t="array" ref="L252">IFERROR(_xlfn.STDEV.S(IF('Data Transformation'!$B$425:$B$8425=B252,IF('Input and Summary Results'!$J$4="no",'Data Transformation'!$C$425:$C$8425,'Data Transformation'!$E$425:$E$8425),"")),"")</f>
        <v>0.26449882137274883</v>
      </c>
      <c r="M252" s="56"/>
      <c r="N252" t="str">
        <f>IF(E252&gt;='Data Transformation'!$R$29,B252,"")</f>
        <v/>
      </c>
      <c r="O252" t="str">
        <f>IFERROR(IF(AND(Assignments!L252&lt;('Data Transformation'!$R$4-'Data Transformation'!$R$3)/2,ABS(K252-'Data Transformation'!$R$6)&gt;ABS(K252-'Data Transformation'!$R$5),NOT(ISNUMBER(N252)),NOT(ISNUMBER(R252)),NOT(ISNUMBER(P252)),NOT(ISNUMBER(R252)),NOT(ISNUMBER(S252)),NOT(ISNUMBER(T252))),Assignments!B252,""),"")</f>
        <v/>
      </c>
      <c r="P252">
        <f>IF(AND(NOT(ISNUMBER(N252)),NOT(ISNUMBER(R252)),NOT(ISNUMBER(S252)),G252&gt;='Data Transformation'!$R$28),B252,"")</f>
        <v>247</v>
      </c>
      <c r="Q252" t="str">
        <f>IFERROR(IF(AND(Assignments!L252&lt;('Data Transformation'!$R$4-'Data Transformation'!$R$3)/2,ABS(K252-'Data Transformation'!$R$6)&lt;ABS(K252-'Data Transformation'!$R$5),NOT(ISNUMBER(N252)),NOT(ISNUMBER(T252)),NOT(ISNUMBER(P252)),NOT(ISNUMBER(R252)),NOT(ISNUMBER(T252)),NOT(ISNUMBER(S252))),Assignments!B252,""),"")</f>
        <v/>
      </c>
      <c r="R252" t="str">
        <f>IF(H252&gt;='Data Transformation'!$R$30,B252,"")</f>
        <v/>
      </c>
      <c r="S252" t="str">
        <f>IF(D252&gt;='Data Transformation'!$R$31,B252,"")</f>
        <v/>
      </c>
      <c r="T252" t="str">
        <f>IF(AND(H252&lt;'Data Transformation'!$R$30,E252&lt;'Data Transformation'!$R$29,G252&lt;0.3,D252&lt;'Data Transformation'!$R$31,E252&gt;0.4,H252&gt;0.4),B252,"")</f>
        <v/>
      </c>
      <c r="U252" s="56"/>
      <c r="V252" t="str" cm="2">
        <f t="array" ref="V252">IF(C252=FALSE,"",IF(AND(ISNUMBER(B252),ISBLANK(N252:T252)),"Unclassified",(IF(COUNT(N252:T252)=0,"",INDEX($N$4:$T$4,MATCH(TRUE,N252:T252=B252,0))))))</f>
        <v>Rheostat</v>
      </c>
      <c r="W252" t="str">
        <f t="shared" si="10"/>
        <v/>
      </c>
      <c r="X252" t="str">
        <f t="shared" si="11"/>
        <v/>
      </c>
      <c r="AC252" t="b">
        <f t="shared" si="12"/>
        <v>0</v>
      </c>
      <c r="AD252">
        <f>IFERROR(ABS(ABS(K252-'Data Transformation'!$R$5)-ABS(K252-'Data Transformation'!$R$6)),"")</f>
        <v>0.38507116888888904</v>
      </c>
      <c r="AE252" t="b">
        <f>IF(C252=FALSE,"",IF(AND(OR(V252=$Z$6,V252=$Z$8),OR(AC252=TRUE,AD252&lt;='Data Transformation'!$X$8)),TRUE,FALSE))</f>
        <v>0</v>
      </c>
    </row>
    <row r="253" spans="2:31" x14ac:dyDescent="0.25">
      <c r="B253">
        <v>248</v>
      </c>
      <c r="C253">
        <v>17</v>
      </c>
      <c r="D253">
        <v>0</v>
      </c>
      <c r="E253">
        <v>6.25E-2</v>
      </c>
      <c r="F253">
        <v>0.3</v>
      </c>
      <c r="G253">
        <v>0.17391304347826086</v>
      </c>
      <c r="H253">
        <v>0.9375</v>
      </c>
      <c r="I253" t="str">
        <v>no</v>
      </c>
      <c r="K253" s="57">
        <f>IFERROR(AVERAGEIF('Data Transformation'!$B$425:$B$8425,B253,IF('Input and Summary Results'!$J$4="no",'Data Transformation'!$C$425:$C$8425,'Data Transformation'!$E$425:$E$8425)),"")</f>
        <v>0.10772260624999999</v>
      </c>
      <c r="L253" s="58" cm="1">
        <f t="array" ref="L253">IFERROR(_xlfn.STDEV.S(IF('Data Transformation'!$B$425:$B$8425=B253,IF('Input and Summary Results'!$J$4="no",'Data Transformation'!$C$425:$C$8425,'Data Transformation'!$E$425:$E$8425),"")),"")</f>
        <v>0.23204250066315779</v>
      </c>
      <c r="M253" s="56"/>
      <c r="N253" t="str">
        <f>IF(E253&gt;='Data Transformation'!$R$29,B253,"")</f>
        <v/>
      </c>
      <c r="O253" t="str">
        <f>IFERROR(IF(AND(Assignments!L253&lt;('Data Transformation'!$R$4-'Data Transformation'!$R$3)/2,ABS(K253-'Data Transformation'!$R$6)&gt;ABS(K253-'Data Transformation'!$R$5),NOT(ISNUMBER(N253)),NOT(ISNUMBER(R253)),NOT(ISNUMBER(P253)),NOT(ISNUMBER(R253)),NOT(ISNUMBER(S253)),NOT(ISNUMBER(T253))),Assignments!B253,""),"")</f>
        <v/>
      </c>
      <c r="P253" t="str">
        <f>IF(AND(NOT(ISNUMBER(N253)),NOT(ISNUMBER(R253)),NOT(ISNUMBER(S253)),G253&gt;='Data Transformation'!$R$28),B253,"")</f>
        <v/>
      </c>
      <c r="Q253" t="str">
        <f>IFERROR(IF(AND(Assignments!L253&lt;('Data Transformation'!$R$4-'Data Transformation'!$R$3)/2,ABS(K253-'Data Transformation'!$R$6)&lt;ABS(K253-'Data Transformation'!$R$5),NOT(ISNUMBER(N253)),NOT(ISNUMBER(T253)),NOT(ISNUMBER(P253)),NOT(ISNUMBER(R253)),NOT(ISNUMBER(T253)),NOT(ISNUMBER(S253))),Assignments!B253,""),"")</f>
        <v/>
      </c>
      <c r="R253">
        <f>IF(H253&gt;='Data Transformation'!$R$30,B253,"")</f>
        <v>248</v>
      </c>
      <c r="S253" t="str">
        <f>IF(D253&gt;='Data Transformation'!$R$31,B253,"")</f>
        <v/>
      </c>
      <c r="T253" t="str">
        <f>IF(AND(H253&lt;'Data Transformation'!$R$30,E253&lt;'Data Transformation'!$R$29,G253&lt;0.3,D253&lt;'Data Transformation'!$R$31,E253&gt;0.4,H253&gt;0.4),B253,"")</f>
        <v/>
      </c>
      <c r="U253" s="56"/>
      <c r="V253" t="str" cm="2">
        <f t="array" ref="V253">IF(C253=FALSE,"",IF(AND(ISNUMBER(B253),ISBLANK(N253:T253)),"Unclassified",(IF(COUNT(N253:T253)=0,"",INDEX($N$4:$T$4,MATCH(TRUE,N253:T253=B253,0))))))</f>
        <v>Toggle</v>
      </c>
      <c r="W253" t="str">
        <f t="shared" si="10"/>
        <v/>
      </c>
      <c r="X253" t="str">
        <f t="shared" si="11"/>
        <v/>
      </c>
      <c r="AC253" t="b">
        <f t="shared" si="12"/>
        <v>0</v>
      </c>
      <c r="AD253">
        <f>IFERROR(ABS(ABS(K253-'Data Transformation'!$R$5)-ABS(K253-'Data Transformation'!$R$6)),"")</f>
        <v>0.81</v>
      </c>
      <c r="AE253" t="b">
        <f>IF(C253=FALSE,"",IF(AND(OR(V253=$Z$6,V253=$Z$8),OR(AC253=TRUE,AD253&lt;='Data Transformation'!$X$8)),TRUE,FALSE))</f>
        <v>0</v>
      </c>
    </row>
    <row r="254" spans="2:31" x14ac:dyDescent="0.25">
      <c r="B254">
        <v>249</v>
      </c>
      <c r="C254">
        <v>18</v>
      </c>
      <c r="D254">
        <v>5.8823529411764705E-2</v>
      </c>
      <c r="E254">
        <v>0.41176470588235292</v>
      </c>
      <c r="F254">
        <v>0.7</v>
      </c>
      <c r="G254">
        <v>0.65217391304347827</v>
      </c>
      <c r="H254">
        <v>0.11764705882352941</v>
      </c>
      <c r="I254" t="str">
        <v>no</v>
      </c>
      <c r="K254" s="57">
        <f>IFERROR(AVERAGEIF('Data Transformation'!$B$425:$B$8425,B254,IF('Input and Summary Results'!$J$4="no",'Data Transformation'!$C$425:$C$8425,'Data Transformation'!$E$425:$E$8425)),"")</f>
        <v>0.78735525294117648</v>
      </c>
      <c r="L254" s="58" cm="1">
        <f t="array" ref="L254">IFERROR(_xlfn.STDEV.S(IF('Data Transformation'!$B$425:$B$8425=B254,IF('Input and Summary Results'!$J$4="no",'Data Transformation'!$C$425:$C$8425,'Data Transformation'!$E$425:$E$8425),"")),"")</f>
        <v>0.29105283357991668</v>
      </c>
      <c r="M254" s="56"/>
      <c r="N254" t="str">
        <f>IF(E254&gt;='Data Transformation'!$R$29,B254,"")</f>
        <v/>
      </c>
      <c r="O254" t="str">
        <f>IFERROR(IF(AND(Assignments!L254&lt;('Data Transformation'!$R$4-'Data Transformation'!$R$3)/2,ABS(K254-'Data Transformation'!$R$6)&gt;ABS(K254-'Data Transformation'!$R$5),NOT(ISNUMBER(N254)),NOT(ISNUMBER(R254)),NOT(ISNUMBER(P254)),NOT(ISNUMBER(R254)),NOT(ISNUMBER(S254)),NOT(ISNUMBER(T254))),Assignments!B254,""),"")</f>
        <v/>
      </c>
      <c r="P254">
        <f>IF(AND(NOT(ISNUMBER(N254)),NOT(ISNUMBER(R254)),NOT(ISNUMBER(S254)),G254&gt;='Data Transformation'!$R$28),B254,"")</f>
        <v>249</v>
      </c>
      <c r="Q254" t="str">
        <f>IFERROR(IF(AND(Assignments!L254&lt;('Data Transformation'!$R$4-'Data Transformation'!$R$3)/2,ABS(K254-'Data Transformation'!$R$6)&lt;ABS(K254-'Data Transformation'!$R$5),NOT(ISNUMBER(N254)),NOT(ISNUMBER(T254)),NOT(ISNUMBER(P254)),NOT(ISNUMBER(R254)),NOT(ISNUMBER(T254)),NOT(ISNUMBER(S254))),Assignments!B254,""),"")</f>
        <v/>
      </c>
      <c r="R254" t="str">
        <f>IF(H254&gt;='Data Transformation'!$R$30,B254,"")</f>
        <v/>
      </c>
      <c r="S254" t="str">
        <f>IF(D254&gt;='Data Transformation'!$R$31,B254,"")</f>
        <v/>
      </c>
      <c r="T254" t="str">
        <f>IF(AND(H254&lt;'Data Transformation'!$R$30,E254&lt;'Data Transformation'!$R$29,G254&lt;0.3,D254&lt;'Data Transformation'!$R$31,E254&gt;0.4,H254&gt;0.4),B254,"")</f>
        <v/>
      </c>
      <c r="U254" s="56"/>
      <c r="V254" t="str" cm="2">
        <f t="array" ref="V254">IF(C254=FALSE,"",IF(AND(ISNUMBER(B254),ISBLANK(N254:T254)),"Unclassified",(IF(COUNT(N254:T254)=0,"",INDEX($N$4:$T$4,MATCH(TRUE,N254:T254=B254,0))))))</f>
        <v>Rheostat</v>
      </c>
      <c r="W254" t="str">
        <f t="shared" si="10"/>
        <v/>
      </c>
      <c r="X254" t="str">
        <f t="shared" si="11"/>
        <v/>
      </c>
      <c r="AC254" t="b">
        <f t="shared" si="12"/>
        <v>0</v>
      </c>
      <c r="AD254">
        <f>IFERROR(ABS(ABS(K254-'Data Transformation'!$R$5)-ABS(K254-'Data Transformation'!$R$6)),"")</f>
        <v>0.384710505882353</v>
      </c>
      <c r="AE254" t="b">
        <f>IF(C254=FALSE,"",IF(AND(OR(V254=$Z$6,V254=$Z$8),OR(AC254=TRUE,AD254&lt;='Data Transformation'!$X$8)),TRUE,FALSE))</f>
        <v>0</v>
      </c>
    </row>
    <row r="255" spans="2:31" x14ac:dyDescent="0.25">
      <c r="B255">
        <v>250</v>
      </c>
      <c r="C255">
        <v>18</v>
      </c>
      <c r="D255">
        <v>5.8823529411764705E-2</v>
      </c>
      <c r="E255">
        <v>0.76470588235294112</v>
      </c>
      <c r="F255">
        <v>0.5</v>
      </c>
      <c r="G255">
        <v>0.47826086956521741</v>
      </c>
      <c r="H255">
        <v>0</v>
      </c>
      <c r="I255" t="str">
        <v>no</v>
      </c>
      <c r="K255" s="57">
        <f>IFERROR(AVERAGEIF('Data Transformation'!$B$425:$B$8425,B255,IF('Input and Summary Results'!$J$4="no",'Data Transformation'!$C$425:$C$8425,'Data Transformation'!$E$425:$E$8425)),"")</f>
        <v>0.94986894764705876</v>
      </c>
      <c r="L255" s="58" cm="1">
        <f t="array" ref="L255">IFERROR(_xlfn.STDEV.S(IF('Data Transformation'!$B$425:$B$8425=B255,IF('Input and Summary Results'!$J$4="no",'Data Transformation'!$C$425:$C$8425,'Data Transformation'!$E$425:$E$8425),"")),"")</f>
        <v>0.13343559209017528</v>
      </c>
      <c r="M255" s="56"/>
      <c r="N255">
        <f>IF(E255&gt;='Data Transformation'!$R$29,B255,"")</f>
        <v>250</v>
      </c>
      <c r="O255" t="str">
        <f>IFERROR(IF(AND(Assignments!L255&lt;('Data Transformation'!$R$4-'Data Transformation'!$R$3)/2,ABS(K255-'Data Transformation'!$R$6)&gt;ABS(K255-'Data Transformation'!$R$5),NOT(ISNUMBER(N255)),NOT(ISNUMBER(R255)),NOT(ISNUMBER(P255)),NOT(ISNUMBER(R255)),NOT(ISNUMBER(S255)),NOT(ISNUMBER(T255))),Assignments!B255,""),"")</f>
        <v/>
      </c>
      <c r="P255" t="str">
        <f>IF(AND(NOT(ISNUMBER(N255)),NOT(ISNUMBER(R255)),NOT(ISNUMBER(S255)),G255&gt;='Data Transformation'!$R$28),B255,"")</f>
        <v/>
      </c>
      <c r="Q255" t="str">
        <f>IFERROR(IF(AND(Assignments!L255&lt;('Data Transformation'!$R$4-'Data Transformation'!$R$3)/2,ABS(K255-'Data Transformation'!$R$6)&lt;ABS(K255-'Data Transformation'!$R$5),NOT(ISNUMBER(N255)),NOT(ISNUMBER(T255)),NOT(ISNUMBER(P255)),NOT(ISNUMBER(R255)),NOT(ISNUMBER(T255)),NOT(ISNUMBER(S255))),Assignments!B255,""),"")</f>
        <v/>
      </c>
      <c r="R255" t="str">
        <f>IF(H255&gt;='Data Transformation'!$R$30,B255,"")</f>
        <v/>
      </c>
      <c r="S255" t="str">
        <f>IF(D255&gt;='Data Transformation'!$R$31,B255,"")</f>
        <v/>
      </c>
      <c r="T255" t="str">
        <f>IF(AND(H255&lt;'Data Transformation'!$R$30,E255&lt;'Data Transformation'!$R$29,G255&lt;0.3,D255&lt;'Data Transformation'!$R$31,E255&gt;0.4,H255&gt;0.4),B255,"")</f>
        <v/>
      </c>
      <c r="U255" s="56"/>
      <c r="V255" t="str" cm="2">
        <f t="array" ref="V255">IF(C255=FALSE,"",IF(AND(ISNUMBER(B255),ISBLANK(N255:T255)),"Unclassified",(IF(COUNT(N255:T255)=0,"",INDEX($N$4:$T$4,MATCH(TRUE,N255:T255=B255,0))))))</f>
        <v>Neutral</v>
      </c>
      <c r="W255" t="str">
        <f t="shared" si="10"/>
        <v/>
      </c>
      <c r="X255" t="str">
        <f t="shared" si="11"/>
        <v/>
      </c>
      <c r="AC255" t="b">
        <f t="shared" si="12"/>
        <v>0</v>
      </c>
      <c r="AD255">
        <f>IFERROR(ABS(ABS(K255-'Data Transformation'!$R$5)-ABS(K255-'Data Transformation'!$R$6)),"")</f>
        <v>0.70973789529411757</v>
      </c>
      <c r="AE255" t="b">
        <f>IF(C255=FALSE,"",IF(AND(OR(V255=$Z$6,V255=$Z$8),OR(AC255=TRUE,AD255&lt;='Data Transformation'!$X$8)),TRUE,FALSE))</f>
        <v>0</v>
      </c>
    </row>
    <row r="256" spans="2:31" x14ac:dyDescent="0.25">
      <c r="B256">
        <v>251</v>
      </c>
      <c r="C256">
        <v>19</v>
      </c>
      <c r="D256">
        <v>0</v>
      </c>
      <c r="E256">
        <v>0.3888888888888889</v>
      </c>
      <c r="F256">
        <v>0.7</v>
      </c>
      <c r="G256">
        <v>0.65217391304347827</v>
      </c>
      <c r="H256">
        <v>0.33333333333333331</v>
      </c>
      <c r="I256" t="str">
        <v>no</v>
      </c>
      <c r="K256" s="57">
        <f>IFERROR(AVERAGEIF('Data Transformation'!$B$425:$B$8425,B256,IF('Input and Summary Results'!$J$4="no",'Data Transformation'!$C$425:$C$8425,'Data Transformation'!$E$425:$E$8425)),"")</f>
        <v>0.58122331277777783</v>
      </c>
      <c r="L256" s="58" cm="1">
        <f t="array" ref="L256">IFERROR(_xlfn.STDEV.S(IF('Data Transformation'!$B$425:$B$8425=B256,IF('Input and Summary Results'!$J$4="no",'Data Transformation'!$C$425:$C$8425,'Data Transformation'!$E$425:$E$8425),"")),"")</f>
        <v>0.40745960148205396</v>
      </c>
      <c r="M256" s="56"/>
      <c r="N256" t="str">
        <f>IF(E256&gt;='Data Transformation'!$R$29,B256,"")</f>
        <v/>
      </c>
      <c r="O256" t="str">
        <f>IFERROR(IF(AND(Assignments!L256&lt;('Data Transformation'!$R$4-'Data Transformation'!$R$3)/2,ABS(K256-'Data Transformation'!$R$6)&gt;ABS(K256-'Data Transformation'!$R$5),NOT(ISNUMBER(N256)),NOT(ISNUMBER(R256)),NOT(ISNUMBER(P256)),NOT(ISNUMBER(R256)),NOT(ISNUMBER(S256)),NOT(ISNUMBER(T256))),Assignments!B256,""),"")</f>
        <v/>
      </c>
      <c r="P256">
        <f>IF(AND(NOT(ISNUMBER(N256)),NOT(ISNUMBER(R256)),NOT(ISNUMBER(S256)),G256&gt;='Data Transformation'!$R$28),B256,"")</f>
        <v>251</v>
      </c>
      <c r="Q256" t="str">
        <f>IFERROR(IF(AND(Assignments!L256&lt;('Data Transformation'!$R$4-'Data Transformation'!$R$3)/2,ABS(K256-'Data Transformation'!$R$6)&lt;ABS(K256-'Data Transformation'!$R$5),NOT(ISNUMBER(N256)),NOT(ISNUMBER(T256)),NOT(ISNUMBER(P256)),NOT(ISNUMBER(R256)),NOT(ISNUMBER(T256)),NOT(ISNUMBER(S256))),Assignments!B256,""),"")</f>
        <v/>
      </c>
      <c r="R256" t="str">
        <f>IF(H256&gt;='Data Transformation'!$R$30,B256,"")</f>
        <v/>
      </c>
      <c r="S256" t="str">
        <f>IF(D256&gt;='Data Transformation'!$R$31,B256,"")</f>
        <v/>
      </c>
      <c r="T256" t="str">
        <f>IF(AND(H256&lt;'Data Transformation'!$R$30,E256&lt;'Data Transformation'!$R$29,G256&lt;0.3,D256&lt;'Data Transformation'!$R$31,E256&gt;0.4,H256&gt;0.4),B256,"")</f>
        <v/>
      </c>
      <c r="U256" s="56"/>
      <c r="V256" t="str" cm="2">
        <f t="array" ref="V256">IF(C256=FALSE,"",IF(AND(ISNUMBER(B256),ISBLANK(N256:T256)),"Unclassified",(IF(COUNT(N256:T256)=0,"",INDEX($N$4:$T$4,MATCH(TRUE,N256:T256=B256,0))))))</f>
        <v>Rheostat</v>
      </c>
      <c r="W256" t="str">
        <f t="shared" si="10"/>
        <v/>
      </c>
      <c r="X256" t="str">
        <f t="shared" si="11"/>
        <v/>
      </c>
      <c r="AC256" t="b">
        <f t="shared" si="12"/>
        <v>0</v>
      </c>
      <c r="AD256">
        <f>IFERROR(ABS(ABS(K256-'Data Transformation'!$R$5)-ABS(K256-'Data Transformation'!$R$6)),"")</f>
        <v>2.7553374444444334E-2</v>
      </c>
      <c r="AE256" t="b">
        <f>IF(C256=FALSE,"",IF(AND(OR(V256=$Z$6,V256=$Z$8),OR(AC256=TRUE,AD256&lt;='Data Transformation'!$X$8)),TRUE,FALSE))</f>
        <v>0</v>
      </c>
    </row>
    <row r="257" spans="2:31" x14ac:dyDescent="0.25">
      <c r="B257">
        <v>252</v>
      </c>
      <c r="C257">
        <v>17</v>
      </c>
      <c r="D257">
        <v>0</v>
      </c>
      <c r="E257">
        <v>6.25E-2</v>
      </c>
      <c r="F257">
        <v>0.5</v>
      </c>
      <c r="G257">
        <v>0.52173913043478259</v>
      </c>
      <c r="H257">
        <v>0</v>
      </c>
      <c r="I257" t="str">
        <v>no</v>
      </c>
      <c r="K257" s="57">
        <f>IFERROR(AVERAGEIF('Data Transformation'!$B$425:$B$8425,B257,IF('Input and Summary Results'!$J$4="no",'Data Transformation'!$C$425:$C$8425,'Data Transformation'!$E$425:$E$8425)),"")</f>
        <v>0.72766570375000006</v>
      </c>
      <c r="L257" s="58" cm="1">
        <f t="array" ref="L257">IFERROR(_xlfn.STDEV.S(IF('Data Transformation'!$B$425:$B$8425=B257,IF('Input and Summary Results'!$J$4="no",'Data Transformation'!$C$425:$C$8425,'Data Transformation'!$E$425:$E$8425),"")),"")</f>
        <v>0.11186663130853813</v>
      </c>
      <c r="M257" s="56"/>
      <c r="N257" t="str">
        <f>IF(E257&gt;='Data Transformation'!$R$29,B257,"")</f>
        <v/>
      </c>
      <c r="O257" t="str">
        <f>IFERROR(IF(AND(Assignments!L257&lt;('Data Transformation'!$R$4-'Data Transformation'!$R$3)/2,ABS(K257-'Data Transformation'!$R$6)&gt;ABS(K257-'Data Transformation'!$R$5),NOT(ISNUMBER(N257)),NOT(ISNUMBER(R257)),NOT(ISNUMBER(P257)),NOT(ISNUMBER(R257)),NOT(ISNUMBER(S257)),NOT(ISNUMBER(T257))),Assignments!B257,""),"")</f>
        <v/>
      </c>
      <c r="P257">
        <f>IF(AND(NOT(ISNUMBER(N257)),NOT(ISNUMBER(R257)),NOT(ISNUMBER(S257)),G257&gt;='Data Transformation'!$R$28),B257,"")</f>
        <v>252</v>
      </c>
      <c r="Q257" t="str">
        <f>IFERROR(IF(AND(Assignments!L257&lt;('Data Transformation'!$R$4-'Data Transformation'!$R$3)/2,ABS(K257-'Data Transformation'!$R$6)&lt;ABS(K257-'Data Transformation'!$R$5),NOT(ISNUMBER(N257)),NOT(ISNUMBER(T257)),NOT(ISNUMBER(P257)),NOT(ISNUMBER(R257)),NOT(ISNUMBER(T257)),NOT(ISNUMBER(S257))),Assignments!B257,""),"")</f>
        <v/>
      </c>
      <c r="R257" t="str">
        <f>IF(H257&gt;='Data Transformation'!$R$30,B257,"")</f>
        <v/>
      </c>
      <c r="S257" t="str">
        <f>IF(D257&gt;='Data Transformation'!$R$31,B257,"")</f>
        <v/>
      </c>
      <c r="T257" t="str">
        <f>IF(AND(H257&lt;'Data Transformation'!$R$30,E257&lt;'Data Transformation'!$R$29,G257&lt;0.3,D257&lt;'Data Transformation'!$R$31,E257&gt;0.4,H257&gt;0.4),B257,"")</f>
        <v/>
      </c>
      <c r="U257" s="56"/>
      <c r="V257" t="str" cm="2">
        <f t="array" ref="V257">IF(C257=FALSE,"",IF(AND(ISNUMBER(B257),ISBLANK(N257:T257)),"Unclassified",(IF(COUNT(N257:T257)=0,"",INDEX($N$4:$T$4,MATCH(TRUE,N257:T257=B257,0))))))</f>
        <v>Rheostat</v>
      </c>
      <c r="W257" t="str">
        <f t="shared" si="10"/>
        <v/>
      </c>
      <c r="X257" t="str">
        <f t="shared" si="11"/>
        <v/>
      </c>
      <c r="AC257" t="b">
        <f t="shared" si="12"/>
        <v>0</v>
      </c>
      <c r="AD257">
        <f>IFERROR(ABS(ABS(K257-'Data Transformation'!$R$5)-ABS(K257-'Data Transformation'!$R$6)),"")</f>
        <v>0.26533140750000017</v>
      </c>
      <c r="AE257" t="b">
        <f>IF(C257=FALSE,"",IF(AND(OR(V257=$Z$6,V257=$Z$8),OR(AC257=TRUE,AD257&lt;='Data Transformation'!$X$8)),TRUE,FALSE))</f>
        <v>0</v>
      </c>
    </row>
    <row r="258" spans="2:31" x14ac:dyDescent="0.25">
      <c r="B258">
        <v>253</v>
      </c>
      <c r="C258">
        <v>17</v>
      </c>
      <c r="D258">
        <v>0</v>
      </c>
      <c r="E258">
        <v>0</v>
      </c>
      <c r="F258">
        <v>0.2</v>
      </c>
      <c r="G258">
        <v>8.6956521739130432E-2</v>
      </c>
      <c r="H258">
        <v>1</v>
      </c>
      <c r="I258" t="str">
        <v>yes</v>
      </c>
      <c r="K258" s="57">
        <f>IFERROR(AVERAGEIF('Data Transformation'!$B$425:$B$8425,B258,IF('Input and Summary Results'!$J$4="no",'Data Transformation'!$C$425:$C$8425,'Data Transformation'!$E$425:$E$8425)),"")</f>
        <v>2.2433558749999995E-2</v>
      </c>
      <c r="L258" s="58" cm="1">
        <f t="array" ref="L258">IFERROR(_xlfn.STDEV.S(IF('Data Transformation'!$B$425:$B$8425=B258,IF('Input and Summary Results'!$J$4="no",'Data Transformation'!$C$425:$C$8425,'Data Transformation'!$E$425:$E$8425),"")),"")</f>
        <v>0.10418923792779437</v>
      </c>
      <c r="M258" s="56"/>
      <c r="N258" t="str">
        <f>IF(E258&gt;='Data Transformation'!$R$29,B258,"")</f>
        <v/>
      </c>
      <c r="O258" t="str">
        <f>IFERROR(IF(AND(Assignments!L258&lt;('Data Transformation'!$R$4-'Data Transformation'!$R$3)/2,ABS(K258-'Data Transformation'!$R$6)&gt;ABS(K258-'Data Transformation'!$R$5),NOT(ISNUMBER(N258)),NOT(ISNUMBER(R258)),NOT(ISNUMBER(P258)),NOT(ISNUMBER(R258)),NOT(ISNUMBER(S258)),NOT(ISNUMBER(T258))),Assignments!B258,""),"")</f>
        <v/>
      </c>
      <c r="P258" t="str">
        <f>IF(AND(NOT(ISNUMBER(N258)),NOT(ISNUMBER(R258)),NOT(ISNUMBER(S258)),G258&gt;='Data Transformation'!$R$28),B258,"")</f>
        <v/>
      </c>
      <c r="Q258" t="str">
        <f>IFERROR(IF(AND(Assignments!L258&lt;('Data Transformation'!$R$4-'Data Transformation'!$R$3)/2,ABS(K258-'Data Transformation'!$R$6)&lt;ABS(K258-'Data Transformation'!$R$5),NOT(ISNUMBER(N258)),NOT(ISNUMBER(T258)),NOT(ISNUMBER(P258)),NOT(ISNUMBER(R258)),NOT(ISNUMBER(T258)),NOT(ISNUMBER(S258))),Assignments!B258,""),"")</f>
        <v/>
      </c>
      <c r="R258">
        <f>IF(H258&gt;='Data Transformation'!$R$30,B258,"")</f>
        <v>253</v>
      </c>
      <c r="S258" t="str">
        <f>IF(D258&gt;='Data Transformation'!$R$31,B258,"")</f>
        <v/>
      </c>
      <c r="T258" t="str">
        <f>IF(AND(H258&lt;'Data Transformation'!$R$30,E258&lt;'Data Transformation'!$R$29,G258&lt;0.3,D258&lt;'Data Transformation'!$R$31,E258&gt;0.4,H258&gt;0.4),B258,"")</f>
        <v/>
      </c>
      <c r="U258" s="56"/>
      <c r="V258" t="str" cm="2">
        <f t="array" ref="V258">IF(C258=FALSE,"",IF(AND(ISNUMBER(B258),ISBLANK(N258:T258)),"Unclassified",(IF(COUNT(N258:T258)=0,"",INDEX($N$4:$T$4,MATCH(TRUE,N258:T258=B258,0))))))</f>
        <v>Toggle</v>
      </c>
      <c r="W258" t="str">
        <f t="shared" si="10"/>
        <v/>
      </c>
      <c r="X258" t="str">
        <f t="shared" si="11"/>
        <v/>
      </c>
      <c r="AC258" t="b">
        <f t="shared" si="12"/>
        <v>0</v>
      </c>
      <c r="AD258">
        <f>IFERROR(ABS(ABS(K258-'Data Transformation'!$R$5)-ABS(K258-'Data Transformation'!$R$6)),"")</f>
        <v>0.81</v>
      </c>
      <c r="AE258" t="b">
        <f>IF(C258=FALSE,"",IF(AND(OR(V258=$Z$6,V258=$Z$8),OR(AC258=TRUE,AD258&lt;='Data Transformation'!$X$8)),TRUE,FALSE))</f>
        <v>0</v>
      </c>
    </row>
    <row r="259" spans="2:31" x14ac:dyDescent="0.25">
      <c r="B259">
        <v>254</v>
      </c>
      <c r="C259">
        <v>18</v>
      </c>
      <c r="D259">
        <v>0</v>
      </c>
      <c r="E259">
        <v>0.47058823529411764</v>
      </c>
      <c r="F259">
        <v>0.6</v>
      </c>
      <c r="G259">
        <v>0.60869565217391308</v>
      </c>
      <c r="H259">
        <v>0</v>
      </c>
      <c r="I259" t="str">
        <v>no</v>
      </c>
      <c r="K259" s="57">
        <f>IFERROR(AVERAGEIF('Data Transformation'!$B$425:$B$8425,B259,IF('Input and Summary Results'!$J$4="no",'Data Transformation'!$C$425:$C$8425,'Data Transformation'!$E$425:$E$8425)),"")</f>
        <v>0.7909609029411766</v>
      </c>
      <c r="L259" s="58" cm="1">
        <f t="array" ref="L259">IFERROR(_xlfn.STDEV.S(IF('Data Transformation'!$B$425:$B$8425=B259,IF('Input and Summary Results'!$J$4="no",'Data Transformation'!$C$425:$C$8425,'Data Transformation'!$E$425:$E$8425),"")),"")</f>
        <v>0.20894791957120298</v>
      </c>
      <c r="M259" s="56"/>
      <c r="N259" t="str">
        <f>IF(E259&gt;='Data Transformation'!$R$29,B259,"")</f>
        <v/>
      </c>
      <c r="O259" t="str">
        <f>IFERROR(IF(AND(Assignments!L259&lt;('Data Transformation'!$R$4-'Data Transformation'!$R$3)/2,ABS(K259-'Data Transformation'!$R$6)&gt;ABS(K259-'Data Transformation'!$R$5),NOT(ISNUMBER(N259)),NOT(ISNUMBER(R259)),NOT(ISNUMBER(P259)),NOT(ISNUMBER(R259)),NOT(ISNUMBER(S259)),NOT(ISNUMBER(T259))),Assignments!B259,""),"")</f>
        <v/>
      </c>
      <c r="P259">
        <f>IF(AND(NOT(ISNUMBER(N259)),NOT(ISNUMBER(R259)),NOT(ISNUMBER(S259)),G259&gt;='Data Transformation'!$R$28),B259,"")</f>
        <v>254</v>
      </c>
      <c r="Q259" t="str">
        <f>IFERROR(IF(AND(Assignments!L259&lt;('Data Transformation'!$R$4-'Data Transformation'!$R$3)/2,ABS(K259-'Data Transformation'!$R$6)&lt;ABS(K259-'Data Transformation'!$R$5),NOT(ISNUMBER(N259)),NOT(ISNUMBER(T259)),NOT(ISNUMBER(P259)),NOT(ISNUMBER(R259)),NOT(ISNUMBER(T259)),NOT(ISNUMBER(S259))),Assignments!B259,""),"")</f>
        <v/>
      </c>
      <c r="R259" t="str">
        <f>IF(H259&gt;='Data Transformation'!$R$30,B259,"")</f>
        <v/>
      </c>
      <c r="S259" t="str">
        <f>IF(D259&gt;='Data Transformation'!$R$31,B259,"")</f>
        <v/>
      </c>
      <c r="T259" t="str">
        <f>IF(AND(H259&lt;'Data Transformation'!$R$30,E259&lt;'Data Transformation'!$R$29,G259&lt;0.3,D259&lt;'Data Transformation'!$R$31,E259&gt;0.4,H259&gt;0.4),B259,"")</f>
        <v/>
      </c>
      <c r="U259" s="56"/>
      <c r="V259" t="str" cm="2">
        <f t="array" ref="V259">IF(C259=FALSE,"",IF(AND(ISNUMBER(B259),ISBLANK(N259:T259)),"Unclassified",(IF(COUNT(N259:T259)=0,"",INDEX($N$4:$T$4,MATCH(TRUE,N259:T259=B259,0))))))</f>
        <v>Rheostat</v>
      </c>
      <c r="W259" t="str">
        <f t="shared" si="10"/>
        <v/>
      </c>
      <c r="X259" t="str">
        <f t="shared" si="11"/>
        <v/>
      </c>
      <c r="AC259" t="b">
        <f t="shared" si="12"/>
        <v>0</v>
      </c>
      <c r="AD259">
        <f>IFERROR(ABS(ABS(K259-'Data Transformation'!$R$5)-ABS(K259-'Data Transformation'!$R$6)),"")</f>
        <v>0.39192180588235326</v>
      </c>
      <c r="AE259" t="b">
        <f>IF(C259=FALSE,"",IF(AND(OR(V259=$Z$6,V259=$Z$8),OR(AC259=TRUE,AD259&lt;='Data Transformation'!$X$8)),TRUE,FALSE))</f>
        <v>0</v>
      </c>
    </row>
    <row r="260" spans="2:31" x14ac:dyDescent="0.25">
      <c r="B260">
        <v>255</v>
      </c>
      <c r="C260">
        <v>15</v>
      </c>
      <c r="D260">
        <v>0</v>
      </c>
      <c r="E260">
        <v>0.7857142857142857</v>
      </c>
      <c r="F260">
        <v>0.4</v>
      </c>
      <c r="G260">
        <v>0.34782608695652173</v>
      </c>
      <c r="H260">
        <v>0</v>
      </c>
      <c r="I260" t="str">
        <v>no</v>
      </c>
      <c r="K260" s="57">
        <f>IFERROR(AVERAGEIF('Data Transformation'!$B$425:$B$8425,B260,IF('Input and Summary Results'!$J$4="no",'Data Transformation'!$C$425:$C$8425,'Data Transformation'!$E$425:$E$8425)),"")</f>
        <v>0.91406804857142843</v>
      </c>
      <c r="L260" s="58" cm="1">
        <f t="array" ref="L260">IFERROR(_xlfn.STDEV.S(IF('Data Transformation'!$B$425:$B$8425=B260,IF('Input and Summary Results'!$J$4="no",'Data Transformation'!$C$425:$C$8425,'Data Transformation'!$E$425:$E$8425),"")),"")</f>
        <v>0.16672624196472555</v>
      </c>
      <c r="M260" s="56"/>
      <c r="N260">
        <f>IF(E260&gt;='Data Transformation'!$R$29,B260,"")</f>
        <v>255</v>
      </c>
      <c r="O260" t="str">
        <f>IFERROR(IF(AND(Assignments!L260&lt;('Data Transformation'!$R$4-'Data Transformation'!$R$3)/2,ABS(K260-'Data Transformation'!$R$6)&gt;ABS(K260-'Data Transformation'!$R$5),NOT(ISNUMBER(N260)),NOT(ISNUMBER(R260)),NOT(ISNUMBER(P260)),NOT(ISNUMBER(R260)),NOT(ISNUMBER(S260)),NOT(ISNUMBER(T260))),Assignments!B260,""),"")</f>
        <v/>
      </c>
      <c r="P260" t="str">
        <f>IF(AND(NOT(ISNUMBER(N260)),NOT(ISNUMBER(R260)),NOT(ISNUMBER(S260)),G260&gt;='Data Transformation'!$R$28),B260,"")</f>
        <v/>
      </c>
      <c r="Q260" t="str">
        <f>IFERROR(IF(AND(Assignments!L260&lt;('Data Transformation'!$R$4-'Data Transformation'!$R$3)/2,ABS(K260-'Data Transformation'!$R$6)&lt;ABS(K260-'Data Transformation'!$R$5),NOT(ISNUMBER(N260)),NOT(ISNUMBER(T260)),NOT(ISNUMBER(P260)),NOT(ISNUMBER(R260)),NOT(ISNUMBER(T260)),NOT(ISNUMBER(S260))),Assignments!B260,""),"")</f>
        <v/>
      </c>
      <c r="R260" t="str">
        <f>IF(H260&gt;='Data Transformation'!$R$30,B260,"")</f>
        <v/>
      </c>
      <c r="S260" t="str">
        <f>IF(D260&gt;='Data Transformation'!$R$31,B260,"")</f>
        <v/>
      </c>
      <c r="T260" t="str">
        <f>IF(AND(H260&lt;'Data Transformation'!$R$30,E260&lt;'Data Transformation'!$R$29,G260&lt;0.3,D260&lt;'Data Transformation'!$R$31,E260&gt;0.4,H260&gt;0.4),B260,"")</f>
        <v/>
      </c>
      <c r="U260" s="56"/>
      <c r="V260" t="str" cm="2">
        <f t="array" ref="V260">IF(C260=FALSE,"",IF(AND(ISNUMBER(B260),ISBLANK(N260:T260)),"Unclassified",(IF(COUNT(N260:T260)=0,"",INDEX($N$4:$T$4,MATCH(TRUE,N260:T260=B260,0))))))</f>
        <v>Neutral</v>
      </c>
      <c r="W260" t="str">
        <f t="shared" si="10"/>
        <v/>
      </c>
      <c r="X260" t="str">
        <f t="shared" si="11"/>
        <v/>
      </c>
      <c r="AC260" t="b">
        <f t="shared" si="12"/>
        <v>0</v>
      </c>
      <c r="AD260">
        <f>IFERROR(ABS(ABS(K260-'Data Transformation'!$R$5)-ABS(K260-'Data Transformation'!$R$6)),"")</f>
        <v>0.6381360971428568</v>
      </c>
      <c r="AE260" t="b">
        <f>IF(C260=FALSE,"",IF(AND(OR(V260=$Z$6,V260=$Z$8),OR(AC260=TRUE,AD260&lt;='Data Transformation'!$X$8)),TRUE,FALSE))</f>
        <v>0</v>
      </c>
    </row>
    <row r="261" spans="2:31" x14ac:dyDescent="0.25">
      <c r="B261">
        <v>256</v>
      </c>
      <c r="C261">
        <v>20</v>
      </c>
      <c r="D261">
        <v>0</v>
      </c>
      <c r="E261">
        <v>5.2631578947368418E-2</v>
      </c>
      <c r="F261">
        <v>0.7</v>
      </c>
      <c r="G261">
        <v>0.65217391304347827</v>
      </c>
      <c r="H261">
        <v>0.57894736842105265</v>
      </c>
      <c r="I261" t="str">
        <v>no</v>
      </c>
      <c r="K261" s="57">
        <f>IFERROR(AVERAGEIF('Data Transformation'!$B$425:$B$8425,B261,IF('Input and Summary Results'!$J$4="no",'Data Transformation'!$C$425:$C$8425,'Data Transformation'!$E$425:$E$8425)),"")</f>
        <v>0.33031768684210527</v>
      </c>
      <c r="L261" s="58" cm="1">
        <f t="array" ref="L261">IFERROR(_xlfn.STDEV.S(IF('Data Transformation'!$B$425:$B$8425=B261,IF('Input and Summary Results'!$J$4="no",'Data Transformation'!$C$425:$C$8425,'Data Transformation'!$E$425:$E$8425),"")),"")</f>
        <v>0.27766938106072764</v>
      </c>
      <c r="M261" s="56"/>
      <c r="N261" t="str">
        <f>IF(E261&gt;='Data Transformation'!$R$29,B261,"")</f>
        <v/>
      </c>
      <c r="O261" t="str">
        <f>IFERROR(IF(AND(Assignments!L261&lt;('Data Transformation'!$R$4-'Data Transformation'!$R$3)/2,ABS(K261-'Data Transformation'!$R$6)&gt;ABS(K261-'Data Transformation'!$R$5),NOT(ISNUMBER(N261)),NOT(ISNUMBER(R261)),NOT(ISNUMBER(P261)),NOT(ISNUMBER(R261)),NOT(ISNUMBER(S261)),NOT(ISNUMBER(T261))),Assignments!B261,""),"")</f>
        <v/>
      </c>
      <c r="P261">
        <f>IF(AND(NOT(ISNUMBER(N261)),NOT(ISNUMBER(R261)),NOT(ISNUMBER(S261)),G261&gt;='Data Transformation'!$R$28),B261,"")</f>
        <v>256</v>
      </c>
      <c r="Q261" t="str">
        <f>IFERROR(IF(AND(Assignments!L261&lt;('Data Transformation'!$R$4-'Data Transformation'!$R$3)/2,ABS(K261-'Data Transformation'!$R$6)&lt;ABS(K261-'Data Transformation'!$R$5),NOT(ISNUMBER(N261)),NOT(ISNUMBER(T261)),NOT(ISNUMBER(P261)),NOT(ISNUMBER(R261)),NOT(ISNUMBER(T261)),NOT(ISNUMBER(S261))),Assignments!B261,""),"")</f>
        <v/>
      </c>
      <c r="R261" t="str">
        <f>IF(H261&gt;='Data Transformation'!$R$30,B261,"")</f>
        <v/>
      </c>
      <c r="S261" t="str">
        <f>IF(D261&gt;='Data Transformation'!$R$31,B261,"")</f>
        <v/>
      </c>
      <c r="T261" t="str">
        <f>IF(AND(H261&lt;'Data Transformation'!$R$30,E261&lt;'Data Transformation'!$R$29,G261&lt;0.3,D261&lt;'Data Transformation'!$R$31,E261&gt;0.4,H261&gt;0.4),B261,"")</f>
        <v/>
      </c>
      <c r="U261" s="56"/>
      <c r="V261" t="str" cm="2">
        <f t="array" ref="V261">IF(C261=FALSE,"",IF(AND(ISNUMBER(B261),ISBLANK(N261:T261)),"Unclassified",(IF(COUNT(N261:T261)=0,"",INDEX($N$4:$T$4,MATCH(TRUE,N261:T261=B261,0))))))</f>
        <v>Rheostat</v>
      </c>
      <c r="W261" t="str">
        <f t="shared" si="10"/>
        <v/>
      </c>
      <c r="X261" t="str">
        <f t="shared" si="11"/>
        <v/>
      </c>
      <c r="AC261" t="b">
        <f t="shared" si="12"/>
        <v>0</v>
      </c>
      <c r="AD261">
        <f>IFERROR(ABS(ABS(K261-'Data Transformation'!$R$5)-ABS(K261-'Data Transformation'!$R$6)),"")</f>
        <v>0.5293646263157894</v>
      </c>
      <c r="AE261" t="b">
        <f>IF(C261=FALSE,"",IF(AND(OR(V261=$Z$6,V261=$Z$8),OR(AC261=TRUE,AD261&lt;='Data Transformation'!$X$8)),TRUE,FALSE))</f>
        <v>0</v>
      </c>
    </row>
    <row r="262" spans="2:31" x14ac:dyDescent="0.25">
      <c r="B262">
        <v>257</v>
      </c>
      <c r="C262">
        <v>17</v>
      </c>
      <c r="D262">
        <v>0</v>
      </c>
      <c r="E262">
        <v>0.25</v>
      </c>
      <c r="F262">
        <v>0.8</v>
      </c>
      <c r="G262">
        <v>0.73913043478260865</v>
      </c>
      <c r="H262">
        <v>0.125</v>
      </c>
      <c r="I262" t="str">
        <v>no</v>
      </c>
      <c r="K262" s="57">
        <f>IFERROR(AVERAGEIF('Data Transformation'!$B$425:$B$8425,B262,IF('Input and Summary Results'!$J$4="no",'Data Transformation'!$C$425:$C$8425,'Data Transformation'!$E$425:$E$8425)),"")</f>
        <v>0.64840643749999993</v>
      </c>
      <c r="L262" s="58" cm="1">
        <f t="array" ref="L262">IFERROR(_xlfn.STDEV.S(IF('Data Transformation'!$B$425:$B$8425=B262,IF('Input and Summary Results'!$J$4="no",'Data Transformation'!$C$425:$C$8425,'Data Transformation'!$E$425:$E$8425),"")),"")</f>
        <v>0.30423629626317017</v>
      </c>
      <c r="M262" s="56"/>
      <c r="N262" t="str">
        <f>IF(E262&gt;='Data Transformation'!$R$29,B262,"")</f>
        <v/>
      </c>
      <c r="O262" t="str">
        <f>IFERROR(IF(AND(Assignments!L262&lt;('Data Transformation'!$R$4-'Data Transformation'!$R$3)/2,ABS(K262-'Data Transformation'!$R$6)&gt;ABS(K262-'Data Transformation'!$R$5),NOT(ISNUMBER(N262)),NOT(ISNUMBER(R262)),NOT(ISNUMBER(P262)),NOT(ISNUMBER(R262)),NOT(ISNUMBER(S262)),NOT(ISNUMBER(T262))),Assignments!B262,""),"")</f>
        <v/>
      </c>
      <c r="P262">
        <f>IF(AND(NOT(ISNUMBER(N262)),NOT(ISNUMBER(R262)),NOT(ISNUMBER(S262)),G262&gt;='Data Transformation'!$R$28),B262,"")</f>
        <v>257</v>
      </c>
      <c r="Q262" t="str">
        <f>IFERROR(IF(AND(Assignments!L262&lt;('Data Transformation'!$R$4-'Data Transformation'!$R$3)/2,ABS(K262-'Data Transformation'!$R$6)&lt;ABS(K262-'Data Transformation'!$R$5),NOT(ISNUMBER(N262)),NOT(ISNUMBER(T262)),NOT(ISNUMBER(P262)),NOT(ISNUMBER(R262)),NOT(ISNUMBER(T262)),NOT(ISNUMBER(S262))),Assignments!B262,""),"")</f>
        <v/>
      </c>
      <c r="R262" t="str">
        <f>IF(H262&gt;='Data Transformation'!$R$30,B262,"")</f>
        <v/>
      </c>
      <c r="S262" t="str">
        <f>IF(D262&gt;='Data Transformation'!$R$31,B262,"")</f>
        <v/>
      </c>
      <c r="T262" t="str">
        <f>IF(AND(H262&lt;'Data Transformation'!$R$30,E262&lt;'Data Transformation'!$R$29,G262&lt;0.3,D262&lt;'Data Transformation'!$R$31,E262&gt;0.4,H262&gt;0.4),B262,"")</f>
        <v/>
      </c>
      <c r="U262" s="56"/>
      <c r="V262" t="str" cm="2">
        <f t="array" ref="V262">IF(C262=FALSE,"",IF(AND(ISNUMBER(B262),ISBLANK(N262:T262)),"Unclassified",(IF(COUNT(N262:T262)=0,"",INDEX($N$4:$T$4,MATCH(TRUE,N262:T262=B262,0))))))</f>
        <v>Rheostat</v>
      </c>
      <c r="W262" t="str">
        <f t="shared" si="10"/>
        <v/>
      </c>
      <c r="X262" t="str">
        <f t="shared" si="11"/>
        <v/>
      </c>
      <c r="AC262" t="b">
        <f t="shared" si="12"/>
        <v>0</v>
      </c>
      <c r="AD262">
        <f>IFERROR(ABS(ABS(K262-'Data Transformation'!$R$5)-ABS(K262-'Data Transformation'!$R$6)),"")</f>
        <v>0.10681287499999986</v>
      </c>
      <c r="AE262" t="b">
        <f>IF(C262=FALSE,"",IF(AND(OR(V262=$Z$6,V262=$Z$8),OR(AC262=TRUE,AD262&lt;='Data Transformation'!$X$8)),TRUE,FALSE))</f>
        <v>0</v>
      </c>
    </row>
    <row r="263" spans="2:31" x14ac:dyDescent="0.25">
      <c r="B263">
        <v>258</v>
      </c>
      <c r="C263">
        <v>16</v>
      </c>
      <c r="D263">
        <v>0</v>
      </c>
      <c r="E263">
        <v>0</v>
      </c>
      <c r="F263">
        <v>0.2</v>
      </c>
      <c r="G263">
        <v>8.6956521739130432E-2</v>
      </c>
      <c r="H263">
        <v>1</v>
      </c>
      <c r="I263" t="str">
        <v>yes</v>
      </c>
      <c r="K263" s="57">
        <f>IFERROR(AVERAGEIF('Data Transformation'!$B$425:$B$8425,B263,IF('Input and Summary Results'!$J$4="no",'Data Transformation'!$C$425:$C$8425,'Data Transformation'!$E$425:$E$8425)),"")</f>
        <v>3.8710468666666671E-2</v>
      </c>
      <c r="L263" s="58" cm="1">
        <f t="array" ref="L263">IFERROR(_xlfn.STDEV.S(IF('Data Transformation'!$B$425:$B$8425=B263,IF('Input and Summary Results'!$J$4="no",'Data Transformation'!$C$425:$C$8425,'Data Transformation'!$E$425:$E$8425),"")),"")</f>
        <v>6.0328714862404792E-2</v>
      </c>
      <c r="M263" s="56"/>
      <c r="N263" t="str">
        <f>IF(E263&gt;='Data Transformation'!$R$29,B263,"")</f>
        <v/>
      </c>
      <c r="O263" t="str">
        <f>IFERROR(IF(AND(Assignments!L263&lt;('Data Transformation'!$R$4-'Data Transformation'!$R$3)/2,ABS(K263-'Data Transformation'!$R$6)&gt;ABS(K263-'Data Transformation'!$R$5),NOT(ISNUMBER(N263)),NOT(ISNUMBER(R263)),NOT(ISNUMBER(P263)),NOT(ISNUMBER(R263)),NOT(ISNUMBER(S263)),NOT(ISNUMBER(T263))),Assignments!B263,""),"")</f>
        <v/>
      </c>
      <c r="P263" t="str">
        <f>IF(AND(NOT(ISNUMBER(N263)),NOT(ISNUMBER(R263)),NOT(ISNUMBER(S263)),G263&gt;='Data Transformation'!$R$28),B263,"")</f>
        <v/>
      </c>
      <c r="Q263" t="str">
        <f>IFERROR(IF(AND(Assignments!L263&lt;('Data Transformation'!$R$4-'Data Transformation'!$R$3)/2,ABS(K263-'Data Transformation'!$R$6)&lt;ABS(K263-'Data Transformation'!$R$5),NOT(ISNUMBER(N263)),NOT(ISNUMBER(T263)),NOT(ISNUMBER(P263)),NOT(ISNUMBER(R263)),NOT(ISNUMBER(T263)),NOT(ISNUMBER(S263))),Assignments!B263,""),"")</f>
        <v/>
      </c>
      <c r="R263">
        <f>IF(H263&gt;='Data Transformation'!$R$30,B263,"")</f>
        <v>258</v>
      </c>
      <c r="S263" t="str">
        <f>IF(D263&gt;='Data Transformation'!$R$31,B263,"")</f>
        <v/>
      </c>
      <c r="T263" t="str">
        <f>IF(AND(H263&lt;'Data Transformation'!$R$30,E263&lt;'Data Transformation'!$R$29,G263&lt;0.3,D263&lt;'Data Transformation'!$R$31,E263&gt;0.4,H263&gt;0.4),B263,"")</f>
        <v/>
      </c>
      <c r="U263" s="56"/>
      <c r="V263" t="str" cm="2">
        <f t="array" ref="V263">IF(C263=FALSE,"",IF(AND(ISNUMBER(B263),ISBLANK(N263:T263)),"Unclassified",(IF(COUNT(N263:T263)=0,"",INDEX($N$4:$T$4,MATCH(TRUE,N263:T263=B263,0))))))</f>
        <v>Toggle</v>
      </c>
      <c r="W263" t="str">
        <f t="shared" ref="W263:W326" si="13">IF(COUNT(N263:T263)&gt;1,"True","")</f>
        <v/>
      </c>
      <c r="X263" t="str">
        <f t="shared" ref="X263:X326" si="14">IF(AND(D263&gt;0.8,G263&gt;0.5,ISNUMBER(B263)),"True","")</f>
        <v/>
      </c>
      <c r="AC263" t="b">
        <f t="shared" ref="AC263:AC326" si="15">IF(AND(H263&gt;0.35,G263&lt;0.35,E263&gt;0.35,T263="",R263="",P263="",N263="",S263=""),TRUE,FALSE)</f>
        <v>0</v>
      </c>
      <c r="AD263">
        <f>IFERROR(ABS(ABS(K263-'Data Transformation'!$R$5)-ABS(K263-'Data Transformation'!$R$6)),"")</f>
        <v>0.80999999999999994</v>
      </c>
      <c r="AE263" t="b">
        <f>IF(C263=FALSE,"",IF(AND(OR(V263=$Z$6,V263=$Z$8),OR(AC263=TRUE,AD263&lt;='Data Transformation'!$X$8)),TRUE,FALSE))</f>
        <v>0</v>
      </c>
    </row>
    <row r="264" spans="2:31" x14ac:dyDescent="0.25">
      <c r="B264">
        <v>259</v>
      </c>
      <c r="C264">
        <v>11</v>
      </c>
      <c r="D264">
        <v>0.3</v>
      </c>
      <c r="E264">
        <v>0.3</v>
      </c>
      <c r="F264">
        <v>0.5</v>
      </c>
      <c r="G264">
        <v>0.39130434782608697</v>
      </c>
      <c r="H264">
        <v>0.2</v>
      </c>
      <c r="I264" t="str">
        <v>no</v>
      </c>
      <c r="K264" s="57">
        <f>IFERROR(AVERAGEIF('Data Transformation'!$B$425:$B$8425,B264,IF('Input and Summary Results'!$J$4="no",'Data Transformation'!$C$425:$C$8425,'Data Transformation'!$E$425:$E$8425)),"")</f>
        <v>0.7816632939999999</v>
      </c>
      <c r="L264" s="58" cm="1">
        <f t="array" ref="L264">IFERROR(_xlfn.STDEV.S(IF('Data Transformation'!$B$425:$B$8425=B264,IF('Input and Summary Results'!$J$4="no",'Data Transformation'!$C$425:$C$8425,'Data Transformation'!$E$425:$E$8425),"")),"")</f>
        <v>0.42981635536224799</v>
      </c>
      <c r="M264" s="56"/>
      <c r="N264" t="str">
        <f>IF(E264&gt;='Data Transformation'!$R$29,B264,"")</f>
        <v/>
      </c>
      <c r="O264">
        <f>IFERROR(IF(AND(Assignments!L264&lt;('Data Transformation'!$R$4-'Data Transformation'!$R$3)/2,ABS(K264-'Data Transformation'!$R$6)&gt;ABS(K264-'Data Transformation'!$R$5),NOT(ISNUMBER(N264)),NOT(ISNUMBER(R264)),NOT(ISNUMBER(P264)),NOT(ISNUMBER(R264)),NOT(ISNUMBER(S264)),NOT(ISNUMBER(T264))),Assignments!B264,""),"")</f>
        <v>259</v>
      </c>
      <c r="P264" t="str">
        <f>IF(AND(NOT(ISNUMBER(N264)),NOT(ISNUMBER(R264)),NOT(ISNUMBER(S264)),G264&gt;='Data Transformation'!$R$28),B264,"")</f>
        <v/>
      </c>
      <c r="Q264" t="str">
        <f>IFERROR(IF(AND(Assignments!L264&lt;('Data Transformation'!$R$4-'Data Transformation'!$R$3)/2,ABS(K264-'Data Transformation'!$R$6)&lt;ABS(K264-'Data Transformation'!$R$5),NOT(ISNUMBER(N264)),NOT(ISNUMBER(T264)),NOT(ISNUMBER(P264)),NOT(ISNUMBER(R264)),NOT(ISNUMBER(T264)),NOT(ISNUMBER(S264))),Assignments!B264,""),"")</f>
        <v/>
      </c>
      <c r="R264" t="str">
        <f>IF(H264&gt;='Data Transformation'!$R$30,B264,"")</f>
        <v/>
      </c>
      <c r="S264" t="str">
        <f>IF(D264&gt;='Data Transformation'!$R$31,B264,"")</f>
        <v/>
      </c>
      <c r="T264" t="str">
        <f>IF(AND(H264&lt;'Data Transformation'!$R$30,E264&lt;'Data Transformation'!$R$29,G264&lt;0.3,D264&lt;'Data Transformation'!$R$31,E264&gt;0.4,H264&gt;0.4),B264,"")</f>
        <v/>
      </c>
      <c r="U264" s="56"/>
      <c r="V264" t="str" cm="2">
        <f t="array" ref="V264">IF(C264=FALSE,"",IF(AND(ISNUMBER(B264),ISBLANK(N264:T264)),"Unclassified",(IF(COUNT(N264:T264)=0,"",INDEX($N$4:$T$4,MATCH(TRUE,N264:T264=B264,0))))))</f>
        <v>Moderate</v>
      </c>
      <c r="W264" t="str">
        <f t="shared" si="13"/>
        <v/>
      </c>
      <c r="X264" t="str">
        <f t="shared" si="14"/>
        <v/>
      </c>
      <c r="AC264" t="b">
        <f t="shared" si="15"/>
        <v>0</v>
      </c>
      <c r="AD264">
        <f>IFERROR(ABS(ABS(K264-'Data Transformation'!$R$5)-ABS(K264-'Data Transformation'!$R$6)),"")</f>
        <v>0.37332658799999985</v>
      </c>
      <c r="AE264" t="b">
        <f>IF(C264=FALSE,"",IF(AND(OR(V264=$Z$6,V264=$Z$8),OR(AC264=TRUE,AD264&lt;='Data Transformation'!$X$8)),TRUE,FALSE))</f>
        <v>0</v>
      </c>
    </row>
    <row r="265" spans="2:31" x14ac:dyDescent="0.25">
      <c r="B265">
        <v>260</v>
      </c>
      <c r="C265">
        <v>18</v>
      </c>
      <c r="D265">
        <v>0</v>
      </c>
      <c r="E265">
        <v>0</v>
      </c>
      <c r="F265">
        <v>0.2</v>
      </c>
      <c r="G265">
        <v>8.6956521739130432E-2</v>
      </c>
      <c r="H265">
        <v>1</v>
      </c>
      <c r="I265" t="str">
        <v>yes</v>
      </c>
      <c r="K265" s="57">
        <f>IFERROR(AVERAGEIF('Data Transformation'!$B$425:$B$8425,B265,IF('Input and Summary Results'!$J$4="no",'Data Transformation'!$C$425:$C$8425,'Data Transformation'!$E$425:$E$8425)),"")</f>
        <v>3.3623184705882353E-2</v>
      </c>
      <c r="L265" s="58" cm="1">
        <f t="array" ref="L265">IFERROR(_xlfn.STDEV.S(IF('Data Transformation'!$B$425:$B$8425=B265,IF('Input and Summary Results'!$J$4="no",'Data Transformation'!$C$425:$C$8425,'Data Transformation'!$E$425:$E$8425),"")),"")</f>
        <v>9.0185750918417004E-2</v>
      </c>
      <c r="M265" s="56"/>
      <c r="N265" t="str">
        <f>IF(E265&gt;='Data Transformation'!$R$29,B265,"")</f>
        <v/>
      </c>
      <c r="O265" t="str">
        <f>IFERROR(IF(AND(Assignments!L265&lt;('Data Transformation'!$R$4-'Data Transformation'!$R$3)/2,ABS(K265-'Data Transformation'!$R$6)&gt;ABS(K265-'Data Transformation'!$R$5),NOT(ISNUMBER(N265)),NOT(ISNUMBER(R265)),NOT(ISNUMBER(P265)),NOT(ISNUMBER(R265)),NOT(ISNUMBER(S265)),NOT(ISNUMBER(T265))),Assignments!B265,""),"")</f>
        <v/>
      </c>
      <c r="P265" t="str">
        <f>IF(AND(NOT(ISNUMBER(N265)),NOT(ISNUMBER(R265)),NOT(ISNUMBER(S265)),G265&gt;='Data Transformation'!$R$28),B265,"")</f>
        <v/>
      </c>
      <c r="Q265" t="str">
        <f>IFERROR(IF(AND(Assignments!L265&lt;('Data Transformation'!$R$4-'Data Transformation'!$R$3)/2,ABS(K265-'Data Transformation'!$R$6)&lt;ABS(K265-'Data Transformation'!$R$5),NOT(ISNUMBER(N265)),NOT(ISNUMBER(T265)),NOT(ISNUMBER(P265)),NOT(ISNUMBER(R265)),NOT(ISNUMBER(T265)),NOT(ISNUMBER(S265))),Assignments!B265,""),"")</f>
        <v/>
      </c>
      <c r="R265">
        <f>IF(H265&gt;='Data Transformation'!$R$30,B265,"")</f>
        <v>260</v>
      </c>
      <c r="S265" t="str">
        <f>IF(D265&gt;='Data Transformation'!$R$31,B265,"")</f>
        <v/>
      </c>
      <c r="T265" t="str">
        <f>IF(AND(H265&lt;'Data Transformation'!$R$30,E265&lt;'Data Transformation'!$R$29,G265&lt;0.3,D265&lt;'Data Transformation'!$R$31,E265&gt;0.4,H265&gt;0.4),B265,"")</f>
        <v/>
      </c>
      <c r="U265" s="56"/>
      <c r="V265" t="str" cm="2">
        <f t="array" ref="V265">IF(C265=FALSE,"",IF(AND(ISNUMBER(B265),ISBLANK(N265:T265)),"Unclassified",(IF(COUNT(N265:T265)=0,"",INDEX($N$4:$T$4,MATCH(TRUE,N265:T265=B265,0))))))</f>
        <v>Toggle</v>
      </c>
      <c r="W265" t="str">
        <f t="shared" si="13"/>
        <v/>
      </c>
      <c r="X265" t="str">
        <f t="shared" si="14"/>
        <v/>
      </c>
      <c r="AC265" t="b">
        <f t="shared" si="15"/>
        <v>0</v>
      </c>
      <c r="AD265">
        <f>IFERROR(ABS(ABS(K265-'Data Transformation'!$R$5)-ABS(K265-'Data Transformation'!$R$6)),"")</f>
        <v>0.81</v>
      </c>
      <c r="AE265" t="b">
        <f>IF(C265=FALSE,"",IF(AND(OR(V265=$Z$6,V265=$Z$8),OR(AC265=TRUE,AD265&lt;='Data Transformation'!$X$8)),TRUE,FALSE))</f>
        <v>0</v>
      </c>
    </row>
    <row r="266" spans="2:31" x14ac:dyDescent="0.25">
      <c r="B266">
        <v>261</v>
      </c>
      <c r="C266">
        <v>16</v>
      </c>
      <c r="D266">
        <v>0</v>
      </c>
      <c r="E266">
        <v>0</v>
      </c>
      <c r="F266">
        <v>0.2</v>
      </c>
      <c r="G266">
        <v>8.6956521739130432E-2</v>
      </c>
      <c r="H266">
        <v>1</v>
      </c>
      <c r="I266" t="str">
        <v>yes</v>
      </c>
      <c r="K266" s="57">
        <f>IFERROR(AVERAGEIF('Data Transformation'!$B$425:$B$8425,B266,IF('Input and Summary Results'!$J$4="no",'Data Transformation'!$C$425:$C$8425,'Data Transformation'!$E$425:$E$8425)),"")</f>
        <v>-2.3288033333333336E-2</v>
      </c>
      <c r="L266" s="58" cm="1">
        <f t="array" ref="L266">IFERROR(_xlfn.STDEV.S(IF('Data Transformation'!$B$425:$B$8425=B266,IF('Input and Summary Results'!$J$4="no",'Data Transformation'!$C$425:$C$8425,'Data Transformation'!$E$425:$E$8425),"")),"")</f>
        <v>6.4157826535100659E-2</v>
      </c>
      <c r="M266" s="56"/>
      <c r="N266" t="str">
        <f>IF(E266&gt;='Data Transformation'!$R$29,B266,"")</f>
        <v/>
      </c>
      <c r="O266" t="str">
        <f>IFERROR(IF(AND(Assignments!L266&lt;('Data Transformation'!$R$4-'Data Transformation'!$R$3)/2,ABS(K266-'Data Transformation'!$R$6)&gt;ABS(K266-'Data Transformation'!$R$5),NOT(ISNUMBER(N266)),NOT(ISNUMBER(R266)),NOT(ISNUMBER(P266)),NOT(ISNUMBER(R266)),NOT(ISNUMBER(S266)),NOT(ISNUMBER(T266))),Assignments!B266,""),"")</f>
        <v/>
      </c>
      <c r="P266" t="str">
        <f>IF(AND(NOT(ISNUMBER(N266)),NOT(ISNUMBER(R266)),NOT(ISNUMBER(S266)),G266&gt;='Data Transformation'!$R$28),B266,"")</f>
        <v/>
      </c>
      <c r="Q266" t="str">
        <f>IFERROR(IF(AND(Assignments!L266&lt;('Data Transformation'!$R$4-'Data Transformation'!$R$3)/2,ABS(K266-'Data Transformation'!$R$6)&lt;ABS(K266-'Data Transformation'!$R$5),NOT(ISNUMBER(N266)),NOT(ISNUMBER(T266)),NOT(ISNUMBER(P266)),NOT(ISNUMBER(R266)),NOT(ISNUMBER(T266)),NOT(ISNUMBER(S266))),Assignments!B266,""),"")</f>
        <v/>
      </c>
      <c r="R266">
        <f>IF(H266&gt;='Data Transformation'!$R$30,B266,"")</f>
        <v>261</v>
      </c>
      <c r="S266" t="str">
        <f>IF(D266&gt;='Data Transformation'!$R$31,B266,"")</f>
        <v/>
      </c>
      <c r="T266" t="str">
        <f>IF(AND(H266&lt;'Data Transformation'!$R$30,E266&lt;'Data Transformation'!$R$29,G266&lt;0.3,D266&lt;'Data Transformation'!$R$31,E266&gt;0.4,H266&gt;0.4),B266,"")</f>
        <v/>
      </c>
      <c r="U266" s="56"/>
      <c r="V266" t="str" cm="2">
        <f t="array" ref="V266">IF(C266=FALSE,"",IF(AND(ISNUMBER(B266),ISBLANK(N266:T266)),"Unclassified",(IF(COUNT(N266:T266)=0,"",INDEX($N$4:$T$4,MATCH(TRUE,N266:T266=B266,0))))))</f>
        <v>Toggle</v>
      </c>
      <c r="W266" t="str">
        <f t="shared" si="13"/>
        <v/>
      </c>
      <c r="X266" t="str">
        <f t="shared" si="14"/>
        <v/>
      </c>
      <c r="AC266" t="b">
        <f t="shared" si="15"/>
        <v>0</v>
      </c>
      <c r="AD266">
        <f>IFERROR(ABS(ABS(K266-'Data Transformation'!$R$5)-ABS(K266-'Data Transformation'!$R$6)),"")</f>
        <v>0.81</v>
      </c>
      <c r="AE266" t="b">
        <f>IF(C266=FALSE,"",IF(AND(OR(V266=$Z$6,V266=$Z$8),OR(AC266=TRUE,AD266&lt;='Data Transformation'!$X$8)),TRUE,FALSE))</f>
        <v>0</v>
      </c>
    </row>
    <row r="267" spans="2:31" x14ac:dyDescent="0.25">
      <c r="B267">
        <v>262</v>
      </c>
      <c r="C267">
        <v>17</v>
      </c>
      <c r="D267">
        <v>6.25E-2</v>
      </c>
      <c r="E267">
        <v>0.25</v>
      </c>
      <c r="F267">
        <v>0.6</v>
      </c>
      <c r="G267">
        <v>0.52173913043478259</v>
      </c>
      <c r="H267">
        <v>0.5</v>
      </c>
      <c r="I267" t="str">
        <v>no</v>
      </c>
      <c r="K267" s="57">
        <f>IFERROR(AVERAGEIF('Data Transformation'!$B$425:$B$8425,B267,IF('Input and Summary Results'!$J$4="no",'Data Transformation'!$C$425:$C$8425,'Data Transformation'!$E$425:$E$8425)),"")</f>
        <v>0.44729148187500001</v>
      </c>
      <c r="L267" s="58" cm="1">
        <f t="array" ref="L267">IFERROR(_xlfn.STDEV.S(IF('Data Transformation'!$B$425:$B$8425=B267,IF('Input and Summary Results'!$J$4="no",'Data Transformation'!$C$425:$C$8425,'Data Transformation'!$E$425:$E$8425),"")),"")</f>
        <v>0.48550212987538721</v>
      </c>
      <c r="M267" s="56"/>
      <c r="N267" t="str">
        <f>IF(E267&gt;='Data Transformation'!$R$29,B267,"")</f>
        <v/>
      </c>
      <c r="O267" t="str">
        <f>IFERROR(IF(AND(Assignments!L267&lt;('Data Transformation'!$R$4-'Data Transformation'!$R$3)/2,ABS(K267-'Data Transformation'!$R$6)&gt;ABS(K267-'Data Transformation'!$R$5),NOT(ISNUMBER(N267)),NOT(ISNUMBER(R267)),NOT(ISNUMBER(P267)),NOT(ISNUMBER(R267)),NOT(ISNUMBER(S267)),NOT(ISNUMBER(T267))),Assignments!B267,""),"")</f>
        <v/>
      </c>
      <c r="P267">
        <f>IF(AND(NOT(ISNUMBER(N267)),NOT(ISNUMBER(R267)),NOT(ISNUMBER(S267)),G267&gt;='Data Transformation'!$R$28),B267,"")</f>
        <v>262</v>
      </c>
      <c r="Q267" t="str">
        <f>IFERROR(IF(AND(Assignments!L267&lt;('Data Transformation'!$R$4-'Data Transformation'!$R$3)/2,ABS(K267-'Data Transformation'!$R$6)&lt;ABS(K267-'Data Transformation'!$R$5),NOT(ISNUMBER(N267)),NOT(ISNUMBER(T267)),NOT(ISNUMBER(P267)),NOT(ISNUMBER(R267)),NOT(ISNUMBER(T267)),NOT(ISNUMBER(S267))),Assignments!B267,""),"")</f>
        <v/>
      </c>
      <c r="R267" t="str">
        <f>IF(H267&gt;='Data Transformation'!$R$30,B267,"")</f>
        <v/>
      </c>
      <c r="S267" t="str">
        <f>IF(D267&gt;='Data Transformation'!$R$31,B267,"")</f>
        <v/>
      </c>
      <c r="T267" t="str">
        <f>IF(AND(H267&lt;'Data Transformation'!$R$30,E267&lt;'Data Transformation'!$R$29,G267&lt;0.3,D267&lt;'Data Transformation'!$R$31,E267&gt;0.4,H267&gt;0.4),B267,"")</f>
        <v/>
      </c>
      <c r="U267" s="56"/>
      <c r="V267" t="str" cm="2">
        <f t="array" ref="V267">IF(C267=FALSE,"",IF(AND(ISNUMBER(B267),ISBLANK(N267:T267)),"Unclassified",(IF(COUNT(N267:T267)=0,"",INDEX($N$4:$T$4,MATCH(TRUE,N267:T267=B267,0))))))</f>
        <v>Rheostat</v>
      </c>
      <c r="W267" t="str">
        <f t="shared" si="13"/>
        <v/>
      </c>
      <c r="X267" t="str">
        <f t="shared" si="14"/>
        <v/>
      </c>
      <c r="AC267" t="b">
        <f t="shared" si="15"/>
        <v>0</v>
      </c>
      <c r="AD267">
        <f>IFERROR(ABS(ABS(K267-'Data Transformation'!$R$5)-ABS(K267-'Data Transformation'!$R$6)),"")</f>
        <v>0.29541703624999999</v>
      </c>
      <c r="AE267" t="b">
        <f>IF(C267=FALSE,"",IF(AND(OR(V267=$Z$6,V267=$Z$8),OR(AC267=TRUE,AD267&lt;='Data Transformation'!$X$8)),TRUE,FALSE))</f>
        <v>0</v>
      </c>
    </row>
    <row r="268" spans="2:31" x14ac:dyDescent="0.25">
      <c r="B268">
        <v>263</v>
      </c>
      <c r="C268">
        <v>18</v>
      </c>
      <c r="D268">
        <v>0</v>
      </c>
      <c r="E268">
        <v>0.17647058823529413</v>
      </c>
      <c r="F268">
        <v>0.6</v>
      </c>
      <c r="G268">
        <v>0.52173913043478259</v>
      </c>
      <c r="H268">
        <v>0.52941176470588236</v>
      </c>
      <c r="I268" t="str">
        <v>no</v>
      </c>
      <c r="K268" s="57">
        <f>IFERROR(AVERAGEIF('Data Transformation'!$B$425:$B$8425,B268,IF('Input and Summary Results'!$J$4="no",'Data Transformation'!$C$425:$C$8425,'Data Transformation'!$E$425:$E$8425)),"")</f>
        <v>0.38461428117647056</v>
      </c>
      <c r="L268" s="58" cm="1">
        <f t="array" ref="L268">IFERROR(_xlfn.STDEV.S(IF('Data Transformation'!$B$425:$B$8425=B268,IF('Input and Summary Results'!$J$4="no",'Data Transformation'!$C$425:$C$8425,'Data Transformation'!$E$425:$E$8425),"")),"")</f>
        <v>0.34255030367407246</v>
      </c>
      <c r="M268" s="56"/>
      <c r="N268" t="str">
        <f>IF(E268&gt;='Data Transformation'!$R$29,B268,"")</f>
        <v/>
      </c>
      <c r="O268" t="str">
        <f>IFERROR(IF(AND(Assignments!L268&lt;('Data Transformation'!$R$4-'Data Transformation'!$R$3)/2,ABS(K268-'Data Transformation'!$R$6)&gt;ABS(K268-'Data Transformation'!$R$5),NOT(ISNUMBER(N268)),NOT(ISNUMBER(R268)),NOT(ISNUMBER(P268)),NOT(ISNUMBER(R268)),NOT(ISNUMBER(S268)),NOT(ISNUMBER(T268))),Assignments!B268,""),"")</f>
        <v/>
      </c>
      <c r="P268">
        <f>IF(AND(NOT(ISNUMBER(N268)),NOT(ISNUMBER(R268)),NOT(ISNUMBER(S268)),G268&gt;='Data Transformation'!$R$28),B268,"")</f>
        <v>263</v>
      </c>
      <c r="Q268" t="str">
        <f>IFERROR(IF(AND(Assignments!L268&lt;('Data Transformation'!$R$4-'Data Transformation'!$R$3)/2,ABS(K268-'Data Transformation'!$R$6)&lt;ABS(K268-'Data Transformation'!$R$5),NOT(ISNUMBER(N268)),NOT(ISNUMBER(T268)),NOT(ISNUMBER(P268)),NOT(ISNUMBER(R268)),NOT(ISNUMBER(T268)),NOT(ISNUMBER(S268))),Assignments!B268,""),"")</f>
        <v/>
      </c>
      <c r="R268" t="str">
        <f>IF(H268&gt;='Data Transformation'!$R$30,B268,"")</f>
        <v/>
      </c>
      <c r="S268" t="str">
        <f>IF(D268&gt;='Data Transformation'!$R$31,B268,"")</f>
        <v/>
      </c>
      <c r="T268" t="str">
        <f>IF(AND(H268&lt;'Data Transformation'!$R$30,E268&lt;'Data Transformation'!$R$29,G268&lt;0.3,D268&lt;'Data Transformation'!$R$31,E268&gt;0.4,H268&gt;0.4),B268,"")</f>
        <v/>
      </c>
      <c r="U268" s="56"/>
      <c r="V268" t="str" cm="2">
        <f t="array" ref="V268">IF(C268=FALSE,"",IF(AND(ISNUMBER(B268),ISBLANK(N268:T268)),"Unclassified",(IF(COUNT(N268:T268)=0,"",INDEX($N$4:$T$4,MATCH(TRUE,N268:T268=B268,0))))))</f>
        <v>Rheostat</v>
      </c>
      <c r="W268" t="str">
        <f t="shared" si="13"/>
        <v/>
      </c>
      <c r="X268" t="str">
        <f t="shared" si="14"/>
        <v/>
      </c>
      <c r="AC268" t="b">
        <f t="shared" si="15"/>
        <v>0</v>
      </c>
      <c r="AD268">
        <f>IFERROR(ABS(ABS(K268-'Data Transformation'!$R$5)-ABS(K268-'Data Transformation'!$R$6)),"")</f>
        <v>0.42077143764705888</v>
      </c>
      <c r="AE268" t="b">
        <f>IF(C268=FALSE,"",IF(AND(OR(V268=$Z$6,V268=$Z$8),OR(AC268=TRUE,AD268&lt;='Data Transformation'!$X$8)),TRUE,FALSE))</f>
        <v>0</v>
      </c>
    </row>
    <row r="269" spans="2:31" x14ac:dyDescent="0.25">
      <c r="B269">
        <v>264</v>
      </c>
      <c r="C269">
        <v>18</v>
      </c>
      <c r="D269">
        <v>5.8823529411764705E-2</v>
      </c>
      <c r="E269">
        <v>0</v>
      </c>
      <c r="F269">
        <v>0.3</v>
      </c>
      <c r="G269">
        <v>0.17391304347826086</v>
      </c>
      <c r="H269">
        <v>0.94117647058823528</v>
      </c>
      <c r="I269" t="str">
        <v>no</v>
      </c>
      <c r="K269" s="57">
        <f>IFERROR(AVERAGEIF('Data Transformation'!$B$425:$B$8425,B269,IF('Input and Summary Results'!$J$4="no",'Data Transformation'!$C$425:$C$8425,'Data Transformation'!$E$425:$E$8425)),"")</f>
        <v>8.5179938823529408E-2</v>
      </c>
      <c r="L269" s="58" cm="1">
        <f t="array" ref="L269">IFERROR(_xlfn.STDEV.S(IF('Data Transformation'!$B$425:$B$8425=B269,IF('Input and Summary Results'!$J$4="no",'Data Transformation'!$C$425:$C$8425,'Data Transformation'!$E$425:$E$8425),"")),"")</f>
        <v>0.31906243636325082</v>
      </c>
      <c r="M269" s="56"/>
      <c r="N269" t="str">
        <f>IF(E269&gt;='Data Transformation'!$R$29,B269,"")</f>
        <v/>
      </c>
      <c r="O269" t="str">
        <f>IFERROR(IF(AND(Assignments!L269&lt;('Data Transformation'!$R$4-'Data Transformation'!$R$3)/2,ABS(K269-'Data Transformation'!$R$6)&gt;ABS(K269-'Data Transformation'!$R$5),NOT(ISNUMBER(N269)),NOT(ISNUMBER(R269)),NOT(ISNUMBER(P269)),NOT(ISNUMBER(R269)),NOT(ISNUMBER(S269)),NOT(ISNUMBER(T269))),Assignments!B269,""),"")</f>
        <v/>
      </c>
      <c r="P269" t="str">
        <f>IF(AND(NOT(ISNUMBER(N269)),NOT(ISNUMBER(R269)),NOT(ISNUMBER(S269)),G269&gt;='Data Transformation'!$R$28),B269,"")</f>
        <v/>
      </c>
      <c r="Q269" t="str">
        <f>IFERROR(IF(AND(Assignments!L269&lt;('Data Transformation'!$R$4-'Data Transformation'!$R$3)/2,ABS(K269-'Data Transformation'!$R$6)&lt;ABS(K269-'Data Transformation'!$R$5),NOT(ISNUMBER(N269)),NOT(ISNUMBER(T269)),NOT(ISNUMBER(P269)),NOT(ISNUMBER(R269)),NOT(ISNUMBER(T269)),NOT(ISNUMBER(S269))),Assignments!B269,""),"")</f>
        <v/>
      </c>
      <c r="R269">
        <f>IF(H269&gt;='Data Transformation'!$R$30,B269,"")</f>
        <v>264</v>
      </c>
      <c r="S269" t="str">
        <f>IF(D269&gt;='Data Transformation'!$R$31,B269,"")</f>
        <v/>
      </c>
      <c r="T269" t="str">
        <f>IF(AND(H269&lt;'Data Transformation'!$R$30,E269&lt;'Data Transformation'!$R$29,G269&lt;0.3,D269&lt;'Data Transformation'!$R$31,E269&gt;0.4,H269&gt;0.4),B269,"")</f>
        <v/>
      </c>
      <c r="U269" s="56"/>
      <c r="V269" t="str" cm="2">
        <f t="array" ref="V269">IF(C269=FALSE,"",IF(AND(ISNUMBER(B269),ISBLANK(N269:T269)),"Unclassified",(IF(COUNT(N269:T269)=0,"",INDEX($N$4:$T$4,MATCH(TRUE,N269:T269=B269,0))))))</f>
        <v>Toggle</v>
      </c>
      <c r="W269" t="str">
        <f t="shared" si="13"/>
        <v/>
      </c>
      <c r="X269" t="str">
        <f t="shared" si="14"/>
        <v/>
      </c>
      <c r="AC269" t="b">
        <f t="shared" si="15"/>
        <v>0</v>
      </c>
      <c r="AD269">
        <f>IFERROR(ABS(ABS(K269-'Data Transformation'!$R$5)-ABS(K269-'Data Transformation'!$R$6)),"")</f>
        <v>0.81</v>
      </c>
      <c r="AE269" t="b">
        <f>IF(C269=FALSE,"",IF(AND(OR(V269=$Z$6,V269=$Z$8),OR(AC269=TRUE,AD269&lt;='Data Transformation'!$X$8)),TRUE,FALSE))</f>
        <v>0</v>
      </c>
    </row>
    <row r="270" spans="2:31" x14ac:dyDescent="0.25">
      <c r="B270">
        <v>265</v>
      </c>
      <c r="C270">
        <v>18</v>
      </c>
      <c r="D270">
        <v>0</v>
      </c>
      <c r="E270">
        <v>0.17647058823529413</v>
      </c>
      <c r="F270">
        <v>0.7</v>
      </c>
      <c r="G270">
        <v>0.65217391304347827</v>
      </c>
      <c r="H270">
        <v>5.8823529411764705E-2</v>
      </c>
      <c r="I270" t="str">
        <v>no</v>
      </c>
      <c r="K270" s="57">
        <f>IFERROR(AVERAGEIF('Data Transformation'!$B$425:$B$8425,B270,IF('Input and Summary Results'!$J$4="no",'Data Transformation'!$C$425:$C$8425,'Data Transformation'!$E$425:$E$8425)),"")</f>
        <v>0.66488277294117648</v>
      </c>
      <c r="L270" s="58" cm="1">
        <f t="array" ref="L270">IFERROR(_xlfn.STDEV.S(IF('Data Transformation'!$B$425:$B$8425=B270,IF('Input and Summary Results'!$J$4="no",'Data Transformation'!$C$425:$C$8425,'Data Transformation'!$E$425:$E$8425),"")),"")</f>
        <v>0.25641561580392158</v>
      </c>
      <c r="M270" s="56"/>
      <c r="N270" t="str">
        <f>IF(E270&gt;='Data Transformation'!$R$29,B270,"")</f>
        <v/>
      </c>
      <c r="O270" t="str">
        <f>IFERROR(IF(AND(Assignments!L270&lt;('Data Transformation'!$R$4-'Data Transformation'!$R$3)/2,ABS(K270-'Data Transformation'!$R$6)&gt;ABS(K270-'Data Transformation'!$R$5),NOT(ISNUMBER(N270)),NOT(ISNUMBER(R270)),NOT(ISNUMBER(P270)),NOT(ISNUMBER(R270)),NOT(ISNUMBER(S270)),NOT(ISNUMBER(T270))),Assignments!B270,""),"")</f>
        <v/>
      </c>
      <c r="P270">
        <f>IF(AND(NOT(ISNUMBER(N270)),NOT(ISNUMBER(R270)),NOT(ISNUMBER(S270)),G270&gt;='Data Transformation'!$R$28),B270,"")</f>
        <v>265</v>
      </c>
      <c r="Q270" t="str">
        <f>IFERROR(IF(AND(Assignments!L270&lt;('Data Transformation'!$R$4-'Data Transformation'!$R$3)/2,ABS(K270-'Data Transformation'!$R$6)&lt;ABS(K270-'Data Transformation'!$R$5),NOT(ISNUMBER(N270)),NOT(ISNUMBER(T270)),NOT(ISNUMBER(P270)),NOT(ISNUMBER(R270)),NOT(ISNUMBER(T270)),NOT(ISNUMBER(S270))),Assignments!B270,""),"")</f>
        <v/>
      </c>
      <c r="R270" t="str">
        <f>IF(H270&gt;='Data Transformation'!$R$30,B270,"")</f>
        <v/>
      </c>
      <c r="S270" t="str">
        <f>IF(D270&gt;='Data Transformation'!$R$31,B270,"")</f>
        <v/>
      </c>
      <c r="T270" t="str">
        <f>IF(AND(H270&lt;'Data Transformation'!$R$30,E270&lt;'Data Transformation'!$R$29,G270&lt;0.3,D270&lt;'Data Transformation'!$R$31,E270&gt;0.4,H270&gt;0.4),B270,"")</f>
        <v/>
      </c>
      <c r="U270" s="56"/>
      <c r="V270" t="str" cm="2">
        <f t="array" ref="V270">IF(C270=FALSE,"",IF(AND(ISNUMBER(B270),ISBLANK(N270:T270)),"Unclassified",(IF(COUNT(N270:T270)=0,"",INDEX($N$4:$T$4,MATCH(TRUE,N270:T270=B270,0))))))</f>
        <v>Rheostat</v>
      </c>
      <c r="W270" t="str">
        <f t="shared" si="13"/>
        <v/>
      </c>
      <c r="X270" t="str">
        <f t="shared" si="14"/>
        <v/>
      </c>
      <c r="AC270" t="b">
        <f t="shared" si="15"/>
        <v>0</v>
      </c>
      <c r="AD270">
        <f>IFERROR(ABS(ABS(K270-'Data Transformation'!$R$5)-ABS(K270-'Data Transformation'!$R$6)),"")</f>
        <v>0.13976554588235296</v>
      </c>
      <c r="AE270" t="b">
        <f>IF(C270=FALSE,"",IF(AND(OR(V270=$Z$6,V270=$Z$8),OR(AC270=TRUE,AD270&lt;='Data Transformation'!$X$8)),TRUE,FALSE))</f>
        <v>0</v>
      </c>
    </row>
    <row r="271" spans="2:31" x14ac:dyDescent="0.25">
      <c r="B271">
        <v>266</v>
      </c>
      <c r="C271">
        <v>18</v>
      </c>
      <c r="D271">
        <v>5.8823529411764705E-2</v>
      </c>
      <c r="E271">
        <v>0.17647058823529413</v>
      </c>
      <c r="F271">
        <v>0.7</v>
      </c>
      <c r="G271">
        <v>0.69565217391304346</v>
      </c>
      <c r="H271">
        <v>0</v>
      </c>
      <c r="I271" t="str">
        <v>no</v>
      </c>
      <c r="K271" s="57">
        <f>IFERROR(AVERAGEIF('Data Transformation'!$B$425:$B$8425,B271,IF('Input and Summary Results'!$J$4="no",'Data Transformation'!$C$425:$C$8425,'Data Transformation'!$E$425:$E$8425)),"")</f>
        <v>0.6868261994117647</v>
      </c>
      <c r="L271" s="58" cm="1">
        <f t="array" ref="L271">IFERROR(_xlfn.STDEV.S(IF('Data Transformation'!$B$425:$B$8425=B271,IF('Input and Summary Results'!$J$4="no",'Data Transformation'!$C$425:$C$8425,'Data Transformation'!$E$425:$E$8425),"")),"")</f>
        <v>0.22626134505596446</v>
      </c>
      <c r="M271" s="56"/>
      <c r="N271" t="str">
        <f>IF(E271&gt;='Data Transformation'!$R$29,B271,"")</f>
        <v/>
      </c>
      <c r="O271" t="str">
        <f>IFERROR(IF(AND(Assignments!L271&lt;('Data Transformation'!$R$4-'Data Transformation'!$R$3)/2,ABS(K271-'Data Transformation'!$R$6)&gt;ABS(K271-'Data Transformation'!$R$5),NOT(ISNUMBER(N271)),NOT(ISNUMBER(R271)),NOT(ISNUMBER(P271)),NOT(ISNUMBER(R271)),NOT(ISNUMBER(S271)),NOT(ISNUMBER(T271))),Assignments!B271,""),"")</f>
        <v/>
      </c>
      <c r="P271">
        <f>IF(AND(NOT(ISNUMBER(N271)),NOT(ISNUMBER(R271)),NOT(ISNUMBER(S271)),G271&gt;='Data Transformation'!$R$28),B271,"")</f>
        <v>266</v>
      </c>
      <c r="Q271" t="str">
        <f>IFERROR(IF(AND(Assignments!L271&lt;('Data Transformation'!$R$4-'Data Transformation'!$R$3)/2,ABS(K271-'Data Transformation'!$R$6)&lt;ABS(K271-'Data Transformation'!$R$5),NOT(ISNUMBER(N271)),NOT(ISNUMBER(T271)),NOT(ISNUMBER(P271)),NOT(ISNUMBER(R271)),NOT(ISNUMBER(T271)),NOT(ISNUMBER(S271))),Assignments!B271,""),"")</f>
        <v/>
      </c>
      <c r="R271" t="str">
        <f>IF(H271&gt;='Data Transformation'!$R$30,B271,"")</f>
        <v/>
      </c>
      <c r="S271" t="str">
        <f>IF(D271&gt;='Data Transformation'!$R$31,B271,"")</f>
        <v/>
      </c>
      <c r="T271" t="str">
        <f>IF(AND(H271&lt;'Data Transformation'!$R$30,E271&lt;'Data Transformation'!$R$29,G271&lt;0.3,D271&lt;'Data Transformation'!$R$31,E271&gt;0.4,H271&gt;0.4),B271,"")</f>
        <v/>
      </c>
      <c r="U271" s="56"/>
      <c r="V271" t="str" cm="2">
        <f t="array" ref="V271">IF(C271=FALSE,"",IF(AND(ISNUMBER(B271),ISBLANK(N271:T271)),"Unclassified",(IF(COUNT(N271:T271)=0,"",INDEX($N$4:$T$4,MATCH(TRUE,N271:T271=B271,0))))))</f>
        <v>Rheostat</v>
      </c>
      <c r="W271" t="str">
        <f t="shared" si="13"/>
        <v/>
      </c>
      <c r="X271" t="str">
        <f t="shared" si="14"/>
        <v/>
      </c>
      <c r="AC271" t="b">
        <f t="shared" si="15"/>
        <v>0</v>
      </c>
      <c r="AD271">
        <f>IFERROR(ABS(ABS(K271-'Data Transformation'!$R$5)-ABS(K271-'Data Transformation'!$R$6)),"")</f>
        <v>0.18365239882352941</v>
      </c>
      <c r="AE271" t="b">
        <f>IF(C271=FALSE,"",IF(AND(OR(V271=$Z$6,V271=$Z$8),OR(AC271=TRUE,AD271&lt;='Data Transformation'!$X$8)),TRUE,FALSE))</f>
        <v>0</v>
      </c>
    </row>
    <row r="272" spans="2:31" x14ac:dyDescent="0.25">
      <c r="B272">
        <v>267</v>
      </c>
      <c r="C272">
        <v>18</v>
      </c>
      <c r="D272">
        <v>0.11764705882352941</v>
      </c>
      <c r="E272">
        <v>0.52941176470588236</v>
      </c>
      <c r="F272">
        <v>0.7</v>
      </c>
      <c r="G272">
        <v>0.73913043478260865</v>
      </c>
      <c r="H272">
        <v>0</v>
      </c>
      <c r="I272" t="str">
        <v>no</v>
      </c>
      <c r="K272" s="57">
        <f>IFERROR(AVERAGEIF('Data Transformation'!$B$425:$B$8425,B272,IF('Input and Summary Results'!$J$4="no",'Data Transformation'!$C$425:$C$8425,'Data Transformation'!$E$425:$E$8425)),"")</f>
        <v>0.9423873129411765</v>
      </c>
      <c r="L272" s="58" cm="1">
        <f t="array" ref="L272">IFERROR(_xlfn.STDEV.S(IF('Data Transformation'!$B$425:$B$8425=B272,IF('Input and Summary Results'!$J$4="no",'Data Transformation'!$C$425:$C$8425,'Data Transformation'!$E$425:$E$8425),"")),"")</f>
        <v>0.19285465105480087</v>
      </c>
      <c r="M272" s="56"/>
      <c r="N272" t="str">
        <f>IF(E272&gt;='Data Transformation'!$R$29,B272,"")</f>
        <v/>
      </c>
      <c r="O272" t="str">
        <f>IFERROR(IF(AND(Assignments!L272&lt;('Data Transformation'!$R$4-'Data Transformation'!$R$3)/2,ABS(K272-'Data Transformation'!$R$6)&gt;ABS(K272-'Data Transformation'!$R$5),NOT(ISNUMBER(N272)),NOT(ISNUMBER(R272)),NOT(ISNUMBER(P272)),NOT(ISNUMBER(R272)),NOT(ISNUMBER(S272)),NOT(ISNUMBER(T272))),Assignments!B272,""),"")</f>
        <v/>
      </c>
      <c r="P272">
        <f>IF(AND(NOT(ISNUMBER(N272)),NOT(ISNUMBER(R272)),NOT(ISNUMBER(S272)),G272&gt;='Data Transformation'!$R$28),B272,"")</f>
        <v>267</v>
      </c>
      <c r="Q272" t="str">
        <f>IFERROR(IF(AND(Assignments!L272&lt;('Data Transformation'!$R$4-'Data Transformation'!$R$3)/2,ABS(K272-'Data Transformation'!$R$6)&lt;ABS(K272-'Data Transformation'!$R$5),NOT(ISNUMBER(N272)),NOT(ISNUMBER(T272)),NOT(ISNUMBER(P272)),NOT(ISNUMBER(R272)),NOT(ISNUMBER(T272)),NOT(ISNUMBER(S272))),Assignments!B272,""),"")</f>
        <v/>
      </c>
      <c r="R272" t="str">
        <f>IF(H272&gt;='Data Transformation'!$R$30,B272,"")</f>
        <v/>
      </c>
      <c r="S272" t="str">
        <f>IF(D272&gt;='Data Transformation'!$R$31,B272,"")</f>
        <v/>
      </c>
      <c r="T272" t="str">
        <f>IF(AND(H272&lt;'Data Transformation'!$R$30,E272&lt;'Data Transformation'!$R$29,G272&lt;0.3,D272&lt;'Data Transformation'!$R$31,E272&gt;0.4,H272&gt;0.4),B272,"")</f>
        <v/>
      </c>
      <c r="U272" s="56"/>
      <c r="V272" t="str" cm="2">
        <f t="array" ref="V272">IF(C272=FALSE,"",IF(AND(ISNUMBER(B272),ISBLANK(N272:T272)),"Unclassified",(IF(COUNT(N272:T272)=0,"",INDEX($N$4:$T$4,MATCH(TRUE,N272:T272=B272,0))))))</f>
        <v>Rheostat</v>
      </c>
      <c r="W272" t="str">
        <f t="shared" si="13"/>
        <v/>
      </c>
      <c r="X272" t="str">
        <f t="shared" si="14"/>
        <v/>
      </c>
      <c r="AC272" t="b">
        <f t="shared" si="15"/>
        <v>0</v>
      </c>
      <c r="AD272">
        <f>IFERROR(ABS(ABS(K272-'Data Transformation'!$R$5)-ABS(K272-'Data Transformation'!$R$6)),"")</f>
        <v>0.69477462588235295</v>
      </c>
      <c r="AE272" t="b">
        <f>IF(C272=FALSE,"",IF(AND(OR(V272=$Z$6,V272=$Z$8),OR(AC272=TRUE,AD272&lt;='Data Transformation'!$X$8)),TRUE,FALSE))</f>
        <v>0</v>
      </c>
    </row>
    <row r="273" spans="2:31" x14ac:dyDescent="0.25">
      <c r="B273">
        <v>268</v>
      </c>
      <c r="C273">
        <v>19</v>
      </c>
      <c r="D273">
        <v>0.77777777777777779</v>
      </c>
      <c r="E273">
        <v>0.22222222222222221</v>
      </c>
      <c r="F273">
        <v>0.5</v>
      </c>
      <c r="G273">
        <v>0.47826086956521741</v>
      </c>
      <c r="H273">
        <v>0</v>
      </c>
      <c r="I273" t="str">
        <v>no</v>
      </c>
      <c r="K273" s="57">
        <f>IFERROR(AVERAGEIF('Data Transformation'!$B$425:$B$8425,B273,IF('Input and Summary Results'!$J$4="no",'Data Transformation'!$C$425:$C$8425,'Data Transformation'!$E$425:$E$8425)),"")</f>
        <v>1.2213362327777777</v>
      </c>
      <c r="L273" s="58" cm="1">
        <f t="array" ref="L273">IFERROR(_xlfn.STDEV.S(IF('Data Transformation'!$B$425:$B$8425=B273,IF('Input and Summary Results'!$J$4="no",'Data Transformation'!$C$425:$C$8425,'Data Transformation'!$E$425:$E$8425),"")),"")</f>
        <v>0.12101683324571449</v>
      </c>
      <c r="M273" s="56"/>
      <c r="N273" t="str">
        <f>IF(E273&gt;='Data Transformation'!$R$29,B273,"")</f>
        <v/>
      </c>
      <c r="O273">
        <f>IFERROR(IF(AND(Assignments!L273&lt;('Data Transformation'!$R$4-'Data Transformation'!$R$3)/2,ABS(K273-'Data Transformation'!$R$6)&gt;ABS(K273-'Data Transformation'!$R$5),NOT(ISNUMBER(N273)),NOT(ISNUMBER(R273)),NOT(ISNUMBER(P273)),NOT(ISNUMBER(R273)),NOT(ISNUMBER(S273)),NOT(ISNUMBER(T273))),Assignments!B273,""),"")</f>
        <v>268</v>
      </c>
      <c r="P273" t="str">
        <f>IF(AND(NOT(ISNUMBER(N273)),NOT(ISNUMBER(R273)),NOT(ISNUMBER(S273)),G273&gt;='Data Transformation'!$R$28),B273,"")</f>
        <v/>
      </c>
      <c r="Q273" t="str">
        <f>IFERROR(IF(AND(Assignments!L273&lt;('Data Transformation'!$R$4-'Data Transformation'!$R$3)/2,ABS(K273-'Data Transformation'!$R$6)&lt;ABS(K273-'Data Transformation'!$R$5),NOT(ISNUMBER(N273)),NOT(ISNUMBER(T273)),NOT(ISNUMBER(P273)),NOT(ISNUMBER(R273)),NOT(ISNUMBER(T273)),NOT(ISNUMBER(S273))),Assignments!B273,""),"")</f>
        <v/>
      </c>
      <c r="R273" t="str">
        <f>IF(H273&gt;='Data Transformation'!$R$30,B273,"")</f>
        <v/>
      </c>
      <c r="S273" t="str">
        <f>IF(D273&gt;='Data Transformation'!$R$31,B273,"")</f>
        <v/>
      </c>
      <c r="T273" t="str">
        <f>IF(AND(H273&lt;'Data Transformation'!$R$30,E273&lt;'Data Transformation'!$R$29,G273&lt;0.3,D273&lt;'Data Transformation'!$R$31,E273&gt;0.4,H273&gt;0.4),B273,"")</f>
        <v/>
      </c>
      <c r="U273" s="56"/>
      <c r="V273" t="str" cm="2">
        <f t="array" ref="V273">IF(C273=FALSE,"",IF(AND(ISNUMBER(B273),ISBLANK(N273:T273)),"Unclassified",(IF(COUNT(N273:T273)=0,"",INDEX($N$4:$T$4,MATCH(TRUE,N273:T273=B273,0))))))</f>
        <v>Moderate</v>
      </c>
      <c r="W273" t="str">
        <f t="shared" si="13"/>
        <v/>
      </c>
      <c r="X273" t="str">
        <f t="shared" si="14"/>
        <v/>
      </c>
      <c r="AC273" t="b">
        <f t="shared" si="15"/>
        <v>0</v>
      </c>
      <c r="AD273">
        <f>IFERROR(ABS(ABS(K273-'Data Transformation'!$R$5)-ABS(K273-'Data Transformation'!$R$6)),"")</f>
        <v>0.81</v>
      </c>
      <c r="AE273" t="b">
        <f>IF(C273=FALSE,"",IF(AND(OR(V273=$Z$6,V273=$Z$8),OR(AC273=TRUE,AD273&lt;='Data Transformation'!$X$8)),TRUE,FALSE))</f>
        <v>0</v>
      </c>
    </row>
    <row r="274" spans="2:31" x14ac:dyDescent="0.25">
      <c r="B274">
        <v>269</v>
      </c>
      <c r="C274">
        <v>18</v>
      </c>
      <c r="D274">
        <v>5.8823529411764705E-2</v>
      </c>
      <c r="E274">
        <v>0.29411764705882354</v>
      </c>
      <c r="F274">
        <v>0.8</v>
      </c>
      <c r="G274">
        <v>0.73913043478260865</v>
      </c>
      <c r="H274">
        <v>0.11764705882352941</v>
      </c>
      <c r="I274" t="str">
        <v>no</v>
      </c>
      <c r="K274" s="57">
        <f>IFERROR(AVERAGEIF('Data Transformation'!$B$425:$B$8425,B274,IF('Input and Summary Results'!$J$4="no",'Data Transformation'!$C$425:$C$8425,'Data Transformation'!$E$425:$E$8425)),"")</f>
        <v>0.75799893823529407</v>
      </c>
      <c r="L274" s="58" cm="1">
        <f t="array" ref="L274">IFERROR(_xlfn.STDEV.S(IF('Data Transformation'!$B$425:$B$8425=B274,IF('Input and Summary Results'!$J$4="no",'Data Transformation'!$C$425:$C$8425,'Data Transformation'!$E$425:$E$8425),"")),"")</f>
        <v>0.28819493507825295</v>
      </c>
      <c r="M274" s="56"/>
      <c r="N274" t="str">
        <f>IF(E274&gt;='Data Transformation'!$R$29,B274,"")</f>
        <v/>
      </c>
      <c r="O274" t="str">
        <f>IFERROR(IF(AND(Assignments!L274&lt;('Data Transformation'!$R$4-'Data Transformation'!$R$3)/2,ABS(K274-'Data Transformation'!$R$6)&gt;ABS(K274-'Data Transformation'!$R$5),NOT(ISNUMBER(N274)),NOT(ISNUMBER(R274)),NOT(ISNUMBER(P274)),NOT(ISNUMBER(R274)),NOT(ISNUMBER(S274)),NOT(ISNUMBER(T274))),Assignments!B274,""),"")</f>
        <v/>
      </c>
      <c r="P274">
        <f>IF(AND(NOT(ISNUMBER(N274)),NOT(ISNUMBER(R274)),NOT(ISNUMBER(S274)),G274&gt;='Data Transformation'!$R$28),B274,"")</f>
        <v>269</v>
      </c>
      <c r="Q274" t="str">
        <f>IFERROR(IF(AND(Assignments!L274&lt;('Data Transformation'!$R$4-'Data Transformation'!$R$3)/2,ABS(K274-'Data Transformation'!$R$6)&lt;ABS(K274-'Data Transformation'!$R$5),NOT(ISNUMBER(N274)),NOT(ISNUMBER(T274)),NOT(ISNUMBER(P274)),NOT(ISNUMBER(R274)),NOT(ISNUMBER(T274)),NOT(ISNUMBER(S274))),Assignments!B274,""),"")</f>
        <v/>
      </c>
      <c r="R274" t="str">
        <f>IF(H274&gt;='Data Transformation'!$R$30,B274,"")</f>
        <v/>
      </c>
      <c r="S274" t="str">
        <f>IF(D274&gt;='Data Transformation'!$R$31,B274,"")</f>
        <v/>
      </c>
      <c r="T274" t="str">
        <f>IF(AND(H274&lt;'Data Transformation'!$R$30,E274&lt;'Data Transformation'!$R$29,G274&lt;0.3,D274&lt;'Data Transformation'!$R$31,E274&gt;0.4,H274&gt;0.4),B274,"")</f>
        <v/>
      </c>
      <c r="U274" s="56"/>
      <c r="V274" t="str" cm="2">
        <f t="array" ref="V274">IF(C274=FALSE,"",IF(AND(ISNUMBER(B274),ISBLANK(N274:T274)),"Unclassified",(IF(COUNT(N274:T274)=0,"",INDEX($N$4:$T$4,MATCH(TRUE,N274:T274=B274,0))))))</f>
        <v>Rheostat</v>
      </c>
      <c r="W274" t="str">
        <f t="shared" si="13"/>
        <v/>
      </c>
      <c r="X274" t="str">
        <f t="shared" si="14"/>
        <v/>
      </c>
      <c r="AC274" t="b">
        <f t="shared" si="15"/>
        <v>0</v>
      </c>
      <c r="AD274">
        <f>IFERROR(ABS(ABS(K274-'Data Transformation'!$R$5)-ABS(K274-'Data Transformation'!$R$6)),"")</f>
        <v>0.3259978764705882</v>
      </c>
      <c r="AE274" t="b">
        <f>IF(C274=FALSE,"",IF(AND(OR(V274=$Z$6,V274=$Z$8),OR(AC274=TRUE,AD274&lt;='Data Transformation'!$X$8)),TRUE,FALSE))</f>
        <v>0</v>
      </c>
    </row>
    <row r="275" spans="2:31" x14ac:dyDescent="0.25">
      <c r="B275">
        <v>270</v>
      </c>
      <c r="C275">
        <v>20</v>
      </c>
      <c r="D275">
        <v>0</v>
      </c>
      <c r="E275">
        <v>0.47368421052631576</v>
      </c>
      <c r="F275">
        <v>0.7</v>
      </c>
      <c r="G275">
        <v>0.60869565217391308</v>
      </c>
      <c r="H275">
        <v>0.10526315789473684</v>
      </c>
      <c r="I275" t="str">
        <v>no</v>
      </c>
      <c r="K275" s="57">
        <f>IFERROR(AVERAGEIF('Data Transformation'!$B$425:$B$8425,B275,IF('Input and Summary Results'!$J$4="no",'Data Transformation'!$C$425:$C$8425,'Data Transformation'!$E$425:$E$8425)),"")</f>
        <v>0.77851518210526327</v>
      </c>
      <c r="L275" s="58" cm="1">
        <f t="array" ref="L275">IFERROR(_xlfn.STDEV.S(IF('Data Transformation'!$B$425:$B$8425=B275,IF('Input and Summary Results'!$J$4="no",'Data Transformation'!$C$425:$C$8425,'Data Transformation'!$E$425:$E$8425),"")),"")</f>
        <v>0.28165736827904092</v>
      </c>
      <c r="M275" s="56"/>
      <c r="N275" t="str">
        <f>IF(E275&gt;='Data Transformation'!$R$29,B275,"")</f>
        <v/>
      </c>
      <c r="O275" t="str">
        <f>IFERROR(IF(AND(Assignments!L275&lt;('Data Transformation'!$R$4-'Data Transformation'!$R$3)/2,ABS(K275-'Data Transformation'!$R$6)&gt;ABS(K275-'Data Transformation'!$R$5),NOT(ISNUMBER(N275)),NOT(ISNUMBER(R275)),NOT(ISNUMBER(P275)),NOT(ISNUMBER(R275)),NOT(ISNUMBER(S275)),NOT(ISNUMBER(T275))),Assignments!B275,""),"")</f>
        <v/>
      </c>
      <c r="P275">
        <f>IF(AND(NOT(ISNUMBER(N275)),NOT(ISNUMBER(R275)),NOT(ISNUMBER(S275)),G275&gt;='Data Transformation'!$R$28),B275,"")</f>
        <v>270</v>
      </c>
      <c r="Q275" t="str">
        <f>IFERROR(IF(AND(Assignments!L275&lt;('Data Transformation'!$R$4-'Data Transformation'!$R$3)/2,ABS(K275-'Data Transformation'!$R$6)&lt;ABS(K275-'Data Transformation'!$R$5),NOT(ISNUMBER(N275)),NOT(ISNUMBER(T275)),NOT(ISNUMBER(P275)),NOT(ISNUMBER(R275)),NOT(ISNUMBER(T275)),NOT(ISNUMBER(S275))),Assignments!B275,""),"")</f>
        <v/>
      </c>
      <c r="R275" t="str">
        <f>IF(H275&gt;='Data Transformation'!$R$30,B275,"")</f>
        <v/>
      </c>
      <c r="S275" t="str">
        <f>IF(D275&gt;='Data Transformation'!$R$31,B275,"")</f>
        <v/>
      </c>
      <c r="T275" t="str">
        <f>IF(AND(H275&lt;'Data Transformation'!$R$30,E275&lt;'Data Transformation'!$R$29,G275&lt;0.3,D275&lt;'Data Transformation'!$R$31,E275&gt;0.4,H275&gt;0.4),B275,"")</f>
        <v/>
      </c>
      <c r="U275" s="56"/>
      <c r="V275" t="str" cm="2">
        <f t="array" ref="V275">IF(C275=FALSE,"",IF(AND(ISNUMBER(B275),ISBLANK(N275:T275)),"Unclassified",(IF(COUNT(N275:T275)=0,"",INDEX($N$4:$T$4,MATCH(TRUE,N275:T275=B275,0))))))</f>
        <v>Rheostat</v>
      </c>
      <c r="W275" t="str">
        <f t="shared" si="13"/>
        <v/>
      </c>
      <c r="X275" t="str">
        <f t="shared" si="14"/>
        <v/>
      </c>
      <c r="AC275" t="b">
        <f t="shared" si="15"/>
        <v>0</v>
      </c>
      <c r="AD275">
        <f>IFERROR(ABS(ABS(K275-'Data Transformation'!$R$5)-ABS(K275-'Data Transformation'!$R$6)),"")</f>
        <v>0.36703036421052648</v>
      </c>
      <c r="AE275" t="b">
        <f>IF(C275=FALSE,"",IF(AND(OR(V275=$Z$6,V275=$Z$8),OR(AC275=TRUE,AD275&lt;='Data Transformation'!$X$8)),TRUE,FALSE))</f>
        <v>0</v>
      </c>
    </row>
    <row r="276" spans="2:31" x14ac:dyDescent="0.25">
      <c r="B276">
        <v>271</v>
      </c>
      <c r="C276">
        <v>18</v>
      </c>
      <c r="D276">
        <v>0</v>
      </c>
      <c r="E276">
        <v>0</v>
      </c>
      <c r="F276">
        <v>0.2</v>
      </c>
      <c r="G276">
        <v>8.6956521739130432E-2</v>
      </c>
      <c r="H276">
        <v>1</v>
      </c>
      <c r="I276" t="str">
        <v>yes</v>
      </c>
      <c r="K276" s="57">
        <f>IFERROR(AVERAGEIF('Data Transformation'!$B$425:$B$8425,B276,IF('Input and Summary Results'!$J$4="no",'Data Transformation'!$C$425:$C$8425,'Data Transformation'!$E$425:$E$8425)),"")</f>
        <v>-1.4831497647058819E-2</v>
      </c>
      <c r="L276" s="58" cm="1">
        <f t="array" ref="L276">IFERROR(_xlfn.STDEV.S(IF('Data Transformation'!$B$425:$B$8425=B276,IF('Input and Summary Results'!$J$4="no",'Data Transformation'!$C$425:$C$8425,'Data Transformation'!$E$425:$E$8425),"")),"")</f>
        <v>7.2626034831368452E-2</v>
      </c>
      <c r="M276" s="56"/>
      <c r="N276" t="str">
        <f>IF(E276&gt;='Data Transformation'!$R$29,B276,"")</f>
        <v/>
      </c>
      <c r="O276" t="str">
        <f>IFERROR(IF(AND(Assignments!L276&lt;('Data Transformation'!$R$4-'Data Transformation'!$R$3)/2,ABS(K276-'Data Transformation'!$R$6)&gt;ABS(K276-'Data Transformation'!$R$5),NOT(ISNUMBER(N276)),NOT(ISNUMBER(R276)),NOT(ISNUMBER(P276)),NOT(ISNUMBER(R276)),NOT(ISNUMBER(S276)),NOT(ISNUMBER(T276))),Assignments!B276,""),"")</f>
        <v/>
      </c>
      <c r="P276" t="str">
        <f>IF(AND(NOT(ISNUMBER(N276)),NOT(ISNUMBER(R276)),NOT(ISNUMBER(S276)),G276&gt;='Data Transformation'!$R$28),B276,"")</f>
        <v/>
      </c>
      <c r="Q276" t="str">
        <f>IFERROR(IF(AND(Assignments!L276&lt;('Data Transformation'!$R$4-'Data Transformation'!$R$3)/2,ABS(K276-'Data Transformation'!$R$6)&lt;ABS(K276-'Data Transformation'!$R$5),NOT(ISNUMBER(N276)),NOT(ISNUMBER(T276)),NOT(ISNUMBER(P276)),NOT(ISNUMBER(R276)),NOT(ISNUMBER(T276)),NOT(ISNUMBER(S276))),Assignments!B276,""),"")</f>
        <v/>
      </c>
      <c r="R276">
        <f>IF(H276&gt;='Data Transformation'!$R$30,B276,"")</f>
        <v>271</v>
      </c>
      <c r="S276" t="str">
        <f>IF(D276&gt;='Data Transformation'!$R$31,B276,"")</f>
        <v/>
      </c>
      <c r="T276" t="str">
        <f>IF(AND(H276&lt;'Data Transformation'!$R$30,E276&lt;'Data Transformation'!$R$29,G276&lt;0.3,D276&lt;'Data Transformation'!$R$31,E276&gt;0.4,H276&gt;0.4),B276,"")</f>
        <v/>
      </c>
      <c r="U276" s="56"/>
      <c r="V276" t="str" cm="2">
        <f t="array" ref="V276">IF(C276=FALSE,"",IF(AND(ISNUMBER(B276),ISBLANK(N276:T276)),"Unclassified",(IF(COUNT(N276:T276)=0,"",INDEX($N$4:$T$4,MATCH(TRUE,N276:T276=B276,0))))))</f>
        <v>Toggle</v>
      </c>
      <c r="W276" t="str">
        <f t="shared" si="13"/>
        <v/>
      </c>
      <c r="X276" t="str">
        <f t="shared" si="14"/>
        <v/>
      </c>
      <c r="AC276" t="b">
        <f t="shared" si="15"/>
        <v>0</v>
      </c>
      <c r="AD276">
        <f>IFERROR(ABS(ABS(K276-'Data Transformation'!$R$5)-ABS(K276-'Data Transformation'!$R$6)),"")</f>
        <v>0.80999999999999983</v>
      </c>
      <c r="AE276" t="b">
        <f>IF(C276=FALSE,"",IF(AND(OR(V276=$Z$6,V276=$Z$8),OR(AC276=TRUE,AD276&lt;='Data Transformation'!$X$8)),TRUE,FALSE))</f>
        <v>0</v>
      </c>
    </row>
    <row r="277" spans="2:31" x14ac:dyDescent="0.25">
      <c r="B277">
        <v>272</v>
      </c>
      <c r="C277">
        <v>18</v>
      </c>
      <c r="D277">
        <v>0</v>
      </c>
      <c r="E277">
        <v>0</v>
      </c>
      <c r="F277">
        <v>0.2</v>
      </c>
      <c r="G277">
        <v>8.6956521739130432E-2</v>
      </c>
      <c r="H277">
        <v>1</v>
      </c>
      <c r="I277" t="str">
        <v>yes</v>
      </c>
      <c r="K277" s="57">
        <f>IFERROR(AVERAGEIF('Data Transformation'!$B$425:$B$8425,B277,IF('Input and Summary Results'!$J$4="no",'Data Transformation'!$C$425:$C$8425,'Data Transformation'!$E$425:$E$8425)),"")</f>
        <v>5.6533294117646694E-4</v>
      </c>
      <c r="L277" s="58" cm="1">
        <f t="array" ref="L277">IFERROR(_xlfn.STDEV.S(IF('Data Transformation'!$B$425:$B$8425=B277,IF('Input and Summary Results'!$J$4="no",'Data Transformation'!$C$425:$C$8425,'Data Transformation'!$E$425:$E$8425),"")),"")</f>
        <v>6.2514908507278755E-2</v>
      </c>
      <c r="M277" s="56"/>
      <c r="N277" t="str">
        <f>IF(E277&gt;='Data Transformation'!$R$29,B277,"")</f>
        <v/>
      </c>
      <c r="O277" t="str">
        <f>IFERROR(IF(AND(Assignments!L277&lt;('Data Transformation'!$R$4-'Data Transformation'!$R$3)/2,ABS(K277-'Data Transformation'!$R$6)&gt;ABS(K277-'Data Transformation'!$R$5),NOT(ISNUMBER(N277)),NOT(ISNUMBER(R277)),NOT(ISNUMBER(P277)),NOT(ISNUMBER(R277)),NOT(ISNUMBER(S277)),NOT(ISNUMBER(T277))),Assignments!B277,""),"")</f>
        <v/>
      </c>
      <c r="P277" t="str">
        <f>IF(AND(NOT(ISNUMBER(N277)),NOT(ISNUMBER(R277)),NOT(ISNUMBER(S277)),G277&gt;='Data Transformation'!$R$28),B277,"")</f>
        <v/>
      </c>
      <c r="Q277" t="str">
        <f>IFERROR(IF(AND(Assignments!L277&lt;('Data Transformation'!$R$4-'Data Transformation'!$R$3)/2,ABS(K277-'Data Transformation'!$R$6)&lt;ABS(K277-'Data Transformation'!$R$5),NOT(ISNUMBER(N277)),NOT(ISNUMBER(T277)),NOT(ISNUMBER(P277)),NOT(ISNUMBER(R277)),NOT(ISNUMBER(T277)),NOT(ISNUMBER(S277))),Assignments!B277,""),"")</f>
        <v/>
      </c>
      <c r="R277">
        <f>IF(H277&gt;='Data Transformation'!$R$30,B277,"")</f>
        <v>272</v>
      </c>
      <c r="S277" t="str">
        <f>IF(D277&gt;='Data Transformation'!$R$31,B277,"")</f>
        <v/>
      </c>
      <c r="T277" t="str">
        <f>IF(AND(H277&lt;'Data Transformation'!$R$30,E277&lt;'Data Transformation'!$R$29,G277&lt;0.3,D277&lt;'Data Transformation'!$R$31,E277&gt;0.4,H277&gt;0.4),B277,"")</f>
        <v/>
      </c>
      <c r="U277" s="56"/>
      <c r="V277" t="str" cm="2">
        <f t="array" ref="V277">IF(C277=FALSE,"",IF(AND(ISNUMBER(B277),ISBLANK(N277:T277)),"Unclassified",(IF(COUNT(N277:T277)=0,"",INDEX($N$4:$T$4,MATCH(TRUE,N277:T277=B277,0))))))</f>
        <v>Toggle</v>
      </c>
      <c r="W277" t="str">
        <f t="shared" si="13"/>
        <v/>
      </c>
      <c r="X277" t="str">
        <f t="shared" si="14"/>
        <v/>
      </c>
      <c r="AC277" t="b">
        <f t="shared" si="15"/>
        <v>0</v>
      </c>
      <c r="AD277">
        <f>IFERROR(ABS(ABS(K277-'Data Transformation'!$R$5)-ABS(K277-'Data Transformation'!$R$6)),"")</f>
        <v>0.81</v>
      </c>
      <c r="AE277" t="b">
        <f>IF(C277=FALSE,"",IF(AND(OR(V277=$Z$6,V277=$Z$8),OR(AC277=TRUE,AD277&lt;='Data Transformation'!$X$8)),TRUE,FALSE))</f>
        <v>0</v>
      </c>
    </row>
    <row r="278" spans="2:31" x14ac:dyDescent="0.25">
      <c r="B278">
        <v>273</v>
      </c>
      <c r="C278">
        <v>16</v>
      </c>
      <c r="D278">
        <v>0</v>
      </c>
      <c r="E278">
        <v>6.6666666666666666E-2</v>
      </c>
      <c r="F278">
        <v>0.3</v>
      </c>
      <c r="G278">
        <v>0.17391304347826086</v>
      </c>
      <c r="H278">
        <v>0.93333333333333335</v>
      </c>
      <c r="I278" t="str">
        <v>no</v>
      </c>
      <c r="K278" s="57">
        <f>IFERROR(AVERAGEIF('Data Transformation'!$B$425:$B$8425,B278,IF('Input and Summary Results'!$J$4="no",'Data Transformation'!$C$425:$C$8425,'Data Transformation'!$E$425:$E$8425)),"")</f>
        <v>6.6220586666666664E-2</v>
      </c>
      <c r="L278" s="58" cm="1">
        <f t="array" ref="L278">IFERROR(_xlfn.STDEV.S(IF('Data Transformation'!$B$425:$B$8425=B278,IF('Input and Summary Results'!$J$4="no",'Data Transformation'!$C$425:$C$8425,'Data Transformation'!$E$425:$E$8425),"")),"")</f>
        <v>0.27563854808373012</v>
      </c>
      <c r="M278" s="56"/>
      <c r="N278" t="str">
        <f>IF(E278&gt;='Data Transformation'!$R$29,B278,"")</f>
        <v/>
      </c>
      <c r="O278" t="str">
        <f>IFERROR(IF(AND(Assignments!L278&lt;('Data Transformation'!$R$4-'Data Transformation'!$R$3)/2,ABS(K278-'Data Transformation'!$R$6)&gt;ABS(K278-'Data Transformation'!$R$5),NOT(ISNUMBER(N278)),NOT(ISNUMBER(R278)),NOT(ISNUMBER(P278)),NOT(ISNUMBER(R278)),NOT(ISNUMBER(S278)),NOT(ISNUMBER(T278))),Assignments!B278,""),"")</f>
        <v/>
      </c>
      <c r="P278" t="str">
        <f>IF(AND(NOT(ISNUMBER(N278)),NOT(ISNUMBER(R278)),NOT(ISNUMBER(S278)),G278&gt;='Data Transformation'!$R$28),B278,"")</f>
        <v/>
      </c>
      <c r="Q278" t="str">
        <f>IFERROR(IF(AND(Assignments!L278&lt;('Data Transformation'!$R$4-'Data Transformation'!$R$3)/2,ABS(K278-'Data Transformation'!$R$6)&lt;ABS(K278-'Data Transformation'!$R$5),NOT(ISNUMBER(N278)),NOT(ISNUMBER(T278)),NOT(ISNUMBER(P278)),NOT(ISNUMBER(R278)),NOT(ISNUMBER(T278)),NOT(ISNUMBER(S278))),Assignments!B278,""),"")</f>
        <v/>
      </c>
      <c r="R278">
        <f>IF(H278&gt;='Data Transformation'!$R$30,B278,"")</f>
        <v>273</v>
      </c>
      <c r="S278" t="str">
        <f>IF(D278&gt;='Data Transformation'!$R$31,B278,"")</f>
        <v/>
      </c>
      <c r="T278" t="str">
        <f>IF(AND(H278&lt;'Data Transformation'!$R$30,E278&lt;'Data Transformation'!$R$29,G278&lt;0.3,D278&lt;'Data Transformation'!$R$31,E278&gt;0.4,H278&gt;0.4),B278,"")</f>
        <v/>
      </c>
      <c r="U278" s="56"/>
      <c r="V278" t="str" cm="2">
        <f t="array" ref="V278">IF(C278=FALSE,"",IF(AND(ISNUMBER(B278),ISBLANK(N278:T278)),"Unclassified",(IF(COUNT(N278:T278)=0,"",INDEX($N$4:$T$4,MATCH(TRUE,N278:T278=B278,0))))))</f>
        <v>Toggle</v>
      </c>
      <c r="W278" t="str">
        <f t="shared" si="13"/>
        <v/>
      </c>
      <c r="X278" t="str">
        <f t="shared" si="14"/>
        <v/>
      </c>
      <c r="AC278" t="b">
        <f t="shared" si="15"/>
        <v>0</v>
      </c>
      <c r="AD278">
        <f>IFERROR(ABS(ABS(K278-'Data Transformation'!$R$5)-ABS(K278-'Data Transformation'!$R$6)),"")</f>
        <v>0.81</v>
      </c>
      <c r="AE278" t="b">
        <f>IF(C278=FALSE,"",IF(AND(OR(V278=$Z$6,V278=$Z$8),OR(AC278=TRUE,AD278&lt;='Data Transformation'!$X$8)),TRUE,FALSE))</f>
        <v>0</v>
      </c>
    </row>
    <row r="279" spans="2:31" x14ac:dyDescent="0.25">
      <c r="B279">
        <v>274</v>
      </c>
      <c r="C279">
        <v>19</v>
      </c>
      <c r="D279">
        <v>0.1111111111111111</v>
      </c>
      <c r="E279">
        <v>0.16666666666666666</v>
      </c>
      <c r="F279">
        <v>0.6</v>
      </c>
      <c r="G279">
        <v>0.52173913043478259</v>
      </c>
      <c r="H279">
        <v>0.5</v>
      </c>
      <c r="I279" t="str">
        <v>no</v>
      </c>
      <c r="K279" s="57">
        <f>IFERROR(AVERAGEIF('Data Transformation'!$B$425:$B$8425,B279,IF('Input and Summary Results'!$J$4="no",'Data Transformation'!$C$425:$C$8425,'Data Transformation'!$E$425:$E$8425)),"")</f>
        <v>0.43118581111111109</v>
      </c>
      <c r="L279" s="58" cm="1">
        <f t="array" ref="L279">IFERROR(_xlfn.STDEV.S(IF('Data Transformation'!$B$425:$B$8425=B279,IF('Input and Summary Results'!$J$4="no",'Data Transformation'!$C$425:$C$8425,'Data Transformation'!$E$425:$E$8425),"")),"")</f>
        <v>0.46333507010458397</v>
      </c>
      <c r="M279" s="56"/>
      <c r="N279" t="str">
        <f>IF(E279&gt;='Data Transformation'!$R$29,B279,"")</f>
        <v/>
      </c>
      <c r="O279" t="str">
        <f>IFERROR(IF(AND(Assignments!L279&lt;('Data Transformation'!$R$4-'Data Transformation'!$R$3)/2,ABS(K279-'Data Transformation'!$R$6)&gt;ABS(K279-'Data Transformation'!$R$5),NOT(ISNUMBER(N279)),NOT(ISNUMBER(R279)),NOT(ISNUMBER(P279)),NOT(ISNUMBER(R279)),NOT(ISNUMBER(S279)),NOT(ISNUMBER(T279))),Assignments!B279,""),"")</f>
        <v/>
      </c>
      <c r="P279">
        <f>IF(AND(NOT(ISNUMBER(N279)),NOT(ISNUMBER(R279)),NOT(ISNUMBER(S279)),G279&gt;='Data Transformation'!$R$28),B279,"")</f>
        <v>274</v>
      </c>
      <c r="Q279" t="str">
        <f>IFERROR(IF(AND(Assignments!L279&lt;('Data Transformation'!$R$4-'Data Transformation'!$R$3)/2,ABS(K279-'Data Transformation'!$R$6)&lt;ABS(K279-'Data Transformation'!$R$5),NOT(ISNUMBER(N279)),NOT(ISNUMBER(T279)),NOT(ISNUMBER(P279)),NOT(ISNUMBER(R279)),NOT(ISNUMBER(T279)),NOT(ISNUMBER(S279))),Assignments!B279,""),"")</f>
        <v/>
      </c>
      <c r="R279" t="str">
        <f>IF(H279&gt;='Data Transformation'!$R$30,B279,"")</f>
        <v/>
      </c>
      <c r="S279" t="str">
        <f>IF(D279&gt;='Data Transformation'!$R$31,B279,"")</f>
        <v/>
      </c>
      <c r="T279" t="str">
        <f>IF(AND(H279&lt;'Data Transformation'!$R$30,E279&lt;'Data Transformation'!$R$29,G279&lt;0.3,D279&lt;'Data Transformation'!$R$31,E279&gt;0.4,H279&gt;0.4),B279,"")</f>
        <v/>
      </c>
      <c r="U279" s="56"/>
      <c r="V279" t="str" cm="2">
        <f t="array" ref="V279">IF(C279=FALSE,"",IF(AND(ISNUMBER(B279),ISBLANK(N279:T279)),"Unclassified",(IF(COUNT(N279:T279)=0,"",INDEX($N$4:$T$4,MATCH(TRUE,N279:T279=B279,0))))))</f>
        <v>Rheostat</v>
      </c>
      <c r="W279" t="str">
        <f t="shared" si="13"/>
        <v/>
      </c>
      <c r="X279" t="str">
        <f t="shared" si="14"/>
        <v/>
      </c>
      <c r="AC279" t="b">
        <f t="shared" si="15"/>
        <v>0</v>
      </c>
      <c r="AD279">
        <f>IFERROR(ABS(ABS(K279-'Data Transformation'!$R$5)-ABS(K279-'Data Transformation'!$R$6)),"")</f>
        <v>0.32762837777777781</v>
      </c>
      <c r="AE279" t="b">
        <f>IF(C279=FALSE,"",IF(AND(OR(V279=$Z$6,V279=$Z$8),OR(AC279=TRUE,AD279&lt;='Data Transformation'!$X$8)),TRUE,FALSE))</f>
        <v>0</v>
      </c>
    </row>
    <row r="280" spans="2:31" x14ac:dyDescent="0.25">
      <c r="B280">
        <v>275</v>
      </c>
      <c r="C280">
        <v>20</v>
      </c>
      <c r="D280">
        <v>0</v>
      </c>
      <c r="E280">
        <v>5.2631578947368418E-2</v>
      </c>
      <c r="F280">
        <v>0.7</v>
      </c>
      <c r="G280">
        <v>0.65217391304347827</v>
      </c>
      <c r="H280">
        <v>0.63157894736842102</v>
      </c>
      <c r="I280" t="str">
        <v>no</v>
      </c>
      <c r="K280" s="57">
        <f>IFERROR(AVERAGEIF('Data Transformation'!$B$425:$B$8425,B280,IF('Input and Summary Results'!$J$4="no",'Data Transformation'!$C$425:$C$8425,'Data Transformation'!$E$425:$E$8425)),"")</f>
        <v>0.28555191210526315</v>
      </c>
      <c r="L280" s="58" cm="1">
        <f t="array" ref="L280">IFERROR(_xlfn.STDEV.S(IF('Data Transformation'!$B$425:$B$8425=B280,IF('Input and Summary Results'!$J$4="no",'Data Transformation'!$C$425:$C$8425,'Data Transformation'!$E$425:$E$8425),"")),"")</f>
        <v>0.32762174771135794</v>
      </c>
      <c r="M280" s="56"/>
      <c r="N280" t="str">
        <f>IF(E280&gt;='Data Transformation'!$R$29,B280,"")</f>
        <v/>
      </c>
      <c r="O280" t="str">
        <f>IFERROR(IF(AND(Assignments!L280&lt;('Data Transformation'!$R$4-'Data Transformation'!$R$3)/2,ABS(K280-'Data Transformation'!$R$6)&gt;ABS(K280-'Data Transformation'!$R$5),NOT(ISNUMBER(N280)),NOT(ISNUMBER(R280)),NOT(ISNUMBER(P280)),NOT(ISNUMBER(R280)),NOT(ISNUMBER(S280)),NOT(ISNUMBER(T280))),Assignments!B280,""),"")</f>
        <v/>
      </c>
      <c r="P280">
        <f>IF(AND(NOT(ISNUMBER(N280)),NOT(ISNUMBER(R280)),NOT(ISNUMBER(S280)),G280&gt;='Data Transformation'!$R$28),B280,"")</f>
        <v>275</v>
      </c>
      <c r="Q280" t="str">
        <f>IFERROR(IF(AND(Assignments!L280&lt;('Data Transformation'!$R$4-'Data Transformation'!$R$3)/2,ABS(K280-'Data Transformation'!$R$6)&lt;ABS(K280-'Data Transformation'!$R$5),NOT(ISNUMBER(N280)),NOT(ISNUMBER(T280)),NOT(ISNUMBER(P280)),NOT(ISNUMBER(R280)),NOT(ISNUMBER(T280)),NOT(ISNUMBER(S280))),Assignments!B280,""),"")</f>
        <v/>
      </c>
      <c r="R280" t="str">
        <f>IF(H280&gt;='Data Transformation'!$R$30,B280,"")</f>
        <v/>
      </c>
      <c r="S280" t="str">
        <f>IF(D280&gt;='Data Transformation'!$R$31,B280,"")</f>
        <v/>
      </c>
      <c r="T280" t="str">
        <f>IF(AND(H280&lt;'Data Transformation'!$R$30,E280&lt;'Data Transformation'!$R$29,G280&lt;0.3,D280&lt;'Data Transformation'!$R$31,E280&gt;0.4,H280&gt;0.4),B280,"")</f>
        <v/>
      </c>
      <c r="U280" s="56"/>
      <c r="V280" t="str" cm="2">
        <f t="array" ref="V280">IF(C280=FALSE,"",IF(AND(ISNUMBER(B280),ISBLANK(N280:T280)),"Unclassified",(IF(COUNT(N280:T280)=0,"",INDEX($N$4:$T$4,MATCH(TRUE,N280:T280=B280,0))))))</f>
        <v>Rheostat</v>
      </c>
      <c r="W280" t="str">
        <f t="shared" si="13"/>
        <v/>
      </c>
      <c r="X280" t="str">
        <f t="shared" si="14"/>
        <v/>
      </c>
      <c r="AC280" t="b">
        <f t="shared" si="15"/>
        <v>0</v>
      </c>
      <c r="AD280">
        <f>IFERROR(ABS(ABS(K280-'Data Transformation'!$R$5)-ABS(K280-'Data Transformation'!$R$6)),"")</f>
        <v>0.61889617578947365</v>
      </c>
      <c r="AE280" t="b">
        <f>IF(C280=FALSE,"",IF(AND(OR(V280=$Z$6,V280=$Z$8),OR(AC280=TRUE,AD280&lt;='Data Transformation'!$X$8)),TRUE,FALSE))</f>
        <v>0</v>
      </c>
    </row>
    <row r="281" spans="2:31" x14ac:dyDescent="0.25">
      <c r="B281">
        <v>276</v>
      </c>
      <c r="C281">
        <v>16</v>
      </c>
      <c r="D281">
        <v>0</v>
      </c>
      <c r="E281">
        <v>0.13333333333333333</v>
      </c>
      <c r="F281">
        <v>0.4</v>
      </c>
      <c r="G281">
        <v>0.30434782608695654</v>
      </c>
      <c r="H281">
        <v>0.8</v>
      </c>
      <c r="I281" t="str">
        <v>no</v>
      </c>
      <c r="K281" s="57">
        <f>IFERROR(AVERAGEIF('Data Transformation'!$B$425:$B$8425,B281,IF('Input and Summary Results'!$J$4="no",'Data Transformation'!$C$425:$C$8425,'Data Transformation'!$E$425:$E$8425)),"")</f>
        <v>0.18504656266666669</v>
      </c>
      <c r="L281" s="58" cm="1">
        <f t="array" ref="L281">IFERROR(_xlfn.STDEV.S(IF('Data Transformation'!$B$425:$B$8425=B281,IF('Input and Summary Results'!$J$4="no",'Data Transformation'!$C$425:$C$8425,'Data Transformation'!$E$425:$E$8425),"")),"")</f>
        <v>0.34152262573927844</v>
      </c>
      <c r="M281" s="56"/>
      <c r="N281" t="str">
        <f>IF(E281&gt;='Data Transformation'!$R$29,B281,"")</f>
        <v/>
      </c>
      <c r="O281" t="str">
        <f>IFERROR(IF(AND(Assignments!L281&lt;('Data Transformation'!$R$4-'Data Transformation'!$R$3)/2,ABS(K281-'Data Transformation'!$R$6)&gt;ABS(K281-'Data Transformation'!$R$5),NOT(ISNUMBER(N281)),NOT(ISNUMBER(R281)),NOT(ISNUMBER(P281)),NOT(ISNUMBER(R281)),NOT(ISNUMBER(S281)),NOT(ISNUMBER(T281))),Assignments!B281,""),"")</f>
        <v/>
      </c>
      <c r="P281" t="str">
        <f>IF(AND(NOT(ISNUMBER(N281)),NOT(ISNUMBER(R281)),NOT(ISNUMBER(S281)),G281&gt;='Data Transformation'!$R$28),B281,"")</f>
        <v/>
      </c>
      <c r="Q281" t="str">
        <f>IFERROR(IF(AND(Assignments!L281&lt;('Data Transformation'!$R$4-'Data Transformation'!$R$3)/2,ABS(K281-'Data Transformation'!$R$6)&lt;ABS(K281-'Data Transformation'!$R$5),NOT(ISNUMBER(N281)),NOT(ISNUMBER(T281)),NOT(ISNUMBER(P281)),NOT(ISNUMBER(R281)),NOT(ISNUMBER(T281)),NOT(ISNUMBER(S281))),Assignments!B281,""),"")</f>
        <v/>
      </c>
      <c r="R281">
        <f>IF(H281&gt;='Data Transformation'!$R$30,B281,"")</f>
        <v>276</v>
      </c>
      <c r="S281" t="str">
        <f>IF(D281&gt;='Data Transformation'!$R$31,B281,"")</f>
        <v/>
      </c>
      <c r="T281" t="str">
        <f>IF(AND(H281&lt;'Data Transformation'!$R$30,E281&lt;'Data Transformation'!$R$29,G281&lt;0.3,D281&lt;'Data Transformation'!$R$31,E281&gt;0.4,H281&gt;0.4),B281,"")</f>
        <v/>
      </c>
      <c r="U281" s="56"/>
      <c r="V281" t="str" cm="2">
        <f t="array" ref="V281">IF(C281=FALSE,"",IF(AND(ISNUMBER(B281),ISBLANK(N281:T281)),"Unclassified",(IF(COUNT(N281:T281)=0,"",INDEX($N$4:$T$4,MATCH(TRUE,N281:T281=B281,0))))))</f>
        <v>Toggle</v>
      </c>
      <c r="W281" t="str">
        <f t="shared" si="13"/>
        <v/>
      </c>
      <c r="X281" t="str">
        <f t="shared" si="14"/>
        <v/>
      </c>
      <c r="AC281" t="b">
        <f t="shared" si="15"/>
        <v>0</v>
      </c>
      <c r="AD281">
        <f>IFERROR(ABS(ABS(K281-'Data Transformation'!$R$5)-ABS(K281-'Data Transformation'!$R$6)),"")</f>
        <v>0.81</v>
      </c>
      <c r="AE281" t="b">
        <f>IF(C281=FALSE,"",IF(AND(OR(V281=$Z$6,V281=$Z$8),OR(AC281=TRUE,AD281&lt;='Data Transformation'!$X$8)),TRUE,FALSE))</f>
        <v>0</v>
      </c>
    </row>
    <row r="282" spans="2:31" x14ac:dyDescent="0.25">
      <c r="B282">
        <v>277</v>
      </c>
      <c r="C282">
        <v>17</v>
      </c>
      <c r="D282">
        <v>0</v>
      </c>
      <c r="E282">
        <v>0.4375</v>
      </c>
      <c r="F282">
        <v>0.6</v>
      </c>
      <c r="G282">
        <v>0.52173913043478259</v>
      </c>
      <c r="H282">
        <v>0.125</v>
      </c>
      <c r="I282" t="str">
        <v>no</v>
      </c>
      <c r="K282" s="57">
        <f>IFERROR(AVERAGEIF('Data Transformation'!$B$425:$B$8425,B282,IF('Input and Summary Results'!$J$4="no",'Data Transformation'!$C$425:$C$8425,'Data Transformation'!$E$425:$E$8425)),"")</f>
        <v>0.67628066062500003</v>
      </c>
      <c r="L282" s="58" cm="1">
        <f t="array" ref="L282">IFERROR(_xlfn.STDEV.S(IF('Data Transformation'!$B$425:$B$8425=B282,IF('Input and Summary Results'!$J$4="no",'Data Transformation'!$C$425:$C$8425,'Data Transformation'!$E$425:$E$8425),"")),"")</f>
        <v>0.33615745645896888</v>
      </c>
      <c r="M282" s="56"/>
      <c r="N282" t="str">
        <f>IF(E282&gt;='Data Transformation'!$R$29,B282,"")</f>
        <v/>
      </c>
      <c r="O282" t="str">
        <f>IFERROR(IF(AND(Assignments!L282&lt;('Data Transformation'!$R$4-'Data Transformation'!$R$3)/2,ABS(K282-'Data Transformation'!$R$6)&gt;ABS(K282-'Data Transformation'!$R$5),NOT(ISNUMBER(N282)),NOT(ISNUMBER(R282)),NOT(ISNUMBER(P282)),NOT(ISNUMBER(R282)),NOT(ISNUMBER(S282)),NOT(ISNUMBER(T282))),Assignments!B282,""),"")</f>
        <v/>
      </c>
      <c r="P282">
        <f>IF(AND(NOT(ISNUMBER(N282)),NOT(ISNUMBER(R282)),NOT(ISNUMBER(S282)),G282&gt;='Data Transformation'!$R$28),B282,"")</f>
        <v>277</v>
      </c>
      <c r="Q282" t="str">
        <f>IFERROR(IF(AND(Assignments!L282&lt;('Data Transformation'!$R$4-'Data Transformation'!$R$3)/2,ABS(K282-'Data Transformation'!$R$6)&lt;ABS(K282-'Data Transformation'!$R$5),NOT(ISNUMBER(N282)),NOT(ISNUMBER(T282)),NOT(ISNUMBER(P282)),NOT(ISNUMBER(R282)),NOT(ISNUMBER(T282)),NOT(ISNUMBER(S282))),Assignments!B282,""),"")</f>
        <v/>
      </c>
      <c r="R282" t="str">
        <f>IF(H282&gt;='Data Transformation'!$R$30,B282,"")</f>
        <v/>
      </c>
      <c r="S282" t="str">
        <f>IF(D282&gt;='Data Transformation'!$R$31,B282,"")</f>
        <v/>
      </c>
      <c r="T282" t="str">
        <f>IF(AND(H282&lt;'Data Transformation'!$R$30,E282&lt;'Data Transformation'!$R$29,G282&lt;0.3,D282&lt;'Data Transformation'!$R$31,E282&gt;0.4,H282&gt;0.4),B282,"")</f>
        <v/>
      </c>
      <c r="U282" s="56"/>
      <c r="V282" t="str" cm="2">
        <f t="array" ref="V282">IF(C282=FALSE,"",IF(AND(ISNUMBER(B282),ISBLANK(N282:T282)),"Unclassified",(IF(COUNT(N282:T282)=0,"",INDEX($N$4:$T$4,MATCH(TRUE,N282:T282=B282,0))))))</f>
        <v>Rheostat</v>
      </c>
      <c r="W282" t="str">
        <f t="shared" si="13"/>
        <v/>
      </c>
      <c r="X282" t="str">
        <f t="shared" si="14"/>
        <v/>
      </c>
      <c r="AC282" t="b">
        <f t="shared" si="15"/>
        <v>0</v>
      </c>
      <c r="AD282">
        <f>IFERROR(ABS(ABS(K282-'Data Transformation'!$R$5)-ABS(K282-'Data Transformation'!$R$6)),"")</f>
        <v>0.16256132125000006</v>
      </c>
      <c r="AE282" t="b">
        <f>IF(C282=FALSE,"",IF(AND(OR(V282=$Z$6,V282=$Z$8),OR(AC282=TRUE,AD282&lt;='Data Transformation'!$X$8)),TRUE,FALSE))</f>
        <v>0</v>
      </c>
    </row>
    <row r="283" spans="2:31" x14ac:dyDescent="0.25">
      <c r="B283">
        <v>278</v>
      </c>
      <c r="C283">
        <v>15</v>
      </c>
      <c r="D283">
        <v>0</v>
      </c>
      <c r="E283">
        <v>7.1428571428571425E-2</v>
      </c>
      <c r="F283">
        <v>0.5</v>
      </c>
      <c r="G283">
        <v>0.43478260869565216</v>
      </c>
      <c r="H283">
        <v>0.5714285714285714</v>
      </c>
      <c r="I283" t="str">
        <v>no</v>
      </c>
      <c r="K283" s="57">
        <f>IFERROR(AVERAGEIF('Data Transformation'!$B$425:$B$8425,B283,IF('Input and Summary Results'!$J$4="no",'Data Transformation'!$C$425:$C$8425,'Data Transformation'!$E$425:$E$8425)),"")</f>
        <v>0.31468957857142854</v>
      </c>
      <c r="L283" s="58" cm="1">
        <f t="array" ref="L283">IFERROR(_xlfn.STDEV.S(IF('Data Transformation'!$B$425:$B$8425=B283,IF('Input and Summary Results'!$J$4="no",'Data Transformation'!$C$425:$C$8425,'Data Transformation'!$E$425:$E$8425),"")),"")</f>
        <v>0.34886566848267042</v>
      </c>
      <c r="M283" s="56"/>
      <c r="N283" t="str">
        <f>IF(E283&gt;='Data Transformation'!$R$29,B283,"")</f>
        <v/>
      </c>
      <c r="O283" t="str">
        <f>IFERROR(IF(AND(Assignments!L283&lt;('Data Transformation'!$R$4-'Data Transformation'!$R$3)/2,ABS(K283-'Data Transformation'!$R$6)&gt;ABS(K283-'Data Transformation'!$R$5),NOT(ISNUMBER(N283)),NOT(ISNUMBER(R283)),NOT(ISNUMBER(P283)),NOT(ISNUMBER(R283)),NOT(ISNUMBER(S283)),NOT(ISNUMBER(T283))),Assignments!B283,""),"")</f>
        <v/>
      </c>
      <c r="P283" t="str">
        <f>IF(AND(NOT(ISNUMBER(N283)),NOT(ISNUMBER(R283)),NOT(ISNUMBER(S283)),G283&gt;='Data Transformation'!$R$28),B283,"")</f>
        <v/>
      </c>
      <c r="Q283">
        <f>IFERROR(IF(AND(Assignments!L283&lt;('Data Transformation'!$R$4-'Data Transformation'!$R$3)/2,ABS(K283-'Data Transformation'!$R$6)&lt;ABS(K283-'Data Transformation'!$R$5),NOT(ISNUMBER(N283)),NOT(ISNUMBER(T283)),NOT(ISNUMBER(P283)),NOT(ISNUMBER(R283)),NOT(ISNUMBER(T283)),NOT(ISNUMBER(S283))),Assignments!B283,""),"")</f>
        <v>278</v>
      </c>
      <c r="R283" t="str">
        <f>IF(H283&gt;='Data Transformation'!$R$30,B283,"")</f>
        <v/>
      </c>
      <c r="S283" t="str">
        <f>IF(D283&gt;='Data Transformation'!$R$31,B283,"")</f>
        <v/>
      </c>
      <c r="T283" t="str">
        <f>IF(AND(H283&lt;'Data Transformation'!$R$30,E283&lt;'Data Transformation'!$R$29,G283&lt;0.3,D283&lt;'Data Transformation'!$R$31,E283&gt;0.4,H283&gt;0.4),B283,"")</f>
        <v/>
      </c>
      <c r="U283" s="56"/>
      <c r="V283" t="str" cm="2">
        <f t="array" ref="V283">IF(C283=FALSE,"",IF(AND(ISNUMBER(B283),ISBLANK(N283:T283)),"Unclassified",(IF(COUNT(N283:T283)=0,"",INDEX($N$4:$T$4,MATCH(TRUE,N283:T283=B283,0))))))</f>
        <v>Adverse</v>
      </c>
      <c r="W283" t="str">
        <f t="shared" si="13"/>
        <v/>
      </c>
      <c r="X283" t="str">
        <f t="shared" si="14"/>
        <v/>
      </c>
      <c r="AC283" t="b">
        <f t="shared" si="15"/>
        <v>0</v>
      </c>
      <c r="AD283">
        <f>IFERROR(ABS(ABS(K283-'Data Transformation'!$R$5)-ABS(K283-'Data Transformation'!$R$6)),"")</f>
        <v>0.56062084285714286</v>
      </c>
      <c r="AE283" t="b">
        <f>IF(C283=FALSE,"",IF(AND(OR(V283=$Z$6,V283=$Z$8),OR(AC283=TRUE,AD283&lt;='Data Transformation'!$X$8)),TRUE,FALSE))</f>
        <v>0</v>
      </c>
    </row>
    <row r="284" spans="2:31" x14ac:dyDescent="0.25">
      <c r="B284">
        <v>279</v>
      </c>
      <c r="C284">
        <v>20</v>
      </c>
      <c r="D284">
        <v>0</v>
      </c>
      <c r="E284">
        <v>0.57894736842105265</v>
      </c>
      <c r="F284">
        <v>0.5</v>
      </c>
      <c r="G284">
        <v>0.43478260869565216</v>
      </c>
      <c r="H284">
        <v>5.2631578947368418E-2</v>
      </c>
      <c r="I284" t="str">
        <v>no</v>
      </c>
      <c r="K284" s="57">
        <f>IFERROR(AVERAGEIF('Data Transformation'!$B$425:$B$8425,B284,IF('Input and Summary Results'!$J$4="no",'Data Transformation'!$C$425:$C$8425,'Data Transformation'!$E$425:$E$8425)),"")</f>
        <v>0.84252784052631591</v>
      </c>
      <c r="L284" s="58" cm="1">
        <f t="array" ref="L284">IFERROR(_xlfn.STDEV.S(IF('Data Transformation'!$B$425:$B$8425=B284,IF('Input and Summary Results'!$J$4="no",'Data Transformation'!$C$425:$C$8425,'Data Transformation'!$E$425:$E$8425),"")),"")</f>
        <v>0.25369605285077446</v>
      </c>
      <c r="M284" s="56"/>
      <c r="N284" t="str">
        <f>IF(E284&gt;='Data Transformation'!$R$29,B284,"")</f>
        <v/>
      </c>
      <c r="O284">
        <f>IFERROR(IF(AND(Assignments!L284&lt;('Data Transformation'!$R$4-'Data Transformation'!$R$3)/2,ABS(K284-'Data Transformation'!$R$6)&gt;ABS(K284-'Data Transformation'!$R$5),NOT(ISNUMBER(N284)),NOT(ISNUMBER(R284)),NOT(ISNUMBER(P284)),NOT(ISNUMBER(R284)),NOT(ISNUMBER(S284)),NOT(ISNUMBER(T284))),Assignments!B284,""),"")</f>
        <v>279</v>
      </c>
      <c r="P284" t="str">
        <f>IF(AND(NOT(ISNUMBER(N284)),NOT(ISNUMBER(R284)),NOT(ISNUMBER(S284)),G284&gt;='Data Transformation'!$R$28),B284,"")</f>
        <v/>
      </c>
      <c r="Q284" t="str">
        <f>IFERROR(IF(AND(Assignments!L284&lt;('Data Transformation'!$R$4-'Data Transformation'!$R$3)/2,ABS(K284-'Data Transformation'!$R$6)&lt;ABS(K284-'Data Transformation'!$R$5),NOT(ISNUMBER(N284)),NOT(ISNUMBER(T284)),NOT(ISNUMBER(P284)),NOT(ISNUMBER(R284)),NOT(ISNUMBER(T284)),NOT(ISNUMBER(S284))),Assignments!B284,""),"")</f>
        <v/>
      </c>
      <c r="R284" t="str">
        <f>IF(H284&gt;='Data Transformation'!$R$30,B284,"")</f>
        <v/>
      </c>
      <c r="S284" t="str">
        <f>IF(D284&gt;='Data Transformation'!$R$31,B284,"")</f>
        <v/>
      </c>
      <c r="T284" t="str">
        <f>IF(AND(H284&lt;'Data Transformation'!$R$30,E284&lt;'Data Transformation'!$R$29,G284&lt;0.3,D284&lt;'Data Transformation'!$R$31,E284&gt;0.4,H284&gt;0.4),B284,"")</f>
        <v/>
      </c>
      <c r="U284" s="56"/>
      <c r="V284" t="str" cm="2">
        <f t="array" ref="V284">IF(C284=FALSE,"",IF(AND(ISNUMBER(B284),ISBLANK(N284:T284)),"Unclassified",(IF(COUNT(N284:T284)=0,"",INDEX($N$4:$T$4,MATCH(TRUE,N284:T284=B284,0))))))</f>
        <v>Moderate</v>
      </c>
      <c r="W284" t="str">
        <f t="shared" si="13"/>
        <v/>
      </c>
      <c r="X284" t="str">
        <f t="shared" si="14"/>
        <v/>
      </c>
      <c r="AC284" t="b">
        <f t="shared" si="15"/>
        <v>0</v>
      </c>
      <c r="AD284">
        <f>IFERROR(ABS(ABS(K284-'Data Transformation'!$R$5)-ABS(K284-'Data Transformation'!$R$6)),"")</f>
        <v>0.49505568105263187</v>
      </c>
      <c r="AE284" t="b">
        <f>IF(C284=FALSE,"",IF(AND(OR(V284=$Z$6,V284=$Z$8),OR(AC284=TRUE,AD284&lt;='Data Transformation'!$X$8)),TRUE,FALSE))</f>
        <v>0</v>
      </c>
    </row>
    <row r="285" spans="2:31" x14ac:dyDescent="0.25">
      <c r="B285">
        <v>280</v>
      </c>
      <c r="C285">
        <v>17</v>
      </c>
      <c r="D285">
        <v>0</v>
      </c>
      <c r="E285">
        <v>6.25E-2</v>
      </c>
      <c r="F285">
        <v>0.5</v>
      </c>
      <c r="G285">
        <v>0.43478260869565216</v>
      </c>
      <c r="H285">
        <v>0.625</v>
      </c>
      <c r="I285" t="str">
        <v>no</v>
      </c>
      <c r="K285" s="57">
        <f>IFERROR(AVERAGEIF('Data Transformation'!$B$425:$B$8425,B285,IF('Input and Summary Results'!$J$4="no",'Data Transformation'!$C$425:$C$8425,'Data Transformation'!$E$425:$E$8425)),"")</f>
        <v>0.29236955312500001</v>
      </c>
      <c r="L285" s="58" cm="1">
        <f t="array" ref="L285">IFERROR(_xlfn.STDEV.S(IF('Data Transformation'!$B$425:$B$8425=B285,IF('Input and Summary Results'!$J$4="no",'Data Transformation'!$C$425:$C$8425,'Data Transformation'!$E$425:$E$8425),"")),"")</f>
        <v>0.28751962874480086</v>
      </c>
      <c r="M285" s="56"/>
      <c r="N285" t="str">
        <f>IF(E285&gt;='Data Transformation'!$R$29,B285,"")</f>
        <v/>
      </c>
      <c r="O285" t="str">
        <f>IFERROR(IF(AND(Assignments!L285&lt;('Data Transformation'!$R$4-'Data Transformation'!$R$3)/2,ABS(K285-'Data Transformation'!$R$6)&gt;ABS(K285-'Data Transformation'!$R$5),NOT(ISNUMBER(N285)),NOT(ISNUMBER(R285)),NOT(ISNUMBER(P285)),NOT(ISNUMBER(R285)),NOT(ISNUMBER(S285)),NOT(ISNUMBER(T285))),Assignments!B285,""),"")</f>
        <v/>
      </c>
      <c r="P285" t="str">
        <f>IF(AND(NOT(ISNUMBER(N285)),NOT(ISNUMBER(R285)),NOT(ISNUMBER(S285)),G285&gt;='Data Transformation'!$R$28),B285,"")</f>
        <v/>
      </c>
      <c r="Q285">
        <f>IFERROR(IF(AND(Assignments!L285&lt;('Data Transformation'!$R$4-'Data Transformation'!$R$3)/2,ABS(K285-'Data Transformation'!$R$6)&lt;ABS(K285-'Data Transformation'!$R$5),NOT(ISNUMBER(N285)),NOT(ISNUMBER(T285)),NOT(ISNUMBER(P285)),NOT(ISNUMBER(R285)),NOT(ISNUMBER(T285)),NOT(ISNUMBER(S285))),Assignments!B285,""),"")</f>
        <v>280</v>
      </c>
      <c r="R285" t="str">
        <f>IF(H285&gt;='Data Transformation'!$R$30,B285,"")</f>
        <v/>
      </c>
      <c r="S285" t="str">
        <f>IF(D285&gt;='Data Transformation'!$R$31,B285,"")</f>
        <v/>
      </c>
      <c r="T285" t="str">
        <f>IF(AND(H285&lt;'Data Transformation'!$R$30,E285&lt;'Data Transformation'!$R$29,G285&lt;0.3,D285&lt;'Data Transformation'!$R$31,E285&gt;0.4,H285&gt;0.4),B285,"")</f>
        <v/>
      </c>
      <c r="U285" s="56"/>
      <c r="V285" t="str" cm="2">
        <f t="array" ref="V285">IF(C285=FALSE,"",IF(AND(ISNUMBER(B285),ISBLANK(N285:T285)),"Unclassified",(IF(COUNT(N285:T285)=0,"",INDEX($N$4:$T$4,MATCH(TRUE,N285:T285=B285,0))))))</f>
        <v>Adverse</v>
      </c>
      <c r="W285" t="str">
        <f t="shared" si="13"/>
        <v/>
      </c>
      <c r="X285" t="str">
        <f t="shared" si="14"/>
        <v/>
      </c>
      <c r="AC285" t="b">
        <f t="shared" si="15"/>
        <v>0</v>
      </c>
      <c r="AD285">
        <f>IFERROR(ABS(ABS(K285-'Data Transformation'!$R$5)-ABS(K285-'Data Transformation'!$R$6)),"")</f>
        <v>0.60526089374999992</v>
      </c>
      <c r="AE285" t="b">
        <f>IF(C285=FALSE,"",IF(AND(OR(V285=$Z$6,V285=$Z$8),OR(AC285=TRUE,AD285&lt;='Data Transformation'!$X$8)),TRUE,FALSE))</f>
        <v>0</v>
      </c>
    </row>
    <row r="286" spans="2:31" x14ac:dyDescent="0.25">
      <c r="B286">
        <v>281</v>
      </c>
      <c r="C286">
        <v>20</v>
      </c>
      <c r="D286">
        <v>0</v>
      </c>
      <c r="E286">
        <v>0.57894736842105265</v>
      </c>
      <c r="F286">
        <v>0.6</v>
      </c>
      <c r="G286">
        <v>0.56521739130434778</v>
      </c>
      <c r="H286">
        <v>5.2631578947368418E-2</v>
      </c>
      <c r="I286" t="str">
        <v>no</v>
      </c>
      <c r="K286" s="57">
        <f>IFERROR(AVERAGEIF('Data Transformation'!$B$425:$B$8425,B286,IF('Input and Summary Results'!$J$4="no",'Data Transformation'!$C$425:$C$8425,'Data Transformation'!$E$425:$E$8425)),"")</f>
        <v>0.83724023368421052</v>
      </c>
      <c r="L286" s="58" cm="1">
        <f t="array" ref="L286">IFERROR(_xlfn.STDEV.S(IF('Data Transformation'!$B$425:$B$8425=B286,IF('Input and Summary Results'!$J$4="no",'Data Transformation'!$C$425:$C$8425,'Data Transformation'!$E$425:$E$8425),"")),"")</f>
        <v>0.25412943946390404</v>
      </c>
      <c r="M286" s="56"/>
      <c r="N286" t="str">
        <f>IF(E286&gt;='Data Transformation'!$R$29,B286,"")</f>
        <v/>
      </c>
      <c r="O286" t="str">
        <f>IFERROR(IF(AND(Assignments!L286&lt;('Data Transformation'!$R$4-'Data Transformation'!$R$3)/2,ABS(K286-'Data Transformation'!$R$6)&gt;ABS(K286-'Data Transformation'!$R$5),NOT(ISNUMBER(N286)),NOT(ISNUMBER(R286)),NOT(ISNUMBER(P286)),NOT(ISNUMBER(R286)),NOT(ISNUMBER(S286)),NOT(ISNUMBER(T286))),Assignments!B286,""),"")</f>
        <v/>
      </c>
      <c r="P286">
        <f>IF(AND(NOT(ISNUMBER(N286)),NOT(ISNUMBER(R286)),NOT(ISNUMBER(S286)),G286&gt;='Data Transformation'!$R$28),B286,"")</f>
        <v>281</v>
      </c>
      <c r="Q286" t="str">
        <f>IFERROR(IF(AND(Assignments!L286&lt;('Data Transformation'!$R$4-'Data Transformation'!$R$3)/2,ABS(K286-'Data Transformation'!$R$6)&lt;ABS(K286-'Data Transformation'!$R$5),NOT(ISNUMBER(N286)),NOT(ISNUMBER(T286)),NOT(ISNUMBER(P286)),NOT(ISNUMBER(R286)),NOT(ISNUMBER(T286)),NOT(ISNUMBER(S286))),Assignments!B286,""),"")</f>
        <v/>
      </c>
      <c r="R286" t="str">
        <f>IF(H286&gt;='Data Transformation'!$R$30,B286,"")</f>
        <v/>
      </c>
      <c r="S286" t="str">
        <f>IF(D286&gt;='Data Transformation'!$R$31,B286,"")</f>
        <v/>
      </c>
      <c r="T286" t="str">
        <f>IF(AND(H286&lt;'Data Transformation'!$R$30,E286&lt;'Data Transformation'!$R$29,G286&lt;0.3,D286&lt;'Data Transformation'!$R$31,E286&gt;0.4,H286&gt;0.4),B286,"")</f>
        <v/>
      </c>
      <c r="U286" s="56"/>
      <c r="V286" t="str" cm="2">
        <f t="array" ref="V286">IF(C286=FALSE,"",IF(AND(ISNUMBER(B286),ISBLANK(N286:T286)),"Unclassified",(IF(COUNT(N286:T286)=0,"",INDEX($N$4:$T$4,MATCH(TRUE,N286:T286=B286,0))))))</f>
        <v>Rheostat</v>
      </c>
      <c r="W286" t="str">
        <f t="shared" si="13"/>
        <v/>
      </c>
      <c r="X286" t="str">
        <f t="shared" si="14"/>
        <v/>
      </c>
      <c r="AC286" t="b">
        <f t="shared" si="15"/>
        <v>0</v>
      </c>
      <c r="AD286">
        <f>IFERROR(ABS(ABS(K286-'Data Transformation'!$R$5)-ABS(K286-'Data Transformation'!$R$6)),"")</f>
        <v>0.48448046736842099</v>
      </c>
      <c r="AE286" t="b">
        <f>IF(C286=FALSE,"",IF(AND(OR(V286=$Z$6,V286=$Z$8),OR(AC286=TRUE,AD286&lt;='Data Transformation'!$X$8)),TRUE,FALSE))</f>
        <v>0</v>
      </c>
    </row>
    <row r="287" spans="2:31" x14ac:dyDescent="0.25">
      <c r="B287">
        <v>282</v>
      </c>
      <c r="C287">
        <v>19</v>
      </c>
      <c r="D287">
        <v>5.5555555555555552E-2</v>
      </c>
      <c r="E287">
        <v>0.16666666666666666</v>
      </c>
      <c r="F287">
        <v>0.6</v>
      </c>
      <c r="G287">
        <v>0.52173913043478259</v>
      </c>
      <c r="H287">
        <v>0.66666666666666663</v>
      </c>
      <c r="I287" t="str">
        <v>no</v>
      </c>
      <c r="K287" s="57">
        <f>IFERROR(AVERAGEIF('Data Transformation'!$B$425:$B$8425,B287,IF('Input and Summary Results'!$J$4="no",'Data Transformation'!$C$425:$C$8425,'Data Transformation'!$E$425:$E$8425)),"")</f>
        <v>0.27538163166666663</v>
      </c>
      <c r="L287" s="58" cm="1">
        <f t="array" ref="L287">IFERROR(_xlfn.STDEV.S(IF('Data Transformation'!$B$425:$B$8425=B287,IF('Input and Summary Results'!$J$4="no",'Data Transformation'!$C$425:$C$8425,'Data Transformation'!$E$425:$E$8425),"")),"")</f>
        <v>0.46378586426747664</v>
      </c>
      <c r="M287" s="56"/>
      <c r="N287" t="str">
        <f>IF(E287&gt;='Data Transformation'!$R$29,B287,"")</f>
        <v/>
      </c>
      <c r="O287" t="str">
        <f>IFERROR(IF(AND(Assignments!L287&lt;('Data Transformation'!$R$4-'Data Transformation'!$R$3)/2,ABS(K287-'Data Transformation'!$R$6)&gt;ABS(K287-'Data Transformation'!$R$5),NOT(ISNUMBER(N287)),NOT(ISNUMBER(R287)),NOT(ISNUMBER(P287)),NOT(ISNUMBER(R287)),NOT(ISNUMBER(S287)),NOT(ISNUMBER(T287))),Assignments!B287,""),"")</f>
        <v/>
      </c>
      <c r="P287" t="str">
        <f>IF(AND(NOT(ISNUMBER(N287)),NOT(ISNUMBER(R287)),NOT(ISNUMBER(S287)),G287&gt;='Data Transformation'!$R$28),B287,"")</f>
        <v/>
      </c>
      <c r="Q287" t="str">
        <f>IFERROR(IF(AND(Assignments!L287&lt;('Data Transformation'!$R$4-'Data Transformation'!$R$3)/2,ABS(K287-'Data Transformation'!$R$6)&lt;ABS(K287-'Data Transformation'!$R$5),NOT(ISNUMBER(N287)),NOT(ISNUMBER(T287)),NOT(ISNUMBER(P287)),NOT(ISNUMBER(R287)),NOT(ISNUMBER(T287)),NOT(ISNUMBER(S287))),Assignments!B287,""),"")</f>
        <v/>
      </c>
      <c r="R287">
        <f>IF(H287&gt;='Data Transformation'!$R$30,B287,"")</f>
        <v>282</v>
      </c>
      <c r="S287" t="str">
        <f>IF(D287&gt;='Data Transformation'!$R$31,B287,"")</f>
        <v/>
      </c>
      <c r="T287" t="str">
        <f>IF(AND(H287&lt;'Data Transformation'!$R$30,E287&lt;'Data Transformation'!$R$29,G287&lt;0.3,D287&lt;'Data Transformation'!$R$31,E287&gt;0.4,H287&gt;0.4),B287,"")</f>
        <v/>
      </c>
      <c r="U287" s="56"/>
      <c r="V287" t="str" cm="2">
        <f t="array" ref="V287">IF(C287=FALSE,"",IF(AND(ISNUMBER(B287),ISBLANK(N287:T287)),"Unclassified",(IF(COUNT(N287:T287)=0,"",INDEX($N$4:$T$4,MATCH(TRUE,N287:T287=B287,0))))))</f>
        <v>Toggle</v>
      </c>
      <c r="W287" t="str">
        <f t="shared" si="13"/>
        <v/>
      </c>
      <c r="X287" t="str">
        <f t="shared" si="14"/>
        <v/>
      </c>
      <c r="AC287" t="b">
        <f t="shared" si="15"/>
        <v>0</v>
      </c>
      <c r="AD287">
        <f>IFERROR(ABS(ABS(K287-'Data Transformation'!$R$5)-ABS(K287-'Data Transformation'!$R$6)),"")</f>
        <v>0.63923673666666669</v>
      </c>
      <c r="AE287" t="b">
        <f>IF(C287=FALSE,"",IF(AND(OR(V287=$Z$6,V287=$Z$8),OR(AC287=TRUE,AD287&lt;='Data Transformation'!$X$8)),TRUE,FALSE))</f>
        <v>0</v>
      </c>
    </row>
    <row r="288" spans="2:31" x14ac:dyDescent="0.25">
      <c r="B288">
        <v>283</v>
      </c>
      <c r="C288">
        <v>19</v>
      </c>
      <c r="D288">
        <v>5.5555555555555552E-2</v>
      </c>
      <c r="E288">
        <v>0.5</v>
      </c>
      <c r="F288">
        <v>0.7</v>
      </c>
      <c r="G288">
        <v>0.60869565217391308</v>
      </c>
      <c r="H288">
        <v>0.16666666666666666</v>
      </c>
      <c r="I288" t="str">
        <v>no</v>
      </c>
      <c r="K288" s="57">
        <f>IFERROR(AVERAGEIF('Data Transformation'!$B$425:$B$8425,B288,IF('Input and Summary Results'!$J$4="no",'Data Transformation'!$C$425:$C$8425,'Data Transformation'!$E$425:$E$8425)),"")</f>
        <v>0.73379646555555567</v>
      </c>
      <c r="L288" s="58" cm="1">
        <f t="array" ref="L288">IFERROR(_xlfn.STDEV.S(IF('Data Transformation'!$B$425:$B$8425=B288,IF('Input and Summary Results'!$J$4="no",'Data Transformation'!$C$425:$C$8425,'Data Transformation'!$E$425:$E$8425),"")),"")</f>
        <v>0.38453317445732133</v>
      </c>
      <c r="M288" s="56"/>
      <c r="N288" t="str">
        <f>IF(E288&gt;='Data Transformation'!$R$29,B288,"")</f>
        <v/>
      </c>
      <c r="O288" t="str">
        <f>IFERROR(IF(AND(Assignments!L288&lt;('Data Transformation'!$R$4-'Data Transformation'!$R$3)/2,ABS(K288-'Data Transformation'!$R$6)&gt;ABS(K288-'Data Transformation'!$R$5),NOT(ISNUMBER(N288)),NOT(ISNUMBER(R288)),NOT(ISNUMBER(P288)),NOT(ISNUMBER(R288)),NOT(ISNUMBER(S288)),NOT(ISNUMBER(T288))),Assignments!B288,""),"")</f>
        <v/>
      </c>
      <c r="P288">
        <f>IF(AND(NOT(ISNUMBER(N288)),NOT(ISNUMBER(R288)),NOT(ISNUMBER(S288)),G288&gt;='Data Transformation'!$R$28),B288,"")</f>
        <v>283</v>
      </c>
      <c r="Q288" t="str">
        <f>IFERROR(IF(AND(Assignments!L288&lt;('Data Transformation'!$R$4-'Data Transformation'!$R$3)/2,ABS(K288-'Data Transformation'!$R$6)&lt;ABS(K288-'Data Transformation'!$R$5),NOT(ISNUMBER(N288)),NOT(ISNUMBER(T288)),NOT(ISNUMBER(P288)),NOT(ISNUMBER(R288)),NOT(ISNUMBER(T288)),NOT(ISNUMBER(S288))),Assignments!B288,""),"")</f>
        <v/>
      </c>
      <c r="R288" t="str">
        <f>IF(H288&gt;='Data Transformation'!$R$30,B288,"")</f>
        <v/>
      </c>
      <c r="S288" t="str">
        <f>IF(D288&gt;='Data Transformation'!$R$31,B288,"")</f>
        <v/>
      </c>
      <c r="T288" t="str">
        <f>IF(AND(H288&lt;'Data Transformation'!$R$30,E288&lt;'Data Transformation'!$R$29,G288&lt;0.3,D288&lt;'Data Transformation'!$R$31,E288&gt;0.4,H288&gt;0.4),B288,"")</f>
        <v/>
      </c>
      <c r="U288" s="56"/>
      <c r="V288" t="str" cm="2">
        <f t="array" ref="V288">IF(C288=FALSE,"",IF(AND(ISNUMBER(B288),ISBLANK(N288:T288)),"Unclassified",(IF(COUNT(N288:T288)=0,"",INDEX($N$4:$T$4,MATCH(TRUE,N288:T288=B288,0))))))</f>
        <v>Rheostat</v>
      </c>
      <c r="W288" t="str">
        <f t="shared" si="13"/>
        <v/>
      </c>
      <c r="X288" t="str">
        <f t="shared" si="14"/>
        <v/>
      </c>
      <c r="AC288" t="b">
        <f t="shared" si="15"/>
        <v>0</v>
      </c>
      <c r="AD288">
        <f>IFERROR(ABS(ABS(K288-'Data Transformation'!$R$5)-ABS(K288-'Data Transformation'!$R$6)),"")</f>
        <v>0.27759293111111127</v>
      </c>
      <c r="AE288" t="b">
        <f>IF(C288=FALSE,"",IF(AND(OR(V288=$Z$6,V288=$Z$8),OR(AC288=TRUE,AD288&lt;='Data Transformation'!$X$8)),TRUE,FALSE))</f>
        <v>0</v>
      </c>
    </row>
    <row r="289" spans="2:31" x14ac:dyDescent="0.25">
      <c r="B289">
        <v>284</v>
      </c>
      <c r="C289">
        <v>13</v>
      </c>
      <c r="D289">
        <v>0</v>
      </c>
      <c r="E289">
        <v>0.66666666666666663</v>
      </c>
      <c r="F289">
        <v>0.5</v>
      </c>
      <c r="G289">
        <v>0.43478260869565216</v>
      </c>
      <c r="H289">
        <v>0.16666666666666666</v>
      </c>
      <c r="I289" t="str">
        <v>no</v>
      </c>
      <c r="K289" s="57">
        <f>IFERROR(AVERAGEIF('Data Transformation'!$B$425:$B$8425,B289,IF('Input and Summary Results'!$J$4="no",'Data Transformation'!$C$425:$C$8425,'Data Transformation'!$E$425:$E$8425)),"")</f>
        <v>0.78217585166666659</v>
      </c>
      <c r="L289" s="58" cm="1">
        <f t="array" ref="L289">IFERROR(_xlfn.STDEV.S(IF('Data Transformation'!$B$425:$B$8425=B289,IF('Input and Summary Results'!$J$4="no",'Data Transformation'!$C$425:$C$8425,'Data Transformation'!$E$425:$E$8425),"")),"")</f>
        <v>0.36377215631252269</v>
      </c>
      <c r="M289" s="56"/>
      <c r="N289" t="str">
        <f>IF(E289&gt;='Data Transformation'!$R$29,B289,"")</f>
        <v/>
      </c>
      <c r="O289">
        <f>IFERROR(IF(AND(Assignments!L289&lt;('Data Transformation'!$R$4-'Data Transformation'!$R$3)/2,ABS(K289-'Data Transformation'!$R$6)&gt;ABS(K289-'Data Transformation'!$R$5),NOT(ISNUMBER(N289)),NOT(ISNUMBER(R289)),NOT(ISNUMBER(P289)),NOT(ISNUMBER(R289)),NOT(ISNUMBER(S289)),NOT(ISNUMBER(T289))),Assignments!B289,""),"")</f>
        <v>284</v>
      </c>
      <c r="P289" t="str">
        <f>IF(AND(NOT(ISNUMBER(N289)),NOT(ISNUMBER(R289)),NOT(ISNUMBER(S289)),G289&gt;='Data Transformation'!$R$28),B289,"")</f>
        <v/>
      </c>
      <c r="Q289" t="str">
        <f>IFERROR(IF(AND(Assignments!L289&lt;('Data Transformation'!$R$4-'Data Transformation'!$R$3)/2,ABS(K289-'Data Transformation'!$R$6)&lt;ABS(K289-'Data Transformation'!$R$5),NOT(ISNUMBER(N289)),NOT(ISNUMBER(T289)),NOT(ISNUMBER(P289)),NOT(ISNUMBER(R289)),NOT(ISNUMBER(T289)),NOT(ISNUMBER(S289))),Assignments!B289,""),"")</f>
        <v/>
      </c>
      <c r="R289" t="str">
        <f>IF(H289&gt;='Data Transformation'!$R$30,B289,"")</f>
        <v/>
      </c>
      <c r="S289" t="str">
        <f>IF(D289&gt;='Data Transformation'!$R$31,B289,"")</f>
        <v/>
      </c>
      <c r="T289" t="str">
        <f>IF(AND(H289&lt;'Data Transformation'!$R$30,E289&lt;'Data Transformation'!$R$29,G289&lt;0.3,D289&lt;'Data Transformation'!$R$31,E289&gt;0.4,H289&gt;0.4),B289,"")</f>
        <v/>
      </c>
      <c r="U289" s="56"/>
      <c r="V289" t="str" cm="2">
        <f t="array" ref="V289">IF(C289=FALSE,"",IF(AND(ISNUMBER(B289),ISBLANK(N289:T289)),"Unclassified",(IF(COUNT(N289:T289)=0,"",INDEX($N$4:$T$4,MATCH(TRUE,N289:T289=B289,0))))))</f>
        <v>Moderate</v>
      </c>
      <c r="W289" t="str">
        <f t="shared" si="13"/>
        <v/>
      </c>
      <c r="X289" t="str">
        <f t="shared" si="14"/>
        <v/>
      </c>
      <c r="AC289" t="b">
        <f t="shared" si="15"/>
        <v>0</v>
      </c>
      <c r="AD289">
        <f>IFERROR(ABS(ABS(K289-'Data Transformation'!$R$5)-ABS(K289-'Data Transformation'!$R$6)),"")</f>
        <v>0.37435170333333323</v>
      </c>
      <c r="AE289" t="b">
        <f>IF(C289=FALSE,"",IF(AND(OR(V289=$Z$6,V289=$Z$8),OR(AC289=TRUE,AD289&lt;='Data Transformation'!$X$8)),TRUE,FALSE))</f>
        <v>0</v>
      </c>
    </row>
    <row r="290" spans="2:31" x14ac:dyDescent="0.25">
      <c r="B290">
        <v>285</v>
      </c>
      <c r="C290">
        <v>16</v>
      </c>
      <c r="D290">
        <v>0</v>
      </c>
      <c r="E290">
        <v>0</v>
      </c>
      <c r="F290">
        <v>0.3</v>
      </c>
      <c r="G290">
        <v>0.21739130434782608</v>
      </c>
      <c r="H290">
        <v>0.8</v>
      </c>
      <c r="I290" t="str">
        <v>no</v>
      </c>
      <c r="K290" s="57">
        <f>IFERROR(AVERAGEIF('Data Transformation'!$B$425:$B$8425,B290,IF('Input and Summary Results'!$J$4="no",'Data Transformation'!$C$425:$C$8425,'Data Transformation'!$E$425:$E$8425)),"")</f>
        <v>0.16881785800000002</v>
      </c>
      <c r="L290" s="58" cm="1">
        <f t="array" ref="L290">IFERROR(_xlfn.STDEV.S(IF('Data Transformation'!$B$425:$B$8425=B290,IF('Input and Summary Results'!$J$4="no",'Data Transformation'!$C$425:$C$8425,'Data Transformation'!$E$425:$E$8425),"")),"")</f>
        <v>0.3217966318749394</v>
      </c>
      <c r="M290" s="56"/>
      <c r="N290" t="str">
        <f>IF(E290&gt;='Data Transformation'!$R$29,B290,"")</f>
        <v/>
      </c>
      <c r="O290" t="str">
        <f>IFERROR(IF(AND(Assignments!L290&lt;('Data Transformation'!$R$4-'Data Transformation'!$R$3)/2,ABS(K290-'Data Transformation'!$R$6)&gt;ABS(K290-'Data Transformation'!$R$5),NOT(ISNUMBER(N290)),NOT(ISNUMBER(R290)),NOT(ISNUMBER(P290)),NOT(ISNUMBER(R290)),NOT(ISNUMBER(S290)),NOT(ISNUMBER(T290))),Assignments!B290,""),"")</f>
        <v/>
      </c>
      <c r="P290" t="str">
        <f>IF(AND(NOT(ISNUMBER(N290)),NOT(ISNUMBER(R290)),NOT(ISNUMBER(S290)),G290&gt;='Data Transformation'!$R$28),B290,"")</f>
        <v/>
      </c>
      <c r="Q290" t="str">
        <f>IFERROR(IF(AND(Assignments!L290&lt;('Data Transformation'!$R$4-'Data Transformation'!$R$3)/2,ABS(K290-'Data Transformation'!$R$6)&lt;ABS(K290-'Data Transformation'!$R$5),NOT(ISNUMBER(N290)),NOT(ISNUMBER(T290)),NOT(ISNUMBER(P290)),NOT(ISNUMBER(R290)),NOT(ISNUMBER(T290)),NOT(ISNUMBER(S290))),Assignments!B290,""),"")</f>
        <v/>
      </c>
      <c r="R290">
        <f>IF(H290&gt;='Data Transformation'!$R$30,B290,"")</f>
        <v>285</v>
      </c>
      <c r="S290" t="str">
        <f>IF(D290&gt;='Data Transformation'!$R$31,B290,"")</f>
        <v/>
      </c>
      <c r="T290" t="str">
        <f>IF(AND(H290&lt;'Data Transformation'!$R$30,E290&lt;'Data Transformation'!$R$29,G290&lt;0.3,D290&lt;'Data Transformation'!$R$31,E290&gt;0.4,H290&gt;0.4),B290,"")</f>
        <v/>
      </c>
      <c r="U290" s="56"/>
      <c r="V290" t="str" cm="2">
        <f t="array" ref="V290">IF(C290=FALSE,"",IF(AND(ISNUMBER(B290),ISBLANK(N290:T290)),"Unclassified",(IF(COUNT(N290:T290)=0,"",INDEX($N$4:$T$4,MATCH(TRUE,N290:T290=B290,0))))))</f>
        <v>Toggle</v>
      </c>
      <c r="W290" t="str">
        <f t="shared" si="13"/>
        <v/>
      </c>
      <c r="X290" t="str">
        <f t="shared" si="14"/>
        <v/>
      </c>
      <c r="AC290" t="b">
        <f t="shared" si="15"/>
        <v>0</v>
      </c>
      <c r="AD290">
        <f>IFERROR(ABS(ABS(K290-'Data Transformation'!$R$5)-ABS(K290-'Data Transformation'!$R$6)),"")</f>
        <v>0.80999999999999994</v>
      </c>
      <c r="AE290" t="b">
        <f>IF(C290=FALSE,"",IF(AND(OR(V290=$Z$6,V290=$Z$8),OR(AC290=TRUE,AD290&lt;='Data Transformation'!$X$8)),TRUE,FALSE))</f>
        <v>0</v>
      </c>
    </row>
    <row r="291" spans="2:31" x14ac:dyDescent="0.25">
      <c r="B291">
        <v>286</v>
      </c>
      <c r="C291">
        <v>14</v>
      </c>
      <c r="D291">
        <v>0</v>
      </c>
      <c r="E291">
        <v>0</v>
      </c>
      <c r="F291">
        <v>0.2</v>
      </c>
      <c r="G291">
        <v>8.6956521739130432E-2</v>
      </c>
      <c r="H291">
        <v>1</v>
      </c>
      <c r="I291" t="str">
        <v>yes</v>
      </c>
      <c r="K291" s="57">
        <f>IFERROR(AVERAGEIF('Data Transformation'!$B$425:$B$8425,B291,IF('Input and Summary Results'!$J$4="no",'Data Transformation'!$C$425:$C$8425,'Data Transformation'!$E$425:$E$8425)),"")</f>
        <v>-1.356454384615385E-2</v>
      </c>
      <c r="L291" s="58" cm="1">
        <f t="array" ref="L291">IFERROR(_xlfn.STDEV.S(IF('Data Transformation'!$B$425:$B$8425=B291,IF('Input and Summary Results'!$J$4="no",'Data Transformation'!$C$425:$C$8425,'Data Transformation'!$E$425:$E$8425),"")),"")</f>
        <v>8.2183860860117336E-2</v>
      </c>
      <c r="M291" s="56"/>
      <c r="N291" t="str">
        <f>IF(E291&gt;='Data Transformation'!$R$29,B291,"")</f>
        <v/>
      </c>
      <c r="O291" t="str">
        <f>IFERROR(IF(AND(Assignments!L291&lt;('Data Transformation'!$R$4-'Data Transformation'!$R$3)/2,ABS(K291-'Data Transformation'!$R$6)&gt;ABS(K291-'Data Transformation'!$R$5),NOT(ISNUMBER(N291)),NOT(ISNUMBER(R291)),NOT(ISNUMBER(P291)),NOT(ISNUMBER(R291)),NOT(ISNUMBER(S291)),NOT(ISNUMBER(T291))),Assignments!B291,""),"")</f>
        <v/>
      </c>
      <c r="P291" t="str">
        <f>IF(AND(NOT(ISNUMBER(N291)),NOT(ISNUMBER(R291)),NOT(ISNUMBER(S291)),G291&gt;='Data Transformation'!$R$28),B291,"")</f>
        <v/>
      </c>
      <c r="Q291" t="str">
        <f>IFERROR(IF(AND(Assignments!L291&lt;('Data Transformation'!$R$4-'Data Transformation'!$R$3)/2,ABS(K291-'Data Transformation'!$R$6)&lt;ABS(K291-'Data Transformation'!$R$5),NOT(ISNUMBER(N291)),NOT(ISNUMBER(T291)),NOT(ISNUMBER(P291)),NOT(ISNUMBER(R291)),NOT(ISNUMBER(T291)),NOT(ISNUMBER(S291))),Assignments!B291,""),"")</f>
        <v/>
      </c>
      <c r="R291">
        <f>IF(H291&gt;='Data Transformation'!$R$30,B291,"")</f>
        <v>286</v>
      </c>
      <c r="S291" t="str">
        <f>IF(D291&gt;='Data Transformation'!$R$31,B291,"")</f>
        <v/>
      </c>
      <c r="T291" t="str">
        <f>IF(AND(H291&lt;'Data Transformation'!$R$30,E291&lt;'Data Transformation'!$R$29,G291&lt;0.3,D291&lt;'Data Transformation'!$R$31,E291&gt;0.4,H291&gt;0.4),B291,"")</f>
        <v/>
      </c>
      <c r="U291" s="56"/>
      <c r="V291" t="str" cm="2">
        <f t="array" ref="V291">IF(C291=FALSE,"",IF(AND(ISNUMBER(B291),ISBLANK(N291:T291)),"Unclassified",(IF(COUNT(N291:T291)=0,"",INDEX($N$4:$T$4,MATCH(TRUE,N291:T291=B291,0))))))</f>
        <v>Toggle</v>
      </c>
      <c r="W291" t="str">
        <f t="shared" si="13"/>
        <v/>
      </c>
      <c r="X291" t="str">
        <f t="shared" si="14"/>
        <v/>
      </c>
      <c r="AC291" t="b">
        <f t="shared" si="15"/>
        <v>0</v>
      </c>
      <c r="AD291">
        <f>IFERROR(ABS(ABS(K291-'Data Transformation'!$R$5)-ABS(K291-'Data Transformation'!$R$6)),"")</f>
        <v>0.80999999999999994</v>
      </c>
      <c r="AE291" t="b">
        <f>IF(C291=FALSE,"",IF(AND(OR(V291=$Z$6,V291=$Z$8),OR(AC291=TRUE,AD291&lt;='Data Transformation'!$X$8)),TRUE,FALSE))</f>
        <v>0</v>
      </c>
    </row>
    <row r="292" spans="2:31" x14ac:dyDescent="0.25">
      <c r="B292">
        <v>287</v>
      </c>
      <c r="C292">
        <v>11</v>
      </c>
      <c r="D292">
        <v>0</v>
      </c>
      <c r="E292">
        <v>0</v>
      </c>
      <c r="F292">
        <v>0.2</v>
      </c>
      <c r="G292">
        <v>8.6956521739130432E-2</v>
      </c>
      <c r="H292">
        <v>1</v>
      </c>
      <c r="I292" t="str">
        <v>yes</v>
      </c>
      <c r="K292" s="57">
        <f>IFERROR(AVERAGEIF('Data Transformation'!$B$425:$B$8425,B292,IF('Input and Summary Results'!$J$4="no",'Data Transformation'!$C$425:$C$8425,'Data Transformation'!$E$425:$E$8425)),"")</f>
        <v>5.3740067000000002E-2</v>
      </c>
      <c r="L292" s="58" cm="1">
        <f t="array" ref="L292">IFERROR(_xlfn.STDEV.S(IF('Data Transformation'!$B$425:$B$8425=B292,IF('Input and Summary Results'!$J$4="no",'Data Transformation'!$C$425:$C$8425,'Data Transformation'!$E$425:$E$8425),"")),"")</f>
        <v>9.6070674027895958E-2</v>
      </c>
      <c r="M292" s="56"/>
      <c r="N292" t="str">
        <f>IF(E292&gt;='Data Transformation'!$R$29,B292,"")</f>
        <v/>
      </c>
      <c r="O292" t="str">
        <f>IFERROR(IF(AND(Assignments!L292&lt;('Data Transformation'!$R$4-'Data Transformation'!$R$3)/2,ABS(K292-'Data Transformation'!$R$6)&gt;ABS(K292-'Data Transformation'!$R$5),NOT(ISNUMBER(N292)),NOT(ISNUMBER(R292)),NOT(ISNUMBER(P292)),NOT(ISNUMBER(R292)),NOT(ISNUMBER(S292)),NOT(ISNUMBER(T292))),Assignments!B292,""),"")</f>
        <v/>
      </c>
      <c r="P292" t="str">
        <f>IF(AND(NOT(ISNUMBER(N292)),NOT(ISNUMBER(R292)),NOT(ISNUMBER(S292)),G292&gt;='Data Transformation'!$R$28),B292,"")</f>
        <v/>
      </c>
      <c r="Q292" t="str">
        <f>IFERROR(IF(AND(Assignments!L292&lt;('Data Transformation'!$R$4-'Data Transformation'!$R$3)/2,ABS(K292-'Data Transformation'!$R$6)&lt;ABS(K292-'Data Transformation'!$R$5),NOT(ISNUMBER(N292)),NOT(ISNUMBER(T292)),NOT(ISNUMBER(P292)),NOT(ISNUMBER(R292)),NOT(ISNUMBER(T292)),NOT(ISNUMBER(S292))),Assignments!B292,""),"")</f>
        <v/>
      </c>
      <c r="R292">
        <f>IF(H292&gt;='Data Transformation'!$R$30,B292,"")</f>
        <v>287</v>
      </c>
      <c r="S292" t="str">
        <f>IF(D292&gt;='Data Transformation'!$R$31,B292,"")</f>
        <v/>
      </c>
      <c r="T292" t="str">
        <f>IF(AND(H292&lt;'Data Transformation'!$R$30,E292&lt;'Data Transformation'!$R$29,G292&lt;0.3,D292&lt;'Data Transformation'!$R$31,E292&gt;0.4,H292&gt;0.4),B292,"")</f>
        <v/>
      </c>
      <c r="U292" s="56"/>
      <c r="V292" t="str" cm="2">
        <f t="array" ref="V292">IF(C292=FALSE,"",IF(AND(ISNUMBER(B292),ISBLANK(N292:T292)),"Unclassified",(IF(COUNT(N292:T292)=0,"",INDEX($N$4:$T$4,MATCH(TRUE,N292:T292=B292,0))))))</f>
        <v>Toggle</v>
      </c>
      <c r="W292" t="str">
        <f t="shared" si="13"/>
        <v/>
      </c>
      <c r="X292" t="str">
        <f t="shared" si="14"/>
        <v/>
      </c>
      <c r="AC292" t="b">
        <f t="shared" si="15"/>
        <v>0</v>
      </c>
      <c r="AD292">
        <f>IFERROR(ABS(ABS(K292-'Data Transformation'!$R$5)-ABS(K292-'Data Transformation'!$R$6)),"")</f>
        <v>0.81</v>
      </c>
      <c r="AE292" t="b">
        <f>IF(C292=FALSE,"",IF(AND(OR(V292=$Z$6,V292=$Z$8),OR(AC292=TRUE,AD292&lt;='Data Transformation'!$X$8)),TRUE,FALSE))</f>
        <v>0</v>
      </c>
    </row>
    <row r="293" spans="2:31" x14ac:dyDescent="0.25">
      <c r="B293">
        <v>288</v>
      </c>
      <c r="C293">
        <v>17</v>
      </c>
      <c r="D293">
        <v>6.25E-2</v>
      </c>
      <c r="E293">
        <v>0.375</v>
      </c>
      <c r="F293">
        <v>0.7</v>
      </c>
      <c r="G293">
        <v>0.65217391304347827</v>
      </c>
      <c r="H293">
        <v>0.1875</v>
      </c>
      <c r="I293" t="str">
        <v>no</v>
      </c>
      <c r="K293" s="57">
        <f>IFERROR(AVERAGEIF('Data Transformation'!$B$425:$B$8425,B293,IF('Input and Summary Results'!$J$4="no",'Data Transformation'!$C$425:$C$8425,'Data Transformation'!$E$425:$E$8425)),"")</f>
        <v>0.74840422312499988</v>
      </c>
      <c r="L293" s="58" cm="1">
        <f t="array" ref="L293">IFERROR(_xlfn.STDEV.S(IF('Data Transformation'!$B$425:$B$8425=B293,IF('Input and Summary Results'!$J$4="no",'Data Transformation'!$C$425:$C$8425,'Data Transformation'!$E$425:$E$8425),"")),"")</f>
        <v>0.2870866767855394</v>
      </c>
      <c r="M293" s="56"/>
      <c r="N293" t="str">
        <f>IF(E293&gt;='Data Transformation'!$R$29,B293,"")</f>
        <v/>
      </c>
      <c r="O293" t="str">
        <f>IFERROR(IF(AND(Assignments!L293&lt;('Data Transformation'!$R$4-'Data Transformation'!$R$3)/2,ABS(K293-'Data Transformation'!$R$6)&gt;ABS(K293-'Data Transformation'!$R$5),NOT(ISNUMBER(N293)),NOT(ISNUMBER(R293)),NOT(ISNUMBER(P293)),NOT(ISNUMBER(R293)),NOT(ISNUMBER(S293)),NOT(ISNUMBER(T293))),Assignments!B293,""),"")</f>
        <v/>
      </c>
      <c r="P293">
        <f>IF(AND(NOT(ISNUMBER(N293)),NOT(ISNUMBER(R293)),NOT(ISNUMBER(S293)),G293&gt;='Data Transformation'!$R$28),B293,"")</f>
        <v>288</v>
      </c>
      <c r="Q293" t="str">
        <f>IFERROR(IF(AND(Assignments!L293&lt;('Data Transformation'!$R$4-'Data Transformation'!$R$3)/2,ABS(K293-'Data Transformation'!$R$6)&lt;ABS(K293-'Data Transformation'!$R$5),NOT(ISNUMBER(N293)),NOT(ISNUMBER(T293)),NOT(ISNUMBER(P293)),NOT(ISNUMBER(R293)),NOT(ISNUMBER(T293)),NOT(ISNUMBER(S293))),Assignments!B293,""),"")</f>
        <v/>
      </c>
      <c r="R293" t="str">
        <f>IF(H293&gt;='Data Transformation'!$R$30,B293,"")</f>
        <v/>
      </c>
      <c r="S293" t="str">
        <f>IF(D293&gt;='Data Transformation'!$R$31,B293,"")</f>
        <v/>
      </c>
      <c r="T293" t="str">
        <f>IF(AND(H293&lt;'Data Transformation'!$R$30,E293&lt;'Data Transformation'!$R$29,G293&lt;0.3,D293&lt;'Data Transformation'!$R$31,E293&gt;0.4,H293&gt;0.4),B293,"")</f>
        <v/>
      </c>
      <c r="U293" s="56"/>
      <c r="V293" t="str" cm="2">
        <f t="array" ref="V293">IF(C293=FALSE,"",IF(AND(ISNUMBER(B293),ISBLANK(N293:T293)),"Unclassified",(IF(COUNT(N293:T293)=0,"",INDEX($N$4:$T$4,MATCH(TRUE,N293:T293=B293,0))))))</f>
        <v>Rheostat</v>
      </c>
      <c r="W293" t="str">
        <f t="shared" si="13"/>
        <v/>
      </c>
      <c r="X293" t="str">
        <f t="shared" si="14"/>
        <v/>
      </c>
      <c r="AC293" t="b">
        <f t="shared" si="15"/>
        <v>0</v>
      </c>
      <c r="AD293">
        <f>IFERROR(ABS(ABS(K293-'Data Transformation'!$R$5)-ABS(K293-'Data Transformation'!$R$6)),"")</f>
        <v>0.30680844624999981</v>
      </c>
      <c r="AE293" t="b">
        <f>IF(C293=FALSE,"",IF(AND(OR(V293=$Z$6,V293=$Z$8),OR(AC293=TRUE,AD293&lt;='Data Transformation'!$X$8)),TRUE,FALSE))</f>
        <v>0</v>
      </c>
    </row>
    <row r="294" spans="2:31" x14ac:dyDescent="0.25">
      <c r="B294">
        <v>289</v>
      </c>
      <c r="C294">
        <v>19</v>
      </c>
      <c r="D294">
        <v>0</v>
      </c>
      <c r="E294">
        <v>0.94444444444444442</v>
      </c>
      <c r="F294">
        <v>0.4</v>
      </c>
      <c r="G294">
        <v>0.2608695652173913</v>
      </c>
      <c r="H294">
        <v>5.5555555555555552E-2</v>
      </c>
      <c r="I294" t="str">
        <v>no</v>
      </c>
      <c r="K294" s="57">
        <f>IFERROR(AVERAGEIF('Data Transformation'!$B$425:$B$8425,B294,IF('Input and Summary Results'!$J$4="no",'Data Transformation'!$C$425:$C$8425,'Data Transformation'!$E$425:$E$8425)),"")</f>
        <v>0.98630795333333354</v>
      </c>
      <c r="L294" s="58" cm="1">
        <f t="array" ref="L294">IFERROR(_xlfn.STDEV.S(IF('Data Transformation'!$B$425:$B$8425=B294,IF('Input and Summary Results'!$J$4="no",'Data Transformation'!$C$425:$C$8425,'Data Transformation'!$E$425:$E$8425),"")),"")</f>
        <v>0.28570728659925371</v>
      </c>
      <c r="M294" s="56"/>
      <c r="N294">
        <f>IF(E294&gt;='Data Transformation'!$R$29,B294,"")</f>
        <v>289</v>
      </c>
      <c r="O294" t="str">
        <f>IFERROR(IF(AND(Assignments!L294&lt;('Data Transformation'!$R$4-'Data Transformation'!$R$3)/2,ABS(K294-'Data Transformation'!$R$6)&gt;ABS(K294-'Data Transformation'!$R$5),NOT(ISNUMBER(N294)),NOT(ISNUMBER(R294)),NOT(ISNUMBER(P294)),NOT(ISNUMBER(R294)),NOT(ISNUMBER(S294)),NOT(ISNUMBER(T294))),Assignments!B294,""),"")</f>
        <v/>
      </c>
      <c r="P294" t="str">
        <f>IF(AND(NOT(ISNUMBER(N294)),NOT(ISNUMBER(R294)),NOT(ISNUMBER(S294)),G294&gt;='Data Transformation'!$R$28),B294,"")</f>
        <v/>
      </c>
      <c r="Q294" t="str">
        <f>IFERROR(IF(AND(Assignments!L294&lt;('Data Transformation'!$R$4-'Data Transformation'!$R$3)/2,ABS(K294-'Data Transformation'!$R$6)&lt;ABS(K294-'Data Transformation'!$R$5),NOT(ISNUMBER(N294)),NOT(ISNUMBER(T294)),NOT(ISNUMBER(P294)),NOT(ISNUMBER(R294)),NOT(ISNUMBER(T294)),NOT(ISNUMBER(S294))),Assignments!B294,""),"")</f>
        <v/>
      </c>
      <c r="R294" t="str">
        <f>IF(H294&gt;='Data Transformation'!$R$30,B294,"")</f>
        <v/>
      </c>
      <c r="S294" t="str">
        <f>IF(D294&gt;='Data Transformation'!$R$31,B294,"")</f>
        <v/>
      </c>
      <c r="T294" t="str">
        <f>IF(AND(H294&lt;'Data Transformation'!$R$30,E294&lt;'Data Transformation'!$R$29,G294&lt;0.3,D294&lt;'Data Transformation'!$R$31,E294&gt;0.4,H294&gt;0.4),B294,"")</f>
        <v/>
      </c>
      <c r="U294" s="56"/>
      <c r="V294" t="str" cm="2">
        <f t="array" ref="V294">IF(C294=FALSE,"",IF(AND(ISNUMBER(B294),ISBLANK(N294:T294)),"Unclassified",(IF(COUNT(N294:T294)=0,"",INDEX($N$4:$T$4,MATCH(TRUE,N294:T294=B294,0))))))</f>
        <v>Neutral</v>
      </c>
      <c r="W294" t="str">
        <f t="shared" si="13"/>
        <v/>
      </c>
      <c r="X294" t="str">
        <f t="shared" si="14"/>
        <v/>
      </c>
      <c r="AC294" t="b">
        <f t="shared" si="15"/>
        <v>0</v>
      </c>
      <c r="AD294">
        <f>IFERROR(ABS(ABS(K294-'Data Transformation'!$R$5)-ABS(K294-'Data Transformation'!$R$6)),"")</f>
        <v>0.78261590666666703</v>
      </c>
      <c r="AE294" t="b">
        <f>IF(C294=FALSE,"",IF(AND(OR(V294=$Z$6,V294=$Z$8),OR(AC294=TRUE,AD294&lt;='Data Transformation'!$X$8)),TRUE,FALSE))</f>
        <v>0</v>
      </c>
    </row>
    <row r="295" spans="2:31" x14ac:dyDescent="0.25">
      <c r="B295">
        <v>290</v>
      </c>
      <c r="C295">
        <v>15</v>
      </c>
      <c r="D295">
        <v>0.21428571428571427</v>
      </c>
      <c r="E295">
        <v>0.5</v>
      </c>
      <c r="F295">
        <v>0.7</v>
      </c>
      <c r="G295">
        <v>0.65217391304347827</v>
      </c>
      <c r="H295">
        <v>7.1428571428571425E-2</v>
      </c>
      <c r="I295" t="str">
        <v>no</v>
      </c>
      <c r="K295" s="57">
        <f>IFERROR(AVERAGEIF('Data Transformation'!$B$425:$B$8425,B295,IF('Input and Summary Results'!$J$4="no",'Data Transformation'!$C$425:$C$8425,'Data Transformation'!$E$425:$E$8425)),"")</f>
        <v>0.91254315285714305</v>
      </c>
      <c r="L295" s="58" cm="1">
        <f t="array" ref="L295">IFERROR(_xlfn.STDEV.S(IF('Data Transformation'!$B$425:$B$8425=B295,IF('Input and Summary Results'!$J$4="no",'Data Transformation'!$C$425:$C$8425,'Data Transformation'!$E$425:$E$8425),"")),"")</f>
        <v>0.27283490480620848</v>
      </c>
      <c r="M295" s="56"/>
      <c r="N295" t="str">
        <f>IF(E295&gt;='Data Transformation'!$R$29,B295,"")</f>
        <v/>
      </c>
      <c r="O295" t="str">
        <f>IFERROR(IF(AND(Assignments!L295&lt;('Data Transformation'!$R$4-'Data Transformation'!$R$3)/2,ABS(K295-'Data Transformation'!$R$6)&gt;ABS(K295-'Data Transformation'!$R$5),NOT(ISNUMBER(N295)),NOT(ISNUMBER(R295)),NOT(ISNUMBER(P295)),NOT(ISNUMBER(R295)),NOT(ISNUMBER(S295)),NOT(ISNUMBER(T295))),Assignments!B295,""),"")</f>
        <v/>
      </c>
      <c r="P295">
        <f>IF(AND(NOT(ISNUMBER(N295)),NOT(ISNUMBER(R295)),NOT(ISNUMBER(S295)),G295&gt;='Data Transformation'!$R$28),B295,"")</f>
        <v>290</v>
      </c>
      <c r="Q295" t="str">
        <f>IFERROR(IF(AND(Assignments!L295&lt;('Data Transformation'!$R$4-'Data Transformation'!$R$3)/2,ABS(K295-'Data Transformation'!$R$6)&lt;ABS(K295-'Data Transformation'!$R$5),NOT(ISNUMBER(N295)),NOT(ISNUMBER(T295)),NOT(ISNUMBER(P295)),NOT(ISNUMBER(R295)),NOT(ISNUMBER(T295)),NOT(ISNUMBER(S295))),Assignments!B295,""),"")</f>
        <v/>
      </c>
      <c r="R295" t="str">
        <f>IF(H295&gt;='Data Transformation'!$R$30,B295,"")</f>
        <v/>
      </c>
      <c r="S295" t="str">
        <f>IF(D295&gt;='Data Transformation'!$R$31,B295,"")</f>
        <v/>
      </c>
      <c r="T295" t="str">
        <f>IF(AND(H295&lt;'Data Transformation'!$R$30,E295&lt;'Data Transformation'!$R$29,G295&lt;0.3,D295&lt;'Data Transformation'!$R$31,E295&gt;0.4,H295&gt;0.4),B295,"")</f>
        <v/>
      </c>
      <c r="U295" s="56"/>
      <c r="V295" t="str" cm="2">
        <f t="array" ref="V295">IF(C295=FALSE,"",IF(AND(ISNUMBER(B295),ISBLANK(N295:T295)),"Unclassified",(IF(COUNT(N295:T295)=0,"",INDEX($N$4:$T$4,MATCH(TRUE,N295:T295=B295,0))))))</f>
        <v>Rheostat</v>
      </c>
      <c r="W295" t="str">
        <f t="shared" si="13"/>
        <v/>
      </c>
      <c r="X295" t="str">
        <f t="shared" si="14"/>
        <v/>
      </c>
      <c r="AC295" t="b">
        <f t="shared" si="15"/>
        <v>0</v>
      </c>
      <c r="AD295">
        <f>IFERROR(ABS(ABS(K295-'Data Transformation'!$R$5)-ABS(K295-'Data Transformation'!$R$6)),"")</f>
        <v>0.63508630571428615</v>
      </c>
      <c r="AE295" t="b">
        <f>IF(C295=FALSE,"",IF(AND(OR(V295=$Z$6,V295=$Z$8),OR(AC295=TRUE,AD295&lt;='Data Transformation'!$X$8)),TRUE,FALSE))</f>
        <v>0</v>
      </c>
    </row>
    <row r="296" spans="2:31" x14ac:dyDescent="0.25">
      <c r="B296">
        <v>291</v>
      </c>
      <c r="C296">
        <v>16</v>
      </c>
      <c r="D296">
        <v>0</v>
      </c>
      <c r="E296">
        <v>0.13333333333333333</v>
      </c>
      <c r="F296">
        <v>0.6</v>
      </c>
      <c r="G296">
        <v>0.56521739130434778</v>
      </c>
      <c r="H296">
        <v>6.6666666666666666E-2</v>
      </c>
      <c r="I296" t="str">
        <v>no</v>
      </c>
      <c r="K296" s="57">
        <f>IFERROR(AVERAGEIF('Data Transformation'!$B$425:$B$8425,B296,IF('Input and Summary Results'!$J$4="no",'Data Transformation'!$C$425:$C$8425,'Data Transformation'!$E$425:$E$8425)),"")</f>
        <v>0.71962826466666663</v>
      </c>
      <c r="L296" s="58" cm="1">
        <f t="array" ref="L296">IFERROR(_xlfn.STDEV.S(IF('Data Transformation'!$B$425:$B$8425=B296,IF('Input and Summary Results'!$J$4="no",'Data Transformation'!$C$425:$C$8425,'Data Transformation'!$E$425:$E$8425),"")),"")</f>
        <v>0.25214032491725052</v>
      </c>
      <c r="M296" s="56"/>
      <c r="N296" t="str">
        <f>IF(E296&gt;='Data Transformation'!$R$29,B296,"")</f>
        <v/>
      </c>
      <c r="O296" t="str">
        <f>IFERROR(IF(AND(Assignments!L296&lt;('Data Transformation'!$R$4-'Data Transformation'!$R$3)/2,ABS(K296-'Data Transformation'!$R$6)&gt;ABS(K296-'Data Transformation'!$R$5),NOT(ISNUMBER(N296)),NOT(ISNUMBER(R296)),NOT(ISNUMBER(P296)),NOT(ISNUMBER(R296)),NOT(ISNUMBER(S296)),NOT(ISNUMBER(T296))),Assignments!B296,""),"")</f>
        <v/>
      </c>
      <c r="P296">
        <f>IF(AND(NOT(ISNUMBER(N296)),NOT(ISNUMBER(R296)),NOT(ISNUMBER(S296)),G296&gt;='Data Transformation'!$R$28),B296,"")</f>
        <v>291</v>
      </c>
      <c r="Q296" t="str">
        <f>IFERROR(IF(AND(Assignments!L296&lt;('Data Transformation'!$R$4-'Data Transformation'!$R$3)/2,ABS(K296-'Data Transformation'!$R$6)&lt;ABS(K296-'Data Transformation'!$R$5),NOT(ISNUMBER(N296)),NOT(ISNUMBER(T296)),NOT(ISNUMBER(P296)),NOT(ISNUMBER(R296)),NOT(ISNUMBER(T296)),NOT(ISNUMBER(S296))),Assignments!B296,""),"")</f>
        <v/>
      </c>
      <c r="R296" t="str">
        <f>IF(H296&gt;='Data Transformation'!$R$30,B296,"")</f>
        <v/>
      </c>
      <c r="S296" t="str">
        <f>IF(D296&gt;='Data Transformation'!$R$31,B296,"")</f>
        <v/>
      </c>
      <c r="T296" t="str">
        <f>IF(AND(H296&lt;'Data Transformation'!$R$30,E296&lt;'Data Transformation'!$R$29,G296&lt;0.3,D296&lt;'Data Transformation'!$R$31,E296&gt;0.4,H296&gt;0.4),B296,"")</f>
        <v/>
      </c>
      <c r="U296" s="56"/>
      <c r="V296" t="str" cm="2">
        <f t="array" ref="V296">IF(C296=FALSE,"",IF(AND(ISNUMBER(B296),ISBLANK(N296:T296)),"Unclassified",(IF(COUNT(N296:T296)=0,"",INDEX($N$4:$T$4,MATCH(TRUE,N296:T296=B296,0))))))</f>
        <v>Rheostat</v>
      </c>
      <c r="W296" t="str">
        <f t="shared" si="13"/>
        <v/>
      </c>
      <c r="X296" t="str">
        <f t="shared" si="14"/>
        <v/>
      </c>
      <c r="AC296" t="b">
        <f t="shared" si="15"/>
        <v>0</v>
      </c>
      <c r="AD296">
        <f>IFERROR(ABS(ABS(K296-'Data Transformation'!$R$5)-ABS(K296-'Data Transformation'!$R$6)),"")</f>
        <v>0.2492565293333332</v>
      </c>
      <c r="AE296" t="b">
        <f>IF(C296=FALSE,"",IF(AND(OR(V296=$Z$6,V296=$Z$8),OR(AC296=TRUE,AD296&lt;='Data Transformation'!$X$8)),TRUE,FALSE))</f>
        <v>0</v>
      </c>
    </row>
    <row r="297" spans="2:31" x14ac:dyDescent="0.25">
      <c r="B297">
        <v>292</v>
      </c>
      <c r="C297">
        <v>14</v>
      </c>
      <c r="D297">
        <v>0</v>
      </c>
      <c r="E297">
        <v>0.53846153846153844</v>
      </c>
      <c r="F297">
        <v>0.3</v>
      </c>
      <c r="G297">
        <v>0.2608695652173913</v>
      </c>
      <c r="H297">
        <v>0</v>
      </c>
      <c r="I297" t="str">
        <v>no</v>
      </c>
      <c r="K297" s="57">
        <f>IFERROR(AVERAGEIF('Data Transformation'!$B$425:$B$8425,B297,IF('Input and Summary Results'!$J$4="no",'Data Transformation'!$C$425:$C$8425,'Data Transformation'!$E$425:$E$8425)),"")</f>
        <v>0.89549617384615376</v>
      </c>
      <c r="L297" s="58" cm="1">
        <f t="array" ref="L297">IFERROR(_xlfn.STDEV.S(IF('Data Transformation'!$B$425:$B$8425=B297,IF('Input and Summary Results'!$J$4="no",'Data Transformation'!$C$425:$C$8425,'Data Transformation'!$E$425:$E$8425),"")),"")</f>
        <v>0.13237270255967143</v>
      </c>
      <c r="M297" s="56"/>
      <c r="N297" t="str">
        <f>IF(E297&gt;='Data Transformation'!$R$29,B297,"")</f>
        <v/>
      </c>
      <c r="O297">
        <f>IFERROR(IF(AND(Assignments!L297&lt;('Data Transformation'!$R$4-'Data Transformation'!$R$3)/2,ABS(K297-'Data Transformation'!$R$6)&gt;ABS(K297-'Data Transformation'!$R$5),NOT(ISNUMBER(N297)),NOT(ISNUMBER(R297)),NOT(ISNUMBER(P297)),NOT(ISNUMBER(R297)),NOT(ISNUMBER(S297)),NOT(ISNUMBER(T297))),Assignments!B297,""),"")</f>
        <v>292</v>
      </c>
      <c r="P297" t="str">
        <f>IF(AND(NOT(ISNUMBER(N297)),NOT(ISNUMBER(R297)),NOT(ISNUMBER(S297)),G297&gt;='Data Transformation'!$R$28),B297,"")</f>
        <v/>
      </c>
      <c r="Q297" t="str">
        <f>IFERROR(IF(AND(Assignments!L297&lt;('Data Transformation'!$R$4-'Data Transformation'!$R$3)/2,ABS(K297-'Data Transformation'!$R$6)&lt;ABS(K297-'Data Transformation'!$R$5),NOT(ISNUMBER(N297)),NOT(ISNUMBER(T297)),NOT(ISNUMBER(P297)),NOT(ISNUMBER(R297)),NOT(ISNUMBER(T297)),NOT(ISNUMBER(S297))),Assignments!B297,""),"")</f>
        <v/>
      </c>
      <c r="R297" t="str">
        <f>IF(H297&gt;='Data Transformation'!$R$30,B297,"")</f>
        <v/>
      </c>
      <c r="S297" t="str">
        <f>IF(D297&gt;='Data Transformation'!$R$31,B297,"")</f>
        <v/>
      </c>
      <c r="T297" t="str">
        <f>IF(AND(H297&lt;'Data Transformation'!$R$30,E297&lt;'Data Transformation'!$R$29,G297&lt;0.3,D297&lt;'Data Transformation'!$R$31,E297&gt;0.4,H297&gt;0.4),B297,"")</f>
        <v/>
      </c>
      <c r="U297" s="56"/>
      <c r="V297" t="str" cm="2">
        <f t="array" ref="V297">IF(C297=FALSE,"",IF(AND(ISNUMBER(B297),ISBLANK(N297:T297)),"Unclassified",(IF(COUNT(N297:T297)=0,"",INDEX($N$4:$T$4,MATCH(TRUE,N297:T297=B297,0))))))</f>
        <v>Moderate</v>
      </c>
      <c r="W297" t="str">
        <f t="shared" si="13"/>
        <v/>
      </c>
      <c r="X297" t="str">
        <f t="shared" si="14"/>
        <v/>
      </c>
      <c r="AC297" t="b">
        <f t="shared" si="15"/>
        <v>0</v>
      </c>
      <c r="AD297">
        <f>IFERROR(ABS(ABS(K297-'Data Transformation'!$R$5)-ABS(K297-'Data Transformation'!$R$6)),"")</f>
        <v>0.60099234769230758</v>
      </c>
      <c r="AE297" t="b">
        <f>IF(C297=FALSE,"",IF(AND(OR(V297=$Z$6,V297=$Z$8),OR(AC297=TRUE,AD297&lt;='Data Transformation'!$X$8)),TRUE,FALSE))</f>
        <v>0</v>
      </c>
    </row>
    <row r="298" spans="2:31" x14ac:dyDescent="0.25">
      <c r="B298">
        <v>293</v>
      </c>
      <c r="C298">
        <v>18</v>
      </c>
      <c r="D298">
        <v>5.8823529411764705E-2</v>
      </c>
      <c r="E298">
        <v>0.6470588235294118</v>
      </c>
      <c r="F298">
        <v>0.4</v>
      </c>
      <c r="G298">
        <v>0.34782608695652173</v>
      </c>
      <c r="H298">
        <v>0</v>
      </c>
      <c r="I298" t="str">
        <v>no</v>
      </c>
      <c r="K298" s="57">
        <f>IFERROR(AVERAGEIF('Data Transformation'!$B$425:$B$8425,B298,IF('Input and Summary Results'!$J$4="no",'Data Transformation'!$C$425:$C$8425,'Data Transformation'!$E$425:$E$8425)),"")</f>
        <v>0.95726966176470585</v>
      </c>
      <c r="L298" s="58" cm="1">
        <f t="array" ref="L298">IFERROR(_xlfn.STDEV.S(IF('Data Transformation'!$B$425:$B$8425=B298,IF('Input and Summary Results'!$J$4="no",'Data Transformation'!$C$425:$C$8425,'Data Transformation'!$E$425:$E$8425),"")),"")</f>
        <v>0.11744936515659662</v>
      </c>
      <c r="M298" s="56"/>
      <c r="N298" t="str">
        <f>IF(E298&gt;='Data Transformation'!$R$29,B298,"")</f>
        <v/>
      </c>
      <c r="O298">
        <f>IFERROR(IF(AND(Assignments!L298&lt;('Data Transformation'!$R$4-'Data Transformation'!$R$3)/2,ABS(K298-'Data Transformation'!$R$6)&gt;ABS(K298-'Data Transformation'!$R$5),NOT(ISNUMBER(N298)),NOT(ISNUMBER(R298)),NOT(ISNUMBER(P298)),NOT(ISNUMBER(R298)),NOT(ISNUMBER(S298)),NOT(ISNUMBER(T298))),Assignments!B298,""),"")</f>
        <v>293</v>
      </c>
      <c r="P298" t="str">
        <f>IF(AND(NOT(ISNUMBER(N298)),NOT(ISNUMBER(R298)),NOT(ISNUMBER(S298)),G298&gt;='Data Transformation'!$R$28),B298,"")</f>
        <v/>
      </c>
      <c r="Q298" t="str">
        <f>IFERROR(IF(AND(Assignments!L298&lt;('Data Transformation'!$R$4-'Data Transformation'!$R$3)/2,ABS(K298-'Data Transformation'!$R$6)&lt;ABS(K298-'Data Transformation'!$R$5),NOT(ISNUMBER(N298)),NOT(ISNUMBER(T298)),NOT(ISNUMBER(P298)),NOT(ISNUMBER(R298)),NOT(ISNUMBER(T298)),NOT(ISNUMBER(S298))),Assignments!B298,""),"")</f>
        <v/>
      </c>
      <c r="R298" t="str">
        <f>IF(H298&gt;='Data Transformation'!$R$30,B298,"")</f>
        <v/>
      </c>
      <c r="S298" t="str">
        <f>IF(D298&gt;='Data Transformation'!$R$31,B298,"")</f>
        <v/>
      </c>
      <c r="T298" t="str">
        <f>IF(AND(H298&lt;'Data Transformation'!$R$30,E298&lt;'Data Transformation'!$R$29,G298&lt;0.3,D298&lt;'Data Transformation'!$R$31,E298&gt;0.4,H298&gt;0.4),B298,"")</f>
        <v/>
      </c>
      <c r="U298" s="56"/>
      <c r="V298" t="str" cm="2">
        <f t="array" ref="V298">IF(C298=FALSE,"",IF(AND(ISNUMBER(B298),ISBLANK(N298:T298)),"Unclassified",(IF(COUNT(N298:T298)=0,"",INDEX($N$4:$T$4,MATCH(TRUE,N298:T298=B298,0))))))</f>
        <v>Moderate</v>
      </c>
      <c r="W298" t="str">
        <f t="shared" si="13"/>
        <v/>
      </c>
      <c r="X298" t="str">
        <f t="shared" si="14"/>
        <v/>
      </c>
      <c r="AC298" t="b">
        <f t="shared" si="15"/>
        <v>0</v>
      </c>
      <c r="AD298">
        <f>IFERROR(ABS(ABS(K298-'Data Transformation'!$R$5)-ABS(K298-'Data Transformation'!$R$6)),"")</f>
        <v>0.72453932352941175</v>
      </c>
      <c r="AE298" t="b">
        <f>IF(C298=FALSE,"",IF(AND(OR(V298=$Z$6,V298=$Z$8),OR(AC298=TRUE,AD298&lt;='Data Transformation'!$X$8)),TRUE,FALSE))</f>
        <v>0</v>
      </c>
    </row>
    <row r="299" spans="2:31" x14ac:dyDescent="0.25">
      <c r="B299">
        <v>294</v>
      </c>
      <c r="C299">
        <v>9</v>
      </c>
      <c r="D299">
        <v>0</v>
      </c>
      <c r="E299">
        <v>0.625</v>
      </c>
      <c r="F299">
        <v>0.3</v>
      </c>
      <c r="G299">
        <v>0.2608695652173913</v>
      </c>
      <c r="H299">
        <v>0</v>
      </c>
      <c r="I299" t="str">
        <v>no</v>
      </c>
      <c r="K299" s="57">
        <f>IFERROR(AVERAGEIF('Data Transformation'!$B$425:$B$8425,B299,IF('Input and Summary Results'!$J$4="no",'Data Transformation'!$C$425:$C$8425,'Data Transformation'!$E$425:$E$8425)),"")</f>
        <v>0.91223202125000014</v>
      </c>
      <c r="L299" s="58" cm="1">
        <f t="array" ref="L299">IFERROR(_xlfn.STDEV.S(IF('Data Transformation'!$B$425:$B$8425=B299,IF('Input and Summary Results'!$J$4="no",'Data Transformation'!$C$425:$C$8425,'Data Transformation'!$E$425:$E$8425),"")),"")</f>
        <v>0.11007070712116958</v>
      </c>
      <c r="M299" s="56"/>
      <c r="N299" t="str">
        <f>IF(E299&gt;='Data Transformation'!$R$29,B299,"")</f>
        <v/>
      </c>
      <c r="O299">
        <f>IFERROR(IF(AND(Assignments!L299&lt;('Data Transformation'!$R$4-'Data Transformation'!$R$3)/2,ABS(K299-'Data Transformation'!$R$6)&gt;ABS(K299-'Data Transformation'!$R$5),NOT(ISNUMBER(N299)),NOT(ISNUMBER(R299)),NOT(ISNUMBER(P299)),NOT(ISNUMBER(R299)),NOT(ISNUMBER(S299)),NOT(ISNUMBER(T299))),Assignments!B299,""),"")</f>
        <v>294</v>
      </c>
      <c r="P299" t="str">
        <f>IF(AND(NOT(ISNUMBER(N299)),NOT(ISNUMBER(R299)),NOT(ISNUMBER(S299)),G299&gt;='Data Transformation'!$R$28),B299,"")</f>
        <v/>
      </c>
      <c r="Q299" t="str">
        <f>IFERROR(IF(AND(Assignments!L299&lt;('Data Transformation'!$R$4-'Data Transformation'!$R$3)/2,ABS(K299-'Data Transformation'!$R$6)&lt;ABS(K299-'Data Transformation'!$R$5),NOT(ISNUMBER(N299)),NOT(ISNUMBER(T299)),NOT(ISNUMBER(P299)),NOT(ISNUMBER(R299)),NOT(ISNUMBER(T299)),NOT(ISNUMBER(S299))),Assignments!B299,""),"")</f>
        <v/>
      </c>
      <c r="R299" t="str">
        <f>IF(H299&gt;='Data Transformation'!$R$30,B299,"")</f>
        <v/>
      </c>
      <c r="S299" t="str">
        <f>IF(D299&gt;='Data Transformation'!$R$31,B299,"")</f>
        <v/>
      </c>
      <c r="T299" t="str">
        <f>IF(AND(H299&lt;'Data Transformation'!$R$30,E299&lt;'Data Transformation'!$R$29,G299&lt;0.3,D299&lt;'Data Transformation'!$R$31,E299&gt;0.4,H299&gt;0.4),B299,"")</f>
        <v/>
      </c>
      <c r="U299" s="56"/>
      <c r="V299" t="str" cm="2">
        <f t="array" ref="V299">IF(C299=FALSE,"",IF(AND(ISNUMBER(B299),ISBLANK(N299:T299)),"Unclassified",(IF(COUNT(N299:T299)=0,"",INDEX($N$4:$T$4,MATCH(TRUE,N299:T299=B299,0))))))</f>
        <v>Moderate</v>
      </c>
      <c r="W299" t="str">
        <f t="shared" si="13"/>
        <v/>
      </c>
      <c r="X299" t="str">
        <f t="shared" si="14"/>
        <v/>
      </c>
      <c r="AC299" t="b">
        <f t="shared" si="15"/>
        <v>0</v>
      </c>
      <c r="AD299">
        <f>IFERROR(ABS(ABS(K299-'Data Transformation'!$R$5)-ABS(K299-'Data Transformation'!$R$6)),"")</f>
        <v>0.63446404250000032</v>
      </c>
      <c r="AE299" t="b">
        <f>IF(C299=FALSE,"",IF(AND(OR(V299=$Z$6,V299=$Z$8),OR(AC299=TRUE,AD299&lt;='Data Transformation'!$X$8)),TRUE,FALSE))</f>
        <v>0</v>
      </c>
    </row>
    <row r="300" spans="2:31" x14ac:dyDescent="0.25">
      <c r="B300">
        <v>295</v>
      </c>
      <c r="C300">
        <v>16</v>
      </c>
      <c r="D300">
        <v>6.6666666666666666E-2</v>
      </c>
      <c r="E300">
        <v>0.66666666666666663</v>
      </c>
      <c r="F300">
        <v>0.4</v>
      </c>
      <c r="G300">
        <v>0.34782608695652173</v>
      </c>
      <c r="H300">
        <v>0</v>
      </c>
      <c r="I300" t="str">
        <v>no</v>
      </c>
      <c r="K300" s="57">
        <f>IFERROR(AVERAGEIF('Data Transformation'!$B$425:$B$8425,B300,IF('Input and Summary Results'!$J$4="no",'Data Transformation'!$C$425:$C$8425,'Data Transformation'!$E$425:$E$8425)),"")</f>
        <v>0.95893804866666676</v>
      </c>
      <c r="L300" s="58" cm="1">
        <f t="array" ref="L300">IFERROR(_xlfn.STDEV.S(IF('Data Transformation'!$B$425:$B$8425=B300,IF('Input and Summary Results'!$J$4="no",'Data Transformation'!$C$425:$C$8425,'Data Transformation'!$E$425:$E$8425),"")),"")</f>
        <v>0.11620981550904241</v>
      </c>
      <c r="M300" s="56"/>
      <c r="N300" t="str">
        <f>IF(E300&gt;='Data Transformation'!$R$29,B300,"")</f>
        <v/>
      </c>
      <c r="O300">
        <f>IFERROR(IF(AND(Assignments!L300&lt;('Data Transformation'!$R$4-'Data Transformation'!$R$3)/2,ABS(K300-'Data Transformation'!$R$6)&gt;ABS(K300-'Data Transformation'!$R$5),NOT(ISNUMBER(N300)),NOT(ISNUMBER(R300)),NOT(ISNUMBER(P300)),NOT(ISNUMBER(R300)),NOT(ISNUMBER(S300)),NOT(ISNUMBER(T300))),Assignments!B300,""),"")</f>
        <v>295</v>
      </c>
      <c r="P300" t="str">
        <f>IF(AND(NOT(ISNUMBER(N300)),NOT(ISNUMBER(R300)),NOT(ISNUMBER(S300)),G300&gt;='Data Transformation'!$R$28),B300,"")</f>
        <v/>
      </c>
      <c r="Q300" t="str">
        <f>IFERROR(IF(AND(Assignments!L300&lt;('Data Transformation'!$R$4-'Data Transformation'!$R$3)/2,ABS(K300-'Data Transformation'!$R$6)&lt;ABS(K300-'Data Transformation'!$R$5),NOT(ISNUMBER(N300)),NOT(ISNUMBER(T300)),NOT(ISNUMBER(P300)),NOT(ISNUMBER(R300)),NOT(ISNUMBER(T300)),NOT(ISNUMBER(S300))),Assignments!B300,""),"")</f>
        <v/>
      </c>
      <c r="R300" t="str">
        <f>IF(H300&gt;='Data Transformation'!$R$30,B300,"")</f>
        <v/>
      </c>
      <c r="S300" t="str">
        <f>IF(D300&gt;='Data Transformation'!$R$31,B300,"")</f>
        <v/>
      </c>
      <c r="T300" t="str">
        <f>IF(AND(H300&lt;'Data Transformation'!$R$30,E300&lt;'Data Transformation'!$R$29,G300&lt;0.3,D300&lt;'Data Transformation'!$R$31,E300&gt;0.4,H300&gt;0.4),B300,"")</f>
        <v/>
      </c>
      <c r="U300" s="56"/>
      <c r="V300" t="str" cm="2">
        <f t="array" ref="V300">IF(C300=FALSE,"",IF(AND(ISNUMBER(B300),ISBLANK(N300:T300)),"Unclassified",(IF(COUNT(N300:T300)=0,"",INDEX($N$4:$T$4,MATCH(TRUE,N300:T300=B300,0))))))</f>
        <v>Moderate</v>
      </c>
      <c r="W300" t="str">
        <f t="shared" si="13"/>
        <v/>
      </c>
      <c r="X300" t="str">
        <f t="shared" si="14"/>
        <v/>
      </c>
      <c r="AC300" t="b">
        <f t="shared" si="15"/>
        <v>0</v>
      </c>
      <c r="AD300">
        <f>IFERROR(ABS(ABS(K300-'Data Transformation'!$R$5)-ABS(K300-'Data Transformation'!$R$6)),"")</f>
        <v>0.72787609733333358</v>
      </c>
      <c r="AE300" t="b">
        <f>IF(C300=FALSE,"",IF(AND(OR(V300=$Z$6,V300=$Z$8),OR(AC300=TRUE,AD300&lt;='Data Transformation'!$X$8)),TRUE,FALSE))</f>
        <v>0</v>
      </c>
    </row>
    <row r="301" spans="2:31" x14ac:dyDescent="0.25">
      <c r="B301">
        <v>296</v>
      </c>
      <c r="C301">
        <v>17</v>
      </c>
      <c r="D301">
        <v>0</v>
      </c>
      <c r="E301">
        <v>6.25E-2</v>
      </c>
      <c r="F301">
        <v>0.5</v>
      </c>
      <c r="G301">
        <v>0.39130434782608697</v>
      </c>
      <c r="H301">
        <v>0.625</v>
      </c>
      <c r="I301" t="str">
        <v>no</v>
      </c>
      <c r="K301" s="57">
        <f>IFERROR(AVERAGEIF('Data Transformation'!$B$425:$B$8425,B301,IF('Input and Summary Results'!$J$4="no",'Data Transformation'!$C$425:$C$8425,'Data Transformation'!$E$425:$E$8425)),"")</f>
        <v>0.25576005749999997</v>
      </c>
      <c r="L301" s="58" cm="1">
        <f t="array" ref="L301">IFERROR(_xlfn.STDEV.S(IF('Data Transformation'!$B$425:$B$8425=B301,IF('Input and Summary Results'!$J$4="no",'Data Transformation'!$C$425:$C$8425,'Data Transformation'!$E$425:$E$8425),"")),"")</f>
        <v>0.30669012506274063</v>
      </c>
      <c r="M301" s="56"/>
      <c r="N301" t="str">
        <f>IF(E301&gt;='Data Transformation'!$R$29,B301,"")</f>
        <v/>
      </c>
      <c r="O301" t="str">
        <f>IFERROR(IF(AND(Assignments!L301&lt;('Data Transformation'!$R$4-'Data Transformation'!$R$3)/2,ABS(K301-'Data Transformation'!$R$6)&gt;ABS(K301-'Data Transformation'!$R$5),NOT(ISNUMBER(N301)),NOT(ISNUMBER(R301)),NOT(ISNUMBER(P301)),NOT(ISNUMBER(R301)),NOT(ISNUMBER(S301)),NOT(ISNUMBER(T301))),Assignments!B301,""),"")</f>
        <v/>
      </c>
      <c r="P301" t="str">
        <f>IF(AND(NOT(ISNUMBER(N301)),NOT(ISNUMBER(R301)),NOT(ISNUMBER(S301)),G301&gt;='Data Transformation'!$R$28),B301,"")</f>
        <v/>
      </c>
      <c r="Q301">
        <f>IFERROR(IF(AND(Assignments!L301&lt;('Data Transformation'!$R$4-'Data Transformation'!$R$3)/2,ABS(K301-'Data Transformation'!$R$6)&lt;ABS(K301-'Data Transformation'!$R$5),NOT(ISNUMBER(N301)),NOT(ISNUMBER(T301)),NOT(ISNUMBER(P301)),NOT(ISNUMBER(R301)),NOT(ISNUMBER(T301)),NOT(ISNUMBER(S301))),Assignments!B301,""),"")</f>
        <v>296</v>
      </c>
      <c r="R301" t="str">
        <f>IF(H301&gt;='Data Transformation'!$R$30,B301,"")</f>
        <v/>
      </c>
      <c r="S301" t="str">
        <f>IF(D301&gt;='Data Transformation'!$R$31,B301,"")</f>
        <v/>
      </c>
      <c r="T301" t="str">
        <f>IF(AND(H301&lt;'Data Transformation'!$R$30,E301&lt;'Data Transformation'!$R$29,G301&lt;0.3,D301&lt;'Data Transformation'!$R$31,E301&gt;0.4,H301&gt;0.4),B301,"")</f>
        <v/>
      </c>
      <c r="U301" s="56"/>
      <c r="V301" t="str" cm="2">
        <f t="array" ref="V301">IF(C301=FALSE,"",IF(AND(ISNUMBER(B301),ISBLANK(N301:T301)),"Unclassified",(IF(COUNT(N301:T301)=0,"",INDEX($N$4:$T$4,MATCH(TRUE,N301:T301=B301,0))))))</f>
        <v>Adverse</v>
      </c>
      <c r="W301" t="str">
        <f t="shared" si="13"/>
        <v/>
      </c>
      <c r="X301" t="str">
        <f t="shared" si="14"/>
        <v/>
      </c>
      <c r="AC301" t="b">
        <f t="shared" si="15"/>
        <v>0</v>
      </c>
      <c r="AD301">
        <f>IFERROR(ABS(ABS(K301-'Data Transformation'!$R$5)-ABS(K301-'Data Transformation'!$R$6)),"")</f>
        <v>0.678479885</v>
      </c>
      <c r="AE301" t="b">
        <f>IF(C301=FALSE,"",IF(AND(OR(V301=$Z$6,V301=$Z$8),OR(AC301=TRUE,AD301&lt;='Data Transformation'!$X$8)),TRUE,FALSE))</f>
        <v>0</v>
      </c>
    </row>
    <row r="302" spans="2:31" x14ac:dyDescent="0.25">
      <c r="B302">
        <v>297</v>
      </c>
      <c r="C302">
        <v>18</v>
      </c>
      <c r="D302">
        <v>5.8823529411764705E-2</v>
      </c>
      <c r="E302">
        <v>0.76470588235294112</v>
      </c>
      <c r="F302">
        <v>0.6</v>
      </c>
      <c r="G302">
        <v>0.52173913043478259</v>
      </c>
      <c r="H302">
        <v>5.8823529411764705E-2</v>
      </c>
      <c r="I302" t="str">
        <v>no</v>
      </c>
      <c r="K302" s="57">
        <f>IFERROR(AVERAGEIF('Data Transformation'!$B$425:$B$8425,B302,IF('Input and Summary Results'!$J$4="no",'Data Transformation'!$C$425:$C$8425,'Data Transformation'!$E$425:$E$8425)),"")</f>
        <v>0.91385200058823512</v>
      </c>
      <c r="L302" s="58" cm="1">
        <f t="array" ref="L302">IFERROR(_xlfn.STDEV.S(IF('Data Transformation'!$B$425:$B$8425=B302,IF('Input and Summary Results'!$J$4="no",'Data Transformation'!$C$425:$C$8425,'Data Transformation'!$E$425:$E$8425),"")),"")</f>
        <v>0.23741643955528599</v>
      </c>
      <c r="M302" s="56"/>
      <c r="N302">
        <f>IF(E302&gt;='Data Transformation'!$R$29,B302,"")</f>
        <v>297</v>
      </c>
      <c r="O302" t="str">
        <f>IFERROR(IF(AND(Assignments!L302&lt;('Data Transformation'!$R$4-'Data Transformation'!$R$3)/2,ABS(K302-'Data Transformation'!$R$6)&gt;ABS(K302-'Data Transformation'!$R$5),NOT(ISNUMBER(N302)),NOT(ISNUMBER(R302)),NOT(ISNUMBER(P302)),NOT(ISNUMBER(R302)),NOT(ISNUMBER(S302)),NOT(ISNUMBER(T302))),Assignments!B302,""),"")</f>
        <v/>
      </c>
      <c r="P302" t="str">
        <f>IF(AND(NOT(ISNUMBER(N302)),NOT(ISNUMBER(R302)),NOT(ISNUMBER(S302)),G302&gt;='Data Transformation'!$R$28),B302,"")</f>
        <v/>
      </c>
      <c r="Q302" t="str">
        <f>IFERROR(IF(AND(Assignments!L302&lt;('Data Transformation'!$R$4-'Data Transformation'!$R$3)/2,ABS(K302-'Data Transformation'!$R$6)&lt;ABS(K302-'Data Transformation'!$R$5),NOT(ISNUMBER(N302)),NOT(ISNUMBER(T302)),NOT(ISNUMBER(P302)),NOT(ISNUMBER(R302)),NOT(ISNUMBER(T302)),NOT(ISNUMBER(S302))),Assignments!B302,""),"")</f>
        <v/>
      </c>
      <c r="R302" t="str">
        <f>IF(H302&gt;='Data Transformation'!$R$30,B302,"")</f>
        <v/>
      </c>
      <c r="S302" t="str">
        <f>IF(D302&gt;='Data Transformation'!$R$31,B302,"")</f>
        <v/>
      </c>
      <c r="T302" t="str">
        <f>IF(AND(H302&lt;'Data Transformation'!$R$30,E302&lt;'Data Transformation'!$R$29,G302&lt;0.3,D302&lt;'Data Transformation'!$R$31,E302&gt;0.4,H302&gt;0.4),B302,"")</f>
        <v/>
      </c>
      <c r="U302" s="56"/>
      <c r="V302" t="str" cm="2">
        <f t="array" ref="V302">IF(C302=FALSE,"",IF(AND(ISNUMBER(B302),ISBLANK(N302:T302)),"Unclassified",(IF(COUNT(N302:T302)=0,"",INDEX($N$4:$T$4,MATCH(TRUE,N302:T302=B302,0))))))</f>
        <v>Neutral</v>
      </c>
      <c r="W302" t="str">
        <f t="shared" si="13"/>
        <v/>
      </c>
      <c r="X302" t="str">
        <f t="shared" si="14"/>
        <v/>
      </c>
      <c r="AC302" t="b">
        <f t="shared" si="15"/>
        <v>0</v>
      </c>
      <c r="AD302">
        <f>IFERROR(ABS(ABS(K302-'Data Transformation'!$R$5)-ABS(K302-'Data Transformation'!$R$6)),"")</f>
        <v>0.6377040011764703</v>
      </c>
      <c r="AE302" t="b">
        <f>IF(C302=FALSE,"",IF(AND(OR(V302=$Z$6,V302=$Z$8),OR(AC302=TRUE,AD302&lt;='Data Transformation'!$X$8)),TRUE,FALSE))</f>
        <v>0</v>
      </c>
    </row>
    <row r="303" spans="2:31" x14ac:dyDescent="0.25">
      <c r="B303">
        <v>298</v>
      </c>
      <c r="C303">
        <v>19</v>
      </c>
      <c r="D303">
        <v>0</v>
      </c>
      <c r="E303">
        <v>0</v>
      </c>
      <c r="F303">
        <v>0.4</v>
      </c>
      <c r="G303">
        <v>0.30434782608695654</v>
      </c>
      <c r="H303">
        <v>0.88888888888888884</v>
      </c>
      <c r="I303" t="str">
        <v>no</v>
      </c>
      <c r="K303" s="57">
        <f>IFERROR(AVERAGEIF('Data Transformation'!$B$425:$B$8425,B303,IF('Input and Summary Results'!$J$4="no",'Data Transformation'!$C$425:$C$8425,'Data Transformation'!$E$425:$E$8425)),"")</f>
        <v>0.11713317277777779</v>
      </c>
      <c r="L303" s="58" cm="1">
        <f t="array" ref="L303">IFERROR(_xlfn.STDEV.S(IF('Data Transformation'!$B$425:$B$8425=B303,IF('Input and Summary Results'!$J$4="no",'Data Transformation'!$C$425:$C$8425,'Data Transformation'!$E$425:$E$8425),"")),"")</f>
        <v>0.18689069323568364</v>
      </c>
      <c r="M303" s="56"/>
      <c r="N303" t="str">
        <f>IF(E303&gt;='Data Transformation'!$R$29,B303,"")</f>
        <v/>
      </c>
      <c r="O303" t="str">
        <f>IFERROR(IF(AND(Assignments!L303&lt;('Data Transformation'!$R$4-'Data Transformation'!$R$3)/2,ABS(K303-'Data Transformation'!$R$6)&gt;ABS(K303-'Data Transformation'!$R$5),NOT(ISNUMBER(N303)),NOT(ISNUMBER(R303)),NOT(ISNUMBER(P303)),NOT(ISNUMBER(R303)),NOT(ISNUMBER(S303)),NOT(ISNUMBER(T303))),Assignments!B303,""),"")</f>
        <v/>
      </c>
      <c r="P303" t="str">
        <f>IF(AND(NOT(ISNUMBER(N303)),NOT(ISNUMBER(R303)),NOT(ISNUMBER(S303)),G303&gt;='Data Transformation'!$R$28),B303,"")</f>
        <v/>
      </c>
      <c r="Q303" t="str">
        <f>IFERROR(IF(AND(Assignments!L303&lt;('Data Transformation'!$R$4-'Data Transformation'!$R$3)/2,ABS(K303-'Data Transformation'!$R$6)&lt;ABS(K303-'Data Transformation'!$R$5),NOT(ISNUMBER(N303)),NOT(ISNUMBER(T303)),NOT(ISNUMBER(P303)),NOT(ISNUMBER(R303)),NOT(ISNUMBER(T303)),NOT(ISNUMBER(S303))),Assignments!B303,""),"")</f>
        <v/>
      </c>
      <c r="R303">
        <f>IF(H303&gt;='Data Transformation'!$R$30,B303,"")</f>
        <v>298</v>
      </c>
      <c r="S303" t="str">
        <f>IF(D303&gt;='Data Transformation'!$R$31,B303,"")</f>
        <v/>
      </c>
      <c r="T303" t="str">
        <f>IF(AND(H303&lt;'Data Transformation'!$R$30,E303&lt;'Data Transformation'!$R$29,G303&lt;0.3,D303&lt;'Data Transformation'!$R$31,E303&gt;0.4,H303&gt;0.4),B303,"")</f>
        <v/>
      </c>
      <c r="U303" s="56"/>
      <c r="V303" t="str" cm="2">
        <f t="array" ref="V303">IF(C303=FALSE,"",IF(AND(ISNUMBER(B303),ISBLANK(N303:T303)),"Unclassified",(IF(COUNT(N303:T303)=0,"",INDEX($N$4:$T$4,MATCH(TRUE,N303:T303=B303,0))))))</f>
        <v>Toggle</v>
      </c>
      <c r="W303" t="str">
        <f t="shared" si="13"/>
        <v/>
      </c>
      <c r="X303" t="str">
        <f t="shared" si="14"/>
        <v/>
      </c>
      <c r="AC303" t="b">
        <f t="shared" si="15"/>
        <v>0</v>
      </c>
      <c r="AD303">
        <f>IFERROR(ABS(ABS(K303-'Data Transformation'!$R$5)-ABS(K303-'Data Transformation'!$R$6)),"")</f>
        <v>0.81</v>
      </c>
      <c r="AE303" t="b">
        <f>IF(C303=FALSE,"",IF(AND(OR(V303=$Z$6,V303=$Z$8),OR(AC303=TRUE,AD303&lt;='Data Transformation'!$X$8)),TRUE,FALSE))</f>
        <v>0</v>
      </c>
    </row>
    <row r="304" spans="2:31" x14ac:dyDescent="0.25">
      <c r="B304">
        <v>299</v>
      </c>
      <c r="C304">
        <v>19</v>
      </c>
      <c r="D304">
        <v>0.1111111111111111</v>
      </c>
      <c r="E304">
        <v>0.72222222222222221</v>
      </c>
      <c r="F304">
        <v>0.4</v>
      </c>
      <c r="G304">
        <v>0.34782608695652173</v>
      </c>
      <c r="H304">
        <v>0</v>
      </c>
      <c r="I304" t="str">
        <v>no</v>
      </c>
      <c r="K304" s="57">
        <f>IFERROR(AVERAGEIF('Data Transformation'!$B$425:$B$8425,B304,IF('Input and Summary Results'!$J$4="no",'Data Transformation'!$C$425:$C$8425,'Data Transformation'!$E$425:$E$8425)),"")</f>
        <v>0.95689763500000014</v>
      </c>
      <c r="L304" s="58" cm="1">
        <f t="array" ref="L304">IFERROR(_xlfn.STDEV.S(IF('Data Transformation'!$B$425:$B$8425=B304,IF('Input and Summary Results'!$J$4="no",'Data Transformation'!$C$425:$C$8425,'Data Transformation'!$E$425:$E$8425),"")),"")</f>
        <v>0.14379277520363062</v>
      </c>
      <c r="M304" s="56"/>
      <c r="N304">
        <f>IF(E304&gt;='Data Transformation'!$R$29,B304,"")</f>
        <v>299</v>
      </c>
      <c r="O304" t="str">
        <f>IFERROR(IF(AND(Assignments!L304&lt;('Data Transformation'!$R$4-'Data Transformation'!$R$3)/2,ABS(K304-'Data Transformation'!$R$6)&gt;ABS(K304-'Data Transformation'!$R$5),NOT(ISNUMBER(N304)),NOT(ISNUMBER(R304)),NOT(ISNUMBER(P304)),NOT(ISNUMBER(R304)),NOT(ISNUMBER(S304)),NOT(ISNUMBER(T304))),Assignments!B304,""),"")</f>
        <v/>
      </c>
      <c r="P304" t="str">
        <f>IF(AND(NOT(ISNUMBER(N304)),NOT(ISNUMBER(R304)),NOT(ISNUMBER(S304)),G304&gt;='Data Transformation'!$R$28),B304,"")</f>
        <v/>
      </c>
      <c r="Q304" t="str">
        <f>IFERROR(IF(AND(Assignments!L304&lt;('Data Transformation'!$R$4-'Data Transformation'!$R$3)/2,ABS(K304-'Data Transformation'!$R$6)&lt;ABS(K304-'Data Transformation'!$R$5),NOT(ISNUMBER(N304)),NOT(ISNUMBER(T304)),NOT(ISNUMBER(P304)),NOT(ISNUMBER(R304)),NOT(ISNUMBER(T304)),NOT(ISNUMBER(S304))),Assignments!B304,""),"")</f>
        <v/>
      </c>
      <c r="R304" t="str">
        <f>IF(H304&gt;='Data Transformation'!$R$30,B304,"")</f>
        <v/>
      </c>
      <c r="S304" t="str">
        <f>IF(D304&gt;='Data Transformation'!$R$31,B304,"")</f>
        <v/>
      </c>
      <c r="T304" t="str">
        <f>IF(AND(H304&lt;'Data Transformation'!$R$30,E304&lt;'Data Transformation'!$R$29,G304&lt;0.3,D304&lt;'Data Transformation'!$R$31,E304&gt;0.4,H304&gt;0.4),B304,"")</f>
        <v/>
      </c>
      <c r="U304" s="56"/>
      <c r="V304" t="str" cm="2">
        <f t="array" ref="V304">IF(C304=FALSE,"",IF(AND(ISNUMBER(B304),ISBLANK(N304:T304)),"Unclassified",(IF(COUNT(N304:T304)=0,"",INDEX($N$4:$T$4,MATCH(TRUE,N304:T304=B304,0))))))</f>
        <v>Neutral</v>
      </c>
      <c r="W304" t="str">
        <f t="shared" si="13"/>
        <v/>
      </c>
      <c r="X304" t="str">
        <f t="shared" si="14"/>
        <v/>
      </c>
      <c r="AC304" t="b">
        <f t="shared" si="15"/>
        <v>0</v>
      </c>
      <c r="AD304">
        <f>IFERROR(ABS(ABS(K304-'Data Transformation'!$R$5)-ABS(K304-'Data Transformation'!$R$6)),"")</f>
        <v>0.72379527000000021</v>
      </c>
      <c r="AE304" t="b">
        <f>IF(C304=FALSE,"",IF(AND(OR(V304=$Z$6,V304=$Z$8),OR(AC304=TRUE,AD304&lt;='Data Transformation'!$X$8)),TRUE,FALSE))</f>
        <v>0</v>
      </c>
    </row>
    <row r="305" spans="2:31" x14ac:dyDescent="0.25">
      <c r="B305">
        <v>300</v>
      </c>
      <c r="C305">
        <v>16</v>
      </c>
      <c r="D305">
        <v>0</v>
      </c>
      <c r="E305">
        <v>0</v>
      </c>
      <c r="F305">
        <v>0.4</v>
      </c>
      <c r="G305">
        <v>0.34782608695652173</v>
      </c>
      <c r="H305">
        <v>0.8666666666666667</v>
      </c>
      <c r="I305" t="str">
        <v>no</v>
      </c>
      <c r="K305" s="57">
        <f>IFERROR(AVERAGEIF('Data Transformation'!$B$425:$B$8425,B305,IF('Input and Summary Results'!$J$4="no",'Data Transformation'!$C$425:$C$8425,'Data Transformation'!$E$425:$E$8425)),"")</f>
        <v>4.4312047999999993E-2</v>
      </c>
      <c r="L305" s="58" cm="1">
        <f t="array" ref="L305">IFERROR(_xlfn.STDEV.S(IF('Data Transformation'!$B$425:$B$8425=B305,IF('Input and Summary Results'!$J$4="no",'Data Transformation'!$C$425:$C$8425,'Data Transformation'!$E$425:$E$8425),"")),"")</f>
        <v>0.26772346864237745</v>
      </c>
      <c r="M305" s="56"/>
      <c r="N305" t="str">
        <f>IF(E305&gt;='Data Transformation'!$R$29,B305,"")</f>
        <v/>
      </c>
      <c r="O305" t="str">
        <f>IFERROR(IF(AND(Assignments!L305&lt;('Data Transformation'!$R$4-'Data Transformation'!$R$3)/2,ABS(K305-'Data Transformation'!$R$6)&gt;ABS(K305-'Data Transformation'!$R$5),NOT(ISNUMBER(N305)),NOT(ISNUMBER(R305)),NOT(ISNUMBER(P305)),NOT(ISNUMBER(R305)),NOT(ISNUMBER(S305)),NOT(ISNUMBER(T305))),Assignments!B305,""),"")</f>
        <v/>
      </c>
      <c r="P305" t="str">
        <f>IF(AND(NOT(ISNUMBER(N305)),NOT(ISNUMBER(R305)),NOT(ISNUMBER(S305)),G305&gt;='Data Transformation'!$R$28),B305,"")</f>
        <v/>
      </c>
      <c r="Q305" t="str">
        <f>IFERROR(IF(AND(Assignments!L305&lt;('Data Transformation'!$R$4-'Data Transformation'!$R$3)/2,ABS(K305-'Data Transformation'!$R$6)&lt;ABS(K305-'Data Transformation'!$R$5),NOT(ISNUMBER(N305)),NOT(ISNUMBER(T305)),NOT(ISNUMBER(P305)),NOT(ISNUMBER(R305)),NOT(ISNUMBER(T305)),NOT(ISNUMBER(S305))),Assignments!B305,""),"")</f>
        <v/>
      </c>
      <c r="R305">
        <f>IF(H305&gt;='Data Transformation'!$R$30,B305,"")</f>
        <v>300</v>
      </c>
      <c r="S305" t="str">
        <f>IF(D305&gt;='Data Transformation'!$R$31,B305,"")</f>
        <v/>
      </c>
      <c r="T305" t="str">
        <f>IF(AND(H305&lt;'Data Transformation'!$R$30,E305&lt;'Data Transformation'!$R$29,G305&lt;0.3,D305&lt;'Data Transformation'!$R$31,E305&gt;0.4,H305&gt;0.4),B305,"")</f>
        <v/>
      </c>
      <c r="U305" s="56"/>
      <c r="V305" t="str" cm="2">
        <f t="array" ref="V305">IF(C305=FALSE,"",IF(AND(ISNUMBER(B305),ISBLANK(N305:T305)),"Unclassified",(IF(COUNT(N305:T305)=0,"",INDEX($N$4:$T$4,MATCH(TRUE,N305:T305=B305,0))))))</f>
        <v>Toggle</v>
      </c>
      <c r="W305" t="str">
        <f t="shared" si="13"/>
        <v/>
      </c>
      <c r="X305" t="str">
        <f t="shared" si="14"/>
        <v/>
      </c>
      <c r="AC305" t="b">
        <f t="shared" si="15"/>
        <v>0</v>
      </c>
      <c r="AD305">
        <f>IFERROR(ABS(ABS(K305-'Data Transformation'!$R$5)-ABS(K305-'Data Transformation'!$R$6)),"")</f>
        <v>0.81</v>
      </c>
      <c r="AE305" t="b">
        <f>IF(C305=FALSE,"",IF(AND(OR(V305=$Z$6,V305=$Z$8),OR(AC305=TRUE,AD305&lt;='Data Transformation'!$X$8)),TRUE,FALSE))</f>
        <v>0</v>
      </c>
    </row>
    <row r="306" spans="2:31" x14ac:dyDescent="0.25">
      <c r="B306">
        <v>301</v>
      </c>
      <c r="C306">
        <v>15</v>
      </c>
      <c r="D306">
        <v>0</v>
      </c>
      <c r="E306">
        <v>7.1428571428571425E-2</v>
      </c>
      <c r="F306">
        <v>0.5</v>
      </c>
      <c r="G306">
        <v>0.43478260869565216</v>
      </c>
      <c r="H306">
        <v>0.7142857142857143</v>
      </c>
      <c r="I306" t="str">
        <v>no</v>
      </c>
      <c r="K306" s="57">
        <f>IFERROR(AVERAGEIF('Data Transformation'!$B$425:$B$8425,B306,IF('Input and Summary Results'!$J$4="no",'Data Transformation'!$C$425:$C$8425,'Data Transformation'!$E$425:$E$8425)),"")</f>
        <v>0.19755842214285715</v>
      </c>
      <c r="L306" s="58" cm="1">
        <f t="array" ref="L306">IFERROR(_xlfn.STDEV.S(IF('Data Transformation'!$B$425:$B$8425=B306,IF('Input and Summary Results'!$J$4="no",'Data Transformation'!$C$425:$C$8425,'Data Transformation'!$E$425:$E$8425),"")),"")</f>
        <v>0.37758801552987536</v>
      </c>
      <c r="M306" s="56"/>
      <c r="N306" t="str">
        <f>IF(E306&gt;='Data Transformation'!$R$29,B306,"")</f>
        <v/>
      </c>
      <c r="O306" t="str">
        <f>IFERROR(IF(AND(Assignments!L306&lt;('Data Transformation'!$R$4-'Data Transformation'!$R$3)/2,ABS(K306-'Data Transformation'!$R$6)&gt;ABS(K306-'Data Transformation'!$R$5),NOT(ISNUMBER(N306)),NOT(ISNUMBER(R306)),NOT(ISNUMBER(P306)),NOT(ISNUMBER(R306)),NOT(ISNUMBER(S306)),NOT(ISNUMBER(T306))),Assignments!B306,""),"")</f>
        <v/>
      </c>
      <c r="P306" t="str">
        <f>IF(AND(NOT(ISNUMBER(N306)),NOT(ISNUMBER(R306)),NOT(ISNUMBER(S306)),G306&gt;='Data Transformation'!$R$28),B306,"")</f>
        <v/>
      </c>
      <c r="Q306" t="str">
        <f>IFERROR(IF(AND(Assignments!L306&lt;('Data Transformation'!$R$4-'Data Transformation'!$R$3)/2,ABS(K306-'Data Transformation'!$R$6)&lt;ABS(K306-'Data Transformation'!$R$5),NOT(ISNUMBER(N306)),NOT(ISNUMBER(T306)),NOT(ISNUMBER(P306)),NOT(ISNUMBER(R306)),NOT(ISNUMBER(T306)),NOT(ISNUMBER(S306))),Assignments!B306,""),"")</f>
        <v/>
      </c>
      <c r="R306">
        <f>IF(H306&gt;='Data Transformation'!$R$30,B306,"")</f>
        <v>301</v>
      </c>
      <c r="S306" t="str">
        <f>IF(D306&gt;='Data Transformation'!$R$31,B306,"")</f>
        <v/>
      </c>
      <c r="T306" t="str">
        <f>IF(AND(H306&lt;'Data Transformation'!$R$30,E306&lt;'Data Transformation'!$R$29,G306&lt;0.3,D306&lt;'Data Transformation'!$R$31,E306&gt;0.4,H306&gt;0.4),B306,"")</f>
        <v/>
      </c>
      <c r="U306" s="56"/>
      <c r="V306" t="str" cm="2">
        <f t="array" ref="V306">IF(C306=FALSE,"",IF(AND(ISNUMBER(B306),ISBLANK(N306:T306)),"Unclassified",(IF(COUNT(N306:T306)=0,"",INDEX($N$4:$T$4,MATCH(TRUE,N306:T306=B306,0))))))</f>
        <v>Toggle</v>
      </c>
      <c r="W306" t="str">
        <f t="shared" si="13"/>
        <v/>
      </c>
      <c r="X306" t="str">
        <f t="shared" si="14"/>
        <v/>
      </c>
      <c r="AC306" t="b">
        <f t="shared" si="15"/>
        <v>0</v>
      </c>
      <c r="AD306">
        <f>IFERROR(ABS(ABS(K306-'Data Transformation'!$R$5)-ABS(K306-'Data Transformation'!$R$6)),"")</f>
        <v>0.79488315571428569</v>
      </c>
      <c r="AE306" t="b">
        <f>IF(C306=FALSE,"",IF(AND(OR(V306=$Z$6,V306=$Z$8),OR(AC306=TRUE,AD306&lt;='Data Transformation'!$X$8)),TRUE,FALSE))</f>
        <v>0</v>
      </c>
    </row>
    <row r="307" spans="2:31" x14ac:dyDescent="0.25">
      <c r="B307">
        <v>302</v>
      </c>
      <c r="C307">
        <v>14</v>
      </c>
      <c r="D307">
        <v>0</v>
      </c>
      <c r="E307">
        <v>0</v>
      </c>
      <c r="F307">
        <v>0.2</v>
      </c>
      <c r="G307">
        <v>8.6956521739130432E-2</v>
      </c>
      <c r="H307">
        <v>1</v>
      </c>
      <c r="I307" t="str">
        <v>yes</v>
      </c>
      <c r="K307" s="57">
        <f>IFERROR(AVERAGEIF('Data Transformation'!$B$425:$B$8425,B307,IF('Input and Summary Results'!$J$4="no",'Data Transformation'!$C$425:$C$8425,'Data Transformation'!$E$425:$E$8425)),"")</f>
        <v>8.9198920769230777E-2</v>
      </c>
      <c r="L307" s="58" cm="1">
        <f t="array" ref="L307">IFERROR(_xlfn.STDEV.S(IF('Data Transformation'!$B$425:$B$8425=B307,IF('Input and Summary Results'!$J$4="no",'Data Transformation'!$C$425:$C$8425,'Data Transformation'!$E$425:$E$8425),"")),"")</f>
        <v>9.6330413945997451E-2</v>
      </c>
      <c r="M307" s="56"/>
      <c r="N307" t="str">
        <f>IF(E307&gt;='Data Transformation'!$R$29,B307,"")</f>
        <v/>
      </c>
      <c r="O307" t="str">
        <f>IFERROR(IF(AND(Assignments!L307&lt;('Data Transformation'!$R$4-'Data Transformation'!$R$3)/2,ABS(K307-'Data Transformation'!$R$6)&gt;ABS(K307-'Data Transformation'!$R$5),NOT(ISNUMBER(N307)),NOT(ISNUMBER(R307)),NOT(ISNUMBER(P307)),NOT(ISNUMBER(R307)),NOT(ISNUMBER(S307)),NOT(ISNUMBER(T307))),Assignments!B307,""),"")</f>
        <v/>
      </c>
      <c r="P307" t="str">
        <f>IF(AND(NOT(ISNUMBER(N307)),NOT(ISNUMBER(R307)),NOT(ISNUMBER(S307)),G307&gt;='Data Transformation'!$R$28),B307,"")</f>
        <v/>
      </c>
      <c r="Q307" t="str">
        <f>IFERROR(IF(AND(Assignments!L307&lt;('Data Transformation'!$R$4-'Data Transformation'!$R$3)/2,ABS(K307-'Data Transformation'!$R$6)&lt;ABS(K307-'Data Transformation'!$R$5),NOT(ISNUMBER(N307)),NOT(ISNUMBER(T307)),NOT(ISNUMBER(P307)),NOT(ISNUMBER(R307)),NOT(ISNUMBER(T307)),NOT(ISNUMBER(S307))),Assignments!B307,""),"")</f>
        <v/>
      </c>
      <c r="R307">
        <f>IF(H307&gt;='Data Transformation'!$R$30,B307,"")</f>
        <v>302</v>
      </c>
      <c r="S307" t="str">
        <f>IF(D307&gt;='Data Transformation'!$R$31,B307,"")</f>
        <v/>
      </c>
      <c r="T307" t="str">
        <f>IF(AND(H307&lt;'Data Transformation'!$R$30,E307&lt;'Data Transformation'!$R$29,G307&lt;0.3,D307&lt;'Data Transformation'!$R$31,E307&gt;0.4,H307&gt;0.4),B307,"")</f>
        <v/>
      </c>
      <c r="U307" s="56"/>
      <c r="V307" t="str" cm="2">
        <f t="array" ref="V307">IF(C307=FALSE,"",IF(AND(ISNUMBER(B307),ISBLANK(N307:T307)),"Unclassified",(IF(COUNT(N307:T307)=0,"",INDEX($N$4:$T$4,MATCH(TRUE,N307:T307=B307,0))))))</f>
        <v>Toggle</v>
      </c>
      <c r="W307" t="str">
        <f t="shared" si="13"/>
        <v/>
      </c>
      <c r="X307" t="str">
        <f t="shared" si="14"/>
        <v/>
      </c>
      <c r="AC307" t="b">
        <f t="shared" si="15"/>
        <v>0</v>
      </c>
      <c r="AD307">
        <f>IFERROR(ABS(ABS(K307-'Data Transformation'!$R$5)-ABS(K307-'Data Transformation'!$R$6)),"")</f>
        <v>0.81</v>
      </c>
      <c r="AE307" t="b">
        <f>IF(C307=FALSE,"",IF(AND(OR(V307=$Z$6,V307=$Z$8),OR(AC307=TRUE,AD307&lt;='Data Transformation'!$X$8)),TRUE,FALSE))</f>
        <v>0</v>
      </c>
    </row>
    <row r="308" spans="2:31" x14ac:dyDescent="0.25">
      <c r="B308">
        <v>303</v>
      </c>
      <c r="C308">
        <v>17</v>
      </c>
      <c r="D308">
        <v>0</v>
      </c>
      <c r="E308">
        <v>6.25E-2</v>
      </c>
      <c r="F308">
        <v>0.3</v>
      </c>
      <c r="G308">
        <v>0.17391304347826086</v>
      </c>
      <c r="H308">
        <v>0.9375</v>
      </c>
      <c r="I308" t="str">
        <v>no</v>
      </c>
      <c r="K308" s="57">
        <f>IFERROR(AVERAGEIF('Data Transformation'!$B$425:$B$8425,B308,IF('Input and Summary Results'!$J$4="no",'Data Transformation'!$C$425:$C$8425,'Data Transformation'!$E$425:$E$8425)),"")</f>
        <v>6.1189108749999999E-2</v>
      </c>
      <c r="L308" s="58" cm="1">
        <f t="array" ref="L308">IFERROR(_xlfn.STDEV.S(IF('Data Transformation'!$B$425:$B$8425=B308,IF('Input and Summary Results'!$J$4="no",'Data Transformation'!$C$425:$C$8425,'Data Transformation'!$E$425:$E$8425),"")),"")</f>
        <v>0.23693806409763049</v>
      </c>
      <c r="M308" s="56"/>
      <c r="N308" t="str">
        <f>IF(E308&gt;='Data Transformation'!$R$29,B308,"")</f>
        <v/>
      </c>
      <c r="O308" t="str">
        <f>IFERROR(IF(AND(Assignments!L308&lt;('Data Transformation'!$R$4-'Data Transformation'!$R$3)/2,ABS(K308-'Data Transformation'!$R$6)&gt;ABS(K308-'Data Transformation'!$R$5),NOT(ISNUMBER(N308)),NOT(ISNUMBER(R308)),NOT(ISNUMBER(P308)),NOT(ISNUMBER(R308)),NOT(ISNUMBER(S308)),NOT(ISNUMBER(T308))),Assignments!B308,""),"")</f>
        <v/>
      </c>
      <c r="P308" t="str">
        <f>IF(AND(NOT(ISNUMBER(N308)),NOT(ISNUMBER(R308)),NOT(ISNUMBER(S308)),G308&gt;='Data Transformation'!$R$28),B308,"")</f>
        <v/>
      </c>
      <c r="Q308" t="str">
        <f>IFERROR(IF(AND(Assignments!L308&lt;('Data Transformation'!$R$4-'Data Transformation'!$R$3)/2,ABS(K308-'Data Transformation'!$R$6)&lt;ABS(K308-'Data Transformation'!$R$5),NOT(ISNUMBER(N308)),NOT(ISNUMBER(T308)),NOT(ISNUMBER(P308)),NOT(ISNUMBER(R308)),NOT(ISNUMBER(T308)),NOT(ISNUMBER(S308))),Assignments!B308,""),"")</f>
        <v/>
      </c>
      <c r="R308">
        <f>IF(H308&gt;='Data Transformation'!$R$30,B308,"")</f>
        <v>303</v>
      </c>
      <c r="S308" t="str">
        <f>IF(D308&gt;='Data Transformation'!$R$31,B308,"")</f>
        <v/>
      </c>
      <c r="T308" t="str">
        <f>IF(AND(H308&lt;'Data Transformation'!$R$30,E308&lt;'Data Transformation'!$R$29,G308&lt;0.3,D308&lt;'Data Transformation'!$R$31,E308&gt;0.4,H308&gt;0.4),B308,"")</f>
        <v/>
      </c>
      <c r="U308" s="56"/>
      <c r="V308" t="str" cm="2">
        <f t="array" ref="V308">IF(C308=FALSE,"",IF(AND(ISNUMBER(B308),ISBLANK(N308:T308)),"Unclassified",(IF(COUNT(N308:T308)=0,"",INDEX($N$4:$T$4,MATCH(TRUE,N308:T308=B308,0))))))</f>
        <v>Toggle</v>
      </c>
      <c r="W308" t="str">
        <f t="shared" si="13"/>
        <v/>
      </c>
      <c r="X308" t="str">
        <f t="shared" si="14"/>
        <v/>
      </c>
      <c r="AC308" t="b">
        <f t="shared" si="15"/>
        <v>0</v>
      </c>
      <c r="AD308">
        <f>IFERROR(ABS(ABS(K308-'Data Transformation'!$R$5)-ABS(K308-'Data Transformation'!$R$6)),"")</f>
        <v>0.80999999999999994</v>
      </c>
      <c r="AE308" t="b">
        <f>IF(C308=FALSE,"",IF(AND(OR(V308=$Z$6,V308=$Z$8),OR(AC308=TRUE,AD308&lt;='Data Transformation'!$X$8)),TRUE,FALSE))</f>
        <v>0</v>
      </c>
    </row>
    <row r="309" spans="2:31" x14ac:dyDescent="0.25">
      <c r="B309">
        <v>304</v>
      </c>
      <c r="C309">
        <v>16</v>
      </c>
      <c r="D309">
        <v>0</v>
      </c>
      <c r="E309">
        <v>6.6666666666666666E-2</v>
      </c>
      <c r="F309">
        <v>0.6</v>
      </c>
      <c r="G309">
        <v>0.52173913043478259</v>
      </c>
      <c r="H309">
        <v>0.66666666666666663</v>
      </c>
      <c r="I309" t="str">
        <v>no</v>
      </c>
      <c r="K309" s="57">
        <f>IFERROR(AVERAGEIF('Data Transformation'!$B$425:$B$8425,B309,IF('Input and Summary Results'!$J$4="no",'Data Transformation'!$C$425:$C$8425,'Data Transformation'!$E$425:$E$8425)),"")</f>
        <v>0.17719449666666665</v>
      </c>
      <c r="L309" s="58" cm="1">
        <f t="array" ref="L309">IFERROR(_xlfn.STDEV.S(IF('Data Transformation'!$B$425:$B$8425=B309,IF('Input and Summary Results'!$J$4="no",'Data Transformation'!$C$425:$C$8425,'Data Transformation'!$E$425:$E$8425),"")),"")</f>
        <v>0.31756720736109639</v>
      </c>
      <c r="M309" s="56"/>
      <c r="N309" t="str">
        <f>IF(E309&gt;='Data Transformation'!$R$29,B309,"")</f>
        <v/>
      </c>
      <c r="O309" t="str">
        <f>IFERROR(IF(AND(Assignments!L309&lt;('Data Transformation'!$R$4-'Data Transformation'!$R$3)/2,ABS(K309-'Data Transformation'!$R$6)&gt;ABS(K309-'Data Transformation'!$R$5),NOT(ISNUMBER(N309)),NOT(ISNUMBER(R309)),NOT(ISNUMBER(P309)),NOT(ISNUMBER(R309)),NOT(ISNUMBER(S309)),NOT(ISNUMBER(T309))),Assignments!B309,""),"")</f>
        <v/>
      </c>
      <c r="P309" t="str">
        <f>IF(AND(NOT(ISNUMBER(N309)),NOT(ISNUMBER(R309)),NOT(ISNUMBER(S309)),G309&gt;='Data Transformation'!$R$28),B309,"")</f>
        <v/>
      </c>
      <c r="Q309" t="str">
        <f>IFERROR(IF(AND(Assignments!L309&lt;('Data Transformation'!$R$4-'Data Transformation'!$R$3)/2,ABS(K309-'Data Transformation'!$R$6)&lt;ABS(K309-'Data Transformation'!$R$5),NOT(ISNUMBER(N309)),NOT(ISNUMBER(T309)),NOT(ISNUMBER(P309)),NOT(ISNUMBER(R309)),NOT(ISNUMBER(T309)),NOT(ISNUMBER(S309))),Assignments!B309,""),"")</f>
        <v/>
      </c>
      <c r="R309">
        <f>IF(H309&gt;='Data Transformation'!$R$30,B309,"")</f>
        <v>304</v>
      </c>
      <c r="S309" t="str">
        <f>IF(D309&gt;='Data Transformation'!$R$31,B309,"")</f>
        <v/>
      </c>
      <c r="T309" t="str">
        <f>IF(AND(H309&lt;'Data Transformation'!$R$30,E309&lt;'Data Transformation'!$R$29,G309&lt;0.3,D309&lt;'Data Transformation'!$R$31,E309&gt;0.4,H309&gt;0.4),B309,"")</f>
        <v/>
      </c>
      <c r="U309" s="56"/>
      <c r="V309" t="str" cm="2">
        <f t="array" ref="V309">IF(C309=FALSE,"",IF(AND(ISNUMBER(B309),ISBLANK(N309:T309)),"Unclassified",(IF(COUNT(N309:T309)=0,"",INDEX($N$4:$T$4,MATCH(TRUE,N309:T309=B309,0))))))</f>
        <v>Toggle</v>
      </c>
      <c r="W309" t="str">
        <f t="shared" si="13"/>
        <v/>
      </c>
      <c r="X309" t="str">
        <f t="shared" si="14"/>
        <v/>
      </c>
      <c r="AC309" t="b">
        <f t="shared" si="15"/>
        <v>0</v>
      </c>
      <c r="AD309">
        <f>IFERROR(ABS(ABS(K309-'Data Transformation'!$R$5)-ABS(K309-'Data Transformation'!$R$6)),"")</f>
        <v>0.81</v>
      </c>
      <c r="AE309" t="b">
        <f>IF(C309=FALSE,"",IF(AND(OR(V309=$Z$6,V309=$Z$8),OR(AC309=TRUE,AD309&lt;='Data Transformation'!$X$8)),TRUE,FALSE))</f>
        <v>0</v>
      </c>
    </row>
    <row r="310" spans="2:31" x14ac:dyDescent="0.25">
      <c r="B310">
        <v>305</v>
      </c>
      <c r="C310">
        <v>14</v>
      </c>
      <c r="D310">
        <v>0</v>
      </c>
      <c r="E310">
        <v>0</v>
      </c>
      <c r="F310">
        <v>0.2</v>
      </c>
      <c r="G310">
        <v>8.6956521739130432E-2</v>
      </c>
      <c r="H310">
        <v>1</v>
      </c>
      <c r="I310" t="str">
        <v>yes</v>
      </c>
      <c r="K310" s="57">
        <f>IFERROR(AVERAGEIF('Data Transformation'!$B$425:$B$8425,B310,IF('Input and Summary Results'!$J$4="no",'Data Transformation'!$C$425:$C$8425,'Data Transformation'!$E$425:$E$8425)),"")</f>
        <v>1.7481953076923077E-2</v>
      </c>
      <c r="L310" s="58" cm="1">
        <f t="array" ref="L310">IFERROR(_xlfn.STDEV.S(IF('Data Transformation'!$B$425:$B$8425=B310,IF('Input and Summary Results'!$J$4="no",'Data Transformation'!$C$425:$C$8425,'Data Transformation'!$E$425:$E$8425),"")),"")</f>
        <v>7.7649885564828242E-2</v>
      </c>
      <c r="M310" s="56"/>
      <c r="N310" t="str">
        <f>IF(E310&gt;='Data Transformation'!$R$29,B310,"")</f>
        <v/>
      </c>
      <c r="O310" t="str">
        <f>IFERROR(IF(AND(Assignments!L310&lt;('Data Transformation'!$R$4-'Data Transformation'!$R$3)/2,ABS(K310-'Data Transformation'!$R$6)&gt;ABS(K310-'Data Transformation'!$R$5),NOT(ISNUMBER(N310)),NOT(ISNUMBER(R310)),NOT(ISNUMBER(P310)),NOT(ISNUMBER(R310)),NOT(ISNUMBER(S310)),NOT(ISNUMBER(T310))),Assignments!B310,""),"")</f>
        <v/>
      </c>
      <c r="P310" t="str">
        <f>IF(AND(NOT(ISNUMBER(N310)),NOT(ISNUMBER(R310)),NOT(ISNUMBER(S310)),G310&gt;='Data Transformation'!$R$28),B310,"")</f>
        <v/>
      </c>
      <c r="Q310" t="str">
        <f>IFERROR(IF(AND(Assignments!L310&lt;('Data Transformation'!$R$4-'Data Transformation'!$R$3)/2,ABS(K310-'Data Transformation'!$R$6)&lt;ABS(K310-'Data Transformation'!$R$5),NOT(ISNUMBER(N310)),NOT(ISNUMBER(T310)),NOT(ISNUMBER(P310)),NOT(ISNUMBER(R310)),NOT(ISNUMBER(T310)),NOT(ISNUMBER(S310))),Assignments!B310,""),"")</f>
        <v/>
      </c>
      <c r="R310">
        <f>IF(H310&gt;='Data Transformation'!$R$30,B310,"")</f>
        <v>305</v>
      </c>
      <c r="S310" t="str">
        <f>IF(D310&gt;='Data Transformation'!$R$31,B310,"")</f>
        <v/>
      </c>
      <c r="T310" t="str">
        <f>IF(AND(H310&lt;'Data Transformation'!$R$30,E310&lt;'Data Transformation'!$R$29,G310&lt;0.3,D310&lt;'Data Transformation'!$R$31,E310&gt;0.4,H310&gt;0.4),B310,"")</f>
        <v/>
      </c>
      <c r="U310" s="56"/>
      <c r="V310" t="str" cm="2">
        <f t="array" ref="V310">IF(C310=FALSE,"",IF(AND(ISNUMBER(B310),ISBLANK(N310:T310)),"Unclassified",(IF(COUNT(N310:T310)=0,"",INDEX($N$4:$T$4,MATCH(TRUE,N310:T310=B310,0))))))</f>
        <v>Toggle</v>
      </c>
      <c r="W310" t="str">
        <f t="shared" si="13"/>
        <v/>
      </c>
      <c r="X310" t="str">
        <f t="shared" si="14"/>
        <v/>
      </c>
      <c r="AC310" t="b">
        <f t="shared" si="15"/>
        <v>0</v>
      </c>
      <c r="AD310">
        <f>IFERROR(ABS(ABS(K310-'Data Transformation'!$R$5)-ABS(K310-'Data Transformation'!$R$6)),"")</f>
        <v>0.80999999999999994</v>
      </c>
      <c r="AE310" t="b">
        <f>IF(C310=FALSE,"",IF(AND(OR(V310=$Z$6,V310=$Z$8),OR(AC310=TRUE,AD310&lt;='Data Transformation'!$X$8)),TRUE,FALSE))</f>
        <v>0</v>
      </c>
    </row>
    <row r="311" spans="2:31" x14ac:dyDescent="0.25">
      <c r="B311">
        <v>306</v>
      </c>
      <c r="C311">
        <v>12</v>
      </c>
      <c r="D311">
        <v>0</v>
      </c>
      <c r="E311">
        <v>0.72727272727272729</v>
      </c>
      <c r="F311">
        <v>0.4</v>
      </c>
      <c r="G311">
        <v>0.39130434782608697</v>
      </c>
      <c r="H311">
        <v>0</v>
      </c>
      <c r="I311" t="str">
        <v>no</v>
      </c>
      <c r="K311" s="57">
        <f>IFERROR(AVERAGEIF('Data Transformation'!$B$425:$B$8425,B311,IF('Input and Summary Results'!$J$4="no",'Data Transformation'!$C$425:$C$8425,'Data Transformation'!$E$425:$E$8425)),"")</f>
        <v>0.91333171272727265</v>
      </c>
      <c r="L311" s="58" cm="1">
        <f t="array" ref="L311">IFERROR(_xlfn.STDEV.S(IF('Data Transformation'!$B$425:$B$8425=B311,IF('Input and Summary Results'!$J$4="no",'Data Transformation'!$C$425:$C$8425,'Data Transformation'!$E$425:$E$8425),"")),"")</f>
        <v>0.16271157115203225</v>
      </c>
      <c r="M311" s="56"/>
      <c r="N311">
        <f>IF(E311&gt;='Data Transformation'!$R$29,B311,"")</f>
        <v>306</v>
      </c>
      <c r="O311" t="str">
        <f>IFERROR(IF(AND(Assignments!L311&lt;('Data Transformation'!$R$4-'Data Transformation'!$R$3)/2,ABS(K311-'Data Transformation'!$R$6)&gt;ABS(K311-'Data Transformation'!$R$5),NOT(ISNUMBER(N311)),NOT(ISNUMBER(R311)),NOT(ISNUMBER(P311)),NOT(ISNUMBER(R311)),NOT(ISNUMBER(S311)),NOT(ISNUMBER(T311))),Assignments!B311,""),"")</f>
        <v/>
      </c>
      <c r="P311" t="str">
        <f>IF(AND(NOT(ISNUMBER(N311)),NOT(ISNUMBER(R311)),NOT(ISNUMBER(S311)),G311&gt;='Data Transformation'!$R$28),B311,"")</f>
        <v/>
      </c>
      <c r="Q311" t="str">
        <f>IFERROR(IF(AND(Assignments!L311&lt;('Data Transformation'!$R$4-'Data Transformation'!$R$3)/2,ABS(K311-'Data Transformation'!$R$6)&lt;ABS(K311-'Data Transformation'!$R$5),NOT(ISNUMBER(N311)),NOT(ISNUMBER(T311)),NOT(ISNUMBER(P311)),NOT(ISNUMBER(R311)),NOT(ISNUMBER(T311)),NOT(ISNUMBER(S311))),Assignments!B311,""),"")</f>
        <v/>
      </c>
      <c r="R311" t="str">
        <f>IF(H311&gt;='Data Transformation'!$R$30,B311,"")</f>
        <v/>
      </c>
      <c r="S311" t="str">
        <f>IF(D311&gt;='Data Transformation'!$R$31,B311,"")</f>
        <v/>
      </c>
      <c r="T311" t="str">
        <f>IF(AND(H311&lt;'Data Transformation'!$R$30,E311&lt;'Data Transformation'!$R$29,G311&lt;0.3,D311&lt;'Data Transformation'!$R$31,E311&gt;0.4,H311&gt;0.4),B311,"")</f>
        <v/>
      </c>
      <c r="U311" s="56"/>
      <c r="V311" t="str" cm="2">
        <f t="array" ref="V311">IF(C311=FALSE,"",IF(AND(ISNUMBER(B311),ISBLANK(N311:T311)),"Unclassified",(IF(COUNT(N311:T311)=0,"",INDEX($N$4:$T$4,MATCH(TRUE,N311:T311=B311,0))))))</f>
        <v>Neutral</v>
      </c>
      <c r="W311" t="str">
        <f t="shared" si="13"/>
        <v/>
      </c>
      <c r="X311" t="str">
        <f t="shared" si="14"/>
        <v/>
      </c>
      <c r="AC311" t="b">
        <f t="shared" si="15"/>
        <v>0</v>
      </c>
      <c r="AD311">
        <f>IFERROR(ABS(ABS(K311-'Data Transformation'!$R$5)-ABS(K311-'Data Transformation'!$R$6)),"")</f>
        <v>0.63666342545454535</v>
      </c>
      <c r="AE311" t="b">
        <f>IF(C311=FALSE,"",IF(AND(OR(V311=$Z$6,V311=$Z$8),OR(AC311=TRUE,AD311&lt;='Data Transformation'!$X$8)),TRUE,FALSE))</f>
        <v>0</v>
      </c>
    </row>
    <row r="312" spans="2:31" x14ac:dyDescent="0.25">
      <c r="B312">
        <v>307</v>
      </c>
      <c r="C312">
        <v>16</v>
      </c>
      <c r="D312">
        <v>0</v>
      </c>
      <c r="E312">
        <v>0.2</v>
      </c>
      <c r="F312">
        <v>0.7</v>
      </c>
      <c r="G312">
        <v>0.65217391304347827</v>
      </c>
      <c r="H312">
        <v>0.13333333333333333</v>
      </c>
      <c r="I312" t="str">
        <v>no</v>
      </c>
      <c r="K312" s="57">
        <f>IFERROR(AVERAGEIF('Data Transformation'!$B$425:$B$8425,B312,IF('Input and Summary Results'!$J$4="no",'Data Transformation'!$C$425:$C$8425,'Data Transformation'!$E$425:$E$8425)),"")</f>
        <v>0.60206070200000006</v>
      </c>
      <c r="L312" s="58" cm="1">
        <f t="array" ref="L312">IFERROR(_xlfn.STDEV.S(IF('Data Transformation'!$B$425:$B$8425=B312,IF('Input and Summary Results'!$J$4="no",'Data Transformation'!$C$425:$C$8425,'Data Transformation'!$E$425:$E$8425),"")),"")</f>
        <v>0.24780124406970586</v>
      </c>
      <c r="M312" s="56"/>
      <c r="N312" t="str">
        <f>IF(E312&gt;='Data Transformation'!$R$29,B312,"")</f>
        <v/>
      </c>
      <c r="O312" t="str">
        <f>IFERROR(IF(AND(Assignments!L312&lt;('Data Transformation'!$R$4-'Data Transformation'!$R$3)/2,ABS(K312-'Data Transformation'!$R$6)&gt;ABS(K312-'Data Transformation'!$R$5),NOT(ISNUMBER(N312)),NOT(ISNUMBER(R312)),NOT(ISNUMBER(P312)),NOT(ISNUMBER(R312)),NOT(ISNUMBER(S312)),NOT(ISNUMBER(T312))),Assignments!B312,""),"")</f>
        <v/>
      </c>
      <c r="P312">
        <f>IF(AND(NOT(ISNUMBER(N312)),NOT(ISNUMBER(R312)),NOT(ISNUMBER(S312)),G312&gt;='Data Transformation'!$R$28),B312,"")</f>
        <v>307</v>
      </c>
      <c r="Q312" t="str">
        <f>IFERROR(IF(AND(Assignments!L312&lt;('Data Transformation'!$R$4-'Data Transformation'!$R$3)/2,ABS(K312-'Data Transformation'!$R$6)&lt;ABS(K312-'Data Transformation'!$R$5),NOT(ISNUMBER(N312)),NOT(ISNUMBER(T312)),NOT(ISNUMBER(P312)),NOT(ISNUMBER(R312)),NOT(ISNUMBER(T312)),NOT(ISNUMBER(S312))),Assignments!B312,""),"")</f>
        <v/>
      </c>
      <c r="R312" t="str">
        <f>IF(H312&gt;='Data Transformation'!$R$30,B312,"")</f>
        <v/>
      </c>
      <c r="S312" t="str">
        <f>IF(D312&gt;='Data Transformation'!$R$31,B312,"")</f>
        <v/>
      </c>
      <c r="T312" t="str">
        <f>IF(AND(H312&lt;'Data Transformation'!$R$30,E312&lt;'Data Transformation'!$R$29,G312&lt;0.3,D312&lt;'Data Transformation'!$R$31,E312&gt;0.4,H312&gt;0.4),B312,"")</f>
        <v/>
      </c>
      <c r="U312" s="56"/>
      <c r="V312" t="str" cm="2">
        <f t="array" ref="V312">IF(C312=FALSE,"",IF(AND(ISNUMBER(B312),ISBLANK(N312:T312)),"Unclassified",(IF(COUNT(N312:T312)=0,"",INDEX($N$4:$T$4,MATCH(TRUE,N312:T312=B312,0))))))</f>
        <v>Rheostat</v>
      </c>
      <c r="W312" t="str">
        <f t="shared" si="13"/>
        <v/>
      </c>
      <c r="X312" t="str">
        <f t="shared" si="14"/>
        <v/>
      </c>
      <c r="AC312" t="b">
        <f t="shared" si="15"/>
        <v>0</v>
      </c>
      <c r="AD312">
        <f>IFERROR(ABS(ABS(K312-'Data Transformation'!$R$5)-ABS(K312-'Data Transformation'!$R$6)),"")</f>
        <v>1.4121404000000115E-2</v>
      </c>
      <c r="AE312" t="b">
        <f>IF(C312=FALSE,"",IF(AND(OR(V312=$Z$6,V312=$Z$8),OR(AC312=TRUE,AD312&lt;='Data Transformation'!$X$8)),TRUE,FALSE))</f>
        <v>0</v>
      </c>
    </row>
    <row r="313" spans="2:31" x14ac:dyDescent="0.25">
      <c r="B313">
        <v>308</v>
      </c>
      <c r="C313">
        <v>9</v>
      </c>
      <c r="D313">
        <v>0</v>
      </c>
      <c r="E313">
        <v>0.5</v>
      </c>
      <c r="F313">
        <v>0.4</v>
      </c>
      <c r="G313">
        <v>0.34782608695652173</v>
      </c>
      <c r="H313">
        <v>0</v>
      </c>
      <c r="I313" t="str">
        <v>no</v>
      </c>
      <c r="K313" s="57">
        <f>IFERROR(AVERAGEIF('Data Transformation'!$B$425:$B$8425,B313,IF('Input and Summary Results'!$J$4="no",'Data Transformation'!$C$425:$C$8425,'Data Transformation'!$E$425:$E$8425)),"")</f>
        <v>0.88840106500000005</v>
      </c>
      <c r="L313" s="58" cm="1">
        <f t="array" ref="L313">IFERROR(_xlfn.STDEV.S(IF('Data Transformation'!$B$425:$B$8425=B313,IF('Input and Summary Results'!$J$4="no",'Data Transformation'!$C$425:$C$8425,'Data Transformation'!$E$425:$E$8425),"")),"")</f>
        <v>0.14221589829943432</v>
      </c>
      <c r="M313" s="56"/>
      <c r="N313" t="str">
        <f>IF(E313&gt;='Data Transformation'!$R$29,B313,"")</f>
        <v/>
      </c>
      <c r="O313">
        <f>IFERROR(IF(AND(Assignments!L313&lt;('Data Transformation'!$R$4-'Data Transformation'!$R$3)/2,ABS(K313-'Data Transformation'!$R$6)&gt;ABS(K313-'Data Transformation'!$R$5),NOT(ISNUMBER(N313)),NOT(ISNUMBER(R313)),NOT(ISNUMBER(P313)),NOT(ISNUMBER(R313)),NOT(ISNUMBER(S313)),NOT(ISNUMBER(T313))),Assignments!B313,""),"")</f>
        <v>308</v>
      </c>
      <c r="P313" t="str">
        <f>IF(AND(NOT(ISNUMBER(N313)),NOT(ISNUMBER(R313)),NOT(ISNUMBER(S313)),G313&gt;='Data Transformation'!$R$28),B313,"")</f>
        <v/>
      </c>
      <c r="Q313" t="str">
        <f>IFERROR(IF(AND(Assignments!L313&lt;('Data Transformation'!$R$4-'Data Transformation'!$R$3)/2,ABS(K313-'Data Transformation'!$R$6)&lt;ABS(K313-'Data Transformation'!$R$5),NOT(ISNUMBER(N313)),NOT(ISNUMBER(T313)),NOT(ISNUMBER(P313)),NOT(ISNUMBER(R313)),NOT(ISNUMBER(T313)),NOT(ISNUMBER(S313))),Assignments!B313,""),"")</f>
        <v/>
      </c>
      <c r="R313" t="str">
        <f>IF(H313&gt;='Data Transformation'!$R$30,B313,"")</f>
        <v/>
      </c>
      <c r="S313" t="str">
        <f>IF(D313&gt;='Data Transformation'!$R$31,B313,"")</f>
        <v/>
      </c>
      <c r="T313" t="str">
        <f>IF(AND(H313&lt;'Data Transformation'!$R$30,E313&lt;'Data Transformation'!$R$29,G313&lt;0.3,D313&lt;'Data Transformation'!$R$31,E313&gt;0.4,H313&gt;0.4),B313,"")</f>
        <v/>
      </c>
      <c r="U313" s="56"/>
      <c r="V313" t="str" cm="2">
        <f t="array" ref="V313">IF(C313=FALSE,"",IF(AND(ISNUMBER(B313),ISBLANK(N313:T313)),"Unclassified",(IF(COUNT(N313:T313)=0,"",INDEX($N$4:$T$4,MATCH(TRUE,N313:T313=B313,0))))))</f>
        <v>Moderate</v>
      </c>
      <c r="W313" t="str">
        <f t="shared" si="13"/>
        <v/>
      </c>
      <c r="X313" t="str">
        <f t="shared" si="14"/>
        <v/>
      </c>
      <c r="AC313" t="b">
        <f t="shared" si="15"/>
        <v>0</v>
      </c>
      <c r="AD313">
        <f>IFERROR(ABS(ABS(K313-'Data Transformation'!$R$5)-ABS(K313-'Data Transformation'!$R$6)),"")</f>
        <v>0.58680213000000014</v>
      </c>
      <c r="AE313" t="b">
        <f>IF(C313=FALSE,"",IF(AND(OR(V313=$Z$6,V313=$Z$8),OR(AC313=TRUE,AD313&lt;='Data Transformation'!$X$8)),TRUE,FALSE))</f>
        <v>0</v>
      </c>
    </row>
    <row r="314" spans="2:31" x14ac:dyDescent="0.25">
      <c r="B314">
        <v>309</v>
      </c>
      <c r="C314">
        <v>10</v>
      </c>
      <c r="D314">
        <v>0.44444444444444442</v>
      </c>
      <c r="E314">
        <v>0.44444444444444442</v>
      </c>
      <c r="F314">
        <v>0.4</v>
      </c>
      <c r="G314">
        <v>0.34782608695652173</v>
      </c>
      <c r="H314">
        <v>0</v>
      </c>
      <c r="I314" t="str">
        <v>no</v>
      </c>
      <c r="K314" s="57">
        <f>IFERROR(AVERAGEIF('Data Transformation'!$B$425:$B$8425,B314,IF('Input and Summary Results'!$J$4="no",'Data Transformation'!$C$425:$C$8425,'Data Transformation'!$E$425:$E$8425)),"")</f>
        <v>1.0523276644444446</v>
      </c>
      <c r="L314" s="58" cm="1">
        <f t="array" ref="L314">IFERROR(_xlfn.STDEV.S(IF('Data Transformation'!$B$425:$B$8425=B314,IF('Input and Summary Results'!$J$4="no",'Data Transformation'!$C$425:$C$8425,'Data Transformation'!$E$425:$E$8425),"")),"")</f>
        <v>0.16340995518731108</v>
      </c>
      <c r="M314" s="56"/>
      <c r="N314" t="str">
        <f>IF(E314&gt;='Data Transformation'!$R$29,B314,"")</f>
        <v/>
      </c>
      <c r="O314">
        <f>IFERROR(IF(AND(Assignments!L314&lt;('Data Transformation'!$R$4-'Data Transformation'!$R$3)/2,ABS(K314-'Data Transformation'!$R$6)&gt;ABS(K314-'Data Transformation'!$R$5),NOT(ISNUMBER(N314)),NOT(ISNUMBER(R314)),NOT(ISNUMBER(P314)),NOT(ISNUMBER(R314)),NOT(ISNUMBER(S314)),NOT(ISNUMBER(T314))),Assignments!B314,""),"")</f>
        <v>309</v>
      </c>
      <c r="P314" t="str">
        <f>IF(AND(NOT(ISNUMBER(N314)),NOT(ISNUMBER(R314)),NOT(ISNUMBER(S314)),G314&gt;='Data Transformation'!$R$28),B314,"")</f>
        <v/>
      </c>
      <c r="Q314" t="str">
        <f>IFERROR(IF(AND(Assignments!L314&lt;('Data Transformation'!$R$4-'Data Transformation'!$R$3)/2,ABS(K314-'Data Transformation'!$R$6)&lt;ABS(K314-'Data Transformation'!$R$5),NOT(ISNUMBER(N314)),NOT(ISNUMBER(T314)),NOT(ISNUMBER(P314)),NOT(ISNUMBER(R314)),NOT(ISNUMBER(T314)),NOT(ISNUMBER(S314))),Assignments!B314,""),"")</f>
        <v/>
      </c>
      <c r="R314" t="str">
        <f>IF(H314&gt;='Data Transformation'!$R$30,B314,"")</f>
        <v/>
      </c>
      <c r="S314" t="str">
        <f>IF(D314&gt;='Data Transformation'!$R$31,B314,"")</f>
        <v/>
      </c>
      <c r="T314" t="str">
        <f>IF(AND(H314&lt;'Data Transformation'!$R$30,E314&lt;'Data Transformation'!$R$29,G314&lt;0.3,D314&lt;'Data Transformation'!$R$31,E314&gt;0.4,H314&gt;0.4),B314,"")</f>
        <v/>
      </c>
      <c r="U314" s="56"/>
      <c r="V314" t="str" cm="2">
        <f t="array" ref="V314">IF(C314=FALSE,"",IF(AND(ISNUMBER(B314),ISBLANK(N314:T314)),"Unclassified",(IF(COUNT(N314:T314)=0,"",INDEX($N$4:$T$4,MATCH(TRUE,N314:T314=B314,0))))))</f>
        <v>Moderate</v>
      </c>
      <c r="W314" t="str">
        <f t="shared" si="13"/>
        <v/>
      </c>
      <c r="X314" t="str">
        <f t="shared" si="14"/>
        <v/>
      </c>
      <c r="AC314" t="b">
        <f t="shared" si="15"/>
        <v>0</v>
      </c>
      <c r="AD314">
        <f>IFERROR(ABS(ABS(K314-'Data Transformation'!$R$5)-ABS(K314-'Data Transformation'!$R$6)),"")</f>
        <v>0.81</v>
      </c>
      <c r="AE314" t="b">
        <f>IF(C314=FALSE,"",IF(AND(OR(V314=$Z$6,V314=$Z$8),OR(AC314=TRUE,AD314&lt;='Data Transformation'!$X$8)),TRUE,FALSE))</f>
        <v>0</v>
      </c>
    </row>
    <row r="315" spans="2:31" x14ac:dyDescent="0.25">
      <c r="B315">
        <v>310</v>
      </c>
      <c r="C315">
        <v>5</v>
      </c>
      <c r="D315">
        <v>0</v>
      </c>
      <c r="E315">
        <v>0</v>
      </c>
      <c r="F315">
        <v>0.3</v>
      </c>
      <c r="G315">
        <v>0.30434782608695654</v>
      </c>
      <c r="H315">
        <v>0</v>
      </c>
      <c r="I315" t="str">
        <v>no</v>
      </c>
      <c r="K315" s="57">
        <f>IFERROR(AVERAGEIF('Data Transformation'!$B$425:$B$8425,B315,IF('Input and Summary Results'!$J$4="no",'Data Transformation'!$C$425:$C$8425,'Data Transformation'!$E$425:$E$8425)),"")</f>
        <v>0.71125109999999991</v>
      </c>
      <c r="L315" s="58" cm="1">
        <f t="array" ref="L315">IFERROR(_xlfn.STDEV.S(IF('Data Transformation'!$B$425:$B$8425=B315,IF('Input and Summary Results'!$J$4="no",'Data Transformation'!$C$425:$C$8425,'Data Transformation'!$E$425:$E$8425),"")),"")</f>
        <v>0.10585175659080506</v>
      </c>
      <c r="M315" s="56"/>
      <c r="N315" t="str">
        <f>IF(E315&gt;='Data Transformation'!$R$29,B315,"")</f>
        <v/>
      </c>
      <c r="O315">
        <f>IFERROR(IF(AND(Assignments!L315&lt;('Data Transformation'!$R$4-'Data Transformation'!$R$3)/2,ABS(K315-'Data Transformation'!$R$6)&gt;ABS(K315-'Data Transformation'!$R$5),NOT(ISNUMBER(N315)),NOT(ISNUMBER(R315)),NOT(ISNUMBER(P315)),NOT(ISNUMBER(R315)),NOT(ISNUMBER(S315)),NOT(ISNUMBER(T315))),Assignments!B315,""),"")</f>
        <v>310</v>
      </c>
      <c r="P315" t="str">
        <f>IF(AND(NOT(ISNUMBER(N315)),NOT(ISNUMBER(R315)),NOT(ISNUMBER(S315)),G315&gt;='Data Transformation'!$R$28),B315,"")</f>
        <v/>
      </c>
      <c r="Q315" t="str">
        <f>IFERROR(IF(AND(Assignments!L315&lt;('Data Transformation'!$R$4-'Data Transformation'!$R$3)/2,ABS(K315-'Data Transformation'!$R$6)&lt;ABS(K315-'Data Transformation'!$R$5),NOT(ISNUMBER(N315)),NOT(ISNUMBER(T315)),NOT(ISNUMBER(P315)),NOT(ISNUMBER(R315)),NOT(ISNUMBER(T315)),NOT(ISNUMBER(S315))),Assignments!B315,""),"")</f>
        <v/>
      </c>
      <c r="R315" t="str">
        <f>IF(H315&gt;='Data Transformation'!$R$30,B315,"")</f>
        <v/>
      </c>
      <c r="S315" t="str">
        <f>IF(D315&gt;='Data Transformation'!$R$31,B315,"")</f>
        <v/>
      </c>
      <c r="T315" t="str">
        <f>IF(AND(H315&lt;'Data Transformation'!$R$30,E315&lt;'Data Transformation'!$R$29,G315&lt;0.3,D315&lt;'Data Transformation'!$R$31,E315&gt;0.4,H315&gt;0.4),B315,"")</f>
        <v/>
      </c>
      <c r="U315" s="56"/>
      <c r="V315" t="str" cm="2">
        <f t="array" ref="V315">IF(C315=FALSE,"",IF(AND(ISNUMBER(B315),ISBLANK(N315:T315)),"Unclassified",(IF(COUNT(N315:T315)=0,"",INDEX($N$4:$T$4,MATCH(TRUE,N315:T315=B315,0))))))</f>
        <v>Moderate</v>
      </c>
      <c r="W315" t="str">
        <f t="shared" si="13"/>
        <v/>
      </c>
      <c r="X315" t="str">
        <f t="shared" si="14"/>
        <v/>
      </c>
      <c r="AC315" t="b">
        <f t="shared" si="15"/>
        <v>0</v>
      </c>
      <c r="AD315">
        <f>IFERROR(ABS(ABS(K315-'Data Transformation'!$R$5)-ABS(K315-'Data Transformation'!$R$6)),"")</f>
        <v>0.23250219999999988</v>
      </c>
      <c r="AE315" t="b">
        <f>IF(C315=FALSE,"",IF(AND(OR(V315=$Z$6,V315=$Z$8),OR(AC315=TRUE,AD315&lt;='Data Transformation'!$X$8)),TRUE,FALSE))</f>
        <v>0</v>
      </c>
    </row>
    <row r="316" spans="2:31" x14ac:dyDescent="0.25">
      <c r="B316">
        <v>311</v>
      </c>
      <c r="C316">
        <v>20</v>
      </c>
      <c r="D316">
        <v>5.2631578947368418E-2</v>
      </c>
      <c r="E316">
        <v>0.42105263157894735</v>
      </c>
      <c r="F316">
        <v>0.5</v>
      </c>
      <c r="G316">
        <v>0.47826086956521741</v>
      </c>
      <c r="H316">
        <v>0</v>
      </c>
      <c r="I316" t="str">
        <v>no</v>
      </c>
      <c r="K316" s="57">
        <f>IFERROR(AVERAGEIF('Data Transformation'!$B$425:$B$8425,B316,IF('Input and Summary Results'!$J$4="no",'Data Transformation'!$C$425:$C$8425,'Data Transformation'!$E$425:$E$8425)),"")</f>
        <v>0.85595570421052636</v>
      </c>
      <c r="L316" s="58" cm="1">
        <f t="array" ref="L316">IFERROR(_xlfn.STDEV.S(IF('Data Transformation'!$B$425:$B$8425=B316,IF('Input and Summary Results'!$J$4="no",'Data Transformation'!$C$425:$C$8425,'Data Transformation'!$E$425:$E$8425),"")),"")</f>
        <v>0.1464532677983309</v>
      </c>
      <c r="M316" s="56"/>
      <c r="N316" t="str">
        <f>IF(E316&gt;='Data Transformation'!$R$29,B316,"")</f>
        <v/>
      </c>
      <c r="O316">
        <f>IFERROR(IF(AND(Assignments!L316&lt;('Data Transformation'!$R$4-'Data Transformation'!$R$3)/2,ABS(K316-'Data Transformation'!$R$6)&gt;ABS(K316-'Data Transformation'!$R$5),NOT(ISNUMBER(N316)),NOT(ISNUMBER(R316)),NOT(ISNUMBER(P316)),NOT(ISNUMBER(R316)),NOT(ISNUMBER(S316)),NOT(ISNUMBER(T316))),Assignments!B316,""),"")</f>
        <v>311</v>
      </c>
      <c r="P316" t="str">
        <f>IF(AND(NOT(ISNUMBER(N316)),NOT(ISNUMBER(R316)),NOT(ISNUMBER(S316)),G316&gt;='Data Transformation'!$R$28),B316,"")</f>
        <v/>
      </c>
      <c r="Q316" t="str">
        <f>IFERROR(IF(AND(Assignments!L316&lt;('Data Transformation'!$R$4-'Data Transformation'!$R$3)/2,ABS(K316-'Data Transformation'!$R$6)&lt;ABS(K316-'Data Transformation'!$R$5),NOT(ISNUMBER(N316)),NOT(ISNUMBER(T316)),NOT(ISNUMBER(P316)),NOT(ISNUMBER(R316)),NOT(ISNUMBER(T316)),NOT(ISNUMBER(S316))),Assignments!B316,""),"")</f>
        <v/>
      </c>
      <c r="R316" t="str">
        <f>IF(H316&gt;='Data Transformation'!$R$30,B316,"")</f>
        <v/>
      </c>
      <c r="S316" t="str">
        <f>IF(D316&gt;='Data Transformation'!$R$31,B316,"")</f>
        <v/>
      </c>
      <c r="T316" t="str">
        <f>IF(AND(H316&lt;'Data Transformation'!$R$30,E316&lt;'Data Transformation'!$R$29,G316&lt;0.3,D316&lt;'Data Transformation'!$R$31,E316&gt;0.4,H316&gt;0.4),B316,"")</f>
        <v/>
      </c>
      <c r="U316" s="56"/>
      <c r="V316" t="str" cm="2">
        <f t="array" ref="V316">IF(C316=FALSE,"",IF(AND(ISNUMBER(B316),ISBLANK(N316:T316)),"Unclassified",(IF(COUNT(N316:T316)=0,"",INDEX($N$4:$T$4,MATCH(TRUE,N316:T316=B316,0))))))</f>
        <v>Moderate</v>
      </c>
      <c r="W316" t="str">
        <f t="shared" si="13"/>
        <v/>
      </c>
      <c r="X316" t="str">
        <f t="shared" si="14"/>
        <v/>
      </c>
      <c r="AC316" t="b">
        <f t="shared" si="15"/>
        <v>0</v>
      </c>
      <c r="AD316">
        <f>IFERROR(ABS(ABS(K316-'Data Transformation'!$R$5)-ABS(K316-'Data Transformation'!$R$6)),"")</f>
        <v>0.52191140842105277</v>
      </c>
      <c r="AE316" t="b">
        <f>IF(C316=FALSE,"",IF(AND(OR(V316=$Z$6,V316=$Z$8),OR(AC316=TRUE,AD316&lt;='Data Transformation'!$X$8)),TRUE,FALSE))</f>
        <v>0</v>
      </c>
    </row>
    <row r="317" spans="2:31" x14ac:dyDescent="0.25">
      <c r="B317">
        <v>312</v>
      </c>
      <c r="C317">
        <v>20</v>
      </c>
      <c r="D317">
        <v>0.31578947368421051</v>
      </c>
      <c r="E317">
        <v>0.52631578947368418</v>
      </c>
      <c r="F317">
        <v>0.5</v>
      </c>
      <c r="G317">
        <v>0.47826086956521741</v>
      </c>
      <c r="H317">
        <v>0</v>
      </c>
      <c r="I317" t="str">
        <v>no</v>
      </c>
      <c r="K317" s="57">
        <f>IFERROR(AVERAGEIF('Data Transformation'!$B$425:$B$8425,B317,IF('Input and Summary Results'!$J$4="no",'Data Transformation'!$C$425:$C$8425,'Data Transformation'!$E$425:$E$8425)),"")</f>
        <v>1.0390657378947368</v>
      </c>
      <c r="L317" s="58" cm="1">
        <f t="array" ref="L317">IFERROR(_xlfn.STDEV.S(IF('Data Transformation'!$B$425:$B$8425=B317,IF('Input and Summary Results'!$J$4="no",'Data Transformation'!$C$425:$C$8425,'Data Transformation'!$E$425:$E$8425),"")),"")</f>
        <v>0.14739313551953895</v>
      </c>
      <c r="M317" s="56"/>
      <c r="N317" t="str">
        <f>IF(E317&gt;='Data Transformation'!$R$29,B317,"")</f>
        <v/>
      </c>
      <c r="O317">
        <f>IFERROR(IF(AND(Assignments!L317&lt;('Data Transformation'!$R$4-'Data Transformation'!$R$3)/2,ABS(K317-'Data Transformation'!$R$6)&gt;ABS(K317-'Data Transformation'!$R$5),NOT(ISNUMBER(N317)),NOT(ISNUMBER(R317)),NOT(ISNUMBER(P317)),NOT(ISNUMBER(R317)),NOT(ISNUMBER(S317)),NOT(ISNUMBER(T317))),Assignments!B317,""),"")</f>
        <v>312</v>
      </c>
      <c r="P317" t="str">
        <f>IF(AND(NOT(ISNUMBER(N317)),NOT(ISNUMBER(R317)),NOT(ISNUMBER(S317)),G317&gt;='Data Transformation'!$R$28),B317,"")</f>
        <v/>
      </c>
      <c r="Q317" t="str">
        <f>IFERROR(IF(AND(Assignments!L317&lt;('Data Transformation'!$R$4-'Data Transformation'!$R$3)/2,ABS(K317-'Data Transformation'!$R$6)&lt;ABS(K317-'Data Transformation'!$R$5),NOT(ISNUMBER(N317)),NOT(ISNUMBER(T317)),NOT(ISNUMBER(P317)),NOT(ISNUMBER(R317)),NOT(ISNUMBER(T317)),NOT(ISNUMBER(S317))),Assignments!B317,""),"")</f>
        <v/>
      </c>
      <c r="R317" t="str">
        <f>IF(H317&gt;='Data Transformation'!$R$30,B317,"")</f>
        <v/>
      </c>
      <c r="S317" t="str">
        <f>IF(D317&gt;='Data Transformation'!$R$31,B317,"")</f>
        <v/>
      </c>
      <c r="T317" t="str">
        <f>IF(AND(H317&lt;'Data Transformation'!$R$30,E317&lt;'Data Transformation'!$R$29,G317&lt;0.3,D317&lt;'Data Transformation'!$R$31,E317&gt;0.4,H317&gt;0.4),B317,"")</f>
        <v/>
      </c>
      <c r="U317" s="56"/>
      <c r="V317" t="str" cm="2">
        <f t="array" ref="V317">IF(C317=FALSE,"",IF(AND(ISNUMBER(B317),ISBLANK(N317:T317)),"Unclassified",(IF(COUNT(N317:T317)=0,"",INDEX($N$4:$T$4,MATCH(TRUE,N317:T317=B317,0))))))</f>
        <v>Moderate</v>
      </c>
      <c r="W317" t="str">
        <f t="shared" si="13"/>
        <v/>
      </c>
      <c r="X317" t="str">
        <f t="shared" si="14"/>
        <v/>
      </c>
      <c r="AC317" t="b">
        <f t="shared" si="15"/>
        <v>0</v>
      </c>
      <c r="AD317">
        <f>IFERROR(ABS(ABS(K317-'Data Transformation'!$R$5)-ABS(K317-'Data Transformation'!$R$6)),"")</f>
        <v>0.81</v>
      </c>
      <c r="AE317" t="b">
        <f>IF(C317=FALSE,"",IF(AND(OR(V317=$Z$6,V317=$Z$8),OR(AC317=TRUE,AD317&lt;='Data Transformation'!$X$8)),TRUE,FALSE))</f>
        <v>0</v>
      </c>
    </row>
    <row r="318" spans="2:31" x14ac:dyDescent="0.25">
      <c r="B318">
        <v>313</v>
      </c>
      <c r="C318">
        <v>10</v>
      </c>
      <c r="D318">
        <v>0.55555555555555558</v>
      </c>
      <c r="E318">
        <v>0.22222222222222221</v>
      </c>
      <c r="F318">
        <v>0.4</v>
      </c>
      <c r="G318">
        <v>0.34782608695652173</v>
      </c>
      <c r="H318">
        <v>0</v>
      </c>
      <c r="I318" t="str">
        <v>no</v>
      </c>
      <c r="K318" s="57">
        <f>IFERROR(AVERAGEIF('Data Transformation'!$B$425:$B$8425,B318,IF('Input and Summary Results'!$J$4="no",'Data Transformation'!$C$425:$C$8425,'Data Transformation'!$E$425:$E$8425)),"")</f>
        <v>1.0528432311111111</v>
      </c>
      <c r="L318" s="58" cm="1">
        <f t="array" ref="L318">IFERROR(_xlfn.STDEV.S(IF('Data Transformation'!$B$425:$B$8425=B318,IF('Input and Summary Results'!$J$4="no",'Data Transformation'!$C$425:$C$8425,'Data Transformation'!$E$425:$E$8425),"")),"")</f>
        <v>0.18799836366537687</v>
      </c>
      <c r="M318" s="56"/>
      <c r="N318" t="str">
        <f>IF(E318&gt;='Data Transformation'!$R$29,B318,"")</f>
        <v/>
      </c>
      <c r="O318">
        <f>IFERROR(IF(AND(Assignments!L318&lt;('Data Transformation'!$R$4-'Data Transformation'!$R$3)/2,ABS(K318-'Data Transformation'!$R$6)&gt;ABS(K318-'Data Transformation'!$R$5),NOT(ISNUMBER(N318)),NOT(ISNUMBER(R318)),NOT(ISNUMBER(P318)),NOT(ISNUMBER(R318)),NOT(ISNUMBER(S318)),NOT(ISNUMBER(T318))),Assignments!B318,""),"")</f>
        <v>313</v>
      </c>
      <c r="P318" t="str">
        <f>IF(AND(NOT(ISNUMBER(N318)),NOT(ISNUMBER(R318)),NOT(ISNUMBER(S318)),G318&gt;='Data Transformation'!$R$28),B318,"")</f>
        <v/>
      </c>
      <c r="Q318" t="str">
        <f>IFERROR(IF(AND(Assignments!L318&lt;('Data Transformation'!$R$4-'Data Transformation'!$R$3)/2,ABS(K318-'Data Transformation'!$R$6)&lt;ABS(K318-'Data Transformation'!$R$5),NOT(ISNUMBER(N318)),NOT(ISNUMBER(T318)),NOT(ISNUMBER(P318)),NOT(ISNUMBER(R318)),NOT(ISNUMBER(T318)),NOT(ISNUMBER(S318))),Assignments!B318,""),"")</f>
        <v/>
      </c>
      <c r="R318" t="str">
        <f>IF(H318&gt;='Data Transformation'!$R$30,B318,"")</f>
        <v/>
      </c>
      <c r="S318" t="str">
        <f>IF(D318&gt;='Data Transformation'!$R$31,B318,"")</f>
        <v/>
      </c>
      <c r="T318" t="str">
        <f>IF(AND(H318&lt;'Data Transformation'!$R$30,E318&lt;'Data Transformation'!$R$29,G318&lt;0.3,D318&lt;'Data Transformation'!$R$31,E318&gt;0.4,H318&gt;0.4),B318,"")</f>
        <v/>
      </c>
      <c r="U318" s="56"/>
      <c r="V318" t="str" cm="2">
        <f t="array" ref="V318">IF(C318=FALSE,"",IF(AND(ISNUMBER(B318),ISBLANK(N318:T318)),"Unclassified",(IF(COUNT(N318:T318)=0,"",INDEX($N$4:$T$4,MATCH(TRUE,N318:T318=B318,0))))))</f>
        <v>Moderate</v>
      </c>
      <c r="W318" t="str">
        <f t="shared" si="13"/>
        <v/>
      </c>
      <c r="X318" t="str">
        <f t="shared" si="14"/>
        <v/>
      </c>
      <c r="AC318" t="b">
        <f t="shared" si="15"/>
        <v>0</v>
      </c>
      <c r="AD318">
        <f>IFERROR(ABS(ABS(K318-'Data Transformation'!$R$5)-ABS(K318-'Data Transformation'!$R$6)),"")</f>
        <v>0.81</v>
      </c>
      <c r="AE318" t="b">
        <f>IF(C318=FALSE,"",IF(AND(OR(V318=$Z$6,V318=$Z$8),OR(AC318=TRUE,AD318&lt;='Data Transformation'!$X$8)),TRUE,FALSE))</f>
        <v>0</v>
      </c>
    </row>
    <row r="319" spans="2:31" x14ac:dyDescent="0.25">
      <c r="B319">
        <v>314</v>
      </c>
      <c r="C319">
        <v>7</v>
      </c>
      <c r="D319">
        <v>1</v>
      </c>
      <c r="E319">
        <v>0</v>
      </c>
      <c r="F319">
        <v>0.4</v>
      </c>
      <c r="G319">
        <v>0.39130434782608697</v>
      </c>
      <c r="H319">
        <v>0</v>
      </c>
      <c r="I319" t="str">
        <v>no</v>
      </c>
      <c r="K319" s="57">
        <f>IFERROR(AVERAGEIF('Data Transformation'!$B$425:$B$8425,B319,IF('Input and Summary Results'!$J$4="no",'Data Transformation'!$C$425:$C$8425,'Data Transformation'!$E$425:$E$8425)),"")</f>
        <v>1.2878162666666666</v>
      </c>
      <c r="L319" s="58" cm="1">
        <f t="array" ref="L319">IFERROR(_xlfn.STDEV.S(IF('Data Transformation'!$B$425:$B$8425=B319,IF('Input and Summary Results'!$J$4="no",'Data Transformation'!$C$425:$C$8425,'Data Transformation'!$E$425:$E$8425),"")),"")</f>
        <v>6.282611315188727E-2</v>
      </c>
      <c r="M319" s="56"/>
      <c r="N319" t="str">
        <f>IF(E319&gt;='Data Transformation'!$R$29,B319,"")</f>
        <v/>
      </c>
      <c r="O319" t="str">
        <f>IFERROR(IF(AND(Assignments!L319&lt;('Data Transformation'!$R$4-'Data Transformation'!$R$3)/2,ABS(K319-'Data Transformation'!$R$6)&gt;ABS(K319-'Data Transformation'!$R$5),NOT(ISNUMBER(N319)),NOT(ISNUMBER(R319)),NOT(ISNUMBER(P319)),NOT(ISNUMBER(R319)),NOT(ISNUMBER(S319)),NOT(ISNUMBER(T319))),Assignments!B319,""),"")</f>
        <v/>
      </c>
      <c r="P319" t="str">
        <f>IF(AND(NOT(ISNUMBER(N319)),NOT(ISNUMBER(R319)),NOT(ISNUMBER(S319)),G319&gt;='Data Transformation'!$R$28),B319,"")</f>
        <v/>
      </c>
      <c r="Q319" t="str">
        <f>IFERROR(IF(AND(Assignments!L319&lt;('Data Transformation'!$R$4-'Data Transformation'!$R$3)/2,ABS(K319-'Data Transformation'!$R$6)&lt;ABS(K319-'Data Transformation'!$R$5),NOT(ISNUMBER(N319)),NOT(ISNUMBER(T319)),NOT(ISNUMBER(P319)),NOT(ISNUMBER(R319)),NOT(ISNUMBER(T319)),NOT(ISNUMBER(S319))),Assignments!B319,""),"")</f>
        <v/>
      </c>
      <c r="R319" t="str">
        <f>IF(H319&gt;='Data Transformation'!$R$30,B319,"")</f>
        <v/>
      </c>
      <c r="S319">
        <f>IF(D319&gt;='Data Transformation'!$R$31,B319,"")</f>
        <v>314</v>
      </c>
      <c r="T319" t="str">
        <f>IF(AND(H319&lt;'Data Transformation'!$R$30,E319&lt;'Data Transformation'!$R$29,G319&lt;0.3,D319&lt;'Data Transformation'!$R$31,E319&gt;0.4,H319&gt;0.4),B319,"")</f>
        <v/>
      </c>
      <c r="U319" s="56"/>
      <c r="V319" t="str" cm="2">
        <f t="array" ref="V319">IF(C319=FALSE,"",IF(AND(ISNUMBER(B319),ISBLANK(N319:T319)),"Unclassified",(IF(COUNT(N319:T319)=0,"",INDEX($N$4:$T$4,MATCH(TRUE,N319:T319=B319,0))))))</f>
        <v>Enhancing</v>
      </c>
      <c r="W319" t="str">
        <f t="shared" si="13"/>
        <v/>
      </c>
      <c r="X319" t="str">
        <f t="shared" si="14"/>
        <v/>
      </c>
      <c r="AC319" t="b">
        <f t="shared" si="15"/>
        <v>0</v>
      </c>
      <c r="AD319">
        <f>IFERROR(ABS(ABS(K319-'Data Transformation'!$R$5)-ABS(K319-'Data Transformation'!$R$6)),"")</f>
        <v>0.81</v>
      </c>
      <c r="AE319" t="b">
        <f>IF(C319=FALSE,"",IF(AND(OR(V319=$Z$6,V319=$Z$8),OR(AC319=TRUE,AD319&lt;='Data Transformation'!$X$8)),TRUE,FALSE))</f>
        <v>0</v>
      </c>
    </row>
    <row r="320" spans="2:31" x14ac:dyDescent="0.25">
      <c r="B320">
        <v>315</v>
      </c>
      <c r="C320">
        <v>8</v>
      </c>
      <c r="D320">
        <v>0.8571428571428571</v>
      </c>
      <c r="E320">
        <v>0</v>
      </c>
      <c r="F320">
        <v>0.4</v>
      </c>
      <c r="G320">
        <v>0.34782608695652173</v>
      </c>
      <c r="H320">
        <v>0</v>
      </c>
      <c r="I320" t="str">
        <v>no</v>
      </c>
      <c r="K320" s="57">
        <f>IFERROR(AVERAGEIF('Data Transformation'!$B$425:$B$8425,B320,IF('Input and Summary Results'!$J$4="no",'Data Transformation'!$C$425:$C$8425,'Data Transformation'!$E$425:$E$8425)),"")</f>
        <v>1.1645728257142858</v>
      </c>
      <c r="L320" s="58" cm="1">
        <f t="array" ref="L320">IFERROR(_xlfn.STDEV.S(IF('Data Transformation'!$B$425:$B$8425=B320,IF('Input and Summary Results'!$J$4="no",'Data Transformation'!$C$425:$C$8425,'Data Transformation'!$E$425:$E$8425),"")),"")</f>
        <v>0.32046063162745453</v>
      </c>
      <c r="M320" s="56"/>
      <c r="N320" t="str">
        <f>IF(E320&gt;='Data Transformation'!$R$29,B320,"")</f>
        <v/>
      </c>
      <c r="O320" t="str">
        <f>IFERROR(IF(AND(Assignments!L320&lt;('Data Transformation'!$R$4-'Data Transformation'!$R$3)/2,ABS(K320-'Data Transformation'!$R$6)&gt;ABS(K320-'Data Transformation'!$R$5),NOT(ISNUMBER(N320)),NOT(ISNUMBER(R320)),NOT(ISNUMBER(P320)),NOT(ISNUMBER(R320)),NOT(ISNUMBER(S320)),NOT(ISNUMBER(T320))),Assignments!B320,""),"")</f>
        <v/>
      </c>
      <c r="P320" t="str">
        <f>IF(AND(NOT(ISNUMBER(N320)),NOT(ISNUMBER(R320)),NOT(ISNUMBER(S320)),G320&gt;='Data Transformation'!$R$28),B320,"")</f>
        <v/>
      </c>
      <c r="Q320" t="str">
        <f>IFERROR(IF(AND(Assignments!L320&lt;('Data Transformation'!$R$4-'Data Transformation'!$R$3)/2,ABS(K320-'Data Transformation'!$R$6)&lt;ABS(K320-'Data Transformation'!$R$5),NOT(ISNUMBER(N320)),NOT(ISNUMBER(T320)),NOT(ISNUMBER(P320)),NOT(ISNUMBER(R320)),NOT(ISNUMBER(T320)),NOT(ISNUMBER(S320))),Assignments!B320,""),"")</f>
        <v/>
      </c>
      <c r="R320" t="str">
        <f>IF(H320&gt;='Data Transformation'!$R$30,B320,"")</f>
        <v/>
      </c>
      <c r="S320">
        <f>IF(D320&gt;='Data Transformation'!$R$31,B320,"")</f>
        <v>315</v>
      </c>
      <c r="T320" t="str">
        <f>IF(AND(H320&lt;'Data Transformation'!$R$30,E320&lt;'Data Transformation'!$R$29,G320&lt;0.3,D320&lt;'Data Transformation'!$R$31,E320&gt;0.4,H320&gt;0.4),B320,"")</f>
        <v/>
      </c>
      <c r="U320" s="56"/>
      <c r="V320" t="str" cm="2">
        <f t="array" ref="V320">IF(C320=FALSE,"",IF(AND(ISNUMBER(B320),ISBLANK(N320:T320)),"Unclassified",(IF(COUNT(N320:T320)=0,"",INDEX($N$4:$T$4,MATCH(TRUE,N320:T320=B320,0))))))</f>
        <v>Enhancing</v>
      </c>
      <c r="W320" t="str">
        <f t="shared" si="13"/>
        <v/>
      </c>
      <c r="X320" t="str">
        <f t="shared" si="14"/>
        <v/>
      </c>
      <c r="AC320" t="b">
        <f t="shared" si="15"/>
        <v>0</v>
      </c>
      <c r="AD320">
        <f>IFERROR(ABS(ABS(K320-'Data Transformation'!$R$5)-ABS(K320-'Data Transformation'!$R$6)),"")</f>
        <v>0.81</v>
      </c>
      <c r="AE320" t="b">
        <f>IF(C320=FALSE,"",IF(AND(OR(V320=$Z$6,V320=$Z$8),OR(AC320=TRUE,AD320&lt;='Data Transformation'!$X$8)),TRUE,FALSE))</f>
        <v>0</v>
      </c>
    </row>
    <row r="321" spans="2:31" x14ac:dyDescent="0.25">
      <c r="B321" t="str">
        <v xml:space="preserve"> </v>
      </c>
      <c r="C321" t="str">
        <v xml:space="preserve"> </v>
      </c>
      <c r="D321" t="str">
        <v xml:space="preserve"> </v>
      </c>
      <c r="E321" t="str">
        <v xml:space="preserve"> </v>
      </c>
      <c r="F321" t="str">
        <v xml:space="preserve"> </v>
      </c>
      <c r="G321" t="str">
        <v xml:space="preserve"> </v>
      </c>
      <c r="H321" t="str">
        <v xml:space="preserve"> </v>
      </c>
      <c r="I321" t="str">
        <v xml:space="preserve"> </v>
      </c>
      <c r="K321" s="57" t="str">
        <f>IFERROR(AVERAGEIF('Data Transformation'!$B$425:$B$8425,B321,IF('Input and Summary Results'!$J$4="no",'Data Transformation'!$C$425:$C$8425,'Data Transformation'!$E$425:$E$8425)),"")</f>
        <v/>
      </c>
      <c r="L321" s="58" t="str" cm="1">
        <f t="array" ref="L321">IFERROR(_xlfn.STDEV.S(IF('Data Transformation'!$B$425:$B$8425=B321,IF('Input and Summary Results'!$J$4="no",'Data Transformation'!$C$425:$C$8425,'Data Transformation'!$E$425:$E$8425),"")),"")</f>
        <v/>
      </c>
      <c r="M321" s="56"/>
      <c r="N321" t="str">
        <f>IF(E321&gt;='Data Transformation'!$R$29,B321,"")</f>
        <v xml:space="preserve"> </v>
      </c>
      <c r="O321" t="str">
        <f>IFERROR(IF(AND(Assignments!L321&lt;('Data Transformation'!$R$4-'Data Transformation'!$R$3)/2,ABS(K321-'Data Transformation'!$R$6)&gt;ABS(K321-'Data Transformation'!$R$5),NOT(ISNUMBER(N321)),NOT(ISNUMBER(R321)),NOT(ISNUMBER(P321)),NOT(ISNUMBER(R321)),NOT(ISNUMBER(S321)),NOT(ISNUMBER(T321))),Assignments!B321,""),"")</f>
        <v/>
      </c>
      <c r="P321" t="str">
        <f>IF(AND(NOT(ISNUMBER(N321)),NOT(ISNUMBER(R321)),NOT(ISNUMBER(S321)),G321&gt;='Data Transformation'!$R$28),B321,"")</f>
        <v xml:space="preserve"> </v>
      </c>
      <c r="Q321" t="str">
        <f>IFERROR(IF(AND(Assignments!L321&lt;('Data Transformation'!$R$4-'Data Transformation'!$R$3)/2,ABS(K321-'Data Transformation'!$R$6)&lt;ABS(K321-'Data Transformation'!$R$5),NOT(ISNUMBER(N321)),NOT(ISNUMBER(T321)),NOT(ISNUMBER(P321)),NOT(ISNUMBER(R321)),NOT(ISNUMBER(T321)),NOT(ISNUMBER(S321))),Assignments!B321,""),"")</f>
        <v/>
      </c>
      <c r="R321" t="str">
        <f>IF(H321&gt;='Data Transformation'!$R$30,B321,"")</f>
        <v xml:space="preserve"> </v>
      </c>
      <c r="S321" t="str">
        <f>IF(D321&gt;='Data Transformation'!$R$31,B321,"")</f>
        <v xml:space="preserve"> </v>
      </c>
      <c r="T321" t="str">
        <f>IF(AND(H321&lt;'Data Transformation'!$R$30,E321&lt;'Data Transformation'!$R$29,G321&lt;0.3,D321&lt;'Data Transformation'!$R$31,E321&gt;0.4,H321&gt;0.4),B321,"")</f>
        <v/>
      </c>
      <c r="U321" s="56"/>
      <c r="V321" t="str" cm="2">
        <f t="array" ref="V321">IF(C321=FALSE,"",IF(AND(ISNUMBER(B321),ISBLANK(N321:T321)),"Unclassified",(IF(COUNT(N321:T321)=0,"",INDEX($N$4:$T$4,MATCH(TRUE,N321:T321=B321,0))))))</f>
        <v/>
      </c>
      <c r="W321" t="str">
        <f t="shared" si="13"/>
        <v/>
      </c>
      <c r="X321" t="str">
        <f t="shared" si="14"/>
        <v/>
      </c>
      <c r="AC321" t="b">
        <f t="shared" si="15"/>
        <v>0</v>
      </c>
      <c r="AD321" t="str">
        <f>IFERROR(ABS(ABS(K321-'Data Transformation'!$R$5)-ABS(K321-'Data Transformation'!$R$6)),"")</f>
        <v/>
      </c>
      <c r="AE321" t="b">
        <f>IF(C321=FALSE,"",IF(AND(OR(V321=$Z$6,V321=$Z$8),OR(AC321=TRUE,AD321&lt;='Data Transformation'!$X$8)),TRUE,FALSE))</f>
        <v>0</v>
      </c>
    </row>
    <row r="322" spans="2:31" x14ac:dyDescent="0.25">
      <c r="B322" t="str">
        <v xml:space="preserve"> </v>
      </c>
      <c r="C322" t="str">
        <v xml:space="preserve"> </v>
      </c>
      <c r="D322" t="str">
        <v xml:space="preserve"> </v>
      </c>
      <c r="E322" t="str">
        <v xml:space="preserve"> </v>
      </c>
      <c r="F322" t="str">
        <v xml:space="preserve"> </v>
      </c>
      <c r="G322" t="str">
        <v xml:space="preserve"> </v>
      </c>
      <c r="H322" t="str">
        <v xml:space="preserve"> </v>
      </c>
      <c r="I322" t="str">
        <v xml:space="preserve"> </v>
      </c>
      <c r="K322" s="57" t="str">
        <f>IFERROR(AVERAGEIF('Data Transformation'!$B$425:$B$8425,B322,IF('Input and Summary Results'!$J$4="no",'Data Transformation'!$C$425:$C$8425,'Data Transformation'!$E$425:$E$8425)),"")</f>
        <v/>
      </c>
      <c r="L322" s="58" t="str" cm="1">
        <f t="array" ref="L322">IFERROR(_xlfn.STDEV.S(IF('Data Transformation'!$B$425:$B$8425=B322,IF('Input and Summary Results'!$J$4="no",'Data Transformation'!$C$425:$C$8425,'Data Transformation'!$E$425:$E$8425),"")),"")</f>
        <v/>
      </c>
      <c r="M322" s="56"/>
      <c r="N322" t="str">
        <f>IF(E322&gt;='Data Transformation'!$R$29,B322,"")</f>
        <v xml:space="preserve"> </v>
      </c>
      <c r="O322" t="str">
        <f>IFERROR(IF(AND(Assignments!L322&lt;('Data Transformation'!$R$4-'Data Transformation'!$R$3)/2,ABS(K322-'Data Transformation'!$R$6)&gt;ABS(K322-'Data Transformation'!$R$5),NOT(ISNUMBER(N322)),NOT(ISNUMBER(R322)),NOT(ISNUMBER(P322)),NOT(ISNUMBER(R322)),NOT(ISNUMBER(S322)),NOT(ISNUMBER(T322))),Assignments!B322,""),"")</f>
        <v/>
      </c>
      <c r="P322" t="str">
        <f>IF(AND(NOT(ISNUMBER(N322)),NOT(ISNUMBER(R322)),NOT(ISNUMBER(S322)),G322&gt;='Data Transformation'!$R$28),B322,"")</f>
        <v xml:space="preserve"> </v>
      </c>
      <c r="Q322" t="str">
        <f>IFERROR(IF(AND(Assignments!L322&lt;('Data Transformation'!$R$4-'Data Transformation'!$R$3)/2,ABS(K322-'Data Transformation'!$R$6)&lt;ABS(K322-'Data Transformation'!$R$5),NOT(ISNUMBER(N322)),NOT(ISNUMBER(T322)),NOT(ISNUMBER(P322)),NOT(ISNUMBER(R322)),NOT(ISNUMBER(T322)),NOT(ISNUMBER(S322))),Assignments!B322,""),"")</f>
        <v/>
      </c>
      <c r="R322" t="str">
        <f>IF(H322&gt;='Data Transformation'!$R$30,B322,"")</f>
        <v xml:space="preserve"> </v>
      </c>
      <c r="S322" t="str">
        <f>IF(D322&gt;='Data Transformation'!$R$31,B322,"")</f>
        <v xml:space="preserve"> </v>
      </c>
      <c r="T322" t="str">
        <f>IF(AND(H322&lt;'Data Transformation'!$R$30,E322&lt;'Data Transformation'!$R$29,G322&lt;0.3,D322&lt;'Data Transformation'!$R$31,E322&gt;0.4,H322&gt;0.4),B322,"")</f>
        <v/>
      </c>
      <c r="U322" s="56"/>
      <c r="V322" t="str" cm="2">
        <f t="array" ref="V322">IF(C322=FALSE,"",IF(AND(ISNUMBER(B322),ISBLANK(N322:T322)),"Unclassified",(IF(COUNT(N322:T322)=0,"",INDEX($N$4:$T$4,MATCH(TRUE,N322:T322=B322,0))))))</f>
        <v/>
      </c>
      <c r="W322" t="str">
        <f t="shared" si="13"/>
        <v/>
      </c>
      <c r="X322" t="str">
        <f t="shared" si="14"/>
        <v/>
      </c>
      <c r="AC322" t="b">
        <f t="shared" si="15"/>
        <v>0</v>
      </c>
      <c r="AD322" t="str">
        <f>IFERROR(ABS(ABS(K322-'Data Transformation'!$R$5)-ABS(K322-'Data Transformation'!$R$6)),"")</f>
        <v/>
      </c>
      <c r="AE322" t="b">
        <f>IF(C322=FALSE,"",IF(AND(OR(V322=$Z$6,V322=$Z$8),OR(AC322=TRUE,AD322&lt;='Data Transformation'!$X$8)),TRUE,FALSE))</f>
        <v>0</v>
      </c>
    </row>
    <row r="323" spans="2:31" x14ac:dyDescent="0.25">
      <c r="B323" t="str">
        <v xml:space="preserve"> </v>
      </c>
      <c r="C323" t="str">
        <v xml:space="preserve"> </v>
      </c>
      <c r="D323" t="str">
        <v xml:space="preserve"> </v>
      </c>
      <c r="E323" t="str">
        <v xml:space="preserve"> </v>
      </c>
      <c r="F323" t="str">
        <v xml:space="preserve"> </v>
      </c>
      <c r="G323" t="str">
        <v xml:space="preserve"> </v>
      </c>
      <c r="H323" t="str">
        <v xml:space="preserve"> </v>
      </c>
      <c r="I323" t="str">
        <v xml:space="preserve"> </v>
      </c>
      <c r="K323" s="57" t="str">
        <f>IFERROR(AVERAGEIF('Data Transformation'!$B$425:$B$8425,B323,IF('Input and Summary Results'!$J$4="no",'Data Transformation'!$C$425:$C$8425,'Data Transformation'!$E$425:$E$8425)),"")</f>
        <v/>
      </c>
      <c r="L323" s="58" t="str" cm="1">
        <f t="array" ref="L323">IFERROR(_xlfn.STDEV.S(IF('Data Transformation'!$B$425:$B$8425=B323,IF('Input and Summary Results'!$J$4="no",'Data Transformation'!$C$425:$C$8425,'Data Transformation'!$E$425:$E$8425),"")),"")</f>
        <v/>
      </c>
      <c r="M323" s="56"/>
      <c r="N323" t="str">
        <f>IF(E323&gt;='Data Transformation'!$R$29,B323,"")</f>
        <v xml:space="preserve"> </v>
      </c>
      <c r="O323" t="str">
        <f>IFERROR(IF(AND(Assignments!L323&lt;('Data Transformation'!$R$4-'Data Transformation'!$R$3)/2,ABS(K323-'Data Transformation'!$R$6)&gt;ABS(K323-'Data Transformation'!$R$5),NOT(ISNUMBER(N323)),NOT(ISNUMBER(R323)),NOT(ISNUMBER(P323)),NOT(ISNUMBER(R323)),NOT(ISNUMBER(S323)),NOT(ISNUMBER(T323))),Assignments!B323,""),"")</f>
        <v/>
      </c>
      <c r="P323" t="str">
        <f>IF(AND(NOT(ISNUMBER(N323)),NOT(ISNUMBER(R323)),NOT(ISNUMBER(S323)),G323&gt;='Data Transformation'!$R$28),B323,"")</f>
        <v xml:space="preserve"> </v>
      </c>
      <c r="Q323" t="str">
        <f>IFERROR(IF(AND(Assignments!L323&lt;('Data Transformation'!$R$4-'Data Transformation'!$R$3)/2,ABS(K323-'Data Transformation'!$R$6)&lt;ABS(K323-'Data Transformation'!$R$5),NOT(ISNUMBER(N323)),NOT(ISNUMBER(T323)),NOT(ISNUMBER(P323)),NOT(ISNUMBER(R323)),NOT(ISNUMBER(T323)),NOT(ISNUMBER(S323))),Assignments!B323,""),"")</f>
        <v/>
      </c>
      <c r="R323" t="str">
        <f>IF(H323&gt;='Data Transformation'!$R$30,B323,"")</f>
        <v xml:space="preserve"> </v>
      </c>
      <c r="S323" t="str">
        <f>IF(D323&gt;='Data Transformation'!$R$31,B323,"")</f>
        <v xml:space="preserve"> </v>
      </c>
      <c r="T323" t="str">
        <f>IF(AND(H323&lt;'Data Transformation'!$R$30,E323&lt;'Data Transformation'!$R$29,G323&lt;0.3,D323&lt;'Data Transformation'!$R$31,E323&gt;0.4,H323&gt;0.4),B323,"")</f>
        <v/>
      </c>
      <c r="U323" s="56"/>
      <c r="V323" t="str" cm="2">
        <f t="array" ref="V323">IF(C323=FALSE,"",IF(AND(ISNUMBER(B323),ISBLANK(N323:T323)),"Unclassified",(IF(COUNT(N323:T323)=0,"",INDEX($N$4:$T$4,MATCH(TRUE,N323:T323=B323,0))))))</f>
        <v/>
      </c>
      <c r="W323" t="str">
        <f t="shared" si="13"/>
        <v/>
      </c>
      <c r="X323" t="str">
        <f t="shared" si="14"/>
        <v/>
      </c>
      <c r="AC323" t="b">
        <f t="shared" si="15"/>
        <v>0</v>
      </c>
      <c r="AD323" t="str">
        <f>IFERROR(ABS(ABS(K323-'Data Transformation'!$R$5)-ABS(K323-'Data Transformation'!$R$6)),"")</f>
        <v/>
      </c>
      <c r="AE323" t="b">
        <f>IF(C323=FALSE,"",IF(AND(OR(V323=$Z$6,V323=$Z$8),OR(AC323=TRUE,AD323&lt;='Data Transformation'!$X$8)),TRUE,FALSE))</f>
        <v>0</v>
      </c>
    </row>
    <row r="324" spans="2:31" x14ac:dyDescent="0.25">
      <c r="B324" t="str">
        <v xml:space="preserve"> </v>
      </c>
      <c r="C324" t="str">
        <v xml:space="preserve"> </v>
      </c>
      <c r="D324" t="str">
        <v xml:space="preserve"> </v>
      </c>
      <c r="E324" t="str">
        <v xml:space="preserve"> </v>
      </c>
      <c r="F324" t="str">
        <v xml:space="preserve"> </v>
      </c>
      <c r="G324" t="str">
        <v xml:space="preserve"> </v>
      </c>
      <c r="H324" t="str">
        <v xml:space="preserve"> </v>
      </c>
      <c r="I324" t="str">
        <v xml:space="preserve"> </v>
      </c>
      <c r="K324" s="57" t="str">
        <f>IFERROR(AVERAGEIF('Data Transformation'!$B$425:$B$8425,B324,IF('Input and Summary Results'!$J$4="no",'Data Transformation'!$C$425:$C$8425,'Data Transformation'!$E$425:$E$8425)),"")</f>
        <v/>
      </c>
      <c r="L324" s="58" t="str" cm="1">
        <f t="array" ref="L324">IFERROR(_xlfn.STDEV.S(IF('Data Transformation'!$B$425:$B$8425=B324,IF('Input and Summary Results'!$J$4="no",'Data Transformation'!$C$425:$C$8425,'Data Transformation'!$E$425:$E$8425),"")),"")</f>
        <v/>
      </c>
      <c r="M324" s="56"/>
      <c r="N324" t="str">
        <f>IF(E324&gt;='Data Transformation'!$R$29,B324,"")</f>
        <v xml:space="preserve"> </v>
      </c>
      <c r="O324" t="str">
        <f>IFERROR(IF(AND(Assignments!L324&lt;('Data Transformation'!$R$4-'Data Transformation'!$R$3)/2,ABS(K324-'Data Transformation'!$R$6)&gt;ABS(K324-'Data Transformation'!$R$5),NOT(ISNUMBER(N324)),NOT(ISNUMBER(R324)),NOT(ISNUMBER(P324)),NOT(ISNUMBER(R324)),NOT(ISNUMBER(S324)),NOT(ISNUMBER(T324))),Assignments!B324,""),"")</f>
        <v/>
      </c>
      <c r="P324" t="str">
        <f>IF(AND(NOT(ISNUMBER(N324)),NOT(ISNUMBER(R324)),NOT(ISNUMBER(S324)),G324&gt;='Data Transformation'!$R$28),B324,"")</f>
        <v xml:space="preserve"> </v>
      </c>
      <c r="Q324" t="str">
        <f>IFERROR(IF(AND(Assignments!L324&lt;('Data Transformation'!$R$4-'Data Transformation'!$R$3)/2,ABS(K324-'Data Transformation'!$R$6)&lt;ABS(K324-'Data Transformation'!$R$5),NOT(ISNUMBER(N324)),NOT(ISNUMBER(T324)),NOT(ISNUMBER(P324)),NOT(ISNUMBER(R324)),NOT(ISNUMBER(T324)),NOT(ISNUMBER(S324))),Assignments!B324,""),"")</f>
        <v/>
      </c>
      <c r="R324" t="str">
        <f>IF(H324&gt;='Data Transformation'!$R$30,B324,"")</f>
        <v xml:space="preserve"> </v>
      </c>
      <c r="S324" t="str">
        <f>IF(D324&gt;='Data Transformation'!$R$31,B324,"")</f>
        <v xml:space="preserve"> </v>
      </c>
      <c r="T324" t="str">
        <f>IF(AND(H324&lt;'Data Transformation'!$R$30,E324&lt;'Data Transformation'!$R$29,G324&lt;0.3,D324&lt;'Data Transformation'!$R$31,E324&gt;0.4,H324&gt;0.4),B324,"")</f>
        <v/>
      </c>
      <c r="U324" s="56"/>
      <c r="V324" t="str" cm="2">
        <f t="array" ref="V324">IF(C324=FALSE,"",IF(AND(ISNUMBER(B324),ISBLANK(N324:T324)),"Unclassified",(IF(COUNT(N324:T324)=0,"",INDEX($N$4:$T$4,MATCH(TRUE,N324:T324=B324,0))))))</f>
        <v/>
      </c>
      <c r="W324" t="str">
        <f t="shared" si="13"/>
        <v/>
      </c>
      <c r="X324" t="str">
        <f t="shared" si="14"/>
        <v/>
      </c>
      <c r="AC324" t="b">
        <f t="shared" si="15"/>
        <v>0</v>
      </c>
      <c r="AD324" t="str">
        <f>IFERROR(ABS(ABS(K324-'Data Transformation'!$R$5)-ABS(K324-'Data Transformation'!$R$6)),"")</f>
        <v/>
      </c>
      <c r="AE324" t="b">
        <f>IF(C324=FALSE,"",IF(AND(OR(V324=$Z$6,V324=$Z$8),OR(AC324=TRUE,AD324&lt;='Data Transformation'!$X$8)),TRUE,FALSE))</f>
        <v>0</v>
      </c>
    </row>
    <row r="325" spans="2:31" x14ac:dyDescent="0.25">
      <c r="B325" t="str">
        <v xml:space="preserve"> </v>
      </c>
      <c r="C325" t="str">
        <v xml:space="preserve"> </v>
      </c>
      <c r="D325" t="str">
        <v xml:space="preserve"> </v>
      </c>
      <c r="E325" t="str">
        <v xml:space="preserve"> </v>
      </c>
      <c r="F325" t="str">
        <v xml:space="preserve"> </v>
      </c>
      <c r="G325" t="str">
        <v xml:space="preserve"> </v>
      </c>
      <c r="H325" t="str">
        <v xml:space="preserve"> </v>
      </c>
      <c r="I325" t="str">
        <v xml:space="preserve"> </v>
      </c>
      <c r="K325" s="57" t="str">
        <f>IFERROR(AVERAGEIF('Data Transformation'!$B$425:$B$8425,B325,IF('Input and Summary Results'!$J$4="no",'Data Transformation'!$C$425:$C$8425,'Data Transformation'!$E$425:$E$8425)),"")</f>
        <v/>
      </c>
      <c r="L325" s="58" t="str" cm="1">
        <f t="array" ref="L325">IFERROR(_xlfn.STDEV.S(IF('Data Transformation'!$B$425:$B$8425=B325,IF('Input and Summary Results'!$J$4="no",'Data Transformation'!$C$425:$C$8425,'Data Transformation'!$E$425:$E$8425),"")),"")</f>
        <v/>
      </c>
      <c r="M325" s="56"/>
      <c r="N325" t="str">
        <f>IF(E325&gt;='Data Transformation'!$R$29,B325,"")</f>
        <v xml:space="preserve"> </v>
      </c>
      <c r="O325" t="str">
        <f>IFERROR(IF(AND(Assignments!L325&lt;('Data Transformation'!$R$4-'Data Transformation'!$R$3)/2,ABS(K325-'Data Transformation'!$R$6)&gt;ABS(K325-'Data Transformation'!$R$5),NOT(ISNUMBER(N325)),NOT(ISNUMBER(R325)),NOT(ISNUMBER(P325)),NOT(ISNUMBER(R325)),NOT(ISNUMBER(S325)),NOT(ISNUMBER(T325))),Assignments!B325,""),"")</f>
        <v/>
      </c>
      <c r="P325" t="str">
        <f>IF(AND(NOT(ISNUMBER(N325)),NOT(ISNUMBER(R325)),NOT(ISNUMBER(S325)),G325&gt;='Data Transformation'!$R$28),B325,"")</f>
        <v xml:space="preserve"> </v>
      </c>
      <c r="Q325" t="str">
        <f>IFERROR(IF(AND(Assignments!L325&lt;('Data Transformation'!$R$4-'Data Transformation'!$R$3)/2,ABS(K325-'Data Transformation'!$R$6)&lt;ABS(K325-'Data Transformation'!$R$5),NOT(ISNUMBER(N325)),NOT(ISNUMBER(T325)),NOT(ISNUMBER(P325)),NOT(ISNUMBER(R325)),NOT(ISNUMBER(T325)),NOT(ISNUMBER(S325))),Assignments!B325,""),"")</f>
        <v/>
      </c>
      <c r="R325" t="str">
        <f>IF(H325&gt;='Data Transformation'!$R$30,B325,"")</f>
        <v xml:space="preserve"> </v>
      </c>
      <c r="S325" t="str">
        <f>IF(D325&gt;='Data Transformation'!$R$31,B325,"")</f>
        <v xml:space="preserve"> </v>
      </c>
      <c r="T325" t="str">
        <f>IF(AND(H325&lt;'Data Transformation'!$R$30,E325&lt;'Data Transformation'!$R$29,G325&lt;0.3,D325&lt;'Data Transformation'!$R$31,E325&gt;0.4,H325&gt;0.4),B325,"")</f>
        <v/>
      </c>
      <c r="U325" s="56"/>
      <c r="V325" t="str" cm="2">
        <f t="array" ref="V325">IF(C325=FALSE,"",IF(AND(ISNUMBER(B325),ISBLANK(N325:T325)),"Unclassified",(IF(COUNT(N325:T325)=0,"",INDEX($N$4:$T$4,MATCH(TRUE,N325:T325=B325,0))))))</f>
        <v/>
      </c>
      <c r="W325" t="str">
        <f t="shared" si="13"/>
        <v/>
      </c>
      <c r="X325" t="str">
        <f t="shared" si="14"/>
        <v/>
      </c>
      <c r="AC325" t="b">
        <f t="shared" si="15"/>
        <v>0</v>
      </c>
      <c r="AD325" t="str">
        <f>IFERROR(ABS(ABS(K325-'Data Transformation'!$R$5)-ABS(K325-'Data Transformation'!$R$6)),"")</f>
        <v/>
      </c>
      <c r="AE325" t="b">
        <f>IF(C325=FALSE,"",IF(AND(OR(V325=$Z$6,V325=$Z$8),OR(AC325=TRUE,AD325&lt;='Data Transformation'!$X$8)),TRUE,FALSE))</f>
        <v>0</v>
      </c>
    </row>
    <row r="326" spans="2:31" x14ac:dyDescent="0.25">
      <c r="B326" t="str">
        <v xml:space="preserve"> </v>
      </c>
      <c r="C326" t="str">
        <v xml:space="preserve"> </v>
      </c>
      <c r="D326" t="str">
        <v xml:space="preserve"> </v>
      </c>
      <c r="E326" t="str">
        <v xml:space="preserve"> </v>
      </c>
      <c r="F326" t="str">
        <v xml:space="preserve"> </v>
      </c>
      <c r="G326" t="str">
        <v xml:space="preserve"> </v>
      </c>
      <c r="H326" t="str">
        <v xml:space="preserve"> </v>
      </c>
      <c r="I326" t="str">
        <v xml:space="preserve"> </v>
      </c>
      <c r="K326" s="57" t="str">
        <f>IFERROR(AVERAGEIF('Data Transformation'!$B$425:$B$8425,B326,IF('Input and Summary Results'!$J$4="no",'Data Transformation'!$C$425:$C$8425,'Data Transformation'!$E$425:$E$8425)),"")</f>
        <v/>
      </c>
      <c r="L326" s="58" t="str" cm="1">
        <f t="array" ref="L326">IFERROR(_xlfn.STDEV.S(IF('Data Transformation'!$B$425:$B$8425=B326,IF('Input and Summary Results'!$J$4="no",'Data Transformation'!$C$425:$C$8425,'Data Transformation'!$E$425:$E$8425),"")),"")</f>
        <v/>
      </c>
      <c r="M326" s="56"/>
      <c r="N326" t="str">
        <f>IF(E326&gt;='Data Transformation'!$R$29,B326,"")</f>
        <v xml:space="preserve"> </v>
      </c>
      <c r="O326" t="str">
        <f>IFERROR(IF(AND(Assignments!L326&lt;('Data Transformation'!$R$4-'Data Transformation'!$R$3)/2,ABS(K326-'Data Transformation'!$R$6)&gt;ABS(K326-'Data Transformation'!$R$5),NOT(ISNUMBER(N326)),NOT(ISNUMBER(R326)),NOT(ISNUMBER(P326)),NOT(ISNUMBER(R326)),NOT(ISNUMBER(S326)),NOT(ISNUMBER(T326))),Assignments!B326,""),"")</f>
        <v/>
      </c>
      <c r="P326" t="str">
        <f>IF(AND(NOT(ISNUMBER(N326)),NOT(ISNUMBER(R326)),NOT(ISNUMBER(S326)),G326&gt;='Data Transformation'!$R$28),B326,"")</f>
        <v xml:space="preserve"> </v>
      </c>
      <c r="Q326" t="str">
        <f>IFERROR(IF(AND(Assignments!L326&lt;('Data Transformation'!$R$4-'Data Transformation'!$R$3)/2,ABS(K326-'Data Transformation'!$R$6)&lt;ABS(K326-'Data Transformation'!$R$5),NOT(ISNUMBER(N326)),NOT(ISNUMBER(T326)),NOT(ISNUMBER(P326)),NOT(ISNUMBER(R326)),NOT(ISNUMBER(T326)),NOT(ISNUMBER(S326))),Assignments!B326,""),"")</f>
        <v/>
      </c>
      <c r="R326" t="str">
        <f>IF(H326&gt;='Data Transformation'!$R$30,B326,"")</f>
        <v xml:space="preserve"> </v>
      </c>
      <c r="S326" t="str">
        <f>IF(D326&gt;='Data Transformation'!$R$31,B326,"")</f>
        <v xml:space="preserve"> </v>
      </c>
      <c r="T326" t="str">
        <f>IF(AND(H326&lt;'Data Transformation'!$R$30,E326&lt;'Data Transformation'!$R$29,G326&lt;0.3,D326&lt;'Data Transformation'!$R$31,E326&gt;0.4,H326&gt;0.4),B326,"")</f>
        <v/>
      </c>
      <c r="U326" s="56"/>
      <c r="V326" t="str" cm="2">
        <f t="array" ref="V326">IF(C326=FALSE,"",IF(AND(ISNUMBER(B326),ISBLANK(N326:T326)),"Unclassified",(IF(COUNT(N326:T326)=0,"",INDEX($N$4:$T$4,MATCH(TRUE,N326:T326=B326,0))))))</f>
        <v/>
      </c>
      <c r="W326" t="str">
        <f t="shared" si="13"/>
        <v/>
      </c>
      <c r="X326" t="str">
        <f t="shared" si="14"/>
        <v/>
      </c>
      <c r="AC326" t="b">
        <f t="shared" si="15"/>
        <v>0</v>
      </c>
      <c r="AD326" t="str">
        <f>IFERROR(ABS(ABS(K326-'Data Transformation'!$R$5)-ABS(K326-'Data Transformation'!$R$6)),"")</f>
        <v/>
      </c>
      <c r="AE326" t="b">
        <f>IF(C326=FALSE,"",IF(AND(OR(V326=$Z$6,V326=$Z$8),OR(AC326=TRUE,AD326&lt;='Data Transformation'!$X$8)),TRUE,FALSE))</f>
        <v>0</v>
      </c>
    </row>
    <row r="327" spans="2:31" x14ac:dyDescent="0.25">
      <c r="B327" t="str">
        <v xml:space="preserve"> </v>
      </c>
      <c r="C327" t="str">
        <v xml:space="preserve"> </v>
      </c>
      <c r="D327" t="str">
        <v xml:space="preserve"> </v>
      </c>
      <c r="E327" t="str">
        <v xml:space="preserve"> </v>
      </c>
      <c r="F327" t="str">
        <v xml:space="preserve"> </v>
      </c>
      <c r="G327" t="str">
        <v xml:space="preserve"> </v>
      </c>
      <c r="H327" t="str">
        <v xml:space="preserve"> </v>
      </c>
      <c r="I327" t="str">
        <v xml:space="preserve"> </v>
      </c>
      <c r="K327" s="57" t="str">
        <f>IFERROR(AVERAGEIF('Data Transformation'!$B$425:$B$8425,B327,IF('Input and Summary Results'!$J$4="no",'Data Transformation'!$C$425:$C$8425,'Data Transformation'!$E$425:$E$8425)),"")</f>
        <v/>
      </c>
      <c r="L327" s="58" t="str" cm="1">
        <f t="array" ref="L327">IFERROR(_xlfn.STDEV.S(IF('Data Transformation'!$B$425:$B$8425=B327,IF('Input and Summary Results'!$J$4="no",'Data Transformation'!$C$425:$C$8425,'Data Transformation'!$E$425:$E$8425),"")),"")</f>
        <v/>
      </c>
      <c r="M327" s="56"/>
      <c r="N327" t="str">
        <f>IF(E327&gt;='Data Transformation'!$R$29,B327,"")</f>
        <v xml:space="preserve"> </v>
      </c>
      <c r="O327" t="str">
        <f>IFERROR(IF(AND(Assignments!L327&lt;('Data Transformation'!$R$4-'Data Transformation'!$R$3)/2,ABS(K327-'Data Transformation'!$R$6)&gt;ABS(K327-'Data Transformation'!$R$5),NOT(ISNUMBER(N327)),NOT(ISNUMBER(R327)),NOT(ISNUMBER(P327)),NOT(ISNUMBER(R327)),NOT(ISNUMBER(S327)),NOT(ISNUMBER(T327))),Assignments!B327,""),"")</f>
        <v/>
      </c>
      <c r="P327" t="str">
        <f>IF(AND(NOT(ISNUMBER(N327)),NOT(ISNUMBER(R327)),NOT(ISNUMBER(S327)),G327&gt;='Data Transformation'!$R$28),B327,"")</f>
        <v xml:space="preserve"> </v>
      </c>
      <c r="Q327" t="str">
        <f>IFERROR(IF(AND(Assignments!L327&lt;('Data Transformation'!$R$4-'Data Transformation'!$R$3)/2,ABS(K327-'Data Transformation'!$R$6)&lt;ABS(K327-'Data Transformation'!$R$5),NOT(ISNUMBER(N327)),NOT(ISNUMBER(T327)),NOT(ISNUMBER(P327)),NOT(ISNUMBER(R327)),NOT(ISNUMBER(T327)),NOT(ISNUMBER(S327))),Assignments!B327,""),"")</f>
        <v/>
      </c>
      <c r="R327" t="str">
        <f>IF(H327&gt;='Data Transformation'!$R$30,B327,"")</f>
        <v xml:space="preserve"> </v>
      </c>
      <c r="S327" t="str">
        <f>IF(D327&gt;='Data Transformation'!$R$31,B327,"")</f>
        <v xml:space="preserve"> </v>
      </c>
      <c r="T327" t="str">
        <f>IF(AND(H327&lt;'Data Transformation'!$R$30,E327&lt;'Data Transformation'!$R$29,G327&lt;0.3,D327&lt;'Data Transformation'!$R$31,E327&gt;0.4,H327&gt;0.4),B327,"")</f>
        <v/>
      </c>
      <c r="U327" s="56"/>
      <c r="V327" t="str" cm="2">
        <f t="array" ref="V327">IF(C327=FALSE,"",IF(AND(ISNUMBER(B327),ISBLANK(N327:T327)),"Unclassified",(IF(COUNT(N327:T327)=0,"",INDEX($N$4:$T$4,MATCH(TRUE,N327:T327=B327,0))))))</f>
        <v/>
      </c>
      <c r="W327" t="str">
        <f t="shared" ref="W327:W355" si="16">IF(COUNT(N327:T327)&gt;1,"True","")</f>
        <v/>
      </c>
      <c r="X327" t="str">
        <f t="shared" ref="X327:X355" si="17">IF(AND(D327&gt;0.8,G327&gt;0.5,ISNUMBER(B327)),"True","")</f>
        <v/>
      </c>
      <c r="AC327" t="b">
        <f t="shared" ref="AC327:AC355" si="18">IF(AND(H327&gt;0.35,G327&lt;0.35,E327&gt;0.35,T327="",R327="",P327="",N327="",S327=""),TRUE,FALSE)</f>
        <v>0</v>
      </c>
      <c r="AD327" t="str">
        <f>IFERROR(ABS(ABS(K327-'Data Transformation'!$R$5)-ABS(K327-'Data Transformation'!$R$6)),"")</f>
        <v/>
      </c>
      <c r="AE327" t="b">
        <f>IF(C327=FALSE,"",IF(AND(OR(V327=$Z$6,V327=$Z$8),OR(AC327=TRUE,AD327&lt;='Data Transformation'!$X$8)),TRUE,FALSE))</f>
        <v>0</v>
      </c>
    </row>
    <row r="328" spans="2:31" x14ac:dyDescent="0.25">
      <c r="B328" t="str">
        <v xml:space="preserve"> </v>
      </c>
      <c r="C328" t="str">
        <v xml:space="preserve"> </v>
      </c>
      <c r="D328" t="str">
        <v xml:space="preserve"> </v>
      </c>
      <c r="E328" t="str">
        <v xml:space="preserve"> </v>
      </c>
      <c r="F328" t="str">
        <v xml:space="preserve"> </v>
      </c>
      <c r="G328" t="str">
        <v xml:space="preserve"> </v>
      </c>
      <c r="H328" t="str">
        <v xml:space="preserve"> </v>
      </c>
      <c r="I328" t="str">
        <v xml:space="preserve"> </v>
      </c>
      <c r="K328" s="57" t="str">
        <f>IFERROR(AVERAGEIF('Data Transformation'!$B$425:$B$8425,B328,IF('Input and Summary Results'!$J$4="no",'Data Transformation'!$C$425:$C$8425,'Data Transformation'!$E$425:$E$8425)),"")</f>
        <v/>
      </c>
      <c r="L328" s="58" t="str" cm="1">
        <f t="array" ref="L328">IFERROR(_xlfn.STDEV.S(IF('Data Transformation'!$B$425:$B$8425=B328,IF('Input and Summary Results'!$J$4="no",'Data Transformation'!$C$425:$C$8425,'Data Transformation'!$E$425:$E$8425),"")),"")</f>
        <v/>
      </c>
      <c r="M328" s="56"/>
      <c r="N328" t="str">
        <f>IF(E328&gt;='Data Transformation'!$R$29,B328,"")</f>
        <v xml:space="preserve"> </v>
      </c>
      <c r="O328" t="str">
        <f>IFERROR(IF(AND(Assignments!L328&lt;('Data Transformation'!$R$4-'Data Transformation'!$R$3)/2,ABS(K328-'Data Transformation'!$R$6)&gt;ABS(K328-'Data Transformation'!$R$5),NOT(ISNUMBER(N328)),NOT(ISNUMBER(R328)),NOT(ISNUMBER(P328)),NOT(ISNUMBER(R328)),NOT(ISNUMBER(S328)),NOT(ISNUMBER(T328))),Assignments!B328,""),"")</f>
        <v/>
      </c>
      <c r="P328" t="str">
        <f>IF(AND(NOT(ISNUMBER(N328)),NOT(ISNUMBER(R328)),NOT(ISNUMBER(S328)),G328&gt;='Data Transformation'!$R$28),B328,"")</f>
        <v xml:space="preserve"> </v>
      </c>
      <c r="Q328" t="str">
        <f>IFERROR(IF(AND(Assignments!L328&lt;('Data Transformation'!$R$4-'Data Transformation'!$R$3)/2,ABS(K328-'Data Transformation'!$R$6)&lt;ABS(K328-'Data Transformation'!$R$5),NOT(ISNUMBER(N328)),NOT(ISNUMBER(T328)),NOT(ISNUMBER(P328)),NOT(ISNUMBER(R328)),NOT(ISNUMBER(T328)),NOT(ISNUMBER(S328))),Assignments!B328,""),"")</f>
        <v/>
      </c>
      <c r="R328" t="str">
        <f>IF(H328&gt;='Data Transformation'!$R$30,B328,"")</f>
        <v xml:space="preserve"> </v>
      </c>
      <c r="S328" t="str">
        <f>IF(D328&gt;='Data Transformation'!$R$31,B328,"")</f>
        <v xml:space="preserve"> </v>
      </c>
      <c r="T328" t="str">
        <f>IF(AND(H328&lt;'Data Transformation'!$R$30,E328&lt;'Data Transformation'!$R$29,G328&lt;0.3,D328&lt;'Data Transformation'!$R$31,E328&gt;0.4,H328&gt;0.4),B328,"")</f>
        <v/>
      </c>
      <c r="U328" s="56"/>
      <c r="V328" t="str" cm="2">
        <f t="array" ref="V328">IF(C328=FALSE,"",IF(AND(ISNUMBER(B328),ISBLANK(N328:T328)),"Unclassified",(IF(COUNT(N328:T328)=0,"",INDEX($N$4:$T$4,MATCH(TRUE,N328:T328=B328,0))))))</f>
        <v/>
      </c>
      <c r="W328" t="str">
        <f t="shared" si="16"/>
        <v/>
      </c>
      <c r="X328" t="str">
        <f t="shared" si="17"/>
        <v/>
      </c>
      <c r="AC328" t="b">
        <f t="shared" si="18"/>
        <v>0</v>
      </c>
      <c r="AD328" t="str">
        <f>IFERROR(ABS(ABS(K328-'Data Transformation'!$R$5)-ABS(K328-'Data Transformation'!$R$6)),"")</f>
        <v/>
      </c>
      <c r="AE328" t="b">
        <f>IF(C328=FALSE,"",IF(AND(OR(V328=$Z$6,V328=$Z$8),OR(AC328=TRUE,AD328&lt;='Data Transformation'!$X$8)),TRUE,FALSE))</f>
        <v>0</v>
      </c>
    </row>
    <row r="329" spans="2:31" x14ac:dyDescent="0.25">
      <c r="B329" t="str">
        <v xml:space="preserve"> </v>
      </c>
      <c r="C329" t="str">
        <v xml:space="preserve"> </v>
      </c>
      <c r="D329" t="str">
        <v xml:space="preserve"> </v>
      </c>
      <c r="E329" t="str">
        <v xml:space="preserve"> </v>
      </c>
      <c r="F329" t="str">
        <v xml:space="preserve"> </v>
      </c>
      <c r="G329" t="str">
        <v xml:space="preserve"> </v>
      </c>
      <c r="H329" t="str">
        <v xml:space="preserve"> </v>
      </c>
      <c r="I329" t="str">
        <v xml:space="preserve"> </v>
      </c>
      <c r="K329" s="57" t="str">
        <f>IFERROR(AVERAGEIF('Data Transformation'!$B$425:$B$8425,B329,IF('Input and Summary Results'!$J$4="no",'Data Transformation'!$C$425:$C$8425,'Data Transformation'!$E$425:$E$8425)),"")</f>
        <v/>
      </c>
      <c r="L329" s="58" t="str" cm="1">
        <f t="array" ref="L329">IFERROR(_xlfn.STDEV.S(IF('Data Transformation'!$B$425:$B$8425=B329,IF('Input and Summary Results'!$J$4="no",'Data Transformation'!$C$425:$C$8425,'Data Transformation'!$E$425:$E$8425),"")),"")</f>
        <v/>
      </c>
      <c r="M329" s="56"/>
      <c r="N329" t="str">
        <f>IF(E329&gt;='Data Transformation'!$R$29,B329,"")</f>
        <v xml:space="preserve"> </v>
      </c>
      <c r="O329" t="str">
        <f>IFERROR(IF(AND(Assignments!L329&lt;('Data Transformation'!$R$4-'Data Transformation'!$R$3)/2,ABS(K329-'Data Transformation'!$R$6)&gt;ABS(K329-'Data Transformation'!$R$5),NOT(ISNUMBER(N329)),NOT(ISNUMBER(R329)),NOT(ISNUMBER(P329)),NOT(ISNUMBER(R329)),NOT(ISNUMBER(S329)),NOT(ISNUMBER(T329))),Assignments!B329,""),"")</f>
        <v/>
      </c>
      <c r="P329" t="str">
        <f>IF(AND(NOT(ISNUMBER(N329)),NOT(ISNUMBER(R329)),NOT(ISNUMBER(S329)),G329&gt;='Data Transformation'!$R$28),B329,"")</f>
        <v xml:space="preserve"> </v>
      </c>
      <c r="Q329" t="str">
        <f>IFERROR(IF(AND(Assignments!L329&lt;('Data Transformation'!$R$4-'Data Transformation'!$R$3)/2,ABS(K329-'Data Transformation'!$R$6)&lt;ABS(K329-'Data Transformation'!$R$5),NOT(ISNUMBER(N329)),NOT(ISNUMBER(T329)),NOT(ISNUMBER(P329)),NOT(ISNUMBER(R329)),NOT(ISNUMBER(T329)),NOT(ISNUMBER(S329))),Assignments!B329,""),"")</f>
        <v/>
      </c>
      <c r="R329" t="str">
        <f>IF(H329&gt;='Data Transformation'!$R$30,B329,"")</f>
        <v xml:space="preserve"> </v>
      </c>
      <c r="S329" t="str">
        <f>IF(D329&gt;='Data Transformation'!$R$31,B329,"")</f>
        <v xml:space="preserve"> </v>
      </c>
      <c r="T329" t="str">
        <f>IF(AND(H329&lt;'Data Transformation'!$R$30,E329&lt;'Data Transformation'!$R$29,G329&lt;0.3,D329&lt;'Data Transformation'!$R$31,E329&gt;0.4,H329&gt;0.4),B329,"")</f>
        <v/>
      </c>
      <c r="U329" s="56"/>
      <c r="V329" t="str" cm="2">
        <f t="array" ref="V329">IF(C329=FALSE,"",IF(AND(ISNUMBER(B329),ISBLANK(N329:T329)),"Unclassified",(IF(COUNT(N329:T329)=0,"",INDEX($N$4:$T$4,MATCH(TRUE,N329:T329=B329,0))))))</f>
        <v/>
      </c>
      <c r="W329" t="str">
        <f t="shared" si="16"/>
        <v/>
      </c>
      <c r="X329" t="str">
        <f t="shared" si="17"/>
        <v/>
      </c>
      <c r="AC329" t="b">
        <f t="shared" si="18"/>
        <v>0</v>
      </c>
      <c r="AD329" t="str">
        <f>IFERROR(ABS(ABS(K329-'Data Transformation'!$R$5)-ABS(K329-'Data Transformation'!$R$6)),"")</f>
        <v/>
      </c>
      <c r="AE329" t="b">
        <f>IF(C329=FALSE,"",IF(AND(OR(V329=$Z$6,V329=$Z$8),OR(AC329=TRUE,AD329&lt;='Data Transformation'!$X$8)),TRUE,FALSE))</f>
        <v>0</v>
      </c>
    </row>
    <row r="330" spans="2:31" x14ac:dyDescent="0.25">
      <c r="B330" t="str">
        <v xml:space="preserve"> </v>
      </c>
      <c r="C330" t="str">
        <v xml:space="preserve"> </v>
      </c>
      <c r="D330" t="str">
        <v xml:space="preserve"> </v>
      </c>
      <c r="E330" t="str">
        <v xml:space="preserve"> </v>
      </c>
      <c r="F330" t="str">
        <v xml:space="preserve"> </v>
      </c>
      <c r="G330" t="str">
        <v xml:space="preserve"> </v>
      </c>
      <c r="H330" t="str">
        <v xml:space="preserve"> </v>
      </c>
      <c r="I330" t="str">
        <v xml:space="preserve"> </v>
      </c>
      <c r="K330" s="57" t="str">
        <f>IFERROR(AVERAGEIF('Data Transformation'!$B$425:$B$8425,B330,IF('Input and Summary Results'!$J$4="no",'Data Transformation'!$C$425:$C$8425,'Data Transformation'!$E$425:$E$8425)),"")</f>
        <v/>
      </c>
      <c r="L330" s="58" t="str" cm="1">
        <f t="array" ref="L330">IFERROR(_xlfn.STDEV.S(IF('Data Transformation'!$B$425:$B$8425=B330,IF('Input and Summary Results'!$J$4="no",'Data Transformation'!$C$425:$C$8425,'Data Transformation'!$E$425:$E$8425),"")),"")</f>
        <v/>
      </c>
      <c r="M330" s="56"/>
      <c r="N330" t="str">
        <f>IF(E330&gt;='Data Transformation'!$R$29,B330,"")</f>
        <v xml:space="preserve"> </v>
      </c>
      <c r="O330" t="str">
        <f>IFERROR(IF(AND(Assignments!L330&lt;('Data Transformation'!$R$4-'Data Transformation'!$R$3)/2,ABS(K330-'Data Transformation'!$R$6)&gt;ABS(K330-'Data Transformation'!$R$5),NOT(ISNUMBER(N330)),NOT(ISNUMBER(R330)),NOT(ISNUMBER(P330)),NOT(ISNUMBER(R330)),NOT(ISNUMBER(S330)),NOT(ISNUMBER(T330))),Assignments!B330,""),"")</f>
        <v/>
      </c>
      <c r="P330" t="str">
        <f>IF(AND(NOT(ISNUMBER(N330)),NOT(ISNUMBER(R330)),NOT(ISNUMBER(S330)),G330&gt;='Data Transformation'!$R$28),B330,"")</f>
        <v xml:space="preserve"> </v>
      </c>
      <c r="Q330" t="str">
        <f>IFERROR(IF(AND(Assignments!L330&lt;('Data Transformation'!$R$4-'Data Transformation'!$R$3)/2,ABS(K330-'Data Transformation'!$R$6)&lt;ABS(K330-'Data Transformation'!$R$5),NOT(ISNUMBER(N330)),NOT(ISNUMBER(T330)),NOT(ISNUMBER(P330)),NOT(ISNUMBER(R330)),NOT(ISNUMBER(T330)),NOT(ISNUMBER(S330))),Assignments!B330,""),"")</f>
        <v/>
      </c>
      <c r="R330" t="str">
        <f>IF(H330&gt;='Data Transformation'!$R$30,B330,"")</f>
        <v xml:space="preserve"> </v>
      </c>
      <c r="S330" t="str">
        <f>IF(D330&gt;='Data Transformation'!$R$31,B330,"")</f>
        <v xml:space="preserve"> </v>
      </c>
      <c r="T330" t="str">
        <f>IF(AND(H330&lt;'Data Transformation'!$R$30,E330&lt;'Data Transformation'!$R$29,G330&lt;0.3,D330&lt;'Data Transformation'!$R$31,E330&gt;0.4,H330&gt;0.4),B330,"")</f>
        <v/>
      </c>
      <c r="U330" s="56"/>
      <c r="V330" t="str" cm="2">
        <f t="array" ref="V330">IF(C330=FALSE,"",IF(AND(ISNUMBER(B330),ISBLANK(N330:T330)),"Unclassified",(IF(COUNT(N330:T330)=0,"",INDEX($N$4:$T$4,MATCH(TRUE,N330:T330=B330,0))))))</f>
        <v/>
      </c>
      <c r="W330" t="str">
        <f t="shared" si="16"/>
        <v/>
      </c>
      <c r="X330" t="str">
        <f t="shared" si="17"/>
        <v/>
      </c>
      <c r="AC330" t="b">
        <f t="shared" si="18"/>
        <v>0</v>
      </c>
      <c r="AD330" t="str">
        <f>IFERROR(ABS(ABS(K330-'Data Transformation'!$R$5)-ABS(K330-'Data Transformation'!$R$6)),"")</f>
        <v/>
      </c>
      <c r="AE330" t="b">
        <f>IF(C330=FALSE,"",IF(AND(OR(V330=$Z$6,V330=$Z$8),OR(AC330=TRUE,AD330&lt;='Data Transformation'!$X$8)),TRUE,FALSE))</f>
        <v>0</v>
      </c>
    </row>
    <row r="331" spans="2:31" x14ac:dyDescent="0.25">
      <c r="B331" t="str">
        <v xml:space="preserve"> </v>
      </c>
      <c r="C331" t="str">
        <v xml:space="preserve"> </v>
      </c>
      <c r="D331" t="str">
        <v xml:space="preserve"> </v>
      </c>
      <c r="E331" t="str">
        <v xml:space="preserve"> </v>
      </c>
      <c r="F331" t="str">
        <v xml:space="preserve"> </v>
      </c>
      <c r="G331" t="str">
        <v xml:space="preserve"> </v>
      </c>
      <c r="H331" t="str">
        <v xml:space="preserve"> </v>
      </c>
      <c r="I331" t="str">
        <v xml:space="preserve"> </v>
      </c>
      <c r="K331" s="57" t="str">
        <f>IFERROR(AVERAGEIF('Data Transformation'!$B$425:$B$8425,B331,IF('Input and Summary Results'!$J$4="no",'Data Transformation'!$C$425:$C$8425,'Data Transformation'!$E$425:$E$8425)),"")</f>
        <v/>
      </c>
      <c r="L331" s="58" t="str" cm="1">
        <f t="array" ref="L331">IFERROR(_xlfn.STDEV.S(IF('Data Transformation'!$B$425:$B$8425=B331,IF('Input and Summary Results'!$J$4="no",'Data Transformation'!$C$425:$C$8425,'Data Transformation'!$E$425:$E$8425),"")),"")</f>
        <v/>
      </c>
      <c r="M331" s="56"/>
      <c r="N331" t="str">
        <f>IF(E331&gt;='Data Transformation'!$R$29,B331,"")</f>
        <v xml:space="preserve"> </v>
      </c>
      <c r="O331" t="str">
        <f>IFERROR(IF(AND(Assignments!L331&lt;('Data Transformation'!$R$4-'Data Transformation'!$R$3)/2,ABS(K331-'Data Transformation'!$R$6)&gt;ABS(K331-'Data Transformation'!$R$5),NOT(ISNUMBER(N331)),NOT(ISNUMBER(R331)),NOT(ISNUMBER(P331)),NOT(ISNUMBER(R331)),NOT(ISNUMBER(S331)),NOT(ISNUMBER(T331))),Assignments!B331,""),"")</f>
        <v/>
      </c>
      <c r="P331" t="str">
        <f>IF(AND(NOT(ISNUMBER(N331)),NOT(ISNUMBER(R331)),NOT(ISNUMBER(S331)),G331&gt;='Data Transformation'!$R$28),B331,"")</f>
        <v xml:space="preserve"> </v>
      </c>
      <c r="Q331" t="str">
        <f>IFERROR(IF(AND(Assignments!L331&lt;('Data Transformation'!$R$4-'Data Transformation'!$R$3)/2,ABS(K331-'Data Transformation'!$R$6)&lt;ABS(K331-'Data Transformation'!$R$5),NOT(ISNUMBER(N331)),NOT(ISNUMBER(T331)),NOT(ISNUMBER(P331)),NOT(ISNUMBER(R331)),NOT(ISNUMBER(T331)),NOT(ISNUMBER(S331))),Assignments!B331,""),"")</f>
        <v/>
      </c>
      <c r="R331" t="str">
        <f>IF(H331&gt;='Data Transformation'!$R$30,B331,"")</f>
        <v xml:space="preserve"> </v>
      </c>
      <c r="S331" t="str">
        <f>IF(D331&gt;='Data Transformation'!$R$31,B331,"")</f>
        <v xml:space="preserve"> </v>
      </c>
      <c r="T331" t="str">
        <f>IF(AND(H331&lt;'Data Transformation'!$R$30,E331&lt;'Data Transformation'!$R$29,G331&lt;0.3,D331&lt;'Data Transformation'!$R$31,E331&gt;0.4,H331&gt;0.4),B331,"")</f>
        <v/>
      </c>
      <c r="U331" s="56"/>
      <c r="V331" t="str" cm="2">
        <f t="array" ref="V331">IF(C331=FALSE,"",IF(AND(ISNUMBER(B331),ISBLANK(N331:T331)),"Unclassified",(IF(COUNT(N331:T331)=0,"",INDEX($N$4:$T$4,MATCH(TRUE,N331:T331=B331,0))))))</f>
        <v/>
      </c>
      <c r="W331" t="str">
        <f t="shared" si="16"/>
        <v/>
      </c>
      <c r="X331" t="str">
        <f t="shared" si="17"/>
        <v/>
      </c>
      <c r="AC331" t="b">
        <f t="shared" si="18"/>
        <v>0</v>
      </c>
      <c r="AD331" t="str">
        <f>IFERROR(ABS(ABS(K331-'Data Transformation'!$R$5)-ABS(K331-'Data Transformation'!$R$6)),"")</f>
        <v/>
      </c>
      <c r="AE331" t="b">
        <f>IF(C331=FALSE,"",IF(AND(OR(V331=$Z$6,V331=$Z$8),OR(AC331=TRUE,AD331&lt;='Data Transformation'!$X$8)),TRUE,FALSE))</f>
        <v>0</v>
      </c>
    </row>
    <row r="332" spans="2:31" x14ac:dyDescent="0.25">
      <c r="B332" t="str">
        <v xml:space="preserve"> </v>
      </c>
      <c r="C332" t="str">
        <v xml:space="preserve"> </v>
      </c>
      <c r="D332" t="str">
        <v xml:space="preserve"> </v>
      </c>
      <c r="E332" t="str">
        <v xml:space="preserve"> </v>
      </c>
      <c r="F332" t="str">
        <v xml:space="preserve"> </v>
      </c>
      <c r="G332" t="str">
        <v xml:space="preserve"> </v>
      </c>
      <c r="H332" t="str">
        <v xml:space="preserve"> </v>
      </c>
      <c r="I332" t="str">
        <v xml:space="preserve"> </v>
      </c>
      <c r="K332" s="57" t="str">
        <f>IFERROR(AVERAGEIF('Data Transformation'!$B$425:$B$8425,B332,IF('Input and Summary Results'!$J$4="no",'Data Transformation'!$C$425:$C$8425,'Data Transformation'!$E$425:$E$8425)),"")</f>
        <v/>
      </c>
      <c r="L332" s="58" t="str" cm="1">
        <f t="array" ref="L332">IFERROR(_xlfn.STDEV.S(IF('Data Transformation'!$B$425:$B$8425=B332,IF('Input and Summary Results'!$J$4="no",'Data Transformation'!$C$425:$C$8425,'Data Transformation'!$E$425:$E$8425),"")),"")</f>
        <v/>
      </c>
      <c r="M332" s="56"/>
      <c r="N332" t="str">
        <f>IF(E332&gt;='Data Transformation'!$R$29,B332,"")</f>
        <v xml:space="preserve"> </v>
      </c>
      <c r="O332" t="str">
        <f>IFERROR(IF(AND(Assignments!L332&lt;('Data Transformation'!$R$4-'Data Transformation'!$R$3)/2,ABS(K332-'Data Transformation'!$R$6)&gt;ABS(K332-'Data Transformation'!$R$5),NOT(ISNUMBER(N332)),NOT(ISNUMBER(R332)),NOT(ISNUMBER(P332)),NOT(ISNUMBER(R332)),NOT(ISNUMBER(S332)),NOT(ISNUMBER(T332))),Assignments!B332,""),"")</f>
        <v/>
      </c>
      <c r="P332" t="str">
        <f>IF(AND(NOT(ISNUMBER(N332)),NOT(ISNUMBER(R332)),NOT(ISNUMBER(S332)),G332&gt;='Data Transformation'!$R$28),B332,"")</f>
        <v xml:space="preserve"> </v>
      </c>
      <c r="Q332" t="str">
        <f>IFERROR(IF(AND(Assignments!L332&lt;('Data Transformation'!$R$4-'Data Transformation'!$R$3)/2,ABS(K332-'Data Transformation'!$R$6)&lt;ABS(K332-'Data Transformation'!$R$5),NOT(ISNUMBER(N332)),NOT(ISNUMBER(T332)),NOT(ISNUMBER(P332)),NOT(ISNUMBER(R332)),NOT(ISNUMBER(T332)),NOT(ISNUMBER(S332))),Assignments!B332,""),"")</f>
        <v/>
      </c>
      <c r="R332" t="str">
        <f>IF(H332&gt;='Data Transformation'!$R$30,B332,"")</f>
        <v xml:space="preserve"> </v>
      </c>
      <c r="S332" t="str">
        <f>IF(D332&gt;='Data Transformation'!$R$31,B332,"")</f>
        <v xml:space="preserve"> </v>
      </c>
      <c r="T332" t="str">
        <f>IF(AND(H332&lt;'Data Transformation'!$R$30,E332&lt;'Data Transformation'!$R$29,G332&lt;0.3,D332&lt;'Data Transformation'!$R$31,E332&gt;0.4,H332&gt;0.4),B332,"")</f>
        <v/>
      </c>
      <c r="U332" s="56"/>
      <c r="V332" t="str" cm="2">
        <f t="array" ref="V332">IF(C332=FALSE,"",IF(AND(ISNUMBER(B332),ISBLANK(N332:T332)),"Unclassified",(IF(COUNT(N332:T332)=0,"",INDEX($N$4:$T$4,MATCH(TRUE,N332:T332=B332,0))))))</f>
        <v/>
      </c>
      <c r="W332" t="str">
        <f t="shared" si="16"/>
        <v/>
      </c>
      <c r="X332" t="str">
        <f t="shared" si="17"/>
        <v/>
      </c>
      <c r="AC332" t="b">
        <f t="shared" si="18"/>
        <v>0</v>
      </c>
      <c r="AD332" t="str">
        <f>IFERROR(ABS(ABS(K332-'Data Transformation'!$R$5)-ABS(K332-'Data Transformation'!$R$6)),"")</f>
        <v/>
      </c>
      <c r="AE332" t="b">
        <f>IF(C332=FALSE,"",IF(AND(OR(V332=$Z$6,V332=$Z$8),OR(AC332=TRUE,AD332&lt;='Data Transformation'!$X$8)),TRUE,FALSE))</f>
        <v>0</v>
      </c>
    </row>
    <row r="333" spans="2:31" x14ac:dyDescent="0.25">
      <c r="B333" t="str">
        <v xml:space="preserve"> </v>
      </c>
      <c r="C333" t="str">
        <v xml:space="preserve"> </v>
      </c>
      <c r="D333" t="str">
        <v xml:space="preserve"> </v>
      </c>
      <c r="E333" t="str">
        <v xml:space="preserve"> </v>
      </c>
      <c r="F333" t="str">
        <v xml:space="preserve"> </v>
      </c>
      <c r="G333" t="str">
        <v xml:space="preserve"> </v>
      </c>
      <c r="H333" t="str">
        <v xml:space="preserve"> </v>
      </c>
      <c r="I333" t="str">
        <v xml:space="preserve"> </v>
      </c>
      <c r="K333" s="57" t="str">
        <f>IFERROR(AVERAGEIF('Data Transformation'!$B$425:$B$8425,B333,IF('Input and Summary Results'!$J$4="no",'Data Transformation'!$C$425:$C$8425,'Data Transformation'!$E$425:$E$8425)),"")</f>
        <v/>
      </c>
      <c r="L333" s="58" t="str" cm="1">
        <f t="array" ref="L333">IFERROR(_xlfn.STDEV.S(IF('Data Transformation'!$B$425:$B$8425=B333,IF('Input and Summary Results'!$J$4="no",'Data Transformation'!$C$425:$C$8425,'Data Transformation'!$E$425:$E$8425),"")),"")</f>
        <v/>
      </c>
      <c r="M333" s="56"/>
      <c r="N333" t="str">
        <f>IF(E333&gt;='Data Transformation'!$R$29,B333,"")</f>
        <v xml:space="preserve"> </v>
      </c>
      <c r="O333" t="str">
        <f>IFERROR(IF(AND(Assignments!L333&lt;('Data Transformation'!$R$4-'Data Transformation'!$R$3)/2,ABS(K333-'Data Transformation'!$R$6)&gt;ABS(K333-'Data Transformation'!$R$5),NOT(ISNUMBER(N333)),NOT(ISNUMBER(R333)),NOT(ISNUMBER(P333)),NOT(ISNUMBER(R333)),NOT(ISNUMBER(S333)),NOT(ISNUMBER(T333))),Assignments!B333,""),"")</f>
        <v/>
      </c>
      <c r="P333" t="str">
        <f>IF(AND(NOT(ISNUMBER(N333)),NOT(ISNUMBER(R333)),NOT(ISNUMBER(S333)),G333&gt;='Data Transformation'!$R$28),B333,"")</f>
        <v xml:space="preserve"> </v>
      </c>
      <c r="Q333" t="str">
        <f>IFERROR(IF(AND(Assignments!L333&lt;('Data Transformation'!$R$4-'Data Transformation'!$R$3)/2,ABS(K333-'Data Transformation'!$R$6)&lt;ABS(K333-'Data Transformation'!$R$5),NOT(ISNUMBER(N333)),NOT(ISNUMBER(T333)),NOT(ISNUMBER(P333)),NOT(ISNUMBER(R333)),NOT(ISNUMBER(T333)),NOT(ISNUMBER(S333))),Assignments!B333,""),"")</f>
        <v/>
      </c>
      <c r="R333" t="str">
        <f>IF(H333&gt;='Data Transformation'!$R$30,B333,"")</f>
        <v xml:space="preserve"> </v>
      </c>
      <c r="S333" t="str">
        <f>IF(D333&gt;='Data Transformation'!$R$31,B333,"")</f>
        <v xml:space="preserve"> </v>
      </c>
      <c r="T333" t="str">
        <f>IF(AND(H333&lt;'Data Transformation'!$R$30,E333&lt;'Data Transformation'!$R$29,G333&lt;0.3,D333&lt;'Data Transformation'!$R$31,E333&gt;0.4,H333&gt;0.4),B333,"")</f>
        <v/>
      </c>
      <c r="U333" s="56"/>
      <c r="V333" t="str" cm="2">
        <f t="array" ref="V333">IF(C333=FALSE,"",IF(AND(ISNUMBER(B333),ISBLANK(N333:T333)),"Unclassified",(IF(COUNT(N333:T333)=0,"",INDEX($N$4:$T$4,MATCH(TRUE,N333:T333=B333,0))))))</f>
        <v/>
      </c>
      <c r="W333" t="str">
        <f t="shared" si="16"/>
        <v/>
      </c>
      <c r="X333" t="str">
        <f t="shared" si="17"/>
        <v/>
      </c>
      <c r="AC333" t="b">
        <f t="shared" si="18"/>
        <v>0</v>
      </c>
      <c r="AD333" t="str">
        <f>IFERROR(ABS(ABS(K333-'Data Transformation'!$R$5)-ABS(K333-'Data Transformation'!$R$6)),"")</f>
        <v/>
      </c>
      <c r="AE333" t="b">
        <f>IF(C333=FALSE,"",IF(AND(OR(V333=$Z$6,V333=$Z$8),OR(AC333=TRUE,AD333&lt;='Data Transformation'!$X$8)),TRUE,FALSE))</f>
        <v>0</v>
      </c>
    </row>
    <row r="334" spans="2:31" x14ac:dyDescent="0.25">
      <c r="B334" t="str">
        <v xml:space="preserve"> </v>
      </c>
      <c r="C334" t="str">
        <v xml:space="preserve"> </v>
      </c>
      <c r="D334" t="str">
        <v xml:space="preserve"> </v>
      </c>
      <c r="E334" t="str">
        <v xml:space="preserve"> </v>
      </c>
      <c r="F334" t="str">
        <v xml:space="preserve"> </v>
      </c>
      <c r="G334" t="str">
        <v xml:space="preserve"> </v>
      </c>
      <c r="H334" t="str">
        <v xml:space="preserve"> </v>
      </c>
      <c r="I334" t="str">
        <v xml:space="preserve"> </v>
      </c>
      <c r="K334" s="57" t="str">
        <f>IFERROR(AVERAGEIF('Data Transformation'!$B$425:$B$8425,B334,IF('Input and Summary Results'!$J$4="no",'Data Transformation'!$C$425:$C$8425,'Data Transformation'!$E$425:$E$8425)),"")</f>
        <v/>
      </c>
      <c r="L334" s="58" t="str" cm="1">
        <f t="array" ref="L334">IFERROR(_xlfn.STDEV.S(IF('Data Transformation'!$B$425:$B$8425=B334,IF('Input and Summary Results'!$J$4="no",'Data Transformation'!$C$425:$C$8425,'Data Transformation'!$E$425:$E$8425),"")),"")</f>
        <v/>
      </c>
      <c r="M334" s="56"/>
      <c r="N334" t="str">
        <f>IF(E334&gt;='Data Transformation'!$R$29,B334,"")</f>
        <v xml:space="preserve"> </v>
      </c>
      <c r="O334" t="str">
        <f>IFERROR(IF(AND(Assignments!L334&lt;('Data Transformation'!$R$4-'Data Transformation'!$R$3)/2,ABS(K334-'Data Transformation'!$R$6)&gt;ABS(K334-'Data Transformation'!$R$5),NOT(ISNUMBER(N334)),NOT(ISNUMBER(R334)),NOT(ISNUMBER(P334)),NOT(ISNUMBER(R334)),NOT(ISNUMBER(S334)),NOT(ISNUMBER(T334))),Assignments!B334,""),"")</f>
        <v/>
      </c>
      <c r="P334" t="str">
        <f>IF(AND(NOT(ISNUMBER(N334)),NOT(ISNUMBER(R334)),NOT(ISNUMBER(S334)),G334&gt;='Data Transformation'!$R$28),B334,"")</f>
        <v xml:space="preserve"> </v>
      </c>
      <c r="Q334" t="str">
        <f>IFERROR(IF(AND(Assignments!L334&lt;('Data Transformation'!$R$4-'Data Transformation'!$R$3)/2,ABS(K334-'Data Transformation'!$R$6)&lt;ABS(K334-'Data Transformation'!$R$5),NOT(ISNUMBER(N334)),NOT(ISNUMBER(T334)),NOT(ISNUMBER(P334)),NOT(ISNUMBER(R334)),NOT(ISNUMBER(T334)),NOT(ISNUMBER(S334))),Assignments!B334,""),"")</f>
        <v/>
      </c>
      <c r="R334" t="str">
        <f>IF(H334&gt;='Data Transformation'!$R$30,B334,"")</f>
        <v xml:space="preserve"> </v>
      </c>
      <c r="S334" t="str">
        <f>IF(D334&gt;='Data Transformation'!$R$31,B334,"")</f>
        <v xml:space="preserve"> </v>
      </c>
      <c r="T334" t="str">
        <f>IF(AND(H334&lt;'Data Transformation'!$R$30,E334&lt;'Data Transformation'!$R$29,G334&lt;0.3,D334&lt;'Data Transformation'!$R$31,E334&gt;0.4,H334&gt;0.4),B334,"")</f>
        <v/>
      </c>
      <c r="U334" s="56"/>
      <c r="V334" t="str" cm="2">
        <f t="array" ref="V334">IF(C334=FALSE,"",IF(AND(ISNUMBER(B334),ISBLANK(N334:T334)),"Unclassified",(IF(COUNT(N334:T334)=0,"",INDEX($N$4:$T$4,MATCH(TRUE,N334:T334=B334,0))))))</f>
        <v/>
      </c>
      <c r="W334" t="str">
        <f t="shared" si="16"/>
        <v/>
      </c>
      <c r="X334" t="str">
        <f t="shared" si="17"/>
        <v/>
      </c>
      <c r="AC334" t="b">
        <f t="shared" si="18"/>
        <v>0</v>
      </c>
      <c r="AD334" t="str">
        <f>IFERROR(ABS(ABS(K334-'Data Transformation'!$R$5)-ABS(K334-'Data Transformation'!$R$6)),"")</f>
        <v/>
      </c>
      <c r="AE334" t="b">
        <f>IF(C334=FALSE,"",IF(AND(OR(V334=$Z$6,V334=$Z$8),OR(AC334=TRUE,AD334&lt;='Data Transformation'!$X$8)),TRUE,FALSE))</f>
        <v>0</v>
      </c>
    </row>
    <row r="335" spans="2:31" x14ac:dyDescent="0.25">
      <c r="B335" t="str">
        <v xml:space="preserve"> </v>
      </c>
      <c r="C335" t="str">
        <v xml:space="preserve"> </v>
      </c>
      <c r="D335" t="str">
        <v xml:space="preserve"> </v>
      </c>
      <c r="E335" t="str">
        <v xml:space="preserve"> </v>
      </c>
      <c r="F335" t="str">
        <v xml:space="preserve"> </v>
      </c>
      <c r="G335" t="str">
        <v xml:space="preserve"> </v>
      </c>
      <c r="H335" t="str">
        <v xml:space="preserve"> </v>
      </c>
      <c r="I335" t="str">
        <v xml:space="preserve"> </v>
      </c>
      <c r="K335" s="57" t="str">
        <f>IFERROR(AVERAGEIF('Data Transformation'!$B$425:$B$8425,B335,IF('Input and Summary Results'!$J$4="no",'Data Transformation'!$C$425:$C$8425,'Data Transformation'!$E$425:$E$8425)),"")</f>
        <v/>
      </c>
      <c r="L335" s="58" t="str" cm="1">
        <f t="array" ref="L335">IFERROR(_xlfn.STDEV.S(IF('Data Transformation'!$B$425:$B$8425=B335,IF('Input and Summary Results'!$J$4="no",'Data Transformation'!$C$425:$C$8425,'Data Transformation'!$E$425:$E$8425),"")),"")</f>
        <v/>
      </c>
      <c r="M335" s="56"/>
      <c r="N335" t="str">
        <f>IF(E335&gt;='Data Transformation'!$R$29,B335,"")</f>
        <v xml:space="preserve"> </v>
      </c>
      <c r="O335" t="str">
        <f>IFERROR(IF(AND(Assignments!L335&lt;('Data Transformation'!$R$4-'Data Transformation'!$R$3)/2,ABS(K335-'Data Transformation'!$R$6)&gt;ABS(K335-'Data Transformation'!$R$5),NOT(ISNUMBER(N335)),NOT(ISNUMBER(R335)),NOT(ISNUMBER(P335)),NOT(ISNUMBER(R335)),NOT(ISNUMBER(S335)),NOT(ISNUMBER(T335))),Assignments!B335,""),"")</f>
        <v/>
      </c>
      <c r="P335" t="str">
        <f>IF(AND(NOT(ISNUMBER(N335)),NOT(ISNUMBER(R335)),NOT(ISNUMBER(S335)),G335&gt;='Data Transformation'!$R$28),B335,"")</f>
        <v xml:space="preserve"> </v>
      </c>
      <c r="Q335" t="str">
        <f>IFERROR(IF(AND(Assignments!L335&lt;('Data Transformation'!$R$4-'Data Transformation'!$R$3)/2,ABS(K335-'Data Transformation'!$R$6)&lt;ABS(K335-'Data Transformation'!$R$5),NOT(ISNUMBER(N335)),NOT(ISNUMBER(T335)),NOT(ISNUMBER(P335)),NOT(ISNUMBER(R335)),NOT(ISNUMBER(T335)),NOT(ISNUMBER(S335))),Assignments!B335,""),"")</f>
        <v/>
      </c>
      <c r="R335" t="str">
        <f>IF(H335&gt;='Data Transformation'!$R$30,B335,"")</f>
        <v xml:space="preserve"> </v>
      </c>
      <c r="S335" t="str">
        <f>IF(D335&gt;='Data Transformation'!$R$31,B335,"")</f>
        <v xml:space="preserve"> </v>
      </c>
      <c r="T335" t="str">
        <f>IF(AND(H335&lt;'Data Transformation'!$R$30,E335&lt;'Data Transformation'!$R$29,G335&lt;0.3,D335&lt;'Data Transformation'!$R$31,E335&gt;0.4,H335&gt;0.4),B335,"")</f>
        <v/>
      </c>
      <c r="U335" s="56"/>
      <c r="V335" t="str" cm="2">
        <f t="array" ref="V335">IF(C335=FALSE,"",IF(AND(ISNUMBER(B335),ISBLANK(N335:T335)),"Unclassified",(IF(COUNT(N335:T335)=0,"",INDEX($N$4:$T$4,MATCH(TRUE,N335:T335=B335,0))))))</f>
        <v/>
      </c>
      <c r="W335" t="str">
        <f t="shared" si="16"/>
        <v/>
      </c>
      <c r="X335" t="str">
        <f t="shared" si="17"/>
        <v/>
      </c>
      <c r="AC335" t="b">
        <f t="shared" si="18"/>
        <v>0</v>
      </c>
      <c r="AD335" t="str">
        <f>IFERROR(ABS(ABS(K335-'Data Transformation'!$R$5)-ABS(K335-'Data Transformation'!$R$6)),"")</f>
        <v/>
      </c>
      <c r="AE335" t="b">
        <f>IF(C335=FALSE,"",IF(AND(OR(V335=$Z$6,V335=$Z$8),OR(AC335=TRUE,AD335&lt;='Data Transformation'!$X$8)),TRUE,FALSE))</f>
        <v>0</v>
      </c>
    </row>
    <row r="336" spans="2:31" x14ac:dyDescent="0.25">
      <c r="B336" t="str">
        <v xml:space="preserve"> </v>
      </c>
      <c r="C336" t="str">
        <v xml:space="preserve"> </v>
      </c>
      <c r="D336" t="str">
        <v xml:space="preserve"> </v>
      </c>
      <c r="E336" t="str">
        <v xml:space="preserve"> </v>
      </c>
      <c r="F336" t="str">
        <v xml:space="preserve"> </v>
      </c>
      <c r="G336" t="str">
        <v xml:space="preserve"> </v>
      </c>
      <c r="H336" t="str">
        <v xml:space="preserve"> </v>
      </c>
      <c r="I336" t="str">
        <v xml:space="preserve"> </v>
      </c>
      <c r="K336" s="57" t="str">
        <f>IFERROR(AVERAGEIF('Data Transformation'!$B$425:$B$8425,B336,IF('Input and Summary Results'!$J$4="no",'Data Transformation'!$C$425:$C$8425,'Data Transformation'!$E$425:$E$8425)),"")</f>
        <v/>
      </c>
      <c r="L336" s="58" t="str" cm="1">
        <f t="array" ref="L336">IFERROR(_xlfn.STDEV.S(IF('Data Transformation'!$B$425:$B$8425=B336,IF('Input and Summary Results'!$J$4="no",'Data Transformation'!$C$425:$C$8425,'Data Transformation'!$E$425:$E$8425),"")),"")</f>
        <v/>
      </c>
      <c r="M336" s="56"/>
      <c r="N336" t="str">
        <f>IF(E336&gt;='Data Transformation'!$R$29,B336,"")</f>
        <v xml:space="preserve"> </v>
      </c>
      <c r="O336" t="str">
        <f>IFERROR(IF(AND(Assignments!L336&lt;('Data Transformation'!$R$4-'Data Transformation'!$R$3)/2,ABS(K336-'Data Transformation'!$R$6)&gt;ABS(K336-'Data Transformation'!$R$5),NOT(ISNUMBER(N336)),NOT(ISNUMBER(R336)),NOT(ISNUMBER(P336)),NOT(ISNUMBER(R336)),NOT(ISNUMBER(S336)),NOT(ISNUMBER(T336))),Assignments!B336,""),"")</f>
        <v/>
      </c>
      <c r="P336" t="str">
        <f>IF(AND(NOT(ISNUMBER(N336)),NOT(ISNUMBER(R336)),NOT(ISNUMBER(S336)),G336&gt;='Data Transformation'!$R$28),B336,"")</f>
        <v xml:space="preserve"> </v>
      </c>
      <c r="Q336" t="str">
        <f>IFERROR(IF(AND(Assignments!L336&lt;('Data Transformation'!$R$4-'Data Transformation'!$R$3)/2,ABS(K336-'Data Transformation'!$R$6)&lt;ABS(K336-'Data Transformation'!$R$5),NOT(ISNUMBER(N336)),NOT(ISNUMBER(T336)),NOT(ISNUMBER(P336)),NOT(ISNUMBER(R336)),NOT(ISNUMBER(T336)),NOT(ISNUMBER(S336))),Assignments!B336,""),"")</f>
        <v/>
      </c>
      <c r="R336" t="str">
        <f>IF(H336&gt;='Data Transformation'!$R$30,B336,"")</f>
        <v xml:space="preserve"> </v>
      </c>
      <c r="S336" t="str">
        <f>IF(D336&gt;='Data Transformation'!$R$31,B336,"")</f>
        <v xml:space="preserve"> </v>
      </c>
      <c r="T336" t="str">
        <f>IF(AND(H336&lt;'Data Transformation'!$R$30,E336&lt;'Data Transformation'!$R$29,G336&lt;0.3,D336&lt;'Data Transformation'!$R$31,E336&gt;0.4,H336&gt;0.4),B336,"")</f>
        <v/>
      </c>
      <c r="U336" s="56"/>
      <c r="V336" t="str" cm="2">
        <f t="array" ref="V336">IF(C336=FALSE,"",IF(AND(ISNUMBER(B336),ISBLANK(N336:T336)),"Unclassified",(IF(COUNT(N336:T336)=0,"",INDEX($N$4:$T$4,MATCH(TRUE,N336:T336=B336,0))))))</f>
        <v/>
      </c>
      <c r="W336" t="str">
        <f t="shared" si="16"/>
        <v/>
      </c>
      <c r="X336" t="str">
        <f t="shared" si="17"/>
        <v/>
      </c>
      <c r="AC336" t="b">
        <f t="shared" si="18"/>
        <v>0</v>
      </c>
      <c r="AD336" t="str">
        <f>IFERROR(ABS(ABS(K336-'Data Transformation'!$R$5)-ABS(K336-'Data Transformation'!$R$6)),"")</f>
        <v/>
      </c>
      <c r="AE336" t="b">
        <f>IF(C336=FALSE,"",IF(AND(OR(V336=$Z$6,V336=$Z$8),OR(AC336=TRUE,AD336&lt;='Data Transformation'!$X$8)),TRUE,FALSE))</f>
        <v>0</v>
      </c>
    </row>
    <row r="337" spans="2:31" x14ac:dyDescent="0.25">
      <c r="B337" t="str">
        <v xml:space="preserve"> </v>
      </c>
      <c r="C337" t="str">
        <v xml:space="preserve"> </v>
      </c>
      <c r="D337" t="str">
        <v xml:space="preserve"> </v>
      </c>
      <c r="E337" t="str">
        <v xml:space="preserve"> </v>
      </c>
      <c r="F337" t="str">
        <v xml:space="preserve"> </v>
      </c>
      <c r="G337" t="str">
        <v xml:space="preserve"> </v>
      </c>
      <c r="H337" t="str">
        <v xml:space="preserve"> </v>
      </c>
      <c r="I337" t="str">
        <v xml:space="preserve"> </v>
      </c>
      <c r="K337" s="57" t="str">
        <f>IFERROR(AVERAGEIF('Data Transformation'!$B$425:$B$8425,B337,IF('Input and Summary Results'!$J$4="no",'Data Transformation'!$C$425:$C$8425,'Data Transformation'!$E$425:$E$8425)),"")</f>
        <v/>
      </c>
      <c r="L337" s="58" t="str" cm="1">
        <f t="array" ref="L337">IFERROR(_xlfn.STDEV.S(IF('Data Transformation'!$B$425:$B$8425=B337,IF('Input and Summary Results'!$J$4="no",'Data Transformation'!$C$425:$C$8425,'Data Transformation'!$E$425:$E$8425),"")),"")</f>
        <v/>
      </c>
      <c r="M337" s="56"/>
      <c r="N337" t="str">
        <f>IF(E337&gt;='Data Transformation'!$R$29,B337,"")</f>
        <v xml:space="preserve"> </v>
      </c>
      <c r="O337" t="str">
        <f>IFERROR(IF(AND(Assignments!L337&lt;('Data Transformation'!$R$4-'Data Transformation'!$R$3)/2,ABS(K337-'Data Transformation'!$R$6)&gt;ABS(K337-'Data Transformation'!$R$5),NOT(ISNUMBER(N337)),NOT(ISNUMBER(R337)),NOT(ISNUMBER(P337)),NOT(ISNUMBER(R337)),NOT(ISNUMBER(S337)),NOT(ISNUMBER(T337))),Assignments!B337,""),"")</f>
        <v/>
      </c>
      <c r="P337" t="str">
        <f>IF(AND(NOT(ISNUMBER(N337)),NOT(ISNUMBER(R337)),NOT(ISNUMBER(S337)),G337&gt;='Data Transformation'!$R$28),B337,"")</f>
        <v xml:space="preserve"> </v>
      </c>
      <c r="Q337" t="str">
        <f>IFERROR(IF(AND(Assignments!L337&lt;('Data Transformation'!$R$4-'Data Transformation'!$R$3)/2,ABS(K337-'Data Transformation'!$R$6)&lt;ABS(K337-'Data Transformation'!$R$5),NOT(ISNUMBER(N337)),NOT(ISNUMBER(T337)),NOT(ISNUMBER(P337)),NOT(ISNUMBER(R337)),NOT(ISNUMBER(T337)),NOT(ISNUMBER(S337))),Assignments!B337,""),"")</f>
        <v/>
      </c>
      <c r="R337" t="str">
        <f>IF(H337&gt;='Data Transformation'!$R$30,B337,"")</f>
        <v xml:space="preserve"> </v>
      </c>
      <c r="S337" t="str">
        <f>IF(D337&gt;='Data Transformation'!$R$31,B337,"")</f>
        <v xml:space="preserve"> </v>
      </c>
      <c r="T337" t="str">
        <f>IF(AND(H337&lt;'Data Transformation'!$R$30,E337&lt;'Data Transformation'!$R$29,G337&lt;0.3,D337&lt;'Data Transformation'!$R$31,E337&gt;0.4,H337&gt;0.4),B337,"")</f>
        <v/>
      </c>
      <c r="U337" s="56"/>
      <c r="V337" t="str" cm="2">
        <f t="array" ref="V337">IF(C337=FALSE,"",IF(AND(ISNUMBER(B337),ISBLANK(N337:T337)),"Unclassified",(IF(COUNT(N337:T337)=0,"",INDEX($N$4:$T$4,MATCH(TRUE,N337:T337=B337,0))))))</f>
        <v/>
      </c>
      <c r="W337" t="str">
        <f t="shared" si="16"/>
        <v/>
      </c>
      <c r="X337" t="str">
        <f t="shared" si="17"/>
        <v/>
      </c>
      <c r="AC337" t="b">
        <f t="shared" si="18"/>
        <v>0</v>
      </c>
      <c r="AD337" t="str">
        <f>IFERROR(ABS(ABS(K337-'Data Transformation'!$R$5)-ABS(K337-'Data Transformation'!$R$6)),"")</f>
        <v/>
      </c>
      <c r="AE337" t="b">
        <f>IF(C337=FALSE,"",IF(AND(OR(V337=$Z$6,V337=$Z$8),OR(AC337=TRUE,AD337&lt;='Data Transformation'!$X$8)),TRUE,FALSE))</f>
        <v>0</v>
      </c>
    </row>
    <row r="338" spans="2:31" x14ac:dyDescent="0.25">
      <c r="B338" t="str">
        <v xml:space="preserve"> </v>
      </c>
      <c r="C338" t="str">
        <v xml:space="preserve"> </v>
      </c>
      <c r="D338" t="str">
        <v xml:space="preserve"> </v>
      </c>
      <c r="E338" t="str">
        <v xml:space="preserve"> </v>
      </c>
      <c r="F338" t="str">
        <v xml:space="preserve"> </v>
      </c>
      <c r="G338" t="str">
        <v xml:space="preserve"> </v>
      </c>
      <c r="H338" t="str">
        <v xml:space="preserve"> </v>
      </c>
      <c r="I338" t="str">
        <v xml:space="preserve"> </v>
      </c>
      <c r="K338" s="57" t="str">
        <f>IFERROR(AVERAGEIF('Data Transformation'!$B$425:$B$8425,B338,IF('Input and Summary Results'!$J$4="no",'Data Transformation'!$C$425:$C$8425,'Data Transformation'!$E$425:$E$8425)),"")</f>
        <v/>
      </c>
      <c r="L338" s="58" t="str" cm="1">
        <f t="array" ref="L338">IFERROR(_xlfn.STDEV.S(IF('Data Transformation'!$B$425:$B$8425=B338,IF('Input and Summary Results'!$J$4="no",'Data Transformation'!$C$425:$C$8425,'Data Transformation'!$E$425:$E$8425),"")),"")</f>
        <v/>
      </c>
      <c r="M338" s="56"/>
      <c r="N338" t="str">
        <f>IF(E338&gt;='Data Transformation'!$R$29,B338,"")</f>
        <v xml:space="preserve"> </v>
      </c>
      <c r="O338" t="str">
        <f>IFERROR(IF(AND(Assignments!L338&lt;('Data Transformation'!$R$4-'Data Transformation'!$R$3)/2,ABS(K338-'Data Transformation'!$R$6)&gt;ABS(K338-'Data Transformation'!$R$5),NOT(ISNUMBER(N338)),NOT(ISNUMBER(R338)),NOT(ISNUMBER(P338)),NOT(ISNUMBER(R338)),NOT(ISNUMBER(S338)),NOT(ISNUMBER(T338))),Assignments!B338,""),"")</f>
        <v/>
      </c>
      <c r="P338" t="str">
        <f>IF(AND(NOT(ISNUMBER(N338)),NOT(ISNUMBER(R338)),NOT(ISNUMBER(S338)),G338&gt;='Data Transformation'!$R$28),B338,"")</f>
        <v xml:space="preserve"> </v>
      </c>
      <c r="Q338" t="str">
        <f>IFERROR(IF(AND(Assignments!L338&lt;('Data Transformation'!$R$4-'Data Transformation'!$R$3)/2,ABS(K338-'Data Transformation'!$R$6)&lt;ABS(K338-'Data Transformation'!$R$5),NOT(ISNUMBER(N338)),NOT(ISNUMBER(T338)),NOT(ISNUMBER(P338)),NOT(ISNUMBER(R338)),NOT(ISNUMBER(T338)),NOT(ISNUMBER(S338))),Assignments!B338,""),"")</f>
        <v/>
      </c>
      <c r="R338" t="str">
        <f>IF(H338&gt;='Data Transformation'!$R$30,B338,"")</f>
        <v xml:space="preserve"> </v>
      </c>
      <c r="S338" t="str">
        <f>IF(D338&gt;='Data Transformation'!$R$31,B338,"")</f>
        <v xml:space="preserve"> </v>
      </c>
      <c r="T338" t="str">
        <f>IF(AND(H338&lt;'Data Transformation'!$R$30,E338&lt;'Data Transformation'!$R$29,G338&lt;0.3,D338&lt;'Data Transformation'!$R$31,E338&gt;0.4,H338&gt;0.4),B338,"")</f>
        <v/>
      </c>
      <c r="U338" s="56"/>
      <c r="V338" t="str" cm="2">
        <f t="array" ref="V338">IF(C338=FALSE,"",IF(AND(ISNUMBER(B338),ISBLANK(N338:T338)),"Unclassified",(IF(COUNT(N338:T338)=0,"",INDEX($N$4:$T$4,MATCH(TRUE,N338:T338=B338,0))))))</f>
        <v/>
      </c>
      <c r="W338" t="str">
        <f t="shared" si="16"/>
        <v/>
      </c>
      <c r="X338" t="str">
        <f t="shared" si="17"/>
        <v/>
      </c>
      <c r="AC338" t="b">
        <f t="shared" si="18"/>
        <v>0</v>
      </c>
      <c r="AD338" t="str">
        <f>IFERROR(ABS(ABS(K338-'Data Transformation'!$R$5)-ABS(K338-'Data Transformation'!$R$6)),"")</f>
        <v/>
      </c>
      <c r="AE338" t="b">
        <f>IF(C338=FALSE,"",IF(AND(OR(V338=$Z$6,V338=$Z$8),OR(AC338=TRUE,AD338&lt;='Data Transformation'!$X$8)),TRUE,FALSE))</f>
        <v>0</v>
      </c>
    </row>
    <row r="339" spans="2:31" x14ac:dyDescent="0.25">
      <c r="B339" t="str">
        <v xml:space="preserve"> </v>
      </c>
      <c r="C339" t="str">
        <v xml:space="preserve"> </v>
      </c>
      <c r="D339" t="str">
        <v xml:space="preserve"> </v>
      </c>
      <c r="E339" t="str">
        <v xml:space="preserve"> </v>
      </c>
      <c r="F339" t="str">
        <v xml:space="preserve"> </v>
      </c>
      <c r="G339" t="str">
        <v xml:space="preserve"> </v>
      </c>
      <c r="H339" t="str">
        <v xml:space="preserve"> </v>
      </c>
      <c r="I339" t="str">
        <v xml:space="preserve"> </v>
      </c>
      <c r="K339" s="57" t="str">
        <f>IFERROR(AVERAGEIF('Data Transformation'!$B$425:$B$8425,B339,IF('Input and Summary Results'!$J$4="no",'Data Transformation'!$C$425:$C$8425,'Data Transformation'!$E$425:$E$8425)),"")</f>
        <v/>
      </c>
      <c r="L339" s="58" t="str" cm="1">
        <f t="array" ref="L339">IFERROR(_xlfn.STDEV.S(IF('Data Transformation'!$B$425:$B$8425=B339,IF('Input and Summary Results'!$J$4="no",'Data Transformation'!$C$425:$C$8425,'Data Transformation'!$E$425:$E$8425),"")),"")</f>
        <v/>
      </c>
      <c r="M339" s="56"/>
      <c r="N339" t="str">
        <f>IF(E339&gt;='Data Transformation'!$R$29,B339,"")</f>
        <v xml:space="preserve"> </v>
      </c>
      <c r="O339" t="str">
        <f>IFERROR(IF(AND(Assignments!L339&lt;('Data Transformation'!$R$4-'Data Transformation'!$R$3)/2,ABS(K339-'Data Transformation'!$R$6)&gt;ABS(K339-'Data Transformation'!$R$5),NOT(ISNUMBER(N339)),NOT(ISNUMBER(R339)),NOT(ISNUMBER(P339)),NOT(ISNUMBER(R339)),NOT(ISNUMBER(S339)),NOT(ISNUMBER(T339))),Assignments!B339,""),"")</f>
        <v/>
      </c>
      <c r="P339" t="str">
        <f>IF(AND(NOT(ISNUMBER(N339)),NOT(ISNUMBER(R339)),NOT(ISNUMBER(S339)),G339&gt;='Data Transformation'!$R$28),B339,"")</f>
        <v xml:space="preserve"> </v>
      </c>
      <c r="Q339" t="str">
        <f>IFERROR(IF(AND(Assignments!L339&lt;('Data Transformation'!$R$4-'Data Transformation'!$R$3)/2,ABS(K339-'Data Transformation'!$R$6)&lt;ABS(K339-'Data Transformation'!$R$5),NOT(ISNUMBER(N339)),NOT(ISNUMBER(T339)),NOT(ISNUMBER(P339)),NOT(ISNUMBER(R339)),NOT(ISNUMBER(T339)),NOT(ISNUMBER(S339))),Assignments!B339,""),"")</f>
        <v/>
      </c>
      <c r="R339" t="str">
        <f>IF(H339&gt;='Data Transformation'!$R$30,B339,"")</f>
        <v xml:space="preserve"> </v>
      </c>
      <c r="S339" t="str">
        <f>IF(D339&gt;='Data Transformation'!$R$31,B339,"")</f>
        <v xml:space="preserve"> </v>
      </c>
      <c r="T339" t="str">
        <f>IF(AND(H339&lt;'Data Transformation'!$R$30,E339&lt;'Data Transformation'!$R$29,G339&lt;0.3,D339&lt;'Data Transformation'!$R$31,E339&gt;0.4,H339&gt;0.4),B339,"")</f>
        <v/>
      </c>
      <c r="U339" s="56"/>
      <c r="V339" t="str" cm="2">
        <f t="array" ref="V339">IF(C339=FALSE,"",IF(AND(ISNUMBER(B339),ISBLANK(N339:T339)),"Unclassified",(IF(COUNT(N339:T339)=0,"",INDEX($N$4:$T$4,MATCH(TRUE,N339:T339=B339,0))))))</f>
        <v/>
      </c>
      <c r="W339" t="str">
        <f t="shared" si="16"/>
        <v/>
      </c>
      <c r="X339" t="str">
        <f t="shared" si="17"/>
        <v/>
      </c>
      <c r="AC339" t="b">
        <f t="shared" si="18"/>
        <v>0</v>
      </c>
      <c r="AD339" t="str">
        <f>IFERROR(ABS(ABS(K339-'Data Transformation'!$R$5)-ABS(K339-'Data Transformation'!$R$6)),"")</f>
        <v/>
      </c>
      <c r="AE339" t="b">
        <f>IF(C339=FALSE,"",IF(AND(OR(V339=$Z$6,V339=$Z$8),OR(AC339=TRUE,AD339&lt;='Data Transformation'!$X$8)),TRUE,FALSE))</f>
        <v>0</v>
      </c>
    </row>
    <row r="340" spans="2:31" x14ac:dyDescent="0.25">
      <c r="B340" t="str">
        <v xml:space="preserve"> </v>
      </c>
      <c r="C340" t="str">
        <v xml:space="preserve"> </v>
      </c>
      <c r="D340" t="str">
        <v xml:space="preserve"> </v>
      </c>
      <c r="E340" t="str">
        <v xml:space="preserve"> </v>
      </c>
      <c r="F340" t="str">
        <v xml:space="preserve"> </v>
      </c>
      <c r="G340" t="str">
        <v xml:space="preserve"> </v>
      </c>
      <c r="H340" t="str">
        <v xml:space="preserve"> </v>
      </c>
      <c r="I340" t="str">
        <v xml:space="preserve"> </v>
      </c>
      <c r="K340" s="57" t="str">
        <f>IFERROR(AVERAGEIF('Data Transformation'!$B$425:$B$8425,B340,IF('Input and Summary Results'!$J$4="no",'Data Transformation'!$C$425:$C$8425,'Data Transformation'!$E$425:$E$8425)),"")</f>
        <v/>
      </c>
      <c r="L340" s="58" t="str" cm="1">
        <f t="array" ref="L340">IFERROR(_xlfn.STDEV.S(IF('Data Transformation'!$B$425:$B$8425=B340,IF('Input and Summary Results'!$J$4="no",'Data Transformation'!$C$425:$C$8425,'Data Transformation'!$E$425:$E$8425),"")),"")</f>
        <v/>
      </c>
      <c r="M340" s="56"/>
      <c r="N340" t="str">
        <f>IF(E340&gt;='Data Transformation'!$R$29,B340,"")</f>
        <v xml:space="preserve"> </v>
      </c>
      <c r="O340" t="str">
        <f>IFERROR(IF(AND(Assignments!L340&lt;('Data Transformation'!$R$4-'Data Transformation'!$R$3)/2,ABS(K340-'Data Transformation'!$R$6)&gt;ABS(K340-'Data Transformation'!$R$5),NOT(ISNUMBER(N340)),NOT(ISNUMBER(R340)),NOT(ISNUMBER(P340)),NOT(ISNUMBER(R340)),NOT(ISNUMBER(S340)),NOT(ISNUMBER(T340))),Assignments!B340,""),"")</f>
        <v/>
      </c>
      <c r="P340" t="str">
        <f>IF(AND(NOT(ISNUMBER(N340)),NOT(ISNUMBER(R340)),NOT(ISNUMBER(S340)),G340&gt;='Data Transformation'!$R$28),B340,"")</f>
        <v xml:space="preserve"> </v>
      </c>
      <c r="Q340" t="str">
        <f>IFERROR(IF(AND(Assignments!L340&lt;('Data Transformation'!$R$4-'Data Transformation'!$R$3)/2,ABS(K340-'Data Transformation'!$R$6)&lt;ABS(K340-'Data Transformation'!$R$5),NOT(ISNUMBER(N340)),NOT(ISNUMBER(T340)),NOT(ISNUMBER(P340)),NOT(ISNUMBER(R340)),NOT(ISNUMBER(T340)),NOT(ISNUMBER(S340))),Assignments!B340,""),"")</f>
        <v/>
      </c>
      <c r="R340" t="str">
        <f>IF(H340&gt;='Data Transformation'!$R$30,B340,"")</f>
        <v xml:space="preserve"> </v>
      </c>
      <c r="S340" t="str">
        <f>IF(D340&gt;='Data Transformation'!$R$31,B340,"")</f>
        <v xml:space="preserve"> </v>
      </c>
      <c r="T340" t="str">
        <f>IF(AND(H340&lt;'Data Transformation'!$R$30,E340&lt;'Data Transformation'!$R$29,G340&lt;0.3,D340&lt;'Data Transformation'!$R$31,E340&gt;0.4,H340&gt;0.4),B340,"")</f>
        <v/>
      </c>
      <c r="U340" s="56"/>
      <c r="V340" t="str" cm="2">
        <f t="array" ref="V340">IF(C340=FALSE,"",IF(AND(ISNUMBER(B340),ISBLANK(N340:T340)),"Unclassified",(IF(COUNT(N340:T340)=0,"",INDEX($N$4:$T$4,MATCH(TRUE,N340:T340=B340,0))))))</f>
        <v/>
      </c>
      <c r="W340" t="str">
        <f t="shared" si="16"/>
        <v/>
      </c>
      <c r="X340" t="str">
        <f t="shared" si="17"/>
        <v/>
      </c>
      <c r="AC340" t="b">
        <f t="shared" si="18"/>
        <v>0</v>
      </c>
      <c r="AD340" t="str">
        <f>IFERROR(ABS(ABS(K340-'Data Transformation'!$R$5)-ABS(K340-'Data Transformation'!$R$6)),"")</f>
        <v/>
      </c>
      <c r="AE340" t="b">
        <f>IF(C340=FALSE,"",IF(AND(OR(V340=$Z$6,V340=$Z$8),OR(AC340=TRUE,AD340&lt;='Data Transformation'!$X$8)),TRUE,FALSE))</f>
        <v>0</v>
      </c>
    </row>
    <row r="341" spans="2:31" x14ac:dyDescent="0.25">
      <c r="B341" t="str">
        <v xml:space="preserve"> </v>
      </c>
      <c r="C341" t="str">
        <v xml:space="preserve"> </v>
      </c>
      <c r="D341" t="str">
        <v xml:space="preserve"> </v>
      </c>
      <c r="E341" t="str">
        <v xml:space="preserve"> </v>
      </c>
      <c r="F341" t="str">
        <v xml:space="preserve"> </v>
      </c>
      <c r="G341" t="str">
        <v xml:space="preserve"> </v>
      </c>
      <c r="H341" t="str">
        <v xml:space="preserve"> </v>
      </c>
      <c r="I341" t="str">
        <v xml:space="preserve"> </v>
      </c>
      <c r="K341" s="57" t="str">
        <f>IFERROR(AVERAGEIF('Data Transformation'!$B$425:$B$8425,B341,IF('Input and Summary Results'!$J$4="no",'Data Transformation'!$C$425:$C$8425,'Data Transformation'!$E$425:$E$8425)),"")</f>
        <v/>
      </c>
      <c r="L341" s="58" t="str" cm="1">
        <f t="array" ref="L341">IFERROR(_xlfn.STDEV.S(IF('Data Transformation'!$B$425:$B$8425=B341,IF('Input and Summary Results'!$J$4="no",'Data Transformation'!$C$425:$C$8425,'Data Transformation'!$E$425:$E$8425),"")),"")</f>
        <v/>
      </c>
      <c r="M341" s="56"/>
      <c r="N341" t="str">
        <f>IF(E341&gt;='Data Transformation'!$R$29,B341,"")</f>
        <v xml:space="preserve"> </v>
      </c>
      <c r="O341" t="str">
        <f>IFERROR(IF(AND(Assignments!L341&lt;('Data Transformation'!$R$4-'Data Transformation'!$R$3)/2,ABS(K341-'Data Transformation'!$R$6)&gt;ABS(K341-'Data Transformation'!$R$5),NOT(ISNUMBER(N341)),NOT(ISNUMBER(R341)),NOT(ISNUMBER(P341)),NOT(ISNUMBER(R341)),NOT(ISNUMBER(S341)),NOT(ISNUMBER(T341))),Assignments!B341,""),"")</f>
        <v/>
      </c>
      <c r="P341" t="str">
        <f>IF(AND(NOT(ISNUMBER(N341)),NOT(ISNUMBER(R341)),NOT(ISNUMBER(S341)),G341&gt;='Data Transformation'!$R$28),B341,"")</f>
        <v xml:space="preserve"> </v>
      </c>
      <c r="Q341" t="str">
        <f>IFERROR(IF(AND(Assignments!L341&lt;('Data Transformation'!$R$4-'Data Transformation'!$R$3)/2,ABS(K341-'Data Transformation'!$R$6)&lt;ABS(K341-'Data Transformation'!$R$5),NOT(ISNUMBER(N341)),NOT(ISNUMBER(T341)),NOT(ISNUMBER(P341)),NOT(ISNUMBER(R341)),NOT(ISNUMBER(T341)),NOT(ISNUMBER(S341))),Assignments!B341,""),"")</f>
        <v/>
      </c>
      <c r="R341" t="str">
        <f>IF(H341&gt;='Data Transformation'!$R$30,B341,"")</f>
        <v xml:space="preserve"> </v>
      </c>
      <c r="S341" t="str">
        <f>IF(D341&gt;='Data Transformation'!$R$31,B341,"")</f>
        <v xml:space="preserve"> </v>
      </c>
      <c r="T341" t="str">
        <f>IF(AND(H341&lt;'Data Transformation'!$R$30,E341&lt;'Data Transformation'!$R$29,G341&lt;0.3,D341&lt;'Data Transformation'!$R$31,E341&gt;0.4,H341&gt;0.4),B341,"")</f>
        <v/>
      </c>
      <c r="U341" s="56"/>
      <c r="V341" t="str" cm="2">
        <f t="array" ref="V341">IF(C341=FALSE,"",IF(AND(ISNUMBER(B341),ISBLANK(N341:T341)),"Unclassified",(IF(COUNT(N341:T341)=0,"",INDEX($N$4:$T$4,MATCH(TRUE,N341:T341=B341,0))))))</f>
        <v/>
      </c>
      <c r="W341" t="str">
        <f t="shared" si="16"/>
        <v/>
      </c>
      <c r="X341" t="str">
        <f t="shared" si="17"/>
        <v/>
      </c>
      <c r="AC341" t="b">
        <f t="shared" si="18"/>
        <v>0</v>
      </c>
      <c r="AD341" t="str">
        <f>IFERROR(ABS(ABS(K341-'Data Transformation'!$R$5)-ABS(K341-'Data Transformation'!$R$6)),"")</f>
        <v/>
      </c>
      <c r="AE341" t="b">
        <f>IF(C341=FALSE,"",IF(AND(OR(V341=$Z$6,V341=$Z$8),OR(AC341=TRUE,AD341&lt;='Data Transformation'!$X$8)),TRUE,FALSE))</f>
        <v>0</v>
      </c>
    </row>
    <row r="342" spans="2:31" x14ac:dyDescent="0.25">
      <c r="B342" t="str">
        <v xml:space="preserve"> </v>
      </c>
      <c r="C342" t="str">
        <v xml:space="preserve"> </v>
      </c>
      <c r="D342" t="str">
        <v xml:space="preserve"> </v>
      </c>
      <c r="E342" t="str">
        <v xml:space="preserve"> </v>
      </c>
      <c r="F342" t="str">
        <v xml:space="preserve"> </v>
      </c>
      <c r="G342" t="str">
        <v xml:space="preserve"> </v>
      </c>
      <c r="H342" t="str">
        <v xml:space="preserve"> </v>
      </c>
      <c r="I342" t="str">
        <v xml:space="preserve"> </v>
      </c>
      <c r="K342" s="57" t="str">
        <f>IFERROR(AVERAGEIF('Data Transformation'!$B$425:$B$8425,B342,IF('Input and Summary Results'!$J$4="no",'Data Transformation'!$C$425:$C$8425,'Data Transformation'!$E$425:$E$8425)),"")</f>
        <v/>
      </c>
      <c r="L342" s="58" t="str" cm="1">
        <f t="array" ref="L342">IFERROR(_xlfn.STDEV.S(IF('Data Transformation'!$B$425:$B$8425=B342,IF('Input and Summary Results'!$J$4="no",'Data Transformation'!$C$425:$C$8425,'Data Transformation'!$E$425:$E$8425),"")),"")</f>
        <v/>
      </c>
      <c r="M342" s="56"/>
      <c r="N342" t="str">
        <f>IF(E342&gt;='Data Transformation'!$R$29,B342,"")</f>
        <v xml:space="preserve"> </v>
      </c>
      <c r="O342" t="str">
        <f>IFERROR(IF(AND(Assignments!L342&lt;('Data Transformation'!$R$4-'Data Transformation'!$R$3)/2,ABS(K342-'Data Transformation'!$R$6)&gt;ABS(K342-'Data Transformation'!$R$5),NOT(ISNUMBER(N342)),NOT(ISNUMBER(R342)),NOT(ISNUMBER(P342)),NOT(ISNUMBER(R342)),NOT(ISNUMBER(S342)),NOT(ISNUMBER(T342))),Assignments!B342,""),"")</f>
        <v/>
      </c>
      <c r="P342" t="str">
        <f>IF(AND(NOT(ISNUMBER(N342)),NOT(ISNUMBER(R342)),NOT(ISNUMBER(S342)),G342&gt;='Data Transformation'!$R$28),B342,"")</f>
        <v xml:space="preserve"> </v>
      </c>
      <c r="Q342" t="str">
        <f>IFERROR(IF(AND(Assignments!L342&lt;('Data Transformation'!$R$4-'Data Transformation'!$R$3)/2,ABS(K342-'Data Transformation'!$R$6)&lt;ABS(K342-'Data Transformation'!$R$5),NOT(ISNUMBER(N342)),NOT(ISNUMBER(T342)),NOT(ISNUMBER(P342)),NOT(ISNUMBER(R342)),NOT(ISNUMBER(T342)),NOT(ISNUMBER(S342))),Assignments!B342,""),"")</f>
        <v/>
      </c>
      <c r="R342" t="str">
        <f>IF(H342&gt;='Data Transformation'!$R$30,B342,"")</f>
        <v xml:space="preserve"> </v>
      </c>
      <c r="S342" t="str">
        <f>IF(D342&gt;='Data Transformation'!$R$31,B342,"")</f>
        <v xml:space="preserve"> </v>
      </c>
      <c r="T342" t="str">
        <f>IF(AND(H342&lt;'Data Transformation'!$R$30,E342&lt;'Data Transformation'!$R$29,G342&lt;0.3,D342&lt;'Data Transformation'!$R$31,E342&gt;0.4,H342&gt;0.4),B342,"")</f>
        <v/>
      </c>
      <c r="U342" s="56"/>
      <c r="V342" t="str" cm="2">
        <f t="array" ref="V342">IF(C342=FALSE,"",IF(AND(ISNUMBER(B342),ISBLANK(N342:T342)),"Unclassified",(IF(COUNT(N342:T342)=0,"",INDEX($N$4:$T$4,MATCH(TRUE,N342:T342=B342,0))))))</f>
        <v/>
      </c>
      <c r="W342" t="str">
        <f t="shared" si="16"/>
        <v/>
      </c>
      <c r="X342" t="str">
        <f t="shared" si="17"/>
        <v/>
      </c>
      <c r="AC342" t="b">
        <f t="shared" si="18"/>
        <v>0</v>
      </c>
      <c r="AD342" t="str">
        <f>IFERROR(ABS(ABS(K342-'Data Transformation'!$R$5)-ABS(K342-'Data Transformation'!$R$6)),"")</f>
        <v/>
      </c>
      <c r="AE342" t="b">
        <f>IF(C342=FALSE,"",IF(AND(OR(V342=$Z$6,V342=$Z$8),OR(AC342=TRUE,AD342&lt;='Data Transformation'!$X$8)),TRUE,FALSE))</f>
        <v>0</v>
      </c>
    </row>
    <row r="343" spans="2:31" x14ac:dyDescent="0.25">
      <c r="B343" t="str">
        <v xml:space="preserve"> </v>
      </c>
      <c r="C343" t="str">
        <v xml:space="preserve"> </v>
      </c>
      <c r="D343" t="str">
        <v xml:space="preserve"> </v>
      </c>
      <c r="E343" t="str">
        <v xml:space="preserve"> </v>
      </c>
      <c r="F343" t="str">
        <v xml:space="preserve"> </v>
      </c>
      <c r="G343" t="str">
        <v xml:space="preserve"> </v>
      </c>
      <c r="H343" t="str">
        <v xml:space="preserve"> </v>
      </c>
      <c r="I343" t="str">
        <v xml:space="preserve"> </v>
      </c>
      <c r="K343" s="57" t="str">
        <f>IFERROR(AVERAGEIF('Data Transformation'!$B$425:$B$8425,B343,IF('Input and Summary Results'!$J$4="no",'Data Transformation'!$C$425:$C$8425,'Data Transformation'!$E$425:$E$8425)),"")</f>
        <v/>
      </c>
      <c r="L343" s="58" t="str" cm="1">
        <f t="array" ref="L343">IFERROR(_xlfn.STDEV.S(IF('Data Transformation'!$B$425:$B$8425=B343,IF('Input and Summary Results'!$J$4="no",'Data Transformation'!$C$425:$C$8425,'Data Transformation'!$E$425:$E$8425),"")),"")</f>
        <v/>
      </c>
      <c r="M343" s="56"/>
      <c r="N343" t="str">
        <f>IF(E343&gt;='Data Transformation'!$R$29,B343,"")</f>
        <v xml:space="preserve"> </v>
      </c>
      <c r="O343" t="str">
        <f>IFERROR(IF(AND(Assignments!L343&lt;('Data Transformation'!$R$4-'Data Transformation'!$R$3)/2,ABS(K343-'Data Transformation'!$R$6)&gt;ABS(K343-'Data Transformation'!$R$5),NOT(ISNUMBER(N343)),NOT(ISNUMBER(R343)),NOT(ISNUMBER(P343)),NOT(ISNUMBER(R343)),NOT(ISNUMBER(S343)),NOT(ISNUMBER(T343))),Assignments!B343,""),"")</f>
        <v/>
      </c>
      <c r="P343" t="str">
        <f>IF(AND(NOT(ISNUMBER(N343)),NOT(ISNUMBER(R343)),NOT(ISNUMBER(S343)),G343&gt;='Data Transformation'!$R$28),B343,"")</f>
        <v xml:space="preserve"> </v>
      </c>
      <c r="Q343" t="str">
        <f>IFERROR(IF(AND(Assignments!L343&lt;('Data Transformation'!$R$4-'Data Transformation'!$R$3)/2,ABS(K343-'Data Transformation'!$R$6)&lt;ABS(K343-'Data Transformation'!$R$5),NOT(ISNUMBER(N343)),NOT(ISNUMBER(T343)),NOT(ISNUMBER(P343)),NOT(ISNUMBER(R343)),NOT(ISNUMBER(T343)),NOT(ISNUMBER(S343))),Assignments!B343,""),"")</f>
        <v/>
      </c>
      <c r="R343" t="str">
        <f>IF(H343&gt;='Data Transformation'!$R$30,B343,"")</f>
        <v xml:space="preserve"> </v>
      </c>
      <c r="S343" t="str">
        <f>IF(D343&gt;='Data Transformation'!$R$31,B343,"")</f>
        <v xml:space="preserve"> </v>
      </c>
      <c r="T343" t="str">
        <f>IF(AND(H343&lt;'Data Transformation'!$R$30,E343&lt;'Data Transformation'!$R$29,G343&lt;0.3,D343&lt;'Data Transformation'!$R$31,E343&gt;0.4,H343&gt;0.4),B343,"")</f>
        <v/>
      </c>
      <c r="U343" s="56"/>
      <c r="V343" t="str" cm="2">
        <f t="array" ref="V343">IF(C343=FALSE,"",IF(AND(ISNUMBER(B343),ISBLANK(N343:T343)),"Unclassified",(IF(COUNT(N343:T343)=0,"",INDEX($N$4:$T$4,MATCH(TRUE,N343:T343=B343,0))))))</f>
        <v/>
      </c>
      <c r="W343" t="str">
        <f t="shared" si="16"/>
        <v/>
      </c>
      <c r="X343" t="str">
        <f t="shared" si="17"/>
        <v/>
      </c>
      <c r="AC343" t="b">
        <f t="shared" si="18"/>
        <v>0</v>
      </c>
      <c r="AD343" t="str">
        <f>IFERROR(ABS(ABS(K343-'Data Transformation'!$R$5)-ABS(K343-'Data Transformation'!$R$6)),"")</f>
        <v/>
      </c>
      <c r="AE343" t="b">
        <f>IF(C343=FALSE,"",IF(AND(OR(V343=$Z$6,V343=$Z$8),OR(AC343=TRUE,AD343&lt;='Data Transformation'!$X$8)),TRUE,FALSE))</f>
        <v>0</v>
      </c>
    </row>
    <row r="344" spans="2:31" x14ac:dyDescent="0.25">
      <c r="B344" t="str">
        <v xml:space="preserve"> </v>
      </c>
      <c r="C344" t="str">
        <v xml:space="preserve"> </v>
      </c>
      <c r="D344" t="str">
        <v xml:space="preserve"> </v>
      </c>
      <c r="E344" t="str">
        <v xml:space="preserve"> </v>
      </c>
      <c r="F344" t="str">
        <v xml:space="preserve"> </v>
      </c>
      <c r="G344" t="str">
        <v xml:space="preserve"> </v>
      </c>
      <c r="H344" t="str">
        <v xml:space="preserve"> </v>
      </c>
      <c r="I344" t="str">
        <v xml:space="preserve"> </v>
      </c>
      <c r="K344" s="57" t="str">
        <f>IFERROR(AVERAGEIF('Data Transformation'!$B$425:$B$8425,B344,IF('Input and Summary Results'!$J$4="no",'Data Transformation'!$C$425:$C$8425,'Data Transformation'!$E$425:$E$8425)),"")</f>
        <v/>
      </c>
      <c r="L344" s="58" t="str" cm="1">
        <f t="array" ref="L344">IFERROR(_xlfn.STDEV.S(IF('Data Transformation'!$B$425:$B$8425=B344,IF('Input and Summary Results'!$J$4="no",'Data Transformation'!$C$425:$C$8425,'Data Transformation'!$E$425:$E$8425),"")),"")</f>
        <v/>
      </c>
      <c r="M344" s="56"/>
      <c r="N344" t="str">
        <f>IF(E344&gt;='Data Transformation'!$R$29,B344,"")</f>
        <v xml:space="preserve"> </v>
      </c>
      <c r="O344" t="str">
        <f>IFERROR(IF(AND(Assignments!L344&lt;('Data Transformation'!$R$4-'Data Transformation'!$R$3)/2,ABS(K344-'Data Transformation'!$R$6)&gt;ABS(K344-'Data Transformation'!$R$5),NOT(ISNUMBER(N344)),NOT(ISNUMBER(R344)),NOT(ISNUMBER(P344)),NOT(ISNUMBER(R344)),NOT(ISNUMBER(S344)),NOT(ISNUMBER(T344))),Assignments!B344,""),"")</f>
        <v/>
      </c>
      <c r="P344" t="str">
        <f>IF(AND(NOT(ISNUMBER(N344)),NOT(ISNUMBER(R344)),NOT(ISNUMBER(S344)),G344&gt;='Data Transformation'!$R$28),B344,"")</f>
        <v xml:space="preserve"> </v>
      </c>
      <c r="Q344" t="str">
        <f>IFERROR(IF(AND(Assignments!L344&lt;('Data Transformation'!$R$4-'Data Transformation'!$R$3)/2,ABS(K344-'Data Transformation'!$R$6)&lt;ABS(K344-'Data Transformation'!$R$5),NOT(ISNUMBER(N344)),NOT(ISNUMBER(T344)),NOT(ISNUMBER(P344)),NOT(ISNUMBER(R344)),NOT(ISNUMBER(T344)),NOT(ISNUMBER(S344))),Assignments!B344,""),"")</f>
        <v/>
      </c>
      <c r="R344" t="str">
        <f>IF(H344&gt;='Data Transformation'!$R$30,B344,"")</f>
        <v xml:space="preserve"> </v>
      </c>
      <c r="S344" t="str">
        <f>IF(D344&gt;='Data Transformation'!$R$31,B344,"")</f>
        <v xml:space="preserve"> </v>
      </c>
      <c r="T344" t="str">
        <f>IF(AND(H344&lt;'Data Transformation'!$R$30,E344&lt;'Data Transformation'!$R$29,G344&lt;0.3,D344&lt;'Data Transformation'!$R$31,E344&gt;0.4,H344&gt;0.4),B344,"")</f>
        <v/>
      </c>
      <c r="U344" s="56"/>
      <c r="V344" t="str" cm="2">
        <f t="array" ref="V344">IF(C344=FALSE,"",IF(AND(ISNUMBER(B344),ISBLANK(N344:T344)),"Unclassified",(IF(COUNT(N344:T344)=0,"",INDEX($N$4:$T$4,MATCH(TRUE,N344:T344=B344,0))))))</f>
        <v/>
      </c>
      <c r="W344" t="str">
        <f t="shared" si="16"/>
        <v/>
      </c>
      <c r="X344" t="str">
        <f t="shared" si="17"/>
        <v/>
      </c>
      <c r="AC344" t="b">
        <f t="shared" si="18"/>
        <v>0</v>
      </c>
      <c r="AD344" t="str">
        <f>IFERROR(ABS(ABS(K344-'Data Transformation'!$R$5)-ABS(K344-'Data Transformation'!$R$6)),"")</f>
        <v/>
      </c>
      <c r="AE344" t="b">
        <f>IF(C344=FALSE,"",IF(AND(OR(V344=$Z$6,V344=$Z$8),OR(AC344=TRUE,AD344&lt;='Data Transformation'!$X$8)),TRUE,FALSE))</f>
        <v>0</v>
      </c>
    </row>
    <row r="345" spans="2:31" x14ac:dyDescent="0.25">
      <c r="B345" t="str">
        <v xml:space="preserve"> </v>
      </c>
      <c r="C345" t="str">
        <v xml:space="preserve"> </v>
      </c>
      <c r="D345" t="str">
        <v xml:space="preserve"> </v>
      </c>
      <c r="E345" t="str">
        <v xml:space="preserve"> </v>
      </c>
      <c r="F345" t="str">
        <v xml:space="preserve"> </v>
      </c>
      <c r="G345" t="str">
        <v xml:space="preserve"> </v>
      </c>
      <c r="H345" t="str">
        <v xml:space="preserve"> </v>
      </c>
      <c r="I345" t="str">
        <v xml:space="preserve"> </v>
      </c>
      <c r="K345" s="57" t="str">
        <f>IFERROR(AVERAGEIF('Data Transformation'!$B$425:$B$8425,B345,IF('Input and Summary Results'!$J$4="no",'Data Transformation'!$C$425:$C$8425,'Data Transformation'!$E$425:$E$8425)),"")</f>
        <v/>
      </c>
      <c r="L345" s="58" t="str" cm="1">
        <f t="array" ref="L345">IFERROR(_xlfn.STDEV.S(IF('Data Transformation'!$B$425:$B$8425=B345,IF('Input and Summary Results'!$J$4="no",'Data Transformation'!$C$425:$C$8425,'Data Transformation'!$E$425:$E$8425),"")),"")</f>
        <v/>
      </c>
      <c r="M345" s="56"/>
      <c r="N345" t="str">
        <f>IF(E345&gt;='Data Transformation'!$R$29,B345,"")</f>
        <v xml:space="preserve"> </v>
      </c>
      <c r="O345" t="str">
        <f>IFERROR(IF(AND(Assignments!L345&lt;('Data Transformation'!$R$4-'Data Transformation'!$R$3)/2,ABS(K345-'Data Transformation'!$R$6)&gt;ABS(K345-'Data Transformation'!$R$5),NOT(ISNUMBER(N345)),NOT(ISNUMBER(R345)),NOT(ISNUMBER(P345)),NOT(ISNUMBER(R345)),NOT(ISNUMBER(S345)),NOT(ISNUMBER(T345))),Assignments!B345,""),"")</f>
        <v/>
      </c>
      <c r="P345" t="str">
        <f>IF(AND(NOT(ISNUMBER(N345)),NOT(ISNUMBER(R345)),NOT(ISNUMBER(S345)),G345&gt;='Data Transformation'!$R$28),B345,"")</f>
        <v xml:space="preserve"> </v>
      </c>
      <c r="Q345" t="str">
        <f>IFERROR(IF(AND(Assignments!L345&lt;('Data Transformation'!$R$4-'Data Transformation'!$R$3)/2,ABS(K345-'Data Transformation'!$R$6)&lt;ABS(K345-'Data Transformation'!$R$5),NOT(ISNUMBER(N345)),NOT(ISNUMBER(T345)),NOT(ISNUMBER(P345)),NOT(ISNUMBER(R345)),NOT(ISNUMBER(T345)),NOT(ISNUMBER(S345))),Assignments!B345,""),"")</f>
        <v/>
      </c>
      <c r="R345" t="str">
        <f>IF(H345&gt;='Data Transformation'!$R$30,B345,"")</f>
        <v xml:space="preserve"> </v>
      </c>
      <c r="S345" t="str">
        <f>IF(D345&gt;='Data Transformation'!$R$31,B345,"")</f>
        <v xml:space="preserve"> </v>
      </c>
      <c r="T345" t="str">
        <f>IF(AND(H345&lt;'Data Transformation'!$R$30,E345&lt;'Data Transformation'!$R$29,G345&lt;0.3,D345&lt;'Data Transformation'!$R$31,E345&gt;0.4,H345&gt;0.4),B345,"")</f>
        <v/>
      </c>
      <c r="U345" s="56"/>
      <c r="V345" t="str" cm="2">
        <f t="array" ref="V345">IF(C345=FALSE,"",IF(AND(ISNUMBER(B345),ISBLANK(N345:T345)),"Unclassified",(IF(COUNT(N345:T345)=0,"",INDEX($N$4:$T$4,MATCH(TRUE,N345:T345=B345,0))))))</f>
        <v/>
      </c>
      <c r="W345" t="str">
        <f t="shared" si="16"/>
        <v/>
      </c>
      <c r="X345" t="str">
        <f t="shared" si="17"/>
        <v/>
      </c>
      <c r="AC345" t="b">
        <f t="shared" si="18"/>
        <v>0</v>
      </c>
      <c r="AD345" t="str">
        <f>IFERROR(ABS(ABS(K345-'Data Transformation'!$R$5)-ABS(K345-'Data Transformation'!$R$6)),"")</f>
        <v/>
      </c>
      <c r="AE345" t="b">
        <f>IF(C345=FALSE,"",IF(AND(OR(V345=$Z$6,V345=$Z$8),OR(AC345=TRUE,AD345&lt;='Data Transformation'!$X$8)),TRUE,FALSE))</f>
        <v>0</v>
      </c>
    </row>
    <row r="346" spans="2:31" x14ac:dyDescent="0.25">
      <c r="B346" t="str">
        <v xml:space="preserve"> </v>
      </c>
      <c r="C346" t="str">
        <v xml:space="preserve"> </v>
      </c>
      <c r="D346" t="str">
        <v xml:space="preserve"> </v>
      </c>
      <c r="E346" t="str">
        <v xml:space="preserve"> </v>
      </c>
      <c r="F346" t="str">
        <v xml:space="preserve"> </v>
      </c>
      <c r="G346" t="str">
        <v xml:space="preserve"> </v>
      </c>
      <c r="H346" t="str">
        <v xml:space="preserve"> </v>
      </c>
      <c r="I346" t="str">
        <v xml:space="preserve"> </v>
      </c>
      <c r="K346" s="57" t="str">
        <f>IFERROR(AVERAGEIF('Data Transformation'!$B$425:$B$8425,B346,IF('Input and Summary Results'!$J$4="no",'Data Transformation'!$C$425:$C$8425,'Data Transformation'!$E$425:$E$8425)),"")</f>
        <v/>
      </c>
      <c r="L346" s="58" t="str" cm="1">
        <f t="array" ref="L346">IFERROR(_xlfn.STDEV.S(IF('Data Transformation'!$B$425:$B$8425=B346,IF('Input and Summary Results'!$J$4="no",'Data Transformation'!$C$425:$C$8425,'Data Transformation'!$E$425:$E$8425),"")),"")</f>
        <v/>
      </c>
      <c r="M346" s="56"/>
      <c r="N346" t="str">
        <f>IF(E346&gt;='Data Transformation'!$R$29,B346,"")</f>
        <v xml:space="preserve"> </v>
      </c>
      <c r="O346" t="str">
        <f>IFERROR(IF(AND(Assignments!L346&lt;('Data Transformation'!$R$4-'Data Transformation'!$R$3)/2,ABS(K346-'Data Transformation'!$R$6)&gt;ABS(K346-'Data Transformation'!$R$5),NOT(ISNUMBER(N346)),NOT(ISNUMBER(R346)),NOT(ISNUMBER(P346)),NOT(ISNUMBER(R346)),NOT(ISNUMBER(S346)),NOT(ISNUMBER(T346))),Assignments!B346,""),"")</f>
        <v/>
      </c>
      <c r="P346" t="str">
        <f>IF(AND(NOT(ISNUMBER(N346)),NOT(ISNUMBER(R346)),NOT(ISNUMBER(S346)),G346&gt;='Data Transformation'!$R$28),B346,"")</f>
        <v xml:space="preserve"> </v>
      </c>
      <c r="Q346" t="str">
        <f>IFERROR(IF(AND(Assignments!L346&lt;('Data Transformation'!$R$4-'Data Transformation'!$R$3)/2,ABS(K346-'Data Transformation'!$R$6)&lt;ABS(K346-'Data Transformation'!$R$5),NOT(ISNUMBER(N346)),NOT(ISNUMBER(T346)),NOT(ISNUMBER(P346)),NOT(ISNUMBER(R346)),NOT(ISNUMBER(T346)),NOT(ISNUMBER(S346))),Assignments!B346,""),"")</f>
        <v/>
      </c>
      <c r="R346" t="str">
        <f>IF(H346&gt;='Data Transformation'!$R$30,B346,"")</f>
        <v xml:space="preserve"> </v>
      </c>
      <c r="S346" t="str">
        <f>IF(D346&gt;='Data Transformation'!$R$31,B346,"")</f>
        <v xml:space="preserve"> </v>
      </c>
      <c r="T346" t="str">
        <f>IF(AND(H346&lt;'Data Transformation'!$R$30,E346&lt;'Data Transformation'!$R$29,G346&lt;0.3,D346&lt;'Data Transformation'!$R$31,E346&gt;0.4,H346&gt;0.4),B346,"")</f>
        <v/>
      </c>
      <c r="U346" s="56"/>
      <c r="V346" t="str" cm="2">
        <f t="array" ref="V346">IF(C346=FALSE,"",IF(AND(ISNUMBER(B346),ISBLANK(N346:T346)),"Unclassified",(IF(COUNT(N346:T346)=0,"",INDEX($N$4:$T$4,MATCH(TRUE,N346:T346=B346,0))))))</f>
        <v/>
      </c>
      <c r="W346" t="str">
        <f t="shared" si="16"/>
        <v/>
      </c>
      <c r="X346" t="str">
        <f t="shared" si="17"/>
        <v/>
      </c>
      <c r="AC346" t="b">
        <f t="shared" si="18"/>
        <v>0</v>
      </c>
      <c r="AD346" t="str">
        <f>IFERROR(ABS(ABS(K346-'Data Transformation'!$R$5)-ABS(K346-'Data Transformation'!$R$6)),"")</f>
        <v/>
      </c>
      <c r="AE346" t="b">
        <f>IF(C346=FALSE,"",IF(AND(OR(V346=$Z$6,V346=$Z$8),OR(AC346=TRUE,AD346&lt;='Data Transformation'!$X$8)),TRUE,FALSE))</f>
        <v>0</v>
      </c>
    </row>
    <row r="347" spans="2:31" x14ac:dyDescent="0.25">
      <c r="B347" t="str">
        <v xml:space="preserve"> </v>
      </c>
      <c r="C347" t="str">
        <v xml:space="preserve"> </v>
      </c>
      <c r="D347" t="str">
        <v xml:space="preserve"> </v>
      </c>
      <c r="E347" t="str">
        <v xml:space="preserve"> </v>
      </c>
      <c r="F347" t="str">
        <v xml:space="preserve"> </v>
      </c>
      <c r="G347" t="str">
        <v xml:space="preserve"> </v>
      </c>
      <c r="H347" t="str">
        <v xml:space="preserve"> </v>
      </c>
      <c r="I347" t="str">
        <v xml:space="preserve"> </v>
      </c>
      <c r="K347" s="57" t="str">
        <f>IFERROR(AVERAGEIF('Data Transformation'!$B$425:$B$8425,B347,IF('Input and Summary Results'!$J$4="no",'Data Transformation'!$C$425:$C$8425,'Data Transformation'!$E$425:$E$8425)),"")</f>
        <v/>
      </c>
      <c r="L347" s="58" t="str" cm="1">
        <f t="array" ref="L347">IFERROR(_xlfn.STDEV.S(IF('Data Transformation'!$B$425:$B$8425=B347,IF('Input and Summary Results'!$J$4="no",'Data Transformation'!$C$425:$C$8425,'Data Transformation'!$E$425:$E$8425),"")),"")</f>
        <v/>
      </c>
      <c r="M347" s="56"/>
      <c r="N347" t="str">
        <f>IF(E347&gt;='Data Transformation'!$R$29,B347,"")</f>
        <v xml:space="preserve"> </v>
      </c>
      <c r="O347" t="str">
        <f>IFERROR(IF(AND(Assignments!L347&lt;('Data Transformation'!$R$4-'Data Transformation'!$R$3)/2,ABS(K347-'Data Transformation'!$R$6)&gt;ABS(K347-'Data Transformation'!$R$5),NOT(ISNUMBER(N347)),NOT(ISNUMBER(R347)),NOT(ISNUMBER(P347)),NOT(ISNUMBER(R347)),NOT(ISNUMBER(S347)),NOT(ISNUMBER(T347))),Assignments!B347,""),"")</f>
        <v/>
      </c>
      <c r="P347" t="str">
        <f>IF(AND(NOT(ISNUMBER(N347)),NOT(ISNUMBER(R347)),NOT(ISNUMBER(S347)),G347&gt;='Data Transformation'!$R$28),B347,"")</f>
        <v xml:space="preserve"> </v>
      </c>
      <c r="Q347" t="str">
        <f>IFERROR(IF(AND(Assignments!L347&lt;('Data Transformation'!$R$4-'Data Transformation'!$R$3)/2,ABS(K347-'Data Transformation'!$R$6)&lt;ABS(K347-'Data Transformation'!$R$5),NOT(ISNUMBER(N347)),NOT(ISNUMBER(T347)),NOT(ISNUMBER(P347)),NOT(ISNUMBER(R347)),NOT(ISNUMBER(T347)),NOT(ISNUMBER(S347))),Assignments!B347,""),"")</f>
        <v/>
      </c>
      <c r="R347" t="str">
        <f>IF(H347&gt;='Data Transformation'!$R$30,B347,"")</f>
        <v xml:space="preserve"> </v>
      </c>
      <c r="S347" t="str">
        <f>IF(D347&gt;='Data Transformation'!$R$31,B347,"")</f>
        <v xml:space="preserve"> </v>
      </c>
      <c r="T347" t="str">
        <f>IF(AND(H347&lt;'Data Transformation'!$R$30,E347&lt;'Data Transformation'!$R$29,G347&lt;0.3,D347&lt;'Data Transformation'!$R$31,E347&gt;0.4,H347&gt;0.4),B347,"")</f>
        <v/>
      </c>
      <c r="U347" s="56"/>
      <c r="V347" t="str" cm="2">
        <f t="array" ref="V347">IF(C347=FALSE,"",IF(AND(ISNUMBER(B347),ISBLANK(N347:T347)),"Unclassified",(IF(COUNT(N347:T347)=0,"",INDEX($N$4:$T$4,MATCH(TRUE,N347:T347=B347,0))))))</f>
        <v/>
      </c>
      <c r="W347" t="str">
        <f t="shared" si="16"/>
        <v/>
      </c>
      <c r="X347" t="str">
        <f t="shared" si="17"/>
        <v/>
      </c>
      <c r="AC347" t="b">
        <f t="shared" si="18"/>
        <v>0</v>
      </c>
      <c r="AD347" t="str">
        <f>IFERROR(ABS(ABS(K347-'Data Transformation'!$R$5)-ABS(K347-'Data Transformation'!$R$6)),"")</f>
        <v/>
      </c>
      <c r="AE347" t="b">
        <f>IF(C347=FALSE,"",IF(AND(OR(V347=$Z$6,V347=$Z$8),OR(AC347=TRUE,AD347&lt;='Data Transformation'!$X$8)),TRUE,FALSE))</f>
        <v>0</v>
      </c>
    </row>
    <row r="348" spans="2:31" x14ac:dyDescent="0.25">
      <c r="B348" t="str">
        <v xml:space="preserve"> </v>
      </c>
      <c r="C348" t="str">
        <v xml:space="preserve"> </v>
      </c>
      <c r="D348" t="str">
        <v xml:space="preserve"> </v>
      </c>
      <c r="E348" t="str">
        <v xml:space="preserve"> </v>
      </c>
      <c r="F348" t="str">
        <v xml:space="preserve"> </v>
      </c>
      <c r="G348" t="str">
        <v xml:space="preserve"> </v>
      </c>
      <c r="H348" t="str">
        <v xml:space="preserve"> </v>
      </c>
      <c r="I348" t="str">
        <v xml:space="preserve"> </v>
      </c>
      <c r="K348" s="57" t="str">
        <f>IFERROR(AVERAGEIF('Data Transformation'!$B$425:$B$8425,B348,IF('Input and Summary Results'!$J$4="no",'Data Transformation'!$C$425:$C$8425,'Data Transformation'!$E$425:$E$8425)),"")</f>
        <v/>
      </c>
      <c r="L348" s="58" t="str" cm="1">
        <f t="array" ref="L348">IFERROR(_xlfn.STDEV.S(IF('Data Transformation'!$B$425:$B$8425=B348,IF('Input and Summary Results'!$J$4="no",'Data Transformation'!$C$425:$C$8425,'Data Transformation'!$E$425:$E$8425),"")),"")</f>
        <v/>
      </c>
      <c r="M348" s="56"/>
      <c r="N348" t="str">
        <f>IF(E348&gt;='Data Transformation'!$R$29,B348,"")</f>
        <v xml:space="preserve"> </v>
      </c>
      <c r="O348" t="str">
        <f>IFERROR(IF(AND(Assignments!L348&lt;('Data Transformation'!$R$4-'Data Transformation'!$R$3)/2,ABS(K348-'Data Transformation'!$R$6)&gt;ABS(K348-'Data Transformation'!$R$5),NOT(ISNUMBER(N348)),NOT(ISNUMBER(R348)),NOT(ISNUMBER(P348)),NOT(ISNUMBER(R348)),NOT(ISNUMBER(S348)),NOT(ISNUMBER(T348))),Assignments!B348,""),"")</f>
        <v/>
      </c>
      <c r="P348" t="str">
        <f>IF(AND(NOT(ISNUMBER(N348)),NOT(ISNUMBER(R348)),NOT(ISNUMBER(S348)),G348&gt;='Data Transformation'!$R$28),B348,"")</f>
        <v xml:space="preserve"> </v>
      </c>
      <c r="Q348" t="str">
        <f>IFERROR(IF(AND(Assignments!L348&lt;('Data Transformation'!$R$4-'Data Transformation'!$R$3)/2,ABS(K348-'Data Transformation'!$R$6)&lt;ABS(K348-'Data Transformation'!$R$5),NOT(ISNUMBER(N348)),NOT(ISNUMBER(T348)),NOT(ISNUMBER(P348)),NOT(ISNUMBER(R348)),NOT(ISNUMBER(T348)),NOT(ISNUMBER(S348))),Assignments!B348,""),"")</f>
        <v/>
      </c>
      <c r="R348" t="str">
        <f>IF(H348&gt;='Data Transformation'!$R$30,B348,"")</f>
        <v xml:space="preserve"> </v>
      </c>
      <c r="S348" t="str">
        <f>IF(D348&gt;='Data Transformation'!$R$31,B348,"")</f>
        <v xml:space="preserve"> </v>
      </c>
      <c r="T348" t="str">
        <f>IF(AND(H348&lt;'Data Transformation'!$R$30,E348&lt;'Data Transformation'!$R$29,G348&lt;0.3,D348&lt;'Data Transformation'!$R$31,E348&gt;0.4,H348&gt;0.4),B348,"")</f>
        <v/>
      </c>
      <c r="U348" s="56"/>
      <c r="V348" t="str" cm="2">
        <f t="array" ref="V348">IF(C348=FALSE,"",IF(AND(ISNUMBER(B348),ISBLANK(N348:T348)),"Unclassified",(IF(COUNT(N348:T348)=0,"",INDEX($N$4:$T$4,MATCH(TRUE,N348:T348=B348,0))))))</f>
        <v/>
      </c>
      <c r="W348" t="str">
        <f t="shared" si="16"/>
        <v/>
      </c>
      <c r="X348" t="str">
        <f t="shared" si="17"/>
        <v/>
      </c>
      <c r="AC348" t="b">
        <f t="shared" si="18"/>
        <v>0</v>
      </c>
      <c r="AD348" t="str">
        <f>IFERROR(ABS(ABS(K348-'Data Transformation'!$R$5)-ABS(K348-'Data Transformation'!$R$6)),"")</f>
        <v/>
      </c>
      <c r="AE348" t="b">
        <f>IF(C348=FALSE,"",IF(AND(OR(V348=$Z$6,V348=$Z$8),OR(AC348=TRUE,AD348&lt;='Data Transformation'!$X$8)),TRUE,FALSE))</f>
        <v>0</v>
      </c>
    </row>
    <row r="349" spans="2:31" x14ac:dyDescent="0.25">
      <c r="B349" t="str">
        <v xml:space="preserve"> </v>
      </c>
      <c r="C349" t="str">
        <v xml:space="preserve"> </v>
      </c>
      <c r="D349" t="str">
        <v xml:space="preserve"> </v>
      </c>
      <c r="E349" t="str">
        <v xml:space="preserve"> </v>
      </c>
      <c r="F349" t="str">
        <v xml:space="preserve"> </v>
      </c>
      <c r="G349" t="str">
        <v xml:space="preserve"> </v>
      </c>
      <c r="H349" t="str">
        <v xml:space="preserve"> </v>
      </c>
      <c r="I349" t="str">
        <v xml:space="preserve"> </v>
      </c>
      <c r="K349" s="57" t="str">
        <f>IFERROR(AVERAGEIF('Data Transformation'!$B$425:$B$8425,B349,IF('Input and Summary Results'!$J$4="no",'Data Transformation'!$C$425:$C$8425,'Data Transformation'!$E$425:$E$8425)),"")</f>
        <v/>
      </c>
      <c r="L349" s="58" t="str" cm="1">
        <f t="array" ref="L349">IFERROR(_xlfn.STDEV.S(IF('Data Transformation'!$B$425:$B$8425=B349,IF('Input and Summary Results'!$J$4="no",'Data Transformation'!$C$425:$C$8425,'Data Transformation'!$E$425:$E$8425),"")),"")</f>
        <v/>
      </c>
      <c r="M349" s="56"/>
      <c r="N349" t="str">
        <f>IF(E349&gt;='Data Transformation'!$R$29,B349,"")</f>
        <v xml:space="preserve"> </v>
      </c>
      <c r="O349" t="str">
        <f>IFERROR(IF(AND(Assignments!L349&lt;('Data Transformation'!$R$4-'Data Transformation'!$R$3)/2,ABS(K349-'Data Transformation'!$R$6)&gt;ABS(K349-'Data Transformation'!$R$5),NOT(ISNUMBER(N349)),NOT(ISNUMBER(R349)),NOT(ISNUMBER(P349)),NOT(ISNUMBER(R349)),NOT(ISNUMBER(S349)),NOT(ISNUMBER(T349))),Assignments!B349,""),"")</f>
        <v/>
      </c>
      <c r="P349" t="str">
        <f>IF(AND(NOT(ISNUMBER(N349)),NOT(ISNUMBER(R349)),NOT(ISNUMBER(S349)),G349&gt;='Data Transformation'!$R$28),B349,"")</f>
        <v xml:space="preserve"> </v>
      </c>
      <c r="Q349" t="str">
        <f>IFERROR(IF(AND(Assignments!L349&lt;('Data Transformation'!$R$4-'Data Transformation'!$R$3)/2,ABS(K349-'Data Transformation'!$R$6)&lt;ABS(K349-'Data Transformation'!$R$5),NOT(ISNUMBER(N349)),NOT(ISNUMBER(T349)),NOT(ISNUMBER(P349)),NOT(ISNUMBER(R349)),NOT(ISNUMBER(T349)),NOT(ISNUMBER(S349))),Assignments!B349,""),"")</f>
        <v/>
      </c>
      <c r="R349" t="str">
        <f>IF(H349&gt;='Data Transformation'!$R$30,B349,"")</f>
        <v xml:space="preserve"> </v>
      </c>
      <c r="S349" t="str">
        <f>IF(D349&gt;='Data Transformation'!$R$31,B349,"")</f>
        <v xml:space="preserve"> </v>
      </c>
      <c r="T349" t="str">
        <f>IF(AND(H349&lt;'Data Transformation'!$R$30,E349&lt;'Data Transformation'!$R$29,G349&lt;0.3,D349&lt;'Data Transformation'!$R$31,E349&gt;0.4,H349&gt;0.4),B349,"")</f>
        <v/>
      </c>
      <c r="U349" s="56"/>
      <c r="V349" t="str" cm="2">
        <f t="array" ref="V349">IF(C349=FALSE,"",IF(AND(ISNUMBER(B349),ISBLANK(N349:T349)),"Unclassified",(IF(COUNT(N349:T349)=0,"",INDEX($N$4:$T$4,MATCH(TRUE,N349:T349=B349,0))))))</f>
        <v/>
      </c>
      <c r="W349" t="str">
        <f t="shared" si="16"/>
        <v/>
      </c>
      <c r="X349" t="str">
        <f t="shared" si="17"/>
        <v/>
      </c>
      <c r="AC349" t="b">
        <f t="shared" si="18"/>
        <v>0</v>
      </c>
      <c r="AD349" t="str">
        <f>IFERROR(ABS(ABS(K349-'Data Transformation'!$R$5)-ABS(K349-'Data Transformation'!$R$6)),"")</f>
        <v/>
      </c>
      <c r="AE349" t="b">
        <f>IF(C349=FALSE,"",IF(AND(OR(V349=$Z$6,V349=$Z$8),OR(AC349=TRUE,AD349&lt;='Data Transformation'!$X$8)),TRUE,FALSE))</f>
        <v>0</v>
      </c>
    </row>
    <row r="350" spans="2:31" x14ac:dyDescent="0.25">
      <c r="B350" t="str">
        <v xml:space="preserve"> </v>
      </c>
      <c r="C350" t="str">
        <v xml:space="preserve"> </v>
      </c>
      <c r="D350" t="str">
        <v xml:space="preserve"> </v>
      </c>
      <c r="E350" t="str">
        <v xml:space="preserve"> </v>
      </c>
      <c r="F350" t="str">
        <v xml:space="preserve"> </v>
      </c>
      <c r="G350" t="str">
        <v xml:space="preserve"> </v>
      </c>
      <c r="H350" t="str">
        <v xml:space="preserve"> </v>
      </c>
      <c r="I350" t="str">
        <v xml:space="preserve"> </v>
      </c>
      <c r="K350" s="57" t="str">
        <f>IFERROR(AVERAGEIF('Data Transformation'!$B$425:$B$8425,B350,IF('Input and Summary Results'!$J$4="no",'Data Transformation'!$C$425:$C$8425,'Data Transformation'!$E$425:$E$8425)),"")</f>
        <v/>
      </c>
      <c r="L350" s="58" t="str" cm="1">
        <f t="array" ref="L350">IFERROR(_xlfn.STDEV.S(IF('Data Transformation'!$B$425:$B$8425=B350,IF('Input and Summary Results'!$J$4="no",'Data Transformation'!$C$425:$C$8425,'Data Transformation'!$E$425:$E$8425),"")),"")</f>
        <v/>
      </c>
      <c r="M350" s="56"/>
      <c r="N350" t="str">
        <f>IF(E350&gt;='Data Transformation'!$R$29,B350,"")</f>
        <v xml:space="preserve"> </v>
      </c>
      <c r="O350" t="str">
        <f>IFERROR(IF(AND(Assignments!L350&lt;('Data Transformation'!$R$4-'Data Transformation'!$R$3)/2,ABS(K350-'Data Transformation'!$R$6)&gt;ABS(K350-'Data Transformation'!$R$5),NOT(ISNUMBER(N350)),NOT(ISNUMBER(R350)),NOT(ISNUMBER(P350)),NOT(ISNUMBER(R350)),NOT(ISNUMBER(S350)),NOT(ISNUMBER(T350))),Assignments!B350,""),"")</f>
        <v/>
      </c>
      <c r="P350" t="str">
        <f>IF(AND(NOT(ISNUMBER(N350)),NOT(ISNUMBER(R350)),NOT(ISNUMBER(S350)),G350&gt;='Data Transformation'!$R$28),B350,"")</f>
        <v xml:space="preserve"> </v>
      </c>
      <c r="Q350" t="str">
        <f>IFERROR(IF(AND(Assignments!L350&lt;('Data Transformation'!$R$4-'Data Transformation'!$R$3)/2,ABS(K350-'Data Transformation'!$R$6)&lt;ABS(K350-'Data Transformation'!$R$5),NOT(ISNUMBER(N350)),NOT(ISNUMBER(T350)),NOT(ISNUMBER(P350)),NOT(ISNUMBER(R350)),NOT(ISNUMBER(T350)),NOT(ISNUMBER(S350))),Assignments!B350,""),"")</f>
        <v/>
      </c>
      <c r="R350" t="str">
        <f>IF(H350&gt;='Data Transformation'!$R$30,B350,"")</f>
        <v xml:space="preserve"> </v>
      </c>
      <c r="S350" t="str">
        <f>IF(D350&gt;='Data Transformation'!$R$31,B350,"")</f>
        <v xml:space="preserve"> </v>
      </c>
      <c r="T350" t="str">
        <f>IF(AND(H350&lt;'Data Transformation'!$R$30,E350&lt;'Data Transformation'!$R$29,G350&lt;0.3,D350&lt;'Data Transformation'!$R$31,E350&gt;0.4,H350&gt;0.4),B350,"")</f>
        <v/>
      </c>
      <c r="U350" s="56"/>
      <c r="V350" t="str" cm="2">
        <f t="array" ref="V350">IF(C350=FALSE,"",IF(AND(ISNUMBER(B350),ISBLANK(N350:T350)),"Unclassified",(IF(COUNT(N350:T350)=0,"",INDEX($N$4:$T$4,MATCH(TRUE,N350:T350=B350,0))))))</f>
        <v/>
      </c>
      <c r="W350" t="str">
        <f t="shared" si="16"/>
        <v/>
      </c>
      <c r="X350" t="str">
        <f t="shared" si="17"/>
        <v/>
      </c>
      <c r="AC350" t="b">
        <f t="shared" si="18"/>
        <v>0</v>
      </c>
      <c r="AD350" t="str">
        <f>IFERROR(ABS(ABS(K350-'Data Transformation'!$R$5)-ABS(K350-'Data Transformation'!$R$6)),"")</f>
        <v/>
      </c>
      <c r="AE350" t="b">
        <f>IF(C350=FALSE,"",IF(AND(OR(V350=$Z$6,V350=$Z$8),OR(AC350=TRUE,AD350&lt;='Data Transformation'!$X$8)),TRUE,FALSE))</f>
        <v>0</v>
      </c>
    </row>
    <row r="351" spans="2:31" x14ac:dyDescent="0.25">
      <c r="B351" t="str">
        <v xml:space="preserve"> </v>
      </c>
      <c r="C351" t="str">
        <v xml:space="preserve"> </v>
      </c>
      <c r="D351" t="str">
        <v xml:space="preserve"> </v>
      </c>
      <c r="E351" t="str">
        <v xml:space="preserve"> </v>
      </c>
      <c r="F351" t="str">
        <v xml:space="preserve"> </v>
      </c>
      <c r="G351" t="str">
        <v xml:space="preserve"> </v>
      </c>
      <c r="H351" t="str">
        <v xml:space="preserve"> </v>
      </c>
      <c r="I351" t="str">
        <v xml:space="preserve"> </v>
      </c>
      <c r="K351" s="57" t="str">
        <f>IFERROR(AVERAGEIF('Data Transformation'!$B$425:$B$8425,B351,IF('Input and Summary Results'!$J$4="no",'Data Transformation'!$C$425:$C$8425,'Data Transformation'!$E$425:$E$8425)),"")</f>
        <v/>
      </c>
      <c r="L351" s="58" t="str" cm="1">
        <f t="array" ref="L351">IFERROR(_xlfn.STDEV.S(IF('Data Transformation'!$B$425:$B$8425=B351,IF('Input and Summary Results'!$J$4="no",'Data Transformation'!$C$425:$C$8425,'Data Transformation'!$E$425:$E$8425),"")),"")</f>
        <v/>
      </c>
      <c r="M351" s="56"/>
      <c r="N351" t="str">
        <f>IF(E351&gt;='Data Transformation'!$R$29,B351,"")</f>
        <v xml:space="preserve"> </v>
      </c>
      <c r="O351" t="str">
        <f>IFERROR(IF(AND(Assignments!L351&lt;('Data Transformation'!$R$4-'Data Transformation'!$R$3)/2,ABS(K351-'Data Transformation'!$R$6)&gt;ABS(K351-'Data Transformation'!$R$5),NOT(ISNUMBER(N351)),NOT(ISNUMBER(R351)),NOT(ISNUMBER(P351)),NOT(ISNUMBER(R351)),NOT(ISNUMBER(S351)),NOT(ISNUMBER(T351))),Assignments!B351,""),"")</f>
        <v/>
      </c>
      <c r="P351" t="str">
        <f>IF(AND(NOT(ISNUMBER(N351)),NOT(ISNUMBER(R351)),NOT(ISNUMBER(S351)),G351&gt;='Data Transformation'!$R$28),B351,"")</f>
        <v xml:space="preserve"> </v>
      </c>
      <c r="Q351" t="str">
        <f>IFERROR(IF(AND(Assignments!L351&lt;('Data Transformation'!$R$4-'Data Transformation'!$R$3)/2,ABS(K351-'Data Transformation'!$R$6)&lt;ABS(K351-'Data Transformation'!$R$5),NOT(ISNUMBER(N351)),NOT(ISNUMBER(T351)),NOT(ISNUMBER(P351)),NOT(ISNUMBER(R351)),NOT(ISNUMBER(T351)),NOT(ISNUMBER(S351))),Assignments!B351,""),"")</f>
        <v/>
      </c>
      <c r="R351" t="str">
        <f>IF(H351&gt;='Data Transformation'!$R$30,B351,"")</f>
        <v xml:space="preserve"> </v>
      </c>
      <c r="S351" t="str">
        <f>IF(D351&gt;='Data Transformation'!$R$31,B351,"")</f>
        <v xml:space="preserve"> </v>
      </c>
      <c r="T351" t="str">
        <f>IF(AND(H351&lt;'Data Transformation'!$R$30,E351&lt;'Data Transformation'!$R$29,G351&lt;0.3,D351&lt;'Data Transformation'!$R$31,E351&gt;0.4,H351&gt;0.4),B351,"")</f>
        <v/>
      </c>
      <c r="U351" s="56"/>
      <c r="V351" t="str" cm="2">
        <f t="array" ref="V351">IF(C351=FALSE,"",IF(AND(ISNUMBER(B351),ISBLANK(N351:T351)),"Unclassified",(IF(COUNT(N351:T351)=0,"",INDEX($N$4:$T$4,MATCH(TRUE,N351:T351=B351,0))))))</f>
        <v/>
      </c>
      <c r="W351" t="str">
        <f t="shared" si="16"/>
        <v/>
      </c>
      <c r="X351" t="str">
        <f t="shared" si="17"/>
        <v/>
      </c>
      <c r="AC351" t="b">
        <f t="shared" si="18"/>
        <v>0</v>
      </c>
      <c r="AD351" t="str">
        <f>IFERROR(ABS(ABS(K351-'Data Transformation'!$R$5)-ABS(K351-'Data Transformation'!$R$6)),"")</f>
        <v/>
      </c>
      <c r="AE351" t="b">
        <f>IF(C351=FALSE,"",IF(AND(OR(V351=$Z$6,V351=$Z$8),OR(AC351=TRUE,AD351&lt;='Data Transformation'!$X$8)),TRUE,FALSE))</f>
        <v>0</v>
      </c>
    </row>
    <row r="352" spans="2:31" x14ac:dyDescent="0.25">
      <c r="B352" t="str">
        <v xml:space="preserve"> </v>
      </c>
      <c r="C352" t="str">
        <v xml:space="preserve"> </v>
      </c>
      <c r="D352" t="str">
        <v xml:space="preserve"> </v>
      </c>
      <c r="E352" t="str">
        <v xml:space="preserve"> </v>
      </c>
      <c r="F352" t="str">
        <v xml:space="preserve"> </v>
      </c>
      <c r="G352" t="str">
        <v xml:space="preserve"> </v>
      </c>
      <c r="H352" t="str">
        <v xml:space="preserve"> </v>
      </c>
      <c r="I352" t="str">
        <v xml:space="preserve"> </v>
      </c>
      <c r="K352" s="57" t="str">
        <f>IFERROR(AVERAGEIF('Data Transformation'!$B$425:$B$8425,B352,IF('Input and Summary Results'!$J$4="no",'Data Transformation'!$C$425:$C$8425,'Data Transformation'!$E$425:$E$8425)),"")</f>
        <v/>
      </c>
      <c r="L352" s="58" t="str" cm="1">
        <f t="array" ref="L352">IFERROR(_xlfn.STDEV.S(IF('Data Transformation'!$B$425:$B$8425=B352,IF('Input and Summary Results'!$J$4="no",'Data Transformation'!$C$425:$C$8425,'Data Transformation'!$E$425:$E$8425),"")),"")</f>
        <v/>
      </c>
      <c r="M352" s="56"/>
      <c r="N352" t="str">
        <f>IF(E352&gt;='Data Transformation'!$R$29,B352,"")</f>
        <v xml:space="preserve"> </v>
      </c>
      <c r="O352" t="str">
        <f>IFERROR(IF(AND(Assignments!L352&lt;('Data Transformation'!$R$4-'Data Transformation'!$R$3)/2,ABS(K352-'Data Transformation'!$R$6)&gt;ABS(K352-'Data Transformation'!$R$5),NOT(ISNUMBER(N352)),NOT(ISNUMBER(R352)),NOT(ISNUMBER(P352)),NOT(ISNUMBER(R352)),NOT(ISNUMBER(S352)),NOT(ISNUMBER(T352))),Assignments!B352,""),"")</f>
        <v/>
      </c>
      <c r="P352" t="str">
        <f>IF(AND(NOT(ISNUMBER(N352)),NOT(ISNUMBER(R352)),NOT(ISNUMBER(S352)),G352&gt;='Data Transformation'!$R$28),B352,"")</f>
        <v xml:space="preserve"> </v>
      </c>
      <c r="Q352" t="str">
        <f>IFERROR(IF(AND(Assignments!L352&lt;('Data Transformation'!$R$4-'Data Transformation'!$R$3)/2,ABS(K352-'Data Transformation'!$R$6)&lt;ABS(K352-'Data Transformation'!$R$5),NOT(ISNUMBER(N352)),NOT(ISNUMBER(T352)),NOT(ISNUMBER(P352)),NOT(ISNUMBER(R352)),NOT(ISNUMBER(T352)),NOT(ISNUMBER(S352))),Assignments!B352,""),"")</f>
        <v/>
      </c>
      <c r="R352" t="str">
        <f>IF(H352&gt;='Data Transformation'!$R$30,B352,"")</f>
        <v xml:space="preserve"> </v>
      </c>
      <c r="S352" t="str">
        <f>IF(D352&gt;='Data Transformation'!$R$31,B352,"")</f>
        <v xml:space="preserve"> </v>
      </c>
      <c r="T352" t="str">
        <f>IF(AND(H352&lt;'Data Transformation'!$R$30,E352&lt;'Data Transformation'!$R$29,G352&lt;0.3,D352&lt;'Data Transformation'!$R$31,E352&gt;0.4,H352&gt;0.4),B352,"")</f>
        <v/>
      </c>
      <c r="U352" s="56"/>
      <c r="V352" t="str" cm="2">
        <f t="array" ref="V352">IF(C352=FALSE,"",IF(AND(ISNUMBER(B352),ISBLANK(N352:T352)),"Unclassified",(IF(COUNT(N352:T352)=0,"",INDEX($N$4:$T$4,MATCH(TRUE,N352:T352=B352,0))))))</f>
        <v/>
      </c>
      <c r="W352" t="str">
        <f t="shared" si="16"/>
        <v/>
      </c>
      <c r="X352" t="str">
        <f t="shared" si="17"/>
        <v/>
      </c>
      <c r="AC352" t="b">
        <f t="shared" si="18"/>
        <v>0</v>
      </c>
      <c r="AD352" t="str">
        <f>IFERROR(ABS(ABS(K352-'Data Transformation'!$R$5)-ABS(K352-'Data Transformation'!$R$6)),"")</f>
        <v/>
      </c>
      <c r="AE352" t="b">
        <f>IF(C352=FALSE,"",IF(AND(OR(V352=$Z$6,V352=$Z$8),OR(AC352=TRUE,AD352&lt;='Data Transformation'!$X$8)),TRUE,FALSE))</f>
        <v>0</v>
      </c>
    </row>
    <row r="353" spans="2:31" x14ac:dyDescent="0.25">
      <c r="B353" t="str">
        <v xml:space="preserve"> </v>
      </c>
      <c r="C353" t="str">
        <v xml:space="preserve"> </v>
      </c>
      <c r="D353" t="str">
        <v xml:space="preserve"> </v>
      </c>
      <c r="E353" t="str">
        <v xml:space="preserve"> </v>
      </c>
      <c r="F353" t="str">
        <v xml:space="preserve"> </v>
      </c>
      <c r="G353" t="str">
        <v xml:space="preserve"> </v>
      </c>
      <c r="H353" t="str">
        <v xml:space="preserve"> </v>
      </c>
      <c r="I353" t="str">
        <v xml:space="preserve"> </v>
      </c>
      <c r="K353" s="57" t="str">
        <f>IFERROR(AVERAGEIF('Data Transformation'!$B$425:$B$8425,B353,IF('Input and Summary Results'!$J$4="no",'Data Transformation'!$C$425:$C$8425,'Data Transformation'!$E$425:$E$8425)),"")</f>
        <v/>
      </c>
      <c r="L353" s="58" t="str" cm="1">
        <f t="array" ref="L353">IFERROR(_xlfn.STDEV.S(IF('Data Transformation'!$B$425:$B$8425=B353,IF('Input and Summary Results'!$J$4="no",'Data Transformation'!$C$425:$C$8425,'Data Transformation'!$E$425:$E$8425),"")),"")</f>
        <v/>
      </c>
      <c r="M353" s="56"/>
      <c r="N353" t="str">
        <f>IF(E353&gt;='Data Transformation'!$R$29,B353,"")</f>
        <v xml:space="preserve"> </v>
      </c>
      <c r="O353" t="str">
        <f>IFERROR(IF(AND(Assignments!L353&lt;('Data Transformation'!$R$4-'Data Transformation'!$R$3)/2,ABS(K353-'Data Transformation'!$R$6)&gt;ABS(K353-'Data Transformation'!$R$5),NOT(ISNUMBER(N353)),NOT(ISNUMBER(R353)),NOT(ISNUMBER(P353)),NOT(ISNUMBER(R353)),NOT(ISNUMBER(S353)),NOT(ISNUMBER(T353))),Assignments!B353,""),"")</f>
        <v/>
      </c>
      <c r="P353" t="str">
        <f>IF(AND(NOT(ISNUMBER(N353)),NOT(ISNUMBER(R353)),NOT(ISNUMBER(S353)),G353&gt;='Data Transformation'!$R$28),B353,"")</f>
        <v xml:space="preserve"> </v>
      </c>
      <c r="Q353" t="str">
        <f>IFERROR(IF(AND(Assignments!L353&lt;('Data Transformation'!$R$4-'Data Transformation'!$R$3)/2,ABS(K353-'Data Transformation'!$R$6)&lt;ABS(K353-'Data Transformation'!$R$5),NOT(ISNUMBER(N353)),NOT(ISNUMBER(T353)),NOT(ISNUMBER(P353)),NOT(ISNUMBER(R353)),NOT(ISNUMBER(T353)),NOT(ISNUMBER(S353))),Assignments!B353,""),"")</f>
        <v/>
      </c>
      <c r="R353" t="str">
        <f>IF(H353&gt;='Data Transformation'!$R$30,B353,"")</f>
        <v xml:space="preserve"> </v>
      </c>
      <c r="S353" t="str">
        <f>IF(D353&gt;='Data Transformation'!$R$31,B353,"")</f>
        <v xml:space="preserve"> </v>
      </c>
      <c r="T353" t="str">
        <f>IF(AND(H353&lt;'Data Transformation'!$R$30,E353&lt;'Data Transformation'!$R$29,G353&lt;0.3,D353&lt;'Data Transformation'!$R$31,E353&gt;0.4,H353&gt;0.4),B353,"")</f>
        <v/>
      </c>
      <c r="U353" s="56"/>
      <c r="V353" t="str" cm="2">
        <f t="array" ref="V353">IF(C353=FALSE,"",IF(AND(ISNUMBER(B353),ISBLANK(N353:T353)),"Unclassified",(IF(COUNT(N353:T353)=0,"",INDEX($N$4:$T$4,MATCH(TRUE,N353:T353=B353,0))))))</f>
        <v/>
      </c>
      <c r="W353" t="str">
        <f t="shared" si="16"/>
        <v/>
      </c>
      <c r="X353" t="str">
        <f t="shared" si="17"/>
        <v/>
      </c>
      <c r="AC353" t="b">
        <f t="shared" si="18"/>
        <v>0</v>
      </c>
      <c r="AD353" t="str">
        <f>IFERROR(ABS(ABS(K353-'Data Transformation'!$R$5)-ABS(K353-'Data Transformation'!$R$6)),"")</f>
        <v/>
      </c>
      <c r="AE353" t="b">
        <f>IF(C353=FALSE,"",IF(AND(OR(V353=$Z$6,V353=$Z$8),OR(AC353=TRUE,AD353&lt;='Data Transformation'!$X$8)),TRUE,FALSE))</f>
        <v>0</v>
      </c>
    </row>
    <row r="354" spans="2:31" x14ac:dyDescent="0.25">
      <c r="B354" t="str">
        <v xml:space="preserve"> </v>
      </c>
      <c r="C354" t="str">
        <v xml:space="preserve"> </v>
      </c>
      <c r="D354" t="str">
        <v xml:space="preserve"> </v>
      </c>
      <c r="E354" t="str">
        <v xml:space="preserve"> </v>
      </c>
      <c r="F354" t="str">
        <v xml:space="preserve"> </v>
      </c>
      <c r="G354" t="str">
        <v xml:space="preserve"> </v>
      </c>
      <c r="H354" t="str">
        <v xml:space="preserve"> </v>
      </c>
      <c r="I354" t="str">
        <v xml:space="preserve"> </v>
      </c>
      <c r="K354" s="57" t="str">
        <f>IFERROR(AVERAGEIF('Data Transformation'!$B$425:$B$8425,B354,IF('Input and Summary Results'!$J$4="no",'Data Transformation'!$C$425:$C$8425,'Data Transformation'!$E$425:$E$8425)),"")</f>
        <v/>
      </c>
      <c r="L354" s="58" t="str" cm="1">
        <f t="array" ref="L354">IFERROR(_xlfn.STDEV.S(IF('Data Transformation'!$B$425:$B$8425=B354,IF('Input and Summary Results'!$J$4="no",'Data Transformation'!$C$425:$C$8425,'Data Transformation'!$E$425:$E$8425),"")),"")</f>
        <v/>
      </c>
      <c r="M354" s="56"/>
      <c r="N354" t="str">
        <f>IF(E354&gt;='Data Transformation'!$R$29,B354,"")</f>
        <v xml:space="preserve"> </v>
      </c>
      <c r="O354" t="str">
        <f>IFERROR(IF(AND(Assignments!L354&lt;('Data Transformation'!$R$4-'Data Transformation'!$R$3)/2,ABS(K354-'Data Transformation'!$R$6)&gt;ABS(K354-'Data Transformation'!$R$5),NOT(ISNUMBER(N354)),NOT(ISNUMBER(R354)),NOT(ISNUMBER(P354)),NOT(ISNUMBER(R354)),NOT(ISNUMBER(S354)),NOT(ISNUMBER(T354))),Assignments!B354,""),"")</f>
        <v/>
      </c>
      <c r="P354" t="str">
        <f>IF(AND(NOT(ISNUMBER(N354)),NOT(ISNUMBER(R354)),NOT(ISNUMBER(S354)),G354&gt;='Data Transformation'!$R$28),B354,"")</f>
        <v xml:space="preserve"> </v>
      </c>
      <c r="Q354" t="str">
        <f>IFERROR(IF(AND(Assignments!L354&lt;('Data Transformation'!$R$4-'Data Transformation'!$R$3)/2,ABS(K354-'Data Transformation'!$R$6)&lt;ABS(K354-'Data Transformation'!$R$5),NOT(ISNUMBER(N354)),NOT(ISNUMBER(T354)),NOT(ISNUMBER(P354)),NOT(ISNUMBER(R354)),NOT(ISNUMBER(T354)),NOT(ISNUMBER(S354))),Assignments!B354,""),"")</f>
        <v/>
      </c>
      <c r="R354" t="str">
        <f>IF(H354&gt;='Data Transformation'!$R$30,B354,"")</f>
        <v xml:space="preserve"> </v>
      </c>
      <c r="S354" t="str">
        <f>IF(D354&gt;='Data Transformation'!$R$31,B354,"")</f>
        <v xml:space="preserve"> </v>
      </c>
      <c r="T354" t="str">
        <f>IF(AND(H354&lt;'Data Transformation'!$R$30,E354&lt;'Data Transformation'!$R$29,G354&lt;0.3,D354&lt;'Data Transformation'!$R$31,E354&gt;0.4,H354&gt;0.4),B354,"")</f>
        <v/>
      </c>
      <c r="U354" s="56"/>
      <c r="V354" t="str" cm="2">
        <f t="array" ref="V354">IF(C354=FALSE,"",IF(AND(ISNUMBER(B354),ISBLANK(N354:T354)),"Unclassified",(IF(COUNT(N354:T354)=0,"",INDEX($N$4:$T$4,MATCH(TRUE,N354:T354=B354,0))))))</f>
        <v/>
      </c>
      <c r="W354" t="str">
        <f t="shared" si="16"/>
        <v/>
      </c>
      <c r="X354" t="str">
        <f t="shared" si="17"/>
        <v/>
      </c>
      <c r="AC354" t="b">
        <f t="shared" si="18"/>
        <v>0</v>
      </c>
      <c r="AD354" t="str">
        <f>IFERROR(ABS(ABS(K354-'Data Transformation'!$R$5)-ABS(K354-'Data Transformation'!$R$6)),"")</f>
        <v/>
      </c>
      <c r="AE354" t="b">
        <f>IF(C354=FALSE,"",IF(AND(OR(V354=$Z$6,V354=$Z$8),OR(AC354=TRUE,AD354&lt;='Data Transformation'!$X$8)),TRUE,FALSE))</f>
        <v>0</v>
      </c>
    </row>
    <row r="355" spans="2:31" x14ac:dyDescent="0.25">
      <c r="B355" t="str">
        <v xml:space="preserve"> </v>
      </c>
      <c r="C355" t="str">
        <v xml:space="preserve"> </v>
      </c>
      <c r="D355" t="str">
        <v xml:space="preserve"> </v>
      </c>
      <c r="E355" t="str">
        <v xml:space="preserve"> </v>
      </c>
      <c r="F355" t="str">
        <v xml:space="preserve"> </v>
      </c>
      <c r="G355" t="str">
        <v xml:space="preserve"> </v>
      </c>
      <c r="H355" t="str">
        <v xml:space="preserve"> </v>
      </c>
      <c r="I355" t="str">
        <v xml:space="preserve"> </v>
      </c>
      <c r="K355" s="57" t="str">
        <f>IFERROR(AVERAGEIF('Data Transformation'!$B$425:$B$8425,B355,IF('Input and Summary Results'!$J$4="no",'Data Transformation'!$C$425:$C$8425,'Data Transformation'!$E$425:$E$8425)),"")</f>
        <v/>
      </c>
      <c r="L355" s="58" t="str" cm="1">
        <f t="array" ref="L355">IFERROR(_xlfn.STDEV.S(IF('Data Transformation'!$B$425:$B$8425=B355,IF('Input and Summary Results'!$J$4="no",'Data Transformation'!$C$425:$C$8425,'Data Transformation'!$E$425:$E$8425),"")),"")</f>
        <v/>
      </c>
      <c r="M355" s="56"/>
      <c r="N355" t="str">
        <f>IF(E355&gt;='Data Transformation'!$R$29,B355,"")</f>
        <v xml:space="preserve"> </v>
      </c>
      <c r="O355" t="str">
        <f>IFERROR(IF(AND(Assignments!L355&lt;('Data Transformation'!$R$4-'Data Transformation'!$R$3)/2,ABS(K355-'Data Transformation'!$R$6)&gt;ABS(K355-'Data Transformation'!$R$5),NOT(ISNUMBER(N355)),NOT(ISNUMBER(R355)),NOT(ISNUMBER(P355)),NOT(ISNUMBER(R355)),NOT(ISNUMBER(S355)),NOT(ISNUMBER(T355))),Assignments!B355,""),"")</f>
        <v/>
      </c>
      <c r="P355" t="str">
        <f>IF(AND(NOT(ISNUMBER(N355)),NOT(ISNUMBER(R355)),NOT(ISNUMBER(S355)),G355&gt;='Data Transformation'!$R$28),B355,"")</f>
        <v xml:space="preserve"> </v>
      </c>
      <c r="Q355" t="str">
        <f>IFERROR(IF(AND(Assignments!L355&lt;('Data Transformation'!$R$4-'Data Transformation'!$R$3)/2,ABS(K355-'Data Transformation'!$R$6)&lt;ABS(K355-'Data Transformation'!$R$5),NOT(ISNUMBER(N355)),NOT(ISNUMBER(T355)),NOT(ISNUMBER(P355)),NOT(ISNUMBER(R355)),NOT(ISNUMBER(T355)),NOT(ISNUMBER(S355))),Assignments!B355,""),"")</f>
        <v/>
      </c>
      <c r="R355" t="str">
        <f>IF(H355&gt;='Data Transformation'!$R$30,B355,"")</f>
        <v xml:space="preserve"> </v>
      </c>
      <c r="S355" t="str">
        <f>IF(D355&gt;='Data Transformation'!$R$31,B355,"")</f>
        <v xml:space="preserve"> </v>
      </c>
      <c r="T355" t="str">
        <f>IF(AND(H355&lt;'Data Transformation'!$R$30,E355&lt;'Data Transformation'!$R$29,G355&lt;0.3,D355&lt;'Data Transformation'!$R$31,E355&gt;0.4,H355&gt;0.4),B355,"")</f>
        <v/>
      </c>
      <c r="U355" s="56"/>
      <c r="V355" t="str" cm="2">
        <f t="array" ref="V355">IF(C355=FALSE,"",IF(AND(ISNUMBER(B355),ISBLANK(N355:T355)),"Unclassified",(IF(COUNT(N355:T355)=0,"",INDEX($N$4:$T$4,MATCH(TRUE,N355:T355=B355,0))))))</f>
        <v/>
      </c>
      <c r="W355" t="str">
        <f t="shared" si="16"/>
        <v/>
      </c>
      <c r="X355" t="str">
        <f t="shared" si="17"/>
        <v/>
      </c>
      <c r="AC355" t="b">
        <f t="shared" si="18"/>
        <v>0</v>
      </c>
      <c r="AD355" t="str">
        <f>IFERROR(ABS(ABS(K355-'Data Transformation'!$R$5)-ABS(K355-'Data Transformation'!$R$6)),"")</f>
        <v/>
      </c>
      <c r="AE355" t="b">
        <f>IF(C355=FALSE,"",IF(AND(OR(V355=$Z$6,V355=$Z$8),OR(AC355=TRUE,AD355&lt;='Data Transformation'!$X$8)),TRUE,FALSE))</f>
        <v>0</v>
      </c>
    </row>
    <row r="428" spans="1:33" s="56" customFormat="1" x14ac:dyDescent="0.25">
      <c r="A428"/>
      <c r="B428"/>
      <c r="C428"/>
      <c r="D428"/>
      <c r="E428"/>
      <c r="F428"/>
      <c r="G428"/>
      <c r="H428"/>
      <c r="I428"/>
      <c r="J428"/>
      <c r="K428"/>
      <c r="L428"/>
      <c r="M428"/>
      <c r="N428"/>
      <c r="O428"/>
      <c r="P428"/>
      <c r="Q428"/>
      <c r="R428"/>
      <c r="S428"/>
      <c r="T428"/>
      <c r="U428"/>
      <c r="V428"/>
      <c r="W428"/>
      <c r="X428"/>
      <c r="Y428"/>
      <c r="Z428"/>
      <c r="AA428"/>
      <c r="AB428"/>
      <c r="AC428"/>
      <c r="AD428"/>
      <c r="AE428"/>
      <c r="AF428"/>
      <c r="AG428"/>
    </row>
  </sheetData>
  <customSheetViews>
    <customSheetView guid="{3FABBB88-4ADF-4471-88BA-07085913E628}" scale="85">
      <selection activeCell="S13" sqref="S13"/>
      <pageMargins left="0.7" right="0.7" top="0.75" bottom="0.75" header="0.3" footer="0.3"/>
    </customSheetView>
  </customSheetViews>
  <conditionalFormatting sqref="AE6:AE355">
    <cfRule type="cellIs" dxfId="350" priority="1" operator="equal">
      <formula>TRUE</formula>
    </cfRule>
  </conditionalFormatting>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6"/>
  <dimension ref="A1:Y10515"/>
  <sheetViews>
    <sheetView zoomScale="90" zoomScaleNormal="90" workbookViewId="0">
      <pane ySplit="2" topLeftCell="A3" activePane="bottomLeft" state="frozen"/>
      <selection pane="bottomLeft" activeCell="I13" sqref="I13"/>
    </sheetView>
  </sheetViews>
  <sheetFormatPr defaultColWidth="11" defaultRowHeight="15.75" x14ac:dyDescent="0.25"/>
  <cols>
    <col min="2" max="2" width="11" bestFit="1" customWidth="1"/>
    <col min="3" max="3" width="9.125" bestFit="1" customWidth="1"/>
    <col min="4" max="6" width="9.125" customWidth="1"/>
    <col min="7" max="7" width="5.5" bestFit="1" customWidth="1"/>
    <col min="8" max="8" width="5.625" customWidth="1"/>
    <col min="9" max="9" width="6.875" customWidth="1"/>
    <col min="10" max="10" width="12.875" bestFit="1" customWidth="1"/>
    <col min="11" max="11" width="12.625" bestFit="1" customWidth="1"/>
    <col min="13" max="13" width="15.375" bestFit="1" customWidth="1"/>
    <col min="14" max="14" width="15.375" style="26" customWidth="1"/>
    <col min="15" max="15" width="10" style="26" bestFit="1" customWidth="1"/>
    <col min="16" max="16" width="25.125" style="26" bestFit="1" customWidth="1"/>
    <col min="17" max="17" width="22.5" style="26" bestFit="1" customWidth="1"/>
    <col min="18" max="18" width="8.5" style="26" bestFit="1" customWidth="1"/>
    <col min="23" max="25" width="11" style="2"/>
  </cols>
  <sheetData>
    <row r="1" spans="1:25" ht="21" x14ac:dyDescent="0.35">
      <c r="M1" s="24"/>
      <c r="N1" s="54"/>
      <c r="O1" s="85" t="s">
        <v>49</v>
      </c>
      <c r="P1" s="85"/>
      <c r="Q1" s="85"/>
      <c r="R1" s="85"/>
      <c r="W1"/>
      <c r="X1"/>
      <c r="Y1"/>
    </row>
    <row r="2" spans="1:25" ht="21" x14ac:dyDescent="0.35">
      <c r="M2" s="25" t="s">
        <v>61</v>
      </c>
      <c r="N2" s="19" t="s">
        <v>106</v>
      </c>
      <c r="O2" s="19" t="s">
        <v>50</v>
      </c>
      <c r="P2" s="19" t="s">
        <v>51</v>
      </c>
      <c r="Q2" s="19" t="s">
        <v>52</v>
      </c>
      <c r="R2" s="19" t="s">
        <v>53</v>
      </c>
      <c r="S2" s="19" t="s">
        <v>70</v>
      </c>
      <c r="W2"/>
      <c r="X2" s="33" t="s">
        <v>108</v>
      </c>
      <c r="Y2" s="33" t="s">
        <v>109</v>
      </c>
    </row>
    <row r="3" spans="1:25" ht="23.25" x14ac:dyDescent="0.35">
      <c r="B3" s="21" t="s">
        <v>48</v>
      </c>
      <c r="C3" s="29"/>
      <c r="D3" s="29"/>
      <c r="E3" s="29"/>
      <c r="F3" s="29"/>
      <c r="G3" s="29"/>
      <c r="H3" s="30"/>
      <c r="I3" s="30"/>
      <c r="J3" s="30"/>
      <c r="L3" s="29"/>
      <c r="M3" s="23">
        <f>INDEX('Data Transformation'!$O$4:$O$424,MATCH($B$3,'Data Transformation'!$M$4:$M$424,0),MATCH($M$2,'Data Transformation'!$O$3,0))</f>
        <v>4933</v>
      </c>
      <c r="N3" s="27">
        <f>IF('Input and Summary Results'!$J$16="minimum",'Bin Analysis'!X4/(M3-1),'Bin Analysis'!Y3/('Bin Analysis'!M3-1))</f>
        <v>2.5952960259529603E-2</v>
      </c>
      <c r="O3" s="27">
        <f>IF(M3=FALSE,NA(),(VLOOKUP(1,C6:K25,4,FALSE))/(M3-1))</f>
        <v>0.2637875101378751</v>
      </c>
      <c r="P3" s="27">
        <f>IF(M3=FALSE,NA(),SUM(J6:J25)/Weighting!$S$5)</f>
        <v>1</v>
      </c>
      <c r="Q3" s="27">
        <f>IF(M3=FALSE,NA(),SUM(K6:K25)/Weighting!$S$6)</f>
        <v>1</v>
      </c>
      <c r="R3" s="27">
        <f>IF(M3=FALSE,NA(),(VLOOKUP(1,G6:K25,3,FALSE))/(M3-1))</f>
        <v>0.395985401459854</v>
      </c>
      <c r="S3" s="22" t="str">
        <f>IF(M3=FALSE,NA(),IF(SUM(J6:J25)=2,"yes","no"))</f>
        <v>no</v>
      </c>
      <c r="X3" s="2" cm="2">
        <f t="array" ref="X3:X4">FREQUENCY('Data Transformation'!G425:G6424,'Data Transformation'!$U$11)</f>
        <v>4804</v>
      </c>
      <c r="Y3" s="2" cm="2">
        <f t="array" ref="Y3:Y4">FREQUENCY('Data Transformation'!G425:G8425,'Data Transformation'!$U$12)</f>
        <v>3503</v>
      </c>
    </row>
    <row r="4" spans="1:25" x14ac:dyDescent="0.25">
      <c r="B4" t="s">
        <v>47</v>
      </c>
      <c r="C4" t="s">
        <v>5</v>
      </c>
      <c r="D4" t="s">
        <v>99</v>
      </c>
      <c r="E4" t="s">
        <v>100</v>
      </c>
      <c r="F4" t="s">
        <v>101</v>
      </c>
      <c r="G4" t="s">
        <v>69</v>
      </c>
      <c r="H4" t="s">
        <v>31</v>
      </c>
      <c r="I4" t="s">
        <v>32</v>
      </c>
      <c r="J4" t="s">
        <v>46</v>
      </c>
      <c r="K4" s="14" t="s">
        <v>45</v>
      </c>
      <c r="M4" s="14"/>
      <c r="X4" s="2">
        <v>128</v>
      </c>
      <c r="Y4" s="2">
        <v>1429</v>
      </c>
    </row>
    <row r="5" spans="1:25" x14ac:dyDescent="0.25">
      <c r="D5" t="b">
        <f>IF(C5=1,'Data Transformation'!$G$3+0.5*'Data Transformation'!$W$25,IF(C6=1,D6-'Data Transformation'!$W$25,FALSE))</f>
        <v>0</v>
      </c>
      <c r="E5" t="str">
        <f>IF(ISLOGICAL(D5),"",FREQUENCY('Data Transformation'!$G$425:$G$8425,D5))</f>
        <v/>
      </c>
      <c r="F5" t="str">
        <f>IF(ISLOGICAL(D5),"",E5-E4)</f>
        <v/>
      </c>
      <c r="M5" s="14"/>
    </row>
    <row r="6" spans="1:25" x14ac:dyDescent="0.25">
      <c r="A6" s="32">
        <f>IF(Weighting!$P$6&gt;0,B6,"")</f>
        <v>0.32100000000000001</v>
      </c>
      <c r="B6">
        <f>Weighting!$C$6</f>
        <v>0.32100000000000001</v>
      </c>
      <c r="C6">
        <f>Weighting!$F$6</f>
        <v>0</v>
      </c>
      <c r="D6" t="b">
        <f>IF(C6=1,'Data Transformation'!$G$3+0.5*'Data Transformation'!$W$25,IF(C7=1,D7-'Data Transformation'!$W$25,FALSE))</f>
        <v>0</v>
      </c>
      <c r="E6" t="str">
        <f>IF(ISLOGICAL(D6),"",FREQUENCY('Data Transformation'!$G$425:$G$8425,D6))</f>
        <v/>
      </c>
      <c r="F6" t="str">
        <f>IF(ISLOGICAL(D6),"",E6-E5)</f>
        <v/>
      </c>
      <c r="G6">
        <f>Weighting!$H$6</f>
        <v>1</v>
      </c>
      <c r="H6">
        <f>FREQUENCY('Data Transformation'!$G$425:$G$8425, $B$6)</f>
        <v>1953</v>
      </c>
      <c r="I6">
        <f>H6-H5+C6</f>
        <v>1953</v>
      </c>
      <c r="J6">
        <f>IF(I6=0,0,1)</f>
        <v>1</v>
      </c>
      <c r="K6">
        <f>J6*Weighting!$W$6</f>
        <v>1</v>
      </c>
      <c r="M6" s="14"/>
    </row>
    <row r="7" spans="1:25" x14ac:dyDescent="0.25">
      <c r="A7" s="32">
        <f>IF(Weighting!$P$7&gt;0,B7,"")</f>
        <v>0.45200000000000001</v>
      </c>
      <c r="B7">
        <f>Weighting!$C$7</f>
        <v>0.45200000000000001</v>
      </c>
      <c r="C7">
        <f>Weighting!$F$7</f>
        <v>0</v>
      </c>
      <c r="D7" t="b">
        <f>IF(C7=1,'Data Transformation'!$G$3+0.5*'Data Transformation'!$W$25,IF(C8=1,D8-'Data Transformation'!$W$25,FALSE))</f>
        <v>0</v>
      </c>
      <c r="E7" t="str">
        <f>IF(ISLOGICAL(D7),"",FREQUENCY('Data Transformation'!$G$425:$G$8425,D7))</f>
        <v/>
      </c>
      <c r="F7" t="str">
        <f t="shared" ref="F7:F25" si="0">IF(ISLOGICAL(D7),"",E7-E6)</f>
        <v/>
      </c>
      <c r="G7">
        <f>Weighting!$H$7</f>
        <v>0</v>
      </c>
      <c r="H7">
        <f>FREQUENCY('Data Transformation'!$G$425:$G$8425, $B$7)</f>
        <v>2212</v>
      </c>
      <c r="I7">
        <f t="shared" ref="I7:I25" si="1">H7-H6+C7</f>
        <v>259</v>
      </c>
      <c r="J7">
        <f>IF(I7=0,0,1)</f>
        <v>1</v>
      </c>
      <c r="K7">
        <f>J7*Weighting!$W$7</f>
        <v>2</v>
      </c>
      <c r="M7" s="14"/>
    </row>
    <row r="8" spans="1:25" x14ac:dyDescent="0.25">
      <c r="A8" s="32">
        <f>IF(Weighting!$P$8&gt;0,B8,"")</f>
        <v>0.58299999999999996</v>
      </c>
      <c r="B8">
        <f>Weighting!$C$8</f>
        <v>0.58299999999999996</v>
      </c>
      <c r="C8">
        <f>Weighting!$F$8</f>
        <v>0</v>
      </c>
      <c r="D8" t="b">
        <f>IF(C8=1,'Data Transformation'!$G$3+0.5*'Data Transformation'!$W$25,IF(C9=1,D9-'Data Transformation'!$W$25,FALSE))</f>
        <v>0</v>
      </c>
      <c r="E8" t="str">
        <f>IF(ISLOGICAL(D8),"",FREQUENCY('Data Transformation'!$G$425:$G$8425,D8))</f>
        <v/>
      </c>
      <c r="F8" t="str">
        <f t="shared" si="0"/>
        <v/>
      </c>
      <c r="G8">
        <f>Weighting!$H$8</f>
        <v>0</v>
      </c>
      <c r="H8">
        <f>FREQUENCY('Data Transformation'!$G$425:$G$8425, $B$8)</f>
        <v>2487</v>
      </c>
      <c r="I8">
        <f t="shared" si="1"/>
        <v>275</v>
      </c>
      <c r="J8">
        <f t="shared" ref="J8:J25" si="2">IF(I8=0,0,1)</f>
        <v>1</v>
      </c>
      <c r="K8">
        <f>J8*Weighting!$W$8</f>
        <v>3</v>
      </c>
      <c r="M8" s="14"/>
    </row>
    <row r="9" spans="1:25" x14ac:dyDescent="0.25">
      <c r="A9" s="32">
        <f>IF(Weighting!$P$9&gt;0,B9,"")</f>
        <v>0.71399999999999997</v>
      </c>
      <c r="B9" s="50">
        <f>Weighting!$C$9</f>
        <v>0.71399999999999997</v>
      </c>
      <c r="C9">
        <f>Weighting!$F$9</f>
        <v>0</v>
      </c>
      <c r="D9" t="b">
        <f>IF(C9=1,'Data Transformation'!$G$3+0.5*'Data Transformation'!$W$25,IF(C10=1,D10-'Data Transformation'!$W$25,FALSE))</f>
        <v>0</v>
      </c>
      <c r="E9" t="str">
        <f>IF(ISLOGICAL(D9),"",FREQUENCY('Data Transformation'!$G$425:$G$8425,D9))</f>
        <v/>
      </c>
      <c r="F9" t="str">
        <f t="shared" si="0"/>
        <v/>
      </c>
      <c r="G9">
        <f>Weighting!$H$9</f>
        <v>0</v>
      </c>
      <c r="H9">
        <f>FREQUENCY('Data Transformation'!$G$425:$G$8425, $B$9)</f>
        <v>2867</v>
      </c>
      <c r="I9">
        <f t="shared" si="1"/>
        <v>380</v>
      </c>
      <c r="J9">
        <f t="shared" si="2"/>
        <v>1</v>
      </c>
      <c r="K9">
        <f>J9*Weighting!$W$9</f>
        <v>3</v>
      </c>
      <c r="M9" s="14"/>
    </row>
    <row r="10" spans="1:25" x14ac:dyDescent="0.25">
      <c r="A10" s="32">
        <f>IF(Weighting!$P$10&gt;0,B10,"")</f>
        <v>0.84499999999999997</v>
      </c>
      <c r="B10">
        <f>Weighting!$C$10</f>
        <v>0.84499999999999997</v>
      </c>
      <c r="C10">
        <f>Weighting!$F$10</f>
        <v>0</v>
      </c>
      <c r="D10" t="b">
        <f>IF(C10=1,'Data Transformation'!$G$3+0.5*'Data Transformation'!$W$25,IF(C11=1,D11-'Data Transformation'!$W$25,FALSE))</f>
        <v>0</v>
      </c>
      <c r="E10" t="str">
        <f>IF(ISLOGICAL(D10),"",FREQUENCY('Data Transformation'!$G$425:$G$8425,D10))</f>
        <v/>
      </c>
      <c r="F10" t="str">
        <f t="shared" si="0"/>
        <v/>
      </c>
      <c r="G10">
        <f>Weighting!$H$10</f>
        <v>0</v>
      </c>
      <c r="H10">
        <f>FREQUENCY('Data Transformation'!$G$425:$G$8425, $B$10)</f>
        <v>3381</v>
      </c>
      <c r="I10">
        <f t="shared" si="1"/>
        <v>514</v>
      </c>
      <c r="J10">
        <f t="shared" si="2"/>
        <v>1</v>
      </c>
      <c r="K10">
        <f>J10*Weighting!$W$10</f>
        <v>3</v>
      </c>
      <c r="M10" s="14"/>
    </row>
    <row r="11" spans="1:25" x14ac:dyDescent="0.25">
      <c r="A11" s="32">
        <f>IF(Weighting!$P$11&gt;0,B11,"")</f>
        <v>0.97599999999999998</v>
      </c>
      <c r="B11">
        <f>Weighting!$C$11</f>
        <v>0.97599999999999998</v>
      </c>
      <c r="C11">
        <f>Weighting!$F$11</f>
        <v>0</v>
      </c>
      <c r="D11">
        <f>IF(C11=1,'Data Transformation'!$G$3+0.5*'Data Transformation'!$W$25,IF(C12=1,D12-'Data Transformation'!$W$25,FALSE))</f>
        <v>0.86899999999999999</v>
      </c>
      <c r="E11">
        <f>IF(ISLOGICAL(D11),"",FREQUENCY('Data Transformation'!$G$425:$G$8425,D11))</f>
        <v>3503</v>
      </c>
      <c r="F11" t="e">
        <f t="shared" si="0"/>
        <v>#VALUE!</v>
      </c>
      <c r="G11">
        <f>Weighting!$H$11</f>
        <v>0</v>
      </c>
      <c r="H11">
        <f>FREQUENCY('Data Transformation'!$G$425:$G$8425, $B$11)</f>
        <v>4126</v>
      </c>
      <c r="I11">
        <f t="shared" si="1"/>
        <v>745</v>
      </c>
      <c r="J11">
        <f t="shared" si="2"/>
        <v>1</v>
      </c>
      <c r="K11">
        <f>J11*Weighting!$W$11</f>
        <v>2</v>
      </c>
      <c r="M11" s="14"/>
    </row>
    <row r="12" spans="1:25" x14ac:dyDescent="0.25">
      <c r="A12" s="32">
        <f>IF(Weighting!$P$12&gt;0,B12,"")</f>
        <v>1.107</v>
      </c>
      <c r="B12">
        <f>Weighting!$C$12</f>
        <v>1.107</v>
      </c>
      <c r="C12">
        <f>Weighting!$F$12</f>
        <v>1</v>
      </c>
      <c r="D12">
        <f>IF(C12=1,'Data Transformation'!$G$3+0.5*'Data Transformation'!$W$25,IF(C13=1,D13-'Data Transformation'!$W$25,FALSE))</f>
        <v>1.131</v>
      </c>
      <c r="E12">
        <f>IF(ISLOGICAL(D12),"",FREQUENCY('Data Transformation'!$G$425:$G$8425,D12))</f>
        <v>4804</v>
      </c>
      <c r="F12">
        <f t="shared" si="0"/>
        <v>1301</v>
      </c>
      <c r="G12">
        <f>Weighting!$H$12</f>
        <v>0</v>
      </c>
      <c r="H12">
        <f>FREQUENCY('Data Transformation'!$G$425:$G$8425, $B$12)</f>
        <v>4755</v>
      </c>
      <c r="I12">
        <f t="shared" si="1"/>
        <v>630</v>
      </c>
      <c r="J12">
        <f t="shared" si="2"/>
        <v>1</v>
      </c>
      <c r="K12">
        <f>J12*Weighting!$W$12</f>
        <v>1</v>
      </c>
      <c r="M12" s="14"/>
    </row>
    <row r="13" spans="1:25" x14ac:dyDescent="0.25">
      <c r="A13" s="32">
        <f>IF(Weighting!$P$13&gt;0,B13,"")</f>
        <v>1.238</v>
      </c>
      <c r="B13">
        <f>Weighting!$C$13</f>
        <v>1.238</v>
      </c>
      <c r="C13">
        <f>Weighting!$F$13</f>
        <v>0</v>
      </c>
      <c r="D13" t="b">
        <f>IF(C13=1,'Data Transformation'!$G$3+0.5*'Data Transformation'!$W$25,IF(C14=1,D14-'Data Transformation'!$W$25,FALSE))</f>
        <v>0</v>
      </c>
      <c r="E13" t="str">
        <f>IF(ISLOGICAL(D13),"",FREQUENCY('Data Transformation'!$G$425:$G$8425,D13))</f>
        <v/>
      </c>
      <c r="F13" t="str">
        <f t="shared" si="0"/>
        <v/>
      </c>
      <c r="G13">
        <f>Weighting!$H$13</f>
        <v>0</v>
      </c>
      <c r="H13">
        <f>FREQUENCY('Data Transformation'!$G$425:$G$8425, $B$13)</f>
        <v>4895</v>
      </c>
      <c r="I13">
        <f t="shared" si="1"/>
        <v>140</v>
      </c>
      <c r="J13">
        <f t="shared" si="2"/>
        <v>1</v>
      </c>
      <c r="K13">
        <f>J13*Weighting!$W$13</f>
        <v>2</v>
      </c>
      <c r="M13" s="14"/>
    </row>
    <row r="14" spans="1:25" x14ac:dyDescent="0.25">
      <c r="A14" s="32">
        <f>IF(Weighting!$P$14&gt;0,B14,"")</f>
        <v>1.369</v>
      </c>
      <c r="B14">
        <f>Weighting!$C$14</f>
        <v>1.369</v>
      </c>
      <c r="C14">
        <f>Weighting!$F$14</f>
        <v>0</v>
      </c>
      <c r="D14" t="b">
        <f>IF(C14=1,'Data Transformation'!$G$3+0.5*'Data Transformation'!$W$25,IF(C15=1,D15-'Data Transformation'!$W$25,FALSE))</f>
        <v>0</v>
      </c>
      <c r="E14" t="str">
        <f>IF(ISLOGICAL(D14),"",FREQUENCY('Data Transformation'!$G$425:$G$8425,D14))</f>
        <v/>
      </c>
      <c r="F14" t="str">
        <f t="shared" si="0"/>
        <v/>
      </c>
      <c r="G14">
        <f>Weighting!$H$14</f>
        <v>0</v>
      </c>
      <c r="H14">
        <f>FREQUENCY('Data Transformation'!$G$425:$G$8425, $B$14)</f>
        <v>4925</v>
      </c>
      <c r="I14">
        <f t="shared" si="1"/>
        <v>30</v>
      </c>
      <c r="J14">
        <f t="shared" si="2"/>
        <v>1</v>
      </c>
      <c r="K14">
        <f>J14*Weighting!$W$14</f>
        <v>3</v>
      </c>
      <c r="M14" s="14"/>
    </row>
    <row r="15" spans="1:25" x14ac:dyDescent="0.25">
      <c r="A15" s="32">
        <f>IF(Weighting!$P$15&gt;0,B15,"")</f>
        <v>1.5000009999999999</v>
      </c>
      <c r="B15">
        <f>Weighting!$C$15</f>
        <v>1.5000009999999999</v>
      </c>
      <c r="C15">
        <f>Weighting!$F$15</f>
        <v>0</v>
      </c>
      <c r="D15" t="b">
        <f>IF(C15=1,'Data Transformation'!$G$3+0.5*'Data Transformation'!$W$25,IF(C16=1,D16-'Data Transformation'!$W$25,FALSE))</f>
        <v>0</v>
      </c>
      <c r="E15" t="str">
        <f>IF(ISLOGICAL(D15),"",FREQUENCY('Data Transformation'!$G$425:$G$8425,D15))</f>
        <v/>
      </c>
      <c r="F15" t="str">
        <f t="shared" si="0"/>
        <v/>
      </c>
      <c r="G15">
        <f>Weighting!$H$15</f>
        <v>0</v>
      </c>
      <c r="H15">
        <f>FREQUENCY('Data Transformation'!$G$425:$G$8425, $B$15)</f>
        <v>4932</v>
      </c>
      <c r="I15">
        <f t="shared" si="1"/>
        <v>7</v>
      </c>
      <c r="J15">
        <f t="shared" si="2"/>
        <v>1</v>
      </c>
      <c r="K15">
        <f>J15*Weighting!$W$15</f>
        <v>3</v>
      </c>
      <c r="M15" s="14"/>
    </row>
    <row r="16" spans="1:25" x14ac:dyDescent="0.25">
      <c r="A16" s="32" t="str">
        <f>IF(Weighting!$P$16&gt;0,B16,"")</f>
        <v/>
      </c>
      <c r="B16">
        <f>Weighting!$C$16</f>
        <v>1.631</v>
      </c>
      <c r="C16">
        <f>Weighting!$F$16</f>
        <v>0</v>
      </c>
      <c r="D16" t="b">
        <f>IF(C16=1,'Data Transformation'!$G$3+0.5*'Data Transformation'!$W$25,IF(C17=1,D17-'Data Transformation'!$W$25,FALSE))</f>
        <v>0</v>
      </c>
      <c r="E16" t="str">
        <f>IF(ISLOGICAL(D16),"",FREQUENCY('Data Transformation'!$G$425:$G$8425,D16))</f>
        <v/>
      </c>
      <c r="F16" t="str">
        <f t="shared" si="0"/>
        <v/>
      </c>
      <c r="G16">
        <f>Weighting!$H$16</f>
        <v>0</v>
      </c>
      <c r="H16">
        <f>FREQUENCY('Data Transformation'!$G$425:$G$8425, $B$16)</f>
        <v>4932</v>
      </c>
      <c r="I16">
        <f t="shared" si="1"/>
        <v>0</v>
      </c>
      <c r="J16">
        <f t="shared" si="2"/>
        <v>0</v>
      </c>
      <c r="K16">
        <f>J16*Weighting!$W$16</f>
        <v>0</v>
      </c>
      <c r="M16" s="14"/>
    </row>
    <row r="17" spans="1:25" x14ac:dyDescent="0.25">
      <c r="A17" s="32" t="str">
        <f>IF(Weighting!$P$17&gt;0,B17,"")</f>
        <v/>
      </c>
      <c r="B17">
        <f>Weighting!$C$17</f>
        <v>1.762</v>
      </c>
      <c r="C17">
        <f>Weighting!$F$17</f>
        <v>0</v>
      </c>
      <c r="D17" t="b">
        <f>IF(C17=1,'Data Transformation'!$G$3+0.5*'Data Transformation'!$W$25,IF(C18=1,D18-'Data Transformation'!$W$25,FALSE))</f>
        <v>0</v>
      </c>
      <c r="E17" t="str">
        <f>IF(ISLOGICAL(D17),"",FREQUENCY('Data Transformation'!$G$425:$G$8425,D17))</f>
        <v/>
      </c>
      <c r="F17" t="str">
        <f t="shared" si="0"/>
        <v/>
      </c>
      <c r="G17">
        <f>Weighting!$H$17</f>
        <v>0</v>
      </c>
      <c r="H17">
        <f>FREQUENCY('Data Transformation'!$G$425:$G$8425, $B$17)</f>
        <v>4932</v>
      </c>
      <c r="I17">
        <f t="shared" si="1"/>
        <v>0</v>
      </c>
      <c r="J17">
        <f t="shared" si="2"/>
        <v>0</v>
      </c>
      <c r="K17">
        <f>J17*Weighting!$W$17</f>
        <v>0</v>
      </c>
      <c r="M17" s="14"/>
    </row>
    <row r="18" spans="1:25" x14ac:dyDescent="0.25">
      <c r="A18" s="32" t="str">
        <f>IF(Weighting!$P$18&gt;0,B18,"")</f>
        <v/>
      </c>
      <c r="B18">
        <f>Weighting!$C$18</f>
        <v>1.893</v>
      </c>
      <c r="C18">
        <f>Weighting!$F$18</f>
        <v>0</v>
      </c>
      <c r="D18" t="b">
        <f>IF(C18=1,'Data Transformation'!$G$3+0.5*'Data Transformation'!$W$25,IF(C19=1,D19-'Data Transformation'!$W$25,FALSE))</f>
        <v>0</v>
      </c>
      <c r="E18" t="str">
        <f>IF(ISLOGICAL(D18),"",FREQUENCY('Data Transformation'!$G$425:$G$8425,D18))</f>
        <v/>
      </c>
      <c r="F18" t="str">
        <f t="shared" si="0"/>
        <v/>
      </c>
      <c r="G18">
        <f>Weighting!$H$18</f>
        <v>0</v>
      </c>
      <c r="H18">
        <f>FREQUENCY('Data Transformation'!$G$425:$G$8425, $B$18)</f>
        <v>4932</v>
      </c>
      <c r="I18">
        <f t="shared" si="1"/>
        <v>0</v>
      </c>
      <c r="J18">
        <f t="shared" si="2"/>
        <v>0</v>
      </c>
      <c r="K18">
        <f>J18*Weighting!$W$18</f>
        <v>0</v>
      </c>
      <c r="M18" s="14"/>
    </row>
    <row r="19" spans="1:25" x14ac:dyDescent="0.25">
      <c r="A19" s="32" t="str">
        <f>IF(Weighting!$P$19&gt;0,B19,"")</f>
        <v/>
      </c>
      <c r="B19">
        <f>Weighting!$C$19</f>
        <v>2.024</v>
      </c>
      <c r="C19">
        <f>Weighting!$F$19</f>
        <v>0</v>
      </c>
      <c r="D19" t="b">
        <f>IF(C19=1,'Data Transformation'!$G$3+0.5*'Data Transformation'!$W$25,IF(C20=1,D20-'Data Transformation'!$W$25,FALSE))</f>
        <v>0</v>
      </c>
      <c r="E19" t="str">
        <f>IF(ISLOGICAL(D19),"",FREQUENCY('Data Transformation'!$G$425:$G$8425,D19))</f>
        <v/>
      </c>
      <c r="F19" t="str">
        <f t="shared" si="0"/>
        <v/>
      </c>
      <c r="G19">
        <f>Weighting!$H$19</f>
        <v>0</v>
      </c>
      <c r="H19">
        <f>FREQUENCY('Data Transformation'!$G$425:$G$8425, $B$19)</f>
        <v>4932</v>
      </c>
      <c r="I19">
        <f t="shared" si="1"/>
        <v>0</v>
      </c>
      <c r="J19">
        <f t="shared" si="2"/>
        <v>0</v>
      </c>
      <c r="K19">
        <f>J19*Weighting!$W$19</f>
        <v>0</v>
      </c>
      <c r="M19" s="14"/>
    </row>
    <row r="20" spans="1:25" x14ac:dyDescent="0.25">
      <c r="A20" s="32" t="str">
        <f>IF(Weighting!$P$20&gt;0,B20,"")</f>
        <v/>
      </c>
      <c r="B20">
        <f>Weighting!$C$20</f>
        <v>2.1550000000000002</v>
      </c>
      <c r="C20">
        <f>Weighting!$F$20</f>
        <v>0</v>
      </c>
      <c r="D20" t="b">
        <f>IF(C20=1,'Data Transformation'!$G$3+0.5*'Data Transformation'!$W$25,IF(C21=1,D21-'Data Transformation'!$W$25,FALSE))</f>
        <v>0</v>
      </c>
      <c r="E20" t="str">
        <f>IF(ISLOGICAL(D20),"",FREQUENCY('Data Transformation'!$G$425:$G$8425,D20))</f>
        <v/>
      </c>
      <c r="F20" t="str">
        <f t="shared" si="0"/>
        <v/>
      </c>
      <c r="G20">
        <f>Weighting!$H$20</f>
        <v>0</v>
      </c>
      <c r="H20">
        <f>FREQUENCY('Data Transformation'!$G$425:$G$8425, $B$20)</f>
        <v>4932</v>
      </c>
      <c r="I20">
        <f t="shared" si="1"/>
        <v>0</v>
      </c>
      <c r="J20">
        <f t="shared" si="2"/>
        <v>0</v>
      </c>
      <c r="K20">
        <f>J20*Weighting!$W$20</f>
        <v>0</v>
      </c>
      <c r="M20" s="14"/>
    </row>
    <row r="21" spans="1:25" x14ac:dyDescent="0.25">
      <c r="A21" s="32" t="str">
        <f>IF(Weighting!$P$21&gt;0,B21,"")</f>
        <v/>
      </c>
      <c r="B21">
        <f>Weighting!$C$21</f>
        <v>2.2860000000000005</v>
      </c>
      <c r="C21">
        <f>Weighting!$F$21</f>
        <v>0</v>
      </c>
      <c r="D21" t="b">
        <f>IF(C21=1,'Data Transformation'!$G$3+0.5*'Data Transformation'!$W$25,IF(C22=1,D22-'Data Transformation'!$W$25,FALSE))</f>
        <v>0</v>
      </c>
      <c r="E21" t="str">
        <f>IF(ISLOGICAL(D21),"",FREQUENCY('Data Transformation'!$G$425:$G$8425,D21))</f>
        <v/>
      </c>
      <c r="F21" t="str">
        <f t="shared" si="0"/>
        <v/>
      </c>
      <c r="G21">
        <f>Weighting!$H$21</f>
        <v>0</v>
      </c>
      <c r="H21">
        <f>FREQUENCY('Data Transformation'!$G$425:$G$8425, $B$21)</f>
        <v>4932</v>
      </c>
      <c r="I21">
        <f t="shared" si="1"/>
        <v>0</v>
      </c>
      <c r="J21">
        <f t="shared" si="2"/>
        <v>0</v>
      </c>
      <c r="K21">
        <f>J21*Weighting!$W$21</f>
        <v>0</v>
      </c>
      <c r="M21" s="14"/>
    </row>
    <row r="22" spans="1:25" x14ac:dyDescent="0.25">
      <c r="A22" s="32" t="str">
        <f>IF(Weighting!$P$22&gt;0,B22,"")</f>
        <v/>
      </c>
      <c r="B22">
        <f>Weighting!$C$22</f>
        <v>2.4170000000000007</v>
      </c>
      <c r="C22">
        <f>Weighting!$F$22</f>
        <v>0</v>
      </c>
      <c r="D22" t="b">
        <f>IF(C22=1,'Data Transformation'!$G$3+0.5*'Data Transformation'!$W$25,IF(C23=1,D23-'Data Transformation'!$W$25,FALSE))</f>
        <v>0</v>
      </c>
      <c r="E22" t="str">
        <f>IF(ISLOGICAL(D22),"",FREQUENCY('Data Transformation'!$G$425:$G$8425,D22))</f>
        <v/>
      </c>
      <c r="F22" t="str">
        <f t="shared" si="0"/>
        <v/>
      </c>
      <c r="G22">
        <f>Weighting!$H$22</f>
        <v>0</v>
      </c>
      <c r="H22">
        <f>FREQUENCY('Data Transformation'!$G$425:$G$8425, $B$22)</f>
        <v>4932</v>
      </c>
      <c r="I22">
        <f t="shared" si="1"/>
        <v>0</v>
      </c>
      <c r="J22">
        <f t="shared" si="2"/>
        <v>0</v>
      </c>
      <c r="K22">
        <f>J22*Weighting!$W$22</f>
        <v>0</v>
      </c>
      <c r="M22" s="14"/>
    </row>
    <row r="23" spans="1:25" x14ac:dyDescent="0.25">
      <c r="A23" s="32" t="str">
        <f>IF(Weighting!$P$23&gt;0,B23,"")</f>
        <v/>
      </c>
      <c r="B23">
        <f>Weighting!$C$23</f>
        <v>2.5480000000000009</v>
      </c>
      <c r="C23">
        <f>Weighting!$F$23</f>
        <v>0</v>
      </c>
      <c r="D23" t="b">
        <f>IF(C23=1,'Data Transformation'!$G$3+0.5*'Data Transformation'!$W$25,IF(C24=1,D24-'Data Transformation'!$W$25,FALSE))</f>
        <v>0</v>
      </c>
      <c r="E23" t="str">
        <f>IF(ISLOGICAL(D23),"",FREQUENCY('Data Transformation'!$G$425:$G$8425,D23))</f>
        <v/>
      </c>
      <c r="F23" t="str">
        <f t="shared" si="0"/>
        <v/>
      </c>
      <c r="G23">
        <f>Weighting!$H$23</f>
        <v>0</v>
      </c>
      <c r="H23">
        <f>FREQUENCY('Data Transformation'!$G$425:$G$8425, $B$23)</f>
        <v>4932</v>
      </c>
      <c r="I23">
        <f t="shared" si="1"/>
        <v>0</v>
      </c>
      <c r="J23">
        <f t="shared" si="2"/>
        <v>0</v>
      </c>
      <c r="K23">
        <f>J23*Weighting!$W$23</f>
        <v>0</v>
      </c>
      <c r="M23" s="14"/>
    </row>
    <row r="24" spans="1:25" x14ac:dyDescent="0.25">
      <c r="A24" s="32" t="str">
        <f>IF(Weighting!$P$24&gt;0,B24,"")</f>
        <v/>
      </c>
      <c r="B24">
        <f>Weighting!$C$24</f>
        <v>2.6790000000000012</v>
      </c>
      <c r="C24">
        <f>Weighting!$F$24</f>
        <v>0</v>
      </c>
      <c r="D24" t="b">
        <f>IF(C24=1,'Data Transformation'!$G$3+0.5*'Data Transformation'!$W$25,IF(C25=1,D25-'Data Transformation'!$W$25,FALSE))</f>
        <v>0</v>
      </c>
      <c r="E24" t="str">
        <f>IF(ISLOGICAL(D24),"",FREQUENCY('Data Transformation'!$G$425:$G$8425,D24))</f>
        <v/>
      </c>
      <c r="F24" t="str">
        <f t="shared" si="0"/>
        <v/>
      </c>
      <c r="G24">
        <f>Weighting!$H$24</f>
        <v>0</v>
      </c>
      <c r="H24">
        <f>FREQUENCY('Data Transformation'!$G$425:$G$8425, $B$24)</f>
        <v>4932</v>
      </c>
      <c r="I24">
        <f t="shared" si="1"/>
        <v>0</v>
      </c>
      <c r="J24">
        <f t="shared" si="2"/>
        <v>0</v>
      </c>
      <c r="K24">
        <f>J24*Weighting!$W$24</f>
        <v>0</v>
      </c>
      <c r="M24" s="14"/>
    </row>
    <row r="25" spans="1:25" x14ac:dyDescent="0.25">
      <c r="A25" s="32" t="str">
        <f>IF(Weighting!$P$25&gt;0,B25,"")</f>
        <v/>
      </c>
      <c r="B25">
        <f>Weighting!$C$25</f>
        <v>2.8100000000000014</v>
      </c>
      <c r="C25">
        <f>Weighting!$F$25</f>
        <v>0</v>
      </c>
      <c r="D25" t="b">
        <f>IF(C25=1,'Data Transformation'!$G$3+0.5*'Data Transformation'!$W$25,IF(C26=1,D26-'Data Transformation'!$W$25,FALSE))</f>
        <v>0</v>
      </c>
      <c r="E25" t="str">
        <f>IF(ISLOGICAL(D25),"",FREQUENCY('Data Transformation'!$G$425:$G$8425,D25))</f>
        <v/>
      </c>
      <c r="F25" t="str">
        <f t="shared" si="0"/>
        <v/>
      </c>
      <c r="G25">
        <f>Weighting!$H$25</f>
        <v>0</v>
      </c>
      <c r="H25">
        <f>FREQUENCY('Data Transformation'!$G$425:$G$8425, $B$25)</f>
        <v>4932</v>
      </c>
      <c r="I25">
        <f t="shared" si="1"/>
        <v>0</v>
      </c>
      <c r="J25">
        <f t="shared" si="2"/>
        <v>0</v>
      </c>
      <c r="K25">
        <f>J25*Weighting!$W$25</f>
        <v>0</v>
      </c>
      <c r="M25" s="14"/>
    </row>
    <row r="26" spans="1:25" x14ac:dyDescent="0.25">
      <c r="M26" s="14"/>
    </row>
    <row r="27" spans="1:25" ht="23.25" x14ac:dyDescent="0.35">
      <c r="A27" s="21" t="s">
        <v>0</v>
      </c>
      <c r="B27" s="21">
        <f>IFERROR(VLOOKUP(C27,'Data Transformation'!$L$6:$M$426,2,FALSE),"")</f>
        <v>1</v>
      </c>
      <c r="C27" s="21">
        <v>1</v>
      </c>
      <c r="D27" s="21"/>
      <c r="E27" s="21"/>
      <c r="F27" s="21"/>
      <c r="G27" s="21"/>
      <c r="H27" s="22"/>
      <c r="I27" s="22"/>
      <c r="L27" s="21">
        <f>B27</f>
        <v>1</v>
      </c>
      <c r="M27" s="23">
        <f>INDEX('Data Transformation'!$O$4:$O$424,MATCH($B$27,'Data Transformation'!$M$4:$M$424,0),MATCH($M$2,'Data Transformation'!$O$3,0))</f>
        <v>18</v>
      </c>
      <c r="N27" s="27">
        <f>IF('Input and Summary Results'!$J$16="minimum",'Bin Analysis'!X28/(M27-1),'Bin Analysis'!Y27/('Bin Analysis'!M27-1))</f>
        <v>0</v>
      </c>
      <c r="O27" s="27">
        <f>IF(M27=FALSE,NA(),(VLOOKUP(1,C30:K49,4,FALSE))/(M27-1))</f>
        <v>0.41176470588235292</v>
      </c>
      <c r="P27" s="27">
        <f>IF(M27=FALSE,NA(),SUM(J30:J49)/Weighting!$S$5)</f>
        <v>0.4</v>
      </c>
      <c r="Q27" s="27">
        <f>IF(M27=FALSE,NA(),SUM(K30:K49)/Weighting!$S$6)</f>
        <v>0.39130434782608697</v>
      </c>
      <c r="R27" s="27">
        <f>IF(M27=FALSE,NA(),(VLOOKUP(1,G30:K49,3,FALSE))/(M27-1))</f>
        <v>0</v>
      </c>
      <c r="S27" s="22" t="str">
        <f>IF(M27=FALSE,NA(),IF(SUM(J30:J49)=2,"yes","no"))</f>
        <v>no</v>
      </c>
      <c r="T27" s="21"/>
      <c r="U27" s="21"/>
      <c r="V27" s="21"/>
      <c r="X27" s="2" cm="2">
        <f t="array" ref="X27:X28">FREQUENCY(IF('Data Transformation'!$B$425:$B$6424='Bin Analysis'!L27,'Data Transformation'!$G$425:$G$6424),'Data Transformation'!$U$11)</f>
        <v>17</v>
      </c>
      <c r="Y27" s="2" cm="2">
        <f t="array" ref="Y27:Y28">FREQUENCY(IF('Data Transformation'!$B$425:$B$6424='Bin Analysis'!L27,'Data Transformation'!$G$425:$G$6424),'Data Transformation'!$U$12)</f>
        <v>10</v>
      </c>
    </row>
    <row r="28" spans="1:25" x14ac:dyDescent="0.25">
      <c r="A28" s="14" t="s">
        <v>66</v>
      </c>
      <c r="B28" t="s">
        <v>47</v>
      </c>
      <c r="C28" t="s">
        <v>5</v>
      </c>
      <c r="D28" t="s">
        <v>99</v>
      </c>
      <c r="E28" t="s">
        <v>100</v>
      </c>
      <c r="F28" t="s">
        <v>101</v>
      </c>
      <c r="G28" t="s">
        <v>69</v>
      </c>
      <c r="H28" t="s">
        <v>31</v>
      </c>
      <c r="I28" t="s">
        <v>32</v>
      </c>
      <c r="J28" t="s">
        <v>46</v>
      </c>
      <c r="K28" s="14" t="s">
        <v>45</v>
      </c>
      <c r="M28" s="14"/>
      <c r="X28" s="2">
        <v>0</v>
      </c>
      <c r="Y28" s="2">
        <v>7</v>
      </c>
    </row>
    <row r="29" spans="1:25" x14ac:dyDescent="0.25">
      <c r="D29" t="b">
        <f>IF(C29=1,'Data Transformation'!$G$3+0.5*'Data Transformation'!$W$25,IF(C30=1,D30-'Data Transformation'!$W$25,FALSE))</f>
        <v>0</v>
      </c>
      <c r="E29" t="str">
        <f t="array" ref="E29">IF(ISLOGICAL(D29),"",FREQUENCY(IF('Data Transformation'!$B$425:$B$8425='Bin Analysis'!$B$27,'Data Transformation'!$G$425:$G$8425),D29))</f>
        <v/>
      </c>
      <c r="F29" t="str">
        <f>IF(ISLOGICAL(D29),"",E29-E28)</f>
        <v/>
      </c>
      <c r="M29" s="14"/>
    </row>
    <row r="30" spans="1:25" x14ac:dyDescent="0.25">
      <c r="A30" s="32">
        <f>IF(Weighting!$P$6&gt;0,B30,"")</f>
        <v>0.32100000000000001</v>
      </c>
      <c r="B30">
        <f>Weighting!$C$6</f>
        <v>0.32100000000000001</v>
      </c>
      <c r="C30">
        <f>Weighting!$F$6</f>
        <v>0</v>
      </c>
      <c r="D30" t="b">
        <f>IF(C30=1,'Data Transformation'!$G$3+0.5*'Data Transformation'!$W$25,IF(C31=1,D31-'Data Transformation'!$W$25,FALSE))</f>
        <v>0</v>
      </c>
      <c r="E30" t="str">
        <f t="array" ref="E30">IF(ISLOGICAL(D30),"",FREQUENCY(IF('Data Transformation'!$B$425:$B$8425='Bin Analysis'!$B$27,'Data Transformation'!$G$425:$G$8425),D30))</f>
        <v/>
      </c>
      <c r="F30" t="str">
        <f>IF(ISLOGICAL(D30),"",E30-E29)</f>
        <v/>
      </c>
      <c r="G30">
        <f>Weighting!$H$6</f>
        <v>1</v>
      </c>
      <c r="H30">
        <f t="array" ref="H30">FREQUENCY(IF('Data Transformation'!$B$4:$B$8425=$B$27,'Data Transformation'!$G$4:$G$8425),'Bin Analysis'!$B30)</f>
        <v>0</v>
      </c>
      <c r="I30">
        <f>H30-H29</f>
        <v>0</v>
      </c>
      <c r="J30">
        <f>IF(I30=0,0,1)</f>
        <v>0</v>
      </c>
      <c r="K30">
        <f>J30*Weighting!$W$6</f>
        <v>0</v>
      </c>
      <c r="M30" s="14"/>
    </row>
    <row r="31" spans="1:25" x14ac:dyDescent="0.25">
      <c r="A31" s="32">
        <f>IF(Weighting!$P$7&gt;0,B31,"")</f>
        <v>0.45200000000000001</v>
      </c>
      <c r="B31">
        <f>Weighting!$C$7</f>
        <v>0.45200000000000001</v>
      </c>
      <c r="C31">
        <f>Weighting!$F$7</f>
        <v>0</v>
      </c>
      <c r="D31" t="b">
        <f>IF(C31=1,'Data Transformation'!$G$3+0.5*'Data Transformation'!$W$25,IF(C32=1,D32-'Data Transformation'!$W$25,FALSE))</f>
        <v>0</v>
      </c>
      <c r="E31" t="str">
        <f t="array" ref="E31">IF(ISLOGICAL(D31),"",FREQUENCY(IF('Data Transformation'!$B$425:$B$8425='Bin Analysis'!$B$27,'Data Transformation'!$G$425:$G$8425),D31))</f>
        <v/>
      </c>
      <c r="F31" t="str">
        <f t="shared" ref="F31:F49" si="3">IF(ISLOGICAL(D31),"",E31-E30)</f>
        <v/>
      </c>
      <c r="G31">
        <f>Weighting!$H$7</f>
        <v>0</v>
      </c>
      <c r="H31">
        <f t="array" ref="H31">FREQUENCY(IF('Data Transformation'!$B$4:$B$8425=$B$27,'Data Transformation'!$G$4:$G$8425),'Bin Analysis'!$B31)</f>
        <v>0</v>
      </c>
      <c r="I31">
        <f t="shared" ref="I31:I49" si="4">H31-H30</f>
        <v>0</v>
      </c>
      <c r="J31">
        <f>IF(I31=0,0,1)</f>
        <v>0</v>
      </c>
      <c r="K31">
        <f>J31*Weighting!$W$7</f>
        <v>0</v>
      </c>
      <c r="M31" s="14"/>
    </row>
    <row r="32" spans="1:25" x14ac:dyDescent="0.25">
      <c r="A32" s="32">
        <f>IF(Weighting!$P$8&gt;0,B32,"")</f>
        <v>0.58299999999999996</v>
      </c>
      <c r="B32">
        <f>Weighting!$C$8</f>
        <v>0.58299999999999996</v>
      </c>
      <c r="C32">
        <f>Weighting!$F$8</f>
        <v>0</v>
      </c>
      <c r="D32" t="b">
        <f>IF(C32=1,'Data Transformation'!$G$3+0.5*'Data Transformation'!$W$25,IF(C33=1,D33-'Data Transformation'!$W$25,FALSE))</f>
        <v>0</v>
      </c>
      <c r="E32" t="str">
        <f t="array" ref="E32">IF(ISLOGICAL(D32),"",FREQUENCY(IF('Data Transformation'!$B$425:$B$8425='Bin Analysis'!$B$27,'Data Transformation'!$G$425:$G$8425),D32))</f>
        <v/>
      </c>
      <c r="F32" t="str">
        <f t="shared" si="3"/>
        <v/>
      </c>
      <c r="G32">
        <f>Weighting!$H$8</f>
        <v>0</v>
      </c>
      <c r="H32">
        <f t="array" ref="H32">FREQUENCY(IF('Data Transformation'!$B$4:$B$8425=$B$27,'Data Transformation'!$G$4:$G$8425),'Bin Analysis'!$B32)</f>
        <v>0</v>
      </c>
      <c r="I32">
        <f t="shared" si="4"/>
        <v>0</v>
      </c>
      <c r="J32">
        <f t="shared" ref="J32:J49" si="5">IF(I32=0,0,1)</f>
        <v>0</v>
      </c>
      <c r="K32">
        <f>J32*Weighting!$W$8</f>
        <v>0</v>
      </c>
      <c r="M32" s="14"/>
    </row>
    <row r="33" spans="1:13" x14ac:dyDescent="0.25">
      <c r="A33" s="32">
        <f>IF(Weighting!$P$9&gt;0,B33,"")</f>
        <v>0.71399999999999997</v>
      </c>
      <c r="B33" s="50">
        <f>Weighting!$C$9</f>
        <v>0.71399999999999997</v>
      </c>
      <c r="C33">
        <f>Weighting!$F$9</f>
        <v>0</v>
      </c>
      <c r="D33" t="b">
        <f>IF(C33=1,'Data Transformation'!$G$3+0.5*'Data Transformation'!$W$25,IF(C34=1,D34-'Data Transformation'!$W$25,FALSE))</f>
        <v>0</v>
      </c>
      <c r="E33" t="str">
        <f t="array" ref="E33">IF(ISLOGICAL(D33),"",FREQUENCY(IF('Data Transformation'!$B$425:$B$8425='Bin Analysis'!$B$27,'Data Transformation'!$G$425:$G$8425),D33))</f>
        <v/>
      </c>
      <c r="F33" t="str">
        <f t="shared" si="3"/>
        <v/>
      </c>
      <c r="G33">
        <f>Weighting!$H$9</f>
        <v>0</v>
      </c>
      <c r="H33">
        <f t="array" ref="H33">FREQUENCY(IF('Data Transformation'!$B$4:$B$8425=$B$27,'Data Transformation'!$G$4:$G$8425),'Bin Analysis'!$B33)</f>
        <v>4</v>
      </c>
      <c r="I33">
        <f t="shared" si="4"/>
        <v>4</v>
      </c>
      <c r="J33">
        <f t="shared" si="5"/>
        <v>1</v>
      </c>
      <c r="K33">
        <f>J33*Weighting!$W$9</f>
        <v>3</v>
      </c>
      <c r="M33" s="14"/>
    </row>
    <row r="34" spans="1:13" x14ac:dyDescent="0.25">
      <c r="A34" s="32">
        <f>IF(Weighting!$P$10&gt;0,B34,"")</f>
        <v>0.84499999999999997</v>
      </c>
      <c r="B34">
        <f>Weighting!$C$10</f>
        <v>0.84499999999999997</v>
      </c>
      <c r="C34">
        <f>Weighting!$F$10</f>
        <v>0</v>
      </c>
      <c r="D34" t="b">
        <f>IF(C34=1,'Data Transformation'!$G$3+0.5*'Data Transformation'!$W$25,IF(C35=1,D35-'Data Transformation'!$W$25,FALSE))</f>
        <v>0</v>
      </c>
      <c r="E34" t="str">
        <f t="array" ref="E34">IF(ISLOGICAL(D34),"",FREQUENCY(IF('Data Transformation'!$B$425:$B$8425='Bin Analysis'!$B$27,'Data Transformation'!$G$425:$G$8425),D34))</f>
        <v/>
      </c>
      <c r="F34" t="str">
        <f t="shared" si="3"/>
        <v/>
      </c>
      <c r="G34">
        <f>Weighting!$H$10</f>
        <v>0</v>
      </c>
      <c r="H34">
        <f t="array" ref="H34">FREQUENCY(IF('Data Transformation'!$B$4:$B$8425=$B$27,'Data Transformation'!$G$4:$G$8425),'Bin Analysis'!$B34)</f>
        <v>9</v>
      </c>
      <c r="I34">
        <f t="shared" si="4"/>
        <v>5</v>
      </c>
      <c r="J34">
        <f t="shared" si="5"/>
        <v>1</v>
      </c>
      <c r="K34">
        <f>J34*Weighting!$W$10</f>
        <v>3</v>
      </c>
      <c r="M34" s="14"/>
    </row>
    <row r="35" spans="1:13" x14ac:dyDescent="0.25">
      <c r="A35" s="32">
        <f>IF(Weighting!$P$11&gt;0,B35,"")</f>
        <v>0.97599999999999998</v>
      </c>
      <c r="B35">
        <f>Weighting!$C$11</f>
        <v>0.97599999999999998</v>
      </c>
      <c r="C35">
        <f>Weighting!$F$11</f>
        <v>0</v>
      </c>
      <c r="D35">
        <f>IF(C35=1,'Data Transformation'!$G$3+0.5*'Data Transformation'!$W$25,IF(C36=1,D36-'Data Transformation'!$W$25,FALSE))</f>
        <v>0.86899999999999999</v>
      </c>
      <c r="E35">
        <f t="array" ref="E35">IF(ISLOGICAL(D35),"",FREQUENCY(IF('Data Transformation'!$B$425:$B$8425='Bin Analysis'!$B$27,'Data Transformation'!$G$425:$G$8425),D35))</f>
        <v>10</v>
      </c>
      <c r="F35" t="e">
        <f t="shared" si="3"/>
        <v>#VALUE!</v>
      </c>
      <c r="G35">
        <f>Weighting!$H$11</f>
        <v>0</v>
      </c>
      <c r="H35">
        <f t="array" ref="H35">FREQUENCY(IF('Data Transformation'!$B$4:$B$8425=$B$27,'Data Transformation'!$G$4:$G$8425),'Bin Analysis'!$B35)</f>
        <v>16</v>
      </c>
      <c r="I35">
        <f t="shared" si="4"/>
        <v>7</v>
      </c>
      <c r="J35">
        <f t="shared" si="5"/>
        <v>1</v>
      </c>
      <c r="K35">
        <f>J35*Weighting!$W$11</f>
        <v>2</v>
      </c>
      <c r="M35" s="14"/>
    </row>
    <row r="36" spans="1:13" x14ac:dyDescent="0.25">
      <c r="A36" s="32">
        <f>IF(Weighting!$P$12&gt;0,B36,"")</f>
        <v>1.107</v>
      </c>
      <c r="B36">
        <f>Weighting!$C$12</f>
        <v>1.107</v>
      </c>
      <c r="C36">
        <f>Weighting!$F$12</f>
        <v>1</v>
      </c>
      <c r="D36">
        <f>IF(C36=1,'Data Transformation'!$G$3+0.5*'Data Transformation'!$W$25,IF(C37=1,D37-'Data Transformation'!$W$25,FALSE))</f>
        <v>1.131</v>
      </c>
      <c r="E36">
        <f t="array" ref="E36">IF(ISLOGICAL(D36),"",FREQUENCY(IF('Data Transformation'!$B$425:$B$8425='Bin Analysis'!$B$27,'Data Transformation'!$G$425:$G$8425),D36))</f>
        <v>17</v>
      </c>
      <c r="F36">
        <f t="shared" si="3"/>
        <v>7</v>
      </c>
      <c r="G36">
        <f>Weighting!$H$12</f>
        <v>0</v>
      </c>
      <c r="H36">
        <f t="array" ref="H36">FREQUENCY(IF('Data Transformation'!$B$4:$B$8425=$B$27,'Data Transformation'!$G$4:$G$8425),'Bin Analysis'!$B36)</f>
        <v>18</v>
      </c>
      <c r="I36">
        <f t="shared" si="4"/>
        <v>2</v>
      </c>
      <c r="J36">
        <f t="shared" si="5"/>
        <v>1</v>
      </c>
      <c r="K36">
        <f>J36*Weighting!$W$12</f>
        <v>1</v>
      </c>
      <c r="M36" s="14"/>
    </row>
    <row r="37" spans="1:13" x14ac:dyDescent="0.25">
      <c r="A37" s="32">
        <f>IF(Weighting!$P$13&gt;0,B37,"")</f>
        <v>1.238</v>
      </c>
      <c r="B37">
        <f>Weighting!$C$13</f>
        <v>1.238</v>
      </c>
      <c r="C37">
        <f>Weighting!$F$13</f>
        <v>0</v>
      </c>
      <c r="D37" t="b">
        <f>IF(C37=1,'Data Transformation'!$G$3+0.5*'Data Transformation'!$W$25,IF(C38=1,D38-'Data Transformation'!$W$25,FALSE))</f>
        <v>0</v>
      </c>
      <c r="E37" t="str">
        <f t="array" ref="E37">IF(ISLOGICAL(D37),"",FREQUENCY(IF('Data Transformation'!$B$425:$B$8425='Bin Analysis'!$B$27,'Data Transformation'!$G$425:$G$8425),D37))</f>
        <v/>
      </c>
      <c r="F37" t="str">
        <f t="shared" si="3"/>
        <v/>
      </c>
      <c r="G37">
        <f>Weighting!$H$13</f>
        <v>0</v>
      </c>
      <c r="H37">
        <f t="array" ref="H37">FREQUENCY(IF('Data Transformation'!$B$4:$B$8425=$B$27,'Data Transformation'!$G$4:$G$8425),'Bin Analysis'!$B37)</f>
        <v>18</v>
      </c>
      <c r="I37">
        <f t="shared" si="4"/>
        <v>0</v>
      </c>
      <c r="J37">
        <f t="shared" si="5"/>
        <v>0</v>
      </c>
      <c r="K37">
        <f>J37*Weighting!$W$13</f>
        <v>0</v>
      </c>
      <c r="M37" s="14"/>
    </row>
    <row r="38" spans="1:13" x14ac:dyDescent="0.25">
      <c r="A38" s="32">
        <f>IF(Weighting!$P$14&gt;0,B38,"")</f>
        <v>1.369</v>
      </c>
      <c r="B38">
        <f>Weighting!$C$14</f>
        <v>1.369</v>
      </c>
      <c r="C38">
        <f>Weighting!$F$14</f>
        <v>0</v>
      </c>
      <c r="D38" t="b">
        <f>IF(C38=1,'Data Transformation'!$G$3+0.5*'Data Transformation'!$W$25,IF(C39=1,D39-'Data Transformation'!$W$25,FALSE))</f>
        <v>0</v>
      </c>
      <c r="E38" t="str">
        <f t="array" ref="E38">IF(ISLOGICAL(D38),"",FREQUENCY(IF('Data Transformation'!$B$425:$B$8425='Bin Analysis'!$B$27,'Data Transformation'!$G$425:$G$8425),D38))</f>
        <v/>
      </c>
      <c r="F38" t="str">
        <f t="shared" si="3"/>
        <v/>
      </c>
      <c r="G38">
        <f>Weighting!$H$14</f>
        <v>0</v>
      </c>
      <c r="H38">
        <f t="array" ref="H38">FREQUENCY(IF('Data Transformation'!$B$4:$B$8425=$B$27,'Data Transformation'!$G$4:$G$8425),'Bin Analysis'!$B38)</f>
        <v>18</v>
      </c>
      <c r="I38">
        <f t="shared" si="4"/>
        <v>0</v>
      </c>
      <c r="J38">
        <f t="shared" si="5"/>
        <v>0</v>
      </c>
      <c r="K38">
        <f>J38*Weighting!$W$14</f>
        <v>0</v>
      </c>
      <c r="M38" s="14"/>
    </row>
    <row r="39" spans="1:13" x14ac:dyDescent="0.25">
      <c r="A39" s="32">
        <f>IF(Weighting!$P$15&gt;0,B39,"")</f>
        <v>1.5000009999999999</v>
      </c>
      <c r="B39">
        <f>Weighting!$C$15</f>
        <v>1.5000009999999999</v>
      </c>
      <c r="C39">
        <f>Weighting!$F$15</f>
        <v>0</v>
      </c>
      <c r="D39" t="b">
        <f>IF(C39=1,'Data Transformation'!$G$3+0.5*'Data Transformation'!$W$25,IF(C40=1,D40-'Data Transformation'!$W$25,FALSE))</f>
        <v>0</v>
      </c>
      <c r="E39" t="str">
        <f t="array" ref="E39">IF(ISLOGICAL(D39),"",FREQUENCY(IF('Data Transformation'!$B$425:$B$8425='Bin Analysis'!$B$27,'Data Transformation'!$G$425:$G$8425),D39))</f>
        <v/>
      </c>
      <c r="F39" t="str">
        <f t="shared" si="3"/>
        <v/>
      </c>
      <c r="G39">
        <f>Weighting!$H$15</f>
        <v>0</v>
      </c>
      <c r="H39">
        <f t="array" ref="H39">FREQUENCY(IF('Data Transformation'!$B$4:$B$8425=$B$27,'Data Transformation'!$G$4:$G$8425),'Bin Analysis'!$B39)</f>
        <v>18</v>
      </c>
      <c r="I39">
        <f t="shared" si="4"/>
        <v>0</v>
      </c>
      <c r="J39">
        <f t="shared" si="5"/>
        <v>0</v>
      </c>
      <c r="K39">
        <f>J39*Weighting!$W$15</f>
        <v>0</v>
      </c>
      <c r="M39" s="14"/>
    </row>
    <row r="40" spans="1:13" x14ac:dyDescent="0.25">
      <c r="A40" s="32" t="str">
        <f>IF(Weighting!$P$16&gt;0,B40,"")</f>
        <v/>
      </c>
      <c r="B40">
        <f>Weighting!$C$16</f>
        <v>1.631</v>
      </c>
      <c r="C40">
        <f>Weighting!$F$16</f>
        <v>0</v>
      </c>
      <c r="D40" t="b">
        <f>IF(C40=1,'Data Transformation'!$G$3+0.5*'Data Transformation'!$W$25,IF(C41=1,D41-'Data Transformation'!$W$25,FALSE))</f>
        <v>0</v>
      </c>
      <c r="E40" t="str">
        <f t="array" ref="E40">IF(ISLOGICAL(D40),"",FREQUENCY(IF('Data Transformation'!$B$425:$B$8425='Bin Analysis'!$B$27,'Data Transformation'!$G$425:$G$8425),D40))</f>
        <v/>
      </c>
      <c r="F40" t="str">
        <f t="shared" si="3"/>
        <v/>
      </c>
      <c r="G40">
        <f>Weighting!$H$16</f>
        <v>0</v>
      </c>
      <c r="H40">
        <f t="array" ref="H40">FREQUENCY(IF('Data Transformation'!$B$4:$B$8425=$B$27,'Data Transformation'!$G$4:$G$8425),'Bin Analysis'!$B40)</f>
        <v>18</v>
      </c>
      <c r="I40">
        <f t="shared" si="4"/>
        <v>0</v>
      </c>
      <c r="J40">
        <f t="shared" si="5"/>
        <v>0</v>
      </c>
      <c r="K40">
        <f>J40*Weighting!$W$16</f>
        <v>0</v>
      </c>
      <c r="M40" s="14"/>
    </row>
    <row r="41" spans="1:13" x14ac:dyDescent="0.25">
      <c r="A41" s="32" t="str">
        <f>IF(Weighting!$P$17&gt;0,B41,"")</f>
        <v/>
      </c>
      <c r="B41">
        <f>Weighting!$C$17</f>
        <v>1.762</v>
      </c>
      <c r="C41">
        <f>Weighting!$F$17</f>
        <v>0</v>
      </c>
      <c r="D41" t="b">
        <f>IF(C41=1,'Data Transformation'!$G$3+0.5*'Data Transformation'!$W$25,IF(C42=1,D42-'Data Transformation'!$W$25,FALSE))</f>
        <v>0</v>
      </c>
      <c r="E41" t="str">
        <f t="array" ref="E41">IF(ISLOGICAL(D41),"",FREQUENCY(IF('Data Transformation'!$B$425:$B$8425='Bin Analysis'!$B$27,'Data Transformation'!$G$425:$G$8425),D41))</f>
        <v/>
      </c>
      <c r="F41" t="str">
        <f t="shared" si="3"/>
        <v/>
      </c>
      <c r="G41">
        <f>Weighting!$H$17</f>
        <v>0</v>
      </c>
      <c r="H41">
        <f t="array" ref="H41">FREQUENCY(IF('Data Transformation'!$B$4:$B$8425=$B$27,'Data Transformation'!$G$4:$G$8425),'Bin Analysis'!$B41)</f>
        <v>18</v>
      </c>
      <c r="I41">
        <f t="shared" si="4"/>
        <v>0</v>
      </c>
      <c r="J41">
        <f t="shared" si="5"/>
        <v>0</v>
      </c>
      <c r="K41">
        <f>J41*Weighting!$W$17</f>
        <v>0</v>
      </c>
      <c r="M41" s="14"/>
    </row>
    <row r="42" spans="1:13" x14ac:dyDescent="0.25">
      <c r="A42" s="32" t="str">
        <f>IF(Weighting!$P$18&gt;0,B42,"")</f>
        <v/>
      </c>
      <c r="B42">
        <f>Weighting!$C$18</f>
        <v>1.893</v>
      </c>
      <c r="C42">
        <f>Weighting!$F$18</f>
        <v>0</v>
      </c>
      <c r="D42" t="b">
        <f>IF(C42=1,'Data Transformation'!$G$3+0.5*'Data Transformation'!$W$25,IF(C43=1,D43-'Data Transformation'!$W$25,FALSE))</f>
        <v>0</v>
      </c>
      <c r="E42" t="str">
        <f t="array" ref="E42">IF(ISLOGICAL(D42),"",FREQUENCY(IF('Data Transformation'!$B$425:$B$8425='Bin Analysis'!$B$27,'Data Transformation'!$G$425:$G$8425),D42))</f>
        <v/>
      </c>
      <c r="F42" t="str">
        <f t="shared" si="3"/>
        <v/>
      </c>
      <c r="G42">
        <f>Weighting!$H$18</f>
        <v>0</v>
      </c>
      <c r="H42">
        <f t="array" ref="H42">FREQUENCY(IF('Data Transformation'!$B$4:$B$8425=$B$27,'Data Transformation'!$G$4:$G$8425),'Bin Analysis'!$B42)</f>
        <v>18</v>
      </c>
      <c r="I42">
        <f t="shared" si="4"/>
        <v>0</v>
      </c>
      <c r="J42">
        <f t="shared" si="5"/>
        <v>0</v>
      </c>
      <c r="K42">
        <f>J42*Weighting!$W$18</f>
        <v>0</v>
      </c>
      <c r="M42" s="14"/>
    </row>
    <row r="43" spans="1:13" x14ac:dyDescent="0.25">
      <c r="A43" s="32" t="str">
        <f>IF(Weighting!$P$19&gt;0,B43,"")</f>
        <v/>
      </c>
      <c r="B43">
        <f>Weighting!$C$19</f>
        <v>2.024</v>
      </c>
      <c r="C43">
        <f>Weighting!$F$19</f>
        <v>0</v>
      </c>
      <c r="D43" t="b">
        <f>IF(C43=1,'Data Transformation'!$G$3+0.5*'Data Transformation'!$W$25,IF(C44=1,D44-'Data Transformation'!$W$25,FALSE))</f>
        <v>0</v>
      </c>
      <c r="E43" t="str">
        <f t="array" ref="E43">IF(ISLOGICAL(D43),"",FREQUENCY(IF('Data Transformation'!$B$425:$B$8425='Bin Analysis'!$B$27,'Data Transformation'!$G$425:$G$8425),D43))</f>
        <v/>
      </c>
      <c r="F43" t="str">
        <f t="shared" si="3"/>
        <v/>
      </c>
      <c r="G43">
        <f>Weighting!$H$19</f>
        <v>0</v>
      </c>
      <c r="H43">
        <f t="array" ref="H43">FREQUENCY(IF('Data Transformation'!$B$4:$B$8425=$B$27,'Data Transformation'!$G$4:$G$8425),'Bin Analysis'!$B43)</f>
        <v>18</v>
      </c>
      <c r="I43">
        <f t="shared" si="4"/>
        <v>0</v>
      </c>
      <c r="J43">
        <f t="shared" si="5"/>
        <v>0</v>
      </c>
      <c r="K43">
        <f>J43*Weighting!$W$19</f>
        <v>0</v>
      </c>
      <c r="M43" s="14"/>
    </row>
    <row r="44" spans="1:13" x14ac:dyDescent="0.25">
      <c r="A44" s="32" t="str">
        <f>IF(Weighting!$P$20&gt;0,B44,"")</f>
        <v/>
      </c>
      <c r="B44">
        <f>Weighting!$C$20</f>
        <v>2.1550000000000002</v>
      </c>
      <c r="C44">
        <f>Weighting!$F$20</f>
        <v>0</v>
      </c>
      <c r="D44" t="b">
        <f>IF(C44=1,'Data Transformation'!$G$3+0.5*'Data Transformation'!$W$25,IF(C45=1,D45-'Data Transformation'!$W$25,FALSE))</f>
        <v>0</v>
      </c>
      <c r="E44" t="str">
        <f t="array" ref="E44">IF(ISLOGICAL(D44),"",FREQUENCY(IF('Data Transformation'!$B$425:$B$8425='Bin Analysis'!$B$27,'Data Transformation'!$G$425:$G$8425),D44))</f>
        <v/>
      </c>
      <c r="F44" t="str">
        <f t="shared" si="3"/>
        <v/>
      </c>
      <c r="G44">
        <f>Weighting!$H$20</f>
        <v>0</v>
      </c>
      <c r="H44">
        <f t="array" ref="H44">FREQUENCY(IF('Data Transformation'!$B$4:$B$8425=$B$27,'Data Transformation'!$G$4:$G$8425),'Bin Analysis'!$B44)</f>
        <v>18</v>
      </c>
      <c r="I44">
        <f t="shared" si="4"/>
        <v>0</v>
      </c>
      <c r="J44">
        <f t="shared" si="5"/>
        <v>0</v>
      </c>
      <c r="K44">
        <f>J44*Weighting!$W$20</f>
        <v>0</v>
      </c>
      <c r="M44" s="14"/>
    </row>
    <row r="45" spans="1:13" x14ac:dyDescent="0.25">
      <c r="A45" s="32" t="str">
        <f>IF(Weighting!$P$21&gt;0,B45,"")</f>
        <v/>
      </c>
      <c r="B45">
        <f>Weighting!$C$21</f>
        <v>2.2860000000000005</v>
      </c>
      <c r="C45">
        <f>Weighting!$F$21</f>
        <v>0</v>
      </c>
      <c r="D45" t="b">
        <f>IF(C45=1,'Data Transformation'!$G$3+0.5*'Data Transformation'!$W$25,IF(C46=1,D46-'Data Transformation'!$W$25,FALSE))</f>
        <v>0</v>
      </c>
      <c r="E45" t="str">
        <f t="array" ref="E45">IF(ISLOGICAL(D45),"",FREQUENCY(IF('Data Transformation'!$B$425:$B$8425='Bin Analysis'!$B$27,'Data Transformation'!$G$425:$G$8425),D45))</f>
        <v/>
      </c>
      <c r="F45" t="str">
        <f t="shared" si="3"/>
        <v/>
      </c>
      <c r="G45">
        <f>Weighting!$H$21</f>
        <v>0</v>
      </c>
      <c r="H45">
        <f t="array" ref="H45">FREQUENCY(IF('Data Transformation'!$B$4:$B$8425=$B$27,'Data Transformation'!$G$4:$G$8425),'Bin Analysis'!$B45)</f>
        <v>18</v>
      </c>
      <c r="I45">
        <f t="shared" si="4"/>
        <v>0</v>
      </c>
      <c r="J45">
        <f t="shared" si="5"/>
        <v>0</v>
      </c>
      <c r="K45">
        <f>J45*Weighting!$W$21</f>
        <v>0</v>
      </c>
      <c r="M45" s="14"/>
    </row>
    <row r="46" spans="1:13" x14ac:dyDescent="0.25">
      <c r="A46" s="32" t="str">
        <f>IF(Weighting!$P$22&gt;0,B46,"")</f>
        <v/>
      </c>
      <c r="B46">
        <f>Weighting!$C$22</f>
        <v>2.4170000000000007</v>
      </c>
      <c r="C46">
        <f>Weighting!$F$22</f>
        <v>0</v>
      </c>
      <c r="D46" t="b">
        <f>IF(C46=1,'Data Transformation'!$G$3+0.5*'Data Transformation'!$W$25,IF(C47=1,D47-'Data Transformation'!$W$25,FALSE))</f>
        <v>0</v>
      </c>
      <c r="E46" t="str">
        <f t="array" ref="E46">IF(ISLOGICAL(D46),"",FREQUENCY(IF('Data Transformation'!$B$425:$B$8425='Bin Analysis'!$B$27,'Data Transformation'!$G$425:$G$8425),D46))</f>
        <v/>
      </c>
      <c r="F46" t="str">
        <f t="shared" si="3"/>
        <v/>
      </c>
      <c r="G46">
        <f>Weighting!$H$22</f>
        <v>0</v>
      </c>
      <c r="H46">
        <f t="array" ref="H46">FREQUENCY(IF('Data Transformation'!$B$4:$B$8425=$B$27,'Data Transformation'!$G$4:$G$8425),'Bin Analysis'!$B46)</f>
        <v>18</v>
      </c>
      <c r="I46">
        <f t="shared" si="4"/>
        <v>0</v>
      </c>
      <c r="J46">
        <f t="shared" si="5"/>
        <v>0</v>
      </c>
      <c r="K46">
        <f>J46*Weighting!$W$22</f>
        <v>0</v>
      </c>
      <c r="M46" s="14"/>
    </row>
    <row r="47" spans="1:13" x14ac:dyDescent="0.25">
      <c r="A47" s="32" t="str">
        <f>IF(Weighting!$P$23&gt;0,B47,"")</f>
        <v/>
      </c>
      <c r="B47">
        <f>Weighting!$C$23</f>
        <v>2.5480000000000009</v>
      </c>
      <c r="C47">
        <f>Weighting!$F$23</f>
        <v>0</v>
      </c>
      <c r="D47" t="b">
        <f>IF(C47=1,'Data Transformation'!$G$3+0.5*'Data Transformation'!$W$25,IF(C48=1,D48-'Data Transformation'!$W$25,FALSE))</f>
        <v>0</v>
      </c>
      <c r="E47" t="str">
        <f t="array" ref="E47">IF(ISLOGICAL(D47),"",FREQUENCY(IF('Data Transformation'!$B$425:$B$8425='Bin Analysis'!$B$27,'Data Transformation'!$G$425:$G$8425),D47))</f>
        <v/>
      </c>
      <c r="F47" t="str">
        <f t="shared" si="3"/>
        <v/>
      </c>
      <c r="G47">
        <f>Weighting!$H$23</f>
        <v>0</v>
      </c>
      <c r="H47">
        <f t="array" ref="H47">FREQUENCY(IF('Data Transformation'!$B$4:$B$8425=$B$27,'Data Transformation'!$G$4:$G$8425),'Bin Analysis'!$B47)</f>
        <v>18</v>
      </c>
      <c r="I47">
        <f t="shared" si="4"/>
        <v>0</v>
      </c>
      <c r="J47">
        <f t="shared" si="5"/>
        <v>0</v>
      </c>
      <c r="K47">
        <f>J47*Weighting!$W$23</f>
        <v>0</v>
      </c>
      <c r="M47" s="14"/>
    </row>
    <row r="48" spans="1:13" x14ac:dyDescent="0.25">
      <c r="A48" s="32" t="str">
        <f>IF(Weighting!$P$24&gt;0,B48,"")</f>
        <v/>
      </c>
      <c r="B48">
        <f>Weighting!$C$24</f>
        <v>2.6790000000000012</v>
      </c>
      <c r="C48">
        <f>Weighting!$F$24</f>
        <v>0</v>
      </c>
      <c r="D48" t="b">
        <f>IF(C48=1,'Data Transformation'!$G$3+0.5*'Data Transformation'!$W$25,IF(C49=1,D49-'Data Transformation'!$W$25,FALSE))</f>
        <v>0</v>
      </c>
      <c r="E48" t="str">
        <f t="array" ref="E48">IF(ISLOGICAL(D48),"",FREQUENCY(IF('Data Transformation'!$B$425:$B$8425='Bin Analysis'!$B$27,'Data Transformation'!$G$425:$G$8425),D48))</f>
        <v/>
      </c>
      <c r="F48" t="str">
        <f t="shared" si="3"/>
        <v/>
      </c>
      <c r="G48">
        <f>Weighting!$H$24</f>
        <v>0</v>
      </c>
      <c r="H48">
        <f t="array" ref="H48">FREQUENCY(IF('Data Transformation'!$B$4:$B$8425=$B$27,'Data Transformation'!$G$4:$G$8425),'Bin Analysis'!$B48)</f>
        <v>18</v>
      </c>
      <c r="I48">
        <f t="shared" si="4"/>
        <v>0</v>
      </c>
      <c r="J48">
        <f t="shared" si="5"/>
        <v>0</v>
      </c>
      <c r="K48">
        <f>J48*Weighting!$W$24</f>
        <v>0</v>
      </c>
      <c r="M48" s="14"/>
    </row>
    <row r="49" spans="1:25" x14ac:dyDescent="0.25">
      <c r="A49" s="32" t="str">
        <f>IF(Weighting!$P$25&gt;0,B49,"")</f>
        <v/>
      </c>
      <c r="B49">
        <f>Weighting!$C$25</f>
        <v>2.8100000000000014</v>
      </c>
      <c r="C49">
        <f>Weighting!$F$25</f>
        <v>0</v>
      </c>
      <c r="D49" t="b">
        <f>IF(C49=1,'Data Transformation'!$G$3+0.5*'Data Transformation'!$W$25,IF(C50=1,D50-'Data Transformation'!$W$25,FALSE))</f>
        <v>0</v>
      </c>
      <c r="E49" t="str">
        <f t="array" ref="E49">IF(ISLOGICAL(D49),"",FREQUENCY(IF('Data Transformation'!$B$425:$B$8425='Bin Analysis'!$B$27,'Data Transformation'!$G$425:$G$8425),D49))</f>
        <v/>
      </c>
      <c r="F49" t="str">
        <f t="shared" si="3"/>
        <v/>
      </c>
      <c r="G49">
        <f>Weighting!$H$25</f>
        <v>0</v>
      </c>
      <c r="H49">
        <f t="array" ref="H49">FREQUENCY(IF('Data Transformation'!$B$4:$B$8425=$B$27,'Data Transformation'!$G$4:$G$8425),'Bin Analysis'!$B49)</f>
        <v>18</v>
      </c>
      <c r="I49">
        <f t="shared" si="4"/>
        <v>0</v>
      </c>
      <c r="J49">
        <f t="shared" si="5"/>
        <v>0</v>
      </c>
      <c r="K49">
        <f>J49*Weighting!$W$25</f>
        <v>0</v>
      </c>
      <c r="M49" s="14"/>
    </row>
    <row r="50" spans="1:25" x14ac:dyDescent="0.25">
      <c r="A50" s="32"/>
      <c r="M50" s="14"/>
    </row>
    <row r="51" spans="1:25" ht="23.25" x14ac:dyDescent="0.35">
      <c r="A51" s="21" t="s">
        <v>0</v>
      </c>
      <c r="B51" s="21">
        <f>IFERROR(VLOOKUP(C51,'Data Transformation'!$L$6:$M$426,2,FALSE),"")</f>
        <v>2</v>
      </c>
      <c r="C51" s="21">
        <f>C27+1</f>
        <v>2</v>
      </c>
      <c r="D51" s="21"/>
      <c r="E51" s="21"/>
      <c r="F51" s="21"/>
      <c r="G51" s="21"/>
      <c r="H51" s="22"/>
      <c r="I51" s="22"/>
      <c r="J51" s="22"/>
      <c r="K51" s="21"/>
      <c r="L51" s="21">
        <f>B51</f>
        <v>2</v>
      </c>
      <c r="M51" s="23">
        <f>INDEX('Data Transformation'!$O$4:$O$424,MATCH($B51,'Data Transformation'!$M$4:$M$424,0),MATCH($M$2,'Data Transformation'!$O$3,0))</f>
        <v>18</v>
      </c>
      <c r="N51" s="27">
        <f>IF('Input and Summary Results'!$J$16="minimum",'Bin Analysis'!X52/(M51-1),'Bin Analysis'!Y51/('Bin Analysis'!M51-1))</f>
        <v>0</v>
      </c>
      <c r="O51" s="27">
        <f>IF(M51=FALSE,NA(),(VLOOKUP(1,C54:K73,4,FALSE))/(M51-1))</f>
        <v>1</v>
      </c>
      <c r="P51" s="27">
        <f>IF(M51=FALSE,NA(),SUM(J54:J73)/Weighting!$S$5)</f>
        <v>0.2</v>
      </c>
      <c r="Q51" s="27">
        <f>IF(M51=FALSE,NA(),SUM(K54:K73)/Weighting!$S$6)</f>
        <v>0.13043478260869565</v>
      </c>
      <c r="R51" s="27">
        <f>IF(M51=FALSE,NA(),(VLOOKUP(1,G54:K73,3,FALSE))/(M51-1))</f>
        <v>0</v>
      </c>
      <c r="S51" s="22" t="str">
        <f>IF(M51=FALSE,NA(),IF(SUM(J54:J73)=2,"yes","no"))</f>
        <v>yes</v>
      </c>
      <c r="X51" s="2" cm="2">
        <f t="array" ref="X51:X52">FREQUENCY(IF('Data Transformation'!$B$425:$B$6424='Bin Analysis'!L51,'Data Transformation'!$G$425:$G$6424),'Data Transformation'!$U$11)</f>
        <v>17</v>
      </c>
      <c r="Y51" s="2" cm="2">
        <f t="array" ref="Y51:Y52">FREQUENCY(IF('Data Transformation'!$B$425:$B$6424='Bin Analysis'!L51,'Data Transformation'!$G$425:$G$6424),'Data Transformation'!$U$12)</f>
        <v>0</v>
      </c>
    </row>
    <row r="52" spans="1:25" x14ac:dyDescent="0.25">
      <c r="A52" s="14" t="s">
        <v>66</v>
      </c>
      <c r="B52" t="s">
        <v>47</v>
      </c>
      <c r="C52" t="s">
        <v>5</v>
      </c>
      <c r="D52" t="s">
        <v>99</v>
      </c>
      <c r="E52" t="s">
        <v>100</v>
      </c>
      <c r="F52" t="s">
        <v>101</v>
      </c>
      <c r="G52" t="s">
        <v>69</v>
      </c>
      <c r="H52" t="s">
        <v>31</v>
      </c>
      <c r="I52" t="s">
        <v>32</v>
      </c>
      <c r="J52" t="s">
        <v>46</v>
      </c>
      <c r="K52" s="14" t="s">
        <v>45</v>
      </c>
      <c r="M52" s="14"/>
      <c r="X52" s="2">
        <v>0</v>
      </c>
      <c r="Y52" s="2">
        <v>17</v>
      </c>
    </row>
    <row r="53" spans="1:25" x14ac:dyDescent="0.25">
      <c r="A53" s="32"/>
      <c r="D53" t="b">
        <f>IF(C53=1,'Data Transformation'!$G$3+0.5*'Data Transformation'!$W$25,IF(C54=1,D54-'Data Transformation'!$W$25,FALSE))</f>
        <v>0</v>
      </c>
      <c r="E53" t="str">
        <f t="array" ref="E53">IF(ISLOGICAL(D53),"",FREQUENCY(IF('Data Transformation'!$B$425:$B$8425='Bin Analysis'!$B51,'Data Transformation'!$G$425:$G$8425),D53))</f>
        <v/>
      </c>
      <c r="F53" t="str">
        <f>IF(ISLOGICAL(D53),"",E53-E52)</f>
        <v/>
      </c>
      <c r="M53" s="14"/>
    </row>
    <row r="54" spans="1:25" x14ac:dyDescent="0.25">
      <c r="A54" s="32">
        <f>IF(Weighting!$P$6&gt;0,B54,"")</f>
        <v>0.32100000000000001</v>
      </c>
      <c r="B54">
        <f>Weighting!$C$6</f>
        <v>0.32100000000000001</v>
      </c>
      <c r="C54">
        <f>Weighting!$F$6</f>
        <v>0</v>
      </c>
      <c r="D54" t="b">
        <f>IF(C54=1,'Data Transformation'!$G$3+0.5*'Data Transformation'!$W$25,IF(C55=1,D55-'Data Transformation'!$W$25,FALSE))</f>
        <v>0</v>
      </c>
      <c r="E54" t="str">
        <f t="array" ref="E54">IF(ISLOGICAL(D54),"",FREQUENCY(IF('Data Transformation'!$B$425:$B$8425='Bin Analysis'!$B51,'Data Transformation'!$G$425:$G$8425),D54))</f>
        <v/>
      </c>
      <c r="F54" t="str">
        <f>IF(ISLOGICAL(D54),"",E54-E53)</f>
        <v/>
      </c>
      <c r="G54">
        <f>Weighting!$H$6</f>
        <v>1</v>
      </c>
      <c r="H54">
        <f t="array" ref="H54">FREQUENCY(IF('Data Transformation'!$B$4:$B$8425=B51,'Data Transformation'!$G$4:$G$8425),'Bin Analysis'!$B54)</f>
        <v>0</v>
      </c>
      <c r="I54">
        <f>H54-H53</f>
        <v>0</v>
      </c>
      <c r="J54">
        <f>IF(I54=0,0,1)</f>
        <v>0</v>
      </c>
      <c r="K54">
        <f>J54*Weighting!$W$6</f>
        <v>0</v>
      </c>
      <c r="M54" s="14"/>
    </row>
    <row r="55" spans="1:25" x14ac:dyDescent="0.25">
      <c r="A55" s="32">
        <f>IF(Weighting!$P$7&gt;0,B55,"")</f>
        <v>0.45200000000000001</v>
      </c>
      <c r="B55">
        <f>Weighting!$C$7</f>
        <v>0.45200000000000001</v>
      </c>
      <c r="C55">
        <f>Weighting!$F$7</f>
        <v>0</v>
      </c>
      <c r="D55" t="b">
        <f>IF(C55=1,'Data Transformation'!$G$3+0.5*'Data Transformation'!$W$25,IF(C56=1,D56-'Data Transformation'!$W$25,FALSE))</f>
        <v>0</v>
      </c>
      <c r="E55" t="str">
        <f t="array" ref="E55">IF(ISLOGICAL(D55),"",FREQUENCY(IF('Data Transformation'!$B$425:$B$8425='Bin Analysis'!$B51,'Data Transformation'!$G$425:$G$8425),D55))</f>
        <v/>
      </c>
      <c r="F55" t="str">
        <f t="shared" ref="F55:F73" si="6">IF(ISLOGICAL(D55),"",E55-E54)</f>
        <v/>
      </c>
      <c r="G55">
        <f>Weighting!$H$7</f>
        <v>0</v>
      </c>
      <c r="H55">
        <f t="array" ref="H55">FREQUENCY(IF('Data Transformation'!$B$4:$B$8425=B51,'Data Transformation'!$G$4:$G$8425),'Bin Analysis'!$B55)</f>
        <v>0</v>
      </c>
      <c r="I55">
        <f t="shared" ref="I55:I73" si="7">H55-H54</f>
        <v>0</v>
      </c>
      <c r="J55">
        <f>IF(I55=0,0,1)</f>
        <v>0</v>
      </c>
      <c r="K55">
        <f>J55*Weighting!$W$7</f>
        <v>0</v>
      </c>
      <c r="M55" s="14"/>
    </row>
    <row r="56" spans="1:25" x14ac:dyDescent="0.25">
      <c r="A56" s="32">
        <f>IF(Weighting!$P$8&gt;0,B56,"")</f>
        <v>0.58299999999999996</v>
      </c>
      <c r="B56">
        <f>Weighting!$C$8</f>
        <v>0.58299999999999996</v>
      </c>
      <c r="C56">
        <f>Weighting!$F$8</f>
        <v>0</v>
      </c>
      <c r="D56" t="b">
        <f>IF(C56=1,'Data Transformation'!$G$3+0.5*'Data Transformation'!$W$25,IF(C57=1,D57-'Data Transformation'!$W$25,FALSE))</f>
        <v>0</v>
      </c>
      <c r="E56" t="str">
        <f t="array" ref="E56">IF(ISLOGICAL(D56),"",FREQUENCY(IF('Data Transformation'!$B$425:$B$8425='Bin Analysis'!$B51,'Data Transformation'!$G$425:$G$8425),D56))</f>
        <v/>
      </c>
      <c r="F56" t="str">
        <f t="shared" si="6"/>
        <v/>
      </c>
      <c r="G56">
        <f>Weighting!$H$8</f>
        <v>0</v>
      </c>
      <c r="H56">
        <f t="array" ref="H56">FREQUENCY(IF('Data Transformation'!$B$4:$B$8425=B51,'Data Transformation'!$G$4:$G$8425),'Bin Analysis'!$B56)</f>
        <v>0</v>
      </c>
      <c r="I56">
        <f t="shared" si="7"/>
        <v>0</v>
      </c>
      <c r="J56">
        <f t="shared" ref="J56:J73" si="8">IF(I56=0,0,1)</f>
        <v>0</v>
      </c>
      <c r="K56">
        <f>J56*Weighting!$W$8</f>
        <v>0</v>
      </c>
      <c r="M56" s="14"/>
    </row>
    <row r="57" spans="1:25" x14ac:dyDescent="0.25">
      <c r="A57" s="32">
        <f>IF(Weighting!$P$9&gt;0,B57,"")</f>
        <v>0.71399999999999997</v>
      </c>
      <c r="B57" s="50">
        <f>Weighting!$C$9</f>
        <v>0.71399999999999997</v>
      </c>
      <c r="C57">
        <f>Weighting!$F$9</f>
        <v>0</v>
      </c>
      <c r="D57" t="b">
        <f>IF(C57=1,'Data Transformation'!$G$3+0.5*'Data Transformation'!$W$25,IF(C58=1,D58-'Data Transformation'!$W$25,FALSE))</f>
        <v>0</v>
      </c>
      <c r="E57" t="str">
        <f t="array" ref="E57">IF(ISLOGICAL(D57),"",FREQUENCY(IF('Data Transformation'!$B$425:$B$8425='Bin Analysis'!$B51,'Data Transformation'!$G$425:$G$8425),D57))</f>
        <v/>
      </c>
      <c r="F57" t="str">
        <f t="shared" si="6"/>
        <v/>
      </c>
      <c r="G57">
        <f>Weighting!$H$9</f>
        <v>0</v>
      </c>
      <c r="H57">
        <f t="array" ref="H57">FREQUENCY(IF('Data Transformation'!$B$4:$B$8425=B51,'Data Transformation'!$G$4:$G$8425),'Bin Analysis'!$B57)</f>
        <v>0</v>
      </c>
      <c r="I57">
        <f t="shared" si="7"/>
        <v>0</v>
      </c>
      <c r="J57">
        <f t="shared" si="8"/>
        <v>0</v>
      </c>
      <c r="K57">
        <f>J57*Weighting!$W$9</f>
        <v>0</v>
      </c>
      <c r="M57" s="14"/>
    </row>
    <row r="58" spans="1:25" x14ac:dyDescent="0.25">
      <c r="A58" s="32">
        <f>IF(Weighting!$P$10&gt;0,B58,"")</f>
        <v>0.84499999999999997</v>
      </c>
      <c r="B58">
        <f>Weighting!$C$10</f>
        <v>0.84499999999999997</v>
      </c>
      <c r="C58">
        <f>Weighting!$F$10</f>
        <v>0</v>
      </c>
      <c r="D58" t="b">
        <f>IF(C58=1,'Data Transformation'!$G$3+0.5*'Data Transformation'!$W$25,IF(C59=1,D59-'Data Transformation'!$W$25,FALSE))</f>
        <v>0</v>
      </c>
      <c r="E58" t="str">
        <f t="array" ref="E58">IF(ISLOGICAL(D58),"",FREQUENCY(IF('Data Transformation'!$B$425:$B$8425='Bin Analysis'!$B51,'Data Transformation'!$G$425:$G$8425),D58))</f>
        <v/>
      </c>
      <c r="F58" t="str">
        <f t="shared" si="6"/>
        <v/>
      </c>
      <c r="G58">
        <f>Weighting!$H$10</f>
        <v>0</v>
      </c>
      <c r="H58">
        <f t="array" ref="H58">FREQUENCY(IF('Data Transformation'!$B$4:$B$8425=B51,'Data Transformation'!$G$4:$G$8425),'Bin Analysis'!$B58)</f>
        <v>0</v>
      </c>
      <c r="I58">
        <f t="shared" si="7"/>
        <v>0</v>
      </c>
      <c r="J58">
        <f t="shared" si="8"/>
        <v>0</v>
      </c>
      <c r="K58">
        <f>J58*Weighting!$W$10</f>
        <v>0</v>
      </c>
      <c r="M58" s="14"/>
    </row>
    <row r="59" spans="1:25" x14ac:dyDescent="0.25">
      <c r="A59" s="32">
        <f>IF(Weighting!$P$11&gt;0,B59,"")</f>
        <v>0.97599999999999998</v>
      </c>
      <c r="B59">
        <f>Weighting!$C$11</f>
        <v>0.97599999999999998</v>
      </c>
      <c r="C59">
        <f>Weighting!$F$11</f>
        <v>0</v>
      </c>
      <c r="D59">
        <f>IF(C59=1,'Data Transformation'!$G$3+0.5*'Data Transformation'!$W$25,IF(C60=1,D60-'Data Transformation'!$W$25,FALSE))</f>
        <v>0.86899999999999999</v>
      </c>
      <c r="E59">
        <f t="array" ref="E59">IF(ISLOGICAL(D59),"",FREQUENCY(IF('Data Transformation'!$B$425:$B$8425='Bin Analysis'!$B51,'Data Transformation'!$G$425:$G$8425),D59))</f>
        <v>0</v>
      </c>
      <c r="F59" t="e">
        <f t="shared" si="6"/>
        <v>#VALUE!</v>
      </c>
      <c r="G59">
        <f>Weighting!$H$11</f>
        <v>0</v>
      </c>
      <c r="H59">
        <f t="array" ref="H59">FREQUENCY(IF('Data Transformation'!$B$4:$B$8425=B51,'Data Transformation'!$G$4:$G$8425),'Bin Analysis'!$B59)</f>
        <v>3</v>
      </c>
      <c r="I59">
        <f t="shared" si="7"/>
        <v>3</v>
      </c>
      <c r="J59">
        <f t="shared" si="8"/>
        <v>1</v>
      </c>
      <c r="K59">
        <f>J59*Weighting!$W$11</f>
        <v>2</v>
      </c>
      <c r="M59" s="14"/>
    </row>
    <row r="60" spans="1:25" x14ac:dyDescent="0.25">
      <c r="A60" s="32">
        <f>IF(Weighting!$P$12&gt;0,B60,"")</f>
        <v>1.107</v>
      </c>
      <c r="B60">
        <f>Weighting!$C$12</f>
        <v>1.107</v>
      </c>
      <c r="C60">
        <f>Weighting!$F$12</f>
        <v>1</v>
      </c>
      <c r="D60">
        <f>IF(C60=1,'Data Transformation'!$G$3+0.5*'Data Transformation'!$W$25,IF(C61=1,D61-'Data Transformation'!$W$25,FALSE))</f>
        <v>1.131</v>
      </c>
      <c r="E60">
        <f t="array" ref="E60">IF(ISLOGICAL(D60),"",FREQUENCY(IF('Data Transformation'!$B$425:$B$8425='Bin Analysis'!$B51,'Data Transformation'!$G$425:$G$8425),D60))</f>
        <v>17</v>
      </c>
      <c r="F60">
        <f t="shared" si="6"/>
        <v>17</v>
      </c>
      <c r="G60">
        <f>Weighting!$H$12</f>
        <v>0</v>
      </c>
      <c r="H60">
        <f t="array" ref="H60">FREQUENCY(IF('Data Transformation'!$B$4:$B$8425=B51,'Data Transformation'!$G$4:$G$8425),'Bin Analysis'!$B60)</f>
        <v>18</v>
      </c>
      <c r="I60">
        <f t="shared" si="7"/>
        <v>15</v>
      </c>
      <c r="J60">
        <f t="shared" si="8"/>
        <v>1</v>
      </c>
      <c r="K60">
        <f>J60*Weighting!$W$12</f>
        <v>1</v>
      </c>
      <c r="M60" s="14"/>
    </row>
    <row r="61" spans="1:25" x14ac:dyDescent="0.25">
      <c r="A61" s="32">
        <f>IF(Weighting!$P$13&gt;0,B61,"")</f>
        <v>1.238</v>
      </c>
      <c r="B61">
        <f>Weighting!$C$13</f>
        <v>1.238</v>
      </c>
      <c r="C61">
        <f>Weighting!$F$13</f>
        <v>0</v>
      </c>
      <c r="D61" t="b">
        <f>IF(C61=1,'Data Transformation'!$G$3+0.5*'Data Transformation'!$W$25,IF(C62=1,D62-'Data Transformation'!$W$25,FALSE))</f>
        <v>0</v>
      </c>
      <c r="E61" t="str">
        <f t="array" ref="E61">IF(ISLOGICAL(D61),"",FREQUENCY(IF('Data Transformation'!$B$425:$B$8425='Bin Analysis'!$B51,'Data Transformation'!$G$425:$G$8425),D61))</f>
        <v/>
      </c>
      <c r="F61" t="str">
        <f t="shared" si="6"/>
        <v/>
      </c>
      <c r="G61">
        <f>Weighting!$H$13</f>
        <v>0</v>
      </c>
      <c r="H61">
        <f t="array" ref="H61">FREQUENCY(IF('Data Transformation'!$B$4:$B$8425=B51,'Data Transformation'!$G$4:$G$8425),'Bin Analysis'!$B61)</f>
        <v>18</v>
      </c>
      <c r="I61">
        <f t="shared" si="7"/>
        <v>0</v>
      </c>
      <c r="J61">
        <f t="shared" si="8"/>
        <v>0</v>
      </c>
      <c r="K61">
        <f>J61*Weighting!$W$13</f>
        <v>0</v>
      </c>
      <c r="M61" s="14"/>
    </row>
    <row r="62" spans="1:25" x14ac:dyDescent="0.25">
      <c r="A62" s="32">
        <f>IF(Weighting!$P$14&gt;0,B62,"")</f>
        <v>1.369</v>
      </c>
      <c r="B62">
        <f>Weighting!$C$14</f>
        <v>1.369</v>
      </c>
      <c r="C62">
        <f>Weighting!$F$14</f>
        <v>0</v>
      </c>
      <c r="D62" t="b">
        <f>IF(C62=1,'Data Transformation'!$G$3+0.5*'Data Transformation'!$W$25,IF(C63=1,D63-'Data Transformation'!$W$25,FALSE))</f>
        <v>0</v>
      </c>
      <c r="E62" t="str">
        <f t="array" ref="E62">IF(ISLOGICAL(D62),"",FREQUENCY(IF('Data Transformation'!$B$425:$B$8425='Bin Analysis'!$B51,'Data Transformation'!$G$425:$G$8425),D62))</f>
        <v/>
      </c>
      <c r="F62" t="str">
        <f t="shared" si="6"/>
        <v/>
      </c>
      <c r="G62">
        <f>Weighting!$H$14</f>
        <v>0</v>
      </c>
      <c r="H62">
        <f t="array" ref="H62">FREQUENCY(IF('Data Transformation'!$B$4:$B$8425=B51,'Data Transformation'!$G$4:$G$8425),'Bin Analysis'!$B62)</f>
        <v>18</v>
      </c>
      <c r="I62">
        <f t="shared" si="7"/>
        <v>0</v>
      </c>
      <c r="J62">
        <f t="shared" si="8"/>
        <v>0</v>
      </c>
      <c r="K62">
        <f>J62*Weighting!$W$14</f>
        <v>0</v>
      </c>
      <c r="M62" s="14"/>
    </row>
    <row r="63" spans="1:25" x14ac:dyDescent="0.25">
      <c r="A63" s="32">
        <f>IF(Weighting!$P$15&gt;0,B63,"")</f>
        <v>1.5000009999999999</v>
      </c>
      <c r="B63">
        <f>Weighting!$C$15</f>
        <v>1.5000009999999999</v>
      </c>
      <c r="C63">
        <f>Weighting!$F$15</f>
        <v>0</v>
      </c>
      <c r="D63" t="b">
        <f>IF(C63=1,'Data Transformation'!$G$3+0.5*'Data Transformation'!$W$25,IF(C64=1,D64-'Data Transformation'!$W$25,FALSE))</f>
        <v>0</v>
      </c>
      <c r="E63" t="str">
        <f t="array" ref="E63">IF(ISLOGICAL(D63),"",FREQUENCY(IF('Data Transformation'!$B$425:$B$8425='Bin Analysis'!$B51,'Data Transformation'!$G$425:$G$8425),D63))</f>
        <v/>
      </c>
      <c r="F63" t="str">
        <f t="shared" si="6"/>
        <v/>
      </c>
      <c r="G63">
        <f>Weighting!$H$15</f>
        <v>0</v>
      </c>
      <c r="H63">
        <f t="array" ref="H63">FREQUENCY(IF('Data Transformation'!$B$4:$B$8425=B51,'Data Transformation'!$G$4:$G$8425),'Bin Analysis'!$B63)</f>
        <v>18</v>
      </c>
      <c r="I63">
        <f t="shared" si="7"/>
        <v>0</v>
      </c>
      <c r="J63">
        <f t="shared" si="8"/>
        <v>0</v>
      </c>
      <c r="K63">
        <f>J63*Weighting!$W$15</f>
        <v>0</v>
      </c>
      <c r="M63" s="14"/>
    </row>
    <row r="64" spans="1:25" x14ac:dyDescent="0.25">
      <c r="A64" s="32" t="str">
        <f>IF(Weighting!$P$16&gt;0,B64,"")</f>
        <v/>
      </c>
      <c r="B64">
        <f>Weighting!$C$16</f>
        <v>1.631</v>
      </c>
      <c r="C64">
        <f>Weighting!$F$16</f>
        <v>0</v>
      </c>
      <c r="D64" t="b">
        <f>IF(C64=1,'Data Transformation'!$G$3+0.5*'Data Transformation'!$W$25,IF(C65=1,D65-'Data Transformation'!$W$25,FALSE))</f>
        <v>0</v>
      </c>
      <c r="E64" t="str">
        <f t="array" ref="E64">IF(ISLOGICAL(D64),"",FREQUENCY(IF('Data Transformation'!$B$425:$B$8425='Bin Analysis'!$B51,'Data Transformation'!$G$425:$G$8425),D64))</f>
        <v/>
      </c>
      <c r="F64" t="str">
        <f t="shared" si="6"/>
        <v/>
      </c>
      <c r="G64">
        <f>Weighting!$H$16</f>
        <v>0</v>
      </c>
      <c r="H64">
        <f t="array" ref="H64">FREQUENCY(IF('Data Transformation'!$B$4:$B$8425=B51,'Data Transformation'!$G$4:$G$8425),'Bin Analysis'!$B64)</f>
        <v>18</v>
      </c>
      <c r="I64">
        <f t="shared" si="7"/>
        <v>0</v>
      </c>
      <c r="J64">
        <f t="shared" si="8"/>
        <v>0</v>
      </c>
      <c r="K64">
        <f>J64*Weighting!$W$16</f>
        <v>0</v>
      </c>
      <c r="M64" s="14"/>
    </row>
    <row r="65" spans="1:25" x14ac:dyDescent="0.25">
      <c r="A65" s="32" t="str">
        <f>IF(Weighting!$P$17&gt;0,B65,"")</f>
        <v/>
      </c>
      <c r="B65">
        <f>Weighting!$C$17</f>
        <v>1.762</v>
      </c>
      <c r="C65">
        <f>Weighting!$F$17</f>
        <v>0</v>
      </c>
      <c r="D65" t="b">
        <f>IF(C65=1,'Data Transformation'!$G$3+0.5*'Data Transformation'!$W$25,IF(C66=1,D66-'Data Transformation'!$W$25,FALSE))</f>
        <v>0</v>
      </c>
      <c r="E65" t="str">
        <f t="array" ref="E65">IF(ISLOGICAL(D65),"",FREQUENCY(IF('Data Transformation'!$B$425:$B$8425='Bin Analysis'!$B51,'Data Transformation'!$G$425:$G$8425),D65))</f>
        <v/>
      </c>
      <c r="F65" t="str">
        <f t="shared" si="6"/>
        <v/>
      </c>
      <c r="G65">
        <f>Weighting!$H$17</f>
        <v>0</v>
      </c>
      <c r="H65">
        <f t="array" ref="H65">FREQUENCY(IF('Data Transformation'!$B$4:$B$8425=B51,'Data Transformation'!$G$4:$G$8425),'Bin Analysis'!$B65)</f>
        <v>18</v>
      </c>
      <c r="I65">
        <f t="shared" si="7"/>
        <v>0</v>
      </c>
      <c r="J65">
        <f t="shared" si="8"/>
        <v>0</v>
      </c>
      <c r="K65">
        <f>J65*Weighting!$W$17</f>
        <v>0</v>
      </c>
      <c r="M65" s="14"/>
    </row>
    <row r="66" spans="1:25" x14ac:dyDescent="0.25">
      <c r="A66" s="32" t="str">
        <f>IF(Weighting!$P$18&gt;0,B66,"")</f>
        <v/>
      </c>
      <c r="B66">
        <f>Weighting!$C$18</f>
        <v>1.893</v>
      </c>
      <c r="C66">
        <f>Weighting!$F$18</f>
        <v>0</v>
      </c>
      <c r="D66" t="b">
        <f>IF(C66=1,'Data Transformation'!$G$3+0.5*'Data Transformation'!$W$25,IF(C67=1,D67-'Data Transformation'!$W$25,FALSE))</f>
        <v>0</v>
      </c>
      <c r="E66" t="str">
        <f t="array" ref="E66">IF(ISLOGICAL(D66),"",FREQUENCY(IF('Data Transformation'!$B$425:$B$8425='Bin Analysis'!$B51,'Data Transformation'!$G$425:$G$8425),D66))</f>
        <v/>
      </c>
      <c r="F66" t="str">
        <f t="shared" si="6"/>
        <v/>
      </c>
      <c r="G66">
        <f>Weighting!$H$18</f>
        <v>0</v>
      </c>
      <c r="H66">
        <f t="array" ref="H66">FREQUENCY(IF('Data Transformation'!$B$4:$B$8425=B51,'Data Transformation'!$G$4:$G$8425),'Bin Analysis'!$B66)</f>
        <v>18</v>
      </c>
      <c r="I66">
        <f t="shared" si="7"/>
        <v>0</v>
      </c>
      <c r="J66">
        <f t="shared" si="8"/>
        <v>0</v>
      </c>
      <c r="K66">
        <f>J66*Weighting!$W$18</f>
        <v>0</v>
      </c>
      <c r="M66" s="14"/>
    </row>
    <row r="67" spans="1:25" x14ac:dyDescent="0.25">
      <c r="A67" s="32" t="str">
        <f>IF(Weighting!$P$19&gt;0,B67,"")</f>
        <v/>
      </c>
      <c r="B67">
        <f>Weighting!$C$19</f>
        <v>2.024</v>
      </c>
      <c r="C67">
        <f>Weighting!$F$19</f>
        <v>0</v>
      </c>
      <c r="D67" t="b">
        <f>IF(C67=1,'Data Transformation'!$G$3+0.5*'Data Transformation'!$W$25,IF(C68=1,D68-'Data Transformation'!$W$25,FALSE))</f>
        <v>0</v>
      </c>
      <c r="E67" t="str">
        <f t="array" ref="E67">IF(ISLOGICAL(D67),"",FREQUENCY(IF('Data Transformation'!$B$425:$B$8425='Bin Analysis'!$B51,'Data Transformation'!$G$425:$G$8425),D67))</f>
        <v/>
      </c>
      <c r="F67" t="str">
        <f t="shared" si="6"/>
        <v/>
      </c>
      <c r="G67">
        <f>Weighting!$H$19</f>
        <v>0</v>
      </c>
      <c r="H67">
        <f t="array" ref="H67">FREQUENCY(IF('Data Transformation'!$B$4:$B$8425=B51,'Data Transformation'!$G$4:$G$8425),'Bin Analysis'!$B67)</f>
        <v>18</v>
      </c>
      <c r="I67">
        <f t="shared" si="7"/>
        <v>0</v>
      </c>
      <c r="J67">
        <f t="shared" si="8"/>
        <v>0</v>
      </c>
      <c r="K67">
        <f>J67*Weighting!$W$19</f>
        <v>0</v>
      </c>
      <c r="M67" s="14"/>
    </row>
    <row r="68" spans="1:25" x14ac:dyDescent="0.25">
      <c r="A68" s="32" t="str">
        <f>IF(Weighting!$P$20&gt;0,B68,"")</f>
        <v/>
      </c>
      <c r="B68">
        <f>Weighting!$C$20</f>
        <v>2.1550000000000002</v>
      </c>
      <c r="C68">
        <f>Weighting!$F$20</f>
        <v>0</v>
      </c>
      <c r="D68" t="b">
        <f>IF(C68=1,'Data Transformation'!$G$3+0.5*'Data Transformation'!$W$25,IF(C69=1,D69-'Data Transformation'!$W$25,FALSE))</f>
        <v>0</v>
      </c>
      <c r="E68" t="str">
        <f t="array" ref="E68">IF(ISLOGICAL(D68),"",FREQUENCY(IF('Data Transformation'!$B$425:$B$8425='Bin Analysis'!$B51,'Data Transformation'!$G$425:$G$8425),D68))</f>
        <v/>
      </c>
      <c r="F68" t="str">
        <f t="shared" si="6"/>
        <v/>
      </c>
      <c r="G68">
        <f>Weighting!$H$20</f>
        <v>0</v>
      </c>
      <c r="H68">
        <f t="array" ref="H68">FREQUENCY(IF('Data Transformation'!$B$4:$B$8425=B51,'Data Transformation'!$G$4:$G$8425),'Bin Analysis'!$B68)</f>
        <v>18</v>
      </c>
      <c r="I68">
        <f t="shared" si="7"/>
        <v>0</v>
      </c>
      <c r="J68">
        <f t="shared" si="8"/>
        <v>0</v>
      </c>
      <c r="K68">
        <f>J68*Weighting!$W$20</f>
        <v>0</v>
      </c>
      <c r="M68" s="14"/>
    </row>
    <row r="69" spans="1:25" x14ac:dyDescent="0.25">
      <c r="A69" s="32" t="str">
        <f>IF(Weighting!$P$21&gt;0,B69,"")</f>
        <v/>
      </c>
      <c r="B69">
        <f>Weighting!$C$21</f>
        <v>2.2860000000000005</v>
      </c>
      <c r="C69">
        <f>Weighting!$F$21</f>
        <v>0</v>
      </c>
      <c r="D69" t="b">
        <f>IF(C69=1,'Data Transformation'!$G$3+0.5*'Data Transformation'!$W$25,IF(C70=1,D70-'Data Transformation'!$W$25,FALSE))</f>
        <v>0</v>
      </c>
      <c r="E69" t="str">
        <f t="array" ref="E69">IF(ISLOGICAL(D69),"",FREQUENCY(IF('Data Transformation'!$B$425:$B$8425='Bin Analysis'!$B51,'Data Transformation'!$G$425:$G$8425),D69))</f>
        <v/>
      </c>
      <c r="F69" t="str">
        <f t="shared" si="6"/>
        <v/>
      </c>
      <c r="G69">
        <f>Weighting!$H$21</f>
        <v>0</v>
      </c>
      <c r="H69">
        <f t="array" ref="H69">FREQUENCY(IF('Data Transformation'!$B$4:$B$8425=B51,'Data Transformation'!$G$4:$G$8425),'Bin Analysis'!$B69)</f>
        <v>18</v>
      </c>
      <c r="I69">
        <f t="shared" si="7"/>
        <v>0</v>
      </c>
      <c r="J69">
        <f t="shared" si="8"/>
        <v>0</v>
      </c>
      <c r="K69">
        <f>J69*Weighting!$W$21</f>
        <v>0</v>
      </c>
      <c r="M69" s="14"/>
    </row>
    <row r="70" spans="1:25" x14ac:dyDescent="0.25">
      <c r="A70" s="32" t="str">
        <f>IF(Weighting!$P$22&gt;0,B70,"")</f>
        <v/>
      </c>
      <c r="B70">
        <f>Weighting!$C$22</f>
        <v>2.4170000000000007</v>
      </c>
      <c r="C70">
        <f>Weighting!$F$22</f>
        <v>0</v>
      </c>
      <c r="D70" t="b">
        <f>IF(C70=1,'Data Transformation'!$G$3+0.5*'Data Transformation'!$W$25,IF(C71=1,D71-'Data Transformation'!$W$25,FALSE))</f>
        <v>0</v>
      </c>
      <c r="E70" t="str">
        <f t="array" ref="E70">IF(ISLOGICAL(D70),"",FREQUENCY(IF('Data Transformation'!$B$425:$B$8425='Bin Analysis'!$B51,'Data Transformation'!$G$425:$G$8425),D70))</f>
        <v/>
      </c>
      <c r="F70" t="str">
        <f t="shared" si="6"/>
        <v/>
      </c>
      <c r="G70">
        <f>Weighting!$H$22</f>
        <v>0</v>
      </c>
      <c r="H70">
        <f t="array" ref="H70">FREQUENCY(IF('Data Transformation'!$B$4:$B$8425=B51,'Data Transformation'!$G$4:$G$8425),'Bin Analysis'!$B70)</f>
        <v>18</v>
      </c>
      <c r="I70">
        <f t="shared" si="7"/>
        <v>0</v>
      </c>
      <c r="J70">
        <f t="shared" si="8"/>
        <v>0</v>
      </c>
      <c r="K70">
        <f>J70*Weighting!$W$22</f>
        <v>0</v>
      </c>
      <c r="M70" s="14"/>
    </row>
    <row r="71" spans="1:25" x14ac:dyDescent="0.25">
      <c r="A71" s="32" t="str">
        <f>IF(Weighting!$P$23&gt;0,B71,"")</f>
        <v/>
      </c>
      <c r="B71">
        <f>Weighting!$C$23</f>
        <v>2.5480000000000009</v>
      </c>
      <c r="C71">
        <f>Weighting!$F$23</f>
        <v>0</v>
      </c>
      <c r="D71" t="b">
        <f>IF(C71=1,'Data Transformation'!$G$3+0.5*'Data Transformation'!$W$25,IF(C72=1,D72-'Data Transformation'!$W$25,FALSE))</f>
        <v>0</v>
      </c>
      <c r="E71" t="str">
        <f t="array" ref="E71">IF(ISLOGICAL(D71),"",FREQUENCY(IF('Data Transformation'!$B$425:$B$8425='Bin Analysis'!$B51,'Data Transformation'!$G$425:$G$8425),D71))</f>
        <v/>
      </c>
      <c r="F71" t="str">
        <f t="shared" si="6"/>
        <v/>
      </c>
      <c r="G71">
        <f>Weighting!$H$23</f>
        <v>0</v>
      </c>
      <c r="H71">
        <f t="array" ref="H71">FREQUENCY(IF('Data Transformation'!$B$4:$B$8425=B51,'Data Transformation'!$G$4:$G$8425),'Bin Analysis'!$B71)</f>
        <v>18</v>
      </c>
      <c r="I71">
        <f t="shared" si="7"/>
        <v>0</v>
      </c>
      <c r="J71">
        <f t="shared" si="8"/>
        <v>0</v>
      </c>
      <c r="K71">
        <f>J71*Weighting!$W$23</f>
        <v>0</v>
      </c>
      <c r="M71" s="14"/>
    </row>
    <row r="72" spans="1:25" x14ac:dyDescent="0.25">
      <c r="A72" s="32" t="str">
        <f>IF(Weighting!$P$24&gt;0,B72,"")</f>
        <v/>
      </c>
      <c r="B72">
        <f>Weighting!$C$24</f>
        <v>2.6790000000000012</v>
      </c>
      <c r="C72">
        <f>Weighting!$F$24</f>
        <v>0</v>
      </c>
      <c r="D72" t="b">
        <f>IF(C72=1,'Data Transformation'!$G$3+0.5*'Data Transformation'!$W$25,IF(C73=1,D73-'Data Transformation'!$W$25,FALSE))</f>
        <v>0</v>
      </c>
      <c r="E72" t="str">
        <f t="array" ref="E72">IF(ISLOGICAL(D72),"",FREQUENCY(IF('Data Transformation'!$B$425:$B$8425='Bin Analysis'!$B51,'Data Transformation'!$G$425:$G$8425),D72))</f>
        <v/>
      </c>
      <c r="F72" t="str">
        <f t="shared" si="6"/>
        <v/>
      </c>
      <c r="G72">
        <f>Weighting!$H$24</f>
        <v>0</v>
      </c>
      <c r="H72">
        <f t="array" ref="H72">FREQUENCY(IF('Data Transformation'!$B$4:$B$8425=B51,'Data Transformation'!$G$4:$G$8425),'Bin Analysis'!$B72)</f>
        <v>18</v>
      </c>
      <c r="I72">
        <f t="shared" si="7"/>
        <v>0</v>
      </c>
      <c r="J72">
        <f t="shared" si="8"/>
        <v>0</v>
      </c>
      <c r="K72">
        <f>J72*Weighting!$W$24</f>
        <v>0</v>
      </c>
      <c r="M72" s="14"/>
    </row>
    <row r="73" spans="1:25" x14ac:dyDescent="0.25">
      <c r="A73" s="32" t="str">
        <f>IF(Weighting!$P$25&gt;0,B73,"")</f>
        <v/>
      </c>
      <c r="B73">
        <f>Weighting!$C$25</f>
        <v>2.8100000000000014</v>
      </c>
      <c r="C73">
        <f>Weighting!$F$25</f>
        <v>0</v>
      </c>
      <c r="D73" t="b">
        <f>IF(C73=1,'Data Transformation'!$G$3+0.5*'Data Transformation'!$W$25,IF(C74=1,D74-'Data Transformation'!$W$25,FALSE))</f>
        <v>0</v>
      </c>
      <c r="E73" t="str">
        <f t="array" ref="E73">IF(ISLOGICAL(D73),"",FREQUENCY(IF('Data Transformation'!$B$425:$B$8425='Bin Analysis'!$B51,'Data Transformation'!$G$425:$G$8425),D73))</f>
        <v/>
      </c>
      <c r="F73" t="str">
        <f t="shared" si="6"/>
        <v/>
      </c>
      <c r="G73">
        <f>Weighting!$H$25</f>
        <v>0</v>
      </c>
      <c r="H73">
        <f t="array" ref="H73">FREQUENCY(IF('Data Transformation'!$B$4:$B$8425=B51,'Data Transformation'!$G$4:$G$8425),'Bin Analysis'!$B73)</f>
        <v>18</v>
      </c>
      <c r="I73">
        <f t="shared" si="7"/>
        <v>0</v>
      </c>
      <c r="J73">
        <f t="shared" si="8"/>
        <v>0</v>
      </c>
      <c r="K73">
        <f>J73*Weighting!$W$25</f>
        <v>0</v>
      </c>
      <c r="M73" s="14"/>
    </row>
    <row r="74" spans="1:25" x14ac:dyDescent="0.25">
      <c r="A74" s="32"/>
      <c r="M74" s="14"/>
    </row>
    <row r="75" spans="1:25" ht="23.25" x14ac:dyDescent="0.35">
      <c r="A75" s="21" t="s">
        <v>0</v>
      </c>
      <c r="B75" s="21">
        <f>IFERROR(VLOOKUP(C75,'Data Transformation'!$L$6:$M$426,2,FALSE),"")</f>
        <v>3</v>
      </c>
      <c r="C75" s="21">
        <f>C51+1</f>
        <v>3</v>
      </c>
      <c r="D75" s="21"/>
      <c r="E75" s="21"/>
      <c r="F75" s="21"/>
      <c r="G75" s="21"/>
      <c r="H75" s="22"/>
      <c r="I75" s="22"/>
      <c r="J75" s="22"/>
      <c r="K75" s="21"/>
      <c r="L75" s="21">
        <f>B75</f>
        <v>3</v>
      </c>
      <c r="M75" s="23">
        <f>INDEX('Data Transformation'!$O$4:$O$424,MATCH($B75,'Data Transformation'!$M$4:$M$424,0),MATCH($M$2,'Data Transformation'!$O$3,0))</f>
        <v>19</v>
      </c>
      <c r="N75" s="27">
        <f>IF('Input and Summary Results'!$J$16="minimum",'Bin Analysis'!X76/(M75-1),'Bin Analysis'!Y75/('Bin Analysis'!M75-1))</f>
        <v>0</v>
      </c>
      <c r="O75" s="27">
        <f>IF(M75=FALSE,NA(),(VLOOKUP(1,C78:K97,4,FALSE))/(M75-1))</f>
        <v>0.94444444444444442</v>
      </c>
      <c r="P75" s="27">
        <f>IF(M75=FALSE,NA(),SUM(J78:J97)/Weighting!$S$5)</f>
        <v>0.2</v>
      </c>
      <c r="Q75" s="27">
        <f>IF(M75=FALSE,NA(),SUM(K78:K97)/Weighting!$S$6)</f>
        <v>0.13043478260869565</v>
      </c>
      <c r="R75" s="27">
        <f>IF(M75=FALSE,NA(),(VLOOKUP(1,G78:K97,3,FALSE))/(M75-1))</f>
        <v>0</v>
      </c>
      <c r="S75" s="22" t="str">
        <f>IF(M75=FALSE,NA(),IF(SUM(J78:J97)=2,"yes","no"))</f>
        <v>yes</v>
      </c>
      <c r="X75" s="2" cm="2">
        <f t="array" ref="X75:X76">FREQUENCY(IF('Data Transformation'!$B$425:$B$6424='Bin Analysis'!L75,'Data Transformation'!$G$425:$G$6424),'Data Transformation'!$U$11)</f>
        <v>18</v>
      </c>
      <c r="Y75" s="2" cm="2">
        <f t="array" ref="Y75:Y76">FREQUENCY(IF('Data Transformation'!$B$425:$B$6424='Bin Analysis'!L75,'Data Transformation'!$G$425:$G$6424),'Data Transformation'!$U$12)</f>
        <v>1</v>
      </c>
    </row>
    <row r="76" spans="1:25" x14ac:dyDescent="0.25">
      <c r="A76" s="14" t="s">
        <v>66</v>
      </c>
      <c r="B76" t="s">
        <v>47</v>
      </c>
      <c r="C76" t="s">
        <v>5</v>
      </c>
      <c r="D76" t="s">
        <v>99</v>
      </c>
      <c r="E76" t="s">
        <v>100</v>
      </c>
      <c r="F76" t="s">
        <v>101</v>
      </c>
      <c r="G76" t="s">
        <v>69</v>
      </c>
      <c r="H76" t="s">
        <v>31</v>
      </c>
      <c r="I76" t="s">
        <v>32</v>
      </c>
      <c r="J76" t="s">
        <v>46</v>
      </c>
      <c r="K76" s="14" t="s">
        <v>45</v>
      </c>
      <c r="M76" s="14"/>
      <c r="X76" s="2">
        <v>0</v>
      </c>
      <c r="Y76" s="2">
        <v>17</v>
      </c>
    </row>
    <row r="77" spans="1:25" x14ac:dyDescent="0.25">
      <c r="A77" s="32"/>
      <c r="D77" t="b">
        <f>IF(C77=1,'Data Transformation'!$G$3+0.5*'Data Transformation'!$W$25,IF(C78=1,D78-'Data Transformation'!$W$25,FALSE))</f>
        <v>0</v>
      </c>
      <c r="E77" t="str">
        <f t="array" ref="E77">IF(ISLOGICAL(D77),"",FREQUENCY(IF('Data Transformation'!$B$425:$B$8425='Bin Analysis'!$B75,'Data Transformation'!$G$425:$G$8425),D77))</f>
        <v/>
      </c>
      <c r="F77" t="str">
        <f>IF(ISLOGICAL(D77),"",E77-E76)</f>
        <v/>
      </c>
      <c r="M77" s="14"/>
    </row>
    <row r="78" spans="1:25" x14ac:dyDescent="0.25">
      <c r="A78" s="32">
        <f>IF(Weighting!$P$6&gt;0,B78,"")</f>
        <v>0.32100000000000001</v>
      </c>
      <c r="B78">
        <f>Weighting!$C$6</f>
        <v>0.32100000000000001</v>
      </c>
      <c r="C78">
        <f>Weighting!$F$6</f>
        <v>0</v>
      </c>
      <c r="D78" t="b">
        <f>IF(C78=1,'Data Transformation'!$G$3+0.5*'Data Transformation'!$W$25,IF(C79=1,D79-'Data Transformation'!$W$25,FALSE))</f>
        <v>0</v>
      </c>
      <c r="E78" t="str">
        <f t="array" ref="E78">IF(ISLOGICAL(D78),"",FREQUENCY(IF('Data Transformation'!$B$425:$B$8425='Bin Analysis'!$B75,'Data Transformation'!$G$425:$G$8425),D78))</f>
        <v/>
      </c>
      <c r="F78" t="str">
        <f>IF(ISLOGICAL(D78),"",E78-E77)</f>
        <v/>
      </c>
      <c r="G78">
        <f>Weighting!$H$6</f>
        <v>1</v>
      </c>
      <c r="H78">
        <f t="array" ref="H78">FREQUENCY(IF('Data Transformation'!$B$4:$B$8425=B75,'Data Transformation'!$G$4:$G$8425),'Bin Analysis'!$B78)</f>
        <v>0</v>
      </c>
      <c r="I78">
        <f>H78-H77</f>
        <v>0</v>
      </c>
      <c r="J78">
        <f>IF(I78=0,0,1)</f>
        <v>0</v>
      </c>
      <c r="K78">
        <f>J78*Weighting!$W$6</f>
        <v>0</v>
      </c>
      <c r="M78" s="14"/>
    </row>
    <row r="79" spans="1:25" x14ac:dyDescent="0.25">
      <c r="A79" s="32">
        <f>IF(Weighting!$P$7&gt;0,B79,"")</f>
        <v>0.45200000000000001</v>
      </c>
      <c r="B79">
        <f>Weighting!$C$7</f>
        <v>0.45200000000000001</v>
      </c>
      <c r="C79">
        <f>Weighting!$F$7</f>
        <v>0</v>
      </c>
      <c r="D79" t="b">
        <f>IF(C79=1,'Data Transformation'!$G$3+0.5*'Data Transformation'!$W$25,IF(C80=1,D80-'Data Transformation'!$W$25,FALSE))</f>
        <v>0</v>
      </c>
      <c r="E79" t="str">
        <f t="array" ref="E79">IF(ISLOGICAL(D79),"",FREQUENCY(IF('Data Transformation'!$B$425:$B$8425='Bin Analysis'!$B75,'Data Transformation'!$G$425:$G$8425),D79))</f>
        <v/>
      </c>
      <c r="F79" t="str">
        <f t="shared" ref="F79:F97" si="9">IF(ISLOGICAL(D79),"",E79-E78)</f>
        <v/>
      </c>
      <c r="G79">
        <f>Weighting!$H$7</f>
        <v>0</v>
      </c>
      <c r="H79">
        <f t="array" ref="H79">FREQUENCY(IF('Data Transformation'!$B$4:$B$8425=B75,'Data Transformation'!$G$4:$G$8425),'Bin Analysis'!$B79)</f>
        <v>0</v>
      </c>
      <c r="I79">
        <f t="shared" ref="I79:I97" si="10">H79-H78</f>
        <v>0</v>
      </c>
      <c r="J79">
        <f>IF(I79=0,0,1)</f>
        <v>0</v>
      </c>
      <c r="K79">
        <f>J79*Weighting!$W$7</f>
        <v>0</v>
      </c>
      <c r="M79" s="14"/>
    </row>
    <row r="80" spans="1:25" x14ac:dyDescent="0.25">
      <c r="A80" s="32">
        <f>IF(Weighting!$P$8&gt;0,B80,"")</f>
        <v>0.58299999999999996</v>
      </c>
      <c r="B80">
        <f>Weighting!$C$8</f>
        <v>0.58299999999999996</v>
      </c>
      <c r="C80">
        <f>Weighting!$F$8</f>
        <v>0</v>
      </c>
      <c r="D80" t="b">
        <f>IF(C80=1,'Data Transformation'!$G$3+0.5*'Data Transformation'!$W$25,IF(C81=1,D81-'Data Transformation'!$W$25,FALSE))</f>
        <v>0</v>
      </c>
      <c r="E80" t="str">
        <f t="array" ref="E80">IF(ISLOGICAL(D80),"",FREQUENCY(IF('Data Transformation'!$B$425:$B$8425='Bin Analysis'!$B75,'Data Transformation'!$G$425:$G$8425),D80))</f>
        <v/>
      </c>
      <c r="F80" t="str">
        <f t="shared" si="9"/>
        <v/>
      </c>
      <c r="G80">
        <f>Weighting!$H$8</f>
        <v>0</v>
      </c>
      <c r="H80">
        <f t="array" ref="H80">FREQUENCY(IF('Data Transformation'!$B$4:$B$8425=B75,'Data Transformation'!$G$4:$G$8425),'Bin Analysis'!$B80)</f>
        <v>0</v>
      </c>
      <c r="I80">
        <f t="shared" si="10"/>
        <v>0</v>
      </c>
      <c r="J80">
        <f t="shared" ref="J80:J97" si="11">IF(I80=0,0,1)</f>
        <v>0</v>
      </c>
      <c r="K80">
        <f>J80*Weighting!$W$8</f>
        <v>0</v>
      </c>
      <c r="M80" s="14"/>
    </row>
    <row r="81" spans="1:13" x14ac:dyDescent="0.25">
      <c r="A81" s="32">
        <f>IF(Weighting!$P$9&gt;0,B81,"")</f>
        <v>0.71399999999999997</v>
      </c>
      <c r="B81" s="50">
        <f>Weighting!$C$9</f>
        <v>0.71399999999999997</v>
      </c>
      <c r="C81">
        <f>Weighting!$F$9</f>
        <v>0</v>
      </c>
      <c r="D81" t="b">
        <f>IF(C81=1,'Data Transformation'!$G$3+0.5*'Data Transformation'!$W$25,IF(C82=1,D82-'Data Transformation'!$W$25,FALSE))</f>
        <v>0</v>
      </c>
      <c r="E81" t="str">
        <f t="array" ref="E81">IF(ISLOGICAL(D81),"",FREQUENCY(IF('Data Transformation'!$B$425:$B$8425='Bin Analysis'!$B75,'Data Transformation'!$G$425:$G$8425),D81))</f>
        <v/>
      </c>
      <c r="F81" t="str">
        <f t="shared" si="9"/>
        <v/>
      </c>
      <c r="G81">
        <f>Weighting!$H$9</f>
        <v>0</v>
      </c>
      <c r="H81">
        <f t="array" ref="H81">FREQUENCY(IF('Data Transformation'!$B$4:$B$8425=B75,'Data Transformation'!$G$4:$G$8425),'Bin Analysis'!$B81)</f>
        <v>0</v>
      </c>
      <c r="I81">
        <f t="shared" si="10"/>
        <v>0</v>
      </c>
      <c r="J81">
        <f t="shared" si="11"/>
        <v>0</v>
      </c>
      <c r="K81">
        <f>J81*Weighting!$W$9</f>
        <v>0</v>
      </c>
      <c r="M81" s="14"/>
    </row>
    <row r="82" spans="1:13" x14ac:dyDescent="0.25">
      <c r="A82" s="32">
        <f>IF(Weighting!$P$10&gt;0,B82,"")</f>
        <v>0.84499999999999997</v>
      </c>
      <c r="B82">
        <f>Weighting!$C$10</f>
        <v>0.84499999999999997</v>
      </c>
      <c r="C82">
        <f>Weighting!$F$10</f>
        <v>0</v>
      </c>
      <c r="D82" t="b">
        <f>IF(C82=1,'Data Transformation'!$G$3+0.5*'Data Transformation'!$W$25,IF(C83=1,D83-'Data Transformation'!$W$25,FALSE))</f>
        <v>0</v>
      </c>
      <c r="E82" t="str">
        <f t="array" ref="E82">IF(ISLOGICAL(D82),"",FREQUENCY(IF('Data Transformation'!$B$425:$B$8425='Bin Analysis'!$B75,'Data Transformation'!$G$425:$G$8425),D82))</f>
        <v/>
      </c>
      <c r="F82" t="str">
        <f t="shared" si="9"/>
        <v/>
      </c>
      <c r="G82">
        <f>Weighting!$H$10</f>
        <v>0</v>
      </c>
      <c r="H82">
        <f t="array" ref="H82">FREQUENCY(IF('Data Transformation'!$B$4:$B$8425=B75,'Data Transformation'!$G$4:$G$8425),'Bin Analysis'!$B82)</f>
        <v>0</v>
      </c>
      <c r="I82">
        <f t="shared" si="10"/>
        <v>0</v>
      </c>
      <c r="J82">
        <f t="shared" si="11"/>
        <v>0</v>
      </c>
      <c r="K82">
        <f>J82*Weighting!$W$10</f>
        <v>0</v>
      </c>
      <c r="M82" s="14"/>
    </row>
    <row r="83" spans="1:13" x14ac:dyDescent="0.25">
      <c r="A83" s="32">
        <f>IF(Weighting!$P$11&gt;0,B83,"")</f>
        <v>0.97599999999999998</v>
      </c>
      <c r="B83">
        <f>Weighting!$C$11</f>
        <v>0.97599999999999998</v>
      </c>
      <c r="C83">
        <f>Weighting!$F$11</f>
        <v>0</v>
      </c>
      <c r="D83">
        <f>IF(C83=1,'Data Transformation'!$G$3+0.5*'Data Transformation'!$W$25,IF(C84=1,D84-'Data Transformation'!$W$25,FALSE))</f>
        <v>0.86899999999999999</v>
      </c>
      <c r="E83">
        <f t="array" ref="E83">IF(ISLOGICAL(D83),"",FREQUENCY(IF('Data Transformation'!$B$425:$B$8425='Bin Analysis'!$B75,'Data Transformation'!$G$425:$G$8425),D83))</f>
        <v>1</v>
      </c>
      <c r="F83" t="e">
        <f t="shared" si="9"/>
        <v>#VALUE!</v>
      </c>
      <c r="G83">
        <f>Weighting!$H$11</f>
        <v>0</v>
      </c>
      <c r="H83">
        <f t="array" ref="H83">FREQUENCY(IF('Data Transformation'!$B$4:$B$8425=B75,'Data Transformation'!$G$4:$G$8425),'Bin Analysis'!$B83)</f>
        <v>7</v>
      </c>
      <c r="I83">
        <f t="shared" si="10"/>
        <v>7</v>
      </c>
      <c r="J83">
        <f t="shared" si="11"/>
        <v>1</v>
      </c>
      <c r="K83">
        <f>J83*Weighting!$W$11</f>
        <v>2</v>
      </c>
      <c r="M83" s="14"/>
    </row>
    <row r="84" spans="1:13" x14ac:dyDescent="0.25">
      <c r="A84" s="32">
        <f>IF(Weighting!$P$12&gt;0,B84,"")</f>
        <v>1.107</v>
      </c>
      <c r="B84">
        <f>Weighting!$C$12</f>
        <v>1.107</v>
      </c>
      <c r="C84">
        <f>Weighting!$F$12</f>
        <v>1</v>
      </c>
      <c r="D84">
        <f>IF(C84=1,'Data Transformation'!$G$3+0.5*'Data Transformation'!$W$25,IF(C85=1,D85-'Data Transformation'!$W$25,FALSE))</f>
        <v>1.131</v>
      </c>
      <c r="E84">
        <f t="array" ref="E84">IF(ISLOGICAL(D84),"",FREQUENCY(IF('Data Transformation'!$B$425:$B$8425='Bin Analysis'!$B75,'Data Transformation'!$G$425:$G$8425),D84))</f>
        <v>18</v>
      </c>
      <c r="F84">
        <f t="shared" si="9"/>
        <v>17</v>
      </c>
      <c r="G84">
        <f>Weighting!$H$12</f>
        <v>0</v>
      </c>
      <c r="H84">
        <f t="array" ref="H84">FREQUENCY(IF('Data Transformation'!$B$4:$B$8425=B75,'Data Transformation'!$G$4:$G$8425),'Bin Analysis'!$B84)</f>
        <v>19</v>
      </c>
      <c r="I84">
        <f t="shared" si="10"/>
        <v>12</v>
      </c>
      <c r="J84">
        <f t="shared" si="11"/>
        <v>1</v>
      </c>
      <c r="K84">
        <f>J84*Weighting!$W$12</f>
        <v>1</v>
      </c>
      <c r="M84" s="14"/>
    </row>
    <row r="85" spans="1:13" x14ac:dyDescent="0.25">
      <c r="A85" s="32">
        <f>IF(Weighting!$P$13&gt;0,B85,"")</f>
        <v>1.238</v>
      </c>
      <c r="B85">
        <f>Weighting!$C$13</f>
        <v>1.238</v>
      </c>
      <c r="C85">
        <f>Weighting!$F$13</f>
        <v>0</v>
      </c>
      <c r="D85" t="b">
        <f>IF(C85=1,'Data Transformation'!$G$3+0.5*'Data Transformation'!$W$25,IF(C86=1,D86-'Data Transformation'!$W$25,FALSE))</f>
        <v>0</v>
      </c>
      <c r="E85" t="str">
        <f t="array" ref="E85">IF(ISLOGICAL(D85),"",FREQUENCY(IF('Data Transformation'!$B$425:$B$8425='Bin Analysis'!$B75,'Data Transformation'!$G$425:$G$8425),D85))</f>
        <v/>
      </c>
      <c r="F85" t="str">
        <f t="shared" si="9"/>
        <v/>
      </c>
      <c r="G85">
        <f>Weighting!$H$13</f>
        <v>0</v>
      </c>
      <c r="H85">
        <f t="array" ref="H85">FREQUENCY(IF('Data Transformation'!$B$4:$B$8425=B75,'Data Transformation'!$G$4:$G$8425),'Bin Analysis'!$B85)</f>
        <v>19</v>
      </c>
      <c r="I85">
        <f t="shared" si="10"/>
        <v>0</v>
      </c>
      <c r="J85">
        <f t="shared" si="11"/>
        <v>0</v>
      </c>
      <c r="K85">
        <f>J85*Weighting!$W$13</f>
        <v>0</v>
      </c>
      <c r="M85" s="14"/>
    </row>
    <row r="86" spans="1:13" x14ac:dyDescent="0.25">
      <c r="A86" s="32">
        <f>IF(Weighting!$P$14&gt;0,B86,"")</f>
        <v>1.369</v>
      </c>
      <c r="B86">
        <f>Weighting!$C$14</f>
        <v>1.369</v>
      </c>
      <c r="C86">
        <f>Weighting!$F$14</f>
        <v>0</v>
      </c>
      <c r="D86" t="b">
        <f>IF(C86=1,'Data Transformation'!$G$3+0.5*'Data Transformation'!$W$25,IF(C87=1,D87-'Data Transformation'!$W$25,FALSE))</f>
        <v>0</v>
      </c>
      <c r="E86" t="str">
        <f t="array" ref="E86">IF(ISLOGICAL(D86),"",FREQUENCY(IF('Data Transformation'!$B$425:$B$8425='Bin Analysis'!$B75,'Data Transformation'!$G$425:$G$8425),D86))</f>
        <v/>
      </c>
      <c r="F86" t="str">
        <f t="shared" si="9"/>
        <v/>
      </c>
      <c r="G86">
        <f>Weighting!$H$14</f>
        <v>0</v>
      </c>
      <c r="H86">
        <f t="array" ref="H86">FREQUENCY(IF('Data Transformation'!$B$4:$B$8425=B75,'Data Transformation'!$G$4:$G$8425),'Bin Analysis'!$B86)</f>
        <v>19</v>
      </c>
      <c r="I86">
        <f t="shared" si="10"/>
        <v>0</v>
      </c>
      <c r="J86">
        <f t="shared" si="11"/>
        <v>0</v>
      </c>
      <c r="K86">
        <f>J86*Weighting!$W$14</f>
        <v>0</v>
      </c>
      <c r="M86" s="14"/>
    </row>
    <row r="87" spans="1:13" x14ac:dyDescent="0.25">
      <c r="A87" s="32">
        <f>IF(Weighting!$P$15&gt;0,B87,"")</f>
        <v>1.5000009999999999</v>
      </c>
      <c r="B87">
        <f>Weighting!$C$15</f>
        <v>1.5000009999999999</v>
      </c>
      <c r="C87">
        <f>Weighting!$F$15</f>
        <v>0</v>
      </c>
      <c r="D87" t="b">
        <f>IF(C87=1,'Data Transformation'!$G$3+0.5*'Data Transformation'!$W$25,IF(C88=1,D88-'Data Transformation'!$W$25,FALSE))</f>
        <v>0</v>
      </c>
      <c r="E87" t="str">
        <f t="array" ref="E87">IF(ISLOGICAL(D87),"",FREQUENCY(IF('Data Transformation'!$B$425:$B$8425='Bin Analysis'!$B75,'Data Transformation'!$G$425:$G$8425),D87))</f>
        <v/>
      </c>
      <c r="F87" t="str">
        <f t="shared" si="9"/>
        <v/>
      </c>
      <c r="G87">
        <f>Weighting!$H$15</f>
        <v>0</v>
      </c>
      <c r="H87">
        <f t="array" ref="H87">FREQUENCY(IF('Data Transformation'!$B$4:$B$8425=B75,'Data Transformation'!$G$4:$G$8425),'Bin Analysis'!$B87)</f>
        <v>19</v>
      </c>
      <c r="I87">
        <f t="shared" si="10"/>
        <v>0</v>
      </c>
      <c r="J87">
        <f t="shared" si="11"/>
        <v>0</v>
      </c>
      <c r="K87">
        <f>J87*Weighting!$W$15</f>
        <v>0</v>
      </c>
      <c r="M87" s="14"/>
    </row>
    <row r="88" spans="1:13" x14ac:dyDescent="0.25">
      <c r="A88" s="32" t="str">
        <f>IF(Weighting!$P$16&gt;0,B88,"")</f>
        <v/>
      </c>
      <c r="B88">
        <f>Weighting!$C$16</f>
        <v>1.631</v>
      </c>
      <c r="C88">
        <f>Weighting!$F$16</f>
        <v>0</v>
      </c>
      <c r="D88" t="b">
        <f>IF(C88=1,'Data Transformation'!$G$3+0.5*'Data Transformation'!$W$25,IF(C89=1,D89-'Data Transformation'!$W$25,FALSE))</f>
        <v>0</v>
      </c>
      <c r="E88" t="str">
        <f t="array" ref="E88">IF(ISLOGICAL(D88),"",FREQUENCY(IF('Data Transformation'!$B$425:$B$8425='Bin Analysis'!$B75,'Data Transformation'!$G$425:$G$8425),D88))</f>
        <v/>
      </c>
      <c r="F88" t="str">
        <f t="shared" si="9"/>
        <v/>
      </c>
      <c r="G88">
        <f>Weighting!$H$16</f>
        <v>0</v>
      </c>
      <c r="H88">
        <f t="array" ref="H88">FREQUENCY(IF('Data Transformation'!$B$4:$B$8425=B75,'Data Transformation'!$G$4:$G$8425),'Bin Analysis'!$B88)</f>
        <v>19</v>
      </c>
      <c r="I88">
        <f t="shared" si="10"/>
        <v>0</v>
      </c>
      <c r="J88">
        <f t="shared" si="11"/>
        <v>0</v>
      </c>
      <c r="K88">
        <f>J88*Weighting!$W$16</f>
        <v>0</v>
      </c>
      <c r="M88" s="14"/>
    </row>
    <row r="89" spans="1:13" x14ac:dyDescent="0.25">
      <c r="A89" s="32" t="str">
        <f>IF(Weighting!$P$17&gt;0,B89,"")</f>
        <v/>
      </c>
      <c r="B89">
        <f>Weighting!$C$17</f>
        <v>1.762</v>
      </c>
      <c r="C89">
        <f>Weighting!$F$17</f>
        <v>0</v>
      </c>
      <c r="D89" t="b">
        <f>IF(C89=1,'Data Transformation'!$G$3+0.5*'Data Transformation'!$W$25,IF(C90=1,D90-'Data Transformation'!$W$25,FALSE))</f>
        <v>0</v>
      </c>
      <c r="E89" t="str">
        <f t="array" ref="E89">IF(ISLOGICAL(D89),"",FREQUENCY(IF('Data Transformation'!$B$425:$B$8425='Bin Analysis'!$B75,'Data Transformation'!$G$425:$G$8425),D89))</f>
        <v/>
      </c>
      <c r="F89" t="str">
        <f t="shared" si="9"/>
        <v/>
      </c>
      <c r="G89">
        <f>Weighting!$H$17</f>
        <v>0</v>
      </c>
      <c r="H89">
        <f t="array" ref="H89">FREQUENCY(IF('Data Transformation'!$B$4:$B$8425=B75,'Data Transformation'!$G$4:$G$8425),'Bin Analysis'!$B89)</f>
        <v>19</v>
      </c>
      <c r="I89">
        <f t="shared" si="10"/>
        <v>0</v>
      </c>
      <c r="J89">
        <f t="shared" si="11"/>
        <v>0</v>
      </c>
      <c r="K89">
        <f>J89*Weighting!$W$17</f>
        <v>0</v>
      </c>
      <c r="M89" s="14"/>
    </row>
    <row r="90" spans="1:13" x14ac:dyDescent="0.25">
      <c r="A90" s="32" t="str">
        <f>IF(Weighting!$P$18&gt;0,B90,"")</f>
        <v/>
      </c>
      <c r="B90">
        <f>Weighting!$C$18</f>
        <v>1.893</v>
      </c>
      <c r="C90">
        <f>Weighting!$F$18</f>
        <v>0</v>
      </c>
      <c r="D90" t="b">
        <f>IF(C90=1,'Data Transformation'!$G$3+0.5*'Data Transformation'!$W$25,IF(C91=1,D91-'Data Transformation'!$W$25,FALSE))</f>
        <v>0</v>
      </c>
      <c r="E90" t="str">
        <f t="array" ref="E90">IF(ISLOGICAL(D90),"",FREQUENCY(IF('Data Transformation'!$B$425:$B$8425='Bin Analysis'!$B75,'Data Transformation'!$G$425:$G$8425),D90))</f>
        <v/>
      </c>
      <c r="F90" t="str">
        <f t="shared" si="9"/>
        <v/>
      </c>
      <c r="G90">
        <f>Weighting!$H$18</f>
        <v>0</v>
      </c>
      <c r="H90">
        <f t="array" ref="H90">FREQUENCY(IF('Data Transformation'!$B$4:$B$8425=B75,'Data Transformation'!$G$4:$G$8425),'Bin Analysis'!$B90)</f>
        <v>19</v>
      </c>
      <c r="I90">
        <f t="shared" si="10"/>
        <v>0</v>
      </c>
      <c r="J90">
        <f t="shared" si="11"/>
        <v>0</v>
      </c>
      <c r="K90">
        <f>J90*Weighting!$W$18</f>
        <v>0</v>
      </c>
      <c r="M90" s="14"/>
    </row>
    <row r="91" spans="1:13" x14ac:dyDescent="0.25">
      <c r="A91" s="32" t="str">
        <f>IF(Weighting!$P$19&gt;0,B91,"")</f>
        <v/>
      </c>
      <c r="B91">
        <f>Weighting!$C$19</f>
        <v>2.024</v>
      </c>
      <c r="C91">
        <f>Weighting!$F$19</f>
        <v>0</v>
      </c>
      <c r="D91" t="b">
        <f>IF(C91=1,'Data Transformation'!$G$3+0.5*'Data Transformation'!$W$25,IF(C92=1,D92-'Data Transformation'!$W$25,FALSE))</f>
        <v>0</v>
      </c>
      <c r="E91" t="str">
        <f t="array" ref="E91">IF(ISLOGICAL(D91),"",FREQUENCY(IF('Data Transformation'!$B$425:$B$8425='Bin Analysis'!$B75,'Data Transformation'!$G$425:$G$8425),D91))</f>
        <v/>
      </c>
      <c r="F91" t="str">
        <f t="shared" si="9"/>
        <v/>
      </c>
      <c r="G91">
        <f>Weighting!$H$19</f>
        <v>0</v>
      </c>
      <c r="H91">
        <f t="array" ref="H91">FREQUENCY(IF('Data Transformation'!$B$4:$B$8425=B75,'Data Transformation'!$G$4:$G$8425),'Bin Analysis'!$B91)</f>
        <v>19</v>
      </c>
      <c r="I91">
        <f t="shared" si="10"/>
        <v>0</v>
      </c>
      <c r="J91">
        <f t="shared" si="11"/>
        <v>0</v>
      </c>
      <c r="K91">
        <f>J91*Weighting!$W$19</f>
        <v>0</v>
      </c>
      <c r="M91" s="14"/>
    </row>
    <row r="92" spans="1:13" x14ac:dyDescent="0.25">
      <c r="A92" s="32" t="str">
        <f>IF(Weighting!$P$20&gt;0,B92,"")</f>
        <v/>
      </c>
      <c r="B92">
        <f>Weighting!$C$20</f>
        <v>2.1550000000000002</v>
      </c>
      <c r="C92">
        <f>Weighting!$F$20</f>
        <v>0</v>
      </c>
      <c r="D92" t="b">
        <f>IF(C92=1,'Data Transformation'!$G$3+0.5*'Data Transformation'!$W$25,IF(C93=1,D93-'Data Transformation'!$W$25,FALSE))</f>
        <v>0</v>
      </c>
      <c r="E92" t="str">
        <f t="array" ref="E92">IF(ISLOGICAL(D92),"",FREQUENCY(IF('Data Transformation'!$B$425:$B$8425='Bin Analysis'!$B75,'Data Transformation'!$G$425:$G$8425),D92))</f>
        <v/>
      </c>
      <c r="F92" t="str">
        <f t="shared" si="9"/>
        <v/>
      </c>
      <c r="G92">
        <f>Weighting!$H$20</f>
        <v>0</v>
      </c>
      <c r="H92">
        <f t="array" ref="H92">FREQUENCY(IF('Data Transformation'!$B$4:$B$8425=B75,'Data Transformation'!$G$4:$G$8425),'Bin Analysis'!$B92)</f>
        <v>19</v>
      </c>
      <c r="I92">
        <f t="shared" si="10"/>
        <v>0</v>
      </c>
      <c r="J92">
        <f t="shared" si="11"/>
        <v>0</v>
      </c>
      <c r="K92">
        <f>J92*Weighting!$W$20</f>
        <v>0</v>
      </c>
      <c r="M92" s="14"/>
    </row>
    <row r="93" spans="1:13" x14ac:dyDescent="0.25">
      <c r="A93" s="32" t="str">
        <f>IF(Weighting!$P$21&gt;0,B93,"")</f>
        <v/>
      </c>
      <c r="B93">
        <f>Weighting!$C$21</f>
        <v>2.2860000000000005</v>
      </c>
      <c r="C93">
        <f>Weighting!$F$21</f>
        <v>0</v>
      </c>
      <c r="D93" t="b">
        <f>IF(C93=1,'Data Transformation'!$G$3+0.5*'Data Transformation'!$W$25,IF(C94=1,D94-'Data Transformation'!$W$25,FALSE))</f>
        <v>0</v>
      </c>
      <c r="E93" t="str">
        <f t="array" ref="E93">IF(ISLOGICAL(D93),"",FREQUENCY(IF('Data Transformation'!$B$425:$B$8425='Bin Analysis'!$B75,'Data Transformation'!$G$425:$G$8425),D93))</f>
        <v/>
      </c>
      <c r="F93" t="str">
        <f t="shared" si="9"/>
        <v/>
      </c>
      <c r="G93">
        <f>Weighting!$H$21</f>
        <v>0</v>
      </c>
      <c r="H93">
        <f t="array" ref="H93">FREQUENCY(IF('Data Transformation'!$B$4:$B$8425=B75,'Data Transformation'!$G$4:$G$8425),'Bin Analysis'!$B93)</f>
        <v>19</v>
      </c>
      <c r="I93">
        <f t="shared" si="10"/>
        <v>0</v>
      </c>
      <c r="J93">
        <f t="shared" si="11"/>
        <v>0</v>
      </c>
      <c r="K93">
        <f>J93*Weighting!$W$21</f>
        <v>0</v>
      </c>
      <c r="M93" s="14"/>
    </row>
    <row r="94" spans="1:13" x14ac:dyDescent="0.25">
      <c r="A94" s="32" t="str">
        <f>IF(Weighting!$P$22&gt;0,B94,"")</f>
        <v/>
      </c>
      <c r="B94">
        <f>Weighting!$C$22</f>
        <v>2.4170000000000007</v>
      </c>
      <c r="C94">
        <f>Weighting!$F$22</f>
        <v>0</v>
      </c>
      <c r="D94" t="b">
        <f>IF(C94=1,'Data Transformation'!$G$3+0.5*'Data Transformation'!$W$25,IF(C95=1,D95-'Data Transformation'!$W$25,FALSE))</f>
        <v>0</v>
      </c>
      <c r="E94" t="str">
        <f t="array" ref="E94">IF(ISLOGICAL(D94),"",FREQUENCY(IF('Data Transformation'!$B$425:$B$8425='Bin Analysis'!$B75,'Data Transformation'!$G$425:$G$8425),D94))</f>
        <v/>
      </c>
      <c r="F94" t="str">
        <f t="shared" si="9"/>
        <v/>
      </c>
      <c r="G94">
        <f>Weighting!$H$22</f>
        <v>0</v>
      </c>
      <c r="H94">
        <f t="array" ref="H94">FREQUENCY(IF('Data Transformation'!$B$4:$B$8425=B75,'Data Transformation'!$G$4:$G$8425),'Bin Analysis'!$B94)</f>
        <v>19</v>
      </c>
      <c r="I94">
        <f t="shared" si="10"/>
        <v>0</v>
      </c>
      <c r="J94">
        <f t="shared" si="11"/>
        <v>0</v>
      </c>
      <c r="K94">
        <f>J94*Weighting!$W$22</f>
        <v>0</v>
      </c>
      <c r="M94" s="14"/>
    </row>
    <row r="95" spans="1:13" x14ac:dyDescent="0.25">
      <c r="A95" s="32" t="str">
        <f>IF(Weighting!$P$23&gt;0,B95,"")</f>
        <v/>
      </c>
      <c r="B95">
        <f>Weighting!$C$23</f>
        <v>2.5480000000000009</v>
      </c>
      <c r="C95">
        <f>Weighting!$F$23</f>
        <v>0</v>
      </c>
      <c r="D95" t="b">
        <f>IF(C95=1,'Data Transformation'!$G$3+0.5*'Data Transformation'!$W$25,IF(C96=1,D96-'Data Transformation'!$W$25,FALSE))</f>
        <v>0</v>
      </c>
      <c r="E95" t="str">
        <f t="array" ref="E95">IF(ISLOGICAL(D95),"",FREQUENCY(IF('Data Transformation'!$B$425:$B$8425='Bin Analysis'!$B75,'Data Transformation'!$G$425:$G$8425),D95))</f>
        <v/>
      </c>
      <c r="F95" t="str">
        <f t="shared" si="9"/>
        <v/>
      </c>
      <c r="G95">
        <f>Weighting!$H$23</f>
        <v>0</v>
      </c>
      <c r="H95">
        <f t="array" ref="H95">FREQUENCY(IF('Data Transformation'!$B$4:$B$8425=B75,'Data Transformation'!$G$4:$G$8425),'Bin Analysis'!$B95)</f>
        <v>19</v>
      </c>
      <c r="I95">
        <f t="shared" si="10"/>
        <v>0</v>
      </c>
      <c r="J95">
        <f t="shared" si="11"/>
        <v>0</v>
      </c>
      <c r="K95">
        <f>J95*Weighting!$W$23</f>
        <v>0</v>
      </c>
      <c r="M95" s="14"/>
    </row>
    <row r="96" spans="1:13" x14ac:dyDescent="0.25">
      <c r="A96" s="32" t="str">
        <f>IF(Weighting!$P$24&gt;0,B96,"")</f>
        <v/>
      </c>
      <c r="B96">
        <f>Weighting!$C$24</f>
        <v>2.6790000000000012</v>
      </c>
      <c r="C96">
        <f>Weighting!$F$24</f>
        <v>0</v>
      </c>
      <c r="D96" t="b">
        <f>IF(C96=1,'Data Transformation'!$G$3+0.5*'Data Transformation'!$W$25,IF(C97=1,D97-'Data Transformation'!$W$25,FALSE))</f>
        <v>0</v>
      </c>
      <c r="E96" t="str">
        <f t="array" ref="E96">IF(ISLOGICAL(D96),"",FREQUENCY(IF('Data Transformation'!$B$425:$B$8425='Bin Analysis'!$B75,'Data Transformation'!$G$425:$G$8425),D96))</f>
        <v/>
      </c>
      <c r="F96" t="str">
        <f t="shared" si="9"/>
        <v/>
      </c>
      <c r="G96">
        <f>Weighting!$H$24</f>
        <v>0</v>
      </c>
      <c r="H96">
        <f t="array" ref="H96">FREQUENCY(IF('Data Transformation'!$B$4:$B$8425=B75,'Data Transformation'!$G$4:$G$8425),'Bin Analysis'!$B96)</f>
        <v>19</v>
      </c>
      <c r="I96">
        <f t="shared" si="10"/>
        <v>0</v>
      </c>
      <c r="J96">
        <f t="shared" si="11"/>
        <v>0</v>
      </c>
      <c r="K96">
        <f>J96*Weighting!$W$24</f>
        <v>0</v>
      </c>
      <c r="M96" s="14"/>
    </row>
    <row r="97" spans="1:25" x14ac:dyDescent="0.25">
      <c r="A97" s="32" t="str">
        <f>IF(Weighting!$P$25&gt;0,B97,"")</f>
        <v/>
      </c>
      <c r="B97">
        <f>Weighting!$C$25</f>
        <v>2.8100000000000014</v>
      </c>
      <c r="C97">
        <f>Weighting!$F$25</f>
        <v>0</v>
      </c>
      <c r="D97" t="b">
        <f>IF(C97=1,'Data Transformation'!$G$3+0.5*'Data Transformation'!$W$25,IF(C98=1,D98-'Data Transformation'!$W$25,FALSE))</f>
        <v>0</v>
      </c>
      <c r="E97" t="str">
        <f t="array" ref="E97">IF(ISLOGICAL(D97),"",FREQUENCY(IF('Data Transformation'!$B$425:$B$8425='Bin Analysis'!$B75,'Data Transformation'!$G$425:$G$8425),D97))</f>
        <v/>
      </c>
      <c r="F97" t="str">
        <f t="shared" si="9"/>
        <v/>
      </c>
      <c r="G97">
        <f>Weighting!$H$25</f>
        <v>0</v>
      </c>
      <c r="H97">
        <f t="array" ref="H97">FREQUENCY(IF('Data Transformation'!$B$4:$B$8425=B75,'Data Transformation'!$G$4:$G$8425),'Bin Analysis'!$B97)</f>
        <v>19</v>
      </c>
      <c r="I97">
        <f t="shared" si="10"/>
        <v>0</v>
      </c>
      <c r="J97">
        <f t="shared" si="11"/>
        <v>0</v>
      </c>
      <c r="K97">
        <f>J97*Weighting!$W$25</f>
        <v>0</v>
      </c>
      <c r="M97" s="14"/>
    </row>
    <row r="98" spans="1:25" x14ac:dyDescent="0.25">
      <c r="O98"/>
      <c r="P98"/>
      <c r="Q98"/>
      <c r="R98"/>
    </row>
    <row r="99" spans="1:25" ht="23.25" x14ac:dyDescent="0.35">
      <c r="A99" s="21" t="s">
        <v>0</v>
      </c>
      <c r="B99" s="21">
        <f>IFERROR(VLOOKUP(C99,'Data Transformation'!$L$6:$M$426,2,FALSE),"")</f>
        <v>4</v>
      </c>
      <c r="C99" s="21">
        <f>C75+1</f>
        <v>4</v>
      </c>
      <c r="D99" s="21"/>
      <c r="E99" s="21"/>
      <c r="F99" s="21"/>
      <c r="G99" s="21"/>
      <c r="H99" s="22"/>
      <c r="I99" s="22"/>
      <c r="J99" s="22"/>
      <c r="K99" s="21"/>
      <c r="L99" s="21">
        <f>B99</f>
        <v>4</v>
      </c>
      <c r="M99" s="23">
        <f>INDEX('Data Transformation'!$O$4:$O$424,MATCH($B99,'Data Transformation'!$M$4:$M$424,0),MATCH($M$2,'Data Transformation'!$O$3,0))</f>
        <v>17</v>
      </c>
      <c r="N99" s="27">
        <f>IF('Input and Summary Results'!$J$16="minimum",'Bin Analysis'!X100/(M99-1),'Bin Analysis'!Y99/('Bin Analysis'!M99-1))</f>
        <v>0</v>
      </c>
      <c r="O99" s="27">
        <f>IF(M99=FALSE,NA(),(VLOOKUP(1,C102:K121,4,FALSE))/(M99-1))</f>
        <v>0.8125</v>
      </c>
      <c r="P99" s="27">
        <f>IF(M99=FALSE,NA(),SUM(J102:J121)/Weighting!$S$5)</f>
        <v>0.3</v>
      </c>
      <c r="Q99" s="27">
        <f>IF(M99=FALSE,NA(),SUM(K102:K121)/Weighting!$S$6)</f>
        <v>0.2608695652173913</v>
      </c>
      <c r="R99" s="27">
        <f>IF(M99=FALSE,NA(),(VLOOKUP(1,G102:K121,3,FALSE))/(M99-1))</f>
        <v>0</v>
      </c>
      <c r="S99" s="22" t="str">
        <f>IF(M99=FALSE,NA(),IF(SUM(J102:J121)=2,"yes","no"))</f>
        <v>no</v>
      </c>
      <c r="X99" s="2" cm="2">
        <f t="array" ref="X99:X100">FREQUENCY(IF('Data Transformation'!$B$425:$B$6424='Bin Analysis'!L99,'Data Transformation'!$G$425:$G$6424),'Data Transformation'!$U$11)</f>
        <v>16</v>
      </c>
      <c r="Y99" s="2" cm="2">
        <f t="array" ref="Y99:Y100">FREQUENCY(IF('Data Transformation'!$B$425:$B$6424='Bin Analysis'!L99,'Data Transformation'!$G$425:$G$6424),'Data Transformation'!$U$12)</f>
        <v>3</v>
      </c>
    </row>
    <row r="100" spans="1:25" x14ac:dyDescent="0.25">
      <c r="A100" s="14" t="s">
        <v>66</v>
      </c>
      <c r="B100" t="s">
        <v>47</v>
      </c>
      <c r="C100" t="s">
        <v>5</v>
      </c>
      <c r="D100" t="s">
        <v>99</v>
      </c>
      <c r="E100" t="s">
        <v>100</v>
      </c>
      <c r="F100" t="s">
        <v>101</v>
      </c>
      <c r="G100" t="s">
        <v>69</v>
      </c>
      <c r="H100" t="s">
        <v>31</v>
      </c>
      <c r="I100" t="s">
        <v>32</v>
      </c>
      <c r="J100" t="s">
        <v>46</v>
      </c>
      <c r="K100" s="14" t="s">
        <v>45</v>
      </c>
      <c r="M100" s="14"/>
      <c r="X100" s="2">
        <v>0</v>
      </c>
      <c r="Y100" s="2">
        <v>13</v>
      </c>
    </row>
    <row r="101" spans="1:25" x14ac:dyDescent="0.25">
      <c r="A101" s="32"/>
      <c r="D101" t="b">
        <f>IF(C101=1,'Data Transformation'!$G$3+0.5*'Data Transformation'!$W$25,IF(C102=1,D102-'Data Transformation'!$W$25,FALSE))</f>
        <v>0</v>
      </c>
      <c r="E101" t="str">
        <f t="array" ref="E101">IF(ISLOGICAL(D101),"",FREQUENCY(IF('Data Transformation'!$B$425:$B$8425='Bin Analysis'!$B99,'Data Transformation'!$G$425:$G$8425),D101))</f>
        <v/>
      </c>
      <c r="F101" t="str">
        <f>IF(ISLOGICAL(D101),"",E101-E100)</f>
        <v/>
      </c>
      <c r="M101" s="14"/>
    </row>
    <row r="102" spans="1:25" x14ac:dyDescent="0.25">
      <c r="A102" s="32">
        <f>IF(Weighting!$P$6&gt;0,B102,"")</f>
        <v>0.32100000000000001</v>
      </c>
      <c r="B102">
        <f>Weighting!$C$6</f>
        <v>0.32100000000000001</v>
      </c>
      <c r="C102">
        <f>Weighting!$F$6</f>
        <v>0</v>
      </c>
      <c r="D102" t="b">
        <f>IF(C102=1,'Data Transformation'!$G$3+0.5*'Data Transformation'!$W$25,IF(C103=1,D103-'Data Transformation'!$W$25,FALSE))</f>
        <v>0</v>
      </c>
      <c r="E102" t="str">
        <f t="array" ref="E102">IF(ISLOGICAL(D102),"",FREQUENCY(IF('Data Transformation'!$B$425:$B$8425='Bin Analysis'!$B99,'Data Transformation'!$G$425:$G$8425),D102))</f>
        <v/>
      </c>
      <c r="F102" t="str">
        <f>IF(ISLOGICAL(D102),"",E102-E101)</f>
        <v/>
      </c>
      <c r="G102">
        <f>Weighting!$H$6</f>
        <v>1</v>
      </c>
      <c r="H102">
        <f t="array" ref="H102">FREQUENCY(IF('Data Transformation'!$B$4:$B$8425=B99,'Data Transformation'!$G$4:$G$8425),'Bin Analysis'!$B102)</f>
        <v>0</v>
      </c>
      <c r="I102">
        <f>H102-H101</f>
        <v>0</v>
      </c>
      <c r="J102">
        <f>IF(I102=0,0,1)</f>
        <v>0</v>
      </c>
      <c r="K102">
        <f>J102*Weighting!$W$6</f>
        <v>0</v>
      </c>
      <c r="M102" s="14"/>
    </row>
    <row r="103" spans="1:25" x14ac:dyDescent="0.25">
      <c r="A103" s="32">
        <f>IF(Weighting!$P$7&gt;0,B103,"")</f>
        <v>0.45200000000000001</v>
      </c>
      <c r="B103">
        <f>Weighting!$C$7</f>
        <v>0.45200000000000001</v>
      </c>
      <c r="C103">
        <f>Weighting!$F$7</f>
        <v>0</v>
      </c>
      <c r="D103" t="b">
        <f>IF(C103=1,'Data Transformation'!$G$3+0.5*'Data Transformation'!$W$25,IF(C104=1,D104-'Data Transformation'!$W$25,FALSE))</f>
        <v>0</v>
      </c>
      <c r="E103" t="str">
        <f t="array" ref="E103">IF(ISLOGICAL(D103),"",FREQUENCY(IF('Data Transformation'!$B$425:$B$8425='Bin Analysis'!$B99,'Data Transformation'!$G$425:$G$8425),D103))</f>
        <v/>
      </c>
      <c r="F103" t="str">
        <f t="shared" ref="F103:F121" si="12">IF(ISLOGICAL(D103),"",E103-E102)</f>
        <v/>
      </c>
      <c r="G103">
        <f>Weighting!$H$7</f>
        <v>0</v>
      </c>
      <c r="H103">
        <f t="array" ref="H103">FREQUENCY(IF('Data Transformation'!$B$4:$B$8425=B99,'Data Transformation'!$G$4:$G$8425),'Bin Analysis'!$B103)</f>
        <v>0</v>
      </c>
      <c r="I103">
        <f t="shared" ref="I103:I121" si="13">H103-H102</f>
        <v>0</v>
      </c>
      <c r="J103">
        <f>IF(I103=0,0,1)</f>
        <v>0</v>
      </c>
      <c r="K103">
        <f>J103*Weighting!$W$7</f>
        <v>0</v>
      </c>
      <c r="M103" s="14"/>
    </row>
    <row r="104" spans="1:25" x14ac:dyDescent="0.25">
      <c r="A104" s="32">
        <f>IF(Weighting!$P$8&gt;0,B104,"")</f>
        <v>0.58299999999999996</v>
      </c>
      <c r="B104">
        <f>Weighting!$C$8</f>
        <v>0.58299999999999996</v>
      </c>
      <c r="C104">
        <f>Weighting!$F$8</f>
        <v>0</v>
      </c>
      <c r="D104" t="b">
        <f>IF(C104=1,'Data Transformation'!$G$3+0.5*'Data Transformation'!$W$25,IF(C105=1,D105-'Data Transformation'!$W$25,FALSE))</f>
        <v>0</v>
      </c>
      <c r="E104" t="str">
        <f t="array" ref="E104">IF(ISLOGICAL(D104),"",FREQUENCY(IF('Data Transformation'!$B$425:$B$8425='Bin Analysis'!$B99,'Data Transformation'!$G$425:$G$8425),D104))</f>
        <v/>
      </c>
      <c r="F104" t="str">
        <f t="shared" si="12"/>
        <v/>
      </c>
      <c r="G104">
        <f>Weighting!$H$8</f>
        <v>0</v>
      </c>
      <c r="H104">
        <f t="array" ref="H104">FREQUENCY(IF('Data Transformation'!$B$4:$B$8425=B99,'Data Transformation'!$G$4:$G$8425),'Bin Analysis'!$B104)</f>
        <v>0</v>
      </c>
      <c r="I104">
        <f t="shared" si="13"/>
        <v>0</v>
      </c>
      <c r="J104">
        <f t="shared" ref="J104:J121" si="14">IF(I104=0,0,1)</f>
        <v>0</v>
      </c>
      <c r="K104">
        <f>J104*Weighting!$W$8</f>
        <v>0</v>
      </c>
      <c r="M104" s="14"/>
    </row>
    <row r="105" spans="1:25" x14ac:dyDescent="0.25">
      <c r="A105" s="32">
        <f>IF(Weighting!$P$9&gt;0,B105,"")</f>
        <v>0.71399999999999997</v>
      </c>
      <c r="B105" s="50">
        <f>Weighting!$C$9</f>
        <v>0.71399999999999997</v>
      </c>
      <c r="C105">
        <f>Weighting!$F$9</f>
        <v>0</v>
      </c>
      <c r="D105" t="b">
        <f>IF(C105=1,'Data Transformation'!$G$3+0.5*'Data Transformation'!$W$25,IF(C106=1,D106-'Data Transformation'!$W$25,FALSE))</f>
        <v>0</v>
      </c>
      <c r="E105" t="str">
        <f t="array" ref="E105">IF(ISLOGICAL(D105),"",FREQUENCY(IF('Data Transformation'!$B$425:$B$8425='Bin Analysis'!$B99,'Data Transformation'!$G$425:$G$8425),D105))</f>
        <v/>
      </c>
      <c r="F105" t="str">
        <f t="shared" si="12"/>
        <v/>
      </c>
      <c r="G105">
        <f>Weighting!$H$9</f>
        <v>0</v>
      </c>
      <c r="H105">
        <f t="array" ref="H105">FREQUENCY(IF('Data Transformation'!$B$4:$B$8425=B99,'Data Transformation'!$G$4:$G$8425),'Bin Analysis'!$B105)</f>
        <v>0</v>
      </c>
      <c r="I105">
        <f t="shared" si="13"/>
        <v>0</v>
      </c>
      <c r="J105">
        <f t="shared" si="14"/>
        <v>0</v>
      </c>
      <c r="K105">
        <f>J105*Weighting!$W$9</f>
        <v>0</v>
      </c>
      <c r="M105" s="14"/>
    </row>
    <row r="106" spans="1:25" x14ac:dyDescent="0.25">
      <c r="A106" s="32">
        <f>IF(Weighting!$P$10&gt;0,B106,"")</f>
        <v>0.84499999999999997</v>
      </c>
      <c r="B106">
        <f>Weighting!$C$10</f>
        <v>0.84499999999999997</v>
      </c>
      <c r="C106">
        <f>Weighting!$F$10</f>
        <v>0</v>
      </c>
      <c r="D106" t="b">
        <f>IF(C106=1,'Data Transformation'!$G$3+0.5*'Data Transformation'!$W$25,IF(C107=1,D107-'Data Transformation'!$W$25,FALSE))</f>
        <v>0</v>
      </c>
      <c r="E106" t="str">
        <f t="array" ref="E106">IF(ISLOGICAL(D106),"",FREQUENCY(IF('Data Transformation'!$B$425:$B$8425='Bin Analysis'!$B99,'Data Transformation'!$G$425:$G$8425),D106))</f>
        <v/>
      </c>
      <c r="F106" t="str">
        <f t="shared" si="12"/>
        <v/>
      </c>
      <c r="G106">
        <f>Weighting!$H$10</f>
        <v>0</v>
      </c>
      <c r="H106">
        <f t="array" ref="H106">FREQUENCY(IF('Data Transformation'!$B$4:$B$8425=B99,'Data Transformation'!$G$4:$G$8425),'Bin Analysis'!$B106)</f>
        <v>2</v>
      </c>
      <c r="I106">
        <f t="shared" si="13"/>
        <v>2</v>
      </c>
      <c r="J106">
        <f t="shared" si="14"/>
        <v>1</v>
      </c>
      <c r="K106">
        <f>J106*Weighting!$W$10</f>
        <v>3</v>
      </c>
      <c r="M106" s="14"/>
    </row>
    <row r="107" spans="1:25" x14ac:dyDescent="0.25">
      <c r="A107" s="32">
        <f>IF(Weighting!$P$11&gt;0,B107,"")</f>
        <v>0.97599999999999998</v>
      </c>
      <c r="B107">
        <f>Weighting!$C$11</f>
        <v>0.97599999999999998</v>
      </c>
      <c r="C107">
        <f>Weighting!$F$11</f>
        <v>0</v>
      </c>
      <c r="D107">
        <f>IF(C107=1,'Data Transformation'!$G$3+0.5*'Data Transformation'!$W$25,IF(C108=1,D108-'Data Transformation'!$W$25,FALSE))</f>
        <v>0.86899999999999999</v>
      </c>
      <c r="E107">
        <f t="array" ref="E107">IF(ISLOGICAL(D107),"",FREQUENCY(IF('Data Transformation'!$B$425:$B$8425='Bin Analysis'!$B99,'Data Transformation'!$G$425:$G$8425),D107))</f>
        <v>3</v>
      </c>
      <c r="F107" t="e">
        <f t="shared" si="12"/>
        <v>#VALUE!</v>
      </c>
      <c r="G107">
        <f>Weighting!$H$11</f>
        <v>0</v>
      </c>
      <c r="H107">
        <f t="array" ref="H107">FREQUENCY(IF('Data Transformation'!$B$4:$B$8425=B99,'Data Transformation'!$G$4:$G$8425),'Bin Analysis'!$B107)</f>
        <v>10</v>
      </c>
      <c r="I107">
        <f t="shared" si="13"/>
        <v>8</v>
      </c>
      <c r="J107">
        <f t="shared" si="14"/>
        <v>1</v>
      </c>
      <c r="K107">
        <f>J107*Weighting!$W$11</f>
        <v>2</v>
      </c>
      <c r="M107" s="14"/>
    </row>
    <row r="108" spans="1:25" x14ac:dyDescent="0.25">
      <c r="A108" s="32">
        <f>IF(Weighting!$P$12&gt;0,B108,"")</f>
        <v>1.107</v>
      </c>
      <c r="B108">
        <f>Weighting!$C$12</f>
        <v>1.107</v>
      </c>
      <c r="C108">
        <f>Weighting!$F$12</f>
        <v>1</v>
      </c>
      <c r="D108">
        <f>IF(C108=1,'Data Transformation'!$G$3+0.5*'Data Transformation'!$W$25,IF(C109=1,D109-'Data Transformation'!$W$25,FALSE))</f>
        <v>1.131</v>
      </c>
      <c r="E108">
        <f t="array" ref="E108">IF(ISLOGICAL(D108),"",FREQUENCY(IF('Data Transformation'!$B$425:$B$8425='Bin Analysis'!$B99,'Data Transformation'!$G$425:$G$8425),D108))</f>
        <v>16</v>
      </c>
      <c r="F108">
        <f t="shared" si="12"/>
        <v>13</v>
      </c>
      <c r="G108">
        <f>Weighting!$H$12</f>
        <v>0</v>
      </c>
      <c r="H108">
        <f t="array" ref="H108">FREQUENCY(IF('Data Transformation'!$B$4:$B$8425=B99,'Data Transformation'!$G$4:$G$8425),'Bin Analysis'!$B108)</f>
        <v>17</v>
      </c>
      <c r="I108">
        <f t="shared" si="13"/>
        <v>7</v>
      </c>
      <c r="J108">
        <f t="shared" si="14"/>
        <v>1</v>
      </c>
      <c r="K108">
        <f>J108*Weighting!$W$12</f>
        <v>1</v>
      </c>
      <c r="M108" s="14"/>
    </row>
    <row r="109" spans="1:25" x14ac:dyDescent="0.25">
      <c r="A109" s="32">
        <f>IF(Weighting!$P$13&gt;0,B109,"")</f>
        <v>1.238</v>
      </c>
      <c r="B109">
        <f>Weighting!$C$13</f>
        <v>1.238</v>
      </c>
      <c r="C109">
        <f>Weighting!$F$13</f>
        <v>0</v>
      </c>
      <c r="D109" t="b">
        <f>IF(C109=1,'Data Transformation'!$G$3+0.5*'Data Transformation'!$W$25,IF(C110=1,D110-'Data Transformation'!$W$25,FALSE))</f>
        <v>0</v>
      </c>
      <c r="E109" t="str">
        <f t="array" ref="E109">IF(ISLOGICAL(D109),"",FREQUENCY(IF('Data Transformation'!$B$425:$B$8425='Bin Analysis'!$B99,'Data Transformation'!$G$425:$G$8425),D109))</f>
        <v/>
      </c>
      <c r="F109" t="str">
        <f t="shared" si="12"/>
        <v/>
      </c>
      <c r="G109">
        <f>Weighting!$H$13</f>
        <v>0</v>
      </c>
      <c r="H109">
        <f t="array" ref="H109">FREQUENCY(IF('Data Transformation'!$B$4:$B$8425=B99,'Data Transformation'!$G$4:$G$8425),'Bin Analysis'!$B109)</f>
        <v>17</v>
      </c>
      <c r="I109">
        <f t="shared" si="13"/>
        <v>0</v>
      </c>
      <c r="J109">
        <f t="shared" si="14"/>
        <v>0</v>
      </c>
      <c r="K109">
        <f>J109*Weighting!$W$13</f>
        <v>0</v>
      </c>
      <c r="M109" s="14"/>
    </row>
    <row r="110" spans="1:25" x14ac:dyDescent="0.25">
      <c r="A110" s="32">
        <f>IF(Weighting!$P$14&gt;0,B110,"")</f>
        <v>1.369</v>
      </c>
      <c r="B110">
        <f>Weighting!$C$14</f>
        <v>1.369</v>
      </c>
      <c r="C110">
        <f>Weighting!$F$14</f>
        <v>0</v>
      </c>
      <c r="D110" t="b">
        <f>IF(C110=1,'Data Transformation'!$G$3+0.5*'Data Transformation'!$W$25,IF(C111=1,D111-'Data Transformation'!$W$25,FALSE))</f>
        <v>0</v>
      </c>
      <c r="E110" t="str">
        <f t="array" ref="E110">IF(ISLOGICAL(D110),"",FREQUENCY(IF('Data Transformation'!$B$425:$B$8425='Bin Analysis'!$B99,'Data Transformation'!$G$425:$G$8425),D110))</f>
        <v/>
      </c>
      <c r="F110" t="str">
        <f t="shared" si="12"/>
        <v/>
      </c>
      <c r="G110">
        <f>Weighting!$H$14</f>
        <v>0</v>
      </c>
      <c r="H110">
        <f t="array" ref="H110">FREQUENCY(IF('Data Transformation'!$B$4:$B$8425=B99,'Data Transformation'!$G$4:$G$8425),'Bin Analysis'!$B110)</f>
        <v>17</v>
      </c>
      <c r="I110">
        <f t="shared" si="13"/>
        <v>0</v>
      </c>
      <c r="J110">
        <f t="shared" si="14"/>
        <v>0</v>
      </c>
      <c r="K110">
        <f>J110*Weighting!$W$14</f>
        <v>0</v>
      </c>
      <c r="M110" s="14"/>
    </row>
    <row r="111" spans="1:25" x14ac:dyDescent="0.25">
      <c r="A111" s="32">
        <f>IF(Weighting!$P$15&gt;0,B111,"")</f>
        <v>1.5000009999999999</v>
      </c>
      <c r="B111">
        <f>Weighting!$C$15</f>
        <v>1.5000009999999999</v>
      </c>
      <c r="C111">
        <f>Weighting!$F$15</f>
        <v>0</v>
      </c>
      <c r="D111" t="b">
        <f>IF(C111=1,'Data Transformation'!$G$3+0.5*'Data Transformation'!$W$25,IF(C112=1,D112-'Data Transformation'!$W$25,FALSE))</f>
        <v>0</v>
      </c>
      <c r="E111" t="str">
        <f t="array" ref="E111">IF(ISLOGICAL(D111),"",FREQUENCY(IF('Data Transformation'!$B$425:$B$8425='Bin Analysis'!$B99,'Data Transformation'!$G$425:$G$8425),D111))</f>
        <v/>
      </c>
      <c r="F111" t="str">
        <f t="shared" si="12"/>
        <v/>
      </c>
      <c r="G111">
        <f>Weighting!$H$15</f>
        <v>0</v>
      </c>
      <c r="H111">
        <f t="array" ref="H111">FREQUENCY(IF('Data Transformation'!$B$4:$B$8425=B99,'Data Transformation'!$G$4:$G$8425),'Bin Analysis'!$B111)</f>
        <v>17</v>
      </c>
      <c r="I111">
        <f t="shared" si="13"/>
        <v>0</v>
      </c>
      <c r="J111">
        <f t="shared" si="14"/>
        <v>0</v>
      </c>
      <c r="K111">
        <f>J111*Weighting!$W$15</f>
        <v>0</v>
      </c>
      <c r="M111" s="14"/>
    </row>
    <row r="112" spans="1:25" x14ac:dyDescent="0.25">
      <c r="A112" s="32" t="str">
        <f>IF(Weighting!$P$16&gt;0,B112,"")</f>
        <v/>
      </c>
      <c r="B112">
        <f>Weighting!$C$16</f>
        <v>1.631</v>
      </c>
      <c r="C112">
        <f>Weighting!$F$16</f>
        <v>0</v>
      </c>
      <c r="D112" t="b">
        <f>IF(C112=1,'Data Transformation'!$G$3+0.5*'Data Transformation'!$W$25,IF(C113=1,D113-'Data Transformation'!$W$25,FALSE))</f>
        <v>0</v>
      </c>
      <c r="E112" t="str">
        <f t="array" ref="E112">IF(ISLOGICAL(D112),"",FREQUENCY(IF('Data Transformation'!$B$425:$B$8425='Bin Analysis'!$B99,'Data Transformation'!$G$425:$G$8425),D112))</f>
        <v/>
      </c>
      <c r="F112" t="str">
        <f t="shared" si="12"/>
        <v/>
      </c>
      <c r="G112">
        <f>Weighting!$H$16</f>
        <v>0</v>
      </c>
      <c r="H112">
        <f t="array" ref="H112">FREQUENCY(IF('Data Transformation'!$B$4:$B$8425=B99,'Data Transformation'!$G$4:$G$8425),'Bin Analysis'!$B112)</f>
        <v>17</v>
      </c>
      <c r="I112">
        <f t="shared" si="13"/>
        <v>0</v>
      </c>
      <c r="J112">
        <f t="shared" si="14"/>
        <v>0</v>
      </c>
      <c r="K112">
        <f>J112*Weighting!$W$16</f>
        <v>0</v>
      </c>
      <c r="M112" s="14"/>
    </row>
    <row r="113" spans="1:25" x14ac:dyDescent="0.25">
      <c r="A113" s="32" t="str">
        <f>IF(Weighting!$P$17&gt;0,B113,"")</f>
        <v/>
      </c>
      <c r="B113">
        <f>Weighting!$C$17</f>
        <v>1.762</v>
      </c>
      <c r="C113">
        <f>Weighting!$F$17</f>
        <v>0</v>
      </c>
      <c r="D113" t="b">
        <f>IF(C113=1,'Data Transformation'!$G$3+0.5*'Data Transformation'!$W$25,IF(C114=1,D114-'Data Transformation'!$W$25,FALSE))</f>
        <v>0</v>
      </c>
      <c r="E113" t="str">
        <f t="array" ref="E113">IF(ISLOGICAL(D113),"",FREQUENCY(IF('Data Transformation'!$B$425:$B$8425='Bin Analysis'!$B99,'Data Transformation'!$G$425:$G$8425),D113))</f>
        <v/>
      </c>
      <c r="F113" t="str">
        <f t="shared" si="12"/>
        <v/>
      </c>
      <c r="G113">
        <f>Weighting!$H$17</f>
        <v>0</v>
      </c>
      <c r="H113">
        <f t="array" ref="H113">FREQUENCY(IF('Data Transformation'!$B$4:$B$8425=B99,'Data Transformation'!$G$4:$G$8425),'Bin Analysis'!$B113)</f>
        <v>17</v>
      </c>
      <c r="I113">
        <f t="shared" si="13"/>
        <v>0</v>
      </c>
      <c r="J113">
        <f t="shared" si="14"/>
        <v>0</v>
      </c>
      <c r="K113">
        <f>J113*Weighting!$W$17</f>
        <v>0</v>
      </c>
      <c r="M113" s="14"/>
    </row>
    <row r="114" spans="1:25" x14ac:dyDescent="0.25">
      <c r="A114" s="32" t="str">
        <f>IF(Weighting!$P$18&gt;0,B114,"")</f>
        <v/>
      </c>
      <c r="B114">
        <f>Weighting!$C$18</f>
        <v>1.893</v>
      </c>
      <c r="C114">
        <f>Weighting!$F$18</f>
        <v>0</v>
      </c>
      <c r="D114" t="b">
        <f>IF(C114=1,'Data Transformation'!$G$3+0.5*'Data Transformation'!$W$25,IF(C115=1,D115-'Data Transformation'!$W$25,FALSE))</f>
        <v>0</v>
      </c>
      <c r="E114" t="str">
        <f t="array" ref="E114">IF(ISLOGICAL(D114),"",FREQUENCY(IF('Data Transformation'!$B$425:$B$8425='Bin Analysis'!$B99,'Data Transformation'!$G$425:$G$8425),D114))</f>
        <v/>
      </c>
      <c r="F114" t="str">
        <f t="shared" si="12"/>
        <v/>
      </c>
      <c r="G114">
        <f>Weighting!$H$18</f>
        <v>0</v>
      </c>
      <c r="H114">
        <f t="array" ref="H114">FREQUENCY(IF('Data Transformation'!$B$4:$B$8425=B99,'Data Transformation'!$G$4:$G$8425),'Bin Analysis'!$B114)</f>
        <v>17</v>
      </c>
      <c r="I114">
        <f t="shared" si="13"/>
        <v>0</v>
      </c>
      <c r="J114">
        <f t="shared" si="14"/>
        <v>0</v>
      </c>
      <c r="K114">
        <f>J114*Weighting!$W$18</f>
        <v>0</v>
      </c>
      <c r="M114" s="14"/>
    </row>
    <row r="115" spans="1:25" x14ac:dyDescent="0.25">
      <c r="A115" s="32" t="str">
        <f>IF(Weighting!$P$19&gt;0,B115,"")</f>
        <v/>
      </c>
      <c r="B115">
        <f>Weighting!$C$19</f>
        <v>2.024</v>
      </c>
      <c r="C115">
        <f>Weighting!$F$19</f>
        <v>0</v>
      </c>
      <c r="D115" t="b">
        <f>IF(C115=1,'Data Transformation'!$G$3+0.5*'Data Transformation'!$W$25,IF(C116=1,D116-'Data Transformation'!$W$25,FALSE))</f>
        <v>0</v>
      </c>
      <c r="E115" t="str">
        <f t="array" ref="E115">IF(ISLOGICAL(D115),"",FREQUENCY(IF('Data Transformation'!$B$425:$B$8425='Bin Analysis'!$B99,'Data Transformation'!$G$425:$G$8425),D115))</f>
        <v/>
      </c>
      <c r="F115" t="str">
        <f t="shared" si="12"/>
        <v/>
      </c>
      <c r="G115">
        <f>Weighting!$H$19</f>
        <v>0</v>
      </c>
      <c r="H115">
        <f t="array" ref="H115">FREQUENCY(IF('Data Transformation'!$B$4:$B$8425=B99,'Data Transformation'!$G$4:$G$8425),'Bin Analysis'!$B115)</f>
        <v>17</v>
      </c>
      <c r="I115">
        <f t="shared" si="13"/>
        <v>0</v>
      </c>
      <c r="J115">
        <f t="shared" si="14"/>
        <v>0</v>
      </c>
      <c r="K115">
        <f>J115*Weighting!$W$19</f>
        <v>0</v>
      </c>
      <c r="M115" s="14"/>
    </row>
    <row r="116" spans="1:25" x14ac:dyDescent="0.25">
      <c r="A116" s="32" t="str">
        <f>IF(Weighting!$P$20&gt;0,B116,"")</f>
        <v/>
      </c>
      <c r="B116">
        <f>Weighting!$C$20</f>
        <v>2.1550000000000002</v>
      </c>
      <c r="C116">
        <f>Weighting!$F$20</f>
        <v>0</v>
      </c>
      <c r="D116" t="b">
        <f>IF(C116=1,'Data Transformation'!$G$3+0.5*'Data Transformation'!$W$25,IF(C117=1,D117-'Data Transformation'!$W$25,FALSE))</f>
        <v>0</v>
      </c>
      <c r="E116" t="str">
        <f t="array" ref="E116">IF(ISLOGICAL(D116),"",FREQUENCY(IF('Data Transformation'!$B$425:$B$8425='Bin Analysis'!$B99,'Data Transformation'!$G$425:$G$8425),D116))</f>
        <v/>
      </c>
      <c r="F116" t="str">
        <f t="shared" si="12"/>
        <v/>
      </c>
      <c r="G116">
        <f>Weighting!$H$20</f>
        <v>0</v>
      </c>
      <c r="H116">
        <f t="array" ref="H116">FREQUENCY(IF('Data Transformation'!$B$4:$B$8425=B99,'Data Transformation'!$G$4:$G$8425),'Bin Analysis'!$B116)</f>
        <v>17</v>
      </c>
      <c r="I116">
        <f t="shared" si="13"/>
        <v>0</v>
      </c>
      <c r="J116">
        <f t="shared" si="14"/>
        <v>0</v>
      </c>
      <c r="K116">
        <f>J116*Weighting!$W$20</f>
        <v>0</v>
      </c>
      <c r="M116" s="14"/>
    </row>
    <row r="117" spans="1:25" x14ac:dyDescent="0.25">
      <c r="A117" s="32" t="str">
        <f>IF(Weighting!$P$21&gt;0,B117,"")</f>
        <v/>
      </c>
      <c r="B117">
        <f>Weighting!$C$21</f>
        <v>2.2860000000000005</v>
      </c>
      <c r="C117">
        <f>Weighting!$F$21</f>
        <v>0</v>
      </c>
      <c r="D117" t="b">
        <f>IF(C117=1,'Data Transformation'!$G$3+0.5*'Data Transformation'!$W$25,IF(C118=1,D118-'Data Transformation'!$W$25,FALSE))</f>
        <v>0</v>
      </c>
      <c r="E117" t="str">
        <f t="array" ref="E117">IF(ISLOGICAL(D117),"",FREQUENCY(IF('Data Transformation'!$B$425:$B$8425='Bin Analysis'!$B99,'Data Transformation'!$G$425:$G$8425),D117))</f>
        <v/>
      </c>
      <c r="F117" t="str">
        <f t="shared" si="12"/>
        <v/>
      </c>
      <c r="G117">
        <f>Weighting!$H$21</f>
        <v>0</v>
      </c>
      <c r="H117">
        <f t="array" ref="H117">FREQUENCY(IF('Data Transformation'!$B$4:$B$8425=B99,'Data Transformation'!$G$4:$G$8425),'Bin Analysis'!$B117)</f>
        <v>17</v>
      </c>
      <c r="I117">
        <f t="shared" si="13"/>
        <v>0</v>
      </c>
      <c r="J117">
        <f t="shared" si="14"/>
        <v>0</v>
      </c>
      <c r="K117">
        <f>J117*Weighting!$W$21</f>
        <v>0</v>
      </c>
      <c r="M117" s="14"/>
    </row>
    <row r="118" spans="1:25" x14ac:dyDescent="0.25">
      <c r="A118" s="32" t="str">
        <f>IF(Weighting!$P$22&gt;0,B118,"")</f>
        <v/>
      </c>
      <c r="B118">
        <f>Weighting!$C$22</f>
        <v>2.4170000000000007</v>
      </c>
      <c r="C118">
        <f>Weighting!$F$22</f>
        <v>0</v>
      </c>
      <c r="D118" t="b">
        <f>IF(C118=1,'Data Transformation'!$G$3+0.5*'Data Transformation'!$W$25,IF(C119=1,D119-'Data Transformation'!$W$25,FALSE))</f>
        <v>0</v>
      </c>
      <c r="E118" t="str">
        <f t="array" ref="E118">IF(ISLOGICAL(D118),"",FREQUENCY(IF('Data Transformation'!$B$425:$B$8425='Bin Analysis'!$B99,'Data Transformation'!$G$425:$G$8425),D118))</f>
        <v/>
      </c>
      <c r="F118" t="str">
        <f t="shared" si="12"/>
        <v/>
      </c>
      <c r="G118">
        <f>Weighting!$H$22</f>
        <v>0</v>
      </c>
      <c r="H118">
        <f t="array" ref="H118">FREQUENCY(IF('Data Transformation'!$B$4:$B$8425=B99,'Data Transformation'!$G$4:$G$8425),'Bin Analysis'!$B118)</f>
        <v>17</v>
      </c>
      <c r="I118">
        <f t="shared" si="13"/>
        <v>0</v>
      </c>
      <c r="J118">
        <f t="shared" si="14"/>
        <v>0</v>
      </c>
      <c r="K118">
        <f>J118*Weighting!$W$22</f>
        <v>0</v>
      </c>
      <c r="M118" s="14"/>
    </row>
    <row r="119" spans="1:25" x14ac:dyDescent="0.25">
      <c r="A119" s="32" t="str">
        <f>IF(Weighting!$P$23&gt;0,B119,"")</f>
        <v/>
      </c>
      <c r="B119">
        <f>Weighting!$C$23</f>
        <v>2.5480000000000009</v>
      </c>
      <c r="C119">
        <f>Weighting!$F$23</f>
        <v>0</v>
      </c>
      <c r="D119" t="b">
        <f>IF(C119=1,'Data Transformation'!$G$3+0.5*'Data Transformation'!$W$25,IF(C120=1,D120-'Data Transformation'!$W$25,FALSE))</f>
        <v>0</v>
      </c>
      <c r="E119" t="str">
        <f t="array" ref="E119">IF(ISLOGICAL(D119),"",FREQUENCY(IF('Data Transformation'!$B$425:$B$8425='Bin Analysis'!$B99,'Data Transformation'!$G$425:$G$8425),D119))</f>
        <v/>
      </c>
      <c r="F119" t="str">
        <f t="shared" si="12"/>
        <v/>
      </c>
      <c r="G119">
        <f>Weighting!$H$23</f>
        <v>0</v>
      </c>
      <c r="H119">
        <f t="array" ref="H119">FREQUENCY(IF('Data Transformation'!$B$4:$B$8425=B99,'Data Transformation'!$G$4:$G$8425),'Bin Analysis'!$B119)</f>
        <v>17</v>
      </c>
      <c r="I119">
        <f t="shared" si="13"/>
        <v>0</v>
      </c>
      <c r="J119">
        <f t="shared" si="14"/>
        <v>0</v>
      </c>
      <c r="K119">
        <f>J119*Weighting!$W$23</f>
        <v>0</v>
      </c>
      <c r="M119" s="14"/>
    </row>
    <row r="120" spans="1:25" x14ac:dyDescent="0.25">
      <c r="A120" s="32" t="str">
        <f>IF(Weighting!$P$24&gt;0,B120,"")</f>
        <v/>
      </c>
      <c r="B120">
        <f>Weighting!$C$24</f>
        <v>2.6790000000000012</v>
      </c>
      <c r="C120">
        <f>Weighting!$F$24</f>
        <v>0</v>
      </c>
      <c r="D120" t="b">
        <f>IF(C120=1,'Data Transformation'!$G$3+0.5*'Data Transformation'!$W$25,IF(C121=1,D121-'Data Transformation'!$W$25,FALSE))</f>
        <v>0</v>
      </c>
      <c r="E120" t="str">
        <f t="array" ref="E120">IF(ISLOGICAL(D120),"",FREQUENCY(IF('Data Transformation'!$B$425:$B$8425='Bin Analysis'!$B99,'Data Transformation'!$G$425:$G$8425),D120))</f>
        <v/>
      </c>
      <c r="F120" t="str">
        <f t="shared" si="12"/>
        <v/>
      </c>
      <c r="G120">
        <f>Weighting!$H$24</f>
        <v>0</v>
      </c>
      <c r="H120">
        <f t="array" ref="H120">FREQUENCY(IF('Data Transformation'!$B$4:$B$8425=B99,'Data Transformation'!$G$4:$G$8425),'Bin Analysis'!$B120)</f>
        <v>17</v>
      </c>
      <c r="I120">
        <f t="shared" si="13"/>
        <v>0</v>
      </c>
      <c r="J120">
        <f t="shared" si="14"/>
        <v>0</v>
      </c>
      <c r="K120">
        <f>J120*Weighting!$W$24</f>
        <v>0</v>
      </c>
      <c r="M120" s="14"/>
    </row>
    <row r="121" spans="1:25" x14ac:dyDescent="0.25">
      <c r="A121" s="32" t="str">
        <f>IF(Weighting!$P$25&gt;0,B121,"")</f>
        <v/>
      </c>
      <c r="B121">
        <f>Weighting!$C$25</f>
        <v>2.8100000000000014</v>
      </c>
      <c r="C121">
        <f>Weighting!$F$25</f>
        <v>0</v>
      </c>
      <c r="D121" t="b">
        <f>IF(C121=1,'Data Transformation'!$G$3+0.5*'Data Transformation'!$W$25,IF(C122=1,D122-'Data Transformation'!$W$25,FALSE))</f>
        <v>0</v>
      </c>
      <c r="E121" t="str">
        <f t="array" ref="E121">IF(ISLOGICAL(D121),"",FREQUENCY(IF('Data Transformation'!$B$425:$B$8425='Bin Analysis'!$B99,'Data Transformation'!$G$425:$G$8425),D121))</f>
        <v/>
      </c>
      <c r="F121" t="str">
        <f t="shared" si="12"/>
        <v/>
      </c>
      <c r="G121">
        <f>Weighting!$H$25</f>
        <v>0</v>
      </c>
      <c r="H121">
        <f t="array" ref="H121">FREQUENCY(IF('Data Transformation'!$B$4:$B$8425=B99,'Data Transformation'!$G$4:$G$8425),'Bin Analysis'!$B121)</f>
        <v>17</v>
      </c>
      <c r="I121">
        <f t="shared" si="13"/>
        <v>0</v>
      </c>
      <c r="J121">
        <f t="shared" si="14"/>
        <v>0</v>
      </c>
      <c r="K121">
        <f>J121*Weighting!$W$25</f>
        <v>0</v>
      </c>
      <c r="M121" s="14"/>
    </row>
    <row r="122" spans="1:25" x14ac:dyDescent="0.25">
      <c r="N122" s="55"/>
      <c r="O122"/>
      <c r="P122"/>
      <c r="Q122"/>
      <c r="R122"/>
    </row>
    <row r="123" spans="1:25" ht="23.25" x14ac:dyDescent="0.35">
      <c r="A123" s="21" t="s">
        <v>0</v>
      </c>
      <c r="B123" s="21">
        <f>IFERROR(VLOOKUP(C123,'Data Transformation'!$L$6:$M$426,2,FALSE),"")</f>
        <v>5</v>
      </c>
      <c r="C123" s="21">
        <f>C99+1</f>
        <v>5</v>
      </c>
      <c r="D123" s="21"/>
      <c r="E123" s="21"/>
      <c r="F123" s="21"/>
      <c r="G123" s="21"/>
      <c r="H123" s="22"/>
      <c r="I123" s="22"/>
      <c r="J123" s="22"/>
      <c r="K123" s="21"/>
      <c r="L123" s="21">
        <f>B123</f>
        <v>5</v>
      </c>
      <c r="M123" s="23">
        <f>INDEX('Data Transformation'!$O$4:$O$424,MATCH($B123,'Data Transformation'!$M$4:$M$424,0),MATCH($M$2,'Data Transformation'!$O$3,0))</f>
        <v>19</v>
      </c>
      <c r="N123" s="27">
        <f>IF('Input and Summary Results'!$J$16="minimum",'Bin Analysis'!X124/(M123-1),'Bin Analysis'!Y123/('Bin Analysis'!M123-1))</f>
        <v>0</v>
      </c>
      <c r="O123" s="27">
        <f>IF(M123=FALSE,NA(),(VLOOKUP(1,C126:K145,4,FALSE))/(M123-1))</f>
        <v>0.27777777777777779</v>
      </c>
      <c r="P123" s="27">
        <f>IF(M123=FALSE,NA(),SUM(J126:J145)/Weighting!$S$5)</f>
        <v>0.7</v>
      </c>
      <c r="Q123" s="27">
        <f>IF(M123=FALSE,NA(),SUM(K126:K145)/Weighting!$S$6)</f>
        <v>0.65217391304347827</v>
      </c>
      <c r="R123" s="27">
        <f>IF(M123=FALSE,NA(),(VLOOKUP(1,G126:K145,3,FALSE))/(M123-1))</f>
        <v>0.16666666666666666</v>
      </c>
      <c r="S123" s="22" t="str">
        <f>IF(M123=FALSE,NA(),IF(SUM(J126:J145)=2,"yes","no"))</f>
        <v>no</v>
      </c>
      <c r="X123" s="2" cm="2">
        <f t="array" ref="X123:X124">FREQUENCY(IF('Data Transformation'!$B$425:$B$6424='Bin Analysis'!L123,'Data Transformation'!$G$425:$G$6424),'Data Transformation'!$U$11)</f>
        <v>18</v>
      </c>
      <c r="Y123" s="2" cm="2">
        <f t="array" ref="Y123:Y124">FREQUENCY(IF('Data Transformation'!$B$425:$B$6424='Bin Analysis'!L123,'Data Transformation'!$G$425:$G$6424),'Data Transformation'!$U$12)</f>
        <v>13</v>
      </c>
    </row>
    <row r="124" spans="1:25" x14ac:dyDescent="0.25">
      <c r="A124" s="14" t="s">
        <v>66</v>
      </c>
      <c r="B124" t="s">
        <v>47</v>
      </c>
      <c r="C124" t="s">
        <v>5</v>
      </c>
      <c r="D124" t="s">
        <v>99</v>
      </c>
      <c r="E124" t="s">
        <v>100</v>
      </c>
      <c r="F124" t="s">
        <v>101</v>
      </c>
      <c r="G124" t="s">
        <v>69</v>
      </c>
      <c r="H124" t="s">
        <v>31</v>
      </c>
      <c r="I124" t="s">
        <v>32</v>
      </c>
      <c r="J124" t="s">
        <v>46</v>
      </c>
      <c r="K124" s="14" t="s">
        <v>45</v>
      </c>
      <c r="M124" s="14"/>
      <c r="X124" s="2">
        <v>0</v>
      </c>
      <c r="Y124" s="2">
        <v>5</v>
      </c>
    </row>
    <row r="125" spans="1:25" x14ac:dyDescent="0.25">
      <c r="A125" s="32"/>
      <c r="D125" t="b">
        <f>IF(C125=1,'Data Transformation'!$G$3+0.5*'Data Transformation'!$W$25,IF(C126=1,D126-'Data Transformation'!$W$25,FALSE))</f>
        <v>0</v>
      </c>
      <c r="E125" t="str">
        <f t="array" ref="E125">IF(ISLOGICAL(D125),"",FREQUENCY(IF('Data Transformation'!$B$425:$B$8425='Bin Analysis'!$B123,'Data Transformation'!$G$425:$G$8425),D125))</f>
        <v/>
      </c>
      <c r="F125" t="str">
        <f>IF(ISLOGICAL(D125),"",E125-E124)</f>
        <v/>
      </c>
      <c r="M125" s="14"/>
    </row>
    <row r="126" spans="1:25" x14ac:dyDescent="0.25">
      <c r="A126" s="32">
        <f>IF(Weighting!$P$6&gt;0,B126,"")</f>
        <v>0.32100000000000001</v>
      </c>
      <c r="B126">
        <f>Weighting!$C$6</f>
        <v>0.32100000000000001</v>
      </c>
      <c r="C126">
        <f>Weighting!$F$6</f>
        <v>0</v>
      </c>
      <c r="D126" t="b">
        <f>IF(C126=1,'Data Transformation'!$G$3+0.5*'Data Transformation'!$W$25,IF(C127=1,D127-'Data Transformation'!$W$25,FALSE))</f>
        <v>0</v>
      </c>
      <c r="E126" t="str">
        <f t="array" ref="E126">IF(ISLOGICAL(D126),"",FREQUENCY(IF('Data Transformation'!$B$425:$B$8425='Bin Analysis'!$B123,'Data Transformation'!$G$425:$G$8425),D126))</f>
        <v/>
      </c>
      <c r="F126" t="str">
        <f>IF(ISLOGICAL(D126),"",E126-E125)</f>
        <v/>
      </c>
      <c r="G126">
        <f>Weighting!$H$6</f>
        <v>1</v>
      </c>
      <c r="H126">
        <f t="array" ref="H126">FREQUENCY(IF('Data Transformation'!$B$4:$B$8425=B123,'Data Transformation'!$G$4:$G$8425),'Bin Analysis'!$B126)</f>
        <v>3</v>
      </c>
      <c r="I126">
        <f>H126-H125</f>
        <v>3</v>
      </c>
      <c r="J126">
        <f>IF(I126=0,0,1)</f>
        <v>1</v>
      </c>
      <c r="K126">
        <f>J126*Weighting!$W$6</f>
        <v>1</v>
      </c>
      <c r="M126" s="14"/>
    </row>
    <row r="127" spans="1:25" x14ac:dyDescent="0.25">
      <c r="A127" s="32">
        <f>IF(Weighting!$P$7&gt;0,B127,"")</f>
        <v>0.45200000000000001</v>
      </c>
      <c r="B127">
        <f>Weighting!$C$7</f>
        <v>0.45200000000000001</v>
      </c>
      <c r="C127">
        <f>Weighting!$F$7</f>
        <v>0</v>
      </c>
      <c r="D127" t="b">
        <f>IF(C127=1,'Data Transformation'!$G$3+0.5*'Data Transformation'!$W$25,IF(C128=1,D128-'Data Transformation'!$W$25,FALSE))</f>
        <v>0</v>
      </c>
      <c r="E127" t="str">
        <f t="array" ref="E127">IF(ISLOGICAL(D127),"",FREQUENCY(IF('Data Transformation'!$B$425:$B$8425='Bin Analysis'!$B123,'Data Transformation'!$G$425:$G$8425),D127))</f>
        <v/>
      </c>
      <c r="F127" t="str">
        <f t="shared" ref="F127:F145" si="15">IF(ISLOGICAL(D127),"",E127-E126)</f>
        <v/>
      </c>
      <c r="G127">
        <f>Weighting!$H$7</f>
        <v>0</v>
      </c>
      <c r="H127">
        <f t="array" ref="H127">FREQUENCY(IF('Data Transformation'!$B$4:$B$8425=B123,'Data Transformation'!$G$4:$G$8425),'Bin Analysis'!$B127)</f>
        <v>5</v>
      </c>
      <c r="I127">
        <f t="shared" ref="I127:I145" si="16">H127-H126</f>
        <v>2</v>
      </c>
      <c r="J127">
        <f>IF(I127=0,0,1)</f>
        <v>1</v>
      </c>
      <c r="K127">
        <f>J127*Weighting!$W$7</f>
        <v>2</v>
      </c>
      <c r="M127" s="14"/>
    </row>
    <row r="128" spans="1:25" x14ac:dyDescent="0.25">
      <c r="A128" s="32">
        <f>IF(Weighting!$P$8&gt;0,B128,"")</f>
        <v>0.58299999999999996</v>
      </c>
      <c r="B128">
        <f>Weighting!$C$8</f>
        <v>0.58299999999999996</v>
      </c>
      <c r="C128">
        <f>Weighting!$F$8</f>
        <v>0</v>
      </c>
      <c r="D128" t="b">
        <f>IF(C128=1,'Data Transformation'!$G$3+0.5*'Data Transformation'!$W$25,IF(C129=1,D129-'Data Transformation'!$W$25,FALSE))</f>
        <v>0</v>
      </c>
      <c r="E128" t="str">
        <f t="array" ref="E128">IF(ISLOGICAL(D128),"",FREQUENCY(IF('Data Transformation'!$B$425:$B$8425='Bin Analysis'!$B123,'Data Transformation'!$G$425:$G$8425),D128))</f>
        <v/>
      </c>
      <c r="F128" t="str">
        <f t="shared" si="15"/>
        <v/>
      </c>
      <c r="G128">
        <f>Weighting!$H$8</f>
        <v>0</v>
      </c>
      <c r="H128">
        <f t="array" ref="H128">FREQUENCY(IF('Data Transformation'!$B$4:$B$8425=B123,'Data Transformation'!$G$4:$G$8425),'Bin Analysis'!$B128)</f>
        <v>8</v>
      </c>
      <c r="I128">
        <f t="shared" si="16"/>
        <v>3</v>
      </c>
      <c r="J128">
        <f t="shared" ref="J128:J145" si="17">IF(I128=0,0,1)</f>
        <v>1</v>
      </c>
      <c r="K128">
        <f>J128*Weighting!$W$8</f>
        <v>3</v>
      </c>
      <c r="M128" s="14"/>
    </row>
    <row r="129" spans="1:13" x14ac:dyDescent="0.25">
      <c r="A129" s="32">
        <f>IF(Weighting!$P$9&gt;0,B129,"")</f>
        <v>0.71399999999999997</v>
      </c>
      <c r="B129" s="50">
        <f>Weighting!$C$9</f>
        <v>0.71399999999999997</v>
      </c>
      <c r="C129">
        <f>Weighting!$F$9</f>
        <v>0</v>
      </c>
      <c r="D129" t="b">
        <f>IF(C129=1,'Data Transformation'!$G$3+0.5*'Data Transformation'!$W$25,IF(C130=1,D130-'Data Transformation'!$W$25,FALSE))</f>
        <v>0</v>
      </c>
      <c r="E129" t="str">
        <f t="array" ref="E129">IF(ISLOGICAL(D129),"",FREQUENCY(IF('Data Transformation'!$B$425:$B$8425='Bin Analysis'!$B123,'Data Transformation'!$G$425:$G$8425),D129))</f>
        <v/>
      </c>
      <c r="F129" t="str">
        <f t="shared" si="15"/>
        <v/>
      </c>
      <c r="G129">
        <f>Weighting!$H$9</f>
        <v>0</v>
      </c>
      <c r="H129">
        <f t="array" ref="H129">FREQUENCY(IF('Data Transformation'!$B$4:$B$8425=B123,'Data Transformation'!$G$4:$G$8425),'Bin Analysis'!$B129)</f>
        <v>10</v>
      </c>
      <c r="I129">
        <f t="shared" si="16"/>
        <v>2</v>
      </c>
      <c r="J129">
        <f t="shared" si="17"/>
        <v>1</v>
      </c>
      <c r="K129">
        <f>J129*Weighting!$W$9</f>
        <v>3</v>
      </c>
      <c r="M129" s="14"/>
    </row>
    <row r="130" spans="1:13" x14ac:dyDescent="0.25">
      <c r="A130" s="32">
        <f>IF(Weighting!$P$10&gt;0,B130,"")</f>
        <v>0.84499999999999997</v>
      </c>
      <c r="B130">
        <f>Weighting!$C$10</f>
        <v>0.84499999999999997</v>
      </c>
      <c r="C130">
        <f>Weighting!$F$10</f>
        <v>0</v>
      </c>
      <c r="D130" t="b">
        <f>IF(C130=1,'Data Transformation'!$G$3+0.5*'Data Transformation'!$W$25,IF(C131=1,D131-'Data Transformation'!$W$25,FALSE))</f>
        <v>0</v>
      </c>
      <c r="E130" t="str">
        <f t="array" ref="E130">IF(ISLOGICAL(D130),"",FREQUENCY(IF('Data Transformation'!$B$425:$B$8425='Bin Analysis'!$B123,'Data Transformation'!$G$425:$G$8425),D130))</f>
        <v/>
      </c>
      <c r="F130" t="str">
        <f t="shared" si="15"/>
        <v/>
      </c>
      <c r="G130">
        <f>Weighting!$H$10</f>
        <v>0</v>
      </c>
      <c r="H130">
        <f t="array" ref="H130">FREQUENCY(IF('Data Transformation'!$B$4:$B$8425=B123,'Data Transformation'!$G$4:$G$8425),'Bin Analysis'!$B130)</f>
        <v>12</v>
      </c>
      <c r="I130">
        <f t="shared" si="16"/>
        <v>2</v>
      </c>
      <c r="J130">
        <f t="shared" si="17"/>
        <v>1</v>
      </c>
      <c r="K130">
        <f>J130*Weighting!$W$10</f>
        <v>3</v>
      </c>
      <c r="M130" s="14"/>
    </row>
    <row r="131" spans="1:13" x14ac:dyDescent="0.25">
      <c r="A131" s="32">
        <f>IF(Weighting!$P$11&gt;0,B131,"")</f>
        <v>0.97599999999999998</v>
      </c>
      <c r="B131">
        <f>Weighting!$C$11</f>
        <v>0.97599999999999998</v>
      </c>
      <c r="C131">
        <f>Weighting!$F$11</f>
        <v>0</v>
      </c>
      <c r="D131">
        <f>IF(C131=1,'Data Transformation'!$G$3+0.5*'Data Transformation'!$W$25,IF(C132=1,D132-'Data Transformation'!$W$25,FALSE))</f>
        <v>0.86899999999999999</v>
      </c>
      <c r="E131">
        <f t="array" ref="E131">IF(ISLOGICAL(D131),"",FREQUENCY(IF('Data Transformation'!$B$425:$B$8425='Bin Analysis'!$B123,'Data Transformation'!$G$425:$G$8425),D131))</f>
        <v>13</v>
      </c>
      <c r="F131" t="e">
        <f t="shared" si="15"/>
        <v>#VALUE!</v>
      </c>
      <c r="G131">
        <f>Weighting!$H$11</f>
        <v>0</v>
      </c>
      <c r="H131">
        <f t="array" ref="H131">FREQUENCY(IF('Data Transformation'!$B$4:$B$8425=B123,'Data Transformation'!$G$4:$G$8425),'Bin Analysis'!$B131)</f>
        <v>15</v>
      </c>
      <c r="I131">
        <f t="shared" si="16"/>
        <v>3</v>
      </c>
      <c r="J131">
        <f t="shared" si="17"/>
        <v>1</v>
      </c>
      <c r="K131">
        <f>J131*Weighting!$W$11</f>
        <v>2</v>
      </c>
      <c r="M131" s="14"/>
    </row>
    <row r="132" spans="1:13" x14ac:dyDescent="0.25">
      <c r="A132" s="32">
        <f>IF(Weighting!$P$12&gt;0,B132,"")</f>
        <v>1.107</v>
      </c>
      <c r="B132">
        <f>Weighting!$C$12</f>
        <v>1.107</v>
      </c>
      <c r="C132">
        <f>Weighting!$F$12</f>
        <v>1</v>
      </c>
      <c r="D132">
        <f>IF(C132=1,'Data Transformation'!$G$3+0.5*'Data Transformation'!$W$25,IF(C133=1,D133-'Data Transformation'!$W$25,FALSE))</f>
        <v>1.131</v>
      </c>
      <c r="E132">
        <f t="array" ref="E132">IF(ISLOGICAL(D132),"",FREQUENCY(IF('Data Transformation'!$B$425:$B$8425='Bin Analysis'!$B123,'Data Transformation'!$G$425:$G$8425),D132))</f>
        <v>18</v>
      </c>
      <c r="F132">
        <f t="shared" si="15"/>
        <v>5</v>
      </c>
      <c r="G132">
        <f>Weighting!$H$12</f>
        <v>0</v>
      </c>
      <c r="H132">
        <f t="array" ref="H132">FREQUENCY(IF('Data Transformation'!$B$4:$B$8425=B123,'Data Transformation'!$G$4:$G$8425),'Bin Analysis'!$B132)</f>
        <v>19</v>
      </c>
      <c r="I132">
        <f t="shared" si="16"/>
        <v>4</v>
      </c>
      <c r="J132">
        <f t="shared" si="17"/>
        <v>1</v>
      </c>
      <c r="K132">
        <f>J132*Weighting!$W$12</f>
        <v>1</v>
      </c>
      <c r="M132" s="14"/>
    </row>
    <row r="133" spans="1:13" x14ac:dyDescent="0.25">
      <c r="A133" s="32">
        <f>IF(Weighting!$P$13&gt;0,B133,"")</f>
        <v>1.238</v>
      </c>
      <c r="B133">
        <f>Weighting!$C$13</f>
        <v>1.238</v>
      </c>
      <c r="C133">
        <f>Weighting!$F$13</f>
        <v>0</v>
      </c>
      <c r="D133" t="b">
        <f>IF(C133=1,'Data Transformation'!$G$3+0.5*'Data Transformation'!$W$25,IF(C134=1,D134-'Data Transformation'!$W$25,FALSE))</f>
        <v>0</v>
      </c>
      <c r="E133" t="str">
        <f t="array" ref="E133">IF(ISLOGICAL(D133),"",FREQUENCY(IF('Data Transformation'!$B$425:$B$8425='Bin Analysis'!$B123,'Data Transformation'!$G$425:$G$8425),D133))</f>
        <v/>
      </c>
      <c r="F133" t="str">
        <f t="shared" si="15"/>
        <v/>
      </c>
      <c r="G133">
        <f>Weighting!$H$13</f>
        <v>0</v>
      </c>
      <c r="H133">
        <f t="array" ref="H133">FREQUENCY(IF('Data Transformation'!$B$4:$B$8425=B123,'Data Transformation'!$G$4:$G$8425),'Bin Analysis'!$B133)</f>
        <v>19</v>
      </c>
      <c r="I133">
        <f t="shared" si="16"/>
        <v>0</v>
      </c>
      <c r="J133">
        <f t="shared" si="17"/>
        <v>0</v>
      </c>
      <c r="K133">
        <f>J133*Weighting!$W$13</f>
        <v>0</v>
      </c>
      <c r="M133" s="14"/>
    </row>
    <row r="134" spans="1:13" x14ac:dyDescent="0.25">
      <c r="A134" s="32">
        <f>IF(Weighting!$P$14&gt;0,B134,"")</f>
        <v>1.369</v>
      </c>
      <c r="B134">
        <f>Weighting!$C$14</f>
        <v>1.369</v>
      </c>
      <c r="C134">
        <f>Weighting!$F$14</f>
        <v>0</v>
      </c>
      <c r="D134" t="b">
        <f>IF(C134=1,'Data Transformation'!$G$3+0.5*'Data Transformation'!$W$25,IF(C135=1,D135-'Data Transformation'!$W$25,FALSE))</f>
        <v>0</v>
      </c>
      <c r="E134" t="str">
        <f t="array" ref="E134">IF(ISLOGICAL(D134),"",FREQUENCY(IF('Data Transformation'!$B$425:$B$8425='Bin Analysis'!$B123,'Data Transformation'!$G$425:$G$8425),D134))</f>
        <v/>
      </c>
      <c r="F134" t="str">
        <f t="shared" si="15"/>
        <v/>
      </c>
      <c r="G134">
        <f>Weighting!$H$14</f>
        <v>0</v>
      </c>
      <c r="H134">
        <f t="array" ref="H134">FREQUENCY(IF('Data Transformation'!$B$4:$B$8425=B123,'Data Transformation'!$G$4:$G$8425),'Bin Analysis'!$B134)</f>
        <v>19</v>
      </c>
      <c r="I134">
        <f t="shared" si="16"/>
        <v>0</v>
      </c>
      <c r="J134">
        <f t="shared" si="17"/>
        <v>0</v>
      </c>
      <c r="K134">
        <f>J134*Weighting!$W$14</f>
        <v>0</v>
      </c>
      <c r="M134" s="14"/>
    </row>
    <row r="135" spans="1:13" x14ac:dyDescent="0.25">
      <c r="A135" s="32">
        <f>IF(Weighting!$P$15&gt;0,B135,"")</f>
        <v>1.5000009999999999</v>
      </c>
      <c r="B135">
        <f>Weighting!$C$15</f>
        <v>1.5000009999999999</v>
      </c>
      <c r="C135">
        <f>Weighting!$F$15</f>
        <v>0</v>
      </c>
      <c r="D135" t="b">
        <f>IF(C135=1,'Data Transformation'!$G$3+0.5*'Data Transformation'!$W$25,IF(C136=1,D136-'Data Transformation'!$W$25,FALSE))</f>
        <v>0</v>
      </c>
      <c r="E135" t="str">
        <f t="array" ref="E135">IF(ISLOGICAL(D135),"",FREQUENCY(IF('Data Transformation'!$B$425:$B$8425='Bin Analysis'!$B123,'Data Transformation'!$G$425:$G$8425),D135))</f>
        <v/>
      </c>
      <c r="F135" t="str">
        <f t="shared" si="15"/>
        <v/>
      </c>
      <c r="G135">
        <f>Weighting!$H$15</f>
        <v>0</v>
      </c>
      <c r="H135">
        <f t="array" ref="H135">FREQUENCY(IF('Data Transformation'!$B$4:$B$8425=B123,'Data Transformation'!$G$4:$G$8425),'Bin Analysis'!$B135)</f>
        <v>19</v>
      </c>
      <c r="I135">
        <f t="shared" si="16"/>
        <v>0</v>
      </c>
      <c r="J135">
        <f t="shared" si="17"/>
        <v>0</v>
      </c>
      <c r="K135">
        <f>J135*Weighting!$W$15</f>
        <v>0</v>
      </c>
      <c r="M135" s="14"/>
    </row>
    <row r="136" spans="1:13" x14ac:dyDescent="0.25">
      <c r="A136" s="32" t="str">
        <f>IF(Weighting!$P$16&gt;0,B136,"")</f>
        <v/>
      </c>
      <c r="B136">
        <f>Weighting!$C$16</f>
        <v>1.631</v>
      </c>
      <c r="C136">
        <f>Weighting!$F$16</f>
        <v>0</v>
      </c>
      <c r="D136" t="b">
        <f>IF(C136=1,'Data Transformation'!$G$3+0.5*'Data Transformation'!$W$25,IF(C137=1,D137-'Data Transformation'!$W$25,FALSE))</f>
        <v>0</v>
      </c>
      <c r="E136" t="str">
        <f t="array" ref="E136">IF(ISLOGICAL(D136),"",FREQUENCY(IF('Data Transformation'!$B$425:$B$8425='Bin Analysis'!$B123,'Data Transformation'!$G$425:$G$8425),D136))</f>
        <v/>
      </c>
      <c r="F136" t="str">
        <f t="shared" si="15"/>
        <v/>
      </c>
      <c r="G136">
        <f>Weighting!$H$16</f>
        <v>0</v>
      </c>
      <c r="H136">
        <f t="array" ref="H136">FREQUENCY(IF('Data Transformation'!$B$4:$B$8425=B123,'Data Transformation'!$G$4:$G$8425),'Bin Analysis'!$B136)</f>
        <v>19</v>
      </c>
      <c r="I136">
        <f t="shared" si="16"/>
        <v>0</v>
      </c>
      <c r="J136">
        <f t="shared" si="17"/>
        <v>0</v>
      </c>
      <c r="K136">
        <f>J136*Weighting!$W$16</f>
        <v>0</v>
      </c>
      <c r="M136" s="14"/>
    </row>
    <row r="137" spans="1:13" x14ac:dyDescent="0.25">
      <c r="A137" s="32" t="str">
        <f>IF(Weighting!$P$17&gt;0,B137,"")</f>
        <v/>
      </c>
      <c r="B137">
        <f>Weighting!$C$17</f>
        <v>1.762</v>
      </c>
      <c r="C137">
        <f>Weighting!$F$17</f>
        <v>0</v>
      </c>
      <c r="D137" t="b">
        <f>IF(C137=1,'Data Transformation'!$G$3+0.5*'Data Transformation'!$W$25,IF(C138=1,D138-'Data Transformation'!$W$25,FALSE))</f>
        <v>0</v>
      </c>
      <c r="E137" t="str">
        <f t="array" ref="E137">IF(ISLOGICAL(D137),"",FREQUENCY(IF('Data Transformation'!$B$425:$B$8425='Bin Analysis'!$B123,'Data Transformation'!$G$425:$G$8425),D137))</f>
        <v/>
      </c>
      <c r="F137" t="str">
        <f t="shared" si="15"/>
        <v/>
      </c>
      <c r="G137">
        <f>Weighting!$H$17</f>
        <v>0</v>
      </c>
      <c r="H137">
        <f t="array" ref="H137">FREQUENCY(IF('Data Transformation'!$B$4:$B$8425=B123,'Data Transformation'!$G$4:$G$8425),'Bin Analysis'!$B137)</f>
        <v>19</v>
      </c>
      <c r="I137">
        <f t="shared" si="16"/>
        <v>0</v>
      </c>
      <c r="J137">
        <f t="shared" si="17"/>
        <v>0</v>
      </c>
      <c r="K137">
        <f>J137*Weighting!$W$17</f>
        <v>0</v>
      </c>
      <c r="M137" s="14"/>
    </row>
    <row r="138" spans="1:13" x14ac:dyDescent="0.25">
      <c r="A138" s="32" t="str">
        <f>IF(Weighting!$P$18&gt;0,B138,"")</f>
        <v/>
      </c>
      <c r="B138">
        <f>Weighting!$C$18</f>
        <v>1.893</v>
      </c>
      <c r="C138">
        <f>Weighting!$F$18</f>
        <v>0</v>
      </c>
      <c r="D138" t="b">
        <f>IF(C138=1,'Data Transformation'!$G$3+0.5*'Data Transformation'!$W$25,IF(C139=1,D139-'Data Transformation'!$W$25,FALSE))</f>
        <v>0</v>
      </c>
      <c r="E138" t="str">
        <f t="array" ref="E138">IF(ISLOGICAL(D138),"",FREQUENCY(IF('Data Transformation'!$B$425:$B$8425='Bin Analysis'!$B123,'Data Transformation'!$G$425:$G$8425),D138))</f>
        <v/>
      </c>
      <c r="F138" t="str">
        <f t="shared" si="15"/>
        <v/>
      </c>
      <c r="G138">
        <f>Weighting!$H$18</f>
        <v>0</v>
      </c>
      <c r="H138">
        <f t="array" ref="H138">FREQUENCY(IF('Data Transformation'!$B$4:$B$8425=B123,'Data Transformation'!$G$4:$G$8425),'Bin Analysis'!$B138)</f>
        <v>19</v>
      </c>
      <c r="I138">
        <f t="shared" si="16"/>
        <v>0</v>
      </c>
      <c r="J138">
        <f t="shared" si="17"/>
        <v>0</v>
      </c>
      <c r="K138">
        <f>J138*Weighting!$W$18</f>
        <v>0</v>
      </c>
      <c r="M138" s="14"/>
    </row>
    <row r="139" spans="1:13" x14ac:dyDescent="0.25">
      <c r="A139" s="32" t="str">
        <f>IF(Weighting!$P$19&gt;0,B139,"")</f>
        <v/>
      </c>
      <c r="B139">
        <f>Weighting!$C$19</f>
        <v>2.024</v>
      </c>
      <c r="C139">
        <f>Weighting!$F$19</f>
        <v>0</v>
      </c>
      <c r="D139" t="b">
        <f>IF(C139=1,'Data Transformation'!$G$3+0.5*'Data Transformation'!$W$25,IF(C140=1,D140-'Data Transformation'!$W$25,FALSE))</f>
        <v>0</v>
      </c>
      <c r="E139" t="str">
        <f t="array" ref="E139">IF(ISLOGICAL(D139),"",FREQUENCY(IF('Data Transformation'!$B$425:$B$8425='Bin Analysis'!$B123,'Data Transformation'!$G$425:$G$8425),D139))</f>
        <v/>
      </c>
      <c r="F139" t="str">
        <f t="shared" si="15"/>
        <v/>
      </c>
      <c r="G139">
        <f>Weighting!$H$19</f>
        <v>0</v>
      </c>
      <c r="H139">
        <f t="array" ref="H139">FREQUENCY(IF('Data Transformation'!$B$4:$B$8425=B123,'Data Transformation'!$G$4:$G$8425),'Bin Analysis'!$B139)</f>
        <v>19</v>
      </c>
      <c r="I139">
        <f t="shared" si="16"/>
        <v>0</v>
      </c>
      <c r="J139">
        <f t="shared" si="17"/>
        <v>0</v>
      </c>
      <c r="K139">
        <f>J139*Weighting!$W$19</f>
        <v>0</v>
      </c>
      <c r="M139" s="14"/>
    </row>
    <row r="140" spans="1:13" x14ac:dyDescent="0.25">
      <c r="A140" s="32" t="str">
        <f>IF(Weighting!$P$20&gt;0,B140,"")</f>
        <v/>
      </c>
      <c r="B140">
        <f>Weighting!$C$20</f>
        <v>2.1550000000000002</v>
      </c>
      <c r="C140">
        <f>Weighting!$F$20</f>
        <v>0</v>
      </c>
      <c r="D140" t="b">
        <f>IF(C140=1,'Data Transformation'!$G$3+0.5*'Data Transformation'!$W$25,IF(C141=1,D141-'Data Transformation'!$W$25,FALSE))</f>
        <v>0</v>
      </c>
      <c r="E140" t="str">
        <f t="array" ref="E140">IF(ISLOGICAL(D140),"",FREQUENCY(IF('Data Transformation'!$B$425:$B$8425='Bin Analysis'!$B123,'Data Transformation'!$G$425:$G$8425),D140))</f>
        <v/>
      </c>
      <c r="F140" t="str">
        <f t="shared" si="15"/>
        <v/>
      </c>
      <c r="G140">
        <f>Weighting!$H$20</f>
        <v>0</v>
      </c>
      <c r="H140">
        <f t="array" ref="H140">FREQUENCY(IF('Data Transformation'!$B$4:$B$8425=B123,'Data Transformation'!$G$4:$G$8425),'Bin Analysis'!$B140)</f>
        <v>19</v>
      </c>
      <c r="I140">
        <f t="shared" si="16"/>
        <v>0</v>
      </c>
      <c r="J140">
        <f t="shared" si="17"/>
        <v>0</v>
      </c>
      <c r="K140">
        <f>J140*Weighting!$W$20</f>
        <v>0</v>
      </c>
      <c r="M140" s="14"/>
    </row>
    <row r="141" spans="1:13" x14ac:dyDescent="0.25">
      <c r="A141" s="32" t="str">
        <f>IF(Weighting!$P$21&gt;0,B141,"")</f>
        <v/>
      </c>
      <c r="B141">
        <f>Weighting!$C$21</f>
        <v>2.2860000000000005</v>
      </c>
      <c r="C141">
        <f>Weighting!$F$21</f>
        <v>0</v>
      </c>
      <c r="D141" t="b">
        <f>IF(C141=1,'Data Transformation'!$G$3+0.5*'Data Transformation'!$W$25,IF(C142=1,D142-'Data Transformation'!$W$25,FALSE))</f>
        <v>0</v>
      </c>
      <c r="E141" t="str">
        <f t="array" ref="E141">IF(ISLOGICAL(D141),"",FREQUENCY(IF('Data Transformation'!$B$425:$B$8425='Bin Analysis'!$B123,'Data Transformation'!$G$425:$G$8425),D141))</f>
        <v/>
      </c>
      <c r="F141" t="str">
        <f t="shared" si="15"/>
        <v/>
      </c>
      <c r="G141">
        <f>Weighting!$H$21</f>
        <v>0</v>
      </c>
      <c r="H141">
        <f t="array" ref="H141">FREQUENCY(IF('Data Transformation'!$B$4:$B$8425=B123,'Data Transformation'!$G$4:$G$8425),'Bin Analysis'!$B141)</f>
        <v>19</v>
      </c>
      <c r="I141">
        <f t="shared" si="16"/>
        <v>0</v>
      </c>
      <c r="J141">
        <f t="shared" si="17"/>
        <v>0</v>
      </c>
      <c r="K141">
        <f>J141*Weighting!$W$21</f>
        <v>0</v>
      </c>
      <c r="M141" s="14"/>
    </row>
    <row r="142" spans="1:13" x14ac:dyDescent="0.25">
      <c r="A142" s="32" t="str">
        <f>IF(Weighting!$P$22&gt;0,B142,"")</f>
        <v/>
      </c>
      <c r="B142">
        <f>Weighting!$C$22</f>
        <v>2.4170000000000007</v>
      </c>
      <c r="C142">
        <f>Weighting!$F$22</f>
        <v>0</v>
      </c>
      <c r="D142" t="b">
        <f>IF(C142=1,'Data Transformation'!$G$3+0.5*'Data Transformation'!$W$25,IF(C143=1,D143-'Data Transformation'!$W$25,FALSE))</f>
        <v>0</v>
      </c>
      <c r="E142" t="str">
        <f t="array" ref="E142">IF(ISLOGICAL(D142),"",FREQUENCY(IF('Data Transformation'!$B$425:$B$8425='Bin Analysis'!$B123,'Data Transformation'!$G$425:$G$8425),D142))</f>
        <v/>
      </c>
      <c r="F142" t="str">
        <f t="shared" si="15"/>
        <v/>
      </c>
      <c r="G142">
        <f>Weighting!$H$22</f>
        <v>0</v>
      </c>
      <c r="H142">
        <f t="array" ref="H142">FREQUENCY(IF('Data Transformation'!$B$4:$B$8425=B123,'Data Transformation'!$G$4:$G$8425),'Bin Analysis'!$B142)</f>
        <v>19</v>
      </c>
      <c r="I142">
        <f t="shared" si="16"/>
        <v>0</v>
      </c>
      <c r="J142">
        <f t="shared" si="17"/>
        <v>0</v>
      </c>
      <c r="K142">
        <f>J142*Weighting!$W$22</f>
        <v>0</v>
      </c>
      <c r="M142" s="14"/>
    </row>
    <row r="143" spans="1:13" x14ac:dyDescent="0.25">
      <c r="A143" s="32" t="str">
        <f>IF(Weighting!$P$23&gt;0,B143,"")</f>
        <v/>
      </c>
      <c r="B143">
        <f>Weighting!$C$23</f>
        <v>2.5480000000000009</v>
      </c>
      <c r="C143">
        <f>Weighting!$F$23</f>
        <v>0</v>
      </c>
      <c r="D143" t="b">
        <f>IF(C143=1,'Data Transformation'!$G$3+0.5*'Data Transformation'!$W$25,IF(C144=1,D144-'Data Transformation'!$W$25,FALSE))</f>
        <v>0</v>
      </c>
      <c r="E143" t="str">
        <f t="array" ref="E143">IF(ISLOGICAL(D143),"",FREQUENCY(IF('Data Transformation'!$B$425:$B$8425='Bin Analysis'!$B123,'Data Transformation'!$G$425:$G$8425),D143))</f>
        <v/>
      </c>
      <c r="F143" t="str">
        <f t="shared" si="15"/>
        <v/>
      </c>
      <c r="G143">
        <f>Weighting!$H$23</f>
        <v>0</v>
      </c>
      <c r="H143">
        <f t="array" ref="H143">FREQUENCY(IF('Data Transformation'!$B$4:$B$8425=B123,'Data Transformation'!$G$4:$G$8425),'Bin Analysis'!$B143)</f>
        <v>19</v>
      </c>
      <c r="I143">
        <f t="shared" si="16"/>
        <v>0</v>
      </c>
      <c r="J143">
        <f t="shared" si="17"/>
        <v>0</v>
      </c>
      <c r="K143">
        <f>J143*Weighting!$W$23</f>
        <v>0</v>
      </c>
      <c r="M143" s="14"/>
    </row>
    <row r="144" spans="1:13" x14ac:dyDescent="0.25">
      <c r="A144" s="32" t="str">
        <f>IF(Weighting!$P$24&gt;0,B144,"")</f>
        <v/>
      </c>
      <c r="B144">
        <f>Weighting!$C$24</f>
        <v>2.6790000000000012</v>
      </c>
      <c r="C144">
        <f>Weighting!$F$24</f>
        <v>0</v>
      </c>
      <c r="D144" t="b">
        <f>IF(C144=1,'Data Transformation'!$G$3+0.5*'Data Transformation'!$W$25,IF(C145=1,D145-'Data Transformation'!$W$25,FALSE))</f>
        <v>0</v>
      </c>
      <c r="E144" t="str">
        <f t="array" ref="E144">IF(ISLOGICAL(D144),"",FREQUENCY(IF('Data Transformation'!$B$425:$B$8425='Bin Analysis'!$B123,'Data Transformation'!$G$425:$G$8425),D144))</f>
        <v/>
      </c>
      <c r="F144" t="str">
        <f t="shared" si="15"/>
        <v/>
      </c>
      <c r="G144">
        <f>Weighting!$H$24</f>
        <v>0</v>
      </c>
      <c r="H144">
        <f t="array" ref="H144">FREQUENCY(IF('Data Transformation'!$B$4:$B$8425=B123,'Data Transformation'!$G$4:$G$8425),'Bin Analysis'!$B144)</f>
        <v>19</v>
      </c>
      <c r="I144">
        <f t="shared" si="16"/>
        <v>0</v>
      </c>
      <c r="J144">
        <f t="shared" si="17"/>
        <v>0</v>
      </c>
      <c r="K144">
        <f>J144*Weighting!$W$24</f>
        <v>0</v>
      </c>
      <c r="M144" s="14"/>
    </row>
    <row r="145" spans="1:25" x14ac:dyDescent="0.25">
      <c r="A145" s="32" t="str">
        <f>IF(Weighting!$P$25&gt;0,B145,"")</f>
        <v/>
      </c>
      <c r="B145">
        <f>Weighting!$C$25</f>
        <v>2.8100000000000014</v>
      </c>
      <c r="C145">
        <f>Weighting!$F$25</f>
        <v>0</v>
      </c>
      <c r="D145" t="b">
        <f>IF(C145=1,'Data Transformation'!$G$3+0.5*'Data Transformation'!$W$25,IF(C146=1,D146-'Data Transformation'!$W$25,FALSE))</f>
        <v>0</v>
      </c>
      <c r="E145" t="str">
        <f t="array" ref="E145">IF(ISLOGICAL(D145),"",FREQUENCY(IF('Data Transformation'!$B$425:$B$8425='Bin Analysis'!$B123,'Data Transformation'!$G$425:$G$8425),D145))</f>
        <v/>
      </c>
      <c r="F145" t="str">
        <f t="shared" si="15"/>
        <v/>
      </c>
      <c r="G145">
        <f>Weighting!$H$25</f>
        <v>0</v>
      </c>
      <c r="H145">
        <f t="array" ref="H145">FREQUENCY(IF('Data Transformation'!$B$4:$B$8425=B123,'Data Transformation'!$G$4:$G$8425),'Bin Analysis'!$B145)</f>
        <v>19</v>
      </c>
      <c r="I145">
        <f t="shared" si="16"/>
        <v>0</v>
      </c>
      <c r="J145">
        <f t="shared" si="17"/>
        <v>0</v>
      </c>
      <c r="K145">
        <f>J145*Weighting!$W$25</f>
        <v>0</v>
      </c>
      <c r="M145" s="14"/>
    </row>
    <row r="146" spans="1:25" x14ac:dyDescent="0.25">
      <c r="O146"/>
      <c r="P146"/>
      <c r="Q146"/>
      <c r="R146"/>
    </row>
    <row r="147" spans="1:25" ht="23.25" x14ac:dyDescent="0.35">
      <c r="A147" s="21" t="s">
        <v>0</v>
      </c>
      <c r="B147" s="21">
        <f>IFERROR(VLOOKUP(C147,'Data Transformation'!$L$6:$M$426,2,FALSE),"")</f>
        <v>6</v>
      </c>
      <c r="C147" s="21">
        <f>C123+1</f>
        <v>6</v>
      </c>
      <c r="D147" s="21"/>
      <c r="E147" s="21"/>
      <c r="F147" s="21"/>
      <c r="G147" s="21"/>
      <c r="H147" s="22"/>
      <c r="I147" s="22"/>
      <c r="J147" s="22"/>
      <c r="K147" s="21"/>
      <c r="L147" s="21">
        <f>B147</f>
        <v>6</v>
      </c>
      <c r="M147" s="23">
        <f>INDEX('Data Transformation'!$O$4:$O$424,MATCH($B147,'Data Transformation'!$M$4:$M$424,0),MATCH($M$2,'Data Transformation'!$O$3,0))</f>
        <v>17</v>
      </c>
      <c r="N147" s="27">
        <f>IF('Input and Summary Results'!$J$16="minimum",'Bin Analysis'!X148/(M147-1),'Bin Analysis'!Y147/('Bin Analysis'!M147-1))</f>
        <v>0</v>
      </c>
      <c r="O147" s="27">
        <f>IF(M147=FALSE,NA(),(VLOOKUP(1,C150:K169,4,FALSE))/(M147-1))</f>
        <v>0.5625</v>
      </c>
      <c r="P147" s="27">
        <f>IF(M147=FALSE,NA(),SUM(J150:J169)/Weighting!$S$5)</f>
        <v>0.3</v>
      </c>
      <c r="Q147" s="27">
        <f>IF(M147=FALSE,NA(),SUM(K150:K169)/Weighting!$S$6)</f>
        <v>0.2608695652173913</v>
      </c>
      <c r="R147" s="27">
        <f>IF(M147=FALSE,NA(),(VLOOKUP(1,G150:K169,3,FALSE))/(M147-1))</f>
        <v>0</v>
      </c>
      <c r="S147" s="22" t="str">
        <f>IF(M147=FALSE,NA(),IF(SUM(J150:J169)=2,"yes","no"))</f>
        <v>no</v>
      </c>
      <c r="X147" s="2" cm="2">
        <f t="array" ref="X147:X148">FREQUENCY(IF('Data Transformation'!$B$425:$B$6424='Bin Analysis'!L147,'Data Transformation'!$G$425:$G$6424),'Data Transformation'!$U$11)</f>
        <v>16</v>
      </c>
      <c r="Y147" s="2" cm="2">
        <f t="array" ref="Y147:Y148">FREQUENCY(IF('Data Transformation'!$B$425:$B$6424='Bin Analysis'!L147,'Data Transformation'!$G$425:$G$6424),'Data Transformation'!$U$12)</f>
        <v>7</v>
      </c>
    </row>
    <row r="148" spans="1:25" x14ac:dyDescent="0.25">
      <c r="A148" s="14" t="s">
        <v>66</v>
      </c>
      <c r="B148" t="s">
        <v>47</v>
      </c>
      <c r="C148" t="s">
        <v>5</v>
      </c>
      <c r="D148" t="s">
        <v>99</v>
      </c>
      <c r="E148" t="s">
        <v>100</v>
      </c>
      <c r="F148" t="s">
        <v>101</v>
      </c>
      <c r="G148" t="s">
        <v>69</v>
      </c>
      <c r="H148" t="s">
        <v>31</v>
      </c>
      <c r="I148" t="s">
        <v>32</v>
      </c>
      <c r="J148" t="s">
        <v>46</v>
      </c>
      <c r="K148" s="14" t="s">
        <v>45</v>
      </c>
      <c r="M148" s="14"/>
      <c r="X148" s="2">
        <v>0</v>
      </c>
      <c r="Y148" s="2">
        <v>9</v>
      </c>
    </row>
    <row r="149" spans="1:25" x14ac:dyDescent="0.25">
      <c r="A149" s="32"/>
      <c r="D149" t="b">
        <f>IF(C149=1,'Data Transformation'!$G$3+0.5*'Data Transformation'!$W$25,IF(C150=1,D150-'Data Transformation'!$W$25,FALSE))</f>
        <v>0</v>
      </c>
      <c r="E149" t="str">
        <f t="array" ref="E149">IF(ISLOGICAL(D149),"",FREQUENCY(IF('Data Transformation'!$B$425:$B$8425='Bin Analysis'!$B147,'Data Transformation'!$G$425:$G$8425),D149))</f>
        <v/>
      </c>
      <c r="F149" t="str">
        <f>IF(ISLOGICAL(D149),"",E149-E148)</f>
        <v/>
      </c>
      <c r="M149" s="14"/>
    </row>
    <row r="150" spans="1:25" x14ac:dyDescent="0.25">
      <c r="A150" s="32">
        <f>IF(Weighting!$P$6&gt;0,B150,"")</f>
        <v>0.32100000000000001</v>
      </c>
      <c r="B150">
        <f>Weighting!$C$6</f>
        <v>0.32100000000000001</v>
      </c>
      <c r="C150">
        <f>Weighting!$F$6</f>
        <v>0</v>
      </c>
      <c r="D150" t="b">
        <f>IF(C150=1,'Data Transformation'!$G$3+0.5*'Data Transformation'!$W$25,IF(C151=1,D151-'Data Transformation'!$W$25,FALSE))</f>
        <v>0</v>
      </c>
      <c r="E150" t="str">
        <f t="array" ref="E150">IF(ISLOGICAL(D150),"",FREQUENCY(IF('Data Transformation'!$B$425:$B$8425='Bin Analysis'!$B147,'Data Transformation'!$G$425:$G$8425),D150))</f>
        <v/>
      </c>
      <c r="F150" t="str">
        <f>IF(ISLOGICAL(D150),"",E150-E149)</f>
        <v/>
      </c>
      <c r="G150">
        <f>Weighting!$H$6</f>
        <v>1</v>
      </c>
      <c r="H150">
        <f t="array" ref="H150">FREQUENCY(IF('Data Transformation'!$B$4:$B$8425=B147,'Data Transformation'!$G$4:$G$8425),'Bin Analysis'!$B150)</f>
        <v>0</v>
      </c>
      <c r="I150">
        <f>H150-H149</f>
        <v>0</v>
      </c>
      <c r="J150">
        <f>IF(I150=0,0,1)</f>
        <v>0</v>
      </c>
      <c r="K150">
        <f>J150*Weighting!$W$6</f>
        <v>0</v>
      </c>
      <c r="M150" s="14"/>
    </row>
    <row r="151" spans="1:25" x14ac:dyDescent="0.25">
      <c r="A151" s="32">
        <f>IF(Weighting!$P$7&gt;0,B151,"")</f>
        <v>0.45200000000000001</v>
      </c>
      <c r="B151">
        <f>Weighting!$C$7</f>
        <v>0.45200000000000001</v>
      </c>
      <c r="C151">
        <f>Weighting!$F$7</f>
        <v>0</v>
      </c>
      <c r="D151" t="b">
        <f>IF(C151=1,'Data Transformation'!$G$3+0.5*'Data Transformation'!$W$25,IF(C152=1,D152-'Data Transformation'!$W$25,FALSE))</f>
        <v>0</v>
      </c>
      <c r="E151" t="str">
        <f t="array" ref="E151">IF(ISLOGICAL(D151),"",FREQUENCY(IF('Data Transformation'!$B$425:$B$8425='Bin Analysis'!$B147,'Data Transformation'!$G$425:$G$8425),D151))</f>
        <v/>
      </c>
      <c r="F151" t="str">
        <f t="shared" ref="F151:F169" si="18">IF(ISLOGICAL(D151),"",E151-E150)</f>
        <v/>
      </c>
      <c r="G151">
        <f>Weighting!$H$7</f>
        <v>0</v>
      </c>
      <c r="H151">
        <f t="array" ref="H151">FREQUENCY(IF('Data Transformation'!$B$4:$B$8425=B147,'Data Transformation'!$G$4:$G$8425),'Bin Analysis'!$B151)</f>
        <v>0</v>
      </c>
      <c r="I151">
        <f t="shared" ref="I151:I169" si="19">H151-H150</f>
        <v>0</v>
      </c>
      <c r="J151">
        <f>IF(I151=0,0,1)</f>
        <v>0</v>
      </c>
      <c r="K151">
        <f>J151*Weighting!$W$7</f>
        <v>0</v>
      </c>
      <c r="M151" s="14"/>
    </row>
    <row r="152" spans="1:25" x14ac:dyDescent="0.25">
      <c r="A152" s="32">
        <f>IF(Weighting!$P$8&gt;0,B152,"")</f>
        <v>0.58299999999999996</v>
      </c>
      <c r="B152">
        <f>Weighting!$C$8</f>
        <v>0.58299999999999996</v>
      </c>
      <c r="C152">
        <f>Weighting!$F$8</f>
        <v>0</v>
      </c>
      <c r="D152" t="b">
        <f>IF(C152=1,'Data Transformation'!$G$3+0.5*'Data Transformation'!$W$25,IF(C153=1,D153-'Data Transformation'!$W$25,FALSE))</f>
        <v>0</v>
      </c>
      <c r="E152" t="str">
        <f t="array" ref="E152">IF(ISLOGICAL(D152),"",FREQUENCY(IF('Data Transformation'!$B$425:$B$8425='Bin Analysis'!$B147,'Data Transformation'!$G$425:$G$8425),D152))</f>
        <v/>
      </c>
      <c r="F152" t="str">
        <f t="shared" si="18"/>
        <v/>
      </c>
      <c r="G152">
        <f>Weighting!$H$8</f>
        <v>0</v>
      </c>
      <c r="H152">
        <f t="array" ref="H152">FREQUENCY(IF('Data Transformation'!$B$4:$B$8425=B147,'Data Transformation'!$G$4:$G$8425),'Bin Analysis'!$B152)</f>
        <v>0</v>
      </c>
      <c r="I152">
        <f t="shared" si="19"/>
        <v>0</v>
      </c>
      <c r="J152">
        <f t="shared" ref="J152:J169" si="20">IF(I152=0,0,1)</f>
        <v>0</v>
      </c>
      <c r="K152">
        <f>J152*Weighting!$W$8</f>
        <v>0</v>
      </c>
      <c r="M152" s="14"/>
    </row>
    <row r="153" spans="1:25" x14ac:dyDescent="0.25">
      <c r="A153" s="32">
        <f>IF(Weighting!$P$9&gt;0,B153,"")</f>
        <v>0.71399999999999997</v>
      </c>
      <c r="B153" s="50">
        <f>Weighting!$C$9</f>
        <v>0.71399999999999997</v>
      </c>
      <c r="C153">
        <f>Weighting!$F$9</f>
        <v>0</v>
      </c>
      <c r="D153" t="b">
        <f>IF(C153=1,'Data Transformation'!$G$3+0.5*'Data Transformation'!$W$25,IF(C154=1,D154-'Data Transformation'!$W$25,FALSE))</f>
        <v>0</v>
      </c>
      <c r="E153" t="str">
        <f t="array" ref="E153">IF(ISLOGICAL(D153),"",FREQUENCY(IF('Data Transformation'!$B$425:$B$8425='Bin Analysis'!$B147,'Data Transformation'!$G$425:$G$8425),D153))</f>
        <v/>
      </c>
      <c r="F153" t="str">
        <f t="shared" si="18"/>
        <v/>
      </c>
      <c r="G153">
        <f>Weighting!$H$9</f>
        <v>0</v>
      </c>
      <c r="H153">
        <f t="array" ref="H153">FREQUENCY(IF('Data Transformation'!$B$4:$B$8425=B147,'Data Transformation'!$G$4:$G$8425),'Bin Analysis'!$B153)</f>
        <v>0</v>
      </c>
      <c r="I153">
        <f t="shared" si="19"/>
        <v>0</v>
      </c>
      <c r="J153">
        <f t="shared" si="20"/>
        <v>0</v>
      </c>
      <c r="K153">
        <f>J153*Weighting!$W$9</f>
        <v>0</v>
      </c>
      <c r="M153" s="14"/>
    </row>
    <row r="154" spans="1:25" x14ac:dyDescent="0.25">
      <c r="A154" s="32">
        <f>IF(Weighting!$P$10&gt;0,B154,"")</f>
        <v>0.84499999999999997</v>
      </c>
      <c r="B154">
        <f>Weighting!$C$10</f>
        <v>0.84499999999999997</v>
      </c>
      <c r="C154">
        <f>Weighting!$F$10</f>
        <v>0</v>
      </c>
      <c r="D154" t="b">
        <f>IF(C154=1,'Data Transformation'!$G$3+0.5*'Data Transformation'!$W$25,IF(C155=1,D155-'Data Transformation'!$W$25,FALSE))</f>
        <v>0</v>
      </c>
      <c r="E154" t="str">
        <f t="array" ref="E154">IF(ISLOGICAL(D154),"",FREQUENCY(IF('Data Transformation'!$B$425:$B$8425='Bin Analysis'!$B147,'Data Transformation'!$G$425:$G$8425),D154))</f>
        <v/>
      </c>
      <c r="F154" t="str">
        <f t="shared" si="18"/>
        <v/>
      </c>
      <c r="G154">
        <f>Weighting!$H$10</f>
        <v>0</v>
      </c>
      <c r="H154">
        <f t="array" ref="H154">FREQUENCY(IF('Data Transformation'!$B$4:$B$8425=B147,'Data Transformation'!$G$4:$G$8425),'Bin Analysis'!$B154)</f>
        <v>5</v>
      </c>
      <c r="I154">
        <f t="shared" si="19"/>
        <v>5</v>
      </c>
      <c r="J154">
        <f t="shared" si="20"/>
        <v>1</v>
      </c>
      <c r="K154">
        <f>J154*Weighting!$W$10</f>
        <v>3</v>
      </c>
      <c r="M154" s="14"/>
    </row>
    <row r="155" spans="1:25" x14ac:dyDescent="0.25">
      <c r="A155" s="32">
        <f>IF(Weighting!$P$11&gt;0,B155,"")</f>
        <v>0.97599999999999998</v>
      </c>
      <c r="B155">
        <f>Weighting!$C$11</f>
        <v>0.97599999999999998</v>
      </c>
      <c r="C155">
        <f>Weighting!$F$11</f>
        <v>0</v>
      </c>
      <c r="D155">
        <f>IF(C155=1,'Data Transformation'!$G$3+0.5*'Data Transformation'!$W$25,IF(C156=1,D156-'Data Transformation'!$W$25,FALSE))</f>
        <v>0.86899999999999999</v>
      </c>
      <c r="E155">
        <f t="array" ref="E155">IF(ISLOGICAL(D155),"",FREQUENCY(IF('Data Transformation'!$B$425:$B$8425='Bin Analysis'!$B147,'Data Transformation'!$G$425:$G$8425),D155))</f>
        <v>7</v>
      </c>
      <c r="F155" t="e">
        <f t="shared" si="18"/>
        <v>#VALUE!</v>
      </c>
      <c r="G155">
        <f>Weighting!$H$11</f>
        <v>0</v>
      </c>
      <c r="H155">
        <f t="array" ref="H155">FREQUENCY(IF('Data Transformation'!$B$4:$B$8425=B147,'Data Transformation'!$G$4:$G$8425),'Bin Analysis'!$B155)</f>
        <v>13</v>
      </c>
      <c r="I155">
        <f t="shared" si="19"/>
        <v>8</v>
      </c>
      <c r="J155">
        <f t="shared" si="20"/>
        <v>1</v>
      </c>
      <c r="K155">
        <f>J155*Weighting!$W$11</f>
        <v>2</v>
      </c>
      <c r="M155" s="14"/>
    </row>
    <row r="156" spans="1:25" x14ac:dyDescent="0.25">
      <c r="A156" s="32">
        <f>IF(Weighting!$P$12&gt;0,B156,"")</f>
        <v>1.107</v>
      </c>
      <c r="B156">
        <f>Weighting!$C$12</f>
        <v>1.107</v>
      </c>
      <c r="C156">
        <f>Weighting!$F$12</f>
        <v>1</v>
      </c>
      <c r="D156">
        <f>IF(C156=1,'Data Transformation'!$G$3+0.5*'Data Transformation'!$W$25,IF(C157=1,D157-'Data Transformation'!$W$25,FALSE))</f>
        <v>1.131</v>
      </c>
      <c r="E156">
        <f t="array" ref="E156">IF(ISLOGICAL(D156),"",FREQUENCY(IF('Data Transformation'!$B$425:$B$8425='Bin Analysis'!$B147,'Data Transformation'!$G$425:$G$8425),D156))</f>
        <v>16</v>
      </c>
      <c r="F156">
        <f t="shared" si="18"/>
        <v>9</v>
      </c>
      <c r="G156">
        <f>Weighting!$H$12</f>
        <v>0</v>
      </c>
      <c r="H156">
        <f t="array" ref="H156">FREQUENCY(IF('Data Transformation'!$B$4:$B$8425=B147,'Data Transformation'!$G$4:$G$8425),'Bin Analysis'!$B156)</f>
        <v>17</v>
      </c>
      <c r="I156">
        <f t="shared" si="19"/>
        <v>4</v>
      </c>
      <c r="J156">
        <f t="shared" si="20"/>
        <v>1</v>
      </c>
      <c r="K156">
        <f>J156*Weighting!$W$12</f>
        <v>1</v>
      </c>
      <c r="M156" s="14"/>
    </row>
    <row r="157" spans="1:25" x14ac:dyDescent="0.25">
      <c r="A157" s="32">
        <f>IF(Weighting!$P$13&gt;0,B157,"")</f>
        <v>1.238</v>
      </c>
      <c r="B157">
        <f>Weighting!$C$13</f>
        <v>1.238</v>
      </c>
      <c r="C157">
        <f>Weighting!$F$13</f>
        <v>0</v>
      </c>
      <c r="D157" t="b">
        <f>IF(C157=1,'Data Transformation'!$G$3+0.5*'Data Transformation'!$W$25,IF(C158=1,D158-'Data Transformation'!$W$25,FALSE))</f>
        <v>0</v>
      </c>
      <c r="E157" t="str">
        <f t="array" ref="E157">IF(ISLOGICAL(D157),"",FREQUENCY(IF('Data Transformation'!$B$425:$B$8425='Bin Analysis'!$B147,'Data Transformation'!$G$425:$G$8425),D157))</f>
        <v/>
      </c>
      <c r="F157" t="str">
        <f t="shared" si="18"/>
        <v/>
      </c>
      <c r="G157">
        <f>Weighting!$H$13</f>
        <v>0</v>
      </c>
      <c r="H157">
        <f t="array" ref="H157">FREQUENCY(IF('Data Transformation'!$B$4:$B$8425=B147,'Data Transformation'!$G$4:$G$8425),'Bin Analysis'!$B157)</f>
        <v>17</v>
      </c>
      <c r="I157">
        <f t="shared" si="19"/>
        <v>0</v>
      </c>
      <c r="J157">
        <f t="shared" si="20"/>
        <v>0</v>
      </c>
      <c r="K157">
        <f>J157*Weighting!$W$13</f>
        <v>0</v>
      </c>
      <c r="M157" s="14"/>
    </row>
    <row r="158" spans="1:25" x14ac:dyDescent="0.25">
      <c r="A158" s="32">
        <f>IF(Weighting!$P$14&gt;0,B158,"")</f>
        <v>1.369</v>
      </c>
      <c r="B158">
        <f>Weighting!$C$14</f>
        <v>1.369</v>
      </c>
      <c r="C158">
        <f>Weighting!$F$14</f>
        <v>0</v>
      </c>
      <c r="D158" t="b">
        <f>IF(C158=1,'Data Transformation'!$G$3+0.5*'Data Transformation'!$W$25,IF(C159=1,D159-'Data Transformation'!$W$25,FALSE))</f>
        <v>0</v>
      </c>
      <c r="E158" t="str">
        <f t="array" ref="E158">IF(ISLOGICAL(D158),"",FREQUENCY(IF('Data Transformation'!$B$425:$B$8425='Bin Analysis'!$B147,'Data Transformation'!$G$425:$G$8425),D158))</f>
        <v/>
      </c>
      <c r="F158" t="str">
        <f t="shared" si="18"/>
        <v/>
      </c>
      <c r="G158">
        <f>Weighting!$H$14</f>
        <v>0</v>
      </c>
      <c r="H158">
        <f t="array" ref="H158">FREQUENCY(IF('Data Transformation'!$B$4:$B$8425=B147,'Data Transformation'!$G$4:$G$8425),'Bin Analysis'!$B158)</f>
        <v>17</v>
      </c>
      <c r="I158">
        <f t="shared" si="19"/>
        <v>0</v>
      </c>
      <c r="J158">
        <f t="shared" si="20"/>
        <v>0</v>
      </c>
      <c r="K158">
        <f>J158*Weighting!$W$14</f>
        <v>0</v>
      </c>
      <c r="M158" s="14"/>
    </row>
    <row r="159" spans="1:25" x14ac:dyDescent="0.25">
      <c r="A159" s="32">
        <f>IF(Weighting!$P$15&gt;0,B159,"")</f>
        <v>1.5000009999999999</v>
      </c>
      <c r="B159">
        <f>Weighting!$C$15</f>
        <v>1.5000009999999999</v>
      </c>
      <c r="C159">
        <f>Weighting!$F$15</f>
        <v>0</v>
      </c>
      <c r="D159" t="b">
        <f>IF(C159=1,'Data Transformation'!$G$3+0.5*'Data Transformation'!$W$25,IF(C160=1,D160-'Data Transformation'!$W$25,FALSE))</f>
        <v>0</v>
      </c>
      <c r="E159" t="str">
        <f t="array" ref="E159">IF(ISLOGICAL(D159),"",FREQUENCY(IF('Data Transformation'!$B$425:$B$8425='Bin Analysis'!$B147,'Data Transformation'!$G$425:$G$8425),D159))</f>
        <v/>
      </c>
      <c r="F159" t="str">
        <f t="shared" si="18"/>
        <v/>
      </c>
      <c r="G159">
        <f>Weighting!$H$15</f>
        <v>0</v>
      </c>
      <c r="H159">
        <f t="array" ref="H159">FREQUENCY(IF('Data Transformation'!$B$4:$B$8425=B147,'Data Transformation'!$G$4:$G$8425),'Bin Analysis'!$B159)</f>
        <v>17</v>
      </c>
      <c r="I159">
        <f t="shared" si="19"/>
        <v>0</v>
      </c>
      <c r="J159">
        <f t="shared" si="20"/>
        <v>0</v>
      </c>
      <c r="K159">
        <f>J159*Weighting!$W$15</f>
        <v>0</v>
      </c>
      <c r="M159" s="14"/>
    </row>
    <row r="160" spans="1:25" x14ac:dyDescent="0.25">
      <c r="A160" s="32" t="str">
        <f>IF(Weighting!$P$16&gt;0,B160,"")</f>
        <v/>
      </c>
      <c r="B160">
        <f>Weighting!$C$16</f>
        <v>1.631</v>
      </c>
      <c r="C160">
        <f>Weighting!$F$16</f>
        <v>0</v>
      </c>
      <c r="D160" t="b">
        <f>IF(C160=1,'Data Transformation'!$G$3+0.5*'Data Transformation'!$W$25,IF(C161=1,D161-'Data Transformation'!$W$25,FALSE))</f>
        <v>0</v>
      </c>
      <c r="E160" t="str">
        <f t="array" ref="E160">IF(ISLOGICAL(D160),"",FREQUENCY(IF('Data Transformation'!$B$425:$B$8425='Bin Analysis'!$B147,'Data Transformation'!$G$425:$G$8425),D160))</f>
        <v/>
      </c>
      <c r="F160" t="str">
        <f t="shared" si="18"/>
        <v/>
      </c>
      <c r="G160">
        <f>Weighting!$H$16</f>
        <v>0</v>
      </c>
      <c r="H160">
        <f t="array" ref="H160">FREQUENCY(IF('Data Transformation'!$B$4:$B$8425=B147,'Data Transformation'!$G$4:$G$8425),'Bin Analysis'!$B160)</f>
        <v>17</v>
      </c>
      <c r="I160">
        <f t="shared" si="19"/>
        <v>0</v>
      </c>
      <c r="J160">
        <f t="shared" si="20"/>
        <v>0</v>
      </c>
      <c r="K160">
        <f>J160*Weighting!$W$16</f>
        <v>0</v>
      </c>
      <c r="M160" s="14"/>
    </row>
    <row r="161" spans="1:25" x14ac:dyDescent="0.25">
      <c r="A161" s="32" t="str">
        <f>IF(Weighting!$P$17&gt;0,B161,"")</f>
        <v/>
      </c>
      <c r="B161">
        <f>Weighting!$C$17</f>
        <v>1.762</v>
      </c>
      <c r="C161">
        <f>Weighting!$F$17</f>
        <v>0</v>
      </c>
      <c r="D161" t="b">
        <f>IF(C161=1,'Data Transformation'!$G$3+0.5*'Data Transformation'!$W$25,IF(C162=1,D162-'Data Transformation'!$W$25,FALSE))</f>
        <v>0</v>
      </c>
      <c r="E161" t="str">
        <f t="array" ref="E161">IF(ISLOGICAL(D161),"",FREQUENCY(IF('Data Transformation'!$B$425:$B$8425='Bin Analysis'!$B147,'Data Transformation'!$G$425:$G$8425),D161))</f>
        <v/>
      </c>
      <c r="F161" t="str">
        <f t="shared" si="18"/>
        <v/>
      </c>
      <c r="G161">
        <f>Weighting!$H$17</f>
        <v>0</v>
      </c>
      <c r="H161">
        <f t="array" ref="H161">FREQUENCY(IF('Data Transformation'!$B$4:$B$8425=B147,'Data Transformation'!$G$4:$G$8425),'Bin Analysis'!$B161)</f>
        <v>17</v>
      </c>
      <c r="I161">
        <f t="shared" si="19"/>
        <v>0</v>
      </c>
      <c r="J161">
        <f t="shared" si="20"/>
        <v>0</v>
      </c>
      <c r="K161">
        <f>J161*Weighting!$W$17</f>
        <v>0</v>
      </c>
      <c r="M161" s="14"/>
    </row>
    <row r="162" spans="1:25" x14ac:dyDescent="0.25">
      <c r="A162" s="32" t="str">
        <f>IF(Weighting!$P$18&gt;0,B162,"")</f>
        <v/>
      </c>
      <c r="B162">
        <f>Weighting!$C$18</f>
        <v>1.893</v>
      </c>
      <c r="C162">
        <f>Weighting!$F$18</f>
        <v>0</v>
      </c>
      <c r="D162" t="b">
        <f>IF(C162=1,'Data Transformation'!$G$3+0.5*'Data Transformation'!$W$25,IF(C163=1,D163-'Data Transformation'!$W$25,FALSE))</f>
        <v>0</v>
      </c>
      <c r="E162" t="str">
        <f t="array" ref="E162">IF(ISLOGICAL(D162),"",FREQUENCY(IF('Data Transformation'!$B$425:$B$8425='Bin Analysis'!$B147,'Data Transformation'!$G$425:$G$8425),D162))</f>
        <v/>
      </c>
      <c r="F162" t="str">
        <f t="shared" si="18"/>
        <v/>
      </c>
      <c r="G162">
        <f>Weighting!$H$18</f>
        <v>0</v>
      </c>
      <c r="H162">
        <f t="array" ref="H162">FREQUENCY(IF('Data Transformation'!$B$4:$B$8425=B147,'Data Transformation'!$G$4:$G$8425),'Bin Analysis'!$B162)</f>
        <v>17</v>
      </c>
      <c r="I162">
        <f t="shared" si="19"/>
        <v>0</v>
      </c>
      <c r="J162">
        <f t="shared" si="20"/>
        <v>0</v>
      </c>
      <c r="K162">
        <f>J162*Weighting!$W$18</f>
        <v>0</v>
      </c>
      <c r="M162" s="14"/>
    </row>
    <row r="163" spans="1:25" x14ac:dyDescent="0.25">
      <c r="A163" s="32" t="str">
        <f>IF(Weighting!$P$19&gt;0,B163,"")</f>
        <v/>
      </c>
      <c r="B163">
        <f>Weighting!$C$19</f>
        <v>2.024</v>
      </c>
      <c r="C163">
        <f>Weighting!$F$19</f>
        <v>0</v>
      </c>
      <c r="D163" t="b">
        <f>IF(C163=1,'Data Transformation'!$G$3+0.5*'Data Transformation'!$W$25,IF(C164=1,D164-'Data Transformation'!$W$25,FALSE))</f>
        <v>0</v>
      </c>
      <c r="E163" t="str">
        <f t="array" ref="E163">IF(ISLOGICAL(D163),"",FREQUENCY(IF('Data Transformation'!$B$425:$B$8425='Bin Analysis'!$B147,'Data Transformation'!$G$425:$G$8425),D163))</f>
        <v/>
      </c>
      <c r="F163" t="str">
        <f t="shared" si="18"/>
        <v/>
      </c>
      <c r="G163">
        <f>Weighting!$H$19</f>
        <v>0</v>
      </c>
      <c r="H163">
        <f t="array" ref="H163">FREQUENCY(IF('Data Transformation'!$B$4:$B$8425=B147,'Data Transformation'!$G$4:$G$8425),'Bin Analysis'!$B163)</f>
        <v>17</v>
      </c>
      <c r="I163">
        <f t="shared" si="19"/>
        <v>0</v>
      </c>
      <c r="J163">
        <f t="shared" si="20"/>
        <v>0</v>
      </c>
      <c r="K163">
        <f>J163*Weighting!$W$19</f>
        <v>0</v>
      </c>
      <c r="M163" s="14"/>
    </row>
    <row r="164" spans="1:25" x14ac:dyDescent="0.25">
      <c r="A164" s="32" t="str">
        <f>IF(Weighting!$P$20&gt;0,B164,"")</f>
        <v/>
      </c>
      <c r="B164">
        <f>Weighting!$C$20</f>
        <v>2.1550000000000002</v>
      </c>
      <c r="C164">
        <f>Weighting!$F$20</f>
        <v>0</v>
      </c>
      <c r="D164" t="b">
        <f>IF(C164=1,'Data Transformation'!$G$3+0.5*'Data Transformation'!$W$25,IF(C165=1,D165-'Data Transformation'!$W$25,FALSE))</f>
        <v>0</v>
      </c>
      <c r="E164" t="str">
        <f t="array" ref="E164">IF(ISLOGICAL(D164),"",FREQUENCY(IF('Data Transformation'!$B$425:$B$8425='Bin Analysis'!$B147,'Data Transformation'!$G$425:$G$8425),D164))</f>
        <v/>
      </c>
      <c r="F164" t="str">
        <f t="shared" si="18"/>
        <v/>
      </c>
      <c r="G164">
        <f>Weighting!$H$20</f>
        <v>0</v>
      </c>
      <c r="H164">
        <f t="array" ref="H164">FREQUENCY(IF('Data Transformation'!$B$4:$B$8425=B147,'Data Transformation'!$G$4:$G$8425),'Bin Analysis'!$B164)</f>
        <v>17</v>
      </c>
      <c r="I164">
        <f t="shared" si="19"/>
        <v>0</v>
      </c>
      <c r="J164">
        <f t="shared" si="20"/>
        <v>0</v>
      </c>
      <c r="K164">
        <f>J164*Weighting!$W$20</f>
        <v>0</v>
      </c>
      <c r="M164" s="14"/>
    </row>
    <row r="165" spans="1:25" x14ac:dyDescent="0.25">
      <c r="A165" s="32" t="str">
        <f>IF(Weighting!$P$21&gt;0,B165,"")</f>
        <v/>
      </c>
      <c r="B165">
        <f>Weighting!$C$21</f>
        <v>2.2860000000000005</v>
      </c>
      <c r="C165">
        <f>Weighting!$F$21</f>
        <v>0</v>
      </c>
      <c r="D165" t="b">
        <f>IF(C165=1,'Data Transformation'!$G$3+0.5*'Data Transformation'!$W$25,IF(C166=1,D166-'Data Transformation'!$W$25,FALSE))</f>
        <v>0</v>
      </c>
      <c r="E165" t="str">
        <f t="array" ref="E165">IF(ISLOGICAL(D165),"",FREQUENCY(IF('Data Transformation'!$B$425:$B$8425='Bin Analysis'!$B147,'Data Transformation'!$G$425:$G$8425),D165))</f>
        <v/>
      </c>
      <c r="F165" t="str">
        <f t="shared" si="18"/>
        <v/>
      </c>
      <c r="G165">
        <f>Weighting!$H$21</f>
        <v>0</v>
      </c>
      <c r="H165">
        <f t="array" ref="H165">FREQUENCY(IF('Data Transformation'!$B$4:$B$8425=B147,'Data Transformation'!$G$4:$G$8425),'Bin Analysis'!$B165)</f>
        <v>17</v>
      </c>
      <c r="I165">
        <f t="shared" si="19"/>
        <v>0</v>
      </c>
      <c r="J165">
        <f t="shared" si="20"/>
        <v>0</v>
      </c>
      <c r="K165">
        <f>J165*Weighting!$W$21</f>
        <v>0</v>
      </c>
      <c r="M165" s="14"/>
    </row>
    <row r="166" spans="1:25" x14ac:dyDescent="0.25">
      <c r="A166" s="32" t="str">
        <f>IF(Weighting!$P$22&gt;0,B166,"")</f>
        <v/>
      </c>
      <c r="B166">
        <f>Weighting!$C$22</f>
        <v>2.4170000000000007</v>
      </c>
      <c r="C166">
        <f>Weighting!$F$22</f>
        <v>0</v>
      </c>
      <c r="D166" t="b">
        <f>IF(C166=1,'Data Transformation'!$G$3+0.5*'Data Transformation'!$W$25,IF(C167=1,D167-'Data Transformation'!$W$25,FALSE))</f>
        <v>0</v>
      </c>
      <c r="E166" t="str">
        <f t="array" ref="E166">IF(ISLOGICAL(D166),"",FREQUENCY(IF('Data Transformation'!$B$425:$B$8425='Bin Analysis'!$B147,'Data Transformation'!$G$425:$G$8425),D166))</f>
        <v/>
      </c>
      <c r="F166" t="str">
        <f t="shared" si="18"/>
        <v/>
      </c>
      <c r="G166">
        <f>Weighting!$H$22</f>
        <v>0</v>
      </c>
      <c r="H166">
        <f t="array" ref="H166">FREQUENCY(IF('Data Transformation'!$B$4:$B$8425=B147,'Data Transformation'!$G$4:$G$8425),'Bin Analysis'!$B166)</f>
        <v>17</v>
      </c>
      <c r="I166">
        <f t="shared" si="19"/>
        <v>0</v>
      </c>
      <c r="J166">
        <f t="shared" si="20"/>
        <v>0</v>
      </c>
      <c r="K166">
        <f>J166*Weighting!$W$22</f>
        <v>0</v>
      </c>
      <c r="M166" s="14"/>
    </row>
    <row r="167" spans="1:25" x14ac:dyDescent="0.25">
      <c r="A167" s="32" t="str">
        <f>IF(Weighting!$P$23&gt;0,B167,"")</f>
        <v/>
      </c>
      <c r="B167">
        <f>Weighting!$C$23</f>
        <v>2.5480000000000009</v>
      </c>
      <c r="C167">
        <f>Weighting!$F$23</f>
        <v>0</v>
      </c>
      <c r="D167" t="b">
        <f>IF(C167=1,'Data Transformation'!$G$3+0.5*'Data Transformation'!$W$25,IF(C168=1,D168-'Data Transformation'!$W$25,FALSE))</f>
        <v>0</v>
      </c>
      <c r="E167" t="str">
        <f t="array" ref="E167">IF(ISLOGICAL(D167),"",FREQUENCY(IF('Data Transformation'!$B$425:$B$8425='Bin Analysis'!$B147,'Data Transformation'!$G$425:$G$8425),D167))</f>
        <v/>
      </c>
      <c r="F167" t="str">
        <f t="shared" si="18"/>
        <v/>
      </c>
      <c r="G167">
        <f>Weighting!$H$23</f>
        <v>0</v>
      </c>
      <c r="H167">
        <f t="array" ref="H167">FREQUENCY(IF('Data Transformation'!$B$4:$B$8425=B147,'Data Transformation'!$G$4:$G$8425),'Bin Analysis'!$B167)</f>
        <v>17</v>
      </c>
      <c r="I167">
        <f t="shared" si="19"/>
        <v>0</v>
      </c>
      <c r="J167">
        <f t="shared" si="20"/>
        <v>0</v>
      </c>
      <c r="K167">
        <f>J167*Weighting!$W$23</f>
        <v>0</v>
      </c>
      <c r="M167" s="14"/>
    </row>
    <row r="168" spans="1:25" x14ac:dyDescent="0.25">
      <c r="A168" s="32" t="str">
        <f>IF(Weighting!$P$24&gt;0,B168,"")</f>
        <v/>
      </c>
      <c r="B168">
        <f>Weighting!$C$24</f>
        <v>2.6790000000000012</v>
      </c>
      <c r="C168">
        <f>Weighting!$F$24</f>
        <v>0</v>
      </c>
      <c r="D168" t="b">
        <f>IF(C168=1,'Data Transformation'!$G$3+0.5*'Data Transformation'!$W$25,IF(C169=1,D169-'Data Transformation'!$W$25,FALSE))</f>
        <v>0</v>
      </c>
      <c r="E168" t="str">
        <f t="array" ref="E168">IF(ISLOGICAL(D168),"",FREQUENCY(IF('Data Transformation'!$B$425:$B$8425='Bin Analysis'!$B147,'Data Transformation'!$G$425:$G$8425),D168))</f>
        <v/>
      </c>
      <c r="F168" t="str">
        <f t="shared" si="18"/>
        <v/>
      </c>
      <c r="G168">
        <f>Weighting!$H$24</f>
        <v>0</v>
      </c>
      <c r="H168">
        <f t="array" ref="H168">FREQUENCY(IF('Data Transformation'!$B$4:$B$8425=B147,'Data Transformation'!$G$4:$G$8425),'Bin Analysis'!$B168)</f>
        <v>17</v>
      </c>
      <c r="I168">
        <f t="shared" si="19"/>
        <v>0</v>
      </c>
      <c r="J168">
        <f t="shared" si="20"/>
        <v>0</v>
      </c>
      <c r="K168">
        <f>J168*Weighting!$W$24</f>
        <v>0</v>
      </c>
      <c r="M168" s="14"/>
    </row>
    <row r="169" spans="1:25" x14ac:dyDescent="0.25">
      <c r="A169" s="32" t="str">
        <f>IF(Weighting!$P$25&gt;0,B169,"")</f>
        <v/>
      </c>
      <c r="B169">
        <f>Weighting!$C$25</f>
        <v>2.8100000000000014</v>
      </c>
      <c r="C169">
        <f>Weighting!$F$25</f>
        <v>0</v>
      </c>
      <c r="D169" t="b">
        <f>IF(C169=1,'Data Transformation'!$G$3+0.5*'Data Transformation'!$W$25,IF(C170=1,D170-'Data Transformation'!$W$25,FALSE))</f>
        <v>0</v>
      </c>
      <c r="E169" t="str">
        <f t="array" ref="E169">IF(ISLOGICAL(D169),"",FREQUENCY(IF('Data Transformation'!$B$425:$B$8425='Bin Analysis'!$B147,'Data Transformation'!$G$425:$G$8425),D169))</f>
        <v/>
      </c>
      <c r="F169" t="str">
        <f t="shared" si="18"/>
        <v/>
      </c>
      <c r="G169">
        <f>Weighting!$H$25</f>
        <v>0</v>
      </c>
      <c r="H169">
        <f t="array" ref="H169">FREQUENCY(IF('Data Transformation'!$B$4:$B$8425=B147,'Data Transformation'!$G$4:$G$8425),'Bin Analysis'!$B169)</f>
        <v>17</v>
      </c>
      <c r="I169">
        <f t="shared" si="19"/>
        <v>0</v>
      </c>
      <c r="J169">
        <f t="shared" si="20"/>
        <v>0</v>
      </c>
      <c r="K169">
        <f>J169*Weighting!$W$25</f>
        <v>0</v>
      </c>
      <c r="M169" s="14"/>
    </row>
    <row r="170" spans="1:25" x14ac:dyDescent="0.25">
      <c r="O170"/>
      <c r="P170"/>
      <c r="Q170"/>
      <c r="R170"/>
    </row>
    <row r="171" spans="1:25" ht="23.25" x14ac:dyDescent="0.35">
      <c r="A171" s="21" t="s">
        <v>0</v>
      </c>
      <c r="B171" s="21">
        <f>IFERROR(VLOOKUP(C171,'Data Transformation'!$L$6:$M$426,2,FALSE),"")</f>
        <v>7</v>
      </c>
      <c r="C171" s="21">
        <f>C147+1</f>
        <v>7</v>
      </c>
      <c r="D171" s="21"/>
      <c r="E171" s="21"/>
      <c r="F171" s="21"/>
      <c r="G171" s="21"/>
      <c r="H171" s="22"/>
      <c r="I171" s="22"/>
      <c r="J171" s="22"/>
      <c r="K171" s="21"/>
      <c r="L171" s="21">
        <f>B171</f>
        <v>7</v>
      </c>
      <c r="M171" s="23">
        <f>INDEX('Data Transformation'!$O$4:$O$424,MATCH($B171,'Data Transformation'!$M$4:$M$424,0),MATCH($M$2,'Data Transformation'!$O$3,0))</f>
        <v>19</v>
      </c>
      <c r="N171" s="27">
        <f>IF('Input and Summary Results'!$J$16="minimum",'Bin Analysis'!X172/(M171-1),'Bin Analysis'!Y171/('Bin Analysis'!M171-1))</f>
        <v>0</v>
      </c>
      <c r="O171" s="27">
        <f>IF(M171=FALSE,NA(),(VLOOKUP(1,C174:K193,4,FALSE))/(M171-1))</f>
        <v>0.16666666666666666</v>
      </c>
      <c r="P171" s="27">
        <f>IF(M171=FALSE,NA(),SUM(J174:J193)/Weighting!$S$5)</f>
        <v>0.6</v>
      </c>
      <c r="Q171" s="27">
        <f>IF(M171=FALSE,NA(),SUM(K174:K193)/Weighting!$S$6)</f>
        <v>0.52173913043478259</v>
      </c>
      <c r="R171" s="27">
        <f>IF(M171=FALSE,NA(),(VLOOKUP(1,G174:K193,3,FALSE))/(M171-1))</f>
        <v>0.66666666666666663</v>
      </c>
      <c r="S171" s="22" t="str">
        <f>IF(M171=FALSE,NA(),IF(SUM(J174:J193)=2,"yes","no"))</f>
        <v>no</v>
      </c>
      <c r="X171" s="2" cm="2">
        <f t="array" ref="X171:X172">FREQUENCY(IF('Data Transformation'!$B$425:$B$6424='Bin Analysis'!L171,'Data Transformation'!$G$425:$G$6424),'Data Transformation'!$U$11)</f>
        <v>18</v>
      </c>
      <c r="Y171" s="2" cm="2">
        <f t="array" ref="Y171:Y172">FREQUENCY(IF('Data Transformation'!$B$425:$B$6424='Bin Analysis'!L171,'Data Transformation'!$G$425:$G$6424),'Data Transformation'!$U$12)</f>
        <v>15</v>
      </c>
    </row>
    <row r="172" spans="1:25" x14ac:dyDescent="0.25">
      <c r="A172" s="14" t="s">
        <v>66</v>
      </c>
      <c r="B172" t="s">
        <v>47</v>
      </c>
      <c r="C172" t="s">
        <v>5</v>
      </c>
      <c r="D172" t="s">
        <v>99</v>
      </c>
      <c r="E172" t="s">
        <v>100</v>
      </c>
      <c r="F172" t="s">
        <v>101</v>
      </c>
      <c r="G172" t="s">
        <v>69</v>
      </c>
      <c r="H172" t="s">
        <v>31</v>
      </c>
      <c r="I172" t="s">
        <v>32</v>
      </c>
      <c r="J172" t="s">
        <v>46</v>
      </c>
      <c r="K172" s="14" t="s">
        <v>45</v>
      </c>
      <c r="M172" s="14"/>
      <c r="X172" s="2">
        <v>0</v>
      </c>
      <c r="Y172" s="2">
        <v>3</v>
      </c>
    </row>
    <row r="173" spans="1:25" x14ac:dyDescent="0.25">
      <c r="A173" s="32"/>
      <c r="D173" t="b">
        <f>IF(C173=1,'Data Transformation'!$G$3+0.5*'Data Transformation'!$W$25,IF(C174=1,D174-'Data Transformation'!$W$25,FALSE))</f>
        <v>0</v>
      </c>
      <c r="E173" t="str">
        <f t="array" ref="E173">IF(ISLOGICAL(D173),"",FREQUENCY(IF('Data Transformation'!$B$425:$B$8425='Bin Analysis'!$B171,'Data Transformation'!$G$425:$G$8425),D173))</f>
        <v/>
      </c>
      <c r="F173" t="str">
        <f>IF(ISLOGICAL(D173),"",E173-E172)</f>
        <v/>
      </c>
      <c r="M173" s="14"/>
    </row>
    <row r="174" spans="1:25" x14ac:dyDescent="0.25">
      <c r="A174" s="32">
        <f>IF(Weighting!$P$6&gt;0,B174,"")</f>
        <v>0.32100000000000001</v>
      </c>
      <c r="B174">
        <f>Weighting!$C$6</f>
        <v>0.32100000000000001</v>
      </c>
      <c r="C174">
        <f>Weighting!$F$6</f>
        <v>0</v>
      </c>
      <c r="D174" t="b">
        <f>IF(C174=1,'Data Transformation'!$G$3+0.5*'Data Transformation'!$W$25,IF(C175=1,D175-'Data Transformation'!$W$25,FALSE))</f>
        <v>0</v>
      </c>
      <c r="E174" t="str">
        <f t="array" ref="E174">IF(ISLOGICAL(D174),"",FREQUENCY(IF('Data Transformation'!$B$425:$B$8425='Bin Analysis'!$B171,'Data Transformation'!$G$425:$G$8425),D174))</f>
        <v/>
      </c>
      <c r="F174" t="str">
        <f>IF(ISLOGICAL(D174),"",E174-E173)</f>
        <v/>
      </c>
      <c r="G174">
        <f>Weighting!$H$6</f>
        <v>1</v>
      </c>
      <c r="H174">
        <f t="array" ref="H174">FREQUENCY(IF('Data Transformation'!$B$4:$B$8425=B171,'Data Transformation'!$G$4:$G$8425),'Bin Analysis'!$B174)</f>
        <v>12</v>
      </c>
      <c r="I174">
        <f>H174-H173</f>
        <v>12</v>
      </c>
      <c r="J174">
        <f>IF(I174=0,0,1)</f>
        <v>1</v>
      </c>
      <c r="K174">
        <f>J174*Weighting!$W$6</f>
        <v>1</v>
      </c>
      <c r="M174" s="14"/>
    </row>
    <row r="175" spans="1:25" x14ac:dyDescent="0.25">
      <c r="A175" s="32">
        <f>IF(Weighting!$P$7&gt;0,B175,"")</f>
        <v>0.45200000000000001</v>
      </c>
      <c r="B175">
        <f>Weighting!$C$7</f>
        <v>0.45200000000000001</v>
      </c>
      <c r="C175">
        <f>Weighting!$F$7</f>
        <v>0</v>
      </c>
      <c r="D175" t="b">
        <f>IF(C175=1,'Data Transformation'!$G$3+0.5*'Data Transformation'!$W$25,IF(C176=1,D176-'Data Transformation'!$W$25,FALSE))</f>
        <v>0</v>
      </c>
      <c r="E175" t="str">
        <f t="array" ref="E175">IF(ISLOGICAL(D175),"",FREQUENCY(IF('Data Transformation'!$B$425:$B$8425='Bin Analysis'!$B171,'Data Transformation'!$G$425:$G$8425),D175))</f>
        <v/>
      </c>
      <c r="F175" t="str">
        <f t="shared" ref="F175:F193" si="21">IF(ISLOGICAL(D175),"",E175-E174)</f>
        <v/>
      </c>
      <c r="G175">
        <f>Weighting!$H$7</f>
        <v>0</v>
      </c>
      <c r="H175">
        <f t="array" ref="H175">FREQUENCY(IF('Data Transformation'!$B$4:$B$8425=B171,'Data Transformation'!$G$4:$G$8425),'Bin Analysis'!$B175)</f>
        <v>12</v>
      </c>
      <c r="I175">
        <f t="shared" ref="I175:I193" si="22">H175-H174</f>
        <v>0</v>
      </c>
      <c r="J175">
        <f>IF(I175=0,0,1)</f>
        <v>0</v>
      </c>
      <c r="K175">
        <f>J175*Weighting!$W$7</f>
        <v>0</v>
      </c>
      <c r="M175" s="14"/>
    </row>
    <row r="176" spans="1:25" x14ac:dyDescent="0.25">
      <c r="A176" s="32">
        <f>IF(Weighting!$P$8&gt;0,B176,"")</f>
        <v>0.58299999999999996</v>
      </c>
      <c r="B176">
        <f>Weighting!$C$8</f>
        <v>0.58299999999999996</v>
      </c>
      <c r="C176">
        <f>Weighting!$F$8</f>
        <v>0</v>
      </c>
      <c r="D176" t="b">
        <f>IF(C176=1,'Data Transformation'!$G$3+0.5*'Data Transformation'!$W$25,IF(C177=1,D177-'Data Transformation'!$W$25,FALSE))</f>
        <v>0</v>
      </c>
      <c r="E176" t="str">
        <f t="array" ref="E176">IF(ISLOGICAL(D176),"",FREQUENCY(IF('Data Transformation'!$B$425:$B$8425='Bin Analysis'!$B171,'Data Transformation'!$G$425:$G$8425),D176))</f>
        <v/>
      </c>
      <c r="F176" t="str">
        <f t="shared" si="21"/>
        <v/>
      </c>
      <c r="G176">
        <f>Weighting!$H$8</f>
        <v>0</v>
      </c>
      <c r="H176">
        <f t="array" ref="H176">FREQUENCY(IF('Data Transformation'!$B$4:$B$8425=B171,'Data Transformation'!$G$4:$G$8425),'Bin Analysis'!$B176)</f>
        <v>12</v>
      </c>
      <c r="I176">
        <f t="shared" si="22"/>
        <v>0</v>
      </c>
      <c r="J176">
        <f t="shared" ref="J176:J193" si="23">IF(I176=0,0,1)</f>
        <v>0</v>
      </c>
      <c r="K176">
        <f>J176*Weighting!$W$8</f>
        <v>0</v>
      </c>
      <c r="M176" s="14"/>
    </row>
    <row r="177" spans="1:13" x14ac:dyDescent="0.25">
      <c r="A177" s="32">
        <f>IF(Weighting!$P$9&gt;0,B177,"")</f>
        <v>0.71399999999999997</v>
      </c>
      <c r="B177" s="50">
        <f>Weighting!$C$9</f>
        <v>0.71399999999999997</v>
      </c>
      <c r="C177">
        <f>Weighting!$F$9</f>
        <v>0</v>
      </c>
      <c r="D177" t="b">
        <f>IF(C177=1,'Data Transformation'!$G$3+0.5*'Data Transformation'!$W$25,IF(C178=1,D178-'Data Transformation'!$W$25,FALSE))</f>
        <v>0</v>
      </c>
      <c r="E177" t="str">
        <f t="array" ref="E177">IF(ISLOGICAL(D177),"",FREQUENCY(IF('Data Transformation'!$B$425:$B$8425='Bin Analysis'!$B171,'Data Transformation'!$G$425:$G$8425),D177))</f>
        <v/>
      </c>
      <c r="F177" t="str">
        <f t="shared" si="21"/>
        <v/>
      </c>
      <c r="G177">
        <f>Weighting!$H$9</f>
        <v>0</v>
      </c>
      <c r="H177">
        <f t="array" ref="H177">FREQUENCY(IF('Data Transformation'!$B$4:$B$8425=B171,'Data Transformation'!$G$4:$G$8425),'Bin Analysis'!$B177)</f>
        <v>13</v>
      </c>
      <c r="I177">
        <f t="shared" si="22"/>
        <v>1</v>
      </c>
      <c r="J177">
        <f t="shared" si="23"/>
        <v>1</v>
      </c>
      <c r="K177">
        <f>J177*Weighting!$W$9</f>
        <v>3</v>
      </c>
      <c r="M177" s="14"/>
    </row>
    <row r="178" spans="1:13" x14ac:dyDescent="0.25">
      <c r="A178" s="32">
        <f>IF(Weighting!$P$10&gt;0,B178,"")</f>
        <v>0.84499999999999997</v>
      </c>
      <c r="B178">
        <f>Weighting!$C$10</f>
        <v>0.84499999999999997</v>
      </c>
      <c r="C178">
        <f>Weighting!$F$10</f>
        <v>0</v>
      </c>
      <c r="D178" t="b">
        <f>IF(C178=1,'Data Transformation'!$G$3+0.5*'Data Transformation'!$W$25,IF(C179=1,D179-'Data Transformation'!$W$25,FALSE))</f>
        <v>0</v>
      </c>
      <c r="E178" t="str">
        <f t="array" ref="E178">IF(ISLOGICAL(D178),"",FREQUENCY(IF('Data Transformation'!$B$425:$B$8425='Bin Analysis'!$B171,'Data Transformation'!$G$425:$G$8425),D178))</f>
        <v/>
      </c>
      <c r="F178" t="str">
        <f t="shared" si="21"/>
        <v/>
      </c>
      <c r="G178">
        <f>Weighting!$H$10</f>
        <v>0</v>
      </c>
      <c r="H178">
        <f t="array" ref="H178">FREQUENCY(IF('Data Transformation'!$B$4:$B$8425=B171,'Data Transformation'!$G$4:$G$8425),'Bin Analysis'!$B178)</f>
        <v>15</v>
      </c>
      <c r="I178">
        <f t="shared" si="22"/>
        <v>2</v>
      </c>
      <c r="J178">
        <f t="shared" si="23"/>
        <v>1</v>
      </c>
      <c r="K178">
        <f>J178*Weighting!$W$10</f>
        <v>3</v>
      </c>
      <c r="M178" s="14"/>
    </row>
    <row r="179" spans="1:13" x14ac:dyDescent="0.25">
      <c r="A179" s="32">
        <f>IF(Weighting!$P$11&gt;0,B179,"")</f>
        <v>0.97599999999999998</v>
      </c>
      <c r="B179">
        <f>Weighting!$C$11</f>
        <v>0.97599999999999998</v>
      </c>
      <c r="C179">
        <f>Weighting!$F$11</f>
        <v>0</v>
      </c>
      <c r="D179">
        <f>IF(C179=1,'Data Transformation'!$G$3+0.5*'Data Transformation'!$W$25,IF(C180=1,D180-'Data Transformation'!$W$25,FALSE))</f>
        <v>0.86899999999999999</v>
      </c>
      <c r="E179">
        <f t="array" ref="E179">IF(ISLOGICAL(D179),"",FREQUENCY(IF('Data Transformation'!$B$425:$B$8425='Bin Analysis'!$B171,'Data Transformation'!$G$425:$G$8425),D179))</f>
        <v>15</v>
      </c>
      <c r="F179" t="e">
        <f t="shared" si="21"/>
        <v>#VALUE!</v>
      </c>
      <c r="G179">
        <f>Weighting!$H$11</f>
        <v>0</v>
      </c>
      <c r="H179">
        <f t="array" ref="H179">FREQUENCY(IF('Data Transformation'!$B$4:$B$8425=B171,'Data Transformation'!$G$4:$G$8425),'Bin Analysis'!$B179)</f>
        <v>17</v>
      </c>
      <c r="I179">
        <f t="shared" si="22"/>
        <v>2</v>
      </c>
      <c r="J179">
        <f t="shared" si="23"/>
        <v>1</v>
      </c>
      <c r="K179">
        <f>J179*Weighting!$W$11</f>
        <v>2</v>
      </c>
      <c r="M179" s="14"/>
    </row>
    <row r="180" spans="1:13" x14ac:dyDescent="0.25">
      <c r="A180" s="32">
        <f>IF(Weighting!$P$12&gt;0,B180,"")</f>
        <v>1.107</v>
      </c>
      <c r="B180">
        <f>Weighting!$C$12</f>
        <v>1.107</v>
      </c>
      <c r="C180">
        <f>Weighting!$F$12</f>
        <v>1</v>
      </c>
      <c r="D180">
        <f>IF(C180=1,'Data Transformation'!$G$3+0.5*'Data Transformation'!$W$25,IF(C181=1,D181-'Data Transformation'!$W$25,FALSE))</f>
        <v>1.131</v>
      </c>
      <c r="E180">
        <f t="array" ref="E180">IF(ISLOGICAL(D180),"",FREQUENCY(IF('Data Transformation'!$B$425:$B$8425='Bin Analysis'!$B171,'Data Transformation'!$G$425:$G$8425),D180))</f>
        <v>18</v>
      </c>
      <c r="F180">
        <f t="shared" si="21"/>
        <v>3</v>
      </c>
      <c r="G180">
        <f>Weighting!$H$12</f>
        <v>0</v>
      </c>
      <c r="H180">
        <f t="array" ref="H180">FREQUENCY(IF('Data Transformation'!$B$4:$B$8425=B171,'Data Transformation'!$G$4:$G$8425),'Bin Analysis'!$B180)</f>
        <v>18</v>
      </c>
      <c r="I180">
        <f t="shared" si="22"/>
        <v>1</v>
      </c>
      <c r="J180">
        <f t="shared" si="23"/>
        <v>1</v>
      </c>
      <c r="K180">
        <f>J180*Weighting!$W$12</f>
        <v>1</v>
      </c>
      <c r="M180" s="14"/>
    </row>
    <row r="181" spans="1:13" x14ac:dyDescent="0.25">
      <c r="A181" s="32">
        <f>IF(Weighting!$P$13&gt;0,B181,"")</f>
        <v>1.238</v>
      </c>
      <c r="B181">
        <f>Weighting!$C$13</f>
        <v>1.238</v>
      </c>
      <c r="C181">
        <f>Weighting!$F$13</f>
        <v>0</v>
      </c>
      <c r="D181" t="b">
        <f>IF(C181=1,'Data Transformation'!$G$3+0.5*'Data Transformation'!$W$25,IF(C182=1,D182-'Data Transformation'!$W$25,FALSE))</f>
        <v>0</v>
      </c>
      <c r="E181" t="str">
        <f t="array" ref="E181">IF(ISLOGICAL(D181),"",FREQUENCY(IF('Data Transformation'!$B$425:$B$8425='Bin Analysis'!$B171,'Data Transformation'!$G$425:$G$8425),D181))</f>
        <v/>
      </c>
      <c r="F181" t="str">
        <f t="shared" si="21"/>
        <v/>
      </c>
      <c r="G181">
        <f>Weighting!$H$13</f>
        <v>0</v>
      </c>
      <c r="H181">
        <f t="array" ref="H181">FREQUENCY(IF('Data Transformation'!$B$4:$B$8425=B171,'Data Transformation'!$G$4:$G$8425),'Bin Analysis'!$B181)</f>
        <v>19</v>
      </c>
      <c r="I181">
        <f t="shared" si="22"/>
        <v>1</v>
      </c>
      <c r="J181">
        <f t="shared" si="23"/>
        <v>1</v>
      </c>
      <c r="K181">
        <f>J181*Weighting!$W$13</f>
        <v>2</v>
      </c>
      <c r="M181" s="14"/>
    </row>
    <row r="182" spans="1:13" x14ac:dyDescent="0.25">
      <c r="A182" s="32">
        <f>IF(Weighting!$P$14&gt;0,B182,"")</f>
        <v>1.369</v>
      </c>
      <c r="B182">
        <f>Weighting!$C$14</f>
        <v>1.369</v>
      </c>
      <c r="C182">
        <f>Weighting!$F$14</f>
        <v>0</v>
      </c>
      <c r="D182" t="b">
        <f>IF(C182=1,'Data Transformation'!$G$3+0.5*'Data Transformation'!$W$25,IF(C183=1,D183-'Data Transformation'!$W$25,FALSE))</f>
        <v>0</v>
      </c>
      <c r="E182" t="str">
        <f t="array" ref="E182">IF(ISLOGICAL(D182),"",FREQUENCY(IF('Data Transformation'!$B$425:$B$8425='Bin Analysis'!$B171,'Data Transformation'!$G$425:$G$8425),D182))</f>
        <v/>
      </c>
      <c r="F182" t="str">
        <f t="shared" si="21"/>
        <v/>
      </c>
      <c r="G182">
        <f>Weighting!$H$14</f>
        <v>0</v>
      </c>
      <c r="H182">
        <f t="array" ref="H182">FREQUENCY(IF('Data Transformation'!$B$4:$B$8425=B171,'Data Transformation'!$G$4:$G$8425),'Bin Analysis'!$B182)</f>
        <v>19</v>
      </c>
      <c r="I182">
        <f t="shared" si="22"/>
        <v>0</v>
      </c>
      <c r="J182">
        <f t="shared" si="23"/>
        <v>0</v>
      </c>
      <c r="K182">
        <f>J182*Weighting!$W$14</f>
        <v>0</v>
      </c>
      <c r="M182" s="14"/>
    </row>
    <row r="183" spans="1:13" x14ac:dyDescent="0.25">
      <c r="A183" s="32">
        <f>IF(Weighting!$P$15&gt;0,B183,"")</f>
        <v>1.5000009999999999</v>
      </c>
      <c r="B183">
        <f>Weighting!$C$15</f>
        <v>1.5000009999999999</v>
      </c>
      <c r="C183">
        <f>Weighting!$F$15</f>
        <v>0</v>
      </c>
      <c r="D183" t="b">
        <f>IF(C183=1,'Data Transformation'!$G$3+0.5*'Data Transformation'!$W$25,IF(C184=1,D184-'Data Transformation'!$W$25,FALSE))</f>
        <v>0</v>
      </c>
      <c r="E183" t="str">
        <f t="array" ref="E183">IF(ISLOGICAL(D183),"",FREQUENCY(IF('Data Transformation'!$B$425:$B$8425='Bin Analysis'!$B171,'Data Transformation'!$G$425:$G$8425),D183))</f>
        <v/>
      </c>
      <c r="F183" t="str">
        <f t="shared" si="21"/>
        <v/>
      </c>
      <c r="G183">
        <f>Weighting!$H$15</f>
        <v>0</v>
      </c>
      <c r="H183">
        <f t="array" ref="H183">FREQUENCY(IF('Data Transformation'!$B$4:$B$8425=B171,'Data Transformation'!$G$4:$G$8425),'Bin Analysis'!$B183)</f>
        <v>19</v>
      </c>
      <c r="I183">
        <f t="shared" si="22"/>
        <v>0</v>
      </c>
      <c r="J183">
        <f t="shared" si="23"/>
        <v>0</v>
      </c>
      <c r="K183">
        <f>J183*Weighting!$W$15</f>
        <v>0</v>
      </c>
      <c r="M183" s="14"/>
    </row>
    <row r="184" spans="1:13" x14ac:dyDescent="0.25">
      <c r="A184" s="32" t="str">
        <f>IF(Weighting!$P$16&gt;0,B184,"")</f>
        <v/>
      </c>
      <c r="B184">
        <f>Weighting!$C$16</f>
        <v>1.631</v>
      </c>
      <c r="C184">
        <f>Weighting!$F$16</f>
        <v>0</v>
      </c>
      <c r="D184" t="b">
        <f>IF(C184=1,'Data Transformation'!$G$3+0.5*'Data Transformation'!$W$25,IF(C185=1,D185-'Data Transformation'!$W$25,FALSE))</f>
        <v>0</v>
      </c>
      <c r="E184" t="str">
        <f t="array" ref="E184">IF(ISLOGICAL(D184),"",FREQUENCY(IF('Data Transformation'!$B$425:$B$8425='Bin Analysis'!$B171,'Data Transformation'!$G$425:$G$8425),D184))</f>
        <v/>
      </c>
      <c r="F184" t="str">
        <f t="shared" si="21"/>
        <v/>
      </c>
      <c r="G184">
        <f>Weighting!$H$16</f>
        <v>0</v>
      </c>
      <c r="H184">
        <f t="array" ref="H184">FREQUENCY(IF('Data Transformation'!$B$4:$B$8425=B171,'Data Transformation'!$G$4:$G$8425),'Bin Analysis'!$B184)</f>
        <v>19</v>
      </c>
      <c r="I184">
        <f t="shared" si="22"/>
        <v>0</v>
      </c>
      <c r="J184">
        <f t="shared" si="23"/>
        <v>0</v>
      </c>
      <c r="K184">
        <f>J184*Weighting!$W$16</f>
        <v>0</v>
      </c>
      <c r="M184" s="14"/>
    </row>
    <row r="185" spans="1:13" x14ac:dyDescent="0.25">
      <c r="A185" s="32" t="str">
        <f>IF(Weighting!$P$17&gt;0,B185,"")</f>
        <v/>
      </c>
      <c r="B185">
        <f>Weighting!$C$17</f>
        <v>1.762</v>
      </c>
      <c r="C185">
        <f>Weighting!$F$17</f>
        <v>0</v>
      </c>
      <c r="D185" t="b">
        <f>IF(C185=1,'Data Transformation'!$G$3+0.5*'Data Transformation'!$W$25,IF(C186=1,D186-'Data Transformation'!$W$25,FALSE))</f>
        <v>0</v>
      </c>
      <c r="E185" t="str">
        <f t="array" ref="E185">IF(ISLOGICAL(D185),"",FREQUENCY(IF('Data Transformation'!$B$425:$B$8425='Bin Analysis'!$B171,'Data Transformation'!$G$425:$G$8425),D185))</f>
        <v/>
      </c>
      <c r="F185" t="str">
        <f t="shared" si="21"/>
        <v/>
      </c>
      <c r="G185">
        <f>Weighting!$H$17</f>
        <v>0</v>
      </c>
      <c r="H185">
        <f t="array" ref="H185">FREQUENCY(IF('Data Transformation'!$B$4:$B$8425=B171,'Data Transformation'!$G$4:$G$8425),'Bin Analysis'!$B185)</f>
        <v>19</v>
      </c>
      <c r="I185">
        <f t="shared" si="22"/>
        <v>0</v>
      </c>
      <c r="J185">
        <f t="shared" si="23"/>
        <v>0</v>
      </c>
      <c r="K185">
        <f>J185*Weighting!$W$17</f>
        <v>0</v>
      </c>
      <c r="M185" s="14"/>
    </row>
    <row r="186" spans="1:13" x14ac:dyDescent="0.25">
      <c r="A186" s="32" t="str">
        <f>IF(Weighting!$P$18&gt;0,B186,"")</f>
        <v/>
      </c>
      <c r="B186">
        <f>Weighting!$C$18</f>
        <v>1.893</v>
      </c>
      <c r="C186">
        <f>Weighting!$F$18</f>
        <v>0</v>
      </c>
      <c r="D186" t="b">
        <f>IF(C186=1,'Data Transformation'!$G$3+0.5*'Data Transformation'!$W$25,IF(C187=1,D187-'Data Transformation'!$W$25,FALSE))</f>
        <v>0</v>
      </c>
      <c r="E186" t="str">
        <f t="array" ref="E186">IF(ISLOGICAL(D186),"",FREQUENCY(IF('Data Transformation'!$B$425:$B$8425='Bin Analysis'!$B171,'Data Transformation'!$G$425:$G$8425),D186))</f>
        <v/>
      </c>
      <c r="F186" t="str">
        <f t="shared" si="21"/>
        <v/>
      </c>
      <c r="G186">
        <f>Weighting!$H$18</f>
        <v>0</v>
      </c>
      <c r="H186">
        <f t="array" ref="H186">FREQUENCY(IF('Data Transformation'!$B$4:$B$8425=B171,'Data Transformation'!$G$4:$G$8425),'Bin Analysis'!$B186)</f>
        <v>19</v>
      </c>
      <c r="I186">
        <f t="shared" si="22"/>
        <v>0</v>
      </c>
      <c r="J186">
        <f t="shared" si="23"/>
        <v>0</v>
      </c>
      <c r="K186">
        <f>J186*Weighting!$W$18</f>
        <v>0</v>
      </c>
      <c r="M186" s="14"/>
    </row>
    <row r="187" spans="1:13" x14ac:dyDescent="0.25">
      <c r="A187" s="32" t="str">
        <f>IF(Weighting!$P$19&gt;0,B187,"")</f>
        <v/>
      </c>
      <c r="B187">
        <f>Weighting!$C$19</f>
        <v>2.024</v>
      </c>
      <c r="C187">
        <f>Weighting!$F$19</f>
        <v>0</v>
      </c>
      <c r="D187" t="b">
        <f>IF(C187=1,'Data Transformation'!$G$3+0.5*'Data Transformation'!$W$25,IF(C188=1,D188-'Data Transformation'!$W$25,FALSE))</f>
        <v>0</v>
      </c>
      <c r="E187" t="str">
        <f t="array" ref="E187">IF(ISLOGICAL(D187),"",FREQUENCY(IF('Data Transformation'!$B$425:$B$8425='Bin Analysis'!$B171,'Data Transformation'!$G$425:$G$8425),D187))</f>
        <v/>
      </c>
      <c r="F187" t="str">
        <f t="shared" si="21"/>
        <v/>
      </c>
      <c r="G187">
        <f>Weighting!$H$19</f>
        <v>0</v>
      </c>
      <c r="H187">
        <f t="array" ref="H187">FREQUENCY(IF('Data Transformation'!$B$4:$B$8425=B171,'Data Transformation'!$G$4:$G$8425),'Bin Analysis'!$B187)</f>
        <v>19</v>
      </c>
      <c r="I187">
        <f t="shared" si="22"/>
        <v>0</v>
      </c>
      <c r="J187">
        <f t="shared" si="23"/>
        <v>0</v>
      </c>
      <c r="K187">
        <f>J187*Weighting!$W$19</f>
        <v>0</v>
      </c>
      <c r="M187" s="14"/>
    </row>
    <row r="188" spans="1:13" x14ac:dyDescent="0.25">
      <c r="A188" s="32" t="str">
        <f>IF(Weighting!$P$20&gt;0,B188,"")</f>
        <v/>
      </c>
      <c r="B188">
        <f>Weighting!$C$20</f>
        <v>2.1550000000000002</v>
      </c>
      <c r="C188">
        <f>Weighting!$F$20</f>
        <v>0</v>
      </c>
      <c r="D188" t="b">
        <f>IF(C188=1,'Data Transformation'!$G$3+0.5*'Data Transformation'!$W$25,IF(C189=1,D189-'Data Transformation'!$W$25,FALSE))</f>
        <v>0</v>
      </c>
      <c r="E188" t="str">
        <f t="array" ref="E188">IF(ISLOGICAL(D188),"",FREQUENCY(IF('Data Transformation'!$B$425:$B$8425='Bin Analysis'!$B171,'Data Transformation'!$G$425:$G$8425),D188))</f>
        <v/>
      </c>
      <c r="F188" t="str">
        <f t="shared" si="21"/>
        <v/>
      </c>
      <c r="G188">
        <f>Weighting!$H$20</f>
        <v>0</v>
      </c>
      <c r="H188">
        <f t="array" ref="H188">FREQUENCY(IF('Data Transformation'!$B$4:$B$8425=B171,'Data Transformation'!$G$4:$G$8425),'Bin Analysis'!$B188)</f>
        <v>19</v>
      </c>
      <c r="I188">
        <f t="shared" si="22"/>
        <v>0</v>
      </c>
      <c r="J188">
        <f t="shared" si="23"/>
        <v>0</v>
      </c>
      <c r="K188">
        <f>J188*Weighting!$W$20</f>
        <v>0</v>
      </c>
      <c r="M188" s="14"/>
    </row>
    <row r="189" spans="1:13" x14ac:dyDescent="0.25">
      <c r="A189" s="32" t="str">
        <f>IF(Weighting!$P$21&gt;0,B189,"")</f>
        <v/>
      </c>
      <c r="B189">
        <f>Weighting!$C$21</f>
        <v>2.2860000000000005</v>
      </c>
      <c r="C189">
        <f>Weighting!$F$21</f>
        <v>0</v>
      </c>
      <c r="D189" t="b">
        <f>IF(C189=1,'Data Transformation'!$G$3+0.5*'Data Transformation'!$W$25,IF(C190=1,D190-'Data Transformation'!$W$25,FALSE))</f>
        <v>0</v>
      </c>
      <c r="E189" t="str">
        <f t="array" ref="E189">IF(ISLOGICAL(D189),"",FREQUENCY(IF('Data Transformation'!$B$425:$B$8425='Bin Analysis'!$B171,'Data Transformation'!$G$425:$G$8425),D189))</f>
        <v/>
      </c>
      <c r="F189" t="str">
        <f t="shared" si="21"/>
        <v/>
      </c>
      <c r="G189">
        <f>Weighting!$H$21</f>
        <v>0</v>
      </c>
      <c r="H189">
        <f t="array" ref="H189">FREQUENCY(IF('Data Transformation'!$B$4:$B$8425=B171,'Data Transformation'!$G$4:$G$8425),'Bin Analysis'!$B189)</f>
        <v>19</v>
      </c>
      <c r="I189">
        <f t="shared" si="22"/>
        <v>0</v>
      </c>
      <c r="J189">
        <f t="shared" si="23"/>
        <v>0</v>
      </c>
      <c r="K189">
        <f>J189*Weighting!$W$21</f>
        <v>0</v>
      </c>
      <c r="M189" s="14"/>
    </row>
    <row r="190" spans="1:13" x14ac:dyDescent="0.25">
      <c r="A190" s="32" t="str">
        <f>IF(Weighting!$P$22&gt;0,B190,"")</f>
        <v/>
      </c>
      <c r="B190">
        <f>Weighting!$C$22</f>
        <v>2.4170000000000007</v>
      </c>
      <c r="C190">
        <f>Weighting!$F$22</f>
        <v>0</v>
      </c>
      <c r="D190" t="b">
        <f>IF(C190=1,'Data Transformation'!$G$3+0.5*'Data Transformation'!$W$25,IF(C191=1,D191-'Data Transformation'!$W$25,FALSE))</f>
        <v>0</v>
      </c>
      <c r="E190" t="str">
        <f t="array" ref="E190">IF(ISLOGICAL(D190),"",FREQUENCY(IF('Data Transformation'!$B$425:$B$8425='Bin Analysis'!$B171,'Data Transformation'!$G$425:$G$8425),D190))</f>
        <v/>
      </c>
      <c r="F190" t="str">
        <f t="shared" si="21"/>
        <v/>
      </c>
      <c r="G190">
        <f>Weighting!$H$22</f>
        <v>0</v>
      </c>
      <c r="H190">
        <f t="array" ref="H190">FREQUENCY(IF('Data Transformation'!$B$4:$B$8425=B171,'Data Transformation'!$G$4:$G$8425),'Bin Analysis'!$B190)</f>
        <v>19</v>
      </c>
      <c r="I190">
        <f t="shared" si="22"/>
        <v>0</v>
      </c>
      <c r="J190">
        <f t="shared" si="23"/>
        <v>0</v>
      </c>
      <c r="K190">
        <f>J190*Weighting!$W$22</f>
        <v>0</v>
      </c>
      <c r="M190" s="14"/>
    </row>
    <row r="191" spans="1:13" x14ac:dyDescent="0.25">
      <c r="A191" s="32" t="str">
        <f>IF(Weighting!$P$23&gt;0,B191,"")</f>
        <v/>
      </c>
      <c r="B191">
        <f>Weighting!$C$23</f>
        <v>2.5480000000000009</v>
      </c>
      <c r="C191">
        <f>Weighting!$F$23</f>
        <v>0</v>
      </c>
      <c r="D191" t="b">
        <f>IF(C191=1,'Data Transformation'!$G$3+0.5*'Data Transformation'!$W$25,IF(C192=1,D192-'Data Transformation'!$W$25,FALSE))</f>
        <v>0</v>
      </c>
      <c r="E191" t="str">
        <f t="array" ref="E191">IF(ISLOGICAL(D191),"",FREQUENCY(IF('Data Transformation'!$B$425:$B$8425='Bin Analysis'!$B171,'Data Transformation'!$G$425:$G$8425),D191))</f>
        <v/>
      </c>
      <c r="F191" t="str">
        <f t="shared" si="21"/>
        <v/>
      </c>
      <c r="G191">
        <f>Weighting!$H$23</f>
        <v>0</v>
      </c>
      <c r="H191">
        <f t="array" ref="H191">FREQUENCY(IF('Data Transformation'!$B$4:$B$8425=B171,'Data Transformation'!$G$4:$G$8425),'Bin Analysis'!$B191)</f>
        <v>19</v>
      </c>
      <c r="I191">
        <f t="shared" si="22"/>
        <v>0</v>
      </c>
      <c r="J191">
        <f t="shared" si="23"/>
        <v>0</v>
      </c>
      <c r="K191">
        <f>J191*Weighting!$W$23</f>
        <v>0</v>
      </c>
      <c r="M191" s="14"/>
    </row>
    <row r="192" spans="1:13" x14ac:dyDescent="0.25">
      <c r="A192" s="32" t="str">
        <f>IF(Weighting!$P$24&gt;0,B192,"")</f>
        <v/>
      </c>
      <c r="B192">
        <f>Weighting!$C$24</f>
        <v>2.6790000000000012</v>
      </c>
      <c r="C192">
        <f>Weighting!$F$24</f>
        <v>0</v>
      </c>
      <c r="D192" t="b">
        <f>IF(C192=1,'Data Transformation'!$G$3+0.5*'Data Transformation'!$W$25,IF(C193=1,D193-'Data Transformation'!$W$25,FALSE))</f>
        <v>0</v>
      </c>
      <c r="E192" t="str">
        <f t="array" ref="E192">IF(ISLOGICAL(D192),"",FREQUENCY(IF('Data Transformation'!$B$425:$B$8425='Bin Analysis'!$B171,'Data Transformation'!$G$425:$G$8425),D192))</f>
        <v/>
      </c>
      <c r="F192" t="str">
        <f t="shared" si="21"/>
        <v/>
      </c>
      <c r="G192">
        <f>Weighting!$H$24</f>
        <v>0</v>
      </c>
      <c r="H192">
        <f t="array" ref="H192">FREQUENCY(IF('Data Transformation'!$B$4:$B$8425=B171,'Data Transformation'!$G$4:$G$8425),'Bin Analysis'!$B192)</f>
        <v>19</v>
      </c>
      <c r="I192">
        <f t="shared" si="22"/>
        <v>0</v>
      </c>
      <c r="J192">
        <f t="shared" si="23"/>
        <v>0</v>
      </c>
      <c r="K192">
        <f>J192*Weighting!$W$24</f>
        <v>0</v>
      </c>
      <c r="M192" s="14"/>
    </row>
    <row r="193" spans="1:25" x14ac:dyDescent="0.25">
      <c r="A193" s="32" t="str">
        <f>IF(Weighting!$P$25&gt;0,B193,"")</f>
        <v/>
      </c>
      <c r="B193">
        <f>Weighting!$C$25</f>
        <v>2.8100000000000014</v>
      </c>
      <c r="C193">
        <f>Weighting!$F$25</f>
        <v>0</v>
      </c>
      <c r="D193" t="b">
        <f>IF(C193=1,'Data Transformation'!$G$3+0.5*'Data Transformation'!$W$25,IF(C194=1,D194-'Data Transformation'!$W$25,FALSE))</f>
        <v>0</v>
      </c>
      <c r="E193" t="str">
        <f t="array" ref="E193">IF(ISLOGICAL(D193),"",FREQUENCY(IF('Data Transformation'!$B$425:$B$8425='Bin Analysis'!$B171,'Data Transformation'!$G$425:$G$8425),D193))</f>
        <v/>
      </c>
      <c r="F193" t="str">
        <f t="shared" si="21"/>
        <v/>
      </c>
      <c r="G193">
        <f>Weighting!$H$25</f>
        <v>0</v>
      </c>
      <c r="H193">
        <f t="array" ref="H193">FREQUENCY(IF('Data Transformation'!$B$4:$B$8425=B171,'Data Transformation'!$G$4:$G$8425),'Bin Analysis'!$B193)</f>
        <v>19</v>
      </c>
      <c r="I193">
        <f t="shared" si="22"/>
        <v>0</v>
      </c>
      <c r="J193">
        <f t="shared" si="23"/>
        <v>0</v>
      </c>
      <c r="K193">
        <f>J193*Weighting!$W$25</f>
        <v>0</v>
      </c>
      <c r="M193" s="14"/>
    </row>
    <row r="194" spans="1:25" x14ac:dyDescent="0.25">
      <c r="O194"/>
      <c r="P194"/>
      <c r="Q194"/>
      <c r="R194"/>
    </row>
    <row r="195" spans="1:25" ht="23.25" x14ac:dyDescent="0.35">
      <c r="A195" s="21" t="s">
        <v>0</v>
      </c>
      <c r="B195" s="21">
        <f>IFERROR(VLOOKUP(C195,'Data Transformation'!$L$6:$M$426,2,FALSE),"")</f>
        <v>8</v>
      </c>
      <c r="C195" s="21">
        <f>C171+1</f>
        <v>8</v>
      </c>
      <c r="D195" s="21"/>
      <c r="E195" s="21"/>
      <c r="F195" s="21"/>
      <c r="G195" s="21"/>
      <c r="H195" s="22"/>
      <c r="I195" s="22"/>
      <c r="J195" s="22"/>
      <c r="K195" s="21"/>
      <c r="L195" s="21">
        <f>B195</f>
        <v>8</v>
      </c>
      <c r="M195" s="23">
        <f>INDEX('Data Transformation'!$O$4:$O$424,MATCH($B195,'Data Transformation'!$M$4:$M$424,0),MATCH($M$2,'Data Transformation'!$O$3,0))</f>
        <v>18</v>
      </c>
      <c r="N195" s="27">
        <f>IF('Input and Summary Results'!$J$16="minimum",'Bin Analysis'!X196/(M195-1),'Bin Analysis'!Y195/('Bin Analysis'!M195-1))</f>
        <v>0</v>
      </c>
      <c r="O195" s="27">
        <f>IF(M195=FALSE,NA(),(VLOOKUP(1,C198:K217,4,FALSE))/(M195-1))</f>
        <v>0.41176470588235292</v>
      </c>
      <c r="P195" s="27">
        <f>IF(M195=FALSE,NA(),SUM(J198:J217)/Weighting!$S$5)</f>
        <v>0.6</v>
      </c>
      <c r="Q195" s="27">
        <f>IF(M195=FALSE,NA(),SUM(K198:K217)/Weighting!$S$6)</f>
        <v>0.56521739130434778</v>
      </c>
      <c r="R195" s="27">
        <f>IF(M195=FALSE,NA(),(VLOOKUP(1,G198:K217,3,FALSE))/(M195-1))</f>
        <v>0.11764705882352941</v>
      </c>
      <c r="S195" s="22" t="str">
        <f>IF(M195=FALSE,NA(),IF(SUM(J198:J217)=2,"yes","no"))</f>
        <v>no</v>
      </c>
      <c r="X195" s="2" cm="2">
        <f t="array" ref="X195:X196">FREQUENCY(IF('Data Transformation'!$B$425:$B$6424='Bin Analysis'!L195,'Data Transformation'!$G$425:$G$6424),'Data Transformation'!$U$11)</f>
        <v>17</v>
      </c>
      <c r="Y195" s="2" cm="2">
        <f t="array" ref="Y195:Y196">FREQUENCY(IF('Data Transformation'!$B$425:$B$6424='Bin Analysis'!L195,'Data Transformation'!$G$425:$G$6424),'Data Transformation'!$U$12)</f>
        <v>10</v>
      </c>
    </row>
    <row r="196" spans="1:25" x14ac:dyDescent="0.25">
      <c r="A196" s="14" t="s">
        <v>66</v>
      </c>
      <c r="B196" t="s">
        <v>47</v>
      </c>
      <c r="C196" t="s">
        <v>5</v>
      </c>
      <c r="D196" t="s">
        <v>99</v>
      </c>
      <c r="E196" t="s">
        <v>100</v>
      </c>
      <c r="F196" t="s">
        <v>101</v>
      </c>
      <c r="G196" t="s">
        <v>69</v>
      </c>
      <c r="H196" t="s">
        <v>31</v>
      </c>
      <c r="I196" t="s">
        <v>32</v>
      </c>
      <c r="J196" t="s">
        <v>46</v>
      </c>
      <c r="K196" s="14" t="s">
        <v>45</v>
      </c>
      <c r="M196" s="14"/>
      <c r="X196" s="2">
        <v>0</v>
      </c>
      <c r="Y196" s="2">
        <v>7</v>
      </c>
    </row>
    <row r="197" spans="1:25" x14ac:dyDescent="0.25">
      <c r="A197" s="32"/>
      <c r="D197" t="b">
        <f>IF(C197=1,'Data Transformation'!$G$3+0.5*'Data Transformation'!$W$25,IF(C198=1,D198-'Data Transformation'!$W$25,FALSE))</f>
        <v>0</v>
      </c>
      <c r="E197" t="str">
        <f t="array" ref="E197">IF(ISLOGICAL(D197),"",FREQUENCY(IF('Data Transformation'!$B$425:$B$8425='Bin Analysis'!$B195,'Data Transformation'!$G$425:$G$8425),D197))</f>
        <v/>
      </c>
      <c r="F197" t="str">
        <f>IF(ISLOGICAL(D197),"",E197-E196)</f>
        <v/>
      </c>
      <c r="M197" s="14"/>
    </row>
    <row r="198" spans="1:25" x14ac:dyDescent="0.25">
      <c r="A198" s="32">
        <f>IF(Weighting!$P$6&gt;0,B198,"")</f>
        <v>0.32100000000000001</v>
      </c>
      <c r="B198">
        <f>Weighting!$C$6</f>
        <v>0.32100000000000001</v>
      </c>
      <c r="C198">
        <f>Weighting!$F$6</f>
        <v>0</v>
      </c>
      <c r="D198" t="b">
        <f>IF(C198=1,'Data Transformation'!$G$3+0.5*'Data Transformation'!$W$25,IF(C199=1,D199-'Data Transformation'!$W$25,FALSE))</f>
        <v>0</v>
      </c>
      <c r="E198" t="str">
        <f t="array" ref="E198">IF(ISLOGICAL(D198),"",FREQUENCY(IF('Data Transformation'!$B$425:$B$8425='Bin Analysis'!$B195,'Data Transformation'!$G$425:$G$8425),D198))</f>
        <v/>
      </c>
      <c r="F198" t="str">
        <f>IF(ISLOGICAL(D198),"",E198-E197)</f>
        <v/>
      </c>
      <c r="G198">
        <f>Weighting!$H$6</f>
        <v>1</v>
      </c>
      <c r="H198">
        <f t="array" ref="H198">FREQUENCY(IF('Data Transformation'!$B$4:$B$8425=B195,'Data Transformation'!$G$4:$G$8425),'Bin Analysis'!$B198)</f>
        <v>2</v>
      </c>
      <c r="I198">
        <f>H198-H197</f>
        <v>2</v>
      </c>
      <c r="J198">
        <f>IF(I198=0,0,1)</f>
        <v>1</v>
      </c>
      <c r="K198">
        <f>J198*Weighting!$W$6</f>
        <v>1</v>
      </c>
      <c r="M198" s="14"/>
    </row>
    <row r="199" spans="1:25" x14ac:dyDescent="0.25">
      <c r="A199" s="32">
        <f>IF(Weighting!$P$7&gt;0,B199,"")</f>
        <v>0.45200000000000001</v>
      </c>
      <c r="B199">
        <f>Weighting!$C$7</f>
        <v>0.45200000000000001</v>
      </c>
      <c r="C199">
        <f>Weighting!$F$7</f>
        <v>0</v>
      </c>
      <c r="D199" t="b">
        <f>IF(C199=1,'Data Transformation'!$G$3+0.5*'Data Transformation'!$W$25,IF(C200=1,D200-'Data Transformation'!$W$25,FALSE))</f>
        <v>0</v>
      </c>
      <c r="E199" t="str">
        <f t="array" ref="E199">IF(ISLOGICAL(D199),"",FREQUENCY(IF('Data Transformation'!$B$425:$B$8425='Bin Analysis'!$B195,'Data Transformation'!$G$425:$G$8425),D199))</f>
        <v/>
      </c>
      <c r="F199" t="str">
        <f t="shared" ref="F199:F217" si="24">IF(ISLOGICAL(D199),"",E199-E198)</f>
        <v/>
      </c>
      <c r="G199">
        <f>Weighting!$H$7</f>
        <v>0</v>
      </c>
      <c r="H199">
        <f t="array" ref="H199">FREQUENCY(IF('Data Transformation'!$B$4:$B$8425=B195,'Data Transformation'!$G$4:$G$8425),'Bin Analysis'!$B199)</f>
        <v>2</v>
      </c>
      <c r="I199">
        <f t="shared" ref="I199:I217" si="25">H199-H198</f>
        <v>0</v>
      </c>
      <c r="J199">
        <f>IF(I199=0,0,1)</f>
        <v>0</v>
      </c>
      <c r="K199">
        <f>J199*Weighting!$W$7</f>
        <v>0</v>
      </c>
      <c r="M199" s="14"/>
    </row>
    <row r="200" spans="1:25" x14ac:dyDescent="0.25">
      <c r="A200" s="32">
        <f>IF(Weighting!$P$8&gt;0,B200,"")</f>
        <v>0.58299999999999996</v>
      </c>
      <c r="B200">
        <f>Weighting!$C$8</f>
        <v>0.58299999999999996</v>
      </c>
      <c r="C200">
        <f>Weighting!$F$8</f>
        <v>0</v>
      </c>
      <c r="D200" t="b">
        <f>IF(C200=1,'Data Transformation'!$G$3+0.5*'Data Transformation'!$W$25,IF(C201=1,D201-'Data Transformation'!$W$25,FALSE))</f>
        <v>0</v>
      </c>
      <c r="E200" t="str">
        <f t="array" ref="E200">IF(ISLOGICAL(D200),"",FREQUENCY(IF('Data Transformation'!$B$425:$B$8425='Bin Analysis'!$B195,'Data Transformation'!$G$425:$G$8425),D200))</f>
        <v/>
      </c>
      <c r="F200" t="str">
        <f t="shared" si="24"/>
        <v/>
      </c>
      <c r="G200">
        <f>Weighting!$H$8</f>
        <v>0</v>
      </c>
      <c r="H200">
        <f t="array" ref="H200">FREQUENCY(IF('Data Transformation'!$B$4:$B$8425=B195,'Data Transformation'!$G$4:$G$8425),'Bin Analysis'!$B200)</f>
        <v>3</v>
      </c>
      <c r="I200">
        <f t="shared" si="25"/>
        <v>1</v>
      </c>
      <c r="J200">
        <f t="shared" ref="J200:J217" si="26">IF(I200=0,0,1)</f>
        <v>1</v>
      </c>
      <c r="K200">
        <f>J200*Weighting!$W$8</f>
        <v>3</v>
      </c>
      <c r="M200" s="14"/>
    </row>
    <row r="201" spans="1:25" x14ac:dyDescent="0.25">
      <c r="A201" s="32">
        <f>IF(Weighting!$P$9&gt;0,B201,"")</f>
        <v>0.71399999999999997</v>
      </c>
      <c r="B201" s="50">
        <f>Weighting!$C$9</f>
        <v>0.71399999999999997</v>
      </c>
      <c r="C201">
        <f>Weighting!$F$9</f>
        <v>0</v>
      </c>
      <c r="D201" t="b">
        <f>IF(C201=1,'Data Transformation'!$G$3+0.5*'Data Transformation'!$W$25,IF(C202=1,D202-'Data Transformation'!$W$25,FALSE))</f>
        <v>0</v>
      </c>
      <c r="E201" t="str">
        <f t="array" ref="E201">IF(ISLOGICAL(D201),"",FREQUENCY(IF('Data Transformation'!$B$425:$B$8425='Bin Analysis'!$B195,'Data Transformation'!$G$425:$G$8425),D201))</f>
        <v/>
      </c>
      <c r="F201" t="str">
        <f t="shared" si="24"/>
        <v/>
      </c>
      <c r="G201">
        <f>Weighting!$H$9</f>
        <v>0</v>
      </c>
      <c r="H201">
        <f t="array" ref="H201">FREQUENCY(IF('Data Transformation'!$B$4:$B$8425=B195,'Data Transformation'!$G$4:$G$8425),'Bin Analysis'!$B201)</f>
        <v>5</v>
      </c>
      <c r="I201">
        <f t="shared" si="25"/>
        <v>2</v>
      </c>
      <c r="J201">
        <f t="shared" si="26"/>
        <v>1</v>
      </c>
      <c r="K201">
        <f>J201*Weighting!$W$9</f>
        <v>3</v>
      </c>
      <c r="M201" s="14"/>
    </row>
    <row r="202" spans="1:25" x14ac:dyDescent="0.25">
      <c r="A202" s="32">
        <f>IF(Weighting!$P$10&gt;0,B202,"")</f>
        <v>0.84499999999999997</v>
      </c>
      <c r="B202">
        <f>Weighting!$C$10</f>
        <v>0.84499999999999997</v>
      </c>
      <c r="C202">
        <f>Weighting!$F$10</f>
        <v>0</v>
      </c>
      <c r="D202" t="b">
        <f>IF(C202=1,'Data Transformation'!$G$3+0.5*'Data Transformation'!$W$25,IF(C203=1,D203-'Data Transformation'!$W$25,FALSE))</f>
        <v>0</v>
      </c>
      <c r="E202" t="str">
        <f t="array" ref="E202">IF(ISLOGICAL(D202),"",FREQUENCY(IF('Data Transformation'!$B$425:$B$8425='Bin Analysis'!$B195,'Data Transformation'!$G$425:$G$8425),D202))</f>
        <v/>
      </c>
      <c r="F202" t="str">
        <f t="shared" si="24"/>
        <v/>
      </c>
      <c r="G202">
        <f>Weighting!$H$10</f>
        <v>0</v>
      </c>
      <c r="H202">
        <f t="array" ref="H202">FREQUENCY(IF('Data Transformation'!$B$4:$B$8425=B195,'Data Transformation'!$G$4:$G$8425),'Bin Analysis'!$B202)</f>
        <v>10</v>
      </c>
      <c r="I202">
        <f t="shared" si="25"/>
        <v>5</v>
      </c>
      <c r="J202">
        <f t="shared" si="26"/>
        <v>1</v>
      </c>
      <c r="K202">
        <f>J202*Weighting!$W$10</f>
        <v>3</v>
      </c>
      <c r="M202" s="14"/>
    </row>
    <row r="203" spans="1:25" x14ac:dyDescent="0.25">
      <c r="A203" s="32">
        <f>IF(Weighting!$P$11&gt;0,B203,"")</f>
        <v>0.97599999999999998</v>
      </c>
      <c r="B203">
        <f>Weighting!$C$11</f>
        <v>0.97599999999999998</v>
      </c>
      <c r="C203">
        <f>Weighting!$F$11</f>
        <v>0</v>
      </c>
      <c r="D203">
        <f>IF(C203=1,'Data Transformation'!$G$3+0.5*'Data Transformation'!$W$25,IF(C204=1,D204-'Data Transformation'!$W$25,FALSE))</f>
        <v>0.86899999999999999</v>
      </c>
      <c r="E203">
        <f t="array" ref="E203">IF(ISLOGICAL(D203),"",FREQUENCY(IF('Data Transformation'!$B$425:$B$8425='Bin Analysis'!$B195,'Data Transformation'!$G$425:$G$8425),D203))</f>
        <v>10</v>
      </c>
      <c r="F203" t="e">
        <f t="shared" si="24"/>
        <v>#VALUE!</v>
      </c>
      <c r="G203">
        <f>Weighting!$H$11</f>
        <v>0</v>
      </c>
      <c r="H203">
        <f t="array" ref="H203">FREQUENCY(IF('Data Transformation'!$B$4:$B$8425=B195,'Data Transformation'!$G$4:$G$8425),'Bin Analysis'!$B203)</f>
        <v>17</v>
      </c>
      <c r="I203">
        <f t="shared" si="25"/>
        <v>7</v>
      </c>
      <c r="J203">
        <f t="shared" si="26"/>
        <v>1</v>
      </c>
      <c r="K203">
        <f>J203*Weighting!$W$11</f>
        <v>2</v>
      </c>
      <c r="M203" s="14"/>
    </row>
    <row r="204" spans="1:25" x14ac:dyDescent="0.25">
      <c r="A204" s="32">
        <f>IF(Weighting!$P$12&gt;0,B204,"")</f>
        <v>1.107</v>
      </c>
      <c r="B204">
        <f>Weighting!$C$12</f>
        <v>1.107</v>
      </c>
      <c r="C204">
        <f>Weighting!$F$12</f>
        <v>1</v>
      </c>
      <c r="D204">
        <f>IF(C204=1,'Data Transformation'!$G$3+0.5*'Data Transformation'!$W$25,IF(C205=1,D205-'Data Transformation'!$W$25,FALSE))</f>
        <v>1.131</v>
      </c>
      <c r="E204">
        <f t="array" ref="E204">IF(ISLOGICAL(D204),"",FREQUENCY(IF('Data Transformation'!$B$425:$B$8425='Bin Analysis'!$B195,'Data Transformation'!$G$425:$G$8425),D204))</f>
        <v>17</v>
      </c>
      <c r="F204">
        <f t="shared" si="24"/>
        <v>7</v>
      </c>
      <c r="G204">
        <f>Weighting!$H$12</f>
        <v>0</v>
      </c>
      <c r="H204">
        <f t="array" ref="H204">FREQUENCY(IF('Data Transformation'!$B$4:$B$8425=B195,'Data Transformation'!$G$4:$G$8425),'Bin Analysis'!$B204)</f>
        <v>18</v>
      </c>
      <c r="I204">
        <f t="shared" si="25"/>
        <v>1</v>
      </c>
      <c r="J204">
        <f t="shared" si="26"/>
        <v>1</v>
      </c>
      <c r="K204">
        <f>J204*Weighting!$W$12</f>
        <v>1</v>
      </c>
      <c r="M204" s="14"/>
    </row>
    <row r="205" spans="1:25" x14ac:dyDescent="0.25">
      <c r="A205" s="32">
        <f>IF(Weighting!$P$13&gt;0,B205,"")</f>
        <v>1.238</v>
      </c>
      <c r="B205">
        <f>Weighting!$C$13</f>
        <v>1.238</v>
      </c>
      <c r="C205">
        <f>Weighting!$F$13</f>
        <v>0</v>
      </c>
      <c r="D205" t="b">
        <f>IF(C205=1,'Data Transformation'!$G$3+0.5*'Data Transformation'!$W$25,IF(C206=1,D206-'Data Transformation'!$W$25,FALSE))</f>
        <v>0</v>
      </c>
      <c r="E205" t="str">
        <f t="array" ref="E205">IF(ISLOGICAL(D205),"",FREQUENCY(IF('Data Transformation'!$B$425:$B$8425='Bin Analysis'!$B195,'Data Transformation'!$G$425:$G$8425),D205))</f>
        <v/>
      </c>
      <c r="F205" t="str">
        <f t="shared" si="24"/>
        <v/>
      </c>
      <c r="G205">
        <f>Weighting!$H$13</f>
        <v>0</v>
      </c>
      <c r="H205">
        <f t="array" ref="H205">FREQUENCY(IF('Data Transformation'!$B$4:$B$8425=B195,'Data Transformation'!$G$4:$G$8425),'Bin Analysis'!$B205)</f>
        <v>18</v>
      </c>
      <c r="I205">
        <f t="shared" si="25"/>
        <v>0</v>
      </c>
      <c r="J205">
        <f t="shared" si="26"/>
        <v>0</v>
      </c>
      <c r="K205">
        <f>J205*Weighting!$W$13</f>
        <v>0</v>
      </c>
      <c r="M205" s="14"/>
    </row>
    <row r="206" spans="1:25" x14ac:dyDescent="0.25">
      <c r="A206" s="32">
        <f>IF(Weighting!$P$14&gt;0,B206,"")</f>
        <v>1.369</v>
      </c>
      <c r="B206">
        <f>Weighting!$C$14</f>
        <v>1.369</v>
      </c>
      <c r="C206">
        <f>Weighting!$F$14</f>
        <v>0</v>
      </c>
      <c r="D206" t="b">
        <f>IF(C206=1,'Data Transformation'!$G$3+0.5*'Data Transformation'!$W$25,IF(C207=1,D207-'Data Transformation'!$W$25,FALSE))</f>
        <v>0</v>
      </c>
      <c r="E206" t="str">
        <f t="array" ref="E206">IF(ISLOGICAL(D206),"",FREQUENCY(IF('Data Transformation'!$B$425:$B$8425='Bin Analysis'!$B195,'Data Transformation'!$G$425:$G$8425),D206))</f>
        <v/>
      </c>
      <c r="F206" t="str">
        <f t="shared" si="24"/>
        <v/>
      </c>
      <c r="G206">
        <f>Weighting!$H$14</f>
        <v>0</v>
      </c>
      <c r="H206">
        <f t="array" ref="H206">FREQUENCY(IF('Data Transformation'!$B$4:$B$8425=B195,'Data Transformation'!$G$4:$G$8425),'Bin Analysis'!$B206)</f>
        <v>18</v>
      </c>
      <c r="I206">
        <f t="shared" si="25"/>
        <v>0</v>
      </c>
      <c r="J206">
        <f t="shared" si="26"/>
        <v>0</v>
      </c>
      <c r="K206">
        <f>J206*Weighting!$W$14</f>
        <v>0</v>
      </c>
      <c r="M206" s="14"/>
    </row>
    <row r="207" spans="1:25" x14ac:dyDescent="0.25">
      <c r="A207" s="32">
        <f>IF(Weighting!$P$15&gt;0,B207,"")</f>
        <v>1.5000009999999999</v>
      </c>
      <c r="B207">
        <f>Weighting!$C$15</f>
        <v>1.5000009999999999</v>
      </c>
      <c r="C207">
        <f>Weighting!$F$15</f>
        <v>0</v>
      </c>
      <c r="D207" t="b">
        <f>IF(C207=1,'Data Transformation'!$G$3+0.5*'Data Transformation'!$W$25,IF(C208=1,D208-'Data Transformation'!$W$25,FALSE))</f>
        <v>0</v>
      </c>
      <c r="E207" t="str">
        <f t="array" ref="E207">IF(ISLOGICAL(D207),"",FREQUENCY(IF('Data Transformation'!$B$425:$B$8425='Bin Analysis'!$B195,'Data Transformation'!$G$425:$G$8425),D207))</f>
        <v/>
      </c>
      <c r="F207" t="str">
        <f t="shared" si="24"/>
        <v/>
      </c>
      <c r="G207">
        <f>Weighting!$H$15</f>
        <v>0</v>
      </c>
      <c r="H207">
        <f t="array" ref="H207">FREQUENCY(IF('Data Transformation'!$B$4:$B$8425=B195,'Data Transformation'!$G$4:$G$8425),'Bin Analysis'!$B207)</f>
        <v>18</v>
      </c>
      <c r="I207">
        <f t="shared" si="25"/>
        <v>0</v>
      </c>
      <c r="J207">
        <f t="shared" si="26"/>
        <v>0</v>
      </c>
      <c r="K207">
        <f>J207*Weighting!$W$15</f>
        <v>0</v>
      </c>
      <c r="M207" s="14"/>
    </row>
    <row r="208" spans="1:25" x14ac:dyDescent="0.25">
      <c r="A208" s="32" t="str">
        <f>IF(Weighting!$P$16&gt;0,B208,"")</f>
        <v/>
      </c>
      <c r="B208">
        <f>Weighting!$C$16</f>
        <v>1.631</v>
      </c>
      <c r="C208">
        <f>Weighting!$F$16</f>
        <v>0</v>
      </c>
      <c r="D208" t="b">
        <f>IF(C208=1,'Data Transformation'!$G$3+0.5*'Data Transformation'!$W$25,IF(C209=1,D209-'Data Transformation'!$W$25,FALSE))</f>
        <v>0</v>
      </c>
      <c r="E208" t="str">
        <f t="array" ref="E208">IF(ISLOGICAL(D208),"",FREQUENCY(IF('Data Transformation'!$B$425:$B$8425='Bin Analysis'!$B195,'Data Transformation'!$G$425:$G$8425),D208))</f>
        <v/>
      </c>
      <c r="F208" t="str">
        <f t="shared" si="24"/>
        <v/>
      </c>
      <c r="G208">
        <f>Weighting!$H$16</f>
        <v>0</v>
      </c>
      <c r="H208">
        <f t="array" ref="H208">FREQUENCY(IF('Data Transformation'!$B$4:$B$8425=B195,'Data Transformation'!$G$4:$G$8425),'Bin Analysis'!$B208)</f>
        <v>18</v>
      </c>
      <c r="I208">
        <f t="shared" si="25"/>
        <v>0</v>
      </c>
      <c r="J208">
        <f t="shared" si="26"/>
        <v>0</v>
      </c>
      <c r="K208">
        <f>J208*Weighting!$W$16</f>
        <v>0</v>
      </c>
      <c r="M208" s="14"/>
    </row>
    <row r="209" spans="1:25" x14ac:dyDescent="0.25">
      <c r="A209" s="32" t="str">
        <f>IF(Weighting!$P$17&gt;0,B209,"")</f>
        <v/>
      </c>
      <c r="B209">
        <f>Weighting!$C$17</f>
        <v>1.762</v>
      </c>
      <c r="C209">
        <f>Weighting!$F$17</f>
        <v>0</v>
      </c>
      <c r="D209" t="b">
        <f>IF(C209=1,'Data Transformation'!$G$3+0.5*'Data Transformation'!$W$25,IF(C210=1,D210-'Data Transformation'!$W$25,FALSE))</f>
        <v>0</v>
      </c>
      <c r="E209" t="str">
        <f t="array" ref="E209">IF(ISLOGICAL(D209),"",FREQUENCY(IF('Data Transformation'!$B$425:$B$8425='Bin Analysis'!$B195,'Data Transformation'!$G$425:$G$8425),D209))</f>
        <v/>
      </c>
      <c r="F209" t="str">
        <f t="shared" si="24"/>
        <v/>
      </c>
      <c r="G209">
        <f>Weighting!$H$17</f>
        <v>0</v>
      </c>
      <c r="H209">
        <f t="array" ref="H209">FREQUENCY(IF('Data Transformation'!$B$4:$B$8425=B195,'Data Transformation'!$G$4:$G$8425),'Bin Analysis'!$B209)</f>
        <v>18</v>
      </c>
      <c r="I209">
        <f t="shared" si="25"/>
        <v>0</v>
      </c>
      <c r="J209">
        <f t="shared" si="26"/>
        <v>0</v>
      </c>
      <c r="K209">
        <f>J209*Weighting!$W$17</f>
        <v>0</v>
      </c>
      <c r="M209" s="14"/>
    </row>
    <row r="210" spans="1:25" x14ac:dyDescent="0.25">
      <c r="A210" s="32" t="str">
        <f>IF(Weighting!$P$18&gt;0,B210,"")</f>
        <v/>
      </c>
      <c r="B210">
        <f>Weighting!$C$18</f>
        <v>1.893</v>
      </c>
      <c r="C210">
        <f>Weighting!$F$18</f>
        <v>0</v>
      </c>
      <c r="D210" t="b">
        <f>IF(C210=1,'Data Transformation'!$G$3+0.5*'Data Transformation'!$W$25,IF(C211=1,D211-'Data Transformation'!$W$25,FALSE))</f>
        <v>0</v>
      </c>
      <c r="E210" t="str">
        <f t="array" ref="E210">IF(ISLOGICAL(D210),"",FREQUENCY(IF('Data Transformation'!$B$425:$B$8425='Bin Analysis'!$B195,'Data Transformation'!$G$425:$G$8425),D210))</f>
        <v/>
      </c>
      <c r="F210" t="str">
        <f t="shared" si="24"/>
        <v/>
      </c>
      <c r="G210">
        <f>Weighting!$H$18</f>
        <v>0</v>
      </c>
      <c r="H210">
        <f t="array" ref="H210">FREQUENCY(IF('Data Transformation'!$B$4:$B$8425=B195,'Data Transformation'!$G$4:$G$8425),'Bin Analysis'!$B210)</f>
        <v>18</v>
      </c>
      <c r="I210">
        <f t="shared" si="25"/>
        <v>0</v>
      </c>
      <c r="J210">
        <f t="shared" si="26"/>
        <v>0</v>
      </c>
      <c r="K210">
        <f>J210*Weighting!$W$18</f>
        <v>0</v>
      </c>
      <c r="M210" s="14"/>
    </row>
    <row r="211" spans="1:25" x14ac:dyDescent="0.25">
      <c r="A211" s="32" t="str">
        <f>IF(Weighting!$P$19&gt;0,B211,"")</f>
        <v/>
      </c>
      <c r="B211">
        <f>Weighting!$C$19</f>
        <v>2.024</v>
      </c>
      <c r="C211">
        <f>Weighting!$F$19</f>
        <v>0</v>
      </c>
      <c r="D211" t="b">
        <f>IF(C211=1,'Data Transformation'!$G$3+0.5*'Data Transformation'!$W$25,IF(C212=1,D212-'Data Transformation'!$W$25,FALSE))</f>
        <v>0</v>
      </c>
      <c r="E211" t="str">
        <f t="array" ref="E211">IF(ISLOGICAL(D211),"",FREQUENCY(IF('Data Transformation'!$B$425:$B$8425='Bin Analysis'!$B195,'Data Transformation'!$G$425:$G$8425),D211))</f>
        <v/>
      </c>
      <c r="F211" t="str">
        <f t="shared" si="24"/>
        <v/>
      </c>
      <c r="G211">
        <f>Weighting!$H$19</f>
        <v>0</v>
      </c>
      <c r="H211">
        <f t="array" ref="H211">FREQUENCY(IF('Data Transformation'!$B$4:$B$8425=B195,'Data Transformation'!$G$4:$G$8425),'Bin Analysis'!$B211)</f>
        <v>18</v>
      </c>
      <c r="I211">
        <f t="shared" si="25"/>
        <v>0</v>
      </c>
      <c r="J211">
        <f t="shared" si="26"/>
        <v>0</v>
      </c>
      <c r="K211">
        <f>J211*Weighting!$W$19</f>
        <v>0</v>
      </c>
      <c r="M211" s="14"/>
    </row>
    <row r="212" spans="1:25" x14ac:dyDescent="0.25">
      <c r="A212" s="32" t="str">
        <f>IF(Weighting!$P$20&gt;0,B212,"")</f>
        <v/>
      </c>
      <c r="B212">
        <f>Weighting!$C$20</f>
        <v>2.1550000000000002</v>
      </c>
      <c r="C212">
        <f>Weighting!$F$20</f>
        <v>0</v>
      </c>
      <c r="D212" t="b">
        <f>IF(C212=1,'Data Transformation'!$G$3+0.5*'Data Transformation'!$W$25,IF(C213=1,D213-'Data Transformation'!$W$25,FALSE))</f>
        <v>0</v>
      </c>
      <c r="E212" t="str">
        <f t="array" ref="E212">IF(ISLOGICAL(D212),"",FREQUENCY(IF('Data Transformation'!$B$425:$B$8425='Bin Analysis'!$B195,'Data Transformation'!$G$425:$G$8425),D212))</f>
        <v/>
      </c>
      <c r="F212" t="str">
        <f t="shared" si="24"/>
        <v/>
      </c>
      <c r="G212">
        <f>Weighting!$H$20</f>
        <v>0</v>
      </c>
      <c r="H212">
        <f t="array" ref="H212">FREQUENCY(IF('Data Transformation'!$B$4:$B$8425=B195,'Data Transformation'!$G$4:$G$8425),'Bin Analysis'!$B212)</f>
        <v>18</v>
      </c>
      <c r="I212">
        <f t="shared" si="25"/>
        <v>0</v>
      </c>
      <c r="J212">
        <f t="shared" si="26"/>
        <v>0</v>
      </c>
      <c r="K212">
        <f>J212*Weighting!$W$20</f>
        <v>0</v>
      </c>
      <c r="M212" s="14"/>
    </row>
    <row r="213" spans="1:25" x14ac:dyDescent="0.25">
      <c r="A213" s="32" t="str">
        <f>IF(Weighting!$P$21&gt;0,B213,"")</f>
        <v/>
      </c>
      <c r="B213">
        <f>Weighting!$C$21</f>
        <v>2.2860000000000005</v>
      </c>
      <c r="C213">
        <f>Weighting!$F$21</f>
        <v>0</v>
      </c>
      <c r="D213" t="b">
        <f>IF(C213=1,'Data Transformation'!$G$3+0.5*'Data Transformation'!$W$25,IF(C214=1,D214-'Data Transformation'!$W$25,FALSE))</f>
        <v>0</v>
      </c>
      <c r="E213" t="str">
        <f t="array" ref="E213">IF(ISLOGICAL(D213),"",FREQUENCY(IF('Data Transformation'!$B$425:$B$8425='Bin Analysis'!$B195,'Data Transformation'!$G$425:$G$8425),D213))</f>
        <v/>
      </c>
      <c r="F213" t="str">
        <f t="shared" si="24"/>
        <v/>
      </c>
      <c r="G213">
        <f>Weighting!$H$21</f>
        <v>0</v>
      </c>
      <c r="H213">
        <f t="array" ref="H213">FREQUENCY(IF('Data Transformation'!$B$4:$B$8425=B195,'Data Transformation'!$G$4:$G$8425),'Bin Analysis'!$B213)</f>
        <v>18</v>
      </c>
      <c r="I213">
        <f t="shared" si="25"/>
        <v>0</v>
      </c>
      <c r="J213">
        <f t="shared" si="26"/>
        <v>0</v>
      </c>
      <c r="K213">
        <f>J213*Weighting!$W$21</f>
        <v>0</v>
      </c>
      <c r="M213" s="14"/>
    </row>
    <row r="214" spans="1:25" x14ac:dyDescent="0.25">
      <c r="A214" s="32" t="str">
        <f>IF(Weighting!$P$22&gt;0,B214,"")</f>
        <v/>
      </c>
      <c r="B214">
        <f>Weighting!$C$22</f>
        <v>2.4170000000000007</v>
      </c>
      <c r="C214">
        <f>Weighting!$F$22</f>
        <v>0</v>
      </c>
      <c r="D214" t="b">
        <f>IF(C214=1,'Data Transformation'!$G$3+0.5*'Data Transformation'!$W$25,IF(C215=1,D215-'Data Transformation'!$W$25,FALSE))</f>
        <v>0</v>
      </c>
      <c r="E214" t="str">
        <f t="array" ref="E214">IF(ISLOGICAL(D214),"",FREQUENCY(IF('Data Transformation'!$B$425:$B$8425='Bin Analysis'!$B195,'Data Transformation'!$G$425:$G$8425),D214))</f>
        <v/>
      </c>
      <c r="F214" t="str">
        <f t="shared" si="24"/>
        <v/>
      </c>
      <c r="G214">
        <f>Weighting!$H$22</f>
        <v>0</v>
      </c>
      <c r="H214">
        <f t="array" ref="H214">FREQUENCY(IF('Data Transformation'!$B$4:$B$8425=B195,'Data Transformation'!$G$4:$G$8425),'Bin Analysis'!$B214)</f>
        <v>18</v>
      </c>
      <c r="I214">
        <f t="shared" si="25"/>
        <v>0</v>
      </c>
      <c r="J214">
        <f t="shared" si="26"/>
        <v>0</v>
      </c>
      <c r="K214">
        <f>J214*Weighting!$W$22</f>
        <v>0</v>
      </c>
      <c r="M214" s="14"/>
    </row>
    <row r="215" spans="1:25" x14ac:dyDescent="0.25">
      <c r="A215" s="32" t="str">
        <f>IF(Weighting!$P$23&gt;0,B215,"")</f>
        <v/>
      </c>
      <c r="B215">
        <f>Weighting!$C$23</f>
        <v>2.5480000000000009</v>
      </c>
      <c r="C215">
        <f>Weighting!$F$23</f>
        <v>0</v>
      </c>
      <c r="D215" t="b">
        <f>IF(C215=1,'Data Transformation'!$G$3+0.5*'Data Transformation'!$W$25,IF(C216=1,D216-'Data Transformation'!$W$25,FALSE))</f>
        <v>0</v>
      </c>
      <c r="E215" t="str">
        <f t="array" ref="E215">IF(ISLOGICAL(D215),"",FREQUENCY(IF('Data Transformation'!$B$425:$B$8425='Bin Analysis'!$B195,'Data Transformation'!$G$425:$G$8425),D215))</f>
        <v/>
      </c>
      <c r="F215" t="str">
        <f t="shared" si="24"/>
        <v/>
      </c>
      <c r="G215">
        <f>Weighting!$H$23</f>
        <v>0</v>
      </c>
      <c r="H215">
        <f t="array" ref="H215">FREQUENCY(IF('Data Transformation'!$B$4:$B$8425=B195,'Data Transformation'!$G$4:$G$8425),'Bin Analysis'!$B215)</f>
        <v>18</v>
      </c>
      <c r="I215">
        <f t="shared" si="25"/>
        <v>0</v>
      </c>
      <c r="J215">
        <f t="shared" si="26"/>
        <v>0</v>
      </c>
      <c r="K215">
        <f>J215*Weighting!$W$23</f>
        <v>0</v>
      </c>
      <c r="M215" s="14"/>
    </row>
    <row r="216" spans="1:25" x14ac:dyDescent="0.25">
      <c r="A216" s="32" t="str">
        <f>IF(Weighting!$P$24&gt;0,B216,"")</f>
        <v/>
      </c>
      <c r="B216">
        <f>Weighting!$C$24</f>
        <v>2.6790000000000012</v>
      </c>
      <c r="C216">
        <f>Weighting!$F$24</f>
        <v>0</v>
      </c>
      <c r="D216" t="b">
        <f>IF(C216=1,'Data Transformation'!$G$3+0.5*'Data Transformation'!$W$25,IF(C217=1,D217-'Data Transformation'!$W$25,FALSE))</f>
        <v>0</v>
      </c>
      <c r="E216" t="str">
        <f t="array" ref="E216">IF(ISLOGICAL(D216),"",FREQUENCY(IF('Data Transformation'!$B$425:$B$8425='Bin Analysis'!$B195,'Data Transformation'!$G$425:$G$8425),D216))</f>
        <v/>
      </c>
      <c r="F216" t="str">
        <f t="shared" si="24"/>
        <v/>
      </c>
      <c r="G216">
        <f>Weighting!$H$24</f>
        <v>0</v>
      </c>
      <c r="H216">
        <f t="array" ref="H216">FREQUENCY(IF('Data Transformation'!$B$4:$B$8425=B195,'Data Transformation'!$G$4:$G$8425),'Bin Analysis'!$B216)</f>
        <v>18</v>
      </c>
      <c r="I216">
        <f t="shared" si="25"/>
        <v>0</v>
      </c>
      <c r="J216">
        <f t="shared" si="26"/>
        <v>0</v>
      </c>
      <c r="K216">
        <f>J216*Weighting!$W$24</f>
        <v>0</v>
      </c>
      <c r="M216" s="14"/>
    </row>
    <row r="217" spans="1:25" x14ac:dyDescent="0.25">
      <c r="A217" s="32" t="str">
        <f>IF(Weighting!$P$25&gt;0,B217,"")</f>
        <v/>
      </c>
      <c r="B217">
        <f>Weighting!$C$25</f>
        <v>2.8100000000000014</v>
      </c>
      <c r="C217">
        <f>Weighting!$F$25</f>
        <v>0</v>
      </c>
      <c r="D217" t="b">
        <f>IF(C217=1,'Data Transformation'!$G$3+0.5*'Data Transformation'!$W$25,IF(C218=1,D218-'Data Transformation'!$W$25,FALSE))</f>
        <v>0</v>
      </c>
      <c r="E217" t="str">
        <f t="array" ref="E217">IF(ISLOGICAL(D217),"",FREQUENCY(IF('Data Transformation'!$B$425:$B$8425='Bin Analysis'!$B195,'Data Transformation'!$G$425:$G$8425),D217))</f>
        <v/>
      </c>
      <c r="F217" t="str">
        <f t="shared" si="24"/>
        <v/>
      </c>
      <c r="G217">
        <f>Weighting!$H$25</f>
        <v>0</v>
      </c>
      <c r="H217">
        <f t="array" ref="H217">FREQUENCY(IF('Data Transformation'!$B$4:$B$8425=B195,'Data Transformation'!$G$4:$G$8425),'Bin Analysis'!$B217)</f>
        <v>18</v>
      </c>
      <c r="I217">
        <f t="shared" si="25"/>
        <v>0</v>
      </c>
      <c r="J217">
        <f t="shared" si="26"/>
        <v>0</v>
      </c>
      <c r="K217">
        <f>J217*Weighting!$W$25</f>
        <v>0</v>
      </c>
      <c r="M217" s="14"/>
    </row>
    <row r="218" spans="1:25" x14ac:dyDescent="0.25">
      <c r="O218"/>
      <c r="P218"/>
      <c r="Q218"/>
      <c r="R218"/>
    </row>
    <row r="219" spans="1:25" ht="23.25" x14ac:dyDescent="0.35">
      <c r="A219" s="21" t="s">
        <v>0</v>
      </c>
      <c r="B219" s="21">
        <f>IFERROR(VLOOKUP(C219,'Data Transformation'!$L$6:$M$426,2,FALSE),"")</f>
        <v>9</v>
      </c>
      <c r="C219" s="21">
        <f>C195+1</f>
        <v>9</v>
      </c>
      <c r="D219" s="21"/>
      <c r="E219" s="21"/>
      <c r="F219" s="21"/>
      <c r="G219" s="21"/>
      <c r="H219" s="22"/>
      <c r="I219" s="22"/>
      <c r="J219" s="22"/>
      <c r="K219" s="21"/>
      <c r="L219" s="21">
        <f>B219</f>
        <v>9</v>
      </c>
      <c r="M219" s="23">
        <f>INDEX('Data Transformation'!$O$4:$O$424,MATCH($B219,'Data Transformation'!$M$4:$M$424,0),MATCH($M$2,'Data Transformation'!$O$3,0))</f>
        <v>17</v>
      </c>
      <c r="N219" s="27">
        <f>IF('Input and Summary Results'!$J$16="minimum",'Bin Analysis'!X220/(M219-1),'Bin Analysis'!Y219/('Bin Analysis'!M219-1))</f>
        <v>0</v>
      </c>
      <c r="O219" s="27">
        <f>IF(M219=FALSE,NA(),(VLOOKUP(1,C222:K241,4,FALSE))/(M219-1))</f>
        <v>0.3125</v>
      </c>
      <c r="P219" s="27">
        <f>IF(M219=FALSE,NA(),SUM(J222:J241)/Weighting!$S$5)</f>
        <v>0.7</v>
      </c>
      <c r="Q219" s="27">
        <f>IF(M219=FALSE,NA(),SUM(K222:K241)/Weighting!$S$6)</f>
        <v>0.65217391304347827</v>
      </c>
      <c r="R219" s="27">
        <f>IF(M219=FALSE,NA(),(VLOOKUP(1,G222:K241,3,FALSE))/(M219-1))</f>
        <v>0.125</v>
      </c>
      <c r="S219" s="22" t="str">
        <f>IF(M219=FALSE,NA(),IF(SUM(J222:J241)=2,"yes","no"))</f>
        <v>no</v>
      </c>
      <c r="X219" s="2" cm="2">
        <f t="array" ref="X219:X220">FREQUENCY(IF('Data Transformation'!$B$425:$B$6424='Bin Analysis'!L219,'Data Transformation'!$G$425:$G$6424),'Data Transformation'!$U$11)</f>
        <v>16</v>
      </c>
      <c r="Y219" s="2" cm="2">
        <f t="array" ref="Y219:Y220">FREQUENCY(IF('Data Transformation'!$B$425:$B$6424='Bin Analysis'!L219,'Data Transformation'!$G$425:$G$6424),'Data Transformation'!$U$12)</f>
        <v>11</v>
      </c>
    </row>
    <row r="220" spans="1:25" x14ac:dyDescent="0.25">
      <c r="A220" s="14" t="s">
        <v>66</v>
      </c>
      <c r="B220" t="s">
        <v>47</v>
      </c>
      <c r="C220" t="s">
        <v>5</v>
      </c>
      <c r="D220" t="s">
        <v>99</v>
      </c>
      <c r="E220" t="s">
        <v>100</v>
      </c>
      <c r="F220" t="s">
        <v>101</v>
      </c>
      <c r="G220" t="s">
        <v>69</v>
      </c>
      <c r="H220" t="s">
        <v>31</v>
      </c>
      <c r="I220" t="s">
        <v>32</v>
      </c>
      <c r="J220" t="s">
        <v>46</v>
      </c>
      <c r="K220" s="14" t="s">
        <v>45</v>
      </c>
      <c r="M220" s="14"/>
      <c r="X220" s="2">
        <v>0</v>
      </c>
      <c r="Y220" s="2">
        <v>5</v>
      </c>
    </row>
    <row r="221" spans="1:25" x14ac:dyDescent="0.25">
      <c r="A221" s="32"/>
      <c r="D221" t="b">
        <f>IF(C221=1,'Data Transformation'!$G$3+0.5*'Data Transformation'!$W$25,IF(C222=1,D222-'Data Transformation'!$W$25,FALSE))</f>
        <v>0</v>
      </c>
      <c r="E221" t="str">
        <f t="array" ref="E221">IF(ISLOGICAL(D221),"",FREQUENCY(IF('Data Transformation'!$B$425:$B$8425='Bin Analysis'!$B219,'Data Transformation'!$G$425:$G$8425),D221))</f>
        <v/>
      </c>
      <c r="F221" t="str">
        <f>IF(ISLOGICAL(D221),"",E221-E220)</f>
        <v/>
      </c>
      <c r="M221" s="14"/>
    </row>
    <row r="222" spans="1:25" x14ac:dyDescent="0.25">
      <c r="A222" s="32">
        <f>IF(Weighting!$P$6&gt;0,B222,"")</f>
        <v>0.32100000000000001</v>
      </c>
      <c r="B222">
        <f>Weighting!$C$6</f>
        <v>0.32100000000000001</v>
      </c>
      <c r="C222">
        <f>Weighting!$F$6</f>
        <v>0</v>
      </c>
      <c r="D222" t="b">
        <f>IF(C222=1,'Data Transformation'!$G$3+0.5*'Data Transformation'!$W$25,IF(C223=1,D223-'Data Transformation'!$W$25,FALSE))</f>
        <v>0</v>
      </c>
      <c r="E222" t="str">
        <f t="array" ref="E222">IF(ISLOGICAL(D222),"",FREQUENCY(IF('Data Transformation'!$B$425:$B$8425='Bin Analysis'!$B219,'Data Transformation'!$G$425:$G$8425),D222))</f>
        <v/>
      </c>
      <c r="F222" t="str">
        <f>IF(ISLOGICAL(D222),"",E222-E221)</f>
        <v/>
      </c>
      <c r="G222">
        <f>Weighting!$H$6</f>
        <v>1</v>
      </c>
      <c r="H222">
        <f t="array" ref="H222">FREQUENCY(IF('Data Transformation'!$B$4:$B$8425=B219,'Data Transformation'!$G$4:$G$8425),'Bin Analysis'!$B222)</f>
        <v>2</v>
      </c>
      <c r="I222">
        <f>H222-H221</f>
        <v>2</v>
      </c>
      <c r="J222">
        <f>IF(I222=0,0,1)</f>
        <v>1</v>
      </c>
      <c r="K222">
        <f>J222*Weighting!$W$6</f>
        <v>1</v>
      </c>
      <c r="M222" s="14"/>
    </row>
    <row r="223" spans="1:25" x14ac:dyDescent="0.25">
      <c r="A223" s="32">
        <f>IF(Weighting!$P$7&gt;0,B223,"")</f>
        <v>0.45200000000000001</v>
      </c>
      <c r="B223">
        <f>Weighting!$C$7</f>
        <v>0.45200000000000001</v>
      </c>
      <c r="C223">
        <f>Weighting!$F$7</f>
        <v>0</v>
      </c>
      <c r="D223" t="b">
        <f>IF(C223=1,'Data Transformation'!$G$3+0.5*'Data Transformation'!$W$25,IF(C224=1,D224-'Data Transformation'!$W$25,FALSE))</f>
        <v>0</v>
      </c>
      <c r="E223" t="str">
        <f t="array" ref="E223">IF(ISLOGICAL(D223),"",FREQUENCY(IF('Data Transformation'!$B$425:$B$8425='Bin Analysis'!$B219,'Data Transformation'!$G$425:$G$8425),D223))</f>
        <v/>
      </c>
      <c r="F223" t="str">
        <f t="shared" ref="F223:F241" si="27">IF(ISLOGICAL(D223),"",E223-E222)</f>
        <v/>
      </c>
      <c r="G223">
        <f>Weighting!$H$7</f>
        <v>0</v>
      </c>
      <c r="H223">
        <f t="array" ref="H223">FREQUENCY(IF('Data Transformation'!$B$4:$B$8425=B219,'Data Transformation'!$G$4:$G$8425),'Bin Analysis'!$B223)</f>
        <v>3</v>
      </c>
      <c r="I223">
        <f t="shared" ref="I223:I241" si="28">H223-H222</f>
        <v>1</v>
      </c>
      <c r="J223">
        <f>IF(I223=0,0,1)</f>
        <v>1</v>
      </c>
      <c r="K223">
        <f>J223*Weighting!$W$7</f>
        <v>2</v>
      </c>
      <c r="M223" s="14"/>
    </row>
    <row r="224" spans="1:25" x14ac:dyDescent="0.25">
      <c r="A224" s="32">
        <f>IF(Weighting!$P$8&gt;0,B224,"")</f>
        <v>0.58299999999999996</v>
      </c>
      <c r="B224">
        <f>Weighting!$C$8</f>
        <v>0.58299999999999996</v>
      </c>
      <c r="C224">
        <f>Weighting!$F$8</f>
        <v>0</v>
      </c>
      <c r="D224" t="b">
        <f>IF(C224=1,'Data Transformation'!$G$3+0.5*'Data Transformation'!$W$25,IF(C225=1,D225-'Data Transformation'!$W$25,FALSE))</f>
        <v>0</v>
      </c>
      <c r="E224" t="str">
        <f t="array" ref="E224">IF(ISLOGICAL(D224),"",FREQUENCY(IF('Data Transformation'!$B$425:$B$8425='Bin Analysis'!$B219,'Data Transformation'!$G$425:$G$8425),D224))</f>
        <v/>
      </c>
      <c r="F224" t="str">
        <f t="shared" si="27"/>
        <v/>
      </c>
      <c r="G224">
        <f>Weighting!$H$8</f>
        <v>0</v>
      </c>
      <c r="H224">
        <f t="array" ref="H224">FREQUENCY(IF('Data Transformation'!$B$4:$B$8425=B219,'Data Transformation'!$G$4:$G$8425),'Bin Analysis'!$B224)</f>
        <v>4</v>
      </c>
      <c r="I224">
        <f t="shared" si="28"/>
        <v>1</v>
      </c>
      <c r="J224">
        <f t="shared" ref="J224:J241" si="29">IF(I224=0,0,1)</f>
        <v>1</v>
      </c>
      <c r="K224">
        <f>J224*Weighting!$W$8</f>
        <v>3</v>
      </c>
      <c r="M224" s="14"/>
    </row>
    <row r="225" spans="1:13" x14ac:dyDescent="0.25">
      <c r="A225" s="32">
        <f>IF(Weighting!$P$9&gt;0,B225,"")</f>
        <v>0.71399999999999997</v>
      </c>
      <c r="B225" s="50">
        <f>Weighting!$C$9</f>
        <v>0.71399999999999997</v>
      </c>
      <c r="C225">
        <f>Weighting!$F$9</f>
        <v>0</v>
      </c>
      <c r="D225" t="b">
        <f>IF(C225=1,'Data Transformation'!$G$3+0.5*'Data Transformation'!$W$25,IF(C226=1,D226-'Data Transformation'!$W$25,FALSE))</f>
        <v>0</v>
      </c>
      <c r="E225" t="str">
        <f t="array" ref="E225">IF(ISLOGICAL(D225),"",FREQUENCY(IF('Data Transformation'!$B$425:$B$8425='Bin Analysis'!$B219,'Data Transformation'!$G$425:$G$8425),D225))</f>
        <v/>
      </c>
      <c r="F225" t="str">
        <f t="shared" si="27"/>
        <v/>
      </c>
      <c r="G225">
        <f>Weighting!$H$9</f>
        <v>0</v>
      </c>
      <c r="H225">
        <f t="array" ref="H225">FREQUENCY(IF('Data Transformation'!$B$4:$B$8425=B219,'Data Transformation'!$G$4:$G$8425),'Bin Analysis'!$B225)</f>
        <v>6</v>
      </c>
      <c r="I225">
        <f t="shared" si="28"/>
        <v>2</v>
      </c>
      <c r="J225">
        <f t="shared" si="29"/>
        <v>1</v>
      </c>
      <c r="K225">
        <f>J225*Weighting!$W$9</f>
        <v>3</v>
      </c>
      <c r="M225" s="14"/>
    </row>
    <row r="226" spans="1:13" x14ac:dyDescent="0.25">
      <c r="A226" s="32">
        <f>IF(Weighting!$P$10&gt;0,B226,"")</f>
        <v>0.84499999999999997</v>
      </c>
      <c r="B226">
        <f>Weighting!$C$10</f>
        <v>0.84499999999999997</v>
      </c>
      <c r="C226">
        <f>Weighting!$F$10</f>
        <v>0</v>
      </c>
      <c r="D226" t="b">
        <f>IF(C226=1,'Data Transformation'!$G$3+0.5*'Data Transformation'!$W$25,IF(C227=1,D227-'Data Transformation'!$W$25,FALSE))</f>
        <v>0</v>
      </c>
      <c r="E226" t="str">
        <f t="array" ref="E226">IF(ISLOGICAL(D226),"",FREQUENCY(IF('Data Transformation'!$B$425:$B$8425='Bin Analysis'!$B219,'Data Transformation'!$G$425:$G$8425),D226))</f>
        <v/>
      </c>
      <c r="F226" t="str">
        <f t="shared" si="27"/>
        <v/>
      </c>
      <c r="G226">
        <f>Weighting!$H$10</f>
        <v>0</v>
      </c>
      <c r="H226">
        <f t="array" ref="H226">FREQUENCY(IF('Data Transformation'!$B$4:$B$8425=B219,'Data Transformation'!$G$4:$G$8425),'Bin Analysis'!$B226)</f>
        <v>11</v>
      </c>
      <c r="I226">
        <f t="shared" si="28"/>
        <v>5</v>
      </c>
      <c r="J226">
        <f t="shared" si="29"/>
        <v>1</v>
      </c>
      <c r="K226">
        <f>J226*Weighting!$W$10</f>
        <v>3</v>
      </c>
      <c r="M226" s="14"/>
    </row>
    <row r="227" spans="1:13" x14ac:dyDescent="0.25">
      <c r="A227" s="32">
        <f>IF(Weighting!$P$11&gt;0,B227,"")</f>
        <v>0.97599999999999998</v>
      </c>
      <c r="B227">
        <f>Weighting!$C$11</f>
        <v>0.97599999999999998</v>
      </c>
      <c r="C227">
        <f>Weighting!$F$11</f>
        <v>0</v>
      </c>
      <c r="D227">
        <f>IF(C227=1,'Data Transformation'!$G$3+0.5*'Data Transformation'!$W$25,IF(C228=1,D228-'Data Transformation'!$W$25,FALSE))</f>
        <v>0.86899999999999999</v>
      </c>
      <c r="E227">
        <f t="array" ref="E227">IF(ISLOGICAL(D227),"",FREQUENCY(IF('Data Transformation'!$B$425:$B$8425='Bin Analysis'!$B219,'Data Transformation'!$G$425:$G$8425),D227))</f>
        <v>11</v>
      </c>
      <c r="F227" t="e">
        <f t="shared" si="27"/>
        <v>#VALUE!</v>
      </c>
      <c r="G227">
        <f>Weighting!$H$11</f>
        <v>0</v>
      </c>
      <c r="H227">
        <f t="array" ref="H227">FREQUENCY(IF('Data Transformation'!$B$4:$B$8425=B219,'Data Transformation'!$G$4:$G$8425),'Bin Analysis'!$B227)</f>
        <v>13</v>
      </c>
      <c r="I227">
        <f t="shared" si="28"/>
        <v>2</v>
      </c>
      <c r="J227">
        <f t="shared" si="29"/>
        <v>1</v>
      </c>
      <c r="K227">
        <f>J227*Weighting!$W$11</f>
        <v>2</v>
      </c>
      <c r="M227" s="14"/>
    </row>
    <row r="228" spans="1:13" x14ac:dyDescent="0.25">
      <c r="A228" s="32">
        <f>IF(Weighting!$P$12&gt;0,B228,"")</f>
        <v>1.107</v>
      </c>
      <c r="B228">
        <f>Weighting!$C$12</f>
        <v>1.107</v>
      </c>
      <c r="C228">
        <f>Weighting!$F$12</f>
        <v>1</v>
      </c>
      <c r="D228">
        <f>IF(C228=1,'Data Transformation'!$G$3+0.5*'Data Transformation'!$W$25,IF(C229=1,D229-'Data Transformation'!$W$25,FALSE))</f>
        <v>1.131</v>
      </c>
      <c r="E228">
        <f t="array" ref="E228">IF(ISLOGICAL(D228),"",FREQUENCY(IF('Data Transformation'!$B$425:$B$8425='Bin Analysis'!$B219,'Data Transformation'!$G$425:$G$8425),D228))</f>
        <v>16</v>
      </c>
      <c r="F228">
        <f t="shared" si="27"/>
        <v>5</v>
      </c>
      <c r="G228">
        <f>Weighting!$H$12</f>
        <v>0</v>
      </c>
      <c r="H228">
        <f t="array" ref="H228">FREQUENCY(IF('Data Transformation'!$B$4:$B$8425=B219,'Data Transformation'!$G$4:$G$8425),'Bin Analysis'!$B228)</f>
        <v>17</v>
      </c>
      <c r="I228">
        <f t="shared" si="28"/>
        <v>4</v>
      </c>
      <c r="J228">
        <f t="shared" si="29"/>
        <v>1</v>
      </c>
      <c r="K228">
        <f>J228*Weighting!$W$12</f>
        <v>1</v>
      </c>
      <c r="M228" s="14"/>
    </row>
    <row r="229" spans="1:13" x14ac:dyDescent="0.25">
      <c r="A229" s="32">
        <f>IF(Weighting!$P$13&gt;0,B229,"")</f>
        <v>1.238</v>
      </c>
      <c r="B229">
        <f>Weighting!$C$13</f>
        <v>1.238</v>
      </c>
      <c r="C229">
        <f>Weighting!$F$13</f>
        <v>0</v>
      </c>
      <c r="D229" t="b">
        <f>IF(C229=1,'Data Transformation'!$G$3+0.5*'Data Transformation'!$W$25,IF(C230=1,D230-'Data Transformation'!$W$25,FALSE))</f>
        <v>0</v>
      </c>
      <c r="E229" t="str">
        <f t="array" ref="E229">IF(ISLOGICAL(D229),"",FREQUENCY(IF('Data Transformation'!$B$425:$B$8425='Bin Analysis'!$B219,'Data Transformation'!$G$425:$G$8425),D229))</f>
        <v/>
      </c>
      <c r="F229" t="str">
        <f t="shared" si="27"/>
        <v/>
      </c>
      <c r="G229">
        <f>Weighting!$H$13</f>
        <v>0</v>
      </c>
      <c r="H229">
        <f t="array" ref="H229">FREQUENCY(IF('Data Transformation'!$B$4:$B$8425=B219,'Data Transformation'!$G$4:$G$8425),'Bin Analysis'!$B229)</f>
        <v>17</v>
      </c>
      <c r="I229">
        <f t="shared" si="28"/>
        <v>0</v>
      </c>
      <c r="J229">
        <f t="shared" si="29"/>
        <v>0</v>
      </c>
      <c r="K229">
        <f>J229*Weighting!$W$13</f>
        <v>0</v>
      </c>
      <c r="M229" s="14"/>
    </row>
    <row r="230" spans="1:13" x14ac:dyDescent="0.25">
      <c r="A230" s="32">
        <f>IF(Weighting!$P$14&gt;0,B230,"")</f>
        <v>1.369</v>
      </c>
      <c r="B230">
        <f>Weighting!$C$14</f>
        <v>1.369</v>
      </c>
      <c r="C230">
        <f>Weighting!$F$14</f>
        <v>0</v>
      </c>
      <c r="D230" t="b">
        <f>IF(C230=1,'Data Transformation'!$G$3+0.5*'Data Transformation'!$W$25,IF(C231=1,D231-'Data Transformation'!$W$25,FALSE))</f>
        <v>0</v>
      </c>
      <c r="E230" t="str">
        <f t="array" ref="E230">IF(ISLOGICAL(D230),"",FREQUENCY(IF('Data Transformation'!$B$425:$B$8425='Bin Analysis'!$B219,'Data Transformation'!$G$425:$G$8425),D230))</f>
        <v/>
      </c>
      <c r="F230" t="str">
        <f t="shared" si="27"/>
        <v/>
      </c>
      <c r="G230">
        <f>Weighting!$H$14</f>
        <v>0</v>
      </c>
      <c r="H230">
        <f t="array" ref="H230">FREQUENCY(IF('Data Transformation'!$B$4:$B$8425=B219,'Data Transformation'!$G$4:$G$8425),'Bin Analysis'!$B230)</f>
        <v>17</v>
      </c>
      <c r="I230">
        <f t="shared" si="28"/>
        <v>0</v>
      </c>
      <c r="J230">
        <f t="shared" si="29"/>
        <v>0</v>
      </c>
      <c r="K230">
        <f>J230*Weighting!$W$14</f>
        <v>0</v>
      </c>
      <c r="M230" s="14"/>
    </row>
    <row r="231" spans="1:13" x14ac:dyDescent="0.25">
      <c r="A231" s="32">
        <f>IF(Weighting!$P$15&gt;0,B231,"")</f>
        <v>1.5000009999999999</v>
      </c>
      <c r="B231">
        <f>Weighting!$C$15</f>
        <v>1.5000009999999999</v>
      </c>
      <c r="C231">
        <f>Weighting!$F$15</f>
        <v>0</v>
      </c>
      <c r="D231" t="b">
        <f>IF(C231=1,'Data Transformation'!$G$3+0.5*'Data Transformation'!$W$25,IF(C232=1,D232-'Data Transformation'!$W$25,FALSE))</f>
        <v>0</v>
      </c>
      <c r="E231" t="str">
        <f t="array" ref="E231">IF(ISLOGICAL(D231),"",FREQUENCY(IF('Data Transformation'!$B$425:$B$8425='Bin Analysis'!$B219,'Data Transformation'!$G$425:$G$8425),D231))</f>
        <v/>
      </c>
      <c r="F231" t="str">
        <f t="shared" si="27"/>
        <v/>
      </c>
      <c r="G231">
        <f>Weighting!$H$15</f>
        <v>0</v>
      </c>
      <c r="H231">
        <f t="array" ref="H231">FREQUENCY(IF('Data Transformation'!$B$4:$B$8425=B219,'Data Transformation'!$G$4:$G$8425),'Bin Analysis'!$B231)</f>
        <v>17</v>
      </c>
      <c r="I231">
        <f t="shared" si="28"/>
        <v>0</v>
      </c>
      <c r="J231">
        <f t="shared" si="29"/>
        <v>0</v>
      </c>
      <c r="K231">
        <f>J231*Weighting!$W$15</f>
        <v>0</v>
      </c>
      <c r="M231" s="14"/>
    </row>
    <row r="232" spans="1:13" x14ac:dyDescent="0.25">
      <c r="A232" s="32" t="str">
        <f>IF(Weighting!$P$16&gt;0,B232,"")</f>
        <v/>
      </c>
      <c r="B232">
        <f>Weighting!$C$16</f>
        <v>1.631</v>
      </c>
      <c r="C232">
        <f>Weighting!$F$16</f>
        <v>0</v>
      </c>
      <c r="D232" t="b">
        <f>IF(C232=1,'Data Transformation'!$G$3+0.5*'Data Transformation'!$W$25,IF(C233=1,D233-'Data Transformation'!$W$25,FALSE))</f>
        <v>0</v>
      </c>
      <c r="E232" t="str">
        <f t="array" ref="E232">IF(ISLOGICAL(D232),"",FREQUENCY(IF('Data Transformation'!$B$425:$B$8425='Bin Analysis'!$B219,'Data Transformation'!$G$425:$G$8425),D232))</f>
        <v/>
      </c>
      <c r="F232" t="str">
        <f t="shared" si="27"/>
        <v/>
      </c>
      <c r="G232">
        <f>Weighting!$H$16</f>
        <v>0</v>
      </c>
      <c r="H232">
        <f t="array" ref="H232">FREQUENCY(IF('Data Transformation'!$B$4:$B$8425=B219,'Data Transformation'!$G$4:$G$8425),'Bin Analysis'!$B232)</f>
        <v>17</v>
      </c>
      <c r="I232">
        <f t="shared" si="28"/>
        <v>0</v>
      </c>
      <c r="J232">
        <f t="shared" si="29"/>
        <v>0</v>
      </c>
      <c r="K232">
        <f>J232*Weighting!$W$16</f>
        <v>0</v>
      </c>
      <c r="M232" s="14"/>
    </row>
    <row r="233" spans="1:13" x14ac:dyDescent="0.25">
      <c r="A233" s="32" t="str">
        <f>IF(Weighting!$P$17&gt;0,B233,"")</f>
        <v/>
      </c>
      <c r="B233">
        <f>Weighting!$C$17</f>
        <v>1.762</v>
      </c>
      <c r="C233">
        <f>Weighting!$F$17</f>
        <v>0</v>
      </c>
      <c r="D233" t="b">
        <f>IF(C233=1,'Data Transformation'!$G$3+0.5*'Data Transformation'!$W$25,IF(C234=1,D234-'Data Transformation'!$W$25,FALSE))</f>
        <v>0</v>
      </c>
      <c r="E233" t="str">
        <f t="array" ref="E233">IF(ISLOGICAL(D233),"",FREQUENCY(IF('Data Transformation'!$B$425:$B$8425='Bin Analysis'!$B219,'Data Transformation'!$G$425:$G$8425),D233))</f>
        <v/>
      </c>
      <c r="F233" t="str">
        <f t="shared" si="27"/>
        <v/>
      </c>
      <c r="G233">
        <f>Weighting!$H$17</f>
        <v>0</v>
      </c>
      <c r="H233">
        <f t="array" ref="H233">FREQUENCY(IF('Data Transformation'!$B$4:$B$8425=B219,'Data Transformation'!$G$4:$G$8425),'Bin Analysis'!$B233)</f>
        <v>17</v>
      </c>
      <c r="I233">
        <f t="shared" si="28"/>
        <v>0</v>
      </c>
      <c r="J233">
        <f t="shared" si="29"/>
        <v>0</v>
      </c>
      <c r="K233">
        <f>J233*Weighting!$W$17</f>
        <v>0</v>
      </c>
      <c r="M233" s="14"/>
    </row>
    <row r="234" spans="1:13" x14ac:dyDescent="0.25">
      <c r="A234" s="32" t="str">
        <f>IF(Weighting!$P$18&gt;0,B234,"")</f>
        <v/>
      </c>
      <c r="B234">
        <f>Weighting!$C$18</f>
        <v>1.893</v>
      </c>
      <c r="C234">
        <f>Weighting!$F$18</f>
        <v>0</v>
      </c>
      <c r="D234" t="b">
        <f>IF(C234=1,'Data Transformation'!$G$3+0.5*'Data Transformation'!$W$25,IF(C235=1,D235-'Data Transformation'!$W$25,FALSE))</f>
        <v>0</v>
      </c>
      <c r="E234" t="str">
        <f t="array" ref="E234">IF(ISLOGICAL(D234),"",FREQUENCY(IF('Data Transformation'!$B$425:$B$8425='Bin Analysis'!$B219,'Data Transformation'!$G$425:$G$8425),D234))</f>
        <v/>
      </c>
      <c r="F234" t="str">
        <f t="shared" si="27"/>
        <v/>
      </c>
      <c r="G234">
        <f>Weighting!$H$18</f>
        <v>0</v>
      </c>
      <c r="H234">
        <f t="array" ref="H234">FREQUENCY(IF('Data Transformation'!$B$4:$B$8425=B219,'Data Transformation'!$G$4:$G$8425),'Bin Analysis'!$B234)</f>
        <v>17</v>
      </c>
      <c r="I234">
        <f t="shared" si="28"/>
        <v>0</v>
      </c>
      <c r="J234">
        <f t="shared" si="29"/>
        <v>0</v>
      </c>
      <c r="K234">
        <f>J234*Weighting!$W$18</f>
        <v>0</v>
      </c>
      <c r="M234" s="14"/>
    </row>
    <row r="235" spans="1:13" x14ac:dyDescent="0.25">
      <c r="A235" s="32" t="str">
        <f>IF(Weighting!$P$19&gt;0,B235,"")</f>
        <v/>
      </c>
      <c r="B235">
        <f>Weighting!$C$19</f>
        <v>2.024</v>
      </c>
      <c r="C235">
        <f>Weighting!$F$19</f>
        <v>0</v>
      </c>
      <c r="D235" t="b">
        <f>IF(C235=1,'Data Transformation'!$G$3+0.5*'Data Transformation'!$W$25,IF(C236=1,D236-'Data Transformation'!$W$25,FALSE))</f>
        <v>0</v>
      </c>
      <c r="E235" t="str">
        <f t="array" ref="E235">IF(ISLOGICAL(D235),"",FREQUENCY(IF('Data Transformation'!$B$425:$B$8425='Bin Analysis'!$B219,'Data Transformation'!$G$425:$G$8425),D235))</f>
        <v/>
      </c>
      <c r="F235" t="str">
        <f t="shared" si="27"/>
        <v/>
      </c>
      <c r="G235">
        <f>Weighting!$H$19</f>
        <v>0</v>
      </c>
      <c r="H235">
        <f t="array" ref="H235">FREQUENCY(IF('Data Transformation'!$B$4:$B$8425=B219,'Data Transformation'!$G$4:$G$8425),'Bin Analysis'!$B235)</f>
        <v>17</v>
      </c>
      <c r="I235">
        <f t="shared" si="28"/>
        <v>0</v>
      </c>
      <c r="J235">
        <f t="shared" si="29"/>
        <v>0</v>
      </c>
      <c r="K235">
        <f>J235*Weighting!$W$19</f>
        <v>0</v>
      </c>
      <c r="M235" s="14"/>
    </row>
    <row r="236" spans="1:13" x14ac:dyDescent="0.25">
      <c r="A236" s="32" t="str">
        <f>IF(Weighting!$P$20&gt;0,B236,"")</f>
        <v/>
      </c>
      <c r="B236">
        <f>Weighting!$C$20</f>
        <v>2.1550000000000002</v>
      </c>
      <c r="C236">
        <f>Weighting!$F$20</f>
        <v>0</v>
      </c>
      <c r="D236" t="b">
        <f>IF(C236=1,'Data Transformation'!$G$3+0.5*'Data Transformation'!$W$25,IF(C237=1,D237-'Data Transformation'!$W$25,FALSE))</f>
        <v>0</v>
      </c>
      <c r="E236" t="str">
        <f t="array" ref="E236">IF(ISLOGICAL(D236),"",FREQUENCY(IF('Data Transformation'!$B$425:$B$8425='Bin Analysis'!$B219,'Data Transformation'!$G$425:$G$8425),D236))</f>
        <v/>
      </c>
      <c r="F236" t="str">
        <f t="shared" si="27"/>
        <v/>
      </c>
      <c r="G236">
        <f>Weighting!$H$20</f>
        <v>0</v>
      </c>
      <c r="H236">
        <f t="array" ref="H236">FREQUENCY(IF('Data Transformation'!$B$4:$B$8425=B219,'Data Transformation'!$G$4:$G$8425),'Bin Analysis'!$B236)</f>
        <v>17</v>
      </c>
      <c r="I236">
        <f t="shared" si="28"/>
        <v>0</v>
      </c>
      <c r="J236">
        <f t="shared" si="29"/>
        <v>0</v>
      </c>
      <c r="K236">
        <f>J236*Weighting!$W$20</f>
        <v>0</v>
      </c>
      <c r="M236" s="14"/>
    </row>
    <row r="237" spans="1:13" x14ac:dyDescent="0.25">
      <c r="A237" s="32" t="str">
        <f>IF(Weighting!$P$21&gt;0,B237,"")</f>
        <v/>
      </c>
      <c r="B237">
        <f>Weighting!$C$21</f>
        <v>2.2860000000000005</v>
      </c>
      <c r="C237">
        <f>Weighting!$F$21</f>
        <v>0</v>
      </c>
      <c r="D237" t="b">
        <f>IF(C237=1,'Data Transformation'!$G$3+0.5*'Data Transformation'!$W$25,IF(C238=1,D238-'Data Transformation'!$W$25,FALSE))</f>
        <v>0</v>
      </c>
      <c r="E237" t="str">
        <f t="array" ref="E237">IF(ISLOGICAL(D237),"",FREQUENCY(IF('Data Transformation'!$B$425:$B$8425='Bin Analysis'!$B219,'Data Transformation'!$G$425:$G$8425),D237))</f>
        <v/>
      </c>
      <c r="F237" t="str">
        <f t="shared" si="27"/>
        <v/>
      </c>
      <c r="G237">
        <f>Weighting!$H$21</f>
        <v>0</v>
      </c>
      <c r="H237">
        <f t="array" ref="H237">FREQUENCY(IF('Data Transformation'!$B$4:$B$8425=B219,'Data Transformation'!$G$4:$G$8425),'Bin Analysis'!$B237)</f>
        <v>17</v>
      </c>
      <c r="I237">
        <f t="shared" si="28"/>
        <v>0</v>
      </c>
      <c r="J237">
        <f t="shared" si="29"/>
        <v>0</v>
      </c>
      <c r="K237">
        <f>J237*Weighting!$W$21</f>
        <v>0</v>
      </c>
      <c r="M237" s="14"/>
    </row>
    <row r="238" spans="1:13" x14ac:dyDescent="0.25">
      <c r="A238" s="32" t="str">
        <f>IF(Weighting!$P$22&gt;0,B238,"")</f>
        <v/>
      </c>
      <c r="B238">
        <f>Weighting!$C$22</f>
        <v>2.4170000000000007</v>
      </c>
      <c r="C238">
        <f>Weighting!$F$22</f>
        <v>0</v>
      </c>
      <c r="D238" t="b">
        <f>IF(C238=1,'Data Transformation'!$G$3+0.5*'Data Transformation'!$W$25,IF(C239=1,D239-'Data Transformation'!$W$25,FALSE))</f>
        <v>0</v>
      </c>
      <c r="E238" t="str">
        <f t="array" ref="E238">IF(ISLOGICAL(D238),"",FREQUENCY(IF('Data Transformation'!$B$425:$B$8425='Bin Analysis'!$B219,'Data Transformation'!$G$425:$G$8425),D238))</f>
        <v/>
      </c>
      <c r="F238" t="str">
        <f t="shared" si="27"/>
        <v/>
      </c>
      <c r="G238">
        <f>Weighting!$H$22</f>
        <v>0</v>
      </c>
      <c r="H238">
        <f t="array" ref="H238">FREQUENCY(IF('Data Transformation'!$B$4:$B$8425=B219,'Data Transformation'!$G$4:$G$8425),'Bin Analysis'!$B238)</f>
        <v>17</v>
      </c>
      <c r="I238">
        <f t="shared" si="28"/>
        <v>0</v>
      </c>
      <c r="J238">
        <f t="shared" si="29"/>
        <v>0</v>
      </c>
      <c r="K238">
        <f>J238*Weighting!$W$22</f>
        <v>0</v>
      </c>
      <c r="M238" s="14"/>
    </row>
    <row r="239" spans="1:13" x14ac:dyDescent="0.25">
      <c r="A239" s="32" t="str">
        <f>IF(Weighting!$P$23&gt;0,B239,"")</f>
        <v/>
      </c>
      <c r="B239">
        <f>Weighting!$C$23</f>
        <v>2.5480000000000009</v>
      </c>
      <c r="C239">
        <f>Weighting!$F$23</f>
        <v>0</v>
      </c>
      <c r="D239" t="b">
        <f>IF(C239=1,'Data Transformation'!$G$3+0.5*'Data Transformation'!$W$25,IF(C240=1,D240-'Data Transformation'!$W$25,FALSE))</f>
        <v>0</v>
      </c>
      <c r="E239" t="str">
        <f t="array" ref="E239">IF(ISLOGICAL(D239),"",FREQUENCY(IF('Data Transformation'!$B$425:$B$8425='Bin Analysis'!$B219,'Data Transformation'!$G$425:$G$8425),D239))</f>
        <v/>
      </c>
      <c r="F239" t="str">
        <f t="shared" si="27"/>
        <v/>
      </c>
      <c r="G239">
        <f>Weighting!$H$23</f>
        <v>0</v>
      </c>
      <c r="H239">
        <f t="array" ref="H239">FREQUENCY(IF('Data Transformation'!$B$4:$B$8425=B219,'Data Transformation'!$G$4:$G$8425),'Bin Analysis'!$B239)</f>
        <v>17</v>
      </c>
      <c r="I239">
        <f t="shared" si="28"/>
        <v>0</v>
      </c>
      <c r="J239">
        <f t="shared" si="29"/>
        <v>0</v>
      </c>
      <c r="K239">
        <f>J239*Weighting!$W$23</f>
        <v>0</v>
      </c>
      <c r="M239" s="14"/>
    </row>
    <row r="240" spans="1:13" x14ac:dyDescent="0.25">
      <c r="A240" s="32" t="str">
        <f>IF(Weighting!$P$24&gt;0,B240,"")</f>
        <v/>
      </c>
      <c r="B240">
        <f>Weighting!$C$24</f>
        <v>2.6790000000000012</v>
      </c>
      <c r="C240">
        <f>Weighting!$F$24</f>
        <v>0</v>
      </c>
      <c r="D240" t="b">
        <f>IF(C240=1,'Data Transformation'!$G$3+0.5*'Data Transformation'!$W$25,IF(C241=1,D241-'Data Transformation'!$W$25,FALSE))</f>
        <v>0</v>
      </c>
      <c r="E240" t="str">
        <f t="array" ref="E240">IF(ISLOGICAL(D240),"",FREQUENCY(IF('Data Transformation'!$B$425:$B$8425='Bin Analysis'!$B219,'Data Transformation'!$G$425:$G$8425),D240))</f>
        <v/>
      </c>
      <c r="F240" t="str">
        <f t="shared" si="27"/>
        <v/>
      </c>
      <c r="G240">
        <f>Weighting!$H$24</f>
        <v>0</v>
      </c>
      <c r="H240">
        <f t="array" ref="H240">FREQUENCY(IF('Data Transformation'!$B$4:$B$8425=B219,'Data Transformation'!$G$4:$G$8425),'Bin Analysis'!$B240)</f>
        <v>17</v>
      </c>
      <c r="I240">
        <f t="shared" si="28"/>
        <v>0</v>
      </c>
      <c r="J240">
        <f t="shared" si="29"/>
        <v>0</v>
      </c>
      <c r="K240">
        <f>J240*Weighting!$W$24</f>
        <v>0</v>
      </c>
      <c r="M240" s="14"/>
    </row>
    <row r="241" spans="1:25" x14ac:dyDescent="0.25">
      <c r="A241" s="32" t="str">
        <f>IF(Weighting!$P$25&gt;0,B241,"")</f>
        <v/>
      </c>
      <c r="B241">
        <f>Weighting!$C$25</f>
        <v>2.8100000000000014</v>
      </c>
      <c r="C241">
        <f>Weighting!$F$25</f>
        <v>0</v>
      </c>
      <c r="D241" t="b">
        <f>IF(C241=1,'Data Transformation'!$G$3+0.5*'Data Transformation'!$W$25,IF(C242=1,D242-'Data Transformation'!$W$25,FALSE))</f>
        <v>0</v>
      </c>
      <c r="E241" t="str">
        <f t="array" ref="E241">IF(ISLOGICAL(D241),"",FREQUENCY(IF('Data Transformation'!$B$425:$B$8425='Bin Analysis'!$B219,'Data Transformation'!$G$425:$G$8425),D241))</f>
        <v/>
      </c>
      <c r="F241" t="str">
        <f t="shared" si="27"/>
        <v/>
      </c>
      <c r="G241">
        <f>Weighting!$H$25</f>
        <v>0</v>
      </c>
      <c r="H241">
        <f t="array" ref="H241">FREQUENCY(IF('Data Transformation'!$B$4:$B$8425=B219,'Data Transformation'!$G$4:$G$8425),'Bin Analysis'!$B241)</f>
        <v>17</v>
      </c>
      <c r="I241">
        <f t="shared" si="28"/>
        <v>0</v>
      </c>
      <c r="J241">
        <f t="shared" si="29"/>
        <v>0</v>
      </c>
      <c r="K241">
        <f>J241*Weighting!$W$25</f>
        <v>0</v>
      </c>
      <c r="M241" s="14"/>
    </row>
    <row r="242" spans="1:25" x14ac:dyDescent="0.25">
      <c r="N242" s="55"/>
      <c r="O242"/>
      <c r="P242"/>
      <c r="Q242"/>
      <c r="R242"/>
    </row>
    <row r="243" spans="1:25" ht="23.25" x14ac:dyDescent="0.35">
      <c r="A243" s="21" t="s">
        <v>0</v>
      </c>
      <c r="B243" s="21">
        <f>IFERROR(VLOOKUP(C243,'Data Transformation'!$L$6:$M$426,2,FALSE),"")</f>
        <v>10</v>
      </c>
      <c r="C243" s="21">
        <f>C219+1</f>
        <v>10</v>
      </c>
      <c r="D243" s="21"/>
      <c r="E243" s="21"/>
      <c r="F243" s="21"/>
      <c r="G243" s="21"/>
      <c r="H243" s="22"/>
      <c r="I243" s="22"/>
      <c r="J243" s="22"/>
      <c r="K243" s="21"/>
      <c r="L243" s="21">
        <f>B243</f>
        <v>10</v>
      </c>
      <c r="M243" s="23">
        <f>INDEX('Data Transformation'!$O$4:$O$424,MATCH($B243,'Data Transformation'!$M$4:$M$424,0),MATCH($M$2,'Data Transformation'!$O$3,0))</f>
        <v>14</v>
      </c>
      <c r="N243" s="27">
        <f>IF('Input and Summary Results'!$J$16="minimum",'Bin Analysis'!X244/(M243-1),'Bin Analysis'!Y243/('Bin Analysis'!M243-1))</f>
        <v>0</v>
      </c>
      <c r="O243" s="27">
        <f>IF(M243=FALSE,NA(),(VLOOKUP(1,C246:K265,4,FALSE))/(M243-1))</f>
        <v>0</v>
      </c>
      <c r="P243" s="27">
        <f>IF(M243=FALSE,NA(),SUM(J246:J265)/Weighting!$S$5)</f>
        <v>0.4</v>
      </c>
      <c r="Q243" s="27">
        <f>IF(M243=FALSE,NA(),SUM(K246:K265)/Weighting!$S$6)</f>
        <v>0.30434782608695654</v>
      </c>
      <c r="R243" s="27">
        <f>IF(M243=FALSE,NA(),(VLOOKUP(1,G246:K265,3,FALSE))/(M243-1))</f>
        <v>0.53846153846153844</v>
      </c>
      <c r="S243" s="22" t="str">
        <f>IF(M243=FALSE,NA(),IF(SUM(J246:J265)=2,"yes","no"))</f>
        <v>no</v>
      </c>
      <c r="X243" s="2" cm="2">
        <f t="array" ref="X243:X244">FREQUENCY(IF('Data Transformation'!$B$425:$B$6424='Bin Analysis'!L243,'Data Transformation'!$G$425:$G$6424),'Data Transformation'!$U$11)</f>
        <v>13</v>
      </c>
      <c r="Y243" s="2" cm="2">
        <f t="array" ref="Y243:Y244">FREQUENCY(IF('Data Transformation'!$B$425:$B$6424='Bin Analysis'!L243,'Data Transformation'!$G$425:$G$6424),'Data Transformation'!$U$12)</f>
        <v>13</v>
      </c>
    </row>
    <row r="244" spans="1:25" x14ac:dyDescent="0.25">
      <c r="A244" s="14" t="s">
        <v>66</v>
      </c>
      <c r="B244" t="s">
        <v>47</v>
      </c>
      <c r="C244" t="s">
        <v>5</v>
      </c>
      <c r="D244" t="s">
        <v>99</v>
      </c>
      <c r="E244" t="s">
        <v>100</v>
      </c>
      <c r="F244" t="s">
        <v>101</v>
      </c>
      <c r="G244" t="s">
        <v>69</v>
      </c>
      <c r="H244" t="s">
        <v>31</v>
      </c>
      <c r="I244" t="s">
        <v>32</v>
      </c>
      <c r="J244" t="s">
        <v>46</v>
      </c>
      <c r="K244" s="14" t="s">
        <v>45</v>
      </c>
      <c r="M244" s="14"/>
      <c r="X244" s="2">
        <v>0</v>
      </c>
      <c r="Y244" s="2">
        <v>0</v>
      </c>
    </row>
    <row r="245" spans="1:25" x14ac:dyDescent="0.25">
      <c r="A245" s="32"/>
      <c r="D245" t="b">
        <f>IF(C245=1,'Data Transformation'!$G$3+0.5*'Data Transformation'!$W$25,IF(C246=1,D246-'Data Transformation'!$W$25,FALSE))</f>
        <v>0</v>
      </c>
      <c r="E245" t="str">
        <f t="array" ref="E245">IF(ISLOGICAL(D245),"",FREQUENCY(IF('Data Transformation'!$B$425:$B$8425='Bin Analysis'!$B243,'Data Transformation'!$G$425:$G$8425),D245))</f>
        <v/>
      </c>
      <c r="F245" t="str">
        <f>IF(ISLOGICAL(D245),"",E245-E244)</f>
        <v/>
      </c>
      <c r="M245" s="14"/>
    </row>
    <row r="246" spans="1:25" x14ac:dyDescent="0.25">
      <c r="A246" s="32">
        <f>IF(Weighting!$P$6&gt;0,B246,"")</f>
        <v>0.32100000000000001</v>
      </c>
      <c r="B246">
        <f>Weighting!$C$6</f>
        <v>0.32100000000000001</v>
      </c>
      <c r="C246">
        <f>Weighting!$F$6</f>
        <v>0</v>
      </c>
      <c r="D246" t="b">
        <f>IF(C246=1,'Data Transformation'!$G$3+0.5*'Data Transformation'!$W$25,IF(C247=1,D247-'Data Transformation'!$W$25,FALSE))</f>
        <v>0</v>
      </c>
      <c r="E246" t="str">
        <f t="array" ref="E246">IF(ISLOGICAL(D246),"",FREQUENCY(IF('Data Transformation'!$B$425:$B$8425='Bin Analysis'!$B243,'Data Transformation'!$G$425:$G$8425),D246))</f>
        <v/>
      </c>
      <c r="F246" t="str">
        <f>IF(ISLOGICAL(D246),"",E246-E245)</f>
        <v/>
      </c>
      <c r="G246">
        <f>Weighting!$H$6</f>
        <v>1</v>
      </c>
      <c r="H246">
        <f t="array" ref="H246">FREQUENCY(IF('Data Transformation'!$B$4:$B$8425=B243,'Data Transformation'!$G$4:$G$8425),'Bin Analysis'!$B246)</f>
        <v>7</v>
      </c>
      <c r="I246">
        <f>H246-H245</f>
        <v>7</v>
      </c>
      <c r="J246">
        <f>IF(I246=0,0,1)</f>
        <v>1</v>
      </c>
      <c r="K246">
        <f>J246*Weighting!$W$6</f>
        <v>1</v>
      </c>
      <c r="M246" s="14"/>
    </row>
    <row r="247" spans="1:25" x14ac:dyDescent="0.25">
      <c r="A247" s="32">
        <f>IF(Weighting!$P$7&gt;0,B247,"")</f>
        <v>0.45200000000000001</v>
      </c>
      <c r="B247">
        <f>Weighting!$C$7</f>
        <v>0.45200000000000001</v>
      </c>
      <c r="C247">
        <f>Weighting!$F$7</f>
        <v>0</v>
      </c>
      <c r="D247" t="b">
        <f>IF(C247=1,'Data Transformation'!$G$3+0.5*'Data Transformation'!$W$25,IF(C248=1,D248-'Data Transformation'!$W$25,FALSE))</f>
        <v>0</v>
      </c>
      <c r="E247" t="str">
        <f t="array" ref="E247">IF(ISLOGICAL(D247),"",FREQUENCY(IF('Data Transformation'!$B$425:$B$8425='Bin Analysis'!$B243,'Data Transformation'!$G$425:$G$8425),D247))</f>
        <v/>
      </c>
      <c r="F247" t="str">
        <f t="shared" ref="F247:F265" si="30">IF(ISLOGICAL(D247),"",E247-E246)</f>
        <v/>
      </c>
      <c r="G247">
        <f>Weighting!$H$7</f>
        <v>0</v>
      </c>
      <c r="H247">
        <f t="array" ref="H247">FREQUENCY(IF('Data Transformation'!$B$4:$B$8425=B243,'Data Transformation'!$G$4:$G$8425),'Bin Analysis'!$B247)</f>
        <v>12</v>
      </c>
      <c r="I247">
        <f t="shared" ref="I247:I265" si="31">H247-H246</f>
        <v>5</v>
      </c>
      <c r="J247">
        <f>IF(I247=0,0,1)</f>
        <v>1</v>
      </c>
      <c r="K247">
        <f>J247*Weighting!$W$7</f>
        <v>2</v>
      </c>
      <c r="M247" s="14"/>
    </row>
    <row r="248" spans="1:25" x14ac:dyDescent="0.25">
      <c r="A248" s="32">
        <f>IF(Weighting!$P$8&gt;0,B248,"")</f>
        <v>0.58299999999999996</v>
      </c>
      <c r="B248">
        <f>Weighting!$C$8</f>
        <v>0.58299999999999996</v>
      </c>
      <c r="C248">
        <f>Weighting!$F$8</f>
        <v>0</v>
      </c>
      <c r="D248" t="b">
        <f>IF(C248=1,'Data Transformation'!$G$3+0.5*'Data Transformation'!$W$25,IF(C249=1,D249-'Data Transformation'!$W$25,FALSE))</f>
        <v>0</v>
      </c>
      <c r="E248" t="str">
        <f t="array" ref="E248">IF(ISLOGICAL(D248),"",FREQUENCY(IF('Data Transformation'!$B$425:$B$8425='Bin Analysis'!$B243,'Data Transformation'!$G$425:$G$8425),D248))</f>
        <v/>
      </c>
      <c r="F248" t="str">
        <f t="shared" si="30"/>
        <v/>
      </c>
      <c r="G248">
        <f>Weighting!$H$8</f>
        <v>0</v>
      </c>
      <c r="H248">
        <f t="array" ref="H248">FREQUENCY(IF('Data Transformation'!$B$4:$B$8425=B243,'Data Transformation'!$G$4:$G$8425),'Bin Analysis'!$B248)</f>
        <v>12</v>
      </c>
      <c r="I248">
        <f t="shared" si="31"/>
        <v>0</v>
      </c>
      <c r="J248">
        <f t="shared" ref="J248:J265" si="32">IF(I248=0,0,1)</f>
        <v>0</v>
      </c>
      <c r="K248">
        <f>J248*Weighting!$W$8</f>
        <v>0</v>
      </c>
      <c r="M248" s="14"/>
    </row>
    <row r="249" spans="1:25" x14ac:dyDescent="0.25">
      <c r="A249" s="32">
        <f>IF(Weighting!$P$9&gt;0,B249,"")</f>
        <v>0.71399999999999997</v>
      </c>
      <c r="B249" s="50">
        <f>Weighting!$C$9</f>
        <v>0.71399999999999997</v>
      </c>
      <c r="C249">
        <f>Weighting!$F$9</f>
        <v>0</v>
      </c>
      <c r="D249" t="b">
        <f>IF(C249=1,'Data Transformation'!$G$3+0.5*'Data Transformation'!$W$25,IF(C250=1,D250-'Data Transformation'!$W$25,FALSE))</f>
        <v>0</v>
      </c>
      <c r="E249" t="str">
        <f t="array" ref="E249">IF(ISLOGICAL(D249),"",FREQUENCY(IF('Data Transformation'!$B$425:$B$8425='Bin Analysis'!$B243,'Data Transformation'!$G$425:$G$8425),D249))</f>
        <v/>
      </c>
      <c r="F249" t="str">
        <f t="shared" si="30"/>
        <v/>
      </c>
      <c r="G249">
        <f>Weighting!$H$9</f>
        <v>0</v>
      </c>
      <c r="H249">
        <f t="array" ref="H249">FREQUENCY(IF('Data Transformation'!$B$4:$B$8425=B243,'Data Transformation'!$G$4:$G$8425),'Bin Analysis'!$B249)</f>
        <v>12</v>
      </c>
      <c r="I249">
        <f t="shared" si="31"/>
        <v>0</v>
      </c>
      <c r="J249">
        <f t="shared" si="32"/>
        <v>0</v>
      </c>
      <c r="K249">
        <f>J249*Weighting!$W$9</f>
        <v>0</v>
      </c>
      <c r="M249" s="14"/>
    </row>
    <row r="250" spans="1:25" x14ac:dyDescent="0.25">
      <c r="A250" s="32">
        <f>IF(Weighting!$P$10&gt;0,B250,"")</f>
        <v>0.84499999999999997</v>
      </c>
      <c r="B250">
        <f>Weighting!$C$10</f>
        <v>0.84499999999999997</v>
      </c>
      <c r="C250">
        <f>Weighting!$F$10</f>
        <v>0</v>
      </c>
      <c r="D250" t="b">
        <f>IF(C250=1,'Data Transformation'!$G$3+0.5*'Data Transformation'!$W$25,IF(C251=1,D251-'Data Transformation'!$W$25,FALSE))</f>
        <v>0</v>
      </c>
      <c r="E250" t="str">
        <f t="array" ref="E250">IF(ISLOGICAL(D250),"",FREQUENCY(IF('Data Transformation'!$B$425:$B$8425='Bin Analysis'!$B243,'Data Transformation'!$G$425:$G$8425),D250))</f>
        <v/>
      </c>
      <c r="F250" t="str">
        <f t="shared" si="30"/>
        <v/>
      </c>
      <c r="G250">
        <f>Weighting!$H$10</f>
        <v>0</v>
      </c>
      <c r="H250">
        <f t="array" ref="H250">FREQUENCY(IF('Data Transformation'!$B$4:$B$8425=B243,'Data Transformation'!$G$4:$G$8425),'Bin Analysis'!$B250)</f>
        <v>13</v>
      </c>
      <c r="I250">
        <f t="shared" si="31"/>
        <v>1</v>
      </c>
      <c r="J250">
        <f t="shared" si="32"/>
        <v>1</v>
      </c>
      <c r="K250">
        <f>J250*Weighting!$W$10</f>
        <v>3</v>
      </c>
      <c r="M250" s="14"/>
    </row>
    <row r="251" spans="1:25" x14ac:dyDescent="0.25">
      <c r="A251" s="32">
        <f>IF(Weighting!$P$11&gt;0,B251,"")</f>
        <v>0.97599999999999998</v>
      </c>
      <c r="B251">
        <f>Weighting!$C$11</f>
        <v>0.97599999999999998</v>
      </c>
      <c r="C251">
        <f>Weighting!$F$11</f>
        <v>0</v>
      </c>
      <c r="D251">
        <f>IF(C251=1,'Data Transformation'!$G$3+0.5*'Data Transformation'!$W$25,IF(C252=1,D252-'Data Transformation'!$W$25,FALSE))</f>
        <v>0.86899999999999999</v>
      </c>
      <c r="E251">
        <f t="array" ref="E251">IF(ISLOGICAL(D251),"",FREQUENCY(IF('Data Transformation'!$B$425:$B$8425='Bin Analysis'!$B243,'Data Transformation'!$G$425:$G$8425),D251))</f>
        <v>13</v>
      </c>
      <c r="F251" t="e">
        <f t="shared" si="30"/>
        <v>#VALUE!</v>
      </c>
      <c r="G251">
        <f>Weighting!$H$11</f>
        <v>0</v>
      </c>
      <c r="H251">
        <f t="array" ref="H251">FREQUENCY(IF('Data Transformation'!$B$4:$B$8425=B243,'Data Transformation'!$G$4:$G$8425),'Bin Analysis'!$B251)</f>
        <v>13</v>
      </c>
      <c r="I251">
        <f t="shared" si="31"/>
        <v>0</v>
      </c>
      <c r="J251">
        <f t="shared" si="32"/>
        <v>0</v>
      </c>
      <c r="K251">
        <f>J251*Weighting!$W$11</f>
        <v>0</v>
      </c>
      <c r="M251" s="14"/>
    </row>
    <row r="252" spans="1:25" x14ac:dyDescent="0.25">
      <c r="A252" s="32">
        <f>IF(Weighting!$P$12&gt;0,B252,"")</f>
        <v>1.107</v>
      </c>
      <c r="B252">
        <f>Weighting!$C$12</f>
        <v>1.107</v>
      </c>
      <c r="C252">
        <f>Weighting!$F$12</f>
        <v>1</v>
      </c>
      <c r="D252">
        <f>IF(C252=1,'Data Transformation'!$G$3+0.5*'Data Transformation'!$W$25,IF(C253=1,D253-'Data Transformation'!$W$25,FALSE))</f>
        <v>1.131</v>
      </c>
      <c r="E252">
        <f t="array" ref="E252">IF(ISLOGICAL(D252),"",FREQUENCY(IF('Data Transformation'!$B$425:$B$8425='Bin Analysis'!$B243,'Data Transformation'!$G$425:$G$8425),D252))</f>
        <v>13</v>
      </c>
      <c r="F252">
        <f t="shared" si="30"/>
        <v>0</v>
      </c>
      <c r="G252">
        <f>Weighting!$H$12</f>
        <v>0</v>
      </c>
      <c r="H252">
        <f t="array" ref="H252">FREQUENCY(IF('Data Transformation'!$B$4:$B$8425=B243,'Data Transformation'!$G$4:$G$8425),'Bin Analysis'!$B252)</f>
        <v>14</v>
      </c>
      <c r="I252">
        <f t="shared" si="31"/>
        <v>1</v>
      </c>
      <c r="J252">
        <f t="shared" si="32"/>
        <v>1</v>
      </c>
      <c r="K252">
        <f>J252*Weighting!$W$12</f>
        <v>1</v>
      </c>
      <c r="M252" s="14"/>
    </row>
    <row r="253" spans="1:25" x14ac:dyDescent="0.25">
      <c r="A253" s="32">
        <f>IF(Weighting!$P$13&gt;0,B253,"")</f>
        <v>1.238</v>
      </c>
      <c r="B253">
        <f>Weighting!$C$13</f>
        <v>1.238</v>
      </c>
      <c r="C253">
        <f>Weighting!$F$13</f>
        <v>0</v>
      </c>
      <c r="D253" t="b">
        <f>IF(C253=1,'Data Transformation'!$G$3+0.5*'Data Transformation'!$W$25,IF(C254=1,D254-'Data Transformation'!$W$25,FALSE))</f>
        <v>0</v>
      </c>
      <c r="E253" t="str">
        <f t="array" ref="E253">IF(ISLOGICAL(D253),"",FREQUENCY(IF('Data Transformation'!$B$425:$B$8425='Bin Analysis'!$B243,'Data Transformation'!$G$425:$G$8425),D253))</f>
        <v/>
      </c>
      <c r="F253" t="str">
        <f t="shared" si="30"/>
        <v/>
      </c>
      <c r="G253">
        <f>Weighting!$H$13</f>
        <v>0</v>
      </c>
      <c r="H253">
        <f t="array" ref="H253">FREQUENCY(IF('Data Transformation'!$B$4:$B$8425=B243,'Data Transformation'!$G$4:$G$8425),'Bin Analysis'!$B253)</f>
        <v>14</v>
      </c>
      <c r="I253">
        <f t="shared" si="31"/>
        <v>0</v>
      </c>
      <c r="J253">
        <f t="shared" si="32"/>
        <v>0</v>
      </c>
      <c r="K253">
        <f>J253*Weighting!$W$13</f>
        <v>0</v>
      </c>
      <c r="M253" s="14"/>
    </row>
    <row r="254" spans="1:25" x14ac:dyDescent="0.25">
      <c r="A254" s="32">
        <f>IF(Weighting!$P$14&gt;0,B254,"")</f>
        <v>1.369</v>
      </c>
      <c r="B254">
        <f>Weighting!$C$14</f>
        <v>1.369</v>
      </c>
      <c r="C254">
        <f>Weighting!$F$14</f>
        <v>0</v>
      </c>
      <c r="D254" t="b">
        <f>IF(C254=1,'Data Transformation'!$G$3+0.5*'Data Transformation'!$W$25,IF(C255=1,D255-'Data Transformation'!$W$25,FALSE))</f>
        <v>0</v>
      </c>
      <c r="E254" t="str">
        <f t="array" ref="E254">IF(ISLOGICAL(D254),"",FREQUENCY(IF('Data Transformation'!$B$425:$B$8425='Bin Analysis'!$B243,'Data Transformation'!$G$425:$G$8425),D254))</f>
        <v/>
      </c>
      <c r="F254" t="str">
        <f t="shared" si="30"/>
        <v/>
      </c>
      <c r="G254">
        <f>Weighting!$H$14</f>
        <v>0</v>
      </c>
      <c r="H254">
        <f t="array" ref="H254">FREQUENCY(IF('Data Transformation'!$B$4:$B$8425=B243,'Data Transformation'!$G$4:$G$8425),'Bin Analysis'!$B254)</f>
        <v>14</v>
      </c>
      <c r="I254">
        <f t="shared" si="31"/>
        <v>0</v>
      </c>
      <c r="J254">
        <f t="shared" si="32"/>
        <v>0</v>
      </c>
      <c r="K254">
        <f>J254*Weighting!$W$14</f>
        <v>0</v>
      </c>
      <c r="M254" s="14"/>
    </row>
    <row r="255" spans="1:25" x14ac:dyDescent="0.25">
      <c r="A255" s="32">
        <f>IF(Weighting!$P$15&gt;0,B255,"")</f>
        <v>1.5000009999999999</v>
      </c>
      <c r="B255">
        <f>Weighting!$C$15</f>
        <v>1.5000009999999999</v>
      </c>
      <c r="C255">
        <f>Weighting!$F$15</f>
        <v>0</v>
      </c>
      <c r="D255" t="b">
        <f>IF(C255=1,'Data Transformation'!$G$3+0.5*'Data Transformation'!$W$25,IF(C256=1,D256-'Data Transformation'!$W$25,FALSE))</f>
        <v>0</v>
      </c>
      <c r="E255" t="str">
        <f t="array" ref="E255">IF(ISLOGICAL(D255),"",FREQUENCY(IF('Data Transformation'!$B$425:$B$8425='Bin Analysis'!$B243,'Data Transformation'!$G$425:$G$8425),D255))</f>
        <v/>
      </c>
      <c r="F255" t="str">
        <f t="shared" si="30"/>
        <v/>
      </c>
      <c r="G255">
        <f>Weighting!$H$15</f>
        <v>0</v>
      </c>
      <c r="H255">
        <f t="array" ref="H255">FREQUENCY(IF('Data Transformation'!$B$4:$B$8425=B243,'Data Transformation'!$G$4:$G$8425),'Bin Analysis'!$B255)</f>
        <v>14</v>
      </c>
      <c r="I255">
        <f t="shared" si="31"/>
        <v>0</v>
      </c>
      <c r="J255">
        <f t="shared" si="32"/>
        <v>0</v>
      </c>
      <c r="K255">
        <f>J255*Weighting!$W$15</f>
        <v>0</v>
      </c>
      <c r="M255" s="14"/>
    </row>
    <row r="256" spans="1:25" x14ac:dyDescent="0.25">
      <c r="A256" s="32" t="str">
        <f>IF(Weighting!$P$16&gt;0,B256,"")</f>
        <v/>
      </c>
      <c r="B256">
        <f>Weighting!$C$16</f>
        <v>1.631</v>
      </c>
      <c r="C256">
        <f>Weighting!$F$16</f>
        <v>0</v>
      </c>
      <c r="D256" t="b">
        <f>IF(C256=1,'Data Transformation'!$G$3+0.5*'Data Transformation'!$W$25,IF(C257=1,D257-'Data Transformation'!$W$25,FALSE))</f>
        <v>0</v>
      </c>
      <c r="E256" t="str">
        <f t="array" ref="E256">IF(ISLOGICAL(D256),"",FREQUENCY(IF('Data Transformation'!$B$425:$B$8425='Bin Analysis'!$B243,'Data Transformation'!$G$425:$G$8425),D256))</f>
        <v/>
      </c>
      <c r="F256" t="str">
        <f t="shared" si="30"/>
        <v/>
      </c>
      <c r="G256">
        <f>Weighting!$H$16</f>
        <v>0</v>
      </c>
      <c r="H256">
        <f t="array" ref="H256">FREQUENCY(IF('Data Transformation'!$B$4:$B$8425=B243,'Data Transformation'!$G$4:$G$8425),'Bin Analysis'!$B256)</f>
        <v>14</v>
      </c>
      <c r="I256">
        <f t="shared" si="31"/>
        <v>0</v>
      </c>
      <c r="J256">
        <f t="shared" si="32"/>
        <v>0</v>
      </c>
      <c r="K256">
        <f>J256*Weighting!$W$16</f>
        <v>0</v>
      </c>
      <c r="M256" s="14"/>
    </row>
    <row r="257" spans="1:25" x14ac:dyDescent="0.25">
      <c r="A257" s="32" t="str">
        <f>IF(Weighting!$P$17&gt;0,B257,"")</f>
        <v/>
      </c>
      <c r="B257">
        <f>Weighting!$C$17</f>
        <v>1.762</v>
      </c>
      <c r="C257">
        <f>Weighting!$F$17</f>
        <v>0</v>
      </c>
      <c r="D257" t="b">
        <f>IF(C257=1,'Data Transformation'!$G$3+0.5*'Data Transformation'!$W$25,IF(C258=1,D258-'Data Transformation'!$W$25,FALSE))</f>
        <v>0</v>
      </c>
      <c r="E257" t="str">
        <f t="array" ref="E257">IF(ISLOGICAL(D257),"",FREQUENCY(IF('Data Transformation'!$B$425:$B$8425='Bin Analysis'!$B243,'Data Transformation'!$G$425:$G$8425),D257))</f>
        <v/>
      </c>
      <c r="F257" t="str">
        <f t="shared" si="30"/>
        <v/>
      </c>
      <c r="G257">
        <f>Weighting!$H$17</f>
        <v>0</v>
      </c>
      <c r="H257">
        <f t="array" ref="H257">FREQUENCY(IF('Data Transformation'!$B$4:$B$8425=B243,'Data Transformation'!$G$4:$G$8425),'Bin Analysis'!$B257)</f>
        <v>14</v>
      </c>
      <c r="I257">
        <f t="shared" si="31"/>
        <v>0</v>
      </c>
      <c r="J257">
        <f t="shared" si="32"/>
        <v>0</v>
      </c>
      <c r="K257">
        <f>J257*Weighting!$W$17</f>
        <v>0</v>
      </c>
      <c r="M257" s="14"/>
    </row>
    <row r="258" spans="1:25" x14ac:dyDescent="0.25">
      <c r="A258" s="32" t="str">
        <f>IF(Weighting!$P$18&gt;0,B258,"")</f>
        <v/>
      </c>
      <c r="B258">
        <f>Weighting!$C$18</f>
        <v>1.893</v>
      </c>
      <c r="C258">
        <f>Weighting!$F$18</f>
        <v>0</v>
      </c>
      <c r="D258" t="b">
        <f>IF(C258=1,'Data Transformation'!$G$3+0.5*'Data Transformation'!$W$25,IF(C259=1,D259-'Data Transformation'!$W$25,FALSE))</f>
        <v>0</v>
      </c>
      <c r="E258" t="str">
        <f t="array" ref="E258">IF(ISLOGICAL(D258),"",FREQUENCY(IF('Data Transformation'!$B$425:$B$8425='Bin Analysis'!$B243,'Data Transformation'!$G$425:$G$8425),D258))</f>
        <v/>
      </c>
      <c r="F258" t="str">
        <f t="shared" si="30"/>
        <v/>
      </c>
      <c r="G258">
        <f>Weighting!$H$18</f>
        <v>0</v>
      </c>
      <c r="H258">
        <f t="array" ref="H258">FREQUENCY(IF('Data Transformation'!$B$4:$B$8425=B243,'Data Transformation'!$G$4:$G$8425),'Bin Analysis'!$B258)</f>
        <v>14</v>
      </c>
      <c r="I258">
        <f t="shared" si="31"/>
        <v>0</v>
      </c>
      <c r="J258">
        <f t="shared" si="32"/>
        <v>0</v>
      </c>
      <c r="K258">
        <f>J258*Weighting!$W$18</f>
        <v>0</v>
      </c>
      <c r="M258" s="14"/>
    </row>
    <row r="259" spans="1:25" x14ac:dyDescent="0.25">
      <c r="A259" s="32" t="str">
        <f>IF(Weighting!$P$19&gt;0,B259,"")</f>
        <v/>
      </c>
      <c r="B259">
        <f>Weighting!$C$19</f>
        <v>2.024</v>
      </c>
      <c r="C259">
        <f>Weighting!$F$19</f>
        <v>0</v>
      </c>
      <c r="D259" t="b">
        <f>IF(C259=1,'Data Transformation'!$G$3+0.5*'Data Transformation'!$W$25,IF(C260=1,D260-'Data Transformation'!$W$25,FALSE))</f>
        <v>0</v>
      </c>
      <c r="E259" t="str">
        <f t="array" ref="E259">IF(ISLOGICAL(D259),"",FREQUENCY(IF('Data Transformation'!$B$425:$B$8425='Bin Analysis'!$B243,'Data Transformation'!$G$425:$G$8425),D259))</f>
        <v/>
      </c>
      <c r="F259" t="str">
        <f t="shared" si="30"/>
        <v/>
      </c>
      <c r="G259">
        <f>Weighting!$H$19</f>
        <v>0</v>
      </c>
      <c r="H259">
        <f t="array" ref="H259">FREQUENCY(IF('Data Transformation'!$B$4:$B$8425=B243,'Data Transformation'!$G$4:$G$8425),'Bin Analysis'!$B259)</f>
        <v>14</v>
      </c>
      <c r="I259">
        <f t="shared" si="31"/>
        <v>0</v>
      </c>
      <c r="J259">
        <f t="shared" si="32"/>
        <v>0</v>
      </c>
      <c r="K259">
        <f>J259*Weighting!$W$19</f>
        <v>0</v>
      </c>
      <c r="M259" s="14"/>
    </row>
    <row r="260" spans="1:25" x14ac:dyDescent="0.25">
      <c r="A260" s="32" t="str">
        <f>IF(Weighting!$P$20&gt;0,B260,"")</f>
        <v/>
      </c>
      <c r="B260">
        <f>Weighting!$C$20</f>
        <v>2.1550000000000002</v>
      </c>
      <c r="C260">
        <f>Weighting!$F$20</f>
        <v>0</v>
      </c>
      <c r="D260" t="b">
        <f>IF(C260=1,'Data Transformation'!$G$3+0.5*'Data Transformation'!$W$25,IF(C261=1,D261-'Data Transformation'!$W$25,FALSE))</f>
        <v>0</v>
      </c>
      <c r="E260" t="str">
        <f t="array" ref="E260">IF(ISLOGICAL(D260),"",FREQUENCY(IF('Data Transformation'!$B$425:$B$8425='Bin Analysis'!$B243,'Data Transformation'!$G$425:$G$8425),D260))</f>
        <v/>
      </c>
      <c r="F260" t="str">
        <f t="shared" si="30"/>
        <v/>
      </c>
      <c r="G260">
        <f>Weighting!$H$20</f>
        <v>0</v>
      </c>
      <c r="H260">
        <f t="array" ref="H260">FREQUENCY(IF('Data Transformation'!$B$4:$B$8425=B243,'Data Transformation'!$G$4:$G$8425),'Bin Analysis'!$B260)</f>
        <v>14</v>
      </c>
      <c r="I260">
        <f t="shared" si="31"/>
        <v>0</v>
      </c>
      <c r="J260">
        <f t="shared" si="32"/>
        <v>0</v>
      </c>
      <c r="K260">
        <f>J260*Weighting!$W$20</f>
        <v>0</v>
      </c>
      <c r="M260" s="14"/>
    </row>
    <row r="261" spans="1:25" x14ac:dyDescent="0.25">
      <c r="A261" s="32" t="str">
        <f>IF(Weighting!$P$21&gt;0,B261,"")</f>
        <v/>
      </c>
      <c r="B261">
        <f>Weighting!$C$21</f>
        <v>2.2860000000000005</v>
      </c>
      <c r="C261">
        <f>Weighting!$F$21</f>
        <v>0</v>
      </c>
      <c r="D261" t="b">
        <f>IF(C261=1,'Data Transformation'!$G$3+0.5*'Data Transformation'!$W$25,IF(C262=1,D262-'Data Transformation'!$W$25,FALSE))</f>
        <v>0</v>
      </c>
      <c r="E261" t="str">
        <f t="array" ref="E261">IF(ISLOGICAL(D261),"",FREQUENCY(IF('Data Transformation'!$B$425:$B$8425='Bin Analysis'!$B243,'Data Transformation'!$G$425:$G$8425),D261))</f>
        <v/>
      </c>
      <c r="F261" t="str">
        <f t="shared" si="30"/>
        <v/>
      </c>
      <c r="G261">
        <f>Weighting!$H$21</f>
        <v>0</v>
      </c>
      <c r="H261">
        <f t="array" ref="H261">FREQUENCY(IF('Data Transformation'!$B$4:$B$8425=B243,'Data Transformation'!$G$4:$G$8425),'Bin Analysis'!$B261)</f>
        <v>14</v>
      </c>
      <c r="I261">
        <f t="shared" si="31"/>
        <v>0</v>
      </c>
      <c r="J261">
        <f t="shared" si="32"/>
        <v>0</v>
      </c>
      <c r="K261">
        <f>J261*Weighting!$W$21</f>
        <v>0</v>
      </c>
      <c r="M261" s="14"/>
    </row>
    <row r="262" spans="1:25" x14ac:dyDescent="0.25">
      <c r="A262" s="32" t="str">
        <f>IF(Weighting!$P$22&gt;0,B262,"")</f>
        <v/>
      </c>
      <c r="B262">
        <f>Weighting!$C$22</f>
        <v>2.4170000000000007</v>
      </c>
      <c r="C262">
        <f>Weighting!$F$22</f>
        <v>0</v>
      </c>
      <c r="D262" t="b">
        <f>IF(C262=1,'Data Transformation'!$G$3+0.5*'Data Transformation'!$W$25,IF(C263=1,D263-'Data Transformation'!$W$25,FALSE))</f>
        <v>0</v>
      </c>
      <c r="E262" t="str">
        <f t="array" ref="E262">IF(ISLOGICAL(D262),"",FREQUENCY(IF('Data Transformation'!$B$425:$B$8425='Bin Analysis'!$B243,'Data Transformation'!$G$425:$G$8425),D262))</f>
        <v/>
      </c>
      <c r="F262" t="str">
        <f t="shared" si="30"/>
        <v/>
      </c>
      <c r="G262">
        <f>Weighting!$H$22</f>
        <v>0</v>
      </c>
      <c r="H262">
        <f t="array" ref="H262">FREQUENCY(IF('Data Transformation'!$B$4:$B$8425=B243,'Data Transformation'!$G$4:$G$8425),'Bin Analysis'!$B262)</f>
        <v>14</v>
      </c>
      <c r="I262">
        <f t="shared" si="31"/>
        <v>0</v>
      </c>
      <c r="J262">
        <f t="shared" si="32"/>
        <v>0</v>
      </c>
      <c r="K262">
        <f>J262*Weighting!$W$22</f>
        <v>0</v>
      </c>
      <c r="M262" s="14"/>
    </row>
    <row r="263" spans="1:25" x14ac:dyDescent="0.25">
      <c r="A263" s="32" t="str">
        <f>IF(Weighting!$P$23&gt;0,B263,"")</f>
        <v/>
      </c>
      <c r="B263">
        <f>Weighting!$C$23</f>
        <v>2.5480000000000009</v>
      </c>
      <c r="C263">
        <f>Weighting!$F$23</f>
        <v>0</v>
      </c>
      <c r="D263" t="b">
        <f>IF(C263=1,'Data Transformation'!$G$3+0.5*'Data Transformation'!$W$25,IF(C264=1,D264-'Data Transformation'!$W$25,FALSE))</f>
        <v>0</v>
      </c>
      <c r="E263" t="str">
        <f t="array" ref="E263">IF(ISLOGICAL(D263),"",FREQUENCY(IF('Data Transformation'!$B$425:$B$8425='Bin Analysis'!$B243,'Data Transformation'!$G$425:$G$8425),D263))</f>
        <v/>
      </c>
      <c r="F263" t="str">
        <f t="shared" si="30"/>
        <v/>
      </c>
      <c r="G263">
        <f>Weighting!$H$23</f>
        <v>0</v>
      </c>
      <c r="H263">
        <f t="array" ref="H263">FREQUENCY(IF('Data Transformation'!$B$4:$B$8425=B243,'Data Transformation'!$G$4:$G$8425),'Bin Analysis'!$B263)</f>
        <v>14</v>
      </c>
      <c r="I263">
        <f t="shared" si="31"/>
        <v>0</v>
      </c>
      <c r="J263">
        <f t="shared" si="32"/>
        <v>0</v>
      </c>
      <c r="K263">
        <f>J263*Weighting!$W$23</f>
        <v>0</v>
      </c>
      <c r="M263" s="14"/>
    </row>
    <row r="264" spans="1:25" x14ac:dyDescent="0.25">
      <c r="A264" s="32" t="str">
        <f>IF(Weighting!$P$24&gt;0,B264,"")</f>
        <v/>
      </c>
      <c r="B264">
        <f>Weighting!$C$24</f>
        <v>2.6790000000000012</v>
      </c>
      <c r="C264">
        <f>Weighting!$F$24</f>
        <v>0</v>
      </c>
      <c r="D264" t="b">
        <f>IF(C264=1,'Data Transformation'!$G$3+0.5*'Data Transformation'!$W$25,IF(C265=1,D265-'Data Transformation'!$W$25,FALSE))</f>
        <v>0</v>
      </c>
      <c r="E264" t="str">
        <f t="array" ref="E264">IF(ISLOGICAL(D264),"",FREQUENCY(IF('Data Transformation'!$B$425:$B$8425='Bin Analysis'!$B243,'Data Transformation'!$G$425:$G$8425),D264))</f>
        <v/>
      </c>
      <c r="F264" t="str">
        <f t="shared" si="30"/>
        <v/>
      </c>
      <c r="G264">
        <f>Weighting!$H$24</f>
        <v>0</v>
      </c>
      <c r="H264">
        <f t="array" ref="H264">FREQUENCY(IF('Data Transformation'!$B$4:$B$8425=B243,'Data Transformation'!$G$4:$G$8425),'Bin Analysis'!$B264)</f>
        <v>14</v>
      </c>
      <c r="I264">
        <f t="shared" si="31"/>
        <v>0</v>
      </c>
      <c r="J264">
        <f t="shared" si="32"/>
        <v>0</v>
      </c>
      <c r="K264">
        <f>J264*Weighting!$W$24</f>
        <v>0</v>
      </c>
      <c r="M264" s="14"/>
    </row>
    <row r="265" spans="1:25" x14ac:dyDescent="0.25">
      <c r="A265" s="32" t="str">
        <f>IF(Weighting!$P$25&gt;0,B265,"")</f>
        <v/>
      </c>
      <c r="B265">
        <f>Weighting!$C$25</f>
        <v>2.8100000000000014</v>
      </c>
      <c r="C265">
        <f>Weighting!$F$25</f>
        <v>0</v>
      </c>
      <c r="D265" t="b">
        <f>IF(C265=1,'Data Transformation'!$G$3+0.5*'Data Transformation'!$W$25,IF(C266=1,D266-'Data Transformation'!$W$25,FALSE))</f>
        <v>0</v>
      </c>
      <c r="E265" t="str">
        <f t="array" ref="E265">IF(ISLOGICAL(D265),"",FREQUENCY(IF('Data Transformation'!$B$425:$B$8425='Bin Analysis'!$B243,'Data Transformation'!$G$425:$G$8425),D265))</f>
        <v/>
      </c>
      <c r="F265" t="str">
        <f t="shared" si="30"/>
        <v/>
      </c>
      <c r="G265">
        <f>Weighting!$H$25</f>
        <v>0</v>
      </c>
      <c r="H265">
        <f t="array" ref="H265">FREQUENCY(IF('Data Transformation'!$B$4:$B$8425=B243,'Data Transformation'!$G$4:$G$8425),'Bin Analysis'!$B265)</f>
        <v>14</v>
      </c>
      <c r="I265">
        <f t="shared" si="31"/>
        <v>0</v>
      </c>
      <c r="J265">
        <f t="shared" si="32"/>
        <v>0</v>
      </c>
      <c r="K265">
        <f>J265*Weighting!$W$25</f>
        <v>0</v>
      </c>
      <c r="M265" s="14"/>
    </row>
    <row r="266" spans="1:25" x14ac:dyDescent="0.25">
      <c r="O266"/>
      <c r="P266"/>
      <c r="Q266"/>
      <c r="R266"/>
    </row>
    <row r="267" spans="1:25" ht="23.25" x14ac:dyDescent="0.35">
      <c r="A267" s="21" t="s">
        <v>0</v>
      </c>
      <c r="B267" s="21">
        <f>IFERROR(VLOOKUP(C267,'Data Transformation'!$L$6:$M$426,2,FALSE),"")</f>
        <v>11</v>
      </c>
      <c r="C267" s="21">
        <f>C243+1</f>
        <v>11</v>
      </c>
      <c r="D267" s="21"/>
      <c r="E267" s="21"/>
      <c r="F267" s="21"/>
      <c r="G267" s="21"/>
      <c r="H267" s="22"/>
      <c r="I267" s="22"/>
      <c r="J267" s="22"/>
      <c r="K267" s="21"/>
      <c r="L267" s="21">
        <f>B267</f>
        <v>11</v>
      </c>
      <c r="M267" s="23">
        <f>INDEX('Data Transformation'!$O$4:$O$424,MATCH($B267,'Data Transformation'!$M$4:$M$424,0),MATCH($M$2,'Data Transformation'!$O$3,0))</f>
        <v>16</v>
      </c>
      <c r="N267" s="27">
        <f>IF('Input and Summary Results'!$J$16="minimum",'Bin Analysis'!X268/(M267-1),'Bin Analysis'!Y267/('Bin Analysis'!M267-1))</f>
        <v>0</v>
      </c>
      <c r="O267" s="27">
        <f>IF(M267=FALSE,NA(),(VLOOKUP(1,C270:K289,4,FALSE))/(M267-1))</f>
        <v>0</v>
      </c>
      <c r="P267" s="27">
        <f>IF(M267=FALSE,NA(),SUM(J270:J289)/Weighting!$S$5)</f>
        <v>0.5</v>
      </c>
      <c r="Q267" s="27">
        <f>IF(M267=FALSE,NA(),SUM(K270:K289)/Weighting!$S$6)</f>
        <v>0.52173913043478259</v>
      </c>
      <c r="R267" s="27">
        <f>IF(M267=FALSE,NA(),(VLOOKUP(1,G270:K289,3,FALSE))/(M267-1))</f>
        <v>0</v>
      </c>
      <c r="S267" s="22" t="str">
        <f>IF(M267=FALSE,NA(),IF(SUM(J270:J289)=2,"yes","no"))</f>
        <v>no</v>
      </c>
      <c r="X267" s="2" cm="2">
        <f t="array" ref="X267:X268">FREQUENCY(IF('Data Transformation'!$B$425:$B$6424='Bin Analysis'!L267,'Data Transformation'!$G$425:$G$6424),'Data Transformation'!$U$11)</f>
        <v>15</v>
      </c>
      <c r="Y267" s="2" cm="2">
        <f t="array" ref="Y267:Y268">FREQUENCY(IF('Data Transformation'!$B$425:$B$6424='Bin Analysis'!L267,'Data Transformation'!$G$425:$G$6424),'Data Transformation'!$U$12)</f>
        <v>15</v>
      </c>
    </row>
    <row r="268" spans="1:25" x14ac:dyDescent="0.25">
      <c r="A268" s="14" t="s">
        <v>66</v>
      </c>
      <c r="B268" t="s">
        <v>47</v>
      </c>
      <c r="C268" t="s">
        <v>5</v>
      </c>
      <c r="D268" t="s">
        <v>99</v>
      </c>
      <c r="E268" t="s">
        <v>100</v>
      </c>
      <c r="F268" t="s">
        <v>101</v>
      </c>
      <c r="G268" t="s">
        <v>69</v>
      </c>
      <c r="H268" t="s">
        <v>31</v>
      </c>
      <c r="I268" t="s">
        <v>32</v>
      </c>
      <c r="J268" t="s">
        <v>46</v>
      </c>
      <c r="K268" s="14" t="s">
        <v>45</v>
      </c>
      <c r="M268" s="14"/>
      <c r="X268" s="2">
        <v>0</v>
      </c>
      <c r="Y268" s="2">
        <v>0</v>
      </c>
    </row>
    <row r="269" spans="1:25" x14ac:dyDescent="0.25">
      <c r="A269" s="32"/>
      <c r="D269" t="b">
        <f>IF(C269=1,'Data Transformation'!$G$3+0.5*'Data Transformation'!$W$25,IF(C270=1,D270-'Data Transformation'!$W$25,FALSE))</f>
        <v>0</v>
      </c>
      <c r="E269" t="str">
        <f t="array" ref="E269">IF(ISLOGICAL(D269),"",FREQUENCY(IF('Data Transformation'!$B$425:$B$8425='Bin Analysis'!$B267,'Data Transformation'!$G$425:$G$8425),D269))</f>
        <v/>
      </c>
      <c r="F269" t="str">
        <f>IF(ISLOGICAL(D269),"",E269-E268)</f>
        <v/>
      </c>
      <c r="M269" s="14"/>
    </row>
    <row r="270" spans="1:25" x14ac:dyDescent="0.25">
      <c r="A270" s="32">
        <f>IF(Weighting!$P$6&gt;0,B270,"")</f>
        <v>0.32100000000000001</v>
      </c>
      <c r="B270">
        <f>Weighting!$C$6</f>
        <v>0.32100000000000001</v>
      </c>
      <c r="C270">
        <f>Weighting!$F$6</f>
        <v>0</v>
      </c>
      <c r="D270" t="b">
        <f>IF(C270=1,'Data Transformation'!$G$3+0.5*'Data Transformation'!$W$25,IF(C271=1,D271-'Data Transformation'!$W$25,FALSE))</f>
        <v>0</v>
      </c>
      <c r="E270" t="str">
        <f t="array" ref="E270">IF(ISLOGICAL(D270),"",FREQUENCY(IF('Data Transformation'!$B$425:$B$8425='Bin Analysis'!$B267,'Data Transformation'!$G$425:$G$8425),D270))</f>
        <v/>
      </c>
      <c r="F270" t="str">
        <f>IF(ISLOGICAL(D270),"",E270-E269)</f>
        <v/>
      </c>
      <c r="G270">
        <f>Weighting!$H$6</f>
        <v>1</v>
      </c>
      <c r="H270">
        <f t="array" ref="H270">FREQUENCY(IF('Data Transformation'!$B$4:$B$8425=B267,'Data Transformation'!$G$4:$G$8425),'Bin Analysis'!$B270)</f>
        <v>0</v>
      </c>
      <c r="I270">
        <f>H270-H269</f>
        <v>0</v>
      </c>
      <c r="J270">
        <f>IF(I270=0,0,1)</f>
        <v>0</v>
      </c>
      <c r="K270">
        <f>J270*Weighting!$W$6</f>
        <v>0</v>
      </c>
      <c r="M270" s="14"/>
    </row>
    <row r="271" spans="1:25" x14ac:dyDescent="0.25">
      <c r="A271" s="32">
        <f>IF(Weighting!$P$7&gt;0,B271,"")</f>
        <v>0.45200000000000001</v>
      </c>
      <c r="B271">
        <f>Weighting!$C$7</f>
        <v>0.45200000000000001</v>
      </c>
      <c r="C271">
        <f>Weighting!$F$7</f>
        <v>0</v>
      </c>
      <c r="D271" t="b">
        <f>IF(C271=1,'Data Transformation'!$G$3+0.5*'Data Transformation'!$W$25,IF(C272=1,D272-'Data Transformation'!$W$25,FALSE))</f>
        <v>0</v>
      </c>
      <c r="E271" t="str">
        <f t="array" ref="E271">IF(ISLOGICAL(D271),"",FREQUENCY(IF('Data Transformation'!$B$425:$B$8425='Bin Analysis'!$B267,'Data Transformation'!$G$425:$G$8425),D271))</f>
        <v/>
      </c>
      <c r="F271" t="str">
        <f t="shared" ref="F271:F289" si="33">IF(ISLOGICAL(D271),"",E271-E270)</f>
        <v/>
      </c>
      <c r="G271">
        <f>Weighting!$H$7</f>
        <v>0</v>
      </c>
      <c r="H271">
        <f t="array" ref="H271">FREQUENCY(IF('Data Transformation'!$B$4:$B$8425=B267,'Data Transformation'!$G$4:$G$8425),'Bin Analysis'!$B271)</f>
        <v>3</v>
      </c>
      <c r="I271">
        <f t="shared" ref="I271:I289" si="34">H271-H270</f>
        <v>3</v>
      </c>
      <c r="J271">
        <f>IF(I271=0,0,1)</f>
        <v>1</v>
      </c>
      <c r="K271">
        <f>J271*Weighting!$W$7</f>
        <v>2</v>
      </c>
      <c r="M271" s="14"/>
    </row>
    <row r="272" spans="1:25" x14ac:dyDescent="0.25">
      <c r="A272" s="32">
        <f>IF(Weighting!$P$8&gt;0,B272,"")</f>
        <v>0.58299999999999996</v>
      </c>
      <c r="B272">
        <f>Weighting!$C$8</f>
        <v>0.58299999999999996</v>
      </c>
      <c r="C272">
        <f>Weighting!$F$8</f>
        <v>0</v>
      </c>
      <c r="D272" t="b">
        <f>IF(C272=1,'Data Transformation'!$G$3+0.5*'Data Transformation'!$W$25,IF(C273=1,D273-'Data Transformation'!$W$25,FALSE))</f>
        <v>0</v>
      </c>
      <c r="E272" t="str">
        <f t="array" ref="E272">IF(ISLOGICAL(D272),"",FREQUENCY(IF('Data Transformation'!$B$425:$B$8425='Bin Analysis'!$B267,'Data Transformation'!$G$425:$G$8425),D272))</f>
        <v/>
      </c>
      <c r="F272" t="str">
        <f t="shared" si="33"/>
        <v/>
      </c>
      <c r="G272">
        <f>Weighting!$H$8</f>
        <v>0</v>
      </c>
      <c r="H272">
        <f t="array" ref="H272">FREQUENCY(IF('Data Transformation'!$B$4:$B$8425=B267,'Data Transformation'!$G$4:$G$8425),'Bin Analysis'!$B272)</f>
        <v>9</v>
      </c>
      <c r="I272">
        <f t="shared" si="34"/>
        <v>6</v>
      </c>
      <c r="J272">
        <f t="shared" ref="J272:J289" si="35">IF(I272=0,0,1)</f>
        <v>1</v>
      </c>
      <c r="K272">
        <f>J272*Weighting!$W$8</f>
        <v>3</v>
      </c>
      <c r="M272" s="14"/>
    </row>
    <row r="273" spans="1:13" x14ac:dyDescent="0.25">
      <c r="A273" s="32">
        <f>IF(Weighting!$P$9&gt;0,B273,"")</f>
        <v>0.71399999999999997</v>
      </c>
      <c r="B273" s="50">
        <f>Weighting!$C$9</f>
        <v>0.71399999999999997</v>
      </c>
      <c r="C273">
        <f>Weighting!$F$9</f>
        <v>0</v>
      </c>
      <c r="D273" t="b">
        <f>IF(C273=1,'Data Transformation'!$G$3+0.5*'Data Transformation'!$W$25,IF(C274=1,D274-'Data Transformation'!$W$25,FALSE))</f>
        <v>0</v>
      </c>
      <c r="E273" t="str">
        <f t="array" ref="E273">IF(ISLOGICAL(D273),"",FREQUENCY(IF('Data Transformation'!$B$425:$B$8425='Bin Analysis'!$B267,'Data Transformation'!$G$425:$G$8425),D273))</f>
        <v/>
      </c>
      <c r="F273" t="str">
        <f t="shared" si="33"/>
        <v/>
      </c>
      <c r="G273">
        <f>Weighting!$H$9</f>
        <v>0</v>
      </c>
      <c r="H273">
        <f t="array" ref="H273">FREQUENCY(IF('Data Transformation'!$B$4:$B$8425=B267,'Data Transformation'!$G$4:$G$8425),'Bin Analysis'!$B273)</f>
        <v>14</v>
      </c>
      <c r="I273">
        <f t="shared" si="34"/>
        <v>5</v>
      </c>
      <c r="J273">
        <f t="shared" si="35"/>
        <v>1</v>
      </c>
      <c r="K273">
        <f>J273*Weighting!$W$9</f>
        <v>3</v>
      </c>
      <c r="M273" s="14"/>
    </row>
    <row r="274" spans="1:13" x14ac:dyDescent="0.25">
      <c r="A274" s="32">
        <f>IF(Weighting!$P$10&gt;0,B274,"")</f>
        <v>0.84499999999999997</v>
      </c>
      <c r="B274">
        <f>Weighting!$C$10</f>
        <v>0.84499999999999997</v>
      </c>
      <c r="C274">
        <f>Weighting!$F$10</f>
        <v>0</v>
      </c>
      <c r="D274" t="b">
        <f>IF(C274=1,'Data Transformation'!$G$3+0.5*'Data Transformation'!$W$25,IF(C275=1,D275-'Data Transformation'!$W$25,FALSE))</f>
        <v>0</v>
      </c>
      <c r="E274" t="str">
        <f t="array" ref="E274">IF(ISLOGICAL(D274),"",FREQUENCY(IF('Data Transformation'!$B$425:$B$8425='Bin Analysis'!$B267,'Data Transformation'!$G$425:$G$8425),D274))</f>
        <v/>
      </c>
      <c r="F274" t="str">
        <f t="shared" si="33"/>
        <v/>
      </c>
      <c r="G274">
        <f>Weighting!$H$10</f>
        <v>0</v>
      </c>
      <c r="H274">
        <f t="array" ref="H274">FREQUENCY(IF('Data Transformation'!$B$4:$B$8425=B267,'Data Transformation'!$G$4:$G$8425),'Bin Analysis'!$B274)</f>
        <v>15</v>
      </c>
      <c r="I274">
        <f t="shared" si="34"/>
        <v>1</v>
      </c>
      <c r="J274">
        <f t="shared" si="35"/>
        <v>1</v>
      </c>
      <c r="K274">
        <f>J274*Weighting!$W$10</f>
        <v>3</v>
      </c>
      <c r="M274" s="14"/>
    </row>
    <row r="275" spans="1:13" x14ac:dyDescent="0.25">
      <c r="A275" s="32">
        <f>IF(Weighting!$P$11&gt;0,B275,"")</f>
        <v>0.97599999999999998</v>
      </c>
      <c r="B275">
        <f>Weighting!$C$11</f>
        <v>0.97599999999999998</v>
      </c>
      <c r="C275">
        <f>Weighting!$F$11</f>
        <v>0</v>
      </c>
      <c r="D275">
        <f>IF(C275=1,'Data Transformation'!$G$3+0.5*'Data Transformation'!$W$25,IF(C276=1,D276-'Data Transformation'!$W$25,FALSE))</f>
        <v>0.86899999999999999</v>
      </c>
      <c r="E275">
        <f t="array" ref="E275">IF(ISLOGICAL(D275),"",FREQUENCY(IF('Data Transformation'!$B$425:$B$8425='Bin Analysis'!$B267,'Data Transformation'!$G$425:$G$8425),D275))</f>
        <v>15</v>
      </c>
      <c r="F275" t="e">
        <f t="shared" si="33"/>
        <v>#VALUE!</v>
      </c>
      <c r="G275">
        <f>Weighting!$H$11</f>
        <v>0</v>
      </c>
      <c r="H275">
        <f t="array" ref="H275">FREQUENCY(IF('Data Transformation'!$B$4:$B$8425=B267,'Data Transformation'!$G$4:$G$8425),'Bin Analysis'!$B275)</f>
        <v>15</v>
      </c>
      <c r="I275">
        <f t="shared" si="34"/>
        <v>0</v>
      </c>
      <c r="J275">
        <f t="shared" si="35"/>
        <v>0</v>
      </c>
      <c r="K275">
        <f>J275*Weighting!$W$11</f>
        <v>0</v>
      </c>
      <c r="M275" s="14"/>
    </row>
    <row r="276" spans="1:13" x14ac:dyDescent="0.25">
      <c r="A276" s="32">
        <f>IF(Weighting!$P$12&gt;0,B276,"")</f>
        <v>1.107</v>
      </c>
      <c r="B276">
        <f>Weighting!$C$12</f>
        <v>1.107</v>
      </c>
      <c r="C276">
        <f>Weighting!$F$12</f>
        <v>1</v>
      </c>
      <c r="D276">
        <f>IF(C276=1,'Data Transformation'!$G$3+0.5*'Data Transformation'!$W$25,IF(C277=1,D277-'Data Transformation'!$W$25,FALSE))</f>
        <v>1.131</v>
      </c>
      <c r="E276">
        <f t="array" ref="E276">IF(ISLOGICAL(D276),"",FREQUENCY(IF('Data Transformation'!$B$425:$B$8425='Bin Analysis'!$B267,'Data Transformation'!$G$425:$G$8425),D276))</f>
        <v>15</v>
      </c>
      <c r="F276">
        <f t="shared" si="33"/>
        <v>0</v>
      </c>
      <c r="G276">
        <f>Weighting!$H$12</f>
        <v>0</v>
      </c>
      <c r="H276">
        <f t="array" ref="H276">FREQUENCY(IF('Data Transformation'!$B$4:$B$8425=B267,'Data Transformation'!$G$4:$G$8425),'Bin Analysis'!$B276)</f>
        <v>16</v>
      </c>
      <c r="I276">
        <f t="shared" si="34"/>
        <v>1</v>
      </c>
      <c r="J276">
        <f t="shared" si="35"/>
        <v>1</v>
      </c>
      <c r="K276">
        <f>J276*Weighting!$W$12</f>
        <v>1</v>
      </c>
      <c r="M276" s="14"/>
    </row>
    <row r="277" spans="1:13" x14ac:dyDescent="0.25">
      <c r="A277" s="32">
        <f>IF(Weighting!$P$13&gt;0,B277,"")</f>
        <v>1.238</v>
      </c>
      <c r="B277">
        <f>Weighting!$C$13</f>
        <v>1.238</v>
      </c>
      <c r="C277">
        <f>Weighting!$F$13</f>
        <v>0</v>
      </c>
      <c r="D277" t="b">
        <f>IF(C277=1,'Data Transformation'!$G$3+0.5*'Data Transformation'!$W$25,IF(C278=1,D278-'Data Transformation'!$W$25,FALSE))</f>
        <v>0</v>
      </c>
      <c r="E277" t="str">
        <f t="array" ref="E277">IF(ISLOGICAL(D277),"",FREQUENCY(IF('Data Transformation'!$B$425:$B$8425='Bin Analysis'!$B267,'Data Transformation'!$G$425:$G$8425),D277))</f>
        <v/>
      </c>
      <c r="F277" t="str">
        <f t="shared" si="33"/>
        <v/>
      </c>
      <c r="G277">
        <f>Weighting!$H$13</f>
        <v>0</v>
      </c>
      <c r="H277">
        <f t="array" ref="H277">FREQUENCY(IF('Data Transformation'!$B$4:$B$8425=B267,'Data Transformation'!$G$4:$G$8425),'Bin Analysis'!$B277)</f>
        <v>16</v>
      </c>
      <c r="I277">
        <f t="shared" si="34"/>
        <v>0</v>
      </c>
      <c r="J277">
        <f t="shared" si="35"/>
        <v>0</v>
      </c>
      <c r="K277">
        <f>J277*Weighting!$W$13</f>
        <v>0</v>
      </c>
      <c r="M277" s="14"/>
    </row>
    <row r="278" spans="1:13" x14ac:dyDescent="0.25">
      <c r="A278" s="32">
        <f>IF(Weighting!$P$14&gt;0,B278,"")</f>
        <v>1.369</v>
      </c>
      <c r="B278">
        <f>Weighting!$C$14</f>
        <v>1.369</v>
      </c>
      <c r="C278">
        <f>Weighting!$F$14</f>
        <v>0</v>
      </c>
      <c r="D278" t="b">
        <f>IF(C278=1,'Data Transformation'!$G$3+0.5*'Data Transformation'!$W$25,IF(C279=1,D279-'Data Transformation'!$W$25,FALSE))</f>
        <v>0</v>
      </c>
      <c r="E278" t="str">
        <f t="array" ref="E278">IF(ISLOGICAL(D278),"",FREQUENCY(IF('Data Transformation'!$B$425:$B$8425='Bin Analysis'!$B267,'Data Transformation'!$G$425:$G$8425),D278))</f>
        <v/>
      </c>
      <c r="F278" t="str">
        <f t="shared" si="33"/>
        <v/>
      </c>
      <c r="G278">
        <f>Weighting!$H$14</f>
        <v>0</v>
      </c>
      <c r="H278">
        <f t="array" ref="H278">FREQUENCY(IF('Data Transformation'!$B$4:$B$8425=B267,'Data Transformation'!$G$4:$G$8425),'Bin Analysis'!$B278)</f>
        <v>16</v>
      </c>
      <c r="I278">
        <f t="shared" si="34"/>
        <v>0</v>
      </c>
      <c r="J278">
        <f t="shared" si="35"/>
        <v>0</v>
      </c>
      <c r="K278">
        <f>J278*Weighting!$W$14</f>
        <v>0</v>
      </c>
      <c r="M278" s="14"/>
    </row>
    <row r="279" spans="1:13" x14ac:dyDescent="0.25">
      <c r="A279" s="32">
        <f>IF(Weighting!$P$15&gt;0,B279,"")</f>
        <v>1.5000009999999999</v>
      </c>
      <c r="B279">
        <f>Weighting!$C$15</f>
        <v>1.5000009999999999</v>
      </c>
      <c r="C279">
        <f>Weighting!$F$15</f>
        <v>0</v>
      </c>
      <c r="D279" t="b">
        <f>IF(C279=1,'Data Transformation'!$G$3+0.5*'Data Transformation'!$W$25,IF(C280=1,D280-'Data Transformation'!$W$25,FALSE))</f>
        <v>0</v>
      </c>
      <c r="E279" t="str">
        <f t="array" ref="E279">IF(ISLOGICAL(D279),"",FREQUENCY(IF('Data Transformation'!$B$425:$B$8425='Bin Analysis'!$B267,'Data Transformation'!$G$425:$G$8425),D279))</f>
        <v/>
      </c>
      <c r="F279" t="str">
        <f t="shared" si="33"/>
        <v/>
      </c>
      <c r="G279">
        <f>Weighting!$H$15</f>
        <v>0</v>
      </c>
      <c r="H279">
        <f t="array" ref="H279">FREQUENCY(IF('Data Transformation'!$B$4:$B$8425=B267,'Data Transformation'!$G$4:$G$8425),'Bin Analysis'!$B279)</f>
        <v>16</v>
      </c>
      <c r="I279">
        <f t="shared" si="34"/>
        <v>0</v>
      </c>
      <c r="J279">
        <f t="shared" si="35"/>
        <v>0</v>
      </c>
      <c r="K279">
        <f>J279*Weighting!$W$15</f>
        <v>0</v>
      </c>
      <c r="M279" s="14"/>
    </row>
    <row r="280" spans="1:13" x14ac:dyDescent="0.25">
      <c r="A280" s="32" t="str">
        <f>IF(Weighting!$P$16&gt;0,B280,"")</f>
        <v/>
      </c>
      <c r="B280">
        <f>Weighting!$C$16</f>
        <v>1.631</v>
      </c>
      <c r="C280">
        <f>Weighting!$F$16</f>
        <v>0</v>
      </c>
      <c r="D280" t="b">
        <f>IF(C280=1,'Data Transformation'!$G$3+0.5*'Data Transformation'!$W$25,IF(C281=1,D281-'Data Transformation'!$W$25,FALSE))</f>
        <v>0</v>
      </c>
      <c r="E280" t="str">
        <f t="array" ref="E280">IF(ISLOGICAL(D280),"",FREQUENCY(IF('Data Transformation'!$B$425:$B$8425='Bin Analysis'!$B267,'Data Transformation'!$G$425:$G$8425),D280))</f>
        <v/>
      </c>
      <c r="F280" t="str">
        <f t="shared" si="33"/>
        <v/>
      </c>
      <c r="G280">
        <f>Weighting!$H$16</f>
        <v>0</v>
      </c>
      <c r="H280">
        <f t="array" ref="H280">FREQUENCY(IF('Data Transformation'!$B$4:$B$8425=B267,'Data Transformation'!$G$4:$G$8425),'Bin Analysis'!$B280)</f>
        <v>16</v>
      </c>
      <c r="I280">
        <f t="shared" si="34"/>
        <v>0</v>
      </c>
      <c r="J280">
        <f t="shared" si="35"/>
        <v>0</v>
      </c>
      <c r="K280">
        <f>J280*Weighting!$W$16</f>
        <v>0</v>
      </c>
      <c r="M280" s="14"/>
    </row>
    <row r="281" spans="1:13" x14ac:dyDescent="0.25">
      <c r="A281" s="32" t="str">
        <f>IF(Weighting!$P$17&gt;0,B281,"")</f>
        <v/>
      </c>
      <c r="B281">
        <f>Weighting!$C$17</f>
        <v>1.762</v>
      </c>
      <c r="C281">
        <f>Weighting!$F$17</f>
        <v>0</v>
      </c>
      <c r="D281" t="b">
        <f>IF(C281=1,'Data Transformation'!$G$3+0.5*'Data Transformation'!$W$25,IF(C282=1,D282-'Data Transformation'!$W$25,FALSE))</f>
        <v>0</v>
      </c>
      <c r="E281" t="str">
        <f t="array" ref="E281">IF(ISLOGICAL(D281),"",FREQUENCY(IF('Data Transformation'!$B$425:$B$8425='Bin Analysis'!$B267,'Data Transformation'!$G$425:$G$8425),D281))</f>
        <v/>
      </c>
      <c r="F281" t="str">
        <f t="shared" si="33"/>
        <v/>
      </c>
      <c r="G281">
        <f>Weighting!$H$17</f>
        <v>0</v>
      </c>
      <c r="H281">
        <f t="array" ref="H281">FREQUENCY(IF('Data Transformation'!$B$4:$B$8425=B267,'Data Transformation'!$G$4:$G$8425),'Bin Analysis'!$B281)</f>
        <v>16</v>
      </c>
      <c r="I281">
        <f t="shared" si="34"/>
        <v>0</v>
      </c>
      <c r="J281">
        <f t="shared" si="35"/>
        <v>0</v>
      </c>
      <c r="K281">
        <f>J281*Weighting!$W$17</f>
        <v>0</v>
      </c>
      <c r="M281" s="14"/>
    </row>
    <row r="282" spans="1:13" x14ac:dyDescent="0.25">
      <c r="A282" s="32" t="str">
        <f>IF(Weighting!$P$18&gt;0,B282,"")</f>
        <v/>
      </c>
      <c r="B282">
        <f>Weighting!$C$18</f>
        <v>1.893</v>
      </c>
      <c r="C282">
        <f>Weighting!$F$18</f>
        <v>0</v>
      </c>
      <c r="D282" t="b">
        <f>IF(C282=1,'Data Transformation'!$G$3+0.5*'Data Transformation'!$W$25,IF(C283=1,D283-'Data Transformation'!$W$25,FALSE))</f>
        <v>0</v>
      </c>
      <c r="E282" t="str">
        <f t="array" ref="E282">IF(ISLOGICAL(D282),"",FREQUENCY(IF('Data Transformation'!$B$425:$B$8425='Bin Analysis'!$B267,'Data Transformation'!$G$425:$G$8425),D282))</f>
        <v/>
      </c>
      <c r="F282" t="str">
        <f t="shared" si="33"/>
        <v/>
      </c>
      <c r="G282">
        <f>Weighting!$H$18</f>
        <v>0</v>
      </c>
      <c r="H282">
        <f t="array" ref="H282">FREQUENCY(IF('Data Transformation'!$B$4:$B$8425=B267,'Data Transformation'!$G$4:$G$8425),'Bin Analysis'!$B282)</f>
        <v>16</v>
      </c>
      <c r="I282">
        <f t="shared" si="34"/>
        <v>0</v>
      </c>
      <c r="J282">
        <f t="shared" si="35"/>
        <v>0</v>
      </c>
      <c r="K282">
        <f>J282*Weighting!$W$18</f>
        <v>0</v>
      </c>
      <c r="M282" s="14"/>
    </row>
    <row r="283" spans="1:13" x14ac:dyDescent="0.25">
      <c r="A283" s="32" t="str">
        <f>IF(Weighting!$P$19&gt;0,B283,"")</f>
        <v/>
      </c>
      <c r="B283">
        <f>Weighting!$C$19</f>
        <v>2.024</v>
      </c>
      <c r="C283">
        <f>Weighting!$F$19</f>
        <v>0</v>
      </c>
      <c r="D283" t="b">
        <f>IF(C283=1,'Data Transformation'!$G$3+0.5*'Data Transformation'!$W$25,IF(C284=1,D284-'Data Transformation'!$W$25,FALSE))</f>
        <v>0</v>
      </c>
      <c r="E283" t="str">
        <f t="array" ref="E283">IF(ISLOGICAL(D283),"",FREQUENCY(IF('Data Transformation'!$B$425:$B$8425='Bin Analysis'!$B267,'Data Transformation'!$G$425:$G$8425),D283))</f>
        <v/>
      </c>
      <c r="F283" t="str">
        <f t="shared" si="33"/>
        <v/>
      </c>
      <c r="G283">
        <f>Weighting!$H$19</f>
        <v>0</v>
      </c>
      <c r="H283">
        <f t="array" ref="H283">FREQUENCY(IF('Data Transformation'!$B$4:$B$8425=B267,'Data Transformation'!$G$4:$G$8425),'Bin Analysis'!$B283)</f>
        <v>16</v>
      </c>
      <c r="I283">
        <f t="shared" si="34"/>
        <v>0</v>
      </c>
      <c r="J283">
        <f t="shared" si="35"/>
        <v>0</v>
      </c>
      <c r="K283">
        <f>J283*Weighting!$W$19</f>
        <v>0</v>
      </c>
      <c r="M283" s="14"/>
    </row>
    <row r="284" spans="1:13" x14ac:dyDescent="0.25">
      <c r="A284" s="32" t="str">
        <f>IF(Weighting!$P$20&gt;0,B284,"")</f>
        <v/>
      </c>
      <c r="B284">
        <f>Weighting!$C$20</f>
        <v>2.1550000000000002</v>
      </c>
      <c r="C284">
        <f>Weighting!$F$20</f>
        <v>0</v>
      </c>
      <c r="D284" t="b">
        <f>IF(C284=1,'Data Transformation'!$G$3+0.5*'Data Transformation'!$W$25,IF(C285=1,D285-'Data Transformation'!$W$25,FALSE))</f>
        <v>0</v>
      </c>
      <c r="E284" t="str">
        <f t="array" ref="E284">IF(ISLOGICAL(D284),"",FREQUENCY(IF('Data Transformation'!$B$425:$B$8425='Bin Analysis'!$B267,'Data Transformation'!$G$425:$G$8425),D284))</f>
        <v/>
      </c>
      <c r="F284" t="str">
        <f t="shared" si="33"/>
        <v/>
      </c>
      <c r="G284">
        <f>Weighting!$H$20</f>
        <v>0</v>
      </c>
      <c r="H284">
        <f t="array" ref="H284">FREQUENCY(IF('Data Transformation'!$B$4:$B$8425=B267,'Data Transformation'!$G$4:$G$8425),'Bin Analysis'!$B284)</f>
        <v>16</v>
      </c>
      <c r="I284">
        <f t="shared" si="34"/>
        <v>0</v>
      </c>
      <c r="J284">
        <f t="shared" si="35"/>
        <v>0</v>
      </c>
      <c r="K284">
        <f>J284*Weighting!$W$20</f>
        <v>0</v>
      </c>
      <c r="M284" s="14"/>
    </row>
    <row r="285" spans="1:13" x14ac:dyDescent="0.25">
      <c r="A285" s="32" t="str">
        <f>IF(Weighting!$P$21&gt;0,B285,"")</f>
        <v/>
      </c>
      <c r="B285">
        <f>Weighting!$C$21</f>
        <v>2.2860000000000005</v>
      </c>
      <c r="C285">
        <f>Weighting!$F$21</f>
        <v>0</v>
      </c>
      <c r="D285" t="b">
        <f>IF(C285=1,'Data Transformation'!$G$3+0.5*'Data Transformation'!$W$25,IF(C286=1,D286-'Data Transformation'!$W$25,FALSE))</f>
        <v>0</v>
      </c>
      <c r="E285" t="str">
        <f t="array" ref="E285">IF(ISLOGICAL(D285),"",FREQUENCY(IF('Data Transformation'!$B$425:$B$8425='Bin Analysis'!$B267,'Data Transformation'!$G$425:$G$8425),D285))</f>
        <v/>
      </c>
      <c r="F285" t="str">
        <f t="shared" si="33"/>
        <v/>
      </c>
      <c r="G285">
        <f>Weighting!$H$21</f>
        <v>0</v>
      </c>
      <c r="H285">
        <f t="array" ref="H285">FREQUENCY(IF('Data Transformation'!$B$4:$B$8425=B267,'Data Transformation'!$G$4:$G$8425),'Bin Analysis'!$B285)</f>
        <v>16</v>
      </c>
      <c r="I285">
        <f t="shared" si="34"/>
        <v>0</v>
      </c>
      <c r="J285">
        <f t="shared" si="35"/>
        <v>0</v>
      </c>
      <c r="K285">
        <f>J285*Weighting!$W$21</f>
        <v>0</v>
      </c>
      <c r="M285" s="14"/>
    </row>
    <row r="286" spans="1:13" x14ac:dyDescent="0.25">
      <c r="A286" s="32" t="str">
        <f>IF(Weighting!$P$22&gt;0,B286,"")</f>
        <v/>
      </c>
      <c r="B286">
        <f>Weighting!$C$22</f>
        <v>2.4170000000000007</v>
      </c>
      <c r="C286">
        <f>Weighting!$F$22</f>
        <v>0</v>
      </c>
      <c r="D286" t="b">
        <f>IF(C286=1,'Data Transformation'!$G$3+0.5*'Data Transformation'!$W$25,IF(C287=1,D287-'Data Transformation'!$W$25,FALSE))</f>
        <v>0</v>
      </c>
      <c r="E286" t="str">
        <f t="array" ref="E286">IF(ISLOGICAL(D286),"",FREQUENCY(IF('Data Transformation'!$B$425:$B$8425='Bin Analysis'!$B267,'Data Transformation'!$G$425:$G$8425),D286))</f>
        <v/>
      </c>
      <c r="F286" t="str">
        <f t="shared" si="33"/>
        <v/>
      </c>
      <c r="G286">
        <f>Weighting!$H$22</f>
        <v>0</v>
      </c>
      <c r="H286">
        <f t="array" ref="H286">FREQUENCY(IF('Data Transformation'!$B$4:$B$8425=B267,'Data Transformation'!$G$4:$G$8425),'Bin Analysis'!$B286)</f>
        <v>16</v>
      </c>
      <c r="I286">
        <f t="shared" si="34"/>
        <v>0</v>
      </c>
      <c r="J286">
        <f t="shared" si="35"/>
        <v>0</v>
      </c>
      <c r="K286">
        <f>J286*Weighting!$W$22</f>
        <v>0</v>
      </c>
      <c r="M286" s="14"/>
    </row>
    <row r="287" spans="1:13" x14ac:dyDescent="0.25">
      <c r="A287" s="32" t="str">
        <f>IF(Weighting!$P$23&gt;0,B287,"")</f>
        <v/>
      </c>
      <c r="B287">
        <f>Weighting!$C$23</f>
        <v>2.5480000000000009</v>
      </c>
      <c r="C287">
        <f>Weighting!$F$23</f>
        <v>0</v>
      </c>
      <c r="D287" t="b">
        <f>IF(C287=1,'Data Transformation'!$G$3+0.5*'Data Transformation'!$W$25,IF(C288=1,D288-'Data Transformation'!$W$25,FALSE))</f>
        <v>0</v>
      </c>
      <c r="E287" t="str">
        <f t="array" ref="E287">IF(ISLOGICAL(D287),"",FREQUENCY(IF('Data Transformation'!$B$425:$B$8425='Bin Analysis'!$B267,'Data Transformation'!$G$425:$G$8425),D287))</f>
        <v/>
      </c>
      <c r="F287" t="str">
        <f t="shared" si="33"/>
        <v/>
      </c>
      <c r="G287">
        <f>Weighting!$H$23</f>
        <v>0</v>
      </c>
      <c r="H287">
        <f t="array" ref="H287">FREQUENCY(IF('Data Transformation'!$B$4:$B$8425=B267,'Data Transformation'!$G$4:$G$8425),'Bin Analysis'!$B287)</f>
        <v>16</v>
      </c>
      <c r="I287">
        <f t="shared" si="34"/>
        <v>0</v>
      </c>
      <c r="J287">
        <f t="shared" si="35"/>
        <v>0</v>
      </c>
      <c r="K287">
        <f>J287*Weighting!$W$23</f>
        <v>0</v>
      </c>
      <c r="M287" s="14"/>
    </row>
    <row r="288" spans="1:13" x14ac:dyDescent="0.25">
      <c r="A288" s="32" t="str">
        <f>IF(Weighting!$P$24&gt;0,B288,"")</f>
        <v/>
      </c>
      <c r="B288">
        <f>Weighting!$C$24</f>
        <v>2.6790000000000012</v>
      </c>
      <c r="C288">
        <f>Weighting!$F$24</f>
        <v>0</v>
      </c>
      <c r="D288" t="b">
        <f>IF(C288=1,'Data Transformation'!$G$3+0.5*'Data Transformation'!$W$25,IF(C289=1,D289-'Data Transformation'!$W$25,FALSE))</f>
        <v>0</v>
      </c>
      <c r="E288" t="str">
        <f t="array" ref="E288">IF(ISLOGICAL(D288),"",FREQUENCY(IF('Data Transformation'!$B$425:$B$8425='Bin Analysis'!$B267,'Data Transformation'!$G$425:$G$8425),D288))</f>
        <v/>
      </c>
      <c r="F288" t="str">
        <f t="shared" si="33"/>
        <v/>
      </c>
      <c r="G288">
        <f>Weighting!$H$24</f>
        <v>0</v>
      </c>
      <c r="H288">
        <f t="array" ref="H288">FREQUENCY(IF('Data Transformation'!$B$4:$B$8425=B267,'Data Transformation'!$G$4:$G$8425),'Bin Analysis'!$B288)</f>
        <v>16</v>
      </c>
      <c r="I288">
        <f t="shared" si="34"/>
        <v>0</v>
      </c>
      <c r="J288">
        <f t="shared" si="35"/>
        <v>0</v>
      </c>
      <c r="K288">
        <f>J288*Weighting!$W$24</f>
        <v>0</v>
      </c>
      <c r="M288" s="14"/>
    </row>
    <row r="289" spans="1:25" x14ac:dyDescent="0.25">
      <c r="A289" s="32" t="str">
        <f>IF(Weighting!$P$25&gt;0,B289,"")</f>
        <v/>
      </c>
      <c r="B289">
        <f>Weighting!$C$25</f>
        <v>2.8100000000000014</v>
      </c>
      <c r="C289">
        <f>Weighting!$F$25</f>
        <v>0</v>
      </c>
      <c r="D289" t="b">
        <f>IF(C289=1,'Data Transformation'!$G$3+0.5*'Data Transformation'!$W$25,IF(C290=1,D290-'Data Transformation'!$W$25,FALSE))</f>
        <v>0</v>
      </c>
      <c r="E289" t="str">
        <f t="array" ref="E289">IF(ISLOGICAL(D289),"",FREQUENCY(IF('Data Transformation'!$B$425:$B$8425='Bin Analysis'!$B267,'Data Transformation'!$G$425:$G$8425),D289))</f>
        <v/>
      </c>
      <c r="F289" t="str">
        <f t="shared" si="33"/>
        <v/>
      </c>
      <c r="G289">
        <f>Weighting!$H$25</f>
        <v>0</v>
      </c>
      <c r="H289">
        <f t="array" ref="H289">FREQUENCY(IF('Data Transformation'!$B$4:$B$8425=B267,'Data Transformation'!$G$4:$G$8425),'Bin Analysis'!$B289)</f>
        <v>16</v>
      </c>
      <c r="I289">
        <f t="shared" si="34"/>
        <v>0</v>
      </c>
      <c r="J289">
        <f t="shared" si="35"/>
        <v>0</v>
      </c>
      <c r="K289">
        <f>J289*Weighting!$W$25</f>
        <v>0</v>
      </c>
      <c r="M289" s="14"/>
    </row>
    <row r="290" spans="1:25" x14ac:dyDescent="0.25">
      <c r="O290"/>
      <c r="P290"/>
      <c r="Q290"/>
      <c r="R290"/>
    </row>
    <row r="291" spans="1:25" ht="23.25" x14ac:dyDescent="0.35">
      <c r="A291" s="21" t="s">
        <v>0</v>
      </c>
      <c r="B291" s="21">
        <f>IFERROR(VLOOKUP(C291,'Data Transformation'!$L$6:$M$426,2,FALSE),"")</f>
        <v>12</v>
      </c>
      <c r="C291" s="21">
        <f>C267+1</f>
        <v>12</v>
      </c>
      <c r="D291" s="21"/>
      <c r="E291" s="21"/>
      <c r="F291" s="21"/>
      <c r="G291" s="21"/>
      <c r="H291" s="22"/>
      <c r="I291" s="22"/>
      <c r="J291" s="22"/>
      <c r="K291" s="21"/>
      <c r="L291" s="21">
        <f>B291</f>
        <v>12</v>
      </c>
      <c r="M291" s="23">
        <f>INDEX('Data Transformation'!$O$4:$O$424,MATCH($B291,'Data Transformation'!$M$4:$M$424,0),MATCH($M$2,'Data Transformation'!$O$3,0))</f>
        <v>7</v>
      </c>
      <c r="N291" s="27">
        <f>IF('Input and Summary Results'!$J$16="minimum",'Bin Analysis'!X292/(M291-1),'Bin Analysis'!Y291/('Bin Analysis'!M291-1))</f>
        <v>0</v>
      </c>
      <c r="O291" s="27">
        <f>IF(M291=FALSE,NA(),(VLOOKUP(1,C294:K313,4,FALSE))/(M291-1))</f>
        <v>0</v>
      </c>
      <c r="P291" s="27">
        <f>IF(M291=FALSE,NA(),SUM(J294:J313)/Weighting!$S$5)</f>
        <v>0.4</v>
      </c>
      <c r="Q291" s="27">
        <f>IF(M291=FALSE,NA(),SUM(K294:K313)/Weighting!$S$6)</f>
        <v>0.30434782608695654</v>
      </c>
      <c r="R291" s="27">
        <f>IF(M291=FALSE,NA(),(VLOOKUP(1,G294:K313,3,FALSE))/(M291-1))</f>
        <v>0.5</v>
      </c>
      <c r="S291" s="22" t="str">
        <f>IF(M291=FALSE,NA(),IF(SUM(J294:J313)=2,"yes","no"))</f>
        <v>no</v>
      </c>
      <c r="X291" s="2" cm="2">
        <f t="array" ref="X291:X292">FREQUENCY(IF('Data Transformation'!$B$425:$B$6424='Bin Analysis'!L291,'Data Transformation'!$G$425:$G$6424),'Data Transformation'!$U$11)</f>
        <v>6</v>
      </c>
      <c r="Y291" s="2" cm="2">
        <f t="array" ref="Y291:Y292">FREQUENCY(IF('Data Transformation'!$B$425:$B$6424='Bin Analysis'!L291,'Data Transformation'!$G$425:$G$6424),'Data Transformation'!$U$12)</f>
        <v>6</v>
      </c>
    </row>
    <row r="292" spans="1:25" x14ac:dyDescent="0.25">
      <c r="A292" s="14" t="s">
        <v>66</v>
      </c>
      <c r="B292" t="s">
        <v>47</v>
      </c>
      <c r="C292" t="s">
        <v>5</v>
      </c>
      <c r="D292" t="s">
        <v>99</v>
      </c>
      <c r="E292" t="s">
        <v>100</v>
      </c>
      <c r="F292" t="s">
        <v>101</v>
      </c>
      <c r="G292" t="s">
        <v>69</v>
      </c>
      <c r="H292" t="s">
        <v>31</v>
      </c>
      <c r="I292" t="s">
        <v>32</v>
      </c>
      <c r="J292" t="s">
        <v>46</v>
      </c>
      <c r="K292" s="14" t="s">
        <v>45</v>
      </c>
      <c r="M292" s="14"/>
      <c r="X292" s="2">
        <v>0</v>
      </c>
      <c r="Y292" s="2">
        <v>0</v>
      </c>
    </row>
    <row r="293" spans="1:25" x14ac:dyDescent="0.25">
      <c r="A293" s="32"/>
      <c r="D293" t="b">
        <f>IF(C293=1,'Data Transformation'!$G$3+0.5*'Data Transformation'!$W$25,IF(C294=1,D294-'Data Transformation'!$W$25,FALSE))</f>
        <v>0</v>
      </c>
      <c r="E293" t="str">
        <f t="array" ref="E293">IF(ISLOGICAL(D293),"",FREQUENCY(IF('Data Transformation'!$B$425:$B$8425='Bin Analysis'!$B291,'Data Transformation'!$G$425:$G$8425),D293))</f>
        <v/>
      </c>
      <c r="F293" t="str">
        <f>IF(ISLOGICAL(D293),"",E293-E292)</f>
        <v/>
      </c>
      <c r="M293" s="14"/>
    </row>
    <row r="294" spans="1:25" x14ac:dyDescent="0.25">
      <c r="A294" s="32">
        <f>IF(Weighting!$P$6&gt;0,B294,"")</f>
        <v>0.32100000000000001</v>
      </c>
      <c r="B294">
        <f>Weighting!$C$6</f>
        <v>0.32100000000000001</v>
      </c>
      <c r="C294">
        <f>Weighting!$F$6</f>
        <v>0</v>
      </c>
      <c r="D294" t="b">
        <f>IF(C294=1,'Data Transformation'!$G$3+0.5*'Data Transformation'!$W$25,IF(C295=1,D295-'Data Transformation'!$W$25,FALSE))</f>
        <v>0</v>
      </c>
      <c r="E294" t="str">
        <f t="array" ref="E294">IF(ISLOGICAL(D294),"",FREQUENCY(IF('Data Transformation'!$B$425:$B$8425='Bin Analysis'!$B291,'Data Transformation'!$G$425:$G$8425),D294))</f>
        <v/>
      </c>
      <c r="F294" t="str">
        <f>IF(ISLOGICAL(D294),"",E294-E293)</f>
        <v/>
      </c>
      <c r="G294">
        <f>Weighting!$H$6</f>
        <v>1</v>
      </c>
      <c r="H294">
        <f t="array" ref="H294">FREQUENCY(IF('Data Transformation'!$B$4:$B$8425=B291,'Data Transformation'!$G$4:$G$8425),'Bin Analysis'!$B294)</f>
        <v>3</v>
      </c>
      <c r="I294">
        <f>H294-H293</f>
        <v>3</v>
      </c>
      <c r="J294">
        <f>IF(I294=0,0,1)</f>
        <v>1</v>
      </c>
      <c r="K294">
        <f>J294*Weighting!$W$6</f>
        <v>1</v>
      </c>
      <c r="M294" s="14"/>
    </row>
    <row r="295" spans="1:25" x14ac:dyDescent="0.25">
      <c r="A295" s="32">
        <f>IF(Weighting!$P$7&gt;0,B295,"")</f>
        <v>0.45200000000000001</v>
      </c>
      <c r="B295">
        <f>Weighting!$C$7</f>
        <v>0.45200000000000001</v>
      </c>
      <c r="C295">
        <f>Weighting!$F$7</f>
        <v>0</v>
      </c>
      <c r="D295" t="b">
        <f>IF(C295=1,'Data Transformation'!$G$3+0.5*'Data Transformation'!$W$25,IF(C296=1,D296-'Data Transformation'!$W$25,FALSE))</f>
        <v>0</v>
      </c>
      <c r="E295" t="str">
        <f t="array" ref="E295">IF(ISLOGICAL(D295),"",FREQUENCY(IF('Data Transformation'!$B$425:$B$8425='Bin Analysis'!$B291,'Data Transformation'!$G$425:$G$8425),D295))</f>
        <v/>
      </c>
      <c r="F295" t="str">
        <f t="shared" ref="F295:F313" si="36">IF(ISLOGICAL(D295),"",E295-E294)</f>
        <v/>
      </c>
      <c r="G295">
        <f>Weighting!$H$7</f>
        <v>0</v>
      </c>
      <c r="H295">
        <f t="array" ref="H295">FREQUENCY(IF('Data Transformation'!$B$4:$B$8425=B291,'Data Transformation'!$G$4:$G$8425),'Bin Analysis'!$B295)</f>
        <v>5</v>
      </c>
      <c r="I295">
        <f t="shared" ref="I295:I313" si="37">H295-H294</f>
        <v>2</v>
      </c>
      <c r="J295">
        <f>IF(I295=0,0,1)</f>
        <v>1</v>
      </c>
      <c r="K295">
        <f>J295*Weighting!$W$7</f>
        <v>2</v>
      </c>
      <c r="M295" s="14"/>
    </row>
    <row r="296" spans="1:25" x14ac:dyDescent="0.25">
      <c r="A296" s="32">
        <f>IF(Weighting!$P$8&gt;0,B296,"")</f>
        <v>0.58299999999999996</v>
      </c>
      <c r="B296">
        <f>Weighting!$C$8</f>
        <v>0.58299999999999996</v>
      </c>
      <c r="C296">
        <f>Weighting!$F$8</f>
        <v>0</v>
      </c>
      <c r="D296" t="b">
        <f>IF(C296=1,'Data Transformation'!$G$3+0.5*'Data Transformation'!$W$25,IF(C297=1,D297-'Data Transformation'!$W$25,FALSE))</f>
        <v>0</v>
      </c>
      <c r="E296" t="str">
        <f t="array" ref="E296">IF(ISLOGICAL(D296),"",FREQUENCY(IF('Data Transformation'!$B$425:$B$8425='Bin Analysis'!$B291,'Data Transformation'!$G$425:$G$8425),D296))</f>
        <v/>
      </c>
      <c r="F296" t="str">
        <f t="shared" si="36"/>
        <v/>
      </c>
      <c r="G296">
        <f>Weighting!$H$8</f>
        <v>0</v>
      </c>
      <c r="H296">
        <f t="array" ref="H296">FREQUENCY(IF('Data Transformation'!$B$4:$B$8425=B291,'Data Transformation'!$G$4:$G$8425),'Bin Analysis'!$B296)</f>
        <v>5</v>
      </c>
      <c r="I296">
        <f t="shared" si="37"/>
        <v>0</v>
      </c>
      <c r="J296">
        <f t="shared" ref="J296:J313" si="38">IF(I296=0,0,1)</f>
        <v>0</v>
      </c>
      <c r="K296">
        <f>J296*Weighting!$W$8</f>
        <v>0</v>
      </c>
      <c r="M296" s="14"/>
    </row>
    <row r="297" spans="1:25" x14ac:dyDescent="0.25">
      <c r="A297" s="32">
        <f>IF(Weighting!$P$9&gt;0,B297,"")</f>
        <v>0.71399999999999997</v>
      </c>
      <c r="B297" s="50">
        <f>Weighting!$C$9</f>
        <v>0.71399999999999997</v>
      </c>
      <c r="C297">
        <f>Weighting!$F$9</f>
        <v>0</v>
      </c>
      <c r="D297" t="b">
        <f>IF(C297=1,'Data Transformation'!$G$3+0.5*'Data Transformation'!$W$25,IF(C298=1,D298-'Data Transformation'!$W$25,FALSE))</f>
        <v>0</v>
      </c>
      <c r="E297" t="str">
        <f t="array" ref="E297">IF(ISLOGICAL(D297),"",FREQUENCY(IF('Data Transformation'!$B$425:$B$8425='Bin Analysis'!$B291,'Data Transformation'!$G$425:$G$8425),D297))</f>
        <v/>
      </c>
      <c r="F297" t="str">
        <f t="shared" si="36"/>
        <v/>
      </c>
      <c r="G297">
        <f>Weighting!$H$9</f>
        <v>0</v>
      </c>
      <c r="H297">
        <f t="array" ref="H297">FREQUENCY(IF('Data Transformation'!$B$4:$B$8425=B291,'Data Transformation'!$G$4:$G$8425),'Bin Analysis'!$B297)</f>
        <v>6</v>
      </c>
      <c r="I297">
        <f t="shared" si="37"/>
        <v>1</v>
      </c>
      <c r="J297">
        <f t="shared" si="38"/>
        <v>1</v>
      </c>
      <c r="K297">
        <f>J297*Weighting!$W$9</f>
        <v>3</v>
      </c>
      <c r="M297" s="14"/>
    </row>
    <row r="298" spans="1:25" x14ac:dyDescent="0.25">
      <c r="A298" s="32">
        <f>IF(Weighting!$P$10&gt;0,B298,"")</f>
        <v>0.84499999999999997</v>
      </c>
      <c r="B298">
        <f>Weighting!$C$10</f>
        <v>0.84499999999999997</v>
      </c>
      <c r="C298">
        <f>Weighting!$F$10</f>
        <v>0</v>
      </c>
      <c r="D298" t="b">
        <f>IF(C298=1,'Data Transformation'!$G$3+0.5*'Data Transformation'!$W$25,IF(C299=1,D299-'Data Transformation'!$W$25,FALSE))</f>
        <v>0</v>
      </c>
      <c r="E298" t="str">
        <f t="array" ref="E298">IF(ISLOGICAL(D298),"",FREQUENCY(IF('Data Transformation'!$B$425:$B$8425='Bin Analysis'!$B291,'Data Transformation'!$G$425:$G$8425),D298))</f>
        <v/>
      </c>
      <c r="F298" t="str">
        <f t="shared" si="36"/>
        <v/>
      </c>
      <c r="G298">
        <f>Weighting!$H$10</f>
        <v>0</v>
      </c>
      <c r="H298">
        <f t="array" ref="H298">FREQUENCY(IF('Data Transformation'!$B$4:$B$8425=B291,'Data Transformation'!$G$4:$G$8425),'Bin Analysis'!$B298)</f>
        <v>6</v>
      </c>
      <c r="I298">
        <f t="shared" si="37"/>
        <v>0</v>
      </c>
      <c r="J298">
        <f t="shared" si="38"/>
        <v>0</v>
      </c>
      <c r="K298">
        <f>J298*Weighting!$W$10</f>
        <v>0</v>
      </c>
      <c r="M298" s="14"/>
    </row>
    <row r="299" spans="1:25" x14ac:dyDescent="0.25">
      <c r="A299" s="32">
        <f>IF(Weighting!$P$11&gt;0,B299,"")</f>
        <v>0.97599999999999998</v>
      </c>
      <c r="B299">
        <f>Weighting!$C$11</f>
        <v>0.97599999999999998</v>
      </c>
      <c r="C299">
        <f>Weighting!$F$11</f>
        <v>0</v>
      </c>
      <c r="D299">
        <f>IF(C299=1,'Data Transformation'!$G$3+0.5*'Data Transformation'!$W$25,IF(C300=1,D300-'Data Transformation'!$W$25,FALSE))</f>
        <v>0.86899999999999999</v>
      </c>
      <c r="E299">
        <f t="array" ref="E299">IF(ISLOGICAL(D299),"",FREQUENCY(IF('Data Transformation'!$B$425:$B$8425='Bin Analysis'!$B291,'Data Transformation'!$G$425:$G$8425),D299))</f>
        <v>6</v>
      </c>
      <c r="F299" t="e">
        <f t="shared" si="36"/>
        <v>#VALUE!</v>
      </c>
      <c r="G299">
        <f>Weighting!$H$11</f>
        <v>0</v>
      </c>
      <c r="H299">
        <f t="array" ref="H299">FREQUENCY(IF('Data Transformation'!$B$4:$B$8425=B291,'Data Transformation'!$G$4:$G$8425),'Bin Analysis'!$B299)</f>
        <v>6</v>
      </c>
      <c r="I299">
        <f t="shared" si="37"/>
        <v>0</v>
      </c>
      <c r="J299">
        <f t="shared" si="38"/>
        <v>0</v>
      </c>
      <c r="K299">
        <f>J299*Weighting!$W$11</f>
        <v>0</v>
      </c>
      <c r="M299" s="14"/>
    </row>
    <row r="300" spans="1:25" x14ac:dyDescent="0.25">
      <c r="A300" s="32">
        <f>IF(Weighting!$P$12&gt;0,B300,"")</f>
        <v>1.107</v>
      </c>
      <c r="B300">
        <f>Weighting!$C$12</f>
        <v>1.107</v>
      </c>
      <c r="C300">
        <f>Weighting!$F$12</f>
        <v>1</v>
      </c>
      <c r="D300">
        <f>IF(C300=1,'Data Transformation'!$G$3+0.5*'Data Transformation'!$W$25,IF(C301=1,D301-'Data Transformation'!$W$25,FALSE))</f>
        <v>1.131</v>
      </c>
      <c r="E300">
        <f t="array" ref="E300">IF(ISLOGICAL(D300),"",FREQUENCY(IF('Data Transformation'!$B$425:$B$8425='Bin Analysis'!$B291,'Data Transformation'!$G$425:$G$8425),D300))</f>
        <v>6</v>
      </c>
      <c r="F300">
        <f t="shared" si="36"/>
        <v>0</v>
      </c>
      <c r="G300">
        <f>Weighting!$H$12</f>
        <v>0</v>
      </c>
      <c r="H300">
        <f t="array" ref="H300">FREQUENCY(IF('Data Transformation'!$B$4:$B$8425=B291,'Data Transformation'!$G$4:$G$8425),'Bin Analysis'!$B300)</f>
        <v>7</v>
      </c>
      <c r="I300">
        <f t="shared" si="37"/>
        <v>1</v>
      </c>
      <c r="J300">
        <f t="shared" si="38"/>
        <v>1</v>
      </c>
      <c r="K300">
        <f>J300*Weighting!$W$12</f>
        <v>1</v>
      </c>
      <c r="M300" s="14"/>
    </row>
    <row r="301" spans="1:25" x14ac:dyDescent="0.25">
      <c r="A301" s="32">
        <f>IF(Weighting!$P$13&gt;0,B301,"")</f>
        <v>1.238</v>
      </c>
      <c r="B301">
        <f>Weighting!$C$13</f>
        <v>1.238</v>
      </c>
      <c r="C301">
        <f>Weighting!$F$13</f>
        <v>0</v>
      </c>
      <c r="D301" t="b">
        <f>IF(C301=1,'Data Transformation'!$G$3+0.5*'Data Transformation'!$W$25,IF(C302=1,D302-'Data Transformation'!$W$25,FALSE))</f>
        <v>0</v>
      </c>
      <c r="E301" t="str">
        <f t="array" ref="E301">IF(ISLOGICAL(D301),"",FREQUENCY(IF('Data Transformation'!$B$425:$B$8425='Bin Analysis'!$B291,'Data Transformation'!$G$425:$G$8425),D301))</f>
        <v/>
      </c>
      <c r="F301" t="str">
        <f t="shared" si="36"/>
        <v/>
      </c>
      <c r="G301">
        <f>Weighting!$H$13</f>
        <v>0</v>
      </c>
      <c r="H301">
        <f t="array" ref="H301">FREQUENCY(IF('Data Transformation'!$B$4:$B$8425=B291,'Data Transformation'!$G$4:$G$8425),'Bin Analysis'!$B301)</f>
        <v>7</v>
      </c>
      <c r="I301">
        <f t="shared" si="37"/>
        <v>0</v>
      </c>
      <c r="J301">
        <f t="shared" si="38"/>
        <v>0</v>
      </c>
      <c r="K301">
        <f>J301*Weighting!$W$13</f>
        <v>0</v>
      </c>
      <c r="M301" s="14"/>
    </row>
    <row r="302" spans="1:25" x14ac:dyDescent="0.25">
      <c r="A302" s="32">
        <f>IF(Weighting!$P$14&gt;0,B302,"")</f>
        <v>1.369</v>
      </c>
      <c r="B302">
        <f>Weighting!$C$14</f>
        <v>1.369</v>
      </c>
      <c r="C302">
        <f>Weighting!$F$14</f>
        <v>0</v>
      </c>
      <c r="D302" t="b">
        <f>IF(C302=1,'Data Transformation'!$G$3+0.5*'Data Transformation'!$W$25,IF(C303=1,D303-'Data Transformation'!$W$25,FALSE))</f>
        <v>0</v>
      </c>
      <c r="E302" t="str">
        <f t="array" ref="E302">IF(ISLOGICAL(D302),"",FREQUENCY(IF('Data Transformation'!$B$425:$B$8425='Bin Analysis'!$B291,'Data Transformation'!$G$425:$G$8425),D302))</f>
        <v/>
      </c>
      <c r="F302" t="str">
        <f t="shared" si="36"/>
        <v/>
      </c>
      <c r="G302">
        <f>Weighting!$H$14</f>
        <v>0</v>
      </c>
      <c r="H302">
        <f t="array" ref="H302">FREQUENCY(IF('Data Transformation'!$B$4:$B$8425=B291,'Data Transformation'!$G$4:$G$8425),'Bin Analysis'!$B302)</f>
        <v>7</v>
      </c>
      <c r="I302">
        <f t="shared" si="37"/>
        <v>0</v>
      </c>
      <c r="J302">
        <f t="shared" si="38"/>
        <v>0</v>
      </c>
      <c r="K302">
        <f>J302*Weighting!$W$14</f>
        <v>0</v>
      </c>
      <c r="M302" s="14"/>
    </row>
    <row r="303" spans="1:25" x14ac:dyDescent="0.25">
      <c r="A303" s="32">
        <f>IF(Weighting!$P$15&gt;0,B303,"")</f>
        <v>1.5000009999999999</v>
      </c>
      <c r="B303">
        <f>Weighting!$C$15</f>
        <v>1.5000009999999999</v>
      </c>
      <c r="C303">
        <f>Weighting!$F$15</f>
        <v>0</v>
      </c>
      <c r="D303" t="b">
        <f>IF(C303=1,'Data Transformation'!$G$3+0.5*'Data Transformation'!$W$25,IF(C304=1,D304-'Data Transformation'!$W$25,FALSE))</f>
        <v>0</v>
      </c>
      <c r="E303" t="str">
        <f t="array" ref="E303">IF(ISLOGICAL(D303),"",FREQUENCY(IF('Data Transformation'!$B$425:$B$8425='Bin Analysis'!$B291,'Data Transformation'!$G$425:$G$8425),D303))</f>
        <v/>
      </c>
      <c r="F303" t="str">
        <f t="shared" si="36"/>
        <v/>
      </c>
      <c r="G303">
        <f>Weighting!$H$15</f>
        <v>0</v>
      </c>
      <c r="H303">
        <f t="array" ref="H303">FREQUENCY(IF('Data Transformation'!$B$4:$B$8425=B291,'Data Transformation'!$G$4:$G$8425),'Bin Analysis'!$B303)</f>
        <v>7</v>
      </c>
      <c r="I303">
        <f t="shared" si="37"/>
        <v>0</v>
      </c>
      <c r="J303">
        <f t="shared" si="38"/>
        <v>0</v>
      </c>
      <c r="K303">
        <f>J303*Weighting!$W$15</f>
        <v>0</v>
      </c>
      <c r="M303" s="14"/>
    </row>
    <row r="304" spans="1:25" x14ac:dyDescent="0.25">
      <c r="A304" s="32" t="str">
        <f>IF(Weighting!$P$16&gt;0,B304,"")</f>
        <v/>
      </c>
      <c r="B304">
        <f>Weighting!$C$16</f>
        <v>1.631</v>
      </c>
      <c r="C304">
        <f>Weighting!$F$16</f>
        <v>0</v>
      </c>
      <c r="D304" t="b">
        <f>IF(C304=1,'Data Transformation'!$G$3+0.5*'Data Transformation'!$W$25,IF(C305=1,D305-'Data Transformation'!$W$25,FALSE))</f>
        <v>0</v>
      </c>
      <c r="E304" t="str">
        <f t="array" ref="E304">IF(ISLOGICAL(D304),"",FREQUENCY(IF('Data Transformation'!$B$425:$B$8425='Bin Analysis'!$B291,'Data Transformation'!$G$425:$G$8425),D304))</f>
        <v/>
      </c>
      <c r="F304" t="str">
        <f t="shared" si="36"/>
        <v/>
      </c>
      <c r="G304">
        <f>Weighting!$H$16</f>
        <v>0</v>
      </c>
      <c r="H304">
        <f t="array" ref="H304">FREQUENCY(IF('Data Transformation'!$B$4:$B$8425=B291,'Data Transformation'!$G$4:$G$8425),'Bin Analysis'!$B304)</f>
        <v>7</v>
      </c>
      <c r="I304">
        <f t="shared" si="37"/>
        <v>0</v>
      </c>
      <c r="J304">
        <f t="shared" si="38"/>
        <v>0</v>
      </c>
      <c r="K304">
        <f>J304*Weighting!$W$16</f>
        <v>0</v>
      </c>
      <c r="M304" s="14"/>
    </row>
    <row r="305" spans="1:25" x14ac:dyDescent="0.25">
      <c r="A305" s="32" t="str">
        <f>IF(Weighting!$P$17&gt;0,B305,"")</f>
        <v/>
      </c>
      <c r="B305">
        <f>Weighting!$C$17</f>
        <v>1.762</v>
      </c>
      <c r="C305">
        <f>Weighting!$F$17</f>
        <v>0</v>
      </c>
      <c r="D305" t="b">
        <f>IF(C305=1,'Data Transformation'!$G$3+0.5*'Data Transformation'!$W$25,IF(C306=1,D306-'Data Transformation'!$W$25,FALSE))</f>
        <v>0</v>
      </c>
      <c r="E305" t="str">
        <f t="array" ref="E305">IF(ISLOGICAL(D305),"",FREQUENCY(IF('Data Transformation'!$B$425:$B$8425='Bin Analysis'!$B291,'Data Transformation'!$G$425:$G$8425),D305))</f>
        <v/>
      </c>
      <c r="F305" t="str">
        <f t="shared" si="36"/>
        <v/>
      </c>
      <c r="G305">
        <f>Weighting!$H$17</f>
        <v>0</v>
      </c>
      <c r="H305">
        <f t="array" ref="H305">FREQUENCY(IF('Data Transformation'!$B$4:$B$8425=B291,'Data Transformation'!$G$4:$G$8425),'Bin Analysis'!$B305)</f>
        <v>7</v>
      </c>
      <c r="I305">
        <f t="shared" si="37"/>
        <v>0</v>
      </c>
      <c r="J305">
        <f t="shared" si="38"/>
        <v>0</v>
      </c>
      <c r="K305">
        <f>J305*Weighting!$W$17</f>
        <v>0</v>
      </c>
      <c r="M305" s="14"/>
    </row>
    <row r="306" spans="1:25" x14ac:dyDescent="0.25">
      <c r="A306" s="32" t="str">
        <f>IF(Weighting!$P$18&gt;0,B306,"")</f>
        <v/>
      </c>
      <c r="B306">
        <f>Weighting!$C$18</f>
        <v>1.893</v>
      </c>
      <c r="C306">
        <f>Weighting!$F$18</f>
        <v>0</v>
      </c>
      <c r="D306" t="b">
        <f>IF(C306=1,'Data Transformation'!$G$3+0.5*'Data Transformation'!$W$25,IF(C307=1,D307-'Data Transformation'!$W$25,FALSE))</f>
        <v>0</v>
      </c>
      <c r="E306" t="str">
        <f t="array" ref="E306">IF(ISLOGICAL(D306),"",FREQUENCY(IF('Data Transformation'!$B$425:$B$8425='Bin Analysis'!$B291,'Data Transformation'!$G$425:$G$8425),D306))</f>
        <v/>
      </c>
      <c r="F306" t="str">
        <f t="shared" si="36"/>
        <v/>
      </c>
      <c r="G306">
        <f>Weighting!$H$18</f>
        <v>0</v>
      </c>
      <c r="H306">
        <f t="array" ref="H306">FREQUENCY(IF('Data Transformation'!$B$4:$B$8425=B291,'Data Transformation'!$G$4:$G$8425),'Bin Analysis'!$B306)</f>
        <v>7</v>
      </c>
      <c r="I306">
        <f t="shared" si="37"/>
        <v>0</v>
      </c>
      <c r="J306">
        <f t="shared" si="38"/>
        <v>0</v>
      </c>
      <c r="K306">
        <f>J306*Weighting!$W$18</f>
        <v>0</v>
      </c>
      <c r="M306" s="14"/>
    </row>
    <row r="307" spans="1:25" x14ac:dyDescent="0.25">
      <c r="A307" s="32" t="str">
        <f>IF(Weighting!$P$19&gt;0,B307,"")</f>
        <v/>
      </c>
      <c r="B307">
        <f>Weighting!$C$19</f>
        <v>2.024</v>
      </c>
      <c r="C307">
        <f>Weighting!$F$19</f>
        <v>0</v>
      </c>
      <c r="D307" t="b">
        <f>IF(C307=1,'Data Transformation'!$G$3+0.5*'Data Transformation'!$W$25,IF(C308=1,D308-'Data Transformation'!$W$25,FALSE))</f>
        <v>0</v>
      </c>
      <c r="E307" t="str">
        <f t="array" ref="E307">IF(ISLOGICAL(D307),"",FREQUENCY(IF('Data Transformation'!$B$425:$B$8425='Bin Analysis'!$B291,'Data Transformation'!$G$425:$G$8425),D307))</f>
        <v/>
      </c>
      <c r="F307" t="str">
        <f t="shared" si="36"/>
        <v/>
      </c>
      <c r="G307">
        <f>Weighting!$H$19</f>
        <v>0</v>
      </c>
      <c r="H307">
        <f t="array" ref="H307">FREQUENCY(IF('Data Transformation'!$B$4:$B$8425=B291,'Data Transformation'!$G$4:$G$8425),'Bin Analysis'!$B307)</f>
        <v>7</v>
      </c>
      <c r="I307">
        <f t="shared" si="37"/>
        <v>0</v>
      </c>
      <c r="J307">
        <f t="shared" si="38"/>
        <v>0</v>
      </c>
      <c r="K307">
        <f>J307*Weighting!$W$19</f>
        <v>0</v>
      </c>
      <c r="M307" s="14"/>
    </row>
    <row r="308" spans="1:25" x14ac:dyDescent="0.25">
      <c r="A308" s="32" t="str">
        <f>IF(Weighting!$P$20&gt;0,B308,"")</f>
        <v/>
      </c>
      <c r="B308">
        <f>Weighting!$C$20</f>
        <v>2.1550000000000002</v>
      </c>
      <c r="C308">
        <f>Weighting!$F$20</f>
        <v>0</v>
      </c>
      <c r="D308" t="b">
        <f>IF(C308=1,'Data Transformation'!$G$3+0.5*'Data Transformation'!$W$25,IF(C309=1,D309-'Data Transformation'!$W$25,FALSE))</f>
        <v>0</v>
      </c>
      <c r="E308" t="str">
        <f t="array" ref="E308">IF(ISLOGICAL(D308),"",FREQUENCY(IF('Data Transformation'!$B$425:$B$8425='Bin Analysis'!$B291,'Data Transformation'!$G$425:$G$8425),D308))</f>
        <v/>
      </c>
      <c r="F308" t="str">
        <f t="shared" si="36"/>
        <v/>
      </c>
      <c r="G308">
        <f>Weighting!$H$20</f>
        <v>0</v>
      </c>
      <c r="H308">
        <f t="array" ref="H308">FREQUENCY(IF('Data Transformation'!$B$4:$B$8425=B291,'Data Transformation'!$G$4:$G$8425),'Bin Analysis'!$B308)</f>
        <v>7</v>
      </c>
      <c r="I308">
        <f t="shared" si="37"/>
        <v>0</v>
      </c>
      <c r="J308">
        <f t="shared" si="38"/>
        <v>0</v>
      </c>
      <c r="K308">
        <f>J308*Weighting!$W$20</f>
        <v>0</v>
      </c>
      <c r="M308" s="14"/>
    </row>
    <row r="309" spans="1:25" x14ac:dyDescent="0.25">
      <c r="A309" s="32" t="str">
        <f>IF(Weighting!$P$21&gt;0,B309,"")</f>
        <v/>
      </c>
      <c r="B309">
        <f>Weighting!$C$21</f>
        <v>2.2860000000000005</v>
      </c>
      <c r="C309">
        <f>Weighting!$F$21</f>
        <v>0</v>
      </c>
      <c r="D309" t="b">
        <f>IF(C309=1,'Data Transformation'!$G$3+0.5*'Data Transformation'!$W$25,IF(C310=1,D310-'Data Transformation'!$W$25,FALSE))</f>
        <v>0</v>
      </c>
      <c r="E309" t="str">
        <f t="array" ref="E309">IF(ISLOGICAL(D309),"",FREQUENCY(IF('Data Transformation'!$B$425:$B$8425='Bin Analysis'!$B291,'Data Transformation'!$G$425:$G$8425),D309))</f>
        <v/>
      </c>
      <c r="F309" t="str">
        <f t="shared" si="36"/>
        <v/>
      </c>
      <c r="G309">
        <f>Weighting!$H$21</f>
        <v>0</v>
      </c>
      <c r="H309">
        <f t="array" ref="H309">FREQUENCY(IF('Data Transformation'!$B$4:$B$8425=B291,'Data Transformation'!$G$4:$G$8425),'Bin Analysis'!$B309)</f>
        <v>7</v>
      </c>
      <c r="I309">
        <f t="shared" si="37"/>
        <v>0</v>
      </c>
      <c r="J309">
        <f t="shared" si="38"/>
        <v>0</v>
      </c>
      <c r="K309">
        <f>J309*Weighting!$W$21</f>
        <v>0</v>
      </c>
      <c r="M309" s="14"/>
    </row>
    <row r="310" spans="1:25" x14ac:dyDescent="0.25">
      <c r="A310" s="32" t="str">
        <f>IF(Weighting!$P$22&gt;0,B310,"")</f>
        <v/>
      </c>
      <c r="B310">
        <f>Weighting!$C$22</f>
        <v>2.4170000000000007</v>
      </c>
      <c r="C310">
        <f>Weighting!$F$22</f>
        <v>0</v>
      </c>
      <c r="D310" t="b">
        <f>IF(C310=1,'Data Transformation'!$G$3+0.5*'Data Transformation'!$W$25,IF(C311=1,D311-'Data Transformation'!$W$25,FALSE))</f>
        <v>0</v>
      </c>
      <c r="E310" t="str">
        <f t="array" ref="E310">IF(ISLOGICAL(D310),"",FREQUENCY(IF('Data Transformation'!$B$425:$B$8425='Bin Analysis'!$B291,'Data Transformation'!$G$425:$G$8425),D310))</f>
        <v/>
      </c>
      <c r="F310" t="str">
        <f t="shared" si="36"/>
        <v/>
      </c>
      <c r="G310">
        <f>Weighting!$H$22</f>
        <v>0</v>
      </c>
      <c r="H310">
        <f t="array" ref="H310">FREQUENCY(IF('Data Transformation'!$B$4:$B$8425=B291,'Data Transformation'!$G$4:$G$8425),'Bin Analysis'!$B310)</f>
        <v>7</v>
      </c>
      <c r="I310">
        <f t="shared" si="37"/>
        <v>0</v>
      </c>
      <c r="J310">
        <f t="shared" si="38"/>
        <v>0</v>
      </c>
      <c r="K310">
        <f>J310*Weighting!$W$22</f>
        <v>0</v>
      </c>
      <c r="M310" s="14"/>
    </row>
    <row r="311" spans="1:25" x14ac:dyDescent="0.25">
      <c r="A311" s="32" t="str">
        <f>IF(Weighting!$P$23&gt;0,B311,"")</f>
        <v/>
      </c>
      <c r="B311">
        <f>Weighting!$C$23</f>
        <v>2.5480000000000009</v>
      </c>
      <c r="C311">
        <f>Weighting!$F$23</f>
        <v>0</v>
      </c>
      <c r="D311" t="b">
        <f>IF(C311=1,'Data Transformation'!$G$3+0.5*'Data Transformation'!$W$25,IF(C312=1,D312-'Data Transformation'!$W$25,FALSE))</f>
        <v>0</v>
      </c>
      <c r="E311" t="str">
        <f t="array" ref="E311">IF(ISLOGICAL(D311),"",FREQUENCY(IF('Data Transformation'!$B$425:$B$8425='Bin Analysis'!$B291,'Data Transformation'!$G$425:$G$8425),D311))</f>
        <v/>
      </c>
      <c r="F311" t="str">
        <f t="shared" si="36"/>
        <v/>
      </c>
      <c r="G311">
        <f>Weighting!$H$23</f>
        <v>0</v>
      </c>
      <c r="H311">
        <f t="array" ref="H311">FREQUENCY(IF('Data Transformation'!$B$4:$B$8425=B291,'Data Transformation'!$G$4:$G$8425),'Bin Analysis'!$B311)</f>
        <v>7</v>
      </c>
      <c r="I311">
        <f t="shared" si="37"/>
        <v>0</v>
      </c>
      <c r="J311">
        <f t="shared" si="38"/>
        <v>0</v>
      </c>
      <c r="K311">
        <f>J311*Weighting!$W$23</f>
        <v>0</v>
      </c>
      <c r="M311" s="14"/>
    </row>
    <row r="312" spans="1:25" x14ac:dyDescent="0.25">
      <c r="A312" s="32" t="str">
        <f>IF(Weighting!$P$24&gt;0,B312,"")</f>
        <v/>
      </c>
      <c r="B312">
        <f>Weighting!$C$24</f>
        <v>2.6790000000000012</v>
      </c>
      <c r="C312">
        <f>Weighting!$F$24</f>
        <v>0</v>
      </c>
      <c r="D312" t="b">
        <f>IF(C312=1,'Data Transformation'!$G$3+0.5*'Data Transformation'!$W$25,IF(C313=1,D313-'Data Transformation'!$W$25,FALSE))</f>
        <v>0</v>
      </c>
      <c r="E312" t="str">
        <f t="array" ref="E312">IF(ISLOGICAL(D312),"",FREQUENCY(IF('Data Transformation'!$B$425:$B$8425='Bin Analysis'!$B291,'Data Transformation'!$G$425:$G$8425),D312))</f>
        <v/>
      </c>
      <c r="F312" t="str">
        <f t="shared" si="36"/>
        <v/>
      </c>
      <c r="G312">
        <f>Weighting!$H$24</f>
        <v>0</v>
      </c>
      <c r="H312">
        <f t="array" ref="H312">FREQUENCY(IF('Data Transformation'!$B$4:$B$8425=B291,'Data Transformation'!$G$4:$G$8425),'Bin Analysis'!$B312)</f>
        <v>7</v>
      </c>
      <c r="I312">
        <f t="shared" si="37"/>
        <v>0</v>
      </c>
      <c r="J312">
        <f t="shared" si="38"/>
        <v>0</v>
      </c>
      <c r="K312">
        <f>J312*Weighting!$W$24</f>
        <v>0</v>
      </c>
      <c r="M312" s="14"/>
    </row>
    <row r="313" spans="1:25" x14ac:dyDescent="0.25">
      <c r="A313" s="32" t="str">
        <f>IF(Weighting!$P$25&gt;0,B313,"")</f>
        <v/>
      </c>
      <c r="B313">
        <f>Weighting!$C$25</f>
        <v>2.8100000000000014</v>
      </c>
      <c r="C313">
        <f>Weighting!$F$25</f>
        <v>0</v>
      </c>
      <c r="D313" t="b">
        <f>IF(C313=1,'Data Transformation'!$G$3+0.5*'Data Transformation'!$W$25,IF(C314=1,D314-'Data Transformation'!$W$25,FALSE))</f>
        <v>0</v>
      </c>
      <c r="E313" t="str">
        <f t="array" ref="E313">IF(ISLOGICAL(D313),"",FREQUENCY(IF('Data Transformation'!$B$425:$B$8425='Bin Analysis'!$B291,'Data Transformation'!$G$425:$G$8425),D313))</f>
        <v/>
      </c>
      <c r="F313" t="str">
        <f t="shared" si="36"/>
        <v/>
      </c>
      <c r="G313">
        <f>Weighting!$H$25</f>
        <v>0</v>
      </c>
      <c r="H313">
        <f t="array" ref="H313">FREQUENCY(IF('Data Transformation'!$B$4:$B$8425=B291,'Data Transformation'!$G$4:$G$8425),'Bin Analysis'!$B313)</f>
        <v>7</v>
      </c>
      <c r="I313">
        <f t="shared" si="37"/>
        <v>0</v>
      </c>
      <c r="J313">
        <f t="shared" si="38"/>
        <v>0</v>
      </c>
      <c r="K313">
        <f>J313*Weighting!$W$25</f>
        <v>0</v>
      </c>
      <c r="M313" s="14"/>
    </row>
    <row r="314" spans="1:25" x14ac:dyDescent="0.25">
      <c r="O314"/>
      <c r="P314"/>
      <c r="Q314"/>
      <c r="R314"/>
    </row>
    <row r="315" spans="1:25" ht="23.25" x14ac:dyDescent="0.35">
      <c r="A315" s="21" t="s">
        <v>0</v>
      </c>
      <c r="B315" s="21">
        <f>IFERROR(VLOOKUP(C315,'Data Transformation'!$L$6:$M$426,2,FALSE),"")</f>
        <v>13</v>
      </c>
      <c r="C315" s="21">
        <f>C291+1</f>
        <v>13</v>
      </c>
      <c r="D315" s="21"/>
      <c r="E315" s="21"/>
      <c r="F315" s="21"/>
      <c r="G315" s="21"/>
      <c r="H315" s="22"/>
      <c r="I315" s="22"/>
      <c r="J315" s="22"/>
      <c r="K315" s="21"/>
      <c r="L315" s="21">
        <f>B315</f>
        <v>13</v>
      </c>
      <c r="M315" s="23">
        <f>INDEX('Data Transformation'!$O$4:$O$424,MATCH($B315,'Data Transformation'!$M$4:$M$424,0),MATCH($M$2,'Data Transformation'!$O$3,0))</f>
        <v>7</v>
      </c>
      <c r="N315" s="27">
        <f>IF('Input and Summary Results'!$J$16="minimum",'Bin Analysis'!X316/(M315-1),'Bin Analysis'!Y315/('Bin Analysis'!M315-1))</f>
        <v>0</v>
      </c>
      <c r="O315" s="27">
        <f>IF(M315=FALSE,NA(),(VLOOKUP(1,C318:K337,4,FALSE))/(M315-1))</f>
        <v>0.33333333333333331</v>
      </c>
      <c r="P315" s="27">
        <f>IF(M315=FALSE,NA(),SUM(J318:J337)/Weighting!$S$5)</f>
        <v>0.6</v>
      </c>
      <c r="Q315" s="27">
        <f>IF(M315=FALSE,NA(),SUM(K318:K337)/Weighting!$S$6)</f>
        <v>0.60869565217391308</v>
      </c>
      <c r="R315" s="27">
        <f>IF(M315=FALSE,NA(),(VLOOKUP(1,G318:K337,3,FALSE))/(M315-1))</f>
        <v>0</v>
      </c>
      <c r="S315" s="22" t="str">
        <f>IF(M315=FALSE,NA(),IF(SUM(J318:J337)=2,"yes","no"))</f>
        <v>no</v>
      </c>
      <c r="X315" s="2" cm="2">
        <f t="array" ref="X315:X316">FREQUENCY(IF('Data Transformation'!$B$425:$B$6424='Bin Analysis'!L315,'Data Transformation'!$G$425:$G$6424),'Data Transformation'!$U$11)</f>
        <v>6</v>
      </c>
      <c r="Y315" s="2" cm="2">
        <f t="array" ref="Y315:Y316">FREQUENCY(IF('Data Transformation'!$B$425:$B$6424='Bin Analysis'!L315,'Data Transformation'!$G$425:$G$6424),'Data Transformation'!$U$12)</f>
        <v>4</v>
      </c>
    </row>
    <row r="316" spans="1:25" x14ac:dyDescent="0.25">
      <c r="A316" s="14" t="s">
        <v>66</v>
      </c>
      <c r="B316" t="s">
        <v>47</v>
      </c>
      <c r="C316" t="s">
        <v>5</v>
      </c>
      <c r="D316" t="s">
        <v>99</v>
      </c>
      <c r="E316" t="s">
        <v>100</v>
      </c>
      <c r="F316" t="s">
        <v>101</v>
      </c>
      <c r="G316" t="s">
        <v>69</v>
      </c>
      <c r="H316" t="s">
        <v>31</v>
      </c>
      <c r="I316" t="s">
        <v>32</v>
      </c>
      <c r="J316" t="s">
        <v>46</v>
      </c>
      <c r="K316" s="14" t="s">
        <v>45</v>
      </c>
      <c r="M316" s="14"/>
      <c r="X316" s="2">
        <v>0</v>
      </c>
      <c r="Y316" s="2">
        <v>2</v>
      </c>
    </row>
    <row r="317" spans="1:25" x14ac:dyDescent="0.25">
      <c r="A317" s="32"/>
      <c r="D317" t="b">
        <f>IF(C317=1,'Data Transformation'!$G$3+0.5*'Data Transformation'!$W$25,IF(C318=1,D318-'Data Transformation'!$W$25,FALSE))</f>
        <v>0</v>
      </c>
      <c r="E317" t="str">
        <f t="array" ref="E317">IF(ISLOGICAL(D317),"",FREQUENCY(IF('Data Transformation'!$B$425:$B$8425='Bin Analysis'!$B315,'Data Transformation'!$G$425:$G$8425),D317))</f>
        <v/>
      </c>
      <c r="F317" t="str">
        <f>IF(ISLOGICAL(D317),"",E317-E316)</f>
        <v/>
      </c>
      <c r="M317" s="14"/>
    </row>
    <row r="318" spans="1:25" x14ac:dyDescent="0.25">
      <c r="A318" s="32">
        <f>IF(Weighting!$P$6&gt;0,B318,"")</f>
        <v>0.32100000000000001</v>
      </c>
      <c r="B318">
        <f>Weighting!$C$6</f>
        <v>0.32100000000000001</v>
      </c>
      <c r="C318">
        <f>Weighting!$F$6</f>
        <v>0</v>
      </c>
      <c r="D318" t="b">
        <f>IF(C318=1,'Data Transformation'!$G$3+0.5*'Data Transformation'!$W$25,IF(C319=1,D319-'Data Transformation'!$W$25,FALSE))</f>
        <v>0</v>
      </c>
      <c r="E318" t="str">
        <f t="array" ref="E318">IF(ISLOGICAL(D318),"",FREQUENCY(IF('Data Transformation'!$B$425:$B$8425='Bin Analysis'!$B315,'Data Transformation'!$G$425:$G$8425),D318))</f>
        <v/>
      </c>
      <c r="F318" t="str">
        <f>IF(ISLOGICAL(D318),"",E318-E317)</f>
        <v/>
      </c>
      <c r="G318">
        <f>Weighting!$H$6</f>
        <v>1</v>
      </c>
      <c r="H318">
        <f t="array" ref="H318">FREQUENCY(IF('Data Transformation'!$B$4:$B$8425=B315,'Data Transformation'!$G$4:$G$8425),'Bin Analysis'!$B318)</f>
        <v>0</v>
      </c>
      <c r="I318">
        <f>H318-H317</f>
        <v>0</v>
      </c>
      <c r="J318">
        <f>IF(I318=0,0,1)</f>
        <v>0</v>
      </c>
      <c r="K318">
        <f>J318*Weighting!$W$6</f>
        <v>0</v>
      </c>
      <c r="M318" s="14"/>
    </row>
    <row r="319" spans="1:25" x14ac:dyDescent="0.25">
      <c r="A319" s="32">
        <f>IF(Weighting!$P$7&gt;0,B319,"")</f>
        <v>0.45200000000000001</v>
      </c>
      <c r="B319">
        <f>Weighting!$C$7</f>
        <v>0.45200000000000001</v>
      </c>
      <c r="C319">
        <f>Weighting!$F$7</f>
        <v>0</v>
      </c>
      <c r="D319" t="b">
        <f>IF(C319=1,'Data Transformation'!$G$3+0.5*'Data Transformation'!$W$25,IF(C320=1,D320-'Data Transformation'!$W$25,FALSE))</f>
        <v>0</v>
      </c>
      <c r="E319" t="str">
        <f t="array" ref="E319">IF(ISLOGICAL(D319),"",FREQUENCY(IF('Data Transformation'!$B$425:$B$8425='Bin Analysis'!$B315,'Data Transformation'!$G$425:$G$8425),D319))</f>
        <v/>
      </c>
      <c r="F319" t="str">
        <f t="shared" ref="F319:F337" si="39">IF(ISLOGICAL(D319),"",E319-E318)</f>
        <v/>
      </c>
      <c r="G319">
        <f>Weighting!$H$7</f>
        <v>0</v>
      </c>
      <c r="H319">
        <f t="array" ref="H319">FREQUENCY(IF('Data Transformation'!$B$4:$B$8425=B315,'Data Transformation'!$G$4:$G$8425),'Bin Analysis'!$B319)</f>
        <v>1</v>
      </c>
      <c r="I319">
        <f t="shared" ref="I319:I337" si="40">H319-H318</f>
        <v>1</v>
      </c>
      <c r="J319">
        <f>IF(I319=0,0,1)</f>
        <v>1</v>
      </c>
      <c r="K319">
        <f>J319*Weighting!$W$7</f>
        <v>2</v>
      </c>
      <c r="M319" s="14"/>
    </row>
    <row r="320" spans="1:25" x14ac:dyDescent="0.25">
      <c r="A320" s="32">
        <f>IF(Weighting!$P$8&gt;0,B320,"")</f>
        <v>0.58299999999999996</v>
      </c>
      <c r="B320">
        <f>Weighting!$C$8</f>
        <v>0.58299999999999996</v>
      </c>
      <c r="C320">
        <f>Weighting!$F$8</f>
        <v>0</v>
      </c>
      <c r="D320" t="b">
        <f>IF(C320=1,'Data Transformation'!$G$3+0.5*'Data Transformation'!$W$25,IF(C321=1,D321-'Data Transformation'!$W$25,FALSE))</f>
        <v>0</v>
      </c>
      <c r="E320" t="str">
        <f t="array" ref="E320">IF(ISLOGICAL(D320),"",FREQUENCY(IF('Data Transformation'!$B$425:$B$8425='Bin Analysis'!$B315,'Data Transformation'!$G$425:$G$8425),D320))</f>
        <v/>
      </c>
      <c r="F320" t="str">
        <f t="shared" si="39"/>
        <v/>
      </c>
      <c r="G320">
        <f>Weighting!$H$8</f>
        <v>0</v>
      </c>
      <c r="H320">
        <f t="array" ref="H320">FREQUENCY(IF('Data Transformation'!$B$4:$B$8425=B315,'Data Transformation'!$G$4:$G$8425),'Bin Analysis'!$B320)</f>
        <v>2</v>
      </c>
      <c r="I320">
        <f t="shared" si="40"/>
        <v>1</v>
      </c>
      <c r="J320">
        <f t="shared" ref="J320:J337" si="41">IF(I320=0,0,1)</f>
        <v>1</v>
      </c>
      <c r="K320">
        <f>J320*Weighting!$W$8</f>
        <v>3</v>
      </c>
      <c r="M320" s="14"/>
    </row>
    <row r="321" spans="1:13" x14ac:dyDescent="0.25">
      <c r="A321" s="32">
        <f>IF(Weighting!$P$9&gt;0,B321,"")</f>
        <v>0.71399999999999997</v>
      </c>
      <c r="B321" s="50">
        <f>Weighting!$C$9</f>
        <v>0.71399999999999997</v>
      </c>
      <c r="C321">
        <f>Weighting!$F$9</f>
        <v>0</v>
      </c>
      <c r="D321" t="b">
        <f>IF(C321=1,'Data Transformation'!$G$3+0.5*'Data Transformation'!$W$25,IF(C322=1,D322-'Data Transformation'!$W$25,FALSE))</f>
        <v>0</v>
      </c>
      <c r="E321" t="str">
        <f t="array" ref="E321">IF(ISLOGICAL(D321),"",FREQUENCY(IF('Data Transformation'!$B$425:$B$8425='Bin Analysis'!$B315,'Data Transformation'!$G$425:$G$8425),D321))</f>
        <v/>
      </c>
      <c r="F321" t="str">
        <f t="shared" si="39"/>
        <v/>
      </c>
      <c r="G321">
        <f>Weighting!$H$9</f>
        <v>0</v>
      </c>
      <c r="H321">
        <f t="array" ref="H321">FREQUENCY(IF('Data Transformation'!$B$4:$B$8425=B315,'Data Transformation'!$G$4:$G$8425),'Bin Analysis'!$B321)</f>
        <v>3</v>
      </c>
      <c r="I321">
        <f t="shared" si="40"/>
        <v>1</v>
      </c>
      <c r="J321">
        <f t="shared" si="41"/>
        <v>1</v>
      </c>
      <c r="K321">
        <f>J321*Weighting!$W$9</f>
        <v>3</v>
      </c>
      <c r="M321" s="14"/>
    </row>
    <row r="322" spans="1:13" x14ac:dyDescent="0.25">
      <c r="A322" s="32">
        <f>IF(Weighting!$P$10&gt;0,B322,"")</f>
        <v>0.84499999999999997</v>
      </c>
      <c r="B322">
        <f>Weighting!$C$10</f>
        <v>0.84499999999999997</v>
      </c>
      <c r="C322">
        <f>Weighting!$F$10</f>
        <v>0</v>
      </c>
      <c r="D322" t="b">
        <f>IF(C322=1,'Data Transformation'!$G$3+0.5*'Data Transformation'!$W$25,IF(C323=1,D323-'Data Transformation'!$W$25,FALSE))</f>
        <v>0</v>
      </c>
      <c r="E322" t="str">
        <f t="array" ref="E322">IF(ISLOGICAL(D322),"",FREQUENCY(IF('Data Transformation'!$B$425:$B$8425='Bin Analysis'!$B315,'Data Transformation'!$G$425:$G$8425),D322))</f>
        <v/>
      </c>
      <c r="F322" t="str">
        <f t="shared" si="39"/>
        <v/>
      </c>
      <c r="G322">
        <f>Weighting!$H$10</f>
        <v>0</v>
      </c>
      <c r="H322">
        <f t="array" ref="H322">FREQUENCY(IF('Data Transformation'!$B$4:$B$8425=B315,'Data Transformation'!$G$4:$G$8425),'Bin Analysis'!$B322)</f>
        <v>4</v>
      </c>
      <c r="I322">
        <f t="shared" si="40"/>
        <v>1</v>
      </c>
      <c r="J322">
        <f t="shared" si="41"/>
        <v>1</v>
      </c>
      <c r="K322">
        <f>J322*Weighting!$W$10</f>
        <v>3</v>
      </c>
      <c r="M322" s="14"/>
    </row>
    <row r="323" spans="1:13" x14ac:dyDescent="0.25">
      <c r="A323" s="32">
        <f>IF(Weighting!$P$11&gt;0,B323,"")</f>
        <v>0.97599999999999998</v>
      </c>
      <c r="B323">
        <f>Weighting!$C$11</f>
        <v>0.97599999999999998</v>
      </c>
      <c r="C323">
        <f>Weighting!$F$11</f>
        <v>0</v>
      </c>
      <c r="D323">
        <f>IF(C323=1,'Data Transformation'!$G$3+0.5*'Data Transformation'!$W$25,IF(C324=1,D324-'Data Transformation'!$W$25,FALSE))</f>
        <v>0.86899999999999999</v>
      </c>
      <c r="E323">
        <f t="array" ref="E323">IF(ISLOGICAL(D323),"",FREQUENCY(IF('Data Transformation'!$B$425:$B$8425='Bin Analysis'!$B315,'Data Transformation'!$G$425:$G$8425),D323))</f>
        <v>4</v>
      </c>
      <c r="F323" t="e">
        <f t="shared" si="39"/>
        <v>#VALUE!</v>
      </c>
      <c r="G323">
        <f>Weighting!$H$11</f>
        <v>0</v>
      </c>
      <c r="H323">
        <f t="array" ref="H323">FREQUENCY(IF('Data Transformation'!$B$4:$B$8425=B315,'Data Transformation'!$G$4:$G$8425),'Bin Analysis'!$B323)</f>
        <v>5</v>
      </c>
      <c r="I323">
        <f t="shared" si="40"/>
        <v>1</v>
      </c>
      <c r="J323">
        <f t="shared" si="41"/>
        <v>1</v>
      </c>
      <c r="K323">
        <f>J323*Weighting!$W$11</f>
        <v>2</v>
      </c>
      <c r="M323" s="14"/>
    </row>
    <row r="324" spans="1:13" x14ac:dyDescent="0.25">
      <c r="A324" s="32">
        <f>IF(Weighting!$P$12&gt;0,B324,"")</f>
        <v>1.107</v>
      </c>
      <c r="B324">
        <f>Weighting!$C$12</f>
        <v>1.107</v>
      </c>
      <c r="C324">
        <f>Weighting!$F$12</f>
        <v>1</v>
      </c>
      <c r="D324">
        <f>IF(C324=1,'Data Transformation'!$G$3+0.5*'Data Transformation'!$W$25,IF(C325=1,D325-'Data Transformation'!$W$25,FALSE))</f>
        <v>1.131</v>
      </c>
      <c r="E324">
        <f t="array" ref="E324">IF(ISLOGICAL(D324),"",FREQUENCY(IF('Data Transformation'!$B$425:$B$8425='Bin Analysis'!$B315,'Data Transformation'!$G$425:$G$8425),D324))</f>
        <v>6</v>
      </c>
      <c r="F324">
        <f t="shared" si="39"/>
        <v>2</v>
      </c>
      <c r="G324">
        <f>Weighting!$H$12</f>
        <v>0</v>
      </c>
      <c r="H324">
        <f t="array" ref="H324">FREQUENCY(IF('Data Transformation'!$B$4:$B$8425=B315,'Data Transformation'!$G$4:$G$8425),'Bin Analysis'!$B324)</f>
        <v>7</v>
      </c>
      <c r="I324">
        <f t="shared" si="40"/>
        <v>2</v>
      </c>
      <c r="J324">
        <f t="shared" si="41"/>
        <v>1</v>
      </c>
      <c r="K324">
        <f>J324*Weighting!$W$12</f>
        <v>1</v>
      </c>
      <c r="M324" s="14"/>
    </row>
    <row r="325" spans="1:13" x14ac:dyDescent="0.25">
      <c r="A325" s="32">
        <f>IF(Weighting!$P$13&gt;0,B325,"")</f>
        <v>1.238</v>
      </c>
      <c r="B325">
        <f>Weighting!$C$13</f>
        <v>1.238</v>
      </c>
      <c r="C325">
        <f>Weighting!$F$13</f>
        <v>0</v>
      </c>
      <c r="D325" t="b">
        <f>IF(C325=1,'Data Transformation'!$G$3+0.5*'Data Transformation'!$W$25,IF(C326=1,D326-'Data Transformation'!$W$25,FALSE))</f>
        <v>0</v>
      </c>
      <c r="E325" t="str">
        <f t="array" ref="E325">IF(ISLOGICAL(D325),"",FREQUENCY(IF('Data Transformation'!$B$425:$B$8425='Bin Analysis'!$B315,'Data Transformation'!$G$425:$G$8425),D325))</f>
        <v/>
      </c>
      <c r="F325" t="str">
        <f t="shared" si="39"/>
        <v/>
      </c>
      <c r="G325">
        <f>Weighting!$H$13</f>
        <v>0</v>
      </c>
      <c r="H325">
        <f t="array" ref="H325">FREQUENCY(IF('Data Transformation'!$B$4:$B$8425=B315,'Data Transformation'!$G$4:$G$8425),'Bin Analysis'!$B325)</f>
        <v>7</v>
      </c>
      <c r="I325">
        <f t="shared" si="40"/>
        <v>0</v>
      </c>
      <c r="J325">
        <f t="shared" si="41"/>
        <v>0</v>
      </c>
      <c r="K325">
        <f>J325*Weighting!$W$13</f>
        <v>0</v>
      </c>
      <c r="M325" s="14"/>
    </row>
    <row r="326" spans="1:13" x14ac:dyDescent="0.25">
      <c r="A326" s="32">
        <f>IF(Weighting!$P$14&gt;0,B326,"")</f>
        <v>1.369</v>
      </c>
      <c r="B326">
        <f>Weighting!$C$14</f>
        <v>1.369</v>
      </c>
      <c r="C326">
        <f>Weighting!$F$14</f>
        <v>0</v>
      </c>
      <c r="D326" t="b">
        <f>IF(C326=1,'Data Transformation'!$G$3+0.5*'Data Transformation'!$W$25,IF(C327=1,D327-'Data Transformation'!$W$25,FALSE))</f>
        <v>0</v>
      </c>
      <c r="E326" t="str">
        <f t="array" ref="E326">IF(ISLOGICAL(D326),"",FREQUENCY(IF('Data Transformation'!$B$425:$B$8425='Bin Analysis'!$B315,'Data Transformation'!$G$425:$G$8425),D326))</f>
        <v/>
      </c>
      <c r="F326" t="str">
        <f t="shared" si="39"/>
        <v/>
      </c>
      <c r="G326">
        <f>Weighting!$H$14</f>
        <v>0</v>
      </c>
      <c r="H326">
        <f t="array" ref="H326">FREQUENCY(IF('Data Transformation'!$B$4:$B$8425=B315,'Data Transformation'!$G$4:$G$8425),'Bin Analysis'!$B326)</f>
        <v>7</v>
      </c>
      <c r="I326">
        <f t="shared" si="40"/>
        <v>0</v>
      </c>
      <c r="J326">
        <f t="shared" si="41"/>
        <v>0</v>
      </c>
      <c r="K326">
        <f>J326*Weighting!$W$14</f>
        <v>0</v>
      </c>
      <c r="M326" s="14"/>
    </row>
    <row r="327" spans="1:13" x14ac:dyDescent="0.25">
      <c r="A327" s="32">
        <f>IF(Weighting!$P$15&gt;0,B327,"")</f>
        <v>1.5000009999999999</v>
      </c>
      <c r="B327">
        <f>Weighting!$C$15</f>
        <v>1.5000009999999999</v>
      </c>
      <c r="C327">
        <f>Weighting!$F$15</f>
        <v>0</v>
      </c>
      <c r="D327" t="b">
        <f>IF(C327=1,'Data Transformation'!$G$3+0.5*'Data Transformation'!$W$25,IF(C328=1,D328-'Data Transformation'!$W$25,FALSE))</f>
        <v>0</v>
      </c>
      <c r="E327" t="str">
        <f t="array" ref="E327">IF(ISLOGICAL(D327),"",FREQUENCY(IF('Data Transformation'!$B$425:$B$8425='Bin Analysis'!$B315,'Data Transformation'!$G$425:$G$8425),D327))</f>
        <v/>
      </c>
      <c r="F327" t="str">
        <f t="shared" si="39"/>
        <v/>
      </c>
      <c r="G327">
        <f>Weighting!$H$15</f>
        <v>0</v>
      </c>
      <c r="H327">
        <f t="array" ref="H327">FREQUENCY(IF('Data Transformation'!$B$4:$B$8425=B315,'Data Transformation'!$G$4:$G$8425),'Bin Analysis'!$B327)</f>
        <v>7</v>
      </c>
      <c r="I327">
        <f t="shared" si="40"/>
        <v>0</v>
      </c>
      <c r="J327">
        <f t="shared" si="41"/>
        <v>0</v>
      </c>
      <c r="K327">
        <f>J327*Weighting!$W$15</f>
        <v>0</v>
      </c>
      <c r="M327" s="14"/>
    </row>
    <row r="328" spans="1:13" x14ac:dyDescent="0.25">
      <c r="A328" s="32" t="str">
        <f>IF(Weighting!$P$16&gt;0,B328,"")</f>
        <v/>
      </c>
      <c r="B328">
        <f>Weighting!$C$16</f>
        <v>1.631</v>
      </c>
      <c r="C328">
        <f>Weighting!$F$16</f>
        <v>0</v>
      </c>
      <c r="D328" t="b">
        <f>IF(C328=1,'Data Transformation'!$G$3+0.5*'Data Transformation'!$W$25,IF(C329=1,D329-'Data Transformation'!$W$25,FALSE))</f>
        <v>0</v>
      </c>
      <c r="E328" t="str">
        <f t="array" ref="E328">IF(ISLOGICAL(D328),"",FREQUENCY(IF('Data Transformation'!$B$425:$B$8425='Bin Analysis'!$B315,'Data Transformation'!$G$425:$G$8425),D328))</f>
        <v/>
      </c>
      <c r="F328" t="str">
        <f t="shared" si="39"/>
        <v/>
      </c>
      <c r="G328">
        <f>Weighting!$H$16</f>
        <v>0</v>
      </c>
      <c r="H328">
        <f t="array" ref="H328">FREQUENCY(IF('Data Transformation'!$B$4:$B$8425=B315,'Data Transformation'!$G$4:$G$8425),'Bin Analysis'!$B328)</f>
        <v>7</v>
      </c>
      <c r="I328">
        <f t="shared" si="40"/>
        <v>0</v>
      </c>
      <c r="J328">
        <f t="shared" si="41"/>
        <v>0</v>
      </c>
      <c r="K328">
        <f>J328*Weighting!$W$16</f>
        <v>0</v>
      </c>
      <c r="M328" s="14"/>
    </row>
    <row r="329" spans="1:13" x14ac:dyDescent="0.25">
      <c r="A329" s="32" t="str">
        <f>IF(Weighting!$P$17&gt;0,B329,"")</f>
        <v/>
      </c>
      <c r="B329">
        <f>Weighting!$C$17</f>
        <v>1.762</v>
      </c>
      <c r="C329">
        <f>Weighting!$F$17</f>
        <v>0</v>
      </c>
      <c r="D329" t="b">
        <f>IF(C329=1,'Data Transformation'!$G$3+0.5*'Data Transformation'!$W$25,IF(C330=1,D330-'Data Transformation'!$W$25,FALSE))</f>
        <v>0</v>
      </c>
      <c r="E329" t="str">
        <f t="array" ref="E329">IF(ISLOGICAL(D329),"",FREQUENCY(IF('Data Transformation'!$B$425:$B$8425='Bin Analysis'!$B315,'Data Transformation'!$G$425:$G$8425),D329))</f>
        <v/>
      </c>
      <c r="F329" t="str">
        <f t="shared" si="39"/>
        <v/>
      </c>
      <c r="G329">
        <f>Weighting!$H$17</f>
        <v>0</v>
      </c>
      <c r="H329">
        <f t="array" ref="H329">FREQUENCY(IF('Data Transformation'!$B$4:$B$8425=B315,'Data Transformation'!$G$4:$G$8425),'Bin Analysis'!$B329)</f>
        <v>7</v>
      </c>
      <c r="I329">
        <f t="shared" si="40"/>
        <v>0</v>
      </c>
      <c r="J329">
        <f t="shared" si="41"/>
        <v>0</v>
      </c>
      <c r="K329">
        <f>J329*Weighting!$W$17</f>
        <v>0</v>
      </c>
      <c r="M329" s="14"/>
    </row>
    <row r="330" spans="1:13" x14ac:dyDescent="0.25">
      <c r="A330" s="32" t="str">
        <f>IF(Weighting!$P$18&gt;0,B330,"")</f>
        <v/>
      </c>
      <c r="B330">
        <f>Weighting!$C$18</f>
        <v>1.893</v>
      </c>
      <c r="C330">
        <f>Weighting!$F$18</f>
        <v>0</v>
      </c>
      <c r="D330" t="b">
        <f>IF(C330=1,'Data Transformation'!$G$3+0.5*'Data Transformation'!$W$25,IF(C331=1,D331-'Data Transformation'!$W$25,FALSE))</f>
        <v>0</v>
      </c>
      <c r="E330" t="str">
        <f t="array" ref="E330">IF(ISLOGICAL(D330),"",FREQUENCY(IF('Data Transformation'!$B$425:$B$8425='Bin Analysis'!$B315,'Data Transformation'!$G$425:$G$8425),D330))</f>
        <v/>
      </c>
      <c r="F330" t="str">
        <f t="shared" si="39"/>
        <v/>
      </c>
      <c r="G330">
        <f>Weighting!$H$18</f>
        <v>0</v>
      </c>
      <c r="H330">
        <f t="array" ref="H330">FREQUENCY(IF('Data Transformation'!$B$4:$B$8425=B315,'Data Transformation'!$G$4:$G$8425),'Bin Analysis'!$B330)</f>
        <v>7</v>
      </c>
      <c r="I330">
        <f t="shared" si="40"/>
        <v>0</v>
      </c>
      <c r="J330">
        <f t="shared" si="41"/>
        <v>0</v>
      </c>
      <c r="K330">
        <f>J330*Weighting!$W$18</f>
        <v>0</v>
      </c>
      <c r="M330" s="14"/>
    </row>
    <row r="331" spans="1:13" x14ac:dyDescent="0.25">
      <c r="A331" s="32" t="str">
        <f>IF(Weighting!$P$19&gt;0,B331,"")</f>
        <v/>
      </c>
      <c r="B331">
        <f>Weighting!$C$19</f>
        <v>2.024</v>
      </c>
      <c r="C331">
        <f>Weighting!$F$19</f>
        <v>0</v>
      </c>
      <c r="D331" t="b">
        <f>IF(C331=1,'Data Transformation'!$G$3+0.5*'Data Transformation'!$W$25,IF(C332=1,D332-'Data Transformation'!$W$25,FALSE))</f>
        <v>0</v>
      </c>
      <c r="E331" t="str">
        <f t="array" ref="E331">IF(ISLOGICAL(D331),"",FREQUENCY(IF('Data Transformation'!$B$425:$B$8425='Bin Analysis'!$B315,'Data Transformation'!$G$425:$G$8425),D331))</f>
        <v/>
      </c>
      <c r="F331" t="str">
        <f t="shared" si="39"/>
        <v/>
      </c>
      <c r="G331">
        <f>Weighting!$H$19</f>
        <v>0</v>
      </c>
      <c r="H331">
        <f t="array" ref="H331">FREQUENCY(IF('Data Transformation'!$B$4:$B$8425=B315,'Data Transformation'!$G$4:$G$8425),'Bin Analysis'!$B331)</f>
        <v>7</v>
      </c>
      <c r="I331">
        <f t="shared" si="40"/>
        <v>0</v>
      </c>
      <c r="J331">
        <f t="shared" si="41"/>
        <v>0</v>
      </c>
      <c r="K331">
        <f>J331*Weighting!$W$19</f>
        <v>0</v>
      </c>
      <c r="M331" s="14"/>
    </row>
    <row r="332" spans="1:13" x14ac:dyDescent="0.25">
      <c r="A332" s="32" t="str">
        <f>IF(Weighting!$P$20&gt;0,B332,"")</f>
        <v/>
      </c>
      <c r="B332">
        <f>Weighting!$C$20</f>
        <v>2.1550000000000002</v>
      </c>
      <c r="C332">
        <f>Weighting!$F$20</f>
        <v>0</v>
      </c>
      <c r="D332" t="b">
        <f>IF(C332=1,'Data Transformation'!$G$3+0.5*'Data Transformation'!$W$25,IF(C333=1,D333-'Data Transformation'!$W$25,FALSE))</f>
        <v>0</v>
      </c>
      <c r="E332" t="str">
        <f t="array" ref="E332">IF(ISLOGICAL(D332),"",FREQUENCY(IF('Data Transformation'!$B$425:$B$8425='Bin Analysis'!$B315,'Data Transformation'!$G$425:$G$8425),D332))</f>
        <v/>
      </c>
      <c r="F332" t="str">
        <f t="shared" si="39"/>
        <v/>
      </c>
      <c r="G332">
        <f>Weighting!$H$20</f>
        <v>0</v>
      </c>
      <c r="H332">
        <f t="array" ref="H332">FREQUENCY(IF('Data Transformation'!$B$4:$B$8425=B315,'Data Transformation'!$G$4:$G$8425),'Bin Analysis'!$B332)</f>
        <v>7</v>
      </c>
      <c r="I332">
        <f t="shared" si="40"/>
        <v>0</v>
      </c>
      <c r="J332">
        <f t="shared" si="41"/>
        <v>0</v>
      </c>
      <c r="K332">
        <f>J332*Weighting!$W$20</f>
        <v>0</v>
      </c>
      <c r="M332" s="14"/>
    </row>
    <row r="333" spans="1:13" x14ac:dyDescent="0.25">
      <c r="A333" s="32" t="str">
        <f>IF(Weighting!$P$21&gt;0,B333,"")</f>
        <v/>
      </c>
      <c r="B333">
        <f>Weighting!$C$21</f>
        <v>2.2860000000000005</v>
      </c>
      <c r="C333">
        <f>Weighting!$F$21</f>
        <v>0</v>
      </c>
      <c r="D333" t="b">
        <f>IF(C333=1,'Data Transformation'!$G$3+0.5*'Data Transformation'!$W$25,IF(C334=1,D334-'Data Transformation'!$W$25,FALSE))</f>
        <v>0</v>
      </c>
      <c r="E333" t="str">
        <f t="array" ref="E333">IF(ISLOGICAL(D333),"",FREQUENCY(IF('Data Transformation'!$B$425:$B$8425='Bin Analysis'!$B315,'Data Transformation'!$G$425:$G$8425),D333))</f>
        <v/>
      </c>
      <c r="F333" t="str">
        <f t="shared" si="39"/>
        <v/>
      </c>
      <c r="G333">
        <f>Weighting!$H$21</f>
        <v>0</v>
      </c>
      <c r="H333">
        <f t="array" ref="H333">FREQUENCY(IF('Data Transformation'!$B$4:$B$8425=B315,'Data Transformation'!$G$4:$G$8425),'Bin Analysis'!$B333)</f>
        <v>7</v>
      </c>
      <c r="I333">
        <f t="shared" si="40"/>
        <v>0</v>
      </c>
      <c r="J333">
        <f t="shared" si="41"/>
        <v>0</v>
      </c>
      <c r="K333">
        <f>J333*Weighting!$W$21</f>
        <v>0</v>
      </c>
      <c r="M333" s="14"/>
    </row>
    <row r="334" spans="1:13" x14ac:dyDescent="0.25">
      <c r="A334" s="32" t="str">
        <f>IF(Weighting!$P$22&gt;0,B334,"")</f>
        <v/>
      </c>
      <c r="B334">
        <f>Weighting!$C$22</f>
        <v>2.4170000000000007</v>
      </c>
      <c r="C334">
        <f>Weighting!$F$22</f>
        <v>0</v>
      </c>
      <c r="D334" t="b">
        <f>IF(C334=1,'Data Transformation'!$G$3+0.5*'Data Transformation'!$W$25,IF(C335=1,D335-'Data Transformation'!$W$25,FALSE))</f>
        <v>0</v>
      </c>
      <c r="E334" t="str">
        <f t="array" ref="E334">IF(ISLOGICAL(D334),"",FREQUENCY(IF('Data Transformation'!$B$425:$B$8425='Bin Analysis'!$B315,'Data Transformation'!$G$425:$G$8425),D334))</f>
        <v/>
      </c>
      <c r="F334" t="str">
        <f t="shared" si="39"/>
        <v/>
      </c>
      <c r="G334">
        <f>Weighting!$H$22</f>
        <v>0</v>
      </c>
      <c r="H334">
        <f t="array" ref="H334">FREQUENCY(IF('Data Transformation'!$B$4:$B$8425=B315,'Data Transformation'!$G$4:$G$8425),'Bin Analysis'!$B334)</f>
        <v>7</v>
      </c>
      <c r="I334">
        <f t="shared" si="40"/>
        <v>0</v>
      </c>
      <c r="J334">
        <f t="shared" si="41"/>
        <v>0</v>
      </c>
      <c r="K334">
        <f>J334*Weighting!$W$22</f>
        <v>0</v>
      </c>
      <c r="M334" s="14"/>
    </row>
    <row r="335" spans="1:13" x14ac:dyDescent="0.25">
      <c r="A335" s="32" t="str">
        <f>IF(Weighting!$P$23&gt;0,B335,"")</f>
        <v/>
      </c>
      <c r="B335">
        <f>Weighting!$C$23</f>
        <v>2.5480000000000009</v>
      </c>
      <c r="C335">
        <f>Weighting!$F$23</f>
        <v>0</v>
      </c>
      <c r="D335" t="b">
        <f>IF(C335=1,'Data Transformation'!$G$3+0.5*'Data Transformation'!$W$25,IF(C336=1,D336-'Data Transformation'!$W$25,FALSE))</f>
        <v>0</v>
      </c>
      <c r="E335" t="str">
        <f t="array" ref="E335">IF(ISLOGICAL(D335),"",FREQUENCY(IF('Data Transformation'!$B$425:$B$8425='Bin Analysis'!$B315,'Data Transformation'!$G$425:$G$8425),D335))</f>
        <v/>
      </c>
      <c r="F335" t="str">
        <f t="shared" si="39"/>
        <v/>
      </c>
      <c r="G335">
        <f>Weighting!$H$23</f>
        <v>0</v>
      </c>
      <c r="H335">
        <f t="array" ref="H335">FREQUENCY(IF('Data Transformation'!$B$4:$B$8425=B315,'Data Transformation'!$G$4:$G$8425),'Bin Analysis'!$B335)</f>
        <v>7</v>
      </c>
      <c r="I335">
        <f t="shared" si="40"/>
        <v>0</v>
      </c>
      <c r="J335">
        <f t="shared" si="41"/>
        <v>0</v>
      </c>
      <c r="K335">
        <f>J335*Weighting!$W$23</f>
        <v>0</v>
      </c>
      <c r="M335" s="14"/>
    </row>
    <row r="336" spans="1:13" x14ac:dyDescent="0.25">
      <c r="A336" s="32" t="str">
        <f>IF(Weighting!$P$24&gt;0,B336,"")</f>
        <v/>
      </c>
      <c r="B336">
        <f>Weighting!$C$24</f>
        <v>2.6790000000000012</v>
      </c>
      <c r="C336">
        <f>Weighting!$F$24</f>
        <v>0</v>
      </c>
      <c r="D336" t="b">
        <f>IF(C336=1,'Data Transformation'!$G$3+0.5*'Data Transformation'!$W$25,IF(C337=1,D337-'Data Transformation'!$W$25,FALSE))</f>
        <v>0</v>
      </c>
      <c r="E336" t="str">
        <f t="array" ref="E336">IF(ISLOGICAL(D336),"",FREQUENCY(IF('Data Transformation'!$B$425:$B$8425='Bin Analysis'!$B315,'Data Transformation'!$G$425:$G$8425),D336))</f>
        <v/>
      </c>
      <c r="F336" t="str">
        <f t="shared" si="39"/>
        <v/>
      </c>
      <c r="G336">
        <f>Weighting!$H$24</f>
        <v>0</v>
      </c>
      <c r="H336">
        <f t="array" ref="H336">FREQUENCY(IF('Data Transformation'!$B$4:$B$8425=B315,'Data Transformation'!$G$4:$G$8425),'Bin Analysis'!$B336)</f>
        <v>7</v>
      </c>
      <c r="I336">
        <f t="shared" si="40"/>
        <v>0</v>
      </c>
      <c r="J336">
        <f t="shared" si="41"/>
        <v>0</v>
      </c>
      <c r="K336">
        <f>J336*Weighting!$W$24</f>
        <v>0</v>
      </c>
      <c r="M336" s="14"/>
    </row>
    <row r="337" spans="1:25" x14ac:dyDescent="0.25">
      <c r="A337" s="32" t="str">
        <f>IF(Weighting!$P$25&gt;0,B337,"")</f>
        <v/>
      </c>
      <c r="B337">
        <f>Weighting!$C$25</f>
        <v>2.8100000000000014</v>
      </c>
      <c r="C337">
        <f>Weighting!$F$25</f>
        <v>0</v>
      </c>
      <c r="D337" t="b">
        <f>IF(C337=1,'Data Transformation'!$G$3+0.5*'Data Transformation'!$W$25,IF(C338=1,D338-'Data Transformation'!$W$25,FALSE))</f>
        <v>0</v>
      </c>
      <c r="E337" t="str">
        <f t="array" ref="E337">IF(ISLOGICAL(D337),"",FREQUENCY(IF('Data Transformation'!$B$425:$B$8425='Bin Analysis'!$B315,'Data Transformation'!$G$425:$G$8425),D337))</f>
        <v/>
      </c>
      <c r="F337" t="str">
        <f t="shared" si="39"/>
        <v/>
      </c>
      <c r="G337">
        <f>Weighting!$H$25</f>
        <v>0</v>
      </c>
      <c r="H337">
        <f t="array" ref="H337">FREQUENCY(IF('Data Transformation'!$B$4:$B$8425=B315,'Data Transformation'!$G$4:$G$8425),'Bin Analysis'!$B337)</f>
        <v>7</v>
      </c>
      <c r="I337">
        <f t="shared" si="40"/>
        <v>0</v>
      </c>
      <c r="J337">
        <f t="shared" si="41"/>
        <v>0</v>
      </c>
      <c r="K337">
        <f>J337*Weighting!$W$25</f>
        <v>0</v>
      </c>
      <c r="M337" s="14"/>
    </row>
    <row r="338" spans="1:25" x14ac:dyDescent="0.25">
      <c r="O338"/>
      <c r="P338"/>
      <c r="Q338"/>
      <c r="R338"/>
    </row>
    <row r="339" spans="1:25" ht="23.25" x14ac:dyDescent="0.35">
      <c r="A339" s="21" t="s">
        <v>0</v>
      </c>
      <c r="B339" s="21">
        <f>IFERROR(VLOOKUP(C339,'Data Transformation'!$L$6:$M$426,2,FALSE),"")</f>
        <v>14</v>
      </c>
      <c r="C339" s="21">
        <f>C315+1</f>
        <v>14</v>
      </c>
      <c r="D339" s="21"/>
      <c r="E339" s="21"/>
      <c r="F339" s="21"/>
      <c r="G339" s="21"/>
      <c r="H339" s="22"/>
      <c r="I339" s="22"/>
      <c r="J339" s="22"/>
      <c r="K339" s="21"/>
      <c r="L339" s="21">
        <f>B339</f>
        <v>14</v>
      </c>
      <c r="M339" s="23">
        <f>INDEX('Data Transformation'!$O$4:$O$424,MATCH($B339,'Data Transformation'!$M$4:$M$424,0),MATCH($M$2,'Data Transformation'!$O$3,0))</f>
        <v>10</v>
      </c>
      <c r="N339" s="27">
        <f>IF('Input and Summary Results'!$J$16="minimum",'Bin Analysis'!X340/(M339-1),'Bin Analysis'!Y339/('Bin Analysis'!M339-1))</f>
        <v>0</v>
      </c>
      <c r="O339" s="27">
        <f>IF(M339=FALSE,NA(),(VLOOKUP(1,C342:K361,4,FALSE))/(M339-1))</f>
        <v>0.33333333333333331</v>
      </c>
      <c r="P339" s="27">
        <f>IF(M339=FALSE,NA(),SUM(J342:J361)/Weighting!$S$5)</f>
        <v>0.5</v>
      </c>
      <c r="Q339" s="27">
        <f>IF(M339=FALSE,NA(),SUM(K342:K361)/Weighting!$S$6)</f>
        <v>0.52173913043478259</v>
      </c>
      <c r="R339" s="27">
        <f>IF(M339=FALSE,NA(),(VLOOKUP(1,G342:K361,3,FALSE))/(M339-1))</f>
        <v>0</v>
      </c>
      <c r="S339" s="22" t="str">
        <f>IF(M339=FALSE,NA(),IF(SUM(J342:J361)=2,"yes","no"))</f>
        <v>no</v>
      </c>
      <c r="X339" s="2" cm="2">
        <f t="array" ref="X339:X340">FREQUENCY(IF('Data Transformation'!$B$425:$B$6424='Bin Analysis'!L339,'Data Transformation'!$G$425:$G$6424),'Data Transformation'!$U$11)</f>
        <v>9</v>
      </c>
      <c r="Y339" s="2" cm="2">
        <f t="array" ref="Y339:Y340">FREQUENCY(IF('Data Transformation'!$B$425:$B$6424='Bin Analysis'!L339,'Data Transformation'!$G$425:$G$6424),'Data Transformation'!$U$12)</f>
        <v>6</v>
      </c>
    </row>
    <row r="340" spans="1:25" x14ac:dyDescent="0.25">
      <c r="A340" s="14" t="s">
        <v>66</v>
      </c>
      <c r="B340" t="s">
        <v>47</v>
      </c>
      <c r="C340" t="s">
        <v>5</v>
      </c>
      <c r="D340" t="s">
        <v>99</v>
      </c>
      <c r="E340" t="s">
        <v>100</v>
      </c>
      <c r="F340" t="s">
        <v>101</v>
      </c>
      <c r="G340" t="s">
        <v>69</v>
      </c>
      <c r="H340" t="s">
        <v>31</v>
      </c>
      <c r="I340" t="s">
        <v>32</v>
      </c>
      <c r="J340" t="s">
        <v>46</v>
      </c>
      <c r="K340" s="14" t="s">
        <v>45</v>
      </c>
      <c r="M340" s="14"/>
      <c r="X340" s="2">
        <v>0</v>
      </c>
      <c r="Y340" s="2">
        <v>3</v>
      </c>
    </row>
    <row r="341" spans="1:25" x14ac:dyDescent="0.25">
      <c r="A341" s="32"/>
      <c r="D341" t="b">
        <f>IF(C341=1,'Data Transformation'!$G$3+0.5*'Data Transformation'!$W$25,IF(C342=1,D342-'Data Transformation'!$W$25,FALSE))</f>
        <v>0</v>
      </c>
      <c r="E341" t="str">
        <f t="array" ref="E341">IF(ISLOGICAL(D341),"",FREQUENCY(IF('Data Transformation'!$B$425:$B$8425='Bin Analysis'!$B339,'Data Transformation'!$G$425:$G$8425),D341))</f>
        <v/>
      </c>
      <c r="F341" t="str">
        <f>IF(ISLOGICAL(D341),"",E341-E340)</f>
        <v/>
      </c>
      <c r="M341" s="14"/>
    </row>
    <row r="342" spans="1:25" x14ac:dyDescent="0.25">
      <c r="A342" s="32">
        <f>IF(Weighting!$P$6&gt;0,B342,"")</f>
        <v>0.32100000000000001</v>
      </c>
      <c r="B342">
        <f>Weighting!$C$6</f>
        <v>0.32100000000000001</v>
      </c>
      <c r="C342">
        <f>Weighting!$F$6</f>
        <v>0</v>
      </c>
      <c r="D342" t="b">
        <f>IF(C342=1,'Data Transformation'!$G$3+0.5*'Data Transformation'!$W$25,IF(C343=1,D343-'Data Transformation'!$W$25,FALSE))</f>
        <v>0</v>
      </c>
      <c r="E342" t="str">
        <f t="array" ref="E342">IF(ISLOGICAL(D342),"",FREQUENCY(IF('Data Transformation'!$B$425:$B$8425='Bin Analysis'!$B339,'Data Transformation'!$G$425:$G$8425),D342))</f>
        <v/>
      </c>
      <c r="F342" t="str">
        <f>IF(ISLOGICAL(D342),"",E342-E341)</f>
        <v/>
      </c>
      <c r="G342">
        <f>Weighting!$H$6</f>
        <v>1</v>
      </c>
      <c r="H342">
        <f t="array" ref="H342">FREQUENCY(IF('Data Transformation'!$B$4:$B$8425=B339,'Data Transformation'!$G$4:$G$8425),'Bin Analysis'!$B342)</f>
        <v>0</v>
      </c>
      <c r="I342">
        <f>H342-H341</f>
        <v>0</v>
      </c>
      <c r="J342">
        <f>IF(I342=0,0,1)</f>
        <v>0</v>
      </c>
      <c r="K342">
        <f>J342*Weighting!$W$6</f>
        <v>0</v>
      </c>
      <c r="M342" s="14"/>
    </row>
    <row r="343" spans="1:25" x14ac:dyDescent="0.25">
      <c r="A343" s="32">
        <f>IF(Weighting!$P$7&gt;0,B343,"")</f>
        <v>0.45200000000000001</v>
      </c>
      <c r="B343">
        <f>Weighting!$C$7</f>
        <v>0.45200000000000001</v>
      </c>
      <c r="C343">
        <f>Weighting!$F$7</f>
        <v>0</v>
      </c>
      <c r="D343" t="b">
        <f>IF(C343=1,'Data Transformation'!$G$3+0.5*'Data Transformation'!$W$25,IF(C344=1,D344-'Data Transformation'!$W$25,FALSE))</f>
        <v>0</v>
      </c>
      <c r="E343" t="str">
        <f t="array" ref="E343">IF(ISLOGICAL(D343),"",FREQUENCY(IF('Data Transformation'!$B$425:$B$8425='Bin Analysis'!$B339,'Data Transformation'!$G$425:$G$8425),D343))</f>
        <v/>
      </c>
      <c r="F343" t="str">
        <f t="shared" ref="F343:F361" si="42">IF(ISLOGICAL(D343),"",E343-E342)</f>
        <v/>
      </c>
      <c r="G343">
        <f>Weighting!$H$7</f>
        <v>0</v>
      </c>
      <c r="H343">
        <f t="array" ref="H343">FREQUENCY(IF('Data Transformation'!$B$4:$B$8425=B339,'Data Transformation'!$G$4:$G$8425),'Bin Analysis'!$B343)</f>
        <v>0</v>
      </c>
      <c r="I343">
        <f t="shared" ref="I343:I361" si="43">H343-H342</f>
        <v>0</v>
      </c>
      <c r="J343">
        <f>IF(I343=0,0,1)</f>
        <v>0</v>
      </c>
      <c r="K343">
        <f>J343*Weighting!$W$7</f>
        <v>0</v>
      </c>
      <c r="M343" s="14"/>
    </row>
    <row r="344" spans="1:25" x14ac:dyDescent="0.25">
      <c r="A344" s="32">
        <f>IF(Weighting!$P$8&gt;0,B344,"")</f>
        <v>0.58299999999999996</v>
      </c>
      <c r="B344">
        <f>Weighting!$C$8</f>
        <v>0.58299999999999996</v>
      </c>
      <c r="C344">
        <f>Weighting!$F$8</f>
        <v>0</v>
      </c>
      <c r="D344" t="b">
        <f>IF(C344=1,'Data Transformation'!$G$3+0.5*'Data Transformation'!$W$25,IF(C345=1,D345-'Data Transformation'!$W$25,FALSE))</f>
        <v>0</v>
      </c>
      <c r="E344" t="str">
        <f t="array" ref="E344">IF(ISLOGICAL(D344),"",FREQUENCY(IF('Data Transformation'!$B$425:$B$8425='Bin Analysis'!$B339,'Data Transformation'!$G$425:$G$8425),D344))</f>
        <v/>
      </c>
      <c r="F344" t="str">
        <f t="shared" si="42"/>
        <v/>
      </c>
      <c r="G344">
        <f>Weighting!$H$8</f>
        <v>0</v>
      </c>
      <c r="H344">
        <f t="array" ref="H344">FREQUENCY(IF('Data Transformation'!$B$4:$B$8425=B339,'Data Transformation'!$G$4:$G$8425),'Bin Analysis'!$B344)</f>
        <v>1</v>
      </c>
      <c r="I344">
        <f t="shared" si="43"/>
        <v>1</v>
      </c>
      <c r="J344">
        <f t="shared" ref="J344:J361" si="44">IF(I344=0,0,1)</f>
        <v>1</v>
      </c>
      <c r="K344">
        <f>J344*Weighting!$W$8</f>
        <v>3</v>
      </c>
      <c r="M344" s="14"/>
    </row>
    <row r="345" spans="1:25" x14ac:dyDescent="0.25">
      <c r="A345" s="32">
        <f>IF(Weighting!$P$9&gt;0,B345,"")</f>
        <v>0.71399999999999997</v>
      </c>
      <c r="B345" s="50">
        <f>Weighting!$C$9</f>
        <v>0.71399999999999997</v>
      </c>
      <c r="C345">
        <f>Weighting!$F$9</f>
        <v>0</v>
      </c>
      <c r="D345" t="b">
        <f>IF(C345=1,'Data Transformation'!$G$3+0.5*'Data Transformation'!$W$25,IF(C346=1,D346-'Data Transformation'!$W$25,FALSE))</f>
        <v>0</v>
      </c>
      <c r="E345" t="str">
        <f t="array" ref="E345">IF(ISLOGICAL(D345),"",FREQUENCY(IF('Data Transformation'!$B$425:$B$8425='Bin Analysis'!$B339,'Data Transformation'!$G$425:$G$8425),D345))</f>
        <v/>
      </c>
      <c r="F345" t="str">
        <f t="shared" si="42"/>
        <v/>
      </c>
      <c r="G345">
        <f>Weighting!$H$9</f>
        <v>0</v>
      </c>
      <c r="H345">
        <f t="array" ref="H345">FREQUENCY(IF('Data Transformation'!$B$4:$B$8425=B339,'Data Transformation'!$G$4:$G$8425),'Bin Analysis'!$B345)</f>
        <v>2</v>
      </c>
      <c r="I345">
        <f t="shared" si="43"/>
        <v>1</v>
      </c>
      <c r="J345">
        <f t="shared" si="44"/>
        <v>1</v>
      </c>
      <c r="K345">
        <f>J345*Weighting!$W$9</f>
        <v>3</v>
      </c>
      <c r="M345" s="14"/>
    </row>
    <row r="346" spans="1:25" x14ac:dyDescent="0.25">
      <c r="A346" s="32">
        <f>IF(Weighting!$P$10&gt;0,B346,"")</f>
        <v>0.84499999999999997</v>
      </c>
      <c r="B346">
        <f>Weighting!$C$10</f>
        <v>0.84499999999999997</v>
      </c>
      <c r="C346">
        <f>Weighting!$F$10</f>
        <v>0</v>
      </c>
      <c r="D346" t="b">
        <f>IF(C346=1,'Data Transformation'!$G$3+0.5*'Data Transformation'!$W$25,IF(C347=1,D347-'Data Transformation'!$W$25,FALSE))</f>
        <v>0</v>
      </c>
      <c r="E346" t="str">
        <f t="array" ref="E346">IF(ISLOGICAL(D346),"",FREQUENCY(IF('Data Transformation'!$B$425:$B$8425='Bin Analysis'!$B339,'Data Transformation'!$G$425:$G$8425),D346))</f>
        <v/>
      </c>
      <c r="F346" t="str">
        <f t="shared" si="42"/>
        <v/>
      </c>
      <c r="G346">
        <f>Weighting!$H$10</f>
        <v>0</v>
      </c>
      <c r="H346">
        <f t="array" ref="H346">FREQUENCY(IF('Data Transformation'!$B$4:$B$8425=B339,'Data Transformation'!$G$4:$G$8425),'Bin Analysis'!$B346)</f>
        <v>5</v>
      </c>
      <c r="I346">
        <f t="shared" si="43"/>
        <v>3</v>
      </c>
      <c r="J346">
        <f t="shared" si="44"/>
        <v>1</v>
      </c>
      <c r="K346">
        <f>J346*Weighting!$W$10</f>
        <v>3</v>
      </c>
      <c r="M346" s="14"/>
    </row>
    <row r="347" spans="1:25" x14ac:dyDescent="0.25">
      <c r="A347" s="32">
        <f>IF(Weighting!$P$11&gt;0,B347,"")</f>
        <v>0.97599999999999998</v>
      </c>
      <c r="B347">
        <f>Weighting!$C$11</f>
        <v>0.97599999999999998</v>
      </c>
      <c r="C347">
        <f>Weighting!$F$11</f>
        <v>0</v>
      </c>
      <c r="D347">
        <f>IF(C347=1,'Data Transformation'!$G$3+0.5*'Data Transformation'!$W$25,IF(C348=1,D348-'Data Transformation'!$W$25,FALSE))</f>
        <v>0.86899999999999999</v>
      </c>
      <c r="E347">
        <f t="array" ref="E347">IF(ISLOGICAL(D347),"",FREQUENCY(IF('Data Transformation'!$B$425:$B$8425='Bin Analysis'!$B339,'Data Transformation'!$G$425:$G$8425),D347))</f>
        <v>6</v>
      </c>
      <c r="F347" t="e">
        <f t="shared" si="42"/>
        <v>#VALUE!</v>
      </c>
      <c r="G347">
        <f>Weighting!$H$11</f>
        <v>0</v>
      </c>
      <c r="H347">
        <f t="array" ref="H347">FREQUENCY(IF('Data Transformation'!$B$4:$B$8425=B339,'Data Transformation'!$G$4:$G$8425),'Bin Analysis'!$B347)</f>
        <v>8</v>
      </c>
      <c r="I347">
        <f t="shared" si="43"/>
        <v>3</v>
      </c>
      <c r="J347">
        <f t="shared" si="44"/>
        <v>1</v>
      </c>
      <c r="K347">
        <f>J347*Weighting!$W$11</f>
        <v>2</v>
      </c>
      <c r="M347" s="14"/>
    </row>
    <row r="348" spans="1:25" x14ac:dyDescent="0.25">
      <c r="A348" s="32">
        <f>IF(Weighting!$P$12&gt;0,B348,"")</f>
        <v>1.107</v>
      </c>
      <c r="B348">
        <f>Weighting!$C$12</f>
        <v>1.107</v>
      </c>
      <c r="C348">
        <f>Weighting!$F$12</f>
        <v>1</v>
      </c>
      <c r="D348">
        <f>IF(C348=1,'Data Transformation'!$G$3+0.5*'Data Transformation'!$W$25,IF(C349=1,D349-'Data Transformation'!$W$25,FALSE))</f>
        <v>1.131</v>
      </c>
      <c r="E348">
        <f t="array" ref="E348">IF(ISLOGICAL(D348),"",FREQUENCY(IF('Data Transformation'!$B$425:$B$8425='Bin Analysis'!$B339,'Data Transformation'!$G$425:$G$8425),D348))</f>
        <v>9</v>
      </c>
      <c r="F348">
        <f t="shared" si="42"/>
        <v>3</v>
      </c>
      <c r="G348">
        <f>Weighting!$H$12</f>
        <v>0</v>
      </c>
      <c r="H348">
        <f t="array" ref="H348">FREQUENCY(IF('Data Transformation'!$B$4:$B$8425=B339,'Data Transformation'!$G$4:$G$8425),'Bin Analysis'!$B348)</f>
        <v>10</v>
      </c>
      <c r="I348">
        <f t="shared" si="43"/>
        <v>2</v>
      </c>
      <c r="J348">
        <f t="shared" si="44"/>
        <v>1</v>
      </c>
      <c r="K348">
        <f>J348*Weighting!$W$12</f>
        <v>1</v>
      </c>
      <c r="M348" s="14"/>
    </row>
    <row r="349" spans="1:25" x14ac:dyDescent="0.25">
      <c r="A349" s="32">
        <f>IF(Weighting!$P$13&gt;0,B349,"")</f>
        <v>1.238</v>
      </c>
      <c r="B349">
        <f>Weighting!$C$13</f>
        <v>1.238</v>
      </c>
      <c r="C349">
        <f>Weighting!$F$13</f>
        <v>0</v>
      </c>
      <c r="D349" t="b">
        <f>IF(C349=1,'Data Transformation'!$G$3+0.5*'Data Transformation'!$W$25,IF(C350=1,D350-'Data Transformation'!$W$25,FALSE))</f>
        <v>0</v>
      </c>
      <c r="E349" t="str">
        <f t="array" ref="E349">IF(ISLOGICAL(D349),"",FREQUENCY(IF('Data Transformation'!$B$425:$B$8425='Bin Analysis'!$B339,'Data Transformation'!$G$425:$G$8425),D349))</f>
        <v/>
      </c>
      <c r="F349" t="str">
        <f t="shared" si="42"/>
        <v/>
      </c>
      <c r="G349">
        <f>Weighting!$H$13</f>
        <v>0</v>
      </c>
      <c r="H349">
        <f t="array" ref="H349">FREQUENCY(IF('Data Transformation'!$B$4:$B$8425=B339,'Data Transformation'!$G$4:$G$8425),'Bin Analysis'!$B349)</f>
        <v>10</v>
      </c>
      <c r="I349">
        <f t="shared" si="43"/>
        <v>0</v>
      </c>
      <c r="J349">
        <f t="shared" si="44"/>
        <v>0</v>
      </c>
      <c r="K349">
        <f>J349*Weighting!$W$13</f>
        <v>0</v>
      </c>
      <c r="M349" s="14"/>
    </row>
    <row r="350" spans="1:25" x14ac:dyDescent="0.25">
      <c r="A350" s="32">
        <f>IF(Weighting!$P$14&gt;0,B350,"")</f>
        <v>1.369</v>
      </c>
      <c r="B350">
        <f>Weighting!$C$14</f>
        <v>1.369</v>
      </c>
      <c r="C350">
        <f>Weighting!$F$14</f>
        <v>0</v>
      </c>
      <c r="D350" t="b">
        <f>IF(C350=1,'Data Transformation'!$G$3+0.5*'Data Transformation'!$W$25,IF(C351=1,D351-'Data Transformation'!$W$25,FALSE))</f>
        <v>0</v>
      </c>
      <c r="E350" t="str">
        <f t="array" ref="E350">IF(ISLOGICAL(D350),"",FREQUENCY(IF('Data Transformation'!$B$425:$B$8425='Bin Analysis'!$B339,'Data Transformation'!$G$425:$G$8425),D350))</f>
        <v/>
      </c>
      <c r="F350" t="str">
        <f t="shared" si="42"/>
        <v/>
      </c>
      <c r="G350">
        <f>Weighting!$H$14</f>
        <v>0</v>
      </c>
      <c r="H350">
        <f t="array" ref="H350">FREQUENCY(IF('Data Transformation'!$B$4:$B$8425=B339,'Data Transformation'!$G$4:$G$8425),'Bin Analysis'!$B350)</f>
        <v>10</v>
      </c>
      <c r="I350">
        <f t="shared" si="43"/>
        <v>0</v>
      </c>
      <c r="J350">
        <f t="shared" si="44"/>
        <v>0</v>
      </c>
      <c r="K350">
        <f>J350*Weighting!$W$14</f>
        <v>0</v>
      </c>
      <c r="M350" s="14"/>
    </row>
    <row r="351" spans="1:25" x14ac:dyDescent="0.25">
      <c r="A351" s="32">
        <f>IF(Weighting!$P$15&gt;0,B351,"")</f>
        <v>1.5000009999999999</v>
      </c>
      <c r="B351">
        <f>Weighting!$C$15</f>
        <v>1.5000009999999999</v>
      </c>
      <c r="C351">
        <f>Weighting!$F$15</f>
        <v>0</v>
      </c>
      <c r="D351" t="b">
        <f>IF(C351=1,'Data Transformation'!$G$3+0.5*'Data Transformation'!$W$25,IF(C352=1,D352-'Data Transformation'!$W$25,FALSE))</f>
        <v>0</v>
      </c>
      <c r="E351" t="str">
        <f t="array" ref="E351">IF(ISLOGICAL(D351),"",FREQUENCY(IF('Data Transformation'!$B$425:$B$8425='Bin Analysis'!$B339,'Data Transformation'!$G$425:$G$8425),D351))</f>
        <v/>
      </c>
      <c r="F351" t="str">
        <f t="shared" si="42"/>
        <v/>
      </c>
      <c r="G351">
        <f>Weighting!$H$15</f>
        <v>0</v>
      </c>
      <c r="H351">
        <f t="array" ref="H351">FREQUENCY(IF('Data Transformation'!$B$4:$B$8425=B339,'Data Transformation'!$G$4:$G$8425),'Bin Analysis'!$B351)</f>
        <v>10</v>
      </c>
      <c r="I351">
        <f t="shared" si="43"/>
        <v>0</v>
      </c>
      <c r="J351">
        <f t="shared" si="44"/>
        <v>0</v>
      </c>
      <c r="K351">
        <f>J351*Weighting!$W$15</f>
        <v>0</v>
      </c>
      <c r="M351" s="14"/>
    </row>
    <row r="352" spans="1:25" x14ac:dyDescent="0.25">
      <c r="A352" s="32" t="str">
        <f>IF(Weighting!$P$16&gt;0,B352,"")</f>
        <v/>
      </c>
      <c r="B352">
        <f>Weighting!$C$16</f>
        <v>1.631</v>
      </c>
      <c r="C352">
        <f>Weighting!$F$16</f>
        <v>0</v>
      </c>
      <c r="D352" t="b">
        <f>IF(C352=1,'Data Transformation'!$G$3+0.5*'Data Transformation'!$W$25,IF(C353=1,D353-'Data Transformation'!$W$25,FALSE))</f>
        <v>0</v>
      </c>
      <c r="E352" t="str">
        <f t="array" ref="E352">IF(ISLOGICAL(D352),"",FREQUENCY(IF('Data Transformation'!$B$425:$B$8425='Bin Analysis'!$B339,'Data Transformation'!$G$425:$G$8425),D352))</f>
        <v/>
      </c>
      <c r="F352" t="str">
        <f t="shared" si="42"/>
        <v/>
      </c>
      <c r="G352">
        <f>Weighting!$H$16</f>
        <v>0</v>
      </c>
      <c r="H352">
        <f t="array" ref="H352">FREQUENCY(IF('Data Transformation'!$B$4:$B$8425=B339,'Data Transformation'!$G$4:$G$8425),'Bin Analysis'!$B352)</f>
        <v>10</v>
      </c>
      <c r="I352">
        <f t="shared" si="43"/>
        <v>0</v>
      </c>
      <c r="J352">
        <f t="shared" si="44"/>
        <v>0</v>
      </c>
      <c r="K352">
        <f>J352*Weighting!$W$16</f>
        <v>0</v>
      </c>
      <c r="M352" s="14"/>
    </row>
    <row r="353" spans="1:25" x14ac:dyDescent="0.25">
      <c r="A353" s="32" t="str">
        <f>IF(Weighting!$P$17&gt;0,B353,"")</f>
        <v/>
      </c>
      <c r="B353">
        <f>Weighting!$C$17</f>
        <v>1.762</v>
      </c>
      <c r="C353">
        <f>Weighting!$F$17</f>
        <v>0</v>
      </c>
      <c r="D353" t="b">
        <f>IF(C353=1,'Data Transformation'!$G$3+0.5*'Data Transformation'!$W$25,IF(C354=1,D354-'Data Transformation'!$W$25,FALSE))</f>
        <v>0</v>
      </c>
      <c r="E353" t="str">
        <f t="array" ref="E353">IF(ISLOGICAL(D353),"",FREQUENCY(IF('Data Transformation'!$B$425:$B$8425='Bin Analysis'!$B339,'Data Transformation'!$G$425:$G$8425),D353))</f>
        <v/>
      </c>
      <c r="F353" t="str">
        <f t="shared" si="42"/>
        <v/>
      </c>
      <c r="G353">
        <f>Weighting!$H$17</f>
        <v>0</v>
      </c>
      <c r="H353">
        <f t="array" ref="H353">FREQUENCY(IF('Data Transformation'!$B$4:$B$8425=B339,'Data Transformation'!$G$4:$G$8425),'Bin Analysis'!$B353)</f>
        <v>10</v>
      </c>
      <c r="I353">
        <f t="shared" si="43"/>
        <v>0</v>
      </c>
      <c r="J353">
        <f t="shared" si="44"/>
        <v>0</v>
      </c>
      <c r="K353">
        <f>J353*Weighting!$W$17</f>
        <v>0</v>
      </c>
      <c r="M353" s="14"/>
    </row>
    <row r="354" spans="1:25" x14ac:dyDescent="0.25">
      <c r="A354" s="32" t="str">
        <f>IF(Weighting!$P$18&gt;0,B354,"")</f>
        <v/>
      </c>
      <c r="B354">
        <f>Weighting!$C$18</f>
        <v>1.893</v>
      </c>
      <c r="C354">
        <f>Weighting!$F$18</f>
        <v>0</v>
      </c>
      <c r="D354" t="b">
        <f>IF(C354=1,'Data Transformation'!$G$3+0.5*'Data Transformation'!$W$25,IF(C355=1,D355-'Data Transformation'!$W$25,FALSE))</f>
        <v>0</v>
      </c>
      <c r="E354" t="str">
        <f t="array" ref="E354">IF(ISLOGICAL(D354),"",FREQUENCY(IF('Data Transformation'!$B$425:$B$8425='Bin Analysis'!$B339,'Data Transformation'!$G$425:$G$8425),D354))</f>
        <v/>
      </c>
      <c r="F354" t="str">
        <f t="shared" si="42"/>
        <v/>
      </c>
      <c r="G354">
        <f>Weighting!$H$18</f>
        <v>0</v>
      </c>
      <c r="H354">
        <f t="array" ref="H354">FREQUENCY(IF('Data Transformation'!$B$4:$B$8425=B339,'Data Transformation'!$G$4:$G$8425),'Bin Analysis'!$B354)</f>
        <v>10</v>
      </c>
      <c r="I354">
        <f t="shared" si="43"/>
        <v>0</v>
      </c>
      <c r="J354">
        <f t="shared" si="44"/>
        <v>0</v>
      </c>
      <c r="K354">
        <f>J354*Weighting!$W$18</f>
        <v>0</v>
      </c>
      <c r="M354" s="14"/>
    </row>
    <row r="355" spans="1:25" x14ac:dyDescent="0.25">
      <c r="A355" s="32" t="str">
        <f>IF(Weighting!$P$19&gt;0,B355,"")</f>
        <v/>
      </c>
      <c r="B355">
        <f>Weighting!$C$19</f>
        <v>2.024</v>
      </c>
      <c r="C355">
        <f>Weighting!$F$19</f>
        <v>0</v>
      </c>
      <c r="D355" t="b">
        <f>IF(C355=1,'Data Transformation'!$G$3+0.5*'Data Transformation'!$W$25,IF(C356=1,D356-'Data Transformation'!$W$25,FALSE))</f>
        <v>0</v>
      </c>
      <c r="E355" t="str">
        <f t="array" ref="E355">IF(ISLOGICAL(D355),"",FREQUENCY(IF('Data Transformation'!$B$425:$B$8425='Bin Analysis'!$B339,'Data Transformation'!$G$425:$G$8425),D355))</f>
        <v/>
      </c>
      <c r="F355" t="str">
        <f t="shared" si="42"/>
        <v/>
      </c>
      <c r="G355">
        <f>Weighting!$H$19</f>
        <v>0</v>
      </c>
      <c r="H355">
        <f t="array" ref="H355">FREQUENCY(IF('Data Transformation'!$B$4:$B$8425=B339,'Data Transformation'!$G$4:$G$8425),'Bin Analysis'!$B355)</f>
        <v>10</v>
      </c>
      <c r="I355">
        <f t="shared" si="43"/>
        <v>0</v>
      </c>
      <c r="J355">
        <f t="shared" si="44"/>
        <v>0</v>
      </c>
      <c r="K355">
        <f>J355*Weighting!$W$19</f>
        <v>0</v>
      </c>
      <c r="M355" s="14"/>
    </row>
    <row r="356" spans="1:25" x14ac:dyDescent="0.25">
      <c r="A356" s="32" t="str">
        <f>IF(Weighting!$P$20&gt;0,B356,"")</f>
        <v/>
      </c>
      <c r="B356">
        <f>Weighting!$C$20</f>
        <v>2.1550000000000002</v>
      </c>
      <c r="C356">
        <f>Weighting!$F$20</f>
        <v>0</v>
      </c>
      <c r="D356" t="b">
        <f>IF(C356=1,'Data Transformation'!$G$3+0.5*'Data Transformation'!$W$25,IF(C357=1,D357-'Data Transformation'!$W$25,FALSE))</f>
        <v>0</v>
      </c>
      <c r="E356" t="str">
        <f t="array" ref="E356">IF(ISLOGICAL(D356),"",FREQUENCY(IF('Data Transformation'!$B$425:$B$8425='Bin Analysis'!$B339,'Data Transformation'!$G$425:$G$8425),D356))</f>
        <v/>
      </c>
      <c r="F356" t="str">
        <f t="shared" si="42"/>
        <v/>
      </c>
      <c r="G356">
        <f>Weighting!$H$20</f>
        <v>0</v>
      </c>
      <c r="H356">
        <f t="array" ref="H356">FREQUENCY(IF('Data Transformation'!$B$4:$B$8425=B339,'Data Transformation'!$G$4:$G$8425),'Bin Analysis'!$B356)</f>
        <v>10</v>
      </c>
      <c r="I356">
        <f t="shared" si="43"/>
        <v>0</v>
      </c>
      <c r="J356">
        <f t="shared" si="44"/>
        <v>0</v>
      </c>
      <c r="K356">
        <f>J356*Weighting!$W$20</f>
        <v>0</v>
      </c>
      <c r="M356" s="14"/>
    </row>
    <row r="357" spans="1:25" x14ac:dyDescent="0.25">
      <c r="A357" s="32" t="str">
        <f>IF(Weighting!$P$21&gt;0,B357,"")</f>
        <v/>
      </c>
      <c r="B357">
        <f>Weighting!$C$21</f>
        <v>2.2860000000000005</v>
      </c>
      <c r="C357">
        <f>Weighting!$F$21</f>
        <v>0</v>
      </c>
      <c r="D357" t="b">
        <f>IF(C357=1,'Data Transformation'!$G$3+0.5*'Data Transformation'!$W$25,IF(C358=1,D358-'Data Transformation'!$W$25,FALSE))</f>
        <v>0</v>
      </c>
      <c r="E357" t="str">
        <f t="array" ref="E357">IF(ISLOGICAL(D357),"",FREQUENCY(IF('Data Transformation'!$B$425:$B$8425='Bin Analysis'!$B339,'Data Transformation'!$G$425:$G$8425),D357))</f>
        <v/>
      </c>
      <c r="F357" t="str">
        <f t="shared" si="42"/>
        <v/>
      </c>
      <c r="G357">
        <f>Weighting!$H$21</f>
        <v>0</v>
      </c>
      <c r="H357">
        <f t="array" ref="H357">FREQUENCY(IF('Data Transformation'!$B$4:$B$8425=B339,'Data Transformation'!$G$4:$G$8425),'Bin Analysis'!$B357)</f>
        <v>10</v>
      </c>
      <c r="I357">
        <f t="shared" si="43"/>
        <v>0</v>
      </c>
      <c r="J357">
        <f t="shared" si="44"/>
        <v>0</v>
      </c>
      <c r="K357">
        <f>J357*Weighting!$W$21</f>
        <v>0</v>
      </c>
      <c r="M357" s="14"/>
    </row>
    <row r="358" spans="1:25" x14ac:dyDescent="0.25">
      <c r="A358" s="32" t="str">
        <f>IF(Weighting!$P$22&gt;0,B358,"")</f>
        <v/>
      </c>
      <c r="B358">
        <f>Weighting!$C$22</f>
        <v>2.4170000000000007</v>
      </c>
      <c r="C358">
        <f>Weighting!$F$22</f>
        <v>0</v>
      </c>
      <c r="D358" t="b">
        <f>IF(C358=1,'Data Transformation'!$G$3+0.5*'Data Transformation'!$W$25,IF(C359=1,D359-'Data Transformation'!$W$25,FALSE))</f>
        <v>0</v>
      </c>
      <c r="E358" t="str">
        <f t="array" ref="E358">IF(ISLOGICAL(D358),"",FREQUENCY(IF('Data Transformation'!$B$425:$B$8425='Bin Analysis'!$B339,'Data Transformation'!$G$425:$G$8425),D358))</f>
        <v/>
      </c>
      <c r="F358" t="str">
        <f t="shared" si="42"/>
        <v/>
      </c>
      <c r="G358">
        <f>Weighting!$H$22</f>
        <v>0</v>
      </c>
      <c r="H358">
        <f t="array" ref="H358">FREQUENCY(IF('Data Transformation'!$B$4:$B$8425=B339,'Data Transformation'!$G$4:$G$8425),'Bin Analysis'!$B358)</f>
        <v>10</v>
      </c>
      <c r="I358">
        <f t="shared" si="43"/>
        <v>0</v>
      </c>
      <c r="J358">
        <f t="shared" si="44"/>
        <v>0</v>
      </c>
      <c r="K358">
        <f>J358*Weighting!$W$22</f>
        <v>0</v>
      </c>
      <c r="M358" s="14"/>
    </row>
    <row r="359" spans="1:25" x14ac:dyDescent="0.25">
      <c r="A359" s="32" t="str">
        <f>IF(Weighting!$P$23&gt;0,B359,"")</f>
        <v/>
      </c>
      <c r="B359">
        <f>Weighting!$C$23</f>
        <v>2.5480000000000009</v>
      </c>
      <c r="C359">
        <f>Weighting!$F$23</f>
        <v>0</v>
      </c>
      <c r="D359" t="b">
        <f>IF(C359=1,'Data Transformation'!$G$3+0.5*'Data Transformation'!$W$25,IF(C360=1,D360-'Data Transformation'!$W$25,FALSE))</f>
        <v>0</v>
      </c>
      <c r="E359" t="str">
        <f t="array" ref="E359">IF(ISLOGICAL(D359),"",FREQUENCY(IF('Data Transformation'!$B$425:$B$8425='Bin Analysis'!$B339,'Data Transformation'!$G$425:$G$8425),D359))</f>
        <v/>
      </c>
      <c r="F359" t="str">
        <f t="shared" si="42"/>
        <v/>
      </c>
      <c r="G359">
        <f>Weighting!$H$23</f>
        <v>0</v>
      </c>
      <c r="H359">
        <f t="array" ref="H359">FREQUENCY(IF('Data Transformation'!$B$4:$B$8425=B339,'Data Transformation'!$G$4:$G$8425),'Bin Analysis'!$B359)</f>
        <v>10</v>
      </c>
      <c r="I359">
        <f t="shared" si="43"/>
        <v>0</v>
      </c>
      <c r="J359">
        <f t="shared" si="44"/>
        <v>0</v>
      </c>
      <c r="K359">
        <f>J359*Weighting!$W$23</f>
        <v>0</v>
      </c>
      <c r="M359" s="14"/>
    </row>
    <row r="360" spans="1:25" x14ac:dyDescent="0.25">
      <c r="A360" s="32" t="str">
        <f>IF(Weighting!$P$24&gt;0,B360,"")</f>
        <v/>
      </c>
      <c r="B360">
        <f>Weighting!$C$24</f>
        <v>2.6790000000000012</v>
      </c>
      <c r="C360">
        <f>Weighting!$F$24</f>
        <v>0</v>
      </c>
      <c r="D360" t="b">
        <f>IF(C360=1,'Data Transformation'!$G$3+0.5*'Data Transformation'!$W$25,IF(C361=1,D361-'Data Transformation'!$W$25,FALSE))</f>
        <v>0</v>
      </c>
      <c r="E360" t="str">
        <f t="array" ref="E360">IF(ISLOGICAL(D360),"",FREQUENCY(IF('Data Transformation'!$B$425:$B$8425='Bin Analysis'!$B339,'Data Transformation'!$G$425:$G$8425),D360))</f>
        <v/>
      </c>
      <c r="F360" t="str">
        <f t="shared" si="42"/>
        <v/>
      </c>
      <c r="G360">
        <f>Weighting!$H$24</f>
        <v>0</v>
      </c>
      <c r="H360">
        <f t="array" ref="H360">FREQUENCY(IF('Data Transformation'!$B$4:$B$8425=B339,'Data Transformation'!$G$4:$G$8425),'Bin Analysis'!$B360)</f>
        <v>10</v>
      </c>
      <c r="I360">
        <f t="shared" si="43"/>
        <v>0</v>
      </c>
      <c r="J360">
        <f t="shared" si="44"/>
        <v>0</v>
      </c>
      <c r="K360">
        <f>J360*Weighting!$W$24</f>
        <v>0</v>
      </c>
      <c r="M360" s="14"/>
    </row>
    <row r="361" spans="1:25" x14ac:dyDescent="0.25">
      <c r="A361" s="32" t="str">
        <f>IF(Weighting!$P$25&gt;0,B361,"")</f>
        <v/>
      </c>
      <c r="B361">
        <f>Weighting!$C$25</f>
        <v>2.8100000000000014</v>
      </c>
      <c r="C361">
        <f>Weighting!$F$25</f>
        <v>0</v>
      </c>
      <c r="D361" t="b">
        <f>IF(C361=1,'Data Transformation'!$G$3+0.5*'Data Transformation'!$W$25,IF(C362=1,D362-'Data Transformation'!$W$25,FALSE))</f>
        <v>0</v>
      </c>
      <c r="E361" t="str">
        <f t="array" ref="E361">IF(ISLOGICAL(D361),"",FREQUENCY(IF('Data Transformation'!$B$425:$B$8425='Bin Analysis'!$B339,'Data Transformation'!$G$425:$G$8425),D361))</f>
        <v/>
      </c>
      <c r="F361" t="str">
        <f t="shared" si="42"/>
        <v/>
      </c>
      <c r="G361">
        <f>Weighting!$H$25</f>
        <v>0</v>
      </c>
      <c r="H361">
        <f t="array" ref="H361">FREQUENCY(IF('Data Transformation'!$B$4:$B$8425=B339,'Data Transformation'!$G$4:$G$8425),'Bin Analysis'!$B361)</f>
        <v>10</v>
      </c>
      <c r="I361">
        <f t="shared" si="43"/>
        <v>0</v>
      </c>
      <c r="J361">
        <f t="shared" si="44"/>
        <v>0</v>
      </c>
      <c r="K361">
        <f>J361*Weighting!$W$25</f>
        <v>0</v>
      </c>
      <c r="M361" s="14"/>
    </row>
    <row r="362" spans="1:25" x14ac:dyDescent="0.25">
      <c r="N362" s="55"/>
      <c r="O362"/>
      <c r="P362"/>
      <c r="Q362"/>
      <c r="R362"/>
    </row>
    <row r="363" spans="1:25" ht="23.25" x14ac:dyDescent="0.35">
      <c r="A363" s="21" t="s">
        <v>0</v>
      </c>
      <c r="B363" s="21">
        <f>IFERROR(VLOOKUP(C363,'Data Transformation'!$L$6:$M$426,2,FALSE),"")</f>
        <v>15</v>
      </c>
      <c r="C363" s="21">
        <f>C339+1</f>
        <v>15</v>
      </c>
      <c r="D363" s="21"/>
      <c r="E363" s="21"/>
      <c r="F363" s="21"/>
      <c r="G363" s="21"/>
      <c r="H363" s="22"/>
      <c r="I363" s="22"/>
      <c r="J363" s="22"/>
      <c r="K363" s="21"/>
      <c r="L363" s="21">
        <f>B363</f>
        <v>15</v>
      </c>
      <c r="M363" s="23">
        <f>INDEX('Data Transformation'!$O$4:$O$424,MATCH($B363,'Data Transformation'!$M$4:$M$424,0),MATCH($M$2,'Data Transformation'!$O$3,0))</f>
        <v>12</v>
      </c>
      <c r="N363" s="27">
        <f>IF('Input and Summary Results'!$J$16="minimum",'Bin Analysis'!X364/(M363-1),'Bin Analysis'!Y363/('Bin Analysis'!M363-1))</f>
        <v>0</v>
      </c>
      <c r="O363" s="27">
        <f>IF(M363=FALSE,NA(),(VLOOKUP(1,C366:K385,4,FALSE))/(M363-1))</f>
        <v>9.0909090909090912E-2</v>
      </c>
      <c r="P363" s="27">
        <f>IF(M363=FALSE,NA(),SUM(J366:J385)/Weighting!$S$5)</f>
        <v>0.7</v>
      </c>
      <c r="Q363" s="27">
        <f>IF(M363=FALSE,NA(),SUM(K366:K385)/Weighting!$S$6)</f>
        <v>0.65217391304347827</v>
      </c>
      <c r="R363" s="27">
        <f>IF(M363=FALSE,NA(),(VLOOKUP(1,G366:K385,3,FALSE))/(M363-1))</f>
        <v>0.18181818181818182</v>
      </c>
      <c r="S363" s="22" t="str">
        <f>IF(M363=FALSE,NA(),IF(SUM(J366:J385)=2,"yes","no"))</f>
        <v>no</v>
      </c>
      <c r="X363" s="2" cm="2">
        <f t="array" ref="X363:X364">FREQUENCY(IF('Data Transformation'!$B$425:$B$6424='Bin Analysis'!L363,'Data Transformation'!$G$425:$G$6424),'Data Transformation'!$U$11)</f>
        <v>11</v>
      </c>
      <c r="Y363" s="2" cm="2">
        <f t="array" ref="Y363:Y364">FREQUENCY(IF('Data Transformation'!$B$425:$B$6424='Bin Analysis'!L363,'Data Transformation'!$G$425:$G$6424),'Data Transformation'!$U$12)</f>
        <v>10</v>
      </c>
    </row>
    <row r="364" spans="1:25" x14ac:dyDescent="0.25">
      <c r="A364" s="14" t="s">
        <v>66</v>
      </c>
      <c r="B364" t="s">
        <v>47</v>
      </c>
      <c r="C364" t="s">
        <v>5</v>
      </c>
      <c r="D364" t="s">
        <v>99</v>
      </c>
      <c r="E364" t="s">
        <v>100</v>
      </c>
      <c r="F364" t="s">
        <v>101</v>
      </c>
      <c r="G364" t="s">
        <v>69</v>
      </c>
      <c r="H364" t="s">
        <v>31</v>
      </c>
      <c r="I364" t="s">
        <v>32</v>
      </c>
      <c r="J364" t="s">
        <v>46</v>
      </c>
      <c r="K364" s="14" t="s">
        <v>45</v>
      </c>
      <c r="M364" s="14"/>
      <c r="X364" s="2">
        <v>0</v>
      </c>
      <c r="Y364" s="2">
        <v>1</v>
      </c>
    </row>
    <row r="365" spans="1:25" x14ac:dyDescent="0.25">
      <c r="A365" s="32"/>
      <c r="D365" t="b">
        <f>IF(C365=1,'Data Transformation'!$G$3+0.5*'Data Transformation'!$W$25,IF(C366=1,D366-'Data Transformation'!$W$25,FALSE))</f>
        <v>0</v>
      </c>
      <c r="E365" t="str">
        <f t="array" ref="E365">IF(ISLOGICAL(D365),"",FREQUENCY(IF('Data Transformation'!$B$425:$B$8425='Bin Analysis'!$B363,'Data Transformation'!$G$425:$G$8425),D365))</f>
        <v/>
      </c>
      <c r="F365" t="str">
        <f>IF(ISLOGICAL(D365),"",E365-E364)</f>
        <v/>
      </c>
      <c r="M365" s="14"/>
    </row>
    <row r="366" spans="1:25" x14ac:dyDescent="0.25">
      <c r="A366" s="32">
        <f>IF(Weighting!$P$6&gt;0,B366,"")</f>
        <v>0.32100000000000001</v>
      </c>
      <c r="B366">
        <f>Weighting!$C$6</f>
        <v>0.32100000000000001</v>
      </c>
      <c r="C366">
        <f>Weighting!$F$6</f>
        <v>0</v>
      </c>
      <c r="D366" t="b">
        <f>IF(C366=1,'Data Transformation'!$G$3+0.5*'Data Transformation'!$W$25,IF(C367=1,D367-'Data Transformation'!$W$25,FALSE))</f>
        <v>0</v>
      </c>
      <c r="E366" t="str">
        <f t="array" ref="E366">IF(ISLOGICAL(D366),"",FREQUENCY(IF('Data Transformation'!$B$425:$B$8425='Bin Analysis'!$B363,'Data Transformation'!$G$425:$G$8425),D366))</f>
        <v/>
      </c>
      <c r="F366" t="str">
        <f>IF(ISLOGICAL(D366),"",E366-E365)</f>
        <v/>
      </c>
      <c r="G366">
        <f>Weighting!$H$6</f>
        <v>1</v>
      </c>
      <c r="H366">
        <f t="array" ref="H366">FREQUENCY(IF('Data Transformation'!$B$4:$B$8425=B363,'Data Transformation'!$G$4:$G$8425),'Bin Analysis'!$B366)</f>
        <v>2</v>
      </c>
      <c r="I366">
        <f>H366-H365</f>
        <v>2</v>
      </c>
      <c r="J366">
        <f>IF(I366=0,0,1)</f>
        <v>1</v>
      </c>
      <c r="K366">
        <f>J366*Weighting!$W$6</f>
        <v>1</v>
      </c>
      <c r="M366" s="14"/>
    </row>
    <row r="367" spans="1:25" x14ac:dyDescent="0.25">
      <c r="A367" s="32">
        <f>IF(Weighting!$P$7&gt;0,B367,"")</f>
        <v>0.45200000000000001</v>
      </c>
      <c r="B367">
        <f>Weighting!$C$7</f>
        <v>0.45200000000000001</v>
      </c>
      <c r="C367">
        <f>Weighting!$F$7</f>
        <v>0</v>
      </c>
      <c r="D367" t="b">
        <f>IF(C367=1,'Data Transformation'!$G$3+0.5*'Data Transformation'!$W$25,IF(C368=1,D368-'Data Transformation'!$W$25,FALSE))</f>
        <v>0</v>
      </c>
      <c r="E367" t="str">
        <f t="array" ref="E367">IF(ISLOGICAL(D367),"",FREQUENCY(IF('Data Transformation'!$B$425:$B$8425='Bin Analysis'!$B363,'Data Transformation'!$G$425:$G$8425),D367))</f>
        <v/>
      </c>
      <c r="F367" t="str">
        <f t="shared" ref="F367:F385" si="45">IF(ISLOGICAL(D367),"",E367-E366)</f>
        <v/>
      </c>
      <c r="G367">
        <f>Weighting!$H$7</f>
        <v>0</v>
      </c>
      <c r="H367">
        <f t="array" ref="H367">FREQUENCY(IF('Data Transformation'!$B$4:$B$8425=B363,'Data Transformation'!$G$4:$G$8425),'Bin Analysis'!$B367)</f>
        <v>4</v>
      </c>
      <c r="I367">
        <f t="shared" ref="I367:I385" si="46">H367-H366</f>
        <v>2</v>
      </c>
      <c r="J367">
        <f>IF(I367=0,0,1)</f>
        <v>1</v>
      </c>
      <c r="K367">
        <f>J367*Weighting!$W$7</f>
        <v>2</v>
      </c>
      <c r="M367" s="14"/>
    </row>
    <row r="368" spans="1:25" x14ac:dyDescent="0.25">
      <c r="A368" s="32">
        <f>IF(Weighting!$P$8&gt;0,B368,"")</f>
        <v>0.58299999999999996</v>
      </c>
      <c r="B368">
        <f>Weighting!$C$8</f>
        <v>0.58299999999999996</v>
      </c>
      <c r="C368">
        <f>Weighting!$F$8</f>
        <v>0</v>
      </c>
      <c r="D368" t="b">
        <f>IF(C368=1,'Data Transformation'!$G$3+0.5*'Data Transformation'!$W$25,IF(C369=1,D369-'Data Transformation'!$W$25,FALSE))</f>
        <v>0</v>
      </c>
      <c r="E368" t="str">
        <f t="array" ref="E368">IF(ISLOGICAL(D368),"",FREQUENCY(IF('Data Transformation'!$B$425:$B$8425='Bin Analysis'!$B363,'Data Transformation'!$G$425:$G$8425),D368))</f>
        <v/>
      </c>
      <c r="F368" t="str">
        <f t="shared" si="45"/>
        <v/>
      </c>
      <c r="G368">
        <f>Weighting!$H$8</f>
        <v>0</v>
      </c>
      <c r="H368">
        <f t="array" ref="H368">FREQUENCY(IF('Data Transformation'!$B$4:$B$8425=B363,'Data Transformation'!$G$4:$G$8425),'Bin Analysis'!$B368)</f>
        <v>6</v>
      </c>
      <c r="I368">
        <f t="shared" si="46"/>
        <v>2</v>
      </c>
      <c r="J368">
        <f t="shared" ref="J368:J385" si="47">IF(I368=0,0,1)</f>
        <v>1</v>
      </c>
      <c r="K368">
        <f>J368*Weighting!$W$8</f>
        <v>3</v>
      </c>
      <c r="M368" s="14"/>
    </row>
    <row r="369" spans="1:13" x14ac:dyDescent="0.25">
      <c r="A369" s="32">
        <f>IF(Weighting!$P$9&gt;0,B369,"")</f>
        <v>0.71399999999999997</v>
      </c>
      <c r="B369" s="50">
        <f>Weighting!$C$9</f>
        <v>0.71399999999999997</v>
      </c>
      <c r="C369">
        <f>Weighting!$F$9</f>
        <v>0</v>
      </c>
      <c r="D369" t="b">
        <f>IF(C369=1,'Data Transformation'!$G$3+0.5*'Data Transformation'!$W$25,IF(C370=1,D370-'Data Transformation'!$W$25,FALSE))</f>
        <v>0</v>
      </c>
      <c r="E369" t="str">
        <f t="array" ref="E369">IF(ISLOGICAL(D369),"",FREQUENCY(IF('Data Transformation'!$B$425:$B$8425='Bin Analysis'!$B363,'Data Transformation'!$G$425:$G$8425),D369))</f>
        <v/>
      </c>
      <c r="F369" t="str">
        <f t="shared" si="45"/>
        <v/>
      </c>
      <c r="G369">
        <f>Weighting!$H$9</f>
        <v>0</v>
      </c>
      <c r="H369">
        <f t="array" ref="H369">FREQUENCY(IF('Data Transformation'!$B$4:$B$8425=B363,'Data Transformation'!$G$4:$G$8425),'Bin Analysis'!$B369)</f>
        <v>8</v>
      </c>
      <c r="I369">
        <f t="shared" si="46"/>
        <v>2</v>
      </c>
      <c r="J369">
        <f t="shared" si="47"/>
        <v>1</v>
      </c>
      <c r="K369">
        <f>J369*Weighting!$W$9</f>
        <v>3</v>
      </c>
      <c r="M369" s="14"/>
    </row>
    <row r="370" spans="1:13" x14ac:dyDescent="0.25">
      <c r="A370" s="32">
        <f>IF(Weighting!$P$10&gt;0,B370,"")</f>
        <v>0.84499999999999997</v>
      </c>
      <c r="B370">
        <f>Weighting!$C$10</f>
        <v>0.84499999999999997</v>
      </c>
      <c r="C370">
        <f>Weighting!$F$10</f>
        <v>0</v>
      </c>
      <c r="D370" t="b">
        <f>IF(C370=1,'Data Transformation'!$G$3+0.5*'Data Transformation'!$W$25,IF(C371=1,D371-'Data Transformation'!$W$25,FALSE))</f>
        <v>0</v>
      </c>
      <c r="E370" t="str">
        <f t="array" ref="E370">IF(ISLOGICAL(D370),"",FREQUENCY(IF('Data Transformation'!$B$425:$B$8425='Bin Analysis'!$B363,'Data Transformation'!$G$425:$G$8425),D370))</f>
        <v/>
      </c>
      <c r="F370" t="str">
        <f t="shared" si="45"/>
        <v/>
      </c>
      <c r="G370">
        <f>Weighting!$H$10</f>
        <v>0</v>
      </c>
      <c r="H370">
        <f t="array" ref="H370">FREQUENCY(IF('Data Transformation'!$B$4:$B$8425=B363,'Data Transformation'!$G$4:$G$8425),'Bin Analysis'!$B370)</f>
        <v>10</v>
      </c>
      <c r="I370">
        <f t="shared" si="46"/>
        <v>2</v>
      </c>
      <c r="J370">
        <f t="shared" si="47"/>
        <v>1</v>
      </c>
      <c r="K370">
        <f>J370*Weighting!$W$10</f>
        <v>3</v>
      </c>
      <c r="M370" s="14"/>
    </row>
    <row r="371" spans="1:13" x14ac:dyDescent="0.25">
      <c r="A371" s="32">
        <f>IF(Weighting!$P$11&gt;0,B371,"")</f>
        <v>0.97599999999999998</v>
      </c>
      <c r="B371">
        <f>Weighting!$C$11</f>
        <v>0.97599999999999998</v>
      </c>
      <c r="C371">
        <f>Weighting!$F$11</f>
        <v>0</v>
      </c>
      <c r="D371">
        <f>IF(C371=1,'Data Transformation'!$G$3+0.5*'Data Transformation'!$W$25,IF(C372=1,D372-'Data Transformation'!$W$25,FALSE))</f>
        <v>0.86899999999999999</v>
      </c>
      <c r="E371">
        <f t="array" ref="E371">IF(ISLOGICAL(D371),"",FREQUENCY(IF('Data Transformation'!$B$425:$B$8425='Bin Analysis'!$B363,'Data Transformation'!$G$425:$G$8425),D371))</f>
        <v>10</v>
      </c>
      <c r="F371" t="e">
        <f t="shared" si="45"/>
        <v>#VALUE!</v>
      </c>
      <c r="G371">
        <f>Weighting!$H$11</f>
        <v>0</v>
      </c>
      <c r="H371">
        <f t="array" ref="H371">FREQUENCY(IF('Data Transformation'!$B$4:$B$8425=B363,'Data Transformation'!$G$4:$G$8425),'Bin Analysis'!$B371)</f>
        <v>11</v>
      </c>
      <c r="I371">
        <f t="shared" si="46"/>
        <v>1</v>
      </c>
      <c r="J371">
        <f t="shared" si="47"/>
        <v>1</v>
      </c>
      <c r="K371">
        <f>J371*Weighting!$W$11</f>
        <v>2</v>
      </c>
      <c r="M371" s="14"/>
    </row>
    <row r="372" spans="1:13" x14ac:dyDescent="0.25">
      <c r="A372" s="32">
        <f>IF(Weighting!$P$12&gt;0,B372,"")</f>
        <v>1.107</v>
      </c>
      <c r="B372">
        <f>Weighting!$C$12</f>
        <v>1.107</v>
      </c>
      <c r="C372">
        <f>Weighting!$F$12</f>
        <v>1</v>
      </c>
      <c r="D372">
        <f>IF(C372=1,'Data Transformation'!$G$3+0.5*'Data Transformation'!$W$25,IF(C373=1,D373-'Data Transformation'!$W$25,FALSE))</f>
        <v>1.131</v>
      </c>
      <c r="E372">
        <f t="array" ref="E372">IF(ISLOGICAL(D372),"",FREQUENCY(IF('Data Transformation'!$B$425:$B$8425='Bin Analysis'!$B363,'Data Transformation'!$G$425:$G$8425),D372))</f>
        <v>11</v>
      </c>
      <c r="F372">
        <f t="shared" si="45"/>
        <v>1</v>
      </c>
      <c r="G372">
        <f>Weighting!$H$12</f>
        <v>0</v>
      </c>
      <c r="H372">
        <f t="array" ref="H372">FREQUENCY(IF('Data Transformation'!$B$4:$B$8425=B363,'Data Transformation'!$G$4:$G$8425),'Bin Analysis'!$B372)</f>
        <v>12</v>
      </c>
      <c r="I372">
        <f t="shared" si="46"/>
        <v>1</v>
      </c>
      <c r="J372">
        <f t="shared" si="47"/>
        <v>1</v>
      </c>
      <c r="K372">
        <f>J372*Weighting!$W$12</f>
        <v>1</v>
      </c>
      <c r="M372" s="14"/>
    </row>
    <row r="373" spans="1:13" x14ac:dyDescent="0.25">
      <c r="A373" s="32">
        <f>IF(Weighting!$P$13&gt;0,B373,"")</f>
        <v>1.238</v>
      </c>
      <c r="B373">
        <f>Weighting!$C$13</f>
        <v>1.238</v>
      </c>
      <c r="C373">
        <f>Weighting!$F$13</f>
        <v>0</v>
      </c>
      <c r="D373" t="b">
        <f>IF(C373=1,'Data Transformation'!$G$3+0.5*'Data Transformation'!$W$25,IF(C374=1,D374-'Data Transformation'!$W$25,FALSE))</f>
        <v>0</v>
      </c>
      <c r="E373" t="str">
        <f t="array" ref="E373">IF(ISLOGICAL(D373),"",FREQUENCY(IF('Data Transformation'!$B$425:$B$8425='Bin Analysis'!$B363,'Data Transformation'!$G$425:$G$8425),D373))</f>
        <v/>
      </c>
      <c r="F373" t="str">
        <f t="shared" si="45"/>
        <v/>
      </c>
      <c r="G373">
        <f>Weighting!$H$13</f>
        <v>0</v>
      </c>
      <c r="H373">
        <f t="array" ref="H373">FREQUENCY(IF('Data Transformation'!$B$4:$B$8425=B363,'Data Transformation'!$G$4:$G$8425),'Bin Analysis'!$B373)</f>
        <v>12</v>
      </c>
      <c r="I373">
        <f t="shared" si="46"/>
        <v>0</v>
      </c>
      <c r="J373">
        <f t="shared" si="47"/>
        <v>0</v>
      </c>
      <c r="K373">
        <f>J373*Weighting!$W$13</f>
        <v>0</v>
      </c>
      <c r="M373" s="14"/>
    </row>
    <row r="374" spans="1:13" x14ac:dyDescent="0.25">
      <c r="A374" s="32">
        <f>IF(Weighting!$P$14&gt;0,B374,"")</f>
        <v>1.369</v>
      </c>
      <c r="B374">
        <f>Weighting!$C$14</f>
        <v>1.369</v>
      </c>
      <c r="C374">
        <f>Weighting!$F$14</f>
        <v>0</v>
      </c>
      <c r="D374" t="b">
        <f>IF(C374=1,'Data Transformation'!$G$3+0.5*'Data Transformation'!$W$25,IF(C375=1,D375-'Data Transformation'!$W$25,FALSE))</f>
        <v>0</v>
      </c>
      <c r="E374" t="str">
        <f t="array" ref="E374">IF(ISLOGICAL(D374),"",FREQUENCY(IF('Data Transformation'!$B$425:$B$8425='Bin Analysis'!$B363,'Data Transformation'!$G$425:$G$8425),D374))</f>
        <v/>
      </c>
      <c r="F374" t="str">
        <f t="shared" si="45"/>
        <v/>
      </c>
      <c r="G374">
        <f>Weighting!$H$14</f>
        <v>0</v>
      </c>
      <c r="H374">
        <f t="array" ref="H374">FREQUENCY(IF('Data Transformation'!$B$4:$B$8425=B363,'Data Transformation'!$G$4:$G$8425),'Bin Analysis'!$B374)</f>
        <v>12</v>
      </c>
      <c r="I374">
        <f t="shared" si="46"/>
        <v>0</v>
      </c>
      <c r="J374">
        <f t="shared" si="47"/>
        <v>0</v>
      </c>
      <c r="K374">
        <f>J374*Weighting!$W$14</f>
        <v>0</v>
      </c>
      <c r="M374" s="14"/>
    </row>
    <row r="375" spans="1:13" x14ac:dyDescent="0.25">
      <c r="A375" s="32">
        <f>IF(Weighting!$P$15&gt;0,B375,"")</f>
        <v>1.5000009999999999</v>
      </c>
      <c r="B375">
        <f>Weighting!$C$15</f>
        <v>1.5000009999999999</v>
      </c>
      <c r="C375">
        <f>Weighting!$F$15</f>
        <v>0</v>
      </c>
      <c r="D375" t="b">
        <f>IF(C375=1,'Data Transformation'!$G$3+0.5*'Data Transformation'!$W$25,IF(C376=1,D376-'Data Transformation'!$W$25,FALSE))</f>
        <v>0</v>
      </c>
      <c r="E375" t="str">
        <f t="array" ref="E375">IF(ISLOGICAL(D375),"",FREQUENCY(IF('Data Transformation'!$B$425:$B$8425='Bin Analysis'!$B363,'Data Transformation'!$G$425:$G$8425),D375))</f>
        <v/>
      </c>
      <c r="F375" t="str">
        <f t="shared" si="45"/>
        <v/>
      </c>
      <c r="G375">
        <f>Weighting!$H$15</f>
        <v>0</v>
      </c>
      <c r="H375">
        <f t="array" ref="H375">FREQUENCY(IF('Data Transformation'!$B$4:$B$8425=B363,'Data Transformation'!$G$4:$G$8425),'Bin Analysis'!$B375)</f>
        <v>12</v>
      </c>
      <c r="I375">
        <f t="shared" si="46"/>
        <v>0</v>
      </c>
      <c r="J375">
        <f t="shared" si="47"/>
        <v>0</v>
      </c>
      <c r="K375">
        <f>J375*Weighting!$W$15</f>
        <v>0</v>
      </c>
      <c r="M375" s="14"/>
    </row>
    <row r="376" spans="1:13" x14ac:dyDescent="0.25">
      <c r="A376" s="32" t="str">
        <f>IF(Weighting!$P$16&gt;0,B376,"")</f>
        <v/>
      </c>
      <c r="B376">
        <f>Weighting!$C$16</f>
        <v>1.631</v>
      </c>
      <c r="C376">
        <f>Weighting!$F$16</f>
        <v>0</v>
      </c>
      <c r="D376" t="b">
        <f>IF(C376=1,'Data Transformation'!$G$3+0.5*'Data Transformation'!$W$25,IF(C377=1,D377-'Data Transformation'!$W$25,FALSE))</f>
        <v>0</v>
      </c>
      <c r="E376" t="str">
        <f t="array" ref="E376">IF(ISLOGICAL(D376),"",FREQUENCY(IF('Data Transformation'!$B$425:$B$8425='Bin Analysis'!$B363,'Data Transformation'!$G$425:$G$8425),D376))</f>
        <v/>
      </c>
      <c r="F376" t="str">
        <f t="shared" si="45"/>
        <v/>
      </c>
      <c r="G376">
        <f>Weighting!$H$16</f>
        <v>0</v>
      </c>
      <c r="H376">
        <f t="array" ref="H376">FREQUENCY(IF('Data Transformation'!$B$4:$B$8425=B363,'Data Transformation'!$G$4:$G$8425),'Bin Analysis'!$B376)</f>
        <v>12</v>
      </c>
      <c r="I376">
        <f t="shared" si="46"/>
        <v>0</v>
      </c>
      <c r="J376">
        <f t="shared" si="47"/>
        <v>0</v>
      </c>
      <c r="K376">
        <f>J376*Weighting!$W$16</f>
        <v>0</v>
      </c>
      <c r="M376" s="14"/>
    </row>
    <row r="377" spans="1:13" x14ac:dyDescent="0.25">
      <c r="A377" s="32" t="str">
        <f>IF(Weighting!$P$17&gt;0,B377,"")</f>
        <v/>
      </c>
      <c r="B377">
        <f>Weighting!$C$17</f>
        <v>1.762</v>
      </c>
      <c r="C377">
        <f>Weighting!$F$17</f>
        <v>0</v>
      </c>
      <c r="D377" t="b">
        <f>IF(C377=1,'Data Transformation'!$G$3+0.5*'Data Transformation'!$W$25,IF(C378=1,D378-'Data Transformation'!$W$25,FALSE))</f>
        <v>0</v>
      </c>
      <c r="E377" t="str">
        <f t="array" ref="E377">IF(ISLOGICAL(D377),"",FREQUENCY(IF('Data Transformation'!$B$425:$B$8425='Bin Analysis'!$B363,'Data Transformation'!$G$425:$G$8425),D377))</f>
        <v/>
      </c>
      <c r="F377" t="str">
        <f t="shared" si="45"/>
        <v/>
      </c>
      <c r="G377">
        <f>Weighting!$H$17</f>
        <v>0</v>
      </c>
      <c r="H377">
        <f t="array" ref="H377">FREQUENCY(IF('Data Transformation'!$B$4:$B$8425=B363,'Data Transformation'!$G$4:$G$8425),'Bin Analysis'!$B377)</f>
        <v>12</v>
      </c>
      <c r="I377">
        <f t="shared" si="46"/>
        <v>0</v>
      </c>
      <c r="J377">
        <f t="shared" si="47"/>
        <v>0</v>
      </c>
      <c r="K377">
        <f>J377*Weighting!$W$17</f>
        <v>0</v>
      </c>
      <c r="M377" s="14"/>
    </row>
    <row r="378" spans="1:13" x14ac:dyDescent="0.25">
      <c r="A378" s="32" t="str">
        <f>IF(Weighting!$P$18&gt;0,B378,"")</f>
        <v/>
      </c>
      <c r="B378">
        <f>Weighting!$C$18</f>
        <v>1.893</v>
      </c>
      <c r="C378">
        <f>Weighting!$F$18</f>
        <v>0</v>
      </c>
      <c r="D378" t="b">
        <f>IF(C378=1,'Data Transformation'!$G$3+0.5*'Data Transformation'!$W$25,IF(C379=1,D379-'Data Transformation'!$W$25,FALSE))</f>
        <v>0</v>
      </c>
      <c r="E378" t="str">
        <f t="array" ref="E378">IF(ISLOGICAL(D378),"",FREQUENCY(IF('Data Transformation'!$B$425:$B$8425='Bin Analysis'!$B363,'Data Transformation'!$G$425:$G$8425),D378))</f>
        <v/>
      </c>
      <c r="F378" t="str">
        <f t="shared" si="45"/>
        <v/>
      </c>
      <c r="G378">
        <f>Weighting!$H$18</f>
        <v>0</v>
      </c>
      <c r="H378">
        <f t="array" ref="H378">FREQUENCY(IF('Data Transformation'!$B$4:$B$8425=B363,'Data Transformation'!$G$4:$G$8425),'Bin Analysis'!$B378)</f>
        <v>12</v>
      </c>
      <c r="I378">
        <f t="shared" si="46"/>
        <v>0</v>
      </c>
      <c r="J378">
        <f t="shared" si="47"/>
        <v>0</v>
      </c>
      <c r="K378">
        <f>J378*Weighting!$W$18</f>
        <v>0</v>
      </c>
      <c r="M378" s="14"/>
    </row>
    <row r="379" spans="1:13" x14ac:dyDescent="0.25">
      <c r="A379" s="32" t="str">
        <f>IF(Weighting!$P$19&gt;0,B379,"")</f>
        <v/>
      </c>
      <c r="B379">
        <f>Weighting!$C$19</f>
        <v>2.024</v>
      </c>
      <c r="C379">
        <f>Weighting!$F$19</f>
        <v>0</v>
      </c>
      <c r="D379" t="b">
        <f>IF(C379=1,'Data Transformation'!$G$3+0.5*'Data Transformation'!$W$25,IF(C380=1,D380-'Data Transformation'!$W$25,FALSE))</f>
        <v>0</v>
      </c>
      <c r="E379" t="str">
        <f t="array" ref="E379">IF(ISLOGICAL(D379),"",FREQUENCY(IF('Data Transformation'!$B$425:$B$8425='Bin Analysis'!$B363,'Data Transformation'!$G$425:$G$8425),D379))</f>
        <v/>
      </c>
      <c r="F379" t="str">
        <f t="shared" si="45"/>
        <v/>
      </c>
      <c r="G379">
        <f>Weighting!$H$19</f>
        <v>0</v>
      </c>
      <c r="H379">
        <f t="array" ref="H379">FREQUENCY(IF('Data Transformation'!$B$4:$B$8425=B363,'Data Transformation'!$G$4:$G$8425),'Bin Analysis'!$B379)</f>
        <v>12</v>
      </c>
      <c r="I379">
        <f t="shared" si="46"/>
        <v>0</v>
      </c>
      <c r="J379">
        <f t="shared" si="47"/>
        <v>0</v>
      </c>
      <c r="K379">
        <f>J379*Weighting!$W$19</f>
        <v>0</v>
      </c>
      <c r="M379" s="14"/>
    </row>
    <row r="380" spans="1:13" x14ac:dyDescent="0.25">
      <c r="A380" s="32" t="str">
        <f>IF(Weighting!$P$20&gt;0,B380,"")</f>
        <v/>
      </c>
      <c r="B380">
        <f>Weighting!$C$20</f>
        <v>2.1550000000000002</v>
      </c>
      <c r="C380">
        <f>Weighting!$F$20</f>
        <v>0</v>
      </c>
      <c r="D380" t="b">
        <f>IF(C380=1,'Data Transformation'!$G$3+0.5*'Data Transformation'!$W$25,IF(C381=1,D381-'Data Transformation'!$W$25,FALSE))</f>
        <v>0</v>
      </c>
      <c r="E380" t="str">
        <f t="array" ref="E380">IF(ISLOGICAL(D380),"",FREQUENCY(IF('Data Transformation'!$B$425:$B$8425='Bin Analysis'!$B363,'Data Transformation'!$G$425:$G$8425),D380))</f>
        <v/>
      </c>
      <c r="F380" t="str">
        <f t="shared" si="45"/>
        <v/>
      </c>
      <c r="G380">
        <f>Weighting!$H$20</f>
        <v>0</v>
      </c>
      <c r="H380">
        <f t="array" ref="H380">FREQUENCY(IF('Data Transformation'!$B$4:$B$8425=B363,'Data Transformation'!$G$4:$G$8425),'Bin Analysis'!$B380)</f>
        <v>12</v>
      </c>
      <c r="I380">
        <f t="shared" si="46"/>
        <v>0</v>
      </c>
      <c r="J380">
        <f t="shared" si="47"/>
        <v>0</v>
      </c>
      <c r="K380">
        <f>J380*Weighting!$W$20</f>
        <v>0</v>
      </c>
      <c r="M380" s="14"/>
    </row>
    <row r="381" spans="1:13" x14ac:dyDescent="0.25">
      <c r="A381" s="32" t="str">
        <f>IF(Weighting!$P$21&gt;0,B381,"")</f>
        <v/>
      </c>
      <c r="B381">
        <f>Weighting!$C$21</f>
        <v>2.2860000000000005</v>
      </c>
      <c r="C381">
        <f>Weighting!$F$21</f>
        <v>0</v>
      </c>
      <c r="D381" t="b">
        <f>IF(C381=1,'Data Transformation'!$G$3+0.5*'Data Transformation'!$W$25,IF(C382=1,D382-'Data Transformation'!$W$25,FALSE))</f>
        <v>0</v>
      </c>
      <c r="E381" t="str">
        <f t="array" ref="E381">IF(ISLOGICAL(D381),"",FREQUENCY(IF('Data Transformation'!$B$425:$B$8425='Bin Analysis'!$B363,'Data Transformation'!$G$425:$G$8425),D381))</f>
        <v/>
      </c>
      <c r="F381" t="str">
        <f t="shared" si="45"/>
        <v/>
      </c>
      <c r="G381">
        <f>Weighting!$H$21</f>
        <v>0</v>
      </c>
      <c r="H381">
        <f t="array" ref="H381">FREQUENCY(IF('Data Transformation'!$B$4:$B$8425=B363,'Data Transformation'!$G$4:$G$8425),'Bin Analysis'!$B381)</f>
        <v>12</v>
      </c>
      <c r="I381">
        <f t="shared" si="46"/>
        <v>0</v>
      </c>
      <c r="J381">
        <f t="shared" si="47"/>
        <v>0</v>
      </c>
      <c r="K381">
        <f>J381*Weighting!$W$21</f>
        <v>0</v>
      </c>
      <c r="M381" s="14"/>
    </row>
    <row r="382" spans="1:13" x14ac:dyDescent="0.25">
      <c r="A382" s="32" t="str">
        <f>IF(Weighting!$P$22&gt;0,B382,"")</f>
        <v/>
      </c>
      <c r="B382">
        <f>Weighting!$C$22</f>
        <v>2.4170000000000007</v>
      </c>
      <c r="C382">
        <f>Weighting!$F$22</f>
        <v>0</v>
      </c>
      <c r="D382" t="b">
        <f>IF(C382=1,'Data Transformation'!$G$3+0.5*'Data Transformation'!$W$25,IF(C383=1,D383-'Data Transformation'!$W$25,FALSE))</f>
        <v>0</v>
      </c>
      <c r="E382" t="str">
        <f t="array" ref="E382">IF(ISLOGICAL(D382),"",FREQUENCY(IF('Data Transformation'!$B$425:$B$8425='Bin Analysis'!$B363,'Data Transformation'!$G$425:$G$8425),D382))</f>
        <v/>
      </c>
      <c r="F382" t="str">
        <f t="shared" si="45"/>
        <v/>
      </c>
      <c r="G382">
        <f>Weighting!$H$22</f>
        <v>0</v>
      </c>
      <c r="H382">
        <f t="array" ref="H382">FREQUENCY(IF('Data Transformation'!$B$4:$B$8425=B363,'Data Transformation'!$G$4:$G$8425),'Bin Analysis'!$B382)</f>
        <v>12</v>
      </c>
      <c r="I382">
        <f t="shared" si="46"/>
        <v>0</v>
      </c>
      <c r="J382">
        <f t="shared" si="47"/>
        <v>0</v>
      </c>
      <c r="K382">
        <f>J382*Weighting!$W$22</f>
        <v>0</v>
      </c>
      <c r="M382" s="14"/>
    </row>
    <row r="383" spans="1:13" x14ac:dyDescent="0.25">
      <c r="A383" s="32" t="str">
        <f>IF(Weighting!$P$23&gt;0,B383,"")</f>
        <v/>
      </c>
      <c r="B383">
        <f>Weighting!$C$23</f>
        <v>2.5480000000000009</v>
      </c>
      <c r="C383">
        <f>Weighting!$F$23</f>
        <v>0</v>
      </c>
      <c r="D383" t="b">
        <f>IF(C383=1,'Data Transformation'!$G$3+0.5*'Data Transformation'!$W$25,IF(C384=1,D384-'Data Transformation'!$W$25,FALSE))</f>
        <v>0</v>
      </c>
      <c r="E383" t="str">
        <f t="array" ref="E383">IF(ISLOGICAL(D383),"",FREQUENCY(IF('Data Transformation'!$B$425:$B$8425='Bin Analysis'!$B363,'Data Transformation'!$G$425:$G$8425),D383))</f>
        <v/>
      </c>
      <c r="F383" t="str">
        <f t="shared" si="45"/>
        <v/>
      </c>
      <c r="G383">
        <f>Weighting!$H$23</f>
        <v>0</v>
      </c>
      <c r="H383">
        <f t="array" ref="H383">FREQUENCY(IF('Data Transformation'!$B$4:$B$8425=B363,'Data Transformation'!$G$4:$G$8425),'Bin Analysis'!$B383)</f>
        <v>12</v>
      </c>
      <c r="I383">
        <f t="shared" si="46"/>
        <v>0</v>
      </c>
      <c r="J383">
        <f t="shared" si="47"/>
        <v>0</v>
      </c>
      <c r="K383">
        <f>J383*Weighting!$W$23</f>
        <v>0</v>
      </c>
      <c r="M383" s="14"/>
    </row>
    <row r="384" spans="1:13" x14ac:dyDescent="0.25">
      <c r="A384" s="32" t="str">
        <f>IF(Weighting!$P$24&gt;0,B384,"")</f>
        <v/>
      </c>
      <c r="B384">
        <f>Weighting!$C$24</f>
        <v>2.6790000000000012</v>
      </c>
      <c r="C384">
        <f>Weighting!$F$24</f>
        <v>0</v>
      </c>
      <c r="D384" t="b">
        <f>IF(C384=1,'Data Transformation'!$G$3+0.5*'Data Transformation'!$W$25,IF(C385=1,D385-'Data Transformation'!$W$25,FALSE))</f>
        <v>0</v>
      </c>
      <c r="E384" t="str">
        <f t="array" ref="E384">IF(ISLOGICAL(D384),"",FREQUENCY(IF('Data Transformation'!$B$425:$B$8425='Bin Analysis'!$B363,'Data Transformation'!$G$425:$G$8425),D384))</f>
        <v/>
      </c>
      <c r="F384" t="str">
        <f t="shared" si="45"/>
        <v/>
      </c>
      <c r="G384">
        <f>Weighting!$H$24</f>
        <v>0</v>
      </c>
      <c r="H384">
        <f t="array" ref="H384">FREQUENCY(IF('Data Transformation'!$B$4:$B$8425=B363,'Data Transformation'!$G$4:$G$8425),'Bin Analysis'!$B384)</f>
        <v>12</v>
      </c>
      <c r="I384">
        <f t="shared" si="46"/>
        <v>0</v>
      </c>
      <c r="J384">
        <f t="shared" si="47"/>
        <v>0</v>
      </c>
      <c r="K384">
        <f>J384*Weighting!$W$24</f>
        <v>0</v>
      </c>
      <c r="M384" s="14"/>
    </row>
    <row r="385" spans="1:25" x14ac:dyDescent="0.25">
      <c r="A385" s="32" t="str">
        <f>IF(Weighting!$P$25&gt;0,B385,"")</f>
        <v/>
      </c>
      <c r="B385">
        <f>Weighting!$C$25</f>
        <v>2.8100000000000014</v>
      </c>
      <c r="C385">
        <f>Weighting!$F$25</f>
        <v>0</v>
      </c>
      <c r="D385" t="b">
        <f>IF(C385=1,'Data Transformation'!$G$3+0.5*'Data Transformation'!$W$25,IF(C386=1,D386-'Data Transformation'!$W$25,FALSE))</f>
        <v>0</v>
      </c>
      <c r="E385" t="str">
        <f t="array" ref="E385">IF(ISLOGICAL(D385),"",FREQUENCY(IF('Data Transformation'!$B$425:$B$8425='Bin Analysis'!$B363,'Data Transformation'!$G$425:$G$8425),D385))</f>
        <v/>
      </c>
      <c r="F385" t="str">
        <f t="shared" si="45"/>
        <v/>
      </c>
      <c r="G385">
        <f>Weighting!$H$25</f>
        <v>0</v>
      </c>
      <c r="H385">
        <f t="array" ref="H385">FREQUENCY(IF('Data Transformation'!$B$4:$B$8425=B363,'Data Transformation'!$G$4:$G$8425),'Bin Analysis'!$B385)</f>
        <v>12</v>
      </c>
      <c r="I385">
        <f t="shared" si="46"/>
        <v>0</v>
      </c>
      <c r="J385">
        <f t="shared" si="47"/>
        <v>0</v>
      </c>
      <c r="K385">
        <f>J385*Weighting!$W$25</f>
        <v>0</v>
      </c>
      <c r="M385" s="14"/>
    </row>
    <row r="386" spans="1:25" x14ac:dyDescent="0.25">
      <c r="O386"/>
      <c r="P386"/>
      <c r="Q386"/>
      <c r="R386"/>
    </row>
    <row r="387" spans="1:25" ht="23.25" x14ac:dyDescent="0.35">
      <c r="A387" s="21" t="s">
        <v>0</v>
      </c>
      <c r="B387" s="21">
        <f>IFERROR(VLOOKUP(C387,'Data Transformation'!$L$6:$M$426,2,FALSE),"")</f>
        <v>16</v>
      </c>
      <c r="C387" s="21">
        <f>C363+1</f>
        <v>16</v>
      </c>
      <c r="D387" s="21"/>
      <c r="E387" s="21"/>
      <c r="F387" s="21"/>
      <c r="G387" s="21"/>
      <c r="H387" s="22"/>
      <c r="I387" s="22"/>
      <c r="J387" s="22"/>
      <c r="K387" s="21"/>
      <c r="L387" s="21">
        <f>B387</f>
        <v>16</v>
      </c>
      <c r="M387" s="23">
        <f>INDEX('Data Transformation'!$O$4:$O$424,MATCH($B387,'Data Transformation'!$M$4:$M$424,0),MATCH($M$2,'Data Transformation'!$O$3,0))</f>
        <v>7</v>
      </c>
      <c r="N387" s="27">
        <f>IF('Input and Summary Results'!$J$16="minimum",'Bin Analysis'!X388/(M387-1),'Bin Analysis'!Y387/('Bin Analysis'!M387-1))</f>
        <v>0</v>
      </c>
      <c r="O387" s="27">
        <f>IF(M387=FALSE,NA(),(VLOOKUP(1,C390:K409,4,FALSE))/(M387-1))</f>
        <v>0.33333333333333331</v>
      </c>
      <c r="P387" s="27">
        <f>IF(M387=FALSE,NA(),SUM(J390:J409)/Weighting!$S$5)</f>
        <v>0.5</v>
      </c>
      <c r="Q387" s="27">
        <f>IF(M387=FALSE,NA(),SUM(K390:K409)/Weighting!$S$6)</f>
        <v>0.43478260869565216</v>
      </c>
      <c r="R387" s="27">
        <f>IF(M387=FALSE,NA(),(VLOOKUP(1,G390:K409,3,FALSE))/(M387-1))</f>
        <v>0.16666666666666666</v>
      </c>
      <c r="S387" s="22" t="str">
        <f>IF(M387=FALSE,NA(),IF(SUM(J390:J409)=2,"yes","no"))</f>
        <v>no</v>
      </c>
      <c r="X387" s="2" cm="2">
        <f t="array" ref="X387:X388">FREQUENCY(IF('Data Transformation'!$B$425:$B$6424='Bin Analysis'!L387,'Data Transformation'!$G$425:$G$6424),'Data Transformation'!$U$11)</f>
        <v>6</v>
      </c>
      <c r="Y387" s="2" cm="2">
        <f t="array" ref="Y387:Y388">FREQUENCY(IF('Data Transformation'!$B$425:$B$6424='Bin Analysis'!L387,'Data Transformation'!$G$425:$G$6424),'Data Transformation'!$U$12)</f>
        <v>4</v>
      </c>
    </row>
    <row r="388" spans="1:25" x14ac:dyDescent="0.25">
      <c r="A388" s="14" t="s">
        <v>66</v>
      </c>
      <c r="B388" t="s">
        <v>47</v>
      </c>
      <c r="C388" t="s">
        <v>5</v>
      </c>
      <c r="D388" t="s">
        <v>99</v>
      </c>
      <c r="E388" t="s">
        <v>100</v>
      </c>
      <c r="F388" t="s">
        <v>101</v>
      </c>
      <c r="G388" t="s">
        <v>69</v>
      </c>
      <c r="H388" t="s">
        <v>31</v>
      </c>
      <c r="I388" t="s">
        <v>32</v>
      </c>
      <c r="J388" t="s">
        <v>46</v>
      </c>
      <c r="K388" s="14" t="s">
        <v>45</v>
      </c>
      <c r="M388" s="14"/>
      <c r="X388" s="2">
        <v>0</v>
      </c>
      <c r="Y388" s="2">
        <v>2</v>
      </c>
    </row>
    <row r="389" spans="1:25" x14ac:dyDescent="0.25">
      <c r="A389" s="32"/>
      <c r="D389" t="b">
        <f>IF(C389=1,'Data Transformation'!$G$3+0.5*'Data Transformation'!$W$25,IF(C390=1,D390-'Data Transformation'!$W$25,FALSE))</f>
        <v>0</v>
      </c>
      <c r="E389" t="str">
        <f t="array" ref="E389">IF(ISLOGICAL(D389),"",FREQUENCY(IF('Data Transformation'!$B$425:$B$8425='Bin Analysis'!$B387,'Data Transformation'!$G$425:$G$8425),D389))</f>
        <v/>
      </c>
      <c r="F389" t="str">
        <f>IF(ISLOGICAL(D389),"",E389-E388)</f>
        <v/>
      </c>
      <c r="M389" s="14"/>
    </row>
    <row r="390" spans="1:25" x14ac:dyDescent="0.25">
      <c r="A390" s="32">
        <f>IF(Weighting!$P$6&gt;0,B390,"")</f>
        <v>0.32100000000000001</v>
      </c>
      <c r="B390">
        <f>Weighting!$C$6</f>
        <v>0.32100000000000001</v>
      </c>
      <c r="C390">
        <f>Weighting!$F$6</f>
        <v>0</v>
      </c>
      <c r="D390" t="b">
        <f>IF(C390=1,'Data Transformation'!$G$3+0.5*'Data Transformation'!$W$25,IF(C391=1,D391-'Data Transformation'!$W$25,FALSE))</f>
        <v>0</v>
      </c>
      <c r="E390" t="str">
        <f t="array" ref="E390">IF(ISLOGICAL(D390),"",FREQUENCY(IF('Data Transformation'!$B$425:$B$8425='Bin Analysis'!$B387,'Data Transformation'!$G$425:$G$8425),D390))</f>
        <v/>
      </c>
      <c r="F390" t="str">
        <f>IF(ISLOGICAL(D390),"",E390-E389)</f>
        <v/>
      </c>
      <c r="G390">
        <f>Weighting!$H$6</f>
        <v>1</v>
      </c>
      <c r="H390">
        <f t="array" ref="H390">FREQUENCY(IF('Data Transformation'!$B$4:$B$8425=B387,'Data Transformation'!$G$4:$G$8425),'Bin Analysis'!$B390)</f>
        <v>1</v>
      </c>
      <c r="I390">
        <f>H390-H389</f>
        <v>1</v>
      </c>
      <c r="J390">
        <f>IF(I390=0,0,1)</f>
        <v>1</v>
      </c>
      <c r="K390">
        <f>J390*Weighting!$W$6</f>
        <v>1</v>
      </c>
      <c r="M390" s="14"/>
    </row>
    <row r="391" spans="1:25" x14ac:dyDescent="0.25">
      <c r="A391" s="32">
        <f>IF(Weighting!$P$7&gt;0,B391,"")</f>
        <v>0.45200000000000001</v>
      </c>
      <c r="B391">
        <f>Weighting!$C$7</f>
        <v>0.45200000000000001</v>
      </c>
      <c r="C391">
        <f>Weighting!$F$7</f>
        <v>0</v>
      </c>
      <c r="D391" t="b">
        <f>IF(C391=1,'Data Transformation'!$G$3+0.5*'Data Transformation'!$W$25,IF(C392=1,D392-'Data Transformation'!$W$25,FALSE))</f>
        <v>0</v>
      </c>
      <c r="E391" t="str">
        <f t="array" ref="E391">IF(ISLOGICAL(D391),"",FREQUENCY(IF('Data Transformation'!$B$425:$B$8425='Bin Analysis'!$B387,'Data Transformation'!$G$425:$G$8425),D391))</f>
        <v/>
      </c>
      <c r="F391" t="str">
        <f t="shared" ref="F391:F409" si="48">IF(ISLOGICAL(D391),"",E391-E390)</f>
        <v/>
      </c>
      <c r="G391">
        <f>Weighting!$H$7</f>
        <v>0</v>
      </c>
      <c r="H391">
        <f t="array" ref="H391">FREQUENCY(IF('Data Transformation'!$B$4:$B$8425=B387,'Data Transformation'!$G$4:$G$8425),'Bin Analysis'!$B391)</f>
        <v>1</v>
      </c>
      <c r="I391">
        <f t="shared" ref="I391:I409" si="49">H391-H390</f>
        <v>0</v>
      </c>
      <c r="J391">
        <f>IF(I391=0,0,1)</f>
        <v>0</v>
      </c>
      <c r="K391">
        <f>J391*Weighting!$W$7</f>
        <v>0</v>
      </c>
      <c r="M391" s="14"/>
    </row>
    <row r="392" spans="1:25" x14ac:dyDescent="0.25">
      <c r="A392" s="32">
        <f>IF(Weighting!$P$8&gt;0,B392,"")</f>
        <v>0.58299999999999996</v>
      </c>
      <c r="B392">
        <f>Weighting!$C$8</f>
        <v>0.58299999999999996</v>
      </c>
      <c r="C392">
        <f>Weighting!$F$8</f>
        <v>0</v>
      </c>
      <c r="D392" t="b">
        <f>IF(C392=1,'Data Transformation'!$G$3+0.5*'Data Transformation'!$W$25,IF(C393=1,D393-'Data Transformation'!$W$25,FALSE))</f>
        <v>0</v>
      </c>
      <c r="E392" t="str">
        <f t="array" ref="E392">IF(ISLOGICAL(D392),"",FREQUENCY(IF('Data Transformation'!$B$425:$B$8425='Bin Analysis'!$B387,'Data Transformation'!$G$425:$G$8425),D392))</f>
        <v/>
      </c>
      <c r="F392" t="str">
        <f t="shared" si="48"/>
        <v/>
      </c>
      <c r="G392">
        <f>Weighting!$H$8</f>
        <v>0</v>
      </c>
      <c r="H392">
        <f t="array" ref="H392">FREQUENCY(IF('Data Transformation'!$B$4:$B$8425=B387,'Data Transformation'!$G$4:$G$8425),'Bin Analysis'!$B392)</f>
        <v>1</v>
      </c>
      <c r="I392">
        <f t="shared" si="49"/>
        <v>0</v>
      </c>
      <c r="J392">
        <f t="shared" ref="J392:J409" si="50">IF(I392=0,0,1)</f>
        <v>0</v>
      </c>
      <c r="K392">
        <f>J392*Weighting!$W$8</f>
        <v>0</v>
      </c>
      <c r="M392" s="14"/>
    </row>
    <row r="393" spans="1:25" x14ac:dyDescent="0.25">
      <c r="A393" s="32">
        <f>IF(Weighting!$P$9&gt;0,B393,"")</f>
        <v>0.71399999999999997</v>
      </c>
      <c r="B393" s="50">
        <f>Weighting!$C$9</f>
        <v>0.71399999999999997</v>
      </c>
      <c r="C393">
        <f>Weighting!$F$9</f>
        <v>0</v>
      </c>
      <c r="D393" t="b">
        <f>IF(C393=1,'Data Transformation'!$G$3+0.5*'Data Transformation'!$W$25,IF(C394=1,D394-'Data Transformation'!$W$25,FALSE))</f>
        <v>0</v>
      </c>
      <c r="E393" t="str">
        <f t="array" ref="E393">IF(ISLOGICAL(D393),"",FREQUENCY(IF('Data Transformation'!$B$425:$B$8425='Bin Analysis'!$B387,'Data Transformation'!$G$425:$G$8425),D393))</f>
        <v/>
      </c>
      <c r="F393" t="str">
        <f t="shared" si="48"/>
        <v/>
      </c>
      <c r="G393">
        <f>Weighting!$H$9</f>
        <v>0</v>
      </c>
      <c r="H393">
        <f t="array" ref="H393">FREQUENCY(IF('Data Transformation'!$B$4:$B$8425=B387,'Data Transformation'!$G$4:$G$8425),'Bin Analysis'!$B393)</f>
        <v>2</v>
      </c>
      <c r="I393">
        <f t="shared" si="49"/>
        <v>1</v>
      </c>
      <c r="J393">
        <f t="shared" si="50"/>
        <v>1</v>
      </c>
      <c r="K393">
        <f>J393*Weighting!$W$9</f>
        <v>3</v>
      </c>
      <c r="M393" s="14"/>
    </row>
    <row r="394" spans="1:25" x14ac:dyDescent="0.25">
      <c r="A394" s="32">
        <f>IF(Weighting!$P$10&gt;0,B394,"")</f>
        <v>0.84499999999999997</v>
      </c>
      <c r="B394">
        <f>Weighting!$C$10</f>
        <v>0.84499999999999997</v>
      </c>
      <c r="C394">
        <f>Weighting!$F$10</f>
        <v>0</v>
      </c>
      <c r="D394" t="b">
        <f>IF(C394=1,'Data Transformation'!$G$3+0.5*'Data Transformation'!$W$25,IF(C395=1,D395-'Data Transformation'!$W$25,FALSE))</f>
        <v>0</v>
      </c>
      <c r="E394" t="str">
        <f t="array" ref="E394">IF(ISLOGICAL(D394),"",FREQUENCY(IF('Data Transformation'!$B$425:$B$8425='Bin Analysis'!$B387,'Data Transformation'!$G$425:$G$8425),D394))</f>
        <v/>
      </c>
      <c r="F394" t="str">
        <f t="shared" si="48"/>
        <v/>
      </c>
      <c r="G394">
        <f>Weighting!$H$10</f>
        <v>0</v>
      </c>
      <c r="H394">
        <f t="array" ref="H394">FREQUENCY(IF('Data Transformation'!$B$4:$B$8425=B387,'Data Transformation'!$G$4:$G$8425),'Bin Analysis'!$B394)</f>
        <v>4</v>
      </c>
      <c r="I394">
        <f t="shared" si="49"/>
        <v>2</v>
      </c>
      <c r="J394">
        <f t="shared" si="50"/>
        <v>1</v>
      </c>
      <c r="K394">
        <f>J394*Weighting!$W$10</f>
        <v>3</v>
      </c>
      <c r="M394" s="14"/>
    </row>
    <row r="395" spans="1:25" x14ac:dyDescent="0.25">
      <c r="A395" s="32">
        <f>IF(Weighting!$P$11&gt;0,B395,"")</f>
        <v>0.97599999999999998</v>
      </c>
      <c r="B395">
        <f>Weighting!$C$11</f>
        <v>0.97599999999999998</v>
      </c>
      <c r="C395">
        <f>Weighting!$F$11</f>
        <v>0</v>
      </c>
      <c r="D395">
        <f>IF(C395=1,'Data Transformation'!$G$3+0.5*'Data Transformation'!$W$25,IF(C396=1,D396-'Data Transformation'!$W$25,FALSE))</f>
        <v>0.86899999999999999</v>
      </c>
      <c r="E395">
        <f t="array" ref="E395">IF(ISLOGICAL(D395),"",FREQUENCY(IF('Data Transformation'!$B$425:$B$8425='Bin Analysis'!$B387,'Data Transformation'!$G$425:$G$8425),D395))</f>
        <v>4</v>
      </c>
      <c r="F395" t="e">
        <f t="shared" si="48"/>
        <v>#VALUE!</v>
      </c>
      <c r="G395">
        <f>Weighting!$H$11</f>
        <v>0</v>
      </c>
      <c r="H395">
        <f t="array" ref="H395">FREQUENCY(IF('Data Transformation'!$B$4:$B$8425=B387,'Data Transformation'!$G$4:$G$8425),'Bin Analysis'!$B395)</f>
        <v>6</v>
      </c>
      <c r="I395">
        <f t="shared" si="49"/>
        <v>2</v>
      </c>
      <c r="J395">
        <f t="shared" si="50"/>
        <v>1</v>
      </c>
      <c r="K395">
        <f>J395*Weighting!$W$11</f>
        <v>2</v>
      </c>
      <c r="M395" s="14"/>
    </row>
    <row r="396" spans="1:25" x14ac:dyDescent="0.25">
      <c r="A396" s="32">
        <f>IF(Weighting!$P$12&gt;0,B396,"")</f>
        <v>1.107</v>
      </c>
      <c r="B396">
        <f>Weighting!$C$12</f>
        <v>1.107</v>
      </c>
      <c r="C396">
        <f>Weighting!$F$12</f>
        <v>1</v>
      </c>
      <c r="D396">
        <f>IF(C396=1,'Data Transformation'!$G$3+0.5*'Data Transformation'!$W$25,IF(C397=1,D397-'Data Transformation'!$W$25,FALSE))</f>
        <v>1.131</v>
      </c>
      <c r="E396">
        <f t="array" ref="E396">IF(ISLOGICAL(D396),"",FREQUENCY(IF('Data Transformation'!$B$425:$B$8425='Bin Analysis'!$B387,'Data Transformation'!$G$425:$G$8425),D396))</f>
        <v>6</v>
      </c>
      <c r="F396">
        <f t="shared" si="48"/>
        <v>2</v>
      </c>
      <c r="G396">
        <f>Weighting!$H$12</f>
        <v>0</v>
      </c>
      <c r="H396">
        <f t="array" ref="H396">FREQUENCY(IF('Data Transformation'!$B$4:$B$8425=B387,'Data Transformation'!$G$4:$G$8425),'Bin Analysis'!$B396)</f>
        <v>7</v>
      </c>
      <c r="I396">
        <f t="shared" si="49"/>
        <v>1</v>
      </c>
      <c r="J396">
        <f t="shared" si="50"/>
        <v>1</v>
      </c>
      <c r="K396">
        <f>J396*Weighting!$W$12</f>
        <v>1</v>
      </c>
      <c r="M396" s="14"/>
    </row>
    <row r="397" spans="1:25" x14ac:dyDescent="0.25">
      <c r="A397" s="32">
        <f>IF(Weighting!$P$13&gt;0,B397,"")</f>
        <v>1.238</v>
      </c>
      <c r="B397">
        <f>Weighting!$C$13</f>
        <v>1.238</v>
      </c>
      <c r="C397">
        <f>Weighting!$F$13</f>
        <v>0</v>
      </c>
      <c r="D397" t="b">
        <f>IF(C397=1,'Data Transformation'!$G$3+0.5*'Data Transformation'!$W$25,IF(C398=1,D398-'Data Transformation'!$W$25,FALSE))</f>
        <v>0</v>
      </c>
      <c r="E397" t="str">
        <f t="array" ref="E397">IF(ISLOGICAL(D397),"",FREQUENCY(IF('Data Transformation'!$B$425:$B$8425='Bin Analysis'!$B387,'Data Transformation'!$G$425:$G$8425),D397))</f>
        <v/>
      </c>
      <c r="F397" t="str">
        <f t="shared" si="48"/>
        <v/>
      </c>
      <c r="G397">
        <f>Weighting!$H$13</f>
        <v>0</v>
      </c>
      <c r="H397">
        <f t="array" ref="H397">FREQUENCY(IF('Data Transformation'!$B$4:$B$8425=B387,'Data Transformation'!$G$4:$G$8425),'Bin Analysis'!$B397)</f>
        <v>7</v>
      </c>
      <c r="I397">
        <f t="shared" si="49"/>
        <v>0</v>
      </c>
      <c r="J397">
        <f t="shared" si="50"/>
        <v>0</v>
      </c>
      <c r="K397">
        <f>J397*Weighting!$W$13</f>
        <v>0</v>
      </c>
      <c r="M397" s="14"/>
    </row>
    <row r="398" spans="1:25" x14ac:dyDescent="0.25">
      <c r="A398" s="32">
        <f>IF(Weighting!$P$14&gt;0,B398,"")</f>
        <v>1.369</v>
      </c>
      <c r="B398">
        <f>Weighting!$C$14</f>
        <v>1.369</v>
      </c>
      <c r="C398">
        <f>Weighting!$F$14</f>
        <v>0</v>
      </c>
      <c r="D398" t="b">
        <f>IF(C398=1,'Data Transformation'!$G$3+0.5*'Data Transformation'!$W$25,IF(C399=1,D399-'Data Transformation'!$W$25,FALSE))</f>
        <v>0</v>
      </c>
      <c r="E398" t="str">
        <f t="array" ref="E398">IF(ISLOGICAL(D398),"",FREQUENCY(IF('Data Transformation'!$B$425:$B$8425='Bin Analysis'!$B387,'Data Transformation'!$G$425:$G$8425),D398))</f>
        <v/>
      </c>
      <c r="F398" t="str">
        <f t="shared" si="48"/>
        <v/>
      </c>
      <c r="G398">
        <f>Weighting!$H$14</f>
        <v>0</v>
      </c>
      <c r="H398">
        <f t="array" ref="H398">FREQUENCY(IF('Data Transformation'!$B$4:$B$8425=B387,'Data Transformation'!$G$4:$G$8425),'Bin Analysis'!$B398)</f>
        <v>7</v>
      </c>
      <c r="I398">
        <f t="shared" si="49"/>
        <v>0</v>
      </c>
      <c r="J398">
        <f t="shared" si="50"/>
        <v>0</v>
      </c>
      <c r="K398">
        <f>J398*Weighting!$W$14</f>
        <v>0</v>
      </c>
      <c r="M398" s="14"/>
    </row>
    <row r="399" spans="1:25" x14ac:dyDescent="0.25">
      <c r="A399" s="32">
        <f>IF(Weighting!$P$15&gt;0,B399,"")</f>
        <v>1.5000009999999999</v>
      </c>
      <c r="B399">
        <f>Weighting!$C$15</f>
        <v>1.5000009999999999</v>
      </c>
      <c r="C399">
        <f>Weighting!$F$15</f>
        <v>0</v>
      </c>
      <c r="D399" t="b">
        <f>IF(C399=1,'Data Transformation'!$G$3+0.5*'Data Transformation'!$W$25,IF(C400=1,D400-'Data Transformation'!$W$25,FALSE))</f>
        <v>0</v>
      </c>
      <c r="E399" t="str">
        <f t="array" ref="E399">IF(ISLOGICAL(D399),"",FREQUENCY(IF('Data Transformation'!$B$425:$B$8425='Bin Analysis'!$B387,'Data Transformation'!$G$425:$G$8425),D399))</f>
        <v/>
      </c>
      <c r="F399" t="str">
        <f t="shared" si="48"/>
        <v/>
      </c>
      <c r="G399">
        <f>Weighting!$H$15</f>
        <v>0</v>
      </c>
      <c r="H399">
        <f t="array" ref="H399">FREQUENCY(IF('Data Transformation'!$B$4:$B$8425=B387,'Data Transformation'!$G$4:$G$8425),'Bin Analysis'!$B399)</f>
        <v>7</v>
      </c>
      <c r="I399">
        <f t="shared" si="49"/>
        <v>0</v>
      </c>
      <c r="J399">
        <f t="shared" si="50"/>
        <v>0</v>
      </c>
      <c r="K399">
        <f>J399*Weighting!$W$15</f>
        <v>0</v>
      </c>
      <c r="M399" s="14"/>
    </row>
    <row r="400" spans="1:25" x14ac:dyDescent="0.25">
      <c r="A400" s="32" t="str">
        <f>IF(Weighting!$P$16&gt;0,B400,"")</f>
        <v/>
      </c>
      <c r="B400">
        <f>Weighting!$C$16</f>
        <v>1.631</v>
      </c>
      <c r="C400">
        <f>Weighting!$F$16</f>
        <v>0</v>
      </c>
      <c r="D400" t="b">
        <f>IF(C400=1,'Data Transformation'!$G$3+0.5*'Data Transformation'!$W$25,IF(C401=1,D401-'Data Transformation'!$W$25,FALSE))</f>
        <v>0</v>
      </c>
      <c r="E400" t="str">
        <f t="array" ref="E400">IF(ISLOGICAL(D400),"",FREQUENCY(IF('Data Transformation'!$B$425:$B$8425='Bin Analysis'!$B387,'Data Transformation'!$G$425:$G$8425),D400))</f>
        <v/>
      </c>
      <c r="F400" t="str">
        <f t="shared" si="48"/>
        <v/>
      </c>
      <c r="G400">
        <f>Weighting!$H$16</f>
        <v>0</v>
      </c>
      <c r="H400">
        <f t="array" ref="H400">FREQUENCY(IF('Data Transformation'!$B$4:$B$8425=B387,'Data Transformation'!$G$4:$G$8425),'Bin Analysis'!$B400)</f>
        <v>7</v>
      </c>
      <c r="I400">
        <f t="shared" si="49"/>
        <v>0</v>
      </c>
      <c r="J400">
        <f t="shared" si="50"/>
        <v>0</v>
      </c>
      <c r="K400">
        <f>J400*Weighting!$W$16</f>
        <v>0</v>
      </c>
      <c r="M400" s="14"/>
    </row>
    <row r="401" spans="1:25" x14ac:dyDescent="0.25">
      <c r="A401" s="32" t="str">
        <f>IF(Weighting!$P$17&gt;0,B401,"")</f>
        <v/>
      </c>
      <c r="B401">
        <f>Weighting!$C$17</f>
        <v>1.762</v>
      </c>
      <c r="C401">
        <f>Weighting!$F$17</f>
        <v>0</v>
      </c>
      <c r="D401" t="b">
        <f>IF(C401=1,'Data Transformation'!$G$3+0.5*'Data Transformation'!$W$25,IF(C402=1,D402-'Data Transformation'!$W$25,FALSE))</f>
        <v>0</v>
      </c>
      <c r="E401" t="str">
        <f t="array" ref="E401">IF(ISLOGICAL(D401),"",FREQUENCY(IF('Data Transformation'!$B$425:$B$8425='Bin Analysis'!$B387,'Data Transformation'!$G$425:$G$8425),D401))</f>
        <v/>
      </c>
      <c r="F401" t="str">
        <f t="shared" si="48"/>
        <v/>
      </c>
      <c r="G401">
        <f>Weighting!$H$17</f>
        <v>0</v>
      </c>
      <c r="H401">
        <f t="array" ref="H401">FREQUENCY(IF('Data Transformation'!$B$4:$B$8425=B387,'Data Transformation'!$G$4:$G$8425),'Bin Analysis'!$B401)</f>
        <v>7</v>
      </c>
      <c r="I401">
        <f t="shared" si="49"/>
        <v>0</v>
      </c>
      <c r="J401">
        <f t="shared" si="50"/>
        <v>0</v>
      </c>
      <c r="K401">
        <f>J401*Weighting!$W$17</f>
        <v>0</v>
      </c>
      <c r="M401" s="14"/>
    </row>
    <row r="402" spans="1:25" x14ac:dyDescent="0.25">
      <c r="A402" s="32" t="str">
        <f>IF(Weighting!$P$18&gt;0,B402,"")</f>
        <v/>
      </c>
      <c r="B402">
        <f>Weighting!$C$18</f>
        <v>1.893</v>
      </c>
      <c r="C402">
        <f>Weighting!$F$18</f>
        <v>0</v>
      </c>
      <c r="D402" t="b">
        <f>IF(C402=1,'Data Transformation'!$G$3+0.5*'Data Transformation'!$W$25,IF(C403=1,D403-'Data Transformation'!$W$25,FALSE))</f>
        <v>0</v>
      </c>
      <c r="E402" t="str">
        <f t="array" ref="E402">IF(ISLOGICAL(D402),"",FREQUENCY(IF('Data Transformation'!$B$425:$B$8425='Bin Analysis'!$B387,'Data Transformation'!$G$425:$G$8425),D402))</f>
        <v/>
      </c>
      <c r="F402" t="str">
        <f t="shared" si="48"/>
        <v/>
      </c>
      <c r="G402">
        <f>Weighting!$H$18</f>
        <v>0</v>
      </c>
      <c r="H402">
        <f t="array" ref="H402">FREQUENCY(IF('Data Transformation'!$B$4:$B$8425=B387,'Data Transformation'!$G$4:$G$8425),'Bin Analysis'!$B402)</f>
        <v>7</v>
      </c>
      <c r="I402">
        <f t="shared" si="49"/>
        <v>0</v>
      </c>
      <c r="J402">
        <f t="shared" si="50"/>
        <v>0</v>
      </c>
      <c r="K402">
        <f>J402*Weighting!$W$18</f>
        <v>0</v>
      </c>
      <c r="M402" s="14"/>
    </row>
    <row r="403" spans="1:25" x14ac:dyDescent="0.25">
      <c r="A403" s="32" t="str">
        <f>IF(Weighting!$P$19&gt;0,B403,"")</f>
        <v/>
      </c>
      <c r="B403">
        <f>Weighting!$C$19</f>
        <v>2.024</v>
      </c>
      <c r="C403">
        <f>Weighting!$F$19</f>
        <v>0</v>
      </c>
      <c r="D403" t="b">
        <f>IF(C403=1,'Data Transformation'!$G$3+0.5*'Data Transformation'!$W$25,IF(C404=1,D404-'Data Transformation'!$W$25,FALSE))</f>
        <v>0</v>
      </c>
      <c r="E403" t="str">
        <f t="array" ref="E403">IF(ISLOGICAL(D403),"",FREQUENCY(IF('Data Transformation'!$B$425:$B$8425='Bin Analysis'!$B387,'Data Transformation'!$G$425:$G$8425),D403))</f>
        <v/>
      </c>
      <c r="F403" t="str">
        <f t="shared" si="48"/>
        <v/>
      </c>
      <c r="G403">
        <f>Weighting!$H$19</f>
        <v>0</v>
      </c>
      <c r="H403">
        <f t="array" ref="H403">FREQUENCY(IF('Data Transformation'!$B$4:$B$8425=B387,'Data Transformation'!$G$4:$G$8425),'Bin Analysis'!$B403)</f>
        <v>7</v>
      </c>
      <c r="I403">
        <f t="shared" si="49"/>
        <v>0</v>
      </c>
      <c r="J403">
        <f t="shared" si="50"/>
        <v>0</v>
      </c>
      <c r="K403">
        <f>J403*Weighting!$W$19</f>
        <v>0</v>
      </c>
      <c r="M403" s="14"/>
    </row>
    <row r="404" spans="1:25" x14ac:dyDescent="0.25">
      <c r="A404" s="32" t="str">
        <f>IF(Weighting!$P$20&gt;0,B404,"")</f>
        <v/>
      </c>
      <c r="B404">
        <f>Weighting!$C$20</f>
        <v>2.1550000000000002</v>
      </c>
      <c r="C404">
        <f>Weighting!$F$20</f>
        <v>0</v>
      </c>
      <c r="D404" t="b">
        <f>IF(C404=1,'Data Transformation'!$G$3+0.5*'Data Transformation'!$W$25,IF(C405=1,D405-'Data Transformation'!$W$25,FALSE))</f>
        <v>0</v>
      </c>
      <c r="E404" t="str">
        <f t="array" ref="E404">IF(ISLOGICAL(D404),"",FREQUENCY(IF('Data Transformation'!$B$425:$B$8425='Bin Analysis'!$B387,'Data Transformation'!$G$425:$G$8425),D404))</f>
        <v/>
      </c>
      <c r="F404" t="str">
        <f t="shared" si="48"/>
        <v/>
      </c>
      <c r="G404">
        <f>Weighting!$H$20</f>
        <v>0</v>
      </c>
      <c r="H404">
        <f t="array" ref="H404">FREQUENCY(IF('Data Transformation'!$B$4:$B$8425=B387,'Data Transformation'!$G$4:$G$8425),'Bin Analysis'!$B404)</f>
        <v>7</v>
      </c>
      <c r="I404">
        <f t="shared" si="49"/>
        <v>0</v>
      </c>
      <c r="J404">
        <f t="shared" si="50"/>
        <v>0</v>
      </c>
      <c r="K404">
        <f>J404*Weighting!$W$20</f>
        <v>0</v>
      </c>
      <c r="M404" s="14"/>
    </row>
    <row r="405" spans="1:25" x14ac:dyDescent="0.25">
      <c r="A405" s="32" t="str">
        <f>IF(Weighting!$P$21&gt;0,B405,"")</f>
        <v/>
      </c>
      <c r="B405">
        <f>Weighting!$C$21</f>
        <v>2.2860000000000005</v>
      </c>
      <c r="C405">
        <f>Weighting!$F$21</f>
        <v>0</v>
      </c>
      <c r="D405" t="b">
        <f>IF(C405=1,'Data Transformation'!$G$3+0.5*'Data Transformation'!$W$25,IF(C406=1,D406-'Data Transformation'!$W$25,FALSE))</f>
        <v>0</v>
      </c>
      <c r="E405" t="str">
        <f t="array" ref="E405">IF(ISLOGICAL(D405),"",FREQUENCY(IF('Data Transformation'!$B$425:$B$8425='Bin Analysis'!$B387,'Data Transformation'!$G$425:$G$8425),D405))</f>
        <v/>
      </c>
      <c r="F405" t="str">
        <f t="shared" si="48"/>
        <v/>
      </c>
      <c r="G405">
        <f>Weighting!$H$21</f>
        <v>0</v>
      </c>
      <c r="H405">
        <f t="array" ref="H405">FREQUENCY(IF('Data Transformation'!$B$4:$B$8425=B387,'Data Transformation'!$G$4:$G$8425),'Bin Analysis'!$B405)</f>
        <v>7</v>
      </c>
      <c r="I405">
        <f t="shared" si="49"/>
        <v>0</v>
      </c>
      <c r="J405">
        <f t="shared" si="50"/>
        <v>0</v>
      </c>
      <c r="K405">
        <f>J405*Weighting!$W$21</f>
        <v>0</v>
      </c>
      <c r="M405" s="14"/>
    </row>
    <row r="406" spans="1:25" x14ac:dyDescent="0.25">
      <c r="A406" s="32" t="str">
        <f>IF(Weighting!$P$22&gt;0,B406,"")</f>
        <v/>
      </c>
      <c r="B406">
        <f>Weighting!$C$22</f>
        <v>2.4170000000000007</v>
      </c>
      <c r="C406">
        <f>Weighting!$F$22</f>
        <v>0</v>
      </c>
      <c r="D406" t="b">
        <f>IF(C406=1,'Data Transformation'!$G$3+0.5*'Data Transformation'!$W$25,IF(C407=1,D407-'Data Transformation'!$W$25,FALSE))</f>
        <v>0</v>
      </c>
      <c r="E406" t="str">
        <f t="array" ref="E406">IF(ISLOGICAL(D406),"",FREQUENCY(IF('Data Transformation'!$B$425:$B$8425='Bin Analysis'!$B387,'Data Transformation'!$G$425:$G$8425),D406))</f>
        <v/>
      </c>
      <c r="F406" t="str">
        <f t="shared" si="48"/>
        <v/>
      </c>
      <c r="G406">
        <f>Weighting!$H$22</f>
        <v>0</v>
      </c>
      <c r="H406">
        <f t="array" ref="H406">FREQUENCY(IF('Data Transformation'!$B$4:$B$8425=B387,'Data Transformation'!$G$4:$G$8425),'Bin Analysis'!$B406)</f>
        <v>7</v>
      </c>
      <c r="I406">
        <f t="shared" si="49"/>
        <v>0</v>
      </c>
      <c r="J406">
        <f t="shared" si="50"/>
        <v>0</v>
      </c>
      <c r="K406">
        <f>J406*Weighting!$W$22</f>
        <v>0</v>
      </c>
      <c r="M406" s="14"/>
    </row>
    <row r="407" spans="1:25" x14ac:dyDescent="0.25">
      <c r="A407" s="32" t="str">
        <f>IF(Weighting!$P$23&gt;0,B407,"")</f>
        <v/>
      </c>
      <c r="B407">
        <f>Weighting!$C$23</f>
        <v>2.5480000000000009</v>
      </c>
      <c r="C407">
        <f>Weighting!$F$23</f>
        <v>0</v>
      </c>
      <c r="D407" t="b">
        <f>IF(C407=1,'Data Transformation'!$G$3+0.5*'Data Transformation'!$W$25,IF(C408=1,D408-'Data Transformation'!$W$25,FALSE))</f>
        <v>0</v>
      </c>
      <c r="E407" t="str">
        <f t="array" ref="E407">IF(ISLOGICAL(D407),"",FREQUENCY(IF('Data Transformation'!$B$425:$B$8425='Bin Analysis'!$B387,'Data Transformation'!$G$425:$G$8425),D407))</f>
        <v/>
      </c>
      <c r="F407" t="str">
        <f t="shared" si="48"/>
        <v/>
      </c>
      <c r="G407">
        <f>Weighting!$H$23</f>
        <v>0</v>
      </c>
      <c r="H407">
        <f t="array" ref="H407">FREQUENCY(IF('Data Transformation'!$B$4:$B$8425=B387,'Data Transformation'!$G$4:$G$8425),'Bin Analysis'!$B407)</f>
        <v>7</v>
      </c>
      <c r="I407">
        <f t="shared" si="49"/>
        <v>0</v>
      </c>
      <c r="J407">
        <f t="shared" si="50"/>
        <v>0</v>
      </c>
      <c r="K407">
        <f>J407*Weighting!$W$23</f>
        <v>0</v>
      </c>
      <c r="M407" s="14"/>
    </row>
    <row r="408" spans="1:25" x14ac:dyDescent="0.25">
      <c r="A408" s="32" t="str">
        <f>IF(Weighting!$P$24&gt;0,B408,"")</f>
        <v/>
      </c>
      <c r="B408">
        <f>Weighting!$C$24</f>
        <v>2.6790000000000012</v>
      </c>
      <c r="C408">
        <f>Weighting!$F$24</f>
        <v>0</v>
      </c>
      <c r="D408" t="b">
        <f>IF(C408=1,'Data Transformation'!$G$3+0.5*'Data Transformation'!$W$25,IF(C409=1,D409-'Data Transformation'!$W$25,FALSE))</f>
        <v>0</v>
      </c>
      <c r="E408" t="str">
        <f t="array" ref="E408">IF(ISLOGICAL(D408),"",FREQUENCY(IF('Data Transformation'!$B$425:$B$8425='Bin Analysis'!$B387,'Data Transformation'!$G$425:$G$8425),D408))</f>
        <v/>
      </c>
      <c r="F408" t="str">
        <f t="shared" si="48"/>
        <v/>
      </c>
      <c r="G408">
        <f>Weighting!$H$24</f>
        <v>0</v>
      </c>
      <c r="H408">
        <f t="array" ref="H408">FREQUENCY(IF('Data Transformation'!$B$4:$B$8425=B387,'Data Transformation'!$G$4:$G$8425),'Bin Analysis'!$B408)</f>
        <v>7</v>
      </c>
      <c r="I408">
        <f t="shared" si="49"/>
        <v>0</v>
      </c>
      <c r="J408">
        <f t="shared" si="50"/>
        <v>0</v>
      </c>
      <c r="K408">
        <f>J408*Weighting!$W$24</f>
        <v>0</v>
      </c>
      <c r="M408" s="14"/>
    </row>
    <row r="409" spans="1:25" x14ac:dyDescent="0.25">
      <c r="A409" s="32" t="str">
        <f>IF(Weighting!$P$25&gt;0,B409,"")</f>
        <v/>
      </c>
      <c r="B409">
        <f>Weighting!$C$25</f>
        <v>2.8100000000000014</v>
      </c>
      <c r="C409">
        <f>Weighting!$F$25</f>
        <v>0</v>
      </c>
      <c r="D409" t="b">
        <f>IF(C409=1,'Data Transformation'!$G$3+0.5*'Data Transformation'!$W$25,IF(C410=1,D410-'Data Transformation'!$W$25,FALSE))</f>
        <v>0</v>
      </c>
      <c r="E409" t="str">
        <f t="array" ref="E409">IF(ISLOGICAL(D409),"",FREQUENCY(IF('Data Transformation'!$B$425:$B$8425='Bin Analysis'!$B387,'Data Transformation'!$G$425:$G$8425),D409))</f>
        <v/>
      </c>
      <c r="F409" t="str">
        <f t="shared" si="48"/>
        <v/>
      </c>
      <c r="G409">
        <f>Weighting!$H$25</f>
        <v>0</v>
      </c>
      <c r="H409">
        <f t="array" ref="H409">FREQUENCY(IF('Data Transformation'!$B$4:$B$8425=B387,'Data Transformation'!$G$4:$G$8425),'Bin Analysis'!$B409)</f>
        <v>7</v>
      </c>
      <c r="I409">
        <f t="shared" si="49"/>
        <v>0</v>
      </c>
      <c r="J409">
        <f t="shared" si="50"/>
        <v>0</v>
      </c>
      <c r="K409">
        <f>J409*Weighting!$W$25</f>
        <v>0</v>
      </c>
      <c r="M409" s="14"/>
    </row>
    <row r="410" spans="1:25" x14ac:dyDescent="0.25">
      <c r="O410"/>
      <c r="P410"/>
      <c r="Q410"/>
      <c r="R410"/>
    </row>
    <row r="411" spans="1:25" ht="23.25" x14ac:dyDescent="0.35">
      <c r="A411" s="21" t="s">
        <v>0</v>
      </c>
      <c r="B411" s="21">
        <f>IFERROR(VLOOKUP(C411,'Data Transformation'!$L$6:$M$426,2,FALSE),"")</f>
        <v>17</v>
      </c>
      <c r="C411" s="21">
        <f>C387+1</f>
        <v>17</v>
      </c>
      <c r="D411" s="21"/>
      <c r="E411" s="21"/>
      <c r="F411" s="21"/>
      <c r="G411" s="21"/>
      <c r="H411" s="22"/>
      <c r="I411" s="22"/>
      <c r="J411" s="22"/>
      <c r="K411" s="21"/>
      <c r="L411" s="21">
        <f>B411</f>
        <v>17</v>
      </c>
      <c r="M411" s="23">
        <f>INDEX('Data Transformation'!$O$4:$O$424,MATCH($B411,'Data Transformation'!$M$4:$M$424,0),MATCH($M$2,'Data Transformation'!$O$3,0))</f>
        <v>11</v>
      </c>
      <c r="N411" s="27">
        <f>IF('Input and Summary Results'!$J$16="minimum",'Bin Analysis'!X412/(M411-1),'Bin Analysis'!Y411/('Bin Analysis'!M411-1))</f>
        <v>0</v>
      </c>
      <c r="O411" s="27">
        <f>IF(M411=FALSE,NA(),(VLOOKUP(1,C414:K433,4,FALSE))/(M411-1))</f>
        <v>0</v>
      </c>
      <c r="P411" s="27">
        <f>IF(M411=FALSE,NA(),SUM(J414:J433)/Weighting!$S$5)</f>
        <v>0.6</v>
      </c>
      <c r="Q411" s="27">
        <f>IF(M411=FALSE,NA(),SUM(K414:K433)/Weighting!$S$6)</f>
        <v>0.56521739130434778</v>
      </c>
      <c r="R411" s="27">
        <f>IF(M411=FALSE,NA(),(VLOOKUP(1,G414:K433,3,FALSE))/(M411-1))</f>
        <v>0.1</v>
      </c>
      <c r="S411" s="22" t="str">
        <f>IF(M411=FALSE,NA(),IF(SUM(J414:J433)=2,"yes","no"))</f>
        <v>no</v>
      </c>
      <c r="X411" s="2" cm="2">
        <f t="array" ref="X411:X412">FREQUENCY(IF('Data Transformation'!$B$425:$B$6424='Bin Analysis'!L411,'Data Transformation'!$G$425:$G$6424),'Data Transformation'!$U$11)</f>
        <v>10</v>
      </c>
      <c r="Y411" s="2" cm="2">
        <f t="array" ref="Y411:Y412">FREQUENCY(IF('Data Transformation'!$B$425:$B$6424='Bin Analysis'!L411,'Data Transformation'!$G$425:$G$6424),'Data Transformation'!$U$12)</f>
        <v>10</v>
      </c>
    </row>
    <row r="412" spans="1:25" x14ac:dyDescent="0.25">
      <c r="A412" s="14" t="s">
        <v>66</v>
      </c>
      <c r="B412" t="s">
        <v>47</v>
      </c>
      <c r="C412" t="s">
        <v>5</v>
      </c>
      <c r="D412" t="s">
        <v>99</v>
      </c>
      <c r="E412" t="s">
        <v>100</v>
      </c>
      <c r="F412" t="s">
        <v>101</v>
      </c>
      <c r="G412" t="s">
        <v>69</v>
      </c>
      <c r="H412" t="s">
        <v>31</v>
      </c>
      <c r="I412" t="s">
        <v>32</v>
      </c>
      <c r="J412" t="s">
        <v>46</v>
      </c>
      <c r="K412" s="14" t="s">
        <v>45</v>
      </c>
      <c r="M412" s="14"/>
      <c r="X412" s="2">
        <v>0</v>
      </c>
      <c r="Y412" s="2">
        <v>0</v>
      </c>
    </row>
    <row r="413" spans="1:25" x14ac:dyDescent="0.25">
      <c r="A413" s="32"/>
      <c r="D413" t="b">
        <f>IF(C413=1,'Data Transformation'!$G$3+0.5*'Data Transformation'!$W$25,IF(C414=1,D414-'Data Transformation'!$W$25,FALSE))</f>
        <v>0</v>
      </c>
      <c r="E413" t="str">
        <f t="array" ref="E413">IF(ISLOGICAL(D413),"",FREQUENCY(IF('Data Transformation'!$B$425:$B$8425='Bin Analysis'!$B411,'Data Transformation'!$G$425:$G$8425),D413))</f>
        <v/>
      </c>
      <c r="F413" t="str">
        <f>IF(ISLOGICAL(D413),"",E413-E412)</f>
        <v/>
      </c>
      <c r="M413" s="14"/>
    </row>
    <row r="414" spans="1:25" x14ac:dyDescent="0.25">
      <c r="A414" s="32">
        <f>IF(Weighting!$P$6&gt;0,B414,"")</f>
        <v>0.32100000000000001</v>
      </c>
      <c r="B414">
        <f>Weighting!$C$6</f>
        <v>0.32100000000000001</v>
      </c>
      <c r="C414">
        <f>Weighting!$F$6</f>
        <v>0</v>
      </c>
      <c r="D414" t="b">
        <f>IF(C414=1,'Data Transformation'!$G$3+0.5*'Data Transformation'!$W$25,IF(C415=1,D415-'Data Transformation'!$W$25,FALSE))</f>
        <v>0</v>
      </c>
      <c r="E414" t="str">
        <f t="array" ref="E414">IF(ISLOGICAL(D414),"",FREQUENCY(IF('Data Transformation'!$B$425:$B$8425='Bin Analysis'!$B411,'Data Transformation'!$G$425:$G$8425),D414))</f>
        <v/>
      </c>
      <c r="F414" t="str">
        <f>IF(ISLOGICAL(D414),"",E414-E413)</f>
        <v/>
      </c>
      <c r="G414">
        <f>Weighting!$H$6</f>
        <v>1</v>
      </c>
      <c r="H414">
        <f t="array" ref="H414">FREQUENCY(IF('Data Transformation'!$B$4:$B$8425=B411,'Data Transformation'!$G$4:$G$8425),'Bin Analysis'!$B414)</f>
        <v>1</v>
      </c>
      <c r="I414">
        <f>H414-H413</f>
        <v>1</v>
      </c>
      <c r="J414">
        <f>IF(I414=0,0,1)</f>
        <v>1</v>
      </c>
      <c r="K414">
        <f>J414*Weighting!$W$6</f>
        <v>1</v>
      </c>
      <c r="M414" s="14"/>
    </row>
    <row r="415" spans="1:25" x14ac:dyDescent="0.25">
      <c r="A415" s="32">
        <f>IF(Weighting!$P$7&gt;0,B415,"")</f>
        <v>0.45200000000000001</v>
      </c>
      <c r="B415">
        <f>Weighting!$C$7</f>
        <v>0.45200000000000001</v>
      </c>
      <c r="C415">
        <f>Weighting!$F$7</f>
        <v>0</v>
      </c>
      <c r="D415" t="b">
        <f>IF(C415=1,'Data Transformation'!$G$3+0.5*'Data Transformation'!$W$25,IF(C416=1,D416-'Data Transformation'!$W$25,FALSE))</f>
        <v>0</v>
      </c>
      <c r="E415" t="str">
        <f t="array" ref="E415">IF(ISLOGICAL(D415),"",FREQUENCY(IF('Data Transformation'!$B$425:$B$8425='Bin Analysis'!$B411,'Data Transformation'!$G$425:$G$8425),D415))</f>
        <v/>
      </c>
      <c r="F415" t="str">
        <f t="shared" ref="F415:F433" si="51">IF(ISLOGICAL(D415),"",E415-E414)</f>
        <v/>
      </c>
      <c r="G415">
        <f>Weighting!$H$7</f>
        <v>0</v>
      </c>
      <c r="H415">
        <f t="array" ref="H415">FREQUENCY(IF('Data Transformation'!$B$4:$B$8425=B411,'Data Transformation'!$G$4:$G$8425),'Bin Analysis'!$B415)</f>
        <v>2</v>
      </c>
      <c r="I415">
        <f t="shared" ref="I415:I433" si="52">H415-H414</f>
        <v>1</v>
      </c>
      <c r="J415">
        <f>IF(I415=0,0,1)</f>
        <v>1</v>
      </c>
      <c r="K415">
        <f>J415*Weighting!$W$7</f>
        <v>2</v>
      </c>
      <c r="M415" s="14"/>
    </row>
    <row r="416" spans="1:25" x14ac:dyDescent="0.25">
      <c r="A416" s="32">
        <f>IF(Weighting!$P$8&gt;0,B416,"")</f>
        <v>0.58299999999999996</v>
      </c>
      <c r="B416">
        <f>Weighting!$C$8</f>
        <v>0.58299999999999996</v>
      </c>
      <c r="C416">
        <f>Weighting!$F$8</f>
        <v>0</v>
      </c>
      <c r="D416" t="b">
        <f>IF(C416=1,'Data Transformation'!$G$3+0.5*'Data Transformation'!$W$25,IF(C417=1,D417-'Data Transformation'!$W$25,FALSE))</f>
        <v>0</v>
      </c>
      <c r="E416" t="str">
        <f t="array" ref="E416">IF(ISLOGICAL(D416),"",FREQUENCY(IF('Data Transformation'!$B$425:$B$8425='Bin Analysis'!$B411,'Data Transformation'!$G$425:$G$8425),D416))</f>
        <v/>
      </c>
      <c r="F416" t="str">
        <f t="shared" si="51"/>
        <v/>
      </c>
      <c r="G416">
        <f>Weighting!$H$8</f>
        <v>0</v>
      </c>
      <c r="H416">
        <f t="array" ref="H416">FREQUENCY(IF('Data Transformation'!$B$4:$B$8425=B411,'Data Transformation'!$G$4:$G$8425),'Bin Analysis'!$B416)</f>
        <v>7</v>
      </c>
      <c r="I416">
        <f t="shared" si="52"/>
        <v>5</v>
      </c>
      <c r="J416">
        <f t="shared" ref="J416:J433" si="53">IF(I416=0,0,1)</f>
        <v>1</v>
      </c>
      <c r="K416">
        <f>J416*Weighting!$W$8</f>
        <v>3</v>
      </c>
      <c r="M416" s="14"/>
    </row>
    <row r="417" spans="1:13" x14ac:dyDescent="0.25">
      <c r="A417" s="32">
        <f>IF(Weighting!$P$9&gt;0,B417,"")</f>
        <v>0.71399999999999997</v>
      </c>
      <c r="B417" s="50">
        <f>Weighting!$C$9</f>
        <v>0.71399999999999997</v>
      </c>
      <c r="C417">
        <f>Weighting!$F$9</f>
        <v>0</v>
      </c>
      <c r="D417" t="b">
        <f>IF(C417=1,'Data Transformation'!$G$3+0.5*'Data Transformation'!$W$25,IF(C418=1,D418-'Data Transformation'!$W$25,FALSE))</f>
        <v>0</v>
      </c>
      <c r="E417" t="str">
        <f t="array" ref="E417">IF(ISLOGICAL(D417),"",FREQUENCY(IF('Data Transformation'!$B$425:$B$8425='Bin Analysis'!$B411,'Data Transformation'!$G$425:$G$8425),D417))</f>
        <v/>
      </c>
      <c r="F417" t="str">
        <f t="shared" si="51"/>
        <v/>
      </c>
      <c r="G417">
        <f>Weighting!$H$9</f>
        <v>0</v>
      </c>
      <c r="H417">
        <f t="array" ref="H417">FREQUENCY(IF('Data Transformation'!$B$4:$B$8425=B411,'Data Transformation'!$G$4:$G$8425),'Bin Analysis'!$B417)</f>
        <v>9</v>
      </c>
      <c r="I417">
        <f t="shared" si="52"/>
        <v>2</v>
      </c>
      <c r="J417">
        <f t="shared" si="53"/>
        <v>1</v>
      </c>
      <c r="K417">
        <f>J417*Weighting!$W$9</f>
        <v>3</v>
      </c>
      <c r="M417" s="14"/>
    </row>
    <row r="418" spans="1:13" x14ac:dyDescent="0.25">
      <c r="A418" s="32">
        <f>IF(Weighting!$P$10&gt;0,B418,"")</f>
        <v>0.84499999999999997</v>
      </c>
      <c r="B418">
        <f>Weighting!$C$10</f>
        <v>0.84499999999999997</v>
      </c>
      <c r="C418">
        <f>Weighting!$F$10</f>
        <v>0</v>
      </c>
      <c r="D418" t="b">
        <f>IF(C418=1,'Data Transformation'!$G$3+0.5*'Data Transformation'!$W$25,IF(C419=1,D419-'Data Transformation'!$W$25,FALSE))</f>
        <v>0</v>
      </c>
      <c r="E418" t="str">
        <f t="array" ref="E418">IF(ISLOGICAL(D418),"",FREQUENCY(IF('Data Transformation'!$B$425:$B$8425='Bin Analysis'!$B411,'Data Transformation'!$G$425:$G$8425),D418))</f>
        <v/>
      </c>
      <c r="F418" t="str">
        <f t="shared" si="51"/>
        <v/>
      </c>
      <c r="G418">
        <f>Weighting!$H$10</f>
        <v>0</v>
      </c>
      <c r="H418">
        <f t="array" ref="H418">FREQUENCY(IF('Data Transformation'!$B$4:$B$8425=B411,'Data Transformation'!$G$4:$G$8425),'Bin Analysis'!$B418)</f>
        <v>10</v>
      </c>
      <c r="I418">
        <f t="shared" si="52"/>
        <v>1</v>
      </c>
      <c r="J418">
        <f t="shared" si="53"/>
        <v>1</v>
      </c>
      <c r="K418">
        <f>J418*Weighting!$W$10</f>
        <v>3</v>
      </c>
      <c r="M418" s="14"/>
    </row>
    <row r="419" spans="1:13" x14ac:dyDescent="0.25">
      <c r="A419" s="32">
        <f>IF(Weighting!$P$11&gt;0,B419,"")</f>
        <v>0.97599999999999998</v>
      </c>
      <c r="B419">
        <f>Weighting!$C$11</f>
        <v>0.97599999999999998</v>
      </c>
      <c r="C419">
        <f>Weighting!$F$11</f>
        <v>0</v>
      </c>
      <c r="D419">
        <f>IF(C419=1,'Data Transformation'!$G$3+0.5*'Data Transformation'!$W$25,IF(C420=1,D420-'Data Transformation'!$W$25,FALSE))</f>
        <v>0.86899999999999999</v>
      </c>
      <c r="E419">
        <f t="array" ref="E419">IF(ISLOGICAL(D419),"",FREQUENCY(IF('Data Transformation'!$B$425:$B$8425='Bin Analysis'!$B411,'Data Transformation'!$G$425:$G$8425),D419))</f>
        <v>10</v>
      </c>
      <c r="F419" t="e">
        <f t="shared" si="51"/>
        <v>#VALUE!</v>
      </c>
      <c r="G419">
        <f>Weighting!$H$11</f>
        <v>0</v>
      </c>
      <c r="H419">
        <f t="array" ref="H419">FREQUENCY(IF('Data Transformation'!$B$4:$B$8425=B411,'Data Transformation'!$G$4:$G$8425),'Bin Analysis'!$B419)</f>
        <v>10</v>
      </c>
      <c r="I419">
        <f t="shared" si="52"/>
        <v>0</v>
      </c>
      <c r="J419">
        <f t="shared" si="53"/>
        <v>0</v>
      </c>
      <c r="K419">
        <f>J419*Weighting!$W$11</f>
        <v>0</v>
      </c>
      <c r="M419" s="14"/>
    </row>
    <row r="420" spans="1:13" x14ac:dyDescent="0.25">
      <c r="A420" s="32">
        <f>IF(Weighting!$P$12&gt;0,B420,"")</f>
        <v>1.107</v>
      </c>
      <c r="B420">
        <f>Weighting!$C$12</f>
        <v>1.107</v>
      </c>
      <c r="C420">
        <f>Weighting!$F$12</f>
        <v>1</v>
      </c>
      <c r="D420">
        <f>IF(C420=1,'Data Transformation'!$G$3+0.5*'Data Transformation'!$W$25,IF(C421=1,D421-'Data Transformation'!$W$25,FALSE))</f>
        <v>1.131</v>
      </c>
      <c r="E420">
        <f t="array" ref="E420">IF(ISLOGICAL(D420),"",FREQUENCY(IF('Data Transformation'!$B$425:$B$8425='Bin Analysis'!$B411,'Data Transformation'!$G$425:$G$8425),D420))</f>
        <v>10</v>
      </c>
      <c r="F420">
        <f t="shared" si="51"/>
        <v>0</v>
      </c>
      <c r="G420">
        <f>Weighting!$H$12</f>
        <v>0</v>
      </c>
      <c r="H420">
        <f t="array" ref="H420">FREQUENCY(IF('Data Transformation'!$B$4:$B$8425=B411,'Data Transformation'!$G$4:$G$8425),'Bin Analysis'!$B420)</f>
        <v>11</v>
      </c>
      <c r="I420">
        <f t="shared" si="52"/>
        <v>1</v>
      </c>
      <c r="J420">
        <f t="shared" si="53"/>
        <v>1</v>
      </c>
      <c r="K420">
        <f>J420*Weighting!$W$12</f>
        <v>1</v>
      </c>
      <c r="M420" s="14"/>
    </row>
    <row r="421" spans="1:13" x14ac:dyDescent="0.25">
      <c r="A421" s="32">
        <f>IF(Weighting!$P$13&gt;0,B421,"")</f>
        <v>1.238</v>
      </c>
      <c r="B421">
        <f>Weighting!$C$13</f>
        <v>1.238</v>
      </c>
      <c r="C421">
        <f>Weighting!$F$13</f>
        <v>0</v>
      </c>
      <c r="D421" t="b">
        <f>IF(C421=1,'Data Transformation'!$G$3+0.5*'Data Transformation'!$W$25,IF(C422=1,D422-'Data Transformation'!$W$25,FALSE))</f>
        <v>0</v>
      </c>
      <c r="E421" t="str">
        <f t="array" ref="E421">IF(ISLOGICAL(D421),"",FREQUENCY(IF('Data Transformation'!$B$425:$B$8425='Bin Analysis'!$B411,'Data Transformation'!$G$425:$G$8425),D421))</f>
        <v/>
      </c>
      <c r="F421" t="str">
        <f t="shared" si="51"/>
        <v/>
      </c>
      <c r="G421">
        <f>Weighting!$H$13</f>
        <v>0</v>
      </c>
      <c r="H421">
        <f t="array" ref="H421">FREQUENCY(IF('Data Transformation'!$B$4:$B$8425=B411,'Data Transformation'!$G$4:$G$8425),'Bin Analysis'!$B421)</f>
        <v>11</v>
      </c>
      <c r="I421">
        <f t="shared" si="52"/>
        <v>0</v>
      </c>
      <c r="J421">
        <f t="shared" si="53"/>
        <v>0</v>
      </c>
      <c r="K421">
        <f>J421*Weighting!$W$13</f>
        <v>0</v>
      </c>
      <c r="M421" s="14"/>
    </row>
    <row r="422" spans="1:13" x14ac:dyDescent="0.25">
      <c r="A422" s="32">
        <f>IF(Weighting!$P$14&gt;0,B422,"")</f>
        <v>1.369</v>
      </c>
      <c r="B422">
        <f>Weighting!$C$14</f>
        <v>1.369</v>
      </c>
      <c r="C422">
        <f>Weighting!$F$14</f>
        <v>0</v>
      </c>
      <c r="D422" t="b">
        <f>IF(C422=1,'Data Transformation'!$G$3+0.5*'Data Transformation'!$W$25,IF(C423=1,D423-'Data Transformation'!$W$25,FALSE))</f>
        <v>0</v>
      </c>
      <c r="E422" t="str">
        <f t="array" ref="E422">IF(ISLOGICAL(D422),"",FREQUENCY(IF('Data Transformation'!$B$425:$B$8425='Bin Analysis'!$B411,'Data Transformation'!$G$425:$G$8425),D422))</f>
        <v/>
      </c>
      <c r="F422" t="str">
        <f t="shared" si="51"/>
        <v/>
      </c>
      <c r="G422">
        <f>Weighting!$H$14</f>
        <v>0</v>
      </c>
      <c r="H422">
        <f t="array" ref="H422">FREQUENCY(IF('Data Transformation'!$B$4:$B$8425=B411,'Data Transformation'!$G$4:$G$8425),'Bin Analysis'!$B422)</f>
        <v>11</v>
      </c>
      <c r="I422">
        <f t="shared" si="52"/>
        <v>0</v>
      </c>
      <c r="J422">
        <f t="shared" si="53"/>
        <v>0</v>
      </c>
      <c r="K422">
        <f>J422*Weighting!$W$14</f>
        <v>0</v>
      </c>
      <c r="M422" s="14"/>
    </row>
    <row r="423" spans="1:13" x14ac:dyDescent="0.25">
      <c r="A423" s="32">
        <f>IF(Weighting!$P$15&gt;0,B423,"")</f>
        <v>1.5000009999999999</v>
      </c>
      <c r="B423">
        <f>Weighting!$C$15</f>
        <v>1.5000009999999999</v>
      </c>
      <c r="C423">
        <f>Weighting!$F$15</f>
        <v>0</v>
      </c>
      <c r="D423" t="b">
        <f>IF(C423=1,'Data Transformation'!$G$3+0.5*'Data Transformation'!$W$25,IF(C424=1,D424-'Data Transformation'!$W$25,FALSE))</f>
        <v>0</v>
      </c>
      <c r="E423" t="str">
        <f t="array" ref="E423">IF(ISLOGICAL(D423),"",FREQUENCY(IF('Data Transformation'!$B$425:$B$8425='Bin Analysis'!$B411,'Data Transformation'!$G$425:$G$8425),D423))</f>
        <v/>
      </c>
      <c r="F423" t="str">
        <f t="shared" si="51"/>
        <v/>
      </c>
      <c r="G423">
        <f>Weighting!$H$15</f>
        <v>0</v>
      </c>
      <c r="H423">
        <f t="array" ref="H423">FREQUENCY(IF('Data Transformation'!$B$4:$B$8425=B411,'Data Transformation'!$G$4:$G$8425),'Bin Analysis'!$B423)</f>
        <v>11</v>
      </c>
      <c r="I423">
        <f t="shared" si="52"/>
        <v>0</v>
      </c>
      <c r="J423">
        <f t="shared" si="53"/>
        <v>0</v>
      </c>
      <c r="K423">
        <f>J423*Weighting!$W$15</f>
        <v>0</v>
      </c>
      <c r="M423" s="14"/>
    </row>
    <row r="424" spans="1:13" x14ac:dyDescent="0.25">
      <c r="A424" s="32" t="str">
        <f>IF(Weighting!$P$16&gt;0,B424,"")</f>
        <v/>
      </c>
      <c r="B424">
        <f>Weighting!$C$16</f>
        <v>1.631</v>
      </c>
      <c r="C424">
        <f>Weighting!$F$16</f>
        <v>0</v>
      </c>
      <c r="D424" t="b">
        <f>IF(C424=1,'Data Transformation'!$G$3+0.5*'Data Transformation'!$W$25,IF(C425=1,D425-'Data Transformation'!$W$25,FALSE))</f>
        <v>0</v>
      </c>
      <c r="E424" t="str">
        <f t="array" ref="E424">IF(ISLOGICAL(D424),"",FREQUENCY(IF('Data Transformation'!$B$425:$B$8425='Bin Analysis'!$B411,'Data Transformation'!$G$425:$G$8425),D424))</f>
        <v/>
      </c>
      <c r="F424" t="str">
        <f t="shared" si="51"/>
        <v/>
      </c>
      <c r="G424">
        <f>Weighting!$H$16</f>
        <v>0</v>
      </c>
      <c r="H424">
        <f t="array" ref="H424">FREQUENCY(IF('Data Transformation'!$B$4:$B$8425=B411,'Data Transformation'!$G$4:$G$8425),'Bin Analysis'!$B424)</f>
        <v>11</v>
      </c>
      <c r="I424">
        <f t="shared" si="52"/>
        <v>0</v>
      </c>
      <c r="J424">
        <f t="shared" si="53"/>
        <v>0</v>
      </c>
      <c r="K424">
        <f>J424*Weighting!$W$16</f>
        <v>0</v>
      </c>
      <c r="M424" s="14"/>
    </row>
    <row r="425" spans="1:13" x14ac:dyDescent="0.25">
      <c r="A425" s="32" t="str">
        <f>IF(Weighting!$P$17&gt;0,B425,"")</f>
        <v/>
      </c>
      <c r="B425">
        <f>Weighting!$C$17</f>
        <v>1.762</v>
      </c>
      <c r="C425">
        <f>Weighting!$F$17</f>
        <v>0</v>
      </c>
      <c r="D425" t="b">
        <f>IF(C425=1,'Data Transformation'!$G$3+0.5*'Data Transformation'!$W$25,IF(C426=1,D426-'Data Transformation'!$W$25,FALSE))</f>
        <v>0</v>
      </c>
      <c r="E425" t="str">
        <f t="array" ref="E425">IF(ISLOGICAL(D425),"",FREQUENCY(IF('Data Transformation'!$B$425:$B$8425='Bin Analysis'!$B411,'Data Transformation'!$G$425:$G$8425),D425))</f>
        <v/>
      </c>
      <c r="F425" t="str">
        <f t="shared" si="51"/>
        <v/>
      </c>
      <c r="G425">
        <f>Weighting!$H$17</f>
        <v>0</v>
      </c>
      <c r="H425">
        <f t="array" ref="H425">FREQUENCY(IF('Data Transformation'!$B$4:$B$8425=B411,'Data Transformation'!$G$4:$G$8425),'Bin Analysis'!$B425)</f>
        <v>11</v>
      </c>
      <c r="I425">
        <f t="shared" si="52"/>
        <v>0</v>
      </c>
      <c r="J425">
        <f t="shared" si="53"/>
        <v>0</v>
      </c>
      <c r="K425">
        <f>J425*Weighting!$W$17</f>
        <v>0</v>
      </c>
      <c r="M425" s="14"/>
    </row>
    <row r="426" spans="1:13" x14ac:dyDescent="0.25">
      <c r="A426" s="32" t="str">
        <f>IF(Weighting!$P$18&gt;0,B426,"")</f>
        <v/>
      </c>
      <c r="B426">
        <f>Weighting!$C$18</f>
        <v>1.893</v>
      </c>
      <c r="C426">
        <f>Weighting!$F$18</f>
        <v>0</v>
      </c>
      <c r="D426" t="b">
        <f>IF(C426=1,'Data Transformation'!$G$3+0.5*'Data Transformation'!$W$25,IF(C427=1,D427-'Data Transformation'!$W$25,FALSE))</f>
        <v>0</v>
      </c>
      <c r="E426" t="str">
        <f t="array" ref="E426">IF(ISLOGICAL(D426),"",FREQUENCY(IF('Data Transformation'!$B$425:$B$8425='Bin Analysis'!$B411,'Data Transformation'!$G$425:$G$8425),D426))</f>
        <v/>
      </c>
      <c r="F426" t="str">
        <f t="shared" si="51"/>
        <v/>
      </c>
      <c r="G426">
        <f>Weighting!$H$18</f>
        <v>0</v>
      </c>
      <c r="H426">
        <f t="array" ref="H426">FREQUENCY(IF('Data Transformation'!$B$4:$B$8425=B411,'Data Transformation'!$G$4:$G$8425),'Bin Analysis'!$B426)</f>
        <v>11</v>
      </c>
      <c r="I426">
        <f t="shared" si="52"/>
        <v>0</v>
      </c>
      <c r="J426">
        <f t="shared" si="53"/>
        <v>0</v>
      </c>
      <c r="K426">
        <f>J426*Weighting!$W$18</f>
        <v>0</v>
      </c>
      <c r="M426" s="14"/>
    </row>
    <row r="427" spans="1:13" x14ac:dyDescent="0.25">
      <c r="A427" s="32" t="str">
        <f>IF(Weighting!$P$19&gt;0,B427,"")</f>
        <v/>
      </c>
      <c r="B427">
        <f>Weighting!$C$19</f>
        <v>2.024</v>
      </c>
      <c r="C427">
        <f>Weighting!$F$19</f>
        <v>0</v>
      </c>
      <c r="D427" t="b">
        <f>IF(C427=1,'Data Transformation'!$G$3+0.5*'Data Transformation'!$W$25,IF(C428=1,D428-'Data Transformation'!$W$25,FALSE))</f>
        <v>0</v>
      </c>
      <c r="E427" t="str">
        <f t="array" ref="E427">IF(ISLOGICAL(D427),"",FREQUENCY(IF('Data Transformation'!$B$425:$B$8425='Bin Analysis'!$B411,'Data Transformation'!$G$425:$G$8425),D427))</f>
        <v/>
      </c>
      <c r="F427" t="str">
        <f t="shared" si="51"/>
        <v/>
      </c>
      <c r="G427">
        <f>Weighting!$H$19</f>
        <v>0</v>
      </c>
      <c r="H427">
        <f t="array" ref="H427">FREQUENCY(IF('Data Transformation'!$B$4:$B$8425=B411,'Data Transformation'!$G$4:$G$8425),'Bin Analysis'!$B427)</f>
        <v>11</v>
      </c>
      <c r="I427">
        <f t="shared" si="52"/>
        <v>0</v>
      </c>
      <c r="J427">
        <f t="shared" si="53"/>
        <v>0</v>
      </c>
      <c r="K427">
        <f>J427*Weighting!$W$19</f>
        <v>0</v>
      </c>
      <c r="M427" s="14"/>
    </row>
    <row r="428" spans="1:13" x14ac:dyDescent="0.25">
      <c r="A428" s="32" t="str">
        <f>IF(Weighting!$P$20&gt;0,B428,"")</f>
        <v/>
      </c>
      <c r="B428">
        <f>Weighting!$C$20</f>
        <v>2.1550000000000002</v>
      </c>
      <c r="C428">
        <f>Weighting!$F$20</f>
        <v>0</v>
      </c>
      <c r="D428" t="b">
        <f>IF(C428=1,'Data Transformation'!$G$3+0.5*'Data Transformation'!$W$25,IF(C429=1,D429-'Data Transformation'!$W$25,FALSE))</f>
        <v>0</v>
      </c>
      <c r="E428" t="str">
        <f t="array" ref="E428">IF(ISLOGICAL(D428),"",FREQUENCY(IF('Data Transformation'!$B$425:$B$8425='Bin Analysis'!$B411,'Data Transformation'!$G$425:$G$8425),D428))</f>
        <v/>
      </c>
      <c r="F428" t="str">
        <f t="shared" si="51"/>
        <v/>
      </c>
      <c r="G428">
        <f>Weighting!$H$20</f>
        <v>0</v>
      </c>
      <c r="H428">
        <f t="array" ref="H428">FREQUENCY(IF('Data Transformation'!$B$4:$B$8425=B411,'Data Transformation'!$G$4:$G$8425),'Bin Analysis'!$B428)</f>
        <v>11</v>
      </c>
      <c r="I428">
        <f t="shared" si="52"/>
        <v>0</v>
      </c>
      <c r="J428">
        <f t="shared" si="53"/>
        <v>0</v>
      </c>
      <c r="K428">
        <f>J428*Weighting!$W$20</f>
        <v>0</v>
      </c>
      <c r="M428" s="14"/>
    </row>
    <row r="429" spans="1:13" x14ac:dyDescent="0.25">
      <c r="A429" s="32" t="str">
        <f>IF(Weighting!$P$21&gt;0,B429,"")</f>
        <v/>
      </c>
      <c r="B429">
        <f>Weighting!$C$21</f>
        <v>2.2860000000000005</v>
      </c>
      <c r="C429">
        <f>Weighting!$F$21</f>
        <v>0</v>
      </c>
      <c r="D429" t="b">
        <f>IF(C429=1,'Data Transformation'!$G$3+0.5*'Data Transformation'!$W$25,IF(C430=1,D430-'Data Transformation'!$W$25,FALSE))</f>
        <v>0</v>
      </c>
      <c r="E429" t="str">
        <f t="array" ref="E429">IF(ISLOGICAL(D429),"",FREQUENCY(IF('Data Transformation'!$B$425:$B$8425='Bin Analysis'!$B411,'Data Transformation'!$G$425:$G$8425),D429))</f>
        <v/>
      </c>
      <c r="F429" t="str">
        <f t="shared" si="51"/>
        <v/>
      </c>
      <c r="G429">
        <f>Weighting!$H$21</f>
        <v>0</v>
      </c>
      <c r="H429">
        <f t="array" ref="H429">FREQUENCY(IF('Data Transformation'!$B$4:$B$8425=B411,'Data Transformation'!$G$4:$G$8425),'Bin Analysis'!$B429)</f>
        <v>11</v>
      </c>
      <c r="I429">
        <f t="shared" si="52"/>
        <v>0</v>
      </c>
      <c r="J429">
        <f t="shared" si="53"/>
        <v>0</v>
      </c>
      <c r="K429">
        <f>J429*Weighting!$W$21</f>
        <v>0</v>
      </c>
      <c r="M429" s="14"/>
    </row>
    <row r="430" spans="1:13" x14ac:dyDescent="0.25">
      <c r="A430" s="32" t="str">
        <f>IF(Weighting!$P$22&gt;0,B430,"")</f>
        <v/>
      </c>
      <c r="B430">
        <f>Weighting!$C$22</f>
        <v>2.4170000000000007</v>
      </c>
      <c r="C430">
        <f>Weighting!$F$22</f>
        <v>0</v>
      </c>
      <c r="D430" t="b">
        <f>IF(C430=1,'Data Transformation'!$G$3+0.5*'Data Transformation'!$W$25,IF(C431=1,D431-'Data Transformation'!$W$25,FALSE))</f>
        <v>0</v>
      </c>
      <c r="E430" t="str">
        <f t="array" ref="E430">IF(ISLOGICAL(D430),"",FREQUENCY(IF('Data Transformation'!$B$425:$B$8425='Bin Analysis'!$B411,'Data Transformation'!$G$425:$G$8425),D430))</f>
        <v/>
      </c>
      <c r="F430" t="str">
        <f t="shared" si="51"/>
        <v/>
      </c>
      <c r="G430">
        <f>Weighting!$H$22</f>
        <v>0</v>
      </c>
      <c r="H430">
        <f t="array" ref="H430">FREQUENCY(IF('Data Transformation'!$B$4:$B$8425=B411,'Data Transformation'!$G$4:$G$8425),'Bin Analysis'!$B430)</f>
        <v>11</v>
      </c>
      <c r="I430">
        <f t="shared" si="52"/>
        <v>0</v>
      </c>
      <c r="J430">
        <f t="shared" si="53"/>
        <v>0</v>
      </c>
      <c r="K430">
        <f>J430*Weighting!$W$22</f>
        <v>0</v>
      </c>
      <c r="M430" s="14"/>
    </row>
    <row r="431" spans="1:13" x14ac:dyDescent="0.25">
      <c r="A431" s="32" t="str">
        <f>IF(Weighting!$P$23&gt;0,B431,"")</f>
        <v/>
      </c>
      <c r="B431">
        <f>Weighting!$C$23</f>
        <v>2.5480000000000009</v>
      </c>
      <c r="C431">
        <f>Weighting!$F$23</f>
        <v>0</v>
      </c>
      <c r="D431" t="b">
        <f>IF(C431=1,'Data Transformation'!$G$3+0.5*'Data Transformation'!$W$25,IF(C432=1,D432-'Data Transformation'!$W$25,FALSE))</f>
        <v>0</v>
      </c>
      <c r="E431" t="str">
        <f t="array" ref="E431">IF(ISLOGICAL(D431),"",FREQUENCY(IF('Data Transformation'!$B$425:$B$8425='Bin Analysis'!$B411,'Data Transformation'!$G$425:$G$8425),D431))</f>
        <v/>
      </c>
      <c r="F431" t="str">
        <f t="shared" si="51"/>
        <v/>
      </c>
      <c r="G431">
        <f>Weighting!$H$23</f>
        <v>0</v>
      </c>
      <c r="H431">
        <f t="array" ref="H431">FREQUENCY(IF('Data Transformation'!$B$4:$B$8425=B411,'Data Transformation'!$G$4:$G$8425),'Bin Analysis'!$B431)</f>
        <v>11</v>
      </c>
      <c r="I431">
        <f t="shared" si="52"/>
        <v>0</v>
      </c>
      <c r="J431">
        <f t="shared" si="53"/>
        <v>0</v>
      </c>
      <c r="K431">
        <f>J431*Weighting!$W$23</f>
        <v>0</v>
      </c>
      <c r="M431" s="14"/>
    </row>
    <row r="432" spans="1:13" x14ac:dyDescent="0.25">
      <c r="A432" s="32" t="str">
        <f>IF(Weighting!$P$24&gt;0,B432,"")</f>
        <v/>
      </c>
      <c r="B432">
        <f>Weighting!$C$24</f>
        <v>2.6790000000000012</v>
      </c>
      <c r="C432">
        <f>Weighting!$F$24</f>
        <v>0</v>
      </c>
      <c r="D432" t="b">
        <f>IF(C432=1,'Data Transformation'!$G$3+0.5*'Data Transformation'!$W$25,IF(C433=1,D433-'Data Transformation'!$W$25,FALSE))</f>
        <v>0</v>
      </c>
      <c r="E432" t="str">
        <f t="array" ref="E432">IF(ISLOGICAL(D432),"",FREQUENCY(IF('Data Transformation'!$B$425:$B$8425='Bin Analysis'!$B411,'Data Transformation'!$G$425:$G$8425),D432))</f>
        <v/>
      </c>
      <c r="F432" t="str">
        <f t="shared" si="51"/>
        <v/>
      </c>
      <c r="G432">
        <f>Weighting!$H$24</f>
        <v>0</v>
      </c>
      <c r="H432">
        <f t="array" ref="H432">FREQUENCY(IF('Data Transformation'!$B$4:$B$8425=B411,'Data Transformation'!$G$4:$G$8425),'Bin Analysis'!$B432)</f>
        <v>11</v>
      </c>
      <c r="I432">
        <f t="shared" si="52"/>
        <v>0</v>
      </c>
      <c r="J432">
        <f t="shared" si="53"/>
        <v>0</v>
      </c>
      <c r="K432">
        <f>J432*Weighting!$W$24</f>
        <v>0</v>
      </c>
      <c r="M432" s="14"/>
    </row>
    <row r="433" spans="1:25" x14ac:dyDescent="0.25">
      <c r="A433" s="32" t="str">
        <f>IF(Weighting!$P$25&gt;0,B433,"")</f>
        <v/>
      </c>
      <c r="B433">
        <f>Weighting!$C$25</f>
        <v>2.8100000000000014</v>
      </c>
      <c r="C433">
        <f>Weighting!$F$25</f>
        <v>0</v>
      </c>
      <c r="D433" t="b">
        <f>IF(C433=1,'Data Transformation'!$G$3+0.5*'Data Transformation'!$W$25,IF(C434=1,D434-'Data Transformation'!$W$25,FALSE))</f>
        <v>0</v>
      </c>
      <c r="E433" t="str">
        <f t="array" ref="E433">IF(ISLOGICAL(D433),"",FREQUENCY(IF('Data Transformation'!$B$425:$B$8425='Bin Analysis'!$B411,'Data Transformation'!$G$425:$G$8425),D433))</f>
        <v/>
      </c>
      <c r="F433" t="str">
        <f t="shared" si="51"/>
        <v/>
      </c>
      <c r="G433">
        <f>Weighting!$H$25</f>
        <v>0</v>
      </c>
      <c r="H433">
        <f t="array" ref="H433">FREQUENCY(IF('Data Transformation'!$B$4:$B$8425=B411,'Data Transformation'!$G$4:$G$8425),'Bin Analysis'!$B433)</f>
        <v>11</v>
      </c>
      <c r="I433">
        <f t="shared" si="52"/>
        <v>0</v>
      </c>
      <c r="J433">
        <f t="shared" si="53"/>
        <v>0</v>
      </c>
      <c r="K433">
        <f>J433*Weighting!$W$25</f>
        <v>0</v>
      </c>
      <c r="M433" s="14"/>
    </row>
    <row r="434" spans="1:25" x14ac:dyDescent="0.25">
      <c r="O434"/>
      <c r="P434"/>
      <c r="Q434"/>
      <c r="R434"/>
    </row>
    <row r="435" spans="1:25" ht="23.25" x14ac:dyDescent="0.35">
      <c r="A435" s="21" t="s">
        <v>0</v>
      </c>
      <c r="B435" s="21">
        <f>IFERROR(VLOOKUP(C435,'Data Transformation'!$L$6:$M$426,2,FALSE),"")</f>
        <v>18</v>
      </c>
      <c r="C435" s="21">
        <f>C411+1</f>
        <v>18</v>
      </c>
      <c r="D435" s="21"/>
      <c r="E435" s="21"/>
      <c r="F435" s="21"/>
      <c r="G435" s="21"/>
      <c r="H435" s="22"/>
      <c r="I435" s="22"/>
      <c r="J435" s="22"/>
      <c r="K435" s="21"/>
      <c r="L435" s="21">
        <f>B435</f>
        <v>18</v>
      </c>
      <c r="M435" s="23">
        <f>INDEX('Data Transformation'!$O$4:$O$424,MATCH($B435,'Data Transformation'!$M$4:$M$424,0),MATCH($M$2,'Data Transformation'!$O$3,0))</f>
        <v>17</v>
      </c>
      <c r="N435" s="27">
        <f>IF('Input and Summary Results'!$J$16="minimum",'Bin Analysis'!X436/(M435-1),'Bin Analysis'!Y435/('Bin Analysis'!M435-1))</f>
        <v>0</v>
      </c>
      <c r="O435" s="27">
        <f>IF(M435=FALSE,NA(),(VLOOKUP(1,C438:K457,4,FALSE))/(M435-1))</f>
        <v>0.875</v>
      </c>
      <c r="P435" s="27">
        <f>IF(M435=FALSE,NA(),SUM(J438:J457)/Weighting!$S$5)</f>
        <v>0.4</v>
      </c>
      <c r="Q435" s="27">
        <f>IF(M435=FALSE,NA(),SUM(K438:K457)/Weighting!$S$6)</f>
        <v>0.39130434782608697</v>
      </c>
      <c r="R435" s="27">
        <f>IF(M435=FALSE,NA(),(VLOOKUP(1,G438:K457,3,FALSE))/(M435-1))</f>
        <v>0</v>
      </c>
      <c r="S435" s="22" t="str">
        <f>IF(M435=FALSE,NA(),IF(SUM(J438:J457)=2,"yes","no"))</f>
        <v>no</v>
      </c>
      <c r="X435" s="2" cm="2">
        <f t="array" ref="X435:X436">FREQUENCY(IF('Data Transformation'!$B$425:$B$6424='Bin Analysis'!L435,'Data Transformation'!$G$425:$G$6424),'Data Transformation'!$U$11)</f>
        <v>16</v>
      </c>
      <c r="Y435" s="2" cm="2">
        <f t="array" ref="Y435:Y436">FREQUENCY(IF('Data Transformation'!$B$425:$B$6424='Bin Analysis'!L435,'Data Transformation'!$G$425:$G$6424),'Data Transformation'!$U$12)</f>
        <v>2</v>
      </c>
    </row>
    <row r="436" spans="1:25" x14ac:dyDescent="0.25">
      <c r="A436" s="14" t="s">
        <v>66</v>
      </c>
      <c r="B436" t="s">
        <v>47</v>
      </c>
      <c r="C436" t="s">
        <v>5</v>
      </c>
      <c r="D436" t="s">
        <v>99</v>
      </c>
      <c r="E436" t="s">
        <v>100</v>
      </c>
      <c r="F436" t="s">
        <v>101</v>
      </c>
      <c r="G436" t="s">
        <v>69</v>
      </c>
      <c r="H436" t="s">
        <v>31</v>
      </c>
      <c r="I436" t="s">
        <v>32</v>
      </c>
      <c r="J436" t="s">
        <v>46</v>
      </c>
      <c r="K436" s="14" t="s">
        <v>45</v>
      </c>
      <c r="M436" s="14"/>
      <c r="X436" s="2">
        <v>0</v>
      </c>
      <c r="Y436" s="2">
        <v>14</v>
      </c>
    </row>
    <row r="437" spans="1:25" x14ac:dyDescent="0.25">
      <c r="A437" s="32"/>
      <c r="D437" t="b">
        <f>IF(C437=1,'Data Transformation'!$G$3+0.5*'Data Transformation'!$W$25,IF(C438=1,D438-'Data Transformation'!$W$25,FALSE))</f>
        <v>0</v>
      </c>
      <c r="E437" t="str">
        <f t="array" ref="E437">IF(ISLOGICAL(D437),"",FREQUENCY(IF('Data Transformation'!$B$425:$B$8425='Bin Analysis'!$B435,'Data Transformation'!$G$425:$G$8425),D437))</f>
        <v/>
      </c>
      <c r="F437" t="str">
        <f>IF(ISLOGICAL(D437),"",E437-E436)</f>
        <v/>
      </c>
      <c r="M437" s="14"/>
    </row>
    <row r="438" spans="1:25" x14ac:dyDescent="0.25">
      <c r="A438" s="32">
        <f>IF(Weighting!$P$6&gt;0,B438,"")</f>
        <v>0.32100000000000001</v>
      </c>
      <c r="B438">
        <f>Weighting!$C$6</f>
        <v>0.32100000000000001</v>
      </c>
      <c r="C438">
        <f>Weighting!$F$6</f>
        <v>0</v>
      </c>
      <c r="D438" t="b">
        <f>IF(C438=1,'Data Transformation'!$G$3+0.5*'Data Transformation'!$W$25,IF(C439=1,D439-'Data Transformation'!$W$25,FALSE))</f>
        <v>0</v>
      </c>
      <c r="E438" t="str">
        <f t="array" ref="E438">IF(ISLOGICAL(D438),"",FREQUENCY(IF('Data Transformation'!$B$425:$B$8425='Bin Analysis'!$B435,'Data Transformation'!$G$425:$G$8425),D438))</f>
        <v/>
      </c>
      <c r="F438" t="str">
        <f>IF(ISLOGICAL(D438),"",E438-E437)</f>
        <v/>
      </c>
      <c r="G438">
        <f>Weighting!$H$6</f>
        <v>1</v>
      </c>
      <c r="H438">
        <f t="array" ref="H438">FREQUENCY(IF('Data Transformation'!$B$4:$B$8425=B435,'Data Transformation'!$G$4:$G$8425),'Bin Analysis'!$B438)</f>
        <v>0</v>
      </c>
      <c r="I438">
        <f>H438-H437</f>
        <v>0</v>
      </c>
      <c r="J438">
        <f>IF(I438=0,0,1)</f>
        <v>0</v>
      </c>
      <c r="K438">
        <f>J438*Weighting!$W$6</f>
        <v>0</v>
      </c>
      <c r="M438" s="14"/>
    </row>
    <row r="439" spans="1:25" x14ac:dyDescent="0.25">
      <c r="A439" s="32">
        <f>IF(Weighting!$P$7&gt;0,B439,"")</f>
        <v>0.45200000000000001</v>
      </c>
      <c r="B439">
        <f>Weighting!$C$7</f>
        <v>0.45200000000000001</v>
      </c>
      <c r="C439">
        <f>Weighting!$F$7</f>
        <v>0</v>
      </c>
      <c r="D439" t="b">
        <f>IF(C439=1,'Data Transformation'!$G$3+0.5*'Data Transformation'!$W$25,IF(C440=1,D440-'Data Transformation'!$W$25,FALSE))</f>
        <v>0</v>
      </c>
      <c r="E439" t="str">
        <f t="array" ref="E439">IF(ISLOGICAL(D439),"",FREQUENCY(IF('Data Transformation'!$B$425:$B$8425='Bin Analysis'!$B435,'Data Transformation'!$G$425:$G$8425),D439))</f>
        <v/>
      </c>
      <c r="F439" t="str">
        <f t="shared" ref="F439:F457" si="54">IF(ISLOGICAL(D439),"",E439-E438)</f>
        <v/>
      </c>
      <c r="G439">
        <f>Weighting!$H$7</f>
        <v>0</v>
      </c>
      <c r="H439">
        <f t="array" ref="H439">FREQUENCY(IF('Data Transformation'!$B$4:$B$8425=B435,'Data Transformation'!$G$4:$G$8425),'Bin Analysis'!$B439)</f>
        <v>0</v>
      </c>
      <c r="I439">
        <f t="shared" ref="I439:I457" si="55">H439-H438</f>
        <v>0</v>
      </c>
      <c r="J439">
        <f>IF(I439=0,0,1)</f>
        <v>0</v>
      </c>
      <c r="K439">
        <f>J439*Weighting!$W$7</f>
        <v>0</v>
      </c>
      <c r="M439" s="14"/>
    </row>
    <row r="440" spans="1:25" x14ac:dyDescent="0.25">
      <c r="A440" s="32">
        <f>IF(Weighting!$P$8&gt;0,B440,"")</f>
        <v>0.58299999999999996</v>
      </c>
      <c r="B440">
        <f>Weighting!$C$8</f>
        <v>0.58299999999999996</v>
      </c>
      <c r="C440">
        <f>Weighting!$F$8</f>
        <v>0</v>
      </c>
      <c r="D440" t="b">
        <f>IF(C440=1,'Data Transformation'!$G$3+0.5*'Data Transformation'!$W$25,IF(C441=1,D441-'Data Transformation'!$W$25,FALSE))</f>
        <v>0</v>
      </c>
      <c r="E440" t="str">
        <f t="array" ref="E440">IF(ISLOGICAL(D440),"",FREQUENCY(IF('Data Transformation'!$B$425:$B$8425='Bin Analysis'!$B435,'Data Transformation'!$G$425:$G$8425),D440))</f>
        <v/>
      </c>
      <c r="F440" t="str">
        <f t="shared" si="54"/>
        <v/>
      </c>
      <c r="G440">
        <f>Weighting!$H$8</f>
        <v>0</v>
      </c>
      <c r="H440">
        <f t="array" ref="H440">FREQUENCY(IF('Data Transformation'!$B$4:$B$8425=B435,'Data Transformation'!$G$4:$G$8425),'Bin Analysis'!$B440)</f>
        <v>0</v>
      </c>
      <c r="I440">
        <f t="shared" si="55"/>
        <v>0</v>
      </c>
      <c r="J440">
        <f t="shared" ref="J440:J457" si="56">IF(I440=0,0,1)</f>
        <v>0</v>
      </c>
      <c r="K440">
        <f>J440*Weighting!$W$8</f>
        <v>0</v>
      </c>
      <c r="M440" s="14"/>
    </row>
    <row r="441" spans="1:25" x14ac:dyDescent="0.25">
      <c r="A441" s="32">
        <f>IF(Weighting!$P$9&gt;0,B441,"")</f>
        <v>0.71399999999999997</v>
      </c>
      <c r="B441" s="50">
        <f>Weighting!$C$9</f>
        <v>0.71399999999999997</v>
      </c>
      <c r="C441">
        <f>Weighting!$F$9</f>
        <v>0</v>
      </c>
      <c r="D441" t="b">
        <f>IF(C441=1,'Data Transformation'!$G$3+0.5*'Data Transformation'!$W$25,IF(C442=1,D442-'Data Transformation'!$W$25,FALSE))</f>
        <v>0</v>
      </c>
      <c r="E441" t="str">
        <f t="array" ref="E441">IF(ISLOGICAL(D441),"",FREQUENCY(IF('Data Transformation'!$B$425:$B$8425='Bin Analysis'!$B435,'Data Transformation'!$G$425:$G$8425),D441))</f>
        <v/>
      </c>
      <c r="F441" t="str">
        <f t="shared" si="54"/>
        <v/>
      </c>
      <c r="G441">
        <f>Weighting!$H$9</f>
        <v>0</v>
      </c>
      <c r="H441">
        <f t="array" ref="H441">FREQUENCY(IF('Data Transformation'!$B$4:$B$8425=B435,'Data Transformation'!$G$4:$G$8425),'Bin Analysis'!$B441)</f>
        <v>1</v>
      </c>
      <c r="I441">
        <f t="shared" si="55"/>
        <v>1</v>
      </c>
      <c r="J441">
        <f t="shared" si="56"/>
        <v>1</v>
      </c>
      <c r="K441">
        <f>J441*Weighting!$W$9</f>
        <v>3</v>
      </c>
      <c r="M441" s="14"/>
    </row>
    <row r="442" spans="1:25" x14ac:dyDescent="0.25">
      <c r="A442" s="32">
        <f>IF(Weighting!$P$10&gt;0,B442,"")</f>
        <v>0.84499999999999997</v>
      </c>
      <c r="B442">
        <f>Weighting!$C$10</f>
        <v>0.84499999999999997</v>
      </c>
      <c r="C442">
        <f>Weighting!$F$10</f>
        <v>0</v>
      </c>
      <c r="D442" t="b">
        <f>IF(C442=1,'Data Transformation'!$G$3+0.5*'Data Transformation'!$W$25,IF(C443=1,D443-'Data Transformation'!$W$25,FALSE))</f>
        <v>0</v>
      </c>
      <c r="E442" t="str">
        <f t="array" ref="E442">IF(ISLOGICAL(D442),"",FREQUENCY(IF('Data Transformation'!$B$425:$B$8425='Bin Analysis'!$B435,'Data Transformation'!$G$425:$G$8425),D442))</f>
        <v/>
      </c>
      <c r="F442" t="str">
        <f t="shared" si="54"/>
        <v/>
      </c>
      <c r="G442">
        <f>Weighting!$H$10</f>
        <v>0</v>
      </c>
      <c r="H442">
        <f t="array" ref="H442">FREQUENCY(IF('Data Transformation'!$B$4:$B$8425=B435,'Data Transformation'!$G$4:$G$8425),'Bin Analysis'!$B442)</f>
        <v>2</v>
      </c>
      <c r="I442">
        <f t="shared" si="55"/>
        <v>1</v>
      </c>
      <c r="J442">
        <f t="shared" si="56"/>
        <v>1</v>
      </c>
      <c r="K442">
        <f>J442*Weighting!$W$10</f>
        <v>3</v>
      </c>
      <c r="M442" s="14"/>
    </row>
    <row r="443" spans="1:25" x14ac:dyDescent="0.25">
      <c r="A443" s="32">
        <f>IF(Weighting!$P$11&gt;0,B443,"")</f>
        <v>0.97599999999999998</v>
      </c>
      <c r="B443">
        <f>Weighting!$C$11</f>
        <v>0.97599999999999998</v>
      </c>
      <c r="C443">
        <f>Weighting!$F$11</f>
        <v>0</v>
      </c>
      <c r="D443">
        <f>IF(C443=1,'Data Transformation'!$G$3+0.5*'Data Transformation'!$W$25,IF(C444=1,D444-'Data Transformation'!$W$25,FALSE))</f>
        <v>0.86899999999999999</v>
      </c>
      <c r="E443">
        <f t="array" ref="E443">IF(ISLOGICAL(D443),"",FREQUENCY(IF('Data Transformation'!$B$425:$B$8425='Bin Analysis'!$B435,'Data Transformation'!$G$425:$G$8425),D443))</f>
        <v>2</v>
      </c>
      <c r="F443" t="e">
        <f t="shared" si="54"/>
        <v>#VALUE!</v>
      </c>
      <c r="G443">
        <f>Weighting!$H$11</f>
        <v>0</v>
      </c>
      <c r="H443">
        <f t="array" ref="H443">FREQUENCY(IF('Data Transformation'!$B$4:$B$8425=B435,'Data Transformation'!$G$4:$G$8425),'Bin Analysis'!$B443)</f>
        <v>12</v>
      </c>
      <c r="I443">
        <f t="shared" si="55"/>
        <v>10</v>
      </c>
      <c r="J443">
        <f t="shared" si="56"/>
        <v>1</v>
      </c>
      <c r="K443">
        <f>J443*Weighting!$W$11</f>
        <v>2</v>
      </c>
      <c r="M443" s="14"/>
    </row>
    <row r="444" spans="1:25" x14ac:dyDescent="0.25">
      <c r="A444" s="32">
        <f>IF(Weighting!$P$12&gt;0,B444,"")</f>
        <v>1.107</v>
      </c>
      <c r="B444">
        <f>Weighting!$C$12</f>
        <v>1.107</v>
      </c>
      <c r="C444">
        <f>Weighting!$F$12</f>
        <v>1</v>
      </c>
      <c r="D444">
        <f>IF(C444=1,'Data Transformation'!$G$3+0.5*'Data Transformation'!$W$25,IF(C445=1,D445-'Data Transformation'!$W$25,FALSE))</f>
        <v>1.131</v>
      </c>
      <c r="E444">
        <f t="array" ref="E444">IF(ISLOGICAL(D444),"",FREQUENCY(IF('Data Transformation'!$B$425:$B$8425='Bin Analysis'!$B435,'Data Transformation'!$G$425:$G$8425),D444))</f>
        <v>16</v>
      </c>
      <c r="F444">
        <f t="shared" si="54"/>
        <v>14</v>
      </c>
      <c r="G444">
        <f>Weighting!$H$12</f>
        <v>0</v>
      </c>
      <c r="H444">
        <f t="array" ref="H444">FREQUENCY(IF('Data Transformation'!$B$4:$B$8425=B435,'Data Transformation'!$G$4:$G$8425),'Bin Analysis'!$B444)</f>
        <v>17</v>
      </c>
      <c r="I444">
        <f t="shared" si="55"/>
        <v>5</v>
      </c>
      <c r="J444">
        <f t="shared" si="56"/>
        <v>1</v>
      </c>
      <c r="K444">
        <f>J444*Weighting!$W$12</f>
        <v>1</v>
      </c>
      <c r="M444" s="14"/>
    </row>
    <row r="445" spans="1:25" x14ac:dyDescent="0.25">
      <c r="A445" s="32">
        <f>IF(Weighting!$P$13&gt;0,B445,"")</f>
        <v>1.238</v>
      </c>
      <c r="B445">
        <f>Weighting!$C$13</f>
        <v>1.238</v>
      </c>
      <c r="C445">
        <f>Weighting!$F$13</f>
        <v>0</v>
      </c>
      <c r="D445" t="b">
        <f>IF(C445=1,'Data Transformation'!$G$3+0.5*'Data Transformation'!$W$25,IF(C446=1,D446-'Data Transformation'!$W$25,FALSE))</f>
        <v>0</v>
      </c>
      <c r="E445" t="str">
        <f t="array" ref="E445">IF(ISLOGICAL(D445),"",FREQUENCY(IF('Data Transformation'!$B$425:$B$8425='Bin Analysis'!$B435,'Data Transformation'!$G$425:$G$8425),D445))</f>
        <v/>
      </c>
      <c r="F445" t="str">
        <f t="shared" si="54"/>
        <v/>
      </c>
      <c r="G445">
        <f>Weighting!$H$13</f>
        <v>0</v>
      </c>
      <c r="H445">
        <f t="array" ref="H445">FREQUENCY(IF('Data Transformation'!$B$4:$B$8425=B435,'Data Transformation'!$G$4:$G$8425),'Bin Analysis'!$B445)</f>
        <v>17</v>
      </c>
      <c r="I445">
        <f t="shared" si="55"/>
        <v>0</v>
      </c>
      <c r="J445">
        <f t="shared" si="56"/>
        <v>0</v>
      </c>
      <c r="K445">
        <f>J445*Weighting!$W$13</f>
        <v>0</v>
      </c>
      <c r="M445" s="14"/>
    </row>
    <row r="446" spans="1:25" x14ac:dyDescent="0.25">
      <c r="A446" s="32">
        <f>IF(Weighting!$P$14&gt;0,B446,"")</f>
        <v>1.369</v>
      </c>
      <c r="B446">
        <f>Weighting!$C$14</f>
        <v>1.369</v>
      </c>
      <c r="C446">
        <f>Weighting!$F$14</f>
        <v>0</v>
      </c>
      <c r="D446" t="b">
        <f>IF(C446=1,'Data Transformation'!$G$3+0.5*'Data Transformation'!$W$25,IF(C447=1,D447-'Data Transformation'!$W$25,FALSE))</f>
        <v>0</v>
      </c>
      <c r="E446" t="str">
        <f t="array" ref="E446">IF(ISLOGICAL(D446),"",FREQUENCY(IF('Data Transformation'!$B$425:$B$8425='Bin Analysis'!$B435,'Data Transformation'!$G$425:$G$8425),D446))</f>
        <v/>
      </c>
      <c r="F446" t="str">
        <f t="shared" si="54"/>
        <v/>
      </c>
      <c r="G446">
        <f>Weighting!$H$14</f>
        <v>0</v>
      </c>
      <c r="H446">
        <f t="array" ref="H446">FREQUENCY(IF('Data Transformation'!$B$4:$B$8425=B435,'Data Transformation'!$G$4:$G$8425),'Bin Analysis'!$B446)</f>
        <v>17</v>
      </c>
      <c r="I446">
        <f t="shared" si="55"/>
        <v>0</v>
      </c>
      <c r="J446">
        <f t="shared" si="56"/>
        <v>0</v>
      </c>
      <c r="K446">
        <f>J446*Weighting!$W$14</f>
        <v>0</v>
      </c>
      <c r="M446" s="14"/>
    </row>
    <row r="447" spans="1:25" x14ac:dyDescent="0.25">
      <c r="A447" s="32">
        <f>IF(Weighting!$P$15&gt;0,B447,"")</f>
        <v>1.5000009999999999</v>
      </c>
      <c r="B447">
        <f>Weighting!$C$15</f>
        <v>1.5000009999999999</v>
      </c>
      <c r="C447">
        <f>Weighting!$F$15</f>
        <v>0</v>
      </c>
      <c r="D447" t="b">
        <f>IF(C447=1,'Data Transformation'!$G$3+0.5*'Data Transformation'!$W$25,IF(C448=1,D448-'Data Transformation'!$W$25,FALSE))</f>
        <v>0</v>
      </c>
      <c r="E447" t="str">
        <f t="array" ref="E447">IF(ISLOGICAL(D447),"",FREQUENCY(IF('Data Transformation'!$B$425:$B$8425='Bin Analysis'!$B435,'Data Transformation'!$G$425:$G$8425),D447))</f>
        <v/>
      </c>
      <c r="F447" t="str">
        <f t="shared" si="54"/>
        <v/>
      </c>
      <c r="G447">
        <f>Weighting!$H$15</f>
        <v>0</v>
      </c>
      <c r="H447">
        <f t="array" ref="H447">FREQUENCY(IF('Data Transformation'!$B$4:$B$8425=B435,'Data Transformation'!$G$4:$G$8425),'Bin Analysis'!$B447)</f>
        <v>17</v>
      </c>
      <c r="I447">
        <f t="shared" si="55"/>
        <v>0</v>
      </c>
      <c r="J447">
        <f t="shared" si="56"/>
        <v>0</v>
      </c>
      <c r="K447">
        <f>J447*Weighting!$W$15</f>
        <v>0</v>
      </c>
      <c r="M447" s="14"/>
    </row>
    <row r="448" spans="1:25" x14ac:dyDescent="0.25">
      <c r="A448" s="32" t="str">
        <f>IF(Weighting!$P$16&gt;0,B448,"")</f>
        <v/>
      </c>
      <c r="B448">
        <f>Weighting!$C$16</f>
        <v>1.631</v>
      </c>
      <c r="C448">
        <f>Weighting!$F$16</f>
        <v>0</v>
      </c>
      <c r="D448" t="b">
        <f>IF(C448=1,'Data Transformation'!$G$3+0.5*'Data Transformation'!$W$25,IF(C449=1,D449-'Data Transformation'!$W$25,FALSE))</f>
        <v>0</v>
      </c>
      <c r="E448" t="str">
        <f t="array" ref="E448">IF(ISLOGICAL(D448),"",FREQUENCY(IF('Data Transformation'!$B$425:$B$8425='Bin Analysis'!$B435,'Data Transformation'!$G$425:$G$8425),D448))</f>
        <v/>
      </c>
      <c r="F448" t="str">
        <f t="shared" si="54"/>
        <v/>
      </c>
      <c r="G448">
        <f>Weighting!$H$16</f>
        <v>0</v>
      </c>
      <c r="H448">
        <f t="array" ref="H448">FREQUENCY(IF('Data Transformation'!$B$4:$B$8425=B435,'Data Transformation'!$G$4:$G$8425),'Bin Analysis'!$B448)</f>
        <v>17</v>
      </c>
      <c r="I448">
        <f t="shared" si="55"/>
        <v>0</v>
      </c>
      <c r="J448">
        <f t="shared" si="56"/>
        <v>0</v>
      </c>
      <c r="K448">
        <f>J448*Weighting!$W$16</f>
        <v>0</v>
      </c>
      <c r="M448" s="14"/>
    </row>
    <row r="449" spans="1:25" x14ac:dyDescent="0.25">
      <c r="A449" s="32" t="str">
        <f>IF(Weighting!$P$17&gt;0,B449,"")</f>
        <v/>
      </c>
      <c r="B449">
        <f>Weighting!$C$17</f>
        <v>1.762</v>
      </c>
      <c r="C449">
        <f>Weighting!$F$17</f>
        <v>0</v>
      </c>
      <c r="D449" t="b">
        <f>IF(C449=1,'Data Transformation'!$G$3+0.5*'Data Transformation'!$W$25,IF(C450=1,D450-'Data Transformation'!$W$25,FALSE))</f>
        <v>0</v>
      </c>
      <c r="E449" t="str">
        <f t="array" ref="E449">IF(ISLOGICAL(D449),"",FREQUENCY(IF('Data Transformation'!$B$425:$B$8425='Bin Analysis'!$B435,'Data Transformation'!$G$425:$G$8425),D449))</f>
        <v/>
      </c>
      <c r="F449" t="str">
        <f t="shared" si="54"/>
        <v/>
      </c>
      <c r="G449">
        <f>Weighting!$H$17</f>
        <v>0</v>
      </c>
      <c r="H449">
        <f t="array" ref="H449">FREQUENCY(IF('Data Transformation'!$B$4:$B$8425=B435,'Data Transformation'!$G$4:$G$8425),'Bin Analysis'!$B449)</f>
        <v>17</v>
      </c>
      <c r="I449">
        <f t="shared" si="55"/>
        <v>0</v>
      </c>
      <c r="J449">
        <f t="shared" si="56"/>
        <v>0</v>
      </c>
      <c r="K449">
        <f>J449*Weighting!$W$17</f>
        <v>0</v>
      </c>
      <c r="M449" s="14"/>
    </row>
    <row r="450" spans="1:25" x14ac:dyDescent="0.25">
      <c r="A450" s="32" t="str">
        <f>IF(Weighting!$P$18&gt;0,B450,"")</f>
        <v/>
      </c>
      <c r="B450">
        <f>Weighting!$C$18</f>
        <v>1.893</v>
      </c>
      <c r="C450">
        <f>Weighting!$F$18</f>
        <v>0</v>
      </c>
      <c r="D450" t="b">
        <f>IF(C450=1,'Data Transformation'!$G$3+0.5*'Data Transformation'!$W$25,IF(C451=1,D451-'Data Transformation'!$W$25,FALSE))</f>
        <v>0</v>
      </c>
      <c r="E450" t="str">
        <f t="array" ref="E450">IF(ISLOGICAL(D450),"",FREQUENCY(IF('Data Transformation'!$B$425:$B$8425='Bin Analysis'!$B435,'Data Transformation'!$G$425:$G$8425),D450))</f>
        <v/>
      </c>
      <c r="F450" t="str">
        <f t="shared" si="54"/>
        <v/>
      </c>
      <c r="G450">
        <f>Weighting!$H$18</f>
        <v>0</v>
      </c>
      <c r="H450">
        <f t="array" ref="H450">FREQUENCY(IF('Data Transformation'!$B$4:$B$8425=B435,'Data Transformation'!$G$4:$G$8425),'Bin Analysis'!$B450)</f>
        <v>17</v>
      </c>
      <c r="I450">
        <f t="shared" si="55"/>
        <v>0</v>
      </c>
      <c r="J450">
        <f t="shared" si="56"/>
        <v>0</v>
      </c>
      <c r="K450">
        <f>J450*Weighting!$W$18</f>
        <v>0</v>
      </c>
      <c r="M450" s="14"/>
    </row>
    <row r="451" spans="1:25" x14ac:dyDescent="0.25">
      <c r="A451" s="32" t="str">
        <f>IF(Weighting!$P$19&gt;0,B451,"")</f>
        <v/>
      </c>
      <c r="B451">
        <f>Weighting!$C$19</f>
        <v>2.024</v>
      </c>
      <c r="C451">
        <f>Weighting!$F$19</f>
        <v>0</v>
      </c>
      <c r="D451" t="b">
        <f>IF(C451=1,'Data Transformation'!$G$3+0.5*'Data Transformation'!$W$25,IF(C452=1,D452-'Data Transformation'!$W$25,FALSE))</f>
        <v>0</v>
      </c>
      <c r="E451" t="str">
        <f t="array" ref="E451">IF(ISLOGICAL(D451),"",FREQUENCY(IF('Data Transformation'!$B$425:$B$8425='Bin Analysis'!$B435,'Data Transformation'!$G$425:$G$8425),D451))</f>
        <v/>
      </c>
      <c r="F451" t="str">
        <f t="shared" si="54"/>
        <v/>
      </c>
      <c r="G451">
        <f>Weighting!$H$19</f>
        <v>0</v>
      </c>
      <c r="H451">
        <f t="array" ref="H451">FREQUENCY(IF('Data Transformation'!$B$4:$B$8425=B435,'Data Transformation'!$G$4:$G$8425),'Bin Analysis'!$B451)</f>
        <v>17</v>
      </c>
      <c r="I451">
        <f t="shared" si="55"/>
        <v>0</v>
      </c>
      <c r="J451">
        <f t="shared" si="56"/>
        <v>0</v>
      </c>
      <c r="K451">
        <f>J451*Weighting!$W$19</f>
        <v>0</v>
      </c>
      <c r="M451" s="14"/>
    </row>
    <row r="452" spans="1:25" x14ac:dyDescent="0.25">
      <c r="A452" s="32" t="str">
        <f>IF(Weighting!$P$20&gt;0,B452,"")</f>
        <v/>
      </c>
      <c r="B452">
        <f>Weighting!$C$20</f>
        <v>2.1550000000000002</v>
      </c>
      <c r="C452">
        <f>Weighting!$F$20</f>
        <v>0</v>
      </c>
      <c r="D452" t="b">
        <f>IF(C452=1,'Data Transformation'!$G$3+0.5*'Data Transformation'!$W$25,IF(C453=1,D453-'Data Transformation'!$W$25,FALSE))</f>
        <v>0</v>
      </c>
      <c r="E452" t="str">
        <f t="array" ref="E452">IF(ISLOGICAL(D452),"",FREQUENCY(IF('Data Transformation'!$B$425:$B$8425='Bin Analysis'!$B435,'Data Transformation'!$G$425:$G$8425),D452))</f>
        <v/>
      </c>
      <c r="F452" t="str">
        <f t="shared" si="54"/>
        <v/>
      </c>
      <c r="G452">
        <f>Weighting!$H$20</f>
        <v>0</v>
      </c>
      <c r="H452">
        <f t="array" ref="H452">FREQUENCY(IF('Data Transformation'!$B$4:$B$8425=B435,'Data Transformation'!$G$4:$G$8425),'Bin Analysis'!$B452)</f>
        <v>17</v>
      </c>
      <c r="I452">
        <f t="shared" si="55"/>
        <v>0</v>
      </c>
      <c r="J452">
        <f t="shared" si="56"/>
        <v>0</v>
      </c>
      <c r="K452">
        <f>J452*Weighting!$W$20</f>
        <v>0</v>
      </c>
      <c r="M452" s="14"/>
    </row>
    <row r="453" spans="1:25" x14ac:dyDescent="0.25">
      <c r="A453" s="32" t="str">
        <f>IF(Weighting!$P$21&gt;0,B453,"")</f>
        <v/>
      </c>
      <c r="B453">
        <f>Weighting!$C$21</f>
        <v>2.2860000000000005</v>
      </c>
      <c r="C453">
        <f>Weighting!$F$21</f>
        <v>0</v>
      </c>
      <c r="D453" t="b">
        <f>IF(C453=1,'Data Transformation'!$G$3+0.5*'Data Transformation'!$W$25,IF(C454=1,D454-'Data Transformation'!$W$25,FALSE))</f>
        <v>0</v>
      </c>
      <c r="E453" t="str">
        <f t="array" ref="E453">IF(ISLOGICAL(D453),"",FREQUENCY(IF('Data Transformation'!$B$425:$B$8425='Bin Analysis'!$B435,'Data Transformation'!$G$425:$G$8425),D453))</f>
        <v/>
      </c>
      <c r="F453" t="str">
        <f t="shared" si="54"/>
        <v/>
      </c>
      <c r="G453">
        <f>Weighting!$H$21</f>
        <v>0</v>
      </c>
      <c r="H453">
        <f t="array" ref="H453">FREQUENCY(IF('Data Transformation'!$B$4:$B$8425=B435,'Data Transformation'!$G$4:$G$8425),'Bin Analysis'!$B453)</f>
        <v>17</v>
      </c>
      <c r="I453">
        <f t="shared" si="55"/>
        <v>0</v>
      </c>
      <c r="J453">
        <f t="shared" si="56"/>
        <v>0</v>
      </c>
      <c r="K453">
        <f>J453*Weighting!$W$21</f>
        <v>0</v>
      </c>
      <c r="M453" s="14"/>
    </row>
    <row r="454" spans="1:25" x14ac:dyDescent="0.25">
      <c r="A454" s="32" t="str">
        <f>IF(Weighting!$P$22&gt;0,B454,"")</f>
        <v/>
      </c>
      <c r="B454">
        <f>Weighting!$C$22</f>
        <v>2.4170000000000007</v>
      </c>
      <c r="C454">
        <f>Weighting!$F$22</f>
        <v>0</v>
      </c>
      <c r="D454" t="b">
        <f>IF(C454=1,'Data Transformation'!$G$3+0.5*'Data Transformation'!$W$25,IF(C455=1,D455-'Data Transformation'!$W$25,FALSE))</f>
        <v>0</v>
      </c>
      <c r="E454" t="str">
        <f t="array" ref="E454">IF(ISLOGICAL(D454),"",FREQUENCY(IF('Data Transformation'!$B$425:$B$8425='Bin Analysis'!$B435,'Data Transformation'!$G$425:$G$8425),D454))</f>
        <v/>
      </c>
      <c r="F454" t="str">
        <f t="shared" si="54"/>
        <v/>
      </c>
      <c r="G454">
        <f>Weighting!$H$22</f>
        <v>0</v>
      </c>
      <c r="H454">
        <f t="array" ref="H454">FREQUENCY(IF('Data Transformation'!$B$4:$B$8425=B435,'Data Transformation'!$G$4:$G$8425),'Bin Analysis'!$B454)</f>
        <v>17</v>
      </c>
      <c r="I454">
        <f t="shared" si="55"/>
        <v>0</v>
      </c>
      <c r="J454">
        <f t="shared" si="56"/>
        <v>0</v>
      </c>
      <c r="K454">
        <f>J454*Weighting!$W$22</f>
        <v>0</v>
      </c>
      <c r="M454" s="14"/>
    </row>
    <row r="455" spans="1:25" x14ac:dyDescent="0.25">
      <c r="A455" s="32" t="str">
        <f>IF(Weighting!$P$23&gt;0,B455,"")</f>
        <v/>
      </c>
      <c r="B455">
        <f>Weighting!$C$23</f>
        <v>2.5480000000000009</v>
      </c>
      <c r="C455">
        <f>Weighting!$F$23</f>
        <v>0</v>
      </c>
      <c r="D455" t="b">
        <f>IF(C455=1,'Data Transformation'!$G$3+0.5*'Data Transformation'!$W$25,IF(C456=1,D456-'Data Transformation'!$W$25,FALSE))</f>
        <v>0</v>
      </c>
      <c r="E455" t="str">
        <f t="array" ref="E455">IF(ISLOGICAL(D455),"",FREQUENCY(IF('Data Transformation'!$B$425:$B$8425='Bin Analysis'!$B435,'Data Transformation'!$G$425:$G$8425),D455))</f>
        <v/>
      </c>
      <c r="F455" t="str">
        <f t="shared" si="54"/>
        <v/>
      </c>
      <c r="G455">
        <f>Weighting!$H$23</f>
        <v>0</v>
      </c>
      <c r="H455">
        <f t="array" ref="H455">FREQUENCY(IF('Data Transformation'!$B$4:$B$8425=B435,'Data Transformation'!$G$4:$G$8425),'Bin Analysis'!$B455)</f>
        <v>17</v>
      </c>
      <c r="I455">
        <f t="shared" si="55"/>
        <v>0</v>
      </c>
      <c r="J455">
        <f t="shared" si="56"/>
        <v>0</v>
      </c>
      <c r="K455">
        <f>J455*Weighting!$W$23</f>
        <v>0</v>
      </c>
      <c r="M455" s="14"/>
    </row>
    <row r="456" spans="1:25" x14ac:dyDescent="0.25">
      <c r="A456" s="32" t="str">
        <f>IF(Weighting!$P$24&gt;0,B456,"")</f>
        <v/>
      </c>
      <c r="B456">
        <f>Weighting!$C$24</f>
        <v>2.6790000000000012</v>
      </c>
      <c r="C456">
        <f>Weighting!$F$24</f>
        <v>0</v>
      </c>
      <c r="D456" t="b">
        <f>IF(C456=1,'Data Transformation'!$G$3+0.5*'Data Transformation'!$W$25,IF(C457=1,D457-'Data Transformation'!$W$25,FALSE))</f>
        <v>0</v>
      </c>
      <c r="E456" t="str">
        <f t="array" ref="E456">IF(ISLOGICAL(D456),"",FREQUENCY(IF('Data Transformation'!$B$425:$B$8425='Bin Analysis'!$B435,'Data Transformation'!$G$425:$G$8425),D456))</f>
        <v/>
      </c>
      <c r="F456" t="str">
        <f t="shared" si="54"/>
        <v/>
      </c>
      <c r="G456">
        <f>Weighting!$H$24</f>
        <v>0</v>
      </c>
      <c r="H456">
        <f t="array" ref="H456">FREQUENCY(IF('Data Transformation'!$B$4:$B$8425=B435,'Data Transformation'!$G$4:$G$8425),'Bin Analysis'!$B456)</f>
        <v>17</v>
      </c>
      <c r="I456">
        <f t="shared" si="55"/>
        <v>0</v>
      </c>
      <c r="J456">
        <f t="shared" si="56"/>
        <v>0</v>
      </c>
      <c r="K456">
        <f>J456*Weighting!$W$24</f>
        <v>0</v>
      </c>
      <c r="M456" s="14"/>
    </row>
    <row r="457" spans="1:25" x14ac:dyDescent="0.25">
      <c r="A457" s="32" t="str">
        <f>IF(Weighting!$P$25&gt;0,B457,"")</f>
        <v/>
      </c>
      <c r="B457">
        <f>Weighting!$C$25</f>
        <v>2.8100000000000014</v>
      </c>
      <c r="C457">
        <f>Weighting!$F$25</f>
        <v>0</v>
      </c>
      <c r="D457" t="b">
        <f>IF(C457=1,'Data Transformation'!$G$3+0.5*'Data Transformation'!$W$25,IF(C458=1,D458-'Data Transformation'!$W$25,FALSE))</f>
        <v>0</v>
      </c>
      <c r="E457" t="str">
        <f t="array" ref="E457">IF(ISLOGICAL(D457),"",FREQUENCY(IF('Data Transformation'!$B$425:$B$8425='Bin Analysis'!$B435,'Data Transformation'!$G$425:$G$8425),D457))</f>
        <v/>
      </c>
      <c r="F457" t="str">
        <f t="shared" si="54"/>
        <v/>
      </c>
      <c r="G457">
        <f>Weighting!$H$25</f>
        <v>0</v>
      </c>
      <c r="H457">
        <f t="array" ref="H457">FREQUENCY(IF('Data Transformation'!$B$4:$B$8425=B435,'Data Transformation'!$G$4:$G$8425),'Bin Analysis'!$B457)</f>
        <v>17</v>
      </c>
      <c r="I457">
        <f t="shared" si="55"/>
        <v>0</v>
      </c>
      <c r="J457">
        <f t="shared" si="56"/>
        <v>0</v>
      </c>
      <c r="K457">
        <f>J457*Weighting!$W$25</f>
        <v>0</v>
      </c>
      <c r="M457" s="14"/>
    </row>
    <row r="458" spans="1:25" x14ac:dyDescent="0.25">
      <c r="O458"/>
      <c r="P458"/>
      <c r="Q458"/>
      <c r="R458"/>
    </row>
    <row r="459" spans="1:25" ht="23.25" x14ac:dyDescent="0.35">
      <c r="A459" s="21" t="s">
        <v>0</v>
      </c>
      <c r="B459" s="21">
        <f>IFERROR(VLOOKUP(C459,'Data Transformation'!$L$6:$M$426,2,FALSE),"")</f>
        <v>19</v>
      </c>
      <c r="C459" s="21">
        <f>C435+1</f>
        <v>19</v>
      </c>
      <c r="D459" s="21"/>
      <c r="E459" s="21"/>
      <c r="F459" s="21"/>
      <c r="G459" s="21"/>
      <c r="H459" s="22"/>
      <c r="I459" s="22"/>
      <c r="J459" s="22"/>
      <c r="K459" s="21"/>
      <c r="L459" s="21">
        <f>B459</f>
        <v>19</v>
      </c>
      <c r="M459" s="23">
        <f>INDEX('Data Transformation'!$O$4:$O$424,MATCH($B459,'Data Transformation'!$M$4:$M$424,0),MATCH($M$2,'Data Transformation'!$O$3,0))</f>
        <v>20</v>
      </c>
      <c r="N459" s="27">
        <f>IF('Input and Summary Results'!$J$16="minimum",'Bin Analysis'!X460/(M459-1),'Bin Analysis'!Y459/('Bin Analysis'!M459-1))</f>
        <v>0</v>
      </c>
      <c r="O459" s="27">
        <f>IF(M459=FALSE,NA(),(VLOOKUP(1,C462:K481,4,FALSE))/(M459-1))</f>
        <v>0.42105263157894735</v>
      </c>
      <c r="P459" s="27">
        <f>IF(M459=FALSE,NA(),SUM(J462:J481)/Weighting!$S$5)</f>
        <v>0.5</v>
      </c>
      <c r="Q459" s="27">
        <f>IF(M459=FALSE,NA(),SUM(K462:K481)/Weighting!$S$6)</f>
        <v>0.52173913043478259</v>
      </c>
      <c r="R459" s="27">
        <f>IF(M459=FALSE,NA(),(VLOOKUP(1,G462:K481,3,FALSE))/(M459-1))</f>
        <v>0</v>
      </c>
      <c r="S459" s="22" t="str">
        <f>IF(M459=FALSE,NA(),IF(SUM(J462:J481)=2,"yes","no"))</f>
        <v>no</v>
      </c>
      <c r="X459" s="2" cm="2">
        <f t="array" ref="X459:X460">FREQUENCY(IF('Data Transformation'!$B$425:$B$6424='Bin Analysis'!L459,'Data Transformation'!$G$425:$G$6424),'Data Transformation'!$U$11)</f>
        <v>19</v>
      </c>
      <c r="Y459" s="2" cm="2">
        <f t="array" ref="Y459:Y460">FREQUENCY(IF('Data Transformation'!$B$425:$B$6424='Bin Analysis'!L459,'Data Transformation'!$G$425:$G$6424),'Data Transformation'!$U$12)</f>
        <v>11</v>
      </c>
    </row>
    <row r="460" spans="1:25" x14ac:dyDescent="0.25">
      <c r="A460" s="14" t="s">
        <v>66</v>
      </c>
      <c r="B460" t="s">
        <v>47</v>
      </c>
      <c r="C460" t="s">
        <v>5</v>
      </c>
      <c r="D460" t="s">
        <v>99</v>
      </c>
      <c r="E460" t="s">
        <v>100</v>
      </c>
      <c r="F460" t="s">
        <v>101</v>
      </c>
      <c r="G460" t="s">
        <v>69</v>
      </c>
      <c r="H460" t="s">
        <v>31</v>
      </c>
      <c r="I460" t="s">
        <v>32</v>
      </c>
      <c r="J460" t="s">
        <v>46</v>
      </c>
      <c r="K460" s="14" t="s">
        <v>45</v>
      </c>
      <c r="M460" s="14"/>
      <c r="X460" s="2">
        <v>0</v>
      </c>
      <c r="Y460" s="2">
        <v>8</v>
      </c>
    </row>
    <row r="461" spans="1:25" x14ac:dyDescent="0.25">
      <c r="A461" s="32"/>
      <c r="D461" t="b">
        <f>IF(C461=1,'Data Transformation'!$G$3+0.5*'Data Transformation'!$W$25,IF(C462=1,D462-'Data Transformation'!$W$25,FALSE))</f>
        <v>0</v>
      </c>
      <c r="E461" t="str">
        <f t="array" ref="E461">IF(ISLOGICAL(D461),"",FREQUENCY(IF('Data Transformation'!$B$425:$B$8425='Bin Analysis'!$B459,'Data Transformation'!$G$425:$G$8425),D461))</f>
        <v/>
      </c>
      <c r="F461" t="str">
        <f>IF(ISLOGICAL(D461),"",E461-E460)</f>
        <v/>
      </c>
      <c r="M461" s="14"/>
    </row>
    <row r="462" spans="1:25" x14ac:dyDescent="0.25">
      <c r="A462" s="32">
        <f>IF(Weighting!$P$6&gt;0,B462,"")</f>
        <v>0.32100000000000001</v>
      </c>
      <c r="B462">
        <f>Weighting!$C$6</f>
        <v>0.32100000000000001</v>
      </c>
      <c r="C462">
        <f>Weighting!$F$6</f>
        <v>0</v>
      </c>
      <c r="D462" t="b">
        <f>IF(C462=1,'Data Transformation'!$G$3+0.5*'Data Transformation'!$W$25,IF(C463=1,D463-'Data Transformation'!$W$25,FALSE))</f>
        <v>0</v>
      </c>
      <c r="E462" t="str">
        <f t="array" ref="E462">IF(ISLOGICAL(D462),"",FREQUENCY(IF('Data Transformation'!$B$425:$B$8425='Bin Analysis'!$B459,'Data Transformation'!$G$425:$G$8425),D462))</f>
        <v/>
      </c>
      <c r="F462" t="str">
        <f>IF(ISLOGICAL(D462),"",E462-E461)</f>
        <v/>
      </c>
      <c r="G462">
        <f>Weighting!$H$6</f>
        <v>1</v>
      </c>
      <c r="H462">
        <f t="array" ref="H462">FREQUENCY(IF('Data Transformation'!$B$4:$B$8425=B459,'Data Transformation'!$G$4:$G$8425),'Bin Analysis'!$B462)</f>
        <v>0</v>
      </c>
      <c r="I462">
        <f>H462-H461</f>
        <v>0</v>
      </c>
      <c r="J462">
        <f>IF(I462=0,0,1)</f>
        <v>0</v>
      </c>
      <c r="K462">
        <f>J462*Weighting!$W$6</f>
        <v>0</v>
      </c>
      <c r="M462" s="14"/>
    </row>
    <row r="463" spans="1:25" x14ac:dyDescent="0.25">
      <c r="A463" s="32">
        <f>IF(Weighting!$P$7&gt;0,B463,"")</f>
        <v>0.45200000000000001</v>
      </c>
      <c r="B463">
        <f>Weighting!$C$7</f>
        <v>0.45200000000000001</v>
      </c>
      <c r="C463">
        <f>Weighting!$F$7</f>
        <v>0</v>
      </c>
      <c r="D463" t="b">
        <f>IF(C463=1,'Data Transformation'!$G$3+0.5*'Data Transformation'!$W$25,IF(C464=1,D464-'Data Transformation'!$W$25,FALSE))</f>
        <v>0</v>
      </c>
      <c r="E463" t="str">
        <f t="array" ref="E463">IF(ISLOGICAL(D463),"",FREQUENCY(IF('Data Transformation'!$B$425:$B$8425='Bin Analysis'!$B459,'Data Transformation'!$G$425:$G$8425),D463))</f>
        <v/>
      </c>
      <c r="F463" t="str">
        <f t="shared" ref="F463:F481" si="57">IF(ISLOGICAL(D463),"",E463-E462)</f>
        <v/>
      </c>
      <c r="G463">
        <f>Weighting!$H$7</f>
        <v>0</v>
      </c>
      <c r="H463">
        <f t="array" ref="H463">FREQUENCY(IF('Data Transformation'!$B$4:$B$8425=B459,'Data Transformation'!$G$4:$G$8425),'Bin Analysis'!$B463)</f>
        <v>0</v>
      </c>
      <c r="I463">
        <f t="shared" ref="I463:I481" si="58">H463-H462</f>
        <v>0</v>
      </c>
      <c r="J463">
        <f>IF(I463=0,0,1)</f>
        <v>0</v>
      </c>
      <c r="K463">
        <f>J463*Weighting!$W$7</f>
        <v>0</v>
      </c>
      <c r="M463" s="14"/>
    </row>
    <row r="464" spans="1:25" x14ac:dyDescent="0.25">
      <c r="A464" s="32">
        <f>IF(Weighting!$P$8&gt;0,B464,"")</f>
        <v>0.58299999999999996</v>
      </c>
      <c r="B464">
        <f>Weighting!$C$8</f>
        <v>0.58299999999999996</v>
      </c>
      <c r="C464">
        <f>Weighting!$F$8</f>
        <v>0</v>
      </c>
      <c r="D464" t="b">
        <f>IF(C464=1,'Data Transformation'!$G$3+0.5*'Data Transformation'!$W$25,IF(C465=1,D465-'Data Transformation'!$W$25,FALSE))</f>
        <v>0</v>
      </c>
      <c r="E464" t="str">
        <f t="array" ref="E464">IF(ISLOGICAL(D464),"",FREQUENCY(IF('Data Transformation'!$B$425:$B$8425='Bin Analysis'!$B459,'Data Transformation'!$G$425:$G$8425),D464))</f>
        <v/>
      </c>
      <c r="F464" t="str">
        <f t="shared" si="57"/>
        <v/>
      </c>
      <c r="G464">
        <f>Weighting!$H$8</f>
        <v>0</v>
      </c>
      <c r="H464">
        <f t="array" ref="H464">FREQUENCY(IF('Data Transformation'!$B$4:$B$8425=B459,'Data Transformation'!$G$4:$G$8425),'Bin Analysis'!$B464)</f>
        <v>2</v>
      </c>
      <c r="I464">
        <f t="shared" si="58"/>
        <v>2</v>
      </c>
      <c r="J464">
        <f t="shared" ref="J464:J481" si="59">IF(I464=0,0,1)</f>
        <v>1</v>
      </c>
      <c r="K464">
        <f>J464*Weighting!$W$8</f>
        <v>3</v>
      </c>
      <c r="M464" s="14"/>
    </row>
    <row r="465" spans="1:13" x14ac:dyDescent="0.25">
      <c r="A465" s="32">
        <f>IF(Weighting!$P$9&gt;0,B465,"")</f>
        <v>0.71399999999999997</v>
      </c>
      <c r="B465" s="50">
        <f>Weighting!$C$9</f>
        <v>0.71399999999999997</v>
      </c>
      <c r="C465">
        <f>Weighting!$F$9</f>
        <v>0</v>
      </c>
      <c r="D465" t="b">
        <f>IF(C465=1,'Data Transformation'!$G$3+0.5*'Data Transformation'!$W$25,IF(C466=1,D466-'Data Transformation'!$W$25,FALSE))</f>
        <v>0</v>
      </c>
      <c r="E465" t="str">
        <f t="array" ref="E465">IF(ISLOGICAL(D465),"",FREQUENCY(IF('Data Transformation'!$B$425:$B$8425='Bin Analysis'!$B459,'Data Transformation'!$G$425:$G$8425),D465))</f>
        <v/>
      </c>
      <c r="F465" t="str">
        <f t="shared" si="57"/>
        <v/>
      </c>
      <c r="G465">
        <f>Weighting!$H$9</f>
        <v>0</v>
      </c>
      <c r="H465">
        <f t="array" ref="H465">FREQUENCY(IF('Data Transformation'!$B$4:$B$8425=B459,'Data Transformation'!$G$4:$G$8425),'Bin Analysis'!$B465)</f>
        <v>5</v>
      </c>
      <c r="I465">
        <f t="shared" si="58"/>
        <v>3</v>
      </c>
      <c r="J465">
        <f t="shared" si="59"/>
        <v>1</v>
      </c>
      <c r="K465">
        <f>J465*Weighting!$W$9</f>
        <v>3</v>
      </c>
      <c r="M465" s="14"/>
    </row>
    <row r="466" spans="1:13" x14ac:dyDescent="0.25">
      <c r="A466" s="32">
        <f>IF(Weighting!$P$10&gt;0,B466,"")</f>
        <v>0.84499999999999997</v>
      </c>
      <c r="B466">
        <f>Weighting!$C$10</f>
        <v>0.84499999999999997</v>
      </c>
      <c r="C466">
        <f>Weighting!$F$10</f>
        <v>0</v>
      </c>
      <c r="D466" t="b">
        <f>IF(C466=1,'Data Transformation'!$G$3+0.5*'Data Transformation'!$W$25,IF(C467=1,D467-'Data Transformation'!$W$25,FALSE))</f>
        <v>0</v>
      </c>
      <c r="E466" t="str">
        <f t="array" ref="E466">IF(ISLOGICAL(D466),"",FREQUENCY(IF('Data Transformation'!$B$425:$B$8425='Bin Analysis'!$B459,'Data Transformation'!$G$425:$G$8425),D466))</f>
        <v/>
      </c>
      <c r="F466" t="str">
        <f t="shared" si="57"/>
        <v/>
      </c>
      <c r="G466">
        <f>Weighting!$H$10</f>
        <v>0</v>
      </c>
      <c r="H466">
        <f t="array" ref="H466">FREQUENCY(IF('Data Transformation'!$B$4:$B$8425=B459,'Data Transformation'!$G$4:$G$8425),'Bin Analysis'!$B466)</f>
        <v>9</v>
      </c>
      <c r="I466">
        <f t="shared" si="58"/>
        <v>4</v>
      </c>
      <c r="J466">
        <f t="shared" si="59"/>
        <v>1</v>
      </c>
      <c r="K466">
        <f>J466*Weighting!$W$10</f>
        <v>3</v>
      </c>
      <c r="M466" s="14"/>
    </row>
    <row r="467" spans="1:13" x14ac:dyDescent="0.25">
      <c r="A467" s="32">
        <f>IF(Weighting!$P$11&gt;0,B467,"")</f>
        <v>0.97599999999999998</v>
      </c>
      <c r="B467">
        <f>Weighting!$C$11</f>
        <v>0.97599999999999998</v>
      </c>
      <c r="C467">
        <f>Weighting!$F$11</f>
        <v>0</v>
      </c>
      <c r="D467">
        <f>IF(C467=1,'Data Transformation'!$G$3+0.5*'Data Transformation'!$W$25,IF(C468=1,D468-'Data Transformation'!$W$25,FALSE))</f>
        <v>0.86899999999999999</v>
      </c>
      <c r="E467">
        <f t="array" ref="E467">IF(ISLOGICAL(D467),"",FREQUENCY(IF('Data Transformation'!$B$425:$B$8425='Bin Analysis'!$B459,'Data Transformation'!$G$425:$G$8425),D467))</f>
        <v>11</v>
      </c>
      <c r="F467" t="e">
        <f t="shared" si="57"/>
        <v>#VALUE!</v>
      </c>
      <c r="G467">
        <f>Weighting!$H$11</f>
        <v>0</v>
      </c>
      <c r="H467">
        <f t="array" ref="H467">FREQUENCY(IF('Data Transformation'!$B$4:$B$8425=B459,'Data Transformation'!$G$4:$G$8425),'Bin Analysis'!$B467)</f>
        <v>13</v>
      </c>
      <c r="I467">
        <f t="shared" si="58"/>
        <v>4</v>
      </c>
      <c r="J467">
        <f t="shared" si="59"/>
        <v>1</v>
      </c>
      <c r="K467">
        <f>J467*Weighting!$W$11</f>
        <v>2</v>
      </c>
      <c r="M467" s="14"/>
    </row>
    <row r="468" spans="1:13" x14ac:dyDescent="0.25">
      <c r="A468" s="32">
        <f>IF(Weighting!$P$12&gt;0,B468,"")</f>
        <v>1.107</v>
      </c>
      <c r="B468">
        <f>Weighting!$C$12</f>
        <v>1.107</v>
      </c>
      <c r="C468">
        <f>Weighting!$F$12</f>
        <v>1</v>
      </c>
      <c r="D468">
        <f>IF(C468=1,'Data Transformation'!$G$3+0.5*'Data Transformation'!$W$25,IF(C469=1,D469-'Data Transformation'!$W$25,FALSE))</f>
        <v>1.131</v>
      </c>
      <c r="E468">
        <f t="array" ref="E468">IF(ISLOGICAL(D468),"",FREQUENCY(IF('Data Transformation'!$B$425:$B$8425='Bin Analysis'!$B459,'Data Transformation'!$G$425:$G$8425),D468))</f>
        <v>19</v>
      </c>
      <c r="F468">
        <f t="shared" si="57"/>
        <v>8</v>
      </c>
      <c r="G468">
        <f>Weighting!$H$12</f>
        <v>0</v>
      </c>
      <c r="H468">
        <f t="array" ref="H468">FREQUENCY(IF('Data Transformation'!$B$4:$B$8425=B459,'Data Transformation'!$G$4:$G$8425),'Bin Analysis'!$B468)</f>
        <v>20</v>
      </c>
      <c r="I468">
        <f t="shared" si="58"/>
        <v>7</v>
      </c>
      <c r="J468">
        <f t="shared" si="59"/>
        <v>1</v>
      </c>
      <c r="K468">
        <f>J468*Weighting!$W$12</f>
        <v>1</v>
      </c>
      <c r="M468" s="14"/>
    </row>
    <row r="469" spans="1:13" x14ac:dyDescent="0.25">
      <c r="A469" s="32">
        <f>IF(Weighting!$P$13&gt;0,B469,"")</f>
        <v>1.238</v>
      </c>
      <c r="B469">
        <f>Weighting!$C$13</f>
        <v>1.238</v>
      </c>
      <c r="C469">
        <f>Weighting!$F$13</f>
        <v>0</v>
      </c>
      <c r="D469" t="b">
        <f>IF(C469=1,'Data Transformation'!$G$3+0.5*'Data Transformation'!$W$25,IF(C470=1,D470-'Data Transformation'!$W$25,FALSE))</f>
        <v>0</v>
      </c>
      <c r="E469" t="str">
        <f t="array" ref="E469">IF(ISLOGICAL(D469),"",FREQUENCY(IF('Data Transformation'!$B$425:$B$8425='Bin Analysis'!$B459,'Data Transformation'!$G$425:$G$8425),D469))</f>
        <v/>
      </c>
      <c r="F469" t="str">
        <f t="shared" si="57"/>
        <v/>
      </c>
      <c r="G469">
        <f>Weighting!$H$13</f>
        <v>0</v>
      </c>
      <c r="H469">
        <f t="array" ref="H469">FREQUENCY(IF('Data Transformation'!$B$4:$B$8425=B459,'Data Transformation'!$G$4:$G$8425),'Bin Analysis'!$B469)</f>
        <v>20</v>
      </c>
      <c r="I469">
        <f t="shared" si="58"/>
        <v>0</v>
      </c>
      <c r="J469">
        <f t="shared" si="59"/>
        <v>0</v>
      </c>
      <c r="K469">
        <f>J469*Weighting!$W$13</f>
        <v>0</v>
      </c>
      <c r="M469" s="14"/>
    </row>
    <row r="470" spans="1:13" x14ac:dyDescent="0.25">
      <c r="A470" s="32">
        <f>IF(Weighting!$P$14&gt;0,B470,"")</f>
        <v>1.369</v>
      </c>
      <c r="B470">
        <f>Weighting!$C$14</f>
        <v>1.369</v>
      </c>
      <c r="C470">
        <f>Weighting!$F$14</f>
        <v>0</v>
      </c>
      <c r="D470" t="b">
        <f>IF(C470=1,'Data Transformation'!$G$3+0.5*'Data Transformation'!$W$25,IF(C471=1,D471-'Data Transformation'!$W$25,FALSE))</f>
        <v>0</v>
      </c>
      <c r="E470" t="str">
        <f t="array" ref="E470">IF(ISLOGICAL(D470),"",FREQUENCY(IF('Data Transformation'!$B$425:$B$8425='Bin Analysis'!$B459,'Data Transformation'!$G$425:$G$8425),D470))</f>
        <v/>
      </c>
      <c r="F470" t="str">
        <f t="shared" si="57"/>
        <v/>
      </c>
      <c r="G470">
        <f>Weighting!$H$14</f>
        <v>0</v>
      </c>
      <c r="H470">
        <f t="array" ref="H470">FREQUENCY(IF('Data Transformation'!$B$4:$B$8425=B459,'Data Transformation'!$G$4:$G$8425),'Bin Analysis'!$B470)</f>
        <v>20</v>
      </c>
      <c r="I470">
        <f t="shared" si="58"/>
        <v>0</v>
      </c>
      <c r="J470">
        <f t="shared" si="59"/>
        <v>0</v>
      </c>
      <c r="K470">
        <f>J470*Weighting!$W$14</f>
        <v>0</v>
      </c>
      <c r="M470" s="14"/>
    </row>
    <row r="471" spans="1:13" x14ac:dyDescent="0.25">
      <c r="A471" s="32">
        <f>IF(Weighting!$P$15&gt;0,B471,"")</f>
        <v>1.5000009999999999</v>
      </c>
      <c r="B471">
        <f>Weighting!$C$15</f>
        <v>1.5000009999999999</v>
      </c>
      <c r="C471">
        <f>Weighting!$F$15</f>
        <v>0</v>
      </c>
      <c r="D471" t="b">
        <f>IF(C471=1,'Data Transformation'!$G$3+0.5*'Data Transformation'!$W$25,IF(C472=1,D472-'Data Transformation'!$W$25,FALSE))</f>
        <v>0</v>
      </c>
      <c r="E471" t="str">
        <f t="array" ref="E471">IF(ISLOGICAL(D471),"",FREQUENCY(IF('Data Transformation'!$B$425:$B$8425='Bin Analysis'!$B459,'Data Transformation'!$G$425:$G$8425),D471))</f>
        <v/>
      </c>
      <c r="F471" t="str">
        <f t="shared" si="57"/>
        <v/>
      </c>
      <c r="G471">
        <f>Weighting!$H$15</f>
        <v>0</v>
      </c>
      <c r="H471">
        <f t="array" ref="H471">FREQUENCY(IF('Data Transformation'!$B$4:$B$8425=B459,'Data Transformation'!$G$4:$G$8425),'Bin Analysis'!$B471)</f>
        <v>20</v>
      </c>
      <c r="I471">
        <f t="shared" si="58"/>
        <v>0</v>
      </c>
      <c r="J471">
        <f t="shared" si="59"/>
        <v>0</v>
      </c>
      <c r="K471">
        <f>J471*Weighting!$W$15</f>
        <v>0</v>
      </c>
      <c r="M471" s="14"/>
    </row>
    <row r="472" spans="1:13" x14ac:dyDescent="0.25">
      <c r="A472" s="32" t="str">
        <f>IF(Weighting!$P$16&gt;0,B472,"")</f>
        <v/>
      </c>
      <c r="B472">
        <f>Weighting!$C$16</f>
        <v>1.631</v>
      </c>
      <c r="C472">
        <f>Weighting!$F$16</f>
        <v>0</v>
      </c>
      <c r="D472" t="b">
        <f>IF(C472=1,'Data Transformation'!$G$3+0.5*'Data Transformation'!$W$25,IF(C473=1,D473-'Data Transformation'!$W$25,FALSE))</f>
        <v>0</v>
      </c>
      <c r="E472" t="str">
        <f t="array" ref="E472">IF(ISLOGICAL(D472),"",FREQUENCY(IF('Data Transformation'!$B$425:$B$8425='Bin Analysis'!$B459,'Data Transformation'!$G$425:$G$8425),D472))</f>
        <v/>
      </c>
      <c r="F472" t="str">
        <f t="shared" si="57"/>
        <v/>
      </c>
      <c r="G472">
        <f>Weighting!$H$16</f>
        <v>0</v>
      </c>
      <c r="H472">
        <f t="array" ref="H472">FREQUENCY(IF('Data Transformation'!$B$4:$B$8425=B459,'Data Transformation'!$G$4:$G$8425),'Bin Analysis'!$B472)</f>
        <v>20</v>
      </c>
      <c r="I472">
        <f t="shared" si="58"/>
        <v>0</v>
      </c>
      <c r="J472">
        <f t="shared" si="59"/>
        <v>0</v>
      </c>
      <c r="K472">
        <f>J472*Weighting!$W$16</f>
        <v>0</v>
      </c>
      <c r="M472" s="14"/>
    </row>
    <row r="473" spans="1:13" x14ac:dyDescent="0.25">
      <c r="A473" s="32" t="str">
        <f>IF(Weighting!$P$17&gt;0,B473,"")</f>
        <v/>
      </c>
      <c r="B473">
        <f>Weighting!$C$17</f>
        <v>1.762</v>
      </c>
      <c r="C473">
        <f>Weighting!$F$17</f>
        <v>0</v>
      </c>
      <c r="D473" t="b">
        <f>IF(C473=1,'Data Transformation'!$G$3+0.5*'Data Transformation'!$W$25,IF(C474=1,D474-'Data Transformation'!$W$25,FALSE))</f>
        <v>0</v>
      </c>
      <c r="E473" t="str">
        <f t="array" ref="E473">IF(ISLOGICAL(D473),"",FREQUENCY(IF('Data Transformation'!$B$425:$B$8425='Bin Analysis'!$B459,'Data Transformation'!$G$425:$G$8425),D473))</f>
        <v/>
      </c>
      <c r="F473" t="str">
        <f t="shared" si="57"/>
        <v/>
      </c>
      <c r="G473">
        <f>Weighting!$H$17</f>
        <v>0</v>
      </c>
      <c r="H473">
        <f t="array" ref="H473">FREQUENCY(IF('Data Transformation'!$B$4:$B$8425=B459,'Data Transformation'!$G$4:$G$8425),'Bin Analysis'!$B473)</f>
        <v>20</v>
      </c>
      <c r="I473">
        <f t="shared" si="58"/>
        <v>0</v>
      </c>
      <c r="J473">
        <f t="shared" si="59"/>
        <v>0</v>
      </c>
      <c r="K473">
        <f>J473*Weighting!$W$17</f>
        <v>0</v>
      </c>
      <c r="M473" s="14"/>
    </row>
    <row r="474" spans="1:13" x14ac:dyDescent="0.25">
      <c r="A474" s="32" t="str">
        <f>IF(Weighting!$P$18&gt;0,B474,"")</f>
        <v/>
      </c>
      <c r="B474">
        <f>Weighting!$C$18</f>
        <v>1.893</v>
      </c>
      <c r="C474">
        <f>Weighting!$F$18</f>
        <v>0</v>
      </c>
      <c r="D474" t="b">
        <f>IF(C474=1,'Data Transformation'!$G$3+0.5*'Data Transformation'!$W$25,IF(C475=1,D475-'Data Transformation'!$W$25,FALSE))</f>
        <v>0</v>
      </c>
      <c r="E474" t="str">
        <f t="array" ref="E474">IF(ISLOGICAL(D474),"",FREQUENCY(IF('Data Transformation'!$B$425:$B$8425='Bin Analysis'!$B459,'Data Transformation'!$G$425:$G$8425),D474))</f>
        <v/>
      </c>
      <c r="F474" t="str">
        <f t="shared" si="57"/>
        <v/>
      </c>
      <c r="G474">
        <f>Weighting!$H$18</f>
        <v>0</v>
      </c>
      <c r="H474">
        <f t="array" ref="H474">FREQUENCY(IF('Data Transformation'!$B$4:$B$8425=B459,'Data Transformation'!$G$4:$G$8425),'Bin Analysis'!$B474)</f>
        <v>20</v>
      </c>
      <c r="I474">
        <f t="shared" si="58"/>
        <v>0</v>
      </c>
      <c r="J474">
        <f t="shared" si="59"/>
        <v>0</v>
      </c>
      <c r="K474">
        <f>J474*Weighting!$W$18</f>
        <v>0</v>
      </c>
      <c r="M474" s="14"/>
    </row>
    <row r="475" spans="1:13" x14ac:dyDescent="0.25">
      <c r="A475" s="32" t="str">
        <f>IF(Weighting!$P$19&gt;0,B475,"")</f>
        <v/>
      </c>
      <c r="B475">
        <f>Weighting!$C$19</f>
        <v>2.024</v>
      </c>
      <c r="C475">
        <f>Weighting!$F$19</f>
        <v>0</v>
      </c>
      <c r="D475" t="b">
        <f>IF(C475=1,'Data Transformation'!$G$3+0.5*'Data Transformation'!$W$25,IF(C476=1,D476-'Data Transformation'!$W$25,FALSE))</f>
        <v>0</v>
      </c>
      <c r="E475" t="str">
        <f t="array" ref="E475">IF(ISLOGICAL(D475),"",FREQUENCY(IF('Data Transformation'!$B$425:$B$8425='Bin Analysis'!$B459,'Data Transformation'!$G$425:$G$8425),D475))</f>
        <v/>
      </c>
      <c r="F475" t="str">
        <f t="shared" si="57"/>
        <v/>
      </c>
      <c r="G475">
        <f>Weighting!$H$19</f>
        <v>0</v>
      </c>
      <c r="H475">
        <f t="array" ref="H475">FREQUENCY(IF('Data Transformation'!$B$4:$B$8425=B459,'Data Transformation'!$G$4:$G$8425),'Bin Analysis'!$B475)</f>
        <v>20</v>
      </c>
      <c r="I475">
        <f t="shared" si="58"/>
        <v>0</v>
      </c>
      <c r="J475">
        <f t="shared" si="59"/>
        <v>0</v>
      </c>
      <c r="K475">
        <f>J475*Weighting!$W$19</f>
        <v>0</v>
      </c>
      <c r="M475" s="14"/>
    </row>
    <row r="476" spans="1:13" x14ac:dyDescent="0.25">
      <c r="A476" s="32" t="str">
        <f>IF(Weighting!$P$20&gt;0,B476,"")</f>
        <v/>
      </c>
      <c r="B476">
        <f>Weighting!$C$20</f>
        <v>2.1550000000000002</v>
      </c>
      <c r="C476">
        <f>Weighting!$F$20</f>
        <v>0</v>
      </c>
      <c r="D476" t="b">
        <f>IF(C476=1,'Data Transformation'!$G$3+0.5*'Data Transformation'!$W$25,IF(C477=1,D477-'Data Transformation'!$W$25,FALSE))</f>
        <v>0</v>
      </c>
      <c r="E476" t="str">
        <f t="array" ref="E476">IF(ISLOGICAL(D476),"",FREQUENCY(IF('Data Transformation'!$B$425:$B$8425='Bin Analysis'!$B459,'Data Transformation'!$G$425:$G$8425),D476))</f>
        <v/>
      </c>
      <c r="F476" t="str">
        <f t="shared" si="57"/>
        <v/>
      </c>
      <c r="G476">
        <f>Weighting!$H$20</f>
        <v>0</v>
      </c>
      <c r="H476">
        <f t="array" ref="H476">FREQUENCY(IF('Data Transformation'!$B$4:$B$8425=B459,'Data Transformation'!$G$4:$G$8425),'Bin Analysis'!$B476)</f>
        <v>20</v>
      </c>
      <c r="I476">
        <f t="shared" si="58"/>
        <v>0</v>
      </c>
      <c r="J476">
        <f t="shared" si="59"/>
        <v>0</v>
      </c>
      <c r="K476">
        <f>J476*Weighting!$W$20</f>
        <v>0</v>
      </c>
      <c r="M476" s="14"/>
    </row>
    <row r="477" spans="1:13" x14ac:dyDescent="0.25">
      <c r="A477" s="32" t="str">
        <f>IF(Weighting!$P$21&gt;0,B477,"")</f>
        <v/>
      </c>
      <c r="B477">
        <f>Weighting!$C$21</f>
        <v>2.2860000000000005</v>
      </c>
      <c r="C477">
        <f>Weighting!$F$21</f>
        <v>0</v>
      </c>
      <c r="D477" t="b">
        <f>IF(C477=1,'Data Transformation'!$G$3+0.5*'Data Transformation'!$W$25,IF(C478=1,D478-'Data Transformation'!$W$25,FALSE))</f>
        <v>0</v>
      </c>
      <c r="E477" t="str">
        <f t="array" ref="E477">IF(ISLOGICAL(D477),"",FREQUENCY(IF('Data Transformation'!$B$425:$B$8425='Bin Analysis'!$B459,'Data Transformation'!$G$425:$G$8425),D477))</f>
        <v/>
      </c>
      <c r="F477" t="str">
        <f t="shared" si="57"/>
        <v/>
      </c>
      <c r="G477">
        <f>Weighting!$H$21</f>
        <v>0</v>
      </c>
      <c r="H477">
        <f t="array" ref="H477">FREQUENCY(IF('Data Transformation'!$B$4:$B$8425=B459,'Data Transformation'!$G$4:$G$8425),'Bin Analysis'!$B477)</f>
        <v>20</v>
      </c>
      <c r="I477">
        <f t="shared" si="58"/>
        <v>0</v>
      </c>
      <c r="J477">
        <f t="shared" si="59"/>
        <v>0</v>
      </c>
      <c r="K477">
        <f>J477*Weighting!$W$21</f>
        <v>0</v>
      </c>
      <c r="M477" s="14"/>
    </row>
    <row r="478" spans="1:13" x14ac:dyDescent="0.25">
      <c r="A478" s="32" t="str">
        <f>IF(Weighting!$P$22&gt;0,B478,"")</f>
        <v/>
      </c>
      <c r="B478">
        <f>Weighting!$C$22</f>
        <v>2.4170000000000007</v>
      </c>
      <c r="C478">
        <f>Weighting!$F$22</f>
        <v>0</v>
      </c>
      <c r="D478" t="b">
        <f>IF(C478=1,'Data Transformation'!$G$3+0.5*'Data Transformation'!$W$25,IF(C479=1,D479-'Data Transformation'!$W$25,FALSE))</f>
        <v>0</v>
      </c>
      <c r="E478" t="str">
        <f t="array" ref="E478">IF(ISLOGICAL(D478),"",FREQUENCY(IF('Data Transformation'!$B$425:$B$8425='Bin Analysis'!$B459,'Data Transformation'!$G$425:$G$8425),D478))</f>
        <v/>
      </c>
      <c r="F478" t="str">
        <f t="shared" si="57"/>
        <v/>
      </c>
      <c r="G478">
        <f>Weighting!$H$22</f>
        <v>0</v>
      </c>
      <c r="H478">
        <f t="array" ref="H478">FREQUENCY(IF('Data Transformation'!$B$4:$B$8425=B459,'Data Transformation'!$G$4:$G$8425),'Bin Analysis'!$B478)</f>
        <v>20</v>
      </c>
      <c r="I478">
        <f t="shared" si="58"/>
        <v>0</v>
      </c>
      <c r="J478">
        <f t="shared" si="59"/>
        <v>0</v>
      </c>
      <c r="K478">
        <f>J478*Weighting!$W$22</f>
        <v>0</v>
      </c>
      <c r="M478" s="14"/>
    </row>
    <row r="479" spans="1:13" x14ac:dyDescent="0.25">
      <c r="A479" s="32" t="str">
        <f>IF(Weighting!$P$23&gt;0,B479,"")</f>
        <v/>
      </c>
      <c r="B479">
        <f>Weighting!$C$23</f>
        <v>2.5480000000000009</v>
      </c>
      <c r="C479">
        <f>Weighting!$F$23</f>
        <v>0</v>
      </c>
      <c r="D479" t="b">
        <f>IF(C479=1,'Data Transformation'!$G$3+0.5*'Data Transformation'!$W$25,IF(C480=1,D480-'Data Transformation'!$W$25,FALSE))</f>
        <v>0</v>
      </c>
      <c r="E479" t="str">
        <f t="array" ref="E479">IF(ISLOGICAL(D479),"",FREQUENCY(IF('Data Transformation'!$B$425:$B$8425='Bin Analysis'!$B459,'Data Transformation'!$G$425:$G$8425),D479))</f>
        <v/>
      </c>
      <c r="F479" t="str">
        <f t="shared" si="57"/>
        <v/>
      </c>
      <c r="G479">
        <f>Weighting!$H$23</f>
        <v>0</v>
      </c>
      <c r="H479">
        <f t="array" ref="H479">FREQUENCY(IF('Data Transformation'!$B$4:$B$8425=B459,'Data Transformation'!$G$4:$G$8425),'Bin Analysis'!$B479)</f>
        <v>20</v>
      </c>
      <c r="I479">
        <f t="shared" si="58"/>
        <v>0</v>
      </c>
      <c r="J479">
        <f t="shared" si="59"/>
        <v>0</v>
      </c>
      <c r="K479">
        <f>J479*Weighting!$W$23</f>
        <v>0</v>
      </c>
      <c r="M479" s="14"/>
    </row>
    <row r="480" spans="1:13" x14ac:dyDescent="0.25">
      <c r="A480" s="32" t="str">
        <f>IF(Weighting!$P$24&gt;0,B480,"")</f>
        <v/>
      </c>
      <c r="B480">
        <f>Weighting!$C$24</f>
        <v>2.6790000000000012</v>
      </c>
      <c r="C480">
        <f>Weighting!$F$24</f>
        <v>0</v>
      </c>
      <c r="D480" t="b">
        <f>IF(C480=1,'Data Transformation'!$G$3+0.5*'Data Transformation'!$W$25,IF(C481=1,D481-'Data Transformation'!$W$25,FALSE))</f>
        <v>0</v>
      </c>
      <c r="E480" t="str">
        <f t="array" ref="E480">IF(ISLOGICAL(D480),"",FREQUENCY(IF('Data Transformation'!$B$425:$B$8425='Bin Analysis'!$B459,'Data Transformation'!$G$425:$G$8425),D480))</f>
        <v/>
      </c>
      <c r="F480" t="str">
        <f t="shared" si="57"/>
        <v/>
      </c>
      <c r="G480">
        <f>Weighting!$H$24</f>
        <v>0</v>
      </c>
      <c r="H480">
        <f t="array" ref="H480">FREQUENCY(IF('Data Transformation'!$B$4:$B$8425=B459,'Data Transformation'!$G$4:$G$8425),'Bin Analysis'!$B480)</f>
        <v>20</v>
      </c>
      <c r="I480">
        <f t="shared" si="58"/>
        <v>0</v>
      </c>
      <c r="J480">
        <f t="shared" si="59"/>
        <v>0</v>
      </c>
      <c r="K480">
        <f>J480*Weighting!$W$24</f>
        <v>0</v>
      </c>
      <c r="M480" s="14"/>
    </row>
    <row r="481" spans="1:25" x14ac:dyDescent="0.25">
      <c r="A481" s="32" t="str">
        <f>IF(Weighting!$P$25&gt;0,B481,"")</f>
        <v/>
      </c>
      <c r="B481">
        <f>Weighting!$C$25</f>
        <v>2.8100000000000014</v>
      </c>
      <c r="C481">
        <f>Weighting!$F$25</f>
        <v>0</v>
      </c>
      <c r="D481" t="b">
        <f>IF(C481=1,'Data Transformation'!$G$3+0.5*'Data Transformation'!$W$25,IF(C482=1,D482-'Data Transformation'!$W$25,FALSE))</f>
        <v>0</v>
      </c>
      <c r="E481" t="str">
        <f t="array" ref="E481">IF(ISLOGICAL(D481),"",FREQUENCY(IF('Data Transformation'!$B$425:$B$8425='Bin Analysis'!$B459,'Data Transformation'!$G$425:$G$8425),D481))</f>
        <v/>
      </c>
      <c r="F481" t="str">
        <f t="shared" si="57"/>
        <v/>
      </c>
      <c r="G481">
        <f>Weighting!$H$25</f>
        <v>0</v>
      </c>
      <c r="H481">
        <f t="array" ref="H481">FREQUENCY(IF('Data Transformation'!$B$4:$B$8425=B459,'Data Transformation'!$G$4:$G$8425),'Bin Analysis'!$B481)</f>
        <v>20</v>
      </c>
      <c r="I481">
        <f t="shared" si="58"/>
        <v>0</v>
      </c>
      <c r="J481">
        <f t="shared" si="59"/>
        <v>0</v>
      </c>
      <c r="K481">
        <f>J481*Weighting!$W$25</f>
        <v>0</v>
      </c>
      <c r="M481" s="14"/>
    </row>
    <row r="482" spans="1:25" x14ac:dyDescent="0.25">
      <c r="A482" s="32"/>
      <c r="M482" s="14"/>
      <c r="N482" s="55"/>
    </row>
    <row r="483" spans="1:25" ht="23.25" x14ac:dyDescent="0.35">
      <c r="A483" s="21" t="s">
        <v>0</v>
      </c>
      <c r="B483" s="21">
        <f>IFERROR(VLOOKUP(C483,'Data Transformation'!$L$6:$M$426,2,FALSE),"")</f>
        <v>20</v>
      </c>
      <c r="C483" s="21">
        <f>C459+1</f>
        <v>20</v>
      </c>
      <c r="D483" s="21"/>
      <c r="E483" s="21"/>
      <c r="F483" s="21"/>
      <c r="G483" s="21"/>
      <c r="H483" s="22"/>
      <c r="I483" s="22"/>
      <c r="J483" s="22"/>
      <c r="K483" s="21"/>
      <c r="L483" s="21">
        <f>B483</f>
        <v>20</v>
      </c>
      <c r="M483" s="23">
        <f>INDEX('Data Transformation'!$O$4:$O$424,MATCH($B483,'Data Transformation'!$M$4:$M$424,0),MATCH($M$2,'Data Transformation'!$O$3,0))</f>
        <v>20</v>
      </c>
      <c r="N483" s="27">
        <f>IF('Input and Summary Results'!$J$16="minimum",'Bin Analysis'!X484/(M483-1),'Bin Analysis'!Y483/('Bin Analysis'!M483-1))</f>
        <v>0</v>
      </c>
      <c r="O483" s="27">
        <f>IF(M483=FALSE,NA(),(VLOOKUP(1,C486:K505,4,FALSE))/(M483-1))</f>
        <v>0.94736842105263153</v>
      </c>
      <c r="P483" s="27">
        <f>IF(M483=FALSE,NA(),SUM(J486:J505)/Weighting!$S$5)</f>
        <v>0.3</v>
      </c>
      <c r="Q483" s="27">
        <f>IF(M483=FALSE,NA(),SUM(K486:K505)/Weighting!$S$6)</f>
        <v>0.21739130434782608</v>
      </c>
      <c r="R483" s="27">
        <f>IF(M483=FALSE,NA(),(VLOOKUP(1,G486:K505,3,FALSE))/(M483-1))</f>
        <v>0</v>
      </c>
      <c r="S483" s="22" t="str">
        <f>IF(M483=FALSE,NA(),IF(SUM(J486:J505)=2,"yes","no"))</f>
        <v>no</v>
      </c>
      <c r="X483" s="2" cm="2">
        <f t="array" ref="X483:X484">FREQUENCY(IF('Data Transformation'!$B$425:$B$6424='Bin Analysis'!L483,'Data Transformation'!$G$425:$G$6424),'Data Transformation'!$U$11)</f>
        <v>19</v>
      </c>
      <c r="Y483" s="2" cm="2">
        <f t="array" ref="Y483:Y484">FREQUENCY(IF('Data Transformation'!$B$425:$B$6424='Bin Analysis'!L483,'Data Transformation'!$G$425:$G$6424),'Data Transformation'!$U$12)</f>
        <v>1</v>
      </c>
    </row>
    <row r="484" spans="1:25" x14ac:dyDescent="0.25">
      <c r="A484" s="14" t="s">
        <v>66</v>
      </c>
      <c r="B484" t="s">
        <v>47</v>
      </c>
      <c r="C484" t="s">
        <v>5</v>
      </c>
      <c r="D484" t="s">
        <v>99</v>
      </c>
      <c r="E484" t="s">
        <v>100</v>
      </c>
      <c r="F484" t="s">
        <v>101</v>
      </c>
      <c r="G484" t="s">
        <v>69</v>
      </c>
      <c r="H484" t="s">
        <v>31</v>
      </c>
      <c r="I484" t="s">
        <v>32</v>
      </c>
      <c r="J484" t="s">
        <v>46</v>
      </c>
      <c r="K484" s="14" t="s">
        <v>45</v>
      </c>
      <c r="M484" s="14"/>
      <c r="X484" s="2">
        <v>0</v>
      </c>
      <c r="Y484" s="2">
        <v>18</v>
      </c>
    </row>
    <row r="485" spans="1:25" x14ac:dyDescent="0.25">
      <c r="A485" s="32"/>
      <c r="D485" t="b">
        <f>IF(C485=1,'Data Transformation'!$G$3+0.5*'Data Transformation'!$W$25,IF(C486=1,D486-'Data Transformation'!$W$25,FALSE))</f>
        <v>0</v>
      </c>
      <c r="E485" t="str">
        <f t="array" ref="E485">IF(ISLOGICAL(D485),"",FREQUENCY(IF('Data Transformation'!$B$425:$B$8425='Bin Analysis'!$B483,'Data Transformation'!$G$425:$G$8425),D485))</f>
        <v/>
      </c>
      <c r="F485" t="str">
        <f>IF(ISLOGICAL(D485),"",E485-E484)</f>
        <v/>
      </c>
      <c r="M485" s="14"/>
    </row>
    <row r="486" spans="1:25" x14ac:dyDescent="0.25">
      <c r="A486" s="32">
        <f>IF(Weighting!$P$6&gt;0,B486,"")</f>
        <v>0.32100000000000001</v>
      </c>
      <c r="B486">
        <f>Weighting!$C$6</f>
        <v>0.32100000000000001</v>
      </c>
      <c r="C486">
        <f>Weighting!$F$6</f>
        <v>0</v>
      </c>
      <c r="D486" t="b">
        <f>IF(C486=1,'Data Transformation'!$G$3+0.5*'Data Transformation'!$W$25,IF(C487=1,D487-'Data Transformation'!$W$25,FALSE))</f>
        <v>0</v>
      </c>
      <c r="E486" t="str">
        <f t="array" ref="E486">IF(ISLOGICAL(D486),"",FREQUENCY(IF('Data Transformation'!$B$425:$B$8425='Bin Analysis'!$B483,'Data Transformation'!$G$425:$G$8425),D486))</f>
        <v/>
      </c>
      <c r="F486" t="str">
        <f>IF(ISLOGICAL(D486),"",E486-E485)</f>
        <v/>
      </c>
      <c r="G486">
        <f>Weighting!$H$6</f>
        <v>1</v>
      </c>
      <c r="H486">
        <f t="array" ref="H486">FREQUENCY(IF('Data Transformation'!$B$4:$B$8425=B483,'Data Transformation'!$G$4:$G$8425),'Bin Analysis'!$B486)</f>
        <v>0</v>
      </c>
      <c r="I486">
        <f>H486-H485</f>
        <v>0</v>
      </c>
      <c r="J486">
        <f>IF(I486=0,0,1)</f>
        <v>0</v>
      </c>
      <c r="K486">
        <f>J486*Weighting!$W$6</f>
        <v>0</v>
      </c>
      <c r="M486" s="14"/>
    </row>
    <row r="487" spans="1:25" x14ac:dyDescent="0.25">
      <c r="A487" s="32">
        <f>IF(Weighting!$P$7&gt;0,B487,"")</f>
        <v>0.45200000000000001</v>
      </c>
      <c r="B487">
        <f>Weighting!$C$7</f>
        <v>0.45200000000000001</v>
      </c>
      <c r="C487">
        <f>Weighting!$F$7</f>
        <v>0</v>
      </c>
      <c r="D487" t="b">
        <f>IF(C487=1,'Data Transformation'!$G$3+0.5*'Data Transformation'!$W$25,IF(C488=1,D488-'Data Transformation'!$W$25,FALSE))</f>
        <v>0</v>
      </c>
      <c r="E487" t="str">
        <f t="array" ref="E487">IF(ISLOGICAL(D487),"",FREQUENCY(IF('Data Transformation'!$B$425:$B$8425='Bin Analysis'!$B483,'Data Transformation'!$G$425:$G$8425),D487))</f>
        <v/>
      </c>
      <c r="F487" t="str">
        <f t="shared" ref="F487:F505" si="60">IF(ISLOGICAL(D487),"",E487-E486)</f>
        <v/>
      </c>
      <c r="G487">
        <f>Weighting!$H$7</f>
        <v>0</v>
      </c>
      <c r="H487">
        <f t="array" ref="H487">FREQUENCY(IF('Data Transformation'!$B$4:$B$8425=B483,'Data Transformation'!$G$4:$G$8425),'Bin Analysis'!$B487)</f>
        <v>0</v>
      </c>
      <c r="I487">
        <f t="shared" ref="I487:I505" si="61">H487-H486</f>
        <v>0</v>
      </c>
      <c r="J487">
        <f>IF(I487=0,0,1)</f>
        <v>0</v>
      </c>
      <c r="K487">
        <f>J487*Weighting!$W$7</f>
        <v>0</v>
      </c>
      <c r="M487" s="14"/>
    </row>
    <row r="488" spans="1:25" x14ac:dyDescent="0.25">
      <c r="A488" s="32">
        <f>IF(Weighting!$P$8&gt;0,B488,"")</f>
        <v>0.58299999999999996</v>
      </c>
      <c r="B488">
        <f>Weighting!$C$8</f>
        <v>0.58299999999999996</v>
      </c>
      <c r="C488">
        <f>Weighting!$F$8</f>
        <v>0</v>
      </c>
      <c r="D488" t="b">
        <f>IF(C488=1,'Data Transformation'!$G$3+0.5*'Data Transformation'!$W$25,IF(C489=1,D489-'Data Transformation'!$W$25,FALSE))</f>
        <v>0</v>
      </c>
      <c r="E488" t="str">
        <f t="array" ref="E488">IF(ISLOGICAL(D488),"",FREQUENCY(IF('Data Transformation'!$B$425:$B$8425='Bin Analysis'!$B483,'Data Transformation'!$G$425:$G$8425),D488))</f>
        <v/>
      </c>
      <c r="F488" t="str">
        <f t="shared" si="60"/>
        <v/>
      </c>
      <c r="G488">
        <f>Weighting!$H$8</f>
        <v>0</v>
      </c>
      <c r="H488">
        <f t="array" ref="H488">FREQUENCY(IF('Data Transformation'!$B$4:$B$8425=B483,'Data Transformation'!$G$4:$G$8425),'Bin Analysis'!$B488)</f>
        <v>0</v>
      </c>
      <c r="I488">
        <f t="shared" si="61"/>
        <v>0</v>
      </c>
      <c r="J488">
        <f t="shared" ref="J488:J505" si="62">IF(I488=0,0,1)</f>
        <v>0</v>
      </c>
      <c r="K488">
        <f>J488*Weighting!$W$8</f>
        <v>0</v>
      </c>
      <c r="M488" s="14"/>
    </row>
    <row r="489" spans="1:25" x14ac:dyDescent="0.25">
      <c r="A489" s="32">
        <f>IF(Weighting!$P$9&gt;0,B489,"")</f>
        <v>0.71399999999999997</v>
      </c>
      <c r="B489" s="50">
        <f>Weighting!$C$9</f>
        <v>0.71399999999999997</v>
      </c>
      <c r="C489">
        <f>Weighting!$F$9</f>
        <v>0</v>
      </c>
      <c r="D489" t="b">
        <f>IF(C489=1,'Data Transformation'!$G$3+0.5*'Data Transformation'!$W$25,IF(C490=1,D490-'Data Transformation'!$W$25,FALSE))</f>
        <v>0</v>
      </c>
      <c r="E489" t="str">
        <f t="array" ref="E489">IF(ISLOGICAL(D489),"",FREQUENCY(IF('Data Transformation'!$B$425:$B$8425='Bin Analysis'!$B483,'Data Transformation'!$G$425:$G$8425),D489))</f>
        <v/>
      </c>
      <c r="F489" t="str">
        <f t="shared" si="60"/>
        <v/>
      </c>
      <c r="G489">
        <f>Weighting!$H$9</f>
        <v>0</v>
      </c>
      <c r="H489">
        <f t="array" ref="H489">FREQUENCY(IF('Data Transformation'!$B$4:$B$8425=B483,'Data Transformation'!$G$4:$G$8425),'Bin Analysis'!$B489)</f>
        <v>0</v>
      </c>
      <c r="I489">
        <f t="shared" si="61"/>
        <v>0</v>
      </c>
      <c r="J489">
        <f t="shared" si="62"/>
        <v>0</v>
      </c>
      <c r="K489">
        <f>J489*Weighting!$W$9</f>
        <v>0</v>
      </c>
      <c r="M489" s="14"/>
    </row>
    <row r="490" spans="1:25" x14ac:dyDescent="0.25">
      <c r="A490" s="32">
        <f>IF(Weighting!$P$10&gt;0,B490,"")</f>
        <v>0.84499999999999997</v>
      </c>
      <c r="B490">
        <f>Weighting!$C$10</f>
        <v>0.84499999999999997</v>
      </c>
      <c r="C490">
        <f>Weighting!$F$10</f>
        <v>0</v>
      </c>
      <c r="D490" t="b">
        <f>IF(C490=1,'Data Transformation'!$G$3+0.5*'Data Transformation'!$W$25,IF(C491=1,D491-'Data Transformation'!$W$25,FALSE))</f>
        <v>0</v>
      </c>
      <c r="E490" t="str">
        <f t="array" ref="E490">IF(ISLOGICAL(D490),"",FREQUENCY(IF('Data Transformation'!$B$425:$B$8425='Bin Analysis'!$B483,'Data Transformation'!$G$425:$G$8425),D490))</f>
        <v/>
      </c>
      <c r="F490" t="str">
        <f t="shared" si="60"/>
        <v/>
      </c>
      <c r="G490">
        <f>Weighting!$H$10</f>
        <v>0</v>
      </c>
      <c r="H490">
        <f t="array" ref="H490">FREQUENCY(IF('Data Transformation'!$B$4:$B$8425=B483,'Data Transformation'!$G$4:$G$8425),'Bin Analysis'!$B490)</f>
        <v>0</v>
      </c>
      <c r="I490">
        <f t="shared" si="61"/>
        <v>0</v>
      </c>
      <c r="J490">
        <f t="shared" si="62"/>
        <v>0</v>
      </c>
      <c r="K490">
        <f>J490*Weighting!$W$10</f>
        <v>0</v>
      </c>
      <c r="M490" s="14"/>
    </row>
    <row r="491" spans="1:25" x14ac:dyDescent="0.25">
      <c r="A491" s="32">
        <f>IF(Weighting!$P$11&gt;0,B491,"")</f>
        <v>0.97599999999999998</v>
      </c>
      <c r="B491">
        <f>Weighting!$C$11</f>
        <v>0.97599999999999998</v>
      </c>
      <c r="C491">
        <f>Weighting!$F$11</f>
        <v>0</v>
      </c>
      <c r="D491">
        <f>IF(C491=1,'Data Transformation'!$G$3+0.5*'Data Transformation'!$W$25,IF(C492=1,D492-'Data Transformation'!$W$25,FALSE))</f>
        <v>0.86899999999999999</v>
      </c>
      <c r="E491">
        <f t="array" ref="E491">IF(ISLOGICAL(D491),"",FREQUENCY(IF('Data Transformation'!$B$425:$B$8425='Bin Analysis'!$B483,'Data Transformation'!$G$425:$G$8425),D491))</f>
        <v>1</v>
      </c>
      <c r="F491" t="e">
        <f t="shared" si="60"/>
        <v>#VALUE!</v>
      </c>
      <c r="G491">
        <f>Weighting!$H$11</f>
        <v>0</v>
      </c>
      <c r="H491">
        <f t="array" ref="H491">FREQUENCY(IF('Data Transformation'!$B$4:$B$8425=B483,'Data Transformation'!$G$4:$G$8425),'Bin Analysis'!$B491)</f>
        <v>8</v>
      </c>
      <c r="I491">
        <f t="shared" si="61"/>
        <v>8</v>
      </c>
      <c r="J491">
        <f t="shared" si="62"/>
        <v>1</v>
      </c>
      <c r="K491">
        <f>J491*Weighting!$W$11</f>
        <v>2</v>
      </c>
      <c r="M491" s="14"/>
    </row>
    <row r="492" spans="1:25" x14ac:dyDescent="0.25">
      <c r="A492" s="32">
        <f>IF(Weighting!$P$12&gt;0,B492,"")</f>
        <v>1.107</v>
      </c>
      <c r="B492">
        <f>Weighting!$C$12</f>
        <v>1.107</v>
      </c>
      <c r="C492">
        <f>Weighting!$F$12</f>
        <v>1</v>
      </c>
      <c r="D492">
        <f>IF(C492=1,'Data Transformation'!$G$3+0.5*'Data Transformation'!$W$25,IF(C493=1,D493-'Data Transformation'!$W$25,FALSE))</f>
        <v>1.131</v>
      </c>
      <c r="E492">
        <f t="array" ref="E492">IF(ISLOGICAL(D492),"",FREQUENCY(IF('Data Transformation'!$B$425:$B$8425='Bin Analysis'!$B483,'Data Transformation'!$G$425:$G$8425),D492))</f>
        <v>19</v>
      </c>
      <c r="F492">
        <f t="shared" si="60"/>
        <v>18</v>
      </c>
      <c r="G492">
        <f>Weighting!$H$12</f>
        <v>0</v>
      </c>
      <c r="H492">
        <f t="array" ref="H492">FREQUENCY(IF('Data Transformation'!$B$4:$B$8425=B483,'Data Transformation'!$G$4:$G$8425),'Bin Analysis'!$B492)</f>
        <v>18</v>
      </c>
      <c r="I492">
        <f t="shared" si="61"/>
        <v>10</v>
      </c>
      <c r="J492">
        <f t="shared" si="62"/>
        <v>1</v>
      </c>
      <c r="K492">
        <f>J492*Weighting!$W$12</f>
        <v>1</v>
      </c>
      <c r="M492" s="14"/>
    </row>
    <row r="493" spans="1:25" x14ac:dyDescent="0.25">
      <c r="A493" s="32">
        <f>IF(Weighting!$P$13&gt;0,B493,"")</f>
        <v>1.238</v>
      </c>
      <c r="B493">
        <f>Weighting!$C$13</f>
        <v>1.238</v>
      </c>
      <c r="C493">
        <f>Weighting!$F$13</f>
        <v>0</v>
      </c>
      <c r="D493" t="b">
        <f>IF(C493=1,'Data Transformation'!$G$3+0.5*'Data Transformation'!$W$25,IF(C494=1,D494-'Data Transformation'!$W$25,FALSE))</f>
        <v>0</v>
      </c>
      <c r="E493" t="str">
        <f t="array" ref="E493">IF(ISLOGICAL(D493),"",FREQUENCY(IF('Data Transformation'!$B$425:$B$8425='Bin Analysis'!$B483,'Data Transformation'!$G$425:$G$8425),D493))</f>
        <v/>
      </c>
      <c r="F493" t="str">
        <f t="shared" si="60"/>
        <v/>
      </c>
      <c r="G493">
        <f>Weighting!$H$13</f>
        <v>0</v>
      </c>
      <c r="H493">
        <f t="array" ref="H493">FREQUENCY(IF('Data Transformation'!$B$4:$B$8425=B483,'Data Transformation'!$G$4:$G$8425),'Bin Analysis'!$B493)</f>
        <v>20</v>
      </c>
      <c r="I493">
        <f t="shared" si="61"/>
        <v>2</v>
      </c>
      <c r="J493">
        <f t="shared" si="62"/>
        <v>1</v>
      </c>
      <c r="K493">
        <f>J493*Weighting!$W$13</f>
        <v>2</v>
      </c>
      <c r="M493" s="14"/>
    </row>
    <row r="494" spans="1:25" x14ac:dyDescent="0.25">
      <c r="A494" s="32">
        <f>IF(Weighting!$P$14&gt;0,B494,"")</f>
        <v>1.369</v>
      </c>
      <c r="B494">
        <f>Weighting!$C$14</f>
        <v>1.369</v>
      </c>
      <c r="C494">
        <f>Weighting!$F$14</f>
        <v>0</v>
      </c>
      <c r="D494" t="b">
        <f>IF(C494=1,'Data Transformation'!$G$3+0.5*'Data Transformation'!$W$25,IF(C495=1,D495-'Data Transformation'!$W$25,FALSE))</f>
        <v>0</v>
      </c>
      <c r="E494" t="str">
        <f t="array" ref="E494">IF(ISLOGICAL(D494),"",FREQUENCY(IF('Data Transformation'!$B$425:$B$8425='Bin Analysis'!$B483,'Data Transformation'!$G$425:$G$8425),D494))</f>
        <v/>
      </c>
      <c r="F494" t="str">
        <f t="shared" si="60"/>
        <v/>
      </c>
      <c r="G494">
        <f>Weighting!$H$14</f>
        <v>0</v>
      </c>
      <c r="H494">
        <f t="array" ref="H494">FREQUENCY(IF('Data Transformation'!$B$4:$B$8425=B483,'Data Transformation'!$G$4:$G$8425),'Bin Analysis'!$B494)</f>
        <v>20</v>
      </c>
      <c r="I494">
        <f t="shared" si="61"/>
        <v>0</v>
      </c>
      <c r="J494">
        <f t="shared" si="62"/>
        <v>0</v>
      </c>
      <c r="K494">
        <f>J494*Weighting!$W$14</f>
        <v>0</v>
      </c>
      <c r="M494" s="14"/>
    </row>
    <row r="495" spans="1:25" x14ac:dyDescent="0.25">
      <c r="A495" s="32">
        <f>IF(Weighting!$P$15&gt;0,B495,"")</f>
        <v>1.5000009999999999</v>
      </c>
      <c r="B495">
        <f>Weighting!$C$15</f>
        <v>1.5000009999999999</v>
      </c>
      <c r="C495">
        <f>Weighting!$F$15</f>
        <v>0</v>
      </c>
      <c r="D495" t="b">
        <f>IF(C495=1,'Data Transformation'!$G$3+0.5*'Data Transformation'!$W$25,IF(C496=1,D496-'Data Transformation'!$W$25,FALSE))</f>
        <v>0</v>
      </c>
      <c r="E495" t="str">
        <f t="array" ref="E495">IF(ISLOGICAL(D495),"",FREQUENCY(IF('Data Transformation'!$B$425:$B$8425='Bin Analysis'!$B483,'Data Transformation'!$G$425:$G$8425),D495))</f>
        <v/>
      </c>
      <c r="F495" t="str">
        <f t="shared" si="60"/>
        <v/>
      </c>
      <c r="G495">
        <f>Weighting!$H$15</f>
        <v>0</v>
      </c>
      <c r="H495">
        <f t="array" ref="H495">FREQUENCY(IF('Data Transformation'!$B$4:$B$8425=B483,'Data Transformation'!$G$4:$G$8425),'Bin Analysis'!$B495)</f>
        <v>20</v>
      </c>
      <c r="I495">
        <f t="shared" si="61"/>
        <v>0</v>
      </c>
      <c r="J495">
        <f t="shared" si="62"/>
        <v>0</v>
      </c>
      <c r="K495">
        <f>J495*Weighting!$W$15</f>
        <v>0</v>
      </c>
      <c r="M495" s="14"/>
    </row>
    <row r="496" spans="1:25" x14ac:dyDescent="0.25">
      <c r="A496" s="32" t="str">
        <f>IF(Weighting!$P$16&gt;0,B496,"")</f>
        <v/>
      </c>
      <c r="B496">
        <f>Weighting!$C$16</f>
        <v>1.631</v>
      </c>
      <c r="C496">
        <f>Weighting!$F$16</f>
        <v>0</v>
      </c>
      <c r="D496" t="b">
        <f>IF(C496=1,'Data Transformation'!$G$3+0.5*'Data Transformation'!$W$25,IF(C497=1,D497-'Data Transformation'!$W$25,FALSE))</f>
        <v>0</v>
      </c>
      <c r="E496" t="str">
        <f t="array" ref="E496">IF(ISLOGICAL(D496),"",FREQUENCY(IF('Data Transformation'!$B$425:$B$8425='Bin Analysis'!$B483,'Data Transformation'!$G$425:$G$8425),D496))</f>
        <v/>
      </c>
      <c r="F496" t="str">
        <f t="shared" si="60"/>
        <v/>
      </c>
      <c r="G496">
        <f>Weighting!$H$16</f>
        <v>0</v>
      </c>
      <c r="H496">
        <f t="array" ref="H496">FREQUENCY(IF('Data Transformation'!$B$4:$B$8425=B483,'Data Transformation'!$G$4:$G$8425),'Bin Analysis'!$B496)</f>
        <v>20</v>
      </c>
      <c r="I496">
        <f t="shared" si="61"/>
        <v>0</v>
      </c>
      <c r="J496">
        <f t="shared" si="62"/>
        <v>0</v>
      </c>
      <c r="K496">
        <f>J496*Weighting!$W$16</f>
        <v>0</v>
      </c>
      <c r="M496" s="14"/>
    </row>
    <row r="497" spans="1:25" x14ac:dyDescent="0.25">
      <c r="A497" s="32" t="str">
        <f>IF(Weighting!$P$17&gt;0,B497,"")</f>
        <v/>
      </c>
      <c r="B497">
        <f>Weighting!$C$17</f>
        <v>1.762</v>
      </c>
      <c r="C497">
        <f>Weighting!$F$17</f>
        <v>0</v>
      </c>
      <c r="D497" t="b">
        <f>IF(C497=1,'Data Transformation'!$G$3+0.5*'Data Transformation'!$W$25,IF(C498=1,D498-'Data Transformation'!$W$25,FALSE))</f>
        <v>0</v>
      </c>
      <c r="E497" t="str">
        <f t="array" ref="E497">IF(ISLOGICAL(D497),"",FREQUENCY(IF('Data Transformation'!$B$425:$B$8425='Bin Analysis'!$B483,'Data Transformation'!$G$425:$G$8425),D497))</f>
        <v/>
      </c>
      <c r="F497" t="str">
        <f t="shared" si="60"/>
        <v/>
      </c>
      <c r="G497">
        <f>Weighting!$H$17</f>
        <v>0</v>
      </c>
      <c r="H497">
        <f t="array" ref="H497">FREQUENCY(IF('Data Transformation'!$B$4:$B$8425=B483,'Data Transformation'!$G$4:$G$8425),'Bin Analysis'!$B497)</f>
        <v>20</v>
      </c>
      <c r="I497">
        <f t="shared" si="61"/>
        <v>0</v>
      </c>
      <c r="J497">
        <f t="shared" si="62"/>
        <v>0</v>
      </c>
      <c r="K497">
        <f>J497*Weighting!$W$17</f>
        <v>0</v>
      </c>
      <c r="M497" s="14"/>
    </row>
    <row r="498" spans="1:25" x14ac:dyDescent="0.25">
      <c r="A498" s="32" t="str">
        <f>IF(Weighting!$P$18&gt;0,B498,"")</f>
        <v/>
      </c>
      <c r="B498">
        <f>Weighting!$C$18</f>
        <v>1.893</v>
      </c>
      <c r="C498">
        <f>Weighting!$F$18</f>
        <v>0</v>
      </c>
      <c r="D498" t="b">
        <f>IF(C498=1,'Data Transformation'!$G$3+0.5*'Data Transformation'!$W$25,IF(C499=1,D499-'Data Transformation'!$W$25,FALSE))</f>
        <v>0</v>
      </c>
      <c r="E498" t="str">
        <f t="array" ref="E498">IF(ISLOGICAL(D498),"",FREQUENCY(IF('Data Transformation'!$B$425:$B$8425='Bin Analysis'!$B483,'Data Transformation'!$G$425:$G$8425),D498))</f>
        <v/>
      </c>
      <c r="F498" t="str">
        <f t="shared" si="60"/>
        <v/>
      </c>
      <c r="G498">
        <f>Weighting!$H$18</f>
        <v>0</v>
      </c>
      <c r="H498">
        <f t="array" ref="H498">FREQUENCY(IF('Data Transformation'!$B$4:$B$8425=B483,'Data Transformation'!$G$4:$G$8425),'Bin Analysis'!$B498)</f>
        <v>20</v>
      </c>
      <c r="I498">
        <f t="shared" si="61"/>
        <v>0</v>
      </c>
      <c r="J498">
        <f t="shared" si="62"/>
        <v>0</v>
      </c>
      <c r="K498">
        <f>J498*Weighting!$W$18</f>
        <v>0</v>
      </c>
      <c r="M498" s="14"/>
    </row>
    <row r="499" spans="1:25" x14ac:dyDescent="0.25">
      <c r="A499" s="32" t="str">
        <f>IF(Weighting!$P$19&gt;0,B499,"")</f>
        <v/>
      </c>
      <c r="B499">
        <f>Weighting!$C$19</f>
        <v>2.024</v>
      </c>
      <c r="C499">
        <f>Weighting!$F$19</f>
        <v>0</v>
      </c>
      <c r="D499" t="b">
        <f>IF(C499=1,'Data Transformation'!$G$3+0.5*'Data Transformation'!$W$25,IF(C500=1,D500-'Data Transformation'!$W$25,FALSE))</f>
        <v>0</v>
      </c>
      <c r="E499" t="str">
        <f t="array" ref="E499">IF(ISLOGICAL(D499),"",FREQUENCY(IF('Data Transformation'!$B$425:$B$8425='Bin Analysis'!$B483,'Data Transformation'!$G$425:$G$8425),D499))</f>
        <v/>
      </c>
      <c r="F499" t="str">
        <f t="shared" si="60"/>
        <v/>
      </c>
      <c r="G499">
        <f>Weighting!$H$19</f>
        <v>0</v>
      </c>
      <c r="H499">
        <f t="array" ref="H499">FREQUENCY(IF('Data Transformation'!$B$4:$B$8425=B483,'Data Transformation'!$G$4:$G$8425),'Bin Analysis'!$B499)</f>
        <v>20</v>
      </c>
      <c r="I499">
        <f t="shared" si="61"/>
        <v>0</v>
      </c>
      <c r="J499">
        <f t="shared" si="62"/>
        <v>0</v>
      </c>
      <c r="K499">
        <f>J499*Weighting!$W$19</f>
        <v>0</v>
      </c>
      <c r="M499" s="14"/>
    </row>
    <row r="500" spans="1:25" x14ac:dyDescent="0.25">
      <c r="A500" s="32" t="str">
        <f>IF(Weighting!$P$20&gt;0,B500,"")</f>
        <v/>
      </c>
      <c r="B500">
        <f>Weighting!$C$20</f>
        <v>2.1550000000000002</v>
      </c>
      <c r="C500">
        <f>Weighting!$F$20</f>
        <v>0</v>
      </c>
      <c r="D500" t="b">
        <f>IF(C500=1,'Data Transformation'!$G$3+0.5*'Data Transformation'!$W$25,IF(C501=1,D501-'Data Transformation'!$W$25,FALSE))</f>
        <v>0</v>
      </c>
      <c r="E500" t="str">
        <f t="array" ref="E500">IF(ISLOGICAL(D500),"",FREQUENCY(IF('Data Transformation'!$B$425:$B$8425='Bin Analysis'!$B483,'Data Transformation'!$G$425:$G$8425),D500))</f>
        <v/>
      </c>
      <c r="F500" t="str">
        <f t="shared" si="60"/>
        <v/>
      </c>
      <c r="G500">
        <f>Weighting!$H$20</f>
        <v>0</v>
      </c>
      <c r="H500">
        <f t="array" ref="H500">FREQUENCY(IF('Data Transformation'!$B$4:$B$8425=B483,'Data Transformation'!$G$4:$G$8425),'Bin Analysis'!$B500)</f>
        <v>20</v>
      </c>
      <c r="I500">
        <f t="shared" si="61"/>
        <v>0</v>
      </c>
      <c r="J500">
        <f t="shared" si="62"/>
        <v>0</v>
      </c>
      <c r="K500">
        <f>J500*Weighting!$W$20</f>
        <v>0</v>
      </c>
      <c r="M500" s="14"/>
    </row>
    <row r="501" spans="1:25" x14ac:dyDescent="0.25">
      <c r="A501" s="32" t="str">
        <f>IF(Weighting!$P$21&gt;0,B501,"")</f>
        <v/>
      </c>
      <c r="B501">
        <f>Weighting!$C$21</f>
        <v>2.2860000000000005</v>
      </c>
      <c r="C501">
        <f>Weighting!$F$21</f>
        <v>0</v>
      </c>
      <c r="D501" t="b">
        <f>IF(C501=1,'Data Transformation'!$G$3+0.5*'Data Transformation'!$W$25,IF(C502=1,D502-'Data Transformation'!$W$25,FALSE))</f>
        <v>0</v>
      </c>
      <c r="E501" t="str">
        <f t="array" ref="E501">IF(ISLOGICAL(D501),"",FREQUENCY(IF('Data Transformation'!$B$425:$B$8425='Bin Analysis'!$B483,'Data Transformation'!$G$425:$G$8425),D501))</f>
        <v/>
      </c>
      <c r="F501" t="str">
        <f t="shared" si="60"/>
        <v/>
      </c>
      <c r="G501">
        <f>Weighting!$H$21</f>
        <v>0</v>
      </c>
      <c r="H501">
        <f t="array" ref="H501">FREQUENCY(IF('Data Transformation'!$B$4:$B$8425=B483,'Data Transformation'!$G$4:$G$8425),'Bin Analysis'!$B501)</f>
        <v>20</v>
      </c>
      <c r="I501">
        <f t="shared" si="61"/>
        <v>0</v>
      </c>
      <c r="J501">
        <f t="shared" si="62"/>
        <v>0</v>
      </c>
      <c r="K501">
        <f>J501*Weighting!$W$21</f>
        <v>0</v>
      </c>
      <c r="M501" s="14"/>
    </row>
    <row r="502" spans="1:25" x14ac:dyDescent="0.25">
      <c r="A502" s="32" t="str">
        <f>IF(Weighting!$P$22&gt;0,B502,"")</f>
        <v/>
      </c>
      <c r="B502">
        <f>Weighting!$C$22</f>
        <v>2.4170000000000007</v>
      </c>
      <c r="C502">
        <f>Weighting!$F$22</f>
        <v>0</v>
      </c>
      <c r="D502" t="b">
        <f>IF(C502=1,'Data Transformation'!$G$3+0.5*'Data Transformation'!$W$25,IF(C503=1,D503-'Data Transformation'!$W$25,FALSE))</f>
        <v>0</v>
      </c>
      <c r="E502" t="str">
        <f t="array" ref="E502">IF(ISLOGICAL(D502),"",FREQUENCY(IF('Data Transformation'!$B$425:$B$8425='Bin Analysis'!$B483,'Data Transformation'!$G$425:$G$8425),D502))</f>
        <v/>
      </c>
      <c r="F502" t="str">
        <f t="shared" si="60"/>
        <v/>
      </c>
      <c r="G502">
        <f>Weighting!$H$22</f>
        <v>0</v>
      </c>
      <c r="H502">
        <f t="array" ref="H502">FREQUENCY(IF('Data Transformation'!$B$4:$B$8425=B483,'Data Transformation'!$G$4:$G$8425),'Bin Analysis'!$B502)</f>
        <v>20</v>
      </c>
      <c r="I502">
        <f t="shared" si="61"/>
        <v>0</v>
      </c>
      <c r="J502">
        <f t="shared" si="62"/>
        <v>0</v>
      </c>
      <c r="K502">
        <f>J502*Weighting!$W$22</f>
        <v>0</v>
      </c>
      <c r="M502" s="14"/>
    </row>
    <row r="503" spans="1:25" x14ac:dyDescent="0.25">
      <c r="A503" s="32" t="str">
        <f>IF(Weighting!$P$23&gt;0,B503,"")</f>
        <v/>
      </c>
      <c r="B503">
        <f>Weighting!$C$23</f>
        <v>2.5480000000000009</v>
      </c>
      <c r="C503">
        <f>Weighting!$F$23</f>
        <v>0</v>
      </c>
      <c r="D503" t="b">
        <f>IF(C503=1,'Data Transformation'!$G$3+0.5*'Data Transformation'!$W$25,IF(C504=1,D504-'Data Transformation'!$W$25,FALSE))</f>
        <v>0</v>
      </c>
      <c r="E503" t="str">
        <f t="array" ref="E503">IF(ISLOGICAL(D503),"",FREQUENCY(IF('Data Transformation'!$B$425:$B$8425='Bin Analysis'!$B483,'Data Transformation'!$G$425:$G$8425),D503))</f>
        <v/>
      </c>
      <c r="F503" t="str">
        <f t="shared" si="60"/>
        <v/>
      </c>
      <c r="G503">
        <f>Weighting!$H$23</f>
        <v>0</v>
      </c>
      <c r="H503">
        <f t="array" ref="H503">FREQUENCY(IF('Data Transformation'!$B$4:$B$8425=B483,'Data Transformation'!$G$4:$G$8425),'Bin Analysis'!$B503)</f>
        <v>20</v>
      </c>
      <c r="I503">
        <f t="shared" si="61"/>
        <v>0</v>
      </c>
      <c r="J503">
        <f t="shared" si="62"/>
        <v>0</v>
      </c>
      <c r="K503">
        <f>J503*Weighting!$W$23</f>
        <v>0</v>
      </c>
      <c r="M503" s="14"/>
    </row>
    <row r="504" spans="1:25" x14ac:dyDescent="0.25">
      <c r="A504" s="32" t="str">
        <f>IF(Weighting!$P$24&gt;0,B504,"")</f>
        <v/>
      </c>
      <c r="B504">
        <f>Weighting!$C$24</f>
        <v>2.6790000000000012</v>
      </c>
      <c r="C504">
        <f>Weighting!$F$24</f>
        <v>0</v>
      </c>
      <c r="D504" t="b">
        <f>IF(C504=1,'Data Transformation'!$G$3+0.5*'Data Transformation'!$W$25,IF(C505=1,D505-'Data Transformation'!$W$25,FALSE))</f>
        <v>0</v>
      </c>
      <c r="E504" t="str">
        <f t="array" ref="E504">IF(ISLOGICAL(D504),"",FREQUENCY(IF('Data Transformation'!$B$425:$B$8425='Bin Analysis'!$B483,'Data Transformation'!$G$425:$G$8425),D504))</f>
        <v/>
      </c>
      <c r="F504" t="str">
        <f t="shared" si="60"/>
        <v/>
      </c>
      <c r="G504">
        <f>Weighting!$H$24</f>
        <v>0</v>
      </c>
      <c r="H504">
        <f t="array" ref="H504">FREQUENCY(IF('Data Transformation'!$B$4:$B$8425=B483,'Data Transformation'!$G$4:$G$8425),'Bin Analysis'!$B504)</f>
        <v>20</v>
      </c>
      <c r="I504">
        <f t="shared" si="61"/>
        <v>0</v>
      </c>
      <c r="J504">
        <f t="shared" si="62"/>
        <v>0</v>
      </c>
      <c r="K504">
        <f>J504*Weighting!$W$24</f>
        <v>0</v>
      </c>
      <c r="M504" s="14"/>
    </row>
    <row r="505" spans="1:25" x14ac:dyDescent="0.25">
      <c r="A505" s="32" t="str">
        <f>IF(Weighting!$P$25&gt;0,B505,"")</f>
        <v/>
      </c>
      <c r="B505">
        <f>Weighting!$C$25</f>
        <v>2.8100000000000014</v>
      </c>
      <c r="C505">
        <f>Weighting!$F$25</f>
        <v>0</v>
      </c>
      <c r="D505" t="b">
        <f>IF(C505=1,'Data Transformation'!$G$3+0.5*'Data Transformation'!$W$25,IF(C506=1,D506-'Data Transformation'!$W$25,FALSE))</f>
        <v>0</v>
      </c>
      <c r="E505" t="str">
        <f t="array" ref="E505">IF(ISLOGICAL(D505),"",FREQUENCY(IF('Data Transformation'!$B$425:$B$8425='Bin Analysis'!$B483,'Data Transformation'!$G$425:$G$8425),D505))</f>
        <v/>
      </c>
      <c r="F505" t="str">
        <f t="shared" si="60"/>
        <v/>
      </c>
      <c r="G505">
        <f>Weighting!$H$25</f>
        <v>0</v>
      </c>
      <c r="H505">
        <f t="array" ref="H505">FREQUENCY(IF('Data Transformation'!$B$4:$B$8425=B483,'Data Transformation'!$G$4:$G$8425),'Bin Analysis'!$B505)</f>
        <v>20</v>
      </c>
      <c r="I505">
        <f t="shared" si="61"/>
        <v>0</v>
      </c>
      <c r="J505">
        <f t="shared" si="62"/>
        <v>0</v>
      </c>
      <c r="K505">
        <f>J505*Weighting!$W$25</f>
        <v>0</v>
      </c>
      <c r="M505" s="14"/>
    </row>
    <row r="506" spans="1:25" x14ac:dyDescent="0.25">
      <c r="O506"/>
      <c r="P506"/>
      <c r="Q506"/>
      <c r="R506"/>
    </row>
    <row r="507" spans="1:25" ht="23.25" x14ac:dyDescent="0.35">
      <c r="A507" s="21" t="s">
        <v>0</v>
      </c>
      <c r="B507" s="21">
        <f>IFERROR(VLOOKUP(C507,'Data Transformation'!$L$6:$M$426,2,FALSE),"")</f>
        <v>21</v>
      </c>
      <c r="C507" s="21">
        <f>C483+1</f>
        <v>21</v>
      </c>
      <c r="D507" s="21"/>
      <c r="E507" s="21"/>
      <c r="F507" s="21"/>
      <c r="G507" s="21"/>
      <c r="H507" s="22"/>
      <c r="I507" s="22"/>
      <c r="J507" s="22"/>
      <c r="K507" s="21"/>
      <c r="L507" s="21">
        <f>B507</f>
        <v>21</v>
      </c>
      <c r="M507" s="23">
        <f>INDEX('Data Transformation'!$O$4:$O$424,MATCH($B507,'Data Transformation'!$M$4:$M$424,0),MATCH($M$2,'Data Transformation'!$O$3,0))</f>
        <v>19</v>
      </c>
      <c r="N507" s="27">
        <f>IF('Input and Summary Results'!$J$16="minimum",'Bin Analysis'!X508/(M507-1),'Bin Analysis'!Y507/('Bin Analysis'!M507-1))</f>
        <v>0</v>
      </c>
      <c r="O507" s="27">
        <f>IF(M507=FALSE,NA(),(VLOOKUP(1,C510:K529,4,FALSE))/(M507-1))</f>
        <v>0.16666666666666666</v>
      </c>
      <c r="P507" s="27">
        <f>IF(M507=FALSE,NA(),SUM(J510:J529)/Weighting!$S$5)</f>
        <v>0.8</v>
      </c>
      <c r="Q507" s="27">
        <f>IF(M507=FALSE,NA(),SUM(K510:K529)/Weighting!$S$6)</f>
        <v>0.73913043478260865</v>
      </c>
      <c r="R507" s="27">
        <f>IF(M507=FALSE,NA(),(VLOOKUP(1,G510:K529,3,FALSE))/(M507-1))</f>
        <v>0.33333333333333331</v>
      </c>
      <c r="S507" s="22" t="str">
        <f>IF(M507=FALSE,NA(),IF(SUM(J510:J529)=2,"yes","no"))</f>
        <v>no</v>
      </c>
      <c r="X507" s="2" cm="2">
        <f t="array" ref="X507:X508">FREQUENCY(IF('Data Transformation'!$B$425:$B$6424='Bin Analysis'!L507,'Data Transformation'!$G$425:$G$6424),'Data Transformation'!$U$11)</f>
        <v>18</v>
      </c>
      <c r="Y507" s="2" cm="2">
        <f t="array" ref="Y507:Y508">FREQUENCY(IF('Data Transformation'!$B$425:$B$6424='Bin Analysis'!L507,'Data Transformation'!$G$425:$G$6424),'Data Transformation'!$U$12)</f>
        <v>15</v>
      </c>
    </row>
    <row r="508" spans="1:25" x14ac:dyDescent="0.25">
      <c r="A508" s="14" t="s">
        <v>66</v>
      </c>
      <c r="B508" t="s">
        <v>47</v>
      </c>
      <c r="C508" t="s">
        <v>5</v>
      </c>
      <c r="D508" t="s">
        <v>99</v>
      </c>
      <c r="E508" t="s">
        <v>100</v>
      </c>
      <c r="F508" t="s">
        <v>101</v>
      </c>
      <c r="G508" t="s">
        <v>69</v>
      </c>
      <c r="H508" t="s">
        <v>31</v>
      </c>
      <c r="I508" t="s">
        <v>32</v>
      </c>
      <c r="J508" t="s">
        <v>46</v>
      </c>
      <c r="K508" s="14" t="s">
        <v>45</v>
      </c>
      <c r="M508" s="14"/>
      <c r="X508" s="2">
        <v>0</v>
      </c>
      <c r="Y508" s="2">
        <v>3</v>
      </c>
    </row>
    <row r="509" spans="1:25" x14ac:dyDescent="0.25">
      <c r="A509" s="32"/>
      <c r="D509" t="b">
        <f>IF(C509=1,'Data Transformation'!$G$3+0.5*'Data Transformation'!$W$25,IF(C510=1,D510-'Data Transformation'!$W$25,FALSE))</f>
        <v>0</v>
      </c>
      <c r="E509" t="str">
        <f t="array" ref="E509">IF(ISLOGICAL(D509),"",FREQUENCY(IF('Data Transformation'!$B$425:$B$8425='Bin Analysis'!$B507,'Data Transformation'!$G$425:$G$8425),D509))</f>
        <v/>
      </c>
      <c r="F509" t="str">
        <f>IF(ISLOGICAL(D509),"",E509-E508)</f>
        <v/>
      </c>
      <c r="M509" s="14"/>
    </row>
    <row r="510" spans="1:25" x14ac:dyDescent="0.25">
      <c r="A510" s="32">
        <f>IF(Weighting!$P$6&gt;0,B510,"")</f>
        <v>0.32100000000000001</v>
      </c>
      <c r="B510">
        <f>Weighting!$C$6</f>
        <v>0.32100000000000001</v>
      </c>
      <c r="C510">
        <f>Weighting!$F$6</f>
        <v>0</v>
      </c>
      <c r="D510" t="b">
        <f>IF(C510=1,'Data Transformation'!$G$3+0.5*'Data Transformation'!$W$25,IF(C511=1,D511-'Data Transformation'!$W$25,FALSE))</f>
        <v>0</v>
      </c>
      <c r="E510" t="str">
        <f t="array" ref="E510">IF(ISLOGICAL(D510),"",FREQUENCY(IF('Data Transformation'!$B$425:$B$8425='Bin Analysis'!$B507,'Data Transformation'!$G$425:$G$8425),D510))</f>
        <v/>
      </c>
      <c r="F510" t="str">
        <f>IF(ISLOGICAL(D510),"",E510-E509)</f>
        <v/>
      </c>
      <c r="G510">
        <f>Weighting!$H$6</f>
        <v>1</v>
      </c>
      <c r="H510">
        <f t="array" ref="H510">FREQUENCY(IF('Data Transformation'!$B$4:$B$8425=B507,'Data Transformation'!$G$4:$G$8425),'Bin Analysis'!$B510)</f>
        <v>6</v>
      </c>
      <c r="I510">
        <f>H510-H509</f>
        <v>6</v>
      </c>
      <c r="J510">
        <f>IF(I510=0,0,1)</f>
        <v>1</v>
      </c>
      <c r="K510">
        <f>J510*Weighting!$W$6</f>
        <v>1</v>
      </c>
      <c r="M510" s="14"/>
    </row>
    <row r="511" spans="1:25" x14ac:dyDescent="0.25">
      <c r="A511" s="32">
        <f>IF(Weighting!$P$7&gt;0,B511,"")</f>
        <v>0.45200000000000001</v>
      </c>
      <c r="B511">
        <f>Weighting!$C$7</f>
        <v>0.45200000000000001</v>
      </c>
      <c r="C511">
        <f>Weighting!$F$7</f>
        <v>0</v>
      </c>
      <c r="D511" t="b">
        <f>IF(C511=1,'Data Transformation'!$G$3+0.5*'Data Transformation'!$W$25,IF(C512=1,D512-'Data Transformation'!$W$25,FALSE))</f>
        <v>0</v>
      </c>
      <c r="E511" t="str">
        <f t="array" ref="E511">IF(ISLOGICAL(D511),"",FREQUENCY(IF('Data Transformation'!$B$425:$B$8425='Bin Analysis'!$B507,'Data Transformation'!$G$425:$G$8425),D511))</f>
        <v/>
      </c>
      <c r="F511" t="str">
        <f t="shared" ref="F511:F529" si="63">IF(ISLOGICAL(D511),"",E511-E510)</f>
        <v/>
      </c>
      <c r="G511">
        <f>Weighting!$H$7</f>
        <v>0</v>
      </c>
      <c r="H511">
        <f t="array" ref="H511">FREQUENCY(IF('Data Transformation'!$B$4:$B$8425=B507,'Data Transformation'!$G$4:$G$8425),'Bin Analysis'!$B511)</f>
        <v>8</v>
      </c>
      <c r="I511">
        <f t="shared" ref="I511:I529" si="64">H511-H510</f>
        <v>2</v>
      </c>
      <c r="J511">
        <f>IF(I511=0,0,1)</f>
        <v>1</v>
      </c>
      <c r="K511">
        <f>J511*Weighting!$W$7</f>
        <v>2</v>
      </c>
      <c r="M511" s="14"/>
    </row>
    <row r="512" spans="1:25" x14ac:dyDescent="0.25">
      <c r="A512" s="32">
        <f>IF(Weighting!$P$8&gt;0,B512,"")</f>
        <v>0.58299999999999996</v>
      </c>
      <c r="B512">
        <f>Weighting!$C$8</f>
        <v>0.58299999999999996</v>
      </c>
      <c r="C512">
        <f>Weighting!$F$8</f>
        <v>0</v>
      </c>
      <c r="D512" t="b">
        <f>IF(C512=1,'Data Transformation'!$G$3+0.5*'Data Transformation'!$W$25,IF(C513=1,D513-'Data Transformation'!$W$25,FALSE))</f>
        <v>0</v>
      </c>
      <c r="E512" t="str">
        <f t="array" ref="E512">IF(ISLOGICAL(D512),"",FREQUENCY(IF('Data Transformation'!$B$425:$B$8425='Bin Analysis'!$B507,'Data Transformation'!$G$425:$G$8425),D512))</f>
        <v/>
      </c>
      <c r="F512" t="str">
        <f t="shared" si="63"/>
        <v/>
      </c>
      <c r="G512">
        <f>Weighting!$H$8</f>
        <v>0</v>
      </c>
      <c r="H512">
        <f t="array" ref="H512">FREQUENCY(IF('Data Transformation'!$B$4:$B$8425=B507,'Data Transformation'!$G$4:$G$8425),'Bin Analysis'!$B512)</f>
        <v>9</v>
      </c>
      <c r="I512">
        <f t="shared" si="64"/>
        <v>1</v>
      </c>
      <c r="J512">
        <f t="shared" ref="J512:J529" si="65">IF(I512=0,0,1)</f>
        <v>1</v>
      </c>
      <c r="K512">
        <f>J512*Weighting!$W$8</f>
        <v>3</v>
      </c>
      <c r="M512" s="14"/>
    </row>
    <row r="513" spans="1:13" x14ac:dyDescent="0.25">
      <c r="A513" s="32">
        <f>IF(Weighting!$P$9&gt;0,B513,"")</f>
        <v>0.71399999999999997</v>
      </c>
      <c r="B513" s="50">
        <f>Weighting!$C$9</f>
        <v>0.71399999999999997</v>
      </c>
      <c r="C513">
        <f>Weighting!$F$9</f>
        <v>0</v>
      </c>
      <c r="D513" t="b">
        <f>IF(C513=1,'Data Transformation'!$G$3+0.5*'Data Transformation'!$W$25,IF(C514=1,D514-'Data Transformation'!$W$25,FALSE))</f>
        <v>0</v>
      </c>
      <c r="E513" t="str">
        <f t="array" ref="E513">IF(ISLOGICAL(D513),"",FREQUENCY(IF('Data Transformation'!$B$425:$B$8425='Bin Analysis'!$B507,'Data Transformation'!$G$425:$G$8425),D513))</f>
        <v/>
      </c>
      <c r="F513" t="str">
        <f t="shared" si="63"/>
        <v/>
      </c>
      <c r="G513">
        <f>Weighting!$H$9</f>
        <v>0</v>
      </c>
      <c r="H513">
        <f t="array" ref="H513">FREQUENCY(IF('Data Transformation'!$B$4:$B$8425=B507,'Data Transformation'!$G$4:$G$8425),'Bin Analysis'!$B513)</f>
        <v>11</v>
      </c>
      <c r="I513">
        <f t="shared" si="64"/>
        <v>2</v>
      </c>
      <c r="J513">
        <f t="shared" si="65"/>
        <v>1</v>
      </c>
      <c r="K513">
        <f>J513*Weighting!$W$9</f>
        <v>3</v>
      </c>
      <c r="M513" s="14"/>
    </row>
    <row r="514" spans="1:13" x14ac:dyDescent="0.25">
      <c r="A514" s="32">
        <f>IF(Weighting!$P$10&gt;0,B514,"")</f>
        <v>0.84499999999999997</v>
      </c>
      <c r="B514">
        <f>Weighting!$C$10</f>
        <v>0.84499999999999997</v>
      </c>
      <c r="C514">
        <f>Weighting!$F$10</f>
        <v>0</v>
      </c>
      <c r="D514" t="b">
        <f>IF(C514=1,'Data Transformation'!$G$3+0.5*'Data Transformation'!$W$25,IF(C515=1,D515-'Data Transformation'!$W$25,FALSE))</f>
        <v>0</v>
      </c>
      <c r="E514" t="str">
        <f t="array" ref="E514">IF(ISLOGICAL(D514),"",FREQUENCY(IF('Data Transformation'!$B$425:$B$8425='Bin Analysis'!$B507,'Data Transformation'!$G$425:$G$8425),D514))</f>
        <v/>
      </c>
      <c r="F514" t="str">
        <f t="shared" si="63"/>
        <v/>
      </c>
      <c r="G514">
        <f>Weighting!$H$10</f>
        <v>0</v>
      </c>
      <c r="H514">
        <f t="array" ref="H514">FREQUENCY(IF('Data Transformation'!$B$4:$B$8425=B507,'Data Transformation'!$G$4:$G$8425),'Bin Analysis'!$B514)</f>
        <v>14</v>
      </c>
      <c r="I514">
        <f t="shared" si="64"/>
        <v>3</v>
      </c>
      <c r="J514">
        <f t="shared" si="65"/>
        <v>1</v>
      </c>
      <c r="K514">
        <f>J514*Weighting!$W$10</f>
        <v>3</v>
      </c>
      <c r="M514" s="14"/>
    </row>
    <row r="515" spans="1:13" x14ac:dyDescent="0.25">
      <c r="A515" s="32">
        <f>IF(Weighting!$P$11&gt;0,B515,"")</f>
        <v>0.97599999999999998</v>
      </c>
      <c r="B515">
        <f>Weighting!$C$11</f>
        <v>0.97599999999999998</v>
      </c>
      <c r="C515">
        <f>Weighting!$F$11</f>
        <v>0</v>
      </c>
      <c r="D515">
        <f>IF(C515=1,'Data Transformation'!$G$3+0.5*'Data Transformation'!$W$25,IF(C516=1,D516-'Data Transformation'!$W$25,FALSE))</f>
        <v>0.86899999999999999</v>
      </c>
      <c r="E515">
        <f t="array" ref="E515">IF(ISLOGICAL(D515),"",FREQUENCY(IF('Data Transformation'!$B$425:$B$8425='Bin Analysis'!$B507,'Data Transformation'!$G$425:$G$8425),D515))</f>
        <v>15</v>
      </c>
      <c r="F515" t="e">
        <f t="shared" si="63"/>
        <v>#VALUE!</v>
      </c>
      <c r="G515">
        <f>Weighting!$H$11</f>
        <v>0</v>
      </c>
      <c r="H515">
        <f t="array" ref="H515">FREQUENCY(IF('Data Transformation'!$B$4:$B$8425=B507,'Data Transformation'!$G$4:$G$8425),'Bin Analysis'!$B515)</f>
        <v>17</v>
      </c>
      <c r="I515">
        <f t="shared" si="64"/>
        <v>3</v>
      </c>
      <c r="J515">
        <f t="shared" si="65"/>
        <v>1</v>
      </c>
      <c r="K515">
        <f>J515*Weighting!$W$11</f>
        <v>2</v>
      </c>
      <c r="M515" s="14"/>
    </row>
    <row r="516" spans="1:13" x14ac:dyDescent="0.25">
      <c r="A516" s="32">
        <f>IF(Weighting!$P$12&gt;0,B516,"")</f>
        <v>1.107</v>
      </c>
      <c r="B516">
        <f>Weighting!$C$12</f>
        <v>1.107</v>
      </c>
      <c r="C516">
        <f>Weighting!$F$12</f>
        <v>1</v>
      </c>
      <c r="D516">
        <f>IF(C516=1,'Data Transformation'!$G$3+0.5*'Data Transformation'!$W$25,IF(C517=1,D517-'Data Transformation'!$W$25,FALSE))</f>
        <v>1.131</v>
      </c>
      <c r="E516">
        <f t="array" ref="E516">IF(ISLOGICAL(D516),"",FREQUENCY(IF('Data Transformation'!$B$425:$B$8425='Bin Analysis'!$B507,'Data Transformation'!$G$425:$G$8425),D516))</f>
        <v>18</v>
      </c>
      <c r="F516">
        <f t="shared" si="63"/>
        <v>3</v>
      </c>
      <c r="G516">
        <f>Weighting!$H$12</f>
        <v>0</v>
      </c>
      <c r="H516">
        <f t="array" ref="H516">FREQUENCY(IF('Data Transformation'!$B$4:$B$8425=B507,'Data Transformation'!$G$4:$G$8425),'Bin Analysis'!$B516)</f>
        <v>18</v>
      </c>
      <c r="I516">
        <f t="shared" si="64"/>
        <v>1</v>
      </c>
      <c r="J516">
        <f t="shared" si="65"/>
        <v>1</v>
      </c>
      <c r="K516">
        <f>J516*Weighting!$W$12</f>
        <v>1</v>
      </c>
      <c r="M516" s="14"/>
    </row>
    <row r="517" spans="1:13" x14ac:dyDescent="0.25">
      <c r="A517" s="32">
        <f>IF(Weighting!$P$13&gt;0,B517,"")</f>
        <v>1.238</v>
      </c>
      <c r="B517">
        <f>Weighting!$C$13</f>
        <v>1.238</v>
      </c>
      <c r="C517">
        <f>Weighting!$F$13</f>
        <v>0</v>
      </c>
      <c r="D517" t="b">
        <f>IF(C517=1,'Data Transformation'!$G$3+0.5*'Data Transformation'!$W$25,IF(C518=1,D518-'Data Transformation'!$W$25,FALSE))</f>
        <v>0</v>
      </c>
      <c r="E517" t="str">
        <f t="array" ref="E517">IF(ISLOGICAL(D517),"",FREQUENCY(IF('Data Transformation'!$B$425:$B$8425='Bin Analysis'!$B507,'Data Transformation'!$G$425:$G$8425),D517))</f>
        <v/>
      </c>
      <c r="F517" t="str">
        <f t="shared" si="63"/>
        <v/>
      </c>
      <c r="G517">
        <f>Weighting!$H$13</f>
        <v>0</v>
      </c>
      <c r="H517">
        <f t="array" ref="H517">FREQUENCY(IF('Data Transformation'!$B$4:$B$8425=B507,'Data Transformation'!$G$4:$G$8425),'Bin Analysis'!$B517)</f>
        <v>19</v>
      </c>
      <c r="I517">
        <f t="shared" si="64"/>
        <v>1</v>
      </c>
      <c r="J517">
        <f t="shared" si="65"/>
        <v>1</v>
      </c>
      <c r="K517">
        <f>J517*Weighting!$W$13</f>
        <v>2</v>
      </c>
      <c r="M517" s="14"/>
    </row>
    <row r="518" spans="1:13" x14ac:dyDescent="0.25">
      <c r="A518" s="32">
        <f>IF(Weighting!$P$14&gt;0,B518,"")</f>
        <v>1.369</v>
      </c>
      <c r="B518">
        <f>Weighting!$C$14</f>
        <v>1.369</v>
      </c>
      <c r="C518">
        <f>Weighting!$F$14</f>
        <v>0</v>
      </c>
      <c r="D518" t="b">
        <f>IF(C518=1,'Data Transformation'!$G$3+0.5*'Data Transformation'!$W$25,IF(C519=1,D519-'Data Transformation'!$W$25,FALSE))</f>
        <v>0</v>
      </c>
      <c r="E518" t="str">
        <f t="array" ref="E518">IF(ISLOGICAL(D518),"",FREQUENCY(IF('Data Transformation'!$B$425:$B$8425='Bin Analysis'!$B507,'Data Transformation'!$G$425:$G$8425),D518))</f>
        <v/>
      </c>
      <c r="F518" t="str">
        <f t="shared" si="63"/>
        <v/>
      </c>
      <c r="G518">
        <f>Weighting!$H$14</f>
        <v>0</v>
      </c>
      <c r="H518">
        <f t="array" ref="H518">FREQUENCY(IF('Data Transformation'!$B$4:$B$8425=B507,'Data Transformation'!$G$4:$G$8425),'Bin Analysis'!$B518)</f>
        <v>19</v>
      </c>
      <c r="I518">
        <f t="shared" si="64"/>
        <v>0</v>
      </c>
      <c r="J518">
        <f t="shared" si="65"/>
        <v>0</v>
      </c>
      <c r="K518">
        <f>J518*Weighting!$W$14</f>
        <v>0</v>
      </c>
      <c r="M518" s="14"/>
    </row>
    <row r="519" spans="1:13" x14ac:dyDescent="0.25">
      <c r="A519" s="32">
        <f>IF(Weighting!$P$15&gt;0,B519,"")</f>
        <v>1.5000009999999999</v>
      </c>
      <c r="B519">
        <f>Weighting!$C$15</f>
        <v>1.5000009999999999</v>
      </c>
      <c r="C519">
        <f>Weighting!$F$15</f>
        <v>0</v>
      </c>
      <c r="D519" t="b">
        <f>IF(C519=1,'Data Transformation'!$G$3+0.5*'Data Transformation'!$W$25,IF(C520=1,D520-'Data Transformation'!$W$25,FALSE))</f>
        <v>0</v>
      </c>
      <c r="E519" t="str">
        <f t="array" ref="E519">IF(ISLOGICAL(D519),"",FREQUENCY(IF('Data Transformation'!$B$425:$B$8425='Bin Analysis'!$B507,'Data Transformation'!$G$425:$G$8425),D519))</f>
        <v/>
      </c>
      <c r="F519" t="str">
        <f t="shared" si="63"/>
        <v/>
      </c>
      <c r="G519">
        <f>Weighting!$H$15</f>
        <v>0</v>
      </c>
      <c r="H519">
        <f t="array" ref="H519">FREQUENCY(IF('Data Transformation'!$B$4:$B$8425=B507,'Data Transformation'!$G$4:$G$8425),'Bin Analysis'!$B519)</f>
        <v>19</v>
      </c>
      <c r="I519">
        <f t="shared" si="64"/>
        <v>0</v>
      </c>
      <c r="J519">
        <f t="shared" si="65"/>
        <v>0</v>
      </c>
      <c r="K519">
        <f>J519*Weighting!$W$15</f>
        <v>0</v>
      </c>
      <c r="M519" s="14"/>
    </row>
    <row r="520" spans="1:13" x14ac:dyDescent="0.25">
      <c r="A520" s="32" t="str">
        <f>IF(Weighting!$P$16&gt;0,B520,"")</f>
        <v/>
      </c>
      <c r="B520">
        <f>Weighting!$C$16</f>
        <v>1.631</v>
      </c>
      <c r="C520">
        <f>Weighting!$F$16</f>
        <v>0</v>
      </c>
      <c r="D520" t="b">
        <f>IF(C520=1,'Data Transformation'!$G$3+0.5*'Data Transformation'!$W$25,IF(C521=1,D521-'Data Transformation'!$W$25,FALSE))</f>
        <v>0</v>
      </c>
      <c r="E520" t="str">
        <f t="array" ref="E520">IF(ISLOGICAL(D520),"",FREQUENCY(IF('Data Transformation'!$B$425:$B$8425='Bin Analysis'!$B507,'Data Transformation'!$G$425:$G$8425),D520))</f>
        <v/>
      </c>
      <c r="F520" t="str">
        <f t="shared" si="63"/>
        <v/>
      </c>
      <c r="G520">
        <f>Weighting!$H$16</f>
        <v>0</v>
      </c>
      <c r="H520">
        <f t="array" ref="H520">FREQUENCY(IF('Data Transformation'!$B$4:$B$8425=B507,'Data Transformation'!$G$4:$G$8425),'Bin Analysis'!$B520)</f>
        <v>19</v>
      </c>
      <c r="I520">
        <f t="shared" si="64"/>
        <v>0</v>
      </c>
      <c r="J520">
        <f t="shared" si="65"/>
        <v>0</v>
      </c>
      <c r="K520">
        <f>J520*Weighting!$W$16</f>
        <v>0</v>
      </c>
      <c r="M520" s="14"/>
    </row>
    <row r="521" spans="1:13" x14ac:dyDescent="0.25">
      <c r="A521" s="32" t="str">
        <f>IF(Weighting!$P$17&gt;0,B521,"")</f>
        <v/>
      </c>
      <c r="B521">
        <f>Weighting!$C$17</f>
        <v>1.762</v>
      </c>
      <c r="C521">
        <f>Weighting!$F$17</f>
        <v>0</v>
      </c>
      <c r="D521" t="b">
        <f>IF(C521=1,'Data Transformation'!$G$3+0.5*'Data Transformation'!$W$25,IF(C522=1,D522-'Data Transformation'!$W$25,FALSE))</f>
        <v>0</v>
      </c>
      <c r="E521" t="str">
        <f t="array" ref="E521">IF(ISLOGICAL(D521),"",FREQUENCY(IF('Data Transformation'!$B$425:$B$8425='Bin Analysis'!$B507,'Data Transformation'!$G$425:$G$8425),D521))</f>
        <v/>
      </c>
      <c r="F521" t="str">
        <f t="shared" si="63"/>
        <v/>
      </c>
      <c r="G521">
        <f>Weighting!$H$17</f>
        <v>0</v>
      </c>
      <c r="H521">
        <f t="array" ref="H521">FREQUENCY(IF('Data Transformation'!$B$4:$B$8425=B507,'Data Transformation'!$G$4:$G$8425),'Bin Analysis'!$B521)</f>
        <v>19</v>
      </c>
      <c r="I521">
        <f t="shared" si="64"/>
        <v>0</v>
      </c>
      <c r="J521">
        <f t="shared" si="65"/>
        <v>0</v>
      </c>
      <c r="K521">
        <f>J521*Weighting!$W$17</f>
        <v>0</v>
      </c>
      <c r="M521" s="14"/>
    </row>
    <row r="522" spans="1:13" x14ac:dyDescent="0.25">
      <c r="A522" s="32" t="str">
        <f>IF(Weighting!$P$18&gt;0,B522,"")</f>
        <v/>
      </c>
      <c r="B522">
        <f>Weighting!$C$18</f>
        <v>1.893</v>
      </c>
      <c r="C522">
        <f>Weighting!$F$18</f>
        <v>0</v>
      </c>
      <c r="D522" t="b">
        <f>IF(C522=1,'Data Transformation'!$G$3+0.5*'Data Transformation'!$W$25,IF(C523=1,D523-'Data Transformation'!$W$25,FALSE))</f>
        <v>0</v>
      </c>
      <c r="E522" t="str">
        <f t="array" ref="E522">IF(ISLOGICAL(D522),"",FREQUENCY(IF('Data Transformation'!$B$425:$B$8425='Bin Analysis'!$B507,'Data Transformation'!$G$425:$G$8425),D522))</f>
        <v/>
      </c>
      <c r="F522" t="str">
        <f t="shared" si="63"/>
        <v/>
      </c>
      <c r="G522">
        <f>Weighting!$H$18</f>
        <v>0</v>
      </c>
      <c r="H522">
        <f t="array" ref="H522">FREQUENCY(IF('Data Transformation'!$B$4:$B$8425=B507,'Data Transformation'!$G$4:$G$8425),'Bin Analysis'!$B522)</f>
        <v>19</v>
      </c>
      <c r="I522">
        <f t="shared" si="64"/>
        <v>0</v>
      </c>
      <c r="J522">
        <f t="shared" si="65"/>
        <v>0</v>
      </c>
      <c r="K522">
        <f>J522*Weighting!$W$18</f>
        <v>0</v>
      </c>
      <c r="M522" s="14"/>
    </row>
    <row r="523" spans="1:13" x14ac:dyDescent="0.25">
      <c r="A523" s="32" t="str">
        <f>IF(Weighting!$P$19&gt;0,B523,"")</f>
        <v/>
      </c>
      <c r="B523">
        <f>Weighting!$C$19</f>
        <v>2.024</v>
      </c>
      <c r="C523">
        <f>Weighting!$F$19</f>
        <v>0</v>
      </c>
      <c r="D523" t="b">
        <f>IF(C523=1,'Data Transformation'!$G$3+0.5*'Data Transformation'!$W$25,IF(C524=1,D524-'Data Transformation'!$W$25,FALSE))</f>
        <v>0</v>
      </c>
      <c r="E523" t="str">
        <f t="array" ref="E523">IF(ISLOGICAL(D523),"",FREQUENCY(IF('Data Transformation'!$B$425:$B$8425='Bin Analysis'!$B507,'Data Transformation'!$G$425:$G$8425),D523))</f>
        <v/>
      </c>
      <c r="F523" t="str">
        <f t="shared" si="63"/>
        <v/>
      </c>
      <c r="G523">
        <f>Weighting!$H$19</f>
        <v>0</v>
      </c>
      <c r="H523">
        <f t="array" ref="H523">FREQUENCY(IF('Data Transformation'!$B$4:$B$8425=B507,'Data Transformation'!$G$4:$G$8425),'Bin Analysis'!$B523)</f>
        <v>19</v>
      </c>
      <c r="I523">
        <f t="shared" si="64"/>
        <v>0</v>
      </c>
      <c r="J523">
        <f t="shared" si="65"/>
        <v>0</v>
      </c>
      <c r="K523">
        <f>J523*Weighting!$W$19</f>
        <v>0</v>
      </c>
      <c r="M523" s="14"/>
    </row>
    <row r="524" spans="1:13" x14ac:dyDescent="0.25">
      <c r="A524" s="32" t="str">
        <f>IF(Weighting!$P$20&gt;0,B524,"")</f>
        <v/>
      </c>
      <c r="B524">
        <f>Weighting!$C$20</f>
        <v>2.1550000000000002</v>
      </c>
      <c r="C524">
        <f>Weighting!$F$20</f>
        <v>0</v>
      </c>
      <c r="D524" t="b">
        <f>IF(C524=1,'Data Transformation'!$G$3+0.5*'Data Transformation'!$W$25,IF(C525=1,D525-'Data Transformation'!$W$25,FALSE))</f>
        <v>0</v>
      </c>
      <c r="E524" t="str">
        <f t="array" ref="E524">IF(ISLOGICAL(D524),"",FREQUENCY(IF('Data Transformation'!$B$425:$B$8425='Bin Analysis'!$B507,'Data Transformation'!$G$425:$G$8425),D524))</f>
        <v/>
      </c>
      <c r="F524" t="str">
        <f t="shared" si="63"/>
        <v/>
      </c>
      <c r="G524">
        <f>Weighting!$H$20</f>
        <v>0</v>
      </c>
      <c r="H524">
        <f t="array" ref="H524">FREQUENCY(IF('Data Transformation'!$B$4:$B$8425=B507,'Data Transformation'!$G$4:$G$8425),'Bin Analysis'!$B524)</f>
        <v>19</v>
      </c>
      <c r="I524">
        <f t="shared" si="64"/>
        <v>0</v>
      </c>
      <c r="J524">
        <f t="shared" si="65"/>
        <v>0</v>
      </c>
      <c r="K524">
        <f>J524*Weighting!$W$20</f>
        <v>0</v>
      </c>
      <c r="M524" s="14"/>
    </row>
    <row r="525" spans="1:13" x14ac:dyDescent="0.25">
      <c r="A525" s="32" t="str">
        <f>IF(Weighting!$P$21&gt;0,B525,"")</f>
        <v/>
      </c>
      <c r="B525">
        <f>Weighting!$C$21</f>
        <v>2.2860000000000005</v>
      </c>
      <c r="C525">
        <f>Weighting!$F$21</f>
        <v>0</v>
      </c>
      <c r="D525" t="b">
        <f>IF(C525=1,'Data Transformation'!$G$3+0.5*'Data Transformation'!$W$25,IF(C526=1,D526-'Data Transformation'!$W$25,FALSE))</f>
        <v>0</v>
      </c>
      <c r="E525" t="str">
        <f t="array" ref="E525">IF(ISLOGICAL(D525),"",FREQUENCY(IF('Data Transformation'!$B$425:$B$8425='Bin Analysis'!$B507,'Data Transformation'!$G$425:$G$8425),D525))</f>
        <v/>
      </c>
      <c r="F525" t="str">
        <f t="shared" si="63"/>
        <v/>
      </c>
      <c r="G525">
        <f>Weighting!$H$21</f>
        <v>0</v>
      </c>
      <c r="H525">
        <f t="array" ref="H525">FREQUENCY(IF('Data Transformation'!$B$4:$B$8425=B507,'Data Transformation'!$G$4:$G$8425),'Bin Analysis'!$B525)</f>
        <v>19</v>
      </c>
      <c r="I525">
        <f t="shared" si="64"/>
        <v>0</v>
      </c>
      <c r="J525">
        <f t="shared" si="65"/>
        <v>0</v>
      </c>
      <c r="K525">
        <f>J525*Weighting!$W$21</f>
        <v>0</v>
      </c>
      <c r="M525" s="14"/>
    </row>
    <row r="526" spans="1:13" x14ac:dyDescent="0.25">
      <c r="A526" s="32" t="str">
        <f>IF(Weighting!$P$22&gt;0,B526,"")</f>
        <v/>
      </c>
      <c r="B526">
        <f>Weighting!$C$22</f>
        <v>2.4170000000000007</v>
      </c>
      <c r="C526">
        <f>Weighting!$F$22</f>
        <v>0</v>
      </c>
      <c r="D526" t="b">
        <f>IF(C526=1,'Data Transformation'!$G$3+0.5*'Data Transformation'!$W$25,IF(C527=1,D527-'Data Transformation'!$W$25,FALSE))</f>
        <v>0</v>
      </c>
      <c r="E526" t="str">
        <f t="array" ref="E526">IF(ISLOGICAL(D526),"",FREQUENCY(IF('Data Transformation'!$B$425:$B$8425='Bin Analysis'!$B507,'Data Transformation'!$G$425:$G$8425),D526))</f>
        <v/>
      </c>
      <c r="F526" t="str">
        <f t="shared" si="63"/>
        <v/>
      </c>
      <c r="G526">
        <f>Weighting!$H$22</f>
        <v>0</v>
      </c>
      <c r="H526">
        <f t="array" ref="H526">FREQUENCY(IF('Data Transformation'!$B$4:$B$8425=B507,'Data Transformation'!$G$4:$G$8425),'Bin Analysis'!$B526)</f>
        <v>19</v>
      </c>
      <c r="I526">
        <f t="shared" si="64"/>
        <v>0</v>
      </c>
      <c r="J526">
        <f t="shared" si="65"/>
        <v>0</v>
      </c>
      <c r="K526">
        <f>J526*Weighting!$W$22</f>
        <v>0</v>
      </c>
      <c r="M526" s="14"/>
    </row>
    <row r="527" spans="1:13" x14ac:dyDescent="0.25">
      <c r="A527" s="32" t="str">
        <f>IF(Weighting!$P$23&gt;0,B527,"")</f>
        <v/>
      </c>
      <c r="B527">
        <f>Weighting!$C$23</f>
        <v>2.5480000000000009</v>
      </c>
      <c r="C527">
        <f>Weighting!$F$23</f>
        <v>0</v>
      </c>
      <c r="D527" t="b">
        <f>IF(C527=1,'Data Transformation'!$G$3+0.5*'Data Transformation'!$W$25,IF(C528=1,D528-'Data Transformation'!$W$25,FALSE))</f>
        <v>0</v>
      </c>
      <c r="E527" t="str">
        <f t="array" ref="E527">IF(ISLOGICAL(D527),"",FREQUENCY(IF('Data Transformation'!$B$425:$B$8425='Bin Analysis'!$B507,'Data Transformation'!$G$425:$G$8425),D527))</f>
        <v/>
      </c>
      <c r="F527" t="str">
        <f t="shared" si="63"/>
        <v/>
      </c>
      <c r="G527">
        <f>Weighting!$H$23</f>
        <v>0</v>
      </c>
      <c r="H527">
        <f t="array" ref="H527">FREQUENCY(IF('Data Transformation'!$B$4:$B$8425=B507,'Data Transformation'!$G$4:$G$8425),'Bin Analysis'!$B527)</f>
        <v>19</v>
      </c>
      <c r="I527">
        <f t="shared" si="64"/>
        <v>0</v>
      </c>
      <c r="J527">
        <f t="shared" si="65"/>
        <v>0</v>
      </c>
      <c r="K527">
        <f>J527*Weighting!$W$23</f>
        <v>0</v>
      </c>
      <c r="M527" s="14"/>
    </row>
    <row r="528" spans="1:13" x14ac:dyDescent="0.25">
      <c r="A528" s="32" t="str">
        <f>IF(Weighting!$P$24&gt;0,B528,"")</f>
        <v/>
      </c>
      <c r="B528">
        <f>Weighting!$C$24</f>
        <v>2.6790000000000012</v>
      </c>
      <c r="C528">
        <f>Weighting!$F$24</f>
        <v>0</v>
      </c>
      <c r="D528" t="b">
        <f>IF(C528=1,'Data Transformation'!$G$3+0.5*'Data Transformation'!$W$25,IF(C529=1,D529-'Data Transformation'!$W$25,FALSE))</f>
        <v>0</v>
      </c>
      <c r="E528" t="str">
        <f t="array" ref="E528">IF(ISLOGICAL(D528),"",FREQUENCY(IF('Data Transformation'!$B$425:$B$8425='Bin Analysis'!$B507,'Data Transformation'!$G$425:$G$8425),D528))</f>
        <v/>
      </c>
      <c r="F528" t="str">
        <f t="shared" si="63"/>
        <v/>
      </c>
      <c r="G528">
        <f>Weighting!$H$24</f>
        <v>0</v>
      </c>
      <c r="H528">
        <f t="array" ref="H528">FREQUENCY(IF('Data Transformation'!$B$4:$B$8425=B507,'Data Transformation'!$G$4:$G$8425),'Bin Analysis'!$B528)</f>
        <v>19</v>
      </c>
      <c r="I528">
        <f t="shared" si="64"/>
        <v>0</v>
      </c>
      <c r="J528">
        <f t="shared" si="65"/>
        <v>0</v>
      </c>
      <c r="K528">
        <f>J528*Weighting!$W$24</f>
        <v>0</v>
      </c>
      <c r="M528" s="14"/>
    </row>
    <row r="529" spans="1:25" x14ac:dyDescent="0.25">
      <c r="A529" s="32" t="str">
        <f>IF(Weighting!$P$25&gt;0,B529,"")</f>
        <v/>
      </c>
      <c r="B529">
        <f>Weighting!$C$25</f>
        <v>2.8100000000000014</v>
      </c>
      <c r="C529">
        <f>Weighting!$F$25</f>
        <v>0</v>
      </c>
      <c r="D529" t="b">
        <f>IF(C529=1,'Data Transformation'!$G$3+0.5*'Data Transformation'!$W$25,IF(C530=1,D530-'Data Transformation'!$W$25,FALSE))</f>
        <v>0</v>
      </c>
      <c r="E529" t="str">
        <f t="array" ref="E529">IF(ISLOGICAL(D529),"",FREQUENCY(IF('Data Transformation'!$B$425:$B$8425='Bin Analysis'!$B507,'Data Transformation'!$G$425:$G$8425),D529))</f>
        <v/>
      </c>
      <c r="F529" t="str">
        <f t="shared" si="63"/>
        <v/>
      </c>
      <c r="G529">
        <f>Weighting!$H$25</f>
        <v>0</v>
      </c>
      <c r="H529">
        <f t="array" ref="H529">FREQUENCY(IF('Data Transformation'!$B$4:$B$8425=B507,'Data Transformation'!$G$4:$G$8425),'Bin Analysis'!$B529)</f>
        <v>19</v>
      </c>
      <c r="I529">
        <f t="shared" si="64"/>
        <v>0</v>
      </c>
      <c r="J529">
        <f t="shared" si="65"/>
        <v>0</v>
      </c>
      <c r="K529">
        <f>J529*Weighting!$W$25</f>
        <v>0</v>
      </c>
      <c r="M529" s="14"/>
    </row>
    <row r="530" spans="1:25" x14ac:dyDescent="0.25">
      <c r="O530"/>
      <c r="P530"/>
      <c r="Q530"/>
      <c r="R530"/>
    </row>
    <row r="531" spans="1:25" ht="23.25" x14ac:dyDescent="0.35">
      <c r="A531" s="21" t="s">
        <v>0</v>
      </c>
      <c r="B531" s="21">
        <f>IFERROR(VLOOKUP(C531,'Data Transformation'!$L$6:$M$426,2,FALSE),"")</f>
        <v>22</v>
      </c>
      <c r="C531" s="21">
        <f>C507+1</f>
        <v>22</v>
      </c>
      <c r="D531" s="21"/>
      <c r="E531" s="21"/>
      <c r="F531" s="21"/>
      <c r="G531" s="21"/>
      <c r="H531" s="22"/>
      <c r="I531" s="22"/>
      <c r="J531" s="22"/>
      <c r="K531" s="21"/>
      <c r="L531" s="21">
        <f>B531</f>
        <v>22</v>
      </c>
      <c r="M531" s="23">
        <f>INDEX('Data Transformation'!$O$4:$O$424,MATCH($B531,'Data Transformation'!$M$4:$M$424,0),MATCH($M$2,'Data Transformation'!$O$3,0))</f>
        <v>19</v>
      </c>
      <c r="N531" s="27">
        <f>IF('Input and Summary Results'!$J$16="minimum",'Bin Analysis'!X532/(M531-1),'Bin Analysis'!Y531/('Bin Analysis'!M531-1))</f>
        <v>5.5555555555555552E-2</v>
      </c>
      <c r="O531" s="27">
        <f>IF(M531=FALSE,NA(),(VLOOKUP(1,C534:K553,4,FALSE))/(M531-1))</f>
        <v>0.61111111111111116</v>
      </c>
      <c r="P531" s="27">
        <f>IF(M531=FALSE,NA(),SUM(J534:J553)/Weighting!$S$5)</f>
        <v>0.4</v>
      </c>
      <c r="Q531" s="27">
        <f>IF(M531=FALSE,NA(),SUM(K534:K553)/Weighting!$S$6)</f>
        <v>0.39130434782608697</v>
      </c>
      <c r="R531" s="27">
        <f>IF(M531=FALSE,NA(),(VLOOKUP(1,G534:K553,3,FALSE))/(M531-1))</f>
        <v>0</v>
      </c>
      <c r="S531" s="22" t="str">
        <f>IF(M531=FALSE,NA(),IF(SUM(J534:J553)=2,"yes","no"))</f>
        <v>no</v>
      </c>
      <c r="X531" s="2" cm="2">
        <f t="array" ref="X531:X532">FREQUENCY(IF('Data Transformation'!$B$425:$B$6424='Bin Analysis'!L531,'Data Transformation'!$G$425:$G$6424),'Data Transformation'!$U$11)</f>
        <v>17</v>
      </c>
      <c r="Y531" s="2" cm="2">
        <f t="array" ref="Y531:Y532">FREQUENCY(IF('Data Transformation'!$B$425:$B$6424='Bin Analysis'!L531,'Data Transformation'!$G$425:$G$6424),'Data Transformation'!$U$12)</f>
        <v>6</v>
      </c>
    </row>
    <row r="532" spans="1:25" x14ac:dyDescent="0.25">
      <c r="A532" s="14" t="s">
        <v>66</v>
      </c>
      <c r="B532" t="s">
        <v>47</v>
      </c>
      <c r="C532" t="s">
        <v>5</v>
      </c>
      <c r="D532" t="s">
        <v>99</v>
      </c>
      <c r="E532" t="s">
        <v>100</v>
      </c>
      <c r="F532" t="s">
        <v>101</v>
      </c>
      <c r="G532" t="s">
        <v>69</v>
      </c>
      <c r="H532" t="s">
        <v>31</v>
      </c>
      <c r="I532" t="s">
        <v>32</v>
      </c>
      <c r="J532" t="s">
        <v>46</v>
      </c>
      <c r="K532" s="14" t="s">
        <v>45</v>
      </c>
      <c r="M532" s="14"/>
      <c r="X532" s="2">
        <v>1</v>
      </c>
      <c r="Y532" s="2">
        <v>12</v>
      </c>
    </row>
    <row r="533" spans="1:25" x14ac:dyDescent="0.25">
      <c r="A533" s="32"/>
      <c r="D533" t="b">
        <f>IF(C533=1,'Data Transformation'!$G$3+0.5*'Data Transformation'!$W$25,IF(C534=1,D534-'Data Transformation'!$W$25,FALSE))</f>
        <v>0</v>
      </c>
      <c r="E533" t="str">
        <f t="array" ref="E533">IF(ISLOGICAL(D533),"",FREQUENCY(IF('Data Transformation'!$B$425:$B$8425='Bin Analysis'!$B531,'Data Transformation'!$G$425:$G$8425),D533))</f>
        <v/>
      </c>
      <c r="F533" t="str">
        <f>IF(ISLOGICAL(D533),"",E533-E532)</f>
        <v/>
      </c>
      <c r="M533" s="14"/>
    </row>
    <row r="534" spans="1:25" x14ac:dyDescent="0.25">
      <c r="A534" s="32">
        <f>IF(Weighting!$P$6&gt;0,B534,"")</f>
        <v>0.32100000000000001</v>
      </c>
      <c r="B534">
        <f>Weighting!$C$6</f>
        <v>0.32100000000000001</v>
      </c>
      <c r="C534">
        <f>Weighting!$F$6</f>
        <v>0</v>
      </c>
      <c r="D534" t="b">
        <f>IF(C534=1,'Data Transformation'!$G$3+0.5*'Data Transformation'!$W$25,IF(C535=1,D535-'Data Transformation'!$W$25,FALSE))</f>
        <v>0</v>
      </c>
      <c r="E534" t="str">
        <f t="array" ref="E534">IF(ISLOGICAL(D534),"",FREQUENCY(IF('Data Transformation'!$B$425:$B$8425='Bin Analysis'!$B531,'Data Transformation'!$G$425:$G$8425),D534))</f>
        <v/>
      </c>
      <c r="F534" t="str">
        <f>IF(ISLOGICAL(D534),"",E534-E533)</f>
        <v/>
      </c>
      <c r="G534">
        <f>Weighting!$H$6</f>
        <v>1</v>
      </c>
      <c r="H534">
        <f t="array" ref="H534">FREQUENCY(IF('Data Transformation'!$B$4:$B$8425=B531,'Data Transformation'!$G$4:$G$8425),'Bin Analysis'!$B534)</f>
        <v>0</v>
      </c>
      <c r="I534">
        <f>H534-H533</f>
        <v>0</v>
      </c>
      <c r="J534">
        <f>IF(I534=0,0,1)</f>
        <v>0</v>
      </c>
      <c r="K534">
        <f>J534*Weighting!$W$6</f>
        <v>0</v>
      </c>
      <c r="M534" s="14"/>
    </row>
    <row r="535" spans="1:25" x14ac:dyDescent="0.25">
      <c r="A535" s="32">
        <f>IF(Weighting!$P$7&gt;0,B535,"")</f>
        <v>0.45200000000000001</v>
      </c>
      <c r="B535">
        <f>Weighting!$C$7</f>
        <v>0.45200000000000001</v>
      </c>
      <c r="C535">
        <f>Weighting!$F$7</f>
        <v>0</v>
      </c>
      <c r="D535" t="b">
        <f>IF(C535=1,'Data Transformation'!$G$3+0.5*'Data Transformation'!$W$25,IF(C536=1,D536-'Data Transformation'!$W$25,FALSE))</f>
        <v>0</v>
      </c>
      <c r="E535" t="str">
        <f t="array" ref="E535">IF(ISLOGICAL(D535),"",FREQUENCY(IF('Data Transformation'!$B$425:$B$8425='Bin Analysis'!$B531,'Data Transformation'!$G$425:$G$8425),D535))</f>
        <v/>
      </c>
      <c r="F535" t="str">
        <f t="shared" ref="F535:F553" si="66">IF(ISLOGICAL(D535),"",E535-E534)</f>
        <v/>
      </c>
      <c r="G535">
        <f>Weighting!$H$7</f>
        <v>0</v>
      </c>
      <c r="H535">
        <f t="array" ref="H535">FREQUENCY(IF('Data Transformation'!$B$4:$B$8425=B531,'Data Transformation'!$G$4:$G$8425),'Bin Analysis'!$B535)</f>
        <v>0</v>
      </c>
      <c r="I535">
        <f t="shared" ref="I535:I553" si="67">H535-H534</f>
        <v>0</v>
      </c>
      <c r="J535">
        <f>IF(I535=0,0,1)</f>
        <v>0</v>
      </c>
      <c r="K535">
        <f>J535*Weighting!$W$7</f>
        <v>0</v>
      </c>
      <c r="M535" s="14"/>
    </row>
    <row r="536" spans="1:25" x14ac:dyDescent="0.25">
      <c r="A536" s="32">
        <f>IF(Weighting!$P$8&gt;0,B536,"")</f>
        <v>0.58299999999999996</v>
      </c>
      <c r="B536">
        <f>Weighting!$C$8</f>
        <v>0.58299999999999996</v>
      </c>
      <c r="C536">
        <f>Weighting!$F$8</f>
        <v>0</v>
      </c>
      <c r="D536" t="b">
        <f>IF(C536=1,'Data Transformation'!$G$3+0.5*'Data Transformation'!$W$25,IF(C537=1,D537-'Data Transformation'!$W$25,FALSE))</f>
        <v>0</v>
      </c>
      <c r="E536" t="str">
        <f t="array" ref="E536">IF(ISLOGICAL(D536),"",FREQUENCY(IF('Data Transformation'!$B$425:$B$8425='Bin Analysis'!$B531,'Data Transformation'!$G$425:$G$8425),D536))</f>
        <v/>
      </c>
      <c r="F536" t="str">
        <f t="shared" si="66"/>
        <v/>
      </c>
      <c r="G536">
        <f>Weighting!$H$8</f>
        <v>0</v>
      </c>
      <c r="H536">
        <f t="array" ref="H536">FREQUENCY(IF('Data Transformation'!$B$4:$B$8425=B531,'Data Transformation'!$G$4:$G$8425),'Bin Analysis'!$B536)</f>
        <v>0</v>
      </c>
      <c r="I536">
        <f t="shared" si="67"/>
        <v>0</v>
      </c>
      <c r="J536">
        <f t="shared" ref="J536:J553" si="68">IF(I536=0,0,1)</f>
        <v>0</v>
      </c>
      <c r="K536">
        <f>J536*Weighting!$W$8</f>
        <v>0</v>
      </c>
      <c r="M536" s="14"/>
    </row>
    <row r="537" spans="1:25" x14ac:dyDescent="0.25">
      <c r="A537" s="32">
        <f>IF(Weighting!$P$9&gt;0,B537,"")</f>
        <v>0.71399999999999997</v>
      </c>
      <c r="B537" s="50">
        <f>Weighting!$C$9</f>
        <v>0.71399999999999997</v>
      </c>
      <c r="C537">
        <f>Weighting!$F$9</f>
        <v>0</v>
      </c>
      <c r="D537" t="b">
        <f>IF(C537=1,'Data Transformation'!$G$3+0.5*'Data Transformation'!$W$25,IF(C538=1,D538-'Data Transformation'!$W$25,FALSE))</f>
        <v>0</v>
      </c>
      <c r="E537" t="str">
        <f t="array" ref="E537">IF(ISLOGICAL(D537),"",FREQUENCY(IF('Data Transformation'!$B$425:$B$8425='Bin Analysis'!$B531,'Data Transformation'!$G$425:$G$8425),D537))</f>
        <v/>
      </c>
      <c r="F537" t="str">
        <f t="shared" si="66"/>
        <v/>
      </c>
      <c r="G537">
        <f>Weighting!$H$9</f>
        <v>0</v>
      </c>
      <c r="H537">
        <f t="array" ref="H537">FREQUENCY(IF('Data Transformation'!$B$4:$B$8425=B531,'Data Transformation'!$G$4:$G$8425),'Bin Analysis'!$B537)</f>
        <v>0</v>
      </c>
      <c r="I537">
        <f t="shared" si="67"/>
        <v>0</v>
      </c>
      <c r="J537">
        <f t="shared" si="68"/>
        <v>0</v>
      </c>
      <c r="K537">
        <f>J537*Weighting!$W$9</f>
        <v>0</v>
      </c>
      <c r="M537" s="14"/>
    </row>
    <row r="538" spans="1:25" x14ac:dyDescent="0.25">
      <c r="A538" s="32">
        <f>IF(Weighting!$P$10&gt;0,B538,"")</f>
        <v>0.84499999999999997</v>
      </c>
      <c r="B538">
        <f>Weighting!$C$10</f>
        <v>0.84499999999999997</v>
      </c>
      <c r="C538">
        <f>Weighting!$F$10</f>
        <v>0</v>
      </c>
      <c r="D538" t="b">
        <f>IF(C538=1,'Data Transformation'!$G$3+0.5*'Data Transformation'!$W$25,IF(C539=1,D539-'Data Transformation'!$W$25,FALSE))</f>
        <v>0</v>
      </c>
      <c r="E538" t="str">
        <f t="array" ref="E538">IF(ISLOGICAL(D538),"",FREQUENCY(IF('Data Transformation'!$B$425:$B$8425='Bin Analysis'!$B531,'Data Transformation'!$G$425:$G$8425),D538))</f>
        <v/>
      </c>
      <c r="F538" t="str">
        <f t="shared" si="66"/>
        <v/>
      </c>
      <c r="G538">
        <f>Weighting!$H$10</f>
        <v>0</v>
      </c>
      <c r="H538">
        <f t="array" ref="H538">FREQUENCY(IF('Data Transformation'!$B$4:$B$8425=B531,'Data Transformation'!$G$4:$G$8425),'Bin Analysis'!$B538)</f>
        <v>3</v>
      </c>
      <c r="I538">
        <f t="shared" si="67"/>
        <v>3</v>
      </c>
      <c r="J538">
        <f t="shared" si="68"/>
        <v>1</v>
      </c>
      <c r="K538">
        <f>J538*Weighting!$W$10</f>
        <v>3</v>
      </c>
      <c r="M538" s="14"/>
    </row>
    <row r="539" spans="1:25" x14ac:dyDescent="0.25">
      <c r="A539" s="32">
        <f>IF(Weighting!$P$11&gt;0,B539,"")</f>
        <v>0.97599999999999998</v>
      </c>
      <c r="B539">
        <f>Weighting!$C$11</f>
        <v>0.97599999999999998</v>
      </c>
      <c r="C539">
        <f>Weighting!$F$11</f>
        <v>0</v>
      </c>
      <c r="D539">
        <f>IF(C539=1,'Data Transformation'!$G$3+0.5*'Data Transformation'!$W$25,IF(C540=1,D540-'Data Transformation'!$W$25,FALSE))</f>
        <v>0.86899999999999999</v>
      </c>
      <c r="E539">
        <f t="array" ref="E539">IF(ISLOGICAL(D539),"",FREQUENCY(IF('Data Transformation'!$B$425:$B$8425='Bin Analysis'!$B531,'Data Transformation'!$G$425:$G$8425),D539))</f>
        <v>6</v>
      </c>
      <c r="F539" t="e">
        <f t="shared" si="66"/>
        <v>#VALUE!</v>
      </c>
      <c r="G539">
        <f>Weighting!$H$11</f>
        <v>0</v>
      </c>
      <c r="H539">
        <f t="array" ref="H539">FREQUENCY(IF('Data Transformation'!$B$4:$B$8425=B531,'Data Transformation'!$G$4:$G$8425),'Bin Analysis'!$B539)</f>
        <v>13</v>
      </c>
      <c r="I539">
        <f t="shared" si="67"/>
        <v>10</v>
      </c>
      <c r="J539">
        <f t="shared" si="68"/>
        <v>1</v>
      </c>
      <c r="K539">
        <f>J539*Weighting!$W$11</f>
        <v>2</v>
      </c>
      <c r="M539" s="14"/>
    </row>
    <row r="540" spans="1:25" x14ac:dyDescent="0.25">
      <c r="A540" s="32">
        <f>IF(Weighting!$P$12&gt;0,B540,"")</f>
        <v>1.107</v>
      </c>
      <c r="B540">
        <f>Weighting!$C$12</f>
        <v>1.107</v>
      </c>
      <c r="C540">
        <f>Weighting!$F$12</f>
        <v>1</v>
      </c>
      <c r="D540">
        <f>IF(C540=1,'Data Transformation'!$G$3+0.5*'Data Transformation'!$W$25,IF(C541=1,D541-'Data Transformation'!$W$25,FALSE))</f>
        <v>1.131</v>
      </c>
      <c r="E540">
        <f t="array" ref="E540">IF(ISLOGICAL(D540),"",FREQUENCY(IF('Data Transformation'!$B$425:$B$8425='Bin Analysis'!$B531,'Data Transformation'!$G$425:$G$8425),D540))</f>
        <v>17</v>
      </c>
      <c r="F540">
        <f t="shared" si="66"/>
        <v>11</v>
      </c>
      <c r="G540">
        <f>Weighting!$H$12</f>
        <v>0</v>
      </c>
      <c r="H540">
        <f t="array" ref="H540">FREQUENCY(IF('Data Transformation'!$B$4:$B$8425=B531,'Data Transformation'!$G$4:$G$8425),'Bin Analysis'!$B540)</f>
        <v>18</v>
      </c>
      <c r="I540">
        <f t="shared" si="67"/>
        <v>5</v>
      </c>
      <c r="J540">
        <f t="shared" si="68"/>
        <v>1</v>
      </c>
      <c r="K540">
        <f>J540*Weighting!$W$12</f>
        <v>1</v>
      </c>
      <c r="M540" s="14"/>
    </row>
    <row r="541" spans="1:25" x14ac:dyDescent="0.25">
      <c r="A541" s="32">
        <f>IF(Weighting!$P$13&gt;0,B541,"")</f>
        <v>1.238</v>
      </c>
      <c r="B541">
        <f>Weighting!$C$13</f>
        <v>1.238</v>
      </c>
      <c r="C541">
        <f>Weighting!$F$13</f>
        <v>0</v>
      </c>
      <c r="D541" t="b">
        <f>IF(C541=1,'Data Transformation'!$G$3+0.5*'Data Transformation'!$W$25,IF(C542=1,D542-'Data Transformation'!$W$25,FALSE))</f>
        <v>0</v>
      </c>
      <c r="E541" t="str">
        <f t="array" ref="E541">IF(ISLOGICAL(D541),"",FREQUENCY(IF('Data Transformation'!$B$425:$B$8425='Bin Analysis'!$B531,'Data Transformation'!$G$425:$G$8425),D541))</f>
        <v/>
      </c>
      <c r="F541" t="str">
        <f t="shared" si="66"/>
        <v/>
      </c>
      <c r="G541">
        <f>Weighting!$H$13</f>
        <v>0</v>
      </c>
      <c r="H541">
        <f t="array" ref="H541">FREQUENCY(IF('Data Transformation'!$B$4:$B$8425=B531,'Data Transformation'!$G$4:$G$8425),'Bin Analysis'!$B541)</f>
        <v>18</v>
      </c>
      <c r="I541">
        <f t="shared" si="67"/>
        <v>0</v>
      </c>
      <c r="J541">
        <f t="shared" si="68"/>
        <v>0</v>
      </c>
      <c r="K541">
        <f>J541*Weighting!$W$13</f>
        <v>0</v>
      </c>
      <c r="M541" s="14"/>
    </row>
    <row r="542" spans="1:25" x14ac:dyDescent="0.25">
      <c r="A542" s="32">
        <f>IF(Weighting!$P$14&gt;0,B542,"")</f>
        <v>1.369</v>
      </c>
      <c r="B542">
        <f>Weighting!$C$14</f>
        <v>1.369</v>
      </c>
      <c r="C542">
        <f>Weighting!$F$14</f>
        <v>0</v>
      </c>
      <c r="D542" t="b">
        <f>IF(C542=1,'Data Transformation'!$G$3+0.5*'Data Transformation'!$W$25,IF(C543=1,D543-'Data Transformation'!$W$25,FALSE))</f>
        <v>0</v>
      </c>
      <c r="E542" t="str">
        <f t="array" ref="E542">IF(ISLOGICAL(D542),"",FREQUENCY(IF('Data Transformation'!$B$425:$B$8425='Bin Analysis'!$B531,'Data Transformation'!$G$425:$G$8425),D542))</f>
        <v/>
      </c>
      <c r="F542" t="str">
        <f t="shared" si="66"/>
        <v/>
      </c>
      <c r="G542">
        <f>Weighting!$H$14</f>
        <v>0</v>
      </c>
      <c r="H542">
        <f t="array" ref="H542">FREQUENCY(IF('Data Transformation'!$B$4:$B$8425=B531,'Data Transformation'!$G$4:$G$8425),'Bin Analysis'!$B542)</f>
        <v>19</v>
      </c>
      <c r="I542">
        <f t="shared" si="67"/>
        <v>1</v>
      </c>
      <c r="J542">
        <f t="shared" si="68"/>
        <v>1</v>
      </c>
      <c r="K542">
        <f>J542*Weighting!$W$14</f>
        <v>3</v>
      </c>
      <c r="M542" s="14"/>
    </row>
    <row r="543" spans="1:25" x14ac:dyDescent="0.25">
      <c r="A543" s="32">
        <f>IF(Weighting!$P$15&gt;0,B543,"")</f>
        <v>1.5000009999999999</v>
      </c>
      <c r="B543">
        <f>Weighting!$C$15</f>
        <v>1.5000009999999999</v>
      </c>
      <c r="C543">
        <f>Weighting!$F$15</f>
        <v>0</v>
      </c>
      <c r="D543" t="b">
        <f>IF(C543=1,'Data Transformation'!$G$3+0.5*'Data Transformation'!$W$25,IF(C544=1,D544-'Data Transformation'!$W$25,FALSE))</f>
        <v>0</v>
      </c>
      <c r="E543" t="str">
        <f t="array" ref="E543">IF(ISLOGICAL(D543),"",FREQUENCY(IF('Data Transformation'!$B$425:$B$8425='Bin Analysis'!$B531,'Data Transformation'!$G$425:$G$8425),D543))</f>
        <v/>
      </c>
      <c r="F543" t="str">
        <f t="shared" si="66"/>
        <v/>
      </c>
      <c r="G543">
        <f>Weighting!$H$15</f>
        <v>0</v>
      </c>
      <c r="H543">
        <f t="array" ref="H543">FREQUENCY(IF('Data Transformation'!$B$4:$B$8425=B531,'Data Transformation'!$G$4:$G$8425),'Bin Analysis'!$B543)</f>
        <v>19</v>
      </c>
      <c r="I543">
        <f t="shared" si="67"/>
        <v>0</v>
      </c>
      <c r="J543">
        <f t="shared" si="68"/>
        <v>0</v>
      </c>
      <c r="K543">
        <f>J543*Weighting!$W$15</f>
        <v>0</v>
      </c>
      <c r="M543" s="14"/>
    </row>
    <row r="544" spans="1:25" x14ac:dyDescent="0.25">
      <c r="A544" s="32" t="str">
        <f>IF(Weighting!$P$16&gt;0,B544,"")</f>
        <v/>
      </c>
      <c r="B544">
        <f>Weighting!$C$16</f>
        <v>1.631</v>
      </c>
      <c r="C544">
        <f>Weighting!$F$16</f>
        <v>0</v>
      </c>
      <c r="D544" t="b">
        <f>IF(C544=1,'Data Transformation'!$G$3+0.5*'Data Transformation'!$W$25,IF(C545=1,D545-'Data Transformation'!$W$25,FALSE))</f>
        <v>0</v>
      </c>
      <c r="E544" t="str">
        <f t="array" ref="E544">IF(ISLOGICAL(D544),"",FREQUENCY(IF('Data Transformation'!$B$425:$B$8425='Bin Analysis'!$B531,'Data Transformation'!$G$425:$G$8425),D544))</f>
        <v/>
      </c>
      <c r="F544" t="str">
        <f t="shared" si="66"/>
        <v/>
      </c>
      <c r="G544">
        <f>Weighting!$H$16</f>
        <v>0</v>
      </c>
      <c r="H544">
        <f t="array" ref="H544">FREQUENCY(IF('Data Transformation'!$B$4:$B$8425=B531,'Data Transformation'!$G$4:$G$8425),'Bin Analysis'!$B544)</f>
        <v>19</v>
      </c>
      <c r="I544">
        <f t="shared" si="67"/>
        <v>0</v>
      </c>
      <c r="J544">
        <f t="shared" si="68"/>
        <v>0</v>
      </c>
      <c r="K544">
        <f>J544*Weighting!$W$16</f>
        <v>0</v>
      </c>
      <c r="M544" s="14"/>
    </row>
    <row r="545" spans="1:25" x14ac:dyDescent="0.25">
      <c r="A545" s="32" t="str">
        <f>IF(Weighting!$P$17&gt;0,B545,"")</f>
        <v/>
      </c>
      <c r="B545">
        <f>Weighting!$C$17</f>
        <v>1.762</v>
      </c>
      <c r="C545">
        <f>Weighting!$F$17</f>
        <v>0</v>
      </c>
      <c r="D545" t="b">
        <f>IF(C545=1,'Data Transformation'!$G$3+0.5*'Data Transformation'!$W$25,IF(C546=1,D546-'Data Transformation'!$W$25,FALSE))</f>
        <v>0</v>
      </c>
      <c r="E545" t="str">
        <f t="array" ref="E545">IF(ISLOGICAL(D545),"",FREQUENCY(IF('Data Transformation'!$B$425:$B$8425='Bin Analysis'!$B531,'Data Transformation'!$G$425:$G$8425),D545))</f>
        <v/>
      </c>
      <c r="F545" t="str">
        <f t="shared" si="66"/>
        <v/>
      </c>
      <c r="G545">
        <f>Weighting!$H$17</f>
        <v>0</v>
      </c>
      <c r="H545">
        <f t="array" ref="H545">FREQUENCY(IF('Data Transformation'!$B$4:$B$8425=B531,'Data Transformation'!$G$4:$G$8425),'Bin Analysis'!$B545)</f>
        <v>19</v>
      </c>
      <c r="I545">
        <f t="shared" si="67"/>
        <v>0</v>
      </c>
      <c r="J545">
        <f t="shared" si="68"/>
        <v>0</v>
      </c>
      <c r="K545">
        <f>J545*Weighting!$W$17</f>
        <v>0</v>
      </c>
      <c r="M545" s="14"/>
    </row>
    <row r="546" spans="1:25" x14ac:dyDescent="0.25">
      <c r="A546" s="32" t="str">
        <f>IF(Weighting!$P$18&gt;0,B546,"")</f>
        <v/>
      </c>
      <c r="B546">
        <f>Weighting!$C$18</f>
        <v>1.893</v>
      </c>
      <c r="C546">
        <f>Weighting!$F$18</f>
        <v>0</v>
      </c>
      <c r="D546" t="b">
        <f>IF(C546=1,'Data Transformation'!$G$3+0.5*'Data Transformation'!$W$25,IF(C547=1,D547-'Data Transformation'!$W$25,FALSE))</f>
        <v>0</v>
      </c>
      <c r="E546" t="str">
        <f t="array" ref="E546">IF(ISLOGICAL(D546),"",FREQUENCY(IF('Data Transformation'!$B$425:$B$8425='Bin Analysis'!$B531,'Data Transformation'!$G$425:$G$8425),D546))</f>
        <v/>
      </c>
      <c r="F546" t="str">
        <f t="shared" si="66"/>
        <v/>
      </c>
      <c r="G546">
        <f>Weighting!$H$18</f>
        <v>0</v>
      </c>
      <c r="H546">
        <f t="array" ref="H546">FREQUENCY(IF('Data Transformation'!$B$4:$B$8425=B531,'Data Transformation'!$G$4:$G$8425),'Bin Analysis'!$B546)</f>
        <v>19</v>
      </c>
      <c r="I546">
        <f t="shared" si="67"/>
        <v>0</v>
      </c>
      <c r="J546">
        <f t="shared" si="68"/>
        <v>0</v>
      </c>
      <c r="K546">
        <f>J546*Weighting!$W$18</f>
        <v>0</v>
      </c>
      <c r="M546" s="14"/>
    </row>
    <row r="547" spans="1:25" x14ac:dyDescent="0.25">
      <c r="A547" s="32" t="str">
        <f>IF(Weighting!$P$19&gt;0,B547,"")</f>
        <v/>
      </c>
      <c r="B547">
        <f>Weighting!$C$19</f>
        <v>2.024</v>
      </c>
      <c r="C547">
        <f>Weighting!$F$19</f>
        <v>0</v>
      </c>
      <c r="D547" t="b">
        <f>IF(C547=1,'Data Transformation'!$G$3+0.5*'Data Transformation'!$W$25,IF(C548=1,D548-'Data Transformation'!$W$25,FALSE))</f>
        <v>0</v>
      </c>
      <c r="E547" t="str">
        <f t="array" ref="E547">IF(ISLOGICAL(D547),"",FREQUENCY(IF('Data Transformation'!$B$425:$B$8425='Bin Analysis'!$B531,'Data Transformation'!$G$425:$G$8425),D547))</f>
        <v/>
      </c>
      <c r="F547" t="str">
        <f t="shared" si="66"/>
        <v/>
      </c>
      <c r="G547">
        <f>Weighting!$H$19</f>
        <v>0</v>
      </c>
      <c r="H547">
        <f t="array" ref="H547">FREQUENCY(IF('Data Transformation'!$B$4:$B$8425=B531,'Data Transformation'!$G$4:$G$8425),'Bin Analysis'!$B547)</f>
        <v>19</v>
      </c>
      <c r="I547">
        <f t="shared" si="67"/>
        <v>0</v>
      </c>
      <c r="J547">
        <f t="shared" si="68"/>
        <v>0</v>
      </c>
      <c r="K547">
        <f>J547*Weighting!$W$19</f>
        <v>0</v>
      </c>
      <c r="M547" s="14"/>
    </row>
    <row r="548" spans="1:25" x14ac:dyDescent="0.25">
      <c r="A548" s="32" t="str">
        <f>IF(Weighting!$P$20&gt;0,B548,"")</f>
        <v/>
      </c>
      <c r="B548">
        <f>Weighting!$C$20</f>
        <v>2.1550000000000002</v>
      </c>
      <c r="C548">
        <f>Weighting!$F$20</f>
        <v>0</v>
      </c>
      <c r="D548" t="b">
        <f>IF(C548=1,'Data Transformation'!$G$3+0.5*'Data Transformation'!$W$25,IF(C549=1,D549-'Data Transformation'!$W$25,FALSE))</f>
        <v>0</v>
      </c>
      <c r="E548" t="str">
        <f t="array" ref="E548">IF(ISLOGICAL(D548),"",FREQUENCY(IF('Data Transformation'!$B$425:$B$8425='Bin Analysis'!$B531,'Data Transformation'!$G$425:$G$8425),D548))</f>
        <v/>
      </c>
      <c r="F548" t="str">
        <f t="shared" si="66"/>
        <v/>
      </c>
      <c r="G548">
        <f>Weighting!$H$20</f>
        <v>0</v>
      </c>
      <c r="H548">
        <f t="array" ref="H548">FREQUENCY(IF('Data Transformation'!$B$4:$B$8425=B531,'Data Transformation'!$G$4:$G$8425),'Bin Analysis'!$B548)</f>
        <v>19</v>
      </c>
      <c r="I548">
        <f t="shared" si="67"/>
        <v>0</v>
      </c>
      <c r="J548">
        <f t="shared" si="68"/>
        <v>0</v>
      </c>
      <c r="K548">
        <f>J548*Weighting!$W$20</f>
        <v>0</v>
      </c>
      <c r="M548" s="14"/>
    </row>
    <row r="549" spans="1:25" x14ac:dyDescent="0.25">
      <c r="A549" s="32" t="str">
        <f>IF(Weighting!$P$21&gt;0,B549,"")</f>
        <v/>
      </c>
      <c r="B549">
        <f>Weighting!$C$21</f>
        <v>2.2860000000000005</v>
      </c>
      <c r="C549">
        <f>Weighting!$F$21</f>
        <v>0</v>
      </c>
      <c r="D549" t="b">
        <f>IF(C549=1,'Data Transformation'!$G$3+0.5*'Data Transformation'!$W$25,IF(C550=1,D550-'Data Transformation'!$W$25,FALSE))</f>
        <v>0</v>
      </c>
      <c r="E549" t="str">
        <f t="array" ref="E549">IF(ISLOGICAL(D549),"",FREQUENCY(IF('Data Transformation'!$B$425:$B$8425='Bin Analysis'!$B531,'Data Transformation'!$G$425:$G$8425),D549))</f>
        <v/>
      </c>
      <c r="F549" t="str">
        <f t="shared" si="66"/>
        <v/>
      </c>
      <c r="G549">
        <f>Weighting!$H$21</f>
        <v>0</v>
      </c>
      <c r="H549">
        <f t="array" ref="H549">FREQUENCY(IF('Data Transformation'!$B$4:$B$8425=B531,'Data Transformation'!$G$4:$G$8425),'Bin Analysis'!$B549)</f>
        <v>19</v>
      </c>
      <c r="I549">
        <f t="shared" si="67"/>
        <v>0</v>
      </c>
      <c r="J549">
        <f t="shared" si="68"/>
        <v>0</v>
      </c>
      <c r="K549">
        <f>J549*Weighting!$W$21</f>
        <v>0</v>
      </c>
      <c r="M549" s="14"/>
    </row>
    <row r="550" spans="1:25" x14ac:dyDescent="0.25">
      <c r="A550" s="32" t="str">
        <f>IF(Weighting!$P$22&gt;0,B550,"")</f>
        <v/>
      </c>
      <c r="B550">
        <f>Weighting!$C$22</f>
        <v>2.4170000000000007</v>
      </c>
      <c r="C550">
        <f>Weighting!$F$22</f>
        <v>0</v>
      </c>
      <c r="D550" t="b">
        <f>IF(C550=1,'Data Transformation'!$G$3+0.5*'Data Transformation'!$W$25,IF(C551=1,D551-'Data Transformation'!$W$25,FALSE))</f>
        <v>0</v>
      </c>
      <c r="E550" t="str">
        <f t="array" ref="E550">IF(ISLOGICAL(D550),"",FREQUENCY(IF('Data Transformation'!$B$425:$B$8425='Bin Analysis'!$B531,'Data Transformation'!$G$425:$G$8425),D550))</f>
        <v/>
      </c>
      <c r="F550" t="str">
        <f t="shared" si="66"/>
        <v/>
      </c>
      <c r="G550">
        <f>Weighting!$H$22</f>
        <v>0</v>
      </c>
      <c r="H550">
        <f t="array" ref="H550">FREQUENCY(IF('Data Transformation'!$B$4:$B$8425=B531,'Data Transformation'!$G$4:$G$8425),'Bin Analysis'!$B550)</f>
        <v>19</v>
      </c>
      <c r="I550">
        <f t="shared" si="67"/>
        <v>0</v>
      </c>
      <c r="J550">
        <f t="shared" si="68"/>
        <v>0</v>
      </c>
      <c r="K550">
        <f>J550*Weighting!$W$22</f>
        <v>0</v>
      </c>
      <c r="M550" s="14"/>
    </row>
    <row r="551" spans="1:25" x14ac:dyDescent="0.25">
      <c r="A551" s="32" t="str">
        <f>IF(Weighting!$P$23&gt;0,B551,"")</f>
        <v/>
      </c>
      <c r="B551">
        <f>Weighting!$C$23</f>
        <v>2.5480000000000009</v>
      </c>
      <c r="C551">
        <f>Weighting!$F$23</f>
        <v>0</v>
      </c>
      <c r="D551" t="b">
        <f>IF(C551=1,'Data Transformation'!$G$3+0.5*'Data Transformation'!$W$25,IF(C552=1,D552-'Data Transformation'!$W$25,FALSE))</f>
        <v>0</v>
      </c>
      <c r="E551" t="str">
        <f t="array" ref="E551">IF(ISLOGICAL(D551),"",FREQUENCY(IF('Data Transformation'!$B$425:$B$8425='Bin Analysis'!$B531,'Data Transformation'!$G$425:$G$8425),D551))</f>
        <v/>
      </c>
      <c r="F551" t="str">
        <f t="shared" si="66"/>
        <v/>
      </c>
      <c r="G551">
        <f>Weighting!$H$23</f>
        <v>0</v>
      </c>
      <c r="H551">
        <f t="array" ref="H551">FREQUENCY(IF('Data Transformation'!$B$4:$B$8425=B531,'Data Transformation'!$G$4:$G$8425),'Bin Analysis'!$B551)</f>
        <v>19</v>
      </c>
      <c r="I551">
        <f t="shared" si="67"/>
        <v>0</v>
      </c>
      <c r="J551">
        <f t="shared" si="68"/>
        <v>0</v>
      </c>
      <c r="K551">
        <f>J551*Weighting!$W$23</f>
        <v>0</v>
      </c>
      <c r="M551" s="14"/>
    </row>
    <row r="552" spans="1:25" x14ac:dyDescent="0.25">
      <c r="A552" s="32" t="str">
        <f>IF(Weighting!$P$24&gt;0,B552,"")</f>
        <v/>
      </c>
      <c r="B552">
        <f>Weighting!$C$24</f>
        <v>2.6790000000000012</v>
      </c>
      <c r="C552">
        <f>Weighting!$F$24</f>
        <v>0</v>
      </c>
      <c r="D552" t="b">
        <f>IF(C552=1,'Data Transformation'!$G$3+0.5*'Data Transformation'!$W$25,IF(C553=1,D553-'Data Transformation'!$W$25,FALSE))</f>
        <v>0</v>
      </c>
      <c r="E552" t="str">
        <f t="array" ref="E552">IF(ISLOGICAL(D552),"",FREQUENCY(IF('Data Transformation'!$B$425:$B$8425='Bin Analysis'!$B531,'Data Transformation'!$G$425:$G$8425),D552))</f>
        <v/>
      </c>
      <c r="F552" t="str">
        <f t="shared" si="66"/>
        <v/>
      </c>
      <c r="G552">
        <f>Weighting!$H$24</f>
        <v>0</v>
      </c>
      <c r="H552">
        <f t="array" ref="H552">FREQUENCY(IF('Data Transformation'!$B$4:$B$8425=B531,'Data Transformation'!$G$4:$G$8425),'Bin Analysis'!$B552)</f>
        <v>19</v>
      </c>
      <c r="I552">
        <f t="shared" si="67"/>
        <v>0</v>
      </c>
      <c r="J552">
        <f t="shared" si="68"/>
        <v>0</v>
      </c>
      <c r="K552">
        <f>J552*Weighting!$W$24</f>
        <v>0</v>
      </c>
      <c r="M552" s="14"/>
    </row>
    <row r="553" spans="1:25" x14ac:dyDescent="0.25">
      <c r="A553" s="32" t="str">
        <f>IF(Weighting!$P$25&gt;0,B553,"")</f>
        <v/>
      </c>
      <c r="B553">
        <f>Weighting!$C$25</f>
        <v>2.8100000000000014</v>
      </c>
      <c r="C553">
        <f>Weighting!$F$25</f>
        <v>0</v>
      </c>
      <c r="D553" t="b">
        <f>IF(C553=1,'Data Transformation'!$G$3+0.5*'Data Transformation'!$W$25,IF(C554=1,D554-'Data Transformation'!$W$25,FALSE))</f>
        <v>0</v>
      </c>
      <c r="E553" t="str">
        <f t="array" ref="E553">IF(ISLOGICAL(D553),"",FREQUENCY(IF('Data Transformation'!$B$425:$B$8425='Bin Analysis'!$B531,'Data Transformation'!$G$425:$G$8425),D553))</f>
        <v/>
      </c>
      <c r="F553" t="str">
        <f t="shared" si="66"/>
        <v/>
      </c>
      <c r="G553">
        <f>Weighting!$H$25</f>
        <v>0</v>
      </c>
      <c r="H553">
        <f t="array" ref="H553">FREQUENCY(IF('Data Transformation'!$B$4:$B$8425=B531,'Data Transformation'!$G$4:$G$8425),'Bin Analysis'!$B553)</f>
        <v>19</v>
      </c>
      <c r="I553">
        <f t="shared" si="67"/>
        <v>0</v>
      </c>
      <c r="J553">
        <f t="shared" si="68"/>
        <v>0</v>
      </c>
      <c r="K553">
        <f>J553*Weighting!$W$25</f>
        <v>0</v>
      </c>
      <c r="M553" s="14"/>
    </row>
    <row r="554" spans="1:25" x14ac:dyDescent="0.25">
      <c r="O554"/>
      <c r="P554"/>
      <c r="Q554"/>
      <c r="R554"/>
    </row>
    <row r="555" spans="1:25" ht="23.25" x14ac:dyDescent="0.35">
      <c r="A555" s="21" t="s">
        <v>0</v>
      </c>
      <c r="B555" s="21">
        <f>IFERROR(VLOOKUP(C555,'Data Transformation'!$L$6:$M$426,2,FALSE),"")</f>
        <v>23</v>
      </c>
      <c r="C555" s="21">
        <f>C531+1</f>
        <v>23</v>
      </c>
      <c r="D555" s="21"/>
      <c r="E555" s="21"/>
      <c r="F555" s="21"/>
      <c r="G555" s="21"/>
      <c r="H555" s="22"/>
      <c r="I555" s="22"/>
      <c r="J555" s="22"/>
      <c r="K555" s="21"/>
      <c r="L555" s="21">
        <f>B555</f>
        <v>23</v>
      </c>
      <c r="M555" s="23">
        <f>INDEX('Data Transformation'!$O$4:$O$424,MATCH($B555,'Data Transformation'!$M$4:$M$424,0),MATCH($M$2,'Data Transformation'!$O$3,0))</f>
        <v>17</v>
      </c>
      <c r="N555" s="27">
        <f>IF('Input and Summary Results'!$J$16="minimum",'Bin Analysis'!X556/(M555-1),'Bin Analysis'!Y555/('Bin Analysis'!M555-1))</f>
        <v>0</v>
      </c>
      <c r="O555" s="27">
        <f>IF(M555=FALSE,NA(),(VLOOKUP(1,C558:K577,4,FALSE))/(M555-1))</f>
        <v>0.75</v>
      </c>
      <c r="P555" s="27">
        <f>IF(M555=FALSE,NA(),SUM(J558:J577)/Weighting!$S$5)</f>
        <v>0.4</v>
      </c>
      <c r="Q555" s="27">
        <f>IF(M555=FALSE,NA(),SUM(K558:K577)/Weighting!$S$6)</f>
        <v>0.34782608695652173</v>
      </c>
      <c r="R555" s="27">
        <f>IF(M555=FALSE,NA(),(VLOOKUP(1,G558:K577,3,FALSE))/(M555-1))</f>
        <v>0</v>
      </c>
      <c r="S555" s="22" t="str">
        <f>IF(M555=FALSE,NA(),IF(SUM(J558:J577)=2,"yes","no"))</f>
        <v>no</v>
      </c>
      <c r="X555" s="2" cm="2">
        <f t="array" ref="X555:X556">FREQUENCY(IF('Data Transformation'!$B$425:$B$6424='Bin Analysis'!L555,'Data Transformation'!$G$425:$G$6424),'Data Transformation'!$U$11)</f>
        <v>16</v>
      </c>
      <c r="Y555" s="2" cm="2">
        <f t="array" ref="Y555:Y556">FREQUENCY(IF('Data Transformation'!$B$425:$B$6424='Bin Analysis'!L555,'Data Transformation'!$G$425:$G$6424),'Data Transformation'!$U$12)</f>
        <v>4</v>
      </c>
    </row>
    <row r="556" spans="1:25" x14ac:dyDescent="0.25">
      <c r="A556" s="14" t="s">
        <v>66</v>
      </c>
      <c r="B556" t="s">
        <v>47</v>
      </c>
      <c r="C556" t="s">
        <v>5</v>
      </c>
      <c r="D556" t="s">
        <v>99</v>
      </c>
      <c r="E556" t="s">
        <v>100</v>
      </c>
      <c r="F556" t="s">
        <v>101</v>
      </c>
      <c r="G556" t="s">
        <v>69</v>
      </c>
      <c r="H556" t="s">
        <v>31</v>
      </c>
      <c r="I556" t="s">
        <v>32</v>
      </c>
      <c r="J556" t="s">
        <v>46</v>
      </c>
      <c r="K556" s="14" t="s">
        <v>45</v>
      </c>
      <c r="M556" s="14"/>
      <c r="X556" s="2">
        <v>0</v>
      </c>
      <c r="Y556" s="2">
        <v>12</v>
      </c>
    </row>
    <row r="557" spans="1:25" x14ac:dyDescent="0.25">
      <c r="A557" s="32"/>
      <c r="D557" t="b">
        <f>IF(C557=1,'Data Transformation'!$G$3+0.5*'Data Transformation'!$W$25,IF(C558=1,D558-'Data Transformation'!$W$25,FALSE))</f>
        <v>0</v>
      </c>
      <c r="E557" t="str">
        <f t="array" ref="E557">IF(ISLOGICAL(D557),"",FREQUENCY(IF('Data Transformation'!$B$425:$B$8425='Bin Analysis'!$B555,'Data Transformation'!$G$425:$G$8425),D557))</f>
        <v/>
      </c>
      <c r="F557" t="str">
        <f>IF(ISLOGICAL(D557),"",E557-E556)</f>
        <v/>
      </c>
      <c r="M557" s="14"/>
    </row>
    <row r="558" spans="1:25" x14ac:dyDescent="0.25">
      <c r="A558" s="32">
        <f>IF(Weighting!$P$6&gt;0,B558,"")</f>
        <v>0.32100000000000001</v>
      </c>
      <c r="B558">
        <f>Weighting!$C$6</f>
        <v>0.32100000000000001</v>
      </c>
      <c r="C558">
        <f>Weighting!$F$6</f>
        <v>0</v>
      </c>
      <c r="D558" t="b">
        <f>IF(C558=1,'Data Transformation'!$G$3+0.5*'Data Transformation'!$W$25,IF(C559=1,D559-'Data Transformation'!$W$25,FALSE))</f>
        <v>0</v>
      </c>
      <c r="E558" t="str">
        <f t="array" ref="E558">IF(ISLOGICAL(D558),"",FREQUENCY(IF('Data Transformation'!$B$425:$B$8425='Bin Analysis'!$B555,'Data Transformation'!$G$425:$G$8425),D558))</f>
        <v/>
      </c>
      <c r="F558" t="str">
        <f>IF(ISLOGICAL(D558),"",E558-E557)</f>
        <v/>
      </c>
      <c r="G558">
        <f>Weighting!$H$6</f>
        <v>1</v>
      </c>
      <c r="H558">
        <f t="array" ref="H558">FREQUENCY(IF('Data Transformation'!$B$4:$B$8425=B555,'Data Transformation'!$G$4:$G$8425),'Bin Analysis'!$B558)</f>
        <v>0</v>
      </c>
      <c r="I558">
        <f>H558-H557</f>
        <v>0</v>
      </c>
      <c r="J558">
        <f>IF(I558=0,0,1)</f>
        <v>0</v>
      </c>
      <c r="K558">
        <f>J558*Weighting!$W$6</f>
        <v>0</v>
      </c>
      <c r="M558" s="14"/>
    </row>
    <row r="559" spans="1:25" x14ac:dyDescent="0.25">
      <c r="A559" s="32">
        <f>IF(Weighting!$P$7&gt;0,B559,"")</f>
        <v>0.45200000000000001</v>
      </c>
      <c r="B559">
        <f>Weighting!$C$7</f>
        <v>0.45200000000000001</v>
      </c>
      <c r="C559">
        <f>Weighting!$F$7</f>
        <v>0</v>
      </c>
      <c r="D559" t="b">
        <f>IF(C559=1,'Data Transformation'!$G$3+0.5*'Data Transformation'!$W$25,IF(C560=1,D560-'Data Transformation'!$W$25,FALSE))</f>
        <v>0</v>
      </c>
      <c r="E559" t="str">
        <f t="array" ref="E559">IF(ISLOGICAL(D559),"",FREQUENCY(IF('Data Transformation'!$B$425:$B$8425='Bin Analysis'!$B555,'Data Transformation'!$G$425:$G$8425),D559))</f>
        <v/>
      </c>
      <c r="F559" t="str">
        <f t="shared" ref="F559:F577" si="69">IF(ISLOGICAL(D559),"",E559-E558)</f>
        <v/>
      </c>
      <c r="G559">
        <f>Weighting!$H$7</f>
        <v>0</v>
      </c>
      <c r="H559">
        <f t="array" ref="H559">FREQUENCY(IF('Data Transformation'!$B$4:$B$8425=B555,'Data Transformation'!$G$4:$G$8425),'Bin Analysis'!$B559)</f>
        <v>0</v>
      </c>
      <c r="I559">
        <f t="shared" ref="I559:I577" si="70">H559-H558</f>
        <v>0</v>
      </c>
      <c r="J559">
        <f>IF(I559=0,0,1)</f>
        <v>0</v>
      </c>
      <c r="K559">
        <f>J559*Weighting!$W$7</f>
        <v>0</v>
      </c>
      <c r="M559" s="14"/>
    </row>
    <row r="560" spans="1:25" x14ac:dyDescent="0.25">
      <c r="A560" s="32">
        <f>IF(Weighting!$P$8&gt;0,B560,"")</f>
        <v>0.58299999999999996</v>
      </c>
      <c r="B560">
        <f>Weighting!$C$8</f>
        <v>0.58299999999999996</v>
      </c>
      <c r="C560">
        <f>Weighting!$F$8</f>
        <v>0</v>
      </c>
      <c r="D560" t="b">
        <f>IF(C560=1,'Data Transformation'!$G$3+0.5*'Data Transformation'!$W$25,IF(C561=1,D561-'Data Transformation'!$W$25,FALSE))</f>
        <v>0</v>
      </c>
      <c r="E560" t="str">
        <f t="array" ref="E560">IF(ISLOGICAL(D560),"",FREQUENCY(IF('Data Transformation'!$B$425:$B$8425='Bin Analysis'!$B555,'Data Transformation'!$G$425:$G$8425),D560))</f>
        <v/>
      </c>
      <c r="F560" t="str">
        <f t="shared" si="69"/>
        <v/>
      </c>
      <c r="G560">
        <f>Weighting!$H$8</f>
        <v>0</v>
      </c>
      <c r="H560">
        <f t="array" ref="H560">FREQUENCY(IF('Data Transformation'!$B$4:$B$8425=B555,'Data Transformation'!$G$4:$G$8425),'Bin Analysis'!$B560)</f>
        <v>0</v>
      </c>
      <c r="I560">
        <f t="shared" si="70"/>
        <v>0</v>
      </c>
      <c r="J560">
        <f t="shared" ref="J560:J577" si="71">IF(I560=0,0,1)</f>
        <v>0</v>
      </c>
      <c r="K560">
        <f>J560*Weighting!$W$8</f>
        <v>0</v>
      </c>
      <c r="M560" s="14"/>
    </row>
    <row r="561" spans="1:13" x14ac:dyDescent="0.25">
      <c r="A561" s="32">
        <f>IF(Weighting!$P$9&gt;0,B561,"")</f>
        <v>0.71399999999999997</v>
      </c>
      <c r="B561" s="50">
        <f>Weighting!$C$9</f>
        <v>0.71399999999999997</v>
      </c>
      <c r="C561">
        <f>Weighting!$F$9</f>
        <v>0</v>
      </c>
      <c r="D561" t="b">
        <f>IF(C561=1,'Data Transformation'!$G$3+0.5*'Data Transformation'!$W$25,IF(C562=1,D562-'Data Transformation'!$W$25,FALSE))</f>
        <v>0</v>
      </c>
      <c r="E561" t="str">
        <f t="array" ref="E561">IF(ISLOGICAL(D561),"",FREQUENCY(IF('Data Transformation'!$B$425:$B$8425='Bin Analysis'!$B555,'Data Transformation'!$G$425:$G$8425),D561))</f>
        <v/>
      </c>
      <c r="F561" t="str">
        <f t="shared" si="69"/>
        <v/>
      </c>
      <c r="G561">
        <f>Weighting!$H$9</f>
        <v>0</v>
      </c>
      <c r="H561">
        <f t="array" ref="H561">FREQUENCY(IF('Data Transformation'!$B$4:$B$8425=B555,'Data Transformation'!$G$4:$G$8425),'Bin Analysis'!$B561)</f>
        <v>0</v>
      </c>
      <c r="I561">
        <f t="shared" si="70"/>
        <v>0</v>
      </c>
      <c r="J561">
        <f t="shared" si="71"/>
        <v>0</v>
      </c>
      <c r="K561">
        <f>J561*Weighting!$W$9</f>
        <v>0</v>
      </c>
      <c r="M561" s="14"/>
    </row>
    <row r="562" spans="1:13" x14ac:dyDescent="0.25">
      <c r="A562" s="32">
        <f>IF(Weighting!$P$10&gt;0,B562,"")</f>
        <v>0.84499999999999997</v>
      </c>
      <c r="B562">
        <f>Weighting!$C$10</f>
        <v>0.84499999999999997</v>
      </c>
      <c r="C562">
        <f>Weighting!$F$10</f>
        <v>0</v>
      </c>
      <c r="D562" t="b">
        <f>IF(C562=1,'Data Transformation'!$G$3+0.5*'Data Transformation'!$W$25,IF(C563=1,D563-'Data Transformation'!$W$25,FALSE))</f>
        <v>0</v>
      </c>
      <c r="E562" t="str">
        <f t="array" ref="E562">IF(ISLOGICAL(D562),"",FREQUENCY(IF('Data Transformation'!$B$425:$B$8425='Bin Analysis'!$B555,'Data Transformation'!$G$425:$G$8425),D562))</f>
        <v/>
      </c>
      <c r="F562" t="str">
        <f t="shared" si="69"/>
        <v/>
      </c>
      <c r="G562">
        <f>Weighting!$H$10</f>
        <v>0</v>
      </c>
      <c r="H562">
        <f t="array" ref="H562">FREQUENCY(IF('Data Transformation'!$B$4:$B$8425=B555,'Data Transformation'!$G$4:$G$8425),'Bin Analysis'!$B562)</f>
        <v>3</v>
      </c>
      <c r="I562">
        <f t="shared" si="70"/>
        <v>3</v>
      </c>
      <c r="J562">
        <f t="shared" si="71"/>
        <v>1</v>
      </c>
      <c r="K562">
        <f>J562*Weighting!$W$10</f>
        <v>3</v>
      </c>
      <c r="M562" s="14"/>
    </row>
    <row r="563" spans="1:13" x14ac:dyDescent="0.25">
      <c r="A563" s="32">
        <f>IF(Weighting!$P$11&gt;0,B563,"")</f>
        <v>0.97599999999999998</v>
      </c>
      <c r="B563">
        <f>Weighting!$C$11</f>
        <v>0.97599999999999998</v>
      </c>
      <c r="C563">
        <f>Weighting!$F$11</f>
        <v>0</v>
      </c>
      <c r="D563">
        <f>IF(C563=1,'Data Transformation'!$G$3+0.5*'Data Transformation'!$W$25,IF(C564=1,D564-'Data Transformation'!$W$25,FALSE))</f>
        <v>0.86899999999999999</v>
      </c>
      <c r="E563">
        <f t="array" ref="E563">IF(ISLOGICAL(D563),"",FREQUENCY(IF('Data Transformation'!$B$425:$B$8425='Bin Analysis'!$B555,'Data Transformation'!$G$425:$G$8425),D563))</f>
        <v>4</v>
      </c>
      <c r="F563" t="e">
        <f t="shared" si="69"/>
        <v>#VALUE!</v>
      </c>
      <c r="G563">
        <f>Weighting!$H$11</f>
        <v>0</v>
      </c>
      <c r="H563">
        <f t="array" ref="H563">FREQUENCY(IF('Data Transformation'!$B$4:$B$8425=B555,'Data Transformation'!$G$4:$G$8425),'Bin Analysis'!$B563)</f>
        <v>12</v>
      </c>
      <c r="I563">
        <f t="shared" si="70"/>
        <v>9</v>
      </c>
      <c r="J563">
        <f t="shared" si="71"/>
        <v>1</v>
      </c>
      <c r="K563">
        <f>J563*Weighting!$W$11</f>
        <v>2</v>
      </c>
      <c r="M563" s="14"/>
    </row>
    <row r="564" spans="1:13" x14ac:dyDescent="0.25">
      <c r="A564" s="32">
        <f>IF(Weighting!$P$12&gt;0,B564,"")</f>
        <v>1.107</v>
      </c>
      <c r="B564">
        <f>Weighting!$C$12</f>
        <v>1.107</v>
      </c>
      <c r="C564">
        <f>Weighting!$F$12</f>
        <v>1</v>
      </c>
      <c r="D564">
        <f>IF(C564=1,'Data Transformation'!$G$3+0.5*'Data Transformation'!$W$25,IF(C565=1,D565-'Data Transformation'!$W$25,FALSE))</f>
        <v>1.131</v>
      </c>
      <c r="E564">
        <f t="array" ref="E564">IF(ISLOGICAL(D564),"",FREQUENCY(IF('Data Transformation'!$B$425:$B$8425='Bin Analysis'!$B555,'Data Transformation'!$G$425:$G$8425),D564))</f>
        <v>16</v>
      </c>
      <c r="F564">
        <f t="shared" si="69"/>
        <v>12</v>
      </c>
      <c r="G564">
        <f>Weighting!$H$12</f>
        <v>0</v>
      </c>
      <c r="H564">
        <f t="array" ref="H564">FREQUENCY(IF('Data Transformation'!$B$4:$B$8425=B555,'Data Transformation'!$G$4:$G$8425),'Bin Analysis'!$B564)</f>
        <v>16</v>
      </c>
      <c r="I564">
        <f t="shared" si="70"/>
        <v>4</v>
      </c>
      <c r="J564">
        <f t="shared" si="71"/>
        <v>1</v>
      </c>
      <c r="K564">
        <f>J564*Weighting!$W$12</f>
        <v>1</v>
      </c>
      <c r="M564" s="14"/>
    </row>
    <row r="565" spans="1:13" x14ac:dyDescent="0.25">
      <c r="A565" s="32">
        <f>IF(Weighting!$P$13&gt;0,B565,"")</f>
        <v>1.238</v>
      </c>
      <c r="B565">
        <f>Weighting!$C$13</f>
        <v>1.238</v>
      </c>
      <c r="C565">
        <f>Weighting!$F$13</f>
        <v>0</v>
      </c>
      <c r="D565" t="b">
        <f>IF(C565=1,'Data Transformation'!$G$3+0.5*'Data Transformation'!$W$25,IF(C566=1,D566-'Data Transformation'!$W$25,FALSE))</f>
        <v>0</v>
      </c>
      <c r="E565" t="str">
        <f t="array" ref="E565">IF(ISLOGICAL(D565),"",FREQUENCY(IF('Data Transformation'!$B$425:$B$8425='Bin Analysis'!$B555,'Data Transformation'!$G$425:$G$8425),D565))</f>
        <v/>
      </c>
      <c r="F565" t="str">
        <f t="shared" si="69"/>
        <v/>
      </c>
      <c r="G565">
        <f>Weighting!$H$13</f>
        <v>0</v>
      </c>
      <c r="H565">
        <f t="array" ref="H565">FREQUENCY(IF('Data Transformation'!$B$4:$B$8425=B555,'Data Transformation'!$G$4:$G$8425),'Bin Analysis'!$B565)</f>
        <v>17</v>
      </c>
      <c r="I565">
        <f t="shared" si="70"/>
        <v>1</v>
      </c>
      <c r="J565">
        <f t="shared" si="71"/>
        <v>1</v>
      </c>
      <c r="K565">
        <f>J565*Weighting!$W$13</f>
        <v>2</v>
      </c>
      <c r="M565" s="14"/>
    </row>
    <row r="566" spans="1:13" x14ac:dyDescent="0.25">
      <c r="A566" s="32">
        <f>IF(Weighting!$P$14&gt;0,B566,"")</f>
        <v>1.369</v>
      </c>
      <c r="B566">
        <f>Weighting!$C$14</f>
        <v>1.369</v>
      </c>
      <c r="C566">
        <f>Weighting!$F$14</f>
        <v>0</v>
      </c>
      <c r="D566" t="b">
        <f>IF(C566=1,'Data Transformation'!$G$3+0.5*'Data Transformation'!$W$25,IF(C567=1,D567-'Data Transformation'!$W$25,FALSE))</f>
        <v>0</v>
      </c>
      <c r="E566" t="str">
        <f t="array" ref="E566">IF(ISLOGICAL(D566),"",FREQUENCY(IF('Data Transformation'!$B$425:$B$8425='Bin Analysis'!$B555,'Data Transformation'!$G$425:$G$8425),D566))</f>
        <v/>
      </c>
      <c r="F566" t="str">
        <f t="shared" si="69"/>
        <v/>
      </c>
      <c r="G566">
        <f>Weighting!$H$14</f>
        <v>0</v>
      </c>
      <c r="H566">
        <f t="array" ref="H566">FREQUENCY(IF('Data Transformation'!$B$4:$B$8425=B555,'Data Transformation'!$G$4:$G$8425),'Bin Analysis'!$B566)</f>
        <v>17</v>
      </c>
      <c r="I566">
        <f t="shared" si="70"/>
        <v>0</v>
      </c>
      <c r="J566">
        <f t="shared" si="71"/>
        <v>0</v>
      </c>
      <c r="K566">
        <f>J566*Weighting!$W$14</f>
        <v>0</v>
      </c>
      <c r="M566" s="14"/>
    </row>
    <row r="567" spans="1:13" x14ac:dyDescent="0.25">
      <c r="A567" s="32">
        <f>IF(Weighting!$P$15&gt;0,B567,"")</f>
        <v>1.5000009999999999</v>
      </c>
      <c r="B567">
        <f>Weighting!$C$15</f>
        <v>1.5000009999999999</v>
      </c>
      <c r="C567">
        <f>Weighting!$F$15</f>
        <v>0</v>
      </c>
      <c r="D567" t="b">
        <f>IF(C567=1,'Data Transformation'!$G$3+0.5*'Data Transformation'!$W$25,IF(C568=1,D568-'Data Transformation'!$W$25,FALSE))</f>
        <v>0</v>
      </c>
      <c r="E567" t="str">
        <f t="array" ref="E567">IF(ISLOGICAL(D567),"",FREQUENCY(IF('Data Transformation'!$B$425:$B$8425='Bin Analysis'!$B555,'Data Transformation'!$G$425:$G$8425),D567))</f>
        <v/>
      </c>
      <c r="F567" t="str">
        <f t="shared" si="69"/>
        <v/>
      </c>
      <c r="G567">
        <f>Weighting!$H$15</f>
        <v>0</v>
      </c>
      <c r="H567">
        <f t="array" ref="H567">FREQUENCY(IF('Data Transformation'!$B$4:$B$8425=B555,'Data Transformation'!$G$4:$G$8425),'Bin Analysis'!$B567)</f>
        <v>17</v>
      </c>
      <c r="I567">
        <f t="shared" si="70"/>
        <v>0</v>
      </c>
      <c r="J567">
        <f t="shared" si="71"/>
        <v>0</v>
      </c>
      <c r="K567">
        <f>J567*Weighting!$W$15</f>
        <v>0</v>
      </c>
      <c r="M567" s="14"/>
    </row>
    <row r="568" spans="1:13" x14ac:dyDescent="0.25">
      <c r="A568" s="32" t="str">
        <f>IF(Weighting!$P$16&gt;0,B568,"")</f>
        <v/>
      </c>
      <c r="B568">
        <f>Weighting!$C$16</f>
        <v>1.631</v>
      </c>
      <c r="C568">
        <f>Weighting!$F$16</f>
        <v>0</v>
      </c>
      <c r="D568" t="b">
        <f>IF(C568=1,'Data Transformation'!$G$3+0.5*'Data Transformation'!$W$25,IF(C569=1,D569-'Data Transformation'!$W$25,FALSE))</f>
        <v>0</v>
      </c>
      <c r="E568" t="str">
        <f t="array" ref="E568">IF(ISLOGICAL(D568),"",FREQUENCY(IF('Data Transformation'!$B$425:$B$8425='Bin Analysis'!$B555,'Data Transformation'!$G$425:$G$8425),D568))</f>
        <v/>
      </c>
      <c r="F568" t="str">
        <f t="shared" si="69"/>
        <v/>
      </c>
      <c r="G568">
        <f>Weighting!$H$16</f>
        <v>0</v>
      </c>
      <c r="H568">
        <f t="array" ref="H568">FREQUENCY(IF('Data Transformation'!$B$4:$B$8425=B555,'Data Transformation'!$G$4:$G$8425),'Bin Analysis'!$B568)</f>
        <v>17</v>
      </c>
      <c r="I568">
        <f t="shared" si="70"/>
        <v>0</v>
      </c>
      <c r="J568">
        <f t="shared" si="71"/>
        <v>0</v>
      </c>
      <c r="K568">
        <f>J568*Weighting!$W$16</f>
        <v>0</v>
      </c>
      <c r="M568" s="14"/>
    </row>
    <row r="569" spans="1:13" x14ac:dyDescent="0.25">
      <c r="A569" s="32" t="str">
        <f>IF(Weighting!$P$17&gt;0,B569,"")</f>
        <v/>
      </c>
      <c r="B569">
        <f>Weighting!$C$17</f>
        <v>1.762</v>
      </c>
      <c r="C569">
        <f>Weighting!$F$17</f>
        <v>0</v>
      </c>
      <c r="D569" t="b">
        <f>IF(C569=1,'Data Transformation'!$G$3+0.5*'Data Transformation'!$W$25,IF(C570=1,D570-'Data Transformation'!$W$25,FALSE))</f>
        <v>0</v>
      </c>
      <c r="E569" t="str">
        <f t="array" ref="E569">IF(ISLOGICAL(D569),"",FREQUENCY(IF('Data Transformation'!$B$425:$B$8425='Bin Analysis'!$B555,'Data Transformation'!$G$425:$G$8425),D569))</f>
        <v/>
      </c>
      <c r="F569" t="str">
        <f t="shared" si="69"/>
        <v/>
      </c>
      <c r="G569">
        <f>Weighting!$H$17</f>
        <v>0</v>
      </c>
      <c r="H569">
        <f t="array" ref="H569">FREQUENCY(IF('Data Transformation'!$B$4:$B$8425=B555,'Data Transformation'!$G$4:$G$8425),'Bin Analysis'!$B569)</f>
        <v>17</v>
      </c>
      <c r="I569">
        <f t="shared" si="70"/>
        <v>0</v>
      </c>
      <c r="J569">
        <f t="shared" si="71"/>
        <v>0</v>
      </c>
      <c r="K569">
        <f>J569*Weighting!$W$17</f>
        <v>0</v>
      </c>
      <c r="M569" s="14"/>
    </row>
    <row r="570" spans="1:13" x14ac:dyDescent="0.25">
      <c r="A570" s="32" t="str">
        <f>IF(Weighting!$P$18&gt;0,B570,"")</f>
        <v/>
      </c>
      <c r="B570">
        <f>Weighting!$C$18</f>
        <v>1.893</v>
      </c>
      <c r="C570">
        <f>Weighting!$F$18</f>
        <v>0</v>
      </c>
      <c r="D570" t="b">
        <f>IF(C570=1,'Data Transformation'!$G$3+0.5*'Data Transformation'!$W$25,IF(C571=1,D571-'Data Transformation'!$W$25,FALSE))</f>
        <v>0</v>
      </c>
      <c r="E570" t="str">
        <f t="array" ref="E570">IF(ISLOGICAL(D570),"",FREQUENCY(IF('Data Transformation'!$B$425:$B$8425='Bin Analysis'!$B555,'Data Transformation'!$G$425:$G$8425),D570))</f>
        <v/>
      </c>
      <c r="F570" t="str">
        <f t="shared" si="69"/>
        <v/>
      </c>
      <c r="G570">
        <f>Weighting!$H$18</f>
        <v>0</v>
      </c>
      <c r="H570">
        <f t="array" ref="H570">FREQUENCY(IF('Data Transformation'!$B$4:$B$8425=B555,'Data Transformation'!$G$4:$G$8425),'Bin Analysis'!$B570)</f>
        <v>17</v>
      </c>
      <c r="I570">
        <f t="shared" si="70"/>
        <v>0</v>
      </c>
      <c r="J570">
        <f t="shared" si="71"/>
        <v>0</v>
      </c>
      <c r="K570">
        <f>J570*Weighting!$W$18</f>
        <v>0</v>
      </c>
      <c r="M570" s="14"/>
    </row>
    <row r="571" spans="1:13" x14ac:dyDescent="0.25">
      <c r="A571" s="32" t="str">
        <f>IF(Weighting!$P$19&gt;0,B571,"")</f>
        <v/>
      </c>
      <c r="B571">
        <f>Weighting!$C$19</f>
        <v>2.024</v>
      </c>
      <c r="C571">
        <f>Weighting!$F$19</f>
        <v>0</v>
      </c>
      <c r="D571" t="b">
        <f>IF(C571=1,'Data Transformation'!$G$3+0.5*'Data Transformation'!$W$25,IF(C572=1,D572-'Data Transformation'!$W$25,FALSE))</f>
        <v>0</v>
      </c>
      <c r="E571" t="str">
        <f t="array" ref="E571">IF(ISLOGICAL(D571),"",FREQUENCY(IF('Data Transformation'!$B$425:$B$8425='Bin Analysis'!$B555,'Data Transformation'!$G$425:$G$8425),D571))</f>
        <v/>
      </c>
      <c r="F571" t="str">
        <f t="shared" si="69"/>
        <v/>
      </c>
      <c r="G571">
        <f>Weighting!$H$19</f>
        <v>0</v>
      </c>
      <c r="H571">
        <f t="array" ref="H571">FREQUENCY(IF('Data Transformation'!$B$4:$B$8425=B555,'Data Transformation'!$G$4:$G$8425),'Bin Analysis'!$B571)</f>
        <v>17</v>
      </c>
      <c r="I571">
        <f t="shared" si="70"/>
        <v>0</v>
      </c>
      <c r="J571">
        <f t="shared" si="71"/>
        <v>0</v>
      </c>
      <c r="K571">
        <f>J571*Weighting!$W$19</f>
        <v>0</v>
      </c>
      <c r="M571" s="14"/>
    </row>
    <row r="572" spans="1:13" x14ac:dyDescent="0.25">
      <c r="A572" s="32" t="str">
        <f>IF(Weighting!$P$20&gt;0,B572,"")</f>
        <v/>
      </c>
      <c r="B572">
        <f>Weighting!$C$20</f>
        <v>2.1550000000000002</v>
      </c>
      <c r="C572">
        <f>Weighting!$F$20</f>
        <v>0</v>
      </c>
      <c r="D572" t="b">
        <f>IF(C572=1,'Data Transformation'!$G$3+0.5*'Data Transformation'!$W$25,IF(C573=1,D573-'Data Transformation'!$W$25,FALSE))</f>
        <v>0</v>
      </c>
      <c r="E572" t="str">
        <f t="array" ref="E572">IF(ISLOGICAL(D572),"",FREQUENCY(IF('Data Transformation'!$B$425:$B$8425='Bin Analysis'!$B555,'Data Transformation'!$G$425:$G$8425),D572))</f>
        <v/>
      </c>
      <c r="F572" t="str">
        <f t="shared" si="69"/>
        <v/>
      </c>
      <c r="G572">
        <f>Weighting!$H$20</f>
        <v>0</v>
      </c>
      <c r="H572">
        <f t="array" ref="H572">FREQUENCY(IF('Data Transformation'!$B$4:$B$8425=B555,'Data Transformation'!$G$4:$G$8425),'Bin Analysis'!$B572)</f>
        <v>17</v>
      </c>
      <c r="I572">
        <f t="shared" si="70"/>
        <v>0</v>
      </c>
      <c r="J572">
        <f t="shared" si="71"/>
        <v>0</v>
      </c>
      <c r="K572">
        <f>J572*Weighting!$W$20</f>
        <v>0</v>
      </c>
      <c r="M572" s="14"/>
    </row>
    <row r="573" spans="1:13" x14ac:dyDescent="0.25">
      <c r="A573" s="32" t="str">
        <f>IF(Weighting!$P$21&gt;0,B573,"")</f>
        <v/>
      </c>
      <c r="B573">
        <f>Weighting!$C$21</f>
        <v>2.2860000000000005</v>
      </c>
      <c r="C573">
        <f>Weighting!$F$21</f>
        <v>0</v>
      </c>
      <c r="D573" t="b">
        <f>IF(C573=1,'Data Transformation'!$G$3+0.5*'Data Transformation'!$W$25,IF(C574=1,D574-'Data Transformation'!$W$25,FALSE))</f>
        <v>0</v>
      </c>
      <c r="E573" t="str">
        <f t="array" ref="E573">IF(ISLOGICAL(D573),"",FREQUENCY(IF('Data Transformation'!$B$425:$B$8425='Bin Analysis'!$B555,'Data Transformation'!$G$425:$G$8425),D573))</f>
        <v/>
      </c>
      <c r="F573" t="str">
        <f t="shared" si="69"/>
        <v/>
      </c>
      <c r="G573">
        <f>Weighting!$H$21</f>
        <v>0</v>
      </c>
      <c r="H573">
        <f t="array" ref="H573">FREQUENCY(IF('Data Transformation'!$B$4:$B$8425=B555,'Data Transformation'!$G$4:$G$8425),'Bin Analysis'!$B573)</f>
        <v>17</v>
      </c>
      <c r="I573">
        <f t="shared" si="70"/>
        <v>0</v>
      </c>
      <c r="J573">
        <f t="shared" si="71"/>
        <v>0</v>
      </c>
      <c r="K573">
        <f>J573*Weighting!$W$21</f>
        <v>0</v>
      </c>
      <c r="M573" s="14"/>
    </row>
    <row r="574" spans="1:13" x14ac:dyDescent="0.25">
      <c r="A574" s="32" t="str">
        <f>IF(Weighting!$P$22&gt;0,B574,"")</f>
        <v/>
      </c>
      <c r="B574">
        <f>Weighting!$C$22</f>
        <v>2.4170000000000007</v>
      </c>
      <c r="C574">
        <f>Weighting!$F$22</f>
        <v>0</v>
      </c>
      <c r="D574" t="b">
        <f>IF(C574=1,'Data Transformation'!$G$3+0.5*'Data Transformation'!$W$25,IF(C575=1,D575-'Data Transformation'!$W$25,FALSE))</f>
        <v>0</v>
      </c>
      <c r="E574" t="str">
        <f t="array" ref="E574">IF(ISLOGICAL(D574),"",FREQUENCY(IF('Data Transformation'!$B$425:$B$8425='Bin Analysis'!$B555,'Data Transformation'!$G$425:$G$8425),D574))</f>
        <v/>
      </c>
      <c r="F574" t="str">
        <f t="shared" si="69"/>
        <v/>
      </c>
      <c r="G574">
        <f>Weighting!$H$22</f>
        <v>0</v>
      </c>
      <c r="H574">
        <f t="array" ref="H574">FREQUENCY(IF('Data Transformation'!$B$4:$B$8425=B555,'Data Transformation'!$G$4:$G$8425),'Bin Analysis'!$B574)</f>
        <v>17</v>
      </c>
      <c r="I574">
        <f t="shared" si="70"/>
        <v>0</v>
      </c>
      <c r="J574">
        <f t="shared" si="71"/>
        <v>0</v>
      </c>
      <c r="K574">
        <f>J574*Weighting!$W$22</f>
        <v>0</v>
      </c>
      <c r="M574" s="14"/>
    </row>
    <row r="575" spans="1:13" x14ac:dyDescent="0.25">
      <c r="A575" s="32" t="str">
        <f>IF(Weighting!$P$23&gt;0,B575,"")</f>
        <v/>
      </c>
      <c r="B575">
        <f>Weighting!$C$23</f>
        <v>2.5480000000000009</v>
      </c>
      <c r="C575">
        <f>Weighting!$F$23</f>
        <v>0</v>
      </c>
      <c r="D575" t="b">
        <f>IF(C575=1,'Data Transformation'!$G$3+0.5*'Data Transformation'!$W$25,IF(C576=1,D576-'Data Transformation'!$W$25,FALSE))</f>
        <v>0</v>
      </c>
      <c r="E575" t="str">
        <f t="array" ref="E575">IF(ISLOGICAL(D575),"",FREQUENCY(IF('Data Transformation'!$B$425:$B$8425='Bin Analysis'!$B555,'Data Transformation'!$G$425:$G$8425),D575))</f>
        <v/>
      </c>
      <c r="F575" t="str">
        <f t="shared" si="69"/>
        <v/>
      </c>
      <c r="G575">
        <f>Weighting!$H$23</f>
        <v>0</v>
      </c>
      <c r="H575">
        <f t="array" ref="H575">FREQUENCY(IF('Data Transformation'!$B$4:$B$8425=B555,'Data Transformation'!$G$4:$G$8425),'Bin Analysis'!$B575)</f>
        <v>17</v>
      </c>
      <c r="I575">
        <f t="shared" si="70"/>
        <v>0</v>
      </c>
      <c r="J575">
        <f t="shared" si="71"/>
        <v>0</v>
      </c>
      <c r="K575">
        <f>J575*Weighting!$W$23</f>
        <v>0</v>
      </c>
      <c r="M575" s="14"/>
    </row>
    <row r="576" spans="1:13" x14ac:dyDescent="0.25">
      <c r="A576" s="32" t="str">
        <f>IF(Weighting!$P$24&gt;0,B576,"")</f>
        <v/>
      </c>
      <c r="B576">
        <f>Weighting!$C$24</f>
        <v>2.6790000000000012</v>
      </c>
      <c r="C576">
        <f>Weighting!$F$24</f>
        <v>0</v>
      </c>
      <c r="D576" t="b">
        <f>IF(C576=1,'Data Transformation'!$G$3+0.5*'Data Transformation'!$W$25,IF(C577=1,D577-'Data Transformation'!$W$25,FALSE))</f>
        <v>0</v>
      </c>
      <c r="E576" t="str">
        <f t="array" ref="E576">IF(ISLOGICAL(D576),"",FREQUENCY(IF('Data Transformation'!$B$425:$B$8425='Bin Analysis'!$B555,'Data Transformation'!$G$425:$G$8425),D576))</f>
        <v/>
      </c>
      <c r="F576" t="str">
        <f t="shared" si="69"/>
        <v/>
      </c>
      <c r="G576">
        <f>Weighting!$H$24</f>
        <v>0</v>
      </c>
      <c r="H576">
        <f t="array" ref="H576">FREQUENCY(IF('Data Transformation'!$B$4:$B$8425=B555,'Data Transformation'!$G$4:$G$8425),'Bin Analysis'!$B576)</f>
        <v>17</v>
      </c>
      <c r="I576">
        <f t="shared" si="70"/>
        <v>0</v>
      </c>
      <c r="J576">
        <f t="shared" si="71"/>
        <v>0</v>
      </c>
      <c r="K576">
        <f>J576*Weighting!$W$24</f>
        <v>0</v>
      </c>
      <c r="M576" s="14"/>
    </row>
    <row r="577" spans="1:25" x14ac:dyDescent="0.25">
      <c r="A577" s="32" t="str">
        <f>IF(Weighting!$P$25&gt;0,B577,"")</f>
        <v/>
      </c>
      <c r="B577">
        <f>Weighting!$C$25</f>
        <v>2.8100000000000014</v>
      </c>
      <c r="C577">
        <f>Weighting!$F$25</f>
        <v>0</v>
      </c>
      <c r="D577" t="b">
        <f>IF(C577=1,'Data Transformation'!$G$3+0.5*'Data Transformation'!$W$25,IF(C578=1,D578-'Data Transformation'!$W$25,FALSE))</f>
        <v>0</v>
      </c>
      <c r="E577" t="str">
        <f t="array" ref="E577">IF(ISLOGICAL(D577),"",FREQUENCY(IF('Data Transformation'!$B$425:$B$8425='Bin Analysis'!$B555,'Data Transformation'!$G$425:$G$8425),D577))</f>
        <v/>
      </c>
      <c r="F577" t="str">
        <f t="shared" si="69"/>
        <v/>
      </c>
      <c r="G577">
        <f>Weighting!$H$25</f>
        <v>0</v>
      </c>
      <c r="H577">
        <f t="array" ref="H577">FREQUENCY(IF('Data Transformation'!$B$4:$B$8425=B555,'Data Transformation'!$G$4:$G$8425),'Bin Analysis'!$B577)</f>
        <v>17</v>
      </c>
      <c r="I577">
        <f t="shared" si="70"/>
        <v>0</v>
      </c>
      <c r="J577">
        <f t="shared" si="71"/>
        <v>0</v>
      </c>
      <c r="K577">
        <f>J577*Weighting!$W$25</f>
        <v>0</v>
      </c>
      <c r="M577" s="14"/>
    </row>
    <row r="578" spans="1:25" x14ac:dyDescent="0.25">
      <c r="O578"/>
      <c r="P578"/>
      <c r="Q578"/>
      <c r="R578"/>
    </row>
    <row r="579" spans="1:25" ht="23.25" x14ac:dyDescent="0.35">
      <c r="A579" s="21" t="s">
        <v>0</v>
      </c>
      <c r="B579" s="21">
        <f>IFERROR(VLOOKUP(C579,'Data Transformation'!$L$6:$M$426,2,FALSE),"")</f>
        <v>24</v>
      </c>
      <c r="C579" s="21">
        <f>C555+1</f>
        <v>24</v>
      </c>
      <c r="D579" s="21"/>
      <c r="E579" s="21"/>
      <c r="F579" s="21"/>
      <c r="G579" s="21"/>
      <c r="H579" s="22"/>
      <c r="I579" s="22"/>
      <c r="J579" s="22"/>
      <c r="K579" s="21"/>
      <c r="L579" s="21">
        <f>B579</f>
        <v>24</v>
      </c>
      <c r="M579" s="23">
        <f>INDEX('Data Transformation'!$O$4:$O$424,MATCH($B579,'Data Transformation'!$M$4:$M$424,0),MATCH($M$2,'Data Transformation'!$O$3,0))</f>
        <v>13</v>
      </c>
      <c r="N579" s="27">
        <f>IF('Input and Summary Results'!$J$16="minimum",'Bin Analysis'!X580/(M579-1),'Bin Analysis'!Y579/('Bin Analysis'!M579-1))</f>
        <v>0</v>
      </c>
      <c r="O579" s="27">
        <f>IF(M579=FALSE,NA(),(VLOOKUP(1,C582:K601,4,FALSE))/(M579-1))</f>
        <v>0.58333333333333337</v>
      </c>
      <c r="P579" s="27">
        <f>IF(M579=FALSE,NA(),SUM(J582:J601)/Weighting!$S$5)</f>
        <v>0.4</v>
      </c>
      <c r="Q579" s="27">
        <f>IF(M579=FALSE,NA(),SUM(K582:K601)/Weighting!$S$6)</f>
        <v>0.30434782608695654</v>
      </c>
      <c r="R579" s="27">
        <f>IF(M579=FALSE,NA(),(VLOOKUP(1,G582:K601,3,FALSE))/(M579-1))</f>
        <v>8.3333333333333329E-2</v>
      </c>
      <c r="S579" s="22" t="str">
        <f>IF(M579=FALSE,NA(),IF(SUM(J582:J601)=2,"yes","no"))</f>
        <v>no</v>
      </c>
      <c r="X579" s="2" cm="2">
        <f t="array" ref="X579:X580">FREQUENCY(IF('Data Transformation'!$B$425:$B$6424='Bin Analysis'!L579,'Data Transformation'!$G$425:$G$6424),'Data Transformation'!$U$11)</f>
        <v>12</v>
      </c>
      <c r="Y579" s="2" cm="2">
        <f t="array" ref="Y579:Y580">FREQUENCY(IF('Data Transformation'!$B$425:$B$6424='Bin Analysis'!L579,'Data Transformation'!$G$425:$G$6424),'Data Transformation'!$U$12)</f>
        <v>5</v>
      </c>
    </row>
    <row r="580" spans="1:25" x14ac:dyDescent="0.25">
      <c r="A580" s="14" t="s">
        <v>66</v>
      </c>
      <c r="B580" t="s">
        <v>47</v>
      </c>
      <c r="C580" t="s">
        <v>5</v>
      </c>
      <c r="D580" t="s">
        <v>99</v>
      </c>
      <c r="E580" t="s">
        <v>100</v>
      </c>
      <c r="F580" t="s">
        <v>101</v>
      </c>
      <c r="G580" t="s">
        <v>69</v>
      </c>
      <c r="H580" t="s">
        <v>31</v>
      </c>
      <c r="I580" t="s">
        <v>32</v>
      </c>
      <c r="J580" t="s">
        <v>46</v>
      </c>
      <c r="K580" s="14" t="s">
        <v>45</v>
      </c>
      <c r="M580" s="14"/>
      <c r="X580" s="2">
        <v>0</v>
      </c>
      <c r="Y580" s="2">
        <v>7</v>
      </c>
    </row>
    <row r="581" spans="1:25" x14ac:dyDescent="0.25">
      <c r="A581" s="32"/>
      <c r="D581" t="b">
        <f>IF(C581=1,'Data Transformation'!$G$3+0.5*'Data Transformation'!$W$25,IF(C582=1,D582-'Data Transformation'!$W$25,FALSE))</f>
        <v>0</v>
      </c>
      <c r="E581" t="str">
        <f t="array" ref="E581">IF(ISLOGICAL(D581),"",FREQUENCY(IF('Data Transformation'!$B$425:$B$8425='Bin Analysis'!$B579,'Data Transformation'!$G$425:$G$8425),D581))</f>
        <v/>
      </c>
      <c r="F581" t="str">
        <f>IF(ISLOGICAL(D581),"",E581-E580)</f>
        <v/>
      </c>
      <c r="M581" s="14"/>
    </row>
    <row r="582" spans="1:25" x14ac:dyDescent="0.25">
      <c r="A582" s="32">
        <f>IF(Weighting!$P$6&gt;0,B582,"")</f>
        <v>0.32100000000000001</v>
      </c>
      <c r="B582">
        <f>Weighting!$C$6</f>
        <v>0.32100000000000001</v>
      </c>
      <c r="C582">
        <f>Weighting!$F$6</f>
        <v>0</v>
      </c>
      <c r="D582" t="b">
        <f>IF(C582=1,'Data Transformation'!$G$3+0.5*'Data Transformation'!$W$25,IF(C583=1,D583-'Data Transformation'!$W$25,FALSE))</f>
        <v>0</v>
      </c>
      <c r="E582" t="str">
        <f t="array" ref="E582">IF(ISLOGICAL(D582),"",FREQUENCY(IF('Data Transformation'!$B$425:$B$8425='Bin Analysis'!$B579,'Data Transformation'!$G$425:$G$8425),D582))</f>
        <v/>
      </c>
      <c r="F582" t="str">
        <f>IF(ISLOGICAL(D582),"",E582-E581)</f>
        <v/>
      </c>
      <c r="G582">
        <f>Weighting!$H$6</f>
        <v>1</v>
      </c>
      <c r="H582">
        <f t="array" ref="H582">FREQUENCY(IF('Data Transformation'!$B$4:$B$8425=B579,'Data Transformation'!$G$4:$G$8425),'Bin Analysis'!$B582)</f>
        <v>1</v>
      </c>
      <c r="I582">
        <f>H582-H581</f>
        <v>1</v>
      </c>
      <c r="J582">
        <f>IF(I582=0,0,1)</f>
        <v>1</v>
      </c>
      <c r="K582">
        <f>J582*Weighting!$W$6</f>
        <v>1</v>
      </c>
      <c r="M582" s="14"/>
    </row>
    <row r="583" spans="1:25" x14ac:dyDescent="0.25">
      <c r="A583" s="32">
        <f>IF(Weighting!$P$7&gt;0,B583,"")</f>
        <v>0.45200000000000001</v>
      </c>
      <c r="B583">
        <f>Weighting!$C$7</f>
        <v>0.45200000000000001</v>
      </c>
      <c r="C583">
        <f>Weighting!$F$7</f>
        <v>0</v>
      </c>
      <c r="D583" t="b">
        <f>IF(C583=1,'Data Transformation'!$G$3+0.5*'Data Transformation'!$W$25,IF(C584=1,D584-'Data Transformation'!$W$25,FALSE))</f>
        <v>0</v>
      </c>
      <c r="E583" t="str">
        <f t="array" ref="E583">IF(ISLOGICAL(D583),"",FREQUENCY(IF('Data Transformation'!$B$425:$B$8425='Bin Analysis'!$B579,'Data Transformation'!$G$425:$G$8425),D583))</f>
        <v/>
      </c>
      <c r="F583" t="str">
        <f t="shared" ref="F583:F601" si="72">IF(ISLOGICAL(D583),"",E583-E582)</f>
        <v/>
      </c>
      <c r="G583">
        <f>Weighting!$H$7</f>
        <v>0</v>
      </c>
      <c r="H583">
        <f t="array" ref="H583">FREQUENCY(IF('Data Transformation'!$B$4:$B$8425=B579,'Data Transformation'!$G$4:$G$8425),'Bin Analysis'!$B583)</f>
        <v>1</v>
      </c>
      <c r="I583">
        <f t="shared" ref="I583:I601" si="73">H583-H582</f>
        <v>0</v>
      </c>
      <c r="J583">
        <f>IF(I583=0,0,1)</f>
        <v>0</v>
      </c>
      <c r="K583">
        <f>J583*Weighting!$W$7</f>
        <v>0</v>
      </c>
      <c r="M583" s="14"/>
    </row>
    <row r="584" spans="1:25" x14ac:dyDescent="0.25">
      <c r="A584" s="32">
        <f>IF(Weighting!$P$8&gt;0,B584,"")</f>
        <v>0.58299999999999996</v>
      </c>
      <c r="B584">
        <f>Weighting!$C$8</f>
        <v>0.58299999999999996</v>
      </c>
      <c r="C584">
        <f>Weighting!$F$8</f>
        <v>0</v>
      </c>
      <c r="D584" t="b">
        <f>IF(C584=1,'Data Transformation'!$G$3+0.5*'Data Transformation'!$W$25,IF(C585=1,D585-'Data Transformation'!$W$25,FALSE))</f>
        <v>0</v>
      </c>
      <c r="E584" t="str">
        <f t="array" ref="E584">IF(ISLOGICAL(D584),"",FREQUENCY(IF('Data Transformation'!$B$425:$B$8425='Bin Analysis'!$B579,'Data Transformation'!$G$425:$G$8425),D584))</f>
        <v/>
      </c>
      <c r="F584" t="str">
        <f t="shared" si="72"/>
        <v/>
      </c>
      <c r="G584">
        <f>Weighting!$H$8</f>
        <v>0</v>
      </c>
      <c r="H584">
        <f t="array" ref="H584">FREQUENCY(IF('Data Transformation'!$B$4:$B$8425=B579,'Data Transformation'!$G$4:$G$8425),'Bin Analysis'!$B584)</f>
        <v>1</v>
      </c>
      <c r="I584">
        <f t="shared" si="73"/>
        <v>0</v>
      </c>
      <c r="J584">
        <f t="shared" ref="J584:J601" si="74">IF(I584=0,0,1)</f>
        <v>0</v>
      </c>
      <c r="K584">
        <f>J584*Weighting!$W$8</f>
        <v>0</v>
      </c>
      <c r="M584" s="14"/>
    </row>
    <row r="585" spans="1:25" x14ac:dyDescent="0.25">
      <c r="A585" s="32">
        <f>IF(Weighting!$P$9&gt;0,B585,"")</f>
        <v>0.71399999999999997</v>
      </c>
      <c r="B585" s="50">
        <f>Weighting!$C$9</f>
        <v>0.71399999999999997</v>
      </c>
      <c r="C585">
        <f>Weighting!$F$9</f>
        <v>0</v>
      </c>
      <c r="D585" t="b">
        <f>IF(C585=1,'Data Transformation'!$G$3+0.5*'Data Transformation'!$W$25,IF(C586=1,D586-'Data Transformation'!$W$25,FALSE))</f>
        <v>0</v>
      </c>
      <c r="E585" t="str">
        <f t="array" ref="E585">IF(ISLOGICAL(D585),"",FREQUENCY(IF('Data Transformation'!$B$425:$B$8425='Bin Analysis'!$B579,'Data Transformation'!$G$425:$G$8425),D585))</f>
        <v/>
      </c>
      <c r="F585" t="str">
        <f t="shared" si="72"/>
        <v/>
      </c>
      <c r="G585">
        <f>Weighting!$H$9</f>
        <v>0</v>
      </c>
      <c r="H585">
        <f t="array" ref="H585">FREQUENCY(IF('Data Transformation'!$B$4:$B$8425=B579,'Data Transformation'!$G$4:$G$8425),'Bin Analysis'!$B585)</f>
        <v>1</v>
      </c>
      <c r="I585">
        <f t="shared" si="73"/>
        <v>0</v>
      </c>
      <c r="J585">
        <f t="shared" si="74"/>
        <v>0</v>
      </c>
      <c r="K585">
        <f>J585*Weighting!$W$9</f>
        <v>0</v>
      </c>
      <c r="M585" s="14"/>
    </row>
    <row r="586" spans="1:25" x14ac:dyDescent="0.25">
      <c r="A586" s="32">
        <f>IF(Weighting!$P$10&gt;0,B586,"")</f>
        <v>0.84499999999999997</v>
      </c>
      <c r="B586">
        <f>Weighting!$C$10</f>
        <v>0.84499999999999997</v>
      </c>
      <c r="C586">
        <f>Weighting!$F$10</f>
        <v>0</v>
      </c>
      <c r="D586" t="b">
        <f>IF(C586=1,'Data Transformation'!$G$3+0.5*'Data Transformation'!$W$25,IF(C587=1,D587-'Data Transformation'!$W$25,FALSE))</f>
        <v>0</v>
      </c>
      <c r="E586" t="str">
        <f t="array" ref="E586">IF(ISLOGICAL(D586),"",FREQUENCY(IF('Data Transformation'!$B$425:$B$8425='Bin Analysis'!$B579,'Data Transformation'!$G$425:$G$8425),D586))</f>
        <v/>
      </c>
      <c r="F586" t="str">
        <f t="shared" si="72"/>
        <v/>
      </c>
      <c r="G586">
        <f>Weighting!$H$10</f>
        <v>0</v>
      </c>
      <c r="H586">
        <f t="array" ref="H586">FREQUENCY(IF('Data Transformation'!$B$4:$B$8425=B579,'Data Transformation'!$G$4:$G$8425),'Bin Analysis'!$B586)</f>
        <v>5</v>
      </c>
      <c r="I586">
        <f t="shared" si="73"/>
        <v>4</v>
      </c>
      <c r="J586">
        <f t="shared" si="74"/>
        <v>1</v>
      </c>
      <c r="K586">
        <f>J586*Weighting!$W$10</f>
        <v>3</v>
      </c>
      <c r="M586" s="14"/>
    </row>
    <row r="587" spans="1:25" x14ac:dyDescent="0.25">
      <c r="A587" s="32">
        <f>IF(Weighting!$P$11&gt;0,B587,"")</f>
        <v>0.97599999999999998</v>
      </c>
      <c r="B587">
        <f>Weighting!$C$11</f>
        <v>0.97599999999999998</v>
      </c>
      <c r="C587">
        <f>Weighting!$F$11</f>
        <v>0</v>
      </c>
      <c r="D587">
        <f>IF(C587=1,'Data Transformation'!$G$3+0.5*'Data Transformation'!$W$25,IF(C588=1,D588-'Data Transformation'!$W$25,FALSE))</f>
        <v>0.86899999999999999</v>
      </c>
      <c r="E587">
        <f t="array" ref="E587">IF(ISLOGICAL(D587),"",FREQUENCY(IF('Data Transformation'!$B$425:$B$8425='Bin Analysis'!$B579,'Data Transformation'!$G$425:$G$8425),D587))</f>
        <v>5</v>
      </c>
      <c r="F587" t="e">
        <f t="shared" si="72"/>
        <v>#VALUE!</v>
      </c>
      <c r="G587">
        <f>Weighting!$H$11</f>
        <v>0</v>
      </c>
      <c r="H587">
        <f t="array" ref="H587">FREQUENCY(IF('Data Transformation'!$B$4:$B$8425=B579,'Data Transformation'!$G$4:$G$8425),'Bin Analysis'!$B587)</f>
        <v>8</v>
      </c>
      <c r="I587">
        <f t="shared" si="73"/>
        <v>3</v>
      </c>
      <c r="J587">
        <f t="shared" si="74"/>
        <v>1</v>
      </c>
      <c r="K587">
        <f>J587*Weighting!$W$11</f>
        <v>2</v>
      </c>
      <c r="M587" s="14"/>
    </row>
    <row r="588" spans="1:25" x14ac:dyDescent="0.25">
      <c r="A588" s="32">
        <f>IF(Weighting!$P$12&gt;0,B588,"")</f>
        <v>1.107</v>
      </c>
      <c r="B588">
        <f>Weighting!$C$12</f>
        <v>1.107</v>
      </c>
      <c r="C588">
        <f>Weighting!$F$12</f>
        <v>1</v>
      </c>
      <c r="D588">
        <f>IF(C588=1,'Data Transformation'!$G$3+0.5*'Data Transformation'!$W$25,IF(C589=1,D589-'Data Transformation'!$W$25,FALSE))</f>
        <v>1.131</v>
      </c>
      <c r="E588">
        <f t="array" ref="E588">IF(ISLOGICAL(D588),"",FREQUENCY(IF('Data Transformation'!$B$425:$B$8425='Bin Analysis'!$B579,'Data Transformation'!$G$425:$G$8425),D588))</f>
        <v>12</v>
      </c>
      <c r="F588">
        <f t="shared" si="72"/>
        <v>7</v>
      </c>
      <c r="G588">
        <f>Weighting!$H$12</f>
        <v>0</v>
      </c>
      <c r="H588">
        <f t="array" ref="H588">FREQUENCY(IF('Data Transformation'!$B$4:$B$8425=B579,'Data Transformation'!$G$4:$G$8425),'Bin Analysis'!$B588)</f>
        <v>13</v>
      </c>
      <c r="I588">
        <f t="shared" si="73"/>
        <v>5</v>
      </c>
      <c r="J588">
        <f t="shared" si="74"/>
        <v>1</v>
      </c>
      <c r="K588">
        <f>J588*Weighting!$W$12</f>
        <v>1</v>
      </c>
      <c r="M588" s="14"/>
    </row>
    <row r="589" spans="1:25" x14ac:dyDescent="0.25">
      <c r="A589" s="32">
        <f>IF(Weighting!$P$13&gt;0,B589,"")</f>
        <v>1.238</v>
      </c>
      <c r="B589">
        <f>Weighting!$C$13</f>
        <v>1.238</v>
      </c>
      <c r="C589">
        <f>Weighting!$F$13</f>
        <v>0</v>
      </c>
      <c r="D589" t="b">
        <f>IF(C589=1,'Data Transformation'!$G$3+0.5*'Data Transformation'!$W$25,IF(C590=1,D590-'Data Transformation'!$W$25,FALSE))</f>
        <v>0</v>
      </c>
      <c r="E589" t="str">
        <f t="array" ref="E589">IF(ISLOGICAL(D589),"",FREQUENCY(IF('Data Transformation'!$B$425:$B$8425='Bin Analysis'!$B579,'Data Transformation'!$G$425:$G$8425),D589))</f>
        <v/>
      </c>
      <c r="F589" t="str">
        <f t="shared" si="72"/>
        <v/>
      </c>
      <c r="G589">
        <f>Weighting!$H$13</f>
        <v>0</v>
      </c>
      <c r="H589">
        <f t="array" ref="H589">FREQUENCY(IF('Data Transformation'!$B$4:$B$8425=B579,'Data Transformation'!$G$4:$G$8425),'Bin Analysis'!$B589)</f>
        <v>13</v>
      </c>
      <c r="I589">
        <f t="shared" si="73"/>
        <v>0</v>
      </c>
      <c r="J589">
        <f t="shared" si="74"/>
        <v>0</v>
      </c>
      <c r="K589">
        <f>J589*Weighting!$W$13</f>
        <v>0</v>
      </c>
      <c r="M589" s="14"/>
    </row>
    <row r="590" spans="1:25" x14ac:dyDescent="0.25">
      <c r="A590" s="32">
        <f>IF(Weighting!$P$14&gt;0,B590,"")</f>
        <v>1.369</v>
      </c>
      <c r="B590">
        <f>Weighting!$C$14</f>
        <v>1.369</v>
      </c>
      <c r="C590">
        <f>Weighting!$F$14</f>
        <v>0</v>
      </c>
      <c r="D590" t="b">
        <f>IF(C590=1,'Data Transformation'!$G$3+0.5*'Data Transformation'!$W$25,IF(C591=1,D591-'Data Transformation'!$W$25,FALSE))</f>
        <v>0</v>
      </c>
      <c r="E590" t="str">
        <f t="array" ref="E590">IF(ISLOGICAL(D590),"",FREQUENCY(IF('Data Transformation'!$B$425:$B$8425='Bin Analysis'!$B579,'Data Transformation'!$G$425:$G$8425),D590))</f>
        <v/>
      </c>
      <c r="F590" t="str">
        <f t="shared" si="72"/>
        <v/>
      </c>
      <c r="G590">
        <f>Weighting!$H$14</f>
        <v>0</v>
      </c>
      <c r="H590">
        <f t="array" ref="H590">FREQUENCY(IF('Data Transformation'!$B$4:$B$8425=B579,'Data Transformation'!$G$4:$G$8425),'Bin Analysis'!$B590)</f>
        <v>13</v>
      </c>
      <c r="I590">
        <f t="shared" si="73"/>
        <v>0</v>
      </c>
      <c r="J590">
        <f t="shared" si="74"/>
        <v>0</v>
      </c>
      <c r="K590">
        <f>J590*Weighting!$W$14</f>
        <v>0</v>
      </c>
      <c r="M590" s="14"/>
    </row>
    <row r="591" spans="1:25" x14ac:dyDescent="0.25">
      <c r="A591" s="32">
        <f>IF(Weighting!$P$15&gt;0,B591,"")</f>
        <v>1.5000009999999999</v>
      </c>
      <c r="B591">
        <f>Weighting!$C$15</f>
        <v>1.5000009999999999</v>
      </c>
      <c r="C591">
        <f>Weighting!$F$15</f>
        <v>0</v>
      </c>
      <c r="D591" t="b">
        <f>IF(C591=1,'Data Transformation'!$G$3+0.5*'Data Transformation'!$W$25,IF(C592=1,D592-'Data Transformation'!$W$25,FALSE))</f>
        <v>0</v>
      </c>
      <c r="E591" t="str">
        <f t="array" ref="E591">IF(ISLOGICAL(D591),"",FREQUENCY(IF('Data Transformation'!$B$425:$B$8425='Bin Analysis'!$B579,'Data Transformation'!$G$425:$G$8425),D591))</f>
        <v/>
      </c>
      <c r="F591" t="str">
        <f t="shared" si="72"/>
        <v/>
      </c>
      <c r="G591">
        <f>Weighting!$H$15</f>
        <v>0</v>
      </c>
      <c r="H591">
        <f t="array" ref="H591">FREQUENCY(IF('Data Transformation'!$B$4:$B$8425=B579,'Data Transformation'!$G$4:$G$8425),'Bin Analysis'!$B591)</f>
        <v>13</v>
      </c>
      <c r="I591">
        <f t="shared" si="73"/>
        <v>0</v>
      </c>
      <c r="J591">
        <f t="shared" si="74"/>
        <v>0</v>
      </c>
      <c r="K591">
        <f>J591*Weighting!$W$15</f>
        <v>0</v>
      </c>
      <c r="M591" s="14"/>
    </row>
    <row r="592" spans="1:25" x14ac:dyDescent="0.25">
      <c r="A592" s="32" t="str">
        <f>IF(Weighting!$P$16&gt;0,B592,"")</f>
        <v/>
      </c>
      <c r="B592">
        <f>Weighting!$C$16</f>
        <v>1.631</v>
      </c>
      <c r="C592">
        <f>Weighting!$F$16</f>
        <v>0</v>
      </c>
      <c r="D592" t="b">
        <f>IF(C592=1,'Data Transformation'!$G$3+0.5*'Data Transformation'!$W$25,IF(C593=1,D593-'Data Transformation'!$W$25,FALSE))</f>
        <v>0</v>
      </c>
      <c r="E592" t="str">
        <f t="array" ref="E592">IF(ISLOGICAL(D592),"",FREQUENCY(IF('Data Transformation'!$B$425:$B$8425='Bin Analysis'!$B579,'Data Transformation'!$G$425:$G$8425),D592))</f>
        <v/>
      </c>
      <c r="F592" t="str">
        <f t="shared" si="72"/>
        <v/>
      </c>
      <c r="G592">
        <f>Weighting!$H$16</f>
        <v>0</v>
      </c>
      <c r="H592">
        <f t="array" ref="H592">FREQUENCY(IF('Data Transformation'!$B$4:$B$8425=B579,'Data Transformation'!$G$4:$G$8425),'Bin Analysis'!$B592)</f>
        <v>13</v>
      </c>
      <c r="I592">
        <f t="shared" si="73"/>
        <v>0</v>
      </c>
      <c r="J592">
        <f t="shared" si="74"/>
        <v>0</v>
      </c>
      <c r="K592">
        <f>J592*Weighting!$W$16</f>
        <v>0</v>
      </c>
      <c r="M592" s="14"/>
    </row>
    <row r="593" spans="1:25" x14ac:dyDescent="0.25">
      <c r="A593" s="32" t="str">
        <f>IF(Weighting!$P$17&gt;0,B593,"")</f>
        <v/>
      </c>
      <c r="B593">
        <f>Weighting!$C$17</f>
        <v>1.762</v>
      </c>
      <c r="C593">
        <f>Weighting!$F$17</f>
        <v>0</v>
      </c>
      <c r="D593" t="b">
        <f>IF(C593=1,'Data Transformation'!$G$3+0.5*'Data Transformation'!$W$25,IF(C594=1,D594-'Data Transformation'!$W$25,FALSE))</f>
        <v>0</v>
      </c>
      <c r="E593" t="str">
        <f t="array" ref="E593">IF(ISLOGICAL(D593),"",FREQUENCY(IF('Data Transformation'!$B$425:$B$8425='Bin Analysis'!$B579,'Data Transformation'!$G$425:$G$8425),D593))</f>
        <v/>
      </c>
      <c r="F593" t="str">
        <f t="shared" si="72"/>
        <v/>
      </c>
      <c r="G593">
        <f>Weighting!$H$17</f>
        <v>0</v>
      </c>
      <c r="H593">
        <f t="array" ref="H593">FREQUENCY(IF('Data Transformation'!$B$4:$B$8425=B579,'Data Transformation'!$G$4:$G$8425),'Bin Analysis'!$B593)</f>
        <v>13</v>
      </c>
      <c r="I593">
        <f t="shared" si="73"/>
        <v>0</v>
      </c>
      <c r="J593">
        <f t="shared" si="74"/>
        <v>0</v>
      </c>
      <c r="K593">
        <f>J593*Weighting!$W$17</f>
        <v>0</v>
      </c>
      <c r="M593" s="14"/>
    </row>
    <row r="594" spans="1:25" x14ac:dyDescent="0.25">
      <c r="A594" s="32" t="str">
        <f>IF(Weighting!$P$18&gt;0,B594,"")</f>
        <v/>
      </c>
      <c r="B594">
        <f>Weighting!$C$18</f>
        <v>1.893</v>
      </c>
      <c r="C594">
        <f>Weighting!$F$18</f>
        <v>0</v>
      </c>
      <c r="D594" t="b">
        <f>IF(C594=1,'Data Transformation'!$G$3+0.5*'Data Transformation'!$W$25,IF(C595=1,D595-'Data Transformation'!$W$25,FALSE))</f>
        <v>0</v>
      </c>
      <c r="E594" t="str">
        <f t="array" ref="E594">IF(ISLOGICAL(D594),"",FREQUENCY(IF('Data Transformation'!$B$425:$B$8425='Bin Analysis'!$B579,'Data Transformation'!$G$425:$G$8425),D594))</f>
        <v/>
      </c>
      <c r="F594" t="str">
        <f t="shared" si="72"/>
        <v/>
      </c>
      <c r="G594">
        <f>Weighting!$H$18</f>
        <v>0</v>
      </c>
      <c r="H594">
        <f t="array" ref="H594">FREQUENCY(IF('Data Transformation'!$B$4:$B$8425=B579,'Data Transformation'!$G$4:$G$8425),'Bin Analysis'!$B594)</f>
        <v>13</v>
      </c>
      <c r="I594">
        <f t="shared" si="73"/>
        <v>0</v>
      </c>
      <c r="J594">
        <f t="shared" si="74"/>
        <v>0</v>
      </c>
      <c r="K594">
        <f>J594*Weighting!$W$18</f>
        <v>0</v>
      </c>
      <c r="M594" s="14"/>
    </row>
    <row r="595" spans="1:25" x14ac:dyDescent="0.25">
      <c r="A595" s="32" t="str">
        <f>IF(Weighting!$P$19&gt;0,B595,"")</f>
        <v/>
      </c>
      <c r="B595">
        <f>Weighting!$C$19</f>
        <v>2.024</v>
      </c>
      <c r="C595">
        <f>Weighting!$F$19</f>
        <v>0</v>
      </c>
      <c r="D595" t="b">
        <f>IF(C595=1,'Data Transformation'!$G$3+0.5*'Data Transformation'!$W$25,IF(C596=1,D596-'Data Transformation'!$W$25,FALSE))</f>
        <v>0</v>
      </c>
      <c r="E595" t="str">
        <f t="array" ref="E595">IF(ISLOGICAL(D595),"",FREQUENCY(IF('Data Transformation'!$B$425:$B$8425='Bin Analysis'!$B579,'Data Transformation'!$G$425:$G$8425),D595))</f>
        <v/>
      </c>
      <c r="F595" t="str">
        <f t="shared" si="72"/>
        <v/>
      </c>
      <c r="G595">
        <f>Weighting!$H$19</f>
        <v>0</v>
      </c>
      <c r="H595">
        <f t="array" ref="H595">FREQUENCY(IF('Data Transformation'!$B$4:$B$8425=B579,'Data Transformation'!$G$4:$G$8425),'Bin Analysis'!$B595)</f>
        <v>13</v>
      </c>
      <c r="I595">
        <f t="shared" si="73"/>
        <v>0</v>
      </c>
      <c r="J595">
        <f t="shared" si="74"/>
        <v>0</v>
      </c>
      <c r="K595">
        <f>J595*Weighting!$W$19</f>
        <v>0</v>
      </c>
      <c r="M595" s="14"/>
    </row>
    <row r="596" spans="1:25" x14ac:dyDescent="0.25">
      <c r="A596" s="32" t="str">
        <f>IF(Weighting!$P$20&gt;0,B596,"")</f>
        <v/>
      </c>
      <c r="B596">
        <f>Weighting!$C$20</f>
        <v>2.1550000000000002</v>
      </c>
      <c r="C596">
        <f>Weighting!$F$20</f>
        <v>0</v>
      </c>
      <c r="D596" t="b">
        <f>IF(C596=1,'Data Transformation'!$G$3+0.5*'Data Transformation'!$W$25,IF(C597=1,D597-'Data Transformation'!$W$25,FALSE))</f>
        <v>0</v>
      </c>
      <c r="E596" t="str">
        <f t="array" ref="E596">IF(ISLOGICAL(D596),"",FREQUENCY(IF('Data Transformation'!$B$425:$B$8425='Bin Analysis'!$B579,'Data Transformation'!$G$425:$G$8425),D596))</f>
        <v/>
      </c>
      <c r="F596" t="str">
        <f t="shared" si="72"/>
        <v/>
      </c>
      <c r="G596">
        <f>Weighting!$H$20</f>
        <v>0</v>
      </c>
      <c r="H596">
        <f t="array" ref="H596">FREQUENCY(IF('Data Transformation'!$B$4:$B$8425=B579,'Data Transformation'!$G$4:$G$8425),'Bin Analysis'!$B596)</f>
        <v>13</v>
      </c>
      <c r="I596">
        <f t="shared" si="73"/>
        <v>0</v>
      </c>
      <c r="J596">
        <f t="shared" si="74"/>
        <v>0</v>
      </c>
      <c r="K596">
        <f>J596*Weighting!$W$20</f>
        <v>0</v>
      </c>
      <c r="M596" s="14"/>
    </row>
    <row r="597" spans="1:25" x14ac:dyDescent="0.25">
      <c r="A597" s="32" t="str">
        <f>IF(Weighting!$P$21&gt;0,B597,"")</f>
        <v/>
      </c>
      <c r="B597">
        <f>Weighting!$C$21</f>
        <v>2.2860000000000005</v>
      </c>
      <c r="C597">
        <f>Weighting!$F$21</f>
        <v>0</v>
      </c>
      <c r="D597" t="b">
        <f>IF(C597=1,'Data Transformation'!$G$3+0.5*'Data Transformation'!$W$25,IF(C598=1,D598-'Data Transformation'!$W$25,FALSE))</f>
        <v>0</v>
      </c>
      <c r="E597" t="str">
        <f t="array" ref="E597">IF(ISLOGICAL(D597),"",FREQUENCY(IF('Data Transformation'!$B$425:$B$8425='Bin Analysis'!$B579,'Data Transformation'!$G$425:$G$8425),D597))</f>
        <v/>
      </c>
      <c r="F597" t="str">
        <f t="shared" si="72"/>
        <v/>
      </c>
      <c r="G597">
        <f>Weighting!$H$21</f>
        <v>0</v>
      </c>
      <c r="H597">
        <f t="array" ref="H597">FREQUENCY(IF('Data Transformation'!$B$4:$B$8425=B579,'Data Transformation'!$G$4:$G$8425),'Bin Analysis'!$B597)</f>
        <v>13</v>
      </c>
      <c r="I597">
        <f t="shared" si="73"/>
        <v>0</v>
      </c>
      <c r="J597">
        <f t="shared" si="74"/>
        <v>0</v>
      </c>
      <c r="K597">
        <f>J597*Weighting!$W$21</f>
        <v>0</v>
      </c>
      <c r="M597" s="14"/>
    </row>
    <row r="598" spans="1:25" x14ac:dyDescent="0.25">
      <c r="A598" s="32" t="str">
        <f>IF(Weighting!$P$22&gt;0,B598,"")</f>
        <v/>
      </c>
      <c r="B598">
        <f>Weighting!$C$22</f>
        <v>2.4170000000000007</v>
      </c>
      <c r="C598">
        <f>Weighting!$F$22</f>
        <v>0</v>
      </c>
      <c r="D598" t="b">
        <f>IF(C598=1,'Data Transformation'!$G$3+0.5*'Data Transformation'!$W$25,IF(C599=1,D599-'Data Transformation'!$W$25,FALSE))</f>
        <v>0</v>
      </c>
      <c r="E598" t="str">
        <f t="array" ref="E598">IF(ISLOGICAL(D598),"",FREQUENCY(IF('Data Transformation'!$B$425:$B$8425='Bin Analysis'!$B579,'Data Transformation'!$G$425:$G$8425),D598))</f>
        <v/>
      </c>
      <c r="F598" t="str">
        <f t="shared" si="72"/>
        <v/>
      </c>
      <c r="G598">
        <f>Weighting!$H$22</f>
        <v>0</v>
      </c>
      <c r="H598">
        <f t="array" ref="H598">FREQUENCY(IF('Data Transformation'!$B$4:$B$8425=B579,'Data Transformation'!$G$4:$G$8425),'Bin Analysis'!$B598)</f>
        <v>13</v>
      </c>
      <c r="I598">
        <f t="shared" si="73"/>
        <v>0</v>
      </c>
      <c r="J598">
        <f t="shared" si="74"/>
        <v>0</v>
      </c>
      <c r="K598">
        <f>J598*Weighting!$W$22</f>
        <v>0</v>
      </c>
      <c r="M598" s="14"/>
    </row>
    <row r="599" spans="1:25" x14ac:dyDescent="0.25">
      <c r="A599" s="32" t="str">
        <f>IF(Weighting!$P$23&gt;0,B599,"")</f>
        <v/>
      </c>
      <c r="B599">
        <f>Weighting!$C$23</f>
        <v>2.5480000000000009</v>
      </c>
      <c r="C599">
        <f>Weighting!$F$23</f>
        <v>0</v>
      </c>
      <c r="D599" t="b">
        <f>IF(C599=1,'Data Transformation'!$G$3+0.5*'Data Transformation'!$W$25,IF(C600=1,D600-'Data Transformation'!$W$25,FALSE))</f>
        <v>0</v>
      </c>
      <c r="E599" t="str">
        <f t="array" ref="E599">IF(ISLOGICAL(D599),"",FREQUENCY(IF('Data Transformation'!$B$425:$B$8425='Bin Analysis'!$B579,'Data Transformation'!$G$425:$G$8425),D599))</f>
        <v/>
      </c>
      <c r="F599" t="str">
        <f t="shared" si="72"/>
        <v/>
      </c>
      <c r="G599">
        <f>Weighting!$H$23</f>
        <v>0</v>
      </c>
      <c r="H599">
        <f t="array" ref="H599">FREQUENCY(IF('Data Transformation'!$B$4:$B$8425=B579,'Data Transformation'!$G$4:$G$8425),'Bin Analysis'!$B599)</f>
        <v>13</v>
      </c>
      <c r="I599">
        <f t="shared" si="73"/>
        <v>0</v>
      </c>
      <c r="J599">
        <f t="shared" si="74"/>
        <v>0</v>
      </c>
      <c r="K599">
        <f>J599*Weighting!$W$23</f>
        <v>0</v>
      </c>
      <c r="M599" s="14"/>
    </row>
    <row r="600" spans="1:25" x14ac:dyDescent="0.25">
      <c r="A600" s="32" t="str">
        <f>IF(Weighting!$P$24&gt;0,B600,"")</f>
        <v/>
      </c>
      <c r="B600">
        <f>Weighting!$C$24</f>
        <v>2.6790000000000012</v>
      </c>
      <c r="C600">
        <f>Weighting!$F$24</f>
        <v>0</v>
      </c>
      <c r="D600" t="b">
        <f>IF(C600=1,'Data Transformation'!$G$3+0.5*'Data Transformation'!$W$25,IF(C601=1,D601-'Data Transformation'!$W$25,FALSE))</f>
        <v>0</v>
      </c>
      <c r="E600" t="str">
        <f t="array" ref="E600">IF(ISLOGICAL(D600),"",FREQUENCY(IF('Data Transformation'!$B$425:$B$8425='Bin Analysis'!$B579,'Data Transformation'!$G$425:$G$8425),D600))</f>
        <v/>
      </c>
      <c r="F600" t="str">
        <f t="shared" si="72"/>
        <v/>
      </c>
      <c r="G600">
        <f>Weighting!$H$24</f>
        <v>0</v>
      </c>
      <c r="H600">
        <f t="array" ref="H600">FREQUENCY(IF('Data Transformation'!$B$4:$B$8425=B579,'Data Transformation'!$G$4:$G$8425),'Bin Analysis'!$B600)</f>
        <v>13</v>
      </c>
      <c r="I600">
        <f t="shared" si="73"/>
        <v>0</v>
      </c>
      <c r="J600">
        <f t="shared" si="74"/>
        <v>0</v>
      </c>
      <c r="K600">
        <f>J600*Weighting!$W$24</f>
        <v>0</v>
      </c>
      <c r="M600" s="14"/>
    </row>
    <row r="601" spans="1:25" x14ac:dyDescent="0.25">
      <c r="A601" s="32" t="str">
        <f>IF(Weighting!$P$25&gt;0,B601,"")</f>
        <v/>
      </c>
      <c r="B601">
        <f>Weighting!$C$25</f>
        <v>2.8100000000000014</v>
      </c>
      <c r="C601">
        <f>Weighting!$F$25</f>
        <v>0</v>
      </c>
      <c r="D601" t="b">
        <f>IF(C601=1,'Data Transformation'!$G$3+0.5*'Data Transformation'!$W$25,IF(C602=1,D602-'Data Transformation'!$W$25,FALSE))</f>
        <v>0</v>
      </c>
      <c r="E601" t="str">
        <f t="array" ref="E601">IF(ISLOGICAL(D601),"",FREQUENCY(IF('Data Transformation'!$B$425:$B$8425='Bin Analysis'!$B579,'Data Transformation'!$G$425:$G$8425),D601))</f>
        <v/>
      </c>
      <c r="F601" t="str">
        <f t="shared" si="72"/>
        <v/>
      </c>
      <c r="G601">
        <f>Weighting!$H$25</f>
        <v>0</v>
      </c>
      <c r="H601">
        <f t="array" ref="H601">FREQUENCY(IF('Data Transformation'!$B$4:$B$8425=B579,'Data Transformation'!$G$4:$G$8425),'Bin Analysis'!$B601)</f>
        <v>13</v>
      </c>
      <c r="I601">
        <f t="shared" si="73"/>
        <v>0</v>
      </c>
      <c r="J601">
        <f t="shared" si="74"/>
        <v>0</v>
      </c>
      <c r="K601">
        <f>J601*Weighting!$W$25</f>
        <v>0</v>
      </c>
      <c r="M601" s="14"/>
    </row>
    <row r="602" spans="1:25" x14ac:dyDescent="0.25">
      <c r="N602" s="55"/>
      <c r="O602"/>
      <c r="P602"/>
      <c r="Q602"/>
      <c r="R602"/>
    </row>
    <row r="603" spans="1:25" ht="23.25" x14ac:dyDescent="0.35">
      <c r="A603" s="21" t="s">
        <v>0</v>
      </c>
      <c r="B603" s="21">
        <f>IFERROR(VLOOKUP(C603,'Data Transformation'!$L$6:$M$426,2,FALSE),"")</f>
        <v>25</v>
      </c>
      <c r="C603" s="21">
        <f>C579+1</f>
        <v>25</v>
      </c>
      <c r="D603" s="21"/>
      <c r="E603" s="21"/>
      <c r="F603" s="21"/>
      <c r="G603" s="21"/>
      <c r="H603" s="22"/>
      <c r="I603" s="22"/>
      <c r="J603" s="22"/>
      <c r="K603" s="21"/>
      <c r="L603" s="21">
        <f>B603</f>
        <v>25</v>
      </c>
      <c r="M603" s="23">
        <f>INDEX('Data Transformation'!$O$4:$O$424,MATCH($B603,'Data Transformation'!$M$4:$M$424,0),MATCH($M$2,'Data Transformation'!$O$3,0))</f>
        <v>12</v>
      </c>
      <c r="N603" s="27">
        <f>IF('Input and Summary Results'!$J$16="minimum",'Bin Analysis'!X604/(M603-1),'Bin Analysis'!Y603/('Bin Analysis'!M603-1))</f>
        <v>0</v>
      </c>
      <c r="O603" s="27">
        <f>IF(M603=FALSE,NA(),(VLOOKUP(1,C606:K625,4,FALSE))/(M603-1))</f>
        <v>0.63636363636363635</v>
      </c>
      <c r="P603" s="27">
        <f>IF(M603=FALSE,NA(),SUM(J606:J625)/Weighting!$S$5)</f>
        <v>0.5</v>
      </c>
      <c r="Q603" s="27">
        <f>IF(M603=FALSE,NA(),SUM(K606:K625)/Weighting!$S$6)</f>
        <v>0.43478260869565216</v>
      </c>
      <c r="R603" s="27">
        <f>IF(M603=FALSE,NA(),(VLOOKUP(1,G606:K625,3,FALSE))/(M603-1))</f>
        <v>9.0909090909090912E-2</v>
      </c>
      <c r="S603" s="22" t="str">
        <f>IF(M603=FALSE,NA(),IF(SUM(J606:J625)=2,"yes","no"))</f>
        <v>no</v>
      </c>
      <c r="X603" s="2" cm="2">
        <f t="array" ref="X603:X604">FREQUENCY(IF('Data Transformation'!$B$425:$B$6424='Bin Analysis'!L603,'Data Transformation'!$G$425:$G$6424),'Data Transformation'!$U$11)</f>
        <v>11</v>
      </c>
      <c r="Y603" s="2" cm="2">
        <f t="array" ref="Y603:Y604">FREQUENCY(IF('Data Transformation'!$B$425:$B$6424='Bin Analysis'!L603,'Data Transformation'!$G$425:$G$6424),'Data Transformation'!$U$12)</f>
        <v>4</v>
      </c>
    </row>
    <row r="604" spans="1:25" x14ac:dyDescent="0.25">
      <c r="A604" s="14" t="s">
        <v>66</v>
      </c>
      <c r="B604" t="s">
        <v>47</v>
      </c>
      <c r="C604" t="s">
        <v>5</v>
      </c>
      <c r="D604" t="s">
        <v>99</v>
      </c>
      <c r="E604" t="s">
        <v>100</v>
      </c>
      <c r="F604" t="s">
        <v>101</v>
      </c>
      <c r="G604" t="s">
        <v>69</v>
      </c>
      <c r="H604" t="s">
        <v>31</v>
      </c>
      <c r="I604" t="s">
        <v>32</v>
      </c>
      <c r="J604" t="s">
        <v>46</v>
      </c>
      <c r="K604" s="14" t="s">
        <v>45</v>
      </c>
      <c r="M604" s="14"/>
      <c r="X604" s="2">
        <v>0</v>
      </c>
      <c r="Y604" s="2">
        <v>7</v>
      </c>
    </row>
    <row r="605" spans="1:25" x14ac:dyDescent="0.25">
      <c r="A605" s="32"/>
      <c r="D605" t="b">
        <f>IF(C605=1,'Data Transformation'!$G$3+0.5*'Data Transformation'!$W$25,IF(C606=1,D606-'Data Transformation'!$W$25,FALSE))</f>
        <v>0</v>
      </c>
      <c r="E605" t="str">
        <f t="array" ref="E605">IF(ISLOGICAL(D605),"",FREQUENCY(IF('Data Transformation'!$B$425:$B$8425='Bin Analysis'!$B603,'Data Transformation'!$G$425:$G$8425),D605))</f>
        <v/>
      </c>
      <c r="F605" t="str">
        <f>IF(ISLOGICAL(D605),"",E605-E604)</f>
        <v/>
      </c>
      <c r="M605" s="14"/>
    </row>
    <row r="606" spans="1:25" x14ac:dyDescent="0.25">
      <c r="A606" s="32">
        <f>IF(Weighting!$P$6&gt;0,B606,"")</f>
        <v>0.32100000000000001</v>
      </c>
      <c r="B606">
        <f>Weighting!$C$6</f>
        <v>0.32100000000000001</v>
      </c>
      <c r="C606">
        <f>Weighting!$F$6</f>
        <v>0</v>
      </c>
      <c r="D606" t="b">
        <f>IF(C606=1,'Data Transformation'!$G$3+0.5*'Data Transformation'!$W$25,IF(C607=1,D607-'Data Transformation'!$W$25,FALSE))</f>
        <v>0</v>
      </c>
      <c r="E606" t="str">
        <f t="array" ref="E606">IF(ISLOGICAL(D606),"",FREQUENCY(IF('Data Transformation'!$B$425:$B$8425='Bin Analysis'!$B603,'Data Transformation'!$G$425:$G$8425),D606))</f>
        <v/>
      </c>
      <c r="F606" t="str">
        <f>IF(ISLOGICAL(D606),"",E606-E605)</f>
        <v/>
      </c>
      <c r="G606">
        <f>Weighting!$H$6</f>
        <v>1</v>
      </c>
      <c r="H606">
        <f t="array" ref="H606">FREQUENCY(IF('Data Transformation'!$B$4:$B$8425=B603,'Data Transformation'!$G$4:$G$8425),'Bin Analysis'!$B606)</f>
        <v>1</v>
      </c>
      <c r="I606">
        <f>H606-H605</f>
        <v>1</v>
      </c>
      <c r="J606">
        <f>IF(I606=0,0,1)</f>
        <v>1</v>
      </c>
      <c r="K606">
        <f>J606*Weighting!$W$6</f>
        <v>1</v>
      </c>
      <c r="M606" s="14"/>
    </row>
    <row r="607" spans="1:25" x14ac:dyDescent="0.25">
      <c r="A607" s="32">
        <f>IF(Weighting!$P$7&gt;0,B607,"")</f>
        <v>0.45200000000000001</v>
      </c>
      <c r="B607">
        <f>Weighting!$C$7</f>
        <v>0.45200000000000001</v>
      </c>
      <c r="C607">
        <f>Weighting!$F$7</f>
        <v>0</v>
      </c>
      <c r="D607" t="b">
        <f>IF(C607=1,'Data Transformation'!$G$3+0.5*'Data Transformation'!$W$25,IF(C608=1,D608-'Data Transformation'!$W$25,FALSE))</f>
        <v>0</v>
      </c>
      <c r="E607" t="str">
        <f t="array" ref="E607">IF(ISLOGICAL(D607),"",FREQUENCY(IF('Data Transformation'!$B$425:$B$8425='Bin Analysis'!$B603,'Data Transformation'!$G$425:$G$8425),D607))</f>
        <v/>
      </c>
      <c r="F607" t="str">
        <f t="shared" ref="F607:F625" si="75">IF(ISLOGICAL(D607),"",E607-E606)</f>
        <v/>
      </c>
      <c r="G607">
        <f>Weighting!$H$7</f>
        <v>0</v>
      </c>
      <c r="H607">
        <f t="array" ref="H607">FREQUENCY(IF('Data Transformation'!$B$4:$B$8425=B603,'Data Transformation'!$G$4:$G$8425),'Bin Analysis'!$B607)</f>
        <v>1</v>
      </c>
      <c r="I607">
        <f t="shared" ref="I607:I625" si="76">H607-H606</f>
        <v>0</v>
      </c>
      <c r="J607">
        <f>IF(I607=0,0,1)</f>
        <v>0</v>
      </c>
      <c r="K607">
        <f>J607*Weighting!$W$7</f>
        <v>0</v>
      </c>
      <c r="M607" s="14"/>
    </row>
    <row r="608" spans="1:25" x14ac:dyDescent="0.25">
      <c r="A608" s="32">
        <f>IF(Weighting!$P$8&gt;0,B608,"")</f>
        <v>0.58299999999999996</v>
      </c>
      <c r="B608">
        <f>Weighting!$C$8</f>
        <v>0.58299999999999996</v>
      </c>
      <c r="C608">
        <f>Weighting!$F$8</f>
        <v>0</v>
      </c>
      <c r="D608" t="b">
        <f>IF(C608=1,'Data Transformation'!$G$3+0.5*'Data Transformation'!$W$25,IF(C609=1,D609-'Data Transformation'!$W$25,FALSE))</f>
        <v>0</v>
      </c>
      <c r="E608" t="str">
        <f t="array" ref="E608">IF(ISLOGICAL(D608),"",FREQUENCY(IF('Data Transformation'!$B$425:$B$8425='Bin Analysis'!$B603,'Data Transformation'!$G$425:$G$8425),D608))</f>
        <v/>
      </c>
      <c r="F608" t="str">
        <f t="shared" si="75"/>
        <v/>
      </c>
      <c r="G608">
        <f>Weighting!$H$8</f>
        <v>0</v>
      </c>
      <c r="H608">
        <f t="array" ref="H608">FREQUENCY(IF('Data Transformation'!$B$4:$B$8425=B603,'Data Transformation'!$G$4:$G$8425),'Bin Analysis'!$B608)</f>
        <v>1</v>
      </c>
      <c r="I608">
        <f t="shared" si="76"/>
        <v>0</v>
      </c>
      <c r="J608">
        <f t="shared" ref="J608:J625" si="77">IF(I608=0,0,1)</f>
        <v>0</v>
      </c>
      <c r="K608">
        <f>J608*Weighting!$W$8</f>
        <v>0</v>
      </c>
      <c r="M608" s="14"/>
    </row>
    <row r="609" spans="1:13" x14ac:dyDescent="0.25">
      <c r="A609" s="32">
        <f>IF(Weighting!$P$9&gt;0,B609,"")</f>
        <v>0.71399999999999997</v>
      </c>
      <c r="B609" s="50">
        <f>Weighting!$C$9</f>
        <v>0.71399999999999997</v>
      </c>
      <c r="C609">
        <f>Weighting!$F$9</f>
        <v>0</v>
      </c>
      <c r="D609" t="b">
        <f>IF(C609=1,'Data Transformation'!$G$3+0.5*'Data Transformation'!$W$25,IF(C610=1,D610-'Data Transformation'!$W$25,FALSE))</f>
        <v>0</v>
      </c>
      <c r="E609" t="str">
        <f t="array" ref="E609">IF(ISLOGICAL(D609),"",FREQUENCY(IF('Data Transformation'!$B$425:$B$8425='Bin Analysis'!$B603,'Data Transformation'!$G$425:$G$8425),D609))</f>
        <v/>
      </c>
      <c r="F609" t="str">
        <f t="shared" si="75"/>
        <v/>
      </c>
      <c r="G609">
        <f>Weighting!$H$9</f>
        <v>0</v>
      </c>
      <c r="H609">
        <f t="array" ref="H609">FREQUENCY(IF('Data Transformation'!$B$4:$B$8425=B603,'Data Transformation'!$G$4:$G$8425),'Bin Analysis'!$B609)</f>
        <v>2</v>
      </c>
      <c r="I609">
        <f t="shared" si="76"/>
        <v>1</v>
      </c>
      <c r="J609">
        <f t="shared" si="77"/>
        <v>1</v>
      </c>
      <c r="K609">
        <f>J609*Weighting!$W$9</f>
        <v>3</v>
      </c>
      <c r="M609" s="14"/>
    </row>
    <row r="610" spans="1:13" x14ac:dyDescent="0.25">
      <c r="A610" s="32">
        <f>IF(Weighting!$P$10&gt;0,B610,"")</f>
        <v>0.84499999999999997</v>
      </c>
      <c r="B610">
        <f>Weighting!$C$10</f>
        <v>0.84499999999999997</v>
      </c>
      <c r="C610">
        <f>Weighting!$F$10</f>
        <v>0</v>
      </c>
      <c r="D610" t="b">
        <f>IF(C610=1,'Data Transformation'!$G$3+0.5*'Data Transformation'!$W$25,IF(C611=1,D611-'Data Transformation'!$W$25,FALSE))</f>
        <v>0</v>
      </c>
      <c r="E610" t="str">
        <f t="array" ref="E610">IF(ISLOGICAL(D610),"",FREQUENCY(IF('Data Transformation'!$B$425:$B$8425='Bin Analysis'!$B603,'Data Transformation'!$G$425:$G$8425),D610))</f>
        <v/>
      </c>
      <c r="F610" t="str">
        <f t="shared" si="75"/>
        <v/>
      </c>
      <c r="G610">
        <f>Weighting!$H$10</f>
        <v>0</v>
      </c>
      <c r="H610">
        <f t="array" ref="H610">FREQUENCY(IF('Data Transformation'!$B$4:$B$8425=B603,'Data Transformation'!$G$4:$G$8425),'Bin Analysis'!$B610)</f>
        <v>3</v>
      </c>
      <c r="I610">
        <f t="shared" si="76"/>
        <v>1</v>
      </c>
      <c r="J610">
        <f t="shared" si="77"/>
        <v>1</v>
      </c>
      <c r="K610">
        <f>J610*Weighting!$W$10</f>
        <v>3</v>
      </c>
      <c r="M610" s="14"/>
    </row>
    <row r="611" spans="1:13" x14ac:dyDescent="0.25">
      <c r="A611" s="32">
        <f>IF(Weighting!$P$11&gt;0,B611,"")</f>
        <v>0.97599999999999998</v>
      </c>
      <c r="B611">
        <f>Weighting!$C$11</f>
        <v>0.97599999999999998</v>
      </c>
      <c r="C611">
        <f>Weighting!$F$11</f>
        <v>0</v>
      </c>
      <c r="D611">
        <f>IF(C611=1,'Data Transformation'!$G$3+0.5*'Data Transformation'!$W$25,IF(C612=1,D612-'Data Transformation'!$W$25,FALSE))</f>
        <v>0.86899999999999999</v>
      </c>
      <c r="E611">
        <f t="array" ref="E611">IF(ISLOGICAL(D611),"",FREQUENCY(IF('Data Transformation'!$B$425:$B$8425='Bin Analysis'!$B603,'Data Transformation'!$G$425:$G$8425),D611))</f>
        <v>4</v>
      </c>
      <c r="F611" t="e">
        <f t="shared" si="75"/>
        <v>#VALUE!</v>
      </c>
      <c r="G611">
        <f>Weighting!$H$11</f>
        <v>0</v>
      </c>
      <c r="H611">
        <f t="array" ref="H611">FREQUENCY(IF('Data Transformation'!$B$4:$B$8425=B603,'Data Transformation'!$G$4:$G$8425),'Bin Analysis'!$B611)</f>
        <v>8</v>
      </c>
      <c r="I611">
        <f t="shared" si="76"/>
        <v>5</v>
      </c>
      <c r="J611">
        <f t="shared" si="77"/>
        <v>1</v>
      </c>
      <c r="K611">
        <f>J611*Weighting!$W$11</f>
        <v>2</v>
      </c>
      <c r="M611" s="14"/>
    </row>
    <row r="612" spans="1:13" x14ac:dyDescent="0.25">
      <c r="A612" s="32">
        <f>IF(Weighting!$P$12&gt;0,B612,"")</f>
        <v>1.107</v>
      </c>
      <c r="B612">
        <f>Weighting!$C$12</f>
        <v>1.107</v>
      </c>
      <c r="C612">
        <f>Weighting!$F$12</f>
        <v>1</v>
      </c>
      <c r="D612">
        <f>IF(C612=1,'Data Transformation'!$G$3+0.5*'Data Transformation'!$W$25,IF(C613=1,D613-'Data Transformation'!$W$25,FALSE))</f>
        <v>1.131</v>
      </c>
      <c r="E612">
        <f t="array" ref="E612">IF(ISLOGICAL(D612),"",FREQUENCY(IF('Data Transformation'!$B$425:$B$8425='Bin Analysis'!$B603,'Data Transformation'!$G$425:$G$8425),D612))</f>
        <v>11</v>
      </c>
      <c r="F612">
        <f t="shared" si="75"/>
        <v>7</v>
      </c>
      <c r="G612">
        <f>Weighting!$H$12</f>
        <v>0</v>
      </c>
      <c r="H612">
        <f t="array" ref="H612">FREQUENCY(IF('Data Transformation'!$B$4:$B$8425=B603,'Data Transformation'!$G$4:$G$8425),'Bin Analysis'!$B612)</f>
        <v>12</v>
      </c>
      <c r="I612">
        <f t="shared" si="76"/>
        <v>4</v>
      </c>
      <c r="J612">
        <f t="shared" si="77"/>
        <v>1</v>
      </c>
      <c r="K612">
        <f>J612*Weighting!$W$12</f>
        <v>1</v>
      </c>
      <c r="M612" s="14"/>
    </row>
    <row r="613" spans="1:13" x14ac:dyDescent="0.25">
      <c r="A613" s="32">
        <f>IF(Weighting!$P$13&gt;0,B613,"")</f>
        <v>1.238</v>
      </c>
      <c r="B613">
        <f>Weighting!$C$13</f>
        <v>1.238</v>
      </c>
      <c r="C613">
        <f>Weighting!$F$13</f>
        <v>0</v>
      </c>
      <c r="D613" t="b">
        <f>IF(C613=1,'Data Transformation'!$G$3+0.5*'Data Transformation'!$W$25,IF(C614=1,D614-'Data Transformation'!$W$25,FALSE))</f>
        <v>0</v>
      </c>
      <c r="E613" t="str">
        <f t="array" ref="E613">IF(ISLOGICAL(D613),"",FREQUENCY(IF('Data Transformation'!$B$425:$B$8425='Bin Analysis'!$B603,'Data Transformation'!$G$425:$G$8425),D613))</f>
        <v/>
      </c>
      <c r="F613" t="str">
        <f t="shared" si="75"/>
        <v/>
      </c>
      <c r="G613">
        <f>Weighting!$H$13</f>
        <v>0</v>
      </c>
      <c r="H613">
        <f t="array" ref="H613">FREQUENCY(IF('Data Transformation'!$B$4:$B$8425=B603,'Data Transformation'!$G$4:$G$8425),'Bin Analysis'!$B613)</f>
        <v>12</v>
      </c>
      <c r="I613">
        <f t="shared" si="76"/>
        <v>0</v>
      </c>
      <c r="J613">
        <f t="shared" si="77"/>
        <v>0</v>
      </c>
      <c r="K613">
        <f>J613*Weighting!$W$13</f>
        <v>0</v>
      </c>
      <c r="M613" s="14"/>
    </row>
    <row r="614" spans="1:13" x14ac:dyDescent="0.25">
      <c r="A614" s="32">
        <f>IF(Weighting!$P$14&gt;0,B614,"")</f>
        <v>1.369</v>
      </c>
      <c r="B614">
        <f>Weighting!$C$14</f>
        <v>1.369</v>
      </c>
      <c r="C614">
        <f>Weighting!$F$14</f>
        <v>0</v>
      </c>
      <c r="D614" t="b">
        <f>IF(C614=1,'Data Transformation'!$G$3+0.5*'Data Transformation'!$W$25,IF(C615=1,D615-'Data Transformation'!$W$25,FALSE))</f>
        <v>0</v>
      </c>
      <c r="E614" t="str">
        <f t="array" ref="E614">IF(ISLOGICAL(D614),"",FREQUENCY(IF('Data Transformation'!$B$425:$B$8425='Bin Analysis'!$B603,'Data Transformation'!$G$425:$G$8425),D614))</f>
        <v/>
      </c>
      <c r="F614" t="str">
        <f t="shared" si="75"/>
        <v/>
      </c>
      <c r="G614">
        <f>Weighting!$H$14</f>
        <v>0</v>
      </c>
      <c r="H614">
        <f t="array" ref="H614">FREQUENCY(IF('Data Transformation'!$B$4:$B$8425=B603,'Data Transformation'!$G$4:$G$8425),'Bin Analysis'!$B614)</f>
        <v>12</v>
      </c>
      <c r="I614">
        <f t="shared" si="76"/>
        <v>0</v>
      </c>
      <c r="J614">
        <f t="shared" si="77"/>
        <v>0</v>
      </c>
      <c r="K614">
        <f>J614*Weighting!$W$14</f>
        <v>0</v>
      </c>
      <c r="M614" s="14"/>
    </row>
    <row r="615" spans="1:13" x14ac:dyDescent="0.25">
      <c r="A615" s="32">
        <f>IF(Weighting!$P$15&gt;0,B615,"")</f>
        <v>1.5000009999999999</v>
      </c>
      <c r="B615">
        <f>Weighting!$C$15</f>
        <v>1.5000009999999999</v>
      </c>
      <c r="C615">
        <f>Weighting!$F$15</f>
        <v>0</v>
      </c>
      <c r="D615" t="b">
        <f>IF(C615=1,'Data Transformation'!$G$3+0.5*'Data Transformation'!$W$25,IF(C616=1,D616-'Data Transformation'!$W$25,FALSE))</f>
        <v>0</v>
      </c>
      <c r="E615" t="str">
        <f t="array" ref="E615">IF(ISLOGICAL(D615),"",FREQUENCY(IF('Data Transformation'!$B$425:$B$8425='Bin Analysis'!$B603,'Data Transformation'!$G$425:$G$8425),D615))</f>
        <v/>
      </c>
      <c r="F615" t="str">
        <f t="shared" si="75"/>
        <v/>
      </c>
      <c r="G615">
        <f>Weighting!$H$15</f>
        <v>0</v>
      </c>
      <c r="H615">
        <f t="array" ref="H615">FREQUENCY(IF('Data Transformation'!$B$4:$B$8425=B603,'Data Transformation'!$G$4:$G$8425),'Bin Analysis'!$B615)</f>
        <v>12</v>
      </c>
      <c r="I615">
        <f t="shared" si="76"/>
        <v>0</v>
      </c>
      <c r="J615">
        <f t="shared" si="77"/>
        <v>0</v>
      </c>
      <c r="K615">
        <f>J615*Weighting!$W$15</f>
        <v>0</v>
      </c>
      <c r="M615" s="14"/>
    </row>
    <row r="616" spans="1:13" x14ac:dyDescent="0.25">
      <c r="A616" s="32" t="str">
        <f>IF(Weighting!$P$16&gt;0,B616,"")</f>
        <v/>
      </c>
      <c r="B616">
        <f>Weighting!$C$16</f>
        <v>1.631</v>
      </c>
      <c r="C616">
        <f>Weighting!$F$16</f>
        <v>0</v>
      </c>
      <c r="D616" t="b">
        <f>IF(C616=1,'Data Transformation'!$G$3+0.5*'Data Transformation'!$W$25,IF(C617=1,D617-'Data Transformation'!$W$25,FALSE))</f>
        <v>0</v>
      </c>
      <c r="E616" t="str">
        <f t="array" ref="E616">IF(ISLOGICAL(D616),"",FREQUENCY(IF('Data Transformation'!$B$425:$B$8425='Bin Analysis'!$B603,'Data Transformation'!$G$425:$G$8425),D616))</f>
        <v/>
      </c>
      <c r="F616" t="str">
        <f t="shared" si="75"/>
        <v/>
      </c>
      <c r="G616">
        <f>Weighting!$H$16</f>
        <v>0</v>
      </c>
      <c r="H616">
        <f t="array" ref="H616">FREQUENCY(IF('Data Transformation'!$B$4:$B$8425=B603,'Data Transformation'!$G$4:$G$8425),'Bin Analysis'!$B616)</f>
        <v>12</v>
      </c>
      <c r="I616">
        <f t="shared" si="76"/>
        <v>0</v>
      </c>
      <c r="J616">
        <f t="shared" si="77"/>
        <v>0</v>
      </c>
      <c r="K616">
        <f>J616*Weighting!$W$16</f>
        <v>0</v>
      </c>
      <c r="M616" s="14"/>
    </row>
    <row r="617" spans="1:13" x14ac:dyDescent="0.25">
      <c r="A617" s="32" t="str">
        <f>IF(Weighting!$P$17&gt;0,B617,"")</f>
        <v/>
      </c>
      <c r="B617">
        <f>Weighting!$C$17</f>
        <v>1.762</v>
      </c>
      <c r="C617">
        <f>Weighting!$F$17</f>
        <v>0</v>
      </c>
      <c r="D617" t="b">
        <f>IF(C617=1,'Data Transformation'!$G$3+0.5*'Data Transformation'!$W$25,IF(C618=1,D618-'Data Transformation'!$W$25,FALSE))</f>
        <v>0</v>
      </c>
      <c r="E617" t="str">
        <f t="array" ref="E617">IF(ISLOGICAL(D617),"",FREQUENCY(IF('Data Transformation'!$B$425:$B$8425='Bin Analysis'!$B603,'Data Transformation'!$G$425:$G$8425),D617))</f>
        <v/>
      </c>
      <c r="F617" t="str">
        <f t="shared" si="75"/>
        <v/>
      </c>
      <c r="G617">
        <f>Weighting!$H$17</f>
        <v>0</v>
      </c>
      <c r="H617">
        <f t="array" ref="H617">FREQUENCY(IF('Data Transformation'!$B$4:$B$8425=B603,'Data Transformation'!$G$4:$G$8425),'Bin Analysis'!$B617)</f>
        <v>12</v>
      </c>
      <c r="I617">
        <f t="shared" si="76"/>
        <v>0</v>
      </c>
      <c r="J617">
        <f t="shared" si="77"/>
        <v>0</v>
      </c>
      <c r="K617">
        <f>J617*Weighting!$W$17</f>
        <v>0</v>
      </c>
      <c r="M617" s="14"/>
    </row>
    <row r="618" spans="1:13" x14ac:dyDescent="0.25">
      <c r="A618" s="32" t="str">
        <f>IF(Weighting!$P$18&gt;0,B618,"")</f>
        <v/>
      </c>
      <c r="B618">
        <f>Weighting!$C$18</f>
        <v>1.893</v>
      </c>
      <c r="C618">
        <f>Weighting!$F$18</f>
        <v>0</v>
      </c>
      <c r="D618" t="b">
        <f>IF(C618=1,'Data Transformation'!$G$3+0.5*'Data Transformation'!$W$25,IF(C619=1,D619-'Data Transformation'!$W$25,FALSE))</f>
        <v>0</v>
      </c>
      <c r="E618" t="str">
        <f t="array" ref="E618">IF(ISLOGICAL(D618),"",FREQUENCY(IF('Data Transformation'!$B$425:$B$8425='Bin Analysis'!$B603,'Data Transformation'!$G$425:$G$8425),D618))</f>
        <v/>
      </c>
      <c r="F618" t="str">
        <f t="shared" si="75"/>
        <v/>
      </c>
      <c r="G618">
        <f>Weighting!$H$18</f>
        <v>0</v>
      </c>
      <c r="H618">
        <f t="array" ref="H618">FREQUENCY(IF('Data Transformation'!$B$4:$B$8425=B603,'Data Transformation'!$G$4:$G$8425),'Bin Analysis'!$B618)</f>
        <v>12</v>
      </c>
      <c r="I618">
        <f t="shared" si="76"/>
        <v>0</v>
      </c>
      <c r="J618">
        <f t="shared" si="77"/>
        <v>0</v>
      </c>
      <c r="K618">
        <f>J618*Weighting!$W$18</f>
        <v>0</v>
      </c>
      <c r="M618" s="14"/>
    </row>
    <row r="619" spans="1:13" x14ac:dyDescent="0.25">
      <c r="A619" s="32" t="str">
        <f>IF(Weighting!$P$19&gt;0,B619,"")</f>
        <v/>
      </c>
      <c r="B619">
        <f>Weighting!$C$19</f>
        <v>2.024</v>
      </c>
      <c r="C619">
        <f>Weighting!$F$19</f>
        <v>0</v>
      </c>
      <c r="D619" t="b">
        <f>IF(C619=1,'Data Transformation'!$G$3+0.5*'Data Transformation'!$W$25,IF(C620=1,D620-'Data Transformation'!$W$25,FALSE))</f>
        <v>0</v>
      </c>
      <c r="E619" t="str">
        <f t="array" ref="E619">IF(ISLOGICAL(D619),"",FREQUENCY(IF('Data Transformation'!$B$425:$B$8425='Bin Analysis'!$B603,'Data Transformation'!$G$425:$G$8425),D619))</f>
        <v/>
      </c>
      <c r="F619" t="str">
        <f t="shared" si="75"/>
        <v/>
      </c>
      <c r="G619">
        <f>Weighting!$H$19</f>
        <v>0</v>
      </c>
      <c r="H619">
        <f t="array" ref="H619">FREQUENCY(IF('Data Transformation'!$B$4:$B$8425=B603,'Data Transformation'!$G$4:$G$8425),'Bin Analysis'!$B619)</f>
        <v>12</v>
      </c>
      <c r="I619">
        <f t="shared" si="76"/>
        <v>0</v>
      </c>
      <c r="J619">
        <f t="shared" si="77"/>
        <v>0</v>
      </c>
      <c r="K619">
        <f>J619*Weighting!$W$19</f>
        <v>0</v>
      </c>
      <c r="M619" s="14"/>
    </row>
    <row r="620" spans="1:13" x14ac:dyDescent="0.25">
      <c r="A620" s="32" t="str">
        <f>IF(Weighting!$P$20&gt;0,B620,"")</f>
        <v/>
      </c>
      <c r="B620">
        <f>Weighting!$C$20</f>
        <v>2.1550000000000002</v>
      </c>
      <c r="C620">
        <f>Weighting!$F$20</f>
        <v>0</v>
      </c>
      <c r="D620" t="b">
        <f>IF(C620=1,'Data Transformation'!$G$3+0.5*'Data Transformation'!$W$25,IF(C621=1,D621-'Data Transformation'!$W$25,FALSE))</f>
        <v>0</v>
      </c>
      <c r="E620" t="str">
        <f t="array" ref="E620">IF(ISLOGICAL(D620),"",FREQUENCY(IF('Data Transformation'!$B$425:$B$8425='Bin Analysis'!$B603,'Data Transformation'!$G$425:$G$8425),D620))</f>
        <v/>
      </c>
      <c r="F620" t="str">
        <f t="shared" si="75"/>
        <v/>
      </c>
      <c r="G620">
        <f>Weighting!$H$20</f>
        <v>0</v>
      </c>
      <c r="H620">
        <f t="array" ref="H620">FREQUENCY(IF('Data Transformation'!$B$4:$B$8425=B603,'Data Transformation'!$G$4:$G$8425),'Bin Analysis'!$B620)</f>
        <v>12</v>
      </c>
      <c r="I620">
        <f t="shared" si="76"/>
        <v>0</v>
      </c>
      <c r="J620">
        <f t="shared" si="77"/>
        <v>0</v>
      </c>
      <c r="K620">
        <f>J620*Weighting!$W$20</f>
        <v>0</v>
      </c>
      <c r="M620" s="14"/>
    </row>
    <row r="621" spans="1:13" x14ac:dyDescent="0.25">
      <c r="A621" s="32" t="str">
        <f>IF(Weighting!$P$21&gt;0,B621,"")</f>
        <v/>
      </c>
      <c r="B621">
        <f>Weighting!$C$21</f>
        <v>2.2860000000000005</v>
      </c>
      <c r="C621">
        <f>Weighting!$F$21</f>
        <v>0</v>
      </c>
      <c r="D621" t="b">
        <f>IF(C621=1,'Data Transformation'!$G$3+0.5*'Data Transformation'!$W$25,IF(C622=1,D622-'Data Transformation'!$W$25,FALSE))</f>
        <v>0</v>
      </c>
      <c r="E621" t="str">
        <f t="array" ref="E621">IF(ISLOGICAL(D621),"",FREQUENCY(IF('Data Transformation'!$B$425:$B$8425='Bin Analysis'!$B603,'Data Transformation'!$G$425:$G$8425),D621))</f>
        <v/>
      </c>
      <c r="F621" t="str">
        <f t="shared" si="75"/>
        <v/>
      </c>
      <c r="G621">
        <f>Weighting!$H$21</f>
        <v>0</v>
      </c>
      <c r="H621">
        <f t="array" ref="H621">FREQUENCY(IF('Data Transformation'!$B$4:$B$8425=B603,'Data Transformation'!$G$4:$G$8425),'Bin Analysis'!$B621)</f>
        <v>12</v>
      </c>
      <c r="I621">
        <f t="shared" si="76"/>
        <v>0</v>
      </c>
      <c r="J621">
        <f t="shared" si="77"/>
        <v>0</v>
      </c>
      <c r="K621">
        <f>J621*Weighting!$W$21</f>
        <v>0</v>
      </c>
      <c r="M621" s="14"/>
    </row>
    <row r="622" spans="1:13" x14ac:dyDescent="0.25">
      <c r="A622" s="32" t="str">
        <f>IF(Weighting!$P$22&gt;0,B622,"")</f>
        <v/>
      </c>
      <c r="B622">
        <f>Weighting!$C$22</f>
        <v>2.4170000000000007</v>
      </c>
      <c r="C622">
        <f>Weighting!$F$22</f>
        <v>0</v>
      </c>
      <c r="D622" t="b">
        <f>IF(C622=1,'Data Transformation'!$G$3+0.5*'Data Transformation'!$W$25,IF(C623=1,D623-'Data Transformation'!$W$25,FALSE))</f>
        <v>0</v>
      </c>
      <c r="E622" t="str">
        <f t="array" ref="E622">IF(ISLOGICAL(D622),"",FREQUENCY(IF('Data Transformation'!$B$425:$B$8425='Bin Analysis'!$B603,'Data Transformation'!$G$425:$G$8425),D622))</f>
        <v/>
      </c>
      <c r="F622" t="str">
        <f t="shared" si="75"/>
        <v/>
      </c>
      <c r="G622">
        <f>Weighting!$H$22</f>
        <v>0</v>
      </c>
      <c r="H622">
        <f t="array" ref="H622">FREQUENCY(IF('Data Transformation'!$B$4:$B$8425=B603,'Data Transformation'!$G$4:$G$8425),'Bin Analysis'!$B622)</f>
        <v>12</v>
      </c>
      <c r="I622">
        <f t="shared" si="76"/>
        <v>0</v>
      </c>
      <c r="J622">
        <f t="shared" si="77"/>
        <v>0</v>
      </c>
      <c r="K622">
        <f>J622*Weighting!$W$22</f>
        <v>0</v>
      </c>
      <c r="M622" s="14"/>
    </row>
    <row r="623" spans="1:13" x14ac:dyDescent="0.25">
      <c r="A623" s="32" t="str">
        <f>IF(Weighting!$P$23&gt;0,B623,"")</f>
        <v/>
      </c>
      <c r="B623">
        <f>Weighting!$C$23</f>
        <v>2.5480000000000009</v>
      </c>
      <c r="C623">
        <f>Weighting!$F$23</f>
        <v>0</v>
      </c>
      <c r="D623" t="b">
        <f>IF(C623=1,'Data Transformation'!$G$3+0.5*'Data Transformation'!$W$25,IF(C624=1,D624-'Data Transformation'!$W$25,FALSE))</f>
        <v>0</v>
      </c>
      <c r="E623" t="str">
        <f t="array" ref="E623">IF(ISLOGICAL(D623),"",FREQUENCY(IF('Data Transformation'!$B$425:$B$8425='Bin Analysis'!$B603,'Data Transformation'!$G$425:$G$8425),D623))</f>
        <v/>
      </c>
      <c r="F623" t="str">
        <f t="shared" si="75"/>
        <v/>
      </c>
      <c r="G623">
        <f>Weighting!$H$23</f>
        <v>0</v>
      </c>
      <c r="H623">
        <f t="array" ref="H623">FREQUENCY(IF('Data Transformation'!$B$4:$B$8425=B603,'Data Transformation'!$G$4:$G$8425),'Bin Analysis'!$B623)</f>
        <v>12</v>
      </c>
      <c r="I623">
        <f t="shared" si="76"/>
        <v>0</v>
      </c>
      <c r="J623">
        <f t="shared" si="77"/>
        <v>0</v>
      </c>
      <c r="K623">
        <f>J623*Weighting!$W$23</f>
        <v>0</v>
      </c>
      <c r="M623" s="14"/>
    </row>
    <row r="624" spans="1:13" x14ac:dyDescent="0.25">
      <c r="A624" s="32" t="str">
        <f>IF(Weighting!$P$24&gt;0,B624,"")</f>
        <v/>
      </c>
      <c r="B624">
        <f>Weighting!$C$24</f>
        <v>2.6790000000000012</v>
      </c>
      <c r="C624">
        <f>Weighting!$F$24</f>
        <v>0</v>
      </c>
      <c r="D624" t="b">
        <f>IF(C624=1,'Data Transformation'!$G$3+0.5*'Data Transformation'!$W$25,IF(C625=1,D625-'Data Transformation'!$W$25,FALSE))</f>
        <v>0</v>
      </c>
      <c r="E624" t="str">
        <f t="array" ref="E624">IF(ISLOGICAL(D624),"",FREQUENCY(IF('Data Transformation'!$B$425:$B$8425='Bin Analysis'!$B603,'Data Transformation'!$G$425:$G$8425),D624))</f>
        <v/>
      </c>
      <c r="F624" t="str">
        <f t="shared" si="75"/>
        <v/>
      </c>
      <c r="G624">
        <f>Weighting!$H$24</f>
        <v>0</v>
      </c>
      <c r="H624">
        <f t="array" ref="H624">FREQUENCY(IF('Data Transformation'!$B$4:$B$8425=B603,'Data Transformation'!$G$4:$G$8425),'Bin Analysis'!$B624)</f>
        <v>12</v>
      </c>
      <c r="I624">
        <f t="shared" si="76"/>
        <v>0</v>
      </c>
      <c r="J624">
        <f t="shared" si="77"/>
        <v>0</v>
      </c>
      <c r="K624">
        <f>J624*Weighting!$W$24</f>
        <v>0</v>
      </c>
      <c r="M624" s="14"/>
    </row>
    <row r="625" spans="1:25" x14ac:dyDescent="0.25">
      <c r="A625" s="32" t="str">
        <f>IF(Weighting!$P$25&gt;0,B625,"")</f>
        <v/>
      </c>
      <c r="B625">
        <f>Weighting!$C$25</f>
        <v>2.8100000000000014</v>
      </c>
      <c r="C625">
        <f>Weighting!$F$25</f>
        <v>0</v>
      </c>
      <c r="D625" t="b">
        <f>IF(C625=1,'Data Transformation'!$G$3+0.5*'Data Transformation'!$W$25,IF(C626=1,D626-'Data Transformation'!$W$25,FALSE))</f>
        <v>0</v>
      </c>
      <c r="E625" t="str">
        <f t="array" ref="E625">IF(ISLOGICAL(D625),"",FREQUENCY(IF('Data Transformation'!$B$425:$B$8425='Bin Analysis'!$B603,'Data Transformation'!$G$425:$G$8425),D625))</f>
        <v/>
      </c>
      <c r="F625" t="str">
        <f t="shared" si="75"/>
        <v/>
      </c>
      <c r="G625">
        <f>Weighting!$H$25</f>
        <v>0</v>
      </c>
      <c r="H625">
        <f t="array" ref="H625">FREQUENCY(IF('Data Transformation'!$B$4:$B$8425=B603,'Data Transformation'!$G$4:$G$8425),'Bin Analysis'!$B625)</f>
        <v>12</v>
      </c>
      <c r="I625">
        <f t="shared" si="76"/>
        <v>0</v>
      </c>
      <c r="J625">
        <f t="shared" si="77"/>
        <v>0</v>
      </c>
      <c r="K625">
        <f>J625*Weighting!$W$25</f>
        <v>0</v>
      </c>
      <c r="M625" s="14"/>
    </row>
    <row r="626" spans="1:25" x14ac:dyDescent="0.25">
      <c r="O626"/>
      <c r="P626"/>
      <c r="Q626"/>
      <c r="R626"/>
    </row>
    <row r="627" spans="1:25" ht="23.25" x14ac:dyDescent="0.35">
      <c r="A627" s="21" t="s">
        <v>0</v>
      </c>
      <c r="B627" s="21">
        <f>IFERROR(VLOOKUP(C627,'Data Transformation'!$L$6:$M$426,2,FALSE),"")</f>
        <v>26</v>
      </c>
      <c r="C627" s="21">
        <f>C603+1</f>
        <v>26</v>
      </c>
      <c r="D627" s="21"/>
      <c r="E627" s="21"/>
      <c r="F627" s="21"/>
      <c r="G627" s="21"/>
      <c r="H627" s="22"/>
      <c r="I627" s="22"/>
      <c r="J627" s="22"/>
      <c r="K627" s="21"/>
      <c r="L627" s="21">
        <f>B627</f>
        <v>26</v>
      </c>
      <c r="M627" s="23">
        <f>INDEX('Data Transformation'!$O$4:$O$424,MATCH($B627,'Data Transformation'!$M$4:$M$424,0),MATCH($M$2,'Data Transformation'!$O$3,0))</f>
        <v>12</v>
      </c>
      <c r="N627" s="27">
        <f>IF('Input and Summary Results'!$J$16="minimum",'Bin Analysis'!X628/(M627-1),'Bin Analysis'!Y627/('Bin Analysis'!M627-1))</f>
        <v>0</v>
      </c>
      <c r="O627" s="27">
        <f>IF(M627=FALSE,NA(),(VLOOKUP(1,C630:K649,4,FALSE))/(M627-1))</f>
        <v>0.45454545454545453</v>
      </c>
      <c r="P627" s="27">
        <f>IF(M627=FALSE,NA(),SUM(J630:J649)/Weighting!$S$5)</f>
        <v>0.5</v>
      </c>
      <c r="Q627" s="27">
        <f>IF(M627=FALSE,NA(),SUM(K630:K649)/Weighting!$S$6)</f>
        <v>0.47826086956521741</v>
      </c>
      <c r="R627" s="27">
        <f>IF(M627=FALSE,NA(),(VLOOKUP(1,G630:K649,3,FALSE))/(M627-1))</f>
        <v>0</v>
      </c>
      <c r="S627" s="22" t="str">
        <f>IF(M627=FALSE,NA(),IF(SUM(J630:J649)=2,"yes","no"))</f>
        <v>no</v>
      </c>
      <c r="X627" s="2" cm="2">
        <f t="array" ref="X627:X628">FREQUENCY(IF('Data Transformation'!$B$425:$B$6424='Bin Analysis'!L627,'Data Transformation'!$G$425:$G$6424),'Data Transformation'!$U$11)</f>
        <v>11</v>
      </c>
      <c r="Y627" s="2" cm="2">
        <f t="array" ref="Y627:Y628">FREQUENCY(IF('Data Transformation'!$B$425:$B$6424='Bin Analysis'!L627,'Data Transformation'!$G$425:$G$6424),'Data Transformation'!$U$12)</f>
        <v>6</v>
      </c>
    </row>
    <row r="628" spans="1:25" x14ac:dyDescent="0.25">
      <c r="A628" s="14" t="s">
        <v>66</v>
      </c>
      <c r="B628" t="s">
        <v>47</v>
      </c>
      <c r="C628" t="s">
        <v>5</v>
      </c>
      <c r="D628" t="s">
        <v>99</v>
      </c>
      <c r="E628" t="s">
        <v>100</v>
      </c>
      <c r="F628" t="s">
        <v>101</v>
      </c>
      <c r="G628" t="s">
        <v>69</v>
      </c>
      <c r="H628" t="s">
        <v>31</v>
      </c>
      <c r="I628" t="s">
        <v>32</v>
      </c>
      <c r="J628" t="s">
        <v>46</v>
      </c>
      <c r="K628" s="14" t="s">
        <v>45</v>
      </c>
      <c r="M628" s="14"/>
      <c r="X628" s="2">
        <v>0</v>
      </c>
      <c r="Y628" s="2">
        <v>5</v>
      </c>
    </row>
    <row r="629" spans="1:25" x14ac:dyDescent="0.25">
      <c r="A629" s="32"/>
      <c r="D629" t="b">
        <f>IF(C629=1,'Data Transformation'!$G$3+0.5*'Data Transformation'!$W$25,IF(C630=1,D630-'Data Transformation'!$W$25,FALSE))</f>
        <v>0</v>
      </c>
      <c r="E629" t="str">
        <f t="array" ref="E629">IF(ISLOGICAL(D629),"",FREQUENCY(IF('Data Transformation'!$B$425:$B$8425='Bin Analysis'!$B627,'Data Transformation'!$G$425:$G$8425),D629))</f>
        <v/>
      </c>
      <c r="F629" t="str">
        <f>IF(ISLOGICAL(D629),"",E629-E628)</f>
        <v/>
      </c>
      <c r="M629" s="14"/>
    </row>
    <row r="630" spans="1:25" x14ac:dyDescent="0.25">
      <c r="A630" s="32">
        <f>IF(Weighting!$P$6&gt;0,B630,"")</f>
        <v>0.32100000000000001</v>
      </c>
      <c r="B630">
        <f>Weighting!$C$6</f>
        <v>0.32100000000000001</v>
      </c>
      <c r="C630">
        <f>Weighting!$F$6</f>
        <v>0</v>
      </c>
      <c r="D630" t="b">
        <f>IF(C630=1,'Data Transformation'!$G$3+0.5*'Data Transformation'!$W$25,IF(C631=1,D631-'Data Transformation'!$W$25,FALSE))</f>
        <v>0</v>
      </c>
      <c r="E630" t="str">
        <f t="array" ref="E630">IF(ISLOGICAL(D630),"",FREQUENCY(IF('Data Transformation'!$B$425:$B$8425='Bin Analysis'!$B627,'Data Transformation'!$G$425:$G$8425),D630))</f>
        <v/>
      </c>
      <c r="F630" t="str">
        <f>IF(ISLOGICAL(D630),"",E630-E629)</f>
        <v/>
      </c>
      <c r="G630">
        <f>Weighting!$H$6</f>
        <v>1</v>
      </c>
      <c r="H630">
        <f t="array" ref="H630">FREQUENCY(IF('Data Transformation'!$B$4:$B$8425=B627,'Data Transformation'!$G$4:$G$8425),'Bin Analysis'!$B630)</f>
        <v>0</v>
      </c>
      <c r="I630">
        <f>H630-H629</f>
        <v>0</v>
      </c>
      <c r="J630">
        <f>IF(I630=0,0,1)</f>
        <v>0</v>
      </c>
      <c r="K630">
        <f>J630*Weighting!$W$6</f>
        <v>0</v>
      </c>
      <c r="M630" s="14"/>
    </row>
    <row r="631" spans="1:25" x14ac:dyDescent="0.25">
      <c r="A631" s="32">
        <f>IF(Weighting!$P$7&gt;0,B631,"")</f>
        <v>0.45200000000000001</v>
      </c>
      <c r="B631">
        <f>Weighting!$C$7</f>
        <v>0.45200000000000001</v>
      </c>
      <c r="C631">
        <f>Weighting!$F$7</f>
        <v>0</v>
      </c>
      <c r="D631" t="b">
        <f>IF(C631=1,'Data Transformation'!$G$3+0.5*'Data Transformation'!$W$25,IF(C632=1,D632-'Data Transformation'!$W$25,FALSE))</f>
        <v>0</v>
      </c>
      <c r="E631" t="str">
        <f t="array" ref="E631">IF(ISLOGICAL(D631),"",FREQUENCY(IF('Data Transformation'!$B$425:$B$8425='Bin Analysis'!$B627,'Data Transformation'!$G$425:$G$8425),D631))</f>
        <v/>
      </c>
      <c r="F631" t="str">
        <f t="shared" ref="F631:F649" si="78">IF(ISLOGICAL(D631),"",E631-E630)</f>
        <v/>
      </c>
      <c r="G631">
        <f>Weighting!$H$7</f>
        <v>0</v>
      </c>
      <c r="H631">
        <f t="array" ref="H631">FREQUENCY(IF('Data Transformation'!$B$4:$B$8425=B627,'Data Transformation'!$G$4:$G$8425),'Bin Analysis'!$B631)</f>
        <v>0</v>
      </c>
      <c r="I631">
        <f t="shared" ref="I631:I649" si="79">H631-H630</f>
        <v>0</v>
      </c>
      <c r="J631">
        <f>IF(I631=0,0,1)</f>
        <v>0</v>
      </c>
      <c r="K631">
        <f>J631*Weighting!$W$7</f>
        <v>0</v>
      </c>
      <c r="M631" s="14"/>
    </row>
    <row r="632" spans="1:25" x14ac:dyDescent="0.25">
      <c r="A632" s="32">
        <f>IF(Weighting!$P$8&gt;0,B632,"")</f>
        <v>0.58299999999999996</v>
      </c>
      <c r="B632">
        <f>Weighting!$C$8</f>
        <v>0.58299999999999996</v>
      </c>
      <c r="C632">
        <f>Weighting!$F$8</f>
        <v>0</v>
      </c>
      <c r="D632" t="b">
        <f>IF(C632=1,'Data Transformation'!$G$3+0.5*'Data Transformation'!$W$25,IF(C633=1,D633-'Data Transformation'!$W$25,FALSE))</f>
        <v>0</v>
      </c>
      <c r="E632" t="str">
        <f t="array" ref="E632">IF(ISLOGICAL(D632),"",FREQUENCY(IF('Data Transformation'!$B$425:$B$8425='Bin Analysis'!$B627,'Data Transformation'!$G$425:$G$8425),D632))</f>
        <v/>
      </c>
      <c r="F632" t="str">
        <f t="shared" si="78"/>
        <v/>
      </c>
      <c r="G632">
        <f>Weighting!$H$8</f>
        <v>0</v>
      </c>
      <c r="H632">
        <f t="array" ref="H632">FREQUENCY(IF('Data Transformation'!$B$4:$B$8425=B627,'Data Transformation'!$G$4:$G$8425),'Bin Analysis'!$B632)</f>
        <v>0</v>
      </c>
      <c r="I632">
        <f t="shared" si="79"/>
        <v>0</v>
      </c>
      <c r="J632">
        <f t="shared" ref="J632:J649" si="80">IF(I632=0,0,1)</f>
        <v>0</v>
      </c>
      <c r="K632">
        <f>J632*Weighting!$W$8</f>
        <v>0</v>
      </c>
      <c r="M632" s="14"/>
    </row>
    <row r="633" spans="1:25" x14ac:dyDescent="0.25">
      <c r="A633" s="32">
        <f>IF(Weighting!$P$9&gt;0,B633,"")</f>
        <v>0.71399999999999997</v>
      </c>
      <c r="B633" s="50">
        <f>Weighting!$C$9</f>
        <v>0.71399999999999997</v>
      </c>
      <c r="C633">
        <f>Weighting!$F$9</f>
        <v>0</v>
      </c>
      <c r="D633" t="b">
        <f>IF(C633=1,'Data Transformation'!$G$3+0.5*'Data Transformation'!$W$25,IF(C634=1,D634-'Data Transformation'!$W$25,FALSE))</f>
        <v>0</v>
      </c>
      <c r="E633" t="str">
        <f t="array" ref="E633">IF(ISLOGICAL(D633),"",FREQUENCY(IF('Data Transformation'!$B$425:$B$8425='Bin Analysis'!$B627,'Data Transformation'!$G$425:$G$8425),D633))</f>
        <v/>
      </c>
      <c r="F633" t="str">
        <f t="shared" si="78"/>
        <v/>
      </c>
      <c r="G633">
        <f>Weighting!$H$9</f>
        <v>0</v>
      </c>
      <c r="H633">
        <f t="array" ref="H633">FREQUENCY(IF('Data Transformation'!$B$4:$B$8425=B627,'Data Transformation'!$G$4:$G$8425),'Bin Analysis'!$B633)</f>
        <v>1</v>
      </c>
      <c r="I633">
        <f t="shared" si="79"/>
        <v>1</v>
      </c>
      <c r="J633">
        <f t="shared" si="80"/>
        <v>1</v>
      </c>
      <c r="K633">
        <f>J633*Weighting!$W$9</f>
        <v>3</v>
      </c>
      <c r="M633" s="14"/>
    </row>
    <row r="634" spans="1:25" x14ac:dyDescent="0.25">
      <c r="A634" s="32">
        <f>IF(Weighting!$P$10&gt;0,B634,"")</f>
        <v>0.84499999999999997</v>
      </c>
      <c r="B634">
        <f>Weighting!$C$10</f>
        <v>0.84499999999999997</v>
      </c>
      <c r="C634">
        <f>Weighting!$F$10</f>
        <v>0</v>
      </c>
      <c r="D634" t="b">
        <f>IF(C634=1,'Data Transformation'!$G$3+0.5*'Data Transformation'!$W$25,IF(C635=1,D635-'Data Transformation'!$W$25,FALSE))</f>
        <v>0</v>
      </c>
      <c r="E634" t="str">
        <f t="array" ref="E634">IF(ISLOGICAL(D634),"",FREQUENCY(IF('Data Transformation'!$B$425:$B$8425='Bin Analysis'!$B627,'Data Transformation'!$G$425:$G$8425),D634))</f>
        <v/>
      </c>
      <c r="F634" t="str">
        <f t="shared" si="78"/>
        <v/>
      </c>
      <c r="G634">
        <f>Weighting!$H$10</f>
        <v>0</v>
      </c>
      <c r="H634">
        <f t="array" ref="H634">FREQUENCY(IF('Data Transformation'!$B$4:$B$8425=B627,'Data Transformation'!$G$4:$G$8425),'Bin Analysis'!$B634)</f>
        <v>6</v>
      </c>
      <c r="I634">
        <f t="shared" si="79"/>
        <v>5</v>
      </c>
      <c r="J634">
        <f t="shared" si="80"/>
        <v>1</v>
      </c>
      <c r="K634">
        <f>J634*Weighting!$W$10</f>
        <v>3</v>
      </c>
      <c r="M634" s="14"/>
    </row>
    <row r="635" spans="1:25" x14ac:dyDescent="0.25">
      <c r="A635" s="32">
        <f>IF(Weighting!$P$11&gt;0,B635,"")</f>
        <v>0.97599999999999998</v>
      </c>
      <c r="B635">
        <f>Weighting!$C$11</f>
        <v>0.97599999999999998</v>
      </c>
      <c r="C635">
        <f>Weighting!$F$11</f>
        <v>0</v>
      </c>
      <c r="D635">
        <f>IF(C635=1,'Data Transformation'!$G$3+0.5*'Data Transformation'!$W$25,IF(C636=1,D636-'Data Transformation'!$W$25,FALSE))</f>
        <v>0.86899999999999999</v>
      </c>
      <c r="E635">
        <f t="array" ref="E635">IF(ISLOGICAL(D635),"",FREQUENCY(IF('Data Transformation'!$B$425:$B$8425='Bin Analysis'!$B627,'Data Transformation'!$G$425:$G$8425),D635))</f>
        <v>6</v>
      </c>
      <c r="F635" t="e">
        <f t="shared" si="78"/>
        <v>#VALUE!</v>
      </c>
      <c r="G635">
        <f>Weighting!$H$11</f>
        <v>0</v>
      </c>
      <c r="H635">
        <f t="array" ref="H635">FREQUENCY(IF('Data Transformation'!$B$4:$B$8425=B627,'Data Transformation'!$G$4:$G$8425),'Bin Analysis'!$B635)</f>
        <v>9</v>
      </c>
      <c r="I635">
        <f t="shared" si="79"/>
        <v>3</v>
      </c>
      <c r="J635">
        <f t="shared" si="80"/>
        <v>1</v>
      </c>
      <c r="K635">
        <f>J635*Weighting!$W$11</f>
        <v>2</v>
      </c>
      <c r="M635" s="14"/>
    </row>
    <row r="636" spans="1:25" x14ac:dyDescent="0.25">
      <c r="A636" s="32">
        <f>IF(Weighting!$P$12&gt;0,B636,"")</f>
        <v>1.107</v>
      </c>
      <c r="B636">
        <f>Weighting!$C$12</f>
        <v>1.107</v>
      </c>
      <c r="C636">
        <f>Weighting!$F$12</f>
        <v>1</v>
      </c>
      <c r="D636">
        <f>IF(C636=1,'Data Transformation'!$G$3+0.5*'Data Transformation'!$W$25,IF(C637=1,D637-'Data Transformation'!$W$25,FALSE))</f>
        <v>1.131</v>
      </c>
      <c r="E636">
        <f t="array" ref="E636">IF(ISLOGICAL(D636),"",FREQUENCY(IF('Data Transformation'!$B$425:$B$8425='Bin Analysis'!$B627,'Data Transformation'!$G$425:$G$8425),D636))</f>
        <v>11</v>
      </c>
      <c r="F636">
        <f t="shared" si="78"/>
        <v>5</v>
      </c>
      <c r="G636">
        <f>Weighting!$H$12</f>
        <v>0</v>
      </c>
      <c r="H636">
        <f t="array" ref="H636">FREQUENCY(IF('Data Transformation'!$B$4:$B$8425=B627,'Data Transformation'!$G$4:$G$8425),'Bin Analysis'!$B636)</f>
        <v>11</v>
      </c>
      <c r="I636">
        <f t="shared" si="79"/>
        <v>2</v>
      </c>
      <c r="J636">
        <f t="shared" si="80"/>
        <v>1</v>
      </c>
      <c r="K636">
        <f>J636*Weighting!$W$12</f>
        <v>1</v>
      </c>
      <c r="M636" s="14"/>
    </row>
    <row r="637" spans="1:25" x14ac:dyDescent="0.25">
      <c r="A637" s="32">
        <f>IF(Weighting!$P$13&gt;0,B637,"")</f>
        <v>1.238</v>
      </c>
      <c r="B637">
        <f>Weighting!$C$13</f>
        <v>1.238</v>
      </c>
      <c r="C637">
        <f>Weighting!$F$13</f>
        <v>0</v>
      </c>
      <c r="D637" t="b">
        <f>IF(C637=1,'Data Transformation'!$G$3+0.5*'Data Transformation'!$W$25,IF(C638=1,D638-'Data Transformation'!$W$25,FALSE))</f>
        <v>0</v>
      </c>
      <c r="E637" t="str">
        <f t="array" ref="E637">IF(ISLOGICAL(D637),"",FREQUENCY(IF('Data Transformation'!$B$425:$B$8425='Bin Analysis'!$B627,'Data Transformation'!$G$425:$G$8425),D637))</f>
        <v/>
      </c>
      <c r="F637" t="str">
        <f t="shared" si="78"/>
        <v/>
      </c>
      <c r="G637">
        <f>Weighting!$H$13</f>
        <v>0</v>
      </c>
      <c r="H637">
        <f t="array" ref="H637">FREQUENCY(IF('Data Transformation'!$B$4:$B$8425=B627,'Data Transformation'!$G$4:$G$8425),'Bin Analysis'!$B637)</f>
        <v>12</v>
      </c>
      <c r="I637">
        <f t="shared" si="79"/>
        <v>1</v>
      </c>
      <c r="J637">
        <f t="shared" si="80"/>
        <v>1</v>
      </c>
      <c r="K637">
        <f>J637*Weighting!$W$13</f>
        <v>2</v>
      </c>
      <c r="M637" s="14"/>
    </row>
    <row r="638" spans="1:25" x14ac:dyDescent="0.25">
      <c r="A638" s="32">
        <f>IF(Weighting!$P$14&gt;0,B638,"")</f>
        <v>1.369</v>
      </c>
      <c r="B638">
        <f>Weighting!$C$14</f>
        <v>1.369</v>
      </c>
      <c r="C638">
        <f>Weighting!$F$14</f>
        <v>0</v>
      </c>
      <c r="D638" t="b">
        <f>IF(C638=1,'Data Transformation'!$G$3+0.5*'Data Transformation'!$W$25,IF(C639=1,D639-'Data Transformation'!$W$25,FALSE))</f>
        <v>0</v>
      </c>
      <c r="E638" t="str">
        <f t="array" ref="E638">IF(ISLOGICAL(D638),"",FREQUENCY(IF('Data Transformation'!$B$425:$B$8425='Bin Analysis'!$B627,'Data Transformation'!$G$425:$G$8425),D638))</f>
        <v/>
      </c>
      <c r="F638" t="str">
        <f t="shared" si="78"/>
        <v/>
      </c>
      <c r="G638">
        <f>Weighting!$H$14</f>
        <v>0</v>
      </c>
      <c r="H638">
        <f t="array" ref="H638">FREQUENCY(IF('Data Transformation'!$B$4:$B$8425=B627,'Data Transformation'!$G$4:$G$8425),'Bin Analysis'!$B638)</f>
        <v>12</v>
      </c>
      <c r="I638">
        <f t="shared" si="79"/>
        <v>0</v>
      </c>
      <c r="J638">
        <f t="shared" si="80"/>
        <v>0</v>
      </c>
      <c r="K638">
        <f>J638*Weighting!$W$14</f>
        <v>0</v>
      </c>
      <c r="M638" s="14"/>
    </row>
    <row r="639" spans="1:25" x14ac:dyDescent="0.25">
      <c r="A639" s="32">
        <f>IF(Weighting!$P$15&gt;0,B639,"")</f>
        <v>1.5000009999999999</v>
      </c>
      <c r="B639">
        <f>Weighting!$C$15</f>
        <v>1.5000009999999999</v>
      </c>
      <c r="C639">
        <f>Weighting!$F$15</f>
        <v>0</v>
      </c>
      <c r="D639" t="b">
        <f>IF(C639=1,'Data Transformation'!$G$3+0.5*'Data Transformation'!$W$25,IF(C640=1,D640-'Data Transformation'!$W$25,FALSE))</f>
        <v>0</v>
      </c>
      <c r="E639" t="str">
        <f t="array" ref="E639">IF(ISLOGICAL(D639),"",FREQUENCY(IF('Data Transformation'!$B$425:$B$8425='Bin Analysis'!$B627,'Data Transformation'!$G$425:$G$8425),D639))</f>
        <v/>
      </c>
      <c r="F639" t="str">
        <f t="shared" si="78"/>
        <v/>
      </c>
      <c r="G639">
        <f>Weighting!$H$15</f>
        <v>0</v>
      </c>
      <c r="H639">
        <f t="array" ref="H639">FREQUENCY(IF('Data Transformation'!$B$4:$B$8425=B627,'Data Transformation'!$G$4:$G$8425),'Bin Analysis'!$B639)</f>
        <v>12</v>
      </c>
      <c r="I639">
        <f t="shared" si="79"/>
        <v>0</v>
      </c>
      <c r="J639">
        <f t="shared" si="80"/>
        <v>0</v>
      </c>
      <c r="K639">
        <f>J639*Weighting!$W$15</f>
        <v>0</v>
      </c>
      <c r="M639" s="14"/>
    </row>
    <row r="640" spans="1:25" x14ac:dyDescent="0.25">
      <c r="A640" s="32" t="str">
        <f>IF(Weighting!$P$16&gt;0,B640,"")</f>
        <v/>
      </c>
      <c r="B640">
        <f>Weighting!$C$16</f>
        <v>1.631</v>
      </c>
      <c r="C640">
        <f>Weighting!$F$16</f>
        <v>0</v>
      </c>
      <c r="D640" t="b">
        <f>IF(C640=1,'Data Transformation'!$G$3+0.5*'Data Transformation'!$W$25,IF(C641=1,D641-'Data Transformation'!$W$25,FALSE))</f>
        <v>0</v>
      </c>
      <c r="E640" t="str">
        <f t="array" ref="E640">IF(ISLOGICAL(D640),"",FREQUENCY(IF('Data Transformation'!$B$425:$B$8425='Bin Analysis'!$B627,'Data Transformation'!$G$425:$G$8425),D640))</f>
        <v/>
      </c>
      <c r="F640" t="str">
        <f t="shared" si="78"/>
        <v/>
      </c>
      <c r="G640">
        <f>Weighting!$H$16</f>
        <v>0</v>
      </c>
      <c r="H640">
        <f t="array" ref="H640">FREQUENCY(IF('Data Transformation'!$B$4:$B$8425=B627,'Data Transformation'!$G$4:$G$8425),'Bin Analysis'!$B640)</f>
        <v>12</v>
      </c>
      <c r="I640">
        <f t="shared" si="79"/>
        <v>0</v>
      </c>
      <c r="J640">
        <f t="shared" si="80"/>
        <v>0</v>
      </c>
      <c r="K640">
        <f>J640*Weighting!$W$16</f>
        <v>0</v>
      </c>
      <c r="M640" s="14"/>
    </row>
    <row r="641" spans="1:25" x14ac:dyDescent="0.25">
      <c r="A641" s="32" t="str">
        <f>IF(Weighting!$P$17&gt;0,B641,"")</f>
        <v/>
      </c>
      <c r="B641">
        <f>Weighting!$C$17</f>
        <v>1.762</v>
      </c>
      <c r="C641">
        <f>Weighting!$F$17</f>
        <v>0</v>
      </c>
      <c r="D641" t="b">
        <f>IF(C641=1,'Data Transformation'!$G$3+0.5*'Data Transformation'!$W$25,IF(C642=1,D642-'Data Transformation'!$W$25,FALSE))</f>
        <v>0</v>
      </c>
      <c r="E641" t="str">
        <f t="array" ref="E641">IF(ISLOGICAL(D641),"",FREQUENCY(IF('Data Transformation'!$B$425:$B$8425='Bin Analysis'!$B627,'Data Transformation'!$G$425:$G$8425),D641))</f>
        <v/>
      </c>
      <c r="F641" t="str">
        <f t="shared" si="78"/>
        <v/>
      </c>
      <c r="G641">
        <f>Weighting!$H$17</f>
        <v>0</v>
      </c>
      <c r="H641">
        <f t="array" ref="H641">FREQUENCY(IF('Data Transformation'!$B$4:$B$8425=B627,'Data Transformation'!$G$4:$G$8425),'Bin Analysis'!$B641)</f>
        <v>12</v>
      </c>
      <c r="I641">
        <f t="shared" si="79"/>
        <v>0</v>
      </c>
      <c r="J641">
        <f t="shared" si="80"/>
        <v>0</v>
      </c>
      <c r="K641">
        <f>J641*Weighting!$W$17</f>
        <v>0</v>
      </c>
      <c r="M641" s="14"/>
    </row>
    <row r="642" spans="1:25" x14ac:dyDescent="0.25">
      <c r="A642" s="32" t="str">
        <f>IF(Weighting!$P$18&gt;0,B642,"")</f>
        <v/>
      </c>
      <c r="B642">
        <f>Weighting!$C$18</f>
        <v>1.893</v>
      </c>
      <c r="C642">
        <f>Weighting!$F$18</f>
        <v>0</v>
      </c>
      <c r="D642" t="b">
        <f>IF(C642=1,'Data Transformation'!$G$3+0.5*'Data Transformation'!$W$25,IF(C643=1,D643-'Data Transformation'!$W$25,FALSE))</f>
        <v>0</v>
      </c>
      <c r="E642" t="str">
        <f t="array" ref="E642">IF(ISLOGICAL(D642),"",FREQUENCY(IF('Data Transformation'!$B$425:$B$8425='Bin Analysis'!$B627,'Data Transformation'!$G$425:$G$8425),D642))</f>
        <v/>
      </c>
      <c r="F642" t="str">
        <f t="shared" si="78"/>
        <v/>
      </c>
      <c r="G642">
        <f>Weighting!$H$18</f>
        <v>0</v>
      </c>
      <c r="H642">
        <f t="array" ref="H642">FREQUENCY(IF('Data Transformation'!$B$4:$B$8425=B627,'Data Transformation'!$G$4:$G$8425),'Bin Analysis'!$B642)</f>
        <v>12</v>
      </c>
      <c r="I642">
        <f t="shared" si="79"/>
        <v>0</v>
      </c>
      <c r="J642">
        <f t="shared" si="80"/>
        <v>0</v>
      </c>
      <c r="K642">
        <f>J642*Weighting!$W$18</f>
        <v>0</v>
      </c>
      <c r="M642" s="14"/>
    </row>
    <row r="643" spans="1:25" x14ac:dyDescent="0.25">
      <c r="A643" s="32" t="str">
        <f>IF(Weighting!$P$19&gt;0,B643,"")</f>
        <v/>
      </c>
      <c r="B643">
        <f>Weighting!$C$19</f>
        <v>2.024</v>
      </c>
      <c r="C643">
        <f>Weighting!$F$19</f>
        <v>0</v>
      </c>
      <c r="D643" t="b">
        <f>IF(C643=1,'Data Transformation'!$G$3+0.5*'Data Transformation'!$W$25,IF(C644=1,D644-'Data Transformation'!$W$25,FALSE))</f>
        <v>0</v>
      </c>
      <c r="E643" t="str">
        <f t="array" ref="E643">IF(ISLOGICAL(D643),"",FREQUENCY(IF('Data Transformation'!$B$425:$B$8425='Bin Analysis'!$B627,'Data Transformation'!$G$425:$G$8425),D643))</f>
        <v/>
      </c>
      <c r="F643" t="str">
        <f t="shared" si="78"/>
        <v/>
      </c>
      <c r="G643">
        <f>Weighting!$H$19</f>
        <v>0</v>
      </c>
      <c r="H643">
        <f t="array" ref="H643">FREQUENCY(IF('Data Transformation'!$B$4:$B$8425=B627,'Data Transformation'!$G$4:$G$8425),'Bin Analysis'!$B643)</f>
        <v>12</v>
      </c>
      <c r="I643">
        <f t="shared" si="79"/>
        <v>0</v>
      </c>
      <c r="J643">
        <f t="shared" si="80"/>
        <v>0</v>
      </c>
      <c r="K643">
        <f>J643*Weighting!$W$19</f>
        <v>0</v>
      </c>
      <c r="M643" s="14"/>
    </row>
    <row r="644" spans="1:25" x14ac:dyDescent="0.25">
      <c r="A644" s="32" t="str">
        <f>IF(Weighting!$P$20&gt;0,B644,"")</f>
        <v/>
      </c>
      <c r="B644">
        <f>Weighting!$C$20</f>
        <v>2.1550000000000002</v>
      </c>
      <c r="C644">
        <f>Weighting!$F$20</f>
        <v>0</v>
      </c>
      <c r="D644" t="b">
        <f>IF(C644=1,'Data Transformation'!$G$3+0.5*'Data Transformation'!$W$25,IF(C645=1,D645-'Data Transformation'!$W$25,FALSE))</f>
        <v>0</v>
      </c>
      <c r="E644" t="str">
        <f t="array" ref="E644">IF(ISLOGICAL(D644),"",FREQUENCY(IF('Data Transformation'!$B$425:$B$8425='Bin Analysis'!$B627,'Data Transformation'!$G$425:$G$8425),D644))</f>
        <v/>
      </c>
      <c r="F644" t="str">
        <f t="shared" si="78"/>
        <v/>
      </c>
      <c r="G644">
        <f>Weighting!$H$20</f>
        <v>0</v>
      </c>
      <c r="H644">
        <f t="array" ref="H644">FREQUENCY(IF('Data Transformation'!$B$4:$B$8425=B627,'Data Transformation'!$G$4:$G$8425),'Bin Analysis'!$B644)</f>
        <v>12</v>
      </c>
      <c r="I644">
        <f t="shared" si="79"/>
        <v>0</v>
      </c>
      <c r="J644">
        <f t="shared" si="80"/>
        <v>0</v>
      </c>
      <c r="K644">
        <f>J644*Weighting!$W$20</f>
        <v>0</v>
      </c>
      <c r="M644" s="14"/>
    </row>
    <row r="645" spans="1:25" x14ac:dyDescent="0.25">
      <c r="A645" s="32" t="str">
        <f>IF(Weighting!$P$21&gt;0,B645,"")</f>
        <v/>
      </c>
      <c r="B645">
        <f>Weighting!$C$21</f>
        <v>2.2860000000000005</v>
      </c>
      <c r="C645">
        <f>Weighting!$F$21</f>
        <v>0</v>
      </c>
      <c r="D645" t="b">
        <f>IF(C645=1,'Data Transformation'!$G$3+0.5*'Data Transformation'!$W$25,IF(C646=1,D646-'Data Transformation'!$W$25,FALSE))</f>
        <v>0</v>
      </c>
      <c r="E645" t="str">
        <f t="array" ref="E645">IF(ISLOGICAL(D645),"",FREQUENCY(IF('Data Transformation'!$B$425:$B$8425='Bin Analysis'!$B627,'Data Transformation'!$G$425:$G$8425),D645))</f>
        <v/>
      </c>
      <c r="F645" t="str">
        <f t="shared" si="78"/>
        <v/>
      </c>
      <c r="G645">
        <f>Weighting!$H$21</f>
        <v>0</v>
      </c>
      <c r="H645">
        <f t="array" ref="H645">FREQUENCY(IF('Data Transformation'!$B$4:$B$8425=B627,'Data Transformation'!$G$4:$G$8425),'Bin Analysis'!$B645)</f>
        <v>12</v>
      </c>
      <c r="I645">
        <f t="shared" si="79"/>
        <v>0</v>
      </c>
      <c r="J645">
        <f t="shared" si="80"/>
        <v>0</v>
      </c>
      <c r="K645">
        <f>J645*Weighting!$W$21</f>
        <v>0</v>
      </c>
      <c r="M645" s="14"/>
    </row>
    <row r="646" spans="1:25" x14ac:dyDescent="0.25">
      <c r="A646" s="32" t="str">
        <f>IF(Weighting!$P$22&gt;0,B646,"")</f>
        <v/>
      </c>
      <c r="B646">
        <f>Weighting!$C$22</f>
        <v>2.4170000000000007</v>
      </c>
      <c r="C646">
        <f>Weighting!$F$22</f>
        <v>0</v>
      </c>
      <c r="D646" t="b">
        <f>IF(C646=1,'Data Transformation'!$G$3+0.5*'Data Transformation'!$W$25,IF(C647=1,D647-'Data Transformation'!$W$25,FALSE))</f>
        <v>0</v>
      </c>
      <c r="E646" t="str">
        <f t="array" ref="E646">IF(ISLOGICAL(D646),"",FREQUENCY(IF('Data Transformation'!$B$425:$B$8425='Bin Analysis'!$B627,'Data Transformation'!$G$425:$G$8425),D646))</f>
        <v/>
      </c>
      <c r="F646" t="str">
        <f t="shared" si="78"/>
        <v/>
      </c>
      <c r="G646">
        <f>Weighting!$H$22</f>
        <v>0</v>
      </c>
      <c r="H646">
        <f t="array" ref="H646">FREQUENCY(IF('Data Transformation'!$B$4:$B$8425=B627,'Data Transformation'!$G$4:$G$8425),'Bin Analysis'!$B646)</f>
        <v>12</v>
      </c>
      <c r="I646">
        <f t="shared" si="79"/>
        <v>0</v>
      </c>
      <c r="J646">
        <f t="shared" si="80"/>
        <v>0</v>
      </c>
      <c r="K646">
        <f>J646*Weighting!$W$22</f>
        <v>0</v>
      </c>
      <c r="M646" s="14"/>
    </row>
    <row r="647" spans="1:25" x14ac:dyDescent="0.25">
      <c r="A647" s="32" t="str">
        <f>IF(Weighting!$P$23&gt;0,B647,"")</f>
        <v/>
      </c>
      <c r="B647">
        <f>Weighting!$C$23</f>
        <v>2.5480000000000009</v>
      </c>
      <c r="C647">
        <f>Weighting!$F$23</f>
        <v>0</v>
      </c>
      <c r="D647" t="b">
        <f>IF(C647=1,'Data Transformation'!$G$3+0.5*'Data Transformation'!$W$25,IF(C648=1,D648-'Data Transformation'!$W$25,FALSE))</f>
        <v>0</v>
      </c>
      <c r="E647" t="str">
        <f t="array" ref="E647">IF(ISLOGICAL(D647),"",FREQUENCY(IF('Data Transformation'!$B$425:$B$8425='Bin Analysis'!$B627,'Data Transformation'!$G$425:$G$8425),D647))</f>
        <v/>
      </c>
      <c r="F647" t="str">
        <f t="shared" si="78"/>
        <v/>
      </c>
      <c r="G647">
        <f>Weighting!$H$23</f>
        <v>0</v>
      </c>
      <c r="H647">
        <f t="array" ref="H647">FREQUENCY(IF('Data Transformation'!$B$4:$B$8425=B627,'Data Transformation'!$G$4:$G$8425),'Bin Analysis'!$B647)</f>
        <v>12</v>
      </c>
      <c r="I647">
        <f t="shared" si="79"/>
        <v>0</v>
      </c>
      <c r="J647">
        <f t="shared" si="80"/>
        <v>0</v>
      </c>
      <c r="K647">
        <f>J647*Weighting!$W$23</f>
        <v>0</v>
      </c>
      <c r="M647" s="14"/>
    </row>
    <row r="648" spans="1:25" x14ac:dyDescent="0.25">
      <c r="A648" s="32" t="str">
        <f>IF(Weighting!$P$24&gt;0,B648,"")</f>
        <v/>
      </c>
      <c r="B648">
        <f>Weighting!$C$24</f>
        <v>2.6790000000000012</v>
      </c>
      <c r="C648">
        <f>Weighting!$F$24</f>
        <v>0</v>
      </c>
      <c r="D648" t="b">
        <f>IF(C648=1,'Data Transformation'!$G$3+0.5*'Data Transformation'!$W$25,IF(C649=1,D649-'Data Transformation'!$W$25,FALSE))</f>
        <v>0</v>
      </c>
      <c r="E648" t="str">
        <f t="array" ref="E648">IF(ISLOGICAL(D648),"",FREQUENCY(IF('Data Transformation'!$B$425:$B$8425='Bin Analysis'!$B627,'Data Transformation'!$G$425:$G$8425),D648))</f>
        <v/>
      </c>
      <c r="F648" t="str">
        <f t="shared" si="78"/>
        <v/>
      </c>
      <c r="G648">
        <f>Weighting!$H$24</f>
        <v>0</v>
      </c>
      <c r="H648">
        <f t="array" ref="H648">FREQUENCY(IF('Data Transformation'!$B$4:$B$8425=B627,'Data Transformation'!$G$4:$G$8425),'Bin Analysis'!$B648)</f>
        <v>12</v>
      </c>
      <c r="I648">
        <f t="shared" si="79"/>
        <v>0</v>
      </c>
      <c r="J648">
        <f t="shared" si="80"/>
        <v>0</v>
      </c>
      <c r="K648">
        <f>J648*Weighting!$W$24</f>
        <v>0</v>
      </c>
      <c r="M648" s="14"/>
    </row>
    <row r="649" spans="1:25" x14ac:dyDescent="0.25">
      <c r="A649" s="32" t="str">
        <f>IF(Weighting!$P$25&gt;0,B649,"")</f>
        <v/>
      </c>
      <c r="B649">
        <f>Weighting!$C$25</f>
        <v>2.8100000000000014</v>
      </c>
      <c r="C649">
        <f>Weighting!$F$25</f>
        <v>0</v>
      </c>
      <c r="D649" t="b">
        <f>IF(C649=1,'Data Transformation'!$G$3+0.5*'Data Transformation'!$W$25,IF(C650=1,D650-'Data Transformation'!$W$25,FALSE))</f>
        <v>0</v>
      </c>
      <c r="E649" t="str">
        <f t="array" ref="E649">IF(ISLOGICAL(D649),"",FREQUENCY(IF('Data Transformation'!$B$425:$B$8425='Bin Analysis'!$B627,'Data Transformation'!$G$425:$G$8425),D649))</f>
        <v/>
      </c>
      <c r="F649" t="str">
        <f t="shared" si="78"/>
        <v/>
      </c>
      <c r="G649">
        <f>Weighting!$H$25</f>
        <v>0</v>
      </c>
      <c r="H649">
        <f t="array" ref="H649">FREQUENCY(IF('Data Transformation'!$B$4:$B$8425=B627,'Data Transformation'!$G$4:$G$8425),'Bin Analysis'!$B649)</f>
        <v>12</v>
      </c>
      <c r="I649">
        <f t="shared" si="79"/>
        <v>0</v>
      </c>
      <c r="J649">
        <f t="shared" si="80"/>
        <v>0</v>
      </c>
      <c r="K649">
        <f>J649*Weighting!$W$25</f>
        <v>0</v>
      </c>
      <c r="M649" s="14"/>
    </row>
    <row r="650" spans="1:25" x14ac:dyDescent="0.25">
      <c r="O650"/>
      <c r="P650"/>
      <c r="Q650"/>
      <c r="R650"/>
    </row>
    <row r="651" spans="1:25" ht="23.25" x14ac:dyDescent="0.35">
      <c r="A651" s="21" t="s">
        <v>0</v>
      </c>
      <c r="B651" s="21">
        <f>IFERROR(VLOOKUP(C651,'Data Transformation'!$L$6:$M$426,2,FALSE),"")</f>
        <v>27</v>
      </c>
      <c r="C651" s="21">
        <f>C627+1</f>
        <v>27</v>
      </c>
      <c r="D651" s="21"/>
      <c r="E651" s="21"/>
      <c r="F651" s="21"/>
      <c r="G651" s="21"/>
      <c r="H651" s="22"/>
      <c r="I651" s="22"/>
      <c r="J651" s="22"/>
      <c r="K651" s="21"/>
      <c r="L651" s="21">
        <f>B651</f>
        <v>27</v>
      </c>
      <c r="M651" s="23">
        <f>INDEX('Data Transformation'!$O$4:$O$424,MATCH($B651,'Data Transformation'!$M$4:$M$424,0),MATCH($M$2,'Data Transformation'!$O$3,0))</f>
        <v>11</v>
      </c>
      <c r="N651" s="27">
        <f>IF('Input and Summary Results'!$J$16="minimum",'Bin Analysis'!X652/(M651-1),'Bin Analysis'!Y651/('Bin Analysis'!M651-1))</f>
        <v>0</v>
      </c>
      <c r="O651" s="27">
        <f>IF(M651=FALSE,NA(),(VLOOKUP(1,C654:K673,4,FALSE))/(M651-1))</f>
        <v>0</v>
      </c>
      <c r="P651" s="27">
        <f>IF(M651=FALSE,NA(),SUM(J654:J673)/Weighting!$S$5)</f>
        <v>0.3</v>
      </c>
      <c r="Q651" s="27">
        <f>IF(M651=FALSE,NA(),SUM(K654:K673)/Weighting!$S$6)</f>
        <v>0.17391304347826086</v>
      </c>
      <c r="R651" s="27">
        <f>IF(M651=FALSE,NA(),(VLOOKUP(1,G654:K673,3,FALSE))/(M651-1))</f>
        <v>0.9</v>
      </c>
      <c r="S651" s="22" t="str">
        <f>IF(M651=FALSE,NA(),IF(SUM(J654:J673)=2,"yes","no"))</f>
        <v>no</v>
      </c>
      <c r="X651" s="2" cm="2">
        <f t="array" ref="X651:X652">FREQUENCY(IF('Data Transformation'!$B$425:$B$6424='Bin Analysis'!L651,'Data Transformation'!$G$425:$G$6424),'Data Transformation'!$U$11)</f>
        <v>10</v>
      </c>
      <c r="Y651" s="2" cm="2">
        <f t="array" ref="Y651:Y652">FREQUENCY(IF('Data Transformation'!$B$425:$B$6424='Bin Analysis'!L651,'Data Transformation'!$G$425:$G$6424),'Data Transformation'!$U$12)</f>
        <v>10</v>
      </c>
    </row>
    <row r="652" spans="1:25" x14ac:dyDescent="0.25">
      <c r="A652" s="14" t="s">
        <v>66</v>
      </c>
      <c r="B652" t="s">
        <v>47</v>
      </c>
      <c r="C652" t="s">
        <v>5</v>
      </c>
      <c r="D652" t="s">
        <v>99</v>
      </c>
      <c r="E652" t="s">
        <v>100</v>
      </c>
      <c r="F652" t="s">
        <v>101</v>
      </c>
      <c r="G652" t="s">
        <v>69</v>
      </c>
      <c r="H652" t="s">
        <v>31</v>
      </c>
      <c r="I652" t="s">
        <v>32</v>
      </c>
      <c r="J652" t="s">
        <v>46</v>
      </c>
      <c r="K652" s="14" t="s">
        <v>45</v>
      </c>
      <c r="M652" s="14"/>
      <c r="X652" s="2">
        <v>0</v>
      </c>
      <c r="Y652" s="2">
        <v>0</v>
      </c>
    </row>
    <row r="653" spans="1:25" x14ac:dyDescent="0.25">
      <c r="A653" s="32"/>
      <c r="D653" t="b">
        <f>IF(C653=1,'Data Transformation'!$G$3+0.5*'Data Transformation'!$W$25,IF(C654=1,D654-'Data Transformation'!$W$25,FALSE))</f>
        <v>0</v>
      </c>
      <c r="E653" t="str">
        <f t="array" ref="E653">IF(ISLOGICAL(D653),"",FREQUENCY(IF('Data Transformation'!$B$425:$B$8425='Bin Analysis'!$B651,'Data Transformation'!$G$425:$G$8425),D653))</f>
        <v/>
      </c>
      <c r="F653" t="str">
        <f>IF(ISLOGICAL(D653),"",E653-E652)</f>
        <v/>
      </c>
      <c r="M653" s="14"/>
    </row>
    <row r="654" spans="1:25" x14ac:dyDescent="0.25">
      <c r="A654" s="32">
        <f>IF(Weighting!$P$6&gt;0,B654,"")</f>
        <v>0.32100000000000001</v>
      </c>
      <c r="B654">
        <f>Weighting!$C$6</f>
        <v>0.32100000000000001</v>
      </c>
      <c r="C654">
        <f>Weighting!$F$6</f>
        <v>0</v>
      </c>
      <c r="D654" t="b">
        <f>IF(C654=1,'Data Transformation'!$G$3+0.5*'Data Transformation'!$W$25,IF(C655=1,D655-'Data Transformation'!$W$25,FALSE))</f>
        <v>0</v>
      </c>
      <c r="E654" t="str">
        <f t="array" ref="E654">IF(ISLOGICAL(D654),"",FREQUENCY(IF('Data Transformation'!$B$425:$B$8425='Bin Analysis'!$B651,'Data Transformation'!$G$425:$G$8425),D654))</f>
        <v/>
      </c>
      <c r="F654" t="str">
        <f>IF(ISLOGICAL(D654),"",E654-E653)</f>
        <v/>
      </c>
      <c r="G654">
        <f>Weighting!$H$6</f>
        <v>1</v>
      </c>
      <c r="H654">
        <f t="array" ref="H654">FREQUENCY(IF('Data Transformation'!$B$4:$B$8425=B651,'Data Transformation'!$G$4:$G$8425),'Bin Analysis'!$B654)</f>
        <v>9</v>
      </c>
      <c r="I654">
        <f>H654-H653</f>
        <v>9</v>
      </c>
      <c r="J654">
        <f>IF(I654=0,0,1)</f>
        <v>1</v>
      </c>
      <c r="K654">
        <f>J654*Weighting!$W$6</f>
        <v>1</v>
      </c>
      <c r="M654" s="14"/>
    </row>
    <row r="655" spans="1:25" x14ac:dyDescent="0.25">
      <c r="A655" s="32">
        <f>IF(Weighting!$P$7&gt;0,B655,"")</f>
        <v>0.45200000000000001</v>
      </c>
      <c r="B655">
        <f>Weighting!$C$7</f>
        <v>0.45200000000000001</v>
      </c>
      <c r="C655">
        <f>Weighting!$F$7</f>
        <v>0</v>
      </c>
      <c r="D655" t="b">
        <f>IF(C655=1,'Data Transformation'!$G$3+0.5*'Data Transformation'!$W$25,IF(C656=1,D656-'Data Transformation'!$W$25,FALSE))</f>
        <v>0</v>
      </c>
      <c r="E655" t="str">
        <f t="array" ref="E655">IF(ISLOGICAL(D655),"",FREQUENCY(IF('Data Transformation'!$B$425:$B$8425='Bin Analysis'!$B651,'Data Transformation'!$G$425:$G$8425),D655))</f>
        <v/>
      </c>
      <c r="F655" t="str">
        <f t="shared" ref="F655:F673" si="81">IF(ISLOGICAL(D655),"",E655-E654)</f>
        <v/>
      </c>
      <c r="G655">
        <f>Weighting!$H$7</f>
        <v>0</v>
      </c>
      <c r="H655">
        <f t="array" ref="H655">FREQUENCY(IF('Data Transformation'!$B$4:$B$8425=B651,'Data Transformation'!$G$4:$G$8425),'Bin Analysis'!$B655)</f>
        <v>10</v>
      </c>
      <c r="I655">
        <f t="shared" ref="I655:I673" si="82">H655-H654</f>
        <v>1</v>
      </c>
      <c r="J655">
        <f>IF(I655=0,0,1)</f>
        <v>1</v>
      </c>
      <c r="K655">
        <f>J655*Weighting!$W$7</f>
        <v>2</v>
      </c>
      <c r="M655" s="14"/>
    </row>
    <row r="656" spans="1:25" x14ac:dyDescent="0.25">
      <c r="A656" s="32">
        <f>IF(Weighting!$P$8&gt;0,B656,"")</f>
        <v>0.58299999999999996</v>
      </c>
      <c r="B656">
        <f>Weighting!$C$8</f>
        <v>0.58299999999999996</v>
      </c>
      <c r="C656">
        <f>Weighting!$F$8</f>
        <v>0</v>
      </c>
      <c r="D656" t="b">
        <f>IF(C656=1,'Data Transformation'!$G$3+0.5*'Data Transformation'!$W$25,IF(C657=1,D657-'Data Transformation'!$W$25,FALSE))</f>
        <v>0</v>
      </c>
      <c r="E656" t="str">
        <f t="array" ref="E656">IF(ISLOGICAL(D656),"",FREQUENCY(IF('Data Transformation'!$B$425:$B$8425='Bin Analysis'!$B651,'Data Transformation'!$G$425:$G$8425),D656))</f>
        <v/>
      </c>
      <c r="F656" t="str">
        <f t="shared" si="81"/>
        <v/>
      </c>
      <c r="G656">
        <f>Weighting!$H$8</f>
        <v>0</v>
      </c>
      <c r="H656">
        <f t="array" ref="H656">FREQUENCY(IF('Data Transformation'!$B$4:$B$8425=B651,'Data Transformation'!$G$4:$G$8425),'Bin Analysis'!$B656)</f>
        <v>10</v>
      </c>
      <c r="I656">
        <f t="shared" si="82"/>
        <v>0</v>
      </c>
      <c r="J656">
        <f t="shared" ref="J656:J673" si="83">IF(I656=0,0,1)</f>
        <v>0</v>
      </c>
      <c r="K656">
        <f>J656*Weighting!$W$8</f>
        <v>0</v>
      </c>
      <c r="M656" s="14"/>
    </row>
    <row r="657" spans="1:13" x14ac:dyDescent="0.25">
      <c r="A657" s="32">
        <f>IF(Weighting!$P$9&gt;0,B657,"")</f>
        <v>0.71399999999999997</v>
      </c>
      <c r="B657" s="50">
        <f>Weighting!$C$9</f>
        <v>0.71399999999999997</v>
      </c>
      <c r="C657">
        <f>Weighting!$F$9</f>
        <v>0</v>
      </c>
      <c r="D657" t="b">
        <f>IF(C657=1,'Data Transformation'!$G$3+0.5*'Data Transformation'!$W$25,IF(C658=1,D658-'Data Transformation'!$W$25,FALSE))</f>
        <v>0</v>
      </c>
      <c r="E657" t="str">
        <f t="array" ref="E657">IF(ISLOGICAL(D657),"",FREQUENCY(IF('Data Transformation'!$B$425:$B$8425='Bin Analysis'!$B651,'Data Transformation'!$G$425:$G$8425),D657))</f>
        <v/>
      </c>
      <c r="F657" t="str">
        <f t="shared" si="81"/>
        <v/>
      </c>
      <c r="G657">
        <f>Weighting!$H$9</f>
        <v>0</v>
      </c>
      <c r="H657">
        <f t="array" ref="H657">FREQUENCY(IF('Data Transformation'!$B$4:$B$8425=B651,'Data Transformation'!$G$4:$G$8425),'Bin Analysis'!$B657)</f>
        <v>10</v>
      </c>
      <c r="I657">
        <f t="shared" si="82"/>
        <v>0</v>
      </c>
      <c r="J657">
        <f t="shared" si="83"/>
        <v>0</v>
      </c>
      <c r="K657">
        <f>J657*Weighting!$W$9</f>
        <v>0</v>
      </c>
      <c r="M657" s="14"/>
    </row>
    <row r="658" spans="1:13" x14ac:dyDescent="0.25">
      <c r="A658" s="32">
        <f>IF(Weighting!$P$10&gt;0,B658,"")</f>
        <v>0.84499999999999997</v>
      </c>
      <c r="B658">
        <f>Weighting!$C$10</f>
        <v>0.84499999999999997</v>
      </c>
      <c r="C658">
        <f>Weighting!$F$10</f>
        <v>0</v>
      </c>
      <c r="D658" t="b">
        <f>IF(C658=1,'Data Transformation'!$G$3+0.5*'Data Transformation'!$W$25,IF(C659=1,D659-'Data Transformation'!$W$25,FALSE))</f>
        <v>0</v>
      </c>
      <c r="E658" t="str">
        <f t="array" ref="E658">IF(ISLOGICAL(D658),"",FREQUENCY(IF('Data Transformation'!$B$425:$B$8425='Bin Analysis'!$B651,'Data Transformation'!$G$425:$G$8425),D658))</f>
        <v/>
      </c>
      <c r="F658" t="str">
        <f t="shared" si="81"/>
        <v/>
      </c>
      <c r="G658">
        <f>Weighting!$H$10</f>
        <v>0</v>
      </c>
      <c r="H658">
        <f t="array" ref="H658">FREQUENCY(IF('Data Transformation'!$B$4:$B$8425=B651,'Data Transformation'!$G$4:$G$8425),'Bin Analysis'!$B658)</f>
        <v>10</v>
      </c>
      <c r="I658">
        <f t="shared" si="82"/>
        <v>0</v>
      </c>
      <c r="J658">
        <f t="shared" si="83"/>
        <v>0</v>
      </c>
      <c r="K658">
        <f>J658*Weighting!$W$10</f>
        <v>0</v>
      </c>
      <c r="M658" s="14"/>
    </row>
    <row r="659" spans="1:13" x14ac:dyDescent="0.25">
      <c r="A659" s="32">
        <f>IF(Weighting!$P$11&gt;0,B659,"")</f>
        <v>0.97599999999999998</v>
      </c>
      <c r="B659">
        <f>Weighting!$C$11</f>
        <v>0.97599999999999998</v>
      </c>
      <c r="C659">
        <f>Weighting!$F$11</f>
        <v>0</v>
      </c>
      <c r="D659">
        <f>IF(C659=1,'Data Transformation'!$G$3+0.5*'Data Transformation'!$W$25,IF(C660=1,D660-'Data Transformation'!$W$25,FALSE))</f>
        <v>0.86899999999999999</v>
      </c>
      <c r="E659">
        <f t="array" ref="E659">IF(ISLOGICAL(D659),"",FREQUENCY(IF('Data Transformation'!$B$425:$B$8425='Bin Analysis'!$B651,'Data Transformation'!$G$425:$G$8425),D659))</f>
        <v>10</v>
      </c>
      <c r="F659" t="e">
        <f t="shared" si="81"/>
        <v>#VALUE!</v>
      </c>
      <c r="G659">
        <f>Weighting!$H$11</f>
        <v>0</v>
      </c>
      <c r="H659">
        <f t="array" ref="H659">FREQUENCY(IF('Data Transformation'!$B$4:$B$8425=B651,'Data Transformation'!$G$4:$G$8425),'Bin Analysis'!$B659)</f>
        <v>10</v>
      </c>
      <c r="I659">
        <f t="shared" si="82"/>
        <v>0</v>
      </c>
      <c r="J659">
        <f t="shared" si="83"/>
        <v>0</v>
      </c>
      <c r="K659">
        <f>J659*Weighting!$W$11</f>
        <v>0</v>
      </c>
      <c r="M659" s="14"/>
    </row>
    <row r="660" spans="1:13" x14ac:dyDescent="0.25">
      <c r="A660" s="32">
        <f>IF(Weighting!$P$12&gt;0,B660,"")</f>
        <v>1.107</v>
      </c>
      <c r="B660">
        <f>Weighting!$C$12</f>
        <v>1.107</v>
      </c>
      <c r="C660">
        <f>Weighting!$F$12</f>
        <v>1</v>
      </c>
      <c r="D660">
        <f>IF(C660=1,'Data Transformation'!$G$3+0.5*'Data Transformation'!$W$25,IF(C661=1,D661-'Data Transformation'!$W$25,FALSE))</f>
        <v>1.131</v>
      </c>
      <c r="E660">
        <f t="array" ref="E660">IF(ISLOGICAL(D660),"",FREQUENCY(IF('Data Transformation'!$B$425:$B$8425='Bin Analysis'!$B651,'Data Transformation'!$G$425:$G$8425),D660))</f>
        <v>10</v>
      </c>
      <c r="F660">
        <f t="shared" si="81"/>
        <v>0</v>
      </c>
      <c r="G660">
        <f>Weighting!$H$12</f>
        <v>0</v>
      </c>
      <c r="H660">
        <f t="array" ref="H660">FREQUENCY(IF('Data Transformation'!$B$4:$B$8425=B651,'Data Transformation'!$G$4:$G$8425),'Bin Analysis'!$B660)</f>
        <v>11</v>
      </c>
      <c r="I660">
        <f t="shared" si="82"/>
        <v>1</v>
      </c>
      <c r="J660">
        <f t="shared" si="83"/>
        <v>1</v>
      </c>
      <c r="K660">
        <f>J660*Weighting!$W$12</f>
        <v>1</v>
      </c>
      <c r="M660" s="14"/>
    </row>
    <row r="661" spans="1:13" x14ac:dyDescent="0.25">
      <c r="A661" s="32">
        <f>IF(Weighting!$P$13&gt;0,B661,"")</f>
        <v>1.238</v>
      </c>
      <c r="B661">
        <f>Weighting!$C$13</f>
        <v>1.238</v>
      </c>
      <c r="C661">
        <f>Weighting!$F$13</f>
        <v>0</v>
      </c>
      <c r="D661" t="b">
        <f>IF(C661=1,'Data Transformation'!$G$3+0.5*'Data Transformation'!$W$25,IF(C662=1,D662-'Data Transformation'!$W$25,FALSE))</f>
        <v>0</v>
      </c>
      <c r="E661" t="str">
        <f t="array" ref="E661">IF(ISLOGICAL(D661),"",FREQUENCY(IF('Data Transformation'!$B$425:$B$8425='Bin Analysis'!$B651,'Data Transformation'!$G$425:$G$8425),D661))</f>
        <v/>
      </c>
      <c r="F661" t="str">
        <f t="shared" si="81"/>
        <v/>
      </c>
      <c r="G661">
        <f>Weighting!$H$13</f>
        <v>0</v>
      </c>
      <c r="H661">
        <f t="array" ref="H661">FREQUENCY(IF('Data Transformation'!$B$4:$B$8425=B651,'Data Transformation'!$G$4:$G$8425),'Bin Analysis'!$B661)</f>
        <v>11</v>
      </c>
      <c r="I661">
        <f t="shared" si="82"/>
        <v>0</v>
      </c>
      <c r="J661">
        <f t="shared" si="83"/>
        <v>0</v>
      </c>
      <c r="K661">
        <f>J661*Weighting!$W$13</f>
        <v>0</v>
      </c>
      <c r="M661" s="14"/>
    </row>
    <row r="662" spans="1:13" x14ac:dyDescent="0.25">
      <c r="A662" s="32">
        <f>IF(Weighting!$P$14&gt;0,B662,"")</f>
        <v>1.369</v>
      </c>
      <c r="B662">
        <f>Weighting!$C$14</f>
        <v>1.369</v>
      </c>
      <c r="C662">
        <f>Weighting!$F$14</f>
        <v>0</v>
      </c>
      <c r="D662" t="b">
        <f>IF(C662=1,'Data Transformation'!$G$3+0.5*'Data Transformation'!$W$25,IF(C663=1,D663-'Data Transformation'!$W$25,FALSE))</f>
        <v>0</v>
      </c>
      <c r="E662" t="str">
        <f t="array" ref="E662">IF(ISLOGICAL(D662),"",FREQUENCY(IF('Data Transformation'!$B$425:$B$8425='Bin Analysis'!$B651,'Data Transformation'!$G$425:$G$8425),D662))</f>
        <v/>
      </c>
      <c r="F662" t="str">
        <f t="shared" si="81"/>
        <v/>
      </c>
      <c r="G662">
        <f>Weighting!$H$14</f>
        <v>0</v>
      </c>
      <c r="H662">
        <f t="array" ref="H662">FREQUENCY(IF('Data Transformation'!$B$4:$B$8425=B651,'Data Transformation'!$G$4:$G$8425),'Bin Analysis'!$B662)</f>
        <v>11</v>
      </c>
      <c r="I662">
        <f t="shared" si="82"/>
        <v>0</v>
      </c>
      <c r="J662">
        <f t="shared" si="83"/>
        <v>0</v>
      </c>
      <c r="K662">
        <f>J662*Weighting!$W$14</f>
        <v>0</v>
      </c>
      <c r="M662" s="14"/>
    </row>
    <row r="663" spans="1:13" x14ac:dyDescent="0.25">
      <c r="A663" s="32">
        <f>IF(Weighting!$P$15&gt;0,B663,"")</f>
        <v>1.5000009999999999</v>
      </c>
      <c r="B663">
        <f>Weighting!$C$15</f>
        <v>1.5000009999999999</v>
      </c>
      <c r="C663">
        <f>Weighting!$F$15</f>
        <v>0</v>
      </c>
      <c r="D663" t="b">
        <f>IF(C663=1,'Data Transformation'!$G$3+0.5*'Data Transformation'!$W$25,IF(C664=1,D664-'Data Transformation'!$W$25,FALSE))</f>
        <v>0</v>
      </c>
      <c r="E663" t="str">
        <f t="array" ref="E663">IF(ISLOGICAL(D663),"",FREQUENCY(IF('Data Transformation'!$B$425:$B$8425='Bin Analysis'!$B651,'Data Transformation'!$G$425:$G$8425),D663))</f>
        <v/>
      </c>
      <c r="F663" t="str">
        <f t="shared" si="81"/>
        <v/>
      </c>
      <c r="G663">
        <f>Weighting!$H$15</f>
        <v>0</v>
      </c>
      <c r="H663">
        <f t="array" ref="H663">FREQUENCY(IF('Data Transformation'!$B$4:$B$8425=B651,'Data Transformation'!$G$4:$G$8425),'Bin Analysis'!$B663)</f>
        <v>11</v>
      </c>
      <c r="I663">
        <f t="shared" si="82"/>
        <v>0</v>
      </c>
      <c r="J663">
        <f t="shared" si="83"/>
        <v>0</v>
      </c>
      <c r="K663">
        <f>J663*Weighting!$W$15</f>
        <v>0</v>
      </c>
      <c r="M663" s="14"/>
    </row>
    <row r="664" spans="1:13" x14ac:dyDescent="0.25">
      <c r="A664" s="32" t="str">
        <f>IF(Weighting!$P$16&gt;0,B664,"")</f>
        <v/>
      </c>
      <c r="B664">
        <f>Weighting!$C$16</f>
        <v>1.631</v>
      </c>
      <c r="C664">
        <f>Weighting!$F$16</f>
        <v>0</v>
      </c>
      <c r="D664" t="b">
        <f>IF(C664=1,'Data Transformation'!$G$3+0.5*'Data Transformation'!$W$25,IF(C665=1,D665-'Data Transformation'!$W$25,FALSE))</f>
        <v>0</v>
      </c>
      <c r="E664" t="str">
        <f t="array" ref="E664">IF(ISLOGICAL(D664),"",FREQUENCY(IF('Data Transformation'!$B$425:$B$8425='Bin Analysis'!$B651,'Data Transformation'!$G$425:$G$8425),D664))</f>
        <v/>
      </c>
      <c r="F664" t="str">
        <f t="shared" si="81"/>
        <v/>
      </c>
      <c r="G664">
        <f>Weighting!$H$16</f>
        <v>0</v>
      </c>
      <c r="H664">
        <f t="array" ref="H664">FREQUENCY(IF('Data Transformation'!$B$4:$B$8425=B651,'Data Transformation'!$G$4:$G$8425),'Bin Analysis'!$B664)</f>
        <v>11</v>
      </c>
      <c r="I664">
        <f t="shared" si="82"/>
        <v>0</v>
      </c>
      <c r="J664">
        <f t="shared" si="83"/>
        <v>0</v>
      </c>
      <c r="K664">
        <f>J664*Weighting!$W$16</f>
        <v>0</v>
      </c>
      <c r="M664" s="14"/>
    </row>
    <row r="665" spans="1:13" x14ac:dyDescent="0.25">
      <c r="A665" s="32" t="str">
        <f>IF(Weighting!$P$17&gt;0,B665,"")</f>
        <v/>
      </c>
      <c r="B665">
        <f>Weighting!$C$17</f>
        <v>1.762</v>
      </c>
      <c r="C665">
        <f>Weighting!$F$17</f>
        <v>0</v>
      </c>
      <c r="D665" t="b">
        <f>IF(C665=1,'Data Transformation'!$G$3+0.5*'Data Transformation'!$W$25,IF(C666=1,D666-'Data Transformation'!$W$25,FALSE))</f>
        <v>0</v>
      </c>
      <c r="E665" t="str">
        <f t="array" ref="E665">IF(ISLOGICAL(D665),"",FREQUENCY(IF('Data Transformation'!$B$425:$B$8425='Bin Analysis'!$B651,'Data Transformation'!$G$425:$G$8425),D665))</f>
        <v/>
      </c>
      <c r="F665" t="str">
        <f t="shared" si="81"/>
        <v/>
      </c>
      <c r="G665">
        <f>Weighting!$H$17</f>
        <v>0</v>
      </c>
      <c r="H665">
        <f t="array" ref="H665">FREQUENCY(IF('Data Transformation'!$B$4:$B$8425=B651,'Data Transformation'!$G$4:$G$8425),'Bin Analysis'!$B665)</f>
        <v>11</v>
      </c>
      <c r="I665">
        <f t="shared" si="82"/>
        <v>0</v>
      </c>
      <c r="J665">
        <f t="shared" si="83"/>
        <v>0</v>
      </c>
      <c r="K665">
        <f>J665*Weighting!$W$17</f>
        <v>0</v>
      </c>
      <c r="M665" s="14"/>
    </row>
    <row r="666" spans="1:13" x14ac:dyDescent="0.25">
      <c r="A666" s="32" t="str">
        <f>IF(Weighting!$P$18&gt;0,B666,"")</f>
        <v/>
      </c>
      <c r="B666">
        <f>Weighting!$C$18</f>
        <v>1.893</v>
      </c>
      <c r="C666">
        <f>Weighting!$F$18</f>
        <v>0</v>
      </c>
      <c r="D666" t="b">
        <f>IF(C666=1,'Data Transformation'!$G$3+0.5*'Data Transformation'!$W$25,IF(C667=1,D667-'Data Transformation'!$W$25,FALSE))</f>
        <v>0</v>
      </c>
      <c r="E666" t="str">
        <f t="array" ref="E666">IF(ISLOGICAL(D666),"",FREQUENCY(IF('Data Transformation'!$B$425:$B$8425='Bin Analysis'!$B651,'Data Transformation'!$G$425:$G$8425),D666))</f>
        <v/>
      </c>
      <c r="F666" t="str">
        <f t="shared" si="81"/>
        <v/>
      </c>
      <c r="G666">
        <f>Weighting!$H$18</f>
        <v>0</v>
      </c>
      <c r="H666">
        <f t="array" ref="H666">FREQUENCY(IF('Data Transformation'!$B$4:$B$8425=B651,'Data Transformation'!$G$4:$G$8425),'Bin Analysis'!$B666)</f>
        <v>11</v>
      </c>
      <c r="I666">
        <f t="shared" si="82"/>
        <v>0</v>
      </c>
      <c r="J666">
        <f t="shared" si="83"/>
        <v>0</v>
      </c>
      <c r="K666">
        <f>J666*Weighting!$W$18</f>
        <v>0</v>
      </c>
      <c r="M666" s="14"/>
    </row>
    <row r="667" spans="1:13" x14ac:dyDescent="0.25">
      <c r="A667" s="32" t="str">
        <f>IF(Weighting!$P$19&gt;0,B667,"")</f>
        <v/>
      </c>
      <c r="B667">
        <f>Weighting!$C$19</f>
        <v>2.024</v>
      </c>
      <c r="C667">
        <f>Weighting!$F$19</f>
        <v>0</v>
      </c>
      <c r="D667" t="b">
        <f>IF(C667=1,'Data Transformation'!$G$3+0.5*'Data Transformation'!$W$25,IF(C668=1,D668-'Data Transformation'!$W$25,FALSE))</f>
        <v>0</v>
      </c>
      <c r="E667" t="str">
        <f t="array" ref="E667">IF(ISLOGICAL(D667),"",FREQUENCY(IF('Data Transformation'!$B$425:$B$8425='Bin Analysis'!$B651,'Data Transformation'!$G$425:$G$8425),D667))</f>
        <v/>
      </c>
      <c r="F667" t="str">
        <f t="shared" si="81"/>
        <v/>
      </c>
      <c r="G667">
        <f>Weighting!$H$19</f>
        <v>0</v>
      </c>
      <c r="H667">
        <f t="array" ref="H667">FREQUENCY(IF('Data Transformation'!$B$4:$B$8425=B651,'Data Transformation'!$G$4:$G$8425),'Bin Analysis'!$B667)</f>
        <v>11</v>
      </c>
      <c r="I667">
        <f t="shared" si="82"/>
        <v>0</v>
      </c>
      <c r="J667">
        <f t="shared" si="83"/>
        <v>0</v>
      </c>
      <c r="K667">
        <f>J667*Weighting!$W$19</f>
        <v>0</v>
      </c>
      <c r="M667" s="14"/>
    </row>
    <row r="668" spans="1:13" x14ac:dyDescent="0.25">
      <c r="A668" s="32" t="str">
        <f>IF(Weighting!$P$20&gt;0,B668,"")</f>
        <v/>
      </c>
      <c r="B668">
        <f>Weighting!$C$20</f>
        <v>2.1550000000000002</v>
      </c>
      <c r="C668">
        <f>Weighting!$F$20</f>
        <v>0</v>
      </c>
      <c r="D668" t="b">
        <f>IF(C668=1,'Data Transformation'!$G$3+0.5*'Data Transformation'!$W$25,IF(C669=1,D669-'Data Transformation'!$W$25,FALSE))</f>
        <v>0</v>
      </c>
      <c r="E668" t="str">
        <f t="array" ref="E668">IF(ISLOGICAL(D668),"",FREQUENCY(IF('Data Transformation'!$B$425:$B$8425='Bin Analysis'!$B651,'Data Transformation'!$G$425:$G$8425),D668))</f>
        <v/>
      </c>
      <c r="F668" t="str">
        <f t="shared" si="81"/>
        <v/>
      </c>
      <c r="G668">
        <f>Weighting!$H$20</f>
        <v>0</v>
      </c>
      <c r="H668">
        <f t="array" ref="H668">FREQUENCY(IF('Data Transformation'!$B$4:$B$8425=B651,'Data Transformation'!$G$4:$G$8425),'Bin Analysis'!$B668)</f>
        <v>11</v>
      </c>
      <c r="I668">
        <f t="shared" si="82"/>
        <v>0</v>
      </c>
      <c r="J668">
        <f t="shared" si="83"/>
        <v>0</v>
      </c>
      <c r="K668">
        <f>J668*Weighting!$W$20</f>
        <v>0</v>
      </c>
      <c r="M668" s="14"/>
    </row>
    <row r="669" spans="1:13" x14ac:dyDescent="0.25">
      <c r="A669" s="32" t="str">
        <f>IF(Weighting!$P$21&gt;0,B669,"")</f>
        <v/>
      </c>
      <c r="B669">
        <f>Weighting!$C$21</f>
        <v>2.2860000000000005</v>
      </c>
      <c r="C669">
        <f>Weighting!$F$21</f>
        <v>0</v>
      </c>
      <c r="D669" t="b">
        <f>IF(C669=1,'Data Transformation'!$G$3+0.5*'Data Transformation'!$W$25,IF(C670=1,D670-'Data Transformation'!$W$25,FALSE))</f>
        <v>0</v>
      </c>
      <c r="E669" t="str">
        <f t="array" ref="E669">IF(ISLOGICAL(D669),"",FREQUENCY(IF('Data Transformation'!$B$425:$B$8425='Bin Analysis'!$B651,'Data Transformation'!$G$425:$G$8425),D669))</f>
        <v/>
      </c>
      <c r="F669" t="str">
        <f t="shared" si="81"/>
        <v/>
      </c>
      <c r="G669">
        <f>Weighting!$H$21</f>
        <v>0</v>
      </c>
      <c r="H669">
        <f t="array" ref="H669">FREQUENCY(IF('Data Transformation'!$B$4:$B$8425=B651,'Data Transformation'!$G$4:$G$8425),'Bin Analysis'!$B669)</f>
        <v>11</v>
      </c>
      <c r="I669">
        <f t="shared" si="82"/>
        <v>0</v>
      </c>
      <c r="J669">
        <f t="shared" si="83"/>
        <v>0</v>
      </c>
      <c r="K669">
        <f>J669*Weighting!$W$21</f>
        <v>0</v>
      </c>
      <c r="M669" s="14"/>
    </row>
    <row r="670" spans="1:13" x14ac:dyDescent="0.25">
      <c r="A670" s="32" t="str">
        <f>IF(Weighting!$P$22&gt;0,B670,"")</f>
        <v/>
      </c>
      <c r="B670">
        <f>Weighting!$C$22</f>
        <v>2.4170000000000007</v>
      </c>
      <c r="C670">
        <f>Weighting!$F$22</f>
        <v>0</v>
      </c>
      <c r="D670" t="b">
        <f>IF(C670=1,'Data Transformation'!$G$3+0.5*'Data Transformation'!$W$25,IF(C671=1,D671-'Data Transformation'!$W$25,FALSE))</f>
        <v>0</v>
      </c>
      <c r="E670" t="str">
        <f t="array" ref="E670">IF(ISLOGICAL(D670),"",FREQUENCY(IF('Data Transformation'!$B$425:$B$8425='Bin Analysis'!$B651,'Data Transformation'!$G$425:$G$8425),D670))</f>
        <v/>
      </c>
      <c r="F670" t="str">
        <f t="shared" si="81"/>
        <v/>
      </c>
      <c r="G670">
        <f>Weighting!$H$22</f>
        <v>0</v>
      </c>
      <c r="H670">
        <f t="array" ref="H670">FREQUENCY(IF('Data Transformation'!$B$4:$B$8425=B651,'Data Transformation'!$G$4:$G$8425),'Bin Analysis'!$B670)</f>
        <v>11</v>
      </c>
      <c r="I670">
        <f t="shared" si="82"/>
        <v>0</v>
      </c>
      <c r="J670">
        <f t="shared" si="83"/>
        <v>0</v>
      </c>
      <c r="K670">
        <f>J670*Weighting!$W$22</f>
        <v>0</v>
      </c>
      <c r="M670" s="14"/>
    </row>
    <row r="671" spans="1:13" x14ac:dyDescent="0.25">
      <c r="A671" s="32" t="str">
        <f>IF(Weighting!$P$23&gt;0,B671,"")</f>
        <v/>
      </c>
      <c r="B671">
        <f>Weighting!$C$23</f>
        <v>2.5480000000000009</v>
      </c>
      <c r="C671">
        <f>Weighting!$F$23</f>
        <v>0</v>
      </c>
      <c r="D671" t="b">
        <f>IF(C671=1,'Data Transformation'!$G$3+0.5*'Data Transformation'!$W$25,IF(C672=1,D672-'Data Transformation'!$W$25,FALSE))</f>
        <v>0</v>
      </c>
      <c r="E671" t="str">
        <f t="array" ref="E671">IF(ISLOGICAL(D671),"",FREQUENCY(IF('Data Transformation'!$B$425:$B$8425='Bin Analysis'!$B651,'Data Transformation'!$G$425:$G$8425),D671))</f>
        <v/>
      </c>
      <c r="F671" t="str">
        <f t="shared" si="81"/>
        <v/>
      </c>
      <c r="G671">
        <f>Weighting!$H$23</f>
        <v>0</v>
      </c>
      <c r="H671">
        <f t="array" ref="H671">FREQUENCY(IF('Data Transformation'!$B$4:$B$8425=B651,'Data Transformation'!$G$4:$G$8425),'Bin Analysis'!$B671)</f>
        <v>11</v>
      </c>
      <c r="I671">
        <f t="shared" si="82"/>
        <v>0</v>
      </c>
      <c r="J671">
        <f t="shared" si="83"/>
        <v>0</v>
      </c>
      <c r="K671">
        <f>J671*Weighting!$W$23</f>
        <v>0</v>
      </c>
      <c r="M671" s="14"/>
    </row>
    <row r="672" spans="1:13" x14ac:dyDescent="0.25">
      <c r="A672" s="32" t="str">
        <f>IF(Weighting!$P$24&gt;0,B672,"")</f>
        <v/>
      </c>
      <c r="B672">
        <f>Weighting!$C$24</f>
        <v>2.6790000000000012</v>
      </c>
      <c r="C672">
        <f>Weighting!$F$24</f>
        <v>0</v>
      </c>
      <c r="D672" t="b">
        <f>IF(C672=1,'Data Transformation'!$G$3+0.5*'Data Transformation'!$W$25,IF(C673=1,D673-'Data Transformation'!$W$25,FALSE))</f>
        <v>0</v>
      </c>
      <c r="E672" t="str">
        <f t="array" ref="E672">IF(ISLOGICAL(D672),"",FREQUENCY(IF('Data Transformation'!$B$425:$B$8425='Bin Analysis'!$B651,'Data Transformation'!$G$425:$G$8425),D672))</f>
        <v/>
      </c>
      <c r="F672" t="str">
        <f t="shared" si="81"/>
        <v/>
      </c>
      <c r="G672">
        <f>Weighting!$H$24</f>
        <v>0</v>
      </c>
      <c r="H672">
        <f t="array" ref="H672">FREQUENCY(IF('Data Transformation'!$B$4:$B$8425=B651,'Data Transformation'!$G$4:$G$8425),'Bin Analysis'!$B672)</f>
        <v>11</v>
      </c>
      <c r="I672">
        <f t="shared" si="82"/>
        <v>0</v>
      </c>
      <c r="J672">
        <f t="shared" si="83"/>
        <v>0</v>
      </c>
      <c r="K672">
        <f>J672*Weighting!$W$24</f>
        <v>0</v>
      </c>
      <c r="M672" s="14"/>
    </row>
    <row r="673" spans="1:25" x14ac:dyDescent="0.25">
      <c r="A673" s="32" t="str">
        <f>IF(Weighting!$P$25&gt;0,B673,"")</f>
        <v/>
      </c>
      <c r="B673">
        <f>Weighting!$C$25</f>
        <v>2.8100000000000014</v>
      </c>
      <c r="C673">
        <f>Weighting!$F$25</f>
        <v>0</v>
      </c>
      <c r="D673" t="b">
        <f>IF(C673=1,'Data Transformation'!$G$3+0.5*'Data Transformation'!$W$25,IF(C674=1,D674-'Data Transformation'!$W$25,FALSE))</f>
        <v>0</v>
      </c>
      <c r="E673" t="str">
        <f t="array" ref="E673">IF(ISLOGICAL(D673),"",FREQUENCY(IF('Data Transformation'!$B$425:$B$8425='Bin Analysis'!$B651,'Data Transformation'!$G$425:$G$8425),D673))</f>
        <v/>
      </c>
      <c r="F673" t="str">
        <f t="shared" si="81"/>
        <v/>
      </c>
      <c r="G673">
        <f>Weighting!$H$25</f>
        <v>0</v>
      </c>
      <c r="H673">
        <f t="array" ref="H673">FREQUENCY(IF('Data Transformation'!$B$4:$B$8425=B651,'Data Transformation'!$G$4:$G$8425),'Bin Analysis'!$B673)</f>
        <v>11</v>
      </c>
      <c r="I673">
        <f t="shared" si="82"/>
        <v>0</v>
      </c>
      <c r="J673">
        <f t="shared" si="83"/>
        <v>0</v>
      </c>
      <c r="K673">
        <f>J673*Weighting!$W$25</f>
        <v>0</v>
      </c>
      <c r="M673" s="14"/>
    </row>
    <row r="674" spans="1:25" x14ac:dyDescent="0.25">
      <c r="O674"/>
      <c r="P674"/>
      <c r="Q674"/>
      <c r="R674"/>
    </row>
    <row r="675" spans="1:25" ht="23.25" x14ac:dyDescent="0.35">
      <c r="A675" s="21" t="s">
        <v>0</v>
      </c>
      <c r="B675" s="21">
        <f>IFERROR(VLOOKUP(C675,'Data Transformation'!$L$6:$M$426,2,FALSE),"")</f>
        <v>28</v>
      </c>
      <c r="C675" s="21">
        <f>C651+1</f>
        <v>28</v>
      </c>
      <c r="D675" s="21"/>
      <c r="E675" s="21"/>
      <c r="F675" s="21"/>
      <c r="G675" s="21"/>
      <c r="H675" s="22"/>
      <c r="I675" s="22"/>
      <c r="J675" s="22"/>
      <c r="K675" s="21"/>
      <c r="L675" s="21">
        <f>B675</f>
        <v>28</v>
      </c>
      <c r="M675" s="23">
        <f>INDEX('Data Transformation'!$O$4:$O$424,MATCH($B675,'Data Transformation'!$M$4:$M$424,0),MATCH($M$2,'Data Transformation'!$O$3,0))</f>
        <v>16</v>
      </c>
      <c r="N675" s="27">
        <f>IF('Input and Summary Results'!$J$16="minimum",'Bin Analysis'!X676/(M675-1),'Bin Analysis'!Y675/('Bin Analysis'!M675-1))</f>
        <v>0</v>
      </c>
      <c r="O675" s="27">
        <f>IF(M675=FALSE,NA(),(VLOOKUP(1,C678:K697,4,FALSE))/(M675-1))</f>
        <v>0</v>
      </c>
      <c r="P675" s="27">
        <f>IF(M675=FALSE,NA(),SUM(J678:J697)/Weighting!$S$5)</f>
        <v>0.6</v>
      </c>
      <c r="Q675" s="27">
        <f>IF(M675=FALSE,NA(),SUM(K678:K697)/Weighting!$S$6)</f>
        <v>0.56521739130434778</v>
      </c>
      <c r="R675" s="27">
        <f>IF(M675=FALSE,NA(),(VLOOKUP(1,G678:K697,3,FALSE))/(M675-1))</f>
        <v>0.26666666666666666</v>
      </c>
      <c r="S675" s="22" t="str">
        <f>IF(M675=FALSE,NA(),IF(SUM(J678:J697)=2,"yes","no"))</f>
        <v>no</v>
      </c>
      <c r="X675" s="2" cm="2">
        <f t="array" ref="X675:X676">FREQUENCY(IF('Data Transformation'!$B$425:$B$6424='Bin Analysis'!L675,'Data Transformation'!$G$425:$G$6424),'Data Transformation'!$U$11)</f>
        <v>15</v>
      </c>
      <c r="Y675" s="2" cm="2">
        <f t="array" ref="Y675:Y676">FREQUENCY(IF('Data Transformation'!$B$425:$B$6424='Bin Analysis'!L675,'Data Transformation'!$G$425:$G$6424),'Data Transformation'!$U$12)</f>
        <v>15</v>
      </c>
    </row>
    <row r="676" spans="1:25" x14ac:dyDescent="0.25">
      <c r="A676" s="14" t="s">
        <v>66</v>
      </c>
      <c r="B676" t="s">
        <v>47</v>
      </c>
      <c r="C676" t="s">
        <v>5</v>
      </c>
      <c r="D676" t="s">
        <v>99</v>
      </c>
      <c r="E676" t="s">
        <v>100</v>
      </c>
      <c r="F676" t="s">
        <v>101</v>
      </c>
      <c r="G676" t="s">
        <v>69</v>
      </c>
      <c r="H676" t="s">
        <v>31</v>
      </c>
      <c r="I676" t="s">
        <v>32</v>
      </c>
      <c r="J676" t="s">
        <v>46</v>
      </c>
      <c r="K676" s="14" t="s">
        <v>45</v>
      </c>
      <c r="M676" s="14"/>
      <c r="X676" s="2">
        <v>0</v>
      </c>
      <c r="Y676" s="2">
        <v>0</v>
      </c>
    </row>
    <row r="677" spans="1:25" x14ac:dyDescent="0.25">
      <c r="A677" s="32"/>
      <c r="D677" t="b">
        <f>IF(C677=1,'Data Transformation'!$G$3+0.5*'Data Transformation'!$W$25,IF(C678=1,D678-'Data Transformation'!$W$25,FALSE))</f>
        <v>0</v>
      </c>
      <c r="E677" t="str">
        <f t="array" ref="E677">IF(ISLOGICAL(D677),"",FREQUENCY(IF('Data Transformation'!$B$425:$B$8425='Bin Analysis'!$B675,'Data Transformation'!$G$425:$G$8425),D677))</f>
        <v/>
      </c>
      <c r="F677" t="str">
        <f>IF(ISLOGICAL(D677),"",E677-E676)</f>
        <v/>
      </c>
      <c r="M677" s="14"/>
    </row>
    <row r="678" spans="1:25" x14ac:dyDescent="0.25">
      <c r="A678" s="32">
        <f>IF(Weighting!$P$6&gt;0,B678,"")</f>
        <v>0.32100000000000001</v>
      </c>
      <c r="B678">
        <f>Weighting!$C$6</f>
        <v>0.32100000000000001</v>
      </c>
      <c r="C678">
        <f>Weighting!$F$6</f>
        <v>0</v>
      </c>
      <c r="D678" t="b">
        <f>IF(C678=1,'Data Transformation'!$G$3+0.5*'Data Transformation'!$W$25,IF(C679=1,D679-'Data Transformation'!$W$25,FALSE))</f>
        <v>0</v>
      </c>
      <c r="E678" t="str">
        <f t="array" ref="E678">IF(ISLOGICAL(D678),"",FREQUENCY(IF('Data Transformation'!$B$425:$B$8425='Bin Analysis'!$B675,'Data Transformation'!$G$425:$G$8425),D678))</f>
        <v/>
      </c>
      <c r="F678" t="str">
        <f>IF(ISLOGICAL(D678),"",E678-E677)</f>
        <v/>
      </c>
      <c r="G678">
        <f>Weighting!$H$6</f>
        <v>1</v>
      </c>
      <c r="H678">
        <f t="array" ref="H678">FREQUENCY(IF('Data Transformation'!$B$4:$B$8425=B675,'Data Transformation'!$G$4:$G$8425),'Bin Analysis'!$B678)</f>
        <v>4</v>
      </c>
      <c r="I678">
        <f>H678-H677</f>
        <v>4</v>
      </c>
      <c r="J678">
        <f>IF(I678=0,0,1)</f>
        <v>1</v>
      </c>
      <c r="K678">
        <f>J678*Weighting!$W$6</f>
        <v>1</v>
      </c>
      <c r="M678" s="14"/>
    </row>
    <row r="679" spans="1:25" x14ac:dyDescent="0.25">
      <c r="A679" s="32">
        <f>IF(Weighting!$P$7&gt;0,B679,"")</f>
        <v>0.45200000000000001</v>
      </c>
      <c r="B679">
        <f>Weighting!$C$7</f>
        <v>0.45200000000000001</v>
      </c>
      <c r="C679">
        <f>Weighting!$F$7</f>
        <v>0</v>
      </c>
      <c r="D679" t="b">
        <f>IF(C679=1,'Data Transformation'!$G$3+0.5*'Data Transformation'!$W$25,IF(C680=1,D680-'Data Transformation'!$W$25,FALSE))</f>
        <v>0</v>
      </c>
      <c r="E679" t="str">
        <f t="array" ref="E679">IF(ISLOGICAL(D679),"",FREQUENCY(IF('Data Transformation'!$B$425:$B$8425='Bin Analysis'!$B675,'Data Transformation'!$G$425:$G$8425),D679))</f>
        <v/>
      </c>
      <c r="F679" t="str">
        <f t="shared" ref="F679:F697" si="84">IF(ISLOGICAL(D679),"",E679-E678)</f>
        <v/>
      </c>
      <c r="G679">
        <f>Weighting!$H$7</f>
        <v>0</v>
      </c>
      <c r="H679">
        <f t="array" ref="H679">FREQUENCY(IF('Data Transformation'!$B$4:$B$8425=B675,'Data Transformation'!$G$4:$G$8425),'Bin Analysis'!$B679)</f>
        <v>5</v>
      </c>
      <c r="I679">
        <f t="shared" ref="I679:I697" si="85">H679-H678</f>
        <v>1</v>
      </c>
      <c r="J679">
        <f>IF(I679=0,0,1)</f>
        <v>1</v>
      </c>
      <c r="K679">
        <f>J679*Weighting!$W$7</f>
        <v>2</v>
      </c>
      <c r="M679" s="14"/>
    </row>
    <row r="680" spans="1:25" x14ac:dyDescent="0.25">
      <c r="A680" s="32">
        <f>IF(Weighting!$P$8&gt;0,B680,"")</f>
        <v>0.58299999999999996</v>
      </c>
      <c r="B680">
        <f>Weighting!$C$8</f>
        <v>0.58299999999999996</v>
      </c>
      <c r="C680">
        <f>Weighting!$F$8</f>
        <v>0</v>
      </c>
      <c r="D680" t="b">
        <f>IF(C680=1,'Data Transformation'!$G$3+0.5*'Data Transformation'!$W$25,IF(C681=1,D681-'Data Transformation'!$W$25,FALSE))</f>
        <v>0</v>
      </c>
      <c r="E680" t="str">
        <f t="array" ref="E680">IF(ISLOGICAL(D680),"",FREQUENCY(IF('Data Transformation'!$B$425:$B$8425='Bin Analysis'!$B675,'Data Transformation'!$G$425:$G$8425),D680))</f>
        <v/>
      </c>
      <c r="F680" t="str">
        <f t="shared" si="84"/>
        <v/>
      </c>
      <c r="G680">
        <f>Weighting!$H$8</f>
        <v>0</v>
      </c>
      <c r="H680">
        <f t="array" ref="H680">FREQUENCY(IF('Data Transformation'!$B$4:$B$8425=B675,'Data Transformation'!$G$4:$G$8425),'Bin Analysis'!$B680)</f>
        <v>7</v>
      </c>
      <c r="I680">
        <f t="shared" si="85"/>
        <v>2</v>
      </c>
      <c r="J680">
        <f t="shared" ref="J680:J697" si="86">IF(I680=0,0,1)</f>
        <v>1</v>
      </c>
      <c r="K680">
        <f>J680*Weighting!$W$8</f>
        <v>3</v>
      </c>
      <c r="M680" s="14"/>
    </row>
    <row r="681" spans="1:25" x14ac:dyDescent="0.25">
      <c r="A681" s="32">
        <f>IF(Weighting!$P$9&gt;0,B681,"")</f>
        <v>0.71399999999999997</v>
      </c>
      <c r="B681" s="50">
        <f>Weighting!$C$9</f>
        <v>0.71399999999999997</v>
      </c>
      <c r="C681">
        <f>Weighting!$F$9</f>
        <v>0</v>
      </c>
      <c r="D681" t="b">
        <f>IF(C681=1,'Data Transformation'!$G$3+0.5*'Data Transformation'!$W$25,IF(C682=1,D682-'Data Transformation'!$W$25,FALSE))</f>
        <v>0</v>
      </c>
      <c r="E681" t="str">
        <f t="array" ref="E681">IF(ISLOGICAL(D681),"",FREQUENCY(IF('Data Transformation'!$B$425:$B$8425='Bin Analysis'!$B675,'Data Transformation'!$G$425:$G$8425),D681))</f>
        <v/>
      </c>
      <c r="F681" t="str">
        <f t="shared" si="84"/>
        <v/>
      </c>
      <c r="G681">
        <f>Weighting!$H$9</f>
        <v>0</v>
      </c>
      <c r="H681">
        <f t="array" ref="H681">FREQUENCY(IF('Data Transformation'!$B$4:$B$8425=B675,'Data Transformation'!$G$4:$G$8425),'Bin Analysis'!$B681)</f>
        <v>13</v>
      </c>
      <c r="I681">
        <f t="shared" si="85"/>
        <v>6</v>
      </c>
      <c r="J681">
        <f t="shared" si="86"/>
        <v>1</v>
      </c>
      <c r="K681">
        <f>J681*Weighting!$W$9</f>
        <v>3</v>
      </c>
      <c r="M681" s="14"/>
    </row>
    <row r="682" spans="1:25" x14ac:dyDescent="0.25">
      <c r="A682" s="32">
        <f>IF(Weighting!$P$10&gt;0,B682,"")</f>
        <v>0.84499999999999997</v>
      </c>
      <c r="B682">
        <f>Weighting!$C$10</f>
        <v>0.84499999999999997</v>
      </c>
      <c r="C682">
        <f>Weighting!$F$10</f>
        <v>0</v>
      </c>
      <c r="D682" t="b">
        <f>IF(C682=1,'Data Transformation'!$G$3+0.5*'Data Transformation'!$W$25,IF(C683=1,D683-'Data Transformation'!$W$25,FALSE))</f>
        <v>0</v>
      </c>
      <c r="E682" t="str">
        <f t="array" ref="E682">IF(ISLOGICAL(D682),"",FREQUENCY(IF('Data Transformation'!$B$425:$B$8425='Bin Analysis'!$B675,'Data Transformation'!$G$425:$G$8425),D682))</f>
        <v/>
      </c>
      <c r="F682" t="str">
        <f t="shared" si="84"/>
        <v/>
      </c>
      <c r="G682">
        <f>Weighting!$H$10</f>
        <v>0</v>
      </c>
      <c r="H682">
        <f t="array" ref="H682">FREQUENCY(IF('Data Transformation'!$B$4:$B$8425=B675,'Data Transformation'!$G$4:$G$8425),'Bin Analysis'!$B682)</f>
        <v>15</v>
      </c>
      <c r="I682">
        <f t="shared" si="85"/>
        <v>2</v>
      </c>
      <c r="J682">
        <f t="shared" si="86"/>
        <v>1</v>
      </c>
      <c r="K682">
        <f>J682*Weighting!$W$10</f>
        <v>3</v>
      </c>
      <c r="M682" s="14"/>
    </row>
    <row r="683" spans="1:25" x14ac:dyDescent="0.25">
      <c r="A683" s="32">
        <f>IF(Weighting!$P$11&gt;0,B683,"")</f>
        <v>0.97599999999999998</v>
      </c>
      <c r="B683">
        <f>Weighting!$C$11</f>
        <v>0.97599999999999998</v>
      </c>
      <c r="C683">
        <f>Weighting!$F$11</f>
        <v>0</v>
      </c>
      <c r="D683">
        <f>IF(C683=1,'Data Transformation'!$G$3+0.5*'Data Transformation'!$W$25,IF(C684=1,D684-'Data Transformation'!$W$25,FALSE))</f>
        <v>0.86899999999999999</v>
      </c>
      <c r="E683">
        <f t="array" ref="E683">IF(ISLOGICAL(D683),"",FREQUENCY(IF('Data Transformation'!$B$425:$B$8425='Bin Analysis'!$B675,'Data Transformation'!$G$425:$G$8425),D683))</f>
        <v>15</v>
      </c>
      <c r="F683" t="e">
        <f t="shared" si="84"/>
        <v>#VALUE!</v>
      </c>
      <c r="G683">
        <f>Weighting!$H$11</f>
        <v>0</v>
      </c>
      <c r="H683">
        <f t="array" ref="H683">FREQUENCY(IF('Data Transformation'!$B$4:$B$8425=B675,'Data Transformation'!$G$4:$G$8425),'Bin Analysis'!$B683)</f>
        <v>15</v>
      </c>
      <c r="I683">
        <f t="shared" si="85"/>
        <v>0</v>
      </c>
      <c r="J683">
        <f t="shared" si="86"/>
        <v>0</v>
      </c>
      <c r="K683">
        <f>J683*Weighting!$W$11</f>
        <v>0</v>
      </c>
      <c r="M683" s="14"/>
    </row>
    <row r="684" spans="1:25" x14ac:dyDescent="0.25">
      <c r="A684" s="32">
        <f>IF(Weighting!$P$12&gt;0,B684,"")</f>
        <v>1.107</v>
      </c>
      <c r="B684">
        <f>Weighting!$C$12</f>
        <v>1.107</v>
      </c>
      <c r="C684">
        <f>Weighting!$F$12</f>
        <v>1</v>
      </c>
      <c r="D684">
        <f>IF(C684=1,'Data Transformation'!$G$3+0.5*'Data Transformation'!$W$25,IF(C685=1,D685-'Data Transformation'!$W$25,FALSE))</f>
        <v>1.131</v>
      </c>
      <c r="E684">
        <f t="array" ref="E684">IF(ISLOGICAL(D684),"",FREQUENCY(IF('Data Transformation'!$B$425:$B$8425='Bin Analysis'!$B675,'Data Transformation'!$G$425:$G$8425),D684))</f>
        <v>15</v>
      </c>
      <c r="F684">
        <f t="shared" si="84"/>
        <v>0</v>
      </c>
      <c r="G684">
        <f>Weighting!$H$12</f>
        <v>0</v>
      </c>
      <c r="H684">
        <f t="array" ref="H684">FREQUENCY(IF('Data Transformation'!$B$4:$B$8425=B675,'Data Transformation'!$G$4:$G$8425),'Bin Analysis'!$B684)</f>
        <v>16</v>
      </c>
      <c r="I684">
        <f t="shared" si="85"/>
        <v>1</v>
      </c>
      <c r="J684">
        <f t="shared" si="86"/>
        <v>1</v>
      </c>
      <c r="K684">
        <f>J684*Weighting!$W$12</f>
        <v>1</v>
      </c>
      <c r="M684" s="14"/>
    </row>
    <row r="685" spans="1:25" x14ac:dyDescent="0.25">
      <c r="A685" s="32">
        <f>IF(Weighting!$P$13&gt;0,B685,"")</f>
        <v>1.238</v>
      </c>
      <c r="B685">
        <f>Weighting!$C$13</f>
        <v>1.238</v>
      </c>
      <c r="C685">
        <f>Weighting!$F$13</f>
        <v>0</v>
      </c>
      <c r="D685" t="b">
        <f>IF(C685=1,'Data Transformation'!$G$3+0.5*'Data Transformation'!$W$25,IF(C686=1,D686-'Data Transformation'!$W$25,FALSE))</f>
        <v>0</v>
      </c>
      <c r="E685" t="str">
        <f t="array" ref="E685">IF(ISLOGICAL(D685),"",FREQUENCY(IF('Data Transformation'!$B$425:$B$8425='Bin Analysis'!$B675,'Data Transformation'!$G$425:$G$8425),D685))</f>
        <v/>
      </c>
      <c r="F685" t="str">
        <f t="shared" si="84"/>
        <v/>
      </c>
      <c r="G685">
        <f>Weighting!$H$13</f>
        <v>0</v>
      </c>
      <c r="H685">
        <f t="array" ref="H685">FREQUENCY(IF('Data Transformation'!$B$4:$B$8425=B675,'Data Transformation'!$G$4:$G$8425),'Bin Analysis'!$B685)</f>
        <v>16</v>
      </c>
      <c r="I685">
        <f t="shared" si="85"/>
        <v>0</v>
      </c>
      <c r="J685">
        <f t="shared" si="86"/>
        <v>0</v>
      </c>
      <c r="K685">
        <f>J685*Weighting!$W$13</f>
        <v>0</v>
      </c>
      <c r="M685" s="14"/>
    </row>
    <row r="686" spans="1:25" x14ac:dyDescent="0.25">
      <c r="A686" s="32">
        <f>IF(Weighting!$P$14&gt;0,B686,"")</f>
        <v>1.369</v>
      </c>
      <c r="B686">
        <f>Weighting!$C$14</f>
        <v>1.369</v>
      </c>
      <c r="C686">
        <f>Weighting!$F$14</f>
        <v>0</v>
      </c>
      <c r="D686" t="b">
        <f>IF(C686=1,'Data Transformation'!$G$3+0.5*'Data Transformation'!$W$25,IF(C687=1,D687-'Data Transformation'!$W$25,FALSE))</f>
        <v>0</v>
      </c>
      <c r="E686" t="str">
        <f t="array" ref="E686">IF(ISLOGICAL(D686),"",FREQUENCY(IF('Data Transformation'!$B$425:$B$8425='Bin Analysis'!$B675,'Data Transformation'!$G$425:$G$8425),D686))</f>
        <v/>
      </c>
      <c r="F686" t="str">
        <f t="shared" si="84"/>
        <v/>
      </c>
      <c r="G686">
        <f>Weighting!$H$14</f>
        <v>0</v>
      </c>
      <c r="H686">
        <f t="array" ref="H686">FREQUENCY(IF('Data Transformation'!$B$4:$B$8425=B675,'Data Transformation'!$G$4:$G$8425),'Bin Analysis'!$B686)</f>
        <v>16</v>
      </c>
      <c r="I686">
        <f t="shared" si="85"/>
        <v>0</v>
      </c>
      <c r="J686">
        <f t="shared" si="86"/>
        <v>0</v>
      </c>
      <c r="K686">
        <f>J686*Weighting!$W$14</f>
        <v>0</v>
      </c>
      <c r="M686" s="14"/>
    </row>
    <row r="687" spans="1:25" x14ac:dyDescent="0.25">
      <c r="A687" s="32">
        <f>IF(Weighting!$P$15&gt;0,B687,"")</f>
        <v>1.5000009999999999</v>
      </c>
      <c r="B687">
        <f>Weighting!$C$15</f>
        <v>1.5000009999999999</v>
      </c>
      <c r="C687">
        <f>Weighting!$F$15</f>
        <v>0</v>
      </c>
      <c r="D687" t="b">
        <f>IF(C687=1,'Data Transformation'!$G$3+0.5*'Data Transformation'!$W$25,IF(C688=1,D688-'Data Transformation'!$W$25,FALSE))</f>
        <v>0</v>
      </c>
      <c r="E687" t="str">
        <f t="array" ref="E687">IF(ISLOGICAL(D687),"",FREQUENCY(IF('Data Transformation'!$B$425:$B$8425='Bin Analysis'!$B675,'Data Transformation'!$G$425:$G$8425),D687))</f>
        <v/>
      </c>
      <c r="F687" t="str">
        <f t="shared" si="84"/>
        <v/>
      </c>
      <c r="G687">
        <f>Weighting!$H$15</f>
        <v>0</v>
      </c>
      <c r="H687">
        <f t="array" ref="H687">FREQUENCY(IF('Data Transformation'!$B$4:$B$8425=B675,'Data Transformation'!$G$4:$G$8425),'Bin Analysis'!$B687)</f>
        <v>16</v>
      </c>
      <c r="I687">
        <f t="shared" si="85"/>
        <v>0</v>
      </c>
      <c r="J687">
        <f t="shared" si="86"/>
        <v>0</v>
      </c>
      <c r="K687">
        <f>J687*Weighting!$W$15</f>
        <v>0</v>
      </c>
      <c r="M687" s="14"/>
    </row>
    <row r="688" spans="1:25" x14ac:dyDescent="0.25">
      <c r="A688" s="32" t="str">
        <f>IF(Weighting!$P$16&gt;0,B688,"")</f>
        <v/>
      </c>
      <c r="B688">
        <f>Weighting!$C$16</f>
        <v>1.631</v>
      </c>
      <c r="C688">
        <f>Weighting!$F$16</f>
        <v>0</v>
      </c>
      <c r="D688" t="b">
        <f>IF(C688=1,'Data Transformation'!$G$3+0.5*'Data Transformation'!$W$25,IF(C689=1,D689-'Data Transformation'!$W$25,FALSE))</f>
        <v>0</v>
      </c>
      <c r="E688" t="str">
        <f t="array" ref="E688">IF(ISLOGICAL(D688),"",FREQUENCY(IF('Data Transformation'!$B$425:$B$8425='Bin Analysis'!$B675,'Data Transformation'!$G$425:$G$8425),D688))</f>
        <v/>
      </c>
      <c r="F688" t="str">
        <f t="shared" si="84"/>
        <v/>
      </c>
      <c r="G688">
        <f>Weighting!$H$16</f>
        <v>0</v>
      </c>
      <c r="H688">
        <f t="array" ref="H688">FREQUENCY(IF('Data Transformation'!$B$4:$B$8425=B675,'Data Transformation'!$G$4:$G$8425),'Bin Analysis'!$B688)</f>
        <v>16</v>
      </c>
      <c r="I688">
        <f t="shared" si="85"/>
        <v>0</v>
      </c>
      <c r="J688">
        <f t="shared" si="86"/>
        <v>0</v>
      </c>
      <c r="K688">
        <f>J688*Weighting!$W$16</f>
        <v>0</v>
      </c>
      <c r="M688" s="14"/>
    </row>
    <row r="689" spans="1:25" x14ac:dyDescent="0.25">
      <c r="A689" s="32" t="str">
        <f>IF(Weighting!$P$17&gt;0,B689,"")</f>
        <v/>
      </c>
      <c r="B689">
        <f>Weighting!$C$17</f>
        <v>1.762</v>
      </c>
      <c r="C689">
        <f>Weighting!$F$17</f>
        <v>0</v>
      </c>
      <c r="D689" t="b">
        <f>IF(C689=1,'Data Transformation'!$G$3+0.5*'Data Transformation'!$W$25,IF(C690=1,D690-'Data Transformation'!$W$25,FALSE))</f>
        <v>0</v>
      </c>
      <c r="E689" t="str">
        <f t="array" ref="E689">IF(ISLOGICAL(D689),"",FREQUENCY(IF('Data Transformation'!$B$425:$B$8425='Bin Analysis'!$B675,'Data Transformation'!$G$425:$G$8425),D689))</f>
        <v/>
      </c>
      <c r="F689" t="str">
        <f t="shared" si="84"/>
        <v/>
      </c>
      <c r="G689">
        <f>Weighting!$H$17</f>
        <v>0</v>
      </c>
      <c r="H689">
        <f t="array" ref="H689">FREQUENCY(IF('Data Transformation'!$B$4:$B$8425=B675,'Data Transformation'!$G$4:$G$8425),'Bin Analysis'!$B689)</f>
        <v>16</v>
      </c>
      <c r="I689">
        <f t="shared" si="85"/>
        <v>0</v>
      </c>
      <c r="J689">
        <f t="shared" si="86"/>
        <v>0</v>
      </c>
      <c r="K689">
        <f>J689*Weighting!$W$17</f>
        <v>0</v>
      </c>
      <c r="M689" s="14"/>
    </row>
    <row r="690" spans="1:25" x14ac:dyDescent="0.25">
      <c r="A690" s="32" t="str">
        <f>IF(Weighting!$P$18&gt;0,B690,"")</f>
        <v/>
      </c>
      <c r="B690">
        <f>Weighting!$C$18</f>
        <v>1.893</v>
      </c>
      <c r="C690">
        <f>Weighting!$F$18</f>
        <v>0</v>
      </c>
      <c r="D690" t="b">
        <f>IF(C690=1,'Data Transformation'!$G$3+0.5*'Data Transformation'!$W$25,IF(C691=1,D691-'Data Transformation'!$W$25,FALSE))</f>
        <v>0</v>
      </c>
      <c r="E690" t="str">
        <f t="array" ref="E690">IF(ISLOGICAL(D690),"",FREQUENCY(IF('Data Transformation'!$B$425:$B$8425='Bin Analysis'!$B675,'Data Transformation'!$G$425:$G$8425),D690))</f>
        <v/>
      </c>
      <c r="F690" t="str">
        <f t="shared" si="84"/>
        <v/>
      </c>
      <c r="G690">
        <f>Weighting!$H$18</f>
        <v>0</v>
      </c>
      <c r="H690">
        <f t="array" ref="H690">FREQUENCY(IF('Data Transformation'!$B$4:$B$8425=B675,'Data Transformation'!$G$4:$G$8425),'Bin Analysis'!$B690)</f>
        <v>16</v>
      </c>
      <c r="I690">
        <f t="shared" si="85"/>
        <v>0</v>
      </c>
      <c r="J690">
        <f t="shared" si="86"/>
        <v>0</v>
      </c>
      <c r="K690">
        <f>J690*Weighting!$W$18</f>
        <v>0</v>
      </c>
      <c r="M690" s="14"/>
    </row>
    <row r="691" spans="1:25" x14ac:dyDescent="0.25">
      <c r="A691" s="32" t="str">
        <f>IF(Weighting!$P$19&gt;0,B691,"")</f>
        <v/>
      </c>
      <c r="B691">
        <f>Weighting!$C$19</f>
        <v>2.024</v>
      </c>
      <c r="C691">
        <f>Weighting!$F$19</f>
        <v>0</v>
      </c>
      <c r="D691" t="b">
        <f>IF(C691=1,'Data Transformation'!$G$3+0.5*'Data Transformation'!$W$25,IF(C692=1,D692-'Data Transformation'!$W$25,FALSE))</f>
        <v>0</v>
      </c>
      <c r="E691" t="str">
        <f t="array" ref="E691">IF(ISLOGICAL(D691),"",FREQUENCY(IF('Data Transformation'!$B$425:$B$8425='Bin Analysis'!$B675,'Data Transformation'!$G$425:$G$8425),D691))</f>
        <v/>
      </c>
      <c r="F691" t="str">
        <f t="shared" si="84"/>
        <v/>
      </c>
      <c r="G691">
        <f>Weighting!$H$19</f>
        <v>0</v>
      </c>
      <c r="H691">
        <f t="array" ref="H691">FREQUENCY(IF('Data Transformation'!$B$4:$B$8425=B675,'Data Transformation'!$G$4:$G$8425),'Bin Analysis'!$B691)</f>
        <v>16</v>
      </c>
      <c r="I691">
        <f t="shared" si="85"/>
        <v>0</v>
      </c>
      <c r="J691">
        <f t="shared" si="86"/>
        <v>0</v>
      </c>
      <c r="K691">
        <f>J691*Weighting!$W$19</f>
        <v>0</v>
      </c>
      <c r="M691" s="14"/>
    </row>
    <row r="692" spans="1:25" x14ac:dyDescent="0.25">
      <c r="A692" s="32" t="str">
        <f>IF(Weighting!$P$20&gt;0,B692,"")</f>
        <v/>
      </c>
      <c r="B692">
        <f>Weighting!$C$20</f>
        <v>2.1550000000000002</v>
      </c>
      <c r="C692">
        <f>Weighting!$F$20</f>
        <v>0</v>
      </c>
      <c r="D692" t="b">
        <f>IF(C692=1,'Data Transformation'!$G$3+0.5*'Data Transformation'!$W$25,IF(C693=1,D693-'Data Transformation'!$W$25,FALSE))</f>
        <v>0</v>
      </c>
      <c r="E692" t="str">
        <f t="array" ref="E692">IF(ISLOGICAL(D692),"",FREQUENCY(IF('Data Transformation'!$B$425:$B$8425='Bin Analysis'!$B675,'Data Transformation'!$G$425:$G$8425),D692))</f>
        <v/>
      </c>
      <c r="F692" t="str">
        <f t="shared" si="84"/>
        <v/>
      </c>
      <c r="G692">
        <f>Weighting!$H$20</f>
        <v>0</v>
      </c>
      <c r="H692">
        <f t="array" ref="H692">FREQUENCY(IF('Data Transformation'!$B$4:$B$8425=B675,'Data Transformation'!$G$4:$G$8425),'Bin Analysis'!$B692)</f>
        <v>16</v>
      </c>
      <c r="I692">
        <f t="shared" si="85"/>
        <v>0</v>
      </c>
      <c r="J692">
        <f t="shared" si="86"/>
        <v>0</v>
      </c>
      <c r="K692">
        <f>J692*Weighting!$W$20</f>
        <v>0</v>
      </c>
      <c r="M692" s="14"/>
    </row>
    <row r="693" spans="1:25" x14ac:dyDescent="0.25">
      <c r="A693" s="32" t="str">
        <f>IF(Weighting!$P$21&gt;0,B693,"")</f>
        <v/>
      </c>
      <c r="B693">
        <f>Weighting!$C$21</f>
        <v>2.2860000000000005</v>
      </c>
      <c r="C693">
        <f>Weighting!$F$21</f>
        <v>0</v>
      </c>
      <c r="D693" t="b">
        <f>IF(C693=1,'Data Transformation'!$G$3+0.5*'Data Transformation'!$W$25,IF(C694=1,D694-'Data Transformation'!$W$25,FALSE))</f>
        <v>0</v>
      </c>
      <c r="E693" t="str">
        <f t="array" ref="E693">IF(ISLOGICAL(D693),"",FREQUENCY(IF('Data Transformation'!$B$425:$B$8425='Bin Analysis'!$B675,'Data Transformation'!$G$425:$G$8425),D693))</f>
        <v/>
      </c>
      <c r="F693" t="str">
        <f t="shared" si="84"/>
        <v/>
      </c>
      <c r="G693">
        <f>Weighting!$H$21</f>
        <v>0</v>
      </c>
      <c r="H693">
        <f t="array" ref="H693">FREQUENCY(IF('Data Transformation'!$B$4:$B$8425=B675,'Data Transformation'!$G$4:$G$8425),'Bin Analysis'!$B693)</f>
        <v>16</v>
      </c>
      <c r="I693">
        <f t="shared" si="85"/>
        <v>0</v>
      </c>
      <c r="J693">
        <f t="shared" si="86"/>
        <v>0</v>
      </c>
      <c r="K693">
        <f>J693*Weighting!$W$21</f>
        <v>0</v>
      </c>
      <c r="M693" s="14"/>
    </row>
    <row r="694" spans="1:25" x14ac:dyDescent="0.25">
      <c r="A694" s="32" t="str">
        <f>IF(Weighting!$P$22&gt;0,B694,"")</f>
        <v/>
      </c>
      <c r="B694">
        <f>Weighting!$C$22</f>
        <v>2.4170000000000007</v>
      </c>
      <c r="C694">
        <f>Weighting!$F$22</f>
        <v>0</v>
      </c>
      <c r="D694" t="b">
        <f>IF(C694=1,'Data Transformation'!$G$3+0.5*'Data Transformation'!$W$25,IF(C695=1,D695-'Data Transformation'!$W$25,FALSE))</f>
        <v>0</v>
      </c>
      <c r="E694" t="str">
        <f t="array" ref="E694">IF(ISLOGICAL(D694),"",FREQUENCY(IF('Data Transformation'!$B$425:$B$8425='Bin Analysis'!$B675,'Data Transformation'!$G$425:$G$8425),D694))</f>
        <v/>
      </c>
      <c r="F694" t="str">
        <f t="shared" si="84"/>
        <v/>
      </c>
      <c r="G694">
        <f>Weighting!$H$22</f>
        <v>0</v>
      </c>
      <c r="H694">
        <f t="array" ref="H694">FREQUENCY(IF('Data Transformation'!$B$4:$B$8425=B675,'Data Transformation'!$G$4:$G$8425),'Bin Analysis'!$B694)</f>
        <v>16</v>
      </c>
      <c r="I694">
        <f t="shared" si="85"/>
        <v>0</v>
      </c>
      <c r="J694">
        <f t="shared" si="86"/>
        <v>0</v>
      </c>
      <c r="K694">
        <f>J694*Weighting!$W$22</f>
        <v>0</v>
      </c>
      <c r="M694" s="14"/>
    </row>
    <row r="695" spans="1:25" x14ac:dyDescent="0.25">
      <c r="A695" s="32" t="str">
        <f>IF(Weighting!$P$23&gt;0,B695,"")</f>
        <v/>
      </c>
      <c r="B695">
        <f>Weighting!$C$23</f>
        <v>2.5480000000000009</v>
      </c>
      <c r="C695">
        <f>Weighting!$F$23</f>
        <v>0</v>
      </c>
      <c r="D695" t="b">
        <f>IF(C695=1,'Data Transformation'!$G$3+0.5*'Data Transformation'!$W$25,IF(C696=1,D696-'Data Transformation'!$W$25,FALSE))</f>
        <v>0</v>
      </c>
      <c r="E695" t="str">
        <f t="array" ref="E695">IF(ISLOGICAL(D695),"",FREQUENCY(IF('Data Transformation'!$B$425:$B$8425='Bin Analysis'!$B675,'Data Transformation'!$G$425:$G$8425),D695))</f>
        <v/>
      </c>
      <c r="F695" t="str">
        <f t="shared" si="84"/>
        <v/>
      </c>
      <c r="G695">
        <f>Weighting!$H$23</f>
        <v>0</v>
      </c>
      <c r="H695">
        <f t="array" ref="H695">FREQUENCY(IF('Data Transformation'!$B$4:$B$8425=B675,'Data Transformation'!$G$4:$G$8425),'Bin Analysis'!$B695)</f>
        <v>16</v>
      </c>
      <c r="I695">
        <f t="shared" si="85"/>
        <v>0</v>
      </c>
      <c r="J695">
        <f t="shared" si="86"/>
        <v>0</v>
      </c>
      <c r="K695">
        <f>J695*Weighting!$W$23</f>
        <v>0</v>
      </c>
      <c r="M695" s="14"/>
    </row>
    <row r="696" spans="1:25" x14ac:dyDescent="0.25">
      <c r="A696" s="32" t="str">
        <f>IF(Weighting!$P$24&gt;0,B696,"")</f>
        <v/>
      </c>
      <c r="B696">
        <f>Weighting!$C$24</f>
        <v>2.6790000000000012</v>
      </c>
      <c r="C696">
        <f>Weighting!$F$24</f>
        <v>0</v>
      </c>
      <c r="D696" t="b">
        <f>IF(C696=1,'Data Transformation'!$G$3+0.5*'Data Transformation'!$W$25,IF(C697=1,D697-'Data Transformation'!$W$25,FALSE))</f>
        <v>0</v>
      </c>
      <c r="E696" t="str">
        <f t="array" ref="E696">IF(ISLOGICAL(D696),"",FREQUENCY(IF('Data Transformation'!$B$425:$B$8425='Bin Analysis'!$B675,'Data Transformation'!$G$425:$G$8425),D696))</f>
        <v/>
      </c>
      <c r="F696" t="str">
        <f t="shared" si="84"/>
        <v/>
      </c>
      <c r="G696">
        <f>Weighting!$H$24</f>
        <v>0</v>
      </c>
      <c r="H696">
        <f t="array" ref="H696">FREQUENCY(IF('Data Transformation'!$B$4:$B$8425=B675,'Data Transformation'!$G$4:$G$8425),'Bin Analysis'!$B696)</f>
        <v>16</v>
      </c>
      <c r="I696">
        <f t="shared" si="85"/>
        <v>0</v>
      </c>
      <c r="J696">
        <f t="shared" si="86"/>
        <v>0</v>
      </c>
      <c r="K696">
        <f>J696*Weighting!$W$24</f>
        <v>0</v>
      </c>
      <c r="M696" s="14"/>
    </row>
    <row r="697" spans="1:25" x14ac:dyDescent="0.25">
      <c r="A697" s="32" t="str">
        <f>IF(Weighting!$P$25&gt;0,B697,"")</f>
        <v/>
      </c>
      <c r="B697">
        <f>Weighting!$C$25</f>
        <v>2.8100000000000014</v>
      </c>
      <c r="C697">
        <f>Weighting!$F$25</f>
        <v>0</v>
      </c>
      <c r="D697" t="b">
        <f>IF(C697=1,'Data Transformation'!$G$3+0.5*'Data Transformation'!$W$25,IF(C698=1,D698-'Data Transformation'!$W$25,FALSE))</f>
        <v>0</v>
      </c>
      <c r="E697" t="str">
        <f t="array" ref="E697">IF(ISLOGICAL(D697),"",FREQUENCY(IF('Data Transformation'!$B$425:$B$8425='Bin Analysis'!$B675,'Data Transformation'!$G$425:$G$8425),D697))</f>
        <v/>
      </c>
      <c r="F697" t="str">
        <f t="shared" si="84"/>
        <v/>
      </c>
      <c r="G697">
        <f>Weighting!$H$25</f>
        <v>0</v>
      </c>
      <c r="H697">
        <f t="array" ref="H697">FREQUENCY(IF('Data Transformation'!$B$4:$B$8425=B675,'Data Transformation'!$G$4:$G$8425),'Bin Analysis'!$B697)</f>
        <v>16</v>
      </c>
      <c r="I697">
        <f t="shared" si="85"/>
        <v>0</v>
      </c>
      <c r="J697">
        <f t="shared" si="86"/>
        <v>0</v>
      </c>
      <c r="K697">
        <f>J697*Weighting!$W$25</f>
        <v>0</v>
      </c>
      <c r="M697" s="14"/>
    </row>
    <row r="698" spans="1:25" x14ac:dyDescent="0.25">
      <c r="O698"/>
      <c r="P698"/>
      <c r="Q698"/>
      <c r="R698"/>
    </row>
    <row r="699" spans="1:25" ht="23.25" x14ac:dyDescent="0.35">
      <c r="A699" s="21" t="s">
        <v>0</v>
      </c>
      <c r="B699" s="21">
        <f>IFERROR(VLOOKUP(C699,'Data Transformation'!$L$6:$M$426,2,FALSE),"")</f>
        <v>29</v>
      </c>
      <c r="C699" s="21">
        <f>C675+1</f>
        <v>29</v>
      </c>
      <c r="D699" s="21"/>
      <c r="E699" s="21"/>
      <c r="F699" s="21"/>
      <c r="G699" s="21"/>
      <c r="H699" s="22"/>
      <c r="I699" s="22"/>
      <c r="J699" s="22"/>
      <c r="K699" s="21"/>
      <c r="L699" s="21">
        <f>B699</f>
        <v>29</v>
      </c>
      <c r="M699" s="23">
        <f>INDEX('Data Transformation'!$O$4:$O$424,MATCH($B699,'Data Transformation'!$M$4:$M$424,0),MATCH($M$2,'Data Transformation'!$O$3,0))</f>
        <v>13</v>
      </c>
      <c r="N699" s="27">
        <f>IF('Input and Summary Results'!$J$16="minimum",'Bin Analysis'!X700/(M699-1),'Bin Analysis'!Y699/('Bin Analysis'!M699-1))</f>
        <v>0</v>
      </c>
      <c r="O699" s="27">
        <f>IF(M699=FALSE,NA(),(VLOOKUP(1,C702:K721,4,FALSE))/(M699-1))</f>
        <v>0.83333333333333337</v>
      </c>
      <c r="P699" s="27">
        <f>IF(M699=FALSE,NA(),SUM(J702:J721)/Weighting!$S$5)</f>
        <v>0.3</v>
      </c>
      <c r="Q699" s="27">
        <f>IF(M699=FALSE,NA(),SUM(K702:K721)/Weighting!$S$6)</f>
        <v>0.2608695652173913</v>
      </c>
      <c r="R699" s="27">
        <f>IF(M699=FALSE,NA(),(VLOOKUP(1,G702:K721,3,FALSE))/(M699-1))</f>
        <v>0</v>
      </c>
      <c r="S699" s="22" t="str">
        <f>IF(M699=FALSE,NA(),IF(SUM(J702:J721)=2,"yes","no"))</f>
        <v>no</v>
      </c>
      <c r="X699" s="2" cm="2">
        <f t="array" ref="X699:X700">FREQUENCY(IF('Data Transformation'!$B$425:$B$6424='Bin Analysis'!L699,'Data Transformation'!$G$425:$G$6424),'Data Transformation'!$U$11)</f>
        <v>12</v>
      </c>
      <c r="Y699" s="2" cm="2">
        <f t="array" ref="Y699:Y700">FREQUENCY(IF('Data Transformation'!$B$425:$B$6424='Bin Analysis'!L699,'Data Transformation'!$G$425:$G$6424),'Data Transformation'!$U$12)</f>
        <v>2</v>
      </c>
    </row>
    <row r="700" spans="1:25" x14ac:dyDescent="0.25">
      <c r="A700" s="14" t="s">
        <v>66</v>
      </c>
      <c r="B700" t="s">
        <v>47</v>
      </c>
      <c r="C700" t="s">
        <v>5</v>
      </c>
      <c r="D700" t="s">
        <v>99</v>
      </c>
      <c r="E700" t="s">
        <v>100</v>
      </c>
      <c r="F700" t="s">
        <v>101</v>
      </c>
      <c r="G700" t="s">
        <v>69</v>
      </c>
      <c r="H700" t="s">
        <v>31</v>
      </c>
      <c r="I700" t="s">
        <v>32</v>
      </c>
      <c r="J700" t="s">
        <v>46</v>
      </c>
      <c r="K700" s="14" t="s">
        <v>45</v>
      </c>
      <c r="M700" s="14"/>
      <c r="X700" s="2">
        <v>0</v>
      </c>
      <c r="Y700" s="2">
        <v>10</v>
      </c>
    </row>
    <row r="701" spans="1:25" x14ac:dyDescent="0.25">
      <c r="A701" s="32"/>
      <c r="D701" t="b">
        <f>IF(C701=1,'Data Transformation'!$G$3+0.5*'Data Transformation'!$W$25,IF(C702=1,D702-'Data Transformation'!$W$25,FALSE))</f>
        <v>0</v>
      </c>
      <c r="E701" t="str">
        <f t="array" ref="E701">IF(ISLOGICAL(D701),"",FREQUENCY(IF('Data Transformation'!$B$425:$B$8425='Bin Analysis'!$B699,'Data Transformation'!$G$425:$G$8425),D701))</f>
        <v/>
      </c>
      <c r="F701" t="str">
        <f>IF(ISLOGICAL(D701),"",E701-E700)</f>
        <v/>
      </c>
      <c r="M701" s="14"/>
    </row>
    <row r="702" spans="1:25" x14ac:dyDescent="0.25">
      <c r="A702" s="32">
        <f>IF(Weighting!$P$6&gt;0,B702,"")</f>
        <v>0.32100000000000001</v>
      </c>
      <c r="B702">
        <f>Weighting!$C$6</f>
        <v>0.32100000000000001</v>
      </c>
      <c r="C702">
        <f>Weighting!$F$6</f>
        <v>0</v>
      </c>
      <c r="D702" t="b">
        <f>IF(C702=1,'Data Transformation'!$G$3+0.5*'Data Transformation'!$W$25,IF(C703=1,D703-'Data Transformation'!$W$25,FALSE))</f>
        <v>0</v>
      </c>
      <c r="E702" t="str">
        <f t="array" ref="E702">IF(ISLOGICAL(D702),"",FREQUENCY(IF('Data Transformation'!$B$425:$B$8425='Bin Analysis'!$B699,'Data Transformation'!$G$425:$G$8425),D702))</f>
        <v/>
      </c>
      <c r="F702" t="str">
        <f>IF(ISLOGICAL(D702),"",E702-E701)</f>
        <v/>
      </c>
      <c r="G702">
        <f>Weighting!$H$6</f>
        <v>1</v>
      </c>
      <c r="H702">
        <f t="array" ref="H702">FREQUENCY(IF('Data Transformation'!$B$4:$B$8425=B699,'Data Transformation'!$G$4:$G$8425),'Bin Analysis'!$B702)</f>
        <v>0</v>
      </c>
      <c r="I702">
        <f>H702-H701</f>
        <v>0</v>
      </c>
      <c r="J702">
        <f>IF(I702=0,0,1)</f>
        <v>0</v>
      </c>
      <c r="K702">
        <f>J702*Weighting!$W$6</f>
        <v>0</v>
      </c>
      <c r="M702" s="14"/>
    </row>
    <row r="703" spans="1:25" x14ac:dyDescent="0.25">
      <c r="A703" s="32">
        <f>IF(Weighting!$P$7&gt;0,B703,"")</f>
        <v>0.45200000000000001</v>
      </c>
      <c r="B703">
        <f>Weighting!$C$7</f>
        <v>0.45200000000000001</v>
      </c>
      <c r="C703">
        <f>Weighting!$F$7</f>
        <v>0</v>
      </c>
      <c r="D703" t="b">
        <f>IF(C703=1,'Data Transformation'!$G$3+0.5*'Data Transformation'!$W$25,IF(C704=1,D704-'Data Transformation'!$W$25,FALSE))</f>
        <v>0</v>
      </c>
      <c r="E703" t="str">
        <f t="array" ref="E703">IF(ISLOGICAL(D703),"",FREQUENCY(IF('Data Transformation'!$B$425:$B$8425='Bin Analysis'!$B699,'Data Transformation'!$G$425:$G$8425),D703))</f>
        <v/>
      </c>
      <c r="F703" t="str">
        <f t="shared" ref="F703:F721" si="87">IF(ISLOGICAL(D703),"",E703-E702)</f>
        <v/>
      </c>
      <c r="G703">
        <f>Weighting!$H$7</f>
        <v>0</v>
      </c>
      <c r="H703">
        <f t="array" ref="H703">FREQUENCY(IF('Data Transformation'!$B$4:$B$8425=B699,'Data Transformation'!$G$4:$G$8425),'Bin Analysis'!$B703)</f>
        <v>0</v>
      </c>
      <c r="I703">
        <f t="shared" ref="I703:I721" si="88">H703-H702</f>
        <v>0</v>
      </c>
      <c r="J703">
        <f>IF(I703=0,0,1)</f>
        <v>0</v>
      </c>
      <c r="K703">
        <f>J703*Weighting!$W$7</f>
        <v>0</v>
      </c>
      <c r="M703" s="14"/>
    </row>
    <row r="704" spans="1:25" x14ac:dyDescent="0.25">
      <c r="A704" s="32">
        <f>IF(Weighting!$P$8&gt;0,B704,"")</f>
        <v>0.58299999999999996</v>
      </c>
      <c r="B704">
        <f>Weighting!$C$8</f>
        <v>0.58299999999999996</v>
      </c>
      <c r="C704">
        <f>Weighting!$F$8</f>
        <v>0</v>
      </c>
      <c r="D704" t="b">
        <f>IF(C704=1,'Data Transformation'!$G$3+0.5*'Data Transformation'!$W$25,IF(C705=1,D705-'Data Transformation'!$W$25,FALSE))</f>
        <v>0</v>
      </c>
      <c r="E704" t="str">
        <f t="array" ref="E704">IF(ISLOGICAL(D704),"",FREQUENCY(IF('Data Transformation'!$B$425:$B$8425='Bin Analysis'!$B699,'Data Transformation'!$G$425:$G$8425),D704))</f>
        <v/>
      </c>
      <c r="F704" t="str">
        <f t="shared" si="87"/>
        <v/>
      </c>
      <c r="G704">
        <f>Weighting!$H$8</f>
        <v>0</v>
      </c>
      <c r="H704">
        <f t="array" ref="H704">FREQUENCY(IF('Data Transformation'!$B$4:$B$8425=B699,'Data Transformation'!$G$4:$G$8425),'Bin Analysis'!$B704)</f>
        <v>2</v>
      </c>
      <c r="I704">
        <f t="shared" si="88"/>
        <v>2</v>
      </c>
      <c r="J704">
        <f t="shared" ref="J704:J721" si="89">IF(I704=0,0,1)</f>
        <v>1</v>
      </c>
      <c r="K704">
        <f>J704*Weighting!$W$8</f>
        <v>3</v>
      </c>
      <c r="M704" s="14"/>
    </row>
    <row r="705" spans="1:13" x14ac:dyDescent="0.25">
      <c r="A705" s="32">
        <f>IF(Weighting!$P$9&gt;0,B705,"")</f>
        <v>0.71399999999999997</v>
      </c>
      <c r="B705" s="50">
        <f>Weighting!$C$9</f>
        <v>0.71399999999999997</v>
      </c>
      <c r="C705">
        <f>Weighting!$F$9</f>
        <v>0</v>
      </c>
      <c r="D705" t="b">
        <f>IF(C705=1,'Data Transformation'!$G$3+0.5*'Data Transformation'!$W$25,IF(C706=1,D706-'Data Transformation'!$W$25,FALSE))</f>
        <v>0</v>
      </c>
      <c r="E705" t="str">
        <f t="array" ref="E705">IF(ISLOGICAL(D705),"",FREQUENCY(IF('Data Transformation'!$B$425:$B$8425='Bin Analysis'!$B699,'Data Transformation'!$G$425:$G$8425),D705))</f>
        <v/>
      </c>
      <c r="F705" t="str">
        <f t="shared" si="87"/>
        <v/>
      </c>
      <c r="G705">
        <f>Weighting!$H$9</f>
        <v>0</v>
      </c>
      <c r="H705">
        <f t="array" ref="H705">FREQUENCY(IF('Data Transformation'!$B$4:$B$8425=B699,'Data Transformation'!$G$4:$G$8425),'Bin Analysis'!$B705)</f>
        <v>2</v>
      </c>
      <c r="I705">
        <f t="shared" si="88"/>
        <v>0</v>
      </c>
      <c r="J705">
        <f t="shared" si="89"/>
        <v>0</v>
      </c>
      <c r="K705">
        <f>J705*Weighting!$W$9</f>
        <v>0</v>
      </c>
      <c r="M705" s="14"/>
    </row>
    <row r="706" spans="1:13" x14ac:dyDescent="0.25">
      <c r="A706" s="32">
        <f>IF(Weighting!$P$10&gt;0,B706,"")</f>
        <v>0.84499999999999997</v>
      </c>
      <c r="B706">
        <f>Weighting!$C$10</f>
        <v>0.84499999999999997</v>
      </c>
      <c r="C706">
        <f>Weighting!$F$10</f>
        <v>0</v>
      </c>
      <c r="D706" t="b">
        <f>IF(C706=1,'Data Transformation'!$G$3+0.5*'Data Transformation'!$W$25,IF(C707=1,D707-'Data Transformation'!$W$25,FALSE))</f>
        <v>0</v>
      </c>
      <c r="E706" t="str">
        <f t="array" ref="E706">IF(ISLOGICAL(D706),"",FREQUENCY(IF('Data Transformation'!$B$425:$B$8425='Bin Analysis'!$B699,'Data Transformation'!$G$425:$G$8425),D706))</f>
        <v/>
      </c>
      <c r="F706" t="str">
        <f t="shared" si="87"/>
        <v/>
      </c>
      <c r="G706">
        <f>Weighting!$H$10</f>
        <v>0</v>
      </c>
      <c r="H706">
        <f t="array" ref="H706">FREQUENCY(IF('Data Transformation'!$B$4:$B$8425=B699,'Data Transformation'!$G$4:$G$8425),'Bin Analysis'!$B706)</f>
        <v>2</v>
      </c>
      <c r="I706">
        <f t="shared" si="88"/>
        <v>0</v>
      </c>
      <c r="J706">
        <f t="shared" si="89"/>
        <v>0</v>
      </c>
      <c r="K706">
        <f>J706*Weighting!$W$10</f>
        <v>0</v>
      </c>
      <c r="M706" s="14"/>
    </row>
    <row r="707" spans="1:13" x14ac:dyDescent="0.25">
      <c r="A707" s="32">
        <f>IF(Weighting!$P$11&gt;0,B707,"")</f>
        <v>0.97599999999999998</v>
      </c>
      <c r="B707">
        <f>Weighting!$C$11</f>
        <v>0.97599999999999998</v>
      </c>
      <c r="C707">
        <f>Weighting!$F$11</f>
        <v>0</v>
      </c>
      <c r="D707">
        <f>IF(C707=1,'Data Transformation'!$G$3+0.5*'Data Transformation'!$W$25,IF(C708=1,D708-'Data Transformation'!$W$25,FALSE))</f>
        <v>0.86899999999999999</v>
      </c>
      <c r="E707">
        <f t="array" ref="E707">IF(ISLOGICAL(D707),"",FREQUENCY(IF('Data Transformation'!$B$425:$B$8425='Bin Analysis'!$B699,'Data Transformation'!$G$425:$G$8425),D707))</f>
        <v>2</v>
      </c>
      <c r="F707" t="e">
        <f t="shared" si="87"/>
        <v>#VALUE!</v>
      </c>
      <c r="G707">
        <f>Weighting!$H$11</f>
        <v>0</v>
      </c>
      <c r="H707">
        <f t="array" ref="H707">FREQUENCY(IF('Data Transformation'!$B$4:$B$8425=B699,'Data Transformation'!$G$4:$G$8425),'Bin Analysis'!$B707)</f>
        <v>6</v>
      </c>
      <c r="I707">
        <f t="shared" si="88"/>
        <v>4</v>
      </c>
      <c r="J707">
        <f t="shared" si="89"/>
        <v>1</v>
      </c>
      <c r="K707">
        <f>J707*Weighting!$W$11</f>
        <v>2</v>
      </c>
      <c r="M707" s="14"/>
    </row>
    <row r="708" spans="1:13" x14ac:dyDescent="0.25">
      <c r="A708" s="32">
        <f>IF(Weighting!$P$12&gt;0,B708,"")</f>
        <v>1.107</v>
      </c>
      <c r="B708">
        <f>Weighting!$C$12</f>
        <v>1.107</v>
      </c>
      <c r="C708">
        <f>Weighting!$F$12</f>
        <v>1</v>
      </c>
      <c r="D708">
        <f>IF(C708=1,'Data Transformation'!$G$3+0.5*'Data Transformation'!$W$25,IF(C709=1,D709-'Data Transformation'!$W$25,FALSE))</f>
        <v>1.131</v>
      </c>
      <c r="E708">
        <f t="array" ref="E708">IF(ISLOGICAL(D708),"",FREQUENCY(IF('Data Transformation'!$B$425:$B$8425='Bin Analysis'!$B699,'Data Transformation'!$G$425:$G$8425),D708))</f>
        <v>12</v>
      </c>
      <c r="F708">
        <f t="shared" si="87"/>
        <v>10</v>
      </c>
      <c r="G708">
        <f>Weighting!$H$12</f>
        <v>0</v>
      </c>
      <c r="H708">
        <f t="array" ref="H708">FREQUENCY(IF('Data Transformation'!$B$4:$B$8425=B699,'Data Transformation'!$G$4:$G$8425),'Bin Analysis'!$B708)</f>
        <v>13</v>
      </c>
      <c r="I708">
        <f t="shared" si="88"/>
        <v>7</v>
      </c>
      <c r="J708">
        <f t="shared" si="89"/>
        <v>1</v>
      </c>
      <c r="K708">
        <f>J708*Weighting!$W$12</f>
        <v>1</v>
      </c>
      <c r="M708" s="14"/>
    </row>
    <row r="709" spans="1:13" x14ac:dyDescent="0.25">
      <c r="A709" s="32">
        <f>IF(Weighting!$P$13&gt;0,B709,"")</f>
        <v>1.238</v>
      </c>
      <c r="B709">
        <f>Weighting!$C$13</f>
        <v>1.238</v>
      </c>
      <c r="C709">
        <f>Weighting!$F$13</f>
        <v>0</v>
      </c>
      <c r="D709" t="b">
        <f>IF(C709=1,'Data Transformation'!$G$3+0.5*'Data Transformation'!$W$25,IF(C710=1,D710-'Data Transformation'!$W$25,FALSE))</f>
        <v>0</v>
      </c>
      <c r="E709" t="str">
        <f t="array" ref="E709">IF(ISLOGICAL(D709),"",FREQUENCY(IF('Data Transformation'!$B$425:$B$8425='Bin Analysis'!$B699,'Data Transformation'!$G$425:$G$8425),D709))</f>
        <v/>
      </c>
      <c r="F709" t="str">
        <f t="shared" si="87"/>
        <v/>
      </c>
      <c r="G709">
        <f>Weighting!$H$13</f>
        <v>0</v>
      </c>
      <c r="H709">
        <f t="array" ref="H709">FREQUENCY(IF('Data Transformation'!$B$4:$B$8425=B699,'Data Transformation'!$G$4:$G$8425),'Bin Analysis'!$B709)</f>
        <v>13</v>
      </c>
      <c r="I709">
        <f t="shared" si="88"/>
        <v>0</v>
      </c>
      <c r="J709">
        <f t="shared" si="89"/>
        <v>0</v>
      </c>
      <c r="K709">
        <f>J709*Weighting!$W$13</f>
        <v>0</v>
      </c>
      <c r="M709" s="14"/>
    </row>
    <row r="710" spans="1:13" x14ac:dyDescent="0.25">
      <c r="A710" s="32">
        <f>IF(Weighting!$P$14&gt;0,B710,"")</f>
        <v>1.369</v>
      </c>
      <c r="B710">
        <f>Weighting!$C$14</f>
        <v>1.369</v>
      </c>
      <c r="C710">
        <f>Weighting!$F$14</f>
        <v>0</v>
      </c>
      <c r="D710" t="b">
        <f>IF(C710=1,'Data Transformation'!$G$3+0.5*'Data Transformation'!$W$25,IF(C711=1,D711-'Data Transformation'!$W$25,FALSE))</f>
        <v>0</v>
      </c>
      <c r="E710" t="str">
        <f t="array" ref="E710">IF(ISLOGICAL(D710),"",FREQUENCY(IF('Data Transformation'!$B$425:$B$8425='Bin Analysis'!$B699,'Data Transformation'!$G$425:$G$8425),D710))</f>
        <v/>
      </c>
      <c r="F710" t="str">
        <f t="shared" si="87"/>
        <v/>
      </c>
      <c r="G710">
        <f>Weighting!$H$14</f>
        <v>0</v>
      </c>
      <c r="H710">
        <f t="array" ref="H710">FREQUENCY(IF('Data Transformation'!$B$4:$B$8425=B699,'Data Transformation'!$G$4:$G$8425),'Bin Analysis'!$B710)</f>
        <v>13</v>
      </c>
      <c r="I710">
        <f t="shared" si="88"/>
        <v>0</v>
      </c>
      <c r="J710">
        <f t="shared" si="89"/>
        <v>0</v>
      </c>
      <c r="K710">
        <f>J710*Weighting!$W$14</f>
        <v>0</v>
      </c>
      <c r="M710" s="14"/>
    </row>
    <row r="711" spans="1:13" x14ac:dyDescent="0.25">
      <c r="A711" s="32">
        <f>IF(Weighting!$P$15&gt;0,B711,"")</f>
        <v>1.5000009999999999</v>
      </c>
      <c r="B711">
        <f>Weighting!$C$15</f>
        <v>1.5000009999999999</v>
      </c>
      <c r="C711">
        <f>Weighting!$F$15</f>
        <v>0</v>
      </c>
      <c r="D711" t="b">
        <f>IF(C711=1,'Data Transformation'!$G$3+0.5*'Data Transformation'!$W$25,IF(C712=1,D712-'Data Transformation'!$W$25,FALSE))</f>
        <v>0</v>
      </c>
      <c r="E711" t="str">
        <f t="array" ref="E711">IF(ISLOGICAL(D711),"",FREQUENCY(IF('Data Transformation'!$B$425:$B$8425='Bin Analysis'!$B699,'Data Transformation'!$G$425:$G$8425),D711))</f>
        <v/>
      </c>
      <c r="F711" t="str">
        <f t="shared" si="87"/>
        <v/>
      </c>
      <c r="G711">
        <f>Weighting!$H$15</f>
        <v>0</v>
      </c>
      <c r="H711">
        <f t="array" ref="H711">FREQUENCY(IF('Data Transformation'!$B$4:$B$8425=B699,'Data Transformation'!$G$4:$G$8425),'Bin Analysis'!$B711)</f>
        <v>13</v>
      </c>
      <c r="I711">
        <f t="shared" si="88"/>
        <v>0</v>
      </c>
      <c r="J711">
        <f t="shared" si="89"/>
        <v>0</v>
      </c>
      <c r="K711">
        <f>J711*Weighting!$W$15</f>
        <v>0</v>
      </c>
      <c r="M711" s="14"/>
    </row>
    <row r="712" spans="1:13" x14ac:dyDescent="0.25">
      <c r="A712" s="32" t="str">
        <f>IF(Weighting!$P$16&gt;0,B712,"")</f>
        <v/>
      </c>
      <c r="B712">
        <f>Weighting!$C$16</f>
        <v>1.631</v>
      </c>
      <c r="C712">
        <f>Weighting!$F$16</f>
        <v>0</v>
      </c>
      <c r="D712" t="b">
        <f>IF(C712=1,'Data Transformation'!$G$3+0.5*'Data Transformation'!$W$25,IF(C713=1,D713-'Data Transformation'!$W$25,FALSE))</f>
        <v>0</v>
      </c>
      <c r="E712" t="str">
        <f t="array" ref="E712">IF(ISLOGICAL(D712),"",FREQUENCY(IF('Data Transformation'!$B$425:$B$8425='Bin Analysis'!$B699,'Data Transformation'!$G$425:$G$8425),D712))</f>
        <v/>
      </c>
      <c r="F712" t="str">
        <f t="shared" si="87"/>
        <v/>
      </c>
      <c r="G712">
        <f>Weighting!$H$16</f>
        <v>0</v>
      </c>
      <c r="H712">
        <f t="array" ref="H712">FREQUENCY(IF('Data Transformation'!$B$4:$B$8425=B699,'Data Transformation'!$G$4:$G$8425),'Bin Analysis'!$B712)</f>
        <v>13</v>
      </c>
      <c r="I712">
        <f t="shared" si="88"/>
        <v>0</v>
      </c>
      <c r="J712">
        <f t="shared" si="89"/>
        <v>0</v>
      </c>
      <c r="K712">
        <f>J712*Weighting!$W$16</f>
        <v>0</v>
      </c>
      <c r="M712" s="14"/>
    </row>
    <row r="713" spans="1:13" x14ac:dyDescent="0.25">
      <c r="A713" s="32" t="str">
        <f>IF(Weighting!$P$17&gt;0,B713,"")</f>
        <v/>
      </c>
      <c r="B713">
        <f>Weighting!$C$17</f>
        <v>1.762</v>
      </c>
      <c r="C713">
        <f>Weighting!$F$17</f>
        <v>0</v>
      </c>
      <c r="D713" t="b">
        <f>IF(C713=1,'Data Transformation'!$G$3+0.5*'Data Transformation'!$W$25,IF(C714=1,D714-'Data Transformation'!$W$25,FALSE))</f>
        <v>0</v>
      </c>
      <c r="E713" t="str">
        <f t="array" ref="E713">IF(ISLOGICAL(D713),"",FREQUENCY(IF('Data Transformation'!$B$425:$B$8425='Bin Analysis'!$B699,'Data Transformation'!$G$425:$G$8425),D713))</f>
        <v/>
      </c>
      <c r="F713" t="str">
        <f t="shared" si="87"/>
        <v/>
      </c>
      <c r="G713">
        <f>Weighting!$H$17</f>
        <v>0</v>
      </c>
      <c r="H713">
        <f t="array" ref="H713">FREQUENCY(IF('Data Transformation'!$B$4:$B$8425=B699,'Data Transformation'!$G$4:$G$8425),'Bin Analysis'!$B713)</f>
        <v>13</v>
      </c>
      <c r="I713">
        <f t="shared" si="88"/>
        <v>0</v>
      </c>
      <c r="J713">
        <f t="shared" si="89"/>
        <v>0</v>
      </c>
      <c r="K713">
        <f>J713*Weighting!$W$17</f>
        <v>0</v>
      </c>
      <c r="M713" s="14"/>
    </row>
    <row r="714" spans="1:13" x14ac:dyDescent="0.25">
      <c r="A714" s="32" t="str">
        <f>IF(Weighting!$P$18&gt;0,B714,"")</f>
        <v/>
      </c>
      <c r="B714">
        <f>Weighting!$C$18</f>
        <v>1.893</v>
      </c>
      <c r="C714">
        <f>Weighting!$F$18</f>
        <v>0</v>
      </c>
      <c r="D714" t="b">
        <f>IF(C714=1,'Data Transformation'!$G$3+0.5*'Data Transformation'!$W$25,IF(C715=1,D715-'Data Transformation'!$W$25,FALSE))</f>
        <v>0</v>
      </c>
      <c r="E714" t="str">
        <f t="array" ref="E714">IF(ISLOGICAL(D714),"",FREQUENCY(IF('Data Transformation'!$B$425:$B$8425='Bin Analysis'!$B699,'Data Transformation'!$G$425:$G$8425),D714))</f>
        <v/>
      </c>
      <c r="F714" t="str">
        <f t="shared" si="87"/>
        <v/>
      </c>
      <c r="G714">
        <f>Weighting!$H$18</f>
        <v>0</v>
      </c>
      <c r="H714">
        <f t="array" ref="H714">FREQUENCY(IF('Data Transformation'!$B$4:$B$8425=B699,'Data Transformation'!$G$4:$G$8425),'Bin Analysis'!$B714)</f>
        <v>13</v>
      </c>
      <c r="I714">
        <f t="shared" si="88"/>
        <v>0</v>
      </c>
      <c r="J714">
        <f t="shared" si="89"/>
        <v>0</v>
      </c>
      <c r="K714">
        <f>J714*Weighting!$W$18</f>
        <v>0</v>
      </c>
      <c r="M714" s="14"/>
    </row>
    <row r="715" spans="1:13" x14ac:dyDescent="0.25">
      <c r="A715" s="32" t="str">
        <f>IF(Weighting!$P$19&gt;0,B715,"")</f>
        <v/>
      </c>
      <c r="B715">
        <f>Weighting!$C$19</f>
        <v>2.024</v>
      </c>
      <c r="C715">
        <f>Weighting!$F$19</f>
        <v>0</v>
      </c>
      <c r="D715" t="b">
        <f>IF(C715=1,'Data Transformation'!$G$3+0.5*'Data Transformation'!$W$25,IF(C716=1,D716-'Data Transformation'!$W$25,FALSE))</f>
        <v>0</v>
      </c>
      <c r="E715" t="str">
        <f t="array" ref="E715">IF(ISLOGICAL(D715),"",FREQUENCY(IF('Data Transformation'!$B$425:$B$8425='Bin Analysis'!$B699,'Data Transformation'!$G$425:$G$8425),D715))</f>
        <v/>
      </c>
      <c r="F715" t="str">
        <f t="shared" si="87"/>
        <v/>
      </c>
      <c r="G715">
        <f>Weighting!$H$19</f>
        <v>0</v>
      </c>
      <c r="H715">
        <f t="array" ref="H715">FREQUENCY(IF('Data Transformation'!$B$4:$B$8425=B699,'Data Transformation'!$G$4:$G$8425),'Bin Analysis'!$B715)</f>
        <v>13</v>
      </c>
      <c r="I715">
        <f t="shared" si="88"/>
        <v>0</v>
      </c>
      <c r="J715">
        <f t="shared" si="89"/>
        <v>0</v>
      </c>
      <c r="K715">
        <f>J715*Weighting!$W$19</f>
        <v>0</v>
      </c>
      <c r="M715" s="14"/>
    </row>
    <row r="716" spans="1:13" x14ac:dyDescent="0.25">
      <c r="A716" s="32" t="str">
        <f>IF(Weighting!$P$20&gt;0,B716,"")</f>
        <v/>
      </c>
      <c r="B716">
        <f>Weighting!$C$20</f>
        <v>2.1550000000000002</v>
      </c>
      <c r="C716">
        <f>Weighting!$F$20</f>
        <v>0</v>
      </c>
      <c r="D716" t="b">
        <f>IF(C716=1,'Data Transformation'!$G$3+0.5*'Data Transformation'!$W$25,IF(C717=1,D717-'Data Transformation'!$W$25,FALSE))</f>
        <v>0</v>
      </c>
      <c r="E716" t="str">
        <f t="array" ref="E716">IF(ISLOGICAL(D716),"",FREQUENCY(IF('Data Transformation'!$B$425:$B$8425='Bin Analysis'!$B699,'Data Transformation'!$G$425:$G$8425),D716))</f>
        <v/>
      </c>
      <c r="F716" t="str">
        <f t="shared" si="87"/>
        <v/>
      </c>
      <c r="G716">
        <f>Weighting!$H$20</f>
        <v>0</v>
      </c>
      <c r="H716">
        <f t="array" ref="H716">FREQUENCY(IF('Data Transformation'!$B$4:$B$8425=B699,'Data Transformation'!$G$4:$G$8425),'Bin Analysis'!$B716)</f>
        <v>13</v>
      </c>
      <c r="I716">
        <f t="shared" si="88"/>
        <v>0</v>
      </c>
      <c r="J716">
        <f t="shared" si="89"/>
        <v>0</v>
      </c>
      <c r="K716">
        <f>J716*Weighting!$W$20</f>
        <v>0</v>
      </c>
      <c r="M716" s="14"/>
    </row>
    <row r="717" spans="1:13" x14ac:dyDescent="0.25">
      <c r="A717" s="32" t="str">
        <f>IF(Weighting!$P$21&gt;0,B717,"")</f>
        <v/>
      </c>
      <c r="B717">
        <f>Weighting!$C$21</f>
        <v>2.2860000000000005</v>
      </c>
      <c r="C717">
        <f>Weighting!$F$21</f>
        <v>0</v>
      </c>
      <c r="D717" t="b">
        <f>IF(C717=1,'Data Transformation'!$G$3+0.5*'Data Transformation'!$W$25,IF(C718=1,D718-'Data Transformation'!$W$25,FALSE))</f>
        <v>0</v>
      </c>
      <c r="E717" t="str">
        <f t="array" ref="E717">IF(ISLOGICAL(D717),"",FREQUENCY(IF('Data Transformation'!$B$425:$B$8425='Bin Analysis'!$B699,'Data Transformation'!$G$425:$G$8425),D717))</f>
        <v/>
      </c>
      <c r="F717" t="str">
        <f t="shared" si="87"/>
        <v/>
      </c>
      <c r="G717">
        <f>Weighting!$H$21</f>
        <v>0</v>
      </c>
      <c r="H717">
        <f t="array" ref="H717">FREQUENCY(IF('Data Transformation'!$B$4:$B$8425=B699,'Data Transformation'!$G$4:$G$8425),'Bin Analysis'!$B717)</f>
        <v>13</v>
      </c>
      <c r="I717">
        <f t="shared" si="88"/>
        <v>0</v>
      </c>
      <c r="J717">
        <f t="shared" si="89"/>
        <v>0</v>
      </c>
      <c r="K717">
        <f>J717*Weighting!$W$21</f>
        <v>0</v>
      </c>
      <c r="M717" s="14"/>
    </row>
    <row r="718" spans="1:13" x14ac:dyDescent="0.25">
      <c r="A718" s="32" t="str">
        <f>IF(Weighting!$P$22&gt;0,B718,"")</f>
        <v/>
      </c>
      <c r="B718">
        <f>Weighting!$C$22</f>
        <v>2.4170000000000007</v>
      </c>
      <c r="C718">
        <f>Weighting!$F$22</f>
        <v>0</v>
      </c>
      <c r="D718" t="b">
        <f>IF(C718=1,'Data Transformation'!$G$3+0.5*'Data Transformation'!$W$25,IF(C719=1,D719-'Data Transformation'!$W$25,FALSE))</f>
        <v>0</v>
      </c>
      <c r="E718" t="str">
        <f t="array" ref="E718">IF(ISLOGICAL(D718),"",FREQUENCY(IF('Data Transformation'!$B$425:$B$8425='Bin Analysis'!$B699,'Data Transformation'!$G$425:$G$8425),D718))</f>
        <v/>
      </c>
      <c r="F718" t="str">
        <f t="shared" si="87"/>
        <v/>
      </c>
      <c r="G718">
        <f>Weighting!$H$22</f>
        <v>0</v>
      </c>
      <c r="H718">
        <f t="array" ref="H718">FREQUENCY(IF('Data Transformation'!$B$4:$B$8425=B699,'Data Transformation'!$G$4:$G$8425),'Bin Analysis'!$B718)</f>
        <v>13</v>
      </c>
      <c r="I718">
        <f t="shared" si="88"/>
        <v>0</v>
      </c>
      <c r="J718">
        <f t="shared" si="89"/>
        <v>0</v>
      </c>
      <c r="K718">
        <f>J718*Weighting!$W$22</f>
        <v>0</v>
      </c>
      <c r="M718" s="14"/>
    </row>
    <row r="719" spans="1:13" x14ac:dyDescent="0.25">
      <c r="A719" s="32" t="str">
        <f>IF(Weighting!$P$23&gt;0,B719,"")</f>
        <v/>
      </c>
      <c r="B719">
        <f>Weighting!$C$23</f>
        <v>2.5480000000000009</v>
      </c>
      <c r="C719">
        <f>Weighting!$F$23</f>
        <v>0</v>
      </c>
      <c r="D719" t="b">
        <f>IF(C719=1,'Data Transformation'!$G$3+0.5*'Data Transformation'!$W$25,IF(C720=1,D720-'Data Transformation'!$W$25,FALSE))</f>
        <v>0</v>
      </c>
      <c r="E719" t="str">
        <f t="array" ref="E719">IF(ISLOGICAL(D719),"",FREQUENCY(IF('Data Transformation'!$B$425:$B$8425='Bin Analysis'!$B699,'Data Transformation'!$G$425:$G$8425),D719))</f>
        <v/>
      </c>
      <c r="F719" t="str">
        <f t="shared" si="87"/>
        <v/>
      </c>
      <c r="G719">
        <f>Weighting!$H$23</f>
        <v>0</v>
      </c>
      <c r="H719">
        <f t="array" ref="H719">FREQUENCY(IF('Data Transformation'!$B$4:$B$8425=B699,'Data Transformation'!$G$4:$G$8425),'Bin Analysis'!$B719)</f>
        <v>13</v>
      </c>
      <c r="I719">
        <f t="shared" si="88"/>
        <v>0</v>
      </c>
      <c r="J719">
        <f t="shared" si="89"/>
        <v>0</v>
      </c>
      <c r="K719">
        <f>J719*Weighting!$W$23</f>
        <v>0</v>
      </c>
      <c r="M719" s="14"/>
    </row>
    <row r="720" spans="1:13" x14ac:dyDescent="0.25">
      <c r="A720" s="32" t="str">
        <f>IF(Weighting!$P$24&gt;0,B720,"")</f>
        <v/>
      </c>
      <c r="B720">
        <f>Weighting!$C$24</f>
        <v>2.6790000000000012</v>
      </c>
      <c r="C720">
        <f>Weighting!$F$24</f>
        <v>0</v>
      </c>
      <c r="D720" t="b">
        <f>IF(C720=1,'Data Transformation'!$G$3+0.5*'Data Transformation'!$W$25,IF(C721=1,D721-'Data Transformation'!$W$25,FALSE))</f>
        <v>0</v>
      </c>
      <c r="E720" t="str">
        <f t="array" ref="E720">IF(ISLOGICAL(D720),"",FREQUENCY(IF('Data Transformation'!$B$425:$B$8425='Bin Analysis'!$B699,'Data Transformation'!$G$425:$G$8425),D720))</f>
        <v/>
      </c>
      <c r="F720" t="str">
        <f t="shared" si="87"/>
        <v/>
      </c>
      <c r="G720">
        <f>Weighting!$H$24</f>
        <v>0</v>
      </c>
      <c r="H720">
        <f t="array" ref="H720">FREQUENCY(IF('Data Transformation'!$B$4:$B$8425=B699,'Data Transformation'!$G$4:$G$8425),'Bin Analysis'!$B720)</f>
        <v>13</v>
      </c>
      <c r="I720">
        <f t="shared" si="88"/>
        <v>0</v>
      </c>
      <c r="J720">
        <f t="shared" si="89"/>
        <v>0</v>
      </c>
      <c r="K720">
        <f>J720*Weighting!$W$24</f>
        <v>0</v>
      </c>
      <c r="M720" s="14"/>
    </row>
    <row r="721" spans="1:25" x14ac:dyDescent="0.25">
      <c r="A721" s="32" t="str">
        <f>IF(Weighting!$P$25&gt;0,B721,"")</f>
        <v/>
      </c>
      <c r="B721">
        <f>Weighting!$C$25</f>
        <v>2.8100000000000014</v>
      </c>
      <c r="C721">
        <f>Weighting!$F$25</f>
        <v>0</v>
      </c>
      <c r="D721" t="b">
        <f>IF(C721=1,'Data Transformation'!$G$3+0.5*'Data Transformation'!$W$25,IF(C722=1,D722-'Data Transformation'!$W$25,FALSE))</f>
        <v>0</v>
      </c>
      <c r="E721" t="str">
        <f t="array" ref="E721">IF(ISLOGICAL(D721),"",FREQUENCY(IF('Data Transformation'!$B$425:$B$8425='Bin Analysis'!$B699,'Data Transformation'!$G$425:$G$8425),D721))</f>
        <v/>
      </c>
      <c r="F721" t="str">
        <f t="shared" si="87"/>
        <v/>
      </c>
      <c r="G721">
        <f>Weighting!$H$25</f>
        <v>0</v>
      </c>
      <c r="H721">
        <f t="array" ref="H721">FREQUENCY(IF('Data Transformation'!$B$4:$B$8425=B699,'Data Transformation'!$G$4:$G$8425),'Bin Analysis'!$B721)</f>
        <v>13</v>
      </c>
      <c r="I721">
        <f t="shared" si="88"/>
        <v>0</v>
      </c>
      <c r="J721">
        <f t="shared" si="89"/>
        <v>0</v>
      </c>
      <c r="K721">
        <f>J721*Weighting!$W$25</f>
        <v>0</v>
      </c>
      <c r="M721" s="14"/>
    </row>
    <row r="722" spans="1:25" x14ac:dyDescent="0.25">
      <c r="N722" s="55"/>
      <c r="O722"/>
      <c r="P722"/>
      <c r="Q722"/>
      <c r="R722"/>
    </row>
    <row r="723" spans="1:25" ht="23.25" x14ac:dyDescent="0.35">
      <c r="A723" s="21" t="s">
        <v>0</v>
      </c>
      <c r="B723" s="21">
        <f>IFERROR(VLOOKUP(C723,'Data Transformation'!$L$6:$M$426,2,FALSE),"")</f>
        <v>30</v>
      </c>
      <c r="C723" s="21">
        <f>C699+1</f>
        <v>30</v>
      </c>
      <c r="D723" s="21"/>
      <c r="E723" s="21"/>
      <c r="F723" s="21"/>
      <c r="G723" s="21"/>
      <c r="H723" s="22"/>
      <c r="I723" s="22"/>
      <c r="J723" s="22"/>
      <c r="K723" s="21"/>
      <c r="L723" s="21">
        <f>B723</f>
        <v>30</v>
      </c>
      <c r="M723" s="23">
        <f>INDEX('Data Transformation'!$O$4:$O$424,MATCH($B723,'Data Transformation'!$M$4:$M$424,0),MATCH($M$2,'Data Transformation'!$O$3,0))</f>
        <v>18</v>
      </c>
      <c r="N723" s="27">
        <f>IF('Input and Summary Results'!$J$16="minimum",'Bin Analysis'!X724/(M723-1),'Bin Analysis'!Y723/('Bin Analysis'!M723-1))</f>
        <v>0</v>
      </c>
      <c r="O723" s="27">
        <f>IF(M723=FALSE,NA(),(VLOOKUP(1,C726:K745,4,FALSE))/(M723-1))</f>
        <v>0.82352941176470584</v>
      </c>
      <c r="P723" s="27">
        <f>IF(M723=FALSE,NA(),SUM(J726:J745)/Weighting!$S$5)</f>
        <v>0.5</v>
      </c>
      <c r="Q723" s="27">
        <f>IF(M723=FALSE,NA(),SUM(K726:K745)/Weighting!$S$6)</f>
        <v>0.39130434782608697</v>
      </c>
      <c r="R723" s="27">
        <f>IF(M723=FALSE,NA(),(VLOOKUP(1,G726:K745,3,FALSE))/(M723-1))</f>
        <v>5.8823529411764705E-2</v>
      </c>
      <c r="S723" s="22" t="str">
        <f>IF(M723=FALSE,NA(),IF(SUM(J726:J745)=2,"yes","no"))</f>
        <v>no</v>
      </c>
      <c r="X723" s="2" cm="2">
        <f t="array" ref="X723:X724">FREQUENCY(IF('Data Transformation'!$B$425:$B$6424='Bin Analysis'!L723,'Data Transformation'!$G$425:$G$6424),'Data Transformation'!$U$11)</f>
        <v>17</v>
      </c>
      <c r="Y723" s="2" cm="2">
        <f t="array" ref="Y723:Y724">FREQUENCY(IF('Data Transformation'!$B$425:$B$6424='Bin Analysis'!L723,'Data Transformation'!$G$425:$G$6424),'Data Transformation'!$U$12)</f>
        <v>3</v>
      </c>
    </row>
    <row r="724" spans="1:25" x14ac:dyDescent="0.25">
      <c r="A724" s="14" t="s">
        <v>66</v>
      </c>
      <c r="B724" t="s">
        <v>47</v>
      </c>
      <c r="C724" t="s">
        <v>5</v>
      </c>
      <c r="D724" t="s">
        <v>99</v>
      </c>
      <c r="E724" t="s">
        <v>100</v>
      </c>
      <c r="F724" t="s">
        <v>101</v>
      </c>
      <c r="G724" t="s">
        <v>69</v>
      </c>
      <c r="H724" t="s">
        <v>31</v>
      </c>
      <c r="I724" t="s">
        <v>32</v>
      </c>
      <c r="J724" t="s">
        <v>46</v>
      </c>
      <c r="K724" s="14" t="s">
        <v>45</v>
      </c>
      <c r="M724" s="14"/>
      <c r="X724" s="2">
        <v>0</v>
      </c>
      <c r="Y724" s="2">
        <v>14</v>
      </c>
    </row>
    <row r="725" spans="1:25" x14ac:dyDescent="0.25">
      <c r="A725" s="32"/>
      <c r="D725" t="b">
        <f>IF(C725=1,'Data Transformation'!$G$3+0.5*'Data Transformation'!$W$25,IF(C726=1,D726-'Data Transformation'!$W$25,FALSE))</f>
        <v>0</v>
      </c>
      <c r="E725" t="str">
        <f t="array" ref="E725">IF(ISLOGICAL(D725),"",FREQUENCY(IF('Data Transformation'!$B$425:$B$8425='Bin Analysis'!$B723,'Data Transformation'!$G$425:$G$8425),D725))</f>
        <v/>
      </c>
      <c r="F725" t="str">
        <f>IF(ISLOGICAL(D725),"",E725-E724)</f>
        <v/>
      </c>
      <c r="M725" s="14"/>
    </row>
    <row r="726" spans="1:25" x14ac:dyDescent="0.25">
      <c r="A726" s="32">
        <f>IF(Weighting!$P$6&gt;0,B726,"")</f>
        <v>0.32100000000000001</v>
      </c>
      <c r="B726">
        <f>Weighting!$C$6</f>
        <v>0.32100000000000001</v>
      </c>
      <c r="C726">
        <f>Weighting!$F$6</f>
        <v>0</v>
      </c>
      <c r="D726" t="b">
        <f>IF(C726=1,'Data Transformation'!$G$3+0.5*'Data Transformation'!$W$25,IF(C727=1,D727-'Data Transformation'!$W$25,FALSE))</f>
        <v>0</v>
      </c>
      <c r="E726" t="str">
        <f t="array" ref="E726">IF(ISLOGICAL(D726),"",FREQUENCY(IF('Data Transformation'!$B$425:$B$8425='Bin Analysis'!$B723,'Data Transformation'!$G$425:$G$8425),D726))</f>
        <v/>
      </c>
      <c r="F726" t="str">
        <f>IF(ISLOGICAL(D726),"",E726-E725)</f>
        <v/>
      </c>
      <c r="G726">
        <f>Weighting!$H$6</f>
        <v>1</v>
      </c>
      <c r="H726">
        <f t="array" ref="H726">FREQUENCY(IF('Data Transformation'!$B$4:$B$8425=B723,'Data Transformation'!$G$4:$G$8425),'Bin Analysis'!$B726)</f>
        <v>1</v>
      </c>
      <c r="I726">
        <f>H726-H725</f>
        <v>1</v>
      </c>
      <c r="J726">
        <f>IF(I726=0,0,1)</f>
        <v>1</v>
      </c>
      <c r="K726">
        <f>J726*Weighting!$W$6</f>
        <v>1</v>
      </c>
      <c r="M726" s="14"/>
    </row>
    <row r="727" spans="1:25" x14ac:dyDescent="0.25">
      <c r="A727" s="32">
        <f>IF(Weighting!$P$7&gt;0,B727,"")</f>
        <v>0.45200000000000001</v>
      </c>
      <c r="B727">
        <f>Weighting!$C$7</f>
        <v>0.45200000000000001</v>
      </c>
      <c r="C727">
        <f>Weighting!$F$7</f>
        <v>0</v>
      </c>
      <c r="D727" t="b">
        <f>IF(C727=1,'Data Transformation'!$G$3+0.5*'Data Transformation'!$W$25,IF(C728=1,D728-'Data Transformation'!$W$25,FALSE))</f>
        <v>0</v>
      </c>
      <c r="E727" t="str">
        <f t="array" ref="E727">IF(ISLOGICAL(D727),"",FREQUENCY(IF('Data Transformation'!$B$425:$B$8425='Bin Analysis'!$B723,'Data Transformation'!$G$425:$G$8425),D727))</f>
        <v/>
      </c>
      <c r="F727" t="str">
        <f t="shared" ref="F727:F745" si="90">IF(ISLOGICAL(D727),"",E727-E726)</f>
        <v/>
      </c>
      <c r="G727">
        <f>Weighting!$H$7</f>
        <v>0</v>
      </c>
      <c r="H727">
        <f t="array" ref="H727">FREQUENCY(IF('Data Transformation'!$B$4:$B$8425=B723,'Data Transformation'!$G$4:$G$8425),'Bin Analysis'!$B727)</f>
        <v>2</v>
      </c>
      <c r="I727">
        <f t="shared" ref="I727:I745" si="91">H727-H726</f>
        <v>1</v>
      </c>
      <c r="J727">
        <f>IF(I727=0,0,1)</f>
        <v>1</v>
      </c>
      <c r="K727">
        <f>J727*Weighting!$W$7</f>
        <v>2</v>
      </c>
      <c r="M727" s="14"/>
    </row>
    <row r="728" spans="1:25" x14ac:dyDescent="0.25">
      <c r="A728" s="32">
        <f>IF(Weighting!$P$8&gt;0,B728,"")</f>
        <v>0.58299999999999996</v>
      </c>
      <c r="B728">
        <f>Weighting!$C$8</f>
        <v>0.58299999999999996</v>
      </c>
      <c r="C728">
        <f>Weighting!$F$8</f>
        <v>0</v>
      </c>
      <c r="D728" t="b">
        <f>IF(C728=1,'Data Transformation'!$G$3+0.5*'Data Transformation'!$W$25,IF(C729=1,D729-'Data Transformation'!$W$25,FALSE))</f>
        <v>0</v>
      </c>
      <c r="E728" t="str">
        <f t="array" ref="E728">IF(ISLOGICAL(D728),"",FREQUENCY(IF('Data Transformation'!$B$425:$B$8425='Bin Analysis'!$B723,'Data Transformation'!$G$425:$G$8425),D728))</f>
        <v/>
      </c>
      <c r="F728" t="str">
        <f t="shared" si="90"/>
        <v/>
      </c>
      <c r="G728">
        <f>Weighting!$H$8</f>
        <v>0</v>
      </c>
      <c r="H728">
        <f t="array" ref="H728">FREQUENCY(IF('Data Transformation'!$B$4:$B$8425=B723,'Data Transformation'!$G$4:$G$8425),'Bin Analysis'!$B728)</f>
        <v>2</v>
      </c>
      <c r="I728">
        <f t="shared" si="91"/>
        <v>0</v>
      </c>
      <c r="J728">
        <f t="shared" ref="J728:J745" si="92">IF(I728=0,0,1)</f>
        <v>0</v>
      </c>
      <c r="K728">
        <f>J728*Weighting!$W$8</f>
        <v>0</v>
      </c>
      <c r="M728" s="14"/>
    </row>
    <row r="729" spans="1:25" x14ac:dyDescent="0.25">
      <c r="A729" s="32">
        <f>IF(Weighting!$P$9&gt;0,B729,"")</f>
        <v>0.71399999999999997</v>
      </c>
      <c r="B729" s="50">
        <f>Weighting!$C$9</f>
        <v>0.71399999999999997</v>
      </c>
      <c r="C729">
        <f>Weighting!$F$9</f>
        <v>0</v>
      </c>
      <c r="D729" t="b">
        <f>IF(C729=1,'Data Transformation'!$G$3+0.5*'Data Transformation'!$W$25,IF(C730=1,D730-'Data Transformation'!$W$25,FALSE))</f>
        <v>0</v>
      </c>
      <c r="E729" t="str">
        <f t="array" ref="E729">IF(ISLOGICAL(D729),"",FREQUENCY(IF('Data Transformation'!$B$425:$B$8425='Bin Analysis'!$B723,'Data Transformation'!$G$425:$G$8425),D729))</f>
        <v/>
      </c>
      <c r="F729" t="str">
        <f t="shared" si="90"/>
        <v/>
      </c>
      <c r="G729">
        <f>Weighting!$H$9</f>
        <v>0</v>
      </c>
      <c r="H729">
        <f t="array" ref="H729">FREQUENCY(IF('Data Transformation'!$B$4:$B$8425=B723,'Data Transformation'!$G$4:$G$8425),'Bin Analysis'!$B729)</f>
        <v>3</v>
      </c>
      <c r="I729">
        <f t="shared" si="91"/>
        <v>1</v>
      </c>
      <c r="J729">
        <f t="shared" si="92"/>
        <v>1</v>
      </c>
      <c r="K729">
        <f>J729*Weighting!$W$9</f>
        <v>3</v>
      </c>
      <c r="M729" s="14"/>
    </row>
    <row r="730" spans="1:25" x14ac:dyDescent="0.25">
      <c r="A730" s="32">
        <f>IF(Weighting!$P$10&gt;0,B730,"")</f>
        <v>0.84499999999999997</v>
      </c>
      <c r="B730">
        <f>Weighting!$C$10</f>
        <v>0.84499999999999997</v>
      </c>
      <c r="C730">
        <f>Weighting!$F$10</f>
        <v>0</v>
      </c>
      <c r="D730" t="b">
        <f>IF(C730=1,'Data Transformation'!$G$3+0.5*'Data Transformation'!$W$25,IF(C731=1,D731-'Data Transformation'!$W$25,FALSE))</f>
        <v>0</v>
      </c>
      <c r="E730" t="str">
        <f t="array" ref="E730">IF(ISLOGICAL(D730),"",FREQUENCY(IF('Data Transformation'!$B$425:$B$8425='Bin Analysis'!$B723,'Data Transformation'!$G$425:$G$8425),D730))</f>
        <v/>
      </c>
      <c r="F730" t="str">
        <f t="shared" si="90"/>
        <v/>
      </c>
      <c r="G730">
        <f>Weighting!$H$10</f>
        <v>0</v>
      </c>
      <c r="H730">
        <f t="array" ref="H730">FREQUENCY(IF('Data Transformation'!$B$4:$B$8425=B723,'Data Transformation'!$G$4:$G$8425),'Bin Analysis'!$B730)</f>
        <v>3</v>
      </c>
      <c r="I730">
        <f t="shared" si="91"/>
        <v>0</v>
      </c>
      <c r="J730">
        <f t="shared" si="92"/>
        <v>0</v>
      </c>
      <c r="K730">
        <f>J730*Weighting!$W$10</f>
        <v>0</v>
      </c>
      <c r="M730" s="14"/>
    </row>
    <row r="731" spans="1:25" x14ac:dyDescent="0.25">
      <c r="A731" s="32">
        <f>IF(Weighting!$P$11&gt;0,B731,"")</f>
        <v>0.97599999999999998</v>
      </c>
      <c r="B731">
        <f>Weighting!$C$11</f>
        <v>0.97599999999999998</v>
      </c>
      <c r="C731">
        <f>Weighting!$F$11</f>
        <v>0</v>
      </c>
      <c r="D731">
        <f>IF(C731=1,'Data Transformation'!$G$3+0.5*'Data Transformation'!$W$25,IF(C732=1,D732-'Data Transformation'!$W$25,FALSE))</f>
        <v>0.86899999999999999</v>
      </c>
      <c r="E731">
        <f t="array" ref="E731">IF(ISLOGICAL(D731),"",FREQUENCY(IF('Data Transformation'!$B$425:$B$8425='Bin Analysis'!$B723,'Data Transformation'!$G$425:$G$8425),D731))</f>
        <v>3</v>
      </c>
      <c r="F731" t="e">
        <f t="shared" si="90"/>
        <v>#VALUE!</v>
      </c>
      <c r="G731">
        <f>Weighting!$H$11</f>
        <v>0</v>
      </c>
      <c r="H731">
        <f t="array" ref="H731">FREQUENCY(IF('Data Transformation'!$B$4:$B$8425=B723,'Data Transformation'!$G$4:$G$8425),'Bin Analysis'!$B731)</f>
        <v>9</v>
      </c>
      <c r="I731">
        <f t="shared" si="91"/>
        <v>6</v>
      </c>
      <c r="J731">
        <f t="shared" si="92"/>
        <v>1</v>
      </c>
      <c r="K731">
        <f>J731*Weighting!$W$11</f>
        <v>2</v>
      </c>
      <c r="M731" s="14"/>
    </row>
    <row r="732" spans="1:25" x14ac:dyDescent="0.25">
      <c r="A732" s="32">
        <f>IF(Weighting!$P$12&gt;0,B732,"")</f>
        <v>1.107</v>
      </c>
      <c r="B732">
        <f>Weighting!$C$12</f>
        <v>1.107</v>
      </c>
      <c r="C732">
        <f>Weighting!$F$12</f>
        <v>1</v>
      </c>
      <c r="D732">
        <f>IF(C732=1,'Data Transformation'!$G$3+0.5*'Data Transformation'!$W$25,IF(C733=1,D733-'Data Transformation'!$W$25,FALSE))</f>
        <v>1.131</v>
      </c>
      <c r="E732">
        <f t="array" ref="E732">IF(ISLOGICAL(D732),"",FREQUENCY(IF('Data Transformation'!$B$425:$B$8425='Bin Analysis'!$B723,'Data Transformation'!$G$425:$G$8425),D732))</f>
        <v>17</v>
      </c>
      <c r="F732">
        <f t="shared" si="90"/>
        <v>14</v>
      </c>
      <c r="G732">
        <f>Weighting!$H$12</f>
        <v>0</v>
      </c>
      <c r="H732">
        <f t="array" ref="H732">FREQUENCY(IF('Data Transformation'!$B$4:$B$8425=B723,'Data Transformation'!$G$4:$G$8425),'Bin Analysis'!$B732)</f>
        <v>18</v>
      </c>
      <c r="I732">
        <f t="shared" si="91"/>
        <v>9</v>
      </c>
      <c r="J732">
        <f t="shared" si="92"/>
        <v>1</v>
      </c>
      <c r="K732">
        <f>J732*Weighting!$W$12</f>
        <v>1</v>
      </c>
      <c r="M732" s="14"/>
    </row>
    <row r="733" spans="1:25" x14ac:dyDescent="0.25">
      <c r="A733" s="32">
        <f>IF(Weighting!$P$13&gt;0,B733,"")</f>
        <v>1.238</v>
      </c>
      <c r="B733">
        <f>Weighting!$C$13</f>
        <v>1.238</v>
      </c>
      <c r="C733">
        <f>Weighting!$F$13</f>
        <v>0</v>
      </c>
      <c r="D733" t="b">
        <f>IF(C733=1,'Data Transformation'!$G$3+0.5*'Data Transformation'!$W$25,IF(C734=1,D734-'Data Transformation'!$W$25,FALSE))</f>
        <v>0</v>
      </c>
      <c r="E733" t="str">
        <f t="array" ref="E733">IF(ISLOGICAL(D733),"",FREQUENCY(IF('Data Transformation'!$B$425:$B$8425='Bin Analysis'!$B723,'Data Transformation'!$G$425:$G$8425),D733))</f>
        <v/>
      </c>
      <c r="F733" t="str">
        <f t="shared" si="90"/>
        <v/>
      </c>
      <c r="G733">
        <f>Weighting!$H$13</f>
        <v>0</v>
      </c>
      <c r="H733">
        <f t="array" ref="H733">FREQUENCY(IF('Data Transformation'!$B$4:$B$8425=B723,'Data Transformation'!$G$4:$G$8425),'Bin Analysis'!$B733)</f>
        <v>18</v>
      </c>
      <c r="I733">
        <f t="shared" si="91"/>
        <v>0</v>
      </c>
      <c r="J733">
        <f t="shared" si="92"/>
        <v>0</v>
      </c>
      <c r="K733">
        <f>J733*Weighting!$W$13</f>
        <v>0</v>
      </c>
      <c r="M733" s="14"/>
    </row>
    <row r="734" spans="1:25" x14ac:dyDescent="0.25">
      <c r="A734" s="32">
        <f>IF(Weighting!$P$14&gt;0,B734,"")</f>
        <v>1.369</v>
      </c>
      <c r="B734">
        <f>Weighting!$C$14</f>
        <v>1.369</v>
      </c>
      <c r="C734">
        <f>Weighting!$F$14</f>
        <v>0</v>
      </c>
      <c r="D734" t="b">
        <f>IF(C734=1,'Data Transformation'!$G$3+0.5*'Data Transformation'!$W$25,IF(C735=1,D735-'Data Transformation'!$W$25,FALSE))</f>
        <v>0</v>
      </c>
      <c r="E734" t="str">
        <f t="array" ref="E734">IF(ISLOGICAL(D734),"",FREQUENCY(IF('Data Transformation'!$B$425:$B$8425='Bin Analysis'!$B723,'Data Transformation'!$G$425:$G$8425),D734))</f>
        <v/>
      </c>
      <c r="F734" t="str">
        <f t="shared" si="90"/>
        <v/>
      </c>
      <c r="G734">
        <f>Weighting!$H$14</f>
        <v>0</v>
      </c>
      <c r="H734">
        <f t="array" ref="H734">FREQUENCY(IF('Data Transformation'!$B$4:$B$8425=B723,'Data Transformation'!$G$4:$G$8425),'Bin Analysis'!$B734)</f>
        <v>18</v>
      </c>
      <c r="I734">
        <f t="shared" si="91"/>
        <v>0</v>
      </c>
      <c r="J734">
        <f t="shared" si="92"/>
        <v>0</v>
      </c>
      <c r="K734">
        <f>J734*Weighting!$W$14</f>
        <v>0</v>
      </c>
      <c r="M734" s="14"/>
    </row>
    <row r="735" spans="1:25" x14ac:dyDescent="0.25">
      <c r="A735" s="32">
        <f>IF(Weighting!$P$15&gt;0,B735,"")</f>
        <v>1.5000009999999999</v>
      </c>
      <c r="B735">
        <f>Weighting!$C$15</f>
        <v>1.5000009999999999</v>
      </c>
      <c r="C735">
        <f>Weighting!$F$15</f>
        <v>0</v>
      </c>
      <c r="D735" t="b">
        <f>IF(C735=1,'Data Transformation'!$G$3+0.5*'Data Transformation'!$W$25,IF(C736=1,D736-'Data Transformation'!$W$25,FALSE))</f>
        <v>0</v>
      </c>
      <c r="E735" t="str">
        <f t="array" ref="E735">IF(ISLOGICAL(D735),"",FREQUENCY(IF('Data Transformation'!$B$425:$B$8425='Bin Analysis'!$B723,'Data Transformation'!$G$425:$G$8425),D735))</f>
        <v/>
      </c>
      <c r="F735" t="str">
        <f t="shared" si="90"/>
        <v/>
      </c>
      <c r="G735">
        <f>Weighting!$H$15</f>
        <v>0</v>
      </c>
      <c r="H735">
        <f t="array" ref="H735">FREQUENCY(IF('Data Transformation'!$B$4:$B$8425=B723,'Data Transformation'!$G$4:$G$8425),'Bin Analysis'!$B735)</f>
        <v>18</v>
      </c>
      <c r="I735">
        <f t="shared" si="91"/>
        <v>0</v>
      </c>
      <c r="J735">
        <f t="shared" si="92"/>
        <v>0</v>
      </c>
      <c r="K735">
        <f>J735*Weighting!$W$15</f>
        <v>0</v>
      </c>
      <c r="M735" s="14"/>
    </row>
    <row r="736" spans="1:25" x14ac:dyDescent="0.25">
      <c r="A736" s="32" t="str">
        <f>IF(Weighting!$P$16&gt;0,B736,"")</f>
        <v/>
      </c>
      <c r="B736">
        <f>Weighting!$C$16</f>
        <v>1.631</v>
      </c>
      <c r="C736">
        <f>Weighting!$F$16</f>
        <v>0</v>
      </c>
      <c r="D736" t="b">
        <f>IF(C736=1,'Data Transformation'!$G$3+0.5*'Data Transformation'!$W$25,IF(C737=1,D737-'Data Transformation'!$W$25,FALSE))</f>
        <v>0</v>
      </c>
      <c r="E736" t="str">
        <f t="array" ref="E736">IF(ISLOGICAL(D736),"",FREQUENCY(IF('Data Transformation'!$B$425:$B$8425='Bin Analysis'!$B723,'Data Transformation'!$G$425:$G$8425),D736))</f>
        <v/>
      </c>
      <c r="F736" t="str">
        <f t="shared" si="90"/>
        <v/>
      </c>
      <c r="G736">
        <f>Weighting!$H$16</f>
        <v>0</v>
      </c>
      <c r="H736">
        <f t="array" ref="H736">FREQUENCY(IF('Data Transformation'!$B$4:$B$8425=B723,'Data Transformation'!$G$4:$G$8425),'Bin Analysis'!$B736)</f>
        <v>18</v>
      </c>
      <c r="I736">
        <f t="shared" si="91"/>
        <v>0</v>
      </c>
      <c r="J736">
        <f t="shared" si="92"/>
        <v>0</v>
      </c>
      <c r="K736">
        <f>J736*Weighting!$W$16</f>
        <v>0</v>
      </c>
      <c r="M736" s="14"/>
    </row>
    <row r="737" spans="1:25" x14ac:dyDescent="0.25">
      <c r="A737" s="32" t="str">
        <f>IF(Weighting!$P$17&gt;0,B737,"")</f>
        <v/>
      </c>
      <c r="B737">
        <f>Weighting!$C$17</f>
        <v>1.762</v>
      </c>
      <c r="C737">
        <f>Weighting!$F$17</f>
        <v>0</v>
      </c>
      <c r="D737" t="b">
        <f>IF(C737=1,'Data Transformation'!$G$3+0.5*'Data Transformation'!$W$25,IF(C738=1,D738-'Data Transformation'!$W$25,FALSE))</f>
        <v>0</v>
      </c>
      <c r="E737" t="str">
        <f t="array" ref="E737">IF(ISLOGICAL(D737),"",FREQUENCY(IF('Data Transformation'!$B$425:$B$8425='Bin Analysis'!$B723,'Data Transformation'!$G$425:$G$8425),D737))</f>
        <v/>
      </c>
      <c r="F737" t="str">
        <f t="shared" si="90"/>
        <v/>
      </c>
      <c r="G737">
        <f>Weighting!$H$17</f>
        <v>0</v>
      </c>
      <c r="H737">
        <f t="array" ref="H737">FREQUENCY(IF('Data Transformation'!$B$4:$B$8425=B723,'Data Transformation'!$G$4:$G$8425),'Bin Analysis'!$B737)</f>
        <v>18</v>
      </c>
      <c r="I737">
        <f t="shared" si="91"/>
        <v>0</v>
      </c>
      <c r="J737">
        <f t="shared" si="92"/>
        <v>0</v>
      </c>
      <c r="K737">
        <f>J737*Weighting!$W$17</f>
        <v>0</v>
      </c>
      <c r="M737" s="14"/>
    </row>
    <row r="738" spans="1:25" x14ac:dyDescent="0.25">
      <c r="A738" s="32" t="str">
        <f>IF(Weighting!$P$18&gt;0,B738,"")</f>
        <v/>
      </c>
      <c r="B738">
        <f>Weighting!$C$18</f>
        <v>1.893</v>
      </c>
      <c r="C738">
        <f>Weighting!$F$18</f>
        <v>0</v>
      </c>
      <c r="D738" t="b">
        <f>IF(C738=1,'Data Transformation'!$G$3+0.5*'Data Transformation'!$W$25,IF(C739=1,D739-'Data Transformation'!$W$25,FALSE))</f>
        <v>0</v>
      </c>
      <c r="E738" t="str">
        <f t="array" ref="E738">IF(ISLOGICAL(D738),"",FREQUENCY(IF('Data Transformation'!$B$425:$B$8425='Bin Analysis'!$B723,'Data Transformation'!$G$425:$G$8425),D738))</f>
        <v/>
      </c>
      <c r="F738" t="str">
        <f t="shared" si="90"/>
        <v/>
      </c>
      <c r="G738">
        <f>Weighting!$H$18</f>
        <v>0</v>
      </c>
      <c r="H738">
        <f t="array" ref="H738">FREQUENCY(IF('Data Transformation'!$B$4:$B$8425=B723,'Data Transformation'!$G$4:$G$8425),'Bin Analysis'!$B738)</f>
        <v>18</v>
      </c>
      <c r="I738">
        <f t="shared" si="91"/>
        <v>0</v>
      </c>
      <c r="J738">
        <f t="shared" si="92"/>
        <v>0</v>
      </c>
      <c r="K738">
        <f>J738*Weighting!$W$18</f>
        <v>0</v>
      </c>
      <c r="M738" s="14"/>
    </row>
    <row r="739" spans="1:25" x14ac:dyDescent="0.25">
      <c r="A739" s="32" t="str">
        <f>IF(Weighting!$P$19&gt;0,B739,"")</f>
        <v/>
      </c>
      <c r="B739">
        <f>Weighting!$C$19</f>
        <v>2.024</v>
      </c>
      <c r="C739">
        <f>Weighting!$F$19</f>
        <v>0</v>
      </c>
      <c r="D739" t="b">
        <f>IF(C739=1,'Data Transformation'!$G$3+0.5*'Data Transformation'!$W$25,IF(C740=1,D740-'Data Transformation'!$W$25,FALSE))</f>
        <v>0</v>
      </c>
      <c r="E739" t="str">
        <f t="array" ref="E739">IF(ISLOGICAL(D739),"",FREQUENCY(IF('Data Transformation'!$B$425:$B$8425='Bin Analysis'!$B723,'Data Transformation'!$G$425:$G$8425),D739))</f>
        <v/>
      </c>
      <c r="F739" t="str">
        <f t="shared" si="90"/>
        <v/>
      </c>
      <c r="G739">
        <f>Weighting!$H$19</f>
        <v>0</v>
      </c>
      <c r="H739">
        <f t="array" ref="H739">FREQUENCY(IF('Data Transformation'!$B$4:$B$8425=B723,'Data Transformation'!$G$4:$G$8425),'Bin Analysis'!$B739)</f>
        <v>18</v>
      </c>
      <c r="I739">
        <f t="shared" si="91"/>
        <v>0</v>
      </c>
      <c r="J739">
        <f t="shared" si="92"/>
        <v>0</v>
      </c>
      <c r="K739">
        <f>J739*Weighting!$W$19</f>
        <v>0</v>
      </c>
      <c r="M739" s="14"/>
    </row>
    <row r="740" spans="1:25" x14ac:dyDescent="0.25">
      <c r="A740" s="32" t="str">
        <f>IF(Weighting!$P$20&gt;0,B740,"")</f>
        <v/>
      </c>
      <c r="B740">
        <f>Weighting!$C$20</f>
        <v>2.1550000000000002</v>
      </c>
      <c r="C740">
        <f>Weighting!$F$20</f>
        <v>0</v>
      </c>
      <c r="D740" t="b">
        <f>IF(C740=1,'Data Transformation'!$G$3+0.5*'Data Transformation'!$W$25,IF(C741=1,D741-'Data Transformation'!$W$25,FALSE))</f>
        <v>0</v>
      </c>
      <c r="E740" t="str">
        <f t="array" ref="E740">IF(ISLOGICAL(D740),"",FREQUENCY(IF('Data Transformation'!$B$425:$B$8425='Bin Analysis'!$B723,'Data Transformation'!$G$425:$G$8425),D740))</f>
        <v/>
      </c>
      <c r="F740" t="str">
        <f t="shared" si="90"/>
        <v/>
      </c>
      <c r="G740">
        <f>Weighting!$H$20</f>
        <v>0</v>
      </c>
      <c r="H740">
        <f t="array" ref="H740">FREQUENCY(IF('Data Transformation'!$B$4:$B$8425=B723,'Data Transformation'!$G$4:$G$8425),'Bin Analysis'!$B740)</f>
        <v>18</v>
      </c>
      <c r="I740">
        <f t="shared" si="91"/>
        <v>0</v>
      </c>
      <c r="J740">
        <f t="shared" si="92"/>
        <v>0</v>
      </c>
      <c r="K740">
        <f>J740*Weighting!$W$20</f>
        <v>0</v>
      </c>
      <c r="M740" s="14"/>
    </row>
    <row r="741" spans="1:25" x14ac:dyDescent="0.25">
      <c r="A741" s="32" t="str">
        <f>IF(Weighting!$P$21&gt;0,B741,"")</f>
        <v/>
      </c>
      <c r="B741">
        <f>Weighting!$C$21</f>
        <v>2.2860000000000005</v>
      </c>
      <c r="C741">
        <f>Weighting!$F$21</f>
        <v>0</v>
      </c>
      <c r="D741" t="b">
        <f>IF(C741=1,'Data Transformation'!$G$3+0.5*'Data Transformation'!$W$25,IF(C742=1,D742-'Data Transformation'!$W$25,FALSE))</f>
        <v>0</v>
      </c>
      <c r="E741" t="str">
        <f t="array" ref="E741">IF(ISLOGICAL(D741),"",FREQUENCY(IF('Data Transformation'!$B$425:$B$8425='Bin Analysis'!$B723,'Data Transformation'!$G$425:$G$8425),D741))</f>
        <v/>
      </c>
      <c r="F741" t="str">
        <f t="shared" si="90"/>
        <v/>
      </c>
      <c r="G741">
        <f>Weighting!$H$21</f>
        <v>0</v>
      </c>
      <c r="H741">
        <f t="array" ref="H741">FREQUENCY(IF('Data Transformation'!$B$4:$B$8425=B723,'Data Transformation'!$G$4:$G$8425),'Bin Analysis'!$B741)</f>
        <v>18</v>
      </c>
      <c r="I741">
        <f t="shared" si="91"/>
        <v>0</v>
      </c>
      <c r="J741">
        <f t="shared" si="92"/>
        <v>0</v>
      </c>
      <c r="K741">
        <f>J741*Weighting!$W$21</f>
        <v>0</v>
      </c>
      <c r="M741" s="14"/>
    </row>
    <row r="742" spans="1:25" x14ac:dyDescent="0.25">
      <c r="A742" s="32" t="str">
        <f>IF(Weighting!$P$22&gt;0,B742,"")</f>
        <v/>
      </c>
      <c r="B742">
        <f>Weighting!$C$22</f>
        <v>2.4170000000000007</v>
      </c>
      <c r="C742">
        <f>Weighting!$F$22</f>
        <v>0</v>
      </c>
      <c r="D742" t="b">
        <f>IF(C742=1,'Data Transformation'!$G$3+0.5*'Data Transformation'!$W$25,IF(C743=1,D743-'Data Transformation'!$W$25,FALSE))</f>
        <v>0</v>
      </c>
      <c r="E742" t="str">
        <f t="array" ref="E742">IF(ISLOGICAL(D742),"",FREQUENCY(IF('Data Transformation'!$B$425:$B$8425='Bin Analysis'!$B723,'Data Transformation'!$G$425:$G$8425),D742))</f>
        <v/>
      </c>
      <c r="F742" t="str">
        <f t="shared" si="90"/>
        <v/>
      </c>
      <c r="G742">
        <f>Weighting!$H$22</f>
        <v>0</v>
      </c>
      <c r="H742">
        <f t="array" ref="H742">FREQUENCY(IF('Data Transformation'!$B$4:$B$8425=B723,'Data Transformation'!$G$4:$G$8425),'Bin Analysis'!$B742)</f>
        <v>18</v>
      </c>
      <c r="I742">
        <f t="shared" si="91"/>
        <v>0</v>
      </c>
      <c r="J742">
        <f t="shared" si="92"/>
        <v>0</v>
      </c>
      <c r="K742">
        <f>J742*Weighting!$W$22</f>
        <v>0</v>
      </c>
      <c r="M742" s="14"/>
    </row>
    <row r="743" spans="1:25" x14ac:dyDescent="0.25">
      <c r="A743" s="32" t="str">
        <f>IF(Weighting!$P$23&gt;0,B743,"")</f>
        <v/>
      </c>
      <c r="B743">
        <f>Weighting!$C$23</f>
        <v>2.5480000000000009</v>
      </c>
      <c r="C743">
        <f>Weighting!$F$23</f>
        <v>0</v>
      </c>
      <c r="D743" t="b">
        <f>IF(C743=1,'Data Transformation'!$G$3+0.5*'Data Transformation'!$W$25,IF(C744=1,D744-'Data Transformation'!$W$25,FALSE))</f>
        <v>0</v>
      </c>
      <c r="E743" t="str">
        <f t="array" ref="E743">IF(ISLOGICAL(D743),"",FREQUENCY(IF('Data Transformation'!$B$425:$B$8425='Bin Analysis'!$B723,'Data Transformation'!$G$425:$G$8425),D743))</f>
        <v/>
      </c>
      <c r="F743" t="str">
        <f t="shared" si="90"/>
        <v/>
      </c>
      <c r="G743">
        <f>Weighting!$H$23</f>
        <v>0</v>
      </c>
      <c r="H743">
        <f t="array" ref="H743">FREQUENCY(IF('Data Transformation'!$B$4:$B$8425=B723,'Data Transformation'!$G$4:$G$8425),'Bin Analysis'!$B743)</f>
        <v>18</v>
      </c>
      <c r="I743">
        <f t="shared" si="91"/>
        <v>0</v>
      </c>
      <c r="J743">
        <f t="shared" si="92"/>
        <v>0</v>
      </c>
      <c r="K743">
        <f>J743*Weighting!$W$23</f>
        <v>0</v>
      </c>
      <c r="M743" s="14"/>
    </row>
    <row r="744" spans="1:25" x14ac:dyDescent="0.25">
      <c r="A744" s="32" t="str">
        <f>IF(Weighting!$P$24&gt;0,B744,"")</f>
        <v/>
      </c>
      <c r="B744">
        <f>Weighting!$C$24</f>
        <v>2.6790000000000012</v>
      </c>
      <c r="C744">
        <f>Weighting!$F$24</f>
        <v>0</v>
      </c>
      <c r="D744" t="b">
        <f>IF(C744=1,'Data Transformation'!$G$3+0.5*'Data Transformation'!$W$25,IF(C745=1,D745-'Data Transformation'!$W$25,FALSE))</f>
        <v>0</v>
      </c>
      <c r="E744" t="str">
        <f t="array" ref="E744">IF(ISLOGICAL(D744),"",FREQUENCY(IF('Data Transformation'!$B$425:$B$8425='Bin Analysis'!$B723,'Data Transformation'!$G$425:$G$8425),D744))</f>
        <v/>
      </c>
      <c r="F744" t="str">
        <f t="shared" si="90"/>
        <v/>
      </c>
      <c r="G744">
        <f>Weighting!$H$24</f>
        <v>0</v>
      </c>
      <c r="H744">
        <f t="array" ref="H744">FREQUENCY(IF('Data Transformation'!$B$4:$B$8425=B723,'Data Transformation'!$G$4:$G$8425),'Bin Analysis'!$B744)</f>
        <v>18</v>
      </c>
      <c r="I744">
        <f t="shared" si="91"/>
        <v>0</v>
      </c>
      <c r="J744">
        <f t="shared" si="92"/>
        <v>0</v>
      </c>
      <c r="K744">
        <f>J744*Weighting!$W$24</f>
        <v>0</v>
      </c>
      <c r="M744" s="14"/>
    </row>
    <row r="745" spans="1:25" x14ac:dyDescent="0.25">
      <c r="A745" s="32" t="str">
        <f>IF(Weighting!$P$25&gt;0,B745,"")</f>
        <v/>
      </c>
      <c r="B745">
        <f>Weighting!$C$25</f>
        <v>2.8100000000000014</v>
      </c>
      <c r="C745">
        <f>Weighting!$F$25</f>
        <v>0</v>
      </c>
      <c r="D745" t="b">
        <f>IF(C745=1,'Data Transformation'!$G$3+0.5*'Data Transformation'!$W$25,IF(C746=1,D746-'Data Transformation'!$W$25,FALSE))</f>
        <v>0</v>
      </c>
      <c r="E745" t="str">
        <f t="array" ref="E745">IF(ISLOGICAL(D745),"",FREQUENCY(IF('Data Transformation'!$B$425:$B$8425='Bin Analysis'!$B723,'Data Transformation'!$G$425:$G$8425),D745))</f>
        <v/>
      </c>
      <c r="F745" t="str">
        <f t="shared" si="90"/>
        <v/>
      </c>
      <c r="G745">
        <f>Weighting!$H$25</f>
        <v>0</v>
      </c>
      <c r="H745">
        <f t="array" ref="H745">FREQUENCY(IF('Data Transformation'!$B$4:$B$8425=B723,'Data Transformation'!$G$4:$G$8425),'Bin Analysis'!$B745)</f>
        <v>18</v>
      </c>
      <c r="I745">
        <f t="shared" si="91"/>
        <v>0</v>
      </c>
      <c r="J745">
        <f t="shared" si="92"/>
        <v>0</v>
      </c>
      <c r="K745">
        <f>J745*Weighting!$W$25</f>
        <v>0</v>
      </c>
      <c r="M745" s="14"/>
    </row>
    <row r="746" spans="1:25" x14ac:dyDescent="0.25">
      <c r="O746"/>
      <c r="P746"/>
      <c r="Q746"/>
      <c r="R746"/>
    </row>
    <row r="747" spans="1:25" ht="23.25" x14ac:dyDescent="0.35">
      <c r="A747" s="21" t="s">
        <v>0</v>
      </c>
      <c r="B747" s="21">
        <f>IFERROR(VLOOKUP(C747,'Data Transformation'!$L$6:$M$426,2,FALSE),"")</f>
        <v>31</v>
      </c>
      <c r="C747" s="21">
        <f>C723+1</f>
        <v>31</v>
      </c>
      <c r="D747" s="21"/>
      <c r="E747" s="21"/>
      <c r="F747" s="21"/>
      <c r="G747" s="21"/>
      <c r="H747" s="22"/>
      <c r="I747" s="22"/>
      <c r="J747" s="22"/>
      <c r="K747" s="21"/>
      <c r="L747" s="21">
        <f>B747</f>
        <v>31</v>
      </c>
      <c r="M747" s="23">
        <f>INDEX('Data Transformation'!$O$4:$O$424,MATCH($B747,'Data Transformation'!$M$4:$M$424,0),MATCH($M$2,'Data Transformation'!$O$3,0))</f>
        <v>13</v>
      </c>
      <c r="N747" s="27">
        <f>IF('Input and Summary Results'!$J$16="minimum",'Bin Analysis'!X748/(M747-1),'Bin Analysis'!Y747/('Bin Analysis'!M747-1))</f>
        <v>0</v>
      </c>
      <c r="O747" s="27">
        <f>IF(M747=FALSE,NA(),(VLOOKUP(1,C750:K769,4,FALSE))/(M747-1))</f>
        <v>0.41666666666666669</v>
      </c>
      <c r="P747" s="27">
        <f>IF(M747=FALSE,NA(),SUM(J750:J769)/Weighting!$S$5)</f>
        <v>0.7</v>
      </c>
      <c r="Q747" s="27">
        <f>IF(M747=FALSE,NA(),SUM(K750:K769)/Weighting!$S$6)</f>
        <v>0.65217391304347827</v>
      </c>
      <c r="R747" s="27">
        <f>IF(M747=FALSE,NA(),(VLOOKUP(1,G750:K769,3,FALSE))/(M747-1))</f>
        <v>8.3333333333333329E-2</v>
      </c>
      <c r="S747" s="22" t="str">
        <f>IF(M747=FALSE,NA(),IF(SUM(J750:J769)=2,"yes","no"))</f>
        <v>no</v>
      </c>
      <c r="X747" s="2" cm="2">
        <f t="array" ref="X747:X748">FREQUENCY(IF('Data Transformation'!$B$425:$B$6424='Bin Analysis'!L747,'Data Transformation'!$G$425:$G$6424),'Data Transformation'!$U$11)</f>
        <v>12</v>
      </c>
      <c r="Y747" s="2" cm="2">
        <f t="array" ref="Y747:Y748">FREQUENCY(IF('Data Transformation'!$B$425:$B$6424='Bin Analysis'!L747,'Data Transformation'!$G$425:$G$6424),'Data Transformation'!$U$12)</f>
        <v>7</v>
      </c>
    </row>
    <row r="748" spans="1:25" x14ac:dyDescent="0.25">
      <c r="A748" s="14" t="s">
        <v>66</v>
      </c>
      <c r="B748" t="s">
        <v>47</v>
      </c>
      <c r="C748" t="s">
        <v>5</v>
      </c>
      <c r="D748" t="s">
        <v>99</v>
      </c>
      <c r="E748" t="s">
        <v>100</v>
      </c>
      <c r="F748" t="s">
        <v>101</v>
      </c>
      <c r="G748" t="s">
        <v>69</v>
      </c>
      <c r="H748" t="s">
        <v>31</v>
      </c>
      <c r="I748" t="s">
        <v>32</v>
      </c>
      <c r="J748" t="s">
        <v>46</v>
      </c>
      <c r="K748" s="14" t="s">
        <v>45</v>
      </c>
      <c r="M748" s="14"/>
      <c r="X748" s="2">
        <v>0</v>
      </c>
      <c r="Y748" s="2">
        <v>5</v>
      </c>
    </row>
    <row r="749" spans="1:25" x14ac:dyDescent="0.25">
      <c r="A749" s="32"/>
      <c r="D749" t="b">
        <f>IF(C749=1,'Data Transformation'!$G$3+0.5*'Data Transformation'!$W$25,IF(C750=1,D750-'Data Transformation'!$W$25,FALSE))</f>
        <v>0</v>
      </c>
      <c r="E749" t="str">
        <f t="array" ref="E749">IF(ISLOGICAL(D749),"",FREQUENCY(IF('Data Transformation'!$B$425:$B$8425='Bin Analysis'!$B747,'Data Transformation'!$G$425:$G$8425),D749))</f>
        <v/>
      </c>
      <c r="F749" t="str">
        <f>IF(ISLOGICAL(D749),"",E749-E748)</f>
        <v/>
      </c>
      <c r="M749" s="14"/>
    </row>
    <row r="750" spans="1:25" x14ac:dyDescent="0.25">
      <c r="A750" s="32">
        <f>IF(Weighting!$P$6&gt;0,B750,"")</f>
        <v>0.32100000000000001</v>
      </c>
      <c r="B750">
        <f>Weighting!$C$6</f>
        <v>0.32100000000000001</v>
      </c>
      <c r="C750">
        <f>Weighting!$F$6</f>
        <v>0</v>
      </c>
      <c r="D750" t="b">
        <f>IF(C750=1,'Data Transformation'!$G$3+0.5*'Data Transformation'!$W$25,IF(C751=1,D751-'Data Transformation'!$W$25,FALSE))</f>
        <v>0</v>
      </c>
      <c r="E750" t="str">
        <f t="array" ref="E750">IF(ISLOGICAL(D750),"",FREQUENCY(IF('Data Transformation'!$B$425:$B$8425='Bin Analysis'!$B747,'Data Transformation'!$G$425:$G$8425),D750))</f>
        <v/>
      </c>
      <c r="F750" t="str">
        <f>IF(ISLOGICAL(D750),"",E750-E749)</f>
        <v/>
      </c>
      <c r="G750">
        <f>Weighting!$H$6</f>
        <v>1</v>
      </c>
      <c r="H750">
        <f t="array" ref="H750">FREQUENCY(IF('Data Transformation'!$B$4:$B$8425=B747,'Data Transformation'!$G$4:$G$8425),'Bin Analysis'!$B750)</f>
        <v>1</v>
      </c>
      <c r="I750">
        <f>H750-H749</f>
        <v>1</v>
      </c>
      <c r="J750">
        <f>IF(I750=0,0,1)</f>
        <v>1</v>
      </c>
      <c r="K750">
        <f>J750*Weighting!$W$6</f>
        <v>1</v>
      </c>
      <c r="M750" s="14"/>
    </row>
    <row r="751" spans="1:25" x14ac:dyDescent="0.25">
      <c r="A751" s="32">
        <f>IF(Weighting!$P$7&gt;0,B751,"")</f>
        <v>0.45200000000000001</v>
      </c>
      <c r="B751">
        <f>Weighting!$C$7</f>
        <v>0.45200000000000001</v>
      </c>
      <c r="C751">
        <f>Weighting!$F$7</f>
        <v>0</v>
      </c>
      <c r="D751" t="b">
        <f>IF(C751=1,'Data Transformation'!$G$3+0.5*'Data Transformation'!$W$25,IF(C752=1,D752-'Data Transformation'!$W$25,FALSE))</f>
        <v>0</v>
      </c>
      <c r="E751" t="str">
        <f t="array" ref="E751">IF(ISLOGICAL(D751),"",FREQUENCY(IF('Data Transformation'!$B$425:$B$8425='Bin Analysis'!$B747,'Data Transformation'!$G$425:$G$8425),D751))</f>
        <v/>
      </c>
      <c r="F751" t="str">
        <f t="shared" ref="F751:F769" si="93">IF(ISLOGICAL(D751),"",E751-E750)</f>
        <v/>
      </c>
      <c r="G751">
        <f>Weighting!$H$7</f>
        <v>0</v>
      </c>
      <c r="H751">
        <f t="array" ref="H751">FREQUENCY(IF('Data Transformation'!$B$4:$B$8425=B747,'Data Transformation'!$G$4:$G$8425),'Bin Analysis'!$B751)</f>
        <v>2</v>
      </c>
      <c r="I751">
        <f t="shared" ref="I751:I769" si="94">H751-H750</f>
        <v>1</v>
      </c>
      <c r="J751">
        <f>IF(I751=0,0,1)</f>
        <v>1</v>
      </c>
      <c r="K751">
        <f>J751*Weighting!$W$7</f>
        <v>2</v>
      </c>
      <c r="M751" s="14"/>
    </row>
    <row r="752" spans="1:25" x14ac:dyDescent="0.25">
      <c r="A752" s="32">
        <f>IF(Weighting!$P$8&gt;0,B752,"")</f>
        <v>0.58299999999999996</v>
      </c>
      <c r="B752">
        <f>Weighting!$C$8</f>
        <v>0.58299999999999996</v>
      </c>
      <c r="C752">
        <f>Weighting!$F$8</f>
        <v>0</v>
      </c>
      <c r="D752" t="b">
        <f>IF(C752=1,'Data Transformation'!$G$3+0.5*'Data Transformation'!$W$25,IF(C753=1,D753-'Data Transformation'!$W$25,FALSE))</f>
        <v>0</v>
      </c>
      <c r="E752" t="str">
        <f t="array" ref="E752">IF(ISLOGICAL(D752),"",FREQUENCY(IF('Data Transformation'!$B$425:$B$8425='Bin Analysis'!$B747,'Data Transformation'!$G$425:$G$8425),D752))</f>
        <v/>
      </c>
      <c r="F752" t="str">
        <f t="shared" si="93"/>
        <v/>
      </c>
      <c r="G752">
        <f>Weighting!$H$8</f>
        <v>0</v>
      </c>
      <c r="H752">
        <f t="array" ref="H752">FREQUENCY(IF('Data Transformation'!$B$4:$B$8425=B747,'Data Transformation'!$G$4:$G$8425),'Bin Analysis'!$B752)</f>
        <v>5</v>
      </c>
      <c r="I752">
        <f t="shared" si="94"/>
        <v>3</v>
      </c>
      <c r="J752">
        <f t="shared" ref="J752:J769" si="95">IF(I752=0,0,1)</f>
        <v>1</v>
      </c>
      <c r="K752">
        <f>J752*Weighting!$W$8</f>
        <v>3</v>
      </c>
      <c r="M752" s="14"/>
    </row>
    <row r="753" spans="1:13" x14ac:dyDescent="0.25">
      <c r="A753" s="32">
        <f>IF(Weighting!$P$9&gt;0,B753,"")</f>
        <v>0.71399999999999997</v>
      </c>
      <c r="B753" s="50">
        <f>Weighting!$C$9</f>
        <v>0.71399999999999997</v>
      </c>
      <c r="C753">
        <f>Weighting!$F$9</f>
        <v>0</v>
      </c>
      <c r="D753" t="b">
        <f>IF(C753=1,'Data Transformation'!$G$3+0.5*'Data Transformation'!$W$25,IF(C754=1,D754-'Data Transformation'!$W$25,FALSE))</f>
        <v>0</v>
      </c>
      <c r="E753" t="str">
        <f t="array" ref="E753">IF(ISLOGICAL(D753),"",FREQUENCY(IF('Data Transformation'!$B$425:$B$8425='Bin Analysis'!$B747,'Data Transformation'!$G$425:$G$8425),D753))</f>
        <v/>
      </c>
      <c r="F753" t="str">
        <f t="shared" si="93"/>
        <v/>
      </c>
      <c r="G753">
        <f>Weighting!$H$9</f>
        <v>0</v>
      </c>
      <c r="H753">
        <f t="array" ref="H753">FREQUENCY(IF('Data Transformation'!$B$4:$B$8425=B747,'Data Transformation'!$G$4:$G$8425),'Bin Analysis'!$B753)</f>
        <v>6</v>
      </c>
      <c r="I753">
        <f t="shared" si="94"/>
        <v>1</v>
      </c>
      <c r="J753">
        <f t="shared" si="95"/>
        <v>1</v>
      </c>
      <c r="K753">
        <f>J753*Weighting!$W$9</f>
        <v>3</v>
      </c>
      <c r="M753" s="14"/>
    </row>
    <row r="754" spans="1:13" x14ac:dyDescent="0.25">
      <c r="A754" s="32">
        <f>IF(Weighting!$P$10&gt;0,B754,"")</f>
        <v>0.84499999999999997</v>
      </c>
      <c r="B754">
        <f>Weighting!$C$10</f>
        <v>0.84499999999999997</v>
      </c>
      <c r="C754">
        <f>Weighting!$F$10</f>
        <v>0</v>
      </c>
      <c r="D754" t="b">
        <f>IF(C754=1,'Data Transformation'!$G$3+0.5*'Data Transformation'!$W$25,IF(C755=1,D755-'Data Transformation'!$W$25,FALSE))</f>
        <v>0</v>
      </c>
      <c r="E754" t="str">
        <f t="array" ref="E754">IF(ISLOGICAL(D754),"",FREQUENCY(IF('Data Transformation'!$B$425:$B$8425='Bin Analysis'!$B747,'Data Transformation'!$G$425:$G$8425),D754))</f>
        <v/>
      </c>
      <c r="F754" t="str">
        <f t="shared" si="93"/>
        <v/>
      </c>
      <c r="G754">
        <f>Weighting!$H$10</f>
        <v>0</v>
      </c>
      <c r="H754">
        <f t="array" ref="H754">FREQUENCY(IF('Data Transformation'!$B$4:$B$8425=B747,'Data Transformation'!$G$4:$G$8425),'Bin Analysis'!$B754)</f>
        <v>7</v>
      </c>
      <c r="I754">
        <f t="shared" si="94"/>
        <v>1</v>
      </c>
      <c r="J754">
        <f t="shared" si="95"/>
        <v>1</v>
      </c>
      <c r="K754">
        <f>J754*Weighting!$W$10</f>
        <v>3</v>
      </c>
      <c r="M754" s="14"/>
    </row>
    <row r="755" spans="1:13" x14ac:dyDescent="0.25">
      <c r="A755" s="32">
        <f>IF(Weighting!$P$11&gt;0,B755,"")</f>
        <v>0.97599999999999998</v>
      </c>
      <c r="B755">
        <f>Weighting!$C$11</f>
        <v>0.97599999999999998</v>
      </c>
      <c r="C755">
        <f>Weighting!$F$11</f>
        <v>0</v>
      </c>
      <c r="D755">
        <f>IF(C755=1,'Data Transformation'!$G$3+0.5*'Data Transformation'!$W$25,IF(C756=1,D756-'Data Transformation'!$W$25,FALSE))</f>
        <v>0.86899999999999999</v>
      </c>
      <c r="E755">
        <f t="array" ref="E755">IF(ISLOGICAL(D755),"",FREQUENCY(IF('Data Transformation'!$B$425:$B$8425='Bin Analysis'!$B747,'Data Transformation'!$G$425:$G$8425),D755))</f>
        <v>7</v>
      </c>
      <c r="F755" t="e">
        <f t="shared" si="93"/>
        <v>#VALUE!</v>
      </c>
      <c r="G755">
        <f>Weighting!$H$11</f>
        <v>0</v>
      </c>
      <c r="H755">
        <f t="array" ref="H755">FREQUENCY(IF('Data Transformation'!$B$4:$B$8425=B747,'Data Transformation'!$G$4:$G$8425),'Bin Analysis'!$B755)</f>
        <v>12</v>
      </c>
      <c r="I755">
        <f t="shared" si="94"/>
        <v>5</v>
      </c>
      <c r="J755">
        <f t="shared" si="95"/>
        <v>1</v>
      </c>
      <c r="K755">
        <f>J755*Weighting!$W$11</f>
        <v>2</v>
      </c>
      <c r="M755" s="14"/>
    </row>
    <row r="756" spans="1:13" x14ac:dyDescent="0.25">
      <c r="A756" s="32">
        <f>IF(Weighting!$P$12&gt;0,B756,"")</f>
        <v>1.107</v>
      </c>
      <c r="B756">
        <f>Weighting!$C$12</f>
        <v>1.107</v>
      </c>
      <c r="C756">
        <f>Weighting!$F$12</f>
        <v>1</v>
      </c>
      <c r="D756">
        <f>IF(C756=1,'Data Transformation'!$G$3+0.5*'Data Transformation'!$W$25,IF(C757=1,D757-'Data Transformation'!$W$25,FALSE))</f>
        <v>1.131</v>
      </c>
      <c r="E756">
        <f t="array" ref="E756">IF(ISLOGICAL(D756),"",FREQUENCY(IF('Data Transformation'!$B$425:$B$8425='Bin Analysis'!$B747,'Data Transformation'!$G$425:$G$8425),D756))</f>
        <v>12</v>
      </c>
      <c r="F756">
        <f t="shared" si="93"/>
        <v>5</v>
      </c>
      <c r="G756">
        <f>Weighting!$H$12</f>
        <v>0</v>
      </c>
      <c r="H756">
        <f t="array" ref="H756">FREQUENCY(IF('Data Transformation'!$B$4:$B$8425=B747,'Data Transformation'!$G$4:$G$8425),'Bin Analysis'!$B756)</f>
        <v>13</v>
      </c>
      <c r="I756">
        <f t="shared" si="94"/>
        <v>1</v>
      </c>
      <c r="J756">
        <f t="shared" si="95"/>
        <v>1</v>
      </c>
      <c r="K756">
        <f>J756*Weighting!$W$12</f>
        <v>1</v>
      </c>
      <c r="M756" s="14"/>
    </row>
    <row r="757" spans="1:13" x14ac:dyDescent="0.25">
      <c r="A757" s="32">
        <f>IF(Weighting!$P$13&gt;0,B757,"")</f>
        <v>1.238</v>
      </c>
      <c r="B757">
        <f>Weighting!$C$13</f>
        <v>1.238</v>
      </c>
      <c r="C757">
        <f>Weighting!$F$13</f>
        <v>0</v>
      </c>
      <c r="D757" t="b">
        <f>IF(C757=1,'Data Transformation'!$G$3+0.5*'Data Transformation'!$W$25,IF(C758=1,D758-'Data Transformation'!$W$25,FALSE))</f>
        <v>0</v>
      </c>
      <c r="E757" t="str">
        <f t="array" ref="E757">IF(ISLOGICAL(D757),"",FREQUENCY(IF('Data Transformation'!$B$425:$B$8425='Bin Analysis'!$B747,'Data Transformation'!$G$425:$G$8425),D757))</f>
        <v/>
      </c>
      <c r="F757" t="str">
        <f t="shared" si="93"/>
        <v/>
      </c>
      <c r="G757">
        <f>Weighting!$H$13</f>
        <v>0</v>
      </c>
      <c r="H757">
        <f t="array" ref="H757">FREQUENCY(IF('Data Transformation'!$B$4:$B$8425=B747,'Data Transformation'!$G$4:$G$8425),'Bin Analysis'!$B757)</f>
        <v>13</v>
      </c>
      <c r="I757">
        <f t="shared" si="94"/>
        <v>0</v>
      </c>
      <c r="J757">
        <f t="shared" si="95"/>
        <v>0</v>
      </c>
      <c r="K757">
        <f>J757*Weighting!$W$13</f>
        <v>0</v>
      </c>
      <c r="M757" s="14"/>
    </row>
    <row r="758" spans="1:13" x14ac:dyDescent="0.25">
      <c r="A758" s="32">
        <f>IF(Weighting!$P$14&gt;0,B758,"")</f>
        <v>1.369</v>
      </c>
      <c r="B758">
        <f>Weighting!$C$14</f>
        <v>1.369</v>
      </c>
      <c r="C758">
        <f>Weighting!$F$14</f>
        <v>0</v>
      </c>
      <c r="D758" t="b">
        <f>IF(C758=1,'Data Transformation'!$G$3+0.5*'Data Transformation'!$W$25,IF(C759=1,D759-'Data Transformation'!$W$25,FALSE))</f>
        <v>0</v>
      </c>
      <c r="E758" t="str">
        <f t="array" ref="E758">IF(ISLOGICAL(D758),"",FREQUENCY(IF('Data Transformation'!$B$425:$B$8425='Bin Analysis'!$B747,'Data Transformation'!$G$425:$G$8425),D758))</f>
        <v/>
      </c>
      <c r="F758" t="str">
        <f t="shared" si="93"/>
        <v/>
      </c>
      <c r="G758">
        <f>Weighting!$H$14</f>
        <v>0</v>
      </c>
      <c r="H758">
        <f t="array" ref="H758">FREQUENCY(IF('Data Transformation'!$B$4:$B$8425=B747,'Data Transformation'!$G$4:$G$8425),'Bin Analysis'!$B758)</f>
        <v>13</v>
      </c>
      <c r="I758">
        <f t="shared" si="94"/>
        <v>0</v>
      </c>
      <c r="J758">
        <f t="shared" si="95"/>
        <v>0</v>
      </c>
      <c r="K758">
        <f>J758*Weighting!$W$14</f>
        <v>0</v>
      </c>
      <c r="M758" s="14"/>
    </row>
    <row r="759" spans="1:13" x14ac:dyDescent="0.25">
      <c r="A759" s="32">
        <f>IF(Weighting!$P$15&gt;0,B759,"")</f>
        <v>1.5000009999999999</v>
      </c>
      <c r="B759">
        <f>Weighting!$C$15</f>
        <v>1.5000009999999999</v>
      </c>
      <c r="C759">
        <f>Weighting!$F$15</f>
        <v>0</v>
      </c>
      <c r="D759" t="b">
        <f>IF(C759=1,'Data Transformation'!$G$3+0.5*'Data Transformation'!$W$25,IF(C760=1,D760-'Data Transformation'!$W$25,FALSE))</f>
        <v>0</v>
      </c>
      <c r="E759" t="str">
        <f t="array" ref="E759">IF(ISLOGICAL(D759),"",FREQUENCY(IF('Data Transformation'!$B$425:$B$8425='Bin Analysis'!$B747,'Data Transformation'!$G$425:$G$8425),D759))</f>
        <v/>
      </c>
      <c r="F759" t="str">
        <f t="shared" si="93"/>
        <v/>
      </c>
      <c r="G759">
        <f>Weighting!$H$15</f>
        <v>0</v>
      </c>
      <c r="H759">
        <f t="array" ref="H759">FREQUENCY(IF('Data Transformation'!$B$4:$B$8425=B747,'Data Transformation'!$G$4:$G$8425),'Bin Analysis'!$B759)</f>
        <v>13</v>
      </c>
      <c r="I759">
        <f t="shared" si="94"/>
        <v>0</v>
      </c>
      <c r="J759">
        <f t="shared" si="95"/>
        <v>0</v>
      </c>
      <c r="K759">
        <f>J759*Weighting!$W$15</f>
        <v>0</v>
      </c>
      <c r="M759" s="14"/>
    </row>
    <row r="760" spans="1:13" x14ac:dyDescent="0.25">
      <c r="A760" s="32" t="str">
        <f>IF(Weighting!$P$16&gt;0,B760,"")</f>
        <v/>
      </c>
      <c r="B760">
        <f>Weighting!$C$16</f>
        <v>1.631</v>
      </c>
      <c r="C760">
        <f>Weighting!$F$16</f>
        <v>0</v>
      </c>
      <c r="D760" t="b">
        <f>IF(C760=1,'Data Transformation'!$G$3+0.5*'Data Transformation'!$W$25,IF(C761=1,D761-'Data Transformation'!$W$25,FALSE))</f>
        <v>0</v>
      </c>
      <c r="E760" t="str">
        <f t="array" ref="E760">IF(ISLOGICAL(D760),"",FREQUENCY(IF('Data Transformation'!$B$425:$B$8425='Bin Analysis'!$B747,'Data Transformation'!$G$425:$G$8425),D760))</f>
        <v/>
      </c>
      <c r="F760" t="str">
        <f t="shared" si="93"/>
        <v/>
      </c>
      <c r="G760">
        <f>Weighting!$H$16</f>
        <v>0</v>
      </c>
      <c r="H760">
        <f t="array" ref="H760">FREQUENCY(IF('Data Transformation'!$B$4:$B$8425=B747,'Data Transformation'!$G$4:$G$8425),'Bin Analysis'!$B760)</f>
        <v>13</v>
      </c>
      <c r="I760">
        <f t="shared" si="94"/>
        <v>0</v>
      </c>
      <c r="J760">
        <f t="shared" si="95"/>
        <v>0</v>
      </c>
      <c r="K760">
        <f>J760*Weighting!$W$16</f>
        <v>0</v>
      </c>
      <c r="M760" s="14"/>
    </row>
    <row r="761" spans="1:13" x14ac:dyDescent="0.25">
      <c r="A761" s="32" t="str">
        <f>IF(Weighting!$P$17&gt;0,B761,"")</f>
        <v/>
      </c>
      <c r="B761">
        <f>Weighting!$C$17</f>
        <v>1.762</v>
      </c>
      <c r="C761">
        <f>Weighting!$F$17</f>
        <v>0</v>
      </c>
      <c r="D761" t="b">
        <f>IF(C761=1,'Data Transformation'!$G$3+0.5*'Data Transformation'!$W$25,IF(C762=1,D762-'Data Transformation'!$W$25,FALSE))</f>
        <v>0</v>
      </c>
      <c r="E761" t="str">
        <f t="array" ref="E761">IF(ISLOGICAL(D761),"",FREQUENCY(IF('Data Transformation'!$B$425:$B$8425='Bin Analysis'!$B747,'Data Transformation'!$G$425:$G$8425),D761))</f>
        <v/>
      </c>
      <c r="F761" t="str">
        <f t="shared" si="93"/>
        <v/>
      </c>
      <c r="G761">
        <f>Weighting!$H$17</f>
        <v>0</v>
      </c>
      <c r="H761">
        <f t="array" ref="H761">FREQUENCY(IF('Data Transformation'!$B$4:$B$8425=B747,'Data Transformation'!$G$4:$G$8425),'Bin Analysis'!$B761)</f>
        <v>13</v>
      </c>
      <c r="I761">
        <f t="shared" si="94"/>
        <v>0</v>
      </c>
      <c r="J761">
        <f t="shared" si="95"/>
        <v>0</v>
      </c>
      <c r="K761">
        <f>J761*Weighting!$W$17</f>
        <v>0</v>
      </c>
      <c r="M761" s="14"/>
    </row>
    <row r="762" spans="1:13" x14ac:dyDescent="0.25">
      <c r="A762" s="32" t="str">
        <f>IF(Weighting!$P$18&gt;0,B762,"")</f>
        <v/>
      </c>
      <c r="B762">
        <f>Weighting!$C$18</f>
        <v>1.893</v>
      </c>
      <c r="C762">
        <f>Weighting!$F$18</f>
        <v>0</v>
      </c>
      <c r="D762" t="b">
        <f>IF(C762=1,'Data Transformation'!$G$3+0.5*'Data Transformation'!$W$25,IF(C763=1,D763-'Data Transformation'!$W$25,FALSE))</f>
        <v>0</v>
      </c>
      <c r="E762" t="str">
        <f t="array" ref="E762">IF(ISLOGICAL(D762),"",FREQUENCY(IF('Data Transformation'!$B$425:$B$8425='Bin Analysis'!$B747,'Data Transformation'!$G$425:$G$8425),D762))</f>
        <v/>
      </c>
      <c r="F762" t="str">
        <f t="shared" si="93"/>
        <v/>
      </c>
      <c r="G762">
        <f>Weighting!$H$18</f>
        <v>0</v>
      </c>
      <c r="H762">
        <f t="array" ref="H762">FREQUENCY(IF('Data Transformation'!$B$4:$B$8425=B747,'Data Transformation'!$G$4:$G$8425),'Bin Analysis'!$B762)</f>
        <v>13</v>
      </c>
      <c r="I762">
        <f t="shared" si="94"/>
        <v>0</v>
      </c>
      <c r="J762">
        <f t="shared" si="95"/>
        <v>0</v>
      </c>
      <c r="K762">
        <f>J762*Weighting!$W$18</f>
        <v>0</v>
      </c>
      <c r="M762" s="14"/>
    </row>
    <row r="763" spans="1:13" x14ac:dyDescent="0.25">
      <c r="A763" s="32" t="str">
        <f>IF(Weighting!$P$19&gt;0,B763,"")</f>
        <v/>
      </c>
      <c r="B763">
        <f>Weighting!$C$19</f>
        <v>2.024</v>
      </c>
      <c r="C763">
        <f>Weighting!$F$19</f>
        <v>0</v>
      </c>
      <c r="D763" t="b">
        <f>IF(C763=1,'Data Transformation'!$G$3+0.5*'Data Transformation'!$W$25,IF(C764=1,D764-'Data Transformation'!$W$25,FALSE))</f>
        <v>0</v>
      </c>
      <c r="E763" t="str">
        <f t="array" ref="E763">IF(ISLOGICAL(D763),"",FREQUENCY(IF('Data Transformation'!$B$425:$B$8425='Bin Analysis'!$B747,'Data Transformation'!$G$425:$G$8425),D763))</f>
        <v/>
      </c>
      <c r="F763" t="str">
        <f t="shared" si="93"/>
        <v/>
      </c>
      <c r="G763">
        <f>Weighting!$H$19</f>
        <v>0</v>
      </c>
      <c r="H763">
        <f t="array" ref="H763">FREQUENCY(IF('Data Transformation'!$B$4:$B$8425=B747,'Data Transformation'!$G$4:$G$8425),'Bin Analysis'!$B763)</f>
        <v>13</v>
      </c>
      <c r="I763">
        <f t="shared" si="94"/>
        <v>0</v>
      </c>
      <c r="J763">
        <f t="shared" si="95"/>
        <v>0</v>
      </c>
      <c r="K763">
        <f>J763*Weighting!$W$19</f>
        <v>0</v>
      </c>
      <c r="M763" s="14"/>
    </row>
    <row r="764" spans="1:13" x14ac:dyDescent="0.25">
      <c r="A764" s="32" t="str">
        <f>IF(Weighting!$P$20&gt;0,B764,"")</f>
        <v/>
      </c>
      <c r="B764">
        <f>Weighting!$C$20</f>
        <v>2.1550000000000002</v>
      </c>
      <c r="C764">
        <f>Weighting!$F$20</f>
        <v>0</v>
      </c>
      <c r="D764" t="b">
        <f>IF(C764=1,'Data Transformation'!$G$3+0.5*'Data Transformation'!$W$25,IF(C765=1,D765-'Data Transformation'!$W$25,FALSE))</f>
        <v>0</v>
      </c>
      <c r="E764" t="str">
        <f t="array" ref="E764">IF(ISLOGICAL(D764),"",FREQUENCY(IF('Data Transformation'!$B$425:$B$8425='Bin Analysis'!$B747,'Data Transformation'!$G$425:$G$8425),D764))</f>
        <v/>
      </c>
      <c r="F764" t="str">
        <f t="shared" si="93"/>
        <v/>
      </c>
      <c r="G764">
        <f>Weighting!$H$20</f>
        <v>0</v>
      </c>
      <c r="H764">
        <f t="array" ref="H764">FREQUENCY(IF('Data Transformation'!$B$4:$B$8425=B747,'Data Transformation'!$G$4:$G$8425),'Bin Analysis'!$B764)</f>
        <v>13</v>
      </c>
      <c r="I764">
        <f t="shared" si="94"/>
        <v>0</v>
      </c>
      <c r="J764">
        <f t="shared" si="95"/>
        <v>0</v>
      </c>
      <c r="K764">
        <f>J764*Weighting!$W$20</f>
        <v>0</v>
      </c>
      <c r="M764" s="14"/>
    </row>
    <row r="765" spans="1:13" x14ac:dyDescent="0.25">
      <c r="A765" s="32" t="str">
        <f>IF(Weighting!$P$21&gt;0,B765,"")</f>
        <v/>
      </c>
      <c r="B765">
        <f>Weighting!$C$21</f>
        <v>2.2860000000000005</v>
      </c>
      <c r="C765">
        <f>Weighting!$F$21</f>
        <v>0</v>
      </c>
      <c r="D765" t="b">
        <f>IF(C765=1,'Data Transformation'!$G$3+0.5*'Data Transformation'!$W$25,IF(C766=1,D766-'Data Transformation'!$W$25,FALSE))</f>
        <v>0</v>
      </c>
      <c r="E765" t="str">
        <f t="array" ref="E765">IF(ISLOGICAL(D765),"",FREQUENCY(IF('Data Transformation'!$B$425:$B$8425='Bin Analysis'!$B747,'Data Transformation'!$G$425:$G$8425),D765))</f>
        <v/>
      </c>
      <c r="F765" t="str">
        <f t="shared" si="93"/>
        <v/>
      </c>
      <c r="G765">
        <f>Weighting!$H$21</f>
        <v>0</v>
      </c>
      <c r="H765">
        <f t="array" ref="H765">FREQUENCY(IF('Data Transformation'!$B$4:$B$8425=B747,'Data Transformation'!$G$4:$G$8425),'Bin Analysis'!$B765)</f>
        <v>13</v>
      </c>
      <c r="I765">
        <f t="shared" si="94"/>
        <v>0</v>
      </c>
      <c r="J765">
        <f t="shared" si="95"/>
        <v>0</v>
      </c>
      <c r="K765">
        <f>J765*Weighting!$W$21</f>
        <v>0</v>
      </c>
      <c r="M765" s="14"/>
    </row>
    <row r="766" spans="1:13" x14ac:dyDescent="0.25">
      <c r="A766" s="32" t="str">
        <f>IF(Weighting!$P$22&gt;0,B766,"")</f>
        <v/>
      </c>
      <c r="B766">
        <f>Weighting!$C$22</f>
        <v>2.4170000000000007</v>
      </c>
      <c r="C766">
        <f>Weighting!$F$22</f>
        <v>0</v>
      </c>
      <c r="D766" t="b">
        <f>IF(C766=1,'Data Transformation'!$G$3+0.5*'Data Transformation'!$W$25,IF(C767=1,D767-'Data Transformation'!$W$25,FALSE))</f>
        <v>0</v>
      </c>
      <c r="E766" t="str">
        <f t="array" ref="E766">IF(ISLOGICAL(D766),"",FREQUENCY(IF('Data Transformation'!$B$425:$B$8425='Bin Analysis'!$B747,'Data Transformation'!$G$425:$G$8425),D766))</f>
        <v/>
      </c>
      <c r="F766" t="str">
        <f t="shared" si="93"/>
        <v/>
      </c>
      <c r="G766">
        <f>Weighting!$H$22</f>
        <v>0</v>
      </c>
      <c r="H766">
        <f t="array" ref="H766">FREQUENCY(IF('Data Transformation'!$B$4:$B$8425=B747,'Data Transformation'!$G$4:$G$8425),'Bin Analysis'!$B766)</f>
        <v>13</v>
      </c>
      <c r="I766">
        <f t="shared" si="94"/>
        <v>0</v>
      </c>
      <c r="J766">
        <f t="shared" si="95"/>
        <v>0</v>
      </c>
      <c r="K766">
        <f>J766*Weighting!$W$22</f>
        <v>0</v>
      </c>
      <c r="M766" s="14"/>
    </row>
    <row r="767" spans="1:13" x14ac:dyDescent="0.25">
      <c r="A767" s="32" t="str">
        <f>IF(Weighting!$P$23&gt;0,B767,"")</f>
        <v/>
      </c>
      <c r="B767">
        <f>Weighting!$C$23</f>
        <v>2.5480000000000009</v>
      </c>
      <c r="C767">
        <f>Weighting!$F$23</f>
        <v>0</v>
      </c>
      <c r="D767" t="b">
        <f>IF(C767=1,'Data Transformation'!$G$3+0.5*'Data Transformation'!$W$25,IF(C768=1,D768-'Data Transformation'!$W$25,FALSE))</f>
        <v>0</v>
      </c>
      <c r="E767" t="str">
        <f t="array" ref="E767">IF(ISLOGICAL(D767),"",FREQUENCY(IF('Data Transformation'!$B$425:$B$8425='Bin Analysis'!$B747,'Data Transformation'!$G$425:$G$8425),D767))</f>
        <v/>
      </c>
      <c r="F767" t="str">
        <f t="shared" si="93"/>
        <v/>
      </c>
      <c r="G767">
        <f>Weighting!$H$23</f>
        <v>0</v>
      </c>
      <c r="H767">
        <f t="array" ref="H767">FREQUENCY(IF('Data Transformation'!$B$4:$B$8425=B747,'Data Transformation'!$G$4:$G$8425),'Bin Analysis'!$B767)</f>
        <v>13</v>
      </c>
      <c r="I767">
        <f t="shared" si="94"/>
        <v>0</v>
      </c>
      <c r="J767">
        <f t="shared" si="95"/>
        <v>0</v>
      </c>
      <c r="K767">
        <f>J767*Weighting!$W$23</f>
        <v>0</v>
      </c>
      <c r="M767" s="14"/>
    </row>
    <row r="768" spans="1:13" x14ac:dyDescent="0.25">
      <c r="A768" s="32" t="str">
        <f>IF(Weighting!$P$24&gt;0,B768,"")</f>
        <v/>
      </c>
      <c r="B768">
        <f>Weighting!$C$24</f>
        <v>2.6790000000000012</v>
      </c>
      <c r="C768">
        <f>Weighting!$F$24</f>
        <v>0</v>
      </c>
      <c r="D768" t="b">
        <f>IF(C768=1,'Data Transformation'!$G$3+0.5*'Data Transformation'!$W$25,IF(C769=1,D769-'Data Transformation'!$W$25,FALSE))</f>
        <v>0</v>
      </c>
      <c r="E768" t="str">
        <f t="array" ref="E768">IF(ISLOGICAL(D768),"",FREQUENCY(IF('Data Transformation'!$B$425:$B$8425='Bin Analysis'!$B747,'Data Transformation'!$G$425:$G$8425),D768))</f>
        <v/>
      </c>
      <c r="F768" t="str">
        <f t="shared" si="93"/>
        <v/>
      </c>
      <c r="G768">
        <f>Weighting!$H$24</f>
        <v>0</v>
      </c>
      <c r="H768">
        <f t="array" ref="H768">FREQUENCY(IF('Data Transformation'!$B$4:$B$8425=B747,'Data Transformation'!$G$4:$G$8425),'Bin Analysis'!$B768)</f>
        <v>13</v>
      </c>
      <c r="I768">
        <f t="shared" si="94"/>
        <v>0</v>
      </c>
      <c r="J768">
        <f t="shared" si="95"/>
        <v>0</v>
      </c>
      <c r="K768">
        <f>J768*Weighting!$W$24</f>
        <v>0</v>
      </c>
      <c r="M768" s="14"/>
    </row>
    <row r="769" spans="1:25" x14ac:dyDescent="0.25">
      <c r="A769" s="32" t="str">
        <f>IF(Weighting!$P$25&gt;0,B769,"")</f>
        <v/>
      </c>
      <c r="B769">
        <f>Weighting!$C$25</f>
        <v>2.8100000000000014</v>
      </c>
      <c r="C769">
        <f>Weighting!$F$25</f>
        <v>0</v>
      </c>
      <c r="D769" t="b">
        <f>IF(C769=1,'Data Transformation'!$G$3+0.5*'Data Transformation'!$W$25,IF(C770=1,D770-'Data Transformation'!$W$25,FALSE))</f>
        <v>0</v>
      </c>
      <c r="E769" t="str">
        <f t="array" ref="E769">IF(ISLOGICAL(D769),"",FREQUENCY(IF('Data Transformation'!$B$425:$B$8425='Bin Analysis'!$B747,'Data Transformation'!$G$425:$G$8425),D769))</f>
        <v/>
      </c>
      <c r="F769" t="str">
        <f t="shared" si="93"/>
        <v/>
      </c>
      <c r="G769">
        <f>Weighting!$H$25</f>
        <v>0</v>
      </c>
      <c r="H769">
        <f t="array" ref="H769">FREQUENCY(IF('Data Transformation'!$B$4:$B$8425=B747,'Data Transformation'!$G$4:$G$8425),'Bin Analysis'!$B769)</f>
        <v>13</v>
      </c>
      <c r="I769">
        <f t="shared" si="94"/>
        <v>0</v>
      </c>
      <c r="J769">
        <f t="shared" si="95"/>
        <v>0</v>
      </c>
      <c r="K769">
        <f>J769*Weighting!$W$25</f>
        <v>0</v>
      </c>
      <c r="M769" s="14"/>
    </row>
    <row r="770" spans="1:25" x14ac:dyDescent="0.25">
      <c r="O770"/>
      <c r="P770"/>
      <c r="Q770"/>
      <c r="R770"/>
    </row>
    <row r="771" spans="1:25" ht="23.25" x14ac:dyDescent="0.35">
      <c r="A771" s="21" t="s">
        <v>0</v>
      </c>
      <c r="B771" s="21">
        <f>IFERROR(VLOOKUP(C771,'Data Transformation'!$L$6:$M$426,2,FALSE),"")</f>
        <v>32</v>
      </c>
      <c r="C771" s="21">
        <f>C747+1</f>
        <v>32</v>
      </c>
      <c r="D771" s="21"/>
      <c r="E771" s="21"/>
      <c r="F771" s="21"/>
      <c r="G771" s="21"/>
      <c r="H771" s="22"/>
      <c r="I771" s="22"/>
      <c r="J771" s="22"/>
      <c r="K771" s="21"/>
      <c r="L771" s="21">
        <f>B771</f>
        <v>32</v>
      </c>
      <c r="M771" s="23">
        <f>INDEX('Data Transformation'!$O$4:$O$424,MATCH($B771,'Data Transformation'!$M$4:$M$424,0),MATCH($M$2,'Data Transformation'!$O$3,0))</f>
        <v>18</v>
      </c>
      <c r="N771" s="27">
        <f>IF('Input and Summary Results'!$J$16="minimum",'Bin Analysis'!X772/(M771-1),'Bin Analysis'!Y771/('Bin Analysis'!M771-1))</f>
        <v>0</v>
      </c>
      <c r="O771" s="27">
        <f>IF(M771=FALSE,NA(),(VLOOKUP(1,C774:K793,4,FALSE))/(M771-1))</f>
        <v>0</v>
      </c>
      <c r="P771" s="27">
        <f>IF(M771=FALSE,NA(),SUM(J774:J793)/Weighting!$S$5)</f>
        <v>0.3</v>
      </c>
      <c r="Q771" s="27">
        <f>IF(M771=FALSE,NA(),SUM(K774:K793)/Weighting!$S$6)</f>
        <v>0.17391304347826086</v>
      </c>
      <c r="R771" s="27">
        <f>IF(M771=FALSE,NA(),(VLOOKUP(1,G774:K793,3,FALSE))/(M771-1))</f>
        <v>0.88235294117647056</v>
      </c>
      <c r="S771" s="22" t="str">
        <f>IF(M771=FALSE,NA(),IF(SUM(J774:J793)=2,"yes","no"))</f>
        <v>no</v>
      </c>
      <c r="X771" s="2" cm="2">
        <f t="array" ref="X771:X772">FREQUENCY(IF('Data Transformation'!$B$425:$B$6424='Bin Analysis'!L771,'Data Transformation'!$G$425:$G$6424),'Data Transformation'!$U$11)</f>
        <v>17</v>
      </c>
      <c r="Y771" s="2" cm="2">
        <f t="array" ref="Y771:Y772">FREQUENCY(IF('Data Transformation'!$B$425:$B$6424='Bin Analysis'!L771,'Data Transformation'!$G$425:$G$6424),'Data Transformation'!$U$12)</f>
        <v>17</v>
      </c>
    </row>
    <row r="772" spans="1:25" x14ac:dyDescent="0.25">
      <c r="A772" s="14" t="s">
        <v>66</v>
      </c>
      <c r="B772" t="s">
        <v>47</v>
      </c>
      <c r="C772" t="s">
        <v>5</v>
      </c>
      <c r="D772" t="s">
        <v>99</v>
      </c>
      <c r="E772" t="s">
        <v>100</v>
      </c>
      <c r="F772" t="s">
        <v>101</v>
      </c>
      <c r="G772" t="s">
        <v>69</v>
      </c>
      <c r="H772" t="s">
        <v>31</v>
      </c>
      <c r="I772" t="s">
        <v>32</v>
      </c>
      <c r="J772" t="s">
        <v>46</v>
      </c>
      <c r="K772" s="14" t="s">
        <v>45</v>
      </c>
      <c r="M772" s="14"/>
      <c r="X772" s="2">
        <v>0</v>
      </c>
      <c r="Y772" s="2">
        <v>0</v>
      </c>
    </row>
    <row r="773" spans="1:25" x14ac:dyDescent="0.25">
      <c r="A773" s="32"/>
      <c r="D773" t="b">
        <f>IF(C773=1,'Data Transformation'!$G$3+0.5*'Data Transformation'!$W$25,IF(C774=1,D774-'Data Transformation'!$W$25,FALSE))</f>
        <v>0</v>
      </c>
      <c r="E773" t="str">
        <f t="array" ref="E773">IF(ISLOGICAL(D773),"",FREQUENCY(IF('Data Transformation'!$B$425:$B$8425='Bin Analysis'!$B771,'Data Transformation'!$G$425:$G$8425),D773))</f>
        <v/>
      </c>
      <c r="F773" t="str">
        <f>IF(ISLOGICAL(D773),"",E773-E772)</f>
        <v/>
      </c>
      <c r="M773" s="14"/>
    </row>
    <row r="774" spans="1:25" x14ac:dyDescent="0.25">
      <c r="A774" s="32">
        <f>IF(Weighting!$P$6&gt;0,B774,"")</f>
        <v>0.32100000000000001</v>
      </c>
      <c r="B774">
        <f>Weighting!$C$6</f>
        <v>0.32100000000000001</v>
      </c>
      <c r="C774">
        <f>Weighting!$F$6</f>
        <v>0</v>
      </c>
      <c r="D774" t="b">
        <f>IF(C774=1,'Data Transformation'!$G$3+0.5*'Data Transformation'!$W$25,IF(C775=1,D775-'Data Transformation'!$W$25,FALSE))</f>
        <v>0</v>
      </c>
      <c r="E774" t="str">
        <f t="array" ref="E774">IF(ISLOGICAL(D774),"",FREQUENCY(IF('Data Transformation'!$B$425:$B$8425='Bin Analysis'!$B771,'Data Transformation'!$G$425:$G$8425),D774))</f>
        <v/>
      </c>
      <c r="F774" t="str">
        <f>IF(ISLOGICAL(D774),"",E774-E773)</f>
        <v/>
      </c>
      <c r="G774">
        <f>Weighting!$H$6</f>
        <v>1</v>
      </c>
      <c r="H774">
        <f t="array" ref="H774">FREQUENCY(IF('Data Transformation'!$B$4:$B$8425=B771,'Data Transformation'!$G$4:$G$8425),'Bin Analysis'!$B774)</f>
        <v>15</v>
      </c>
      <c r="I774">
        <f>H774-H773</f>
        <v>15</v>
      </c>
      <c r="J774">
        <f>IF(I774=0,0,1)</f>
        <v>1</v>
      </c>
      <c r="K774">
        <f>J774*Weighting!$W$6</f>
        <v>1</v>
      </c>
      <c r="M774" s="14"/>
    </row>
    <row r="775" spans="1:25" x14ac:dyDescent="0.25">
      <c r="A775" s="32">
        <f>IF(Weighting!$P$7&gt;0,B775,"")</f>
        <v>0.45200000000000001</v>
      </c>
      <c r="B775">
        <f>Weighting!$C$7</f>
        <v>0.45200000000000001</v>
      </c>
      <c r="C775">
        <f>Weighting!$F$7</f>
        <v>0</v>
      </c>
      <c r="D775" t="b">
        <f>IF(C775=1,'Data Transformation'!$G$3+0.5*'Data Transformation'!$W$25,IF(C776=1,D776-'Data Transformation'!$W$25,FALSE))</f>
        <v>0</v>
      </c>
      <c r="E775" t="str">
        <f t="array" ref="E775">IF(ISLOGICAL(D775),"",FREQUENCY(IF('Data Transformation'!$B$425:$B$8425='Bin Analysis'!$B771,'Data Transformation'!$G$425:$G$8425),D775))</f>
        <v/>
      </c>
      <c r="F775" t="str">
        <f t="shared" ref="F775:F793" si="96">IF(ISLOGICAL(D775),"",E775-E774)</f>
        <v/>
      </c>
      <c r="G775">
        <f>Weighting!$H$7</f>
        <v>0</v>
      </c>
      <c r="H775">
        <f t="array" ref="H775">FREQUENCY(IF('Data Transformation'!$B$4:$B$8425=B771,'Data Transformation'!$G$4:$G$8425),'Bin Analysis'!$B775)</f>
        <v>17</v>
      </c>
      <c r="I775">
        <f t="shared" ref="I775:I793" si="97">H775-H774</f>
        <v>2</v>
      </c>
      <c r="J775">
        <f>IF(I775=0,0,1)</f>
        <v>1</v>
      </c>
      <c r="K775">
        <f>J775*Weighting!$W$7</f>
        <v>2</v>
      </c>
      <c r="M775" s="14"/>
    </row>
    <row r="776" spans="1:25" x14ac:dyDescent="0.25">
      <c r="A776" s="32">
        <f>IF(Weighting!$P$8&gt;0,B776,"")</f>
        <v>0.58299999999999996</v>
      </c>
      <c r="B776">
        <f>Weighting!$C$8</f>
        <v>0.58299999999999996</v>
      </c>
      <c r="C776">
        <f>Weighting!$F$8</f>
        <v>0</v>
      </c>
      <c r="D776" t="b">
        <f>IF(C776=1,'Data Transformation'!$G$3+0.5*'Data Transformation'!$W$25,IF(C777=1,D777-'Data Transformation'!$W$25,FALSE))</f>
        <v>0</v>
      </c>
      <c r="E776" t="str">
        <f t="array" ref="E776">IF(ISLOGICAL(D776),"",FREQUENCY(IF('Data Transformation'!$B$425:$B$8425='Bin Analysis'!$B771,'Data Transformation'!$G$425:$G$8425),D776))</f>
        <v/>
      </c>
      <c r="F776" t="str">
        <f t="shared" si="96"/>
        <v/>
      </c>
      <c r="G776">
        <f>Weighting!$H$8</f>
        <v>0</v>
      </c>
      <c r="H776">
        <f t="array" ref="H776">FREQUENCY(IF('Data Transformation'!$B$4:$B$8425=B771,'Data Transformation'!$G$4:$G$8425),'Bin Analysis'!$B776)</f>
        <v>17</v>
      </c>
      <c r="I776">
        <f t="shared" si="97"/>
        <v>0</v>
      </c>
      <c r="J776">
        <f t="shared" ref="J776:J793" si="98">IF(I776=0,0,1)</f>
        <v>0</v>
      </c>
      <c r="K776">
        <f>J776*Weighting!$W$8</f>
        <v>0</v>
      </c>
      <c r="M776" s="14"/>
    </row>
    <row r="777" spans="1:25" x14ac:dyDescent="0.25">
      <c r="A777" s="32">
        <f>IF(Weighting!$P$9&gt;0,B777,"")</f>
        <v>0.71399999999999997</v>
      </c>
      <c r="B777" s="50">
        <f>Weighting!$C$9</f>
        <v>0.71399999999999997</v>
      </c>
      <c r="C777">
        <f>Weighting!$F$9</f>
        <v>0</v>
      </c>
      <c r="D777" t="b">
        <f>IF(C777=1,'Data Transformation'!$G$3+0.5*'Data Transformation'!$W$25,IF(C778=1,D778-'Data Transformation'!$W$25,FALSE))</f>
        <v>0</v>
      </c>
      <c r="E777" t="str">
        <f t="array" ref="E777">IF(ISLOGICAL(D777),"",FREQUENCY(IF('Data Transformation'!$B$425:$B$8425='Bin Analysis'!$B771,'Data Transformation'!$G$425:$G$8425),D777))</f>
        <v/>
      </c>
      <c r="F777" t="str">
        <f t="shared" si="96"/>
        <v/>
      </c>
      <c r="G777">
        <f>Weighting!$H$9</f>
        <v>0</v>
      </c>
      <c r="H777">
        <f t="array" ref="H777">FREQUENCY(IF('Data Transformation'!$B$4:$B$8425=B771,'Data Transformation'!$G$4:$G$8425),'Bin Analysis'!$B777)</f>
        <v>17</v>
      </c>
      <c r="I777">
        <f t="shared" si="97"/>
        <v>0</v>
      </c>
      <c r="J777">
        <f t="shared" si="98"/>
        <v>0</v>
      </c>
      <c r="K777">
        <f>J777*Weighting!$W$9</f>
        <v>0</v>
      </c>
      <c r="M777" s="14"/>
    </row>
    <row r="778" spans="1:25" x14ac:dyDescent="0.25">
      <c r="A778" s="32">
        <f>IF(Weighting!$P$10&gt;0,B778,"")</f>
        <v>0.84499999999999997</v>
      </c>
      <c r="B778">
        <f>Weighting!$C$10</f>
        <v>0.84499999999999997</v>
      </c>
      <c r="C778">
        <f>Weighting!$F$10</f>
        <v>0</v>
      </c>
      <c r="D778" t="b">
        <f>IF(C778=1,'Data Transformation'!$G$3+0.5*'Data Transformation'!$W$25,IF(C779=1,D779-'Data Transformation'!$W$25,FALSE))</f>
        <v>0</v>
      </c>
      <c r="E778" t="str">
        <f t="array" ref="E778">IF(ISLOGICAL(D778),"",FREQUENCY(IF('Data Transformation'!$B$425:$B$8425='Bin Analysis'!$B771,'Data Transformation'!$G$425:$G$8425),D778))</f>
        <v/>
      </c>
      <c r="F778" t="str">
        <f t="shared" si="96"/>
        <v/>
      </c>
      <c r="G778">
        <f>Weighting!$H$10</f>
        <v>0</v>
      </c>
      <c r="H778">
        <f t="array" ref="H778">FREQUENCY(IF('Data Transformation'!$B$4:$B$8425=B771,'Data Transformation'!$G$4:$G$8425),'Bin Analysis'!$B778)</f>
        <v>17</v>
      </c>
      <c r="I778">
        <f t="shared" si="97"/>
        <v>0</v>
      </c>
      <c r="J778">
        <f t="shared" si="98"/>
        <v>0</v>
      </c>
      <c r="K778">
        <f>J778*Weighting!$W$10</f>
        <v>0</v>
      </c>
      <c r="M778" s="14"/>
    </row>
    <row r="779" spans="1:25" x14ac:dyDescent="0.25">
      <c r="A779" s="32">
        <f>IF(Weighting!$P$11&gt;0,B779,"")</f>
        <v>0.97599999999999998</v>
      </c>
      <c r="B779">
        <f>Weighting!$C$11</f>
        <v>0.97599999999999998</v>
      </c>
      <c r="C779">
        <f>Weighting!$F$11</f>
        <v>0</v>
      </c>
      <c r="D779">
        <f>IF(C779=1,'Data Transformation'!$G$3+0.5*'Data Transformation'!$W$25,IF(C780=1,D780-'Data Transformation'!$W$25,FALSE))</f>
        <v>0.86899999999999999</v>
      </c>
      <c r="E779">
        <f t="array" ref="E779">IF(ISLOGICAL(D779),"",FREQUENCY(IF('Data Transformation'!$B$425:$B$8425='Bin Analysis'!$B771,'Data Transformation'!$G$425:$G$8425),D779))</f>
        <v>17</v>
      </c>
      <c r="F779" t="e">
        <f t="shared" si="96"/>
        <v>#VALUE!</v>
      </c>
      <c r="G779">
        <f>Weighting!$H$11</f>
        <v>0</v>
      </c>
      <c r="H779">
        <f t="array" ref="H779">FREQUENCY(IF('Data Transformation'!$B$4:$B$8425=B771,'Data Transformation'!$G$4:$G$8425),'Bin Analysis'!$B779)</f>
        <v>17</v>
      </c>
      <c r="I779">
        <f t="shared" si="97"/>
        <v>0</v>
      </c>
      <c r="J779">
        <f t="shared" si="98"/>
        <v>0</v>
      </c>
      <c r="K779">
        <f>J779*Weighting!$W$11</f>
        <v>0</v>
      </c>
      <c r="M779" s="14"/>
    </row>
    <row r="780" spans="1:25" x14ac:dyDescent="0.25">
      <c r="A780" s="32">
        <f>IF(Weighting!$P$12&gt;0,B780,"")</f>
        <v>1.107</v>
      </c>
      <c r="B780">
        <f>Weighting!$C$12</f>
        <v>1.107</v>
      </c>
      <c r="C780">
        <f>Weighting!$F$12</f>
        <v>1</v>
      </c>
      <c r="D780">
        <f>IF(C780=1,'Data Transformation'!$G$3+0.5*'Data Transformation'!$W$25,IF(C781=1,D781-'Data Transformation'!$W$25,FALSE))</f>
        <v>1.131</v>
      </c>
      <c r="E780">
        <f t="array" ref="E780">IF(ISLOGICAL(D780),"",FREQUENCY(IF('Data Transformation'!$B$425:$B$8425='Bin Analysis'!$B771,'Data Transformation'!$G$425:$G$8425),D780))</f>
        <v>17</v>
      </c>
      <c r="F780">
        <f t="shared" si="96"/>
        <v>0</v>
      </c>
      <c r="G780">
        <f>Weighting!$H$12</f>
        <v>0</v>
      </c>
      <c r="H780">
        <f t="array" ref="H780">FREQUENCY(IF('Data Transformation'!$B$4:$B$8425=B771,'Data Transformation'!$G$4:$G$8425),'Bin Analysis'!$B780)</f>
        <v>18</v>
      </c>
      <c r="I780">
        <f t="shared" si="97"/>
        <v>1</v>
      </c>
      <c r="J780">
        <f t="shared" si="98"/>
        <v>1</v>
      </c>
      <c r="K780">
        <f>J780*Weighting!$W$12</f>
        <v>1</v>
      </c>
      <c r="M780" s="14"/>
    </row>
    <row r="781" spans="1:25" x14ac:dyDescent="0.25">
      <c r="A781" s="32">
        <f>IF(Weighting!$P$13&gt;0,B781,"")</f>
        <v>1.238</v>
      </c>
      <c r="B781">
        <f>Weighting!$C$13</f>
        <v>1.238</v>
      </c>
      <c r="C781">
        <f>Weighting!$F$13</f>
        <v>0</v>
      </c>
      <c r="D781" t="b">
        <f>IF(C781=1,'Data Transformation'!$G$3+0.5*'Data Transformation'!$W$25,IF(C782=1,D782-'Data Transformation'!$W$25,FALSE))</f>
        <v>0</v>
      </c>
      <c r="E781" t="str">
        <f t="array" ref="E781">IF(ISLOGICAL(D781),"",FREQUENCY(IF('Data Transformation'!$B$425:$B$8425='Bin Analysis'!$B771,'Data Transformation'!$G$425:$G$8425),D781))</f>
        <v/>
      </c>
      <c r="F781" t="str">
        <f t="shared" si="96"/>
        <v/>
      </c>
      <c r="G781">
        <f>Weighting!$H$13</f>
        <v>0</v>
      </c>
      <c r="H781">
        <f t="array" ref="H781">FREQUENCY(IF('Data Transformation'!$B$4:$B$8425=B771,'Data Transformation'!$G$4:$G$8425),'Bin Analysis'!$B781)</f>
        <v>18</v>
      </c>
      <c r="I781">
        <f t="shared" si="97"/>
        <v>0</v>
      </c>
      <c r="J781">
        <f t="shared" si="98"/>
        <v>0</v>
      </c>
      <c r="K781">
        <f>J781*Weighting!$W$13</f>
        <v>0</v>
      </c>
      <c r="M781" s="14"/>
    </row>
    <row r="782" spans="1:25" x14ac:dyDescent="0.25">
      <c r="A782" s="32">
        <f>IF(Weighting!$P$14&gt;0,B782,"")</f>
        <v>1.369</v>
      </c>
      <c r="B782">
        <f>Weighting!$C$14</f>
        <v>1.369</v>
      </c>
      <c r="C782">
        <f>Weighting!$F$14</f>
        <v>0</v>
      </c>
      <c r="D782" t="b">
        <f>IF(C782=1,'Data Transformation'!$G$3+0.5*'Data Transformation'!$W$25,IF(C783=1,D783-'Data Transformation'!$W$25,FALSE))</f>
        <v>0</v>
      </c>
      <c r="E782" t="str">
        <f t="array" ref="E782">IF(ISLOGICAL(D782),"",FREQUENCY(IF('Data Transformation'!$B$425:$B$8425='Bin Analysis'!$B771,'Data Transformation'!$G$425:$G$8425),D782))</f>
        <v/>
      </c>
      <c r="F782" t="str">
        <f t="shared" si="96"/>
        <v/>
      </c>
      <c r="G782">
        <f>Weighting!$H$14</f>
        <v>0</v>
      </c>
      <c r="H782">
        <f t="array" ref="H782">FREQUENCY(IF('Data Transformation'!$B$4:$B$8425=B771,'Data Transformation'!$G$4:$G$8425),'Bin Analysis'!$B782)</f>
        <v>18</v>
      </c>
      <c r="I782">
        <f t="shared" si="97"/>
        <v>0</v>
      </c>
      <c r="J782">
        <f t="shared" si="98"/>
        <v>0</v>
      </c>
      <c r="K782">
        <f>J782*Weighting!$W$14</f>
        <v>0</v>
      </c>
      <c r="M782" s="14"/>
    </row>
    <row r="783" spans="1:25" x14ac:dyDescent="0.25">
      <c r="A783" s="32">
        <f>IF(Weighting!$P$15&gt;0,B783,"")</f>
        <v>1.5000009999999999</v>
      </c>
      <c r="B783">
        <f>Weighting!$C$15</f>
        <v>1.5000009999999999</v>
      </c>
      <c r="C783">
        <f>Weighting!$F$15</f>
        <v>0</v>
      </c>
      <c r="D783" t="b">
        <f>IF(C783=1,'Data Transformation'!$G$3+0.5*'Data Transformation'!$W$25,IF(C784=1,D784-'Data Transformation'!$W$25,FALSE))</f>
        <v>0</v>
      </c>
      <c r="E783" t="str">
        <f t="array" ref="E783">IF(ISLOGICAL(D783),"",FREQUENCY(IF('Data Transformation'!$B$425:$B$8425='Bin Analysis'!$B771,'Data Transformation'!$G$425:$G$8425),D783))</f>
        <v/>
      </c>
      <c r="F783" t="str">
        <f t="shared" si="96"/>
        <v/>
      </c>
      <c r="G783">
        <f>Weighting!$H$15</f>
        <v>0</v>
      </c>
      <c r="H783">
        <f t="array" ref="H783">FREQUENCY(IF('Data Transformation'!$B$4:$B$8425=B771,'Data Transformation'!$G$4:$G$8425),'Bin Analysis'!$B783)</f>
        <v>18</v>
      </c>
      <c r="I783">
        <f t="shared" si="97"/>
        <v>0</v>
      </c>
      <c r="J783">
        <f t="shared" si="98"/>
        <v>0</v>
      </c>
      <c r="K783">
        <f>J783*Weighting!$W$15</f>
        <v>0</v>
      </c>
      <c r="M783" s="14"/>
    </row>
    <row r="784" spans="1:25" x14ac:dyDescent="0.25">
      <c r="A784" s="32" t="str">
        <f>IF(Weighting!$P$16&gt;0,B784,"")</f>
        <v/>
      </c>
      <c r="B784">
        <f>Weighting!$C$16</f>
        <v>1.631</v>
      </c>
      <c r="C784">
        <f>Weighting!$F$16</f>
        <v>0</v>
      </c>
      <c r="D784" t="b">
        <f>IF(C784=1,'Data Transformation'!$G$3+0.5*'Data Transformation'!$W$25,IF(C785=1,D785-'Data Transformation'!$W$25,FALSE))</f>
        <v>0</v>
      </c>
      <c r="E784" t="str">
        <f t="array" ref="E784">IF(ISLOGICAL(D784),"",FREQUENCY(IF('Data Transformation'!$B$425:$B$8425='Bin Analysis'!$B771,'Data Transformation'!$G$425:$G$8425),D784))</f>
        <v/>
      </c>
      <c r="F784" t="str">
        <f t="shared" si="96"/>
        <v/>
      </c>
      <c r="G784">
        <f>Weighting!$H$16</f>
        <v>0</v>
      </c>
      <c r="H784">
        <f t="array" ref="H784">FREQUENCY(IF('Data Transformation'!$B$4:$B$8425=B771,'Data Transformation'!$G$4:$G$8425),'Bin Analysis'!$B784)</f>
        <v>18</v>
      </c>
      <c r="I784">
        <f t="shared" si="97"/>
        <v>0</v>
      </c>
      <c r="J784">
        <f t="shared" si="98"/>
        <v>0</v>
      </c>
      <c r="K784">
        <f>J784*Weighting!$W$16</f>
        <v>0</v>
      </c>
      <c r="M784" s="14"/>
    </row>
    <row r="785" spans="1:25" x14ac:dyDescent="0.25">
      <c r="A785" s="32" t="str">
        <f>IF(Weighting!$P$17&gt;0,B785,"")</f>
        <v/>
      </c>
      <c r="B785">
        <f>Weighting!$C$17</f>
        <v>1.762</v>
      </c>
      <c r="C785">
        <f>Weighting!$F$17</f>
        <v>0</v>
      </c>
      <c r="D785" t="b">
        <f>IF(C785=1,'Data Transformation'!$G$3+0.5*'Data Transformation'!$W$25,IF(C786=1,D786-'Data Transformation'!$W$25,FALSE))</f>
        <v>0</v>
      </c>
      <c r="E785" t="str">
        <f t="array" ref="E785">IF(ISLOGICAL(D785),"",FREQUENCY(IF('Data Transformation'!$B$425:$B$8425='Bin Analysis'!$B771,'Data Transformation'!$G$425:$G$8425),D785))</f>
        <v/>
      </c>
      <c r="F785" t="str">
        <f t="shared" si="96"/>
        <v/>
      </c>
      <c r="G785">
        <f>Weighting!$H$17</f>
        <v>0</v>
      </c>
      <c r="H785">
        <f t="array" ref="H785">FREQUENCY(IF('Data Transformation'!$B$4:$B$8425=B771,'Data Transformation'!$G$4:$G$8425),'Bin Analysis'!$B785)</f>
        <v>18</v>
      </c>
      <c r="I785">
        <f t="shared" si="97"/>
        <v>0</v>
      </c>
      <c r="J785">
        <f t="shared" si="98"/>
        <v>0</v>
      </c>
      <c r="K785">
        <f>J785*Weighting!$W$17</f>
        <v>0</v>
      </c>
      <c r="M785" s="14"/>
    </row>
    <row r="786" spans="1:25" x14ac:dyDescent="0.25">
      <c r="A786" s="32" t="str">
        <f>IF(Weighting!$P$18&gt;0,B786,"")</f>
        <v/>
      </c>
      <c r="B786">
        <f>Weighting!$C$18</f>
        <v>1.893</v>
      </c>
      <c r="C786">
        <f>Weighting!$F$18</f>
        <v>0</v>
      </c>
      <c r="D786" t="b">
        <f>IF(C786=1,'Data Transformation'!$G$3+0.5*'Data Transformation'!$W$25,IF(C787=1,D787-'Data Transformation'!$W$25,FALSE))</f>
        <v>0</v>
      </c>
      <c r="E786" t="str">
        <f t="array" ref="E786">IF(ISLOGICAL(D786),"",FREQUENCY(IF('Data Transformation'!$B$425:$B$8425='Bin Analysis'!$B771,'Data Transformation'!$G$425:$G$8425),D786))</f>
        <v/>
      </c>
      <c r="F786" t="str">
        <f t="shared" si="96"/>
        <v/>
      </c>
      <c r="G786">
        <f>Weighting!$H$18</f>
        <v>0</v>
      </c>
      <c r="H786">
        <f t="array" ref="H786">FREQUENCY(IF('Data Transformation'!$B$4:$B$8425=B771,'Data Transformation'!$G$4:$G$8425),'Bin Analysis'!$B786)</f>
        <v>18</v>
      </c>
      <c r="I786">
        <f t="shared" si="97"/>
        <v>0</v>
      </c>
      <c r="J786">
        <f t="shared" si="98"/>
        <v>0</v>
      </c>
      <c r="K786">
        <f>J786*Weighting!$W$18</f>
        <v>0</v>
      </c>
      <c r="M786" s="14"/>
    </row>
    <row r="787" spans="1:25" x14ac:dyDescent="0.25">
      <c r="A787" s="32" t="str">
        <f>IF(Weighting!$P$19&gt;0,B787,"")</f>
        <v/>
      </c>
      <c r="B787">
        <f>Weighting!$C$19</f>
        <v>2.024</v>
      </c>
      <c r="C787">
        <f>Weighting!$F$19</f>
        <v>0</v>
      </c>
      <c r="D787" t="b">
        <f>IF(C787=1,'Data Transformation'!$G$3+0.5*'Data Transformation'!$W$25,IF(C788=1,D788-'Data Transformation'!$W$25,FALSE))</f>
        <v>0</v>
      </c>
      <c r="E787" t="str">
        <f t="array" ref="E787">IF(ISLOGICAL(D787),"",FREQUENCY(IF('Data Transformation'!$B$425:$B$8425='Bin Analysis'!$B771,'Data Transformation'!$G$425:$G$8425),D787))</f>
        <v/>
      </c>
      <c r="F787" t="str">
        <f t="shared" si="96"/>
        <v/>
      </c>
      <c r="G787">
        <f>Weighting!$H$19</f>
        <v>0</v>
      </c>
      <c r="H787">
        <f t="array" ref="H787">FREQUENCY(IF('Data Transformation'!$B$4:$B$8425=B771,'Data Transformation'!$G$4:$G$8425),'Bin Analysis'!$B787)</f>
        <v>18</v>
      </c>
      <c r="I787">
        <f t="shared" si="97"/>
        <v>0</v>
      </c>
      <c r="J787">
        <f t="shared" si="98"/>
        <v>0</v>
      </c>
      <c r="K787">
        <f>J787*Weighting!$W$19</f>
        <v>0</v>
      </c>
      <c r="M787" s="14"/>
    </row>
    <row r="788" spans="1:25" x14ac:dyDescent="0.25">
      <c r="A788" s="32" t="str">
        <f>IF(Weighting!$P$20&gt;0,B788,"")</f>
        <v/>
      </c>
      <c r="B788">
        <f>Weighting!$C$20</f>
        <v>2.1550000000000002</v>
      </c>
      <c r="C788">
        <f>Weighting!$F$20</f>
        <v>0</v>
      </c>
      <c r="D788" t="b">
        <f>IF(C788=1,'Data Transformation'!$G$3+0.5*'Data Transformation'!$W$25,IF(C789=1,D789-'Data Transformation'!$W$25,FALSE))</f>
        <v>0</v>
      </c>
      <c r="E788" t="str">
        <f t="array" ref="E788">IF(ISLOGICAL(D788),"",FREQUENCY(IF('Data Transformation'!$B$425:$B$8425='Bin Analysis'!$B771,'Data Transformation'!$G$425:$G$8425),D788))</f>
        <v/>
      </c>
      <c r="F788" t="str">
        <f t="shared" si="96"/>
        <v/>
      </c>
      <c r="G788">
        <f>Weighting!$H$20</f>
        <v>0</v>
      </c>
      <c r="H788">
        <f t="array" ref="H788">FREQUENCY(IF('Data Transformation'!$B$4:$B$8425=B771,'Data Transformation'!$G$4:$G$8425),'Bin Analysis'!$B788)</f>
        <v>18</v>
      </c>
      <c r="I788">
        <f t="shared" si="97"/>
        <v>0</v>
      </c>
      <c r="J788">
        <f t="shared" si="98"/>
        <v>0</v>
      </c>
      <c r="K788">
        <f>J788*Weighting!$W$20</f>
        <v>0</v>
      </c>
      <c r="M788" s="14"/>
    </row>
    <row r="789" spans="1:25" x14ac:dyDescent="0.25">
      <c r="A789" s="32" t="str">
        <f>IF(Weighting!$P$21&gt;0,B789,"")</f>
        <v/>
      </c>
      <c r="B789">
        <f>Weighting!$C$21</f>
        <v>2.2860000000000005</v>
      </c>
      <c r="C789">
        <f>Weighting!$F$21</f>
        <v>0</v>
      </c>
      <c r="D789" t="b">
        <f>IF(C789=1,'Data Transformation'!$G$3+0.5*'Data Transformation'!$W$25,IF(C790=1,D790-'Data Transformation'!$W$25,FALSE))</f>
        <v>0</v>
      </c>
      <c r="E789" t="str">
        <f t="array" ref="E789">IF(ISLOGICAL(D789),"",FREQUENCY(IF('Data Transformation'!$B$425:$B$8425='Bin Analysis'!$B771,'Data Transformation'!$G$425:$G$8425),D789))</f>
        <v/>
      </c>
      <c r="F789" t="str">
        <f t="shared" si="96"/>
        <v/>
      </c>
      <c r="G789">
        <f>Weighting!$H$21</f>
        <v>0</v>
      </c>
      <c r="H789">
        <f t="array" ref="H789">FREQUENCY(IF('Data Transformation'!$B$4:$B$8425=B771,'Data Transformation'!$G$4:$G$8425),'Bin Analysis'!$B789)</f>
        <v>18</v>
      </c>
      <c r="I789">
        <f t="shared" si="97"/>
        <v>0</v>
      </c>
      <c r="J789">
        <f t="shared" si="98"/>
        <v>0</v>
      </c>
      <c r="K789">
        <f>J789*Weighting!$W$21</f>
        <v>0</v>
      </c>
      <c r="M789" s="14"/>
    </row>
    <row r="790" spans="1:25" x14ac:dyDescent="0.25">
      <c r="A790" s="32" t="str">
        <f>IF(Weighting!$P$22&gt;0,B790,"")</f>
        <v/>
      </c>
      <c r="B790">
        <f>Weighting!$C$22</f>
        <v>2.4170000000000007</v>
      </c>
      <c r="C790">
        <f>Weighting!$F$22</f>
        <v>0</v>
      </c>
      <c r="D790" t="b">
        <f>IF(C790=1,'Data Transformation'!$G$3+0.5*'Data Transformation'!$W$25,IF(C791=1,D791-'Data Transformation'!$W$25,FALSE))</f>
        <v>0</v>
      </c>
      <c r="E790" t="str">
        <f t="array" ref="E790">IF(ISLOGICAL(D790),"",FREQUENCY(IF('Data Transformation'!$B$425:$B$8425='Bin Analysis'!$B771,'Data Transformation'!$G$425:$G$8425),D790))</f>
        <v/>
      </c>
      <c r="F790" t="str">
        <f t="shared" si="96"/>
        <v/>
      </c>
      <c r="G790">
        <f>Weighting!$H$22</f>
        <v>0</v>
      </c>
      <c r="H790">
        <f t="array" ref="H790">FREQUENCY(IF('Data Transformation'!$B$4:$B$8425=B771,'Data Transformation'!$G$4:$G$8425),'Bin Analysis'!$B790)</f>
        <v>18</v>
      </c>
      <c r="I790">
        <f t="shared" si="97"/>
        <v>0</v>
      </c>
      <c r="J790">
        <f t="shared" si="98"/>
        <v>0</v>
      </c>
      <c r="K790">
        <f>J790*Weighting!$W$22</f>
        <v>0</v>
      </c>
      <c r="M790" s="14"/>
    </row>
    <row r="791" spans="1:25" x14ac:dyDescent="0.25">
      <c r="A791" s="32" t="str">
        <f>IF(Weighting!$P$23&gt;0,B791,"")</f>
        <v/>
      </c>
      <c r="B791">
        <f>Weighting!$C$23</f>
        <v>2.5480000000000009</v>
      </c>
      <c r="C791">
        <f>Weighting!$F$23</f>
        <v>0</v>
      </c>
      <c r="D791" t="b">
        <f>IF(C791=1,'Data Transformation'!$G$3+0.5*'Data Transformation'!$W$25,IF(C792=1,D792-'Data Transformation'!$W$25,FALSE))</f>
        <v>0</v>
      </c>
      <c r="E791" t="str">
        <f t="array" ref="E791">IF(ISLOGICAL(D791),"",FREQUENCY(IF('Data Transformation'!$B$425:$B$8425='Bin Analysis'!$B771,'Data Transformation'!$G$425:$G$8425),D791))</f>
        <v/>
      </c>
      <c r="F791" t="str">
        <f t="shared" si="96"/>
        <v/>
      </c>
      <c r="G791">
        <f>Weighting!$H$23</f>
        <v>0</v>
      </c>
      <c r="H791">
        <f t="array" ref="H791">FREQUENCY(IF('Data Transformation'!$B$4:$B$8425=B771,'Data Transformation'!$G$4:$G$8425),'Bin Analysis'!$B791)</f>
        <v>18</v>
      </c>
      <c r="I791">
        <f t="shared" si="97"/>
        <v>0</v>
      </c>
      <c r="J791">
        <f t="shared" si="98"/>
        <v>0</v>
      </c>
      <c r="K791">
        <f>J791*Weighting!$W$23</f>
        <v>0</v>
      </c>
      <c r="M791" s="14"/>
    </row>
    <row r="792" spans="1:25" x14ac:dyDescent="0.25">
      <c r="A792" s="32" t="str">
        <f>IF(Weighting!$P$24&gt;0,B792,"")</f>
        <v/>
      </c>
      <c r="B792">
        <f>Weighting!$C$24</f>
        <v>2.6790000000000012</v>
      </c>
      <c r="C792">
        <f>Weighting!$F$24</f>
        <v>0</v>
      </c>
      <c r="D792" t="b">
        <f>IF(C792=1,'Data Transformation'!$G$3+0.5*'Data Transformation'!$W$25,IF(C793=1,D793-'Data Transformation'!$W$25,FALSE))</f>
        <v>0</v>
      </c>
      <c r="E792" t="str">
        <f t="array" ref="E792">IF(ISLOGICAL(D792),"",FREQUENCY(IF('Data Transformation'!$B$425:$B$8425='Bin Analysis'!$B771,'Data Transformation'!$G$425:$G$8425),D792))</f>
        <v/>
      </c>
      <c r="F792" t="str">
        <f t="shared" si="96"/>
        <v/>
      </c>
      <c r="G792">
        <f>Weighting!$H$24</f>
        <v>0</v>
      </c>
      <c r="H792">
        <f t="array" ref="H792">FREQUENCY(IF('Data Transformation'!$B$4:$B$8425=B771,'Data Transformation'!$G$4:$G$8425),'Bin Analysis'!$B792)</f>
        <v>18</v>
      </c>
      <c r="I792">
        <f t="shared" si="97"/>
        <v>0</v>
      </c>
      <c r="J792">
        <f t="shared" si="98"/>
        <v>0</v>
      </c>
      <c r="K792">
        <f>J792*Weighting!$W$24</f>
        <v>0</v>
      </c>
      <c r="M792" s="14"/>
    </row>
    <row r="793" spans="1:25" x14ac:dyDescent="0.25">
      <c r="A793" s="32" t="str">
        <f>IF(Weighting!$P$25&gt;0,B793,"")</f>
        <v/>
      </c>
      <c r="B793">
        <f>Weighting!$C$25</f>
        <v>2.8100000000000014</v>
      </c>
      <c r="C793">
        <f>Weighting!$F$25</f>
        <v>0</v>
      </c>
      <c r="D793" t="b">
        <f>IF(C793=1,'Data Transformation'!$G$3+0.5*'Data Transformation'!$W$25,IF(C794=1,D794-'Data Transformation'!$W$25,FALSE))</f>
        <v>0</v>
      </c>
      <c r="E793" t="str">
        <f t="array" ref="E793">IF(ISLOGICAL(D793),"",FREQUENCY(IF('Data Transformation'!$B$425:$B$8425='Bin Analysis'!$B771,'Data Transformation'!$G$425:$G$8425),D793))</f>
        <v/>
      </c>
      <c r="F793" t="str">
        <f t="shared" si="96"/>
        <v/>
      </c>
      <c r="G793">
        <f>Weighting!$H$25</f>
        <v>0</v>
      </c>
      <c r="H793">
        <f t="array" ref="H793">FREQUENCY(IF('Data Transformation'!$B$4:$B$8425=B771,'Data Transformation'!$G$4:$G$8425),'Bin Analysis'!$B793)</f>
        <v>18</v>
      </c>
      <c r="I793">
        <f t="shared" si="97"/>
        <v>0</v>
      </c>
      <c r="J793">
        <f t="shared" si="98"/>
        <v>0</v>
      </c>
      <c r="K793">
        <f>J793*Weighting!$W$25</f>
        <v>0</v>
      </c>
      <c r="M793" s="14"/>
    </row>
    <row r="794" spans="1:25" x14ac:dyDescent="0.25">
      <c r="O794"/>
      <c r="P794"/>
      <c r="Q794"/>
      <c r="R794"/>
    </row>
    <row r="795" spans="1:25" ht="23.25" x14ac:dyDescent="0.35">
      <c r="A795" s="21" t="s">
        <v>0</v>
      </c>
      <c r="B795" s="21">
        <f>IFERROR(VLOOKUP(C795,'Data Transformation'!$L$6:$M$426,2,FALSE),"")</f>
        <v>33</v>
      </c>
      <c r="C795" s="21">
        <f>C771+1</f>
        <v>33</v>
      </c>
      <c r="D795" s="21"/>
      <c r="E795" s="21"/>
      <c r="F795" s="21"/>
      <c r="G795" s="21"/>
      <c r="H795" s="22"/>
      <c r="I795" s="22"/>
      <c r="J795" s="22"/>
      <c r="K795" s="21"/>
      <c r="L795" s="21">
        <f>B795</f>
        <v>33</v>
      </c>
      <c r="M795" s="23">
        <f>INDEX('Data Transformation'!$O$4:$O$424,MATCH($B795,'Data Transformation'!$M$4:$M$424,0),MATCH($M$2,'Data Transformation'!$O$3,0))</f>
        <v>9</v>
      </c>
      <c r="N795" s="27">
        <f>IF('Input and Summary Results'!$J$16="minimum",'Bin Analysis'!X796/(M795-1),'Bin Analysis'!Y795/('Bin Analysis'!M795-1))</f>
        <v>0</v>
      </c>
      <c r="O795" s="27">
        <f>IF(M795=FALSE,NA(),(VLOOKUP(1,C798:K817,4,FALSE))/(M795-1))</f>
        <v>0.625</v>
      </c>
      <c r="P795" s="27">
        <f>IF(M795=FALSE,NA(),SUM(J798:J817)/Weighting!$S$5)</f>
        <v>0.4</v>
      </c>
      <c r="Q795" s="27">
        <f>IF(M795=FALSE,NA(),SUM(K798:K817)/Weighting!$S$6)</f>
        <v>0.39130434782608697</v>
      </c>
      <c r="R795" s="27">
        <f>IF(M795=FALSE,NA(),(VLOOKUP(1,G798:K817,3,FALSE))/(M795-1))</f>
        <v>0</v>
      </c>
      <c r="S795" s="22" t="str">
        <f>IF(M795=FALSE,NA(),IF(SUM(J798:J817)=2,"yes","no"))</f>
        <v>no</v>
      </c>
      <c r="X795" s="2" cm="2">
        <f t="array" ref="X795:X796">FREQUENCY(IF('Data Transformation'!$B$425:$B$6424='Bin Analysis'!L795,'Data Transformation'!$G$425:$G$6424),'Data Transformation'!$U$11)</f>
        <v>8</v>
      </c>
      <c r="Y795" s="2" cm="2">
        <f t="array" ref="Y795:Y796">FREQUENCY(IF('Data Transformation'!$B$425:$B$6424='Bin Analysis'!L795,'Data Transformation'!$G$425:$G$6424),'Data Transformation'!$U$12)</f>
        <v>3</v>
      </c>
    </row>
    <row r="796" spans="1:25" x14ac:dyDescent="0.25">
      <c r="A796" s="14" t="s">
        <v>66</v>
      </c>
      <c r="B796" t="s">
        <v>47</v>
      </c>
      <c r="C796" t="s">
        <v>5</v>
      </c>
      <c r="D796" t="s">
        <v>99</v>
      </c>
      <c r="E796" t="s">
        <v>100</v>
      </c>
      <c r="F796" t="s">
        <v>101</v>
      </c>
      <c r="G796" t="s">
        <v>69</v>
      </c>
      <c r="H796" t="s">
        <v>31</v>
      </c>
      <c r="I796" t="s">
        <v>32</v>
      </c>
      <c r="J796" t="s">
        <v>46</v>
      </c>
      <c r="K796" s="14" t="s">
        <v>45</v>
      </c>
      <c r="M796" s="14"/>
      <c r="X796" s="2">
        <v>0</v>
      </c>
      <c r="Y796" s="2">
        <v>5</v>
      </c>
    </row>
    <row r="797" spans="1:25" x14ac:dyDescent="0.25">
      <c r="A797" s="32"/>
      <c r="D797" t="b">
        <f>IF(C797=1,'Data Transformation'!$G$3+0.5*'Data Transformation'!$W$25,IF(C798=1,D798-'Data Transformation'!$W$25,FALSE))</f>
        <v>0</v>
      </c>
      <c r="E797" t="str">
        <f t="array" ref="E797">IF(ISLOGICAL(D797),"",FREQUENCY(IF('Data Transformation'!$B$425:$B$8425='Bin Analysis'!$B795,'Data Transformation'!$G$425:$G$8425),D797))</f>
        <v/>
      </c>
      <c r="F797" t="str">
        <f>IF(ISLOGICAL(D797),"",E797-E796)</f>
        <v/>
      </c>
      <c r="M797" s="14"/>
    </row>
    <row r="798" spans="1:25" x14ac:dyDescent="0.25">
      <c r="A798" s="32">
        <f>IF(Weighting!$P$6&gt;0,B798,"")</f>
        <v>0.32100000000000001</v>
      </c>
      <c r="B798">
        <f>Weighting!$C$6</f>
        <v>0.32100000000000001</v>
      </c>
      <c r="C798">
        <f>Weighting!$F$6</f>
        <v>0</v>
      </c>
      <c r="D798" t="b">
        <f>IF(C798=1,'Data Transformation'!$G$3+0.5*'Data Transformation'!$W$25,IF(C799=1,D799-'Data Transformation'!$W$25,FALSE))</f>
        <v>0</v>
      </c>
      <c r="E798" t="str">
        <f t="array" ref="E798">IF(ISLOGICAL(D798),"",FREQUENCY(IF('Data Transformation'!$B$425:$B$8425='Bin Analysis'!$B795,'Data Transformation'!$G$425:$G$8425),D798))</f>
        <v/>
      </c>
      <c r="F798" t="str">
        <f>IF(ISLOGICAL(D798),"",E798-E797)</f>
        <v/>
      </c>
      <c r="G798">
        <f>Weighting!$H$6</f>
        <v>1</v>
      </c>
      <c r="H798">
        <f t="array" ref="H798">FREQUENCY(IF('Data Transformation'!$B$4:$B$8425=B795,'Data Transformation'!$G$4:$G$8425),'Bin Analysis'!$B798)</f>
        <v>0</v>
      </c>
      <c r="I798">
        <f>H798-H797</f>
        <v>0</v>
      </c>
      <c r="J798">
        <f>IF(I798=0,0,1)</f>
        <v>0</v>
      </c>
      <c r="K798">
        <f>J798*Weighting!$W$6</f>
        <v>0</v>
      </c>
      <c r="M798" s="14"/>
    </row>
    <row r="799" spans="1:25" x14ac:dyDescent="0.25">
      <c r="A799" s="32">
        <f>IF(Weighting!$P$7&gt;0,B799,"")</f>
        <v>0.45200000000000001</v>
      </c>
      <c r="B799">
        <f>Weighting!$C$7</f>
        <v>0.45200000000000001</v>
      </c>
      <c r="C799">
        <f>Weighting!$F$7</f>
        <v>0</v>
      </c>
      <c r="D799" t="b">
        <f>IF(C799=1,'Data Transformation'!$G$3+0.5*'Data Transformation'!$W$25,IF(C800=1,D800-'Data Transformation'!$W$25,FALSE))</f>
        <v>0</v>
      </c>
      <c r="E799" t="str">
        <f t="array" ref="E799">IF(ISLOGICAL(D799),"",FREQUENCY(IF('Data Transformation'!$B$425:$B$8425='Bin Analysis'!$B795,'Data Transformation'!$G$425:$G$8425),D799))</f>
        <v/>
      </c>
      <c r="F799" t="str">
        <f t="shared" ref="F799:F817" si="99">IF(ISLOGICAL(D799),"",E799-E798)</f>
        <v/>
      </c>
      <c r="G799">
        <f>Weighting!$H$7</f>
        <v>0</v>
      </c>
      <c r="H799">
        <f t="array" ref="H799">FREQUENCY(IF('Data Transformation'!$B$4:$B$8425=B795,'Data Transformation'!$G$4:$G$8425),'Bin Analysis'!$B799)</f>
        <v>0</v>
      </c>
      <c r="I799">
        <f t="shared" ref="I799:I817" si="100">H799-H798</f>
        <v>0</v>
      </c>
      <c r="J799">
        <f>IF(I799=0,0,1)</f>
        <v>0</v>
      </c>
      <c r="K799">
        <f>J799*Weighting!$W$7</f>
        <v>0</v>
      </c>
      <c r="M799" s="14"/>
    </row>
    <row r="800" spans="1:25" x14ac:dyDescent="0.25">
      <c r="A800" s="32">
        <f>IF(Weighting!$P$8&gt;0,B800,"")</f>
        <v>0.58299999999999996</v>
      </c>
      <c r="B800">
        <f>Weighting!$C$8</f>
        <v>0.58299999999999996</v>
      </c>
      <c r="C800">
        <f>Weighting!$F$8</f>
        <v>0</v>
      </c>
      <c r="D800" t="b">
        <f>IF(C800=1,'Data Transformation'!$G$3+0.5*'Data Transformation'!$W$25,IF(C801=1,D801-'Data Transformation'!$W$25,FALSE))</f>
        <v>0</v>
      </c>
      <c r="E800" t="str">
        <f t="array" ref="E800">IF(ISLOGICAL(D800),"",FREQUENCY(IF('Data Transformation'!$B$425:$B$8425='Bin Analysis'!$B795,'Data Transformation'!$G$425:$G$8425),D800))</f>
        <v/>
      </c>
      <c r="F800" t="str">
        <f t="shared" si="99"/>
        <v/>
      </c>
      <c r="G800">
        <f>Weighting!$H$8</f>
        <v>0</v>
      </c>
      <c r="H800">
        <f t="array" ref="H800">FREQUENCY(IF('Data Transformation'!$B$4:$B$8425=B795,'Data Transformation'!$G$4:$G$8425),'Bin Analysis'!$B800)</f>
        <v>0</v>
      </c>
      <c r="I800">
        <f t="shared" si="100"/>
        <v>0</v>
      </c>
      <c r="J800">
        <f t="shared" ref="J800:J817" si="101">IF(I800=0,0,1)</f>
        <v>0</v>
      </c>
      <c r="K800">
        <f>J800*Weighting!$W$8</f>
        <v>0</v>
      </c>
      <c r="M800" s="14"/>
    </row>
    <row r="801" spans="1:13" x14ac:dyDescent="0.25">
      <c r="A801" s="32">
        <f>IF(Weighting!$P$9&gt;0,B801,"")</f>
        <v>0.71399999999999997</v>
      </c>
      <c r="B801" s="50">
        <f>Weighting!$C$9</f>
        <v>0.71399999999999997</v>
      </c>
      <c r="C801">
        <f>Weighting!$F$9</f>
        <v>0</v>
      </c>
      <c r="D801" t="b">
        <f>IF(C801=1,'Data Transformation'!$G$3+0.5*'Data Transformation'!$W$25,IF(C802=1,D802-'Data Transformation'!$W$25,FALSE))</f>
        <v>0</v>
      </c>
      <c r="E801" t="str">
        <f t="array" ref="E801">IF(ISLOGICAL(D801),"",FREQUENCY(IF('Data Transformation'!$B$425:$B$8425='Bin Analysis'!$B795,'Data Transformation'!$G$425:$G$8425),D801))</f>
        <v/>
      </c>
      <c r="F801" t="str">
        <f t="shared" si="99"/>
        <v/>
      </c>
      <c r="G801">
        <f>Weighting!$H$9</f>
        <v>0</v>
      </c>
      <c r="H801">
        <f t="array" ref="H801">FREQUENCY(IF('Data Transformation'!$B$4:$B$8425=B795,'Data Transformation'!$G$4:$G$8425),'Bin Analysis'!$B801)</f>
        <v>1</v>
      </c>
      <c r="I801">
        <f t="shared" si="100"/>
        <v>1</v>
      </c>
      <c r="J801">
        <f t="shared" si="101"/>
        <v>1</v>
      </c>
      <c r="K801">
        <f>J801*Weighting!$W$9</f>
        <v>3</v>
      </c>
      <c r="M801" s="14"/>
    </row>
    <row r="802" spans="1:13" x14ac:dyDescent="0.25">
      <c r="A802" s="32">
        <f>IF(Weighting!$P$10&gt;0,B802,"")</f>
        <v>0.84499999999999997</v>
      </c>
      <c r="B802">
        <f>Weighting!$C$10</f>
        <v>0.84499999999999997</v>
      </c>
      <c r="C802">
        <f>Weighting!$F$10</f>
        <v>0</v>
      </c>
      <c r="D802" t="b">
        <f>IF(C802=1,'Data Transformation'!$G$3+0.5*'Data Transformation'!$W$25,IF(C803=1,D803-'Data Transformation'!$W$25,FALSE))</f>
        <v>0</v>
      </c>
      <c r="E802" t="str">
        <f t="array" ref="E802">IF(ISLOGICAL(D802),"",FREQUENCY(IF('Data Transformation'!$B$425:$B$8425='Bin Analysis'!$B795,'Data Transformation'!$G$425:$G$8425),D802))</f>
        <v/>
      </c>
      <c r="F802" t="str">
        <f t="shared" si="99"/>
        <v/>
      </c>
      <c r="G802">
        <f>Weighting!$H$10</f>
        <v>0</v>
      </c>
      <c r="H802">
        <f t="array" ref="H802">FREQUENCY(IF('Data Transformation'!$B$4:$B$8425=B795,'Data Transformation'!$G$4:$G$8425),'Bin Analysis'!$B802)</f>
        <v>3</v>
      </c>
      <c r="I802">
        <f t="shared" si="100"/>
        <v>2</v>
      </c>
      <c r="J802">
        <f t="shared" si="101"/>
        <v>1</v>
      </c>
      <c r="K802">
        <f>J802*Weighting!$W$10</f>
        <v>3</v>
      </c>
      <c r="M802" s="14"/>
    </row>
    <row r="803" spans="1:13" x14ac:dyDescent="0.25">
      <c r="A803" s="32">
        <f>IF(Weighting!$P$11&gt;0,B803,"")</f>
        <v>0.97599999999999998</v>
      </c>
      <c r="B803">
        <f>Weighting!$C$11</f>
        <v>0.97599999999999998</v>
      </c>
      <c r="C803">
        <f>Weighting!$F$11</f>
        <v>0</v>
      </c>
      <c r="D803">
        <f>IF(C803=1,'Data Transformation'!$G$3+0.5*'Data Transformation'!$W$25,IF(C804=1,D804-'Data Transformation'!$W$25,FALSE))</f>
        <v>0.86899999999999999</v>
      </c>
      <c r="E803">
        <f t="array" ref="E803">IF(ISLOGICAL(D803),"",FREQUENCY(IF('Data Transformation'!$B$425:$B$8425='Bin Analysis'!$B795,'Data Transformation'!$G$425:$G$8425),D803))</f>
        <v>3</v>
      </c>
      <c r="F803" t="e">
        <f t="shared" si="99"/>
        <v>#VALUE!</v>
      </c>
      <c r="G803">
        <f>Weighting!$H$11</f>
        <v>0</v>
      </c>
      <c r="H803">
        <f t="array" ref="H803">FREQUENCY(IF('Data Transformation'!$B$4:$B$8425=B795,'Data Transformation'!$G$4:$G$8425),'Bin Analysis'!$B803)</f>
        <v>7</v>
      </c>
      <c r="I803">
        <f t="shared" si="100"/>
        <v>4</v>
      </c>
      <c r="J803">
        <f t="shared" si="101"/>
        <v>1</v>
      </c>
      <c r="K803">
        <f>J803*Weighting!$W$11</f>
        <v>2</v>
      </c>
      <c r="M803" s="14"/>
    </row>
    <row r="804" spans="1:13" x14ac:dyDescent="0.25">
      <c r="A804" s="32">
        <f>IF(Weighting!$P$12&gt;0,B804,"")</f>
        <v>1.107</v>
      </c>
      <c r="B804">
        <f>Weighting!$C$12</f>
        <v>1.107</v>
      </c>
      <c r="C804">
        <f>Weighting!$F$12</f>
        <v>1</v>
      </c>
      <c r="D804">
        <f>IF(C804=1,'Data Transformation'!$G$3+0.5*'Data Transformation'!$W$25,IF(C805=1,D805-'Data Transformation'!$W$25,FALSE))</f>
        <v>1.131</v>
      </c>
      <c r="E804">
        <f t="array" ref="E804">IF(ISLOGICAL(D804),"",FREQUENCY(IF('Data Transformation'!$B$425:$B$8425='Bin Analysis'!$B795,'Data Transformation'!$G$425:$G$8425),D804))</f>
        <v>8</v>
      </c>
      <c r="F804">
        <f t="shared" si="99"/>
        <v>5</v>
      </c>
      <c r="G804">
        <f>Weighting!$H$12</f>
        <v>0</v>
      </c>
      <c r="H804">
        <f t="array" ref="H804">FREQUENCY(IF('Data Transformation'!$B$4:$B$8425=B795,'Data Transformation'!$G$4:$G$8425),'Bin Analysis'!$B804)</f>
        <v>9</v>
      </c>
      <c r="I804">
        <f t="shared" si="100"/>
        <v>2</v>
      </c>
      <c r="J804">
        <f t="shared" si="101"/>
        <v>1</v>
      </c>
      <c r="K804">
        <f>J804*Weighting!$W$12</f>
        <v>1</v>
      </c>
      <c r="M804" s="14"/>
    </row>
    <row r="805" spans="1:13" x14ac:dyDescent="0.25">
      <c r="A805" s="32">
        <f>IF(Weighting!$P$13&gt;0,B805,"")</f>
        <v>1.238</v>
      </c>
      <c r="B805">
        <f>Weighting!$C$13</f>
        <v>1.238</v>
      </c>
      <c r="C805">
        <f>Weighting!$F$13</f>
        <v>0</v>
      </c>
      <c r="D805" t="b">
        <f>IF(C805=1,'Data Transformation'!$G$3+0.5*'Data Transformation'!$W$25,IF(C806=1,D806-'Data Transformation'!$W$25,FALSE))</f>
        <v>0</v>
      </c>
      <c r="E805" t="str">
        <f t="array" ref="E805">IF(ISLOGICAL(D805),"",FREQUENCY(IF('Data Transformation'!$B$425:$B$8425='Bin Analysis'!$B795,'Data Transformation'!$G$425:$G$8425),D805))</f>
        <v/>
      </c>
      <c r="F805" t="str">
        <f t="shared" si="99"/>
        <v/>
      </c>
      <c r="G805">
        <f>Weighting!$H$13</f>
        <v>0</v>
      </c>
      <c r="H805">
        <f t="array" ref="H805">FREQUENCY(IF('Data Transformation'!$B$4:$B$8425=B795,'Data Transformation'!$G$4:$G$8425),'Bin Analysis'!$B805)</f>
        <v>9</v>
      </c>
      <c r="I805">
        <f t="shared" si="100"/>
        <v>0</v>
      </c>
      <c r="J805">
        <f t="shared" si="101"/>
        <v>0</v>
      </c>
      <c r="K805">
        <f>J805*Weighting!$W$13</f>
        <v>0</v>
      </c>
      <c r="M805" s="14"/>
    </row>
    <row r="806" spans="1:13" x14ac:dyDescent="0.25">
      <c r="A806" s="32">
        <f>IF(Weighting!$P$14&gt;0,B806,"")</f>
        <v>1.369</v>
      </c>
      <c r="B806">
        <f>Weighting!$C$14</f>
        <v>1.369</v>
      </c>
      <c r="C806">
        <f>Weighting!$F$14</f>
        <v>0</v>
      </c>
      <c r="D806" t="b">
        <f>IF(C806=1,'Data Transformation'!$G$3+0.5*'Data Transformation'!$W$25,IF(C807=1,D807-'Data Transformation'!$W$25,FALSE))</f>
        <v>0</v>
      </c>
      <c r="E806" t="str">
        <f t="array" ref="E806">IF(ISLOGICAL(D806),"",FREQUENCY(IF('Data Transformation'!$B$425:$B$8425='Bin Analysis'!$B795,'Data Transformation'!$G$425:$G$8425),D806))</f>
        <v/>
      </c>
      <c r="F806" t="str">
        <f t="shared" si="99"/>
        <v/>
      </c>
      <c r="G806">
        <f>Weighting!$H$14</f>
        <v>0</v>
      </c>
      <c r="H806">
        <f t="array" ref="H806">FREQUENCY(IF('Data Transformation'!$B$4:$B$8425=B795,'Data Transformation'!$G$4:$G$8425),'Bin Analysis'!$B806)</f>
        <v>9</v>
      </c>
      <c r="I806">
        <f t="shared" si="100"/>
        <v>0</v>
      </c>
      <c r="J806">
        <f t="shared" si="101"/>
        <v>0</v>
      </c>
      <c r="K806">
        <f>J806*Weighting!$W$14</f>
        <v>0</v>
      </c>
      <c r="M806" s="14"/>
    </row>
    <row r="807" spans="1:13" x14ac:dyDescent="0.25">
      <c r="A807" s="32">
        <f>IF(Weighting!$P$15&gt;0,B807,"")</f>
        <v>1.5000009999999999</v>
      </c>
      <c r="B807">
        <f>Weighting!$C$15</f>
        <v>1.5000009999999999</v>
      </c>
      <c r="C807">
        <f>Weighting!$F$15</f>
        <v>0</v>
      </c>
      <c r="D807" t="b">
        <f>IF(C807=1,'Data Transformation'!$G$3+0.5*'Data Transformation'!$W$25,IF(C808=1,D808-'Data Transformation'!$W$25,FALSE))</f>
        <v>0</v>
      </c>
      <c r="E807" t="str">
        <f t="array" ref="E807">IF(ISLOGICAL(D807),"",FREQUENCY(IF('Data Transformation'!$B$425:$B$8425='Bin Analysis'!$B795,'Data Transformation'!$G$425:$G$8425),D807))</f>
        <v/>
      </c>
      <c r="F807" t="str">
        <f t="shared" si="99"/>
        <v/>
      </c>
      <c r="G807">
        <f>Weighting!$H$15</f>
        <v>0</v>
      </c>
      <c r="H807">
        <f t="array" ref="H807">FREQUENCY(IF('Data Transformation'!$B$4:$B$8425=B795,'Data Transformation'!$G$4:$G$8425),'Bin Analysis'!$B807)</f>
        <v>9</v>
      </c>
      <c r="I807">
        <f t="shared" si="100"/>
        <v>0</v>
      </c>
      <c r="J807">
        <f t="shared" si="101"/>
        <v>0</v>
      </c>
      <c r="K807">
        <f>J807*Weighting!$W$15</f>
        <v>0</v>
      </c>
      <c r="M807" s="14"/>
    </row>
    <row r="808" spans="1:13" x14ac:dyDescent="0.25">
      <c r="A808" s="32" t="str">
        <f>IF(Weighting!$P$16&gt;0,B808,"")</f>
        <v/>
      </c>
      <c r="B808">
        <f>Weighting!$C$16</f>
        <v>1.631</v>
      </c>
      <c r="C808">
        <f>Weighting!$F$16</f>
        <v>0</v>
      </c>
      <c r="D808" t="b">
        <f>IF(C808=1,'Data Transformation'!$G$3+0.5*'Data Transformation'!$W$25,IF(C809=1,D809-'Data Transformation'!$W$25,FALSE))</f>
        <v>0</v>
      </c>
      <c r="E808" t="str">
        <f t="array" ref="E808">IF(ISLOGICAL(D808),"",FREQUENCY(IF('Data Transformation'!$B$425:$B$8425='Bin Analysis'!$B795,'Data Transformation'!$G$425:$G$8425),D808))</f>
        <v/>
      </c>
      <c r="F808" t="str">
        <f t="shared" si="99"/>
        <v/>
      </c>
      <c r="G808">
        <f>Weighting!$H$16</f>
        <v>0</v>
      </c>
      <c r="H808">
        <f t="array" ref="H808">FREQUENCY(IF('Data Transformation'!$B$4:$B$8425=B795,'Data Transformation'!$G$4:$G$8425),'Bin Analysis'!$B808)</f>
        <v>9</v>
      </c>
      <c r="I808">
        <f t="shared" si="100"/>
        <v>0</v>
      </c>
      <c r="J808">
        <f t="shared" si="101"/>
        <v>0</v>
      </c>
      <c r="K808">
        <f>J808*Weighting!$W$16</f>
        <v>0</v>
      </c>
      <c r="M808" s="14"/>
    </row>
    <row r="809" spans="1:13" x14ac:dyDescent="0.25">
      <c r="A809" s="32" t="str">
        <f>IF(Weighting!$P$17&gt;0,B809,"")</f>
        <v/>
      </c>
      <c r="B809">
        <f>Weighting!$C$17</f>
        <v>1.762</v>
      </c>
      <c r="C809">
        <f>Weighting!$F$17</f>
        <v>0</v>
      </c>
      <c r="D809" t="b">
        <f>IF(C809=1,'Data Transformation'!$G$3+0.5*'Data Transformation'!$W$25,IF(C810=1,D810-'Data Transformation'!$W$25,FALSE))</f>
        <v>0</v>
      </c>
      <c r="E809" t="str">
        <f t="array" ref="E809">IF(ISLOGICAL(D809),"",FREQUENCY(IF('Data Transformation'!$B$425:$B$8425='Bin Analysis'!$B795,'Data Transformation'!$G$425:$G$8425),D809))</f>
        <v/>
      </c>
      <c r="F809" t="str">
        <f t="shared" si="99"/>
        <v/>
      </c>
      <c r="G809">
        <f>Weighting!$H$17</f>
        <v>0</v>
      </c>
      <c r="H809">
        <f t="array" ref="H809">FREQUENCY(IF('Data Transformation'!$B$4:$B$8425=B795,'Data Transformation'!$G$4:$G$8425),'Bin Analysis'!$B809)</f>
        <v>9</v>
      </c>
      <c r="I809">
        <f t="shared" si="100"/>
        <v>0</v>
      </c>
      <c r="J809">
        <f t="shared" si="101"/>
        <v>0</v>
      </c>
      <c r="K809">
        <f>J809*Weighting!$W$17</f>
        <v>0</v>
      </c>
      <c r="M809" s="14"/>
    </row>
    <row r="810" spans="1:13" x14ac:dyDescent="0.25">
      <c r="A810" s="32" t="str">
        <f>IF(Weighting!$P$18&gt;0,B810,"")</f>
        <v/>
      </c>
      <c r="B810">
        <f>Weighting!$C$18</f>
        <v>1.893</v>
      </c>
      <c r="C810">
        <f>Weighting!$F$18</f>
        <v>0</v>
      </c>
      <c r="D810" t="b">
        <f>IF(C810=1,'Data Transformation'!$G$3+0.5*'Data Transformation'!$W$25,IF(C811=1,D811-'Data Transformation'!$W$25,FALSE))</f>
        <v>0</v>
      </c>
      <c r="E810" t="str">
        <f t="array" ref="E810">IF(ISLOGICAL(D810),"",FREQUENCY(IF('Data Transformation'!$B$425:$B$8425='Bin Analysis'!$B795,'Data Transformation'!$G$425:$G$8425),D810))</f>
        <v/>
      </c>
      <c r="F810" t="str">
        <f t="shared" si="99"/>
        <v/>
      </c>
      <c r="G810">
        <f>Weighting!$H$18</f>
        <v>0</v>
      </c>
      <c r="H810">
        <f t="array" ref="H810">FREQUENCY(IF('Data Transformation'!$B$4:$B$8425=B795,'Data Transformation'!$G$4:$G$8425),'Bin Analysis'!$B810)</f>
        <v>9</v>
      </c>
      <c r="I810">
        <f t="shared" si="100"/>
        <v>0</v>
      </c>
      <c r="J810">
        <f t="shared" si="101"/>
        <v>0</v>
      </c>
      <c r="K810">
        <f>J810*Weighting!$W$18</f>
        <v>0</v>
      </c>
      <c r="M810" s="14"/>
    </row>
    <row r="811" spans="1:13" x14ac:dyDescent="0.25">
      <c r="A811" s="32" t="str">
        <f>IF(Weighting!$P$19&gt;0,B811,"")</f>
        <v/>
      </c>
      <c r="B811">
        <f>Weighting!$C$19</f>
        <v>2.024</v>
      </c>
      <c r="C811">
        <f>Weighting!$F$19</f>
        <v>0</v>
      </c>
      <c r="D811" t="b">
        <f>IF(C811=1,'Data Transformation'!$G$3+0.5*'Data Transformation'!$W$25,IF(C812=1,D812-'Data Transformation'!$W$25,FALSE))</f>
        <v>0</v>
      </c>
      <c r="E811" t="str">
        <f t="array" ref="E811">IF(ISLOGICAL(D811),"",FREQUENCY(IF('Data Transformation'!$B$425:$B$8425='Bin Analysis'!$B795,'Data Transformation'!$G$425:$G$8425),D811))</f>
        <v/>
      </c>
      <c r="F811" t="str">
        <f t="shared" si="99"/>
        <v/>
      </c>
      <c r="G811">
        <f>Weighting!$H$19</f>
        <v>0</v>
      </c>
      <c r="H811">
        <f t="array" ref="H811">FREQUENCY(IF('Data Transformation'!$B$4:$B$8425=B795,'Data Transformation'!$G$4:$G$8425),'Bin Analysis'!$B811)</f>
        <v>9</v>
      </c>
      <c r="I811">
        <f t="shared" si="100"/>
        <v>0</v>
      </c>
      <c r="J811">
        <f t="shared" si="101"/>
        <v>0</v>
      </c>
      <c r="K811">
        <f>J811*Weighting!$W$19</f>
        <v>0</v>
      </c>
      <c r="M811" s="14"/>
    </row>
    <row r="812" spans="1:13" x14ac:dyDescent="0.25">
      <c r="A812" s="32" t="str">
        <f>IF(Weighting!$P$20&gt;0,B812,"")</f>
        <v/>
      </c>
      <c r="B812">
        <f>Weighting!$C$20</f>
        <v>2.1550000000000002</v>
      </c>
      <c r="C812">
        <f>Weighting!$F$20</f>
        <v>0</v>
      </c>
      <c r="D812" t="b">
        <f>IF(C812=1,'Data Transformation'!$G$3+0.5*'Data Transformation'!$W$25,IF(C813=1,D813-'Data Transformation'!$W$25,FALSE))</f>
        <v>0</v>
      </c>
      <c r="E812" t="str">
        <f t="array" ref="E812">IF(ISLOGICAL(D812),"",FREQUENCY(IF('Data Transformation'!$B$425:$B$8425='Bin Analysis'!$B795,'Data Transformation'!$G$425:$G$8425),D812))</f>
        <v/>
      </c>
      <c r="F812" t="str">
        <f t="shared" si="99"/>
        <v/>
      </c>
      <c r="G812">
        <f>Weighting!$H$20</f>
        <v>0</v>
      </c>
      <c r="H812">
        <f t="array" ref="H812">FREQUENCY(IF('Data Transformation'!$B$4:$B$8425=B795,'Data Transformation'!$G$4:$G$8425),'Bin Analysis'!$B812)</f>
        <v>9</v>
      </c>
      <c r="I812">
        <f t="shared" si="100"/>
        <v>0</v>
      </c>
      <c r="J812">
        <f t="shared" si="101"/>
        <v>0</v>
      </c>
      <c r="K812">
        <f>J812*Weighting!$W$20</f>
        <v>0</v>
      </c>
      <c r="M812" s="14"/>
    </row>
    <row r="813" spans="1:13" x14ac:dyDescent="0.25">
      <c r="A813" s="32" t="str">
        <f>IF(Weighting!$P$21&gt;0,B813,"")</f>
        <v/>
      </c>
      <c r="B813">
        <f>Weighting!$C$21</f>
        <v>2.2860000000000005</v>
      </c>
      <c r="C813">
        <f>Weighting!$F$21</f>
        <v>0</v>
      </c>
      <c r="D813" t="b">
        <f>IF(C813=1,'Data Transformation'!$G$3+0.5*'Data Transformation'!$W$25,IF(C814=1,D814-'Data Transformation'!$W$25,FALSE))</f>
        <v>0</v>
      </c>
      <c r="E813" t="str">
        <f t="array" ref="E813">IF(ISLOGICAL(D813),"",FREQUENCY(IF('Data Transformation'!$B$425:$B$8425='Bin Analysis'!$B795,'Data Transformation'!$G$425:$G$8425),D813))</f>
        <v/>
      </c>
      <c r="F813" t="str">
        <f t="shared" si="99"/>
        <v/>
      </c>
      <c r="G813">
        <f>Weighting!$H$21</f>
        <v>0</v>
      </c>
      <c r="H813">
        <f t="array" ref="H813">FREQUENCY(IF('Data Transformation'!$B$4:$B$8425=B795,'Data Transformation'!$G$4:$G$8425),'Bin Analysis'!$B813)</f>
        <v>9</v>
      </c>
      <c r="I813">
        <f t="shared" si="100"/>
        <v>0</v>
      </c>
      <c r="J813">
        <f t="shared" si="101"/>
        <v>0</v>
      </c>
      <c r="K813">
        <f>J813*Weighting!$W$21</f>
        <v>0</v>
      </c>
      <c r="M813" s="14"/>
    </row>
    <row r="814" spans="1:13" x14ac:dyDescent="0.25">
      <c r="A814" s="32" t="str">
        <f>IF(Weighting!$P$22&gt;0,B814,"")</f>
        <v/>
      </c>
      <c r="B814">
        <f>Weighting!$C$22</f>
        <v>2.4170000000000007</v>
      </c>
      <c r="C814">
        <f>Weighting!$F$22</f>
        <v>0</v>
      </c>
      <c r="D814" t="b">
        <f>IF(C814=1,'Data Transformation'!$G$3+0.5*'Data Transformation'!$W$25,IF(C815=1,D815-'Data Transformation'!$W$25,FALSE))</f>
        <v>0</v>
      </c>
      <c r="E814" t="str">
        <f t="array" ref="E814">IF(ISLOGICAL(D814),"",FREQUENCY(IF('Data Transformation'!$B$425:$B$8425='Bin Analysis'!$B795,'Data Transformation'!$G$425:$G$8425),D814))</f>
        <v/>
      </c>
      <c r="F814" t="str">
        <f t="shared" si="99"/>
        <v/>
      </c>
      <c r="G814">
        <f>Weighting!$H$22</f>
        <v>0</v>
      </c>
      <c r="H814">
        <f t="array" ref="H814">FREQUENCY(IF('Data Transformation'!$B$4:$B$8425=B795,'Data Transformation'!$G$4:$G$8425),'Bin Analysis'!$B814)</f>
        <v>9</v>
      </c>
      <c r="I814">
        <f t="shared" si="100"/>
        <v>0</v>
      </c>
      <c r="J814">
        <f t="shared" si="101"/>
        <v>0</v>
      </c>
      <c r="K814">
        <f>J814*Weighting!$W$22</f>
        <v>0</v>
      </c>
      <c r="M814" s="14"/>
    </row>
    <row r="815" spans="1:13" x14ac:dyDescent="0.25">
      <c r="A815" s="32" t="str">
        <f>IF(Weighting!$P$23&gt;0,B815,"")</f>
        <v/>
      </c>
      <c r="B815">
        <f>Weighting!$C$23</f>
        <v>2.5480000000000009</v>
      </c>
      <c r="C815">
        <f>Weighting!$F$23</f>
        <v>0</v>
      </c>
      <c r="D815" t="b">
        <f>IF(C815=1,'Data Transformation'!$G$3+0.5*'Data Transformation'!$W$25,IF(C816=1,D816-'Data Transformation'!$W$25,FALSE))</f>
        <v>0</v>
      </c>
      <c r="E815" t="str">
        <f t="array" ref="E815">IF(ISLOGICAL(D815),"",FREQUENCY(IF('Data Transformation'!$B$425:$B$8425='Bin Analysis'!$B795,'Data Transformation'!$G$425:$G$8425),D815))</f>
        <v/>
      </c>
      <c r="F815" t="str">
        <f t="shared" si="99"/>
        <v/>
      </c>
      <c r="G815">
        <f>Weighting!$H$23</f>
        <v>0</v>
      </c>
      <c r="H815">
        <f t="array" ref="H815">FREQUENCY(IF('Data Transformation'!$B$4:$B$8425=B795,'Data Transformation'!$G$4:$G$8425),'Bin Analysis'!$B815)</f>
        <v>9</v>
      </c>
      <c r="I815">
        <f t="shared" si="100"/>
        <v>0</v>
      </c>
      <c r="J815">
        <f t="shared" si="101"/>
        <v>0</v>
      </c>
      <c r="K815">
        <f>J815*Weighting!$W$23</f>
        <v>0</v>
      </c>
      <c r="M815" s="14"/>
    </row>
    <row r="816" spans="1:13" x14ac:dyDescent="0.25">
      <c r="A816" s="32" t="str">
        <f>IF(Weighting!$P$24&gt;0,B816,"")</f>
        <v/>
      </c>
      <c r="B816">
        <f>Weighting!$C$24</f>
        <v>2.6790000000000012</v>
      </c>
      <c r="C816">
        <f>Weighting!$F$24</f>
        <v>0</v>
      </c>
      <c r="D816" t="b">
        <f>IF(C816=1,'Data Transformation'!$G$3+0.5*'Data Transformation'!$W$25,IF(C817=1,D817-'Data Transformation'!$W$25,FALSE))</f>
        <v>0</v>
      </c>
      <c r="E816" t="str">
        <f t="array" ref="E816">IF(ISLOGICAL(D816),"",FREQUENCY(IF('Data Transformation'!$B$425:$B$8425='Bin Analysis'!$B795,'Data Transformation'!$G$425:$G$8425),D816))</f>
        <v/>
      </c>
      <c r="F816" t="str">
        <f t="shared" si="99"/>
        <v/>
      </c>
      <c r="G816">
        <f>Weighting!$H$24</f>
        <v>0</v>
      </c>
      <c r="H816">
        <f t="array" ref="H816">FREQUENCY(IF('Data Transformation'!$B$4:$B$8425=B795,'Data Transformation'!$G$4:$G$8425),'Bin Analysis'!$B816)</f>
        <v>9</v>
      </c>
      <c r="I816">
        <f t="shared" si="100"/>
        <v>0</v>
      </c>
      <c r="J816">
        <f t="shared" si="101"/>
        <v>0</v>
      </c>
      <c r="K816">
        <f>J816*Weighting!$W$24</f>
        <v>0</v>
      </c>
      <c r="M816" s="14"/>
    </row>
    <row r="817" spans="1:25" x14ac:dyDescent="0.25">
      <c r="A817" s="32" t="str">
        <f>IF(Weighting!$P$25&gt;0,B817,"")</f>
        <v/>
      </c>
      <c r="B817">
        <f>Weighting!$C$25</f>
        <v>2.8100000000000014</v>
      </c>
      <c r="C817">
        <f>Weighting!$F$25</f>
        <v>0</v>
      </c>
      <c r="D817" t="b">
        <f>IF(C817=1,'Data Transformation'!$G$3+0.5*'Data Transformation'!$W$25,IF(C818=1,D818-'Data Transformation'!$W$25,FALSE))</f>
        <v>0</v>
      </c>
      <c r="E817" t="str">
        <f t="array" ref="E817">IF(ISLOGICAL(D817),"",FREQUENCY(IF('Data Transformation'!$B$425:$B$8425='Bin Analysis'!$B795,'Data Transformation'!$G$425:$G$8425),D817))</f>
        <v/>
      </c>
      <c r="F817" t="str">
        <f t="shared" si="99"/>
        <v/>
      </c>
      <c r="G817">
        <f>Weighting!$H$25</f>
        <v>0</v>
      </c>
      <c r="H817">
        <f t="array" ref="H817">FREQUENCY(IF('Data Transformation'!$B$4:$B$8425=B795,'Data Transformation'!$G$4:$G$8425),'Bin Analysis'!$B817)</f>
        <v>9</v>
      </c>
      <c r="I817">
        <f t="shared" si="100"/>
        <v>0</v>
      </c>
      <c r="J817">
        <f t="shared" si="101"/>
        <v>0</v>
      </c>
      <c r="K817">
        <f>J817*Weighting!$W$25</f>
        <v>0</v>
      </c>
      <c r="M817" s="14"/>
    </row>
    <row r="818" spans="1:25" x14ac:dyDescent="0.25">
      <c r="O818"/>
      <c r="P818"/>
      <c r="Q818"/>
      <c r="R818"/>
    </row>
    <row r="819" spans="1:25" ht="23.25" x14ac:dyDescent="0.35">
      <c r="A819" s="21" t="s">
        <v>0</v>
      </c>
      <c r="B819" s="21">
        <f>IFERROR(VLOOKUP(C819,'Data Transformation'!$L$6:$M$426,2,FALSE),"")</f>
        <v>34</v>
      </c>
      <c r="C819" s="21">
        <f>C795+1</f>
        <v>34</v>
      </c>
      <c r="D819" s="21"/>
      <c r="E819" s="21"/>
      <c r="F819" s="21"/>
      <c r="G819" s="21"/>
      <c r="H819" s="22"/>
      <c r="I819" s="22"/>
      <c r="J819" s="22"/>
      <c r="K819" s="21"/>
      <c r="L819" s="21">
        <f>B819</f>
        <v>34</v>
      </c>
      <c r="M819" s="23" t="b">
        <f>INDEX('Data Transformation'!$O$4:$O$424,MATCH($B819,'Data Transformation'!$M$4:$M$424,0),MATCH($M$2,'Data Transformation'!$O$3,0))</f>
        <v>0</v>
      </c>
      <c r="N819" s="27">
        <f>IF('Input and Summary Results'!$J$16="minimum",'Bin Analysis'!X820/(M819-1),'Bin Analysis'!Y819/('Bin Analysis'!M819-1))</f>
        <v>0</v>
      </c>
      <c r="O819" s="27" t="e">
        <f>IF(M819=FALSE,NA(),(VLOOKUP(1,C822:K841,4,FALSE))/(M819-1))</f>
        <v>#N/A</v>
      </c>
      <c r="P819" s="27" t="e">
        <f>IF(M819=FALSE,NA(),SUM(J822:J841)/Weighting!$S$5)</f>
        <v>#N/A</v>
      </c>
      <c r="Q819" s="27" t="e">
        <f>IF(M819=FALSE,NA(),SUM(K822:K841)/Weighting!$S$6)</f>
        <v>#N/A</v>
      </c>
      <c r="R819" s="27" t="e">
        <f>IF(M819=FALSE,NA(),(VLOOKUP(1,G822:K841,3,FALSE))/(M819-1))</f>
        <v>#N/A</v>
      </c>
      <c r="S819" s="22" t="e">
        <f>IF(M819=FALSE,NA(),IF(SUM(J822:J841)=2,"yes","no"))</f>
        <v>#N/A</v>
      </c>
      <c r="X819" s="2" cm="2">
        <f t="array" ref="X819:X820">FREQUENCY(IF('Data Transformation'!$B$425:$B$6424='Bin Analysis'!L819,'Data Transformation'!$G$425:$G$6424),'Data Transformation'!$U$11)</f>
        <v>2</v>
      </c>
      <c r="Y819" s="2" cm="2">
        <f t="array" ref="Y819:Y820">FREQUENCY(IF('Data Transformation'!$B$425:$B$6424='Bin Analysis'!L819,'Data Transformation'!$G$425:$G$6424),'Data Transformation'!$U$12)</f>
        <v>1</v>
      </c>
    </row>
    <row r="820" spans="1:25" x14ac:dyDescent="0.25">
      <c r="A820" s="14" t="s">
        <v>66</v>
      </c>
      <c r="B820" t="s">
        <v>47</v>
      </c>
      <c r="C820" t="s">
        <v>5</v>
      </c>
      <c r="D820" t="s">
        <v>99</v>
      </c>
      <c r="E820" t="s">
        <v>100</v>
      </c>
      <c r="F820" t="s">
        <v>101</v>
      </c>
      <c r="G820" t="s">
        <v>69</v>
      </c>
      <c r="H820" t="s">
        <v>31</v>
      </c>
      <c r="I820" t="s">
        <v>32</v>
      </c>
      <c r="J820" t="s">
        <v>46</v>
      </c>
      <c r="K820" s="14" t="s">
        <v>45</v>
      </c>
      <c r="M820" s="14"/>
      <c r="X820" s="2">
        <v>0</v>
      </c>
      <c r="Y820" s="2">
        <v>1</v>
      </c>
    </row>
    <row r="821" spans="1:25" x14ac:dyDescent="0.25">
      <c r="A821" s="32"/>
      <c r="D821" t="b">
        <f>IF(C821=1,'Data Transformation'!$G$3+0.5*'Data Transformation'!$W$25,IF(C822=1,D822-'Data Transformation'!$W$25,FALSE))</f>
        <v>0</v>
      </c>
      <c r="E821" t="str">
        <f t="array" ref="E821">IF(ISLOGICAL(D821),"",FREQUENCY(IF('Data Transformation'!$B$425:$B$8425='Bin Analysis'!$B819,'Data Transformation'!$G$425:$G$8425),D821))</f>
        <v/>
      </c>
      <c r="F821" t="str">
        <f>IF(ISLOGICAL(D821),"",E821-E820)</f>
        <v/>
      </c>
      <c r="M821" s="14"/>
    </row>
    <row r="822" spans="1:25" x14ac:dyDescent="0.25">
      <c r="A822" s="32">
        <f>IF(Weighting!$P$6&gt;0,B822,"")</f>
        <v>0.32100000000000001</v>
      </c>
      <c r="B822">
        <f>Weighting!$C$6</f>
        <v>0.32100000000000001</v>
      </c>
      <c r="C822">
        <f>Weighting!$F$6</f>
        <v>0</v>
      </c>
      <c r="D822" t="b">
        <f>IF(C822=1,'Data Transformation'!$G$3+0.5*'Data Transformation'!$W$25,IF(C823=1,D823-'Data Transformation'!$W$25,FALSE))</f>
        <v>0</v>
      </c>
      <c r="E822" t="str">
        <f t="array" ref="E822">IF(ISLOGICAL(D822),"",FREQUENCY(IF('Data Transformation'!$B$425:$B$8425='Bin Analysis'!$B819,'Data Transformation'!$G$425:$G$8425),D822))</f>
        <v/>
      </c>
      <c r="F822" t="str">
        <f>IF(ISLOGICAL(D822),"",E822-E821)</f>
        <v/>
      </c>
      <c r="G822">
        <f>Weighting!$H$6</f>
        <v>1</v>
      </c>
      <c r="H822">
        <f t="array" ref="H822">FREQUENCY(IF('Data Transformation'!$B$4:$B$8425=B819,'Data Transformation'!$G$4:$G$8425),'Bin Analysis'!$B822)</f>
        <v>0</v>
      </c>
      <c r="I822">
        <f>H822-H821</f>
        <v>0</v>
      </c>
      <c r="J822">
        <f>IF(I822=0,0,1)</f>
        <v>0</v>
      </c>
      <c r="K822">
        <f>J822*Weighting!$W$6</f>
        <v>0</v>
      </c>
      <c r="M822" s="14"/>
    </row>
    <row r="823" spans="1:25" x14ac:dyDescent="0.25">
      <c r="A823" s="32">
        <f>IF(Weighting!$P$7&gt;0,B823,"")</f>
        <v>0.45200000000000001</v>
      </c>
      <c r="B823">
        <f>Weighting!$C$7</f>
        <v>0.45200000000000001</v>
      </c>
      <c r="C823">
        <f>Weighting!$F$7</f>
        <v>0</v>
      </c>
      <c r="D823" t="b">
        <f>IF(C823=1,'Data Transformation'!$G$3+0.5*'Data Transformation'!$W$25,IF(C824=1,D824-'Data Transformation'!$W$25,FALSE))</f>
        <v>0</v>
      </c>
      <c r="E823" t="str">
        <f t="array" ref="E823">IF(ISLOGICAL(D823),"",FREQUENCY(IF('Data Transformation'!$B$425:$B$8425='Bin Analysis'!$B819,'Data Transformation'!$G$425:$G$8425),D823))</f>
        <v/>
      </c>
      <c r="F823" t="str">
        <f t="shared" ref="F823:F841" si="102">IF(ISLOGICAL(D823),"",E823-E822)</f>
        <v/>
      </c>
      <c r="G823">
        <f>Weighting!$H$7</f>
        <v>0</v>
      </c>
      <c r="H823">
        <f t="array" ref="H823">FREQUENCY(IF('Data Transformation'!$B$4:$B$8425=B819,'Data Transformation'!$G$4:$G$8425),'Bin Analysis'!$B823)</f>
        <v>0</v>
      </c>
      <c r="I823">
        <f t="shared" ref="I823:I841" si="103">H823-H822</f>
        <v>0</v>
      </c>
      <c r="J823">
        <f>IF(I823=0,0,1)</f>
        <v>0</v>
      </c>
      <c r="K823">
        <f>J823*Weighting!$W$7</f>
        <v>0</v>
      </c>
      <c r="M823" s="14"/>
    </row>
    <row r="824" spans="1:25" x14ac:dyDescent="0.25">
      <c r="A824" s="32">
        <f>IF(Weighting!$P$8&gt;0,B824,"")</f>
        <v>0.58299999999999996</v>
      </c>
      <c r="B824">
        <f>Weighting!$C$8</f>
        <v>0.58299999999999996</v>
      </c>
      <c r="C824">
        <f>Weighting!$F$8</f>
        <v>0</v>
      </c>
      <c r="D824" t="b">
        <f>IF(C824=1,'Data Transformation'!$G$3+0.5*'Data Transformation'!$W$25,IF(C825=1,D825-'Data Transformation'!$W$25,FALSE))</f>
        <v>0</v>
      </c>
      <c r="E824" t="str">
        <f t="array" ref="E824">IF(ISLOGICAL(D824),"",FREQUENCY(IF('Data Transformation'!$B$425:$B$8425='Bin Analysis'!$B819,'Data Transformation'!$G$425:$G$8425),D824))</f>
        <v/>
      </c>
      <c r="F824" t="str">
        <f t="shared" si="102"/>
        <v/>
      </c>
      <c r="G824">
        <f>Weighting!$H$8</f>
        <v>0</v>
      </c>
      <c r="H824">
        <f t="array" ref="H824">FREQUENCY(IF('Data Transformation'!$B$4:$B$8425=B819,'Data Transformation'!$G$4:$G$8425),'Bin Analysis'!$B824)</f>
        <v>0</v>
      </c>
      <c r="I824">
        <f t="shared" si="103"/>
        <v>0</v>
      </c>
      <c r="J824">
        <f t="shared" ref="J824:J841" si="104">IF(I824=0,0,1)</f>
        <v>0</v>
      </c>
      <c r="K824">
        <f>J824*Weighting!$W$8</f>
        <v>0</v>
      </c>
      <c r="M824" s="14"/>
    </row>
    <row r="825" spans="1:25" x14ac:dyDescent="0.25">
      <c r="A825" s="32">
        <f>IF(Weighting!$P$9&gt;0,B825,"")</f>
        <v>0.71399999999999997</v>
      </c>
      <c r="B825" s="50">
        <f>Weighting!$C$9</f>
        <v>0.71399999999999997</v>
      </c>
      <c r="C825">
        <f>Weighting!$F$9</f>
        <v>0</v>
      </c>
      <c r="D825" t="b">
        <f>IF(C825=1,'Data Transformation'!$G$3+0.5*'Data Transformation'!$W$25,IF(C826=1,D826-'Data Transformation'!$W$25,FALSE))</f>
        <v>0</v>
      </c>
      <c r="E825" t="str">
        <f t="array" ref="E825">IF(ISLOGICAL(D825),"",FREQUENCY(IF('Data Transformation'!$B$425:$B$8425='Bin Analysis'!$B819,'Data Transformation'!$G$425:$G$8425),D825))</f>
        <v/>
      </c>
      <c r="F825" t="str">
        <f t="shared" si="102"/>
        <v/>
      </c>
      <c r="G825">
        <f>Weighting!$H$9</f>
        <v>0</v>
      </c>
      <c r="H825">
        <f t="array" ref="H825">FREQUENCY(IF('Data Transformation'!$B$4:$B$8425=B819,'Data Transformation'!$G$4:$G$8425),'Bin Analysis'!$B825)</f>
        <v>1</v>
      </c>
      <c r="I825">
        <f t="shared" si="103"/>
        <v>1</v>
      </c>
      <c r="J825">
        <f t="shared" si="104"/>
        <v>1</v>
      </c>
      <c r="K825">
        <f>J825*Weighting!$W$9</f>
        <v>3</v>
      </c>
      <c r="M825" s="14"/>
    </row>
    <row r="826" spans="1:25" x14ac:dyDescent="0.25">
      <c r="A826" s="32">
        <f>IF(Weighting!$P$10&gt;0,B826,"")</f>
        <v>0.84499999999999997</v>
      </c>
      <c r="B826">
        <f>Weighting!$C$10</f>
        <v>0.84499999999999997</v>
      </c>
      <c r="C826">
        <f>Weighting!$F$10</f>
        <v>0</v>
      </c>
      <c r="D826" t="b">
        <f>IF(C826=1,'Data Transformation'!$G$3+0.5*'Data Transformation'!$W$25,IF(C827=1,D827-'Data Transformation'!$W$25,FALSE))</f>
        <v>0</v>
      </c>
      <c r="E826" t="str">
        <f t="array" ref="E826">IF(ISLOGICAL(D826),"",FREQUENCY(IF('Data Transformation'!$B$425:$B$8425='Bin Analysis'!$B819,'Data Transformation'!$G$425:$G$8425),D826))</f>
        <v/>
      </c>
      <c r="F826" t="str">
        <f t="shared" si="102"/>
        <v/>
      </c>
      <c r="G826">
        <f>Weighting!$H$10</f>
        <v>0</v>
      </c>
      <c r="H826">
        <f t="array" ref="H826">FREQUENCY(IF('Data Transformation'!$B$4:$B$8425=B819,'Data Transformation'!$G$4:$G$8425),'Bin Analysis'!$B826)</f>
        <v>1</v>
      </c>
      <c r="I826">
        <f t="shared" si="103"/>
        <v>0</v>
      </c>
      <c r="J826">
        <f t="shared" si="104"/>
        <v>0</v>
      </c>
      <c r="K826">
        <f>J826*Weighting!$W$10</f>
        <v>0</v>
      </c>
      <c r="M826" s="14"/>
    </row>
    <row r="827" spans="1:25" x14ac:dyDescent="0.25">
      <c r="A827" s="32">
        <f>IF(Weighting!$P$11&gt;0,B827,"")</f>
        <v>0.97599999999999998</v>
      </c>
      <c r="B827">
        <f>Weighting!$C$11</f>
        <v>0.97599999999999998</v>
      </c>
      <c r="C827">
        <f>Weighting!$F$11</f>
        <v>0</v>
      </c>
      <c r="D827">
        <f>IF(C827=1,'Data Transformation'!$G$3+0.5*'Data Transformation'!$W$25,IF(C828=1,D828-'Data Transformation'!$W$25,FALSE))</f>
        <v>0.86899999999999999</v>
      </c>
      <c r="E827">
        <f t="array" ref="E827">IF(ISLOGICAL(D827),"",FREQUENCY(IF('Data Transformation'!$B$425:$B$8425='Bin Analysis'!$B819,'Data Transformation'!$G$425:$G$8425),D827))</f>
        <v>1</v>
      </c>
      <c r="F827" t="e">
        <f t="shared" si="102"/>
        <v>#VALUE!</v>
      </c>
      <c r="G827">
        <f>Weighting!$H$11</f>
        <v>0</v>
      </c>
      <c r="H827">
        <f t="array" ref="H827">FREQUENCY(IF('Data Transformation'!$B$4:$B$8425=B819,'Data Transformation'!$G$4:$G$8425),'Bin Analysis'!$B827)</f>
        <v>2</v>
      </c>
      <c r="I827">
        <f t="shared" si="103"/>
        <v>1</v>
      </c>
      <c r="J827">
        <f t="shared" si="104"/>
        <v>1</v>
      </c>
      <c r="K827">
        <f>J827*Weighting!$W$11</f>
        <v>2</v>
      </c>
      <c r="M827" s="14"/>
    </row>
    <row r="828" spans="1:25" x14ac:dyDescent="0.25">
      <c r="A828" s="32">
        <f>IF(Weighting!$P$12&gt;0,B828,"")</f>
        <v>1.107</v>
      </c>
      <c r="B828">
        <f>Weighting!$C$12</f>
        <v>1.107</v>
      </c>
      <c r="C828">
        <f>Weighting!$F$12</f>
        <v>1</v>
      </c>
      <c r="D828">
        <f>IF(C828=1,'Data Transformation'!$G$3+0.5*'Data Transformation'!$W$25,IF(C829=1,D829-'Data Transformation'!$W$25,FALSE))</f>
        <v>1.131</v>
      </c>
      <c r="E828">
        <f t="array" ref="E828">IF(ISLOGICAL(D828),"",FREQUENCY(IF('Data Transformation'!$B$425:$B$8425='Bin Analysis'!$B819,'Data Transformation'!$G$425:$G$8425),D828))</f>
        <v>2</v>
      </c>
      <c r="F828">
        <f t="shared" si="102"/>
        <v>1</v>
      </c>
      <c r="G828">
        <f>Weighting!$H$12</f>
        <v>0</v>
      </c>
      <c r="H828">
        <f t="array" ref="H828">FREQUENCY(IF('Data Transformation'!$B$4:$B$8425=B819,'Data Transformation'!$G$4:$G$8425),'Bin Analysis'!$B828)</f>
        <v>3</v>
      </c>
      <c r="I828">
        <f t="shared" si="103"/>
        <v>1</v>
      </c>
      <c r="J828">
        <f t="shared" si="104"/>
        <v>1</v>
      </c>
      <c r="K828">
        <f>J828*Weighting!$W$12</f>
        <v>1</v>
      </c>
      <c r="M828" s="14"/>
    </row>
    <row r="829" spans="1:25" x14ac:dyDescent="0.25">
      <c r="A829" s="32">
        <f>IF(Weighting!$P$13&gt;0,B829,"")</f>
        <v>1.238</v>
      </c>
      <c r="B829">
        <f>Weighting!$C$13</f>
        <v>1.238</v>
      </c>
      <c r="C829">
        <f>Weighting!$F$13</f>
        <v>0</v>
      </c>
      <c r="D829" t="b">
        <f>IF(C829=1,'Data Transformation'!$G$3+0.5*'Data Transformation'!$W$25,IF(C830=1,D830-'Data Transformation'!$W$25,FALSE))</f>
        <v>0</v>
      </c>
      <c r="E829" t="str">
        <f t="array" ref="E829">IF(ISLOGICAL(D829),"",FREQUENCY(IF('Data Transformation'!$B$425:$B$8425='Bin Analysis'!$B819,'Data Transformation'!$G$425:$G$8425),D829))</f>
        <v/>
      </c>
      <c r="F829" t="str">
        <f t="shared" si="102"/>
        <v/>
      </c>
      <c r="G829">
        <f>Weighting!$H$13</f>
        <v>0</v>
      </c>
      <c r="H829">
        <f t="array" ref="H829">FREQUENCY(IF('Data Transformation'!$B$4:$B$8425=B819,'Data Transformation'!$G$4:$G$8425),'Bin Analysis'!$B829)</f>
        <v>3</v>
      </c>
      <c r="I829">
        <f t="shared" si="103"/>
        <v>0</v>
      </c>
      <c r="J829">
        <f t="shared" si="104"/>
        <v>0</v>
      </c>
      <c r="K829">
        <f>J829*Weighting!$W$13</f>
        <v>0</v>
      </c>
      <c r="M829" s="14"/>
    </row>
    <row r="830" spans="1:25" x14ac:dyDescent="0.25">
      <c r="A830" s="32">
        <f>IF(Weighting!$P$14&gt;0,B830,"")</f>
        <v>1.369</v>
      </c>
      <c r="B830">
        <f>Weighting!$C$14</f>
        <v>1.369</v>
      </c>
      <c r="C830">
        <f>Weighting!$F$14</f>
        <v>0</v>
      </c>
      <c r="D830" t="b">
        <f>IF(C830=1,'Data Transformation'!$G$3+0.5*'Data Transformation'!$W$25,IF(C831=1,D831-'Data Transformation'!$W$25,FALSE))</f>
        <v>0</v>
      </c>
      <c r="E830" t="str">
        <f t="array" ref="E830">IF(ISLOGICAL(D830),"",FREQUENCY(IF('Data Transformation'!$B$425:$B$8425='Bin Analysis'!$B819,'Data Transformation'!$G$425:$G$8425),D830))</f>
        <v/>
      </c>
      <c r="F830" t="str">
        <f t="shared" si="102"/>
        <v/>
      </c>
      <c r="G830">
        <f>Weighting!$H$14</f>
        <v>0</v>
      </c>
      <c r="H830">
        <f t="array" ref="H830">FREQUENCY(IF('Data Transformation'!$B$4:$B$8425=B819,'Data Transformation'!$G$4:$G$8425),'Bin Analysis'!$B830)</f>
        <v>3</v>
      </c>
      <c r="I830">
        <f t="shared" si="103"/>
        <v>0</v>
      </c>
      <c r="J830">
        <f t="shared" si="104"/>
        <v>0</v>
      </c>
      <c r="K830">
        <f>J830*Weighting!$W$14</f>
        <v>0</v>
      </c>
      <c r="M830" s="14"/>
    </row>
    <row r="831" spans="1:25" x14ac:dyDescent="0.25">
      <c r="A831" s="32">
        <f>IF(Weighting!$P$15&gt;0,B831,"")</f>
        <v>1.5000009999999999</v>
      </c>
      <c r="B831">
        <f>Weighting!$C$15</f>
        <v>1.5000009999999999</v>
      </c>
      <c r="C831">
        <f>Weighting!$F$15</f>
        <v>0</v>
      </c>
      <c r="D831" t="b">
        <f>IF(C831=1,'Data Transformation'!$G$3+0.5*'Data Transformation'!$W$25,IF(C832=1,D832-'Data Transformation'!$W$25,FALSE))</f>
        <v>0</v>
      </c>
      <c r="E831" t="str">
        <f t="array" ref="E831">IF(ISLOGICAL(D831),"",FREQUENCY(IF('Data Transformation'!$B$425:$B$8425='Bin Analysis'!$B819,'Data Transformation'!$G$425:$G$8425),D831))</f>
        <v/>
      </c>
      <c r="F831" t="str">
        <f t="shared" si="102"/>
        <v/>
      </c>
      <c r="G831">
        <f>Weighting!$H$15</f>
        <v>0</v>
      </c>
      <c r="H831">
        <f t="array" ref="H831">FREQUENCY(IF('Data Transformation'!$B$4:$B$8425=B819,'Data Transformation'!$G$4:$G$8425),'Bin Analysis'!$B831)</f>
        <v>3</v>
      </c>
      <c r="I831">
        <f t="shared" si="103"/>
        <v>0</v>
      </c>
      <c r="J831">
        <f t="shared" si="104"/>
        <v>0</v>
      </c>
      <c r="K831">
        <f>J831*Weighting!$W$15</f>
        <v>0</v>
      </c>
      <c r="M831" s="14"/>
    </row>
    <row r="832" spans="1:25" x14ac:dyDescent="0.25">
      <c r="A832" s="32" t="str">
        <f>IF(Weighting!$P$16&gt;0,B832,"")</f>
        <v/>
      </c>
      <c r="B832">
        <f>Weighting!$C$16</f>
        <v>1.631</v>
      </c>
      <c r="C832">
        <f>Weighting!$F$16</f>
        <v>0</v>
      </c>
      <c r="D832" t="b">
        <f>IF(C832=1,'Data Transformation'!$G$3+0.5*'Data Transformation'!$W$25,IF(C833=1,D833-'Data Transformation'!$W$25,FALSE))</f>
        <v>0</v>
      </c>
      <c r="E832" t="str">
        <f t="array" ref="E832">IF(ISLOGICAL(D832),"",FREQUENCY(IF('Data Transformation'!$B$425:$B$8425='Bin Analysis'!$B819,'Data Transformation'!$G$425:$G$8425),D832))</f>
        <v/>
      </c>
      <c r="F832" t="str">
        <f t="shared" si="102"/>
        <v/>
      </c>
      <c r="G832">
        <f>Weighting!$H$16</f>
        <v>0</v>
      </c>
      <c r="H832">
        <f t="array" ref="H832">FREQUENCY(IF('Data Transformation'!$B$4:$B$8425=B819,'Data Transformation'!$G$4:$G$8425),'Bin Analysis'!$B832)</f>
        <v>3</v>
      </c>
      <c r="I832">
        <f t="shared" si="103"/>
        <v>0</v>
      </c>
      <c r="J832">
        <f t="shared" si="104"/>
        <v>0</v>
      </c>
      <c r="K832">
        <f>J832*Weighting!$W$16</f>
        <v>0</v>
      </c>
      <c r="M832" s="14"/>
    </row>
    <row r="833" spans="1:25" x14ac:dyDescent="0.25">
      <c r="A833" s="32" t="str">
        <f>IF(Weighting!$P$17&gt;0,B833,"")</f>
        <v/>
      </c>
      <c r="B833">
        <f>Weighting!$C$17</f>
        <v>1.762</v>
      </c>
      <c r="C833">
        <f>Weighting!$F$17</f>
        <v>0</v>
      </c>
      <c r="D833" t="b">
        <f>IF(C833=1,'Data Transformation'!$G$3+0.5*'Data Transformation'!$W$25,IF(C834=1,D834-'Data Transformation'!$W$25,FALSE))</f>
        <v>0</v>
      </c>
      <c r="E833" t="str">
        <f t="array" ref="E833">IF(ISLOGICAL(D833),"",FREQUENCY(IF('Data Transformation'!$B$425:$B$8425='Bin Analysis'!$B819,'Data Transformation'!$G$425:$G$8425),D833))</f>
        <v/>
      </c>
      <c r="F833" t="str">
        <f t="shared" si="102"/>
        <v/>
      </c>
      <c r="G833">
        <f>Weighting!$H$17</f>
        <v>0</v>
      </c>
      <c r="H833">
        <f t="array" ref="H833">FREQUENCY(IF('Data Transformation'!$B$4:$B$8425=B819,'Data Transformation'!$G$4:$G$8425),'Bin Analysis'!$B833)</f>
        <v>3</v>
      </c>
      <c r="I833">
        <f t="shared" si="103"/>
        <v>0</v>
      </c>
      <c r="J833">
        <f t="shared" si="104"/>
        <v>0</v>
      </c>
      <c r="K833">
        <f>J833*Weighting!$W$17</f>
        <v>0</v>
      </c>
      <c r="M833" s="14"/>
    </row>
    <row r="834" spans="1:25" x14ac:dyDescent="0.25">
      <c r="A834" s="32" t="str">
        <f>IF(Weighting!$P$18&gt;0,B834,"")</f>
        <v/>
      </c>
      <c r="B834">
        <f>Weighting!$C$18</f>
        <v>1.893</v>
      </c>
      <c r="C834">
        <f>Weighting!$F$18</f>
        <v>0</v>
      </c>
      <c r="D834" t="b">
        <f>IF(C834=1,'Data Transformation'!$G$3+0.5*'Data Transformation'!$W$25,IF(C835=1,D835-'Data Transformation'!$W$25,FALSE))</f>
        <v>0</v>
      </c>
      <c r="E834" t="str">
        <f t="array" ref="E834">IF(ISLOGICAL(D834),"",FREQUENCY(IF('Data Transformation'!$B$425:$B$8425='Bin Analysis'!$B819,'Data Transformation'!$G$425:$G$8425),D834))</f>
        <v/>
      </c>
      <c r="F834" t="str">
        <f t="shared" si="102"/>
        <v/>
      </c>
      <c r="G834">
        <f>Weighting!$H$18</f>
        <v>0</v>
      </c>
      <c r="H834">
        <f t="array" ref="H834">FREQUENCY(IF('Data Transformation'!$B$4:$B$8425=B819,'Data Transformation'!$G$4:$G$8425),'Bin Analysis'!$B834)</f>
        <v>3</v>
      </c>
      <c r="I834">
        <f t="shared" si="103"/>
        <v>0</v>
      </c>
      <c r="J834">
        <f t="shared" si="104"/>
        <v>0</v>
      </c>
      <c r="K834">
        <f>J834*Weighting!$W$18</f>
        <v>0</v>
      </c>
      <c r="M834" s="14"/>
    </row>
    <row r="835" spans="1:25" x14ac:dyDescent="0.25">
      <c r="A835" s="32" t="str">
        <f>IF(Weighting!$P$19&gt;0,B835,"")</f>
        <v/>
      </c>
      <c r="B835">
        <f>Weighting!$C$19</f>
        <v>2.024</v>
      </c>
      <c r="C835">
        <f>Weighting!$F$19</f>
        <v>0</v>
      </c>
      <c r="D835" t="b">
        <f>IF(C835=1,'Data Transformation'!$G$3+0.5*'Data Transformation'!$W$25,IF(C836=1,D836-'Data Transformation'!$W$25,FALSE))</f>
        <v>0</v>
      </c>
      <c r="E835" t="str">
        <f t="array" ref="E835">IF(ISLOGICAL(D835),"",FREQUENCY(IF('Data Transformation'!$B$425:$B$8425='Bin Analysis'!$B819,'Data Transformation'!$G$425:$G$8425),D835))</f>
        <v/>
      </c>
      <c r="F835" t="str">
        <f t="shared" si="102"/>
        <v/>
      </c>
      <c r="G835">
        <f>Weighting!$H$19</f>
        <v>0</v>
      </c>
      <c r="H835">
        <f t="array" ref="H835">FREQUENCY(IF('Data Transformation'!$B$4:$B$8425=B819,'Data Transformation'!$G$4:$G$8425),'Bin Analysis'!$B835)</f>
        <v>3</v>
      </c>
      <c r="I835">
        <f t="shared" si="103"/>
        <v>0</v>
      </c>
      <c r="J835">
        <f t="shared" si="104"/>
        <v>0</v>
      </c>
      <c r="K835">
        <f>J835*Weighting!$W$19</f>
        <v>0</v>
      </c>
      <c r="M835" s="14"/>
    </row>
    <row r="836" spans="1:25" x14ac:dyDescent="0.25">
      <c r="A836" s="32" t="str">
        <f>IF(Weighting!$P$20&gt;0,B836,"")</f>
        <v/>
      </c>
      <c r="B836">
        <f>Weighting!$C$20</f>
        <v>2.1550000000000002</v>
      </c>
      <c r="C836">
        <f>Weighting!$F$20</f>
        <v>0</v>
      </c>
      <c r="D836" t="b">
        <f>IF(C836=1,'Data Transformation'!$G$3+0.5*'Data Transformation'!$W$25,IF(C837=1,D837-'Data Transformation'!$W$25,FALSE))</f>
        <v>0</v>
      </c>
      <c r="E836" t="str">
        <f t="array" ref="E836">IF(ISLOGICAL(D836),"",FREQUENCY(IF('Data Transformation'!$B$425:$B$8425='Bin Analysis'!$B819,'Data Transformation'!$G$425:$G$8425),D836))</f>
        <v/>
      </c>
      <c r="F836" t="str">
        <f t="shared" si="102"/>
        <v/>
      </c>
      <c r="G836">
        <f>Weighting!$H$20</f>
        <v>0</v>
      </c>
      <c r="H836">
        <f t="array" ref="H836">FREQUENCY(IF('Data Transformation'!$B$4:$B$8425=B819,'Data Transformation'!$G$4:$G$8425),'Bin Analysis'!$B836)</f>
        <v>3</v>
      </c>
      <c r="I836">
        <f t="shared" si="103"/>
        <v>0</v>
      </c>
      <c r="J836">
        <f t="shared" si="104"/>
        <v>0</v>
      </c>
      <c r="K836">
        <f>J836*Weighting!$W$20</f>
        <v>0</v>
      </c>
      <c r="M836" s="14"/>
    </row>
    <row r="837" spans="1:25" x14ac:dyDescent="0.25">
      <c r="A837" s="32" t="str">
        <f>IF(Weighting!$P$21&gt;0,B837,"")</f>
        <v/>
      </c>
      <c r="B837">
        <f>Weighting!$C$21</f>
        <v>2.2860000000000005</v>
      </c>
      <c r="C837">
        <f>Weighting!$F$21</f>
        <v>0</v>
      </c>
      <c r="D837" t="b">
        <f>IF(C837=1,'Data Transformation'!$G$3+0.5*'Data Transformation'!$W$25,IF(C838=1,D838-'Data Transformation'!$W$25,FALSE))</f>
        <v>0</v>
      </c>
      <c r="E837" t="str">
        <f t="array" ref="E837">IF(ISLOGICAL(D837),"",FREQUENCY(IF('Data Transformation'!$B$425:$B$8425='Bin Analysis'!$B819,'Data Transformation'!$G$425:$G$8425),D837))</f>
        <v/>
      </c>
      <c r="F837" t="str">
        <f t="shared" si="102"/>
        <v/>
      </c>
      <c r="G837">
        <f>Weighting!$H$21</f>
        <v>0</v>
      </c>
      <c r="H837">
        <f t="array" ref="H837">FREQUENCY(IF('Data Transformation'!$B$4:$B$8425=B819,'Data Transformation'!$G$4:$G$8425),'Bin Analysis'!$B837)</f>
        <v>3</v>
      </c>
      <c r="I837">
        <f t="shared" si="103"/>
        <v>0</v>
      </c>
      <c r="J837">
        <f t="shared" si="104"/>
        <v>0</v>
      </c>
      <c r="K837">
        <f>J837*Weighting!$W$21</f>
        <v>0</v>
      </c>
      <c r="M837" s="14"/>
    </row>
    <row r="838" spans="1:25" x14ac:dyDescent="0.25">
      <c r="A838" s="32" t="str">
        <f>IF(Weighting!$P$22&gt;0,B838,"")</f>
        <v/>
      </c>
      <c r="B838">
        <f>Weighting!$C$22</f>
        <v>2.4170000000000007</v>
      </c>
      <c r="C838">
        <f>Weighting!$F$22</f>
        <v>0</v>
      </c>
      <c r="D838" t="b">
        <f>IF(C838=1,'Data Transformation'!$G$3+0.5*'Data Transformation'!$W$25,IF(C839=1,D839-'Data Transformation'!$W$25,FALSE))</f>
        <v>0</v>
      </c>
      <c r="E838" t="str">
        <f t="array" ref="E838">IF(ISLOGICAL(D838),"",FREQUENCY(IF('Data Transformation'!$B$425:$B$8425='Bin Analysis'!$B819,'Data Transformation'!$G$425:$G$8425),D838))</f>
        <v/>
      </c>
      <c r="F838" t="str">
        <f t="shared" si="102"/>
        <v/>
      </c>
      <c r="G838">
        <f>Weighting!$H$22</f>
        <v>0</v>
      </c>
      <c r="H838">
        <f t="array" ref="H838">FREQUENCY(IF('Data Transformation'!$B$4:$B$8425=B819,'Data Transformation'!$G$4:$G$8425),'Bin Analysis'!$B838)</f>
        <v>3</v>
      </c>
      <c r="I838">
        <f t="shared" si="103"/>
        <v>0</v>
      </c>
      <c r="J838">
        <f t="shared" si="104"/>
        <v>0</v>
      </c>
      <c r="K838">
        <f>J838*Weighting!$W$22</f>
        <v>0</v>
      </c>
      <c r="M838" s="14"/>
    </row>
    <row r="839" spans="1:25" x14ac:dyDescent="0.25">
      <c r="A839" s="32" t="str">
        <f>IF(Weighting!$P$23&gt;0,B839,"")</f>
        <v/>
      </c>
      <c r="B839">
        <f>Weighting!$C$23</f>
        <v>2.5480000000000009</v>
      </c>
      <c r="C839">
        <f>Weighting!$F$23</f>
        <v>0</v>
      </c>
      <c r="D839" t="b">
        <f>IF(C839=1,'Data Transformation'!$G$3+0.5*'Data Transformation'!$W$25,IF(C840=1,D840-'Data Transformation'!$W$25,FALSE))</f>
        <v>0</v>
      </c>
      <c r="E839" t="str">
        <f t="array" ref="E839">IF(ISLOGICAL(D839),"",FREQUENCY(IF('Data Transformation'!$B$425:$B$8425='Bin Analysis'!$B819,'Data Transformation'!$G$425:$G$8425),D839))</f>
        <v/>
      </c>
      <c r="F839" t="str">
        <f t="shared" si="102"/>
        <v/>
      </c>
      <c r="G839">
        <f>Weighting!$H$23</f>
        <v>0</v>
      </c>
      <c r="H839">
        <f t="array" ref="H839">FREQUENCY(IF('Data Transformation'!$B$4:$B$8425=B819,'Data Transformation'!$G$4:$G$8425),'Bin Analysis'!$B839)</f>
        <v>3</v>
      </c>
      <c r="I839">
        <f t="shared" si="103"/>
        <v>0</v>
      </c>
      <c r="J839">
        <f t="shared" si="104"/>
        <v>0</v>
      </c>
      <c r="K839">
        <f>J839*Weighting!$W$23</f>
        <v>0</v>
      </c>
      <c r="M839" s="14"/>
    </row>
    <row r="840" spans="1:25" x14ac:dyDescent="0.25">
      <c r="A840" s="32" t="str">
        <f>IF(Weighting!$P$24&gt;0,B840,"")</f>
        <v/>
      </c>
      <c r="B840">
        <f>Weighting!$C$24</f>
        <v>2.6790000000000012</v>
      </c>
      <c r="C840">
        <f>Weighting!$F$24</f>
        <v>0</v>
      </c>
      <c r="D840" t="b">
        <f>IF(C840=1,'Data Transformation'!$G$3+0.5*'Data Transformation'!$W$25,IF(C841=1,D841-'Data Transformation'!$W$25,FALSE))</f>
        <v>0</v>
      </c>
      <c r="E840" t="str">
        <f t="array" ref="E840">IF(ISLOGICAL(D840),"",FREQUENCY(IF('Data Transformation'!$B$425:$B$8425='Bin Analysis'!$B819,'Data Transformation'!$G$425:$G$8425),D840))</f>
        <v/>
      </c>
      <c r="F840" t="str">
        <f t="shared" si="102"/>
        <v/>
      </c>
      <c r="G840">
        <f>Weighting!$H$24</f>
        <v>0</v>
      </c>
      <c r="H840">
        <f t="array" ref="H840">FREQUENCY(IF('Data Transformation'!$B$4:$B$8425=B819,'Data Transformation'!$G$4:$G$8425),'Bin Analysis'!$B840)</f>
        <v>3</v>
      </c>
      <c r="I840">
        <f t="shared" si="103"/>
        <v>0</v>
      </c>
      <c r="J840">
        <f t="shared" si="104"/>
        <v>0</v>
      </c>
      <c r="K840">
        <f>J840*Weighting!$W$24</f>
        <v>0</v>
      </c>
      <c r="M840" s="14"/>
    </row>
    <row r="841" spans="1:25" x14ac:dyDescent="0.25">
      <c r="A841" s="32" t="str">
        <f>IF(Weighting!$P$25&gt;0,B841,"")</f>
        <v/>
      </c>
      <c r="B841">
        <f>Weighting!$C$25</f>
        <v>2.8100000000000014</v>
      </c>
      <c r="C841">
        <f>Weighting!$F$25</f>
        <v>0</v>
      </c>
      <c r="D841" t="b">
        <f>IF(C841=1,'Data Transformation'!$G$3+0.5*'Data Transformation'!$W$25,IF(C842=1,D842-'Data Transformation'!$W$25,FALSE))</f>
        <v>0</v>
      </c>
      <c r="E841" t="str">
        <f t="array" ref="E841">IF(ISLOGICAL(D841),"",FREQUENCY(IF('Data Transformation'!$B$425:$B$8425='Bin Analysis'!$B819,'Data Transformation'!$G$425:$G$8425),D841))</f>
        <v/>
      </c>
      <c r="F841" t="str">
        <f t="shared" si="102"/>
        <v/>
      </c>
      <c r="G841">
        <f>Weighting!$H$25</f>
        <v>0</v>
      </c>
      <c r="H841">
        <f t="array" ref="H841">FREQUENCY(IF('Data Transformation'!$B$4:$B$8425=B819,'Data Transformation'!$G$4:$G$8425),'Bin Analysis'!$B841)</f>
        <v>3</v>
      </c>
      <c r="I841">
        <f t="shared" si="103"/>
        <v>0</v>
      </c>
      <c r="J841">
        <f t="shared" si="104"/>
        <v>0</v>
      </c>
      <c r="K841">
        <f>J841*Weighting!$W$25</f>
        <v>0</v>
      </c>
      <c r="M841" s="14"/>
    </row>
    <row r="842" spans="1:25" x14ac:dyDescent="0.25">
      <c r="N842" s="55"/>
      <c r="O842"/>
      <c r="P842"/>
      <c r="Q842"/>
      <c r="R842"/>
    </row>
    <row r="843" spans="1:25" ht="23.25" x14ac:dyDescent="0.35">
      <c r="A843" s="21" t="s">
        <v>0</v>
      </c>
      <c r="B843" s="21">
        <f>IFERROR(VLOOKUP(C843,'Data Transformation'!$L$6:$M$426,2,FALSE),"")</f>
        <v>35</v>
      </c>
      <c r="C843" s="21">
        <f>C819+1</f>
        <v>35</v>
      </c>
      <c r="D843" s="21"/>
      <c r="E843" s="21"/>
      <c r="F843" s="21"/>
      <c r="G843" s="21"/>
      <c r="H843" s="22"/>
      <c r="I843" s="22"/>
      <c r="J843" s="22"/>
      <c r="K843" s="21"/>
      <c r="L843" s="21">
        <f>B843</f>
        <v>35</v>
      </c>
      <c r="M843" s="23">
        <f>INDEX('Data Transformation'!$O$4:$O$424,MATCH($B843,'Data Transformation'!$M$4:$M$424,0),MATCH($M$2,'Data Transformation'!$O$3,0))</f>
        <v>18</v>
      </c>
      <c r="N843" s="27">
        <f>IF('Input and Summary Results'!$J$16="minimum",'Bin Analysis'!X844/(M843-1),'Bin Analysis'!Y843/('Bin Analysis'!M843-1))</f>
        <v>5.8823529411764705E-2</v>
      </c>
      <c r="O843" s="27">
        <f>IF(M843=FALSE,NA(),(VLOOKUP(1,C846:K865,4,FALSE))/(M843-1))</f>
        <v>0</v>
      </c>
      <c r="P843" s="27">
        <f>IF(M843=FALSE,NA(),SUM(J846:J865)/Weighting!$S$5)</f>
        <v>0.5</v>
      </c>
      <c r="Q843" s="27">
        <f>IF(M843=FALSE,NA(),SUM(K846:K865)/Weighting!$S$6)</f>
        <v>0.39130434782608697</v>
      </c>
      <c r="R843" s="27">
        <f>IF(M843=FALSE,NA(),(VLOOKUP(1,G846:K865,3,FALSE))/(M843-1))</f>
        <v>0.82352941176470584</v>
      </c>
      <c r="S843" s="22" t="str">
        <f>IF(M843=FALSE,NA(),IF(SUM(J846:J865)=2,"yes","no"))</f>
        <v>no</v>
      </c>
      <c r="X843" s="2" cm="2">
        <f t="array" ref="X843:X844">FREQUENCY(IF('Data Transformation'!$B$425:$B$6424='Bin Analysis'!L843,'Data Transformation'!$G$425:$G$6424),'Data Transformation'!$U$11)</f>
        <v>16</v>
      </c>
      <c r="Y843" s="2" cm="2">
        <f t="array" ref="Y843:Y844">FREQUENCY(IF('Data Transformation'!$B$425:$B$6424='Bin Analysis'!L843,'Data Transformation'!$G$425:$G$6424),'Data Transformation'!$U$12)</f>
        <v>16</v>
      </c>
    </row>
    <row r="844" spans="1:25" x14ac:dyDescent="0.25">
      <c r="A844" s="14" t="s">
        <v>66</v>
      </c>
      <c r="B844" t="s">
        <v>47</v>
      </c>
      <c r="C844" t="s">
        <v>5</v>
      </c>
      <c r="D844" t="s">
        <v>99</v>
      </c>
      <c r="E844" t="s">
        <v>100</v>
      </c>
      <c r="F844" t="s">
        <v>101</v>
      </c>
      <c r="G844" t="s">
        <v>69</v>
      </c>
      <c r="H844" t="s">
        <v>31</v>
      </c>
      <c r="I844" t="s">
        <v>32</v>
      </c>
      <c r="J844" t="s">
        <v>46</v>
      </c>
      <c r="K844" s="14" t="s">
        <v>45</v>
      </c>
      <c r="M844" s="14"/>
      <c r="X844" s="2">
        <v>1</v>
      </c>
      <c r="Y844" s="2">
        <v>1</v>
      </c>
    </row>
    <row r="845" spans="1:25" x14ac:dyDescent="0.25">
      <c r="A845" s="32"/>
      <c r="D845" t="b">
        <f>IF(C845=1,'Data Transformation'!$G$3+0.5*'Data Transformation'!$W$25,IF(C846=1,D846-'Data Transformation'!$W$25,FALSE))</f>
        <v>0</v>
      </c>
      <c r="E845" t="str">
        <f t="array" ref="E845">IF(ISLOGICAL(D845),"",FREQUENCY(IF('Data Transformation'!$B$425:$B$8425='Bin Analysis'!$B843,'Data Transformation'!$G$425:$G$8425),D845))</f>
        <v/>
      </c>
      <c r="F845" t="str">
        <f>IF(ISLOGICAL(D845),"",E845-E844)</f>
        <v/>
      </c>
      <c r="M845" s="14"/>
    </row>
    <row r="846" spans="1:25" x14ac:dyDescent="0.25">
      <c r="A846" s="32">
        <f>IF(Weighting!$P$6&gt;0,B846,"")</f>
        <v>0.32100000000000001</v>
      </c>
      <c r="B846">
        <f>Weighting!$C$6</f>
        <v>0.32100000000000001</v>
      </c>
      <c r="C846">
        <f>Weighting!$F$6</f>
        <v>0</v>
      </c>
      <c r="D846" t="b">
        <f>IF(C846=1,'Data Transformation'!$G$3+0.5*'Data Transformation'!$W$25,IF(C847=1,D847-'Data Transformation'!$W$25,FALSE))</f>
        <v>0</v>
      </c>
      <c r="E846" t="str">
        <f t="array" ref="E846">IF(ISLOGICAL(D846),"",FREQUENCY(IF('Data Transformation'!$B$425:$B$8425='Bin Analysis'!$B843,'Data Transformation'!$G$425:$G$8425),D846))</f>
        <v/>
      </c>
      <c r="F846" t="str">
        <f>IF(ISLOGICAL(D846),"",E846-E845)</f>
        <v/>
      </c>
      <c r="G846">
        <f>Weighting!$H$6</f>
        <v>1</v>
      </c>
      <c r="H846">
        <f t="array" ref="H846">FREQUENCY(IF('Data Transformation'!$B$4:$B$8425=B843,'Data Transformation'!$G$4:$G$8425),'Bin Analysis'!$B846)</f>
        <v>14</v>
      </c>
      <c r="I846">
        <f>H846-H845</f>
        <v>14</v>
      </c>
      <c r="J846">
        <f>IF(I846=0,0,1)</f>
        <v>1</v>
      </c>
      <c r="K846">
        <f>J846*Weighting!$W$6</f>
        <v>1</v>
      </c>
      <c r="M846" s="14"/>
    </row>
    <row r="847" spans="1:25" x14ac:dyDescent="0.25">
      <c r="A847" s="32">
        <f>IF(Weighting!$P$7&gt;0,B847,"")</f>
        <v>0.45200000000000001</v>
      </c>
      <c r="B847">
        <f>Weighting!$C$7</f>
        <v>0.45200000000000001</v>
      </c>
      <c r="C847">
        <f>Weighting!$F$7</f>
        <v>0</v>
      </c>
      <c r="D847" t="b">
        <f>IF(C847=1,'Data Transformation'!$G$3+0.5*'Data Transformation'!$W$25,IF(C848=1,D848-'Data Transformation'!$W$25,FALSE))</f>
        <v>0</v>
      </c>
      <c r="E847" t="str">
        <f t="array" ref="E847">IF(ISLOGICAL(D847),"",FREQUENCY(IF('Data Transformation'!$B$425:$B$8425='Bin Analysis'!$B843,'Data Transformation'!$G$425:$G$8425),D847))</f>
        <v/>
      </c>
      <c r="F847" t="str">
        <f t="shared" ref="F847:F865" si="105">IF(ISLOGICAL(D847),"",E847-E846)</f>
        <v/>
      </c>
      <c r="G847">
        <f>Weighting!$H$7</f>
        <v>0</v>
      </c>
      <c r="H847">
        <f t="array" ref="H847">FREQUENCY(IF('Data Transformation'!$B$4:$B$8425=B843,'Data Transformation'!$G$4:$G$8425),'Bin Analysis'!$B847)</f>
        <v>15</v>
      </c>
      <c r="I847">
        <f t="shared" ref="I847:I865" si="106">H847-H846</f>
        <v>1</v>
      </c>
      <c r="J847">
        <f>IF(I847=0,0,1)</f>
        <v>1</v>
      </c>
      <c r="K847">
        <f>J847*Weighting!$W$7</f>
        <v>2</v>
      </c>
      <c r="M847" s="14"/>
    </row>
    <row r="848" spans="1:25" x14ac:dyDescent="0.25">
      <c r="A848" s="32">
        <f>IF(Weighting!$P$8&gt;0,B848,"")</f>
        <v>0.58299999999999996</v>
      </c>
      <c r="B848">
        <f>Weighting!$C$8</f>
        <v>0.58299999999999996</v>
      </c>
      <c r="C848">
        <f>Weighting!$F$8</f>
        <v>0</v>
      </c>
      <c r="D848" t="b">
        <f>IF(C848=1,'Data Transformation'!$G$3+0.5*'Data Transformation'!$W$25,IF(C849=1,D849-'Data Transformation'!$W$25,FALSE))</f>
        <v>0</v>
      </c>
      <c r="E848" t="str">
        <f t="array" ref="E848">IF(ISLOGICAL(D848),"",FREQUENCY(IF('Data Transformation'!$B$425:$B$8425='Bin Analysis'!$B843,'Data Transformation'!$G$425:$G$8425),D848))</f>
        <v/>
      </c>
      <c r="F848" t="str">
        <f t="shared" si="105"/>
        <v/>
      </c>
      <c r="G848">
        <f>Weighting!$H$8</f>
        <v>0</v>
      </c>
      <c r="H848">
        <f t="array" ref="H848">FREQUENCY(IF('Data Transformation'!$B$4:$B$8425=B843,'Data Transformation'!$G$4:$G$8425),'Bin Analysis'!$B848)</f>
        <v>15</v>
      </c>
      <c r="I848">
        <f t="shared" si="106"/>
        <v>0</v>
      </c>
      <c r="J848">
        <f t="shared" ref="J848:J865" si="107">IF(I848=0,0,1)</f>
        <v>0</v>
      </c>
      <c r="K848">
        <f>J848*Weighting!$W$8</f>
        <v>0</v>
      </c>
      <c r="M848" s="14"/>
    </row>
    <row r="849" spans="1:13" x14ac:dyDescent="0.25">
      <c r="A849" s="32">
        <f>IF(Weighting!$P$9&gt;0,B849,"")</f>
        <v>0.71399999999999997</v>
      </c>
      <c r="B849" s="50">
        <f>Weighting!$C$9</f>
        <v>0.71399999999999997</v>
      </c>
      <c r="C849">
        <f>Weighting!$F$9</f>
        <v>0</v>
      </c>
      <c r="D849" t="b">
        <f>IF(C849=1,'Data Transformation'!$G$3+0.5*'Data Transformation'!$W$25,IF(C850=1,D850-'Data Transformation'!$W$25,FALSE))</f>
        <v>0</v>
      </c>
      <c r="E849" t="str">
        <f t="array" ref="E849">IF(ISLOGICAL(D849),"",FREQUENCY(IF('Data Transformation'!$B$425:$B$8425='Bin Analysis'!$B843,'Data Transformation'!$G$425:$G$8425),D849))</f>
        <v/>
      </c>
      <c r="F849" t="str">
        <f t="shared" si="105"/>
        <v/>
      </c>
      <c r="G849">
        <f>Weighting!$H$9</f>
        <v>0</v>
      </c>
      <c r="H849">
        <f t="array" ref="H849">FREQUENCY(IF('Data Transformation'!$B$4:$B$8425=B843,'Data Transformation'!$G$4:$G$8425),'Bin Analysis'!$B849)</f>
        <v>15</v>
      </c>
      <c r="I849">
        <f t="shared" si="106"/>
        <v>0</v>
      </c>
      <c r="J849">
        <f t="shared" si="107"/>
        <v>0</v>
      </c>
      <c r="K849">
        <f>J849*Weighting!$W$9</f>
        <v>0</v>
      </c>
      <c r="M849" s="14"/>
    </row>
    <row r="850" spans="1:13" x14ac:dyDescent="0.25">
      <c r="A850" s="32">
        <f>IF(Weighting!$P$10&gt;0,B850,"")</f>
        <v>0.84499999999999997</v>
      </c>
      <c r="B850">
        <f>Weighting!$C$10</f>
        <v>0.84499999999999997</v>
      </c>
      <c r="C850">
        <f>Weighting!$F$10</f>
        <v>0</v>
      </c>
      <c r="D850" t="b">
        <f>IF(C850=1,'Data Transformation'!$G$3+0.5*'Data Transformation'!$W$25,IF(C851=1,D851-'Data Transformation'!$W$25,FALSE))</f>
        <v>0</v>
      </c>
      <c r="E850" t="str">
        <f t="array" ref="E850">IF(ISLOGICAL(D850),"",FREQUENCY(IF('Data Transformation'!$B$425:$B$8425='Bin Analysis'!$B843,'Data Transformation'!$G$425:$G$8425),D850))</f>
        <v/>
      </c>
      <c r="F850" t="str">
        <f t="shared" si="105"/>
        <v/>
      </c>
      <c r="G850">
        <f>Weighting!$H$10</f>
        <v>0</v>
      </c>
      <c r="H850">
        <f t="array" ref="H850">FREQUENCY(IF('Data Transformation'!$B$4:$B$8425=B843,'Data Transformation'!$G$4:$G$8425),'Bin Analysis'!$B850)</f>
        <v>16</v>
      </c>
      <c r="I850">
        <f t="shared" si="106"/>
        <v>1</v>
      </c>
      <c r="J850">
        <f t="shared" si="107"/>
        <v>1</v>
      </c>
      <c r="K850">
        <f>J850*Weighting!$W$10</f>
        <v>3</v>
      </c>
      <c r="M850" s="14"/>
    </row>
    <row r="851" spans="1:13" x14ac:dyDescent="0.25">
      <c r="A851" s="32">
        <f>IF(Weighting!$P$11&gt;0,B851,"")</f>
        <v>0.97599999999999998</v>
      </c>
      <c r="B851">
        <f>Weighting!$C$11</f>
        <v>0.97599999999999998</v>
      </c>
      <c r="C851">
        <f>Weighting!$F$11</f>
        <v>0</v>
      </c>
      <c r="D851">
        <f>IF(C851=1,'Data Transformation'!$G$3+0.5*'Data Transformation'!$W$25,IF(C852=1,D852-'Data Transformation'!$W$25,FALSE))</f>
        <v>0.86899999999999999</v>
      </c>
      <c r="E851">
        <f t="array" ref="E851">IF(ISLOGICAL(D851),"",FREQUENCY(IF('Data Transformation'!$B$425:$B$8425='Bin Analysis'!$B843,'Data Transformation'!$G$425:$G$8425),D851))</f>
        <v>16</v>
      </c>
      <c r="F851" t="e">
        <f t="shared" si="105"/>
        <v>#VALUE!</v>
      </c>
      <c r="G851">
        <f>Weighting!$H$11</f>
        <v>0</v>
      </c>
      <c r="H851">
        <f t="array" ref="H851">FREQUENCY(IF('Data Transformation'!$B$4:$B$8425=B843,'Data Transformation'!$G$4:$G$8425),'Bin Analysis'!$B851)</f>
        <v>16</v>
      </c>
      <c r="I851">
        <f t="shared" si="106"/>
        <v>0</v>
      </c>
      <c r="J851">
        <f t="shared" si="107"/>
        <v>0</v>
      </c>
      <c r="K851">
        <f>J851*Weighting!$W$11</f>
        <v>0</v>
      </c>
      <c r="M851" s="14"/>
    </row>
    <row r="852" spans="1:13" x14ac:dyDescent="0.25">
      <c r="A852" s="32">
        <f>IF(Weighting!$P$12&gt;0,B852,"")</f>
        <v>1.107</v>
      </c>
      <c r="B852">
        <f>Weighting!$C$12</f>
        <v>1.107</v>
      </c>
      <c r="C852">
        <f>Weighting!$F$12</f>
        <v>1</v>
      </c>
      <c r="D852">
        <f>IF(C852=1,'Data Transformation'!$G$3+0.5*'Data Transformation'!$W$25,IF(C853=1,D853-'Data Transformation'!$W$25,FALSE))</f>
        <v>1.131</v>
      </c>
      <c r="E852">
        <f t="array" ref="E852">IF(ISLOGICAL(D852),"",FREQUENCY(IF('Data Transformation'!$B$425:$B$8425='Bin Analysis'!$B843,'Data Transformation'!$G$425:$G$8425),D852))</f>
        <v>16</v>
      </c>
      <c r="F852">
        <f t="shared" si="105"/>
        <v>0</v>
      </c>
      <c r="G852">
        <f>Weighting!$H$12</f>
        <v>0</v>
      </c>
      <c r="H852">
        <f t="array" ref="H852">FREQUENCY(IF('Data Transformation'!$B$4:$B$8425=B843,'Data Transformation'!$G$4:$G$8425),'Bin Analysis'!$B852)</f>
        <v>17</v>
      </c>
      <c r="I852">
        <f t="shared" si="106"/>
        <v>1</v>
      </c>
      <c r="J852">
        <f t="shared" si="107"/>
        <v>1</v>
      </c>
      <c r="K852">
        <f>J852*Weighting!$W$12</f>
        <v>1</v>
      </c>
      <c r="M852" s="14"/>
    </row>
    <row r="853" spans="1:13" x14ac:dyDescent="0.25">
      <c r="A853" s="32">
        <f>IF(Weighting!$P$13&gt;0,B853,"")</f>
        <v>1.238</v>
      </c>
      <c r="B853">
        <f>Weighting!$C$13</f>
        <v>1.238</v>
      </c>
      <c r="C853">
        <f>Weighting!$F$13</f>
        <v>0</v>
      </c>
      <c r="D853" t="b">
        <f>IF(C853=1,'Data Transformation'!$G$3+0.5*'Data Transformation'!$W$25,IF(C854=1,D854-'Data Transformation'!$W$25,FALSE))</f>
        <v>0</v>
      </c>
      <c r="E853" t="str">
        <f t="array" ref="E853">IF(ISLOGICAL(D853),"",FREQUENCY(IF('Data Transformation'!$B$425:$B$8425='Bin Analysis'!$B843,'Data Transformation'!$G$425:$G$8425),D853))</f>
        <v/>
      </c>
      <c r="F853" t="str">
        <f t="shared" si="105"/>
        <v/>
      </c>
      <c r="G853">
        <f>Weighting!$H$13</f>
        <v>0</v>
      </c>
      <c r="H853">
        <f t="array" ref="H853">FREQUENCY(IF('Data Transformation'!$B$4:$B$8425=B843,'Data Transformation'!$G$4:$G$8425),'Bin Analysis'!$B853)</f>
        <v>18</v>
      </c>
      <c r="I853">
        <f t="shared" si="106"/>
        <v>1</v>
      </c>
      <c r="J853">
        <f t="shared" si="107"/>
        <v>1</v>
      </c>
      <c r="K853">
        <f>J853*Weighting!$W$13</f>
        <v>2</v>
      </c>
      <c r="M853" s="14"/>
    </row>
    <row r="854" spans="1:13" x14ac:dyDescent="0.25">
      <c r="A854" s="32">
        <f>IF(Weighting!$P$14&gt;0,B854,"")</f>
        <v>1.369</v>
      </c>
      <c r="B854">
        <f>Weighting!$C$14</f>
        <v>1.369</v>
      </c>
      <c r="C854">
        <f>Weighting!$F$14</f>
        <v>0</v>
      </c>
      <c r="D854" t="b">
        <f>IF(C854=1,'Data Transformation'!$G$3+0.5*'Data Transformation'!$W$25,IF(C855=1,D855-'Data Transformation'!$W$25,FALSE))</f>
        <v>0</v>
      </c>
      <c r="E854" t="str">
        <f t="array" ref="E854">IF(ISLOGICAL(D854),"",FREQUENCY(IF('Data Transformation'!$B$425:$B$8425='Bin Analysis'!$B843,'Data Transformation'!$G$425:$G$8425),D854))</f>
        <v/>
      </c>
      <c r="F854" t="str">
        <f t="shared" si="105"/>
        <v/>
      </c>
      <c r="G854">
        <f>Weighting!$H$14</f>
        <v>0</v>
      </c>
      <c r="H854">
        <f t="array" ref="H854">FREQUENCY(IF('Data Transformation'!$B$4:$B$8425=B843,'Data Transformation'!$G$4:$G$8425),'Bin Analysis'!$B854)</f>
        <v>18</v>
      </c>
      <c r="I854">
        <f t="shared" si="106"/>
        <v>0</v>
      </c>
      <c r="J854">
        <f t="shared" si="107"/>
        <v>0</v>
      </c>
      <c r="K854">
        <f>J854*Weighting!$W$14</f>
        <v>0</v>
      </c>
      <c r="M854" s="14"/>
    </row>
    <row r="855" spans="1:13" x14ac:dyDescent="0.25">
      <c r="A855" s="32">
        <f>IF(Weighting!$P$15&gt;0,B855,"")</f>
        <v>1.5000009999999999</v>
      </c>
      <c r="B855">
        <f>Weighting!$C$15</f>
        <v>1.5000009999999999</v>
      </c>
      <c r="C855">
        <f>Weighting!$F$15</f>
        <v>0</v>
      </c>
      <c r="D855" t="b">
        <f>IF(C855=1,'Data Transformation'!$G$3+0.5*'Data Transformation'!$W$25,IF(C856=1,D856-'Data Transformation'!$W$25,FALSE))</f>
        <v>0</v>
      </c>
      <c r="E855" t="str">
        <f t="array" ref="E855">IF(ISLOGICAL(D855),"",FREQUENCY(IF('Data Transformation'!$B$425:$B$8425='Bin Analysis'!$B843,'Data Transformation'!$G$425:$G$8425),D855))</f>
        <v/>
      </c>
      <c r="F855" t="str">
        <f t="shared" si="105"/>
        <v/>
      </c>
      <c r="G855">
        <f>Weighting!$H$15</f>
        <v>0</v>
      </c>
      <c r="H855">
        <f t="array" ref="H855">FREQUENCY(IF('Data Transformation'!$B$4:$B$8425=B843,'Data Transformation'!$G$4:$G$8425),'Bin Analysis'!$B855)</f>
        <v>18</v>
      </c>
      <c r="I855">
        <f t="shared" si="106"/>
        <v>0</v>
      </c>
      <c r="J855">
        <f t="shared" si="107"/>
        <v>0</v>
      </c>
      <c r="K855">
        <f>J855*Weighting!$W$15</f>
        <v>0</v>
      </c>
      <c r="M855" s="14"/>
    </row>
    <row r="856" spans="1:13" x14ac:dyDescent="0.25">
      <c r="A856" s="32" t="str">
        <f>IF(Weighting!$P$16&gt;0,B856,"")</f>
        <v/>
      </c>
      <c r="B856">
        <f>Weighting!$C$16</f>
        <v>1.631</v>
      </c>
      <c r="C856">
        <f>Weighting!$F$16</f>
        <v>0</v>
      </c>
      <c r="D856" t="b">
        <f>IF(C856=1,'Data Transformation'!$G$3+0.5*'Data Transformation'!$W$25,IF(C857=1,D857-'Data Transformation'!$W$25,FALSE))</f>
        <v>0</v>
      </c>
      <c r="E856" t="str">
        <f t="array" ref="E856">IF(ISLOGICAL(D856),"",FREQUENCY(IF('Data Transformation'!$B$425:$B$8425='Bin Analysis'!$B843,'Data Transformation'!$G$425:$G$8425),D856))</f>
        <v/>
      </c>
      <c r="F856" t="str">
        <f t="shared" si="105"/>
        <v/>
      </c>
      <c r="G856">
        <f>Weighting!$H$16</f>
        <v>0</v>
      </c>
      <c r="H856">
        <f t="array" ref="H856">FREQUENCY(IF('Data Transformation'!$B$4:$B$8425=B843,'Data Transformation'!$G$4:$G$8425),'Bin Analysis'!$B856)</f>
        <v>18</v>
      </c>
      <c r="I856">
        <f t="shared" si="106"/>
        <v>0</v>
      </c>
      <c r="J856">
        <f t="shared" si="107"/>
        <v>0</v>
      </c>
      <c r="K856">
        <f>J856*Weighting!$W$16</f>
        <v>0</v>
      </c>
      <c r="M856" s="14"/>
    </row>
    <row r="857" spans="1:13" x14ac:dyDescent="0.25">
      <c r="A857" s="32" t="str">
        <f>IF(Weighting!$P$17&gt;0,B857,"")</f>
        <v/>
      </c>
      <c r="B857">
        <f>Weighting!$C$17</f>
        <v>1.762</v>
      </c>
      <c r="C857">
        <f>Weighting!$F$17</f>
        <v>0</v>
      </c>
      <c r="D857" t="b">
        <f>IF(C857=1,'Data Transformation'!$G$3+0.5*'Data Transformation'!$W$25,IF(C858=1,D858-'Data Transformation'!$W$25,FALSE))</f>
        <v>0</v>
      </c>
      <c r="E857" t="str">
        <f t="array" ref="E857">IF(ISLOGICAL(D857),"",FREQUENCY(IF('Data Transformation'!$B$425:$B$8425='Bin Analysis'!$B843,'Data Transformation'!$G$425:$G$8425),D857))</f>
        <v/>
      </c>
      <c r="F857" t="str">
        <f t="shared" si="105"/>
        <v/>
      </c>
      <c r="G857">
        <f>Weighting!$H$17</f>
        <v>0</v>
      </c>
      <c r="H857">
        <f t="array" ref="H857">FREQUENCY(IF('Data Transformation'!$B$4:$B$8425=B843,'Data Transformation'!$G$4:$G$8425),'Bin Analysis'!$B857)</f>
        <v>18</v>
      </c>
      <c r="I857">
        <f t="shared" si="106"/>
        <v>0</v>
      </c>
      <c r="J857">
        <f t="shared" si="107"/>
        <v>0</v>
      </c>
      <c r="K857">
        <f>J857*Weighting!$W$17</f>
        <v>0</v>
      </c>
      <c r="M857" s="14"/>
    </row>
    <row r="858" spans="1:13" x14ac:dyDescent="0.25">
      <c r="A858" s="32" t="str">
        <f>IF(Weighting!$P$18&gt;0,B858,"")</f>
        <v/>
      </c>
      <c r="B858">
        <f>Weighting!$C$18</f>
        <v>1.893</v>
      </c>
      <c r="C858">
        <f>Weighting!$F$18</f>
        <v>0</v>
      </c>
      <c r="D858" t="b">
        <f>IF(C858=1,'Data Transformation'!$G$3+0.5*'Data Transformation'!$W$25,IF(C859=1,D859-'Data Transformation'!$W$25,FALSE))</f>
        <v>0</v>
      </c>
      <c r="E858" t="str">
        <f t="array" ref="E858">IF(ISLOGICAL(D858),"",FREQUENCY(IF('Data Transformation'!$B$425:$B$8425='Bin Analysis'!$B843,'Data Transformation'!$G$425:$G$8425),D858))</f>
        <v/>
      </c>
      <c r="F858" t="str">
        <f t="shared" si="105"/>
        <v/>
      </c>
      <c r="G858">
        <f>Weighting!$H$18</f>
        <v>0</v>
      </c>
      <c r="H858">
        <f t="array" ref="H858">FREQUENCY(IF('Data Transformation'!$B$4:$B$8425=B843,'Data Transformation'!$G$4:$G$8425),'Bin Analysis'!$B858)</f>
        <v>18</v>
      </c>
      <c r="I858">
        <f t="shared" si="106"/>
        <v>0</v>
      </c>
      <c r="J858">
        <f t="shared" si="107"/>
        <v>0</v>
      </c>
      <c r="K858">
        <f>J858*Weighting!$W$18</f>
        <v>0</v>
      </c>
      <c r="M858" s="14"/>
    </row>
    <row r="859" spans="1:13" x14ac:dyDescent="0.25">
      <c r="A859" s="32" t="str">
        <f>IF(Weighting!$P$19&gt;0,B859,"")</f>
        <v/>
      </c>
      <c r="B859">
        <f>Weighting!$C$19</f>
        <v>2.024</v>
      </c>
      <c r="C859">
        <f>Weighting!$F$19</f>
        <v>0</v>
      </c>
      <c r="D859" t="b">
        <f>IF(C859=1,'Data Transformation'!$G$3+0.5*'Data Transformation'!$W$25,IF(C860=1,D860-'Data Transformation'!$W$25,FALSE))</f>
        <v>0</v>
      </c>
      <c r="E859" t="str">
        <f t="array" ref="E859">IF(ISLOGICAL(D859),"",FREQUENCY(IF('Data Transformation'!$B$425:$B$8425='Bin Analysis'!$B843,'Data Transformation'!$G$425:$G$8425),D859))</f>
        <v/>
      </c>
      <c r="F859" t="str">
        <f t="shared" si="105"/>
        <v/>
      </c>
      <c r="G859">
        <f>Weighting!$H$19</f>
        <v>0</v>
      </c>
      <c r="H859">
        <f t="array" ref="H859">FREQUENCY(IF('Data Transformation'!$B$4:$B$8425=B843,'Data Transformation'!$G$4:$G$8425),'Bin Analysis'!$B859)</f>
        <v>18</v>
      </c>
      <c r="I859">
        <f t="shared" si="106"/>
        <v>0</v>
      </c>
      <c r="J859">
        <f t="shared" si="107"/>
        <v>0</v>
      </c>
      <c r="K859">
        <f>J859*Weighting!$W$19</f>
        <v>0</v>
      </c>
      <c r="M859" s="14"/>
    </row>
    <row r="860" spans="1:13" x14ac:dyDescent="0.25">
      <c r="A860" s="32" t="str">
        <f>IF(Weighting!$P$20&gt;0,B860,"")</f>
        <v/>
      </c>
      <c r="B860">
        <f>Weighting!$C$20</f>
        <v>2.1550000000000002</v>
      </c>
      <c r="C860">
        <f>Weighting!$F$20</f>
        <v>0</v>
      </c>
      <c r="D860" t="b">
        <f>IF(C860=1,'Data Transformation'!$G$3+0.5*'Data Transformation'!$W$25,IF(C861=1,D861-'Data Transformation'!$W$25,FALSE))</f>
        <v>0</v>
      </c>
      <c r="E860" t="str">
        <f t="array" ref="E860">IF(ISLOGICAL(D860),"",FREQUENCY(IF('Data Transformation'!$B$425:$B$8425='Bin Analysis'!$B843,'Data Transformation'!$G$425:$G$8425),D860))</f>
        <v/>
      </c>
      <c r="F860" t="str">
        <f t="shared" si="105"/>
        <v/>
      </c>
      <c r="G860">
        <f>Weighting!$H$20</f>
        <v>0</v>
      </c>
      <c r="H860">
        <f t="array" ref="H860">FREQUENCY(IF('Data Transformation'!$B$4:$B$8425=B843,'Data Transformation'!$G$4:$G$8425),'Bin Analysis'!$B860)</f>
        <v>18</v>
      </c>
      <c r="I860">
        <f t="shared" si="106"/>
        <v>0</v>
      </c>
      <c r="J860">
        <f t="shared" si="107"/>
        <v>0</v>
      </c>
      <c r="K860">
        <f>J860*Weighting!$W$20</f>
        <v>0</v>
      </c>
      <c r="M860" s="14"/>
    </row>
    <row r="861" spans="1:13" x14ac:dyDescent="0.25">
      <c r="A861" s="32" t="str">
        <f>IF(Weighting!$P$21&gt;0,B861,"")</f>
        <v/>
      </c>
      <c r="B861">
        <f>Weighting!$C$21</f>
        <v>2.2860000000000005</v>
      </c>
      <c r="C861">
        <f>Weighting!$F$21</f>
        <v>0</v>
      </c>
      <c r="D861" t="b">
        <f>IF(C861=1,'Data Transformation'!$G$3+0.5*'Data Transformation'!$W$25,IF(C862=1,D862-'Data Transformation'!$W$25,FALSE))</f>
        <v>0</v>
      </c>
      <c r="E861" t="str">
        <f t="array" ref="E861">IF(ISLOGICAL(D861),"",FREQUENCY(IF('Data Transformation'!$B$425:$B$8425='Bin Analysis'!$B843,'Data Transformation'!$G$425:$G$8425),D861))</f>
        <v/>
      </c>
      <c r="F861" t="str">
        <f t="shared" si="105"/>
        <v/>
      </c>
      <c r="G861">
        <f>Weighting!$H$21</f>
        <v>0</v>
      </c>
      <c r="H861">
        <f t="array" ref="H861">FREQUENCY(IF('Data Transformation'!$B$4:$B$8425=B843,'Data Transformation'!$G$4:$G$8425),'Bin Analysis'!$B861)</f>
        <v>18</v>
      </c>
      <c r="I861">
        <f t="shared" si="106"/>
        <v>0</v>
      </c>
      <c r="J861">
        <f t="shared" si="107"/>
        <v>0</v>
      </c>
      <c r="K861">
        <f>J861*Weighting!$W$21</f>
        <v>0</v>
      </c>
      <c r="M861" s="14"/>
    </row>
    <row r="862" spans="1:13" x14ac:dyDescent="0.25">
      <c r="A862" s="32" t="str">
        <f>IF(Weighting!$P$22&gt;0,B862,"")</f>
        <v/>
      </c>
      <c r="B862">
        <f>Weighting!$C$22</f>
        <v>2.4170000000000007</v>
      </c>
      <c r="C862">
        <f>Weighting!$F$22</f>
        <v>0</v>
      </c>
      <c r="D862" t="b">
        <f>IF(C862=1,'Data Transformation'!$G$3+0.5*'Data Transformation'!$W$25,IF(C863=1,D863-'Data Transformation'!$W$25,FALSE))</f>
        <v>0</v>
      </c>
      <c r="E862" t="str">
        <f t="array" ref="E862">IF(ISLOGICAL(D862),"",FREQUENCY(IF('Data Transformation'!$B$425:$B$8425='Bin Analysis'!$B843,'Data Transformation'!$G$425:$G$8425),D862))</f>
        <v/>
      </c>
      <c r="F862" t="str">
        <f t="shared" si="105"/>
        <v/>
      </c>
      <c r="G862">
        <f>Weighting!$H$22</f>
        <v>0</v>
      </c>
      <c r="H862">
        <f t="array" ref="H862">FREQUENCY(IF('Data Transformation'!$B$4:$B$8425=B843,'Data Transformation'!$G$4:$G$8425),'Bin Analysis'!$B862)</f>
        <v>18</v>
      </c>
      <c r="I862">
        <f t="shared" si="106"/>
        <v>0</v>
      </c>
      <c r="J862">
        <f t="shared" si="107"/>
        <v>0</v>
      </c>
      <c r="K862">
        <f>J862*Weighting!$W$22</f>
        <v>0</v>
      </c>
      <c r="M862" s="14"/>
    </row>
    <row r="863" spans="1:13" x14ac:dyDescent="0.25">
      <c r="A863" s="32" t="str">
        <f>IF(Weighting!$P$23&gt;0,B863,"")</f>
        <v/>
      </c>
      <c r="B863">
        <f>Weighting!$C$23</f>
        <v>2.5480000000000009</v>
      </c>
      <c r="C863">
        <f>Weighting!$F$23</f>
        <v>0</v>
      </c>
      <c r="D863" t="b">
        <f>IF(C863=1,'Data Transformation'!$G$3+0.5*'Data Transformation'!$W$25,IF(C864=1,D864-'Data Transformation'!$W$25,FALSE))</f>
        <v>0</v>
      </c>
      <c r="E863" t="str">
        <f t="array" ref="E863">IF(ISLOGICAL(D863),"",FREQUENCY(IF('Data Transformation'!$B$425:$B$8425='Bin Analysis'!$B843,'Data Transformation'!$G$425:$G$8425),D863))</f>
        <v/>
      </c>
      <c r="F863" t="str">
        <f t="shared" si="105"/>
        <v/>
      </c>
      <c r="G863">
        <f>Weighting!$H$23</f>
        <v>0</v>
      </c>
      <c r="H863">
        <f t="array" ref="H863">FREQUENCY(IF('Data Transformation'!$B$4:$B$8425=B843,'Data Transformation'!$G$4:$G$8425),'Bin Analysis'!$B863)</f>
        <v>18</v>
      </c>
      <c r="I863">
        <f t="shared" si="106"/>
        <v>0</v>
      </c>
      <c r="J863">
        <f t="shared" si="107"/>
        <v>0</v>
      </c>
      <c r="K863">
        <f>J863*Weighting!$W$23</f>
        <v>0</v>
      </c>
      <c r="M863" s="14"/>
    </row>
    <row r="864" spans="1:13" x14ac:dyDescent="0.25">
      <c r="A864" s="32" t="str">
        <f>IF(Weighting!$P$24&gt;0,B864,"")</f>
        <v/>
      </c>
      <c r="B864">
        <f>Weighting!$C$24</f>
        <v>2.6790000000000012</v>
      </c>
      <c r="C864">
        <f>Weighting!$F$24</f>
        <v>0</v>
      </c>
      <c r="D864" t="b">
        <f>IF(C864=1,'Data Transformation'!$G$3+0.5*'Data Transformation'!$W$25,IF(C865=1,D865-'Data Transformation'!$W$25,FALSE))</f>
        <v>0</v>
      </c>
      <c r="E864" t="str">
        <f t="array" ref="E864">IF(ISLOGICAL(D864),"",FREQUENCY(IF('Data Transformation'!$B$425:$B$8425='Bin Analysis'!$B843,'Data Transformation'!$G$425:$G$8425),D864))</f>
        <v/>
      </c>
      <c r="F864" t="str">
        <f t="shared" si="105"/>
        <v/>
      </c>
      <c r="G864">
        <f>Weighting!$H$24</f>
        <v>0</v>
      </c>
      <c r="H864">
        <f t="array" ref="H864">FREQUENCY(IF('Data Transformation'!$B$4:$B$8425=B843,'Data Transformation'!$G$4:$G$8425),'Bin Analysis'!$B864)</f>
        <v>18</v>
      </c>
      <c r="I864">
        <f t="shared" si="106"/>
        <v>0</v>
      </c>
      <c r="J864">
        <f t="shared" si="107"/>
        <v>0</v>
      </c>
      <c r="K864">
        <f>J864*Weighting!$W$24</f>
        <v>0</v>
      </c>
      <c r="M864" s="14"/>
    </row>
    <row r="865" spans="1:25" x14ac:dyDescent="0.25">
      <c r="A865" s="32" t="str">
        <f>IF(Weighting!$P$25&gt;0,B865,"")</f>
        <v/>
      </c>
      <c r="B865">
        <f>Weighting!$C$25</f>
        <v>2.8100000000000014</v>
      </c>
      <c r="C865">
        <f>Weighting!$F$25</f>
        <v>0</v>
      </c>
      <c r="D865" t="b">
        <f>IF(C865=1,'Data Transformation'!$G$3+0.5*'Data Transformation'!$W$25,IF(C866=1,D866-'Data Transformation'!$W$25,FALSE))</f>
        <v>0</v>
      </c>
      <c r="E865" t="str">
        <f t="array" ref="E865">IF(ISLOGICAL(D865),"",FREQUENCY(IF('Data Transformation'!$B$425:$B$8425='Bin Analysis'!$B843,'Data Transformation'!$G$425:$G$8425),D865))</f>
        <v/>
      </c>
      <c r="F865" t="str">
        <f t="shared" si="105"/>
        <v/>
      </c>
      <c r="G865">
        <f>Weighting!$H$25</f>
        <v>0</v>
      </c>
      <c r="H865">
        <f t="array" ref="H865">FREQUENCY(IF('Data Transformation'!$B$4:$B$8425=B843,'Data Transformation'!$G$4:$G$8425),'Bin Analysis'!$B865)</f>
        <v>18</v>
      </c>
      <c r="I865">
        <f t="shared" si="106"/>
        <v>0</v>
      </c>
      <c r="J865">
        <f t="shared" si="107"/>
        <v>0</v>
      </c>
      <c r="K865">
        <f>J865*Weighting!$W$25</f>
        <v>0</v>
      </c>
      <c r="M865" s="14"/>
    </row>
    <row r="866" spans="1:25" x14ac:dyDescent="0.25">
      <c r="O866"/>
      <c r="P866"/>
      <c r="Q866"/>
      <c r="R866"/>
    </row>
    <row r="867" spans="1:25" ht="23.25" x14ac:dyDescent="0.35">
      <c r="A867" s="21" t="s">
        <v>0</v>
      </c>
      <c r="B867" s="21">
        <f>IFERROR(VLOOKUP(C867,'Data Transformation'!$L$6:$M$426,2,FALSE),"")</f>
        <v>36</v>
      </c>
      <c r="C867" s="21">
        <f>C843+1</f>
        <v>36</v>
      </c>
      <c r="D867" s="21"/>
      <c r="E867" s="21"/>
      <c r="F867" s="21"/>
      <c r="G867" s="21"/>
      <c r="H867" s="22"/>
      <c r="I867" s="22"/>
      <c r="J867" s="22"/>
      <c r="K867" s="21"/>
      <c r="L867" s="21">
        <f>B867</f>
        <v>36</v>
      </c>
      <c r="M867" s="23">
        <f>INDEX('Data Transformation'!$O$4:$O$424,MATCH($B867,'Data Transformation'!$M$4:$M$424,0),MATCH($M$2,'Data Transformation'!$O$3,0))</f>
        <v>20</v>
      </c>
      <c r="N867" s="27">
        <f>IF('Input and Summary Results'!$J$16="minimum",'Bin Analysis'!X868/(M867-1),'Bin Analysis'!Y867/('Bin Analysis'!M867-1))</f>
        <v>0</v>
      </c>
      <c r="O867" s="27">
        <f>IF(M867=FALSE,NA(),(VLOOKUP(1,C870:K889,4,FALSE))/(M867-1))</f>
        <v>0.78947368421052633</v>
      </c>
      <c r="P867" s="27">
        <f>IF(M867=FALSE,NA(),SUM(J870:J889)/Weighting!$S$5)</f>
        <v>0.5</v>
      </c>
      <c r="Q867" s="27">
        <f>IF(M867=FALSE,NA(),SUM(K870:K889)/Weighting!$S$6)</f>
        <v>0.43478260869565216</v>
      </c>
      <c r="R867" s="27">
        <f>IF(M867=FALSE,NA(),(VLOOKUP(1,G870:K889,3,FALSE))/(M867-1))</f>
        <v>5.2631578947368418E-2</v>
      </c>
      <c r="S867" s="22" t="str">
        <f>IF(M867=FALSE,NA(),IF(SUM(J870:J889)=2,"yes","no"))</f>
        <v>no</v>
      </c>
      <c r="X867" s="2" cm="2">
        <f t="array" ref="X867:X868">FREQUENCY(IF('Data Transformation'!$B$425:$B$6424='Bin Analysis'!L867,'Data Transformation'!$G$425:$G$6424),'Data Transformation'!$U$11)</f>
        <v>19</v>
      </c>
      <c r="Y867" s="2" cm="2">
        <f t="array" ref="Y867:Y868">FREQUENCY(IF('Data Transformation'!$B$425:$B$6424='Bin Analysis'!L867,'Data Transformation'!$G$425:$G$6424),'Data Transformation'!$U$12)</f>
        <v>4</v>
      </c>
    </row>
    <row r="868" spans="1:25" x14ac:dyDescent="0.25">
      <c r="A868" s="14" t="s">
        <v>66</v>
      </c>
      <c r="B868" t="s">
        <v>47</v>
      </c>
      <c r="C868" t="s">
        <v>5</v>
      </c>
      <c r="D868" t="s">
        <v>99</v>
      </c>
      <c r="E868" t="s">
        <v>100</v>
      </c>
      <c r="F868" t="s">
        <v>101</v>
      </c>
      <c r="G868" t="s">
        <v>69</v>
      </c>
      <c r="H868" t="s">
        <v>31</v>
      </c>
      <c r="I868" t="s">
        <v>32</v>
      </c>
      <c r="J868" t="s">
        <v>46</v>
      </c>
      <c r="K868" s="14" t="s">
        <v>45</v>
      </c>
      <c r="M868" s="14"/>
      <c r="X868" s="2">
        <v>0</v>
      </c>
      <c r="Y868" s="2">
        <v>15</v>
      </c>
    </row>
    <row r="869" spans="1:25" x14ac:dyDescent="0.25">
      <c r="A869" s="32"/>
      <c r="D869" t="b">
        <f>IF(C869=1,'Data Transformation'!$G$3+0.5*'Data Transformation'!$W$25,IF(C870=1,D870-'Data Transformation'!$W$25,FALSE))</f>
        <v>0</v>
      </c>
      <c r="E869" t="str">
        <f t="array" ref="E869">IF(ISLOGICAL(D869),"",FREQUENCY(IF('Data Transformation'!$B$425:$B$8425='Bin Analysis'!$B867,'Data Transformation'!$G$425:$G$8425),D869))</f>
        <v/>
      </c>
      <c r="F869" t="str">
        <f>IF(ISLOGICAL(D869),"",E869-E868)</f>
        <v/>
      </c>
      <c r="M869" s="14"/>
    </row>
    <row r="870" spans="1:25" x14ac:dyDescent="0.25">
      <c r="A870" s="32">
        <f>IF(Weighting!$P$6&gt;0,B870,"")</f>
        <v>0.32100000000000001</v>
      </c>
      <c r="B870">
        <f>Weighting!$C$6</f>
        <v>0.32100000000000001</v>
      </c>
      <c r="C870">
        <f>Weighting!$F$6</f>
        <v>0</v>
      </c>
      <c r="D870" t="b">
        <f>IF(C870=1,'Data Transformation'!$G$3+0.5*'Data Transformation'!$W$25,IF(C871=1,D871-'Data Transformation'!$W$25,FALSE))</f>
        <v>0</v>
      </c>
      <c r="E870" t="str">
        <f t="array" ref="E870">IF(ISLOGICAL(D870),"",FREQUENCY(IF('Data Transformation'!$B$425:$B$8425='Bin Analysis'!$B867,'Data Transformation'!$G$425:$G$8425),D870))</f>
        <v/>
      </c>
      <c r="F870" t="str">
        <f>IF(ISLOGICAL(D870),"",E870-E869)</f>
        <v/>
      </c>
      <c r="G870">
        <f>Weighting!$H$6</f>
        <v>1</v>
      </c>
      <c r="H870">
        <f t="array" ref="H870">FREQUENCY(IF('Data Transformation'!$B$4:$B$8425=B867,'Data Transformation'!$G$4:$G$8425),'Bin Analysis'!$B870)</f>
        <v>1</v>
      </c>
      <c r="I870">
        <f>H870-H869</f>
        <v>1</v>
      </c>
      <c r="J870">
        <f>IF(I870=0,0,1)</f>
        <v>1</v>
      </c>
      <c r="K870">
        <f>J870*Weighting!$W$6</f>
        <v>1</v>
      </c>
      <c r="M870" s="14"/>
    </row>
    <row r="871" spans="1:25" x14ac:dyDescent="0.25">
      <c r="A871" s="32">
        <f>IF(Weighting!$P$7&gt;0,B871,"")</f>
        <v>0.45200000000000001</v>
      </c>
      <c r="B871">
        <f>Weighting!$C$7</f>
        <v>0.45200000000000001</v>
      </c>
      <c r="C871">
        <f>Weighting!$F$7</f>
        <v>0</v>
      </c>
      <c r="D871" t="b">
        <f>IF(C871=1,'Data Transformation'!$G$3+0.5*'Data Transformation'!$W$25,IF(C872=1,D872-'Data Transformation'!$W$25,FALSE))</f>
        <v>0</v>
      </c>
      <c r="E871" t="str">
        <f t="array" ref="E871">IF(ISLOGICAL(D871),"",FREQUENCY(IF('Data Transformation'!$B$425:$B$8425='Bin Analysis'!$B867,'Data Transformation'!$G$425:$G$8425),D871))</f>
        <v/>
      </c>
      <c r="F871" t="str">
        <f t="shared" ref="F871:F889" si="108">IF(ISLOGICAL(D871),"",E871-E870)</f>
        <v/>
      </c>
      <c r="G871">
        <f>Weighting!$H$7</f>
        <v>0</v>
      </c>
      <c r="H871">
        <f t="array" ref="H871">FREQUENCY(IF('Data Transformation'!$B$4:$B$8425=B867,'Data Transformation'!$G$4:$G$8425),'Bin Analysis'!$B871)</f>
        <v>1</v>
      </c>
      <c r="I871">
        <f t="shared" ref="I871:I889" si="109">H871-H870</f>
        <v>0</v>
      </c>
      <c r="J871">
        <f>IF(I871=0,0,1)</f>
        <v>0</v>
      </c>
      <c r="K871">
        <f>J871*Weighting!$W$7</f>
        <v>0</v>
      </c>
      <c r="M871" s="14"/>
    </row>
    <row r="872" spans="1:25" x14ac:dyDescent="0.25">
      <c r="A872" s="32">
        <f>IF(Weighting!$P$8&gt;0,B872,"")</f>
        <v>0.58299999999999996</v>
      </c>
      <c r="B872">
        <f>Weighting!$C$8</f>
        <v>0.58299999999999996</v>
      </c>
      <c r="C872">
        <f>Weighting!$F$8</f>
        <v>0</v>
      </c>
      <c r="D872" t="b">
        <f>IF(C872=1,'Data Transformation'!$G$3+0.5*'Data Transformation'!$W$25,IF(C873=1,D873-'Data Transformation'!$W$25,FALSE))</f>
        <v>0</v>
      </c>
      <c r="E872" t="str">
        <f t="array" ref="E872">IF(ISLOGICAL(D872),"",FREQUENCY(IF('Data Transformation'!$B$425:$B$8425='Bin Analysis'!$B867,'Data Transformation'!$G$425:$G$8425),D872))</f>
        <v/>
      </c>
      <c r="F872" t="str">
        <f t="shared" si="108"/>
        <v/>
      </c>
      <c r="G872">
        <f>Weighting!$H$8</f>
        <v>0</v>
      </c>
      <c r="H872">
        <f t="array" ref="H872">FREQUENCY(IF('Data Transformation'!$B$4:$B$8425=B867,'Data Transformation'!$G$4:$G$8425),'Bin Analysis'!$B872)</f>
        <v>2</v>
      </c>
      <c r="I872">
        <f t="shared" si="109"/>
        <v>1</v>
      </c>
      <c r="J872">
        <f t="shared" ref="J872:J889" si="110">IF(I872=0,0,1)</f>
        <v>1</v>
      </c>
      <c r="K872">
        <f>J872*Weighting!$W$8</f>
        <v>3</v>
      </c>
      <c r="M872" s="14"/>
    </row>
    <row r="873" spans="1:25" x14ac:dyDescent="0.25">
      <c r="A873" s="32">
        <f>IF(Weighting!$P$9&gt;0,B873,"")</f>
        <v>0.71399999999999997</v>
      </c>
      <c r="B873" s="50">
        <f>Weighting!$C$9</f>
        <v>0.71399999999999997</v>
      </c>
      <c r="C873">
        <f>Weighting!$F$9</f>
        <v>0</v>
      </c>
      <c r="D873" t="b">
        <f>IF(C873=1,'Data Transformation'!$G$3+0.5*'Data Transformation'!$W$25,IF(C874=1,D874-'Data Transformation'!$W$25,FALSE))</f>
        <v>0</v>
      </c>
      <c r="E873" t="str">
        <f t="array" ref="E873">IF(ISLOGICAL(D873),"",FREQUENCY(IF('Data Transformation'!$B$425:$B$8425='Bin Analysis'!$B867,'Data Transformation'!$G$425:$G$8425),D873))</f>
        <v/>
      </c>
      <c r="F873" t="str">
        <f t="shared" si="108"/>
        <v/>
      </c>
      <c r="G873">
        <f>Weighting!$H$9</f>
        <v>0</v>
      </c>
      <c r="H873">
        <f t="array" ref="H873">FREQUENCY(IF('Data Transformation'!$B$4:$B$8425=B867,'Data Transformation'!$G$4:$G$8425),'Bin Analysis'!$B873)</f>
        <v>2</v>
      </c>
      <c r="I873">
        <f t="shared" si="109"/>
        <v>0</v>
      </c>
      <c r="J873">
        <f t="shared" si="110"/>
        <v>0</v>
      </c>
      <c r="K873">
        <f>J873*Weighting!$W$9</f>
        <v>0</v>
      </c>
      <c r="M873" s="14"/>
    </row>
    <row r="874" spans="1:25" x14ac:dyDescent="0.25">
      <c r="A874" s="32">
        <f>IF(Weighting!$P$10&gt;0,B874,"")</f>
        <v>0.84499999999999997</v>
      </c>
      <c r="B874">
        <f>Weighting!$C$10</f>
        <v>0.84499999999999997</v>
      </c>
      <c r="C874">
        <f>Weighting!$F$10</f>
        <v>0</v>
      </c>
      <c r="D874" t="b">
        <f>IF(C874=1,'Data Transformation'!$G$3+0.5*'Data Transformation'!$W$25,IF(C875=1,D875-'Data Transformation'!$W$25,FALSE))</f>
        <v>0</v>
      </c>
      <c r="E874" t="str">
        <f t="array" ref="E874">IF(ISLOGICAL(D874),"",FREQUENCY(IF('Data Transformation'!$B$425:$B$8425='Bin Analysis'!$B867,'Data Transformation'!$G$425:$G$8425),D874))</f>
        <v/>
      </c>
      <c r="F874" t="str">
        <f t="shared" si="108"/>
        <v/>
      </c>
      <c r="G874">
        <f>Weighting!$H$10</f>
        <v>0</v>
      </c>
      <c r="H874">
        <f t="array" ref="H874">FREQUENCY(IF('Data Transformation'!$B$4:$B$8425=B867,'Data Transformation'!$G$4:$G$8425),'Bin Analysis'!$B874)</f>
        <v>4</v>
      </c>
      <c r="I874">
        <f t="shared" si="109"/>
        <v>2</v>
      </c>
      <c r="J874">
        <f t="shared" si="110"/>
        <v>1</v>
      </c>
      <c r="K874">
        <f>J874*Weighting!$W$10</f>
        <v>3</v>
      </c>
      <c r="M874" s="14"/>
    </row>
    <row r="875" spans="1:25" x14ac:dyDescent="0.25">
      <c r="A875" s="32">
        <f>IF(Weighting!$P$11&gt;0,B875,"")</f>
        <v>0.97599999999999998</v>
      </c>
      <c r="B875">
        <f>Weighting!$C$11</f>
        <v>0.97599999999999998</v>
      </c>
      <c r="C875">
        <f>Weighting!$F$11</f>
        <v>0</v>
      </c>
      <c r="D875">
        <f>IF(C875=1,'Data Transformation'!$G$3+0.5*'Data Transformation'!$W$25,IF(C876=1,D876-'Data Transformation'!$W$25,FALSE))</f>
        <v>0.86899999999999999</v>
      </c>
      <c r="E875">
        <f t="array" ref="E875">IF(ISLOGICAL(D875),"",FREQUENCY(IF('Data Transformation'!$B$425:$B$8425='Bin Analysis'!$B867,'Data Transformation'!$G$425:$G$8425),D875))</f>
        <v>4</v>
      </c>
      <c r="F875" t="e">
        <f t="shared" si="108"/>
        <v>#VALUE!</v>
      </c>
      <c r="G875">
        <f>Weighting!$H$11</f>
        <v>0</v>
      </c>
      <c r="H875">
        <f t="array" ref="H875">FREQUENCY(IF('Data Transformation'!$B$4:$B$8425=B867,'Data Transformation'!$G$4:$G$8425),'Bin Analysis'!$B875)</f>
        <v>11</v>
      </c>
      <c r="I875">
        <f t="shared" si="109"/>
        <v>7</v>
      </c>
      <c r="J875">
        <f t="shared" si="110"/>
        <v>1</v>
      </c>
      <c r="K875">
        <f>J875*Weighting!$W$11</f>
        <v>2</v>
      </c>
      <c r="M875" s="14"/>
    </row>
    <row r="876" spans="1:25" x14ac:dyDescent="0.25">
      <c r="A876" s="32">
        <f>IF(Weighting!$P$12&gt;0,B876,"")</f>
        <v>1.107</v>
      </c>
      <c r="B876">
        <f>Weighting!$C$12</f>
        <v>1.107</v>
      </c>
      <c r="C876">
        <f>Weighting!$F$12</f>
        <v>1</v>
      </c>
      <c r="D876">
        <f>IF(C876=1,'Data Transformation'!$G$3+0.5*'Data Transformation'!$W$25,IF(C877=1,D877-'Data Transformation'!$W$25,FALSE))</f>
        <v>1.131</v>
      </c>
      <c r="E876">
        <f t="array" ref="E876">IF(ISLOGICAL(D876),"",FREQUENCY(IF('Data Transformation'!$B$425:$B$8425='Bin Analysis'!$B867,'Data Transformation'!$G$425:$G$8425),D876))</f>
        <v>19</v>
      </c>
      <c r="F876">
        <f t="shared" si="108"/>
        <v>15</v>
      </c>
      <c r="G876">
        <f>Weighting!$H$12</f>
        <v>0</v>
      </c>
      <c r="H876">
        <f t="array" ref="H876">FREQUENCY(IF('Data Transformation'!$B$4:$B$8425=B867,'Data Transformation'!$G$4:$G$8425),'Bin Analysis'!$B876)</f>
        <v>20</v>
      </c>
      <c r="I876">
        <f t="shared" si="109"/>
        <v>9</v>
      </c>
      <c r="J876">
        <f t="shared" si="110"/>
        <v>1</v>
      </c>
      <c r="K876">
        <f>J876*Weighting!$W$12</f>
        <v>1</v>
      </c>
      <c r="M876" s="14"/>
    </row>
    <row r="877" spans="1:25" x14ac:dyDescent="0.25">
      <c r="A877" s="32">
        <f>IF(Weighting!$P$13&gt;0,B877,"")</f>
        <v>1.238</v>
      </c>
      <c r="B877">
        <f>Weighting!$C$13</f>
        <v>1.238</v>
      </c>
      <c r="C877">
        <f>Weighting!$F$13</f>
        <v>0</v>
      </c>
      <c r="D877" t="b">
        <f>IF(C877=1,'Data Transformation'!$G$3+0.5*'Data Transformation'!$W$25,IF(C878=1,D878-'Data Transformation'!$W$25,FALSE))</f>
        <v>0</v>
      </c>
      <c r="E877" t="str">
        <f t="array" ref="E877">IF(ISLOGICAL(D877),"",FREQUENCY(IF('Data Transformation'!$B$425:$B$8425='Bin Analysis'!$B867,'Data Transformation'!$G$425:$G$8425),D877))</f>
        <v/>
      </c>
      <c r="F877" t="str">
        <f t="shared" si="108"/>
        <v/>
      </c>
      <c r="G877">
        <f>Weighting!$H$13</f>
        <v>0</v>
      </c>
      <c r="H877">
        <f t="array" ref="H877">FREQUENCY(IF('Data Transformation'!$B$4:$B$8425=B867,'Data Transformation'!$G$4:$G$8425),'Bin Analysis'!$B877)</f>
        <v>20</v>
      </c>
      <c r="I877">
        <f t="shared" si="109"/>
        <v>0</v>
      </c>
      <c r="J877">
        <f t="shared" si="110"/>
        <v>0</v>
      </c>
      <c r="K877">
        <f>J877*Weighting!$W$13</f>
        <v>0</v>
      </c>
      <c r="M877" s="14"/>
    </row>
    <row r="878" spans="1:25" x14ac:dyDescent="0.25">
      <c r="A878" s="32">
        <f>IF(Weighting!$P$14&gt;0,B878,"")</f>
        <v>1.369</v>
      </c>
      <c r="B878">
        <f>Weighting!$C$14</f>
        <v>1.369</v>
      </c>
      <c r="C878">
        <f>Weighting!$F$14</f>
        <v>0</v>
      </c>
      <c r="D878" t="b">
        <f>IF(C878=1,'Data Transformation'!$G$3+0.5*'Data Transformation'!$W$25,IF(C879=1,D879-'Data Transformation'!$W$25,FALSE))</f>
        <v>0</v>
      </c>
      <c r="E878" t="str">
        <f t="array" ref="E878">IF(ISLOGICAL(D878),"",FREQUENCY(IF('Data Transformation'!$B$425:$B$8425='Bin Analysis'!$B867,'Data Transformation'!$G$425:$G$8425),D878))</f>
        <v/>
      </c>
      <c r="F878" t="str">
        <f t="shared" si="108"/>
        <v/>
      </c>
      <c r="G878">
        <f>Weighting!$H$14</f>
        <v>0</v>
      </c>
      <c r="H878">
        <f t="array" ref="H878">FREQUENCY(IF('Data Transformation'!$B$4:$B$8425=B867,'Data Transformation'!$G$4:$G$8425),'Bin Analysis'!$B878)</f>
        <v>20</v>
      </c>
      <c r="I878">
        <f t="shared" si="109"/>
        <v>0</v>
      </c>
      <c r="J878">
        <f t="shared" si="110"/>
        <v>0</v>
      </c>
      <c r="K878">
        <f>J878*Weighting!$W$14</f>
        <v>0</v>
      </c>
      <c r="M878" s="14"/>
    </row>
    <row r="879" spans="1:25" x14ac:dyDescent="0.25">
      <c r="A879" s="32">
        <f>IF(Weighting!$P$15&gt;0,B879,"")</f>
        <v>1.5000009999999999</v>
      </c>
      <c r="B879">
        <f>Weighting!$C$15</f>
        <v>1.5000009999999999</v>
      </c>
      <c r="C879">
        <f>Weighting!$F$15</f>
        <v>0</v>
      </c>
      <c r="D879" t="b">
        <f>IF(C879=1,'Data Transformation'!$G$3+0.5*'Data Transformation'!$W$25,IF(C880=1,D880-'Data Transformation'!$W$25,FALSE))</f>
        <v>0</v>
      </c>
      <c r="E879" t="str">
        <f t="array" ref="E879">IF(ISLOGICAL(D879),"",FREQUENCY(IF('Data Transformation'!$B$425:$B$8425='Bin Analysis'!$B867,'Data Transformation'!$G$425:$G$8425),D879))</f>
        <v/>
      </c>
      <c r="F879" t="str">
        <f t="shared" si="108"/>
        <v/>
      </c>
      <c r="G879">
        <f>Weighting!$H$15</f>
        <v>0</v>
      </c>
      <c r="H879">
        <f t="array" ref="H879">FREQUENCY(IF('Data Transformation'!$B$4:$B$8425=B867,'Data Transformation'!$G$4:$G$8425),'Bin Analysis'!$B879)</f>
        <v>20</v>
      </c>
      <c r="I879">
        <f t="shared" si="109"/>
        <v>0</v>
      </c>
      <c r="J879">
        <f t="shared" si="110"/>
        <v>0</v>
      </c>
      <c r="K879">
        <f>J879*Weighting!$W$15</f>
        <v>0</v>
      </c>
      <c r="M879" s="14"/>
    </row>
    <row r="880" spans="1:25" x14ac:dyDescent="0.25">
      <c r="A880" s="32" t="str">
        <f>IF(Weighting!$P$16&gt;0,B880,"")</f>
        <v/>
      </c>
      <c r="B880">
        <f>Weighting!$C$16</f>
        <v>1.631</v>
      </c>
      <c r="C880">
        <f>Weighting!$F$16</f>
        <v>0</v>
      </c>
      <c r="D880" t="b">
        <f>IF(C880=1,'Data Transformation'!$G$3+0.5*'Data Transformation'!$W$25,IF(C881=1,D881-'Data Transformation'!$W$25,FALSE))</f>
        <v>0</v>
      </c>
      <c r="E880" t="str">
        <f t="array" ref="E880">IF(ISLOGICAL(D880),"",FREQUENCY(IF('Data Transformation'!$B$425:$B$8425='Bin Analysis'!$B867,'Data Transformation'!$G$425:$G$8425),D880))</f>
        <v/>
      </c>
      <c r="F880" t="str">
        <f t="shared" si="108"/>
        <v/>
      </c>
      <c r="G880">
        <f>Weighting!$H$16</f>
        <v>0</v>
      </c>
      <c r="H880">
        <f t="array" ref="H880">FREQUENCY(IF('Data Transformation'!$B$4:$B$8425=B867,'Data Transformation'!$G$4:$G$8425),'Bin Analysis'!$B880)</f>
        <v>20</v>
      </c>
      <c r="I880">
        <f t="shared" si="109"/>
        <v>0</v>
      </c>
      <c r="J880">
        <f t="shared" si="110"/>
        <v>0</v>
      </c>
      <c r="K880">
        <f>J880*Weighting!$W$16</f>
        <v>0</v>
      </c>
      <c r="M880" s="14"/>
    </row>
    <row r="881" spans="1:25" x14ac:dyDescent="0.25">
      <c r="A881" s="32" t="str">
        <f>IF(Weighting!$P$17&gt;0,B881,"")</f>
        <v/>
      </c>
      <c r="B881">
        <f>Weighting!$C$17</f>
        <v>1.762</v>
      </c>
      <c r="C881">
        <f>Weighting!$F$17</f>
        <v>0</v>
      </c>
      <c r="D881" t="b">
        <f>IF(C881=1,'Data Transformation'!$G$3+0.5*'Data Transformation'!$W$25,IF(C882=1,D882-'Data Transformation'!$W$25,FALSE))</f>
        <v>0</v>
      </c>
      <c r="E881" t="str">
        <f t="array" ref="E881">IF(ISLOGICAL(D881),"",FREQUENCY(IF('Data Transformation'!$B$425:$B$8425='Bin Analysis'!$B867,'Data Transformation'!$G$425:$G$8425),D881))</f>
        <v/>
      </c>
      <c r="F881" t="str">
        <f t="shared" si="108"/>
        <v/>
      </c>
      <c r="G881">
        <f>Weighting!$H$17</f>
        <v>0</v>
      </c>
      <c r="H881">
        <f t="array" ref="H881">FREQUENCY(IF('Data Transformation'!$B$4:$B$8425=B867,'Data Transformation'!$G$4:$G$8425),'Bin Analysis'!$B881)</f>
        <v>20</v>
      </c>
      <c r="I881">
        <f t="shared" si="109"/>
        <v>0</v>
      </c>
      <c r="J881">
        <f t="shared" si="110"/>
        <v>0</v>
      </c>
      <c r="K881">
        <f>J881*Weighting!$W$17</f>
        <v>0</v>
      </c>
      <c r="M881" s="14"/>
    </row>
    <row r="882" spans="1:25" x14ac:dyDescent="0.25">
      <c r="A882" s="32" t="str">
        <f>IF(Weighting!$P$18&gt;0,B882,"")</f>
        <v/>
      </c>
      <c r="B882">
        <f>Weighting!$C$18</f>
        <v>1.893</v>
      </c>
      <c r="C882">
        <f>Weighting!$F$18</f>
        <v>0</v>
      </c>
      <c r="D882" t="b">
        <f>IF(C882=1,'Data Transformation'!$G$3+0.5*'Data Transformation'!$W$25,IF(C883=1,D883-'Data Transformation'!$W$25,FALSE))</f>
        <v>0</v>
      </c>
      <c r="E882" t="str">
        <f t="array" ref="E882">IF(ISLOGICAL(D882),"",FREQUENCY(IF('Data Transformation'!$B$425:$B$8425='Bin Analysis'!$B867,'Data Transformation'!$G$425:$G$8425),D882))</f>
        <v/>
      </c>
      <c r="F882" t="str">
        <f t="shared" si="108"/>
        <v/>
      </c>
      <c r="G882">
        <f>Weighting!$H$18</f>
        <v>0</v>
      </c>
      <c r="H882">
        <f t="array" ref="H882">FREQUENCY(IF('Data Transformation'!$B$4:$B$8425=B867,'Data Transformation'!$G$4:$G$8425),'Bin Analysis'!$B882)</f>
        <v>20</v>
      </c>
      <c r="I882">
        <f t="shared" si="109"/>
        <v>0</v>
      </c>
      <c r="J882">
        <f t="shared" si="110"/>
        <v>0</v>
      </c>
      <c r="K882">
        <f>J882*Weighting!$W$18</f>
        <v>0</v>
      </c>
      <c r="M882" s="14"/>
    </row>
    <row r="883" spans="1:25" x14ac:dyDescent="0.25">
      <c r="A883" s="32" t="str">
        <f>IF(Weighting!$P$19&gt;0,B883,"")</f>
        <v/>
      </c>
      <c r="B883">
        <f>Weighting!$C$19</f>
        <v>2.024</v>
      </c>
      <c r="C883">
        <f>Weighting!$F$19</f>
        <v>0</v>
      </c>
      <c r="D883" t="b">
        <f>IF(C883=1,'Data Transformation'!$G$3+0.5*'Data Transformation'!$W$25,IF(C884=1,D884-'Data Transformation'!$W$25,FALSE))</f>
        <v>0</v>
      </c>
      <c r="E883" t="str">
        <f t="array" ref="E883">IF(ISLOGICAL(D883),"",FREQUENCY(IF('Data Transformation'!$B$425:$B$8425='Bin Analysis'!$B867,'Data Transformation'!$G$425:$G$8425),D883))</f>
        <v/>
      </c>
      <c r="F883" t="str">
        <f t="shared" si="108"/>
        <v/>
      </c>
      <c r="G883">
        <f>Weighting!$H$19</f>
        <v>0</v>
      </c>
      <c r="H883">
        <f t="array" ref="H883">FREQUENCY(IF('Data Transformation'!$B$4:$B$8425=B867,'Data Transformation'!$G$4:$G$8425),'Bin Analysis'!$B883)</f>
        <v>20</v>
      </c>
      <c r="I883">
        <f t="shared" si="109"/>
        <v>0</v>
      </c>
      <c r="J883">
        <f t="shared" si="110"/>
        <v>0</v>
      </c>
      <c r="K883">
        <f>J883*Weighting!$W$19</f>
        <v>0</v>
      </c>
      <c r="M883" s="14"/>
    </row>
    <row r="884" spans="1:25" x14ac:dyDescent="0.25">
      <c r="A884" s="32" t="str">
        <f>IF(Weighting!$P$20&gt;0,B884,"")</f>
        <v/>
      </c>
      <c r="B884">
        <f>Weighting!$C$20</f>
        <v>2.1550000000000002</v>
      </c>
      <c r="C884">
        <f>Weighting!$F$20</f>
        <v>0</v>
      </c>
      <c r="D884" t="b">
        <f>IF(C884=1,'Data Transformation'!$G$3+0.5*'Data Transformation'!$W$25,IF(C885=1,D885-'Data Transformation'!$W$25,FALSE))</f>
        <v>0</v>
      </c>
      <c r="E884" t="str">
        <f t="array" ref="E884">IF(ISLOGICAL(D884),"",FREQUENCY(IF('Data Transformation'!$B$425:$B$8425='Bin Analysis'!$B867,'Data Transformation'!$G$425:$G$8425),D884))</f>
        <v/>
      </c>
      <c r="F884" t="str">
        <f t="shared" si="108"/>
        <v/>
      </c>
      <c r="G884">
        <f>Weighting!$H$20</f>
        <v>0</v>
      </c>
      <c r="H884">
        <f t="array" ref="H884">FREQUENCY(IF('Data Transformation'!$B$4:$B$8425=B867,'Data Transformation'!$G$4:$G$8425),'Bin Analysis'!$B884)</f>
        <v>20</v>
      </c>
      <c r="I884">
        <f t="shared" si="109"/>
        <v>0</v>
      </c>
      <c r="J884">
        <f t="shared" si="110"/>
        <v>0</v>
      </c>
      <c r="K884">
        <f>J884*Weighting!$W$20</f>
        <v>0</v>
      </c>
      <c r="M884" s="14"/>
    </row>
    <row r="885" spans="1:25" x14ac:dyDescent="0.25">
      <c r="A885" s="32" t="str">
        <f>IF(Weighting!$P$21&gt;0,B885,"")</f>
        <v/>
      </c>
      <c r="B885">
        <f>Weighting!$C$21</f>
        <v>2.2860000000000005</v>
      </c>
      <c r="C885">
        <f>Weighting!$F$21</f>
        <v>0</v>
      </c>
      <c r="D885" t="b">
        <f>IF(C885=1,'Data Transformation'!$G$3+0.5*'Data Transformation'!$W$25,IF(C886=1,D886-'Data Transformation'!$W$25,FALSE))</f>
        <v>0</v>
      </c>
      <c r="E885" t="str">
        <f t="array" ref="E885">IF(ISLOGICAL(D885),"",FREQUENCY(IF('Data Transformation'!$B$425:$B$8425='Bin Analysis'!$B867,'Data Transformation'!$G$425:$G$8425),D885))</f>
        <v/>
      </c>
      <c r="F885" t="str">
        <f t="shared" si="108"/>
        <v/>
      </c>
      <c r="G885">
        <f>Weighting!$H$21</f>
        <v>0</v>
      </c>
      <c r="H885">
        <f t="array" ref="H885">FREQUENCY(IF('Data Transformation'!$B$4:$B$8425=B867,'Data Transformation'!$G$4:$G$8425),'Bin Analysis'!$B885)</f>
        <v>20</v>
      </c>
      <c r="I885">
        <f t="shared" si="109"/>
        <v>0</v>
      </c>
      <c r="J885">
        <f t="shared" si="110"/>
        <v>0</v>
      </c>
      <c r="K885">
        <f>J885*Weighting!$W$21</f>
        <v>0</v>
      </c>
      <c r="M885" s="14"/>
    </row>
    <row r="886" spans="1:25" x14ac:dyDescent="0.25">
      <c r="A886" s="32" t="str">
        <f>IF(Weighting!$P$22&gt;0,B886,"")</f>
        <v/>
      </c>
      <c r="B886">
        <f>Weighting!$C$22</f>
        <v>2.4170000000000007</v>
      </c>
      <c r="C886">
        <f>Weighting!$F$22</f>
        <v>0</v>
      </c>
      <c r="D886" t="b">
        <f>IF(C886=1,'Data Transformation'!$G$3+0.5*'Data Transformation'!$W$25,IF(C887=1,D887-'Data Transformation'!$W$25,FALSE))</f>
        <v>0</v>
      </c>
      <c r="E886" t="str">
        <f t="array" ref="E886">IF(ISLOGICAL(D886),"",FREQUENCY(IF('Data Transformation'!$B$425:$B$8425='Bin Analysis'!$B867,'Data Transformation'!$G$425:$G$8425),D886))</f>
        <v/>
      </c>
      <c r="F886" t="str">
        <f t="shared" si="108"/>
        <v/>
      </c>
      <c r="G886">
        <f>Weighting!$H$22</f>
        <v>0</v>
      </c>
      <c r="H886">
        <f t="array" ref="H886">FREQUENCY(IF('Data Transformation'!$B$4:$B$8425=B867,'Data Transformation'!$G$4:$G$8425),'Bin Analysis'!$B886)</f>
        <v>20</v>
      </c>
      <c r="I886">
        <f t="shared" si="109"/>
        <v>0</v>
      </c>
      <c r="J886">
        <f t="shared" si="110"/>
        <v>0</v>
      </c>
      <c r="K886">
        <f>J886*Weighting!$W$22</f>
        <v>0</v>
      </c>
      <c r="M886" s="14"/>
    </row>
    <row r="887" spans="1:25" x14ac:dyDescent="0.25">
      <c r="A887" s="32" t="str">
        <f>IF(Weighting!$P$23&gt;0,B887,"")</f>
        <v/>
      </c>
      <c r="B887">
        <f>Weighting!$C$23</f>
        <v>2.5480000000000009</v>
      </c>
      <c r="C887">
        <f>Weighting!$F$23</f>
        <v>0</v>
      </c>
      <c r="D887" t="b">
        <f>IF(C887=1,'Data Transformation'!$G$3+0.5*'Data Transformation'!$W$25,IF(C888=1,D888-'Data Transformation'!$W$25,FALSE))</f>
        <v>0</v>
      </c>
      <c r="E887" t="str">
        <f t="array" ref="E887">IF(ISLOGICAL(D887),"",FREQUENCY(IF('Data Transformation'!$B$425:$B$8425='Bin Analysis'!$B867,'Data Transformation'!$G$425:$G$8425),D887))</f>
        <v/>
      </c>
      <c r="F887" t="str">
        <f t="shared" si="108"/>
        <v/>
      </c>
      <c r="G887">
        <f>Weighting!$H$23</f>
        <v>0</v>
      </c>
      <c r="H887">
        <f t="array" ref="H887">FREQUENCY(IF('Data Transformation'!$B$4:$B$8425=B867,'Data Transformation'!$G$4:$G$8425),'Bin Analysis'!$B887)</f>
        <v>20</v>
      </c>
      <c r="I887">
        <f t="shared" si="109"/>
        <v>0</v>
      </c>
      <c r="J887">
        <f t="shared" si="110"/>
        <v>0</v>
      </c>
      <c r="K887">
        <f>J887*Weighting!$W$23</f>
        <v>0</v>
      </c>
      <c r="M887" s="14"/>
    </row>
    <row r="888" spans="1:25" x14ac:dyDescent="0.25">
      <c r="A888" s="32" t="str">
        <f>IF(Weighting!$P$24&gt;0,B888,"")</f>
        <v/>
      </c>
      <c r="B888">
        <f>Weighting!$C$24</f>
        <v>2.6790000000000012</v>
      </c>
      <c r="C888">
        <f>Weighting!$F$24</f>
        <v>0</v>
      </c>
      <c r="D888" t="b">
        <f>IF(C888=1,'Data Transformation'!$G$3+0.5*'Data Transformation'!$W$25,IF(C889=1,D889-'Data Transformation'!$W$25,FALSE))</f>
        <v>0</v>
      </c>
      <c r="E888" t="str">
        <f t="array" ref="E888">IF(ISLOGICAL(D888),"",FREQUENCY(IF('Data Transformation'!$B$425:$B$8425='Bin Analysis'!$B867,'Data Transformation'!$G$425:$G$8425),D888))</f>
        <v/>
      </c>
      <c r="F888" t="str">
        <f t="shared" si="108"/>
        <v/>
      </c>
      <c r="G888">
        <f>Weighting!$H$24</f>
        <v>0</v>
      </c>
      <c r="H888">
        <f t="array" ref="H888">FREQUENCY(IF('Data Transformation'!$B$4:$B$8425=B867,'Data Transformation'!$G$4:$G$8425),'Bin Analysis'!$B888)</f>
        <v>20</v>
      </c>
      <c r="I888">
        <f t="shared" si="109"/>
        <v>0</v>
      </c>
      <c r="J888">
        <f t="shared" si="110"/>
        <v>0</v>
      </c>
      <c r="K888">
        <f>J888*Weighting!$W$24</f>
        <v>0</v>
      </c>
      <c r="M888" s="14"/>
    </row>
    <row r="889" spans="1:25" x14ac:dyDescent="0.25">
      <c r="A889" s="32" t="str">
        <f>IF(Weighting!$P$25&gt;0,B889,"")</f>
        <v/>
      </c>
      <c r="B889">
        <f>Weighting!$C$25</f>
        <v>2.8100000000000014</v>
      </c>
      <c r="C889">
        <f>Weighting!$F$25</f>
        <v>0</v>
      </c>
      <c r="D889" t="b">
        <f>IF(C889=1,'Data Transformation'!$G$3+0.5*'Data Transformation'!$W$25,IF(C890=1,D890-'Data Transformation'!$W$25,FALSE))</f>
        <v>0</v>
      </c>
      <c r="E889" t="str">
        <f t="array" ref="E889">IF(ISLOGICAL(D889),"",FREQUENCY(IF('Data Transformation'!$B$425:$B$8425='Bin Analysis'!$B867,'Data Transformation'!$G$425:$G$8425),D889))</f>
        <v/>
      </c>
      <c r="F889" t="str">
        <f t="shared" si="108"/>
        <v/>
      </c>
      <c r="G889">
        <f>Weighting!$H$25</f>
        <v>0</v>
      </c>
      <c r="H889">
        <f t="array" ref="H889">FREQUENCY(IF('Data Transformation'!$B$4:$B$8425=B867,'Data Transformation'!$G$4:$G$8425),'Bin Analysis'!$B889)</f>
        <v>20</v>
      </c>
      <c r="I889">
        <f t="shared" si="109"/>
        <v>0</v>
      </c>
      <c r="J889">
        <f t="shared" si="110"/>
        <v>0</v>
      </c>
      <c r="K889">
        <f>J889*Weighting!$W$25</f>
        <v>0</v>
      </c>
      <c r="M889" s="14"/>
    </row>
    <row r="890" spans="1:25" x14ac:dyDescent="0.25">
      <c r="A890" s="32"/>
      <c r="M890" s="14"/>
    </row>
    <row r="891" spans="1:25" ht="23.25" x14ac:dyDescent="0.35">
      <c r="A891" s="21" t="s">
        <v>0</v>
      </c>
      <c r="B891" s="21">
        <f>IFERROR(VLOOKUP(C891,'Data Transformation'!$L$6:$M$426,2,FALSE),"")</f>
        <v>37</v>
      </c>
      <c r="C891" s="21">
        <f>C867+1</f>
        <v>37</v>
      </c>
      <c r="D891" s="21"/>
      <c r="E891" s="21"/>
      <c r="F891" s="21"/>
      <c r="G891" s="21"/>
      <c r="H891" s="22"/>
      <c r="I891" s="22"/>
      <c r="J891" s="22"/>
      <c r="K891" s="21"/>
      <c r="L891" s="21">
        <f>B891</f>
        <v>37</v>
      </c>
      <c r="M891" s="23">
        <f>INDEX('Data Transformation'!$O$4:$O$424,MATCH($B891,'Data Transformation'!$M$4:$M$424,0),MATCH($M$2,'Data Transformation'!$O$3,0))</f>
        <v>20</v>
      </c>
      <c r="N891" s="27">
        <f>IF('Input and Summary Results'!$J$16="minimum",'Bin Analysis'!X892/(M891-1),'Bin Analysis'!Y891/('Bin Analysis'!M891-1))</f>
        <v>0</v>
      </c>
      <c r="O891" s="27">
        <f>IF(M891=FALSE,NA(),(VLOOKUP(1,C894:K913,4,FALSE))/(M891-1))</f>
        <v>0.21052631578947367</v>
      </c>
      <c r="P891" s="27">
        <f>IF(M891=FALSE,NA(),SUM(J894:J913)/Weighting!$S$5)</f>
        <v>0.5</v>
      </c>
      <c r="Q891" s="27">
        <f>IF(M891=FALSE,NA(),SUM(K894:K913)/Weighting!$S$6)</f>
        <v>0.47826086956521741</v>
      </c>
      <c r="R891" s="27">
        <f>IF(M891=FALSE,NA(),(VLOOKUP(1,G894:K913,3,FALSE))/(M891-1))</f>
        <v>0</v>
      </c>
      <c r="S891" s="22" t="str">
        <f>IF(M891=FALSE,NA(),IF(SUM(J894:J913)=2,"yes","no"))</f>
        <v>no</v>
      </c>
      <c r="X891" s="2" cm="2">
        <f t="array" ref="X891:X892">FREQUENCY(IF('Data Transformation'!$B$425:$B$6424='Bin Analysis'!L891,'Data Transformation'!$G$425:$G$6424),'Data Transformation'!$U$11)</f>
        <v>19</v>
      </c>
      <c r="Y891" s="2" cm="2">
        <f t="array" ref="Y891:Y892">FREQUENCY(IF('Data Transformation'!$B$425:$B$6424='Bin Analysis'!L891,'Data Transformation'!$G$425:$G$6424),'Data Transformation'!$U$12)</f>
        <v>15</v>
      </c>
    </row>
    <row r="892" spans="1:25" x14ac:dyDescent="0.25">
      <c r="A892" s="14" t="s">
        <v>66</v>
      </c>
      <c r="B892" t="s">
        <v>47</v>
      </c>
      <c r="C892" t="s">
        <v>5</v>
      </c>
      <c r="D892" t="s">
        <v>99</v>
      </c>
      <c r="E892" t="s">
        <v>100</v>
      </c>
      <c r="F892" t="s">
        <v>101</v>
      </c>
      <c r="G892" t="s">
        <v>69</v>
      </c>
      <c r="H892" t="s">
        <v>31</v>
      </c>
      <c r="I892" t="s">
        <v>32</v>
      </c>
      <c r="J892" t="s">
        <v>46</v>
      </c>
      <c r="K892" s="14" t="s">
        <v>45</v>
      </c>
      <c r="M892" s="14"/>
      <c r="X892" s="2">
        <v>0</v>
      </c>
      <c r="Y892" s="2">
        <v>4</v>
      </c>
    </row>
    <row r="893" spans="1:25" x14ac:dyDescent="0.25">
      <c r="A893" s="32"/>
      <c r="D893" t="b">
        <f>IF(C893=1,'Data Transformation'!$G$3+0.5*'Data Transformation'!$W$25,IF(C894=1,D894-'Data Transformation'!$W$25,FALSE))</f>
        <v>0</v>
      </c>
      <c r="E893" t="str">
        <f t="array" ref="E893">IF(ISLOGICAL(D893),"",FREQUENCY(IF('Data Transformation'!$B$425:$B$8425='Bin Analysis'!$B891,'Data Transformation'!$G$425:$G$8425),D893))</f>
        <v/>
      </c>
      <c r="F893" t="str">
        <f>IF(ISLOGICAL(D893),"",E893-E892)</f>
        <v/>
      </c>
      <c r="M893" s="14"/>
    </row>
    <row r="894" spans="1:25" x14ac:dyDescent="0.25">
      <c r="A894" s="32">
        <f>IF(Weighting!$P$6&gt;0,B894,"")</f>
        <v>0.32100000000000001</v>
      </c>
      <c r="B894">
        <f>Weighting!$C$6</f>
        <v>0.32100000000000001</v>
      </c>
      <c r="C894">
        <f>Weighting!$F$6</f>
        <v>0</v>
      </c>
      <c r="D894" t="b">
        <f>IF(C894=1,'Data Transformation'!$G$3+0.5*'Data Transformation'!$W$25,IF(C895=1,D895-'Data Transformation'!$W$25,FALSE))</f>
        <v>0</v>
      </c>
      <c r="E894" t="str">
        <f t="array" ref="E894">IF(ISLOGICAL(D894),"",FREQUENCY(IF('Data Transformation'!$B$425:$B$8425='Bin Analysis'!$B891,'Data Transformation'!$G$425:$G$8425),D894))</f>
        <v/>
      </c>
      <c r="F894" t="str">
        <f>IF(ISLOGICAL(D894),"",E894-E893)</f>
        <v/>
      </c>
      <c r="G894">
        <f>Weighting!$H$6</f>
        <v>1</v>
      </c>
      <c r="H894">
        <f t="array" ref="H894">FREQUENCY(IF('Data Transformation'!$B$4:$B$8425=B891,'Data Transformation'!$G$4:$G$8425),'Bin Analysis'!$B894)</f>
        <v>0</v>
      </c>
      <c r="I894">
        <f>H894-H893</f>
        <v>0</v>
      </c>
      <c r="J894">
        <f>IF(I894=0,0,1)</f>
        <v>0</v>
      </c>
      <c r="K894">
        <f>J894*Weighting!$W$6</f>
        <v>0</v>
      </c>
      <c r="M894" s="14"/>
    </row>
    <row r="895" spans="1:25" x14ac:dyDescent="0.25">
      <c r="A895" s="32">
        <f>IF(Weighting!$P$7&gt;0,B895,"")</f>
        <v>0.45200000000000001</v>
      </c>
      <c r="B895">
        <f>Weighting!$C$7</f>
        <v>0.45200000000000001</v>
      </c>
      <c r="C895">
        <f>Weighting!$F$7</f>
        <v>0</v>
      </c>
      <c r="D895" t="b">
        <f>IF(C895=1,'Data Transformation'!$G$3+0.5*'Data Transformation'!$W$25,IF(C896=1,D896-'Data Transformation'!$W$25,FALSE))</f>
        <v>0</v>
      </c>
      <c r="E895" t="str">
        <f t="array" ref="E895">IF(ISLOGICAL(D895),"",FREQUENCY(IF('Data Transformation'!$B$425:$B$8425='Bin Analysis'!$B891,'Data Transformation'!$G$425:$G$8425),D895))</f>
        <v/>
      </c>
      <c r="F895" t="str">
        <f t="shared" ref="F895:F913" si="111">IF(ISLOGICAL(D895),"",E895-E894)</f>
        <v/>
      </c>
      <c r="G895">
        <f>Weighting!$H$7</f>
        <v>0</v>
      </c>
      <c r="H895">
        <f t="array" ref="H895">FREQUENCY(IF('Data Transformation'!$B$4:$B$8425=B891,'Data Transformation'!$G$4:$G$8425),'Bin Analysis'!$B895)</f>
        <v>1</v>
      </c>
      <c r="I895">
        <f t="shared" ref="I895:I913" si="112">H895-H894</f>
        <v>1</v>
      </c>
      <c r="J895">
        <f>IF(I895=0,0,1)</f>
        <v>1</v>
      </c>
      <c r="K895">
        <f>J895*Weighting!$W$7</f>
        <v>2</v>
      </c>
      <c r="M895" s="14"/>
    </row>
    <row r="896" spans="1:25" x14ac:dyDescent="0.25">
      <c r="A896" s="32">
        <f>IF(Weighting!$P$8&gt;0,B896,"")</f>
        <v>0.58299999999999996</v>
      </c>
      <c r="B896">
        <f>Weighting!$C$8</f>
        <v>0.58299999999999996</v>
      </c>
      <c r="C896">
        <f>Weighting!$F$8</f>
        <v>0</v>
      </c>
      <c r="D896" t="b">
        <f>IF(C896=1,'Data Transformation'!$G$3+0.5*'Data Transformation'!$W$25,IF(C897=1,D897-'Data Transformation'!$W$25,FALSE))</f>
        <v>0</v>
      </c>
      <c r="E896" t="str">
        <f t="array" ref="E896">IF(ISLOGICAL(D896),"",FREQUENCY(IF('Data Transformation'!$B$425:$B$8425='Bin Analysis'!$B891,'Data Transformation'!$G$425:$G$8425),D896))</f>
        <v/>
      </c>
      <c r="F896" t="str">
        <f t="shared" si="111"/>
        <v/>
      </c>
      <c r="G896">
        <f>Weighting!$H$8</f>
        <v>0</v>
      </c>
      <c r="H896">
        <f t="array" ref="H896">FREQUENCY(IF('Data Transformation'!$B$4:$B$8425=B891,'Data Transformation'!$G$4:$G$8425),'Bin Analysis'!$B896)</f>
        <v>1</v>
      </c>
      <c r="I896">
        <f t="shared" si="112"/>
        <v>0</v>
      </c>
      <c r="J896">
        <f t="shared" ref="J896:J913" si="113">IF(I896=0,0,1)</f>
        <v>0</v>
      </c>
      <c r="K896">
        <f>J896*Weighting!$W$8</f>
        <v>0</v>
      </c>
      <c r="M896" s="14"/>
    </row>
    <row r="897" spans="1:13" x14ac:dyDescent="0.25">
      <c r="A897" s="32">
        <f>IF(Weighting!$P$9&gt;0,B897,"")</f>
        <v>0.71399999999999997</v>
      </c>
      <c r="B897" s="50">
        <f>Weighting!$C$9</f>
        <v>0.71399999999999997</v>
      </c>
      <c r="C897">
        <f>Weighting!$F$9</f>
        <v>0</v>
      </c>
      <c r="D897" t="b">
        <f>IF(C897=1,'Data Transformation'!$G$3+0.5*'Data Transformation'!$W$25,IF(C898=1,D898-'Data Transformation'!$W$25,FALSE))</f>
        <v>0</v>
      </c>
      <c r="E897" t="str">
        <f t="array" ref="E897">IF(ISLOGICAL(D897),"",FREQUENCY(IF('Data Transformation'!$B$425:$B$8425='Bin Analysis'!$B891,'Data Transformation'!$G$425:$G$8425),D897))</f>
        <v/>
      </c>
      <c r="F897" t="str">
        <f t="shared" si="111"/>
        <v/>
      </c>
      <c r="G897">
        <f>Weighting!$H$9</f>
        <v>0</v>
      </c>
      <c r="H897">
        <f t="array" ref="H897">FREQUENCY(IF('Data Transformation'!$B$4:$B$8425=B891,'Data Transformation'!$G$4:$G$8425),'Bin Analysis'!$B897)</f>
        <v>6</v>
      </c>
      <c r="I897">
        <f t="shared" si="112"/>
        <v>5</v>
      </c>
      <c r="J897">
        <f t="shared" si="113"/>
        <v>1</v>
      </c>
      <c r="K897">
        <f>J897*Weighting!$W$9</f>
        <v>3</v>
      </c>
      <c r="M897" s="14"/>
    </row>
    <row r="898" spans="1:13" x14ac:dyDescent="0.25">
      <c r="A898" s="32">
        <f>IF(Weighting!$P$10&gt;0,B898,"")</f>
        <v>0.84499999999999997</v>
      </c>
      <c r="B898">
        <f>Weighting!$C$10</f>
        <v>0.84499999999999997</v>
      </c>
      <c r="C898">
        <f>Weighting!$F$10</f>
        <v>0</v>
      </c>
      <c r="D898" t="b">
        <f>IF(C898=1,'Data Transformation'!$G$3+0.5*'Data Transformation'!$W$25,IF(C899=1,D899-'Data Transformation'!$W$25,FALSE))</f>
        <v>0</v>
      </c>
      <c r="E898" t="str">
        <f t="array" ref="E898">IF(ISLOGICAL(D898),"",FREQUENCY(IF('Data Transformation'!$B$425:$B$8425='Bin Analysis'!$B891,'Data Transformation'!$G$425:$G$8425),D898))</f>
        <v/>
      </c>
      <c r="F898" t="str">
        <f t="shared" si="111"/>
        <v/>
      </c>
      <c r="G898">
        <f>Weighting!$H$10</f>
        <v>0</v>
      </c>
      <c r="H898">
        <f t="array" ref="H898">FREQUENCY(IF('Data Transformation'!$B$4:$B$8425=B891,'Data Transformation'!$G$4:$G$8425),'Bin Analysis'!$B898)</f>
        <v>14</v>
      </c>
      <c r="I898">
        <f t="shared" si="112"/>
        <v>8</v>
      </c>
      <c r="J898">
        <f t="shared" si="113"/>
        <v>1</v>
      </c>
      <c r="K898">
        <f>J898*Weighting!$W$10</f>
        <v>3</v>
      </c>
      <c r="M898" s="14"/>
    </row>
    <row r="899" spans="1:13" x14ac:dyDescent="0.25">
      <c r="A899" s="32">
        <f>IF(Weighting!$P$11&gt;0,B899,"")</f>
        <v>0.97599999999999998</v>
      </c>
      <c r="B899">
        <f>Weighting!$C$11</f>
        <v>0.97599999999999998</v>
      </c>
      <c r="C899">
        <f>Weighting!$F$11</f>
        <v>0</v>
      </c>
      <c r="D899">
        <f>IF(C899=1,'Data Transformation'!$G$3+0.5*'Data Transformation'!$W$25,IF(C900=1,D900-'Data Transformation'!$W$25,FALSE))</f>
        <v>0.86899999999999999</v>
      </c>
      <c r="E899">
        <f t="array" ref="E899">IF(ISLOGICAL(D899),"",FREQUENCY(IF('Data Transformation'!$B$425:$B$8425='Bin Analysis'!$B891,'Data Transformation'!$G$425:$G$8425),D899))</f>
        <v>15</v>
      </c>
      <c r="F899" t="e">
        <f t="shared" si="111"/>
        <v>#VALUE!</v>
      </c>
      <c r="G899">
        <f>Weighting!$H$11</f>
        <v>0</v>
      </c>
      <c r="H899">
        <f t="array" ref="H899">FREQUENCY(IF('Data Transformation'!$B$4:$B$8425=B891,'Data Transformation'!$G$4:$G$8425),'Bin Analysis'!$B899)</f>
        <v>18</v>
      </c>
      <c r="I899">
        <f t="shared" si="112"/>
        <v>4</v>
      </c>
      <c r="J899">
        <f t="shared" si="113"/>
        <v>1</v>
      </c>
      <c r="K899">
        <f>J899*Weighting!$W$11</f>
        <v>2</v>
      </c>
      <c r="M899" s="14"/>
    </row>
    <row r="900" spans="1:13" x14ac:dyDescent="0.25">
      <c r="A900" s="32">
        <f>IF(Weighting!$P$12&gt;0,B900,"")</f>
        <v>1.107</v>
      </c>
      <c r="B900">
        <f>Weighting!$C$12</f>
        <v>1.107</v>
      </c>
      <c r="C900">
        <f>Weighting!$F$12</f>
        <v>1</v>
      </c>
      <c r="D900">
        <f>IF(C900=1,'Data Transformation'!$G$3+0.5*'Data Transformation'!$W$25,IF(C901=1,D901-'Data Transformation'!$W$25,FALSE))</f>
        <v>1.131</v>
      </c>
      <c r="E900">
        <f t="array" ref="E900">IF(ISLOGICAL(D900),"",FREQUENCY(IF('Data Transformation'!$B$425:$B$8425='Bin Analysis'!$B891,'Data Transformation'!$G$425:$G$8425),D900))</f>
        <v>19</v>
      </c>
      <c r="F900">
        <f t="shared" si="111"/>
        <v>4</v>
      </c>
      <c r="G900">
        <f>Weighting!$H$12</f>
        <v>0</v>
      </c>
      <c r="H900">
        <f t="array" ref="H900">FREQUENCY(IF('Data Transformation'!$B$4:$B$8425=B891,'Data Transformation'!$G$4:$G$8425),'Bin Analysis'!$B900)</f>
        <v>20</v>
      </c>
      <c r="I900">
        <f t="shared" si="112"/>
        <v>2</v>
      </c>
      <c r="J900">
        <f t="shared" si="113"/>
        <v>1</v>
      </c>
      <c r="K900">
        <f>J900*Weighting!$W$12</f>
        <v>1</v>
      </c>
      <c r="M900" s="14"/>
    </row>
    <row r="901" spans="1:13" x14ac:dyDescent="0.25">
      <c r="A901" s="32">
        <f>IF(Weighting!$P$13&gt;0,B901,"")</f>
        <v>1.238</v>
      </c>
      <c r="B901">
        <f>Weighting!$C$13</f>
        <v>1.238</v>
      </c>
      <c r="C901">
        <f>Weighting!$F$13</f>
        <v>0</v>
      </c>
      <c r="D901" t="b">
        <f>IF(C901=1,'Data Transformation'!$G$3+0.5*'Data Transformation'!$W$25,IF(C902=1,D902-'Data Transformation'!$W$25,FALSE))</f>
        <v>0</v>
      </c>
      <c r="E901" t="str">
        <f t="array" ref="E901">IF(ISLOGICAL(D901),"",FREQUENCY(IF('Data Transformation'!$B$425:$B$8425='Bin Analysis'!$B891,'Data Transformation'!$G$425:$G$8425),D901))</f>
        <v/>
      </c>
      <c r="F901" t="str">
        <f t="shared" si="111"/>
        <v/>
      </c>
      <c r="G901">
        <f>Weighting!$H$13</f>
        <v>0</v>
      </c>
      <c r="H901">
        <f t="array" ref="H901">FREQUENCY(IF('Data Transformation'!$B$4:$B$8425=B891,'Data Transformation'!$G$4:$G$8425),'Bin Analysis'!$B901)</f>
        <v>20</v>
      </c>
      <c r="I901">
        <f t="shared" si="112"/>
        <v>0</v>
      </c>
      <c r="J901">
        <f t="shared" si="113"/>
        <v>0</v>
      </c>
      <c r="K901">
        <f>J901*Weighting!$W$13</f>
        <v>0</v>
      </c>
      <c r="M901" s="14"/>
    </row>
    <row r="902" spans="1:13" x14ac:dyDescent="0.25">
      <c r="A902" s="32">
        <f>IF(Weighting!$P$14&gt;0,B902,"")</f>
        <v>1.369</v>
      </c>
      <c r="B902">
        <f>Weighting!$C$14</f>
        <v>1.369</v>
      </c>
      <c r="C902">
        <f>Weighting!$F$14</f>
        <v>0</v>
      </c>
      <c r="D902" t="b">
        <f>IF(C902=1,'Data Transformation'!$G$3+0.5*'Data Transformation'!$W$25,IF(C903=1,D903-'Data Transformation'!$W$25,FALSE))</f>
        <v>0</v>
      </c>
      <c r="E902" t="str">
        <f t="array" ref="E902">IF(ISLOGICAL(D902),"",FREQUENCY(IF('Data Transformation'!$B$425:$B$8425='Bin Analysis'!$B891,'Data Transformation'!$G$425:$G$8425),D902))</f>
        <v/>
      </c>
      <c r="F902" t="str">
        <f t="shared" si="111"/>
        <v/>
      </c>
      <c r="G902">
        <f>Weighting!$H$14</f>
        <v>0</v>
      </c>
      <c r="H902">
        <f t="array" ref="H902">FREQUENCY(IF('Data Transformation'!$B$4:$B$8425=B891,'Data Transformation'!$G$4:$G$8425),'Bin Analysis'!$B902)</f>
        <v>20</v>
      </c>
      <c r="I902">
        <f t="shared" si="112"/>
        <v>0</v>
      </c>
      <c r="J902">
        <f t="shared" si="113"/>
        <v>0</v>
      </c>
      <c r="K902">
        <f>J902*Weighting!$W$14</f>
        <v>0</v>
      </c>
      <c r="M902" s="14"/>
    </row>
    <row r="903" spans="1:13" x14ac:dyDescent="0.25">
      <c r="A903" s="32">
        <f>IF(Weighting!$P$15&gt;0,B903,"")</f>
        <v>1.5000009999999999</v>
      </c>
      <c r="B903">
        <f>Weighting!$C$15</f>
        <v>1.5000009999999999</v>
      </c>
      <c r="C903">
        <f>Weighting!$F$15</f>
        <v>0</v>
      </c>
      <c r="D903" t="b">
        <f>IF(C903=1,'Data Transformation'!$G$3+0.5*'Data Transformation'!$W$25,IF(C904=1,D904-'Data Transformation'!$W$25,FALSE))</f>
        <v>0</v>
      </c>
      <c r="E903" t="str">
        <f t="array" ref="E903">IF(ISLOGICAL(D903),"",FREQUENCY(IF('Data Transformation'!$B$425:$B$8425='Bin Analysis'!$B891,'Data Transformation'!$G$425:$G$8425),D903))</f>
        <v/>
      </c>
      <c r="F903" t="str">
        <f t="shared" si="111"/>
        <v/>
      </c>
      <c r="G903">
        <f>Weighting!$H$15</f>
        <v>0</v>
      </c>
      <c r="H903">
        <f t="array" ref="H903">FREQUENCY(IF('Data Transformation'!$B$4:$B$8425=B891,'Data Transformation'!$G$4:$G$8425),'Bin Analysis'!$B903)</f>
        <v>20</v>
      </c>
      <c r="I903">
        <f t="shared" si="112"/>
        <v>0</v>
      </c>
      <c r="J903">
        <f t="shared" si="113"/>
        <v>0</v>
      </c>
      <c r="K903">
        <f>J903*Weighting!$W$15</f>
        <v>0</v>
      </c>
      <c r="M903" s="14"/>
    </row>
    <row r="904" spans="1:13" x14ac:dyDescent="0.25">
      <c r="A904" s="32" t="str">
        <f>IF(Weighting!$P$16&gt;0,B904,"")</f>
        <v/>
      </c>
      <c r="B904">
        <f>Weighting!$C$16</f>
        <v>1.631</v>
      </c>
      <c r="C904">
        <f>Weighting!$F$16</f>
        <v>0</v>
      </c>
      <c r="D904" t="b">
        <f>IF(C904=1,'Data Transformation'!$G$3+0.5*'Data Transformation'!$W$25,IF(C905=1,D905-'Data Transformation'!$W$25,FALSE))</f>
        <v>0</v>
      </c>
      <c r="E904" t="str">
        <f t="array" ref="E904">IF(ISLOGICAL(D904),"",FREQUENCY(IF('Data Transformation'!$B$425:$B$8425='Bin Analysis'!$B891,'Data Transformation'!$G$425:$G$8425),D904))</f>
        <v/>
      </c>
      <c r="F904" t="str">
        <f t="shared" si="111"/>
        <v/>
      </c>
      <c r="G904">
        <f>Weighting!$H$16</f>
        <v>0</v>
      </c>
      <c r="H904">
        <f t="array" ref="H904">FREQUENCY(IF('Data Transformation'!$B$4:$B$8425=B891,'Data Transformation'!$G$4:$G$8425),'Bin Analysis'!$B904)</f>
        <v>20</v>
      </c>
      <c r="I904">
        <f t="shared" si="112"/>
        <v>0</v>
      </c>
      <c r="J904">
        <f t="shared" si="113"/>
        <v>0</v>
      </c>
      <c r="K904">
        <f>J904*Weighting!$W$16</f>
        <v>0</v>
      </c>
      <c r="M904" s="14"/>
    </row>
    <row r="905" spans="1:13" x14ac:dyDescent="0.25">
      <c r="A905" s="32" t="str">
        <f>IF(Weighting!$P$17&gt;0,B905,"")</f>
        <v/>
      </c>
      <c r="B905">
        <f>Weighting!$C$17</f>
        <v>1.762</v>
      </c>
      <c r="C905">
        <f>Weighting!$F$17</f>
        <v>0</v>
      </c>
      <c r="D905" t="b">
        <f>IF(C905=1,'Data Transformation'!$G$3+0.5*'Data Transformation'!$W$25,IF(C906=1,D906-'Data Transformation'!$W$25,FALSE))</f>
        <v>0</v>
      </c>
      <c r="E905" t="str">
        <f t="array" ref="E905">IF(ISLOGICAL(D905),"",FREQUENCY(IF('Data Transformation'!$B$425:$B$8425='Bin Analysis'!$B891,'Data Transformation'!$G$425:$G$8425),D905))</f>
        <v/>
      </c>
      <c r="F905" t="str">
        <f t="shared" si="111"/>
        <v/>
      </c>
      <c r="G905">
        <f>Weighting!$H$17</f>
        <v>0</v>
      </c>
      <c r="H905">
        <f t="array" ref="H905">FREQUENCY(IF('Data Transformation'!$B$4:$B$8425=B891,'Data Transformation'!$G$4:$G$8425),'Bin Analysis'!$B905)</f>
        <v>20</v>
      </c>
      <c r="I905">
        <f t="shared" si="112"/>
        <v>0</v>
      </c>
      <c r="J905">
        <f t="shared" si="113"/>
        <v>0</v>
      </c>
      <c r="K905">
        <f>J905*Weighting!$W$17</f>
        <v>0</v>
      </c>
      <c r="M905" s="14"/>
    </row>
    <row r="906" spans="1:13" x14ac:dyDescent="0.25">
      <c r="A906" s="32" t="str">
        <f>IF(Weighting!$P$18&gt;0,B906,"")</f>
        <v/>
      </c>
      <c r="B906">
        <f>Weighting!$C$18</f>
        <v>1.893</v>
      </c>
      <c r="C906">
        <f>Weighting!$F$18</f>
        <v>0</v>
      </c>
      <c r="D906" t="b">
        <f>IF(C906=1,'Data Transformation'!$G$3+0.5*'Data Transformation'!$W$25,IF(C907=1,D907-'Data Transformation'!$W$25,FALSE))</f>
        <v>0</v>
      </c>
      <c r="E906" t="str">
        <f t="array" ref="E906">IF(ISLOGICAL(D906),"",FREQUENCY(IF('Data Transformation'!$B$425:$B$8425='Bin Analysis'!$B891,'Data Transformation'!$G$425:$G$8425),D906))</f>
        <v/>
      </c>
      <c r="F906" t="str">
        <f t="shared" si="111"/>
        <v/>
      </c>
      <c r="G906">
        <f>Weighting!$H$18</f>
        <v>0</v>
      </c>
      <c r="H906">
        <f t="array" ref="H906">FREQUENCY(IF('Data Transformation'!$B$4:$B$8425=B891,'Data Transformation'!$G$4:$G$8425),'Bin Analysis'!$B906)</f>
        <v>20</v>
      </c>
      <c r="I906">
        <f t="shared" si="112"/>
        <v>0</v>
      </c>
      <c r="J906">
        <f t="shared" si="113"/>
        <v>0</v>
      </c>
      <c r="K906">
        <f>J906*Weighting!$W$18</f>
        <v>0</v>
      </c>
      <c r="M906" s="14"/>
    </row>
    <row r="907" spans="1:13" x14ac:dyDescent="0.25">
      <c r="A907" s="32" t="str">
        <f>IF(Weighting!$P$19&gt;0,B907,"")</f>
        <v/>
      </c>
      <c r="B907">
        <f>Weighting!$C$19</f>
        <v>2.024</v>
      </c>
      <c r="C907">
        <f>Weighting!$F$19</f>
        <v>0</v>
      </c>
      <c r="D907" t="b">
        <f>IF(C907=1,'Data Transformation'!$G$3+0.5*'Data Transformation'!$W$25,IF(C908=1,D908-'Data Transformation'!$W$25,FALSE))</f>
        <v>0</v>
      </c>
      <c r="E907" t="str">
        <f t="array" ref="E907">IF(ISLOGICAL(D907),"",FREQUENCY(IF('Data Transformation'!$B$425:$B$8425='Bin Analysis'!$B891,'Data Transformation'!$G$425:$G$8425),D907))</f>
        <v/>
      </c>
      <c r="F907" t="str">
        <f t="shared" si="111"/>
        <v/>
      </c>
      <c r="G907">
        <f>Weighting!$H$19</f>
        <v>0</v>
      </c>
      <c r="H907">
        <f t="array" ref="H907">FREQUENCY(IF('Data Transformation'!$B$4:$B$8425=B891,'Data Transformation'!$G$4:$G$8425),'Bin Analysis'!$B907)</f>
        <v>20</v>
      </c>
      <c r="I907">
        <f t="shared" si="112"/>
        <v>0</v>
      </c>
      <c r="J907">
        <f t="shared" si="113"/>
        <v>0</v>
      </c>
      <c r="K907">
        <f>J907*Weighting!$W$19</f>
        <v>0</v>
      </c>
      <c r="M907" s="14"/>
    </row>
    <row r="908" spans="1:13" x14ac:dyDescent="0.25">
      <c r="A908" s="32" t="str">
        <f>IF(Weighting!$P$20&gt;0,B908,"")</f>
        <v/>
      </c>
      <c r="B908">
        <f>Weighting!$C$20</f>
        <v>2.1550000000000002</v>
      </c>
      <c r="C908">
        <f>Weighting!$F$20</f>
        <v>0</v>
      </c>
      <c r="D908" t="b">
        <f>IF(C908=1,'Data Transformation'!$G$3+0.5*'Data Transformation'!$W$25,IF(C909=1,D909-'Data Transformation'!$W$25,FALSE))</f>
        <v>0</v>
      </c>
      <c r="E908" t="str">
        <f t="array" ref="E908">IF(ISLOGICAL(D908),"",FREQUENCY(IF('Data Transformation'!$B$425:$B$8425='Bin Analysis'!$B891,'Data Transformation'!$G$425:$G$8425),D908))</f>
        <v/>
      </c>
      <c r="F908" t="str">
        <f t="shared" si="111"/>
        <v/>
      </c>
      <c r="G908">
        <f>Weighting!$H$20</f>
        <v>0</v>
      </c>
      <c r="H908">
        <f t="array" ref="H908">FREQUENCY(IF('Data Transformation'!$B$4:$B$8425=B891,'Data Transformation'!$G$4:$G$8425),'Bin Analysis'!$B908)</f>
        <v>20</v>
      </c>
      <c r="I908">
        <f t="shared" si="112"/>
        <v>0</v>
      </c>
      <c r="J908">
        <f t="shared" si="113"/>
        <v>0</v>
      </c>
      <c r="K908">
        <f>J908*Weighting!$W$20</f>
        <v>0</v>
      </c>
      <c r="M908" s="14"/>
    </row>
    <row r="909" spans="1:13" x14ac:dyDescent="0.25">
      <c r="A909" s="32" t="str">
        <f>IF(Weighting!$P$21&gt;0,B909,"")</f>
        <v/>
      </c>
      <c r="B909">
        <f>Weighting!$C$21</f>
        <v>2.2860000000000005</v>
      </c>
      <c r="C909">
        <f>Weighting!$F$21</f>
        <v>0</v>
      </c>
      <c r="D909" t="b">
        <f>IF(C909=1,'Data Transformation'!$G$3+0.5*'Data Transformation'!$W$25,IF(C910=1,D910-'Data Transformation'!$W$25,FALSE))</f>
        <v>0</v>
      </c>
      <c r="E909" t="str">
        <f t="array" ref="E909">IF(ISLOGICAL(D909),"",FREQUENCY(IF('Data Transformation'!$B$425:$B$8425='Bin Analysis'!$B891,'Data Transformation'!$G$425:$G$8425),D909))</f>
        <v/>
      </c>
      <c r="F909" t="str">
        <f t="shared" si="111"/>
        <v/>
      </c>
      <c r="G909">
        <f>Weighting!$H$21</f>
        <v>0</v>
      </c>
      <c r="H909">
        <f t="array" ref="H909">FREQUENCY(IF('Data Transformation'!$B$4:$B$8425=B891,'Data Transformation'!$G$4:$G$8425),'Bin Analysis'!$B909)</f>
        <v>20</v>
      </c>
      <c r="I909">
        <f t="shared" si="112"/>
        <v>0</v>
      </c>
      <c r="J909">
        <f t="shared" si="113"/>
        <v>0</v>
      </c>
      <c r="K909">
        <f>J909*Weighting!$W$21</f>
        <v>0</v>
      </c>
      <c r="M909" s="14"/>
    </row>
    <row r="910" spans="1:13" x14ac:dyDescent="0.25">
      <c r="A910" s="32" t="str">
        <f>IF(Weighting!$P$22&gt;0,B910,"")</f>
        <v/>
      </c>
      <c r="B910">
        <f>Weighting!$C$22</f>
        <v>2.4170000000000007</v>
      </c>
      <c r="C910">
        <f>Weighting!$F$22</f>
        <v>0</v>
      </c>
      <c r="D910" t="b">
        <f>IF(C910=1,'Data Transformation'!$G$3+0.5*'Data Transformation'!$W$25,IF(C911=1,D911-'Data Transformation'!$W$25,FALSE))</f>
        <v>0</v>
      </c>
      <c r="E910" t="str">
        <f t="array" ref="E910">IF(ISLOGICAL(D910),"",FREQUENCY(IF('Data Transformation'!$B$425:$B$8425='Bin Analysis'!$B891,'Data Transformation'!$G$425:$G$8425),D910))</f>
        <v/>
      </c>
      <c r="F910" t="str">
        <f t="shared" si="111"/>
        <v/>
      </c>
      <c r="G910">
        <f>Weighting!$H$22</f>
        <v>0</v>
      </c>
      <c r="H910">
        <f t="array" ref="H910">FREQUENCY(IF('Data Transformation'!$B$4:$B$8425=B891,'Data Transformation'!$G$4:$G$8425),'Bin Analysis'!$B910)</f>
        <v>20</v>
      </c>
      <c r="I910">
        <f t="shared" si="112"/>
        <v>0</v>
      </c>
      <c r="J910">
        <f t="shared" si="113"/>
        <v>0</v>
      </c>
      <c r="K910">
        <f>J910*Weighting!$W$22</f>
        <v>0</v>
      </c>
      <c r="M910" s="14"/>
    </row>
    <row r="911" spans="1:13" x14ac:dyDescent="0.25">
      <c r="A911" s="32" t="str">
        <f>IF(Weighting!$P$23&gt;0,B911,"")</f>
        <v/>
      </c>
      <c r="B911">
        <f>Weighting!$C$23</f>
        <v>2.5480000000000009</v>
      </c>
      <c r="C911">
        <f>Weighting!$F$23</f>
        <v>0</v>
      </c>
      <c r="D911" t="b">
        <f>IF(C911=1,'Data Transformation'!$G$3+0.5*'Data Transformation'!$W$25,IF(C912=1,D912-'Data Transformation'!$W$25,FALSE))</f>
        <v>0</v>
      </c>
      <c r="E911" t="str">
        <f t="array" ref="E911">IF(ISLOGICAL(D911),"",FREQUENCY(IF('Data Transformation'!$B$425:$B$8425='Bin Analysis'!$B891,'Data Transformation'!$G$425:$G$8425),D911))</f>
        <v/>
      </c>
      <c r="F911" t="str">
        <f t="shared" si="111"/>
        <v/>
      </c>
      <c r="G911">
        <f>Weighting!$H$23</f>
        <v>0</v>
      </c>
      <c r="H911">
        <f t="array" ref="H911">FREQUENCY(IF('Data Transformation'!$B$4:$B$8425=B891,'Data Transformation'!$G$4:$G$8425),'Bin Analysis'!$B911)</f>
        <v>20</v>
      </c>
      <c r="I911">
        <f t="shared" si="112"/>
        <v>0</v>
      </c>
      <c r="J911">
        <f t="shared" si="113"/>
        <v>0</v>
      </c>
      <c r="K911">
        <f>J911*Weighting!$W$23</f>
        <v>0</v>
      </c>
      <c r="M911" s="14"/>
    </row>
    <row r="912" spans="1:13" x14ac:dyDescent="0.25">
      <c r="A912" s="32" t="str">
        <f>IF(Weighting!$P$24&gt;0,B912,"")</f>
        <v/>
      </c>
      <c r="B912">
        <f>Weighting!$C$24</f>
        <v>2.6790000000000012</v>
      </c>
      <c r="C912">
        <f>Weighting!$F$24</f>
        <v>0</v>
      </c>
      <c r="D912" t="b">
        <f>IF(C912=1,'Data Transformation'!$G$3+0.5*'Data Transformation'!$W$25,IF(C913=1,D913-'Data Transformation'!$W$25,FALSE))</f>
        <v>0</v>
      </c>
      <c r="E912" t="str">
        <f t="array" ref="E912">IF(ISLOGICAL(D912),"",FREQUENCY(IF('Data Transformation'!$B$425:$B$8425='Bin Analysis'!$B891,'Data Transformation'!$G$425:$G$8425),D912))</f>
        <v/>
      </c>
      <c r="F912" t="str">
        <f t="shared" si="111"/>
        <v/>
      </c>
      <c r="G912">
        <f>Weighting!$H$24</f>
        <v>0</v>
      </c>
      <c r="H912">
        <f t="array" ref="H912">FREQUENCY(IF('Data Transformation'!$B$4:$B$8425=B891,'Data Transformation'!$G$4:$G$8425),'Bin Analysis'!$B912)</f>
        <v>20</v>
      </c>
      <c r="I912">
        <f t="shared" si="112"/>
        <v>0</v>
      </c>
      <c r="J912">
        <f t="shared" si="113"/>
        <v>0</v>
      </c>
      <c r="K912">
        <f>J912*Weighting!$W$24</f>
        <v>0</v>
      </c>
      <c r="M912" s="14"/>
    </row>
    <row r="913" spans="1:25" x14ac:dyDescent="0.25">
      <c r="A913" s="32" t="str">
        <f>IF(Weighting!$P$25&gt;0,B913,"")</f>
        <v/>
      </c>
      <c r="B913">
        <f>Weighting!$C$25</f>
        <v>2.8100000000000014</v>
      </c>
      <c r="C913">
        <f>Weighting!$F$25</f>
        <v>0</v>
      </c>
      <c r="D913" t="b">
        <f>IF(C913=1,'Data Transformation'!$G$3+0.5*'Data Transformation'!$W$25,IF(C914=1,D914-'Data Transformation'!$W$25,FALSE))</f>
        <v>0</v>
      </c>
      <c r="E913" t="str">
        <f t="array" ref="E913">IF(ISLOGICAL(D913),"",FREQUENCY(IF('Data Transformation'!$B$425:$B$8425='Bin Analysis'!$B891,'Data Transformation'!$G$425:$G$8425),D913))</f>
        <v/>
      </c>
      <c r="F913" t="str">
        <f t="shared" si="111"/>
        <v/>
      </c>
      <c r="G913">
        <f>Weighting!$H$25</f>
        <v>0</v>
      </c>
      <c r="H913">
        <f t="array" ref="H913">FREQUENCY(IF('Data Transformation'!$B$4:$B$8425=B891,'Data Transformation'!$G$4:$G$8425),'Bin Analysis'!$B913)</f>
        <v>20</v>
      </c>
      <c r="I913">
        <f t="shared" si="112"/>
        <v>0</v>
      </c>
      <c r="J913">
        <f t="shared" si="113"/>
        <v>0</v>
      </c>
      <c r="K913">
        <f>J913*Weighting!$W$25</f>
        <v>0</v>
      </c>
      <c r="M913" s="14"/>
    </row>
    <row r="914" spans="1:25" x14ac:dyDescent="0.25">
      <c r="O914"/>
      <c r="P914"/>
      <c r="Q914"/>
      <c r="R914"/>
    </row>
    <row r="915" spans="1:25" ht="23.25" x14ac:dyDescent="0.35">
      <c r="A915" s="21" t="s">
        <v>0</v>
      </c>
      <c r="B915" s="21">
        <f>IFERROR(VLOOKUP(C915,'Data Transformation'!$L$6:$M$426,2,FALSE),"")</f>
        <v>38</v>
      </c>
      <c r="C915" s="21">
        <f>C891+1</f>
        <v>38</v>
      </c>
      <c r="D915" s="21"/>
      <c r="E915" s="21"/>
      <c r="F915" s="21"/>
      <c r="G915" s="21"/>
      <c r="H915" s="22"/>
      <c r="I915" s="22"/>
      <c r="J915" s="22"/>
      <c r="K915" s="21"/>
      <c r="L915" s="21">
        <f>B915</f>
        <v>38</v>
      </c>
      <c r="M915" s="23">
        <f>INDEX('Data Transformation'!$O$4:$O$424,MATCH($B915,'Data Transformation'!$M$4:$M$424,0),MATCH($M$2,'Data Transformation'!$O$3,0))</f>
        <v>20</v>
      </c>
      <c r="N915" s="27">
        <f>IF('Input and Summary Results'!$J$16="minimum",'Bin Analysis'!X916/(M915-1),'Bin Analysis'!Y915/('Bin Analysis'!M915-1))</f>
        <v>0</v>
      </c>
      <c r="O915" s="27">
        <f>IF(M915=FALSE,NA(),(VLOOKUP(1,C918:K937,4,FALSE))/(M915-1))</f>
        <v>0.21052631578947367</v>
      </c>
      <c r="P915" s="27">
        <f>IF(M915=FALSE,NA(),SUM(J918:J937)/Weighting!$S$5)</f>
        <v>0.7</v>
      </c>
      <c r="Q915" s="27">
        <f>IF(M915=FALSE,NA(),SUM(K918:K937)/Weighting!$S$6)</f>
        <v>0.65217391304347827</v>
      </c>
      <c r="R915" s="27">
        <f>IF(M915=FALSE,NA(),(VLOOKUP(1,G918:K937,3,FALSE))/(M915-1))</f>
        <v>0.10526315789473684</v>
      </c>
      <c r="S915" s="22" t="str">
        <f>IF(M915=FALSE,NA(),IF(SUM(J918:J937)=2,"yes","no"))</f>
        <v>no</v>
      </c>
      <c r="X915" s="2" cm="2">
        <f t="array" ref="X915:X916">FREQUENCY(IF('Data Transformation'!$B$425:$B$6424='Bin Analysis'!L915,'Data Transformation'!$G$425:$G$6424),'Data Transformation'!$U$11)</f>
        <v>19</v>
      </c>
      <c r="Y915" s="2" cm="2">
        <f t="array" ref="Y915:Y916">FREQUENCY(IF('Data Transformation'!$B$425:$B$6424='Bin Analysis'!L915,'Data Transformation'!$G$425:$G$6424),'Data Transformation'!$U$12)</f>
        <v>15</v>
      </c>
    </row>
    <row r="916" spans="1:25" x14ac:dyDescent="0.25">
      <c r="A916" s="14" t="s">
        <v>66</v>
      </c>
      <c r="B916" t="s">
        <v>47</v>
      </c>
      <c r="C916" t="s">
        <v>5</v>
      </c>
      <c r="D916" t="s">
        <v>99</v>
      </c>
      <c r="E916" t="s">
        <v>100</v>
      </c>
      <c r="F916" t="s">
        <v>101</v>
      </c>
      <c r="G916" t="s">
        <v>69</v>
      </c>
      <c r="H916" t="s">
        <v>31</v>
      </c>
      <c r="I916" t="s">
        <v>32</v>
      </c>
      <c r="J916" t="s">
        <v>46</v>
      </c>
      <c r="K916" s="14" t="s">
        <v>45</v>
      </c>
      <c r="M916" s="14"/>
      <c r="X916" s="2">
        <v>0</v>
      </c>
      <c r="Y916" s="2">
        <v>4</v>
      </c>
    </row>
    <row r="917" spans="1:25" x14ac:dyDescent="0.25">
      <c r="A917" s="32"/>
      <c r="D917" t="b">
        <f>IF(C917=1,'Data Transformation'!$G$3+0.5*'Data Transformation'!$W$25,IF(C918=1,D918-'Data Transformation'!$W$25,FALSE))</f>
        <v>0</v>
      </c>
      <c r="E917" t="str">
        <f t="array" ref="E917">IF(ISLOGICAL(D917),"",FREQUENCY(IF('Data Transformation'!$B$425:$B$8425='Bin Analysis'!$B915,'Data Transformation'!$G$425:$G$8425),D917))</f>
        <v/>
      </c>
      <c r="F917" t="str">
        <f>IF(ISLOGICAL(D917),"",E917-E916)</f>
        <v/>
      </c>
      <c r="M917" s="14"/>
    </row>
    <row r="918" spans="1:25" x14ac:dyDescent="0.25">
      <c r="A918" s="32">
        <f>IF(Weighting!$P$6&gt;0,B918,"")</f>
        <v>0.32100000000000001</v>
      </c>
      <c r="B918">
        <f>Weighting!$C$6</f>
        <v>0.32100000000000001</v>
      </c>
      <c r="C918">
        <f>Weighting!$F$6</f>
        <v>0</v>
      </c>
      <c r="D918" t="b">
        <f>IF(C918=1,'Data Transformation'!$G$3+0.5*'Data Transformation'!$W$25,IF(C919=1,D919-'Data Transformation'!$W$25,FALSE))</f>
        <v>0</v>
      </c>
      <c r="E918" t="str">
        <f t="array" ref="E918">IF(ISLOGICAL(D918),"",FREQUENCY(IF('Data Transformation'!$B$425:$B$8425='Bin Analysis'!$B915,'Data Transformation'!$G$425:$G$8425),D918))</f>
        <v/>
      </c>
      <c r="F918" t="str">
        <f>IF(ISLOGICAL(D918),"",E918-E917)</f>
        <v/>
      </c>
      <c r="G918">
        <f>Weighting!$H$6</f>
        <v>1</v>
      </c>
      <c r="H918">
        <f t="array" ref="H918">FREQUENCY(IF('Data Transformation'!$B$4:$B$8425=B915,'Data Transformation'!$G$4:$G$8425),'Bin Analysis'!$B918)</f>
        <v>2</v>
      </c>
      <c r="I918">
        <f>H918-H917</f>
        <v>2</v>
      </c>
      <c r="J918">
        <f>IF(I918=0,0,1)</f>
        <v>1</v>
      </c>
      <c r="K918">
        <f>J918*Weighting!$W$6</f>
        <v>1</v>
      </c>
      <c r="M918" s="14"/>
    </row>
    <row r="919" spans="1:25" x14ac:dyDescent="0.25">
      <c r="A919" s="32">
        <f>IF(Weighting!$P$7&gt;0,B919,"")</f>
        <v>0.45200000000000001</v>
      </c>
      <c r="B919">
        <f>Weighting!$C$7</f>
        <v>0.45200000000000001</v>
      </c>
      <c r="C919">
        <f>Weighting!$F$7</f>
        <v>0</v>
      </c>
      <c r="D919" t="b">
        <f>IF(C919=1,'Data Transformation'!$G$3+0.5*'Data Transformation'!$W$25,IF(C920=1,D920-'Data Transformation'!$W$25,FALSE))</f>
        <v>0</v>
      </c>
      <c r="E919" t="str">
        <f t="array" ref="E919">IF(ISLOGICAL(D919),"",FREQUENCY(IF('Data Transformation'!$B$425:$B$8425='Bin Analysis'!$B915,'Data Transformation'!$G$425:$G$8425),D919))</f>
        <v/>
      </c>
      <c r="F919" t="str">
        <f t="shared" ref="F919:F937" si="114">IF(ISLOGICAL(D919),"",E919-E918)</f>
        <v/>
      </c>
      <c r="G919">
        <f>Weighting!$H$7</f>
        <v>0</v>
      </c>
      <c r="H919">
        <f t="array" ref="H919">FREQUENCY(IF('Data Transformation'!$B$4:$B$8425=B915,'Data Transformation'!$G$4:$G$8425),'Bin Analysis'!$B919)</f>
        <v>4</v>
      </c>
      <c r="I919">
        <f t="shared" ref="I919:I937" si="115">H919-H918</f>
        <v>2</v>
      </c>
      <c r="J919">
        <f>IF(I919=0,0,1)</f>
        <v>1</v>
      </c>
      <c r="K919">
        <f>J919*Weighting!$W$7</f>
        <v>2</v>
      </c>
      <c r="M919" s="14"/>
    </row>
    <row r="920" spans="1:25" x14ac:dyDescent="0.25">
      <c r="A920" s="32">
        <f>IF(Weighting!$P$8&gt;0,B920,"")</f>
        <v>0.58299999999999996</v>
      </c>
      <c r="B920">
        <f>Weighting!$C$8</f>
        <v>0.58299999999999996</v>
      </c>
      <c r="C920">
        <f>Weighting!$F$8</f>
        <v>0</v>
      </c>
      <c r="D920" t="b">
        <f>IF(C920=1,'Data Transformation'!$G$3+0.5*'Data Transformation'!$W$25,IF(C921=1,D921-'Data Transformation'!$W$25,FALSE))</f>
        <v>0</v>
      </c>
      <c r="E920" t="str">
        <f t="array" ref="E920">IF(ISLOGICAL(D920),"",FREQUENCY(IF('Data Transformation'!$B$425:$B$8425='Bin Analysis'!$B915,'Data Transformation'!$G$425:$G$8425),D920))</f>
        <v/>
      </c>
      <c r="F920" t="str">
        <f t="shared" si="114"/>
        <v/>
      </c>
      <c r="G920">
        <f>Weighting!$H$8</f>
        <v>0</v>
      </c>
      <c r="H920">
        <f t="array" ref="H920">FREQUENCY(IF('Data Transformation'!$B$4:$B$8425=B915,'Data Transformation'!$G$4:$G$8425),'Bin Analysis'!$B920)</f>
        <v>6</v>
      </c>
      <c r="I920">
        <f t="shared" si="115"/>
        <v>2</v>
      </c>
      <c r="J920">
        <f t="shared" ref="J920:J937" si="116">IF(I920=0,0,1)</f>
        <v>1</v>
      </c>
      <c r="K920">
        <f>J920*Weighting!$W$8</f>
        <v>3</v>
      </c>
      <c r="M920" s="14"/>
    </row>
    <row r="921" spans="1:25" x14ac:dyDescent="0.25">
      <c r="A921" s="32">
        <f>IF(Weighting!$P$9&gt;0,B921,"")</f>
        <v>0.71399999999999997</v>
      </c>
      <c r="B921" s="50">
        <f>Weighting!$C$9</f>
        <v>0.71399999999999997</v>
      </c>
      <c r="C921">
        <f>Weighting!$F$9</f>
        <v>0</v>
      </c>
      <c r="D921" t="b">
        <f>IF(C921=1,'Data Transformation'!$G$3+0.5*'Data Transformation'!$W$25,IF(C922=1,D922-'Data Transformation'!$W$25,FALSE))</f>
        <v>0</v>
      </c>
      <c r="E921" t="str">
        <f t="array" ref="E921">IF(ISLOGICAL(D921),"",FREQUENCY(IF('Data Transformation'!$B$425:$B$8425='Bin Analysis'!$B915,'Data Transformation'!$G$425:$G$8425),D921))</f>
        <v/>
      </c>
      <c r="F921" t="str">
        <f t="shared" si="114"/>
        <v/>
      </c>
      <c r="G921">
        <f>Weighting!$H$9</f>
        <v>0</v>
      </c>
      <c r="H921">
        <f t="array" ref="H921">FREQUENCY(IF('Data Transformation'!$B$4:$B$8425=B915,'Data Transformation'!$G$4:$G$8425),'Bin Analysis'!$B921)</f>
        <v>9</v>
      </c>
      <c r="I921">
        <f t="shared" si="115"/>
        <v>3</v>
      </c>
      <c r="J921">
        <f t="shared" si="116"/>
        <v>1</v>
      </c>
      <c r="K921">
        <f>J921*Weighting!$W$9</f>
        <v>3</v>
      </c>
      <c r="M921" s="14"/>
    </row>
    <row r="922" spans="1:25" x14ac:dyDescent="0.25">
      <c r="A922" s="32">
        <f>IF(Weighting!$P$10&gt;0,B922,"")</f>
        <v>0.84499999999999997</v>
      </c>
      <c r="B922">
        <f>Weighting!$C$10</f>
        <v>0.84499999999999997</v>
      </c>
      <c r="C922">
        <f>Weighting!$F$10</f>
        <v>0</v>
      </c>
      <c r="D922" t="b">
        <f>IF(C922=1,'Data Transformation'!$G$3+0.5*'Data Transformation'!$W$25,IF(C923=1,D923-'Data Transformation'!$W$25,FALSE))</f>
        <v>0</v>
      </c>
      <c r="E922" t="str">
        <f t="array" ref="E922">IF(ISLOGICAL(D922),"",FREQUENCY(IF('Data Transformation'!$B$425:$B$8425='Bin Analysis'!$B915,'Data Transformation'!$G$425:$G$8425),D922))</f>
        <v/>
      </c>
      <c r="F922" t="str">
        <f t="shared" si="114"/>
        <v/>
      </c>
      <c r="G922">
        <f>Weighting!$H$10</f>
        <v>0</v>
      </c>
      <c r="H922">
        <f t="array" ref="H922">FREQUENCY(IF('Data Transformation'!$B$4:$B$8425=B915,'Data Transformation'!$G$4:$G$8425),'Bin Analysis'!$B922)</f>
        <v>14</v>
      </c>
      <c r="I922">
        <f t="shared" si="115"/>
        <v>5</v>
      </c>
      <c r="J922">
        <f t="shared" si="116"/>
        <v>1</v>
      </c>
      <c r="K922">
        <f>J922*Weighting!$W$10</f>
        <v>3</v>
      </c>
      <c r="M922" s="14"/>
    </row>
    <row r="923" spans="1:25" x14ac:dyDescent="0.25">
      <c r="A923" s="32">
        <f>IF(Weighting!$P$11&gt;0,B923,"")</f>
        <v>0.97599999999999998</v>
      </c>
      <c r="B923">
        <f>Weighting!$C$11</f>
        <v>0.97599999999999998</v>
      </c>
      <c r="C923">
        <f>Weighting!$F$11</f>
        <v>0</v>
      </c>
      <c r="D923">
        <f>IF(C923=1,'Data Transformation'!$G$3+0.5*'Data Transformation'!$W$25,IF(C924=1,D924-'Data Transformation'!$W$25,FALSE))</f>
        <v>0.86899999999999999</v>
      </c>
      <c r="E923">
        <f t="array" ref="E923">IF(ISLOGICAL(D923),"",FREQUENCY(IF('Data Transformation'!$B$425:$B$8425='Bin Analysis'!$B915,'Data Transformation'!$G$425:$G$8425),D923))</f>
        <v>15</v>
      </c>
      <c r="F923" t="e">
        <f t="shared" si="114"/>
        <v>#VALUE!</v>
      </c>
      <c r="G923">
        <f>Weighting!$H$11</f>
        <v>0</v>
      </c>
      <c r="H923">
        <f t="array" ref="H923">FREQUENCY(IF('Data Transformation'!$B$4:$B$8425=B915,'Data Transformation'!$G$4:$G$8425),'Bin Analysis'!$B923)</f>
        <v>15</v>
      </c>
      <c r="I923">
        <f t="shared" si="115"/>
        <v>1</v>
      </c>
      <c r="J923">
        <f t="shared" si="116"/>
        <v>1</v>
      </c>
      <c r="K923">
        <f>J923*Weighting!$W$11</f>
        <v>2</v>
      </c>
      <c r="M923" s="14"/>
    </row>
    <row r="924" spans="1:25" x14ac:dyDescent="0.25">
      <c r="A924" s="32">
        <f>IF(Weighting!$P$12&gt;0,B924,"")</f>
        <v>1.107</v>
      </c>
      <c r="B924">
        <f>Weighting!$C$12</f>
        <v>1.107</v>
      </c>
      <c r="C924">
        <f>Weighting!$F$12</f>
        <v>1</v>
      </c>
      <c r="D924">
        <f>IF(C924=1,'Data Transformation'!$G$3+0.5*'Data Transformation'!$W$25,IF(C925=1,D925-'Data Transformation'!$W$25,FALSE))</f>
        <v>1.131</v>
      </c>
      <c r="E924">
        <f t="array" ref="E924">IF(ISLOGICAL(D924),"",FREQUENCY(IF('Data Transformation'!$B$425:$B$8425='Bin Analysis'!$B915,'Data Transformation'!$G$425:$G$8425),D924))</f>
        <v>19</v>
      </c>
      <c r="F924">
        <f t="shared" si="114"/>
        <v>4</v>
      </c>
      <c r="G924">
        <f>Weighting!$H$12</f>
        <v>0</v>
      </c>
      <c r="H924">
        <f t="array" ref="H924">FREQUENCY(IF('Data Transformation'!$B$4:$B$8425=B915,'Data Transformation'!$G$4:$G$8425),'Bin Analysis'!$B924)</f>
        <v>20</v>
      </c>
      <c r="I924">
        <f t="shared" si="115"/>
        <v>5</v>
      </c>
      <c r="J924">
        <f t="shared" si="116"/>
        <v>1</v>
      </c>
      <c r="K924">
        <f>J924*Weighting!$W$12</f>
        <v>1</v>
      </c>
      <c r="M924" s="14"/>
    </row>
    <row r="925" spans="1:25" x14ac:dyDescent="0.25">
      <c r="A925" s="32">
        <f>IF(Weighting!$P$13&gt;0,B925,"")</f>
        <v>1.238</v>
      </c>
      <c r="B925">
        <f>Weighting!$C$13</f>
        <v>1.238</v>
      </c>
      <c r="C925">
        <f>Weighting!$F$13</f>
        <v>0</v>
      </c>
      <c r="D925" t="b">
        <f>IF(C925=1,'Data Transformation'!$G$3+0.5*'Data Transformation'!$W$25,IF(C926=1,D926-'Data Transformation'!$W$25,FALSE))</f>
        <v>0</v>
      </c>
      <c r="E925" t="str">
        <f t="array" ref="E925">IF(ISLOGICAL(D925),"",FREQUENCY(IF('Data Transformation'!$B$425:$B$8425='Bin Analysis'!$B915,'Data Transformation'!$G$425:$G$8425),D925))</f>
        <v/>
      </c>
      <c r="F925" t="str">
        <f t="shared" si="114"/>
        <v/>
      </c>
      <c r="G925">
        <f>Weighting!$H$13</f>
        <v>0</v>
      </c>
      <c r="H925">
        <f t="array" ref="H925">FREQUENCY(IF('Data Transformation'!$B$4:$B$8425=B915,'Data Transformation'!$G$4:$G$8425),'Bin Analysis'!$B925)</f>
        <v>20</v>
      </c>
      <c r="I925">
        <f t="shared" si="115"/>
        <v>0</v>
      </c>
      <c r="J925">
        <f t="shared" si="116"/>
        <v>0</v>
      </c>
      <c r="K925">
        <f>J925*Weighting!$W$13</f>
        <v>0</v>
      </c>
      <c r="M925" s="14"/>
    </row>
    <row r="926" spans="1:25" x14ac:dyDescent="0.25">
      <c r="A926" s="32">
        <f>IF(Weighting!$P$14&gt;0,B926,"")</f>
        <v>1.369</v>
      </c>
      <c r="B926">
        <f>Weighting!$C$14</f>
        <v>1.369</v>
      </c>
      <c r="C926">
        <f>Weighting!$F$14</f>
        <v>0</v>
      </c>
      <c r="D926" t="b">
        <f>IF(C926=1,'Data Transformation'!$G$3+0.5*'Data Transformation'!$W$25,IF(C927=1,D927-'Data Transformation'!$W$25,FALSE))</f>
        <v>0</v>
      </c>
      <c r="E926" t="str">
        <f t="array" ref="E926">IF(ISLOGICAL(D926),"",FREQUENCY(IF('Data Transformation'!$B$425:$B$8425='Bin Analysis'!$B915,'Data Transformation'!$G$425:$G$8425),D926))</f>
        <v/>
      </c>
      <c r="F926" t="str">
        <f t="shared" si="114"/>
        <v/>
      </c>
      <c r="G926">
        <f>Weighting!$H$14</f>
        <v>0</v>
      </c>
      <c r="H926">
        <f t="array" ref="H926">FREQUENCY(IF('Data Transformation'!$B$4:$B$8425=B915,'Data Transformation'!$G$4:$G$8425),'Bin Analysis'!$B926)</f>
        <v>20</v>
      </c>
      <c r="I926">
        <f t="shared" si="115"/>
        <v>0</v>
      </c>
      <c r="J926">
        <f t="shared" si="116"/>
        <v>0</v>
      </c>
      <c r="K926">
        <f>J926*Weighting!$W$14</f>
        <v>0</v>
      </c>
      <c r="M926" s="14"/>
    </row>
    <row r="927" spans="1:25" x14ac:dyDescent="0.25">
      <c r="A927" s="32">
        <f>IF(Weighting!$P$15&gt;0,B927,"")</f>
        <v>1.5000009999999999</v>
      </c>
      <c r="B927">
        <f>Weighting!$C$15</f>
        <v>1.5000009999999999</v>
      </c>
      <c r="C927">
        <f>Weighting!$F$15</f>
        <v>0</v>
      </c>
      <c r="D927" t="b">
        <f>IF(C927=1,'Data Transformation'!$G$3+0.5*'Data Transformation'!$W$25,IF(C928=1,D928-'Data Transformation'!$W$25,FALSE))</f>
        <v>0</v>
      </c>
      <c r="E927" t="str">
        <f t="array" ref="E927">IF(ISLOGICAL(D927),"",FREQUENCY(IF('Data Transformation'!$B$425:$B$8425='Bin Analysis'!$B915,'Data Transformation'!$G$425:$G$8425),D927))</f>
        <v/>
      </c>
      <c r="F927" t="str">
        <f t="shared" si="114"/>
        <v/>
      </c>
      <c r="G927">
        <f>Weighting!$H$15</f>
        <v>0</v>
      </c>
      <c r="H927">
        <f t="array" ref="H927">FREQUENCY(IF('Data Transformation'!$B$4:$B$8425=B915,'Data Transformation'!$G$4:$G$8425),'Bin Analysis'!$B927)</f>
        <v>20</v>
      </c>
      <c r="I927">
        <f t="shared" si="115"/>
        <v>0</v>
      </c>
      <c r="J927">
        <f t="shared" si="116"/>
        <v>0</v>
      </c>
      <c r="K927">
        <f>J927*Weighting!$W$15</f>
        <v>0</v>
      </c>
      <c r="M927" s="14"/>
    </row>
    <row r="928" spans="1:25" x14ac:dyDescent="0.25">
      <c r="A928" s="32" t="str">
        <f>IF(Weighting!$P$16&gt;0,B928,"")</f>
        <v/>
      </c>
      <c r="B928">
        <f>Weighting!$C$16</f>
        <v>1.631</v>
      </c>
      <c r="C928">
        <f>Weighting!$F$16</f>
        <v>0</v>
      </c>
      <c r="D928" t="b">
        <f>IF(C928=1,'Data Transformation'!$G$3+0.5*'Data Transformation'!$W$25,IF(C929=1,D929-'Data Transformation'!$W$25,FALSE))</f>
        <v>0</v>
      </c>
      <c r="E928" t="str">
        <f t="array" ref="E928">IF(ISLOGICAL(D928),"",FREQUENCY(IF('Data Transformation'!$B$425:$B$8425='Bin Analysis'!$B915,'Data Transformation'!$G$425:$G$8425),D928))</f>
        <v/>
      </c>
      <c r="F928" t="str">
        <f t="shared" si="114"/>
        <v/>
      </c>
      <c r="G928">
        <f>Weighting!$H$16</f>
        <v>0</v>
      </c>
      <c r="H928">
        <f t="array" ref="H928">FREQUENCY(IF('Data Transformation'!$B$4:$B$8425=B915,'Data Transformation'!$G$4:$G$8425),'Bin Analysis'!$B928)</f>
        <v>20</v>
      </c>
      <c r="I928">
        <f t="shared" si="115"/>
        <v>0</v>
      </c>
      <c r="J928">
        <f t="shared" si="116"/>
        <v>0</v>
      </c>
      <c r="K928">
        <f>J928*Weighting!$W$16</f>
        <v>0</v>
      </c>
      <c r="M928" s="14"/>
    </row>
    <row r="929" spans="1:25" x14ac:dyDescent="0.25">
      <c r="A929" s="32" t="str">
        <f>IF(Weighting!$P$17&gt;0,B929,"")</f>
        <v/>
      </c>
      <c r="B929">
        <f>Weighting!$C$17</f>
        <v>1.762</v>
      </c>
      <c r="C929">
        <f>Weighting!$F$17</f>
        <v>0</v>
      </c>
      <c r="D929" t="b">
        <f>IF(C929=1,'Data Transformation'!$G$3+0.5*'Data Transformation'!$W$25,IF(C930=1,D930-'Data Transformation'!$W$25,FALSE))</f>
        <v>0</v>
      </c>
      <c r="E929" t="str">
        <f t="array" ref="E929">IF(ISLOGICAL(D929),"",FREQUENCY(IF('Data Transformation'!$B$425:$B$8425='Bin Analysis'!$B915,'Data Transformation'!$G$425:$G$8425),D929))</f>
        <v/>
      </c>
      <c r="F929" t="str">
        <f t="shared" si="114"/>
        <v/>
      </c>
      <c r="G929">
        <f>Weighting!$H$17</f>
        <v>0</v>
      </c>
      <c r="H929">
        <f t="array" ref="H929">FREQUENCY(IF('Data Transformation'!$B$4:$B$8425=B915,'Data Transformation'!$G$4:$G$8425),'Bin Analysis'!$B929)</f>
        <v>20</v>
      </c>
      <c r="I929">
        <f t="shared" si="115"/>
        <v>0</v>
      </c>
      <c r="J929">
        <f t="shared" si="116"/>
        <v>0</v>
      </c>
      <c r="K929">
        <f>J929*Weighting!$W$17</f>
        <v>0</v>
      </c>
      <c r="M929" s="14"/>
    </row>
    <row r="930" spans="1:25" x14ac:dyDescent="0.25">
      <c r="A930" s="32" t="str">
        <f>IF(Weighting!$P$18&gt;0,B930,"")</f>
        <v/>
      </c>
      <c r="B930">
        <f>Weighting!$C$18</f>
        <v>1.893</v>
      </c>
      <c r="C930">
        <f>Weighting!$F$18</f>
        <v>0</v>
      </c>
      <c r="D930" t="b">
        <f>IF(C930=1,'Data Transformation'!$G$3+0.5*'Data Transformation'!$W$25,IF(C931=1,D931-'Data Transformation'!$W$25,FALSE))</f>
        <v>0</v>
      </c>
      <c r="E930" t="str">
        <f t="array" ref="E930">IF(ISLOGICAL(D930),"",FREQUENCY(IF('Data Transformation'!$B$425:$B$8425='Bin Analysis'!$B915,'Data Transformation'!$G$425:$G$8425),D930))</f>
        <v/>
      </c>
      <c r="F930" t="str">
        <f t="shared" si="114"/>
        <v/>
      </c>
      <c r="G930">
        <f>Weighting!$H$18</f>
        <v>0</v>
      </c>
      <c r="H930">
        <f t="array" ref="H930">FREQUENCY(IF('Data Transformation'!$B$4:$B$8425=B915,'Data Transformation'!$G$4:$G$8425),'Bin Analysis'!$B930)</f>
        <v>20</v>
      </c>
      <c r="I930">
        <f t="shared" si="115"/>
        <v>0</v>
      </c>
      <c r="J930">
        <f t="shared" si="116"/>
        <v>0</v>
      </c>
      <c r="K930">
        <f>J930*Weighting!$W$18</f>
        <v>0</v>
      </c>
      <c r="M930" s="14"/>
    </row>
    <row r="931" spans="1:25" x14ac:dyDescent="0.25">
      <c r="A931" s="32" t="str">
        <f>IF(Weighting!$P$19&gt;0,B931,"")</f>
        <v/>
      </c>
      <c r="B931">
        <f>Weighting!$C$19</f>
        <v>2.024</v>
      </c>
      <c r="C931">
        <f>Weighting!$F$19</f>
        <v>0</v>
      </c>
      <c r="D931" t="b">
        <f>IF(C931=1,'Data Transformation'!$G$3+0.5*'Data Transformation'!$W$25,IF(C932=1,D932-'Data Transformation'!$W$25,FALSE))</f>
        <v>0</v>
      </c>
      <c r="E931" t="str">
        <f t="array" ref="E931">IF(ISLOGICAL(D931),"",FREQUENCY(IF('Data Transformation'!$B$425:$B$8425='Bin Analysis'!$B915,'Data Transformation'!$G$425:$G$8425),D931))</f>
        <v/>
      </c>
      <c r="F931" t="str">
        <f t="shared" si="114"/>
        <v/>
      </c>
      <c r="G931">
        <f>Weighting!$H$19</f>
        <v>0</v>
      </c>
      <c r="H931">
        <f t="array" ref="H931">FREQUENCY(IF('Data Transformation'!$B$4:$B$8425=B915,'Data Transformation'!$G$4:$G$8425),'Bin Analysis'!$B931)</f>
        <v>20</v>
      </c>
      <c r="I931">
        <f t="shared" si="115"/>
        <v>0</v>
      </c>
      <c r="J931">
        <f t="shared" si="116"/>
        <v>0</v>
      </c>
      <c r="K931">
        <f>J931*Weighting!$W$19</f>
        <v>0</v>
      </c>
      <c r="M931" s="14"/>
    </row>
    <row r="932" spans="1:25" x14ac:dyDescent="0.25">
      <c r="A932" s="32" t="str">
        <f>IF(Weighting!$P$20&gt;0,B932,"")</f>
        <v/>
      </c>
      <c r="B932">
        <f>Weighting!$C$20</f>
        <v>2.1550000000000002</v>
      </c>
      <c r="C932">
        <f>Weighting!$F$20</f>
        <v>0</v>
      </c>
      <c r="D932" t="b">
        <f>IF(C932=1,'Data Transformation'!$G$3+0.5*'Data Transformation'!$W$25,IF(C933=1,D933-'Data Transformation'!$W$25,FALSE))</f>
        <v>0</v>
      </c>
      <c r="E932" t="str">
        <f t="array" ref="E932">IF(ISLOGICAL(D932),"",FREQUENCY(IF('Data Transformation'!$B$425:$B$8425='Bin Analysis'!$B915,'Data Transformation'!$G$425:$G$8425),D932))</f>
        <v/>
      </c>
      <c r="F932" t="str">
        <f t="shared" si="114"/>
        <v/>
      </c>
      <c r="G932">
        <f>Weighting!$H$20</f>
        <v>0</v>
      </c>
      <c r="H932">
        <f t="array" ref="H932">FREQUENCY(IF('Data Transformation'!$B$4:$B$8425=B915,'Data Transformation'!$G$4:$G$8425),'Bin Analysis'!$B932)</f>
        <v>20</v>
      </c>
      <c r="I932">
        <f t="shared" si="115"/>
        <v>0</v>
      </c>
      <c r="J932">
        <f t="shared" si="116"/>
        <v>0</v>
      </c>
      <c r="K932">
        <f>J932*Weighting!$W$20</f>
        <v>0</v>
      </c>
      <c r="M932" s="14"/>
    </row>
    <row r="933" spans="1:25" x14ac:dyDescent="0.25">
      <c r="A933" s="32" t="str">
        <f>IF(Weighting!$P$21&gt;0,B933,"")</f>
        <v/>
      </c>
      <c r="B933">
        <f>Weighting!$C$21</f>
        <v>2.2860000000000005</v>
      </c>
      <c r="C933">
        <f>Weighting!$F$21</f>
        <v>0</v>
      </c>
      <c r="D933" t="b">
        <f>IF(C933=1,'Data Transformation'!$G$3+0.5*'Data Transformation'!$W$25,IF(C934=1,D934-'Data Transformation'!$W$25,FALSE))</f>
        <v>0</v>
      </c>
      <c r="E933" t="str">
        <f t="array" ref="E933">IF(ISLOGICAL(D933),"",FREQUENCY(IF('Data Transformation'!$B$425:$B$8425='Bin Analysis'!$B915,'Data Transformation'!$G$425:$G$8425),D933))</f>
        <v/>
      </c>
      <c r="F933" t="str">
        <f t="shared" si="114"/>
        <v/>
      </c>
      <c r="G933">
        <f>Weighting!$H$21</f>
        <v>0</v>
      </c>
      <c r="H933">
        <f t="array" ref="H933">FREQUENCY(IF('Data Transformation'!$B$4:$B$8425=B915,'Data Transformation'!$G$4:$G$8425),'Bin Analysis'!$B933)</f>
        <v>20</v>
      </c>
      <c r="I933">
        <f t="shared" si="115"/>
        <v>0</v>
      </c>
      <c r="J933">
        <f t="shared" si="116"/>
        <v>0</v>
      </c>
      <c r="K933">
        <f>J933*Weighting!$W$21</f>
        <v>0</v>
      </c>
      <c r="M933" s="14"/>
    </row>
    <row r="934" spans="1:25" x14ac:dyDescent="0.25">
      <c r="A934" s="32" t="str">
        <f>IF(Weighting!$P$22&gt;0,B934,"")</f>
        <v/>
      </c>
      <c r="B934">
        <f>Weighting!$C$22</f>
        <v>2.4170000000000007</v>
      </c>
      <c r="C934">
        <f>Weighting!$F$22</f>
        <v>0</v>
      </c>
      <c r="D934" t="b">
        <f>IF(C934=1,'Data Transformation'!$G$3+0.5*'Data Transformation'!$W$25,IF(C935=1,D935-'Data Transformation'!$W$25,FALSE))</f>
        <v>0</v>
      </c>
      <c r="E934" t="str">
        <f t="array" ref="E934">IF(ISLOGICAL(D934),"",FREQUENCY(IF('Data Transformation'!$B$425:$B$8425='Bin Analysis'!$B915,'Data Transformation'!$G$425:$G$8425),D934))</f>
        <v/>
      </c>
      <c r="F934" t="str">
        <f t="shared" si="114"/>
        <v/>
      </c>
      <c r="G934">
        <f>Weighting!$H$22</f>
        <v>0</v>
      </c>
      <c r="H934">
        <f t="array" ref="H934">FREQUENCY(IF('Data Transformation'!$B$4:$B$8425=B915,'Data Transformation'!$G$4:$G$8425),'Bin Analysis'!$B934)</f>
        <v>20</v>
      </c>
      <c r="I934">
        <f t="shared" si="115"/>
        <v>0</v>
      </c>
      <c r="J934">
        <f t="shared" si="116"/>
        <v>0</v>
      </c>
      <c r="K934">
        <f>J934*Weighting!$W$22</f>
        <v>0</v>
      </c>
      <c r="M934" s="14"/>
    </row>
    <row r="935" spans="1:25" x14ac:dyDescent="0.25">
      <c r="A935" s="32" t="str">
        <f>IF(Weighting!$P$23&gt;0,B935,"")</f>
        <v/>
      </c>
      <c r="B935">
        <f>Weighting!$C$23</f>
        <v>2.5480000000000009</v>
      </c>
      <c r="C935">
        <f>Weighting!$F$23</f>
        <v>0</v>
      </c>
      <c r="D935" t="b">
        <f>IF(C935=1,'Data Transformation'!$G$3+0.5*'Data Transformation'!$W$25,IF(C936=1,D936-'Data Transformation'!$W$25,FALSE))</f>
        <v>0</v>
      </c>
      <c r="E935" t="str">
        <f t="array" ref="E935">IF(ISLOGICAL(D935),"",FREQUENCY(IF('Data Transformation'!$B$425:$B$8425='Bin Analysis'!$B915,'Data Transformation'!$G$425:$G$8425),D935))</f>
        <v/>
      </c>
      <c r="F935" t="str">
        <f t="shared" si="114"/>
        <v/>
      </c>
      <c r="G935">
        <f>Weighting!$H$23</f>
        <v>0</v>
      </c>
      <c r="H935">
        <f t="array" ref="H935">FREQUENCY(IF('Data Transformation'!$B$4:$B$8425=B915,'Data Transformation'!$G$4:$G$8425),'Bin Analysis'!$B935)</f>
        <v>20</v>
      </c>
      <c r="I935">
        <f t="shared" si="115"/>
        <v>0</v>
      </c>
      <c r="J935">
        <f t="shared" si="116"/>
        <v>0</v>
      </c>
      <c r="K935">
        <f>J935*Weighting!$W$23</f>
        <v>0</v>
      </c>
      <c r="M935" s="14"/>
    </row>
    <row r="936" spans="1:25" x14ac:dyDescent="0.25">
      <c r="A936" s="32" t="str">
        <f>IF(Weighting!$P$24&gt;0,B936,"")</f>
        <v/>
      </c>
      <c r="B936">
        <f>Weighting!$C$24</f>
        <v>2.6790000000000012</v>
      </c>
      <c r="C936">
        <f>Weighting!$F$24</f>
        <v>0</v>
      </c>
      <c r="D936" t="b">
        <f>IF(C936=1,'Data Transformation'!$G$3+0.5*'Data Transformation'!$W$25,IF(C937=1,D937-'Data Transformation'!$W$25,FALSE))</f>
        <v>0</v>
      </c>
      <c r="E936" t="str">
        <f t="array" ref="E936">IF(ISLOGICAL(D936),"",FREQUENCY(IF('Data Transformation'!$B$425:$B$8425='Bin Analysis'!$B915,'Data Transformation'!$G$425:$G$8425),D936))</f>
        <v/>
      </c>
      <c r="F936" t="str">
        <f t="shared" si="114"/>
        <v/>
      </c>
      <c r="G936">
        <f>Weighting!$H$24</f>
        <v>0</v>
      </c>
      <c r="H936">
        <f t="array" ref="H936">FREQUENCY(IF('Data Transformation'!$B$4:$B$8425=B915,'Data Transformation'!$G$4:$G$8425),'Bin Analysis'!$B936)</f>
        <v>20</v>
      </c>
      <c r="I936">
        <f t="shared" si="115"/>
        <v>0</v>
      </c>
      <c r="J936">
        <f t="shared" si="116"/>
        <v>0</v>
      </c>
      <c r="K936">
        <f>J936*Weighting!$W$24</f>
        <v>0</v>
      </c>
      <c r="M936" s="14"/>
    </row>
    <row r="937" spans="1:25" x14ac:dyDescent="0.25">
      <c r="A937" s="32" t="str">
        <f>IF(Weighting!$P$25&gt;0,B937,"")</f>
        <v/>
      </c>
      <c r="B937">
        <f>Weighting!$C$25</f>
        <v>2.8100000000000014</v>
      </c>
      <c r="C937">
        <f>Weighting!$F$25</f>
        <v>0</v>
      </c>
      <c r="D937" t="b">
        <f>IF(C937=1,'Data Transformation'!$G$3+0.5*'Data Transformation'!$W$25,IF(C938=1,D938-'Data Transformation'!$W$25,FALSE))</f>
        <v>0</v>
      </c>
      <c r="E937" t="str">
        <f t="array" ref="E937">IF(ISLOGICAL(D937),"",FREQUENCY(IF('Data Transformation'!$B$425:$B$8425='Bin Analysis'!$B915,'Data Transformation'!$G$425:$G$8425),D937))</f>
        <v/>
      </c>
      <c r="F937" t="str">
        <f t="shared" si="114"/>
        <v/>
      </c>
      <c r="G937">
        <f>Weighting!$H$25</f>
        <v>0</v>
      </c>
      <c r="H937">
        <f t="array" ref="H937">FREQUENCY(IF('Data Transformation'!$B$4:$B$8425=B915,'Data Transformation'!$G$4:$G$8425),'Bin Analysis'!$B937)</f>
        <v>20</v>
      </c>
      <c r="I937">
        <f t="shared" si="115"/>
        <v>0</v>
      </c>
      <c r="J937">
        <f t="shared" si="116"/>
        <v>0</v>
      </c>
      <c r="K937">
        <f>J937*Weighting!$W$25</f>
        <v>0</v>
      </c>
      <c r="M937" s="14"/>
    </row>
    <row r="938" spans="1:25" x14ac:dyDescent="0.25">
      <c r="O938"/>
      <c r="P938"/>
      <c r="Q938"/>
      <c r="R938"/>
    </row>
    <row r="939" spans="1:25" ht="23.25" x14ac:dyDescent="0.35">
      <c r="A939" s="21" t="s">
        <v>0</v>
      </c>
      <c r="B939" s="21">
        <f>IFERROR(VLOOKUP(C939,'Data Transformation'!$L$6:$M$426,2,FALSE),"")</f>
        <v>39</v>
      </c>
      <c r="C939" s="21">
        <f>C915+1</f>
        <v>39</v>
      </c>
      <c r="D939" s="21"/>
      <c r="E939" s="21"/>
      <c r="F939" s="21"/>
      <c r="G939" s="21"/>
      <c r="H939" s="22"/>
      <c r="I939" s="22"/>
      <c r="J939" s="22"/>
      <c r="K939" s="21"/>
      <c r="L939" s="21">
        <f>B939</f>
        <v>39</v>
      </c>
      <c r="M939" s="23">
        <f>INDEX('Data Transformation'!$O$4:$O$424,MATCH($B939,'Data Transformation'!$M$4:$M$424,0),MATCH($M$2,'Data Transformation'!$O$3,0))</f>
        <v>20</v>
      </c>
      <c r="N939" s="27">
        <f>IF('Input and Summary Results'!$J$16="minimum",'Bin Analysis'!X940/(M939-1),'Bin Analysis'!Y939/('Bin Analysis'!M939-1))</f>
        <v>5.2631578947368418E-2</v>
      </c>
      <c r="O939" s="27">
        <f>IF(M939=FALSE,NA(),(VLOOKUP(1,C942:K961,4,FALSE))/(M939-1))</f>
        <v>0.89473684210526316</v>
      </c>
      <c r="P939" s="27">
        <f>IF(M939=FALSE,NA(),SUM(J942:J961)/Weighting!$S$5)</f>
        <v>0.4</v>
      </c>
      <c r="Q939" s="27">
        <f>IF(M939=FALSE,NA(),SUM(K942:K961)/Weighting!$S$6)</f>
        <v>0.34782608695652173</v>
      </c>
      <c r="R939" s="27">
        <f>IF(M939=FALSE,NA(),(VLOOKUP(1,G942:K961,3,FALSE))/(M939-1))</f>
        <v>0</v>
      </c>
      <c r="S939" s="22" t="str">
        <f>IF(M939=FALSE,NA(),IF(SUM(J942:J961)=2,"yes","no"))</f>
        <v>no</v>
      </c>
      <c r="X939" s="2" cm="2">
        <f t="array" ref="X939:X940">FREQUENCY(IF('Data Transformation'!$B$425:$B$6424='Bin Analysis'!L939,'Data Transformation'!$G$425:$G$6424),'Data Transformation'!$U$11)</f>
        <v>18</v>
      </c>
      <c r="Y939" s="2" cm="2">
        <f t="array" ref="Y939:Y940">FREQUENCY(IF('Data Transformation'!$B$425:$B$6424='Bin Analysis'!L939,'Data Transformation'!$G$425:$G$6424),'Data Transformation'!$U$12)</f>
        <v>1</v>
      </c>
    </row>
    <row r="940" spans="1:25" x14ac:dyDescent="0.25">
      <c r="A940" s="14" t="s">
        <v>66</v>
      </c>
      <c r="B940" t="s">
        <v>47</v>
      </c>
      <c r="C940" t="s">
        <v>5</v>
      </c>
      <c r="D940" t="s">
        <v>99</v>
      </c>
      <c r="E940" t="s">
        <v>100</v>
      </c>
      <c r="F940" t="s">
        <v>101</v>
      </c>
      <c r="G940" t="s">
        <v>69</v>
      </c>
      <c r="H940" t="s">
        <v>31</v>
      </c>
      <c r="I940" t="s">
        <v>32</v>
      </c>
      <c r="J940" t="s">
        <v>46</v>
      </c>
      <c r="K940" s="14" t="s">
        <v>45</v>
      </c>
      <c r="M940" s="14"/>
      <c r="X940" s="2">
        <v>1</v>
      </c>
      <c r="Y940" s="2">
        <v>18</v>
      </c>
    </row>
    <row r="941" spans="1:25" x14ac:dyDescent="0.25">
      <c r="A941" s="32"/>
      <c r="D941" t="b">
        <f>IF(C941=1,'Data Transformation'!$G$3+0.5*'Data Transformation'!$W$25,IF(C942=1,D942-'Data Transformation'!$W$25,FALSE))</f>
        <v>0</v>
      </c>
      <c r="E941" t="str">
        <f t="array" ref="E941">IF(ISLOGICAL(D941),"",FREQUENCY(IF('Data Transformation'!$B$425:$B$8425='Bin Analysis'!$B939,'Data Transformation'!$G$425:$G$8425),D941))</f>
        <v/>
      </c>
      <c r="F941" t="str">
        <f>IF(ISLOGICAL(D941),"",E941-E940)</f>
        <v/>
      </c>
      <c r="M941" s="14"/>
    </row>
    <row r="942" spans="1:25" x14ac:dyDescent="0.25">
      <c r="A942" s="32">
        <f>IF(Weighting!$P$6&gt;0,B942,"")</f>
        <v>0.32100000000000001</v>
      </c>
      <c r="B942">
        <f>Weighting!$C$6</f>
        <v>0.32100000000000001</v>
      </c>
      <c r="C942">
        <f>Weighting!$F$6</f>
        <v>0</v>
      </c>
      <c r="D942" t="b">
        <f>IF(C942=1,'Data Transformation'!$G$3+0.5*'Data Transformation'!$W$25,IF(C943=1,D943-'Data Transformation'!$W$25,FALSE))</f>
        <v>0</v>
      </c>
      <c r="E942" t="str">
        <f t="array" ref="E942">IF(ISLOGICAL(D942),"",FREQUENCY(IF('Data Transformation'!$B$425:$B$8425='Bin Analysis'!$B939,'Data Transformation'!$G$425:$G$8425),D942))</f>
        <v/>
      </c>
      <c r="F942" t="str">
        <f>IF(ISLOGICAL(D942),"",E942-E941)</f>
        <v/>
      </c>
      <c r="G942">
        <f>Weighting!$H$6</f>
        <v>1</v>
      </c>
      <c r="H942">
        <f t="array" ref="H942">FREQUENCY(IF('Data Transformation'!$B$4:$B$8425=B939,'Data Transformation'!$G$4:$G$8425),'Bin Analysis'!$B942)</f>
        <v>0</v>
      </c>
      <c r="I942">
        <f>H942-H941</f>
        <v>0</v>
      </c>
      <c r="J942">
        <f>IF(I942=0,0,1)</f>
        <v>0</v>
      </c>
      <c r="K942">
        <f>J942*Weighting!$W$6</f>
        <v>0</v>
      </c>
      <c r="M942" s="14"/>
    </row>
    <row r="943" spans="1:25" x14ac:dyDescent="0.25">
      <c r="A943" s="32">
        <f>IF(Weighting!$P$7&gt;0,B943,"")</f>
        <v>0.45200000000000001</v>
      </c>
      <c r="B943">
        <f>Weighting!$C$7</f>
        <v>0.45200000000000001</v>
      </c>
      <c r="C943">
        <f>Weighting!$F$7</f>
        <v>0</v>
      </c>
      <c r="D943" t="b">
        <f>IF(C943=1,'Data Transformation'!$G$3+0.5*'Data Transformation'!$W$25,IF(C944=1,D944-'Data Transformation'!$W$25,FALSE))</f>
        <v>0</v>
      </c>
      <c r="E943" t="str">
        <f t="array" ref="E943">IF(ISLOGICAL(D943),"",FREQUENCY(IF('Data Transformation'!$B$425:$B$8425='Bin Analysis'!$B939,'Data Transformation'!$G$425:$G$8425),D943))</f>
        <v/>
      </c>
      <c r="F943" t="str">
        <f t="shared" ref="F943:F961" si="117">IF(ISLOGICAL(D943),"",E943-E942)</f>
        <v/>
      </c>
      <c r="G943">
        <f>Weighting!$H$7</f>
        <v>0</v>
      </c>
      <c r="H943">
        <f t="array" ref="H943">FREQUENCY(IF('Data Transformation'!$B$4:$B$8425=B939,'Data Transformation'!$G$4:$G$8425),'Bin Analysis'!$B943)</f>
        <v>0</v>
      </c>
      <c r="I943">
        <f t="shared" ref="I943:I961" si="118">H943-H942</f>
        <v>0</v>
      </c>
      <c r="J943">
        <f>IF(I943=0,0,1)</f>
        <v>0</v>
      </c>
      <c r="K943">
        <f>J943*Weighting!$W$7</f>
        <v>0</v>
      </c>
      <c r="M943" s="14"/>
    </row>
    <row r="944" spans="1:25" x14ac:dyDescent="0.25">
      <c r="A944" s="32">
        <f>IF(Weighting!$P$8&gt;0,B944,"")</f>
        <v>0.58299999999999996</v>
      </c>
      <c r="B944">
        <f>Weighting!$C$8</f>
        <v>0.58299999999999996</v>
      </c>
      <c r="C944">
        <f>Weighting!$F$8</f>
        <v>0</v>
      </c>
      <c r="D944" t="b">
        <f>IF(C944=1,'Data Transformation'!$G$3+0.5*'Data Transformation'!$W$25,IF(C945=1,D945-'Data Transformation'!$W$25,FALSE))</f>
        <v>0</v>
      </c>
      <c r="E944" t="str">
        <f t="array" ref="E944">IF(ISLOGICAL(D944),"",FREQUENCY(IF('Data Transformation'!$B$425:$B$8425='Bin Analysis'!$B939,'Data Transformation'!$G$425:$G$8425),D944))</f>
        <v/>
      </c>
      <c r="F944" t="str">
        <f t="shared" si="117"/>
        <v/>
      </c>
      <c r="G944">
        <f>Weighting!$H$8</f>
        <v>0</v>
      </c>
      <c r="H944">
        <f t="array" ref="H944">FREQUENCY(IF('Data Transformation'!$B$4:$B$8425=B939,'Data Transformation'!$G$4:$G$8425),'Bin Analysis'!$B944)</f>
        <v>1</v>
      </c>
      <c r="I944">
        <f t="shared" si="118"/>
        <v>1</v>
      </c>
      <c r="J944">
        <f t="shared" ref="J944:J961" si="119">IF(I944=0,0,1)</f>
        <v>1</v>
      </c>
      <c r="K944">
        <f>J944*Weighting!$W$8</f>
        <v>3</v>
      </c>
      <c r="M944" s="14"/>
    </row>
    <row r="945" spans="1:13" x14ac:dyDescent="0.25">
      <c r="A945" s="32">
        <f>IF(Weighting!$P$9&gt;0,B945,"")</f>
        <v>0.71399999999999997</v>
      </c>
      <c r="B945" s="50">
        <f>Weighting!$C$9</f>
        <v>0.71399999999999997</v>
      </c>
      <c r="C945">
        <f>Weighting!$F$9</f>
        <v>0</v>
      </c>
      <c r="D945" t="b">
        <f>IF(C945=1,'Data Transformation'!$G$3+0.5*'Data Transformation'!$W$25,IF(C946=1,D946-'Data Transformation'!$W$25,FALSE))</f>
        <v>0</v>
      </c>
      <c r="E945" t="str">
        <f t="array" ref="E945">IF(ISLOGICAL(D945),"",FREQUENCY(IF('Data Transformation'!$B$425:$B$8425='Bin Analysis'!$B939,'Data Transformation'!$G$425:$G$8425),D945))</f>
        <v/>
      </c>
      <c r="F945" t="str">
        <f t="shared" si="117"/>
        <v/>
      </c>
      <c r="G945">
        <f>Weighting!$H$9</f>
        <v>0</v>
      </c>
      <c r="H945">
        <f t="array" ref="H945">FREQUENCY(IF('Data Transformation'!$B$4:$B$8425=B939,'Data Transformation'!$G$4:$G$8425),'Bin Analysis'!$B945)</f>
        <v>1</v>
      </c>
      <c r="I945">
        <f t="shared" si="118"/>
        <v>0</v>
      </c>
      <c r="J945">
        <f t="shared" si="119"/>
        <v>0</v>
      </c>
      <c r="K945">
        <f>J945*Weighting!$W$9</f>
        <v>0</v>
      </c>
      <c r="M945" s="14"/>
    </row>
    <row r="946" spans="1:13" x14ac:dyDescent="0.25">
      <c r="A946" s="32">
        <f>IF(Weighting!$P$10&gt;0,B946,"")</f>
        <v>0.84499999999999997</v>
      </c>
      <c r="B946">
        <f>Weighting!$C$10</f>
        <v>0.84499999999999997</v>
      </c>
      <c r="C946">
        <f>Weighting!$F$10</f>
        <v>0</v>
      </c>
      <c r="D946" t="b">
        <f>IF(C946=1,'Data Transformation'!$G$3+0.5*'Data Transformation'!$W$25,IF(C947=1,D947-'Data Transformation'!$W$25,FALSE))</f>
        <v>0</v>
      </c>
      <c r="E946" t="str">
        <f t="array" ref="E946">IF(ISLOGICAL(D946),"",FREQUENCY(IF('Data Transformation'!$B$425:$B$8425='Bin Analysis'!$B939,'Data Transformation'!$G$425:$G$8425),D946))</f>
        <v/>
      </c>
      <c r="F946" t="str">
        <f t="shared" si="117"/>
        <v/>
      </c>
      <c r="G946">
        <f>Weighting!$H$10</f>
        <v>0</v>
      </c>
      <c r="H946">
        <f t="array" ref="H946">FREQUENCY(IF('Data Transformation'!$B$4:$B$8425=B939,'Data Transformation'!$G$4:$G$8425),'Bin Analysis'!$B946)</f>
        <v>1</v>
      </c>
      <c r="I946">
        <f t="shared" si="118"/>
        <v>0</v>
      </c>
      <c r="J946">
        <f t="shared" si="119"/>
        <v>0</v>
      </c>
      <c r="K946">
        <f>J946*Weighting!$W$10</f>
        <v>0</v>
      </c>
      <c r="M946" s="14"/>
    </row>
    <row r="947" spans="1:13" x14ac:dyDescent="0.25">
      <c r="A947" s="32">
        <f>IF(Weighting!$P$11&gt;0,B947,"")</f>
        <v>0.97599999999999998</v>
      </c>
      <c r="B947">
        <f>Weighting!$C$11</f>
        <v>0.97599999999999998</v>
      </c>
      <c r="C947">
        <f>Weighting!$F$11</f>
        <v>0</v>
      </c>
      <c r="D947">
        <f>IF(C947=1,'Data Transformation'!$G$3+0.5*'Data Transformation'!$W$25,IF(C948=1,D948-'Data Transformation'!$W$25,FALSE))</f>
        <v>0.86899999999999999</v>
      </c>
      <c r="E947">
        <f t="array" ref="E947">IF(ISLOGICAL(D947),"",FREQUENCY(IF('Data Transformation'!$B$425:$B$8425='Bin Analysis'!$B939,'Data Transformation'!$G$425:$G$8425),D947))</f>
        <v>1</v>
      </c>
      <c r="F947" t="e">
        <f t="shared" si="117"/>
        <v>#VALUE!</v>
      </c>
      <c r="G947">
        <f>Weighting!$H$11</f>
        <v>0</v>
      </c>
      <c r="H947">
        <f t="array" ref="H947">FREQUENCY(IF('Data Transformation'!$B$4:$B$8425=B939,'Data Transformation'!$G$4:$G$8425),'Bin Analysis'!$B947)</f>
        <v>6</v>
      </c>
      <c r="I947">
        <f t="shared" si="118"/>
        <v>5</v>
      </c>
      <c r="J947">
        <f t="shared" si="119"/>
        <v>1</v>
      </c>
      <c r="K947">
        <f>J947*Weighting!$W$11</f>
        <v>2</v>
      </c>
      <c r="M947" s="14"/>
    </row>
    <row r="948" spans="1:13" x14ac:dyDescent="0.25">
      <c r="A948" s="32">
        <f>IF(Weighting!$P$12&gt;0,B948,"")</f>
        <v>1.107</v>
      </c>
      <c r="B948">
        <f>Weighting!$C$12</f>
        <v>1.107</v>
      </c>
      <c r="C948">
        <f>Weighting!$F$12</f>
        <v>1</v>
      </c>
      <c r="D948">
        <f>IF(C948=1,'Data Transformation'!$G$3+0.5*'Data Transformation'!$W$25,IF(C949=1,D949-'Data Transformation'!$W$25,FALSE))</f>
        <v>1.131</v>
      </c>
      <c r="E948">
        <f t="array" ref="E948">IF(ISLOGICAL(D948),"",FREQUENCY(IF('Data Transformation'!$B$425:$B$8425='Bin Analysis'!$B939,'Data Transformation'!$G$425:$G$8425),D948))</f>
        <v>18</v>
      </c>
      <c r="F948">
        <f t="shared" si="117"/>
        <v>17</v>
      </c>
      <c r="G948">
        <f>Weighting!$H$12</f>
        <v>0</v>
      </c>
      <c r="H948">
        <f t="array" ref="H948">FREQUENCY(IF('Data Transformation'!$B$4:$B$8425=B939,'Data Transformation'!$G$4:$G$8425),'Bin Analysis'!$B948)</f>
        <v>19</v>
      </c>
      <c r="I948">
        <f t="shared" si="118"/>
        <v>13</v>
      </c>
      <c r="J948">
        <f t="shared" si="119"/>
        <v>1</v>
      </c>
      <c r="K948">
        <f>J948*Weighting!$W$12</f>
        <v>1</v>
      </c>
      <c r="M948" s="14"/>
    </row>
    <row r="949" spans="1:13" x14ac:dyDescent="0.25">
      <c r="A949" s="32">
        <f>IF(Weighting!$P$13&gt;0,B949,"")</f>
        <v>1.238</v>
      </c>
      <c r="B949">
        <f>Weighting!$C$13</f>
        <v>1.238</v>
      </c>
      <c r="C949">
        <f>Weighting!$F$13</f>
        <v>0</v>
      </c>
      <c r="D949" t="b">
        <f>IF(C949=1,'Data Transformation'!$G$3+0.5*'Data Transformation'!$W$25,IF(C950=1,D950-'Data Transformation'!$W$25,FALSE))</f>
        <v>0</v>
      </c>
      <c r="E949" t="str">
        <f t="array" ref="E949">IF(ISLOGICAL(D949),"",FREQUENCY(IF('Data Transformation'!$B$425:$B$8425='Bin Analysis'!$B939,'Data Transformation'!$G$425:$G$8425),D949))</f>
        <v/>
      </c>
      <c r="F949" t="str">
        <f t="shared" si="117"/>
        <v/>
      </c>
      <c r="G949">
        <f>Weighting!$H$13</f>
        <v>0</v>
      </c>
      <c r="H949">
        <f t="array" ref="H949">FREQUENCY(IF('Data Transformation'!$B$4:$B$8425=B939,'Data Transformation'!$G$4:$G$8425),'Bin Analysis'!$B949)</f>
        <v>20</v>
      </c>
      <c r="I949">
        <f t="shared" si="118"/>
        <v>1</v>
      </c>
      <c r="J949">
        <f t="shared" si="119"/>
        <v>1</v>
      </c>
      <c r="K949">
        <f>J949*Weighting!$W$13</f>
        <v>2</v>
      </c>
      <c r="M949" s="14"/>
    </row>
    <row r="950" spans="1:13" x14ac:dyDescent="0.25">
      <c r="A950" s="32">
        <f>IF(Weighting!$P$14&gt;0,B950,"")</f>
        <v>1.369</v>
      </c>
      <c r="B950">
        <f>Weighting!$C$14</f>
        <v>1.369</v>
      </c>
      <c r="C950">
        <f>Weighting!$F$14</f>
        <v>0</v>
      </c>
      <c r="D950" t="b">
        <f>IF(C950=1,'Data Transformation'!$G$3+0.5*'Data Transformation'!$W$25,IF(C951=1,D951-'Data Transformation'!$W$25,FALSE))</f>
        <v>0</v>
      </c>
      <c r="E950" t="str">
        <f t="array" ref="E950">IF(ISLOGICAL(D950),"",FREQUENCY(IF('Data Transformation'!$B$425:$B$8425='Bin Analysis'!$B939,'Data Transformation'!$G$425:$G$8425),D950))</f>
        <v/>
      </c>
      <c r="F950" t="str">
        <f t="shared" si="117"/>
        <v/>
      </c>
      <c r="G950">
        <f>Weighting!$H$14</f>
        <v>0</v>
      </c>
      <c r="H950">
        <f t="array" ref="H950">FREQUENCY(IF('Data Transformation'!$B$4:$B$8425=B939,'Data Transformation'!$G$4:$G$8425),'Bin Analysis'!$B950)</f>
        <v>20</v>
      </c>
      <c r="I950">
        <f t="shared" si="118"/>
        <v>0</v>
      </c>
      <c r="J950">
        <f t="shared" si="119"/>
        <v>0</v>
      </c>
      <c r="K950">
        <f>J950*Weighting!$W$14</f>
        <v>0</v>
      </c>
      <c r="M950" s="14"/>
    </row>
    <row r="951" spans="1:13" x14ac:dyDescent="0.25">
      <c r="A951" s="32">
        <f>IF(Weighting!$P$15&gt;0,B951,"")</f>
        <v>1.5000009999999999</v>
      </c>
      <c r="B951">
        <f>Weighting!$C$15</f>
        <v>1.5000009999999999</v>
      </c>
      <c r="C951">
        <f>Weighting!$F$15</f>
        <v>0</v>
      </c>
      <c r="D951" t="b">
        <f>IF(C951=1,'Data Transformation'!$G$3+0.5*'Data Transformation'!$W$25,IF(C952=1,D952-'Data Transformation'!$W$25,FALSE))</f>
        <v>0</v>
      </c>
      <c r="E951" t="str">
        <f t="array" ref="E951">IF(ISLOGICAL(D951),"",FREQUENCY(IF('Data Transformation'!$B$425:$B$8425='Bin Analysis'!$B939,'Data Transformation'!$G$425:$G$8425),D951))</f>
        <v/>
      </c>
      <c r="F951" t="str">
        <f t="shared" si="117"/>
        <v/>
      </c>
      <c r="G951">
        <f>Weighting!$H$15</f>
        <v>0</v>
      </c>
      <c r="H951">
        <f t="array" ref="H951">FREQUENCY(IF('Data Transformation'!$B$4:$B$8425=B939,'Data Transformation'!$G$4:$G$8425),'Bin Analysis'!$B951)</f>
        <v>20</v>
      </c>
      <c r="I951">
        <f t="shared" si="118"/>
        <v>0</v>
      </c>
      <c r="J951">
        <f t="shared" si="119"/>
        <v>0</v>
      </c>
      <c r="K951">
        <f>J951*Weighting!$W$15</f>
        <v>0</v>
      </c>
      <c r="M951" s="14"/>
    </row>
    <row r="952" spans="1:13" x14ac:dyDescent="0.25">
      <c r="A952" s="32" t="str">
        <f>IF(Weighting!$P$16&gt;0,B952,"")</f>
        <v/>
      </c>
      <c r="B952">
        <f>Weighting!$C$16</f>
        <v>1.631</v>
      </c>
      <c r="C952">
        <f>Weighting!$F$16</f>
        <v>0</v>
      </c>
      <c r="D952" t="b">
        <f>IF(C952=1,'Data Transformation'!$G$3+0.5*'Data Transformation'!$W$25,IF(C953=1,D953-'Data Transformation'!$W$25,FALSE))</f>
        <v>0</v>
      </c>
      <c r="E952" t="str">
        <f t="array" ref="E952">IF(ISLOGICAL(D952),"",FREQUENCY(IF('Data Transformation'!$B$425:$B$8425='Bin Analysis'!$B939,'Data Transformation'!$G$425:$G$8425),D952))</f>
        <v/>
      </c>
      <c r="F952" t="str">
        <f t="shared" si="117"/>
        <v/>
      </c>
      <c r="G952">
        <f>Weighting!$H$16</f>
        <v>0</v>
      </c>
      <c r="H952">
        <f t="array" ref="H952">FREQUENCY(IF('Data Transformation'!$B$4:$B$8425=B939,'Data Transformation'!$G$4:$G$8425),'Bin Analysis'!$B952)</f>
        <v>20</v>
      </c>
      <c r="I952">
        <f t="shared" si="118"/>
        <v>0</v>
      </c>
      <c r="J952">
        <f t="shared" si="119"/>
        <v>0</v>
      </c>
      <c r="K952">
        <f>J952*Weighting!$W$16</f>
        <v>0</v>
      </c>
      <c r="M952" s="14"/>
    </row>
    <row r="953" spans="1:13" x14ac:dyDescent="0.25">
      <c r="A953" s="32" t="str">
        <f>IF(Weighting!$P$17&gt;0,B953,"")</f>
        <v/>
      </c>
      <c r="B953">
        <f>Weighting!$C$17</f>
        <v>1.762</v>
      </c>
      <c r="C953">
        <f>Weighting!$F$17</f>
        <v>0</v>
      </c>
      <c r="D953" t="b">
        <f>IF(C953=1,'Data Transformation'!$G$3+0.5*'Data Transformation'!$W$25,IF(C954=1,D954-'Data Transformation'!$W$25,FALSE))</f>
        <v>0</v>
      </c>
      <c r="E953" t="str">
        <f t="array" ref="E953">IF(ISLOGICAL(D953),"",FREQUENCY(IF('Data Transformation'!$B$425:$B$8425='Bin Analysis'!$B939,'Data Transformation'!$G$425:$G$8425),D953))</f>
        <v/>
      </c>
      <c r="F953" t="str">
        <f t="shared" si="117"/>
        <v/>
      </c>
      <c r="G953">
        <f>Weighting!$H$17</f>
        <v>0</v>
      </c>
      <c r="H953">
        <f t="array" ref="H953">FREQUENCY(IF('Data Transformation'!$B$4:$B$8425=B939,'Data Transformation'!$G$4:$G$8425),'Bin Analysis'!$B953)</f>
        <v>20</v>
      </c>
      <c r="I953">
        <f t="shared" si="118"/>
        <v>0</v>
      </c>
      <c r="J953">
        <f t="shared" si="119"/>
        <v>0</v>
      </c>
      <c r="K953">
        <f>J953*Weighting!$W$17</f>
        <v>0</v>
      </c>
      <c r="M953" s="14"/>
    </row>
    <row r="954" spans="1:13" x14ac:dyDescent="0.25">
      <c r="A954" s="32" t="str">
        <f>IF(Weighting!$P$18&gt;0,B954,"")</f>
        <v/>
      </c>
      <c r="B954">
        <f>Weighting!$C$18</f>
        <v>1.893</v>
      </c>
      <c r="C954">
        <f>Weighting!$F$18</f>
        <v>0</v>
      </c>
      <c r="D954" t="b">
        <f>IF(C954=1,'Data Transformation'!$G$3+0.5*'Data Transformation'!$W$25,IF(C955=1,D955-'Data Transformation'!$W$25,FALSE))</f>
        <v>0</v>
      </c>
      <c r="E954" t="str">
        <f t="array" ref="E954">IF(ISLOGICAL(D954),"",FREQUENCY(IF('Data Transformation'!$B$425:$B$8425='Bin Analysis'!$B939,'Data Transformation'!$G$425:$G$8425),D954))</f>
        <v/>
      </c>
      <c r="F954" t="str">
        <f t="shared" si="117"/>
        <v/>
      </c>
      <c r="G954">
        <f>Weighting!$H$18</f>
        <v>0</v>
      </c>
      <c r="H954">
        <f t="array" ref="H954">FREQUENCY(IF('Data Transformation'!$B$4:$B$8425=B939,'Data Transformation'!$G$4:$G$8425),'Bin Analysis'!$B954)</f>
        <v>20</v>
      </c>
      <c r="I954">
        <f t="shared" si="118"/>
        <v>0</v>
      </c>
      <c r="J954">
        <f t="shared" si="119"/>
        <v>0</v>
      </c>
      <c r="K954">
        <f>J954*Weighting!$W$18</f>
        <v>0</v>
      </c>
      <c r="M954" s="14"/>
    </row>
    <row r="955" spans="1:13" x14ac:dyDescent="0.25">
      <c r="A955" s="32" t="str">
        <f>IF(Weighting!$P$19&gt;0,B955,"")</f>
        <v/>
      </c>
      <c r="B955">
        <f>Weighting!$C$19</f>
        <v>2.024</v>
      </c>
      <c r="C955">
        <f>Weighting!$F$19</f>
        <v>0</v>
      </c>
      <c r="D955" t="b">
        <f>IF(C955=1,'Data Transformation'!$G$3+0.5*'Data Transformation'!$W$25,IF(C956=1,D956-'Data Transformation'!$W$25,FALSE))</f>
        <v>0</v>
      </c>
      <c r="E955" t="str">
        <f t="array" ref="E955">IF(ISLOGICAL(D955),"",FREQUENCY(IF('Data Transformation'!$B$425:$B$8425='Bin Analysis'!$B939,'Data Transformation'!$G$425:$G$8425),D955))</f>
        <v/>
      </c>
      <c r="F955" t="str">
        <f t="shared" si="117"/>
        <v/>
      </c>
      <c r="G955">
        <f>Weighting!$H$19</f>
        <v>0</v>
      </c>
      <c r="H955">
        <f t="array" ref="H955">FREQUENCY(IF('Data Transformation'!$B$4:$B$8425=B939,'Data Transformation'!$G$4:$G$8425),'Bin Analysis'!$B955)</f>
        <v>20</v>
      </c>
      <c r="I955">
        <f t="shared" si="118"/>
        <v>0</v>
      </c>
      <c r="J955">
        <f t="shared" si="119"/>
        <v>0</v>
      </c>
      <c r="K955">
        <f>J955*Weighting!$W$19</f>
        <v>0</v>
      </c>
      <c r="M955" s="14"/>
    </row>
    <row r="956" spans="1:13" x14ac:dyDescent="0.25">
      <c r="A956" s="32" t="str">
        <f>IF(Weighting!$P$20&gt;0,B956,"")</f>
        <v/>
      </c>
      <c r="B956">
        <f>Weighting!$C$20</f>
        <v>2.1550000000000002</v>
      </c>
      <c r="C956">
        <f>Weighting!$F$20</f>
        <v>0</v>
      </c>
      <c r="D956" t="b">
        <f>IF(C956=1,'Data Transformation'!$G$3+0.5*'Data Transformation'!$W$25,IF(C957=1,D957-'Data Transformation'!$W$25,FALSE))</f>
        <v>0</v>
      </c>
      <c r="E956" t="str">
        <f t="array" ref="E956">IF(ISLOGICAL(D956),"",FREQUENCY(IF('Data Transformation'!$B$425:$B$8425='Bin Analysis'!$B939,'Data Transformation'!$G$425:$G$8425),D956))</f>
        <v/>
      </c>
      <c r="F956" t="str">
        <f t="shared" si="117"/>
        <v/>
      </c>
      <c r="G956">
        <f>Weighting!$H$20</f>
        <v>0</v>
      </c>
      <c r="H956">
        <f t="array" ref="H956">FREQUENCY(IF('Data Transformation'!$B$4:$B$8425=B939,'Data Transformation'!$G$4:$G$8425),'Bin Analysis'!$B956)</f>
        <v>20</v>
      </c>
      <c r="I956">
        <f t="shared" si="118"/>
        <v>0</v>
      </c>
      <c r="J956">
        <f t="shared" si="119"/>
        <v>0</v>
      </c>
      <c r="K956">
        <f>J956*Weighting!$W$20</f>
        <v>0</v>
      </c>
      <c r="M956" s="14"/>
    </row>
    <row r="957" spans="1:13" x14ac:dyDescent="0.25">
      <c r="A957" s="32" t="str">
        <f>IF(Weighting!$P$21&gt;0,B957,"")</f>
        <v/>
      </c>
      <c r="B957">
        <f>Weighting!$C$21</f>
        <v>2.2860000000000005</v>
      </c>
      <c r="C957">
        <f>Weighting!$F$21</f>
        <v>0</v>
      </c>
      <c r="D957" t="b">
        <f>IF(C957=1,'Data Transformation'!$G$3+0.5*'Data Transformation'!$W$25,IF(C958=1,D958-'Data Transformation'!$W$25,FALSE))</f>
        <v>0</v>
      </c>
      <c r="E957" t="str">
        <f t="array" ref="E957">IF(ISLOGICAL(D957),"",FREQUENCY(IF('Data Transformation'!$B$425:$B$8425='Bin Analysis'!$B939,'Data Transformation'!$G$425:$G$8425),D957))</f>
        <v/>
      </c>
      <c r="F957" t="str">
        <f t="shared" si="117"/>
        <v/>
      </c>
      <c r="G957">
        <f>Weighting!$H$21</f>
        <v>0</v>
      </c>
      <c r="H957">
        <f t="array" ref="H957">FREQUENCY(IF('Data Transformation'!$B$4:$B$8425=B939,'Data Transformation'!$G$4:$G$8425),'Bin Analysis'!$B957)</f>
        <v>20</v>
      </c>
      <c r="I957">
        <f t="shared" si="118"/>
        <v>0</v>
      </c>
      <c r="J957">
        <f t="shared" si="119"/>
        <v>0</v>
      </c>
      <c r="K957">
        <f>J957*Weighting!$W$21</f>
        <v>0</v>
      </c>
      <c r="M957" s="14"/>
    </row>
    <row r="958" spans="1:13" x14ac:dyDescent="0.25">
      <c r="A958" s="32" t="str">
        <f>IF(Weighting!$P$22&gt;0,B958,"")</f>
        <v/>
      </c>
      <c r="B958">
        <f>Weighting!$C$22</f>
        <v>2.4170000000000007</v>
      </c>
      <c r="C958">
        <f>Weighting!$F$22</f>
        <v>0</v>
      </c>
      <c r="D958" t="b">
        <f>IF(C958=1,'Data Transformation'!$G$3+0.5*'Data Transformation'!$W$25,IF(C959=1,D959-'Data Transformation'!$W$25,FALSE))</f>
        <v>0</v>
      </c>
      <c r="E958" t="str">
        <f t="array" ref="E958">IF(ISLOGICAL(D958),"",FREQUENCY(IF('Data Transformation'!$B$425:$B$8425='Bin Analysis'!$B939,'Data Transformation'!$G$425:$G$8425),D958))</f>
        <v/>
      </c>
      <c r="F958" t="str">
        <f t="shared" si="117"/>
        <v/>
      </c>
      <c r="G958">
        <f>Weighting!$H$22</f>
        <v>0</v>
      </c>
      <c r="H958">
        <f t="array" ref="H958">FREQUENCY(IF('Data Transformation'!$B$4:$B$8425=B939,'Data Transformation'!$G$4:$G$8425),'Bin Analysis'!$B958)</f>
        <v>20</v>
      </c>
      <c r="I958">
        <f t="shared" si="118"/>
        <v>0</v>
      </c>
      <c r="J958">
        <f t="shared" si="119"/>
        <v>0</v>
      </c>
      <c r="K958">
        <f>J958*Weighting!$W$22</f>
        <v>0</v>
      </c>
      <c r="M958" s="14"/>
    </row>
    <row r="959" spans="1:13" x14ac:dyDescent="0.25">
      <c r="A959" s="32" t="str">
        <f>IF(Weighting!$P$23&gt;0,B959,"")</f>
        <v/>
      </c>
      <c r="B959">
        <f>Weighting!$C$23</f>
        <v>2.5480000000000009</v>
      </c>
      <c r="C959">
        <f>Weighting!$F$23</f>
        <v>0</v>
      </c>
      <c r="D959" t="b">
        <f>IF(C959=1,'Data Transformation'!$G$3+0.5*'Data Transformation'!$W$25,IF(C960=1,D960-'Data Transformation'!$W$25,FALSE))</f>
        <v>0</v>
      </c>
      <c r="E959" t="str">
        <f t="array" ref="E959">IF(ISLOGICAL(D959),"",FREQUENCY(IF('Data Transformation'!$B$425:$B$8425='Bin Analysis'!$B939,'Data Transformation'!$G$425:$G$8425),D959))</f>
        <v/>
      </c>
      <c r="F959" t="str">
        <f t="shared" si="117"/>
        <v/>
      </c>
      <c r="G959">
        <f>Weighting!$H$23</f>
        <v>0</v>
      </c>
      <c r="H959">
        <f t="array" ref="H959">FREQUENCY(IF('Data Transformation'!$B$4:$B$8425=B939,'Data Transformation'!$G$4:$G$8425),'Bin Analysis'!$B959)</f>
        <v>20</v>
      </c>
      <c r="I959">
        <f t="shared" si="118"/>
        <v>0</v>
      </c>
      <c r="J959">
        <f t="shared" si="119"/>
        <v>0</v>
      </c>
      <c r="K959">
        <f>J959*Weighting!$W$23</f>
        <v>0</v>
      </c>
      <c r="M959" s="14"/>
    </row>
    <row r="960" spans="1:13" x14ac:dyDescent="0.25">
      <c r="A960" s="32" t="str">
        <f>IF(Weighting!$P$24&gt;0,B960,"")</f>
        <v/>
      </c>
      <c r="B960">
        <f>Weighting!$C$24</f>
        <v>2.6790000000000012</v>
      </c>
      <c r="C960">
        <f>Weighting!$F$24</f>
        <v>0</v>
      </c>
      <c r="D960" t="b">
        <f>IF(C960=1,'Data Transformation'!$G$3+0.5*'Data Transformation'!$W$25,IF(C961=1,D961-'Data Transformation'!$W$25,FALSE))</f>
        <v>0</v>
      </c>
      <c r="E960" t="str">
        <f t="array" ref="E960">IF(ISLOGICAL(D960),"",FREQUENCY(IF('Data Transformation'!$B$425:$B$8425='Bin Analysis'!$B939,'Data Transformation'!$G$425:$G$8425),D960))</f>
        <v/>
      </c>
      <c r="F960" t="str">
        <f t="shared" si="117"/>
        <v/>
      </c>
      <c r="G960">
        <f>Weighting!$H$24</f>
        <v>0</v>
      </c>
      <c r="H960">
        <f t="array" ref="H960">FREQUENCY(IF('Data Transformation'!$B$4:$B$8425=B939,'Data Transformation'!$G$4:$G$8425),'Bin Analysis'!$B960)</f>
        <v>20</v>
      </c>
      <c r="I960">
        <f t="shared" si="118"/>
        <v>0</v>
      </c>
      <c r="J960">
        <f t="shared" si="119"/>
        <v>0</v>
      </c>
      <c r="K960">
        <f>J960*Weighting!$W$24</f>
        <v>0</v>
      </c>
      <c r="M960" s="14"/>
    </row>
    <row r="961" spans="1:25" x14ac:dyDescent="0.25">
      <c r="A961" s="32" t="str">
        <f>IF(Weighting!$P$25&gt;0,B961,"")</f>
        <v/>
      </c>
      <c r="B961">
        <f>Weighting!$C$25</f>
        <v>2.8100000000000014</v>
      </c>
      <c r="C961">
        <f>Weighting!$F$25</f>
        <v>0</v>
      </c>
      <c r="D961" t="b">
        <f>IF(C961=1,'Data Transformation'!$G$3+0.5*'Data Transformation'!$W$25,IF(C962=1,D962-'Data Transformation'!$W$25,FALSE))</f>
        <v>0</v>
      </c>
      <c r="E961" t="str">
        <f t="array" ref="E961">IF(ISLOGICAL(D961),"",FREQUENCY(IF('Data Transformation'!$B$425:$B$8425='Bin Analysis'!$B939,'Data Transformation'!$G$425:$G$8425),D961))</f>
        <v/>
      </c>
      <c r="F961" t="str">
        <f t="shared" si="117"/>
        <v/>
      </c>
      <c r="G961">
        <f>Weighting!$H$25</f>
        <v>0</v>
      </c>
      <c r="H961">
        <f t="array" ref="H961">FREQUENCY(IF('Data Transformation'!$B$4:$B$8425=B939,'Data Transformation'!$G$4:$G$8425),'Bin Analysis'!$B961)</f>
        <v>20</v>
      </c>
      <c r="I961">
        <f t="shared" si="118"/>
        <v>0</v>
      </c>
      <c r="J961">
        <f t="shared" si="119"/>
        <v>0</v>
      </c>
      <c r="K961">
        <f>J961*Weighting!$W$25</f>
        <v>0</v>
      </c>
      <c r="M961" s="14"/>
    </row>
    <row r="962" spans="1:25" x14ac:dyDescent="0.25">
      <c r="N962" s="55"/>
      <c r="O962"/>
      <c r="P962"/>
      <c r="Q962"/>
      <c r="R962"/>
    </row>
    <row r="963" spans="1:25" ht="23.25" x14ac:dyDescent="0.35">
      <c r="A963" s="21" t="s">
        <v>0</v>
      </c>
      <c r="B963" s="21">
        <f>IFERROR(VLOOKUP(C963,'Data Transformation'!$L$6:$M$426,2,FALSE),"")</f>
        <v>40</v>
      </c>
      <c r="C963" s="21">
        <f>C939+1</f>
        <v>40</v>
      </c>
      <c r="D963" s="21"/>
      <c r="E963" s="21"/>
      <c r="F963" s="21"/>
      <c r="G963" s="21"/>
      <c r="H963" s="22"/>
      <c r="I963" s="22"/>
      <c r="J963" s="22"/>
      <c r="K963" s="21"/>
      <c r="L963" s="21">
        <f>B963</f>
        <v>40</v>
      </c>
      <c r="M963" s="23">
        <f>INDEX('Data Transformation'!$O$4:$O$424,MATCH($B963,'Data Transformation'!$M$4:$M$424,0),MATCH($M$2,'Data Transformation'!$O$3,0))</f>
        <v>20</v>
      </c>
      <c r="N963" s="27">
        <f>IF('Input and Summary Results'!$J$16="minimum",'Bin Analysis'!X964/(M963-1),'Bin Analysis'!Y963/('Bin Analysis'!M963-1))</f>
        <v>0</v>
      </c>
      <c r="O963" s="27">
        <f>IF(M963=FALSE,NA(),(VLOOKUP(1,C966:K985,4,FALSE))/(M963-1))</f>
        <v>0.31578947368421051</v>
      </c>
      <c r="P963" s="27">
        <f>IF(M963=FALSE,NA(),SUM(J966:J985)/Weighting!$S$5)</f>
        <v>0.7</v>
      </c>
      <c r="Q963" s="27">
        <f>IF(M963=FALSE,NA(),SUM(K966:K985)/Weighting!$S$6)</f>
        <v>0.65217391304347827</v>
      </c>
      <c r="R963" s="27">
        <f>IF(M963=FALSE,NA(),(VLOOKUP(1,G966:K985,3,FALSE))/(M963-1))</f>
        <v>5.2631578947368418E-2</v>
      </c>
      <c r="S963" s="22" t="str">
        <f>IF(M963=FALSE,NA(),IF(SUM(J966:J985)=2,"yes","no"))</f>
        <v>no</v>
      </c>
      <c r="X963" s="2" cm="2">
        <f t="array" ref="X963:X964">FREQUENCY(IF('Data Transformation'!$B$425:$B$6424='Bin Analysis'!L963,'Data Transformation'!$G$425:$G$6424),'Data Transformation'!$U$11)</f>
        <v>19</v>
      </c>
      <c r="Y963" s="2" cm="2">
        <f t="array" ref="Y963:Y964">FREQUENCY(IF('Data Transformation'!$B$425:$B$6424='Bin Analysis'!L963,'Data Transformation'!$G$425:$G$6424),'Data Transformation'!$U$12)</f>
        <v>13</v>
      </c>
    </row>
    <row r="964" spans="1:25" x14ac:dyDescent="0.25">
      <c r="A964" s="14" t="s">
        <v>66</v>
      </c>
      <c r="B964" t="s">
        <v>47</v>
      </c>
      <c r="C964" t="s">
        <v>5</v>
      </c>
      <c r="D964" t="s">
        <v>99</v>
      </c>
      <c r="E964" t="s">
        <v>100</v>
      </c>
      <c r="F964" t="s">
        <v>101</v>
      </c>
      <c r="G964" t="s">
        <v>69</v>
      </c>
      <c r="H964" t="s">
        <v>31</v>
      </c>
      <c r="I964" t="s">
        <v>32</v>
      </c>
      <c r="J964" t="s">
        <v>46</v>
      </c>
      <c r="K964" s="14" t="s">
        <v>45</v>
      </c>
      <c r="M964" s="14"/>
      <c r="X964" s="2">
        <v>0</v>
      </c>
      <c r="Y964" s="2">
        <v>6</v>
      </c>
    </row>
    <row r="965" spans="1:25" x14ac:dyDescent="0.25">
      <c r="A965" s="32"/>
      <c r="D965" t="b">
        <f>IF(C965=1,'Data Transformation'!$G$3+0.5*'Data Transformation'!$W$25,IF(C966=1,D966-'Data Transformation'!$W$25,FALSE))</f>
        <v>0</v>
      </c>
      <c r="E965" t="str">
        <f t="array" ref="E965">IF(ISLOGICAL(D965),"",FREQUENCY(IF('Data Transformation'!$B$425:$B$8425='Bin Analysis'!$B963,'Data Transformation'!$G$425:$G$8425),D965))</f>
        <v/>
      </c>
      <c r="F965" t="str">
        <f>IF(ISLOGICAL(D965),"",E965-E964)</f>
        <v/>
      </c>
      <c r="M965" s="14"/>
    </row>
    <row r="966" spans="1:25" x14ac:dyDescent="0.25">
      <c r="A966" s="32">
        <f>IF(Weighting!$P$6&gt;0,B966,"")</f>
        <v>0.32100000000000001</v>
      </c>
      <c r="B966">
        <f>Weighting!$C$6</f>
        <v>0.32100000000000001</v>
      </c>
      <c r="C966">
        <f>Weighting!$F$6</f>
        <v>0</v>
      </c>
      <c r="D966" t="b">
        <f>IF(C966=1,'Data Transformation'!$G$3+0.5*'Data Transformation'!$W$25,IF(C967=1,D967-'Data Transformation'!$W$25,FALSE))</f>
        <v>0</v>
      </c>
      <c r="E966" t="str">
        <f t="array" ref="E966">IF(ISLOGICAL(D966),"",FREQUENCY(IF('Data Transformation'!$B$425:$B$8425='Bin Analysis'!$B963,'Data Transformation'!$G$425:$G$8425),D966))</f>
        <v/>
      </c>
      <c r="F966" t="str">
        <f>IF(ISLOGICAL(D966),"",E966-E965)</f>
        <v/>
      </c>
      <c r="G966">
        <f>Weighting!$H$6</f>
        <v>1</v>
      </c>
      <c r="H966">
        <f t="array" ref="H966">FREQUENCY(IF('Data Transformation'!$B$4:$B$8425=B963,'Data Transformation'!$G$4:$G$8425),'Bin Analysis'!$B966)</f>
        <v>1</v>
      </c>
      <c r="I966">
        <f>H966-H965</f>
        <v>1</v>
      </c>
      <c r="J966">
        <f>IF(I966=0,0,1)</f>
        <v>1</v>
      </c>
      <c r="K966">
        <f>J966*Weighting!$W$6</f>
        <v>1</v>
      </c>
      <c r="M966" s="14"/>
    </row>
    <row r="967" spans="1:25" x14ac:dyDescent="0.25">
      <c r="A967" s="32">
        <f>IF(Weighting!$P$7&gt;0,B967,"")</f>
        <v>0.45200000000000001</v>
      </c>
      <c r="B967">
        <f>Weighting!$C$7</f>
        <v>0.45200000000000001</v>
      </c>
      <c r="C967">
        <f>Weighting!$F$7</f>
        <v>0</v>
      </c>
      <c r="D967" t="b">
        <f>IF(C967=1,'Data Transformation'!$G$3+0.5*'Data Transformation'!$W$25,IF(C968=1,D968-'Data Transformation'!$W$25,FALSE))</f>
        <v>0</v>
      </c>
      <c r="E967" t="str">
        <f t="array" ref="E967">IF(ISLOGICAL(D967),"",FREQUENCY(IF('Data Transformation'!$B$425:$B$8425='Bin Analysis'!$B963,'Data Transformation'!$G$425:$G$8425),D967))</f>
        <v/>
      </c>
      <c r="F967" t="str">
        <f t="shared" ref="F967:F985" si="120">IF(ISLOGICAL(D967),"",E967-E966)</f>
        <v/>
      </c>
      <c r="G967">
        <f>Weighting!$H$7</f>
        <v>0</v>
      </c>
      <c r="H967">
        <f t="array" ref="H967">FREQUENCY(IF('Data Transformation'!$B$4:$B$8425=B963,'Data Transformation'!$G$4:$G$8425),'Bin Analysis'!$B967)</f>
        <v>2</v>
      </c>
      <c r="I967">
        <f t="shared" ref="I967:I985" si="121">H967-H966</f>
        <v>1</v>
      </c>
      <c r="J967">
        <f>IF(I967=0,0,1)</f>
        <v>1</v>
      </c>
      <c r="K967">
        <f>J967*Weighting!$W$7</f>
        <v>2</v>
      </c>
      <c r="M967" s="14"/>
    </row>
    <row r="968" spans="1:25" x14ac:dyDescent="0.25">
      <c r="A968" s="32">
        <f>IF(Weighting!$P$8&gt;0,B968,"")</f>
        <v>0.58299999999999996</v>
      </c>
      <c r="B968">
        <f>Weighting!$C$8</f>
        <v>0.58299999999999996</v>
      </c>
      <c r="C968">
        <f>Weighting!$F$8</f>
        <v>0</v>
      </c>
      <c r="D968" t="b">
        <f>IF(C968=1,'Data Transformation'!$G$3+0.5*'Data Transformation'!$W$25,IF(C969=1,D969-'Data Transformation'!$W$25,FALSE))</f>
        <v>0</v>
      </c>
      <c r="E968" t="str">
        <f t="array" ref="E968">IF(ISLOGICAL(D968),"",FREQUENCY(IF('Data Transformation'!$B$425:$B$8425='Bin Analysis'!$B963,'Data Transformation'!$G$425:$G$8425),D968))</f>
        <v/>
      </c>
      <c r="F968" t="str">
        <f t="shared" si="120"/>
        <v/>
      </c>
      <c r="G968">
        <f>Weighting!$H$8</f>
        <v>0</v>
      </c>
      <c r="H968">
        <f t="array" ref="H968">FREQUENCY(IF('Data Transformation'!$B$4:$B$8425=B963,'Data Transformation'!$G$4:$G$8425),'Bin Analysis'!$B968)</f>
        <v>5</v>
      </c>
      <c r="I968">
        <f t="shared" si="121"/>
        <v>3</v>
      </c>
      <c r="J968">
        <f t="shared" ref="J968:J985" si="122">IF(I968=0,0,1)</f>
        <v>1</v>
      </c>
      <c r="K968">
        <f>J968*Weighting!$W$8</f>
        <v>3</v>
      </c>
      <c r="M968" s="14"/>
    </row>
    <row r="969" spans="1:25" x14ac:dyDescent="0.25">
      <c r="A969" s="32">
        <f>IF(Weighting!$P$9&gt;0,B969,"")</f>
        <v>0.71399999999999997</v>
      </c>
      <c r="B969" s="50">
        <f>Weighting!$C$9</f>
        <v>0.71399999999999997</v>
      </c>
      <c r="C969">
        <f>Weighting!$F$9</f>
        <v>0</v>
      </c>
      <c r="D969" t="b">
        <f>IF(C969=1,'Data Transformation'!$G$3+0.5*'Data Transformation'!$W$25,IF(C970=1,D970-'Data Transformation'!$W$25,FALSE))</f>
        <v>0</v>
      </c>
      <c r="E969" t="str">
        <f t="array" ref="E969">IF(ISLOGICAL(D969),"",FREQUENCY(IF('Data Transformation'!$B$425:$B$8425='Bin Analysis'!$B963,'Data Transformation'!$G$425:$G$8425),D969))</f>
        <v/>
      </c>
      <c r="F969" t="str">
        <f t="shared" si="120"/>
        <v/>
      </c>
      <c r="G969">
        <f>Weighting!$H$9</f>
        <v>0</v>
      </c>
      <c r="H969">
        <f t="array" ref="H969">FREQUENCY(IF('Data Transformation'!$B$4:$B$8425=B963,'Data Transformation'!$G$4:$G$8425),'Bin Analysis'!$B969)</f>
        <v>9</v>
      </c>
      <c r="I969">
        <f t="shared" si="121"/>
        <v>4</v>
      </c>
      <c r="J969">
        <f t="shared" si="122"/>
        <v>1</v>
      </c>
      <c r="K969">
        <f>J969*Weighting!$W$9</f>
        <v>3</v>
      </c>
      <c r="M969" s="14"/>
    </row>
    <row r="970" spans="1:25" x14ac:dyDescent="0.25">
      <c r="A970" s="32">
        <f>IF(Weighting!$P$10&gt;0,B970,"")</f>
        <v>0.84499999999999997</v>
      </c>
      <c r="B970">
        <f>Weighting!$C$10</f>
        <v>0.84499999999999997</v>
      </c>
      <c r="C970">
        <f>Weighting!$F$10</f>
        <v>0</v>
      </c>
      <c r="D970" t="b">
        <f>IF(C970=1,'Data Transformation'!$G$3+0.5*'Data Transformation'!$W$25,IF(C971=1,D971-'Data Transformation'!$W$25,FALSE))</f>
        <v>0</v>
      </c>
      <c r="E970" t="str">
        <f t="array" ref="E970">IF(ISLOGICAL(D970),"",FREQUENCY(IF('Data Transformation'!$B$425:$B$8425='Bin Analysis'!$B963,'Data Transformation'!$G$425:$G$8425),D970))</f>
        <v/>
      </c>
      <c r="F970" t="str">
        <f t="shared" si="120"/>
        <v/>
      </c>
      <c r="G970">
        <f>Weighting!$H$10</f>
        <v>0</v>
      </c>
      <c r="H970">
        <f t="array" ref="H970">FREQUENCY(IF('Data Transformation'!$B$4:$B$8425=B963,'Data Transformation'!$G$4:$G$8425),'Bin Analysis'!$B970)</f>
        <v>12</v>
      </c>
      <c r="I970">
        <f t="shared" si="121"/>
        <v>3</v>
      </c>
      <c r="J970">
        <f t="shared" si="122"/>
        <v>1</v>
      </c>
      <c r="K970">
        <f>J970*Weighting!$W$10</f>
        <v>3</v>
      </c>
      <c r="M970" s="14"/>
    </row>
    <row r="971" spans="1:25" x14ac:dyDescent="0.25">
      <c r="A971" s="32">
        <f>IF(Weighting!$P$11&gt;0,B971,"")</f>
        <v>0.97599999999999998</v>
      </c>
      <c r="B971">
        <f>Weighting!$C$11</f>
        <v>0.97599999999999998</v>
      </c>
      <c r="C971">
        <f>Weighting!$F$11</f>
        <v>0</v>
      </c>
      <c r="D971">
        <f>IF(C971=1,'Data Transformation'!$G$3+0.5*'Data Transformation'!$W$25,IF(C972=1,D972-'Data Transformation'!$W$25,FALSE))</f>
        <v>0.86899999999999999</v>
      </c>
      <c r="E971">
        <f t="array" ref="E971">IF(ISLOGICAL(D971),"",FREQUENCY(IF('Data Transformation'!$B$425:$B$8425='Bin Analysis'!$B963,'Data Transformation'!$G$425:$G$8425),D971))</f>
        <v>13</v>
      </c>
      <c r="F971" t="e">
        <f t="shared" si="120"/>
        <v>#VALUE!</v>
      </c>
      <c r="G971">
        <f>Weighting!$H$11</f>
        <v>0</v>
      </c>
      <c r="H971">
        <f t="array" ref="H971">FREQUENCY(IF('Data Transformation'!$B$4:$B$8425=B963,'Data Transformation'!$G$4:$G$8425),'Bin Analysis'!$B971)</f>
        <v>17</v>
      </c>
      <c r="I971">
        <f t="shared" si="121"/>
        <v>5</v>
      </c>
      <c r="J971">
        <f t="shared" si="122"/>
        <v>1</v>
      </c>
      <c r="K971">
        <f>J971*Weighting!$W$11</f>
        <v>2</v>
      </c>
      <c r="M971" s="14"/>
    </row>
    <row r="972" spans="1:25" x14ac:dyDescent="0.25">
      <c r="A972" s="32">
        <f>IF(Weighting!$P$12&gt;0,B972,"")</f>
        <v>1.107</v>
      </c>
      <c r="B972">
        <f>Weighting!$C$12</f>
        <v>1.107</v>
      </c>
      <c r="C972">
        <f>Weighting!$F$12</f>
        <v>1</v>
      </c>
      <c r="D972">
        <f>IF(C972=1,'Data Transformation'!$G$3+0.5*'Data Transformation'!$W$25,IF(C973=1,D973-'Data Transformation'!$W$25,FALSE))</f>
        <v>1.131</v>
      </c>
      <c r="E972">
        <f t="array" ref="E972">IF(ISLOGICAL(D972),"",FREQUENCY(IF('Data Transformation'!$B$425:$B$8425='Bin Analysis'!$B963,'Data Transformation'!$G$425:$G$8425),D972))</f>
        <v>19</v>
      </c>
      <c r="F972">
        <f t="shared" si="120"/>
        <v>6</v>
      </c>
      <c r="G972">
        <f>Weighting!$H$12</f>
        <v>0</v>
      </c>
      <c r="H972">
        <f t="array" ref="H972">FREQUENCY(IF('Data Transformation'!$B$4:$B$8425=B963,'Data Transformation'!$G$4:$G$8425),'Bin Analysis'!$B972)</f>
        <v>20</v>
      </c>
      <c r="I972">
        <f t="shared" si="121"/>
        <v>3</v>
      </c>
      <c r="J972">
        <f t="shared" si="122"/>
        <v>1</v>
      </c>
      <c r="K972">
        <f>J972*Weighting!$W$12</f>
        <v>1</v>
      </c>
      <c r="M972" s="14"/>
    </row>
    <row r="973" spans="1:25" x14ac:dyDescent="0.25">
      <c r="A973" s="32">
        <f>IF(Weighting!$P$13&gt;0,B973,"")</f>
        <v>1.238</v>
      </c>
      <c r="B973">
        <f>Weighting!$C$13</f>
        <v>1.238</v>
      </c>
      <c r="C973">
        <f>Weighting!$F$13</f>
        <v>0</v>
      </c>
      <c r="D973" t="b">
        <f>IF(C973=1,'Data Transformation'!$G$3+0.5*'Data Transformation'!$W$25,IF(C974=1,D974-'Data Transformation'!$W$25,FALSE))</f>
        <v>0</v>
      </c>
      <c r="E973" t="str">
        <f t="array" ref="E973">IF(ISLOGICAL(D973),"",FREQUENCY(IF('Data Transformation'!$B$425:$B$8425='Bin Analysis'!$B963,'Data Transformation'!$G$425:$G$8425),D973))</f>
        <v/>
      </c>
      <c r="F973" t="str">
        <f t="shared" si="120"/>
        <v/>
      </c>
      <c r="G973">
        <f>Weighting!$H$13</f>
        <v>0</v>
      </c>
      <c r="H973">
        <f t="array" ref="H973">FREQUENCY(IF('Data Transformation'!$B$4:$B$8425=B963,'Data Transformation'!$G$4:$G$8425),'Bin Analysis'!$B973)</f>
        <v>20</v>
      </c>
      <c r="I973">
        <f t="shared" si="121"/>
        <v>0</v>
      </c>
      <c r="J973">
        <f t="shared" si="122"/>
        <v>0</v>
      </c>
      <c r="K973">
        <f>J973*Weighting!$W$13</f>
        <v>0</v>
      </c>
      <c r="M973" s="14"/>
    </row>
    <row r="974" spans="1:25" x14ac:dyDescent="0.25">
      <c r="A974" s="32">
        <f>IF(Weighting!$P$14&gt;0,B974,"")</f>
        <v>1.369</v>
      </c>
      <c r="B974">
        <f>Weighting!$C$14</f>
        <v>1.369</v>
      </c>
      <c r="C974">
        <f>Weighting!$F$14</f>
        <v>0</v>
      </c>
      <c r="D974" t="b">
        <f>IF(C974=1,'Data Transformation'!$G$3+0.5*'Data Transformation'!$W$25,IF(C975=1,D975-'Data Transformation'!$W$25,FALSE))</f>
        <v>0</v>
      </c>
      <c r="E974" t="str">
        <f t="array" ref="E974">IF(ISLOGICAL(D974),"",FREQUENCY(IF('Data Transformation'!$B$425:$B$8425='Bin Analysis'!$B963,'Data Transformation'!$G$425:$G$8425),D974))</f>
        <v/>
      </c>
      <c r="F974" t="str">
        <f t="shared" si="120"/>
        <v/>
      </c>
      <c r="G974">
        <f>Weighting!$H$14</f>
        <v>0</v>
      </c>
      <c r="H974">
        <f t="array" ref="H974">FREQUENCY(IF('Data Transformation'!$B$4:$B$8425=B963,'Data Transformation'!$G$4:$G$8425),'Bin Analysis'!$B974)</f>
        <v>20</v>
      </c>
      <c r="I974">
        <f t="shared" si="121"/>
        <v>0</v>
      </c>
      <c r="J974">
        <f t="shared" si="122"/>
        <v>0</v>
      </c>
      <c r="K974">
        <f>J974*Weighting!$W$14</f>
        <v>0</v>
      </c>
      <c r="M974" s="14"/>
    </row>
    <row r="975" spans="1:25" x14ac:dyDescent="0.25">
      <c r="A975" s="32">
        <f>IF(Weighting!$P$15&gt;0,B975,"")</f>
        <v>1.5000009999999999</v>
      </c>
      <c r="B975">
        <f>Weighting!$C$15</f>
        <v>1.5000009999999999</v>
      </c>
      <c r="C975">
        <f>Weighting!$F$15</f>
        <v>0</v>
      </c>
      <c r="D975" t="b">
        <f>IF(C975=1,'Data Transformation'!$G$3+0.5*'Data Transformation'!$W$25,IF(C976=1,D976-'Data Transformation'!$W$25,FALSE))</f>
        <v>0</v>
      </c>
      <c r="E975" t="str">
        <f t="array" ref="E975">IF(ISLOGICAL(D975),"",FREQUENCY(IF('Data Transformation'!$B$425:$B$8425='Bin Analysis'!$B963,'Data Transformation'!$G$425:$G$8425),D975))</f>
        <v/>
      </c>
      <c r="F975" t="str">
        <f t="shared" si="120"/>
        <v/>
      </c>
      <c r="G975">
        <f>Weighting!$H$15</f>
        <v>0</v>
      </c>
      <c r="H975">
        <f t="array" ref="H975">FREQUENCY(IF('Data Transformation'!$B$4:$B$8425=B963,'Data Transformation'!$G$4:$G$8425),'Bin Analysis'!$B975)</f>
        <v>20</v>
      </c>
      <c r="I975">
        <f t="shared" si="121"/>
        <v>0</v>
      </c>
      <c r="J975">
        <f t="shared" si="122"/>
        <v>0</v>
      </c>
      <c r="K975">
        <f>J975*Weighting!$W$15</f>
        <v>0</v>
      </c>
      <c r="M975" s="14"/>
    </row>
    <row r="976" spans="1:25" x14ac:dyDescent="0.25">
      <c r="A976" s="32" t="str">
        <f>IF(Weighting!$P$16&gt;0,B976,"")</f>
        <v/>
      </c>
      <c r="B976">
        <f>Weighting!$C$16</f>
        <v>1.631</v>
      </c>
      <c r="C976">
        <f>Weighting!$F$16</f>
        <v>0</v>
      </c>
      <c r="D976" t="b">
        <f>IF(C976=1,'Data Transformation'!$G$3+0.5*'Data Transformation'!$W$25,IF(C977=1,D977-'Data Transformation'!$W$25,FALSE))</f>
        <v>0</v>
      </c>
      <c r="E976" t="str">
        <f t="array" ref="E976">IF(ISLOGICAL(D976),"",FREQUENCY(IF('Data Transformation'!$B$425:$B$8425='Bin Analysis'!$B963,'Data Transformation'!$G$425:$G$8425),D976))</f>
        <v/>
      </c>
      <c r="F976" t="str">
        <f t="shared" si="120"/>
        <v/>
      </c>
      <c r="G976">
        <f>Weighting!$H$16</f>
        <v>0</v>
      </c>
      <c r="H976">
        <f t="array" ref="H976">FREQUENCY(IF('Data Transformation'!$B$4:$B$8425=B963,'Data Transformation'!$G$4:$G$8425),'Bin Analysis'!$B976)</f>
        <v>20</v>
      </c>
      <c r="I976">
        <f t="shared" si="121"/>
        <v>0</v>
      </c>
      <c r="J976">
        <f t="shared" si="122"/>
        <v>0</v>
      </c>
      <c r="K976">
        <f>J976*Weighting!$W$16</f>
        <v>0</v>
      </c>
      <c r="M976" s="14"/>
    </row>
    <row r="977" spans="1:25" x14ac:dyDescent="0.25">
      <c r="A977" s="32" t="str">
        <f>IF(Weighting!$P$17&gt;0,B977,"")</f>
        <v/>
      </c>
      <c r="B977">
        <f>Weighting!$C$17</f>
        <v>1.762</v>
      </c>
      <c r="C977">
        <f>Weighting!$F$17</f>
        <v>0</v>
      </c>
      <c r="D977" t="b">
        <f>IF(C977=1,'Data Transformation'!$G$3+0.5*'Data Transformation'!$W$25,IF(C978=1,D978-'Data Transformation'!$W$25,FALSE))</f>
        <v>0</v>
      </c>
      <c r="E977" t="str">
        <f t="array" ref="E977">IF(ISLOGICAL(D977),"",FREQUENCY(IF('Data Transformation'!$B$425:$B$8425='Bin Analysis'!$B963,'Data Transformation'!$G$425:$G$8425),D977))</f>
        <v/>
      </c>
      <c r="F977" t="str">
        <f t="shared" si="120"/>
        <v/>
      </c>
      <c r="G977">
        <f>Weighting!$H$17</f>
        <v>0</v>
      </c>
      <c r="H977">
        <f t="array" ref="H977">FREQUENCY(IF('Data Transformation'!$B$4:$B$8425=B963,'Data Transformation'!$G$4:$G$8425),'Bin Analysis'!$B977)</f>
        <v>20</v>
      </c>
      <c r="I977">
        <f t="shared" si="121"/>
        <v>0</v>
      </c>
      <c r="J977">
        <f t="shared" si="122"/>
        <v>0</v>
      </c>
      <c r="K977">
        <f>J977*Weighting!$W$17</f>
        <v>0</v>
      </c>
      <c r="M977" s="14"/>
    </row>
    <row r="978" spans="1:25" x14ac:dyDescent="0.25">
      <c r="A978" s="32" t="str">
        <f>IF(Weighting!$P$18&gt;0,B978,"")</f>
        <v/>
      </c>
      <c r="B978">
        <f>Weighting!$C$18</f>
        <v>1.893</v>
      </c>
      <c r="C978">
        <f>Weighting!$F$18</f>
        <v>0</v>
      </c>
      <c r="D978" t="b">
        <f>IF(C978=1,'Data Transformation'!$G$3+0.5*'Data Transformation'!$W$25,IF(C979=1,D979-'Data Transformation'!$W$25,FALSE))</f>
        <v>0</v>
      </c>
      <c r="E978" t="str">
        <f t="array" ref="E978">IF(ISLOGICAL(D978),"",FREQUENCY(IF('Data Transformation'!$B$425:$B$8425='Bin Analysis'!$B963,'Data Transformation'!$G$425:$G$8425),D978))</f>
        <v/>
      </c>
      <c r="F978" t="str">
        <f t="shared" si="120"/>
        <v/>
      </c>
      <c r="G978">
        <f>Weighting!$H$18</f>
        <v>0</v>
      </c>
      <c r="H978">
        <f t="array" ref="H978">FREQUENCY(IF('Data Transformation'!$B$4:$B$8425=B963,'Data Transformation'!$G$4:$G$8425),'Bin Analysis'!$B978)</f>
        <v>20</v>
      </c>
      <c r="I978">
        <f t="shared" si="121"/>
        <v>0</v>
      </c>
      <c r="J978">
        <f t="shared" si="122"/>
        <v>0</v>
      </c>
      <c r="K978">
        <f>J978*Weighting!$W$18</f>
        <v>0</v>
      </c>
      <c r="M978" s="14"/>
    </row>
    <row r="979" spans="1:25" x14ac:dyDescent="0.25">
      <c r="A979" s="32" t="str">
        <f>IF(Weighting!$P$19&gt;0,B979,"")</f>
        <v/>
      </c>
      <c r="B979">
        <f>Weighting!$C$19</f>
        <v>2.024</v>
      </c>
      <c r="C979">
        <f>Weighting!$F$19</f>
        <v>0</v>
      </c>
      <c r="D979" t="b">
        <f>IF(C979=1,'Data Transformation'!$G$3+0.5*'Data Transformation'!$W$25,IF(C980=1,D980-'Data Transformation'!$W$25,FALSE))</f>
        <v>0</v>
      </c>
      <c r="E979" t="str">
        <f t="array" ref="E979">IF(ISLOGICAL(D979),"",FREQUENCY(IF('Data Transformation'!$B$425:$B$8425='Bin Analysis'!$B963,'Data Transformation'!$G$425:$G$8425),D979))</f>
        <v/>
      </c>
      <c r="F979" t="str">
        <f t="shared" si="120"/>
        <v/>
      </c>
      <c r="G979">
        <f>Weighting!$H$19</f>
        <v>0</v>
      </c>
      <c r="H979">
        <f t="array" ref="H979">FREQUENCY(IF('Data Transformation'!$B$4:$B$8425=B963,'Data Transformation'!$G$4:$G$8425),'Bin Analysis'!$B979)</f>
        <v>20</v>
      </c>
      <c r="I979">
        <f t="shared" si="121"/>
        <v>0</v>
      </c>
      <c r="J979">
        <f t="shared" si="122"/>
        <v>0</v>
      </c>
      <c r="K979">
        <f>J979*Weighting!$W$19</f>
        <v>0</v>
      </c>
      <c r="M979" s="14"/>
    </row>
    <row r="980" spans="1:25" x14ac:dyDescent="0.25">
      <c r="A980" s="32" t="str">
        <f>IF(Weighting!$P$20&gt;0,B980,"")</f>
        <v/>
      </c>
      <c r="B980">
        <f>Weighting!$C$20</f>
        <v>2.1550000000000002</v>
      </c>
      <c r="C980">
        <f>Weighting!$F$20</f>
        <v>0</v>
      </c>
      <c r="D980" t="b">
        <f>IF(C980=1,'Data Transformation'!$G$3+0.5*'Data Transformation'!$W$25,IF(C981=1,D981-'Data Transformation'!$W$25,FALSE))</f>
        <v>0</v>
      </c>
      <c r="E980" t="str">
        <f t="array" ref="E980">IF(ISLOGICAL(D980),"",FREQUENCY(IF('Data Transformation'!$B$425:$B$8425='Bin Analysis'!$B963,'Data Transformation'!$G$425:$G$8425),D980))</f>
        <v/>
      </c>
      <c r="F980" t="str">
        <f t="shared" si="120"/>
        <v/>
      </c>
      <c r="G980">
        <f>Weighting!$H$20</f>
        <v>0</v>
      </c>
      <c r="H980">
        <f t="array" ref="H980">FREQUENCY(IF('Data Transformation'!$B$4:$B$8425=B963,'Data Transformation'!$G$4:$G$8425),'Bin Analysis'!$B980)</f>
        <v>20</v>
      </c>
      <c r="I980">
        <f t="shared" si="121"/>
        <v>0</v>
      </c>
      <c r="J980">
        <f t="shared" si="122"/>
        <v>0</v>
      </c>
      <c r="K980">
        <f>J980*Weighting!$W$20</f>
        <v>0</v>
      </c>
      <c r="M980" s="14"/>
    </row>
    <row r="981" spans="1:25" x14ac:dyDescent="0.25">
      <c r="A981" s="32" t="str">
        <f>IF(Weighting!$P$21&gt;0,B981,"")</f>
        <v/>
      </c>
      <c r="B981">
        <f>Weighting!$C$21</f>
        <v>2.2860000000000005</v>
      </c>
      <c r="C981">
        <f>Weighting!$F$21</f>
        <v>0</v>
      </c>
      <c r="D981" t="b">
        <f>IF(C981=1,'Data Transformation'!$G$3+0.5*'Data Transformation'!$W$25,IF(C982=1,D982-'Data Transformation'!$W$25,FALSE))</f>
        <v>0</v>
      </c>
      <c r="E981" t="str">
        <f t="array" ref="E981">IF(ISLOGICAL(D981),"",FREQUENCY(IF('Data Transformation'!$B$425:$B$8425='Bin Analysis'!$B963,'Data Transformation'!$G$425:$G$8425),D981))</f>
        <v/>
      </c>
      <c r="F981" t="str">
        <f t="shared" si="120"/>
        <v/>
      </c>
      <c r="G981">
        <f>Weighting!$H$21</f>
        <v>0</v>
      </c>
      <c r="H981">
        <f t="array" ref="H981">FREQUENCY(IF('Data Transformation'!$B$4:$B$8425=B963,'Data Transformation'!$G$4:$G$8425),'Bin Analysis'!$B981)</f>
        <v>20</v>
      </c>
      <c r="I981">
        <f t="shared" si="121"/>
        <v>0</v>
      </c>
      <c r="J981">
        <f t="shared" si="122"/>
        <v>0</v>
      </c>
      <c r="K981">
        <f>J981*Weighting!$W$21</f>
        <v>0</v>
      </c>
      <c r="M981" s="14"/>
    </row>
    <row r="982" spans="1:25" x14ac:dyDescent="0.25">
      <c r="A982" s="32" t="str">
        <f>IF(Weighting!$P$22&gt;0,B982,"")</f>
        <v/>
      </c>
      <c r="B982">
        <f>Weighting!$C$22</f>
        <v>2.4170000000000007</v>
      </c>
      <c r="C982">
        <f>Weighting!$F$22</f>
        <v>0</v>
      </c>
      <c r="D982" t="b">
        <f>IF(C982=1,'Data Transformation'!$G$3+0.5*'Data Transformation'!$W$25,IF(C983=1,D983-'Data Transformation'!$W$25,FALSE))</f>
        <v>0</v>
      </c>
      <c r="E982" t="str">
        <f t="array" ref="E982">IF(ISLOGICAL(D982),"",FREQUENCY(IF('Data Transformation'!$B$425:$B$8425='Bin Analysis'!$B963,'Data Transformation'!$G$425:$G$8425),D982))</f>
        <v/>
      </c>
      <c r="F982" t="str">
        <f t="shared" si="120"/>
        <v/>
      </c>
      <c r="G982">
        <f>Weighting!$H$22</f>
        <v>0</v>
      </c>
      <c r="H982">
        <f t="array" ref="H982">FREQUENCY(IF('Data Transformation'!$B$4:$B$8425=B963,'Data Transformation'!$G$4:$G$8425),'Bin Analysis'!$B982)</f>
        <v>20</v>
      </c>
      <c r="I982">
        <f t="shared" si="121"/>
        <v>0</v>
      </c>
      <c r="J982">
        <f t="shared" si="122"/>
        <v>0</v>
      </c>
      <c r="K982">
        <f>J982*Weighting!$W$22</f>
        <v>0</v>
      </c>
      <c r="M982" s="14"/>
    </row>
    <row r="983" spans="1:25" x14ac:dyDescent="0.25">
      <c r="A983" s="32" t="str">
        <f>IF(Weighting!$P$23&gt;0,B983,"")</f>
        <v/>
      </c>
      <c r="B983">
        <f>Weighting!$C$23</f>
        <v>2.5480000000000009</v>
      </c>
      <c r="C983">
        <f>Weighting!$F$23</f>
        <v>0</v>
      </c>
      <c r="D983" t="b">
        <f>IF(C983=1,'Data Transformation'!$G$3+0.5*'Data Transformation'!$W$25,IF(C984=1,D984-'Data Transformation'!$W$25,FALSE))</f>
        <v>0</v>
      </c>
      <c r="E983" t="str">
        <f t="array" ref="E983">IF(ISLOGICAL(D983),"",FREQUENCY(IF('Data Transformation'!$B$425:$B$8425='Bin Analysis'!$B963,'Data Transformation'!$G$425:$G$8425),D983))</f>
        <v/>
      </c>
      <c r="F983" t="str">
        <f t="shared" si="120"/>
        <v/>
      </c>
      <c r="G983">
        <f>Weighting!$H$23</f>
        <v>0</v>
      </c>
      <c r="H983">
        <f t="array" ref="H983">FREQUENCY(IF('Data Transformation'!$B$4:$B$8425=B963,'Data Transformation'!$G$4:$G$8425),'Bin Analysis'!$B983)</f>
        <v>20</v>
      </c>
      <c r="I983">
        <f t="shared" si="121"/>
        <v>0</v>
      </c>
      <c r="J983">
        <f t="shared" si="122"/>
        <v>0</v>
      </c>
      <c r="K983">
        <f>J983*Weighting!$W$23</f>
        <v>0</v>
      </c>
      <c r="M983" s="14"/>
    </row>
    <row r="984" spans="1:25" x14ac:dyDescent="0.25">
      <c r="A984" s="32" t="str">
        <f>IF(Weighting!$P$24&gt;0,B984,"")</f>
        <v/>
      </c>
      <c r="B984">
        <f>Weighting!$C$24</f>
        <v>2.6790000000000012</v>
      </c>
      <c r="C984">
        <f>Weighting!$F$24</f>
        <v>0</v>
      </c>
      <c r="D984" t="b">
        <f>IF(C984=1,'Data Transformation'!$G$3+0.5*'Data Transformation'!$W$25,IF(C985=1,D985-'Data Transformation'!$W$25,FALSE))</f>
        <v>0</v>
      </c>
      <c r="E984" t="str">
        <f t="array" ref="E984">IF(ISLOGICAL(D984),"",FREQUENCY(IF('Data Transformation'!$B$425:$B$8425='Bin Analysis'!$B963,'Data Transformation'!$G$425:$G$8425),D984))</f>
        <v/>
      </c>
      <c r="F984" t="str">
        <f t="shared" si="120"/>
        <v/>
      </c>
      <c r="G984">
        <f>Weighting!$H$24</f>
        <v>0</v>
      </c>
      <c r="H984">
        <f t="array" ref="H984">FREQUENCY(IF('Data Transformation'!$B$4:$B$8425=B963,'Data Transformation'!$G$4:$G$8425),'Bin Analysis'!$B984)</f>
        <v>20</v>
      </c>
      <c r="I984">
        <f t="shared" si="121"/>
        <v>0</v>
      </c>
      <c r="J984">
        <f t="shared" si="122"/>
        <v>0</v>
      </c>
      <c r="K984">
        <f>J984*Weighting!$W$24</f>
        <v>0</v>
      </c>
      <c r="M984" s="14"/>
    </row>
    <row r="985" spans="1:25" x14ac:dyDescent="0.25">
      <c r="A985" s="32" t="str">
        <f>IF(Weighting!$P$25&gt;0,B985,"")</f>
        <v/>
      </c>
      <c r="B985">
        <f>Weighting!$C$25</f>
        <v>2.8100000000000014</v>
      </c>
      <c r="C985">
        <f>Weighting!$F$25</f>
        <v>0</v>
      </c>
      <c r="D985" t="b">
        <f>IF(C985=1,'Data Transformation'!$G$3+0.5*'Data Transformation'!$W$25,IF(C986=1,D986-'Data Transformation'!$W$25,FALSE))</f>
        <v>0</v>
      </c>
      <c r="E985" t="str">
        <f t="array" ref="E985">IF(ISLOGICAL(D985),"",FREQUENCY(IF('Data Transformation'!$B$425:$B$8425='Bin Analysis'!$B963,'Data Transformation'!$G$425:$G$8425),D985))</f>
        <v/>
      </c>
      <c r="F985" t="str">
        <f t="shared" si="120"/>
        <v/>
      </c>
      <c r="G985">
        <f>Weighting!$H$25</f>
        <v>0</v>
      </c>
      <c r="H985">
        <f t="array" ref="H985">FREQUENCY(IF('Data Transformation'!$B$4:$B$8425=B963,'Data Transformation'!$G$4:$G$8425),'Bin Analysis'!$B985)</f>
        <v>20</v>
      </c>
      <c r="I985">
        <f t="shared" si="121"/>
        <v>0</v>
      </c>
      <c r="J985">
        <f t="shared" si="122"/>
        <v>0</v>
      </c>
      <c r="K985">
        <f>J985*Weighting!$W$25</f>
        <v>0</v>
      </c>
      <c r="M985" s="14"/>
    </row>
    <row r="986" spans="1:25" x14ac:dyDescent="0.25">
      <c r="O986"/>
      <c r="P986"/>
      <c r="Q986"/>
      <c r="R986"/>
    </row>
    <row r="987" spans="1:25" ht="23.25" x14ac:dyDescent="0.35">
      <c r="A987" s="21" t="s">
        <v>0</v>
      </c>
      <c r="B987" s="21">
        <f>IFERROR(VLOOKUP(C987,'Data Transformation'!$L$6:$M$426,2,FALSE),"")</f>
        <v>41</v>
      </c>
      <c r="C987" s="21">
        <f>C963+1</f>
        <v>41</v>
      </c>
      <c r="D987" s="21"/>
      <c r="E987" s="21"/>
      <c r="F987" s="21"/>
      <c r="G987" s="21"/>
      <c r="H987" s="22"/>
      <c r="I987" s="22"/>
      <c r="J987" s="22"/>
      <c r="K987" s="21"/>
      <c r="L987" s="21">
        <f>B987</f>
        <v>41</v>
      </c>
      <c r="M987" s="23">
        <f>INDEX('Data Transformation'!$O$4:$O$424,MATCH($B987,'Data Transformation'!$M$4:$M$424,0),MATCH($M$2,'Data Transformation'!$O$3,0))</f>
        <v>19</v>
      </c>
      <c r="N987" s="27">
        <f>IF('Input and Summary Results'!$J$16="minimum",'Bin Analysis'!X988/(M987-1),'Bin Analysis'!Y987/('Bin Analysis'!M987-1))</f>
        <v>0</v>
      </c>
      <c r="O987" s="27">
        <f>IF(M987=FALSE,NA(),(VLOOKUP(1,C990:K1009,4,FALSE))/(M987-1))</f>
        <v>0.5</v>
      </c>
      <c r="P987" s="27">
        <f>IF(M987=FALSE,NA(),SUM(J990:J1009)/Weighting!$S$5)</f>
        <v>0.7</v>
      </c>
      <c r="Q987" s="27">
        <f>IF(M987=FALSE,NA(),SUM(K990:K1009)/Weighting!$S$6)</f>
        <v>0.65217391304347827</v>
      </c>
      <c r="R987" s="27">
        <f>IF(M987=FALSE,NA(),(VLOOKUP(1,G990:K1009,3,FALSE))/(M987-1))</f>
        <v>0.16666666666666666</v>
      </c>
      <c r="S987" s="22" t="str">
        <f>IF(M987=FALSE,NA(),IF(SUM(J990:J1009)=2,"yes","no"))</f>
        <v>no</v>
      </c>
      <c r="X987" s="2" cm="2">
        <f t="array" ref="X987:X988">FREQUENCY(IF('Data Transformation'!$B$425:$B$6424='Bin Analysis'!L987,'Data Transformation'!$G$425:$G$6424),'Data Transformation'!$U$11)</f>
        <v>18</v>
      </c>
      <c r="Y987" s="2" cm="2">
        <f t="array" ref="Y987:Y988">FREQUENCY(IF('Data Transformation'!$B$425:$B$6424='Bin Analysis'!L987,'Data Transformation'!$G$425:$G$6424),'Data Transformation'!$U$12)</f>
        <v>9</v>
      </c>
    </row>
    <row r="988" spans="1:25" x14ac:dyDescent="0.25">
      <c r="A988" s="14" t="s">
        <v>66</v>
      </c>
      <c r="B988" t="s">
        <v>47</v>
      </c>
      <c r="C988" t="s">
        <v>5</v>
      </c>
      <c r="D988" t="s">
        <v>99</v>
      </c>
      <c r="E988" t="s">
        <v>100</v>
      </c>
      <c r="F988" t="s">
        <v>101</v>
      </c>
      <c r="G988" t="s">
        <v>69</v>
      </c>
      <c r="H988" t="s">
        <v>31</v>
      </c>
      <c r="I988" t="s">
        <v>32</v>
      </c>
      <c r="J988" t="s">
        <v>46</v>
      </c>
      <c r="K988" s="14" t="s">
        <v>45</v>
      </c>
      <c r="M988" s="14"/>
      <c r="X988" s="2">
        <v>0</v>
      </c>
      <c r="Y988" s="2">
        <v>9</v>
      </c>
    </row>
    <row r="989" spans="1:25" x14ac:dyDescent="0.25">
      <c r="A989" s="32"/>
      <c r="D989" t="b">
        <f>IF(C989=1,'Data Transformation'!$G$3+0.5*'Data Transformation'!$W$25,IF(C990=1,D990-'Data Transformation'!$W$25,FALSE))</f>
        <v>0</v>
      </c>
      <c r="E989" t="str">
        <f t="array" ref="E989">IF(ISLOGICAL(D989),"",FREQUENCY(IF('Data Transformation'!$B$425:$B$8425='Bin Analysis'!$B987,'Data Transformation'!$G$425:$G$8425),D989))</f>
        <v/>
      </c>
      <c r="F989" t="str">
        <f>IF(ISLOGICAL(D989),"",E989-E988)</f>
        <v/>
      </c>
      <c r="M989" s="14"/>
    </row>
    <row r="990" spans="1:25" x14ac:dyDescent="0.25">
      <c r="A990" s="32">
        <f>IF(Weighting!$P$6&gt;0,B990,"")</f>
        <v>0.32100000000000001</v>
      </c>
      <c r="B990">
        <f>Weighting!$C$6</f>
        <v>0.32100000000000001</v>
      </c>
      <c r="C990">
        <f>Weighting!$F$6</f>
        <v>0</v>
      </c>
      <c r="D990" t="b">
        <f>IF(C990=1,'Data Transformation'!$G$3+0.5*'Data Transformation'!$W$25,IF(C991=1,D991-'Data Transformation'!$W$25,FALSE))</f>
        <v>0</v>
      </c>
      <c r="E990" t="str">
        <f t="array" ref="E990">IF(ISLOGICAL(D990),"",FREQUENCY(IF('Data Transformation'!$B$425:$B$8425='Bin Analysis'!$B987,'Data Transformation'!$G$425:$G$8425),D990))</f>
        <v/>
      </c>
      <c r="F990" t="str">
        <f>IF(ISLOGICAL(D990),"",E990-E989)</f>
        <v/>
      </c>
      <c r="G990">
        <f>Weighting!$H$6</f>
        <v>1</v>
      </c>
      <c r="H990">
        <f t="array" ref="H990">FREQUENCY(IF('Data Transformation'!$B$4:$B$8425=B987,'Data Transformation'!$G$4:$G$8425),'Bin Analysis'!$B990)</f>
        <v>3</v>
      </c>
      <c r="I990">
        <f>H990-H989</f>
        <v>3</v>
      </c>
      <c r="J990">
        <f>IF(I990=0,0,1)</f>
        <v>1</v>
      </c>
      <c r="K990">
        <f>J990*Weighting!$W$6</f>
        <v>1</v>
      </c>
      <c r="M990" s="14"/>
    </row>
    <row r="991" spans="1:25" x14ac:dyDescent="0.25">
      <c r="A991" s="32">
        <f>IF(Weighting!$P$7&gt;0,B991,"")</f>
        <v>0.45200000000000001</v>
      </c>
      <c r="B991">
        <f>Weighting!$C$7</f>
        <v>0.45200000000000001</v>
      </c>
      <c r="C991">
        <f>Weighting!$F$7</f>
        <v>0</v>
      </c>
      <c r="D991" t="b">
        <f>IF(C991=1,'Data Transformation'!$G$3+0.5*'Data Transformation'!$W$25,IF(C992=1,D992-'Data Transformation'!$W$25,FALSE))</f>
        <v>0</v>
      </c>
      <c r="E991" t="str">
        <f t="array" ref="E991">IF(ISLOGICAL(D991),"",FREQUENCY(IF('Data Transformation'!$B$425:$B$8425='Bin Analysis'!$B987,'Data Transformation'!$G$425:$G$8425),D991))</f>
        <v/>
      </c>
      <c r="F991" t="str">
        <f t="shared" ref="F991:F1009" si="123">IF(ISLOGICAL(D991),"",E991-E990)</f>
        <v/>
      </c>
      <c r="G991">
        <f>Weighting!$H$7</f>
        <v>0</v>
      </c>
      <c r="H991">
        <f t="array" ref="H991">FREQUENCY(IF('Data Transformation'!$B$4:$B$8425=B987,'Data Transformation'!$G$4:$G$8425),'Bin Analysis'!$B991)</f>
        <v>4</v>
      </c>
      <c r="I991">
        <f t="shared" ref="I991:I1009" si="124">H991-H990</f>
        <v>1</v>
      </c>
      <c r="J991">
        <f>IF(I991=0,0,1)</f>
        <v>1</v>
      </c>
      <c r="K991">
        <f>J991*Weighting!$W$7</f>
        <v>2</v>
      </c>
      <c r="M991" s="14"/>
    </row>
    <row r="992" spans="1:25" x14ac:dyDescent="0.25">
      <c r="A992" s="32">
        <f>IF(Weighting!$P$8&gt;0,B992,"")</f>
        <v>0.58299999999999996</v>
      </c>
      <c r="B992">
        <f>Weighting!$C$8</f>
        <v>0.58299999999999996</v>
      </c>
      <c r="C992">
        <f>Weighting!$F$8</f>
        <v>0</v>
      </c>
      <c r="D992" t="b">
        <f>IF(C992=1,'Data Transformation'!$G$3+0.5*'Data Transformation'!$W$25,IF(C993=1,D993-'Data Transformation'!$W$25,FALSE))</f>
        <v>0</v>
      </c>
      <c r="E992" t="str">
        <f t="array" ref="E992">IF(ISLOGICAL(D992),"",FREQUENCY(IF('Data Transformation'!$B$425:$B$8425='Bin Analysis'!$B987,'Data Transformation'!$G$425:$G$8425),D992))</f>
        <v/>
      </c>
      <c r="F992" t="str">
        <f t="shared" si="123"/>
        <v/>
      </c>
      <c r="G992">
        <f>Weighting!$H$8</f>
        <v>0</v>
      </c>
      <c r="H992">
        <f t="array" ref="H992">FREQUENCY(IF('Data Transformation'!$B$4:$B$8425=B987,'Data Transformation'!$G$4:$G$8425),'Bin Analysis'!$B992)</f>
        <v>5</v>
      </c>
      <c r="I992">
        <f t="shared" si="124"/>
        <v>1</v>
      </c>
      <c r="J992">
        <f t="shared" ref="J992:J1009" si="125">IF(I992=0,0,1)</f>
        <v>1</v>
      </c>
      <c r="K992">
        <f>J992*Weighting!$W$8</f>
        <v>3</v>
      </c>
      <c r="M992" s="14"/>
    </row>
    <row r="993" spans="1:13" x14ac:dyDescent="0.25">
      <c r="A993" s="32">
        <f>IF(Weighting!$P$9&gt;0,B993,"")</f>
        <v>0.71399999999999997</v>
      </c>
      <c r="B993" s="50">
        <f>Weighting!$C$9</f>
        <v>0.71399999999999997</v>
      </c>
      <c r="C993">
        <f>Weighting!$F$9</f>
        <v>0</v>
      </c>
      <c r="D993" t="b">
        <f>IF(C993=1,'Data Transformation'!$G$3+0.5*'Data Transformation'!$W$25,IF(C994=1,D994-'Data Transformation'!$W$25,FALSE))</f>
        <v>0</v>
      </c>
      <c r="E993" t="str">
        <f t="array" ref="E993">IF(ISLOGICAL(D993),"",FREQUENCY(IF('Data Transformation'!$B$425:$B$8425='Bin Analysis'!$B987,'Data Transformation'!$G$425:$G$8425),D993))</f>
        <v/>
      </c>
      <c r="F993" t="str">
        <f t="shared" si="123"/>
        <v/>
      </c>
      <c r="G993">
        <f>Weighting!$H$9</f>
        <v>0</v>
      </c>
      <c r="H993">
        <f t="array" ref="H993">FREQUENCY(IF('Data Transformation'!$B$4:$B$8425=B987,'Data Transformation'!$G$4:$G$8425),'Bin Analysis'!$B993)</f>
        <v>7</v>
      </c>
      <c r="I993">
        <f t="shared" si="124"/>
        <v>2</v>
      </c>
      <c r="J993">
        <f t="shared" si="125"/>
        <v>1</v>
      </c>
      <c r="K993">
        <f>J993*Weighting!$W$9</f>
        <v>3</v>
      </c>
      <c r="M993" s="14"/>
    </row>
    <row r="994" spans="1:13" x14ac:dyDescent="0.25">
      <c r="A994" s="32">
        <f>IF(Weighting!$P$10&gt;0,B994,"")</f>
        <v>0.84499999999999997</v>
      </c>
      <c r="B994">
        <f>Weighting!$C$10</f>
        <v>0.84499999999999997</v>
      </c>
      <c r="C994">
        <f>Weighting!$F$10</f>
        <v>0</v>
      </c>
      <c r="D994" t="b">
        <f>IF(C994=1,'Data Transformation'!$G$3+0.5*'Data Transformation'!$W$25,IF(C995=1,D995-'Data Transformation'!$W$25,FALSE))</f>
        <v>0</v>
      </c>
      <c r="E994" t="str">
        <f t="array" ref="E994">IF(ISLOGICAL(D994),"",FREQUENCY(IF('Data Transformation'!$B$425:$B$8425='Bin Analysis'!$B987,'Data Transformation'!$G$425:$G$8425),D994))</f>
        <v/>
      </c>
      <c r="F994" t="str">
        <f t="shared" si="123"/>
        <v/>
      </c>
      <c r="G994">
        <f>Weighting!$H$10</f>
        <v>0</v>
      </c>
      <c r="H994">
        <f t="array" ref="H994">FREQUENCY(IF('Data Transformation'!$B$4:$B$8425=B987,'Data Transformation'!$G$4:$G$8425),'Bin Analysis'!$B994)</f>
        <v>9</v>
      </c>
      <c r="I994">
        <f t="shared" si="124"/>
        <v>2</v>
      </c>
      <c r="J994">
        <f t="shared" si="125"/>
        <v>1</v>
      </c>
      <c r="K994">
        <f>J994*Weighting!$W$10</f>
        <v>3</v>
      </c>
      <c r="M994" s="14"/>
    </row>
    <row r="995" spans="1:13" x14ac:dyDescent="0.25">
      <c r="A995" s="32">
        <f>IF(Weighting!$P$11&gt;0,B995,"")</f>
        <v>0.97599999999999998</v>
      </c>
      <c r="B995">
        <f>Weighting!$C$11</f>
        <v>0.97599999999999998</v>
      </c>
      <c r="C995">
        <f>Weighting!$F$11</f>
        <v>0</v>
      </c>
      <c r="D995">
        <f>IF(C995=1,'Data Transformation'!$G$3+0.5*'Data Transformation'!$W$25,IF(C996=1,D996-'Data Transformation'!$W$25,FALSE))</f>
        <v>0.86899999999999999</v>
      </c>
      <c r="E995">
        <f t="array" ref="E995">IF(ISLOGICAL(D995),"",FREQUENCY(IF('Data Transformation'!$B$425:$B$8425='Bin Analysis'!$B987,'Data Transformation'!$G$425:$G$8425),D995))</f>
        <v>9</v>
      </c>
      <c r="F995" t="e">
        <f t="shared" si="123"/>
        <v>#VALUE!</v>
      </c>
      <c r="G995">
        <f>Weighting!$H$11</f>
        <v>0</v>
      </c>
      <c r="H995">
        <f t="array" ref="H995">FREQUENCY(IF('Data Transformation'!$B$4:$B$8425=B987,'Data Transformation'!$G$4:$G$8425),'Bin Analysis'!$B995)</f>
        <v>14</v>
      </c>
      <c r="I995">
        <f t="shared" si="124"/>
        <v>5</v>
      </c>
      <c r="J995">
        <f t="shared" si="125"/>
        <v>1</v>
      </c>
      <c r="K995">
        <f>J995*Weighting!$W$11</f>
        <v>2</v>
      </c>
      <c r="M995" s="14"/>
    </row>
    <row r="996" spans="1:13" x14ac:dyDescent="0.25">
      <c r="A996" s="32">
        <f>IF(Weighting!$P$12&gt;0,B996,"")</f>
        <v>1.107</v>
      </c>
      <c r="B996">
        <f>Weighting!$C$12</f>
        <v>1.107</v>
      </c>
      <c r="C996">
        <f>Weighting!$F$12</f>
        <v>1</v>
      </c>
      <c r="D996">
        <f>IF(C996=1,'Data Transformation'!$G$3+0.5*'Data Transformation'!$W$25,IF(C997=1,D997-'Data Transformation'!$W$25,FALSE))</f>
        <v>1.131</v>
      </c>
      <c r="E996">
        <f t="array" ref="E996">IF(ISLOGICAL(D996),"",FREQUENCY(IF('Data Transformation'!$B$425:$B$8425='Bin Analysis'!$B987,'Data Transformation'!$G$425:$G$8425),D996))</f>
        <v>18</v>
      </c>
      <c r="F996">
        <f t="shared" si="123"/>
        <v>9</v>
      </c>
      <c r="G996">
        <f>Weighting!$H$12</f>
        <v>0</v>
      </c>
      <c r="H996">
        <f t="array" ref="H996">FREQUENCY(IF('Data Transformation'!$B$4:$B$8425=B987,'Data Transformation'!$G$4:$G$8425),'Bin Analysis'!$B996)</f>
        <v>19</v>
      </c>
      <c r="I996">
        <f t="shared" si="124"/>
        <v>5</v>
      </c>
      <c r="J996">
        <f t="shared" si="125"/>
        <v>1</v>
      </c>
      <c r="K996">
        <f>J996*Weighting!$W$12</f>
        <v>1</v>
      </c>
      <c r="M996" s="14"/>
    </row>
    <row r="997" spans="1:13" x14ac:dyDescent="0.25">
      <c r="A997" s="32">
        <f>IF(Weighting!$P$13&gt;0,B997,"")</f>
        <v>1.238</v>
      </c>
      <c r="B997">
        <f>Weighting!$C$13</f>
        <v>1.238</v>
      </c>
      <c r="C997">
        <f>Weighting!$F$13</f>
        <v>0</v>
      </c>
      <c r="D997" t="b">
        <f>IF(C997=1,'Data Transformation'!$G$3+0.5*'Data Transformation'!$W$25,IF(C998=1,D998-'Data Transformation'!$W$25,FALSE))</f>
        <v>0</v>
      </c>
      <c r="E997" t="str">
        <f t="array" ref="E997">IF(ISLOGICAL(D997),"",FREQUENCY(IF('Data Transformation'!$B$425:$B$8425='Bin Analysis'!$B987,'Data Transformation'!$G$425:$G$8425),D997))</f>
        <v/>
      </c>
      <c r="F997" t="str">
        <f t="shared" si="123"/>
        <v/>
      </c>
      <c r="G997">
        <f>Weighting!$H$13</f>
        <v>0</v>
      </c>
      <c r="H997">
        <f t="array" ref="H997">FREQUENCY(IF('Data Transformation'!$B$4:$B$8425=B987,'Data Transformation'!$G$4:$G$8425),'Bin Analysis'!$B997)</f>
        <v>19</v>
      </c>
      <c r="I997">
        <f t="shared" si="124"/>
        <v>0</v>
      </c>
      <c r="J997">
        <f t="shared" si="125"/>
        <v>0</v>
      </c>
      <c r="K997">
        <f>J997*Weighting!$W$13</f>
        <v>0</v>
      </c>
      <c r="M997" s="14"/>
    </row>
    <row r="998" spans="1:13" x14ac:dyDescent="0.25">
      <c r="A998" s="32">
        <f>IF(Weighting!$P$14&gt;0,B998,"")</f>
        <v>1.369</v>
      </c>
      <c r="B998">
        <f>Weighting!$C$14</f>
        <v>1.369</v>
      </c>
      <c r="C998">
        <f>Weighting!$F$14</f>
        <v>0</v>
      </c>
      <c r="D998" t="b">
        <f>IF(C998=1,'Data Transformation'!$G$3+0.5*'Data Transformation'!$W$25,IF(C999=1,D999-'Data Transformation'!$W$25,FALSE))</f>
        <v>0</v>
      </c>
      <c r="E998" t="str">
        <f t="array" ref="E998">IF(ISLOGICAL(D998),"",FREQUENCY(IF('Data Transformation'!$B$425:$B$8425='Bin Analysis'!$B987,'Data Transformation'!$G$425:$G$8425),D998))</f>
        <v/>
      </c>
      <c r="F998" t="str">
        <f t="shared" si="123"/>
        <v/>
      </c>
      <c r="G998">
        <f>Weighting!$H$14</f>
        <v>0</v>
      </c>
      <c r="H998">
        <f t="array" ref="H998">FREQUENCY(IF('Data Transformation'!$B$4:$B$8425=B987,'Data Transformation'!$G$4:$G$8425),'Bin Analysis'!$B998)</f>
        <v>19</v>
      </c>
      <c r="I998">
        <f t="shared" si="124"/>
        <v>0</v>
      </c>
      <c r="J998">
        <f t="shared" si="125"/>
        <v>0</v>
      </c>
      <c r="K998">
        <f>J998*Weighting!$W$14</f>
        <v>0</v>
      </c>
      <c r="M998" s="14"/>
    </row>
    <row r="999" spans="1:13" x14ac:dyDescent="0.25">
      <c r="A999" s="32">
        <f>IF(Weighting!$P$15&gt;0,B999,"")</f>
        <v>1.5000009999999999</v>
      </c>
      <c r="B999">
        <f>Weighting!$C$15</f>
        <v>1.5000009999999999</v>
      </c>
      <c r="C999">
        <f>Weighting!$F$15</f>
        <v>0</v>
      </c>
      <c r="D999" t="b">
        <f>IF(C999=1,'Data Transformation'!$G$3+0.5*'Data Transformation'!$W$25,IF(C1000=1,D1000-'Data Transformation'!$W$25,FALSE))</f>
        <v>0</v>
      </c>
      <c r="E999" t="str">
        <f t="array" ref="E999">IF(ISLOGICAL(D999),"",FREQUENCY(IF('Data Transformation'!$B$425:$B$8425='Bin Analysis'!$B987,'Data Transformation'!$G$425:$G$8425),D999))</f>
        <v/>
      </c>
      <c r="F999" t="str">
        <f t="shared" si="123"/>
        <v/>
      </c>
      <c r="G999">
        <f>Weighting!$H$15</f>
        <v>0</v>
      </c>
      <c r="H999">
        <f t="array" ref="H999">FREQUENCY(IF('Data Transformation'!$B$4:$B$8425=B987,'Data Transformation'!$G$4:$G$8425),'Bin Analysis'!$B999)</f>
        <v>19</v>
      </c>
      <c r="I999">
        <f t="shared" si="124"/>
        <v>0</v>
      </c>
      <c r="J999">
        <f t="shared" si="125"/>
        <v>0</v>
      </c>
      <c r="K999">
        <f>J999*Weighting!$W$15</f>
        <v>0</v>
      </c>
      <c r="M999" s="14"/>
    </row>
    <row r="1000" spans="1:13" x14ac:dyDescent="0.25">
      <c r="A1000" s="32" t="str">
        <f>IF(Weighting!$P$16&gt;0,B1000,"")</f>
        <v/>
      </c>
      <c r="B1000">
        <f>Weighting!$C$16</f>
        <v>1.631</v>
      </c>
      <c r="C1000">
        <f>Weighting!$F$16</f>
        <v>0</v>
      </c>
      <c r="D1000" t="b">
        <f>IF(C1000=1,'Data Transformation'!$G$3+0.5*'Data Transformation'!$W$25,IF(C1001=1,D1001-'Data Transformation'!$W$25,FALSE))</f>
        <v>0</v>
      </c>
      <c r="E1000" t="str">
        <f t="array" ref="E1000">IF(ISLOGICAL(D1000),"",FREQUENCY(IF('Data Transformation'!$B$425:$B$8425='Bin Analysis'!$B987,'Data Transformation'!$G$425:$G$8425),D1000))</f>
        <v/>
      </c>
      <c r="F1000" t="str">
        <f t="shared" si="123"/>
        <v/>
      </c>
      <c r="G1000">
        <f>Weighting!$H$16</f>
        <v>0</v>
      </c>
      <c r="H1000">
        <f t="array" ref="H1000">FREQUENCY(IF('Data Transformation'!$B$4:$B$8425=B987,'Data Transformation'!$G$4:$G$8425),'Bin Analysis'!$B1000)</f>
        <v>19</v>
      </c>
      <c r="I1000">
        <f t="shared" si="124"/>
        <v>0</v>
      </c>
      <c r="J1000">
        <f t="shared" si="125"/>
        <v>0</v>
      </c>
      <c r="K1000">
        <f>J1000*Weighting!$W$16</f>
        <v>0</v>
      </c>
      <c r="M1000" s="14"/>
    </row>
    <row r="1001" spans="1:13" x14ac:dyDescent="0.25">
      <c r="A1001" s="32" t="str">
        <f>IF(Weighting!$P$17&gt;0,B1001,"")</f>
        <v/>
      </c>
      <c r="B1001">
        <f>Weighting!$C$17</f>
        <v>1.762</v>
      </c>
      <c r="C1001">
        <f>Weighting!$F$17</f>
        <v>0</v>
      </c>
      <c r="D1001" t="b">
        <f>IF(C1001=1,'Data Transformation'!$G$3+0.5*'Data Transformation'!$W$25,IF(C1002=1,D1002-'Data Transformation'!$W$25,FALSE))</f>
        <v>0</v>
      </c>
      <c r="E1001" t="str">
        <f t="array" ref="E1001">IF(ISLOGICAL(D1001),"",FREQUENCY(IF('Data Transformation'!$B$425:$B$8425='Bin Analysis'!$B987,'Data Transformation'!$G$425:$G$8425),D1001))</f>
        <v/>
      </c>
      <c r="F1001" t="str">
        <f t="shared" si="123"/>
        <v/>
      </c>
      <c r="G1001">
        <f>Weighting!$H$17</f>
        <v>0</v>
      </c>
      <c r="H1001">
        <f t="array" ref="H1001">FREQUENCY(IF('Data Transformation'!$B$4:$B$8425=B987,'Data Transformation'!$G$4:$G$8425),'Bin Analysis'!$B1001)</f>
        <v>19</v>
      </c>
      <c r="I1001">
        <f t="shared" si="124"/>
        <v>0</v>
      </c>
      <c r="J1001">
        <f t="shared" si="125"/>
        <v>0</v>
      </c>
      <c r="K1001">
        <f>J1001*Weighting!$W$17</f>
        <v>0</v>
      </c>
      <c r="M1001" s="14"/>
    </row>
    <row r="1002" spans="1:13" x14ac:dyDescent="0.25">
      <c r="A1002" s="32" t="str">
        <f>IF(Weighting!$P$18&gt;0,B1002,"")</f>
        <v/>
      </c>
      <c r="B1002">
        <f>Weighting!$C$18</f>
        <v>1.893</v>
      </c>
      <c r="C1002">
        <f>Weighting!$F$18</f>
        <v>0</v>
      </c>
      <c r="D1002" t="b">
        <f>IF(C1002=1,'Data Transformation'!$G$3+0.5*'Data Transformation'!$W$25,IF(C1003=1,D1003-'Data Transformation'!$W$25,FALSE))</f>
        <v>0</v>
      </c>
      <c r="E1002" t="str">
        <f t="array" ref="E1002">IF(ISLOGICAL(D1002),"",FREQUENCY(IF('Data Transformation'!$B$425:$B$8425='Bin Analysis'!$B987,'Data Transformation'!$G$425:$G$8425),D1002))</f>
        <v/>
      </c>
      <c r="F1002" t="str">
        <f t="shared" si="123"/>
        <v/>
      </c>
      <c r="G1002">
        <f>Weighting!$H$18</f>
        <v>0</v>
      </c>
      <c r="H1002">
        <f t="array" ref="H1002">FREQUENCY(IF('Data Transformation'!$B$4:$B$8425=B987,'Data Transformation'!$G$4:$G$8425),'Bin Analysis'!$B1002)</f>
        <v>19</v>
      </c>
      <c r="I1002">
        <f t="shared" si="124"/>
        <v>0</v>
      </c>
      <c r="J1002">
        <f t="shared" si="125"/>
        <v>0</v>
      </c>
      <c r="K1002">
        <f>J1002*Weighting!$W$18</f>
        <v>0</v>
      </c>
      <c r="M1002" s="14"/>
    </row>
    <row r="1003" spans="1:13" x14ac:dyDescent="0.25">
      <c r="A1003" s="32" t="str">
        <f>IF(Weighting!$P$19&gt;0,B1003,"")</f>
        <v/>
      </c>
      <c r="B1003">
        <f>Weighting!$C$19</f>
        <v>2.024</v>
      </c>
      <c r="C1003">
        <f>Weighting!$F$19</f>
        <v>0</v>
      </c>
      <c r="D1003" t="b">
        <f>IF(C1003=1,'Data Transformation'!$G$3+0.5*'Data Transformation'!$W$25,IF(C1004=1,D1004-'Data Transformation'!$W$25,FALSE))</f>
        <v>0</v>
      </c>
      <c r="E1003" t="str">
        <f t="array" ref="E1003">IF(ISLOGICAL(D1003),"",FREQUENCY(IF('Data Transformation'!$B$425:$B$8425='Bin Analysis'!$B987,'Data Transformation'!$G$425:$G$8425),D1003))</f>
        <v/>
      </c>
      <c r="F1003" t="str">
        <f t="shared" si="123"/>
        <v/>
      </c>
      <c r="G1003">
        <f>Weighting!$H$19</f>
        <v>0</v>
      </c>
      <c r="H1003">
        <f t="array" ref="H1003">FREQUENCY(IF('Data Transformation'!$B$4:$B$8425=B987,'Data Transformation'!$G$4:$G$8425),'Bin Analysis'!$B1003)</f>
        <v>19</v>
      </c>
      <c r="I1003">
        <f t="shared" si="124"/>
        <v>0</v>
      </c>
      <c r="J1003">
        <f t="shared" si="125"/>
        <v>0</v>
      </c>
      <c r="K1003">
        <f>J1003*Weighting!$W$19</f>
        <v>0</v>
      </c>
      <c r="M1003" s="14"/>
    </row>
    <row r="1004" spans="1:13" x14ac:dyDescent="0.25">
      <c r="A1004" s="32" t="str">
        <f>IF(Weighting!$P$20&gt;0,B1004,"")</f>
        <v/>
      </c>
      <c r="B1004">
        <f>Weighting!$C$20</f>
        <v>2.1550000000000002</v>
      </c>
      <c r="C1004">
        <f>Weighting!$F$20</f>
        <v>0</v>
      </c>
      <c r="D1004" t="b">
        <f>IF(C1004=1,'Data Transformation'!$G$3+0.5*'Data Transformation'!$W$25,IF(C1005=1,D1005-'Data Transformation'!$W$25,FALSE))</f>
        <v>0</v>
      </c>
      <c r="E1004" t="str">
        <f t="array" ref="E1004">IF(ISLOGICAL(D1004),"",FREQUENCY(IF('Data Transformation'!$B$425:$B$8425='Bin Analysis'!$B987,'Data Transformation'!$G$425:$G$8425),D1004))</f>
        <v/>
      </c>
      <c r="F1004" t="str">
        <f t="shared" si="123"/>
        <v/>
      </c>
      <c r="G1004">
        <f>Weighting!$H$20</f>
        <v>0</v>
      </c>
      <c r="H1004">
        <f t="array" ref="H1004">FREQUENCY(IF('Data Transformation'!$B$4:$B$8425=B987,'Data Transformation'!$G$4:$G$8425),'Bin Analysis'!$B1004)</f>
        <v>19</v>
      </c>
      <c r="I1004">
        <f t="shared" si="124"/>
        <v>0</v>
      </c>
      <c r="J1004">
        <f t="shared" si="125"/>
        <v>0</v>
      </c>
      <c r="K1004">
        <f>J1004*Weighting!$W$20</f>
        <v>0</v>
      </c>
      <c r="M1004" s="14"/>
    </row>
    <row r="1005" spans="1:13" x14ac:dyDescent="0.25">
      <c r="A1005" s="32" t="str">
        <f>IF(Weighting!$P$21&gt;0,B1005,"")</f>
        <v/>
      </c>
      <c r="B1005">
        <f>Weighting!$C$21</f>
        <v>2.2860000000000005</v>
      </c>
      <c r="C1005">
        <f>Weighting!$F$21</f>
        <v>0</v>
      </c>
      <c r="D1005" t="b">
        <f>IF(C1005=1,'Data Transformation'!$G$3+0.5*'Data Transformation'!$W$25,IF(C1006=1,D1006-'Data Transformation'!$W$25,FALSE))</f>
        <v>0</v>
      </c>
      <c r="E1005" t="str">
        <f t="array" ref="E1005">IF(ISLOGICAL(D1005),"",FREQUENCY(IF('Data Transformation'!$B$425:$B$8425='Bin Analysis'!$B987,'Data Transformation'!$G$425:$G$8425),D1005))</f>
        <v/>
      </c>
      <c r="F1005" t="str">
        <f t="shared" si="123"/>
        <v/>
      </c>
      <c r="G1005">
        <f>Weighting!$H$21</f>
        <v>0</v>
      </c>
      <c r="H1005">
        <f t="array" ref="H1005">FREQUENCY(IF('Data Transformation'!$B$4:$B$8425=B987,'Data Transformation'!$G$4:$G$8425),'Bin Analysis'!$B1005)</f>
        <v>19</v>
      </c>
      <c r="I1005">
        <f t="shared" si="124"/>
        <v>0</v>
      </c>
      <c r="J1005">
        <f t="shared" si="125"/>
        <v>0</v>
      </c>
      <c r="K1005">
        <f>J1005*Weighting!$W$21</f>
        <v>0</v>
      </c>
      <c r="M1005" s="14"/>
    </row>
    <row r="1006" spans="1:13" x14ac:dyDescent="0.25">
      <c r="A1006" s="32" t="str">
        <f>IF(Weighting!$P$22&gt;0,B1006,"")</f>
        <v/>
      </c>
      <c r="B1006">
        <f>Weighting!$C$22</f>
        <v>2.4170000000000007</v>
      </c>
      <c r="C1006">
        <f>Weighting!$F$22</f>
        <v>0</v>
      </c>
      <c r="D1006" t="b">
        <f>IF(C1006=1,'Data Transformation'!$G$3+0.5*'Data Transformation'!$W$25,IF(C1007=1,D1007-'Data Transformation'!$W$25,FALSE))</f>
        <v>0</v>
      </c>
      <c r="E1006" t="str">
        <f t="array" ref="E1006">IF(ISLOGICAL(D1006),"",FREQUENCY(IF('Data Transformation'!$B$425:$B$8425='Bin Analysis'!$B987,'Data Transformation'!$G$425:$G$8425),D1006))</f>
        <v/>
      </c>
      <c r="F1006" t="str">
        <f t="shared" si="123"/>
        <v/>
      </c>
      <c r="G1006">
        <f>Weighting!$H$22</f>
        <v>0</v>
      </c>
      <c r="H1006">
        <f t="array" ref="H1006">FREQUENCY(IF('Data Transformation'!$B$4:$B$8425=B987,'Data Transformation'!$G$4:$G$8425),'Bin Analysis'!$B1006)</f>
        <v>19</v>
      </c>
      <c r="I1006">
        <f t="shared" si="124"/>
        <v>0</v>
      </c>
      <c r="J1006">
        <f t="shared" si="125"/>
        <v>0</v>
      </c>
      <c r="K1006">
        <f>J1006*Weighting!$W$22</f>
        <v>0</v>
      </c>
      <c r="M1006" s="14"/>
    </row>
    <row r="1007" spans="1:13" x14ac:dyDescent="0.25">
      <c r="A1007" s="32" t="str">
        <f>IF(Weighting!$P$23&gt;0,B1007,"")</f>
        <v/>
      </c>
      <c r="B1007">
        <f>Weighting!$C$23</f>
        <v>2.5480000000000009</v>
      </c>
      <c r="C1007">
        <f>Weighting!$F$23</f>
        <v>0</v>
      </c>
      <c r="D1007" t="b">
        <f>IF(C1007=1,'Data Transformation'!$G$3+0.5*'Data Transformation'!$W$25,IF(C1008=1,D1008-'Data Transformation'!$W$25,FALSE))</f>
        <v>0</v>
      </c>
      <c r="E1007" t="str">
        <f t="array" ref="E1007">IF(ISLOGICAL(D1007),"",FREQUENCY(IF('Data Transformation'!$B$425:$B$8425='Bin Analysis'!$B987,'Data Transformation'!$G$425:$G$8425),D1007))</f>
        <v/>
      </c>
      <c r="F1007" t="str">
        <f t="shared" si="123"/>
        <v/>
      </c>
      <c r="G1007">
        <f>Weighting!$H$23</f>
        <v>0</v>
      </c>
      <c r="H1007">
        <f t="array" ref="H1007">FREQUENCY(IF('Data Transformation'!$B$4:$B$8425=B987,'Data Transformation'!$G$4:$G$8425),'Bin Analysis'!$B1007)</f>
        <v>19</v>
      </c>
      <c r="I1007">
        <f t="shared" si="124"/>
        <v>0</v>
      </c>
      <c r="J1007">
        <f t="shared" si="125"/>
        <v>0</v>
      </c>
      <c r="K1007">
        <f>J1007*Weighting!$W$23</f>
        <v>0</v>
      </c>
      <c r="M1007" s="14"/>
    </row>
    <row r="1008" spans="1:13" x14ac:dyDescent="0.25">
      <c r="A1008" s="32" t="str">
        <f>IF(Weighting!$P$24&gt;0,B1008,"")</f>
        <v/>
      </c>
      <c r="B1008">
        <f>Weighting!$C$24</f>
        <v>2.6790000000000012</v>
      </c>
      <c r="C1008">
        <f>Weighting!$F$24</f>
        <v>0</v>
      </c>
      <c r="D1008" t="b">
        <f>IF(C1008=1,'Data Transformation'!$G$3+0.5*'Data Transformation'!$W$25,IF(C1009=1,D1009-'Data Transformation'!$W$25,FALSE))</f>
        <v>0</v>
      </c>
      <c r="E1008" t="str">
        <f t="array" ref="E1008">IF(ISLOGICAL(D1008),"",FREQUENCY(IF('Data Transformation'!$B$425:$B$8425='Bin Analysis'!$B987,'Data Transformation'!$G$425:$G$8425),D1008))</f>
        <v/>
      </c>
      <c r="F1008" t="str">
        <f t="shared" si="123"/>
        <v/>
      </c>
      <c r="G1008">
        <f>Weighting!$H$24</f>
        <v>0</v>
      </c>
      <c r="H1008">
        <f t="array" ref="H1008">FREQUENCY(IF('Data Transformation'!$B$4:$B$8425=B987,'Data Transformation'!$G$4:$G$8425),'Bin Analysis'!$B1008)</f>
        <v>19</v>
      </c>
      <c r="I1008">
        <f t="shared" si="124"/>
        <v>0</v>
      </c>
      <c r="J1008">
        <f t="shared" si="125"/>
        <v>0</v>
      </c>
      <c r="K1008">
        <f>J1008*Weighting!$W$24</f>
        <v>0</v>
      </c>
      <c r="M1008" s="14"/>
    </row>
    <row r="1009" spans="1:25" x14ac:dyDescent="0.25">
      <c r="A1009" s="32" t="str">
        <f>IF(Weighting!$P$25&gt;0,B1009,"")</f>
        <v/>
      </c>
      <c r="B1009">
        <f>Weighting!$C$25</f>
        <v>2.8100000000000014</v>
      </c>
      <c r="C1009">
        <f>Weighting!$F$25</f>
        <v>0</v>
      </c>
      <c r="D1009" t="b">
        <f>IF(C1009=1,'Data Transformation'!$G$3+0.5*'Data Transformation'!$W$25,IF(C1010=1,D1010-'Data Transformation'!$W$25,FALSE))</f>
        <v>0</v>
      </c>
      <c r="E1009" t="str">
        <f t="array" ref="E1009">IF(ISLOGICAL(D1009),"",FREQUENCY(IF('Data Transformation'!$B$425:$B$8425='Bin Analysis'!$B987,'Data Transformation'!$G$425:$G$8425),D1009))</f>
        <v/>
      </c>
      <c r="F1009" t="str">
        <f t="shared" si="123"/>
        <v/>
      </c>
      <c r="G1009">
        <f>Weighting!$H$25</f>
        <v>0</v>
      </c>
      <c r="H1009">
        <f t="array" ref="H1009">FREQUENCY(IF('Data Transformation'!$B$4:$B$8425=B987,'Data Transformation'!$G$4:$G$8425),'Bin Analysis'!$B1009)</f>
        <v>19</v>
      </c>
      <c r="I1009">
        <f t="shared" si="124"/>
        <v>0</v>
      </c>
      <c r="J1009">
        <f t="shared" si="125"/>
        <v>0</v>
      </c>
      <c r="K1009">
        <f>J1009*Weighting!$W$25</f>
        <v>0</v>
      </c>
      <c r="M1009" s="14"/>
    </row>
    <row r="1010" spans="1:25" x14ac:dyDescent="0.25">
      <c r="O1010"/>
      <c r="P1010"/>
      <c r="Q1010"/>
      <c r="R1010"/>
    </row>
    <row r="1011" spans="1:25" ht="23.25" x14ac:dyDescent="0.35">
      <c r="A1011" s="21" t="s">
        <v>0</v>
      </c>
      <c r="B1011" s="21">
        <f>IFERROR(VLOOKUP(C1011,'Data Transformation'!$L$6:$M$426,2,FALSE),"")</f>
        <v>42</v>
      </c>
      <c r="C1011" s="21">
        <f>C987+1</f>
        <v>42</v>
      </c>
      <c r="D1011" s="21"/>
      <c r="E1011" s="21"/>
      <c r="F1011" s="21"/>
      <c r="G1011" s="21"/>
      <c r="H1011" s="22"/>
      <c r="I1011" s="22"/>
      <c r="J1011" s="22"/>
      <c r="K1011" s="21"/>
      <c r="L1011" s="21">
        <f>B1011</f>
        <v>42</v>
      </c>
      <c r="M1011" s="23">
        <f>INDEX('Data Transformation'!$O$4:$O$424,MATCH($B1011,'Data Transformation'!$M$4:$M$424,0),MATCH($M$2,'Data Transformation'!$O$3,0))</f>
        <v>19</v>
      </c>
      <c r="N1011" s="27">
        <f>IF('Input and Summary Results'!$J$16="minimum",'Bin Analysis'!X1012/(M1011-1),'Bin Analysis'!Y1011/('Bin Analysis'!M1011-1))</f>
        <v>0</v>
      </c>
      <c r="O1011" s="27">
        <f>IF(M1011=FALSE,NA(),(VLOOKUP(1,C1014:K1033,4,FALSE))/(M1011-1))</f>
        <v>0.3888888888888889</v>
      </c>
      <c r="P1011" s="27">
        <f>IF(M1011=FALSE,NA(),SUM(J1014:J1033)/Weighting!$S$5)</f>
        <v>0.7</v>
      </c>
      <c r="Q1011" s="27">
        <f>IF(M1011=FALSE,NA(),SUM(K1014:K1033)/Weighting!$S$6)</f>
        <v>0.65217391304347827</v>
      </c>
      <c r="R1011" s="27">
        <f>IF(M1011=FALSE,NA(),(VLOOKUP(1,G1014:K1033,3,FALSE))/(M1011-1))</f>
        <v>5.5555555555555552E-2</v>
      </c>
      <c r="S1011" s="22" t="str">
        <f>IF(M1011=FALSE,NA(),IF(SUM(J1014:J1033)=2,"yes","no"))</f>
        <v>no</v>
      </c>
      <c r="X1011" s="2" cm="2">
        <f t="array" ref="X1011:X1012">FREQUENCY(IF('Data Transformation'!$B$425:$B$6424='Bin Analysis'!L1011,'Data Transformation'!$G$425:$G$6424),'Data Transformation'!$U$11)</f>
        <v>18</v>
      </c>
      <c r="Y1011" s="2" cm="2">
        <f t="array" ref="Y1011:Y1012">FREQUENCY(IF('Data Transformation'!$B$425:$B$6424='Bin Analysis'!L1011,'Data Transformation'!$G$425:$G$6424),'Data Transformation'!$U$12)</f>
        <v>11</v>
      </c>
    </row>
    <row r="1012" spans="1:25" x14ac:dyDescent="0.25">
      <c r="A1012" s="14" t="s">
        <v>66</v>
      </c>
      <c r="B1012" t="s">
        <v>47</v>
      </c>
      <c r="C1012" t="s">
        <v>5</v>
      </c>
      <c r="D1012" t="s">
        <v>99</v>
      </c>
      <c r="E1012" t="s">
        <v>100</v>
      </c>
      <c r="F1012" t="s">
        <v>101</v>
      </c>
      <c r="G1012" t="s">
        <v>69</v>
      </c>
      <c r="H1012" t="s">
        <v>31</v>
      </c>
      <c r="I1012" t="s">
        <v>32</v>
      </c>
      <c r="J1012" t="s">
        <v>46</v>
      </c>
      <c r="K1012" s="14" t="s">
        <v>45</v>
      </c>
      <c r="M1012" s="14"/>
      <c r="X1012" s="2">
        <v>0</v>
      </c>
      <c r="Y1012" s="2">
        <v>7</v>
      </c>
    </row>
    <row r="1013" spans="1:25" x14ac:dyDescent="0.25">
      <c r="A1013" s="32"/>
      <c r="D1013" t="b">
        <f>IF(C1013=1,'Data Transformation'!$G$3+0.5*'Data Transformation'!$W$25,IF(C1014=1,D1014-'Data Transformation'!$W$25,FALSE))</f>
        <v>0</v>
      </c>
      <c r="E1013" t="str">
        <f t="array" ref="E1013">IF(ISLOGICAL(D1013),"",FREQUENCY(IF('Data Transformation'!$B$425:$B$8425='Bin Analysis'!$B1011,'Data Transformation'!$G$425:$G$8425),D1013))</f>
        <v/>
      </c>
      <c r="F1013" t="str">
        <f>IF(ISLOGICAL(D1013),"",E1013-E1012)</f>
        <v/>
      </c>
      <c r="M1013" s="14"/>
    </row>
    <row r="1014" spans="1:25" x14ac:dyDescent="0.25">
      <c r="A1014" s="32">
        <f>IF(Weighting!$P$6&gt;0,B1014,"")</f>
        <v>0.32100000000000001</v>
      </c>
      <c r="B1014">
        <f>Weighting!$C$6</f>
        <v>0.32100000000000001</v>
      </c>
      <c r="C1014">
        <f>Weighting!$F$6</f>
        <v>0</v>
      </c>
      <c r="D1014" t="b">
        <f>IF(C1014=1,'Data Transformation'!$G$3+0.5*'Data Transformation'!$W$25,IF(C1015=1,D1015-'Data Transformation'!$W$25,FALSE))</f>
        <v>0</v>
      </c>
      <c r="E1014" t="str">
        <f t="array" ref="E1014">IF(ISLOGICAL(D1014),"",FREQUENCY(IF('Data Transformation'!$B$425:$B$8425='Bin Analysis'!$B1011,'Data Transformation'!$G$425:$G$8425),D1014))</f>
        <v/>
      </c>
      <c r="F1014" t="str">
        <f>IF(ISLOGICAL(D1014),"",E1014-E1013)</f>
        <v/>
      </c>
      <c r="G1014">
        <f>Weighting!$H$6</f>
        <v>1</v>
      </c>
      <c r="H1014">
        <f t="array" ref="H1014">FREQUENCY(IF('Data Transformation'!$B$4:$B$8425=B1011,'Data Transformation'!$G$4:$G$8425),'Bin Analysis'!$B1014)</f>
        <v>1</v>
      </c>
      <c r="I1014">
        <f>H1014-H1013</f>
        <v>1</v>
      </c>
      <c r="J1014">
        <f>IF(I1014=0,0,1)</f>
        <v>1</v>
      </c>
      <c r="K1014">
        <f>J1014*Weighting!$W$6</f>
        <v>1</v>
      </c>
      <c r="M1014" s="14"/>
    </row>
    <row r="1015" spans="1:25" x14ac:dyDescent="0.25">
      <c r="A1015" s="32">
        <f>IF(Weighting!$P$7&gt;0,B1015,"")</f>
        <v>0.45200000000000001</v>
      </c>
      <c r="B1015">
        <f>Weighting!$C$7</f>
        <v>0.45200000000000001</v>
      </c>
      <c r="C1015">
        <f>Weighting!$F$7</f>
        <v>0</v>
      </c>
      <c r="D1015" t="b">
        <f>IF(C1015=1,'Data Transformation'!$G$3+0.5*'Data Transformation'!$W$25,IF(C1016=1,D1016-'Data Transformation'!$W$25,FALSE))</f>
        <v>0</v>
      </c>
      <c r="E1015" t="str">
        <f t="array" ref="E1015">IF(ISLOGICAL(D1015),"",FREQUENCY(IF('Data Transformation'!$B$425:$B$8425='Bin Analysis'!$B1011,'Data Transformation'!$G$425:$G$8425),D1015))</f>
        <v/>
      </c>
      <c r="F1015" t="str">
        <f t="shared" ref="F1015:F1033" si="126">IF(ISLOGICAL(D1015),"",E1015-E1014)</f>
        <v/>
      </c>
      <c r="G1015">
        <f>Weighting!$H$7</f>
        <v>0</v>
      </c>
      <c r="H1015">
        <f t="array" ref="H1015">FREQUENCY(IF('Data Transformation'!$B$4:$B$8425=B1011,'Data Transformation'!$G$4:$G$8425),'Bin Analysis'!$B1015)</f>
        <v>4</v>
      </c>
      <c r="I1015">
        <f t="shared" ref="I1015:I1033" si="127">H1015-H1014</f>
        <v>3</v>
      </c>
      <c r="J1015">
        <f>IF(I1015=0,0,1)</f>
        <v>1</v>
      </c>
      <c r="K1015">
        <f>J1015*Weighting!$W$7</f>
        <v>2</v>
      </c>
      <c r="M1015" s="14"/>
    </row>
    <row r="1016" spans="1:25" x14ac:dyDescent="0.25">
      <c r="A1016" s="32">
        <f>IF(Weighting!$P$8&gt;0,B1016,"")</f>
        <v>0.58299999999999996</v>
      </c>
      <c r="B1016">
        <f>Weighting!$C$8</f>
        <v>0.58299999999999996</v>
      </c>
      <c r="C1016">
        <f>Weighting!$F$8</f>
        <v>0</v>
      </c>
      <c r="D1016" t="b">
        <f>IF(C1016=1,'Data Transformation'!$G$3+0.5*'Data Transformation'!$W$25,IF(C1017=1,D1017-'Data Transformation'!$W$25,FALSE))</f>
        <v>0</v>
      </c>
      <c r="E1016" t="str">
        <f t="array" ref="E1016">IF(ISLOGICAL(D1016),"",FREQUENCY(IF('Data Transformation'!$B$425:$B$8425='Bin Analysis'!$B1011,'Data Transformation'!$G$425:$G$8425),D1016))</f>
        <v/>
      </c>
      <c r="F1016" t="str">
        <f t="shared" si="126"/>
        <v/>
      </c>
      <c r="G1016">
        <f>Weighting!$H$8</f>
        <v>0</v>
      </c>
      <c r="H1016">
        <f t="array" ref="H1016">FREQUENCY(IF('Data Transformation'!$B$4:$B$8425=B1011,'Data Transformation'!$G$4:$G$8425),'Bin Analysis'!$B1016)</f>
        <v>5</v>
      </c>
      <c r="I1016">
        <f t="shared" si="127"/>
        <v>1</v>
      </c>
      <c r="J1016">
        <f t="shared" ref="J1016:J1033" si="128">IF(I1016=0,0,1)</f>
        <v>1</v>
      </c>
      <c r="K1016">
        <f>J1016*Weighting!$W$8</f>
        <v>3</v>
      </c>
      <c r="M1016" s="14"/>
    </row>
    <row r="1017" spans="1:25" x14ac:dyDescent="0.25">
      <c r="A1017" s="32">
        <f>IF(Weighting!$P$9&gt;0,B1017,"")</f>
        <v>0.71399999999999997</v>
      </c>
      <c r="B1017" s="50">
        <f>Weighting!$C$9</f>
        <v>0.71399999999999997</v>
      </c>
      <c r="C1017">
        <f>Weighting!$F$9</f>
        <v>0</v>
      </c>
      <c r="D1017" t="b">
        <f>IF(C1017=1,'Data Transformation'!$G$3+0.5*'Data Transformation'!$W$25,IF(C1018=1,D1018-'Data Transformation'!$W$25,FALSE))</f>
        <v>0</v>
      </c>
      <c r="E1017" t="str">
        <f t="array" ref="E1017">IF(ISLOGICAL(D1017),"",FREQUENCY(IF('Data Transformation'!$B$425:$B$8425='Bin Analysis'!$B1011,'Data Transformation'!$G$425:$G$8425),D1017))</f>
        <v/>
      </c>
      <c r="F1017" t="str">
        <f t="shared" si="126"/>
        <v/>
      </c>
      <c r="G1017">
        <f>Weighting!$H$9</f>
        <v>0</v>
      </c>
      <c r="H1017">
        <f t="array" ref="H1017">FREQUENCY(IF('Data Transformation'!$B$4:$B$8425=B1011,'Data Transformation'!$G$4:$G$8425),'Bin Analysis'!$B1017)</f>
        <v>6</v>
      </c>
      <c r="I1017">
        <f t="shared" si="127"/>
        <v>1</v>
      </c>
      <c r="J1017">
        <f t="shared" si="128"/>
        <v>1</v>
      </c>
      <c r="K1017">
        <f>J1017*Weighting!$W$9</f>
        <v>3</v>
      </c>
      <c r="M1017" s="14"/>
    </row>
    <row r="1018" spans="1:25" x14ac:dyDescent="0.25">
      <c r="A1018" s="32">
        <f>IF(Weighting!$P$10&gt;0,B1018,"")</f>
        <v>0.84499999999999997</v>
      </c>
      <c r="B1018">
        <f>Weighting!$C$10</f>
        <v>0.84499999999999997</v>
      </c>
      <c r="C1018">
        <f>Weighting!$F$10</f>
        <v>0</v>
      </c>
      <c r="D1018" t="b">
        <f>IF(C1018=1,'Data Transformation'!$G$3+0.5*'Data Transformation'!$W$25,IF(C1019=1,D1019-'Data Transformation'!$W$25,FALSE))</f>
        <v>0</v>
      </c>
      <c r="E1018" t="str">
        <f t="array" ref="E1018">IF(ISLOGICAL(D1018),"",FREQUENCY(IF('Data Transformation'!$B$425:$B$8425='Bin Analysis'!$B1011,'Data Transformation'!$G$425:$G$8425),D1018))</f>
        <v/>
      </c>
      <c r="F1018" t="str">
        <f t="shared" si="126"/>
        <v/>
      </c>
      <c r="G1018">
        <f>Weighting!$H$10</f>
        <v>0</v>
      </c>
      <c r="H1018">
        <f t="array" ref="H1018">FREQUENCY(IF('Data Transformation'!$B$4:$B$8425=B1011,'Data Transformation'!$G$4:$G$8425),'Bin Analysis'!$B1018)</f>
        <v>10</v>
      </c>
      <c r="I1018">
        <f t="shared" si="127"/>
        <v>4</v>
      </c>
      <c r="J1018">
        <f t="shared" si="128"/>
        <v>1</v>
      </c>
      <c r="K1018">
        <f>J1018*Weighting!$W$10</f>
        <v>3</v>
      </c>
      <c r="M1018" s="14"/>
    </row>
    <row r="1019" spans="1:25" x14ac:dyDescent="0.25">
      <c r="A1019" s="32">
        <f>IF(Weighting!$P$11&gt;0,B1019,"")</f>
        <v>0.97599999999999998</v>
      </c>
      <c r="B1019">
        <f>Weighting!$C$11</f>
        <v>0.97599999999999998</v>
      </c>
      <c r="C1019">
        <f>Weighting!$F$11</f>
        <v>0</v>
      </c>
      <c r="D1019">
        <f>IF(C1019=1,'Data Transformation'!$G$3+0.5*'Data Transformation'!$W$25,IF(C1020=1,D1020-'Data Transformation'!$W$25,FALSE))</f>
        <v>0.86899999999999999</v>
      </c>
      <c r="E1019">
        <f t="array" ref="E1019">IF(ISLOGICAL(D1019),"",FREQUENCY(IF('Data Transformation'!$B$425:$B$8425='Bin Analysis'!$B1011,'Data Transformation'!$G$425:$G$8425),D1019))</f>
        <v>11</v>
      </c>
      <c r="F1019" t="e">
        <f t="shared" si="126"/>
        <v>#VALUE!</v>
      </c>
      <c r="G1019">
        <f>Weighting!$H$11</f>
        <v>0</v>
      </c>
      <c r="H1019">
        <f t="array" ref="H1019">FREQUENCY(IF('Data Transformation'!$B$4:$B$8425=B1011,'Data Transformation'!$G$4:$G$8425),'Bin Analysis'!$B1019)</f>
        <v>13</v>
      </c>
      <c r="I1019">
        <f t="shared" si="127"/>
        <v>3</v>
      </c>
      <c r="J1019">
        <f t="shared" si="128"/>
        <v>1</v>
      </c>
      <c r="K1019">
        <f>J1019*Weighting!$W$11</f>
        <v>2</v>
      </c>
      <c r="M1019" s="14"/>
    </row>
    <row r="1020" spans="1:25" x14ac:dyDescent="0.25">
      <c r="A1020" s="32">
        <f>IF(Weighting!$P$12&gt;0,B1020,"")</f>
        <v>1.107</v>
      </c>
      <c r="B1020">
        <f>Weighting!$C$12</f>
        <v>1.107</v>
      </c>
      <c r="C1020">
        <f>Weighting!$F$12</f>
        <v>1</v>
      </c>
      <c r="D1020">
        <f>IF(C1020=1,'Data Transformation'!$G$3+0.5*'Data Transformation'!$W$25,IF(C1021=1,D1021-'Data Transformation'!$W$25,FALSE))</f>
        <v>1.131</v>
      </c>
      <c r="E1020">
        <f t="array" ref="E1020">IF(ISLOGICAL(D1020),"",FREQUENCY(IF('Data Transformation'!$B$425:$B$8425='Bin Analysis'!$B1011,'Data Transformation'!$G$425:$G$8425),D1020))</f>
        <v>18</v>
      </c>
      <c r="F1020">
        <f t="shared" si="126"/>
        <v>7</v>
      </c>
      <c r="G1020">
        <f>Weighting!$H$12</f>
        <v>0</v>
      </c>
      <c r="H1020">
        <f t="array" ref="H1020">FREQUENCY(IF('Data Transformation'!$B$4:$B$8425=B1011,'Data Transformation'!$G$4:$G$8425),'Bin Analysis'!$B1020)</f>
        <v>19</v>
      </c>
      <c r="I1020">
        <f t="shared" si="127"/>
        <v>6</v>
      </c>
      <c r="J1020">
        <f t="shared" si="128"/>
        <v>1</v>
      </c>
      <c r="K1020">
        <f>J1020*Weighting!$W$12</f>
        <v>1</v>
      </c>
      <c r="M1020" s="14"/>
    </row>
    <row r="1021" spans="1:25" x14ac:dyDescent="0.25">
      <c r="A1021" s="32">
        <f>IF(Weighting!$P$13&gt;0,B1021,"")</f>
        <v>1.238</v>
      </c>
      <c r="B1021">
        <f>Weighting!$C$13</f>
        <v>1.238</v>
      </c>
      <c r="C1021">
        <f>Weighting!$F$13</f>
        <v>0</v>
      </c>
      <c r="D1021" t="b">
        <f>IF(C1021=1,'Data Transformation'!$G$3+0.5*'Data Transformation'!$W$25,IF(C1022=1,D1022-'Data Transformation'!$W$25,FALSE))</f>
        <v>0</v>
      </c>
      <c r="E1021" t="str">
        <f t="array" ref="E1021">IF(ISLOGICAL(D1021),"",FREQUENCY(IF('Data Transformation'!$B$425:$B$8425='Bin Analysis'!$B1011,'Data Transformation'!$G$425:$G$8425),D1021))</f>
        <v/>
      </c>
      <c r="F1021" t="str">
        <f t="shared" si="126"/>
        <v/>
      </c>
      <c r="G1021">
        <f>Weighting!$H$13</f>
        <v>0</v>
      </c>
      <c r="H1021">
        <f t="array" ref="H1021">FREQUENCY(IF('Data Transformation'!$B$4:$B$8425=B1011,'Data Transformation'!$G$4:$G$8425),'Bin Analysis'!$B1021)</f>
        <v>19</v>
      </c>
      <c r="I1021">
        <f t="shared" si="127"/>
        <v>0</v>
      </c>
      <c r="J1021">
        <f t="shared" si="128"/>
        <v>0</v>
      </c>
      <c r="K1021">
        <f>J1021*Weighting!$W$13</f>
        <v>0</v>
      </c>
      <c r="M1021" s="14"/>
    </row>
    <row r="1022" spans="1:25" x14ac:dyDescent="0.25">
      <c r="A1022" s="32">
        <f>IF(Weighting!$P$14&gt;0,B1022,"")</f>
        <v>1.369</v>
      </c>
      <c r="B1022">
        <f>Weighting!$C$14</f>
        <v>1.369</v>
      </c>
      <c r="C1022">
        <f>Weighting!$F$14</f>
        <v>0</v>
      </c>
      <c r="D1022" t="b">
        <f>IF(C1022=1,'Data Transformation'!$G$3+0.5*'Data Transformation'!$W$25,IF(C1023=1,D1023-'Data Transformation'!$W$25,FALSE))</f>
        <v>0</v>
      </c>
      <c r="E1022" t="str">
        <f t="array" ref="E1022">IF(ISLOGICAL(D1022),"",FREQUENCY(IF('Data Transformation'!$B$425:$B$8425='Bin Analysis'!$B1011,'Data Transformation'!$G$425:$G$8425),D1022))</f>
        <v/>
      </c>
      <c r="F1022" t="str">
        <f t="shared" si="126"/>
        <v/>
      </c>
      <c r="G1022">
        <f>Weighting!$H$14</f>
        <v>0</v>
      </c>
      <c r="H1022">
        <f t="array" ref="H1022">FREQUENCY(IF('Data Transformation'!$B$4:$B$8425=B1011,'Data Transformation'!$G$4:$G$8425),'Bin Analysis'!$B1022)</f>
        <v>19</v>
      </c>
      <c r="I1022">
        <f t="shared" si="127"/>
        <v>0</v>
      </c>
      <c r="J1022">
        <f t="shared" si="128"/>
        <v>0</v>
      </c>
      <c r="K1022">
        <f>J1022*Weighting!$W$14</f>
        <v>0</v>
      </c>
      <c r="M1022" s="14"/>
    </row>
    <row r="1023" spans="1:25" x14ac:dyDescent="0.25">
      <c r="A1023" s="32">
        <f>IF(Weighting!$P$15&gt;0,B1023,"")</f>
        <v>1.5000009999999999</v>
      </c>
      <c r="B1023">
        <f>Weighting!$C$15</f>
        <v>1.5000009999999999</v>
      </c>
      <c r="C1023">
        <f>Weighting!$F$15</f>
        <v>0</v>
      </c>
      <c r="D1023" t="b">
        <f>IF(C1023=1,'Data Transformation'!$G$3+0.5*'Data Transformation'!$W$25,IF(C1024=1,D1024-'Data Transformation'!$W$25,FALSE))</f>
        <v>0</v>
      </c>
      <c r="E1023" t="str">
        <f t="array" ref="E1023">IF(ISLOGICAL(D1023),"",FREQUENCY(IF('Data Transformation'!$B$425:$B$8425='Bin Analysis'!$B1011,'Data Transformation'!$G$425:$G$8425),D1023))</f>
        <v/>
      </c>
      <c r="F1023" t="str">
        <f t="shared" si="126"/>
        <v/>
      </c>
      <c r="G1023">
        <f>Weighting!$H$15</f>
        <v>0</v>
      </c>
      <c r="H1023">
        <f t="array" ref="H1023">FREQUENCY(IF('Data Transformation'!$B$4:$B$8425=B1011,'Data Transformation'!$G$4:$G$8425),'Bin Analysis'!$B1023)</f>
        <v>19</v>
      </c>
      <c r="I1023">
        <f t="shared" si="127"/>
        <v>0</v>
      </c>
      <c r="J1023">
        <f t="shared" si="128"/>
        <v>0</v>
      </c>
      <c r="K1023">
        <f>J1023*Weighting!$W$15</f>
        <v>0</v>
      </c>
      <c r="M1023" s="14"/>
    </row>
    <row r="1024" spans="1:25" x14ac:dyDescent="0.25">
      <c r="A1024" s="32" t="str">
        <f>IF(Weighting!$P$16&gt;0,B1024,"")</f>
        <v/>
      </c>
      <c r="B1024">
        <f>Weighting!$C$16</f>
        <v>1.631</v>
      </c>
      <c r="C1024">
        <f>Weighting!$F$16</f>
        <v>0</v>
      </c>
      <c r="D1024" t="b">
        <f>IF(C1024=1,'Data Transformation'!$G$3+0.5*'Data Transformation'!$W$25,IF(C1025=1,D1025-'Data Transformation'!$W$25,FALSE))</f>
        <v>0</v>
      </c>
      <c r="E1024" t="str">
        <f t="array" ref="E1024">IF(ISLOGICAL(D1024),"",FREQUENCY(IF('Data Transformation'!$B$425:$B$8425='Bin Analysis'!$B1011,'Data Transformation'!$G$425:$G$8425),D1024))</f>
        <v/>
      </c>
      <c r="F1024" t="str">
        <f t="shared" si="126"/>
        <v/>
      </c>
      <c r="G1024">
        <f>Weighting!$H$16</f>
        <v>0</v>
      </c>
      <c r="H1024">
        <f t="array" ref="H1024">FREQUENCY(IF('Data Transformation'!$B$4:$B$8425=B1011,'Data Transformation'!$G$4:$G$8425),'Bin Analysis'!$B1024)</f>
        <v>19</v>
      </c>
      <c r="I1024">
        <f t="shared" si="127"/>
        <v>0</v>
      </c>
      <c r="J1024">
        <f t="shared" si="128"/>
        <v>0</v>
      </c>
      <c r="K1024">
        <f>J1024*Weighting!$W$16</f>
        <v>0</v>
      </c>
      <c r="M1024" s="14"/>
    </row>
    <row r="1025" spans="1:25" x14ac:dyDescent="0.25">
      <c r="A1025" s="32" t="str">
        <f>IF(Weighting!$P$17&gt;0,B1025,"")</f>
        <v/>
      </c>
      <c r="B1025">
        <f>Weighting!$C$17</f>
        <v>1.762</v>
      </c>
      <c r="C1025">
        <f>Weighting!$F$17</f>
        <v>0</v>
      </c>
      <c r="D1025" t="b">
        <f>IF(C1025=1,'Data Transformation'!$G$3+0.5*'Data Transformation'!$W$25,IF(C1026=1,D1026-'Data Transformation'!$W$25,FALSE))</f>
        <v>0</v>
      </c>
      <c r="E1025" t="str">
        <f t="array" ref="E1025">IF(ISLOGICAL(D1025),"",FREQUENCY(IF('Data Transformation'!$B$425:$B$8425='Bin Analysis'!$B1011,'Data Transformation'!$G$425:$G$8425),D1025))</f>
        <v/>
      </c>
      <c r="F1025" t="str">
        <f t="shared" si="126"/>
        <v/>
      </c>
      <c r="G1025">
        <f>Weighting!$H$17</f>
        <v>0</v>
      </c>
      <c r="H1025">
        <f t="array" ref="H1025">FREQUENCY(IF('Data Transformation'!$B$4:$B$8425=B1011,'Data Transformation'!$G$4:$G$8425),'Bin Analysis'!$B1025)</f>
        <v>19</v>
      </c>
      <c r="I1025">
        <f t="shared" si="127"/>
        <v>0</v>
      </c>
      <c r="J1025">
        <f t="shared" si="128"/>
        <v>0</v>
      </c>
      <c r="K1025">
        <f>J1025*Weighting!$W$17</f>
        <v>0</v>
      </c>
      <c r="M1025" s="14"/>
    </row>
    <row r="1026" spans="1:25" x14ac:dyDescent="0.25">
      <c r="A1026" s="32" t="str">
        <f>IF(Weighting!$P$18&gt;0,B1026,"")</f>
        <v/>
      </c>
      <c r="B1026">
        <f>Weighting!$C$18</f>
        <v>1.893</v>
      </c>
      <c r="C1026">
        <f>Weighting!$F$18</f>
        <v>0</v>
      </c>
      <c r="D1026" t="b">
        <f>IF(C1026=1,'Data Transformation'!$G$3+0.5*'Data Transformation'!$W$25,IF(C1027=1,D1027-'Data Transformation'!$W$25,FALSE))</f>
        <v>0</v>
      </c>
      <c r="E1026" t="str">
        <f t="array" ref="E1026">IF(ISLOGICAL(D1026),"",FREQUENCY(IF('Data Transformation'!$B$425:$B$8425='Bin Analysis'!$B1011,'Data Transformation'!$G$425:$G$8425),D1026))</f>
        <v/>
      </c>
      <c r="F1026" t="str">
        <f t="shared" si="126"/>
        <v/>
      </c>
      <c r="G1026">
        <f>Weighting!$H$18</f>
        <v>0</v>
      </c>
      <c r="H1026">
        <f t="array" ref="H1026">FREQUENCY(IF('Data Transformation'!$B$4:$B$8425=B1011,'Data Transformation'!$G$4:$G$8425),'Bin Analysis'!$B1026)</f>
        <v>19</v>
      </c>
      <c r="I1026">
        <f t="shared" si="127"/>
        <v>0</v>
      </c>
      <c r="J1026">
        <f t="shared" si="128"/>
        <v>0</v>
      </c>
      <c r="K1026">
        <f>J1026*Weighting!$W$18</f>
        <v>0</v>
      </c>
      <c r="M1026" s="14"/>
    </row>
    <row r="1027" spans="1:25" x14ac:dyDescent="0.25">
      <c r="A1027" s="32" t="str">
        <f>IF(Weighting!$P$19&gt;0,B1027,"")</f>
        <v/>
      </c>
      <c r="B1027">
        <f>Weighting!$C$19</f>
        <v>2.024</v>
      </c>
      <c r="C1027">
        <f>Weighting!$F$19</f>
        <v>0</v>
      </c>
      <c r="D1027" t="b">
        <f>IF(C1027=1,'Data Transformation'!$G$3+0.5*'Data Transformation'!$W$25,IF(C1028=1,D1028-'Data Transformation'!$W$25,FALSE))</f>
        <v>0</v>
      </c>
      <c r="E1027" t="str">
        <f t="array" ref="E1027">IF(ISLOGICAL(D1027),"",FREQUENCY(IF('Data Transformation'!$B$425:$B$8425='Bin Analysis'!$B1011,'Data Transformation'!$G$425:$G$8425),D1027))</f>
        <v/>
      </c>
      <c r="F1027" t="str">
        <f t="shared" si="126"/>
        <v/>
      </c>
      <c r="G1027">
        <f>Weighting!$H$19</f>
        <v>0</v>
      </c>
      <c r="H1027">
        <f t="array" ref="H1027">FREQUENCY(IF('Data Transformation'!$B$4:$B$8425=B1011,'Data Transformation'!$G$4:$G$8425),'Bin Analysis'!$B1027)</f>
        <v>19</v>
      </c>
      <c r="I1027">
        <f t="shared" si="127"/>
        <v>0</v>
      </c>
      <c r="J1027">
        <f t="shared" si="128"/>
        <v>0</v>
      </c>
      <c r="K1027">
        <f>J1027*Weighting!$W$19</f>
        <v>0</v>
      </c>
      <c r="M1027" s="14"/>
    </row>
    <row r="1028" spans="1:25" x14ac:dyDescent="0.25">
      <c r="A1028" s="32" t="str">
        <f>IF(Weighting!$P$20&gt;0,B1028,"")</f>
        <v/>
      </c>
      <c r="B1028">
        <f>Weighting!$C$20</f>
        <v>2.1550000000000002</v>
      </c>
      <c r="C1028">
        <f>Weighting!$F$20</f>
        <v>0</v>
      </c>
      <c r="D1028" t="b">
        <f>IF(C1028=1,'Data Transformation'!$G$3+0.5*'Data Transformation'!$W$25,IF(C1029=1,D1029-'Data Transformation'!$W$25,FALSE))</f>
        <v>0</v>
      </c>
      <c r="E1028" t="str">
        <f t="array" ref="E1028">IF(ISLOGICAL(D1028),"",FREQUENCY(IF('Data Transformation'!$B$425:$B$8425='Bin Analysis'!$B1011,'Data Transformation'!$G$425:$G$8425),D1028))</f>
        <v/>
      </c>
      <c r="F1028" t="str">
        <f t="shared" si="126"/>
        <v/>
      </c>
      <c r="G1028">
        <f>Weighting!$H$20</f>
        <v>0</v>
      </c>
      <c r="H1028">
        <f t="array" ref="H1028">FREQUENCY(IF('Data Transformation'!$B$4:$B$8425=B1011,'Data Transformation'!$G$4:$G$8425),'Bin Analysis'!$B1028)</f>
        <v>19</v>
      </c>
      <c r="I1028">
        <f t="shared" si="127"/>
        <v>0</v>
      </c>
      <c r="J1028">
        <f t="shared" si="128"/>
        <v>0</v>
      </c>
      <c r="K1028">
        <f>J1028*Weighting!$W$20</f>
        <v>0</v>
      </c>
      <c r="M1028" s="14"/>
    </row>
    <row r="1029" spans="1:25" x14ac:dyDescent="0.25">
      <c r="A1029" s="32" t="str">
        <f>IF(Weighting!$P$21&gt;0,B1029,"")</f>
        <v/>
      </c>
      <c r="B1029">
        <f>Weighting!$C$21</f>
        <v>2.2860000000000005</v>
      </c>
      <c r="C1029">
        <f>Weighting!$F$21</f>
        <v>0</v>
      </c>
      <c r="D1029" t="b">
        <f>IF(C1029=1,'Data Transformation'!$G$3+0.5*'Data Transformation'!$W$25,IF(C1030=1,D1030-'Data Transformation'!$W$25,FALSE))</f>
        <v>0</v>
      </c>
      <c r="E1029" t="str">
        <f t="array" ref="E1029">IF(ISLOGICAL(D1029),"",FREQUENCY(IF('Data Transformation'!$B$425:$B$8425='Bin Analysis'!$B1011,'Data Transformation'!$G$425:$G$8425),D1029))</f>
        <v/>
      </c>
      <c r="F1029" t="str">
        <f t="shared" si="126"/>
        <v/>
      </c>
      <c r="G1029">
        <f>Weighting!$H$21</f>
        <v>0</v>
      </c>
      <c r="H1029">
        <f t="array" ref="H1029">FREQUENCY(IF('Data Transformation'!$B$4:$B$8425=B1011,'Data Transformation'!$G$4:$G$8425),'Bin Analysis'!$B1029)</f>
        <v>19</v>
      </c>
      <c r="I1029">
        <f t="shared" si="127"/>
        <v>0</v>
      </c>
      <c r="J1029">
        <f t="shared" si="128"/>
        <v>0</v>
      </c>
      <c r="K1029">
        <f>J1029*Weighting!$W$21</f>
        <v>0</v>
      </c>
      <c r="M1029" s="14"/>
    </row>
    <row r="1030" spans="1:25" x14ac:dyDescent="0.25">
      <c r="A1030" s="32" t="str">
        <f>IF(Weighting!$P$22&gt;0,B1030,"")</f>
        <v/>
      </c>
      <c r="B1030">
        <f>Weighting!$C$22</f>
        <v>2.4170000000000007</v>
      </c>
      <c r="C1030">
        <f>Weighting!$F$22</f>
        <v>0</v>
      </c>
      <c r="D1030" t="b">
        <f>IF(C1030=1,'Data Transformation'!$G$3+0.5*'Data Transformation'!$W$25,IF(C1031=1,D1031-'Data Transformation'!$W$25,FALSE))</f>
        <v>0</v>
      </c>
      <c r="E1030" t="str">
        <f t="array" ref="E1030">IF(ISLOGICAL(D1030),"",FREQUENCY(IF('Data Transformation'!$B$425:$B$8425='Bin Analysis'!$B1011,'Data Transformation'!$G$425:$G$8425),D1030))</f>
        <v/>
      </c>
      <c r="F1030" t="str">
        <f t="shared" si="126"/>
        <v/>
      </c>
      <c r="G1030">
        <f>Weighting!$H$22</f>
        <v>0</v>
      </c>
      <c r="H1030">
        <f t="array" ref="H1030">FREQUENCY(IF('Data Transformation'!$B$4:$B$8425=B1011,'Data Transformation'!$G$4:$G$8425),'Bin Analysis'!$B1030)</f>
        <v>19</v>
      </c>
      <c r="I1030">
        <f t="shared" si="127"/>
        <v>0</v>
      </c>
      <c r="J1030">
        <f t="shared" si="128"/>
        <v>0</v>
      </c>
      <c r="K1030">
        <f>J1030*Weighting!$W$22</f>
        <v>0</v>
      </c>
      <c r="M1030" s="14"/>
    </row>
    <row r="1031" spans="1:25" x14ac:dyDescent="0.25">
      <c r="A1031" s="32" t="str">
        <f>IF(Weighting!$P$23&gt;0,B1031,"")</f>
        <v/>
      </c>
      <c r="B1031">
        <f>Weighting!$C$23</f>
        <v>2.5480000000000009</v>
      </c>
      <c r="C1031">
        <f>Weighting!$F$23</f>
        <v>0</v>
      </c>
      <c r="D1031" t="b">
        <f>IF(C1031=1,'Data Transformation'!$G$3+0.5*'Data Transformation'!$W$25,IF(C1032=1,D1032-'Data Transformation'!$W$25,FALSE))</f>
        <v>0</v>
      </c>
      <c r="E1031" t="str">
        <f t="array" ref="E1031">IF(ISLOGICAL(D1031),"",FREQUENCY(IF('Data Transformation'!$B$425:$B$8425='Bin Analysis'!$B1011,'Data Transformation'!$G$425:$G$8425),D1031))</f>
        <v/>
      </c>
      <c r="F1031" t="str">
        <f t="shared" si="126"/>
        <v/>
      </c>
      <c r="G1031">
        <f>Weighting!$H$23</f>
        <v>0</v>
      </c>
      <c r="H1031">
        <f t="array" ref="H1031">FREQUENCY(IF('Data Transformation'!$B$4:$B$8425=B1011,'Data Transformation'!$G$4:$G$8425),'Bin Analysis'!$B1031)</f>
        <v>19</v>
      </c>
      <c r="I1031">
        <f t="shared" si="127"/>
        <v>0</v>
      </c>
      <c r="J1031">
        <f t="shared" si="128"/>
        <v>0</v>
      </c>
      <c r="K1031">
        <f>J1031*Weighting!$W$23</f>
        <v>0</v>
      </c>
      <c r="M1031" s="14"/>
    </row>
    <row r="1032" spans="1:25" x14ac:dyDescent="0.25">
      <c r="A1032" s="32" t="str">
        <f>IF(Weighting!$P$24&gt;0,B1032,"")</f>
        <v/>
      </c>
      <c r="B1032">
        <f>Weighting!$C$24</f>
        <v>2.6790000000000012</v>
      </c>
      <c r="C1032">
        <f>Weighting!$F$24</f>
        <v>0</v>
      </c>
      <c r="D1032" t="b">
        <f>IF(C1032=1,'Data Transformation'!$G$3+0.5*'Data Transformation'!$W$25,IF(C1033=1,D1033-'Data Transformation'!$W$25,FALSE))</f>
        <v>0</v>
      </c>
      <c r="E1032" t="str">
        <f t="array" ref="E1032">IF(ISLOGICAL(D1032),"",FREQUENCY(IF('Data Transformation'!$B$425:$B$8425='Bin Analysis'!$B1011,'Data Transformation'!$G$425:$G$8425),D1032))</f>
        <v/>
      </c>
      <c r="F1032" t="str">
        <f t="shared" si="126"/>
        <v/>
      </c>
      <c r="G1032">
        <f>Weighting!$H$24</f>
        <v>0</v>
      </c>
      <c r="H1032">
        <f t="array" ref="H1032">FREQUENCY(IF('Data Transformation'!$B$4:$B$8425=B1011,'Data Transformation'!$G$4:$G$8425),'Bin Analysis'!$B1032)</f>
        <v>19</v>
      </c>
      <c r="I1032">
        <f t="shared" si="127"/>
        <v>0</v>
      </c>
      <c r="J1032">
        <f t="shared" si="128"/>
        <v>0</v>
      </c>
      <c r="K1032">
        <f>J1032*Weighting!$W$24</f>
        <v>0</v>
      </c>
      <c r="M1032" s="14"/>
    </row>
    <row r="1033" spans="1:25" x14ac:dyDescent="0.25">
      <c r="A1033" s="32" t="str">
        <f>IF(Weighting!$P$25&gt;0,B1033,"")</f>
        <v/>
      </c>
      <c r="B1033">
        <f>Weighting!$C$25</f>
        <v>2.8100000000000014</v>
      </c>
      <c r="C1033">
        <f>Weighting!$F$25</f>
        <v>0</v>
      </c>
      <c r="D1033" t="b">
        <f>IF(C1033=1,'Data Transformation'!$G$3+0.5*'Data Transformation'!$W$25,IF(C1034=1,D1034-'Data Transformation'!$W$25,FALSE))</f>
        <v>0</v>
      </c>
      <c r="E1033" t="str">
        <f t="array" ref="E1033">IF(ISLOGICAL(D1033),"",FREQUENCY(IF('Data Transformation'!$B$425:$B$8425='Bin Analysis'!$B1011,'Data Transformation'!$G$425:$G$8425),D1033))</f>
        <v/>
      </c>
      <c r="F1033" t="str">
        <f t="shared" si="126"/>
        <v/>
      </c>
      <c r="G1033">
        <f>Weighting!$H$25</f>
        <v>0</v>
      </c>
      <c r="H1033">
        <f t="array" ref="H1033">FREQUENCY(IF('Data Transformation'!$B$4:$B$8425=B1011,'Data Transformation'!$G$4:$G$8425),'Bin Analysis'!$B1033)</f>
        <v>19</v>
      </c>
      <c r="I1033">
        <f t="shared" si="127"/>
        <v>0</v>
      </c>
      <c r="J1033">
        <f t="shared" si="128"/>
        <v>0</v>
      </c>
      <c r="K1033">
        <f>J1033*Weighting!$W$25</f>
        <v>0</v>
      </c>
      <c r="M1033" s="14"/>
    </row>
    <row r="1034" spans="1:25" x14ac:dyDescent="0.25">
      <c r="O1034"/>
      <c r="P1034"/>
      <c r="Q1034"/>
      <c r="R1034"/>
    </row>
    <row r="1035" spans="1:25" ht="23.25" x14ac:dyDescent="0.35">
      <c r="A1035" s="21" t="s">
        <v>0</v>
      </c>
      <c r="B1035" s="21">
        <f>IFERROR(VLOOKUP(C1035,'Data Transformation'!$L$6:$M$426,2,FALSE),"")</f>
        <v>43</v>
      </c>
      <c r="C1035" s="21">
        <f>C1011+1</f>
        <v>43</v>
      </c>
      <c r="D1035" s="21"/>
      <c r="E1035" s="21"/>
      <c r="F1035" s="21"/>
      <c r="G1035" s="21"/>
      <c r="H1035" s="22"/>
      <c r="I1035" s="22"/>
      <c r="J1035" s="22"/>
      <c r="K1035" s="21"/>
      <c r="L1035" s="21">
        <f>B1035</f>
        <v>43</v>
      </c>
      <c r="M1035" s="23">
        <f>INDEX('Data Transformation'!$O$4:$O$424,MATCH($B1035,'Data Transformation'!$M$4:$M$424,0),MATCH($M$2,'Data Transformation'!$O$3,0))</f>
        <v>11</v>
      </c>
      <c r="N1035" s="27">
        <f>IF('Input and Summary Results'!$J$16="minimum",'Bin Analysis'!X1036/(M1035-1),'Bin Analysis'!Y1035/('Bin Analysis'!M1035-1))</f>
        <v>0</v>
      </c>
      <c r="O1035" s="27">
        <f>IF(M1035=FALSE,NA(),(VLOOKUP(1,C1038:K1057,4,FALSE))/(M1035-1))</f>
        <v>1</v>
      </c>
      <c r="P1035" s="27">
        <f>IF(M1035=FALSE,NA(),SUM(J1038:J1057)/Weighting!$S$5)</f>
        <v>0.2</v>
      </c>
      <c r="Q1035" s="27">
        <f>IF(M1035=FALSE,NA(),SUM(K1038:K1057)/Weighting!$S$6)</f>
        <v>0.13043478260869565</v>
      </c>
      <c r="R1035" s="27">
        <f>IF(M1035=FALSE,NA(),(VLOOKUP(1,G1038:K1057,3,FALSE))/(M1035-1))</f>
        <v>0</v>
      </c>
      <c r="S1035" s="22" t="str">
        <f>IF(M1035=FALSE,NA(),IF(SUM(J1038:J1057)=2,"yes","no"))</f>
        <v>yes</v>
      </c>
      <c r="X1035" s="2" cm="2">
        <f t="array" ref="X1035:X1036">FREQUENCY(IF('Data Transformation'!$B$425:$B$6424='Bin Analysis'!L1035,'Data Transformation'!$G$425:$G$6424),'Data Transformation'!$U$11)</f>
        <v>10</v>
      </c>
      <c r="Y1035" s="2" cm="2">
        <f t="array" ref="Y1035:Y1036">FREQUENCY(IF('Data Transformation'!$B$425:$B$6424='Bin Analysis'!L1035,'Data Transformation'!$G$425:$G$6424),'Data Transformation'!$U$12)</f>
        <v>0</v>
      </c>
    </row>
    <row r="1036" spans="1:25" x14ac:dyDescent="0.25">
      <c r="A1036" s="14" t="s">
        <v>66</v>
      </c>
      <c r="B1036" t="s">
        <v>47</v>
      </c>
      <c r="C1036" t="s">
        <v>5</v>
      </c>
      <c r="D1036" t="s">
        <v>99</v>
      </c>
      <c r="E1036" t="s">
        <v>100</v>
      </c>
      <c r="F1036" t="s">
        <v>101</v>
      </c>
      <c r="G1036" t="s">
        <v>69</v>
      </c>
      <c r="H1036" t="s">
        <v>31</v>
      </c>
      <c r="I1036" t="s">
        <v>32</v>
      </c>
      <c r="J1036" t="s">
        <v>46</v>
      </c>
      <c r="K1036" s="14" t="s">
        <v>45</v>
      </c>
      <c r="M1036" s="14"/>
      <c r="X1036" s="2">
        <v>0</v>
      </c>
      <c r="Y1036" s="2">
        <v>10</v>
      </c>
    </row>
    <row r="1037" spans="1:25" x14ac:dyDescent="0.25">
      <c r="A1037" s="32"/>
      <c r="D1037" t="b">
        <f>IF(C1037=1,'Data Transformation'!$G$3+0.5*'Data Transformation'!$W$25,IF(C1038=1,D1038-'Data Transformation'!$W$25,FALSE))</f>
        <v>0</v>
      </c>
      <c r="E1037" t="str">
        <f t="array" ref="E1037">IF(ISLOGICAL(D1037),"",FREQUENCY(IF('Data Transformation'!$B$425:$B$8425='Bin Analysis'!$B1035,'Data Transformation'!$G$425:$G$8425),D1037))</f>
        <v/>
      </c>
      <c r="F1037" t="str">
        <f>IF(ISLOGICAL(D1037),"",E1037-E1036)</f>
        <v/>
      </c>
      <c r="M1037" s="14"/>
    </row>
    <row r="1038" spans="1:25" x14ac:dyDescent="0.25">
      <c r="A1038" s="32">
        <f>IF(Weighting!$P$6&gt;0,B1038,"")</f>
        <v>0.32100000000000001</v>
      </c>
      <c r="B1038">
        <f>Weighting!$C$6</f>
        <v>0.32100000000000001</v>
      </c>
      <c r="C1038">
        <f>Weighting!$F$6</f>
        <v>0</v>
      </c>
      <c r="D1038" t="b">
        <f>IF(C1038=1,'Data Transformation'!$G$3+0.5*'Data Transformation'!$W$25,IF(C1039=1,D1039-'Data Transformation'!$W$25,FALSE))</f>
        <v>0</v>
      </c>
      <c r="E1038" t="str">
        <f t="array" ref="E1038">IF(ISLOGICAL(D1038),"",FREQUENCY(IF('Data Transformation'!$B$425:$B$8425='Bin Analysis'!$B1035,'Data Transformation'!$G$425:$G$8425),D1038))</f>
        <v/>
      </c>
      <c r="F1038" t="str">
        <f>IF(ISLOGICAL(D1038),"",E1038-E1037)</f>
        <v/>
      </c>
      <c r="G1038">
        <f>Weighting!$H$6</f>
        <v>1</v>
      </c>
      <c r="H1038">
        <f t="array" ref="H1038">FREQUENCY(IF('Data Transformation'!$B$4:$B$8425=B1035,'Data Transformation'!$G$4:$G$8425),'Bin Analysis'!$B1038)</f>
        <v>0</v>
      </c>
      <c r="I1038">
        <f>H1038-H1037</f>
        <v>0</v>
      </c>
      <c r="J1038">
        <f>IF(I1038=0,0,1)</f>
        <v>0</v>
      </c>
      <c r="K1038">
        <f>J1038*Weighting!$W$6</f>
        <v>0</v>
      </c>
      <c r="M1038" s="14"/>
    </row>
    <row r="1039" spans="1:25" x14ac:dyDescent="0.25">
      <c r="A1039" s="32">
        <f>IF(Weighting!$P$7&gt;0,B1039,"")</f>
        <v>0.45200000000000001</v>
      </c>
      <c r="B1039">
        <f>Weighting!$C$7</f>
        <v>0.45200000000000001</v>
      </c>
      <c r="C1039">
        <f>Weighting!$F$7</f>
        <v>0</v>
      </c>
      <c r="D1039" t="b">
        <f>IF(C1039=1,'Data Transformation'!$G$3+0.5*'Data Transformation'!$W$25,IF(C1040=1,D1040-'Data Transformation'!$W$25,FALSE))</f>
        <v>0</v>
      </c>
      <c r="E1039" t="str">
        <f t="array" ref="E1039">IF(ISLOGICAL(D1039),"",FREQUENCY(IF('Data Transformation'!$B$425:$B$8425='Bin Analysis'!$B1035,'Data Transformation'!$G$425:$G$8425),D1039))</f>
        <v/>
      </c>
      <c r="F1039" t="str">
        <f t="shared" ref="F1039:F1057" si="129">IF(ISLOGICAL(D1039),"",E1039-E1038)</f>
        <v/>
      </c>
      <c r="G1039">
        <f>Weighting!$H$7</f>
        <v>0</v>
      </c>
      <c r="H1039">
        <f t="array" ref="H1039">FREQUENCY(IF('Data Transformation'!$B$4:$B$8425=B1035,'Data Transformation'!$G$4:$G$8425),'Bin Analysis'!$B1039)</f>
        <v>0</v>
      </c>
      <c r="I1039">
        <f t="shared" ref="I1039:I1057" si="130">H1039-H1038</f>
        <v>0</v>
      </c>
      <c r="J1039">
        <f>IF(I1039=0,0,1)</f>
        <v>0</v>
      </c>
      <c r="K1039">
        <f>J1039*Weighting!$W$7</f>
        <v>0</v>
      </c>
      <c r="M1039" s="14"/>
    </row>
    <row r="1040" spans="1:25" x14ac:dyDescent="0.25">
      <c r="A1040" s="32">
        <f>IF(Weighting!$P$8&gt;0,B1040,"")</f>
        <v>0.58299999999999996</v>
      </c>
      <c r="B1040">
        <f>Weighting!$C$8</f>
        <v>0.58299999999999996</v>
      </c>
      <c r="C1040">
        <f>Weighting!$F$8</f>
        <v>0</v>
      </c>
      <c r="D1040" t="b">
        <f>IF(C1040=1,'Data Transformation'!$G$3+0.5*'Data Transformation'!$W$25,IF(C1041=1,D1041-'Data Transformation'!$W$25,FALSE))</f>
        <v>0</v>
      </c>
      <c r="E1040" t="str">
        <f t="array" ref="E1040">IF(ISLOGICAL(D1040),"",FREQUENCY(IF('Data Transformation'!$B$425:$B$8425='Bin Analysis'!$B1035,'Data Transformation'!$G$425:$G$8425),D1040))</f>
        <v/>
      </c>
      <c r="F1040" t="str">
        <f t="shared" si="129"/>
        <v/>
      </c>
      <c r="G1040">
        <f>Weighting!$H$8</f>
        <v>0</v>
      </c>
      <c r="H1040">
        <f t="array" ref="H1040">FREQUENCY(IF('Data Transformation'!$B$4:$B$8425=B1035,'Data Transformation'!$G$4:$G$8425),'Bin Analysis'!$B1040)</f>
        <v>0</v>
      </c>
      <c r="I1040">
        <f t="shared" si="130"/>
        <v>0</v>
      </c>
      <c r="J1040">
        <f t="shared" ref="J1040:J1057" si="131">IF(I1040=0,0,1)</f>
        <v>0</v>
      </c>
      <c r="K1040">
        <f>J1040*Weighting!$W$8</f>
        <v>0</v>
      </c>
      <c r="M1040" s="14"/>
    </row>
    <row r="1041" spans="1:13" x14ac:dyDescent="0.25">
      <c r="A1041" s="32">
        <f>IF(Weighting!$P$9&gt;0,B1041,"")</f>
        <v>0.71399999999999997</v>
      </c>
      <c r="B1041" s="50">
        <f>Weighting!$C$9</f>
        <v>0.71399999999999997</v>
      </c>
      <c r="C1041">
        <f>Weighting!$F$9</f>
        <v>0</v>
      </c>
      <c r="D1041" t="b">
        <f>IF(C1041=1,'Data Transformation'!$G$3+0.5*'Data Transformation'!$W$25,IF(C1042=1,D1042-'Data Transformation'!$W$25,FALSE))</f>
        <v>0</v>
      </c>
      <c r="E1041" t="str">
        <f t="array" ref="E1041">IF(ISLOGICAL(D1041),"",FREQUENCY(IF('Data Transformation'!$B$425:$B$8425='Bin Analysis'!$B1035,'Data Transformation'!$G$425:$G$8425),D1041))</f>
        <v/>
      </c>
      <c r="F1041" t="str">
        <f t="shared" si="129"/>
        <v/>
      </c>
      <c r="G1041">
        <f>Weighting!$H$9</f>
        <v>0</v>
      </c>
      <c r="H1041">
        <f t="array" ref="H1041">FREQUENCY(IF('Data Transformation'!$B$4:$B$8425=B1035,'Data Transformation'!$G$4:$G$8425),'Bin Analysis'!$B1041)</f>
        <v>0</v>
      </c>
      <c r="I1041">
        <f t="shared" si="130"/>
        <v>0</v>
      </c>
      <c r="J1041">
        <f t="shared" si="131"/>
        <v>0</v>
      </c>
      <c r="K1041">
        <f>J1041*Weighting!$W$9</f>
        <v>0</v>
      </c>
      <c r="M1041" s="14"/>
    </row>
    <row r="1042" spans="1:13" x14ac:dyDescent="0.25">
      <c r="A1042" s="32">
        <f>IF(Weighting!$P$10&gt;0,B1042,"")</f>
        <v>0.84499999999999997</v>
      </c>
      <c r="B1042">
        <f>Weighting!$C$10</f>
        <v>0.84499999999999997</v>
      </c>
      <c r="C1042">
        <f>Weighting!$F$10</f>
        <v>0</v>
      </c>
      <c r="D1042" t="b">
        <f>IF(C1042=1,'Data Transformation'!$G$3+0.5*'Data Transformation'!$W$25,IF(C1043=1,D1043-'Data Transformation'!$W$25,FALSE))</f>
        <v>0</v>
      </c>
      <c r="E1042" t="str">
        <f t="array" ref="E1042">IF(ISLOGICAL(D1042),"",FREQUENCY(IF('Data Transformation'!$B$425:$B$8425='Bin Analysis'!$B1035,'Data Transformation'!$G$425:$G$8425),D1042))</f>
        <v/>
      </c>
      <c r="F1042" t="str">
        <f t="shared" si="129"/>
        <v/>
      </c>
      <c r="G1042">
        <f>Weighting!$H$10</f>
        <v>0</v>
      </c>
      <c r="H1042">
        <f t="array" ref="H1042">FREQUENCY(IF('Data Transformation'!$B$4:$B$8425=B1035,'Data Transformation'!$G$4:$G$8425),'Bin Analysis'!$B1042)</f>
        <v>0</v>
      </c>
      <c r="I1042">
        <f t="shared" si="130"/>
        <v>0</v>
      </c>
      <c r="J1042">
        <f t="shared" si="131"/>
        <v>0</v>
      </c>
      <c r="K1042">
        <f>J1042*Weighting!$W$10</f>
        <v>0</v>
      </c>
      <c r="M1042" s="14"/>
    </row>
    <row r="1043" spans="1:13" x14ac:dyDescent="0.25">
      <c r="A1043" s="32">
        <f>IF(Weighting!$P$11&gt;0,B1043,"")</f>
        <v>0.97599999999999998</v>
      </c>
      <c r="B1043">
        <f>Weighting!$C$11</f>
        <v>0.97599999999999998</v>
      </c>
      <c r="C1043">
        <f>Weighting!$F$11</f>
        <v>0</v>
      </c>
      <c r="D1043">
        <f>IF(C1043=1,'Data Transformation'!$G$3+0.5*'Data Transformation'!$W$25,IF(C1044=1,D1044-'Data Transformation'!$W$25,FALSE))</f>
        <v>0.86899999999999999</v>
      </c>
      <c r="E1043">
        <f t="array" ref="E1043">IF(ISLOGICAL(D1043),"",FREQUENCY(IF('Data Transformation'!$B$425:$B$8425='Bin Analysis'!$B1035,'Data Transformation'!$G$425:$G$8425),D1043))</f>
        <v>0</v>
      </c>
      <c r="F1043" t="e">
        <f t="shared" si="129"/>
        <v>#VALUE!</v>
      </c>
      <c r="G1043">
        <f>Weighting!$H$11</f>
        <v>0</v>
      </c>
      <c r="H1043">
        <f t="array" ref="H1043">FREQUENCY(IF('Data Transformation'!$B$4:$B$8425=B1035,'Data Transformation'!$G$4:$G$8425),'Bin Analysis'!$B1043)</f>
        <v>3</v>
      </c>
      <c r="I1043">
        <f t="shared" si="130"/>
        <v>3</v>
      </c>
      <c r="J1043">
        <f t="shared" si="131"/>
        <v>1</v>
      </c>
      <c r="K1043">
        <f>J1043*Weighting!$W$11</f>
        <v>2</v>
      </c>
      <c r="M1043" s="14"/>
    </row>
    <row r="1044" spans="1:13" x14ac:dyDescent="0.25">
      <c r="A1044" s="32">
        <f>IF(Weighting!$P$12&gt;0,B1044,"")</f>
        <v>1.107</v>
      </c>
      <c r="B1044">
        <f>Weighting!$C$12</f>
        <v>1.107</v>
      </c>
      <c r="C1044">
        <f>Weighting!$F$12</f>
        <v>1</v>
      </c>
      <c r="D1044">
        <f>IF(C1044=1,'Data Transformation'!$G$3+0.5*'Data Transformation'!$W$25,IF(C1045=1,D1045-'Data Transformation'!$W$25,FALSE))</f>
        <v>1.131</v>
      </c>
      <c r="E1044">
        <f t="array" ref="E1044">IF(ISLOGICAL(D1044),"",FREQUENCY(IF('Data Transformation'!$B$425:$B$8425='Bin Analysis'!$B1035,'Data Transformation'!$G$425:$G$8425),D1044))</f>
        <v>10</v>
      </c>
      <c r="F1044">
        <f t="shared" si="129"/>
        <v>10</v>
      </c>
      <c r="G1044">
        <f>Weighting!$H$12</f>
        <v>0</v>
      </c>
      <c r="H1044">
        <f t="array" ref="H1044">FREQUENCY(IF('Data Transformation'!$B$4:$B$8425=B1035,'Data Transformation'!$G$4:$G$8425),'Bin Analysis'!$B1044)</f>
        <v>11</v>
      </c>
      <c r="I1044">
        <f t="shared" si="130"/>
        <v>8</v>
      </c>
      <c r="J1044">
        <f t="shared" si="131"/>
        <v>1</v>
      </c>
      <c r="K1044">
        <f>J1044*Weighting!$W$12</f>
        <v>1</v>
      </c>
      <c r="M1044" s="14"/>
    </row>
    <row r="1045" spans="1:13" x14ac:dyDescent="0.25">
      <c r="A1045" s="32">
        <f>IF(Weighting!$P$13&gt;0,B1045,"")</f>
        <v>1.238</v>
      </c>
      <c r="B1045">
        <f>Weighting!$C$13</f>
        <v>1.238</v>
      </c>
      <c r="C1045">
        <f>Weighting!$F$13</f>
        <v>0</v>
      </c>
      <c r="D1045" t="b">
        <f>IF(C1045=1,'Data Transformation'!$G$3+0.5*'Data Transformation'!$W$25,IF(C1046=1,D1046-'Data Transformation'!$W$25,FALSE))</f>
        <v>0</v>
      </c>
      <c r="E1045" t="str">
        <f t="array" ref="E1045">IF(ISLOGICAL(D1045),"",FREQUENCY(IF('Data Transformation'!$B$425:$B$8425='Bin Analysis'!$B1035,'Data Transformation'!$G$425:$G$8425),D1045))</f>
        <v/>
      </c>
      <c r="F1045" t="str">
        <f t="shared" si="129"/>
        <v/>
      </c>
      <c r="G1045">
        <f>Weighting!$H$13</f>
        <v>0</v>
      </c>
      <c r="H1045">
        <f t="array" ref="H1045">FREQUENCY(IF('Data Transformation'!$B$4:$B$8425=B1035,'Data Transformation'!$G$4:$G$8425),'Bin Analysis'!$B1045)</f>
        <v>11</v>
      </c>
      <c r="I1045">
        <f t="shared" si="130"/>
        <v>0</v>
      </c>
      <c r="J1045">
        <f t="shared" si="131"/>
        <v>0</v>
      </c>
      <c r="K1045">
        <f>J1045*Weighting!$W$13</f>
        <v>0</v>
      </c>
      <c r="M1045" s="14"/>
    </row>
    <row r="1046" spans="1:13" x14ac:dyDescent="0.25">
      <c r="A1046" s="32">
        <f>IF(Weighting!$P$14&gt;0,B1046,"")</f>
        <v>1.369</v>
      </c>
      <c r="B1046">
        <f>Weighting!$C$14</f>
        <v>1.369</v>
      </c>
      <c r="C1046">
        <f>Weighting!$F$14</f>
        <v>0</v>
      </c>
      <c r="D1046" t="b">
        <f>IF(C1046=1,'Data Transformation'!$G$3+0.5*'Data Transformation'!$W$25,IF(C1047=1,D1047-'Data Transformation'!$W$25,FALSE))</f>
        <v>0</v>
      </c>
      <c r="E1046" t="str">
        <f t="array" ref="E1046">IF(ISLOGICAL(D1046),"",FREQUENCY(IF('Data Transformation'!$B$425:$B$8425='Bin Analysis'!$B1035,'Data Transformation'!$G$425:$G$8425),D1046))</f>
        <v/>
      </c>
      <c r="F1046" t="str">
        <f t="shared" si="129"/>
        <v/>
      </c>
      <c r="G1046">
        <f>Weighting!$H$14</f>
        <v>0</v>
      </c>
      <c r="H1046">
        <f t="array" ref="H1046">FREQUENCY(IF('Data Transformation'!$B$4:$B$8425=B1035,'Data Transformation'!$G$4:$G$8425),'Bin Analysis'!$B1046)</f>
        <v>11</v>
      </c>
      <c r="I1046">
        <f t="shared" si="130"/>
        <v>0</v>
      </c>
      <c r="J1046">
        <f t="shared" si="131"/>
        <v>0</v>
      </c>
      <c r="K1046">
        <f>J1046*Weighting!$W$14</f>
        <v>0</v>
      </c>
      <c r="M1046" s="14"/>
    </row>
    <row r="1047" spans="1:13" x14ac:dyDescent="0.25">
      <c r="A1047" s="32">
        <f>IF(Weighting!$P$15&gt;0,B1047,"")</f>
        <v>1.5000009999999999</v>
      </c>
      <c r="B1047">
        <f>Weighting!$C$15</f>
        <v>1.5000009999999999</v>
      </c>
      <c r="C1047">
        <f>Weighting!$F$15</f>
        <v>0</v>
      </c>
      <c r="D1047" t="b">
        <f>IF(C1047=1,'Data Transformation'!$G$3+0.5*'Data Transformation'!$W$25,IF(C1048=1,D1048-'Data Transformation'!$W$25,FALSE))</f>
        <v>0</v>
      </c>
      <c r="E1047" t="str">
        <f t="array" ref="E1047">IF(ISLOGICAL(D1047),"",FREQUENCY(IF('Data Transformation'!$B$425:$B$8425='Bin Analysis'!$B1035,'Data Transformation'!$G$425:$G$8425),D1047))</f>
        <v/>
      </c>
      <c r="F1047" t="str">
        <f t="shared" si="129"/>
        <v/>
      </c>
      <c r="G1047">
        <f>Weighting!$H$15</f>
        <v>0</v>
      </c>
      <c r="H1047">
        <f t="array" ref="H1047">FREQUENCY(IF('Data Transformation'!$B$4:$B$8425=B1035,'Data Transformation'!$G$4:$G$8425),'Bin Analysis'!$B1047)</f>
        <v>11</v>
      </c>
      <c r="I1047">
        <f t="shared" si="130"/>
        <v>0</v>
      </c>
      <c r="J1047">
        <f t="shared" si="131"/>
        <v>0</v>
      </c>
      <c r="K1047">
        <f>J1047*Weighting!$W$15</f>
        <v>0</v>
      </c>
      <c r="M1047" s="14"/>
    </row>
    <row r="1048" spans="1:13" x14ac:dyDescent="0.25">
      <c r="A1048" s="32" t="str">
        <f>IF(Weighting!$P$16&gt;0,B1048,"")</f>
        <v/>
      </c>
      <c r="B1048">
        <f>Weighting!$C$16</f>
        <v>1.631</v>
      </c>
      <c r="C1048">
        <f>Weighting!$F$16</f>
        <v>0</v>
      </c>
      <c r="D1048" t="b">
        <f>IF(C1048=1,'Data Transformation'!$G$3+0.5*'Data Transformation'!$W$25,IF(C1049=1,D1049-'Data Transformation'!$W$25,FALSE))</f>
        <v>0</v>
      </c>
      <c r="E1048" t="str">
        <f t="array" ref="E1048">IF(ISLOGICAL(D1048),"",FREQUENCY(IF('Data Transformation'!$B$425:$B$8425='Bin Analysis'!$B1035,'Data Transformation'!$G$425:$G$8425),D1048))</f>
        <v/>
      </c>
      <c r="F1048" t="str">
        <f t="shared" si="129"/>
        <v/>
      </c>
      <c r="G1048">
        <f>Weighting!$H$16</f>
        <v>0</v>
      </c>
      <c r="H1048">
        <f t="array" ref="H1048">FREQUENCY(IF('Data Transformation'!$B$4:$B$8425=B1035,'Data Transformation'!$G$4:$G$8425),'Bin Analysis'!$B1048)</f>
        <v>11</v>
      </c>
      <c r="I1048">
        <f t="shared" si="130"/>
        <v>0</v>
      </c>
      <c r="J1048">
        <f t="shared" si="131"/>
        <v>0</v>
      </c>
      <c r="K1048">
        <f>J1048*Weighting!$W$16</f>
        <v>0</v>
      </c>
      <c r="M1048" s="14"/>
    </row>
    <row r="1049" spans="1:13" x14ac:dyDescent="0.25">
      <c r="A1049" s="32" t="str">
        <f>IF(Weighting!$P$17&gt;0,B1049,"")</f>
        <v/>
      </c>
      <c r="B1049">
        <f>Weighting!$C$17</f>
        <v>1.762</v>
      </c>
      <c r="C1049">
        <f>Weighting!$F$17</f>
        <v>0</v>
      </c>
      <c r="D1049" t="b">
        <f>IF(C1049=1,'Data Transformation'!$G$3+0.5*'Data Transformation'!$W$25,IF(C1050=1,D1050-'Data Transformation'!$W$25,FALSE))</f>
        <v>0</v>
      </c>
      <c r="E1049" t="str">
        <f t="array" ref="E1049">IF(ISLOGICAL(D1049),"",FREQUENCY(IF('Data Transformation'!$B$425:$B$8425='Bin Analysis'!$B1035,'Data Transformation'!$G$425:$G$8425),D1049))</f>
        <v/>
      </c>
      <c r="F1049" t="str">
        <f t="shared" si="129"/>
        <v/>
      </c>
      <c r="G1049">
        <f>Weighting!$H$17</f>
        <v>0</v>
      </c>
      <c r="H1049">
        <f t="array" ref="H1049">FREQUENCY(IF('Data Transformation'!$B$4:$B$8425=B1035,'Data Transformation'!$G$4:$G$8425),'Bin Analysis'!$B1049)</f>
        <v>11</v>
      </c>
      <c r="I1049">
        <f t="shared" si="130"/>
        <v>0</v>
      </c>
      <c r="J1049">
        <f t="shared" si="131"/>
        <v>0</v>
      </c>
      <c r="K1049">
        <f>J1049*Weighting!$W$17</f>
        <v>0</v>
      </c>
      <c r="M1049" s="14"/>
    </row>
    <row r="1050" spans="1:13" x14ac:dyDescent="0.25">
      <c r="A1050" s="32" t="str">
        <f>IF(Weighting!$P$18&gt;0,B1050,"")</f>
        <v/>
      </c>
      <c r="B1050">
        <f>Weighting!$C$18</f>
        <v>1.893</v>
      </c>
      <c r="C1050">
        <f>Weighting!$F$18</f>
        <v>0</v>
      </c>
      <c r="D1050" t="b">
        <f>IF(C1050=1,'Data Transformation'!$G$3+0.5*'Data Transformation'!$W$25,IF(C1051=1,D1051-'Data Transformation'!$W$25,FALSE))</f>
        <v>0</v>
      </c>
      <c r="E1050" t="str">
        <f t="array" ref="E1050">IF(ISLOGICAL(D1050),"",FREQUENCY(IF('Data Transformation'!$B$425:$B$8425='Bin Analysis'!$B1035,'Data Transformation'!$G$425:$G$8425),D1050))</f>
        <v/>
      </c>
      <c r="F1050" t="str">
        <f t="shared" si="129"/>
        <v/>
      </c>
      <c r="G1050">
        <f>Weighting!$H$18</f>
        <v>0</v>
      </c>
      <c r="H1050">
        <f t="array" ref="H1050">FREQUENCY(IF('Data Transformation'!$B$4:$B$8425=B1035,'Data Transformation'!$G$4:$G$8425),'Bin Analysis'!$B1050)</f>
        <v>11</v>
      </c>
      <c r="I1050">
        <f t="shared" si="130"/>
        <v>0</v>
      </c>
      <c r="J1050">
        <f t="shared" si="131"/>
        <v>0</v>
      </c>
      <c r="K1050">
        <f>J1050*Weighting!$W$18</f>
        <v>0</v>
      </c>
      <c r="M1050" s="14"/>
    </row>
    <row r="1051" spans="1:13" x14ac:dyDescent="0.25">
      <c r="A1051" s="32" t="str">
        <f>IF(Weighting!$P$19&gt;0,B1051,"")</f>
        <v/>
      </c>
      <c r="B1051">
        <f>Weighting!$C$19</f>
        <v>2.024</v>
      </c>
      <c r="C1051">
        <f>Weighting!$F$19</f>
        <v>0</v>
      </c>
      <c r="D1051" t="b">
        <f>IF(C1051=1,'Data Transformation'!$G$3+0.5*'Data Transformation'!$W$25,IF(C1052=1,D1052-'Data Transformation'!$W$25,FALSE))</f>
        <v>0</v>
      </c>
      <c r="E1051" t="str">
        <f t="array" ref="E1051">IF(ISLOGICAL(D1051),"",FREQUENCY(IF('Data Transformation'!$B$425:$B$8425='Bin Analysis'!$B1035,'Data Transformation'!$G$425:$G$8425),D1051))</f>
        <v/>
      </c>
      <c r="F1051" t="str">
        <f t="shared" si="129"/>
        <v/>
      </c>
      <c r="G1051">
        <f>Weighting!$H$19</f>
        <v>0</v>
      </c>
      <c r="H1051">
        <f t="array" ref="H1051">FREQUENCY(IF('Data Transformation'!$B$4:$B$8425=B1035,'Data Transformation'!$G$4:$G$8425),'Bin Analysis'!$B1051)</f>
        <v>11</v>
      </c>
      <c r="I1051">
        <f t="shared" si="130"/>
        <v>0</v>
      </c>
      <c r="J1051">
        <f t="shared" si="131"/>
        <v>0</v>
      </c>
      <c r="K1051">
        <f>J1051*Weighting!$W$19</f>
        <v>0</v>
      </c>
      <c r="M1051" s="14"/>
    </row>
    <row r="1052" spans="1:13" x14ac:dyDescent="0.25">
      <c r="A1052" s="32" t="str">
        <f>IF(Weighting!$P$20&gt;0,B1052,"")</f>
        <v/>
      </c>
      <c r="B1052">
        <f>Weighting!$C$20</f>
        <v>2.1550000000000002</v>
      </c>
      <c r="C1052">
        <f>Weighting!$F$20</f>
        <v>0</v>
      </c>
      <c r="D1052" t="b">
        <f>IF(C1052=1,'Data Transformation'!$G$3+0.5*'Data Transformation'!$W$25,IF(C1053=1,D1053-'Data Transformation'!$W$25,FALSE))</f>
        <v>0</v>
      </c>
      <c r="E1052" t="str">
        <f t="array" ref="E1052">IF(ISLOGICAL(D1052),"",FREQUENCY(IF('Data Transformation'!$B$425:$B$8425='Bin Analysis'!$B1035,'Data Transformation'!$G$425:$G$8425),D1052))</f>
        <v/>
      </c>
      <c r="F1052" t="str">
        <f t="shared" si="129"/>
        <v/>
      </c>
      <c r="G1052">
        <f>Weighting!$H$20</f>
        <v>0</v>
      </c>
      <c r="H1052">
        <f t="array" ref="H1052">FREQUENCY(IF('Data Transformation'!$B$4:$B$8425=B1035,'Data Transformation'!$G$4:$G$8425),'Bin Analysis'!$B1052)</f>
        <v>11</v>
      </c>
      <c r="I1052">
        <f t="shared" si="130"/>
        <v>0</v>
      </c>
      <c r="J1052">
        <f t="shared" si="131"/>
        <v>0</v>
      </c>
      <c r="K1052">
        <f>J1052*Weighting!$W$20</f>
        <v>0</v>
      </c>
      <c r="M1052" s="14"/>
    </row>
    <row r="1053" spans="1:13" x14ac:dyDescent="0.25">
      <c r="A1053" s="32" t="str">
        <f>IF(Weighting!$P$21&gt;0,B1053,"")</f>
        <v/>
      </c>
      <c r="B1053">
        <f>Weighting!$C$21</f>
        <v>2.2860000000000005</v>
      </c>
      <c r="C1053">
        <f>Weighting!$F$21</f>
        <v>0</v>
      </c>
      <c r="D1053" t="b">
        <f>IF(C1053=1,'Data Transformation'!$G$3+0.5*'Data Transformation'!$W$25,IF(C1054=1,D1054-'Data Transformation'!$W$25,FALSE))</f>
        <v>0</v>
      </c>
      <c r="E1053" t="str">
        <f t="array" ref="E1053">IF(ISLOGICAL(D1053),"",FREQUENCY(IF('Data Transformation'!$B$425:$B$8425='Bin Analysis'!$B1035,'Data Transformation'!$G$425:$G$8425),D1053))</f>
        <v/>
      </c>
      <c r="F1053" t="str">
        <f t="shared" si="129"/>
        <v/>
      </c>
      <c r="G1053">
        <f>Weighting!$H$21</f>
        <v>0</v>
      </c>
      <c r="H1053">
        <f t="array" ref="H1053">FREQUENCY(IF('Data Transformation'!$B$4:$B$8425=B1035,'Data Transformation'!$G$4:$G$8425),'Bin Analysis'!$B1053)</f>
        <v>11</v>
      </c>
      <c r="I1053">
        <f t="shared" si="130"/>
        <v>0</v>
      </c>
      <c r="J1053">
        <f t="shared" si="131"/>
        <v>0</v>
      </c>
      <c r="K1053">
        <f>J1053*Weighting!$W$21</f>
        <v>0</v>
      </c>
      <c r="M1053" s="14"/>
    </row>
    <row r="1054" spans="1:13" x14ac:dyDescent="0.25">
      <c r="A1054" s="32" t="str">
        <f>IF(Weighting!$P$22&gt;0,B1054,"")</f>
        <v/>
      </c>
      <c r="B1054">
        <f>Weighting!$C$22</f>
        <v>2.4170000000000007</v>
      </c>
      <c r="C1054">
        <f>Weighting!$F$22</f>
        <v>0</v>
      </c>
      <c r="D1054" t="b">
        <f>IF(C1054=1,'Data Transformation'!$G$3+0.5*'Data Transformation'!$W$25,IF(C1055=1,D1055-'Data Transformation'!$W$25,FALSE))</f>
        <v>0</v>
      </c>
      <c r="E1054" t="str">
        <f t="array" ref="E1054">IF(ISLOGICAL(D1054),"",FREQUENCY(IF('Data Transformation'!$B$425:$B$8425='Bin Analysis'!$B1035,'Data Transformation'!$G$425:$G$8425),D1054))</f>
        <v/>
      </c>
      <c r="F1054" t="str">
        <f t="shared" si="129"/>
        <v/>
      </c>
      <c r="G1054">
        <f>Weighting!$H$22</f>
        <v>0</v>
      </c>
      <c r="H1054">
        <f t="array" ref="H1054">FREQUENCY(IF('Data Transformation'!$B$4:$B$8425=B1035,'Data Transformation'!$G$4:$G$8425),'Bin Analysis'!$B1054)</f>
        <v>11</v>
      </c>
      <c r="I1054">
        <f t="shared" si="130"/>
        <v>0</v>
      </c>
      <c r="J1054">
        <f t="shared" si="131"/>
        <v>0</v>
      </c>
      <c r="K1054">
        <f>J1054*Weighting!$W$22</f>
        <v>0</v>
      </c>
      <c r="M1054" s="14"/>
    </row>
    <row r="1055" spans="1:13" x14ac:dyDescent="0.25">
      <c r="A1055" s="32" t="str">
        <f>IF(Weighting!$P$23&gt;0,B1055,"")</f>
        <v/>
      </c>
      <c r="B1055">
        <f>Weighting!$C$23</f>
        <v>2.5480000000000009</v>
      </c>
      <c r="C1055">
        <f>Weighting!$F$23</f>
        <v>0</v>
      </c>
      <c r="D1055" t="b">
        <f>IF(C1055=1,'Data Transformation'!$G$3+0.5*'Data Transformation'!$W$25,IF(C1056=1,D1056-'Data Transformation'!$W$25,FALSE))</f>
        <v>0</v>
      </c>
      <c r="E1055" t="str">
        <f t="array" ref="E1055">IF(ISLOGICAL(D1055),"",FREQUENCY(IF('Data Transformation'!$B$425:$B$8425='Bin Analysis'!$B1035,'Data Transformation'!$G$425:$G$8425),D1055))</f>
        <v/>
      </c>
      <c r="F1055" t="str">
        <f t="shared" si="129"/>
        <v/>
      </c>
      <c r="G1055">
        <f>Weighting!$H$23</f>
        <v>0</v>
      </c>
      <c r="H1055">
        <f t="array" ref="H1055">FREQUENCY(IF('Data Transformation'!$B$4:$B$8425=B1035,'Data Transformation'!$G$4:$G$8425),'Bin Analysis'!$B1055)</f>
        <v>11</v>
      </c>
      <c r="I1055">
        <f t="shared" si="130"/>
        <v>0</v>
      </c>
      <c r="J1055">
        <f t="shared" si="131"/>
        <v>0</v>
      </c>
      <c r="K1055">
        <f>J1055*Weighting!$W$23</f>
        <v>0</v>
      </c>
      <c r="M1055" s="14"/>
    </row>
    <row r="1056" spans="1:13" x14ac:dyDescent="0.25">
      <c r="A1056" s="32" t="str">
        <f>IF(Weighting!$P$24&gt;0,B1056,"")</f>
        <v/>
      </c>
      <c r="B1056">
        <f>Weighting!$C$24</f>
        <v>2.6790000000000012</v>
      </c>
      <c r="C1056">
        <f>Weighting!$F$24</f>
        <v>0</v>
      </c>
      <c r="D1056" t="b">
        <f>IF(C1056=1,'Data Transformation'!$G$3+0.5*'Data Transformation'!$W$25,IF(C1057=1,D1057-'Data Transformation'!$W$25,FALSE))</f>
        <v>0</v>
      </c>
      <c r="E1056" t="str">
        <f t="array" ref="E1056">IF(ISLOGICAL(D1056),"",FREQUENCY(IF('Data Transformation'!$B$425:$B$8425='Bin Analysis'!$B1035,'Data Transformation'!$G$425:$G$8425),D1056))</f>
        <v/>
      </c>
      <c r="F1056" t="str">
        <f t="shared" si="129"/>
        <v/>
      </c>
      <c r="G1056">
        <f>Weighting!$H$24</f>
        <v>0</v>
      </c>
      <c r="H1056">
        <f t="array" ref="H1056">FREQUENCY(IF('Data Transformation'!$B$4:$B$8425=B1035,'Data Transformation'!$G$4:$G$8425),'Bin Analysis'!$B1056)</f>
        <v>11</v>
      </c>
      <c r="I1056">
        <f t="shared" si="130"/>
        <v>0</v>
      </c>
      <c r="J1056">
        <f t="shared" si="131"/>
        <v>0</v>
      </c>
      <c r="K1056">
        <f>J1056*Weighting!$W$24</f>
        <v>0</v>
      </c>
      <c r="M1056" s="14"/>
    </row>
    <row r="1057" spans="1:25" x14ac:dyDescent="0.25">
      <c r="A1057" s="32" t="str">
        <f>IF(Weighting!$P$25&gt;0,B1057,"")</f>
        <v/>
      </c>
      <c r="B1057">
        <f>Weighting!$C$25</f>
        <v>2.8100000000000014</v>
      </c>
      <c r="C1057">
        <f>Weighting!$F$25</f>
        <v>0</v>
      </c>
      <c r="D1057" t="b">
        <f>IF(C1057=1,'Data Transformation'!$G$3+0.5*'Data Transformation'!$W$25,IF(C1058=1,D1058-'Data Transformation'!$W$25,FALSE))</f>
        <v>0</v>
      </c>
      <c r="E1057" t="str">
        <f t="array" ref="E1057">IF(ISLOGICAL(D1057),"",FREQUENCY(IF('Data Transformation'!$B$425:$B$8425='Bin Analysis'!$B1035,'Data Transformation'!$G$425:$G$8425),D1057))</f>
        <v/>
      </c>
      <c r="F1057" t="str">
        <f t="shared" si="129"/>
        <v/>
      </c>
      <c r="G1057">
        <f>Weighting!$H$25</f>
        <v>0</v>
      </c>
      <c r="H1057">
        <f t="array" ref="H1057">FREQUENCY(IF('Data Transformation'!$B$4:$B$8425=B1035,'Data Transformation'!$G$4:$G$8425),'Bin Analysis'!$B1057)</f>
        <v>11</v>
      </c>
      <c r="I1057">
        <f t="shared" si="130"/>
        <v>0</v>
      </c>
      <c r="J1057">
        <f t="shared" si="131"/>
        <v>0</v>
      </c>
      <c r="K1057">
        <f>J1057*Weighting!$W$25</f>
        <v>0</v>
      </c>
      <c r="M1057" s="14"/>
    </row>
    <row r="1058" spans="1:25" x14ac:dyDescent="0.25">
      <c r="O1058"/>
      <c r="P1058"/>
      <c r="Q1058"/>
      <c r="R1058"/>
    </row>
    <row r="1059" spans="1:25" ht="23.25" x14ac:dyDescent="0.35">
      <c r="A1059" s="21" t="s">
        <v>0</v>
      </c>
      <c r="B1059" s="21">
        <f>IFERROR(VLOOKUP(C1059,'Data Transformation'!$L$6:$M$426,2,FALSE),"")</f>
        <v>44</v>
      </c>
      <c r="C1059" s="21">
        <f>C1035+1</f>
        <v>44</v>
      </c>
      <c r="D1059" s="21"/>
      <c r="E1059" s="21"/>
      <c r="F1059" s="21"/>
      <c r="G1059" s="21"/>
      <c r="H1059" s="22"/>
      <c r="I1059" s="22"/>
      <c r="J1059" s="22"/>
      <c r="K1059" s="21"/>
      <c r="L1059" s="21">
        <f>B1059</f>
        <v>44</v>
      </c>
      <c r="M1059" s="23">
        <f>INDEX('Data Transformation'!$O$4:$O$424,MATCH($B1059,'Data Transformation'!$M$4:$M$424,0),MATCH($M$2,'Data Transformation'!$O$3,0))</f>
        <v>19</v>
      </c>
      <c r="N1059" s="27">
        <f>IF('Input and Summary Results'!$J$16="minimum",'Bin Analysis'!X1060/(M1059-1),'Bin Analysis'!Y1059/('Bin Analysis'!M1059-1))</f>
        <v>0</v>
      </c>
      <c r="O1059" s="27">
        <f>IF(M1059=FALSE,NA(),(VLOOKUP(1,C1062:K1081,4,FALSE))/(M1059-1))</f>
        <v>0.94444444444444442</v>
      </c>
      <c r="P1059" s="27">
        <f>IF(M1059=FALSE,NA(),SUM(J1062:J1081)/Weighting!$S$5)</f>
        <v>0.4</v>
      </c>
      <c r="Q1059" s="27">
        <f>IF(M1059=FALSE,NA(),SUM(K1062:K1081)/Weighting!$S$6)</f>
        <v>0.2608695652173913</v>
      </c>
      <c r="R1059" s="27">
        <f>IF(M1059=FALSE,NA(),(VLOOKUP(1,G1062:K1081,3,FALSE))/(M1059-1))</f>
        <v>5.5555555555555552E-2</v>
      </c>
      <c r="S1059" s="22" t="str">
        <f>IF(M1059=FALSE,NA(),IF(SUM(J1062:J1081)=2,"yes","no"))</f>
        <v>no</v>
      </c>
      <c r="X1059" s="2" cm="2">
        <f t="array" ref="X1059:X1060">FREQUENCY(IF('Data Transformation'!$B$425:$B$6424='Bin Analysis'!L1059,'Data Transformation'!$G$425:$G$6424),'Data Transformation'!$U$11)</f>
        <v>18</v>
      </c>
      <c r="Y1059" s="2" cm="2">
        <f t="array" ref="Y1059:Y1060">FREQUENCY(IF('Data Transformation'!$B$425:$B$6424='Bin Analysis'!L1059,'Data Transformation'!$G$425:$G$6424),'Data Transformation'!$U$12)</f>
        <v>1</v>
      </c>
    </row>
    <row r="1060" spans="1:25" x14ac:dyDescent="0.25">
      <c r="A1060" s="14" t="s">
        <v>66</v>
      </c>
      <c r="B1060" t="s">
        <v>47</v>
      </c>
      <c r="C1060" t="s">
        <v>5</v>
      </c>
      <c r="D1060" t="s">
        <v>99</v>
      </c>
      <c r="E1060" t="s">
        <v>100</v>
      </c>
      <c r="F1060" t="s">
        <v>101</v>
      </c>
      <c r="G1060" t="s">
        <v>69</v>
      </c>
      <c r="H1060" t="s">
        <v>31</v>
      </c>
      <c r="I1060" t="s">
        <v>32</v>
      </c>
      <c r="J1060" t="s">
        <v>46</v>
      </c>
      <c r="K1060" s="14" t="s">
        <v>45</v>
      </c>
      <c r="M1060" s="14"/>
      <c r="X1060" s="2">
        <v>0</v>
      </c>
      <c r="Y1060" s="2">
        <v>17</v>
      </c>
    </row>
    <row r="1061" spans="1:25" x14ac:dyDescent="0.25">
      <c r="A1061" s="32"/>
      <c r="D1061" t="b">
        <f>IF(C1061=1,'Data Transformation'!$G$3+0.5*'Data Transformation'!$W$25,IF(C1062=1,D1062-'Data Transformation'!$W$25,FALSE))</f>
        <v>0</v>
      </c>
      <c r="E1061" t="str">
        <f t="array" ref="E1061">IF(ISLOGICAL(D1061),"",FREQUENCY(IF('Data Transformation'!$B$425:$B$8425='Bin Analysis'!$B1059,'Data Transformation'!$G$425:$G$8425),D1061))</f>
        <v/>
      </c>
      <c r="F1061" t="str">
        <f>IF(ISLOGICAL(D1061),"",E1061-E1060)</f>
        <v/>
      </c>
      <c r="M1061" s="14"/>
    </row>
    <row r="1062" spans="1:25" x14ac:dyDescent="0.25">
      <c r="A1062" s="32">
        <f>IF(Weighting!$P$6&gt;0,B1062,"")</f>
        <v>0.32100000000000001</v>
      </c>
      <c r="B1062">
        <f>Weighting!$C$6</f>
        <v>0.32100000000000001</v>
      </c>
      <c r="C1062">
        <f>Weighting!$F$6</f>
        <v>0</v>
      </c>
      <c r="D1062" t="b">
        <f>IF(C1062=1,'Data Transformation'!$G$3+0.5*'Data Transformation'!$W$25,IF(C1063=1,D1063-'Data Transformation'!$W$25,FALSE))</f>
        <v>0</v>
      </c>
      <c r="E1062" t="str">
        <f t="array" ref="E1062">IF(ISLOGICAL(D1062),"",FREQUENCY(IF('Data Transformation'!$B$425:$B$8425='Bin Analysis'!$B1059,'Data Transformation'!$G$425:$G$8425),D1062))</f>
        <v/>
      </c>
      <c r="F1062" t="str">
        <f>IF(ISLOGICAL(D1062),"",E1062-E1061)</f>
        <v/>
      </c>
      <c r="G1062">
        <f>Weighting!$H$6</f>
        <v>1</v>
      </c>
      <c r="H1062">
        <f t="array" ref="H1062">FREQUENCY(IF('Data Transformation'!$B$4:$B$8425=B1059,'Data Transformation'!$G$4:$G$8425),'Bin Analysis'!$B1062)</f>
        <v>1</v>
      </c>
      <c r="I1062">
        <f>H1062-H1061</f>
        <v>1</v>
      </c>
      <c r="J1062">
        <f>IF(I1062=0,0,1)</f>
        <v>1</v>
      </c>
      <c r="K1062">
        <f>J1062*Weighting!$W$6</f>
        <v>1</v>
      </c>
      <c r="M1062" s="14"/>
    </row>
    <row r="1063" spans="1:25" x14ac:dyDescent="0.25">
      <c r="A1063" s="32">
        <f>IF(Weighting!$P$7&gt;0,B1063,"")</f>
        <v>0.45200000000000001</v>
      </c>
      <c r="B1063">
        <f>Weighting!$C$7</f>
        <v>0.45200000000000001</v>
      </c>
      <c r="C1063">
        <f>Weighting!$F$7</f>
        <v>0</v>
      </c>
      <c r="D1063" t="b">
        <f>IF(C1063=1,'Data Transformation'!$G$3+0.5*'Data Transformation'!$W$25,IF(C1064=1,D1064-'Data Transformation'!$W$25,FALSE))</f>
        <v>0</v>
      </c>
      <c r="E1063" t="str">
        <f t="array" ref="E1063">IF(ISLOGICAL(D1063),"",FREQUENCY(IF('Data Transformation'!$B$425:$B$8425='Bin Analysis'!$B1059,'Data Transformation'!$G$425:$G$8425),D1063))</f>
        <v/>
      </c>
      <c r="F1063" t="str">
        <f t="shared" ref="F1063:F1081" si="132">IF(ISLOGICAL(D1063),"",E1063-E1062)</f>
        <v/>
      </c>
      <c r="G1063">
        <f>Weighting!$H$7</f>
        <v>0</v>
      </c>
      <c r="H1063">
        <f t="array" ref="H1063">FREQUENCY(IF('Data Transformation'!$B$4:$B$8425=B1059,'Data Transformation'!$G$4:$G$8425),'Bin Analysis'!$B1063)</f>
        <v>1</v>
      </c>
      <c r="I1063">
        <f t="shared" ref="I1063:I1081" si="133">H1063-H1062</f>
        <v>0</v>
      </c>
      <c r="J1063">
        <f>IF(I1063=0,0,1)</f>
        <v>0</v>
      </c>
      <c r="K1063">
        <f>J1063*Weighting!$W$7</f>
        <v>0</v>
      </c>
      <c r="M1063" s="14"/>
    </row>
    <row r="1064" spans="1:25" x14ac:dyDescent="0.25">
      <c r="A1064" s="32">
        <f>IF(Weighting!$P$8&gt;0,B1064,"")</f>
        <v>0.58299999999999996</v>
      </c>
      <c r="B1064">
        <f>Weighting!$C$8</f>
        <v>0.58299999999999996</v>
      </c>
      <c r="C1064">
        <f>Weighting!$F$8</f>
        <v>0</v>
      </c>
      <c r="D1064" t="b">
        <f>IF(C1064=1,'Data Transformation'!$G$3+0.5*'Data Transformation'!$W$25,IF(C1065=1,D1065-'Data Transformation'!$W$25,FALSE))</f>
        <v>0</v>
      </c>
      <c r="E1064" t="str">
        <f t="array" ref="E1064">IF(ISLOGICAL(D1064),"",FREQUENCY(IF('Data Transformation'!$B$425:$B$8425='Bin Analysis'!$B1059,'Data Transformation'!$G$425:$G$8425),D1064))</f>
        <v/>
      </c>
      <c r="F1064" t="str">
        <f t="shared" si="132"/>
        <v/>
      </c>
      <c r="G1064">
        <f>Weighting!$H$8</f>
        <v>0</v>
      </c>
      <c r="H1064">
        <f t="array" ref="H1064">FREQUENCY(IF('Data Transformation'!$B$4:$B$8425=B1059,'Data Transformation'!$G$4:$G$8425),'Bin Analysis'!$B1064)</f>
        <v>1</v>
      </c>
      <c r="I1064">
        <f t="shared" si="133"/>
        <v>0</v>
      </c>
      <c r="J1064">
        <f t="shared" ref="J1064:J1081" si="134">IF(I1064=0,0,1)</f>
        <v>0</v>
      </c>
      <c r="K1064">
        <f>J1064*Weighting!$W$8</f>
        <v>0</v>
      </c>
      <c r="M1064" s="14"/>
    </row>
    <row r="1065" spans="1:25" x14ac:dyDescent="0.25">
      <c r="A1065" s="32">
        <f>IF(Weighting!$P$9&gt;0,B1065,"")</f>
        <v>0.71399999999999997</v>
      </c>
      <c r="B1065" s="50">
        <f>Weighting!$C$9</f>
        <v>0.71399999999999997</v>
      </c>
      <c r="C1065">
        <f>Weighting!$F$9</f>
        <v>0</v>
      </c>
      <c r="D1065" t="b">
        <f>IF(C1065=1,'Data Transformation'!$G$3+0.5*'Data Transformation'!$W$25,IF(C1066=1,D1066-'Data Transformation'!$W$25,FALSE))</f>
        <v>0</v>
      </c>
      <c r="E1065" t="str">
        <f t="array" ref="E1065">IF(ISLOGICAL(D1065),"",FREQUENCY(IF('Data Transformation'!$B$425:$B$8425='Bin Analysis'!$B1059,'Data Transformation'!$G$425:$G$8425),D1065))</f>
        <v/>
      </c>
      <c r="F1065" t="str">
        <f t="shared" si="132"/>
        <v/>
      </c>
      <c r="G1065">
        <f>Weighting!$H$9</f>
        <v>0</v>
      </c>
      <c r="H1065">
        <f t="array" ref="H1065">FREQUENCY(IF('Data Transformation'!$B$4:$B$8425=B1059,'Data Transformation'!$G$4:$G$8425),'Bin Analysis'!$B1065)</f>
        <v>1</v>
      </c>
      <c r="I1065">
        <f t="shared" si="133"/>
        <v>0</v>
      </c>
      <c r="J1065">
        <f t="shared" si="134"/>
        <v>0</v>
      </c>
      <c r="K1065">
        <f>J1065*Weighting!$W$9</f>
        <v>0</v>
      </c>
      <c r="M1065" s="14"/>
    </row>
    <row r="1066" spans="1:25" x14ac:dyDescent="0.25">
      <c r="A1066" s="32">
        <f>IF(Weighting!$P$10&gt;0,B1066,"")</f>
        <v>0.84499999999999997</v>
      </c>
      <c r="B1066">
        <f>Weighting!$C$10</f>
        <v>0.84499999999999997</v>
      </c>
      <c r="C1066">
        <f>Weighting!$F$10</f>
        <v>0</v>
      </c>
      <c r="D1066" t="b">
        <f>IF(C1066=1,'Data Transformation'!$G$3+0.5*'Data Transformation'!$W$25,IF(C1067=1,D1067-'Data Transformation'!$W$25,FALSE))</f>
        <v>0</v>
      </c>
      <c r="E1066" t="str">
        <f t="array" ref="E1066">IF(ISLOGICAL(D1066),"",FREQUENCY(IF('Data Transformation'!$B$425:$B$8425='Bin Analysis'!$B1059,'Data Transformation'!$G$425:$G$8425),D1066))</f>
        <v/>
      </c>
      <c r="F1066" t="str">
        <f t="shared" si="132"/>
        <v/>
      </c>
      <c r="G1066">
        <f>Weighting!$H$10</f>
        <v>0</v>
      </c>
      <c r="H1066">
        <f t="array" ref="H1066">FREQUENCY(IF('Data Transformation'!$B$4:$B$8425=B1059,'Data Transformation'!$G$4:$G$8425),'Bin Analysis'!$B1066)</f>
        <v>1</v>
      </c>
      <c r="I1066">
        <f t="shared" si="133"/>
        <v>0</v>
      </c>
      <c r="J1066">
        <f t="shared" si="134"/>
        <v>0</v>
      </c>
      <c r="K1066">
        <f>J1066*Weighting!$W$10</f>
        <v>0</v>
      </c>
      <c r="M1066" s="14"/>
    </row>
    <row r="1067" spans="1:25" x14ac:dyDescent="0.25">
      <c r="A1067" s="32">
        <f>IF(Weighting!$P$11&gt;0,B1067,"")</f>
        <v>0.97599999999999998</v>
      </c>
      <c r="B1067">
        <f>Weighting!$C$11</f>
        <v>0.97599999999999998</v>
      </c>
      <c r="C1067">
        <f>Weighting!$F$11</f>
        <v>0</v>
      </c>
      <c r="D1067">
        <f>IF(C1067=1,'Data Transformation'!$G$3+0.5*'Data Transformation'!$W$25,IF(C1068=1,D1068-'Data Transformation'!$W$25,FALSE))</f>
        <v>0.86899999999999999</v>
      </c>
      <c r="E1067">
        <f t="array" ref="E1067">IF(ISLOGICAL(D1067),"",FREQUENCY(IF('Data Transformation'!$B$425:$B$8425='Bin Analysis'!$B1059,'Data Transformation'!$G$425:$G$8425),D1067))</f>
        <v>1</v>
      </c>
      <c r="F1067" t="e">
        <f t="shared" si="132"/>
        <v>#VALUE!</v>
      </c>
      <c r="G1067">
        <f>Weighting!$H$11</f>
        <v>0</v>
      </c>
      <c r="H1067">
        <f t="array" ref="H1067">FREQUENCY(IF('Data Transformation'!$B$4:$B$8425=B1059,'Data Transformation'!$G$4:$G$8425),'Bin Analysis'!$B1067)</f>
        <v>7</v>
      </c>
      <c r="I1067">
        <f t="shared" si="133"/>
        <v>6</v>
      </c>
      <c r="J1067">
        <f t="shared" si="134"/>
        <v>1</v>
      </c>
      <c r="K1067">
        <f>J1067*Weighting!$W$11</f>
        <v>2</v>
      </c>
      <c r="M1067" s="14"/>
    </row>
    <row r="1068" spans="1:25" x14ac:dyDescent="0.25">
      <c r="A1068" s="32">
        <f>IF(Weighting!$P$12&gt;0,B1068,"")</f>
        <v>1.107</v>
      </c>
      <c r="B1068">
        <f>Weighting!$C$12</f>
        <v>1.107</v>
      </c>
      <c r="C1068">
        <f>Weighting!$F$12</f>
        <v>1</v>
      </c>
      <c r="D1068">
        <f>IF(C1068=1,'Data Transformation'!$G$3+0.5*'Data Transformation'!$W$25,IF(C1069=1,D1069-'Data Transformation'!$W$25,FALSE))</f>
        <v>1.131</v>
      </c>
      <c r="E1068">
        <f t="array" ref="E1068">IF(ISLOGICAL(D1068),"",FREQUENCY(IF('Data Transformation'!$B$425:$B$8425='Bin Analysis'!$B1059,'Data Transformation'!$G$425:$G$8425),D1068))</f>
        <v>18</v>
      </c>
      <c r="F1068">
        <f t="shared" si="132"/>
        <v>17</v>
      </c>
      <c r="G1068">
        <f>Weighting!$H$12</f>
        <v>0</v>
      </c>
      <c r="H1068">
        <f t="array" ref="H1068">FREQUENCY(IF('Data Transformation'!$B$4:$B$8425=B1059,'Data Transformation'!$G$4:$G$8425),'Bin Analysis'!$B1068)</f>
        <v>18</v>
      </c>
      <c r="I1068">
        <f t="shared" si="133"/>
        <v>11</v>
      </c>
      <c r="J1068">
        <f t="shared" si="134"/>
        <v>1</v>
      </c>
      <c r="K1068">
        <f>J1068*Weighting!$W$12</f>
        <v>1</v>
      </c>
      <c r="M1068" s="14"/>
    </row>
    <row r="1069" spans="1:25" x14ac:dyDescent="0.25">
      <c r="A1069" s="32">
        <f>IF(Weighting!$P$13&gt;0,B1069,"")</f>
        <v>1.238</v>
      </c>
      <c r="B1069">
        <f>Weighting!$C$13</f>
        <v>1.238</v>
      </c>
      <c r="C1069">
        <f>Weighting!$F$13</f>
        <v>0</v>
      </c>
      <c r="D1069" t="b">
        <f>IF(C1069=1,'Data Transformation'!$G$3+0.5*'Data Transformation'!$W$25,IF(C1070=1,D1070-'Data Transformation'!$W$25,FALSE))</f>
        <v>0</v>
      </c>
      <c r="E1069" t="str">
        <f t="array" ref="E1069">IF(ISLOGICAL(D1069),"",FREQUENCY(IF('Data Transformation'!$B$425:$B$8425='Bin Analysis'!$B1059,'Data Transformation'!$G$425:$G$8425),D1069))</f>
        <v/>
      </c>
      <c r="F1069" t="str">
        <f t="shared" si="132"/>
        <v/>
      </c>
      <c r="G1069">
        <f>Weighting!$H$13</f>
        <v>0</v>
      </c>
      <c r="H1069">
        <f t="array" ref="H1069">FREQUENCY(IF('Data Transformation'!$B$4:$B$8425=B1059,'Data Transformation'!$G$4:$G$8425),'Bin Analysis'!$B1069)</f>
        <v>19</v>
      </c>
      <c r="I1069">
        <f t="shared" si="133"/>
        <v>1</v>
      </c>
      <c r="J1069">
        <f t="shared" si="134"/>
        <v>1</v>
      </c>
      <c r="K1069">
        <f>J1069*Weighting!$W$13</f>
        <v>2</v>
      </c>
      <c r="M1069" s="14"/>
    </row>
    <row r="1070" spans="1:25" x14ac:dyDescent="0.25">
      <c r="A1070" s="32">
        <f>IF(Weighting!$P$14&gt;0,B1070,"")</f>
        <v>1.369</v>
      </c>
      <c r="B1070">
        <f>Weighting!$C$14</f>
        <v>1.369</v>
      </c>
      <c r="C1070">
        <f>Weighting!$F$14</f>
        <v>0</v>
      </c>
      <c r="D1070" t="b">
        <f>IF(C1070=1,'Data Transformation'!$G$3+0.5*'Data Transformation'!$W$25,IF(C1071=1,D1071-'Data Transformation'!$W$25,FALSE))</f>
        <v>0</v>
      </c>
      <c r="E1070" t="str">
        <f t="array" ref="E1070">IF(ISLOGICAL(D1070),"",FREQUENCY(IF('Data Transformation'!$B$425:$B$8425='Bin Analysis'!$B1059,'Data Transformation'!$G$425:$G$8425),D1070))</f>
        <v/>
      </c>
      <c r="F1070" t="str">
        <f t="shared" si="132"/>
        <v/>
      </c>
      <c r="G1070">
        <f>Weighting!$H$14</f>
        <v>0</v>
      </c>
      <c r="H1070">
        <f t="array" ref="H1070">FREQUENCY(IF('Data Transformation'!$B$4:$B$8425=B1059,'Data Transformation'!$G$4:$G$8425),'Bin Analysis'!$B1070)</f>
        <v>19</v>
      </c>
      <c r="I1070">
        <f t="shared" si="133"/>
        <v>0</v>
      </c>
      <c r="J1070">
        <f t="shared" si="134"/>
        <v>0</v>
      </c>
      <c r="K1070">
        <f>J1070*Weighting!$W$14</f>
        <v>0</v>
      </c>
      <c r="M1070" s="14"/>
    </row>
    <row r="1071" spans="1:25" x14ac:dyDescent="0.25">
      <c r="A1071" s="32">
        <f>IF(Weighting!$P$15&gt;0,B1071,"")</f>
        <v>1.5000009999999999</v>
      </c>
      <c r="B1071">
        <f>Weighting!$C$15</f>
        <v>1.5000009999999999</v>
      </c>
      <c r="C1071">
        <f>Weighting!$F$15</f>
        <v>0</v>
      </c>
      <c r="D1071" t="b">
        <f>IF(C1071=1,'Data Transformation'!$G$3+0.5*'Data Transformation'!$W$25,IF(C1072=1,D1072-'Data Transformation'!$W$25,FALSE))</f>
        <v>0</v>
      </c>
      <c r="E1071" t="str">
        <f t="array" ref="E1071">IF(ISLOGICAL(D1071),"",FREQUENCY(IF('Data Transformation'!$B$425:$B$8425='Bin Analysis'!$B1059,'Data Transformation'!$G$425:$G$8425),D1071))</f>
        <v/>
      </c>
      <c r="F1071" t="str">
        <f t="shared" si="132"/>
        <v/>
      </c>
      <c r="G1071">
        <f>Weighting!$H$15</f>
        <v>0</v>
      </c>
      <c r="H1071">
        <f t="array" ref="H1071">FREQUENCY(IF('Data Transformation'!$B$4:$B$8425=B1059,'Data Transformation'!$G$4:$G$8425),'Bin Analysis'!$B1071)</f>
        <v>19</v>
      </c>
      <c r="I1071">
        <f t="shared" si="133"/>
        <v>0</v>
      </c>
      <c r="J1071">
        <f t="shared" si="134"/>
        <v>0</v>
      </c>
      <c r="K1071">
        <f>J1071*Weighting!$W$15</f>
        <v>0</v>
      </c>
      <c r="M1071" s="14"/>
    </row>
    <row r="1072" spans="1:25" x14ac:dyDescent="0.25">
      <c r="A1072" s="32" t="str">
        <f>IF(Weighting!$P$16&gt;0,B1072,"")</f>
        <v/>
      </c>
      <c r="B1072">
        <f>Weighting!$C$16</f>
        <v>1.631</v>
      </c>
      <c r="C1072">
        <f>Weighting!$F$16</f>
        <v>0</v>
      </c>
      <c r="D1072" t="b">
        <f>IF(C1072=1,'Data Transformation'!$G$3+0.5*'Data Transformation'!$W$25,IF(C1073=1,D1073-'Data Transformation'!$W$25,FALSE))</f>
        <v>0</v>
      </c>
      <c r="E1072" t="str">
        <f t="array" ref="E1072">IF(ISLOGICAL(D1072),"",FREQUENCY(IF('Data Transformation'!$B$425:$B$8425='Bin Analysis'!$B1059,'Data Transformation'!$G$425:$G$8425),D1072))</f>
        <v/>
      </c>
      <c r="F1072" t="str">
        <f t="shared" si="132"/>
        <v/>
      </c>
      <c r="G1072">
        <f>Weighting!$H$16</f>
        <v>0</v>
      </c>
      <c r="H1072">
        <f t="array" ref="H1072">FREQUENCY(IF('Data Transformation'!$B$4:$B$8425=B1059,'Data Transformation'!$G$4:$G$8425),'Bin Analysis'!$B1072)</f>
        <v>19</v>
      </c>
      <c r="I1072">
        <f t="shared" si="133"/>
        <v>0</v>
      </c>
      <c r="J1072">
        <f t="shared" si="134"/>
        <v>0</v>
      </c>
      <c r="K1072">
        <f>J1072*Weighting!$W$16</f>
        <v>0</v>
      </c>
      <c r="M1072" s="14"/>
    </row>
    <row r="1073" spans="1:25" x14ac:dyDescent="0.25">
      <c r="A1073" s="32" t="str">
        <f>IF(Weighting!$P$17&gt;0,B1073,"")</f>
        <v/>
      </c>
      <c r="B1073">
        <f>Weighting!$C$17</f>
        <v>1.762</v>
      </c>
      <c r="C1073">
        <f>Weighting!$F$17</f>
        <v>0</v>
      </c>
      <c r="D1073" t="b">
        <f>IF(C1073=1,'Data Transformation'!$G$3+0.5*'Data Transformation'!$W$25,IF(C1074=1,D1074-'Data Transformation'!$W$25,FALSE))</f>
        <v>0</v>
      </c>
      <c r="E1073" t="str">
        <f t="array" ref="E1073">IF(ISLOGICAL(D1073),"",FREQUENCY(IF('Data Transformation'!$B$425:$B$8425='Bin Analysis'!$B1059,'Data Transformation'!$G$425:$G$8425),D1073))</f>
        <v/>
      </c>
      <c r="F1073" t="str">
        <f t="shared" si="132"/>
        <v/>
      </c>
      <c r="G1073">
        <f>Weighting!$H$17</f>
        <v>0</v>
      </c>
      <c r="H1073">
        <f t="array" ref="H1073">FREQUENCY(IF('Data Transformation'!$B$4:$B$8425=B1059,'Data Transformation'!$G$4:$G$8425),'Bin Analysis'!$B1073)</f>
        <v>19</v>
      </c>
      <c r="I1073">
        <f t="shared" si="133"/>
        <v>0</v>
      </c>
      <c r="J1073">
        <f t="shared" si="134"/>
        <v>0</v>
      </c>
      <c r="K1073">
        <f>J1073*Weighting!$W$17</f>
        <v>0</v>
      </c>
      <c r="M1073" s="14"/>
    </row>
    <row r="1074" spans="1:25" x14ac:dyDescent="0.25">
      <c r="A1074" s="32" t="str">
        <f>IF(Weighting!$P$18&gt;0,B1074,"")</f>
        <v/>
      </c>
      <c r="B1074">
        <f>Weighting!$C$18</f>
        <v>1.893</v>
      </c>
      <c r="C1074">
        <f>Weighting!$F$18</f>
        <v>0</v>
      </c>
      <c r="D1074" t="b">
        <f>IF(C1074=1,'Data Transformation'!$G$3+0.5*'Data Transformation'!$W$25,IF(C1075=1,D1075-'Data Transformation'!$W$25,FALSE))</f>
        <v>0</v>
      </c>
      <c r="E1074" t="str">
        <f t="array" ref="E1074">IF(ISLOGICAL(D1074),"",FREQUENCY(IF('Data Transformation'!$B$425:$B$8425='Bin Analysis'!$B1059,'Data Transformation'!$G$425:$G$8425),D1074))</f>
        <v/>
      </c>
      <c r="F1074" t="str">
        <f t="shared" si="132"/>
        <v/>
      </c>
      <c r="G1074">
        <f>Weighting!$H$18</f>
        <v>0</v>
      </c>
      <c r="H1074">
        <f t="array" ref="H1074">FREQUENCY(IF('Data Transformation'!$B$4:$B$8425=B1059,'Data Transformation'!$G$4:$G$8425),'Bin Analysis'!$B1074)</f>
        <v>19</v>
      </c>
      <c r="I1074">
        <f t="shared" si="133"/>
        <v>0</v>
      </c>
      <c r="J1074">
        <f t="shared" si="134"/>
        <v>0</v>
      </c>
      <c r="K1074">
        <f>J1074*Weighting!$W$18</f>
        <v>0</v>
      </c>
      <c r="M1074" s="14"/>
    </row>
    <row r="1075" spans="1:25" x14ac:dyDescent="0.25">
      <c r="A1075" s="32" t="str">
        <f>IF(Weighting!$P$19&gt;0,B1075,"")</f>
        <v/>
      </c>
      <c r="B1075">
        <f>Weighting!$C$19</f>
        <v>2.024</v>
      </c>
      <c r="C1075">
        <f>Weighting!$F$19</f>
        <v>0</v>
      </c>
      <c r="D1075" t="b">
        <f>IF(C1075=1,'Data Transformation'!$G$3+0.5*'Data Transformation'!$W$25,IF(C1076=1,D1076-'Data Transformation'!$W$25,FALSE))</f>
        <v>0</v>
      </c>
      <c r="E1075" t="str">
        <f t="array" ref="E1075">IF(ISLOGICAL(D1075),"",FREQUENCY(IF('Data Transformation'!$B$425:$B$8425='Bin Analysis'!$B1059,'Data Transformation'!$G$425:$G$8425),D1075))</f>
        <v/>
      </c>
      <c r="F1075" t="str">
        <f t="shared" si="132"/>
        <v/>
      </c>
      <c r="G1075">
        <f>Weighting!$H$19</f>
        <v>0</v>
      </c>
      <c r="H1075">
        <f t="array" ref="H1075">FREQUENCY(IF('Data Transformation'!$B$4:$B$8425=B1059,'Data Transformation'!$G$4:$G$8425),'Bin Analysis'!$B1075)</f>
        <v>19</v>
      </c>
      <c r="I1075">
        <f t="shared" si="133"/>
        <v>0</v>
      </c>
      <c r="J1075">
        <f t="shared" si="134"/>
        <v>0</v>
      </c>
      <c r="K1075">
        <f>J1075*Weighting!$W$19</f>
        <v>0</v>
      </c>
      <c r="M1075" s="14"/>
    </row>
    <row r="1076" spans="1:25" x14ac:dyDescent="0.25">
      <c r="A1076" s="32" t="str">
        <f>IF(Weighting!$P$20&gt;0,B1076,"")</f>
        <v/>
      </c>
      <c r="B1076">
        <f>Weighting!$C$20</f>
        <v>2.1550000000000002</v>
      </c>
      <c r="C1076">
        <f>Weighting!$F$20</f>
        <v>0</v>
      </c>
      <c r="D1076" t="b">
        <f>IF(C1076=1,'Data Transformation'!$G$3+0.5*'Data Transformation'!$W$25,IF(C1077=1,D1077-'Data Transformation'!$W$25,FALSE))</f>
        <v>0</v>
      </c>
      <c r="E1076" t="str">
        <f t="array" ref="E1076">IF(ISLOGICAL(D1076),"",FREQUENCY(IF('Data Transformation'!$B$425:$B$8425='Bin Analysis'!$B1059,'Data Transformation'!$G$425:$G$8425),D1076))</f>
        <v/>
      </c>
      <c r="F1076" t="str">
        <f t="shared" si="132"/>
        <v/>
      </c>
      <c r="G1076">
        <f>Weighting!$H$20</f>
        <v>0</v>
      </c>
      <c r="H1076">
        <f t="array" ref="H1076">FREQUENCY(IF('Data Transformation'!$B$4:$B$8425=B1059,'Data Transformation'!$G$4:$G$8425),'Bin Analysis'!$B1076)</f>
        <v>19</v>
      </c>
      <c r="I1076">
        <f t="shared" si="133"/>
        <v>0</v>
      </c>
      <c r="J1076">
        <f t="shared" si="134"/>
        <v>0</v>
      </c>
      <c r="K1076">
        <f>J1076*Weighting!$W$20</f>
        <v>0</v>
      </c>
      <c r="M1076" s="14"/>
    </row>
    <row r="1077" spans="1:25" x14ac:dyDescent="0.25">
      <c r="A1077" s="32" t="str">
        <f>IF(Weighting!$P$21&gt;0,B1077,"")</f>
        <v/>
      </c>
      <c r="B1077">
        <f>Weighting!$C$21</f>
        <v>2.2860000000000005</v>
      </c>
      <c r="C1077">
        <f>Weighting!$F$21</f>
        <v>0</v>
      </c>
      <c r="D1077" t="b">
        <f>IF(C1077=1,'Data Transformation'!$G$3+0.5*'Data Transformation'!$W$25,IF(C1078=1,D1078-'Data Transformation'!$W$25,FALSE))</f>
        <v>0</v>
      </c>
      <c r="E1077" t="str">
        <f t="array" ref="E1077">IF(ISLOGICAL(D1077),"",FREQUENCY(IF('Data Transformation'!$B$425:$B$8425='Bin Analysis'!$B1059,'Data Transformation'!$G$425:$G$8425),D1077))</f>
        <v/>
      </c>
      <c r="F1077" t="str">
        <f t="shared" si="132"/>
        <v/>
      </c>
      <c r="G1077">
        <f>Weighting!$H$21</f>
        <v>0</v>
      </c>
      <c r="H1077">
        <f t="array" ref="H1077">FREQUENCY(IF('Data Transformation'!$B$4:$B$8425=B1059,'Data Transformation'!$G$4:$G$8425),'Bin Analysis'!$B1077)</f>
        <v>19</v>
      </c>
      <c r="I1077">
        <f t="shared" si="133"/>
        <v>0</v>
      </c>
      <c r="J1077">
        <f t="shared" si="134"/>
        <v>0</v>
      </c>
      <c r="K1077">
        <f>J1077*Weighting!$W$21</f>
        <v>0</v>
      </c>
      <c r="M1077" s="14"/>
    </row>
    <row r="1078" spans="1:25" x14ac:dyDescent="0.25">
      <c r="A1078" s="32" t="str">
        <f>IF(Weighting!$P$22&gt;0,B1078,"")</f>
        <v/>
      </c>
      <c r="B1078">
        <f>Weighting!$C$22</f>
        <v>2.4170000000000007</v>
      </c>
      <c r="C1078">
        <f>Weighting!$F$22</f>
        <v>0</v>
      </c>
      <c r="D1078" t="b">
        <f>IF(C1078=1,'Data Transformation'!$G$3+0.5*'Data Transformation'!$W$25,IF(C1079=1,D1079-'Data Transformation'!$W$25,FALSE))</f>
        <v>0</v>
      </c>
      <c r="E1078" t="str">
        <f t="array" ref="E1078">IF(ISLOGICAL(D1078),"",FREQUENCY(IF('Data Transformation'!$B$425:$B$8425='Bin Analysis'!$B1059,'Data Transformation'!$G$425:$G$8425),D1078))</f>
        <v/>
      </c>
      <c r="F1078" t="str">
        <f t="shared" si="132"/>
        <v/>
      </c>
      <c r="G1078">
        <f>Weighting!$H$22</f>
        <v>0</v>
      </c>
      <c r="H1078">
        <f t="array" ref="H1078">FREQUENCY(IF('Data Transformation'!$B$4:$B$8425=B1059,'Data Transformation'!$G$4:$G$8425),'Bin Analysis'!$B1078)</f>
        <v>19</v>
      </c>
      <c r="I1078">
        <f t="shared" si="133"/>
        <v>0</v>
      </c>
      <c r="J1078">
        <f t="shared" si="134"/>
        <v>0</v>
      </c>
      <c r="K1078">
        <f>J1078*Weighting!$W$22</f>
        <v>0</v>
      </c>
      <c r="M1078" s="14"/>
    </row>
    <row r="1079" spans="1:25" x14ac:dyDescent="0.25">
      <c r="A1079" s="32" t="str">
        <f>IF(Weighting!$P$23&gt;0,B1079,"")</f>
        <v/>
      </c>
      <c r="B1079">
        <f>Weighting!$C$23</f>
        <v>2.5480000000000009</v>
      </c>
      <c r="C1079">
        <f>Weighting!$F$23</f>
        <v>0</v>
      </c>
      <c r="D1079" t="b">
        <f>IF(C1079=1,'Data Transformation'!$G$3+0.5*'Data Transformation'!$W$25,IF(C1080=1,D1080-'Data Transformation'!$W$25,FALSE))</f>
        <v>0</v>
      </c>
      <c r="E1079" t="str">
        <f t="array" ref="E1079">IF(ISLOGICAL(D1079),"",FREQUENCY(IF('Data Transformation'!$B$425:$B$8425='Bin Analysis'!$B1059,'Data Transformation'!$G$425:$G$8425),D1079))</f>
        <v/>
      </c>
      <c r="F1079" t="str">
        <f t="shared" si="132"/>
        <v/>
      </c>
      <c r="G1079">
        <f>Weighting!$H$23</f>
        <v>0</v>
      </c>
      <c r="H1079">
        <f t="array" ref="H1079">FREQUENCY(IF('Data Transformation'!$B$4:$B$8425=B1059,'Data Transformation'!$G$4:$G$8425),'Bin Analysis'!$B1079)</f>
        <v>19</v>
      </c>
      <c r="I1079">
        <f t="shared" si="133"/>
        <v>0</v>
      </c>
      <c r="J1079">
        <f t="shared" si="134"/>
        <v>0</v>
      </c>
      <c r="K1079">
        <f>J1079*Weighting!$W$23</f>
        <v>0</v>
      </c>
      <c r="M1079" s="14"/>
    </row>
    <row r="1080" spans="1:25" x14ac:dyDescent="0.25">
      <c r="A1080" s="32" t="str">
        <f>IF(Weighting!$P$24&gt;0,B1080,"")</f>
        <v/>
      </c>
      <c r="B1080">
        <f>Weighting!$C$24</f>
        <v>2.6790000000000012</v>
      </c>
      <c r="C1080">
        <f>Weighting!$F$24</f>
        <v>0</v>
      </c>
      <c r="D1080" t="b">
        <f>IF(C1080=1,'Data Transformation'!$G$3+0.5*'Data Transformation'!$W$25,IF(C1081=1,D1081-'Data Transformation'!$W$25,FALSE))</f>
        <v>0</v>
      </c>
      <c r="E1080" t="str">
        <f t="array" ref="E1080">IF(ISLOGICAL(D1080),"",FREQUENCY(IF('Data Transformation'!$B$425:$B$8425='Bin Analysis'!$B1059,'Data Transformation'!$G$425:$G$8425),D1080))</f>
        <v/>
      </c>
      <c r="F1080" t="str">
        <f t="shared" si="132"/>
        <v/>
      </c>
      <c r="G1080">
        <f>Weighting!$H$24</f>
        <v>0</v>
      </c>
      <c r="H1080">
        <f t="array" ref="H1080">FREQUENCY(IF('Data Transformation'!$B$4:$B$8425=B1059,'Data Transformation'!$G$4:$G$8425),'Bin Analysis'!$B1080)</f>
        <v>19</v>
      </c>
      <c r="I1080">
        <f t="shared" si="133"/>
        <v>0</v>
      </c>
      <c r="J1080">
        <f t="shared" si="134"/>
        <v>0</v>
      </c>
      <c r="K1080">
        <f>J1080*Weighting!$W$24</f>
        <v>0</v>
      </c>
      <c r="M1080" s="14"/>
    </row>
    <row r="1081" spans="1:25" x14ac:dyDescent="0.25">
      <c r="A1081" s="32" t="str">
        <f>IF(Weighting!$P$25&gt;0,B1081,"")</f>
        <v/>
      </c>
      <c r="B1081">
        <f>Weighting!$C$25</f>
        <v>2.8100000000000014</v>
      </c>
      <c r="C1081">
        <f>Weighting!$F$25</f>
        <v>0</v>
      </c>
      <c r="D1081" t="b">
        <f>IF(C1081=1,'Data Transformation'!$G$3+0.5*'Data Transformation'!$W$25,IF(C1082=1,D1082-'Data Transformation'!$W$25,FALSE))</f>
        <v>0</v>
      </c>
      <c r="E1081" t="str">
        <f t="array" ref="E1081">IF(ISLOGICAL(D1081),"",FREQUENCY(IF('Data Transformation'!$B$425:$B$8425='Bin Analysis'!$B1059,'Data Transformation'!$G$425:$G$8425),D1081))</f>
        <v/>
      </c>
      <c r="F1081" t="str">
        <f t="shared" si="132"/>
        <v/>
      </c>
      <c r="G1081">
        <f>Weighting!$H$25</f>
        <v>0</v>
      </c>
      <c r="H1081">
        <f t="array" ref="H1081">FREQUENCY(IF('Data Transformation'!$B$4:$B$8425=B1059,'Data Transformation'!$G$4:$G$8425),'Bin Analysis'!$B1081)</f>
        <v>19</v>
      </c>
      <c r="I1081">
        <f t="shared" si="133"/>
        <v>0</v>
      </c>
      <c r="J1081">
        <f t="shared" si="134"/>
        <v>0</v>
      </c>
      <c r="K1081">
        <f>J1081*Weighting!$W$25</f>
        <v>0</v>
      </c>
      <c r="M1081" s="14"/>
    </row>
    <row r="1082" spans="1:25" x14ac:dyDescent="0.25">
      <c r="N1082" s="55"/>
      <c r="O1082"/>
      <c r="P1082"/>
      <c r="Q1082"/>
      <c r="R1082"/>
    </row>
    <row r="1083" spans="1:25" ht="23.25" x14ac:dyDescent="0.35">
      <c r="A1083" s="21" t="s">
        <v>0</v>
      </c>
      <c r="B1083" s="21">
        <f>IFERROR(VLOOKUP(C1083,'Data Transformation'!$L$6:$M$426,2,FALSE),"")</f>
        <v>45</v>
      </c>
      <c r="C1083" s="21">
        <f>C1059+1</f>
        <v>45</v>
      </c>
      <c r="D1083" s="21"/>
      <c r="E1083" s="21"/>
      <c r="F1083" s="21"/>
      <c r="G1083" s="21"/>
      <c r="H1083" s="22"/>
      <c r="I1083" s="22"/>
      <c r="J1083" s="22"/>
      <c r="K1083" s="21"/>
      <c r="L1083" s="21">
        <f>B1083</f>
        <v>45</v>
      </c>
      <c r="M1083" s="23">
        <f>INDEX('Data Transformation'!$O$4:$O$424,MATCH($B1083,'Data Transformation'!$M$4:$M$424,0),MATCH($M$2,'Data Transformation'!$O$3,0))</f>
        <v>17</v>
      </c>
      <c r="N1083" s="27">
        <f>IF('Input and Summary Results'!$J$16="minimum",'Bin Analysis'!X1084/(M1083-1),'Bin Analysis'!Y1083/('Bin Analysis'!M1083-1))</f>
        <v>0</v>
      </c>
      <c r="O1083" s="27">
        <f>IF(M1083=FALSE,NA(),(VLOOKUP(1,C1086:K1105,4,FALSE))/(M1083-1))</f>
        <v>0.9375</v>
      </c>
      <c r="P1083" s="27">
        <f>IF(M1083=FALSE,NA(),SUM(J1086:J1105)/Weighting!$S$5)</f>
        <v>0.3</v>
      </c>
      <c r="Q1083" s="27">
        <f>IF(M1083=FALSE,NA(),SUM(K1086:K1105)/Weighting!$S$6)</f>
        <v>0.2608695652173913</v>
      </c>
      <c r="R1083" s="27">
        <f>IF(M1083=FALSE,NA(),(VLOOKUP(1,G1086:K1105,3,FALSE))/(M1083-1))</f>
        <v>0</v>
      </c>
      <c r="S1083" s="22" t="str">
        <f>IF(M1083=FALSE,NA(),IF(SUM(J1086:J1105)=2,"yes","no"))</f>
        <v>no</v>
      </c>
      <c r="X1083" s="2" cm="2">
        <f t="array" ref="X1083:X1084">FREQUENCY(IF('Data Transformation'!$B$425:$B$6424='Bin Analysis'!L1083,'Data Transformation'!$G$425:$G$6424),'Data Transformation'!$U$11)</f>
        <v>16</v>
      </c>
      <c r="Y1083" s="2" cm="2">
        <f t="array" ref="Y1083:Y1084">FREQUENCY(IF('Data Transformation'!$B$425:$B$6424='Bin Analysis'!L1083,'Data Transformation'!$G$425:$G$6424),'Data Transformation'!$U$12)</f>
        <v>1</v>
      </c>
    </row>
    <row r="1084" spans="1:25" x14ac:dyDescent="0.25">
      <c r="A1084" s="14" t="s">
        <v>66</v>
      </c>
      <c r="B1084" t="s">
        <v>47</v>
      </c>
      <c r="C1084" t="s">
        <v>5</v>
      </c>
      <c r="D1084" t="s">
        <v>99</v>
      </c>
      <c r="E1084" t="s">
        <v>100</v>
      </c>
      <c r="F1084" t="s">
        <v>101</v>
      </c>
      <c r="G1084" t="s">
        <v>69</v>
      </c>
      <c r="H1084" t="s">
        <v>31</v>
      </c>
      <c r="I1084" t="s">
        <v>32</v>
      </c>
      <c r="J1084" t="s">
        <v>46</v>
      </c>
      <c r="K1084" s="14" t="s">
        <v>45</v>
      </c>
      <c r="M1084" s="14"/>
      <c r="X1084" s="2">
        <v>0</v>
      </c>
      <c r="Y1084" s="2">
        <v>15</v>
      </c>
    </row>
    <row r="1085" spans="1:25" x14ac:dyDescent="0.25">
      <c r="A1085" s="32"/>
      <c r="D1085" t="b">
        <f>IF(C1085=1,'Data Transformation'!$G$3+0.5*'Data Transformation'!$W$25,IF(C1086=1,D1086-'Data Transformation'!$W$25,FALSE))</f>
        <v>0</v>
      </c>
      <c r="E1085" t="str">
        <f t="array" ref="E1085">IF(ISLOGICAL(D1085),"",FREQUENCY(IF('Data Transformation'!$B$425:$B$8425='Bin Analysis'!$B1083,'Data Transformation'!$G$425:$G$8425),D1085))</f>
        <v/>
      </c>
      <c r="F1085" t="str">
        <f>IF(ISLOGICAL(D1085),"",E1085-E1084)</f>
        <v/>
      </c>
      <c r="M1085" s="14"/>
    </row>
    <row r="1086" spans="1:25" x14ac:dyDescent="0.25">
      <c r="A1086" s="32">
        <f>IF(Weighting!$P$6&gt;0,B1086,"")</f>
        <v>0.32100000000000001</v>
      </c>
      <c r="B1086">
        <f>Weighting!$C$6</f>
        <v>0.32100000000000001</v>
      </c>
      <c r="C1086">
        <f>Weighting!$F$6</f>
        <v>0</v>
      </c>
      <c r="D1086" t="b">
        <f>IF(C1086=1,'Data Transformation'!$G$3+0.5*'Data Transformation'!$W$25,IF(C1087=1,D1087-'Data Transformation'!$W$25,FALSE))</f>
        <v>0</v>
      </c>
      <c r="E1086" t="str">
        <f t="array" ref="E1086">IF(ISLOGICAL(D1086),"",FREQUENCY(IF('Data Transformation'!$B$425:$B$8425='Bin Analysis'!$B1083,'Data Transformation'!$G$425:$G$8425),D1086))</f>
        <v/>
      </c>
      <c r="F1086" t="str">
        <f>IF(ISLOGICAL(D1086),"",E1086-E1085)</f>
        <v/>
      </c>
      <c r="G1086">
        <f>Weighting!$H$6</f>
        <v>1</v>
      </c>
      <c r="H1086">
        <f t="array" ref="H1086">FREQUENCY(IF('Data Transformation'!$B$4:$B$8425=B1083,'Data Transformation'!$G$4:$G$8425),'Bin Analysis'!$B1086)</f>
        <v>0</v>
      </c>
      <c r="I1086">
        <f>H1086-H1085</f>
        <v>0</v>
      </c>
      <c r="J1086">
        <f>IF(I1086=0,0,1)</f>
        <v>0</v>
      </c>
      <c r="K1086">
        <f>J1086*Weighting!$W$6</f>
        <v>0</v>
      </c>
      <c r="M1086" s="14"/>
    </row>
    <row r="1087" spans="1:25" x14ac:dyDescent="0.25">
      <c r="A1087" s="32">
        <f>IF(Weighting!$P$7&gt;0,B1087,"")</f>
        <v>0.45200000000000001</v>
      </c>
      <c r="B1087">
        <f>Weighting!$C$7</f>
        <v>0.45200000000000001</v>
      </c>
      <c r="C1087">
        <f>Weighting!$F$7</f>
        <v>0</v>
      </c>
      <c r="D1087" t="b">
        <f>IF(C1087=1,'Data Transformation'!$G$3+0.5*'Data Transformation'!$W$25,IF(C1088=1,D1088-'Data Transformation'!$W$25,FALSE))</f>
        <v>0</v>
      </c>
      <c r="E1087" t="str">
        <f t="array" ref="E1087">IF(ISLOGICAL(D1087),"",FREQUENCY(IF('Data Transformation'!$B$425:$B$8425='Bin Analysis'!$B1083,'Data Transformation'!$G$425:$G$8425),D1087))</f>
        <v/>
      </c>
      <c r="F1087" t="str">
        <f t="shared" ref="F1087:F1105" si="135">IF(ISLOGICAL(D1087),"",E1087-E1086)</f>
        <v/>
      </c>
      <c r="G1087">
        <f>Weighting!$H$7</f>
        <v>0</v>
      </c>
      <c r="H1087">
        <f t="array" ref="H1087">FREQUENCY(IF('Data Transformation'!$B$4:$B$8425=B1083,'Data Transformation'!$G$4:$G$8425),'Bin Analysis'!$B1087)</f>
        <v>0</v>
      </c>
      <c r="I1087">
        <f t="shared" ref="I1087:I1105" si="136">H1087-H1086</f>
        <v>0</v>
      </c>
      <c r="J1087">
        <f>IF(I1087=0,0,1)</f>
        <v>0</v>
      </c>
      <c r="K1087">
        <f>J1087*Weighting!$W$7</f>
        <v>0</v>
      </c>
      <c r="M1087" s="14"/>
    </row>
    <row r="1088" spans="1:25" x14ac:dyDescent="0.25">
      <c r="A1088" s="32">
        <f>IF(Weighting!$P$8&gt;0,B1088,"")</f>
        <v>0.58299999999999996</v>
      </c>
      <c r="B1088">
        <f>Weighting!$C$8</f>
        <v>0.58299999999999996</v>
      </c>
      <c r="C1088">
        <f>Weighting!$F$8</f>
        <v>0</v>
      </c>
      <c r="D1088" t="b">
        <f>IF(C1088=1,'Data Transformation'!$G$3+0.5*'Data Transformation'!$W$25,IF(C1089=1,D1089-'Data Transformation'!$W$25,FALSE))</f>
        <v>0</v>
      </c>
      <c r="E1088" t="str">
        <f t="array" ref="E1088">IF(ISLOGICAL(D1088),"",FREQUENCY(IF('Data Transformation'!$B$425:$B$8425='Bin Analysis'!$B1083,'Data Transformation'!$G$425:$G$8425),D1088))</f>
        <v/>
      </c>
      <c r="F1088" t="str">
        <f t="shared" si="135"/>
        <v/>
      </c>
      <c r="G1088">
        <f>Weighting!$H$8</f>
        <v>0</v>
      </c>
      <c r="H1088">
        <f t="array" ref="H1088">FREQUENCY(IF('Data Transformation'!$B$4:$B$8425=B1083,'Data Transformation'!$G$4:$G$8425),'Bin Analysis'!$B1088)</f>
        <v>0</v>
      </c>
      <c r="I1088">
        <f t="shared" si="136"/>
        <v>0</v>
      </c>
      <c r="J1088">
        <f t="shared" ref="J1088:J1105" si="137">IF(I1088=0,0,1)</f>
        <v>0</v>
      </c>
      <c r="K1088">
        <f>J1088*Weighting!$W$8</f>
        <v>0</v>
      </c>
      <c r="M1088" s="14"/>
    </row>
    <row r="1089" spans="1:13" x14ac:dyDescent="0.25">
      <c r="A1089" s="32">
        <f>IF(Weighting!$P$9&gt;0,B1089,"")</f>
        <v>0.71399999999999997</v>
      </c>
      <c r="B1089" s="50">
        <f>Weighting!$C$9</f>
        <v>0.71399999999999997</v>
      </c>
      <c r="C1089">
        <f>Weighting!$F$9</f>
        <v>0</v>
      </c>
      <c r="D1089" t="b">
        <f>IF(C1089=1,'Data Transformation'!$G$3+0.5*'Data Transformation'!$W$25,IF(C1090=1,D1090-'Data Transformation'!$W$25,FALSE))</f>
        <v>0</v>
      </c>
      <c r="E1089" t="str">
        <f t="array" ref="E1089">IF(ISLOGICAL(D1089),"",FREQUENCY(IF('Data Transformation'!$B$425:$B$8425='Bin Analysis'!$B1083,'Data Transformation'!$G$425:$G$8425),D1089))</f>
        <v/>
      </c>
      <c r="F1089" t="str">
        <f t="shared" si="135"/>
        <v/>
      </c>
      <c r="G1089">
        <f>Weighting!$H$9</f>
        <v>0</v>
      </c>
      <c r="H1089">
        <f t="array" ref="H1089">FREQUENCY(IF('Data Transformation'!$B$4:$B$8425=B1083,'Data Transformation'!$G$4:$G$8425),'Bin Analysis'!$B1089)</f>
        <v>0</v>
      </c>
      <c r="I1089">
        <f t="shared" si="136"/>
        <v>0</v>
      </c>
      <c r="J1089">
        <f t="shared" si="137"/>
        <v>0</v>
      </c>
      <c r="K1089">
        <f>J1089*Weighting!$W$9</f>
        <v>0</v>
      </c>
      <c r="M1089" s="14"/>
    </row>
    <row r="1090" spans="1:13" x14ac:dyDescent="0.25">
      <c r="A1090" s="32">
        <f>IF(Weighting!$P$10&gt;0,B1090,"")</f>
        <v>0.84499999999999997</v>
      </c>
      <c r="B1090">
        <f>Weighting!$C$10</f>
        <v>0.84499999999999997</v>
      </c>
      <c r="C1090">
        <f>Weighting!$F$10</f>
        <v>0</v>
      </c>
      <c r="D1090" t="b">
        <f>IF(C1090=1,'Data Transformation'!$G$3+0.5*'Data Transformation'!$W$25,IF(C1091=1,D1091-'Data Transformation'!$W$25,FALSE))</f>
        <v>0</v>
      </c>
      <c r="E1090" t="str">
        <f t="array" ref="E1090">IF(ISLOGICAL(D1090),"",FREQUENCY(IF('Data Transformation'!$B$425:$B$8425='Bin Analysis'!$B1083,'Data Transformation'!$G$425:$G$8425),D1090))</f>
        <v/>
      </c>
      <c r="F1090" t="str">
        <f t="shared" si="135"/>
        <v/>
      </c>
      <c r="G1090">
        <f>Weighting!$H$10</f>
        <v>0</v>
      </c>
      <c r="H1090">
        <f t="array" ref="H1090">FREQUENCY(IF('Data Transformation'!$B$4:$B$8425=B1083,'Data Transformation'!$G$4:$G$8425),'Bin Analysis'!$B1090)</f>
        <v>1</v>
      </c>
      <c r="I1090">
        <f t="shared" si="136"/>
        <v>1</v>
      </c>
      <c r="J1090">
        <f t="shared" si="137"/>
        <v>1</v>
      </c>
      <c r="K1090">
        <f>J1090*Weighting!$W$10</f>
        <v>3</v>
      </c>
      <c r="M1090" s="14"/>
    </row>
    <row r="1091" spans="1:13" x14ac:dyDescent="0.25">
      <c r="A1091" s="32">
        <f>IF(Weighting!$P$11&gt;0,B1091,"")</f>
        <v>0.97599999999999998</v>
      </c>
      <c r="B1091">
        <f>Weighting!$C$11</f>
        <v>0.97599999999999998</v>
      </c>
      <c r="C1091">
        <f>Weighting!$F$11</f>
        <v>0</v>
      </c>
      <c r="D1091">
        <f>IF(C1091=1,'Data Transformation'!$G$3+0.5*'Data Transformation'!$W$25,IF(C1092=1,D1092-'Data Transformation'!$W$25,FALSE))</f>
        <v>0.86899999999999999</v>
      </c>
      <c r="E1091">
        <f t="array" ref="E1091">IF(ISLOGICAL(D1091),"",FREQUENCY(IF('Data Transformation'!$B$425:$B$8425='Bin Analysis'!$B1083,'Data Transformation'!$G$425:$G$8425),D1091))</f>
        <v>1</v>
      </c>
      <c r="F1091" t="e">
        <f t="shared" si="135"/>
        <v>#VALUE!</v>
      </c>
      <c r="G1091">
        <f>Weighting!$H$11</f>
        <v>0</v>
      </c>
      <c r="H1091">
        <f t="array" ref="H1091">FREQUENCY(IF('Data Transformation'!$B$4:$B$8425=B1083,'Data Transformation'!$G$4:$G$8425),'Bin Analysis'!$B1091)</f>
        <v>10</v>
      </c>
      <c r="I1091">
        <f t="shared" si="136"/>
        <v>9</v>
      </c>
      <c r="J1091">
        <f t="shared" si="137"/>
        <v>1</v>
      </c>
      <c r="K1091">
        <f>J1091*Weighting!$W$11</f>
        <v>2</v>
      </c>
      <c r="M1091" s="14"/>
    </row>
    <row r="1092" spans="1:13" x14ac:dyDescent="0.25">
      <c r="A1092" s="32">
        <f>IF(Weighting!$P$12&gt;0,B1092,"")</f>
        <v>1.107</v>
      </c>
      <c r="B1092">
        <f>Weighting!$C$12</f>
        <v>1.107</v>
      </c>
      <c r="C1092">
        <f>Weighting!$F$12</f>
        <v>1</v>
      </c>
      <c r="D1092">
        <f>IF(C1092=1,'Data Transformation'!$G$3+0.5*'Data Transformation'!$W$25,IF(C1093=1,D1093-'Data Transformation'!$W$25,FALSE))</f>
        <v>1.131</v>
      </c>
      <c r="E1092">
        <f t="array" ref="E1092">IF(ISLOGICAL(D1092),"",FREQUENCY(IF('Data Transformation'!$B$425:$B$8425='Bin Analysis'!$B1083,'Data Transformation'!$G$425:$G$8425),D1092))</f>
        <v>16</v>
      </c>
      <c r="F1092">
        <f t="shared" si="135"/>
        <v>15</v>
      </c>
      <c r="G1092">
        <f>Weighting!$H$12</f>
        <v>0</v>
      </c>
      <c r="H1092">
        <f t="array" ref="H1092">FREQUENCY(IF('Data Transformation'!$B$4:$B$8425=B1083,'Data Transformation'!$G$4:$G$8425),'Bin Analysis'!$B1092)</f>
        <v>17</v>
      </c>
      <c r="I1092">
        <f t="shared" si="136"/>
        <v>7</v>
      </c>
      <c r="J1092">
        <f t="shared" si="137"/>
        <v>1</v>
      </c>
      <c r="K1092">
        <f>J1092*Weighting!$W$12</f>
        <v>1</v>
      </c>
      <c r="M1092" s="14"/>
    </row>
    <row r="1093" spans="1:13" x14ac:dyDescent="0.25">
      <c r="A1093" s="32">
        <f>IF(Weighting!$P$13&gt;0,B1093,"")</f>
        <v>1.238</v>
      </c>
      <c r="B1093">
        <f>Weighting!$C$13</f>
        <v>1.238</v>
      </c>
      <c r="C1093">
        <f>Weighting!$F$13</f>
        <v>0</v>
      </c>
      <c r="D1093" t="b">
        <f>IF(C1093=1,'Data Transformation'!$G$3+0.5*'Data Transformation'!$W$25,IF(C1094=1,D1094-'Data Transformation'!$W$25,FALSE))</f>
        <v>0</v>
      </c>
      <c r="E1093" t="str">
        <f t="array" ref="E1093">IF(ISLOGICAL(D1093),"",FREQUENCY(IF('Data Transformation'!$B$425:$B$8425='Bin Analysis'!$B1083,'Data Transformation'!$G$425:$G$8425),D1093))</f>
        <v/>
      </c>
      <c r="F1093" t="str">
        <f t="shared" si="135"/>
        <v/>
      </c>
      <c r="G1093">
        <f>Weighting!$H$13</f>
        <v>0</v>
      </c>
      <c r="H1093">
        <f t="array" ref="H1093">FREQUENCY(IF('Data Transformation'!$B$4:$B$8425=B1083,'Data Transformation'!$G$4:$G$8425),'Bin Analysis'!$B1093)</f>
        <v>17</v>
      </c>
      <c r="I1093">
        <f t="shared" si="136"/>
        <v>0</v>
      </c>
      <c r="J1093">
        <f t="shared" si="137"/>
        <v>0</v>
      </c>
      <c r="K1093">
        <f>J1093*Weighting!$W$13</f>
        <v>0</v>
      </c>
      <c r="M1093" s="14"/>
    </row>
    <row r="1094" spans="1:13" x14ac:dyDescent="0.25">
      <c r="A1094" s="32">
        <f>IF(Weighting!$P$14&gt;0,B1094,"")</f>
        <v>1.369</v>
      </c>
      <c r="B1094">
        <f>Weighting!$C$14</f>
        <v>1.369</v>
      </c>
      <c r="C1094">
        <f>Weighting!$F$14</f>
        <v>0</v>
      </c>
      <c r="D1094" t="b">
        <f>IF(C1094=1,'Data Transformation'!$G$3+0.5*'Data Transformation'!$W$25,IF(C1095=1,D1095-'Data Transformation'!$W$25,FALSE))</f>
        <v>0</v>
      </c>
      <c r="E1094" t="str">
        <f t="array" ref="E1094">IF(ISLOGICAL(D1094),"",FREQUENCY(IF('Data Transformation'!$B$425:$B$8425='Bin Analysis'!$B1083,'Data Transformation'!$G$425:$G$8425),D1094))</f>
        <v/>
      </c>
      <c r="F1094" t="str">
        <f t="shared" si="135"/>
        <v/>
      </c>
      <c r="G1094">
        <f>Weighting!$H$14</f>
        <v>0</v>
      </c>
      <c r="H1094">
        <f t="array" ref="H1094">FREQUENCY(IF('Data Transformation'!$B$4:$B$8425=B1083,'Data Transformation'!$G$4:$G$8425),'Bin Analysis'!$B1094)</f>
        <v>17</v>
      </c>
      <c r="I1094">
        <f t="shared" si="136"/>
        <v>0</v>
      </c>
      <c r="J1094">
        <f t="shared" si="137"/>
        <v>0</v>
      </c>
      <c r="K1094">
        <f>J1094*Weighting!$W$14</f>
        <v>0</v>
      </c>
      <c r="M1094" s="14"/>
    </row>
    <row r="1095" spans="1:13" x14ac:dyDescent="0.25">
      <c r="A1095" s="32">
        <f>IF(Weighting!$P$15&gt;0,B1095,"")</f>
        <v>1.5000009999999999</v>
      </c>
      <c r="B1095">
        <f>Weighting!$C$15</f>
        <v>1.5000009999999999</v>
      </c>
      <c r="C1095">
        <f>Weighting!$F$15</f>
        <v>0</v>
      </c>
      <c r="D1095" t="b">
        <f>IF(C1095=1,'Data Transformation'!$G$3+0.5*'Data Transformation'!$W$25,IF(C1096=1,D1096-'Data Transformation'!$W$25,FALSE))</f>
        <v>0</v>
      </c>
      <c r="E1095" t="str">
        <f t="array" ref="E1095">IF(ISLOGICAL(D1095),"",FREQUENCY(IF('Data Transformation'!$B$425:$B$8425='Bin Analysis'!$B1083,'Data Transformation'!$G$425:$G$8425),D1095))</f>
        <v/>
      </c>
      <c r="F1095" t="str">
        <f t="shared" si="135"/>
        <v/>
      </c>
      <c r="G1095">
        <f>Weighting!$H$15</f>
        <v>0</v>
      </c>
      <c r="H1095">
        <f t="array" ref="H1095">FREQUENCY(IF('Data Transformation'!$B$4:$B$8425=B1083,'Data Transformation'!$G$4:$G$8425),'Bin Analysis'!$B1095)</f>
        <v>17</v>
      </c>
      <c r="I1095">
        <f t="shared" si="136"/>
        <v>0</v>
      </c>
      <c r="J1095">
        <f t="shared" si="137"/>
        <v>0</v>
      </c>
      <c r="K1095">
        <f>J1095*Weighting!$W$15</f>
        <v>0</v>
      </c>
      <c r="M1095" s="14"/>
    </row>
    <row r="1096" spans="1:13" x14ac:dyDescent="0.25">
      <c r="A1096" s="32" t="str">
        <f>IF(Weighting!$P$16&gt;0,B1096,"")</f>
        <v/>
      </c>
      <c r="B1096">
        <f>Weighting!$C$16</f>
        <v>1.631</v>
      </c>
      <c r="C1096">
        <f>Weighting!$F$16</f>
        <v>0</v>
      </c>
      <c r="D1096" t="b">
        <f>IF(C1096=1,'Data Transformation'!$G$3+0.5*'Data Transformation'!$W$25,IF(C1097=1,D1097-'Data Transformation'!$W$25,FALSE))</f>
        <v>0</v>
      </c>
      <c r="E1096" t="str">
        <f t="array" ref="E1096">IF(ISLOGICAL(D1096),"",FREQUENCY(IF('Data Transformation'!$B$425:$B$8425='Bin Analysis'!$B1083,'Data Transformation'!$G$425:$G$8425),D1096))</f>
        <v/>
      </c>
      <c r="F1096" t="str">
        <f t="shared" si="135"/>
        <v/>
      </c>
      <c r="G1096">
        <f>Weighting!$H$16</f>
        <v>0</v>
      </c>
      <c r="H1096">
        <f t="array" ref="H1096">FREQUENCY(IF('Data Transformation'!$B$4:$B$8425=B1083,'Data Transformation'!$G$4:$G$8425),'Bin Analysis'!$B1096)</f>
        <v>17</v>
      </c>
      <c r="I1096">
        <f t="shared" si="136"/>
        <v>0</v>
      </c>
      <c r="J1096">
        <f t="shared" si="137"/>
        <v>0</v>
      </c>
      <c r="K1096">
        <f>J1096*Weighting!$W$16</f>
        <v>0</v>
      </c>
      <c r="M1096" s="14"/>
    </row>
    <row r="1097" spans="1:13" x14ac:dyDescent="0.25">
      <c r="A1097" s="32" t="str">
        <f>IF(Weighting!$P$17&gt;0,B1097,"")</f>
        <v/>
      </c>
      <c r="B1097">
        <f>Weighting!$C$17</f>
        <v>1.762</v>
      </c>
      <c r="C1097">
        <f>Weighting!$F$17</f>
        <v>0</v>
      </c>
      <c r="D1097" t="b">
        <f>IF(C1097=1,'Data Transformation'!$G$3+0.5*'Data Transformation'!$W$25,IF(C1098=1,D1098-'Data Transformation'!$W$25,FALSE))</f>
        <v>0</v>
      </c>
      <c r="E1097" t="str">
        <f t="array" ref="E1097">IF(ISLOGICAL(D1097),"",FREQUENCY(IF('Data Transformation'!$B$425:$B$8425='Bin Analysis'!$B1083,'Data Transformation'!$G$425:$G$8425),D1097))</f>
        <v/>
      </c>
      <c r="F1097" t="str">
        <f t="shared" si="135"/>
        <v/>
      </c>
      <c r="G1097">
        <f>Weighting!$H$17</f>
        <v>0</v>
      </c>
      <c r="H1097">
        <f t="array" ref="H1097">FREQUENCY(IF('Data Transformation'!$B$4:$B$8425=B1083,'Data Transformation'!$G$4:$G$8425),'Bin Analysis'!$B1097)</f>
        <v>17</v>
      </c>
      <c r="I1097">
        <f t="shared" si="136"/>
        <v>0</v>
      </c>
      <c r="J1097">
        <f t="shared" si="137"/>
        <v>0</v>
      </c>
      <c r="K1097">
        <f>J1097*Weighting!$W$17</f>
        <v>0</v>
      </c>
      <c r="M1097" s="14"/>
    </row>
    <row r="1098" spans="1:13" x14ac:dyDescent="0.25">
      <c r="A1098" s="32" t="str">
        <f>IF(Weighting!$P$18&gt;0,B1098,"")</f>
        <v/>
      </c>
      <c r="B1098">
        <f>Weighting!$C$18</f>
        <v>1.893</v>
      </c>
      <c r="C1098">
        <f>Weighting!$F$18</f>
        <v>0</v>
      </c>
      <c r="D1098" t="b">
        <f>IF(C1098=1,'Data Transformation'!$G$3+0.5*'Data Transformation'!$W$25,IF(C1099=1,D1099-'Data Transformation'!$W$25,FALSE))</f>
        <v>0</v>
      </c>
      <c r="E1098" t="str">
        <f t="array" ref="E1098">IF(ISLOGICAL(D1098),"",FREQUENCY(IF('Data Transformation'!$B$425:$B$8425='Bin Analysis'!$B1083,'Data Transformation'!$G$425:$G$8425),D1098))</f>
        <v/>
      </c>
      <c r="F1098" t="str">
        <f t="shared" si="135"/>
        <v/>
      </c>
      <c r="G1098">
        <f>Weighting!$H$18</f>
        <v>0</v>
      </c>
      <c r="H1098">
        <f t="array" ref="H1098">FREQUENCY(IF('Data Transformation'!$B$4:$B$8425=B1083,'Data Transformation'!$G$4:$G$8425),'Bin Analysis'!$B1098)</f>
        <v>17</v>
      </c>
      <c r="I1098">
        <f t="shared" si="136"/>
        <v>0</v>
      </c>
      <c r="J1098">
        <f t="shared" si="137"/>
        <v>0</v>
      </c>
      <c r="K1098">
        <f>J1098*Weighting!$W$18</f>
        <v>0</v>
      </c>
      <c r="M1098" s="14"/>
    </row>
    <row r="1099" spans="1:13" x14ac:dyDescent="0.25">
      <c r="A1099" s="32" t="str">
        <f>IF(Weighting!$P$19&gt;0,B1099,"")</f>
        <v/>
      </c>
      <c r="B1099">
        <f>Weighting!$C$19</f>
        <v>2.024</v>
      </c>
      <c r="C1099">
        <f>Weighting!$F$19</f>
        <v>0</v>
      </c>
      <c r="D1099" t="b">
        <f>IF(C1099=1,'Data Transformation'!$G$3+0.5*'Data Transformation'!$W$25,IF(C1100=1,D1100-'Data Transformation'!$W$25,FALSE))</f>
        <v>0</v>
      </c>
      <c r="E1099" t="str">
        <f t="array" ref="E1099">IF(ISLOGICAL(D1099),"",FREQUENCY(IF('Data Transformation'!$B$425:$B$8425='Bin Analysis'!$B1083,'Data Transformation'!$G$425:$G$8425),D1099))</f>
        <v/>
      </c>
      <c r="F1099" t="str">
        <f t="shared" si="135"/>
        <v/>
      </c>
      <c r="G1099">
        <f>Weighting!$H$19</f>
        <v>0</v>
      </c>
      <c r="H1099">
        <f t="array" ref="H1099">FREQUENCY(IF('Data Transformation'!$B$4:$B$8425=B1083,'Data Transformation'!$G$4:$G$8425),'Bin Analysis'!$B1099)</f>
        <v>17</v>
      </c>
      <c r="I1099">
        <f t="shared" si="136"/>
        <v>0</v>
      </c>
      <c r="J1099">
        <f t="shared" si="137"/>
        <v>0</v>
      </c>
      <c r="K1099">
        <f>J1099*Weighting!$W$19</f>
        <v>0</v>
      </c>
      <c r="M1099" s="14"/>
    </row>
    <row r="1100" spans="1:13" x14ac:dyDescent="0.25">
      <c r="A1100" s="32" t="str">
        <f>IF(Weighting!$P$20&gt;0,B1100,"")</f>
        <v/>
      </c>
      <c r="B1100">
        <f>Weighting!$C$20</f>
        <v>2.1550000000000002</v>
      </c>
      <c r="C1100">
        <f>Weighting!$F$20</f>
        <v>0</v>
      </c>
      <c r="D1100" t="b">
        <f>IF(C1100=1,'Data Transformation'!$G$3+0.5*'Data Transformation'!$W$25,IF(C1101=1,D1101-'Data Transformation'!$W$25,FALSE))</f>
        <v>0</v>
      </c>
      <c r="E1100" t="str">
        <f t="array" ref="E1100">IF(ISLOGICAL(D1100),"",FREQUENCY(IF('Data Transformation'!$B$425:$B$8425='Bin Analysis'!$B1083,'Data Transformation'!$G$425:$G$8425),D1100))</f>
        <v/>
      </c>
      <c r="F1100" t="str">
        <f t="shared" si="135"/>
        <v/>
      </c>
      <c r="G1100">
        <f>Weighting!$H$20</f>
        <v>0</v>
      </c>
      <c r="H1100">
        <f t="array" ref="H1100">FREQUENCY(IF('Data Transformation'!$B$4:$B$8425=B1083,'Data Transformation'!$G$4:$G$8425),'Bin Analysis'!$B1100)</f>
        <v>17</v>
      </c>
      <c r="I1100">
        <f t="shared" si="136"/>
        <v>0</v>
      </c>
      <c r="J1100">
        <f t="shared" si="137"/>
        <v>0</v>
      </c>
      <c r="K1100">
        <f>J1100*Weighting!$W$20</f>
        <v>0</v>
      </c>
      <c r="M1100" s="14"/>
    </row>
    <row r="1101" spans="1:13" x14ac:dyDescent="0.25">
      <c r="A1101" s="32" t="str">
        <f>IF(Weighting!$P$21&gt;0,B1101,"")</f>
        <v/>
      </c>
      <c r="B1101">
        <f>Weighting!$C$21</f>
        <v>2.2860000000000005</v>
      </c>
      <c r="C1101">
        <f>Weighting!$F$21</f>
        <v>0</v>
      </c>
      <c r="D1101" t="b">
        <f>IF(C1101=1,'Data Transformation'!$G$3+0.5*'Data Transformation'!$W$25,IF(C1102=1,D1102-'Data Transformation'!$W$25,FALSE))</f>
        <v>0</v>
      </c>
      <c r="E1101" t="str">
        <f t="array" ref="E1101">IF(ISLOGICAL(D1101),"",FREQUENCY(IF('Data Transformation'!$B$425:$B$8425='Bin Analysis'!$B1083,'Data Transformation'!$G$425:$G$8425),D1101))</f>
        <v/>
      </c>
      <c r="F1101" t="str">
        <f t="shared" si="135"/>
        <v/>
      </c>
      <c r="G1101">
        <f>Weighting!$H$21</f>
        <v>0</v>
      </c>
      <c r="H1101">
        <f t="array" ref="H1101">FREQUENCY(IF('Data Transformation'!$B$4:$B$8425=B1083,'Data Transformation'!$G$4:$G$8425),'Bin Analysis'!$B1101)</f>
        <v>17</v>
      </c>
      <c r="I1101">
        <f t="shared" si="136"/>
        <v>0</v>
      </c>
      <c r="J1101">
        <f t="shared" si="137"/>
        <v>0</v>
      </c>
      <c r="K1101">
        <f>J1101*Weighting!$W$21</f>
        <v>0</v>
      </c>
      <c r="M1101" s="14"/>
    </row>
    <row r="1102" spans="1:13" x14ac:dyDescent="0.25">
      <c r="A1102" s="32" t="str">
        <f>IF(Weighting!$P$22&gt;0,B1102,"")</f>
        <v/>
      </c>
      <c r="B1102">
        <f>Weighting!$C$22</f>
        <v>2.4170000000000007</v>
      </c>
      <c r="C1102">
        <f>Weighting!$F$22</f>
        <v>0</v>
      </c>
      <c r="D1102" t="b">
        <f>IF(C1102=1,'Data Transformation'!$G$3+0.5*'Data Transformation'!$W$25,IF(C1103=1,D1103-'Data Transformation'!$W$25,FALSE))</f>
        <v>0</v>
      </c>
      <c r="E1102" t="str">
        <f t="array" ref="E1102">IF(ISLOGICAL(D1102),"",FREQUENCY(IF('Data Transformation'!$B$425:$B$8425='Bin Analysis'!$B1083,'Data Transformation'!$G$425:$G$8425),D1102))</f>
        <v/>
      </c>
      <c r="F1102" t="str">
        <f t="shared" si="135"/>
        <v/>
      </c>
      <c r="G1102">
        <f>Weighting!$H$22</f>
        <v>0</v>
      </c>
      <c r="H1102">
        <f t="array" ref="H1102">FREQUENCY(IF('Data Transformation'!$B$4:$B$8425=B1083,'Data Transformation'!$G$4:$G$8425),'Bin Analysis'!$B1102)</f>
        <v>17</v>
      </c>
      <c r="I1102">
        <f t="shared" si="136"/>
        <v>0</v>
      </c>
      <c r="J1102">
        <f t="shared" si="137"/>
        <v>0</v>
      </c>
      <c r="K1102">
        <f>J1102*Weighting!$W$22</f>
        <v>0</v>
      </c>
      <c r="M1102" s="14"/>
    </row>
    <row r="1103" spans="1:13" x14ac:dyDescent="0.25">
      <c r="A1103" s="32" t="str">
        <f>IF(Weighting!$P$23&gt;0,B1103,"")</f>
        <v/>
      </c>
      <c r="B1103">
        <f>Weighting!$C$23</f>
        <v>2.5480000000000009</v>
      </c>
      <c r="C1103">
        <f>Weighting!$F$23</f>
        <v>0</v>
      </c>
      <c r="D1103" t="b">
        <f>IF(C1103=1,'Data Transformation'!$G$3+0.5*'Data Transformation'!$W$25,IF(C1104=1,D1104-'Data Transformation'!$W$25,FALSE))</f>
        <v>0</v>
      </c>
      <c r="E1103" t="str">
        <f t="array" ref="E1103">IF(ISLOGICAL(D1103),"",FREQUENCY(IF('Data Transformation'!$B$425:$B$8425='Bin Analysis'!$B1083,'Data Transformation'!$G$425:$G$8425),D1103))</f>
        <v/>
      </c>
      <c r="F1103" t="str">
        <f t="shared" si="135"/>
        <v/>
      </c>
      <c r="G1103">
        <f>Weighting!$H$23</f>
        <v>0</v>
      </c>
      <c r="H1103">
        <f t="array" ref="H1103">FREQUENCY(IF('Data Transformation'!$B$4:$B$8425=B1083,'Data Transformation'!$G$4:$G$8425),'Bin Analysis'!$B1103)</f>
        <v>17</v>
      </c>
      <c r="I1103">
        <f t="shared" si="136"/>
        <v>0</v>
      </c>
      <c r="J1103">
        <f t="shared" si="137"/>
        <v>0</v>
      </c>
      <c r="K1103">
        <f>J1103*Weighting!$W$23</f>
        <v>0</v>
      </c>
      <c r="M1103" s="14"/>
    </row>
    <row r="1104" spans="1:13" x14ac:dyDescent="0.25">
      <c r="A1104" s="32" t="str">
        <f>IF(Weighting!$P$24&gt;0,B1104,"")</f>
        <v/>
      </c>
      <c r="B1104">
        <f>Weighting!$C$24</f>
        <v>2.6790000000000012</v>
      </c>
      <c r="C1104">
        <f>Weighting!$F$24</f>
        <v>0</v>
      </c>
      <c r="D1104" t="b">
        <f>IF(C1104=1,'Data Transformation'!$G$3+0.5*'Data Transformation'!$W$25,IF(C1105=1,D1105-'Data Transformation'!$W$25,FALSE))</f>
        <v>0</v>
      </c>
      <c r="E1104" t="str">
        <f t="array" ref="E1104">IF(ISLOGICAL(D1104),"",FREQUENCY(IF('Data Transformation'!$B$425:$B$8425='Bin Analysis'!$B1083,'Data Transformation'!$G$425:$G$8425),D1104))</f>
        <v/>
      </c>
      <c r="F1104" t="str">
        <f t="shared" si="135"/>
        <v/>
      </c>
      <c r="G1104">
        <f>Weighting!$H$24</f>
        <v>0</v>
      </c>
      <c r="H1104">
        <f t="array" ref="H1104">FREQUENCY(IF('Data Transformation'!$B$4:$B$8425=B1083,'Data Transformation'!$G$4:$G$8425),'Bin Analysis'!$B1104)</f>
        <v>17</v>
      </c>
      <c r="I1104">
        <f t="shared" si="136"/>
        <v>0</v>
      </c>
      <c r="J1104">
        <f t="shared" si="137"/>
        <v>0</v>
      </c>
      <c r="K1104">
        <f>J1104*Weighting!$W$24</f>
        <v>0</v>
      </c>
      <c r="M1104" s="14"/>
    </row>
    <row r="1105" spans="1:25" x14ac:dyDescent="0.25">
      <c r="A1105" s="32" t="str">
        <f>IF(Weighting!$P$25&gt;0,B1105,"")</f>
        <v/>
      </c>
      <c r="B1105">
        <f>Weighting!$C$25</f>
        <v>2.8100000000000014</v>
      </c>
      <c r="C1105">
        <f>Weighting!$F$25</f>
        <v>0</v>
      </c>
      <c r="D1105" t="b">
        <f>IF(C1105=1,'Data Transformation'!$G$3+0.5*'Data Transformation'!$W$25,IF(C1106=1,D1106-'Data Transformation'!$W$25,FALSE))</f>
        <v>0</v>
      </c>
      <c r="E1105" t="str">
        <f t="array" ref="E1105">IF(ISLOGICAL(D1105),"",FREQUENCY(IF('Data Transformation'!$B$425:$B$8425='Bin Analysis'!$B1083,'Data Transformation'!$G$425:$G$8425),D1105))</f>
        <v/>
      </c>
      <c r="F1105" t="str">
        <f t="shared" si="135"/>
        <v/>
      </c>
      <c r="G1105">
        <f>Weighting!$H$25</f>
        <v>0</v>
      </c>
      <c r="H1105">
        <f t="array" ref="H1105">FREQUENCY(IF('Data Transformation'!$B$4:$B$8425=B1083,'Data Transformation'!$G$4:$G$8425),'Bin Analysis'!$B1105)</f>
        <v>17</v>
      </c>
      <c r="I1105">
        <f t="shared" si="136"/>
        <v>0</v>
      </c>
      <c r="J1105">
        <f t="shared" si="137"/>
        <v>0</v>
      </c>
      <c r="K1105">
        <f>J1105*Weighting!$W$25</f>
        <v>0</v>
      </c>
      <c r="M1105" s="14"/>
    </row>
    <row r="1106" spans="1:25" x14ac:dyDescent="0.25">
      <c r="O1106"/>
      <c r="P1106"/>
      <c r="Q1106"/>
      <c r="R1106"/>
    </row>
    <row r="1107" spans="1:25" ht="23.25" x14ac:dyDescent="0.35">
      <c r="A1107" s="21" t="s">
        <v>0</v>
      </c>
      <c r="B1107" s="21">
        <f>IFERROR(VLOOKUP(C1107,'Data Transformation'!$L$6:$M$426,2,FALSE),"")</f>
        <v>46</v>
      </c>
      <c r="C1107" s="21">
        <f>C1083+1</f>
        <v>46</v>
      </c>
      <c r="D1107" s="21"/>
      <c r="E1107" s="21"/>
      <c r="F1107" s="21"/>
      <c r="G1107" s="21"/>
      <c r="H1107" s="22"/>
      <c r="I1107" s="22"/>
      <c r="J1107" s="22"/>
      <c r="K1107" s="21"/>
      <c r="L1107" s="21">
        <f>B1107</f>
        <v>46</v>
      </c>
      <c r="M1107" s="23">
        <f>INDEX('Data Transformation'!$O$4:$O$424,MATCH($B1107,'Data Transformation'!$M$4:$M$424,0),MATCH($M$2,'Data Transformation'!$O$3,0))</f>
        <v>19</v>
      </c>
      <c r="N1107" s="27">
        <f>IF('Input and Summary Results'!$J$16="minimum",'Bin Analysis'!X1108/(M1107-1),'Bin Analysis'!Y1107/('Bin Analysis'!M1107-1))</f>
        <v>0</v>
      </c>
      <c r="O1107" s="27">
        <f>IF(M1107=FALSE,NA(),(VLOOKUP(1,C1110:K1129,4,FALSE))/(M1107-1))</f>
        <v>5.5555555555555552E-2</v>
      </c>
      <c r="P1107" s="27">
        <f>IF(M1107=FALSE,NA(),SUM(J1110:J1129)/Weighting!$S$5)</f>
        <v>0.5</v>
      </c>
      <c r="Q1107" s="27">
        <f>IF(M1107=FALSE,NA(),SUM(K1110:K1129)/Weighting!$S$6)</f>
        <v>0.39130434782608697</v>
      </c>
      <c r="R1107" s="27">
        <f>IF(M1107=FALSE,NA(),(VLOOKUP(1,G1110:K1129,3,FALSE))/(M1107-1))</f>
        <v>0.72222222222222221</v>
      </c>
      <c r="S1107" s="22" t="str">
        <f>IF(M1107=FALSE,NA(),IF(SUM(J1110:J1129)=2,"yes","no"))</f>
        <v>no</v>
      </c>
      <c r="X1107" s="2" cm="2">
        <f t="array" ref="X1107:X1108">FREQUENCY(IF('Data Transformation'!$B$425:$B$6424='Bin Analysis'!L1107,'Data Transformation'!$G$425:$G$6424),'Data Transformation'!$U$11)</f>
        <v>18</v>
      </c>
      <c r="Y1107" s="2" cm="2">
        <f t="array" ref="Y1107:Y1108">FREQUENCY(IF('Data Transformation'!$B$425:$B$6424='Bin Analysis'!L1107,'Data Transformation'!$G$425:$G$6424),'Data Transformation'!$U$12)</f>
        <v>17</v>
      </c>
    </row>
    <row r="1108" spans="1:25" x14ac:dyDescent="0.25">
      <c r="A1108" s="14" t="s">
        <v>66</v>
      </c>
      <c r="B1108" t="s">
        <v>47</v>
      </c>
      <c r="C1108" t="s">
        <v>5</v>
      </c>
      <c r="D1108" t="s">
        <v>99</v>
      </c>
      <c r="E1108" t="s">
        <v>100</v>
      </c>
      <c r="F1108" t="s">
        <v>101</v>
      </c>
      <c r="G1108" t="s">
        <v>69</v>
      </c>
      <c r="H1108" t="s">
        <v>31</v>
      </c>
      <c r="I1108" t="s">
        <v>32</v>
      </c>
      <c r="J1108" t="s">
        <v>46</v>
      </c>
      <c r="K1108" s="14" t="s">
        <v>45</v>
      </c>
      <c r="M1108" s="14"/>
      <c r="X1108" s="2">
        <v>0</v>
      </c>
      <c r="Y1108" s="2">
        <v>1</v>
      </c>
    </row>
    <row r="1109" spans="1:25" x14ac:dyDescent="0.25">
      <c r="A1109" s="32"/>
      <c r="D1109" t="b">
        <f>IF(C1109=1,'Data Transformation'!$G$3+0.5*'Data Transformation'!$W$25,IF(C1110=1,D1110-'Data Transformation'!$W$25,FALSE))</f>
        <v>0</v>
      </c>
      <c r="E1109" t="str">
        <f t="array" ref="E1109">IF(ISLOGICAL(D1109),"",FREQUENCY(IF('Data Transformation'!$B$425:$B$8425='Bin Analysis'!$B1107,'Data Transformation'!$G$425:$G$8425),D1109))</f>
        <v/>
      </c>
      <c r="F1109" t="str">
        <f>IF(ISLOGICAL(D1109),"",E1109-E1108)</f>
        <v/>
      </c>
      <c r="M1109" s="14"/>
    </row>
    <row r="1110" spans="1:25" x14ac:dyDescent="0.25">
      <c r="A1110" s="32">
        <f>IF(Weighting!$P$6&gt;0,B1110,"")</f>
        <v>0.32100000000000001</v>
      </c>
      <c r="B1110">
        <f>Weighting!$C$6</f>
        <v>0.32100000000000001</v>
      </c>
      <c r="C1110">
        <f>Weighting!$F$6</f>
        <v>0</v>
      </c>
      <c r="D1110" t="b">
        <f>IF(C1110=1,'Data Transformation'!$G$3+0.5*'Data Transformation'!$W$25,IF(C1111=1,D1111-'Data Transformation'!$W$25,FALSE))</f>
        <v>0</v>
      </c>
      <c r="E1110" t="str">
        <f t="array" ref="E1110">IF(ISLOGICAL(D1110),"",FREQUENCY(IF('Data Transformation'!$B$425:$B$8425='Bin Analysis'!$B1107,'Data Transformation'!$G$425:$G$8425),D1110))</f>
        <v/>
      </c>
      <c r="F1110" t="str">
        <f>IF(ISLOGICAL(D1110),"",E1110-E1109)</f>
        <v/>
      </c>
      <c r="G1110">
        <f>Weighting!$H$6</f>
        <v>1</v>
      </c>
      <c r="H1110">
        <f t="array" ref="H1110">FREQUENCY(IF('Data Transformation'!$B$4:$B$8425=B1107,'Data Transformation'!$G$4:$G$8425),'Bin Analysis'!$B1110)</f>
        <v>13</v>
      </c>
      <c r="I1110">
        <f>H1110-H1109</f>
        <v>13</v>
      </c>
      <c r="J1110">
        <f>IF(I1110=0,0,1)</f>
        <v>1</v>
      </c>
      <c r="K1110">
        <f>J1110*Weighting!$W$6</f>
        <v>1</v>
      </c>
      <c r="M1110" s="14"/>
    </row>
    <row r="1111" spans="1:25" x14ac:dyDescent="0.25">
      <c r="A1111" s="32">
        <f>IF(Weighting!$P$7&gt;0,B1111,"")</f>
        <v>0.45200000000000001</v>
      </c>
      <c r="B1111">
        <f>Weighting!$C$7</f>
        <v>0.45200000000000001</v>
      </c>
      <c r="C1111">
        <f>Weighting!$F$7</f>
        <v>0</v>
      </c>
      <c r="D1111" t="b">
        <f>IF(C1111=1,'Data Transformation'!$G$3+0.5*'Data Transformation'!$W$25,IF(C1112=1,D1112-'Data Transformation'!$W$25,FALSE))</f>
        <v>0</v>
      </c>
      <c r="E1111" t="str">
        <f t="array" ref="E1111">IF(ISLOGICAL(D1111),"",FREQUENCY(IF('Data Transformation'!$B$425:$B$8425='Bin Analysis'!$B1107,'Data Transformation'!$G$425:$G$8425),D1111))</f>
        <v/>
      </c>
      <c r="F1111" t="str">
        <f t="shared" ref="F1111:F1129" si="138">IF(ISLOGICAL(D1111),"",E1111-E1110)</f>
        <v/>
      </c>
      <c r="G1111">
        <f>Weighting!$H$7</f>
        <v>0</v>
      </c>
      <c r="H1111">
        <f t="array" ref="H1111">FREQUENCY(IF('Data Transformation'!$B$4:$B$8425=B1107,'Data Transformation'!$G$4:$G$8425),'Bin Analysis'!$B1111)</f>
        <v>15</v>
      </c>
      <c r="I1111">
        <f t="shared" ref="I1111:I1129" si="139">H1111-H1110</f>
        <v>2</v>
      </c>
      <c r="J1111">
        <f>IF(I1111=0,0,1)</f>
        <v>1</v>
      </c>
      <c r="K1111">
        <f>J1111*Weighting!$W$7</f>
        <v>2</v>
      </c>
      <c r="M1111" s="14"/>
    </row>
    <row r="1112" spans="1:25" x14ac:dyDescent="0.25">
      <c r="A1112" s="32">
        <f>IF(Weighting!$P$8&gt;0,B1112,"")</f>
        <v>0.58299999999999996</v>
      </c>
      <c r="B1112">
        <f>Weighting!$C$8</f>
        <v>0.58299999999999996</v>
      </c>
      <c r="C1112">
        <f>Weighting!$F$8</f>
        <v>0</v>
      </c>
      <c r="D1112" t="b">
        <f>IF(C1112=1,'Data Transformation'!$G$3+0.5*'Data Transformation'!$W$25,IF(C1113=1,D1113-'Data Transformation'!$W$25,FALSE))</f>
        <v>0</v>
      </c>
      <c r="E1112" t="str">
        <f t="array" ref="E1112">IF(ISLOGICAL(D1112),"",FREQUENCY(IF('Data Transformation'!$B$425:$B$8425='Bin Analysis'!$B1107,'Data Transformation'!$G$425:$G$8425),D1112))</f>
        <v/>
      </c>
      <c r="F1112" t="str">
        <f t="shared" si="138"/>
        <v/>
      </c>
      <c r="G1112">
        <f>Weighting!$H$8</f>
        <v>0</v>
      </c>
      <c r="H1112">
        <f t="array" ref="H1112">FREQUENCY(IF('Data Transformation'!$B$4:$B$8425=B1107,'Data Transformation'!$G$4:$G$8425),'Bin Analysis'!$B1112)</f>
        <v>15</v>
      </c>
      <c r="I1112">
        <f t="shared" si="139"/>
        <v>0</v>
      </c>
      <c r="J1112">
        <f t="shared" ref="J1112:J1129" si="140">IF(I1112=0,0,1)</f>
        <v>0</v>
      </c>
      <c r="K1112">
        <f>J1112*Weighting!$W$8</f>
        <v>0</v>
      </c>
      <c r="M1112" s="14"/>
    </row>
    <row r="1113" spans="1:25" x14ac:dyDescent="0.25">
      <c r="A1113" s="32">
        <f>IF(Weighting!$P$9&gt;0,B1113,"")</f>
        <v>0.71399999999999997</v>
      </c>
      <c r="B1113" s="50">
        <f>Weighting!$C$9</f>
        <v>0.71399999999999997</v>
      </c>
      <c r="C1113">
        <f>Weighting!$F$9</f>
        <v>0</v>
      </c>
      <c r="D1113" t="b">
        <f>IF(C1113=1,'Data Transformation'!$G$3+0.5*'Data Transformation'!$W$25,IF(C1114=1,D1114-'Data Transformation'!$W$25,FALSE))</f>
        <v>0</v>
      </c>
      <c r="E1113" t="str">
        <f t="array" ref="E1113">IF(ISLOGICAL(D1113),"",FREQUENCY(IF('Data Transformation'!$B$425:$B$8425='Bin Analysis'!$B1107,'Data Transformation'!$G$425:$G$8425),D1113))</f>
        <v/>
      </c>
      <c r="F1113" t="str">
        <f t="shared" si="138"/>
        <v/>
      </c>
      <c r="G1113">
        <f>Weighting!$H$9</f>
        <v>0</v>
      </c>
      <c r="H1113">
        <f t="array" ref="H1113">FREQUENCY(IF('Data Transformation'!$B$4:$B$8425=B1107,'Data Transformation'!$G$4:$G$8425),'Bin Analysis'!$B1113)</f>
        <v>17</v>
      </c>
      <c r="I1113">
        <f t="shared" si="139"/>
        <v>2</v>
      </c>
      <c r="J1113">
        <f t="shared" si="140"/>
        <v>1</v>
      </c>
      <c r="K1113">
        <f>J1113*Weighting!$W$9</f>
        <v>3</v>
      </c>
      <c r="M1113" s="14"/>
    </row>
    <row r="1114" spans="1:25" x14ac:dyDescent="0.25">
      <c r="A1114" s="32">
        <f>IF(Weighting!$P$10&gt;0,B1114,"")</f>
        <v>0.84499999999999997</v>
      </c>
      <c r="B1114">
        <f>Weighting!$C$10</f>
        <v>0.84499999999999997</v>
      </c>
      <c r="C1114">
        <f>Weighting!$F$10</f>
        <v>0</v>
      </c>
      <c r="D1114" t="b">
        <f>IF(C1114=1,'Data Transformation'!$G$3+0.5*'Data Transformation'!$W$25,IF(C1115=1,D1115-'Data Transformation'!$W$25,FALSE))</f>
        <v>0</v>
      </c>
      <c r="E1114" t="str">
        <f t="array" ref="E1114">IF(ISLOGICAL(D1114),"",FREQUENCY(IF('Data Transformation'!$B$425:$B$8425='Bin Analysis'!$B1107,'Data Transformation'!$G$425:$G$8425),D1114))</f>
        <v/>
      </c>
      <c r="F1114" t="str">
        <f t="shared" si="138"/>
        <v/>
      </c>
      <c r="G1114">
        <f>Weighting!$H$10</f>
        <v>0</v>
      </c>
      <c r="H1114">
        <f t="array" ref="H1114">FREQUENCY(IF('Data Transformation'!$B$4:$B$8425=B1107,'Data Transformation'!$G$4:$G$8425),'Bin Analysis'!$B1114)</f>
        <v>17</v>
      </c>
      <c r="I1114">
        <f t="shared" si="139"/>
        <v>0</v>
      </c>
      <c r="J1114">
        <f t="shared" si="140"/>
        <v>0</v>
      </c>
      <c r="K1114">
        <f>J1114*Weighting!$W$10</f>
        <v>0</v>
      </c>
      <c r="M1114" s="14"/>
    </row>
    <row r="1115" spans="1:25" x14ac:dyDescent="0.25">
      <c r="A1115" s="32">
        <f>IF(Weighting!$P$11&gt;0,B1115,"")</f>
        <v>0.97599999999999998</v>
      </c>
      <c r="B1115">
        <f>Weighting!$C$11</f>
        <v>0.97599999999999998</v>
      </c>
      <c r="C1115">
        <f>Weighting!$F$11</f>
        <v>0</v>
      </c>
      <c r="D1115">
        <f>IF(C1115=1,'Data Transformation'!$G$3+0.5*'Data Transformation'!$W$25,IF(C1116=1,D1116-'Data Transformation'!$W$25,FALSE))</f>
        <v>0.86899999999999999</v>
      </c>
      <c r="E1115">
        <f t="array" ref="E1115">IF(ISLOGICAL(D1115),"",FREQUENCY(IF('Data Transformation'!$B$425:$B$8425='Bin Analysis'!$B1107,'Data Transformation'!$G$425:$G$8425),D1115))</f>
        <v>17</v>
      </c>
      <c r="F1115" t="e">
        <f t="shared" si="138"/>
        <v>#VALUE!</v>
      </c>
      <c r="G1115">
        <f>Weighting!$H$11</f>
        <v>0</v>
      </c>
      <c r="H1115">
        <f t="array" ref="H1115">FREQUENCY(IF('Data Transformation'!$B$4:$B$8425=B1107,'Data Transformation'!$G$4:$G$8425),'Bin Analysis'!$B1115)</f>
        <v>18</v>
      </c>
      <c r="I1115">
        <f t="shared" si="139"/>
        <v>1</v>
      </c>
      <c r="J1115">
        <f t="shared" si="140"/>
        <v>1</v>
      </c>
      <c r="K1115">
        <f>J1115*Weighting!$W$11</f>
        <v>2</v>
      </c>
      <c r="M1115" s="14"/>
    </row>
    <row r="1116" spans="1:25" x14ac:dyDescent="0.25">
      <c r="A1116" s="32">
        <f>IF(Weighting!$P$12&gt;0,B1116,"")</f>
        <v>1.107</v>
      </c>
      <c r="B1116">
        <f>Weighting!$C$12</f>
        <v>1.107</v>
      </c>
      <c r="C1116">
        <f>Weighting!$F$12</f>
        <v>1</v>
      </c>
      <c r="D1116">
        <f>IF(C1116=1,'Data Transformation'!$G$3+0.5*'Data Transformation'!$W$25,IF(C1117=1,D1117-'Data Transformation'!$W$25,FALSE))</f>
        <v>1.131</v>
      </c>
      <c r="E1116">
        <f t="array" ref="E1116">IF(ISLOGICAL(D1116),"",FREQUENCY(IF('Data Transformation'!$B$425:$B$8425='Bin Analysis'!$B1107,'Data Transformation'!$G$425:$G$8425),D1116))</f>
        <v>18</v>
      </c>
      <c r="F1116">
        <f t="shared" si="138"/>
        <v>1</v>
      </c>
      <c r="G1116">
        <f>Weighting!$H$12</f>
        <v>0</v>
      </c>
      <c r="H1116">
        <f t="array" ref="H1116">FREQUENCY(IF('Data Transformation'!$B$4:$B$8425=B1107,'Data Transformation'!$G$4:$G$8425),'Bin Analysis'!$B1116)</f>
        <v>19</v>
      </c>
      <c r="I1116">
        <f t="shared" si="139"/>
        <v>1</v>
      </c>
      <c r="J1116">
        <f t="shared" si="140"/>
        <v>1</v>
      </c>
      <c r="K1116">
        <f>J1116*Weighting!$W$12</f>
        <v>1</v>
      </c>
      <c r="M1116" s="14"/>
    </row>
    <row r="1117" spans="1:25" x14ac:dyDescent="0.25">
      <c r="A1117" s="32">
        <f>IF(Weighting!$P$13&gt;0,B1117,"")</f>
        <v>1.238</v>
      </c>
      <c r="B1117">
        <f>Weighting!$C$13</f>
        <v>1.238</v>
      </c>
      <c r="C1117">
        <f>Weighting!$F$13</f>
        <v>0</v>
      </c>
      <c r="D1117" t="b">
        <f>IF(C1117=1,'Data Transformation'!$G$3+0.5*'Data Transformation'!$W$25,IF(C1118=1,D1118-'Data Transformation'!$W$25,FALSE))</f>
        <v>0</v>
      </c>
      <c r="E1117" t="str">
        <f t="array" ref="E1117">IF(ISLOGICAL(D1117),"",FREQUENCY(IF('Data Transformation'!$B$425:$B$8425='Bin Analysis'!$B1107,'Data Transformation'!$G$425:$G$8425),D1117))</f>
        <v/>
      </c>
      <c r="F1117" t="str">
        <f t="shared" si="138"/>
        <v/>
      </c>
      <c r="G1117">
        <f>Weighting!$H$13</f>
        <v>0</v>
      </c>
      <c r="H1117">
        <f t="array" ref="H1117">FREQUENCY(IF('Data Transformation'!$B$4:$B$8425=B1107,'Data Transformation'!$G$4:$G$8425),'Bin Analysis'!$B1117)</f>
        <v>19</v>
      </c>
      <c r="I1117">
        <f t="shared" si="139"/>
        <v>0</v>
      </c>
      <c r="J1117">
        <f t="shared" si="140"/>
        <v>0</v>
      </c>
      <c r="K1117">
        <f>J1117*Weighting!$W$13</f>
        <v>0</v>
      </c>
      <c r="M1117" s="14"/>
    </row>
    <row r="1118" spans="1:25" x14ac:dyDescent="0.25">
      <c r="A1118" s="32">
        <f>IF(Weighting!$P$14&gt;0,B1118,"")</f>
        <v>1.369</v>
      </c>
      <c r="B1118">
        <f>Weighting!$C$14</f>
        <v>1.369</v>
      </c>
      <c r="C1118">
        <f>Weighting!$F$14</f>
        <v>0</v>
      </c>
      <c r="D1118" t="b">
        <f>IF(C1118=1,'Data Transformation'!$G$3+0.5*'Data Transformation'!$W$25,IF(C1119=1,D1119-'Data Transformation'!$W$25,FALSE))</f>
        <v>0</v>
      </c>
      <c r="E1118" t="str">
        <f t="array" ref="E1118">IF(ISLOGICAL(D1118),"",FREQUENCY(IF('Data Transformation'!$B$425:$B$8425='Bin Analysis'!$B1107,'Data Transformation'!$G$425:$G$8425),D1118))</f>
        <v/>
      </c>
      <c r="F1118" t="str">
        <f t="shared" si="138"/>
        <v/>
      </c>
      <c r="G1118">
        <f>Weighting!$H$14</f>
        <v>0</v>
      </c>
      <c r="H1118">
        <f t="array" ref="H1118">FREQUENCY(IF('Data Transformation'!$B$4:$B$8425=B1107,'Data Transformation'!$G$4:$G$8425),'Bin Analysis'!$B1118)</f>
        <v>19</v>
      </c>
      <c r="I1118">
        <f t="shared" si="139"/>
        <v>0</v>
      </c>
      <c r="J1118">
        <f t="shared" si="140"/>
        <v>0</v>
      </c>
      <c r="K1118">
        <f>J1118*Weighting!$W$14</f>
        <v>0</v>
      </c>
      <c r="M1118" s="14"/>
    </row>
    <row r="1119" spans="1:25" x14ac:dyDescent="0.25">
      <c r="A1119" s="32">
        <f>IF(Weighting!$P$15&gt;0,B1119,"")</f>
        <v>1.5000009999999999</v>
      </c>
      <c r="B1119">
        <f>Weighting!$C$15</f>
        <v>1.5000009999999999</v>
      </c>
      <c r="C1119">
        <f>Weighting!$F$15</f>
        <v>0</v>
      </c>
      <c r="D1119" t="b">
        <f>IF(C1119=1,'Data Transformation'!$G$3+0.5*'Data Transformation'!$W$25,IF(C1120=1,D1120-'Data Transformation'!$W$25,FALSE))</f>
        <v>0</v>
      </c>
      <c r="E1119" t="str">
        <f t="array" ref="E1119">IF(ISLOGICAL(D1119),"",FREQUENCY(IF('Data Transformation'!$B$425:$B$8425='Bin Analysis'!$B1107,'Data Transformation'!$G$425:$G$8425),D1119))</f>
        <v/>
      </c>
      <c r="F1119" t="str">
        <f t="shared" si="138"/>
        <v/>
      </c>
      <c r="G1119">
        <f>Weighting!$H$15</f>
        <v>0</v>
      </c>
      <c r="H1119">
        <f t="array" ref="H1119">FREQUENCY(IF('Data Transformation'!$B$4:$B$8425=B1107,'Data Transformation'!$G$4:$G$8425),'Bin Analysis'!$B1119)</f>
        <v>19</v>
      </c>
      <c r="I1119">
        <f t="shared" si="139"/>
        <v>0</v>
      </c>
      <c r="J1119">
        <f t="shared" si="140"/>
        <v>0</v>
      </c>
      <c r="K1119">
        <f>J1119*Weighting!$W$15</f>
        <v>0</v>
      </c>
      <c r="M1119" s="14"/>
    </row>
    <row r="1120" spans="1:25" x14ac:dyDescent="0.25">
      <c r="A1120" s="32" t="str">
        <f>IF(Weighting!$P$16&gt;0,B1120,"")</f>
        <v/>
      </c>
      <c r="B1120">
        <f>Weighting!$C$16</f>
        <v>1.631</v>
      </c>
      <c r="C1120">
        <f>Weighting!$F$16</f>
        <v>0</v>
      </c>
      <c r="D1120" t="b">
        <f>IF(C1120=1,'Data Transformation'!$G$3+0.5*'Data Transformation'!$W$25,IF(C1121=1,D1121-'Data Transformation'!$W$25,FALSE))</f>
        <v>0</v>
      </c>
      <c r="E1120" t="str">
        <f t="array" ref="E1120">IF(ISLOGICAL(D1120),"",FREQUENCY(IF('Data Transformation'!$B$425:$B$8425='Bin Analysis'!$B1107,'Data Transformation'!$G$425:$G$8425),D1120))</f>
        <v/>
      </c>
      <c r="F1120" t="str">
        <f t="shared" si="138"/>
        <v/>
      </c>
      <c r="G1120">
        <f>Weighting!$H$16</f>
        <v>0</v>
      </c>
      <c r="H1120">
        <f t="array" ref="H1120">FREQUENCY(IF('Data Transformation'!$B$4:$B$8425=B1107,'Data Transformation'!$G$4:$G$8425),'Bin Analysis'!$B1120)</f>
        <v>19</v>
      </c>
      <c r="I1120">
        <f t="shared" si="139"/>
        <v>0</v>
      </c>
      <c r="J1120">
        <f t="shared" si="140"/>
        <v>0</v>
      </c>
      <c r="K1120">
        <f>J1120*Weighting!$W$16</f>
        <v>0</v>
      </c>
      <c r="M1120" s="14"/>
    </row>
    <row r="1121" spans="1:25" x14ac:dyDescent="0.25">
      <c r="A1121" s="32" t="str">
        <f>IF(Weighting!$P$17&gt;0,B1121,"")</f>
        <v/>
      </c>
      <c r="B1121">
        <f>Weighting!$C$17</f>
        <v>1.762</v>
      </c>
      <c r="C1121">
        <f>Weighting!$F$17</f>
        <v>0</v>
      </c>
      <c r="D1121" t="b">
        <f>IF(C1121=1,'Data Transformation'!$G$3+0.5*'Data Transformation'!$W$25,IF(C1122=1,D1122-'Data Transformation'!$W$25,FALSE))</f>
        <v>0</v>
      </c>
      <c r="E1121" t="str">
        <f t="array" ref="E1121">IF(ISLOGICAL(D1121),"",FREQUENCY(IF('Data Transformation'!$B$425:$B$8425='Bin Analysis'!$B1107,'Data Transformation'!$G$425:$G$8425),D1121))</f>
        <v/>
      </c>
      <c r="F1121" t="str">
        <f t="shared" si="138"/>
        <v/>
      </c>
      <c r="G1121">
        <f>Weighting!$H$17</f>
        <v>0</v>
      </c>
      <c r="H1121">
        <f t="array" ref="H1121">FREQUENCY(IF('Data Transformation'!$B$4:$B$8425=B1107,'Data Transformation'!$G$4:$G$8425),'Bin Analysis'!$B1121)</f>
        <v>19</v>
      </c>
      <c r="I1121">
        <f t="shared" si="139"/>
        <v>0</v>
      </c>
      <c r="J1121">
        <f t="shared" si="140"/>
        <v>0</v>
      </c>
      <c r="K1121">
        <f>J1121*Weighting!$W$17</f>
        <v>0</v>
      </c>
      <c r="M1121" s="14"/>
    </row>
    <row r="1122" spans="1:25" x14ac:dyDescent="0.25">
      <c r="A1122" s="32" t="str">
        <f>IF(Weighting!$P$18&gt;0,B1122,"")</f>
        <v/>
      </c>
      <c r="B1122">
        <f>Weighting!$C$18</f>
        <v>1.893</v>
      </c>
      <c r="C1122">
        <f>Weighting!$F$18</f>
        <v>0</v>
      </c>
      <c r="D1122" t="b">
        <f>IF(C1122=1,'Data Transformation'!$G$3+0.5*'Data Transformation'!$W$25,IF(C1123=1,D1123-'Data Transformation'!$W$25,FALSE))</f>
        <v>0</v>
      </c>
      <c r="E1122" t="str">
        <f t="array" ref="E1122">IF(ISLOGICAL(D1122),"",FREQUENCY(IF('Data Transformation'!$B$425:$B$8425='Bin Analysis'!$B1107,'Data Transformation'!$G$425:$G$8425),D1122))</f>
        <v/>
      </c>
      <c r="F1122" t="str">
        <f t="shared" si="138"/>
        <v/>
      </c>
      <c r="G1122">
        <f>Weighting!$H$18</f>
        <v>0</v>
      </c>
      <c r="H1122">
        <f t="array" ref="H1122">FREQUENCY(IF('Data Transformation'!$B$4:$B$8425=B1107,'Data Transformation'!$G$4:$G$8425),'Bin Analysis'!$B1122)</f>
        <v>19</v>
      </c>
      <c r="I1122">
        <f t="shared" si="139"/>
        <v>0</v>
      </c>
      <c r="J1122">
        <f t="shared" si="140"/>
        <v>0</v>
      </c>
      <c r="K1122">
        <f>J1122*Weighting!$W$18</f>
        <v>0</v>
      </c>
      <c r="M1122" s="14"/>
    </row>
    <row r="1123" spans="1:25" x14ac:dyDescent="0.25">
      <c r="A1123" s="32" t="str">
        <f>IF(Weighting!$P$19&gt;0,B1123,"")</f>
        <v/>
      </c>
      <c r="B1123">
        <f>Weighting!$C$19</f>
        <v>2.024</v>
      </c>
      <c r="C1123">
        <f>Weighting!$F$19</f>
        <v>0</v>
      </c>
      <c r="D1123" t="b">
        <f>IF(C1123=1,'Data Transformation'!$G$3+0.5*'Data Transformation'!$W$25,IF(C1124=1,D1124-'Data Transformation'!$W$25,FALSE))</f>
        <v>0</v>
      </c>
      <c r="E1123" t="str">
        <f t="array" ref="E1123">IF(ISLOGICAL(D1123),"",FREQUENCY(IF('Data Transformation'!$B$425:$B$8425='Bin Analysis'!$B1107,'Data Transformation'!$G$425:$G$8425),D1123))</f>
        <v/>
      </c>
      <c r="F1123" t="str">
        <f t="shared" si="138"/>
        <v/>
      </c>
      <c r="G1123">
        <f>Weighting!$H$19</f>
        <v>0</v>
      </c>
      <c r="H1123">
        <f t="array" ref="H1123">FREQUENCY(IF('Data Transformation'!$B$4:$B$8425=B1107,'Data Transformation'!$G$4:$G$8425),'Bin Analysis'!$B1123)</f>
        <v>19</v>
      </c>
      <c r="I1123">
        <f t="shared" si="139"/>
        <v>0</v>
      </c>
      <c r="J1123">
        <f t="shared" si="140"/>
        <v>0</v>
      </c>
      <c r="K1123">
        <f>J1123*Weighting!$W$19</f>
        <v>0</v>
      </c>
      <c r="M1123" s="14"/>
    </row>
    <row r="1124" spans="1:25" x14ac:dyDescent="0.25">
      <c r="A1124" s="32" t="str">
        <f>IF(Weighting!$P$20&gt;0,B1124,"")</f>
        <v/>
      </c>
      <c r="B1124">
        <f>Weighting!$C$20</f>
        <v>2.1550000000000002</v>
      </c>
      <c r="C1124">
        <f>Weighting!$F$20</f>
        <v>0</v>
      </c>
      <c r="D1124" t="b">
        <f>IF(C1124=1,'Data Transformation'!$G$3+0.5*'Data Transformation'!$W$25,IF(C1125=1,D1125-'Data Transformation'!$W$25,FALSE))</f>
        <v>0</v>
      </c>
      <c r="E1124" t="str">
        <f t="array" ref="E1124">IF(ISLOGICAL(D1124),"",FREQUENCY(IF('Data Transformation'!$B$425:$B$8425='Bin Analysis'!$B1107,'Data Transformation'!$G$425:$G$8425),D1124))</f>
        <v/>
      </c>
      <c r="F1124" t="str">
        <f t="shared" si="138"/>
        <v/>
      </c>
      <c r="G1124">
        <f>Weighting!$H$20</f>
        <v>0</v>
      </c>
      <c r="H1124">
        <f t="array" ref="H1124">FREQUENCY(IF('Data Transformation'!$B$4:$B$8425=B1107,'Data Transformation'!$G$4:$G$8425),'Bin Analysis'!$B1124)</f>
        <v>19</v>
      </c>
      <c r="I1124">
        <f t="shared" si="139"/>
        <v>0</v>
      </c>
      <c r="J1124">
        <f t="shared" si="140"/>
        <v>0</v>
      </c>
      <c r="K1124">
        <f>J1124*Weighting!$W$20</f>
        <v>0</v>
      </c>
      <c r="M1124" s="14"/>
    </row>
    <row r="1125" spans="1:25" x14ac:dyDescent="0.25">
      <c r="A1125" s="32" t="str">
        <f>IF(Weighting!$P$21&gt;0,B1125,"")</f>
        <v/>
      </c>
      <c r="B1125">
        <f>Weighting!$C$21</f>
        <v>2.2860000000000005</v>
      </c>
      <c r="C1125">
        <f>Weighting!$F$21</f>
        <v>0</v>
      </c>
      <c r="D1125" t="b">
        <f>IF(C1125=1,'Data Transformation'!$G$3+0.5*'Data Transformation'!$W$25,IF(C1126=1,D1126-'Data Transformation'!$W$25,FALSE))</f>
        <v>0</v>
      </c>
      <c r="E1125" t="str">
        <f t="array" ref="E1125">IF(ISLOGICAL(D1125),"",FREQUENCY(IF('Data Transformation'!$B$425:$B$8425='Bin Analysis'!$B1107,'Data Transformation'!$G$425:$G$8425),D1125))</f>
        <v/>
      </c>
      <c r="F1125" t="str">
        <f t="shared" si="138"/>
        <v/>
      </c>
      <c r="G1125">
        <f>Weighting!$H$21</f>
        <v>0</v>
      </c>
      <c r="H1125">
        <f t="array" ref="H1125">FREQUENCY(IF('Data Transformation'!$B$4:$B$8425=B1107,'Data Transformation'!$G$4:$G$8425),'Bin Analysis'!$B1125)</f>
        <v>19</v>
      </c>
      <c r="I1125">
        <f t="shared" si="139"/>
        <v>0</v>
      </c>
      <c r="J1125">
        <f t="shared" si="140"/>
        <v>0</v>
      </c>
      <c r="K1125">
        <f>J1125*Weighting!$W$21</f>
        <v>0</v>
      </c>
      <c r="M1125" s="14"/>
    </row>
    <row r="1126" spans="1:25" x14ac:dyDescent="0.25">
      <c r="A1126" s="32" t="str">
        <f>IF(Weighting!$P$22&gt;0,B1126,"")</f>
        <v/>
      </c>
      <c r="B1126">
        <f>Weighting!$C$22</f>
        <v>2.4170000000000007</v>
      </c>
      <c r="C1126">
        <f>Weighting!$F$22</f>
        <v>0</v>
      </c>
      <c r="D1126" t="b">
        <f>IF(C1126=1,'Data Transformation'!$G$3+0.5*'Data Transformation'!$W$25,IF(C1127=1,D1127-'Data Transformation'!$W$25,FALSE))</f>
        <v>0</v>
      </c>
      <c r="E1126" t="str">
        <f t="array" ref="E1126">IF(ISLOGICAL(D1126),"",FREQUENCY(IF('Data Transformation'!$B$425:$B$8425='Bin Analysis'!$B1107,'Data Transformation'!$G$425:$G$8425),D1126))</f>
        <v/>
      </c>
      <c r="F1126" t="str">
        <f t="shared" si="138"/>
        <v/>
      </c>
      <c r="G1126">
        <f>Weighting!$H$22</f>
        <v>0</v>
      </c>
      <c r="H1126">
        <f t="array" ref="H1126">FREQUENCY(IF('Data Transformation'!$B$4:$B$8425=B1107,'Data Transformation'!$G$4:$G$8425),'Bin Analysis'!$B1126)</f>
        <v>19</v>
      </c>
      <c r="I1126">
        <f t="shared" si="139"/>
        <v>0</v>
      </c>
      <c r="J1126">
        <f t="shared" si="140"/>
        <v>0</v>
      </c>
      <c r="K1126">
        <f>J1126*Weighting!$W$22</f>
        <v>0</v>
      </c>
      <c r="M1126" s="14"/>
    </row>
    <row r="1127" spans="1:25" x14ac:dyDescent="0.25">
      <c r="A1127" s="32" t="str">
        <f>IF(Weighting!$P$23&gt;0,B1127,"")</f>
        <v/>
      </c>
      <c r="B1127">
        <f>Weighting!$C$23</f>
        <v>2.5480000000000009</v>
      </c>
      <c r="C1127">
        <f>Weighting!$F$23</f>
        <v>0</v>
      </c>
      <c r="D1127" t="b">
        <f>IF(C1127=1,'Data Transformation'!$G$3+0.5*'Data Transformation'!$W$25,IF(C1128=1,D1128-'Data Transformation'!$W$25,FALSE))</f>
        <v>0</v>
      </c>
      <c r="E1127" t="str">
        <f t="array" ref="E1127">IF(ISLOGICAL(D1127),"",FREQUENCY(IF('Data Transformation'!$B$425:$B$8425='Bin Analysis'!$B1107,'Data Transformation'!$G$425:$G$8425),D1127))</f>
        <v/>
      </c>
      <c r="F1127" t="str">
        <f t="shared" si="138"/>
        <v/>
      </c>
      <c r="G1127">
        <f>Weighting!$H$23</f>
        <v>0</v>
      </c>
      <c r="H1127">
        <f t="array" ref="H1127">FREQUENCY(IF('Data Transformation'!$B$4:$B$8425=B1107,'Data Transformation'!$G$4:$G$8425),'Bin Analysis'!$B1127)</f>
        <v>19</v>
      </c>
      <c r="I1127">
        <f t="shared" si="139"/>
        <v>0</v>
      </c>
      <c r="J1127">
        <f t="shared" si="140"/>
        <v>0</v>
      </c>
      <c r="K1127">
        <f>J1127*Weighting!$W$23</f>
        <v>0</v>
      </c>
      <c r="M1127" s="14"/>
    </row>
    <row r="1128" spans="1:25" x14ac:dyDescent="0.25">
      <c r="A1128" s="32" t="str">
        <f>IF(Weighting!$P$24&gt;0,B1128,"")</f>
        <v/>
      </c>
      <c r="B1128">
        <f>Weighting!$C$24</f>
        <v>2.6790000000000012</v>
      </c>
      <c r="C1128">
        <f>Weighting!$F$24</f>
        <v>0</v>
      </c>
      <c r="D1128" t="b">
        <f>IF(C1128=1,'Data Transformation'!$G$3+0.5*'Data Transformation'!$W$25,IF(C1129=1,D1129-'Data Transformation'!$W$25,FALSE))</f>
        <v>0</v>
      </c>
      <c r="E1128" t="str">
        <f t="array" ref="E1128">IF(ISLOGICAL(D1128),"",FREQUENCY(IF('Data Transformation'!$B$425:$B$8425='Bin Analysis'!$B1107,'Data Transformation'!$G$425:$G$8425),D1128))</f>
        <v/>
      </c>
      <c r="F1128" t="str">
        <f t="shared" si="138"/>
        <v/>
      </c>
      <c r="G1128">
        <f>Weighting!$H$24</f>
        <v>0</v>
      </c>
      <c r="H1128">
        <f t="array" ref="H1128">FREQUENCY(IF('Data Transformation'!$B$4:$B$8425=B1107,'Data Transformation'!$G$4:$G$8425),'Bin Analysis'!$B1128)</f>
        <v>19</v>
      </c>
      <c r="I1128">
        <f t="shared" si="139"/>
        <v>0</v>
      </c>
      <c r="J1128">
        <f t="shared" si="140"/>
        <v>0</v>
      </c>
      <c r="K1128">
        <f>J1128*Weighting!$W$24</f>
        <v>0</v>
      </c>
      <c r="M1128" s="14"/>
    </row>
    <row r="1129" spans="1:25" x14ac:dyDescent="0.25">
      <c r="A1129" s="32" t="str">
        <f>IF(Weighting!$P$25&gt;0,B1129,"")</f>
        <v/>
      </c>
      <c r="B1129">
        <f>Weighting!$C$25</f>
        <v>2.8100000000000014</v>
      </c>
      <c r="C1129">
        <f>Weighting!$F$25</f>
        <v>0</v>
      </c>
      <c r="D1129" t="b">
        <f>IF(C1129=1,'Data Transformation'!$G$3+0.5*'Data Transformation'!$W$25,IF(C1130=1,D1130-'Data Transformation'!$W$25,FALSE))</f>
        <v>0</v>
      </c>
      <c r="E1129" t="str">
        <f t="array" ref="E1129">IF(ISLOGICAL(D1129),"",FREQUENCY(IF('Data Transformation'!$B$425:$B$8425='Bin Analysis'!$B1107,'Data Transformation'!$G$425:$G$8425),D1129))</f>
        <v/>
      </c>
      <c r="F1129" t="str">
        <f t="shared" si="138"/>
        <v/>
      </c>
      <c r="G1129">
        <f>Weighting!$H$25</f>
        <v>0</v>
      </c>
      <c r="H1129">
        <f t="array" ref="H1129">FREQUENCY(IF('Data Transformation'!$B$4:$B$8425=B1107,'Data Transformation'!$G$4:$G$8425),'Bin Analysis'!$B1129)</f>
        <v>19</v>
      </c>
      <c r="I1129">
        <f t="shared" si="139"/>
        <v>0</v>
      </c>
      <c r="J1129">
        <f t="shared" si="140"/>
        <v>0</v>
      </c>
      <c r="K1129">
        <f>J1129*Weighting!$W$25</f>
        <v>0</v>
      </c>
      <c r="M1129" s="14"/>
    </row>
    <row r="1130" spans="1:25" x14ac:dyDescent="0.25">
      <c r="O1130"/>
      <c r="P1130"/>
      <c r="Q1130"/>
      <c r="R1130"/>
    </row>
    <row r="1131" spans="1:25" ht="23.25" x14ac:dyDescent="0.35">
      <c r="A1131" s="21" t="s">
        <v>0</v>
      </c>
      <c r="B1131" s="21">
        <f>IFERROR(VLOOKUP(C1131,'Data Transformation'!$L$6:$M$426,2,FALSE),"")</f>
        <v>47</v>
      </c>
      <c r="C1131" s="21">
        <f>C1107+1</f>
        <v>47</v>
      </c>
      <c r="D1131" s="21"/>
      <c r="E1131" s="21"/>
      <c r="F1131" s="21"/>
      <c r="G1131" s="21"/>
      <c r="H1131" s="22"/>
      <c r="I1131" s="22"/>
      <c r="J1131" s="22"/>
      <c r="K1131" s="21"/>
      <c r="L1131" s="21">
        <f>B1131</f>
        <v>47</v>
      </c>
      <c r="M1131" s="23">
        <f>INDEX('Data Transformation'!$O$4:$O$424,MATCH($B1131,'Data Transformation'!$M$4:$M$424,0),MATCH($M$2,'Data Transformation'!$O$3,0))</f>
        <v>20</v>
      </c>
      <c r="N1131" s="27">
        <f>IF('Input and Summary Results'!$J$16="minimum",'Bin Analysis'!X1132/(M1131-1),'Bin Analysis'!Y1131/('Bin Analysis'!M1131-1))</f>
        <v>0</v>
      </c>
      <c r="O1131" s="27">
        <f>IF(M1131=FALSE,NA(),(VLOOKUP(1,C1134:K1153,4,FALSE))/(M1131-1))</f>
        <v>1</v>
      </c>
      <c r="P1131" s="27">
        <f>IF(M1131=FALSE,NA(),SUM(J1134:J1153)/Weighting!$S$5)</f>
        <v>0.3</v>
      </c>
      <c r="Q1131" s="27">
        <f>IF(M1131=FALSE,NA(),SUM(K1134:K1153)/Weighting!$S$6)</f>
        <v>0.21739130434782608</v>
      </c>
      <c r="R1131" s="27">
        <f>IF(M1131=FALSE,NA(),(VLOOKUP(1,G1134:K1153,3,FALSE))/(M1131-1))</f>
        <v>0</v>
      </c>
      <c r="S1131" s="22" t="str">
        <f>IF(M1131=FALSE,NA(),IF(SUM(J1134:J1153)=2,"yes","no"))</f>
        <v>no</v>
      </c>
      <c r="X1131" s="2" cm="2">
        <f t="array" ref="X1131:X1132">FREQUENCY(IF('Data Transformation'!$B$425:$B$6424='Bin Analysis'!L1131,'Data Transformation'!$G$425:$G$6424),'Data Transformation'!$U$11)</f>
        <v>19</v>
      </c>
      <c r="Y1131" s="2" cm="2">
        <f t="array" ref="Y1131:Y1132">FREQUENCY(IF('Data Transformation'!$B$425:$B$6424='Bin Analysis'!L1131,'Data Transformation'!$G$425:$G$6424),'Data Transformation'!$U$12)</f>
        <v>0</v>
      </c>
    </row>
    <row r="1132" spans="1:25" x14ac:dyDescent="0.25">
      <c r="A1132" s="14" t="s">
        <v>66</v>
      </c>
      <c r="B1132" t="s">
        <v>47</v>
      </c>
      <c r="C1132" t="s">
        <v>5</v>
      </c>
      <c r="D1132" t="s">
        <v>99</v>
      </c>
      <c r="E1132" t="s">
        <v>100</v>
      </c>
      <c r="F1132" t="s">
        <v>101</v>
      </c>
      <c r="G1132" t="s">
        <v>69</v>
      </c>
      <c r="H1132" t="s">
        <v>31</v>
      </c>
      <c r="I1132" t="s">
        <v>32</v>
      </c>
      <c r="J1132" t="s">
        <v>46</v>
      </c>
      <c r="K1132" s="14" t="s">
        <v>45</v>
      </c>
      <c r="M1132" s="14"/>
      <c r="X1132" s="2">
        <v>0</v>
      </c>
      <c r="Y1132" s="2">
        <v>19</v>
      </c>
    </row>
    <row r="1133" spans="1:25" x14ac:dyDescent="0.25">
      <c r="A1133" s="32"/>
      <c r="D1133" t="b">
        <f>IF(C1133=1,'Data Transformation'!$G$3+0.5*'Data Transformation'!$W$25,IF(C1134=1,D1134-'Data Transformation'!$W$25,FALSE))</f>
        <v>0</v>
      </c>
      <c r="E1133" t="str">
        <f t="array" ref="E1133">IF(ISLOGICAL(D1133),"",FREQUENCY(IF('Data Transformation'!$B$425:$B$8425='Bin Analysis'!$B1131,'Data Transformation'!$G$425:$G$8425),D1133))</f>
        <v/>
      </c>
      <c r="F1133" t="str">
        <f>IF(ISLOGICAL(D1133),"",E1133-E1132)</f>
        <v/>
      </c>
      <c r="M1133" s="14"/>
    </row>
    <row r="1134" spans="1:25" x14ac:dyDescent="0.25">
      <c r="A1134" s="32">
        <f>IF(Weighting!$P$6&gt;0,B1134,"")</f>
        <v>0.32100000000000001</v>
      </c>
      <c r="B1134">
        <f>Weighting!$C$6</f>
        <v>0.32100000000000001</v>
      </c>
      <c r="C1134">
        <f>Weighting!$F$6</f>
        <v>0</v>
      </c>
      <c r="D1134" t="b">
        <f>IF(C1134=1,'Data Transformation'!$G$3+0.5*'Data Transformation'!$W$25,IF(C1135=1,D1135-'Data Transformation'!$W$25,FALSE))</f>
        <v>0</v>
      </c>
      <c r="E1134" t="str">
        <f t="array" ref="E1134">IF(ISLOGICAL(D1134),"",FREQUENCY(IF('Data Transformation'!$B$425:$B$8425='Bin Analysis'!$B1131,'Data Transformation'!$G$425:$G$8425),D1134))</f>
        <v/>
      </c>
      <c r="F1134" t="str">
        <f>IF(ISLOGICAL(D1134),"",E1134-E1133)</f>
        <v/>
      </c>
      <c r="G1134">
        <f>Weighting!$H$6</f>
        <v>1</v>
      </c>
      <c r="H1134">
        <f t="array" ref="H1134">FREQUENCY(IF('Data Transformation'!$B$4:$B$8425=B1131,'Data Transformation'!$G$4:$G$8425),'Bin Analysis'!$B1134)</f>
        <v>0</v>
      </c>
      <c r="I1134">
        <f>H1134-H1133</f>
        <v>0</v>
      </c>
      <c r="J1134">
        <f>IF(I1134=0,0,1)</f>
        <v>0</v>
      </c>
      <c r="K1134">
        <f>J1134*Weighting!$W$6</f>
        <v>0</v>
      </c>
      <c r="M1134" s="14"/>
    </row>
    <row r="1135" spans="1:25" x14ac:dyDescent="0.25">
      <c r="A1135" s="32">
        <f>IF(Weighting!$P$7&gt;0,B1135,"")</f>
        <v>0.45200000000000001</v>
      </c>
      <c r="B1135">
        <f>Weighting!$C$7</f>
        <v>0.45200000000000001</v>
      </c>
      <c r="C1135">
        <f>Weighting!$F$7</f>
        <v>0</v>
      </c>
      <c r="D1135" t="b">
        <f>IF(C1135=1,'Data Transformation'!$G$3+0.5*'Data Transformation'!$W$25,IF(C1136=1,D1136-'Data Transformation'!$W$25,FALSE))</f>
        <v>0</v>
      </c>
      <c r="E1135" t="str">
        <f t="array" ref="E1135">IF(ISLOGICAL(D1135),"",FREQUENCY(IF('Data Transformation'!$B$425:$B$8425='Bin Analysis'!$B1131,'Data Transformation'!$G$425:$G$8425),D1135))</f>
        <v/>
      </c>
      <c r="F1135" t="str">
        <f t="shared" ref="F1135:F1153" si="141">IF(ISLOGICAL(D1135),"",E1135-E1134)</f>
        <v/>
      </c>
      <c r="G1135">
        <f>Weighting!$H$7</f>
        <v>0</v>
      </c>
      <c r="H1135">
        <f t="array" ref="H1135">FREQUENCY(IF('Data Transformation'!$B$4:$B$8425=B1131,'Data Transformation'!$G$4:$G$8425),'Bin Analysis'!$B1135)</f>
        <v>0</v>
      </c>
      <c r="I1135">
        <f t="shared" ref="I1135:I1153" si="142">H1135-H1134</f>
        <v>0</v>
      </c>
      <c r="J1135">
        <f>IF(I1135=0,0,1)</f>
        <v>0</v>
      </c>
      <c r="K1135">
        <f>J1135*Weighting!$W$7</f>
        <v>0</v>
      </c>
      <c r="M1135" s="14"/>
    </row>
    <row r="1136" spans="1:25" x14ac:dyDescent="0.25">
      <c r="A1136" s="32">
        <f>IF(Weighting!$P$8&gt;0,B1136,"")</f>
        <v>0.58299999999999996</v>
      </c>
      <c r="B1136">
        <f>Weighting!$C$8</f>
        <v>0.58299999999999996</v>
      </c>
      <c r="C1136">
        <f>Weighting!$F$8</f>
        <v>0</v>
      </c>
      <c r="D1136" t="b">
        <f>IF(C1136=1,'Data Transformation'!$G$3+0.5*'Data Transformation'!$W$25,IF(C1137=1,D1137-'Data Transformation'!$W$25,FALSE))</f>
        <v>0</v>
      </c>
      <c r="E1136" t="str">
        <f t="array" ref="E1136">IF(ISLOGICAL(D1136),"",FREQUENCY(IF('Data Transformation'!$B$425:$B$8425='Bin Analysis'!$B1131,'Data Transformation'!$G$425:$G$8425),D1136))</f>
        <v/>
      </c>
      <c r="F1136" t="str">
        <f t="shared" si="141"/>
        <v/>
      </c>
      <c r="G1136">
        <f>Weighting!$H$8</f>
        <v>0</v>
      </c>
      <c r="H1136">
        <f t="array" ref="H1136">FREQUENCY(IF('Data Transformation'!$B$4:$B$8425=B1131,'Data Transformation'!$G$4:$G$8425),'Bin Analysis'!$B1136)</f>
        <v>0</v>
      </c>
      <c r="I1136">
        <f t="shared" si="142"/>
        <v>0</v>
      </c>
      <c r="J1136">
        <f t="shared" ref="J1136:J1153" si="143">IF(I1136=0,0,1)</f>
        <v>0</v>
      </c>
      <c r="K1136">
        <f>J1136*Weighting!$W$8</f>
        <v>0</v>
      </c>
      <c r="M1136" s="14"/>
    </row>
    <row r="1137" spans="1:13" x14ac:dyDescent="0.25">
      <c r="A1137" s="32">
        <f>IF(Weighting!$P$9&gt;0,B1137,"")</f>
        <v>0.71399999999999997</v>
      </c>
      <c r="B1137" s="50">
        <f>Weighting!$C$9</f>
        <v>0.71399999999999997</v>
      </c>
      <c r="C1137">
        <f>Weighting!$F$9</f>
        <v>0</v>
      </c>
      <c r="D1137" t="b">
        <f>IF(C1137=1,'Data Transformation'!$G$3+0.5*'Data Transformation'!$W$25,IF(C1138=1,D1138-'Data Transformation'!$W$25,FALSE))</f>
        <v>0</v>
      </c>
      <c r="E1137" t="str">
        <f t="array" ref="E1137">IF(ISLOGICAL(D1137),"",FREQUENCY(IF('Data Transformation'!$B$425:$B$8425='Bin Analysis'!$B1131,'Data Transformation'!$G$425:$G$8425),D1137))</f>
        <v/>
      </c>
      <c r="F1137" t="str">
        <f t="shared" si="141"/>
        <v/>
      </c>
      <c r="G1137">
        <f>Weighting!$H$9</f>
        <v>0</v>
      </c>
      <c r="H1137">
        <f t="array" ref="H1137">FREQUENCY(IF('Data Transformation'!$B$4:$B$8425=B1131,'Data Transformation'!$G$4:$G$8425),'Bin Analysis'!$B1137)</f>
        <v>0</v>
      </c>
      <c r="I1137">
        <f t="shared" si="142"/>
        <v>0</v>
      </c>
      <c r="J1137">
        <f t="shared" si="143"/>
        <v>0</v>
      </c>
      <c r="K1137">
        <f>J1137*Weighting!$W$9</f>
        <v>0</v>
      </c>
      <c r="M1137" s="14"/>
    </row>
    <row r="1138" spans="1:13" x14ac:dyDescent="0.25">
      <c r="A1138" s="32">
        <f>IF(Weighting!$P$10&gt;0,B1138,"")</f>
        <v>0.84499999999999997</v>
      </c>
      <c r="B1138">
        <f>Weighting!$C$10</f>
        <v>0.84499999999999997</v>
      </c>
      <c r="C1138">
        <f>Weighting!$F$10</f>
        <v>0</v>
      </c>
      <c r="D1138" t="b">
        <f>IF(C1138=1,'Data Transformation'!$G$3+0.5*'Data Transformation'!$W$25,IF(C1139=1,D1139-'Data Transformation'!$W$25,FALSE))</f>
        <v>0</v>
      </c>
      <c r="E1138" t="str">
        <f t="array" ref="E1138">IF(ISLOGICAL(D1138),"",FREQUENCY(IF('Data Transformation'!$B$425:$B$8425='Bin Analysis'!$B1131,'Data Transformation'!$G$425:$G$8425),D1138))</f>
        <v/>
      </c>
      <c r="F1138" t="str">
        <f t="shared" si="141"/>
        <v/>
      </c>
      <c r="G1138">
        <f>Weighting!$H$10</f>
        <v>0</v>
      </c>
      <c r="H1138">
        <f t="array" ref="H1138">FREQUENCY(IF('Data Transformation'!$B$4:$B$8425=B1131,'Data Transformation'!$G$4:$G$8425),'Bin Analysis'!$B1138)</f>
        <v>0</v>
      </c>
      <c r="I1138">
        <f t="shared" si="142"/>
        <v>0</v>
      </c>
      <c r="J1138">
        <f t="shared" si="143"/>
        <v>0</v>
      </c>
      <c r="K1138">
        <f>J1138*Weighting!$W$10</f>
        <v>0</v>
      </c>
      <c r="M1138" s="14"/>
    </row>
    <row r="1139" spans="1:13" x14ac:dyDescent="0.25">
      <c r="A1139" s="32">
        <f>IF(Weighting!$P$11&gt;0,B1139,"")</f>
        <v>0.97599999999999998</v>
      </c>
      <c r="B1139">
        <f>Weighting!$C$11</f>
        <v>0.97599999999999998</v>
      </c>
      <c r="C1139">
        <f>Weighting!$F$11</f>
        <v>0</v>
      </c>
      <c r="D1139">
        <f>IF(C1139=1,'Data Transformation'!$G$3+0.5*'Data Transformation'!$W$25,IF(C1140=1,D1140-'Data Transformation'!$W$25,FALSE))</f>
        <v>0.86899999999999999</v>
      </c>
      <c r="E1139">
        <f t="array" ref="E1139">IF(ISLOGICAL(D1139),"",FREQUENCY(IF('Data Transformation'!$B$425:$B$8425='Bin Analysis'!$B1131,'Data Transformation'!$G$425:$G$8425),D1139))</f>
        <v>0</v>
      </c>
      <c r="F1139" t="e">
        <f t="shared" si="141"/>
        <v>#VALUE!</v>
      </c>
      <c r="G1139">
        <f>Weighting!$H$11</f>
        <v>0</v>
      </c>
      <c r="H1139">
        <f t="array" ref="H1139">FREQUENCY(IF('Data Transformation'!$B$4:$B$8425=B1131,'Data Transformation'!$G$4:$G$8425),'Bin Analysis'!$B1139)</f>
        <v>6</v>
      </c>
      <c r="I1139">
        <f t="shared" si="142"/>
        <v>6</v>
      </c>
      <c r="J1139">
        <f t="shared" si="143"/>
        <v>1</v>
      </c>
      <c r="K1139">
        <f>J1139*Weighting!$W$11</f>
        <v>2</v>
      </c>
      <c r="M1139" s="14"/>
    </row>
    <row r="1140" spans="1:13" x14ac:dyDescent="0.25">
      <c r="A1140" s="32">
        <f>IF(Weighting!$P$12&gt;0,B1140,"")</f>
        <v>1.107</v>
      </c>
      <c r="B1140">
        <f>Weighting!$C$12</f>
        <v>1.107</v>
      </c>
      <c r="C1140">
        <f>Weighting!$F$12</f>
        <v>1</v>
      </c>
      <c r="D1140">
        <f>IF(C1140=1,'Data Transformation'!$G$3+0.5*'Data Transformation'!$W$25,IF(C1141=1,D1141-'Data Transformation'!$W$25,FALSE))</f>
        <v>1.131</v>
      </c>
      <c r="E1140">
        <f t="array" ref="E1140">IF(ISLOGICAL(D1140),"",FREQUENCY(IF('Data Transformation'!$B$425:$B$8425='Bin Analysis'!$B1131,'Data Transformation'!$G$425:$G$8425),D1140))</f>
        <v>19</v>
      </c>
      <c r="F1140">
        <f t="shared" si="141"/>
        <v>19</v>
      </c>
      <c r="G1140">
        <f>Weighting!$H$12</f>
        <v>0</v>
      </c>
      <c r="H1140">
        <f t="array" ref="H1140">FREQUENCY(IF('Data Transformation'!$B$4:$B$8425=B1131,'Data Transformation'!$G$4:$G$8425),'Bin Analysis'!$B1140)</f>
        <v>19</v>
      </c>
      <c r="I1140">
        <f t="shared" si="142"/>
        <v>13</v>
      </c>
      <c r="J1140">
        <f t="shared" si="143"/>
        <v>1</v>
      </c>
      <c r="K1140">
        <f>J1140*Weighting!$W$12</f>
        <v>1</v>
      </c>
      <c r="M1140" s="14"/>
    </row>
    <row r="1141" spans="1:13" x14ac:dyDescent="0.25">
      <c r="A1141" s="32">
        <f>IF(Weighting!$P$13&gt;0,B1141,"")</f>
        <v>1.238</v>
      </c>
      <c r="B1141">
        <f>Weighting!$C$13</f>
        <v>1.238</v>
      </c>
      <c r="C1141">
        <f>Weighting!$F$13</f>
        <v>0</v>
      </c>
      <c r="D1141" t="b">
        <f>IF(C1141=1,'Data Transformation'!$G$3+0.5*'Data Transformation'!$W$25,IF(C1142=1,D1142-'Data Transformation'!$W$25,FALSE))</f>
        <v>0</v>
      </c>
      <c r="E1141" t="str">
        <f t="array" ref="E1141">IF(ISLOGICAL(D1141),"",FREQUENCY(IF('Data Transformation'!$B$425:$B$8425='Bin Analysis'!$B1131,'Data Transformation'!$G$425:$G$8425),D1141))</f>
        <v/>
      </c>
      <c r="F1141" t="str">
        <f t="shared" si="141"/>
        <v/>
      </c>
      <c r="G1141">
        <f>Weighting!$H$13</f>
        <v>0</v>
      </c>
      <c r="H1141">
        <f t="array" ref="H1141">FREQUENCY(IF('Data Transformation'!$B$4:$B$8425=B1131,'Data Transformation'!$G$4:$G$8425),'Bin Analysis'!$B1141)</f>
        <v>20</v>
      </c>
      <c r="I1141">
        <f t="shared" si="142"/>
        <v>1</v>
      </c>
      <c r="J1141">
        <f t="shared" si="143"/>
        <v>1</v>
      </c>
      <c r="K1141">
        <f>J1141*Weighting!$W$13</f>
        <v>2</v>
      </c>
      <c r="M1141" s="14"/>
    </row>
    <row r="1142" spans="1:13" x14ac:dyDescent="0.25">
      <c r="A1142" s="32">
        <f>IF(Weighting!$P$14&gt;0,B1142,"")</f>
        <v>1.369</v>
      </c>
      <c r="B1142">
        <f>Weighting!$C$14</f>
        <v>1.369</v>
      </c>
      <c r="C1142">
        <f>Weighting!$F$14</f>
        <v>0</v>
      </c>
      <c r="D1142" t="b">
        <f>IF(C1142=1,'Data Transformation'!$G$3+0.5*'Data Transformation'!$W$25,IF(C1143=1,D1143-'Data Transformation'!$W$25,FALSE))</f>
        <v>0</v>
      </c>
      <c r="E1142" t="str">
        <f t="array" ref="E1142">IF(ISLOGICAL(D1142),"",FREQUENCY(IF('Data Transformation'!$B$425:$B$8425='Bin Analysis'!$B1131,'Data Transformation'!$G$425:$G$8425),D1142))</f>
        <v/>
      </c>
      <c r="F1142" t="str">
        <f t="shared" si="141"/>
        <v/>
      </c>
      <c r="G1142">
        <f>Weighting!$H$14</f>
        <v>0</v>
      </c>
      <c r="H1142">
        <f t="array" ref="H1142">FREQUENCY(IF('Data Transformation'!$B$4:$B$8425=B1131,'Data Transformation'!$G$4:$G$8425),'Bin Analysis'!$B1142)</f>
        <v>20</v>
      </c>
      <c r="I1142">
        <f t="shared" si="142"/>
        <v>0</v>
      </c>
      <c r="J1142">
        <f t="shared" si="143"/>
        <v>0</v>
      </c>
      <c r="K1142">
        <f>J1142*Weighting!$W$14</f>
        <v>0</v>
      </c>
      <c r="M1142" s="14"/>
    </row>
    <row r="1143" spans="1:13" x14ac:dyDescent="0.25">
      <c r="A1143" s="32">
        <f>IF(Weighting!$P$15&gt;0,B1143,"")</f>
        <v>1.5000009999999999</v>
      </c>
      <c r="B1143">
        <f>Weighting!$C$15</f>
        <v>1.5000009999999999</v>
      </c>
      <c r="C1143">
        <f>Weighting!$F$15</f>
        <v>0</v>
      </c>
      <c r="D1143" t="b">
        <f>IF(C1143=1,'Data Transformation'!$G$3+0.5*'Data Transformation'!$W$25,IF(C1144=1,D1144-'Data Transformation'!$W$25,FALSE))</f>
        <v>0</v>
      </c>
      <c r="E1143" t="str">
        <f t="array" ref="E1143">IF(ISLOGICAL(D1143),"",FREQUENCY(IF('Data Transformation'!$B$425:$B$8425='Bin Analysis'!$B1131,'Data Transformation'!$G$425:$G$8425),D1143))</f>
        <v/>
      </c>
      <c r="F1143" t="str">
        <f t="shared" si="141"/>
        <v/>
      </c>
      <c r="G1143">
        <f>Weighting!$H$15</f>
        <v>0</v>
      </c>
      <c r="H1143">
        <f t="array" ref="H1143">FREQUENCY(IF('Data Transformation'!$B$4:$B$8425=B1131,'Data Transformation'!$G$4:$G$8425),'Bin Analysis'!$B1143)</f>
        <v>20</v>
      </c>
      <c r="I1143">
        <f t="shared" si="142"/>
        <v>0</v>
      </c>
      <c r="J1143">
        <f t="shared" si="143"/>
        <v>0</v>
      </c>
      <c r="K1143">
        <f>J1143*Weighting!$W$15</f>
        <v>0</v>
      </c>
      <c r="M1143" s="14"/>
    </row>
    <row r="1144" spans="1:13" x14ac:dyDescent="0.25">
      <c r="A1144" s="32" t="str">
        <f>IF(Weighting!$P$16&gt;0,B1144,"")</f>
        <v/>
      </c>
      <c r="B1144">
        <f>Weighting!$C$16</f>
        <v>1.631</v>
      </c>
      <c r="C1144">
        <f>Weighting!$F$16</f>
        <v>0</v>
      </c>
      <c r="D1144" t="b">
        <f>IF(C1144=1,'Data Transformation'!$G$3+0.5*'Data Transformation'!$W$25,IF(C1145=1,D1145-'Data Transformation'!$W$25,FALSE))</f>
        <v>0</v>
      </c>
      <c r="E1144" t="str">
        <f t="array" ref="E1144">IF(ISLOGICAL(D1144),"",FREQUENCY(IF('Data Transformation'!$B$425:$B$8425='Bin Analysis'!$B1131,'Data Transformation'!$G$425:$G$8425),D1144))</f>
        <v/>
      </c>
      <c r="F1144" t="str">
        <f t="shared" si="141"/>
        <v/>
      </c>
      <c r="G1144">
        <f>Weighting!$H$16</f>
        <v>0</v>
      </c>
      <c r="H1144">
        <f t="array" ref="H1144">FREQUENCY(IF('Data Transformation'!$B$4:$B$8425=B1131,'Data Transformation'!$G$4:$G$8425),'Bin Analysis'!$B1144)</f>
        <v>20</v>
      </c>
      <c r="I1144">
        <f t="shared" si="142"/>
        <v>0</v>
      </c>
      <c r="J1144">
        <f t="shared" si="143"/>
        <v>0</v>
      </c>
      <c r="K1144">
        <f>J1144*Weighting!$W$16</f>
        <v>0</v>
      </c>
      <c r="M1144" s="14"/>
    </row>
    <row r="1145" spans="1:13" x14ac:dyDescent="0.25">
      <c r="A1145" s="32" t="str">
        <f>IF(Weighting!$P$17&gt;0,B1145,"")</f>
        <v/>
      </c>
      <c r="B1145">
        <f>Weighting!$C$17</f>
        <v>1.762</v>
      </c>
      <c r="C1145">
        <f>Weighting!$F$17</f>
        <v>0</v>
      </c>
      <c r="D1145" t="b">
        <f>IF(C1145=1,'Data Transformation'!$G$3+0.5*'Data Transformation'!$W$25,IF(C1146=1,D1146-'Data Transformation'!$W$25,FALSE))</f>
        <v>0</v>
      </c>
      <c r="E1145" t="str">
        <f t="array" ref="E1145">IF(ISLOGICAL(D1145),"",FREQUENCY(IF('Data Transformation'!$B$425:$B$8425='Bin Analysis'!$B1131,'Data Transformation'!$G$425:$G$8425),D1145))</f>
        <v/>
      </c>
      <c r="F1145" t="str">
        <f t="shared" si="141"/>
        <v/>
      </c>
      <c r="G1145">
        <f>Weighting!$H$17</f>
        <v>0</v>
      </c>
      <c r="H1145">
        <f t="array" ref="H1145">FREQUENCY(IF('Data Transformation'!$B$4:$B$8425=B1131,'Data Transformation'!$G$4:$G$8425),'Bin Analysis'!$B1145)</f>
        <v>20</v>
      </c>
      <c r="I1145">
        <f t="shared" si="142"/>
        <v>0</v>
      </c>
      <c r="J1145">
        <f t="shared" si="143"/>
        <v>0</v>
      </c>
      <c r="K1145">
        <f>J1145*Weighting!$W$17</f>
        <v>0</v>
      </c>
      <c r="M1145" s="14"/>
    </row>
    <row r="1146" spans="1:13" x14ac:dyDescent="0.25">
      <c r="A1146" s="32" t="str">
        <f>IF(Weighting!$P$18&gt;0,B1146,"")</f>
        <v/>
      </c>
      <c r="B1146">
        <f>Weighting!$C$18</f>
        <v>1.893</v>
      </c>
      <c r="C1146">
        <f>Weighting!$F$18</f>
        <v>0</v>
      </c>
      <c r="D1146" t="b">
        <f>IF(C1146=1,'Data Transformation'!$G$3+0.5*'Data Transformation'!$W$25,IF(C1147=1,D1147-'Data Transformation'!$W$25,FALSE))</f>
        <v>0</v>
      </c>
      <c r="E1146" t="str">
        <f t="array" ref="E1146">IF(ISLOGICAL(D1146),"",FREQUENCY(IF('Data Transformation'!$B$425:$B$8425='Bin Analysis'!$B1131,'Data Transformation'!$G$425:$G$8425),D1146))</f>
        <v/>
      </c>
      <c r="F1146" t="str">
        <f t="shared" si="141"/>
        <v/>
      </c>
      <c r="G1146">
        <f>Weighting!$H$18</f>
        <v>0</v>
      </c>
      <c r="H1146">
        <f t="array" ref="H1146">FREQUENCY(IF('Data Transformation'!$B$4:$B$8425=B1131,'Data Transformation'!$G$4:$G$8425),'Bin Analysis'!$B1146)</f>
        <v>20</v>
      </c>
      <c r="I1146">
        <f t="shared" si="142"/>
        <v>0</v>
      </c>
      <c r="J1146">
        <f t="shared" si="143"/>
        <v>0</v>
      </c>
      <c r="K1146">
        <f>J1146*Weighting!$W$18</f>
        <v>0</v>
      </c>
      <c r="M1146" s="14"/>
    </row>
    <row r="1147" spans="1:13" x14ac:dyDescent="0.25">
      <c r="A1147" s="32" t="str">
        <f>IF(Weighting!$P$19&gt;0,B1147,"")</f>
        <v/>
      </c>
      <c r="B1147">
        <f>Weighting!$C$19</f>
        <v>2.024</v>
      </c>
      <c r="C1147">
        <f>Weighting!$F$19</f>
        <v>0</v>
      </c>
      <c r="D1147" t="b">
        <f>IF(C1147=1,'Data Transformation'!$G$3+0.5*'Data Transformation'!$W$25,IF(C1148=1,D1148-'Data Transformation'!$W$25,FALSE))</f>
        <v>0</v>
      </c>
      <c r="E1147" t="str">
        <f t="array" ref="E1147">IF(ISLOGICAL(D1147),"",FREQUENCY(IF('Data Transformation'!$B$425:$B$8425='Bin Analysis'!$B1131,'Data Transformation'!$G$425:$G$8425),D1147))</f>
        <v/>
      </c>
      <c r="F1147" t="str">
        <f t="shared" si="141"/>
        <v/>
      </c>
      <c r="G1147">
        <f>Weighting!$H$19</f>
        <v>0</v>
      </c>
      <c r="H1147">
        <f t="array" ref="H1147">FREQUENCY(IF('Data Transformation'!$B$4:$B$8425=B1131,'Data Transformation'!$G$4:$G$8425),'Bin Analysis'!$B1147)</f>
        <v>20</v>
      </c>
      <c r="I1147">
        <f t="shared" si="142"/>
        <v>0</v>
      </c>
      <c r="J1147">
        <f t="shared" si="143"/>
        <v>0</v>
      </c>
      <c r="K1147">
        <f>J1147*Weighting!$W$19</f>
        <v>0</v>
      </c>
      <c r="M1147" s="14"/>
    </row>
    <row r="1148" spans="1:13" x14ac:dyDescent="0.25">
      <c r="A1148" s="32" t="str">
        <f>IF(Weighting!$P$20&gt;0,B1148,"")</f>
        <v/>
      </c>
      <c r="B1148">
        <f>Weighting!$C$20</f>
        <v>2.1550000000000002</v>
      </c>
      <c r="C1148">
        <f>Weighting!$F$20</f>
        <v>0</v>
      </c>
      <c r="D1148" t="b">
        <f>IF(C1148=1,'Data Transformation'!$G$3+0.5*'Data Transformation'!$W$25,IF(C1149=1,D1149-'Data Transformation'!$W$25,FALSE))</f>
        <v>0</v>
      </c>
      <c r="E1148" t="str">
        <f t="array" ref="E1148">IF(ISLOGICAL(D1148),"",FREQUENCY(IF('Data Transformation'!$B$425:$B$8425='Bin Analysis'!$B1131,'Data Transformation'!$G$425:$G$8425),D1148))</f>
        <v/>
      </c>
      <c r="F1148" t="str">
        <f t="shared" si="141"/>
        <v/>
      </c>
      <c r="G1148">
        <f>Weighting!$H$20</f>
        <v>0</v>
      </c>
      <c r="H1148">
        <f t="array" ref="H1148">FREQUENCY(IF('Data Transformation'!$B$4:$B$8425=B1131,'Data Transformation'!$G$4:$G$8425),'Bin Analysis'!$B1148)</f>
        <v>20</v>
      </c>
      <c r="I1148">
        <f t="shared" si="142"/>
        <v>0</v>
      </c>
      <c r="J1148">
        <f t="shared" si="143"/>
        <v>0</v>
      </c>
      <c r="K1148">
        <f>J1148*Weighting!$W$20</f>
        <v>0</v>
      </c>
      <c r="M1148" s="14"/>
    </row>
    <row r="1149" spans="1:13" x14ac:dyDescent="0.25">
      <c r="A1149" s="32" t="str">
        <f>IF(Weighting!$P$21&gt;0,B1149,"")</f>
        <v/>
      </c>
      <c r="B1149">
        <f>Weighting!$C$21</f>
        <v>2.2860000000000005</v>
      </c>
      <c r="C1149">
        <f>Weighting!$F$21</f>
        <v>0</v>
      </c>
      <c r="D1149" t="b">
        <f>IF(C1149=1,'Data Transformation'!$G$3+0.5*'Data Transformation'!$W$25,IF(C1150=1,D1150-'Data Transformation'!$W$25,FALSE))</f>
        <v>0</v>
      </c>
      <c r="E1149" t="str">
        <f t="array" ref="E1149">IF(ISLOGICAL(D1149),"",FREQUENCY(IF('Data Transformation'!$B$425:$B$8425='Bin Analysis'!$B1131,'Data Transformation'!$G$425:$G$8425),D1149))</f>
        <v/>
      </c>
      <c r="F1149" t="str">
        <f t="shared" si="141"/>
        <v/>
      </c>
      <c r="G1149">
        <f>Weighting!$H$21</f>
        <v>0</v>
      </c>
      <c r="H1149">
        <f t="array" ref="H1149">FREQUENCY(IF('Data Transformation'!$B$4:$B$8425=B1131,'Data Transformation'!$G$4:$G$8425),'Bin Analysis'!$B1149)</f>
        <v>20</v>
      </c>
      <c r="I1149">
        <f t="shared" si="142"/>
        <v>0</v>
      </c>
      <c r="J1149">
        <f t="shared" si="143"/>
        <v>0</v>
      </c>
      <c r="K1149">
        <f>J1149*Weighting!$W$21</f>
        <v>0</v>
      </c>
      <c r="M1149" s="14"/>
    </row>
    <row r="1150" spans="1:13" x14ac:dyDescent="0.25">
      <c r="A1150" s="32" t="str">
        <f>IF(Weighting!$P$22&gt;0,B1150,"")</f>
        <v/>
      </c>
      <c r="B1150">
        <f>Weighting!$C$22</f>
        <v>2.4170000000000007</v>
      </c>
      <c r="C1150">
        <f>Weighting!$F$22</f>
        <v>0</v>
      </c>
      <c r="D1150" t="b">
        <f>IF(C1150=1,'Data Transformation'!$G$3+0.5*'Data Transformation'!$W$25,IF(C1151=1,D1151-'Data Transformation'!$W$25,FALSE))</f>
        <v>0</v>
      </c>
      <c r="E1150" t="str">
        <f t="array" ref="E1150">IF(ISLOGICAL(D1150),"",FREQUENCY(IF('Data Transformation'!$B$425:$B$8425='Bin Analysis'!$B1131,'Data Transformation'!$G$425:$G$8425),D1150))</f>
        <v/>
      </c>
      <c r="F1150" t="str">
        <f t="shared" si="141"/>
        <v/>
      </c>
      <c r="G1150">
        <f>Weighting!$H$22</f>
        <v>0</v>
      </c>
      <c r="H1150">
        <f t="array" ref="H1150">FREQUENCY(IF('Data Transformation'!$B$4:$B$8425=B1131,'Data Transformation'!$G$4:$G$8425),'Bin Analysis'!$B1150)</f>
        <v>20</v>
      </c>
      <c r="I1150">
        <f t="shared" si="142"/>
        <v>0</v>
      </c>
      <c r="J1150">
        <f t="shared" si="143"/>
        <v>0</v>
      </c>
      <c r="K1150">
        <f>J1150*Weighting!$W$22</f>
        <v>0</v>
      </c>
      <c r="M1150" s="14"/>
    </row>
    <row r="1151" spans="1:13" x14ac:dyDescent="0.25">
      <c r="A1151" s="32" t="str">
        <f>IF(Weighting!$P$23&gt;0,B1151,"")</f>
        <v/>
      </c>
      <c r="B1151">
        <f>Weighting!$C$23</f>
        <v>2.5480000000000009</v>
      </c>
      <c r="C1151">
        <f>Weighting!$F$23</f>
        <v>0</v>
      </c>
      <c r="D1151" t="b">
        <f>IF(C1151=1,'Data Transformation'!$G$3+0.5*'Data Transformation'!$W$25,IF(C1152=1,D1152-'Data Transformation'!$W$25,FALSE))</f>
        <v>0</v>
      </c>
      <c r="E1151" t="str">
        <f t="array" ref="E1151">IF(ISLOGICAL(D1151),"",FREQUENCY(IF('Data Transformation'!$B$425:$B$8425='Bin Analysis'!$B1131,'Data Transformation'!$G$425:$G$8425),D1151))</f>
        <v/>
      </c>
      <c r="F1151" t="str">
        <f t="shared" si="141"/>
        <v/>
      </c>
      <c r="G1151">
        <f>Weighting!$H$23</f>
        <v>0</v>
      </c>
      <c r="H1151">
        <f t="array" ref="H1151">FREQUENCY(IF('Data Transformation'!$B$4:$B$8425=B1131,'Data Transformation'!$G$4:$G$8425),'Bin Analysis'!$B1151)</f>
        <v>20</v>
      </c>
      <c r="I1151">
        <f t="shared" si="142"/>
        <v>0</v>
      </c>
      <c r="J1151">
        <f t="shared" si="143"/>
        <v>0</v>
      </c>
      <c r="K1151">
        <f>J1151*Weighting!$W$23</f>
        <v>0</v>
      </c>
      <c r="M1151" s="14"/>
    </row>
    <row r="1152" spans="1:13" x14ac:dyDescent="0.25">
      <c r="A1152" s="32" t="str">
        <f>IF(Weighting!$P$24&gt;0,B1152,"")</f>
        <v/>
      </c>
      <c r="B1152">
        <f>Weighting!$C$24</f>
        <v>2.6790000000000012</v>
      </c>
      <c r="C1152">
        <f>Weighting!$F$24</f>
        <v>0</v>
      </c>
      <c r="D1152" t="b">
        <f>IF(C1152=1,'Data Transformation'!$G$3+0.5*'Data Transformation'!$W$25,IF(C1153=1,D1153-'Data Transformation'!$W$25,FALSE))</f>
        <v>0</v>
      </c>
      <c r="E1152" t="str">
        <f t="array" ref="E1152">IF(ISLOGICAL(D1152),"",FREQUENCY(IF('Data Transformation'!$B$425:$B$8425='Bin Analysis'!$B1131,'Data Transformation'!$G$425:$G$8425),D1152))</f>
        <v/>
      </c>
      <c r="F1152" t="str">
        <f t="shared" si="141"/>
        <v/>
      </c>
      <c r="G1152">
        <f>Weighting!$H$24</f>
        <v>0</v>
      </c>
      <c r="H1152">
        <f t="array" ref="H1152">FREQUENCY(IF('Data Transformation'!$B$4:$B$8425=B1131,'Data Transformation'!$G$4:$G$8425),'Bin Analysis'!$B1152)</f>
        <v>20</v>
      </c>
      <c r="I1152">
        <f t="shared" si="142"/>
        <v>0</v>
      </c>
      <c r="J1152">
        <f t="shared" si="143"/>
        <v>0</v>
      </c>
      <c r="K1152">
        <f>J1152*Weighting!$W$24</f>
        <v>0</v>
      </c>
      <c r="M1152" s="14"/>
    </row>
    <row r="1153" spans="1:25" x14ac:dyDescent="0.25">
      <c r="A1153" s="32" t="str">
        <f>IF(Weighting!$P$25&gt;0,B1153,"")</f>
        <v/>
      </c>
      <c r="B1153">
        <f>Weighting!$C$25</f>
        <v>2.8100000000000014</v>
      </c>
      <c r="C1153">
        <f>Weighting!$F$25</f>
        <v>0</v>
      </c>
      <c r="D1153" t="b">
        <f>IF(C1153=1,'Data Transformation'!$G$3+0.5*'Data Transformation'!$W$25,IF(C1154=1,D1154-'Data Transformation'!$W$25,FALSE))</f>
        <v>0</v>
      </c>
      <c r="E1153" t="str">
        <f t="array" ref="E1153">IF(ISLOGICAL(D1153),"",FREQUENCY(IF('Data Transformation'!$B$425:$B$8425='Bin Analysis'!$B1131,'Data Transformation'!$G$425:$G$8425),D1153))</f>
        <v/>
      </c>
      <c r="F1153" t="str">
        <f t="shared" si="141"/>
        <v/>
      </c>
      <c r="G1153">
        <f>Weighting!$H$25</f>
        <v>0</v>
      </c>
      <c r="H1153">
        <f t="array" ref="H1153">FREQUENCY(IF('Data Transformation'!$B$4:$B$8425=B1131,'Data Transformation'!$G$4:$G$8425),'Bin Analysis'!$B1153)</f>
        <v>20</v>
      </c>
      <c r="I1153">
        <f t="shared" si="142"/>
        <v>0</v>
      </c>
      <c r="J1153">
        <f t="shared" si="143"/>
        <v>0</v>
      </c>
      <c r="K1153">
        <f>J1153*Weighting!$W$25</f>
        <v>0</v>
      </c>
      <c r="M1153" s="14"/>
    </row>
    <row r="1154" spans="1:25" x14ac:dyDescent="0.25">
      <c r="O1154"/>
      <c r="P1154"/>
      <c r="Q1154"/>
      <c r="R1154"/>
    </row>
    <row r="1155" spans="1:25" ht="23.25" x14ac:dyDescent="0.35">
      <c r="A1155" s="21" t="s">
        <v>0</v>
      </c>
      <c r="B1155" s="21">
        <f>IFERROR(VLOOKUP(C1155,'Data Transformation'!$L$6:$M$426,2,FALSE),"")</f>
        <v>48</v>
      </c>
      <c r="C1155" s="21">
        <f>C1131+1</f>
        <v>48</v>
      </c>
      <c r="D1155" s="21"/>
      <c r="E1155" s="21"/>
      <c r="F1155" s="21"/>
      <c r="G1155" s="21"/>
      <c r="H1155" s="22"/>
      <c r="I1155" s="22"/>
      <c r="J1155" s="22"/>
      <c r="K1155" s="21"/>
      <c r="L1155" s="21">
        <f>B1155</f>
        <v>48</v>
      </c>
      <c r="M1155" s="23">
        <f>INDEX('Data Transformation'!$O$4:$O$424,MATCH($B1155,'Data Transformation'!$M$4:$M$424,0),MATCH($M$2,'Data Transformation'!$O$3,0))</f>
        <v>18</v>
      </c>
      <c r="N1155" s="27">
        <f>IF('Input and Summary Results'!$J$16="minimum",'Bin Analysis'!X1156/(M1155-1),'Bin Analysis'!Y1155/('Bin Analysis'!M1155-1))</f>
        <v>5.8823529411764705E-2</v>
      </c>
      <c r="O1155" s="27">
        <f>IF(M1155=FALSE,NA(),(VLOOKUP(1,C1158:K1177,4,FALSE))/(M1155-1))</f>
        <v>0.94117647058823528</v>
      </c>
      <c r="P1155" s="27">
        <f>IF(M1155=FALSE,NA(),SUM(J1158:J1177)/Weighting!$S$5)</f>
        <v>0.3</v>
      </c>
      <c r="Q1155" s="27">
        <f>IF(M1155=FALSE,NA(),SUM(K1158:K1177)/Weighting!$S$6)</f>
        <v>0.21739130434782608</v>
      </c>
      <c r="R1155" s="27">
        <f>IF(M1155=FALSE,NA(),(VLOOKUP(1,G1158:K1177,3,FALSE))/(M1155-1))</f>
        <v>0</v>
      </c>
      <c r="S1155" s="22" t="str">
        <f>IF(M1155=FALSE,NA(),IF(SUM(J1158:J1177)=2,"yes","no"))</f>
        <v>no</v>
      </c>
      <c r="X1155" s="2" cm="2">
        <f t="array" ref="X1155:X1156">FREQUENCY(IF('Data Transformation'!$B$425:$B$6424='Bin Analysis'!L1155,'Data Transformation'!$G$425:$G$6424),'Data Transformation'!$U$11)</f>
        <v>16</v>
      </c>
      <c r="Y1155" s="2" cm="2">
        <f t="array" ref="Y1155:Y1156">FREQUENCY(IF('Data Transformation'!$B$425:$B$6424='Bin Analysis'!L1155,'Data Transformation'!$G$425:$G$6424),'Data Transformation'!$U$12)</f>
        <v>0</v>
      </c>
    </row>
    <row r="1156" spans="1:25" x14ac:dyDescent="0.25">
      <c r="A1156" s="14" t="s">
        <v>66</v>
      </c>
      <c r="B1156" t="s">
        <v>47</v>
      </c>
      <c r="C1156" t="s">
        <v>5</v>
      </c>
      <c r="D1156" t="s">
        <v>99</v>
      </c>
      <c r="E1156" t="s">
        <v>100</v>
      </c>
      <c r="F1156" t="s">
        <v>101</v>
      </c>
      <c r="G1156" t="s">
        <v>69</v>
      </c>
      <c r="H1156" t="s">
        <v>31</v>
      </c>
      <c r="I1156" t="s">
        <v>32</v>
      </c>
      <c r="J1156" t="s">
        <v>46</v>
      </c>
      <c r="K1156" s="14" t="s">
        <v>45</v>
      </c>
      <c r="M1156" s="14"/>
      <c r="X1156" s="2">
        <v>1</v>
      </c>
      <c r="Y1156" s="2">
        <v>17</v>
      </c>
    </row>
    <row r="1157" spans="1:25" x14ac:dyDescent="0.25">
      <c r="A1157" s="32"/>
      <c r="D1157" t="b">
        <f>IF(C1157=1,'Data Transformation'!$G$3+0.5*'Data Transformation'!$W$25,IF(C1158=1,D1158-'Data Transformation'!$W$25,FALSE))</f>
        <v>0</v>
      </c>
      <c r="E1157" t="str">
        <f t="array" ref="E1157">IF(ISLOGICAL(D1157),"",FREQUENCY(IF('Data Transformation'!$B$425:$B$8425='Bin Analysis'!$B1155,'Data Transformation'!$G$425:$G$8425),D1157))</f>
        <v/>
      </c>
      <c r="F1157" t="str">
        <f>IF(ISLOGICAL(D1157),"",E1157-E1156)</f>
        <v/>
      </c>
      <c r="M1157" s="14"/>
    </row>
    <row r="1158" spans="1:25" x14ac:dyDescent="0.25">
      <c r="A1158" s="32">
        <f>IF(Weighting!$P$6&gt;0,B1158,"")</f>
        <v>0.32100000000000001</v>
      </c>
      <c r="B1158">
        <f>Weighting!$C$6</f>
        <v>0.32100000000000001</v>
      </c>
      <c r="C1158">
        <f>Weighting!$F$6</f>
        <v>0</v>
      </c>
      <c r="D1158" t="b">
        <f>IF(C1158=1,'Data Transformation'!$G$3+0.5*'Data Transformation'!$W$25,IF(C1159=1,D1159-'Data Transformation'!$W$25,FALSE))</f>
        <v>0</v>
      </c>
      <c r="E1158" t="str">
        <f t="array" ref="E1158">IF(ISLOGICAL(D1158),"",FREQUENCY(IF('Data Transformation'!$B$425:$B$8425='Bin Analysis'!$B1155,'Data Transformation'!$G$425:$G$8425),D1158))</f>
        <v/>
      </c>
      <c r="F1158" t="str">
        <f>IF(ISLOGICAL(D1158),"",E1158-E1157)</f>
        <v/>
      </c>
      <c r="G1158">
        <f>Weighting!$H$6</f>
        <v>1</v>
      </c>
      <c r="H1158">
        <f t="array" ref="H1158">FREQUENCY(IF('Data Transformation'!$B$4:$B$8425=B1155,'Data Transformation'!$G$4:$G$8425),'Bin Analysis'!$B1158)</f>
        <v>0</v>
      </c>
      <c r="I1158">
        <f>H1158-H1157</f>
        <v>0</v>
      </c>
      <c r="J1158">
        <f>IF(I1158=0,0,1)</f>
        <v>0</v>
      </c>
      <c r="K1158">
        <f>J1158*Weighting!$W$6</f>
        <v>0</v>
      </c>
      <c r="M1158" s="14"/>
    </row>
    <row r="1159" spans="1:25" x14ac:dyDescent="0.25">
      <c r="A1159" s="32">
        <f>IF(Weighting!$P$7&gt;0,B1159,"")</f>
        <v>0.45200000000000001</v>
      </c>
      <c r="B1159">
        <f>Weighting!$C$7</f>
        <v>0.45200000000000001</v>
      </c>
      <c r="C1159">
        <f>Weighting!$F$7</f>
        <v>0</v>
      </c>
      <c r="D1159" t="b">
        <f>IF(C1159=1,'Data Transformation'!$G$3+0.5*'Data Transformation'!$W$25,IF(C1160=1,D1160-'Data Transformation'!$W$25,FALSE))</f>
        <v>0</v>
      </c>
      <c r="E1159" t="str">
        <f t="array" ref="E1159">IF(ISLOGICAL(D1159),"",FREQUENCY(IF('Data Transformation'!$B$425:$B$8425='Bin Analysis'!$B1155,'Data Transformation'!$G$425:$G$8425),D1159))</f>
        <v/>
      </c>
      <c r="F1159" t="str">
        <f t="shared" ref="F1159:F1177" si="144">IF(ISLOGICAL(D1159),"",E1159-E1158)</f>
        <v/>
      </c>
      <c r="G1159">
        <f>Weighting!$H$7</f>
        <v>0</v>
      </c>
      <c r="H1159">
        <f t="array" ref="H1159">FREQUENCY(IF('Data Transformation'!$B$4:$B$8425=B1155,'Data Transformation'!$G$4:$G$8425),'Bin Analysis'!$B1159)</f>
        <v>0</v>
      </c>
      <c r="I1159">
        <f t="shared" ref="I1159:I1177" si="145">H1159-H1158</f>
        <v>0</v>
      </c>
      <c r="J1159">
        <f>IF(I1159=0,0,1)</f>
        <v>0</v>
      </c>
      <c r="K1159">
        <f>J1159*Weighting!$W$7</f>
        <v>0</v>
      </c>
      <c r="M1159" s="14"/>
    </row>
    <row r="1160" spans="1:25" x14ac:dyDescent="0.25">
      <c r="A1160" s="32">
        <f>IF(Weighting!$P$8&gt;0,B1160,"")</f>
        <v>0.58299999999999996</v>
      </c>
      <c r="B1160">
        <f>Weighting!$C$8</f>
        <v>0.58299999999999996</v>
      </c>
      <c r="C1160">
        <f>Weighting!$F$8</f>
        <v>0</v>
      </c>
      <c r="D1160" t="b">
        <f>IF(C1160=1,'Data Transformation'!$G$3+0.5*'Data Transformation'!$W$25,IF(C1161=1,D1161-'Data Transformation'!$W$25,FALSE))</f>
        <v>0</v>
      </c>
      <c r="E1160" t="str">
        <f t="array" ref="E1160">IF(ISLOGICAL(D1160),"",FREQUENCY(IF('Data Transformation'!$B$425:$B$8425='Bin Analysis'!$B1155,'Data Transformation'!$G$425:$G$8425),D1160))</f>
        <v/>
      </c>
      <c r="F1160" t="str">
        <f t="shared" si="144"/>
        <v/>
      </c>
      <c r="G1160">
        <f>Weighting!$H$8</f>
        <v>0</v>
      </c>
      <c r="H1160">
        <f t="array" ref="H1160">FREQUENCY(IF('Data Transformation'!$B$4:$B$8425=B1155,'Data Transformation'!$G$4:$G$8425),'Bin Analysis'!$B1160)</f>
        <v>0</v>
      </c>
      <c r="I1160">
        <f t="shared" si="145"/>
        <v>0</v>
      </c>
      <c r="J1160">
        <f t="shared" ref="J1160:J1177" si="146">IF(I1160=0,0,1)</f>
        <v>0</v>
      </c>
      <c r="K1160">
        <f>J1160*Weighting!$W$8</f>
        <v>0</v>
      </c>
      <c r="M1160" s="14"/>
    </row>
    <row r="1161" spans="1:25" x14ac:dyDescent="0.25">
      <c r="A1161" s="32">
        <f>IF(Weighting!$P$9&gt;0,B1161,"")</f>
        <v>0.71399999999999997</v>
      </c>
      <c r="B1161" s="50">
        <f>Weighting!$C$9</f>
        <v>0.71399999999999997</v>
      </c>
      <c r="C1161">
        <f>Weighting!$F$9</f>
        <v>0</v>
      </c>
      <c r="D1161" t="b">
        <f>IF(C1161=1,'Data Transformation'!$G$3+0.5*'Data Transformation'!$W$25,IF(C1162=1,D1162-'Data Transformation'!$W$25,FALSE))</f>
        <v>0</v>
      </c>
      <c r="E1161" t="str">
        <f t="array" ref="E1161">IF(ISLOGICAL(D1161),"",FREQUENCY(IF('Data Transformation'!$B$425:$B$8425='Bin Analysis'!$B1155,'Data Transformation'!$G$425:$G$8425),D1161))</f>
        <v/>
      </c>
      <c r="F1161" t="str">
        <f t="shared" si="144"/>
        <v/>
      </c>
      <c r="G1161">
        <f>Weighting!$H$9</f>
        <v>0</v>
      </c>
      <c r="H1161">
        <f t="array" ref="H1161">FREQUENCY(IF('Data Transformation'!$B$4:$B$8425=B1155,'Data Transformation'!$G$4:$G$8425),'Bin Analysis'!$B1161)</f>
        <v>0</v>
      </c>
      <c r="I1161">
        <f t="shared" si="145"/>
        <v>0</v>
      </c>
      <c r="J1161">
        <f t="shared" si="146"/>
        <v>0</v>
      </c>
      <c r="K1161">
        <f>J1161*Weighting!$W$9</f>
        <v>0</v>
      </c>
      <c r="M1161" s="14"/>
    </row>
    <row r="1162" spans="1:25" x14ac:dyDescent="0.25">
      <c r="A1162" s="32">
        <f>IF(Weighting!$P$10&gt;0,B1162,"")</f>
        <v>0.84499999999999997</v>
      </c>
      <c r="B1162">
        <f>Weighting!$C$10</f>
        <v>0.84499999999999997</v>
      </c>
      <c r="C1162">
        <f>Weighting!$F$10</f>
        <v>0</v>
      </c>
      <c r="D1162" t="b">
        <f>IF(C1162=1,'Data Transformation'!$G$3+0.5*'Data Transformation'!$W$25,IF(C1163=1,D1163-'Data Transformation'!$W$25,FALSE))</f>
        <v>0</v>
      </c>
      <c r="E1162" t="str">
        <f t="array" ref="E1162">IF(ISLOGICAL(D1162),"",FREQUENCY(IF('Data Transformation'!$B$425:$B$8425='Bin Analysis'!$B1155,'Data Transformation'!$G$425:$G$8425),D1162))</f>
        <v/>
      </c>
      <c r="F1162" t="str">
        <f t="shared" si="144"/>
        <v/>
      </c>
      <c r="G1162">
        <f>Weighting!$H$10</f>
        <v>0</v>
      </c>
      <c r="H1162">
        <f t="array" ref="H1162">FREQUENCY(IF('Data Transformation'!$B$4:$B$8425=B1155,'Data Transformation'!$G$4:$G$8425),'Bin Analysis'!$B1162)</f>
        <v>0</v>
      </c>
      <c r="I1162">
        <f t="shared" si="145"/>
        <v>0</v>
      </c>
      <c r="J1162">
        <f t="shared" si="146"/>
        <v>0</v>
      </c>
      <c r="K1162">
        <f>J1162*Weighting!$W$10</f>
        <v>0</v>
      </c>
      <c r="M1162" s="14"/>
    </row>
    <row r="1163" spans="1:25" x14ac:dyDescent="0.25">
      <c r="A1163" s="32">
        <f>IF(Weighting!$P$11&gt;0,B1163,"")</f>
        <v>0.97599999999999998</v>
      </c>
      <c r="B1163">
        <f>Weighting!$C$11</f>
        <v>0.97599999999999998</v>
      </c>
      <c r="C1163">
        <f>Weighting!$F$11</f>
        <v>0</v>
      </c>
      <c r="D1163">
        <f>IF(C1163=1,'Data Transformation'!$G$3+0.5*'Data Transformation'!$W$25,IF(C1164=1,D1164-'Data Transformation'!$W$25,FALSE))</f>
        <v>0.86899999999999999</v>
      </c>
      <c r="E1163">
        <f t="array" ref="E1163">IF(ISLOGICAL(D1163),"",FREQUENCY(IF('Data Transformation'!$B$425:$B$8425='Bin Analysis'!$B1155,'Data Transformation'!$G$425:$G$8425),D1163))</f>
        <v>0</v>
      </c>
      <c r="F1163" t="e">
        <f t="shared" si="144"/>
        <v>#VALUE!</v>
      </c>
      <c r="G1163">
        <f>Weighting!$H$11</f>
        <v>0</v>
      </c>
      <c r="H1163">
        <f t="array" ref="H1163">FREQUENCY(IF('Data Transformation'!$B$4:$B$8425=B1155,'Data Transformation'!$G$4:$G$8425),'Bin Analysis'!$B1163)</f>
        <v>7</v>
      </c>
      <c r="I1163">
        <f t="shared" si="145"/>
        <v>7</v>
      </c>
      <c r="J1163">
        <f t="shared" si="146"/>
        <v>1</v>
      </c>
      <c r="K1163">
        <f>J1163*Weighting!$W$11</f>
        <v>2</v>
      </c>
      <c r="M1163" s="14"/>
    </row>
    <row r="1164" spans="1:25" x14ac:dyDescent="0.25">
      <c r="A1164" s="32">
        <f>IF(Weighting!$P$12&gt;0,B1164,"")</f>
        <v>1.107</v>
      </c>
      <c r="B1164">
        <f>Weighting!$C$12</f>
        <v>1.107</v>
      </c>
      <c r="C1164">
        <f>Weighting!$F$12</f>
        <v>1</v>
      </c>
      <c r="D1164">
        <f>IF(C1164=1,'Data Transformation'!$G$3+0.5*'Data Transformation'!$W$25,IF(C1165=1,D1165-'Data Transformation'!$W$25,FALSE))</f>
        <v>1.131</v>
      </c>
      <c r="E1164">
        <f t="array" ref="E1164">IF(ISLOGICAL(D1164),"",FREQUENCY(IF('Data Transformation'!$B$425:$B$8425='Bin Analysis'!$B1155,'Data Transformation'!$G$425:$G$8425),D1164))</f>
        <v>16</v>
      </c>
      <c r="F1164">
        <f t="shared" si="144"/>
        <v>16</v>
      </c>
      <c r="G1164">
        <f>Weighting!$H$12</f>
        <v>0</v>
      </c>
      <c r="H1164">
        <f t="array" ref="H1164">FREQUENCY(IF('Data Transformation'!$B$4:$B$8425=B1155,'Data Transformation'!$G$4:$G$8425),'Bin Analysis'!$B1164)</f>
        <v>17</v>
      </c>
      <c r="I1164">
        <f t="shared" si="145"/>
        <v>10</v>
      </c>
      <c r="J1164">
        <f t="shared" si="146"/>
        <v>1</v>
      </c>
      <c r="K1164">
        <f>J1164*Weighting!$W$12</f>
        <v>1</v>
      </c>
      <c r="M1164" s="14"/>
    </row>
    <row r="1165" spans="1:25" x14ac:dyDescent="0.25">
      <c r="A1165" s="32">
        <f>IF(Weighting!$P$13&gt;0,B1165,"")</f>
        <v>1.238</v>
      </c>
      <c r="B1165">
        <f>Weighting!$C$13</f>
        <v>1.238</v>
      </c>
      <c r="C1165">
        <f>Weighting!$F$13</f>
        <v>0</v>
      </c>
      <c r="D1165" t="b">
        <f>IF(C1165=1,'Data Transformation'!$G$3+0.5*'Data Transformation'!$W$25,IF(C1166=1,D1166-'Data Transformation'!$W$25,FALSE))</f>
        <v>0</v>
      </c>
      <c r="E1165" t="str">
        <f t="array" ref="E1165">IF(ISLOGICAL(D1165),"",FREQUENCY(IF('Data Transformation'!$B$425:$B$8425='Bin Analysis'!$B1155,'Data Transformation'!$G$425:$G$8425),D1165))</f>
        <v/>
      </c>
      <c r="F1165" t="str">
        <f t="shared" si="144"/>
        <v/>
      </c>
      <c r="G1165">
        <f>Weighting!$H$13</f>
        <v>0</v>
      </c>
      <c r="H1165">
        <f t="array" ref="H1165">FREQUENCY(IF('Data Transformation'!$B$4:$B$8425=B1155,'Data Transformation'!$G$4:$G$8425),'Bin Analysis'!$B1165)</f>
        <v>18</v>
      </c>
      <c r="I1165">
        <f t="shared" si="145"/>
        <v>1</v>
      </c>
      <c r="J1165">
        <f t="shared" si="146"/>
        <v>1</v>
      </c>
      <c r="K1165">
        <f>J1165*Weighting!$W$13</f>
        <v>2</v>
      </c>
      <c r="M1165" s="14"/>
    </row>
    <row r="1166" spans="1:25" x14ac:dyDescent="0.25">
      <c r="A1166" s="32">
        <f>IF(Weighting!$P$14&gt;0,B1166,"")</f>
        <v>1.369</v>
      </c>
      <c r="B1166">
        <f>Weighting!$C$14</f>
        <v>1.369</v>
      </c>
      <c r="C1166">
        <f>Weighting!$F$14</f>
        <v>0</v>
      </c>
      <c r="D1166" t="b">
        <f>IF(C1166=1,'Data Transformation'!$G$3+0.5*'Data Transformation'!$W$25,IF(C1167=1,D1167-'Data Transformation'!$W$25,FALSE))</f>
        <v>0</v>
      </c>
      <c r="E1166" t="str">
        <f t="array" ref="E1166">IF(ISLOGICAL(D1166),"",FREQUENCY(IF('Data Transformation'!$B$425:$B$8425='Bin Analysis'!$B1155,'Data Transformation'!$G$425:$G$8425),D1166))</f>
        <v/>
      </c>
      <c r="F1166" t="str">
        <f t="shared" si="144"/>
        <v/>
      </c>
      <c r="G1166">
        <f>Weighting!$H$14</f>
        <v>0</v>
      </c>
      <c r="H1166">
        <f t="array" ref="H1166">FREQUENCY(IF('Data Transformation'!$B$4:$B$8425=B1155,'Data Transformation'!$G$4:$G$8425),'Bin Analysis'!$B1166)</f>
        <v>18</v>
      </c>
      <c r="I1166">
        <f t="shared" si="145"/>
        <v>0</v>
      </c>
      <c r="J1166">
        <f t="shared" si="146"/>
        <v>0</v>
      </c>
      <c r="K1166">
        <f>J1166*Weighting!$W$14</f>
        <v>0</v>
      </c>
      <c r="M1166" s="14"/>
    </row>
    <row r="1167" spans="1:25" x14ac:dyDescent="0.25">
      <c r="A1167" s="32">
        <f>IF(Weighting!$P$15&gt;0,B1167,"")</f>
        <v>1.5000009999999999</v>
      </c>
      <c r="B1167">
        <f>Weighting!$C$15</f>
        <v>1.5000009999999999</v>
      </c>
      <c r="C1167">
        <f>Weighting!$F$15</f>
        <v>0</v>
      </c>
      <c r="D1167" t="b">
        <f>IF(C1167=1,'Data Transformation'!$G$3+0.5*'Data Transformation'!$W$25,IF(C1168=1,D1168-'Data Transformation'!$W$25,FALSE))</f>
        <v>0</v>
      </c>
      <c r="E1167" t="str">
        <f t="array" ref="E1167">IF(ISLOGICAL(D1167),"",FREQUENCY(IF('Data Transformation'!$B$425:$B$8425='Bin Analysis'!$B1155,'Data Transformation'!$G$425:$G$8425),D1167))</f>
        <v/>
      </c>
      <c r="F1167" t="str">
        <f t="shared" si="144"/>
        <v/>
      </c>
      <c r="G1167">
        <f>Weighting!$H$15</f>
        <v>0</v>
      </c>
      <c r="H1167">
        <f t="array" ref="H1167">FREQUENCY(IF('Data Transformation'!$B$4:$B$8425=B1155,'Data Transformation'!$G$4:$G$8425),'Bin Analysis'!$B1167)</f>
        <v>18</v>
      </c>
      <c r="I1167">
        <f t="shared" si="145"/>
        <v>0</v>
      </c>
      <c r="J1167">
        <f t="shared" si="146"/>
        <v>0</v>
      </c>
      <c r="K1167">
        <f>J1167*Weighting!$W$15</f>
        <v>0</v>
      </c>
      <c r="M1167" s="14"/>
    </row>
    <row r="1168" spans="1:25" x14ac:dyDescent="0.25">
      <c r="A1168" s="32" t="str">
        <f>IF(Weighting!$P$16&gt;0,B1168,"")</f>
        <v/>
      </c>
      <c r="B1168">
        <f>Weighting!$C$16</f>
        <v>1.631</v>
      </c>
      <c r="C1168">
        <f>Weighting!$F$16</f>
        <v>0</v>
      </c>
      <c r="D1168" t="b">
        <f>IF(C1168=1,'Data Transformation'!$G$3+0.5*'Data Transformation'!$W$25,IF(C1169=1,D1169-'Data Transformation'!$W$25,FALSE))</f>
        <v>0</v>
      </c>
      <c r="E1168" t="str">
        <f t="array" ref="E1168">IF(ISLOGICAL(D1168),"",FREQUENCY(IF('Data Transformation'!$B$425:$B$8425='Bin Analysis'!$B1155,'Data Transformation'!$G$425:$G$8425),D1168))</f>
        <v/>
      </c>
      <c r="F1168" t="str">
        <f t="shared" si="144"/>
        <v/>
      </c>
      <c r="G1168">
        <f>Weighting!$H$16</f>
        <v>0</v>
      </c>
      <c r="H1168">
        <f t="array" ref="H1168">FREQUENCY(IF('Data Transformation'!$B$4:$B$8425=B1155,'Data Transformation'!$G$4:$G$8425),'Bin Analysis'!$B1168)</f>
        <v>18</v>
      </c>
      <c r="I1168">
        <f t="shared" si="145"/>
        <v>0</v>
      </c>
      <c r="J1168">
        <f t="shared" si="146"/>
        <v>0</v>
      </c>
      <c r="K1168">
        <f>J1168*Weighting!$W$16</f>
        <v>0</v>
      </c>
      <c r="M1168" s="14"/>
    </row>
    <row r="1169" spans="1:25" x14ac:dyDescent="0.25">
      <c r="A1169" s="32" t="str">
        <f>IF(Weighting!$P$17&gt;0,B1169,"")</f>
        <v/>
      </c>
      <c r="B1169">
        <f>Weighting!$C$17</f>
        <v>1.762</v>
      </c>
      <c r="C1169">
        <f>Weighting!$F$17</f>
        <v>0</v>
      </c>
      <c r="D1169" t="b">
        <f>IF(C1169=1,'Data Transformation'!$G$3+0.5*'Data Transformation'!$W$25,IF(C1170=1,D1170-'Data Transformation'!$W$25,FALSE))</f>
        <v>0</v>
      </c>
      <c r="E1169" t="str">
        <f t="array" ref="E1169">IF(ISLOGICAL(D1169),"",FREQUENCY(IF('Data Transformation'!$B$425:$B$8425='Bin Analysis'!$B1155,'Data Transformation'!$G$425:$G$8425),D1169))</f>
        <v/>
      </c>
      <c r="F1169" t="str">
        <f t="shared" si="144"/>
        <v/>
      </c>
      <c r="G1169">
        <f>Weighting!$H$17</f>
        <v>0</v>
      </c>
      <c r="H1169">
        <f t="array" ref="H1169">FREQUENCY(IF('Data Transformation'!$B$4:$B$8425=B1155,'Data Transformation'!$G$4:$G$8425),'Bin Analysis'!$B1169)</f>
        <v>18</v>
      </c>
      <c r="I1169">
        <f t="shared" si="145"/>
        <v>0</v>
      </c>
      <c r="J1169">
        <f t="shared" si="146"/>
        <v>0</v>
      </c>
      <c r="K1169">
        <f>J1169*Weighting!$W$17</f>
        <v>0</v>
      </c>
      <c r="M1169" s="14"/>
    </row>
    <row r="1170" spans="1:25" x14ac:dyDescent="0.25">
      <c r="A1170" s="32" t="str">
        <f>IF(Weighting!$P$18&gt;0,B1170,"")</f>
        <v/>
      </c>
      <c r="B1170">
        <f>Weighting!$C$18</f>
        <v>1.893</v>
      </c>
      <c r="C1170">
        <f>Weighting!$F$18</f>
        <v>0</v>
      </c>
      <c r="D1170" t="b">
        <f>IF(C1170=1,'Data Transformation'!$G$3+0.5*'Data Transformation'!$W$25,IF(C1171=1,D1171-'Data Transformation'!$W$25,FALSE))</f>
        <v>0</v>
      </c>
      <c r="E1170" t="str">
        <f t="array" ref="E1170">IF(ISLOGICAL(D1170),"",FREQUENCY(IF('Data Transformation'!$B$425:$B$8425='Bin Analysis'!$B1155,'Data Transformation'!$G$425:$G$8425),D1170))</f>
        <v/>
      </c>
      <c r="F1170" t="str">
        <f t="shared" si="144"/>
        <v/>
      </c>
      <c r="G1170">
        <f>Weighting!$H$18</f>
        <v>0</v>
      </c>
      <c r="H1170">
        <f t="array" ref="H1170">FREQUENCY(IF('Data Transformation'!$B$4:$B$8425=B1155,'Data Transformation'!$G$4:$G$8425),'Bin Analysis'!$B1170)</f>
        <v>18</v>
      </c>
      <c r="I1170">
        <f t="shared" si="145"/>
        <v>0</v>
      </c>
      <c r="J1170">
        <f t="shared" si="146"/>
        <v>0</v>
      </c>
      <c r="K1170">
        <f>J1170*Weighting!$W$18</f>
        <v>0</v>
      </c>
      <c r="M1170" s="14"/>
    </row>
    <row r="1171" spans="1:25" x14ac:dyDescent="0.25">
      <c r="A1171" s="32" t="str">
        <f>IF(Weighting!$P$19&gt;0,B1171,"")</f>
        <v/>
      </c>
      <c r="B1171">
        <f>Weighting!$C$19</f>
        <v>2.024</v>
      </c>
      <c r="C1171">
        <f>Weighting!$F$19</f>
        <v>0</v>
      </c>
      <c r="D1171" t="b">
        <f>IF(C1171=1,'Data Transformation'!$G$3+0.5*'Data Transformation'!$W$25,IF(C1172=1,D1172-'Data Transformation'!$W$25,FALSE))</f>
        <v>0</v>
      </c>
      <c r="E1171" t="str">
        <f t="array" ref="E1171">IF(ISLOGICAL(D1171),"",FREQUENCY(IF('Data Transformation'!$B$425:$B$8425='Bin Analysis'!$B1155,'Data Transformation'!$G$425:$G$8425),D1171))</f>
        <v/>
      </c>
      <c r="F1171" t="str">
        <f t="shared" si="144"/>
        <v/>
      </c>
      <c r="G1171">
        <f>Weighting!$H$19</f>
        <v>0</v>
      </c>
      <c r="H1171">
        <f t="array" ref="H1171">FREQUENCY(IF('Data Transformation'!$B$4:$B$8425=B1155,'Data Transformation'!$G$4:$G$8425),'Bin Analysis'!$B1171)</f>
        <v>18</v>
      </c>
      <c r="I1171">
        <f t="shared" si="145"/>
        <v>0</v>
      </c>
      <c r="J1171">
        <f t="shared" si="146"/>
        <v>0</v>
      </c>
      <c r="K1171">
        <f>J1171*Weighting!$W$19</f>
        <v>0</v>
      </c>
      <c r="M1171" s="14"/>
    </row>
    <row r="1172" spans="1:25" x14ac:dyDescent="0.25">
      <c r="A1172" s="32" t="str">
        <f>IF(Weighting!$P$20&gt;0,B1172,"")</f>
        <v/>
      </c>
      <c r="B1172">
        <f>Weighting!$C$20</f>
        <v>2.1550000000000002</v>
      </c>
      <c r="C1172">
        <f>Weighting!$F$20</f>
        <v>0</v>
      </c>
      <c r="D1172" t="b">
        <f>IF(C1172=1,'Data Transformation'!$G$3+0.5*'Data Transformation'!$W$25,IF(C1173=1,D1173-'Data Transformation'!$W$25,FALSE))</f>
        <v>0</v>
      </c>
      <c r="E1172" t="str">
        <f t="array" ref="E1172">IF(ISLOGICAL(D1172),"",FREQUENCY(IF('Data Transformation'!$B$425:$B$8425='Bin Analysis'!$B1155,'Data Transformation'!$G$425:$G$8425),D1172))</f>
        <v/>
      </c>
      <c r="F1172" t="str">
        <f t="shared" si="144"/>
        <v/>
      </c>
      <c r="G1172">
        <f>Weighting!$H$20</f>
        <v>0</v>
      </c>
      <c r="H1172">
        <f t="array" ref="H1172">FREQUENCY(IF('Data Transformation'!$B$4:$B$8425=B1155,'Data Transformation'!$G$4:$G$8425),'Bin Analysis'!$B1172)</f>
        <v>18</v>
      </c>
      <c r="I1172">
        <f t="shared" si="145"/>
        <v>0</v>
      </c>
      <c r="J1172">
        <f t="shared" si="146"/>
        <v>0</v>
      </c>
      <c r="K1172">
        <f>J1172*Weighting!$W$20</f>
        <v>0</v>
      </c>
      <c r="M1172" s="14"/>
    </row>
    <row r="1173" spans="1:25" x14ac:dyDescent="0.25">
      <c r="A1173" s="32" t="str">
        <f>IF(Weighting!$P$21&gt;0,B1173,"")</f>
        <v/>
      </c>
      <c r="B1173">
        <f>Weighting!$C$21</f>
        <v>2.2860000000000005</v>
      </c>
      <c r="C1173">
        <f>Weighting!$F$21</f>
        <v>0</v>
      </c>
      <c r="D1173" t="b">
        <f>IF(C1173=1,'Data Transformation'!$G$3+0.5*'Data Transformation'!$W$25,IF(C1174=1,D1174-'Data Transformation'!$W$25,FALSE))</f>
        <v>0</v>
      </c>
      <c r="E1173" t="str">
        <f t="array" ref="E1173">IF(ISLOGICAL(D1173),"",FREQUENCY(IF('Data Transformation'!$B$425:$B$8425='Bin Analysis'!$B1155,'Data Transformation'!$G$425:$G$8425),D1173))</f>
        <v/>
      </c>
      <c r="F1173" t="str">
        <f t="shared" si="144"/>
        <v/>
      </c>
      <c r="G1173">
        <f>Weighting!$H$21</f>
        <v>0</v>
      </c>
      <c r="H1173">
        <f t="array" ref="H1173">FREQUENCY(IF('Data Transformation'!$B$4:$B$8425=B1155,'Data Transformation'!$G$4:$G$8425),'Bin Analysis'!$B1173)</f>
        <v>18</v>
      </c>
      <c r="I1173">
        <f t="shared" si="145"/>
        <v>0</v>
      </c>
      <c r="J1173">
        <f t="shared" si="146"/>
        <v>0</v>
      </c>
      <c r="K1173">
        <f>J1173*Weighting!$W$21</f>
        <v>0</v>
      </c>
      <c r="M1173" s="14"/>
    </row>
    <row r="1174" spans="1:25" x14ac:dyDescent="0.25">
      <c r="A1174" s="32" t="str">
        <f>IF(Weighting!$P$22&gt;0,B1174,"")</f>
        <v/>
      </c>
      <c r="B1174">
        <f>Weighting!$C$22</f>
        <v>2.4170000000000007</v>
      </c>
      <c r="C1174">
        <f>Weighting!$F$22</f>
        <v>0</v>
      </c>
      <c r="D1174" t="b">
        <f>IF(C1174=1,'Data Transformation'!$G$3+0.5*'Data Transformation'!$W$25,IF(C1175=1,D1175-'Data Transformation'!$W$25,FALSE))</f>
        <v>0</v>
      </c>
      <c r="E1174" t="str">
        <f t="array" ref="E1174">IF(ISLOGICAL(D1174),"",FREQUENCY(IF('Data Transformation'!$B$425:$B$8425='Bin Analysis'!$B1155,'Data Transformation'!$G$425:$G$8425),D1174))</f>
        <v/>
      </c>
      <c r="F1174" t="str">
        <f t="shared" si="144"/>
        <v/>
      </c>
      <c r="G1174">
        <f>Weighting!$H$22</f>
        <v>0</v>
      </c>
      <c r="H1174">
        <f t="array" ref="H1174">FREQUENCY(IF('Data Transformation'!$B$4:$B$8425=B1155,'Data Transformation'!$G$4:$G$8425),'Bin Analysis'!$B1174)</f>
        <v>18</v>
      </c>
      <c r="I1174">
        <f t="shared" si="145"/>
        <v>0</v>
      </c>
      <c r="J1174">
        <f t="shared" si="146"/>
        <v>0</v>
      </c>
      <c r="K1174">
        <f>J1174*Weighting!$W$22</f>
        <v>0</v>
      </c>
      <c r="M1174" s="14"/>
    </row>
    <row r="1175" spans="1:25" x14ac:dyDescent="0.25">
      <c r="A1175" s="32" t="str">
        <f>IF(Weighting!$P$23&gt;0,B1175,"")</f>
        <v/>
      </c>
      <c r="B1175">
        <f>Weighting!$C$23</f>
        <v>2.5480000000000009</v>
      </c>
      <c r="C1175">
        <f>Weighting!$F$23</f>
        <v>0</v>
      </c>
      <c r="D1175" t="b">
        <f>IF(C1175=1,'Data Transformation'!$G$3+0.5*'Data Transformation'!$W$25,IF(C1176=1,D1176-'Data Transformation'!$W$25,FALSE))</f>
        <v>0</v>
      </c>
      <c r="E1175" t="str">
        <f t="array" ref="E1175">IF(ISLOGICAL(D1175),"",FREQUENCY(IF('Data Transformation'!$B$425:$B$8425='Bin Analysis'!$B1155,'Data Transformation'!$G$425:$G$8425),D1175))</f>
        <v/>
      </c>
      <c r="F1175" t="str">
        <f t="shared" si="144"/>
        <v/>
      </c>
      <c r="G1175">
        <f>Weighting!$H$23</f>
        <v>0</v>
      </c>
      <c r="H1175">
        <f t="array" ref="H1175">FREQUENCY(IF('Data Transformation'!$B$4:$B$8425=B1155,'Data Transformation'!$G$4:$G$8425),'Bin Analysis'!$B1175)</f>
        <v>18</v>
      </c>
      <c r="I1175">
        <f t="shared" si="145"/>
        <v>0</v>
      </c>
      <c r="J1175">
        <f t="shared" si="146"/>
        <v>0</v>
      </c>
      <c r="K1175">
        <f>J1175*Weighting!$W$23</f>
        <v>0</v>
      </c>
      <c r="M1175" s="14"/>
    </row>
    <row r="1176" spans="1:25" x14ac:dyDescent="0.25">
      <c r="A1176" s="32" t="str">
        <f>IF(Weighting!$P$24&gt;0,B1176,"")</f>
        <v/>
      </c>
      <c r="B1176">
        <f>Weighting!$C$24</f>
        <v>2.6790000000000012</v>
      </c>
      <c r="C1176">
        <f>Weighting!$F$24</f>
        <v>0</v>
      </c>
      <c r="D1176" t="b">
        <f>IF(C1176=1,'Data Transformation'!$G$3+0.5*'Data Transformation'!$W$25,IF(C1177=1,D1177-'Data Transformation'!$W$25,FALSE))</f>
        <v>0</v>
      </c>
      <c r="E1176" t="str">
        <f t="array" ref="E1176">IF(ISLOGICAL(D1176),"",FREQUENCY(IF('Data Transformation'!$B$425:$B$8425='Bin Analysis'!$B1155,'Data Transformation'!$G$425:$G$8425),D1176))</f>
        <v/>
      </c>
      <c r="F1176" t="str">
        <f t="shared" si="144"/>
        <v/>
      </c>
      <c r="G1176">
        <f>Weighting!$H$24</f>
        <v>0</v>
      </c>
      <c r="H1176">
        <f t="array" ref="H1176">FREQUENCY(IF('Data Transformation'!$B$4:$B$8425=B1155,'Data Transformation'!$G$4:$G$8425),'Bin Analysis'!$B1176)</f>
        <v>18</v>
      </c>
      <c r="I1176">
        <f t="shared" si="145"/>
        <v>0</v>
      </c>
      <c r="J1176">
        <f t="shared" si="146"/>
        <v>0</v>
      </c>
      <c r="K1176">
        <f>J1176*Weighting!$W$24</f>
        <v>0</v>
      </c>
      <c r="M1176" s="14"/>
    </row>
    <row r="1177" spans="1:25" x14ac:dyDescent="0.25">
      <c r="A1177" s="32" t="str">
        <f>IF(Weighting!$P$25&gt;0,B1177,"")</f>
        <v/>
      </c>
      <c r="B1177">
        <f>Weighting!$C$25</f>
        <v>2.8100000000000014</v>
      </c>
      <c r="C1177">
        <f>Weighting!$F$25</f>
        <v>0</v>
      </c>
      <c r="D1177" t="b">
        <f>IF(C1177=1,'Data Transformation'!$G$3+0.5*'Data Transformation'!$W$25,IF(C1178=1,D1178-'Data Transformation'!$W$25,FALSE))</f>
        <v>0</v>
      </c>
      <c r="E1177" t="str">
        <f t="array" ref="E1177">IF(ISLOGICAL(D1177),"",FREQUENCY(IF('Data Transformation'!$B$425:$B$8425='Bin Analysis'!$B1155,'Data Transformation'!$G$425:$G$8425),D1177))</f>
        <v/>
      </c>
      <c r="F1177" t="str">
        <f t="shared" si="144"/>
        <v/>
      </c>
      <c r="G1177">
        <f>Weighting!$H$25</f>
        <v>0</v>
      </c>
      <c r="H1177">
        <f t="array" ref="H1177">FREQUENCY(IF('Data Transformation'!$B$4:$B$8425=B1155,'Data Transformation'!$G$4:$G$8425),'Bin Analysis'!$B1177)</f>
        <v>18</v>
      </c>
      <c r="I1177">
        <f t="shared" si="145"/>
        <v>0</v>
      </c>
      <c r="J1177">
        <f t="shared" si="146"/>
        <v>0</v>
      </c>
      <c r="K1177">
        <f>J1177*Weighting!$W$25</f>
        <v>0</v>
      </c>
      <c r="M1177" s="14"/>
    </row>
    <row r="1178" spans="1:25" x14ac:dyDescent="0.25">
      <c r="O1178"/>
      <c r="P1178"/>
      <c r="Q1178"/>
      <c r="R1178"/>
    </row>
    <row r="1179" spans="1:25" ht="23.25" x14ac:dyDescent="0.35">
      <c r="A1179" s="21" t="s">
        <v>0</v>
      </c>
      <c r="B1179" s="21">
        <f>IFERROR(VLOOKUP(C1179,'Data Transformation'!$L$6:$M$426,2,FALSE),"")</f>
        <v>49</v>
      </c>
      <c r="C1179" s="21">
        <f>C1155+1</f>
        <v>49</v>
      </c>
      <c r="D1179" s="21"/>
      <c r="E1179" s="21"/>
      <c r="F1179" s="21"/>
      <c r="G1179" s="21"/>
      <c r="H1179" s="22"/>
      <c r="I1179" s="22"/>
      <c r="J1179" s="22"/>
      <c r="K1179" s="21"/>
      <c r="L1179" s="21">
        <f>B1179</f>
        <v>49</v>
      </c>
      <c r="M1179" s="23">
        <f>INDEX('Data Transformation'!$O$4:$O$424,MATCH($B1179,'Data Transformation'!$M$4:$M$424,0),MATCH($M$2,'Data Transformation'!$O$3,0))</f>
        <v>20</v>
      </c>
      <c r="N1179" s="27">
        <f>IF('Input and Summary Results'!$J$16="minimum",'Bin Analysis'!X1180/(M1179-1),'Bin Analysis'!Y1179/('Bin Analysis'!M1179-1))</f>
        <v>0</v>
      </c>
      <c r="O1179" s="27">
        <f>IF(M1179=FALSE,NA(),(VLOOKUP(1,C1182:K1201,4,FALSE))/(M1179-1))</f>
        <v>0.78947368421052633</v>
      </c>
      <c r="P1179" s="27">
        <f>IF(M1179=FALSE,NA(),SUM(J1182:J1201)/Weighting!$S$5)</f>
        <v>0.4</v>
      </c>
      <c r="Q1179" s="27">
        <f>IF(M1179=FALSE,NA(),SUM(K1182:K1201)/Weighting!$S$6)</f>
        <v>0.39130434782608697</v>
      </c>
      <c r="R1179" s="27">
        <f>IF(M1179=FALSE,NA(),(VLOOKUP(1,G1182:K1201,3,FALSE))/(M1179-1))</f>
        <v>0</v>
      </c>
      <c r="S1179" s="22" t="str">
        <f>IF(M1179=FALSE,NA(),IF(SUM(J1182:J1201)=2,"yes","no"))</f>
        <v>no</v>
      </c>
      <c r="X1179" s="2" cm="2">
        <f t="array" ref="X1179:X1180">FREQUENCY(IF('Data Transformation'!$B$425:$B$6424='Bin Analysis'!L1179,'Data Transformation'!$G$425:$G$6424),'Data Transformation'!$U$11)</f>
        <v>19</v>
      </c>
      <c r="Y1179" s="2" cm="2">
        <f t="array" ref="Y1179:Y1180">FREQUENCY(IF('Data Transformation'!$B$425:$B$6424='Bin Analysis'!L1179,'Data Transformation'!$G$425:$G$6424),'Data Transformation'!$U$12)</f>
        <v>4</v>
      </c>
    </row>
    <row r="1180" spans="1:25" x14ac:dyDescent="0.25">
      <c r="A1180" s="14" t="s">
        <v>66</v>
      </c>
      <c r="B1180" t="s">
        <v>47</v>
      </c>
      <c r="C1180" t="s">
        <v>5</v>
      </c>
      <c r="D1180" t="s">
        <v>99</v>
      </c>
      <c r="E1180" t="s">
        <v>100</v>
      </c>
      <c r="F1180" t="s">
        <v>101</v>
      </c>
      <c r="G1180" t="s">
        <v>69</v>
      </c>
      <c r="H1180" t="s">
        <v>31</v>
      </c>
      <c r="I1180" t="s">
        <v>32</v>
      </c>
      <c r="J1180" t="s">
        <v>46</v>
      </c>
      <c r="K1180" s="14" t="s">
        <v>45</v>
      </c>
      <c r="M1180" s="14"/>
      <c r="X1180" s="2">
        <v>0</v>
      </c>
      <c r="Y1180" s="2">
        <v>15</v>
      </c>
    </row>
    <row r="1181" spans="1:25" x14ac:dyDescent="0.25">
      <c r="A1181" s="32"/>
      <c r="D1181" t="b">
        <f>IF(C1181=1,'Data Transformation'!$G$3+0.5*'Data Transformation'!$W$25,IF(C1182=1,D1182-'Data Transformation'!$W$25,FALSE))</f>
        <v>0</v>
      </c>
      <c r="E1181" t="str">
        <f t="array" ref="E1181">IF(ISLOGICAL(D1181),"",FREQUENCY(IF('Data Transformation'!$B$425:$B$8425='Bin Analysis'!$B1179,'Data Transformation'!$G$425:$G$8425),D1181))</f>
        <v/>
      </c>
      <c r="F1181" t="str">
        <f>IF(ISLOGICAL(D1181),"",E1181-E1180)</f>
        <v/>
      </c>
      <c r="M1181" s="14"/>
    </row>
    <row r="1182" spans="1:25" x14ac:dyDescent="0.25">
      <c r="A1182" s="32">
        <f>IF(Weighting!$P$6&gt;0,B1182,"")</f>
        <v>0.32100000000000001</v>
      </c>
      <c r="B1182">
        <f>Weighting!$C$6</f>
        <v>0.32100000000000001</v>
      </c>
      <c r="C1182">
        <f>Weighting!$F$6</f>
        <v>0</v>
      </c>
      <c r="D1182" t="b">
        <f>IF(C1182=1,'Data Transformation'!$G$3+0.5*'Data Transformation'!$W$25,IF(C1183=1,D1183-'Data Transformation'!$W$25,FALSE))</f>
        <v>0</v>
      </c>
      <c r="E1182" t="str">
        <f t="array" ref="E1182">IF(ISLOGICAL(D1182),"",FREQUENCY(IF('Data Transformation'!$B$425:$B$8425='Bin Analysis'!$B1179,'Data Transformation'!$G$425:$G$8425),D1182))</f>
        <v/>
      </c>
      <c r="F1182" t="str">
        <f>IF(ISLOGICAL(D1182),"",E1182-E1181)</f>
        <v/>
      </c>
      <c r="G1182">
        <f>Weighting!$H$6</f>
        <v>1</v>
      </c>
      <c r="H1182">
        <f t="array" ref="H1182">FREQUENCY(IF('Data Transformation'!$B$4:$B$8425=B1179,'Data Transformation'!$G$4:$G$8425),'Bin Analysis'!$B1182)</f>
        <v>0</v>
      </c>
      <c r="I1182">
        <f>H1182-H1181</f>
        <v>0</v>
      </c>
      <c r="J1182">
        <f>IF(I1182=0,0,1)</f>
        <v>0</v>
      </c>
      <c r="K1182">
        <f>J1182*Weighting!$W$6</f>
        <v>0</v>
      </c>
      <c r="M1182" s="14"/>
    </row>
    <row r="1183" spans="1:25" x14ac:dyDescent="0.25">
      <c r="A1183" s="32">
        <f>IF(Weighting!$P$7&gt;0,B1183,"")</f>
        <v>0.45200000000000001</v>
      </c>
      <c r="B1183">
        <f>Weighting!$C$7</f>
        <v>0.45200000000000001</v>
      </c>
      <c r="C1183">
        <f>Weighting!$F$7</f>
        <v>0</v>
      </c>
      <c r="D1183" t="b">
        <f>IF(C1183=1,'Data Transformation'!$G$3+0.5*'Data Transformation'!$W$25,IF(C1184=1,D1184-'Data Transformation'!$W$25,FALSE))</f>
        <v>0</v>
      </c>
      <c r="E1183" t="str">
        <f t="array" ref="E1183">IF(ISLOGICAL(D1183),"",FREQUENCY(IF('Data Transformation'!$B$425:$B$8425='Bin Analysis'!$B1179,'Data Transformation'!$G$425:$G$8425),D1183))</f>
        <v/>
      </c>
      <c r="F1183" t="str">
        <f t="shared" ref="F1183:F1201" si="147">IF(ISLOGICAL(D1183),"",E1183-E1182)</f>
        <v/>
      </c>
      <c r="G1183">
        <f>Weighting!$H$7</f>
        <v>0</v>
      </c>
      <c r="H1183">
        <f t="array" ref="H1183">FREQUENCY(IF('Data Transformation'!$B$4:$B$8425=B1179,'Data Transformation'!$G$4:$G$8425),'Bin Analysis'!$B1183)</f>
        <v>0</v>
      </c>
      <c r="I1183">
        <f t="shared" ref="I1183:I1201" si="148">H1183-H1182</f>
        <v>0</v>
      </c>
      <c r="J1183">
        <f>IF(I1183=0,0,1)</f>
        <v>0</v>
      </c>
      <c r="K1183">
        <f>J1183*Weighting!$W$7</f>
        <v>0</v>
      </c>
      <c r="M1183" s="14"/>
    </row>
    <row r="1184" spans="1:25" x14ac:dyDescent="0.25">
      <c r="A1184" s="32">
        <f>IF(Weighting!$P$8&gt;0,B1184,"")</f>
        <v>0.58299999999999996</v>
      </c>
      <c r="B1184">
        <f>Weighting!$C$8</f>
        <v>0.58299999999999996</v>
      </c>
      <c r="C1184">
        <f>Weighting!$F$8</f>
        <v>0</v>
      </c>
      <c r="D1184" t="b">
        <f>IF(C1184=1,'Data Transformation'!$G$3+0.5*'Data Transformation'!$W$25,IF(C1185=1,D1185-'Data Transformation'!$W$25,FALSE))</f>
        <v>0</v>
      </c>
      <c r="E1184" t="str">
        <f t="array" ref="E1184">IF(ISLOGICAL(D1184),"",FREQUENCY(IF('Data Transformation'!$B$425:$B$8425='Bin Analysis'!$B1179,'Data Transformation'!$G$425:$G$8425),D1184))</f>
        <v/>
      </c>
      <c r="F1184" t="str">
        <f t="shared" si="147"/>
        <v/>
      </c>
      <c r="G1184">
        <f>Weighting!$H$8</f>
        <v>0</v>
      </c>
      <c r="H1184">
        <f t="array" ref="H1184">FREQUENCY(IF('Data Transformation'!$B$4:$B$8425=B1179,'Data Transformation'!$G$4:$G$8425),'Bin Analysis'!$B1184)</f>
        <v>0</v>
      </c>
      <c r="I1184">
        <f t="shared" si="148"/>
        <v>0</v>
      </c>
      <c r="J1184">
        <f t="shared" ref="J1184:J1201" si="149">IF(I1184=0,0,1)</f>
        <v>0</v>
      </c>
      <c r="K1184">
        <f>J1184*Weighting!$W$8</f>
        <v>0</v>
      </c>
      <c r="M1184" s="14"/>
    </row>
    <row r="1185" spans="1:13" x14ac:dyDescent="0.25">
      <c r="A1185" s="32">
        <f>IF(Weighting!$P$9&gt;0,B1185,"")</f>
        <v>0.71399999999999997</v>
      </c>
      <c r="B1185" s="50">
        <f>Weighting!$C$9</f>
        <v>0.71399999999999997</v>
      </c>
      <c r="C1185">
        <f>Weighting!$F$9</f>
        <v>0</v>
      </c>
      <c r="D1185" t="b">
        <f>IF(C1185=1,'Data Transformation'!$G$3+0.5*'Data Transformation'!$W$25,IF(C1186=1,D1186-'Data Transformation'!$W$25,FALSE))</f>
        <v>0</v>
      </c>
      <c r="E1185" t="str">
        <f t="array" ref="E1185">IF(ISLOGICAL(D1185),"",FREQUENCY(IF('Data Transformation'!$B$425:$B$8425='Bin Analysis'!$B1179,'Data Transformation'!$G$425:$G$8425),D1185))</f>
        <v/>
      </c>
      <c r="F1185" t="str">
        <f t="shared" si="147"/>
        <v/>
      </c>
      <c r="G1185">
        <f>Weighting!$H$9</f>
        <v>0</v>
      </c>
      <c r="H1185">
        <f t="array" ref="H1185">FREQUENCY(IF('Data Transformation'!$B$4:$B$8425=B1179,'Data Transformation'!$G$4:$G$8425),'Bin Analysis'!$B1185)</f>
        <v>1</v>
      </c>
      <c r="I1185">
        <f t="shared" si="148"/>
        <v>1</v>
      </c>
      <c r="J1185">
        <f t="shared" si="149"/>
        <v>1</v>
      </c>
      <c r="K1185">
        <f>J1185*Weighting!$W$9</f>
        <v>3</v>
      </c>
      <c r="M1185" s="14"/>
    </row>
    <row r="1186" spans="1:13" x14ac:dyDescent="0.25">
      <c r="A1186" s="32">
        <f>IF(Weighting!$P$10&gt;0,B1186,"")</f>
        <v>0.84499999999999997</v>
      </c>
      <c r="B1186">
        <f>Weighting!$C$10</f>
        <v>0.84499999999999997</v>
      </c>
      <c r="C1186">
        <f>Weighting!$F$10</f>
        <v>0</v>
      </c>
      <c r="D1186" t="b">
        <f>IF(C1186=1,'Data Transformation'!$G$3+0.5*'Data Transformation'!$W$25,IF(C1187=1,D1187-'Data Transformation'!$W$25,FALSE))</f>
        <v>0</v>
      </c>
      <c r="E1186" t="str">
        <f t="array" ref="E1186">IF(ISLOGICAL(D1186),"",FREQUENCY(IF('Data Transformation'!$B$425:$B$8425='Bin Analysis'!$B1179,'Data Transformation'!$G$425:$G$8425),D1186))</f>
        <v/>
      </c>
      <c r="F1186" t="str">
        <f t="shared" si="147"/>
        <v/>
      </c>
      <c r="G1186">
        <f>Weighting!$H$10</f>
        <v>0</v>
      </c>
      <c r="H1186">
        <f t="array" ref="H1186">FREQUENCY(IF('Data Transformation'!$B$4:$B$8425=B1179,'Data Transformation'!$G$4:$G$8425),'Bin Analysis'!$B1186)</f>
        <v>2</v>
      </c>
      <c r="I1186">
        <f t="shared" si="148"/>
        <v>1</v>
      </c>
      <c r="J1186">
        <f t="shared" si="149"/>
        <v>1</v>
      </c>
      <c r="K1186">
        <f>J1186*Weighting!$W$10</f>
        <v>3</v>
      </c>
      <c r="M1186" s="14"/>
    </row>
    <row r="1187" spans="1:13" x14ac:dyDescent="0.25">
      <c r="A1187" s="32">
        <f>IF(Weighting!$P$11&gt;0,B1187,"")</f>
        <v>0.97599999999999998</v>
      </c>
      <c r="B1187">
        <f>Weighting!$C$11</f>
        <v>0.97599999999999998</v>
      </c>
      <c r="C1187">
        <f>Weighting!$F$11</f>
        <v>0</v>
      </c>
      <c r="D1187">
        <f>IF(C1187=1,'Data Transformation'!$G$3+0.5*'Data Transformation'!$W$25,IF(C1188=1,D1188-'Data Transformation'!$W$25,FALSE))</f>
        <v>0.86899999999999999</v>
      </c>
      <c r="E1187">
        <f t="array" ref="E1187">IF(ISLOGICAL(D1187),"",FREQUENCY(IF('Data Transformation'!$B$425:$B$8425='Bin Analysis'!$B1179,'Data Transformation'!$G$425:$G$8425),D1187))</f>
        <v>4</v>
      </c>
      <c r="F1187" t="e">
        <f t="shared" si="147"/>
        <v>#VALUE!</v>
      </c>
      <c r="G1187">
        <f>Weighting!$H$11</f>
        <v>0</v>
      </c>
      <c r="H1187">
        <f t="array" ref="H1187">FREQUENCY(IF('Data Transformation'!$B$4:$B$8425=B1179,'Data Transformation'!$G$4:$G$8425),'Bin Analysis'!$B1187)</f>
        <v>11</v>
      </c>
      <c r="I1187">
        <f t="shared" si="148"/>
        <v>9</v>
      </c>
      <c r="J1187">
        <f t="shared" si="149"/>
        <v>1</v>
      </c>
      <c r="K1187">
        <f>J1187*Weighting!$W$11</f>
        <v>2</v>
      </c>
      <c r="M1187" s="14"/>
    </row>
    <row r="1188" spans="1:13" x14ac:dyDescent="0.25">
      <c r="A1188" s="32">
        <f>IF(Weighting!$P$12&gt;0,B1188,"")</f>
        <v>1.107</v>
      </c>
      <c r="B1188">
        <f>Weighting!$C$12</f>
        <v>1.107</v>
      </c>
      <c r="C1188">
        <f>Weighting!$F$12</f>
        <v>1</v>
      </c>
      <c r="D1188">
        <f>IF(C1188=1,'Data Transformation'!$G$3+0.5*'Data Transformation'!$W$25,IF(C1189=1,D1189-'Data Transformation'!$W$25,FALSE))</f>
        <v>1.131</v>
      </c>
      <c r="E1188">
        <f t="array" ref="E1188">IF(ISLOGICAL(D1188),"",FREQUENCY(IF('Data Transformation'!$B$425:$B$8425='Bin Analysis'!$B1179,'Data Transformation'!$G$425:$G$8425),D1188))</f>
        <v>19</v>
      </c>
      <c r="F1188">
        <f t="shared" si="147"/>
        <v>15</v>
      </c>
      <c r="G1188">
        <f>Weighting!$H$12</f>
        <v>0</v>
      </c>
      <c r="H1188">
        <f t="array" ref="H1188">FREQUENCY(IF('Data Transformation'!$B$4:$B$8425=B1179,'Data Transformation'!$G$4:$G$8425),'Bin Analysis'!$B1188)</f>
        <v>20</v>
      </c>
      <c r="I1188">
        <f t="shared" si="148"/>
        <v>9</v>
      </c>
      <c r="J1188">
        <f t="shared" si="149"/>
        <v>1</v>
      </c>
      <c r="K1188">
        <f>J1188*Weighting!$W$12</f>
        <v>1</v>
      </c>
      <c r="M1188" s="14"/>
    </row>
    <row r="1189" spans="1:13" x14ac:dyDescent="0.25">
      <c r="A1189" s="32">
        <f>IF(Weighting!$P$13&gt;0,B1189,"")</f>
        <v>1.238</v>
      </c>
      <c r="B1189">
        <f>Weighting!$C$13</f>
        <v>1.238</v>
      </c>
      <c r="C1189">
        <f>Weighting!$F$13</f>
        <v>0</v>
      </c>
      <c r="D1189" t="b">
        <f>IF(C1189=1,'Data Transformation'!$G$3+0.5*'Data Transformation'!$W$25,IF(C1190=1,D1190-'Data Transformation'!$W$25,FALSE))</f>
        <v>0</v>
      </c>
      <c r="E1189" t="str">
        <f t="array" ref="E1189">IF(ISLOGICAL(D1189),"",FREQUENCY(IF('Data Transformation'!$B$425:$B$8425='Bin Analysis'!$B1179,'Data Transformation'!$G$425:$G$8425),D1189))</f>
        <v/>
      </c>
      <c r="F1189" t="str">
        <f t="shared" si="147"/>
        <v/>
      </c>
      <c r="G1189">
        <f>Weighting!$H$13</f>
        <v>0</v>
      </c>
      <c r="H1189">
        <f t="array" ref="H1189">FREQUENCY(IF('Data Transformation'!$B$4:$B$8425=B1179,'Data Transformation'!$G$4:$G$8425),'Bin Analysis'!$B1189)</f>
        <v>20</v>
      </c>
      <c r="I1189">
        <f t="shared" si="148"/>
        <v>0</v>
      </c>
      <c r="J1189">
        <f t="shared" si="149"/>
        <v>0</v>
      </c>
      <c r="K1189">
        <f>J1189*Weighting!$W$13</f>
        <v>0</v>
      </c>
      <c r="M1189" s="14"/>
    </row>
    <row r="1190" spans="1:13" x14ac:dyDescent="0.25">
      <c r="A1190" s="32">
        <f>IF(Weighting!$P$14&gt;0,B1190,"")</f>
        <v>1.369</v>
      </c>
      <c r="B1190">
        <f>Weighting!$C$14</f>
        <v>1.369</v>
      </c>
      <c r="C1190">
        <f>Weighting!$F$14</f>
        <v>0</v>
      </c>
      <c r="D1190" t="b">
        <f>IF(C1190=1,'Data Transformation'!$G$3+0.5*'Data Transformation'!$W$25,IF(C1191=1,D1191-'Data Transformation'!$W$25,FALSE))</f>
        <v>0</v>
      </c>
      <c r="E1190" t="str">
        <f t="array" ref="E1190">IF(ISLOGICAL(D1190),"",FREQUENCY(IF('Data Transformation'!$B$425:$B$8425='Bin Analysis'!$B1179,'Data Transformation'!$G$425:$G$8425),D1190))</f>
        <v/>
      </c>
      <c r="F1190" t="str">
        <f t="shared" si="147"/>
        <v/>
      </c>
      <c r="G1190">
        <f>Weighting!$H$14</f>
        <v>0</v>
      </c>
      <c r="H1190">
        <f t="array" ref="H1190">FREQUENCY(IF('Data Transformation'!$B$4:$B$8425=B1179,'Data Transformation'!$G$4:$G$8425),'Bin Analysis'!$B1190)</f>
        <v>20</v>
      </c>
      <c r="I1190">
        <f t="shared" si="148"/>
        <v>0</v>
      </c>
      <c r="J1190">
        <f t="shared" si="149"/>
        <v>0</v>
      </c>
      <c r="K1190">
        <f>J1190*Weighting!$W$14</f>
        <v>0</v>
      </c>
      <c r="M1190" s="14"/>
    </row>
    <row r="1191" spans="1:13" x14ac:dyDescent="0.25">
      <c r="A1191" s="32">
        <f>IF(Weighting!$P$15&gt;0,B1191,"")</f>
        <v>1.5000009999999999</v>
      </c>
      <c r="B1191">
        <f>Weighting!$C$15</f>
        <v>1.5000009999999999</v>
      </c>
      <c r="C1191">
        <f>Weighting!$F$15</f>
        <v>0</v>
      </c>
      <c r="D1191" t="b">
        <f>IF(C1191=1,'Data Transformation'!$G$3+0.5*'Data Transformation'!$W$25,IF(C1192=1,D1192-'Data Transformation'!$W$25,FALSE))</f>
        <v>0</v>
      </c>
      <c r="E1191" t="str">
        <f t="array" ref="E1191">IF(ISLOGICAL(D1191),"",FREQUENCY(IF('Data Transformation'!$B$425:$B$8425='Bin Analysis'!$B1179,'Data Transformation'!$G$425:$G$8425),D1191))</f>
        <v/>
      </c>
      <c r="F1191" t="str">
        <f t="shared" si="147"/>
        <v/>
      </c>
      <c r="G1191">
        <f>Weighting!$H$15</f>
        <v>0</v>
      </c>
      <c r="H1191">
        <f t="array" ref="H1191">FREQUENCY(IF('Data Transformation'!$B$4:$B$8425=B1179,'Data Transformation'!$G$4:$G$8425),'Bin Analysis'!$B1191)</f>
        <v>20</v>
      </c>
      <c r="I1191">
        <f t="shared" si="148"/>
        <v>0</v>
      </c>
      <c r="J1191">
        <f t="shared" si="149"/>
        <v>0</v>
      </c>
      <c r="K1191">
        <f>J1191*Weighting!$W$15</f>
        <v>0</v>
      </c>
      <c r="M1191" s="14"/>
    </row>
    <row r="1192" spans="1:13" x14ac:dyDescent="0.25">
      <c r="A1192" s="32" t="str">
        <f>IF(Weighting!$P$16&gt;0,B1192,"")</f>
        <v/>
      </c>
      <c r="B1192">
        <f>Weighting!$C$16</f>
        <v>1.631</v>
      </c>
      <c r="C1192">
        <f>Weighting!$F$16</f>
        <v>0</v>
      </c>
      <c r="D1192" t="b">
        <f>IF(C1192=1,'Data Transformation'!$G$3+0.5*'Data Transformation'!$W$25,IF(C1193=1,D1193-'Data Transformation'!$W$25,FALSE))</f>
        <v>0</v>
      </c>
      <c r="E1192" t="str">
        <f t="array" ref="E1192">IF(ISLOGICAL(D1192),"",FREQUENCY(IF('Data Transformation'!$B$425:$B$8425='Bin Analysis'!$B1179,'Data Transformation'!$G$425:$G$8425),D1192))</f>
        <v/>
      </c>
      <c r="F1192" t="str">
        <f t="shared" si="147"/>
        <v/>
      </c>
      <c r="G1192">
        <f>Weighting!$H$16</f>
        <v>0</v>
      </c>
      <c r="H1192">
        <f t="array" ref="H1192">FREQUENCY(IF('Data Transformation'!$B$4:$B$8425=B1179,'Data Transformation'!$G$4:$G$8425),'Bin Analysis'!$B1192)</f>
        <v>20</v>
      </c>
      <c r="I1192">
        <f t="shared" si="148"/>
        <v>0</v>
      </c>
      <c r="J1192">
        <f t="shared" si="149"/>
        <v>0</v>
      </c>
      <c r="K1192">
        <f>J1192*Weighting!$W$16</f>
        <v>0</v>
      </c>
      <c r="M1192" s="14"/>
    </row>
    <row r="1193" spans="1:13" x14ac:dyDescent="0.25">
      <c r="A1193" s="32" t="str">
        <f>IF(Weighting!$P$17&gt;0,B1193,"")</f>
        <v/>
      </c>
      <c r="B1193">
        <f>Weighting!$C$17</f>
        <v>1.762</v>
      </c>
      <c r="C1193">
        <f>Weighting!$F$17</f>
        <v>0</v>
      </c>
      <c r="D1193" t="b">
        <f>IF(C1193=1,'Data Transformation'!$G$3+0.5*'Data Transformation'!$W$25,IF(C1194=1,D1194-'Data Transformation'!$W$25,FALSE))</f>
        <v>0</v>
      </c>
      <c r="E1193" t="str">
        <f t="array" ref="E1193">IF(ISLOGICAL(D1193),"",FREQUENCY(IF('Data Transformation'!$B$425:$B$8425='Bin Analysis'!$B1179,'Data Transformation'!$G$425:$G$8425),D1193))</f>
        <v/>
      </c>
      <c r="F1193" t="str">
        <f t="shared" si="147"/>
        <v/>
      </c>
      <c r="G1193">
        <f>Weighting!$H$17</f>
        <v>0</v>
      </c>
      <c r="H1193">
        <f t="array" ref="H1193">FREQUENCY(IF('Data Transformation'!$B$4:$B$8425=B1179,'Data Transformation'!$G$4:$G$8425),'Bin Analysis'!$B1193)</f>
        <v>20</v>
      </c>
      <c r="I1193">
        <f t="shared" si="148"/>
        <v>0</v>
      </c>
      <c r="J1193">
        <f t="shared" si="149"/>
        <v>0</v>
      </c>
      <c r="K1193">
        <f>J1193*Weighting!$W$17</f>
        <v>0</v>
      </c>
      <c r="M1193" s="14"/>
    </row>
    <row r="1194" spans="1:13" x14ac:dyDescent="0.25">
      <c r="A1194" s="32" t="str">
        <f>IF(Weighting!$P$18&gt;0,B1194,"")</f>
        <v/>
      </c>
      <c r="B1194">
        <f>Weighting!$C$18</f>
        <v>1.893</v>
      </c>
      <c r="C1194">
        <f>Weighting!$F$18</f>
        <v>0</v>
      </c>
      <c r="D1194" t="b">
        <f>IF(C1194=1,'Data Transformation'!$G$3+0.5*'Data Transformation'!$W$25,IF(C1195=1,D1195-'Data Transformation'!$W$25,FALSE))</f>
        <v>0</v>
      </c>
      <c r="E1194" t="str">
        <f t="array" ref="E1194">IF(ISLOGICAL(D1194),"",FREQUENCY(IF('Data Transformation'!$B$425:$B$8425='Bin Analysis'!$B1179,'Data Transformation'!$G$425:$G$8425),D1194))</f>
        <v/>
      </c>
      <c r="F1194" t="str">
        <f t="shared" si="147"/>
        <v/>
      </c>
      <c r="G1194">
        <f>Weighting!$H$18</f>
        <v>0</v>
      </c>
      <c r="H1194">
        <f t="array" ref="H1194">FREQUENCY(IF('Data Transformation'!$B$4:$B$8425=B1179,'Data Transformation'!$G$4:$G$8425),'Bin Analysis'!$B1194)</f>
        <v>20</v>
      </c>
      <c r="I1194">
        <f t="shared" si="148"/>
        <v>0</v>
      </c>
      <c r="J1194">
        <f t="shared" si="149"/>
        <v>0</v>
      </c>
      <c r="K1194">
        <f>J1194*Weighting!$W$18</f>
        <v>0</v>
      </c>
      <c r="M1194" s="14"/>
    </row>
    <row r="1195" spans="1:13" x14ac:dyDescent="0.25">
      <c r="A1195" s="32" t="str">
        <f>IF(Weighting!$P$19&gt;0,B1195,"")</f>
        <v/>
      </c>
      <c r="B1195">
        <f>Weighting!$C$19</f>
        <v>2.024</v>
      </c>
      <c r="C1195">
        <f>Weighting!$F$19</f>
        <v>0</v>
      </c>
      <c r="D1195" t="b">
        <f>IF(C1195=1,'Data Transformation'!$G$3+0.5*'Data Transformation'!$W$25,IF(C1196=1,D1196-'Data Transformation'!$W$25,FALSE))</f>
        <v>0</v>
      </c>
      <c r="E1195" t="str">
        <f t="array" ref="E1195">IF(ISLOGICAL(D1195),"",FREQUENCY(IF('Data Transformation'!$B$425:$B$8425='Bin Analysis'!$B1179,'Data Transformation'!$G$425:$G$8425),D1195))</f>
        <v/>
      </c>
      <c r="F1195" t="str">
        <f t="shared" si="147"/>
        <v/>
      </c>
      <c r="G1195">
        <f>Weighting!$H$19</f>
        <v>0</v>
      </c>
      <c r="H1195">
        <f t="array" ref="H1195">FREQUENCY(IF('Data Transformation'!$B$4:$B$8425=B1179,'Data Transformation'!$G$4:$G$8425),'Bin Analysis'!$B1195)</f>
        <v>20</v>
      </c>
      <c r="I1195">
        <f t="shared" si="148"/>
        <v>0</v>
      </c>
      <c r="J1195">
        <f t="shared" si="149"/>
        <v>0</v>
      </c>
      <c r="K1195">
        <f>J1195*Weighting!$W$19</f>
        <v>0</v>
      </c>
      <c r="M1195" s="14"/>
    </row>
    <row r="1196" spans="1:13" x14ac:dyDescent="0.25">
      <c r="A1196" s="32" t="str">
        <f>IF(Weighting!$P$20&gt;0,B1196,"")</f>
        <v/>
      </c>
      <c r="B1196">
        <f>Weighting!$C$20</f>
        <v>2.1550000000000002</v>
      </c>
      <c r="C1196">
        <f>Weighting!$F$20</f>
        <v>0</v>
      </c>
      <c r="D1196" t="b">
        <f>IF(C1196=1,'Data Transformation'!$G$3+0.5*'Data Transformation'!$W$25,IF(C1197=1,D1197-'Data Transformation'!$W$25,FALSE))</f>
        <v>0</v>
      </c>
      <c r="E1196" t="str">
        <f t="array" ref="E1196">IF(ISLOGICAL(D1196),"",FREQUENCY(IF('Data Transformation'!$B$425:$B$8425='Bin Analysis'!$B1179,'Data Transformation'!$G$425:$G$8425),D1196))</f>
        <v/>
      </c>
      <c r="F1196" t="str">
        <f t="shared" si="147"/>
        <v/>
      </c>
      <c r="G1196">
        <f>Weighting!$H$20</f>
        <v>0</v>
      </c>
      <c r="H1196">
        <f t="array" ref="H1196">FREQUENCY(IF('Data Transformation'!$B$4:$B$8425=B1179,'Data Transformation'!$G$4:$G$8425),'Bin Analysis'!$B1196)</f>
        <v>20</v>
      </c>
      <c r="I1196">
        <f t="shared" si="148"/>
        <v>0</v>
      </c>
      <c r="J1196">
        <f t="shared" si="149"/>
        <v>0</v>
      </c>
      <c r="K1196">
        <f>J1196*Weighting!$W$20</f>
        <v>0</v>
      </c>
      <c r="M1196" s="14"/>
    </row>
    <row r="1197" spans="1:13" x14ac:dyDescent="0.25">
      <c r="A1197" s="32" t="str">
        <f>IF(Weighting!$P$21&gt;0,B1197,"")</f>
        <v/>
      </c>
      <c r="B1197">
        <f>Weighting!$C$21</f>
        <v>2.2860000000000005</v>
      </c>
      <c r="C1197">
        <f>Weighting!$F$21</f>
        <v>0</v>
      </c>
      <c r="D1197" t="b">
        <f>IF(C1197=1,'Data Transformation'!$G$3+0.5*'Data Transformation'!$W$25,IF(C1198=1,D1198-'Data Transformation'!$W$25,FALSE))</f>
        <v>0</v>
      </c>
      <c r="E1197" t="str">
        <f t="array" ref="E1197">IF(ISLOGICAL(D1197),"",FREQUENCY(IF('Data Transformation'!$B$425:$B$8425='Bin Analysis'!$B1179,'Data Transformation'!$G$425:$G$8425),D1197))</f>
        <v/>
      </c>
      <c r="F1197" t="str">
        <f t="shared" si="147"/>
        <v/>
      </c>
      <c r="G1197">
        <f>Weighting!$H$21</f>
        <v>0</v>
      </c>
      <c r="H1197">
        <f t="array" ref="H1197">FREQUENCY(IF('Data Transformation'!$B$4:$B$8425=B1179,'Data Transformation'!$G$4:$G$8425),'Bin Analysis'!$B1197)</f>
        <v>20</v>
      </c>
      <c r="I1197">
        <f t="shared" si="148"/>
        <v>0</v>
      </c>
      <c r="J1197">
        <f t="shared" si="149"/>
        <v>0</v>
      </c>
      <c r="K1197">
        <f>J1197*Weighting!$W$21</f>
        <v>0</v>
      </c>
      <c r="M1197" s="14"/>
    </row>
    <row r="1198" spans="1:13" x14ac:dyDescent="0.25">
      <c r="A1198" s="32" t="str">
        <f>IF(Weighting!$P$22&gt;0,B1198,"")</f>
        <v/>
      </c>
      <c r="B1198">
        <f>Weighting!$C$22</f>
        <v>2.4170000000000007</v>
      </c>
      <c r="C1198">
        <f>Weighting!$F$22</f>
        <v>0</v>
      </c>
      <c r="D1198" t="b">
        <f>IF(C1198=1,'Data Transformation'!$G$3+0.5*'Data Transformation'!$W$25,IF(C1199=1,D1199-'Data Transformation'!$W$25,FALSE))</f>
        <v>0</v>
      </c>
      <c r="E1198" t="str">
        <f t="array" ref="E1198">IF(ISLOGICAL(D1198),"",FREQUENCY(IF('Data Transformation'!$B$425:$B$8425='Bin Analysis'!$B1179,'Data Transformation'!$G$425:$G$8425),D1198))</f>
        <v/>
      </c>
      <c r="F1198" t="str">
        <f t="shared" si="147"/>
        <v/>
      </c>
      <c r="G1198">
        <f>Weighting!$H$22</f>
        <v>0</v>
      </c>
      <c r="H1198">
        <f t="array" ref="H1198">FREQUENCY(IF('Data Transformation'!$B$4:$B$8425=B1179,'Data Transformation'!$G$4:$G$8425),'Bin Analysis'!$B1198)</f>
        <v>20</v>
      </c>
      <c r="I1198">
        <f t="shared" si="148"/>
        <v>0</v>
      </c>
      <c r="J1198">
        <f t="shared" si="149"/>
        <v>0</v>
      </c>
      <c r="K1198">
        <f>J1198*Weighting!$W$22</f>
        <v>0</v>
      </c>
      <c r="M1198" s="14"/>
    </row>
    <row r="1199" spans="1:13" x14ac:dyDescent="0.25">
      <c r="A1199" s="32" t="str">
        <f>IF(Weighting!$P$23&gt;0,B1199,"")</f>
        <v/>
      </c>
      <c r="B1199">
        <f>Weighting!$C$23</f>
        <v>2.5480000000000009</v>
      </c>
      <c r="C1199">
        <f>Weighting!$F$23</f>
        <v>0</v>
      </c>
      <c r="D1199" t="b">
        <f>IF(C1199=1,'Data Transformation'!$G$3+0.5*'Data Transformation'!$W$25,IF(C1200=1,D1200-'Data Transformation'!$W$25,FALSE))</f>
        <v>0</v>
      </c>
      <c r="E1199" t="str">
        <f t="array" ref="E1199">IF(ISLOGICAL(D1199),"",FREQUENCY(IF('Data Transformation'!$B$425:$B$8425='Bin Analysis'!$B1179,'Data Transformation'!$G$425:$G$8425),D1199))</f>
        <v/>
      </c>
      <c r="F1199" t="str">
        <f t="shared" si="147"/>
        <v/>
      </c>
      <c r="G1199">
        <f>Weighting!$H$23</f>
        <v>0</v>
      </c>
      <c r="H1199">
        <f t="array" ref="H1199">FREQUENCY(IF('Data Transformation'!$B$4:$B$8425=B1179,'Data Transformation'!$G$4:$G$8425),'Bin Analysis'!$B1199)</f>
        <v>20</v>
      </c>
      <c r="I1199">
        <f t="shared" si="148"/>
        <v>0</v>
      </c>
      <c r="J1199">
        <f t="shared" si="149"/>
        <v>0</v>
      </c>
      <c r="K1199">
        <f>J1199*Weighting!$W$23</f>
        <v>0</v>
      </c>
      <c r="M1199" s="14"/>
    </row>
    <row r="1200" spans="1:13" x14ac:dyDescent="0.25">
      <c r="A1200" s="32" t="str">
        <f>IF(Weighting!$P$24&gt;0,B1200,"")</f>
        <v/>
      </c>
      <c r="B1200">
        <f>Weighting!$C$24</f>
        <v>2.6790000000000012</v>
      </c>
      <c r="C1200">
        <f>Weighting!$F$24</f>
        <v>0</v>
      </c>
      <c r="D1200" t="b">
        <f>IF(C1200=1,'Data Transformation'!$G$3+0.5*'Data Transformation'!$W$25,IF(C1201=1,D1201-'Data Transformation'!$W$25,FALSE))</f>
        <v>0</v>
      </c>
      <c r="E1200" t="str">
        <f t="array" ref="E1200">IF(ISLOGICAL(D1200),"",FREQUENCY(IF('Data Transformation'!$B$425:$B$8425='Bin Analysis'!$B1179,'Data Transformation'!$G$425:$G$8425),D1200))</f>
        <v/>
      </c>
      <c r="F1200" t="str">
        <f t="shared" si="147"/>
        <v/>
      </c>
      <c r="G1200">
        <f>Weighting!$H$24</f>
        <v>0</v>
      </c>
      <c r="H1200">
        <f t="array" ref="H1200">FREQUENCY(IF('Data Transformation'!$B$4:$B$8425=B1179,'Data Transformation'!$G$4:$G$8425),'Bin Analysis'!$B1200)</f>
        <v>20</v>
      </c>
      <c r="I1200">
        <f t="shared" si="148"/>
        <v>0</v>
      </c>
      <c r="J1200">
        <f t="shared" si="149"/>
        <v>0</v>
      </c>
      <c r="K1200">
        <f>J1200*Weighting!$W$24</f>
        <v>0</v>
      </c>
      <c r="M1200" s="14"/>
    </row>
    <row r="1201" spans="1:25" x14ac:dyDescent="0.25">
      <c r="A1201" s="32" t="str">
        <f>IF(Weighting!$P$25&gt;0,B1201,"")</f>
        <v/>
      </c>
      <c r="B1201">
        <f>Weighting!$C$25</f>
        <v>2.8100000000000014</v>
      </c>
      <c r="C1201">
        <f>Weighting!$F$25</f>
        <v>0</v>
      </c>
      <c r="D1201" t="b">
        <f>IF(C1201=1,'Data Transformation'!$G$3+0.5*'Data Transformation'!$W$25,IF(C1202=1,D1202-'Data Transformation'!$W$25,FALSE))</f>
        <v>0</v>
      </c>
      <c r="E1201" t="str">
        <f t="array" ref="E1201">IF(ISLOGICAL(D1201),"",FREQUENCY(IF('Data Transformation'!$B$425:$B$8425='Bin Analysis'!$B1179,'Data Transformation'!$G$425:$G$8425),D1201))</f>
        <v/>
      </c>
      <c r="F1201" t="str">
        <f t="shared" si="147"/>
        <v/>
      </c>
      <c r="G1201">
        <f>Weighting!$H$25</f>
        <v>0</v>
      </c>
      <c r="H1201">
        <f t="array" ref="H1201">FREQUENCY(IF('Data Transformation'!$B$4:$B$8425=B1179,'Data Transformation'!$G$4:$G$8425),'Bin Analysis'!$B1201)</f>
        <v>20</v>
      </c>
      <c r="I1201">
        <f t="shared" si="148"/>
        <v>0</v>
      </c>
      <c r="J1201">
        <f t="shared" si="149"/>
        <v>0</v>
      </c>
      <c r="K1201">
        <f>J1201*Weighting!$W$25</f>
        <v>0</v>
      </c>
      <c r="M1201" s="14"/>
    </row>
    <row r="1202" spans="1:25" x14ac:dyDescent="0.25">
      <c r="N1202" s="55"/>
      <c r="O1202"/>
      <c r="P1202"/>
      <c r="Q1202"/>
      <c r="R1202"/>
    </row>
    <row r="1203" spans="1:25" ht="23.25" x14ac:dyDescent="0.35">
      <c r="A1203" s="21" t="s">
        <v>0</v>
      </c>
      <c r="B1203" s="21">
        <f>IFERROR(VLOOKUP(C1203,'Data Transformation'!$L$6:$M$426,2,FALSE),"")</f>
        <v>50</v>
      </c>
      <c r="C1203" s="21">
        <f>C1179+1</f>
        <v>50</v>
      </c>
      <c r="D1203" s="21"/>
      <c r="E1203" s="21"/>
      <c r="F1203" s="21"/>
      <c r="G1203" s="21"/>
      <c r="H1203" s="22"/>
      <c r="I1203" s="22"/>
      <c r="J1203" s="22"/>
      <c r="K1203" s="21"/>
      <c r="L1203" s="21">
        <f>B1203</f>
        <v>50</v>
      </c>
      <c r="M1203" s="23">
        <f>INDEX('Data Transformation'!$O$4:$O$424,MATCH($B1203,'Data Transformation'!$M$4:$M$424,0),MATCH($M$2,'Data Transformation'!$O$3,0))</f>
        <v>20</v>
      </c>
      <c r="N1203" s="27">
        <f>IF('Input and Summary Results'!$J$16="minimum",'Bin Analysis'!X1204/(M1203-1),'Bin Analysis'!Y1203/('Bin Analysis'!M1203-1))</f>
        <v>0</v>
      </c>
      <c r="O1203" s="27">
        <f>IF(M1203=FALSE,NA(),(VLOOKUP(1,C1206:K1225,4,FALSE))/(M1203-1))</f>
        <v>0.10526315789473684</v>
      </c>
      <c r="P1203" s="27">
        <f>IF(M1203=FALSE,NA(),SUM(J1206:J1225)/Weighting!$S$5)</f>
        <v>0.7</v>
      </c>
      <c r="Q1203" s="27">
        <f>IF(M1203=FALSE,NA(),SUM(K1206:K1225)/Weighting!$S$6)</f>
        <v>0.65217391304347827</v>
      </c>
      <c r="R1203" s="27">
        <f>IF(M1203=FALSE,NA(),(VLOOKUP(1,G1206:K1225,3,FALSE))/(M1203-1))</f>
        <v>0.52631578947368418</v>
      </c>
      <c r="S1203" s="22" t="str">
        <f>IF(M1203=FALSE,NA(),IF(SUM(J1206:J1225)=2,"yes","no"))</f>
        <v>no</v>
      </c>
      <c r="X1203" s="2" cm="2">
        <f t="array" ref="X1203:X1204">FREQUENCY(IF('Data Transformation'!$B$425:$B$6424='Bin Analysis'!L1203,'Data Transformation'!$G$425:$G$6424),'Data Transformation'!$U$11)</f>
        <v>19</v>
      </c>
      <c r="Y1203" s="2" cm="2">
        <f t="array" ref="Y1203:Y1204">FREQUENCY(IF('Data Transformation'!$B$425:$B$6424='Bin Analysis'!L1203,'Data Transformation'!$G$425:$G$6424),'Data Transformation'!$U$12)</f>
        <v>17</v>
      </c>
    </row>
    <row r="1204" spans="1:25" x14ac:dyDescent="0.25">
      <c r="A1204" s="14" t="s">
        <v>66</v>
      </c>
      <c r="B1204" t="s">
        <v>47</v>
      </c>
      <c r="C1204" t="s">
        <v>5</v>
      </c>
      <c r="D1204" t="s">
        <v>99</v>
      </c>
      <c r="E1204" t="s">
        <v>100</v>
      </c>
      <c r="F1204" t="s">
        <v>101</v>
      </c>
      <c r="G1204" t="s">
        <v>69</v>
      </c>
      <c r="H1204" t="s">
        <v>31</v>
      </c>
      <c r="I1204" t="s">
        <v>32</v>
      </c>
      <c r="J1204" t="s">
        <v>46</v>
      </c>
      <c r="K1204" s="14" t="s">
        <v>45</v>
      </c>
      <c r="M1204" s="14"/>
      <c r="X1204" s="2">
        <v>0</v>
      </c>
      <c r="Y1204" s="2">
        <v>2</v>
      </c>
    </row>
    <row r="1205" spans="1:25" x14ac:dyDescent="0.25">
      <c r="A1205" s="32"/>
      <c r="D1205" t="b">
        <f>IF(C1205=1,'Data Transformation'!$G$3+0.5*'Data Transformation'!$W$25,IF(C1206=1,D1206-'Data Transformation'!$W$25,FALSE))</f>
        <v>0</v>
      </c>
      <c r="E1205" t="str">
        <f t="array" ref="E1205">IF(ISLOGICAL(D1205),"",FREQUENCY(IF('Data Transformation'!$B$425:$B$8425='Bin Analysis'!$B1203,'Data Transformation'!$G$425:$G$8425),D1205))</f>
        <v/>
      </c>
      <c r="F1205" t="str">
        <f>IF(ISLOGICAL(D1205),"",E1205-E1204)</f>
        <v/>
      </c>
      <c r="M1205" s="14"/>
    </row>
    <row r="1206" spans="1:25" x14ac:dyDescent="0.25">
      <c r="A1206" s="32">
        <f>IF(Weighting!$P$6&gt;0,B1206,"")</f>
        <v>0.32100000000000001</v>
      </c>
      <c r="B1206">
        <f>Weighting!$C$6</f>
        <v>0.32100000000000001</v>
      </c>
      <c r="C1206">
        <f>Weighting!$F$6</f>
        <v>0</v>
      </c>
      <c r="D1206" t="b">
        <f>IF(C1206=1,'Data Transformation'!$G$3+0.5*'Data Transformation'!$W$25,IF(C1207=1,D1207-'Data Transformation'!$W$25,FALSE))</f>
        <v>0</v>
      </c>
      <c r="E1206" t="str">
        <f t="array" ref="E1206">IF(ISLOGICAL(D1206),"",FREQUENCY(IF('Data Transformation'!$B$425:$B$8425='Bin Analysis'!$B1203,'Data Transformation'!$G$425:$G$8425),D1206))</f>
        <v/>
      </c>
      <c r="F1206" t="str">
        <f>IF(ISLOGICAL(D1206),"",E1206-E1205)</f>
        <v/>
      </c>
      <c r="G1206">
        <f>Weighting!$H$6</f>
        <v>1</v>
      </c>
      <c r="H1206">
        <f t="array" ref="H1206">FREQUENCY(IF('Data Transformation'!$B$4:$B$8425=B1203,'Data Transformation'!$G$4:$G$8425),'Bin Analysis'!$B1206)</f>
        <v>10</v>
      </c>
      <c r="I1206">
        <f>H1206-H1205</f>
        <v>10</v>
      </c>
      <c r="J1206">
        <f>IF(I1206=0,0,1)</f>
        <v>1</v>
      </c>
      <c r="K1206">
        <f>J1206*Weighting!$W$6</f>
        <v>1</v>
      </c>
      <c r="M1206" s="14"/>
    </row>
    <row r="1207" spans="1:25" x14ac:dyDescent="0.25">
      <c r="A1207" s="32">
        <f>IF(Weighting!$P$7&gt;0,B1207,"")</f>
        <v>0.45200000000000001</v>
      </c>
      <c r="B1207">
        <f>Weighting!$C$7</f>
        <v>0.45200000000000001</v>
      </c>
      <c r="C1207">
        <f>Weighting!$F$7</f>
        <v>0</v>
      </c>
      <c r="D1207" t="b">
        <f>IF(C1207=1,'Data Transformation'!$G$3+0.5*'Data Transformation'!$W$25,IF(C1208=1,D1208-'Data Transformation'!$W$25,FALSE))</f>
        <v>0</v>
      </c>
      <c r="E1207" t="str">
        <f t="array" ref="E1207">IF(ISLOGICAL(D1207),"",FREQUENCY(IF('Data Transformation'!$B$425:$B$8425='Bin Analysis'!$B1203,'Data Transformation'!$G$425:$G$8425),D1207))</f>
        <v/>
      </c>
      <c r="F1207" t="str">
        <f t="shared" ref="F1207:F1225" si="150">IF(ISLOGICAL(D1207),"",E1207-E1206)</f>
        <v/>
      </c>
      <c r="G1207">
        <f>Weighting!$H$7</f>
        <v>0</v>
      </c>
      <c r="H1207">
        <f t="array" ref="H1207">FREQUENCY(IF('Data Transformation'!$B$4:$B$8425=B1203,'Data Transformation'!$G$4:$G$8425),'Bin Analysis'!$B1207)</f>
        <v>13</v>
      </c>
      <c r="I1207">
        <f t="shared" ref="I1207:I1225" si="151">H1207-H1206</f>
        <v>3</v>
      </c>
      <c r="J1207">
        <f>IF(I1207=0,0,1)</f>
        <v>1</v>
      </c>
      <c r="K1207">
        <f>J1207*Weighting!$W$7</f>
        <v>2</v>
      </c>
      <c r="M1207" s="14"/>
    </row>
    <row r="1208" spans="1:25" x14ac:dyDescent="0.25">
      <c r="A1208" s="32">
        <f>IF(Weighting!$P$8&gt;0,B1208,"")</f>
        <v>0.58299999999999996</v>
      </c>
      <c r="B1208">
        <f>Weighting!$C$8</f>
        <v>0.58299999999999996</v>
      </c>
      <c r="C1208">
        <f>Weighting!$F$8</f>
        <v>0</v>
      </c>
      <c r="D1208" t="b">
        <f>IF(C1208=1,'Data Transformation'!$G$3+0.5*'Data Transformation'!$W$25,IF(C1209=1,D1209-'Data Transformation'!$W$25,FALSE))</f>
        <v>0</v>
      </c>
      <c r="E1208" t="str">
        <f t="array" ref="E1208">IF(ISLOGICAL(D1208),"",FREQUENCY(IF('Data Transformation'!$B$425:$B$8425='Bin Analysis'!$B1203,'Data Transformation'!$G$425:$G$8425),D1208))</f>
        <v/>
      </c>
      <c r="F1208" t="str">
        <f t="shared" si="150"/>
        <v/>
      </c>
      <c r="G1208">
        <f>Weighting!$H$8</f>
        <v>0</v>
      </c>
      <c r="H1208">
        <f t="array" ref="H1208">FREQUENCY(IF('Data Transformation'!$B$4:$B$8425=B1203,'Data Transformation'!$G$4:$G$8425),'Bin Analysis'!$B1208)</f>
        <v>14</v>
      </c>
      <c r="I1208">
        <f t="shared" si="151"/>
        <v>1</v>
      </c>
      <c r="J1208">
        <f t="shared" ref="J1208:J1225" si="152">IF(I1208=0,0,1)</f>
        <v>1</v>
      </c>
      <c r="K1208">
        <f>J1208*Weighting!$W$8</f>
        <v>3</v>
      </c>
      <c r="M1208" s="14"/>
    </row>
    <row r="1209" spans="1:25" x14ac:dyDescent="0.25">
      <c r="A1209" s="32">
        <f>IF(Weighting!$P$9&gt;0,B1209,"")</f>
        <v>0.71399999999999997</v>
      </c>
      <c r="B1209" s="50">
        <f>Weighting!$C$9</f>
        <v>0.71399999999999997</v>
      </c>
      <c r="C1209">
        <f>Weighting!$F$9</f>
        <v>0</v>
      </c>
      <c r="D1209" t="b">
        <f>IF(C1209=1,'Data Transformation'!$G$3+0.5*'Data Transformation'!$W$25,IF(C1210=1,D1210-'Data Transformation'!$W$25,FALSE))</f>
        <v>0</v>
      </c>
      <c r="E1209" t="str">
        <f t="array" ref="E1209">IF(ISLOGICAL(D1209),"",FREQUENCY(IF('Data Transformation'!$B$425:$B$8425='Bin Analysis'!$B1203,'Data Transformation'!$G$425:$G$8425),D1209))</f>
        <v/>
      </c>
      <c r="F1209" t="str">
        <f t="shared" si="150"/>
        <v/>
      </c>
      <c r="G1209">
        <f>Weighting!$H$9</f>
        <v>0</v>
      </c>
      <c r="H1209">
        <f t="array" ref="H1209">FREQUENCY(IF('Data Transformation'!$B$4:$B$8425=B1203,'Data Transformation'!$G$4:$G$8425),'Bin Analysis'!$B1209)</f>
        <v>16</v>
      </c>
      <c r="I1209">
        <f t="shared" si="151"/>
        <v>2</v>
      </c>
      <c r="J1209">
        <f t="shared" si="152"/>
        <v>1</v>
      </c>
      <c r="K1209">
        <f>J1209*Weighting!$W$9</f>
        <v>3</v>
      </c>
      <c r="M1209" s="14"/>
    </row>
    <row r="1210" spans="1:25" x14ac:dyDescent="0.25">
      <c r="A1210" s="32">
        <f>IF(Weighting!$P$10&gt;0,B1210,"")</f>
        <v>0.84499999999999997</v>
      </c>
      <c r="B1210">
        <f>Weighting!$C$10</f>
        <v>0.84499999999999997</v>
      </c>
      <c r="C1210">
        <f>Weighting!$F$10</f>
        <v>0</v>
      </c>
      <c r="D1210" t="b">
        <f>IF(C1210=1,'Data Transformation'!$G$3+0.5*'Data Transformation'!$W$25,IF(C1211=1,D1211-'Data Transformation'!$W$25,FALSE))</f>
        <v>0</v>
      </c>
      <c r="E1210" t="str">
        <f t="array" ref="E1210">IF(ISLOGICAL(D1210),"",FREQUENCY(IF('Data Transformation'!$B$425:$B$8425='Bin Analysis'!$B1203,'Data Transformation'!$G$425:$G$8425),D1210))</f>
        <v/>
      </c>
      <c r="F1210" t="str">
        <f t="shared" si="150"/>
        <v/>
      </c>
      <c r="G1210">
        <f>Weighting!$H$10</f>
        <v>0</v>
      </c>
      <c r="H1210">
        <f t="array" ref="H1210">FREQUENCY(IF('Data Transformation'!$B$4:$B$8425=B1203,'Data Transformation'!$G$4:$G$8425),'Bin Analysis'!$B1210)</f>
        <v>17</v>
      </c>
      <c r="I1210">
        <f t="shared" si="151"/>
        <v>1</v>
      </c>
      <c r="J1210">
        <f t="shared" si="152"/>
        <v>1</v>
      </c>
      <c r="K1210">
        <f>J1210*Weighting!$W$10</f>
        <v>3</v>
      </c>
      <c r="M1210" s="14"/>
    </row>
    <row r="1211" spans="1:25" x14ac:dyDescent="0.25">
      <c r="A1211" s="32">
        <f>IF(Weighting!$P$11&gt;0,B1211,"")</f>
        <v>0.97599999999999998</v>
      </c>
      <c r="B1211">
        <f>Weighting!$C$11</f>
        <v>0.97599999999999998</v>
      </c>
      <c r="C1211">
        <f>Weighting!$F$11</f>
        <v>0</v>
      </c>
      <c r="D1211">
        <f>IF(C1211=1,'Data Transformation'!$G$3+0.5*'Data Transformation'!$W$25,IF(C1212=1,D1212-'Data Transformation'!$W$25,FALSE))</f>
        <v>0.86899999999999999</v>
      </c>
      <c r="E1211">
        <f t="array" ref="E1211">IF(ISLOGICAL(D1211),"",FREQUENCY(IF('Data Transformation'!$B$425:$B$8425='Bin Analysis'!$B1203,'Data Transformation'!$G$425:$G$8425),D1211))</f>
        <v>17</v>
      </c>
      <c r="F1211" t="e">
        <f t="shared" si="150"/>
        <v>#VALUE!</v>
      </c>
      <c r="G1211">
        <f>Weighting!$H$11</f>
        <v>0</v>
      </c>
      <c r="H1211">
        <f t="array" ref="H1211">FREQUENCY(IF('Data Transformation'!$B$4:$B$8425=B1203,'Data Transformation'!$G$4:$G$8425),'Bin Analysis'!$B1211)</f>
        <v>18</v>
      </c>
      <c r="I1211">
        <f t="shared" si="151"/>
        <v>1</v>
      </c>
      <c r="J1211">
        <f t="shared" si="152"/>
        <v>1</v>
      </c>
      <c r="K1211">
        <f>J1211*Weighting!$W$11</f>
        <v>2</v>
      </c>
      <c r="M1211" s="14"/>
    </row>
    <row r="1212" spans="1:25" x14ac:dyDescent="0.25">
      <c r="A1212" s="32">
        <f>IF(Weighting!$P$12&gt;0,B1212,"")</f>
        <v>1.107</v>
      </c>
      <c r="B1212">
        <f>Weighting!$C$12</f>
        <v>1.107</v>
      </c>
      <c r="C1212">
        <f>Weighting!$F$12</f>
        <v>1</v>
      </c>
      <c r="D1212">
        <f>IF(C1212=1,'Data Transformation'!$G$3+0.5*'Data Transformation'!$W$25,IF(C1213=1,D1213-'Data Transformation'!$W$25,FALSE))</f>
        <v>1.131</v>
      </c>
      <c r="E1212">
        <f t="array" ref="E1212">IF(ISLOGICAL(D1212),"",FREQUENCY(IF('Data Transformation'!$B$425:$B$8425='Bin Analysis'!$B1203,'Data Transformation'!$G$425:$G$8425),D1212))</f>
        <v>19</v>
      </c>
      <c r="F1212">
        <f t="shared" si="150"/>
        <v>2</v>
      </c>
      <c r="G1212">
        <f>Weighting!$H$12</f>
        <v>0</v>
      </c>
      <c r="H1212">
        <f t="array" ref="H1212">FREQUENCY(IF('Data Transformation'!$B$4:$B$8425=B1203,'Data Transformation'!$G$4:$G$8425),'Bin Analysis'!$B1212)</f>
        <v>20</v>
      </c>
      <c r="I1212">
        <f t="shared" si="151"/>
        <v>2</v>
      </c>
      <c r="J1212">
        <f t="shared" si="152"/>
        <v>1</v>
      </c>
      <c r="K1212">
        <f>J1212*Weighting!$W$12</f>
        <v>1</v>
      </c>
      <c r="M1212" s="14"/>
    </row>
    <row r="1213" spans="1:25" x14ac:dyDescent="0.25">
      <c r="A1213" s="32">
        <f>IF(Weighting!$P$13&gt;0,B1213,"")</f>
        <v>1.238</v>
      </c>
      <c r="B1213">
        <f>Weighting!$C$13</f>
        <v>1.238</v>
      </c>
      <c r="C1213">
        <f>Weighting!$F$13</f>
        <v>0</v>
      </c>
      <c r="D1213" t="b">
        <f>IF(C1213=1,'Data Transformation'!$G$3+0.5*'Data Transformation'!$W$25,IF(C1214=1,D1214-'Data Transformation'!$W$25,FALSE))</f>
        <v>0</v>
      </c>
      <c r="E1213" t="str">
        <f t="array" ref="E1213">IF(ISLOGICAL(D1213),"",FREQUENCY(IF('Data Transformation'!$B$425:$B$8425='Bin Analysis'!$B1203,'Data Transformation'!$G$425:$G$8425),D1213))</f>
        <v/>
      </c>
      <c r="F1213" t="str">
        <f t="shared" si="150"/>
        <v/>
      </c>
      <c r="G1213">
        <f>Weighting!$H$13</f>
        <v>0</v>
      </c>
      <c r="H1213">
        <f t="array" ref="H1213">FREQUENCY(IF('Data Transformation'!$B$4:$B$8425=B1203,'Data Transformation'!$G$4:$G$8425),'Bin Analysis'!$B1213)</f>
        <v>20</v>
      </c>
      <c r="I1213">
        <f t="shared" si="151"/>
        <v>0</v>
      </c>
      <c r="J1213">
        <f t="shared" si="152"/>
        <v>0</v>
      </c>
      <c r="K1213">
        <f>J1213*Weighting!$W$13</f>
        <v>0</v>
      </c>
      <c r="M1213" s="14"/>
    </row>
    <row r="1214" spans="1:25" x14ac:dyDescent="0.25">
      <c r="A1214" s="32">
        <f>IF(Weighting!$P$14&gt;0,B1214,"")</f>
        <v>1.369</v>
      </c>
      <c r="B1214">
        <f>Weighting!$C$14</f>
        <v>1.369</v>
      </c>
      <c r="C1214">
        <f>Weighting!$F$14</f>
        <v>0</v>
      </c>
      <c r="D1214" t="b">
        <f>IF(C1214=1,'Data Transformation'!$G$3+0.5*'Data Transformation'!$W$25,IF(C1215=1,D1215-'Data Transformation'!$W$25,FALSE))</f>
        <v>0</v>
      </c>
      <c r="E1214" t="str">
        <f t="array" ref="E1214">IF(ISLOGICAL(D1214),"",FREQUENCY(IF('Data Transformation'!$B$425:$B$8425='Bin Analysis'!$B1203,'Data Transformation'!$G$425:$G$8425),D1214))</f>
        <v/>
      </c>
      <c r="F1214" t="str">
        <f t="shared" si="150"/>
        <v/>
      </c>
      <c r="G1214">
        <f>Weighting!$H$14</f>
        <v>0</v>
      </c>
      <c r="H1214">
        <f t="array" ref="H1214">FREQUENCY(IF('Data Transformation'!$B$4:$B$8425=B1203,'Data Transformation'!$G$4:$G$8425),'Bin Analysis'!$B1214)</f>
        <v>20</v>
      </c>
      <c r="I1214">
        <f t="shared" si="151"/>
        <v>0</v>
      </c>
      <c r="J1214">
        <f t="shared" si="152"/>
        <v>0</v>
      </c>
      <c r="K1214">
        <f>J1214*Weighting!$W$14</f>
        <v>0</v>
      </c>
      <c r="M1214" s="14"/>
    </row>
    <row r="1215" spans="1:25" x14ac:dyDescent="0.25">
      <c r="A1215" s="32">
        <f>IF(Weighting!$P$15&gt;0,B1215,"")</f>
        <v>1.5000009999999999</v>
      </c>
      <c r="B1215">
        <f>Weighting!$C$15</f>
        <v>1.5000009999999999</v>
      </c>
      <c r="C1215">
        <f>Weighting!$F$15</f>
        <v>0</v>
      </c>
      <c r="D1215" t="b">
        <f>IF(C1215=1,'Data Transformation'!$G$3+0.5*'Data Transformation'!$W$25,IF(C1216=1,D1216-'Data Transformation'!$W$25,FALSE))</f>
        <v>0</v>
      </c>
      <c r="E1215" t="str">
        <f t="array" ref="E1215">IF(ISLOGICAL(D1215),"",FREQUENCY(IF('Data Transformation'!$B$425:$B$8425='Bin Analysis'!$B1203,'Data Transformation'!$G$425:$G$8425),D1215))</f>
        <v/>
      </c>
      <c r="F1215" t="str">
        <f t="shared" si="150"/>
        <v/>
      </c>
      <c r="G1215">
        <f>Weighting!$H$15</f>
        <v>0</v>
      </c>
      <c r="H1215">
        <f t="array" ref="H1215">FREQUENCY(IF('Data Transformation'!$B$4:$B$8425=B1203,'Data Transformation'!$G$4:$G$8425),'Bin Analysis'!$B1215)</f>
        <v>20</v>
      </c>
      <c r="I1215">
        <f t="shared" si="151"/>
        <v>0</v>
      </c>
      <c r="J1215">
        <f t="shared" si="152"/>
        <v>0</v>
      </c>
      <c r="K1215">
        <f>J1215*Weighting!$W$15</f>
        <v>0</v>
      </c>
      <c r="M1215" s="14"/>
    </row>
    <row r="1216" spans="1:25" x14ac:dyDescent="0.25">
      <c r="A1216" s="32" t="str">
        <f>IF(Weighting!$P$16&gt;0,B1216,"")</f>
        <v/>
      </c>
      <c r="B1216">
        <f>Weighting!$C$16</f>
        <v>1.631</v>
      </c>
      <c r="C1216">
        <f>Weighting!$F$16</f>
        <v>0</v>
      </c>
      <c r="D1216" t="b">
        <f>IF(C1216=1,'Data Transformation'!$G$3+0.5*'Data Transformation'!$W$25,IF(C1217=1,D1217-'Data Transformation'!$W$25,FALSE))</f>
        <v>0</v>
      </c>
      <c r="E1216" t="str">
        <f t="array" ref="E1216">IF(ISLOGICAL(D1216),"",FREQUENCY(IF('Data Transformation'!$B$425:$B$8425='Bin Analysis'!$B1203,'Data Transformation'!$G$425:$G$8425),D1216))</f>
        <v/>
      </c>
      <c r="F1216" t="str">
        <f t="shared" si="150"/>
        <v/>
      </c>
      <c r="G1216">
        <f>Weighting!$H$16</f>
        <v>0</v>
      </c>
      <c r="H1216">
        <f t="array" ref="H1216">FREQUENCY(IF('Data Transformation'!$B$4:$B$8425=B1203,'Data Transformation'!$G$4:$G$8425),'Bin Analysis'!$B1216)</f>
        <v>20</v>
      </c>
      <c r="I1216">
        <f t="shared" si="151"/>
        <v>0</v>
      </c>
      <c r="J1216">
        <f t="shared" si="152"/>
        <v>0</v>
      </c>
      <c r="K1216">
        <f>J1216*Weighting!$W$16</f>
        <v>0</v>
      </c>
      <c r="M1216" s="14"/>
    </row>
    <row r="1217" spans="1:25" x14ac:dyDescent="0.25">
      <c r="A1217" s="32" t="str">
        <f>IF(Weighting!$P$17&gt;0,B1217,"")</f>
        <v/>
      </c>
      <c r="B1217">
        <f>Weighting!$C$17</f>
        <v>1.762</v>
      </c>
      <c r="C1217">
        <f>Weighting!$F$17</f>
        <v>0</v>
      </c>
      <c r="D1217" t="b">
        <f>IF(C1217=1,'Data Transformation'!$G$3+0.5*'Data Transformation'!$W$25,IF(C1218=1,D1218-'Data Transformation'!$W$25,FALSE))</f>
        <v>0</v>
      </c>
      <c r="E1217" t="str">
        <f t="array" ref="E1217">IF(ISLOGICAL(D1217),"",FREQUENCY(IF('Data Transformation'!$B$425:$B$8425='Bin Analysis'!$B1203,'Data Transformation'!$G$425:$G$8425),D1217))</f>
        <v/>
      </c>
      <c r="F1217" t="str">
        <f t="shared" si="150"/>
        <v/>
      </c>
      <c r="G1217">
        <f>Weighting!$H$17</f>
        <v>0</v>
      </c>
      <c r="H1217">
        <f t="array" ref="H1217">FREQUENCY(IF('Data Transformation'!$B$4:$B$8425=B1203,'Data Transformation'!$G$4:$G$8425),'Bin Analysis'!$B1217)</f>
        <v>20</v>
      </c>
      <c r="I1217">
        <f t="shared" si="151"/>
        <v>0</v>
      </c>
      <c r="J1217">
        <f t="shared" si="152"/>
        <v>0</v>
      </c>
      <c r="K1217">
        <f>J1217*Weighting!$W$17</f>
        <v>0</v>
      </c>
      <c r="M1217" s="14"/>
    </row>
    <row r="1218" spans="1:25" x14ac:dyDescent="0.25">
      <c r="A1218" s="32" t="str">
        <f>IF(Weighting!$P$18&gt;0,B1218,"")</f>
        <v/>
      </c>
      <c r="B1218">
        <f>Weighting!$C$18</f>
        <v>1.893</v>
      </c>
      <c r="C1218">
        <f>Weighting!$F$18</f>
        <v>0</v>
      </c>
      <c r="D1218" t="b">
        <f>IF(C1218=1,'Data Transformation'!$G$3+0.5*'Data Transformation'!$W$25,IF(C1219=1,D1219-'Data Transformation'!$W$25,FALSE))</f>
        <v>0</v>
      </c>
      <c r="E1218" t="str">
        <f t="array" ref="E1218">IF(ISLOGICAL(D1218),"",FREQUENCY(IF('Data Transformation'!$B$425:$B$8425='Bin Analysis'!$B1203,'Data Transformation'!$G$425:$G$8425),D1218))</f>
        <v/>
      </c>
      <c r="F1218" t="str">
        <f t="shared" si="150"/>
        <v/>
      </c>
      <c r="G1218">
        <f>Weighting!$H$18</f>
        <v>0</v>
      </c>
      <c r="H1218">
        <f t="array" ref="H1218">FREQUENCY(IF('Data Transformation'!$B$4:$B$8425=B1203,'Data Transformation'!$G$4:$G$8425),'Bin Analysis'!$B1218)</f>
        <v>20</v>
      </c>
      <c r="I1218">
        <f t="shared" si="151"/>
        <v>0</v>
      </c>
      <c r="J1218">
        <f t="shared" si="152"/>
        <v>0</v>
      </c>
      <c r="K1218">
        <f>J1218*Weighting!$W$18</f>
        <v>0</v>
      </c>
      <c r="M1218" s="14"/>
    </row>
    <row r="1219" spans="1:25" x14ac:dyDescent="0.25">
      <c r="A1219" s="32" t="str">
        <f>IF(Weighting!$P$19&gt;0,B1219,"")</f>
        <v/>
      </c>
      <c r="B1219">
        <f>Weighting!$C$19</f>
        <v>2.024</v>
      </c>
      <c r="C1219">
        <f>Weighting!$F$19</f>
        <v>0</v>
      </c>
      <c r="D1219" t="b">
        <f>IF(C1219=1,'Data Transformation'!$G$3+0.5*'Data Transformation'!$W$25,IF(C1220=1,D1220-'Data Transformation'!$W$25,FALSE))</f>
        <v>0</v>
      </c>
      <c r="E1219" t="str">
        <f t="array" ref="E1219">IF(ISLOGICAL(D1219),"",FREQUENCY(IF('Data Transformation'!$B$425:$B$8425='Bin Analysis'!$B1203,'Data Transformation'!$G$425:$G$8425),D1219))</f>
        <v/>
      </c>
      <c r="F1219" t="str">
        <f t="shared" si="150"/>
        <v/>
      </c>
      <c r="G1219">
        <f>Weighting!$H$19</f>
        <v>0</v>
      </c>
      <c r="H1219">
        <f t="array" ref="H1219">FREQUENCY(IF('Data Transformation'!$B$4:$B$8425=B1203,'Data Transformation'!$G$4:$G$8425),'Bin Analysis'!$B1219)</f>
        <v>20</v>
      </c>
      <c r="I1219">
        <f t="shared" si="151"/>
        <v>0</v>
      </c>
      <c r="J1219">
        <f t="shared" si="152"/>
        <v>0</v>
      </c>
      <c r="K1219">
        <f>J1219*Weighting!$W$19</f>
        <v>0</v>
      </c>
      <c r="M1219" s="14"/>
    </row>
    <row r="1220" spans="1:25" x14ac:dyDescent="0.25">
      <c r="A1220" s="32" t="str">
        <f>IF(Weighting!$P$20&gt;0,B1220,"")</f>
        <v/>
      </c>
      <c r="B1220">
        <f>Weighting!$C$20</f>
        <v>2.1550000000000002</v>
      </c>
      <c r="C1220">
        <f>Weighting!$F$20</f>
        <v>0</v>
      </c>
      <c r="D1220" t="b">
        <f>IF(C1220=1,'Data Transformation'!$G$3+0.5*'Data Transformation'!$W$25,IF(C1221=1,D1221-'Data Transformation'!$W$25,FALSE))</f>
        <v>0</v>
      </c>
      <c r="E1220" t="str">
        <f t="array" ref="E1220">IF(ISLOGICAL(D1220),"",FREQUENCY(IF('Data Transformation'!$B$425:$B$8425='Bin Analysis'!$B1203,'Data Transformation'!$G$425:$G$8425),D1220))</f>
        <v/>
      </c>
      <c r="F1220" t="str">
        <f t="shared" si="150"/>
        <v/>
      </c>
      <c r="G1220">
        <f>Weighting!$H$20</f>
        <v>0</v>
      </c>
      <c r="H1220">
        <f t="array" ref="H1220">FREQUENCY(IF('Data Transformation'!$B$4:$B$8425=B1203,'Data Transformation'!$G$4:$G$8425),'Bin Analysis'!$B1220)</f>
        <v>20</v>
      </c>
      <c r="I1220">
        <f t="shared" si="151"/>
        <v>0</v>
      </c>
      <c r="J1220">
        <f t="shared" si="152"/>
        <v>0</v>
      </c>
      <c r="K1220">
        <f>J1220*Weighting!$W$20</f>
        <v>0</v>
      </c>
      <c r="M1220" s="14"/>
    </row>
    <row r="1221" spans="1:25" x14ac:dyDescent="0.25">
      <c r="A1221" s="32" t="str">
        <f>IF(Weighting!$P$21&gt;0,B1221,"")</f>
        <v/>
      </c>
      <c r="B1221">
        <f>Weighting!$C$21</f>
        <v>2.2860000000000005</v>
      </c>
      <c r="C1221">
        <f>Weighting!$F$21</f>
        <v>0</v>
      </c>
      <c r="D1221" t="b">
        <f>IF(C1221=1,'Data Transformation'!$G$3+0.5*'Data Transformation'!$W$25,IF(C1222=1,D1222-'Data Transformation'!$W$25,FALSE))</f>
        <v>0</v>
      </c>
      <c r="E1221" t="str">
        <f t="array" ref="E1221">IF(ISLOGICAL(D1221),"",FREQUENCY(IF('Data Transformation'!$B$425:$B$8425='Bin Analysis'!$B1203,'Data Transformation'!$G$425:$G$8425),D1221))</f>
        <v/>
      </c>
      <c r="F1221" t="str">
        <f t="shared" si="150"/>
        <v/>
      </c>
      <c r="G1221">
        <f>Weighting!$H$21</f>
        <v>0</v>
      </c>
      <c r="H1221">
        <f t="array" ref="H1221">FREQUENCY(IF('Data Transformation'!$B$4:$B$8425=B1203,'Data Transformation'!$G$4:$G$8425),'Bin Analysis'!$B1221)</f>
        <v>20</v>
      </c>
      <c r="I1221">
        <f t="shared" si="151"/>
        <v>0</v>
      </c>
      <c r="J1221">
        <f t="shared" si="152"/>
        <v>0</v>
      </c>
      <c r="K1221">
        <f>J1221*Weighting!$W$21</f>
        <v>0</v>
      </c>
      <c r="M1221" s="14"/>
    </row>
    <row r="1222" spans="1:25" x14ac:dyDescent="0.25">
      <c r="A1222" s="32" t="str">
        <f>IF(Weighting!$P$22&gt;0,B1222,"")</f>
        <v/>
      </c>
      <c r="B1222">
        <f>Weighting!$C$22</f>
        <v>2.4170000000000007</v>
      </c>
      <c r="C1222">
        <f>Weighting!$F$22</f>
        <v>0</v>
      </c>
      <c r="D1222" t="b">
        <f>IF(C1222=1,'Data Transformation'!$G$3+0.5*'Data Transformation'!$W$25,IF(C1223=1,D1223-'Data Transformation'!$W$25,FALSE))</f>
        <v>0</v>
      </c>
      <c r="E1222" t="str">
        <f t="array" ref="E1222">IF(ISLOGICAL(D1222),"",FREQUENCY(IF('Data Transformation'!$B$425:$B$8425='Bin Analysis'!$B1203,'Data Transformation'!$G$425:$G$8425),D1222))</f>
        <v/>
      </c>
      <c r="F1222" t="str">
        <f t="shared" si="150"/>
        <v/>
      </c>
      <c r="G1222">
        <f>Weighting!$H$22</f>
        <v>0</v>
      </c>
      <c r="H1222">
        <f t="array" ref="H1222">FREQUENCY(IF('Data Transformation'!$B$4:$B$8425=B1203,'Data Transformation'!$G$4:$G$8425),'Bin Analysis'!$B1222)</f>
        <v>20</v>
      </c>
      <c r="I1222">
        <f t="shared" si="151"/>
        <v>0</v>
      </c>
      <c r="J1222">
        <f t="shared" si="152"/>
        <v>0</v>
      </c>
      <c r="K1222">
        <f>J1222*Weighting!$W$22</f>
        <v>0</v>
      </c>
      <c r="M1222" s="14"/>
    </row>
    <row r="1223" spans="1:25" x14ac:dyDescent="0.25">
      <c r="A1223" s="32" t="str">
        <f>IF(Weighting!$P$23&gt;0,B1223,"")</f>
        <v/>
      </c>
      <c r="B1223">
        <f>Weighting!$C$23</f>
        <v>2.5480000000000009</v>
      </c>
      <c r="C1223">
        <f>Weighting!$F$23</f>
        <v>0</v>
      </c>
      <c r="D1223" t="b">
        <f>IF(C1223=1,'Data Transformation'!$G$3+0.5*'Data Transformation'!$W$25,IF(C1224=1,D1224-'Data Transformation'!$W$25,FALSE))</f>
        <v>0</v>
      </c>
      <c r="E1223" t="str">
        <f t="array" ref="E1223">IF(ISLOGICAL(D1223),"",FREQUENCY(IF('Data Transformation'!$B$425:$B$8425='Bin Analysis'!$B1203,'Data Transformation'!$G$425:$G$8425),D1223))</f>
        <v/>
      </c>
      <c r="F1223" t="str">
        <f t="shared" si="150"/>
        <v/>
      </c>
      <c r="G1223">
        <f>Weighting!$H$23</f>
        <v>0</v>
      </c>
      <c r="H1223">
        <f t="array" ref="H1223">FREQUENCY(IF('Data Transformation'!$B$4:$B$8425=B1203,'Data Transformation'!$G$4:$G$8425),'Bin Analysis'!$B1223)</f>
        <v>20</v>
      </c>
      <c r="I1223">
        <f t="shared" si="151"/>
        <v>0</v>
      </c>
      <c r="J1223">
        <f t="shared" si="152"/>
        <v>0</v>
      </c>
      <c r="K1223">
        <f>J1223*Weighting!$W$23</f>
        <v>0</v>
      </c>
      <c r="M1223" s="14"/>
    </row>
    <row r="1224" spans="1:25" x14ac:dyDescent="0.25">
      <c r="A1224" s="32" t="str">
        <f>IF(Weighting!$P$24&gt;0,B1224,"")</f>
        <v/>
      </c>
      <c r="B1224">
        <f>Weighting!$C$24</f>
        <v>2.6790000000000012</v>
      </c>
      <c r="C1224">
        <f>Weighting!$F$24</f>
        <v>0</v>
      </c>
      <c r="D1224" t="b">
        <f>IF(C1224=1,'Data Transformation'!$G$3+0.5*'Data Transformation'!$W$25,IF(C1225=1,D1225-'Data Transformation'!$W$25,FALSE))</f>
        <v>0</v>
      </c>
      <c r="E1224" t="str">
        <f t="array" ref="E1224">IF(ISLOGICAL(D1224),"",FREQUENCY(IF('Data Transformation'!$B$425:$B$8425='Bin Analysis'!$B1203,'Data Transformation'!$G$425:$G$8425),D1224))</f>
        <v/>
      </c>
      <c r="F1224" t="str">
        <f t="shared" si="150"/>
        <v/>
      </c>
      <c r="G1224">
        <f>Weighting!$H$24</f>
        <v>0</v>
      </c>
      <c r="H1224">
        <f t="array" ref="H1224">FREQUENCY(IF('Data Transformation'!$B$4:$B$8425=B1203,'Data Transformation'!$G$4:$G$8425),'Bin Analysis'!$B1224)</f>
        <v>20</v>
      </c>
      <c r="I1224">
        <f t="shared" si="151"/>
        <v>0</v>
      </c>
      <c r="J1224">
        <f t="shared" si="152"/>
        <v>0</v>
      </c>
      <c r="K1224">
        <f>J1224*Weighting!$W$24</f>
        <v>0</v>
      </c>
      <c r="M1224" s="14"/>
    </row>
    <row r="1225" spans="1:25" x14ac:dyDescent="0.25">
      <c r="A1225" s="32" t="str">
        <f>IF(Weighting!$P$25&gt;0,B1225,"")</f>
        <v/>
      </c>
      <c r="B1225">
        <f>Weighting!$C$25</f>
        <v>2.8100000000000014</v>
      </c>
      <c r="C1225">
        <f>Weighting!$F$25</f>
        <v>0</v>
      </c>
      <c r="D1225" t="b">
        <f>IF(C1225=1,'Data Transformation'!$G$3+0.5*'Data Transformation'!$W$25,IF(C1226=1,D1226-'Data Transformation'!$W$25,FALSE))</f>
        <v>0</v>
      </c>
      <c r="E1225" t="str">
        <f t="array" ref="E1225">IF(ISLOGICAL(D1225),"",FREQUENCY(IF('Data Transformation'!$B$425:$B$8425='Bin Analysis'!$B1203,'Data Transformation'!$G$425:$G$8425),D1225))</f>
        <v/>
      </c>
      <c r="F1225" t="str">
        <f t="shared" si="150"/>
        <v/>
      </c>
      <c r="G1225">
        <f>Weighting!$H$25</f>
        <v>0</v>
      </c>
      <c r="H1225">
        <f t="array" ref="H1225">FREQUENCY(IF('Data Transformation'!$B$4:$B$8425=B1203,'Data Transformation'!$G$4:$G$8425),'Bin Analysis'!$B1225)</f>
        <v>20</v>
      </c>
      <c r="I1225">
        <f t="shared" si="151"/>
        <v>0</v>
      </c>
      <c r="J1225">
        <f t="shared" si="152"/>
        <v>0</v>
      </c>
      <c r="K1225">
        <f>J1225*Weighting!$W$25</f>
        <v>0</v>
      </c>
      <c r="M1225" s="14"/>
    </row>
    <row r="1226" spans="1:25" x14ac:dyDescent="0.25">
      <c r="O1226"/>
      <c r="P1226"/>
      <c r="Q1226"/>
      <c r="R1226"/>
    </row>
    <row r="1227" spans="1:25" ht="23.25" x14ac:dyDescent="0.35">
      <c r="A1227" s="21" t="s">
        <v>0</v>
      </c>
      <c r="B1227" s="21">
        <f>IFERROR(VLOOKUP(C1227,'Data Transformation'!$L$6:$M$426,2,FALSE),"")</f>
        <v>51</v>
      </c>
      <c r="C1227" s="21">
        <f>C1203+1</f>
        <v>51</v>
      </c>
      <c r="D1227" s="21"/>
      <c r="E1227" s="21"/>
      <c r="F1227" s="21"/>
      <c r="G1227" s="21"/>
      <c r="H1227" s="22"/>
      <c r="I1227" s="22"/>
      <c r="J1227" s="22"/>
      <c r="K1227" s="21"/>
      <c r="L1227" s="21">
        <f>B1227</f>
        <v>51</v>
      </c>
      <c r="M1227" s="23">
        <f>INDEX('Data Transformation'!$O$4:$O$424,MATCH($B1227,'Data Transformation'!$M$4:$M$424,0),MATCH($M$2,'Data Transformation'!$O$3,0))</f>
        <v>20</v>
      </c>
      <c r="N1227" s="27">
        <f>IF('Input and Summary Results'!$J$16="minimum",'Bin Analysis'!X1228/(M1227-1),'Bin Analysis'!Y1227/('Bin Analysis'!M1227-1))</f>
        <v>0</v>
      </c>
      <c r="O1227" s="27">
        <f>IF(M1227=FALSE,NA(),(VLOOKUP(1,C1230:K1249,4,FALSE))/(M1227-1))</f>
        <v>0.78947368421052633</v>
      </c>
      <c r="P1227" s="27">
        <f>IF(M1227=FALSE,NA(),SUM(J1230:J1249)/Weighting!$S$5)</f>
        <v>0.4</v>
      </c>
      <c r="Q1227" s="27">
        <f>IF(M1227=FALSE,NA(),SUM(K1230:K1249)/Weighting!$S$6)</f>
        <v>0.39130434782608697</v>
      </c>
      <c r="R1227" s="27">
        <f>IF(M1227=FALSE,NA(),(VLOOKUP(1,G1230:K1249,3,FALSE))/(M1227-1))</f>
        <v>0</v>
      </c>
      <c r="S1227" s="22" t="str">
        <f>IF(M1227=FALSE,NA(),IF(SUM(J1230:J1249)=2,"yes","no"))</f>
        <v>no</v>
      </c>
      <c r="X1227" s="2" cm="2">
        <f t="array" ref="X1227:X1228">FREQUENCY(IF('Data Transformation'!$B$425:$B$6424='Bin Analysis'!L1227,'Data Transformation'!$G$425:$G$6424),'Data Transformation'!$U$11)</f>
        <v>19</v>
      </c>
      <c r="Y1227" s="2" cm="2">
        <f t="array" ref="Y1227:Y1228">FREQUENCY(IF('Data Transformation'!$B$425:$B$6424='Bin Analysis'!L1227,'Data Transformation'!$G$425:$G$6424),'Data Transformation'!$U$12)</f>
        <v>4</v>
      </c>
    </row>
    <row r="1228" spans="1:25" x14ac:dyDescent="0.25">
      <c r="A1228" s="14" t="s">
        <v>66</v>
      </c>
      <c r="B1228" t="s">
        <v>47</v>
      </c>
      <c r="C1228" t="s">
        <v>5</v>
      </c>
      <c r="D1228" t="s">
        <v>99</v>
      </c>
      <c r="E1228" t="s">
        <v>100</v>
      </c>
      <c r="F1228" t="s">
        <v>101</v>
      </c>
      <c r="G1228" t="s">
        <v>69</v>
      </c>
      <c r="H1228" t="s">
        <v>31</v>
      </c>
      <c r="I1228" t="s">
        <v>32</v>
      </c>
      <c r="J1228" t="s">
        <v>46</v>
      </c>
      <c r="K1228" s="14" t="s">
        <v>45</v>
      </c>
      <c r="M1228" s="14"/>
      <c r="X1228" s="2">
        <v>0</v>
      </c>
      <c r="Y1228" s="2">
        <v>15</v>
      </c>
    </row>
    <row r="1229" spans="1:25" x14ac:dyDescent="0.25">
      <c r="A1229" s="32"/>
      <c r="D1229" t="b">
        <f>IF(C1229=1,'Data Transformation'!$G$3+0.5*'Data Transformation'!$W$25,IF(C1230=1,D1230-'Data Transformation'!$W$25,FALSE))</f>
        <v>0</v>
      </c>
      <c r="E1229" t="str">
        <f t="array" ref="E1229">IF(ISLOGICAL(D1229),"",FREQUENCY(IF('Data Transformation'!$B$425:$B$8425='Bin Analysis'!$B1227,'Data Transformation'!$G$425:$G$8425),D1229))</f>
        <v/>
      </c>
      <c r="F1229" t="str">
        <f>IF(ISLOGICAL(D1229),"",E1229-E1228)</f>
        <v/>
      </c>
      <c r="M1229" s="14"/>
    </row>
    <row r="1230" spans="1:25" x14ac:dyDescent="0.25">
      <c r="A1230" s="32">
        <f>IF(Weighting!$P$6&gt;0,B1230,"")</f>
        <v>0.32100000000000001</v>
      </c>
      <c r="B1230">
        <f>Weighting!$C$6</f>
        <v>0.32100000000000001</v>
      </c>
      <c r="C1230">
        <f>Weighting!$F$6</f>
        <v>0</v>
      </c>
      <c r="D1230" t="b">
        <f>IF(C1230=1,'Data Transformation'!$G$3+0.5*'Data Transformation'!$W$25,IF(C1231=1,D1231-'Data Transformation'!$W$25,FALSE))</f>
        <v>0</v>
      </c>
      <c r="E1230" t="str">
        <f t="array" ref="E1230">IF(ISLOGICAL(D1230),"",FREQUENCY(IF('Data Transformation'!$B$425:$B$8425='Bin Analysis'!$B1227,'Data Transformation'!$G$425:$G$8425),D1230))</f>
        <v/>
      </c>
      <c r="F1230" t="str">
        <f>IF(ISLOGICAL(D1230),"",E1230-E1229)</f>
        <v/>
      </c>
      <c r="G1230">
        <f>Weighting!$H$6</f>
        <v>1</v>
      </c>
      <c r="H1230">
        <f t="array" ref="H1230">FREQUENCY(IF('Data Transformation'!$B$4:$B$8425=B1227,'Data Transformation'!$G$4:$G$8425),'Bin Analysis'!$B1230)</f>
        <v>0</v>
      </c>
      <c r="I1230">
        <f>H1230-H1229</f>
        <v>0</v>
      </c>
      <c r="J1230">
        <f>IF(I1230=0,0,1)</f>
        <v>0</v>
      </c>
      <c r="K1230">
        <f>J1230*Weighting!$W$6</f>
        <v>0</v>
      </c>
      <c r="M1230" s="14"/>
    </row>
    <row r="1231" spans="1:25" x14ac:dyDescent="0.25">
      <c r="A1231" s="32">
        <f>IF(Weighting!$P$7&gt;0,B1231,"")</f>
        <v>0.45200000000000001</v>
      </c>
      <c r="B1231">
        <f>Weighting!$C$7</f>
        <v>0.45200000000000001</v>
      </c>
      <c r="C1231">
        <f>Weighting!$F$7</f>
        <v>0</v>
      </c>
      <c r="D1231" t="b">
        <f>IF(C1231=1,'Data Transformation'!$G$3+0.5*'Data Transformation'!$W$25,IF(C1232=1,D1232-'Data Transformation'!$W$25,FALSE))</f>
        <v>0</v>
      </c>
      <c r="E1231" t="str">
        <f t="array" ref="E1231">IF(ISLOGICAL(D1231),"",FREQUENCY(IF('Data Transformation'!$B$425:$B$8425='Bin Analysis'!$B1227,'Data Transformation'!$G$425:$G$8425),D1231))</f>
        <v/>
      </c>
      <c r="F1231" t="str">
        <f t="shared" ref="F1231:F1249" si="153">IF(ISLOGICAL(D1231),"",E1231-E1230)</f>
        <v/>
      </c>
      <c r="G1231">
        <f>Weighting!$H$7</f>
        <v>0</v>
      </c>
      <c r="H1231">
        <f t="array" ref="H1231">FREQUENCY(IF('Data Transformation'!$B$4:$B$8425=B1227,'Data Transformation'!$G$4:$G$8425),'Bin Analysis'!$B1231)</f>
        <v>0</v>
      </c>
      <c r="I1231">
        <f t="shared" ref="I1231:I1249" si="154">H1231-H1230</f>
        <v>0</v>
      </c>
      <c r="J1231">
        <f>IF(I1231=0,0,1)</f>
        <v>0</v>
      </c>
      <c r="K1231">
        <f>J1231*Weighting!$W$7</f>
        <v>0</v>
      </c>
      <c r="M1231" s="14"/>
    </row>
    <row r="1232" spans="1:25" x14ac:dyDescent="0.25">
      <c r="A1232" s="32">
        <f>IF(Weighting!$P$8&gt;0,B1232,"")</f>
        <v>0.58299999999999996</v>
      </c>
      <c r="B1232">
        <f>Weighting!$C$8</f>
        <v>0.58299999999999996</v>
      </c>
      <c r="C1232">
        <f>Weighting!$F$8</f>
        <v>0</v>
      </c>
      <c r="D1232" t="b">
        <f>IF(C1232=1,'Data Transformation'!$G$3+0.5*'Data Transformation'!$W$25,IF(C1233=1,D1233-'Data Transformation'!$W$25,FALSE))</f>
        <v>0</v>
      </c>
      <c r="E1232" t="str">
        <f t="array" ref="E1232">IF(ISLOGICAL(D1232),"",FREQUENCY(IF('Data Transformation'!$B$425:$B$8425='Bin Analysis'!$B1227,'Data Transformation'!$G$425:$G$8425),D1232))</f>
        <v/>
      </c>
      <c r="F1232" t="str">
        <f t="shared" si="153"/>
        <v/>
      </c>
      <c r="G1232">
        <f>Weighting!$H$8</f>
        <v>0</v>
      </c>
      <c r="H1232">
        <f t="array" ref="H1232">FREQUENCY(IF('Data Transformation'!$B$4:$B$8425=B1227,'Data Transformation'!$G$4:$G$8425),'Bin Analysis'!$B1232)</f>
        <v>1</v>
      </c>
      <c r="I1232">
        <f t="shared" si="154"/>
        <v>1</v>
      </c>
      <c r="J1232">
        <f t="shared" ref="J1232:J1249" si="155">IF(I1232=0,0,1)</f>
        <v>1</v>
      </c>
      <c r="K1232">
        <f>J1232*Weighting!$W$8</f>
        <v>3</v>
      </c>
      <c r="M1232" s="14"/>
    </row>
    <row r="1233" spans="1:13" x14ac:dyDescent="0.25">
      <c r="A1233" s="32">
        <f>IF(Weighting!$P$9&gt;0,B1233,"")</f>
        <v>0.71399999999999997</v>
      </c>
      <c r="B1233" s="50">
        <f>Weighting!$C$9</f>
        <v>0.71399999999999997</v>
      </c>
      <c r="C1233">
        <f>Weighting!$F$9</f>
        <v>0</v>
      </c>
      <c r="D1233" t="b">
        <f>IF(C1233=1,'Data Transformation'!$G$3+0.5*'Data Transformation'!$W$25,IF(C1234=1,D1234-'Data Transformation'!$W$25,FALSE))</f>
        <v>0</v>
      </c>
      <c r="E1233" t="str">
        <f t="array" ref="E1233">IF(ISLOGICAL(D1233),"",FREQUENCY(IF('Data Transformation'!$B$425:$B$8425='Bin Analysis'!$B1227,'Data Transformation'!$G$425:$G$8425),D1233))</f>
        <v/>
      </c>
      <c r="F1233" t="str">
        <f t="shared" si="153"/>
        <v/>
      </c>
      <c r="G1233">
        <f>Weighting!$H$9</f>
        <v>0</v>
      </c>
      <c r="H1233">
        <f t="array" ref="H1233">FREQUENCY(IF('Data Transformation'!$B$4:$B$8425=B1227,'Data Transformation'!$G$4:$G$8425),'Bin Analysis'!$B1233)</f>
        <v>1</v>
      </c>
      <c r="I1233">
        <f t="shared" si="154"/>
        <v>0</v>
      </c>
      <c r="J1233">
        <f t="shared" si="155"/>
        <v>0</v>
      </c>
      <c r="K1233">
        <f>J1233*Weighting!$W$9</f>
        <v>0</v>
      </c>
      <c r="M1233" s="14"/>
    </row>
    <row r="1234" spans="1:13" x14ac:dyDescent="0.25">
      <c r="A1234" s="32">
        <f>IF(Weighting!$P$10&gt;0,B1234,"")</f>
        <v>0.84499999999999997</v>
      </c>
      <c r="B1234">
        <f>Weighting!$C$10</f>
        <v>0.84499999999999997</v>
      </c>
      <c r="C1234">
        <f>Weighting!$F$10</f>
        <v>0</v>
      </c>
      <c r="D1234" t="b">
        <f>IF(C1234=1,'Data Transformation'!$G$3+0.5*'Data Transformation'!$W$25,IF(C1235=1,D1235-'Data Transformation'!$W$25,FALSE))</f>
        <v>0</v>
      </c>
      <c r="E1234" t="str">
        <f t="array" ref="E1234">IF(ISLOGICAL(D1234),"",FREQUENCY(IF('Data Transformation'!$B$425:$B$8425='Bin Analysis'!$B1227,'Data Transformation'!$G$425:$G$8425),D1234))</f>
        <v/>
      </c>
      <c r="F1234" t="str">
        <f t="shared" si="153"/>
        <v/>
      </c>
      <c r="G1234">
        <f>Weighting!$H$10</f>
        <v>0</v>
      </c>
      <c r="H1234">
        <f t="array" ref="H1234">FREQUENCY(IF('Data Transformation'!$B$4:$B$8425=B1227,'Data Transformation'!$G$4:$G$8425),'Bin Analysis'!$B1234)</f>
        <v>2</v>
      </c>
      <c r="I1234">
        <f t="shared" si="154"/>
        <v>1</v>
      </c>
      <c r="J1234">
        <f t="shared" si="155"/>
        <v>1</v>
      </c>
      <c r="K1234">
        <f>J1234*Weighting!$W$10</f>
        <v>3</v>
      </c>
      <c r="M1234" s="14"/>
    </row>
    <row r="1235" spans="1:13" x14ac:dyDescent="0.25">
      <c r="A1235" s="32">
        <f>IF(Weighting!$P$11&gt;0,B1235,"")</f>
        <v>0.97599999999999998</v>
      </c>
      <c r="B1235">
        <f>Weighting!$C$11</f>
        <v>0.97599999999999998</v>
      </c>
      <c r="C1235">
        <f>Weighting!$F$11</f>
        <v>0</v>
      </c>
      <c r="D1235">
        <f>IF(C1235=1,'Data Transformation'!$G$3+0.5*'Data Transformation'!$W$25,IF(C1236=1,D1236-'Data Transformation'!$W$25,FALSE))</f>
        <v>0.86899999999999999</v>
      </c>
      <c r="E1235">
        <f t="array" ref="E1235">IF(ISLOGICAL(D1235),"",FREQUENCY(IF('Data Transformation'!$B$425:$B$8425='Bin Analysis'!$B1227,'Data Transformation'!$G$425:$G$8425),D1235))</f>
        <v>4</v>
      </c>
      <c r="F1235" t="e">
        <f t="shared" si="153"/>
        <v>#VALUE!</v>
      </c>
      <c r="G1235">
        <f>Weighting!$H$11</f>
        <v>0</v>
      </c>
      <c r="H1235">
        <f t="array" ref="H1235">FREQUENCY(IF('Data Transformation'!$B$4:$B$8425=B1227,'Data Transformation'!$G$4:$G$8425),'Bin Analysis'!$B1235)</f>
        <v>15</v>
      </c>
      <c r="I1235">
        <f t="shared" si="154"/>
        <v>13</v>
      </c>
      <c r="J1235">
        <f t="shared" si="155"/>
        <v>1</v>
      </c>
      <c r="K1235">
        <f>J1235*Weighting!$W$11</f>
        <v>2</v>
      </c>
      <c r="M1235" s="14"/>
    </row>
    <row r="1236" spans="1:13" x14ac:dyDescent="0.25">
      <c r="A1236" s="32">
        <f>IF(Weighting!$P$12&gt;0,B1236,"")</f>
        <v>1.107</v>
      </c>
      <c r="B1236">
        <f>Weighting!$C$12</f>
        <v>1.107</v>
      </c>
      <c r="C1236">
        <f>Weighting!$F$12</f>
        <v>1</v>
      </c>
      <c r="D1236">
        <f>IF(C1236=1,'Data Transformation'!$G$3+0.5*'Data Transformation'!$W$25,IF(C1237=1,D1237-'Data Transformation'!$W$25,FALSE))</f>
        <v>1.131</v>
      </c>
      <c r="E1236">
        <f t="array" ref="E1236">IF(ISLOGICAL(D1236),"",FREQUENCY(IF('Data Transformation'!$B$425:$B$8425='Bin Analysis'!$B1227,'Data Transformation'!$G$425:$G$8425),D1236))</f>
        <v>19</v>
      </c>
      <c r="F1236">
        <f t="shared" si="153"/>
        <v>15</v>
      </c>
      <c r="G1236">
        <f>Weighting!$H$12</f>
        <v>0</v>
      </c>
      <c r="H1236">
        <f t="array" ref="H1236">FREQUENCY(IF('Data Transformation'!$B$4:$B$8425=B1227,'Data Transformation'!$G$4:$G$8425),'Bin Analysis'!$B1236)</f>
        <v>20</v>
      </c>
      <c r="I1236">
        <f t="shared" si="154"/>
        <v>5</v>
      </c>
      <c r="J1236">
        <f t="shared" si="155"/>
        <v>1</v>
      </c>
      <c r="K1236">
        <f>J1236*Weighting!$W$12</f>
        <v>1</v>
      </c>
      <c r="M1236" s="14"/>
    </row>
    <row r="1237" spans="1:13" x14ac:dyDescent="0.25">
      <c r="A1237" s="32">
        <f>IF(Weighting!$P$13&gt;0,B1237,"")</f>
        <v>1.238</v>
      </c>
      <c r="B1237">
        <f>Weighting!$C$13</f>
        <v>1.238</v>
      </c>
      <c r="C1237">
        <f>Weighting!$F$13</f>
        <v>0</v>
      </c>
      <c r="D1237" t="b">
        <f>IF(C1237=1,'Data Transformation'!$G$3+0.5*'Data Transformation'!$W$25,IF(C1238=1,D1238-'Data Transformation'!$W$25,FALSE))</f>
        <v>0</v>
      </c>
      <c r="E1237" t="str">
        <f t="array" ref="E1237">IF(ISLOGICAL(D1237),"",FREQUENCY(IF('Data Transformation'!$B$425:$B$8425='Bin Analysis'!$B1227,'Data Transformation'!$G$425:$G$8425),D1237))</f>
        <v/>
      </c>
      <c r="F1237" t="str">
        <f t="shared" si="153"/>
        <v/>
      </c>
      <c r="G1237">
        <f>Weighting!$H$13</f>
        <v>0</v>
      </c>
      <c r="H1237">
        <f t="array" ref="H1237">FREQUENCY(IF('Data Transformation'!$B$4:$B$8425=B1227,'Data Transformation'!$G$4:$G$8425),'Bin Analysis'!$B1237)</f>
        <v>20</v>
      </c>
      <c r="I1237">
        <f t="shared" si="154"/>
        <v>0</v>
      </c>
      <c r="J1237">
        <f t="shared" si="155"/>
        <v>0</v>
      </c>
      <c r="K1237">
        <f>J1237*Weighting!$W$13</f>
        <v>0</v>
      </c>
      <c r="M1237" s="14"/>
    </row>
    <row r="1238" spans="1:13" x14ac:dyDescent="0.25">
      <c r="A1238" s="32">
        <f>IF(Weighting!$P$14&gt;0,B1238,"")</f>
        <v>1.369</v>
      </c>
      <c r="B1238">
        <f>Weighting!$C$14</f>
        <v>1.369</v>
      </c>
      <c r="C1238">
        <f>Weighting!$F$14</f>
        <v>0</v>
      </c>
      <c r="D1238" t="b">
        <f>IF(C1238=1,'Data Transformation'!$G$3+0.5*'Data Transformation'!$W$25,IF(C1239=1,D1239-'Data Transformation'!$W$25,FALSE))</f>
        <v>0</v>
      </c>
      <c r="E1238" t="str">
        <f t="array" ref="E1238">IF(ISLOGICAL(D1238),"",FREQUENCY(IF('Data Transformation'!$B$425:$B$8425='Bin Analysis'!$B1227,'Data Transformation'!$G$425:$G$8425),D1238))</f>
        <v/>
      </c>
      <c r="F1238" t="str">
        <f t="shared" si="153"/>
        <v/>
      </c>
      <c r="G1238">
        <f>Weighting!$H$14</f>
        <v>0</v>
      </c>
      <c r="H1238">
        <f t="array" ref="H1238">FREQUENCY(IF('Data Transformation'!$B$4:$B$8425=B1227,'Data Transformation'!$G$4:$G$8425),'Bin Analysis'!$B1238)</f>
        <v>20</v>
      </c>
      <c r="I1238">
        <f t="shared" si="154"/>
        <v>0</v>
      </c>
      <c r="J1238">
        <f t="shared" si="155"/>
        <v>0</v>
      </c>
      <c r="K1238">
        <f>J1238*Weighting!$W$14</f>
        <v>0</v>
      </c>
      <c r="M1238" s="14"/>
    </row>
    <row r="1239" spans="1:13" x14ac:dyDescent="0.25">
      <c r="A1239" s="32">
        <f>IF(Weighting!$P$15&gt;0,B1239,"")</f>
        <v>1.5000009999999999</v>
      </c>
      <c r="B1239">
        <f>Weighting!$C$15</f>
        <v>1.5000009999999999</v>
      </c>
      <c r="C1239">
        <f>Weighting!$F$15</f>
        <v>0</v>
      </c>
      <c r="D1239" t="b">
        <f>IF(C1239=1,'Data Transformation'!$G$3+0.5*'Data Transformation'!$W$25,IF(C1240=1,D1240-'Data Transformation'!$W$25,FALSE))</f>
        <v>0</v>
      </c>
      <c r="E1239" t="str">
        <f t="array" ref="E1239">IF(ISLOGICAL(D1239),"",FREQUENCY(IF('Data Transformation'!$B$425:$B$8425='Bin Analysis'!$B1227,'Data Transformation'!$G$425:$G$8425),D1239))</f>
        <v/>
      </c>
      <c r="F1239" t="str">
        <f t="shared" si="153"/>
        <v/>
      </c>
      <c r="G1239">
        <f>Weighting!$H$15</f>
        <v>0</v>
      </c>
      <c r="H1239">
        <f t="array" ref="H1239">FREQUENCY(IF('Data Transformation'!$B$4:$B$8425=B1227,'Data Transformation'!$G$4:$G$8425),'Bin Analysis'!$B1239)</f>
        <v>20</v>
      </c>
      <c r="I1239">
        <f t="shared" si="154"/>
        <v>0</v>
      </c>
      <c r="J1239">
        <f t="shared" si="155"/>
        <v>0</v>
      </c>
      <c r="K1239">
        <f>J1239*Weighting!$W$15</f>
        <v>0</v>
      </c>
      <c r="M1239" s="14"/>
    </row>
    <row r="1240" spans="1:13" x14ac:dyDescent="0.25">
      <c r="A1240" s="32" t="str">
        <f>IF(Weighting!$P$16&gt;0,B1240,"")</f>
        <v/>
      </c>
      <c r="B1240">
        <f>Weighting!$C$16</f>
        <v>1.631</v>
      </c>
      <c r="C1240">
        <f>Weighting!$F$16</f>
        <v>0</v>
      </c>
      <c r="D1240" t="b">
        <f>IF(C1240=1,'Data Transformation'!$G$3+0.5*'Data Transformation'!$W$25,IF(C1241=1,D1241-'Data Transformation'!$W$25,FALSE))</f>
        <v>0</v>
      </c>
      <c r="E1240" t="str">
        <f t="array" ref="E1240">IF(ISLOGICAL(D1240),"",FREQUENCY(IF('Data Transformation'!$B$425:$B$8425='Bin Analysis'!$B1227,'Data Transformation'!$G$425:$G$8425),D1240))</f>
        <v/>
      </c>
      <c r="F1240" t="str">
        <f t="shared" si="153"/>
        <v/>
      </c>
      <c r="G1240">
        <f>Weighting!$H$16</f>
        <v>0</v>
      </c>
      <c r="H1240">
        <f t="array" ref="H1240">FREQUENCY(IF('Data Transformation'!$B$4:$B$8425=B1227,'Data Transformation'!$G$4:$G$8425),'Bin Analysis'!$B1240)</f>
        <v>20</v>
      </c>
      <c r="I1240">
        <f t="shared" si="154"/>
        <v>0</v>
      </c>
      <c r="J1240">
        <f t="shared" si="155"/>
        <v>0</v>
      </c>
      <c r="K1240">
        <f>J1240*Weighting!$W$16</f>
        <v>0</v>
      </c>
      <c r="M1240" s="14"/>
    </row>
    <row r="1241" spans="1:13" x14ac:dyDescent="0.25">
      <c r="A1241" s="32" t="str">
        <f>IF(Weighting!$P$17&gt;0,B1241,"")</f>
        <v/>
      </c>
      <c r="B1241">
        <f>Weighting!$C$17</f>
        <v>1.762</v>
      </c>
      <c r="C1241">
        <f>Weighting!$F$17</f>
        <v>0</v>
      </c>
      <c r="D1241" t="b">
        <f>IF(C1241=1,'Data Transformation'!$G$3+0.5*'Data Transformation'!$W$25,IF(C1242=1,D1242-'Data Transformation'!$W$25,FALSE))</f>
        <v>0</v>
      </c>
      <c r="E1241" t="str">
        <f t="array" ref="E1241">IF(ISLOGICAL(D1241),"",FREQUENCY(IF('Data Transformation'!$B$425:$B$8425='Bin Analysis'!$B1227,'Data Transformation'!$G$425:$G$8425),D1241))</f>
        <v/>
      </c>
      <c r="F1241" t="str">
        <f t="shared" si="153"/>
        <v/>
      </c>
      <c r="G1241">
        <f>Weighting!$H$17</f>
        <v>0</v>
      </c>
      <c r="H1241">
        <f t="array" ref="H1241">FREQUENCY(IF('Data Transformation'!$B$4:$B$8425=B1227,'Data Transformation'!$G$4:$G$8425),'Bin Analysis'!$B1241)</f>
        <v>20</v>
      </c>
      <c r="I1241">
        <f t="shared" si="154"/>
        <v>0</v>
      </c>
      <c r="J1241">
        <f t="shared" si="155"/>
        <v>0</v>
      </c>
      <c r="K1241">
        <f>J1241*Weighting!$W$17</f>
        <v>0</v>
      </c>
      <c r="M1241" s="14"/>
    </row>
    <row r="1242" spans="1:13" x14ac:dyDescent="0.25">
      <c r="A1242" s="32" t="str">
        <f>IF(Weighting!$P$18&gt;0,B1242,"")</f>
        <v/>
      </c>
      <c r="B1242">
        <f>Weighting!$C$18</f>
        <v>1.893</v>
      </c>
      <c r="C1242">
        <f>Weighting!$F$18</f>
        <v>0</v>
      </c>
      <c r="D1242" t="b">
        <f>IF(C1242=1,'Data Transformation'!$G$3+0.5*'Data Transformation'!$W$25,IF(C1243=1,D1243-'Data Transformation'!$W$25,FALSE))</f>
        <v>0</v>
      </c>
      <c r="E1242" t="str">
        <f t="array" ref="E1242">IF(ISLOGICAL(D1242),"",FREQUENCY(IF('Data Transformation'!$B$425:$B$8425='Bin Analysis'!$B1227,'Data Transformation'!$G$425:$G$8425),D1242))</f>
        <v/>
      </c>
      <c r="F1242" t="str">
        <f t="shared" si="153"/>
        <v/>
      </c>
      <c r="G1242">
        <f>Weighting!$H$18</f>
        <v>0</v>
      </c>
      <c r="H1242">
        <f t="array" ref="H1242">FREQUENCY(IF('Data Transformation'!$B$4:$B$8425=B1227,'Data Transformation'!$G$4:$G$8425),'Bin Analysis'!$B1242)</f>
        <v>20</v>
      </c>
      <c r="I1242">
        <f t="shared" si="154"/>
        <v>0</v>
      </c>
      <c r="J1242">
        <f t="shared" si="155"/>
        <v>0</v>
      </c>
      <c r="K1242">
        <f>J1242*Weighting!$W$18</f>
        <v>0</v>
      </c>
      <c r="M1242" s="14"/>
    </row>
    <row r="1243" spans="1:13" x14ac:dyDescent="0.25">
      <c r="A1243" s="32" t="str">
        <f>IF(Weighting!$P$19&gt;0,B1243,"")</f>
        <v/>
      </c>
      <c r="B1243">
        <f>Weighting!$C$19</f>
        <v>2.024</v>
      </c>
      <c r="C1243">
        <f>Weighting!$F$19</f>
        <v>0</v>
      </c>
      <c r="D1243" t="b">
        <f>IF(C1243=1,'Data Transformation'!$G$3+0.5*'Data Transformation'!$W$25,IF(C1244=1,D1244-'Data Transformation'!$W$25,FALSE))</f>
        <v>0</v>
      </c>
      <c r="E1243" t="str">
        <f t="array" ref="E1243">IF(ISLOGICAL(D1243),"",FREQUENCY(IF('Data Transformation'!$B$425:$B$8425='Bin Analysis'!$B1227,'Data Transformation'!$G$425:$G$8425),D1243))</f>
        <v/>
      </c>
      <c r="F1243" t="str">
        <f t="shared" si="153"/>
        <v/>
      </c>
      <c r="G1243">
        <f>Weighting!$H$19</f>
        <v>0</v>
      </c>
      <c r="H1243">
        <f t="array" ref="H1243">FREQUENCY(IF('Data Transformation'!$B$4:$B$8425=B1227,'Data Transformation'!$G$4:$G$8425),'Bin Analysis'!$B1243)</f>
        <v>20</v>
      </c>
      <c r="I1243">
        <f t="shared" si="154"/>
        <v>0</v>
      </c>
      <c r="J1243">
        <f t="shared" si="155"/>
        <v>0</v>
      </c>
      <c r="K1243">
        <f>J1243*Weighting!$W$19</f>
        <v>0</v>
      </c>
      <c r="M1243" s="14"/>
    </row>
    <row r="1244" spans="1:13" x14ac:dyDescent="0.25">
      <c r="A1244" s="32" t="str">
        <f>IF(Weighting!$P$20&gt;0,B1244,"")</f>
        <v/>
      </c>
      <c r="B1244">
        <f>Weighting!$C$20</f>
        <v>2.1550000000000002</v>
      </c>
      <c r="C1244">
        <f>Weighting!$F$20</f>
        <v>0</v>
      </c>
      <c r="D1244" t="b">
        <f>IF(C1244=1,'Data Transformation'!$G$3+0.5*'Data Transformation'!$W$25,IF(C1245=1,D1245-'Data Transformation'!$W$25,FALSE))</f>
        <v>0</v>
      </c>
      <c r="E1244" t="str">
        <f t="array" ref="E1244">IF(ISLOGICAL(D1244),"",FREQUENCY(IF('Data Transformation'!$B$425:$B$8425='Bin Analysis'!$B1227,'Data Transformation'!$G$425:$G$8425),D1244))</f>
        <v/>
      </c>
      <c r="F1244" t="str">
        <f t="shared" si="153"/>
        <v/>
      </c>
      <c r="G1244">
        <f>Weighting!$H$20</f>
        <v>0</v>
      </c>
      <c r="H1244">
        <f t="array" ref="H1244">FREQUENCY(IF('Data Transformation'!$B$4:$B$8425=B1227,'Data Transformation'!$G$4:$G$8425),'Bin Analysis'!$B1244)</f>
        <v>20</v>
      </c>
      <c r="I1244">
        <f t="shared" si="154"/>
        <v>0</v>
      </c>
      <c r="J1244">
        <f t="shared" si="155"/>
        <v>0</v>
      </c>
      <c r="K1244">
        <f>J1244*Weighting!$W$20</f>
        <v>0</v>
      </c>
      <c r="M1244" s="14"/>
    </row>
    <row r="1245" spans="1:13" x14ac:dyDescent="0.25">
      <c r="A1245" s="32" t="str">
        <f>IF(Weighting!$P$21&gt;0,B1245,"")</f>
        <v/>
      </c>
      <c r="B1245">
        <f>Weighting!$C$21</f>
        <v>2.2860000000000005</v>
      </c>
      <c r="C1245">
        <f>Weighting!$F$21</f>
        <v>0</v>
      </c>
      <c r="D1245" t="b">
        <f>IF(C1245=1,'Data Transformation'!$G$3+0.5*'Data Transformation'!$W$25,IF(C1246=1,D1246-'Data Transformation'!$W$25,FALSE))</f>
        <v>0</v>
      </c>
      <c r="E1245" t="str">
        <f t="array" ref="E1245">IF(ISLOGICAL(D1245),"",FREQUENCY(IF('Data Transformation'!$B$425:$B$8425='Bin Analysis'!$B1227,'Data Transformation'!$G$425:$G$8425),D1245))</f>
        <v/>
      </c>
      <c r="F1245" t="str">
        <f t="shared" si="153"/>
        <v/>
      </c>
      <c r="G1245">
        <f>Weighting!$H$21</f>
        <v>0</v>
      </c>
      <c r="H1245">
        <f t="array" ref="H1245">FREQUENCY(IF('Data Transformation'!$B$4:$B$8425=B1227,'Data Transformation'!$G$4:$G$8425),'Bin Analysis'!$B1245)</f>
        <v>20</v>
      </c>
      <c r="I1245">
        <f t="shared" si="154"/>
        <v>0</v>
      </c>
      <c r="J1245">
        <f t="shared" si="155"/>
        <v>0</v>
      </c>
      <c r="K1245">
        <f>J1245*Weighting!$W$21</f>
        <v>0</v>
      </c>
      <c r="M1245" s="14"/>
    </row>
    <row r="1246" spans="1:13" x14ac:dyDescent="0.25">
      <c r="A1246" s="32" t="str">
        <f>IF(Weighting!$P$22&gt;0,B1246,"")</f>
        <v/>
      </c>
      <c r="B1246">
        <f>Weighting!$C$22</f>
        <v>2.4170000000000007</v>
      </c>
      <c r="C1246">
        <f>Weighting!$F$22</f>
        <v>0</v>
      </c>
      <c r="D1246" t="b">
        <f>IF(C1246=1,'Data Transformation'!$G$3+0.5*'Data Transformation'!$W$25,IF(C1247=1,D1247-'Data Transformation'!$W$25,FALSE))</f>
        <v>0</v>
      </c>
      <c r="E1246" t="str">
        <f t="array" ref="E1246">IF(ISLOGICAL(D1246),"",FREQUENCY(IF('Data Transformation'!$B$425:$B$8425='Bin Analysis'!$B1227,'Data Transformation'!$G$425:$G$8425),D1246))</f>
        <v/>
      </c>
      <c r="F1246" t="str">
        <f t="shared" si="153"/>
        <v/>
      </c>
      <c r="G1246">
        <f>Weighting!$H$22</f>
        <v>0</v>
      </c>
      <c r="H1246">
        <f t="array" ref="H1246">FREQUENCY(IF('Data Transformation'!$B$4:$B$8425=B1227,'Data Transformation'!$G$4:$G$8425),'Bin Analysis'!$B1246)</f>
        <v>20</v>
      </c>
      <c r="I1246">
        <f t="shared" si="154"/>
        <v>0</v>
      </c>
      <c r="J1246">
        <f t="shared" si="155"/>
        <v>0</v>
      </c>
      <c r="K1246">
        <f>J1246*Weighting!$W$22</f>
        <v>0</v>
      </c>
      <c r="M1246" s="14"/>
    </row>
    <row r="1247" spans="1:13" x14ac:dyDescent="0.25">
      <c r="A1247" s="32" t="str">
        <f>IF(Weighting!$P$23&gt;0,B1247,"")</f>
        <v/>
      </c>
      <c r="B1247">
        <f>Weighting!$C$23</f>
        <v>2.5480000000000009</v>
      </c>
      <c r="C1247">
        <f>Weighting!$F$23</f>
        <v>0</v>
      </c>
      <c r="D1247" t="b">
        <f>IF(C1247=1,'Data Transformation'!$G$3+0.5*'Data Transformation'!$W$25,IF(C1248=1,D1248-'Data Transformation'!$W$25,FALSE))</f>
        <v>0</v>
      </c>
      <c r="E1247" t="str">
        <f t="array" ref="E1247">IF(ISLOGICAL(D1247),"",FREQUENCY(IF('Data Transformation'!$B$425:$B$8425='Bin Analysis'!$B1227,'Data Transformation'!$G$425:$G$8425),D1247))</f>
        <v/>
      </c>
      <c r="F1247" t="str">
        <f t="shared" si="153"/>
        <v/>
      </c>
      <c r="G1247">
        <f>Weighting!$H$23</f>
        <v>0</v>
      </c>
      <c r="H1247">
        <f t="array" ref="H1247">FREQUENCY(IF('Data Transformation'!$B$4:$B$8425=B1227,'Data Transformation'!$G$4:$G$8425),'Bin Analysis'!$B1247)</f>
        <v>20</v>
      </c>
      <c r="I1247">
        <f t="shared" si="154"/>
        <v>0</v>
      </c>
      <c r="J1247">
        <f t="shared" si="155"/>
        <v>0</v>
      </c>
      <c r="K1247">
        <f>J1247*Weighting!$W$23</f>
        <v>0</v>
      </c>
      <c r="M1247" s="14"/>
    </row>
    <row r="1248" spans="1:13" x14ac:dyDescent="0.25">
      <c r="A1248" s="32" t="str">
        <f>IF(Weighting!$P$24&gt;0,B1248,"")</f>
        <v/>
      </c>
      <c r="B1248">
        <f>Weighting!$C$24</f>
        <v>2.6790000000000012</v>
      </c>
      <c r="C1248">
        <f>Weighting!$F$24</f>
        <v>0</v>
      </c>
      <c r="D1248" t="b">
        <f>IF(C1248=1,'Data Transformation'!$G$3+0.5*'Data Transformation'!$W$25,IF(C1249=1,D1249-'Data Transformation'!$W$25,FALSE))</f>
        <v>0</v>
      </c>
      <c r="E1248" t="str">
        <f t="array" ref="E1248">IF(ISLOGICAL(D1248),"",FREQUENCY(IF('Data Transformation'!$B$425:$B$8425='Bin Analysis'!$B1227,'Data Transformation'!$G$425:$G$8425),D1248))</f>
        <v/>
      </c>
      <c r="F1248" t="str">
        <f t="shared" si="153"/>
        <v/>
      </c>
      <c r="G1248">
        <f>Weighting!$H$24</f>
        <v>0</v>
      </c>
      <c r="H1248">
        <f t="array" ref="H1248">FREQUENCY(IF('Data Transformation'!$B$4:$B$8425=B1227,'Data Transformation'!$G$4:$G$8425),'Bin Analysis'!$B1248)</f>
        <v>20</v>
      </c>
      <c r="I1248">
        <f t="shared" si="154"/>
        <v>0</v>
      </c>
      <c r="J1248">
        <f t="shared" si="155"/>
        <v>0</v>
      </c>
      <c r="K1248">
        <f>J1248*Weighting!$W$24</f>
        <v>0</v>
      </c>
      <c r="M1248" s="14"/>
    </row>
    <row r="1249" spans="1:25" x14ac:dyDescent="0.25">
      <c r="A1249" s="32" t="str">
        <f>IF(Weighting!$P$25&gt;0,B1249,"")</f>
        <v/>
      </c>
      <c r="B1249">
        <f>Weighting!$C$25</f>
        <v>2.8100000000000014</v>
      </c>
      <c r="C1249">
        <f>Weighting!$F$25</f>
        <v>0</v>
      </c>
      <c r="D1249" t="b">
        <f>IF(C1249=1,'Data Transformation'!$G$3+0.5*'Data Transformation'!$W$25,IF(C1250=1,D1250-'Data Transformation'!$W$25,FALSE))</f>
        <v>0</v>
      </c>
      <c r="E1249" t="str">
        <f t="array" ref="E1249">IF(ISLOGICAL(D1249),"",FREQUENCY(IF('Data Transformation'!$B$425:$B$8425='Bin Analysis'!$B1227,'Data Transformation'!$G$425:$G$8425),D1249))</f>
        <v/>
      </c>
      <c r="F1249" t="str">
        <f t="shared" si="153"/>
        <v/>
      </c>
      <c r="G1249">
        <f>Weighting!$H$25</f>
        <v>0</v>
      </c>
      <c r="H1249">
        <f t="array" ref="H1249">FREQUENCY(IF('Data Transformation'!$B$4:$B$8425=B1227,'Data Transformation'!$G$4:$G$8425),'Bin Analysis'!$B1249)</f>
        <v>20</v>
      </c>
      <c r="I1249">
        <f t="shared" si="154"/>
        <v>0</v>
      </c>
      <c r="J1249">
        <f t="shared" si="155"/>
        <v>0</v>
      </c>
      <c r="K1249">
        <f>J1249*Weighting!$W$25</f>
        <v>0</v>
      </c>
      <c r="M1249" s="14"/>
    </row>
    <row r="1250" spans="1:25" x14ac:dyDescent="0.25">
      <c r="O1250"/>
      <c r="P1250"/>
      <c r="Q1250"/>
      <c r="R1250"/>
    </row>
    <row r="1251" spans="1:25" ht="23.25" x14ac:dyDescent="0.35">
      <c r="A1251" s="21" t="s">
        <v>0</v>
      </c>
      <c r="B1251" s="21">
        <f>IFERROR(VLOOKUP(C1251,'Data Transformation'!$L$6:$M$426,2,FALSE),"")</f>
        <v>52</v>
      </c>
      <c r="C1251" s="21">
        <f>C1227+1</f>
        <v>52</v>
      </c>
      <c r="D1251" s="21"/>
      <c r="E1251" s="21"/>
      <c r="F1251" s="21"/>
      <c r="G1251" s="21"/>
      <c r="H1251" s="22"/>
      <c r="I1251" s="22"/>
      <c r="J1251" s="22"/>
      <c r="K1251" s="21"/>
      <c r="L1251" s="21">
        <f>B1251</f>
        <v>52</v>
      </c>
      <c r="M1251" s="23">
        <f>INDEX('Data Transformation'!$O$4:$O$424,MATCH($B1251,'Data Transformation'!$M$4:$M$424,0),MATCH($M$2,'Data Transformation'!$O$3,0))</f>
        <v>20</v>
      </c>
      <c r="N1251" s="27">
        <f>IF('Input and Summary Results'!$J$16="minimum",'Bin Analysis'!X1252/(M1251-1),'Bin Analysis'!Y1251/('Bin Analysis'!M1251-1))</f>
        <v>5.2631578947368418E-2</v>
      </c>
      <c r="O1251" s="27">
        <f>IF(M1251=FALSE,NA(),(VLOOKUP(1,C1254:K1273,4,FALSE))/(M1251-1))</f>
        <v>0.63157894736842102</v>
      </c>
      <c r="P1251" s="27">
        <f>IF(M1251=FALSE,NA(),SUM(J1254:J1273)/Weighting!$S$5)</f>
        <v>0.6</v>
      </c>
      <c r="Q1251" s="27">
        <f>IF(M1251=FALSE,NA(),SUM(K1254:K1273)/Weighting!$S$6)</f>
        <v>0.47826086956521741</v>
      </c>
      <c r="R1251" s="27">
        <f>IF(M1251=FALSE,NA(),(VLOOKUP(1,G1254:K1273,3,FALSE))/(M1251-1))</f>
        <v>5.2631578947368418E-2</v>
      </c>
      <c r="S1251" s="22" t="str">
        <f>IF(M1251=FALSE,NA(),IF(SUM(J1254:J1273)=2,"yes","no"))</f>
        <v>no</v>
      </c>
      <c r="X1251" s="2" cm="2">
        <f t="array" ref="X1251:X1252">FREQUENCY(IF('Data Transformation'!$B$425:$B$6424='Bin Analysis'!L1251,'Data Transformation'!$G$425:$G$6424),'Data Transformation'!$U$11)</f>
        <v>18</v>
      </c>
      <c r="Y1251" s="2" cm="2">
        <f t="array" ref="Y1251:Y1252">FREQUENCY(IF('Data Transformation'!$B$425:$B$6424='Bin Analysis'!L1251,'Data Transformation'!$G$425:$G$6424),'Data Transformation'!$U$12)</f>
        <v>6</v>
      </c>
    </row>
    <row r="1252" spans="1:25" x14ac:dyDescent="0.25">
      <c r="A1252" s="14" t="s">
        <v>66</v>
      </c>
      <c r="B1252" t="s">
        <v>47</v>
      </c>
      <c r="C1252" t="s">
        <v>5</v>
      </c>
      <c r="D1252" t="s">
        <v>99</v>
      </c>
      <c r="E1252" t="s">
        <v>100</v>
      </c>
      <c r="F1252" t="s">
        <v>101</v>
      </c>
      <c r="G1252" t="s">
        <v>69</v>
      </c>
      <c r="H1252" t="s">
        <v>31</v>
      </c>
      <c r="I1252" t="s">
        <v>32</v>
      </c>
      <c r="J1252" t="s">
        <v>46</v>
      </c>
      <c r="K1252" s="14" t="s">
        <v>45</v>
      </c>
      <c r="M1252" s="14"/>
      <c r="X1252" s="2">
        <v>1</v>
      </c>
      <c r="Y1252" s="2">
        <v>13</v>
      </c>
    </row>
    <row r="1253" spans="1:25" x14ac:dyDescent="0.25">
      <c r="A1253" s="32"/>
      <c r="D1253" t="b">
        <f>IF(C1253=1,'Data Transformation'!$G$3+0.5*'Data Transformation'!$W$25,IF(C1254=1,D1254-'Data Transformation'!$W$25,FALSE))</f>
        <v>0</v>
      </c>
      <c r="E1253" t="str">
        <f t="array" ref="E1253">IF(ISLOGICAL(D1253),"",FREQUENCY(IF('Data Transformation'!$B$425:$B$8425='Bin Analysis'!$B1251,'Data Transformation'!$G$425:$G$8425),D1253))</f>
        <v/>
      </c>
      <c r="F1253" t="str">
        <f>IF(ISLOGICAL(D1253),"",E1253-E1252)</f>
        <v/>
      </c>
      <c r="M1253" s="14"/>
    </row>
    <row r="1254" spans="1:25" x14ac:dyDescent="0.25">
      <c r="A1254" s="32">
        <f>IF(Weighting!$P$6&gt;0,B1254,"")</f>
        <v>0.32100000000000001</v>
      </c>
      <c r="B1254">
        <f>Weighting!$C$6</f>
        <v>0.32100000000000001</v>
      </c>
      <c r="C1254">
        <f>Weighting!$F$6</f>
        <v>0</v>
      </c>
      <c r="D1254" t="b">
        <f>IF(C1254=1,'Data Transformation'!$G$3+0.5*'Data Transformation'!$W$25,IF(C1255=1,D1255-'Data Transformation'!$W$25,FALSE))</f>
        <v>0</v>
      </c>
      <c r="E1254" t="str">
        <f t="array" ref="E1254">IF(ISLOGICAL(D1254),"",FREQUENCY(IF('Data Transformation'!$B$425:$B$8425='Bin Analysis'!$B1251,'Data Transformation'!$G$425:$G$8425),D1254))</f>
        <v/>
      </c>
      <c r="F1254" t="str">
        <f>IF(ISLOGICAL(D1254),"",E1254-E1253)</f>
        <v/>
      </c>
      <c r="G1254">
        <f>Weighting!$H$6</f>
        <v>1</v>
      </c>
      <c r="H1254">
        <f t="array" ref="H1254">FREQUENCY(IF('Data Transformation'!$B$4:$B$8425=B1251,'Data Transformation'!$G$4:$G$8425),'Bin Analysis'!$B1254)</f>
        <v>1</v>
      </c>
      <c r="I1254">
        <f>H1254-H1253</f>
        <v>1</v>
      </c>
      <c r="J1254">
        <f>IF(I1254=0,0,1)</f>
        <v>1</v>
      </c>
      <c r="K1254">
        <f>J1254*Weighting!$W$6</f>
        <v>1</v>
      </c>
      <c r="M1254" s="14"/>
    </row>
    <row r="1255" spans="1:25" x14ac:dyDescent="0.25">
      <c r="A1255" s="32">
        <f>IF(Weighting!$P$7&gt;0,B1255,"")</f>
        <v>0.45200000000000001</v>
      </c>
      <c r="B1255">
        <f>Weighting!$C$7</f>
        <v>0.45200000000000001</v>
      </c>
      <c r="C1255">
        <f>Weighting!$F$7</f>
        <v>0</v>
      </c>
      <c r="D1255" t="b">
        <f>IF(C1255=1,'Data Transformation'!$G$3+0.5*'Data Transformation'!$W$25,IF(C1256=1,D1256-'Data Transformation'!$W$25,FALSE))</f>
        <v>0</v>
      </c>
      <c r="E1255" t="str">
        <f t="array" ref="E1255">IF(ISLOGICAL(D1255),"",FREQUENCY(IF('Data Transformation'!$B$425:$B$8425='Bin Analysis'!$B1251,'Data Transformation'!$G$425:$G$8425),D1255))</f>
        <v/>
      </c>
      <c r="F1255" t="str">
        <f t="shared" ref="F1255:F1273" si="156">IF(ISLOGICAL(D1255),"",E1255-E1254)</f>
        <v/>
      </c>
      <c r="G1255">
        <f>Weighting!$H$7</f>
        <v>0</v>
      </c>
      <c r="H1255">
        <f t="array" ref="H1255">FREQUENCY(IF('Data Transformation'!$B$4:$B$8425=B1251,'Data Transformation'!$G$4:$G$8425),'Bin Analysis'!$B1255)</f>
        <v>3</v>
      </c>
      <c r="I1255">
        <f t="shared" ref="I1255:I1273" si="157">H1255-H1254</f>
        <v>2</v>
      </c>
      <c r="J1255">
        <f>IF(I1255=0,0,1)</f>
        <v>1</v>
      </c>
      <c r="K1255">
        <f>J1255*Weighting!$W$7</f>
        <v>2</v>
      </c>
      <c r="M1255" s="14"/>
    </row>
    <row r="1256" spans="1:25" x14ac:dyDescent="0.25">
      <c r="A1256" s="32">
        <f>IF(Weighting!$P$8&gt;0,B1256,"")</f>
        <v>0.58299999999999996</v>
      </c>
      <c r="B1256">
        <f>Weighting!$C$8</f>
        <v>0.58299999999999996</v>
      </c>
      <c r="C1256">
        <f>Weighting!$F$8</f>
        <v>0</v>
      </c>
      <c r="D1256" t="b">
        <f>IF(C1256=1,'Data Transformation'!$G$3+0.5*'Data Transformation'!$W$25,IF(C1257=1,D1257-'Data Transformation'!$W$25,FALSE))</f>
        <v>0</v>
      </c>
      <c r="E1256" t="str">
        <f t="array" ref="E1256">IF(ISLOGICAL(D1256),"",FREQUENCY(IF('Data Transformation'!$B$425:$B$8425='Bin Analysis'!$B1251,'Data Transformation'!$G$425:$G$8425),D1256))</f>
        <v/>
      </c>
      <c r="F1256" t="str">
        <f t="shared" si="156"/>
        <v/>
      </c>
      <c r="G1256">
        <f>Weighting!$H$8</f>
        <v>0</v>
      </c>
      <c r="H1256">
        <f t="array" ref="H1256">FREQUENCY(IF('Data Transformation'!$B$4:$B$8425=B1251,'Data Transformation'!$G$4:$G$8425),'Bin Analysis'!$B1256)</f>
        <v>3</v>
      </c>
      <c r="I1256">
        <f t="shared" si="157"/>
        <v>0</v>
      </c>
      <c r="J1256">
        <f t="shared" ref="J1256:J1273" si="158">IF(I1256=0,0,1)</f>
        <v>0</v>
      </c>
      <c r="K1256">
        <f>J1256*Weighting!$W$8</f>
        <v>0</v>
      </c>
      <c r="M1256" s="14"/>
    </row>
    <row r="1257" spans="1:25" x14ac:dyDescent="0.25">
      <c r="A1257" s="32">
        <f>IF(Weighting!$P$9&gt;0,B1257,"")</f>
        <v>0.71399999999999997</v>
      </c>
      <c r="B1257" s="50">
        <f>Weighting!$C$9</f>
        <v>0.71399999999999997</v>
      </c>
      <c r="C1257">
        <f>Weighting!$F$9</f>
        <v>0</v>
      </c>
      <c r="D1257" t="b">
        <f>IF(C1257=1,'Data Transformation'!$G$3+0.5*'Data Transformation'!$W$25,IF(C1258=1,D1258-'Data Transformation'!$W$25,FALSE))</f>
        <v>0</v>
      </c>
      <c r="E1257" t="str">
        <f t="array" ref="E1257">IF(ISLOGICAL(D1257),"",FREQUENCY(IF('Data Transformation'!$B$425:$B$8425='Bin Analysis'!$B1251,'Data Transformation'!$G$425:$G$8425),D1257))</f>
        <v/>
      </c>
      <c r="F1257" t="str">
        <f t="shared" si="156"/>
        <v/>
      </c>
      <c r="G1257">
        <f>Weighting!$H$9</f>
        <v>0</v>
      </c>
      <c r="H1257">
        <f t="array" ref="H1257">FREQUENCY(IF('Data Transformation'!$B$4:$B$8425=B1251,'Data Transformation'!$G$4:$G$8425),'Bin Analysis'!$B1257)</f>
        <v>3</v>
      </c>
      <c r="I1257">
        <f t="shared" si="157"/>
        <v>0</v>
      </c>
      <c r="J1257">
        <f t="shared" si="158"/>
        <v>0</v>
      </c>
      <c r="K1257">
        <f>J1257*Weighting!$W$9</f>
        <v>0</v>
      </c>
      <c r="M1257" s="14"/>
    </row>
    <row r="1258" spans="1:25" x14ac:dyDescent="0.25">
      <c r="A1258" s="32">
        <f>IF(Weighting!$P$10&gt;0,B1258,"")</f>
        <v>0.84499999999999997</v>
      </c>
      <c r="B1258">
        <f>Weighting!$C$10</f>
        <v>0.84499999999999997</v>
      </c>
      <c r="C1258">
        <f>Weighting!$F$10</f>
        <v>0</v>
      </c>
      <c r="D1258" t="b">
        <f>IF(C1258=1,'Data Transformation'!$G$3+0.5*'Data Transformation'!$W$25,IF(C1259=1,D1259-'Data Transformation'!$W$25,FALSE))</f>
        <v>0</v>
      </c>
      <c r="E1258" t="str">
        <f t="array" ref="E1258">IF(ISLOGICAL(D1258),"",FREQUENCY(IF('Data Transformation'!$B$425:$B$8425='Bin Analysis'!$B1251,'Data Transformation'!$G$425:$G$8425),D1258))</f>
        <v/>
      </c>
      <c r="F1258" t="str">
        <f t="shared" si="156"/>
        <v/>
      </c>
      <c r="G1258">
        <f>Weighting!$H$10</f>
        <v>0</v>
      </c>
      <c r="H1258">
        <f t="array" ref="H1258">FREQUENCY(IF('Data Transformation'!$B$4:$B$8425=B1251,'Data Transformation'!$G$4:$G$8425),'Bin Analysis'!$B1258)</f>
        <v>5</v>
      </c>
      <c r="I1258">
        <f t="shared" si="157"/>
        <v>2</v>
      </c>
      <c r="J1258">
        <f t="shared" si="158"/>
        <v>1</v>
      </c>
      <c r="K1258">
        <f>J1258*Weighting!$W$10</f>
        <v>3</v>
      </c>
      <c r="M1258" s="14"/>
    </row>
    <row r="1259" spans="1:25" x14ac:dyDescent="0.25">
      <c r="A1259" s="32">
        <f>IF(Weighting!$P$11&gt;0,B1259,"")</f>
        <v>0.97599999999999998</v>
      </c>
      <c r="B1259">
        <f>Weighting!$C$11</f>
        <v>0.97599999999999998</v>
      </c>
      <c r="C1259">
        <f>Weighting!$F$11</f>
        <v>0</v>
      </c>
      <c r="D1259">
        <f>IF(C1259=1,'Data Transformation'!$G$3+0.5*'Data Transformation'!$W$25,IF(C1260=1,D1260-'Data Transformation'!$W$25,FALSE))</f>
        <v>0.86899999999999999</v>
      </c>
      <c r="E1259">
        <f t="array" ref="E1259">IF(ISLOGICAL(D1259),"",FREQUENCY(IF('Data Transformation'!$B$425:$B$8425='Bin Analysis'!$B1251,'Data Transformation'!$G$425:$G$8425),D1259))</f>
        <v>6</v>
      </c>
      <c r="F1259" t="e">
        <f t="shared" si="156"/>
        <v>#VALUE!</v>
      </c>
      <c r="G1259">
        <f>Weighting!$H$11</f>
        <v>0</v>
      </c>
      <c r="H1259">
        <f t="array" ref="H1259">FREQUENCY(IF('Data Transformation'!$B$4:$B$8425=B1251,'Data Transformation'!$G$4:$G$8425),'Bin Analysis'!$B1259)</f>
        <v>15</v>
      </c>
      <c r="I1259">
        <f t="shared" si="157"/>
        <v>10</v>
      </c>
      <c r="J1259">
        <f t="shared" si="158"/>
        <v>1</v>
      </c>
      <c r="K1259">
        <f>J1259*Weighting!$W$11</f>
        <v>2</v>
      </c>
      <c r="M1259" s="14"/>
    </row>
    <row r="1260" spans="1:25" x14ac:dyDescent="0.25">
      <c r="A1260" s="32">
        <f>IF(Weighting!$P$12&gt;0,B1260,"")</f>
        <v>1.107</v>
      </c>
      <c r="B1260">
        <f>Weighting!$C$12</f>
        <v>1.107</v>
      </c>
      <c r="C1260">
        <f>Weighting!$F$12</f>
        <v>1</v>
      </c>
      <c r="D1260">
        <f>IF(C1260=1,'Data Transformation'!$G$3+0.5*'Data Transformation'!$W$25,IF(C1261=1,D1261-'Data Transformation'!$W$25,FALSE))</f>
        <v>1.131</v>
      </c>
      <c r="E1260">
        <f t="array" ref="E1260">IF(ISLOGICAL(D1260),"",FREQUENCY(IF('Data Transformation'!$B$425:$B$8425='Bin Analysis'!$B1251,'Data Transformation'!$G$425:$G$8425),D1260))</f>
        <v>18</v>
      </c>
      <c r="F1260">
        <f t="shared" si="156"/>
        <v>12</v>
      </c>
      <c r="G1260">
        <f>Weighting!$H$12</f>
        <v>0</v>
      </c>
      <c r="H1260">
        <f t="array" ref="H1260">FREQUENCY(IF('Data Transformation'!$B$4:$B$8425=B1251,'Data Transformation'!$G$4:$G$8425),'Bin Analysis'!$B1260)</f>
        <v>19</v>
      </c>
      <c r="I1260">
        <f t="shared" si="157"/>
        <v>4</v>
      </c>
      <c r="J1260">
        <f t="shared" si="158"/>
        <v>1</v>
      </c>
      <c r="K1260">
        <f>J1260*Weighting!$W$12</f>
        <v>1</v>
      </c>
      <c r="M1260" s="14"/>
    </row>
    <row r="1261" spans="1:25" x14ac:dyDescent="0.25">
      <c r="A1261" s="32">
        <f>IF(Weighting!$P$13&gt;0,B1261,"")</f>
        <v>1.238</v>
      </c>
      <c r="B1261">
        <f>Weighting!$C$13</f>
        <v>1.238</v>
      </c>
      <c r="C1261">
        <f>Weighting!$F$13</f>
        <v>0</v>
      </c>
      <c r="D1261" t="b">
        <f>IF(C1261=1,'Data Transformation'!$G$3+0.5*'Data Transformation'!$W$25,IF(C1262=1,D1262-'Data Transformation'!$W$25,FALSE))</f>
        <v>0</v>
      </c>
      <c r="E1261" t="str">
        <f t="array" ref="E1261">IF(ISLOGICAL(D1261),"",FREQUENCY(IF('Data Transformation'!$B$425:$B$8425='Bin Analysis'!$B1251,'Data Transformation'!$G$425:$G$8425),D1261))</f>
        <v/>
      </c>
      <c r="F1261" t="str">
        <f t="shared" si="156"/>
        <v/>
      </c>
      <c r="G1261">
        <f>Weighting!$H$13</f>
        <v>0</v>
      </c>
      <c r="H1261">
        <f t="array" ref="H1261">FREQUENCY(IF('Data Transformation'!$B$4:$B$8425=B1251,'Data Transformation'!$G$4:$G$8425),'Bin Analysis'!$B1261)</f>
        <v>20</v>
      </c>
      <c r="I1261">
        <f t="shared" si="157"/>
        <v>1</v>
      </c>
      <c r="J1261">
        <f t="shared" si="158"/>
        <v>1</v>
      </c>
      <c r="K1261">
        <f>J1261*Weighting!$W$13</f>
        <v>2</v>
      </c>
      <c r="M1261" s="14"/>
    </row>
    <row r="1262" spans="1:25" x14ac:dyDescent="0.25">
      <c r="A1262" s="32">
        <f>IF(Weighting!$P$14&gt;0,B1262,"")</f>
        <v>1.369</v>
      </c>
      <c r="B1262">
        <f>Weighting!$C$14</f>
        <v>1.369</v>
      </c>
      <c r="C1262">
        <f>Weighting!$F$14</f>
        <v>0</v>
      </c>
      <c r="D1262" t="b">
        <f>IF(C1262=1,'Data Transformation'!$G$3+0.5*'Data Transformation'!$W$25,IF(C1263=1,D1263-'Data Transformation'!$W$25,FALSE))</f>
        <v>0</v>
      </c>
      <c r="E1262" t="str">
        <f t="array" ref="E1262">IF(ISLOGICAL(D1262),"",FREQUENCY(IF('Data Transformation'!$B$425:$B$8425='Bin Analysis'!$B1251,'Data Transformation'!$G$425:$G$8425),D1262))</f>
        <v/>
      </c>
      <c r="F1262" t="str">
        <f t="shared" si="156"/>
        <v/>
      </c>
      <c r="G1262">
        <f>Weighting!$H$14</f>
        <v>0</v>
      </c>
      <c r="H1262">
        <f t="array" ref="H1262">FREQUENCY(IF('Data Transformation'!$B$4:$B$8425=B1251,'Data Transformation'!$G$4:$G$8425),'Bin Analysis'!$B1262)</f>
        <v>20</v>
      </c>
      <c r="I1262">
        <f t="shared" si="157"/>
        <v>0</v>
      </c>
      <c r="J1262">
        <f t="shared" si="158"/>
        <v>0</v>
      </c>
      <c r="K1262">
        <f>J1262*Weighting!$W$14</f>
        <v>0</v>
      </c>
      <c r="M1262" s="14"/>
    </row>
    <row r="1263" spans="1:25" x14ac:dyDescent="0.25">
      <c r="A1263" s="32">
        <f>IF(Weighting!$P$15&gt;0,B1263,"")</f>
        <v>1.5000009999999999</v>
      </c>
      <c r="B1263">
        <f>Weighting!$C$15</f>
        <v>1.5000009999999999</v>
      </c>
      <c r="C1263">
        <f>Weighting!$F$15</f>
        <v>0</v>
      </c>
      <c r="D1263" t="b">
        <f>IF(C1263=1,'Data Transformation'!$G$3+0.5*'Data Transformation'!$W$25,IF(C1264=1,D1264-'Data Transformation'!$W$25,FALSE))</f>
        <v>0</v>
      </c>
      <c r="E1263" t="str">
        <f t="array" ref="E1263">IF(ISLOGICAL(D1263),"",FREQUENCY(IF('Data Transformation'!$B$425:$B$8425='Bin Analysis'!$B1251,'Data Transformation'!$G$425:$G$8425),D1263))</f>
        <v/>
      </c>
      <c r="F1263" t="str">
        <f t="shared" si="156"/>
        <v/>
      </c>
      <c r="G1263">
        <f>Weighting!$H$15</f>
        <v>0</v>
      </c>
      <c r="H1263">
        <f t="array" ref="H1263">FREQUENCY(IF('Data Transformation'!$B$4:$B$8425=B1251,'Data Transformation'!$G$4:$G$8425),'Bin Analysis'!$B1263)</f>
        <v>20</v>
      </c>
      <c r="I1263">
        <f t="shared" si="157"/>
        <v>0</v>
      </c>
      <c r="J1263">
        <f t="shared" si="158"/>
        <v>0</v>
      </c>
      <c r="K1263">
        <f>J1263*Weighting!$W$15</f>
        <v>0</v>
      </c>
      <c r="M1263" s="14"/>
    </row>
    <row r="1264" spans="1:25" x14ac:dyDescent="0.25">
      <c r="A1264" s="32" t="str">
        <f>IF(Weighting!$P$16&gt;0,B1264,"")</f>
        <v/>
      </c>
      <c r="B1264">
        <f>Weighting!$C$16</f>
        <v>1.631</v>
      </c>
      <c r="C1264">
        <f>Weighting!$F$16</f>
        <v>0</v>
      </c>
      <c r="D1264" t="b">
        <f>IF(C1264=1,'Data Transformation'!$G$3+0.5*'Data Transformation'!$W$25,IF(C1265=1,D1265-'Data Transformation'!$W$25,FALSE))</f>
        <v>0</v>
      </c>
      <c r="E1264" t="str">
        <f t="array" ref="E1264">IF(ISLOGICAL(D1264),"",FREQUENCY(IF('Data Transformation'!$B$425:$B$8425='Bin Analysis'!$B1251,'Data Transformation'!$G$425:$G$8425),D1264))</f>
        <v/>
      </c>
      <c r="F1264" t="str">
        <f t="shared" si="156"/>
        <v/>
      </c>
      <c r="G1264">
        <f>Weighting!$H$16</f>
        <v>0</v>
      </c>
      <c r="H1264">
        <f t="array" ref="H1264">FREQUENCY(IF('Data Transformation'!$B$4:$B$8425=B1251,'Data Transformation'!$G$4:$G$8425),'Bin Analysis'!$B1264)</f>
        <v>20</v>
      </c>
      <c r="I1264">
        <f t="shared" si="157"/>
        <v>0</v>
      </c>
      <c r="J1264">
        <f t="shared" si="158"/>
        <v>0</v>
      </c>
      <c r="K1264">
        <f>J1264*Weighting!$W$16</f>
        <v>0</v>
      </c>
      <c r="M1264" s="14"/>
    </row>
    <row r="1265" spans="1:25" x14ac:dyDescent="0.25">
      <c r="A1265" s="32" t="str">
        <f>IF(Weighting!$P$17&gt;0,B1265,"")</f>
        <v/>
      </c>
      <c r="B1265">
        <f>Weighting!$C$17</f>
        <v>1.762</v>
      </c>
      <c r="C1265">
        <f>Weighting!$F$17</f>
        <v>0</v>
      </c>
      <c r="D1265" t="b">
        <f>IF(C1265=1,'Data Transformation'!$G$3+0.5*'Data Transformation'!$W$25,IF(C1266=1,D1266-'Data Transformation'!$W$25,FALSE))</f>
        <v>0</v>
      </c>
      <c r="E1265" t="str">
        <f t="array" ref="E1265">IF(ISLOGICAL(D1265),"",FREQUENCY(IF('Data Transformation'!$B$425:$B$8425='Bin Analysis'!$B1251,'Data Transformation'!$G$425:$G$8425),D1265))</f>
        <v/>
      </c>
      <c r="F1265" t="str">
        <f t="shared" si="156"/>
        <v/>
      </c>
      <c r="G1265">
        <f>Weighting!$H$17</f>
        <v>0</v>
      </c>
      <c r="H1265">
        <f t="array" ref="H1265">FREQUENCY(IF('Data Transformation'!$B$4:$B$8425=B1251,'Data Transformation'!$G$4:$G$8425),'Bin Analysis'!$B1265)</f>
        <v>20</v>
      </c>
      <c r="I1265">
        <f t="shared" si="157"/>
        <v>0</v>
      </c>
      <c r="J1265">
        <f t="shared" si="158"/>
        <v>0</v>
      </c>
      <c r="K1265">
        <f>J1265*Weighting!$W$17</f>
        <v>0</v>
      </c>
      <c r="M1265" s="14"/>
    </row>
    <row r="1266" spans="1:25" x14ac:dyDescent="0.25">
      <c r="A1266" s="32" t="str">
        <f>IF(Weighting!$P$18&gt;0,B1266,"")</f>
        <v/>
      </c>
      <c r="B1266">
        <f>Weighting!$C$18</f>
        <v>1.893</v>
      </c>
      <c r="C1266">
        <f>Weighting!$F$18</f>
        <v>0</v>
      </c>
      <c r="D1266" t="b">
        <f>IF(C1266=1,'Data Transformation'!$G$3+0.5*'Data Transformation'!$W$25,IF(C1267=1,D1267-'Data Transformation'!$W$25,FALSE))</f>
        <v>0</v>
      </c>
      <c r="E1266" t="str">
        <f t="array" ref="E1266">IF(ISLOGICAL(D1266),"",FREQUENCY(IF('Data Transformation'!$B$425:$B$8425='Bin Analysis'!$B1251,'Data Transformation'!$G$425:$G$8425),D1266))</f>
        <v/>
      </c>
      <c r="F1266" t="str">
        <f t="shared" si="156"/>
        <v/>
      </c>
      <c r="G1266">
        <f>Weighting!$H$18</f>
        <v>0</v>
      </c>
      <c r="H1266">
        <f t="array" ref="H1266">FREQUENCY(IF('Data Transformation'!$B$4:$B$8425=B1251,'Data Transformation'!$G$4:$G$8425),'Bin Analysis'!$B1266)</f>
        <v>20</v>
      </c>
      <c r="I1266">
        <f t="shared" si="157"/>
        <v>0</v>
      </c>
      <c r="J1266">
        <f t="shared" si="158"/>
        <v>0</v>
      </c>
      <c r="K1266">
        <f>J1266*Weighting!$W$18</f>
        <v>0</v>
      </c>
      <c r="M1266" s="14"/>
    </row>
    <row r="1267" spans="1:25" x14ac:dyDescent="0.25">
      <c r="A1267" s="32" t="str">
        <f>IF(Weighting!$P$19&gt;0,B1267,"")</f>
        <v/>
      </c>
      <c r="B1267">
        <f>Weighting!$C$19</f>
        <v>2.024</v>
      </c>
      <c r="C1267">
        <f>Weighting!$F$19</f>
        <v>0</v>
      </c>
      <c r="D1267" t="b">
        <f>IF(C1267=1,'Data Transformation'!$G$3+0.5*'Data Transformation'!$W$25,IF(C1268=1,D1268-'Data Transformation'!$W$25,FALSE))</f>
        <v>0</v>
      </c>
      <c r="E1267" t="str">
        <f t="array" ref="E1267">IF(ISLOGICAL(D1267),"",FREQUENCY(IF('Data Transformation'!$B$425:$B$8425='Bin Analysis'!$B1251,'Data Transformation'!$G$425:$G$8425),D1267))</f>
        <v/>
      </c>
      <c r="F1267" t="str">
        <f t="shared" si="156"/>
        <v/>
      </c>
      <c r="G1267">
        <f>Weighting!$H$19</f>
        <v>0</v>
      </c>
      <c r="H1267">
        <f t="array" ref="H1267">FREQUENCY(IF('Data Transformation'!$B$4:$B$8425=B1251,'Data Transformation'!$G$4:$G$8425),'Bin Analysis'!$B1267)</f>
        <v>20</v>
      </c>
      <c r="I1267">
        <f t="shared" si="157"/>
        <v>0</v>
      </c>
      <c r="J1267">
        <f t="shared" si="158"/>
        <v>0</v>
      </c>
      <c r="K1267">
        <f>J1267*Weighting!$W$19</f>
        <v>0</v>
      </c>
      <c r="M1267" s="14"/>
    </row>
    <row r="1268" spans="1:25" x14ac:dyDescent="0.25">
      <c r="A1268" s="32" t="str">
        <f>IF(Weighting!$P$20&gt;0,B1268,"")</f>
        <v/>
      </c>
      <c r="B1268">
        <f>Weighting!$C$20</f>
        <v>2.1550000000000002</v>
      </c>
      <c r="C1268">
        <f>Weighting!$F$20</f>
        <v>0</v>
      </c>
      <c r="D1268" t="b">
        <f>IF(C1268=1,'Data Transformation'!$G$3+0.5*'Data Transformation'!$W$25,IF(C1269=1,D1269-'Data Transformation'!$W$25,FALSE))</f>
        <v>0</v>
      </c>
      <c r="E1268" t="str">
        <f t="array" ref="E1268">IF(ISLOGICAL(D1268),"",FREQUENCY(IF('Data Transformation'!$B$425:$B$8425='Bin Analysis'!$B1251,'Data Transformation'!$G$425:$G$8425),D1268))</f>
        <v/>
      </c>
      <c r="F1268" t="str">
        <f t="shared" si="156"/>
        <v/>
      </c>
      <c r="G1268">
        <f>Weighting!$H$20</f>
        <v>0</v>
      </c>
      <c r="H1268">
        <f t="array" ref="H1268">FREQUENCY(IF('Data Transformation'!$B$4:$B$8425=B1251,'Data Transformation'!$G$4:$G$8425),'Bin Analysis'!$B1268)</f>
        <v>20</v>
      </c>
      <c r="I1268">
        <f t="shared" si="157"/>
        <v>0</v>
      </c>
      <c r="J1268">
        <f t="shared" si="158"/>
        <v>0</v>
      </c>
      <c r="K1268">
        <f>J1268*Weighting!$W$20</f>
        <v>0</v>
      </c>
      <c r="M1268" s="14"/>
    </row>
    <row r="1269" spans="1:25" x14ac:dyDescent="0.25">
      <c r="A1269" s="32" t="str">
        <f>IF(Weighting!$P$21&gt;0,B1269,"")</f>
        <v/>
      </c>
      <c r="B1269">
        <f>Weighting!$C$21</f>
        <v>2.2860000000000005</v>
      </c>
      <c r="C1269">
        <f>Weighting!$F$21</f>
        <v>0</v>
      </c>
      <c r="D1269" t="b">
        <f>IF(C1269=1,'Data Transformation'!$G$3+0.5*'Data Transformation'!$W$25,IF(C1270=1,D1270-'Data Transformation'!$W$25,FALSE))</f>
        <v>0</v>
      </c>
      <c r="E1269" t="str">
        <f t="array" ref="E1269">IF(ISLOGICAL(D1269),"",FREQUENCY(IF('Data Transformation'!$B$425:$B$8425='Bin Analysis'!$B1251,'Data Transformation'!$G$425:$G$8425),D1269))</f>
        <v/>
      </c>
      <c r="F1269" t="str">
        <f t="shared" si="156"/>
        <v/>
      </c>
      <c r="G1269">
        <f>Weighting!$H$21</f>
        <v>0</v>
      </c>
      <c r="H1269">
        <f t="array" ref="H1269">FREQUENCY(IF('Data Transformation'!$B$4:$B$8425=B1251,'Data Transformation'!$G$4:$G$8425),'Bin Analysis'!$B1269)</f>
        <v>20</v>
      </c>
      <c r="I1269">
        <f t="shared" si="157"/>
        <v>0</v>
      </c>
      <c r="J1269">
        <f t="shared" si="158"/>
        <v>0</v>
      </c>
      <c r="K1269">
        <f>J1269*Weighting!$W$21</f>
        <v>0</v>
      </c>
      <c r="M1269" s="14"/>
    </row>
    <row r="1270" spans="1:25" x14ac:dyDescent="0.25">
      <c r="A1270" s="32" t="str">
        <f>IF(Weighting!$P$22&gt;0,B1270,"")</f>
        <v/>
      </c>
      <c r="B1270">
        <f>Weighting!$C$22</f>
        <v>2.4170000000000007</v>
      </c>
      <c r="C1270">
        <f>Weighting!$F$22</f>
        <v>0</v>
      </c>
      <c r="D1270" t="b">
        <f>IF(C1270=1,'Data Transformation'!$G$3+0.5*'Data Transformation'!$W$25,IF(C1271=1,D1271-'Data Transformation'!$W$25,FALSE))</f>
        <v>0</v>
      </c>
      <c r="E1270" t="str">
        <f t="array" ref="E1270">IF(ISLOGICAL(D1270),"",FREQUENCY(IF('Data Transformation'!$B$425:$B$8425='Bin Analysis'!$B1251,'Data Transformation'!$G$425:$G$8425),D1270))</f>
        <v/>
      </c>
      <c r="F1270" t="str">
        <f t="shared" si="156"/>
        <v/>
      </c>
      <c r="G1270">
        <f>Weighting!$H$22</f>
        <v>0</v>
      </c>
      <c r="H1270">
        <f t="array" ref="H1270">FREQUENCY(IF('Data Transformation'!$B$4:$B$8425=B1251,'Data Transformation'!$G$4:$G$8425),'Bin Analysis'!$B1270)</f>
        <v>20</v>
      </c>
      <c r="I1270">
        <f t="shared" si="157"/>
        <v>0</v>
      </c>
      <c r="J1270">
        <f t="shared" si="158"/>
        <v>0</v>
      </c>
      <c r="K1270">
        <f>J1270*Weighting!$W$22</f>
        <v>0</v>
      </c>
      <c r="M1270" s="14"/>
    </row>
    <row r="1271" spans="1:25" x14ac:dyDescent="0.25">
      <c r="A1271" s="32" t="str">
        <f>IF(Weighting!$P$23&gt;0,B1271,"")</f>
        <v/>
      </c>
      <c r="B1271">
        <f>Weighting!$C$23</f>
        <v>2.5480000000000009</v>
      </c>
      <c r="C1271">
        <f>Weighting!$F$23</f>
        <v>0</v>
      </c>
      <c r="D1271" t="b">
        <f>IF(C1271=1,'Data Transformation'!$G$3+0.5*'Data Transformation'!$W$25,IF(C1272=1,D1272-'Data Transformation'!$W$25,FALSE))</f>
        <v>0</v>
      </c>
      <c r="E1271" t="str">
        <f t="array" ref="E1271">IF(ISLOGICAL(D1271),"",FREQUENCY(IF('Data Transformation'!$B$425:$B$8425='Bin Analysis'!$B1251,'Data Transformation'!$G$425:$G$8425),D1271))</f>
        <v/>
      </c>
      <c r="F1271" t="str">
        <f t="shared" si="156"/>
        <v/>
      </c>
      <c r="G1271">
        <f>Weighting!$H$23</f>
        <v>0</v>
      </c>
      <c r="H1271">
        <f t="array" ref="H1271">FREQUENCY(IF('Data Transformation'!$B$4:$B$8425=B1251,'Data Transformation'!$G$4:$G$8425),'Bin Analysis'!$B1271)</f>
        <v>20</v>
      </c>
      <c r="I1271">
        <f t="shared" si="157"/>
        <v>0</v>
      </c>
      <c r="J1271">
        <f t="shared" si="158"/>
        <v>0</v>
      </c>
      <c r="K1271">
        <f>J1271*Weighting!$W$23</f>
        <v>0</v>
      </c>
      <c r="M1271" s="14"/>
    </row>
    <row r="1272" spans="1:25" x14ac:dyDescent="0.25">
      <c r="A1272" s="32" t="str">
        <f>IF(Weighting!$P$24&gt;0,B1272,"")</f>
        <v/>
      </c>
      <c r="B1272">
        <f>Weighting!$C$24</f>
        <v>2.6790000000000012</v>
      </c>
      <c r="C1272">
        <f>Weighting!$F$24</f>
        <v>0</v>
      </c>
      <c r="D1272" t="b">
        <f>IF(C1272=1,'Data Transformation'!$G$3+0.5*'Data Transformation'!$W$25,IF(C1273=1,D1273-'Data Transformation'!$W$25,FALSE))</f>
        <v>0</v>
      </c>
      <c r="E1272" t="str">
        <f t="array" ref="E1272">IF(ISLOGICAL(D1272),"",FREQUENCY(IF('Data Transformation'!$B$425:$B$8425='Bin Analysis'!$B1251,'Data Transformation'!$G$425:$G$8425),D1272))</f>
        <v/>
      </c>
      <c r="F1272" t="str">
        <f t="shared" si="156"/>
        <v/>
      </c>
      <c r="G1272">
        <f>Weighting!$H$24</f>
        <v>0</v>
      </c>
      <c r="H1272">
        <f t="array" ref="H1272">FREQUENCY(IF('Data Transformation'!$B$4:$B$8425=B1251,'Data Transformation'!$G$4:$G$8425),'Bin Analysis'!$B1272)</f>
        <v>20</v>
      </c>
      <c r="I1272">
        <f t="shared" si="157"/>
        <v>0</v>
      </c>
      <c r="J1272">
        <f t="shared" si="158"/>
        <v>0</v>
      </c>
      <c r="K1272">
        <f>J1272*Weighting!$W$24</f>
        <v>0</v>
      </c>
      <c r="M1272" s="14"/>
    </row>
    <row r="1273" spans="1:25" x14ac:dyDescent="0.25">
      <c r="A1273" s="32" t="str">
        <f>IF(Weighting!$P$25&gt;0,B1273,"")</f>
        <v/>
      </c>
      <c r="B1273">
        <f>Weighting!$C$25</f>
        <v>2.8100000000000014</v>
      </c>
      <c r="C1273">
        <f>Weighting!$F$25</f>
        <v>0</v>
      </c>
      <c r="D1273" t="b">
        <f>IF(C1273=1,'Data Transformation'!$G$3+0.5*'Data Transformation'!$W$25,IF(C1274=1,D1274-'Data Transformation'!$W$25,FALSE))</f>
        <v>0</v>
      </c>
      <c r="E1273" t="str">
        <f t="array" ref="E1273">IF(ISLOGICAL(D1273),"",FREQUENCY(IF('Data Transformation'!$B$425:$B$8425='Bin Analysis'!$B1251,'Data Transformation'!$G$425:$G$8425),D1273))</f>
        <v/>
      </c>
      <c r="F1273" t="str">
        <f t="shared" si="156"/>
        <v/>
      </c>
      <c r="G1273">
        <f>Weighting!$H$25</f>
        <v>0</v>
      </c>
      <c r="H1273">
        <f t="array" ref="H1273">FREQUENCY(IF('Data Transformation'!$B$4:$B$8425=B1251,'Data Transformation'!$G$4:$G$8425),'Bin Analysis'!$B1273)</f>
        <v>20</v>
      </c>
      <c r="I1273">
        <f t="shared" si="157"/>
        <v>0</v>
      </c>
      <c r="J1273">
        <f t="shared" si="158"/>
        <v>0</v>
      </c>
      <c r="K1273">
        <f>J1273*Weighting!$W$25</f>
        <v>0</v>
      </c>
      <c r="M1273" s="14"/>
    </row>
    <row r="1274" spans="1:25" x14ac:dyDescent="0.25">
      <c r="O1274"/>
      <c r="P1274"/>
      <c r="Q1274"/>
      <c r="R1274"/>
    </row>
    <row r="1275" spans="1:25" ht="23.25" x14ac:dyDescent="0.35">
      <c r="A1275" s="21" t="s">
        <v>0</v>
      </c>
      <c r="B1275" s="21">
        <f>IFERROR(VLOOKUP(C1275,'Data Transformation'!$L$6:$M$426,2,FALSE),"")</f>
        <v>53</v>
      </c>
      <c r="C1275" s="21">
        <f>C1251+1</f>
        <v>53</v>
      </c>
      <c r="D1275" s="21"/>
      <c r="E1275" s="21"/>
      <c r="F1275" s="21"/>
      <c r="G1275" s="21"/>
      <c r="H1275" s="22"/>
      <c r="I1275" s="22"/>
      <c r="J1275" s="22"/>
      <c r="K1275" s="21"/>
      <c r="L1275" s="21">
        <f>B1275</f>
        <v>53</v>
      </c>
      <c r="M1275" s="23">
        <f>INDEX('Data Transformation'!$O$4:$O$424,MATCH($B1275,'Data Transformation'!$M$4:$M$424,0),MATCH($M$2,'Data Transformation'!$O$3,0))</f>
        <v>20</v>
      </c>
      <c r="N1275" s="27">
        <f>IF('Input and Summary Results'!$J$16="minimum",'Bin Analysis'!X1276/(M1275-1),'Bin Analysis'!Y1275/('Bin Analysis'!M1275-1))</f>
        <v>0</v>
      </c>
      <c r="O1275" s="27">
        <f>IF(M1275=FALSE,NA(),(VLOOKUP(1,C1278:K1297,4,FALSE))/(M1275-1))</f>
        <v>0.94736842105263153</v>
      </c>
      <c r="P1275" s="27">
        <f>IF(M1275=FALSE,NA(),SUM(J1278:J1297)/Weighting!$S$5)</f>
        <v>0.3</v>
      </c>
      <c r="Q1275" s="27">
        <f>IF(M1275=FALSE,NA(),SUM(K1278:K1297)/Weighting!$S$6)</f>
        <v>0.17391304347826086</v>
      </c>
      <c r="R1275" s="27">
        <f>IF(M1275=FALSE,NA(),(VLOOKUP(1,G1278:K1297,3,FALSE))/(M1275-1))</f>
        <v>5.2631578947368418E-2</v>
      </c>
      <c r="S1275" s="22" t="str">
        <f>IF(M1275=FALSE,NA(),IF(SUM(J1278:J1297)=2,"yes","no"))</f>
        <v>no</v>
      </c>
      <c r="X1275" s="2" cm="2">
        <f t="array" ref="X1275:X1276">FREQUENCY(IF('Data Transformation'!$B$425:$B$6424='Bin Analysis'!L1275,'Data Transformation'!$G$425:$G$6424),'Data Transformation'!$U$11)</f>
        <v>19</v>
      </c>
      <c r="Y1275" s="2" cm="2">
        <f t="array" ref="Y1275:Y1276">FREQUENCY(IF('Data Transformation'!$B$425:$B$6424='Bin Analysis'!L1275,'Data Transformation'!$G$425:$G$6424),'Data Transformation'!$U$12)</f>
        <v>1</v>
      </c>
    </row>
    <row r="1276" spans="1:25" x14ac:dyDescent="0.25">
      <c r="A1276" s="14" t="s">
        <v>66</v>
      </c>
      <c r="B1276" t="s">
        <v>47</v>
      </c>
      <c r="C1276" t="s">
        <v>5</v>
      </c>
      <c r="D1276" t="s">
        <v>99</v>
      </c>
      <c r="E1276" t="s">
        <v>100</v>
      </c>
      <c r="F1276" t="s">
        <v>101</v>
      </c>
      <c r="G1276" t="s">
        <v>69</v>
      </c>
      <c r="H1276" t="s">
        <v>31</v>
      </c>
      <c r="I1276" t="s">
        <v>32</v>
      </c>
      <c r="J1276" t="s">
        <v>46</v>
      </c>
      <c r="K1276" s="14" t="s">
        <v>45</v>
      </c>
      <c r="M1276" s="14"/>
      <c r="X1276" s="2">
        <v>0</v>
      </c>
      <c r="Y1276" s="2">
        <v>18</v>
      </c>
    </row>
    <row r="1277" spans="1:25" x14ac:dyDescent="0.25">
      <c r="A1277" s="32"/>
      <c r="D1277" t="b">
        <f>IF(C1277=1,'Data Transformation'!$G$3+0.5*'Data Transformation'!$W$25,IF(C1278=1,D1278-'Data Transformation'!$W$25,FALSE))</f>
        <v>0</v>
      </c>
      <c r="E1277" t="str">
        <f t="array" ref="E1277">IF(ISLOGICAL(D1277),"",FREQUENCY(IF('Data Transformation'!$B$425:$B$8425='Bin Analysis'!$B1275,'Data Transformation'!$G$425:$G$8425),D1277))</f>
        <v/>
      </c>
      <c r="F1277" t="str">
        <f>IF(ISLOGICAL(D1277),"",E1277-E1276)</f>
        <v/>
      </c>
      <c r="M1277" s="14"/>
    </row>
    <row r="1278" spans="1:25" x14ac:dyDescent="0.25">
      <c r="A1278" s="32">
        <f>IF(Weighting!$P$6&gt;0,B1278,"")</f>
        <v>0.32100000000000001</v>
      </c>
      <c r="B1278">
        <f>Weighting!$C$6</f>
        <v>0.32100000000000001</v>
      </c>
      <c r="C1278">
        <f>Weighting!$F$6</f>
        <v>0</v>
      </c>
      <c r="D1278" t="b">
        <f>IF(C1278=1,'Data Transformation'!$G$3+0.5*'Data Transformation'!$W$25,IF(C1279=1,D1279-'Data Transformation'!$W$25,FALSE))</f>
        <v>0</v>
      </c>
      <c r="E1278" t="str">
        <f t="array" ref="E1278">IF(ISLOGICAL(D1278),"",FREQUENCY(IF('Data Transformation'!$B$425:$B$8425='Bin Analysis'!$B1275,'Data Transformation'!$G$425:$G$8425),D1278))</f>
        <v/>
      </c>
      <c r="F1278" t="str">
        <f>IF(ISLOGICAL(D1278),"",E1278-E1277)</f>
        <v/>
      </c>
      <c r="G1278">
        <f>Weighting!$H$6</f>
        <v>1</v>
      </c>
      <c r="H1278">
        <f t="array" ref="H1278">FREQUENCY(IF('Data Transformation'!$B$4:$B$8425=B1275,'Data Transformation'!$G$4:$G$8425),'Bin Analysis'!$B1278)</f>
        <v>1</v>
      </c>
      <c r="I1278">
        <f>H1278-H1277</f>
        <v>1</v>
      </c>
      <c r="J1278">
        <f>IF(I1278=0,0,1)</f>
        <v>1</v>
      </c>
      <c r="K1278">
        <f>J1278*Weighting!$W$6</f>
        <v>1</v>
      </c>
      <c r="M1278" s="14"/>
    </row>
    <row r="1279" spans="1:25" x14ac:dyDescent="0.25">
      <c r="A1279" s="32">
        <f>IF(Weighting!$P$7&gt;0,B1279,"")</f>
        <v>0.45200000000000001</v>
      </c>
      <c r="B1279">
        <f>Weighting!$C$7</f>
        <v>0.45200000000000001</v>
      </c>
      <c r="C1279">
        <f>Weighting!$F$7</f>
        <v>0</v>
      </c>
      <c r="D1279" t="b">
        <f>IF(C1279=1,'Data Transformation'!$G$3+0.5*'Data Transformation'!$W$25,IF(C1280=1,D1280-'Data Transformation'!$W$25,FALSE))</f>
        <v>0</v>
      </c>
      <c r="E1279" t="str">
        <f t="array" ref="E1279">IF(ISLOGICAL(D1279),"",FREQUENCY(IF('Data Transformation'!$B$425:$B$8425='Bin Analysis'!$B1275,'Data Transformation'!$G$425:$G$8425),D1279))</f>
        <v/>
      </c>
      <c r="F1279" t="str">
        <f t="shared" ref="F1279:F1297" si="159">IF(ISLOGICAL(D1279),"",E1279-E1278)</f>
        <v/>
      </c>
      <c r="G1279">
        <f>Weighting!$H$7</f>
        <v>0</v>
      </c>
      <c r="H1279">
        <f t="array" ref="H1279">FREQUENCY(IF('Data Transformation'!$B$4:$B$8425=B1275,'Data Transformation'!$G$4:$G$8425),'Bin Analysis'!$B1279)</f>
        <v>1</v>
      </c>
      <c r="I1279">
        <f t="shared" ref="I1279:I1297" si="160">H1279-H1278</f>
        <v>0</v>
      </c>
      <c r="J1279">
        <f>IF(I1279=0,0,1)</f>
        <v>0</v>
      </c>
      <c r="K1279">
        <f>J1279*Weighting!$W$7</f>
        <v>0</v>
      </c>
      <c r="M1279" s="14"/>
    </row>
    <row r="1280" spans="1:25" x14ac:dyDescent="0.25">
      <c r="A1280" s="32">
        <f>IF(Weighting!$P$8&gt;0,B1280,"")</f>
        <v>0.58299999999999996</v>
      </c>
      <c r="B1280">
        <f>Weighting!$C$8</f>
        <v>0.58299999999999996</v>
      </c>
      <c r="C1280">
        <f>Weighting!$F$8</f>
        <v>0</v>
      </c>
      <c r="D1280" t="b">
        <f>IF(C1280=1,'Data Transformation'!$G$3+0.5*'Data Transformation'!$W$25,IF(C1281=1,D1281-'Data Transformation'!$W$25,FALSE))</f>
        <v>0</v>
      </c>
      <c r="E1280" t="str">
        <f t="array" ref="E1280">IF(ISLOGICAL(D1280),"",FREQUENCY(IF('Data Transformation'!$B$425:$B$8425='Bin Analysis'!$B1275,'Data Transformation'!$G$425:$G$8425),D1280))</f>
        <v/>
      </c>
      <c r="F1280" t="str">
        <f t="shared" si="159"/>
        <v/>
      </c>
      <c r="G1280">
        <f>Weighting!$H$8</f>
        <v>0</v>
      </c>
      <c r="H1280">
        <f t="array" ref="H1280">FREQUENCY(IF('Data Transformation'!$B$4:$B$8425=B1275,'Data Transformation'!$G$4:$G$8425),'Bin Analysis'!$B1280)</f>
        <v>1</v>
      </c>
      <c r="I1280">
        <f t="shared" si="160"/>
        <v>0</v>
      </c>
      <c r="J1280">
        <f t="shared" ref="J1280:J1297" si="161">IF(I1280=0,0,1)</f>
        <v>0</v>
      </c>
      <c r="K1280">
        <f>J1280*Weighting!$W$8</f>
        <v>0</v>
      </c>
      <c r="M1280" s="14"/>
    </row>
    <row r="1281" spans="1:13" x14ac:dyDescent="0.25">
      <c r="A1281" s="32">
        <f>IF(Weighting!$P$9&gt;0,B1281,"")</f>
        <v>0.71399999999999997</v>
      </c>
      <c r="B1281" s="50">
        <f>Weighting!$C$9</f>
        <v>0.71399999999999997</v>
      </c>
      <c r="C1281">
        <f>Weighting!$F$9</f>
        <v>0</v>
      </c>
      <c r="D1281" t="b">
        <f>IF(C1281=1,'Data Transformation'!$G$3+0.5*'Data Transformation'!$W$25,IF(C1282=1,D1282-'Data Transformation'!$W$25,FALSE))</f>
        <v>0</v>
      </c>
      <c r="E1281" t="str">
        <f t="array" ref="E1281">IF(ISLOGICAL(D1281),"",FREQUENCY(IF('Data Transformation'!$B$425:$B$8425='Bin Analysis'!$B1275,'Data Transformation'!$G$425:$G$8425),D1281))</f>
        <v/>
      </c>
      <c r="F1281" t="str">
        <f t="shared" si="159"/>
        <v/>
      </c>
      <c r="G1281">
        <f>Weighting!$H$9</f>
        <v>0</v>
      </c>
      <c r="H1281">
        <f t="array" ref="H1281">FREQUENCY(IF('Data Transformation'!$B$4:$B$8425=B1275,'Data Transformation'!$G$4:$G$8425),'Bin Analysis'!$B1281)</f>
        <v>1</v>
      </c>
      <c r="I1281">
        <f t="shared" si="160"/>
        <v>0</v>
      </c>
      <c r="J1281">
        <f t="shared" si="161"/>
        <v>0</v>
      </c>
      <c r="K1281">
        <f>J1281*Weighting!$W$9</f>
        <v>0</v>
      </c>
      <c r="M1281" s="14"/>
    </row>
    <row r="1282" spans="1:13" x14ac:dyDescent="0.25">
      <c r="A1282" s="32">
        <f>IF(Weighting!$P$10&gt;0,B1282,"")</f>
        <v>0.84499999999999997</v>
      </c>
      <c r="B1282">
        <f>Weighting!$C$10</f>
        <v>0.84499999999999997</v>
      </c>
      <c r="C1282">
        <f>Weighting!$F$10</f>
        <v>0</v>
      </c>
      <c r="D1282" t="b">
        <f>IF(C1282=1,'Data Transformation'!$G$3+0.5*'Data Transformation'!$W$25,IF(C1283=1,D1283-'Data Transformation'!$W$25,FALSE))</f>
        <v>0</v>
      </c>
      <c r="E1282" t="str">
        <f t="array" ref="E1282">IF(ISLOGICAL(D1282),"",FREQUENCY(IF('Data Transformation'!$B$425:$B$8425='Bin Analysis'!$B1275,'Data Transformation'!$G$425:$G$8425),D1282))</f>
        <v/>
      </c>
      <c r="F1282" t="str">
        <f t="shared" si="159"/>
        <v/>
      </c>
      <c r="G1282">
        <f>Weighting!$H$10</f>
        <v>0</v>
      </c>
      <c r="H1282">
        <f t="array" ref="H1282">FREQUENCY(IF('Data Transformation'!$B$4:$B$8425=B1275,'Data Transformation'!$G$4:$G$8425),'Bin Analysis'!$B1282)</f>
        <v>1</v>
      </c>
      <c r="I1282">
        <f t="shared" si="160"/>
        <v>0</v>
      </c>
      <c r="J1282">
        <f t="shared" si="161"/>
        <v>0</v>
      </c>
      <c r="K1282">
        <f>J1282*Weighting!$W$10</f>
        <v>0</v>
      </c>
      <c r="M1282" s="14"/>
    </row>
    <row r="1283" spans="1:13" x14ac:dyDescent="0.25">
      <c r="A1283" s="32">
        <f>IF(Weighting!$P$11&gt;0,B1283,"")</f>
        <v>0.97599999999999998</v>
      </c>
      <c r="B1283">
        <f>Weighting!$C$11</f>
        <v>0.97599999999999998</v>
      </c>
      <c r="C1283">
        <f>Weighting!$F$11</f>
        <v>0</v>
      </c>
      <c r="D1283">
        <f>IF(C1283=1,'Data Transformation'!$G$3+0.5*'Data Transformation'!$W$25,IF(C1284=1,D1284-'Data Transformation'!$W$25,FALSE))</f>
        <v>0.86899999999999999</v>
      </c>
      <c r="E1283">
        <f t="array" ref="E1283">IF(ISLOGICAL(D1283),"",FREQUENCY(IF('Data Transformation'!$B$425:$B$8425='Bin Analysis'!$B1275,'Data Transformation'!$G$425:$G$8425),D1283))</f>
        <v>1</v>
      </c>
      <c r="F1283" t="e">
        <f t="shared" si="159"/>
        <v>#VALUE!</v>
      </c>
      <c r="G1283">
        <f>Weighting!$H$11</f>
        <v>0</v>
      </c>
      <c r="H1283">
        <f t="array" ref="H1283">FREQUENCY(IF('Data Transformation'!$B$4:$B$8425=B1275,'Data Transformation'!$G$4:$G$8425),'Bin Analysis'!$B1283)</f>
        <v>6</v>
      </c>
      <c r="I1283">
        <f t="shared" si="160"/>
        <v>5</v>
      </c>
      <c r="J1283">
        <f t="shared" si="161"/>
        <v>1</v>
      </c>
      <c r="K1283">
        <f>J1283*Weighting!$W$11</f>
        <v>2</v>
      </c>
      <c r="M1283" s="14"/>
    </row>
    <row r="1284" spans="1:13" x14ac:dyDescent="0.25">
      <c r="A1284" s="32">
        <f>IF(Weighting!$P$12&gt;0,B1284,"")</f>
        <v>1.107</v>
      </c>
      <c r="B1284">
        <f>Weighting!$C$12</f>
        <v>1.107</v>
      </c>
      <c r="C1284">
        <f>Weighting!$F$12</f>
        <v>1</v>
      </c>
      <c r="D1284">
        <f>IF(C1284=1,'Data Transformation'!$G$3+0.5*'Data Transformation'!$W$25,IF(C1285=1,D1285-'Data Transformation'!$W$25,FALSE))</f>
        <v>1.131</v>
      </c>
      <c r="E1284">
        <f t="array" ref="E1284">IF(ISLOGICAL(D1284),"",FREQUENCY(IF('Data Transformation'!$B$425:$B$8425='Bin Analysis'!$B1275,'Data Transformation'!$G$425:$G$8425),D1284))</f>
        <v>19</v>
      </c>
      <c r="F1284">
        <f t="shared" si="159"/>
        <v>18</v>
      </c>
      <c r="G1284">
        <f>Weighting!$H$12</f>
        <v>0</v>
      </c>
      <c r="H1284">
        <f t="array" ref="H1284">FREQUENCY(IF('Data Transformation'!$B$4:$B$8425=B1275,'Data Transformation'!$G$4:$G$8425),'Bin Analysis'!$B1284)</f>
        <v>20</v>
      </c>
      <c r="I1284">
        <f t="shared" si="160"/>
        <v>14</v>
      </c>
      <c r="J1284">
        <f t="shared" si="161"/>
        <v>1</v>
      </c>
      <c r="K1284">
        <f>J1284*Weighting!$W$12</f>
        <v>1</v>
      </c>
      <c r="M1284" s="14"/>
    </row>
    <row r="1285" spans="1:13" x14ac:dyDescent="0.25">
      <c r="A1285" s="32">
        <f>IF(Weighting!$P$13&gt;0,B1285,"")</f>
        <v>1.238</v>
      </c>
      <c r="B1285">
        <f>Weighting!$C$13</f>
        <v>1.238</v>
      </c>
      <c r="C1285">
        <f>Weighting!$F$13</f>
        <v>0</v>
      </c>
      <c r="D1285" t="b">
        <f>IF(C1285=1,'Data Transformation'!$G$3+0.5*'Data Transformation'!$W$25,IF(C1286=1,D1286-'Data Transformation'!$W$25,FALSE))</f>
        <v>0</v>
      </c>
      <c r="E1285" t="str">
        <f t="array" ref="E1285">IF(ISLOGICAL(D1285),"",FREQUENCY(IF('Data Transformation'!$B$425:$B$8425='Bin Analysis'!$B1275,'Data Transformation'!$G$425:$G$8425),D1285))</f>
        <v/>
      </c>
      <c r="F1285" t="str">
        <f t="shared" si="159"/>
        <v/>
      </c>
      <c r="G1285">
        <f>Weighting!$H$13</f>
        <v>0</v>
      </c>
      <c r="H1285">
        <f t="array" ref="H1285">FREQUENCY(IF('Data Transformation'!$B$4:$B$8425=B1275,'Data Transformation'!$G$4:$G$8425),'Bin Analysis'!$B1285)</f>
        <v>20</v>
      </c>
      <c r="I1285">
        <f t="shared" si="160"/>
        <v>0</v>
      </c>
      <c r="J1285">
        <f t="shared" si="161"/>
        <v>0</v>
      </c>
      <c r="K1285">
        <f>J1285*Weighting!$W$13</f>
        <v>0</v>
      </c>
      <c r="M1285" s="14"/>
    </row>
    <row r="1286" spans="1:13" x14ac:dyDescent="0.25">
      <c r="A1286" s="32">
        <f>IF(Weighting!$P$14&gt;0,B1286,"")</f>
        <v>1.369</v>
      </c>
      <c r="B1286">
        <f>Weighting!$C$14</f>
        <v>1.369</v>
      </c>
      <c r="C1286">
        <f>Weighting!$F$14</f>
        <v>0</v>
      </c>
      <c r="D1286" t="b">
        <f>IF(C1286=1,'Data Transformation'!$G$3+0.5*'Data Transformation'!$W$25,IF(C1287=1,D1287-'Data Transformation'!$W$25,FALSE))</f>
        <v>0</v>
      </c>
      <c r="E1286" t="str">
        <f t="array" ref="E1286">IF(ISLOGICAL(D1286),"",FREQUENCY(IF('Data Transformation'!$B$425:$B$8425='Bin Analysis'!$B1275,'Data Transformation'!$G$425:$G$8425),D1286))</f>
        <v/>
      </c>
      <c r="F1286" t="str">
        <f t="shared" si="159"/>
        <v/>
      </c>
      <c r="G1286">
        <f>Weighting!$H$14</f>
        <v>0</v>
      </c>
      <c r="H1286">
        <f t="array" ref="H1286">FREQUENCY(IF('Data Transformation'!$B$4:$B$8425=B1275,'Data Transformation'!$G$4:$G$8425),'Bin Analysis'!$B1286)</f>
        <v>20</v>
      </c>
      <c r="I1286">
        <f t="shared" si="160"/>
        <v>0</v>
      </c>
      <c r="J1286">
        <f t="shared" si="161"/>
        <v>0</v>
      </c>
      <c r="K1286">
        <f>J1286*Weighting!$W$14</f>
        <v>0</v>
      </c>
      <c r="M1286" s="14"/>
    </row>
    <row r="1287" spans="1:13" x14ac:dyDescent="0.25">
      <c r="A1287" s="32">
        <f>IF(Weighting!$P$15&gt;0,B1287,"")</f>
        <v>1.5000009999999999</v>
      </c>
      <c r="B1287">
        <f>Weighting!$C$15</f>
        <v>1.5000009999999999</v>
      </c>
      <c r="C1287">
        <f>Weighting!$F$15</f>
        <v>0</v>
      </c>
      <c r="D1287" t="b">
        <f>IF(C1287=1,'Data Transformation'!$G$3+0.5*'Data Transformation'!$W$25,IF(C1288=1,D1288-'Data Transformation'!$W$25,FALSE))</f>
        <v>0</v>
      </c>
      <c r="E1287" t="str">
        <f t="array" ref="E1287">IF(ISLOGICAL(D1287),"",FREQUENCY(IF('Data Transformation'!$B$425:$B$8425='Bin Analysis'!$B1275,'Data Transformation'!$G$425:$G$8425),D1287))</f>
        <v/>
      </c>
      <c r="F1287" t="str">
        <f t="shared" si="159"/>
        <v/>
      </c>
      <c r="G1287">
        <f>Weighting!$H$15</f>
        <v>0</v>
      </c>
      <c r="H1287">
        <f t="array" ref="H1287">FREQUENCY(IF('Data Transformation'!$B$4:$B$8425=B1275,'Data Transformation'!$G$4:$G$8425),'Bin Analysis'!$B1287)</f>
        <v>20</v>
      </c>
      <c r="I1287">
        <f t="shared" si="160"/>
        <v>0</v>
      </c>
      <c r="J1287">
        <f t="shared" si="161"/>
        <v>0</v>
      </c>
      <c r="K1287">
        <f>J1287*Weighting!$W$15</f>
        <v>0</v>
      </c>
      <c r="M1287" s="14"/>
    </row>
    <row r="1288" spans="1:13" x14ac:dyDescent="0.25">
      <c r="A1288" s="32" t="str">
        <f>IF(Weighting!$P$16&gt;0,B1288,"")</f>
        <v/>
      </c>
      <c r="B1288">
        <f>Weighting!$C$16</f>
        <v>1.631</v>
      </c>
      <c r="C1288">
        <f>Weighting!$F$16</f>
        <v>0</v>
      </c>
      <c r="D1288" t="b">
        <f>IF(C1288=1,'Data Transformation'!$G$3+0.5*'Data Transformation'!$W$25,IF(C1289=1,D1289-'Data Transformation'!$W$25,FALSE))</f>
        <v>0</v>
      </c>
      <c r="E1288" t="str">
        <f t="array" ref="E1288">IF(ISLOGICAL(D1288),"",FREQUENCY(IF('Data Transformation'!$B$425:$B$8425='Bin Analysis'!$B1275,'Data Transformation'!$G$425:$G$8425),D1288))</f>
        <v/>
      </c>
      <c r="F1288" t="str">
        <f t="shared" si="159"/>
        <v/>
      </c>
      <c r="G1288">
        <f>Weighting!$H$16</f>
        <v>0</v>
      </c>
      <c r="H1288">
        <f t="array" ref="H1288">FREQUENCY(IF('Data Transformation'!$B$4:$B$8425=B1275,'Data Transformation'!$G$4:$G$8425),'Bin Analysis'!$B1288)</f>
        <v>20</v>
      </c>
      <c r="I1288">
        <f t="shared" si="160"/>
        <v>0</v>
      </c>
      <c r="J1288">
        <f t="shared" si="161"/>
        <v>0</v>
      </c>
      <c r="K1288">
        <f>J1288*Weighting!$W$16</f>
        <v>0</v>
      </c>
      <c r="M1288" s="14"/>
    </row>
    <row r="1289" spans="1:13" x14ac:dyDescent="0.25">
      <c r="A1289" s="32" t="str">
        <f>IF(Weighting!$P$17&gt;0,B1289,"")</f>
        <v/>
      </c>
      <c r="B1289">
        <f>Weighting!$C$17</f>
        <v>1.762</v>
      </c>
      <c r="C1289">
        <f>Weighting!$F$17</f>
        <v>0</v>
      </c>
      <c r="D1289" t="b">
        <f>IF(C1289=1,'Data Transformation'!$G$3+0.5*'Data Transformation'!$W$25,IF(C1290=1,D1290-'Data Transformation'!$W$25,FALSE))</f>
        <v>0</v>
      </c>
      <c r="E1289" t="str">
        <f t="array" ref="E1289">IF(ISLOGICAL(D1289),"",FREQUENCY(IF('Data Transformation'!$B$425:$B$8425='Bin Analysis'!$B1275,'Data Transformation'!$G$425:$G$8425),D1289))</f>
        <v/>
      </c>
      <c r="F1289" t="str">
        <f t="shared" si="159"/>
        <v/>
      </c>
      <c r="G1289">
        <f>Weighting!$H$17</f>
        <v>0</v>
      </c>
      <c r="H1289">
        <f t="array" ref="H1289">FREQUENCY(IF('Data Transformation'!$B$4:$B$8425=B1275,'Data Transformation'!$G$4:$G$8425),'Bin Analysis'!$B1289)</f>
        <v>20</v>
      </c>
      <c r="I1289">
        <f t="shared" si="160"/>
        <v>0</v>
      </c>
      <c r="J1289">
        <f t="shared" si="161"/>
        <v>0</v>
      </c>
      <c r="K1289">
        <f>J1289*Weighting!$W$17</f>
        <v>0</v>
      </c>
      <c r="M1289" s="14"/>
    </row>
    <row r="1290" spans="1:13" x14ac:dyDescent="0.25">
      <c r="A1290" s="32" t="str">
        <f>IF(Weighting!$P$18&gt;0,B1290,"")</f>
        <v/>
      </c>
      <c r="B1290">
        <f>Weighting!$C$18</f>
        <v>1.893</v>
      </c>
      <c r="C1290">
        <f>Weighting!$F$18</f>
        <v>0</v>
      </c>
      <c r="D1290" t="b">
        <f>IF(C1290=1,'Data Transformation'!$G$3+0.5*'Data Transformation'!$W$25,IF(C1291=1,D1291-'Data Transformation'!$W$25,FALSE))</f>
        <v>0</v>
      </c>
      <c r="E1290" t="str">
        <f t="array" ref="E1290">IF(ISLOGICAL(D1290),"",FREQUENCY(IF('Data Transformation'!$B$425:$B$8425='Bin Analysis'!$B1275,'Data Transformation'!$G$425:$G$8425),D1290))</f>
        <v/>
      </c>
      <c r="F1290" t="str">
        <f t="shared" si="159"/>
        <v/>
      </c>
      <c r="G1290">
        <f>Weighting!$H$18</f>
        <v>0</v>
      </c>
      <c r="H1290">
        <f t="array" ref="H1290">FREQUENCY(IF('Data Transformation'!$B$4:$B$8425=B1275,'Data Transformation'!$G$4:$G$8425),'Bin Analysis'!$B1290)</f>
        <v>20</v>
      </c>
      <c r="I1290">
        <f t="shared" si="160"/>
        <v>0</v>
      </c>
      <c r="J1290">
        <f t="shared" si="161"/>
        <v>0</v>
      </c>
      <c r="K1290">
        <f>J1290*Weighting!$W$18</f>
        <v>0</v>
      </c>
      <c r="M1290" s="14"/>
    </row>
    <row r="1291" spans="1:13" x14ac:dyDescent="0.25">
      <c r="A1291" s="32" t="str">
        <f>IF(Weighting!$P$19&gt;0,B1291,"")</f>
        <v/>
      </c>
      <c r="B1291">
        <f>Weighting!$C$19</f>
        <v>2.024</v>
      </c>
      <c r="C1291">
        <f>Weighting!$F$19</f>
        <v>0</v>
      </c>
      <c r="D1291" t="b">
        <f>IF(C1291=1,'Data Transformation'!$G$3+0.5*'Data Transformation'!$W$25,IF(C1292=1,D1292-'Data Transformation'!$W$25,FALSE))</f>
        <v>0</v>
      </c>
      <c r="E1291" t="str">
        <f t="array" ref="E1291">IF(ISLOGICAL(D1291),"",FREQUENCY(IF('Data Transformation'!$B$425:$B$8425='Bin Analysis'!$B1275,'Data Transformation'!$G$425:$G$8425),D1291))</f>
        <v/>
      </c>
      <c r="F1291" t="str">
        <f t="shared" si="159"/>
        <v/>
      </c>
      <c r="G1291">
        <f>Weighting!$H$19</f>
        <v>0</v>
      </c>
      <c r="H1291">
        <f t="array" ref="H1291">FREQUENCY(IF('Data Transformation'!$B$4:$B$8425=B1275,'Data Transformation'!$G$4:$G$8425),'Bin Analysis'!$B1291)</f>
        <v>20</v>
      </c>
      <c r="I1291">
        <f t="shared" si="160"/>
        <v>0</v>
      </c>
      <c r="J1291">
        <f t="shared" si="161"/>
        <v>0</v>
      </c>
      <c r="K1291">
        <f>J1291*Weighting!$W$19</f>
        <v>0</v>
      </c>
      <c r="M1291" s="14"/>
    </row>
    <row r="1292" spans="1:13" x14ac:dyDescent="0.25">
      <c r="A1292" s="32" t="str">
        <f>IF(Weighting!$P$20&gt;0,B1292,"")</f>
        <v/>
      </c>
      <c r="B1292">
        <f>Weighting!$C$20</f>
        <v>2.1550000000000002</v>
      </c>
      <c r="C1292">
        <f>Weighting!$F$20</f>
        <v>0</v>
      </c>
      <c r="D1292" t="b">
        <f>IF(C1292=1,'Data Transformation'!$G$3+0.5*'Data Transformation'!$W$25,IF(C1293=1,D1293-'Data Transformation'!$W$25,FALSE))</f>
        <v>0</v>
      </c>
      <c r="E1292" t="str">
        <f t="array" ref="E1292">IF(ISLOGICAL(D1292),"",FREQUENCY(IF('Data Transformation'!$B$425:$B$8425='Bin Analysis'!$B1275,'Data Transformation'!$G$425:$G$8425),D1292))</f>
        <v/>
      </c>
      <c r="F1292" t="str">
        <f t="shared" si="159"/>
        <v/>
      </c>
      <c r="G1292">
        <f>Weighting!$H$20</f>
        <v>0</v>
      </c>
      <c r="H1292">
        <f t="array" ref="H1292">FREQUENCY(IF('Data Transformation'!$B$4:$B$8425=B1275,'Data Transformation'!$G$4:$G$8425),'Bin Analysis'!$B1292)</f>
        <v>20</v>
      </c>
      <c r="I1292">
        <f t="shared" si="160"/>
        <v>0</v>
      </c>
      <c r="J1292">
        <f t="shared" si="161"/>
        <v>0</v>
      </c>
      <c r="K1292">
        <f>J1292*Weighting!$W$20</f>
        <v>0</v>
      </c>
      <c r="M1292" s="14"/>
    </row>
    <row r="1293" spans="1:13" x14ac:dyDescent="0.25">
      <c r="A1293" s="32" t="str">
        <f>IF(Weighting!$P$21&gt;0,B1293,"")</f>
        <v/>
      </c>
      <c r="B1293">
        <f>Weighting!$C$21</f>
        <v>2.2860000000000005</v>
      </c>
      <c r="C1293">
        <f>Weighting!$F$21</f>
        <v>0</v>
      </c>
      <c r="D1293" t="b">
        <f>IF(C1293=1,'Data Transformation'!$G$3+0.5*'Data Transformation'!$W$25,IF(C1294=1,D1294-'Data Transformation'!$W$25,FALSE))</f>
        <v>0</v>
      </c>
      <c r="E1293" t="str">
        <f t="array" ref="E1293">IF(ISLOGICAL(D1293),"",FREQUENCY(IF('Data Transformation'!$B$425:$B$8425='Bin Analysis'!$B1275,'Data Transformation'!$G$425:$G$8425),D1293))</f>
        <v/>
      </c>
      <c r="F1293" t="str">
        <f t="shared" si="159"/>
        <v/>
      </c>
      <c r="G1293">
        <f>Weighting!$H$21</f>
        <v>0</v>
      </c>
      <c r="H1293">
        <f t="array" ref="H1293">FREQUENCY(IF('Data Transformation'!$B$4:$B$8425=B1275,'Data Transformation'!$G$4:$G$8425),'Bin Analysis'!$B1293)</f>
        <v>20</v>
      </c>
      <c r="I1293">
        <f t="shared" si="160"/>
        <v>0</v>
      </c>
      <c r="J1293">
        <f t="shared" si="161"/>
        <v>0</v>
      </c>
      <c r="K1293">
        <f>J1293*Weighting!$W$21</f>
        <v>0</v>
      </c>
      <c r="M1293" s="14"/>
    </row>
    <row r="1294" spans="1:13" x14ac:dyDescent="0.25">
      <c r="A1294" s="32" t="str">
        <f>IF(Weighting!$P$22&gt;0,B1294,"")</f>
        <v/>
      </c>
      <c r="B1294">
        <f>Weighting!$C$22</f>
        <v>2.4170000000000007</v>
      </c>
      <c r="C1294">
        <f>Weighting!$F$22</f>
        <v>0</v>
      </c>
      <c r="D1294" t="b">
        <f>IF(C1294=1,'Data Transformation'!$G$3+0.5*'Data Transformation'!$W$25,IF(C1295=1,D1295-'Data Transformation'!$W$25,FALSE))</f>
        <v>0</v>
      </c>
      <c r="E1294" t="str">
        <f t="array" ref="E1294">IF(ISLOGICAL(D1294),"",FREQUENCY(IF('Data Transformation'!$B$425:$B$8425='Bin Analysis'!$B1275,'Data Transformation'!$G$425:$G$8425),D1294))</f>
        <v/>
      </c>
      <c r="F1294" t="str">
        <f t="shared" si="159"/>
        <v/>
      </c>
      <c r="G1294">
        <f>Weighting!$H$22</f>
        <v>0</v>
      </c>
      <c r="H1294">
        <f t="array" ref="H1294">FREQUENCY(IF('Data Transformation'!$B$4:$B$8425=B1275,'Data Transformation'!$G$4:$G$8425),'Bin Analysis'!$B1294)</f>
        <v>20</v>
      </c>
      <c r="I1294">
        <f t="shared" si="160"/>
        <v>0</v>
      </c>
      <c r="J1294">
        <f t="shared" si="161"/>
        <v>0</v>
      </c>
      <c r="K1294">
        <f>J1294*Weighting!$W$22</f>
        <v>0</v>
      </c>
      <c r="M1294" s="14"/>
    </row>
    <row r="1295" spans="1:13" x14ac:dyDescent="0.25">
      <c r="A1295" s="32" t="str">
        <f>IF(Weighting!$P$23&gt;0,B1295,"")</f>
        <v/>
      </c>
      <c r="B1295">
        <f>Weighting!$C$23</f>
        <v>2.5480000000000009</v>
      </c>
      <c r="C1295">
        <f>Weighting!$F$23</f>
        <v>0</v>
      </c>
      <c r="D1295" t="b">
        <f>IF(C1295=1,'Data Transformation'!$G$3+0.5*'Data Transformation'!$W$25,IF(C1296=1,D1296-'Data Transformation'!$W$25,FALSE))</f>
        <v>0</v>
      </c>
      <c r="E1295" t="str">
        <f t="array" ref="E1295">IF(ISLOGICAL(D1295),"",FREQUENCY(IF('Data Transformation'!$B$425:$B$8425='Bin Analysis'!$B1275,'Data Transformation'!$G$425:$G$8425),D1295))</f>
        <v/>
      </c>
      <c r="F1295" t="str">
        <f t="shared" si="159"/>
        <v/>
      </c>
      <c r="G1295">
        <f>Weighting!$H$23</f>
        <v>0</v>
      </c>
      <c r="H1295">
        <f t="array" ref="H1295">FREQUENCY(IF('Data Transformation'!$B$4:$B$8425=B1275,'Data Transformation'!$G$4:$G$8425),'Bin Analysis'!$B1295)</f>
        <v>20</v>
      </c>
      <c r="I1295">
        <f t="shared" si="160"/>
        <v>0</v>
      </c>
      <c r="J1295">
        <f t="shared" si="161"/>
        <v>0</v>
      </c>
      <c r="K1295">
        <f>J1295*Weighting!$W$23</f>
        <v>0</v>
      </c>
      <c r="M1295" s="14"/>
    </row>
    <row r="1296" spans="1:13" x14ac:dyDescent="0.25">
      <c r="A1296" s="32" t="str">
        <f>IF(Weighting!$P$24&gt;0,B1296,"")</f>
        <v/>
      </c>
      <c r="B1296">
        <f>Weighting!$C$24</f>
        <v>2.6790000000000012</v>
      </c>
      <c r="C1296">
        <f>Weighting!$F$24</f>
        <v>0</v>
      </c>
      <c r="D1296" t="b">
        <f>IF(C1296=1,'Data Transformation'!$G$3+0.5*'Data Transformation'!$W$25,IF(C1297=1,D1297-'Data Transformation'!$W$25,FALSE))</f>
        <v>0</v>
      </c>
      <c r="E1296" t="str">
        <f t="array" ref="E1296">IF(ISLOGICAL(D1296),"",FREQUENCY(IF('Data Transformation'!$B$425:$B$8425='Bin Analysis'!$B1275,'Data Transformation'!$G$425:$G$8425),D1296))</f>
        <v/>
      </c>
      <c r="F1296" t="str">
        <f t="shared" si="159"/>
        <v/>
      </c>
      <c r="G1296">
        <f>Weighting!$H$24</f>
        <v>0</v>
      </c>
      <c r="H1296">
        <f t="array" ref="H1296">FREQUENCY(IF('Data Transformation'!$B$4:$B$8425=B1275,'Data Transformation'!$G$4:$G$8425),'Bin Analysis'!$B1296)</f>
        <v>20</v>
      </c>
      <c r="I1296">
        <f t="shared" si="160"/>
        <v>0</v>
      </c>
      <c r="J1296">
        <f t="shared" si="161"/>
        <v>0</v>
      </c>
      <c r="K1296">
        <f>J1296*Weighting!$W$24</f>
        <v>0</v>
      </c>
      <c r="M1296" s="14"/>
    </row>
    <row r="1297" spans="1:25" x14ac:dyDescent="0.25">
      <c r="A1297" s="32" t="str">
        <f>IF(Weighting!$P$25&gt;0,B1297,"")</f>
        <v/>
      </c>
      <c r="B1297">
        <f>Weighting!$C$25</f>
        <v>2.8100000000000014</v>
      </c>
      <c r="C1297">
        <f>Weighting!$F$25</f>
        <v>0</v>
      </c>
      <c r="D1297" t="b">
        <f>IF(C1297=1,'Data Transformation'!$G$3+0.5*'Data Transformation'!$W$25,IF(C1298=1,D1298-'Data Transformation'!$W$25,FALSE))</f>
        <v>0</v>
      </c>
      <c r="E1297" t="str">
        <f t="array" ref="E1297">IF(ISLOGICAL(D1297),"",FREQUENCY(IF('Data Transformation'!$B$425:$B$8425='Bin Analysis'!$B1275,'Data Transformation'!$G$425:$G$8425),D1297))</f>
        <v/>
      </c>
      <c r="F1297" t="str">
        <f t="shared" si="159"/>
        <v/>
      </c>
      <c r="G1297">
        <f>Weighting!$H$25</f>
        <v>0</v>
      </c>
      <c r="H1297">
        <f t="array" ref="H1297">FREQUENCY(IF('Data Transformation'!$B$4:$B$8425=B1275,'Data Transformation'!$G$4:$G$8425),'Bin Analysis'!$B1297)</f>
        <v>20</v>
      </c>
      <c r="I1297">
        <f t="shared" si="160"/>
        <v>0</v>
      </c>
      <c r="J1297">
        <f t="shared" si="161"/>
        <v>0</v>
      </c>
      <c r="K1297">
        <f>J1297*Weighting!$W$25</f>
        <v>0</v>
      </c>
      <c r="M1297" s="14"/>
    </row>
    <row r="1298" spans="1:25" x14ac:dyDescent="0.25">
      <c r="A1298" s="32"/>
      <c r="M1298" s="14"/>
    </row>
    <row r="1299" spans="1:25" ht="23.25" x14ac:dyDescent="0.35">
      <c r="A1299" s="21" t="s">
        <v>0</v>
      </c>
      <c r="B1299" s="21">
        <f>IFERROR(VLOOKUP(C1299,'Data Transformation'!$L$6:$M$426,2,FALSE),"")</f>
        <v>54</v>
      </c>
      <c r="C1299" s="21">
        <f>C1275+1</f>
        <v>54</v>
      </c>
      <c r="D1299" s="21"/>
      <c r="E1299" s="21"/>
      <c r="F1299" s="21"/>
      <c r="G1299" s="21"/>
      <c r="H1299" s="22"/>
      <c r="I1299" s="22"/>
      <c r="J1299" s="22"/>
      <c r="K1299" s="21"/>
      <c r="L1299" s="21">
        <f>B1299</f>
        <v>54</v>
      </c>
      <c r="M1299" s="23">
        <f>INDEX('Data Transformation'!$O$4:$O$424,MATCH($B1299,'Data Transformation'!$M$4:$M$424,0),MATCH($M$2,'Data Transformation'!$O$3,0))</f>
        <v>19</v>
      </c>
      <c r="N1299" s="27">
        <f>IF('Input and Summary Results'!$J$16="minimum",'Bin Analysis'!X1300/(M1299-1),'Bin Analysis'!Y1299/('Bin Analysis'!M1299-1))</f>
        <v>0</v>
      </c>
      <c r="O1299" s="27">
        <f>IF(M1299=FALSE,NA(),(VLOOKUP(1,C1302:K1321,4,FALSE))/(M1299-1))</f>
        <v>0.27777777777777779</v>
      </c>
      <c r="P1299" s="27">
        <f>IF(M1299=FALSE,NA(),SUM(J1302:J1321)/Weighting!$S$5)</f>
        <v>0.7</v>
      </c>
      <c r="Q1299" s="27">
        <f>IF(M1299=FALSE,NA(),SUM(K1302:K1321)/Weighting!$S$6)</f>
        <v>0.65217391304347827</v>
      </c>
      <c r="R1299" s="27">
        <f>IF(M1299=FALSE,NA(),(VLOOKUP(1,G1302:K1321,3,FALSE))/(M1299-1))</f>
        <v>5.5555555555555552E-2</v>
      </c>
      <c r="S1299" s="22" t="str">
        <f>IF(M1299=FALSE,NA(),IF(SUM(J1302:J1321)=2,"yes","no"))</f>
        <v>no</v>
      </c>
      <c r="X1299" s="2" cm="2">
        <f t="array" ref="X1299:X1300">FREQUENCY(IF('Data Transformation'!$B$425:$B$6424='Bin Analysis'!L1299,'Data Transformation'!$G$425:$G$6424),'Data Transformation'!$U$11)</f>
        <v>18</v>
      </c>
      <c r="Y1299" s="2" cm="2">
        <f t="array" ref="Y1299:Y1300">FREQUENCY(IF('Data Transformation'!$B$425:$B$6424='Bin Analysis'!L1299,'Data Transformation'!$G$425:$G$6424),'Data Transformation'!$U$12)</f>
        <v>13</v>
      </c>
    </row>
    <row r="1300" spans="1:25" x14ac:dyDescent="0.25">
      <c r="A1300" s="14" t="s">
        <v>66</v>
      </c>
      <c r="B1300" t="s">
        <v>47</v>
      </c>
      <c r="C1300" t="s">
        <v>5</v>
      </c>
      <c r="D1300" t="s">
        <v>99</v>
      </c>
      <c r="E1300" t="s">
        <v>100</v>
      </c>
      <c r="F1300" t="s">
        <v>101</v>
      </c>
      <c r="G1300" t="s">
        <v>69</v>
      </c>
      <c r="H1300" t="s">
        <v>31</v>
      </c>
      <c r="I1300" t="s">
        <v>32</v>
      </c>
      <c r="J1300" t="s">
        <v>46</v>
      </c>
      <c r="K1300" s="14" t="s">
        <v>45</v>
      </c>
      <c r="M1300" s="14"/>
      <c r="X1300" s="2">
        <v>0</v>
      </c>
      <c r="Y1300" s="2">
        <v>5</v>
      </c>
    </row>
    <row r="1301" spans="1:25" x14ac:dyDescent="0.25">
      <c r="A1301" s="32"/>
      <c r="D1301" t="b">
        <f>IF(C1301=1,'Data Transformation'!$G$3+0.5*'Data Transformation'!$W$25,IF(C1302=1,D1302-'Data Transformation'!$W$25,FALSE))</f>
        <v>0</v>
      </c>
      <c r="E1301" t="str">
        <f t="array" ref="E1301">IF(ISLOGICAL(D1301),"",FREQUENCY(IF('Data Transformation'!$B$425:$B$8425='Bin Analysis'!$B1299,'Data Transformation'!$G$425:$G$8425),D1301))</f>
        <v/>
      </c>
      <c r="F1301" t="str">
        <f>IF(ISLOGICAL(D1301),"",E1301-E1300)</f>
        <v/>
      </c>
      <c r="M1301" s="14"/>
    </row>
    <row r="1302" spans="1:25" x14ac:dyDescent="0.25">
      <c r="A1302" s="32">
        <f>IF(Weighting!$P$6&gt;0,B1302,"")</f>
        <v>0.32100000000000001</v>
      </c>
      <c r="B1302">
        <f>Weighting!$C$6</f>
        <v>0.32100000000000001</v>
      </c>
      <c r="C1302">
        <f>Weighting!$F$6</f>
        <v>0</v>
      </c>
      <c r="D1302" t="b">
        <f>IF(C1302=1,'Data Transformation'!$G$3+0.5*'Data Transformation'!$W$25,IF(C1303=1,D1303-'Data Transformation'!$W$25,FALSE))</f>
        <v>0</v>
      </c>
      <c r="E1302" t="str">
        <f t="array" ref="E1302">IF(ISLOGICAL(D1302),"",FREQUENCY(IF('Data Transformation'!$B$425:$B$8425='Bin Analysis'!$B1299,'Data Transformation'!$G$425:$G$8425),D1302))</f>
        <v/>
      </c>
      <c r="F1302" t="str">
        <f>IF(ISLOGICAL(D1302),"",E1302-E1301)</f>
        <v/>
      </c>
      <c r="G1302">
        <f>Weighting!$H$6</f>
        <v>1</v>
      </c>
      <c r="H1302">
        <f t="array" ref="H1302">FREQUENCY(IF('Data Transformation'!$B$4:$B$8425=B1299,'Data Transformation'!$G$4:$G$8425),'Bin Analysis'!$B1302)</f>
        <v>1</v>
      </c>
      <c r="I1302">
        <f>H1302-H1301</f>
        <v>1</v>
      </c>
      <c r="J1302">
        <f>IF(I1302=0,0,1)</f>
        <v>1</v>
      </c>
      <c r="K1302">
        <f>J1302*Weighting!$W$6</f>
        <v>1</v>
      </c>
      <c r="M1302" s="14"/>
    </row>
    <row r="1303" spans="1:25" x14ac:dyDescent="0.25">
      <c r="A1303" s="32">
        <f>IF(Weighting!$P$7&gt;0,B1303,"")</f>
        <v>0.45200000000000001</v>
      </c>
      <c r="B1303">
        <f>Weighting!$C$7</f>
        <v>0.45200000000000001</v>
      </c>
      <c r="C1303">
        <f>Weighting!$F$7</f>
        <v>0</v>
      </c>
      <c r="D1303" t="b">
        <f>IF(C1303=1,'Data Transformation'!$G$3+0.5*'Data Transformation'!$W$25,IF(C1304=1,D1304-'Data Transformation'!$W$25,FALSE))</f>
        <v>0</v>
      </c>
      <c r="E1303" t="str">
        <f t="array" ref="E1303">IF(ISLOGICAL(D1303),"",FREQUENCY(IF('Data Transformation'!$B$425:$B$8425='Bin Analysis'!$B1299,'Data Transformation'!$G$425:$G$8425),D1303))</f>
        <v/>
      </c>
      <c r="F1303" t="str">
        <f t="shared" ref="F1303:F1321" si="162">IF(ISLOGICAL(D1303),"",E1303-E1302)</f>
        <v/>
      </c>
      <c r="G1303">
        <f>Weighting!$H$7</f>
        <v>0</v>
      </c>
      <c r="H1303">
        <f t="array" ref="H1303">FREQUENCY(IF('Data Transformation'!$B$4:$B$8425=B1299,'Data Transformation'!$G$4:$G$8425),'Bin Analysis'!$B1303)</f>
        <v>5</v>
      </c>
      <c r="I1303">
        <f t="shared" ref="I1303:I1321" si="163">H1303-H1302</f>
        <v>4</v>
      </c>
      <c r="J1303">
        <f>IF(I1303=0,0,1)</f>
        <v>1</v>
      </c>
      <c r="K1303">
        <f>J1303*Weighting!$W$7</f>
        <v>2</v>
      </c>
      <c r="M1303" s="14"/>
    </row>
    <row r="1304" spans="1:25" x14ac:dyDescent="0.25">
      <c r="A1304" s="32">
        <f>IF(Weighting!$P$8&gt;0,B1304,"")</f>
        <v>0.58299999999999996</v>
      </c>
      <c r="B1304">
        <f>Weighting!$C$8</f>
        <v>0.58299999999999996</v>
      </c>
      <c r="C1304">
        <f>Weighting!$F$8</f>
        <v>0</v>
      </c>
      <c r="D1304" t="b">
        <f>IF(C1304=1,'Data Transformation'!$G$3+0.5*'Data Transformation'!$W$25,IF(C1305=1,D1305-'Data Transformation'!$W$25,FALSE))</f>
        <v>0</v>
      </c>
      <c r="E1304" t="str">
        <f t="array" ref="E1304">IF(ISLOGICAL(D1304),"",FREQUENCY(IF('Data Transformation'!$B$425:$B$8425='Bin Analysis'!$B1299,'Data Transformation'!$G$425:$G$8425),D1304))</f>
        <v/>
      </c>
      <c r="F1304" t="str">
        <f t="shared" si="162"/>
        <v/>
      </c>
      <c r="G1304">
        <f>Weighting!$H$8</f>
        <v>0</v>
      </c>
      <c r="H1304">
        <f t="array" ref="H1304">FREQUENCY(IF('Data Transformation'!$B$4:$B$8425=B1299,'Data Transformation'!$G$4:$G$8425),'Bin Analysis'!$B1304)</f>
        <v>7</v>
      </c>
      <c r="I1304">
        <f t="shared" si="163"/>
        <v>2</v>
      </c>
      <c r="J1304">
        <f t="shared" ref="J1304:J1321" si="164">IF(I1304=0,0,1)</f>
        <v>1</v>
      </c>
      <c r="K1304">
        <f>J1304*Weighting!$W$8</f>
        <v>3</v>
      </c>
      <c r="M1304" s="14"/>
    </row>
    <row r="1305" spans="1:25" x14ac:dyDescent="0.25">
      <c r="A1305" s="32">
        <f>IF(Weighting!$P$9&gt;0,B1305,"")</f>
        <v>0.71399999999999997</v>
      </c>
      <c r="B1305" s="50">
        <f>Weighting!$C$9</f>
        <v>0.71399999999999997</v>
      </c>
      <c r="C1305">
        <f>Weighting!$F$9</f>
        <v>0</v>
      </c>
      <c r="D1305" t="b">
        <f>IF(C1305=1,'Data Transformation'!$G$3+0.5*'Data Transformation'!$W$25,IF(C1306=1,D1306-'Data Transformation'!$W$25,FALSE))</f>
        <v>0</v>
      </c>
      <c r="E1305" t="str">
        <f t="array" ref="E1305">IF(ISLOGICAL(D1305),"",FREQUENCY(IF('Data Transformation'!$B$425:$B$8425='Bin Analysis'!$B1299,'Data Transformation'!$G$425:$G$8425),D1305))</f>
        <v/>
      </c>
      <c r="F1305" t="str">
        <f t="shared" si="162"/>
        <v/>
      </c>
      <c r="G1305">
        <f>Weighting!$H$9</f>
        <v>0</v>
      </c>
      <c r="H1305">
        <f t="array" ref="H1305">FREQUENCY(IF('Data Transformation'!$B$4:$B$8425=B1299,'Data Transformation'!$G$4:$G$8425),'Bin Analysis'!$B1305)</f>
        <v>9</v>
      </c>
      <c r="I1305">
        <f t="shared" si="163"/>
        <v>2</v>
      </c>
      <c r="J1305">
        <f t="shared" si="164"/>
        <v>1</v>
      </c>
      <c r="K1305">
        <f>J1305*Weighting!$W$9</f>
        <v>3</v>
      </c>
      <c r="M1305" s="14"/>
    </row>
    <row r="1306" spans="1:25" x14ac:dyDescent="0.25">
      <c r="A1306" s="32">
        <f>IF(Weighting!$P$10&gt;0,B1306,"")</f>
        <v>0.84499999999999997</v>
      </c>
      <c r="B1306">
        <f>Weighting!$C$10</f>
        <v>0.84499999999999997</v>
      </c>
      <c r="C1306">
        <f>Weighting!$F$10</f>
        <v>0</v>
      </c>
      <c r="D1306" t="b">
        <f>IF(C1306=1,'Data Transformation'!$G$3+0.5*'Data Transformation'!$W$25,IF(C1307=1,D1307-'Data Transformation'!$W$25,FALSE))</f>
        <v>0</v>
      </c>
      <c r="E1306" t="str">
        <f t="array" ref="E1306">IF(ISLOGICAL(D1306),"",FREQUENCY(IF('Data Transformation'!$B$425:$B$8425='Bin Analysis'!$B1299,'Data Transformation'!$G$425:$G$8425),D1306))</f>
        <v/>
      </c>
      <c r="F1306" t="str">
        <f t="shared" si="162"/>
        <v/>
      </c>
      <c r="G1306">
        <f>Weighting!$H$10</f>
        <v>0</v>
      </c>
      <c r="H1306">
        <f t="array" ref="H1306">FREQUENCY(IF('Data Transformation'!$B$4:$B$8425=B1299,'Data Transformation'!$G$4:$G$8425),'Bin Analysis'!$B1306)</f>
        <v>13</v>
      </c>
      <c r="I1306">
        <f t="shared" si="163"/>
        <v>4</v>
      </c>
      <c r="J1306">
        <f t="shared" si="164"/>
        <v>1</v>
      </c>
      <c r="K1306">
        <f>J1306*Weighting!$W$10</f>
        <v>3</v>
      </c>
      <c r="M1306" s="14"/>
    </row>
    <row r="1307" spans="1:25" x14ac:dyDescent="0.25">
      <c r="A1307" s="32">
        <f>IF(Weighting!$P$11&gt;0,B1307,"")</f>
        <v>0.97599999999999998</v>
      </c>
      <c r="B1307">
        <f>Weighting!$C$11</f>
        <v>0.97599999999999998</v>
      </c>
      <c r="C1307">
        <f>Weighting!$F$11</f>
        <v>0</v>
      </c>
      <c r="D1307">
        <f>IF(C1307=1,'Data Transformation'!$G$3+0.5*'Data Transformation'!$W$25,IF(C1308=1,D1308-'Data Transformation'!$W$25,FALSE))</f>
        <v>0.86899999999999999</v>
      </c>
      <c r="E1307">
        <f t="array" ref="E1307">IF(ISLOGICAL(D1307),"",FREQUENCY(IF('Data Transformation'!$B$425:$B$8425='Bin Analysis'!$B1299,'Data Transformation'!$G$425:$G$8425),D1307))</f>
        <v>13</v>
      </c>
      <c r="F1307" t="e">
        <f t="shared" si="162"/>
        <v>#VALUE!</v>
      </c>
      <c r="G1307">
        <f>Weighting!$H$11</f>
        <v>0</v>
      </c>
      <c r="H1307">
        <f t="array" ref="H1307">FREQUENCY(IF('Data Transformation'!$B$4:$B$8425=B1299,'Data Transformation'!$G$4:$G$8425),'Bin Analysis'!$B1307)</f>
        <v>18</v>
      </c>
      <c r="I1307">
        <f t="shared" si="163"/>
        <v>5</v>
      </c>
      <c r="J1307">
        <f t="shared" si="164"/>
        <v>1</v>
      </c>
      <c r="K1307">
        <f>J1307*Weighting!$W$11</f>
        <v>2</v>
      </c>
      <c r="M1307" s="14"/>
    </row>
    <row r="1308" spans="1:25" x14ac:dyDescent="0.25">
      <c r="A1308" s="32">
        <f>IF(Weighting!$P$12&gt;0,B1308,"")</f>
        <v>1.107</v>
      </c>
      <c r="B1308">
        <f>Weighting!$C$12</f>
        <v>1.107</v>
      </c>
      <c r="C1308">
        <f>Weighting!$F$12</f>
        <v>1</v>
      </c>
      <c r="D1308">
        <f>IF(C1308=1,'Data Transformation'!$G$3+0.5*'Data Transformation'!$W$25,IF(C1309=1,D1309-'Data Transformation'!$W$25,FALSE))</f>
        <v>1.131</v>
      </c>
      <c r="E1308">
        <f t="array" ref="E1308">IF(ISLOGICAL(D1308),"",FREQUENCY(IF('Data Transformation'!$B$425:$B$8425='Bin Analysis'!$B1299,'Data Transformation'!$G$425:$G$8425),D1308))</f>
        <v>18</v>
      </c>
      <c r="F1308">
        <f t="shared" si="162"/>
        <v>5</v>
      </c>
      <c r="G1308">
        <f>Weighting!$H$12</f>
        <v>0</v>
      </c>
      <c r="H1308">
        <f t="array" ref="H1308">FREQUENCY(IF('Data Transformation'!$B$4:$B$8425=B1299,'Data Transformation'!$G$4:$G$8425),'Bin Analysis'!$B1308)</f>
        <v>19</v>
      </c>
      <c r="I1308">
        <f t="shared" si="163"/>
        <v>1</v>
      </c>
      <c r="J1308">
        <f t="shared" si="164"/>
        <v>1</v>
      </c>
      <c r="K1308">
        <f>J1308*Weighting!$W$12</f>
        <v>1</v>
      </c>
      <c r="M1308" s="14"/>
    </row>
    <row r="1309" spans="1:25" x14ac:dyDescent="0.25">
      <c r="A1309" s="32">
        <f>IF(Weighting!$P$13&gt;0,B1309,"")</f>
        <v>1.238</v>
      </c>
      <c r="B1309">
        <f>Weighting!$C$13</f>
        <v>1.238</v>
      </c>
      <c r="C1309">
        <f>Weighting!$F$13</f>
        <v>0</v>
      </c>
      <c r="D1309" t="b">
        <f>IF(C1309=1,'Data Transformation'!$G$3+0.5*'Data Transformation'!$W$25,IF(C1310=1,D1310-'Data Transformation'!$W$25,FALSE))</f>
        <v>0</v>
      </c>
      <c r="E1309" t="str">
        <f t="array" ref="E1309">IF(ISLOGICAL(D1309),"",FREQUENCY(IF('Data Transformation'!$B$425:$B$8425='Bin Analysis'!$B1299,'Data Transformation'!$G$425:$G$8425),D1309))</f>
        <v/>
      </c>
      <c r="F1309" t="str">
        <f t="shared" si="162"/>
        <v/>
      </c>
      <c r="G1309">
        <f>Weighting!$H$13</f>
        <v>0</v>
      </c>
      <c r="H1309">
        <f t="array" ref="H1309">FREQUENCY(IF('Data Transformation'!$B$4:$B$8425=B1299,'Data Transformation'!$G$4:$G$8425),'Bin Analysis'!$B1309)</f>
        <v>19</v>
      </c>
      <c r="I1309">
        <f t="shared" si="163"/>
        <v>0</v>
      </c>
      <c r="J1309">
        <f t="shared" si="164"/>
        <v>0</v>
      </c>
      <c r="K1309">
        <f>J1309*Weighting!$W$13</f>
        <v>0</v>
      </c>
      <c r="M1309" s="14"/>
    </row>
    <row r="1310" spans="1:25" x14ac:dyDescent="0.25">
      <c r="A1310" s="32">
        <f>IF(Weighting!$P$14&gt;0,B1310,"")</f>
        <v>1.369</v>
      </c>
      <c r="B1310">
        <f>Weighting!$C$14</f>
        <v>1.369</v>
      </c>
      <c r="C1310">
        <f>Weighting!$F$14</f>
        <v>0</v>
      </c>
      <c r="D1310" t="b">
        <f>IF(C1310=1,'Data Transformation'!$G$3+0.5*'Data Transformation'!$W$25,IF(C1311=1,D1311-'Data Transformation'!$W$25,FALSE))</f>
        <v>0</v>
      </c>
      <c r="E1310" t="str">
        <f t="array" ref="E1310">IF(ISLOGICAL(D1310),"",FREQUENCY(IF('Data Transformation'!$B$425:$B$8425='Bin Analysis'!$B1299,'Data Transformation'!$G$425:$G$8425),D1310))</f>
        <v/>
      </c>
      <c r="F1310" t="str">
        <f t="shared" si="162"/>
        <v/>
      </c>
      <c r="G1310">
        <f>Weighting!$H$14</f>
        <v>0</v>
      </c>
      <c r="H1310">
        <f t="array" ref="H1310">FREQUENCY(IF('Data Transformation'!$B$4:$B$8425=B1299,'Data Transformation'!$G$4:$G$8425),'Bin Analysis'!$B1310)</f>
        <v>19</v>
      </c>
      <c r="I1310">
        <f t="shared" si="163"/>
        <v>0</v>
      </c>
      <c r="J1310">
        <f t="shared" si="164"/>
        <v>0</v>
      </c>
      <c r="K1310">
        <f>J1310*Weighting!$W$14</f>
        <v>0</v>
      </c>
      <c r="M1310" s="14"/>
    </row>
    <row r="1311" spans="1:25" x14ac:dyDescent="0.25">
      <c r="A1311" s="32">
        <f>IF(Weighting!$P$15&gt;0,B1311,"")</f>
        <v>1.5000009999999999</v>
      </c>
      <c r="B1311">
        <f>Weighting!$C$15</f>
        <v>1.5000009999999999</v>
      </c>
      <c r="C1311">
        <f>Weighting!$F$15</f>
        <v>0</v>
      </c>
      <c r="D1311" t="b">
        <f>IF(C1311=1,'Data Transformation'!$G$3+0.5*'Data Transformation'!$W$25,IF(C1312=1,D1312-'Data Transformation'!$W$25,FALSE))</f>
        <v>0</v>
      </c>
      <c r="E1311" t="str">
        <f t="array" ref="E1311">IF(ISLOGICAL(D1311),"",FREQUENCY(IF('Data Transformation'!$B$425:$B$8425='Bin Analysis'!$B1299,'Data Transformation'!$G$425:$G$8425),D1311))</f>
        <v/>
      </c>
      <c r="F1311" t="str">
        <f t="shared" si="162"/>
        <v/>
      </c>
      <c r="G1311">
        <f>Weighting!$H$15</f>
        <v>0</v>
      </c>
      <c r="H1311">
        <f t="array" ref="H1311">FREQUENCY(IF('Data Transformation'!$B$4:$B$8425=B1299,'Data Transformation'!$G$4:$G$8425),'Bin Analysis'!$B1311)</f>
        <v>19</v>
      </c>
      <c r="I1311">
        <f t="shared" si="163"/>
        <v>0</v>
      </c>
      <c r="J1311">
        <f t="shared" si="164"/>
        <v>0</v>
      </c>
      <c r="K1311">
        <f>J1311*Weighting!$W$15</f>
        <v>0</v>
      </c>
      <c r="M1311" s="14"/>
    </row>
    <row r="1312" spans="1:25" x14ac:dyDescent="0.25">
      <c r="A1312" s="32" t="str">
        <f>IF(Weighting!$P$16&gt;0,B1312,"")</f>
        <v/>
      </c>
      <c r="B1312">
        <f>Weighting!$C$16</f>
        <v>1.631</v>
      </c>
      <c r="C1312">
        <f>Weighting!$F$16</f>
        <v>0</v>
      </c>
      <c r="D1312" t="b">
        <f>IF(C1312=1,'Data Transformation'!$G$3+0.5*'Data Transformation'!$W$25,IF(C1313=1,D1313-'Data Transformation'!$W$25,FALSE))</f>
        <v>0</v>
      </c>
      <c r="E1312" t="str">
        <f t="array" ref="E1312">IF(ISLOGICAL(D1312),"",FREQUENCY(IF('Data Transformation'!$B$425:$B$8425='Bin Analysis'!$B1299,'Data Transformation'!$G$425:$G$8425),D1312))</f>
        <v/>
      </c>
      <c r="F1312" t="str">
        <f t="shared" si="162"/>
        <v/>
      </c>
      <c r="G1312">
        <f>Weighting!$H$16</f>
        <v>0</v>
      </c>
      <c r="H1312">
        <f t="array" ref="H1312">FREQUENCY(IF('Data Transformation'!$B$4:$B$8425=B1299,'Data Transformation'!$G$4:$G$8425),'Bin Analysis'!$B1312)</f>
        <v>19</v>
      </c>
      <c r="I1312">
        <f t="shared" si="163"/>
        <v>0</v>
      </c>
      <c r="J1312">
        <f t="shared" si="164"/>
        <v>0</v>
      </c>
      <c r="K1312">
        <f>J1312*Weighting!$W$16</f>
        <v>0</v>
      </c>
      <c r="M1312" s="14"/>
    </row>
    <row r="1313" spans="1:25" x14ac:dyDescent="0.25">
      <c r="A1313" s="32" t="str">
        <f>IF(Weighting!$P$17&gt;0,B1313,"")</f>
        <v/>
      </c>
      <c r="B1313">
        <f>Weighting!$C$17</f>
        <v>1.762</v>
      </c>
      <c r="C1313">
        <f>Weighting!$F$17</f>
        <v>0</v>
      </c>
      <c r="D1313" t="b">
        <f>IF(C1313=1,'Data Transformation'!$G$3+0.5*'Data Transformation'!$W$25,IF(C1314=1,D1314-'Data Transformation'!$W$25,FALSE))</f>
        <v>0</v>
      </c>
      <c r="E1313" t="str">
        <f t="array" ref="E1313">IF(ISLOGICAL(D1313),"",FREQUENCY(IF('Data Transformation'!$B$425:$B$8425='Bin Analysis'!$B1299,'Data Transformation'!$G$425:$G$8425),D1313))</f>
        <v/>
      </c>
      <c r="F1313" t="str">
        <f t="shared" si="162"/>
        <v/>
      </c>
      <c r="G1313">
        <f>Weighting!$H$17</f>
        <v>0</v>
      </c>
      <c r="H1313">
        <f t="array" ref="H1313">FREQUENCY(IF('Data Transformation'!$B$4:$B$8425=B1299,'Data Transformation'!$G$4:$G$8425),'Bin Analysis'!$B1313)</f>
        <v>19</v>
      </c>
      <c r="I1313">
        <f t="shared" si="163"/>
        <v>0</v>
      </c>
      <c r="J1313">
        <f t="shared" si="164"/>
        <v>0</v>
      </c>
      <c r="K1313">
        <f>J1313*Weighting!$W$17</f>
        <v>0</v>
      </c>
      <c r="M1313" s="14"/>
    </row>
    <row r="1314" spans="1:25" x14ac:dyDescent="0.25">
      <c r="A1314" s="32" t="str">
        <f>IF(Weighting!$P$18&gt;0,B1314,"")</f>
        <v/>
      </c>
      <c r="B1314">
        <f>Weighting!$C$18</f>
        <v>1.893</v>
      </c>
      <c r="C1314">
        <f>Weighting!$F$18</f>
        <v>0</v>
      </c>
      <c r="D1314" t="b">
        <f>IF(C1314=1,'Data Transformation'!$G$3+0.5*'Data Transformation'!$W$25,IF(C1315=1,D1315-'Data Transformation'!$W$25,FALSE))</f>
        <v>0</v>
      </c>
      <c r="E1314" t="str">
        <f t="array" ref="E1314">IF(ISLOGICAL(D1314),"",FREQUENCY(IF('Data Transformation'!$B$425:$B$8425='Bin Analysis'!$B1299,'Data Transformation'!$G$425:$G$8425),D1314))</f>
        <v/>
      </c>
      <c r="F1314" t="str">
        <f t="shared" si="162"/>
        <v/>
      </c>
      <c r="G1314">
        <f>Weighting!$H$18</f>
        <v>0</v>
      </c>
      <c r="H1314">
        <f t="array" ref="H1314">FREQUENCY(IF('Data Transformation'!$B$4:$B$8425=B1299,'Data Transformation'!$G$4:$G$8425),'Bin Analysis'!$B1314)</f>
        <v>19</v>
      </c>
      <c r="I1314">
        <f t="shared" si="163"/>
        <v>0</v>
      </c>
      <c r="J1314">
        <f t="shared" si="164"/>
        <v>0</v>
      </c>
      <c r="K1314">
        <f>J1314*Weighting!$W$18</f>
        <v>0</v>
      </c>
      <c r="M1314" s="14"/>
    </row>
    <row r="1315" spans="1:25" x14ac:dyDescent="0.25">
      <c r="A1315" s="32" t="str">
        <f>IF(Weighting!$P$19&gt;0,B1315,"")</f>
        <v/>
      </c>
      <c r="B1315">
        <f>Weighting!$C$19</f>
        <v>2.024</v>
      </c>
      <c r="C1315">
        <f>Weighting!$F$19</f>
        <v>0</v>
      </c>
      <c r="D1315" t="b">
        <f>IF(C1315=1,'Data Transformation'!$G$3+0.5*'Data Transformation'!$W$25,IF(C1316=1,D1316-'Data Transformation'!$W$25,FALSE))</f>
        <v>0</v>
      </c>
      <c r="E1315" t="str">
        <f t="array" ref="E1315">IF(ISLOGICAL(D1315),"",FREQUENCY(IF('Data Transformation'!$B$425:$B$8425='Bin Analysis'!$B1299,'Data Transformation'!$G$425:$G$8425),D1315))</f>
        <v/>
      </c>
      <c r="F1315" t="str">
        <f t="shared" si="162"/>
        <v/>
      </c>
      <c r="G1315">
        <f>Weighting!$H$19</f>
        <v>0</v>
      </c>
      <c r="H1315">
        <f t="array" ref="H1315">FREQUENCY(IF('Data Transformation'!$B$4:$B$8425=B1299,'Data Transformation'!$G$4:$G$8425),'Bin Analysis'!$B1315)</f>
        <v>19</v>
      </c>
      <c r="I1315">
        <f t="shared" si="163"/>
        <v>0</v>
      </c>
      <c r="J1315">
        <f t="shared" si="164"/>
        <v>0</v>
      </c>
      <c r="K1315">
        <f>J1315*Weighting!$W$19</f>
        <v>0</v>
      </c>
      <c r="M1315" s="14"/>
    </row>
    <row r="1316" spans="1:25" x14ac:dyDescent="0.25">
      <c r="A1316" s="32" t="str">
        <f>IF(Weighting!$P$20&gt;0,B1316,"")</f>
        <v/>
      </c>
      <c r="B1316">
        <f>Weighting!$C$20</f>
        <v>2.1550000000000002</v>
      </c>
      <c r="C1316">
        <f>Weighting!$F$20</f>
        <v>0</v>
      </c>
      <c r="D1316" t="b">
        <f>IF(C1316=1,'Data Transformation'!$G$3+0.5*'Data Transformation'!$W$25,IF(C1317=1,D1317-'Data Transformation'!$W$25,FALSE))</f>
        <v>0</v>
      </c>
      <c r="E1316" t="str">
        <f t="array" ref="E1316">IF(ISLOGICAL(D1316),"",FREQUENCY(IF('Data Transformation'!$B$425:$B$8425='Bin Analysis'!$B1299,'Data Transformation'!$G$425:$G$8425),D1316))</f>
        <v/>
      </c>
      <c r="F1316" t="str">
        <f t="shared" si="162"/>
        <v/>
      </c>
      <c r="G1316">
        <f>Weighting!$H$20</f>
        <v>0</v>
      </c>
      <c r="H1316">
        <f t="array" ref="H1316">FREQUENCY(IF('Data Transformation'!$B$4:$B$8425=B1299,'Data Transformation'!$G$4:$G$8425),'Bin Analysis'!$B1316)</f>
        <v>19</v>
      </c>
      <c r="I1316">
        <f t="shared" si="163"/>
        <v>0</v>
      </c>
      <c r="J1316">
        <f t="shared" si="164"/>
        <v>0</v>
      </c>
      <c r="K1316">
        <f>J1316*Weighting!$W$20</f>
        <v>0</v>
      </c>
      <c r="M1316" s="14"/>
    </row>
    <row r="1317" spans="1:25" x14ac:dyDescent="0.25">
      <c r="A1317" s="32" t="str">
        <f>IF(Weighting!$P$21&gt;0,B1317,"")</f>
        <v/>
      </c>
      <c r="B1317">
        <f>Weighting!$C$21</f>
        <v>2.2860000000000005</v>
      </c>
      <c r="C1317">
        <f>Weighting!$F$21</f>
        <v>0</v>
      </c>
      <c r="D1317" t="b">
        <f>IF(C1317=1,'Data Transformation'!$G$3+0.5*'Data Transformation'!$W$25,IF(C1318=1,D1318-'Data Transformation'!$W$25,FALSE))</f>
        <v>0</v>
      </c>
      <c r="E1317" t="str">
        <f t="array" ref="E1317">IF(ISLOGICAL(D1317),"",FREQUENCY(IF('Data Transformation'!$B$425:$B$8425='Bin Analysis'!$B1299,'Data Transformation'!$G$425:$G$8425),D1317))</f>
        <v/>
      </c>
      <c r="F1317" t="str">
        <f t="shared" si="162"/>
        <v/>
      </c>
      <c r="G1317">
        <f>Weighting!$H$21</f>
        <v>0</v>
      </c>
      <c r="H1317">
        <f t="array" ref="H1317">FREQUENCY(IF('Data Transformation'!$B$4:$B$8425=B1299,'Data Transformation'!$G$4:$G$8425),'Bin Analysis'!$B1317)</f>
        <v>19</v>
      </c>
      <c r="I1317">
        <f t="shared" si="163"/>
        <v>0</v>
      </c>
      <c r="J1317">
        <f t="shared" si="164"/>
        <v>0</v>
      </c>
      <c r="K1317">
        <f>J1317*Weighting!$W$21</f>
        <v>0</v>
      </c>
      <c r="M1317" s="14"/>
    </row>
    <row r="1318" spans="1:25" x14ac:dyDescent="0.25">
      <c r="A1318" s="32" t="str">
        <f>IF(Weighting!$P$22&gt;0,B1318,"")</f>
        <v/>
      </c>
      <c r="B1318">
        <f>Weighting!$C$22</f>
        <v>2.4170000000000007</v>
      </c>
      <c r="C1318">
        <f>Weighting!$F$22</f>
        <v>0</v>
      </c>
      <c r="D1318" t="b">
        <f>IF(C1318=1,'Data Transformation'!$G$3+0.5*'Data Transformation'!$W$25,IF(C1319=1,D1319-'Data Transformation'!$W$25,FALSE))</f>
        <v>0</v>
      </c>
      <c r="E1318" t="str">
        <f t="array" ref="E1318">IF(ISLOGICAL(D1318),"",FREQUENCY(IF('Data Transformation'!$B$425:$B$8425='Bin Analysis'!$B1299,'Data Transformation'!$G$425:$G$8425),D1318))</f>
        <v/>
      </c>
      <c r="F1318" t="str">
        <f t="shared" si="162"/>
        <v/>
      </c>
      <c r="G1318">
        <f>Weighting!$H$22</f>
        <v>0</v>
      </c>
      <c r="H1318">
        <f t="array" ref="H1318">FREQUENCY(IF('Data Transformation'!$B$4:$B$8425=B1299,'Data Transformation'!$G$4:$G$8425),'Bin Analysis'!$B1318)</f>
        <v>19</v>
      </c>
      <c r="I1318">
        <f t="shared" si="163"/>
        <v>0</v>
      </c>
      <c r="J1318">
        <f t="shared" si="164"/>
        <v>0</v>
      </c>
      <c r="K1318">
        <f>J1318*Weighting!$W$22</f>
        <v>0</v>
      </c>
      <c r="M1318" s="14"/>
    </row>
    <row r="1319" spans="1:25" x14ac:dyDescent="0.25">
      <c r="A1319" s="32" t="str">
        <f>IF(Weighting!$P$23&gt;0,B1319,"")</f>
        <v/>
      </c>
      <c r="B1319">
        <f>Weighting!$C$23</f>
        <v>2.5480000000000009</v>
      </c>
      <c r="C1319">
        <f>Weighting!$F$23</f>
        <v>0</v>
      </c>
      <c r="D1319" t="b">
        <f>IF(C1319=1,'Data Transformation'!$G$3+0.5*'Data Transformation'!$W$25,IF(C1320=1,D1320-'Data Transformation'!$W$25,FALSE))</f>
        <v>0</v>
      </c>
      <c r="E1319" t="str">
        <f t="array" ref="E1319">IF(ISLOGICAL(D1319),"",FREQUENCY(IF('Data Transformation'!$B$425:$B$8425='Bin Analysis'!$B1299,'Data Transformation'!$G$425:$G$8425),D1319))</f>
        <v/>
      </c>
      <c r="F1319" t="str">
        <f t="shared" si="162"/>
        <v/>
      </c>
      <c r="G1319">
        <f>Weighting!$H$23</f>
        <v>0</v>
      </c>
      <c r="H1319">
        <f t="array" ref="H1319">FREQUENCY(IF('Data Transformation'!$B$4:$B$8425=B1299,'Data Transformation'!$G$4:$G$8425),'Bin Analysis'!$B1319)</f>
        <v>19</v>
      </c>
      <c r="I1319">
        <f t="shared" si="163"/>
        <v>0</v>
      </c>
      <c r="J1319">
        <f t="shared" si="164"/>
        <v>0</v>
      </c>
      <c r="K1319">
        <f>J1319*Weighting!$W$23</f>
        <v>0</v>
      </c>
      <c r="M1319" s="14"/>
    </row>
    <row r="1320" spans="1:25" x14ac:dyDescent="0.25">
      <c r="A1320" s="32" t="str">
        <f>IF(Weighting!$P$24&gt;0,B1320,"")</f>
        <v/>
      </c>
      <c r="B1320">
        <f>Weighting!$C$24</f>
        <v>2.6790000000000012</v>
      </c>
      <c r="C1320">
        <f>Weighting!$F$24</f>
        <v>0</v>
      </c>
      <c r="D1320" t="b">
        <f>IF(C1320=1,'Data Transformation'!$G$3+0.5*'Data Transformation'!$W$25,IF(C1321=1,D1321-'Data Transformation'!$W$25,FALSE))</f>
        <v>0</v>
      </c>
      <c r="E1320" t="str">
        <f t="array" ref="E1320">IF(ISLOGICAL(D1320),"",FREQUENCY(IF('Data Transformation'!$B$425:$B$8425='Bin Analysis'!$B1299,'Data Transformation'!$G$425:$G$8425),D1320))</f>
        <v/>
      </c>
      <c r="F1320" t="str">
        <f t="shared" si="162"/>
        <v/>
      </c>
      <c r="G1320">
        <f>Weighting!$H$24</f>
        <v>0</v>
      </c>
      <c r="H1320">
        <f t="array" ref="H1320">FREQUENCY(IF('Data Transformation'!$B$4:$B$8425=B1299,'Data Transformation'!$G$4:$G$8425),'Bin Analysis'!$B1320)</f>
        <v>19</v>
      </c>
      <c r="I1320">
        <f t="shared" si="163"/>
        <v>0</v>
      </c>
      <c r="J1320">
        <f t="shared" si="164"/>
        <v>0</v>
      </c>
      <c r="K1320">
        <f>J1320*Weighting!$W$24</f>
        <v>0</v>
      </c>
      <c r="M1320" s="14"/>
    </row>
    <row r="1321" spans="1:25" x14ac:dyDescent="0.25">
      <c r="A1321" s="32" t="str">
        <f>IF(Weighting!$P$25&gt;0,B1321,"")</f>
        <v/>
      </c>
      <c r="B1321">
        <f>Weighting!$C$25</f>
        <v>2.8100000000000014</v>
      </c>
      <c r="C1321">
        <f>Weighting!$F$25</f>
        <v>0</v>
      </c>
      <c r="D1321" t="b">
        <f>IF(C1321=1,'Data Transformation'!$G$3+0.5*'Data Transformation'!$W$25,IF(C1322=1,D1322-'Data Transformation'!$W$25,FALSE))</f>
        <v>0</v>
      </c>
      <c r="E1321" t="str">
        <f t="array" ref="E1321">IF(ISLOGICAL(D1321),"",FREQUENCY(IF('Data Transformation'!$B$425:$B$8425='Bin Analysis'!$B1299,'Data Transformation'!$G$425:$G$8425),D1321))</f>
        <v/>
      </c>
      <c r="F1321" t="str">
        <f t="shared" si="162"/>
        <v/>
      </c>
      <c r="G1321">
        <f>Weighting!$H$25</f>
        <v>0</v>
      </c>
      <c r="H1321">
        <f t="array" ref="H1321">FREQUENCY(IF('Data Transformation'!$B$4:$B$8425=B1299,'Data Transformation'!$G$4:$G$8425),'Bin Analysis'!$B1321)</f>
        <v>19</v>
      </c>
      <c r="I1321">
        <f t="shared" si="163"/>
        <v>0</v>
      </c>
      <c r="J1321">
        <f t="shared" si="164"/>
        <v>0</v>
      </c>
      <c r="K1321">
        <f>J1321*Weighting!$W$25</f>
        <v>0</v>
      </c>
      <c r="M1321" s="14"/>
    </row>
    <row r="1322" spans="1:25" x14ac:dyDescent="0.25">
      <c r="N1322" s="55"/>
      <c r="O1322"/>
      <c r="P1322"/>
      <c r="Q1322"/>
      <c r="R1322"/>
    </row>
    <row r="1323" spans="1:25" ht="23.25" x14ac:dyDescent="0.35">
      <c r="A1323" s="21" t="s">
        <v>0</v>
      </c>
      <c r="B1323" s="21">
        <f>IFERROR(VLOOKUP(C1323,'Data Transformation'!$L$6:$M$426,2,FALSE),"")</f>
        <v>55</v>
      </c>
      <c r="C1323" s="21">
        <f>C1299+1</f>
        <v>55</v>
      </c>
      <c r="D1323" s="21"/>
      <c r="E1323" s="21"/>
      <c r="F1323" s="21"/>
      <c r="G1323" s="21"/>
      <c r="H1323" s="22"/>
      <c r="I1323" s="22"/>
      <c r="J1323" s="22"/>
      <c r="K1323" s="21"/>
      <c r="L1323" s="21">
        <f>B1323</f>
        <v>55</v>
      </c>
      <c r="M1323" s="23">
        <f>INDEX('Data Transformation'!$O$4:$O$424,MATCH($B1323,'Data Transformation'!$M$4:$M$424,0),MATCH($M$2,'Data Transformation'!$O$3,0))</f>
        <v>20</v>
      </c>
      <c r="N1323" s="27">
        <f>IF('Input and Summary Results'!$J$16="minimum",'Bin Analysis'!X1324/(M1323-1),'Bin Analysis'!Y1323/('Bin Analysis'!M1323-1))</f>
        <v>0</v>
      </c>
      <c r="O1323" s="27">
        <f>IF(M1323=FALSE,NA(),(VLOOKUP(1,C1326:K1345,4,FALSE))/(M1323-1))</f>
        <v>0</v>
      </c>
      <c r="P1323" s="27">
        <f>IF(M1323=FALSE,NA(),SUM(J1326:J1345)/Weighting!$S$5)</f>
        <v>0.6</v>
      </c>
      <c r="Q1323" s="27">
        <f>IF(M1323=FALSE,NA(),SUM(K1326:K1345)/Weighting!$S$6)</f>
        <v>0.52173913043478259</v>
      </c>
      <c r="R1323" s="27">
        <f>IF(M1323=FALSE,NA(),(VLOOKUP(1,G1326:K1345,3,FALSE))/(M1323-1))</f>
        <v>0.63157894736842102</v>
      </c>
      <c r="S1323" s="22" t="str">
        <f>IF(M1323=FALSE,NA(),IF(SUM(J1326:J1345)=2,"yes","no"))</f>
        <v>no</v>
      </c>
      <c r="X1323" s="2" cm="2">
        <f t="array" ref="X1323:X1324">FREQUENCY(IF('Data Transformation'!$B$425:$B$6424='Bin Analysis'!L1323,'Data Transformation'!$G$425:$G$6424),'Data Transformation'!$U$11)</f>
        <v>19</v>
      </c>
      <c r="Y1323" s="2" cm="2">
        <f t="array" ref="Y1323:Y1324">FREQUENCY(IF('Data Transformation'!$B$425:$B$6424='Bin Analysis'!L1323,'Data Transformation'!$G$425:$G$6424),'Data Transformation'!$U$12)</f>
        <v>19</v>
      </c>
    </row>
    <row r="1324" spans="1:25" x14ac:dyDescent="0.25">
      <c r="A1324" s="14" t="s">
        <v>66</v>
      </c>
      <c r="B1324" t="s">
        <v>47</v>
      </c>
      <c r="C1324" t="s">
        <v>5</v>
      </c>
      <c r="D1324" t="s">
        <v>99</v>
      </c>
      <c r="E1324" t="s">
        <v>100</v>
      </c>
      <c r="F1324" t="s">
        <v>101</v>
      </c>
      <c r="G1324" t="s">
        <v>69</v>
      </c>
      <c r="H1324" t="s">
        <v>31</v>
      </c>
      <c r="I1324" t="s">
        <v>32</v>
      </c>
      <c r="J1324" t="s">
        <v>46</v>
      </c>
      <c r="K1324" s="14" t="s">
        <v>45</v>
      </c>
      <c r="M1324" s="14"/>
      <c r="X1324" s="2">
        <v>0</v>
      </c>
      <c r="Y1324" s="2">
        <v>0</v>
      </c>
    </row>
    <row r="1325" spans="1:25" x14ac:dyDescent="0.25">
      <c r="A1325" s="32"/>
      <c r="D1325" t="b">
        <f>IF(C1325=1,'Data Transformation'!$G$3+0.5*'Data Transformation'!$W$25,IF(C1326=1,D1326-'Data Transformation'!$W$25,FALSE))</f>
        <v>0</v>
      </c>
      <c r="E1325" t="str">
        <f t="array" ref="E1325">IF(ISLOGICAL(D1325),"",FREQUENCY(IF('Data Transformation'!$B$425:$B$8425='Bin Analysis'!$B1323,'Data Transformation'!$G$425:$G$8425),D1325))</f>
        <v/>
      </c>
      <c r="F1325" t="str">
        <f>IF(ISLOGICAL(D1325),"",E1325-E1324)</f>
        <v/>
      </c>
      <c r="M1325" s="14"/>
    </row>
    <row r="1326" spans="1:25" x14ac:dyDescent="0.25">
      <c r="A1326" s="32">
        <f>IF(Weighting!$P$6&gt;0,B1326,"")</f>
        <v>0.32100000000000001</v>
      </c>
      <c r="B1326">
        <f>Weighting!$C$6</f>
        <v>0.32100000000000001</v>
      </c>
      <c r="C1326">
        <f>Weighting!$F$6</f>
        <v>0</v>
      </c>
      <c r="D1326" t="b">
        <f>IF(C1326=1,'Data Transformation'!$G$3+0.5*'Data Transformation'!$W$25,IF(C1327=1,D1327-'Data Transformation'!$W$25,FALSE))</f>
        <v>0</v>
      </c>
      <c r="E1326" t="str">
        <f t="array" ref="E1326">IF(ISLOGICAL(D1326),"",FREQUENCY(IF('Data Transformation'!$B$425:$B$8425='Bin Analysis'!$B1323,'Data Transformation'!$G$425:$G$8425),D1326))</f>
        <v/>
      </c>
      <c r="F1326" t="str">
        <f>IF(ISLOGICAL(D1326),"",E1326-E1325)</f>
        <v/>
      </c>
      <c r="G1326">
        <f>Weighting!$H$6</f>
        <v>1</v>
      </c>
      <c r="H1326">
        <f t="array" ref="H1326">FREQUENCY(IF('Data Transformation'!$B$4:$B$8425=B1323,'Data Transformation'!$G$4:$G$8425),'Bin Analysis'!$B1326)</f>
        <v>12</v>
      </c>
      <c r="I1326">
        <f>H1326-H1325</f>
        <v>12</v>
      </c>
      <c r="J1326">
        <f>IF(I1326=0,0,1)</f>
        <v>1</v>
      </c>
      <c r="K1326">
        <f>J1326*Weighting!$W$6</f>
        <v>1</v>
      </c>
      <c r="M1326" s="14"/>
    </row>
    <row r="1327" spans="1:25" x14ac:dyDescent="0.25">
      <c r="A1327" s="32">
        <f>IF(Weighting!$P$7&gt;0,B1327,"")</f>
        <v>0.45200000000000001</v>
      </c>
      <c r="B1327">
        <f>Weighting!$C$7</f>
        <v>0.45200000000000001</v>
      </c>
      <c r="C1327">
        <f>Weighting!$F$7</f>
        <v>0</v>
      </c>
      <c r="D1327" t="b">
        <f>IF(C1327=1,'Data Transformation'!$G$3+0.5*'Data Transformation'!$W$25,IF(C1328=1,D1328-'Data Transformation'!$W$25,FALSE))</f>
        <v>0</v>
      </c>
      <c r="E1327" t="str">
        <f t="array" ref="E1327">IF(ISLOGICAL(D1327),"",FREQUENCY(IF('Data Transformation'!$B$425:$B$8425='Bin Analysis'!$B1323,'Data Transformation'!$G$425:$G$8425),D1327))</f>
        <v/>
      </c>
      <c r="F1327" t="str">
        <f t="shared" ref="F1327:F1345" si="165">IF(ISLOGICAL(D1327),"",E1327-E1326)</f>
        <v/>
      </c>
      <c r="G1327">
        <f>Weighting!$H$7</f>
        <v>0</v>
      </c>
      <c r="H1327">
        <f t="array" ref="H1327">FREQUENCY(IF('Data Transformation'!$B$4:$B$8425=B1323,'Data Transformation'!$G$4:$G$8425),'Bin Analysis'!$B1327)</f>
        <v>14</v>
      </c>
      <c r="I1327">
        <f t="shared" ref="I1327:I1345" si="166">H1327-H1326</f>
        <v>2</v>
      </c>
      <c r="J1327">
        <f>IF(I1327=0,0,1)</f>
        <v>1</v>
      </c>
      <c r="K1327">
        <f>J1327*Weighting!$W$7</f>
        <v>2</v>
      </c>
      <c r="M1327" s="14"/>
    </row>
    <row r="1328" spans="1:25" x14ac:dyDescent="0.25">
      <c r="A1328" s="32">
        <f>IF(Weighting!$P$8&gt;0,B1328,"")</f>
        <v>0.58299999999999996</v>
      </c>
      <c r="B1328">
        <f>Weighting!$C$8</f>
        <v>0.58299999999999996</v>
      </c>
      <c r="C1328">
        <f>Weighting!$F$8</f>
        <v>0</v>
      </c>
      <c r="D1328" t="b">
        <f>IF(C1328=1,'Data Transformation'!$G$3+0.5*'Data Transformation'!$W$25,IF(C1329=1,D1329-'Data Transformation'!$W$25,FALSE))</f>
        <v>0</v>
      </c>
      <c r="E1328" t="str">
        <f t="array" ref="E1328">IF(ISLOGICAL(D1328),"",FREQUENCY(IF('Data Transformation'!$B$425:$B$8425='Bin Analysis'!$B1323,'Data Transformation'!$G$425:$G$8425),D1328))</f>
        <v/>
      </c>
      <c r="F1328" t="str">
        <f t="shared" si="165"/>
        <v/>
      </c>
      <c r="G1328">
        <f>Weighting!$H$8</f>
        <v>0</v>
      </c>
      <c r="H1328">
        <f t="array" ref="H1328">FREQUENCY(IF('Data Transformation'!$B$4:$B$8425=B1323,'Data Transformation'!$G$4:$G$8425),'Bin Analysis'!$B1328)</f>
        <v>14</v>
      </c>
      <c r="I1328">
        <f t="shared" si="166"/>
        <v>0</v>
      </c>
      <c r="J1328">
        <f t="shared" ref="J1328:J1345" si="167">IF(I1328=0,0,1)</f>
        <v>0</v>
      </c>
      <c r="K1328">
        <f>J1328*Weighting!$W$8</f>
        <v>0</v>
      </c>
      <c r="M1328" s="14"/>
    </row>
    <row r="1329" spans="1:13" x14ac:dyDescent="0.25">
      <c r="A1329" s="32">
        <f>IF(Weighting!$P$9&gt;0,B1329,"")</f>
        <v>0.71399999999999997</v>
      </c>
      <c r="B1329" s="50">
        <f>Weighting!$C$9</f>
        <v>0.71399999999999997</v>
      </c>
      <c r="C1329">
        <f>Weighting!$F$9</f>
        <v>0</v>
      </c>
      <c r="D1329" t="b">
        <f>IF(C1329=1,'Data Transformation'!$G$3+0.5*'Data Transformation'!$W$25,IF(C1330=1,D1330-'Data Transformation'!$W$25,FALSE))</f>
        <v>0</v>
      </c>
      <c r="E1329" t="str">
        <f t="array" ref="E1329">IF(ISLOGICAL(D1329),"",FREQUENCY(IF('Data Transformation'!$B$425:$B$8425='Bin Analysis'!$B1323,'Data Transformation'!$G$425:$G$8425),D1329))</f>
        <v/>
      </c>
      <c r="F1329" t="str">
        <f t="shared" si="165"/>
        <v/>
      </c>
      <c r="G1329">
        <f>Weighting!$H$9</f>
        <v>0</v>
      </c>
      <c r="H1329">
        <f t="array" ref="H1329">FREQUENCY(IF('Data Transformation'!$B$4:$B$8425=B1323,'Data Transformation'!$G$4:$G$8425),'Bin Analysis'!$B1329)</f>
        <v>16</v>
      </c>
      <c r="I1329">
        <f t="shared" si="166"/>
        <v>2</v>
      </c>
      <c r="J1329">
        <f t="shared" si="167"/>
        <v>1</v>
      </c>
      <c r="K1329">
        <f>J1329*Weighting!$W$9</f>
        <v>3</v>
      </c>
      <c r="M1329" s="14"/>
    </row>
    <row r="1330" spans="1:13" x14ac:dyDescent="0.25">
      <c r="A1330" s="32">
        <f>IF(Weighting!$P$10&gt;0,B1330,"")</f>
        <v>0.84499999999999997</v>
      </c>
      <c r="B1330">
        <f>Weighting!$C$10</f>
        <v>0.84499999999999997</v>
      </c>
      <c r="C1330">
        <f>Weighting!$F$10</f>
        <v>0</v>
      </c>
      <c r="D1330" t="b">
        <f>IF(C1330=1,'Data Transformation'!$G$3+0.5*'Data Transformation'!$W$25,IF(C1331=1,D1331-'Data Transformation'!$W$25,FALSE))</f>
        <v>0</v>
      </c>
      <c r="E1330" t="str">
        <f t="array" ref="E1330">IF(ISLOGICAL(D1330),"",FREQUENCY(IF('Data Transformation'!$B$425:$B$8425='Bin Analysis'!$B1323,'Data Transformation'!$G$425:$G$8425),D1330))</f>
        <v/>
      </c>
      <c r="F1330" t="str">
        <f t="shared" si="165"/>
        <v/>
      </c>
      <c r="G1330">
        <f>Weighting!$H$10</f>
        <v>0</v>
      </c>
      <c r="H1330">
        <f t="array" ref="H1330">FREQUENCY(IF('Data Transformation'!$B$4:$B$8425=B1323,'Data Transformation'!$G$4:$G$8425),'Bin Analysis'!$B1330)</f>
        <v>17</v>
      </c>
      <c r="I1330">
        <f t="shared" si="166"/>
        <v>1</v>
      </c>
      <c r="J1330">
        <f t="shared" si="167"/>
        <v>1</v>
      </c>
      <c r="K1330">
        <f>J1330*Weighting!$W$10</f>
        <v>3</v>
      </c>
      <c r="M1330" s="14"/>
    </row>
    <row r="1331" spans="1:13" x14ac:dyDescent="0.25">
      <c r="A1331" s="32">
        <f>IF(Weighting!$P$11&gt;0,B1331,"")</f>
        <v>0.97599999999999998</v>
      </c>
      <c r="B1331">
        <f>Weighting!$C$11</f>
        <v>0.97599999999999998</v>
      </c>
      <c r="C1331">
        <f>Weighting!$F$11</f>
        <v>0</v>
      </c>
      <c r="D1331">
        <f>IF(C1331=1,'Data Transformation'!$G$3+0.5*'Data Transformation'!$W$25,IF(C1332=1,D1332-'Data Transformation'!$W$25,FALSE))</f>
        <v>0.86899999999999999</v>
      </c>
      <c r="E1331">
        <f t="array" ref="E1331">IF(ISLOGICAL(D1331),"",FREQUENCY(IF('Data Transformation'!$B$425:$B$8425='Bin Analysis'!$B1323,'Data Transformation'!$G$425:$G$8425),D1331))</f>
        <v>19</v>
      </c>
      <c r="F1331" t="e">
        <f t="shared" si="165"/>
        <v>#VALUE!</v>
      </c>
      <c r="G1331">
        <f>Weighting!$H$11</f>
        <v>0</v>
      </c>
      <c r="H1331">
        <f t="array" ref="H1331">FREQUENCY(IF('Data Transformation'!$B$4:$B$8425=B1323,'Data Transformation'!$G$4:$G$8425),'Bin Analysis'!$B1331)</f>
        <v>19</v>
      </c>
      <c r="I1331">
        <f t="shared" si="166"/>
        <v>2</v>
      </c>
      <c r="J1331">
        <f t="shared" si="167"/>
        <v>1</v>
      </c>
      <c r="K1331">
        <f>J1331*Weighting!$W$11</f>
        <v>2</v>
      </c>
      <c r="M1331" s="14"/>
    </row>
    <row r="1332" spans="1:13" x14ac:dyDescent="0.25">
      <c r="A1332" s="32">
        <f>IF(Weighting!$P$12&gt;0,B1332,"")</f>
        <v>1.107</v>
      </c>
      <c r="B1332">
        <f>Weighting!$C$12</f>
        <v>1.107</v>
      </c>
      <c r="C1332">
        <f>Weighting!$F$12</f>
        <v>1</v>
      </c>
      <c r="D1332">
        <f>IF(C1332=1,'Data Transformation'!$G$3+0.5*'Data Transformation'!$W$25,IF(C1333=1,D1333-'Data Transformation'!$W$25,FALSE))</f>
        <v>1.131</v>
      </c>
      <c r="E1332">
        <f t="array" ref="E1332">IF(ISLOGICAL(D1332),"",FREQUENCY(IF('Data Transformation'!$B$425:$B$8425='Bin Analysis'!$B1323,'Data Transformation'!$G$425:$G$8425),D1332))</f>
        <v>19</v>
      </c>
      <c r="F1332">
        <f t="shared" si="165"/>
        <v>0</v>
      </c>
      <c r="G1332">
        <f>Weighting!$H$12</f>
        <v>0</v>
      </c>
      <c r="H1332">
        <f t="array" ref="H1332">FREQUENCY(IF('Data Transformation'!$B$4:$B$8425=B1323,'Data Transformation'!$G$4:$G$8425),'Bin Analysis'!$B1332)</f>
        <v>20</v>
      </c>
      <c r="I1332">
        <f t="shared" si="166"/>
        <v>1</v>
      </c>
      <c r="J1332">
        <f t="shared" si="167"/>
        <v>1</v>
      </c>
      <c r="K1332">
        <f>J1332*Weighting!$W$12</f>
        <v>1</v>
      </c>
      <c r="M1332" s="14"/>
    </row>
    <row r="1333" spans="1:13" x14ac:dyDescent="0.25">
      <c r="A1333" s="32">
        <f>IF(Weighting!$P$13&gt;0,B1333,"")</f>
        <v>1.238</v>
      </c>
      <c r="B1333">
        <f>Weighting!$C$13</f>
        <v>1.238</v>
      </c>
      <c r="C1333">
        <f>Weighting!$F$13</f>
        <v>0</v>
      </c>
      <c r="D1333" t="b">
        <f>IF(C1333=1,'Data Transformation'!$G$3+0.5*'Data Transformation'!$W$25,IF(C1334=1,D1334-'Data Transformation'!$W$25,FALSE))</f>
        <v>0</v>
      </c>
      <c r="E1333" t="str">
        <f t="array" ref="E1333">IF(ISLOGICAL(D1333),"",FREQUENCY(IF('Data Transformation'!$B$425:$B$8425='Bin Analysis'!$B1323,'Data Transformation'!$G$425:$G$8425),D1333))</f>
        <v/>
      </c>
      <c r="F1333" t="str">
        <f t="shared" si="165"/>
        <v/>
      </c>
      <c r="G1333">
        <f>Weighting!$H$13</f>
        <v>0</v>
      </c>
      <c r="H1333">
        <f t="array" ref="H1333">FREQUENCY(IF('Data Transformation'!$B$4:$B$8425=B1323,'Data Transformation'!$G$4:$G$8425),'Bin Analysis'!$B1333)</f>
        <v>20</v>
      </c>
      <c r="I1333">
        <f t="shared" si="166"/>
        <v>0</v>
      </c>
      <c r="J1333">
        <f t="shared" si="167"/>
        <v>0</v>
      </c>
      <c r="K1333">
        <f>J1333*Weighting!$W$13</f>
        <v>0</v>
      </c>
      <c r="M1333" s="14"/>
    </row>
    <row r="1334" spans="1:13" x14ac:dyDescent="0.25">
      <c r="A1334" s="32">
        <f>IF(Weighting!$P$14&gt;0,B1334,"")</f>
        <v>1.369</v>
      </c>
      <c r="B1334">
        <f>Weighting!$C$14</f>
        <v>1.369</v>
      </c>
      <c r="C1334">
        <f>Weighting!$F$14</f>
        <v>0</v>
      </c>
      <c r="D1334" t="b">
        <f>IF(C1334=1,'Data Transformation'!$G$3+0.5*'Data Transformation'!$W$25,IF(C1335=1,D1335-'Data Transformation'!$W$25,FALSE))</f>
        <v>0</v>
      </c>
      <c r="E1334" t="str">
        <f t="array" ref="E1334">IF(ISLOGICAL(D1334),"",FREQUENCY(IF('Data Transformation'!$B$425:$B$8425='Bin Analysis'!$B1323,'Data Transformation'!$G$425:$G$8425),D1334))</f>
        <v/>
      </c>
      <c r="F1334" t="str">
        <f t="shared" si="165"/>
        <v/>
      </c>
      <c r="G1334">
        <f>Weighting!$H$14</f>
        <v>0</v>
      </c>
      <c r="H1334">
        <f t="array" ref="H1334">FREQUENCY(IF('Data Transformation'!$B$4:$B$8425=B1323,'Data Transformation'!$G$4:$G$8425),'Bin Analysis'!$B1334)</f>
        <v>20</v>
      </c>
      <c r="I1334">
        <f t="shared" si="166"/>
        <v>0</v>
      </c>
      <c r="J1334">
        <f t="shared" si="167"/>
        <v>0</v>
      </c>
      <c r="K1334">
        <f>J1334*Weighting!$W$14</f>
        <v>0</v>
      </c>
      <c r="M1334" s="14"/>
    </row>
    <row r="1335" spans="1:13" x14ac:dyDescent="0.25">
      <c r="A1335" s="32">
        <f>IF(Weighting!$P$15&gt;0,B1335,"")</f>
        <v>1.5000009999999999</v>
      </c>
      <c r="B1335">
        <f>Weighting!$C$15</f>
        <v>1.5000009999999999</v>
      </c>
      <c r="C1335">
        <f>Weighting!$F$15</f>
        <v>0</v>
      </c>
      <c r="D1335" t="b">
        <f>IF(C1335=1,'Data Transformation'!$G$3+0.5*'Data Transformation'!$W$25,IF(C1336=1,D1336-'Data Transformation'!$W$25,FALSE))</f>
        <v>0</v>
      </c>
      <c r="E1335" t="str">
        <f t="array" ref="E1335">IF(ISLOGICAL(D1335),"",FREQUENCY(IF('Data Transformation'!$B$425:$B$8425='Bin Analysis'!$B1323,'Data Transformation'!$G$425:$G$8425),D1335))</f>
        <v/>
      </c>
      <c r="F1335" t="str">
        <f t="shared" si="165"/>
        <v/>
      </c>
      <c r="G1335">
        <f>Weighting!$H$15</f>
        <v>0</v>
      </c>
      <c r="H1335">
        <f t="array" ref="H1335">FREQUENCY(IF('Data Transformation'!$B$4:$B$8425=B1323,'Data Transformation'!$G$4:$G$8425),'Bin Analysis'!$B1335)</f>
        <v>20</v>
      </c>
      <c r="I1335">
        <f t="shared" si="166"/>
        <v>0</v>
      </c>
      <c r="J1335">
        <f t="shared" si="167"/>
        <v>0</v>
      </c>
      <c r="K1335">
        <f>J1335*Weighting!$W$15</f>
        <v>0</v>
      </c>
      <c r="M1335" s="14"/>
    </row>
    <row r="1336" spans="1:13" x14ac:dyDescent="0.25">
      <c r="A1336" s="32" t="str">
        <f>IF(Weighting!$P$16&gt;0,B1336,"")</f>
        <v/>
      </c>
      <c r="B1336">
        <f>Weighting!$C$16</f>
        <v>1.631</v>
      </c>
      <c r="C1336">
        <f>Weighting!$F$16</f>
        <v>0</v>
      </c>
      <c r="D1336" t="b">
        <f>IF(C1336=1,'Data Transformation'!$G$3+0.5*'Data Transformation'!$W$25,IF(C1337=1,D1337-'Data Transformation'!$W$25,FALSE))</f>
        <v>0</v>
      </c>
      <c r="E1336" t="str">
        <f t="array" ref="E1336">IF(ISLOGICAL(D1336),"",FREQUENCY(IF('Data Transformation'!$B$425:$B$8425='Bin Analysis'!$B1323,'Data Transformation'!$G$425:$G$8425),D1336))</f>
        <v/>
      </c>
      <c r="F1336" t="str">
        <f t="shared" si="165"/>
        <v/>
      </c>
      <c r="G1336">
        <f>Weighting!$H$16</f>
        <v>0</v>
      </c>
      <c r="H1336">
        <f t="array" ref="H1336">FREQUENCY(IF('Data Transformation'!$B$4:$B$8425=B1323,'Data Transformation'!$G$4:$G$8425),'Bin Analysis'!$B1336)</f>
        <v>20</v>
      </c>
      <c r="I1336">
        <f t="shared" si="166"/>
        <v>0</v>
      </c>
      <c r="J1336">
        <f t="shared" si="167"/>
        <v>0</v>
      </c>
      <c r="K1336">
        <f>J1336*Weighting!$W$16</f>
        <v>0</v>
      </c>
      <c r="M1336" s="14"/>
    </row>
    <row r="1337" spans="1:13" x14ac:dyDescent="0.25">
      <c r="A1337" s="32" t="str">
        <f>IF(Weighting!$P$17&gt;0,B1337,"")</f>
        <v/>
      </c>
      <c r="B1337">
        <f>Weighting!$C$17</f>
        <v>1.762</v>
      </c>
      <c r="C1337">
        <f>Weighting!$F$17</f>
        <v>0</v>
      </c>
      <c r="D1337" t="b">
        <f>IF(C1337=1,'Data Transformation'!$G$3+0.5*'Data Transformation'!$W$25,IF(C1338=1,D1338-'Data Transformation'!$W$25,FALSE))</f>
        <v>0</v>
      </c>
      <c r="E1337" t="str">
        <f t="array" ref="E1337">IF(ISLOGICAL(D1337),"",FREQUENCY(IF('Data Transformation'!$B$425:$B$8425='Bin Analysis'!$B1323,'Data Transformation'!$G$425:$G$8425),D1337))</f>
        <v/>
      </c>
      <c r="F1337" t="str">
        <f t="shared" si="165"/>
        <v/>
      </c>
      <c r="G1337">
        <f>Weighting!$H$17</f>
        <v>0</v>
      </c>
      <c r="H1337">
        <f t="array" ref="H1337">FREQUENCY(IF('Data Transformation'!$B$4:$B$8425=B1323,'Data Transformation'!$G$4:$G$8425),'Bin Analysis'!$B1337)</f>
        <v>20</v>
      </c>
      <c r="I1337">
        <f t="shared" si="166"/>
        <v>0</v>
      </c>
      <c r="J1337">
        <f t="shared" si="167"/>
        <v>0</v>
      </c>
      <c r="K1337">
        <f>J1337*Weighting!$W$17</f>
        <v>0</v>
      </c>
      <c r="M1337" s="14"/>
    </row>
    <row r="1338" spans="1:13" x14ac:dyDescent="0.25">
      <c r="A1338" s="32" t="str">
        <f>IF(Weighting!$P$18&gt;0,B1338,"")</f>
        <v/>
      </c>
      <c r="B1338">
        <f>Weighting!$C$18</f>
        <v>1.893</v>
      </c>
      <c r="C1338">
        <f>Weighting!$F$18</f>
        <v>0</v>
      </c>
      <c r="D1338" t="b">
        <f>IF(C1338=1,'Data Transformation'!$G$3+0.5*'Data Transformation'!$W$25,IF(C1339=1,D1339-'Data Transformation'!$W$25,FALSE))</f>
        <v>0</v>
      </c>
      <c r="E1338" t="str">
        <f t="array" ref="E1338">IF(ISLOGICAL(D1338),"",FREQUENCY(IF('Data Transformation'!$B$425:$B$8425='Bin Analysis'!$B1323,'Data Transformation'!$G$425:$G$8425),D1338))</f>
        <v/>
      </c>
      <c r="F1338" t="str">
        <f t="shared" si="165"/>
        <v/>
      </c>
      <c r="G1338">
        <f>Weighting!$H$18</f>
        <v>0</v>
      </c>
      <c r="H1338">
        <f t="array" ref="H1338">FREQUENCY(IF('Data Transformation'!$B$4:$B$8425=B1323,'Data Transformation'!$G$4:$G$8425),'Bin Analysis'!$B1338)</f>
        <v>20</v>
      </c>
      <c r="I1338">
        <f t="shared" si="166"/>
        <v>0</v>
      </c>
      <c r="J1338">
        <f t="shared" si="167"/>
        <v>0</v>
      </c>
      <c r="K1338">
        <f>J1338*Weighting!$W$18</f>
        <v>0</v>
      </c>
      <c r="M1338" s="14"/>
    </row>
    <row r="1339" spans="1:13" x14ac:dyDescent="0.25">
      <c r="A1339" s="32" t="str">
        <f>IF(Weighting!$P$19&gt;0,B1339,"")</f>
        <v/>
      </c>
      <c r="B1339">
        <f>Weighting!$C$19</f>
        <v>2.024</v>
      </c>
      <c r="C1339">
        <f>Weighting!$F$19</f>
        <v>0</v>
      </c>
      <c r="D1339" t="b">
        <f>IF(C1339=1,'Data Transformation'!$G$3+0.5*'Data Transformation'!$W$25,IF(C1340=1,D1340-'Data Transformation'!$W$25,FALSE))</f>
        <v>0</v>
      </c>
      <c r="E1339" t="str">
        <f t="array" ref="E1339">IF(ISLOGICAL(D1339),"",FREQUENCY(IF('Data Transformation'!$B$425:$B$8425='Bin Analysis'!$B1323,'Data Transformation'!$G$425:$G$8425),D1339))</f>
        <v/>
      </c>
      <c r="F1339" t="str">
        <f t="shared" si="165"/>
        <v/>
      </c>
      <c r="G1339">
        <f>Weighting!$H$19</f>
        <v>0</v>
      </c>
      <c r="H1339">
        <f t="array" ref="H1339">FREQUENCY(IF('Data Transformation'!$B$4:$B$8425=B1323,'Data Transformation'!$G$4:$G$8425),'Bin Analysis'!$B1339)</f>
        <v>20</v>
      </c>
      <c r="I1339">
        <f t="shared" si="166"/>
        <v>0</v>
      </c>
      <c r="J1339">
        <f t="shared" si="167"/>
        <v>0</v>
      </c>
      <c r="K1339">
        <f>J1339*Weighting!$W$19</f>
        <v>0</v>
      </c>
      <c r="M1339" s="14"/>
    </row>
    <row r="1340" spans="1:13" x14ac:dyDescent="0.25">
      <c r="A1340" s="32" t="str">
        <f>IF(Weighting!$P$20&gt;0,B1340,"")</f>
        <v/>
      </c>
      <c r="B1340">
        <f>Weighting!$C$20</f>
        <v>2.1550000000000002</v>
      </c>
      <c r="C1340">
        <f>Weighting!$F$20</f>
        <v>0</v>
      </c>
      <c r="D1340" t="b">
        <f>IF(C1340=1,'Data Transformation'!$G$3+0.5*'Data Transformation'!$W$25,IF(C1341=1,D1341-'Data Transformation'!$W$25,FALSE))</f>
        <v>0</v>
      </c>
      <c r="E1340" t="str">
        <f t="array" ref="E1340">IF(ISLOGICAL(D1340),"",FREQUENCY(IF('Data Transformation'!$B$425:$B$8425='Bin Analysis'!$B1323,'Data Transformation'!$G$425:$G$8425),D1340))</f>
        <v/>
      </c>
      <c r="F1340" t="str">
        <f t="shared" si="165"/>
        <v/>
      </c>
      <c r="G1340">
        <f>Weighting!$H$20</f>
        <v>0</v>
      </c>
      <c r="H1340">
        <f t="array" ref="H1340">FREQUENCY(IF('Data Transformation'!$B$4:$B$8425=B1323,'Data Transformation'!$G$4:$G$8425),'Bin Analysis'!$B1340)</f>
        <v>20</v>
      </c>
      <c r="I1340">
        <f t="shared" si="166"/>
        <v>0</v>
      </c>
      <c r="J1340">
        <f t="shared" si="167"/>
        <v>0</v>
      </c>
      <c r="K1340">
        <f>J1340*Weighting!$W$20</f>
        <v>0</v>
      </c>
      <c r="M1340" s="14"/>
    </row>
    <row r="1341" spans="1:13" x14ac:dyDescent="0.25">
      <c r="A1341" s="32" t="str">
        <f>IF(Weighting!$P$21&gt;0,B1341,"")</f>
        <v/>
      </c>
      <c r="B1341">
        <f>Weighting!$C$21</f>
        <v>2.2860000000000005</v>
      </c>
      <c r="C1341">
        <f>Weighting!$F$21</f>
        <v>0</v>
      </c>
      <c r="D1341" t="b">
        <f>IF(C1341=1,'Data Transformation'!$G$3+0.5*'Data Transformation'!$W$25,IF(C1342=1,D1342-'Data Transformation'!$W$25,FALSE))</f>
        <v>0</v>
      </c>
      <c r="E1341" t="str">
        <f t="array" ref="E1341">IF(ISLOGICAL(D1341),"",FREQUENCY(IF('Data Transformation'!$B$425:$B$8425='Bin Analysis'!$B1323,'Data Transformation'!$G$425:$G$8425),D1341))</f>
        <v/>
      </c>
      <c r="F1341" t="str">
        <f t="shared" si="165"/>
        <v/>
      </c>
      <c r="G1341">
        <f>Weighting!$H$21</f>
        <v>0</v>
      </c>
      <c r="H1341">
        <f t="array" ref="H1341">FREQUENCY(IF('Data Transformation'!$B$4:$B$8425=B1323,'Data Transformation'!$G$4:$G$8425),'Bin Analysis'!$B1341)</f>
        <v>20</v>
      </c>
      <c r="I1341">
        <f t="shared" si="166"/>
        <v>0</v>
      </c>
      <c r="J1341">
        <f t="shared" si="167"/>
        <v>0</v>
      </c>
      <c r="K1341">
        <f>J1341*Weighting!$W$21</f>
        <v>0</v>
      </c>
      <c r="M1341" s="14"/>
    </row>
    <row r="1342" spans="1:13" x14ac:dyDescent="0.25">
      <c r="A1342" s="32" t="str">
        <f>IF(Weighting!$P$22&gt;0,B1342,"")</f>
        <v/>
      </c>
      <c r="B1342">
        <f>Weighting!$C$22</f>
        <v>2.4170000000000007</v>
      </c>
      <c r="C1342">
        <f>Weighting!$F$22</f>
        <v>0</v>
      </c>
      <c r="D1342" t="b">
        <f>IF(C1342=1,'Data Transformation'!$G$3+0.5*'Data Transformation'!$W$25,IF(C1343=1,D1343-'Data Transformation'!$W$25,FALSE))</f>
        <v>0</v>
      </c>
      <c r="E1342" t="str">
        <f t="array" ref="E1342">IF(ISLOGICAL(D1342),"",FREQUENCY(IF('Data Transformation'!$B$425:$B$8425='Bin Analysis'!$B1323,'Data Transformation'!$G$425:$G$8425),D1342))</f>
        <v/>
      </c>
      <c r="F1342" t="str">
        <f t="shared" si="165"/>
        <v/>
      </c>
      <c r="G1342">
        <f>Weighting!$H$22</f>
        <v>0</v>
      </c>
      <c r="H1342">
        <f t="array" ref="H1342">FREQUENCY(IF('Data Transformation'!$B$4:$B$8425=B1323,'Data Transformation'!$G$4:$G$8425),'Bin Analysis'!$B1342)</f>
        <v>20</v>
      </c>
      <c r="I1342">
        <f t="shared" si="166"/>
        <v>0</v>
      </c>
      <c r="J1342">
        <f t="shared" si="167"/>
        <v>0</v>
      </c>
      <c r="K1342">
        <f>J1342*Weighting!$W$22</f>
        <v>0</v>
      </c>
      <c r="M1342" s="14"/>
    </row>
    <row r="1343" spans="1:13" x14ac:dyDescent="0.25">
      <c r="A1343" s="32" t="str">
        <f>IF(Weighting!$P$23&gt;0,B1343,"")</f>
        <v/>
      </c>
      <c r="B1343">
        <f>Weighting!$C$23</f>
        <v>2.5480000000000009</v>
      </c>
      <c r="C1343">
        <f>Weighting!$F$23</f>
        <v>0</v>
      </c>
      <c r="D1343" t="b">
        <f>IF(C1343=1,'Data Transformation'!$G$3+0.5*'Data Transformation'!$W$25,IF(C1344=1,D1344-'Data Transformation'!$W$25,FALSE))</f>
        <v>0</v>
      </c>
      <c r="E1343" t="str">
        <f t="array" ref="E1343">IF(ISLOGICAL(D1343),"",FREQUENCY(IF('Data Transformation'!$B$425:$B$8425='Bin Analysis'!$B1323,'Data Transformation'!$G$425:$G$8425),D1343))</f>
        <v/>
      </c>
      <c r="F1343" t="str">
        <f t="shared" si="165"/>
        <v/>
      </c>
      <c r="G1343">
        <f>Weighting!$H$23</f>
        <v>0</v>
      </c>
      <c r="H1343">
        <f t="array" ref="H1343">FREQUENCY(IF('Data Transformation'!$B$4:$B$8425=B1323,'Data Transformation'!$G$4:$G$8425),'Bin Analysis'!$B1343)</f>
        <v>20</v>
      </c>
      <c r="I1343">
        <f t="shared" si="166"/>
        <v>0</v>
      </c>
      <c r="J1343">
        <f t="shared" si="167"/>
        <v>0</v>
      </c>
      <c r="K1343">
        <f>J1343*Weighting!$W$23</f>
        <v>0</v>
      </c>
      <c r="M1343" s="14"/>
    </row>
    <row r="1344" spans="1:13" x14ac:dyDescent="0.25">
      <c r="A1344" s="32" t="str">
        <f>IF(Weighting!$P$24&gt;0,B1344,"")</f>
        <v/>
      </c>
      <c r="B1344">
        <f>Weighting!$C$24</f>
        <v>2.6790000000000012</v>
      </c>
      <c r="C1344">
        <f>Weighting!$F$24</f>
        <v>0</v>
      </c>
      <c r="D1344" t="b">
        <f>IF(C1344=1,'Data Transformation'!$G$3+0.5*'Data Transformation'!$W$25,IF(C1345=1,D1345-'Data Transformation'!$W$25,FALSE))</f>
        <v>0</v>
      </c>
      <c r="E1344" t="str">
        <f t="array" ref="E1344">IF(ISLOGICAL(D1344),"",FREQUENCY(IF('Data Transformation'!$B$425:$B$8425='Bin Analysis'!$B1323,'Data Transformation'!$G$425:$G$8425),D1344))</f>
        <v/>
      </c>
      <c r="F1344" t="str">
        <f t="shared" si="165"/>
        <v/>
      </c>
      <c r="G1344">
        <f>Weighting!$H$24</f>
        <v>0</v>
      </c>
      <c r="H1344">
        <f t="array" ref="H1344">FREQUENCY(IF('Data Transformation'!$B$4:$B$8425=B1323,'Data Transformation'!$G$4:$G$8425),'Bin Analysis'!$B1344)</f>
        <v>20</v>
      </c>
      <c r="I1344">
        <f t="shared" si="166"/>
        <v>0</v>
      </c>
      <c r="J1344">
        <f t="shared" si="167"/>
        <v>0</v>
      </c>
      <c r="K1344">
        <f>J1344*Weighting!$W$24</f>
        <v>0</v>
      </c>
      <c r="M1344" s="14"/>
    </row>
    <row r="1345" spans="1:25" x14ac:dyDescent="0.25">
      <c r="A1345" s="32" t="str">
        <f>IF(Weighting!$P$25&gt;0,B1345,"")</f>
        <v/>
      </c>
      <c r="B1345">
        <f>Weighting!$C$25</f>
        <v>2.8100000000000014</v>
      </c>
      <c r="C1345">
        <f>Weighting!$F$25</f>
        <v>0</v>
      </c>
      <c r="D1345" t="b">
        <f>IF(C1345=1,'Data Transformation'!$G$3+0.5*'Data Transformation'!$W$25,IF(C1346=1,D1346-'Data Transformation'!$W$25,FALSE))</f>
        <v>0</v>
      </c>
      <c r="E1345" t="str">
        <f t="array" ref="E1345">IF(ISLOGICAL(D1345),"",FREQUENCY(IF('Data Transformation'!$B$425:$B$8425='Bin Analysis'!$B1323,'Data Transformation'!$G$425:$G$8425),D1345))</f>
        <v/>
      </c>
      <c r="F1345" t="str">
        <f t="shared" si="165"/>
        <v/>
      </c>
      <c r="G1345">
        <f>Weighting!$H$25</f>
        <v>0</v>
      </c>
      <c r="H1345">
        <f t="array" ref="H1345">FREQUENCY(IF('Data Transformation'!$B$4:$B$8425=B1323,'Data Transformation'!$G$4:$G$8425),'Bin Analysis'!$B1345)</f>
        <v>20</v>
      </c>
      <c r="I1345">
        <f t="shared" si="166"/>
        <v>0</v>
      </c>
      <c r="J1345">
        <f t="shared" si="167"/>
        <v>0</v>
      </c>
      <c r="K1345">
        <f>J1345*Weighting!$W$25</f>
        <v>0</v>
      </c>
      <c r="M1345" s="14"/>
    </row>
    <row r="1346" spans="1:25" x14ac:dyDescent="0.25">
      <c r="O1346"/>
      <c r="P1346"/>
      <c r="Q1346"/>
      <c r="R1346"/>
    </row>
    <row r="1347" spans="1:25" ht="23.25" x14ac:dyDescent="0.35">
      <c r="A1347" s="21" t="s">
        <v>0</v>
      </c>
      <c r="B1347" s="21">
        <f>IFERROR(VLOOKUP(C1347,'Data Transformation'!$L$6:$M$426,2,FALSE),"")</f>
        <v>56</v>
      </c>
      <c r="C1347" s="21">
        <f>C1323+1</f>
        <v>56</v>
      </c>
      <c r="D1347" s="21"/>
      <c r="E1347" s="21"/>
      <c r="F1347" s="21"/>
      <c r="G1347" s="21"/>
      <c r="H1347" s="22"/>
      <c r="I1347" s="22"/>
      <c r="J1347" s="22"/>
      <c r="K1347" s="21"/>
      <c r="L1347" s="21">
        <f>B1347</f>
        <v>56</v>
      </c>
      <c r="M1347" s="23">
        <f>INDEX('Data Transformation'!$O$4:$O$424,MATCH($B1347,'Data Transformation'!$M$4:$M$424,0),MATCH($M$2,'Data Transformation'!$O$3,0))</f>
        <v>20</v>
      </c>
      <c r="N1347" s="27">
        <f>IF('Input and Summary Results'!$J$16="minimum",'Bin Analysis'!X1348/(M1347-1),'Bin Analysis'!Y1347/('Bin Analysis'!M1347-1))</f>
        <v>0</v>
      </c>
      <c r="O1347" s="27">
        <f>IF(M1347=FALSE,NA(),(VLOOKUP(1,C1350:K1369,4,FALSE))/(M1347-1))</f>
        <v>0.26315789473684209</v>
      </c>
      <c r="P1347" s="27">
        <f>IF(M1347=FALSE,NA(),SUM(J1350:J1369)/Weighting!$S$5)</f>
        <v>0.7</v>
      </c>
      <c r="Q1347" s="27">
        <f>IF(M1347=FALSE,NA(),SUM(K1350:K1369)/Weighting!$S$6)</f>
        <v>0.65217391304347827</v>
      </c>
      <c r="R1347" s="27">
        <f>IF(M1347=FALSE,NA(),(VLOOKUP(1,G1350:K1369,3,FALSE))/(M1347-1))</f>
        <v>0.26315789473684209</v>
      </c>
      <c r="S1347" s="22" t="str">
        <f>IF(M1347=FALSE,NA(),IF(SUM(J1350:J1369)=2,"yes","no"))</f>
        <v>no</v>
      </c>
      <c r="X1347" s="2" cm="2">
        <f t="array" ref="X1347:X1348">FREQUENCY(IF('Data Transformation'!$B$425:$B$6424='Bin Analysis'!L1347,'Data Transformation'!$G$425:$G$6424),'Data Transformation'!$U$11)</f>
        <v>19</v>
      </c>
      <c r="Y1347" s="2" cm="2">
        <f t="array" ref="Y1347:Y1348">FREQUENCY(IF('Data Transformation'!$B$425:$B$6424='Bin Analysis'!L1347,'Data Transformation'!$G$425:$G$6424),'Data Transformation'!$U$12)</f>
        <v>14</v>
      </c>
    </row>
    <row r="1348" spans="1:25" x14ac:dyDescent="0.25">
      <c r="A1348" s="14" t="s">
        <v>66</v>
      </c>
      <c r="B1348" t="s">
        <v>47</v>
      </c>
      <c r="C1348" t="s">
        <v>5</v>
      </c>
      <c r="D1348" t="s">
        <v>99</v>
      </c>
      <c r="E1348" t="s">
        <v>100</v>
      </c>
      <c r="F1348" t="s">
        <v>101</v>
      </c>
      <c r="G1348" t="s">
        <v>69</v>
      </c>
      <c r="H1348" t="s">
        <v>31</v>
      </c>
      <c r="I1348" t="s">
        <v>32</v>
      </c>
      <c r="J1348" t="s">
        <v>46</v>
      </c>
      <c r="K1348" s="14" t="s">
        <v>45</v>
      </c>
      <c r="M1348" s="14"/>
      <c r="X1348" s="2">
        <v>0</v>
      </c>
      <c r="Y1348" s="2">
        <v>5</v>
      </c>
    </row>
    <row r="1349" spans="1:25" x14ac:dyDescent="0.25">
      <c r="A1349" s="32"/>
      <c r="D1349" t="b">
        <f>IF(C1349=1,'Data Transformation'!$G$3+0.5*'Data Transformation'!$W$25,IF(C1350=1,D1350-'Data Transformation'!$W$25,FALSE))</f>
        <v>0</v>
      </c>
      <c r="E1349" t="str">
        <f t="array" ref="E1349">IF(ISLOGICAL(D1349),"",FREQUENCY(IF('Data Transformation'!$B$425:$B$8425='Bin Analysis'!$B1347,'Data Transformation'!$G$425:$G$8425),D1349))</f>
        <v/>
      </c>
      <c r="F1349" t="str">
        <f>IF(ISLOGICAL(D1349),"",E1349-E1348)</f>
        <v/>
      </c>
      <c r="M1349" s="14"/>
    </row>
    <row r="1350" spans="1:25" x14ac:dyDescent="0.25">
      <c r="A1350" s="32">
        <f>IF(Weighting!$P$6&gt;0,B1350,"")</f>
        <v>0.32100000000000001</v>
      </c>
      <c r="B1350">
        <f>Weighting!$C$6</f>
        <v>0.32100000000000001</v>
      </c>
      <c r="C1350">
        <f>Weighting!$F$6</f>
        <v>0</v>
      </c>
      <c r="D1350" t="b">
        <f>IF(C1350=1,'Data Transformation'!$G$3+0.5*'Data Transformation'!$W$25,IF(C1351=1,D1351-'Data Transformation'!$W$25,FALSE))</f>
        <v>0</v>
      </c>
      <c r="E1350" t="str">
        <f t="array" ref="E1350">IF(ISLOGICAL(D1350),"",FREQUENCY(IF('Data Transformation'!$B$425:$B$8425='Bin Analysis'!$B1347,'Data Transformation'!$G$425:$G$8425),D1350))</f>
        <v/>
      </c>
      <c r="F1350" t="str">
        <f>IF(ISLOGICAL(D1350),"",E1350-E1349)</f>
        <v/>
      </c>
      <c r="G1350">
        <f>Weighting!$H$6</f>
        <v>1</v>
      </c>
      <c r="H1350">
        <f t="array" ref="H1350">FREQUENCY(IF('Data Transformation'!$B$4:$B$8425=B1347,'Data Transformation'!$G$4:$G$8425),'Bin Analysis'!$B1350)</f>
        <v>5</v>
      </c>
      <c r="I1350">
        <f>H1350-H1349</f>
        <v>5</v>
      </c>
      <c r="J1350">
        <f>IF(I1350=0,0,1)</f>
        <v>1</v>
      </c>
      <c r="K1350">
        <f>J1350*Weighting!$W$6</f>
        <v>1</v>
      </c>
      <c r="M1350" s="14"/>
    </row>
    <row r="1351" spans="1:25" x14ac:dyDescent="0.25">
      <c r="A1351" s="32">
        <f>IF(Weighting!$P$7&gt;0,B1351,"")</f>
        <v>0.45200000000000001</v>
      </c>
      <c r="B1351">
        <f>Weighting!$C$7</f>
        <v>0.45200000000000001</v>
      </c>
      <c r="C1351">
        <f>Weighting!$F$7</f>
        <v>0</v>
      </c>
      <c r="D1351" t="b">
        <f>IF(C1351=1,'Data Transformation'!$G$3+0.5*'Data Transformation'!$W$25,IF(C1352=1,D1352-'Data Transformation'!$W$25,FALSE))</f>
        <v>0</v>
      </c>
      <c r="E1351" t="str">
        <f t="array" ref="E1351">IF(ISLOGICAL(D1351),"",FREQUENCY(IF('Data Transformation'!$B$425:$B$8425='Bin Analysis'!$B1347,'Data Transformation'!$G$425:$G$8425),D1351))</f>
        <v/>
      </c>
      <c r="F1351" t="str">
        <f t="shared" ref="F1351:F1369" si="168">IF(ISLOGICAL(D1351),"",E1351-E1350)</f>
        <v/>
      </c>
      <c r="G1351">
        <f>Weighting!$H$7</f>
        <v>0</v>
      </c>
      <c r="H1351">
        <f t="array" ref="H1351">FREQUENCY(IF('Data Transformation'!$B$4:$B$8425=B1347,'Data Transformation'!$G$4:$G$8425),'Bin Analysis'!$B1351)</f>
        <v>6</v>
      </c>
      <c r="I1351">
        <f t="shared" ref="I1351:I1369" si="169">H1351-H1350</f>
        <v>1</v>
      </c>
      <c r="J1351">
        <f>IF(I1351=0,0,1)</f>
        <v>1</v>
      </c>
      <c r="K1351">
        <f>J1351*Weighting!$W$7</f>
        <v>2</v>
      </c>
      <c r="M1351" s="14"/>
    </row>
    <row r="1352" spans="1:25" x14ac:dyDescent="0.25">
      <c r="A1352" s="32">
        <f>IF(Weighting!$P$8&gt;0,B1352,"")</f>
        <v>0.58299999999999996</v>
      </c>
      <c r="B1352">
        <f>Weighting!$C$8</f>
        <v>0.58299999999999996</v>
      </c>
      <c r="C1352">
        <f>Weighting!$F$8</f>
        <v>0</v>
      </c>
      <c r="D1352" t="b">
        <f>IF(C1352=1,'Data Transformation'!$G$3+0.5*'Data Transformation'!$W$25,IF(C1353=1,D1353-'Data Transformation'!$W$25,FALSE))</f>
        <v>0</v>
      </c>
      <c r="E1352" t="str">
        <f t="array" ref="E1352">IF(ISLOGICAL(D1352),"",FREQUENCY(IF('Data Transformation'!$B$425:$B$8425='Bin Analysis'!$B1347,'Data Transformation'!$G$425:$G$8425),D1352))</f>
        <v/>
      </c>
      <c r="F1352" t="str">
        <f t="shared" si="168"/>
        <v/>
      </c>
      <c r="G1352">
        <f>Weighting!$H$8</f>
        <v>0</v>
      </c>
      <c r="H1352">
        <f t="array" ref="H1352">FREQUENCY(IF('Data Transformation'!$B$4:$B$8425=B1347,'Data Transformation'!$G$4:$G$8425),'Bin Analysis'!$B1352)</f>
        <v>8</v>
      </c>
      <c r="I1352">
        <f t="shared" si="169"/>
        <v>2</v>
      </c>
      <c r="J1352">
        <f t="shared" ref="J1352:J1369" si="170">IF(I1352=0,0,1)</f>
        <v>1</v>
      </c>
      <c r="K1352">
        <f>J1352*Weighting!$W$8</f>
        <v>3</v>
      </c>
      <c r="M1352" s="14"/>
    </row>
    <row r="1353" spans="1:25" x14ac:dyDescent="0.25">
      <c r="A1353" s="32">
        <f>IF(Weighting!$P$9&gt;0,B1353,"")</f>
        <v>0.71399999999999997</v>
      </c>
      <c r="B1353" s="50">
        <f>Weighting!$C$9</f>
        <v>0.71399999999999997</v>
      </c>
      <c r="C1353">
        <f>Weighting!$F$9</f>
        <v>0</v>
      </c>
      <c r="D1353" t="b">
        <f>IF(C1353=1,'Data Transformation'!$G$3+0.5*'Data Transformation'!$W$25,IF(C1354=1,D1354-'Data Transformation'!$W$25,FALSE))</f>
        <v>0</v>
      </c>
      <c r="E1353" t="str">
        <f t="array" ref="E1353">IF(ISLOGICAL(D1353),"",FREQUENCY(IF('Data Transformation'!$B$425:$B$8425='Bin Analysis'!$B1347,'Data Transformation'!$G$425:$G$8425),D1353))</f>
        <v/>
      </c>
      <c r="F1353" t="str">
        <f t="shared" si="168"/>
        <v/>
      </c>
      <c r="G1353">
        <f>Weighting!$H$9</f>
        <v>0</v>
      </c>
      <c r="H1353">
        <f t="array" ref="H1353">FREQUENCY(IF('Data Transformation'!$B$4:$B$8425=B1347,'Data Transformation'!$G$4:$G$8425),'Bin Analysis'!$B1353)</f>
        <v>10</v>
      </c>
      <c r="I1353">
        <f t="shared" si="169"/>
        <v>2</v>
      </c>
      <c r="J1353">
        <f t="shared" si="170"/>
        <v>1</v>
      </c>
      <c r="K1353">
        <f>J1353*Weighting!$W$9</f>
        <v>3</v>
      </c>
      <c r="M1353" s="14"/>
    </row>
    <row r="1354" spans="1:25" x14ac:dyDescent="0.25">
      <c r="A1354" s="32">
        <f>IF(Weighting!$P$10&gt;0,B1354,"")</f>
        <v>0.84499999999999997</v>
      </c>
      <c r="B1354">
        <f>Weighting!$C$10</f>
        <v>0.84499999999999997</v>
      </c>
      <c r="C1354">
        <f>Weighting!$F$10</f>
        <v>0</v>
      </c>
      <c r="D1354" t="b">
        <f>IF(C1354=1,'Data Transformation'!$G$3+0.5*'Data Transformation'!$W$25,IF(C1355=1,D1355-'Data Transformation'!$W$25,FALSE))</f>
        <v>0</v>
      </c>
      <c r="E1354" t="str">
        <f t="array" ref="E1354">IF(ISLOGICAL(D1354),"",FREQUENCY(IF('Data Transformation'!$B$425:$B$8425='Bin Analysis'!$B1347,'Data Transformation'!$G$425:$G$8425),D1354))</f>
        <v/>
      </c>
      <c r="F1354" t="str">
        <f t="shared" si="168"/>
        <v/>
      </c>
      <c r="G1354">
        <f>Weighting!$H$10</f>
        <v>0</v>
      </c>
      <c r="H1354">
        <f t="array" ref="H1354">FREQUENCY(IF('Data Transformation'!$B$4:$B$8425=B1347,'Data Transformation'!$G$4:$G$8425),'Bin Analysis'!$B1354)</f>
        <v>14</v>
      </c>
      <c r="I1354">
        <f t="shared" si="169"/>
        <v>4</v>
      </c>
      <c r="J1354">
        <f t="shared" si="170"/>
        <v>1</v>
      </c>
      <c r="K1354">
        <f>J1354*Weighting!$W$10</f>
        <v>3</v>
      </c>
      <c r="M1354" s="14"/>
    </row>
    <row r="1355" spans="1:25" x14ac:dyDescent="0.25">
      <c r="A1355" s="32">
        <f>IF(Weighting!$P$11&gt;0,B1355,"")</f>
        <v>0.97599999999999998</v>
      </c>
      <c r="B1355">
        <f>Weighting!$C$11</f>
        <v>0.97599999999999998</v>
      </c>
      <c r="C1355">
        <f>Weighting!$F$11</f>
        <v>0</v>
      </c>
      <c r="D1355">
        <f>IF(C1355=1,'Data Transformation'!$G$3+0.5*'Data Transformation'!$W$25,IF(C1356=1,D1356-'Data Transformation'!$W$25,FALSE))</f>
        <v>0.86899999999999999</v>
      </c>
      <c r="E1355">
        <f t="array" ref="E1355">IF(ISLOGICAL(D1355),"",FREQUENCY(IF('Data Transformation'!$B$425:$B$8425='Bin Analysis'!$B1347,'Data Transformation'!$G$425:$G$8425),D1355))</f>
        <v>14</v>
      </c>
      <c r="F1355" t="e">
        <f t="shared" si="168"/>
        <v>#VALUE!</v>
      </c>
      <c r="G1355">
        <f>Weighting!$H$11</f>
        <v>0</v>
      </c>
      <c r="H1355">
        <f t="array" ref="H1355">FREQUENCY(IF('Data Transformation'!$B$4:$B$8425=B1347,'Data Transformation'!$G$4:$G$8425),'Bin Analysis'!$B1355)</f>
        <v>17</v>
      </c>
      <c r="I1355">
        <f t="shared" si="169"/>
        <v>3</v>
      </c>
      <c r="J1355">
        <f t="shared" si="170"/>
        <v>1</v>
      </c>
      <c r="K1355">
        <f>J1355*Weighting!$W$11</f>
        <v>2</v>
      </c>
      <c r="M1355" s="14"/>
    </row>
    <row r="1356" spans="1:25" x14ac:dyDescent="0.25">
      <c r="A1356" s="32">
        <f>IF(Weighting!$P$12&gt;0,B1356,"")</f>
        <v>1.107</v>
      </c>
      <c r="B1356">
        <f>Weighting!$C$12</f>
        <v>1.107</v>
      </c>
      <c r="C1356">
        <f>Weighting!$F$12</f>
        <v>1</v>
      </c>
      <c r="D1356">
        <f>IF(C1356=1,'Data Transformation'!$G$3+0.5*'Data Transformation'!$W$25,IF(C1357=1,D1357-'Data Transformation'!$W$25,FALSE))</f>
        <v>1.131</v>
      </c>
      <c r="E1356">
        <f t="array" ref="E1356">IF(ISLOGICAL(D1356),"",FREQUENCY(IF('Data Transformation'!$B$425:$B$8425='Bin Analysis'!$B1347,'Data Transformation'!$G$425:$G$8425),D1356))</f>
        <v>19</v>
      </c>
      <c r="F1356">
        <f t="shared" si="168"/>
        <v>5</v>
      </c>
      <c r="G1356">
        <f>Weighting!$H$12</f>
        <v>0</v>
      </c>
      <c r="H1356">
        <f t="array" ref="H1356">FREQUENCY(IF('Data Transformation'!$B$4:$B$8425=B1347,'Data Transformation'!$G$4:$G$8425),'Bin Analysis'!$B1356)</f>
        <v>20</v>
      </c>
      <c r="I1356">
        <f t="shared" si="169"/>
        <v>3</v>
      </c>
      <c r="J1356">
        <f t="shared" si="170"/>
        <v>1</v>
      </c>
      <c r="K1356">
        <f>J1356*Weighting!$W$12</f>
        <v>1</v>
      </c>
      <c r="M1356" s="14"/>
    </row>
    <row r="1357" spans="1:25" x14ac:dyDescent="0.25">
      <c r="A1357" s="32">
        <f>IF(Weighting!$P$13&gt;0,B1357,"")</f>
        <v>1.238</v>
      </c>
      <c r="B1357">
        <f>Weighting!$C$13</f>
        <v>1.238</v>
      </c>
      <c r="C1357">
        <f>Weighting!$F$13</f>
        <v>0</v>
      </c>
      <c r="D1357" t="b">
        <f>IF(C1357=1,'Data Transformation'!$G$3+0.5*'Data Transformation'!$W$25,IF(C1358=1,D1358-'Data Transformation'!$W$25,FALSE))</f>
        <v>0</v>
      </c>
      <c r="E1357" t="str">
        <f t="array" ref="E1357">IF(ISLOGICAL(D1357),"",FREQUENCY(IF('Data Transformation'!$B$425:$B$8425='Bin Analysis'!$B1347,'Data Transformation'!$G$425:$G$8425),D1357))</f>
        <v/>
      </c>
      <c r="F1357" t="str">
        <f t="shared" si="168"/>
        <v/>
      </c>
      <c r="G1357">
        <f>Weighting!$H$13</f>
        <v>0</v>
      </c>
      <c r="H1357">
        <f t="array" ref="H1357">FREQUENCY(IF('Data Transformation'!$B$4:$B$8425=B1347,'Data Transformation'!$G$4:$G$8425),'Bin Analysis'!$B1357)</f>
        <v>20</v>
      </c>
      <c r="I1357">
        <f t="shared" si="169"/>
        <v>0</v>
      </c>
      <c r="J1357">
        <f t="shared" si="170"/>
        <v>0</v>
      </c>
      <c r="K1357">
        <f>J1357*Weighting!$W$13</f>
        <v>0</v>
      </c>
      <c r="M1357" s="14"/>
    </row>
    <row r="1358" spans="1:25" x14ac:dyDescent="0.25">
      <c r="A1358" s="32">
        <f>IF(Weighting!$P$14&gt;0,B1358,"")</f>
        <v>1.369</v>
      </c>
      <c r="B1358">
        <f>Weighting!$C$14</f>
        <v>1.369</v>
      </c>
      <c r="C1358">
        <f>Weighting!$F$14</f>
        <v>0</v>
      </c>
      <c r="D1358" t="b">
        <f>IF(C1358=1,'Data Transformation'!$G$3+0.5*'Data Transformation'!$W$25,IF(C1359=1,D1359-'Data Transformation'!$W$25,FALSE))</f>
        <v>0</v>
      </c>
      <c r="E1358" t="str">
        <f t="array" ref="E1358">IF(ISLOGICAL(D1358),"",FREQUENCY(IF('Data Transformation'!$B$425:$B$8425='Bin Analysis'!$B1347,'Data Transformation'!$G$425:$G$8425),D1358))</f>
        <v/>
      </c>
      <c r="F1358" t="str">
        <f t="shared" si="168"/>
        <v/>
      </c>
      <c r="G1358">
        <f>Weighting!$H$14</f>
        <v>0</v>
      </c>
      <c r="H1358">
        <f t="array" ref="H1358">FREQUENCY(IF('Data Transformation'!$B$4:$B$8425=B1347,'Data Transformation'!$G$4:$G$8425),'Bin Analysis'!$B1358)</f>
        <v>20</v>
      </c>
      <c r="I1358">
        <f t="shared" si="169"/>
        <v>0</v>
      </c>
      <c r="J1358">
        <f t="shared" si="170"/>
        <v>0</v>
      </c>
      <c r="K1358">
        <f>J1358*Weighting!$W$14</f>
        <v>0</v>
      </c>
      <c r="M1358" s="14"/>
    </row>
    <row r="1359" spans="1:25" x14ac:dyDescent="0.25">
      <c r="A1359" s="32">
        <f>IF(Weighting!$P$15&gt;0,B1359,"")</f>
        <v>1.5000009999999999</v>
      </c>
      <c r="B1359">
        <f>Weighting!$C$15</f>
        <v>1.5000009999999999</v>
      </c>
      <c r="C1359">
        <f>Weighting!$F$15</f>
        <v>0</v>
      </c>
      <c r="D1359" t="b">
        <f>IF(C1359=1,'Data Transformation'!$G$3+0.5*'Data Transformation'!$W$25,IF(C1360=1,D1360-'Data Transformation'!$W$25,FALSE))</f>
        <v>0</v>
      </c>
      <c r="E1359" t="str">
        <f t="array" ref="E1359">IF(ISLOGICAL(D1359),"",FREQUENCY(IF('Data Transformation'!$B$425:$B$8425='Bin Analysis'!$B1347,'Data Transformation'!$G$425:$G$8425),D1359))</f>
        <v/>
      </c>
      <c r="F1359" t="str">
        <f t="shared" si="168"/>
        <v/>
      </c>
      <c r="G1359">
        <f>Weighting!$H$15</f>
        <v>0</v>
      </c>
      <c r="H1359">
        <f t="array" ref="H1359">FREQUENCY(IF('Data Transformation'!$B$4:$B$8425=B1347,'Data Transformation'!$G$4:$G$8425),'Bin Analysis'!$B1359)</f>
        <v>20</v>
      </c>
      <c r="I1359">
        <f t="shared" si="169"/>
        <v>0</v>
      </c>
      <c r="J1359">
        <f t="shared" si="170"/>
        <v>0</v>
      </c>
      <c r="K1359">
        <f>J1359*Weighting!$W$15</f>
        <v>0</v>
      </c>
      <c r="M1359" s="14"/>
    </row>
    <row r="1360" spans="1:25" x14ac:dyDescent="0.25">
      <c r="A1360" s="32" t="str">
        <f>IF(Weighting!$P$16&gt;0,B1360,"")</f>
        <v/>
      </c>
      <c r="B1360">
        <f>Weighting!$C$16</f>
        <v>1.631</v>
      </c>
      <c r="C1360">
        <f>Weighting!$F$16</f>
        <v>0</v>
      </c>
      <c r="D1360" t="b">
        <f>IF(C1360=1,'Data Transformation'!$G$3+0.5*'Data Transformation'!$W$25,IF(C1361=1,D1361-'Data Transformation'!$W$25,FALSE))</f>
        <v>0</v>
      </c>
      <c r="E1360" t="str">
        <f t="array" ref="E1360">IF(ISLOGICAL(D1360),"",FREQUENCY(IF('Data Transformation'!$B$425:$B$8425='Bin Analysis'!$B1347,'Data Transformation'!$G$425:$G$8425),D1360))</f>
        <v/>
      </c>
      <c r="F1360" t="str">
        <f t="shared" si="168"/>
        <v/>
      </c>
      <c r="G1360">
        <f>Weighting!$H$16</f>
        <v>0</v>
      </c>
      <c r="H1360">
        <f t="array" ref="H1360">FREQUENCY(IF('Data Transformation'!$B$4:$B$8425=B1347,'Data Transformation'!$G$4:$G$8425),'Bin Analysis'!$B1360)</f>
        <v>20</v>
      </c>
      <c r="I1360">
        <f t="shared" si="169"/>
        <v>0</v>
      </c>
      <c r="J1360">
        <f t="shared" si="170"/>
        <v>0</v>
      </c>
      <c r="K1360">
        <f>J1360*Weighting!$W$16</f>
        <v>0</v>
      </c>
      <c r="M1360" s="14"/>
    </row>
    <row r="1361" spans="1:25" x14ac:dyDescent="0.25">
      <c r="A1361" s="32" t="str">
        <f>IF(Weighting!$P$17&gt;0,B1361,"")</f>
        <v/>
      </c>
      <c r="B1361">
        <f>Weighting!$C$17</f>
        <v>1.762</v>
      </c>
      <c r="C1361">
        <f>Weighting!$F$17</f>
        <v>0</v>
      </c>
      <c r="D1361" t="b">
        <f>IF(C1361=1,'Data Transformation'!$G$3+0.5*'Data Transformation'!$W$25,IF(C1362=1,D1362-'Data Transformation'!$W$25,FALSE))</f>
        <v>0</v>
      </c>
      <c r="E1361" t="str">
        <f t="array" ref="E1361">IF(ISLOGICAL(D1361),"",FREQUENCY(IF('Data Transformation'!$B$425:$B$8425='Bin Analysis'!$B1347,'Data Transformation'!$G$425:$G$8425),D1361))</f>
        <v/>
      </c>
      <c r="F1361" t="str">
        <f t="shared" si="168"/>
        <v/>
      </c>
      <c r="G1361">
        <f>Weighting!$H$17</f>
        <v>0</v>
      </c>
      <c r="H1361">
        <f t="array" ref="H1361">FREQUENCY(IF('Data Transformation'!$B$4:$B$8425=B1347,'Data Transformation'!$G$4:$G$8425),'Bin Analysis'!$B1361)</f>
        <v>20</v>
      </c>
      <c r="I1361">
        <f t="shared" si="169"/>
        <v>0</v>
      </c>
      <c r="J1361">
        <f t="shared" si="170"/>
        <v>0</v>
      </c>
      <c r="K1361">
        <f>J1361*Weighting!$W$17</f>
        <v>0</v>
      </c>
      <c r="M1361" s="14"/>
    </row>
    <row r="1362" spans="1:25" x14ac:dyDescent="0.25">
      <c r="A1362" s="32" t="str">
        <f>IF(Weighting!$P$18&gt;0,B1362,"")</f>
        <v/>
      </c>
      <c r="B1362">
        <f>Weighting!$C$18</f>
        <v>1.893</v>
      </c>
      <c r="C1362">
        <f>Weighting!$F$18</f>
        <v>0</v>
      </c>
      <c r="D1362" t="b">
        <f>IF(C1362=1,'Data Transformation'!$G$3+0.5*'Data Transformation'!$W$25,IF(C1363=1,D1363-'Data Transformation'!$W$25,FALSE))</f>
        <v>0</v>
      </c>
      <c r="E1362" t="str">
        <f t="array" ref="E1362">IF(ISLOGICAL(D1362),"",FREQUENCY(IF('Data Transformation'!$B$425:$B$8425='Bin Analysis'!$B1347,'Data Transformation'!$G$425:$G$8425),D1362))</f>
        <v/>
      </c>
      <c r="F1362" t="str">
        <f t="shared" si="168"/>
        <v/>
      </c>
      <c r="G1362">
        <f>Weighting!$H$18</f>
        <v>0</v>
      </c>
      <c r="H1362">
        <f t="array" ref="H1362">FREQUENCY(IF('Data Transformation'!$B$4:$B$8425=B1347,'Data Transformation'!$G$4:$G$8425),'Bin Analysis'!$B1362)</f>
        <v>20</v>
      </c>
      <c r="I1362">
        <f t="shared" si="169"/>
        <v>0</v>
      </c>
      <c r="J1362">
        <f t="shared" si="170"/>
        <v>0</v>
      </c>
      <c r="K1362">
        <f>J1362*Weighting!$W$18</f>
        <v>0</v>
      </c>
      <c r="M1362" s="14"/>
    </row>
    <row r="1363" spans="1:25" x14ac:dyDescent="0.25">
      <c r="A1363" s="32" t="str">
        <f>IF(Weighting!$P$19&gt;0,B1363,"")</f>
        <v/>
      </c>
      <c r="B1363">
        <f>Weighting!$C$19</f>
        <v>2.024</v>
      </c>
      <c r="C1363">
        <f>Weighting!$F$19</f>
        <v>0</v>
      </c>
      <c r="D1363" t="b">
        <f>IF(C1363=1,'Data Transformation'!$G$3+0.5*'Data Transformation'!$W$25,IF(C1364=1,D1364-'Data Transformation'!$W$25,FALSE))</f>
        <v>0</v>
      </c>
      <c r="E1363" t="str">
        <f t="array" ref="E1363">IF(ISLOGICAL(D1363),"",FREQUENCY(IF('Data Transformation'!$B$425:$B$8425='Bin Analysis'!$B1347,'Data Transformation'!$G$425:$G$8425),D1363))</f>
        <v/>
      </c>
      <c r="F1363" t="str">
        <f t="shared" si="168"/>
        <v/>
      </c>
      <c r="G1363">
        <f>Weighting!$H$19</f>
        <v>0</v>
      </c>
      <c r="H1363">
        <f t="array" ref="H1363">FREQUENCY(IF('Data Transformation'!$B$4:$B$8425=B1347,'Data Transformation'!$G$4:$G$8425),'Bin Analysis'!$B1363)</f>
        <v>20</v>
      </c>
      <c r="I1363">
        <f t="shared" si="169"/>
        <v>0</v>
      </c>
      <c r="J1363">
        <f t="shared" si="170"/>
        <v>0</v>
      </c>
      <c r="K1363">
        <f>J1363*Weighting!$W$19</f>
        <v>0</v>
      </c>
      <c r="M1363" s="14"/>
    </row>
    <row r="1364" spans="1:25" x14ac:dyDescent="0.25">
      <c r="A1364" s="32" t="str">
        <f>IF(Weighting!$P$20&gt;0,B1364,"")</f>
        <v/>
      </c>
      <c r="B1364">
        <f>Weighting!$C$20</f>
        <v>2.1550000000000002</v>
      </c>
      <c r="C1364">
        <f>Weighting!$F$20</f>
        <v>0</v>
      </c>
      <c r="D1364" t="b">
        <f>IF(C1364=1,'Data Transformation'!$G$3+0.5*'Data Transformation'!$W$25,IF(C1365=1,D1365-'Data Transformation'!$W$25,FALSE))</f>
        <v>0</v>
      </c>
      <c r="E1364" t="str">
        <f t="array" ref="E1364">IF(ISLOGICAL(D1364),"",FREQUENCY(IF('Data Transformation'!$B$425:$B$8425='Bin Analysis'!$B1347,'Data Transformation'!$G$425:$G$8425),D1364))</f>
        <v/>
      </c>
      <c r="F1364" t="str">
        <f t="shared" si="168"/>
        <v/>
      </c>
      <c r="G1364">
        <f>Weighting!$H$20</f>
        <v>0</v>
      </c>
      <c r="H1364">
        <f t="array" ref="H1364">FREQUENCY(IF('Data Transformation'!$B$4:$B$8425=B1347,'Data Transformation'!$G$4:$G$8425),'Bin Analysis'!$B1364)</f>
        <v>20</v>
      </c>
      <c r="I1364">
        <f t="shared" si="169"/>
        <v>0</v>
      </c>
      <c r="J1364">
        <f t="shared" si="170"/>
        <v>0</v>
      </c>
      <c r="K1364">
        <f>J1364*Weighting!$W$20</f>
        <v>0</v>
      </c>
      <c r="M1364" s="14"/>
    </row>
    <row r="1365" spans="1:25" x14ac:dyDescent="0.25">
      <c r="A1365" s="32" t="str">
        <f>IF(Weighting!$P$21&gt;0,B1365,"")</f>
        <v/>
      </c>
      <c r="B1365">
        <f>Weighting!$C$21</f>
        <v>2.2860000000000005</v>
      </c>
      <c r="C1365">
        <f>Weighting!$F$21</f>
        <v>0</v>
      </c>
      <c r="D1365" t="b">
        <f>IF(C1365=1,'Data Transformation'!$G$3+0.5*'Data Transformation'!$W$25,IF(C1366=1,D1366-'Data Transformation'!$W$25,FALSE))</f>
        <v>0</v>
      </c>
      <c r="E1365" t="str">
        <f t="array" ref="E1365">IF(ISLOGICAL(D1365),"",FREQUENCY(IF('Data Transformation'!$B$425:$B$8425='Bin Analysis'!$B1347,'Data Transformation'!$G$425:$G$8425),D1365))</f>
        <v/>
      </c>
      <c r="F1365" t="str">
        <f t="shared" si="168"/>
        <v/>
      </c>
      <c r="G1365">
        <f>Weighting!$H$21</f>
        <v>0</v>
      </c>
      <c r="H1365">
        <f t="array" ref="H1365">FREQUENCY(IF('Data Transformation'!$B$4:$B$8425=B1347,'Data Transformation'!$G$4:$G$8425),'Bin Analysis'!$B1365)</f>
        <v>20</v>
      </c>
      <c r="I1365">
        <f t="shared" si="169"/>
        <v>0</v>
      </c>
      <c r="J1365">
        <f t="shared" si="170"/>
        <v>0</v>
      </c>
      <c r="K1365">
        <f>J1365*Weighting!$W$21</f>
        <v>0</v>
      </c>
      <c r="M1365" s="14"/>
    </row>
    <row r="1366" spans="1:25" x14ac:dyDescent="0.25">
      <c r="A1366" s="32" t="str">
        <f>IF(Weighting!$P$22&gt;0,B1366,"")</f>
        <v/>
      </c>
      <c r="B1366">
        <f>Weighting!$C$22</f>
        <v>2.4170000000000007</v>
      </c>
      <c r="C1366">
        <f>Weighting!$F$22</f>
        <v>0</v>
      </c>
      <c r="D1366" t="b">
        <f>IF(C1366=1,'Data Transformation'!$G$3+0.5*'Data Transformation'!$W$25,IF(C1367=1,D1367-'Data Transformation'!$W$25,FALSE))</f>
        <v>0</v>
      </c>
      <c r="E1366" t="str">
        <f t="array" ref="E1366">IF(ISLOGICAL(D1366),"",FREQUENCY(IF('Data Transformation'!$B$425:$B$8425='Bin Analysis'!$B1347,'Data Transformation'!$G$425:$G$8425),D1366))</f>
        <v/>
      </c>
      <c r="F1366" t="str">
        <f t="shared" si="168"/>
        <v/>
      </c>
      <c r="G1366">
        <f>Weighting!$H$22</f>
        <v>0</v>
      </c>
      <c r="H1366">
        <f t="array" ref="H1366">FREQUENCY(IF('Data Transformation'!$B$4:$B$8425=B1347,'Data Transformation'!$G$4:$G$8425),'Bin Analysis'!$B1366)</f>
        <v>20</v>
      </c>
      <c r="I1366">
        <f t="shared" si="169"/>
        <v>0</v>
      </c>
      <c r="J1366">
        <f t="shared" si="170"/>
        <v>0</v>
      </c>
      <c r="K1366">
        <f>J1366*Weighting!$W$22</f>
        <v>0</v>
      </c>
      <c r="M1366" s="14"/>
    </row>
    <row r="1367" spans="1:25" x14ac:dyDescent="0.25">
      <c r="A1367" s="32" t="str">
        <f>IF(Weighting!$P$23&gt;0,B1367,"")</f>
        <v/>
      </c>
      <c r="B1367">
        <f>Weighting!$C$23</f>
        <v>2.5480000000000009</v>
      </c>
      <c r="C1367">
        <f>Weighting!$F$23</f>
        <v>0</v>
      </c>
      <c r="D1367" t="b">
        <f>IF(C1367=1,'Data Transformation'!$G$3+0.5*'Data Transformation'!$W$25,IF(C1368=1,D1368-'Data Transformation'!$W$25,FALSE))</f>
        <v>0</v>
      </c>
      <c r="E1367" t="str">
        <f t="array" ref="E1367">IF(ISLOGICAL(D1367),"",FREQUENCY(IF('Data Transformation'!$B$425:$B$8425='Bin Analysis'!$B1347,'Data Transformation'!$G$425:$G$8425),D1367))</f>
        <v/>
      </c>
      <c r="F1367" t="str">
        <f t="shared" si="168"/>
        <v/>
      </c>
      <c r="G1367">
        <f>Weighting!$H$23</f>
        <v>0</v>
      </c>
      <c r="H1367">
        <f t="array" ref="H1367">FREQUENCY(IF('Data Transformation'!$B$4:$B$8425=B1347,'Data Transformation'!$G$4:$G$8425),'Bin Analysis'!$B1367)</f>
        <v>20</v>
      </c>
      <c r="I1367">
        <f t="shared" si="169"/>
        <v>0</v>
      </c>
      <c r="J1367">
        <f t="shared" si="170"/>
        <v>0</v>
      </c>
      <c r="K1367">
        <f>J1367*Weighting!$W$23</f>
        <v>0</v>
      </c>
      <c r="M1367" s="14"/>
    </row>
    <row r="1368" spans="1:25" x14ac:dyDescent="0.25">
      <c r="A1368" s="32" t="str">
        <f>IF(Weighting!$P$24&gt;0,B1368,"")</f>
        <v/>
      </c>
      <c r="B1368">
        <f>Weighting!$C$24</f>
        <v>2.6790000000000012</v>
      </c>
      <c r="C1368">
        <f>Weighting!$F$24</f>
        <v>0</v>
      </c>
      <c r="D1368" t="b">
        <f>IF(C1368=1,'Data Transformation'!$G$3+0.5*'Data Transformation'!$W$25,IF(C1369=1,D1369-'Data Transformation'!$W$25,FALSE))</f>
        <v>0</v>
      </c>
      <c r="E1368" t="str">
        <f t="array" ref="E1368">IF(ISLOGICAL(D1368),"",FREQUENCY(IF('Data Transformation'!$B$425:$B$8425='Bin Analysis'!$B1347,'Data Transformation'!$G$425:$G$8425),D1368))</f>
        <v/>
      </c>
      <c r="F1368" t="str">
        <f t="shared" si="168"/>
        <v/>
      </c>
      <c r="G1368">
        <f>Weighting!$H$24</f>
        <v>0</v>
      </c>
      <c r="H1368">
        <f t="array" ref="H1368">FREQUENCY(IF('Data Transformation'!$B$4:$B$8425=B1347,'Data Transformation'!$G$4:$G$8425),'Bin Analysis'!$B1368)</f>
        <v>20</v>
      </c>
      <c r="I1368">
        <f t="shared" si="169"/>
        <v>0</v>
      </c>
      <c r="J1368">
        <f t="shared" si="170"/>
        <v>0</v>
      </c>
      <c r="K1368">
        <f>J1368*Weighting!$W$24</f>
        <v>0</v>
      </c>
      <c r="M1368" s="14"/>
    </row>
    <row r="1369" spans="1:25" x14ac:dyDescent="0.25">
      <c r="A1369" s="32" t="str">
        <f>IF(Weighting!$P$25&gt;0,B1369,"")</f>
        <v/>
      </c>
      <c r="B1369">
        <f>Weighting!$C$25</f>
        <v>2.8100000000000014</v>
      </c>
      <c r="C1369">
        <f>Weighting!$F$25</f>
        <v>0</v>
      </c>
      <c r="D1369" t="b">
        <f>IF(C1369=1,'Data Transformation'!$G$3+0.5*'Data Transformation'!$W$25,IF(C1370=1,D1370-'Data Transformation'!$W$25,FALSE))</f>
        <v>0</v>
      </c>
      <c r="E1369" t="str">
        <f t="array" ref="E1369">IF(ISLOGICAL(D1369),"",FREQUENCY(IF('Data Transformation'!$B$425:$B$8425='Bin Analysis'!$B1347,'Data Transformation'!$G$425:$G$8425),D1369))</f>
        <v/>
      </c>
      <c r="F1369" t="str">
        <f t="shared" si="168"/>
        <v/>
      </c>
      <c r="G1369">
        <f>Weighting!$H$25</f>
        <v>0</v>
      </c>
      <c r="H1369">
        <f t="array" ref="H1369">FREQUENCY(IF('Data Transformation'!$B$4:$B$8425=B1347,'Data Transformation'!$G$4:$G$8425),'Bin Analysis'!$B1369)</f>
        <v>20</v>
      </c>
      <c r="I1369">
        <f t="shared" si="169"/>
        <v>0</v>
      </c>
      <c r="J1369">
        <f t="shared" si="170"/>
        <v>0</v>
      </c>
      <c r="K1369">
        <f>J1369*Weighting!$W$25</f>
        <v>0</v>
      </c>
      <c r="M1369" s="14"/>
    </row>
    <row r="1370" spans="1:25" x14ac:dyDescent="0.25">
      <c r="O1370"/>
      <c r="P1370"/>
      <c r="Q1370"/>
      <c r="R1370"/>
    </row>
    <row r="1371" spans="1:25" ht="23.25" x14ac:dyDescent="0.35">
      <c r="A1371" s="21" t="s">
        <v>0</v>
      </c>
      <c r="B1371" s="21">
        <f>IFERROR(VLOOKUP(C1371,'Data Transformation'!$L$6:$M$426,2,FALSE),"")</f>
        <v>57</v>
      </c>
      <c r="C1371" s="21">
        <f>C1347+1</f>
        <v>57</v>
      </c>
      <c r="D1371" s="21"/>
      <c r="E1371" s="21"/>
      <c r="F1371" s="21"/>
      <c r="G1371" s="21"/>
      <c r="H1371" s="22"/>
      <c r="I1371" s="22"/>
      <c r="J1371" s="22"/>
      <c r="K1371" s="21"/>
      <c r="L1371" s="21">
        <f>B1371</f>
        <v>57</v>
      </c>
      <c r="M1371" s="23">
        <f>INDEX('Data Transformation'!$O$4:$O$424,MATCH($B1371,'Data Transformation'!$M$4:$M$424,0),MATCH($M$2,'Data Transformation'!$O$3,0))</f>
        <v>16</v>
      </c>
      <c r="N1371" s="27">
        <f>IF('Input and Summary Results'!$J$16="minimum",'Bin Analysis'!X1372/(M1371-1),'Bin Analysis'!Y1371/('Bin Analysis'!M1371-1))</f>
        <v>0</v>
      </c>
      <c r="O1371" s="27">
        <f>IF(M1371=FALSE,NA(),(VLOOKUP(1,C1374:K1393,4,FALSE))/(M1371-1))</f>
        <v>0</v>
      </c>
      <c r="P1371" s="27">
        <f>IF(M1371=FALSE,NA(),SUM(J1374:J1393)/Weighting!$S$5)</f>
        <v>0.5</v>
      </c>
      <c r="Q1371" s="27">
        <f>IF(M1371=FALSE,NA(),SUM(K1374:K1393)/Weighting!$S$6)</f>
        <v>0.47826086956521741</v>
      </c>
      <c r="R1371" s="27">
        <f>IF(M1371=FALSE,NA(),(VLOOKUP(1,G1374:K1393,3,FALSE))/(M1371-1))</f>
        <v>0.4</v>
      </c>
      <c r="S1371" s="22" t="str">
        <f>IF(M1371=FALSE,NA(),IF(SUM(J1374:J1393)=2,"yes","no"))</f>
        <v>no</v>
      </c>
      <c r="X1371" s="2" cm="2">
        <f t="array" ref="X1371:X1372">FREQUENCY(IF('Data Transformation'!$B$425:$B$6424='Bin Analysis'!L1371,'Data Transformation'!$G$425:$G$6424),'Data Transformation'!$U$11)</f>
        <v>15</v>
      </c>
      <c r="Y1371" s="2" cm="2">
        <f t="array" ref="Y1371:Y1372">FREQUENCY(IF('Data Transformation'!$B$425:$B$6424='Bin Analysis'!L1371,'Data Transformation'!$G$425:$G$6424),'Data Transformation'!$U$12)</f>
        <v>15</v>
      </c>
    </row>
    <row r="1372" spans="1:25" x14ac:dyDescent="0.25">
      <c r="A1372" s="14" t="s">
        <v>66</v>
      </c>
      <c r="B1372" t="s">
        <v>47</v>
      </c>
      <c r="C1372" t="s">
        <v>5</v>
      </c>
      <c r="D1372" t="s">
        <v>99</v>
      </c>
      <c r="E1372" t="s">
        <v>100</v>
      </c>
      <c r="F1372" t="s">
        <v>101</v>
      </c>
      <c r="G1372" t="s">
        <v>69</v>
      </c>
      <c r="H1372" t="s">
        <v>31</v>
      </c>
      <c r="I1372" t="s">
        <v>32</v>
      </c>
      <c r="J1372" t="s">
        <v>46</v>
      </c>
      <c r="K1372" s="14" t="s">
        <v>45</v>
      </c>
      <c r="M1372" s="14"/>
      <c r="X1372" s="2">
        <v>0</v>
      </c>
      <c r="Y1372" s="2">
        <v>0</v>
      </c>
    </row>
    <row r="1373" spans="1:25" x14ac:dyDescent="0.25">
      <c r="A1373" s="32"/>
      <c r="D1373" t="b">
        <f>IF(C1373=1,'Data Transformation'!$G$3+0.5*'Data Transformation'!$W$25,IF(C1374=1,D1374-'Data Transformation'!$W$25,FALSE))</f>
        <v>0</v>
      </c>
      <c r="E1373" t="str">
        <f t="array" ref="E1373">IF(ISLOGICAL(D1373),"",FREQUENCY(IF('Data Transformation'!$B$425:$B$8425='Bin Analysis'!$B1371,'Data Transformation'!$G$425:$G$8425),D1373))</f>
        <v/>
      </c>
      <c r="F1373" t="str">
        <f>IF(ISLOGICAL(D1373),"",E1373-E1372)</f>
        <v/>
      </c>
      <c r="M1373" s="14"/>
    </row>
    <row r="1374" spans="1:25" x14ac:dyDescent="0.25">
      <c r="A1374" s="32">
        <f>IF(Weighting!$P$6&gt;0,B1374,"")</f>
        <v>0.32100000000000001</v>
      </c>
      <c r="B1374">
        <f>Weighting!$C$6</f>
        <v>0.32100000000000001</v>
      </c>
      <c r="C1374">
        <f>Weighting!$F$6</f>
        <v>0</v>
      </c>
      <c r="D1374" t="b">
        <f>IF(C1374=1,'Data Transformation'!$G$3+0.5*'Data Transformation'!$W$25,IF(C1375=1,D1375-'Data Transformation'!$W$25,FALSE))</f>
        <v>0</v>
      </c>
      <c r="E1374" t="str">
        <f t="array" ref="E1374">IF(ISLOGICAL(D1374),"",FREQUENCY(IF('Data Transformation'!$B$425:$B$8425='Bin Analysis'!$B1371,'Data Transformation'!$G$425:$G$8425),D1374))</f>
        <v/>
      </c>
      <c r="F1374" t="str">
        <f>IF(ISLOGICAL(D1374),"",E1374-E1373)</f>
        <v/>
      </c>
      <c r="G1374">
        <f>Weighting!$H$6</f>
        <v>1</v>
      </c>
      <c r="H1374">
        <f t="array" ref="H1374">FREQUENCY(IF('Data Transformation'!$B$4:$B$8425=B1371,'Data Transformation'!$G$4:$G$8425),'Bin Analysis'!$B1374)</f>
        <v>6</v>
      </c>
      <c r="I1374">
        <f>H1374-H1373</f>
        <v>6</v>
      </c>
      <c r="J1374">
        <f>IF(I1374=0,0,1)</f>
        <v>1</v>
      </c>
      <c r="K1374">
        <f>J1374*Weighting!$W$6</f>
        <v>1</v>
      </c>
      <c r="M1374" s="14"/>
    </row>
    <row r="1375" spans="1:25" x14ac:dyDescent="0.25">
      <c r="A1375" s="32">
        <f>IF(Weighting!$P$7&gt;0,B1375,"")</f>
        <v>0.45200000000000001</v>
      </c>
      <c r="B1375">
        <f>Weighting!$C$7</f>
        <v>0.45200000000000001</v>
      </c>
      <c r="C1375">
        <f>Weighting!$F$7</f>
        <v>0</v>
      </c>
      <c r="D1375" t="b">
        <f>IF(C1375=1,'Data Transformation'!$G$3+0.5*'Data Transformation'!$W$25,IF(C1376=1,D1376-'Data Transformation'!$W$25,FALSE))</f>
        <v>0</v>
      </c>
      <c r="E1375" t="str">
        <f t="array" ref="E1375">IF(ISLOGICAL(D1375),"",FREQUENCY(IF('Data Transformation'!$B$425:$B$8425='Bin Analysis'!$B1371,'Data Transformation'!$G$425:$G$8425),D1375))</f>
        <v/>
      </c>
      <c r="F1375" t="str">
        <f t="shared" ref="F1375:F1393" si="171">IF(ISLOGICAL(D1375),"",E1375-E1374)</f>
        <v/>
      </c>
      <c r="G1375">
        <f>Weighting!$H$7</f>
        <v>0</v>
      </c>
      <c r="H1375">
        <f t="array" ref="H1375">FREQUENCY(IF('Data Transformation'!$B$4:$B$8425=B1371,'Data Transformation'!$G$4:$G$8425),'Bin Analysis'!$B1375)</f>
        <v>6</v>
      </c>
      <c r="I1375">
        <f t="shared" ref="I1375:I1393" si="172">H1375-H1374</f>
        <v>0</v>
      </c>
      <c r="J1375">
        <f>IF(I1375=0,0,1)</f>
        <v>0</v>
      </c>
      <c r="K1375">
        <f>J1375*Weighting!$W$7</f>
        <v>0</v>
      </c>
      <c r="M1375" s="14"/>
    </row>
    <row r="1376" spans="1:25" x14ac:dyDescent="0.25">
      <c r="A1376" s="32">
        <f>IF(Weighting!$P$8&gt;0,B1376,"")</f>
        <v>0.58299999999999996</v>
      </c>
      <c r="B1376">
        <f>Weighting!$C$8</f>
        <v>0.58299999999999996</v>
      </c>
      <c r="C1376">
        <f>Weighting!$F$8</f>
        <v>0</v>
      </c>
      <c r="D1376" t="b">
        <f>IF(C1376=1,'Data Transformation'!$G$3+0.5*'Data Transformation'!$W$25,IF(C1377=1,D1377-'Data Transformation'!$W$25,FALSE))</f>
        <v>0</v>
      </c>
      <c r="E1376" t="str">
        <f t="array" ref="E1376">IF(ISLOGICAL(D1376),"",FREQUENCY(IF('Data Transformation'!$B$425:$B$8425='Bin Analysis'!$B1371,'Data Transformation'!$G$425:$G$8425),D1376))</f>
        <v/>
      </c>
      <c r="F1376" t="str">
        <f t="shared" si="171"/>
        <v/>
      </c>
      <c r="G1376">
        <f>Weighting!$H$8</f>
        <v>0</v>
      </c>
      <c r="H1376">
        <f t="array" ref="H1376">FREQUENCY(IF('Data Transformation'!$B$4:$B$8425=B1371,'Data Transformation'!$G$4:$G$8425),'Bin Analysis'!$B1376)</f>
        <v>11</v>
      </c>
      <c r="I1376">
        <f t="shared" si="172"/>
        <v>5</v>
      </c>
      <c r="J1376">
        <f t="shared" ref="J1376:J1393" si="173">IF(I1376=0,0,1)</f>
        <v>1</v>
      </c>
      <c r="K1376">
        <f>J1376*Weighting!$W$8</f>
        <v>3</v>
      </c>
      <c r="M1376" s="14"/>
    </row>
    <row r="1377" spans="1:13" x14ac:dyDescent="0.25">
      <c r="A1377" s="32">
        <f>IF(Weighting!$P$9&gt;0,B1377,"")</f>
        <v>0.71399999999999997</v>
      </c>
      <c r="B1377" s="50">
        <f>Weighting!$C$9</f>
        <v>0.71399999999999997</v>
      </c>
      <c r="C1377">
        <f>Weighting!$F$9</f>
        <v>0</v>
      </c>
      <c r="D1377" t="b">
        <f>IF(C1377=1,'Data Transformation'!$G$3+0.5*'Data Transformation'!$W$25,IF(C1378=1,D1378-'Data Transformation'!$W$25,FALSE))</f>
        <v>0</v>
      </c>
      <c r="E1377" t="str">
        <f t="array" ref="E1377">IF(ISLOGICAL(D1377),"",FREQUENCY(IF('Data Transformation'!$B$425:$B$8425='Bin Analysis'!$B1371,'Data Transformation'!$G$425:$G$8425),D1377))</f>
        <v/>
      </c>
      <c r="F1377" t="str">
        <f t="shared" si="171"/>
        <v/>
      </c>
      <c r="G1377">
        <f>Weighting!$H$9</f>
        <v>0</v>
      </c>
      <c r="H1377">
        <f t="array" ref="H1377">FREQUENCY(IF('Data Transformation'!$B$4:$B$8425=B1371,'Data Transformation'!$G$4:$G$8425),'Bin Analysis'!$B1377)</f>
        <v>14</v>
      </c>
      <c r="I1377">
        <f t="shared" si="172"/>
        <v>3</v>
      </c>
      <c r="J1377">
        <f t="shared" si="173"/>
        <v>1</v>
      </c>
      <c r="K1377">
        <f>J1377*Weighting!$W$9</f>
        <v>3</v>
      </c>
      <c r="M1377" s="14"/>
    </row>
    <row r="1378" spans="1:13" x14ac:dyDescent="0.25">
      <c r="A1378" s="32">
        <f>IF(Weighting!$P$10&gt;0,B1378,"")</f>
        <v>0.84499999999999997</v>
      </c>
      <c r="B1378">
        <f>Weighting!$C$10</f>
        <v>0.84499999999999997</v>
      </c>
      <c r="C1378">
        <f>Weighting!$F$10</f>
        <v>0</v>
      </c>
      <c r="D1378" t="b">
        <f>IF(C1378=1,'Data Transformation'!$G$3+0.5*'Data Transformation'!$W$25,IF(C1379=1,D1379-'Data Transformation'!$W$25,FALSE))</f>
        <v>0</v>
      </c>
      <c r="E1378" t="str">
        <f t="array" ref="E1378">IF(ISLOGICAL(D1378),"",FREQUENCY(IF('Data Transformation'!$B$425:$B$8425='Bin Analysis'!$B1371,'Data Transformation'!$G$425:$G$8425),D1378))</f>
        <v/>
      </c>
      <c r="F1378" t="str">
        <f t="shared" si="171"/>
        <v/>
      </c>
      <c r="G1378">
        <f>Weighting!$H$10</f>
        <v>0</v>
      </c>
      <c r="H1378">
        <f t="array" ref="H1378">FREQUENCY(IF('Data Transformation'!$B$4:$B$8425=B1371,'Data Transformation'!$G$4:$G$8425),'Bin Analysis'!$B1378)</f>
        <v>15</v>
      </c>
      <c r="I1378">
        <f t="shared" si="172"/>
        <v>1</v>
      </c>
      <c r="J1378">
        <f t="shared" si="173"/>
        <v>1</v>
      </c>
      <c r="K1378">
        <f>J1378*Weighting!$W$10</f>
        <v>3</v>
      </c>
      <c r="M1378" s="14"/>
    </row>
    <row r="1379" spans="1:13" x14ac:dyDescent="0.25">
      <c r="A1379" s="32">
        <f>IF(Weighting!$P$11&gt;0,B1379,"")</f>
        <v>0.97599999999999998</v>
      </c>
      <c r="B1379">
        <f>Weighting!$C$11</f>
        <v>0.97599999999999998</v>
      </c>
      <c r="C1379">
        <f>Weighting!$F$11</f>
        <v>0</v>
      </c>
      <c r="D1379">
        <f>IF(C1379=1,'Data Transformation'!$G$3+0.5*'Data Transformation'!$W$25,IF(C1380=1,D1380-'Data Transformation'!$W$25,FALSE))</f>
        <v>0.86899999999999999</v>
      </c>
      <c r="E1379">
        <f t="array" ref="E1379">IF(ISLOGICAL(D1379),"",FREQUENCY(IF('Data Transformation'!$B$425:$B$8425='Bin Analysis'!$B1371,'Data Transformation'!$G$425:$G$8425),D1379))</f>
        <v>15</v>
      </c>
      <c r="F1379" t="e">
        <f t="shared" si="171"/>
        <v>#VALUE!</v>
      </c>
      <c r="G1379">
        <f>Weighting!$H$11</f>
        <v>0</v>
      </c>
      <c r="H1379">
        <f t="array" ref="H1379">FREQUENCY(IF('Data Transformation'!$B$4:$B$8425=B1371,'Data Transformation'!$G$4:$G$8425),'Bin Analysis'!$B1379)</f>
        <v>15</v>
      </c>
      <c r="I1379">
        <f t="shared" si="172"/>
        <v>0</v>
      </c>
      <c r="J1379">
        <f t="shared" si="173"/>
        <v>0</v>
      </c>
      <c r="K1379">
        <f>J1379*Weighting!$W$11</f>
        <v>0</v>
      </c>
      <c r="M1379" s="14"/>
    </row>
    <row r="1380" spans="1:13" x14ac:dyDescent="0.25">
      <c r="A1380" s="32">
        <f>IF(Weighting!$P$12&gt;0,B1380,"")</f>
        <v>1.107</v>
      </c>
      <c r="B1380">
        <f>Weighting!$C$12</f>
        <v>1.107</v>
      </c>
      <c r="C1380">
        <f>Weighting!$F$12</f>
        <v>1</v>
      </c>
      <c r="D1380">
        <f>IF(C1380=1,'Data Transformation'!$G$3+0.5*'Data Transformation'!$W$25,IF(C1381=1,D1381-'Data Transformation'!$W$25,FALSE))</f>
        <v>1.131</v>
      </c>
      <c r="E1380">
        <f t="array" ref="E1380">IF(ISLOGICAL(D1380),"",FREQUENCY(IF('Data Transformation'!$B$425:$B$8425='Bin Analysis'!$B1371,'Data Transformation'!$G$425:$G$8425),D1380))</f>
        <v>15</v>
      </c>
      <c r="F1380">
        <f t="shared" si="171"/>
        <v>0</v>
      </c>
      <c r="G1380">
        <f>Weighting!$H$12</f>
        <v>0</v>
      </c>
      <c r="H1380">
        <f t="array" ref="H1380">FREQUENCY(IF('Data Transformation'!$B$4:$B$8425=B1371,'Data Transformation'!$G$4:$G$8425),'Bin Analysis'!$B1380)</f>
        <v>16</v>
      </c>
      <c r="I1380">
        <f t="shared" si="172"/>
        <v>1</v>
      </c>
      <c r="J1380">
        <f t="shared" si="173"/>
        <v>1</v>
      </c>
      <c r="K1380">
        <f>J1380*Weighting!$W$12</f>
        <v>1</v>
      </c>
      <c r="M1380" s="14"/>
    </row>
    <row r="1381" spans="1:13" x14ac:dyDescent="0.25">
      <c r="A1381" s="32">
        <f>IF(Weighting!$P$13&gt;0,B1381,"")</f>
        <v>1.238</v>
      </c>
      <c r="B1381">
        <f>Weighting!$C$13</f>
        <v>1.238</v>
      </c>
      <c r="C1381">
        <f>Weighting!$F$13</f>
        <v>0</v>
      </c>
      <c r="D1381" t="b">
        <f>IF(C1381=1,'Data Transformation'!$G$3+0.5*'Data Transformation'!$W$25,IF(C1382=1,D1382-'Data Transformation'!$W$25,FALSE))</f>
        <v>0</v>
      </c>
      <c r="E1381" t="str">
        <f t="array" ref="E1381">IF(ISLOGICAL(D1381),"",FREQUENCY(IF('Data Transformation'!$B$425:$B$8425='Bin Analysis'!$B1371,'Data Transformation'!$G$425:$G$8425),D1381))</f>
        <v/>
      </c>
      <c r="F1381" t="str">
        <f t="shared" si="171"/>
        <v/>
      </c>
      <c r="G1381">
        <f>Weighting!$H$13</f>
        <v>0</v>
      </c>
      <c r="H1381">
        <f t="array" ref="H1381">FREQUENCY(IF('Data Transformation'!$B$4:$B$8425=B1371,'Data Transformation'!$G$4:$G$8425),'Bin Analysis'!$B1381)</f>
        <v>16</v>
      </c>
      <c r="I1381">
        <f t="shared" si="172"/>
        <v>0</v>
      </c>
      <c r="J1381">
        <f t="shared" si="173"/>
        <v>0</v>
      </c>
      <c r="K1381">
        <f>J1381*Weighting!$W$13</f>
        <v>0</v>
      </c>
      <c r="M1381" s="14"/>
    </row>
    <row r="1382" spans="1:13" x14ac:dyDescent="0.25">
      <c r="A1382" s="32">
        <f>IF(Weighting!$P$14&gt;0,B1382,"")</f>
        <v>1.369</v>
      </c>
      <c r="B1382">
        <f>Weighting!$C$14</f>
        <v>1.369</v>
      </c>
      <c r="C1382">
        <f>Weighting!$F$14</f>
        <v>0</v>
      </c>
      <c r="D1382" t="b">
        <f>IF(C1382=1,'Data Transformation'!$G$3+0.5*'Data Transformation'!$W$25,IF(C1383=1,D1383-'Data Transformation'!$W$25,FALSE))</f>
        <v>0</v>
      </c>
      <c r="E1382" t="str">
        <f t="array" ref="E1382">IF(ISLOGICAL(D1382),"",FREQUENCY(IF('Data Transformation'!$B$425:$B$8425='Bin Analysis'!$B1371,'Data Transformation'!$G$425:$G$8425),D1382))</f>
        <v/>
      </c>
      <c r="F1382" t="str">
        <f t="shared" si="171"/>
        <v/>
      </c>
      <c r="G1382">
        <f>Weighting!$H$14</f>
        <v>0</v>
      </c>
      <c r="H1382">
        <f t="array" ref="H1382">FREQUENCY(IF('Data Transformation'!$B$4:$B$8425=B1371,'Data Transformation'!$G$4:$G$8425),'Bin Analysis'!$B1382)</f>
        <v>16</v>
      </c>
      <c r="I1382">
        <f t="shared" si="172"/>
        <v>0</v>
      </c>
      <c r="J1382">
        <f t="shared" si="173"/>
        <v>0</v>
      </c>
      <c r="K1382">
        <f>J1382*Weighting!$W$14</f>
        <v>0</v>
      </c>
      <c r="M1382" s="14"/>
    </row>
    <row r="1383" spans="1:13" x14ac:dyDescent="0.25">
      <c r="A1383" s="32">
        <f>IF(Weighting!$P$15&gt;0,B1383,"")</f>
        <v>1.5000009999999999</v>
      </c>
      <c r="B1383">
        <f>Weighting!$C$15</f>
        <v>1.5000009999999999</v>
      </c>
      <c r="C1383">
        <f>Weighting!$F$15</f>
        <v>0</v>
      </c>
      <c r="D1383" t="b">
        <f>IF(C1383=1,'Data Transformation'!$G$3+0.5*'Data Transformation'!$W$25,IF(C1384=1,D1384-'Data Transformation'!$W$25,FALSE))</f>
        <v>0</v>
      </c>
      <c r="E1383" t="str">
        <f t="array" ref="E1383">IF(ISLOGICAL(D1383),"",FREQUENCY(IF('Data Transformation'!$B$425:$B$8425='Bin Analysis'!$B1371,'Data Transformation'!$G$425:$G$8425),D1383))</f>
        <v/>
      </c>
      <c r="F1383" t="str">
        <f t="shared" si="171"/>
        <v/>
      </c>
      <c r="G1383">
        <f>Weighting!$H$15</f>
        <v>0</v>
      </c>
      <c r="H1383">
        <f t="array" ref="H1383">FREQUENCY(IF('Data Transformation'!$B$4:$B$8425=B1371,'Data Transformation'!$G$4:$G$8425),'Bin Analysis'!$B1383)</f>
        <v>16</v>
      </c>
      <c r="I1383">
        <f t="shared" si="172"/>
        <v>0</v>
      </c>
      <c r="J1383">
        <f t="shared" si="173"/>
        <v>0</v>
      </c>
      <c r="K1383">
        <f>J1383*Weighting!$W$15</f>
        <v>0</v>
      </c>
      <c r="M1383" s="14"/>
    </row>
    <row r="1384" spans="1:13" x14ac:dyDescent="0.25">
      <c r="A1384" s="32" t="str">
        <f>IF(Weighting!$P$16&gt;0,B1384,"")</f>
        <v/>
      </c>
      <c r="B1384">
        <f>Weighting!$C$16</f>
        <v>1.631</v>
      </c>
      <c r="C1384">
        <f>Weighting!$F$16</f>
        <v>0</v>
      </c>
      <c r="D1384" t="b">
        <f>IF(C1384=1,'Data Transformation'!$G$3+0.5*'Data Transformation'!$W$25,IF(C1385=1,D1385-'Data Transformation'!$W$25,FALSE))</f>
        <v>0</v>
      </c>
      <c r="E1384" t="str">
        <f t="array" ref="E1384">IF(ISLOGICAL(D1384),"",FREQUENCY(IF('Data Transformation'!$B$425:$B$8425='Bin Analysis'!$B1371,'Data Transformation'!$G$425:$G$8425),D1384))</f>
        <v/>
      </c>
      <c r="F1384" t="str">
        <f t="shared" si="171"/>
        <v/>
      </c>
      <c r="G1384">
        <f>Weighting!$H$16</f>
        <v>0</v>
      </c>
      <c r="H1384">
        <f t="array" ref="H1384">FREQUENCY(IF('Data Transformation'!$B$4:$B$8425=B1371,'Data Transformation'!$G$4:$G$8425),'Bin Analysis'!$B1384)</f>
        <v>16</v>
      </c>
      <c r="I1384">
        <f t="shared" si="172"/>
        <v>0</v>
      </c>
      <c r="J1384">
        <f t="shared" si="173"/>
        <v>0</v>
      </c>
      <c r="K1384">
        <f>J1384*Weighting!$W$16</f>
        <v>0</v>
      </c>
      <c r="M1384" s="14"/>
    </row>
    <row r="1385" spans="1:13" x14ac:dyDescent="0.25">
      <c r="A1385" s="32" t="str">
        <f>IF(Weighting!$P$17&gt;0,B1385,"")</f>
        <v/>
      </c>
      <c r="B1385">
        <f>Weighting!$C$17</f>
        <v>1.762</v>
      </c>
      <c r="C1385">
        <f>Weighting!$F$17</f>
        <v>0</v>
      </c>
      <c r="D1385" t="b">
        <f>IF(C1385=1,'Data Transformation'!$G$3+0.5*'Data Transformation'!$W$25,IF(C1386=1,D1386-'Data Transformation'!$W$25,FALSE))</f>
        <v>0</v>
      </c>
      <c r="E1385" t="str">
        <f t="array" ref="E1385">IF(ISLOGICAL(D1385),"",FREQUENCY(IF('Data Transformation'!$B$425:$B$8425='Bin Analysis'!$B1371,'Data Transformation'!$G$425:$G$8425),D1385))</f>
        <v/>
      </c>
      <c r="F1385" t="str">
        <f t="shared" si="171"/>
        <v/>
      </c>
      <c r="G1385">
        <f>Weighting!$H$17</f>
        <v>0</v>
      </c>
      <c r="H1385">
        <f t="array" ref="H1385">FREQUENCY(IF('Data Transformation'!$B$4:$B$8425=B1371,'Data Transformation'!$G$4:$G$8425),'Bin Analysis'!$B1385)</f>
        <v>16</v>
      </c>
      <c r="I1385">
        <f t="shared" si="172"/>
        <v>0</v>
      </c>
      <c r="J1385">
        <f t="shared" si="173"/>
        <v>0</v>
      </c>
      <c r="K1385">
        <f>J1385*Weighting!$W$17</f>
        <v>0</v>
      </c>
      <c r="M1385" s="14"/>
    </row>
    <row r="1386" spans="1:13" x14ac:dyDescent="0.25">
      <c r="A1386" s="32" t="str">
        <f>IF(Weighting!$P$18&gt;0,B1386,"")</f>
        <v/>
      </c>
      <c r="B1386">
        <f>Weighting!$C$18</f>
        <v>1.893</v>
      </c>
      <c r="C1386">
        <f>Weighting!$F$18</f>
        <v>0</v>
      </c>
      <c r="D1386" t="b">
        <f>IF(C1386=1,'Data Transformation'!$G$3+0.5*'Data Transformation'!$W$25,IF(C1387=1,D1387-'Data Transformation'!$W$25,FALSE))</f>
        <v>0</v>
      </c>
      <c r="E1386" t="str">
        <f t="array" ref="E1386">IF(ISLOGICAL(D1386),"",FREQUENCY(IF('Data Transformation'!$B$425:$B$8425='Bin Analysis'!$B1371,'Data Transformation'!$G$425:$G$8425),D1386))</f>
        <v/>
      </c>
      <c r="F1386" t="str">
        <f t="shared" si="171"/>
        <v/>
      </c>
      <c r="G1386">
        <f>Weighting!$H$18</f>
        <v>0</v>
      </c>
      <c r="H1386">
        <f t="array" ref="H1386">FREQUENCY(IF('Data Transformation'!$B$4:$B$8425=B1371,'Data Transformation'!$G$4:$G$8425),'Bin Analysis'!$B1386)</f>
        <v>16</v>
      </c>
      <c r="I1386">
        <f t="shared" si="172"/>
        <v>0</v>
      </c>
      <c r="J1386">
        <f t="shared" si="173"/>
        <v>0</v>
      </c>
      <c r="K1386">
        <f>J1386*Weighting!$W$18</f>
        <v>0</v>
      </c>
      <c r="M1386" s="14"/>
    </row>
    <row r="1387" spans="1:13" x14ac:dyDescent="0.25">
      <c r="A1387" s="32" t="str">
        <f>IF(Weighting!$P$19&gt;0,B1387,"")</f>
        <v/>
      </c>
      <c r="B1387">
        <f>Weighting!$C$19</f>
        <v>2.024</v>
      </c>
      <c r="C1387">
        <f>Weighting!$F$19</f>
        <v>0</v>
      </c>
      <c r="D1387" t="b">
        <f>IF(C1387=1,'Data Transformation'!$G$3+0.5*'Data Transformation'!$W$25,IF(C1388=1,D1388-'Data Transformation'!$W$25,FALSE))</f>
        <v>0</v>
      </c>
      <c r="E1387" t="str">
        <f t="array" ref="E1387">IF(ISLOGICAL(D1387),"",FREQUENCY(IF('Data Transformation'!$B$425:$B$8425='Bin Analysis'!$B1371,'Data Transformation'!$G$425:$G$8425),D1387))</f>
        <v/>
      </c>
      <c r="F1387" t="str">
        <f t="shared" si="171"/>
        <v/>
      </c>
      <c r="G1387">
        <f>Weighting!$H$19</f>
        <v>0</v>
      </c>
      <c r="H1387">
        <f t="array" ref="H1387">FREQUENCY(IF('Data Transformation'!$B$4:$B$8425=B1371,'Data Transformation'!$G$4:$G$8425),'Bin Analysis'!$B1387)</f>
        <v>16</v>
      </c>
      <c r="I1387">
        <f t="shared" si="172"/>
        <v>0</v>
      </c>
      <c r="J1387">
        <f t="shared" si="173"/>
        <v>0</v>
      </c>
      <c r="K1387">
        <f>J1387*Weighting!$W$19</f>
        <v>0</v>
      </c>
      <c r="M1387" s="14"/>
    </row>
    <row r="1388" spans="1:13" x14ac:dyDescent="0.25">
      <c r="A1388" s="32" t="str">
        <f>IF(Weighting!$P$20&gt;0,B1388,"")</f>
        <v/>
      </c>
      <c r="B1388">
        <f>Weighting!$C$20</f>
        <v>2.1550000000000002</v>
      </c>
      <c r="C1388">
        <f>Weighting!$F$20</f>
        <v>0</v>
      </c>
      <c r="D1388" t="b">
        <f>IF(C1388=1,'Data Transformation'!$G$3+0.5*'Data Transformation'!$W$25,IF(C1389=1,D1389-'Data Transformation'!$W$25,FALSE))</f>
        <v>0</v>
      </c>
      <c r="E1388" t="str">
        <f t="array" ref="E1388">IF(ISLOGICAL(D1388),"",FREQUENCY(IF('Data Transformation'!$B$425:$B$8425='Bin Analysis'!$B1371,'Data Transformation'!$G$425:$G$8425),D1388))</f>
        <v/>
      </c>
      <c r="F1388" t="str">
        <f t="shared" si="171"/>
        <v/>
      </c>
      <c r="G1388">
        <f>Weighting!$H$20</f>
        <v>0</v>
      </c>
      <c r="H1388">
        <f t="array" ref="H1388">FREQUENCY(IF('Data Transformation'!$B$4:$B$8425=B1371,'Data Transformation'!$G$4:$G$8425),'Bin Analysis'!$B1388)</f>
        <v>16</v>
      </c>
      <c r="I1388">
        <f t="shared" si="172"/>
        <v>0</v>
      </c>
      <c r="J1388">
        <f t="shared" si="173"/>
        <v>0</v>
      </c>
      <c r="K1388">
        <f>J1388*Weighting!$W$20</f>
        <v>0</v>
      </c>
      <c r="M1388" s="14"/>
    </row>
    <row r="1389" spans="1:13" x14ac:dyDescent="0.25">
      <c r="A1389" s="32" t="str">
        <f>IF(Weighting!$P$21&gt;0,B1389,"")</f>
        <v/>
      </c>
      <c r="B1389">
        <f>Weighting!$C$21</f>
        <v>2.2860000000000005</v>
      </c>
      <c r="C1389">
        <f>Weighting!$F$21</f>
        <v>0</v>
      </c>
      <c r="D1389" t="b">
        <f>IF(C1389=1,'Data Transformation'!$G$3+0.5*'Data Transformation'!$W$25,IF(C1390=1,D1390-'Data Transformation'!$W$25,FALSE))</f>
        <v>0</v>
      </c>
      <c r="E1389" t="str">
        <f t="array" ref="E1389">IF(ISLOGICAL(D1389),"",FREQUENCY(IF('Data Transformation'!$B$425:$B$8425='Bin Analysis'!$B1371,'Data Transformation'!$G$425:$G$8425),D1389))</f>
        <v/>
      </c>
      <c r="F1389" t="str">
        <f t="shared" si="171"/>
        <v/>
      </c>
      <c r="G1389">
        <f>Weighting!$H$21</f>
        <v>0</v>
      </c>
      <c r="H1389">
        <f t="array" ref="H1389">FREQUENCY(IF('Data Transformation'!$B$4:$B$8425=B1371,'Data Transformation'!$G$4:$G$8425),'Bin Analysis'!$B1389)</f>
        <v>16</v>
      </c>
      <c r="I1389">
        <f t="shared" si="172"/>
        <v>0</v>
      </c>
      <c r="J1389">
        <f t="shared" si="173"/>
        <v>0</v>
      </c>
      <c r="K1389">
        <f>J1389*Weighting!$W$21</f>
        <v>0</v>
      </c>
      <c r="M1389" s="14"/>
    </row>
    <row r="1390" spans="1:13" x14ac:dyDescent="0.25">
      <c r="A1390" s="32" t="str">
        <f>IF(Weighting!$P$22&gt;0,B1390,"")</f>
        <v/>
      </c>
      <c r="B1390">
        <f>Weighting!$C$22</f>
        <v>2.4170000000000007</v>
      </c>
      <c r="C1390">
        <f>Weighting!$F$22</f>
        <v>0</v>
      </c>
      <c r="D1390" t="b">
        <f>IF(C1390=1,'Data Transformation'!$G$3+0.5*'Data Transformation'!$W$25,IF(C1391=1,D1391-'Data Transformation'!$W$25,FALSE))</f>
        <v>0</v>
      </c>
      <c r="E1390" t="str">
        <f t="array" ref="E1390">IF(ISLOGICAL(D1390),"",FREQUENCY(IF('Data Transformation'!$B$425:$B$8425='Bin Analysis'!$B1371,'Data Transformation'!$G$425:$G$8425),D1390))</f>
        <v/>
      </c>
      <c r="F1390" t="str">
        <f t="shared" si="171"/>
        <v/>
      </c>
      <c r="G1390">
        <f>Weighting!$H$22</f>
        <v>0</v>
      </c>
      <c r="H1390">
        <f t="array" ref="H1390">FREQUENCY(IF('Data Transformation'!$B$4:$B$8425=B1371,'Data Transformation'!$G$4:$G$8425),'Bin Analysis'!$B1390)</f>
        <v>16</v>
      </c>
      <c r="I1390">
        <f t="shared" si="172"/>
        <v>0</v>
      </c>
      <c r="J1390">
        <f t="shared" si="173"/>
        <v>0</v>
      </c>
      <c r="K1390">
        <f>J1390*Weighting!$W$22</f>
        <v>0</v>
      </c>
      <c r="M1390" s="14"/>
    </row>
    <row r="1391" spans="1:13" x14ac:dyDescent="0.25">
      <c r="A1391" s="32" t="str">
        <f>IF(Weighting!$P$23&gt;0,B1391,"")</f>
        <v/>
      </c>
      <c r="B1391">
        <f>Weighting!$C$23</f>
        <v>2.5480000000000009</v>
      </c>
      <c r="C1391">
        <f>Weighting!$F$23</f>
        <v>0</v>
      </c>
      <c r="D1391" t="b">
        <f>IF(C1391=1,'Data Transformation'!$G$3+0.5*'Data Transformation'!$W$25,IF(C1392=1,D1392-'Data Transformation'!$W$25,FALSE))</f>
        <v>0</v>
      </c>
      <c r="E1391" t="str">
        <f t="array" ref="E1391">IF(ISLOGICAL(D1391),"",FREQUENCY(IF('Data Transformation'!$B$425:$B$8425='Bin Analysis'!$B1371,'Data Transformation'!$G$425:$G$8425),D1391))</f>
        <v/>
      </c>
      <c r="F1391" t="str">
        <f t="shared" si="171"/>
        <v/>
      </c>
      <c r="G1391">
        <f>Weighting!$H$23</f>
        <v>0</v>
      </c>
      <c r="H1391">
        <f t="array" ref="H1391">FREQUENCY(IF('Data Transformation'!$B$4:$B$8425=B1371,'Data Transformation'!$G$4:$G$8425),'Bin Analysis'!$B1391)</f>
        <v>16</v>
      </c>
      <c r="I1391">
        <f t="shared" si="172"/>
        <v>0</v>
      </c>
      <c r="J1391">
        <f t="shared" si="173"/>
        <v>0</v>
      </c>
      <c r="K1391">
        <f>J1391*Weighting!$W$23</f>
        <v>0</v>
      </c>
      <c r="M1391" s="14"/>
    </row>
    <row r="1392" spans="1:13" x14ac:dyDescent="0.25">
      <c r="A1392" s="32" t="str">
        <f>IF(Weighting!$P$24&gt;0,B1392,"")</f>
        <v/>
      </c>
      <c r="B1392">
        <f>Weighting!$C$24</f>
        <v>2.6790000000000012</v>
      </c>
      <c r="C1392">
        <f>Weighting!$F$24</f>
        <v>0</v>
      </c>
      <c r="D1392" t="b">
        <f>IF(C1392=1,'Data Transformation'!$G$3+0.5*'Data Transformation'!$W$25,IF(C1393=1,D1393-'Data Transformation'!$W$25,FALSE))</f>
        <v>0</v>
      </c>
      <c r="E1392" t="str">
        <f t="array" ref="E1392">IF(ISLOGICAL(D1392),"",FREQUENCY(IF('Data Transformation'!$B$425:$B$8425='Bin Analysis'!$B1371,'Data Transformation'!$G$425:$G$8425),D1392))</f>
        <v/>
      </c>
      <c r="F1392" t="str">
        <f t="shared" si="171"/>
        <v/>
      </c>
      <c r="G1392">
        <f>Weighting!$H$24</f>
        <v>0</v>
      </c>
      <c r="H1392">
        <f t="array" ref="H1392">FREQUENCY(IF('Data Transformation'!$B$4:$B$8425=B1371,'Data Transformation'!$G$4:$G$8425),'Bin Analysis'!$B1392)</f>
        <v>16</v>
      </c>
      <c r="I1392">
        <f t="shared" si="172"/>
        <v>0</v>
      </c>
      <c r="J1392">
        <f t="shared" si="173"/>
        <v>0</v>
      </c>
      <c r="K1392">
        <f>J1392*Weighting!$W$24</f>
        <v>0</v>
      </c>
      <c r="M1392" s="14"/>
    </row>
    <row r="1393" spans="1:25" x14ac:dyDescent="0.25">
      <c r="A1393" s="32" t="str">
        <f>IF(Weighting!$P$25&gt;0,B1393,"")</f>
        <v/>
      </c>
      <c r="B1393">
        <f>Weighting!$C$25</f>
        <v>2.8100000000000014</v>
      </c>
      <c r="C1393">
        <f>Weighting!$F$25</f>
        <v>0</v>
      </c>
      <c r="D1393" t="b">
        <f>IF(C1393=1,'Data Transformation'!$G$3+0.5*'Data Transformation'!$W$25,IF(C1394=1,D1394-'Data Transformation'!$W$25,FALSE))</f>
        <v>0</v>
      </c>
      <c r="E1393" t="str">
        <f t="array" ref="E1393">IF(ISLOGICAL(D1393),"",FREQUENCY(IF('Data Transformation'!$B$425:$B$8425='Bin Analysis'!$B1371,'Data Transformation'!$G$425:$G$8425),D1393))</f>
        <v/>
      </c>
      <c r="F1393" t="str">
        <f t="shared" si="171"/>
        <v/>
      </c>
      <c r="G1393">
        <f>Weighting!$H$25</f>
        <v>0</v>
      </c>
      <c r="H1393">
        <f t="array" ref="H1393">FREQUENCY(IF('Data Transformation'!$B$4:$B$8425=B1371,'Data Transformation'!$G$4:$G$8425),'Bin Analysis'!$B1393)</f>
        <v>16</v>
      </c>
      <c r="I1393">
        <f t="shared" si="172"/>
        <v>0</v>
      </c>
      <c r="J1393">
        <f t="shared" si="173"/>
        <v>0</v>
      </c>
      <c r="K1393">
        <f>J1393*Weighting!$W$25</f>
        <v>0</v>
      </c>
      <c r="M1393" s="14"/>
    </row>
    <row r="1394" spans="1:25" x14ac:dyDescent="0.25">
      <c r="O1394"/>
      <c r="P1394"/>
      <c r="Q1394"/>
      <c r="R1394"/>
    </row>
    <row r="1395" spans="1:25" ht="23.25" x14ac:dyDescent="0.35">
      <c r="A1395" s="21" t="s">
        <v>0</v>
      </c>
      <c r="B1395" s="21">
        <f>IFERROR(VLOOKUP(C1395,'Data Transformation'!$L$6:$M$426,2,FALSE),"")</f>
        <v>58</v>
      </c>
      <c r="C1395" s="21">
        <f>C1371+1</f>
        <v>58</v>
      </c>
      <c r="D1395" s="21"/>
      <c r="E1395" s="21"/>
      <c r="F1395" s="21"/>
      <c r="G1395" s="21"/>
      <c r="H1395" s="22"/>
      <c r="I1395" s="22"/>
      <c r="J1395" s="22"/>
      <c r="K1395" s="21"/>
      <c r="L1395" s="21">
        <f>B1395</f>
        <v>58</v>
      </c>
      <c r="M1395" s="23">
        <f>INDEX('Data Transformation'!$O$4:$O$424,MATCH($B1395,'Data Transformation'!$M$4:$M$424,0),MATCH($M$2,'Data Transformation'!$O$3,0))</f>
        <v>15</v>
      </c>
      <c r="N1395" s="27">
        <f>IF('Input and Summary Results'!$J$16="minimum",'Bin Analysis'!X1396/(M1395-1),'Bin Analysis'!Y1395/('Bin Analysis'!M1395-1))</f>
        <v>0</v>
      </c>
      <c r="O1395" s="27">
        <f>IF(M1395=FALSE,NA(),(VLOOKUP(1,C1398:K1417,4,FALSE))/(M1395-1))</f>
        <v>0.6428571428571429</v>
      </c>
      <c r="P1395" s="27">
        <f>IF(M1395=FALSE,NA(),SUM(J1398:J1417)/Weighting!$S$5)</f>
        <v>0.4</v>
      </c>
      <c r="Q1395" s="27">
        <f>IF(M1395=FALSE,NA(),SUM(K1398:K1417)/Weighting!$S$6)</f>
        <v>0.39130434782608697</v>
      </c>
      <c r="R1395" s="27">
        <f>IF(M1395=FALSE,NA(),(VLOOKUP(1,G1398:K1417,3,FALSE))/(M1395-1))</f>
        <v>0</v>
      </c>
      <c r="S1395" s="22" t="str">
        <f>IF(M1395=FALSE,NA(),IF(SUM(J1398:J1417)=2,"yes","no"))</f>
        <v>no</v>
      </c>
      <c r="X1395" s="2" cm="2">
        <f t="array" ref="X1395:X1396">FREQUENCY(IF('Data Transformation'!$B$425:$B$6424='Bin Analysis'!L1395,'Data Transformation'!$G$425:$G$6424),'Data Transformation'!$U$11)</f>
        <v>14</v>
      </c>
      <c r="Y1395" s="2" cm="2">
        <f t="array" ref="Y1395:Y1396">FREQUENCY(IF('Data Transformation'!$B$425:$B$6424='Bin Analysis'!L1395,'Data Transformation'!$G$425:$G$6424),'Data Transformation'!$U$12)</f>
        <v>5</v>
      </c>
    </row>
    <row r="1396" spans="1:25" x14ac:dyDescent="0.25">
      <c r="A1396" s="14" t="s">
        <v>66</v>
      </c>
      <c r="B1396" t="s">
        <v>47</v>
      </c>
      <c r="C1396" t="s">
        <v>5</v>
      </c>
      <c r="D1396" t="s">
        <v>99</v>
      </c>
      <c r="E1396" t="s">
        <v>100</v>
      </c>
      <c r="F1396" t="s">
        <v>101</v>
      </c>
      <c r="G1396" t="s">
        <v>69</v>
      </c>
      <c r="H1396" t="s">
        <v>31</v>
      </c>
      <c r="I1396" t="s">
        <v>32</v>
      </c>
      <c r="J1396" t="s">
        <v>46</v>
      </c>
      <c r="K1396" s="14" t="s">
        <v>45</v>
      </c>
      <c r="M1396" s="14"/>
      <c r="X1396" s="2">
        <v>0</v>
      </c>
      <c r="Y1396" s="2">
        <v>9</v>
      </c>
    </row>
    <row r="1397" spans="1:25" x14ac:dyDescent="0.25">
      <c r="A1397" s="32"/>
      <c r="D1397" t="b">
        <f>IF(C1397=1,'Data Transformation'!$G$3+0.5*'Data Transformation'!$W$25,IF(C1398=1,D1398-'Data Transformation'!$W$25,FALSE))</f>
        <v>0</v>
      </c>
      <c r="E1397" t="str">
        <f t="array" ref="E1397">IF(ISLOGICAL(D1397),"",FREQUENCY(IF('Data Transformation'!$B$425:$B$8425='Bin Analysis'!$B1395,'Data Transformation'!$G$425:$G$8425),D1397))</f>
        <v/>
      </c>
      <c r="F1397" t="str">
        <f>IF(ISLOGICAL(D1397),"",E1397-E1396)</f>
        <v/>
      </c>
      <c r="M1397" s="14"/>
    </row>
    <row r="1398" spans="1:25" x14ac:dyDescent="0.25">
      <c r="A1398" s="32">
        <f>IF(Weighting!$P$6&gt;0,B1398,"")</f>
        <v>0.32100000000000001</v>
      </c>
      <c r="B1398">
        <f>Weighting!$C$6</f>
        <v>0.32100000000000001</v>
      </c>
      <c r="C1398">
        <f>Weighting!$F$6</f>
        <v>0</v>
      </c>
      <c r="D1398" t="b">
        <f>IF(C1398=1,'Data Transformation'!$G$3+0.5*'Data Transformation'!$W$25,IF(C1399=1,D1399-'Data Transformation'!$W$25,FALSE))</f>
        <v>0</v>
      </c>
      <c r="E1398" t="str">
        <f t="array" ref="E1398">IF(ISLOGICAL(D1398),"",FREQUENCY(IF('Data Transformation'!$B$425:$B$8425='Bin Analysis'!$B1395,'Data Transformation'!$G$425:$G$8425),D1398))</f>
        <v/>
      </c>
      <c r="F1398" t="str">
        <f>IF(ISLOGICAL(D1398),"",E1398-E1397)</f>
        <v/>
      </c>
      <c r="G1398">
        <f>Weighting!$H$6</f>
        <v>1</v>
      </c>
      <c r="H1398">
        <f t="array" ref="H1398">FREQUENCY(IF('Data Transformation'!$B$4:$B$8425=B1395,'Data Transformation'!$G$4:$G$8425),'Bin Analysis'!$B1398)</f>
        <v>0</v>
      </c>
      <c r="I1398">
        <f>H1398-H1397</f>
        <v>0</v>
      </c>
      <c r="J1398">
        <f>IF(I1398=0,0,1)</f>
        <v>0</v>
      </c>
      <c r="K1398">
        <f>J1398*Weighting!$W$6</f>
        <v>0</v>
      </c>
      <c r="M1398" s="14"/>
    </row>
    <row r="1399" spans="1:25" x14ac:dyDescent="0.25">
      <c r="A1399" s="32">
        <f>IF(Weighting!$P$7&gt;0,B1399,"")</f>
        <v>0.45200000000000001</v>
      </c>
      <c r="B1399">
        <f>Weighting!$C$7</f>
        <v>0.45200000000000001</v>
      </c>
      <c r="C1399">
        <f>Weighting!$F$7</f>
        <v>0</v>
      </c>
      <c r="D1399" t="b">
        <f>IF(C1399=1,'Data Transformation'!$G$3+0.5*'Data Transformation'!$W$25,IF(C1400=1,D1400-'Data Transformation'!$W$25,FALSE))</f>
        <v>0</v>
      </c>
      <c r="E1399" t="str">
        <f t="array" ref="E1399">IF(ISLOGICAL(D1399),"",FREQUENCY(IF('Data Transformation'!$B$425:$B$8425='Bin Analysis'!$B1395,'Data Transformation'!$G$425:$G$8425),D1399))</f>
        <v/>
      </c>
      <c r="F1399" t="str">
        <f t="shared" ref="F1399:F1417" si="174">IF(ISLOGICAL(D1399),"",E1399-E1398)</f>
        <v/>
      </c>
      <c r="G1399">
        <f>Weighting!$H$7</f>
        <v>0</v>
      </c>
      <c r="H1399">
        <f t="array" ref="H1399">FREQUENCY(IF('Data Transformation'!$B$4:$B$8425=B1395,'Data Transformation'!$G$4:$G$8425),'Bin Analysis'!$B1399)</f>
        <v>0</v>
      </c>
      <c r="I1399">
        <f t="shared" ref="I1399:I1417" si="175">H1399-H1398</f>
        <v>0</v>
      </c>
      <c r="J1399">
        <f>IF(I1399=0,0,1)</f>
        <v>0</v>
      </c>
      <c r="K1399">
        <f>J1399*Weighting!$W$7</f>
        <v>0</v>
      </c>
      <c r="M1399" s="14"/>
    </row>
    <row r="1400" spans="1:25" x14ac:dyDescent="0.25">
      <c r="A1400" s="32">
        <f>IF(Weighting!$P$8&gt;0,B1400,"")</f>
        <v>0.58299999999999996</v>
      </c>
      <c r="B1400">
        <f>Weighting!$C$8</f>
        <v>0.58299999999999996</v>
      </c>
      <c r="C1400">
        <f>Weighting!$F$8</f>
        <v>0</v>
      </c>
      <c r="D1400" t="b">
        <f>IF(C1400=1,'Data Transformation'!$G$3+0.5*'Data Transformation'!$W$25,IF(C1401=1,D1401-'Data Transformation'!$W$25,FALSE))</f>
        <v>0</v>
      </c>
      <c r="E1400" t="str">
        <f t="array" ref="E1400">IF(ISLOGICAL(D1400),"",FREQUENCY(IF('Data Transformation'!$B$425:$B$8425='Bin Analysis'!$B1395,'Data Transformation'!$G$425:$G$8425),D1400))</f>
        <v/>
      </c>
      <c r="F1400" t="str">
        <f t="shared" si="174"/>
        <v/>
      </c>
      <c r="G1400">
        <f>Weighting!$H$8</f>
        <v>0</v>
      </c>
      <c r="H1400">
        <f t="array" ref="H1400">FREQUENCY(IF('Data Transformation'!$B$4:$B$8425=B1395,'Data Transformation'!$G$4:$G$8425),'Bin Analysis'!$B1400)</f>
        <v>0</v>
      </c>
      <c r="I1400">
        <f t="shared" si="175"/>
        <v>0</v>
      </c>
      <c r="J1400">
        <f t="shared" ref="J1400:J1417" si="176">IF(I1400=0,0,1)</f>
        <v>0</v>
      </c>
      <c r="K1400">
        <f>J1400*Weighting!$W$8</f>
        <v>0</v>
      </c>
      <c r="M1400" s="14"/>
    </row>
    <row r="1401" spans="1:25" x14ac:dyDescent="0.25">
      <c r="A1401" s="32">
        <f>IF(Weighting!$P$9&gt;0,B1401,"")</f>
        <v>0.71399999999999997</v>
      </c>
      <c r="B1401" s="50">
        <f>Weighting!$C$9</f>
        <v>0.71399999999999997</v>
      </c>
      <c r="C1401">
        <f>Weighting!$F$9</f>
        <v>0</v>
      </c>
      <c r="D1401" t="b">
        <f>IF(C1401=1,'Data Transformation'!$G$3+0.5*'Data Transformation'!$W$25,IF(C1402=1,D1402-'Data Transformation'!$W$25,FALSE))</f>
        <v>0</v>
      </c>
      <c r="E1401" t="str">
        <f t="array" ref="E1401">IF(ISLOGICAL(D1401),"",FREQUENCY(IF('Data Transformation'!$B$425:$B$8425='Bin Analysis'!$B1395,'Data Transformation'!$G$425:$G$8425),D1401))</f>
        <v/>
      </c>
      <c r="F1401" t="str">
        <f t="shared" si="174"/>
        <v/>
      </c>
      <c r="G1401">
        <f>Weighting!$H$9</f>
        <v>0</v>
      </c>
      <c r="H1401">
        <f t="array" ref="H1401">FREQUENCY(IF('Data Transformation'!$B$4:$B$8425=B1395,'Data Transformation'!$G$4:$G$8425),'Bin Analysis'!$B1401)</f>
        <v>2</v>
      </c>
      <c r="I1401">
        <f t="shared" si="175"/>
        <v>2</v>
      </c>
      <c r="J1401">
        <f t="shared" si="176"/>
        <v>1</v>
      </c>
      <c r="K1401">
        <f>J1401*Weighting!$W$9</f>
        <v>3</v>
      </c>
      <c r="M1401" s="14"/>
    </row>
    <row r="1402" spans="1:25" x14ac:dyDescent="0.25">
      <c r="A1402" s="32">
        <f>IF(Weighting!$P$10&gt;0,B1402,"")</f>
        <v>0.84499999999999997</v>
      </c>
      <c r="B1402">
        <f>Weighting!$C$10</f>
        <v>0.84499999999999997</v>
      </c>
      <c r="C1402">
        <f>Weighting!$F$10</f>
        <v>0</v>
      </c>
      <c r="D1402" t="b">
        <f>IF(C1402=1,'Data Transformation'!$G$3+0.5*'Data Transformation'!$W$25,IF(C1403=1,D1403-'Data Transformation'!$W$25,FALSE))</f>
        <v>0</v>
      </c>
      <c r="E1402" t="str">
        <f t="array" ref="E1402">IF(ISLOGICAL(D1402),"",FREQUENCY(IF('Data Transformation'!$B$425:$B$8425='Bin Analysis'!$B1395,'Data Transformation'!$G$425:$G$8425),D1402))</f>
        <v/>
      </c>
      <c r="F1402" t="str">
        <f t="shared" si="174"/>
        <v/>
      </c>
      <c r="G1402">
        <f>Weighting!$H$10</f>
        <v>0</v>
      </c>
      <c r="H1402">
        <f t="array" ref="H1402">FREQUENCY(IF('Data Transformation'!$B$4:$B$8425=B1395,'Data Transformation'!$G$4:$G$8425),'Bin Analysis'!$B1402)</f>
        <v>3</v>
      </c>
      <c r="I1402">
        <f t="shared" si="175"/>
        <v>1</v>
      </c>
      <c r="J1402">
        <f t="shared" si="176"/>
        <v>1</v>
      </c>
      <c r="K1402">
        <f>J1402*Weighting!$W$10</f>
        <v>3</v>
      </c>
      <c r="M1402" s="14"/>
    </row>
    <row r="1403" spans="1:25" x14ac:dyDescent="0.25">
      <c r="A1403" s="32">
        <f>IF(Weighting!$P$11&gt;0,B1403,"")</f>
        <v>0.97599999999999998</v>
      </c>
      <c r="B1403">
        <f>Weighting!$C$11</f>
        <v>0.97599999999999998</v>
      </c>
      <c r="C1403">
        <f>Weighting!$F$11</f>
        <v>0</v>
      </c>
      <c r="D1403">
        <f>IF(C1403=1,'Data Transformation'!$G$3+0.5*'Data Transformation'!$W$25,IF(C1404=1,D1404-'Data Transformation'!$W$25,FALSE))</f>
        <v>0.86899999999999999</v>
      </c>
      <c r="E1403">
        <f t="array" ref="E1403">IF(ISLOGICAL(D1403),"",FREQUENCY(IF('Data Transformation'!$B$425:$B$8425='Bin Analysis'!$B1395,'Data Transformation'!$G$425:$G$8425),D1403))</f>
        <v>5</v>
      </c>
      <c r="F1403" t="e">
        <f t="shared" si="174"/>
        <v>#VALUE!</v>
      </c>
      <c r="G1403">
        <f>Weighting!$H$11</f>
        <v>0</v>
      </c>
      <c r="H1403">
        <f t="array" ref="H1403">FREQUENCY(IF('Data Transformation'!$B$4:$B$8425=B1395,'Data Transformation'!$G$4:$G$8425),'Bin Analysis'!$B1403)</f>
        <v>9</v>
      </c>
      <c r="I1403">
        <f t="shared" si="175"/>
        <v>6</v>
      </c>
      <c r="J1403">
        <f t="shared" si="176"/>
        <v>1</v>
      </c>
      <c r="K1403">
        <f>J1403*Weighting!$W$11</f>
        <v>2</v>
      </c>
      <c r="M1403" s="14"/>
    </row>
    <row r="1404" spans="1:25" x14ac:dyDescent="0.25">
      <c r="A1404" s="32">
        <f>IF(Weighting!$P$12&gt;0,B1404,"")</f>
        <v>1.107</v>
      </c>
      <c r="B1404">
        <f>Weighting!$C$12</f>
        <v>1.107</v>
      </c>
      <c r="C1404">
        <f>Weighting!$F$12</f>
        <v>1</v>
      </c>
      <c r="D1404">
        <f>IF(C1404=1,'Data Transformation'!$G$3+0.5*'Data Transformation'!$W$25,IF(C1405=1,D1405-'Data Transformation'!$W$25,FALSE))</f>
        <v>1.131</v>
      </c>
      <c r="E1404">
        <f t="array" ref="E1404">IF(ISLOGICAL(D1404),"",FREQUENCY(IF('Data Transformation'!$B$425:$B$8425='Bin Analysis'!$B1395,'Data Transformation'!$G$425:$G$8425),D1404))</f>
        <v>14</v>
      </c>
      <c r="F1404">
        <f t="shared" si="174"/>
        <v>9</v>
      </c>
      <c r="G1404">
        <f>Weighting!$H$12</f>
        <v>0</v>
      </c>
      <c r="H1404">
        <f t="array" ref="H1404">FREQUENCY(IF('Data Transformation'!$B$4:$B$8425=B1395,'Data Transformation'!$G$4:$G$8425),'Bin Analysis'!$B1404)</f>
        <v>15</v>
      </c>
      <c r="I1404">
        <f t="shared" si="175"/>
        <v>6</v>
      </c>
      <c r="J1404">
        <f t="shared" si="176"/>
        <v>1</v>
      </c>
      <c r="K1404">
        <f>J1404*Weighting!$W$12</f>
        <v>1</v>
      </c>
      <c r="M1404" s="14"/>
    </row>
    <row r="1405" spans="1:25" x14ac:dyDescent="0.25">
      <c r="A1405" s="32">
        <f>IF(Weighting!$P$13&gt;0,B1405,"")</f>
        <v>1.238</v>
      </c>
      <c r="B1405">
        <f>Weighting!$C$13</f>
        <v>1.238</v>
      </c>
      <c r="C1405">
        <f>Weighting!$F$13</f>
        <v>0</v>
      </c>
      <c r="D1405" t="b">
        <f>IF(C1405=1,'Data Transformation'!$G$3+0.5*'Data Transformation'!$W$25,IF(C1406=1,D1406-'Data Transformation'!$W$25,FALSE))</f>
        <v>0</v>
      </c>
      <c r="E1405" t="str">
        <f t="array" ref="E1405">IF(ISLOGICAL(D1405),"",FREQUENCY(IF('Data Transformation'!$B$425:$B$8425='Bin Analysis'!$B1395,'Data Transformation'!$G$425:$G$8425),D1405))</f>
        <v/>
      </c>
      <c r="F1405" t="str">
        <f t="shared" si="174"/>
        <v/>
      </c>
      <c r="G1405">
        <f>Weighting!$H$13</f>
        <v>0</v>
      </c>
      <c r="H1405">
        <f t="array" ref="H1405">FREQUENCY(IF('Data Transformation'!$B$4:$B$8425=B1395,'Data Transformation'!$G$4:$G$8425),'Bin Analysis'!$B1405)</f>
        <v>15</v>
      </c>
      <c r="I1405">
        <f t="shared" si="175"/>
        <v>0</v>
      </c>
      <c r="J1405">
        <f t="shared" si="176"/>
        <v>0</v>
      </c>
      <c r="K1405">
        <f>J1405*Weighting!$W$13</f>
        <v>0</v>
      </c>
      <c r="M1405" s="14"/>
    </row>
    <row r="1406" spans="1:25" x14ac:dyDescent="0.25">
      <c r="A1406" s="32">
        <f>IF(Weighting!$P$14&gt;0,B1406,"")</f>
        <v>1.369</v>
      </c>
      <c r="B1406">
        <f>Weighting!$C$14</f>
        <v>1.369</v>
      </c>
      <c r="C1406">
        <f>Weighting!$F$14</f>
        <v>0</v>
      </c>
      <c r="D1406" t="b">
        <f>IF(C1406=1,'Data Transformation'!$G$3+0.5*'Data Transformation'!$W$25,IF(C1407=1,D1407-'Data Transformation'!$W$25,FALSE))</f>
        <v>0</v>
      </c>
      <c r="E1406" t="str">
        <f t="array" ref="E1406">IF(ISLOGICAL(D1406),"",FREQUENCY(IF('Data Transformation'!$B$425:$B$8425='Bin Analysis'!$B1395,'Data Transformation'!$G$425:$G$8425),D1406))</f>
        <v/>
      </c>
      <c r="F1406" t="str">
        <f t="shared" si="174"/>
        <v/>
      </c>
      <c r="G1406">
        <f>Weighting!$H$14</f>
        <v>0</v>
      </c>
      <c r="H1406">
        <f t="array" ref="H1406">FREQUENCY(IF('Data Transformation'!$B$4:$B$8425=B1395,'Data Transformation'!$G$4:$G$8425),'Bin Analysis'!$B1406)</f>
        <v>15</v>
      </c>
      <c r="I1406">
        <f t="shared" si="175"/>
        <v>0</v>
      </c>
      <c r="J1406">
        <f t="shared" si="176"/>
        <v>0</v>
      </c>
      <c r="K1406">
        <f>J1406*Weighting!$W$14</f>
        <v>0</v>
      </c>
      <c r="M1406" s="14"/>
    </row>
    <row r="1407" spans="1:25" x14ac:dyDescent="0.25">
      <c r="A1407" s="32">
        <f>IF(Weighting!$P$15&gt;0,B1407,"")</f>
        <v>1.5000009999999999</v>
      </c>
      <c r="B1407">
        <f>Weighting!$C$15</f>
        <v>1.5000009999999999</v>
      </c>
      <c r="C1407">
        <f>Weighting!$F$15</f>
        <v>0</v>
      </c>
      <c r="D1407" t="b">
        <f>IF(C1407=1,'Data Transformation'!$G$3+0.5*'Data Transformation'!$W$25,IF(C1408=1,D1408-'Data Transformation'!$W$25,FALSE))</f>
        <v>0</v>
      </c>
      <c r="E1407" t="str">
        <f t="array" ref="E1407">IF(ISLOGICAL(D1407),"",FREQUENCY(IF('Data Transformation'!$B$425:$B$8425='Bin Analysis'!$B1395,'Data Transformation'!$G$425:$G$8425),D1407))</f>
        <v/>
      </c>
      <c r="F1407" t="str">
        <f t="shared" si="174"/>
        <v/>
      </c>
      <c r="G1407">
        <f>Weighting!$H$15</f>
        <v>0</v>
      </c>
      <c r="H1407">
        <f t="array" ref="H1407">FREQUENCY(IF('Data Transformation'!$B$4:$B$8425=B1395,'Data Transformation'!$G$4:$G$8425),'Bin Analysis'!$B1407)</f>
        <v>15</v>
      </c>
      <c r="I1407">
        <f t="shared" si="175"/>
        <v>0</v>
      </c>
      <c r="J1407">
        <f t="shared" si="176"/>
        <v>0</v>
      </c>
      <c r="K1407">
        <f>J1407*Weighting!$W$15</f>
        <v>0</v>
      </c>
      <c r="M1407" s="14"/>
    </row>
    <row r="1408" spans="1:25" x14ac:dyDescent="0.25">
      <c r="A1408" s="32" t="str">
        <f>IF(Weighting!$P$16&gt;0,B1408,"")</f>
        <v/>
      </c>
      <c r="B1408">
        <f>Weighting!$C$16</f>
        <v>1.631</v>
      </c>
      <c r="C1408">
        <f>Weighting!$F$16</f>
        <v>0</v>
      </c>
      <c r="D1408" t="b">
        <f>IF(C1408=1,'Data Transformation'!$G$3+0.5*'Data Transformation'!$W$25,IF(C1409=1,D1409-'Data Transformation'!$W$25,FALSE))</f>
        <v>0</v>
      </c>
      <c r="E1408" t="str">
        <f t="array" ref="E1408">IF(ISLOGICAL(D1408),"",FREQUENCY(IF('Data Transformation'!$B$425:$B$8425='Bin Analysis'!$B1395,'Data Transformation'!$G$425:$G$8425),D1408))</f>
        <v/>
      </c>
      <c r="F1408" t="str">
        <f t="shared" si="174"/>
        <v/>
      </c>
      <c r="G1408">
        <f>Weighting!$H$16</f>
        <v>0</v>
      </c>
      <c r="H1408">
        <f t="array" ref="H1408">FREQUENCY(IF('Data Transformation'!$B$4:$B$8425=B1395,'Data Transformation'!$G$4:$G$8425),'Bin Analysis'!$B1408)</f>
        <v>15</v>
      </c>
      <c r="I1408">
        <f t="shared" si="175"/>
        <v>0</v>
      </c>
      <c r="J1408">
        <f t="shared" si="176"/>
        <v>0</v>
      </c>
      <c r="K1408">
        <f>J1408*Weighting!$W$16</f>
        <v>0</v>
      </c>
      <c r="M1408" s="14"/>
    </row>
    <row r="1409" spans="1:25" x14ac:dyDescent="0.25">
      <c r="A1409" s="32" t="str">
        <f>IF(Weighting!$P$17&gt;0,B1409,"")</f>
        <v/>
      </c>
      <c r="B1409">
        <f>Weighting!$C$17</f>
        <v>1.762</v>
      </c>
      <c r="C1409">
        <f>Weighting!$F$17</f>
        <v>0</v>
      </c>
      <c r="D1409" t="b">
        <f>IF(C1409=1,'Data Transformation'!$G$3+0.5*'Data Transformation'!$W$25,IF(C1410=1,D1410-'Data Transformation'!$W$25,FALSE))</f>
        <v>0</v>
      </c>
      <c r="E1409" t="str">
        <f t="array" ref="E1409">IF(ISLOGICAL(D1409),"",FREQUENCY(IF('Data Transformation'!$B$425:$B$8425='Bin Analysis'!$B1395,'Data Transformation'!$G$425:$G$8425),D1409))</f>
        <v/>
      </c>
      <c r="F1409" t="str">
        <f t="shared" si="174"/>
        <v/>
      </c>
      <c r="G1409">
        <f>Weighting!$H$17</f>
        <v>0</v>
      </c>
      <c r="H1409">
        <f t="array" ref="H1409">FREQUENCY(IF('Data Transformation'!$B$4:$B$8425=B1395,'Data Transformation'!$G$4:$G$8425),'Bin Analysis'!$B1409)</f>
        <v>15</v>
      </c>
      <c r="I1409">
        <f t="shared" si="175"/>
        <v>0</v>
      </c>
      <c r="J1409">
        <f t="shared" si="176"/>
        <v>0</v>
      </c>
      <c r="K1409">
        <f>J1409*Weighting!$W$17</f>
        <v>0</v>
      </c>
      <c r="M1409" s="14"/>
    </row>
    <row r="1410" spans="1:25" x14ac:dyDescent="0.25">
      <c r="A1410" s="32" t="str">
        <f>IF(Weighting!$P$18&gt;0,B1410,"")</f>
        <v/>
      </c>
      <c r="B1410">
        <f>Weighting!$C$18</f>
        <v>1.893</v>
      </c>
      <c r="C1410">
        <f>Weighting!$F$18</f>
        <v>0</v>
      </c>
      <c r="D1410" t="b">
        <f>IF(C1410=1,'Data Transformation'!$G$3+0.5*'Data Transformation'!$W$25,IF(C1411=1,D1411-'Data Transformation'!$W$25,FALSE))</f>
        <v>0</v>
      </c>
      <c r="E1410" t="str">
        <f t="array" ref="E1410">IF(ISLOGICAL(D1410),"",FREQUENCY(IF('Data Transformation'!$B$425:$B$8425='Bin Analysis'!$B1395,'Data Transformation'!$G$425:$G$8425),D1410))</f>
        <v/>
      </c>
      <c r="F1410" t="str">
        <f t="shared" si="174"/>
        <v/>
      </c>
      <c r="G1410">
        <f>Weighting!$H$18</f>
        <v>0</v>
      </c>
      <c r="H1410">
        <f t="array" ref="H1410">FREQUENCY(IF('Data Transformation'!$B$4:$B$8425=B1395,'Data Transformation'!$G$4:$G$8425),'Bin Analysis'!$B1410)</f>
        <v>15</v>
      </c>
      <c r="I1410">
        <f t="shared" si="175"/>
        <v>0</v>
      </c>
      <c r="J1410">
        <f t="shared" si="176"/>
        <v>0</v>
      </c>
      <c r="K1410">
        <f>J1410*Weighting!$W$18</f>
        <v>0</v>
      </c>
      <c r="M1410" s="14"/>
    </row>
    <row r="1411" spans="1:25" x14ac:dyDescent="0.25">
      <c r="A1411" s="32" t="str">
        <f>IF(Weighting!$P$19&gt;0,B1411,"")</f>
        <v/>
      </c>
      <c r="B1411">
        <f>Weighting!$C$19</f>
        <v>2.024</v>
      </c>
      <c r="C1411">
        <f>Weighting!$F$19</f>
        <v>0</v>
      </c>
      <c r="D1411" t="b">
        <f>IF(C1411=1,'Data Transformation'!$G$3+0.5*'Data Transformation'!$W$25,IF(C1412=1,D1412-'Data Transformation'!$W$25,FALSE))</f>
        <v>0</v>
      </c>
      <c r="E1411" t="str">
        <f t="array" ref="E1411">IF(ISLOGICAL(D1411),"",FREQUENCY(IF('Data Transformation'!$B$425:$B$8425='Bin Analysis'!$B1395,'Data Transformation'!$G$425:$G$8425),D1411))</f>
        <v/>
      </c>
      <c r="F1411" t="str">
        <f t="shared" si="174"/>
        <v/>
      </c>
      <c r="G1411">
        <f>Weighting!$H$19</f>
        <v>0</v>
      </c>
      <c r="H1411">
        <f t="array" ref="H1411">FREQUENCY(IF('Data Transformation'!$B$4:$B$8425=B1395,'Data Transformation'!$G$4:$G$8425),'Bin Analysis'!$B1411)</f>
        <v>15</v>
      </c>
      <c r="I1411">
        <f t="shared" si="175"/>
        <v>0</v>
      </c>
      <c r="J1411">
        <f t="shared" si="176"/>
        <v>0</v>
      </c>
      <c r="K1411">
        <f>J1411*Weighting!$W$19</f>
        <v>0</v>
      </c>
      <c r="M1411" s="14"/>
    </row>
    <row r="1412" spans="1:25" x14ac:dyDescent="0.25">
      <c r="A1412" s="32" t="str">
        <f>IF(Weighting!$P$20&gt;0,B1412,"")</f>
        <v/>
      </c>
      <c r="B1412">
        <f>Weighting!$C$20</f>
        <v>2.1550000000000002</v>
      </c>
      <c r="C1412">
        <f>Weighting!$F$20</f>
        <v>0</v>
      </c>
      <c r="D1412" t="b">
        <f>IF(C1412=1,'Data Transformation'!$G$3+0.5*'Data Transformation'!$W$25,IF(C1413=1,D1413-'Data Transformation'!$W$25,FALSE))</f>
        <v>0</v>
      </c>
      <c r="E1412" t="str">
        <f t="array" ref="E1412">IF(ISLOGICAL(D1412),"",FREQUENCY(IF('Data Transformation'!$B$425:$B$8425='Bin Analysis'!$B1395,'Data Transformation'!$G$425:$G$8425),D1412))</f>
        <v/>
      </c>
      <c r="F1412" t="str">
        <f t="shared" si="174"/>
        <v/>
      </c>
      <c r="G1412">
        <f>Weighting!$H$20</f>
        <v>0</v>
      </c>
      <c r="H1412">
        <f t="array" ref="H1412">FREQUENCY(IF('Data Transformation'!$B$4:$B$8425=B1395,'Data Transformation'!$G$4:$G$8425),'Bin Analysis'!$B1412)</f>
        <v>15</v>
      </c>
      <c r="I1412">
        <f t="shared" si="175"/>
        <v>0</v>
      </c>
      <c r="J1412">
        <f t="shared" si="176"/>
        <v>0</v>
      </c>
      <c r="K1412">
        <f>J1412*Weighting!$W$20</f>
        <v>0</v>
      </c>
      <c r="M1412" s="14"/>
    </row>
    <row r="1413" spans="1:25" x14ac:dyDescent="0.25">
      <c r="A1413" s="32" t="str">
        <f>IF(Weighting!$P$21&gt;0,B1413,"")</f>
        <v/>
      </c>
      <c r="B1413">
        <f>Weighting!$C$21</f>
        <v>2.2860000000000005</v>
      </c>
      <c r="C1413">
        <f>Weighting!$F$21</f>
        <v>0</v>
      </c>
      <c r="D1413" t="b">
        <f>IF(C1413=1,'Data Transformation'!$G$3+0.5*'Data Transformation'!$W$25,IF(C1414=1,D1414-'Data Transformation'!$W$25,FALSE))</f>
        <v>0</v>
      </c>
      <c r="E1413" t="str">
        <f t="array" ref="E1413">IF(ISLOGICAL(D1413),"",FREQUENCY(IF('Data Transformation'!$B$425:$B$8425='Bin Analysis'!$B1395,'Data Transformation'!$G$425:$G$8425),D1413))</f>
        <v/>
      </c>
      <c r="F1413" t="str">
        <f t="shared" si="174"/>
        <v/>
      </c>
      <c r="G1413">
        <f>Weighting!$H$21</f>
        <v>0</v>
      </c>
      <c r="H1413">
        <f t="array" ref="H1413">FREQUENCY(IF('Data Transformation'!$B$4:$B$8425=B1395,'Data Transformation'!$G$4:$G$8425),'Bin Analysis'!$B1413)</f>
        <v>15</v>
      </c>
      <c r="I1413">
        <f t="shared" si="175"/>
        <v>0</v>
      </c>
      <c r="J1413">
        <f t="shared" si="176"/>
        <v>0</v>
      </c>
      <c r="K1413">
        <f>J1413*Weighting!$W$21</f>
        <v>0</v>
      </c>
      <c r="M1413" s="14"/>
    </row>
    <row r="1414" spans="1:25" x14ac:dyDescent="0.25">
      <c r="A1414" s="32" t="str">
        <f>IF(Weighting!$P$22&gt;0,B1414,"")</f>
        <v/>
      </c>
      <c r="B1414">
        <f>Weighting!$C$22</f>
        <v>2.4170000000000007</v>
      </c>
      <c r="C1414">
        <f>Weighting!$F$22</f>
        <v>0</v>
      </c>
      <c r="D1414" t="b">
        <f>IF(C1414=1,'Data Transformation'!$G$3+0.5*'Data Transformation'!$W$25,IF(C1415=1,D1415-'Data Transformation'!$W$25,FALSE))</f>
        <v>0</v>
      </c>
      <c r="E1414" t="str">
        <f t="array" ref="E1414">IF(ISLOGICAL(D1414),"",FREQUENCY(IF('Data Transformation'!$B$425:$B$8425='Bin Analysis'!$B1395,'Data Transformation'!$G$425:$G$8425),D1414))</f>
        <v/>
      </c>
      <c r="F1414" t="str">
        <f t="shared" si="174"/>
        <v/>
      </c>
      <c r="G1414">
        <f>Weighting!$H$22</f>
        <v>0</v>
      </c>
      <c r="H1414">
        <f t="array" ref="H1414">FREQUENCY(IF('Data Transformation'!$B$4:$B$8425=B1395,'Data Transformation'!$G$4:$G$8425),'Bin Analysis'!$B1414)</f>
        <v>15</v>
      </c>
      <c r="I1414">
        <f t="shared" si="175"/>
        <v>0</v>
      </c>
      <c r="J1414">
        <f t="shared" si="176"/>
        <v>0</v>
      </c>
      <c r="K1414">
        <f>J1414*Weighting!$W$22</f>
        <v>0</v>
      </c>
      <c r="M1414" s="14"/>
    </row>
    <row r="1415" spans="1:25" x14ac:dyDescent="0.25">
      <c r="A1415" s="32" t="str">
        <f>IF(Weighting!$P$23&gt;0,B1415,"")</f>
        <v/>
      </c>
      <c r="B1415">
        <f>Weighting!$C$23</f>
        <v>2.5480000000000009</v>
      </c>
      <c r="C1415">
        <f>Weighting!$F$23</f>
        <v>0</v>
      </c>
      <c r="D1415" t="b">
        <f>IF(C1415=1,'Data Transformation'!$G$3+0.5*'Data Transformation'!$W$25,IF(C1416=1,D1416-'Data Transformation'!$W$25,FALSE))</f>
        <v>0</v>
      </c>
      <c r="E1415" t="str">
        <f t="array" ref="E1415">IF(ISLOGICAL(D1415),"",FREQUENCY(IF('Data Transformation'!$B$425:$B$8425='Bin Analysis'!$B1395,'Data Transformation'!$G$425:$G$8425),D1415))</f>
        <v/>
      </c>
      <c r="F1415" t="str">
        <f t="shared" si="174"/>
        <v/>
      </c>
      <c r="G1415">
        <f>Weighting!$H$23</f>
        <v>0</v>
      </c>
      <c r="H1415">
        <f t="array" ref="H1415">FREQUENCY(IF('Data Transformation'!$B$4:$B$8425=B1395,'Data Transformation'!$G$4:$G$8425),'Bin Analysis'!$B1415)</f>
        <v>15</v>
      </c>
      <c r="I1415">
        <f t="shared" si="175"/>
        <v>0</v>
      </c>
      <c r="J1415">
        <f t="shared" si="176"/>
        <v>0</v>
      </c>
      <c r="K1415">
        <f>J1415*Weighting!$W$23</f>
        <v>0</v>
      </c>
      <c r="M1415" s="14"/>
    </row>
    <row r="1416" spans="1:25" x14ac:dyDescent="0.25">
      <c r="A1416" s="32" t="str">
        <f>IF(Weighting!$P$24&gt;0,B1416,"")</f>
        <v/>
      </c>
      <c r="B1416">
        <f>Weighting!$C$24</f>
        <v>2.6790000000000012</v>
      </c>
      <c r="C1416">
        <f>Weighting!$F$24</f>
        <v>0</v>
      </c>
      <c r="D1416" t="b">
        <f>IF(C1416=1,'Data Transformation'!$G$3+0.5*'Data Transformation'!$W$25,IF(C1417=1,D1417-'Data Transformation'!$W$25,FALSE))</f>
        <v>0</v>
      </c>
      <c r="E1416" t="str">
        <f t="array" ref="E1416">IF(ISLOGICAL(D1416),"",FREQUENCY(IF('Data Transformation'!$B$425:$B$8425='Bin Analysis'!$B1395,'Data Transformation'!$G$425:$G$8425),D1416))</f>
        <v/>
      </c>
      <c r="F1416" t="str">
        <f t="shared" si="174"/>
        <v/>
      </c>
      <c r="G1416">
        <f>Weighting!$H$24</f>
        <v>0</v>
      </c>
      <c r="H1416">
        <f t="array" ref="H1416">FREQUENCY(IF('Data Transformation'!$B$4:$B$8425=B1395,'Data Transformation'!$G$4:$G$8425),'Bin Analysis'!$B1416)</f>
        <v>15</v>
      </c>
      <c r="I1416">
        <f t="shared" si="175"/>
        <v>0</v>
      </c>
      <c r="J1416">
        <f t="shared" si="176"/>
        <v>0</v>
      </c>
      <c r="K1416">
        <f>J1416*Weighting!$W$24</f>
        <v>0</v>
      </c>
      <c r="M1416" s="14"/>
    </row>
    <row r="1417" spans="1:25" x14ac:dyDescent="0.25">
      <c r="A1417" s="32" t="str">
        <f>IF(Weighting!$P$25&gt;0,B1417,"")</f>
        <v/>
      </c>
      <c r="B1417">
        <f>Weighting!$C$25</f>
        <v>2.8100000000000014</v>
      </c>
      <c r="C1417">
        <f>Weighting!$F$25</f>
        <v>0</v>
      </c>
      <c r="D1417" t="b">
        <f>IF(C1417=1,'Data Transformation'!$G$3+0.5*'Data Transformation'!$W$25,IF(C1418=1,D1418-'Data Transformation'!$W$25,FALSE))</f>
        <v>0</v>
      </c>
      <c r="E1417" t="str">
        <f t="array" ref="E1417">IF(ISLOGICAL(D1417),"",FREQUENCY(IF('Data Transformation'!$B$425:$B$8425='Bin Analysis'!$B1395,'Data Transformation'!$G$425:$G$8425),D1417))</f>
        <v/>
      </c>
      <c r="F1417" t="str">
        <f t="shared" si="174"/>
        <v/>
      </c>
      <c r="G1417">
        <f>Weighting!$H$25</f>
        <v>0</v>
      </c>
      <c r="H1417">
        <f t="array" ref="H1417">FREQUENCY(IF('Data Transformation'!$B$4:$B$8425=B1395,'Data Transformation'!$G$4:$G$8425),'Bin Analysis'!$B1417)</f>
        <v>15</v>
      </c>
      <c r="I1417">
        <f t="shared" si="175"/>
        <v>0</v>
      </c>
      <c r="J1417">
        <f t="shared" si="176"/>
        <v>0</v>
      </c>
      <c r="K1417">
        <f>J1417*Weighting!$W$25</f>
        <v>0</v>
      </c>
      <c r="M1417" s="14"/>
    </row>
    <row r="1418" spans="1:25" x14ac:dyDescent="0.25">
      <c r="O1418"/>
      <c r="P1418"/>
      <c r="Q1418"/>
      <c r="R1418"/>
    </row>
    <row r="1419" spans="1:25" ht="23.25" x14ac:dyDescent="0.35">
      <c r="A1419" s="21" t="s">
        <v>0</v>
      </c>
      <c r="B1419" s="21">
        <f>IFERROR(VLOOKUP(C1419,'Data Transformation'!$L$6:$M$426,2,FALSE),"")</f>
        <v>59</v>
      </c>
      <c r="C1419" s="21">
        <f>C1395+1</f>
        <v>59</v>
      </c>
      <c r="D1419" s="21"/>
      <c r="E1419" s="21"/>
      <c r="F1419" s="21"/>
      <c r="G1419" s="21"/>
      <c r="H1419" s="22"/>
      <c r="I1419" s="22"/>
      <c r="J1419" s="22"/>
      <c r="K1419" s="21"/>
      <c r="L1419" s="21">
        <f>B1419</f>
        <v>59</v>
      </c>
      <c r="M1419" s="23">
        <f>INDEX('Data Transformation'!$O$4:$O$424,MATCH($B1419,'Data Transformation'!$M$4:$M$424,0),MATCH($M$2,'Data Transformation'!$O$3,0))</f>
        <v>13</v>
      </c>
      <c r="N1419" s="27">
        <f>IF('Input and Summary Results'!$J$16="minimum",'Bin Analysis'!X1420/(M1419-1),'Bin Analysis'!Y1419/('Bin Analysis'!M1419-1))</f>
        <v>0</v>
      </c>
      <c r="O1419" s="27">
        <f>IF(M1419=FALSE,NA(),(VLOOKUP(1,C1422:K1441,4,FALSE))/(M1419-1))</f>
        <v>0</v>
      </c>
      <c r="P1419" s="27">
        <f>IF(M1419=FALSE,NA(),SUM(J1422:J1441)/Weighting!$S$5)</f>
        <v>0.4</v>
      </c>
      <c r="Q1419" s="27">
        <f>IF(M1419=FALSE,NA(),SUM(K1422:K1441)/Weighting!$S$6)</f>
        <v>0.30434782608695654</v>
      </c>
      <c r="R1419" s="27">
        <f>IF(M1419=FALSE,NA(),(VLOOKUP(1,G1422:K1441,3,FALSE))/(M1419-1))</f>
        <v>8.3333333333333329E-2</v>
      </c>
      <c r="S1419" s="22" t="str">
        <f>IF(M1419=FALSE,NA(),IF(SUM(J1422:J1441)=2,"yes","no"))</f>
        <v>no</v>
      </c>
      <c r="X1419" s="2" cm="2">
        <f t="array" ref="X1419:X1420">FREQUENCY(IF('Data Transformation'!$B$425:$B$6424='Bin Analysis'!L1419,'Data Transformation'!$G$425:$G$6424),'Data Transformation'!$U$11)</f>
        <v>12</v>
      </c>
      <c r="Y1419" s="2" cm="2">
        <f t="array" ref="Y1419:Y1420">FREQUENCY(IF('Data Transformation'!$B$425:$B$6424='Bin Analysis'!L1419,'Data Transformation'!$G$425:$G$6424),'Data Transformation'!$U$12)</f>
        <v>12</v>
      </c>
    </row>
    <row r="1420" spans="1:25" x14ac:dyDescent="0.25">
      <c r="A1420" s="14" t="s">
        <v>66</v>
      </c>
      <c r="B1420" t="s">
        <v>47</v>
      </c>
      <c r="C1420" t="s">
        <v>5</v>
      </c>
      <c r="D1420" t="s">
        <v>99</v>
      </c>
      <c r="E1420" t="s">
        <v>100</v>
      </c>
      <c r="F1420" t="s">
        <v>101</v>
      </c>
      <c r="G1420" t="s">
        <v>69</v>
      </c>
      <c r="H1420" t="s">
        <v>31</v>
      </c>
      <c r="I1420" t="s">
        <v>32</v>
      </c>
      <c r="J1420" t="s">
        <v>46</v>
      </c>
      <c r="K1420" s="14" t="s">
        <v>45</v>
      </c>
      <c r="M1420" s="14"/>
      <c r="X1420" s="2">
        <v>0</v>
      </c>
      <c r="Y1420" s="2">
        <v>0</v>
      </c>
    </row>
    <row r="1421" spans="1:25" x14ac:dyDescent="0.25">
      <c r="A1421" s="32"/>
      <c r="D1421" t="b">
        <f>IF(C1421=1,'Data Transformation'!$G$3+0.5*'Data Transformation'!$W$25,IF(C1422=1,D1422-'Data Transformation'!$W$25,FALSE))</f>
        <v>0</v>
      </c>
      <c r="E1421" t="str">
        <f t="array" ref="E1421">IF(ISLOGICAL(D1421),"",FREQUENCY(IF('Data Transformation'!$B$425:$B$8425='Bin Analysis'!$B1419,'Data Transformation'!$G$425:$G$8425),D1421))</f>
        <v/>
      </c>
      <c r="F1421" t="str">
        <f>IF(ISLOGICAL(D1421),"",E1421-E1420)</f>
        <v/>
      </c>
      <c r="M1421" s="14"/>
    </row>
    <row r="1422" spans="1:25" x14ac:dyDescent="0.25">
      <c r="A1422" s="32">
        <f>IF(Weighting!$P$6&gt;0,B1422,"")</f>
        <v>0.32100000000000001</v>
      </c>
      <c r="B1422">
        <f>Weighting!$C$6</f>
        <v>0.32100000000000001</v>
      </c>
      <c r="C1422">
        <f>Weighting!$F$6</f>
        <v>0</v>
      </c>
      <c r="D1422" t="b">
        <f>IF(C1422=1,'Data Transformation'!$G$3+0.5*'Data Transformation'!$W$25,IF(C1423=1,D1423-'Data Transformation'!$W$25,FALSE))</f>
        <v>0</v>
      </c>
      <c r="E1422" t="str">
        <f t="array" ref="E1422">IF(ISLOGICAL(D1422),"",FREQUENCY(IF('Data Transformation'!$B$425:$B$8425='Bin Analysis'!$B1419,'Data Transformation'!$G$425:$G$8425),D1422))</f>
        <v/>
      </c>
      <c r="F1422" t="str">
        <f>IF(ISLOGICAL(D1422),"",E1422-E1421)</f>
        <v/>
      </c>
      <c r="G1422">
        <f>Weighting!$H$6</f>
        <v>1</v>
      </c>
      <c r="H1422">
        <f t="array" ref="H1422">FREQUENCY(IF('Data Transformation'!$B$4:$B$8425=B1419,'Data Transformation'!$G$4:$G$8425),'Bin Analysis'!$B1422)</f>
        <v>1</v>
      </c>
      <c r="I1422">
        <f>H1422-H1421</f>
        <v>1</v>
      </c>
      <c r="J1422">
        <f>IF(I1422=0,0,1)</f>
        <v>1</v>
      </c>
      <c r="K1422">
        <f>J1422*Weighting!$W$6</f>
        <v>1</v>
      </c>
      <c r="M1422" s="14"/>
    </row>
    <row r="1423" spans="1:25" x14ac:dyDescent="0.25">
      <c r="A1423" s="32">
        <f>IF(Weighting!$P$7&gt;0,B1423,"")</f>
        <v>0.45200000000000001</v>
      </c>
      <c r="B1423">
        <f>Weighting!$C$7</f>
        <v>0.45200000000000001</v>
      </c>
      <c r="C1423">
        <f>Weighting!$F$7</f>
        <v>0</v>
      </c>
      <c r="D1423" t="b">
        <f>IF(C1423=1,'Data Transformation'!$G$3+0.5*'Data Transformation'!$W$25,IF(C1424=1,D1424-'Data Transformation'!$W$25,FALSE))</f>
        <v>0</v>
      </c>
      <c r="E1423" t="str">
        <f t="array" ref="E1423">IF(ISLOGICAL(D1423),"",FREQUENCY(IF('Data Transformation'!$B$425:$B$8425='Bin Analysis'!$B1419,'Data Transformation'!$G$425:$G$8425),D1423))</f>
        <v/>
      </c>
      <c r="F1423" t="str">
        <f t="shared" ref="F1423:F1441" si="177">IF(ISLOGICAL(D1423),"",E1423-E1422)</f>
        <v/>
      </c>
      <c r="G1423">
        <f>Weighting!$H$7</f>
        <v>0</v>
      </c>
      <c r="H1423">
        <f t="array" ref="H1423">FREQUENCY(IF('Data Transformation'!$B$4:$B$8425=B1419,'Data Transformation'!$G$4:$G$8425),'Bin Analysis'!$B1423)</f>
        <v>7</v>
      </c>
      <c r="I1423">
        <f t="shared" ref="I1423:I1441" si="178">H1423-H1422</f>
        <v>6</v>
      </c>
      <c r="J1423">
        <f>IF(I1423=0,0,1)</f>
        <v>1</v>
      </c>
      <c r="K1423">
        <f>J1423*Weighting!$W$7</f>
        <v>2</v>
      </c>
      <c r="M1423" s="14"/>
    </row>
    <row r="1424" spans="1:25" x14ac:dyDescent="0.25">
      <c r="A1424" s="32">
        <f>IF(Weighting!$P$8&gt;0,B1424,"")</f>
        <v>0.58299999999999996</v>
      </c>
      <c r="B1424">
        <f>Weighting!$C$8</f>
        <v>0.58299999999999996</v>
      </c>
      <c r="C1424">
        <f>Weighting!$F$8</f>
        <v>0</v>
      </c>
      <c r="D1424" t="b">
        <f>IF(C1424=1,'Data Transformation'!$G$3+0.5*'Data Transformation'!$W$25,IF(C1425=1,D1425-'Data Transformation'!$W$25,FALSE))</f>
        <v>0</v>
      </c>
      <c r="E1424" t="str">
        <f t="array" ref="E1424">IF(ISLOGICAL(D1424),"",FREQUENCY(IF('Data Transformation'!$B$425:$B$8425='Bin Analysis'!$B1419,'Data Transformation'!$G$425:$G$8425),D1424))</f>
        <v/>
      </c>
      <c r="F1424" t="str">
        <f t="shared" si="177"/>
        <v/>
      </c>
      <c r="G1424">
        <f>Weighting!$H$8</f>
        <v>0</v>
      </c>
      <c r="H1424">
        <f t="array" ref="H1424">FREQUENCY(IF('Data Transformation'!$B$4:$B$8425=B1419,'Data Transformation'!$G$4:$G$8425),'Bin Analysis'!$B1424)</f>
        <v>12</v>
      </c>
      <c r="I1424">
        <f t="shared" si="178"/>
        <v>5</v>
      </c>
      <c r="J1424">
        <f t="shared" ref="J1424:J1441" si="179">IF(I1424=0,0,1)</f>
        <v>1</v>
      </c>
      <c r="K1424">
        <f>J1424*Weighting!$W$8</f>
        <v>3</v>
      </c>
      <c r="M1424" s="14"/>
    </row>
    <row r="1425" spans="1:13" x14ac:dyDescent="0.25">
      <c r="A1425" s="32">
        <f>IF(Weighting!$P$9&gt;0,B1425,"")</f>
        <v>0.71399999999999997</v>
      </c>
      <c r="B1425" s="50">
        <f>Weighting!$C$9</f>
        <v>0.71399999999999997</v>
      </c>
      <c r="C1425">
        <f>Weighting!$F$9</f>
        <v>0</v>
      </c>
      <c r="D1425" t="b">
        <f>IF(C1425=1,'Data Transformation'!$G$3+0.5*'Data Transformation'!$W$25,IF(C1426=1,D1426-'Data Transformation'!$W$25,FALSE))</f>
        <v>0</v>
      </c>
      <c r="E1425" t="str">
        <f t="array" ref="E1425">IF(ISLOGICAL(D1425),"",FREQUENCY(IF('Data Transformation'!$B$425:$B$8425='Bin Analysis'!$B1419,'Data Transformation'!$G$425:$G$8425),D1425))</f>
        <v/>
      </c>
      <c r="F1425" t="str">
        <f t="shared" si="177"/>
        <v/>
      </c>
      <c r="G1425">
        <f>Weighting!$H$9</f>
        <v>0</v>
      </c>
      <c r="H1425">
        <f t="array" ref="H1425">FREQUENCY(IF('Data Transformation'!$B$4:$B$8425=B1419,'Data Transformation'!$G$4:$G$8425),'Bin Analysis'!$B1425)</f>
        <v>12</v>
      </c>
      <c r="I1425">
        <f t="shared" si="178"/>
        <v>0</v>
      </c>
      <c r="J1425">
        <f t="shared" si="179"/>
        <v>0</v>
      </c>
      <c r="K1425">
        <f>J1425*Weighting!$W$9</f>
        <v>0</v>
      </c>
      <c r="M1425" s="14"/>
    </row>
    <row r="1426" spans="1:13" x14ac:dyDescent="0.25">
      <c r="A1426" s="32">
        <f>IF(Weighting!$P$10&gt;0,B1426,"")</f>
        <v>0.84499999999999997</v>
      </c>
      <c r="B1426">
        <f>Weighting!$C$10</f>
        <v>0.84499999999999997</v>
      </c>
      <c r="C1426">
        <f>Weighting!$F$10</f>
        <v>0</v>
      </c>
      <c r="D1426" t="b">
        <f>IF(C1426=1,'Data Transformation'!$G$3+0.5*'Data Transformation'!$W$25,IF(C1427=1,D1427-'Data Transformation'!$W$25,FALSE))</f>
        <v>0</v>
      </c>
      <c r="E1426" t="str">
        <f t="array" ref="E1426">IF(ISLOGICAL(D1426),"",FREQUENCY(IF('Data Transformation'!$B$425:$B$8425='Bin Analysis'!$B1419,'Data Transformation'!$G$425:$G$8425),D1426))</f>
        <v/>
      </c>
      <c r="F1426" t="str">
        <f t="shared" si="177"/>
        <v/>
      </c>
      <c r="G1426">
        <f>Weighting!$H$10</f>
        <v>0</v>
      </c>
      <c r="H1426">
        <f t="array" ref="H1426">FREQUENCY(IF('Data Transformation'!$B$4:$B$8425=B1419,'Data Transformation'!$G$4:$G$8425),'Bin Analysis'!$B1426)</f>
        <v>12</v>
      </c>
      <c r="I1426">
        <f t="shared" si="178"/>
        <v>0</v>
      </c>
      <c r="J1426">
        <f t="shared" si="179"/>
        <v>0</v>
      </c>
      <c r="K1426">
        <f>J1426*Weighting!$W$10</f>
        <v>0</v>
      </c>
      <c r="M1426" s="14"/>
    </row>
    <row r="1427" spans="1:13" x14ac:dyDescent="0.25">
      <c r="A1427" s="32">
        <f>IF(Weighting!$P$11&gt;0,B1427,"")</f>
        <v>0.97599999999999998</v>
      </c>
      <c r="B1427">
        <f>Weighting!$C$11</f>
        <v>0.97599999999999998</v>
      </c>
      <c r="C1427">
        <f>Weighting!$F$11</f>
        <v>0</v>
      </c>
      <c r="D1427">
        <f>IF(C1427=1,'Data Transformation'!$G$3+0.5*'Data Transformation'!$W$25,IF(C1428=1,D1428-'Data Transformation'!$W$25,FALSE))</f>
        <v>0.86899999999999999</v>
      </c>
      <c r="E1427">
        <f t="array" ref="E1427">IF(ISLOGICAL(D1427),"",FREQUENCY(IF('Data Transformation'!$B$425:$B$8425='Bin Analysis'!$B1419,'Data Transformation'!$G$425:$G$8425),D1427))</f>
        <v>12</v>
      </c>
      <c r="F1427" t="e">
        <f t="shared" si="177"/>
        <v>#VALUE!</v>
      </c>
      <c r="G1427">
        <f>Weighting!$H$11</f>
        <v>0</v>
      </c>
      <c r="H1427">
        <f t="array" ref="H1427">FREQUENCY(IF('Data Transformation'!$B$4:$B$8425=B1419,'Data Transformation'!$G$4:$G$8425),'Bin Analysis'!$B1427)</f>
        <v>12</v>
      </c>
      <c r="I1427">
        <f t="shared" si="178"/>
        <v>0</v>
      </c>
      <c r="J1427">
        <f t="shared" si="179"/>
        <v>0</v>
      </c>
      <c r="K1427">
        <f>J1427*Weighting!$W$11</f>
        <v>0</v>
      </c>
      <c r="M1427" s="14"/>
    </row>
    <row r="1428" spans="1:13" x14ac:dyDescent="0.25">
      <c r="A1428" s="32">
        <f>IF(Weighting!$P$12&gt;0,B1428,"")</f>
        <v>1.107</v>
      </c>
      <c r="B1428">
        <f>Weighting!$C$12</f>
        <v>1.107</v>
      </c>
      <c r="C1428">
        <f>Weighting!$F$12</f>
        <v>1</v>
      </c>
      <c r="D1428">
        <f>IF(C1428=1,'Data Transformation'!$G$3+0.5*'Data Transformation'!$W$25,IF(C1429=1,D1429-'Data Transformation'!$W$25,FALSE))</f>
        <v>1.131</v>
      </c>
      <c r="E1428">
        <f t="array" ref="E1428">IF(ISLOGICAL(D1428),"",FREQUENCY(IF('Data Transformation'!$B$425:$B$8425='Bin Analysis'!$B1419,'Data Transformation'!$G$425:$G$8425),D1428))</f>
        <v>12</v>
      </c>
      <c r="F1428">
        <f t="shared" si="177"/>
        <v>0</v>
      </c>
      <c r="G1428">
        <f>Weighting!$H$12</f>
        <v>0</v>
      </c>
      <c r="H1428">
        <f t="array" ref="H1428">FREQUENCY(IF('Data Transformation'!$B$4:$B$8425=B1419,'Data Transformation'!$G$4:$G$8425),'Bin Analysis'!$B1428)</f>
        <v>13</v>
      </c>
      <c r="I1428">
        <f t="shared" si="178"/>
        <v>1</v>
      </c>
      <c r="J1428">
        <f t="shared" si="179"/>
        <v>1</v>
      </c>
      <c r="K1428">
        <f>J1428*Weighting!$W$12</f>
        <v>1</v>
      </c>
      <c r="M1428" s="14"/>
    </row>
    <row r="1429" spans="1:13" x14ac:dyDescent="0.25">
      <c r="A1429" s="32">
        <f>IF(Weighting!$P$13&gt;0,B1429,"")</f>
        <v>1.238</v>
      </c>
      <c r="B1429">
        <f>Weighting!$C$13</f>
        <v>1.238</v>
      </c>
      <c r="C1429">
        <f>Weighting!$F$13</f>
        <v>0</v>
      </c>
      <c r="D1429" t="b">
        <f>IF(C1429=1,'Data Transformation'!$G$3+0.5*'Data Transformation'!$W$25,IF(C1430=1,D1430-'Data Transformation'!$W$25,FALSE))</f>
        <v>0</v>
      </c>
      <c r="E1429" t="str">
        <f t="array" ref="E1429">IF(ISLOGICAL(D1429),"",FREQUENCY(IF('Data Transformation'!$B$425:$B$8425='Bin Analysis'!$B1419,'Data Transformation'!$G$425:$G$8425),D1429))</f>
        <v/>
      </c>
      <c r="F1429" t="str">
        <f t="shared" si="177"/>
        <v/>
      </c>
      <c r="G1429">
        <f>Weighting!$H$13</f>
        <v>0</v>
      </c>
      <c r="H1429">
        <f t="array" ref="H1429">FREQUENCY(IF('Data Transformation'!$B$4:$B$8425=B1419,'Data Transformation'!$G$4:$G$8425),'Bin Analysis'!$B1429)</f>
        <v>13</v>
      </c>
      <c r="I1429">
        <f t="shared" si="178"/>
        <v>0</v>
      </c>
      <c r="J1429">
        <f t="shared" si="179"/>
        <v>0</v>
      </c>
      <c r="K1429">
        <f>J1429*Weighting!$W$13</f>
        <v>0</v>
      </c>
      <c r="M1429" s="14"/>
    </row>
    <row r="1430" spans="1:13" x14ac:dyDescent="0.25">
      <c r="A1430" s="32">
        <f>IF(Weighting!$P$14&gt;0,B1430,"")</f>
        <v>1.369</v>
      </c>
      <c r="B1430">
        <f>Weighting!$C$14</f>
        <v>1.369</v>
      </c>
      <c r="C1430">
        <f>Weighting!$F$14</f>
        <v>0</v>
      </c>
      <c r="D1430" t="b">
        <f>IF(C1430=1,'Data Transformation'!$G$3+0.5*'Data Transformation'!$W$25,IF(C1431=1,D1431-'Data Transformation'!$W$25,FALSE))</f>
        <v>0</v>
      </c>
      <c r="E1430" t="str">
        <f t="array" ref="E1430">IF(ISLOGICAL(D1430),"",FREQUENCY(IF('Data Transformation'!$B$425:$B$8425='Bin Analysis'!$B1419,'Data Transformation'!$G$425:$G$8425),D1430))</f>
        <v/>
      </c>
      <c r="F1430" t="str">
        <f t="shared" si="177"/>
        <v/>
      </c>
      <c r="G1430">
        <f>Weighting!$H$14</f>
        <v>0</v>
      </c>
      <c r="H1430">
        <f t="array" ref="H1430">FREQUENCY(IF('Data Transformation'!$B$4:$B$8425=B1419,'Data Transformation'!$G$4:$G$8425),'Bin Analysis'!$B1430)</f>
        <v>13</v>
      </c>
      <c r="I1430">
        <f t="shared" si="178"/>
        <v>0</v>
      </c>
      <c r="J1430">
        <f t="shared" si="179"/>
        <v>0</v>
      </c>
      <c r="K1430">
        <f>J1430*Weighting!$W$14</f>
        <v>0</v>
      </c>
      <c r="M1430" s="14"/>
    </row>
    <row r="1431" spans="1:13" x14ac:dyDescent="0.25">
      <c r="A1431" s="32">
        <f>IF(Weighting!$P$15&gt;0,B1431,"")</f>
        <v>1.5000009999999999</v>
      </c>
      <c r="B1431">
        <f>Weighting!$C$15</f>
        <v>1.5000009999999999</v>
      </c>
      <c r="C1431">
        <f>Weighting!$F$15</f>
        <v>0</v>
      </c>
      <c r="D1431" t="b">
        <f>IF(C1431=1,'Data Transformation'!$G$3+0.5*'Data Transformation'!$W$25,IF(C1432=1,D1432-'Data Transformation'!$W$25,FALSE))</f>
        <v>0</v>
      </c>
      <c r="E1431" t="str">
        <f t="array" ref="E1431">IF(ISLOGICAL(D1431),"",FREQUENCY(IF('Data Transformation'!$B$425:$B$8425='Bin Analysis'!$B1419,'Data Transformation'!$G$425:$G$8425),D1431))</f>
        <v/>
      </c>
      <c r="F1431" t="str">
        <f t="shared" si="177"/>
        <v/>
      </c>
      <c r="G1431">
        <f>Weighting!$H$15</f>
        <v>0</v>
      </c>
      <c r="H1431">
        <f t="array" ref="H1431">FREQUENCY(IF('Data Transformation'!$B$4:$B$8425=B1419,'Data Transformation'!$G$4:$G$8425),'Bin Analysis'!$B1431)</f>
        <v>13</v>
      </c>
      <c r="I1431">
        <f t="shared" si="178"/>
        <v>0</v>
      </c>
      <c r="J1431">
        <f t="shared" si="179"/>
        <v>0</v>
      </c>
      <c r="K1431">
        <f>J1431*Weighting!$W$15</f>
        <v>0</v>
      </c>
      <c r="M1431" s="14"/>
    </row>
    <row r="1432" spans="1:13" x14ac:dyDescent="0.25">
      <c r="A1432" s="32" t="str">
        <f>IF(Weighting!$P$16&gt;0,B1432,"")</f>
        <v/>
      </c>
      <c r="B1432">
        <f>Weighting!$C$16</f>
        <v>1.631</v>
      </c>
      <c r="C1432">
        <f>Weighting!$F$16</f>
        <v>0</v>
      </c>
      <c r="D1432" t="b">
        <f>IF(C1432=1,'Data Transformation'!$G$3+0.5*'Data Transformation'!$W$25,IF(C1433=1,D1433-'Data Transformation'!$W$25,FALSE))</f>
        <v>0</v>
      </c>
      <c r="E1432" t="str">
        <f t="array" ref="E1432">IF(ISLOGICAL(D1432),"",FREQUENCY(IF('Data Transformation'!$B$425:$B$8425='Bin Analysis'!$B1419,'Data Transformation'!$G$425:$G$8425),D1432))</f>
        <v/>
      </c>
      <c r="F1432" t="str">
        <f t="shared" si="177"/>
        <v/>
      </c>
      <c r="G1432">
        <f>Weighting!$H$16</f>
        <v>0</v>
      </c>
      <c r="H1432">
        <f t="array" ref="H1432">FREQUENCY(IF('Data Transformation'!$B$4:$B$8425=B1419,'Data Transformation'!$G$4:$G$8425),'Bin Analysis'!$B1432)</f>
        <v>13</v>
      </c>
      <c r="I1432">
        <f t="shared" si="178"/>
        <v>0</v>
      </c>
      <c r="J1432">
        <f t="shared" si="179"/>
        <v>0</v>
      </c>
      <c r="K1432">
        <f>J1432*Weighting!$W$16</f>
        <v>0</v>
      </c>
      <c r="M1432" s="14"/>
    </row>
    <row r="1433" spans="1:13" x14ac:dyDescent="0.25">
      <c r="A1433" s="32" t="str">
        <f>IF(Weighting!$P$17&gt;0,B1433,"")</f>
        <v/>
      </c>
      <c r="B1433">
        <f>Weighting!$C$17</f>
        <v>1.762</v>
      </c>
      <c r="C1433">
        <f>Weighting!$F$17</f>
        <v>0</v>
      </c>
      <c r="D1433" t="b">
        <f>IF(C1433=1,'Data Transformation'!$G$3+0.5*'Data Transformation'!$W$25,IF(C1434=1,D1434-'Data Transformation'!$W$25,FALSE))</f>
        <v>0</v>
      </c>
      <c r="E1433" t="str">
        <f t="array" ref="E1433">IF(ISLOGICAL(D1433),"",FREQUENCY(IF('Data Transformation'!$B$425:$B$8425='Bin Analysis'!$B1419,'Data Transformation'!$G$425:$G$8425),D1433))</f>
        <v/>
      </c>
      <c r="F1433" t="str">
        <f t="shared" si="177"/>
        <v/>
      </c>
      <c r="G1433">
        <f>Weighting!$H$17</f>
        <v>0</v>
      </c>
      <c r="H1433">
        <f t="array" ref="H1433">FREQUENCY(IF('Data Transformation'!$B$4:$B$8425=B1419,'Data Transformation'!$G$4:$G$8425),'Bin Analysis'!$B1433)</f>
        <v>13</v>
      </c>
      <c r="I1433">
        <f t="shared" si="178"/>
        <v>0</v>
      </c>
      <c r="J1433">
        <f t="shared" si="179"/>
        <v>0</v>
      </c>
      <c r="K1433">
        <f>J1433*Weighting!$W$17</f>
        <v>0</v>
      </c>
      <c r="M1433" s="14"/>
    </row>
    <row r="1434" spans="1:13" x14ac:dyDescent="0.25">
      <c r="A1434" s="32" t="str">
        <f>IF(Weighting!$P$18&gt;0,B1434,"")</f>
        <v/>
      </c>
      <c r="B1434">
        <f>Weighting!$C$18</f>
        <v>1.893</v>
      </c>
      <c r="C1434">
        <f>Weighting!$F$18</f>
        <v>0</v>
      </c>
      <c r="D1434" t="b">
        <f>IF(C1434=1,'Data Transformation'!$G$3+0.5*'Data Transformation'!$W$25,IF(C1435=1,D1435-'Data Transformation'!$W$25,FALSE))</f>
        <v>0</v>
      </c>
      <c r="E1434" t="str">
        <f t="array" ref="E1434">IF(ISLOGICAL(D1434),"",FREQUENCY(IF('Data Transformation'!$B$425:$B$8425='Bin Analysis'!$B1419,'Data Transformation'!$G$425:$G$8425),D1434))</f>
        <v/>
      </c>
      <c r="F1434" t="str">
        <f t="shared" si="177"/>
        <v/>
      </c>
      <c r="G1434">
        <f>Weighting!$H$18</f>
        <v>0</v>
      </c>
      <c r="H1434">
        <f t="array" ref="H1434">FREQUENCY(IF('Data Transformation'!$B$4:$B$8425=B1419,'Data Transformation'!$G$4:$G$8425),'Bin Analysis'!$B1434)</f>
        <v>13</v>
      </c>
      <c r="I1434">
        <f t="shared" si="178"/>
        <v>0</v>
      </c>
      <c r="J1434">
        <f t="shared" si="179"/>
        <v>0</v>
      </c>
      <c r="K1434">
        <f>J1434*Weighting!$W$18</f>
        <v>0</v>
      </c>
      <c r="M1434" s="14"/>
    </row>
    <row r="1435" spans="1:13" x14ac:dyDescent="0.25">
      <c r="A1435" s="32" t="str">
        <f>IF(Weighting!$P$19&gt;0,B1435,"")</f>
        <v/>
      </c>
      <c r="B1435">
        <f>Weighting!$C$19</f>
        <v>2.024</v>
      </c>
      <c r="C1435">
        <f>Weighting!$F$19</f>
        <v>0</v>
      </c>
      <c r="D1435" t="b">
        <f>IF(C1435=1,'Data Transformation'!$G$3+0.5*'Data Transformation'!$W$25,IF(C1436=1,D1436-'Data Transformation'!$W$25,FALSE))</f>
        <v>0</v>
      </c>
      <c r="E1435" t="str">
        <f t="array" ref="E1435">IF(ISLOGICAL(D1435),"",FREQUENCY(IF('Data Transformation'!$B$425:$B$8425='Bin Analysis'!$B1419,'Data Transformation'!$G$425:$G$8425),D1435))</f>
        <v/>
      </c>
      <c r="F1435" t="str">
        <f t="shared" si="177"/>
        <v/>
      </c>
      <c r="G1435">
        <f>Weighting!$H$19</f>
        <v>0</v>
      </c>
      <c r="H1435">
        <f t="array" ref="H1435">FREQUENCY(IF('Data Transformation'!$B$4:$B$8425=B1419,'Data Transformation'!$G$4:$G$8425),'Bin Analysis'!$B1435)</f>
        <v>13</v>
      </c>
      <c r="I1435">
        <f t="shared" si="178"/>
        <v>0</v>
      </c>
      <c r="J1435">
        <f t="shared" si="179"/>
        <v>0</v>
      </c>
      <c r="K1435">
        <f>J1435*Weighting!$W$19</f>
        <v>0</v>
      </c>
      <c r="M1435" s="14"/>
    </row>
    <row r="1436" spans="1:13" x14ac:dyDescent="0.25">
      <c r="A1436" s="32" t="str">
        <f>IF(Weighting!$P$20&gt;0,B1436,"")</f>
        <v/>
      </c>
      <c r="B1436">
        <f>Weighting!$C$20</f>
        <v>2.1550000000000002</v>
      </c>
      <c r="C1436">
        <f>Weighting!$F$20</f>
        <v>0</v>
      </c>
      <c r="D1436" t="b">
        <f>IF(C1436=1,'Data Transformation'!$G$3+0.5*'Data Transformation'!$W$25,IF(C1437=1,D1437-'Data Transformation'!$W$25,FALSE))</f>
        <v>0</v>
      </c>
      <c r="E1436" t="str">
        <f t="array" ref="E1436">IF(ISLOGICAL(D1436),"",FREQUENCY(IF('Data Transformation'!$B$425:$B$8425='Bin Analysis'!$B1419,'Data Transformation'!$G$425:$G$8425),D1436))</f>
        <v/>
      </c>
      <c r="F1436" t="str">
        <f t="shared" si="177"/>
        <v/>
      </c>
      <c r="G1436">
        <f>Weighting!$H$20</f>
        <v>0</v>
      </c>
      <c r="H1436">
        <f t="array" ref="H1436">FREQUENCY(IF('Data Transformation'!$B$4:$B$8425=B1419,'Data Transformation'!$G$4:$G$8425),'Bin Analysis'!$B1436)</f>
        <v>13</v>
      </c>
      <c r="I1436">
        <f t="shared" si="178"/>
        <v>0</v>
      </c>
      <c r="J1436">
        <f t="shared" si="179"/>
        <v>0</v>
      </c>
      <c r="K1436">
        <f>J1436*Weighting!$W$20</f>
        <v>0</v>
      </c>
      <c r="M1436" s="14"/>
    </row>
    <row r="1437" spans="1:13" x14ac:dyDescent="0.25">
      <c r="A1437" s="32" t="str">
        <f>IF(Weighting!$P$21&gt;0,B1437,"")</f>
        <v/>
      </c>
      <c r="B1437">
        <f>Weighting!$C$21</f>
        <v>2.2860000000000005</v>
      </c>
      <c r="C1437">
        <f>Weighting!$F$21</f>
        <v>0</v>
      </c>
      <c r="D1437" t="b">
        <f>IF(C1437=1,'Data Transformation'!$G$3+0.5*'Data Transformation'!$W$25,IF(C1438=1,D1438-'Data Transformation'!$W$25,FALSE))</f>
        <v>0</v>
      </c>
      <c r="E1437" t="str">
        <f t="array" ref="E1437">IF(ISLOGICAL(D1437),"",FREQUENCY(IF('Data Transformation'!$B$425:$B$8425='Bin Analysis'!$B1419,'Data Transformation'!$G$425:$G$8425),D1437))</f>
        <v/>
      </c>
      <c r="F1437" t="str">
        <f t="shared" si="177"/>
        <v/>
      </c>
      <c r="G1437">
        <f>Weighting!$H$21</f>
        <v>0</v>
      </c>
      <c r="H1437">
        <f t="array" ref="H1437">FREQUENCY(IF('Data Transformation'!$B$4:$B$8425=B1419,'Data Transformation'!$G$4:$G$8425),'Bin Analysis'!$B1437)</f>
        <v>13</v>
      </c>
      <c r="I1437">
        <f t="shared" si="178"/>
        <v>0</v>
      </c>
      <c r="J1437">
        <f t="shared" si="179"/>
        <v>0</v>
      </c>
      <c r="K1437">
        <f>J1437*Weighting!$W$21</f>
        <v>0</v>
      </c>
      <c r="M1437" s="14"/>
    </row>
    <row r="1438" spans="1:13" x14ac:dyDescent="0.25">
      <c r="A1438" s="32" t="str">
        <f>IF(Weighting!$P$22&gt;0,B1438,"")</f>
        <v/>
      </c>
      <c r="B1438">
        <f>Weighting!$C$22</f>
        <v>2.4170000000000007</v>
      </c>
      <c r="C1438">
        <f>Weighting!$F$22</f>
        <v>0</v>
      </c>
      <c r="D1438" t="b">
        <f>IF(C1438=1,'Data Transformation'!$G$3+0.5*'Data Transformation'!$W$25,IF(C1439=1,D1439-'Data Transformation'!$W$25,FALSE))</f>
        <v>0</v>
      </c>
      <c r="E1438" t="str">
        <f t="array" ref="E1438">IF(ISLOGICAL(D1438),"",FREQUENCY(IF('Data Transformation'!$B$425:$B$8425='Bin Analysis'!$B1419,'Data Transformation'!$G$425:$G$8425),D1438))</f>
        <v/>
      </c>
      <c r="F1438" t="str">
        <f t="shared" si="177"/>
        <v/>
      </c>
      <c r="G1438">
        <f>Weighting!$H$22</f>
        <v>0</v>
      </c>
      <c r="H1438">
        <f t="array" ref="H1438">FREQUENCY(IF('Data Transformation'!$B$4:$B$8425=B1419,'Data Transformation'!$G$4:$G$8425),'Bin Analysis'!$B1438)</f>
        <v>13</v>
      </c>
      <c r="I1438">
        <f t="shared" si="178"/>
        <v>0</v>
      </c>
      <c r="J1438">
        <f t="shared" si="179"/>
        <v>0</v>
      </c>
      <c r="K1438">
        <f>J1438*Weighting!$W$22</f>
        <v>0</v>
      </c>
      <c r="M1438" s="14"/>
    </row>
    <row r="1439" spans="1:13" x14ac:dyDescent="0.25">
      <c r="A1439" s="32" t="str">
        <f>IF(Weighting!$P$23&gt;0,B1439,"")</f>
        <v/>
      </c>
      <c r="B1439">
        <f>Weighting!$C$23</f>
        <v>2.5480000000000009</v>
      </c>
      <c r="C1439">
        <f>Weighting!$F$23</f>
        <v>0</v>
      </c>
      <c r="D1439" t="b">
        <f>IF(C1439=1,'Data Transformation'!$G$3+0.5*'Data Transformation'!$W$25,IF(C1440=1,D1440-'Data Transformation'!$W$25,FALSE))</f>
        <v>0</v>
      </c>
      <c r="E1439" t="str">
        <f t="array" ref="E1439">IF(ISLOGICAL(D1439),"",FREQUENCY(IF('Data Transformation'!$B$425:$B$8425='Bin Analysis'!$B1419,'Data Transformation'!$G$425:$G$8425),D1439))</f>
        <v/>
      </c>
      <c r="F1439" t="str">
        <f t="shared" si="177"/>
        <v/>
      </c>
      <c r="G1439">
        <f>Weighting!$H$23</f>
        <v>0</v>
      </c>
      <c r="H1439">
        <f t="array" ref="H1439">FREQUENCY(IF('Data Transformation'!$B$4:$B$8425=B1419,'Data Transformation'!$G$4:$G$8425),'Bin Analysis'!$B1439)</f>
        <v>13</v>
      </c>
      <c r="I1439">
        <f t="shared" si="178"/>
        <v>0</v>
      </c>
      <c r="J1439">
        <f t="shared" si="179"/>
        <v>0</v>
      </c>
      <c r="K1439">
        <f>J1439*Weighting!$W$23</f>
        <v>0</v>
      </c>
      <c r="M1439" s="14"/>
    </row>
    <row r="1440" spans="1:13" x14ac:dyDescent="0.25">
      <c r="A1440" s="32" t="str">
        <f>IF(Weighting!$P$24&gt;0,B1440,"")</f>
        <v/>
      </c>
      <c r="B1440">
        <f>Weighting!$C$24</f>
        <v>2.6790000000000012</v>
      </c>
      <c r="C1440">
        <f>Weighting!$F$24</f>
        <v>0</v>
      </c>
      <c r="D1440" t="b">
        <f>IF(C1440=1,'Data Transformation'!$G$3+0.5*'Data Transformation'!$W$25,IF(C1441=1,D1441-'Data Transformation'!$W$25,FALSE))</f>
        <v>0</v>
      </c>
      <c r="E1440" t="str">
        <f t="array" ref="E1440">IF(ISLOGICAL(D1440),"",FREQUENCY(IF('Data Transformation'!$B$425:$B$8425='Bin Analysis'!$B1419,'Data Transformation'!$G$425:$G$8425),D1440))</f>
        <v/>
      </c>
      <c r="F1440" t="str">
        <f t="shared" si="177"/>
        <v/>
      </c>
      <c r="G1440">
        <f>Weighting!$H$24</f>
        <v>0</v>
      </c>
      <c r="H1440">
        <f t="array" ref="H1440">FREQUENCY(IF('Data Transformation'!$B$4:$B$8425=B1419,'Data Transformation'!$G$4:$G$8425),'Bin Analysis'!$B1440)</f>
        <v>13</v>
      </c>
      <c r="I1440">
        <f t="shared" si="178"/>
        <v>0</v>
      </c>
      <c r="J1440">
        <f t="shared" si="179"/>
        <v>0</v>
      </c>
      <c r="K1440">
        <f>J1440*Weighting!$W$24</f>
        <v>0</v>
      </c>
      <c r="M1440" s="14"/>
    </row>
    <row r="1441" spans="1:25" x14ac:dyDescent="0.25">
      <c r="A1441" s="32" t="str">
        <f>IF(Weighting!$P$25&gt;0,B1441,"")</f>
        <v/>
      </c>
      <c r="B1441">
        <f>Weighting!$C$25</f>
        <v>2.8100000000000014</v>
      </c>
      <c r="C1441">
        <f>Weighting!$F$25</f>
        <v>0</v>
      </c>
      <c r="D1441" t="b">
        <f>IF(C1441=1,'Data Transformation'!$G$3+0.5*'Data Transformation'!$W$25,IF(C1442=1,D1442-'Data Transformation'!$W$25,FALSE))</f>
        <v>0</v>
      </c>
      <c r="E1441" t="str">
        <f t="array" ref="E1441">IF(ISLOGICAL(D1441),"",FREQUENCY(IF('Data Transformation'!$B$425:$B$8425='Bin Analysis'!$B1419,'Data Transformation'!$G$425:$G$8425),D1441))</f>
        <v/>
      </c>
      <c r="F1441" t="str">
        <f t="shared" si="177"/>
        <v/>
      </c>
      <c r="G1441">
        <f>Weighting!$H$25</f>
        <v>0</v>
      </c>
      <c r="H1441">
        <f t="array" ref="H1441">FREQUENCY(IF('Data Transformation'!$B$4:$B$8425=B1419,'Data Transformation'!$G$4:$G$8425),'Bin Analysis'!$B1441)</f>
        <v>13</v>
      </c>
      <c r="I1441">
        <f t="shared" si="178"/>
        <v>0</v>
      </c>
      <c r="J1441">
        <f t="shared" si="179"/>
        <v>0</v>
      </c>
      <c r="K1441">
        <f>J1441*Weighting!$W$25</f>
        <v>0</v>
      </c>
      <c r="M1441" s="14"/>
    </row>
    <row r="1442" spans="1:25" x14ac:dyDescent="0.25">
      <c r="N1442" s="55"/>
      <c r="O1442"/>
      <c r="P1442"/>
      <c r="Q1442"/>
      <c r="R1442"/>
    </row>
    <row r="1443" spans="1:25" ht="23.25" x14ac:dyDescent="0.35">
      <c r="A1443" s="21" t="s">
        <v>0</v>
      </c>
      <c r="B1443" s="21">
        <f>IFERROR(VLOOKUP(C1443,'Data Transformation'!$L$6:$M$426,2,FALSE),"")</f>
        <v>60</v>
      </c>
      <c r="C1443" s="21">
        <f>C1419+1</f>
        <v>60</v>
      </c>
      <c r="D1443" s="21"/>
      <c r="E1443" s="21"/>
      <c r="F1443" s="21"/>
      <c r="G1443" s="21"/>
      <c r="H1443" s="22"/>
      <c r="I1443" s="22"/>
      <c r="J1443" s="22"/>
      <c r="K1443" s="21"/>
      <c r="L1443" s="21">
        <f>B1443</f>
        <v>60</v>
      </c>
      <c r="M1443" s="23">
        <f>INDEX('Data Transformation'!$O$4:$O$424,MATCH($B1443,'Data Transformation'!$M$4:$M$424,0),MATCH($M$2,'Data Transformation'!$O$3,0))</f>
        <v>18</v>
      </c>
      <c r="N1443" s="27">
        <f>IF('Input and Summary Results'!$J$16="minimum",'Bin Analysis'!X1444/(M1443-1),'Bin Analysis'!Y1443/('Bin Analysis'!M1443-1))</f>
        <v>5.8823529411764705E-2</v>
      </c>
      <c r="O1443" s="27">
        <f>IF(M1443=FALSE,NA(),(VLOOKUP(1,C1446:K1465,4,FALSE))/(M1443-1))</f>
        <v>0.76470588235294112</v>
      </c>
      <c r="P1443" s="27">
        <f>IF(M1443=FALSE,NA(),SUM(J1446:J1465)/Weighting!$S$5)</f>
        <v>0.5</v>
      </c>
      <c r="Q1443" s="27">
        <f>IF(M1443=FALSE,NA(),SUM(K1446:K1465)/Weighting!$S$6)</f>
        <v>0.43478260869565216</v>
      </c>
      <c r="R1443" s="27">
        <f>IF(M1443=FALSE,NA(),(VLOOKUP(1,G1446:K1465,3,FALSE))/(M1443-1))</f>
        <v>0</v>
      </c>
      <c r="S1443" s="22" t="str">
        <f>IF(M1443=FALSE,NA(),IF(SUM(J1446:J1465)=2,"yes","no"))</f>
        <v>no</v>
      </c>
      <c r="X1443" s="2" cm="2">
        <f t="array" ref="X1443:X1444">FREQUENCY(IF('Data Transformation'!$B$425:$B$6424='Bin Analysis'!L1443,'Data Transformation'!$G$425:$G$6424),'Data Transformation'!$U$11)</f>
        <v>16</v>
      </c>
      <c r="Y1443" s="2" cm="2">
        <f t="array" ref="Y1443:Y1444">FREQUENCY(IF('Data Transformation'!$B$425:$B$6424='Bin Analysis'!L1443,'Data Transformation'!$G$425:$G$6424),'Data Transformation'!$U$12)</f>
        <v>3</v>
      </c>
    </row>
    <row r="1444" spans="1:25" x14ac:dyDescent="0.25">
      <c r="A1444" s="14" t="s">
        <v>66</v>
      </c>
      <c r="B1444" t="s">
        <v>47</v>
      </c>
      <c r="C1444" t="s">
        <v>5</v>
      </c>
      <c r="D1444" t="s">
        <v>99</v>
      </c>
      <c r="E1444" t="s">
        <v>100</v>
      </c>
      <c r="F1444" t="s">
        <v>101</v>
      </c>
      <c r="G1444" t="s">
        <v>69</v>
      </c>
      <c r="H1444" t="s">
        <v>31</v>
      </c>
      <c r="I1444" t="s">
        <v>32</v>
      </c>
      <c r="J1444" t="s">
        <v>46</v>
      </c>
      <c r="K1444" s="14" t="s">
        <v>45</v>
      </c>
      <c r="M1444" s="14"/>
      <c r="X1444" s="2">
        <v>1</v>
      </c>
      <c r="Y1444" s="2">
        <v>14</v>
      </c>
    </row>
    <row r="1445" spans="1:25" x14ac:dyDescent="0.25">
      <c r="A1445" s="32"/>
      <c r="D1445" t="b">
        <f>IF(C1445=1,'Data Transformation'!$G$3+0.5*'Data Transformation'!$W$25,IF(C1446=1,D1446-'Data Transformation'!$W$25,FALSE))</f>
        <v>0</v>
      </c>
      <c r="E1445" t="str">
        <f t="array" ref="E1445">IF(ISLOGICAL(D1445),"",FREQUENCY(IF('Data Transformation'!$B$425:$B$8425='Bin Analysis'!$B1443,'Data Transformation'!$G$425:$G$8425),D1445))</f>
        <v/>
      </c>
      <c r="F1445" t="str">
        <f>IF(ISLOGICAL(D1445),"",E1445-E1444)</f>
        <v/>
      </c>
      <c r="M1445" s="14"/>
    </row>
    <row r="1446" spans="1:25" x14ac:dyDescent="0.25">
      <c r="A1446" s="32">
        <f>IF(Weighting!$P$6&gt;0,B1446,"")</f>
        <v>0.32100000000000001</v>
      </c>
      <c r="B1446">
        <f>Weighting!$C$6</f>
        <v>0.32100000000000001</v>
      </c>
      <c r="C1446">
        <f>Weighting!$F$6</f>
        <v>0</v>
      </c>
      <c r="D1446" t="b">
        <f>IF(C1446=1,'Data Transformation'!$G$3+0.5*'Data Transformation'!$W$25,IF(C1447=1,D1447-'Data Transformation'!$W$25,FALSE))</f>
        <v>0</v>
      </c>
      <c r="E1446" t="str">
        <f t="array" ref="E1446">IF(ISLOGICAL(D1446),"",FREQUENCY(IF('Data Transformation'!$B$425:$B$8425='Bin Analysis'!$B1443,'Data Transformation'!$G$425:$G$8425),D1446))</f>
        <v/>
      </c>
      <c r="F1446" t="str">
        <f>IF(ISLOGICAL(D1446),"",E1446-E1445)</f>
        <v/>
      </c>
      <c r="G1446">
        <f>Weighting!$H$6</f>
        <v>1</v>
      </c>
      <c r="H1446">
        <f t="array" ref="H1446">FREQUENCY(IF('Data Transformation'!$B$4:$B$8425=B1443,'Data Transformation'!$G$4:$G$8425),'Bin Analysis'!$B1446)</f>
        <v>0</v>
      </c>
      <c r="I1446">
        <f>H1446-H1445</f>
        <v>0</v>
      </c>
      <c r="J1446">
        <f>IF(I1446=0,0,1)</f>
        <v>0</v>
      </c>
      <c r="K1446">
        <f>J1446*Weighting!$W$6</f>
        <v>0</v>
      </c>
      <c r="M1446" s="14"/>
    </row>
    <row r="1447" spans="1:25" x14ac:dyDescent="0.25">
      <c r="A1447" s="32">
        <f>IF(Weighting!$P$7&gt;0,B1447,"")</f>
        <v>0.45200000000000001</v>
      </c>
      <c r="B1447">
        <f>Weighting!$C$7</f>
        <v>0.45200000000000001</v>
      </c>
      <c r="C1447">
        <f>Weighting!$F$7</f>
        <v>0</v>
      </c>
      <c r="D1447" t="b">
        <f>IF(C1447=1,'Data Transformation'!$G$3+0.5*'Data Transformation'!$W$25,IF(C1448=1,D1448-'Data Transformation'!$W$25,FALSE))</f>
        <v>0</v>
      </c>
      <c r="E1447" t="str">
        <f t="array" ref="E1447">IF(ISLOGICAL(D1447),"",FREQUENCY(IF('Data Transformation'!$B$425:$B$8425='Bin Analysis'!$B1443,'Data Transformation'!$G$425:$G$8425),D1447))</f>
        <v/>
      </c>
      <c r="F1447" t="str">
        <f t="shared" ref="F1447:F1465" si="180">IF(ISLOGICAL(D1447),"",E1447-E1446)</f>
        <v/>
      </c>
      <c r="G1447">
        <f>Weighting!$H$7</f>
        <v>0</v>
      </c>
      <c r="H1447">
        <f t="array" ref="H1447">FREQUENCY(IF('Data Transformation'!$B$4:$B$8425=B1443,'Data Transformation'!$G$4:$G$8425),'Bin Analysis'!$B1447)</f>
        <v>1</v>
      </c>
      <c r="I1447">
        <f t="shared" ref="I1447:I1465" si="181">H1447-H1446</f>
        <v>1</v>
      </c>
      <c r="J1447">
        <f>IF(I1447=0,0,1)</f>
        <v>1</v>
      </c>
      <c r="K1447">
        <f>J1447*Weighting!$W$7</f>
        <v>2</v>
      </c>
      <c r="M1447" s="14"/>
    </row>
    <row r="1448" spans="1:25" x14ac:dyDescent="0.25">
      <c r="A1448" s="32">
        <f>IF(Weighting!$P$8&gt;0,B1448,"")</f>
        <v>0.58299999999999996</v>
      </c>
      <c r="B1448">
        <f>Weighting!$C$8</f>
        <v>0.58299999999999996</v>
      </c>
      <c r="C1448">
        <f>Weighting!$F$8</f>
        <v>0</v>
      </c>
      <c r="D1448" t="b">
        <f>IF(C1448=1,'Data Transformation'!$G$3+0.5*'Data Transformation'!$W$25,IF(C1449=1,D1449-'Data Transformation'!$W$25,FALSE))</f>
        <v>0</v>
      </c>
      <c r="E1448" t="str">
        <f t="array" ref="E1448">IF(ISLOGICAL(D1448),"",FREQUENCY(IF('Data Transformation'!$B$425:$B$8425='Bin Analysis'!$B1443,'Data Transformation'!$G$425:$G$8425),D1448))</f>
        <v/>
      </c>
      <c r="F1448" t="str">
        <f t="shared" si="180"/>
        <v/>
      </c>
      <c r="G1448">
        <f>Weighting!$H$8</f>
        <v>0</v>
      </c>
      <c r="H1448">
        <f t="array" ref="H1448">FREQUENCY(IF('Data Transformation'!$B$4:$B$8425=B1443,'Data Transformation'!$G$4:$G$8425),'Bin Analysis'!$B1448)</f>
        <v>1</v>
      </c>
      <c r="I1448">
        <f t="shared" si="181"/>
        <v>0</v>
      </c>
      <c r="J1448">
        <f t="shared" ref="J1448:J1465" si="182">IF(I1448=0,0,1)</f>
        <v>0</v>
      </c>
      <c r="K1448">
        <f>J1448*Weighting!$W$8</f>
        <v>0</v>
      </c>
      <c r="M1448" s="14"/>
    </row>
    <row r="1449" spans="1:25" x14ac:dyDescent="0.25">
      <c r="A1449" s="32">
        <f>IF(Weighting!$P$9&gt;0,B1449,"")</f>
        <v>0.71399999999999997</v>
      </c>
      <c r="B1449" s="50">
        <f>Weighting!$C$9</f>
        <v>0.71399999999999997</v>
      </c>
      <c r="C1449">
        <f>Weighting!$F$9</f>
        <v>0</v>
      </c>
      <c r="D1449" t="b">
        <f>IF(C1449=1,'Data Transformation'!$G$3+0.5*'Data Transformation'!$W$25,IF(C1450=1,D1450-'Data Transformation'!$W$25,FALSE))</f>
        <v>0</v>
      </c>
      <c r="E1449" t="str">
        <f t="array" ref="E1449">IF(ISLOGICAL(D1449),"",FREQUENCY(IF('Data Transformation'!$B$425:$B$8425='Bin Analysis'!$B1443,'Data Transformation'!$G$425:$G$8425),D1449))</f>
        <v/>
      </c>
      <c r="F1449" t="str">
        <f t="shared" si="180"/>
        <v/>
      </c>
      <c r="G1449">
        <f>Weighting!$H$9</f>
        <v>0</v>
      </c>
      <c r="H1449">
        <f t="array" ref="H1449">FREQUENCY(IF('Data Transformation'!$B$4:$B$8425=B1443,'Data Transformation'!$G$4:$G$8425),'Bin Analysis'!$B1449)</f>
        <v>1</v>
      </c>
      <c r="I1449">
        <f t="shared" si="181"/>
        <v>0</v>
      </c>
      <c r="J1449">
        <f t="shared" si="182"/>
        <v>0</v>
      </c>
      <c r="K1449">
        <f>J1449*Weighting!$W$9</f>
        <v>0</v>
      </c>
      <c r="M1449" s="14"/>
    </row>
    <row r="1450" spans="1:25" x14ac:dyDescent="0.25">
      <c r="A1450" s="32">
        <f>IF(Weighting!$P$10&gt;0,B1450,"")</f>
        <v>0.84499999999999997</v>
      </c>
      <c r="B1450">
        <f>Weighting!$C$10</f>
        <v>0.84499999999999997</v>
      </c>
      <c r="C1450">
        <f>Weighting!$F$10</f>
        <v>0</v>
      </c>
      <c r="D1450" t="b">
        <f>IF(C1450=1,'Data Transformation'!$G$3+0.5*'Data Transformation'!$W$25,IF(C1451=1,D1451-'Data Transformation'!$W$25,FALSE))</f>
        <v>0</v>
      </c>
      <c r="E1450" t="str">
        <f t="array" ref="E1450">IF(ISLOGICAL(D1450),"",FREQUENCY(IF('Data Transformation'!$B$425:$B$8425='Bin Analysis'!$B1443,'Data Transformation'!$G$425:$G$8425),D1450))</f>
        <v/>
      </c>
      <c r="F1450" t="str">
        <f t="shared" si="180"/>
        <v/>
      </c>
      <c r="G1450">
        <f>Weighting!$H$10</f>
        <v>0</v>
      </c>
      <c r="H1450">
        <f t="array" ref="H1450">FREQUENCY(IF('Data Transformation'!$B$4:$B$8425=B1443,'Data Transformation'!$G$4:$G$8425),'Bin Analysis'!$B1450)</f>
        <v>3</v>
      </c>
      <c r="I1450">
        <f t="shared" si="181"/>
        <v>2</v>
      </c>
      <c r="J1450">
        <f t="shared" si="182"/>
        <v>1</v>
      </c>
      <c r="K1450">
        <f>J1450*Weighting!$W$10</f>
        <v>3</v>
      </c>
      <c r="M1450" s="14"/>
    </row>
    <row r="1451" spans="1:25" x14ac:dyDescent="0.25">
      <c r="A1451" s="32">
        <f>IF(Weighting!$P$11&gt;0,B1451,"")</f>
        <v>0.97599999999999998</v>
      </c>
      <c r="B1451">
        <f>Weighting!$C$11</f>
        <v>0.97599999999999998</v>
      </c>
      <c r="C1451">
        <f>Weighting!$F$11</f>
        <v>0</v>
      </c>
      <c r="D1451">
        <f>IF(C1451=1,'Data Transformation'!$G$3+0.5*'Data Transformation'!$W$25,IF(C1452=1,D1452-'Data Transformation'!$W$25,FALSE))</f>
        <v>0.86899999999999999</v>
      </c>
      <c r="E1451">
        <f t="array" ref="E1451">IF(ISLOGICAL(D1451),"",FREQUENCY(IF('Data Transformation'!$B$425:$B$8425='Bin Analysis'!$B1443,'Data Transformation'!$G$425:$G$8425),D1451))</f>
        <v>3</v>
      </c>
      <c r="F1451" t="e">
        <f t="shared" si="180"/>
        <v>#VALUE!</v>
      </c>
      <c r="G1451">
        <f>Weighting!$H$11</f>
        <v>0</v>
      </c>
      <c r="H1451">
        <f t="array" ref="H1451">FREQUENCY(IF('Data Transformation'!$B$4:$B$8425=B1443,'Data Transformation'!$G$4:$G$8425),'Bin Analysis'!$B1451)</f>
        <v>9</v>
      </c>
      <c r="I1451">
        <f t="shared" si="181"/>
        <v>6</v>
      </c>
      <c r="J1451">
        <f t="shared" si="182"/>
        <v>1</v>
      </c>
      <c r="K1451">
        <f>J1451*Weighting!$W$11</f>
        <v>2</v>
      </c>
      <c r="M1451" s="14"/>
    </row>
    <row r="1452" spans="1:25" x14ac:dyDescent="0.25">
      <c r="A1452" s="32">
        <f>IF(Weighting!$P$12&gt;0,B1452,"")</f>
        <v>1.107</v>
      </c>
      <c r="B1452">
        <f>Weighting!$C$12</f>
        <v>1.107</v>
      </c>
      <c r="C1452">
        <f>Weighting!$F$12</f>
        <v>1</v>
      </c>
      <c r="D1452">
        <f>IF(C1452=1,'Data Transformation'!$G$3+0.5*'Data Transformation'!$W$25,IF(C1453=1,D1453-'Data Transformation'!$W$25,FALSE))</f>
        <v>1.131</v>
      </c>
      <c r="E1452">
        <f t="array" ref="E1452">IF(ISLOGICAL(D1452),"",FREQUENCY(IF('Data Transformation'!$B$425:$B$8425='Bin Analysis'!$B1443,'Data Transformation'!$G$425:$G$8425),D1452))</f>
        <v>16</v>
      </c>
      <c r="F1452">
        <f t="shared" si="180"/>
        <v>13</v>
      </c>
      <c r="G1452">
        <f>Weighting!$H$12</f>
        <v>0</v>
      </c>
      <c r="H1452">
        <f t="array" ref="H1452">FREQUENCY(IF('Data Transformation'!$B$4:$B$8425=B1443,'Data Transformation'!$G$4:$G$8425),'Bin Analysis'!$B1452)</f>
        <v>17</v>
      </c>
      <c r="I1452">
        <f t="shared" si="181"/>
        <v>8</v>
      </c>
      <c r="J1452">
        <f t="shared" si="182"/>
        <v>1</v>
      </c>
      <c r="K1452">
        <f>J1452*Weighting!$W$12</f>
        <v>1</v>
      </c>
      <c r="M1452" s="14"/>
    </row>
    <row r="1453" spans="1:25" x14ac:dyDescent="0.25">
      <c r="A1453" s="32">
        <f>IF(Weighting!$P$13&gt;0,B1453,"")</f>
        <v>1.238</v>
      </c>
      <c r="B1453">
        <f>Weighting!$C$13</f>
        <v>1.238</v>
      </c>
      <c r="C1453">
        <f>Weighting!$F$13</f>
        <v>0</v>
      </c>
      <c r="D1453" t="b">
        <f>IF(C1453=1,'Data Transformation'!$G$3+0.5*'Data Transformation'!$W$25,IF(C1454=1,D1454-'Data Transformation'!$W$25,FALSE))</f>
        <v>0</v>
      </c>
      <c r="E1453" t="str">
        <f t="array" ref="E1453">IF(ISLOGICAL(D1453),"",FREQUENCY(IF('Data Transformation'!$B$425:$B$8425='Bin Analysis'!$B1443,'Data Transformation'!$G$425:$G$8425),D1453))</f>
        <v/>
      </c>
      <c r="F1453" t="str">
        <f t="shared" si="180"/>
        <v/>
      </c>
      <c r="G1453">
        <f>Weighting!$H$13</f>
        <v>0</v>
      </c>
      <c r="H1453">
        <f t="array" ref="H1453">FREQUENCY(IF('Data Transformation'!$B$4:$B$8425=B1443,'Data Transformation'!$G$4:$G$8425),'Bin Analysis'!$B1453)</f>
        <v>18</v>
      </c>
      <c r="I1453">
        <f t="shared" si="181"/>
        <v>1</v>
      </c>
      <c r="J1453">
        <f t="shared" si="182"/>
        <v>1</v>
      </c>
      <c r="K1453">
        <f>J1453*Weighting!$W$13</f>
        <v>2</v>
      </c>
      <c r="M1453" s="14"/>
    </row>
    <row r="1454" spans="1:25" x14ac:dyDescent="0.25">
      <c r="A1454" s="32">
        <f>IF(Weighting!$P$14&gt;0,B1454,"")</f>
        <v>1.369</v>
      </c>
      <c r="B1454">
        <f>Weighting!$C$14</f>
        <v>1.369</v>
      </c>
      <c r="C1454">
        <f>Weighting!$F$14</f>
        <v>0</v>
      </c>
      <c r="D1454" t="b">
        <f>IF(C1454=1,'Data Transformation'!$G$3+0.5*'Data Transformation'!$W$25,IF(C1455=1,D1455-'Data Transformation'!$W$25,FALSE))</f>
        <v>0</v>
      </c>
      <c r="E1454" t="str">
        <f t="array" ref="E1454">IF(ISLOGICAL(D1454),"",FREQUENCY(IF('Data Transformation'!$B$425:$B$8425='Bin Analysis'!$B1443,'Data Transformation'!$G$425:$G$8425),D1454))</f>
        <v/>
      </c>
      <c r="F1454" t="str">
        <f t="shared" si="180"/>
        <v/>
      </c>
      <c r="G1454">
        <f>Weighting!$H$14</f>
        <v>0</v>
      </c>
      <c r="H1454">
        <f t="array" ref="H1454">FREQUENCY(IF('Data Transformation'!$B$4:$B$8425=B1443,'Data Transformation'!$G$4:$G$8425),'Bin Analysis'!$B1454)</f>
        <v>18</v>
      </c>
      <c r="I1454">
        <f t="shared" si="181"/>
        <v>0</v>
      </c>
      <c r="J1454">
        <f t="shared" si="182"/>
        <v>0</v>
      </c>
      <c r="K1454">
        <f>J1454*Weighting!$W$14</f>
        <v>0</v>
      </c>
      <c r="M1454" s="14"/>
    </row>
    <row r="1455" spans="1:25" x14ac:dyDescent="0.25">
      <c r="A1455" s="32">
        <f>IF(Weighting!$P$15&gt;0,B1455,"")</f>
        <v>1.5000009999999999</v>
      </c>
      <c r="B1455">
        <f>Weighting!$C$15</f>
        <v>1.5000009999999999</v>
      </c>
      <c r="C1455">
        <f>Weighting!$F$15</f>
        <v>0</v>
      </c>
      <c r="D1455" t="b">
        <f>IF(C1455=1,'Data Transformation'!$G$3+0.5*'Data Transformation'!$W$25,IF(C1456=1,D1456-'Data Transformation'!$W$25,FALSE))</f>
        <v>0</v>
      </c>
      <c r="E1455" t="str">
        <f t="array" ref="E1455">IF(ISLOGICAL(D1455),"",FREQUENCY(IF('Data Transformation'!$B$425:$B$8425='Bin Analysis'!$B1443,'Data Transformation'!$G$425:$G$8425),D1455))</f>
        <v/>
      </c>
      <c r="F1455" t="str">
        <f t="shared" si="180"/>
        <v/>
      </c>
      <c r="G1455">
        <f>Weighting!$H$15</f>
        <v>0</v>
      </c>
      <c r="H1455">
        <f t="array" ref="H1455">FREQUENCY(IF('Data Transformation'!$B$4:$B$8425=B1443,'Data Transformation'!$G$4:$G$8425),'Bin Analysis'!$B1455)</f>
        <v>18</v>
      </c>
      <c r="I1455">
        <f t="shared" si="181"/>
        <v>0</v>
      </c>
      <c r="J1455">
        <f t="shared" si="182"/>
        <v>0</v>
      </c>
      <c r="K1455">
        <f>J1455*Weighting!$W$15</f>
        <v>0</v>
      </c>
      <c r="M1455" s="14"/>
    </row>
    <row r="1456" spans="1:25" x14ac:dyDescent="0.25">
      <c r="A1456" s="32" t="str">
        <f>IF(Weighting!$P$16&gt;0,B1456,"")</f>
        <v/>
      </c>
      <c r="B1456">
        <f>Weighting!$C$16</f>
        <v>1.631</v>
      </c>
      <c r="C1456">
        <f>Weighting!$F$16</f>
        <v>0</v>
      </c>
      <c r="D1456" t="b">
        <f>IF(C1456=1,'Data Transformation'!$G$3+0.5*'Data Transformation'!$W$25,IF(C1457=1,D1457-'Data Transformation'!$W$25,FALSE))</f>
        <v>0</v>
      </c>
      <c r="E1456" t="str">
        <f t="array" ref="E1456">IF(ISLOGICAL(D1456),"",FREQUENCY(IF('Data Transformation'!$B$425:$B$8425='Bin Analysis'!$B1443,'Data Transformation'!$G$425:$G$8425),D1456))</f>
        <v/>
      </c>
      <c r="F1456" t="str">
        <f t="shared" si="180"/>
        <v/>
      </c>
      <c r="G1456">
        <f>Weighting!$H$16</f>
        <v>0</v>
      </c>
      <c r="H1456">
        <f t="array" ref="H1456">FREQUENCY(IF('Data Transformation'!$B$4:$B$8425=B1443,'Data Transformation'!$G$4:$G$8425),'Bin Analysis'!$B1456)</f>
        <v>18</v>
      </c>
      <c r="I1456">
        <f t="shared" si="181"/>
        <v>0</v>
      </c>
      <c r="J1456">
        <f t="shared" si="182"/>
        <v>0</v>
      </c>
      <c r="K1456">
        <f>J1456*Weighting!$W$16</f>
        <v>0</v>
      </c>
      <c r="M1456" s="14"/>
    </row>
    <row r="1457" spans="1:25" x14ac:dyDescent="0.25">
      <c r="A1457" s="32" t="str">
        <f>IF(Weighting!$P$17&gt;0,B1457,"")</f>
        <v/>
      </c>
      <c r="B1457">
        <f>Weighting!$C$17</f>
        <v>1.762</v>
      </c>
      <c r="C1457">
        <f>Weighting!$F$17</f>
        <v>0</v>
      </c>
      <c r="D1457" t="b">
        <f>IF(C1457=1,'Data Transformation'!$G$3+0.5*'Data Transformation'!$W$25,IF(C1458=1,D1458-'Data Transformation'!$W$25,FALSE))</f>
        <v>0</v>
      </c>
      <c r="E1457" t="str">
        <f t="array" ref="E1457">IF(ISLOGICAL(D1457),"",FREQUENCY(IF('Data Transformation'!$B$425:$B$8425='Bin Analysis'!$B1443,'Data Transformation'!$G$425:$G$8425),D1457))</f>
        <v/>
      </c>
      <c r="F1457" t="str">
        <f t="shared" si="180"/>
        <v/>
      </c>
      <c r="G1457">
        <f>Weighting!$H$17</f>
        <v>0</v>
      </c>
      <c r="H1457">
        <f t="array" ref="H1457">FREQUENCY(IF('Data Transformation'!$B$4:$B$8425=B1443,'Data Transformation'!$G$4:$G$8425),'Bin Analysis'!$B1457)</f>
        <v>18</v>
      </c>
      <c r="I1457">
        <f t="shared" si="181"/>
        <v>0</v>
      </c>
      <c r="J1457">
        <f t="shared" si="182"/>
        <v>0</v>
      </c>
      <c r="K1457">
        <f>J1457*Weighting!$W$17</f>
        <v>0</v>
      </c>
      <c r="M1457" s="14"/>
    </row>
    <row r="1458" spans="1:25" x14ac:dyDescent="0.25">
      <c r="A1458" s="32" t="str">
        <f>IF(Weighting!$P$18&gt;0,B1458,"")</f>
        <v/>
      </c>
      <c r="B1458">
        <f>Weighting!$C$18</f>
        <v>1.893</v>
      </c>
      <c r="C1458">
        <f>Weighting!$F$18</f>
        <v>0</v>
      </c>
      <c r="D1458" t="b">
        <f>IF(C1458=1,'Data Transformation'!$G$3+0.5*'Data Transformation'!$W$25,IF(C1459=1,D1459-'Data Transformation'!$W$25,FALSE))</f>
        <v>0</v>
      </c>
      <c r="E1458" t="str">
        <f t="array" ref="E1458">IF(ISLOGICAL(D1458),"",FREQUENCY(IF('Data Transformation'!$B$425:$B$8425='Bin Analysis'!$B1443,'Data Transformation'!$G$425:$G$8425),D1458))</f>
        <v/>
      </c>
      <c r="F1458" t="str">
        <f t="shared" si="180"/>
        <v/>
      </c>
      <c r="G1458">
        <f>Weighting!$H$18</f>
        <v>0</v>
      </c>
      <c r="H1458">
        <f t="array" ref="H1458">FREQUENCY(IF('Data Transformation'!$B$4:$B$8425=B1443,'Data Transformation'!$G$4:$G$8425),'Bin Analysis'!$B1458)</f>
        <v>18</v>
      </c>
      <c r="I1458">
        <f t="shared" si="181"/>
        <v>0</v>
      </c>
      <c r="J1458">
        <f t="shared" si="182"/>
        <v>0</v>
      </c>
      <c r="K1458">
        <f>J1458*Weighting!$W$18</f>
        <v>0</v>
      </c>
      <c r="M1458" s="14"/>
    </row>
    <row r="1459" spans="1:25" x14ac:dyDescent="0.25">
      <c r="A1459" s="32" t="str">
        <f>IF(Weighting!$P$19&gt;0,B1459,"")</f>
        <v/>
      </c>
      <c r="B1459">
        <f>Weighting!$C$19</f>
        <v>2.024</v>
      </c>
      <c r="C1459">
        <f>Weighting!$F$19</f>
        <v>0</v>
      </c>
      <c r="D1459" t="b">
        <f>IF(C1459=1,'Data Transformation'!$G$3+0.5*'Data Transformation'!$W$25,IF(C1460=1,D1460-'Data Transformation'!$W$25,FALSE))</f>
        <v>0</v>
      </c>
      <c r="E1459" t="str">
        <f t="array" ref="E1459">IF(ISLOGICAL(D1459),"",FREQUENCY(IF('Data Transformation'!$B$425:$B$8425='Bin Analysis'!$B1443,'Data Transformation'!$G$425:$G$8425),D1459))</f>
        <v/>
      </c>
      <c r="F1459" t="str">
        <f t="shared" si="180"/>
        <v/>
      </c>
      <c r="G1459">
        <f>Weighting!$H$19</f>
        <v>0</v>
      </c>
      <c r="H1459">
        <f t="array" ref="H1459">FREQUENCY(IF('Data Transformation'!$B$4:$B$8425=B1443,'Data Transformation'!$G$4:$G$8425),'Bin Analysis'!$B1459)</f>
        <v>18</v>
      </c>
      <c r="I1459">
        <f t="shared" si="181"/>
        <v>0</v>
      </c>
      <c r="J1459">
        <f t="shared" si="182"/>
        <v>0</v>
      </c>
      <c r="K1459">
        <f>J1459*Weighting!$W$19</f>
        <v>0</v>
      </c>
      <c r="M1459" s="14"/>
    </row>
    <row r="1460" spans="1:25" x14ac:dyDescent="0.25">
      <c r="A1460" s="32" t="str">
        <f>IF(Weighting!$P$20&gt;0,B1460,"")</f>
        <v/>
      </c>
      <c r="B1460">
        <f>Weighting!$C$20</f>
        <v>2.1550000000000002</v>
      </c>
      <c r="C1460">
        <f>Weighting!$F$20</f>
        <v>0</v>
      </c>
      <c r="D1460" t="b">
        <f>IF(C1460=1,'Data Transformation'!$G$3+0.5*'Data Transformation'!$W$25,IF(C1461=1,D1461-'Data Transformation'!$W$25,FALSE))</f>
        <v>0</v>
      </c>
      <c r="E1460" t="str">
        <f t="array" ref="E1460">IF(ISLOGICAL(D1460),"",FREQUENCY(IF('Data Transformation'!$B$425:$B$8425='Bin Analysis'!$B1443,'Data Transformation'!$G$425:$G$8425),D1460))</f>
        <v/>
      </c>
      <c r="F1460" t="str">
        <f t="shared" si="180"/>
        <v/>
      </c>
      <c r="G1460">
        <f>Weighting!$H$20</f>
        <v>0</v>
      </c>
      <c r="H1460">
        <f t="array" ref="H1460">FREQUENCY(IF('Data Transformation'!$B$4:$B$8425=B1443,'Data Transformation'!$G$4:$G$8425),'Bin Analysis'!$B1460)</f>
        <v>18</v>
      </c>
      <c r="I1460">
        <f t="shared" si="181"/>
        <v>0</v>
      </c>
      <c r="J1460">
        <f t="shared" si="182"/>
        <v>0</v>
      </c>
      <c r="K1460">
        <f>J1460*Weighting!$W$20</f>
        <v>0</v>
      </c>
      <c r="M1460" s="14"/>
    </row>
    <row r="1461" spans="1:25" x14ac:dyDescent="0.25">
      <c r="A1461" s="32" t="str">
        <f>IF(Weighting!$P$21&gt;0,B1461,"")</f>
        <v/>
      </c>
      <c r="B1461">
        <f>Weighting!$C$21</f>
        <v>2.2860000000000005</v>
      </c>
      <c r="C1461">
        <f>Weighting!$F$21</f>
        <v>0</v>
      </c>
      <c r="D1461" t="b">
        <f>IF(C1461=1,'Data Transformation'!$G$3+0.5*'Data Transformation'!$W$25,IF(C1462=1,D1462-'Data Transformation'!$W$25,FALSE))</f>
        <v>0</v>
      </c>
      <c r="E1461" t="str">
        <f t="array" ref="E1461">IF(ISLOGICAL(D1461),"",FREQUENCY(IF('Data Transformation'!$B$425:$B$8425='Bin Analysis'!$B1443,'Data Transformation'!$G$425:$G$8425),D1461))</f>
        <v/>
      </c>
      <c r="F1461" t="str">
        <f t="shared" si="180"/>
        <v/>
      </c>
      <c r="G1461">
        <f>Weighting!$H$21</f>
        <v>0</v>
      </c>
      <c r="H1461">
        <f t="array" ref="H1461">FREQUENCY(IF('Data Transformation'!$B$4:$B$8425=B1443,'Data Transformation'!$G$4:$G$8425),'Bin Analysis'!$B1461)</f>
        <v>18</v>
      </c>
      <c r="I1461">
        <f t="shared" si="181"/>
        <v>0</v>
      </c>
      <c r="J1461">
        <f t="shared" si="182"/>
        <v>0</v>
      </c>
      <c r="K1461">
        <f>J1461*Weighting!$W$21</f>
        <v>0</v>
      </c>
      <c r="M1461" s="14"/>
    </row>
    <row r="1462" spans="1:25" x14ac:dyDescent="0.25">
      <c r="A1462" s="32" t="str">
        <f>IF(Weighting!$P$22&gt;0,B1462,"")</f>
        <v/>
      </c>
      <c r="B1462">
        <f>Weighting!$C$22</f>
        <v>2.4170000000000007</v>
      </c>
      <c r="C1462">
        <f>Weighting!$F$22</f>
        <v>0</v>
      </c>
      <c r="D1462" t="b">
        <f>IF(C1462=1,'Data Transformation'!$G$3+0.5*'Data Transformation'!$W$25,IF(C1463=1,D1463-'Data Transformation'!$W$25,FALSE))</f>
        <v>0</v>
      </c>
      <c r="E1462" t="str">
        <f t="array" ref="E1462">IF(ISLOGICAL(D1462),"",FREQUENCY(IF('Data Transformation'!$B$425:$B$8425='Bin Analysis'!$B1443,'Data Transformation'!$G$425:$G$8425),D1462))</f>
        <v/>
      </c>
      <c r="F1462" t="str">
        <f t="shared" si="180"/>
        <v/>
      </c>
      <c r="G1462">
        <f>Weighting!$H$22</f>
        <v>0</v>
      </c>
      <c r="H1462">
        <f t="array" ref="H1462">FREQUENCY(IF('Data Transformation'!$B$4:$B$8425=B1443,'Data Transformation'!$G$4:$G$8425),'Bin Analysis'!$B1462)</f>
        <v>18</v>
      </c>
      <c r="I1462">
        <f t="shared" si="181"/>
        <v>0</v>
      </c>
      <c r="J1462">
        <f t="shared" si="182"/>
        <v>0</v>
      </c>
      <c r="K1462">
        <f>J1462*Weighting!$W$22</f>
        <v>0</v>
      </c>
      <c r="M1462" s="14"/>
    </row>
    <row r="1463" spans="1:25" x14ac:dyDescent="0.25">
      <c r="A1463" s="32" t="str">
        <f>IF(Weighting!$P$23&gt;0,B1463,"")</f>
        <v/>
      </c>
      <c r="B1463">
        <f>Weighting!$C$23</f>
        <v>2.5480000000000009</v>
      </c>
      <c r="C1463">
        <f>Weighting!$F$23</f>
        <v>0</v>
      </c>
      <c r="D1463" t="b">
        <f>IF(C1463=1,'Data Transformation'!$G$3+0.5*'Data Transformation'!$W$25,IF(C1464=1,D1464-'Data Transformation'!$W$25,FALSE))</f>
        <v>0</v>
      </c>
      <c r="E1463" t="str">
        <f t="array" ref="E1463">IF(ISLOGICAL(D1463),"",FREQUENCY(IF('Data Transformation'!$B$425:$B$8425='Bin Analysis'!$B1443,'Data Transformation'!$G$425:$G$8425),D1463))</f>
        <v/>
      </c>
      <c r="F1463" t="str">
        <f t="shared" si="180"/>
        <v/>
      </c>
      <c r="G1463">
        <f>Weighting!$H$23</f>
        <v>0</v>
      </c>
      <c r="H1463">
        <f t="array" ref="H1463">FREQUENCY(IF('Data Transformation'!$B$4:$B$8425=B1443,'Data Transformation'!$G$4:$G$8425),'Bin Analysis'!$B1463)</f>
        <v>18</v>
      </c>
      <c r="I1463">
        <f t="shared" si="181"/>
        <v>0</v>
      </c>
      <c r="J1463">
        <f t="shared" si="182"/>
        <v>0</v>
      </c>
      <c r="K1463">
        <f>J1463*Weighting!$W$23</f>
        <v>0</v>
      </c>
      <c r="M1463" s="14"/>
    </row>
    <row r="1464" spans="1:25" x14ac:dyDescent="0.25">
      <c r="A1464" s="32" t="str">
        <f>IF(Weighting!$P$24&gt;0,B1464,"")</f>
        <v/>
      </c>
      <c r="B1464">
        <f>Weighting!$C$24</f>
        <v>2.6790000000000012</v>
      </c>
      <c r="C1464">
        <f>Weighting!$F$24</f>
        <v>0</v>
      </c>
      <c r="D1464" t="b">
        <f>IF(C1464=1,'Data Transformation'!$G$3+0.5*'Data Transformation'!$W$25,IF(C1465=1,D1465-'Data Transformation'!$W$25,FALSE))</f>
        <v>0</v>
      </c>
      <c r="E1464" t="str">
        <f t="array" ref="E1464">IF(ISLOGICAL(D1464),"",FREQUENCY(IF('Data Transformation'!$B$425:$B$8425='Bin Analysis'!$B1443,'Data Transformation'!$G$425:$G$8425),D1464))</f>
        <v/>
      </c>
      <c r="F1464" t="str">
        <f t="shared" si="180"/>
        <v/>
      </c>
      <c r="G1464">
        <f>Weighting!$H$24</f>
        <v>0</v>
      </c>
      <c r="H1464">
        <f t="array" ref="H1464">FREQUENCY(IF('Data Transformation'!$B$4:$B$8425=B1443,'Data Transformation'!$G$4:$G$8425),'Bin Analysis'!$B1464)</f>
        <v>18</v>
      </c>
      <c r="I1464">
        <f t="shared" si="181"/>
        <v>0</v>
      </c>
      <c r="J1464">
        <f t="shared" si="182"/>
        <v>0</v>
      </c>
      <c r="K1464">
        <f>J1464*Weighting!$W$24</f>
        <v>0</v>
      </c>
      <c r="M1464" s="14"/>
    </row>
    <row r="1465" spans="1:25" x14ac:dyDescent="0.25">
      <c r="A1465" s="32" t="str">
        <f>IF(Weighting!$P$25&gt;0,B1465,"")</f>
        <v/>
      </c>
      <c r="B1465">
        <f>Weighting!$C$25</f>
        <v>2.8100000000000014</v>
      </c>
      <c r="C1465">
        <f>Weighting!$F$25</f>
        <v>0</v>
      </c>
      <c r="D1465" t="b">
        <f>IF(C1465=1,'Data Transformation'!$G$3+0.5*'Data Transformation'!$W$25,IF(C1466=1,D1466-'Data Transformation'!$W$25,FALSE))</f>
        <v>0</v>
      </c>
      <c r="E1465" t="str">
        <f t="array" ref="E1465">IF(ISLOGICAL(D1465),"",FREQUENCY(IF('Data Transformation'!$B$425:$B$8425='Bin Analysis'!$B1443,'Data Transformation'!$G$425:$G$8425),D1465))</f>
        <v/>
      </c>
      <c r="F1465" t="str">
        <f t="shared" si="180"/>
        <v/>
      </c>
      <c r="G1465">
        <f>Weighting!$H$25</f>
        <v>0</v>
      </c>
      <c r="H1465">
        <f t="array" ref="H1465">FREQUENCY(IF('Data Transformation'!$B$4:$B$8425=B1443,'Data Transformation'!$G$4:$G$8425),'Bin Analysis'!$B1465)</f>
        <v>18</v>
      </c>
      <c r="I1465">
        <f t="shared" si="181"/>
        <v>0</v>
      </c>
      <c r="J1465">
        <f t="shared" si="182"/>
        <v>0</v>
      </c>
      <c r="K1465">
        <f>J1465*Weighting!$W$25</f>
        <v>0</v>
      </c>
      <c r="M1465" s="14"/>
    </row>
    <row r="1466" spans="1:25" x14ac:dyDescent="0.25">
      <c r="O1466"/>
      <c r="P1466"/>
      <c r="Q1466"/>
      <c r="R1466"/>
    </row>
    <row r="1467" spans="1:25" ht="23.25" x14ac:dyDescent="0.35">
      <c r="A1467" s="21" t="s">
        <v>0</v>
      </c>
      <c r="B1467" s="21">
        <f>IFERROR(VLOOKUP(C1467,'Data Transformation'!$L$6:$M$426,2,FALSE),"")</f>
        <v>61</v>
      </c>
      <c r="C1467" s="21">
        <f>C1443+1</f>
        <v>61</v>
      </c>
      <c r="D1467" s="21"/>
      <c r="E1467" s="21"/>
      <c r="F1467" s="21"/>
      <c r="G1467" s="21"/>
      <c r="H1467" s="22"/>
      <c r="I1467" s="22"/>
      <c r="J1467" s="22"/>
      <c r="K1467" s="21"/>
      <c r="L1467" s="21">
        <f>B1467</f>
        <v>61</v>
      </c>
      <c r="M1467" s="23">
        <f>INDEX('Data Transformation'!$O$4:$O$424,MATCH($B1467,'Data Transformation'!$M$4:$M$424,0),MATCH($M$2,'Data Transformation'!$O$3,0))</f>
        <v>19</v>
      </c>
      <c r="N1467" s="27">
        <f>IF('Input and Summary Results'!$J$16="minimum",'Bin Analysis'!X1468/(M1467-1),'Bin Analysis'!Y1467/('Bin Analysis'!M1467-1))</f>
        <v>5.5555555555555552E-2</v>
      </c>
      <c r="O1467" s="27">
        <f>IF(M1467=FALSE,NA(),(VLOOKUP(1,C1470:K1489,4,FALSE))/(M1467-1))</f>
        <v>0.1111111111111111</v>
      </c>
      <c r="P1467" s="27">
        <f>IF(M1467=FALSE,NA(),SUM(J1470:J1489)/Weighting!$S$5)</f>
        <v>0.7</v>
      </c>
      <c r="Q1467" s="27">
        <f>IF(M1467=FALSE,NA(),SUM(K1470:K1489)/Weighting!$S$6)</f>
        <v>0.69565217391304346</v>
      </c>
      <c r="R1467" s="27">
        <f>IF(M1467=FALSE,NA(),(VLOOKUP(1,G1470:K1489,3,FALSE))/(M1467-1))</f>
        <v>0</v>
      </c>
      <c r="S1467" s="22" t="str">
        <f>IF(M1467=FALSE,NA(),IF(SUM(J1470:J1489)=2,"yes","no"))</f>
        <v>no</v>
      </c>
      <c r="X1467" s="2" cm="2">
        <f t="array" ref="X1467:X1468">FREQUENCY(IF('Data Transformation'!$B$425:$B$6424='Bin Analysis'!L1467,'Data Transformation'!$G$425:$G$6424),'Data Transformation'!$U$11)</f>
        <v>17</v>
      </c>
      <c r="Y1467" s="2" cm="2">
        <f t="array" ref="Y1467:Y1468">FREQUENCY(IF('Data Transformation'!$B$425:$B$6424='Bin Analysis'!L1467,'Data Transformation'!$G$425:$G$6424),'Data Transformation'!$U$12)</f>
        <v>15</v>
      </c>
    </row>
    <row r="1468" spans="1:25" x14ac:dyDescent="0.25">
      <c r="A1468" s="14" t="s">
        <v>66</v>
      </c>
      <c r="B1468" t="s">
        <v>47</v>
      </c>
      <c r="C1468" t="s">
        <v>5</v>
      </c>
      <c r="D1468" t="s">
        <v>99</v>
      </c>
      <c r="E1468" t="s">
        <v>100</v>
      </c>
      <c r="F1468" t="s">
        <v>101</v>
      </c>
      <c r="G1468" t="s">
        <v>69</v>
      </c>
      <c r="H1468" t="s">
        <v>31</v>
      </c>
      <c r="I1468" t="s">
        <v>32</v>
      </c>
      <c r="J1468" t="s">
        <v>46</v>
      </c>
      <c r="K1468" s="14" t="s">
        <v>45</v>
      </c>
      <c r="M1468" s="14"/>
      <c r="X1468" s="2">
        <v>1</v>
      </c>
      <c r="Y1468" s="2">
        <v>3</v>
      </c>
    </row>
    <row r="1469" spans="1:25" x14ac:dyDescent="0.25">
      <c r="A1469" s="32"/>
      <c r="D1469" t="b">
        <f>IF(C1469=1,'Data Transformation'!$G$3+0.5*'Data Transformation'!$W$25,IF(C1470=1,D1470-'Data Transformation'!$W$25,FALSE))</f>
        <v>0</v>
      </c>
      <c r="E1469" t="str">
        <f t="array" ref="E1469">IF(ISLOGICAL(D1469),"",FREQUENCY(IF('Data Transformation'!$B$425:$B$8425='Bin Analysis'!$B1467,'Data Transformation'!$G$425:$G$8425),D1469))</f>
        <v/>
      </c>
      <c r="F1469" t="str">
        <f>IF(ISLOGICAL(D1469),"",E1469-E1468)</f>
        <v/>
      </c>
      <c r="M1469" s="14"/>
    </row>
    <row r="1470" spans="1:25" x14ac:dyDescent="0.25">
      <c r="A1470" s="32">
        <f>IF(Weighting!$P$6&gt;0,B1470,"")</f>
        <v>0.32100000000000001</v>
      </c>
      <c r="B1470">
        <f>Weighting!$C$6</f>
        <v>0.32100000000000001</v>
      </c>
      <c r="C1470">
        <f>Weighting!$F$6</f>
        <v>0</v>
      </c>
      <c r="D1470" t="b">
        <f>IF(C1470=1,'Data Transformation'!$G$3+0.5*'Data Transformation'!$W$25,IF(C1471=1,D1471-'Data Transformation'!$W$25,FALSE))</f>
        <v>0</v>
      </c>
      <c r="E1470" t="str">
        <f t="array" ref="E1470">IF(ISLOGICAL(D1470),"",FREQUENCY(IF('Data Transformation'!$B$425:$B$8425='Bin Analysis'!$B1467,'Data Transformation'!$G$425:$G$8425),D1470))</f>
        <v/>
      </c>
      <c r="F1470" t="str">
        <f>IF(ISLOGICAL(D1470),"",E1470-E1469)</f>
        <v/>
      </c>
      <c r="G1470">
        <f>Weighting!$H$6</f>
        <v>1</v>
      </c>
      <c r="H1470">
        <f t="array" ref="H1470">FREQUENCY(IF('Data Transformation'!$B$4:$B$8425=B1467,'Data Transformation'!$G$4:$G$8425),'Bin Analysis'!$B1470)</f>
        <v>0</v>
      </c>
      <c r="I1470">
        <f>H1470-H1469</f>
        <v>0</v>
      </c>
      <c r="J1470">
        <f>IF(I1470=0,0,1)</f>
        <v>0</v>
      </c>
      <c r="K1470">
        <f>J1470*Weighting!$W$6</f>
        <v>0</v>
      </c>
      <c r="M1470" s="14"/>
    </row>
    <row r="1471" spans="1:25" x14ac:dyDescent="0.25">
      <c r="A1471" s="32">
        <f>IF(Weighting!$P$7&gt;0,B1471,"")</f>
        <v>0.45200000000000001</v>
      </c>
      <c r="B1471">
        <f>Weighting!$C$7</f>
        <v>0.45200000000000001</v>
      </c>
      <c r="C1471">
        <f>Weighting!$F$7</f>
        <v>0</v>
      </c>
      <c r="D1471" t="b">
        <f>IF(C1471=1,'Data Transformation'!$G$3+0.5*'Data Transformation'!$W$25,IF(C1472=1,D1472-'Data Transformation'!$W$25,FALSE))</f>
        <v>0</v>
      </c>
      <c r="E1471" t="str">
        <f t="array" ref="E1471">IF(ISLOGICAL(D1471),"",FREQUENCY(IF('Data Transformation'!$B$425:$B$8425='Bin Analysis'!$B1467,'Data Transformation'!$G$425:$G$8425),D1471))</f>
        <v/>
      </c>
      <c r="F1471" t="str">
        <f t="shared" ref="F1471:F1489" si="183">IF(ISLOGICAL(D1471),"",E1471-E1470)</f>
        <v/>
      </c>
      <c r="G1471">
        <f>Weighting!$H$7</f>
        <v>0</v>
      </c>
      <c r="H1471">
        <f t="array" ref="H1471">FREQUENCY(IF('Data Transformation'!$B$4:$B$8425=B1467,'Data Transformation'!$G$4:$G$8425),'Bin Analysis'!$B1471)</f>
        <v>6</v>
      </c>
      <c r="I1471">
        <f t="shared" ref="I1471:I1489" si="184">H1471-H1470</f>
        <v>6</v>
      </c>
      <c r="J1471">
        <f>IF(I1471=0,0,1)</f>
        <v>1</v>
      </c>
      <c r="K1471">
        <f>J1471*Weighting!$W$7</f>
        <v>2</v>
      </c>
      <c r="M1471" s="14"/>
    </row>
    <row r="1472" spans="1:25" x14ac:dyDescent="0.25">
      <c r="A1472" s="32">
        <f>IF(Weighting!$P$8&gt;0,B1472,"")</f>
        <v>0.58299999999999996</v>
      </c>
      <c r="B1472">
        <f>Weighting!$C$8</f>
        <v>0.58299999999999996</v>
      </c>
      <c r="C1472">
        <f>Weighting!$F$8</f>
        <v>0</v>
      </c>
      <c r="D1472" t="b">
        <f>IF(C1472=1,'Data Transformation'!$G$3+0.5*'Data Transformation'!$W$25,IF(C1473=1,D1473-'Data Transformation'!$W$25,FALSE))</f>
        <v>0</v>
      </c>
      <c r="E1472" t="str">
        <f t="array" ref="E1472">IF(ISLOGICAL(D1472),"",FREQUENCY(IF('Data Transformation'!$B$425:$B$8425='Bin Analysis'!$B1467,'Data Transformation'!$G$425:$G$8425),D1472))</f>
        <v/>
      </c>
      <c r="F1472" t="str">
        <f t="shared" si="183"/>
        <v/>
      </c>
      <c r="G1472">
        <f>Weighting!$H$8</f>
        <v>0</v>
      </c>
      <c r="H1472">
        <f t="array" ref="H1472">FREQUENCY(IF('Data Transformation'!$B$4:$B$8425=B1467,'Data Transformation'!$G$4:$G$8425),'Bin Analysis'!$B1472)</f>
        <v>8</v>
      </c>
      <c r="I1472">
        <f t="shared" si="184"/>
        <v>2</v>
      </c>
      <c r="J1472">
        <f t="shared" ref="J1472:J1489" si="185">IF(I1472=0,0,1)</f>
        <v>1</v>
      </c>
      <c r="K1472">
        <f>J1472*Weighting!$W$8</f>
        <v>3</v>
      </c>
      <c r="M1472" s="14"/>
    </row>
    <row r="1473" spans="1:13" x14ac:dyDescent="0.25">
      <c r="A1473" s="32">
        <f>IF(Weighting!$P$9&gt;0,B1473,"")</f>
        <v>0.71399999999999997</v>
      </c>
      <c r="B1473" s="50">
        <f>Weighting!$C$9</f>
        <v>0.71399999999999997</v>
      </c>
      <c r="C1473">
        <f>Weighting!$F$9</f>
        <v>0</v>
      </c>
      <c r="D1473" t="b">
        <f>IF(C1473=1,'Data Transformation'!$G$3+0.5*'Data Transformation'!$W$25,IF(C1474=1,D1474-'Data Transformation'!$W$25,FALSE))</f>
        <v>0</v>
      </c>
      <c r="E1473" t="str">
        <f t="array" ref="E1473">IF(ISLOGICAL(D1473),"",FREQUENCY(IF('Data Transformation'!$B$425:$B$8425='Bin Analysis'!$B1467,'Data Transformation'!$G$425:$G$8425),D1473))</f>
        <v/>
      </c>
      <c r="F1473" t="str">
        <f t="shared" si="183"/>
        <v/>
      </c>
      <c r="G1473">
        <f>Weighting!$H$9</f>
        <v>0</v>
      </c>
      <c r="H1473">
        <f t="array" ref="H1473">FREQUENCY(IF('Data Transformation'!$B$4:$B$8425=B1467,'Data Transformation'!$G$4:$G$8425),'Bin Analysis'!$B1473)</f>
        <v>14</v>
      </c>
      <c r="I1473">
        <f t="shared" si="184"/>
        <v>6</v>
      </c>
      <c r="J1473">
        <f t="shared" si="185"/>
        <v>1</v>
      </c>
      <c r="K1473">
        <f>J1473*Weighting!$W$9</f>
        <v>3</v>
      </c>
      <c r="M1473" s="14"/>
    </row>
    <row r="1474" spans="1:13" x14ac:dyDescent="0.25">
      <c r="A1474" s="32">
        <f>IF(Weighting!$P$10&gt;0,B1474,"")</f>
        <v>0.84499999999999997</v>
      </c>
      <c r="B1474">
        <f>Weighting!$C$10</f>
        <v>0.84499999999999997</v>
      </c>
      <c r="C1474">
        <f>Weighting!$F$10</f>
        <v>0</v>
      </c>
      <c r="D1474" t="b">
        <f>IF(C1474=1,'Data Transformation'!$G$3+0.5*'Data Transformation'!$W$25,IF(C1475=1,D1475-'Data Transformation'!$W$25,FALSE))</f>
        <v>0</v>
      </c>
      <c r="E1474" t="str">
        <f t="array" ref="E1474">IF(ISLOGICAL(D1474),"",FREQUENCY(IF('Data Transformation'!$B$425:$B$8425='Bin Analysis'!$B1467,'Data Transformation'!$G$425:$G$8425),D1474))</f>
        <v/>
      </c>
      <c r="F1474" t="str">
        <f t="shared" si="183"/>
        <v/>
      </c>
      <c r="G1474">
        <f>Weighting!$H$10</f>
        <v>0</v>
      </c>
      <c r="H1474">
        <f t="array" ref="H1474">FREQUENCY(IF('Data Transformation'!$B$4:$B$8425=B1467,'Data Transformation'!$G$4:$G$8425),'Bin Analysis'!$B1474)</f>
        <v>15</v>
      </c>
      <c r="I1474">
        <f t="shared" si="184"/>
        <v>1</v>
      </c>
      <c r="J1474">
        <f t="shared" si="185"/>
        <v>1</v>
      </c>
      <c r="K1474">
        <f>J1474*Weighting!$W$10</f>
        <v>3</v>
      </c>
      <c r="M1474" s="14"/>
    </row>
    <row r="1475" spans="1:13" x14ac:dyDescent="0.25">
      <c r="A1475" s="32">
        <f>IF(Weighting!$P$11&gt;0,B1475,"")</f>
        <v>0.97599999999999998</v>
      </c>
      <c r="B1475">
        <f>Weighting!$C$11</f>
        <v>0.97599999999999998</v>
      </c>
      <c r="C1475">
        <f>Weighting!$F$11</f>
        <v>0</v>
      </c>
      <c r="D1475">
        <f>IF(C1475=1,'Data Transformation'!$G$3+0.5*'Data Transformation'!$W$25,IF(C1476=1,D1476-'Data Transformation'!$W$25,FALSE))</f>
        <v>0.86899999999999999</v>
      </c>
      <c r="E1475">
        <f t="array" ref="E1475">IF(ISLOGICAL(D1475),"",FREQUENCY(IF('Data Transformation'!$B$425:$B$8425='Bin Analysis'!$B1467,'Data Transformation'!$G$425:$G$8425),D1475))</f>
        <v>15</v>
      </c>
      <c r="F1475" t="e">
        <f t="shared" si="183"/>
        <v>#VALUE!</v>
      </c>
      <c r="G1475">
        <f>Weighting!$H$11</f>
        <v>0</v>
      </c>
      <c r="H1475">
        <f t="array" ref="H1475">FREQUENCY(IF('Data Transformation'!$B$4:$B$8425=B1467,'Data Transformation'!$G$4:$G$8425),'Bin Analysis'!$B1475)</f>
        <v>16</v>
      </c>
      <c r="I1475">
        <f t="shared" si="184"/>
        <v>1</v>
      </c>
      <c r="J1475">
        <f t="shared" si="185"/>
        <v>1</v>
      </c>
      <c r="K1475">
        <f>J1475*Weighting!$W$11</f>
        <v>2</v>
      </c>
      <c r="M1475" s="14"/>
    </row>
    <row r="1476" spans="1:13" x14ac:dyDescent="0.25">
      <c r="A1476" s="32">
        <f>IF(Weighting!$P$12&gt;0,B1476,"")</f>
        <v>1.107</v>
      </c>
      <c r="B1476">
        <f>Weighting!$C$12</f>
        <v>1.107</v>
      </c>
      <c r="C1476">
        <f>Weighting!$F$12</f>
        <v>1</v>
      </c>
      <c r="D1476">
        <f>IF(C1476=1,'Data Transformation'!$G$3+0.5*'Data Transformation'!$W$25,IF(C1477=1,D1477-'Data Transformation'!$W$25,FALSE))</f>
        <v>1.131</v>
      </c>
      <c r="E1476">
        <f t="array" ref="E1476">IF(ISLOGICAL(D1476),"",FREQUENCY(IF('Data Transformation'!$B$425:$B$8425='Bin Analysis'!$B1467,'Data Transformation'!$G$425:$G$8425),D1476))</f>
        <v>17</v>
      </c>
      <c r="F1476">
        <f t="shared" si="183"/>
        <v>2</v>
      </c>
      <c r="G1476">
        <f>Weighting!$H$12</f>
        <v>0</v>
      </c>
      <c r="H1476">
        <f t="array" ref="H1476">FREQUENCY(IF('Data Transformation'!$B$4:$B$8425=B1467,'Data Transformation'!$G$4:$G$8425),'Bin Analysis'!$B1476)</f>
        <v>17</v>
      </c>
      <c r="I1476">
        <f t="shared" si="184"/>
        <v>1</v>
      </c>
      <c r="J1476">
        <f t="shared" si="185"/>
        <v>1</v>
      </c>
      <c r="K1476">
        <f>J1476*Weighting!$W$12</f>
        <v>1</v>
      </c>
      <c r="M1476" s="14"/>
    </row>
    <row r="1477" spans="1:13" x14ac:dyDescent="0.25">
      <c r="A1477" s="32">
        <f>IF(Weighting!$P$13&gt;0,B1477,"")</f>
        <v>1.238</v>
      </c>
      <c r="B1477">
        <f>Weighting!$C$13</f>
        <v>1.238</v>
      </c>
      <c r="C1477">
        <f>Weighting!$F$13</f>
        <v>0</v>
      </c>
      <c r="D1477" t="b">
        <f>IF(C1477=1,'Data Transformation'!$G$3+0.5*'Data Transformation'!$W$25,IF(C1478=1,D1478-'Data Transformation'!$W$25,FALSE))</f>
        <v>0</v>
      </c>
      <c r="E1477" t="str">
        <f t="array" ref="E1477">IF(ISLOGICAL(D1477),"",FREQUENCY(IF('Data Transformation'!$B$425:$B$8425='Bin Analysis'!$B1467,'Data Transformation'!$G$425:$G$8425),D1477))</f>
        <v/>
      </c>
      <c r="F1477" t="str">
        <f t="shared" si="183"/>
        <v/>
      </c>
      <c r="G1477">
        <f>Weighting!$H$13</f>
        <v>0</v>
      </c>
      <c r="H1477">
        <f t="array" ref="H1477">FREQUENCY(IF('Data Transformation'!$B$4:$B$8425=B1467,'Data Transformation'!$G$4:$G$8425),'Bin Analysis'!$B1477)</f>
        <v>19</v>
      </c>
      <c r="I1477">
        <f t="shared" si="184"/>
        <v>2</v>
      </c>
      <c r="J1477">
        <f t="shared" si="185"/>
        <v>1</v>
      </c>
      <c r="K1477">
        <f>J1477*Weighting!$W$13</f>
        <v>2</v>
      </c>
      <c r="M1477" s="14"/>
    </row>
    <row r="1478" spans="1:13" x14ac:dyDescent="0.25">
      <c r="A1478" s="32">
        <f>IF(Weighting!$P$14&gt;0,B1478,"")</f>
        <v>1.369</v>
      </c>
      <c r="B1478">
        <f>Weighting!$C$14</f>
        <v>1.369</v>
      </c>
      <c r="C1478">
        <f>Weighting!$F$14</f>
        <v>0</v>
      </c>
      <c r="D1478" t="b">
        <f>IF(C1478=1,'Data Transformation'!$G$3+0.5*'Data Transformation'!$W$25,IF(C1479=1,D1479-'Data Transformation'!$W$25,FALSE))</f>
        <v>0</v>
      </c>
      <c r="E1478" t="str">
        <f t="array" ref="E1478">IF(ISLOGICAL(D1478),"",FREQUENCY(IF('Data Transformation'!$B$425:$B$8425='Bin Analysis'!$B1467,'Data Transformation'!$G$425:$G$8425),D1478))</f>
        <v/>
      </c>
      <c r="F1478" t="str">
        <f t="shared" si="183"/>
        <v/>
      </c>
      <c r="G1478">
        <f>Weighting!$H$14</f>
        <v>0</v>
      </c>
      <c r="H1478">
        <f t="array" ref="H1478">FREQUENCY(IF('Data Transformation'!$B$4:$B$8425=B1467,'Data Transformation'!$G$4:$G$8425),'Bin Analysis'!$B1478)</f>
        <v>19</v>
      </c>
      <c r="I1478">
        <f t="shared" si="184"/>
        <v>0</v>
      </c>
      <c r="J1478">
        <f t="shared" si="185"/>
        <v>0</v>
      </c>
      <c r="K1478">
        <f>J1478*Weighting!$W$14</f>
        <v>0</v>
      </c>
      <c r="M1478" s="14"/>
    </row>
    <row r="1479" spans="1:13" x14ac:dyDescent="0.25">
      <c r="A1479" s="32">
        <f>IF(Weighting!$P$15&gt;0,B1479,"")</f>
        <v>1.5000009999999999</v>
      </c>
      <c r="B1479">
        <f>Weighting!$C$15</f>
        <v>1.5000009999999999</v>
      </c>
      <c r="C1479">
        <f>Weighting!$F$15</f>
        <v>0</v>
      </c>
      <c r="D1479" t="b">
        <f>IF(C1479=1,'Data Transformation'!$G$3+0.5*'Data Transformation'!$W$25,IF(C1480=1,D1480-'Data Transformation'!$W$25,FALSE))</f>
        <v>0</v>
      </c>
      <c r="E1479" t="str">
        <f t="array" ref="E1479">IF(ISLOGICAL(D1479),"",FREQUENCY(IF('Data Transformation'!$B$425:$B$8425='Bin Analysis'!$B1467,'Data Transformation'!$G$425:$G$8425),D1479))</f>
        <v/>
      </c>
      <c r="F1479" t="str">
        <f t="shared" si="183"/>
        <v/>
      </c>
      <c r="G1479">
        <f>Weighting!$H$15</f>
        <v>0</v>
      </c>
      <c r="H1479">
        <f t="array" ref="H1479">FREQUENCY(IF('Data Transformation'!$B$4:$B$8425=B1467,'Data Transformation'!$G$4:$G$8425),'Bin Analysis'!$B1479)</f>
        <v>19</v>
      </c>
      <c r="I1479">
        <f t="shared" si="184"/>
        <v>0</v>
      </c>
      <c r="J1479">
        <f t="shared" si="185"/>
        <v>0</v>
      </c>
      <c r="K1479">
        <f>J1479*Weighting!$W$15</f>
        <v>0</v>
      </c>
      <c r="M1479" s="14"/>
    </row>
    <row r="1480" spans="1:13" x14ac:dyDescent="0.25">
      <c r="A1480" s="32" t="str">
        <f>IF(Weighting!$P$16&gt;0,B1480,"")</f>
        <v/>
      </c>
      <c r="B1480">
        <f>Weighting!$C$16</f>
        <v>1.631</v>
      </c>
      <c r="C1480">
        <f>Weighting!$F$16</f>
        <v>0</v>
      </c>
      <c r="D1480" t="b">
        <f>IF(C1480=1,'Data Transformation'!$G$3+0.5*'Data Transformation'!$W$25,IF(C1481=1,D1481-'Data Transformation'!$W$25,FALSE))</f>
        <v>0</v>
      </c>
      <c r="E1480" t="str">
        <f t="array" ref="E1480">IF(ISLOGICAL(D1480),"",FREQUENCY(IF('Data Transformation'!$B$425:$B$8425='Bin Analysis'!$B1467,'Data Transformation'!$G$425:$G$8425),D1480))</f>
        <v/>
      </c>
      <c r="F1480" t="str">
        <f t="shared" si="183"/>
        <v/>
      </c>
      <c r="G1480">
        <f>Weighting!$H$16</f>
        <v>0</v>
      </c>
      <c r="H1480">
        <f t="array" ref="H1480">FREQUENCY(IF('Data Transformation'!$B$4:$B$8425=B1467,'Data Transformation'!$G$4:$G$8425),'Bin Analysis'!$B1480)</f>
        <v>19</v>
      </c>
      <c r="I1480">
        <f t="shared" si="184"/>
        <v>0</v>
      </c>
      <c r="J1480">
        <f t="shared" si="185"/>
        <v>0</v>
      </c>
      <c r="K1480">
        <f>J1480*Weighting!$W$16</f>
        <v>0</v>
      </c>
      <c r="M1480" s="14"/>
    </row>
    <row r="1481" spans="1:13" x14ac:dyDescent="0.25">
      <c r="A1481" s="32" t="str">
        <f>IF(Weighting!$P$17&gt;0,B1481,"")</f>
        <v/>
      </c>
      <c r="B1481">
        <f>Weighting!$C$17</f>
        <v>1.762</v>
      </c>
      <c r="C1481">
        <f>Weighting!$F$17</f>
        <v>0</v>
      </c>
      <c r="D1481" t="b">
        <f>IF(C1481=1,'Data Transformation'!$G$3+0.5*'Data Transformation'!$W$25,IF(C1482=1,D1482-'Data Transformation'!$W$25,FALSE))</f>
        <v>0</v>
      </c>
      <c r="E1481" t="str">
        <f t="array" ref="E1481">IF(ISLOGICAL(D1481),"",FREQUENCY(IF('Data Transformation'!$B$425:$B$8425='Bin Analysis'!$B1467,'Data Transformation'!$G$425:$G$8425),D1481))</f>
        <v/>
      </c>
      <c r="F1481" t="str">
        <f t="shared" si="183"/>
        <v/>
      </c>
      <c r="G1481">
        <f>Weighting!$H$17</f>
        <v>0</v>
      </c>
      <c r="H1481">
        <f t="array" ref="H1481">FREQUENCY(IF('Data Transformation'!$B$4:$B$8425=B1467,'Data Transformation'!$G$4:$G$8425),'Bin Analysis'!$B1481)</f>
        <v>19</v>
      </c>
      <c r="I1481">
        <f t="shared" si="184"/>
        <v>0</v>
      </c>
      <c r="J1481">
        <f t="shared" si="185"/>
        <v>0</v>
      </c>
      <c r="K1481">
        <f>J1481*Weighting!$W$17</f>
        <v>0</v>
      </c>
      <c r="M1481" s="14"/>
    </row>
    <row r="1482" spans="1:13" x14ac:dyDescent="0.25">
      <c r="A1482" s="32" t="str">
        <f>IF(Weighting!$P$18&gt;0,B1482,"")</f>
        <v/>
      </c>
      <c r="B1482">
        <f>Weighting!$C$18</f>
        <v>1.893</v>
      </c>
      <c r="C1482">
        <f>Weighting!$F$18</f>
        <v>0</v>
      </c>
      <c r="D1482" t="b">
        <f>IF(C1482=1,'Data Transformation'!$G$3+0.5*'Data Transformation'!$W$25,IF(C1483=1,D1483-'Data Transformation'!$W$25,FALSE))</f>
        <v>0</v>
      </c>
      <c r="E1482" t="str">
        <f t="array" ref="E1482">IF(ISLOGICAL(D1482),"",FREQUENCY(IF('Data Transformation'!$B$425:$B$8425='Bin Analysis'!$B1467,'Data Transformation'!$G$425:$G$8425),D1482))</f>
        <v/>
      </c>
      <c r="F1482" t="str">
        <f t="shared" si="183"/>
        <v/>
      </c>
      <c r="G1482">
        <f>Weighting!$H$18</f>
        <v>0</v>
      </c>
      <c r="H1482">
        <f t="array" ref="H1482">FREQUENCY(IF('Data Transformation'!$B$4:$B$8425=B1467,'Data Transformation'!$G$4:$G$8425),'Bin Analysis'!$B1482)</f>
        <v>19</v>
      </c>
      <c r="I1482">
        <f t="shared" si="184"/>
        <v>0</v>
      </c>
      <c r="J1482">
        <f t="shared" si="185"/>
        <v>0</v>
      </c>
      <c r="K1482">
        <f>J1482*Weighting!$W$18</f>
        <v>0</v>
      </c>
      <c r="M1482" s="14"/>
    </row>
    <row r="1483" spans="1:13" x14ac:dyDescent="0.25">
      <c r="A1483" s="32" t="str">
        <f>IF(Weighting!$P$19&gt;0,B1483,"")</f>
        <v/>
      </c>
      <c r="B1483">
        <f>Weighting!$C$19</f>
        <v>2.024</v>
      </c>
      <c r="C1483">
        <f>Weighting!$F$19</f>
        <v>0</v>
      </c>
      <c r="D1483" t="b">
        <f>IF(C1483=1,'Data Transformation'!$G$3+0.5*'Data Transformation'!$W$25,IF(C1484=1,D1484-'Data Transformation'!$W$25,FALSE))</f>
        <v>0</v>
      </c>
      <c r="E1483" t="str">
        <f t="array" ref="E1483">IF(ISLOGICAL(D1483),"",FREQUENCY(IF('Data Transformation'!$B$425:$B$8425='Bin Analysis'!$B1467,'Data Transformation'!$G$425:$G$8425),D1483))</f>
        <v/>
      </c>
      <c r="F1483" t="str">
        <f t="shared" si="183"/>
        <v/>
      </c>
      <c r="G1483">
        <f>Weighting!$H$19</f>
        <v>0</v>
      </c>
      <c r="H1483">
        <f t="array" ref="H1483">FREQUENCY(IF('Data Transformation'!$B$4:$B$8425=B1467,'Data Transformation'!$G$4:$G$8425),'Bin Analysis'!$B1483)</f>
        <v>19</v>
      </c>
      <c r="I1483">
        <f t="shared" si="184"/>
        <v>0</v>
      </c>
      <c r="J1483">
        <f t="shared" si="185"/>
        <v>0</v>
      </c>
      <c r="K1483">
        <f>J1483*Weighting!$W$19</f>
        <v>0</v>
      </c>
      <c r="M1483" s="14"/>
    </row>
    <row r="1484" spans="1:13" x14ac:dyDescent="0.25">
      <c r="A1484" s="32" t="str">
        <f>IF(Weighting!$P$20&gt;0,B1484,"")</f>
        <v/>
      </c>
      <c r="B1484">
        <f>Weighting!$C$20</f>
        <v>2.1550000000000002</v>
      </c>
      <c r="C1484">
        <f>Weighting!$F$20</f>
        <v>0</v>
      </c>
      <c r="D1484" t="b">
        <f>IF(C1484=1,'Data Transformation'!$G$3+0.5*'Data Transformation'!$W$25,IF(C1485=1,D1485-'Data Transformation'!$W$25,FALSE))</f>
        <v>0</v>
      </c>
      <c r="E1484" t="str">
        <f t="array" ref="E1484">IF(ISLOGICAL(D1484),"",FREQUENCY(IF('Data Transformation'!$B$425:$B$8425='Bin Analysis'!$B1467,'Data Transformation'!$G$425:$G$8425),D1484))</f>
        <v/>
      </c>
      <c r="F1484" t="str">
        <f t="shared" si="183"/>
        <v/>
      </c>
      <c r="G1484">
        <f>Weighting!$H$20</f>
        <v>0</v>
      </c>
      <c r="H1484">
        <f t="array" ref="H1484">FREQUENCY(IF('Data Transformation'!$B$4:$B$8425=B1467,'Data Transformation'!$G$4:$G$8425),'Bin Analysis'!$B1484)</f>
        <v>19</v>
      </c>
      <c r="I1484">
        <f t="shared" si="184"/>
        <v>0</v>
      </c>
      <c r="J1484">
        <f t="shared" si="185"/>
        <v>0</v>
      </c>
      <c r="K1484">
        <f>J1484*Weighting!$W$20</f>
        <v>0</v>
      </c>
      <c r="M1484" s="14"/>
    </row>
    <row r="1485" spans="1:13" x14ac:dyDescent="0.25">
      <c r="A1485" s="32" t="str">
        <f>IF(Weighting!$P$21&gt;0,B1485,"")</f>
        <v/>
      </c>
      <c r="B1485">
        <f>Weighting!$C$21</f>
        <v>2.2860000000000005</v>
      </c>
      <c r="C1485">
        <f>Weighting!$F$21</f>
        <v>0</v>
      </c>
      <c r="D1485" t="b">
        <f>IF(C1485=1,'Data Transformation'!$G$3+0.5*'Data Transformation'!$W$25,IF(C1486=1,D1486-'Data Transformation'!$W$25,FALSE))</f>
        <v>0</v>
      </c>
      <c r="E1485" t="str">
        <f t="array" ref="E1485">IF(ISLOGICAL(D1485),"",FREQUENCY(IF('Data Transformation'!$B$425:$B$8425='Bin Analysis'!$B1467,'Data Transformation'!$G$425:$G$8425),D1485))</f>
        <v/>
      </c>
      <c r="F1485" t="str">
        <f t="shared" si="183"/>
        <v/>
      </c>
      <c r="G1485">
        <f>Weighting!$H$21</f>
        <v>0</v>
      </c>
      <c r="H1485">
        <f t="array" ref="H1485">FREQUENCY(IF('Data Transformation'!$B$4:$B$8425=B1467,'Data Transformation'!$G$4:$G$8425),'Bin Analysis'!$B1485)</f>
        <v>19</v>
      </c>
      <c r="I1485">
        <f t="shared" si="184"/>
        <v>0</v>
      </c>
      <c r="J1485">
        <f t="shared" si="185"/>
        <v>0</v>
      </c>
      <c r="K1485">
        <f>J1485*Weighting!$W$21</f>
        <v>0</v>
      </c>
      <c r="M1485" s="14"/>
    </row>
    <row r="1486" spans="1:13" x14ac:dyDescent="0.25">
      <c r="A1486" s="32" t="str">
        <f>IF(Weighting!$P$22&gt;0,B1486,"")</f>
        <v/>
      </c>
      <c r="B1486">
        <f>Weighting!$C$22</f>
        <v>2.4170000000000007</v>
      </c>
      <c r="C1486">
        <f>Weighting!$F$22</f>
        <v>0</v>
      </c>
      <c r="D1486" t="b">
        <f>IF(C1486=1,'Data Transformation'!$G$3+0.5*'Data Transformation'!$W$25,IF(C1487=1,D1487-'Data Transformation'!$W$25,FALSE))</f>
        <v>0</v>
      </c>
      <c r="E1486" t="str">
        <f t="array" ref="E1486">IF(ISLOGICAL(D1486),"",FREQUENCY(IF('Data Transformation'!$B$425:$B$8425='Bin Analysis'!$B1467,'Data Transformation'!$G$425:$G$8425),D1486))</f>
        <v/>
      </c>
      <c r="F1486" t="str">
        <f t="shared" si="183"/>
        <v/>
      </c>
      <c r="G1486">
        <f>Weighting!$H$22</f>
        <v>0</v>
      </c>
      <c r="H1486">
        <f t="array" ref="H1486">FREQUENCY(IF('Data Transformation'!$B$4:$B$8425=B1467,'Data Transformation'!$G$4:$G$8425),'Bin Analysis'!$B1486)</f>
        <v>19</v>
      </c>
      <c r="I1486">
        <f t="shared" si="184"/>
        <v>0</v>
      </c>
      <c r="J1486">
        <f t="shared" si="185"/>
        <v>0</v>
      </c>
      <c r="K1486">
        <f>J1486*Weighting!$W$22</f>
        <v>0</v>
      </c>
      <c r="M1486" s="14"/>
    </row>
    <row r="1487" spans="1:13" x14ac:dyDescent="0.25">
      <c r="A1487" s="32" t="str">
        <f>IF(Weighting!$P$23&gt;0,B1487,"")</f>
        <v/>
      </c>
      <c r="B1487">
        <f>Weighting!$C$23</f>
        <v>2.5480000000000009</v>
      </c>
      <c r="C1487">
        <f>Weighting!$F$23</f>
        <v>0</v>
      </c>
      <c r="D1487" t="b">
        <f>IF(C1487=1,'Data Transformation'!$G$3+0.5*'Data Transformation'!$W$25,IF(C1488=1,D1488-'Data Transformation'!$W$25,FALSE))</f>
        <v>0</v>
      </c>
      <c r="E1487" t="str">
        <f t="array" ref="E1487">IF(ISLOGICAL(D1487),"",FREQUENCY(IF('Data Transformation'!$B$425:$B$8425='Bin Analysis'!$B1467,'Data Transformation'!$G$425:$G$8425),D1487))</f>
        <v/>
      </c>
      <c r="F1487" t="str">
        <f t="shared" si="183"/>
        <v/>
      </c>
      <c r="G1487">
        <f>Weighting!$H$23</f>
        <v>0</v>
      </c>
      <c r="H1487">
        <f t="array" ref="H1487">FREQUENCY(IF('Data Transformation'!$B$4:$B$8425=B1467,'Data Transformation'!$G$4:$G$8425),'Bin Analysis'!$B1487)</f>
        <v>19</v>
      </c>
      <c r="I1487">
        <f t="shared" si="184"/>
        <v>0</v>
      </c>
      <c r="J1487">
        <f t="shared" si="185"/>
        <v>0</v>
      </c>
      <c r="K1487">
        <f>J1487*Weighting!$W$23</f>
        <v>0</v>
      </c>
      <c r="M1487" s="14"/>
    </row>
    <row r="1488" spans="1:13" x14ac:dyDescent="0.25">
      <c r="A1488" s="32" t="str">
        <f>IF(Weighting!$P$24&gt;0,B1488,"")</f>
        <v/>
      </c>
      <c r="B1488">
        <f>Weighting!$C$24</f>
        <v>2.6790000000000012</v>
      </c>
      <c r="C1488">
        <f>Weighting!$F$24</f>
        <v>0</v>
      </c>
      <c r="D1488" t="b">
        <f>IF(C1488=1,'Data Transformation'!$G$3+0.5*'Data Transformation'!$W$25,IF(C1489=1,D1489-'Data Transformation'!$W$25,FALSE))</f>
        <v>0</v>
      </c>
      <c r="E1488" t="str">
        <f t="array" ref="E1488">IF(ISLOGICAL(D1488),"",FREQUENCY(IF('Data Transformation'!$B$425:$B$8425='Bin Analysis'!$B1467,'Data Transformation'!$G$425:$G$8425),D1488))</f>
        <v/>
      </c>
      <c r="F1488" t="str">
        <f t="shared" si="183"/>
        <v/>
      </c>
      <c r="G1488">
        <f>Weighting!$H$24</f>
        <v>0</v>
      </c>
      <c r="H1488">
        <f t="array" ref="H1488">FREQUENCY(IF('Data Transformation'!$B$4:$B$8425=B1467,'Data Transformation'!$G$4:$G$8425),'Bin Analysis'!$B1488)</f>
        <v>19</v>
      </c>
      <c r="I1488">
        <f t="shared" si="184"/>
        <v>0</v>
      </c>
      <c r="J1488">
        <f t="shared" si="185"/>
        <v>0</v>
      </c>
      <c r="K1488">
        <f>J1488*Weighting!$W$24</f>
        <v>0</v>
      </c>
      <c r="M1488" s="14"/>
    </row>
    <row r="1489" spans="1:25" x14ac:dyDescent="0.25">
      <c r="A1489" s="32" t="str">
        <f>IF(Weighting!$P$25&gt;0,B1489,"")</f>
        <v/>
      </c>
      <c r="B1489">
        <f>Weighting!$C$25</f>
        <v>2.8100000000000014</v>
      </c>
      <c r="C1489">
        <f>Weighting!$F$25</f>
        <v>0</v>
      </c>
      <c r="D1489" t="b">
        <f>IF(C1489=1,'Data Transformation'!$G$3+0.5*'Data Transformation'!$W$25,IF(C1490=1,D1490-'Data Transformation'!$W$25,FALSE))</f>
        <v>0</v>
      </c>
      <c r="E1489" t="str">
        <f t="array" ref="E1489">IF(ISLOGICAL(D1489),"",FREQUENCY(IF('Data Transformation'!$B$425:$B$8425='Bin Analysis'!$B1467,'Data Transformation'!$G$425:$G$8425),D1489))</f>
        <v/>
      </c>
      <c r="F1489" t="str">
        <f t="shared" si="183"/>
        <v/>
      </c>
      <c r="G1489">
        <f>Weighting!$H$25</f>
        <v>0</v>
      </c>
      <c r="H1489">
        <f t="array" ref="H1489">FREQUENCY(IF('Data Transformation'!$B$4:$B$8425=B1467,'Data Transformation'!$G$4:$G$8425),'Bin Analysis'!$B1489)</f>
        <v>19</v>
      </c>
      <c r="I1489">
        <f t="shared" si="184"/>
        <v>0</v>
      </c>
      <c r="J1489">
        <f t="shared" si="185"/>
        <v>0</v>
      </c>
      <c r="K1489">
        <f>J1489*Weighting!$W$25</f>
        <v>0</v>
      </c>
      <c r="M1489" s="14"/>
    </row>
    <row r="1490" spans="1:25" x14ac:dyDescent="0.25">
      <c r="O1490"/>
      <c r="P1490"/>
      <c r="Q1490"/>
      <c r="R1490"/>
    </row>
    <row r="1491" spans="1:25" ht="23.25" x14ac:dyDescent="0.35">
      <c r="A1491" s="21" t="s">
        <v>0</v>
      </c>
      <c r="B1491" s="21">
        <f>IFERROR(VLOOKUP(C1491,'Data Transformation'!$L$6:$M$426,2,FALSE),"")</f>
        <v>62</v>
      </c>
      <c r="C1491" s="21">
        <f>C1467+1</f>
        <v>62</v>
      </c>
      <c r="D1491" s="21"/>
      <c r="E1491" s="21"/>
      <c r="F1491" s="21"/>
      <c r="G1491" s="21"/>
      <c r="H1491" s="22"/>
      <c r="I1491" s="22"/>
      <c r="J1491" s="22"/>
      <c r="K1491" s="21"/>
      <c r="L1491" s="21">
        <f>B1491</f>
        <v>62</v>
      </c>
      <c r="M1491" s="23">
        <f>INDEX('Data Transformation'!$O$4:$O$424,MATCH($B1491,'Data Transformation'!$M$4:$M$424,0),MATCH($M$2,'Data Transformation'!$O$3,0))</f>
        <v>19</v>
      </c>
      <c r="N1491" s="27">
        <f>IF('Input and Summary Results'!$J$16="minimum",'Bin Analysis'!X1492/(M1491-1),'Bin Analysis'!Y1491/('Bin Analysis'!M1491-1))</f>
        <v>0</v>
      </c>
      <c r="O1491" s="27">
        <f>IF(M1491=FALSE,NA(),(VLOOKUP(1,C1494:K1513,4,FALSE))/(M1491-1))</f>
        <v>5.5555555555555552E-2</v>
      </c>
      <c r="P1491" s="27">
        <f>IF(M1491=FALSE,NA(),SUM(J1494:J1513)/Weighting!$S$5)</f>
        <v>0.6</v>
      </c>
      <c r="Q1491" s="27">
        <f>IF(M1491=FALSE,NA(),SUM(K1494:K1513)/Weighting!$S$6)</f>
        <v>0.60869565217391308</v>
      </c>
      <c r="R1491" s="27">
        <f>IF(M1491=FALSE,NA(),(VLOOKUP(1,G1494:K1513,3,FALSE))/(M1491-1))</f>
        <v>0</v>
      </c>
      <c r="S1491" s="22" t="str">
        <f>IF(M1491=FALSE,NA(),IF(SUM(J1494:J1513)=2,"yes","no"))</f>
        <v>no</v>
      </c>
      <c r="X1491" s="2" cm="2">
        <f t="array" ref="X1491:X1492">FREQUENCY(IF('Data Transformation'!$B$425:$B$6424='Bin Analysis'!L1491,'Data Transformation'!$G$425:$G$6424),'Data Transformation'!$U$11)</f>
        <v>18</v>
      </c>
      <c r="Y1491" s="2" cm="2">
        <f t="array" ref="Y1491:Y1492">FREQUENCY(IF('Data Transformation'!$B$425:$B$6424='Bin Analysis'!L1491,'Data Transformation'!$G$425:$G$6424),'Data Transformation'!$U$12)</f>
        <v>17</v>
      </c>
    </row>
    <row r="1492" spans="1:25" x14ac:dyDescent="0.25">
      <c r="A1492" s="14" t="s">
        <v>66</v>
      </c>
      <c r="B1492" t="s">
        <v>47</v>
      </c>
      <c r="C1492" t="s">
        <v>5</v>
      </c>
      <c r="D1492" t="s">
        <v>99</v>
      </c>
      <c r="E1492" t="s">
        <v>100</v>
      </c>
      <c r="F1492" t="s">
        <v>101</v>
      </c>
      <c r="G1492" t="s">
        <v>69</v>
      </c>
      <c r="H1492" t="s">
        <v>31</v>
      </c>
      <c r="I1492" t="s">
        <v>32</v>
      </c>
      <c r="J1492" t="s">
        <v>46</v>
      </c>
      <c r="K1492" s="14" t="s">
        <v>45</v>
      </c>
      <c r="M1492" s="14"/>
      <c r="X1492" s="2">
        <v>0</v>
      </c>
      <c r="Y1492" s="2">
        <v>1</v>
      </c>
    </row>
    <row r="1493" spans="1:25" x14ac:dyDescent="0.25">
      <c r="A1493" s="32"/>
      <c r="D1493" t="b">
        <f>IF(C1493=1,'Data Transformation'!$G$3+0.5*'Data Transformation'!$W$25,IF(C1494=1,D1494-'Data Transformation'!$W$25,FALSE))</f>
        <v>0</v>
      </c>
      <c r="E1493" t="str">
        <f t="array" ref="E1493">IF(ISLOGICAL(D1493),"",FREQUENCY(IF('Data Transformation'!$B$425:$B$8425='Bin Analysis'!$B1491,'Data Transformation'!$G$425:$G$8425),D1493))</f>
        <v/>
      </c>
      <c r="F1493" t="str">
        <f>IF(ISLOGICAL(D1493),"",E1493-E1492)</f>
        <v/>
      </c>
      <c r="M1493" s="14"/>
    </row>
    <row r="1494" spans="1:25" x14ac:dyDescent="0.25">
      <c r="A1494" s="32">
        <f>IF(Weighting!$P$6&gt;0,B1494,"")</f>
        <v>0.32100000000000001</v>
      </c>
      <c r="B1494">
        <f>Weighting!$C$6</f>
        <v>0.32100000000000001</v>
      </c>
      <c r="C1494">
        <f>Weighting!$F$6</f>
        <v>0</v>
      </c>
      <c r="D1494" t="b">
        <f>IF(C1494=1,'Data Transformation'!$G$3+0.5*'Data Transformation'!$W$25,IF(C1495=1,D1495-'Data Transformation'!$W$25,FALSE))</f>
        <v>0</v>
      </c>
      <c r="E1494" t="str">
        <f t="array" ref="E1494">IF(ISLOGICAL(D1494),"",FREQUENCY(IF('Data Transformation'!$B$425:$B$8425='Bin Analysis'!$B1491,'Data Transformation'!$G$425:$G$8425),D1494))</f>
        <v/>
      </c>
      <c r="F1494" t="str">
        <f>IF(ISLOGICAL(D1494),"",E1494-E1493)</f>
        <v/>
      </c>
      <c r="G1494">
        <f>Weighting!$H$6</f>
        <v>1</v>
      </c>
      <c r="H1494">
        <f t="array" ref="H1494">FREQUENCY(IF('Data Transformation'!$B$4:$B$8425=B1491,'Data Transformation'!$G$4:$G$8425),'Bin Analysis'!$B1494)</f>
        <v>0</v>
      </c>
      <c r="I1494">
        <f>H1494-H1493</f>
        <v>0</v>
      </c>
      <c r="J1494">
        <f>IF(I1494=0,0,1)</f>
        <v>0</v>
      </c>
      <c r="K1494">
        <f>J1494*Weighting!$W$6</f>
        <v>0</v>
      </c>
      <c r="M1494" s="14"/>
    </row>
    <row r="1495" spans="1:25" x14ac:dyDescent="0.25">
      <c r="A1495" s="32">
        <f>IF(Weighting!$P$7&gt;0,B1495,"")</f>
        <v>0.45200000000000001</v>
      </c>
      <c r="B1495">
        <f>Weighting!$C$7</f>
        <v>0.45200000000000001</v>
      </c>
      <c r="C1495">
        <f>Weighting!$F$7</f>
        <v>0</v>
      </c>
      <c r="D1495" t="b">
        <f>IF(C1495=1,'Data Transformation'!$G$3+0.5*'Data Transformation'!$W$25,IF(C1496=1,D1496-'Data Transformation'!$W$25,FALSE))</f>
        <v>0</v>
      </c>
      <c r="E1495" t="str">
        <f t="array" ref="E1495">IF(ISLOGICAL(D1495),"",FREQUENCY(IF('Data Transformation'!$B$425:$B$8425='Bin Analysis'!$B1491,'Data Transformation'!$G$425:$G$8425),D1495))</f>
        <v/>
      </c>
      <c r="F1495" t="str">
        <f t="shared" ref="F1495:F1513" si="186">IF(ISLOGICAL(D1495),"",E1495-E1494)</f>
        <v/>
      </c>
      <c r="G1495">
        <f>Weighting!$H$7</f>
        <v>0</v>
      </c>
      <c r="H1495">
        <f t="array" ref="H1495">FREQUENCY(IF('Data Transformation'!$B$4:$B$8425=B1491,'Data Transformation'!$G$4:$G$8425),'Bin Analysis'!$B1495)</f>
        <v>1</v>
      </c>
      <c r="I1495">
        <f t="shared" ref="I1495:I1513" si="187">H1495-H1494</f>
        <v>1</v>
      </c>
      <c r="J1495">
        <f>IF(I1495=0,0,1)</f>
        <v>1</v>
      </c>
      <c r="K1495">
        <f>J1495*Weighting!$W$7</f>
        <v>2</v>
      </c>
      <c r="M1495" s="14"/>
    </row>
    <row r="1496" spans="1:25" x14ac:dyDescent="0.25">
      <c r="A1496" s="32">
        <f>IF(Weighting!$P$8&gt;0,B1496,"")</f>
        <v>0.58299999999999996</v>
      </c>
      <c r="B1496">
        <f>Weighting!$C$8</f>
        <v>0.58299999999999996</v>
      </c>
      <c r="C1496">
        <f>Weighting!$F$8</f>
        <v>0</v>
      </c>
      <c r="D1496" t="b">
        <f>IF(C1496=1,'Data Transformation'!$G$3+0.5*'Data Transformation'!$W$25,IF(C1497=1,D1497-'Data Transformation'!$W$25,FALSE))</f>
        <v>0</v>
      </c>
      <c r="E1496" t="str">
        <f t="array" ref="E1496">IF(ISLOGICAL(D1496),"",FREQUENCY(IF('Data Transformation'!$B$425:$B$8425='Bin Analysis'!$B1491,'Data Transformation'!$G$425:$G$8425),D1496))</f>
        <v/>
      </c>
      <c r="F1496" t="str">
        <f t="shared" si="186"/>
        <v/>
      </c>
      <c r="G1496">
        <f>Weighting!$H$8</f>
        <v>0</v>
      </c>
      <c r="H1496">
        <f t="array" ref="H1496">FREQUENCY(IF('Data Transformation'!$B$4:$B$8425=B1491,'Data Transformation'!$G$4:$G$8425),'Bin Analysis'!$B1496)</f>
        <v>6</v>
      </c>
      <c r="I1496">
        <f t="shared" si="187"/>
        <v>5</v>
      </c>
      <c r="J1496">
        <f t="shared" ref="J1496:J1513" si="188">IF(I1496=0,0,1)</f>
        <v>1</v>
      </c>
      <c r="K1496">
        <f>J1496*Weighting!$W$8</f>
        <v>3</v>
      </c>
      <c r="M1496" s="14"/>
    </row>
    <row r="1497" spans="1:25" x14ac:dyDescent="0.25">
      <c r="A1497" s="32">
        <f>IF(Weighting!$P$9&gt;0,B1497,"")</f>
        <v>0.71399999999999997</v>
      </c>
      <c r="B1497" s="50">
        <f>Weighting!$C$9</f>
        <v>0.71399999999999997</v>
      </c>
      <c r="C1497">
        <f>Weighting!$F$9</f>
        <v>0</v>
      </c>
      <c r="D1497" t="b">
        <f>IF(C1497=1,'Data Transformation'!$G$3+0.5*'Data Transformation'!$W$25,IF(C1498=1,D1498-'Data Transformation'!$W$25,FALSE))</f>
        <v>0</v>
      </c>
      <c r="E1497" t="str">
        <f t="array" ref="E1497">IF(ISLOGICAL(D1497),"",FREQUENCY(IF('Data Transformation'!$B$425:$B$8425='Bin Analysis'!$B1491,'Data Transformation'!$G$425:$G$8425),D1497))</f>
        <v/>
      </c>
      <c r="F1497" t="str">
        <f t="shared" si="186"/>
        <v/>
      </c>
      <c r="G1497">
        <f>Weighting!$H$9</f>
        <v>0</v>
      </c>
      <c r="H1497">
        <f t="array" ref="H1497">FREQUENCY(IF('Data Transformation'!$B$4:$B$8425=B1491,'Data Transformation'!$G$4:$G$8425),'Bin Analysis'!$B1497)</f>
        <v>13</v>
      </c>
      <c r="I1497">
        <f t="shared" si="187"/>
        <v>7</v>
      </c>
      <c r="J1497">
        <f t="shared" si="188"/>
        <v>1</v>
      </c>
      <c r="K1497">
        <f>J1497*Weighting!$W$9</f>
        <v>3</v>
      </c>
      <c r="M1497" s="14"/>
    </row>
    <row r="1498" spans="1:25" x14ac:dyDescent="0.25">
      <c r="A1498" s="32">
        <f>IF(Weighting!$P$10&gt;0,B1498,"")</f>
        <v>0.84499999999999997</v>
      </c>
      <c r="B1498">
        <f>Weighting!$C$10</f>
        <v>0.84499999999999997</v>
      </c>
      <c r="C1498">
        <f>Weighting!$F$10</f>
        <v>0</v>
      </c>
      <c r="D1498" t="b">
        <f>IF(C1498=1,'Data Transformation'!$G$3+0.5*'Data Transformation'!$W$25,IF(C1499=1,D1499-'Data Transformation'!$W$25,FALSE))</f>
        <v>0</v>
      </c>
      <c r="E1498" t="str">
        <f t="array" ref="E1498">IF(ISLOGICAL(D1498),"",FREQUENCY(IF('Data Transformation'!$B$425:$B$8425='Bin Analysis'!$B1491,'Data Transformation'!$G$425:$G$8425),D1498))</f>
        <v/>
      </c>
      <c r="F1498" t="str">
        <f t="shared" si="186"/>
        <v/>
      </c>
      <c r="G1498">
        <f>Weighting!$H$10</f>
        <v>0</v>
      </c>
      <c r="H1498">
        <f t="array" ref="H1498">FREQUENCY(IF('Data Transformation'!$B$4:$B$8425=B1491,'Data Transformation'!$G$4:$G$8425),'Bin Analysis'!$B1498)</f>
        <v>16</v>
      </c>
      <c r="I1498">
        <f t="shared" si="187"/>
        <v>3</v>
      </c>
      <c r="J1498">
        <f t="shared" si="188"/>
        <v>1</v>
      </c>
      <c r="K1498">
        <f>J1498*Weighting!$W$10</f>
        <v>3</v>
      </c>
      <c r="M1498" s="14"/>
    </row>
    <row r="1499" spans="1:25" x14ac:dyDescent="0.25">
      <c r="A1499" s="32">
        <f>IF(Weighting!$P$11&gt;0,B1499,"")</f>
        <v>0.97599999999999998</v>
      </c>
      <c r="B1499">
        <f>Weighting!$C$11</f>
        <v>0.97599999999999998</v>
      </c>
      <c r="C1499">
        <f>Weighting!$F$11</f>
        <v>0</v>
      </c>
      <c r="D1499">
        <f>IF(C1499=1,'Data Transformation'!$G$3+0.5*'Data Transformation'!$W$25,IF(C1500=1,D1500-'Data Transformation'!$W$25,FALSE))</f>
        <v>0.86899999999999999</v>
      </c>
      <c r="E1499">
        <f t="array" ref="E1499">IF(ISLOGICAL(D1499),"",FREQUENCY(IF('Data Transformation'!$B$425:$B$8425='Bin Analysis'!$B1491,'Data Transformation'!$G$425:$G$8425),D1499))</f>
        <v>17</v>
      </c>
      <c r="F1499" t="e">
        <f t="shared" si="186"/>
        <v>#VALUE!</v>
      </c>
      <c r="G1499">
        <f>Weighting!$H$11</f>
        <v>0</v>
      </c>
      <c r="H1499">
        <f t="array" ref="H1499">FREQUENCY(IF('Data Transformation'!$B$4:$B$8425=B1491,'Data Transformation'!$G$4:$G$8425),'Bin Analysis'!$B1499)</f>
        <v>17</v>
      </c>
      <c r="I1499">
        <f t="shared" si="187"/>
        <v>1</v>
      </c>
      <c r="J1499">
        <f t="shared" si="188"/>
        <v>1</v>
      </c>
      <c r="K1499">
        <f>J1499*Weighting!$W$11</f>
        <v>2</v>
      </c>
      <c r="M1499" s="14"/>
    </row>
    <row r="1500" spans="1:25" x14ac:dyDescent="0.25">
      <c r="A1500" s="32">
        <f>IF(Weighting!$P$12&gt;0,B1500,"")</f>
        <v>1.107</v>
      </c>
      <c r="B1500">
        <f>Weighting!$C$12</f>
        <v>1.107</v>
      </c>
      <c r="C1500">
        <f>Weighting!$F$12</f>
        <v>1</v>
      </c>
      <c r="D1500">
        <f>IF(C1500=1,'Data Transformation'!$G$3+0.5*'Data Transformation'!$W$25,IF(C1501=1,D1501-'Data Transformation'!$W$25,FALSE))</f>
        <v>1.131</v>
      </c>
      <c r="E1500">
        <f t="array" ref="E1500">IF(ISLOGICAL(D1500),"",FREQUENCY(IF('Data Transformation'!$B$425:$B$8425='Bin Analysis'!$B1491,'Data Transformation'!$G$425:$G$8425),D1500))</f>
        <v>18</v>
      </c>
      <c r="F1500">
        <f t="shared" si="186"/>
        <v>1</v>
      </c>
      <c r="G1500">
        <f>Weighting!$H$12</f>
        <v>0</v>
      </c>
      <c r="H1500">
        <f t="array" ref="H1500">FREQUENCY(IF('Data Transformation'!$B$4:$B$8425=B1491,'Data Transformation'!$G$4:$G$8425),'Bin Analysis'!$B1500)</f>
        <v>19</v>
      </c>
      <c r="I1500">
        <f t="shared" si="187"/>
        <v>2</v>
      </c>
      <c r="J1500">
        <f t="shared" si="188"/>
        <v>1</v>
      </c>
      <c r="K1500">
        <f>J1500*Weighting!$W$12</f>
        <v>1</v>
      </c>
      <c r="M1500" s="14"/>
    </row>
    <row r="1501" spans="1:25" x14ac:dyDescent="0.25">
      <c r="A1501" s="32">
        <f>IF(Weighting!$P$13&gt;0,B1501,"")</f>
        <v>1.238</v>
      </c>
      <c r="B1501">
        <f>Weighting!$C$13</f>
        <v>1.238</v>
      </c>
      <c r="C1501">
        <f>Weighting!$F$13</f>
        <v>0</v>
      </c>
      <c r="D1501" t="b">
        <f>IF(C1501=1,'Data Transformation'!$G$3+0.5*'Data Transformation'!$W$25,IF(C1502=1,D1502-'Data Transformation'!$W$25,FALSE))</f>
        <v>0</v>
      </c>
      <c r="E1501" t="str">
        <f t="array" ref="E1501">IF(ISLOGICAL(D1501),"",FREQUENCY(IF('Data Transformation'!$B$425:$B$8425='Bin Analysis'!$B1491,'Data Transformation'!$G$425:$G$8425),D1501))</f>
        <v/>
      </c>
      <c r="F1501" t="str">
        <f t="shared" si="186"/>
        <v/>
      </c>
      <c r="G1501">
        <f>Weighting!$H$13</f>
        <v>0</v>
      </c>
      <c r="H1501">
        <f t="array" ref="H1501">FREQUENCY(IF('Data Transformation'!$B$4:$B$8425=B1491,'Data Transformation'!$G$4:$G$8425),'Bin Analysis'!$B1501)</f>
        <v>19</v>
      </c>
      <c r="I1501">
        <f t="shared" si="187"/>
        <v>0</v>
      </c>
      <c r="J1501">
        <f t="shared" si="188"/>
        <v>0</v>
      </c>
      <c r="K1501">
        <f>J1501*Weighting!$W$13</f>
        <v>0</v>
      </c>
      <c r="M1501" s="14"/>
    </row>
    <row r="1502" spans="1:25" x14ac:dyDescent="0.25">
      <c r="A1502" s="32">
        <f>IF(Weighting!$P$14&gt;0,B1502,"")</f>
        <v>1.369</v>
      </c>
      <c r="B1502">
        <f>Weighting!$C$14</f>
        <v>1.369</v>
      </c>
      <c r="C1502">
        <f>Weighting!$F$14</f>
        <v>0</v>
      </c>
      <c r="D1502" t="b">
        <f>IF(C1502=1,'Data Transformation'!$G$3+0.5*'Data Transformation'!$W$25,IF(C1503=1,D1503-'Data Transformation'!$W$25,FALSE))</f>
        <v>0</v>
      </c>
      <c r="E1502" t="str">
        <f t="array" ref="E1502">IF(ISLOGICAL(D1502),"",FREQUENCY(IF('Data Transformation'!$B$425:$B$8425='Bin Analysis'!$B1491,'Data Transformation'!$G$425:$G$8425),D1502))</f>
        <v/>
      </c>
      <c r="F1502" t="str">
        <f t="shared" si="186"/>
        <v/>
      </c>
      <c r="G1502">
        <f>Weighting!$H$14</f>
        <v>0</v>
      </c>
      <c r="H1502">
        <f t="array" ref="H1502">FREQUENCY(IF('Data Transformation'!$B$4:$B$8425=B1491,'Data Transformation'!$G$4:$G$8425),'Bin Analysis'!$B1502)</f>
        <v>19</v>
      </c>
      <c r="I1502">
        <f t="shared" si="187"/>
        <v>0</v>
      </c>
      <c r="J1502">
        <f t="shared" si="188"/>
        <v>0</v>
      </c>
      <c r="K1502">
        <f>J1502*Weighting!$W$14</f>
        <v>0</v>
      </c>
      <c r="M1502" s="14"/>
    </row>
    <row r="1503" spans="1:25" x14ac:dyDescent="0.25">
      <c r="A1503" s="32">
        <f>IF(Weighting!$P$15&gt;0,B1503,"")</f>
        <v>1.5000009999999999</v>
      </c>
      <c r="B1503">
        <f>Weighting!$C$15</f>
        <v>1.5000009999999999</v>
      </c>
      <c r="C1503">
        <f>Weighting!$F$15</f>
        <v>0</v>
      </c>
      <c r="D1503" t="b">
        <f>IF(C1503=1,'Data Transformation'!$G$3+0.5*'Data Transformation'!$W$25,IF(C1504=1,D1504-'Data Transformation'!$W$25,FALSE))</f>
        <v>0</v>
      </c>
      <c r="E1503" t="str">
        <f t="array" ref="E1503">IF(ISLOGICAL(D1503),"",FREQUENCY(IF('Data Transformation'!$B$425:$B$8425='Bin Analysis'!$B1491,'Data Transformation'!$G$425:$G$8425),D1503))</f>
        <v/>
      </c>
      <c r="F1503" t="str">
        <f t="shared" si="186"/>
        <v/>
      </c>
      <c r="G1503">
        <f>Weighting!$H$15</f>
        <v>0</v>
      </c>
      <c r="H1503">
        <f t="array" ref="H1503">FREQUENCY(IF('Data Transformation'!$B$4:$B$8425=B1491,'Data Transformation'!$G$4:$G$8425),'Bin Analysis'!$B1503)</f>
        <v>19</v>
      </c>
      <c r="I1503">
        <f t="shared" si="187"/>
        <v>0</v>
      </c>
      <c r="J1503">
        <f t="shared" si="188"/>
        <v>0</v>
      </c>
      <c r="K1503">
        <f>J1503*Weighting!$W$15</f>
        <v>0</v>
      </c>
      <c r="M1503" s="14"/>
    </row>
    <row r="1504" spans="1:25" x14ac:dyDescent="0.25">
      <c r="A1504" s="32" t="str">
        <f>IF(Weighting!$P$16&gt;0,B1504,"")</f>
        <v/>
      </c>
      <c r="B1504">
        <f>Weighting!$C$16</f>
        <v>1.631</v>
      </c>
      <c r="C1504">
        <f>Weighting!$F$16</f>
        <v>0</v>
      </c>
      <c r="D1504" t="b">
        <f>IF(C1504=1,'Data Transformation'!$G$3+0.5*'Data Transformation'!$W$25,IF(C1505=1,D1505-'Data Transformation'!$W$25,FALSE))</f>
        <v>0</v>
      </c>
      <c r="E1504" t="str">
        <f t="array" ref="E1504">IF(ISLOGICAL(D1504),"",FREQUENCY(IF('Data Transformation'!$B$425:$B$8425='Bin Analysis'!$B1491,'Data Transformation'!$G$425:$G$8425),D1504))</f>
        <v/>
      </c>
      <c r="F1504" t="str">
        <f t="shared" si="186"/>
        <v/>
      </c>
      <c r="G1504">
        <f>Weighting!$H$16</f>
        <v>0</v>
      </c>
      <c r="H1504">
        <f t="array" ref="H1504">FREQUENCY(IF('Data Transformation'!$B$4:$B$8425=B1491,'Data Transformation'!$G$4:$G$8425),'Bin Analysis'!$B1504)</f>
        <v>19</v>
      </c>
      <c r="I1504">
        <f t="shared" si="187"/>
        <v>0</v>
      </c>
      <c r="J1504">
        <f t="shared" si="188"/>
        <v>0</v>
      </c>
      <c r="K1504">
        <f>J1504*Weighting!$W$16</f>
        <v>0</v>
      </c>
      <c r="M1504" s="14"/>
    </row>
    <row r="1505" spans="1:25" x14ac:dyDescent="0.25">
      <c r="A1505" s="32" t="str">
        <f>IF(Weighting!$P$17&gt;0,B1505,"")</f>
        <v/>
      </c>
      <c r="B1505">
        <f>Weighting!$C$17</f>
        <v>1.762</v>
      </c>
      <c r="C1505">
        <f>Weighting!$F$17</f>
        <v>0</v>
      </c>
      <c r="D1505" t="b">
        <f>IF(C1505=1,'Data Transformation'!$G$3+0.5*'Data Transformation'!$W$25,IF(C1506=1,D1506-'Data Transformation'!$W$25,FALSE))</f>
        <v>0</v>
      </c>
      <c r="E1505" t="str">
        <f t="array" ref="E1505">IF(ISLOGICAL(D1505),"",FREQUENCY(IF('Data Transformation'!$B$425:$B$8425='Bin Analysis'!$B1491,'Data Transformation'!$G$425:$G$8425),D1505))</f>
        <v/>
      </c>
      <c r="F1505" t="str">
        <f t="shared" si="186"/>
        <v/>
      </c>
      <c r="G1505">
        <f>Weighting!$H$17</f>
        <v>0</v>
      </c>
      <c r="H1505">
        <f t="array" ref="H1505">FREQUENCY(IF('Data Transformation'!$B$4:$B$8425=B1491,'Data Transformation'!$G$4:$G$8425),'Bin Analysis'!$B1505)</f>
        <v>19</v>
      </c>
      <c r="I1505">
        <f t="shared" si="187"/>
        <v>0</v>
      </c>
      <c r="J1505">
        <f t="shared" si="188"/>
        <v>0</v>
      </c>
      <c r="K1505">
        <f>J1505*Weighting!$W$17</f>
        <v>0</v>
      </c>
      <c r="M1505" s="14"/>
    </row>
    <row r="1506" spans="1:25" x14ac:dyDescent="0.25">
      <c r="A1506" s="32" t="str">
        <f>IF(Weighting!$P$18&gt;0,B1506,"")</f>
        <v/>
      </c>
      <c r="B1506">
        <f>Weighting!$C$18</f>
        <v>1.893</v>
      </c>
      <c r="C1506">
        <f>Weighting!$F$18</f>
        <v>0</v>
      </c>
      <c r="D1506" t="b">
        <f>IF(C1506=1,'Data Transformation'!$G$3+0.5*'Data Transformation'!$W$25,IF(C1507=1,D1507-'Data Transformation'!$W$25,FALSE))</f>
        <v>0</v>
      </c>
      <c r="E1506" t="str">
        <f t="array" ref="E1506">IF(ISLOGICAL(D1506),"",FREQUENCY(IF('Data Transformation'!$B$425:$B$8425='Bin Analysis'!$B1491,'Data Transformation'!$G$425:$G$8425),D1506))</f>
        <v/>
      </c>
      <c r="F1506" t="str">
        <f t="shared" si="186"/>
        <v/>
      </c>
      <c r="G1506">
        <f>Weighting!$H$18</f>
        <v>0</v>
      </c>
      <c r="H1506">
        <f t="array" ref="H1506">FREQUENCY(IF('Data Transformation'!$B$4:$B$8425=B1491,'Data Transformation'!$G$4:$G$8425),'Bin Analysis'!$B1506)</f>
        <v>19</v>
      </c>
      <c r="I1506">
        <f t="shared" si="187"/>
        <v>0</v>
      </c>
      <c r="J1506">
        <f t="shared" si="188"/>
        <v>0</v>
      </c>
      <c r="K1506">
        <f>J1506*Weighting!$W$18</f>
        <v>0</v>
      </c>
      <c r="M1506" s="14"/>
    </row>
    <row r="1507" spans="1:25" x14ac:dyDescent="0.25">
      <c r="A1507" s="32" t="str">
        <f>IF(Weighting!$P$19&gt;0,B1507,"")</f>
        <v/>
      </c>
      <c r="B1507">
        <f>Weighting!$C$19</f>
        <v>2.024</v>
      </c>
      <c r="C1507">
        <f>Weighting!$F$19</f>
        <v>0</v>
      </c>
      <c r="D1507" t="b">
        <f>IF(C1507=1,'Data Transformation'!$G$3+0.5*'Data Transformation'!$W$25,IF(C1508=1,D1508-'Data Transformation'!$W$25,FALSE))</f>
        <v>0</v>
      </c>
      <c r="E1507" t="str">
        <f t="array" ref="E1507">IF(ISLOGICAL(D1507),"",FREQUENCY(IF('Data Transformation'!$B$425:$B$8425='Bin Analysis'!$B1491,'Data Transformation'!$G$425:$G$8425),D1507))</f>
        <v/>
      </c>
      <c r="F1507" t="str">
        <f t="shared" si="186"/>
        <v/>
      </c>
      <c r="G1507">
        <f>Weighting!$H$19</f>
        <v>0</v>
      </c>
      <c r="H1507">
        <f t="array" ref="H1507">FREQUENCY(IF('Data Transformation'!$B$4:$B$8425=B1491,'Data Transformation'!$G$4:$G$8425),'Bin Analysis'!$B1507)</f>
        <v>19</v>
      </c>
      <c r="I1507">
        <f t="shared" si="187"/>
        <v>0</v>
      </c>
      <c r="J1507">
        <f t="shared" si="188"/>
        <v>0</v>
      </c>
      <c r="K1507">
        <f>J1507*Weighting!$W$19</f>
        <v>0</v>
      </c>
      <c r="M1507" s="14"/>
    </row>
    <row r="1508" spans="1:25" x14ac:dyDescent="0.25">
      <c r="A1508" s="32" t="str">
        <f>IF(Weighting!$P$20&gt;0,B1508,"")</f>
        <v/>
      </c>
      <c r="B1508">
        <f>Weighting!$C$20</f>
        <v>2.1550000000000002</v>
      </c>
      <c r="C1508">
        <f>Weighting!$F$20</f>
        <v>0</v>
      </c>
      <c r="D1508" t="b">
        <f>IF(C1508=1,'Data Transformation'!$G$3+0.5*'Data Transformation'!$W$25,IF(C1509=1,D1509-'Data Transformation'!$W$25,FALSE))</f>
        <v>0</v>
      </c>
      <c r="E1508" t="str">
        <f t="array" ref="E1508">IF(ISLOGICAL(D1508),"",FREQUENCY(IF('Data Transformation'!$B$425:$B$8425='Bin Analysis'!$B1491,'Data Transformation'!$G$425:$G$8425),D1508))</f>
        <v/>
      </c>
      <c r="F1508" t="str">
        <f t="shared" si="186"/>
        <v/>
      </c>
      <c r="G1508">
        <f>Weighting!$H$20</f>
        <v>0</v>
      </c>
      <c r="H1508">
        <f t="array" ref="H1508">FREQUENCY(IF('Data Transformation'!$B$4:$B$8425=B1491,'Data Transformation'!$G$4:$G$8425),'Bin Analysis'!$B1508)</f>
        <v>19</v>
      </c>
      <c r="I1508">
        <f t="shared" si="187"/>
        <v>0</v>
      </c>
      <c r="J1508">
        <f t="shared" si="188"/>
        <v>0</v>
      </c>
      <c r="K1508">
        <f>J1508*Weighting!$W$20</f>
        <v>0</v>
      </c>
      <c r="M1508" s="14"/>
    </row>
    <row r="1509" spans="1:25" x14ac:dyDescent="0.25">
      <c r="A1509" s="32" t="str">
        <f>IF(Weighting!$P$21&gt;0,B1509,"")</f>
        <v/>
      </c>
      <c r="B1509">
        <f>Weighting!$C$21</f>
        <v>2.2860000000000005</v>
      </c>
      <c r="C1509">
        <f>Weighting!$F$21</f>
        <v>0</v>
      </c>
      <c r="D1509" t="b">
        <f>IF(C1509=1,'Data Transformation'!$G$3+0.5*'Data Transformation'!$W$25,IF(C1510=1,D1510-'Data Transformation'!$W$25,FALSE))</f>
        <v>0</v>
      </c>
      <c r="E1509" t="str">
        <f t="array" ref="E1509">IF(ISLOGICAL(D1509),"",FREQUENCY(IF('Data Transformation'!$B$425:$B$8425='Bin Analysis'!$B1491,'Data Transformation'!$G$425:$G$8425),D1509))</f>
        <v/>
      </c>
      <c r="F1509" t="str">
        <f t="shared" si="186"/>
        <v/>
      </c>
      <c r="G1509">
        <f>Weighting!$H$21</f>
        <v>0</v>
      </c>
      <c r="H1509">
        <f t="array" ref="H1509">FREQUENCY(IF('Data Transformation'!$B$4:$B$8425=B1491,'Data Transformation'!$G$4:$G$8425),'Bin Analysis'!$B1509)</f>
        <v>19</v>
      </c>
      <c r="I1509">
        <f t="shared" si="187"/>
        <v>0</v>
      </c>
      <c r="J1509">
        <f t="shared" si="188"/>
        <v>0</v>
      </c>
      <c r="K1509">
        <f>J1509*Weighting!$W$21</f>
        <v>0</v>
      </c>
      <c r="M1509" s="14"/>
    </row>
    <row r="1510" spans="1:25" x14ac:dyDescent="0.25">
      <c r="A1510" s="32" t="str">
        <f>IF(Weighting!$P$22&gt;0,B1510,"")</f>
        <v/>
      </c>
      <c r="B1510">
        <f>Weighting!$C$22</f>
        <v>2.4170000000000007</v>
      </c>
      <c r="C1510">
        <f>Weighting!$F$22</f>
        <v>0</v>
      </c>
      <c r="D1510" t="b">
        <f>IF(C1510=1,'Data Transformation'!$G$3+0.5*'Data Transformation'!$W$25,IF(C1511=1,D1511-'Data Transformation'!$W$25,FALSE))</f>
        <v>0</v>
      </c>
      <c r="E1510" t="str">
        <f t="array" ref="E1510">IF(ISLOGICAL(D1510),"",FREQUENCY(IF('Data Transformation'!$B$425:$B$8425='Bin Analysis'!$B1491,'Data Transformation'!$G$425:$G$8425),D1510))</f>
        <v/>
      </c>
      <c r="F1510" t="str">
        <f t="shared" si="186"/>
        <v/>
      </c>
      <c r="G1510">
        <f>Weighting!$H$22</f>
        <v>0</v>
      </c>
      <c r="H1510">
        <f t="array" ref="H1510">FREQUENCY(IF('Data Transformation'!$B$4:$B$8425=B1491,'Data Transformation'!$G$4:$G$8425),'Bin Analysis'!$B1510)</f>
        <v>19</v>
      </c>
      <c r="I1510">
        <f t="shared" si="187"/>
        <v>0</v>
      </c>
      <c r="J1510">
        <f t="shared" si="188"/>
        <v>0</v>
      </c>
      <c r="K1510">
        <f>J1510*Weighting!$W$22</f>
        <v>0</v>
      </c>
      <c r="M1510" s="14"/>
    </row>
    <row r="1511" spans="1:25" x14ac:dyDescent="0.25">
      <c r="A1511" s="32" t="str">
        <f>IF(Weighting!$P$23&gt;0,B1511,"")</f>
        <v/>
      </c>
      <c r="B1511">
        <f>Weighting!$C$23</f>
        <v>2.5480000000000009</v>
      </c>
      <c r="C1511">
        <f>Weighting!$F$23</f>
        <v>0</v>
      </c>
      <c r="D1511" t="b">
        <f>IF(C1511=1,'Data Transformation'!$G$3+0.5*'Data Transformation'!$W$25,IF(C1512=1,D1512-'Data Transformation'!$W$25,FALSE))</f>
        <v>0</v>
      </c>
      <c r="E1511" t="str">
        <f t="array" ref="E1511">IF(ISLOGICAL(D1511),"",FREQUENCY(IF('Data Transformation'!$B$425:$B$8425='Bin Analysis'!$B1491,'Data Transformation'!$G$425:$G$8425),D1511))</f>
        <v/>
      </c>
      <c r="F1511" t="str">
        <f t="shared" si="186"/>
        <v/>
      </c>
      <c r="G1511">
        <f>Weighting!$H$23</f>
        <v>0</v>
      </c>
      <c r="H1511">
        <f t="array" ref="H1511">FREQUENCY(IF('Data Transformation'!$B$4:$B$8425=B1491,'Data Transformation'!$G$4:$G$8425),'Bin Analysis'!$B1511)</f>
        <v>19</v>
      </c>
      <c r="I1511">
        <f t="shared" si="187"/>
        <v>0</v>
      </c>
      <c r="J1511">
        <f t="shared" si="188"/>
        <v>0</v>
      </c>
      <c r="K1511">
        <f>J1511*Weighting!$W$23</f>
        <v>0</v>
      </c>
      <c r="M1511" s="14"/>
    </row>
    <row r="1512" spans="1:25" x14ac:dyDescent="0.25">
      <c r="A1512" s="32" t="str">
        <f>IF(Weighting!$P$24&gt;0,B1512,"")</f>
        <v/>
      </c>
      <c r="B1512">
        <f>Weighting!$C$24</f>
        <v>2.6790000000000012</v>
      </c>
      <c r="C1512">
        <f>Weighting!$F$24</f>
        <v>0</v>
      </c>
      <c r="D1512" t="b">
        <f>IF(C1512=1,'Data Transformation'!$G$3+0.5*'Data Transformation'!$W$25,IF(C1513=1,D1513-'Data Transformation'!$W$25,FALSE))</f>
        <v>0</v>
      </c>
      <c r="E1512" t="str">
        <f t="array" ref="E1512">IF(ISLOGICAL(D1512),"",FREQUENCY(IF('Data Transformation'!$B$425:$B$8425='Bin Analysis'!$B1491,'Data Transformation'!$G$425:$G$8425),D1512))</f>
        <v/>
      </c>
      <c r="F1512" t="str">
        <f t="shared" si="186"/>
        <v/>
      </c>
      <c r="G1512">
        <f>Weighting!$H$24</f>
        <v>0</v>
      </c>
      <c r="H1512">
        <f t="array" ref="H1512">FREQUENCY(IF('Data Transformation'!$B$4:$B$8425=B1491,'Data Transformation'!$G$4:$G$8425),'Bin Analysis'!$B1512)</f>
        <v>19</v>
      </c>
      <c r="I1512">
        <f t="shared" si="187"/>
        <v>0</v>
      </c>
      <c r="J1512">
        <f t="shared" si="188"/>
        <v>0</v>
      </c>
      <c r="K1512">
        <f>J1512*Weighting!$W$24</f>
        <v>0</v>
      </c>
      <c r="M1512" s="14"/>
    </row>
    <row r="1513" spans="1:25" x14ac:dyDescent="0.25">
      <c r="A1513" s="32" t="str">
        <f>IF(Weighting!$P$25&gt;0,B1513,"")</f>
        <v/>
      </c>
      <c r="B1513">
        <f>Weighting!$C$25</f>
        <v>2.8100000000000014</v>
      </c>
      <c r="C1513">
        <f>Weighting!$F$25</f>
        <v>0</v>
      </c>
      <c r="D1513" t="b">
        <f>IF(C1513=1,'Data Transformation'!$G$3+0.5*'Data Transformation'!$W$25,IF(C1514=1,D1514-'Data Transformation'!$W$25,FALSE))</f>
        <v>0</v>
      </c>
      <c r="E1513" t="str">
        <f t="array" ref="E1513">IF(ISLOGICAL(D1513),"",FREQUENCY(IF('Data Transformation'!$B$425:$B$8425='Bin Analysis'!$B1491,'Data Transformation'!$G$425:$G$8425),D1513))</f>
        <v/>
      </c>
      <c r="F1513" t="str">
        <f t="shared" si="186"/>
        <v/>
      </c>
      <c r="G1513">
        <f>Weighting!$H$25</f>
        <v>0</v>
      </c>
      <c r="H1513">
        <f t="array" ref="H1513">FREQUENCY(IF('Data Transformation'!$B$4:$B$8425=B1491,'Data Transformation'!$G$4:$G$8425),'Bin Analysis'!$B1513)</f>
        <v>19</v>
      </c>
      <c r="I1513">
        <f t="shared" si="187"/>
        <v>0</v>
      </c>
      <c r="J1513">
        <f t="shared" si="188"/>
        <v>0</v>
      </c>
      <c r="K1513">
        <f>J1513*Weighting!$W$25</f>
        <v>0</v>
      </c>
      <c r="M1513" s="14"/>
    </row>
    <row r="1514" spans="1:25" x14ac:dyDescent="0.25">
      <c r="O1514"/>
      <c r="P1514"/>
      <c r="Q1514"/>
      <c r="R1514"/>
    </row>
    <row r="1515" spans="1:25" ht="23.25" x14ac:dyDescent="0.35">
      <c r="A1515" s="21" t="s">
        <v>0</v>
      </c>
      <c r="B1515" s="21">
        <f>IFERROR(VLOOKUP(C1515,'Data Transformation'!$L$6:$M$426,2,FALSE),"")</f>
        <v>63</v>
      </c>
      <c r="C1515" s="21">
        <f>C1491+1</f>
        <v>63</v>
      </c>
      <c r="D1515" s="21"/>
      <c r="E1515" s="21"/>
      <c r="F1515" s="21"/>
      <c r="G1515" s="21"/>
      <c r="H1515" s="22"/>
      <c r="I1515" s="22"/>
      <c r="J1515" s="22"/>
      <c r="K1515" s="21"/>
      <c r="L1515" s="21">
        <f>B1515</f>
        <v>63</v>
      </c>
      <c r="M1515" s="23">
        <f>INDEX('Data Transformation'!$O$4:$O$424,MATCH($B1515,'Data Transformation'!$M$4:$M$424,0),MATCH($M$2,'Data Transformation'!$O$3,0))</f>
        <v>17</v>
      </c>
      <c r="N1515" s="27">
        <f>IF('Input and Summary Results'!$J$16="minimum",'Bin Analysis'!X1516/(M1515-1),'Bin Analysis'!Y1515/('Bin Analysis'!M1515-1))</f>
        <v>6.25E-2</v>
      </c>
      <c r="O1515" s="27">
        <f>IF(M1515=FALSE,NA(),(VLOOKUP(1,C1518:K1537,4,FALSE))/(M1515-1))</f>
        <v>0.5</v>
      </c>
      <c r="P1515" s="27">
        <f>IF(M1515=FALSE,NA(),SUM(J1518:J1537)/Weighting!$S$5)</f>
        <v>0.5</v>
      </c>
      <c r="Q1515" s="27">
        <f>IF(M1515=FALSE,NA(),SUM(K1518:K1537)/Weighting!$S$6)</f>
        <v>0.47826086956521741</v>
      </c>
      <c r="R1515" s="27">
        <f>IF(M1515=FALSE,NA(),(VLOOKUP(1,G1518:K1537,3,FALSE))/(M1515-1))</f>
        <v>0</v>
      </c>
      <c r="S1515" s="22" t="str">
        <f>IF(M1515=FALSE,NA(),IF(SUM(J1518:J1537)=2,"yes","no"))</f>
        <v>no</v>
      </c>
      <c r="X1515" s="2" cm="2">
        <f t="array" ref="X1515:X1516">FREQUENCY(IF('Data Transformation'!$B$425:$B$6424='Bin Analysis'!L1515,'Data Transformation'!$G$425:$G$6424),'Data Transformation'!$U$11)</f>
        <v>15</v>
      </c>
      <c r="Y1515" s="2" cm="2">
        <f t="array" ref="Y1515:Y1516">FREQUENCY(IF('Data Transformation'!$B$425:$B$6424='Bin Analysis'!L1515,'Data Transformation'!$G$425:$G$6424),'Data Transformation'!$U$12)</f>
        <v>7</v>
      </c>
    </row>
    <row r="1516" spans="1:25" x14ac:dyDescent="0.25">
      <c r="A1516" s="14" t="s">
        <v>66</v>
      </c>
      <c r="B1516" t="s">
        <v>47</v>
      </c>
      <c r="C1516" t="s">
        <v>5</v>
      </c>
      <c r="D1516" t="s">
        <v>99</v>
      </c>
      <c r="E1516" t="s">
        <v>100</v>
      </c>
      <c r="F1516" t="s">
        <v>101</v>
      </c>
      <c r="G1516" t="s">
        <v>69</v>
      </c>
      <c r="H1516" t="s">
        <v>31</v>
      </c>
      <c r="I1516" t="s">
        <v>32</v>
      </c>
      <c r="J1516" t="s">
        <v>46</v>
      </c>
      <c r="K1516" s="14" t="s">
        <v>45</v>
      </c>
      <c r="M1516" s="14"/>
      <c r="X1516" s="2">
        <v>1</v>
      </c>
      <c r="Y1516" s="2">
        <v>9</v>
      </c>
    </row>
    <row r="1517" spans="1:25" x14ac:dyDescent="0.25">
      <c r="A1517" s="32"/>
      <c r="D1517" t="b">
        <f>IF(C1517=1,'Data Transformation'!$G$3+0.5*'Data Transformation'!$W$25,IF(C1518=1,D1518-'Data Transformation'!$W$25,FALSE))</f>
        <v>0</v>
      </c>
      <c r="E1517" t="str">
        <f t="array" ref="E1517">IF(ISLOGICAL(D1517),"",FREQUENCY(IF('Data Transformation'!$B$425:$B$8425='Bin Analysis'!$B1515,'Data Transformation'!$G$425:$G$8425),D1517))</f>
        <v/>
      </c>
      <c r="F1517" t="str">
        <f>IF(ISLOGICAL(D1517),"",E1517-E1516)</f>
        <v/>
      </c>
      <c r="M1517" s="14"/>
    </row>
    <row r="1518" spans="1:25" x14ac:dyDescent="0.25">
      <c r="A1518" s="32">
        <f>IF(Weighting!$P$6&gt;0,B1518,"")</f>
        <v>0.32100000000000001</v>
      </c>
      <c r="B1518">
        <f>Weighting!$C$6</f>
        <v>0.32100000000000001</v>
      </c>
      <c r="C1518">
        <f>Weighting!$F$6</f>
        <v>0</v>
      </c>
      <c r="D1518" t="b">
        <f>IF(C1518=1,'Data Transformation'!$G$3+0.5*'Data Transformation'!$W$25,IF(C1519=1,D1519-'Data Transformation'!$W$25,FALSE))</f>
        <v>0</v>
      </c>
      <c r="E1518" t="str">
        <f t="array" ref="E1518">IF(ISLOGICAL(D1518),"",FREQUENCY(IF('Data Transformation'!$B$425:$B$8425='Bin Analysis'!$B1515,'Data Transformation'!$G$425:$G$8425),D1518))</f>
        <v/>
      </c>
      <c r="F1518" t="str">
        <f>IF(ISLOGICAL(D1518),"",E1518-E1517)</f>
        <v/>
      </c>
      <c r="G1518">
        <f>Weighting!$H$6</f>
        <v>1</v>
      </c>
      <c r="H1518">
        <f t="array" ref="H1518">FREQUENCY(IF('Data Transformation'!$B$4:$B$8425=B1515,'Data Transformation'!$G$4:$G$8425),'Bin Analysis'!$B1518)</f>
        <v>0</v>
      </c>
      <c r="I1518">
        <f>H1518-H1517</f>
        <v>0</v>
      </c>
      <c r="J1518">
        <f>IF(I1518=0,0,1)</f>
        <v>0</v>
      </c>
      <c r="K1518">
        <f>J1518*Weighting!$W$6</f>
        <v>0</v>
      </c>
      <c r="M1518" s="14"/>
    </row>
    <row r="1519" spans="1:25" x14ac:dyDescent="0.25">
      <c r="A1519" s="32">
        <f>IF(Weighting!$P$7&gt;0,B1519,"")</f>
        <v>0.45200000000000001</v>
      </c>
      <c r="B1519">
        <f>Weighting!$C$7</f>
        <v>0.45200000000000001</v>
      </c>
      <c r="C1519">
        <f>Weighting!$F$7</f>
        <v>0</v>
      </c>
      <c r="D1519" t="b">
        <f>IF(C1519=1,'Data Transformation'!$G$3+0.5*'Data Transformation'!$W$25,IF(C1520=1,D1520-'Data Transformation'!$W$25,FALSE))</f>
        <v>0</v>
      </c>
      <c r="E1519" t="str">
        <f t="array" ref="E1519">IF(ISLOGICAL(D1519),"",FREQUENCY(IF('Data Transformation'!$B$425:$B$8425='Bin Analysis'!$B1515,'Data Transformation'!$G$425:$G$8425),D1519))</f>
        <v/>
      </c>
      <c r="F1519" t="str">
        <f t="shared" ref="F1519:F1537" si="189">IF(ISLOGICAL(D1519),"",E1519-E1518)</f>
        <v/>
      </c>
      <c r="G1519">
        <f>Weighting!$H$7</f>
        <v>0</v>
      </c>
      <c r="H1519">
        <f t="array" ref="H1519">FREQUENCY(IF('Data Transformation'!$B$4:$B$8425=B1515,'Data Transformation'!$G$4:$G$8425),'Bin Analysis'!$B1519)</f>
        <v>0</v>
      </c>
      <c r="I1519">
        <f t="shared" ref="I1519:I1537" si="190">H1519-H1518</f>
        <v>0</v>
      </c>
      <c r="J1519">
        <f>IF(I1519=0,0,1)</f>
        <v>0</v>
      </c>
      <c r="K1519">
        <f>J1519*Weighting!$W$7</f>
        <v>0</v>
      </c>
      <c r="M1519" s="14"/>
    </row>
    <row r="1520" spans="1:25" x14ac:dyDescent="0.25">
      <c r="A1520" s="32">
        <f>IF(Weighting!$P$8&gt;0,B1520,"")</f>
        <v>0.58299999999999996</v>
      </c>
      <c r="B1520">
        <f>Weighting!$C$8</f>
        <v>0.58299999999999996</v>
      </c>
      <c r="C1520">
        <f>Weighting!$F$8</f>
        <v>0</v>
      </c>
      <c r="D1520" t="b">
        <f>IF(C1520=1,'Data Transformation'!$G$3+0.5*'Data Transformation'!$W$25,IF(C1521=1,D1521-'Data Transformation'!$W$25,FALSE))</f>
        <v>0</v>
      </c>
      <c r="E1520" t="str">
        <f t="array" ref="E1520">IF(ISLOGICAL(D1520),"",FREQUENCY(IF('Data Transformation'!$B$425:$B$8425='Bin Analysis'!$B1515,'Data Transformation'!$G$425:$G$8425),D1520))</f>
        <v/>
      </c>
      <c r="F1520" t="str">
        <f t="shared" si="189"/>
        <v/>
      </c>
      <c r="G1520">
        <f>Weighting!$H$8</f>
        <v>0</v>
      </c>
      <c r="H1520">
        <f t="array" ref="H1520">FREQUENCY(IF('Data Transformation'!$B$4:$B$8425=B1515,'Data Transformation'!$G$4:$G$8425),'Bin Analysis'!$B1520)</f>
        <v>1</v>
      </c>
      <c r="I1520">
        <f t="shared" si="190"/>
        <v>1</v>
      </c>
      <c r="J1520">
        <f t="shared" ref="J1520:J1537" si="191">IF(I1520=0,0,1)</f>
        <v>1</v>
      </c>
      <c r="K1520">
        <f>J1520*Weighting!$W$8</f>
        <v>3</v>
      </c>
      <c r="M1520" s="14"/>
    </row>
    <row r="1521" spans="1:13" x14ac:dyDescent="0.25">
      <c r="A1521" s="32">
        <f>IF(Weighting!$P$9&gt;0,B1521,"")</f>
        <v>0.71399999999999997</v>
      </c>
      <c r="B1521" s="50">
        <f>Weighting!$C$9</f>
        <v>0.71399999999999997</v>
      </c>
      <c r="C1521">
        <f>Weighting!$F$9</f>
        <v>0</v>
      </c>
      <c r="D1521" t="b">
        <f>IF(C1521=1,'Data Transformation'!$G$3+0.5*'Data Transformation'!$W$25,IF(C1522=1,D1522-'Data Transformation'!$W$25,FALSE))</f>
        <v>0</v>
      </c>
      <c r="E1521" t="str">
        <f t="array" ref="E1521">IF(ISLOGICAL(D1521),"",FREQUENCY(IF('Data Transformation'!$B$425:$B$8425='Bin Analysis'!$B1515,'Data Transformation'!$G$425:$G$8425),D1521))</f>
        <v/>
      </c>
      <c r="F1521" t="str">
        <f t="shared" si="189"/>
        <v/>
      </c>
      <c r="G1521">
        <f>Weighting!$H$9</f>
        <v>0</v>
      </c>
      <c r="H1521">
        <f t="array" ref="H1521">FREQUENCY(IF('Data Transformation'!$B$4:$B$8425=B1515,'Data Transformation'!$G$4:$G$8425),'Bin Analysis'!$B1521)</f>
        <v>1</v>
      </c>
      <c r="I1521">
        <f t="shared" si="190"/>
        <v>0</v>
      </c>
      <c r="J1521">
        <f t="shared" si="191"/>
        <v>0</v>
      </c>
      <c r="K1521">
        <f>J1521*Weighting!$W$9</f>
        <v>0</v>
      </c>
      <c r="M1521" s="14"/>
    </row>
    <row r="1522" spans="1:13" x14ac:dyDescent="0.25">
      <c r="A1522" s="32">
        <f>IF(Weighting!$P$10&gt;0,B1522,"")</f>
        <v>0.84499999999999997</v>
      </c>
      <c r="B1522">
        <f>Weighting!$C$10</f>
        <v>0.84499999999999997</v>
      </c>
      <c r="C1522">
        <f>Weighting!$F$10</f>
        <v>0</v>
      </c>
      <c r="D1522" t="b">
        <f>IF(C1522=1,'Data Transformation'!$G$3+0.5*'Data Transformation'!$W$25,IF(C1523=1,D1523-'Data Transformation'!$W$25,FALSE))</f>
        <v>0</v>
      </c>
      <c r="E1522" t="str">
        <f t="array" ref="E1522">IF(ISLOGICAL(D1522),"",FREQUENCY(IF('Data Transformation'!$B$425:$B$8425='Bin Analysis'!$B1515,'Data Transformation'!$G$425:$G$8425),D1522))</f>
        <v/>
      </c>
      <c r="F1522" t="str">
        <f t="shared" si="189"/>
        <v/>
      </c>
      <c r="G1522">
        <f>Weighting!$H$10</f>
        <v>0</v>
      </c>
      <c r="H1522">
        <f t="array" ref="H1522">FREQUENCY(IF('Data Transformation'!$B$4:$B$8425=B1515,'Data Transformation'!$G$4:$G$8425),'Bin Analysis'!$B1522)</f>
        <v>5</v>
      </c>
      <c r="I1522">
        <f t="shared" si="190"/>
        <v>4</v>
      </c>
      <c r="J1522">
        <f t="shared" si="191"/>
        <v>1</v>
      </c>
      <c r="K1522">
        <f>J1522*Weighting!$W$10</f>
        <v>3</v>
      </c>
      <c r="M1522" s="14"/>
    </row>
    <row r="1523" spans="1:13" x14ac:dyDescent="0.25">
      <c r="A1523" s="32">
        <f>IF(Weighting!$P$11&gt;0,B1523,"")</f>
        <v>0.97599999999999998</v>
      </c>
      <c r="B1523">
        <f>Weighting!$C$11</f>
        <v>0.97599999999999998</v>
      </c>
      <c r="C1523">
        <f>Weighting!$F$11</f>
        <v>0</v>
      </c>
      <c r="D1523">
        <f>IF(C1523=1,'Data Transformation'!$G$3+0.5*'Data Transformation'!$W$25,IF(C1524=1,D1524-'Data Transformation'!$W$25,FALSE))</f>
        <v>0.86899999999999999</v>
      </c>
      <c r="E1523">
        <f t="array" ref="E1523">IF(ISLOGICAL(D1523),"",FREQUENCY(IF('Data Transformation'!$B$425:$B$8425='Bin Analysis'!$B1515,'Data Transformation'!$G$425:$G$8425),D1523))</f>
        <v>7</v>
      </c>
      <c r="F1523" t="e">
        <f t="shared" si="189"/>
        <v>#VALUE!</v>
      </c>
      <c r="G1523">
        <f>Weighting!$H$11</f>
        <v>0</v>
      </c>
      <c r="H1523">
        <f t="array" ref="H1523">FREQUENCY(IF('Data Transformation'!$B$4:$B$8425=B1515,'Data Transformation'!$G$4:$G$8425),'Bin Analysis'!$B1523)</f>
        <v>10</v>
      </c>
      <c r="I1523">
        <f t="shared" si="190"/>
        <v>5</v>
      </c>
      <c r="J1523">
        <f t="shared" si="191"/>
        <v>1</v>
      </c>
      <c r="K1523">
        <f>J1523*Weighting!$W$11</f>
        <v>2</v>
      </c>
      <c r="M1523" s="14"/>
    </row>
    <row r="1524" spans="1:13" x14ac:dyDescent="0.25">
      <c r="A1524" s="32">
        <f>IF(Weighting!$P$12&gt;0,B1524,"")</f>
        <v>1.107</v>
      </c>
      <c r="B1524">
        <f>Weighting!$C$12</f>
        <v>1.107</v>
      </c>
      <c r="C1524">
        <f>Weighting!$F$12</f>
        <v>1</v>
      </c>
      <c r="D1524">
        <f>IF(C1524=1,'Data Transformation'!$G$3+0.5*'Data Transformation'!$W$25,IF(C1525=1,D1525-'Data Transformation'!$W$25,FALSE))</f>
        <v>1.131</v>
      </c>
      <c r="E1524">
        <f t="array" ref="E1524">IF(ISLOGICAL(D1524),"",FREQUENCY(IF('Data Transformation'!$B$425:$B$8425='Bin Analysis'!$B1515,'Data Transformation'!$G$425:$G$8425),D1524))</f>
        <v>15</v>
      </c>
      <c r="F1524">
        <f t="shared" si="189"/>
        <v>8</v>
      </c>
      <c r="G1524">
        <f>Weighting!$H$12</f>
        <v>0</v>
      </c>
      <c r="H1524">
        <f t="array" ref="H1524">FREQUENCY(IF('Data Transformation'!$B$4:$B$8425=B1515,'Data Transformation'!$G$4:$G$8425),'Bin Analysis'!$B1524)</f>
        <v>15</v>
      </c>
      <c r="I1524">
        <f t="shared" si="190"/>
        <v>5</v>
      </c>
      <c r="J1524">
        <f t="shared" si="191"/>
        <v>1</v>
      </c>
      <c r="K1524">
        <f>J1524*Weighting!$W$12</f>
        <v>1</v>
      </c>
      <c r="M1524" s="14"/>
    </row>
    <row r="1525" spans="1:13" x14ac:dyDescent="0.25">
      <c r="A1525" s="32">
        <f>IF(Weighting!$P$13&gt;0,B1525,"")</f>
        <v>1.238</v>
      </c>
      <c r="B1525">
        <f>Weighting!$C$13</f>
        <v>1.238</v>
      </c>
      <c r="C1525">
        <f>Weighting!$F$13</f>
        <v>0</v>
      </c>
      <c r="D1525" t="b">
        <f>IF(C1525=1,'Data Transformation'!$G$3+0.5*'Data Transformation'!$W$25,IF(C1526=1,D1526-'Data Transformation'!$W$25,FALSE))</f>
        <v>0</v>
      </c>
      <c r="E1525" t="str">
        <f t="array" ref="E1525">IF(ISLOGICAL(D1525),"",FREQUENCY(IF('Data Transformation'!$B$425:$B$8425='Bin Analysis'!$B1515,'Data Transformation'!$G$425:$G$8425),D1525))</f>
        <v/>
      </c>
      <c r="F1525" t="str">
        <f t="shared" si="189"/>
        <v/>
      </c>
      <c r="G1525">
        <f>Weighting!$H$13</f>
        <v>0</v>
      </c>
      <c r="H1525">
        <f t="array" ref="H1525">FREQUENCY(IF('Data Transformation'!$B$4:$B$8425=B1515,'Data Transformation'!$G$4:$G$8425),'Bin Analysis'!$B1525)</f>
        <v>17</v>
      </c>
      <c r="I1525">
        <f t="shared" si="190"/>
        <v>2</v>
      </c>
      <c r="J1525">
        <f t="shared" si="191"/>
        <v>1</v>
      </c>
      <c r="K1525">
        <f>J1525*Weighting!$W$13</f>
        <v>2</v>
      </c>
      <c r="M1525" s="14"/>
    </row>
    <row r="1526" spans="1:13" x14ac:dyDescent="0.25">
      <c r="A1526" s="32">
        <f>IF(Weighting!$P$14&gt;0,B1526,"")</f>
        <v>1.369</v>
      </c>
      <c r="B1526">
        <f>Weighting!$C$14</f>
        <v>1.369</v>
      </c>
      <c r="C1526">
        <f>Weighting!$F$14</f>
        <v>0</v>
      </c>
      <c r="D1526" t="b">
        <f>IF(C1526=1,'Data Transformation'!$G$3+0.5*'Data Transformation'!$W$25,IF(C1527=1,D1527-'Data Transformation'!$W$25,FALSE))</f>
        <v>0</v>
      </c>
      <c r="E1526" t="str">
        <f t="array" ref="E1526">IF(ISLOGICAL(D1526),"",FREQUENCY(IF('Data Transformation'!$B$425:$B$8425='Bin Analysis'!$B1515,'Data Transformation'!$G$425:$G$8425),D1526))</f>
        <v/>
      </c>
      <c r="F1526" t="str">
        <f t="shared" si="189"/>
        <v/>
      </c>
      <c r="G1526">
        <f>Weighting!$H$14</f>
        <v>0</v>
      </c>
      <c r="H1526">
        <f t="array" ref="H1526">FREQUENCY(IF('Data Transformation'!$B$4:$B$8425=B1515,'Data Transformation'!$G$4:$G$8425),'Bin Analysis'!$B1526)</f>
        <v>17</v>
      </c>
      <c r="I1526">
        <f t="shared" si="190"/>
        <v>0</v>
      </c>
      <c r="J1526">
        <f t="shared" si="191"/>
        <v>0</v>
      </c>
      <c r="K1526">
        <f>J1526*Weighting!$W$14</f>
        <v>0</v>
      </c>
      <c r="M1526" s="14"/>
    </row>
    <row r="1527" spans="1:13" x14ac:dyDescent="0.25">
      <c r="A1527" s="32">
        <f>IF(Weighting!$P$15&gt;0,B1527,"")</f>
        <v>1.5000009999999999</v>
      </c>
      <c r="B1527">
        <f>Weighting!$C$15</f>
        <v>1.5000009999999999</v>
      </c>
      <c r="C1527">
        <f>Weighting!$F$15</f>
        <v>0</v>
      </c>
      <c r="D1527" t="b">
        <f>IF(C1527=1,'Data Transformation'!$G$3+0.5*'Data Transformation'!$W$25,IF(C1528=1,D1528-'Data Transformation'!$W$25,FALSE))</f>
        <v>0</v>
      </c>
      <c r="E1527" t="str">
        <f t="array" ref="E1527">IF(ISLOGICAL(D1527),"",FREQUENCY(IF('Data Transformation'!$B$425:$B$8425='Bin Analysis'!$B1515,'Data Transformation'!$G$425:$G$8425),D1527))</f>
        <v/>
      </c>
      <c r="F1527" t="str">
        <f t="shared" si="189"/>
        <v/>
      </c>
      <c r="G1527">
        <f>Weighting!$H$15</f>
        <v>0</v>
      </c>
      <c r="H1527">
        <f t="array" ref="H1527">FREQUENCY(IF('Data Transformation'!$B$4:$B$8425=B1515,'Data Transformation'!$G$4:$G$8425),'Bin Analysis'!$B1527)</f>
        <v>17</v>
      </c>
      <c r="I1527">
        <f t="shared" si="190"/>
        <v>0</v>
      </c>
      <c r="J1527">
        <f t="shared" si="191"/>
        <v>0</v>
      </c>
      <c r="K1527">
        <f>J1527*Weighting!$W$15</f>
        <v>0</v>
      </c>
      <c r="M1527" s="14"/>
    </row>
    <row r="1528" spans="1:13" x14ac:dyDescent="0.25">
      <c r="A1528" s="32" t="str">
        <f>IF(Weighting!$P$16&gt;0,B1528,"")</f>
        <v/>
      </c>
      <c r="B1528">
        <f>Weighting!$C$16</f>
        <v>1.631</v>
      </c>
      <c r="C1528">
        <f>Weighting!$F$16</f>
        <v>0</v>
      </c>
      <c r="D1528" t="b">
        <f>IF(C1528=1,'Data Transformation'!$G$3+0.5*'Data Transformation'!$W$25,IF(C1529=1,D1529-'Data Transformation'!$W$25,FALSE))</f>
        <v>0</v>
      </c>
      <c r="E1528" t="str">
        <f t="array" ref="E1528">IF(ISLOGICAL(D1528),"",FREQUENCY(IF('Data Transformation'!$B$425:$B$8425='Bin Analysis'!$B1515,'Data Transformation'!$G$425:$G$8425),D1528))</f>
        <v/>
      </c>
      <c r="F1528" t="str">
        <f t="shared" si="189"/>
        <v/>
      </c>
      <c r="G1528">
        <f>Weighting!$H$16</f>
        <v>0</v>
      </c>
      <c r="H1528">
        <f t="array" ref="H1528">FREQUENCY(IF('Data Transformation'!$B$4:$B$8425=B1515,'Data Transformation'!$G$4:$G$8425),'Bin Analysis'!$B1528)</f>
        <v>17</v>
      </c>
      <c r="I1528">
        <f t="shared" si="190"/>
        <v>0</v>
      </c>
      <c r="J1528">
        <f t="shared" si="191"/>
        <v>0</v>
      </c>
      <c r="K1528">
        <f>J1528*Weighting!$W$16</f>
        <v>0</v>
      </c>
      <c r="M1528" s="14"/>
    </row>
    <row r="1529" spans="1:13" x14ac:dyDescent="0.25">
      <c r="A1529" s="32" t="str">
        <f>IF(Weighting!$P$17&gt;0,B1529,"")</f>
        <v/>
      </c>
      <c r="B1529">
        <f>Weighting!$C$17</f>
        <v>1.762</v>
      </c>
      <c r="C1529">
        <f>Weighting!$F$17</f>
        <v>0</v>
      </c>
      <c r="D1529" t="b">
        <f>IF(C1529=1,'Data Transformation'!$G$3+0.5*'Data Transformation'!$W$25,IF(C1530=1,D1530-'Data Transformation'!$W$25,FALSE))</f>
        <v>0</v>
      </c>
      <c r="E1529" t="str">
        <f t="array" ref="E1529">IF(ISLOGICAL(D1529),"",FREQUENCY(IF('Data Transformation'!$B$425:$B$8425='Bin Analysis'!$B1515,'Data Transformation'!$G$425:$G$8425),D1529))</f>
        <v/>
      </c>
      <c r="F1529" t="str">
        <f t="shared" si="189"/>
        <v/>
      </c>
      <c r="G1529">
        <f>Weighting!$H$17</f>
        <v>0</v>
      </c>
      <c r="H1529">
        <f t="array" ref="H1529">FREQUENCY(IF('Data Transformation'!$B$4:$B$8425=B1515,'Data Transformation'!$G$4:$G$8425),'Bin Analysis'!$B1529)</f>
        <v>17</v>
      </c>
      <c r="I1529">
        <f t="shared" si="190"/>
        <v>0</v>
      </c>
      <c r="J1529">
        <f t="shared" si="191"/>
        <v>0</v>
      </c>
      <c r="K1529">
        <f>J1529*Weighting!$W$17</f>
        <v>0</v>
      </c>
      <c r="M1529" s="14"/>
    </row>
    <row r="1530" spans="1:13" x14ac:dyDescent="0.25">
      <c r="A1530" s="32" t="str">
        <f>IF(Weighting!$P$18&gt;0,B1530,"")</f>
        <v/>
      </c>
      <c r="B1530">
        <f>Weighting!$C$18</f>
        <v>1.893</v>
      </c>
      <c r="C1530">
        <f>Weighting!$F$18</f>
        <v>0</v>
      </c>
      <c r="D1530" t="b">
        <f>IF(C1530=1,'Data Transformation'!$G$3+0.5*'Data Transformation'!$W$25,IF(C1531=1,D1531-'Data Transformation'!$W$25,FALSE))</f>
        <v>0</v>
      </c>
      <c r="E1530" t="str">
        <f t="array" ref="E1530">IF(ISLOGICAL(D1530),"",FREQUENCY(IF('Data Transformation'!$B$425:$B$8425='Bin Analysis'!$B1515,'Data Transformation'!$G$425:$G$8425),D1530))</f>
        <v/>
      </c>
      <c r="F1530" t="str">
        <f t="shared" si="189"/>
        <v/>
      </c>
      <c r="G1530">
        <f>Weighting!$H$18</f>
        <v>0</v>
      </c>
      <c r="H1530">
        <f t="array" ref="H1530">FREQUENCY(IF('Data Transformation'!$B$4:$B$8425=B1515,'Data Transformation'!$G$4:$G$8425),'Bin Analysis'!$B1530)</f>
        <v>17</v>
      </c>
      <c r="I1530">
        <f t="shared" si="190"/>
        <v>0</v>
      </c>
      <c r="J1530">
        <f t="shared" si="191"/>
        <v>0</v>
      </c>
      <c r="K1530">
        <f>J1530*Weighting!$W$18</f>
        <v>0</v>
      </c>
      <c r="M1530" s="14"/>
    </row>
    <row r="1531" spans="1:13" x14ac:dyDescent="0.25">
      <c r="A1531" s="32" t="str">
        <f>IF(Weighting!$P$19&gt;0,B1531,"")</f>
        <v/>
      </c>
      <c r="B1531">
        <f>Weighting!$C$19</f>
        <v>2.024</v>
      </c>
      <c r="C1531">
        <f>Weighting!$F$19</f>
        <v>0</v>
      </c>
      <c r="D1531" t="b">
        <f>IF(C1531=1,'Data Transformation'!$G$3+0.5*'Data Transformation'!$W$25,IF(C1532=1,D1532-'Data Transformation'!$W$25,FALSE))</f>
        <v>0</v>
      </c>
      <c r="E1531" t="str">
        <f t="array" ref="E1531">IF(ISLOGICAL(D1531),"",FREQUENCY(IF('Data Transformation'!$B$425:$B$8425='Bin Analysis'!$B1515,'Data Transformation'!$G$425:$G$8425),D1531))</f>
        <v/>
      </c>
      <c r="F1531" t="str">
        <f t="shared" si="189"/>
        <v/>
      </c>
      <c r="G1531">
        <f>Weighting!$H$19</f>
        <v>0</v>
      </c>
      <c r="H1531">
        <f t="array" ref="H1531">FREQUENCY(IF('Data Transformation'!$B$4:$B$8425=B1515,'Data Transformation'!$G$4:$G$8425),'Bin Analysis'!$B1531)</f>
        <v>17</v>
      </c>
      <c r="I1531">
        <f t="shared" si="190"/>
        <v>0</v>
      </c>
      <c r="J1531">
        <f t="shared" si="191"/>
        <v>0</v>
      </c>
      <c r="K1531">
        <f>J1531*Weighting!$W$19</f>
        <v>0</v>
      </c>
      <c r="M1531" s="14"/>
    </row>
    <row r="1532" spans="1:13" x14ac:dyDescent="0.25">
      <c r="A1532" s="32" t="str">
        <f>IF(Weighting!$P$20&gt;0,B1532,"")</f>
        <v/>
      </c>
      <c r="B1532">
        <f>Weighting!$C$20</f>
        <v>2.1550000000000002</v>
      </c>
      <c r="C1532">
        <f>Weighting!$F$20</f>
        <v>0</v>
      </c>
      <c r="D1532" t="b">
        <f>IF(C1532=1,'Data Transformation'!$G$3+0.5*'Data Transformation'!$W$25,IF(C1533=1,D1533-'Data Transformation'!$W$25,FALSE))</f>
        <v>0</v>
      </c>
      <c r="E1532" t="str">
        <f t="array" ref="E1532">IF(ISLOGICAL(D1532),"",FREQUENCY(IF('Data Transformation'!$B$425:$B$8425='Bin Analysis'!$B1515,'Data Transformation'!$G$425:$G$8425),D1532))</f>
        <v/>
      </c>
      <c r="F1532" t="str">
        <f t="shared" si="189"/>
        <v/>
      </c>
      <c r="G1532">
        <f>Weighting!$H$20</f>
        <v>0</v>
      </c>
      <c r="H1532">
        <f t="array" ref="H1532">FREQUENCY(IF('Data Transformation'!$B$4:$B$8425=B1515,'Data Transformation'!$G$4:$G$8425),'Bin Analysis'!$B1532)</f>
        <v>17</v>
      </c>
      <c r="I1532">
        <f t="shared" si="190"/>
        <v>0</v>
      </c>
      <c r="J1532">
        <f t="shared" si="191"/>
        <v>0</v>
      </c>
      <c r="K1532">
        <f>J1532*Weighting!$W$20</f>
        <v>0</v>
      </c>
      <c r="M1532" s="14"/>
    </row>
    <row r="1533" spans="1:13" x14ac:dyDescent="0.25">
      <c r="A1533" s="32" t="str">
        <f>IF(Weighting!$P$21&gt;0,B1533,"")</f>
        <v/>
      </c>
      <c r="B1533">
        <f>Weighting!$C$21</f>
        <v>2.2860000000000005</v>
      </c>
      <c r="C1533">
        <f>Weighting!$F$21</f>
        <v>0</v>
      </c>
      <c r="D1533" t="b">
        <f>IF(C1533=1,'Data Transformation'!$G$3+0.5*'Data Transformation'!$W$25,IF(C1534=1,D1534-'Data Transformation'!$W$25,FALSE))</f>
        <v>0</v>
      </c>
      <c r="E1533" t="str">
        <f t="array" ref="E1533">IF(ISLOGICAL(D1533),"",FREQUENCY(IF('Data Transformation'!$B$425:$B$8425='Bin Analysis'!$B1515,'Data Transformation'!$G$425:$G$8425),D1533))</f>
        <v/>
      </c>
      <c r="F1533" t="str">
        <f t="shared" si="189"/>
        <v/>
      </c>
      <c r="G1533">
        <f>Weighting!$H$21</f>
        <v>0</v>
      </c>
      <c r="H1533">
        <f t="array" ref="H1533">FREQUENCY(IF('Data Transformation'!$B$4:$B$8425=B1515,'Data Transformation'!$G$4:$G$8425),'Bin Analysis'!$B1533)</f>
        <v>17</v>
      </c>
      <c r="I1533">
        <f t="shared" si="190"/>
        <v>0</v>
      </c>
      <c r="J1533">
        <f t="shared" si="191"/>
        <v>0</v>
      </c>
      <c r="K1533">
        <f>J1533*Weighting!$W$21</f>
        <v>0</v>
      </c>
      <c r="M1533" s="14"/>
    </row>
    <row r="1534" spans="1:13" x14ac:dyDescent="0.25">
      <c r="A1534" s="32" t="str">
        <f>IF(Weighting!$P$22&gt;0,B1534,"")</f>
        <v/>
      </c>
      <c r="B1534">
        <f>Weighting!$C$22</f>
        <v>2.4170000000000007</v>
      </c>
      <c r="C1534">
        <f>Weighting!$F$22</f>
        <v>0</v>
      </c>
      <c r="D1534" t="b">
        <f>IF(C1534=1,'Data Transformation'!$G$3+0.5*'Data Transformation'!$W$25,IF(C1535=1,D1535-'Data Transformation'!$W$25,FALSE))</f>
        <v>0</v>
      </c>
      <c r="E1534" t="str">
        <f t="array" ref="E1534">IF(ISLOGICAL(D1534),"",FREQUENCY(IF('Data Transformation'!$B$425:$B$8425='Bin Analysis'!$B1515,'Data Transformation'!$G$425:$G$8425),D1534))</f>
        <v/>
      </c>
      <c r="F1534" t="str">
        <f t="shared" si="189"/>
        <v/>
      </c>
      <c r="G1534">
        <f>Weighting!$H$22</f>
        <v>0</v>
      </c>
      <c r="H1534">
        <f t="array" ref="H1534">FREQUENCY(IF('Data Transformation'!$B$4:$B$8425=B1515,'Data Transformation'!$G$4:$G$8425),'Bin Analysis'!$B1534)</f>
        <v>17</v>
      </c>
      <c r="I1534">
        <f t="shared" si="190"/>
        <v>0</v>
      </c>
      <c r="J1534">
        <f t="shared" si="191"/>
        <v>0</v>
      </c>
      <c r="K1534">
        <f>J1534*Weighting!$W$22</f>
        <v>0</v>
      </c>
      <c r="M1534" s="14"/>
    </row>
    <row r="1535" spans="1:13" x14ac:dyDescent="0.25">
      <c r="A1535" s="32" t="str">
        <f>IF(Weighting!$P$23&gt;0,B1535,"")</f>
        <v/>
      </c>
      <c r="B1535">
        <f>Weighting!$C$23</f>
        <v>2.5480000000000009</v>
      </c>
      <c r="C1535">
        <f>Weighting!$F$23</f>
        <v>0</v>
      </c>
      <c r="D1535" t="b">
        <f>IF(C1535=1,'Data Transformation'!$G$3+0.5*'Data Transformation'!$W$25,IF(C1536=1,D1536-'Data Transformation'!$W$25,FALSE))</f>
        <v>0</v>
      </c>
      <c r="E1535" t="str">
        <f t="array" ref="E1535">IF(ISLOGICAL(D1535),"",FREQUENCY(IF('Data Transformation'!$B$425:$B$8425='Bin Analysis'!$B1515,'Data Transformation'!$G$425:$G$8425),D1535))</f>
        <v/>
      </c>
      <c r="F1535" t="str">
        <f t="shared" si="189"/>
        <v/>
      </c>
      <c r="G1535">
        <f>Weighting!$H$23</f>
        <v>0</v>
      </c>
      <c r="H1535">
        <f t="array" ref="H1535">FREQUENCY(IF('Data Transformation'!$B$4:$B$8425=B1515,'Data Transformation'!$G$4:$G$8425),'Bin Analysis'!$B1535)</f>
        <v>17</v>
      </c>
      <c r="I1535">
        <f t="shared" si="190"/>
        <v>0</v>
      </c>
      <c r="J1535">
        <f t="shared" si="191"/>
        <v>0</v>
      </c>
      <c r="K1535">
        <f>J1535*Weighting!$W$23</f>
        <v>0</v>
      </c>
      <c r="M1535" s="14"/>
    </row>
    <row r="1536" spans="1:13" x14ac:dyDescent="0.25">
      <c r="A1536" s="32" t="str">
        <f>IF(Weighting!$P$24&gt;0,B1536,"")</f>
        <v/>
      </c>
      <c r="B1536">
        <f>Weighting!$C$24</f>
        <v>2.6790000000000012</v>
      </c>
      <c r="C1536">
        <f>Weighting!$F$24</f>
        <v>0</v>
      </c>
      <c r="D1536" t="b">
        <f>IF(C1536=1,'Data Transformation'!$G$3+0.5*'Data Transformation'!$W$25,IF(C1537=1,D1537-'Data Transformation'!$W$25,FALSE))</f>
        <v>0</v>
      </c>
      <c r="E1536" t="str">
        <f t="array" ref="E1536">IF(ISLOGICAL(D1536),"",FREQUENCY(IF('Data Transformation'!$B$425:$B$8425='Bin Analysis'!$B1515,'Data Transformation'!$G$425:$G$8425),D1536))</f>
        <v/>
      </c>
      <c r="F1536" t="str">
        <f t="shared" si="189"/>
        <v/>
      </c>
      <c r="G1536">
        <f>Weighting!$H$24</f>
        <v>0</v>
      </c>
      <c r="H1536">
        <f t="array" ref="H1536">FREQUENCY(IF('Data Transformation'!$B$4:$B$8425=B1515,'Data Transformation'!$G$4:$G$8425),'Bin Analysis'!$B1536)</f>
        <v>17</v>
      </c>
      <c r="I1536">
        <f t="shared" si="190"/>
        <v>0</v>
      </c>
      <c r="J1536">
        <f t="shared" si="191"/>
        <v>0</v>
      </c>
      <c r="K1536">
        <f>J1536*Weighting!$W$24</f>
        <v>0</v>
      </c>
      <c r="M1536" s="14"/>
    </row>
    <row r="1537" spans="1:25" x14ac:dyDescent="0.25">
      <c r="A1537" s="32" t="str">
        <f>IF(Weighting!$P$25&gt;0,B1537,"")</f>
        <v/>
      </c>
      <c r="B1537">
        <f>Weighting!$C$25</f>
        <v>2.8100000000000014</v>
      </c>
      <c r="C1537">
        <f>Weighting!$F$25</f>
        <v>0</v>
      </c>
      <c r="D1537" t="b">
        <f>IF(C1537=1,'Data Transformation'!$G$3+0.5*'Data Transformation'!$W$25,IF(C1538=1,D1538-'Data Transformation'!$W$25,FALSE))</f>
        <v>0</v>
      </c>
      <c r="E1537" t="str">
        <f t="array" ref="E1537">IF(ISLOGICAL(D1537),"",FREQUENCY(IF('Data Transformation'!$B$425:$B$8425='Bin Analysis'!$B1515,'Data Transformation'!$G$425:$G$8425),D1537))</f>
        <v/>
      </c>
      <c r="F1537" t="str">
        <f t="shared" si="189"/>
        <v/>
      </c>
      <c r="G1537">
        <f>Weighting!$H$25</f>
        <v>0</v>
      </c>
      <c r="H1537">
        <f t="array" ref="H1537">FREQUENCY(IF('Data Transformation'!$B$4:$B$8425=B1515,'Data Transformation'!$G$4:$G$8425),'Bin Analysis'!$B1537)</f>
        <v>17</v>
      </c>
      <c r="I1537">
        <f t="shared" si="190"/>
        <v>0</v>
      </c>
      <c r="J1537">
        <f t="shared" si="191"/>
        <v>0</v>
      </c>
      <c r="K1537">
        <f>J1537*Weighting!$W$25</f>
        <v>0</v>
      </c>
      <c r="M1537" s="14"/>
    </row>
    <row r="1538" spans="1:25" x14ac:dyDescent="0.25">
      <c r="O1538"/>
      <c r="P1538"/>
      <c r="Q1538"/>
      <c r="R1538"/>
    </row>
    <row r="1539" spans="1:25" ht="23.25" x14ac:dyDescent="0.35">
      <c r="A1539" s="21" t="s">
        <v>0</v>
      </c>
      <c r="B1539" s="21">
        <f>IFERROR(VLOOKUP(C1539,'Data Transformation'!$L$6:$M$426,2,FALSE),"")</f>
        <v>64</v>
      </c>
      <c r="C1539" s="21">
        <f>C1515+1</f>
        <v>64</v>
      </c>
      <c r="D1539" s="21"/>
      <c r="E1539" s="21"/>
      <c r="F1539" s="21"/>
      <c r="G1539" s="21"/>
      <c r="H1539" s="22"/>
      <c r="I1539" s="22"/>
      <c r="J1539" s="22"/>
      <c r="K1539" s="21"/>
      <c r="L1539" s="21">
        <f>B1539</f>
        <v>64</v>
      </c>
      <c r="M1539" s="23">
        <f>INDEX('Data Transformation'!$O$4:$O$424,MATCH($B1539,'Data Transformation'!$M$4:$M$424,0),MATCH($M$2,'Data Transformation'!$O$3,0))</f>
        <v>19</v>
      </c>
      <c r="N1539" s="27">
        <f>IF('Input and Summary Results'!$J$16="minimum",'Bin Analysis'!X1540/(M1539-1),'Bin Analysis'!Y1539/('Bin Analysis'!M1539-1))</f>
        <v>0</v>
      </c>
      <c r="O1539" s="27">
        <f>IF(M1539=FALSE,NA(),(VLOOKUP(1,C1542:K1561,4,FALSE))/(M1539-1))</f>
        <v>0.16666666666666666</v>
      </c>
      <c r="P1539" s="27">
        <f>IF(M1539=FALSE,NA(),SUM(J1542:J1561)/Weighting!$S$5)</f>
        <v>0.7</v>
      </c>
      <c r="Q1539" s="27">
        <f>IF(M1539=FALSE,NA(),SUM(K1542:K1561)/Weighting!$S$6)</f>
        <v>0.65217391304347827</v>
      </c>
      <c r="R1539" s="27">
        <f>IF(M1539=FALSE,NA(),(VLOOKUP(1,G1542:K1561,3,FALSE))/(M1539-1))</f>
        <v>5.5555555555555552E-2</v>
      </c>
      <c r="S1539" s="22" t="str">
        <f>IF(M1539=FALSE,NA(),IF(SUM(J1542:J1561)=2,"yes","no"))</f>
        <v>no</v>
      </c>
      <c r="X1539" s="2" cm="2">
        <f t="array" ref="X1539:X1540">FREQUENCY(IF('Data Transformation'!$B$425:$B$6424='Bin Analysis'!L1539,'Data Transformation'!$G$425:$G$6424),'Data Transformation'!$U$11)</f>
        <v>18</v>
      </c>
      <c r="Y1539" s="2" cm="2">
        <f t="array" ref="Y1539:Y1540">FREQUENCY(IF('Data Transformation'!$B$425:$B$6424='Bin Analysis'!L1539,'Data Transformation'!$G$425:$G$6424),'Data Transformation'!$U$12)</f>
        <v>15</v>
      </c>
    </row>
    <row r="1540" spans="1:25" x14ac:dyDescent="0.25">
      <c r="A1540" s="14" t="s">
        <v>66</v>
      </c>
      <c r="B1540" t="s">
        <v>47</v>
      </c>
      <c r="C1540" t="s">
        <v>5</v>
      </c>
      <c r="D1540" t="s">
        <v>99</v>
      </c>
      <c r="E1540" t="s">
        <v>100</v>
      </c>
      <c r="F1540" t="s">
        <v>101</v>
      </c>
      <c r="G1540" t="s">
        <v>69</v>
      </c>
      <c r="H1540" t="s">
        <v>31</v>
      </c>
      <c r="I1540" t="s">
        <v>32</v>
      </c>
      <c r="J1540" t="s">
        <v>46</v>
      </c>
      <c r="K1540" s="14" t="s">
        <v>45</v>
      </c>
      <c r="M1540" s="14"/>
      <c r="X1540" s="2">
        <v>0</v>
      </c>
      <c r="Y1540" s="2">
        <v>3</v>
      </c>
    </row>
    <row r="1541" spans="1:25" x14ac:dyDescent="0.25">
      <c r="A1541" s="32"/>
      <c r="D1541" t="b">
        <f>IF(C1541=1,'Data Transformation'!$G$3+0.5*'Data Transformation'!$W$25,IF(C1542=1,D1542-'Data Transformation'!$W$25,FALSE))</f>
        <v>0</v>
      </c>
      <c r="E1541" t="str">
        <f t="array" ref="E1541">IF(ISLOGICAL(D1541),"",FREQUENCY(IF('Data Transformation'!$B$425:$B$8425='Bin Analysis'!$B1539,'Data Transformation'!$G$425:$G$8425),D1541))</f>
        <v/>
      </c>
      <c r="F1541" t="str">
        <f>IF(ISLOGICAL(D1541),"",E1541-E1540)</f>
        <v/>
      </c>
      <c r="M1541" s="14"/>
    </row>
    <row r="1542" spans="1:25" x14ac:dyDescent="0.25">
      <c r="A1542" s="32">
        <f>IF(Weighting!$P$6&gt;0,B1542,"")</f>
        <v>0.32100000000000001</v>
      </c>
      <c r="B1542">
        <f>Weighting!$C$6</f>
        <v>0.32100000000000001</v>
      </c>
      <c r="C1542">
        <f>Weighting!$F$6</f>
        <v>0</v>
      </c>
      <c r="D1542" t="b">
        <f>IF(C1542=1,'Data Transformation'!$G$3+0.5*'Data Transformation'!$W$25,IF(C1543=1,D1543-'Data Transformation'!$W$25,FALSE))</f>
        <v>0</v>
      </c>
      <c r="E1542" t="str">
        <f t="array" ref="E1542">IF(ISLOGICAL(D1542),"",FREQUENCY(IF('Data Transformation'!$B$425:$B$8425='Bin Analysis'!$B1539,'Data Transformation'!$G$425:$G$8425),D1542))</f>
        <v/>
      </c>
      <c r="F1542" t="str">
        <f>IF(ISLOGICAL(D1542),"",E1542-E1541)</f>
        <v/>
      </c>
      <c r="G1542">
        <f>Weighting!$H$6</f>
        <v>1</v>
      </c>
      <c r="H1542">
        <f t="array" ref="H1542">FREQUENCY(IF('Data Transformation'!$B$4:$B$8425=B1539,'Data Transformation'!$G$4:$G$8425),'Bin Analysis'!$B1542)</f>
        <v>1</v>
      </c>
      <c r="I1542">
        <f>H1542-H1541</f>
        <v>1</v>
      </c>
      <c r="J1542">
        <f>IF(I1542=0,0,1)</f>
        <v>1</v>
      </c>
      <c r="K1542">
        <f>J1542*Weighting!$W$6</f>
        <v>1</v>
      </c>
      <c r="M1542" s="14"/>
    </row>
    <row r="1543" spans="1:25" x14ac:dyDescent="0.25">
      <c r="A1543" s="32">
        <f>IF(Weighting!$P$7&gt;0,B1543,"")</f>
        <v>0.45200000000000001</v>
      </c>
      <c r="B1543">
        <f>Weighting!$C$7</f>
        <v>0.45200000000000001</v>
      </c>
      <c r="C1543">
        <f>Weighting!$F$7</f>
        <v>0</v>
      </c>
      <c r="D1543" t="b">
        <f>IF(C1543=1,'Data Transformation'!$G$3+0.5*'Data Transformation'!$W$25,IF(C1544=1,D1544-'Data Transformation'!$W$25,FALSE))</f>
        <v>0</v>
      </c>
      <c r="E1543" t="str">
        <f t="array" ref="E1543">IF(ISLOGICAL(D1543),"",FREQUENCY(IF('Data Transformation'!$B$425:$B$8425='Bin Analysis'!$B1539,'Data Transformation'!$G$425:$G$8425),D1543))</f>
        <v/>
      </c>
      <c r="F1543" t="str">
        <f t="shared" ref="F1543:F1561" si="192">IF(ISLOGICAL(D1543),"",E1543-E1542)</f>
        <v/>
      </c>
      <c r="G1543">
        <f>Weighting!$H$7</f>
        <v>0</v>
      </c>
      <c r="H1543">
        <f t="array" ref="H1543">FREQUENCY(IF('Data Transformation'!$B$4:$B$8425=B1539,'Data Transformation'!$G$4:$G$8425),'Bin Analysis'!$B1543)</f>
        <v>3</v>
      </c>
      <c r="I1543">
        <f t="shared" ref="I1543:I1561" si="193">H1543-H1542</f>
        <v>2</v>
      </c>
      <c r="J1543">
        <f>IF(I1543=0,0,1)</f>
        <v>1</v>
      </c>
      <c r="K1543">
        <f>J1543*Weighting!$W$7</f>
        <v>2</v>
      </c>
      <c r="M1543" s="14"/>
    </row>
    <row r="1544" spans="1:25" x14ac:dyDescent="0.25">
      <c r="A1544" s="32">
        <f>IF(Weighting!$P$8&gt;0,B1544,"")</f>
        <v>0.58299999999999996</v>
      </c>
      <c r="B1544">
        <f>Weighting!$C$8</f>
        <v>0.58299999999999996</v>
      </c>
      <c r="C1544">
        <f>Weighting!$F$8</f>
        <v>0</v>
      </c>
      <c r="D1544" t="b">
        <f>IF(C1544=1,'Data Transformation'!$G$3+0.5*'Data Transformation'!$W$25,IF(C1545=1,D1545-'Data Transformation'!$W$25,FALSE))</f>
        <v>0</v>
      </c>
      <c r="E1544" t="str">
        <f t="array" ref="E1544">IF(ISLOGICAL(D1544),"",FREQUENCY(IF('Data Transformation'!$B$425:$B$8425='Bin Analysis'!$B1539,'Data Transformation'!$G$425:$G$8425),D1544))</f>
        <v/>
      </c>
      <c r="F1544" t="str">
        <f t="shared" si="192"/>
        <v/>
      </c>
      <c r="G1544">
        <f>Weighting!$H$8</f>
        <v>0</v>
      </c>
      <c r="H1544">
        <f t="array" ref="H1544">FREQUENCY(IF('Data Transformation'!$B$4:$B$8425=B1539,'Data Transformation'!$G$4:$G$8425),'Bin Analysis'!$B1544)</f>
        <v>6</v>
      </c>
      <c r="I1544">
        <f t="shared" si="193"/>
        <v>3</v>
      </c>
      <c r="J1544">
        <f t="shared" ref="J1544:J1561" si="194">IF(I1544=0,0,1)</f>
        <v>1</v>
      </c>
      <c r="K1544">
        <f>J1544*Weighting!$W$8</f>
        <v>3</v>
      </c>
      <c r="M1544" s="14"/>
    </row>
    <row r="1545" spans="1:25" x14ac:dyDescent="0.25">
      <c r="A1545" s="32">
        <f>IF(Weighting!$P$9&gt;0,B1545,"")</f>
        <v>0.71399999999999997</v>
      </c>
      <c r="B1545" s="50">
        <f>Weighting!$C$9</f>
        <v>0.71399999999999997</v>
      </c>
      <c r="C1545">
        <f>Weighting!$F$9</f>
        <v>0</v>
      </c>
      <c r="D1545" t="b">
        <f>IF(C1545=1,'Data Transformation'!$G$3+0.5*'Data Transformation'!$W$25,IF(C1546=1,D1546-'Data Transformation'!$W$25,FALSE))</f>
        <v>0</v>
      </c>
      <c r="E1545" t="str">
        <f t="array" ref="E1545">IF(ISLOGICAL(D1545),"",FREQUENCY(IF('Data Transformation'!$B$425:$B$8425='Bin Analysis'!$B1539,'Data Transformation'!$G$425:$G$8425),D1545))</f>
        <v/>
      </c>
      <c r="F1545" t="str">
        <f t="shared" si="192"/>
        <v/>
      </c>
      <c r="G1545">
        <f>Weighting!$H$9</f>
        <v>0</v>
      </c>
      <c r="H1545">
        <f t="array" ref="H1545">FREQUENCY(IF('Data Transformation'!$B$4:$B$8425=B1539,'Data Transformation'!$G$4:$G$8425),'Bin Analysis'!$B1545)</f>
        <v>11</v>
      </c>
      <c r="I1545">
        <f t="shared" si="193"/>
        <v>5</v>
      </c>
      <c r="J1545">
        <f t="shared" si="194"/>
        <v>1</v>
      </c>
      <c r="K1545">
        <f>J1545*Weighting!$W$9</f>
        <v>3</v>
      </c>
      <c r="M1545" s="14"/>
    </row>
    <row r="1546" spans="1:25" x14ac:dyDescent="0.25">
      <c r="A1546" s="32">
        <f>IF(Weighting!$P$10&gt;0,B1546,"")</f>
        <v>0.84499999999999997</v>
      </c>
      <c r="B1546">
        <f>Weighting!$C$10</f>
        <v>0.84499999999999997</v>
      </c>
      <c r="C1546">
        <f>Weighting!$F$10</f>
        <v>0</v>
      </c>
      <c r="D1546" t="b">
        <f>IF(C1546=1,'Data Transformation'!$G$3+0.5*'Data Transformation'!$W$25,IF(C1547=1,D1547-'Data Transformation'!$W$25,FALSE))</f>
        <v>0</v>
      </c>
      <c r="E1546" t="str">
        <f t="array" ref="E1546">IF(ISLOGICAL(D1546),"",FREQUENCY(IF('Data Transformation'!$B$425:$B$8425='Bin Analysis'!$B1539,'Data Transformation'!$G$425:$G$8425),D1546))</f>
        <v/>
      </c>
      <c r="F1546" t="str">
        <f t="shared" si="192"/>
        <v/>
      </c>
      <c r="G1546">
        <f>Weighting!$H$10</f>
        <v>0</v>
      </c>
      <c r="H1546">
        <f t="array" ref="H1546">FREQUENCY(IF('Data Transformation'!$B$4:$B$8425=B1539,'Data Transformation'!$G$4:$G$8425),'Bin Analysis'!$B1546)</f>
        <v>15</v>
      </c>
      <c r="I1546">
        <f t="shared" si="193"/>
        <v>4</v>
      </c>
      <c r="J1546">
        <f t="shared" si="194"/>
        <v>1</v>
      </c>
      <c r="K1546">
        <f>J1546*Weighting!$W$10</f>
        <v>3</v>
      </c>
      <c r="M1546" s="14"/>
    </row>
    <row r="1547" spans="1:25" x14ac:dyDescent="0.25">
      <c r="A1547" s="32">
        <f>IF(Weighting!$P$11&gt;0,B1547,"")</f>
        <v>0.97599999999999998</v>
      </c>
      <c r="B1547">
        <f>Weighting!$C$11</f>
        <v>0.97599999999999998</v>
      </c>
      <c r="C1547">
        <f>Weighting!$F$11</f>
        <v>0</v>
      </c>
      <c r="D1547">
        <f>IF(C1547=1,'Data Transformation'!$G$3+0.5*'Data Transformation'!$W$25,IF(C1548=1,D1548-'Data Transformation'!$W$25,FALSE))</f>
        <v>0.86899999999999999</v>
      </c>
      <c r="E1547">
        <f t="array" ref="E1547">IF(ISLOGICAL(D1547),"",FREQUENCY(IF('Data Transformation'!$B$425:$B$8425='Bin Analysis'!$B1539,'Data Transformation'!$G$425:$G$8425),D1547))</f>
        <v>15</v>
      </c>
      <c r="F1547" t="e">
        <f t="shared" si="192"/>
        <v>#VALUE!</v>
      </c>
      <c r="G1547">
        <f>Weighting!$H$11</f>
        <v>0</v>
      </c>
      <c r="H1547">
        <f t="array" ref="H1547">FREQUENCY(IF('Data Transformation'!$B$4:$B$8425=B1539,'Data Transformation'!$G$4:$G$8425),'Bin Analysis'!$B1547)</f>
        <v>17</v>
      </c>
      <c r="I1547">
        <f t="shared" si="193"/>
        <v>2</v>
      </c>
      <c r="J1547">
        <f t="shared" si="194"/>
        <v>1</v>
      </c>
      <c r="K1547">
        <f>J1547*Weighting!$W$11</f>
        <v>2</v>
      </c>
      <c r="M1547" s="14"/>
    </row>
    <row r="1548" spans="1:25" x14ac:dyDescent="0.25">
      <c r="A1548" s="32">
        <f>IF(Weighting!$P$12&gt;0,B1548,"")</f>
        <v>1.107</v>
      </c>
      <c r="B1548">
        <f>Weighting!$C$12</f>
        <v>1.107</v>
      </c>
      <c r="C1548">
        <f>Weighting!$F$12</f>
        <v>1</v>
      </c>
      <c r="D1548">
        <f>IF(C1548=1,'Data Transformation'!$G$3+0.5*'Data Transformation'!$W$25,IF(C1549=1,D1549-'Data Transformation'!$W$25,FALSE))</f>
        <v>1.131</v>
      </c>
      <c r="E1548">
        <f t="array" ref="E1548">IF(ISLOGICAL(D1548),"",FREQUENCY(IF('Data Transformation'!$B$425:$B$8425='Bin Analysis'!$B1539,'Data Transformation'!$G$425:$G$8425),D1548))</f>
        <v>18</v>
      </c>
      <c r="F1548">
        <f t="shared" si="192"/>
        <v>3</v>
      </c>
      <c r="G1548">
        <f>Weighting!$H$12</f>
        <v>0</v>
      </c>
      <c r="H1548">
        <f t="array" ref="H1548">FREQUENCY(IF('Data Transformation'!$B$4:$B$8425=B1539,'Data Transformation'!$G$4:$G$8425),'Bin Analysis'!$B1548)</f>
        <v>19</v>
      </c>
      <c r="I1548">
        <f t="shared" si="193"/>
        <v>2</v>
      </c>
      <c r="J1548">
        <f t="shared" si="194"/>
        <v>1</v>
      </c>
      <c r="K1548">
        <f>J1548*Weighting!$W$12</f>
        <v>1</v>
      </c>
      <c r="M1548" s="14"/>
    </row>
    <row r="1549" spans="1:25" x14ac:dyDescent="0.25">
      <c r="A1549" s="32">
        <f>IF(Weighting!$P$13&gt;0,B1549,"")</f>
        <v>1.238</v>
      </c>
      <c r="B1549">
        <f>Weighting!$C$13</f>
        <v>1.238</v>
      </c>
      <c r="C1549">
        <f>Weighting!$F$13</f>
        <v>0</v>
      </c>
      <c r="D1549" t="b">
        <f>IF(C1549=1,'Data Transformation'!$G$3+0.5*'Data Transformation'!$W$25,IF(C1550=1,D1550-'Data Transformation'!$W$25,FALSE))</f>
        <v>0</v>
      </c>
      <c r="E1549" t="str">
        <f t="array" ref="E1549">IF(ISLOGICAL(D1549),"",FREQUENCY(IF('Data Transformation'!$B$425:$B$8425='Bin Analysis'!$B1539,'Data Transformation'!$G$425:$G$8425),D1549))</f>
        <v/>
      </c>
      <c r="F1549" t="str">
        <f t="shared" si="192"/>
        <v/>
      </c>
      <c r="G1549">
        <f>Weighting!$H$13</f>
        <v>0</v>
      </c>
      <c r="H1549">
        <f t="array" ref="H1549">FREQUENCY(IF('Data Transformation'!$B$4:$B$8425=B1539,'Data Transformation'!$G$4:$G$8425),'Bin Analysis'!$B1549)</f>
        <v>19</v>
      </c>
      <c r="I1549">
        <f t="shared" si="193"/>
        <v>0</v>
      </c>
      <c r="J1549">
        <f t="shared" si="194"/>
        <v>0</v>
      </c>
      <c r="K1549">
        <f>J1549*Weighting!$W$13</f>
        <v>0</v>
      </c>
      <c r="M1549" s="14"/>
    </row>
    <row r="1550" spans="1:25" x14ac:dyDescent="0.25">
      <c r="A1550" s="32">
        <f>IF(Weighting!$P$14&gt;0,B1550,"")</f>
        <v>1.369</v>
      </c>
      <c r="B1550">
        <f>Weighting!$C$14</f>
        <v>1.369</v>
      </c>
      <c r="C1550">
        <f>Weighting!$F$14</f>
        <v>0</v>
      </c>
      <c r="D1550" t="b">
        <f>IF(C1550=1,'Data Transformation'!$G$3+0.5*'Data Transformation'!$W$25,IF(C1551=1,D1551-'Data Transformation'!$W$25,FALSE))</f>
        <v>0</v>
      </c>
      <c r="E1550" t="str">
        <f t="array" ref="E1550">IF(ISLOGICAL(D1550),"",FREQUENCY(IF('Data Transformation'!$B$425:$B$8425='Bin Analysis'!$B1539,'Data Transformation'!$G$425:$G$8425),D1550))</f>
        <v/>
      </c>
      <c r="F1550" t="str">
        <f t="shared" si="192"/>
        <v/>
      </c>
      <c r="G1550">
        <f>Weighting!$H$14</f>
        <v>0</v>
      </c>
      <c r="H1550">
        <f t="array" ref="H1550">FREQUENCY(IF('Data Transformation'!$B$4:$B$8425=B1539,'Data Transformation'!$G$4:$G$8425),'Bin Analysis'!$B1550)</f>
        <v>19</v>
      </c>
      <c r="I1550">
        <f t="shared" si="193"/>
        <v>0</v>
      </c>
      <c r="J1550">
        <f t="shared" si="194"/>
        <v>0</v>
      </c>
      <c r="K1550">
        <f>J1550*Weighting!$W$14</f>
        <v>0</v>
      </c>
      <c r="M1550" s="14"/>
    </row>
    <row r="1551" spans="1:25" x14ac:dyDescent="0.25">
      <c r="A1551" s="32">
        <f>IF(Weighting!$P$15&gt;0,B1551,"")</f>
        <v>1.5000009999999999</v>
      </c>
      <c r="B1551">
        <f>Weighting!$C$15</f>
        <v>1.5000009999999999</v>
      </c>
      <c r="C1551">
        <f>Weighting!$F$15</f>
        <v>0</v>
      </c>
      <c r="D1551" t="b">
        <f>IF(C1551=1,'Data Transformation'!$G$3+0.5*'Data Transformation'!$W$25,IF(C1552=1,D1552-'Data Transformation'!$W$25,FALSE))</f>
        <v>0</v>
      </c>
      <c r="E1551" t="str">
        <f t="array" ref="E1551">IF(ISLOGICAL(D1551),"",FREQUENCY(IF('Data Transformation'!$B$425:$B$8425='Bin Analysis'!$B1539,'Data Transformation'!$G$425:$G$8425),D1551))</f>
        <v/>
      </c>
      <c r="F1551" t="str">
        <f t="shared" si="192"/>
        <v/>
      </c>
      <c r="G1551">
        <f>Weighting!$H$15</f>
        <v>0</v>
      </c>
      <c r="H1551">
        <f t="array" ref="H1551">FREQUENCY(IF('Data Transformation'!$B$4:$B$8425=B1539,'Data Transformation'!$G$4:$G$8425),'Bin Analysis'!$B1551)</f>
        <v>19</v>
      </c>
      <c r="I1551">
        <f t="shared" si="193"/>
        <v>0</v>
      </c>
      <c r="J1551">
        <f t="shared" si="194"/>
        <v>0</v>
      </c>
      <c r="K1551">
        <f>J1551*Weighting!$W$15</f>
        <v>0</v>
      </c>
      <c r="M1551" s="14"/>
    </row>
    <row r="1552" spans="1:25" x14ac:dyDescent="0.25">
      <c r="A1552" s="32" t="str">
        <f>IF(Weighting!$P$16&gt;0,B1552,"")</f>
        <v/>
      </c>
      <c r="B1552">
        <f>Weighting!$C$16</f>
        <v>1.631</v>
      </c>
      <c r="C1552">
        <f>Weighting!$F$16</f>
        <v>0</v>
      </c>
      <c r="D1552" t="b">
        <f>IF(C1552=1,'Data Transformation'!$G$3+0.5*'Data Transformation'!$W$25,IF(C1553=1,D1553-'Data Transformation'!$W$25,FALSE))</f>
        <v>0</v>
      </c>
      <c r="E1552" t="str">
        <f t="array" ref="E1552">IF(ISLOGICAL(D1552),"",FREQUENCY(IF('Data Transformation'!$B$425:$B$8425='Bin Analysis'!$B1539,'Data Transformation'!$G$425:$G$8425),D1552))</f>
        <v/>
      </c>
      <c r="F1552" t="str">
        <f t="shared" si="192"/>
        <v/>
      </c>
      <c r="G1552">
        <f>Weighting!$H$16</f>
        <v>0</v>
      </c>
      <c r="H1552">
        <f t="array" ref="H1552">FREQUENCY(IF('Data Transformation'!$B$4:$B$8425=B1539,'Data Transformation'!$G$4:$G$8425),'Bin Analysis'!$B1552)</f>
        <v>19</v>
      </c>
      <c r="I1552">
        <f t="shared" si="193"/>
        <v>0</v>
      </c>
      <c r="J1552">
        <f t="shared" si="194"/>
        <v>0</v>
      </c>
      <c r="K1552">
        <f>J1552*Weighting!$W$16</f>
        <v>0</v>
      </c>
      <c r="M1552" s="14"/>
    </row>
    <row r="1553" spans="1:25" x14ac:dyDescent="0.25">
      <c r="A1553" s="32" t="str">
        <f>IF(Weighting!$P$17&gt;0,B1553,"")</f>
        <v/>
      </c>
      <c r="B1553">
        <f>Weighting!$C$17</f>
        <v>1.762</v>
      </c>
      <c r="C1553">
        <f>Weighting!$F$17</f>
        <v>0</v>
      </c>
      <c r="D1553" t="b">
        <f>IF(C1553=1,'Data Transformation'!$G$3+0.5*'Data Transformation'!$W$25,IF(C1554=1,D1554-'Data Transformation'!$W$25,FALSE))</f>
        <v>0</v>
      </c>
      <c r="E1553" t="str">
        <f t="array" ref="E1553">IF(ISLOGICAL(D1553),"",FREQUENCY(IF('Data Transformation'!$B$425:$B$8425='Bin Analysis'!$B1539,'Data Transformation'!$G$425:$G$8425),D1553))</f>
        <v/>
      </c>
      <c r="F1553" t="str">
        <f t="shared" si="192"/>
        <v/>
      </c>
      <c r="G1553">
        <f>Weighting!$H$17</f>
        <v>0</v>
      </c>
      <c r="H1553">
        <f t="array" ref="H1553">FREQUENCY(IF('Data Transformation'!$B$4:$B$8425=B1539,'Data Transformation'!$G$4:$G$8425),'Bin Analysis'!$B1553)</f>
        <v>19</v>
      </c>
      <c r="I1553">
        <f t="shared" si="193"/>
        <v>0</v>
      </c>
      <c r="J1553">
        <f t="shared" si="194"/>
        <v>0</v>
      </c>
      <c r="K1553">
        <f>J1553*Weighting!$W$17</f>
        <v>0</v>
      </c>
      <c r="M1553" s="14"/>
    </row>
    <row r="1554" spans="1:25" x14ac:dyDescent="0.25">
      <c r="A1554" s="32" t="str">
        <f>IF(Weighting!$P$18&gt;0,B1554,"")</f>
        <v/>
      </c>
      <c r="B1554">
        <f>Weighting!$C$18</f>
        <v>1.893</v>
      </c>
      <c r="C1554">
        <f>Weighting!$F$18</f>
        <v>0</v>
      </c>
      <c r="D1554" t="b">
        <f>IF(C1554=1,'Data Transformation'!$G$3+0.5*'Data Transformation'!$W$25,IF(C1555=1,D1555-'Data Transformation'!$W$25,FALSE))</f>
        <v>0</v>
      </c>
      <c r="E1554" t="str">
        <f t="array" ref="E1554">IF(ISLOGICAL(D1554),"",FREQUENCY(IF('Data Transformation'!$B$425:$B$8425='Bin Analysis'!$B1539,'Data Transformation'!$G$425:$G$8425),D1554))</f>
        <v/>
      </c>
      <c r="F1554" t="str">
        <f t="shared" si="192"/>
        <v/>
      </c>
      <c r="G1554">
        <f>Weighting!$H$18</f>
        <v>0</v>
      </c>
      <c r="H1554">
        <f t="array" ref="H1554">FREQUENCY(IF('Data Transformation'!$B$4:$B$8425=B1539,'Data Transformation'!$G$4:$G$8425),'Bin Analysis'!$B1554)</f>
        <v>19</v>
      </c>
      <c r="I1554">
        <f t="shared" si="193"/>
        <v>0</v>
      </c>
      <c r="J1554">
        <f t="shared" si="194"/>
        <v>0</v>
      </c>
      <c r="K1554">
        <f>J1554*Weighting!$W$18</f>
        <v>0</v>
      </c>
      <c r="M1554" s="14"/>
    </row>
    <row r="1555" spans="1:25" x14ac:dyDescent="0.25">
      <c r="A1555" s="32" t="str">
        <f>IF(Weighting!$P$19&gt;0,B1555,"")</f>
        <v/>
      </c>
      <c r="B1555">
        <f>Weighting!$C$19</f>
        <v>2.024</v>
      </c>
      <c r="C1555">
        <f>Weighting!$F$19</f>
        <v>0</v>
      </c>
      <c r="D1555" t="b">
        <f>IF(C1555=1,'Data Transformation'!$G$3+0.5*'Data Transformation'!$W$25,IF(C1556=1,D1556-'Data Transformation'!$W$25,FALSE))</f>
        <v>0</v>
      </c>
      <c r="E1555" t="str">
        <f t="array" ref="E1555">IF(ISLOGICAL(D1555),"",FREQUENCY(IF('Data Transformation'!$B$425:$B$8425='Bin Analysis'!$B1539,'Data Transformation'!$G$425:$G$8425),D1555))</f>
        <v/>
      </c>
      <c r="F1555" t="str">
        <f t="shared" si="192"/>
        <v/>
      </c>
      <c r="G1555">
        <f>Weighting!$H$19</f>
        <v>0</v>
      </c>
      <c r="H1555">
        <f t="array" ref="H1555">FREQUENCY(IF('Data Transformation'!$B$4:$B$8425=B1539,'Data Transformation'!$G$4:$G$8425),'Bin Analysis'!$B1555)</f>
        <v>19</v>
      </c>
      <c r="I1555">
        <f t="shared" si="193"/>
        <v>0</v>
      </c>
      <c r="J1555">
        <f t="shared" si="194"/>
        <v>0</v>
      </c>
      <c r="K1555">
        <f>J1555*Weighting!$W$19</f>
        <v>0</v>
      </c>
      <c r="M1555" s="14"/>
    </row>
    <row r="1556" spans="1:25" x14ac:dyDescent="0.25">
      <c r="A1556" s="32" t="str">
        <f>IF(Weighting!$P$20&gt;0,B1556,"")</f>
        <v/>
      </c>
      <c r="B1556">
        <f>Weighting!$C$20</f>
        <v>2.1550000000000002</v>
      </c>
      <c r="C1556">
        <f>Weighting!$F$20</f>
        <v>0</v>
      </c>
      <c r="D1556" t="b">
        <f>IF(C1556=1,'Data Transformation'!$G$3+0.5*'Data Transformation'!$W$25,IF(C1557=1,D1557-'Data Transformation'!$W$25,FALSE))</f>
        <v>0</v>
      </c>
      <c r="E1556" t="str">
        <f t="array" ref="E1556">IF(ISLOGICAL(D1556),"",FREQUENCY(IF('Data Transformation'!$B$425:$B$8425='Bin Analysis'!$B1539,'Data Transformation'!$G$425:$G$8425),D1556))</f>
        <v/>
      </c>
      <c r="F1556" t="str">
        <f t="shared" si="192"/>
        <v/>
      </c>
      <c r="G1556">
        <f>Weighting!$H$20</f>
        <v>0</v>
      </c>
      <c r="H1556">
        <f t="array" ref="H1556">FREQUENCY(IF('Data Transformation'!$B$4:$B$8425=B1539,'Data Transformation'!$G$4:$G$8425),'Bin Analysis'!$B1556)</f>
        <v>19</v>
      </c>
      <c r="I1556">
        <f t="shared" si="193"/>
        <v>0</v>
      </c>
      <c r="J1556">
        <f t="shared" si="194"/>
        <v>0</v>
      </c>
      <c r="K1556">
        <f>J1556*Weighting!$W$20</f>
        <v>0</v>
      </c>
      <c r="M1556" s="14"/>
    </row>
    <row r="1557" spans="1:25" x14ac:dyDescent="0.25">
      <c r="A1557" s="32" t="str">
        <f>IF(Weighting!$P$21&gt;0,B1557,"")</f>
        <v/>
      </c>
      <c r="B1557">
        <f>Weighting!$C$21</f>
        <v>2.2860000000000005</v>
      </c>
      <c r="C1557">
        <f>Weighting!$F$21</f>
        <v>0</v>
      </c>
      <c r="D1557" t="b">
        <f>IF(C1557=1,'Data Transformation'!$G$3+0.5*'Data Transformation'!$W$25,IF(C1558=1,D1558-'Data Transformation'!$W$25,FALSE))</f>
        <v>0</v>
      </c>
      <c r="E1557" t="str">
        <f t="array" ref="E1557">IF(ISLOGICAL(D1557),"",FREQUENCY(IF('Data Transformation'!$B$425:$B$8425='Bin Analysis'!$B1539,'Data Transformation'!$G$425:$G$8425),D1557))</f>
        <v/>
      </c>
      <c r="F1557" t="str">
        <f t="shared" si="192"/>
        <v/>
      </c>
      <c r="G1557">
        <f>Weighting!$H$21</f>
        <v>0</v>
      </c>
      <c r="H1557">
        <f t="array" ref="H1557">FREQUENCY(IF('Data Transformation'!$B$4:$B$8425=B1539,'Data Transformation'!$G$4:$G$8425),'Bin Analysis'!$B1557)</f>
        <v>19</v>
      </c>
      <c r="I1557">
        <f t="shared" si="193"/>
        <v>0</v>
      </c>
      <c r="J1557">
        <f t="shared" si="194"/>
        <v>0</v>
      </c>
      <c r="K1557">
        <f>J1557*Weighting!$W$21</f>
        <v>0</v>
      </c>
      <c r="M1557" s="14"/>
    </row>
    <row r="1558" spans="1:25" x14ac:dyDescent="0.25">
      <c r="A1558" s="32" t="str">
        <f>IF(Weighting!$P$22&gt;0,B1558,"")</f>
        <v/>
      </c>
      <c r="B1558">
        <f>Weighting!$C$22</f>
        <v>2.4170000000000007</v>
      </c>
      <c r="C1558">
        <f>Weighting!$F$22</f>
        <v>0</v>
      </c>
      <c r="D1558" t="b">
        <f>IF(C1558=1,'Data Transformation'!$G$3+0.5*'Data Transformation'!$W$25,IF(C1559=1,D1559-'Data Transformation'!$W$25,FALSE))</f>
        <v>0</v>
      </c>
      <c r="E1558" t="str">
        <f t="array" ref="E1558">IF(ISLOGICAL(D1558),"",FREQUENCY(IF('Data Transformation'!$B$425:$B$8425='Bin Analysis'!$B1539,'Data Transformation'!$G$425:$G$8425),D1558))</f>
        <v/>
      </c>
      <c r="F1558" t="str">
        <f t="shared" si="192"/>
        <v/>
      </c>
      <c r="G1558">
        <f>Weighting!$H$22</f>
        <v>0</v>
      </c>
      <c r="H1558">
        <f t="array" ref="H1558">FREQUENCY(IF('Data Transformation'!$B$4:$B$8425=B1539,'Data Transformation'!$G$4:$G$8425),'Bin Analysis'!$B1558)</f>
        <v>19</v>
      </c>
      <c r="I1558">
        <f t="shared" si="193"/>
        <v>0</v>
      </c>
      <c r="J1558">
        <f t="shared" si="194"/>
        <v>0</v>
      </c>
      <c r="K1558">
        <f>J1558*Weighting!$W$22</f>
        <v>0</v>
      </c>
      <c r="M1558" s="14"/>
    </row>
    <row r="1559" spans="1:25" x14ac:dyDescent="0.25">
      <c r="A1559" s="32" t="str">
        <f>IF(Weighting!$P$23&gt;0,B1559,"")</f>
        <v/>
      </c>
      <c r="B1559">
        <f>Weighting!$C$23</f>
        <v>2.5480000000000009</v>
      </c>
      <c r="C1559">
        <f>Weighting!$F$23</f>
        <v>0</v>
      </c>
      <c r="D1559" t="b">
        <f>IF(C1559=1,'Data Transformation'!$G$3+0.5*'Data Transformation'!$W$25,IF(C1560=1,D1560-'Data Transformation'!$W$25,FALSE))</f>
        <v>0</v>
      </c>
      <c r="E1559" t="str">
        <f t="array" ref="E1559">IF(ISLOGICAL(D1559),"",FREQUENCY(IF('Data Transformation'!$B$425:$B$8425='Bin Analysis'!$B1539,'Data Transformation'!$G$425:$G$8425),D1559))</f>
        <v/>
      </c>
      <c r="F1559" t="str">
        <f t="shared" si="192"/>
        <v/>
      </c>
      <c r="G1559">
        <f>Weighting!$H$23</f>
        <v>0</v>
      </c>
      <c r="H1559">
        <f t="array" ref="H1559">FREQUENCY(IF('Data Transformation'!$B$4:$B$8425=B1539,'Data Transformation'!$G$4:$G$8425),'Bin Analysis'!$B1559)</f>
        <v>19</v>
      </c>
      <c r="I1559">
        <f t="shared" si="193"/>
        <v>0</v>
      </c>
      <c r="J1559">
        <f t="shared" si="194"/>
        <v>0</v>
      </c>
      <c r="K1559">
        <f>J1559*Weighting!$W$23</f>
        <v>0</v>
      </c>
      <c r="M1559" s="14"/>
    </row>
    <row r="1560" spans="1:25" x14ac:dyDescent="0.25">
      <c r="A1560" s="32" t="str">
        <f>IF(Weighting!$P$24&gt;0,B1560,"")</f>
        <v/>
      </c>
      <c r="B1560">
        <f>Weighting!$C$24</f>
        <v>2.6790000000000012</v>
      </c>
      <c r="C1560">
        <f>Weighting!$F$24</f>
        <v>0</v>
      </c>
      <c r="D1560" t="b">
        <f>IF(C1560=1,'Data Transformation'!$G$3+0.5*'Data Transformation'!$W$25,IF(C1561=1,D1561-'Data Transformation'!$W$25,FALSE))</f>
        <v>0</v>
      </c>
      <c r="E1560" t="str">
        <f t="array" ref="E1560">IF(ISLOGICAL(D1560),"",FREQUENCY(IF('Data Transformation'!$B$425:$B$8425='Bin Analysis'!$B1539,'Data Transformation'!$G$425:$G$8425),D1560))</f>
        <v/>
      </c>
      <c r="F1560" t="str">
        <f t="shared" si="192"/>
        <v/>
      </c>
      <c r="G1560">
        <f>Weighting!$H$24</f>
        <v>0</v>
      </c>
      <c r="H1560">
        <f t="array" ref="H1560">FREQUENCY(IF('Data Transformation'!$B$4:$B$8425=B1539,'Data Transformation'!$G$4:$G$8425),'Bin Analysis'!$B1560)</f>
        <v>19</v>
      </c>
      <c r="I1560">
        <f t="shared" si="193"/>
        <v>0</v>
      </c>
      <c r="J1560">
        <f t="shared" si="194"/>
        <v>0</v>
      </c>
      <c r="K1560">
        <f>J1560*Weighting!$W$24</f>
        <v>0</v>
      </c>
      <c r="M1560" s="14"/>
    </row>
    <row r="1561" spans="1:25" x14ac:dyDescent="0.25">
      <c r="A1561" s="32" t="str">
        <f>IF(Weighting!$P$25&gt;0,B1561,"")</f>
        <v/>
      </c>
      <c r="B1561">
        <f>Weighting!$C$25</f>
        <v>2.8100000000000014</v>
      </c>
      <c r="C1561">
        <f>Weighting!$F$25</f>
        <v>0</v>
      </c>
      <c r="D1561" t="b">
        <f>IF(C1561=1,'Data Transformation'!$G$3+0.5*'Data Transformation'!$W$25,IF(C1562=1,D1562-'Data Transformation'!$W$25,FALSE))</f>
        <v>0</v>
      </c>
      <c r="E1561" t="str">
        <f t="array" ref="E1561">IF(ISLOGICAL(D1561),"",FREQUENCY(IF('Data Transformation'!$B$425:$B$8425='Bin Analysis'!$B1539,'Data Transformation'!$G$425:$G$8425),D1561))</f>
        <v/>
      </c>
      <c r="F1561" t="str">
        <f t="shared" si="192"/>
        <v/>
      </c>
      <c r="G1561">
        <f>Weighting!$H$25</f>
        <v>0</v>
      </c>
      <c r="H1561">
        <f t="array" ref="H1561">FREQUENCY(IF('Data Transformation'!$B$4:$B$8425=B1539,'Data Transformation'!$G$4:$G$8425),'Bin Analysis'!$B1561)</f>
        <v>19</v>
      </c>
      <c r="I1561">
        <f t="shared" si="193"/>
        <v>0</v>
      </c>
      <c r="J1561">
        <f t="shared" si="194"/>
        <v>0</v>
      </c>
      <c r="K1561">
        <f>J1561*Weighting!$W$25</f>
        <v>0</v>
      </c>
      <c r="M1561" s="14"/>
    </row>
    <row r="1562" spans="1:25" x14ac:dyDescent="0.25">
      <c r="N1562" s="55"/>
      <c r="O1562"/>
      <c r="P1562"/>
      <c r="Q1562"/>
      <c r="R1562"/>
    </row>
    <row r="1563" spans="1:25" ht="23.25" x14ac:dyDescent="0.35">
      <c r="A1563" s="21" t="s">
        <v>0</v>
      </c>
      <c r="B1563" s="21">
        <f>IFERROR(VLOOKUP(C1563,'Data Transformation'!$L$6:$M$426,2,FALSE),"")</f>
        <v>65</v>
      </c>
      <c r="C1563" s="21">
        <f>C1539+1</f>
        <v>65</v>
      </c>
      <c r="D1563" s="21"/>
      <c r="E1563" s="21"/>
      <c r="F1563" s="21"/>
      <c r="G1563" s="21"/>
      <c r="H1563" s="22"/>
      <c r="I1563" s="22"/>
      <c r="J1563" s="22"/>
      <c r="K1563" s="21"/>
      <c r="L1563" s="21">
        <f>B1563</f>
        <v>65</v>
      </c>
      <c r="M1563" s="23">
        <f>INDEX('Data Transformation'!$O$4:$O$424,MATCH($B1563,'Data Transformation'!$M$4:$M$424,0),MATCH($M$2,'Data Transformation'!$O$3,0))</f>
        <v>18</v>
      </c>
      <c r="N1563" s="27">
        <f>IF('Input and Summary Results'!$J$16="minimum",'Bin Analysis'!X1564/(M1563-1),'Bin Analysis'!Y1563/('Bin Analysis'!M1563-1))</f>
        <v>0</v>
      </c>
      <c r="O1563" s="27">
        <f>IF(M1563=FALSE,NA(),(VLOOKUP(1,C1566:K1585,4,FALSE))/(M1563-1))</f>
        <v>0.52941176470588236</v>
      </c>
      <c r="P1563" s="27">
        <f>IF(M1563=FALSE,NA(),SUM(J1566:J1585)/Weighting!$S$5)</f>
        <v>0.5</v>
      </c>
      <c r="Q1563" s="27">
        <f>IF(M1563=FALSE,NA(),SUM(K1566:K1585)/Weighting!$S$6)</f>
        <v>0.47826086956521741</v>
      </c>
      <c r="R1563" s="27">
        <f>IF(M1563=FALSE,NA(),(VLOOKUP(1,G1566:K1585,3,FALSE))/(M1563-1))</f>
        <v>0</v>
      </c>
      <c r="S1563" s="22" t="str">
        <f>IF(M1563=FALSE,NA(),IF(SUM(J1566:J1585)=2,"yes","no"))</f>
        <v>no</v>
      </c>
      <c r="X1563" s="2" cm="2">
        <f t="array" ref="X1563:X1564">FREQUENCY(IF('Data Transformation'!$B$425:$B$6424='Bin Analysis'!L1563,'Data Transformation'!$G$425:$G$6424),'Data Transformation'!$U$11)</f>
        <v>17</v>
      </c>
      <c r="Y1563" s="2" cm="2">
        <f t="array" ref="Y1563:Y1564">FREQUENCY(IF('Data Transformation'!$B$425:$B$6424='Bin Analysis'!L1563,'Data Transformation'!$G$425:$G$6424),'Data Transformation'!$U$12)</f>
        <v>8</v>
      </c>
    </row>
    <row r="1564" spans="1:25" x14ac:dyDescent="0.25">
      <c r="A1564" s="14" t="s">
        <v>66</v>
      </c>
      <c r="B1564" t="s">
        <v>47</v>
      </c>
      <c r="C1564" t="s">
        <v>5</v>
      </c>
      <c r="D1564" t="s">
        <v>99</v>
      </c>
      <c r="E1564" t="s">
        <v>100</v>
      </c>
      <c r="F1564" t="s">
        <v>101</v>
      </c>
      <c r="G1564" t="s">
        <v>69</v>
      </c>
      <c r="H1564" t="s">
        <v>31</v>
      </c>
      <c r="I1564" t="s">
        <v>32</v>
      </c>
      <c r="J1564" t="s">
        <v>46</v>
      </c>
      <c r="K1564" s="14" t="s">
        <v>45</v>
      </c>
      <c r="M1564" s="14"/>
      <c r="X1564" s="2">
        <v>0</v>
      </c>
      <c r="Y1564" s="2">
        <v>9</v>
      </c>
    </row>
    <row r="1565" spans="1:25" x14ac:dyDescent="0.25">
      <c r="A1565" s="32"/>
      <c r="D1565" t="b">
        <f>IF(C1565=1,'Data Transformation'!$G$3+0.5*'Data Transformation'!$W$25,IF(C1566=1,D1566-'Data Transformation'!$W$25,FALSE))</f>
        <v>0</v>
      </c>
      <c r="E1565" t="str">
        <f t="array" ref="E1565">IF(ISLOGICAL(D1565),"",FREQUENCY(IF('Data Transformation'!$B$425:$B$8425='Bin Analysis'!$B1563,'Data Transformation'!$G$425:$G$8425),D1565))</f>
        <v/>
      </c>
      <c r="F1565" t="str">
        <f>IF(ISLOGICAL(D1565),"",E1565-E1564)</f>
        <v/>
      </c>
      <c r="M1565" s="14"/>
    </row>
    <row r="1566" spans="1:25" x14ac:dyDescent="0.25">
      <c r="A1566" s="32">
        <f>IF(Weighting!$P$6&gt;0,B1566,"")</f>
        <v>0.32100000000000001</v>
      </c>
      <c r="B1566">
        <f>Weighting!$C$6</f>
        <v>0.32100000000000001</v>
      </c>
      <c r="C1566">
        <f>Weighting!$F$6</f>
        <v>0</v>
      </c>
      <c r="D1566" t="b">
        <f>IF(C1566=1,'Data Transformation'!$G$3+0.5*'Data Transformation'!$W$25,IF(C1567=1,D1567-'Data Transformation'!$W$25,FALSE))</f>
        <v>0</v>
      </c>
      <c r="E1566" t="str">
        <f t="array" ref="E1566">IF(ISLOGICAL(D1566),"",FREQUENCY(IF('Data Transformation'!$B$425:$B$8425='Bin Analysis'!$B1563,'Data Transformation'!$G$425:$G$8425),D1566))</f>
        <v/>
      </c>
      <c r="F1566" t="str">
        <f>IF(ISLOGICAL(D1566),"",E1566-E1565)</f>
        <v/>
      </c>
      <c r="G1566">
        <f>Weighting!$H$6</f>
        <v>1</v>
      </c>
      <c r="H1566">
        <f t="array" ref="H1566">FREQUENCY(IF('Data Transformation'!$B$4:$B$8425=B1563,'Data Transformation'!$G$4:$G$8425),'Bin Analysis'!$B1566)</f>
        <v>0</v>
      </c>
      <c r="I1566">
        <f>H1566-H1565</f>
        <v>0</v>
      </c>
      <c r="J1566">
        <f>IF(I1566=0,0,1)</f>
        <v>0</v>
      </c>
      <c r="K1566">
        <f>J1566*Weighting!$W$6</f>
        <v>0</v>
      </c>
      <c r="M1566" s="14"/>
    </row>
    <row r="1567" spans="1:25" x14ac:dyDescent="0.25">
      <c r="A1567" s="32">
        <f>IF(Weighting!$P$7&gt;0,B1567,"")</f>
        <v>0.45200000000000001</v>
      </c>
      <c r="B1567">
        <f>Weighting!$C$7</f>
        <v>0.45200000000000001</v>
      </c>
      <c r="C1567">
        <f>Weighting!$F$7</f>
        <v>0</v>
      </c>
      <c r="D1567" t="b">
        <f>IF(C1567=1,'Data Transformation'!$G$3+0.5*'Data Transformation'!$W$25,IF(C1568=1,D1568-'Data Transformation'!$W$25,FALSE))</f>
        <v>0</v>
      </c>
      <c r="E1567" t="str">
        <f t="array" ref="E1567">IF(ISLOGICAL(D1567),"",FREQUENCY(IF('Data Transformation'!$B$425:$B$8425='Bin Analysis'!$B1563,'Data Transformation'!$G$425:$G$8425),D1567))</f>
        <v/>
      </c>
      <c r="F1567" t="str">
        <f t="shared" ref="F1567:F1585" si="195">IF(ISLOGICAL(D1567),"",E1567-E1566)</f>
        <v/>
      </c>
      <c r="G1567">
        <f>Weighting!$H$7</f>
        <v>0</v>
      </c>
      <c r="H1567">
        <f t="array" ref="H1567">FREQUENCY(IF('Data Transformation'!$B$4:$B$8425=B1563,'Data Transformation'!$G$4:$G$8425),'Bin Analysis'!$B1567)</f>
        <v>1</v>
      </c>
      <c r="I1567">
        <f t="shared" ref="I1567:I1585" si="196">H1567-H1566</f>
        <v>1</v>
      </c>
      <c r="J1567">
        <f>IF(I1567=0,0,1)</f>
        <v>1</v>
      </c>
      <c r="K1567">
        <f>J1567*Weighting!$W$7</f>
        <v>2</v>
      </c>
      <c r="M1567" s="14"/>
    </row>
    <row r="1568" spans="1:25" x14ac:dyDescent="0.25">
      <c r="A1568" s="32">
        <f>IF(Weighting!$P$8&gt;0,B1568,"")</f>
        <v>0.58299999999999996</v>
      </c>
      <c r="B1568">
        <f>Weighting!$C$8</f>
        <v>0.58299999999999996</v>
      </c>
      <c r="C1568">
        <f>Weighting!$F$8</f>
        <v>0</v>
      </c>
      <c r="D1568" t="b">
        <f>IF(C1568=1,'Data Transformation'!$G$3+0.5*'Data Transformation'!$W$25,IF(C1569=1,D1569-'Data Transformation'!$W$25,FALSE))</f>
        <v>0</v>
      </c>
      <c r="E1568" t="str">
        <f t="array" ref="E1568">IF(ISLOGICAL(D1568),"",FREQUENCY(IF('Data Transformation'!$B$425:$B$8425='Bin Analysis'!$B1563,'Data Transformation'!$G$425:$G$8425),D1568))</f>
        <v/>
      </c>
      <c r="F1568" t="str">
        <f t="shared" si="195"/>
        <v/>
      </c>
      <c r="G1568">
        <f>Weighting!$H$8</f>
        <v>0</v>
      </c>
      <c r="H1568">
        <f t="array" ref="H1568">FREQUENCY(IF('Data Transformation'!$B$4:$B$8425=B1563,'Data Transformation'!$G$4:$G$8425),'Bin Analysis'!$B1568)</f>
        <v>1</v>
      </c>
      <c r="I1568">
        <f t="shared" si="196"/>
        <v>0</v>
      </c>
      <c r="J1568">
        <f t="shared" ref="J1568:J1585" si="197">IF(I1568=0,0,1)</f>
        <v>0</v>
      </c>
      <c r="K1568">
        <f>J1568*Weighting!$W$8</f>
        <v>0</v>
      </c>
      <c r="M1568" s="14"/>
    </row>
    <row r="1569" spans="1:13" x14ac:dyDescent="0.25">
      <c r="A1569" s="32">
        <f>IF(Weighting!$P$9&gt;0,B1569,"")</f>
        <v>0.71399999999999997</v>
      </c>
      <c r="B1569" s="50">
        <f>Weighting!$C$9</f>
        <v>0.71399999999999997</v>
      </c>
      <c r="C1569">
        <f>Weighting!$F$9</f>
        <v>0</v>
      </c>
      <c r="D1569" t="b">
        <f>IF(C1569=1,'Data Transformation'!$G$3+0.5*'Data Transformation'!$W$25,IF(C1570=1,D1570-'Data Transformation'!$W$25,FALSE))</f>
        <v>0</v>
      </c>
      <c r="E1569" t="str">
        <f t="array" ref="E1569">IF(ISLOGICAL(D1569),"",FREQUENCY(IF('Data Transformation'!$B$425:$B$8425='Bin Analysis'!$B1563,'Data Transformation'!$G$425:$G$8425),D1569))</f>
        <v/>
      </c>
      <c r="F1569" t="str">
        <f t="shared" si="195"/>
        <v/>
      </c>
      <c r="G1569">
        <f>Weighting!$H$9</f>
        <v>0</v>
      </c>
      <c r="H1569">
        <f t="array" ref="H1569">FREQUENCY(IF('Data Transformation'!$B$4:$B$8425=B1563,'Data Transformation'!$G$4:$G$8425),'Bin Analysis'!$B1569)</f>
        <v>3</v>
      </c>
      <c r="I1569">
        <f t="shared" si="196"/>
        <v>2</v>
      </c>
      <c r="J1569">
        <f t="shared" si="197"/>
        <v>1</v>
      </c>
      <c r="K1569">
        <f>J1569*Weighting!$W$9</f>
        <v>3</v>
      </c>
      <c r="M1569" s="14"/>
    </row>
    <row r="1570" spans="1:13" x14ac:dyDescent="0.25">
      <c r="A1570" s="32">
        <f>IF(Weighting!$P$10&gt;0,B1570,"")</f>
        <v>0.84499999999999997</v>
      </c>
      <c r="B1570">
        <f>Weighting!$C$10</f>
        <v>0.84499999999999997</v>
      </c>
      <c r="C1570">
        <f>Weighting!$F$10</f>
        <v>0</v>
      </c>
      <c r="D1570" t="b">
        <f>IF(C1570=1,'Data Transformation'!$G$3+0.5*'Data Transformation'!$W$25,IF(C1571=1,D1571-'Data Transformation'!$W$25,FALSE))</f>
        <v>0</v>
      </c>
      <c r="E1570" t="str">
        <f t="array" ref="E1570">IF(ISLOGICAL(D1570),"",FREQUENCY(IF('Data Transformation'!$B$425:$B$8425='Bin Analysis'!$B1563,'Data Transformation'!$G$425:$G$8425),D1570))</f>
        <v/>
      </c>
      <c r="F1570" t="str">
        <f t="shared" si="195"/>
        <v/>
      </c>
      <c r="G1570">
        <f>Weighting!$H$10</f>
        <v>0</v>
      </c>
      <c r="H1570">
        <f t="array" ref="H1570">FREQUENCY(IF('Data Transformation'!$B$4:$B$8425=B1563,'Data Transformation'!$G$4:$G$8425),'Bin Analysis'!$B1570)</f>
        <v>8</v>
      </c>
      <c r="I1570">
        <f t="shared" si="196"/>
        <v>5</v>
      </c>
      <c r="J1570">
        <f t="shared" si="197"/>
        <v>1</v>
      </c>
      <c r="K1570">
        <f>J1570*Weighting!$W$10</f>
        <v>3</v>
      </c>
      <c r="M1570" s="14"/>
    </row>
    <row r="1571" spans="1:13" x14ac:dyDescent="0.25">
      <c r="A1571" s="32">
        <f>IF(Weighting!$P$11&gt;0,B1571,"")</f>
        <v>0.97599999999999998</v>
      </c>
      <c r="B1571">
        <f>Weighting!$C$11</f>
        <v>0.97599999999999998</v>
      </c>
      <c r="C1571">
        <f>Weighting!$F$11</f>
        <v>0</v>
      </c>
      <c r="D1571">
        <f>IF(C1571=1,'Data Transformation'!$G$3+0.5*'Data Transformation'!$W$25,IF(C1572=1,D1572-'Data Transformation'!$W$25,FALSE))</f>
        <v>0.86899999999999999</v>
      </c>
      <c r="E1571">
        <f t="array" ref="E1571">IF(ISLOGICAL(D1571),"",FREQUENCY(IF('Data Transformation'!$B$425:$B$8425='Bin Analysis'!$B1563,'Data Transformation'!$G$425:$G$8425),D1571))</f>
        <v>8</v>
      </c>
      <c r="F1571" t="e">
        <f t="shared" si="195"/>
        <v>#VALUE!</v>
      </c>
      <c r="G1571">
        <f>Weighting!$H$11</f>
        <v>0</v>
      </c>
      <c r="H1571">
        <f t="array" ref="H1571">FREQUENCY(IF('Data Transformation'!$B$4:$B$8425=B1563,'Data Transformation'!$G$4:$G$8425),'Bin Analysis'!$B1571)</f>
        <v>13</v>
      </c>
      <c r="I1571">
        <f t="shared" si="196"/>
        <v>5</v>
      </c>
      <c r="J1571">
        <f t="shared" si="197"/>
        <v>1</v>
      </c>
      <c r="K1571">
        <f>J1571*Weighting!$W$11</f>
        <v>2</v>
      </c>
      <c r="M1571" s="14"/>
    </row>
    <row r="1572" spans="1:13" x14ac:dyDescent="0.25">
      <c r="A1572" s="32">
        <f>IF(Weighting!$P$12&gt;0,B1572,"")</f>
        <v>1.107</v>
      </c>
      <c r="B1572">
        <f>Weighting!$C$12</f>
        <v>1.107</v>
      </c>
      <c r="C1572">
        <f>Weighting!$F$12</f>
        <v>1</v>
      </c>
      <c r="D1572">
        <f>IF(C1572=1,'Data Transformation'!$G$3+0.5*'Data Transformation'!$W$25,IF(C1573=1,D1573-'Data Transformation'!$W$25,FALSE))</f>
        <v>1.131</v>
      </c>
      <c r="E1572">
        <f t="array" ref="E1572">IF(ISLOGICAL(D1572),"",FREQUENCY(IF('Data Transformation'!$B$425:$B$8425='Bin Analysis'!$B1563,'Data Transformation'!$G$425:$G$8425),D1572))</f>
        <v>17</v>
      </c>
      <c r="F1572">
        <f t="shared" si="195"/>
        <v>9</v>
      </c>
      <c r="G1572">
        <f>Weighting!$H$12</f>
        <v>0</v>
      </c>
      <c r="H1572">
        <f t="array" ref="H1572">FREQUENCY(IF('Data Transformation'!$B$4:$B$8425=B1563,'Data Transformation'!$G$4:$G$8425),'Bin Analysis'!$B1572)</f>
        <v>18</v>
      </c>
      <c r="I1572">
        <f t="shared" si="196"/>
        <v>5</v>
      </c>
      <c r="J1572">
        <f t="shared" si="197"/>
        <v>1</v>
      </c>
      <c r="K1572">
        <f>J1572*Weighting!$W$12</f>
        <v>1</v>
      </c>
      <c r="M1572" s="14"/>
    </row>
    <row r="1573" spans="1:13" x14ac:dyDescent="0.25">
      <c r="A1573" s="32">
        <f>IF(Weighting!$P$13&gt;0,B1573,"")</f>
        <v>1.238</v>
      </c>
      <c r="B1573">
        <f>Weighting!$C$13</f>
        <v>1.238</v>
      </c>
      <c r="C1573">
        <f>Weighting!$F$13</f>
        <v>0</v>
      </c>
      <c r="D1573" t="b">
        <f>IF(C1573=1,'Data Transformation'!$G$3+0.5*'Data Transformation'!$W$25,IF(C1574=1,D1574-'Data Transformation'!$W$25,FALSE))</f>
        <v>0</v>
      </c>
      <c r="E1573" t="str">
        <f t="array" ref="E1573">IF(ISLOGICAL(D1573),"",FREQUENCY(IF('Data Transformation'!$B$425:$B$8425='Bin Analysis'!$B1563,'Data Transformation'!$G$425:$G$8425),D1573))</f>
        <v/>
      </c>
      <c r="F1573" t="str">
        <f t="shared" si="195"/>
        <v/>
      </c>
      <c r="G1573">
        <f>Weighting!$H$13</f>
        <v>0</v>
      </c>
      <c r="H1573">
        <f t="array" ref="H1573">FREQUENCY(IF('Data Transformation'!$B$4:$B$8425=B1563,'Data Transformation'!$G$4:$G$8425),'Bin Analysis'!$B1573)</f>
        <v>18</v>
      </c>
      <c r="I1573">
        <f t="shared" si="196"/>
        <v>0</v>
      </c>
      <c r="J1573">
        <f t="shared" si="197"/>
        <v>0</v>
      </c>
      <c r="K1573">
        <f>J1573*Weighting!$W$13</f>
        <v>0</v>
      </c>
      <c r="M1573" s="14"/>
    </row>
    <row r="1574" spans="1:13" x14ac:dyDescent="0.25">
      <c r="A1574" s="32">
        <f>IF(Weighting!$P$14&gt;0,B1574,"")</f>
        <v>1.369</v>
      </c>
      <c r="B1574">
        <f>Weighting!$C$14</f>
        <v>1.369</v>
      </c>
      <c r="C1574">
        <f>Weighting!$F$14</f>
        <v>0</v>
      </c>
      <c r="D1574" t="b">
        <f>IF(C1574=1,'Data Transformation'!$G$3+0.5*'Data Transformation'!$W$25,IF(C1575=1,D1575-'Data Transformation'!$W$25,FALSE))</f>
        <v>0</v>
      </c>
      <c r="E1574" t="str">
        <f t="array" ref="E1574">IF(ISLOGICAL(D1574),"",FREQUENCY(IF('Data Transformation'!$B$425:$B$8425='Bin Analysis'!$B1563,'Data Transformation'!$G$425:$G$8425),D1574))</f>
        <v/>
      </c>
      <c r="F1574" t="str">
        <f t="shared" si="195"/>
        <v/>
      </c>
      <c r="G1574">
        <f>Weighting!$H$14</f>
        <v>0</v>
      </c>
      <c r="H1574">
        <f t="array" ref="H1574">FREQUENCY(IF('Data Transformation'!$B$4:$B$8425=B1563,'Data Transformation'!$G$4:$G$8425),'Bin Analysis'!$B1574)</f>
        <v>18</v>
      </c>
      <c r="I1574">
        <f t="shared" si="196"/>
        <v>0</v>
      </c>
      <c r="J1574">
        <f t="shared" si="197"/>
        <v>0</v>
      </c>
      <c r="K1574">
        <f>J1574*Weighting!$W$14</f>
        <v>0</v>
      </c>
      <c r="M1574" s="14"/>
    </row>
    <row r="1575" spans="1:13" x14ac:dyDescent="0.25">
      <c r="A1575" s="32">
        <f>IF(Weighting!$P$15&gt;0,B1575,"")</f>
        <v>1.5000009999999999</v>
      </c>
      <c r="B1575">
        <f>Weighting!$C$15</f>
        <v>1.5000009999999999</v>
      </c>
      <c r="C1575">
        <f>Weighting!$F$15</f>
        <v>0</v>
      </c>
      <c r="D1575" t="b">
        <f>IF(C1575=1,'Data Transformation'!$G$3+0.5*'Data Transformation'!$W$25,IF(C1576=1,D1576-'Data Transformation'!$W$25,FALSE))</f>
        <v>0</v>
      </c>
      <c r="E1575" t="str">
        <f t="array" ref="E1575">IF(ISLOGICAL(D1575),"",FREQUENCY(IF('Data Transformation'!$B$425:$B$8425='Bin Analysis'!$B1563,'Data Transformation'!$G$425:$G$8425),D1575))</f>
        <v/>
      </c>
      <c r="F1575" t="str">
        <f t="shared" si="195"/>
        <v/>
      </c>
      <c r="G1575">
        <f>Weighting!$H$15</f>
        <v>0</v>
      </c>
      <c r="H1575">
        <f t="array" ref="H1575">FREQUENCY(IF('Data Transformation'!$B$4:$B$8425=B1563,'Data Transformation'!$G$4:$G$8425),'Bin Analysis'!$B1575)</f>
        <v>18</v>
      </c>
      <c r="I1575">
        <f t="shared" si="196"/>
        <v>0</v>
      </c>
      <c r="J1575">
        <f t="shared" si="197"/>
        <v>0</v>
      </c>
      <c r="K1575">
        <f>J1575*Weighting!$W$15</f>
        <v>0</v>
      </c>
      <c r="M1575" s="14"/>
    </row>
    <row r="1576" spans="1:13" x14ac:dyDescent="0.25">
      <c r="A1576" s="32" t="str">
        <f>IF(Weighting!$P$16&gt;0,B1576,"")</f>
        <v/>
      </c>
      <c r="B1576">
        <f>Weighting!$C$16</f>
        <v>1.631</v>
      </c>
      <c r="C1576">
        <f>Weighting!$F$16</f>
        <v>0</v>
      </c>
      <c r="D1576" t="b">
        <f>IF(C1576=1,'Data Transformation'!$G$3+0.5*'Data Transformation'!$W$25,IF(C1577=1,D1577-'Data Transformation'!$W$25,FALSE))</f>
        <v>0</v>
      </c>
      <c r="E1576" t="str">
        <f t="array" ref="E1576">IF(ISLOGICAL(D1576),"",FREQUENCY(IF('Data Transformation'!$B$425:$B$8425='Bin Analysis'!$B1563,'Data Transformation'!$G$425:$G$8425),D1576))</f>
        <v/>
      </c>
      <c r="F1576" t="str">
        <f t="shared" si="195"/>
        <v/>
      </c>
      <c r="G1576">
        <f>Weighting!$H$16</f>
        <v>0</v>
      </c>
      <c r="H1576">
        <f t="array" ref="H1576">FREQUENCY(IF('Data Transformation'!$B$4:$B$8425=B1563,'Data Transformation'!$G$4:$G$8425),'Bin Analysis'!$B1576)</f>
        <v>18</v>
      </c>
      <c r="I1576">
        <f t="shared" si="196"/>
        <v>0</v>
      </c>
      <c r="J1576">
        <f t="shared" si="197"/>
        <v>0</v>
      </c>
      <c r="K1576">
        <f>J1576*Weighting!$W$16</f>
        <v>0</v>
      </c>
      <c r="M1576" s="14"/>
    </row>
    <row r="1577" spans="1:13" x14ac:dyDescent="0.25">
      <c r="A1577" s="32" t="str">
        <f>IF(Weighting!$P$17&gt;0,B1577,"")</f>
        <v/>
      </c>
      <c r="B1577">
        <f>Weighting!$C$17</f>
        <v>1.762</v>
      </c>
      <c r="C1577">
        <f>Weighting!$F$17</f>
        <v>0</v>
      </c>
      <c r="D1577" t="b">
        <f>IF(C1577=1,'Data Transformation'!$G$3+0.5*'Data Transformation'!$W$25,IF(C1578=1,D1578-'Data Transformation'!$W$25,FALSE))</f>
        <v>0</v>
      </c>
      <c r="E1577" t="str">
        <f t="array" ref="E1577">IF(ISLOGICAL(D1577),"",FREQUENCY(IF('Data Transformation'!$B$425:$B$8425='Bin Analysis'!$B1563,'Data Transformation'!$G$425:$G$8425),D1577))</f>
        <v/>
      </c>
      <c r="F1577" t="str">
        <f t="shared" si="195"/>
        <v/>
      </c>
      <c r="G1577">
        <f>Weighting!$H$17</f>
        <v>0</v>
      </c>
      <c r="H1577">
        <f t="array" ref="H1577">FREQUENCY(IF('Data Transformation'!$B$4:$B$8425=B1563,'Data Transformation'!$G$4:$G$8425),'Bin Analysis'!$B1577)</f>
        <v>18</v>
      </c>
      <c r="I1577">
        <f t="shared" si="196"/>
        <v>0</v>
      </c>
      <c r="J1577">
        <f t="shared" si="197"/>
        <v>0</v>
      </c>
      <c r="K1577">
        <f>J1577*Weighting!$W$17</f>
        <v>0</v>
      </c>
      <c r="M1577" s="14"/>
    </row>
    <row r="1578" spans="1:13" x14ac:dyDescent="0.25">
      <c r="A1578" s="32" t="str">
        <f>IF(Weighting!$P$18&gt;0,B1578,"")</f>
        <v/>
      </c>
      <c r="B1578">
        <f>Weighting!$C$18</f>
        <v>1.893</v>
      </c>
      <c r="C1578">
        <f>Weighting!$F$18</f>
        <v>0</v>
      </c>
      <c r="D1578" t="b">
        <f>IF(C1578=1,'Data Transformation'!$G$3+0.5*'Data Transformation'!$W$25,IF(C1579=1,D1579-'Data Transformation'!$W$25,FALSE))</f>
        <v>0</v>
      </c>
      <c r="E1578" t="str">
        <f t="array" ref="E1578">IF(ISLOGICAL(D1578),"",FREQUENCY(IF('Data Transformation'!$B$425:$B$8425='Bin Analysis'!$B1563,'Data Transformation'!$G$425:$G$8425),D1578))</f>
        <v/>
      </c>
      <c r="F1578" t="str">
        <f t="shared" si="195"/>
        <v/>
      </c>
      <c r="G1578">
        <f>Weighting!$H$18</f>
        <v>0</v>
      </c>
      <c r="H1578">
        <f t="array" ref="H1578">FREQUENCY(IF('Data Transformation'!$B$4:$B$8425=B1563,'Data Transformation'!$G$4:$G$8425),'Bin Analysis'!$B1578)</f>
        <v>18</v>
      </c>
      <c r="I1578">
        <f t="shared" si="196"/>
        <v>0</v>
      </c>
      <c r="J1578">
        <f t="shared" si="197"/>
        <v>0</v>
      </c>
      <c r="K1578">
        <f>J1578*Weighting!$W$18</f>
        <v>0</v>
      </c>
      <c r="M1578" s="14"/>
    </row>
    <row r="1579" spans="1:13" x14ac:dyDescent="0.25">
      <c r="A1579" s="32" t="str">
        <f>IF(Weighting!$P$19&gt;0,B1579,"")</f>
        <v/>
      </c>
      <c r="B1579">
        <f>Weighting!$C$19</f>
        <v>2.024</v>
      </c>
      <c r="C1579">
        <f>Weighting!$F$19</f>
        <v>0</v>
      </c>
      <c r="D1579" t="b">
        <f>IF(C1579=1,'Data Transformation'!$G$3+0.5*'Data Transformation'!$W$25,IF(C1580=1,D1580-'Data Transformation'!$W$25,FALSE))</f>
        <v>0</v>
      </c>
      <c r="E1579" t="str">
        <f t="array" ref="E1579">IF(ISLOGICAL(D1579),"",FREQUENCY(IF('Data Transformation'!$B$425:$B$8425='Bin Analysis'!$B1563,'Data Transformation'!$G$425:$G$8425),D1579))</f>
        <v/>
      </c>
      <c r="F1579" t="str">
        <f t="shared" si="195"/>
        <v/>
      </c>
      <c r="G1579">
        <f>Weighting!$H$19</f>
        <v>0</v>
      </c>
      <c r="H1579">
        <f t="array" ref="H1579">FREQUENCY(IF('Data Transformation'!$B$4:$B$8425=B1563,'Data Transformation'!$G$4:$G$8425),'Bin Analysis'!$B1579)</f>
        <v>18</v>
      </c>
      <c r="I1579">
        <f t="shared" si="196"/>
        <v>0</v>
      </c>
      <c r="J1579">
        <f t="shared" si="197"/>
        <v>0</v>
      </c>
      <c r="K1579">
        <f>J1579*Weighting!$W$19</f>
        <v>0</v>
      </c>
      <c r="M1579" s="14"/>
    </row>
    <row r="1580" spans="1:13" x14ac:dyDescent="0.25">
      <c r="A1580" s="32" t="str">
        <f>IF(Weighting!$P$20&gt;0,B1580,"")</f>
        <v/>
      </c>
      <c r="B1580">
        <f>Weighting!$C$20</f>
        <v>2.1550000000000002</v>
      </c>
      <c r="C1580">
        <f>Weighting!$F$20</f>
        <v>0</v>
      </c>
      <c r="D1580" t="b">
        <f>IF(C1580=1,'Data Transformation'!$G$3+0.5*'Data Transformation'!$W$25,IF(C1581=1,D1581-'Data Transformation'!$W$25,FALSE))</f>
        <v>0</v>
      </c>
      <c r="E1580" t="str">
        <f t="array" ref="E1580">IF(ISLOGICAL(D1580),"",FREQUENCY(IF('Data Transformation'!$B$425:$B$8425='Bin Analysis'!$B1563,'Data Transformation'!$G$425:$G$8425),D1580))</f>
        <v/>
      </c>
      <c r="F1580" t="str">
        <f t="shared" si="195"/>
        <v/>
      </c>
      <c r="G1580">
        <f>Weighting!$H$20</f>
        <v>0</v>
      </c>
      <c r="H1580">
        <f t="array" ref="H1580">FREQUENCY(IF('Data Transformation'!$B$4:$B$8425=B1563,'Data Transformation'!$G$4:$G$8425),'Bin Analysis'!$B1580)</f>
        <v>18</v>
      </c>
      <c r="I1580">
        <f t="shared" si="196"/>
        <v>0</v>
      </c>
      <c r="J1580">
        <f t="shared" si="197"/>
        <v>0</v>
      </c>
      <c r="K1580">
        <f>J1580*Weighting!$W$20</f>
        <v>0</v>
      </c>
      <c r="M1580" s="14"/>
    </row>
    <row r="1581" spans="1:13" x14ac:dyDescent="0.25">
      <c r="A1581" s="32" t="str">
        <f>IF(Weighting!$P$21&gt;0,B1581,"")</f>
        <v/>
      </c>
      <c r="B1581">
        <f>Weighting!$C$21</f>
        <v>2.2860000000000005</v>
      </c>
      <c r="C1581">
        <f>Weighting!$F$21</f>
        <v>0</v>
      </c>
      <c r="D1581" t="b">
        <f>IF(C1581=1,'Data Transformation'!$G$3+0.5*'Data Transformation'!$W$25,IF(C1582=1,D1582-'Data Transformation'!$W$25,FALSE))</f>
        <v>0</v>
      </c>
      <c r="E1581" t="str">
        <f t="array" ref="E1581">IF(ISLOGICAL(D1581),"",FREQUENCY(IF('Data Transformation'!$B$425:$B$8425='Bin Analysis'!$B1563,'Data Transformation'!$G$425:$G$8425),D1581))</f>
        <v/>
      </c>
      <c r="F1581" t="str">
        <f t="shared" si="195"/>
        <v/>
      </c>
      <c r="G1581">
        <f>Weighting!$H$21</f>
        <v>0</v>
      </c>
      <c r="H1581">
        <f t="array" ref="H1581">FREQUENCY(IF('Data Transformation'!$B$4:$B$8425=B1563,'Data Transformation'!$G$4:$G$8425),'Bin Analysis'!$B1581)</f>
        <v>18</v>
      </c>
      <c r="I1581">
        <f t="shared" si="196"/>
        <v>0</v>
      </c>
      <c r="J1581">
        <f t="shared" si="197"/>
        <v>0</v>
      </c>
      <c r="K1581">
        <f>J1581*Weighting!$W$21</f>
        <v>0</v>
      </c>
      <c r="M1581" s="14"/>
    </row>
    <row r="1582" spans="1:13" x14ac:dyDescent="0.25">
      <c r="A1582" s="32" t="str">
        <f>IF(Weighting!$P$22&gt;0,B1582,"")</f>
        <v/>
      </c>
      <c r="B1582">
        <f>Weighting!$C$22</f>
        <v>2.4170000000000007</v>
      </c>
      <c r="C1582">
        <f>Weighting!$F$22</f>
        <v>0</v>
      </c>
      <c r="D1582" t="b">
        <f>IF(C1582=1,'Data Transformation'!$G$3+0.5*'Data Transformation'!$W$25,IF(C1583=1,D1583-'Data Transformation'!$W$25,FALSE))</f>
        <v>0</v>
      </c>
      <c r="E1582" t="str">
        <f t="array" ref="E1582">IF(ISLOGICAL(D1582),"",FREQUENCY(IF('Data Transformation'!$B$425:$B$8425='Bin Analysis'!$B1563,'Data Transformation'!$G$425:$G$8425),D1582))</f>
        <v/>
      </c>
      <c r="F1582" t="str">
        <f t="shared" si="195"/>
        <v/>
      </c>
      <c r="G1582">
        <f>Weighting!$H$22</f>
        <v>0</v>
      </c>
      <c r="H1582">
        <f t="array" ref="H1582">FREQUENCY(IF('Data Transformation'!$B$4:$B$8425=B1563,'Data Transformation'!$G$4:$G$8425),'Bin Analysis'!$B1582)</f>
        <v>18</v>
      </c>
      <c r="I1582">
        <f t="shared" si="196"/>
        <v>0</v>
      </c>
      <c r="J1582">
        <f t="shared" si="197"/>
        <v>0</v>
      </c>
      <c r="K1582">
        <f>J1582*Weighting!$W$22</f>
        <v>0</v>
      </c>
      <c r="M1582" s="14"/>
    </row>
    <row r="1583" spans="1:13" x14ac:dyDescent="0.25">
      <c r="A1583" s="32" t="str">
        <f>IF(Weighting!$P$23&gt;0,B1583,"")</f>
        <v/>
      </c>
      <c r="B1583">
        <f>Weighting!$C$23</f>
        <v>2.5480000000000009</v>
      </c>
      <c r="C1583">
        <f>Weighting!$F$23</f>
        <v>0</v>
      </c>
      <c r="D1583" t="b">
        <f>IF(C1583=1,'Data Transformation'!$G$3+0.5*'Data Transformation'!$W$25,IF(C1584=1,D1584-'Data Transformation'!$W$25,FALSE))</f>
        <v>0</v>
      </c>
      <c r="E1583" t="str">
        <f t="array" ref="E1583">IF(ISLOGICAL(D1583),"",FREQUENCY(IF('Data Transformation'!$B$425:$B$8425='Bin Analysis'!$B1563,'Data Transformation'!$G$425:$G$8425),D1583))</f>
        <v/>
      </c>
      <c r="F1583" t="str">
        <f t="shared" si="195"/>
        <v/>
      </c>
      <c r="G1583">
        <f>Weighting!$H$23</f>
        <v>0</v>
      </c>
      <c r="H1583">
        <f t="array" ref="H1583">FREQUENCY(IF('Data Transformation'!$B$4:$B$8425=B1563,'Data Transformation'!$G$4:$G$8425),'Bin Analysis'!$B1583)</f>
        <v>18</v>
      </c>
      <c r="I1583">
        <f t="shared" si="196"/>
        <v>0</v>
      </c>
      <c r="J1583">
        <f t="shared" si="197"/>
        <v>0</v>
      </c>
      <c r="K1583">
        <f>J1583*Weighting!$W$23</f>
        <v>0</v>
      </c>
      <c r="M1583" s="14"/>
    </row>
    <row r="1584" spans="1:13" x14ac:dyDescent="0.25">
      <c r="A1584" s="32" t="str">
        <f>IF(Weighting!$P$24&gt;0,B1584,"")</f>
        <v/>
      </c>
      <c r="B1584">
        <f>Weighting!$C$24</f>
        <v>2.6790000000000012</v>
      </c>
      <c r="C1584">
        <f>Weighting!$F$24</f>
        <v>0</v>
      </c>
      <c r="D1584" t="b">
        <f>IF(C1584=1,'Data Transformation'!$G$3+0.5*'Data Transformation'!$W$25,IF(C1585=1,D1585-'Data Transformation'!$W$25,FALSE))</f>
        <v>0</v>
      </c>
      <c r="E1584" t="str">
        <f t="array" ref="E1584">IF(ISLOGICAL(D1584),"",FREQUENCY(IF('Data Transformation'!$B$425:$B$8425='Bin Analysis'!$B1563,'Data Transformation'!$G$425:$G$8425),D1584))</f>
        <v/>
      </c>
      <c r="F1584" t="str">
        <f t="shared" si="195"/>
        <v/>
      </c>
      <c r="G1584">
        <f>Weighting!$H$24</f>
        <v>0</v>
      </c>
      <c r="H1584">
        <f t="array" ref="H1584">FREQUENCY(IF('Data Transformation'!$B$4:$B$8425=B1563,'Data Transformation'!$G$4:$G$8425),'Bin Analysis'!$B1584)</f>
        <v>18</v>
      </c>
      <c r="I1584">
        <f t="shared" si="196"/>
        <v>0</v>
      </c>
      <c r="J1584">
        <f t="shared" si="197"/>
        <v>0</v>
      </c>
      <c r="K1584">
        <f>J1584*Weighting!$W$24</f>
        <v>0</v>
      </c>
      <c r="M1584" s="14"/>
    </row>
    <row r="1585" spans="1:25" x14ac:dyDescent="0.25">
      <c r="A1585" s="32" t="str">
        <f>IF(Weighting!$P$25&gt;0,B1585,"")</f>
        <v/>
      </c>
      <c r="B1585">
        <f>Weighting!$C$25</f>
        <v>2.8100000000000014</v>
      </c>
      <c r="C1585">
        <f>Weighting!$F$25</f>
        <v>0</v>
      </c>
      <c r="D1585" t="b">
        <f>IF(C1585=1,'Data Transformation'!$G$3+0.5*'Data Transformation'!$W$25,IF(C1586=1,D1586-'Data Transformation'!$W$25,FALSE))</f>
        <v>0</v>
      </c>
      <c r="E1585" t="str">
        <f t="array" ref="E1585">IF(ISLOGICAL(D1585),"",FREQUENCY(IF('Data Transformation'!$B$425:$B$8425='Bin Analysis'!$B1563,'Data Transformation'!$G$425:$G$8425),D1585))</f>
        <v/>
      </c>
      <c r="F1585" t="str">
        <f t="shared" si="195"/>
        <v/>
      </c>
      <c r="G1585">
        <f>Weighting!$H$25</f>
        <v>0</v>
      </c>
      <c r="H1585">
        <f t="array" ref="H1585">FREQUENCY(IF('Data Transformation'!$B$4:$B$8425=B1563,'Data Transformation'!$G$4:$G$8425),'Bin Analysis'!$B1585)</f>
        <v>18</v>
      </c>
      <c r="I1585">
        <f t="shared" si="196"/>
        <v>0</v>
      </c>
      <c r="J1585">
        <f t="shared" si="197"/>
        <v>0</v>
      </c>
      <c r="K1585">
        <f>J1585*Weighting!$W$25</f>
        <v>0</v>
      </c>
      <c r="M1585" s="14"/>
    </row>
    <row r="1586" spans="1:25" x14ac:dyDescent="0.25">
      <c r="O1586"/>
      <c r="P1586"/>
      <c r="Q1586"/>
      <c r="R1586"/>
    </row>
    <row r="1587" spans="1:25" ht="23.25" x14ac:dyDescent="0.35">
      <c r="A1587" s="21" t="s">
        <v>0</v>
      </c>
      <c r="B1587" s="21">
        <f>IFERROR(VLOOKUP(C1587,'Data Transformation'!$L$6:$M$426,2,FALSE),"")</f>
        <v>66</v>
      </c>
      <c r="C1587" s="21">
        <f>C1563+1</f>
        <v>66</v>
      </c>
      <c r="D1587" s="21"/>
      <c r="E1587" s="21"/>
      <c r="F1587" s="21"/>
      <c r="G1587" s="21"/>
      <c r="H1587" s="22"/>
      <c r="I1587" s="22"/>
      <c r="J1587" s="22"/>
      <c r="K1587" s="21"/>
      <c r="L1587" s="21">
        <f>B1587</f>
        <v>66</v>
      </c>
      <c r="M1587" s="23">
        <f>INDEX('Data Transformation'!$O$4:$O$424,MATCH($B1587,'Data Transformation'!$M$4:$M$424,0),MATCH($M$2,'Data Transformation'!$O$3,0))</f>
        <v>14</v>
      </c>
      <c r="N1587" s="27">
        <f>IF('Input and Summary Results'!$J$16="minimum",'Bin Analysis'!X1588/(M1587-1),'Bin Analysis'!Y1587/('Bin Analysis'!M1587-1))</f>
        <v>0.15384615384615385</v>
      </c>
      <c r="O1587" s="27">
        <f>IF(M1587=FALSE,NA(),(VLOOKUP(1,C1590:K1609,4,FALSE))/(M1587-1))</f>
        <v>0.76923076923076927</v>
      </c>
      <c r="P1587" s="27">
        <f>IF(M1587=FALSE,NA(),SUM(J1590:J1609)/Weighting!$S$5)</f>
        <v>0.4</v>
      </c>
      <c r="Q1587" s="27">
        <f>IF(M1587=FALSE,NA(),SUM(K1590:K1609)/Weighting!$S$6)</f>
        <v>0.34782608695652173</v>
      </c>
      <c r="R1587" s="27">
        <f>IF(M1587=FALSE,NA(),(VLOOKUP(1,G1590:K1609,3,FALSE))/(M1587-1))</f>
        <v>0</v>
      </c>
      <c r="S1587" s="22" t="str">
        <f>IF(M1587=FALSE,NA(),IF(SUM(J1590:J1609)=2,"yes","no"))</f>
        <v>no</v>
      </c>
      <c r="X1587" s="2" cm="2">
        <f t="array" ref="X1587:X1588">FREQUENCY(IF('Data Transformation'!$B$425:$B$6424='Bin Analysis'!L1587,'Data Transformation'!$G$425:$G$6424),'Data Transformation'!$U$11)</f>
        <v>11</v>
      </c>
      <c r="Y1587" s="2" cm="2">
        <f t="array" ref="Y1587:Y1588">FREQUENCY(IF('Data Transformation'!$B$425:$B$6424='Bin Analysis'!L1587,'Data Transformation'!$G$425:$G$6424),'Data Transformation'!$U$12)</f>
        <v>1</v>
      </c>
    </row>
    <row r="1588" spans="1:25" x14ac:dyDescent="0.25">
      <c r="A1588" s="14" t="s">
        <v>66</v>
      </c>
      <c r="B1588" t="s">
        <v>47</v>
      </c>
      <c r="C1588" t="s">
        <v>5</v>
      </c>
      <c r="D1588" t="s">
        <v>99</v>
      </c>
      <c r="E1588" t="s">
        <v>100</v>
      </c>
      <c r="F1588" t="s">
        <v>101</v>
      </c>
      <c r="G1588" t="s">
        <v>69</v>
      </c>
      <c r="H1588" t="s">
        <v>31</v>
      </c>
      <c r="I1588" t="s">
        <v>32</v>
      </c>
      <c r="J1588" t="s">
        <v>46</v>
      </c>
      <c r="K1588" s="14" t="s">
        <v>45</v>
      </c>
      <c r="M1588" s="14"/>
      <c r="X1588" s="2">
        <v>2</v>
      </c>
      <c r="Y1588" s="2">
        <v>12</v>
      </c>
    </row>
    <row r="1589" spans="1:25" x14ac:dyDescent="0.25">
      <c r="A1589" s="32"/>
      <c r="D1589" t="b">
        <f>IF(C1589=1,'Data Transformation'!$G$3+0.5*'Data Transformation'!$W$25,IF(C1590=1,D1590-'Data Transformation'!$W$25,FALSE))</f>
        <v>0</v>
      </c>
      <c r="E1589" t="str">
        <f t="array" ref="E1589">IF(ISLOGICAL(D1589),"",FREQUENCY(IF('Data Transformation'!$B$425:$B$8425='Bin Analysis'!$B1587,'Data Transformation'!$G$425:$G$8425),D1589))</f>
        <v/>
      </c>
      <c r="F1589" t="str">
        <f>IF(ISLOGICAL(D1589),"",E1589-E1588)</f>
        <v/>
      </c>
      <c r="M1589" s="14"/>
    </row>
    <row r="1590" spans="1:25" x14ac:dyDescent="0.25">
      <c r="A1590" s="32">
        <f>IF(Weighting!$P$6&gt;0,B1590,"")</f>
        <v>0.32100000000000001</v>
      </c>
      <c r="B1590">
        <f>Weighting!$C$6</f>
        <v>0.32100000000000001</v>
      </c>
      <c r="C1590">
        <f>Weighting!$F$6</f>
        <v>0</v>
      </c>
      <c r="D1590" t="b">
        <f>IF(C1590=1,'Data Transformation'!$G$3+0.5*'Data Transformation'!$W$25,IF(C1591=1,D1591-'Data Transformation'!$W$25,FALSE))</f>
        <v>0</v>
      </c>
      <c r="E1590" t="str">
        <f t="array" ref="E1590">IF(ISLOGICAL(D1590),"",FREQUENCY(IF('Data Transformation'!$B$425:$B$8425='Bin Analysis'!$B1587,'Data Transformation'!$G$425:$G$8425),D1590))</f>
        <v/>
      </c>
      <c r="F1590" t="str">
        <f>IF(ISLOGICAL(D1590),"",E1590-E1589)</f>
        <v/>
      </c>
      <c r="G1590">
        <f>Weighting!$H$6</f>
        <v>1</v>
      </c>
      <c r="H1590">
        <f t="array" ref="H1590">FREQUENCY(IF('Data Transformation'!$B$4:$B$8425=B1587,'Data Transformation'!$G$4:$G$8425),'Bin Analysis'!$B1590)</f>
        <v>0</v>
      </c>
      <c r="I1590">
        <f>H1590-H1589</f>
        <v>0</v>
      </c>
      <c r="J1590">
        <f>IF(I1590=0,0,1)</f>
        <v>0</v>
      </c>
      <c r="K1590">
        <f>J1590*Weighting!$W$6</f>
        <v>0</v>
      </c>
      <c r="M1590" s="14"/>
    </row>
    <row r="1591" spans="1:25" x14ac:dyDescent="0.25">
      <c r="A1591" s="32">
        <f>IF(Weighting!$P$7&gt;0,B1591,"")</f>
        <v>0.45200000000000001</v>
      </c>
      <c r="B1591">
        <f>Weighting!$C$7</f>
        <v>0.45200000000000001</v>
      </c>
      <c r="C1591">
        <f>Weighting!$F$7</f>
        <v>0</v>
      </c>
      <c r="D1591" t="b">
        <f>IF(C1591=1,'Data Transformation'!$G$3+0.5*'Data Transformation'!$W$25,IF(C1592=1,D1592-'Data Transformation'!$W$25,FALSE))</f>
        <v>0</v>
      </c>
      <c r="E1591" t="str">
        <f t="array" ref="E1591">IF(ISLOGICAL(D1591),"",FREQUENCY(IF('Data Transformation'!$B$425:$B$8425='Bin Analysis'!$B1587,'Data Transformation'!$G$425:$G$8425),D1591))</f>
        <v/>
      </c>
      <c r="F1591" t="str">
        <f t="shared" ref="F1591:F1609" si="198">IF(ISLOGICAL(D1591),"",E1591-E1590)</f>
        <v/>
      </c>
      <c r="G1591">
        <f>Weighting!$H$7</f>
        <v>0</v>
      </c>
      <c r="H1591">
        <f t="array" ref="H1591">FREQUENCY(IF('Data Transformation'!$B$4:$B$8425=B1587,'Data Transformation'!$G$4:$G$8425),'Bin Analysis'!$B1591)</f>
        <v>0</v>
      </c>
      <c r="I1591">
        <f t="shared" ref="I1591:I1609" si="199">H1591-H1590</f>
        <v>0</v>
      </c>
      <c r="J1591">
        <f>IF(I1591=0,0,1)</f>
        <v>0</v>
      </c>
      <c r="K1591">
        <f>J1591*Weighting!$W$7</f>
        <v>0</v>
      </c>
      <c r="M1591" s="14"/>
    </row>
    <row r="1592" spans="1:25" x14ac:dyDescent="0.25">
      <c r="A1592" s="32">
        <f>IF(Weighting!$P$8&gt;0,B1592,"")</f>
        <v>0.58299999999999996</v>
      </c>
      <c r="B1592">
        <f>Weighting!$C$8</f>
        <v>0.58299999999999996</v>
      </c>
      <c r="C1592">
        <f>Weighting!$F$8</f>
        <v>0</v>
      </c>
      <c r="D1592" t="b">
        <f>IF(C1592=1,'Data Transformation'!$G$3+0.5*'Data Transformation'!$W$25,IF(C1593=1,D1593-'Data Transformation'!$W$25,FALSE))</f>
        <v>0</v>
      </c>
      <c r="E1592" t="str">
        <f t="array" ref="E1592">IF(ISLOGICAL(D1592),"",FREQUENCY(IF('Data Transformation'!$B$425:$B$8425='Bin Analysis'!$B1587,'Data Transformation'!$G$425:$G$8425),D1592))</f>
        <v/>
      </c>
      <c r="F1592" t="str">
        <f t="shared" si="198"/>
        <v/>
      </c>
      <c r="G1592">
        <f>Weighting!$H$8</f>
        <v>0</v>
      </c>
      <c r="H1592">
        <f t="array" ref="H1592">FREQUENCY(IF('Data Transformation'!$B$4:$B$8425=B1587,'Data Transformation'!$G$4:$G$8425),'Bin Analysis'!$B1592)</f>
        <v>1</v>
      </c>
      <c r="I1592">
        <f t="shared" si="199"/>
        <v>1</v>
      </c>
      <c r="J1592">
        <f t="shared" ref="J1592:J1609" si="200">IF(I1592=0,0,1)</f>
        <v>1</v>
      </c>
      <c r="K1592">
        <f>J1592*Weighting!$W$8</f>
        <v>3</v>
      </c>
      <c r="M1592" s="14"/>
    </row>
    <row r="1593" spans="1:25" x14ac:dyDescent="0.25">
      <c r="A1593" s="32">
        <f>IF(Weighting!$P$9&gt;0,B1593,"")</f>
        <v>0.71399999999999997</v>
      </c>
      <c r="B1593" s="50">
        <f>Weighting!$C$9</f>
        <v>0.71399999999999997</v>
      </c>
      <c r="C1593">
        <f>Weighting!$F$9</f>
        <v>0</v>
      </c>
      <c r="D1593" t="b">
        <f>IF(C1593=1,'Data Transformation'!$G$3+0.5*'Data Transformation'!$W$25,IF(C1594=1,D1594-'Data Transformation'!$W$25,FALSE))</f>
        <v>0</v>
      </c>
      <c r="E1593" t="str">
        <f t="array" ref="E1593">IF(ISLOGICAL(D1593),"",FREQUENCY(IF('Data Transformation'!$B$425:$B$8425='Bin Analysis'!$B1587,'Data Transformation'!$G$425:$G$8425),D1593))</f>
        <v/>
      </c>
      <c r="F1593" t="str">
        <f t="shared" si="198"/>
        <v/>
      </c>
      <c r="G1593">
        <f>Weighting!$H$9</f>
        <v>0</v>
      </c>
      <c r="H1593">
        <f t="array" ref="H1593">FREQUENCY(IF('Data Transformation'!$B$4:$B$8425=B1587,'Data Transformation'!$G$4:$G$8425),'Bin Analysis'!$B1593)</f>
        <v>1</v>
      </c>
      <c r="I1593">
        <f t="shared" si="199"/>
        <v>0</v>
      </c>
      <c r="J1593">
        <f t="shared" si="200"/>
        <v>0</v>
      </c>
      <c r="K1593">
        <f>J1593*Weighting!$W$9</f>
        <v>0</v>
      </c>
      <c r="M1593" s="14"/>
    </row>
    <row r="1594" spans="1:25" x14ac:dyDescent="0.25">
      <c r="A1594" s="32">
        <f>IF(Weighting!$P$10&gt;0,B1594,"")</f>
        <v>0.84499999999999997</v>
      </c>
      <c r="B1594">
        <f>Weighting!$C$10</f>
        <v>0.84499999999999997</v>
      </c>
      <c r="C1594">
        <f>Weighting!$F$10</f>
        <v>0</v>
      </c>
      <c r="D1594" t="b">
        <f>IF(C1594=1,'Data Transformation'!$G$3+0.5*'Data Transformation'!$W$25,IF(C1595=1,D1595-'Data Transformation'!$W$25,FALSE))</f>
        <v>0</v>
      </c>
      <c r="E1594" t="str">
        <f t="array" ref="E1594">IF(ISLOGICAL(D1594),"",FREQUENCY(IF('Data Transformation'!$B$425:$B$8425='Bin Analysis'!$B1587,'Data Transformation'!$G$425:$G$8425),D1594))</f>
        <v/>
      </c>
      <c r="F1594" t="str">
        <f t="shared" si="198"/>
        <v/>
      </c>
      <c r="G1594">
        <f>Weighting!$H$10</f>
        <v>0</v>
      </c>
      <c r="H1594">
        <f t="array" ref="H1594">FREQUENCY(IF('Data Transformation'!$B$4:$B$8425=B1587,'Data Transformation'!$G$4:$G$8425),'Bin Analysis'!$B1594)</f>
        <v>1</v>
      </c>
      <c r="I1594">
        <f t="shared" si="199"/>
        <v>0</v>
      </c>
      <c r="J1594">
        <f t="shared" si="200"/>
        <v>0</v>
      </c>
      <c r="K1594">
        <f>J1594*Weighting!$W$10</f>
        <v>0</v>
      </c>
      <c r="M1594" s="14"/>
    </row>
    <row r="1595" spans="1:25" x14ac:dyDescent="0.25">
      <c r="A1595" s="32">
        <f>IF(Weighting!$P$11&gt;0,B1595,"")</f>
        <v>0.97599999999999998</v>
      </c>
      <c r="B1595">
        <f>Weighting!$C$11</f>
        <v>0.97599999999999998</v>
      </c>
      <c r="C1595">
        <f>Weighting!$F$11</f>
        <v>0</v>
      </c>
      <c r="D1595">
        <f>IF(C1595=1,'Data Transformation'!$G$3+0.5*'Data Transformation'!$W$25,IF(C1596=1,D1596-'Data Transformation'!$W$25,FALSE))</f>
        <v>0.86899999999999999</v>
      </c>
      <c r="E1595">
        <f t="array" ref="E1595">IF(ISLOGICAL(D1595),"",FREQUENCY(IF('Data Transformation'!$B$425:$B$8425='Bin Analysis'!$B1587,'Data Transformation'!$G$425:$G$8425),D1595))</f>
        <v>1</v>
      </c>
      <c r="F1595" t="e">
        <f t="shared" si="198"/>
        <v>#VALUE!</v>
      </c>
      <c r="G1595">
        <f>Weighting!$H$11</f>
        <v>0</v>
      </c>
      <c r="H1595">
        <f t="array" ref="H1595">FREQUENCY(IF('Data Transformation'!$B$4:$B$8425=B1587,'Data Transformation'!$G$4:$G$8425),'Bin Analysis'!$B1595)</f>
        <v>4</v>
      </c>
      <c r="I1595">
        <f t="shared" si="199"/>
        <v>3</v>
      </c>
      <c r="J1595">
        <f t="shared" si="200"/>
        <v>1</v>
      </c>
      <c r="K1595">
        <f>J1595*Weighting!$W$11</f>
        <v>2</v>
      </c>
      <c r="M1595" s="14"/>
    </row>
    <row r="1596" spans="1:25" x14ac:dyDescent="0.25">
      <c r="A1596" s="32">
        <f>IF(Weighting!$P$12&gt;0,B1596,"")</f>
        <v>1.107</v>
      </c>
      <c r="B1596">
        <f>Weighting!$C$12</f>
        <v>1.107</v>
      </c>
      <c r="C1596">
        <f>Weighting!$F$12</f>
        <v>1</v>
      </c>
      <c r="D1596">
        <f>IF(C1596=1,'Data Transformation'!$G$3+0.5*'Data Transformation'!$W$25,IF(C1597=1,D1597-'Data Transformation'!$W$25,FALSE))</f>
        <v>1.131</v>
      </c>
      <c r="E1596">
        <f t="array" ref="E1596">IF(ISLOGICAL(D1596),"",FREQUENCY(IF('Data Transformation'!$B$425:$B$8425='Bin Analysis'!$B1587,'Data Transformation'!$G$425:$G$8425),D1596))</f>
        <v>11</v>
      </c>
      <c r="F1596">
        <f t="shared" si="198"/>
        <v>10</v>
      </c>
      <c r="G1596">
        <f>Weighting!$H$12</f>
        <v>0</v>
      </c>
      <c r="H1596">
        <f t="array" ref="H1596">FREQUENCY(IF('Data Transformation'!$B$4:$B$8425=B1587,'Data Transformation'!$G$4:$G$8425),'Bin Analysis'!$B1596)</f>
        <v>12</v>
      </c>
      <c r="I1596">
        <f t="shared" si="199"/>
        <v>8</v>
      </c>
      <c r="J1596">
        <f t="shared" si="200"/>
        <v>1</v>
      </c>
      <c r="K1596">
        <f>J1596*Weighting!$W$12</f>
        <v>1</v>
      </c>
      <c r="M1596" s="14"/>
    </row>
    <row r="1597" spans="1:25" x14ac:dyDescent="0.25">
      <c r="A1597" s="32">
        <f>IF(Weighting!$P$13&gt;0,B1597,"")</f>
        <v>1.238</v>
      </c>
      <c r="B1597">
        <f>Weighting!$C$13</f>
        <v>1.238</v>
      </c>
      <c r="C1597">
        <f>Weighting!$F$13</f>
        <v>0</v>
      </c>
      <c r="D1597" t="b">
        <f>IF(C1597=1,'Data Transformation'!$G$3+0.5*'Data Transformation'!$W$25,IF(C1598=1,D1598-'Data Transformation'!$W$25,FALSE))</f>
        <v>0</v>
      </c>
      <c r="E1597" t="str">
        <f t="array" ref="E1597">IF(ISLOGICAL(D1597),"",FREQUENCY(IF('Data Transformation'!$B$425:$B$8425='Bin Analysis'!$B1587,'Data Transformation'!$G$425:$G$8425),D1597))</f>
        <v/>
      </c>
      <c r="F1597" t="str">
        <f t="shared" si="198"/>
        <v/>
      </c>
      <c r="G1597">
        <f>Weighting!$H$13</f>
        <v>0</v>
      </c>
      <c r="H1597">
        <f t="array" ref="H1597">FREQUENCY(IF('Data Transformation'!$B$4:$B$8425=B1587,'Data Transformation'!$G$4:$G$8425),'Bin Analysis'!$B1597)</f>
        <v>14</v>
      </c>
      <c r="I1597">
        <f t="shared" si="199"/>
        <v>2</v>
      </c>
      <c r="J1597">
        <f t="shared" si="200"/>
        <v>1</v>
      </c>
      <c r="K1597">
        <f>J1597*Weighting!$W$13</f>
        <v>2</v>
      </c>
      <c r="M1597" s="14"/>
    </row>
    <row r="1598" spans="1:25" x14ac:dyDescent="0.25">
      <c r="A1598" s="32">
        <f>IF(Weighting!$P$14&gt;0,B1598,"")</f>
        <v>1.369</v>
      </c>
      <c r="B1598">
        <f>Weighting!$C$14</f>
        <v>1.369</v>
      </c>
      <c r="C1598">
        <f>Weighting!$F$14</f>
        <v>0</v>
      </c>
      <c r="D1598" t="b">
        <f>IF(C1598=1,'Data Transformation'!$G$3+0.5*'Data Transformation'!$W$25,IF(C1599=1,D1599-'Data Transformation'!$W$25,FALSE))</f>
        <v>0</v>
      </c>
      <c r="E1598" t="str">
        <f t="array" ref="E1598">IF(ISLOGICAL(D1598),"",FREQUENCY(IF('Data Transformation'!$B$425:$B$8425='Bin Analysis'!$B1587,'Data Transformation'!$G$425:$G$8425),D1598))</f>
        <v/>
      </c>
      <c r="F1598" t="str">
        <f t="shared" si="198"/>
        <v/>
      </c>
      <c r="G1598">
        <f>Weighting!$H$14</f>
        <v>0</v>
      </c>
      <c r="H1598">
        <f t="array" ref="H1598">FREQUENCY(IF('Data Transformation'!$B$4:$B$8425=B1587,'Data Transformation'!$G$4:$G$8425),'Bin Analysis'!$B1598)</f>
        <v>14</v>
      </c>
      <c r="I1598">
        <f t="shared" si="199"/>
        <v>0</v>
      </c>
      <c r="J1598">
        <f t="shared" si="200"/>
        <v>0</v>
      </c>
      <c r="K1598">
        <f>J1598*Weighting!$W$14</f>
        <v>0</v>
      </c>
      <c r="M1598" s="14"/>
    </row>
    <row r="1599" spans="1:25" x14ac:dyDescent="0.25">
      <c r="A1599" s="32">
        <f>IF(Weighting!$P$15&gt;0,B1599,"")</f>
        <v>1.5000009999999999</v>
      </c>
      <c r="B1599">
        <f>Weighting!$C$15</f>
        <v>1.5000009999999999</v>
      </c>
      <c r="C1599">
        <f>Weighting!$F$15</f>
        <v>0</v>
      </c>
      <c r="D1599" t="b">
        <f>IF(C1599=1,'Data Transformation'!$G$3+0.5*'Data Transformation'!$W$25,IF(C1600=1,D1600-'Data Transformation'!$W$25,FALSE))</f>
        <v>0</v>
      </c>
      <c r="E1599" t="str">
        <f t="array" ref="E1599">IF(ISLOGICAL(D1599),"",FREQUENCY(IF('Data Transformation'!$B$425:$B$8425='Bin Analysis'!$B1587,'Data Transformation'!$G$425:$G$8425),D1599))</f>
        <v/>
      </c>
      <c r="F1599" t="str">
        <f t="shared" si="198"/>
        <v/>
      </c>
      <c r="G1599">
        <f>Weighting!$H$15</f>
        <v>0</v>
      </c>
      <c r="H1599">
        <f t="array" ref="H1599">FREQUENCY(IF('Data Transformation'!$B$4:$B$8425=B1587,'Data Transformation'!$G$4:$G$8425),'Bin Analysis'!$B1599)</f>
        <v>14</v>
      </c>
      <c r="I1599">
        <f t="shared" si="199"/>
        <v>0</v>
      </c>
      <c r="J1599">
        <f t="shared" si="200"/>
        <v>0</v>
      </c>
      <c r="K1599">
        <f>J1599*Weighting!$W$15</f>
        <v>0</v>
      </c>
      <c r="M1599" s="14"/>
    </row>
    <row r="1600" spans="1:25" x14ac:dyDescent="0.25">
      <c r="A1600" s="32" t="str">
        <f>IF(Weighting!$P$16&gt;0,B1600,"")</f>
        <v/>
      </c>
      <c r="B1600">
        <f>Weighting!$C$16</f>
        <v>1.631</v>
      </c>
      <c r="C1600">
        <f>Weighting!$F$16</f>
        <v>0</v>
      </c>
      <c r="D1600" t="b">
        <f>IF(C1600=1,'Data Transformation'!$G$3+0.5*'Data Transformation'!$W$25,IF(C1601=1,D1601-'Data Transformation'!$W$25,FALSE))</f>
        <v>0</v>
      </c>
      <c r="E1600" t="str">
        <f t="array" ref="E1600">IF(ISLOGICAL(D1600),"",FREQUENCY(IF('Data Transformation'!$B$425:$B$8425='Bin Analysis'!$B1587,'Data Transformation'!$G$425:$G$8425),D1600))</f>
        <v/>
      </c>
      <c r="F1600" t="str">
        <f t="shared" si="198"/>
        <v/>
      </c>
      <c r="G1600">
        <f>Weighting!$H$16</f>
        <v>0</v>
      </c>
      <c r="H1600">
        <f t="array" ref="H1600">FREQUENCY(IF('Data Transformation'!$B$4:$B$8425=B1587,'Data Transformation'!$G$4:$G$8425),'Bin Analysis'!$B1600)</f>
        <v>14</v>
      </c>
      <c r="I1600">
        <f t="shared" si="199"/>
        <v>0</v>
      </c>
      <c r="J1600">
        <f t="shared" si="200"/>
        <v>0</v>
      </c>
      <c r="K1600">
        <f>J1600*Weighting!$W$16</f>
        <v>0</v>
      </c>
      <c r="M1600" s="14"/>
    </row>
    <row r="1601" spans="1:25" x14ac:dyDescent="0.25">
      <c r="A1601" s="32" t="str">
        <f>IF(Weighting!$P$17&gt;0,B1601,"")</f>
        <v/>
      </c>
      <c r="B1601">
        <f>Weighting!$C$17</f>
        <v>1.762</v>
      </c>
      <c r="C1601">
        <f>Weighting!$F$17</f>
        <v>0</v>
      </c>
      <c r="D1601" t="b">
        <f>IF(C1601=1,'Data Transformation'!$G$3+0.5*'Data Transformation'!$W$25,IF(C1602=1,D1602-'Data Transformation'!$W$25,FALSE))</f>
        <v>0</v>
      </c>
      <c r="E1601" t="str">
        <f t="array" ref="E1601">IF(ISLOGICAL(D1601),"",FREQUENCY(IF('Data Transformation'!$B$425:$B$8425='Bin Analysis'!$B1587,'Data Transformation'!$G$425:$G$8425),D1601))</f>
        <v/>
      </c>
      <c r="F1601" t="str">
        <f t="shared" si="198"/>
        <v/>
      </c>
      <c r="G1601">
        <f>Weighting!$H$17</f>
        <v>0</v>
      </c>
      <c r="H1601">
        <f t="array" ref="H1601">FREQUENCY(IF('Data Transformation'!$B$4:$B$8425=B1587,'Data Transformation'!$G$4:$G$8425),'Bin Analysis'!$B1601)</f>
        <v>14</v>
      </c>
      <c r="I1601">
        <f t="shared" si="199"/>
        <v>0</v>
      </c>
      <c r="J1601">
        <f t="shared" si="200"/>
        <v>0</v>
      </c>
      <c r="K1601">
        <f>J1601*Weighting!$W$17</f>
        <v>0</v>
      </c>
      <c r="M1601" s="14"/>
    </row>
    <row r="1602" spans="1:25" x14ac:dyDescent="0.25">
      <c r="A1602" s="32" t="str">
        <f>IF(Weighting!$P$18&gt;0,B1602,"")</f>
        <v/>
      </c>
      <c r="B1602">
        <f>Weighting!$C$18</f>
        <v>1.893</v>
      </c>
      <c r="C1602">
        <f>Weighting!$F$18</f>
        <v>0</v>
      </c>
      <c r="D1602" t="b">
        <f>IF(C1602=1,'Data Transformation'!$G$3+0.5*'Data Transformation'!$W$25,IF(C1603=1,D1603-'Data Transformation'!$W$25,FALSE))</f>
        <v>0</v>
      </c>
      <c r="E1602" t="str">
        <f t="array" ref="E1602">IF(ISLOGICAL(D1602),"",FREQUENCY(IF('Data Transformation'!$B$425:$B$8425='Bin Analysis'!$B1587,'Data Transformation'!$G$425:$G$8425),D1602))</f>
        <v/>
      </c>
      <c r="F1602" t="str">
        <f t="shared" si="198"/>
        <v/>
      </c>
      <c r="G1602">
        <f>Weighting!$H$18</f>
        <v>0</v>
      </c>
      <c r="H1602">
        <f t="array" ref="H1602">FREQUENCY(IF('Data Transformation'!$B$4:$B$8425=B1587,'Data Transformation'!$G$4:$G$8425),'Bin Analysis'!$B1602)</f>
        <v>14</v>
      </c>
      <c r="I1602">
        <f t="shared" si="199"/>
        <v>0</v>
      </c>
      <c r="J1602">
        <f t="shared" si="200"/>
        <v>0</v>
      </c>
      <c r="K1602">
        <f>J1602*Weighting!$W$18</f>
        <v>0</v>
      </c>
      <c r="M1602" s="14"/>
    </row>
    <row r="1603" spans="1:25" x14ac:dyDescent="0.25">
      <c r="A1603" s="32" t="str">
        <f>IF(Weighting!$P$19&gt;0,B1603,"")</f>
        <v/>
      </c>
      <c r="B1603">
        <f>Weighting!$C$19</f>
        <v>2.024</v>
      </c>
      <c r="C1603">
        <f>Weighting!$F$19</f>
        <v>0</v>
      </c>
      <c r="D1603" t="b">
        <f>IF(C1603=1,'Data Transformation'!$G$3+0.5*'Data Transformation'!$W$25,IF(C1604=1,D1604-'Data Transformation'!$W$25,FALSE))</f>
        <v>0</v>
      </c>
      <c r="E1603" t="str">
        <f t="array" ref="E1603">IF(ISLOGICAL(D1603),"",FREQUENCY(IF('Data Transformation'!$B$425:$B$8425='Bin Analysis'!$B1587,'Data Transformation'!$G$425:$G$8425),D1603))</f>
        <v/>
      </c>
      <c r="F1603" t="str">
        <f t="shared" si="198"/>
        <v/>
      </c>
      <c r="G1603">
        <f>Weighting!$H$19</f>
        <v>0</v>
      </c>
      <c r="H1603">
        <f t="array" ref="H1603">FREQUENCY(IF('Data Transformation'!$B$4:$B$8425=B1587,'Data Transformation'!$G$4:$G$8425),'Bin Analysis'!$B1603)</f>
        <v>14</v>
      </c>
      <c r="I1603">
        <f t="shared" si="199"/>
        <v>0</v>
      </c>
      <c r="J1603">
        <f t="shared" si="200"/>
        <v>0</v>
      </c>
      <c r="K1603">
        <f>J1603*Weighting!$W$19</f>
        <v>0</v>
      </c>
      <c r="M1603" s="14"/>
    </row>
    <row r="1604" spans="1:25" x14ac:dyDescent="0.25">
      <c r="A1604" s="32" t="str">
        <f>IF(Weighting!$P$20&gt;0,B1604,"")</f>
        <v/>
      </c>
      <c r="B1604">
        <f>Weighting!$C$20</f>
        <v>2.1550000000000002</v>
      </c>
      <c r="C1604">
        <f>Weighting!$F$20</f>
        <v>0</v>
      </c>
      <c r="D1604" t="b">
        <f>IF(C1604=1,'Data Transformation'!$G$3+0.5*'Data Transformation'!$W$25,IF(C1605=1,D1605-'Data Transformation'!$W$25,FALSE))</f>
        <v>0</v>
      </c>
      <c r="E1604" t="str">
        <f t="array" ref="E1604">IF(ISLOGICAL(D1604),"",FREQUENCY(IF('Data Transformation'!$B$425:$B$8425='Bin Analysis'!$B1587,'Data Transformation'!$G$425:$G$8425),D1604))</f>
        <v/>
      </c>
      <c r="F1604" t="str">
        <f t="shared" si="198"/>
        <v/>
      </c>
      <c r="G1604">
        <f>Weighting!$H$20</f>
        <v>0</v>
      </c>
      <c r="H1604">
        <f t="array" ref="H1604">FREQUENCY(IF('Data Transformation'!$B$4:$B$8425=B1587,'Data Transformation'!$G$4:$G$8425),'Bin Analysis'!$B1604)</f>
        <v>14</v>
      </c>
      <c r="I1604">
        <f t="shared" si="199"/>
        <v>0</v>
      </c>
      <c r="J1604">
        <f t="shared" si="200"/>
        <v>0</v>
      </c>
      <c r="K1604">
        <f>J1604*Weighting!$W$20</f>
        <v>0</v>
      </c>
      <c r="M1604" s="14"/>
    </row>
    <row r="1605" spans="1:25" x14ac:dyDescent="0.25">
      <c r="A1605" s="32" t="str">
        <f>IF(Weighting!$P$21&gt;0,B1605,"")</f>
        <v/>
      </c>
      <c r="B1605">
        <f>Weighting!$C$21</f>
        <v>2.2860000000000005</v>
      </c>
      <c r="C1605">
        <f>Weighting!$F$21</f>
        <v>0</v>
      </c>
      <c r="D1605" t="b">
        <f>IF(C1605=1,'Data Transformation'!$G$3+0.5*'Data Transformation'!$W$25,IF(C1606=1,D1606-'Data Transformation'!$W$25,FALSE))</f>
        <v>0</v>
      </c>
      <c r="E1605" t="str">
        <f t="array" ref="E1605">IF(ISLOGICAL(D1605),"",FREQUENCY(IF('Data Transformation'!$B$425:$B$8425='Bin Analysis'!$B1587,'Data Transformation'!$G$425:$G$8425),D1605))</f>
        <v/>
      </c>
      <c r="F1605" t="str">
        <f t="shared" si="198"/>
        <v/>
      </c>
      <c r="G1605">
        <f>Weighting!$H$21</f>
        <v>0</v>
      </c>
      <c r="H1605">
        <f t="array" ref="H1605">FREQUENCY(IF('Data Transformation'!$B$4:$B$8425=B1587,'Data Transformation'!$G$4:$G$8425),'Bin Analysis'!$B1605)</f>
        <v>14</v>
      </c>
      <c r="I1605">
        <f t="shared" si="199"/>
        <v>0</v>
      </c>
      <c r="J1605">
        <f t="shared" si="200"/>
        <v>0</v>
      </c>
      <c r="K1605">
        <f>J1605*Weighting!$W$21</f>
        <v>0</v>
      </c>
      <c r="M1605" s="14"/>
    </row>
    <row r="1606" spans="1:25" x14ac:dyDescent="0.25">
      <c r="A1606" s="32" t="str">
        <f>IF(Weighting!$P$22&gt;0,B1606,"")</f>
        <v/>
      </c>
      <c r="B1606">
        <f>Weighting!$C$22</f>
        <v>2.4170000000000007</v>
      </c>
      <c r="C1606">
        <f>Weighting!$F$22</f>
        <v>0</v>
      </c>
      <c r="D1606" t="b">
        <f>IF(C1606=1,'Data Transformation'!$G$3+0.5*'Data Transformation'!$W$25,IF(C1607=1,D1607-'Data Transformation'!$W$25,FALSE))</f>
        <v>0</v>
      </c>
      <c r="E1606" t="str">
        <f t="array" ref="E1606">IF(ISLOGICAL(D1606),"",FREQUENCY(IF('Data Transformation'!$B$425:$B$8425='Bin Analysis'!$B1587,'Data Transformation'!$G$425:$G$8425),D1606))</f>
        <v/>
      </c>
      <c r="F1606" t="str">
        <f t="shared" si="198"/>
        <v/>
      </c>
      <c r="G1606">
        <f>Weighting!$H$22</f>
        <v>0</v>
      </c>
      <c r="H1606">
        <f t="array" ref="H1606">FREQUENCY(IF('Data Transformation'!$B$4:$B$8425=B1587,'Data Transformation'!$G$4:$G$8425),'Bin Analysis'!$B1606)</f>
        <v>14</v>
      </c>
      <c r="I1606">
        <f t="shared" si="199"/>
        <v>0</v>
      </c>
      <c r="J1606">
        <f t="shared" si="200"/>
        <v>0</v>
      </c>
      <c r="K1606">
        <f>J1606*Weighting!$W$22</f>
        <v>0</v>
      </c>
      <c r="M1606" s="14"/>
    </row>
    <row r="1607" spans="1:25" x14ac:dyDescent="0.25">
      <c r="A1607" s="32" t="str">
        <f>IF(Weighting!$P$23&gt;0,B1607,"")</f>
        <v/>
      </c>
      <c r="B1607">
        <f>Weighting!$C$23</f>
        <v>2.5480000000000009</v>
      </c>
      <c r="C1607">
        <f>Weighting!$F$23</f>
        <v>0</v>
      </c>
      <c r="D1607" t="b">
        <f>IF(C1607=1,'Data Transformation'!$G$3+0.5*'Data Transformation'!$W$25,IF(C1608=1,D1608-'Data Transformation'!$W$25,FALSE))</f>
        <v>0</v>
      </c>
      <c r="E1607" t="str">
        <f t="array" ref="E1607">IF(ISLOGICAL(D1607),"",FREQUENCY(IF('Data Transformation'!$B$425:$B$8425='Bin Analysis'!$B1587,'Data Transformation'!$G$425:$G$8425),D1607))</f>
        <v/>
      </c>
      <c r="F1607" t="str">
        <f t="shared" si="198"/>
        <v/>
      </c>
      <c r="G1607">
        <f>Weighting!$H$23</f>
        <v>0</v>
      </c>
      <c r="H1607">
        <f t="array" ref="H1607">FREQUENCY(IF('Data Transformation'!$B$4:$B$8425=B1587,'Data Transformation'!$G$4:$G$8425),'Bin Analysis'!$B1607)</f>
        <v>14</v>
      </c>
      <c r="I1607">
        <f t="shared" si="199"/>
        <v>0</v>
      </c>
      <c r="J1607">
        <f t="shared" si="200"/>
        <v>0</v>
      </c>
      <c r="K1607">
        <f>J1607*Weighting!$W$23</f>
        <v>0</v>
      </c>
      <c r="M1607" s="14"/>
    </row>
    <row r="1608" spans="1:25" x14ac:dyDescent="0.25">
      <c r="A1608" s="32" t="str">
        <f>IF(Weighting!$P$24&gt;0,B1608,"")</f>
        <v/>
      </c>
      <c r="B1608">
        <f>Weighting!$C$24</f>
        <v>2.6790000000000012</v>
      </c>
      <c r="C1608">
        <f>Weighting!$F$24</f>
        <v>0</v>
      </c>
      <c r="D1608" t="b">
        <f>IF(C1608=1,'Data Transformation'!$G$3+0.5*'Data Transformation'!$W$25,IF(C1609=1,D1609-'Data Transformation'!$W$25,FALSE))</f>
        <v>0</v>
      </c>
      <c r="E1608" t="str">
        <f t="array" ref="E1608">IF(ISLOGICAL(D1608),"",FREQUENCY(IF('Data Transformation'!$B$425:$B$8425='Bin Analysis'!$B1587,'Data Transformation'!$G$425:$G$8425),D1608))</f>
        <v/>
      </c>
      <c r="F1608" t="str">
        <f t="shared" si="198"/>
        <v/>
      </c>
      <c r="G1608">
        <f>Weighting!$H$24</f>
        <v>0</v>
      </c>
      <c r="H1608">
        <f t="array" ref="H1608">FREQUENCY(IF('Data Transformation'!$B$4:$B$8425=B1587,'Data Transformation'!$G$4:$G$8425),'Bin Analysis'!$B1608)</f>
        <v>14</v>
      </c>
      <c r="I1608">
        <f t="shared" si="199"/>
        <v>0</v>
      </c>
      <c r="J1608">
        <f t="shared" si="200"/>
        <v>0</v>
      </c>
      <c r="K1608">
        <f>J1608*Weighting!$W$24</f>
        <v>0</v>
      </c>
      <c r="M1608" s="14"/>
    </row>
    <row r="1609" spans="1:25" x14ac:dyDescent="0.25">
      <c r="A1609" s="32" t="str">
        <f>IF(Weighting!$P$25&gt;0,B1609,"")</f>
        <v/>
      </c>
      <c r="B1609">
        <f>Weighting!$C$25</f>
        <v>2.8100000000000014</v>
      </c>
      <c r="C1609">
        <f>Weighting!$F$25</f>
        <v>0</v>
      </c>
      <c r="D1609" t="b">
        <f>IF(C1609=1,'Data Transformation'!$G$3+0.5*'Data Transformation'!$W$25,IF(C1610=1,D1610-'Data Transformation'!$W$25,FALSE))</f>
        <v>0</v>
      </c>
      <c r="E1609" t="str">
        <f t="array" ref="E1609">IF(ISLOGICAL(D1609),"",FREQUENCY(IF('Data Transformation'!$B$425:$B$8425='Bin Analysis'!$B1587,'Data Transformation'!$G$425:$G$8425),D1609))</f>
        <v/>
      </c>
      <c r="F1609" t="str">
        <f t="shared" si="198"/>
        <v/>
      </c>
      <c r="G1609">
        <f>Weighting!$H$25</f>
        <v>0</v>
      </c>
      <c r="H1609">
        <f t="array" ref="H1609">FREQUENCY(IF('Data Transformation'!$B$4:$B$8425=B1587,'Data Transformation'!$G$4:$G$8425),'Bin Analysis'!$B1609)</f>
        <v>14</v>
      </c>
      <c r="I1609">
        <f t="shared" si="199"/>
        <v>0</v>
      </c>
      <c r="J1609">
        <f t="shared" si="200"/>
        <v>0</v>
      </c>
      <c r="K1609">
        <f>J1609*Weighting!$W$25</f>
        <v>0</v>
      </c>
      <c r="M1609" s="14"/>
    </row>
    <row r="1610" spans="1:25" x14ac:dyDescent="0.25">
      <c r="O1610"/>
      <c r="P1610"/>
      <c r="Q1610"/>
      <c r="R1610"/>
    </row>
    <row r="1611" spans="1:25" ht="23.25" x14ac:dyDescent="0.35">
      <c r="A1611" s="21" t="s">
        <v>0</v>
      </c>
      <c r="B1611" s="21">
        <f>IFERROR(VLOOKUP(C1611,'Data Transformation'!$L$6:$M$426,2,FALSE),"")</f>
        <v>67</v>
      </c>
      <c r="C1611" s="21">
        <f>C1587+1</f>
        <v>67</v>
      </c>
      <c r="D1611" s="21"/>
      <c r="E1611" s="21"/>
      <c r="F1611" s="21"/>
      <c r="G1611" s="21"/>
      <c r="H1611" s="22"/>
      <c r="I1611" s="22"/>
      <c r="J1611" s="22"/>
      <c r="K1611" s="21"/>
      <c r="L1611" s="21">
        <f>B1611</f>
        <v>67</v>
      </c>
      <c r="M1611" s="23">
        <f>INDEX('Data Transformation'!$O$4:$O$424,MATCH($B1611,'Data Transformation'!$M$4:$M$424,0),MATCH($M$2,'Data Transformation'!$O$3,0))</f>
        <v>17</v>
      </c>
      <c r="N1611" s="27">
        <f>IF('Input and Summary Results'!$J$16="minimum",'Bin Analysis'!X1612/(M1611-1),'Bin Analysis'!Y1611/('Bin Analysis'!M1611-1))</f>
        <v>0</v>
      </c>
      <c r="O1611" s="27">
        <f>IF(M1611=FALSE,NA(),(VLOOKUP(1,C1614:K1633,4,FALSE))/(M1611-1))</f>
        <v>0</v>
      </c>
      <c r="P1611" s="27">
        <f>IF(M1611=FALSE,NA(),SUM(J1614:J1633)/Weighting!$S$5)</f>
        <v>0.5</v>
      </c>
      <c r="Q1611" s="27">
        <f>IF(M1611=FALSE,NA(),SUM(K1614:K1633)/Weighting!$S$6)</f>
        <v>0.43478260869565216</v>
      </c>
      <c r="R1611" s="27">
        <f>IF(M1611=FALSE,NA(),(VLOOKUP(1,G1614:K1633,3,FALSE))/(M1611-1))</f>
        <v>0.5</v>
      </c>
      <c r="S1611" s="22" t="str">
        <f>IF(M1611=FALSE,NA(),IF(SUM(J1614:J1633)=2,"yes","no"))</f>
        <v>no</v>
      </c>
      <c r="X1611" s="2" cm="2">
        <f t="array" ref="X1611:X1612">FREQUENCY(IF('Data Transformation'!$B$425:$B$6424='Bin Analysis'!L1611,'Data Transformation'!$G$425:$G$6424),'Data Transformation'!$U$11)</f>
        <v>16</v>
      </c>
      <c r="Y1611" s="2" cm="2">
        <f t="array" ref="Y1611:Y1612">FREQUENCY(IF('Data Transformation'!$B$425:$B$6424='Bin Analysis'!L1611,'Data Transformation'!$G$425:$G$6424),'Data Transformation'!$U$12)</f>
        <v>16</v>
      </c>
    </row>
    <row r="1612" spans="1:25" x14ac:dyDescent="0.25">
      <c r="A1612" s="14" t="s">
        <v>66</v>
      </c>
      <c r="B1612" t="s">
        <v>47</v>
      </c>
      <c r="C1612" t="s">
        <v>5</v>
      </c>
      <c r="D1612" t="s">
        <v>99</v>
      </c>
      <c r="E1612" t="s">
        <v>100</v>
      </c>
      <c r="F1612" t="s">
        <v>101</v>
      </c>
      <c r="G1612" t="s">
        <v>69</v>
      </c>
      <c r="H1612" t="s">
        <v>31</v>
      </c>
      <c r="I1612" t="s">
        <v>32</v>
      </c>
      <c r="J1612" t="s">
        <v>46</v>
      </c>
      <c r="K1612" s="14" t="s">
        <v>45</v>
      </c>
      <c r="M1612" s="14"/>
      <c r="X1612" s="2">
        <v>0</v>
      </c>
      <c r="Y1612" s="2">
        <v>0</v>
      </c>
    </row>
    <row r="1613" spans="1:25" x14ac:dyDescent="0.25">
      <c r="A1613" s="32"/>
      <c r="D1613" t="b">
        <f>IF(C1613=1,'Data Transformation'!$G$3+0.5*'Data Transformation'!$W$25,IF(C1614=1,D1614-'Data Transformation'!$W$25,FALSE))</f>
        <v>0</v>
      </c>
      <c r="E1613" t="str">
        <f t="array" ref="E1613">IF(ISLOGICAL(D1613),"",FREQUENCY(IF('Data Transformation'!$B$425:$B$8425='Bin Analysis'!$B1611,'Data Transformation'!$G$425:$G$8425),D1613))</f>
        <v/>
      </c>
      <c r="F1613" t="str">
        <f>IF(ISLOGICAL(D1613),"",E1613-E1612)</f>
        <v/>
      </c>
      <c r="M1613" s="14"/>
    </row>
    <row r="1614" spans="1:25" x14ac:dyDescent="0.25">
      <c r="A1614" s="32">
        <f>IF(Weighting!$P$6&gt;0,B1614,"")</f>
        <v>0.32100000000000001</v>
      </c>
      <c r="B1614">
        <f>Weighting!$C$6</f>
        <v>0.32100000000000001</v>
      </c>
      <c r="C1614">
        <f>Weighting!$F$6</f>
        <v>0</v>
      </c>
      <c r="D1614" t="b">
        <f>IF(C1614=1,'Data Transformation'!$G$3+0.5*'Data Transformation'!$W$25,IF(C1615=1,D1615-'Data Transformation'!$W$25,FALSE))</f>
        <v>0</v>
      </c>
      <c r="E1614" t="str">
        <f t="array" ref="E1614">IF(ISLOGICAL(D1614),"",FREQUENCY(IF('Data Transformation'!$B$425:$B$8425='Bin Analysis'!$B1611,'Data Transformation'!$G$425:$G$8425),D1614))</f>
        <v/>
      </c>
      <c r="F1614" t="str">
        <f>IF(ISLOGICAL(D1614),"",E1614-E1613)</f>
        <v/>
      </c>
      <c r="G1614">
        <f>Weighting!$H$6</f>
        <v>1</v>
      </c>
      <c r="H1614">
        <f t="array" ref="H1614">FREQUENCY(IF('Data Transformation'!$B$4:$B$8425=B1611,'Data Transformation'!$G$4:$G$8425),'Bin Analysis'!$B1614)</f>
        <v>8</v>
      </c>
      <c r="I1614">
        <f>H1614-H1613</f>
        <v>8</v>
      </c>
      <c r="J1614">
        <f>IF(I1614=0,0,1)</f>
        <v>1</v>
      </c>
      <c r="K1614">
        <f>J1614*Weighting!$W$6</f>
        <v>1</v>
      </c>
      <c r="M1614" s="14"/>
    </row>
    <row r="1615" spans="1:25" x14ac:dyDescent="0.25">
      <c r="A1615" s="32">
        <f>IF(Weighting!$P$7&gt;0,B1615,"")</f>
        <v>0.45200000000000001</v>
      </c>
      <c r="B1615">
        <f>Weighting!$C$7</f>
        <v>0.45200000000000001</v>
      </c>
      <c r="C1615">
        <f>Weighting!$F$7</f>
        <v>0</v>
      </c>
      <c r="D1615" t="b">
        <f>IF(C1615=1,'Data Transformation'!$G$3+0.5*'Data Transformation'!$W$25,IF(C1616=1,D1616-'Data Transformation'!$W$25,FALSE))</f>
        <v>0</v>
      </c>
      <c r="E1615" t="str">
        <f t="array" ref="E1615">IF(ISLOGICAL(D1615),"",FREQUENCY(IF('Data Transformation'!$B$425:$B$8425='Bin Analysis'!$B1611,'Data Transformation'!$G$425:$G$8425),D1615))</f>
        <v/>
      </c>
      <c r="F1615" t="str">
        <f t="shared" ref="F1615:F1633" si="201">IF(ISLOGICAL(D1615),"",E1615-E1614)</f>
        <v/>
      </c>
      <c r="G1615">
        <f>Weighting!$H$7</f>
        <v>0</v>
      </c>
      <c r="H1615">
        <f t="array" ref="H1615">FREQUENCY(IF('Data Transformation'!$B$4:$B$8425=B1611,'Data Transformation'!$G$4:$G$8425),'Bin Analysis'!$B1615)</f>
        <v>10</v>
      </c>
      <c r="I1615">
        <f t="shared" ref="I1615:I1633" si="202">H1615-H1614</f>
        <v>2</v>
      </c>
      <c r="J1615">
        <f>IF(I1615=0,0,1)</f>
        <v>1</v>
      </c>
      <c r="K1615">
        <f>J1615*Weighting!$W$7</f>
        <v>2</v>
      </c>
      <c r="M1615" s="14"/>
    </row>
    <row r="1616" spans="1:25" x14ac:dyDescent="0.25">
      <c r="A1616" s="32">
        <f>IF(Weighting!$P$8&gt;0,B1616,"")</f>
        <v>0.58299999999999996</v>
      </c>
      <c r="B1616">
        <f>Weighting!$C$8</f>
        <v>0.58299999999999996</v>
      </c>
      <c r="C1616">
        <f>Weighting!$F$8</f>
        <v>0</v>
      </c>
      <c r="D1616" t="b">
        <f>IF(C1616=1,'Data Transformation'!$G$3+0.5*'Data Transformation'!$W$25,IF(C1617=1,D1617-'Data Transformation'!$W$25,FALSE))</f>
        <v>0</v>
      </c>
      <c r="E1616" t="str">
        <f t="array" ref="E1616">IF(ISLOGICAL(D1616),"",FREQUENCY(IF('Data Transformation'!$B$425:$B$8425='Bin Analysis'!$B1611,'Data Transformation'!$G$425:$G$8425),D1616))</f>
        <v/>
      </c>
      <c r="F1616" t="str">
        <f t="shared" si="201"/>
        <v/>
      </c>
      <c r="G1616">
        <f>Weighting!$H$8</f>
        <v>0</v>
      </c>
      <c r="H1616">
        <f t="array" ref="H1616">FREQUENCY(IF('Data Transformation'!$B$4:$B$8425=B1611,'Data Transformation'!$G$4:$G$8425),'Bin Analysis'!$B1616)</f>
        <v>14</v>
      </c>
      <c r="I1616">
        <f t="shared" si="202"/>
        <v>4</v>
      </c>
      <c r="J1616">
        <f t="shared" ref="J1616:J1633" si="203">IF(I1616=0,0,1)</f>
        <v>1</v>
      </c>
      <c r="K1616">
        <f>J1616*Weighting!$W$8</f>
        <v>3</v>
      </c>
      <c r="M1616" s="14"/>
    </row>
    <row r="1617" spans="1:13" x14ac:dyDescent="0.25">
      <c r="A1617" s="32">
        <f>IF(Weighting!$P$9&gt;0,B1617,"")</f>
        <v>0.71399999999999997</v>
      </c>
      <c r="B1617" s="50">
        <f>Weighting!$C$9</f>
        <v>0.71399999999999997</v>
      </c>
      <c r="C1617">
        <f>Weighting!$F$9</f>
        <v>0</v>
      </c>
      <c r="D1617" t="b">
        <f>IF(C1617=1,'Data Transformation'!$G$3+0.5*'Data Transformation'!$W$25,IF(C1618=1,D1618-'Data Transformation'!$W$25,FALSE))</f>
        <v>0</v>
      </c>
      <c r="E1617" t="str">
        <f t="array" ref="E1617">IF(ISLOGICAL(D1617),"",FREQUENCY(IF('Data Transformation'!$B$425:$B$8425='Bin Analysis'!$B1611,'Data Transformation'!$G$425:$G$8425),D1617))</f>
        <v/>
      </c>
      <c r="F1617" t="str">
        <f t="shared" si="201"/>
        <v/>
      </c>
      <c r="G1617">
        <f>Weighting!$H$9</f>
        <v>0</v>
      </c>
      <c r="H1617">
        <f t="array" ref="H1617">FREQUENCY(IF('Data Transformation'!$B$4:$B$8425=B1611,'Data Transformation'!$G$4:$G$8425),'Bin Analysis'!$B1617)</f>
        <v>16</v>
      </c>
      <c r="I1617">
        <f t="shared" si="202"/>
        <v>2</v>
      </c>
      <c r="J1617">
        <f t="shared" si="203"/>
        <v>1</v>
      </c>
      <c r="K1617">
        <f>J1617*Weighting!$W$9</f>
        <v>3</v>
      </c>
      <c r="M1617" s="14"/>
    </row>
    <row r="1618" spans="1:13" x14ac:dyDescent="0.25">
      <c r="A1618" s="32">
        <f>IF(Weighting!$P$10&gt;0,B1618,"")</f>
        <v>0.84499999999999997</v>
      </c>
      <c r="B1618">
        <f>Weighting!$C$10</f>
        <v>0.84499999999999997</v>
      </c>
      <c r="C1618">
        <f>Weighting!$F$10</f>
        <v>0</v>
      </c>
      <c r="D1618" t="b">
        <f>IF(C1618=1,'Data Transformation'!$G$3+0.5*'Data Transformation'!$W$25,IF(C1619=1,D1619-'Data Transformation'!$W$25,FALSE))</f>
        <v>0</v>
      </c>
      <c r="E1618" t="str">
        <f t="array" ref="E1618">IF(ISLOGICAL(D1618),"",FREQUENCY(IF('Data Transformation'!$B$425:$B$8425='Bin Analysis'!$B1611,'Data Transformation'!$G$425:$G$8425),D1618))</f>
        <v/>
      </c>
      <c r="F1618" t="str">
        <f t="shared" si="201"/>
        <v/>
      </c>
      <c r="G1618">
        <f>Weighting!$H$10</f>
        <v>0</v>
      </c>
      <c r="H1618">
        <f t="array" ref="H1618">FREQUENCY(IF('Data Transformation'!$B$4:$B$8425=B1611,'Data Transformation'!$G$4:$G$8425),'Bin Analysis'!$B1618)</f>
        <v>16</v>
      </c>
      <c r="I1618">
        <f t="shared" si="202"/>
        <v>0</v>
      </c>
      <c r="J1618">
        <f t="shared" si="203"/>
        <v>0</v>
      </c>
      <c r="K1618">
        <f>J1618*Weighting!$W$10</f>
        <v>0</v>
      </c>
      <c r="M1618" s="14"/>
    </row>
    <row r="1619" spans="1:13" x14ac:dyDescent="0.25">
      <c r="A1619" s="32">
        <f>IF(Weighting!$P$11&gt;0,B1619,"")</f>
        <v>0.97599999999999998</v>
      </c>
      <c r="B1619">
        <f>Weighting!$C$11</f>
        <v>0.97599999999999998</v>
      </c>
      <c r="C1619">
        <f>Weighting!$F$11</f>
        <v>0</v>
      </c>
      <c r="D1619">
        <f>IF(C1619=1,'Data Transformation'!$G$3+0.5*'Data Transformation'!$W$25,IF(C1620=1,D1620-'Data Transformation'!$W$25,FALSE))</f>
        <v>0.86899999999999999</v>
      </c>
      <c r="E1619">
        <f t="array" ref="E1619">IF(ISLOGICAL(D1619),"",FREQUENCY(IF('Data Transformation'!$B$425:$B$8425='Bin Analysis'!$B1611,'Data Transformation'!$G$425:$G$8425),D1619))</f>
        <v>16</v>
      </c>
      <c r="F1619" t="e">
        <f t="shared" si="201"/>
        <v>#VALUE!</v>
      </c>
      <c r="G1619">
        <f>Weighting!$H$11</f>
        <v>0</v>
      </c>
      <c r="H1619">
        <f t="array" ref="H1619">FREQUENCY(IF('Data Transformation'!$B$4:$B$8425=B1611,'Data Transformation'!$G$4:$G$8425),'Bin Analysis'!$B1619)</f>
        <v>16</v>
      </c>
      <c r="I1619">
        <f t="shared" si="202"/>
        <v>0</v>
      </c>
      <c r="J1619">
        <f t="shared" si="203"/>
        <v>0</v>
      </c>
      <c r="K1619">
        <f>J1619*Weighting!$W$11</f>
        <v>0</v>
      </c>
      <c r="M1619" s="14"/>
    </row>
    <row r="1620" spans="1:13" x14ac:dyDescent="0.25">
      <c r="A1620" s="32">
        <f>IF(Weighting!$P$12&gt;0,B1620,"")</f>
        <v>1.107</v>
      </c>
      <c r="B1620">
        <f>Weighting!$C$12</f>
        <v>1.107</v>
      </c>
      <c r="C1620">
        <f>Weighting!$F$12</f>
        <v>1</v>
      </c>
      <c r="D1620">
        <f>IF(C1620=1,'Data Transformation'!$G$3+0.5*'Data Transformation'!$W$25,IF(C1621=1,D1621-'Data Transformation'!$W$25,FALSE))</f>
        <v>1.131</v>
      </c>
      <c r="E1620">
        <f t="array" ref="E1620">IF(ISLOGICAL(D1620),"",FREQUENCY(IF('Data Transformation'!$B$425:$B$8425='Bin Analysis'!$B1611,'Data Transformation'!$G$425:$G$8425),D1620))</f>
        <v>16</v>
      </c>
      <c r="F1620">
        <f t="shared" si="201"/>
        <v>0</v>
      </c>
      <c r="G1620">
        <f>Weighting!$H$12</f>
        <v>0</v>
      </c>
      <c r="H1620">
        <f t="array" ref="H1620">FREQUENCY(IF('Data Transformation'!$B$4:$B$8425=B1611,'Data Transformation'!$G$4:$G$8425),'Bin Analysis'!$B1620)</f>
        <v>17</v>
      </c>
      <c r="I1620">
        <f t="shared" si="202"/>
        <v>1</v>
      </c>
      <c r="J1620">
        <f t="shared" si="203"/>
        <v>1</v>
      </c>
      <c r="K1620">
        <f>J1620*Weighting!$W$12</f>
        <v>1</v>
      </c>
      <c r="M1620" s="14"/>
    </row>
    <row r="1621" spans="1:13" x14ac:dyDescent="0.25">
      <c r="A1621" s="32">
        <f>IF(Weighting!$P$13&gt;0,B1621,"")</f>
        <v>1.238</v>
      </c>
      <c r="B1621">
        <f>Weighting!$C$13</f>
        <v>1.238</v>
      </c>
      <c r="C1621">
        <f>Weighting!$F$13</f>
        <v>0</v>
      </c>
      <c r="D1621" t="b">
        <f>IF(C1621=1,'Data Transformation'!$G$3+0.5*'Data Transformation'!$W$25,IF(C1622=1,D1622-'Data Transformation'!$W$25,FALSE))</f>
        <v>0</v>
      </c>
      <c r="E1621" t="str">
        <f t="array" ref="E1621">IF(ISLOGICAL(D1621),"",FREQUENCY(IF('Data Transformation'!$B$425:$B$8425='Bin Analysis'!$B1611,'Data Transformation'!$G$425:$G$8425),D1621))</f>
        <v/>
      </c>
      <c r="F1621" t="str">
        <f t="shared" si="201"/>
        <v/>
      </c>
      <c r="G1621">
        <f>Weighting!$H$13</f>
        <v>0</v>
      </c>
      <c r="H1621">
        <f t="array" ref="H1621">FREQUENCY(IF('Data Transformation'!$B$4:$B$8425=B1611,'Data Transformation'!$G$4:$G$8425),'Bin Analysis'!$B1621)</f>
        <v>17</v>
      </c>
      <c r="I1621">
        <f t="shared" si="202"/>
        <v>0</v>
      </c>
      <c r="J1621">
        <f t="shared" si="203"/>
        <v>0</v>
      </c>
      <c r="K1621">
        <f>J1621*Weighting!$W$13</f>
        <v>0</v>
      </c>
      <c r="M1621" s="14"/>
    </row>
    <row r="1622" spans="1:13" x14ac:dyDescent="0.25">
      <c r="A1622" s="32">
        <f>IF(Weighting!$P$14&gt;0,B1622,"")</f>
        <v>1.369</v>
      </c>
      <c r="B1622">
        <f>Weighting!$C$14</f>
        <v>1.369</v>
      </c>
      <c r="C1622">
        <f>Weighting!$F$14</f>
        <v>0</v>
      </c>
      <c r="D1622" t="b">
        <f>IF(C1622=1,'Data Transformation'!$G$3+0.5*'Data Transformation'!$W$25,IF(C1623=1,D1623-'Data Transformation'!$W$25,FALSE))</f>
        <v>0</v>
      </c>
      <c r="E1622" t="str">
        <f t="array" ref="E1622">IF(ISLOGICAL(D1622),"",FREQUENCY(IF('Data Transformation'!$B$425:$B$8425='Bin Analysis'!$B1611,'Data Transformation'!$G$425:$G$8425),D1622))</f>
        <v/>
      </c>
      <c r="F1622" t="str">
        <f t="shared" si="201"/>
        <v/>
      </c>
      <c r="G1622">
        <f>Weighting!$H$14</f>
        <v>0</v>
      </c>
      <c r="H1622">
        <f t="array" ref="H1622">FREQUENCY(IF('Data Transformation'!$B$4:$B$8425=B1611,'Data Transformation'!$G$4:$G$8425),'Bin Analysis'!$B1622)</f>
        <v>17</v>
      </c>
      <c r="I1622">
        <f t="shared" si="202"/>
        <v>0</v>
      </c>
      <c r="J1622">
        <f t="shared" si="203"/>
        <v>0</v>
      </c>
      <c r="K1622">
        <f>J1622*Weighting!$W$14</f>
        <v>0</v>
      </c>
      <c r="M1622" s="14"/>
    </row>
    <row r="1623" spans="1:13" x14ac:dyDescent="0.25">
      <c r="A1623" s="32">
        <f>IF(Weighting!$P$15&gt;0,B1623,"")</f>
        <v>1.5000009999999999</v>
      </c>
      <c r="B1623">
        <f>Weighting!$C$15</f>
        <v>1.5000009999999999</v>
      </c>
      <c r="C1623">
        <f>Weighting!$F$15</f>
        <v>0</v>
      </c>
      <c r="D1623" t="b">
        <f>IF(C1623=1,'Data Transformation'!$G$3+0.5*'Data Transformation'!$W$25,IF(C1624=1,D1624-'Data Transformation'!$W$25,FALSE))</f>
        <v>0</v>
      </c>
      <c r="E1623" t="str">
        <f t="array" ref="E1623">IF(ISLOGICAL(D1623),"",FREQUENCY(IF('Data Transformation'!$B$425:$B$8425='Bin Analysis'!$B1611,'Data Transformation'!$G$425:$G$8425),D1623))</f>
        <v/>
      </c>
      <c r="F1623" t="str">
        <f t="shared" si="201"/>
        <v/>
      </c>
      <c r="G1623">
        <f>Weighting!$H$15</f>
        <v>0</v>
      </c>
      <c r="H1623">
        <f t="array" ref="H1623">FREQUENCY(IF('Data Transformation'!$B$4:$B$8425=B1611,'Data Transformation'!$G$4:$G$8425),'Bin Analysis'!$B1623)</f>
        <v>17</v>
      </c>
      <c r="I1623">
        <f t="shared" si="202"/>
        <v>0</v>
      </c>
      <c r="J1623">
        <f t="shared" si="203"/>
        <v>0</v>
      </c>
      <c r="K1623">
        <f>J1623*Weighting!$W$15</f>
        <v>0</v>
      </c>
      <c r="M1623" s="14"/>
    </row>
    <row r="1624" spans="1:13" x14ac:dyDescent="0.25">
      <c r="A1624" s="32" t="str">
        <f>IF(Weighting!$P$16&gt;0,B1624,"")</f>
        <v/>
      </c>
      <c r="B1624">
        <f>Weighting!$C$16</f>
        <v>1.631</v>
      </c>
      <c r="C1624">
        <f>Weighting!$F$16</f>
        <v>0</v>
      </c>
      <c r="D1624" t="b">
        <f>IF(C1624=1,'Data Transformation'!$G$3+0.5*'Data Transformation'!$W$25,IF(C1625=1,D1625-'Data Transformation'!$W$25,FALSE))</f>
        <v>0</v>
      </c>
      <c r="E1624" t="str">
        <f t="array" ref="E1624">IF(ISLOGICAL(D1624),"",FREQUENCY(IF('Data Transformation'!$B$425:$B$8425='Bin Analysis'!$B1611,'Data Transformation'!$G$425:$G$8425),D1624))</f>
        <v/>
      </c>
      <c r="F1624" t="str">
        <f t="shared" si="201"/>
        <v/>
      </c>
      <c r="G1624">
        <f>Weighting!$H$16</f>
        <v>0</v>
      </c>
      <c r="H1624">
        <f t="array" ref="H1624">FREQUENCY(IF('Data Transformation'!$B$4:$B$8425=B1611,'Data Transformation'!$G$4:$G$8425),'Bin Analysis'!$B1624)</f>
        <v>17</v>
      </c>
      <c r="I1624">
        <f t="shared" si="202"/>
        <v>0</v>
      </c>
      <c r="J1624">
        <f t="shared" si="203"/>
        <v>0</v>
      </c>
      <c r="K1624">
        <f>J1624*Weighting!$W$16</f>
        <v>0</v>
      </c>
      <c r="M1624" s="14"/>
    </row>
    <row r="1625" spans="1:13" x14ac:dyDescent="0.25">
      <c r="A1625" s="32" t="str">
        <f>IF(Weighting!$P$17&gt;0,B1625,"")</f>
        <v/>
      </c>
      <c r="B1625">
        <f>Weighting!$C$17</f>
        <v>1.762</v>
      </c>
      <c r="C1625">
        <f>Weighting!$F$17</f>
        <v>0</v>
      </c>
      <c r="D1625" t="b">
        <f>IF(C1625=1,'Data Transformation'!$G$3+0.5*'Data Transformation'!$W$25,IF(C1626=1,D1626-'Data Transformation'!$W$25,FALSE))</f>
        <v>0</v>
      </c>
      <c r="E1625" t="str">
        <f t="array" ref="E1625">IF(ISLOGICAL(D1625),"",FREQUENCY(IF('Data Transformation'!$B$425:$B$8425='Bin Analysis'!$B1611,'Data Transformation'!$G$425:$G$8425),D1625))</f>
        <v/>
      </c>
      <c r="F1625" t="str">
        <f t="shared" si="201"/>
        <v/>
      </c>
      <c r="G1625">
        <f>Weighting!$H$17</f>
        <v>0</v>
      </c>
      <c r="H1625">
        <f t="array" ref="H1625">FREQUENCY(IF('Data Transformation'!$B$4:$B$8425=B1611,'Data Transformation'!$G$4:$G$8425),'Bin Analysis'!$B1625)</f>
        <v>17</v>
      </c>
      <c r="I1625">
        <f t="shared" si="202"/>
        <v>0</v>
      </c>
      <c r="J1625">
        <f t="shared" si="203"/>
        <v>0</v>
      </c>
      <c r="K1625">
        <f>J1625*Weighting!$W$17</f>
        <v>0</v>
      </c>
      <c r="M1625" s="14"/>
    </row>
    <row r="1626" spans="1:13" x14ac:dyDescent="0.25">
      <c r="A1626" s="32" t="str">
        <f>IF(Weighting!$P$18&gt;0,B1626,"")</f>
        <v/>
      </c>
      <c r="B1626">
        <f>Weighting!$C$18</f>
        <v>1.893</v>
      </c>
      <c r="C1626">
        <f>Weighting!$F$18</f>
        <v>0</v>
      </c>
      <c r="D1626" t="b">
        <f>IF(C1626=1,'Data Transformation'!$G$3+0.5*'Data Transformation'!$W$25,IF(C1627=1,D1627-'Data Transformation'!$W$25,FALSE))</f>
        <v>0</v>
      </c>
      <c r="E1626" t="str">
        <f t="array" ref="E1626">IF(ISLOGICAL(D1626),"",FREQUENCY(IF('Data Transformation'!$B$425:$B$8425='Bin Analysis'!$B1611,'Data Transformation'!$G$425:$G$8425),D1626))</f>
        <v/>
      </c>
      <c r="F1626" t="str">
        <f t="shared" si="201"/>
        <v/>
      </c>
      <c r="G1626">
        <f>Weighting!$H$18</f>
        <v>0</v>
      </c>
      <c r="H1626">
        <f t="array" ref="H1626">FREQUENCY(IF('Data Transformation'!$B$4:$B$8425=B1611,'Data Transformation'!$G$4:$G$8425),'Bin Analysis'!$B1626)</f>
        <v>17</v>
      </c>
      <c r="I1626">
        <f t="shared" si="202"/>
        <v>0</v>
      </c>
      <c r="J1626">
        <f t="shared" si="203"/>
        <v>0</v>
      </c>
      <c r="K1626">
        <f>J1626*Weighting!$W$18</f>
        <v>0</v>
      </c>
      <c r="M1626" s="14"/>
    </row>
    <row r="1627" spans="1:13" x14ac:dyDescent="0.25">
      <c r="A1627" s="32" t="str">
        <f>IF(Weighting!$P$19&gt;0,B1627,"")</f>
        <v/>
      </c>
      <c r="B1627">
        <f>Weighting!$C$19</f>
        <v>2.024</v>
      </c>
      <c r="C1627">
        <f>Weighting!$F$19</f>
        <v>0</v>
      </c>
      <c r="D1627" t="b">
        <f>IF(C1627=1,'Data Transformation'!$G$3+0.5*'Data Transformation'!$W$25,IF(C1628=1,D1628-'Data Transformation'!$W$25,FALSE))</f>
        <v>0</v>
      </c>
      <c r="E1627" t="str">
        <f t="array" ref="E1627">IF(ISLOGICAL(D1627),"",FREQUENCY(IF('Data Transformation'!$B$425:$B$8425='Bin Analysis'!$B1611,'Data Transformation'!$G$425:$G$8425),D1627))</f>
        <v/>
      </c>
      <c r="F1627" t="str">
        <f t="shared" si="201"/>
        <v/>
      </c>
      <c r="G1627">
        <f>Weighting!$H$19</f>
        <v>0</v>
      </c>
      <c r="H1627">
        <f t="array" ref="H1627">FREQUENCY(IF('Data Transformation'!$B$4:$B$8425=B1611,'Data Transformation'!$G$4:$G$8425),'Bin Analysis'!$B1627)</f>
        <v>17</v>
      </c>
      <c r="I1627">
        <f t="shared" si="202"/>
        <v>0</v>
      </c>
      <c r="J1627">
        <f t="shared" si="203"/>
        <v>0</v>
      </c>
      <c r="K1627">
        <f>J1627*Weighting!$W$19</f>
        <v>0</v>
      </c>
      <c r="M1627" s="14"/>
    </row>
    <row r="1628" spans="1:13" x14ac:dyDescent="0.25">
      <c r="A1628" s="32" t="str">
        <f>IF(Weighting!$P$20&gt;0,B1628,"")</f>
        <v/>
      </c>
      <c r="B1628">
        <f>Weighting!$C$20</f>
        <v>2.1550000000000002</v>
      </c>
      <c r="C1628">
        <f>Weighting!$F$20</f>
        <v>0</v>
      </c>
      <c r="D1628" t="b">
        <f>IF(C1628=1,'Data Transformation'!$G$3+0.5*'Data Transformation'!$W$25,IF(C1629=1,D1629-'Data Transformation'!$W$25,FALSE))</f>
        <v>0</v>
      </c>
      <c r="E1628" t="str">
        <f t="array" ref="E1628">IF(ISLOGICAL(D1628),"",FREQUENCY(IF('Data Transformation'!$B$425:$B$8425='Bin Analysis'!$B1611,'Data Transformation'!$G$425:$G$8425),D1628))</f>
        <v/>
      </c>
      <c r="F1628" t="str">
        <f t="shared" si="201"/>
        <v/>
      </c>
      <c r="G1628">
        <f>Weighting!$H$20</f>
        <v>0</v>
      </c>
      <c r="H1628">
        <f t="array" ref="H1628">FREQUENCY(IF('Data Transformation'!$B$4:$B$8425=B1611,'Data Transformation'!$G$4:$G$8425),'Bin Analysis'!$B1628)</f>
        <v>17</v>
      </c>
      <c r="I1628">
        <f t="shared" si="202"/>
        <v>0</v>
      </c>
      <c r="J1628">
        <f t="shared" si="203"/>
        <v>0</v>
      </c>
      <c r="K1628">
        <f>J1628*Weighting!$W$20</f>
        <v>0</v>
      </c>
      <c r="M1628" s="14"/>
    </row>
    <row r="1629" spans="1:13" x14ac:dyDescent="0.25">
      <c r="A1629" s="32" t="str">
        <f>IF(Weighting!$P$21&gt;0,B1629,"")</f>
        <v/>
      </c>
      <c r="B1629">
        <f>Weighting!$C$21</f>
        <v>2.2860000000000005</v>
      </c>
      <c r="C1629">
        <f>Weighting!$F$21</f>
        <v>0</v>
      </c>
      <c r="D1629" t="b">
        <f>IF(C1629=1,'Data Transformation'!$G$3+0.5*'Data Transformation'!$W$25,IF(C1630=1,D1630-'Data Transformation'!$W$25,FALSE))</f>
        <v>0</v>
      </c>
      <c r="E1629" t="str">
        <f t="array" ref="E1629">IF(ISLOGICAL(D1629),"",FREQUENCY(IF('Data Transformation'!$B$425:$B$8425='Bin Analysis'!$B1611,'Data Transformation'!$G$425:$G$8425),D1629))</f>
        <v/>
      </c>
      <c r="F1629" t="str">
        <f t="shared" si="201"/>
        <v/>
      </c>
      <c r="G1629">
        <f>Weighting!$H$21</f>
        <v>0</v>
      </c>
      <c r="H1629">
        <f t="array" ref="H1629">FREQUENCY(IF('Data Transformation'!$B$4:$B$8425=B1611,'Data Transformation'!$G$4:$G$8425),'Bin Analysis'!$B1629)</f>
        <v>17</v>
      </c>
      <c r="I1629">
        <f t="shared" si="202"/>
        <v>0</v>
      </c>
      <c r="J1629">
        <f t="shared" si="203"/>
        <v>0</v>
      </c>
      <c r="K1629">
        <f>J1629*Weighting!$W$21</f>
        <v>0</v>
      </c>
      <c r="M1629" s="14"/>
    </row>
    <row r="1630" spans="1:13" x14ac:dyDescent="0.25">
      <c r="A1630" s="32" t="str">
        <f>IF(Weighting!$P$22&gt;0,B1630,"")</f>
        <v/>
      </c>
      <c r="B1630">
        <f>Weighting!$C$22</f>
        <v>2.4170000000000007</v>
      </c>
      <c r="C1630">
        <f>Weighting!$F$22</f>
        <v>0</v>
      </c>
      <c r="D1630" t="b">
        <f>IF(C1630=1,'Data Transformation'!$G$3+0.5*'Data Transformation'!$W$25,IF(C1631=1,D1631-'Data Transformation'!$W$25,FALSE))</f>
        <v>0</v>
      </c>
      <c r="E1630" t="str">
        <f t="array" ref="E1630">IF(ISLOGICAL(D1630),"",FREQUENCY(IF('Data Transformation'!$B$425:$B$8425='Bin Analysis'!$B1611,'Data Transformation'!$G$425:$G$8425),D1630))</f>
        <v/>
      </c>
      <c r="F1630" t="str">
        <f t="shared" si="201"/>
        <v/>
      </c>
      <c r="G1630">
        <f>Weighting!$H$22</f>
        <v>0</v>
      </c>
      <c r="H1630">
        <f t="array" ref="H1630">FREQUENCY(IF('Data Transformation'!$B$4:$B$8425=B1611,'Data Transformation'!$G$4:$G$8425),'Bin Analysis'!$B1630)</f>
        <v>17</v>
      </c>
      <c r="I1630">
        <f t="shared" si="202"/>
        <v>0</v>
      </c>
      <c r="J1630">
        <f t="shared" si="203"/>
        <v>0</v>
      </c>
      <c r="K1630">
        <f>J1630*Weighting!$W$22</f>
        <v>0</v>
      </c>
      <c r="M1630" s="14"/>
    </row>
    <row r="1631" spans="1:13" x14ac:dyDescent="0.25">
      <c r="A1631" s="32" t="str">
        <f>IF(Weighting!$P$23&gt;0,B1631,"")</f>
        <v/>
      </c>
      <c r="B1631">
        <f>Weighting!$C$23</f>
        <v>2.5480000000000009</v>
      </c>
      <c r="C1631">
        <f>Weighting!$F$23</f>
        <v>0</v>
      </c>
      <c r="D1631" t="b">
        <f>IF(C1631=1,'Data Transformation'!$G$3+0.5*'Data Transformation'!$W$25,IF(C1632=1,D1632-'Data Transformation'!$W$25,FALSE))</f>
        <v>0</v>
      </c>
      <c r="E1631" t="str">
        <f t="array" ref="E1631">IF(ISLOGICAL(D1631),"",FREQUENCY(IF('Data Transformation'!$B$425:$B$8425='Bin Analysis'!$B1611,'Data Transformation'!$G$425:$G$8425),D1631))</f>
        <v/>
      </c>
      <c r="F1631" t="str">
        <f t="shared" si="201"/>
        <v/>
      </c>
      <c r="G1631">
        <f>Weighting!$H$23</f>
        <v>0</v>
      </c>
      <c r="H1631">
        <f t="array" ref="H1631">FREQUENCY(IF('Data Transformation'!$B$4:$B$8425=B1611,'Data Transformation'!$G$4:$G$8425),'Bin Analysis'!$B1631)</f>
        <v>17</v>
      </c>
      <c r="I1631">
        <f t="shared" si="202"/>
        <v>0</v>
      </c>
      <c r="J1631">
        <f t="shared" si="203"/>
        <v>0</v>
      </c>
      <c r="K1631">
        <f>J1631*Weighting!$W$23</f>
        <v>0</v>
      </c>
      <c r="M1631" s="14"/>
    </row>
    <row r="1632" spans="1:13" x14ac:dyDescent="0.25">
      <c r="A1632" s="32" t="str">
        <f>IF(Weighting!$P$24&gt;0,B1632,"")</f>
        <v/>
      </c>
      <c r="B1632">
        <f>Weighting!$C$24</f>
        <v>2.6790000000000012</v>
      </c>
      <c r="C1632">
        <f>Weighting!$F$24</f>
        <v>0</v>
      </c>
      <c r="D1632" t="b">
        <f>IF(C1632=1,'Data Transformation'!$G$3+0.5*'Data Transformation'!$W$25,IF(C1633=1,D1633-'Data Transformation'!$W$25,FALSE))</f>
        <v>0</v>
      </c>
      <c r="E1632" t="str">
        <f t="array" ref="E1632">IF(ISLOGICAL(D1632),"",FREQUENCY(IF('Data Transformation'!$B$425:$B$8425='Bin Analysis'!$B1611,'Data Transformation'!$G$425:$G$8425),D1632))</f>
        <v/>
      </c>
      <c r="F1632" t="str">
        <f t="shared" si="201"/>
        <v/>
      </c>
      <c r="G1632">
        <f>Weighting!$H$24</f>
        <v>0</v>
      </c>
      <c r="H1632">
        <f t="array" ref="H1632">FREQUENCY(IF('Data Transformation'!$B$4:$B$8425=B1611,'Data Transformation'!$G$4:$G$8425),'Bin Analysis'!$B1632)</f>
        <v>17</v>
      </c>
      <c r="I1632">
        <f t="shared" si="202"/>
        <v>0</v>
      </c>
      <c r="J1632">
        <f t="shared" si="203"/>
        <v>0</v>
      </c>
      <c r="K1632">
        <f>J1632*Weighting!$W$24</f>
        <v>0</v>
      </c>
      <c r="M1632" s="14"/>
    </row>
    <row r="1633" spans="1:25" x14ac:dyDescent="0.25">
      <c r="A1633" s="32" t="str">
        <f>IF(Weighting!$P$25&gt;0,B1633,"")</f>
        <v/>
      </c>
      <c r="B1633">
        <f>Weighting!$C$25</f>
        <v>2.8100000000000014</v>
      </c>
      <c r="C1633">
        <f>Weighting!$F$25</f>
        <v>0</v>
      </c>
      <c r="D1633" t="b">
        <f>IF(C1633=1,'Data Transformation'!$G$3+0.5*'Data Transformation'!$W$25,IF(C1634=1,D1634-'Data Transformation'!$W$25,FALSE))</f>
        <v>0</v>
      </c>
      <c r="E1633" t="str">
        <f t="array" ref="E1633">IF(ISLOGICAL(D1633),"",FREQUENCY(IF('Data Transformation'!$B$425:$B$8425='Bin Analysis'!$B1611,'Data Transformation'!$G$425:$G$8425),D1633))</f>
        <v/>
      </c>
      <c r="F1633" t="str">
        <f t="shared" si="201"/>
        <v/>
      </c>
      <c r="G1633">
        <f>Weighting!$H$25</f>
        <v>0</v>
      </c>
      <c r="H1633">
        <f t="array" ref="H1633">FREQUENCY(IF('Data Transformation'!$B$4:$B$8425=B1611,'Data Transformation'!$G$4:$G$8425),'Bin Analysis'!$B1633)</f>
        <v>17</v>
      </c>
      <c r="I1633">
        <f t="shared" si="202"/>
        <v>0</v>
      </c>
      <c r="J1633">
        <f t="shared" si="203"/>
        <v>0</v>
      </c>
      <c r="K1633">
        <f>J1633*Weighting!$W$25</f>
        <v>0</v>
      </c>
      <c r="M1633" s="14"/>
    </row>
    <row r="1634" spans="1:25" x14ac:dyDescent="0.25">
      <c r="O1634"/>
      <c r="P1634"/>
      <c r="Q1634"/>
      <c r="R1634"/>
    </row>
    <row r="1635" spans="1:25" ht="23.25" x14ac:dyDescent="0.35">
      <c r="A1635" s="21" t="s">
        <v>0</v>
      </c>
      <c r="B1635" s="21">
        <f>IFERROR(VLOOKUP(C1635,'Data Transformation'!$L$6:$M$426,2,FALSE),"")</f>
        <v>68</v>
      </c>
      <c r="C1635" s="21">
        <f>C1611+1</f>
        <v>68</v>
      </c>
      <c r="D1635" s="21"/>
      <c r="E1635" s="21"/>
      <c r="F1635" s="21"/>
      <c r="G1635" s="21"/>
      <c r="H1635" s="22"/>
      <c r="I1635" s="22"/>
      <c r="J1635" s="22"/>
      <c r="K1635" s="21"/>
      <c r="L1635" s="21">
        <f>B1635</f>
        <v>68</v>
      </c>
      <c r="M1635" s="23">
        <f>INDEX('Data Transformation'!$O$4:$O$424,MATCH($B1635,'Data Transformation'!$M$4:$M$424,0),MATCH($M$2,'Data Transformation'!$O$3,0))</f>
        <v>13</v>
      </c>
      <c r="N1635" s="27">
        <f>IF('Input and Summary Results'!$J$16="minimum",'Bin Analysis'!X1636/(M1635-1),'Bin Analysis'!Y1635/('Bin Analysis'!M1635-1))</f>
        <v>8.3333333333333329E-2</v>
      </c>
      <c r="O1635" s="27">
        <f>IF(M1635=FALSE,NA(),(VLOOKUP(1,C1638:K1657,4,FALSE))/(M1635-1))</f>
        <v>0.25</v>
      </c>
      <c r="P1635" s="27">
        <f>IF(M1635=FALSE,NA(),SUM(J1638:J1657)/Weighting!$S$5)</f>
        <v>0.7</v>
      </c>
      <c r="Q1635" s="27">
        <f>IF(M1635=FALSE,NA(),SUM(K1638:K1657)/Weighting!$S$6)</f>
        <v>0.60869565217391308</v>
      </c>
      <c r="R1635" s="27">
        <f>IF(M1635=FALSE,NA(),(VLOOKUP(1,G1638:K1657,3,FALSE))/(M1635-1))</f>
        <v>0.16666666666666666</v>
      </c>
      <c r="S1635" s="22" t="str">
        <f>IF(M1635=FALSE,NA(),IF(SUM(J1638:J1657)=2,"yes","no"))</f>
        <v>no</v>
      </c>
      <c r="X1635" s="2" cm="2">
        <f t="array" ref="X1635:X1636">FREQUENCY(IF('Data Transformation'!$B$425:$B$6424='Bin Analysis'!L1635,'Data Transformation'!$G$425:$G$6424),'Data Transformation'!$U$11)</f>
        <v>11</v>
      </c>
      <c r="Y1635" s="2" cm="2">
        <f t="array" ref="Y1635:Y1636">FREQUENCY(IF('Data Transformation'!$B$425:$B$6424='Bin Analysis'!L1635,'Data Transformation'!$G$425:$G$6424),'Data Transformation'!$U$12)</f>
        <v>8</v>
      </c>
    </row>
    <row r="1636" spans="1:25" x14ac:dyDescent="0.25">
      <c r="A1636" s="14" t="s">
        <v>66</v>
      </c>
      <c r="B1636" t="s">
        <v>47</v>
      </c>
      <c r="C1636" t="s">
        <v>5</v>
      </c>
      <c r="D1636" t="s">
        <v>99</v>
      </c>
      <c r="E1636" t="s">
        <v>100</v>
      </c>
      <c r="F1636" t="s">
        <v>101</v>
      </c>
      <c r="G1636" t="s">
        <v>69</v>
      </c>
      <c r="H1636" t="s">
        <v>31</v>
      </c>
      <c r="I1636" t="s">
        <v>32</v>
      </c>
      <c r="J1636" t="s">
        <v>46</v>
      </c>
      <c r="K1636" s="14" t="s">
        <v>45</v>
      </c>
      <c r="M1636" s="14"/>
      <c r="X1636" s="2">
        <v>1</v>
      </c>
      <c r="Y1636" s="2">
        <v>4</v>
      </c>
    </row>
    <row r="1637" spans="1:25" x14ac:dyDescent="0.25">
      <c r="A1637" s="32"/>
      <c r="D1637" t="b">
        <f>IF(C1637=1,'Data Transformation'!$G$3+0.5*'Data Transformation'!$W$25,IF(C1638=1,D1638-'Data Transformation'!$W$25,FALSE))</f>
        <v>0</v>
      </c>
      <c r="E1637" t="str">
        <f t="array" ref="E1637">IF(ISLOGICAL(D1637),"",FREQUENCY(IF('Data Transformation'!$B$425:$B$8425='Bin Analysis'!$B1635,'Data Transformation'!$G$425:$G$8425),D1637))</f>
        <v/>
      </c>
      <c r="F1637" t="str">
        <f>IF(ISLOGICAL(D1637),"",E1637-E1636)</f>
        <v/>
      </c>
      <c r="M1637" s="14"/>
    </row>
    <row r="1638" spans="1:25" x14ac:dyDescent="0.25">
      <c r="A1638" s="32">
        <f>IF(Weighting!$P$6&gt;0,B1638,"")</f>
        <v>0.32100000000000001</v>
      </c>
      <c r="B1638">
        <f>Weighting!$C$6</f>
        <v>0.32100000000000001</v>
      </c>
      <c r="C1638">
        <f>Weighting!$F$6</f>
        <v>0</v>
      </c>
      <c r="D1638" t="b">
        <f>IF(C1638=1,'Data Transformation'!$G$3+0.5*'Data Transformation'!$W$25,IF(C1639=1,D1639-'Data Transformation'!$W$25,FALSE))</f>
        <v>0</v>
      </c>
      <c r="E1638" t="str">
        <f t="array" ref="E1638">IF(ISLOGICAL(D1638),"",FREQUENCY(IF('Data Transformation'!$B$425:$B$8425='Bin Analysis'!$B1635,'Data Transformation'!$G$425:$G$8425),D1638))</f>
        <v/>
      </c>
      <c r="F1638" t="str">
        <f>IF(ISLOGICAL(D1638),"",E1638-E1637)</f>
        <v/>
      </c>
      <c r="G1638">
        <f>Weighting!$H$6</f>
        <v>1</v>
      </c>
      <c r="H1638">
        <f t="array" ref="H1638">FREQUENCY(IF('Data Transformation'!$B$4:$B$8425=B1635,'Data Transformation'!$G$4:$G$8425),'Bin Analysis'!$B1638)</f>
        <v>2</v>
      </c>
      <c r="I1638">
        <f>H1638-H1637</f>
        <v>2</v>
      </c>
      <c r="J1638">
        <f>IF(I1638=0,0,1)</f>
        <v>1</v>
      </c>
      <c r="K1638">
        <f>J1638*Weighting!$W$6</f>
        <v>1</v>
      </c>
      <c r="M1638" s="14"/>
    </row>
    <row r="1639" spans="1:25" x14ac:dyDescent="0.25">
      <c r="A1639" s="32">
        <f>IF(Weighting!$P$7&gt;0,B1639,"")</f>
        <v>0.45200000000000001</v>
      </c>
      <c r="B1639">
        <f>Weighting!$C$7</f>
        <v>0.45200000000000001</v>
      </c>
      <c r="C1639">
        <f>Weighting!$F$7</f>
        <v>0</v>
      </c>
      <c r="D1639" t="b">
        <f>IF(C1639=1,'Data Transformation'!$G$3+0.5*'Data Transformation'!$W$25,IF(C1640=1,D1640-'Data Transformation'!$W$25,FALSE))</f>
        <v>0</v>
      </c>
      <c r="E1639" t="str">
        <f t="array" ref="E1639">IF(ISLOGICAL(D1639),"",FREQUENCY(IF('Data Transformation'!$B$425:$B$8425='Bin Analysis'!$B1635,'Data Transformation'!$G$425:$G$8425),D1639))</f>
        <v/>
      </c>
      <c r="F1639" t="str">
        <f t="shared" ref="F1639:F1657" si="204">IF(ISLOGICAL(D1639),"",E1639-E1638)</f>
        <v/>
      </c>
      <c r="G1639">
        <f>Weighting!$H$7</f>
        <v>0</v>
      </c>
      <c r="H1639">
        <f t="array" ref="H1639">FREQUENCY(IF('Data Transformation'!$B$4:$B$8425=B1635,'Data Transformation'!$G$4:$G$8425),'Bin Analysis'!$B1639)</f>
        <v>3</v>
      </c>
      <c r="I1639">
        <f t="shared" ref="I1639:I1657" si="205">H1639-H1638</f>
        <v>1</v>
      </c>
      <c r="J1639">
        <f>IF(I1639=0,0,1)</f>
        <v>1</v>
      </c>
      <c r="K1639">
        <f>J1639*Weighting!$W$7</f>
        <v>2</v>
      </c>
      <c r="M1639" s="14"/>
    </row>
    <row r="1640" spans="1:25" x14ac:dyDescent="0.25">
      <c r="A1640" s="32">
        <f>IF(Weighting!$P$8&gt;0,B1640,"")</f>
        <v>0.58299999999999996</v>
      </c>
      <c r="B1640">
        <f>Weighting!$C$8</f>
        <v>0.58299999999999996</v>
      </c>
      <c r="C1640">
        <f>Weighting!$F$8</f>
        <v>0</v>
      </c>
      <c r="D1640" t="b">
        <f>IF(C1640=1,'Data Transformation'!$G$3+0.5*'Data Transformation'!$W$25,IF(C1641=1,D1641-'Data Transformation'!$W$25,FALSE))</f>
        <v>0</v>
      </c>
      <c r="E1640" t="str">
        <f t="array" ref="E1640">IF(ISLOGICAL(D1640),"",FREQUENCY(IF('Data Transformation'!$B$425:$B$8425='Bin Analysis'!$B1635,'Data Transformation'!$G$425:$G$8425),D1640))</f>
        <v/>
      </c>
      <c r="F1640" t="str">
        <f t="shared" si="204"/>
        <v/>
      </c>
      <c r="G1640">
        <f>Weighting!$H$8</f>
        <v>0</v>
      </c>
      <c r="H1640">
        <f t="array" ref="H1640">FREQUENCY(IF('Data Transformation'!$B$4:$B$8425=B1635,'Data Transformation'!$G$4:$G$8425),'Bin Analysis'!$B1640)</f>
        <v>3</v>
      </c>
      <c r="I1640">
        <f t="shared" si="205"/>
        <v>0</v>
      </c>
      <c r="J1640">
        <f t="shared" ref="J1640:J1657" si="206">IF(I1640=0,0,1)</f>
        <v>0</v>
      </c>
      <c r="K1640">
        <f>J1640*Weighting!$W$8</f>
        <v>0</v>
      </c>
      <c r="M1640" s="14"/>
    </row>
    <row r="1641" spans="1:25" x14ac:dyDescent="0.25">
      <c r="A1641" s="32">
        <f>IF(Weighting!$P$9&gt;0,B1641,"")</f>
        <v>0.71399999999999997</v>
      </c>
      <c r="B1641" s="50">
        <f>Weighting!$C$9</f>
        <v>0.71399999999999997</v>
      </c>
      <c r="C1641">
        <f>Weighting!$F$9</f>
        <v>0</v>
      </c>
      <c r="D1641" t="b">
        <f>IF(C1641=1,'Data Transformation'!$G$3+0.5*'Data Transformation'!$W$25,IF(C1642=1,D1642-'Data Transformation'!$W$25,FALSE))</f>
        <v>0</v>
      </c>
      <c r="E1641" t="str">
        <f t="array" ref="E1641">IF(ISLOGICAL(D1641),"",FREQUENCY(IF('Data Transformation'!$B$425:$B$8425='Bin Analysis'!$B1635,'Data Transformation'!$G$425:$G$8425),D1641))</f>
        <v/>
      </c>
      <c r="F1641" t="str">
        <f t="shared" si="204"/>
        <v/>
      </c>
      <c r="G1641">
        <f>Weighting!$H$9</f>
        <v>0</v>
      </c>
      <c r="H1641">
        <f t="array" ref="H1641">FREQUENCY(IF('Data Transformation'!$B$4:$B$8425=B1635,'Data Transformation'!$G$4:$G$8425),'Bin Analysis'!$B1641)</f>
        <v>6</v>
      </c>
      <c r="I1641">
        <f t="shared" si="205"/>
        <v>3</v>
      </c>
      <c r="J1641">
        <f t="shared" si="206"/>
        <v>1</v>
      </c>
      <c r="K1641">
        <f>J1641*Weighting!$W$9</f>
        <v>3</v>
      </c>
      <c r="M1641" s="14"/>
    </row>
    <row r="1642" spans="1:25" x14ac:dyDescent="0.25">
      <c r="A1642" s="32">
        <f>IF(Weighting!$P$10&gt;0,B1642,"")</f>
        <v>0.84499999999999997</v>
      </c>
      <c r="B1642">
        <f>Weighting!$C$10</f>
        <v>0.84499999999999997</v>
      </c>
      <c r="C1642">
        <f>Weighting!$F$10</f>
        <v>0</v>
      </c>
      <c r="D1642" t="b">
        <f>IF(C1642=1,'Data Transformation'!$G$3+0.5*'Data Transformation'!$W$25,IF(C1643=1,D1643-'Data Transformation'!$W$25,FALSE))</f>
        <v>0</v>
      </c>
      <c r="E1642" t="str">
        <f t="array" ref="E1642">IF(ISLOGICAL(D1642),"",FREQUENCY(IF('Data Transformation'!$B$425:$B$8425='Bin Analysis'!$B1635,'Data Transformation'!$G$425:$G$8425),D1642))</f>
        <v/>
      </c>
      <c r="F1642" t="str">
        <f t="shared" si="204"/>
        <v/>
      </c>
      <c r="G1642">
        <f>Weighting!$H$10</f>
        <v>0</v>
      </c>
      <c r="H1642">
        <f t="array" ref="H1642">FREQUENCY(IF('Data Transformation'!$B$4:$B$8425=B1635,'Data Transformation'!$G$4:$G$8425),'Bin Analysis'!$B1642)</f>
        <v>8</v>
      </c>
      <c r="I1642">
        <f t="shared" si="205"/>
        <v>2</v>
      </c>
      <c r="J1642">
        <f t="shared" si="206"/>
        <v>1</v>
      </c>
      <c r="K1642">
        <f>J1642*Weighting!$W$10</f>
        <v>3</v>
      </c>
      <c r="M1642" s="14"/>
    </row>
    <row r="1643" spans="1:25" x14ac:dyDescent="0.25">
      <c r="A1643" s="32">
        <f>IF(Weighting!$P$11&gt;0,B1643,"")</f>
        <v>0.97599999999999998</v>
      </c>
      <c r="B1643">
        <f>Weighting!$C$11</f>
        <v>0.97599999999999998</v>
      </c>
      <c r="C1643">
        <f>Weighting!$F$11</f>
        <v>0</v>
      </c>
      <c r="D1643">
        <f>IF(C1643=1,'Data Transformation'!$G$3+0.5*'Data Transformation'!$W$25,IF(C1644=1,D1644-'Data Transformation'!$W$25,FALSE))</f>
        <v>0.86899999999999999</v>
      </c>
      <c r="E1643">
        <f t="array" ref="E1643">IF(ISLOGICAL(D1643),"",FREQUENCY(IF('Data Transformation'!$B$425:$B$8425='Bin Analysis'!$B1635,'Data Transformation'!$G$425:$G$8425),D1643))</f>
        <v>8</v>
      </c>
      <c r="F1643" t="e">
        <f t="shared" si="204"/>
        <v>#VALUE!</v>
      </c>
      <c r="G1643">
        <f>Weighting!$H$11</f>
        <v>0</v>
      </c>
      <c r="H1643">
        <f t="array" ref="H1643">FREQUENCY(IF('Data Transformation'!$B$4:$B$8425=B1635,'Data Transformation'!$G$4:$G$8425),'Bin Analysis'!$B1643)</f>
        <v>11</v>
      </c>
      <c r="I1643">
        <f t="shared" si="205"/>
        <v>3</v>
      </c>
      <c r="J1643">
        <f t="shared" si="206"/>
        <v>1</v>
      </c>
      <c r="K1643">
        <f>J1643*Weighting!$W$11</f>
        <v>2</v>
      </c>
      <c r="M1643" s="14"/>
    </row>
    <row r="1644" spans="1:25" x14ac:dyDescent="0.25">
      <c r="A1644" s="32">
        <f>IF(Weighting!$P$12&gt;0,B1644,"")</f>
        <v>1.107</v>
      </c>
      <c r="B1644">
        <f>Weighting!$C$12</f>
        <v>1.107</v>
      </c>
      <c r="C1644">
        <f>Weighting!$F$12</f>
        <v>1</v>
      </c>
      <c r="D1644">
        <f>IF(C1644=1,'Data Transformation'!$G$3+0.5*'Data Transformation'!$W$25,IF(C1645=1,D1645-'Data Transformation'!$W$25,FALSE))</f>
        <v>1.131</v>
      </c>
      <c r="E1644">
        <f t="array" ref="E1644">IF(ISLOGICAL(D1644),"",FREQUENCY(IF('Data Transformation'!$B$425:$B$8425='Bin Analysis'!$B1635,'Data Transformation'!$G$425:$G$8425),D1644))</f>
        <v>11</v>
      </c>
      <c r="F1644">
        <f t="shared" si="204"/>
        <v>3</v>
      </c>
      <c r="G1644">
        <f>Weighting!$H$12</f>
        <v>0</v>
      </c>
      <c r="H1644">
        <f t="array" ref="H1644">FREQUENCY(IF('Data Transformation'!$B$4:$B$8425=B1635,'Data Transformation'!$G$4:$G$8425),'Bin Analysis'!$B1644)</f>
        <v>12</v>
      </c>
      <c r="I1644">
        <f t="shared" si="205"/>
        <v>1</v>
      </c>
      <c r="J1644">
        <f t="shared" si="206"/>
        <v>1</v>
      </c>
      <c r="K1644">
        <f>J1644*Weighting!$W$12</f>
        <v>1</v>
      </c>
      <c r="M1644" s="14"/>
    </row>
    <row r="1645" spans="1:25" x14ac:dyDescent="0.25">
      <c r="A1645" s="32">
        <f>IF(Weighting!$P$13&gt;0,B1645,"")</f>
        <v>1.238</v>
      </c>
      <c r="B1645">
        <f>Weighting!$C$13</f>
        <v>1.238</v>
      </c>
      <c r="C1645">
        <f>Weighting!$F$13</f>
        <v>0</v>
      </c>
      <c r="D1645" t="b">
        <f>IF(C1645=1,'Data Transformation'!$G$3+0.5*'Data Transformation'!$W$25,IF(C1646=1,D1646-'Data Transformation'!$W$25,FALSE))</f>
        <v>0</v>
      </c>
      <c r="E1645" t="str">
        <f t="array" ref="E1645">IF(ISLOGICAL(D1645),"",FREQUENCY(IF('Data Transformation'!$B$425:$B$8425='Bin Analysis'!$B1635,'Data Transformation'!$G$425:$G$8425),D1645))</f>
        <v/>
      </c>
      <c r="F1645" t="str">
        <f t="shared" si="204"/>
        <v/>
      </c>
      <c r="G1645">
        <f>Weighting!$H$13</f>
        <v>0</v>
      </c>
      <c r="H1645">
        <f t="array" ref="H1645">FREQUENCY(IF('Data Transformation'!$B$4:$B$8425=B1635,'Data Transformation'!$G$4:$G$8425),'Bin Analysis'!$B1645)</f>
        <v>13</v>
      </c>
      <c r="I1645">
        <f t="shared" si="205"/>
        <v>1</v>
      </c>
      <c r="J1645">
        <f t="shared" si="206"/>
        <v>1</v>
      </c>
      <c r="K1645">
        <f>J1645*Weighting!$W$13</f>
        <v>2</v>
      </c>
      <c r="M1645" s="14"/>
    </row>
    <row r="1646" spans="1:25" x14ac:dyDescent="0.25">
      <c r="A1646" s="32">
        <f>IF(Weighting!$P$14&gt;0,B1646,"")</f>
        <v>1.369</v>
      </c>
      <c r="B1646">
        <f>Weighting!$C$14</f>
        <v>1.369</v>
      </c>
      <c r="C1646">
        <f>Weighting!$F$14</f>
        <v>0</v>
      </c>
      <c r="D1646" t="b">
        <f>IF(C1646=1,'Data Transformation'!$G$3+0.5*'Data Transformation'!$W$25,IF(C1647=1,D1647-'Data Transformation'!$W$25,FALSE))</f>
        <v>0</v>
      </c>
      <c r="E1646" t="str">
        <f t="array" ref="E1646">IF(ISLOGICAL(D1646),"",FREQUENCY(IF('Data Transformation'!$B$425:$B$8425='Bin Analysis'!$B1635,'Data Transformation'!$G$425:$G$8425),D1646))</f>
        <v/>
      </c>
      <c r="F1646" t="str">
        <f t="shared" si="204"/>
        <v/>
      </c>
      <c r="G1646">
        <f>Weighting!$H$14</f>
        <v>0</v>
      </c>
      <c r="H1646">
        <f t="array" ref="H1646">FREQUENCY(IF('Data Transformation'!$B$4:$B$8425=B1635,'Data Transformation'!$G$4:$G$8425),'Bin Analysis'!$B1646)</f>
        <v>13</v>
      </c>
      <c r="I1646">
        <f t="shared" si="205"/>
        <v>0</v>
      </c>
      <c r="J1646">
        <f t="shared" si="206"/>
        <v>0</v>
      </c>
      <c r="K1646">
        <f>J1646*Weighting!$W$14</f>
        <v>0</v>
      </c>
      <c r="M1646" s="14"/>
    </row>
    <row r="1647" spans="1:25" x14ac:dyDescent="0.25">
      <c r="A1647" s="32">
        <f>IF(Weighting!$P$15&gt;0,B1647,"")</f>
        <v>1.5000009999999999</v>
      </c>
      <c r="B1647">
        <f>Weighting!$C$15</f>
        <v>1.5000009999999999</v>
      </c>
      <c r="C1647">
        <f>Weighting!$F$15</f>
        <v>0</v>
      </c>
      <c r="D1647" t="b">
        <f>IF(C1647=1,'Data Transformation'!$G$3+0.5*'Data Transformation'!$W$25,IF(C1648=1,D1648-'Data Transformation'!$W$25,FALSE))</f>
        <v>0</v>
      </c>
      <c r="E1647" t="str">
        <f t="array" ref="E1647">IF(ISLOGICAL(D1647),"",FREQUENCY(IF('Data Transformation'!$B$425:$B$8425='Bin Analysis'!$B1635,'Data Transformation'!$G$425:$G$8425),D1647))</f>
        <v/>
      </c>
      <c r="F1647" t="str">
        <f t="shared" si="204"/>
        <v/>
      </c>
      <c r="G1647">
        <f>Weighting!$H$15</f>
        <v>0</v>
      </c>
      <c r="H1647">
        <f t="array" ref="H1647">FREQUENCY(IF('Data Transformation'!$B$4:$B$8425=B1635,'Data Transformation'!$G$4:$G$8425),'Bin Analysis'!$B1647)</f>
        <v>13</v>
      </c>
      <c r="I1647">
        <f t="shared" si="205"/>
        <v>0</v>
      </c>
      <c r="J1647">
        <f t="shared" si="206"/>
        <v>0</v>
      </c>
      <c r="K1647">
        <f>J1647*Weighting!$W$15</f>
        <v>0</v>
      </c>
      <c r="M1647" s="14"/>
    </row>
    <row r="1648" spans="1:25" x14ac:dyDescent="0.25">
      <c r="A1648" s="32" t="str">
        <f>IF(Weighting!$P$16&gt;0,B1648,"")</f>
        <v/>
      </c>
      <c r="B1648">
        <f>Weighting!$C$16</f>
        <v>1.631</v>
      </c>
      <c r="C1648">
        <f>Weighting!$F$16</f>
        <v>0</v>
      </c>
      <c r="D1648" t="b">
        <f>IF(C1648=1,'Data Transformation'!$G$3+0.5*'Data Transformation'!$W$25,IF(C1649=1,D1649-'Data Transformation'!$W$25,FALSE))</f>
        <v>0</v>
      </c>
      <c r="E1648" t="str">
        <f t="array" ref="E1648">IF(ISLOGICAL(D1648),"",FREQUENCY(IF('Data Transformation'!$B$425:$B$8425='Bin Analysis'!$B1635,'Data Transformation'!$G$425:$G$8425),D1648))</f>
        <v/>
      </c>
      <c r="F1648" t="str">
        <f t="shared" si="204"/>
        <v/>
      </c>
      <c r="G1648">
        <f>Weighting!$H$16</f>
        <v>0</v>
      </c>
      <c r="H1648">
        <f t="array" ref="H1648">FREQUENCY(IF('Data Transformation'!$B$4:$B$8425=B1635,'Data Transformation'!$G$4:$G$8425),'Bin Analysis'!$B1648)</f>
        <v>13</v>
      </c>
      <c r="I1648">
        <f t="shared" si="205"/>
        <v>0</v>
      </c>
      <c r="J1648">
        <f t="shared" si="206"/>
        <v>0</v>
      </c>
      <c r="K1648">
        <f>J1648*Weighting!$W$16</f>
        <v>0</v>
      </c>
      <c r="M1648" s="14"/>
    </row>
    <row r="1649" spans="1:25" x14ac:dyDescent="0.25">
      <c r="A1649" s="32" t="str">
        <f>IF(Weighting!$P$17&gt;0,B1649,"")</f>
        <v/>
      </c>
      <c r="B1649">
        <f>Weighting!$C$17</f>
        <v>1.762</v>
      </c>
      <c r="C1649">
        <f>Weighting!$F$17</f>
        <v>0</v>
      </c>
      <c r="D1649" t="b">
        <f>IF(C1649=1,'Data Transformation'!$G$3+0.5*'Data Transformation'!$W$25,IF(C1650=1,D1650-'Data Transformation'!$W$25,FALSE))</f>
        <v>0</v>
      </c>
      <c r="E1649" t="str">
        <f t="array" ref="E1649">IF(ISLOGICAL(D1649),"",FREQUENCY(IF('Data Transformation'!$B$425:$B$8425='Bin Analysis'!$B1635,'Data Transformation'!$G$425:$G$8425),D1649))</f>
        <v/>
      </c>
      <c r="F1649" t="str">
        <f t="shared" si="204"/>
        <v/>
      </c>
      <c r="G1649">
        <f>Weighting!$H$17</f>
        <v>0</v>
      </c>
      <c r="H1649">
        <f t="array" ref="H1649">FREQUENCY(IF('Data Transformation'!$B$4:$B$8425=B1635,'Data Transformation'!$G$4:$G$8425),'Bin Analysis'!$B1649)</f>
        <v>13</v>
      </c>
      <c r="I1649">
        <f t="shared" si="205"/>
        <v>0</v>
      </c>
      <c r="J1649">
        <f t="shared" si="206"/>
        <v>0</v>
      </c>
      <c r="K1649">
        <f>J1649*Weighting!$W$17</f>
        <v>0</v>
      </c>
      <c r="M1649" s="14"/>
    </row>
    <row r="1650" spans="1:25" x14ac:dyDescent="0.25">
      <c r="A1650" s="32" t="str">
        <f>IF(Weighting!$P$18&gt;0,B1650,"")</f>
        <v/>
      </c>
      <c r="B1650">
        <f>Weighting!$C$18</f>
        <v>1.893</v>
      </c>
      <c r="C1650">
        <f>Weighting!$F$18</f>
        <v>0</v>
      </c>
      <c r="D1650" t="b">
        <f>IF(C1650=1,'Data Transformation'!$G$3+0.5*'Data Transformation'!$W$25,IF(C1651=1,D1651-'Data Transformation'!$W$25,FALSE))</f>
        <v>0</v>
      </c>
      <c r="E1650" t="str">
        <f t="array" ref="E1650">IF(ISLOGICAL(D1650),"",FREQUENCY(IF('Data Transformation'!$B$425:$B$8425='Bin Analysis'!$B1635,'Data Transformation'!$G$425:$G$8425),D1650))</f>
        <v/>
      </c>
      <c r="F1650" t="str">
        <f t="shared" si="204"/>
        <v/>
      </c>
      <c r="G1650">
        <f>Weighting!$H$18</f>
        <v>0</v>
      </c>
      <c r="H1650">
        <f t="array" ref="H1650">FREQUENCY(IF('Data Transformation'!$B$4:$B$8425=B1635,'Data Transformation'!$G$4:$G$8425),'Bin Analysis'!$B1650)</f>
        <v>13</v>
      </c>
      <c r="I1650">
        <f t="shared" si="205"/>
        <v>0</v>
      </c>
      <c r="J1650">
        <f t="shared" si="206"/>
        <v>0</v>
      </c>
      <c r="K1650">
        <f>J1650*Weighting!$W$18</f>
        <v>0</v>
      </c>
      <c r="M1650" s="14"/>
    </row>
    <row r="1651" spans="1:25" x14ac:dyDescent="0.25">
      <c r="A1651" s="32" t="str">
        <f>IF(Weighting!$P$19&gt;0,B1651,"")</f>
        <v/>
      </c>
      <c r="B1651">
        <f>Weighting!$C$19</f>
        <v>2.024</v>
      </c>
      <c r="C1651">
        <f>Weighting!$F$19</f>
        <v>0</v>
      </c>
      <c r="D1651" t="b">
        <f>IF(C1651=1,'Data Transformation'!$G$3+0.5*'Data Transformation'!$W$25,IF(C1652=1,D1652-'Data Transformation'!$W$25,FALSE))</f>
        <v>0</v>
      </c>
      <c r="E1651" t="str">
        <f t="array" ref="E1651">IF(ISLOGICAL(D1651),"",FREQUENCY(IF('Data Transformation'!$B$425:$B$8425='Bin Analysis'!$B1635,'Data Transformation'!$G$425:$G$8425),D1651))</f>
        <v/>
      </c>
      <c r="F1651" t="str">
        <f t="shared" si="204"/>
        <v/>
      </c>
      <c r="G1651">
        <f>Weighting!$H$19</f>
        <v>0</v>
      </c>
      <c r="H1651">
        <f t="array" ref="H1651">FREQUENCY(IF('Data Transformation'!$B$4:$B$8425=B1635,'Data Transformation'!$G$4:$G$8425),'Bin Analysis'!$B1651)</f>
        <v>13</v>
      </c>
      <c r="I1651">
        <f t="shared" si="205"/>
        <v>0</v>
      </c>
      <c r="J1651">
        <f t="shared" si="206"/>
        <v>0</v>
      </c>
      <c r="K1651">
        <f>J1651*Weighting!$W$19</f>
        <v>0</v>
      </c>
      <c r="M1651" s="14"/>
    </row>
    <row r="1652" spans="1:25" x14ac:dyDescent="0.25">
      <c r="A1652" s="32" t="str">
        <f>IF(Weighting!$P$20&gt;0,B1652,"")</f>
        <v/>
      </c>
      <c r="B1652">
        <f>Weighting!$C$20</f>
        <v>2.1550000000000002</v>
      </c>
      <c r="C1652">
        <f>Weighting!$F$20</f>
        <v>0</v>
      </c>
      <c r="D1652" t="b">
        <f>IF(C1652=1,'Data Transformation'!$G$3+0.5*'Data Transformation'!$W$25,IF(C1653=1,D1653-'Data Transformation'!$W$25,FALSE))</f>
        <v>0</v>
      </c>
      <c r="E1652" t="str">
        <f t="array" ref="E1652">IF(ISLOGICAL(D1652),"",FREQUENCY(IF('Data Transformation'!$B$425:$B$8425='Bin Analysis'!$B1635,'Data Transformation'!$G$425:$G$8425),D1652))</f>
        <v/>
      </c>
      <c r="F1652" t="str">
        <f t="shared" si="204"/>
        <v/>
      </c>
      <c r="G1652">
        <f>Weighting!$H$20</f>
        <v>0</v>
      </c>
      <c r="H1652">
        <f t="array" ref="H1652">FREQUENCY(IF('Data Transformation'!$B$4:$B$8425=B1635,'Data Transformation'!$G$4:$G$8425),'Bin Analysis'!$B1652)</f>
        <v>13</v>
      </c>
      <c r="I1652">
        <f t="shared" si="205"/>
        <v>0</v>
      </c>
      <c r="J1652">
        <f t="shared" si="206"/>
        <v>0</v>
      </c>
      <c r="K1652">
        <f>J1652*Weighting!$W$20</f>
        <v>0</v>
      </c>
      <c r="M1652" s="14"/>
    </row>
    <row r="1653" spans="1:25" x14ac:dyDescent="0.25">
      <c r="A1653" s="32" t="str">
        <f>IF(Weighting!$P$21&gt;0,B1653,"")</f>
        <v/>
      </c>
      <c r="B1653">
        <f>Weighting!$C$21</f>
        <v>2.2860000000000005</v>
      </c>
      <c r="C1653">
        <f>Weighting!$F$21</f>
        <v>0</v>
      </c>
      <c r="D1653" t="b">
        <f>IF(C1653=1,'Data Transformation'!$G$3+0.5*'Data Transformation'!$W$25,IF(C1654=1,D1654-'Data Transformation'!$W$25,FALSE))</f>
        <v>0</v>
      </c>
      <c r="E1653" t="str">
        <f t="array" ref="E1653">IF(ISLOGICAL(D1653),"",FREQUENCY(IF('Data Transformation'!$B$425:$B$8425='Bin Analysis'!$B1635,'Data Transformation'!$G$425:$G$8425),D1653))</f>
        <v/>
      </c>
      <c r="F1653" t="str">
        <f t="shared" si="204"/>
        <v/>
      </c>
      <c r="G1653">
        <f>Weighting!$H$21</f>
        <v>0</v>
      </c>
      <c r="H1653">
        <f t="array" ref="H1653">FREQUENCY(IF('Data Transformation'!$B$4:$B$8425=B1635,'Data Transformation'!$G$4:$G$8425),'Bin Analysis'!$B1653)</f>
        <v>13</v>
      </c>
      <c r="I1653">
        <f t="shared" si="205"/>
        <v>0</v>
      </c>
      <c r="J1653">
        <f t="shared" si="206"/>
        <v>0</v>
      </c>
      <c r="K1653">
        <f>J1653*Weighting!$W$21</f>
        <v>0</v>
      </c>
      <c r="M1653" s="14"/>
    </row>
    <row r="1654" spans="1:25" x14ac:dyDescent="0.25">
      <c r="A1654" s="32" t="str">
        <f>IF(Weighting!$P$22&gt;0,B1654,"")</f>
        <v/>
      </c>
      <c r="B1654">
        <f>Weighting!$C$22</f>
        <v>2.4170000000000007</v>
      </c>
      <c r="C1654">
        <f>Weighting!$F$22</f>
        <v>0</v>
      </c>
      <c r="D1654" t="b">
        <f>IF(C1654=1,'Data Transformation'!$G$3+0.5*'Data Transformation'!$W$25,IF(C1655=1,D1655-'Data Transformation'!$W$25,FALSE))</f>
        <v>0</v>
      </c>
      <c r="E1654" t="str">
        <f t="array" ref="E1654">IF(ISLOGICAL(D1654),"",FREQUENCY(IF('Data Transformation'!$B$425:$B$8425='Bin Analysis'!$B1635,'Data Transformation'!$G$425:$G$8425),D1654))</f>
        <v/>
      </c>
      <c r="F1654" t="str">
        <f t="shared" si="204"/>
        <v/>
      </c>
      <c r="G1654">
        <f>Weighting!$H$22</f>
        <v>0</v>
      </c>
      <c r="H1654">
        <f t="array" ref="H1654">FREQUENCY(IF('Data Transformation'!$B$4:$B$8425=B1635,'Data Transformation'!$G$4:$G$8425),'Bin Analysis'!$B1654)</f>
        <v>13</v>
      </c>
      <c r="I1654">
        <f t="shared" si="205"/>
        <v>0</v>
      </c>
      <c r="J1654">
        <f t="shared" si="206"/>
        <v>0</v>
      </c>
      <c r="K1654">
        <f>J1654*Weighting!$W$22</f>
        <v>0</v>
      </c>
      <c r="M1654" s="14"/>
    </row>
    <row r="1655" spans="1:25" x14ac:dyDescent="0.25">
      <c r="A1655" s="32" t="str">
        <f>IF(Weighting!$P$23&gt;0,B1655,"")</f>
        <v/>
      </c>
      <c r="B1655">
        <f>Weighting!$C$23</f>
        <v>2.5480000000000009</v>
      </c>
      <c r="C1655">
        <f>Weighting!$F$23</f>
        <v>0</v>
      </c>
      <c r="D1655" t="b">
        <f>IF(C1655=1,'Data Transformation'!$G$3+0.5*'Data Transformation'!$W$25,IF(C1656=1,D1656-'Data Transformation'!$W$25,FALSE))</f>
        <v>0</v>
      </c>
      <c r="E1655" t="str">
        <f t="array" ref="E1655">IF(ISLOGICAL(D1655),"",FREQUENCY(IF('Data Transformation'!$B$425:$B$8425='Bin Analysis'!$B1635,'Data Transformation'!$G$425:$G$8425),D1655))</f>
        <v/>
      </c>
      <c r="F1655" t="str">
        <f t="shared" si="204"/>
        <v/>
      </c>
      <c r="G1655">
        <f>Weighting!$H$23</f>
        <v>0</v>
      </c>
      <c r="H1655">
        <f t="array" ref="H1655">FREQUENCY(IF('Data Transformation'!$B$4:$B$8425=B1635,'Data Transformation'!$G$4:$G$8425),'Bin Analysis'!$B1655)</f>
        <v>13</v>
      </c>
      <c r="I1655">
        <f t="shared" si="205"/>
        <v>0</v>
      </c>
      <c r="J1655">
        <f t="shared" si="206"/>
        <v>0</v>
      </c>
      <c r="K1655">
        <f>J1655*Weighting!$W$23</f>
        <v>0</v>
      </c>
      <c r="M1655" s="14"/>
    </row>
    <row r="1656" spans="1:25" x14ac:dyDescent="0.25">
      <c r="A1656" s="32" t="str">
        <f>IF(Weighting!$P$24&gt;0,B1656,"")</f>
        <v/>
      </c>
      <c r="B1656">
        <f>Weighting!$C$24</f>
        <v>2.6790000000000012</v>
      </c>
      <c r="C1656">
        <f>Weighting!$F$24</f>
        <v>0</v>
      </c>
      <c r="D1656" t="b">
        <f>IF(C1656=1,'Data Transformation'!$G$3+0.5*'Data Transformation'!$W$25,IF(C1657=1,D1657-'Data Transformation'!$W$25,FALSE))</f>
        <v>0</v>
      </c>
      <c r="E1656" t="str">
        <f t="array" ref="E1656">IF(ISLOGICAL(D1656),"",FREQUENCY(IF('Data Transformation'!$B$425:$B$8425='Bin Analysis'!$B1635,'Data Transformation'!$G$425:$G$8425),D1656))</f>
        <v/>
      </c>
      <c r="F1656" t="str">
        <f t="shared" si="204"/>
        <v/>
      </c>
      <c r="G1656">
        <f>Weighting!$H$24</f>
        <v>0</v>
      </c>
      <c r="H1656">
        <f t="array" ref="H1656">FREQUENCY(IF('Data Transformation'!$B$4:$B$8425=B1635,'Data Transformation'!$G$4:$G$8425),'Bin Analysis'!$B1656)</f>
        <v>13</v>
      </c>
      <c r="I1656">
        <f t="shared" si="205"/>
        <v>0</v>
      </c>
      <c r="J1656">
        <f t="shared" si="206"/>
        <v>0</v>
      </c>
      <c r="K1656">
        <f>J1656*Weighting!$W$24</f>
        <v>0</v>
      </c>
      <c r="M1656" s="14"/>
    </row>
    <row r="1657" spans="1:25" x14ac:dyDescent="0.25">
      <c r="A1657" s="32" t="str">
        <f>IF(Weighting!$P$25&gt;0,B1657,"")</f>
        <v/>
      </c>
      <c r="B1657">
        <f>Weighting!$C$25</f>
        <v>2.8100000000000014</v>
      </c>
      <c r="C1657">
        <f>Weighting!$F$25</f>
        <v>0</v>
      </c>
      <c r="D1657" t="b">
        <f>IF(C1657=1,'Data Transformation'!$G$3+0.5*'Data Transformation'!$W$25,IF(C1658=1,D1658-'Data Transformation'!$W$25,FALSE))</f>
        <v>0</v>
      </c>
      <c r="E1657" t="str">
        <f t="array" ref="E1657">IF(ISLOGICAL(D1657),"",FREQUENCY(IF('Data Transformation'!$B$425:$B$8425='Bin Analysis'!$B1635,'Data Transformation'!$G$425:$G$8425),D1657))</f>
        <v/>
      </c>
      <c r="F1657" t="str">
        <f t="shared" si="204"/>
        <v/>
      </c>
      <c r="G1657">
        <f>Weighting!$H$25</f>
        <v>0</v>
      </c>
      <c r="H1657">
        <f t="array" ref="H1657">FREQUENCY(IF('Data Transformation'!$B$4:$B$8425=B1635,'Data Transformation'!$G$4:$G$8425),'Bin Analysis'!$B1657)</f>
        <v>13</v>
      </c>
      <c r="I1657">
        <f t="shared" si="205"/>
        <v>0</v>
      </c>
      <c r="J1657">
        <f t="shared" si="206"/>
        <v>0</v>
      </c>
      <c r="K1657">
        <f>J1657*Weighting!$W$25</f>
        <v>0</v>
      </c>
      <c r="M1657" s="14"/>
    </row>
    <row r="1658" spans="1:25" x14ac:dyDescent="0.25">
      <c r="O1658"/>
      <c r="P1658"/>
      <c r="Q1658"/>
      <c r="R1658"/>
    </row>
    <row r="1659" spans="1:25" ht="23.25" x14ac:dyDescent="0.35">
      <c r="A1659" s="21" t="s">
        <v>0</v>
      </c>
      <c r="B1659" s="21">
        <f>IFERROR(VLOOKUP(C1659,'Data Transformation'!$L$6:$M$426,2,FALSE),"")</f>
        <v>69</v>
      </c>
      <c r="C1659" s="21">
        <f>C1635+1</f>
        <v>69</v>
      </c>
      <c r="D1659" s="21"/>
      <c r="E1659" s="21"/>
      <c r="F1659" s="21"/>
      <c r="G1659" s="21"/>
      <c r="H1659" s="22"/>
      <c r="I1659" s="22"/>
      <c r="J1659" s="22"/>
      <c r="K1659" s="21"/>
      <c r="L1659" s="21">
        <f>B1659</f>
        <v>69</v>
      </c>
      <c r="M1659" s="23">
        <f>INDEX('Data Transformation'!$O$4:$O$424,MATCH($B1659,'Data Transformation'!$M$4:$M$424,0),MATCH($M$2,'Data Transformation'!$O$3,0))</f>
        <v>19</v>
      </c>
      <c r="N1659" s="27">
        <f>IF('Input and Summary Results'!$J$16="minimum",'Bin Analysis'!X1660/(M1659-1),'Bin Analysis'!Y1659/('Bin Analysis'!M1659-1))</f>
        <v>0</v>
      </c>
      <c r="O1659" s="27">
        <f>IF(M1659=FALSE,NA(),(VLOOKUP(1,C1662:K1681,4,FALSE))/(M1659-1))</f>
        <v>0.16666666666666666</v>
      </c>
      <c r="P1659" s="27">
        <f>IF(M1659=FALSE,NA(),SUM(J1662:J1681)/Weighting!$S$5)</f>
        <v>0.6</v>
      </c>
      <c r="Q1659" s="27">
        <f>IF(M1659=FALSE,NA(),SUM(K1662:K1681)/Weighting!$S$6)</f>
        <v>0.56521739130434778</v>
      </c>
      <c r="R1659" s="27">
        <f>IF(M1659=FALSE,NA(),(VLOOKUP(1,G1662:K1681,3,FALSE))/(M1659-1))</f>
        <v>5.5555555555555552E-2</v>
      </c>
      <c r="S1659" s="22" t="str">
        <f>IF(M1659=FALSE,NA(),IF(SUM(J1662:J1681)=2,"yes","no"))</f>
        <v>no</v>
      </c>
      <c r="X1659" s="2" cm="2">
        <f t="array" ref="X1659:X1660">FREQUENCY(IF('Data Transformation'!$B$425:$B$6424='Bin Analysis'!L1659,'Data Transformation'!$G$425:$G$6424),'Data Transformation'!$U$11)</f>
        <v>18</v>
      </c>
      <c r="Y1659" s="2" cm="2">
        <f t="array" ref="Y1659:Y1660">FREQUENCY(IF('Data Transformation'!$B$425:$B$6424='Bin Analysis'!L1659,'Data Transformation'!$G$425:$G$6424),'Data Transformation'!$U$12)</f>
        <v>15</v>
      </c>
    </row>
    <row r="1660" spans="1:25" x14ac:dyDescent="0.25">
      <c r="A1660" s="14" t="s">
        <v>66</v>
      </c>
      <c r="B1660" t="s">
        <v>47</v>
      </c>
      <c r="C1660" t="s">
        <v>5</v>
      </c>
      <c r="D1660" t="s">
        <v>99</v>
      </c>
      <c r="E1660" t="s">
        <v>100</v>
      </c>
      <c r="F1660" t="s">
        <v>101</v>
      </c>
      <c r="G1660" t="s">
        <v>69</v>
      </c>
      <c r="H1660" t="s">
        <v>31</v>
      </c>
      <c r="I1660" t="s">
        <v>32</v>
      </c>
      <c r="J1660" t="s">
        <v>46</v>
      </c>
      <c r="K1660" s="14" t="s">
        <v>45</v>
      </c>
      <c r="M1660" s="14"/>
      <c r="X1660" s="2">
        <v>0</v>
      </c>
      <c r="Y1660" s="2">
        <v>3</v>
      </c>
    </row>
    <row r="1661" spans="1:25" x14ac:dyDescent="0.25">
      <c r="A1661" s="32"/>
      <c r="D1661" t="b">
        <f>IF(C1661=1,'Data Transformation'!$G$3+0.5*'Data Transformation'!$W$25,IF(C1662=1,D1662-'Data Transformation'!$W$25,FALSE))</f>
        <v>0</v>
      </c>
      <c r="E1661" t="str">
        <f t="array" ref="E1661">IF(ISLOGICAL(D1661),"",FREQUENCY(IF('Data Transformation'!$B$425:$B$8425='Bin Analysis'!$B1659,'Data Transformation'!$G$425:$G$8425),D1661))</f>
        <v/>
      </c>
      <c r="F1661" t="str">
        <f>IF(ISLOGICAL(D1661),"",E1661-E1660)</f>
        <v/>
      </c>
      <c r="M1661" s="14"/>
    </row>
    <row r="1662" spans="1:25" x14ac:dyDescent="0.25">
      <c r="A1662" s="32">
        <f>IF(Weighting!$P$6&gt;0,B1662,"")</f>
        <v>0.32100000000000001</v>
      </c>
      <c r="B1662">
        <f>Weighting!$C$6</f>
        <v>0.32100000000000001</v>
      </c>
      <c r="C1662">
        <f>Weighting!$F$6</f>
        <v>0</v>
      </c>
      <c r="D1662" t="b">
        <f>IF(C1662=1,'Data Transformation'!$G$3+0.5*'Data Transformation'!$W$25,IF(C1663=1,D1663-'Data Transformation'!$W$25,FALSE))</f>
        <v>0</v>
      </c>
      <c r="E1662" t="str">
        <f t="array" ref="E1662">IF(ISLOGICAL(D1662),"",FREQUENCY(IF('Data Transformation'!$B$425:$B$8425='Bin Analysis'!$B1659,'Data Transformation'!$G$425:$G$8425),D1662))</f>
        <v/>
      </c>
      <c r="F1662" t="str">
        <f>IF(ISLOGICAL(D1662),"",E1662-E1661)</f>
        <v/>
      </c>
      <c r="G1662">
        <f>Weighting!$H$6</f>
        <v>1</v>
      </c>
      <c r="H1662">
        <f t="array" ref="H1662">FREQUENCY(IF('Data Transformation'!$B$4:$B$8425=B1659,'Data Transformation'!$G$4:$G$8425),'Bin Analysis'!$B1662)</f>
        <v>1</v>
      </c>
      <c r="I1662">
        <f>H1662-H1661</f>
        <v>1</v>
      </c>
      <c r="J1662">
        <f>IF(I1662=0,0,1)</f>
        <v>1</v>
      </c>
      <c r="K1662">
        <f>J1662*Weighting!$W$6</f>
        <v>1</v>
      </c>
      <c r="M1662" s="14"/>
    </row>
    <row r="1663" spans="1:25" x14ac:dyDescent="0.25">
      <c r="A1663" s="32">
        <f>IF(Weighting!$P$7&gt;0,B1663,"")</f>
        <v>0.45200000000000001</v>
      </c>
      <c r="B1663">
        <f>Weighting!$C$7</f>
        <v>0.45200000000000001</v>
      </c>
      <c r="C1663">
        <f>Weighting!$F$7</f>
        <v>0</v>
      </c>
      <c r="D1663" t="b">
        <f>IF(C1663=1,'Data Transformation'!$G$3+0.5*'Data Transformation'!$W$25,IF(C1664=1,D1664-'Data Transformation'!$W$25,FALSE))</f>
        <v>0</v>
      </c>
      <c r="E1663" t="str">
        <f t="array" ref="E1663">IF(ISLOGICAL(D1663),"",FREQUENCY(IF('Data Transformation'!$B$425:$B$8425='Bin Analysis'!$B1659,'Data Transformation'!$G$425:$G$8425),D1663))</f>
        <v/>
      </c>
      <c r="F1663" t="str">
        <f t="shared" ref="F1663:F1681" si="207">IF(ISLOGICAL(D1663),"",E1663-E1662)</f>
        <v/>
      </c>
      <c r="G1663">
        <f>Weighting!$H$7</f>
        <v>0</v>
      </c>
      <c r="H1663">
        <f t="array" ref="H1663">FREQUENCY(IF('Data Transformation'!$B$4:$B$8425=B1659,'Data Transformation'!$G$4:$G$8425),'Bin Analysis'!$B1663)</f>
        <v>1</v>
      </c>
      <c r="I1663">
        <f t="shared" ref="I1663:I1681" si="208">H1663-H1662</f>
        <v>0</v>
      </c>
      <c r="J1663">
        <f>IF(I1663=0,0,1)</f>
        <v>0</v>
      </c>
      <c r="K1663">
        <f>J1663*Weighting!$W$7</f>
        <v>0</v>
      </c>
      <c r="M1663" s="14"/>
    </row>
    <row r="1664" spans="1:25" x14ac:dyDescent="0.25">
      <c r="A1664" s="32">
        <f>IF(Weighting!$P$8&gt;0,B1664,"")</f>
        <v>0.58299999999999996</v>
      </c>
      <c r="B1664">
        <f>Weighting!$C$8</f>
        <v>0.58299999999999996</v>
      </c>
      <c r="C1664">
        <f>Weighting!$F$8</f>
        <v>0</v>
      </c>
      <c r="D1664" t="b">
        <f>IF(C1664=1,'Data Transformation'!$G$3+0.5*'Data Transformation'!$W$25,IF(C1665=1,D1665-'Data Transformation'!$W$25,FALSE))</f>
        <v>0</v>
      </c>
      <c r="E1664" t="str">
        <f t="array" ref="E1664">IF(ISLOGICAL(D1664),"",FREQUENCY(IF('Data Transformation'!$B$425:$B$8425='Bin Analysis'!$B1659,'Data Transformation'!$G$425:$G$8425),D1664))</f>
        <v/>
      </c>
      <c r="F1664" t="str">
        <f t="shared" si="207"/>
        <v/>
      </c>
      <c r="G1664">
        <f>Weighting!$H$8</f>
        <v>0</v>
      </c>
      <c r="H1664">
        <f t="array" ref="H1664">FREQUENCY(IF('Data Transformation'!$B$4:$B$8425=B1659,'Data Transformation'!$G$4:$G$8425),'Bin Analysis'!$B1664)</f>
        <v>3</v>
      </c>
      <c r="I1664">
        <f t="shared" si="208"/>
        <v>2</v>
      </c>
      <c r="J1664">
        <f t="shared" ref="J1664:J1681" si="209">IF(I1664=0,0,1)</f>
        <v>1</v>
      </c>
      <c r="K1664">
        <f>J1664*Weighting!$W$8</f>
        <v>3</v>
      </c>
      <c r="M1664" s="14"/>
    </row>
    <row r="1665" spans="1:13" x14ac:dyDescent="0.25">
      <c r="A1665" s="32">
        <f>IF(Weighting!$P$9&gt;0,B1665,"")</f>
        <v>0.71399999999999997</v>
      </c>
      <c r="B1665" s="50">
        <f>Weighting!$C$9</f>
        <v>0.71399999999999997</v>
      </c>
      <c r="C1665">
        <f>Weighting!$F$9</f>
        <v>0</v>
      </c>
      <c r="D1665" t="b">
        <f>IF(C1665=1,'Data Transformation'!$G$3+0.5*'Data Transformation'!$W$25,IF(C1666=1,D1666-'Data Transformation'!$W$25,FALSE))</f>
        <v>0</v>
      </c>
      <c r="E1665" t="str">
        <f t="array" ref="E1665">IF(ISLOGICAL(D1665),"",FREQUENCY(IF('Data Transformation'!$B$425:$B$8425='Bin Analysis'!$B1659,'Data Transformation'!$G$425:$G$8425),D1665))</f>
        <v/>
      </c>
      <c r="F1665" t="str">
        <f t="shared" si="207"/>
        <v/>
      </c>
      <c r="G1665">
        <f>Weighting!$H$9</f>
        <v>0</v>
      </c>
      <c r="H1665">
        <f t="array" ref="H1665">FREQUENCY(IF('Data Transformation'!$B$4:$B$8425=B1659,'Data Transformation'!$G$4:$G$8425),'Bin Analysis'!$B1665)</f>
        <v>7</v>
      </c>
      <c r="I1665">
        <f t="shared" si="208"/>
        <v>4</v>
      </c>
      <c r="J1665">
        <f t="shared" si="209"/>
        <v>1</v>
      </c>
      <c r="K1665">
        <f>J1665*Weighting!$W$9</f>
        <v>3</v>
      </c>
      <c r="M1665" s="14"/>
    </row>
    <row r="1666" spans="1:13" x14ac:dyDescent="0.25">
      <c r="A1666" s="32">
        <f>IF(Weighting!$P$10&gt;0,B1666,"")</f>
        <v>0.84499999999999997</v>
      </c>
      <c r="B1666">
        <f>Weighting!$C$10</f>
        <v>0.84499999999999997</v>
      </c>
      <c r="C1666">
        <f>Weighting!$F$10</f>
        <v>0</v>
      </c>
      <c r="D1666" t="b">
        <f>IF(C1666=1,'Data Transformation'!$G$3+0.5*'Data Transformation'!$W$25,IF(C1667=1,D1667-'Data Transformation'!$W$25,FALSE))</f>
        <v>0</v>
      </c>
      <c r="E1666" t="str">
        <f t="array" ref="E1666">IF(ISLOGICAL(D1666),"",FREQUENCY(IF('Data Transformation'!$B$425:$B$8425='Bin Analysis'!$B1659,'Data Transformation'!$G$425:$G$8425),D1666))</f>
        <v/>
      </c>
      <c r="F1666" t="str">
        <f t="shared" si="207"/>
        <v/>
      </c>
      <c r="G1666">
        <f>Weighting!$H$10</f>
        <v>0</v>
      </c>
      <c r="H1666">
        <f t="array" ref="H1666">FREQUENCY(IF('Data Transformation'!$B$4:$B$8425=B1659,'Data Transformation'!$G$4:$G$8425),'Bin Analysis'!$B1666)</f>
        <v>12</v>
      </c>
      <c r="I1666">
        <f t="shared" si="208"/>
        <v>5</v>
      </c>
      <c r="J1666">
        <f t="shared" si="209"/>
        <v>1</v>
      </c>
      <c r="K1666">
        <f>J1666*Weighting!$W$10</f>
        <v>3</v>
      </c>
      <c r="M1666" s="14"/>
    </row>
    <row r="1667" spans="1:13" x14ac:dyDescent="0.25">
      <c r="A1667" s="32">
        <f>IF(Weighting!$P$11&gt;0,B1667,"")</f>
        <v>0.97599999999999998</v>
      </c>
      <c r="B1667">
        <f>Weighting!$C$11</f>
        <v>0.97599999999999998</v>
      </c>
      <c r="C1667">
        <f>Weighting!$F$11</f>
        <v>0</v>
      </c>
      <c r="D1667">
        <f>IF(C1667=1,'Data Transformation'!$G$3+0.5*'Data Transformation'!$W$25,IF(C1668=1,D1668-'Data Transformation'!$W$25,FALSE))</f>
        <v>0.86899999999999999</v>
      </c>
      <c r="E1667">
        <f t="array" ref="E1667">IF(ISLOGICAL(D1667),"",FREQUENCY(IF('Data Transformation'!$B$425:$B$8425='Bin Analysis'!$B1659,'Data Transformation'!$G$425:$G$8425),D1667))</f>
        <v>15</v>
      </c>
      <c r="F1667" t="e">
        <f t="shared" si="207"/>
        <v>#VALUE!</v>
      </c>
      <c r="G1667">
        <f>Weighting!$H$11</f>
        <v>0</v>
      </c>
      <c r="H1667">
        <f t="array" ref="H1667">FREQUENCY(IF('Data Transformation'!$B$4:$B$8425=B1659,'Data Transformation'!$G$4:$G$8425),'Bin Analysis'!$B1667)</f>
        <v>16</v>
      </c>
      <c r="I1667">
        <f t="shared" si="208"/>
        <v>4</v>
      </c>
      <c r="J1667">
        <f t="shared" si="209"/>
        <v>1</v>
      </c>
      <c r="K1667">
        <f>J1667*Weighting!$W$11</f>
        <v>2</v>
      </c>
      <c r="M1667" s="14"/>
    </row>
    <row r="1668" spans="1:13" x14ac:dyDescent="0.25">
      <c r="A1668" s="32">
        <f>IF(Weighting!$P$12&gt;0,B1668,"")</f>
        <v>1.107</v>
      </c>
      <c r="B1668">
        <f>Weighting!$C$12</f>
        <v>1.107</v>
      </c>
      <c r="C1668">
        <f>Weighting!$F$12</f>
        <v>1</v>
      </c>
      <c r="D1668">
        <f>IF(C1668=1,'Data Transformation'!$G$3+0.5*'Data Transformation'!$W$25,IF(C1669=1,D1669-'Data Transformation'!$W$25,FALSE))</f>
        <v>1.131</v>
      </c>
      <c r="E1668">
        <f t="array" ref="E1668">IF(ISLOGICAL(D1668),"",FREQUENCY(IF('Data Transformation'!$B$425:$B$8425='Bin Analysis'!$B1659,'Data Transformation'!$G$425:$G$8425),D1668))</f>
        <v>18</v>
      </c>
      <c r="F1668">
        <f t="shared" si="207"/>
        <v>3</v>
      </c>
      <c r="G1668">
        <f>Weighting!$H$12</f>
        <v>0</v>
      </c>
      <c r="H1668">
        <f t="array" ref="H1668">FREQUENCY(IF('Data Transformation'!$B$4:$B$8425=B1659,'Data Transformation'!$G$4:$G$8425),'Bin Analysis'!$B1668)</f>
        <v>19</v>
      </c>
      <c r="I1668">
        <f t="shared" si="208"/>
        <v>3</v>
      </c>
      <c r="J1668">
        <f t="shared" si="209"/>
        <v>1</v>
      </c>
      <c r="K1668">
        <f>J1668*Weighting!$W$12</f>
        <v>1</v>
      </c>
      <c r="M1668" s="14"/>
    </row>
    <row r="1669" spans="1:13" x14ac:dyDescent="0.25">
      <c r="A1669" s="32">
        <f>IF(Weighting!$P$13&gt;0,B1669,"")</f>
        <v>1.238</v>
      </c>
      <c r="B1669">
        <f>Weighting!$C$13</f>
        <v>1.238</v>
      </c>
      <c r="C1669">
        <f>Weighting!$F$13</f>
        <v>0</v>
      </c>
      <c r="D1669" t="b">
        <f>IF(C1669=1,'Data Transformation'!$G$3+0.5*'Data Transformation'!$W$25,IF(C1670=1,D1670-'Data Transformation'!$W$25,FALSE))</f>
        <v>0</v>
      </c>
      <c r="E1669" t="str">
        <f t="array" ref="E1669">IF(ISLOGICAL(D1669),"",FREQUENCY(IF('Data Transformation'!$B$425:$B$8425='Bin Analysis'!$B1659,'Data Transformation'!$G$425:$G$8425),D1669))</f>
        <v/>
      </c>
      <c r="F1669" t="str">
        <f t="shared" si="207"/>
        <v/>
      </c>
      <c r="G1669">
        <f>Weighting!$H$13</f>
        <v>0</v>
      </c>
      <c r="H1669">
        <f t="array" ref="H1669">FREQUENCY(IF('Data Transformation'!$B$4:$B$8425=B1659,'Data Transformation'!$G$4:$G$8425),'Bin Analysis'!$B1669)</f>
        <v>19</v>
      </c>
      <c r="I1669">
        <f t="shared" si="208"/>
        <v>0</v>
      </c>
      <c r="J1669">
        <f t="shared" si="209"/>
        <v>0</v>
      </c>
      <c r="K1669">
        <f>J1669*Weighting!$W$13</f>
        <v>0</v>
      </c>
      <c r="M1669" s="14"/>
    </row>
    <row r="1670" spans="1:13" x14ac:dyDescent="0.25">
      <c r="A1670" s="32">
        <f>IF(Weighting!$P$14&gt;0,B1670,"")</f>
        <v>1.369</v>
      </c>
      <c r="B1670">
        <f>Weighting!$C$14</f>
        <v>1.369</v>
      </c>
      <c r="C1670">
        <f>Weighting!$F$14</f>
        <v>0</v>
      </c>
      <c r="D1670" t="b">
        <f>IF(C1670=1,'Data Transformation'!$G$3+0.5*'Data Transformation'!$W$25,IF(C1671=1,D1671-'Data Transformation'!$W$25,FALSE))</f>
        <v>0</v>
      </c>
      <c r="E1670" t="str">
        <f t="array" ref="E1670">IF(ISLOGICAL(D1670),"",FREQUENCY(IF('Data Transformation'!$B$425:$B$8425='Bin Analysis'!$B1659,'Data Transformation'!$G$425:$G$8425),D1670))</f>
        <v/>
      </c>
      <c r="F1670" t="str">
        <f t="shared" si="207"/>
        <v/>
      </c>
      <c r="G1670">
        <f>Weighting!$H$14</f>
        <v>0</v>
      </c>
      <c r="H1670">
        <f t="array" ref="H1670">FREQUENCY(IF('Data Transformation'!$B$4:$B$8425=B1659,'Data Transformation'!$G$4:$G$8425),'Bin Analysis'!$B1670)</f>
        <v>19</v>
      </c>
      <c r="I1670">
        <f t="shared" si="208"/>
        <v>0</v>
      </c>
      <c r="J1670">
        <f t="shared" si="209"/>
        <v>0</v>
      </c>
      <c r="K1670">
        <f>J1670*Weighting!$W$14</f>
        <v>0</v>
      </c>
      <c r="M1670" s="14"/>
    </row>
    <row r="1671" spans="1:13" x14ac:dyDescent="0.25">
      <c r="A1671" s="32">
        <f>IF(Weighting!$P$15&gt;0,B1671,"")</f>
        <v>1.5000009999999999</v>
      </c>
      <c r="B1671">
        <f>Weighting!$C$15</f>
        <v>1.5000009999999999</v>
      </c>
      <c r="C1671">
        <f>Weighting!$F$15</f>
        <v>0</v>
      </c>
      <c r="D1671" t="b">
        <f>IF(C1671=1,'Data Transformation'!$G$3+0.5*'Data Transformation'!$W$25,IF(C1672=1,D1672-'Data Transformation'!$W$25,FALSE))</f>
        <v>0</v>
      </c>
      <c r="E1671" t="str">
        <f t="array" ref="E1671">IF(ISLOGICAL(D1671),"",FREQUENCY(IF('Data Transformation'!$B$425:$B$8425='Bin Analysis'!$B1659,'Data Transformation'!$G$425:$G$8425),D1671))</f>
        <v/>
      </c>
      <c r="F1671" t="str">
        <f t="shared" si="207"/>
        <v/>
      </c>
      <c r="G1671">
        <f>Weighting!$H$15</f>
        <v>0</v>
      </c>
      <c r="H1671">
        <f t="array" ref="H1671">FREQUENCY(IF('Data Transformation'!$B$4:$B$8425=B1659,'Data Transformation'!$G$4:$G$8425),'Bin Analysis'!$B1671)</f>
        <v>19</v>
      </c>
      <c r="I1671">
        <f t="shared" si="208"/>
        <v>0</v>
      </c>
      <c r="J1671">
        <f t="shared" si="209"/>
        <v>0</v>
      </c>
      <c r="K1671">
        <f>J1671*Weighting!$W$15</f>
        <v>0</v>
      </c>
      <c r="M1671" s="14"/>
    </row>
    <row r="1672" spans="1:13" x14ac:dyDescent="0.25">
      <c r="A1672" s="32" t="str">
        <f>IF(Weighting!$P$16&gt;0,B1672,"")</f>
        <v/>
      </c>
      <c r="B1672">
        <f>Weighting!$C$16</f>
        <v>1.631</v>
      </c>
      <c r="C1672">
        <f>Weighting!$F$16</f>
        <v>0</v>
      </c>
      <c r="D1672" t="b">
        <f>IF(C1672=1,'Data Transformation'!$G$3+0.5*'Data Transformation'!$W$25,IF(C1673=1,D1673-'Data Transformation'!$W$25,FALSE))</f>
        <v>0</v>
      </c>
      <c r="E1672" t="str">
        <f t="array" ref="E1672">IF(ISLOGICAL(D1672),"",FREQUENCY(IF('Data Transformation'!$B$425:$B$8425='Bin Analysis'!$B1659,'Data Transformation'!$G$425:$G$8425),D1672))</f>
        <v/>
      </c>
      <c r="F1672" t="str">
        <f t="shared" si="207"/>
        <v/>
      </c>
      <c r="G1672">
        <f>Weighting!$H$16</f>
        <v>0</v>
      </c>
      <c r="H1672">
        <f t="array" ref="H1672">FREQUENCY(IF('Data Transformation'!$B$4:$B$8425=B1659,'Data Transformation'!$G$4:$G$8425),'Bin Analysis'!$B1672)</f>
        <v>19</v>
      </c>
      <c r="I1672">
        <f t="shared" si="208"/>
        <v>0</v>
      </c>
      <c r="J1672">
        <f t="shared" si="209"/>
        <v>0</v>
      </c>
      <c r="K1672">
        <f>J1672*Weighting!$W$16</f>
        <v>0</v>
      </c>
      <c r="M1672" s="14"/>
    </row>
    <row r="1673" spans="1:13" x14ac:dyDescent="0.25">
      <c r="A1673" s="32" t="str">
        <f>IF(Weighting!$P$17&gt;0,B1673,"")</f>
        <v/>
      </c>
      <c r="B1673">
        <f>Weighting!$C$17</f>
        <v>1.762</v>
      </c>
      <c r="C1673">
        <f>Weighting!$F$17</f>
        <v>0</v>
      </c>
      <c r="D1673" t="b">
        <f>IF(C1673=1,'Data Transformation'!$G$3+0.5*'Data Transformation'!$W$25,IF(C1674=1,D1674-'Data Transformation'!$W$25,FALSE))</f>
        <v>0</v>
      </c>
      <c r="E1673" t="str">
        <f t="array" ref="E1673">IF(ISLOGICAL(D1673),"",FREQUENCY(IF('Data Transformation'!$B$425:$B$8425='Bin Analysis'!$B1659,'Data Transformation'!$G$425:$G$8425),D1673))</f>
        <v/>
      </c>
      <c r="F1673" t="str">
        <f t="shared" si="207"/>
        <v/>
      </c>
      <c r="G1673">
        <f>Weighting!$H$17</f>
        <v>0</v>
      </c>
      <c r="H1673">
        <f t="array" ref="H1673">FREQUENCY(IF('Data Transformation'!$B$4:$B$8425=B1659,'Data Transformation'!$G$4:$G$8425),'Bin Analysis'!$B1673)</f>
        <v>19</v>
      </c>
      <c r="I1673">
        <f t="shared" si="208"/>
        <v>0</v>
      </c>
      <c r="J1673">
        <f t="shared" si="209"/>
        <v>0</v>
      </c>
      <c r="K1673">
        <f>J1673*Weighting!$W$17</f>
        <v>0</v>
      </c>
      <c r="M1673" s="14"/>
    </row>
    <row r="1674" spans="1:13" x14ac:dyDescent="0.25">
      <c r="A1674" s="32" t="str">
        <f>IF(Weighting!$P$18&gt;0,B1674,"")</f>
        <v/>
      </c>
      <c r="B1674">
        <f>Weighting!$C$18</f>
        <v>1.893</v>
      </c>
      <c r="C1674">
        <f>Weighting!$F$18</f>
        <v>0</v>
      </c>
      <c r="D1674" t="b">
        <f>IF(C1674=1,'Data Transformation'!$G$3+0.5*'Data Transformation'!$W$25,IF(C1675=1,D1675-'Data Transformation'!$W$25,FALSE))</f>
        <v>0</v>
      </c>
      <c r="E1674" t="str">
        <f t="array" ref="E1674">IF(ISLOGICAL(D1674),"",FREQUENCY(IF('Data Transformation'!$B$425:$B$8425='Bin Analysis'!$B1659,'Data Transformation'!$G$425:$G$8425),D1674))</f>
        <v/>
      </c>
      <c r="F1674" t="str">
        <f t="shared" si="207"/>
        <v/>
      </c>
      <c r="G1674">
        <f>Weighting!$H$18</f>
        <v>0</v>
      </c>
      <c r="H1674">
        <f t="array" ref="H1674">FREQUENCY(IF('Data Transformation'!$B$4:$B$8425=B1659,'Data Transformation'!$G$4:$G$8425),'Bin Analysis'!$B1674)</f>
        <v>19</v>
      </c>
      <c r="I1674">
        <f t="shared" si="208"/>
        <v>0</v>
      </c>
      <c r="J1674">
        <f t="shared" si="209"/>
        <v>0</v>
      </c>
      <c r="K1674">
        <f>J1674*Weighting!$W$18</f>
        <v>0</v>
      </c>
      <c r="M1674" s="14"/>
    </row>
    <row r="1675" spans="1:13" x14ac:dyDescent="0.25">
      <c r="A1675" s="32" t="str">
        <f>IF(Weighting!$P$19&gt;0,B1675,"")</f>
        <v/>
      </c>
      <c r="B1675">
        <f>Weighting!$C$19</f>
        <v>2.024</v>
      </c>
      <c r="C1675">
        <f>Weighting!$F$19</f>
        <v>0</v>
      </c>
      <c r="D1675" t="b">
        <f>IF(C1675=1,'Data Transformation'!$G$3+0.5*'Data Transformation'!$W$25,IF(C1676=1,D1676-'Data Transformation'!$W$25,FALSE))</f>
        <v>0</v>
      </c>
      <c r="E1675" t="str">
        <f t="array" ref="E1675">IF(ISLOGICAL(D1675),"",FREQUENCY(IF('Data Transformation'!$B$425:$B$8425='Bin Analysis'!$B1659,'Data Transformation'!$G$425:$G$8425),D1675))</f>
        <v/>
      </c>
      <c r="F1675" t="str">
        <f t="shared" si="207"/>
        <v/>
      </c>
      <c r="G1675">
        <f>Weighting!$H$19</f>
        <v>0</v>
      </c>
      <c r="H1675">
        <f t="array" ref="H1675">FREQUENCY(IF('Data Transformation'!$B$4:$B$8425=B1659,'Data Transformation'!$G$4:$G$8425),'Bin Analysis'!$B1675)</f>
        <v>19</v>
      </c>
      <c r="I1675">
        <f t="shared" si="208"/>
        <v>0</v>
      </c>
      <c r="J1675">
        <f t="shared" si="209"/>
        <v>0</v>
      </c>
      <c r="K1675">
        <f>J1675*Weighting!$W$19</f>
        <v>0</v>
      </c>
      <c r="M1675" s="14"/>
    </row>
    <row r="1676" spans="1:13" x14ac:dyDescent="0.25">
      <c r="A1676" s="32" t="str">
        <f>IF(Weighting!$P$20&gt;0,B1676,"")</f>
        <v/>
      </c>
      <c r="B1676">
        <f>Weighting!$C$20</f>
        <v>2.1550000000000002</v>
      </c>
      <c r="C1676">
        <f>Weighting!$F$20</f>
        <v>0</v>
      </c>
      <c r="D1676" t="b">
        <f>IF(C1676=1,'Data Transformation'!$G$3+0.5*'Data Transformation'!$W$25,IF(C1677=1,D1677-'Data Transformation'!$W$25,FALSE))</f>
        <v>0</v>
      </c>
      <c r="E1676" t="str">
        <f t="array" ref="E1676">IF(ISLOGICAL(D1676),"",FREQUENCY(IF('Data Transformation'!$B$425:$B$8425='Bin Analysis'!$B1659,'Data Transformation'!$G$425:$G$8425),D1676))</f>
        <v/>
      </c>
      <c r="F1676" t="str">
        <f t="shared" si="207"/>
        <v/>
      </c>
      <c r="G1676">
        <f>Weighting!$H$20</f>
        <v>0</v>
      </c>
      <c r="H1676">
        <f t="array" ref="H1676">FREQUENCY(IF('Data Transformation'!$B$4:$B$8425=B1659,'Data Transformation'!$G$4:$G$8425),'Bin Analysis'!$B1676)</f>
        <v>19</v>
      </c>
      <c r="I1676">
        <f t="shared" si="208"/>
        <v>0</v>
      </c>
      <c r="J1676">
        <f t="shared" si="209"/>
        <v>0</v>
      </c>
      <c r="K1676">
        <f>J1676*Weighting!$W$20</f>
        <v>0</v>
      </c>
      <c r="M1676" s="14"/>
    </row>
    <row r="1677" spans="1:13" x14ac:dyDescent="0.25">
      <c r="A1677" s="32" t="str">
        <f>IF(Weighting!$P$21&gt;0,B1677,"")</f>
        <v/>
      </c>
      <c r="B1677">
        <f>Weighting!$C$21</f>
        <v>2.2860000000000005</v>
      </c>
      <c r="C1677">
        <f>Weighting!$F$21</f>
        <v>0</v>
      </c>
      <c r="D1677" t="b">
        <f>IF(C1677=1,'Data Transformation'!$G$3+0.5*'Data Transformation'!$W$25,IF(C1678=1,D1678-'Data Transformation'!$W$25,FALSE))</f>
        <v>0</v>
      </c>
      <c r="E1677" t="str">
        <f t="array" ref="E1677">IF(ISLOGICAL(D1677),"",FREQUENCY(IF('Data Transformation'!$B$425:$B$8425='Bin Analysis'!$B1659,'Data Transformation'!$G$425:$G$8425),D1677))</f>
        <v/>
      </c>
      <c r="F1677" t="str">
        <f t="shared" si="207"/>
        <v/>
      </c>
      <c r="G1677">
        <f>Weighting!$H$21</f>
        <v>0</v>
      </c>
      <c r="H1677">
        <f t="array" ref="H1677">FREQUENCY(IF('Data Transformation'!$B$4:$B$8425=B1659,'Data Transformation'!$G$4:$G$8425),'Bin Analysis'!$B1677)</f>
        <v>19</v>
      </c>
      <c r="I1677">
        <f t="shared" si="208"/>
        <v>0</v>
      </c>
      <c r="J1677">
        <f t="shared" si="209"/>
        <v>0</v>
      </c>
      <c r="K1677">
        <f>J1677*Weighting!$W$21</f>
        <v>0</v>
      </c>
      <c r="M1677" s="14"/>
    </row>
    <row r="1678" spans="1:13" x14ac:dyDescent="0.25">
      <c r="A1678" s="32" t="str">
        <f>IF(Weighting!$P$22&gt;0,B1678,"")</f>
        <v/>
      </c>
      <c r="B1678">
        <f>Weighting!$C$22</f>
        <v>2.4170000000000007</v>
      </c>
      <c r="C1678">
        <f>Weighting!$F$22</f>
        <v>0</v>
      </c>
      <c r="D1678" t="b">
        <f>IF(C1678=1,'Data Transformation'!$G$3+0.5*'Data Transformation'!$W$25,IF(C1679=1,D1679-'Data Transformation'!$W$25,FALSE))</f>
        <v>0</v>
      </c>
      <c r="E1678" t="str">
        <f t="array" ref="E1678">IF(ISLOGICAL(D1678),"",FREQUENCY(IF('Data Transformation'!$B$425:$B$8425='Bin Analysis'!$B1659,'Data Transformation'!$G$425:$G$8425),D1678))</f>
        <v/>
      </c>
      <c r="F1678" t="str">
        <f t="shared" si="207"/>
        <v/>
      </c>
      <c r="G1678">
        <f>Weighting!$H$22</f>
        <v>0</v>
      </c>
      <c r="H1678">
        <f t="array" ref="H1678">FREQUENCY(IF('Data Transformation'!$B$4:$B$8425=B1659,'Data Transformation'!$G$4:$G$8425),'Bin Analysis'!$B1678)</f>
        <v>19</v>
      </c>
      <c r="I1678">
        <f t="shared" si="208"/>
        <v>0</v>
      </c>
      <c r="J1678">
        <f t="shared" si="209"/>
        <v>0</v>
      </c>
      <c r="K1678">
        <f>J1678*Weighting!$W$22</f>
        <v>0</v>
      </c>
      <c r="M1678" s="14"/>
    </row>
    <row r="1679" spans="1:13" x14ac:dyDescent="0.25">
      <c r="A1679" s="32" t="str">
        <f>IF(Weighting!$P$23&gt;0,B1679,"")</f>
        <v/>
      </c>
      <c r="B1679">
        <f>Weighting!$C$23</f>
        <v>2.5480000000000009</v>
      </c>
      <c r="C1679">
        <f>Weighting!$F$23</f>
        <v>0</v>
      </c>
      <c r="D1679" t="b">
        <f>IF(C1679=1,'Data Transformation'!$G$3+0.5*'Data Transformation'!$W$25,IF(C1680=1,D1680-'Data Transformation'!$W$25,FALSE))</f>
        <v>0</v>
      </c>
      <c r="E1679" t="str">
        <f t="array" ref="E1679">IF(ISLOGICAL(D1679),"",FREQUENCY(IF('Data Transformation'!$B$425:$B$8425='Bin Analysis'!$B1659,'Data Transformation'!$G$425:$G$8425),D1679))</f>
        <v/>
      </c>
      <c r="F1679" t="str">
        <f t="shared" si="207"/>
        <v/>
      </c>
      <c r="G1679">
        <f>Weighting!$H$23</f>
        <v>0</v>
      </c>
      <c r="H1679">
        <f t="array" ref="H1679">FREQUENCY(IF('Data Transformation'!$B$4:$B$8425=B1659,'Data Transformation'!$G$4:$G$8425),'Bin Analysis'!$B1679)</f>
        <v>19</v>
      </c>
      <c r="I1679">
        <f t="shared" si="208"/>
        <v>0</v>
      </c>
      <c r="J1679">
        <f t="shared" si="209"/>
        <v>0</v>
      </c>
      <c r="K1679">
        <f>J1679*Weighting!$W$23</f>
        <v>0</v>
      </c>
      <c r="M1679" s="14"/>
    </row>
    <row r="1680" spans="1:13" x14ac:dyDescent="0.25">
      <c r="A1680" s="32" t="str">
        <f>IF(Weighting!$P$24&gt;0,B1680,"")</f>
        <v/>
      </c>
      <c r="B1680">
        <f>Weighting!$C$24</f>
        <v>2.6790000000000012</v>
      </c>
      <c r="C1680">
        <f>Weighting!$F$24</f>
        <v>0</v>
      </c>
      <c r="D1680" t="b">
        <f>IF(C1680=1,'Data Transformation'!$G$3+0.5*'Data Transformation'!$W$25,IF(C1681=1,D1681-'Data Transformation'!$W$25,FALSE))</f>
        <v>0</v>
      </c>
      <c r="E1680" t="str">
        <f t="array" ref="E1680">IF(ISLOGICAL(D1680),"",FREQUENCY(IF('Data Transformation'!$B$425:$B$8425='Bin Analysis'!$B1659,'Data Transformation'!$G$425:$G$8425),D1680))</f>
        <v/>
      </c>
      <c r="F1680" t="str">
        <f t="shared" si="207"/>
        <v/>
      </c>
      <c r="G1680">
        <f>Weighting!$H$24</f>
        <v>0</v>
      </c>
      <c r="H1680">
        <f t="array" ref="H1680">FREQUENCY(IF('Data Transformation'!$B$4:$B$8425=B1659,'Data Transformation'!$G$4:$G$8425),'Bin Analysis'!$B1680)</f>
        <v>19</v>
      </c>
      <c r="I1680">
        <f t="shared" si="208"/>
        <v>0</v>
      </c>
      <c r="J1680">
        <f t="shared" si="209"/>
        <v>0</v>
      </c>
      <c r="K1680">
        <f>J1680*Weighting!$W$24</f>
        <v>0</v>
      </c>
      <c r="M1680" s="14"/>
    </row>
    <row r="1681" spans="1:25" x14ac:dyDescent="0.25">
      <c r="A1681" s="32" t="str">
        <f>IF(Weighting!$P$25&gt;0,B1681,"")</f>
        <v/>
      </c>
      <c r="B1681">
        <f>Weighting!$C$25</f>
        <v>2.8100000000000014</v>
      </c>
      <c r="C1681">
        <f>Weighting!$F$25</f>
        <v>0</v>
      </c>
      <c r="D1681" t="b">
        <f>IF(C1681=1,'Data Transformation'!$G$3+0.5*'Data Transformation'!$W$25,IF(C1682=1,D1682-'Data Transformation'!$W$25,FALSE))</f>
        <v>0</v>
      </c>
      <c r="E1681" t="str">
        <f t="array" ref="E1681">IF(ISLOGICAL(D1681),"",FREQUENCY(IF('Data Transformation'!$B$425:$B$8425='Bin Analysis'!$B1659,'Data Transformation'!$G$425:$G$8425),D1681))</f>
        <v/>
      </c>
      <c r="F1681" t="str">
        <f t="shared" si="207"/>
        <v/>
      </c>
      <c r="G1681">
        <f>Weighting!$H$25</f>
        <v>0</v>
      </c>
      <c r="H1681">
        <f t="array" ref="H1681">FREQUENCY(IF('Data Transformation'!$B$4:$B$8425=B1659,'Data Transformation'!$G$4:$G$8425),'Bin Analysis'!$B1681)</f>
        <v>19</v>
      </c>
      <c r="I1681">
        <f t="shared" si="208"/>
        <v>0</v>
      </c>
      <c r="J1681">
        <f t="shared" si="209"/>
        <v>0</v>
      </c>
      <c r="K1681">
        <f>J1681*Weighting!$W$25</f>
        <v>0</v>
      </c>
      <c r="M1681" s="14"/>
    </row>
    <row r="1682" spans="1:25" x14ac:dyDescent="0.25">
      <c r="N1682" s="55"/>
      <c r="O1682"/>
      <c r="P1682"/>
      <c r="Q1682"/>
      <c r="R1682"/>
    </row>
    <row r="1683" spans="1:25" ht="23.25" x14ac:dyDescent="0.35">
      <c r="A1683" s="21" t="s">
        <v>0</v>
      </c>
      <c r="B1683" s="21">
        <f>IFERROR(VLOOKUP(C1683,'Data Transformation'!$L$6:$M$426,2,FALSE),"")</f>
        <v>70</v>
      </c>
      <c r="C1683" s="21">
        <f>C1659+1</f>
        <v>70</v>
      </c>
      <c r="D1683" s="21"/>
      <c r="E1683" s="21"/>
      <c r="F1683" s="21"/>
      <c r="G1683" s="21"/>
      <c r="H1683" s="22"/>
      <c r="I1683" s="22"/>
      <c r="J1683" s="22"/>
      <c r="K1683" s="21"/>
      <c r="L1683" s="21">
        <f>B1683</f>
        <v>70</v>
      </c>
      <c r="M1683" s="23">
        <f>INDEX('Data Transformation'!$O$4:$O$424,MATCH($B1683,'Data Transformation'!$M$4:$M$424,0),MATCH($M$2,'Data Transformation'!$O$3,0))</f>
        <v>17</v>
      </c>
      <c r="N1683" s="27">
        <f>IF('Input and Summary Results'!$J$16="minimum",'Bin Analysis'!X1684/(M1683-1),'Bin Analysis'!Y1683/('Bin Analysis'!M1683-1))</f>
        <v>0</v>
      </c>
      <c r="O1683" s="27">
        <f>IF(M1683=FALSE,NA(),(VLOOKUP(1,C1686:K1705,4,FALSE))/(M1683-1))</f>
        <v>0.125</v>
      </c>
      <c r="P1683" s="27">
        <f>IF(M1683=FALSE,NA(),SUM(J1686:J1705)/Weighting!$S$5)</f>
        <v>0.7</v>
      </c>
      <c r="Q1683" s="27">
        <f>IF(M1683=FALSE,NA(),SUM(K1686:K1705)/Weighting!$S$6)</f>
        <v>0.65217391304347827</v>
      </c>
      <c r="R1683" s="27">
        <f>IF(M1683=FALSE,NA(),(VLOOKUP(1,G1686:K1705,3,FALSE))/(M1683-1))</f>
        <v>0.125</v>
      </c>
      <c r="S1683" s="22" t="str">
        <f>IF(M1683=FALSE,NA(),IF(SUM(J1686:J1705)=2,"yes","no"))</f>
        <v>no</v>
      </c>
      <c r="X1683" s="2" cm="2">
        <f t="array" ref="X1683:X1684">FREQUENCY(IF('Data Transformation'!$B$425:$B$6424='Bin Analysis'!L1683,'Data Transformation'!$G$425:$G$6424),'Data Transformation'!$U$11)</f>
        <v>16</v>
      </c>
      <c r="Y1683" s="2" cm="2">
        <f t="array" ref="Y1683:Y1684">FREQUENCY(IF('Data Transformation'!$B$425:$B$6424='Bin Analysis'!L1683,'Data Transformation'!$G$425:$G$6424),'Data Transformation'!$U$12)</f>
        <v>14</v>
      </c>
    </row>
    <row r="1684" spans="1:25" x14ac:dyDescent="0.25">
      <c r="A1684" s="14" t="s">
        <v>66</v>
      </c>
      <c r="B1684" t="s">
        <v>47</v>
      </c>
      <c r="C1684" t="s">
        <v>5</v>
      </c>
      <c r="D1684" t="s">
        <v>99</v>
      </c>
      <c r="E1684" t="s">
        <v>100</v>
      </c>
      <c r="F1684" t="s">
        <v>101</v>
      </c>
      <c r="G1684" t="s">
        <v>69</v>
      </c>
      <c r="H1684" t="s">
        <v>31</v>
      </c>
      <c r="I1684" t="s">
        <v>32</v>
      </c>
      <c r="J1684" t="s">
        <v>46</v>
      </c>
      <c r="K1684" s="14" t="s">
        <v>45</v>
      </c>
      <c r="M1684" s="14"/>
      <c r="X1684" s="2">
        <v>0</v>
      </c>
      <c r="Y1684" s="2">
        <v>2</v>
      </c>
    </row>
    <row r="1685" spans="1:25" x14ac:dyDescent="0.25">
      <c r="A1685" s="32"/>
      <c r="D1685" t="b">
        <f>IF(C1685=1,'Data Transformation'!$G$3+0.5*'Data Transformation'!$W$25,IF(C1686=1,D1686-'Data Transformation'!$W$25,FALSE))</f>
        <v>0</v>
      </c>
      <c r="E1685" t="str">
        <f t="array" ref="E1685">IF(ISLOGICAL(D1685),"",FREQUENCY(IF('Data Transformation'!$B$425:$B$8425='Bin Analysis'!$B1683,'Data Transformation'!$G$425:$G$8425),D1685))</f>
        <v/>
      </c>
      <c r="F1685" t="str">
        <f>IF(ISLOGICAL(D1685),"",E1685-E1684)</f>
        <v/>
      </c>
      <c r="M1685" s="14"/>
    </row>
    <row r="1686" spans="1:25" x14ac:dyDescent="0.25">
      <c r="A1686" s="32">
        <f>IF(Weighting!$P$6&gt;0,B1686,"")</f>
        <v>0.32100000000000001</v>
      </c>
      <c r="B1686">
        <f>Weighting!$C$6</f>
        <v>0.32100000000000001</v>
      </c>
      <c r="C1686">
        <f>Weighting!$F$6</f>
        <v>0</v>
      </c>
      <c r="D1686" t="b">
        <f>IF(C1686=1,'Data Transformation'!$G$3+0.5*'Data Transformation'!$W$25,IF(C1687=1,D1687-'Data Transformation'!$W$25,FALSE))</f>
        <v>0</v>
      </c>
      <c r="E1686" t="str">
        <f t="array" ref="E1686">IF(ISLOGICAL(D1686),"",FREQUENCY(IF('Data Transformation'!$B$425:$B$8425='Bin Analysis'!$B1683,'Data Transformation'!$G$425:$G$8425),D1686))</f>
        <v/>
      </c>
      <c r="F1686" t="str">
        <f>IF(ISLOGICAL(D1686),"",E1686-E1685)</f>
        <v/>
      </c>
      <c r="G1686">
        <f>Weighting!$H$6</f>
        <v>1</v>
      </c>
      <c r="H1686">
        <f t="array" ref="H1686">FREQUENCY(IF('Data Transformation'!$B$4:$B$8425=B1683,'Data Transformation'!$G$4:$G$8425),'Bin Analysis'!$B1686)</f>
        <v>2</v>
      </c>
      <c r="I1686">
        <f>H1686-H1685</f>
        <v>2</v>
      </c>
      <c r="J1686">
        <f>IF(I1686=0,0,1)</f>
        <v>1</v>
      </c>
      <c r="K1686">
        <f>J1686*Weighting!$W$6</f>
        <v>1</v>
      </c>
      <c r="M1686" s="14"/>
    </row>
    <row r="1687" spans="1:25" x14ac:dyDescent="0.25">
      <c r="A1687" s="32">
        <f>IF(Weighting!$P$7&gt;0,B1687,"")</f>
        <v>0.45200000000000001</v>
      </c>
      <c r="B1687">
        <f>Weighting!$C$7</f>
        <v>0.45200000000000001</v>
      </c>
      <c r="C1687">
        <f>Weighting!$F$7</f>
        <v>0</v>
      </c>
      <c r="D1687" t="b">
        <f>IF(C1687=1,'Data Transformation'!$G$3+0.5*'Data Transformation'!$W$25,IF(C1688=1,D1688-'Data Transformation'!$W$25,FALSE))</f>
        <v>0</v>
      </c>
      <c r="E1687" t="str">
        <f t="array" ref="E1687">IF(ISLOGICAL(D1687),"",FREQUENCY(IF('Data Transformation'!$B$425:$B$8425='Bin Analysis'!$B1683,'Data Transformation'!$G$425:$G$8425),D1687))</f>
        <v/>
      </c>
      <c r="F1687" t="str">
        <f t="shared" ref="F1687:F1705" si="210">IF(ISLOGICAL(D1687),"",E1687-E1686)</f>
        <v/>
      </c>
      <c r="G1687">
        <f>Weighting!$H$7</f>
        <v>0</v>
      </c>
      <c r="H1687">
        <f t="array" ref="H1687">FREQUENCY(IF('Data Transformation'!$B$4:$B$8425=B1683,'Data Transformation'!$G$4:$G$8425),'Bin Analysis'!$B1687)</f>
        <v>4</v>
      </c>
      <c r="I1687">
        <f t="shared" ref="I1687:I1705" si="211">H1687-H1686</f>
        <v>2</v>
      </c>
      <c r="J1687">
        <f>IF(I1687=0,0,1)</f>
        <v>1</v>
      </c>
      <c r="K1687">
        <f>J1687*Weighting!$W$7</f>
        <v>2</v>
      </c>
      <c r="M1687" s="14"/>
    </row>
    <row r="1688" spans="1:25" x14ac:dyDescent="0.25">
      <c r="A1688" s="32">
        <f>IF(Weighting!$P$8&gt;0,B1688,"")</f>
        <v>0.58299999999999996</v>
      </c>
      <c r="B1688">
        <f>Weighting!$C$8</f>
        <v>0.58299999999999996</v>
      </c>
      <c r="C1688">
        <f>Weighting!$F$8</f>
        <v>0</v>
      </c>
      <c r="D1688" t="b">
        <f>IF(C1688=1,'Data Transformation'!$G$3+0.5*'Data Transformation'!$W$25,IF(C1689=1,D1689-'Data Transformation'!$W$25,FALSE))</f>
        <v>0</v>
      </c>
      <c r="E1688" t="str">
        <f t="array" ref="E1688">IF(ISLOGICAL(D1688),"",FREQUENCY(IF('Data Transformation'!$B$425:$B$8425='Bin Analysis'!$B1683,'Data Transformation'!$G$425:$G$8425),D1688))</f>
        <v/>
      </c>
      <c r="F1688" t="str">
        <f t="shared" si="210"/>
        <v/>
      </c>
      <c r="G1688">
        <f>Weighting!$H$8</f>
        <v>0</v>
      </c>
      <c r="H1688">
        <f t="array" ref="H1688">FREQUENCY(IF('Data Transformation'!$B$4:$B$8425=B1683,'Data Transformation'!$G$4:$G$8425),'Bin Analysis'!$B1688)</f>
        <v>7</v>
      </c>
      <c r="I1688">
        <f t="shared" si="211"/>
        <v>3</v>
      </c>
      <c r="J1688">
        <f t="shared" ref="J1688:J1705" si="212">IF(I1688=0,0,1)</f>
        <v>1</v>
      </c>
      <c r="K1688">
        <f>J1688*Weighting!$W$8</f>
        <v>3</v>
      </c>
      <c r="M1688" s="14"/>
    </row>
    <row r="1689" spans="1:25" x14ac:dyDescent="0.25">
      <c r="A1689" s="32">
        <f>IF(Weighting!$P$9&gt;0,B1689,"")</f>
        <v>0.71399999999999997</v>
      </c>
      <c r="B1689" s="50">
        <f>Weighting!$C$9</f>
        <v>0.71399999999999997</v>
      </c>
      <c r="C1689">
        <f>Weighting!$F$9</f>
        <v>0</v>
      </c>
      <c r="D1689" t="b">
        <f>IF(C1689=1,'Data Transformation'!$G$3+0.5*'Data Transformation'!$W$25,IF(C1690=1,D1690-'Data Transformation'!$W$25,FALSE))</f>
        <v>0</v>
      </c>
      <c r="E1689" t="str">
        <f t="array" ref="E1689">IF(ISLOGICAL(D1689),"",FREQUENCY(IF('Data Transformation'!$B$425:$B$8425='Bin Analysis'!$B1683,'Data Transformation'!$G$425:$G$8425),D1689))</f>
        <v/>
      </c>
      <c r="F1689" t="str">
        <f t="shared" si="210"/>
        <v/>
      </c>
      <c r="G1689">
        <f>Weighting!$H$9</f>
        <v>0</v>
      </c>
      <c r="H1689">
        <f t="array" ref="H1689">FREQUENCY(IF('Data Transformation'!$B$4:$B$8425=B1683,'Data Transformation'!$G$4:$G$8425),'Bin Analysis'!$B1689)</f>
        <v>10</v>
      </c>
      <c r="I1689">
        <f t="shared" si="211"/>
        <v>3</v>
      </c>
      <c r="J1689">
        <f t="shared" si="212"/>
        <v>1</v>
      </c>
      <c r="K1689">
        <f>J1689*Weighting!$W$9</f>
        <v>3</v>
      </c>
      <c r="M1689" s="14"/>
    </row>
    <row r="1690" spans="1:25" x14ac:dyDescent="0.25">
      <c r="A1690" s="32">
        <f>IF(Weighting!$P$10&gt;0,B1690,"")</f>
        <v>0.84499999999999997</v>
      </c>
      <c r="B1690">
        <f>Weighting!$C$10</f>
        <v>0.84499999999999997</v>
      </c>
      <c r="C1690">
        <f>Weighting!$F$10</f>
        <v>0</v>
      </c>
      <c r="D1690" t="b">
        <f>IF(C1690=1,'Data Transformation'!$G$3+0.5*'Data Transformation'!$W$25,IF(C1691=1,D1691-'Data Transformation'!$W$25,FALSE))</f>
        <v>0</v>
      </c>
      <c r="E1690" t="str">
        <f t="array" ref="E1690">IF(ISLOGICAL(D1690),"",FREQUENCY(IF('Data Transformation'!$B$425:$B$8425='Bin Analysis'!$B1683,'Data Transformation'!$G$425:$G$8425),D1690))</f>
        <v/>
      </c>
      <c r="F1690" t="str">
        <f t="shared" si="210"/>
        <v/>
      </c>
      <c r="G1690">
        <f>Weighting!$H$10</f>
        <v>0</v>
      </c>
      <c r="H1690">
        <f t="array" ref="H1690">FREQUENCY(IF('Data Transformation'!$B$4:$B$8425=B1683,'Data Transformation'!$G$4:$G$8425),'Bin Analysis'!$B1690)</f>
        <v>14</v>
      </c>
      <c r="I1690">
        <f t="shared" si="211"/>
        <v>4</v>
      </c>
      <c r="J1690">
        <f t="shared" si="212"/>
        <v>1</v>
      </c>
      <c r="K1690">
        <f>J1690*Weighting!$W$10</f>
        <v>3</v>
      </c>
      <c r="M1690" s="14"/>
    </row>
    <row r="1691" spans="1:25" x14ac:dyDescent="0.25">
      <c r="A1691" s="32">
        <f>IF(Weighting!$P$11&gt;0,B1691,"")</f>
        <v>0.97599999999999998</v>
      </c>
      <c r="B1691">
        <f>Weighting!$C$11</f>
        <v>0.97599999999999998</v>
      </c>
      <c r="C1691">
        <f>Weighting!$F$11</f>
        <v>0</v>
      </c>
      <c r="D1691">
        <f>IF(C1691=1,'Data Transformation'!$G$3+0.5*'Data Transformation'!$W$25,IF(C1692=1,D1692-'Data Transformation'!$W$25,FALSE))</f>
        <v>0.86899999999999999</v>
      </c>
      <c r="E1691">
        <f t="array" ref="E1691">IF(ISLOGICAL(D1691),"",FREQUENCY(IF('Data Transformation'!$B$425:$B$8425='Bin Analysis'!$B1683,'Data Transformation'!$G$425:$G$8425),D1691))</f>
        <v>14</v>
      </c>
      <c r="F1691" t="e">
        <f t="shared" si="210"/>
        <v>#VALUE!</v>
      </c>
      <c r="G1691">
        <f>Weighting!$H$11</f>
        <v>0</v>
      </c>
      <c r="H1691">
        <f t="array" ref="H1691">FREQUENCY(IF('Data Transformation'!$B$4:$B$8425=B1683,'Data Transformation'!$G$4:$G$8425),'Bin Analysis'!$B1691)</f>
        <v>15</v>
      </c>
      <c r="I1691">
        <f t="shared" si="211"/>
        <v>1</v>
      </c>
      <c r="J1691">
        <f t="shared" si="212"/>
        <v>1</v>
      </c>
      <c r="K1691">
        <f>J1691*Weighting!$W$11</f>
        <v>2</v>
      </c>
      <c r="M1691" s="14"/>
    </row>
    <row r="1692" spans="1:25" x14ac:dyDescent="0.25">
      <c r="A1692" s="32">
        <f>IF(Weighting!$P$12&gt;0,B1692,"")</f>
        <v>1.107</v>
      </c>
      <c r="B1692">
        <f>Weighting!$C$12</f>
        <v>1.107</v>
      </c>
      <c r="C1692">
        <f>Weighting!$F$12</f>
        <v>1</v>
      </c>
      <c r="D1692">
        <f>IF(C1692=1,'Data Transformation'!$G$3+0.5*'Data Transformation'!$W$25,IF(C1693=1,D1693-'Data Transformation'!$W$25,FALSE))</f>
        <v>1.131</v>
      </c>
      <c r="E1692">
        <f t="array" ref="E1692">IF(ISLOGICAL(D1692),"",FREQUENCY(IF('Data Transformation'!$B$425:$B$8425='Bin Analysis'!$B1683,'Data Transformation'!$G$425:$G$8425),D1692))</f>
        <v>16</v>
      </c>
      <c r="F1692">
        <f t="shared" si="210"/>
        <v>2</v>
      </c>
      <c r="G1692">
        <f>Weighting!$H$12</f>
        <v>0</v>
      </c>
      <c r="H1692">
        <f t="array" ref="H1692">FREQUENCY(IF('Data Transformation'!$B$4:$B$8425=B1683,'Data Transformation'!$G$4:$G$8425),'Bin Analysis'!$B1692)</f>
        <v>17</v>
      </c>
      <c r="I1692">
        <f t="shared" si="211"/>
        <v>2</v>
      </c>
      <c r="J1692">
        <f t="shared" si="212"/>
        <v>1</v>
      </c>
      <c r="K1692">
        <f>J1692*Weighting!$W$12</f>
        <v>1</v>
      </c>
      <c r="M1692" s="14"/>
    </row>
    <row r="1693" spans="1:25" x14ac:dyDescent="0.25">
      <c r="A1693" s="32">
        <f>IF(Weighting!$P$13&gt;0,B1693,"")</f>
        <v>1.238</v>
      </c>
      <c r="B1693">
        <f>Weighting!$C$13</f>
        <v>1.238</v>
      </c>
      <c r="C1693">
        <f>Weighting!$F$13</f>
        <v>0</v>
      </c>
      <c r="D1693" t="b">
        <f>IF(C1693=1,'Data Transformation'!$G$3+0.5*'Data Transformation'!$W$25,IF(C1694=1,D1694-'Data Transformation'!$W$25,FALSE))</f>
        <v>0</v>
      </c>
      <c r="E1693" t="str">
        <f t="array" ref="E1693">IF(ISLOGICAL(D1693),"",FREQUENCY(IF('Data Transformation'!$B$425:$B$8425='Bin Analysis'!$B1683,'Data Transformation'!$G$425:$G$8425),D1693))</f>
        <v/>
      </c>
      <c r="F1693" t="str">
        <f t="shared" si="210"/>
        <v/>
      </c>
      <c r="G1693">
        <f>Weighting!$H$13</f>
        <v>0</v>
      </c>
      <c r="H1693">
        <f t="array" ref="H1693">FREQUENCY(IF('Data Transformation'!$B$4:$B$8425=B1683,'Data Transformation'!$G$4:$G$8425),'Bin Analysis'!$B1693)</f>
        <v>17</v>
      </c>
      <c r="I1693">
        <f t="shared" si="211"/>
        <v>0</v>
      </c>
      <c r="J1693">
        <f t="shared" si="212"/>
        <v>0</v>
      </c>
      <c r="K1693">
        <f>J1693*Weighting!$W$13</f>
        <v>0</v>
      </c>
      <c r="M1693" s="14"/>
    </row>
    <row r="1694" spans="1:25" x14ac:dyDescent="0.25">
      <c r="A1694" s="32">
        <f>IF(Weighting!$P$14&gt;0,B1694,"")</f>
        <v>1.369</v>
      </c>
      <c r="B1694">
        <f>Weighting!$C$14</f>
        <v>1.369</v>
      </c>
      <c r="C1694">
        <f>Weighting!$F$14</f>
        <v>0</v>
      </c>
      <c r="D1694" t="b">
        <f>IF(C1694=1,'Data Transformation'!$G$3+0.5*'Data Transformation'!$W$25,IF(C1695=1,D1695-'Data Transformation'!$W$25,FALSE))</f>
        <v>0</v>
      </c>
      <c r="E1694" t="str">
        <f t="array" ref="E1694">IF(ISLOGICAL(D1694),"",FREQUENCY(IF('Data Transformation'!$B$425:$B$8425='Bin Analysis'!$B1683,'Data Transformation'!$G$425:$G$8425),D1694))</f>
        <v/>
      </c>
      <c r="F1694" t="str">
        <f t="shared" si="210"/>
        <v/>
      </c>
      <c r="G1694">
        <f>Weighting!$H$14</f>
        <v>0</v>
      </c>
      <c r="H1694">
        <f t="array" ref="H1694">FREQUENCY(IF('Data Transformation'!$B$4:$B$8425=B1683,'Data Transformation'!$G$4:$G$8425),'Bin Analysis'!$B1694)</f>
        <v>17</v>
      </c>
      <c r="I1694">
        <f t="shared" si="211"/>
        <v>0</v>
      </c>
      <c r="J1694">
        <f t="shared" si="212"/>
        <v>0</v>
      </c>
      <c r="K1694">
        <f>J1694*Weighting!$W$14</f>
        <v>0</v>
      </c>
      <c r="M1694" s="14"/>
    </row>
    <row r="1695" spans="1:25" x14ac:dyDescent="0.25">
      <c r="A1695" s="32">
        <f>IF(Weighting!$P$15&gt;0,B1695,"")</f>
        <v>1.5000009999999999</v>
      </c>
      <c r="B1695">
        <f>Weighting!$C$15</f>
        <v>1.5000009999999999</v>
      </c>
      <c r="C1695">
        <f>Weighting!$F$15</f>
        <v>0</v>
      </c>
      <c r="D1695" t="b">
        <f>IF(C1695=1,'Data Transformation'!$G$3+0.5*'Data Transformation'!$W$25,IF(C1696=1,D1696-'Data Transformation'!$W$25,FALSE))</f>
        <v>0</v>
      </c>
      <c r="E1695" t="str">
        <f t="array" ref="E1695">IF(ISLOGICAL(D1695),"",FREQUENCY(IF('Data Transformation'!$B$425:$B$8425='Bin Analysis'!$B1683,'Data Transformation'!$G$425:$G$8425),D1695))</f>
        <v/>
      </c>
      <c r="F1695" t="str">
        <f t="shared" si="210"/>
        <v/>
      </c>
      <c r="G1695">
        <f>Weighting!$H$15</f>
        <v>0</v>
      </c>
      <c r="H1695">
        <f t="array" ref="H1695">FREQUENCY(IF('Data Transformation'!$B$4:$B$8425=B1683,'Data Transformation'!$G$4:$G$8425),'Bin Analysis'!$B1695)</f>
        <v>17</v>
      </c>
      <c r="I1695">
        <f t="shared" si="211"/>
        <v>0</v>
      </c>
      <c r="J1695">
        <f t="shared" si="212"/>
        <v>0</v>
      </c>
      <c r="K1695">
        <f>J1695*Weighting!$W$15</f>
        <v>0</v>
      </c>
      <c r="M1695" s="14"/>
    </row>
    <row r="1696" spans="1:25" x14ac:dyDescent="0.25">
      <c r="A1696" s="32" t="str">
        <f>IF(Weighting!$P$16&gt;0,B1696,"")</f>
        <v/>
      </c>
      <c r="B1696">
        <f>Weighting!$C$16</f>
        <v>1.631</v>
      </c>
      <c r="C1696">
        <f>Weighting!$F$16</f>
        <v>0</v>
      </c>
      <c r="D1696" t="b">
        <f>IF(C1696=1,'Data Transformation'!$G$3+0.5*'Data Transformation'!$W$25,IF(C1697=1,D1697-'Data Transformation'!$W$25,FALSE))</f>
        <v>0</v>
      </c>
      <c r="E1696" t="str">
        <f t="array" ref="E1696">IF(ISLOGICAL(D1696),"",FREQUENCY(IF('Data Transformation'!$B$425:$B$8425='Bin Analysis'!$B1683,'Data Transformation'!$G$425:$G$8425),D1696))</f>
        <v/>
      </c>
      <c r="F1696" t="str">
        <f t="shared" si="210"/>
        <v/>
      </c>
      <c r="G1696">
        <f>Weighting!$H$16</f>
        <v>0</v>
      </c>
      <c r="H1696">
        <f t="array" ref="H1696">FREQUENCY(IF('Data Transformation'!$B$4:$B$8425=B1683,'Data Transformation'!$G$4:$G$8425),'Bin Analysis'!$B1696)</f>
        <v>17</v>
      </c>
      <c r="I1696">
        <f t="shared" si="211"/>
        <v>0</v>
      </c>
      <c r="J1696">
        <f t="shared" si="212"/>
        <v>0</v>
      </c>
      <c r="K1696">
        <f>J1696*Weighting!$W$16</f>
        <v>0</v>
      </c>
      <c r="M1696" s="14"/>
    </row>
    <row r="1697" spans="1:25" x14ac:dyDescent="0.25">
      <c r="A1697" s="32" t="str">
        <f>IF(Weighting!$P$17&gt;0,B1697,"")</f>
        <v/>
      </c>
      <c r="B1697">
        <f>Weighting!$C$17</f>
        <v>1.762</v>
      </c>
      <c r="C1697">
        <f>Weighting!$F$17</f>
        <v>0</v>
      </c>
      <c r="D1697" t="b">
        <f>IF(C1697=1,'Data Transformation'!$G$3+0.5*'Data Transformation'!$W$25,IF(C1698=1,D1698-'Data Transformation'!$W$25,FALSE))</f>
        <v>0</v>
      </c>
      <c r="E1697" t="str">
        <f t="array" ref="E1697">IF(ISLOGICAL(D1697),"",FREQUENCY(IF('Data Transformation'!$B$425:$B$8425='Bin Analysis'!$B1683,'Data Transformation'!$G$425:$G$8425),D1697))</f>
        <v/>
      </c>
      <c r="F1697" t="str">
        <f t="shared" si="210"/>
        <v/>
      </c>
      <c r="G1697">
        <f>Weighting!$H$17</f>
        <v>0</v>
      </c>
      <c r="H1697">
        <f t="array" ref="H1697">FREQUENCY(IF('Data Transformation'!$B$4:$B$8425=B1683,'Data Transformation'!$G$4:$G$8425),'Bin Analysis'!$B1697)</f>
        <v>17</v>
      </c>
      <c r="I1697">
        <f t="shared" si="211"/>
        <v>0</v>
      </c>
      <c r="J1697">
        <f t="shared" si="212"/>
        <v>0</v>
      </c>
      <c r="K1697">
        <f>J1697*Weighting!$W$17</f>
        <v>0</v>
      </c>
      <c r="M1697" s="14"/>
    </row>
    <row r="1698" spans="1:25" x14ac:dyDescent="0.25">
      <c r="A1698" s="32" t="str">
        <f>IF(Weighting!$P$18&gt;0,B1698,"")</f>
        <v/>
      </c>
      <c r="B1698">
        <f>Weighting!$C$18</f>
        <v>1.893</v>
      </c>
      <c r="C1698">
        <f>Weighting!$F$18</f>
        <v>0</v>
      </c>
      <c r="D1698" t="b">
        <f>IF(C1698=1,'Data Transformation'!$G$3+0.5*'Data Transformation'!$W$25,IF(C1699=1,D1699-'Data Transformation'!$W$25,FALSE))</f>
        <v>0</v>
      </c>
      <c r="E1698" t="str">
        <f t="array" ref="E1698">IF(ISLOGICAL(D1698),"",FREQUENCY(IF('Data Transformation'!$B$425:$B$8425='Bin Analysis'!$B1683,'Data Transformation'!$G$425:$G$8425),D1698))</f>
        <v/>
      </c>
      <c r="F1698" t="str">
        <f t="shared" si="210"/>
        <v/>
      </c>
      <c r="G1698">
        <f>Weighting!$H$18</f>
        <v>0</v>
      </c>
      <c r="H1698">
        <f t="array" ref="H1698">FREQUENCY(IF('Data Transformation'!$B$4:$B$8425=B1683,'Data Transformation'!$G$4:$G$8425),'Bin Analysis'!$B1698)</f>
        <v>17</v>
      </c>
      <c r="I1698">
        <f t="shared" si="211"/>
        <v>0</v>
      </c>
      <c r="J1698">
        <f t="shared" si="212"/>
        <v>0</v>
      </c>
      <c r="K1698">
        <f>J1698*Weighting!$W$18</f>
        <v>0</v>
      </c>
      <c r="M1698" s="14"/>
    </row>
    <row r="1699" spans="1:25" x14ac:dyDescent="0.25">
      <c r="A1699" s="32" t="str">
        <f>IF(Weighting!$P$19&gt;0,B1699,"")</f>
        <v/>
      </c>
      <c r="B1699">
        <f>Weighting!$C$19</f>
        <v>2.024</v>
      </c>
      <c r="C1699">
        <f>Weighting!$F$19</f>
        <v>0</v>
      </c>
      <c r="D1699" t="b">
        <f>IF(C1699=1,'Data Transformation'!$G$3+0.5*'Data Transformation'!$W$25,IF(C1700=1,D1700-'Data Transformation'!$W$25,FALSE))</f>
        <v>0</v>
      </c>
      <c r="E1699" t="str">
        <f t="array" ref="E1699">IF(ISLOGICAL(D1699),"",FREQUENCY(IF('Data Transformation'!$B$425:$B$8425='Bin Analysis'!$B1683,'Data Transformation'!$G$425:$G$8425),D1699))</f>
        <v/>
      </c>
      <c r="F1699" t="str">
        <f t="shared" si="210"/>
        <v/>
      </c>
      <c r="G1699">
        <f>Weighting!$H$19</f>
        <v>0</v>
      </c>
      <c r="H1699">
        <f t="array" ref="H1699">FREQUENCY(IF('Data Transformation'!$B$4:$B$8425=B1683,'Data Transformation'!$G$4:$G$8425),'Bin Analysis'!$B1699)</f>
        <v>17</v>
      </c>
      <c r="I1699">
        <f t="shared" si="211"/>
        <v>0</v>
      </c>
      <c r="J1699">
        <f t="shared" si="212"/>
        <v>0</v>
      </c>
      <c r="K1699">
        <f>J1699*Weighting!$W$19</f>
        <v>0</v>
      </c>
      <c r="M1699" s="14"/>
    </row>
    <row r="1700" spans="1:25" x14ac:dyDescent="0.25">
      <c r="A1700" s="32" t="str">
        <f>IF(Weighting!$P$20&gt;0,B1700,"")</f>
        <v/>
      </c>
      <c r="B1700">
        <f>Weighting!$C$20</f>
        <v>2.1550000000000002</v>
      </c>
      <c r="C1700">
        <f>Weighting!$F$20</f>
        <v>0</v>
      </c>
      <c r="D1700" t="b">
        <f>IF(C1700=1,'Data Transformation'!$G$3+0.5*'Data Transformation'!$W$25,IF(C1701=1,D1701-'Data Transformation'!$W$25,FALSE))</f>
        <v>0</v>
      </c>
      <c r="E1700" t="str">
        <f t="array" ref="E1700">IF(ISLOGICAL(D1700),"",FREQUENCY(IF('Data Transformation'!$B$425:$B$8425='Bin Analysis'!$B1683,'Data Transformation'!$G$425:$G$8425),D1700))</f>
        <v/>
      </c>
      <c r="F1700" t="str">
        <f t="shared" si="210"/>
        <v/>
      </c>
      <c r="G1700">
        <f>Weighting!$H$20</f>
        <v>0</v>
      </c>
      <c r="H1700">
        <f t="array" ref="H1700">FREQUENCY(IF('Data Transformation'!$B$4:$B$8425=B1683,'Data Transformation'!$G$4:$G$8425),'Bin Analysis'!$B1700)</f>
        <v>17</v>
      </c>
      <c r="I1700">
        <f t="shared" si="211"/>
        <v>0</v>
      </c>
      <c r="J1700">
        <f t="shared" si="212"/>
        <v>0</v>
      </c>
      <c r="K1700">
        <f>J1700*Weighting!$W$20</f>
        <v>0</v>
      </c>
      <c r="M1700" s="14"/>
    </row>
    <row r="1701" spans="1:25" x14ac:dyDescent="0.25">
      <c r="A1701" s="32" t="str">
        <f>IF(Weighting!$P$21&gt;0,B1701,"")</f>
        <v/>
      </c>
      <c r="B1701">
        <f>Weighting!$C$21</f>
        <v>2.2860000000000005</v>
      </c>
      <c r="C1701">
        <f>Weighting!$F$21</f>
        <v>0</v>
      </c>
      <c r="D1701" t="b">
        <f>IF(C1701=1,'Data Transformation'!$G$3+0.5*'Data Transformation'!$W$25,IF(C1702=1,D1702-'Data Transformation'!$W$25,FALSE))</f>
        <v>0</v>
      </c>
      <c r="E1701" t="str">
        <f t="array" ref="E1701">IF(ISLOGICAL(D1701),"",FREQUENCY(IF('Data Transformation'!$B$425:$B$8425='Bin Analysis'!$B1683,'Data Transformation'!$G$425:$G$8425),D1701))</f>
        <v/>
      </c>
      <c r="F1701" t="str">
        <f t="shared" si="210"/>
        <v/>
      </c>
      <c r="G1701">
        <f>Weighting!$H$21</f>
        <v>0</v>
      </c>
      <c r="H1701">
        <f t="array" ref="H1701">FREQUENCY(IF('Data Transformation'!$B$4:$B$8425=B1683,'Data Transformation'!$G$4:$G$8425),'Bin Analysis'!$B1701)</f>
        <v>17</v>
      </c>
      <c r="I1701">
        <f t="shared" si="211"/>
        <v>0</v>
      </c>
      <c r="J1701">
        <f t="shared" si="212"/>
        <v>0</v>
      </c>
      <c r="K1701">
        <f>J1701*Weighting!$W$21</f>
        <v>0</v>
      </c>
      <c r="M1701" s="14"/>
    </row>
    <row r="1702" spans="1:25" x14ac:dyDescent="0.25">
      <c r="A1702" s="32" t="str">
        <f>IF(Weighting!$P$22&gt;0,B1702,"")</f>
        <v/>
      </c>
      <c r="B1702">
        <f>Weighting!$C$22</f>
        <v>2.4170000000000007</v>
      </c>
      <c r="C1702">
        <f>Weighting!$F$22</f>
        <v>0</v>
      </c>
      <c r="D1702" t="b">
        <f>IF(C1702=1,'Data Transformation'!$G$3+0.5*'Data Transformation'!$W$25,IF(C1703=1,D1703-'Data Transformation'!$W$25,FALSE))</f>
        <v>0</v>
      </c>
      <c r="E1702" t="str">
        <f t="array" ref="E1702">IF(ISLOGICAL(D1702),"",FREQUENCY(IF('Data Transformation'!$B$425:$B$8425='Bin Analysis'!$B1683,'Data Transformation'!$G$425:$G$8425),D1702))</f>
        <v/>
      </c>
      <c r="F1702" t="str">
        <f t="shared" si="210"/>
        <v/>
      </c>
      <c r="G1702">
        <f>Weighting!$H$22</f>
        <v>0</v>
      </c>
      <c r="H1702">
        <f t="array" ref="H1702">FREQUENCY(IF('Data Transformation'!$B$4:$B$8425=B1683,'Data Transformation'!$G$4:$G$8425),'Bin Analysis'!$B1702)</f>
        <v>17</v>
      </c>
      <c r="I1702">
        <f t="shared" si="211"/>
        <v>0</v>
      </c>
      <c r="J1702">
        <f t="shared" si="212"/>
        <v>0</v>
      </c>
      <c r="K1702">
        <f>J1702*Weighting!$W$22</f>
        <v>0</v>
      </c>
      <c r="M1702" s="14"/>
    </row>
    <row r="1703" spans="1:25" x14ac:dyDescent="0.25">
      <c r="A1703" s="32" t="str">
        <f>IF(Weighting!$P$23&gt;0,B1703,"")</f>
        <v/>
      </c>
      <c r="B1703">
        <f>Weighting!$C$23</f>
        <v>2.5480000000000009</v>
      </c>
      <c r="C1703">
        <f>Weighting!$F$23</f>
        <v>0</v>
      </c>
      <c r="D1703" t="b">
        <f>IF(C1703=1,'Data Transformation'!$G$3+0.5*'Data Transformation'!$W$25,IF(C1704=1,D1704-'Data Transformation'!$W$25,FALSE))</f>
        <v>0</v>
      </c>
      <c r="E1703" t="str">
        <f t="array" ref="E1703">IF(ISLOGICAL(D1703),"",FREQUENCY(IF('Data Transformation'!$B$425:$B$8425='Bin Analysis'!$B1683,'Data Transformation'!$G$425:$G$8425),D1703))</f>
        <v/>
      </c>
      <c r="F1703" t="str">
        <f t="shared" si="210"/>
        <v/>
      </c>
      <c r="G1703">
        <f>Weighting!$H$23</f>
        <v>0</v>
      </c>
      <c r="H1703">
        <f t="array" ref="H1703">FREQUENCY(IF('Data Transformation'!$B$4:$B$8425=B1683,'Data Transformation'!$G$4:$G$8425),'Bin Analysis'!$B1703)</f>
        <v>17</v>
      </c>
      <c r="I1703">
        <f t="shared" si="211"/>
        <v>0</v>
      </c>
      <c r="J1703">
        <f t="shared" si="212"/>
        <v>0</v>
      </c>
      <c r="K1703">
        <f>J1703*Weighting!$W$23</f>
        <v>0</v>
      </c>
      <c r="M1703" s="14"/>
    </row>
    <row r="1704" spans="1:25" x14ac:dyDescent="0.25">
      <c r="A1704" s="32" t="str">
        <f>IF(Weighting!$P$24&gt;0,B1704,"")</f>
        <v/>
      </c>
      <c r="B1704">
        <f>Weighting!$C$24</f>
        <v>2.6790000000000012</v>
      </c>
      <c r="C1704">
        <f>Weighting!$F$24</f>
        <v>0</v>
      </c>
      <c r="D1704" t="b">
        <f>IF(C1704=1,'Data Transformation'!$G$3+0.5*'Data Transformation'!$W$25,IF(C1705=1,D1705-'Data Transformation'!$W$25,FALSE))</f>
        <v>0</v>
      </c>
      <c r="E1704" t="str">
        <f t="array" ref="E1704">IF(ISLOGICAL(D1704),"",FREQUENCY(IF('Data Transformation'!$B$425:$B$8425='Bin Analysis'!$B1683,'Data Transformation'!$G$425:$G$8425),D1704))</f>
        <v/>
      </c>
      <c r="F1704" t="str">
        <f t="shared" si="210"/>
        <v/>
      </c>
      <c r="G1704">
        <f>Weighting!$H$24</f>
        <v>0</v>
      </c>
      <c r="H1704">
        <f t="array" ref="H1704">FREQUENCY(IF('Data Transformation'!$B$4:$B$8425=B1683,'Data Transformation'!$G$4:$G$8425),'Bin Analysis'!$B1704)</f>
        <v>17</v>
      </c>
      <c r="I1704">
        <f t="shared" si="211"/>
        <v>0</v>
      </c>
      <c r="J1704">
        <f t="shared" si="212"/>
        <v>0</v>
      </c>
      <c r="K1704">
        <f>J1704*Weighting!$W$24</f>
        <v>0</v>
      </c>
      <c r="M1704" s="14"/>
    </row>
    <row r="1705" spans="1:25" x14ac:dyDescent="0.25">
      <c r="A1705" s="32" t="str">
        <f>IF(Weighting!$P$25&gt;0,B1705,"")</f>
        <v/>
      </c>
      <c r="B1705">
        <f>Weighting!$C$25</f>
        <v>2.8100000000000014</v>
      </c>
      <c r="C1705">
        <f>Weighting!$F$25</f>
        <v>0</v>
      </c>
      <c r="D1705" t="b">
        <f>IF(C1705=1,'Data Transformation'!$G$3+0.5*'Data Transformation'!$W$25,IF(C1706=1,D1706-'Data Transformation'!$W$25,FALSE))</f>
        <v>0</v>
      </c>
      <c r="E1705" t="str">
        <f t="array" ref="E1705">IF(ISLOGICAL(D1705),"",FREQUENCY(IF('Data Transformation'!$B$425:$B$8425='Bin Analysis'!$B1683,'Data Transformation'!$G$425:$G$8425),D1705))</f>
        <v/>
      </c>
      <c r="F1705" t="str">
        <f t="shared" si="210"/>
        <v/>
      </c>
      <c r="G1705">
        <f>Weighting!$H$25</f>
        <v>0</v>
      </c>
      <c r="H1705">
        <f t="array" ref="H1705">FREQUENCY(IF('Data Transformation'!$B$4:$B$8425=B1683,'Data Transformation'!$G$4:$G$8425),'Bin Analysis'!$B1705)</f>
        <v>17</v>
      </c>
      <c r="I1705">
        <f t="shared" si="211"/>
        <v>0</v>
      </c>
      <c r="J1705">
        <f t="shared" si="212"/>
        <v>0</v>
      </c>
      <c r="K1705">
        <f>J1705*Weighting!$W$25</f>
        <v>0</v>
      </c>
      <c r="M1705" s="14"/>
    </row>
    <row r="1706" spans="1:25" x14ac:dyDescent="0.25">
      <c r="A1706" s="32"/>
      <c r="M1706" s="14"/>
    </row>
    <row r="1707" spans="1:25" ht="23.25" x14ac:dyDescent="0.35">
      <c r="A1707" s="21" t="s">
        <v>0</v>
      </c>
      <c r="B1707" s="21">
        <f>IFERROR(VLOOKUP(C1707,'Data Transformation'!$L$6:$M$426,2,FALSE),"")</f>
        <v>71</v>
      </c>
      <c r="C1707" s="21">
        <f>C1683+1</f>
        <v>71</v>
      </c>
      <c r="D1707" s="21"/>
      <c r="E1707" s="21"/>
      <c r="F1707" s="21"/>
      <c r="G1707" s="21"/>
      <c r="H1707" s="22"/>
      <c r="I1707" s="22"/>
      <c r="J1707" s="22"/>
      <c r="K1707" s="21"/>
      <c r="L1707" s="21">
        <f>B1707</f>
        <v>71</v>
      </c>
      <c r="M1707" s="23">
        <f>INDEX('Data Transformation'!$O$4:$O$424,MATCH($B1707,'Data Transformation'!$M$4:$M$424,0),MATCH($M$2,'Data Transformation'!$O$3,0))</f>
        <v>20</v>
      </c>
      <c r="N1707" s="27">
        <f>IF('Input and Summary Results'!$J$16="minimum",'Bin Analysis'!X1708/(M1707-1),'Bin Analysis'!Y1707/('Bin Analysis'!M1707-1))</f>
        <v>0</v>
      </c>
      <c r="O1707" s="27">
        <f>IF(M1707=FALSE,NA(),(VLOOKUP(1,C1710:K1729,4,FALSE))/(M1707-1))</f>
        <v>0.10526315789473684</v>
      </c>
      <c r="P1707" s="27">
        <f>IF(M1707=FALSE,NA(),SUM(J1710:J1729)/Weighting!$S$5)</f>
        <v>0.7</v>
      </c>
      <c r="Q1707" s="27">
        <f>IF(M1707=FALSE,NA(),SUM(K1710:K1729)/Weighting!$S$6)</f>
        <v>0.65217391304347827</v>
      </c>
      <c r="R1707" s="27">
        <f>IF(M1707=FALSE,NA(),(VLOOKUP(1,G1710:K1729,3,FALSE))/(M1707-1))</f>
        <v>0.15789473684210525</v>
      </c>
      <c r="S1707" s="22" t="str">
        <f>IF(M1707=FALSE,NA(),IF(SUM(J1710:J1729)=2,"yes","no"))</f>
        <v>no</v>
      </c>
      <c r="X1707" s="2" cm="2">
        <f t="array" ref="X1707:X1708">FREQUENCY(IF('Data Transformation'!$B$425:$B$6424='Bin Analysis'!L1707,'Data Transformation'!$G$425:$G$6424),'Data Transformation'!$U$11)</f>
        <v>19</v>
      </c>
      <c r="Y1707" s="2" cm="2">
        <f t="array" ref="Y1707:Y1708">FREQUENCY(IF('Data Transformation'!$B$425:$B$6424='Bin Analysis'!L1707,'Data Transformation'!$G$425:$G$6424),'Data Transformation'!$U$12)</f>
        <v>17</v>
      </c>
    </row>
    <row r="1708" spans="1:25" x14ac:dyDescent="0.25">
      <c r="A1708" s="14" t="s">
        <v>66</v>
      </c>
      <c r="B1708" t="s">
        <v>47</v>
      </c>
      <c r="C1708" t="s">
        <v>5</v>
      </c>
      <c r="D1708" t="s">
        <v>99</v>
      </c>
      <c r="E1708" t="s">
        <v>100</v>
      </c>
      <c r="F1708" t="s">
        <v>101</v>
      </c>
      <c r="G1708" t="s">
        <v>69</v>
      </c>
      <c r="H1708" t="s">
        <v>31</v>
      </c>
      <c r="I1708" t="s">
        <v>32</v>
      </c>
      <c r="J1708" t="s">
        <v>46</v>
      </c>
      <c r="K1708" s="14" t="s">
        <v>45</v>
      </c>
      <c r="M1708" s="14"/>
      <c r="X1708" s="2">
        <v>0</v>
      </c>
      <c r="Y1708" s="2">
        <v>2</v>
      </c>
    </row>
    <row r="1709" spans="1:25" x14ac:dyDescent="0.25">
      <c r="A1709" s="32"/>
      <c r="D1709" t="b">
        <f>IF(C1709=1,'Data Transformation'!$G$3+0.5*'Data Transformation'!$W$25,IF(C1710=1,D1710-'Data Transformation'!$W$25,FALSE))</f>
        <v>0</v>
      </c>
      <c r="E1709" t="str">
        <f t="array" ref="E1709">IF(ISLOGICAL(D1709),"",FREQUENCY(IF('Data Transformation'!$B$425:$B$8425='Bin Analysis'!$B1707,'Data Transformation'!$G$425:$G$8425),D1709))</f>
        <v/>
      </c>
      <c r="F1709" t="str">
        <f>IF(ISLOGICAL(D1709),"",E1709-E1708)</f>
        <v/>
      </c>
      <c r="M1709" s="14"/>
    </row>
    <row r="1710" spans="1:25" x14ac:dyDescent="0.25">
      <c r="A1710" s="32">
        <f>IF(Weighting!$P$6&gt;0,B1710,"")</f>
        <v>0.32100000000000001</v>
      </c>
      <c r="B1710">
        <f>Weighting!$C$6</f>
        <v>0.32100000000000001</v>
      </c>
      <c r="C1710">
        <f>Weighting!$F$6</f>
        <v>0</v>
      </c>
      <c r="D1710" t="b">
        <f>IF(C1710=1,'Data Transformation'!$G$3+0.5*'Data Transformation'!$W$25,IF(C1711=1,D1711-'Data Transformation'!$W$25,FALSE))</f>
        <v>0</v>
      </c>
      <c r="E1710" t="str">
        <f t="array" ref="E1710">IF(ISLOGICAL(D1710),"",FREQUENCY(IF('Data Transformation'!$B$425:$B$8425='Bin Analysis'!$B1707,'Data Transformation'!$G$425:$G$8425),D1710))</f>
        <v/>
      </c>
      <c r="F1710" t="str">
        <f>IF(ISLOGICAL(D1710),"",E1710-E1709)</f>
        <v/>
      </c>
      <c r="G1710">
        <f>Weighting!$H$6</f>
        <v>1</v>
      </c>
      <c r="H1710">
        <f t="array" ref="H1710">FREQUENCY(IF('Data Transformation'!$B$4:$B$8425=B1707,'Data Transformation'!$G$4:$G$8425),'Bin Analysis'!$B1710)</f>
        <v>3</v>
      </c>
      <c r="I1710">
        <f>H1710-H1709</f>
        <v>3</v>
      </c>
      <c r="J1710">
        <f>IF(I1710=0,0,1)</f>
        <v>1</v>
      </c>
      <c r="K1710">
        <f>J1710*Weighting!$W$6</f>
        <v>1</v>
      </c>
      <c r="M1710" s="14"/>
    </row>
    <row r="1711" spans="1:25" x14ac:dyDescent="0.25">
      <c r="A1711" s="32">
        <f>IF(Weighting!$P$7&gt;0,B1711,"")</f>
        <v>0.45200000000000001</v>
      </c>
      <c r="B1711">
        <f>Weighting!$C$7</f>
        <v>0.45200000000000001</v>
      </c>
      <c r="C1711">
        <f>Weighting!$F$7</f>
        <v>0</v>
      </c>
      <c r="D1711" t="b">
        <f>IF(C1711=1,'Data Transformation'!$G$3+0.5*'Data Transformation'!$W$25,IF(C1712=1,D1712-'Data Transformation'!$W$25,FALSE))</f>
        <v>0</v>
      </c>
      <c r="E1711" t="str">
        <f t="array" ref="E1711">IF(ISLOGICAL(D1711),"",FREQUENCY(IF('Data Transformation'!$B$425:$B$8425='Bin Analysis'!$B1707,'Data Transformation'!$G$425:$G$8425),D1711))</f>
        <v/>
      </c>
      <c r="F1711" t="str">
        <f t="shared" ref="F1711:F1729" si="213">IF(ISLOGICAL(D1711),"",E1711-E1710)</f>
        <v/>
      </c>
      <c r="G1711">
        <f>Weighting!$H$7</f>
        <v>0</v>
      </c>
      <c r="H1711">
        <f t="array" ref="H1711">FREQUENCY(IF('Data Transformation'!$B$4:$B$8425=B1707,'Data Transformation'!$G$4:$G$8425),'Bin Analysis'!$B1711)</f>
        <v>6</v>
      </c>
      <c r="I1711">
        <f t="shared" ref="I1711:I1729" si="214">H1711-H1710</f>
        <v>3</v>
      </c>
      <c r="J1711">
        <f>IF(I1711=0,0,1)</f>
        <v>1</v>
      </c>
      <c r="K1711">
        <f>J1711*Weighting!$W$7</f>
        <v>2</v>
      </c>
      <c r="M1711" s="14"/>
    </row>
    <row r="1712" spans="1:25" x14ac:dyDescent="0.25">
      <c r="A1712" s="32">
        <f>IF(Weighting!$P$8&gt;0,B1712,"")</f>
        <v>0.58299999999999996</v>
      </c>
      <c r="B1712">
        <f>Weighting!$C$8</f>
        <v>0.58299999999999996</v>
      </c>
      <c r="C1712">
        <f>Weighting!$F$8</f>
        <v>0</v>
      </c>
      <c r="D1712" t="b">
        <f>IF(C1712=1,'Data Transformation'!$G$3+0.5*'Data Transformation'!$W$25,IF(C1713=1,D1713-'Data Transformation'!$W$25,FALSE))</f>
        <v>0</v>
      </c>
      <c r="E1712" t="str">
        <f t="array" ref="E1712">IF(ISLOGICAL(D1712),"",FREQUENCY(IF('Data Transformation'!$B$425:$B$8425='Bin Analysis'!$B1707,'Data Transformation'!$G$425:$G$8425),D1712))</f>
        <v/>
      </c>
      <c r="F1712" t="str">
        <f t="shared" si="213"/>
        <v/>
      </c>
      <c r="G1712">
        <f>Weighting!$H$8</f>
        <v>0</v>
      </c>
      <c r="H1712">
        <f t="array" ref="H1712">FREQUENCY(IF('Data Transformation'!$B$4:$B$8425=B1707,'Data Transformation'!$G$4:$G$8425),'Bin Analysis'!$B1712)</f>
        <v>9</v>
      </c>
      <c r="I1712">
        <f t="shared" si="214"/>
        <v>3</v>
      </c>
      <c r="J1712">
        <f t="shared" ref="J1712:J1729" si="215">IF(I1712=0,0,1)</f>
        <v>1</v>
      </c>
      <c r="K1712">
        <f>J1712*Weighting!$W$8</f>
        <v>3</v>
      </c>
      <c r="M1712" s="14"/>
    </row>
    <row r="1713" spans="1:13" x14ac:dyDescent="0.25">
      <c r="A1713" s="32">
        <f>IF(Weighting!$P$9&gt;0,B1713,"")</f>
        <v>0.71399999999999997</v>
      </c>
      <c r="B1713" s="50">
        <f>Weighting!$C$9</f>
        <v>0.71399999999999997</v>
      </c>
      <c r="C1713">
        <f>Weighting!$F$9</f>
        <v>0</v>
      </c>
      <c r="D1713" t="b">
        <f>IF(C1713=1,'Data Transformation'!$G$3+0.5*'Data Transformation'!$W$25,IF(C1714=1,D1714-'Data Transformation'!$W$25,FALSE))</f>
        <v>0</v>
      </c>
      <c r="E1713" t="str">
        <f t="array" ref="E1713">IF(ISLOGICAL(D1713),"",FREQUENCY(IF('Data Transformation'!$B$425:$B$8425='Bin Analysis'!$B1707,'Data Transformation'!$G$425:$G$8425),D1713))</f>
        <v/>
      </c>
      <c r="F1713" t="str">
        <f t="shared" si="213"/>
        <v/>
      </c>
      <c r="G1713">
        <f>Weighting!$H$9</f>
        <v>0</v>
      </c>
      <c r="H1713">
        <f t="array" ref="H1713">FREQUENCY(IF('Data Transformation'!$B$4:$B$8425=B1707,'Data Transformation'!$G$4:$G$8425),'Bin Analysis'!$B1713)</f>
        <v>13</v>
      </c>
      <c r="I1713">
        <f t="shared" si="214"/>
        <v>4</v>
      </c>
      <c r="J1713">
        <f t="shared" si="215"/>
        <v>1</v>
      </c>
      <c r="K1713">
        <f>J1713*Weighting!$W$9</f>
        <v>3</v>
      </c>
      <c r="M1713" s="14"/>
    </row>
    <row r="1714" spans="1:13" x14ac:dyDescent="0.25">
      <c r="A1714" s="32">
        <f>IF(Weighting!$P$10&gt;0,B1714,"")</f>
        <v>0.84499999999999997</v>
      </c>
      <c r="B1714">
        <f>Weighting!$C$10</f>
        <v>0.84499999999999997</v>
      </c>
      <c r="C1714">
        <f>Weighting!$F$10</f>
        <v>0</v>
      </c>
      <c r="D1714" t="b">
        <f>IF(C1714=1,'Data Transformation'!$G$3+0.5*'Data Transformation'!$W$25,IF(C1715=1,D1715-'Data Transformation'!$W$25,FALSE))</f>
        <v>0</v>
      </c>
      <c r="E1714" t="str">
        <f t="array" ref="E1714">IF(ISLOGICAL(D1714),"",FREQUENCY(IF('Data Transformation'!$B$425:$B$8425='Bin Analysis'!$B1707,'Data Transformation'!$G$425:$G$8425),D1714))</f>
        <v/>
      </c>
      <c r="F1714" t="str">
        <f t="shared" si="213"/>
        <v/>
      </c>
      <c r="G1714">
        <f>Weighting!$H$10</f>
        <v>0</v>
      </c>
      <c r="H1714">
        <f t="array" ref="H1714">FREQUENCY(IF('Data Transformation'!$B$4:$B$8425=B1707,'Data Transformation'!$G$4:$G$8425),'Bin Analysis'!$B1714)</f>
        <v>17</v>
      </c>
      <c r="I1714">
        <f t="shared" si="214"/>
        <v>4</v>
      </c>
      <c r="J1714">
        <f t="shared" si="215"/>
        <v>1</v>
      </c>
      <c r="K1714">
        <f>J1714*Weighting!$W$10</f>
        <v>3</v>
      </c>
      <c r="M1714" s="14"/>
    </row>
    <row r="1715" spans="1:13" x14ac:dyDescent="0.25">
      <c r="A1715" s="32">
        <f>IF(Weighting!$P$11&gt;0,B1715,"")</f>
        <v>0.97599999999999998</v>
      </c>
      <c r="B1715">
        <f>Weighting!$C$11</f>
        <v>0.97599999999999998</v>
      </c>
      <c r="C1715">
        <f>Weighting!$F$11</f>
        <v>0</v>
      </c>
      <c r="D1715">
        <f>IF(C1715=1,'Data Transformation'!$G$3+0.5*'Data Transformation'!$W$25,IF(C1716=1,D1716-'Data Transformation'!$W$25,FALSE))</f>
        <v>0.86899999999999999</v>
      </c>
      <c r="E1715">
        <f t="array" ref="E1715">IF(ISLOGICAL(D1715),"",FREQUENCY(IF('Data Transformation'!$B$425:$B$8425='Bin Analysis'!$B1707,'Data Transformation'!$G$425:$G$8425),D1715))</f>
        <v>17</v>
      </c>
      <c r="F1715" t="e">
        <f t="shared" si="213"/>
        <v>#VALUE!</v>
      </c>
      <c r="G1715">
        <f>Weighting!$H$11</f>
        <v>0</v>
      </c>
      <c r="H1715">
        <f t="array" ref="H1715">FREQUENCY(IF('Data Transformation'!$B$4:$B$8425=B1707,'Data Transformation'!$G$4:$G$8425),'Bin Analysis'!$B1715)</f>
        <v>18</v>
      </c>
      <c r="I1715">
        <f t="shared" si="214"/>
        <v>1</v>
      </c>
      <c r="J1715">
        <f t="shared" si="215"/>
        <v>1</v>
      </c>
      <c r="K1715">
        <f>J1715*Weighting!$W$11</f>
        <v>2</v>
      </c>
      <c r="M1715" s="14"/>
    </row>
    <row r="1716" spans="1:13" x14ac:dyDescent="0.25">
      <c r="A1716" s="32">
        <f>IF(Weighting!$P$12&gt;0,B1716,"")</f>
        <v>1.107</v>
      </c>
      <c r="B1716">
        <f>Weighting!$C$12</f>
        <v>1.107</v>
      </c>
      <c r="C1716">
        <f>Weighting!$F$12</f>
        <v>1</v>
      </c>
      <c r="D1716">
        <f>IF(C1716=1,'Data Transformation'!$G$3+0.5*'Data Transformation'!$W$25,IF(C1717=1,D1717-'Data Transformation'!$W$25,FALSE))</f>
        <v>1.131</v>
      </c>
      <c r="E1716">
        <f t="array" ref="E1716">IF(ISLOGICAL(D1716),"",FREQUENCY(IF('Data Transformation'!$B$425:$B$8425='Bin Analysis'!$B1707,'Data Transformation'!$G$425:$G$8425),D1716))</f>
        <v>19</v>
      </c>
      <c r="F1716">
        <f t="shared" si="213"/>
        <v>2</v>
      </c>
      <c r="G1716">
        <f>Weighting!$H$12</f>
        <v>0</v>
      </c>
      <c r="H1716">
        <f t="array" ref="H1716">FREQUENCY(IF('Data Transformation'!$B$4:$B$8425=B1707,'Data Transformation'!$G$4:$G$8425),'Bin Analysis'!$B1716)</f>
        <v>20</v>
      </c>
      <c r="I1716">
        <f t="shared" si="214"/>
        <v>2</v>
      </c>
      <c r="J1716">
        <f t="shared" si="215"/>
        <v>1</v>
      </c>
      <c r="K1716">
        <f>J1716*Weighting!$W$12</f>
        <v>1</v>
      </c>
      <c r="M1716" s="14"/>
    </row>
    <row r="1717" spans="1:13" x14ac:dyDescent="0.25">
      <c r="A1717" s="32">
        <f>IF(Weighting!$P$13&gt;0,B1717,"")</f>
        <v>1.238</v>
      </c>
      <c r="B1717">
        <f>Weighting!$C$13</f>
        <v>1.238</v>
      </c>
      <c r="C1717">
        <f>Weighting!$F$13</f>
        <v>0</v>
      </c>
      <c r="D1717" t="b">
        <f>IF(C1717=1,'Data Transformation'!$G$3+0.5*'Data Transformation'!$W$25,IF(C1718=1,D1718-'Data Transformation'!$W$25,FALSE))</f>
        <v>0</v>
      </c>
      <c r="E1717" t="str">
        <f t="array" ref="E1717">IF(ISLOGICAL(D1717),"",FREQUENCY(IF('Data Transformation'!$B$425:$B$8425='Bin Analysis'!$B1707,'Data Transformation'!$G$425:$G$8425),D1717))</f>
        <v/>
      </c>
      <c r="F1717" t="str">
        <f t="shared" si="213"/>
        <v/>
      </c>
      <c r="G1717">
        <f>Weighting!$H$13</f>
        <v>0</v>
      </c>
      <c r="H1717">
        <f t="array" ref="H1717">FREQUENCY(IF('Data Transformation'!$B$4:$B$8425=B1707,'Data Transformation'!$G$4:$G$8425),'Bin Analysis'!$B1717)</f>
        <v>20</v>
      </c>
      <c r="I1717">
        <f t="shared" si="214"/>
        <v>0</v>
      </c>
      <c r="J1717">
        <f t="shared" si="215"/>
        <v>0</v>
      </c>
      <c r="K1717">
        <f>J1717*Weighting!$W$13</f>
        <v>0</v>
      </c>
      <c r="M1717" s="14"/>
    </row>
    <row r="1718" spans="1:13" x14ac:dyDescent="0.25">
      <c r="A1718" s="32">
        <f>IF(Weighting!$P$14&gt;0,B1718,"")</f>
        <v>1.369</v>
      </c>
      <c r="B1718">
        <f>Weighting!$C$14</f>
        <v>1.369</v>
      </c>
      <c r="C1718">
        <f>Weighting!$F$14</f>
        <v>0</v>
      </c>
      <c r="D1718" t="b">
        <f>IF(C1718=1,'Data Transformation'!$G$3+0.5*'Data Transformation'!$W$25,IF(C1719=1,D1719-'Data Transformation'!$W$25,FALSE))</f>
        <v>0</v>
      </c>
      <c r="E1718" t="str">
        <f t="array" ref="E1718">IF(ISLOGICAL(D1718),"",FREQUENCY(IF('Data Transformation'!$B$425:$B$8425='Bin Analysis'!$B1707,'Data Transformation'!$G$425:$G$8425),D1718))</f>
        <v/>
      </c>
      <c r="F1718" t="str">
        <f t="shared" si="213"/>
        <v/>
      </c>
      <c r="G1718">
        <f>Weighting!$H$14</f>
        <v>0</v>
      </c>
      <c r="H1718">
        <f t="array" ref="H1718">FREQUENCY(IF('Data Transformation'!$B$4:$B$8425=B1707,'Data Transformation'!$G$4:$G$8425),'Bin Analysis'!$B1718)</f>
        <v>20</v>
      </c>
      <c r="I1718">
        <f t="shared" si="214"/>
        <v>0</v>
      </c>
      <c r="J1718">
        <f t="shared" si="215"/>
        <v>0</v>
      </c>
      <c r="K1718">
        <f>J1718*Weighting!$W$14</f>
        <v>0</v>
      </c>
      <c r="M1718" s="14"/>
    </row>
    <row r="1719" spans="1:13" x14ac:dyDescent="0.25">
      <c r="A1719" s="32">
        <f>IF(Weighting!$P$15&gt;0,B1719,"")</f>
        <v>1.5000009999999999</v>
      </c>
      <c r="B1719">
        <f>Weighting!$C$15</f>
        <v>1.5000009999999999</v>
      </c>
      <c r="C1719">
        <f>Weighting!$F$15</f>
        <v>0</v>
      </c>
      <c r="D1719" t="b">
        <f>IF(C1719=1,'Data Transformation'!$G$3+0.5*'Data Transformation'!$W$25,IF(C1720=1,D1720-'Data Transformation'!$W$25,FALSE))</f>
        <v>0</v>
      </c>
      <c r="E1719" t="str">
        <f t="array" ref="E1719">IF(ISLOGICAL(D1719),"",FREQUENCY(IF('Data Transformation'!$B$425:$B$8425='Bin Analysis'!$B1707,'Data Transformation'!$G$425:$G$8425),D1719))</f>
        <v/>
      </c>
      <c r="F1719" t="str">
        <f t="shared" si="213"/>
        <v/>
      </c>
      <c r="G1719">
        <f>Weighting!$H$15</f>
        <v>0</v>
      </c>
      <c r="H1719">
        <f t="array" ref="H1719">FREQUENCY(IF('Data Transformation'!$B$4:$B$8425=B1707,'Data Transformation'!$G$4:$G$8425),'Bin Analysis'!$B1719)</f>
        <v>20</v>
      </c>
      <c r="I1719">
        <f t="shared" si="214"/>
        <v>0</v>
      </c>
      <c r="J1719">
        <f t="shared" si="215"/>
        <v>0</v>
      </c>
      <c r="K1719">
        <f>J1719*Weighting!$W$15</f>
        <v>0</v>
      </c>
      <c r="M1719" s="14"/>
    </row>
    <row r="1720" spans="1:13" x14ac:dyDescent="0.25">
      <c r="A1720" s="32" t="str">
        <f>IF(Weighting!$P$16&gt;0,B1720,"")</f>
        <v/>
      </c>
      <c r="B1720">
        <f>Weighting!$C$16</f>
        <v>1.631</v>
      </c>
      <c r="C1720">
        <f>Weighting!$F$16</f>
        <v>0</v>
      </c>
      <c r="D1720" t="b">
        <f>IF(C1720=1,'Data Transformation'!$G$3+0.5*'Data Transformation'!$W$25,IF(C1721=1,D1721-'Data Transformation'!$W$25,FALSE))</f>
        <v>0</v>
      </c>
      <c r="E1720" t="str">
        <f t="array" ref="E1720">IF(ISLOGICAL(D1720),"",FREQUENCY(IF('Data Transformation'!$B$425:$B$8425='Bin Analysis'!$B1707,'Data Transformation'!$G$425:$G$8425),D1720))</f>
        <v/>
      </c>
      <c r="F1720" t="str">
        <f t="shared" si="213"/>
        <v/>
      </c>
      <c r="G1720">
        <f>Weighting!$H$16</f>
        <v>0</v>
      </c>
      <c r="H1720">
        <f t="array" ref="H1720">FREQUENCY(IF('Data Transformation'!$B$4:$B$8425=B1707,'Data Transformation'!$G$4:$G$8425),'Bin Analysis'!$B1720)</f>
        <v>20</v>
      </c>
      <c r="I1720">
        <f t="shared" si="214"/>
        <v>0</v>
      </c>
      <c r="J1720">
        <f t="shared" si="215"/>
        <v>0</v>
      </c>
      <c r="K1720">
        <f>J1720*Weighting!$W$16</f>
        <v>0</v>
      </c>
      <c r="M1720" s="14"/>
    </row>
    <row r="1721" spans="1:13" x14ac:dyDescent="0.25">
      <c r="A1721" s="32" t="str">
        <f>IF(Weighting!$P$17&gt;0,B1721,"")</f>
        <v/>
      </c>
      <c r="B1721">
        <f>Weighting!$C$17</f>
        <v>1.762</v>
      </c>
      <c r="C1721">
        <f>Weighting!$F$17</f>
        <v>0</v>
      </c>
      <c r="D1721" t="b">
        <f>IF(C1721=1,'Data Transformation'!$G$3+0.5*'Data Transformation'!$W$25,IF(C1722=1,D1722-'Data Transformation'!$W$25,FALSE))</f>
        <v>0</v>
      </c>
      <c r="E1721" t="str">
        <f t="array" ref="E1721">IF(ISLOGICAL(D1721),"",FREQUENCY(IF('Data Transformation'!$B$425:$B$8425='Bin Analysis'!$B1707,'Data Transformation'!$G$425:$G$8425),D1721))</f>
        <v/>
      </c>
      <c r="F1721" t="str">
        <f t="shared" si="213"/>
        <v/>
      </c>
      <c r="G1721">
        <f>Weighting!$H$17</f>
        <v>0</v>
      </c>
      <c r="H1721">
        <f t="array" ref="H1721">FREQUENCY(IF('Data Transformation'!$B$4:$B$8425=B1707,'Data Transformation'!$G$4:$G$8425),'Bin Analysis'!$B1721)</f>
        <v>20</v>
      </c>
      <c r="I1721">
        <f t="shared" si="214"/>
        <v>0</v>
      </c>
      <c r="J1721">
        <f t="shared" si="215"/>
        <v>0</v>
      </c>
      <c r="K1721">
        <f>J1721*Weighting!$W$17</f>
        <v>0</v>
      </c>
      <c r="M1721" s="14"/>
    </row>
    <row r="1722" spans="1:13" x14ac:dyDescent="0.25">
      <c r="A1722" s="32" t="str">
        <f>IF(Weighting!$P$18&gt;0,B1722,"")</f>
        <v/>
      </c>
      <c r="B1722">
        <f>Weighting!$C$18</f>
        <v>1.893</v>
      </c>
      <c r="C1722">
        <f>Weighting!$F$18</f>
        <v>0</v>
      </c>
      <c r="D1722" t="b">
        <f>IF(C1722=1,'Data Transformation'!$G$3+0.5*'Data Transformation'!$W$25,IF(C1723=1,D1723-'Data Transformation'!$W$25,FALSE))</f>
        <v>0</v>
      </c>
      <c r="E1722" t="str">
        <f t="array" ref="E1722">IF(ISLOGICAL(D1722),"",FREQUENCY(IF('Data Transformation'!$B$425:$B$8425='Bin Analysis'!$B1707,'Data Transformation'!$G$425:$G$8425),D1722))</f>
        <v/>
      </c>
      <c r="F1722" t="str">
        <f t="shared" si="213"/>
        <v/>
      </c>
      <c r="G1722">
        <f>Weighting!$H$18</f>
        <v>0</v>
      </c>
      <c r="H1722">
        <f t="array" ref="H1722">FREQUENCY(IF('Data Transformation'!$B$4:$B$8425=B1707,'Data Transformation'!$G$4:$G$8425),'Bin Analysis'!$B1722)</f>
        <v>20</v>
      </c>
      <c r="I1722">
        <f t="shared" si="214"/>
        <v>0</v>
      </c>
      <c r="J1722">
        <f t="shared" si="215"/>
        <v>0</v>
      </c>
      <c r="K1722">
        <f>J1722*Weighting!$W$18</f>
        <v>0</v>
      </c>
      <c r="M1722" s="14"/>
    </row>
    <row r="1723" spans="1:13" x14ac:dyDescent="0.25">
      <c r="A1723" s="32" t="str">
        <f>IF(Weighting!$P$19&gt;0,B1723,"")</f>
        <v/>
      </c>
      <c r="B1723">
        <f>Weighting!$C$19</f>
        <v>2.024</v>
      </c>
      <c r="C1723">
        <f>Weighting!$F$19</f>
        <v>0</v>
      </c>
      <c r="D1723" t="b">
        <f>IF(C1723=1,'Data Transformation'!$G$3+0.5*'Data Transformation'!$W$25,IF(C1724=1,D1724-'Data Transformation'!$W$25,FALSE))</f>
        <v>0</v>
      </c>
      <c r="E1723" t="str">
        <f t="array" ref="E1723">IF(ISLOGICAL(D1723),"",FREQUENCY(IF('Data Transformation'!$B$425:$B$8425='Bin Analysis'!$B1707,'Data Transformation'!$G$425:$G$8425),D1723))</f>
        <v/>
      </c>
      <c r="F1723" t="str">
        <f t="shared" si="213"/>
        <v/>
      </c>
      <c r="G1723">
        <f>Weighting!$H$19</f>
        <v>0</v>
      </c>
      <c r="H1723">
        <f t="array" ref="H1723">FREQUENCY(IF('Data Transformation'!$B$4:$B$8425=B1707,'Data Transformation'!$G$4:$G$8425),'Bin Analysis'!$B1723)</f>
        <v>20</v>
      </c>
      <c r="I1723">
        <f t="shared" si="214"/>
        <v>0</v>
      </c>
      <c r="J1723">
        <f t="shared" si="215"/>
        <v>0</v>
      </c>
      <c r="K1723">
        <f>J1723*Weighting!$W$19</f>
        <v>0</v>
      </c>
      <c r="M1723" s="14"/>
    </row>
    <row r="1724" spans="1:13" x14ac:dyDescent="0.25">
      <c r="A1724" s="32" t="str">
        <f>IF(Weighting!$P$20&gt;0,B1724,"")</f>
        <v/>
      </c>
      <c r="B1724">
        <f>Weighting!$C$20</f>
        <v>2.1550000000000002</v>
      </c>
      <c r="C1724">
        <f>Weighting!$F$20</f>
        <v>0</v>
      </c>
      <c r="D1724" t="b">
        <f>IF(C1724=1,'Data Transformation'!$G$3+0.5*'Data Transformation'!$W$25,IF(C1725=1,D1725-'Data Transformation'!$W$25,FALSE))</f>
        <v>0</v>
      </c>
      <c r="E1724" t="str">
        <f t="array" ref="E1724">IF(ISLOGICAL(D1724),"",FREQUENCY(IF('Data Transformation'!$B$425:$B$8425='Bin Analysis'!$B1707,'Data Transformation'!$G$425:$G$8425),D1724))</f>
        <v/>
      </c>
      <c r="F1724" t="str">
        <f t="shared" si="213"/>
        <v/>
      </c>
      <c r="G1724">
        <f>Weighting!$H$20</f>
        <v>0</v>
      </c>
      <c r="H1724">
        <f t="array" ref="H1724">FREQUENCY(IF('Data Transformation'!$B$4:$B$8425=B1707,'Data Transformation'!$G$4:$G$8425),'Bin Analysis'!$B1724)</f>
        <v>20</v>
      </c>
      <c r="I1724">
        <f t="shared" si="214"/>
        <v>0</v>
      </c>
      <c r="J1724">
        <f t="shared" si="215"/>
        <v>0</v>
      </c>
      <c r="K1724">
        <f>J1724*Weighting!$W$20</f>
        <v>0</v>
      </c>
      <c r="M1724" s="14"/>
    </row>
    <row r="1725" spans="1:13" x14ac:dyDescent="0.25">
      <c r="A1725" s="32" t="str">
        <f>IF(Weighting!$P$21&gt;0,B1725,"")</f>
        <v/>
      </c>
      <c r="B1725">
        <f>Weighting!$C$21</f>
        <v>2.2860000000000005</v>
      </c>
      <c r="C1725">
        <f>Weighting!$F$21</f>
        <v>0</v>
      </c>
      <c r="D1725" t="b">
        <f>IF(C1725=1,'Data Transformation'!$G$3+0.5*'Data Transformation'!$W$25,IF(C1726=1,D1726-'Data Transformation'!$W$25,FALSE))</f>
        <v>0</v>
      </c>
      <c r="E1725" t="str">
        <f t="array" ref="E1725">IF(ISLOGICAL(D1725),"",FREQUENCY(IF('Data Transformation'!$B$425:$B$8425='Bin Analysis'!$B1707,'Data Transformation'!$G$425:$G$8425),D1725))</f>
        <v/>
      </c>
      <c r="F1725" t="str">
        <f t="shared" si="213"/>
        <v/>
      </c>
      <c r="G1725">
        <f>Weighting!$H$21</f>
        <v>0</v>
      </c>
      <c r="H1725">
        <f t="array" ref="H1725">FREQUENCY(IF('Data Transformation'!$B$4:$B$8425=B1707,'Data Transformation'!$G$4:$G$8425),'Bin Analysis'!$B1725)</f>
        <v>20</v>
      </c>
      <c r="I1725">
        <f t="shared" si="214"/>
        <v>0</v>
      </c>
      <c r="J1725">
        <f t="shared" si="215"/>
        <v>0</v>
      </c>
      <c r="K1725">
        <f>J1725*Weighting!$W$21</f>
        <v>0</v>
      </c>
      <c r="M1725" s="14"/>
    </row>
    <row r="1726" spans="1:13" x14ac:dyDescent="0.25">
      <c r="A1726" s="32" t="str">
        <f>IF(Weighting!$P$22&gt;0,B1726,"")</f>
        <v/>
      </c>
      <c r="B1726">
        <f>Weighting!$C$22</f>
        <v>2.4170000000000007</v>
      </c>
      <c r="C1726">
        <f>Weighting!$F$22</f>
        <v>0</v>
      </c>
      <c r="D1726" t="b">
        <f>IF(C1726=1,'Data Transformation'!$G$3+0.5*'Data Transformation'!$W$25,IF(C1727=1,D1727-'Data Transformation'!$W$25,FALSE))</f>
        <v>0</v>
      </c>
      <c r="E1726" t="str">
        <f t="array" ref="E1726">IF(ISLOGICAL(D1726),"",FREQUENCY(IF('Data Transformation'!$B$425:$B$8425='Bin Analysis'!$B1707,'Data Transformation'!$G$425:$G$8425),D1726))</f>
        <v/>
      </c>
      <c r="F1726" t="str">
        <f t="shared" si="213"/>
        <v/>
      </c>
      <c r="G1726">
        <f>Weighting!$H$22</f>
        <v>0</v>
      </c>
      <c r="H1726">
        <f t="array" ref="H1726">FREQUENCY(IF('Data Transformation'!$B$4:$B$8425=B1707,'Data Transformation'!$G$4:$G$8425),'Bin Analysis'!$B1726)</f>
        <v>20</v>
      </c>
      <c r="I1726">
        <f t="shared" si="214"/>
        <v>0</v>
      </c>
      <c r="J1726">
        <f t="shared" si="215"/>
        <v>0</v>
      </c>
      <c r="K1726">
        <f>J1726*Weighting!$W$22</f>
        <v>0</v>
      </c>
      <c r="M1726" s="14"/>
    </row>
    <row r="1727" spans="1:13" x14ac:dyDescent="0.25">
      <c r="A1727" s="32" t="str">
        <f>IF(Weighting!$P$23&gt;0,B1727,"")</f>
        <v/>
      </c>
      <c r="B1727">
        <f>Weighting!$C$23</f>
        <v>2.5480000000000009</v>
      </c>
      <c r="C1727">
        <f>Weighting!$F$23</f>
        <v>0</v>
      </c>
      <c r="D1727" t="b">
        <f>IF(C1727=1,'Data Transformation'!$G$3+0.5*'Data Transformation'!$W$25,IF(C1728=1,D1728-'Data Transformation'!$W$25,FALSE))</f>
        <v>0</v>
      </c>
      <c r="E1727" t="str">
        <f t="array" ref="E1727">IF(ISLOGICAL(D1727),"",FREQUENCY(IF('Data Transformation'!$B$425:$B$8425='Bin Analysis'!$B1707,'Data Transformation'!$G$425:$G$8425),D1727))</f>
        <v/>
      </c>
      <c r="F1727" t="str">
        <f t="shared" si="213"/>
        <v/>
      </c>
      <c r="G1727">
        <f>Weighting!$H$23</f>
        <v>0</v>
      </c>
      <c r="H1727">
        <f t="array" ref="H1727">FREQUENCY(IF('Data Transformation'!$B$4:$B$8425=B1707,'Data Transformation'!$G$4:$G$8425),'Bin Analysis'!$B1727)</f>
        <v>20</v>
      </c>
      <c r="I1727">
        <f t="shared" si="214"/>
        <v>0</v>
      </c>
      <c r="J1727">
        <f t="shared" si="215"/>
        <v>0</v>
      </c>
      <c r="K1727">
        <f>J1727*Weighting!$W$23</f>
        <v>0</v>
      </c>
      <c r="M1727" s="14"/>
    </row>
    <row r="1728" spans="1:13" x14ac:dyDescent="0.25">
      <c r="A1728" s="32" t="str">
        <f>IF(Weighting!$P$24&gt;0,B1728,"")</f>
        <v/>
      </c>
      <c r="B1728">
        <f>Weighting!$C$24</f>
        <v>2.6790000000000012</v>
      </c>
      <c r="C1728">
        <f>Weighting!$F$24</f>
        <v>0</v>
      </c>
      <c r="D1728" t="b">
        <f>IF(C1728=1,'Data Transformation'!$G$3+0.5*'Data Transformation'!$W$25,IF(C1729=1,D1729-'Data Transformation'!$W$25,FALSE))</f>
        <v>0</v>
      </c>
      <c r="E1728" t="str">
        <f t="array" ref="E1728">IF(ISLOGICAL(D1728),"",FREQUENCY(IF('Data Transformation'!$B$425:$B$8425='Bin Analysis'!$B1707,'Data Transformation'!$G$425:$G$8425),D1728))</f>
        <v/>
      </c>
      <c r="F1728" t="str">
        <f t="shared" si="213"/>
        <v/>
      </c>
      <c r="G1728">
        <f>Weighting!$H$24</f>
        <v>0</v>
      </c>
      <c r="H1728">
        <f t="array" ref="H1728">FREQUENCY(IF('Data Transformation'!$B$4:$B$8425=B1707,'Data Transformation'!$G$4:$G$8425),'Bin Analysis'!$B1728)</f>
        <v>20</v>
      </c>
      <c r="I1728">
        <f t="shared" si="214"/>
        <v>0</v>
      </c>
      <c r="J1728">
        <f t="shared" si="215"/>
        <v>0</v>
      </c>
      <c r="K1728">
        <f>J1728*Weighting!$W$24</f>
        <v>0</v>
      </c>
      <c r="M1728" s="14"/>
    </row>
    <row r="1729" spans="1:25" x14ac:dyDescent="0.25">
      <c r="A1729" s="32" t="str">
        <f>IF(Weighting!$P$25&gt;0,B1729,"")</f>
        <v/>
      </c>
      <c r="B1729">
        <f>Weighting!$C$25</f>
        <v>2.8100000000000014</v>
      </c>
      <c r="C1729">
        <f>Weighting!$F$25</f>
        <v>0</v>
      </c>
      <c r="D1729" t="b">
        <f>IF(C1729=1,'Data Transformation'!$G$3+0.5*'Data Transformation'!$W$25,IF(C1730=1,D1730-'Data Transformation'!$W$25,FALSE))</f>
        <v>0</v>
      </c>
      <c r="E1729" t="str">
        <f t="array" ref="E1729">IF(ISLOGICAL(D1729),"",FREQUENCY(IF('Data Transformation'!$B$425:$B$8425='Bin Analysis'!$B1707,'Data Transformation'!$G$425:$G$8425),D1729))</f>
        <v/>
      </c>
      <c r="F1729" t="str">
        <f t="shared" si="213"/>
        <v/>
      </c>
      <c r="G1729">
        <f>Weighting!$H$25</f>
        <v>0</v>
      </c>
      <c r="H1729">
        <f t="array" ref="H1729">FREQUENCY(IF('Data Transformation'!$B$4:$B$8425=B1707,'Data Transformation'!$G$4:$G$8425),'Bin Analysis'!$B1729)</f>
        <v>20</v>
      </c>
      <c r="I1729">
        <f t="shared" si="214"/>
        <v>0</v>
      </c>
      <c r="J1729">
        <f t="shared" si="215"/>
        <v>0</v>
      </c>
      <c r="K1729">
        <f>J1729*Weighting!$W$25</f>
        <v>0</v>
      </c>
      <c r="M1729" s="14"/>
    </row>
    <row r="1730" spans="1:25" x14ac:dyDescent="0.25">
      <c r="O1730"/>
      <c r="P1730"/>
      <c r="Q1730"/>
      <c r="R1730"/>
    </row>
    <row r="1731" spans="1:25" ht="23.25" x14ac:dyDescent="0.35">
      <c r="A1731" s="21" t="s">
        <v>0</v>
      </c>
      <c r="B1731" s="21">
        <f>IFERROR(VLOOKUP(C1731,'Data Transformation'!$L$6:$M$426,2,FALSE),"")</f>
        <v>72</v>
      </c>
      <c r="C1731" s="21">
        <f>C1707+1</f>
        <v>72</v>
      </c>
      <c r="D1731" s="21"/>
      <c r="E1731" s="21"/>
      <c r="F1731" s="21"/>
      <c r="G1731" s="21"/>
      <c r="H1731" s="22"/>
      <c r="I1731" s="22"/>
      <c r="J1731" s="22"/>
      <c r="K1731" s="21"/>
      <c r="L1731" s="21">
        <f>B1731</f>
        <v>72</v>
      </c>
      <c r="M1731" s="23">
        <f>INDEX('Data Transformation'!$O$4:$O$424,MATCH($B1731,'Data Transformation'!$M$4:$M$424,0),MATCH($M$2,'Data Transformation'!$O$3,0))</f>
        <v>20</v>
      </c>
      <c r="N1731" s="27">
        <f>IF('Input and Summary Results'!$J$16="minimum",'Bin Analysis'!X1732/(M1731-1),'Bin Analysis'!Y1731/('Bin Analysis'!M1731-1))</f>
        <v>0</v>
      </c>
      <c r="O1731" s="27">
        <f>IF(M1731=FALSE,NA(),(VLOOKUP(1,C1734:K1753,4,FALSE))/(M1731-1))</f>
        <v>0</v>
      </c>
      <c r="P1731" s="27">
        <f>IF(M1731=FALSE,NA(),SUM(J1734:J1753)/Weighting!$S$5)</f>
        <v>0.3</v>
      </c>
      <c r="Q1731" s="27">
        <f>IF(M1731=FALSE,NA(),SUM(K1734:K1753)/Weighting!$S$6)</f>
        <v>0.21739130434782608</v>
      </c>
      <c r="R1731" s="27">
        <f>IF(M1731=FALSE,NA(),(VLOOKUP(1,G1734:K1753,3,FALSE))/(M1731-1))</f>
        <v>0.94736842105263153</v>
      </c>
      <c r="S1731" s="22" t="str">
        <f>IF(M1731=FALSE,NA(),IF(SUM(J1734:J1753)=2,"yes","no"))</f>
        <v>no</v>
      </c>
      <c r="X1731" s="2" cm="2">
        <f t="array" ref="X1731:X1732">FREQUENCY(IF('Data Transformation'!$B$425:$B$6424='Bin Analysis'!L1731,'Data Transformation'!$G$425:$G$6424),'Data Transformation'!$U$11)</f>
        <v>19</v>
      </c>
      <c r="Y1731" s="2" cm="2">
        <f t="array" ref="Y1731:Y1732">FREQUENCY(IF('Data Transformation'!$B$425:$B$6424='Bin Analysis'!L1731,'Data Transformation'!$G$425:$G$6424),'Data Transformation'!$U$12)</f>
        <v>19</v>
      </c>
    </row>
    <row r="1732" spans="1:25" x14ac:dyDescent="0.25">
      <c r="A1732" s="14" t="s">
        <v>66</v>
      </c>
      <c r="B1732" t="s">
        <v>47</v>
      </c>
      <c r="C1732" t="s">
        <v>5</v>
      </c>
      <c r="D1732" t="s">
        <v>99</v>
      </c>
      <c r="E1732" t="s">
        <v>100</v>
      </c>
      <c r="F1732" t="s">
        <v>101</v>
      </c>
      <c r="G1732" t="s">
        <v>69</v>
      </c>
      <c r="H1732" t="s">
        <v>31</v>
      </c>
      <c r="I1732" t="s">
        <v>32</v>
      </c>
      <c r="J1732" t="s">
        <v>46</v>
      </c>
      <c r="K1732" s="14" t="s">
        <v>45</v>
      </c>
      <c r="M1732" s="14"/>
      <c r="X1732" s="2">
        <v>0</v>
      </c>
      <c r="Y1732" s="2">
        <v>0</v>
      </c>
    </row>
    <row r="1733" spans="1:25" x14ac:dyDescent="0.25">
      <c r="A1733" s="32"/>
      <c r="D1733" t="b">
        <f>IF(C1733=1,'Data Transformation'!$G$3+0.5*'Data Transformation'!$W$25,IF(C1734=1,D1734-'Data Transformation'!$W$25,FALSE))</f>
        <v>0</v>
      </c>
      <c r="E1733" t="str">
        <f t="array" ref="E1733">IF(ISLOGICAL(D1733),"",FREQUENCY(IF('Data Transformation'!$B$425:$B$8425='Bin Analysis'!$B1731,'Data Transformation'!$G$425:$G$8425),D1733))</f>
        <v/>
      </c>
      <c r="F1733" t="str">
        <f>IF(ISLOGICAL(D1733),"",E1733-E1732)</f>
        <v/>
      </c>
      <c r="M1733" s="14"/>
    </row>
    <row r="1734" spans="1:25" x14ac:dyDescent="0.25">
      <c r="A1734" s="32">
        <f>IF(Weighting!$P$6&gt;0,B1734,"")</f>
        <v>0.32100000000000001</v>
      </c>
      <c r="B1734">
        <f>Weighting!$C$6</f>
        <v>0.32100000000000001</v>
      </c>
      <c r="C1734">
        <f>Weighting!$F$6</f>
        <v>0</v>
      </c>
      <c r="D1734" t="b">
        <f>IF(C1734=1,'Data Transformation'!$G$3+0.5*'Data Transformation'!$W$25,IF(C1735=1,D1735-'Data Transformation'!$W$25,FALSE))</f>
        <v>0</v>
      </c>
      <c r="E1734" t="str">
        <f t="array" ref="E1734">IF(ISLOGICAL(D1734),"",FREQUENCY(IF('Data Transformation'!$B$425:$B$8425='Bin Analysis'!$B1731,'Data Transformation'!$G$425:$G$8425),D1734))</f>
        <v/>
      </c>
      <c r="F1734" t="str">
        <f>IF(ISLOGICAL(D1734),"",E1734-E1733)</f>
        <v/>
      </c>
      <c r="G1734">
        <f>Weighting!$H$6</f>
        <v>1</v>
      </c>
      <c r="H1734">
        <f t="array" ref="H1734">FREQUENCY(IF('Data Transformation'!$B$4:$B$8425=B1731,'Data Transformation'!$G$4:$G$8425),'Bin Analysis'!$B1734)</f>
        <v>18</v>
      </c>
      <c r="I1734">
        <f>H1734-H1733</f>
        <v>18</v>
      </c>
      <c r="J1734">
        <f>IF(I1734=0,0,1)</f>
        <v>1</v>
      </c>
      <c r="K1734">
        <f>J1734*Weighting!$W$6</f>
        <v>1</v>
      </c>
      <c r="M1734" s="14"/>
    </row>
    <row r="1735" spans="1:25" x14ac:dyDescent="0.25">
      <c r="A1735" s="32">
        <f>IF(Weighting!$P$7&gt;0,B1735,"")</f>
        <v>0.45200000000000001</v>
      </c>
      <c r="B1735">
        <f>Weighting!$C$7</f>
        <v>0.45200000000000001</v>
      </c>
      <c r="C1735">
        <f>Weighting!$F$7</f>
        <v>0</v>
      </c>
      <c r="D1735" t="b">
        <f>IF(C1735=1,'Data Transformation'!$G$3+0.5*'Data Transformation'!$W$25,IF(C1736=1,D1736-'Data Transformation'!$W$25,FALSE))</f>
        <v>0</v>
      </c>
      <c r="E1735" t="str">
        <f t="array" ref="E1735">IF(ISLOGICAL(D1735),"",FREQUENCY(IF('Data Transformation'!$B$425:$B$8425='Bin Analysis'!$B1731,'Data Transformation'!$G$425:$G$8425),D1735))</f>
        <v/>
      </c>
      <c r="F1735" t="str">
        <f t="shared" ref="F1735:F1753" si="216">IF(ISLOGICAL(D1735),"",E1735-E1734)</f>
        <v/>
      </c>
      <c r="G1735">
        <f>Weighting!$H$7</f>
        <v>0</v>
      </c>
      <c r="H1735">
        <f t="array" ref="H1735">FREQUENCY(IF('Data Transformation'!$B$4:$B$8425=B1731,'Data Transformation'!$G$4:$G$8425),'Bin Analysis'!$B1735)</f>
        <v>18</v>
      </c>
      <c r="I1735">
        <f t="shared" ref="I1735:I1753" si="217">H1735-H1734</f>
        <v>0</v>
      </c>
      <c r="J1735">
        <f>IF(I1735=0,0,1)</f>
        <v>0</v>
      </c>
      <c r="K1735">
        <f>J1735*Weighting!$W$7</f>
        <v>0</v>
      </c>
      <c r="M1735" s="14"/>
    </row>
    <row r="1736" spans="1:25" x14ac:dyDescent="0.25">
      <c r="A1736" s="32">
        <f>IF(Weighting!$P$8&gt;0,B1736,"")</f>
        <v>0.58299999999999996</v>
      </c>
      <c r="B1736">
        <f>Weighting!$C$8</f>
        <v>0.58299999999999996</v>
      </c>
      <c r="C1736">
        <f>Weighting!$F$8</f>
        <v>0</v>
      </c>
      <c r="D1736" t="b">
        <f>IF(C1736=1,'Data Transformation'!$G$3+0.5*'Data Transformation'!$W$25,IF(C1737=1,D1737-'Data Transformation'!$W$25,FALSE))</f>
        <v>0</v>
      </c>
      <c r="E1736" t="str">
        <f t="array" ref="E1736">IF(ISLOGICAL(D1736),"",FREQUENCY(IF('Data Transformation'!$B$425:$B$8425='Bin Analysis'!$B1731,'Data Transformation'!$G$425:$G$8425),D1736))</f>
        <v/>
      </c>
      <c r="F1736" t="str">
        <f t="shared" si="216"/>
        <v/>
      </c>
      <c r="G1736">
        <f>Weighting!$H$8</f>
        <v>0</v>
      </c>
      <c r="H1736">
        <f t="array" ref="H1736">FREQUENCY(IF('Data Transformation'!$B$4:$B$8425=B1731,'Data Transformation'!$G$4:$G$8425),'Bin Analysis'!$B1736)</f>
        <v>18</v>
      </c>
      <c r="I1736">
        <f t="shared" si="217"/>
        <v>0</v>
      </c>
      <c r="J1736">
        <f t="shared" ref="J1736:J1753" si="218">IF(I1736=0,0,1)</f>
        <v>0</v>
      </c>
      <c r="K1736">
        <f>J1736*Weighting!$W$8</f>
        <v>0</v>
      </c>
      <c r="M1736" s="14"/>
    </row>
    <row r="1737" spans="1:25" x14ac:dyDescent="0.25">
      <c r="A1737" s="32">
        <f>IF(Weighting!$P$9&gt;0,B1737,"")</f>
        <v>0.71399999999999997</v>
      </c>
      <c r="B1737" s="50">
        <f>Weighting!$C$9</f>
        <v>0.71399999999999997</v>
      </c>
      <c r="C1737">
        <f>Weighting!$F$9</f>
        <v>0</v>
      </c>
      <c r="D1737" t="b">
        <f>IF(C1737=1,'Data Transformation'!$G$3+0.5*'Data Transformation'!$W$25,IF(C1738=1,D1738-'Data Transformation'!$W$25,FALSE))</f>
        <v>0</v>
      </c>
      <c r="E1737" t="str">
        <f t="array" ref="E1737">IF(ISLOGICAL(D1737),"",FREQUENCY(IF('Data Transformation'!$B$425:$B$8425='Bin Analysis'!$B1731,'Data Transformation'!$G$425:$G$8425),D1737))</f>
        <v/>
      </c>
      <c r="F1737" t="str">
        <f t="shared" si="216"/>
        <v/>
      </c>
      <c r="G1737">
        <f>Weighting!$H$9</f>
        <v>0</v>
      </c>
      <c r="H1737">
        <f t="array" ref="H1737">FREQUENCY(IF('Data Transformation'!$B$4:$B$8425=B1731,'Data Transformation'!$G$4:$G$8425),'Bin Analysis'!$B1737)</f>
        <v>18</v>
      </c>
      <c r="I1737">
        <f t="shared" si="217"/>
        <v>0</v>
      </c>
      <c r="J1737">
        <f t="shared" si="218"/>
        <v>0</v>
      </c>
      <c r="K1737">
        <f>J1737*Weighting!$W$9</f>
        <v>0</v>
      </c>
      <c r="M1737" s="14"/>
    </row>
    <row r="1738" spans="1:25" x14ac:dyDescent="0.25">
      <c r="A1738" s="32">
        <f>IF(Weighting!$P$10&gt;0,B1738,"")</f>
        <v>0.84499999999999997</v>
      </c>
      <c r="B1738">
        <f>Weighting!$C$10</f>
        <v>0.84499999999999997</v>
      </c>
      <c r="C1738">
        <f>Weighting!$F$10</f>
        <v>0</v>
      </c>
      <c r="D1738" t="b">
        <f>IF(C1738=1,'Data Transformation'!$G$3+0.5*'Data Transformation'!$W$25,IF(C1739=1,D1739-'Data Transformation'!$W$25,FALSE))</f>
        <v>0</v>
      </c>
      <c r="E1738" t="str">
        <f t="array" ref="E1738">IF(ISLOGICAL(D1738),"",FREQUENCY(IF('Data Transformation'!$B$425:$B$8425='Bin Analysis'!$B1731,'Data Transformation'!$G$425:$G$8425),D1738))</f>
        <v/>
      </c>
      <c r="F1738" t="str">
        <f t="shared" si="216"/>
        <v/>
      </c>
      <c r="G1738">
        <f>Weighting!$H$10</f>
        <v>0</v>
      </c>
      <c r="H1738">
        <f t="array" ref="H1738">FREQUENCY(IF('Data Transformation'!$B$4:$B$8425=B1731,'Data Transformation'!$G$4:$G$8425),'Bin Analysis'!$B1738)</f>
        <v>19</v>
      </c>
      <c r="I1738">
        <f t="shared" si="217"/>
        <v>1</v>
      </c>
      <c r="J1738">
        <f t="shared" si="218"/>
        <v>1</v>
      </c>
      <c r="K1738">
        <f>J1738*Weighting!$W$10</f>
        <v>3</v>
      </c>
      <c r="M1738" s="14"/>
    </row>
    <row r="1739" spans="1:25" x14ac:dyDescent="0.25">
      <c r="A1739" s="32">
        <f>IF(Weighting!$P$11&gt;0,B1739,"")</f>
        <v>0.97599999999999998</v>
      </c>
      <c r="B1739">
        <f>Weighting!$C$11</f>
        <v>0.97599999999999998</v>
      </c>
      <c r="C1739">
        <f>Weighting!$F$11</f>
        <v>0</v>
      </c>
      <c r="D1739">
        <f>IF(C1739=1,'Data Transformation'!$G$3+0.5*'Data Transformation'!$W$25,IF(C1740=1,D1740-'Data Transformation'!$W$25,FALSE))</f>
        <v>0.86899999999999999</v>
      </c>
      <c r="E1739">
        <f t="array" ref="E1739">IF(ISLOGICAL(D1739),"",FREQUENCY(IF('Data Transformation'!$B$425:$B$8425='Bin Analysis'!$B1731,'Data Transformation'!$G$425:$G$8425),D1739))</f>
        <v>19</v>
      </c>
      <c r="F1739" t="e">
        <f t="shared" si="216"/>
        <v>#VALUE!</v>
      </c>
      <c r="G1739">
        <f>Weighting!$H$11</f>
        <v>0</v>
      </c>
      <c r="H1739">
        <f t="array" ref="H1739">FREQUENCY(IF('Data Transformation'!$B$4:$B$8425=B1731,'Data Transformation'!$G$4:$G$8425),'Bin Analysis'!$B1739)</f>
        <v>19</v>
      </c>
      <c r="I1739">
        <f t="shared" si="217"/>
        <v>0</v>
      </c>
      <c r="J1739">
        <f t="shared" si="218"/>
        <v>0</v>
      </c>
      <c r="K1739">
        <f>J1739*Weighting!$W$11</f>
        <v>0</v>
      </c>
      <c r="M1739" s="14"/>
    </row>
    <row r="1740" spans="1:25" x14ac:dyDescent="0.25">
      <c r="A1740" s="32">
        <f>IF(Weighting!$P$12&gt;0,B1740,"")</f>
        <v>1.107</v>
      </c>
      <c r="B1740">
        <f>Weighting!$C$12</f>
        <v>1.107</v>
      </c>
      <c r="C1740">
        <f>Weighting!$F$12</f>
        <v>1</v>
      </c>
      <c r="D1740">
        <f>IF(C1740=1,'Data Transformation'!$G$3+0.5*'Data Transformation'!$W$25,IF(C1741=1,D1741-'Data Transformation'!$W$25,FALSE))</f>
        <v>1.131</v>
      </c>
      <c r="E1740">
        <f t="array" ref="E1740">IF(ISLOGICAL(D1740),"",FREQUENCY(IF('Data Transformation'!$B$425:$B$8425='Bin Analysis'!$B1731,'Data Transformation'!$G$425:$G$8425),D1740))</f>
        <v>19</v>
      </c>
      <c r="F1740">
        <f t="shared" si="216"/>
        <v>0</v>
      </c>
      <c r="G1740">
        <f>Weighting!$H$12</f>
        <v>0</v>
      </c>
      <c r="H1740">
        <f t="array" ref="H1740">FREQUENCY(IF('Data Transformation'!$B$4:$B$8425=B1731,'Data Transformation'!$G$4:$G$8425),'Bin Analysis'!$B1740)</f>
        <v>20</v>
      </c>
      <c r="I1740">
        <f t="shared" si="217"/>
        <v>1</v>
      </c>
      <c r="J1740">
        <f t="shared" si="218"/>
        <v>1</v>
      </c>
      <c r="K1740">
        <f>J1740*Weighting!$W$12</f>
        <v>1</v>
      </c>
      <c r="M1740" s="14"/>
    </row>
    <row r="1741" spans="1:25" x14ac:dyDescent="0.25">
      <c r="A1741" s="32">
        <f>IF(Weighting!$P$13&gt;0,B1741,"")</f>
        <v>1.238</v>
      </c>
      <c r="B1741">
        <f>Weighting!$C$13</f>
        <v>1.238</v>
      </c>
      <c r="C1741">
        <f>Weighting!$F$13</f>
        <v>0</v>
      </c>
      <c r="D1741" t="b">
        <f>IF(C1741=1,'Data Transformation'!$G$3+0.5*'Data Transformation'!$W$25,IF(C1742=1,D1742-'Data Transformation'!$W$25,FALSE))</f>
        <v>0</v>
      </c>
      <c r="E1741" t="str">
        <f t="array" ref="E1741">IF(ISLOGICAL(D1741),"",FREQUENCY(IF('Data Transformation'!$B$425:$B$8425='Bin Analysis'!$B1731,'Data Transformation'!$G$425:$G$8425),D1741))</f>
        <v/>
      </c>
      <c r="F1741" t="str">
        <f t="shared" si="216"/>
        <v/>
      </c>
      <c r="G1741">
        <f>Weighting!$H$13</f>
        <v>0</v>
      </c>
      <c r="H1741">
        <f t="array" ref="H1741">FREQUENCY(IF('Data Transformation'!$B$4:$B$8425=B1731,'Data Transformation'!$G$4:$G$8425),'Bin Analysis'!$B1741)</f>
        <v>20</v>
      </c>
      <c r="I1741">
        <f t="shared" si="217"/>
        <v>0</v>
      </c>
      <c r="J1741">
        <f t="shared" si="218"/>
        <v>0</v>
      </c>
      <c r="K1741">
        <f>J1741*Weighting!$W$13</f>
        <v>0</v>
      </c>
      <c r="M1741" s="14"/>
    </row>
    <row r="1742" spans="1:25" x14ac:dyDescent="0.25">
      <c r="A1742" s="32">
        <f>IF(Weighting!$P$14&gt;0,B1742,"")</f>
        <v>1.369</v>
      </c>
      <c r="B1742">
        <f>Weighting!$C$14</f>
        <v>1.369</v>
      </c>
      <c r="C1742">
        <f>Weighting!$F$14</f>
        <v>0</v>
      </c>
      <c r="D1742" t="b">
        <f>IF(C1742=1,'Data Transformation'!$G$3+0.5*'Data Transformation'!$W$25,IF(C1743=1,D1743-'Data Transformation'!$W$25,FALSE))</f>
        <v>0</v>
      </c>
      <c r="E1742" t="str">
        <f t="array" ref="E1742">IF(ISLOGICAL(D1742),"",FREQUENCY(IF('Data Transformation'!$B$425:$B$8425='Bin Analysis'!$B1731,'Data Transformation'!$G$425:$G$8425),D1742))</f>
        <v/>
      </c>
      <c r="F1742" t="str">
        <f t="shared" si="216"/>
        <v/>
      </c>
      <c r="G1742">
        <f>Weighting!$H$14</f>
        <v>0</v>
      </c>
      <c r="H1742">
        <f t="array" ref="H1742">FREQUENCY(IF('Data Transformation'!$B$4:$B$8425=B1731,'Data Transformation'!$G$4:$G$8425),'Bin Analysis'!$B1742)</f>
        <v>20</v>
      </c>
      <c r="I1742">
        <f t="shared" si="217"/>
        <v>0</v>
      </c>
      <c r="J1742">
        <f t="shared" si="218"/>
        <v>0</v>
      </c>
      <c r="K1742">
        <f>J1742*Weighting!$W$14</f>
        <v>0</v>
      </c>
      <c r="M1742" s="14"/>
    </row>
    <row r="1743" spans="1:25" x14ac:dyDescent="0.25">
      <c r="A1743" s="32">
        <f>IF(Weighting!$P$15&gt;0,B1743,"")</f>
        <v>1.5000009999999999</v>
      </c>
      <c r="B1743">
        <f>Weighting!$C$15</f>
        <v>1.5000009999999999</v>
      </c>
      <c r="C1743">
        <f>Weighting!$F$15</f>
        <v>0</v>
      </c>
      <c r="D1743" t="b">
        <f>IF(C1743=1,'Data Transformation'!$G$3+0.5*'Data Transformation'!$W$25,IF(C1744=1,D1744-'Data Transformation'!$W$25,FALSE))</f>
        <v>0</v>
      </c>
      <c r="E1743" t="str">
        <f t="array" ref="E1743">IF(ISLOGICAL(D1743),"",FREQUENCY(IF('Data Transformation'!$B$425:$B$8425='Bin Analysis'!$B1731,'Data Transformation'!$G$425:$G$8425),D1743))</f>
        <v/>
      </c>
      <c r="F1743" t="str">
        <f t="shared" si="216"/>
        <v/>
      </c>
      <c r="G1743">
        <f>Weighting!$H$15</f>
        <v>0</v>
      </c>
      <c r="H1743">
        <f t="array" ref="H1743">FREQUENCY(IF('Data Transformation'!$B$4:$B$8425=B1731,'Data Transformation'!$G$4:$G$8425),'Bin Analysis'!$B1743)</f>
        <v>20</v>
      </c>
      <c r="I1743">
        <f t="shared" si="217"/>
        <v>0</v>
      </c>
      <c r="J1743">
        <f t="shared" si="218"/>
        <v>0</v>
      </c>
      <c r="K1743">
        <f>J1743*Weighting!$W$15</f>
        <v>0</v>
      </c>
      <c r="M1743" s="14"/>
    </row>
    <row r="1744" spans="1:25" x14ac:dyDescent="0.25">
      <c r="A1744" s="32" t="str">
        <f>IF(Weighting!$P$16&gt;0,B1744,"")</f>
        <v/>
      </c>
      <c r="B1744">
        <f>Weighting!$C$16</f>
        <v>1.631</v>
      </c>
      <c r="C1744">
        <f>Weighting!$F$16</f>
        <v>0</v>
      </c>
      <c r="D1744" t="b">
        <f>IF(C1744=1,'Data Transformation'!$G$3+0.5*'Data Transformation'!$W$25,IF(C1745=1,D1745-'Data Transformation'!$W$25,FALSE))</f>
        <v>0</v>
      </c>
      <c r="E1744" t="str">
        <f t="array" ref="E1744">IF(ISLOGICAL(D1744),"",FREQUENCY(IF('Data Transformation'!$B$425:$B$8425='Bin Analysis'!$B1731,'Data Transformation'!$G$425:$G$8425),D1744))</f>
        <v/>
      </c>
      <c r="F1744" t="str">
        <f t="shared" si="216"/>
        <v/>
      </c>
      <c r="G1744">
        <f>Weighting!$H$16</f>
        <v>0</v>
      </c>
      <c r="H1744">
        <f t="array" ref="H1744">FREQUENCY(IF('Data Transformation'!$B$4:$B$8425=B1731,'Data Transformation'!$G$4:$G$8425),'Bin Analysis'!$B1744)</f>
        <v>20</v>
      </c>
      <c r="I1744">
        <f t="shared" si="217"/>
        <v>0</v>
      </c>
      <c r="J1744">
        <f t="shared" si="218"/>
        <v>0</v>
      </c>
      <c r="K1744">
        <f>J1744*Weighting!$W$16</f>
        <v>0</v>
      </c>
      <c r="M1744" s="14"/>
    </row>
    <row r="1745" spans="1:25" x14ac:dyDescent="0.25">
      <c r="A1745" s="32" t="str">
        <f>IF(Weighting!$P$17&gt;0,B1745,"")</f>
        <v/>
      </c>
      <c r="B1745">
        <f>Weighting!$C$17</f>
        <v>1.762</v>
      </c>
      <c r="C1745">
        <f>Weighting!$F$17</f>
        <v>0</v>
      </c>
      <c r="D1745" t="b">
        <f>IF(C1745=1,'Data Transformation'!$G$3+0.5*'Data Transformation'!$W$25,IF(C1746=1,D1746-'Data Transformation'!$W$25,FALSE))</f>
        <v>0</v>
      </c>
      <c r="E1745" t="str">
        <f t="array" ref="E1745">IF(ISLOGICAL(D1745),"",FREQUENCY(IF('Data Transformation'!$B$425:$B$8425='Bin Analysis'!$B1731,'Data Transformation'!$G$425:$G$8425),D1745))</f>
        <v/>
      </c>
      <c r="F1745" t="str">
        <f t="shared" si="216"/>
        <v/>
      </c>
      <c r="G1745">
        <f>Weighting!$H$17</f>
        <v>0</v>
      </c>
      <c r="H1745">
        <f t="array" ref="H1745">FREQUENCY(IF('Data Transformation'!$B$4:$B$8425=B1731,'Data Transformation'!$G$4:$G$8425),'Bin Analysis'!$B1745)</f>
        <v>20</v>
      </c>
      <c r="I1745">
        <f t="shared" si="217"/>
        <v>0</v>
      </c>
      <c r="J1745">
        <f t="shared" si="218"/>
        <v>0</v>
      </c>
      <c r="K1745">
        <f>J1745*Weighting!$W$17</f>
        <v>0</v>
      </c>
      <c r="M1745" s="14"/>
    </row>
    <row r="1746" spans="1:25" x14ac:dyDescent="0.25">
      <c r="A1746" s="32" t="str">
        <f>IF(Weighting!$P$18&gt;0,B1746,"")</f>
        <v/>
      </c>
      <c r="B1746">
        <f>Weighting!$C$18</f>
        <v>1.893</v>
      </c>
      <c r="C1746">
        <f>Weighting!$F$18</f>
        <v>0</v>
      </c>
      <c r="D1746" t="b">
        <f>IF(C1746=1,'Data Transformation'!$G$3+0.5*'Data Transformation'!$W$25,IF(C1747=1,D1747-'Data Transformation'!$W$25,FALSE))</f>
        <v>0</v>
      </c>
      <c r="E1746" t="str">
        <f t="array" ref="E1746">IF(ISLOGICAL(D1746),"",FREQUENCY(IF('Data Transformation'!$B$425:$B$8425='Bin Analysis'!$B1731,'Data Transformation'!$G$425:$G$8425),D1746))</f>
        <v/>
      </c>
      <c r="F1746" t="str">
        <f t="shared" si="216"/>
        <v/>
      </c>
      <c r="G1746">
        <f>Weighting!$H$18</f>
        <v>0</v>
      </c>
      <c r="H1746">
        <f t="array" ref="H1746">FREQUENCY(IF('Data Transformation'!$B$4:$B$8425=B1731,'Data Transformation'!$G$4:$G$8425),'Bin Analysis'!$B1746)</f>
        <v>20</v>
      </c>
      <c r="I1746">
        <f t="shared" si="217"/>
        <v>0</v>
      </c>
      <c r="J1746">
        <f t="shared" si="218"/>
        <v>0</v>
      </c>
      <c r="K1746">
        <f>J1746*Weighting!$W$18</f>
        <v>0</v>
      </c>
      <c r="M1746" s="14"/>
    </row>
    <row r="1747" spans="1:25" x14ac:dyDescent="0.25">
      <c r="A1747" s="32" t="str">
        <f>IF(Weighting!$P$19&gt;0,B1747,"")</f>
        <v/>
      </c>
      <c r="B1747">
        <f>Weighting!$C$19</f>
        <v>2.024</v>
      </c>
      <c r="C1747">
        <f>Weighting!$F$19</f>
        <v>0</v>
      </c>
      <c r="D1747" t="b">
        <f>IF(C1747=1,'Data Transformation'!$G$3+0.5*'Data Transformation'!$W$25,IF(C1748=1,D1748-'Data Transformation'!$W$25,FALSE))</f>
        <v>0</v>
      </c>
      <c r="E1747" t="str">
        <f t="array" ref="E1747">IF(ISLOGICAL(D1747),"",FREQUENCY(IF('Data Transformation'!$B$425:$B$8425='Bin Analysis'!$B1731,'Data Transformation'!$G$425:$G$8425),D1747))</f>
        <v/>
      </c>
      <c r="F1747" t="str">
        <f t="shared" si="216"/>
        <v/>
      </c>
      <c r="G1747">
        <f>Weighting!$H$19</f>
        <v>0</v>
      </c>
      <c r="H1747">
        <f t="array" ref="H1747">FREQUENCY(IF('Data Transformation'!$B$4:$B$8425=B1731,'Data Transformation'!$G$4:$G$8425),'Bin Analysis'!$B1747)</f>
        <v>20</v>
      </c>
      <c r="I1747">
        <f t="shared" si="217"/>
        <v>0</v>
      </c>
      <c r="J1747">
        <f t="shared" si="218"/>
        <v>0</v>
      </c>
      <c r="K1747">
        <f>J1747*Weighting!$W$19</f>
        <v>0</v>
      </c>
      <c r="M1747" s="14"/>
    </row>
    <row r="1748" spans="1:25" x14ac:dyDescent="0.25">
      <c r="A1748" s="32" t="str">
        <f>IF(Weighting!$P$20&gt;0,B1748,"")</f>
        <v/>
      </c>
      <c r="B1748">
        <f>Weighting!$C$20</f>
        <v>2.1550000000000002</v>
      </c>
      <c r="C1748">
        <f>Weighting!$F$20</f>
        <v>0</v>
      </c>
      <c r="D1748" t="b">
        <f>IF(C1748=1,'Data Transformation'!$G$3+0.5*'Data Transformation'!$W$25,IF(C1749=1,D1749-'Data Transformation'!$W$25,FALSE))</f>
        <v>0</v>
      </c>
      <c r="E1748" t="str">
        <f t="array" ref="E1748">IF(ISLOGICAL(D1748),"",FREQUENCY(IF('Data Transformation'!$B$425:$B$8425='Bin Analysis'!$B1731,'Data Transformation'!$G$425:$G$8425),D1748))</f>
        <v/>
      </c>
      <c r="F1748" t="str">
        <f t="shared" si="216"/>
        <v/>
      </c>
      <c r="G1748">
        <f>Weighting!$H$20</f>
        <v>0</v>
      </c>
      <c r="H1748">
        <f t="array" ref="H1748">FREQUENCY(IF('Data Transformation'!$B$4:$B$8425=B1731,'Data Transformation'!$G$4:$G$8425),'Bin Analysis'!$B1748)</f>
        <v>20</v>
      </c>
      <c r="I1748">
        <f t="shared" si="217"/>
        <v>0</v>
      </c>
      <c r="J1748">
        <f t="shared" si="218"/>
        <v>0</v>
      </c>
      <c r="K1748">
        <f>J1748*Weighting!$W$20</f>
        <v>0</v>
      </c>
      <c r="M1748" s="14"/>
    </row>
    <row r="1749" spans="1:25" x14ac:dyDescent="0.25">
      <c r="A1749" s="32" t="str">
        <f>IF(Weighting!$P$21&gt;0,B1749,"")</f>
        <v/>
      </c>
      <c r="B1749">
        <f>Weighting!$C$21</f>
        <v>2.2860000000000005</v>
      </c>
      <c r="C1749">
        <f>Weighting!$F$21</f>
        <v>0</v>
      </c>
      <c r="D1749" t="b">
        <f>IF(C1749=1,'Data Transformation'!$G$3+0.5*'Data Transformation'!$W$25,IF(C1750=1,D1750-'Data Transformation'!$W$25,FALSE))</f>
        <v>0</v>
      </c>
      <c r="E1749" t="str">
        <f t="array" ref="E1749">IF(ISLOGICAL(D1749),"",FREQUENCY(IF('Data Transformation'!$B$425:$B$8425='Bin Analysis'!$B1731,'Data Transformation'!$G$425:$G$8425),D1749))</f>
        <v/>
      </c>
      <c r="F1749" t="str">
        <f t="shared" si="216"/>
        <v/>
      </c>
      <c r="G1749">
        <f>Weighting!$H$21</f>
        <v>0</v>
      </c>
      <c r="H1749">
        <f t="array" ref="H1749">FREQUENCY(IF('Data Transformation'!$B$4:$B$8425=B1731,'Data Transformation'!$G$4:$G$8425),'Bin Analysis'!$B1749)</f>
        <v>20</v>
      </c>
      <c r="I1749">
        <f t="shared" si="217"/>
        <v>0</v>
      </c>
      <c r="J1749">
        <f t="shared" si="218"/>
        <v>0</v>
      </c>
      <c r="K1749">
        <f>J1749*Weighting!$W$21</f>
        <v>0</v>
      </c>
      <c r="M1749" s="14"/>
    </row>
    <row r="1750" spans="1:25" x14ac:dyDescent="0.25">
      <c r="A1750" s="32" t="str">
        <f>IF(Weighting!$P$22&gt;0,B1750,"")</f>
        <v/>
      </c>
      <c r="B1750">
        <f>Weighting!$C$22</f>
        <v>2.4170000000000007</v>
      </c>
      <c r="C1750">
        <f>Weighting!$F$22</f>
        <v>0</v>
      </c>
      <c r="D1750" t="b">
        <f>IF(C1750=1,'Data Transformation'!$G$3+0.5*'Data Transformation'!$W$25,IF(C1751=1,D1751-'Data Transformation'!$W$25,FALSE))</f>
        <v>0</v>
      </c>
      <c r="E1750" t="str">
        <f t="array" ref="E1750">IF(ISLOGICAL(D1750),"",FREQUENCY(IF('Data Transformation'!$B$425:$B$8425='Bin Analysis'!$B1731,'Data Transformation'!$G$425:$G$8425),D1750))</f>
        <v/>
      </c>
      <c r="F1750" t="str">
        <f t="shared" si="216"/>
        <v/>
      </c>
      <c r="G1750">
        <f>Weighting!$H$22</f>
        <v>0</v>
      </c>
      <c r="H1750">
        <f t="array" ref="H1750">FREQUENCY(IF('Data Transformation'!$B$4:$B$8425=B1731,'Data Transformation'!$G$4:$G$8425),'Bin Analysis'!$B1750)</f>
        <v>20</v>
      </c>
      <c r="I1750">
        <f t="shared" si="217"/>
        <v>0</v>
      </c>
      <c r="J1750">
        <f t="shared" si="218"/>
        <v>0</v>
      </c>
      <c r="K1750">
        <f>J1750*Weighting!$W$22</f>
        <v>0</v>
      </c>
      <c r="M1750" s="14"/>
    </row>
    <row r="1751" spans="1:25" x14ac:dyDescent="0.25">
      <c r="A1751" s="32" t="str">
        <f>IF(Weighting!$P$23&gt;0,B1751,"")</f>
        <v/>
      </c>
      <c r="B1751">
        <f>Weighting!$C$23</f>
        <v>2.5480000000000009</v>
      </c>
      <c r="C1751">
        <f>Weighting!$F$23</f>
        <v>0</v>
      </c>
      <c r="D1751" t="b">
        <f>IF(C1751=1,'Data Transformation'!$G$3+0.5*'Data Transformation'!$W$25,IF(C1752=1,D1752-'Data Transformation'!$W$25,FALSE))</f>
        <v>0</v>
      </c>
      <c r="E1751" t="str">
        <f t="array" ref="E1751">IF(ISLOGICAL(D1751),"",FREQUENCY(IF('Data Transformation'!$B$425:$B$8425='Bin Analysis'!$B1731,'Data Transformation'!$G$425:$G$8425),D1751))</f>
        <v/>
      </c>
      <c r="F1751" t="str">
        <f t="shared" si="216"/>
        <v/>
      </c>
      <c r="G1751">
        <f>Weighting!$H$23</f>
        <v>0</v>
      </c>
      <c r="H1751">
        <f t="array" ref="H1751">FREQUENCY(IF('Data Transformation'!$B$4:$B$8425=B1731,'Data Transformation'!$G$4:$G$8425),'Bin Analysis'!$B1751)</f>
        <v>20</v>
      </c>
      <c r="I1751">
        <f t="shared" si="217"/>
        <v>0</v>
      </c>
      <c r="J1751">
        <f t="shared" si="218"/>
        <v>0</v>
      </c>
      <c r="K1751">
        <f>J1751*Weighting!$W$23</f>
        <v>0</v>
      </c>
      <c r="M1751" s="14"/>
    </row>
    <row r="1752" spans="1:25" x14ac:dyDescent="0.25">
      <c r="A1752" s="32" t="str">
        <f>IF(Weighting!$P$24&gt;0,B1752,"")</f>
        <v/>
      </c>
      <c r="B1752">
        <f>Weighting!$C$24</f>
        <v>2.6790000000000012</v>
      </c>
      <c r="C1752">
        <f>Weighting!$F$24</f>
        <v>0</v>
      </c>
      <c r="D1752" t="b">
        <f>IF(C1752=1,'Data Transformation'!$G$3+0.5*'Data Transformation'!$W$25,IF(C1753=1,D1753-'Data Transformation'!$W$25,FALSE))</f>
        <v>0</v>
      </c>
      <c r="E1752" t="str">
        <f t="array" ref="E1752">IF(ISLOGICAL(D1752),"",FREQUENCY(IF('Data Transformation'!$B$425:$B$8425='Bin Analysis'!$B1731,'Data Transformation'!$G$425:$G$8425),D1752))</f>
        <v/>
      </c>
      <c r="F1752" t="str">
        <f t="shared" si="216"/>
        <v/>
      </c>
      <c r="G1752">
        <f>Weighting!$H$24</f>
        <v>0</v>
      </c>
      <c r="H1752">
        <f t="array" ref="H1752">FREQUENCY(IF('Data Transformation'!$B$4:$B$8425=B1731,'Data Transformation'!$G$4:$G$8425),'Bin Analysis'!$B1752)</f>
        <v>20</v>
      </c>
      <c r="I1752">
        <f t="shared" si="217"/>
        <v>0</v>
      </c>
      <c r="J1752">
        <f t="shared" si="218"/>
        <v>0</v>
      </c>
      <c r="K1752">
        <f>J1752*Weighting!$W$24</f>
        <v>0</v>
      </c>
      <c r="M1752" s="14"/>
    </row>
    <row r="1753" spans="1:25" x14ac:dyDescent="0.25">
      <c r="A1753" s="32" t="str">
        <f>IF(Weighting!$P$25&gt;0,B1753,"")</f>
        <v/>
      </c>
      <c r="B1753">
        <f>Weighting!$C$25</f>
        <v>2.8100000000000014</v>
      </c>
      <c r="C1753">
        <f>Weighting!$F$25</f>
        <v>0</v>
      </c>
      <c r="D1753" t="b">
        <f>IF(C1753=1,'Data Transformation'!$G$3+0.5*'Data Transformation'!$W$25,IF(C1754=1,D1754-'Data Transformation'!$W$25,FALSE))</f>
        <v>0</v>
      </c>
      <c r="E1753" t="str">
        <f t="array" ref="E1753">IF(ISLOGICAL(D1753),"",FREQUENCY(IF('Data Transformation'!$B$425:$B$8425='Bin Analysis'!$B1731,'Data Transformation'!$G$425:$G$8425),D1753))</f>
        <v/>
      </c>
      <c r="F1753" t="str">
        <f t="shared" si="216"/>
        <v/>
      </c>
      <c r="G1753">
        <f>Weighting!$H$25</f>
        <v>0</v>
      </c>
      <c r="H1753">
        <f t="array" ref="H1753">FREQUENCY(IF('Data Transformation'!$B$4:$B$8425=B1731,'Data Transformation'!$G$4:$G$8425),'Bin Analysis'!$B1753)</f>
        <v>20</v>
      </c>
      <c r="I1753">
        <f t="shared" si="217"/>
        <v>0</v>
      </c>
      <c r="J1753">
        <f t="shared" si="218"/>
        <v>0</v>
      </c>
      <c r="K1753">
        <f>J1753*Weighting!$W$25</f>
        <v>0</v>
      </c>
      <c r="M1753" s="14"/>
    </row>
    <row r="1754" spans="1:25" x14ac:dyDescent="0.25">
      <c r="O1754"/>
      <c r="P1754"/>
      <c r="Q1754"/>
      <c r="R1754"/>
    </row>
    <row r="1755" spans="1:25" ht="23.25" x14ac:dyDescent="0.35">
      <c r="A1755" s="21" t="s">
        <v>0</v>
      </c>
      <c r="B1755" s="21">
        <f>IFERROR(VLOOKUP(C1755,'Data Transformation'!$L$6:$M$426,2,FALSE),"")</f>
        <v>73</v>
      </c>
      <c r="C1755" s="21">
        <f>C1731+1</f>
        <v>73</v>
      </c>
      <c r="D1755" s="21"/>
      <c r="E1755" s="21"/>
      <c r="F1755" s="21"/>
      <c r="G1755" s="21"/>
      <c r="H1755" s="22"/>
      <c r="I1755" s="22"/>
      <c r="J1755" s="22"/>
      <c r="K1755" s="21"/>
      <c r="L1755" s="21">
        <f>B1755</f>
        <v>73</v>
      </c>
      <c r="M1755" s="23">
        <f>INDEX('Data Transformation'!$O$4:$O$424,MATCH($B1755,'Data Transformation'!$M$4:$M$424,0),MATCH($M$2,'Data Transformation'!$O$3,0))</f>
        <v>17</v>
      </c>
      <c r="N1755" s="27">
        <f>IF('Input and Summary Results'!$J$16="minimum",'Bin Analysis'!X1756/(M1755-1),'Bin Analysis'!Y1755/('Bin Analysis'!M1755-1))</f>
        <v>6.25E-2</v>
      </c>
      <c r="O1755" s="27">
        <f>IF(M1755=FALSE,NA(),(VLOOKUP(1,C1758:K1777,4,FALSE))/(M1755-1))</f>
        <v>0</v>
      </c>
      <c r="P1755" s="27">
        <f>IF(M1755=FALSE,NA(),SUM(J1758:J1777)/Weighting!$S$5)</f>
        <v>0.8</v>
      </c>
      <c r="Q1755" s="27">
        <f>IF(M1755=FALSE,NA(),SUM(K1758:K1777)/Weighting!$S$6)</f>
        <v>0.73913043478260865</v>
      </c>
      <c r="R1755" s="27">
        <f>IF(M1755=FALSE,NA(),(VLOOKUP(1,G1758:K1777,3,FALSE))/(M1755-1))</f>
        <v>0.3125</v>
      </c>
      <c r="S1755" s="22" t="str">
        <f>IF(M1755=FALSE,NA(),IF(SUM(J1758:J1777)=2,"yes","no"))</f>
        <v>no</v>
      </c>
      <c r="X1755" s="2" cm="2">
        <f t="array" ref="X1755:X1756">FREQUENCY(IF('Data Transformation'!$B$425:$B$6424='Bin Analysis'!L1755,'Data Transformation'!$G$425:$G$6424),'Data Transformation'!$U$11)</f>
        <v>15</v>
      </c>
      <c r="Y1755" s="2" cm="2">
        <f t="array" ref="Y1755:Y1756">FREQUENCY(IF('Data Transformation'!$B$425:$B$6424='Bin Analysis'!L1755,'Data Transformation'!$G$425:$G$6424),'Data Transformation'!$U$12)</f>
        <v>15</v>
      </c>
    </row>
    <row r="1756" spans="1:25" x14ac:dyDescent="0.25">
      <c r="A1756" s="14" t="s">
        <v>66</v>
      </c>
      <c r="B1756" t="s">
        <v>47</v>
      </c>
      <c r="C1756" t="s">
        <v>5</v>
      </c>
      <c r="D1756" t="s">
        <v>99</v>
      </c>
      <c r="E1756" t="s">
        <v>100</v>
      </c>
      <c r="F1756" t="s">
        <v>101</v>
      </c>
      <c r="G1756" t="s">
        <v>69</v>
      </c>
      <c r="H1756" t="s">
        <v>31</v>
      </c>
      <c r="I1756" t="s">
        <v>32</v>
      </c>
      <c r="J1756" t="s">
        <v>46</v>
      </c>
      <c r="K1756" s="14" t="s">
        <v>45</v>
      </c>
      <c r="M1756" s="14"/>
      <c r="X1756" s="2">
        <v>1</v>
      </c>
      <c r="Y1756" s="2">
        <v>1</v>
      </c>
    </row>
    <row r="1757" spans="1:25" x14ac:dyDescent="0.25">
      <c r="A1757" s="32"/>
      <c r="D1757" t="b">
        <f>IF(C1757=1,'Data Transformation'!$G$3+0.5*'Data Transformation'!$W$25,IF(C1758=1,D1758-'Data Transformation'!$W$25,FALSE))</f>
        <v>0</v>
      </c>
      <c r="E1757" t="str">
        <f t="array" ref="E1757">IF(ISLOGICAL(D1757),"",FREQUENCY(IF('Data Transformation'!$B$425:$B$8425='Bin Analysis'!$B1755,'Data Transformation'!$G$425:$G$8425),D1757))</f>
        <v/>
      </c>
      <c r="F1757" t="str">
        <f>IF(ISLOGICAL(D1757),"",E1757-E1756)</f>
        <v/>
      </c>
      <c r="M1757" s="14"/>
    </row>
    <row r="1758" spans="1:25" x14ac:dyDescent="0.25">
      <c r="A1758" s="32">
        <f>IF(Weighting!$P$6&gt;0,B1758,"")</f>
        <v>0.32100000000000001</v>
      </c>
      <c r="B1758">
        <f>Weighting!$C$6</f>
        <v>0.32100000000000001</v>
      </c>
      <c r="C1758">
        <f>Weighting!$F$6</f>
        <v>0</v>
      </c>
      <c r="D1758" t="b">
        <f>IF(C1758=1,'Data Transformation'!$G$3+0.5*'Data Transformation'!$W$25,IF(C1759=1,D1759-'Data Transformation'!$W$25,FALSE))</f>
        <v>0</v>
      </c>
      <c r="E1758" t="str">
        <f t="array" ref="E1758">IF(ISLOGICAL(D1758),"",FREQUENCY(IF('Data Transformation'!$B$425:$B$8425='Bin Analysis'!$B1755,'Data Transformation'!$G$425:$G$8425),D1758))</f>
        <v/>
      </c>
      <c r="F1758" t="str">
        <f>IF(ISLOGICAL(D1758),"",E1758-E1757)</f>
        <v/>
      </c>
      <c r="G1758">
        <f>Weighting!$H$6</f>
        <v>1</v>
      </c>
      <c r="H1758">
        <f t="array" ref="H1758">FREQUENCY(IF('Data Transformation'!$B$4:$B$8425=B1755,'Data Transformation'!$G$4:$G$8425),'Bin Analysis'!$B1758)</f>
        <v>5</v>
      </c>
      <c r="I1758">
        <f>H1758-H1757</f>
        <v>5</v>
      </c>
      <c r="J1758">
        <f>IF(I1758=0,0,1)</f>
        <v>1</v>
      </c>
      <c r="K1758">
        <f>J1758*Weighting!$W$6</f>
        <v>1</v>
      </c>
      <c r="M1758" s="14"/>
    </row>
    <row r="1759" spans="1:25" x14ac:dyDescent="0.25">
      <c r="A1759" s="32">
        <f>IF(Weighting!$P$7&gt;0,B1759,"")</f>
        <v>0.45200000000000001</v>
      </c>
      <c r="B1759">
        <f>Weighting!$C$7</f>
        <v>0.45200000000000001</v>
      </c>
      <c r="C1759">
        <f>Weighting!$F$7</f>
        <v>0</v>
      </c>
      <c r="D1759" t="b">
        <f>IF(C1759=1,'Data Transformation'!$G$3+0.5*'Data Transformation'!$W$25,IF(C1760=1,D1760-'Data Transformation'!$W$25,FALSE))</f>
        <v>0</v>
      </c>
      <c r="E1759" t="str">
        <f t="array" ref="E1759">IF(ISLOGICAL(D1759),"",FREQUENCY(IF('Data Transformation'!$B$425:$B$8425='Bin Analysis'!$B1755,'Data Transformation'!$G$425:$G$8425),D1759))</f>
        <v/>
      </c>
      <c r="F1759" t="str">
        <f t="shared" ref="F1759:F1777" si="219">IF(ISLOGICAL(D1759),"",E1759-E1758)</f>
        <v/>
      </c>
      <c r="G1759">
        <f>Weighting!$H$7</f>
        <v>0</v>
      </c>
      <c r="H1759">
        <f t="array" ref="H1759">FREQUENCY(IF('Data Transformation'!$B$4:$B$8425=B1755,'Data Transformation'!$G$4:$G$8425),'Bin Analysis'!$B1759)</f>
        <v>9</v>
      </c>
      <c r="I1759">
        <f t="shared" ref="I1759:I1777" si="220">H1759-H1758</f>
        <v>4</v>
      </c>
      <c r="J1759">
        <f>IF(I1759=0,0,1)</f>
        <v>1</v>
      </c>
      <c r="K1759">
        <f>J1759*Weighting!$W$7</f>
        <v>2</v>
      </c>
      <c r="M1759" s="14"/>
    </row>
    <row r="1760" spans="1:25" x14ac:dyDescent="0.25">
      <c r="A1760" s="32">
        <f>IF(Weighting!$P$8&gt;0,B1760,"")</f>
        <v>0.58299999999999996</v>
      </c>
      <c r="B1760">
        <f>Weighting!$C$8</f>
        <v>0.58299999999999996</v>
      </c>
      <c r="C1760">
        <f>Weighting!$F$8</f>
        <v>0</v>
      </c>
      <c r="D1760" t="b">
        <f>IF(C1760=1,'Data Transformation'!$G$3+0.5*'Data Transformation'!$W$25,IF(C1761=1,D1761-'Data Transformation'!$W$25,FALSE))</f>
        <v>0</v>
      </c>
      <c r="E1760" t="str">
        <f t="array" ref="E1760">IF(ISLOGICAL(D1760),"",FREQUENCY(IF('Data Transformation'!$B$425:$B$8425='Bin Analysis'!$B1755,'Data Transformation'!$G$425:$G$8425),D1760))</f>
        <v/>
      </c>
      <c r="F1760" t="str">
        <f t="shared" si="219"/>
        <v/>
      </c>
      <c r="G1760">
        <f>Weighting!$H$8</f>
        <v>0</v>
      </c>
      <c r="H1760">
        <f t="array" ref="H1760">FREQUENCY(IF('Data Transformation'!$B$4:$B$8425=B1755,'Data Transformation'!$G$4:$G$8425),'Bin Analysis'!$B1760)</f>
        <v>10</v>
      </c>
      <c r="I1760">
        <f t="shared" si="220"/>
        <v>1</v>
      </c>
      <c r="J1760">
        <f t="shared" ref="J1760:J1777" si="221">IF(I1760=0,0,1)</f>
        <v>1</v>
      </c>
      <c r="K1760">
        <f>J1760*Weighting!$W$8</f>
        <v>3</v>
      </c>
      <c r="M1760" s="14"/>
    </row>
    <row r="1761" spans="1:13" x14ac:dyDescent="0.25">
      <c r="A1761" s="32">
        <f>IF(Weighting!$P$9&gt;0,B1761,"")</f>
        <v>0.71399999999999997</v>
      </c>
      <c r="B1761" s="50">
        <f>Weighting!$C$9</f>
        <v>0.71399999999999997</v>
      </c>
      <c r="C1761">
        <f>Weighting!$F$9</f>
        <v>0</v>
      </c>
      <c r="D1761" t="b">
        <f>IF(C1761=1,'Data Transformation'!$G$3+0.5*'Data Transformation'!$W$25,IF(C1762=1,D1762-'Data Transformation'!$W$25,FALSE))</f>
        <v>0</v>
      </c>
      <c r="E1761" t="str">
        <f t="array" ref="E1761">IF(ISLOGICAL(D1761),"",FREQUENCY(IF('Data Transformation'!$B$425:$B$8425='Bin Analysis'!$B1755,'Data Transformation'!$G$425:$G$8425),D1761))</f>
        <v/>
      </c>
      <c r="F1761" t="str">
        <f t="shared" si="219"/>
        <v/>
      </c>
      <c r="G1761">
        <f>Weighting!$H$9</f>
        <v>0</v>
      </c>
      <c r="H1761">
        <f t="array" ref="H1761">FREQUENCY(IF('Data Transformation'!$B$4:$B$8425=B1755,'Data Transformation'!$G$4:$G$8425),'Bin Analysis'!$B1761)</f>
        <v>12</v>
      </c>
      <c r="I1761">
        <f t="shared" si="220"/>
        <v>2</v>
      </c>
      <c r="J1761">
        <f t="shared" si="221"/>
        <v>1</v>
      </c>
      <c r="K1761">
        <f>J1761*Weighting!$W$9</f>
        <v>3</v>
      </c>
      <c r="M1761" s="14"/>
    </row>
    <row r="1762" spans="1:13" x14ac:dyDescent="0.25">
      <c r="A1762" s="32">
        <f>IF(Weighting!$P$10&gt;0,B1762,"")</f>
        <v>0.84499999999999997</v>
      </c>
      <c r="B1762">
        <f>Weighting!$C$10</f>
        <v>0.84499999999999997</v>
      </c>
      <c r="C1762">
        <f>Weighting!$F$10</f>
        <v>0</v>
      </c>
      <c r="D1762" t="b">
        <f>IF(C1762=1,'Data Transformation'!$G$3+0.5*'Data Transformation'!$W$25,IF(C1763=1,D1763-'Data Transformation'!$W$25,FALSE))</f>
        <v>0</v>
      </c>
      <c r="E1762" t="str">
        <f t="array" ref="E1762">IF(ISLOGICAL(D1762),"",FREQUENCY(IF('Data Transformation'!$B$425:$B$8425='Bin Analysis'!$B1755,'Data Transformation'!$G$425:$G$8425),D1762))</f>
        <v/>
      </c>
      <c r="F1762" t="str">
        <f t="shared" si="219"/>
        <v/>
      </c>
      <c r="G1762">
        <f>Weighting!$H$10</f>
        <v>0</v>
      </c>
      <c r="H1762">
        <f t="array" ref="H1762">FREQUENCY(IF('Data Transformation'!$B$4:$B$8425=B1755,'Data Transformation'!$G$4:$G$8425),'Bin Analysis'!$B1762)</f>
        <v>14</v>
      </c>
      <c r="I1762">
        <f t="shared" si="220"/>
        <v>2</v>
      </c>
      <c r="J1762">
        <f t="shared" si="221"/>
        <v>1</v>
      </c>
      <c r="K1762">
        <f>J1762*Weighting!$W$10</f>
        <v>3</v>
      </c>
      <c r="M1762" s="14"/>
    </row>
    <row r="1763" spans="1:13" x14ac:dyDescent="0.25">
      <c r="A1763" s="32">
        <f>IF(Weighting!$P$11&gt;0,B1763,"")</f>
        <v>0.97599999999999998</v>
      </c>
      <c r="B1763">
        <f>Weighting!$C$11</f>
        <v>0.97599999999999998</v>
      </c>
      <c r="C1763">
        <f>Weighting!$F$11</f>
        <v>0</v>
      </c>
      <c r="D1763">
        <f>IF(C1763=1,'Data Transformation'!$G$3+0.5*'Data Transformation'!$W$25,IF(C1764=1,D1764-'Data Transformation'!$W$25,FALSE))</f>
        <v>0.86899999999999999</v>
      </c>
      <c r="E1763">
        <f t="array" ref="E1763">IF(ISLOGICAL(D1763),"",FREQUENCY(IF('Data Transformation'!$B$425:$B$8425='Bin Analysis'!$B1755,'Data Transformation'!$G$425:$G$8425),D1763))</f>
        <v>15</v>
      </c>
      <c r="F1763" t="e">
        <f t="shared" si="219"/>
        <v>#VALUE!</v>
      </c>
      <c r="G1763">
        <f>Weighting!$H$11</f>
        <v>0</v>
      </c>
      <c r="H1763">
        <f t="array" ref="H1763">FREQUENCY(IF('Data Transformation'!$B$4:$B$8425=B1755,'Data Transformation'!$G$4:$G$8425),'Bin Analysis'!$B1763)</f>
        <v>15</v>
      </c>
      <c r="I1763">
        <f t="shared" si="220"/>
        <v>1</v>
      </c>
      <c r="J1763">
        <f t="shared" si="221"/>
        <v>1</v>
      </c>
      <c r="K1763">
        <f>J1763*Weighting!$W$11</f>
        <v>2</v>
      </c>
      <c r="M1763" s="14"/>
    </row>
    <row r="1764" spans="1:13" x14ac:dyDescent="0.25">
      <c r="A1764" s="32">
        <f>IF(Weighting!$P$12&gt;0,B1764,"")</f>
        <v>1.107</v>
      </c>
      <c r="B1764">
        <f>Weighting!$C$12</f>
        <v>1.107</v>
      </c>
      <c r="C1764">
        <f>Weighting!$F$12</f>
        <v>1</v>
      </c>
      <c r="D1764">
        <f>IF(C1764=1,'Data Transformation'!$G$3+0.5*'Data Transformation'!$W$25,IF(C1765=1,D1765-'Data Transformation'!$W$25,FALSE))</f>
        <v>1.131</v>
      </c>
      <c r="E1764">
        <f t="array" ref="E1764">IF(ISLOGICAL(D1764),"",FREQUENCY(IF('Data Transformation'!$B$425:$B$8425='Bin Analysis'!$B1755,'Data Transformation'!$G$425:$G$8425),D1764))</f>
        <v>15</v>
      </c>
      <c r="F1764">
        <f t="shared" si="219"/>
        <v>0</v>
      </c>
      <c r="G1764">
        <f>Weighting!$H$12</f>
        <v>0</v>
      </c>
      <c r="H1764">
        <f t="array" ref="H1764">FREQUENCY(IF('Data Transformation'!$B$4:$B$8425=B1755,'Data Transformation'!$G$4:$G$8425),'Bin Analysis'!$B1764)</f>
        <v>16</v>
      </c>
      <c r="I1764">
        <f t="shared" si="220"/>
        <v>1</v>
      </c>
      <c r="J1764">
        <f t="shared" si="221"/>
        <v>1</v>
      </c>
      <c r="K1764">
        <f>J1764*Weighting!$W$12</f>
        <v>1</v>
      </c>
      <c r="M1764" s="14"/>
    </row>
    <row r="1765" spans="1:13" x14ac:dyDescent="0.25">
      <c r="A1765" s="32">
        <f>IF(Weighting!$P$13&gt;0,B1765,"")</f>
        <v>1.238</v>
      </c>
      <c r="B1765">
        <f>Weighting!$C$13</f>
        <v>1.238</v>
      </c>
      <c r="C1765">
        <f>Weighting!$F$13</f>
        <v>0</v>
      </c>
      <c r="D1765" t="b">
        <f>IF(C1765=1,'Data Transformation'!$G$3+0.5*'Data Transformation'!$W$25,IF(C1766=1,D1766-'Data Transformation'!$W$25,FALSE))</f>
        <v>0</v>
      </c>
      <c r="E1765" t="str">
        <f t="array" ref="E1765">IF(ISLOGICAL(D1765),"",FREQUENCY(IF('Data Transformation'!$B$425:$B$8425='Bin Analysis'!$B1755,'Data Transformation'!$G$425:$G$8425),D1765))</f>
        <v/>
      </c>
      <c r="F1765" t="str">
        <f t="shared" si="219"/>
        <v/>
      </c>
      <c r="G1765">
        <f>Weighting!$H$13</f>
        <v>0</v>
      </c>
      <c r="H1765">
        <f t="array" ref="H1765">FREQUENCY(IF('Data Transformation'!$B$4:$B$8425=B1755,'Data Transformation'!$G$4:$G$8425),'Bin Analysis'!$B1765)</f>
        <v>17</v>
      </c>
      <c r="I1765">
        <f t="shared" si="220"/>
        <v>1</v>
      </c>
      <c r="J1765">
        <f t="shared" si="221"/>
        <v>1</v>
      </c>
      <c r="K1765">
        <f>J1765*Weighting!$W$13</f>
        <v>2</v>
      </c>
      <c r="M1765" s="14"/>
    </row>
    <row r="1766" spans="1:13" x14ac:dyDescent="0.25">
      <c r="A1766" s="32">
        <f>IF(Weighting!$P$14&gt;0,B1766,"")</f>
        <v>1.369</v>
      </c>
      <c r="B1766">
        <f>Weighting!$C$14</f>
        <v>1.369</v>
      </c>
      <c r="C1766">
        <f>Weighting!$F$14</f>
        <v>0</v>
      </c>
      <c r="D1766" t="b">
        <f>IF(C1766=1,'Data Transformation'!$G$3+0.5*'Data Transformation'!$W$25,IF(C1767=1,D1767-'Data Transformation'!$W$25,FALSE))</f>
        <v>0</v>
      </c>
      <c r="E1766" t="str">
        <f t="array" ref="E1766">IF(ISLOGICAL(D1766),"",FREQUENCY(IF('Data Transformation'!$B$425:$B$8425='Bin Analysis'!$B1755,'Data Transformation'!$G$425:$G$8425),D1766))</f>
        <v/>
      </c>
      <c r="F1766" t="str">
        <f t="shared" si="219"/>
        <v/>
      </c>
      <c r="G1766">
        <f>Weighting!$H$14</f>
        <v>0</v>
      </c>
      <c r="H1766">
        <f t="array" ref="H1766">FREQUENCY(IF('Data Transformation'!$B$4:$B$8425=B1755,'Data Transformation'!$G$4:$G$8425),'Bin Analysis'!$B1766)</f>
        <v>17</v>
      </c>
      <c r="I1766">
        <f t="shared" si="220"/>
        <v>0</v>
      </c>
      <c r="J1766">
        <f t="shared" si="221"/>
        <v>0</v>
      </c>
      <c r="K1766">
        <f>J1766*Weighting!$W$14</f>
        <v>0</v>
      </c>
      <c r="M1766" s="14"/>
    </row>
    <row r="1767" spans="1:13" x14ac:dyDescent="0.25">
      <c r="A1767" s="32">
        <f>IF(Weighting!$P$15&gt;0,B1767,"")</f>
        <v>1.5000009999999999</v>
      </c>
      <c r="B1767">
        <f>Weighting!$C$15</f>
        <v>1.5000009999999999</v>
      </c>
      <c r="C1767">
        <f>Weighting!$F$15</f>
        <v>0</v>
      </c>
      <c r="D1767" t="b">
        <f>IF(C1767=1,'Data Transformation'!$G$3+0.5*'Data Transformation'!$W$25,IF(C1768=1,D1768-'Data Transformation'!$W$25,FALSE))</f>
        <v>0</v>
      </c>
      <c r="E1767" t="str">
        <f t="array" ref="E1767">IF(ISLOGICAL(D1767),"",FREQUENCY(IF('Data Transformation'!$B$425:$B$8425='Bin Analysis'!$B1755,'Data Transformation'!$G$425:$G$8425),D1767))</f>
        <v/>
      </c>
      <c r="F1767" t="str">
        <f t="shared" si="219"/>
        <v/>
      </c>
      <c r="G1767">
        <f>Weighting!$H$15</f>
        <v>0</v>
      </c>
      <c r="H1767">
        <f t="array" ref="H1767">FREQUENCY(IF('Data Transformation'!$B$4:$B$8425=B1755,'Data Transformation'!$G$4:$G$8425),'Bin Analysis'!$B1767)</f>
        <v>17</v>
      </c>
      <c r="I1767">
        <f t="shared" si="220"/>
        <v>0</v>
      </c>
      <c r="J1767">
        <f t="shared" si="221"/>
        <v>0</v>
      </c>
      <c r="K1767">
        <f>J1767*Weighting!$W$15</f>
        <v>0</v>
      </c>
      <c r="M1767" s="14"/>
    </row>
    <row r="1768" spans="1:13" x14ac:dyDescent="0.25">
      <c r="A1768" s="32" t="str">
        <f>IF(Weighting!$P$16&gt;0,B1768,"")</f>
        <v/>
      </c>
      <c r="B1768">
        <f>Weighting!$C$16</f>
        <v>1.631</v>
      </c>
      <c r="C1768">
        <f>Weighting!$F$16</f>
        <v>0</v>
      </c>
      <c r="D1768" t="b">
        <f>IF(C1768=1,'Data Transformation'!$G$3+0.5*'Data Transformation'!$W$25,IF(C1769=1,D1769-'Data Transformation'!$W$25,FALSE))</f>
        <v>0</v>
      </c>
      <c r="E1768" t="str">
        <f t="array" ref="E1768">IF(ISLOGICAL(D1768),"",FREQUENCY(IF('Data Transformation'!$B$425:$B$8425='Bin Analysis'!$B1755,'Data Transformation'!$G$425:$G$8425),D1768))</f>
        <v/>
      </c>
      <c r="F1768" t="str">
        <f t="shared" si="219"/>
        <v/>
      </c>
      <c r="G1768">
        <f>Weighting!$H$16</f>
        <v>0</v>
      </c>
      <c r="H1768">
        <f t="array" ref="H1768">FREQUENCY(IF('Data Transformation'!$B$4:$B$8425=B1755,'Data Transformation'!$G$4:$G$8425),'Bin Analysis'!$B1768)</f>
        <v>17</v>
      </c>
      <c r="I1768">
        <f t="shared" si="220"/>
        <v>0</v>
      </c>
      <c r="J1768">
        <f t="shared" si="221"/>
        <v>0</v>
      </c>
      <c r="K1768">
        <f>J1768*Weighting!$W$16</f>
        <v>0</v>
      </c>
      <c r="M1768" s="14"/>
    </row>
    <row r="1769" spans="1:13" x14ac:dyDescent="0.25">
      <c r="A1769" s="32" t="str">
        <f>IF(Weighting!$P$17&gt;0,B1769,"")</f>
        <v/>
      </c>
      <c r="B1769">
        <f>Weighting!$C$17</f>
        <v>1.762</v>
      </c>
      <c r="C1769">
        <f>Weighting!$F$17</f>
        <v>0</v>
      </c>
      <c r="D1769" t="b">
        <f>IF(C1769=1,'Data Transformation'!$G$3+0.5*'Data Transformation'!$W$25,IF(C1770=1,D1770-'Data Transformation'!$W$25,FALSE))</f>
        <v>0</v>
      </c>
      <c r="E1769" t="str">
        <f t="array" ref="E1769">IF(ISLOGICAL(D1769),"",FREQUENCY(IF('Data Transformation'!$B$425:$B$8425='Bin Analysis'!$B1755,'Data Transformation'!$G$425:$G$8425),D1769))</f>
        <v/>
      </c>
      <c r="F1769" t="str">
        <f t="shared" si="219"/>
        <v/>
      </c>
      <c r="G1769">
        <f>Weighting!$H$17</f>
        <v>0</v>
      </c>
      <c r="H1769">
        <f t="array" ref="H1769">FREQUENCY(IF('Data Transformation'!$B$4:$B$8425=B1755,'Data Transformation'!$G$4:$G$8425),'Bin Analysis'!$B1769)</f>
        <v>17</v>
      </c>
      <c r="I1769">
        <f t="shared" si="220"/>
        <v>0</v>
      </c>
      <c r="J1769">
        <f t="shared" si="221"/>
        <v>0</v>
      </c>
      <c r="K1769">
        <f>J1769*Weighting!$W$17</f>
        <v>0</v>
      </c>
      <c r="M1769" s="14"/>
    </row>
    <row r="1770" spans="1:13" x14ac:dyDescent="0.25">
      <c r="A1770" s="32" t="str">
        <f>IF(Weighting!$P$18&gt;0,B1770,"")</f>
        <v/>
      </c>
      <c r="B1770">
        <f>Weighting!$C$18</f>
        <v>1.893</v>
      </c>
      <c r="C1770">
        <f>Weighting!$F$18</f>
        <v>0</v>
      </c>
      <c r="D1770" t="b">
        <f>IF(C1770=1,'Data Transformation'!$G$3+0.5*'Data Transformation'!$W$25,IF(C1771=1,D1771-'Data Transformation'!$W$25,FALSE))</f>
        <v>0</v>
      </c>
      <c r="E1770" t="str">
        <f t="array" ref="E1770">IF(ISLOGICAL(D1770),"",FREQUENCY(IF('Data Transformation'!$B$425:$B$8425='Bin Analysis'!$B1755,'Data Transformation'!$G$425:$G$8425),D1770))</f>
        <v/>
      </c>
      <c r="F1770" t="str">
        <f t="shared" si="219"/>
        <v/>
      </c>
      <c r="G1770">
        <f>Weighting!$H$18</f>
        <v>0</v>
      </c>
      <c r="H1770">
        <f t="array" ref="H1770">FREQUENCY(IF('Data Transformation'!$B$4:$B$8425=B1755,'Data Transformation'!$G$4:$G$8425),'Bin Analysis'!$B1770)</f>
        <v>17</v>
      </c>
      <c r="I1770">
        <f t="shared" si="220"/>
        <v>0</v>
      </c>
      <c r="J1770">
        <f t="shared" si="221"/>
        <v>0</v>
      </c>
      <c r="K1770">
        <f>J1770*Weighting!$W$18</f>
        <v>0</v>
      </c>
      <c r="M1770" s="14"/>
    </row>
    <row r="1771" spans="1:13" x14ac:dyDescent="0.25">
      <c r="A1771" s="32" t="str">
        <f>IF(Weighting!$P$19&gt;0,B1771,"")</f>
        <v/>
      </c>
      <c r="B1771">
        <f>Weighting!$C$19</f>
        <v>2.024</v>
      </c>
      <c r="C1771">
        <f>Weighting!$F$19</f>
        <v>0</v>
      </c>
      <c r="D1771" t="b">
        <f>IF(C1771=1,'Data Transformation'!$G$3+0.5*'Data Transformation'!$W$25,IF(C1772=1,D1772-'Data Transformation'!$W$25,FALSE))</f>
        <v>0</v>
      </c>
      <c r="E1771" t="str">
        <f t="array" ref="E1771">IF(ISLOGICAL(D1771),"",FREQUENCY(IF('Data Transformation'!$B$425:$B$8425='Bin Analysis'!$B1755,'Data Transformation'!$G$425:$G$8425),D1771))</f>
        <v/>
      </c>
      <c r="F1771" t="str">
        <f t="shared" si="219"/>
        <v/>
      </c>
      <c r="G1771">
        <f>Weighting!$H$19</f>
        <v>0</v>
      </c>
      <c r="H1771">
        <f t="array" ref="H1771">FREQUENCY(IF('Data Transformation'!$B$4:$B$8425=B1755,'Data Transformation'!$G$4:$G$8425),'Bin Analysis'!$B1771)</f>
        <v>17</v>
      </c>
      <c r="I1771">
        <f t="shared" si="220"/>
        <v>0</v>
      </c>
      <c r="J1771">
        <f t="shared" si="221"/>
        <v>0</v>
      </c>
      <c r="K1771">
        <f>J1771*Weighting!$W$19</f>
        <v>0</v>
      </c>
      <c r="M1771" s="14"/>
    </row>
    <row r="1772" spans="1:13" x14ac:dyDescent="0.25">
      <c r="A1772" s="32" t="str">
        <f>IF(Weighting!$P$20&gt;0,B1772,"")</f>
        <v/>
      </c>
      <c r="B1772">
        <f>Weighting!$C$20</f>
        <v>2.1550000000000002</v>
      </c>
      <c r="C1772">
        <f>Weighting!$F$20</f>
        <v>0</v>
      </c>
      <c r="D1772" t="b">
        <f>IF(C1772=1,'Data Transformation'!$G$3+0.5*'Data Transformation'!$W$25,IF(C1773=1,D1773-'Data Transformation'!$W$25,FALSE))</f>
        <v>0</v>
      </c>
      <c r="E1772" t="str">
        <f t="array" ref="E1772">IF(ISLOGICAL(D1772),"",FREQUENCY(IF('Data Transformation'!$B$425:$B$8425='Bin Analysis'!$B1755,'Data Transformation'!$G$425:$G$8425),D1772))</f>
        <v/>
      </c>
      <c r="F1772" t="str">
        <f t="shared" si="219"/>
        <v/>
      </c>
      <c r="G1772">
        <f>Weighting!$H$20</f>
        <v>0</v>
      </c>
      <c r="H1772">
        <f t="array" ref="H1772">FREQUENCY(IF('Data Transformation'!$B$4:$B$8425=B1755,'Data Transformation'!$G$4:$G$8425),'Bin Analysis'!$B1772)</f>
        <v>17</v>
      </c>
      <c r="I1772">
        <f t="shared" si="220"/>
        <v>0</v>
      </c>
      <c r="J1772">
        <f t="shared" si="221"/>
        <v>0</v>
      </c>
      <c r="K1772">
        <f>J1772*Weighting!$W$20</f>
        <v>0</v>
      </c>
      <c r="M1772" s="14"/>
    </row>
    <row r="1773" spans="1:13" x14ac:dyDescent="0.25">
      <c r="A1773" s="32" t="str">
        <f>IF(Weighting!$P$21&gt;0,B1773,"")</f>
        <v/>
      </c>
      <c r="B1773">
        <f>Weighting!$C$21</f>
        <v>2.2860000000000005</v>
      </c>
      <c r="C1773">
        <f>Weighting!$F$21</f>
        <v>0</v>
      </c>
      <c r="D1773" t="b">
        <f>IF(C1773=1,'Data Transformation'!$G$3+0.5*'Data Transformation'!$W$25,IF(C1774=1,D1774-'Data Transformation'!$W$25,FALSE))</f>
        <v>0</v>
      </c>
      <c r="E1773" t="str">
        <f t="array" ref="E1773">IF(ISLOGICAL(D1773),"",FREQUENCY(IF('Data Transformation'!$B$425:$B$8425='Bin Analysis'!$B1755,'Data Transformation'!$G$425:$G$8425),D1773))</f>
        <v/>
      </c>
      <c r="F1773" t="str">
        <f t="shared" si="219"/>
        <v/>
      </c>
      <c r="G1773">
        <f>Weighting!$H$21</f>
        <v>0</v>
      </c>
      <c r="H1773">
        <f t="array" ref="H1773">FREQUENCY(IF('Data Transformation'!$B$4:$B$8425=B1755,'Data Transformation'!$G$4:$G$8425),'Bin Analysis'!$B1773)</f>
        <v>17</v>
      </c>
      <c r="I1773">
        <f t="shared" si="220"/>
        <v>0</v>
      </c>
      <c r="J1773">
        <f t="shared" si="221"/>
        <v>0</v>
      </c>
      <c r="K1773">
        <f>J1773*Weighting!$W$21</f>
        <v>0</v>
      </c>
      <c r="M1773" s="14"/>
    </row>
    <row r="1774" spans="1:13" x14ac:dyDescent="0.25">
      <c r="A1774" s="32" t="str">
        <f>IF(Weighting!$P$22&gt;0,B1774,"")</f>
        <v/>
      </c>
      <c r="B1774">
        <f>Weighting!$C$22</f>
        <v>2.4170000000000007</v>
      </c>
      <c r="C1774">
        <f>Weighting!$F$22</f>
        <v>0</v>
      </c>
      <c r="D1774" t="b">
        <f>IF(C1774=1,'Data Transformation'!$G$3+0.5*'Data Transformation'!$W$25,IF(C1775=1,D1775-'Data Transformation'!$W$25,FALSE))</f>
        <v>0</v>
      </c>
      <c r="E1774" t="str">
        <f t="array" ref="E1774">IF(ISLOGICAL(D1774),"",FREQUENCY(IF('Data Transformation'!$B$425:$B$8425='Bin Analysis'!$B1755,'Data Transformation'!$G$425:$G$8425),D1774))</f>
        <v/>
      </c>
      <c r="F1774" t="str">
        <f t="shared" si="219"/>
        <v/>
      </c>
      <c r="G1774">
        <f>Weighting!$H$22</f>
        <v>0</v>
      </c>
      <c r="H1774">
        <f t="array" ref="H1774">FREQUENCY(IF('Data Transformation'!$B$4:$B$8425=B1755,'Data Transformation'!$G$4:$G$8425),'Bin Analysis'!$B1774)</f>
        <v>17</v>
      </c>
      <c r="I1774">
        <f t="shared" si="220"/>
        <v>0</v>
      </c>
      <c r="J1774">
        <f t="shared" si="221"/>
        <v>0</v>
      </c>
      <c r="K1774">
        <f>J1774*Weighting!$W$22</f>
        <v>0</v>
      </c>
      <c r="M1774" s="14"/>
    </row>
    <row r="1775" spans="1:13" x14ac:dyDescent="0.25">
      <c r="A1775" s="32" t="str">
        <f>IF(Weighting!$P$23&gt;0,B1775,"")</f>
        <v/>
      </c>
      <c r="B1775">
        <f>Weighting!$C$23</f>
        <v>2.5480000000000009</v>
      </c>
      <c r="C1775">
        <f>Weighting!$F$23</f>
        <v>0</v>
      </c>
      <c r="D1775" t="b">
        <f>IF(C1775=1,'Data Transformation'!$G$3+0.5*'Data Transformation'!$W$25,IF(C1776=1,D1776-'Data Transformation'!$W$25,FALSE))</f>
        <v>0</v>
      </c>
      <c r="E1775" t="str">
        <f t="array" ref="E1775">IF(ISLOGICAL(D1775),"",FREQUENCY(IF('Data Transformation'!$B$425:$B$8425='Bin Analysis'!$B1755,'Data Transformation'!$G$425:$G$8425),D1775))</f>
        <v/>
      </c>
      <c r="F1775" t="str">
        <f t="shared" si="219"/>
        <v/>
      </c>
      <c r="G1775">
        <f>Weighting!$H$23</f>
        <v>0</v>
      </c>
      <c r="H1775">
        <f t="array" ref="H1775">FREQUENCY(IF('Data Transformation'!$B$4:$B$8425=B1755,'Data Transformation'!$G$4:$G$8425),'Bin Analysis'!$B1775)</f>
        <v>17</v>
      </c>
      <c r="I1775">
        <f t="shared" si="220"/>
        <v>0</v>
      </c>
      <c r="J1775">
        <f t="shared" si="221"/>
        <v>0</v>
      </c>
      <c r="K1775">
        <f>J1775*Weighting!$W$23</f>
        <v>0</v>
      </c>
      <c r="M1775" s="14"/>
    </row>
    <row r="1776" spans="1:13" x14ac:dyDescent="0.25">
      <c r="A1776" s="32" t="str">
        <f>IF(Weighting!$P$24&gt;0,B1776,"")</f>
        <v/>
      </c>
      <c r="B1776">
        <f>Weighting!$C$24</f>
        <v>2.6790000000000012</v>
      </c>
      <c r="C1776">
        <f>Weighting!$F$24</f>
        <v>0</v>
      </c>
      <c r="D1776" t="b">
        <f>IF(C1776=1,'Data Transformation'!$G$3+0.5*'Data Transformation'!$W$25,IF(C1777=1,D1777-'Data Transformation'!$W$25,FALSE))</f>
        <v>0</v>
      </c>
      <c r="E1776" t="str">
        <f t="array" ref="E1776">IF(ISLOGICAL(D1776),"",FREQUENCY(IF('Data Transformation'!$B$425:$B$8425='Bin Analysis'!$B1755,'Data Transformation'!$G$425:$G$8425),D1776))</f>
        <v/>
      </c>
      <c r="F1776" t="str">
        <f t="shared" si="219"/>
        <v/>
      </c>
      <c r="G1776">
        <f>Weighting!$H$24</f>
        <v>0</v>
      </c>
      <c r="H1776">
        <f t="array" ref="H1776">FREQUENCY(IF('Data Transformation'!$B$4:$B$8425=B1755,'Data Transformation'!$G$4:$G$8425),'Bin Analysis'!$B1776)</f>
        <v>17</v>
      </c>
      <c r="I1776">
        <f t="shared" si="220"/>
        <v>0</v>
      </c>
      <c r="J1776">
        <f t="shared" si="221"/>
        <v>0</v>
      </c>
      <c r="K1776">
        <f>J1776*Weighting!$W$24</f>
        <v>0</v>
      </c>
      <c r="M1776" s="14"/>
    </row>
    <row r="1777" spans="1:25" x14ac:dyDescent="0.25">
      <c r="A1777" s="32" t="str">
        <f>IF(Weighting!$P$25&gt;0,B1777,"")</f>
        <v/>
      </c>
      <c r="B1777">
        <f>Weighting!$C$25</f>
        <v>2.8100000000000014</v>
      </c>
      <c r="C1777">
        <f>Weighting!$F$25</f>
        <v>0</v>
      </c>
      <c r="D1777" t="b">
        <f>IF(C1777=1,'Data Transformation'!$G$3+0.5*'Data Transformation'!$W$25,IF(C1778=1,D1778-'Data Transformation'!$W$25,FALSE))</f>
        <v>0</v>
      </c>
      <c r="E1777" t="str">
        <f t="array" ref="E1777">IF(ISLOGICAL(D1777),"",FREQUENCY(IF('Data Transformation'!$B$425:$B$8425='Bin Analysis'!$B1755,'Data Transformation'!$G$425:$G$8425),D1777))</f>
        <v/>
      </c>
      <c r="F1777" t="str">
        <f t="shared" si="219"/>
        <v/>
      </c>
      <c r="G1777">
        <f>Weighting!$H$25</f>
        <v>0</v>
      </c>
      <c r="H1777">
        <f t="array" ref="H1777">FREQUENCY(IF('Data Transformation'!$B$4:$B$8425=B1755,'Data Transformation'!$G$4:$G$8425),'Bin Analysis'!$B1777)</f>
        <v>17</v>
      </c>
      <c r="I1777">
        <f t="shared" si="220"/>
        <v>0</v>
      </c>
      <c r="J1777">
        <f t="shared" si="221"/>
        <v>0</v>
      </c>
      <c r="K1777">
        <f>J1777*Weighting!$W$25</f>
        <v>0</v>
      </c>
      <c r="M1777" s="14"/>
    </row>
    <row r="1778" spans="1:25" x14ac:dyDescent="0.25">
      <c r="O1778"/>
      <c r="P1778"/>
      <c r="Q1778"/>
      <c r="R1778"/>
    </row>
    <row r="1779" spans="1:25" ht="23.25" x14ac:dyDescent="0.35">
      <c r="A1779" s="21" t="s">
        <v>0</v>
      </c>
      <c r="B1779" s="21">
        <f>IFERROR(VLOOKUP(C1779,'Data Transformation'!$L$6:$M$426,2,FALSE),"")</f>
        <v>74</v>
      </c>
      <c r="C1779" s="21">
        <f>C1755+1</f>
        <v>74</v>
      </c>
      <c r="D1779" s="21"/>
      <c r="E1779" s="21"/>
      <c r="F1779" s="21"/>
      <c r="G1779" s="21"/>
      <c r="H1779" s="22"/>
      <c r="I1779" s="22"/>
      <c r="J1779" s="22"/>
      <c r="K1779" s="21"/>
      <c r="L1779" s="21">
        <f>B1779</f>
        <v>74</v>
      </c>
      <c r="M1779" s="23">
        <f>INDEX('Data Transformation'!$O$4:$O$424,MATCH($B1779,'Data Transformation'!$M$4:$M$424,0),MATCH($M$2,'Data Transformation'!$O$3,0))</f>
        <v>17</v>
      </c>
      <c r="N1779" s="27">
        <f>IF('Input and Summary Results'!$J$16="minimum",'Bin Analysis'!X1780/(M1779-1),'Bin Analysis'!Y1779/('Bin Analysis'!M1779-1))</f>
        <v>0</v>
      </c>
      <c r="O1779" s="27">
        <f>IF(M1779=FALSE,NA(),(VLOOKUP(1,C1782:K1801,4,FALSE))/(M1779-1))</f>
        <v>0.125</v>
      </c>
      <c r="P1779" s="27">
        <f>IF(M1779=FALSE,NA(),SUM(J1782:J1801)/Weighting!$S$5)</f>
        <v>0.6</v>
      </c>
      <c r="Q1779" s="27">
        <f>IF(M1779=FALSE,NA(),SUM(K1782:K1801)/Weighting!$S$6)</f>
        <v>0.56521739130434778</v>
      </c>
      <c r="R1779" s="27">
        <f>IF(M1779=FALSE,NA(),(VLOOKUP(1,G1782:K1801,3,FALSE))/(M1779-1))</f>
        <v>0.25</v>
      </c>
      <c r="S1779" s="22" t="str">
        <f>IF(M1779=FALSE,NA(),IF(SUM(J1782:J1801)=2,"yes","no"))</f>
        <v>no</v>
      </c>
      <c r="X1779" s="2" cm="2">
        <f t="array" ref="X1779:X1780">FREQUENCY(IF('Data Transformation'!$B$425:$B$6424='Bin Analysis'!L1779,'Data Transformation'!$G$425:$G$6424),'Data Transformation'!$U$11)</f>
        <v>16</v>
      </c>
      <c r="Y1779" s="2" cm="2">
        <f t="array" ref="Y1779:Y1780">FREQUENCY(IF('Data Transformation'!$B$425:$B$6424='Bin Analysis'!L1779,'Data Transformation'!$G$425:$G$6424),'Data Transformation'!$U$12)</f>
        <v>14</v>
      </c>
    </row>
    <row r="1780" spans="1:25" x14ac:dyDescent="0.25">
      <c r="A1780" s="14" t="s">
        <v>66</v>
      </c>
      <c r="B1780" t="s">
        <v>47</v>
      </c>
      <c r="C1780" t="s">
        <v>5</v>
      </c>
      <c r="D1780" t="s">
        <v>99</v>
      </c>
      <c r="E1780" t="s">
        <v>100</v>
      </c>
      <c r="F1780" t="s">
        <v>101</v>
      </c>
      <c r="G1780" t="s">
        <v>69</v>
      </c>
      <c r="H1780" t="s">
        <v>31</v>
      </c>
      <c r="I1780" t="s">
        <v>32</v>
      </c>
      <c r="J1780" t="s">
        <v>46</v>
      </c>
      <c r="K1780" s="14" t="s">
        <v>45</v>
      </c>
      <c r="M1780" s="14"/>
      <c r="X1780" s="2">
        <v>0</v>
      </c>
      <c r="Y1780" s="2">
        <v>2</v>
      </c>
    </row>
    <row r="1781" spans="1:25" x14ac:dyDescent="0.25">
      <c r="A1781" s="32"/>
      <c r="D1781" t="b">
        <f>IF(C1781=1,'Data Transformation'!$G$3+0.5*'Data Transformation'!$W$25,IF(C1782=1,D1782-'Data Transformation'!$W$25,FALSE))</f>
        <v>0</v>
      </c>
      <c r="E1781" t="str">
        <f t="array" ref="E1781">IF(ISLOGICAL(D1781),"",FREQUENCY(IF('Data Transformation'!$B$425:$B$8425='Bin Analysis'!$B1779,'Data Transformation'!$G$425:$G$8425),D1781))</f>
        <v/>
      </c>
      <c r="F1781" t="str">
        <f>IF(ISLOGICAL(D1781),"",E1781-E1780)</f>
        <v/>
      </c>
      <c r="M1781" s="14"/>
    </row>
    <row r="1782" spans="1:25" x14ac:dyDescent="0.25">
      <c r="A1782" s="32">
        <f>IF(Weighting!$P$6&gt;0,B1782,"")</f>
        <v>0.32100000000000001</v>
      </c>
      <c r="B1782">
        <f>Weighting!$C$6</f>
        <v>0.32100000000000001</v>
      </c>
      <c r="C1782">
        <f>Weighting!$F$6</f>
        <v>0</v>
      </c>
      <c r="D1782" t="b">
        <f>IF(C1782=1,'Data Transformation'!$G$3+0.5*'Data Transformation'!$W$25,IF(C1783=1,D1783-'Data Transformation'!$W$25,FALSE))</f>
        <v>0</v>
      </c>
      <c r="E1782" t="str">
        <f t="array" ref="E1782">IF(ISLOGICAL(D1782),"",FREQUENCY(IF('Data Transformation'!$B$425:$B$8425='Bin Analysis'!$B1779,'Data Transformation'!$G$425:$G$8425),D1782))</f>
        <v/>
      </c>
      <c r="F1782" t="str">
        <f>IF(ISLOGICAL(D1782),"",E1782-E1781)</f>
        <v/>
      </c>
      <c r="G1782">
        <f>Weighting!$H$6</f>
        <v>1</v>
      </c>
      <c r="H1782">
        <f t="array" ref="H1782">FREQUENCY(IF('Data Transformation'!$B$4:$B$8425=B1779,'Data Transformation'!$G$4:$G$8425),'Bin Analysis'!$B1782)</f>
        <v>4</v>
      </c>
      <c r="I1782">
        <f>H1782-H1781</f>
        <v>4</v>
      </c>
      <c r="J1782">
        <f>IF(I1782=0,0,1)</f>
        <v>1</v>
      </c>
      <c r="K1782">
        <f>J1782*Weighting!$W$6</f>
        <v>1</v>
      </c>
      <c r="M1782" s="14"/>
    </row>
    <row r="1783" spans="1:25" x14ac:dyDescent="0.25">
      <c r="A1783" s="32">
        <f>IF(Weighting!$P$7&gt;0,B1783,"")</f>
        <v>0.45200000000000001</v>
      </c>
      <c r="B1783">
        <f>Weighting!$C$7</f>
        <v>0.45200000000000001</v>
      </c>
      <c r="C1783">
        <f>Weighting!$F$7</f>
        <v>0</v>
      </c>
      <c r="D1783" t="b">
        <f>IF(C1783=1,'Data Transformation'!$G$3+0.5*'Data Transformation'!$W$25,IF(C1784=1,D1784-'Data Transformation'!$W$25,FALSE))</f>
        <v>0</v>
      </c>
      <c r="E1783" t="str">
        <f t="array" ref="E1783">IF(ISLOGICAL(D1783),"",FREQUENCY(IF('Data Transformation'!$B$425:$B$8425='Bin Analysis'!$B1779,'Data Transformation'!$G$425:$G$8425),D1783))</f>
        <v/>
      </c>
      <c r="F1783" t="str">
        <f t="shared" ref="F1783:F1801" si="222">IF(ISLOGICAL(D1783),"",E1783-E1782)</f>
        <v/>
      </c>
      <c r="G1783">
        <f>Weighting!$H$7</f>
        <v>0</v>
      </c>
      <c r="H1783">
        <f t="array" ref="H1783">FREQUENCY(IF('Data Transformation'!$B$4:$B$8425=B1779,'Data Transformation'!$G$4:$G$8425),'Bin Analysis'!$B1783)</f>
        <v>4</v>
      </c>
      <c r="I1783">
        <f t="shared" ref="I1783:I1801" si="223">H1783-H1782</f>
        <v>0</v>
      </c>
      <c r="J1783">
        <f>IF(I1783=0,0,1)</f>
        <v>0</v>
      </c>
      <c r="K1783">
        <f>J1783*Weighting!$W$7</f>
        <v>0</v>
      </c>
      <c r="M1783" s="14"/>
    </row>
    <row r="1784" spans="1:25" x14ac:dyDescent="0.25">
      <c r="A1784" s="32">
        <f>IF(Weighting!$P$8&gt;0,B1784,"")</f>
        <v>0.58299999999999996</v>
      </c>
      <c r="B1784">
        <f>Weighting!$C$8</f>
        <v>0.58299999999999996</v>
      </c>
      <c r="C1784">
        <f>Weighting!$F$8</f>
        <v>0</v>
      </c>
      <c r="D1784" t="b">
        <f>IF(C1784=1,'Data Transformation'!$G$3+0.5*'Data Transformation'!$W$25,IF(C1785=1,D1785-'Data Transformation'!$W$25,FALSE))</f>
        <v>0</v>
      </c>
      <c r="E1784" t="str">
        <f t="array" ref="E1784">IF(ISLOGICAL(D1784),"",FREQUENCY(IF('Data Transformation'!$B$425:$B$8425='Bin Analysis'!$B1779,'Data Transformation'!$G$425:$G$8425),D1784))</f>
        <v/>
      </c>
      <c r="F1784" t="str">
        <f t="shared" si="222"/>
        <v/>
      </c>
      <c r="G1784">
        <f>Weighting!$H$8</f>
        <v>0</v>
      </c>
      <c r="H1784">
        <f t="array" ref="H1784">FREQUENCY(IF('Data Transformation'!$B$4:$B$8425=B1779,'Data Transformation'!$G$4:$G$8425),'Bin Analysis'!$B1784)</f>
        <v>6</v>
      </c>
      <c r="I1784">
        <f t="shared" si="223"/>
        <v>2</v>
      </c>
      <c r="J1784">
        <f t="shared" ref="J1784:J1801" si="224">IF(I1784=0,0,1)</f>
        <v>1</v>
      </c>
      <c r="K1784">
        <f>J1784*Weighting!$W$8</f>
        <v>3</v>
      </c>
      <c r="M1784" s="14"/>
    </row>
    <row r="1785" spans="1:25" x14ac:dyDescent="0.25">
      <c r="A1785" s="32">
        <f>IF(Weighting!$P$9&gt;0,B1785,"")</f>
        <v>0.71399999999999997</v>
      </c>
      <c r="B1785" s="50">
        <f>Weighting!$C$9</f>
        <v>0.71399999999999997</v>
      </c>
      <c r="C1785">
        <f>Weighting!$F$9</f>
        <v>0</v>
      </c>
      <c r="D1785" t="b">
        <f>IF(C1785=1,'Data Transformation'!$G$3+0.5*'Data Transformation'!$W$25,IF(C1786=1,D1786-'Data Transformation'!$W$25,FALSE))</f>
        <v>0</v>
      </c>
      <c r="E1785" t="str">
        <f t="array" ref="E1785">IF(ISLOGICAL(D1785),"",FREQUENCY(IF('Data Transformation'!$B$425:$B$8425='Bin Analysis'!$B1779,'Data Transformation'!$G$425:$G$8425),D1785))</f>
        <v/>
      </c>
      <c r="F1785" t="str">
        <f t="shared" si="222"/>
        <v/>
      </c>
      <c r="G1785">
        <f>Weighting!$H$9</f>
        <v>0</v>
      </c>
      <c r="H1785">
        <f t="array" ref="H1785">FREQUENCY(IF('Data Transformation'!$B$4:$B$8425=B1779,'Data Transformation'!$G$4:$G$8425),'Bin Analysis'!$B1785)</f>
        <v>8</v>
      </c>
      <c r="I1785">
        <f t="shared" si="223"/>
        <v>2</v>
      </c>
      <c r="J1785">
        <f t="shared" si="224"/>
        <v>1</v>
      </c>
      <c r="K1785">
        <f>J1785*Weighting!$W$9</f>
        <v>3</v>
      </c>
      <c r="M1785" s="14"/>
    </row>
    <row r="1786" spans="1:25" x14ac:dyDescent="0.25">
      <c r="A1786" s="32">
        <f>IF(Weighting!$P$10&gt;0,B1786,"")</f>
        <v>0.84499999999999997</v>
      </c>
      <c r="B1786">
        <f>Weighting!$C$10</f>
        <v>0.84499999999999997</v>
      </c>
      <c r="C1786">
        <f>Weighting!$F$10</f>
        <v>0</v>
      </c>
      <c r="D1786" t="b">
        <f>IF(C1786=1,'Data Transformation'!$G$3+0.5*'Data Transformation'!$W$25,IF(C1787=1,D1787-'Data Transformation'!$W$25,FALSE))</f>
        <v>0</v>
      </c>
      <c r="E1786" t="str">
        <f t="array" ref="E1786">IF(ISLOGICAL(D1786),"",FREQUENCY(IF('Data Transformation'!$B$425:$B$8425='Bin Analysis'!$B1779,'Data Transformation'!$G$425:$G$8425),D1786))</f>
        <v/>
      </c>
      <c r="F1786" t="str">
        <f t="shared" si="222"/>
        <v/>
      </c>
      <c r="G1786">
        <f>Weighting!$H$10</f>
        <v>0</v>
      </c>
      <c r="H1786">
        <f t="array" ref="H1786">FREQUENCY(IF('Data Transformation'!$B$4:$B$8425=B1779,'Data Transformation'!$G$4:$G$8425),'Bin Analysis'!$B1786)</f>
        <v>14</v>
      </c>
      <c r="I1786">
        <f t="shared" si="223"/>
        <v>6</v>
      </c>
      <c r="J1786">
        <f t="shared" si="224"/>
        <v>1</v>
      </c>
      <c r="K1786">
        <f>J1786*Weighting!$W$10</f>
        <v>3</v>
      </c>
      <c r="M1786" s="14"/>
    </row>
    <row r="1787" spans="1:25" x14ac:dyDescent="0.25">
      <c r="A1787" s="32">
        <f>IF(Weighting!$P$11&gt;0,B1787,"")</f>
        <v>0.97599999999999998</v>
      </c>
      <c r="B1787">
        <f>Weighting!$C$11</f>
        <v>0.97599999999999998</v>
      </c>
      <c r="C1787">
        <f>Weighting!$F$11</f>
        <v>0</v>
      </c>
      <c r="D1787">
        <f>IF(C1787=1,'Data Transformation'!$G$3+0.5*'Data Transformation'!$W$25,IF(C1788=1,D1788-'Data Transformation'!$W$25,FALSE))</f>
        <v>0.86899999999999999</v>
      </c>
      <c r="E1787">
        <f t="array" ref="E1787">IF(ISLOGICAL(D1787),"",FREQUENCY(IF('Data Transformation'!$B$425:$B$8425='Bin Analysis'!$B1779,'Data Transformation'!$G$425:$G$8425),D1787))</f>
        <v>14</v>
      </c>
      <c r="F1787" t="e">
        <f t="shared" si="222"/>
        <v>#VALUE!</v>
      </c>
      <c r="G1787">
        <f>Weighting!$H$11</f>
        <v>0</v>
      </c>
      <c r="H1787">
        <f t="array" ref="H1787">FREQUENCY(IF('Data Transformation'!$B$4:$B$8425=B1779,'Data Transformation'!$G$4:$G$8425),'Bin Analysis'!$B1787)</f>
        <v>15</v>
      </c>
      <c r="I1787">
        <f t="shared" si="223"/>
        <v>1</v>
      </c>
      <c r="J1787">
        <f t="shared" si="224"/>
        <v>1</v>
      </c>
      <c r="K1787">
        <f>J1787*Weighting!$W$11</f>
        <v>2</v>
      </c>
      <c r="M1787" s="14"/>
    </row>
    <row r="1788" spans="1:25" x14ac:dyDescent="0.25">
      <c r="A1788" s="32">
        <f>IF(Weighting!$P$12&gt;0,B1788,"")</f>
        <v>1.107</v>
      </c>
      <c r="B1788">
        <f>Weighting!$C$12</f>
        <v>1.107</v>
      </c>
      <c r="C1788">
        <f>Weighting!$F$12</f>
        <v>1</v>
      </c>
      <c r="D1788">
        <f>IF(C1788=1,'Data Transformation'!$G$3+0.5*'Data Transformation'!$W$25,IF(C1789=1,D1789-'Data Transformation'!$W$25,FALSE))</f>
        <v>1.131</v>
      </c>
      <c r="E1788">
        <f t="array" ref="E1788">IF(ISLOGICAL(D1788),"",FREQUENCY(IF('Data Transformation'!$B$425:$B$8425='Bin Analysis'!$B1779,'Data Transformation'!$G$425:$G$8425),D1788))</f>
        <v>16</v>
      </c>
      <c r="F1788">
        <f t="shared" si="222"/>
        <v>2</v>
      </c>
      <c r="G1788">
        <f>Weighting!$H$12</f>
        <v>0</v>
      </c>
      <c r="H1788">
        <f t="array" ref="H1788">FREQUENCY(IF('Data Transformation'!$B$4:$B$8425=B1779,'Data Transformation'!$G$4:$G$8425),'Bin Analysis'!$B1788)</f>
        <v>17</v>
      </c>
      <c r="I1788">
        <f t="shared" si="223"/>
        <v>2</v>
      </c>
      <c r="J1788">
        <f t="shared" si="224"/>
        <v>1</v>
      </c>
      <c r="K1788">
        <f>J1788*Weighting!$W$12</f>
        <v>1</v>
      </c>
      <c r="M1788" s="14"/>
    </row>
    <row r="1789" spans="1:25" x14ac:dyDescent="0.25">
      <c r="A1789" s="32">
        <f>IF(Weighting!$P$13&gt;0,B1789,"")</f>
        <v>1.238</v>
      </c>
      <c r="B1789">
        <f>Weighting!$C$13</f>
        <v>1.238</v>
      </c>
      <c r="C1789">
        <f>Weighting!$F$13</f>
        <v>0</v>
      </c>
      <c r="D1789" t="b">
        <f>IF(C1789=1,'Data Transformation'!$G$3+0.5*'Data Transformation'!$W$25,IF(C1790=1,D1790-'Data Transformation'!$W$25,FALSE))</f>
        <v>0</v>
      </c>
      <c r="E1789" t="str">
        <f t="array" ref="E1789">IF(ISLOGICAL(D1789),"",FREQUENCY(IF('Data Transformation'!$B$425:$B$8425='Bin Analysis'!$B1779,'Data Transformation'!$G$425:$G$8425),D1789))</f>
        <v/>
      </c>
      <c r="F1789" t="str">
        <f t="shared" si="222"/>
        <v/>
      </c>
      <c r="G1789">
        <f>Weighting!$H$13</f>
        <v>0</v>
      </c>
      <c r="H1789">
        <f t="array" ref="H1789">FREQUENCY(IF('Data Transformation'!$B$4:$B$8425=B1779,'Data Transformation'!$G$4:$G$8425),'Bin Analysis'!$B1789)</f>
        <v>17</v>
      </c>
      <c r="I1789">
        <f t="shared" si="223"/>
        <v>0</v>
      </c>
      <c r="J1789">
        <f t="shared" si="224"/>
        <v>0</v>
      </c>
      <c r="K1789">
        <f>J1789*Weighting!$W$13</f>
        <v>0</v>
      </c>
      <c r="M1789" s="14"/>
    </row>
    <row r="1790" spans="1:25" x14ac:dyDescent="0.25">
      <c r="A1790" s="32">
        <f>IF(Weighting!$P$14&gt;0,B1790,"")</f>
        <v>1.369</v>
      </c>
      <c r="B1790">
        <f>Weighting!$C$14</f>
        <v>1.369</v>
      </c>
      <c r="C1790">
        <f>Weighting!$F$14</f>
        <v>0</v>
      </c>
      <c r="D1790" t="b">
        <f>IF(C1790=1,'Data Transformation'!$G$3+0.5*'Data Transformation'!$W$25,IF(C1791=1,D1791-'Data Transformation'!$W$25,FALSE))</f>
        <v>0</v>
      </c>
      <c r="E1790" t="str">
        <f t="array" ref="E1790">IF(ISLOGICAL(D1790),"",FREQUENCY(IF('Data Transformation'!$B$425:$B$8425='Bin Analysis'!$B1779,'Data Transformation'!$G$425:$G$8425),D1790))</f>
        <v/>
      </c>
      <c r="F1790" t="str">
        <f t="shared" si="222"/>
        <v/>
      </c>
      <c r="G1790">
        <f>Weighting!$H$14</f>
        <v>0</v>
      </c>
      <c r="H1790">
        <f t="array" ref="H1790">FREQUENCY(IF('Data Transformation'!$B$4:$B$8425=B1779,'Data Transformation'!$G$4:$G$8425),'Bin Analysis'!$B1790)</f>
        <v>17</v>
      </c>
      <c r="I1790">
        <f t="shared" si="223"/>
        <v>0</v>
      </c>
      <c r="J1790">
        <f t="shared" si="224"/>
        <v>0</v>
      </c>
      <c r="K1790">
        <f>J1790*Weighting!$W$14</f>
        <v>0</v>
      </c>
      <c r="M1790" s="14"/>
    </row>
    <row r="1791" spans="1:25" x14ac:dyDescent="0.25">
      <c r="A1791" s="32">
        <f>IF(Weighting!$P$15&gt;0,B1791,"")</f>
        <v>1.5000009999999999</v>
      </c>
      <c r="B1791">
        <f>Weighting!$C$15</f>
        <v>1.5000009999999999</v>
      </c>
      <c r="C1791">
        <f>Weighting!$F$15</f>
        <v>0</v>
      </c>
      <c r="D1791" t="b">
        <f>IF(C1791=1,'Data Transformation'!$G$3+0.5*'Data Transformation'!$W$25,IF(C1792=1,D1792-'Data Transformation'!$W$25,FALSE))</f>
        <v>0</v>
      </c>
      <c r="E1791" t="str">
        <f t="array" ref="E1791">IF(ISLOGICAL(D1791),"",FREQUENCY(IF('Data Transformation'!$B$425:$B$8425='Bin Analysis'!$B1779,'Data Transformation'!$G$425:$G$8425),D1791))</f>
        <v/>
      </c>
      <c r="F1791" t="str">
        <f t="shared" si="222"/>
        <v/>
      </c>
      <c r="G1791">
        <f>Weighting!$H$15</f>
        <v>0</v>
      </c>
      <c r="H1791">
        <f t="array" ref="H1791">FREQUENCY(IF('Data Transformation'!$B$4:$B$8425=B1779,'Data Transformation'!$G$4:$G$8425),'Bin Analysis'!$B1791)</f>
        <v>17</v>
      </c>
      <c r="I1791">
        <f t="shared" si="223"/>
        <v>0</v>
      </c>
      <c r="J1791">
        <f t="shared" si="224"/>
        <v>0</v>
      </c>
      <c r="K1791">
        <f>J1791*Weighting!$W$15</f>
        <v>0</v>
      </c>
      <c r="M1791" s="14"/>
    </row>
    <row r="1792" spans="1:25" x14ac:dyDescent="0.25">
      <c r="A1792" s="32" t="str">
        <f>IF(Weighting!$P$16&gt;0,B1792,"")</f>
        <v/>
      </c>
      <c r="B1792">
        <f>Weighting!$C$16</f>
        <v>1.631</v>
      </c>
      <c r="C1792">
        <f>Weighting!$F$16</f>
        <v>0</v>
      </c>
      <c r="D1792" t="b">
        <f>IF(C1792=1,'Data Transformation'!$G$3+0.5*'Data Transformation'!$W$25,IF(C1793=1,D1793-'Data Transformation'!$W$25,FALSE))</f>
        <v>0</v>
      </c>
      <c r="E1792" t="str">
        <f t="array" ref="E1792">IF(ISLOGICAL(D1792),"",FREQUENCY(IF('Data Transformation'!$B$425:$B$8425='Bin Analysis'!$B1779,'Data Transformation'!$G$425:$G$8425),D1792))</f>
        <v/>
      </c>
      <c r="F1792" t="str">
        <f t="shared" si="222"/>
        <v/>
      </c>
      <c r="G1792">
        <f>Weighting!$H$16</f>
        <v>0</v>
      </c>
      <c r="H1792">
        <f t="array" ref="H1792">FREQUENCY(IF('Data Transformation'!$B$4:$B$8425=B1779,'Data Transformation'!$G$4:$G$8425),'Bin Analysis'!$B1792)</f>
        <v>17</v>
      </c>
      <c r="I1792">
        <f t="shared" si="223"/>
        <v>0</v>
      </c>
      <c r="J1792">
        <f t="shared" si="224"/>
        <v>0</v>
      </c>
      <c r="K1792">
        <f>J1792*Weighting!$W$16</f>
        <v>0</v>
      </c>
      <c r="M1792" s="14"/>
    </row>
    <row r="1793" spans="1:25" x14ac:dyDescent="0.25">
      <c r="A1793" s="32" t="str">
        <f>IF(Weighting!$P$17&gt;0,B1793,"")</f>
        <v/>
      </c>
      <c r="B1793">
        <f>Weighting!$C$17</f>
        <v>1.762</v>
      </c>
      <c r="C1793">
        <f>Weighting!$F$17</f>
        <v>0</v>
      </c>
      <c r="D1793" t="b">
        <f>IF(C1793=1,'Data Transformation'!$G$3+0.5*'Data Transformation'!$W$25,IF(C1794=1,D1794-'Data Transformation'!$W$25,FALSE))</f>
        <v>0</v>
      </c>
      <c r="E1793" t="str">
        <f t="array" ref="E1793">IF(ISLOGICAL(D1793),"",FREQUENCY(IF('Data Transformation'!$B$425:$B$8425='Bin Analysis'!$B1779,'Data Transformation'!$G$425:$G$8425),D1793))</f>
        <v/>
      </c>
      <c r="F1793" t="str">
        <f t="shared" si="222"/>
        <v/>
      </c>
      <c r="G1793">
        <f>Weighting!$H$17</f>
        <v>0</v>
      </c>
      <c r="H1793">
        <f t="array" ref="H1793">FREQUENCY(IF('Data Transformation'!$B$4:$B$8425=B1779,'Data Transformation'!$G$4:$G$8425),'Bin Analysis'!$B1793)</f>
        <v>17</v>
      </c>
      <c r="I1793">
        <f t="shared" si="223"/>
        <v>0</v>
      </c>
      <c r="J1793">
        <f t="shared" si="224"/>
        <v>0</v>
      </c>
      <c r="K1793">
        <f>J1793*Weighting!$W$17</f>
        <v>0</v>
      </c>
      <c r="M1793" s="14"/>
    </row>
    <row r="1794" spans="1:25" x14ac:dyDescent="0.25">
      <c r="A1794" s="32" t="str">
        <f>IF(Weighting!$P$18&gt;0,B1794,"")</f>
        <v/>
      </c>
      <c r="B1794">
        <f>Weighting!$C$18</f>
        <v>1.893</v>
      </c>
      <c r="C1794">
        <f>Weighting!$F$18</f>
        <v>0</v>
      </c>
      <c r="D1794" t="b">
        <f>IF(C1794=1,'Data Transformation'!$G$3+0.5*'Data Transformation'!$W$25,IF(C1795=1,D1795-'Data Transformation'!$W$25,FALSE))</f>
        <v>0</v>
      </c>
      <c r="E1794" t="str">
        <f t="array" ref="E1794">IF(ISLOGICAL(D1794),"",FREQUENCY(IF('Data Transformation'!$B$425:$B$8425='Bin Analysis'!$B1779,'Data Transformation'!$G$425:$G$8425),D1794))</f>
        <v/>
      </c>
      <c r="F1794" t="str">
        <f t="shared" si="222"/>
        <v/>
      </c>
      <c r="G1794">
        <f>Weighting!$H$18</f>
        <v>0</v>
      </c>
      <c r="H1794">
        <f t="array" ref="H1794">FREQUENCY(IF('Data Transformation'!$B$4:$B$8425=B1779,'Data Transformation'!$G$4:$G$8425),'Bin Analysis'!$B1794)</f>
        <v>17</v>
      </c>
      <c r="I1794">
        <f t="shared" si="223"/>
        <v>0</v>
      </c>
      <c r="J1794">
        <f t="shared" si="224"/>
        <v>0</v>
      </c>
      <c r="K1794">
        <f>J1794*Weighting!$W$18</f>
        <v>0</v>
      </c>
      <c r="M1794" s="14"/>
    </row>
    <row r="1795" spans="1:25" x14ac:dyDescent="0.25">
      <c r="A1795" s="32" t="str">
        <f>IF(Weighting!$P$19&gt;0,B1795,"")</f>
        <v/>
      </c>
      <c r="B1795">
        <f>Weighting!$C$19</f>
        <v>2.024</v>
      </c>
      <c r="C1795">
        <f>Weighting!$F$19</f>
        <v>0</v>
      </c>
      <c r="D1795" t="b">
        <f>IF(C1795=1,'Data Transformation'!$G$3+0.5*'Data Transformation'!$W$25,IF(C1796=1,D1796-'Data Transformation'!$W$25,FALSE))</f>
        <v>0</v>
      </c>
      <c r="E1795" t="str">
        <f t="array" ref="E1795">IF(ISLOGICAL(D1795),"",FREQUENCY(IF('Data Transformation'!$B$425:$B$8425='Bin Analysis'!$B1779,'Data Transformation'!$G$425:$G$8425),D1795))</f>
        <v/>
      </c>
      <c r="F1795" t="str">
        <f t="shared" si="222"/>
        <v/>
      </c>
      <c r="G1795">
        <f>Weighting!$H$19</f>
        <v>0</v>
      </c>
      <c r="H1795">
        <f t="array" ref="H1795">FREQUENCY(IF('Data Transformation'!$B$4:$B$8425=B1779,'Data Transformation'!$G$4:$G$8425),'Bin Analysis'!$B1795)</f>
        <v>17</v>
      </c>
      <c r="I1795">
        <f t="shared" si="223"/>
        <v>0</v>
      </c>
      <c r="J1795">
        <f t="shared" si="224"/>
        <v>0</v>
      </c>
      <c r="K1795">
        <f>J1795*Weighting!$W$19</f>
        <v>0</v>
      </c>
      <c r="M1795" s="14"/>
    </row>
    <row r="1796" spans="1:25" x14ac:dyDescent="0.25">
      <c r="A1796" s="32" t="str">
        <f>IF(Weighting!$P$20&gt;0,B1796,"")</f>
        <v/>
      </c>
      <c r="B1796">
        <f>Weighting!$C$20</f>
        <v>2.1550000000000002</v>
      </c>
      <c r="C1796">
        <f>Weighting!$F$20</f>
        <v>0</v>
      </c>
      <c r="D1796" t="b">
        <f>IF(C1796=1,'Data Transformation'!$G$3+0.5*'Data Transformation'!$W$25,IF(C1797=1,D1797-'Data Transformation'!$W$25,FALSE))</f>
        <v>0</v>
      </c>
      <c r="E1796" t="str">
        <f t="array" ref="E1796">IF(ISLOGICAL(D1796),"",FREQUENCY(IF('Data Transformation'!$B$425:$B$8425='Bin Analysis'!$B1779,'Data Transformation'!$G$425:$G$8425),D1796))</f>
        <v/>
      </c>
      <c r="F1796" t="str">
        <f t="shared" si="222"/>
        <v/>
      </c>
      <c r="G1796">
        <f>Weighting!$H$20</f>
        <v>0</v>
      </c>
      <c r="H1796">
        <f t="array" ref="H1796">FREQUENCY(IF('Data Transformation'!$B$4:$B$8425=B1779,'Data Transformation'!$G$4:$G$8425),'Bin Analysis'!$B1796)</f>
        <v>17</v>
      </c>
      <c r="I1796">
        <f t="shared" si="223"/>
        <v>0</v>
      </c>
      <c r="J1796">
        <f t="shared" si="224"/>
        <v>0</v>
      </c>
      <c r="K1796">
        <f>J1796*Weighting!$W$20</f>
        <v>0</v>
      </c>
      <c r="M1796" s="14"/>
    </row>
    <row r="1797" spans="1:25" x14ac:dyDescent="0.25">
      <c r="A1797" s="32" t="str">
        <f>IF(Weighting!$P$21&gt;0,B1797,"")</f>
        <v/>
      </c>
      <c r="B1797">
        <f>Weighting!$C$21</f>
        <v>2.2860000000000005</v>
      </c>
      <c r="C1797">
        <f>Weighting!$F$21</f>
        <v>0</v>
      </c>
      <c r="D1797" t="b">
        <f>IF(C1797=1,'Data Transformation'!$G$3+0.5*'Data Transformation'!$W$25,IF(C1798=1,D1798-'Data Transformation'!$W$25,FALSE))</f>
        <v>0</v>
      </c>
      <c r="E1797" t="str">
        <f t="array" ref="E1797">IF(ISLOGICAL(D1797),"",FREQUENCY(IF('Data Transformation'!$B$425:$B$8425='Bin Analysis'!$B1779,'Data Transformation'!$G$425:$G$8425),D1797))</f>
        <v/>
      </c>
      <c r="F1797" t="str">
        <f t="shared" si="222"/>
        <v/>
      </c>
      <c r="G1797">
        <f>Weighting!$H$21</f>
        <v>0</v>
      </c>
      <c r="H1797">
        <f t="array" ref="H1797">FREQUENCY(IF('Data Transformation'!$B$4:$B$8425=B1779,'Data Transformation'!$G$4:$G$8425),'Bin Analysis'!$B1797)</f>
        <v>17</v>
      </c>
      <c r="I1797">
        <f t="shared" si="223"/>
        <v>0</v>
      </c>
      <c r="J1797">
        <f t="shared" si="224"/>
        <v>0</v>
      </c>
      <c r="K1797">
        <f>J1797*Weighting!$W$21</f>
        <v>0</v>
      </c>
      <c r="M1797" s="14"/>
    </row>
    <row r="1798" spans="1:25" x14ac:dyDescent="0.25">
      <c r="A1798" s="32" t="str">
        <f>IF(Weighting!$P$22&gt;0,B1798,"")</f>
        <v/>
      </c>
      <c r="B1798">
        <f>Weighting!$C$22</f>
        <v>2.4170000000000007</v>
      </c>
      <c r="C1798">
        <f>Weighting!$F$22</f>
        <v>0</v>
      </c>
      <c r="D1798" t="b">
        <f>IF(C1798=1,'Data Transformation'!$G$3+0.5*'Data Transformation'!$W$25,IF(C1799=1,D1799-'Data Transformation'!$W$25,FALSE))</f>
        <v>0</v>
      </c>
      <c r="E1798" t="str">
        <f t="array" ref="E1798">IF(ISLOGICAL(D1798),"",FREQUENCY(IF('Data Transformation'!$B$425:$B$8425='Bin Analysis'!$B1779,'Data Transformation'!$G$425:$G$8425),D1798))</f>
        <v/>
      </c>
      <c r="F1798" t="str">
        <f t="shared" si="222"/>
        <v/>
      </c>
      <c r="G1798">
        <f>Weighting!$H$22</f>
        <v>0</v>
      </c>
      <c r="H1798">
        <f t="array" ref="H1798">FREQUENCY(IF('Data Transformation'!$B$4:$B$8425=B1779,'Data Transformation'!$G$4:$G$8425),'Bin Analysis'!$B1798)</f>
        <v>17</v>
      </c>
      <c r="I1798">
        <f t="shared" si="223"/>
        <v>0</v>
      </c>
      <c r="J1798">
        <f t="shared" si="224"/>
        <v>0</v>
      </c>
      <c r="K1798">
        <f>J1798*Weighting!$W$22</f>
        <v>0</v>
      </c>
      <c r="M1798" s="14"/>
    </row>
    <row r="1799" spans="1:25" x14ac:dyDescent="0.25">
      <c r="A1799" s="32" t="str">
        <f>IF(Weighting!$P$23&gt;0,B1799,"")</f>
        <v/>
      </c>
      <c r="B1799">
        <f>Weighting!$C$23</f>
        <v>2.5480000000000009</v>
      </c>
      <c r="C1799">
        <f>Weighting!$F$23</f>
        <v>0</v>
      </c>
      <c r="D1799" t="b">
        <f>IF(C1799=1,'Data Transformation'!$G$3+0.5*'Data Transformation'!$W$25,IF(C1800=1,D1800-'Data Transformation'!$W$25,FALSE))</f>
        <v>0</v>
      </c>
      <c r="E1799" t="str">
        <f t="array" ref="E1799">IF(ISLOGICAL(D1799),"",FREQUENCY(IF('Data Transformation'!$B$425:$B$8425='Bin Analysis'!$B1779,'Data Transformation'!$G$425:$G$8425),D1799))</f>
        <v/>
      </c>
      <c r="F1799" t="str">
        <f t="shared" si="222"/>
        <v/>
      </c>
      <c r="G1799">
        <f>Weighting!$H$23</f>
        <v>0</v>
      </c>
      <c r="H1799">
        <f t="array" ref="H1799">FREQUENCY(IF('Data Transformation'!$B$4:$B$8425=B1779,'Data Transformation'!$G$4:$G$8425),'Bin Analysis'!$B1799)</f>
        <v>17</v>
      </c>
      <c r="I1799">
        <f t="shared" si="223"/>
        <v>0</v>
      </c>
      <c r="J1799">
        <f t="shared" si="224"/>
        <v>0</v>
      </c>
      <c r="K1799">
        <f>J1799*Weighting!$W$23</f>
        <v>0</v>
      </c>
      <c r="M1799" s="14"/>
    </row>
    <row r="1800" spans="1:25" x14ac:dyDescent="0.25">
      <c r="A1800" s="32" t="str">
        <f>IF(Weighting!$P$24&gt;0,B1800,"")</f>
        <v/>
      </c>
      <c r="B1800">
        <f>Weighting!$C$24</f>
        <v>2.6790000000000012</v>
      </c>
      <c r="C1800">
        <f>Weighting!$F$24</f>
        <v>0</v>
      </c>
      <c r="D1800" t="b">
        <f>IF(C1800=1,'Data Transformation'!$G$3+0.5*'Data Transformation'!$W$25,IF(C1801=1,D1801-'Data Transformation'!$W$25,FALSE))</f>
        <v>0</v>
      </c>
      <c r="E1800" t="str">
        <f t="array" ref="E1800">IF(ISLOGICAL(D1800),"",FREQUENCY(IF('Data Transformation'!$B$425:$B$8425='Bin Analysis'!$B1779,'Data Transformation'!$G$425:$G$8425),D1800))</f>
        <v/>
      </c>
      <c r="F1800" t="str">
        <f t="shared" si="222"/>
        <v/>
      </c>
      <c r="G1800">
        <f>Weighting!$H$24</f>
        <v>0</v>
      </c>
      <c r="H1800">
        <f t="array" ref="H1800">FREQUENCY(IF('Data Transformation'!$B$4:$B$8425=B1779,'Data Transformation'!$G$4:$G$8425),'Bin Analysis'!$B1800)</f>
        <v>17</v>
      </c>
      <c r="I1800">
        <f t="shared" si="223"/>
        <v>0</v>
      </c>
      <c r="J1800">
        <f t="shared" si="224"/>
        <v>0</v>
      </c>
      <c r="K1800">
        <f>J1800*Weighting!$W$24</f>
        <v>0</v>
      </c>
      <c r="M1800" s="14"/>
    </row>
    <row r="1801" spans="1:25" x14ac:dyDescent="0.25">
      <c r="A1801" s="32" t="str">
        <f>IF(Weighting!$P$25&gt;0,B1801,"")</f>
        <v/>
      </c>
      <c r="B1801">
        <f>Weighting!$C$25</f>
        <v>2.8100000000000014</v>
      </c>
      <c r="C1801">
        <f>Weighting!$F$25</f>
        <v>0</v>
      </c>
      <c r="D1801" t="b">
        <f>IF(C1801=1,'Data Transformation'!$G$3+0.5*'Data Transformation'!$W$25,IF(C1802=1,D1802-'Data Transformation'!$W$25,FALSE))</f>
        <v>0</v>
      </c>
      <c r="E1801" t="str">
        <f t="array" ref="E1801">IF(ISLOGICAL(D1801),"",FREQUENCY(IF('Data Transformation'!$B$425:$B$8425='Bin Analysis'!$B1779,'Data Transformation'!$G$425:$G$8425),D1801))</f>
        <v/>
      </c>
      <c r="F1801" t="str">
        <f t="shared" si="222"/>
        <v/>
      </c>
      <c r="G1801">
        <f>Weighting!$H$25</f>
        <v>0</v>
      </c>
      <c r="H1801">
        <f t="array" ref="H1801">FREQUENCY(IF('Data Transformation'!$B$4:$B$8425=B1779,'Data Transformation'!$G$4:$G$8425),'Bin Analysis'!$B1801)</f>
        <v>17</v>
      </c>
      <c r="I1801">
        <f t="shared" si="223"/>
        <v>0</v>
      </c>
      <c r="J1801">
        <f t="shared" si="224"/>
        <v>0</v>
      </c>
      <c r="K1801">
        <f>J1801*Weighting!$W$25</f>
        <v>0</v>
      </c>
      <c r="M1801" s="14"/>
    </row>
    <row r="1802" spans="1:25" x14ac:dyDescent="0.25">
      <c r="N1802" s="55"/>
      <c r="O1802"/>
      <c r="P1802"/>
      <c r="Q1802"/>
      <c r="R1802"/>
    </row>
    <row r="1803" spans="1:25" ht="23.25" x14ac:dyDescent="0.35">
      <c r="A1803" s="21" t="s">
        <v>0</v>
      </c>
      <c r="B1803" s="21">
        <f>IFERROR(VLOOKUP(C1803,'Data Transformation'!$L$6:$M$426,2,FALSE),"")</f>
        <v>75</v>
      </c>
      <c r="C1803" s="21">
        <f>C1779+1</f>
        <v>75</v>
      </c>
      <c r="D1803" s="21"/>
      <c r="E1803" s="21"/>
      <c r="F1803" s="21"/>
      <c r="G1803" s="21"/>
      <c r="H1803" s="22"/>
      <c r="I1803" s="22"/>
      <c r="J1803" s="22"/>
      <c r="K1803" s="21"/>
      <c r="L1803" s="21">
        <f>B1803</f>
        <v>75</v>
      </c>
      <c r="M1803" s="23">
        <f>INDEX('Data Transformation'!$O$4:$O$424,MATCH($B1803,'Data Transformation'!$M$4:$M$424,0),MATCH($M$2,'Data Transformation'!$O$3,0))</f>
        <v>19</v>
      </c>
      <c r="N1803" s="27">
        <f>IF('Input and Summary Results'!$J$16="minimum",'Bin Analysis'!X1804/(M1803-1),'Bin Analysis'!Y1803/('Bin Analysis'!M1803-1))</f>
        <v>5.5555555555555552E-2</v>
      </c>
      <c r="O1803" s="27">
        <f>IF(M1803=FALSE,NA(),(VLOOKUP(1,C1806:K1825,4,FALSE))/(M1803-1))</f>
        <v>0.55555555555555558</v>
      </c>
      <c r="P1803" s="27">
        <f>IF(M1803=FALSE,NA(),SUM(J1806:J1825)/Weighting!$S$5)</f>
        <v>0.5</v>
      </c>
      <c r="Q1803" s="27">
        <f>IF(M1803=FALSE,NA(),SUM(K1806:K1825)/Weighting!$S$6)</f>
        <v>0.47826086956521741</v>
      </c>
      <c r="R1803" s="27">
        <f>IF(M1803=FALSE,NA(),(VLOOKUP(1,G1806:K1825,3,FALSE))/(M1803-1))</f>
        <v>0</v>
      </c>
      <c r="S1803" s="22" t="str">
        <f>IF(M1803=FALSE,NA(),IF(SUM(J1806:J1825)=2,"yes","no"))</f>
        <v>no</v>
      </c>
      <c r="X1803" s="2" cm="2">
        <f t="array" ref="X1803:X1804">FREQUENCY(IF('Data Transformation'!$B$425:$B$6424='Bin Analysis'!L1803,'Data Transformation'!$G$425:$G$6424),'Data Transformation'!$U$11)</f>
        <v>17</v>
      </c>
      <c r="Y1803" s="2" cm="2">
        <f t="array" ref="Y1803:Y1804">FREQUENCY(IF('Data Transformation'!$B$425:$B$6424='Bin Analysis'!L1803,'Data Transformation'!$G$425:$G$6424),'Data Transformation'!$U$12)</f>
        <v>7</v>
      </c>
    </row>
    <row r="1804" spans="1:25" x14ac:dyDescent="0.25">
      <c r="A1804" s="14" t="s">
        <v>66</v>
      </c>
      <c r="B1804" t="s">
        <v>47</v>
      </c>
      <c r="C1804" t="s">
        <v>5</v>
      </c>
      <c r="D1804" t="s">
        <v>99</v>
      </c>
      <c r="E1804" t="s">
        <v>100</v>
      </c>
      <c r="F1804" t="s">
        <v>101</v>
      </c>
      <c r="G1804" t="s">
        <v>69</v>
      </c>
      <c r="H1804" t="s">
        <v>31</v>
      </c>
      <c r="I1804" t="s">
        <v>32</v>
      </c>
      <c r="J1804" t="s">
        <v>46</v>
      </c>
      <c r="K1804" s="14" t="s">
        <v>45</v>
      </c>
      <c r="M1804" s="14"/>
      <c r="X1804" s="2">
        <v>1</v>
      </c>
      <c r="Y1804" s="2">
        <v>11</v>
      </c>
    </row>
    <row r="1805" spans="1:25" x14ac:dyDescent="0.25">
      <c r="A1805" s="32"/>
      <c r="D1805" t="b">
        <f>IF(C1805=1,'Data Transformation'!$G$3+0.5*'Data Transformation'!$W$25,IF(C1806=1,D1806-'Data Transformation'!$W$25,FALSE))</f>
        <v>0</v>
      </c>
      <c r="E1805" t="str">
        <f t="array" ref="E1805">IF(ISLOGICAL(D1805),"",FREQUENCY(IF('Data Transformation'!$B$425:$B$8425='Bin Analysis'!$B1803,'Data Transformation'!$G$425:$G$8425),D1805))</f>
        <v/>
      </c>
      <c r="F1805" t="str">
        <f>IF(ISLOGICAL(D1805),"",E1805-E1804)</f>
        <v/>
      </c>
      <c r="M1805" s="14"/>
    </row>
    <row r="1806" spans="1:25" x14ac:dyDescent="0.25">
      <c r="A1806" s="32">
        <f>IF(Weighting!$P$6&gt;0,B1806,"")</f>
        <v>0.32100000000000001</v>
      </c>
      <c r="B1806">
        <f>Weighting!$C$6</f>
        <v>0.32100000000000001</v>
      </c>
      <c r="C1806">
        <f>Weighting!$F$6</f>
        <v>0</v>
      </c>
      <c r="D1806" t="b">
        <f>IF(C1806=1,'Data Transformation'!$G$3+0.5*'Data Transformation'!$W$25,IF(C1807=1,D1807-'Data Transformation'!$W$25,FALSE))</f>
        <v>0</v>
      </c>
      <c r="E1806" t="str">
        <f t="array" ref="E1806">IF(ISLOGICAL(D1806),"",FREQUENCY(IF('Data Transformation'!$B$425:$B$8425='Bin Analysis'!$B1803,'Data Transformation'!$G$425:$G$8425),D1806))</f>
        <v/>
      </c>
      <c r="F1806" t="str">
        <f>IF(ISLOGICAL(D1806),"",E1806-E1805)</f>
        <v/>
      </c>
      <c r="G1806">
        <f>Weighting!$H$6</f>
        <v>1</v>
      </c>
      <c r="H1806">
        <f t="array" ref="H1806">FREQUENCY(IF('Data Transformation'!$B$4:$B$8425=B1803,'Data Transformation'!$G$4:$G$8425),'Bin Analysis'!$B1806)</f>
        <v>0</v>
      </c>
      <c r="I1806">
        <f>H1806-H1805</f>
        <v>0</v>
      </c>
      <c r="J1806">
        <f>IF(I1806=0,0,1)</f>
        <v>0</v>
      </c>
      <c r="K1806">
        <f>J1806*Weighting!$W$6</f>
        <v>0</v>
      </c>
      <c r="M1806" s="14"/>
    </row>
    <row r="1807" spans="1:25" x14ac:dyDescent="0.25">
      <c r="A1807" s="32">
        <f>IF(Weighting!$P$7&gt;0,B1807,"")</f>
        <v>0.45200000000000001</v>
      </c>
      <c r="B1807">
        <f>Weighting!$C$7</f>
        <v>0.45200000000000001</v>
      </c>
      <c r="C1807">
        <f>Weighting!$F$7</f>
        <v>0</v>
      </c>
      <c r="D1807" t="b">
        <f>IF(C1807=1,'Data Transformation'!$G$3+0.5*'Data Transformation'!$W$25,IF(C1808=1,D1808-'Data Transformation'!$W$25,FALSE))</f>
        <v>0</v>
      </c>
      <c r="E1807" t="str">
        <f t="array" ref="E1807">IF(ISLOGICAL(D1807),"",FREQUENCY(IF('Data Transformation'!$B$425:$B$8425='Bin Analysis'!$B1803,'Data Transformation'!$G$425:$G$8425),D1807))</f>
        <v/>
      </c>
      <c r="F1807" t="str">
        <f t="shared" ref="F1807:F1825" si="225">IF(ISLOGICAL(D1807),"",E1807-E1806)</f>
        <v/>
      </c>
      <c r="G1807">
        <f>Weighting!$H$7</f>
        <v>0</v>
      </c>
      <c r="H1807">
        <f t="array" ref="H1807">FREQUENCY(IF('Data Transformation'!$B$4:$B$8425=B1803,'Data Transformation'!$G$4:$G$8425),'Bin Analysis'!$B1807)</f>
        <v>0</v>
      </c>
      <c r="I1807">
        <f t="shared" ref="I1807:I1825" si="226">H1807-H1806</f>
        <v>0</v>
      </c>
      <c r="J1807">
        <f>IF(I1807=0,0,1)</f>
        <v>0</v>
      </c>
      <c r="K1807">
        <f>J1807*Weighting!$W$7</f>
        <v>0</v>
      </c>
      <c r="M1807" s="14"/>
    </row>
    <row r="1808" spans="1:25" x14ac:dyDescent="0.25">
      <c r="A1808" s="32">
        <f>IF(Weighting!$P$8&gt;0,B1808,"")</f>
        <v>0.58299999999999996</v>
      </c>
      <c r="B1808">
        <f>Weighting!$C$8</f>
        <v>0.58299999999999996</v>
      </c>
      <c r="C1808">
        <f>Weighting!$F$8</f>
        <v>0</v>
      </c>
      <c r="D1808" t="b">
        <f>IF(C1808=1,'Data Transformation'!$G$3+0.5*'Data Transformation'!$W$25,IF(C1809=1,D1809-'Data Transformation'!$W$25,FALSE))</f>
        <v>0</v>
      </c>
      <c r="E1808" t="str">
        <f t="array" ref="E1808">IF(ISLOGICAL(D1808),"",FREQUENCY(IF('Data Transformation'!$B$425:$B$8425='Bin Analysis'!$B1803,'Data Transformation'!$G$425:$G$8425),D1808))</f>
        <v/>
      </c>
      <c r="F1808" t="str">
        <f t="shared" si="225"/>
        <v/>
      </c>
      <c r="G1808">
        <f>Weighting!$H$8</f>
        <v>0</v>
      </c>
      <c r="H1808">
        <f t="array" ref="H1808">FREQUENCY(IF('Data Transformation'!$B$4:$B$8425=B1803,'Data Transformation'!$G$4:$G$8425),'Bin Analysis'!$B1808)</f>
        <v>0</v>
      </c>
      <c r="I1808">
        <f t="shared" si="226"/>
        <v>0</v>
      </c>
      <c r="J1808">
        <f t="shared" ref="J1808:J1825" si="227">IF(I1808=0,0,1)</f>
        <v>0</v>
      </c>
      <c r="K1808">
        <f>J1808*Weighting!$W$8</f>
        <v>0</v>
      </c>
      <c r="M1808" s="14"/>
    </row>
    <row r="1809" spans="1:13" x14ac:dyDescent="0.25">
      <c r="A1809" s="32">
        <f>IF(Weighting!$P$9&gt;0,B1809,"")</f>
        <v>0.71399999999999997</v>
      </c>
      <c r="B1809" s="50">
        <f>Weighting!$C$9</f>
        <v>0.71399999999999997</v>
      </c>
      <c r="C1809">
        <f>Weighting!$F$9</f>
        <v>0</v>
      </c>
      <c r="D1809" t="b">
        <f>IF(C1809=1,'Data Transformation'!$G$3+0.5*'Data Transformation'!$W$25,IF(C1810=1,D1810-'Data Transformation'!$W$25,FALSE))</f>
        <v>0</v>
      </c>
      <c r="E1809" t="str">
        <f t="array" ref="E1809">IF(ISLOGICAL(D1809),"",FREQUENCY(IF('Data Transformation'!$B$425:$B$8425='Bin Analysis'!$B1803,'Data Transformation'!$G$425:$G$8425),D1809))</f>
        <v/>
      </c>
      <c r="F1809" t="str">
        <f t="shared" si="225"/>
        <v/>
      </c>
      <c r="G1809">
        <f>Weighting!$H$9</f>
        <v>0</v>
      </c>
      <c r="H1809">
        <f t="array" ref="H1809">FREQUENCY(IF('Data Transformation'!$B$4:$B$8425=B1803,'Data Transformation'!$G$4:$G$8425),'Bin Analysis'!$B1809)</f>
        <v>2</v>
      </c>
      <c r="I1809">
        <f t="shared" si="226"/>
        <v>2</v>
      </c>
      <c r="J1809">
        <f t="shared" si="227"/>
        <v>1</v>
      </c>
      <c r="K1809">
        <f>J1809*Weighting!$W$9</f>
        <v>3</v>
      </c>
      <c r="M1809" s="14"/>
    </row>
    <row r="1810" spans="1:13" x14ac:dyDescent="0.25">
      <c r="A1810" s="32">
        <f>IF(Weighting!$P$10&gt;0,B1810,"")</f>
        <v>0.84499999999999997</v>
      </c>
      <c r="B1810">
        <f>Weighting!$C$10</f>
        <v>0.84499999999999997</v>
      </c>
      <c r="C1810">
        <f>Weighting!$F$10</f>
        <v>0</v>
      </c>
      <c r="D1810" t="b">
        <f>IF(C1810=1,'Data Transformation'!$G$3+0.5*'Data Transformation'!$W$25,IF(C1811=1,D1811-'Data Transformation'!$W$25,FALSE))</f>
        <v>0</v>
      </c>
      <c r="E1810" t="str">
        <f t="array" ref="E1810">IF(ISLOGICAL(D1810),"",FREQUENCY(IF('Data Transformation'!$B$425:$B$8425='Bin Analysis'!$B1803,'Data Transformation'!$G$425:$G$8425),D1810))</f>
        <v/>
      </c>
      <c r="F1810" t="str">
        <f t="shared" si="225"/>
        <v/>
      </c>
      <c r="G1810">
        <f>Weighting!$H$10</f>
        <v>0</v>
      </c>
      <c r="H1810">
        <f t="array" ref="H1810">FREQUENCY(IF('Data Transformation'!$B$4:$B$8425=B1803,'Data Transformation'!$G$4:$G$8425),'Bin Analysis'!$B1810)</f>
        <v>5</v>
      </c>
      <c r="I1810">
        <f t="shared" si="226"/>
        <v>3</v>
      </c>
      <c r="J1810">
        <f t="shared" si="227"/>
        <v>1</v>
      </c>
      <c r="K1810">
        <f>J1810*Weighting!$W$10</f>
        <v>3</v>
      </c>
      <c r="M1810" s="14"/>
    </row>
    <row r="1811" spans="1:13" x14ac:dyDescent="0.25">
      <c r="A1811" s="32">
        <f>IF(Weighting!$P$11&gt;0,B1811,"")</f>
        <v>0.97599999999999998</v>
      </c>
      <c r="B1811">
        <f>Weighting!$C$11</f>
        <v>0.97599999999999998</v>
      </c>
      <c r="C1811">
        <f>Weighting!$F$11</f>
        <v>0</v>
      </c>
      <c r="D1811">
        <f>IF(C1811=1,'Data Transformation'!$G$3+0.5*'Data Transformation'!$W$25,IF(C1812=1,D1812-'Data Transformation'!$W$25,FALSE))</f>
        <v>0.86899999999999999</v>
      </c>
      <c r="E1811">
        <f t="array" ref="E1811">IF(ISLOGICAL(D1811),"",FREQUENCY(IF('Data Transformation'!$B$425:$B$8425='Bin Analysis'!$B1803,'Data Transformation'!$G$425:$G$8425),D1811))</f>
        <v>7</v>
      </c>
      <c r="F1811" t="e">
        <f t="shared" si="225"/>
        <v>#VALUE!</v>
      </c>
      <c r="G1811">
        <f>Weighting!$H$11</f>
        <v>0</v>
      </c>
      <c r="H1811">
        <f t="array" ref="H1811">FREQUENCY(IF('Data Transformation'!$B$4:$B$8425=B1803,'Data Transformation'!$G$4:$G$8425),'Bin Analysis'!$B1811)</f>
        <v>10</v>
      </c>
      <c r="I1811">
        <f t="shared" si="226"/>
        <v>5</v>
      </c>
      <c r="J1811">
        <f t="shared" si="227"/>
        <v>1</v>
      </c>
      <c r="K1811">
        <f>J1811*Weighting!$W$11</f>
        <v>2</v>
      </c>
      <c r="M1811" s="14"/>
    </row>
    <row r="1812" spans="1:13" x14ac:dyDescent="0.25">
      <c r="A1812" s="32">
        <f>IF(Weighting!$P$12&gt;0,B1812,"")</f>
        <v>1.107</v>
      </c>
      <c r="B1812">
        <f>Weighting!$C$12</f>
        <v>1.107</v>
      </c>
      <c r="C1812">
        <f>Weighting!$F$12</f>
        <v>1</v>
      </c>
      <c r="D1812">
        <f>IF(C1812=1,'Data Transformation'!$G$3+0.5*'Data Transformation'!$W$25,IF(C1813=1,D1813-'Data Transformation'!$W$25,FALSE))</f>
        <v>1.131</v>
      </c>
      <c r="E1812">
        <f t="array" ref="E1812">IF(ISLOGICAL(D1812),"",FREQUENCY(IF('Data Transformation'!$B$425:$B$8425='Bin Analysis'!$B1803,'Data Transformation'!$G$425:$G$8425),D1812))</f>
        <v>17</v>
      </c>
      <c r="F1812">
        <f t="shared" si="225"/>
        <v>10</v>
      </c>
      <c r="G1812">
        <f>Weighting!$H$12</f>
        <v>0</v>
      </c>
      <c r="H1812">
        <f t="array" ref="H1812">FREQUENCY(IF('Data Transformation'!$B$4:$B$8425=B1803,'Data Transformation'!$G$4:$G$8425),'Bin Analysis'!$B1812)</f>
        <v>17</v>
      </c>
      <c r="I1812">
        <f t="shared" si="226"/>
        <v>7</v>
      </c>
      <c r="J1812">
        <f t="shared" si="227"/>
        <v>1</v>
      </c>
      <c r="K1812">
        <f>J1812*Weighting!$W$12</f>
        <v>1</v>
      </c>
      <c r="M1812" s="14"/>
    </row>
    <row r="1813" spans="1:13" x14ac:dyDescent="0.25">
      <c r="A1813" s="32">
        <f>IF(Weighting!$P$13&gt;0,B1813,"")</f>
        <v>1.238</v>
      </c>
      <c r="B1813">
        <f>Weighting!$C$13</f>
        <v>1.238</v>
      </c>
      <c r="C1813">
        <f>Weighting!$F$13</f>
        <v>0</v>
      </c>
      <c r="D1813" t="b">
        <f>IF(C1813=1,'Data Transformation'!$G$3+0.5*'Data Transformation'!$W$25,IF(C1814=1,D1814-'Data Transformation'!$W$25,FALSE))</f>
        <v>0</v>
      </c>
      <c r="E1813" t="str">
        <f t="array" ref="E1813">IF(ISLOGICAL(D1813),"",FREQUENCY(IF('Data Transformation'!$B$425:$B$8425='Bin Analysis'!$B1803,'Data Transformation'!$G$425:$G$8425),D1813))</f>
        <v/>
      </c>
      <c r="F1813" t="str">
        <f t="shared" si="225"/>
        <v/>
      </c>
      <c r="G1813">
        <f>Weighting!$H$13</f>
        <v>0</v>
      </c>
      <c r="H1813">
        <f t="array" ref="H1813">FREQUENCY(IF('Data Transformation'!$B$4:$B$8425=B1803,'Data Transformation'!$G$4:$G$8425),'Bin Analysis'!$B1813)</f>
        <v>19</v>
      </c>
      <c r="I1813">
        <f t="shared" si="226"/>
        <v>2</v>
      </c>
      <c r="J1813">
        <f t="shared" si="227"/>
        <v>1</v>
      </c>
      <c r="K1813">
        <f>J1813*Weighting!$W$13</f>
        <v>2</v>
      </c>
      <c r="M1813" s="14"/>
    </row>
    <row r="1814" spans="1:13" x14ac:dyDescent="0.25">
      <c r="A1814" s="32">
        <f>IF(Weighting!$P$14&gt;0,B1814,"")</f>
        <v>1.369</v>
      </c>
      <c r="B1814">
        <f>Weighting!$C$14</f>
        <v>1.369</v>
      </c>
      <c r="C1814">
        <f>Weighting!$F$14</f>
        <v>0</v>
      </c>
      <c r="D1814" t="b">
        <f>IF(C1814=1,'Data Transformation'!$G$3+0.5*'Data Transformation'!$W$25,IF(C1815=1,D1815-'Data Transformation'!$W$25,FALSE))</f>
        <v>0</v>
      </c>
      <c r="E1814" t="str">
        <f t="array" ref="E1814">IF(ISLOGICAL(D1814),"",FREQUENCY(IF('Data Transformation'!$B$425:$B$8425='Bin Analysis'!$B1803,'Data Transformation'!$G$425:$G$8425),D1814))</f>
        <v/>
      </c>
      <c r="F1814" t="str">
        <f t="shared" si="225"/>
        <v/>
      </c>
      <c r="G1814">
        <f>Weighting!$H$14</f>
        <v>0</v>
      </c>
      <c r="H1814">
        <f t="array" ref="H1814">FREQUENCY(IF('Data Transformation'!$B$4:$B$8425=B1803,'Data Transformation'!$G$4:$G$8425),'Bin Analysis'!$B1814)</f>
        <v>19</v>
      </c>
      <c r="I1814">
        <f t="shared" si="226"/>
        <v>0</v>
      </c>
      <c r="J1814">
        <f t="shared" si="227"/>
        <v>0</v>
      </c>
      <c r="K1814">
        <f>J1814*Weighting!$W$14</f>
        <v>0</v>
      </c>
      <c r="M1814" s="14"/>
    </row>
    <row r="1815" spans="1:13" x14ac:dyDescent="0.25">
      <c r="A1815" s="32">
        <f>IF(Weighting!$P$15&gt;0,B1815,"")</f>
        <v>1.5000009999999999</v>
      </c>
      <c r="B1815">
        <f>Weighting!$C$15</f>
        <v>1.5000009999999999</v>
      </c>
      <c r="C1815">
        <f>Weighting!$F$15</f>
        <v>0</v>
      </c>
      <c r="D1815" t="b">
        <f>IF(C1815=1,'Data Transformation'!$G$3+0.5*'Data Transformation'!$W$25,IF(C1816=1,D1816-'Data Transformation'!$W$25,FALSE))</f>
        <v>0</v>
      </c>
      <c r="E1815" t="str">
        <f t="array" ref="E1815">IF(ISLOGICAL(D1815),"",FREQUENCY(IF('Data Transformation'!$B$425:$B$8425='Bin Analysis'!$B1803,'Data Transformation'!$G$425:$G$8425),D1815))</f>
        <v/>
      </c>
      <c r="F1815" t="str">
        <f t="shared" si="225"/>
        <v/>
      </c>
      <c r="G1815">
        <f>Weighting!$H$15</f>
        <v>0</v>
      </c>
      <c r="H1815">
        <f t="array" ref="H1815">FREQUENCY(IF('Data Transformation'!$B$4:$B$8425=B1803,'Data Transformation'!$G$4:$G$8425),'Bin Analysis'!$B1815)</f>
        <v>19</v>
      </c>
      <c r="I1815">
        <f t="shared" si="226"/>
        <v>0</v>
      </c>
      <c r="J1815">
        <f t="shared" si="227"/>
        <v>0</v>
      </c>
      <c r="K1815">
        <f>J1815*Weighting!$W$15</f>
        <v>0</v>
      </c>
      <c r="M1815" s="14"/>
    </row>
    <row r="1816" spans="1:13" x14ac:dyDescent="0.25">
      <c r="A1816" s="32" t="str">
        <f>IF(Weighting!$P$16&gt;0,B1816,"")</f>
        <v/>
      </c>
      <c r="B1816">
        <f>Weighting!$C$16</f>
        <v>1.631</v>
      </c>
      <c r="C1816">
        <f>Weighting!$F$16</f>
        <v>0</v>
      </c>
      <c r="D1816" t="b">
        <f>IF(C1816=1,'Data Transformation'!$G$3+0.5*'Data Transformation'!$W$25,IF(C1817=1,D1817-'Data Transformation'!$W$25,FALSE))</f>
        <v>0</v>
      </c>
      <c r="E1816" t="str">
        <f t="array" ref="E1816">IF(ISLOGICAL(D1816),"",FREQUENCY(IF('Data Transformation'!$B$425:$B$8425='Bin Analysis'!$B1803,'Data Transformation'!$G$425:$G$8425),D1816))</f>
        <v/>
      </c>
      <c r="F1816" t="str">
        <f t="shared" si="225"/>
        <v/>
      </c>
      <c r="G1816">
        <f>Weighting!$H$16</f>
        <v>0</v>
      </c>
      <c r="H1816">
        <f t="array" ref="H1816">FREQUENCY(IF('Data Transformation'!$B$4:$B$8425=B1803,'Data Transformation'!$G$4:$G$8425),'Bin Analysis'!$B1816)</f>
        <v>19</v>
      </c>
      <c r="I1816">
        <f t="shared" si="226"/>
        <v>0</v>
      </c>
      <c r="J1816">
        <f t="shared" si="227"/>
        <v>0</v>
      </c>
      <c r="K1816">
        <f>J1816*Weighting!$W$16</f>
        <v>0</v>
      </c>
      <c r="M1816" s="14"/>
    </row>
    <row r="1817" spans="1:13" x14ac:dyDescent="0.25">
      <c r="A1817" s="32" t="str">
        <f>IF(Weighting!$P$17&gt;0,B1817,"")</f>
        <v/>
      </c>
      <c r="B1817">
        <f>Weighting!$C$17</f>
        <v>1.762</v>
      </c>
      <c r="C1817">
        <f>Weighting!$F$17</f>
        <v>0</v>
      </c>
      <c r="D1817" t="b">
        <f>IF(C1817=1,'Data Transformation'!$G$3+0.5*'Data Transformation'!$W$25,IF(C1818=1,D1818-'Data Transformation'!$W$25,FALSE))</f>
        <v>0</v>
      </c>
      <c r="E1817" t="str">
        <f t="array" ref="E1817">IF(ISLOGICAL(D1817),"",FREQUENCY(IF('Data Transformation'!$B$425:$B$8425='Bin Analysis'!$B1803,'Data Transformation'!$G$425:$G$8425),D1817))</f>
        <v/>
      </c>
      <c r="F1817" t="str">
        <f t="shared" si="225"/>
        <v/>
      </c>
      <c r="G1817">
        <f>Weighting!$H$17</f>
        <v>0</v>
      </c>
      <c r="H1817">
        <f t="array" ref="H1817">FREQUENCY(IF('Data Transformation'!$B$4:$B$8425=B1803,'Data Transformation'!$G$4:$G$8425),'Bin Analysis'!$B1817)</f>
        <v>19</v>
      </c>
      <c r="I1817">
        <f t="shared" si="226"/>
        <v>0</v>
      </c>
      <c r="J1817">
        <f t="shared" si="227"/>
        <v>0</v>
      </c>
      <c r="K1817">
        <f>J1817*Weighting!$W$17</f>
        <v>0</v>
      </c>
      <c r="M1817" s="14"/>
    </row>
    <row r="1818" spans="1:13" x14ac:dyDescent="0.25">
      <c r="A1818" s="32" t="str">
        <f>IF(Weighting!$P$18&gt;0,B1818,"")</f>
        <v/>
      </c>
      <c r="B1818">
        <f>Weighting!$C$18</f>
        <v>1.893</v>
      </c>
      <c r="C1818">
        <f>Weighting!$F$18</f>
        <v>0</v>
      </c>
      <c r="D1818" t="b">
        <f>IF(C1818=1,'Data Transformation'!$G$3+0.5*'Data Transformation'!$W$25,IF(C1819=1,D1819-'Data Transformation'!$W$25,FALSE))</f>
        <v>0</v>
      </c>
      <c r="E1818" t="str">
        <f t="array" ref="E1818">IF(ISLOGICAL(D1818),"",FREQUENCY(IF('Data Transformation'!$B$425:$B$8425='Bin Analysis'!$B1803,'Data Transformation'!$G$425:$G$8425),D1818))</f>
        <v/>
      </c>
      <c r="F1818" t="str">
        <f t="shared" si="225"/>
        <v/>
      </c>
      <c r="G1818">
        <f>Weighting!$H$18</f>
        <v>0</v>
      </c>
      <c r="H1818">
        <f t="array" ref="H1818">FREQUENCY(IF('Data Transformation'!$B$4:$B$8425=B1803,'Data Transformation'!$G$4:$G$8425),'Bin Analysis'!$B1818)</f>
        <v>19</v>
      </c>
      <c r="I1818">
        <f t="shared" si="226"/>
        <v>0</v>
      </c>
      <c r="J1818">
        <f t="shared" si="227"/>
        <v>0</v>
      </c>
      <c r="K1818">
        <f>J1818*Weighting!$W$18</f>
        <v>0</v>
      </c>
      <c r="M1818" s="14"/>
    </row>
    <row r="1819" spans="1:13" x14ac:dyDescent="0.25">
      <c r="A1819" s="32" t="str">
        <f>IF(Weighting!$P$19&gt;0,B1819,"")</f>
        <v/>
      </c>
      <c r="B1819">
        <f>Weighting!$C$19</f>
        <v>2.024</v>
      </c>
      <c r="C1819">
        <f>Weighting!$F$19</f>
        <v>0</v>
      </c>
      <c r="D1819" t="b">
        <f>IF(C1819=1,'Data Transformation'!$G$3+0.5*'Data Transformation'!$W$25,IF(C1820=1,D1820-'Data Transformation'!$W$25,FALSE))</f>
        <v>0</v>
      </c>
      <c r="E1819" t="str">
        <f t="array" ref="E1819">IF(ISLOGICAL(D1819),"",FREQUENCY(IF('Data Transformation'!$B$425:$B$8425='Bin Analysis'!$B1803,'Data Transformation'!$G$425:$G$8425),D1819))</f>
        <v/>
      </c>
      <c r="F1819" t="str">
        <f t="shared" si="225"/>
        <v/>
      </c>
      <c r="G1819">
        <f>Weighting!$H$19</f>
        <v>0</v>
      </c>
      <c r="H1819">
        <f t="array" ref="H1819">FREQUENCY(IF('Data Transformation'!$B$4:$B$8425=B1803,'Data Transformation'!$G$4:$G$8425),'Bin Analysis'!$B1819)</f>
        <v>19</v>
      </c>
      <c r="I1819">
        <f t="shared" si="226"/>
        <v>0</v>
      </c>
      <c r="J1819">
        <f t="shared" si="227"/>
        <v>0</v>
      </c>
      <c r="K1819">
        <f>J1819*Weighting!$W$19</f>
        <v>0</v>
      </c>
      <c r="M1819" s="14"/>
    </row>
    <row r="1820" spans="1:13" x14ac:dyDescent="0.25">
      <c r="A1820" s="32" t="str">
        <f>IF(Weighting!$P$20&gt;0,B1820,"")</f>
        <v/>
      </c>
      <c r="B1820">
        <f>Weighting!$C$20</f>
        <v>2.1550000000000002</v>
      </c>
      <c r="C1820">
        <f>Weighting!$F$20</f>
        <v>0</v>
      </c>
      <c r="D1820" t="b">
        <f>IF(C1820=1,'Data Transformation'!$G$3+0.5*'Data Transformation'!$W$25,IF(C1821=1,D1821-'Data Transformation'!$W$25,FALSE))</f>
        <v>0</v>
      </c>
      <c r="E1820" t="str">
        <f t="array" ref="E1820">IF(ISLOGICAL(D1820),"",FREQUENCY(IF('Data Transformation'!$B$425:$B$8425='Bin Analysis'!$B1803,'Data Transformation'!$G$425:$G$8425),D1820))</f>
        <v/>
      </c>
      <c r="F1820" t="str">
        <f t="shared" si="225"/>
        <v/>
      </c>
      <c r="G1820">
        <f>Weighting!$H$20</f>
        <v>0</v>
      </c>
      <c r="H1820">
        <f t="array" ref="H1820">FREQUENCY(IF('Data Transformation'!$B$4:$B$8425=B1803,'Data Transformation'!$G$4:$G$8425),'Bin Analysis'!$B1820)</f>
        <v>19</v>
      </c>
      <c r="I1820">
        <f t="shared" si="226"/>
        <v>0</v>
      </c>
      <c r="J1820">
        <f t="shared" si="227"/>
        <v>0</v>
      </c>
      <c r="K1820">
        <f>J1820*Weighting!$W$20</f>
        <v>0</v>
      </c>
      <c r="M1820" s="14"/>
    </row>
    <row r="1821" spans="1:13" x14ac:dyDescent="0.25">
      <c r="A1821" s="32" t="str">
        <f>IF(Weighting!$P$21&gt;0,B1821,"")</f>
        <v/>
      </c>
      <c r="B1821">
        <f>Weighting!$C$21</f>
        <v>2.2860000000000005</v>
      </c>
      <c r="C1821">
        <f>Weighting!$F$21</f>
        <v>0</v>
      </c>
      <c r="D1821" t="b">
        <f>IF(C1821=1,'Data Transformation'!$G$3+0.5*'Data Transformation'!$W$25,IF(C1822=1,D1822-'Data Transformation'!$W$25,FALSE))</f>
        <v>0</v>
      </c>
      <c r="E1821" t="str">
        <f t="array" ref="E1821">IF(ISLOGICAL(D1821),"",FREQUENCY(IF('Data Transformation'!$B$425:$B$8425='Bin Analysis'!$B1803,'Data Transformation'!$G$425:$G$8425),D1821))</f>
        <v/>
      </c>
      <c r="F1821" t="str">
        <f t="shared" si="225"/>
        <v/>
      </c>
      <c r="G1821">
        <f>Weighting!$H$21</f>
        <v>0</v>
      </c>
      <c r="H1821">
        <f t="array" ref="H1821">FREQUENCY(IF('Data Transformation'!$B$4:$B$8425=B1803,'Data Transformation'!$G$4:$G$8425),'Bin Analysis'!$B1821)</f>
        <v>19</v>
      </c>
      <c r="I1821">
        <f t="shared" si="226"/>
        <v>0</v>
      </c>
      <c r="J1821">
        <f t="shared" si="227"/>
        <v>0</v>
      </c>
      <c r="K1821">
        <f>J1821*Weighting!$W$21</f>
        <v>0</v>
      </c>
      <c r="M1821" s="14"/>
    </row>
    <row r="1822" spans="1:13" x14ac:dyDescent="0.25">
      <c r="A1822" s="32" t="str">
        <f>IF(Weighting!$P$22&gt;0,B1822,"")</f>
        <v/>
      </c>
      <c r="B1822">
        <f>Weighting!$C$22</f>
        <v>2.4170000000000007</v>
      </c>
      <c r="C1822">
        <f>Weighting!$F$22</f>
        <v>0</v>
      </c>
      <c r="D1822" t="b">
        <f>IF(C1822=1,'Data Transformation'!$G$3+0.5*'Data Transformation'!$W$25,IF(C1823=1,D1823-'Data Transformation'!$W$25,FALSE))</f>
        <v>0</v>
      </c>
      <c r="E1822" t="str">
        <f t="array" ref="E1822">IF(ISLOGICAL(D1822),"",FREQUENCY(IF('Data Transformation'!$B$425:$B$8425='Bin Analysis'!$B1803,'Data Transformation'!$G$425:$G$8425),D1822))</f>
        <v/>
      </c>
      <c r="F1822" t="str">
        <f t="shared" si="225"/>
        <v/>
      </c>
      <c r="G1822">
        <f>Weighting!$H$22</f>
        <v>0</v>
      </c>
      <c r="H1822">
        <f t="array" ref="H1822">FREQUENCY(IF('Data Transformation'!$B$4:$B$8425=B1803,'Data Transformation'!$G$4:$G$8425),'Bin Analysis'!$B1822)</f>
        <v>19</v>
      </c>
      <c r="I1822">
        <f t="shared" si="226"/>
        <v>0</v>
      </c>
      <c r="J1822">
        <f t="shared" si="227"/>
        <v>0</v>
      </c>
      <c r="K1822">
        <f>J1822*Weighting!$W$22</f>
        <v>0</v>
      </c>
      <c r="M1822" s="14"/>
    </row>
    <row r="1823" spans="1:13" x14ac:dyDescent="0.25">
      <c r="A1823" s="32" t="str">
        <f>IF(Weighting!$P$23&gt;0,B1823,"")</f>
        <v/>
      </c>
      <c r="B1823">
        <f>Weighting!$C$23</f>
        <v>2.5480000000000009</v>
      </c>
      <c r="C1823">
        <f>Weighting!$F$23</f>
        <v>0</v>
      </c>
      <c r="D1823" t="b">
        <f>IF(C1823=1,'Data Transformation'!$G$3+0.5*'Data Transformation'!$W$25,IF(C1824=1,D1824-'Data Transformation'!$W$25,FALSE))</f>
        <v>0</v>
      </c>
      <c r="E1823" t="str">
        <f t="array" ref="E1823">IF(ISLOGICAL(D1823),"",FREQUENCY(IF('Data Transformation'!$B$425:$B$8425='Bin Analysis'!$B1803,'Data Transformation'!$G$425:$G$8425),D1823))</f>
        <v/>
      </c>
      <c r="F1823" t="str">
        <f t="shared" si="225"/>
        <v/>
      </c>
      <c r="G1823">
        <f>Weighting!$H$23</f>
        <v>0</v>
      </c>
      <c r="H1823">
        <f t="array" ref="H1823">FREQUENCY(IF('Data Transformation'!$B$4:$B$8425=B1803,'Data Transformation'!$G$4:$G$8425),'Bin Analysis'!$B1823)</f>
        <v>19</v>
      </c>
      <c r="I1823">
        <f t="shared" si="226"/>
        <v>0</v>
      </c>
      <c r="J1823">
        <f t="shared" si="227"/>
        <v>0</v>
      </c>
      <c r="K1823">
        <f>J1823*Weighting!$W$23</f>
        <v>0</v>
      </c>
      <c r="M1823" s="14"/>
    </row>
    <row r="1824" spans="1:13" x14ac:dyDescent="0.25">
      <c r="A1824" s="32" t="str">
        <f>IF(Weighting!$P$24&gt;0,B1824,"")</f>
        <v/>
      </c>
      <c r="B1824">
        <f>Weighting!$C$24</f>
        <v>2.6790000000000012</v>
      </c>
      <c r="C1824">
        <f>Weighting!$F$24</f>
        <v>0</v>
      </c>
      <c r="D1824" t="b">
        <f>IF(C1824=1,'Data Transformation'!$G$3+0.5*'Data Transformation'!$W$25,IF(C1825=1,D1825-'Data Transformation'!$W$25,FALSE))</f>
        <v>0</v>
      </c>
      <c r="E1824" t="str">
        <f t="array" ref="E1824">IF(ISLOGICAL(D1824),"",FREQUENCY(IF('Data Transformation'!$B$425:$B$8425='Bin Analysis'!$B1803,'Data Transformation'!$G$425:$G$8425),D1824))</f>
        <v/>
      </c>
      <c r="F1824" t="str">
        <f t="shared" si="225"/>
        <v/>
      </c>
      <c r="G1824">
        <f>Weighting!$H$24</f>
        <v>0</v>
      </c>
      <c r="H1824">
        <f t="array" ref="H1824">FREQUENCY(IF('Data Transformation'!$B$4:$B$8425=B1803,'Data Transformation'!$G$4:$G$8425),'Bin Analysis'!$B1824)</f>
        <v>19</v>
      </c>
      <c r="I1824">
        <f t="shared" si="226"/>
        <v>0</v>
      </c>
      <c r="J1824">
        <f t="shared" si="227"/>
        <v>0</v>
      </c>
      <c r="K1824">
        <f>J1824*Weighting!$W$24</f>
        <v>0</v>
      </c>
      <c r="M1824" s="14"/>
    </row>
    <row r="1825" spans="1:25" x14ac:dyDescent="0.25">
      <c r="A1825" s="32" t="str">
        <f>IF(Weighting!$P$25&gt;0,B1825,"")</f>
        <v/>
      </c>
      <c r="B1825">
        <f>Weighting!$C$25</f>
        <v>2.8100000000000014</v>
      </c>
      <c r="C1825">
        <f>Weighting!$F$25</f>
        <v>0</v>
      </c>
      <c r="D1825" t="b">
        <f>IF(C1825=1,'Data Transformation'!$G$3+0.5*'Data Transformation'!$W$25,IF(C1826=1,D1826-'Data Transformation'!$W$25,FALSE))</f>
        <v>0</v>
      </c>
      <c r="E1825" t="str">
        <f t="array" ref="E1825">IF(ISLOGICAL(D1825),"",FREQUENCY(IF('Data Transformation'!$B$425:$B$8425='Bin Analysis'!$B1803,'Data Transformation'!$G$425:$G$8425),D1825))</f>
        <v/>
      </c>
      <c r="F1825" t="str">
        <f t="shared" si="225"/>
        <v/>
      </c>
      <c r="G1825">
        <f>Weighting!$H$25</f>
        <v>0</v>
      </c>
      <c r="H1825">
        <f t="array" ref="H1825">FREQUENCY(IF('Data Transformation'!$B$4:$B$8425=B1803,'Data Transformation'!$G$4:$G$8425),'Bin Analysis'!$B1825)</f>
        <v>19</v>
      </c>
      <c r="I1825">
        <f t="shared" si="226"/>
        <v>0</v>
      </c>
      <c r="J1825">
        <f t="shared" si="227"/>
        <v>0</v>
      </c>
      <c r="K1825">
        <f>J1825*Weighting!$W$25</f>
        <v>0</v>
      </c>
      <c r="M1825" s="14"/>
    </row>
    <row r="1826" spans="1:25" x14ac:dyDescent="0.25">
      <c r="O1826"/>
      <c r="P1826"/>
      <c r="Q1826"/>
      <c r="R1826"/>
    </row>
    <row r="1827" spans="1:25" ht="23.25" x14ac:dyDescent="0.35">
      <c r="A1827" s="21" t="s">
        <v>0</v>
      </c>
      <c r="B1827" s="21">
        <f>IFERROR(VLOOKUP(C1827,'Data Transformation'!$L$6:$M$426,2,FALSE),"")</f>
        <v>76</v>
      </c>
      <c r="C1827" s="21">
        <f>C1803+1</f>
        <v>76</v>
      </c>
      <c r="D1827" s="21"/>
      <c r="E1827" s="21"/>
      <c r="F1827" s="21"/>
      <c r="G1827" s="21"/>
      <c r="H1827" s="22"/>
      <c r="I1827" s="22"/>
      <c r="J1827" s="22"/>
      <c r="K1827" s="21"/>
      <c r="L1827" s="21">
        <f>B1827</f>
        <v>76</v>
      </c>
      <c r="M1827" s="23">
        <f>INDEX('Data Transformation'!$O$4:$O$424,MATCH($B1827,'Data Transformation'!$M$4:$M$424,0),MATCH($M$2,'Data Transformation'!$O$3,0))</f>
        <v>20</v>
      </c>
      <c r="N1827" s="27">
        <f>IF('Input and Summary Results'!$J$16="minimum",'Bin Analysis'!X1828/(M1827-1),'Bin Analysis'!Y1827/('Bin Analysis'!M1827-1))</f>
        <v>0</v>
      </c>
      <c r="O1827" s="27">
        <f>IF(M1827=FALSE,NA(),(VLOOKUP(1,C1830:K1849,4,FALSE))/(M1827-1))</f>
        <v>0.10526315789473684</v>
      </c>
      <c r="P1827" s="27">
        <f>IF(M1827=FALSE,NA(),SUM(J1830:J1849)/Weighting!$S$5)</f>
        <v>0.6</v>
      </c>
      <c r="Q1827" s="27">
        <f>IF(M1827=FALSE,NA(),SUM(K1830:K1849)/Weighting!$S$6)</f>
        <v>0.56521739130434778</v>
      </c>
      <c r="R1827" s="27">
        <f>IF(M1827=FALSE,NA(),(VLOOKUP(1,G1830:K1849,3,FALSE))/(M1827-1))</f>
        <v>0.68421052631578949</v>
      </c>
      <c r="S1827" s="22" t="str">
        <f>IF(M1827=FALSE,NA(),IF(SUM(J1830:J1849)=2,"yes","no"))</f>
        <v>no</v>
      </c>
      <c r="X1827" s="2" cm="2">
        <f t="array" ref="X1827:X1828">FREQUENCY(IF('Data Transformation'!$B$425:$B$6424='Bin Analysis'!L1827,'Data Transformation'!$G$425:$G$6424),'Data Transformation'!$U$11)</f>
        <v>19</v>
      </c>
      <c r="Y1827" s="2" cm="2">
        <f t="array" ref="Y1827:Y1828">FREQUENCY(IF('Data Transformation'!$B$425:$B$6424='Bin Analysis'!L1827,'Data Transformation'!$G$425:$G$6424),'Data Transformation'!$U$12)</f>
        <v>17</v>
      </c>
    </row>
    <row r="1828" spans="1:25" x14ac:dyDescent="0.25">
      <c r="A1828" s="14" t="s">
        <v>66</v>
      </c>
      <c r="B1828" t="s">
        <v>47</v>
      </c>
      <c r="C1828" t="s">
        <v>5</v>
      </c>
      <c r="D1828" t="s">
        <v>99</v>
      </c>
      <c r="E1828" t="s">
        <v>100</v>
      </c>
      <c r="F1828" t="s">
        <v>101</v>
      </c>
      <c r="G1828" t="s">
        <v>69</v>
      </c>
      <c r="H1828" t="s">
        <v>31</v>
      </c>
      <c r="I1828" t="s">
        <v>32</v>
      </c>
      <c r="J1828" t="s">
        <v>46</v>
      </c>
      <c r="K1828" s="14" t="s">
        <v>45</v>
      </c>
      <c r="M1828" s="14"/>
      <c r="X1828" s="2">
        <v>0</v>
      </c>
      <c r="Y1828" s="2">
        <v>2</v>
      </c>
    </row>
    <row r="1829" spans="1:25" x14ac:dyDescent="0.25">
      <c r="A1829" s="32"/>
      <c r="D1829" t="b">
        <f>IF(C1829=1,'Data Transformation'!$G$3+0.5*'Data Transformation'!$W$25,IF(C1830=1,D1830-'Data Transformation'!$W$25,FALSE))</f>
        <v>0</v>
      </c>
      <c r="E1829" t="str">
        <f t="array" ref="E1829">IF(ISLOGICAL(D1829),"",FREQUENCY(IF('Data Transformation'!$B$425:$B$8425='Bin Analysis'!$B1827,'Data Transformation'!$G$425:$G$8425),D1829))</f>
        <v/>
      </c>
      <c r="F1829" t="str">
        <f>IF(ISLOGICAL(D1829),"",E1829-E1828)</f>
        <v/>
      </c>
      <c r="M1829" s="14"/>
    </row>
    <row r="1830" spans="1:25" x14ac:dyDescent="0.25">
      <c r="A1830" s="32">
        <f>IF(Weighting!$P$6&gt;0,B1830,"")</f>
        <v>0.32100000000000001</v>
      </c>
      <c r="B1830">
        <f>Weighting!$C$6</f>
        <v>0.32100000000000001</v>
      </c>
      <c r="C1830">
        <f>Weighting!$F$6</f>
        <v>0</v>
      </c>
      <c r="D1830" t="b">
        <f>IF(C1830=1,'Data Transformation'!$G$3+0.5*'Data Transformation'!$W$25,IF(C1831=1,D1831-'Data Transformation'!$W$25,FALSE))</f>
        <v>0</v>
      </c>
      <c r="E1830" t="str">
        <f t="array" ref="E1830">IF(ISLOGICAL(D1830),"",FREQUENCY(IF('Data Transformation'!$B$425:$B$8425='Bin Analysis'!$B1827,'Data Transformation'!$G$425:$G$8425),D1830))</f>
        <v/>
      </c>
      <c r="F1830" t="str">
        <f>IF(ISLOGICAL(D1830),"",E1830-E1829)</f>
        <v/>
      </c>
      <c r="G1830">
        <f>Weighting!$H$6</f>
        <v>1</v>
      </c>
      <c r="H1830">
        <f t="array" ref="H1830">FREQUENCY(IF('Data Transformation'!$B$4:$B$8425=B1827,'Data Transformation'!$G$4:$G$8425),'Bin Analysis'!$B1830)</f>
        <v>13</v>
      </c>
      <c r="I1830">
        <f>H1830-H1829</f>
        <v>13</v>
      </c>
      <c r="J1830">
        <f>IF(I1830=0,0,1)</f>
        <v>1</v>
      </c>
      <c r="K1830">
        <f>J1830*Weighting!$W$6</f>
        <v>1</v>
      </c>
      <c r="M1830" s="14"/>
    </row>
    <row r="1831" spans="1:25" x14ac:dyDescent="0.25">
      <c r="A1831" s="32">
        <f>IF(Weighting!$P$7&gt;0,B1831,"")</f>
        <v>0.45200000000000001</v>
      </c>
      <c r="B1831">
        <f>Weighting!$C$7</f>
        <v>0.45200000000000001</v>
      </c>
      <c r="C1831">
        <f>Weighting!$F$7</f>
        <v>0</v>
      </c>
      <c r="D1831" t="b">
        <f>IF(C1831=1,'Data Transformation'!$G$3+0.5*'Data Transformation'!$W$25,IF(C1832=1,D1832-'Data Transformation'!$W$25,FALSE))</f>
        <v>0</v>
      </c>
      <c r="E1831" t="str">
        <f t="array" ref="E1831">IF(ISLOGICAL(D1831),"",FREQUENCY(IF('Data Transformation'!$B$425:$B$8425='Bin Analysis'!$B1827,'Data Transformation'!$G$425:$G$8425),D1831))</f>
        <v/>
      </c>
      <c r="F1831" t="str">
        <f t="shared" ref="F1831:F1849" si="228">IF(ISLOGICAL(D1831),"",E1831-E1830)</f>
        <v/>
      </c>
      <c r="G1831">
        <f>Weighting!$H$7</f>
        <v>0</v>
      </c>
      <c r="H1831">
        <f t="array" ref="H1831">FREQUENCY(IF('Data Transformation'!$B$4:$B$8425=B1827,'Data Transformation'!$G$4:$G$8425),'Bin Analysis'!$B1831)</f>
        <v>13</v>
      </c>
      <c r="I1831">
        <f t="shared" ref="I1831:I1849" si="229">H1831-H1830</f>
        <v>0</v>
      </c>
      <c r="J1831">
        <f>IF(I1831=0,0,1)</f>
        <v>0</v>
      </c>
      <c r="K1831">
        <f>J1831*Weighting!$W$7</f>
        <v>0</v>
      </c>
      <c r="M1831" s="14"/>
    </row>
    <row r="1832" spans="1:25" x14ac:dyDescent="0.25">
      <c r="A1832" s="32">
        <f>IF(Weighting!$P$8&gt;0,B1832,"")</f>
        <v>0.58299999999999996</v>
      </c>
      <c r="B1832">
        <f>Weighting!$C$8</f>
        <v>0.58299999999999996</v>
      </c>
      <c r="C1832">
        <f>Weighting!$F$8</f>
        <v>0</v>
      </c>
      <c r="D1832" t="b">
        <f>IF(C1832=1,'Data Transformation'!$G$3+0.5*'Data Transformation'!$W$25,IF(C1833=1,D1833-'Data Transformation'!$W$25,FALSE))</f>
        <v>0</v>
      </c>
      <c r="E1832" t="str">
        <f t="array" ref="E1832">IF(ISLOGICAL(D1832),"",FREQUENCY(IF('Data Transformation'!$B$425:$B$8425='Bin Analysis'!$B1827,'Data Transformation'!$G$425:$G$8425),D1832))</f>
        <v/>
      </c>
      <c r="F1832" t="str">
        <f t="shared" si="228"/>
        <v/>
      </c>
      <c r="G1832">
        <f>Weighting!$H$8</f>
        <v>0</v>
      </c>
      <c r="H1832">
        <f t="array" ref="H1832">FREQUENCY(IF('Data Transformation'!$B$4:$B$8425=B1827,'Data Transformation'!$G$4:$G$8425),'Bin Analysis'!$B1832)</f>
        <v>15</v>
      </c>
      <c r="I1832">
        <f t="shared" si="229"/>
        <v>2</v>
      </c>
      <c r="J1832">
        <f t="shared" ref="J1832:J1849" si="230">IF(I1832=0,0,1)</f>
        <v>1</v>
      </c>
      <c r="K1832">
        <f>J1832*Weighting!$W$8</f>
        <v>3</v>
      </c>
      <c r="M1832" s="14"/>
    </row>
    <row r="1833" spans="1:25" x14ac:dyDescent="0.25">
      <c r="A1833" s="32">
        <f>IF(Weighting!$P$9&gt;0,B1833,"")</f>
        <v>0.71399999999999997</v>
      </c>
      <c r="B1833" s="50">
        <f>Weighting!$C$9</f>
        <v>0.71399999999999997</v>
      </c>
      <c r="C1833">
        <f>Weighting!$F$9</f>
        <v>0</v>
      </c>
      <c r="D1833" t="b">
        <f>IF(C1833=1,'Data Transformation'!$G$3+0.5*'Data Transformation'!$W$25,IF(C1834=1,D1834-'Data Transformation'!$W$25,FALSE))</f>
        <v>0</v>
      </c>
      <c r="E1833" t="str">
        <f t="array" ref="E1833">IF(ISLOGICAL(D1833),"",FREQUENCY(IF('Data Transformation'!$B$425:$B$8425='Bin Analysis'!$B1827,'Data Transformation'!$G$425:$G$8425),D1833))</f>
        <v/>
      </c>
      <c r="F1833" t="str">
        <f t="shared" si="228"/>
        <v/>
      </c>
      <c r="G1833">
        <f>Weighting!$H$9</f>
        <v>0</v>
      </c>
      <c r="H1833">
        <f t="array" ref="H1833">FREQUENCY(IF('Data Transformation'!$B$4:$B$8425=B1827,'Data Transformation'!$G$4:$G$8425),'Bin Analysis'!$B1833)</f>
        <v>16</v>
      </c>
      <c r="I1833">
        <f t="shared" si="229"/>
        <v>1</v>
      </c>
      <c r="J1833">
        <f t="shared" si="230"/>
        <v>1</v>
      </c>
      <c r="K1833">
        <f>J1833*Weighting!$W$9</f>
        <v>3</v>
      </c>
      <c r="M1833" s="14"/>
    </row>
    <row r="1834" spans="1:25" x14ac:dyDescent="0.25">
      <c r="A1834" s="32">
        <f>IF(Weighting!$P$10&gt;0,B1834,"")</f>
        <v>0.84499999999999997</v>
      </c>
      <c r="B1834">
        <f>Weighting!$C$10</f>
        <v>0.84499999999999997</v>
      </c>
      <c r="C1834">
        <f>Weighting!$F$10</f>
        <v>0</v>
      </c>
      <c r="D1834" t="b">
        <f>IF(C1834=1,'Data Transformation'!$G$3+0.5*'Data Transformation'!$W$25,IF(C1835=1,D1835-'Data Transformation'!$W$25,FALSE))</f>
        <v>0</v>
      </c>
      <c r="E1834" t="str">
        <f t="array" ref="E1834">IF(ISLOGICAL(D1834),"",FREQUENCY(IF('Data Transformation'!$B$425:$B$8425='Bin Analysis'!$B1827,'Data Transformation'!$G$425:$G$8425),D1834))</f>
        <v/>
      </c>
      <c r="F1834" t="str">
        <f t="shared" si="228"/>
        <v/>
      </c>
      <c r="G1834">
        <f>Weighting!$H$10</f>
        <v>0</v>
      </c>
      <c r="H1834">
        <f t="array" ref="H1834">FREQUENCY(IF('Data Transformation'!$B$4:$B$8425=B1827,'Data Transformation'!$G$4:$G$8425),'Bin Analysis'!$B1834)</f>
        <v>17</v>
      </c>
      <c r="I1834">
        <f t="shared" si="229"/>
        <v>1</v>
      </c>
      <c r="J1834">
        <f t="shared" si="230"/>
        <v>1</v>
      </c>
      <c r="K1834">
        <f>J1834*Weighting!$W$10</f>
        <v>3</v>
      </c>
      <c r="M1834" s="14"/>
    </row>
    <row r="1835" spans="1:25" x14ac:dyDescent="0.25">
      <c r="A1835" s="32">
        <f>IF(Weighting!$P$11&gt;0,B1835,"")</f>
        <v>0.97599999999999998</v>
      </c>
      <c r="B1835">
        <f>Weighting!$C$11</f>
        <v>0.97599999999999998</v>
      </c>
      <c r="C1835">
        <f>Weighting!$F$11</f>
        <v>0</v>
      </c>
      <c r="D1835">
        <f>IF(C1835=1,'Data Transformation'!$G$3+0.5*'Data Transformation'!$W$25,IF(C1836=1,D1836-'Data Transformation'!$W$25,FALSE))</f>
        <v>0.86899999999999999</v>
      </c>
      <c r="E1835">
        <f t="array" ref="E1835">IF(ISLOGICAL(D1835),"",FREQUENCY(IF('Data Transformation'!$B$425:$B$8425='Bin Analysis'!$B1827,'Data Transformation'!$G$425:$G$8425),D1835))</f>
        <v>17</v>
      </c>
      <c r="F1835" t="e">
        <f t="shared" si="228"/>
        <v>#VALUE!</v>
      </c>
      <c r="G1835">
        <f>Weighting!$H$11</f>
        <v>0</v>
      </c>
      <c r="H1835">
        <f t="array" ref="H1835">FREQUENCY(IF('Data Transformation'!$B$4:$B$8425=B1827,'Data Transformation'!$G$4:$G$8425),'Bin Analysis'!$B1835)</f>
        <v>19</v>
      </c>
      <c r="I1835">
        <f t="shared" si="229"/>
        <v>2</v>
      </c>
      <c r="J1835">
        <f t="shared" si="230"/>
        <v>1</v>
      </c>
      <c r="K1835">
        <f>J1835*Weighting!$W$11</f>
        <v>2</v>
      </c>
      <c r="M1835" s="14"/>
    </row>
    <row r="1836" spans="1:25" x14ac:dyDescent="0.25">
      <c r="A1836" s="32">
        <f>IF(Weighting!$P$12&gt;0,B1836,"")</f>
        <v>1.107</v>
      </c>
      <c r="B1836">
        <f>Weighting!$C$12</f>
        <v>1.107</v>
      </c>
      <c r="C1836">
        <f>Weighting!$F$12</f>
        <v>1</v>
      </c>
      <c r="D1836">
        <f>IF(C1836=1,'Data Transformation'!$G$3+0.5*'Data Transformation'!$W$25,IF(C1837=1,D1837-'Data Transformation'!$W$25,FALSE))</f>
        <v>1.131</v>
      </c>
      <c r="E1836">
        <f t="array" ref="E1836">IF(ISLOGICAL(D1836),"",FREQUENCY(IF('Data Transformation'!$B$425:$B$8425='Bin Analysis'!$B1827,'Data Transformation'!$G$425:$G$8425),D1836))</f>
        <v>19</v>
      </c>
      <c r="F1836">
        <f t="shared" si="228"/>
        <v>2</v>
      </c>
      <c r="G1836">
        <f>Weighting!$H$12</f>
        <v>0</v>
      </c>
      <c r="H1836">
        <f t="array" ref="H1836">FREQUENCY(IF('Data Transformation'!$B$4:$B$8425=B1827,'Data Transformation'!$G$4:$G$8425),'Bin Analysis'!$B1836)</f>
        <v>20</v>
      </c>
      <c r="I1836">
        <f t="shared" si="229"/>
        <v>1</v>
      </c>
      <c r="J1836">
        <f t="shared" si="230"/>
        <v>1</v>
      </c>
      <c r="K1836">
        <f>J1836*Weighting!$W$12</f>
        <v>1</v>
      </c>
      <c r="M1836" s="14"/>
    </row>
    <row r="1837" spans="1:25" x14ac:dyDescent="0.25">
      <c r="A1837" s="32">
        <f>IF(Weighting!$P$13&gt;0,B1837,"")</f>
        <v>1.238</v>
      </c>
      <c r="B1837">
        <f>Weighting!$C$13</f>
        <v>1.238</v>
      </c>
      <c r="C1837">
        <f>Weighting!$F$13</f>
        <v>0</v>
      </c>
      <c r="D1837" t="b">
        <f>IF(C1837=1,'Data Transformation'!$G$3+0.5*'Data Transformation'!$W$25,IF(C1838=1,D1838-'Data Transformation'!$W$25,FALSE))</f>
        <v>0</v>
      </c>
      <c r="E1837" t="str">
        <f t="array" ref="E1837">IF(ISLOGICAL(D1837),"",FREQUENCY(IF('Data Transformation'!$B$425:$B$8425='Bin Analysis'!$B1827,'Data Transformation'!$G$425:$G$8425),D1837))</f>
        <v/>
      </c>
      <c r="F1837" t="str">
        <f t="shared" si="228"/>
        <v/>
      </c>
      <c r="G1837">
        <f>Weighting!$H$13</f>
        <v>0</v>
      </c>
      <c r="H1837">
        <f t="array" ref="H1837">FREQUENCY(IF('Data Transformation'!$B$4:$B$8425=B1827,'Data Transformation'!$G$4:$G$8425),'Bin Analysis'!$B1837)</f>
        <v>20</v>
      </c>
      <c r="I1837">
        <f t="shared" si="229"/>
        <v>0</v>
      </c>
      <c r="J1837">
        <f t="shared" si="230"/>
        <v>0</v>
      </c>
      <c r="K1837">
        <f>J1837*Weighting!$W$13</f>
        <v>0</v>
      </c>
      <c r="M1837" s="14"/>
    </row>
    <row r="1838" spans="1:25" x14ac:dyDescent="0.25">
      <c r="A1838" s="32">
        <f>IF(Weighting!$P$14&gt;0,B1838,"")</f>
        <v>1.369</v>
      </c>
      <c r="B1838">
        <f>Weighting!$C$14</f>
        <v>1.369</v>
      </c>
      <c r="C1838">
        <f>Weighting!$F$14</f>
        <v>0</v>
      </c>
      <c r="D1838" t="b">
        <f>IF(C1838=1,'Data Transformation'!$G$3+0.5*'Data Transformation'!$W$25,IF(C1839=1,D1839-'Data Transformation'!$W$25,FALSE))</f>
        <v>0</v>
      </c>
      <c r="E1838" t="str">
        <f t="array" ref="E1838">IF(ISLOGICAL(D1838),"",FREQUENCY(IF('Data Transformation'!$B$425:$B$8425='Bin Analysis'!$B1827,'Data Transformation'!$G$425:$G$8425),D1838))</f>
        <v/>
      </c>
      <c r="F1838" t="str">
        <f t="shared" si="228"/>
        <v/>
      </c>
      <c r="G1838">
        <f>Weighting!$H$14</f>
        <v>0</v>
      </c>
      <c r="H1838">
        <f t="array" ref="H1838">FREQUENCY(IF('Data Transformation'!$B$4:$B$8425=B1827,'Data Transformation'!$G$4:$G$8425),'Bin Analysis'!$B1838)</f>
        <v>20</v>
      </c>
      <c r="I1838">
        <f t="shared" si="229"/>
        <v>0</v>
      </c>
      <c r="J1838">
        <f t="shared" si="230"/>
        <v>0</v>
      </c>
      <c r="K1838">
        <f>J1838*Weighting!$W$14</f>
        <v>0</v>
      </c>
      <c r="M1838" s="14"/>
    </row>
    <row r="1839" spans="1:25" x14ac:dyDescent="0.25">
      <c r="A1839" s="32">
        <f>IF(Weighting!$P$15&gt;0,B1839,"")</f>
        <v>1.5000009999999999</v>
      </c>
      <c r="B1839">
        <f>Weighting!$C$15</f>
        <v>1.5000009999999999</v>
      </c>
      <c r="C1839">
        <f>Weighting!$F$15</f>
        <v>0</v>
      </c>
      <c r="D1839" t="b">
        <f>IF(C1839=1,'Data Transformation'!$G$3+0.5*'Data Transformation'!$W$25,IF(C1840=1,D1840-'Data Transformation'!$W$25,FALSE))</f>
        <v>0</v>
      </c>
      <c r="E1839" t="str">
        <f t="array" ref="E1839">IF(ISLOGICAL(D1839),"",FREQUENCY(IF('Data Transformation'!$B$425:$B$8425='Bin Analysis'!$B1827,'Data Transformation'!$G$425:$G$8425),D1839))</f>
        <v/>
      </c>
      <c r="F1839" t="str">
        <f t="shared" si="228"/>
        <v/>
      </c>
      <c r="G1839">
        <f>Weighting!$H$15</f>
        <v>0</v>
      </c>
      <c r="H1839">
        <f t="array" ref="H1839">FREQUENCY(IF('Data Transformation'!$B$4:$B$8425=B1827,'Data Transformation'!$G$4:$G$8425),'Bin Analysis'!$B1839)</f>
        <v>20</v>
      </c>
      <c r="I1839">
        <f t="shared" si="229"/>
        <v>0</v>
      </c>
      <c r="J1839">
        <f t="shared" si="230"/>
        <v>0</v>
      </c>
      <c r="K1839">
        <f>J1839*Weighting!$W$15</f>
        <v>0</v>
      </c>
      <c r="M1839" s="14"/>
    </row>
    <row r="1840" spans="1:25" x14ac:dyDescent="0.25">
      <c r="A1840" s="32" t="str">
        <f>IF(Weighting!$P$16&gt;0,B1840,"")</f>
        <v/>
      </c>
      <c r="B1840">
        <f>Weighting!$C$16</f>
        <v>1.631</v>
      </c>
      <c r="C1840">
        <f>Weighting!$F$16</f>
        <v>0</v>
      </c>
      <c r="D1840" t="b">
        <f>IF(C1840=1,'Data Transformation'!$G$3+0.5*'Data Transformation'!$W$25,IF(C1841=1,D1841-'Data Transformation'!$W$25,FALSE))</f>
        <v>0</v>
      </c>
      <c r="E1840" t="str">
        <f t="array" ref="E1840">IF(ISLOGICAL(D1840),"",FREQUENCY(IF('Data Transformation'!$B$425:$B$8425='Bin Analysis'!$B1827,'Data Transformation'!$G$425:$G$8425),D1840))</f>
        <v/>
      </c>
      <c r="F1840" t="str">
        <f t="shared" si="228"/>
        <v/>
      </c>
      <c r="G1840">
        <f>Weighting!$H$16</f>
        <v>0</v>
      </c>
      <c r="H1840">
        <f t="array" ref="H1840">FREQUENCY(IF('Data Transformation'!$B$4:$B$8425=B1827,'Data Transformation'!$G$4:$G$8425),'Bin Analysis'!$B1840)</f>
        <v>20</v>
      </c>
      <c r="I1840">
        <f t="shared" si="229"/>
        <v>0</v>
      </c>
      <c r="J1840">
        <f t="shared" si="230"/>
        <v>0</v>
      </c>
      <c r="K1840">
        <f>J1840*Weighting!$W$16</f>
        <v>0</v>
      </c>
      <c r="M1840" s="14"/>
    </row>
    <row r="1841" spans="1:25" x14ac:dyDescent="0.25">
      <c r="A1841" s="32" t="str">
        <f>IF(Weighting!$P$17&gt;0,B1841,"")</f>
        <v/>
      </c>
      <c r="B1841">
        <f>Weighting!$C$17</f>
        <v>1.762</v>
      </c>
      <c r="C1841">
        <f>Weighting!$F$17</f>
        <v>0</v>
      </c>
      <c r="D1841" t="b">
        <f>IF(C1841=1,'Data Transformation'!$G$3+0.5*'Data Transformation'!$W$25,IF(C1842=1,D1842-'Data Transformation'!$W$25,FALSE))</f>
        <v>0</v>
      </c>
      <c r="E1841" t="str">
        <f t="array" ref="E1841">IF(ISLOGICAL(D1841),"",FREQUENCY(IF('Data Transformation'!$B$425:$B$8425='Bin Analysis'!$B1827,'Data Transformation'!$G$425:$G$8425),D1841))</f>
        <v/>
      </c>
      <c r="F1841" t="str">
        <f t="shared" si="228"/>
        <v/>
      </c>
      <c r="G1841">
        <f>Weighting!$H$17</f>
        <v>0</v>
      </c>
      <c r="H1841">
        <f t="array" ref="H1841">FREQUENCY(IF('Data Transformation'!$B$4:$B$8425=B1827,'Data Transformation'!$G$4:$G$8425),'Bin Analysis'!$B1841)</f>
        <v>20</v>
      </c>
      <c r="I1841">
        <f t="shared" si="229"/>
        <v>0</v>
      </c>
      <c r="J1841">
        <f t="shared" si="230"/>
        <v>0</v>
      </c>
      <c r="K1841">
        <f>J1841*Weighting!$W$17</f>
        <v>0</v>
      </c>
      <c r="M1841" s="14"/>
    </row>
    <row r="1842" spans="1:25" x14ac:dyDescent="0.25">
      <c r="A1842" s="32" t="str">
        <f>IF(Weighting!$P$18&gt;0,B1842,"")</f>
        <v/>
      </c>
      <c r="B1842">
        <f>Weighting!$C$18</f>
        <v>1.893</v>
      </c>
      <c r="C1842">
        <f>Weighting!$F$18</f>
        <v>0</v>
      </c>
      <c r="D1842" t="b">
        <f>IF(C1842=1,'Data Transformation'!$G$3+0.5*'Data Transformation'!$W$25,IF(C1843=1,D1843-'Data Transformation'!$W$25,FALSE))</f>
        <v>0</v>
      </c>
      <c r="E1842" t="str">
        <f t="array" ref="E1842">IF(ISLOGICAL(D1842),"",FREQUENCY(IF('Data Transformation'!$B$425:$B$8425='Bin Analysis'!$B1827,'Data Transformation'!$G$425:$G$8425),D1842))</f>
        <v/>
      </c>
      <c r="F1842" t="str">
        <f t="shared" si="228"/>
        <v/>
      </c>
      <c r="G1842">
        <f>Weighting!$H$18</f>
        <v>0</v>
      </c>
      <c r="H1842">
        <f t="array" ref="H1842">FREQUENCY(IF('Data Transformation'!$B$4:$B$8425=B1827,'Data Transformation'!$G$4:$G$8425),'Bin Analysis'!$B1842)</f>
        <v>20</v>
      </c>
      <c r="I1842">
        <f t="shared" si="229"/>
        <v>0</v>
      </c>
      <c r="J1842">
        <f t="shared" si="230"/>
        <v>0</v>
      </c>
      <c r="K1842">
        <f>J1842*Weighting!$W$18</f>
        <v>0</v>
      </c>
      <c r="M1842" s="14"/>
    </row>
    <row r="1843" spans="1:25" x14ac:dyDescent="0.25">
      <c r="A1843" s="32" t="str">
        <f>IF(Weighting!$P$19&gt;0,B1843,"")</f>
        <v/>
      </c>
      <c r="B1843">
        <f>Weighting!$C$19</f>
        <v>2.024</v>
      </c>
      <c r="C1843">
        <f>Weighting!$F$19</f>
        <v>0</v>
      </c>
      <c r="D1843" t="b">
        <f>IF(C1843=1,'Data Transformation'!$G$3+0.5*'Data Transformation'!$W$25,IF(C1844=1,D1844-'Data Transformation'!$W$25,FALSE))</f>
        <v>0</v>
      </c>
      <c r="E1843" t="str">
        <f t="array" ref="E1843">IF(ISLOGICAL(D1843),"",FREQUENCY(IF('Data Transformation'!$B$425:$B$8425='Bin Analysis'!$B1827,'Data Transformation'!$G$425:$G$8425),D1843))</f>
        <v/>
      </c>
      <c r="F1843" t="str">
        <f t="shared" si="228"/>
        <v/>
      </c>
      <c r="G1843">
        <f>Weighting!$H$19</f>
        <v>0</v>
      </c>
      <c r="H1843">
        <f t="array" ref="H1843">FREQUENCY(IF('Data Transformation'!$B$4:$B$8425=B1827,'Data Transformation'!$G$4:$G$8425),'Bin Analysis'!$B1843)</f>
        <v>20</v>
      </c>
      <c r="I1843">
        <f t="shared" si="229"/>
        <v>0</v>
      </c>
      <c r="J1843">
        <f t="shared" si="230"/>
        <v>0</v>
      </c>
      <c r="K1843">
        <f>J1843*Weighting!$W$19</f>
        <v>0</v>
      </c>
      <c r="M1843" s="14"/>
    </row>
    <row r="1844" spans="1:25" x14ac:dyDescent="0.25">
      <c r="A1844" s="32" t="str">
        <f>IF(Weighting!$P$20&gt;0,B1844,"")</f>
        <v/>
      </c>
      <c r="B1844">
        <f>Weighting!$C$20</f>
        <v>2.1550000000000002</v>
      </c>
      <c r="C1844">
        <f>Weighting!$F$20</f>
        <v>0</v>
      </c>
      <c r="D1844" t="b">
        <f>IF(C1844=1,'Data Transformation'!$G$3+0.5*'Data Transformation'!$W$25,IF(C1845=1,D1845-'Data Transformation'!$W$25,FALSE))</f>
        <v>0</v>
      </c>
      <c r="E1844" t="str">
        <f t="array" ref="E1844">IF(ISLOGICAL(D1844),"",FREQUENCY(IF('Data Transformation'!$B$425:$B$8425='Bin Analysis'!$B1827,'Data Transformation'!$G$425:$G$8425),D1844))</f>
        <v/>
      </c>
      <c r="F1844" t="str">
        <f t="shared" si="228"/>
        <v/>
      </c>
      <c r="G1844">
        <f>Weighting!$H$20</f>
        <v>0</v>
      </c>
      <c r="H1844">
        <f t="array" ref="H1844">FREQUENCY(IF('Data Transformation'!$B$4:$B$8425=B1827,'Data Transformation'!$G$4:$G$8425),'Bin Analysis'!$B1844)</f>
        <v>20</v>
      </c>
      <c r="I1844">
        <f t="shared" si="229"/>
        <v>0</v>
      </c>
      <c r="J1844">
        <f t="shared" si="230"/>
        <v>0</v>
      </c>
      <c r="K1844">
        <f>J1844*Weighting!$W$20</f>
        <v>0</v>
      </c>
      <c r="M1844" s="14"/>
    </row>
    <row r="1845" spans="1:25" x14ac:dyDescent="0.25">
      <c r="A1845" s="32" t="str">
        <f>IF(Weighting!$P$21&gt;0,B1845,"")</f>
        <v/>
      </c>
      <c r="B1845">
        <f>Weighting!$C$21</f>
        <v>2.2860000000000005</v>
      </c>
      <c r="C1845">
        <f>Weighting!$F$21</f>
        <v>0</v>
      </c>
      <c r="D1845" t="b">
        <f>IF(C1845=1,'Data Transformation'!$G$3+0.5*'Data Transformation'!$W$25,IF(C1846=1,D1846-'Data Transformation'!$W$25,FALSE))</f>
        <v>0</v>
      </c>
      <c r="E1845" t="str">
        <f t="array" ref="E1845">IF(ISLOGICAL(D1845),"",FREQUENCY(IF('Data Transformation'!$B$425:$B$8425='Bin Analysis'!$B1827,'Data Transformation'!$G$425:$G$8425),D1845))</f>
        <v/>
      </c>
      <c r="F1845" t="str">
        <f t="shared" si="228"/>
        <v/>
      </c>
      <c r="G1845">
        <f>Weighting!$H$21</f>
        <v>0</v>
      </c>
      <c r="H1845">
        <f t="array" ref="H1845">FREQUENCY(IF('Data Transformation'!$B$4:$B$8425=B1827,'Data Transformation'!$G$4:$G$8425),'Bin Analysis'!$B1845)</f>
        <v>20</v>
      </c>
      <c r="I1845">
        <f t="shared" si="229"/>
        <v>0</v>
      </c>
      <c r="J1845">
        <f t="shared" si="230"/>
        <v>0</v>
      </c>
      <c r="K1845">
        <f>J1845*Weighting!$W$21</f>
        <v>0</v>
      </c>
      <c r="M1845" s="14"/>
    </row>
    <row r="1846" spans="1:25" x14ac:dyDescent="0.25">
      <c r="A1846" s="32" t="str">
        <f>IF(Weighting!$P$22&gt;0,B1846,"")</f>
        <v/>
      </c>
      <c r="B1846">
        <f>Weighting!$C$22</f>
        <v>2.4170000000000007</v>
      </c>
      <c r="C1846">
        <f>Weighting!$F$22</f>
        <v>0</v>
      </c>
      <c r="D1846" t="b">
        <f>IF(C1846=1,'Data Transformation'!$G$3+0.5*'Data Transformation'!$W$25,IF(C1847=1,D1847-'Data Transformation'!$W$25,FALSE))</f>
        <v>0</v>
      </c>
      <c r="E1846" t="str">
        <f t="array" ref="E1846">IF(ISLOGICAL(D1846),"",FREQUENCY(IF('Data Transformation'!$B$425:$B$8425='Bin Analysis'!$B1827,'Data Transformation'!$G$425:$G$8425),D1846))</f>
        <v/>
      </c>
      <c r="F1846" t="str">
        <f t="shared" si="228"/>
        <v/>
      </c>
      <c r="G1846">
        <f>Weighting!$H$22</f>
        <v>0</v>
      </c>
      <c r="H1846">
        <f t="array" ref="H1846">FREQUENCY(IF('Data Transformation'!$B$4:$B$8425=B1827,'Data Transformation'!$G$4:$G$8425),'Bin Analysis'!$B1846)</f>
        <v>20</v>
      </c>
      <c r="I1846">
        <f t="shared" si="229"/>
        <v>0</v>
      </c>
      <c r="J1846">
        <f t="shared" si="230"/>
        <v>0</v>
      </c>
      <c r="K1846">
        <f>J1846*Weighting!$W$22</f>
        <v>0</v>
      </c>
      <c r="M1846" s="14"/>
    </row>
    <row r="1847" spans="1:25" x14ac:dyDescent="0.25">
      <c r="A1847" s="32" t="str">
        <f>IF(Weighting!$P$23&gt;0,B1847,"")</f>
        <v/>
      </c>
      <c r="B1847">
        <f>Weighting!$C$23</f>
        <v>2.5480000000000009</v>
      </c>
      <c r="C1847">
        <f>Weighting!$F$23</f>
        <v>0</v>
      </c>
      <c r="D1847" t="b">
        <f>IF(C1847=1,'Data Transformation'!$G$3+0.5*'Data Transformation'!$W$25,IF(C1848=1,D1848-'Data Transformation'!$W$25,FALSE))</f>
        <v>0</v>
      </c>
      <c r="E1847" t="str">
        <f t="array" ref="E1847">IF(ISLOGICAL(D1847),"",FREQUENCY(IF('Data Transformation'!$B$425:$B$8425='Bin Analysis'!$B1827,'Data Transformation'!$G$425:$G$8425),D1847))</f>
        <v/>
      </c>
      <c r="F1847" t="str">
        <f t="shared" si="228"/>
        <v/>
      </c>
      <c r="G1847">
        <f>Weighting!$H$23</f>
        <v>0</v>
      </c>
      <c r="H1847">
        <f t="array" ref="H1847">FREQUENCY(IF('Data Transformation'!$B$4:$B$8425=B1827,'Data Transformation'!$G$4:$G$8425),'Bin Analysis'!$B1847)</f>
        <v>20</v>
      </c>
      <c r="I1847">
        <f t="shared" si="229"/>
        <v>0</v>
      </c>
      <c r="J1847">
        <f t="shared" si="230"/>
        <v>0</v>
      </c>
      <c r="K1847">
        <f>J1847*Weighting!$W$23</f>
        <v>0</v>
      </c>
      <c r="M1847" s="14"/>
    </row>
    <row r="1848" spans="1:25" x14ac:dyDescent="0.25">
      <c r="A1848" s="32" t="str">
        <f>IF(Weighting!$P$24&gt;0,B1848,"")</f>
        <v/>
      </c>
      <c r="B1848">
        <f>Weighting!$C$24</f>
        <v>2.6790000000000012</v>
      </c>
      <c r="C1848">
        <f>Weighting!$F$24</f>
        <v>0</v>
      </c>
      <c r="D1848" t="b">
        <f>IF(C1848=1,'Data Transformation'!$G$3+0.5*'Data Transformation'!$W$25,IF(C1849=1,D1849-'Data Transformation'!$W$25,FALSE))</f>
        <v>0</v>
      </c>
      <c r="E1848" t="str">
        <f t="array" ref="E1848">IF(ISLOGICAL(D1848),"",FREQUENCY(IF('Data Transformation'!$B$425:$B$8425='Bin Analysis'!$B1827,'Data Transformation'!$G$425:$G$8425),D1848))</f>
        <v/>
      </c>
      <c r="F1848" t="str">
        <f t="shared" si="228"/>
        <v/>
      </c>
      <c r="G1848">
        <f>Weighting!$H$24</f>
        <v>0</v>
      </c>
      <c r="H1848">
        <f t="array" ref="H1848">FREQUENCY(IF('Data Transformation'!$B$4:$B$8425=B1827,'Data Transformation'!$G$4:$G$8425),'Bin Analysis'!$B1848)</f>
        <v>20</v>
      </c>
      <c r="I1848">
        <f t="shared" si="229"/>
        <v>0</v>
      </c>
      <c r="J1848">
        <f t="shared" si="230"/>
        <v>0</v>
      </c>
      <c r="K1848">
        <f>J1848*Weighting!$W$24</f>
        <v>0</v>
      </c>
      <c r="M1848" s="14"/>
    </row>
    <row r="1849" spans="1:25" x14ac:dyDescent="0.25">
      <c r="A1849" s="32" t="str">
        <f>IF(Weighting!$P$25&gt;0,B1849,"")</f>
        <v/>
      </c>
      <c r="B1849">
        <f>Weighting!$C$25</f>
        <v>2.8100000000000014</v>
      </c>
      <c r="C1849">
        <f>Weighting!$F$25</f>
        <v>0</v>
      </c>
      <c r="D1849" t="b">
        <f>IF(C1849=1,'Data Transformation'!$G$3+0.5*'Data Transformation'!$W$25,IF(C1850=1,D1850-'Data Transformation'!$W$25,FALSE))</f>
        <v>0</v>
      </c>
      <c r="E1849" t="str">
        <f t="array" ref="E1849">IF(ISLOGICAL(D1849),"",FREQUENCY(IF('Data Transformation'!$B$425:$B$8425='Bin Analysis'!$B1827,'Data Transformation'!$G$425:$G$8425),D1849))</f>
        <v/>
      </c>
      <c r="F1849" t="str">
        <f t="shared" si="228"/>
        <v/>
      </c>
      <c r="G1849">
        <f>Weighting!$H$25</f>
        <v>0</v>
      </c>
      <c r="H1849">
        <f t="array" ref="H1849">FREQUENCY(IF('Data Transformation'!$B$4:$B$8425=B1827,'Data Transformation'!$G$4:$G$8425),'Bin Analysis'!$B1849)</f>
        <v>20</v>
      </c>
      <c r="I1849">
        <f t="shared" si="229"/>
        <v>0</v>
      </c>
      <c r="J1849">
        <f t="shared" si="230"/>
        <v>0</v>
      </c>
      <c r="K1849">
        <f>J1849*Weighting!$W$25</f>
        <v>0</v>
      </c>
      <c r="M1849" s="14"/>
    </row>
    <row r="1850" spans="1:25" x14ac:dyDescent="0.25">
      <c r="O1850"/>
      <c r="P1850"/>
      <c r="Q1850"/>
      <c r="R1850"/>
    </row>
    <row r="1851" spans="1:25" ht="23.25" x14ac:dyDescent="0.35">
      <c r="A1851" s="21" t="s">
        <v>0</v>
      </c>
      <c r="B1851" s="21">
        <f>IFERROR(VLOOKUP(C1851,'Data Transformation'!$L$6:$M$426,2,FALSE),"")</f>
        <v>77</v>
      </c>
      <c r="C1851" s="21">
        <f>C1827+1</f>
        <v>77</v>
      </c>
      <c r="D1851" s="21"/>
      <c r="E1851" s="21"/>
      <c r="F1851" s="21"/>
      <c r="G1851" s="21"/>
      <c r="H1851" s="22"/>
      <c r="I1851" s="22"/>
      <c r="J1851" s="22"/>
      <c r="K1851" s="21"/>
      <c r="L1851" s="21">
        <f>B1851</f>
        <v>77</v>
      </c>
      <c r="M1851" s="23">
        <f>INDEX('Data Transformation'!$O$4:$O$424,MATCH($B1851,'Data Transformation'!$M$4:$M$424,0),MATCH($M$2,'Data Transformation'!$O$3,0))</f>
        <v>18</v>
      </c>
      <c r="N1851" s="27">
        <f>IF('Input and Summary Results'!$J$16="minimum",'Bin Analysis'!X1852/(M1851-1),'Bin Analysis'!Y1851/('Bin Analysis'!M1851-1))</f>
        <v>5.8823529411764705E-2</v>
      </c>
      <c r="O1851" s="27">
        <f>IF(M1851=FALSE,NA(),(VLOOKUP(1,C1854:K1873,4,FALSE))/(M1851-1))</f>
        <v>0.23529411764705882</v>
      </c>
      <c r="P1851" s="27">
        <f>IF(M1851=FALSE,NA(),SUM(J1854:J1873)/Weighting!$S$5)</f>
        <v>0.5</v>
      </c>
      <c r="Q1851" s="27">
        <f>IF(M1851=FALSE,NA(),SUM(K1854:K1873)/Weighting!$S$6)</f>
        <v>0.47826086956521741</v>
      </c>
      <c r="R1851" s="27">
        <f>IF(M1851=FALSE,NA(),(VLOOKUP(1,G1854:K1873,3,FALSE))/(M1851-1))</f>
        <v>0</v>
      </c>
      <c r="S1851" s="22" t="str">
        <f>IF(M1851=FALSE,NA(),IF(SUM(J1854:J1873)=2,"yes","no"))</f>
        <v>no</v>
      </c>
      <c r="X1851" s="2" cm="2">
        <f t="array" ref="X1851:X1852">FREQUENCY(IF('Data Transformation'!$B$425:$B$6424='Bin Analysis'!L1851,'Data Transformation'!$G$425:$G$6424),'Data Transformation'!$U$11)</f>
        <v>16</v>
      </c>
      <c r="Y1851" s="2" cm="2">
        <f t="array" ref="Y1851:Y1852">FREQUENCY(IF('Data Transformation'!$B$425:$B$6424='Bin Analysis'!L1851,'Data Transformation'!$G$425:$G$6424),'Data Transformation'!$U$12)</f>
        <v>12</v>
      </c>
    </row>
    <row r="1852" spans="1:25" x14ac:dyDescent="0.25">
      <c r="A1852" s="14" t="s">
        <v>66</v>
      </c>
      <c r="B1852" t="s">
        <v>47</v>
      </c>
      <c r="C1852" t="s">
        <v>5</v>
      </c>
      <c r="D1852" t="s">
        <v>99</v>
      </c>
      <c r="E1852" t="s">
        <v>100</v>
      </c>
      <c r="F1852" t="s">
        <v>101</v>
      </c>
      <c r="G1852" t="s">
        <v>69</v>
      </c>
      <c r="H1852" t="s">
        <v>31</v>
      </c>
      <c r="I1852" t="s">
        <v>32</v>
      </c>
      <c r="J1852" t="s">
        <v>46</v>
      </c>
      <c r="K1852" s="14" t="s">
        <v>45</v>
      </c>
      <c r="M1852" s="14"/>
      <c r="X1852" s="2">
        <v>1</v>
      </c>
      <c r="Y1852" s="2">
        <v>5</v>
      </c>
    </row>
    <row r="1853" spans="1:25" x14ac:dyDescent="0.25">
      <c r="A1853" s="32"/>
      <c r="D1853" t="b">
        <f>IF(C1853=1,'Data Transformation'!$G$3+0.5*'Data Transformation'!$W$25,IF(C1854=1,D1854-'Data Transformation'!$W$25,FALSE))</f>
        <v>0</v>
      </c>
      <c r="E1853" t="str">
        <f t="array" ref="E1853">IF(ISLOGICAL(D1853),"",FREQUENCY(IF('Data Transformation'!$B$425:$B$8425='Bin Analysis'!$B1851,'Data Transformation'!$G$425:$G$8425),D1853))</f>
        <v/>
      </c>
      <c r="F1853" t="str">
        <f>IF(ISLOGICAL(D1853),"",E1853-E1852)</f>
        <v/>
      </c>
      <c r="M1853" s="14"/>
    </row>
    <row r="1854" spans="1:25" x14ac:dyDescent="0.25">
      <c r="A1854" s="32">
        <f>IF(Weighting!$P$6&gt;0,B1854,"")</f>
        <v>0.32100000000000001</v>
      </c>
      <c r="B1854">
        <f>Weighting!$C$6</f>
        <v>0.32100000000000001</v>
      </c>
      <c r="C1854">
        <f>Weighting!$F$6</f>
        <v>0</v>
      </c>
      <c r="D1854" t="b">
        <f>IF(C1854=1,'Data Transformation'!$G$3+0.5*'Data Transformation'!$W$25,IF(C1855=1,D1855-'Data Transformation'!$W$25,FALSE))</f>
        <v>0</v>
      </c>
      <c r="E1854" t="str">
        <f t="array" ref="E1854">IF(ISLOGICAL(D1854),"",FREQUENCY(IF('Data Transformation'!$B$425:$B$8425='Bin Analysis'!$B1851,'Data Transformation'!$G$425:$G$8425),D1854))</f>
        <v/>
      </c>
      <c r="F1854" t="str">
        <f>IF(ISLOGICAL(D1854),"",E1854-E1853)</f>
        <v/>
      </c>
      <c r="G1854">
        <f>Weighting!$H$6</f>
        <v>1</v>
      </c>
      <c r="H1854">
        <f t="array" ref="H1854">FREQUENCY(IF('Data Transformation'!$B$4:$B$8425=B1851,'Data Transformation'!$G$4:$G$8425),'Bin Analysis'!$B1854)</f>
        <v>0</v>
      </c>
      <c r="I1854">
        <f>H1854-H1853</f>
        <v>0</v>
      </c>
      <c r="J1854">
        <f>IF(I1854=0,0,1)</f>
        <v>0</v>
      </c>
      <c r="K1854">
        <f>J1854*Weighting!$W$6</f>
        <v>0</v>
      </c>
      <c r="M1854" s="14"/>
    </row>
    <row r="1855" spans="1:25" x14ac:dyDescent="0.25">
      <c r="A1855" s="32">
        <f>IF(Weighting!$P$7&gt;0,B1855,"")</f>
        <v>0.45200000000000001</v>
      </c>
      <c r="B1855">
        <f>Weighting!$C$7</f>
        <v>0.45200000000000001</v>
      </c>
      <c r="C1855">
        <f>Weighting!$F$7</f>
        <v>0</v>
      </c>
      <c r="D1855" t="b">
        <f>IF(C1855=1,'Data Transformation'!$G$3+0.5*'Data Transformation'!$W$25,IF(C1856=1,D1856-'Data Transformation'!$W$25,FALSE))</f>
        <v>0</v>
      </c>
      <c r="E1855" t="str">
        <f t="array" ref="E1855">IF(ISLOGICAL(D1855),"",FREQUENCY(IF('Data Transformation'!$B$425:$B$8425='Bin Analysis'!$B1851,'Data Transformation'!$G$425:$G$8425),D1855))</f>
        <v/>
      </c>
      <c r="F1855" t="str">
        <f t="shared" ref="F1855:F1873" si="231">IF(ISLOGICAL(D1855),"",E1855-E1854)</f>
        <v/>
      </c>
      <c r="G1855">
        <f>Weighting!$H$7</f>
        <v>0</v>
      </c>
      <c r="H1855">
        <f t="array" ref="H1855">FREQUENCY(IF('Data Transformation'!$B$4:$B$8425=B1851,'Data Transformation'!$G$4:$G$8425),'Bin Analysis'!$B1855)</f>
        <v>0</v>
      </c>
      <c r="I1855">
        <f t="shared" ref="I1855:I1873" si="232">H1855-H1854</f>
        <v>0</v>
      </c>
      <c r="J1855">
        <f>IF(I1855=0,0,1)</f>
        <v>0</v>
      </c>
      <c r="K1855">
        <f>J1855*Weighting!$W$7</f>
        <v>0</v>
      </c>
      <c r="M1855" s="14"/>
    </row>
    <row r="1856" spans="1:25" x14ac:dyDescent="0.25">
      <c r="A1856" s="32">
        <f>IF(Weighting!$P$8&gt;0,B1856,"")</f>
        <v>0.58299999999999996</v>
      </c>
      <c r="B1856">
        <f>Weighting!$C$8</f>
        <v>0.58299999999999996</v>
      </c>
      <c r="C1856">
        <f>Weighting!$F$8</f>
        <v>0</v>
      </c>
      <c r="D1856" t="b">
        <f>IF(C1856=1,'Data Transformation'!$G$3+0.5*'Data Transformation'!$W$25,IF(C1857=1,D1857-'Data Transformation'!$W$25,FALSE))</f>
        <v>0</v>
      </c>
      <c r="E1856" t="str">
        <f t="array" ref="E1856">IF(ISLOGICAL(D1856),"",FREQUENCY(IF('Data Transformation'!$B$425:$B$8425='Bin Analysis'!$B1851,'Data Transformation'!$G$425:$G$8425),D1856))</f>
        <v/>
      </c>
      <c r="F1856" t="str">
        <f t="shared" si="231"/>
        <v/>
      </c>
      <c r="G1856">
        <f>Weighting!$H$8</f>
        <v>0</v>
      </c>
      <c r="H1856">
        <f t="array" ref="H1856">FREQUENCY(IF('Data Transformation'!$B$4:$B$8425=B1851,'Data Transformation'!$G$4:$G$8425),'Bin Analysis'!$B1856)</f>
        <v>0</v>
      </c>
      <c r="I1856">
        <f t="shared" si="232"/>
        <v>0</v>
      </c>
      <c r="J1856">
        <f t="shared" ref="J1856:J1873" si="233">IF(I1856=0,0,1)</f>
        <v>0</v>
      </c>
      <c r="K1856">
        <f>J1856*Weighting!$W$8</f>
        <v>0</v>
      </c>
      <c r="M1856" s="14"/>
    </row>
    <row r="1857" spans="1:13" x14ac:dyDescent="0.25">
      <c r="A1857" s="32">
        <f>IF(Weighting!$P$9&gt;0,B1857,"")</f>
        <v>0.71399999999999997</v>
      </c>
      <c r="B1857" s="50">
        <f>Weighting!$C$9</f>
        <v>0.71399999999999997</v>
      </c>
      <c r="C1857">
        <f>Weighting!$F$9</f>
        <v>0</v>
      </c>
      <c r="D1857" t="b">
        <f>IF(C1857=1,'Data Transformation'!$G$3+0.5*'Data Transformation'!$W$25,IF(C1858=1,D1858-'Data Transformation'!$W$25,FALSE))</f>
        <v>0</v>
      </c>
      <c r="E1857" t="str">
        <f t="array" ref="E1857">IF(ISLOGICAL(D1857),"",FREQUENCY(IF('Data Transformation'!$B$425:$B$8425='Bin Analysis'!$B1851,'Data Transformation'!$G$425:$G$8425),D1857))</f>
        <v/>
      </c>
      <c r="F1857" t="str">
        <f t="shared" si="231"/>
        <v/>
      </c>
      <c r="G1857">
        <f>Weighting!$H$9</f>
        <v>0</v>
      </c>
      <c r="H1857">
        <f t="array" ref="H1857">FREQUENCY(IF('Data Transformation'!$B$4:$B$8425=B1851,'Data Transformation'!$G$4:$G$8425),'Bin Analysis'!$B1857)</f>
        <v>5</v>
      </c>
      <c r="I1857">
        <f t="shared" si="232"/>
        <v>5</v>
      </c>
      <c r="J1857">
        <f t="shared" si="233"/>
        <v>1</v>
      </c>
      <c r="K1857">
        <f>J1857*Weighting!$W$9</f>
        <v>3</v>
      </c>
      <c r="M1857" s="14"/>
    </row>
    <row r="1858" spans="1:13" x14ac:dyDescent="0.25">
      <c r="A1858" s="32">
        <f>IF(Weighting!$P$10&gt;0,B1858,"")</f>
        <v>0.84499999999999997</v>
      </c>
      <c r="B1858">
        <f>Weighting!$C$10</f>
        <v>0.84499999999999997</v>
      </c>
      <c r="C1858">
        <f>Weighting!$F$10</f>
        <v>0</v>
      </c>
      <c r="D1858" t="b">
        <f>IF(C1858=1,'Data Transformation'!$G$3+0.5*'Data Transformation'!$W$25,IF(C1859=1,D1859-'Data Transformation'!$W$25,FALSE))</f>
        <v>0</v>
      </c>
      <c r="E1858" t="str">
        <f t="array" ref="E1858">IF(ISLOGICAL(D1858),"",FREQUENCY(IF('Data Transformation'!$B$425:$B$8425='Bin Analysis'!$B1851,'Data Transformation'!$G$425:$G$8425),D1858))</f>
        <v/>
      </c>
      <c r="F1858" t="str">
        <f t="shared" si="231"/>
        <v/>
      </c>
      <c r="G1858">
        <f>Weighting!$H$10</f>
        <v>0</v>
      </c>
      <c r="H1858">
        <f t="array" ref="H1858">FREQUENCY(IF('Data Transformation'!$B$4:$B$8425=B1851,'Data Transformation'!$G$4:$G$8425),'Bin Analysis'!$B1858)</f>
        <v>12</v>
      </c>
      <c r="I1858">
        <f t="shared" si="232"/>
        <v>7</v>
      </c>
      <c r="J1858">
        <f t="shared" si="233"/>
        <v>1</v>
      </c>
      <c r="K1858">
        <f>J1858*Weighting!$W$10</f>
        <v>3</v>
      </c>
      <c r="M1858" s="14"/>
    </row>
    <row r="1859" spans="1:13" x14ac:dyDescent="0.25">
      <c r="A1859" s="32">
        <f>IF(Weighting!$P$11&gt;0,B1859,"")</f>
        <v>0.97599999999999998</v>
      </c>
      <c r="B1859">
        <f>Weighting!$C$11</f>
        <v>0.97599999999999998</v>
      </c>
      <c r="C1859">
        <f>Weighting!$F$11</f>
        <v>0</v>
      </c>
      <c r="D1859">
        <f>IF(C1859=1,'Data Transformation'!$G$3+0.5*'Data Transformation'!$W$25,IF(C1860=1,D1860-'Data Transformation'!$W$25,FALSE))</f>
        <v>0.86899999999999999</v>
      </c>
      <c r="E1859">
        <f t="array" ref="E1859">IF(ISLOGICAL(D1859),"",FREQUENCY(IF('Data Transformation'!$B$425:$B$8425='Bin Analysis'!$B1851,'Data Transformation'!$G$425:$G$8425),D1859))</f>
        <v>12</v>
      </c>
      <c r="F1859" t="e">
        <f t="shared" si="231"/>
        <v>#VALUE!</v>
      </c>
      <c r="G1859">
        <f>Weighting!$H$11</f>
        <v>0</v>
      </c>
      <c r="H1859">
        <f t="array" ref="H1859">FREQUENCY(IF('Data Transformation'!$B$4:$B$8425=B1851,'Data Transformation'!$G$4:$G$8425),'Bin Analysis'!$B1859)</f>
        <v>14</v>
      </c>
      <c r="I1859">
        <f t="shared" si="232"/>
        <v>2</v>
      </c>
      <c r="J1859">
        <f t="shared" si="233"/>
        <v>1</v>
      </c>
      <c r="K1859">
        <f>J1859*Weighting!$W$11</f>
        <v>2</v>
      </c>
      <c r="M1859" s="14"/>
    </row>
    <row r="1860" spans="1:13" x14ac:dyDescent="0.25">
      <c r="A1860" s="32">
        <f>IF(Weighting!$P$12&gt;0,B1860,"")</f>
        <v>1.107</v>
      </c>
      <c r="B1860">
        <f>Weighting!$C$12</f>
        <v>1.107</v>
      </c>
      <c r="C1860">
        <f>Weighting!$F$12</f>
        <v>1</v>
      </c>
      <c r="D1860">
        <f>IF(C1860=1,'Data Transformation'!$G$3+0.5*'Data Transformation'!$W$25,IF(C1861=1,D1861-'Data Transformation'!$W$25,FALSE))</f>
        <v>1.131</v>
      </c>
      <c r="E1860">
        <f t="array" ref="E1860">IF(ISLOGICAL(D1860),"",FREQUENCY(IF('Data Transformation'!$B$425:$B$8425='Bin Analysis'!$B1851,'Data Transformation'!$G$425:$G$8425),D1860))</f>
        <v>16</v>
      </c>
      <c r="F1860">
        <f t="shared" si="231"/>
        <v>4</v>
      </c>
      <c r="G1860">
        <f>Weighting!$H$12</f>
        <v>0</v>
      </c>
      <c r="H1860">
        <f t="array" ref="H1860">FREQUENCY(IF('Data Transformation'!$B$4:$B$8425=B1851,'Data Transformation'!$G$4:$G$8425),'Bin Analysis'!$B1860)</f>
        <v>17</v>
      </c>
      <c r="I1860">
        <f t="shared" si="232"/>
        <v>3</v>
      </c>
      <c r="J1860">
        <f t="shared" si="233"/>
        <v>1</v>
      </c>
      <c r="K1860">
        <f>J1860*Weighting!$W$12</f>
        <v>1</v>
      </c>
      <c r="M1860" s="14"/>
    </row>
    <row r="1861" spans="1:13" x14ac:dyDescent="0.25">
      <c r="A1861" s="32">
        <f>IF(Weighting!$P$13&gt;0,B1861,"")</f>
        <v>1.238</v>
      </c>
      <c r="B1861">
        <f>Weighting!$C$13</f>
        <v>1.238</v>
      </c>
      <c r="C1861">
        <f>Weighting!$F$13</f>
        <v>0</v>
      </c>
      <c r="D1861" t="b">
        <f>IF(C1861=1,'Data Transformation'!$G$3+0.5*'Data Transformation'!$W$25,IF(C1862=1,D1862-'Data Transformation'!$W$25,FALSE))</f>
        <v>0</v>
      </c>
      <c r="E1861" t="str">
        <f t="array" ref="E1861">IF(ISLOGICAL(D1861),"",FREQUENCY(IF('Data Transformation'!$B$425:$B$8425='Bin Analysis'!$B1851,'Data Transformation'!$G$425:$G$8425),D1861))</f>
        <v/>
      </c>
      <c r="F1861" t="str">
        <f t="shared" si="231"/>
        <v/>
      </c>
      <c r="G1861">
        <f>Weighting!$H$13</f>
        <v>0</v>
      </c>
      <c r="H1861">
        <f t="array" ref="H1861">FREQUENCY(IF('Data Transformation'!$B$4:$B$8425=B1851,'Data Transformation'!$G$4:$G$8425),'Bin Analysis'!$B1861)</f>
        <v>18</v>
      </c>
      <c r="I1861">
        <f t="shared" si="232"/>
        <v>1</v>
      </c>
      <c r="J1861">
        <f t="shared" si="233"/>
        <v>1</v>
      </c>
      <c r="K1861">
        <f>J1861*Weighting!$W$13</f>
        <v>2</v>
      </c>
      <c r="M1861" s="14"/>
    </row>
    <row r="1862" spans="1:13" x14ac:dyDescent="0.25">
      <c r="A1862" s="32">
        <f>IF(Weighting!$P$14&gt;0,B1862,"")</f>
        <v>1.369</v>
      </c>
      <c r="B1862">
        <f>Weighting!$C$14</f>
        <v>1.369</v>
      </c>
      <c r="C1862">
        <f>Weighting!$F$14</f>
        <v>0</v>
      </c>
      <c r="D1862" t="b">
        <f>IF(C1862=1,'Data Transformation'!$G$3+0.5*'Data Transformation'!$W$25,IF(C1863=1,D1863-'Data Transformation'!$W$25,FALSE))</f>
        <v>0</v>
      </c>
      <c r="E1862" t="str">
        <f t="array" ref="E1862">IF(ISLOGICAL(D1862),"",FREQUENCY(IF('Data Transformation'!$B$425:$B$8425='Bin Analysis'!$B1851,'Data Transformation'!$G$425:$G$8425),D1862))</f>
        <v/>
      </c>
      <c r="F1862" t="str">
        <f t="shared" si="231"/>
        <v/>
      </c>
      <c r="G1862">
        <f>Weighting!$H$14</f>
        <v>0</v>
      </c>
      <c r="H1862">
        <f t="array" ref="H1862">FREQUENCY(IF('Data Transformation'!$B$4:$B$8425=B1851,'Data Transformation'!$G$4:$G$8425),'Bin Analysis'!$B1862)</f>
        <v>18</v>
      </c>
      <c r="I1862">
        <f t="shared" si="232"/>
        <v>0</v>
      </c>
      <c r="J1862">
        <f t="shared" si="233"/>
        <v>0</v>
      </c>
      <c r="K1862">
        <f>J1862*Weighting!$W$14</f>
        <v>0</v>
      </c>
      <c r="M1862" s="14"/>
    </row>
    <row r="1863" spans="1:13" x14ac:dyDescent="0.25">
      <c r="A1863" s="32">
        <f>IF(Weighting!$P$15&gt;0,B1863,"")</f>
        <v>1.5000009999999999</v>
      </c>
      <c r="B1863">
        <f>Weighting!$C$15</f>
        <v>1.5000009999999999</v>
      </c>
      <c r="C1863">
        <f>Weighting!$F$15</f>
        <v>0</v>
      </c>
      <c r="D1863" t="b">
        <f>IF(C1863=1,'Data Transformation'!$G$3+0.5*'Data Transformation'!$W$25,IF(C1864=1,D1864-'Data Transformation'!$W$25,FALSE))</f>
        <v>0</v>
      </c>
      <c r="E1863" t="str">
        <f t="array" ref="E1863">IF(ISLOGICAL(D1863),"",FREQUENCY(IF('Data Transformation'!$B$425:$B$8425='Bin Analysis'!$B1851,'Data Transformation'!$G$425:$G$8425),D1863))</f>
        <v/>
      </c>
      <c r="F1863" t="str">
        <f t="shared" si="231"/>
        <v/>
      </c>
      <c r="G1863">
        <f>Weighting!$H$15</f>
        <v>0</v>
      </c>
      <c r="H1863">
        <f t="array" ref="H1863">FREQUENCY(IF('Data Transformation'!$B$4:$B$8425=B1851,'Data Transformation'!$G$4:$G$8425),'Bin Analysis'!$B1863)</f>
        <v>18</v>
      </c>
      <c r="I1863">
        <f t="shared" si="232"/>
        <v>0</v>
      </c>
      <c r="J1863">
        <f t="shared" si="233"/>
        <v>0</v>
      </c>
      <c r="K1863">
        <f>J1863*Weighting!$W$15</f>
        <v>0</v>
      </c>
      <c r="M1863" s="14"/>
    </row>
    <row r="1864" spans="1:13" x14ac:dyDescent="0.25">
      <c r="A1864" s="32" t="str">
        <f>IF(Weighting!$P$16&gt;0,B1864,"")</f>
        <v/>
      </c>
      <c r="B1864">
        <f>Weighting!$C$16</f>
        <v>1.631</v>
      </c>
      <c r="C1864">
        <f>Weighting!$F$16</f>
        <v>0</v>
      </c>
      <c r="D1864" t="b">
        <f>IF(C1864=1,'Data Transformation'!$G$3+0.5*'Data Transformation'!$W$25,IF(C1865=1,D1865-'Data Transformation'!$W$25,FALSE))</f>
        <v>0</v>
      </c>
      <c r="E1864" t="str">
        <f t="array" ref="E1864">IF(ISLOGICAL(D1864),"",FREQUENCY(IF('Data Transformation'!$B$425:$B$8425='Bin Analysis'!$B1851,'Data Transformation'!$G$425:$G$8425),D1864))</f>
        <v/>
      </c>
      <c r="F1864" t="str">
        <f t="shared" si="231"/>
        <v/>
      </c>
      <c r="G1864">
        <f>Weighting!$H$16</f>
        <v>0</v>
      </c>
      <c r="H1864">
        <f t="array" ref="H1864">FREQUENCY(IF('Data Transformation'!$B$4:$B$8425=B1851,'Data Transformation'!$G$4:$G$8425),'Bin Analysis'!$B1864)</f>
        <v>18</v>
      </c>
      <c r="I1864">
        <f t="shared" si="232"/>
        <v>0</v>
      </c>
      <c r="J1864">
        <f t="shared" si="233"/>
        <v>0</v>
      </c>
      <c r="K1864">
        <f>J1864*Weighting!$W$16</f>
        <v>0</v>
      </c>
      <c r="M1864" s="14"/>
    </row>
    <row r="1865" spans="1:13" x14ac:dyDescent="0.25">
      <c r="A1865" s="32" t="str">
        <f>IF(Weighting!$P$17&gt;0,B1865,"")</f>
        <v/>
      </c>
      <c r="B1865">
        <f>Weighting!$C$17</f>
        <v>1.762</v>
      </c>
      <c r="C1865">
        <f>Weighting!$F$17</f>
        <v>0</v>
      </c>
      <c r="D1865" t="b">
        <f>IF(C1865=1,'Data Transformation'!$G$3+0.5*'Data Transformation'!$W$25,IF(C1866=1,D1866-'Data Transformation'!$W$25,FALSE))</f>
        <v>0</v>
      </c>
      <c r="E1865" t="str">
        <f t="array" ref="E1865">IF(ISLOGICAL(D1865),"",FREQUENCY(IF('Data Transformation'!$B$425:$B$8425='Bin Analysis'!$B1851,'Data Transformation'!$G$425:$G$8425),D1865))</f>
        <v/>
      </c>
      <c r="F1865" t="str">
        <f t="shared" si="231"/>
        <v/>
      </c>
      <c r="G1865">
        <f>Weighting!$H$17</f>
        <v>0</v>
      </c>
      <c r="H1865">
        <f t="array" ref="H1865">FREQUENCY(IF('Data Transformation'!$B$4:$B$8425=B1851,'Data Transformation'!$G$4:$G$8425),'Bin Analysis'!$B1865)</f>
        <v>18</v>
      </c>
      <c r="I1865">
        <f t="shared" si="232"/>
        <v>0</v>
      </c>
      <c r="J1865">
        <f t="shared" si="233"/>
        <v>0</v>
      </c>
      <c r="K1865">
        <f>J1865*Weighting!$W$17</f>
        <v>0</v>
      </c>
      <c r="M1865" s="14"/>
    </row>
    <row r="1866" spans="1:13" x14ac:dyDescent="0.25">
      <c r="A1866" s="32" t="str">
        <f>IF(Weighting!$P$18&gt;0,B1866,"")</f>
        <v/>
      </c>
      <c r="B1866">
        <f>Weighting!$C$18</f>
        <v>1.893</v>
      </c>
      <c r="C1866">
        <f>Weighting!$F$18</f>
        <v>0</v>
      </c>
      <c r="D1866" t="b">
        <f>IF(C1866=1,'Data Transformation'!$G$3+0.5*'Data Transformation'!$W$25,IF(C1867=1,D1867-'Data Transformation'!$W$25,FALSE))</f>
        <v>0</v>
      </c>
      <c r="E1866" t="str">
        <f t="array" ref="E1866">IF(ISLOGICAL(D1866),"",FREQUENCY(IF('Data Transformation'!$B$425:$B$8425='Bin Analysis'!$B1851,'Data Transformation'!$G$425:$G$8425),D1866))</f>
        <v/>
      </c>
      <c r="F1866" t="str">
        <f t="shared" si="231"/>
        <v/>
      </c>
      <c r="G1866">
        <f>Weighting!$H$18</f>
        <v>0</v>
      </c>
      <c r="H1866">
        <f t="array" ref="H1866">FREQUENCY(IF('Data Transformation'!$B$4:$B$8425=B1851,'Data Transformation'!$G$4:$G$8425),'Bin Analysis'!$B1866)</f>
        <v>18</v>
      </c>
      <c r="I1866">
        <f t="shared" si="232"/>
        <v>0</v>
      </c>
      <c r="J1866">
        <f t="shared" si="233"/>
        <v>0</v>
      </c>
      <c r="K1866">
        <f>J1866*Weighting!$W$18</f>
        <v>0</v>
      </c>
      <c r="M1866" s="14"/>
    </row>
    <row r="1867" spans="1:13" x14ac:dyDescent="0.25">
      <c r="A1867" s="32" t="str">
        <f>IF(Weighting!$P$19&gt;0,B1867,"")</f>
        <v/>
      </c>
      <c r="B1867">
        <f>Weighting!$C$19</f>
        <v>2.024</v>
      </c>
      <c r="C1867">
        <f>Weighting!$F$19</f>
        <v>0</v>
      </c>
      <c r="D1867" t="b">
        <f>IF(C1867=1,'Data Transformation'!$G$3+0.5*'Data Transformation'!$W$25,IF(C1868=1,D1868-'Data Transformation'!$W$25,FALSE))</f>
        <v>0</v>
      </c>
      <c r="E1867" t="str">
        <f t="array" ref="E1867">IF(ISLOGICAL(D1867),"",FREQUENCY(IF('Data Transformation'!$B$425:$B$8425='Bin Analysis'!$B1851,'Data Transformation'!$G$425:$G$8425),D1867))</f>
        <v/>
      </c>
      <c r="F1867" t="str">
        <f t="shared" si="231"/>
        <v/>
      </c>
      <c r="G1867">
        <f>Weighting!$H$19</f>
        <v>0</v>
      </c>
      <c r="H1867">
        <f t="array" ref="H1867">FREQUENCY(IF('Data Transformation'!$B$4:$B$8425=B1851,'Data Transformation'!$G$4:$G$8425),'Bin Analysis'!$B1867)</f>
        <v>18</v>
      </c>
      <c r="I1867">
        <f t="shared" si="232"/>
        <v>0</v>
      </c>
      <c r="J1867">
        <f t="shared" si="233"/>
        <v>0</v>
      </c>
      <c r="K1867">
        <f>J1867*Weighting!$W$19</f>
        <v>0</v>
      </c>
      <c r="M1867" s="14"/>
    </row>
    <row r="1868" spans="1:13" x14ac:dyDescent="0.25">
      <c r="A1868" s="32" t="str">
        <f>IF(Weighting!$P$20&gt;0,B1868,"")</f>
        <v/>
      </c>
      <c r="B1868">
        <f>Weighting!$C$20</f>
        <v>2.1550000000000002</v>
      </c>
      <c r="C1868">
        <f>Weighting!$F$20</f>
        <v>0</v>
      </c>
      <c r="D1868" t="b">
        <f>IF(C1868=1,'Data Transformation'!$G$3+0.5*'Data Transformation'!$W$25,IF(C1869=1,D1869-'Data Transformation'!$W$25,FALSE))</f>
        <v>0</v>
      </c>
      <c r="E1868" t="str">
        <f t="array" ref="E1868">IF(ISLOGICAL(D1868),"",FREQUENCY(IF('Data Transformation'!$B$425:$B$8425='Bin Analysis'!$B1851,'Data Transformation'!$G$425:$G$8425),D1868))</f>
        <v/>
      </c>
      <c r="F1868" t="str">
        <f t="shared" si="231"/>
        <v/>
      </c>
      <c r="G1868">
        <f>Weighting!$H$20</f>
        <v>0</v>
      </c>
      <c r="H1868">
        <f t="array" ref="H1868">FREQUENCY(IF('Data Transformation'!$B$4:$B$8425=B1851,'Data Transformation'!$G$4:$G$8425),'Bin Analysis'!$B1868)</f>
        <v>18</v>
      </c>
      <c r="I1868">
        <f t="shared" si="232"/>
        <v>0</v>
      </c>
      <c r="J1868">
        <f t="shared" si="233"/>
        <v>0</v>
      </c>
      <c r="K1868">
        <f>J1868*Weighting!$W$20</f>
        <v>0</v>
      </c>
      <c r="M1868" s="14"/>
    </row>
    <row r="1869" spans="1:13" x14ac:dyDescent="0.25">
      <c r="A1869" s="32" t="str">
        <f>IF(Weighting!$P$21&gt;0,B1869,"")</f>
        <v/>
      </c>
      <c r="B1869">
        <f>Weighting!$C$21</f>
        <v>2.2860000000000005</v>
      </c>
      <c r="C1869">
        <f>Weighting!$F$21</f>
        <v>0</v>
      </c>
      <c r="D1869" t="b">
        <f>IF(C1869=1,'Data Transformation'!$G$3+0.5*'Data Transformation'!$W$25,IF(C1870=1,D1870-'Data Transformation'!$W$25,FALSE))</f>
        <v>0</v>
      </c>
      <c r="E1869" t="str">
        <f t="array" ref="E1869">IF(ISLOGICAL(D1869),"",FREQUENCY(IF('Data Transformation'!$B$425:$B$8425='Bin Analysis'!$B1851,'Data Transformation'!$G$425:$G$8425),D1869))</f>
        <v/>
      </c>
      <c r="F1869" t="str">
        <f t="shared" si="231"/>
        <v/>
      </c>
      <c r="G1869">
        <f>Weighting!$H$21</f>
        <v>0</v>
      </c>
      <c r="H1869">
        <f t="array" ref="H1869">FREQUENCY(IF('Data Transformation'!$B$4:$B$8425=B1851,'Data Transformation'!$G$4:$G$8425),'Bin Analysis'!$B1869)</f>
        <v>18</v>
      </c>
      <c r="I1869">
        <f t="shared" si="232"/>
        <v>0</v>
      </c>
      <c r="J1869">
        <f t="shared" si="233"/>
        <v>0</v>
      </c>
      <c r="K1869">
        <f>J1869*Weighting!$W$21</f>
        <v>0</v>
      </c>
      <c r="M1869" s="14"/>
    </row>
    <row r="1870" spans="1:13" x14ac:dyDescent="0.25">
      <c r="A1870" s="32" t="str">
        <f>IF(Weighting!$P$22&gt;0,B1870,"")</f>
        <v/>
      </c>
      <c r="B1870">
        <f>Weighting!$C$22</f>
        <v>2.4170000000000007</v>
      </c>
      <c r="C1870">
        <f>Weighting!$F$22</f>
        <v>0</v>
      </c>
      <c r="D1870" t="b">
        <f>IF(C1870=1,'Data Transformation'!$G$3+0.5*'Data Transformation'!$W$25,IF(C1871=1,D1871-'Data Transformation'!$W$25,FALSE))</f>
        <v>0</v>
      </c>
      <c r="E1870" t="str">
        <f t="array" ref="E1870">IF(ISLOGICAL(D1870),"",FREQUENCY(IF('Data Transformation'!$B$425:$B$8425='Bin Analysis'!$B1851,'Data Transformation'!$G$425:$G$8425),D1870))</f>
        <v/>
      </c>
      <c r="F1870" t="str">
        <f t="shared" si="231"/>
        <v/>
      </c>
      <c r="G1870">
        <f>Weighting!$H$22</f>
        <v>0</v>
      </c>
      <c r="H1870">
        <f t="array" ref="H1870">FREQUENCY(IF('Data Transformation'!$B$4:$B$8425=B1851,'Data Transformation'!$G$4:$G$8425),'Bin Analysis'!$B1870)</f>
        <v>18</v>
      </c>
      <c r="I1870">
        <f t="shared" si="232"/>
        <v>0</v>
      </c>
      <c r="J1870">
        <f t="shared" si="233"/>
        <v>0</v>
      </c>
      <c r="K1870">
        <f>J1870*Weighting!$W$22</f>
        <v>0</v>
      </c>
      <c r="M1870" s="14"/>
    </row>
    <row r="1871" spans="1:13" x14ac:dyDescent="0.25">
      <c r="A1871" s="32" t="str">
        <f>IF(Weighting!$P$23&gt;0,B1871,"")</f>
        <v/>
      </c>
      <c r="B1871">
        <f>Weighting!$C$23</f>
        <v>2.5480000000000009</v>
      </c>
      <c r="C1871">
        <f>Weighting!$F$23</f>
        <v>0</v>
      </c>
      <c r="D1871" t="b">
        <f>IF(C1871=1,'Data Transformation'!$G$3+0.5*'Data Transformation'!$W$25,IF(C1872=1,D1872-'Data Transformation'!$W$25,FALSE))</f>
        <v>0</v>
      </c>
      <c r="E1871" t="str">
        <f t="array" ref="E1871">IF(ISLOGICAL(D1871),"",FREQUENCY(IF('Data Transformation'!$B$425:$B$8425='Bin Analysis'!$B1851,'Data Transformation'!$G$425:$G$8425),D1871))</f>
        <v/>
      </c>
      <c r="F1871" t="str">
        <f t="shared" si="231"/>
        <v/>
      </c>
      <c r="G1871">
        <f>Weighting!$H$23</f>
        <v>0</v>
      </c>
      <c r="H1871">
        <f t="array" ref="H1871">FREQUENCY(IF('Data Transformation'!$B$4:$B$8425=B1851,'Data Transformation'!$G$4:$G$8425),'Bin Analysis'!$B1871)</f>
        <v>18</v>
      </c>
      <c r="I1871">
        <f t="shared" si="232"/>
        <v>0</v>
      </c>
      <c r="J1871">
        <f t="shared" si="233"/>
        <v>0</v>
      </c>
      <c r="K1871">
        <f>J1871*Weighting!$W$23</f>
        <v>0</v>
      </c>
      <c r="M1871" s="14"/>
    </row>
    <row r="1872" spans="1:13" x14ac:dyDescent="0.25">
      <c r="A1872" s="32" t="str">
        <f>IF(Weighting!$P$24&gt;0,B1872,"")</f>
        <v/>
      </c>
      <c r="B1872">
        <f>Weighting!$C$24</f>
        <v>2.6790000000000012</v>
      </c>
      <c r="C1872">
        <f>Weighting!$F$24</f>
        <v>0</v>
      </c>
      <c r="D1872" t="b">
        <f>IF(C1872=1,'Data Transformation'!$G$3+0.5*'Data Transformation'!$W$25,IF(C1873=1,D1873-'Data Transformation'!$W$25,FALSE))</f>
        <v>0</v>
      </c>
      <c r="E1872" t="str">
        <f t="array" ref="E1872">IF(ISLOGICAL(D1872),"",FREQUENCY(IF('Data Transformation'!$B$425:$B$8425='Bin Analysis'!$B1851,'Data Transformation'!$G$425:$G$8425),D1872))</f>
        <v/>
      </c>
      <c r="F1872" t="str">
        <f t="shared" si="231"/>
        <v/>
      </c>
      <c r="G1872">
        <f>Weighting!$H$24</f>
        <v>0</v>
      </c>
      <c r="H1872">
        <f t="array" ref="H1872">FREQUENCY(IF('Data Transformation'!$B$4:$B$8425=B1851,'Data Transformation'!$G$4:$G$8425),'Bin Analysis'!$B1872)</f>
        <v>18</v>
      </c>
      <c r="I1872">
        <f t="shared" si="232"/>
        <v>0</v>
      </c>
      <c r="J1872">
        <f t="shared" si="233"/>
        <v>0</v>
      </c>
      <c r="K1872">
        <f>J1872*Weighting!$W$24</f>
        <v>0</v>
      </c>
      <c r="M1872" s="14"/>
    </row>
    <row r="1873" spans="1:25" x14ac:dyDescent="0.25">
      <c r="A1873" s="32" t="str">
        <f>IF(Weighting!$P$25&gt;0,B1873,"")</f>
        <v/>
      </c>
      <c r="B1873">
        <f>Weighting!$C$25</f>
        <v>2.8100000000000014</v>
      </c>
      <c r="C1873">
        <f>Weighting!$F$25</f>
        <v>0</v>
      </c>
      <c r="D1873" t="b">
        <f>IF(C1873=1,'Data Transformation'!$G$3+0.5*'Data Transformation'!$W$25,IF(C1874=1,D1874-'Data Transformation'!$W$25,FALSE))</f>
        <v>0</v>
      </c>
      <c r="E1873" t="str">
        <f t="array" ref="E1873">IF(ISLOGICAL(D1873),"",FREQUENCY(IF('Data Transformation'!$B$425:$B$8425='Bin Analysis'!$B1851,'Data Transformation'!$G$425:$G$8425),D1873))</f>
        <v/>
      </c>
      <c r="F1873" t="str">
        <f t="shared" si="231"/>
        <v/>
      </c>
      <c r="G1873">
        <f>Weighting!$H$25</f>
        <v>0</v>
      </c>
      <c r="H1873">
        <f t="array" ref="H1873">FREQUENCY(IF('Data Transformation'!$B$4:$B$8425=B1851,'Data Transformation'!$G$4:$G$8425),'Bin Analysis'!$B1873)</f>
        <v>18</v>
      </c>
      <c r="I1873">
        <f t="shared" si="232"/>
        <v>0</v>
      </c>
      <c r="J1873">
        <f t="shared" si="233"/>
        <v>0</v>
      </c>
      <c r="K1873">
        <f>J1873*Weighting!$W$25</f>
        <v>0</v>
      </c>
      <c r="M1873" s="14"/>
    </row>
    <row r="1874" spans="1:25" x14ac:dyDescent="0.25">
      <c r="O1874"/>
      <c r="P1874"/>
      <c r="Q1874"/>
      <c r="R1874"/>
    </row>
    <row r="1875" spans="1:25" ht="23.25" x14ac:dyDescent="0.35">
      <c r="A1875" s="21" t="s">
        <v>0</v>
      </c>
      <c r="B1875" s="21">
        <f>IFERROR(VLOOKUP(C1875,'Data Transformation'!$L$6:$M$426,2,FALSE),"")</f>
        <v>78</v>
      </c>
      <c r="C1875" s="21">
        <f>C1851+1</f>
        <v>78</v>
      </c>
      <c r="D1875" s="21"/>
      <c r="E1875" s="21"/>
      <c r="F1875" s="21"/>
      <c r="G1875" s="21"/>
      <c r="H1875" s="22"/>
      <c r="I1875" s="22"/>
      <c r="J1875" s="22"/>
      <c r="K1875" s="21"/>
      <c r="L1875" s="21">
        <f>B1875</f>
        <v>78</v>
      </c>
      <c r="M1875" s="23">
        <f>INDEX('Data Transformation'!$O$4:$O$424,MATCH($B1875,'Data Transformation'!$M$4:$M$424,0),MATCH($M$2,'Data Transformation'!$O$3,0))</f>
        <v>11</v>
      </c>
      <c r="N1875" s="27">
        <f>IF('Input and Summary Results'!$J$16="minimum",'Bin Analysis'!X1876/(M1875-1),'Bin Analysis'!Y1875/('Bin Analysis'!M1875-1))</f>
        <v>0</v>
      </c>
      <c r="O1875" s="27">
        <f>IF(M1875=FALSE,NA(),(VLOOKUP(1,C1878:K1897,4,FALSE))/(M1875-1))</f>
        <v>0.8</v>
      </c>
      <c r="P1875" s="27">
        <f>IF(M1875=FALSE,NA(),SUM(J1878:J1897)/Weighting!$S$5)</f>
        <v>0.4</v>
      </c>
      <c r="Q1875" s="27">
        <f>IF(M1875=FALSE,NA(),SUM(K1878:K1897)/Weighting!$S$6)</f>
        <v>0.39130434782608697</v>
      </c>
      <c r="R1875" s="27">
        <f>IF(M1875=FALSE,NA(),(VLOOKUP(1,G1878:K1897,3,FALSE))/(M1875-1))</f>
        <v>0</v>
      </c>
      <c r="S1875" s="22" t="str">
        <f>IF(M1875=FALSE,NA(),IF(SUM(J1878:J1897)=2,"yes","no"))</f>
        <v>no</v>
      </c>
      <c r="X1875" s="2" cm="2">
        <f t="array" ref="X1875:X1876">FREQUENCY(IF('Data Transformation'!$B$425:$B$6424='Bin Analysis'!L1875,'Data Transformation'!$G$425:$G$6424),'Data Transformation'!$U$11)</f>
        <v>10</v>
      </c>
      <c r="Y1875" s="2" cm="2">
        <f t="array" ref="Y1875:Y1876">FREQUENCY(IF('Data Transformation'!$B$425:$B$6424='Bin Analysis'!L1875,'Data Transformation'!$G$425:$G$6424),'Data Transformation'!$U$12)</f>
        <v>2</v>
      </c>
    </row>
    <row r="1876" spans="1:25" x14ac:dyDescent="0.25">
      <c r="A1876" s="14" t="s">
        <v>66</v>
      </c>
      <c r="B1876" t="s">
        <v>47</v>
      </c>
      <c r="C1876" t="s">
        <v>5</v>
      </c>
      <c r="D1876" t="s">
        <v>99</v>
      </c>
      <c r="E1876" t="s">
        <v>100</v>
      </c>
      <c r="F1876" t="s">
        <v>101</v>
      </c>
      <c r="G1876" t="s">
        <v>69</v>
      </c>
      <c r="H1876" t="s">
        <v>31</v>
      </c>
      <c r="I1876" t="s">
        <v>32</v>
      </c>
      <c r="J1876" t="s">
        <v>46</v>
      </c>
      <c r="K1876" s="14" t="s">
        <v>45</v>
      </c>
      <c r="M1876" s="14"/>
      <c r="X1876" s="2">
        <v>0</v>
      </c>
      <c r="Y1876" s="2">
        <v>8</v>
      </c>
    </row>
    <row r="1877" spans="1:25" x14ac:dyDescent="0.25">
      <c r="A1877" s="32"/>
      <c r="D1877" t="b">
        <f>IF(C1877=1,'Data Transformation'!$G$3+0.5*'Data Transformation'!$W$25,IF(C1878=1,D1878-'Data Transformation'!$W$25,FALSE))</f>
        <v>0</v>
      </c>
      <c r="E1877" t="str">
        <f t="array" ref="E1877">IF(ISLOGICAL(D1877),"",FREQUENCY(IF('Data Transformation'!$B$425:$B$8425='Bin Analysis'!$B1875,'Data Transformation'!$G$425:$G$8425),D1877))</f>
        <v/>
      </c>
      <c r="F1877" t="str">
        <f>IF(ISLOGICAL(D1877),"",E1877-E1876)</f>
        <v/>
      </c>
      <c r="M1877" s="14"/>
    </row>
    <row r="1878" spans="1:25" x14ac:dyDescent="0.25">
      <c r="A1878" s="32">
        <f>IF(Weighting!$P$6&gt;0,B1878,"")</f>
        <v>0.32100000000000001</v>
      </c>
      <c r="B1878">
        <f>Weighting!$C$6</f>
        <v>0.32100000000000001</v>
      </c>
      <c r="C1878">
        <f>Weighting!$F$6</f>
        <v>0</v>
      </c>
      <c r="D1878" t="b">
        <f>IF(C1878=1,'Data Transformation'!$G$3+0.5*'Data Transformation'!$W$25,IF(C1879=1,D1879-'Data Transformation'!$W$25,FALSE))</f>
        <v>0</v>
      </c>
      <c r="E1878" t="str">
        <f t="array" ref="E1878">IF(ISLOGICAL(D1878),"",FREQUENCY(IF('Data Transformation'!$B$425:$B$8425='Bin Analysis'!$B1875,'Data Transformation'!$G$425:$G$8425),D1878))</f>
        <v/>
      </c>
      <c r="F1878" t="str">
        <f>IF(ISLOGICAL(D1878),"",E1878-E1877)</f>
        <v/>
      </c>
      <c r="G1878">
        <f>Weighting!$H$6</f>
        <v>1</v>
      </c>
      <c r="H1878">
        <f t="array" ref="H1878">FREQUENCY(IF('Data Transformation'!$B$4:$B$8425=B1875,'Data Transformation'!$G$4:$G$8425),'Bin Analysis'!$B1878)</f>
        <v>0</v>
      </c>
      <c r="I1878">
        <f>H1878-H1877</f>
        <v>0</v>
      </c>
      <c r="J1878">
        <f>IF(I1878=0,0,1)</f>
        <v>0</v>
      </c>
      <c r="K1878">
        <f>J1878*Weighting!$W$6</f>
        <v>0</v>
      </c>
      <c r="M1878" s="14"/>
    </row>
    <row r="1879" spans="1:25" x14ac:dyDescent="0.25">
      <c r="A1879" s="32">
        <f>IF(Weighting!$P$7&gt;0,B1879,"")</f>
        <v>0.45200000000000001</v>
      </c>
      <c r="B1879">
        <f>Weighting!$C$7</f>
        <v>0.45200000000000001</v>
      </c>
      <c r="C1879">
        <f>Weighting!$F$7</f>
        <v>0</v>
      </c>
      <c r="D1879" t="b">
        <f>IF(C1879=1,'Data Transformation'!$G$3+0.5*'Data Transformation'!$W$25,IF(C1880=1,D1880-'Data Transformation'!$W$25,FALSE))</f>
        <v>0</v>
      </c>
      <c r="E1879" t="str">
        <f t="array" ref="E1879">IF(ISLOGICAL(D1879),"",FREQUENCY(IF('Data Transformation'!$B$425:$B$8425='Bin Analysis'!$B1875,'Data Transformation'!$G$425:$G$8425),D1879))</f>
        <v/>
      </c>
      <c r="F1879" t="str">
        <f t="shared" ref="F1879:F1897" si="234">IF(ISLOGICAL(D1879),"",E1879-E1878)</f>
        <v/>
      </c>
      <c r="G1879">
        <f>Weighting!$H$7</f>
        <v>0</v>
      </c>
      <c r="H1879">
        <f t="array" ref="H1879">FREQUENCY(IF('Data Transformation'!$B$4:$B$8425=B1875,'Data Transformation'!$G$4:$G$8425),'Bin Analysis'!$B1879)</f>
        <v>0</v>
      </c>
      <c r="I1879">
        <f t="shared" ref="I1879:I1897" si="235">H1879-H1878</f>
        <v>0</v>
      </c>
      <c r="J1879">
        <f>IF(I1879=0,0,1)</f>
        <v>0</v>
      </c>
      <c r="K1879">
        <f>J1879*Weighting!$W$7</f>
        <v>0</v>
      </c>
      <c r="M1879" s="14"/>
    </row>
    <row r="1880" spans="1:25" x14ac:dyDescent="0.25">
      <c r="A1880" s="32">
        <f>IF(Weighting!$P$8&gt;0,B1880,"")</f>
        <v>0.58299999999999996</v>
      </c>
      <c r="B1880">
        <f>Weighting!$C$8</f>
        <v>0.58299999999999996</v>
      </c>
      <c r="C1880">
        <f>Weighting!$F$8</f>
        <v>0</v>
      </c>
      <c r="D1880" t="b">
        <f>IF(C1880=1,'Data Transformation'!$G$3+0.5*'Data Transformation'!$W$25,IF(C1881=1,D1881-'Data Transformation'!$W$25,FALSE))</f>
        <v>0</v>
      </c>
      <c r="E1880" t="str">
        <f t="array" ref="E1880">IF(ISLOGICAL(D1880),"",FREQUENCY(IF('Data Transformation'!$B$425:$B$8425='Bin Analysis'!$B1875,'Data Transformation'!$G$425:$G$8425),D1880))</f>
        <v/>
      </c>
      <c r="F1880" t="str">
        <f t="shared" si="234"/>
        <v/>
      </c>
      <c r="G1880">
        <f>Weighting!$H$8</f>
        <v>0</v>
      </c>
      <c r="H1880">
        <f t="array" ref="H1880">FREQUENCY(IF('Data Transformation'!$B$4:$B$8425=B1875,'Data Transformation'!$G$4:$G$8425),'Bin Analysis'!$B1880)</f>
        <v>0</v>
      </c>
      <c r="I1880">
        <f t="shared" si="235"/>
        <v>0</v>
      </c>
      <c r="J1880">
        <f t="shared" ref="J1880:J1897" si="236">IF(I1880=0,0,1)</f>
        <v>0</v>
      </c>
      <c r="K1880">
        <f>J1880*Weighting!$W$8</f>
        <v>0</v>
      </c>
      <c r="M1880" s="14"/>
    </row>
    <row r="1881" spans="1:25" x14ac:dyDescent="0.25">
      <c r="A1881" s="32">
        <f>IF(Weighting!$P$9&gt;0,B1881,"")</f>
        <v>0.71399999999999997</v>
      </c>
      <c r="B1881" s="50">
        <f>Weighting!$C$9</f>
        <v>0.71399999999999997</v>
      </c>
      <c r="C1881">
        <f>Weighting!$F$9</f>
        <v>0</v>
      </c>
      <c r="D1881" t="b">
        <f>IF(C1881=1,'Data Transformation'!$G$3+0.5*'Data Transformation'!$W$25,IF(C1882=1,D1882-'Data Transformation'!$W$25,FALSE))</f>
        <v>0</v>
      </c>
      <c r="E1881" t="str">
        <f t="array" ref="E1881">IF(ISLOGICAL(D1881),"",FREQUENCY(IF('Data Transformation'!$B$425:$B$8425='Bin Analysis'!$B1875,'Data Transformation'!$G$425:$G$8425),D1881))</f>
        <v/>
      </c>
      <c r="F1881" t="str">
        <f t="shared" si="234"/>
        <v/>
      </c>
      <c r="G1881">
        <f>Weighting!$H$9</f>
        <v>0</v>
      </c>
      <c r="H1881">
        <f t="array" ref="H1881">FREQUENCY(IF('Data Transformation'!$B$4:$B$8425=B1875,'Data Transformation'!$G$4:$G$8425),'Bin Analysis'!$B1881)</f>
        <v>1</v>
      </c>
      <c r="I1881">
        <f t="shared" si="235"/>
        <v>1</v>
      </c>
      <c r="J1881">
        <f t="shared" si="236"/>
        <v>1</v>
      </c>
      <c r="K1881">
        <f>J1881*Weighting!$W$9</f>
        <v>3</v>
      </c>
      <c r="M1881" s="14"/>
    </row>
    <row r="1882" spans="1:25" x14ac:dyDescent="0.25">
      <c r="A1882" s="32">
        <f>IF(Weighting!$P$10&gt;0,B1882,"")</f>
        <v>0.84499999999999997</v>
      </c>
      <c r="B1882">
        <f>Weighting!$C$10</f>
        <v>0.84499999999999997</v>
      </c>
      <c r="C1882">
        <f>Weighting!$F$10</f>
        <v>0</v>
      </c>
      <c r="D1882" t="b">
        <f>IF(C1882=1,'Data Transformation'!$G$3+0.5*'Data Transformation'!$W$25,IF(C1883=1,D1883-'Data Transformation'!$W$25,FALSE))</f>
        <v>0</v>
      </c>
      <c r="E1882" t="str">
        <f t="array" ref="E1882">IF(ISLOGICAL(D1882),"",FREQUENCY(IF('Data Transformation'!$B$425:$B$8425='Bin Analysis'!$B1875,'Data Transformation'!$G$425:$G$8425),D1882))</f>
        <v/>
      </c>
      <c r="F1882" t="str">
        <f t="shared" si="234"/>
        <v/>
      </c>
      <c r="G1882">
        <f>Weighting!$H$10</f>
        <v>0</v>
      </c>
      <c r="H1882">
        <f t="array" ref="H1882">FREQUENCY(IF('Data Transformation'!$B$4:$B$8425=B1875,'Data Transformation'!$G$4:$G$8425),'Bin Analysis'!$B1882)</f>
        <v>2</v>
      </c>
      <c r="I1882">
        <f t="shared" si="235"/>
        <v>1</v>
      </c>
      <c r="J1882">
        <f t="shared" si="236"/>
        <v>1</v>
      </c>
      <c r="K1882">
        <f>J1882*Weighting!$W$10</f>
        <v>3</v>
      </c>
      <c r="M1882" s="14"/>
    </row>
    <row r="1883" spans="1:25" x14ac:dyDescent="0.25">
      <c r="A1883" s="32">
        <f>IF(Weighting!$P$11&gt;0,B1883,"")</f>
        <v>0.97599999999999998</v>
      </c>
      <c r="B1883">
        <f>Weighting!$C$11</f>
        <v>0.97599999999999998</v>
      </c>
      <c r="C1883">
        <f>Weighting!$F$11</f>
        <v>0</v>
      </c>
      <c r="D1883">
        <f>IF(C1883=1,'Data Transformation'!$G$3+0.5*'Data Transformation'!$W$25,IF(C1884=1,D1884-'Data Transformation'!$W$25,FALSE))</f>
        <v>0.86899999999999999</v>
      </c>
      <c r="E1883">
        <f t="array" ref="E1883">IF(ISLOGICAL(D1883),"",FREQUENCY(IF('Data Transformation'!$B$425:$B$8425='Bin Analysis'!$B1875,'Data Transformation'!$G$425:$G$8425),D1883))</f>
        <v>2</v>
      </c>
      <c r="F1883" t="e">
        <f t="shared" si="234"/>
        <v>#VALUE!</v>
      </c>
      <c r="G1883">
        <f>Weighting!$H$11</f>
        <v>0</v>
      </c>
      <c r="H1883">
        <f t="array" ref="H1883">FREQUENCY(IF('Data Transformation'!$B$4:$B$8425=B1875,'Data Transformation'!$G$4:$G$8425),'Bin Analysis'!$B1883)</f>
        <v>5</v>
      </c>
      <c r="I1883">
        <f t="shared" si="235"/>
        <v>3</v>
      </c>
      <c r="J1883">
        <f t="shared" si="236"/>
        <v>1</v>
      </c>
      <c r="K1883">
        <f>J1883*Weighting!$W$11</f>
        <v>2</v>
      </c>
      <c r="M1883" s="14"/>
    </row>
    <row r="1884" spans="1:25" x14ac:dyDescent="0.25">
      <c r="A1884" s="32">
        <f>IF(Weighting!$P$12&gt;0,B1884,"")</f>
        <v>1.107</v>
      </c>
      <c r="B1884">
        <f>Weighting!$C$12</f>
        <v>1.107</v>
      </c>
      <c r="C1884">
        <f>Weighting!$F$12</f>
        <v>1</v>
      </c>
      <c r="D1884">
        <f>IF(C1884=1,'Data Transformation'!$G$3+0.5*'Data Transformation'!$W$25,IF(C1885=1,D1885-'Data Transformation'!$W$25,FALSE))</f>
        <v>1.131</v>
      </c>
      <c r="E1884">
        <f t="array" ref="E1884">IF(ISLOGICAL(D1884),"",FREQUENCY(IF('Data Transformation'!$B$425:$B$8425='Bin Analysis'!$B1875,'Data Transformation'!$G$425:$G$8425),D1884))</f>
        <v>10</v>
      </c>
      <c r="F1884">
        <f t="shared" si="234"/>
        <v>8</v>
      </c>
      <c r="G1884">
        <f>Weighting!$H$12</f>
        <v>0</v>
      </c>
      <c r="H1884">
        <f t="array" ref="H1884">FREQUENCY(IF('Data Transformation'!$B$4:$B$8425=B1875,'Data Transformation'!$G$4:$G$8425),'Bin Analysis'!$B1884)</f>
        <v>11</v>
      </c>
      <c r="I1884">
        <f t="shared" si="235"/>
        <v>6</v>
      </c>
      <c r="J1884">
        <f t="shared" si="236"/>
        <v>1</v>
      </c>
      <c r="K1884">
        <f>J1884*Weighting!$W$12</f>
        <v>1</v>
      </c>
      <c r="M1884" s="14"/>
    </row>
    <row r="1885" spans="1:25" x14ac:dyDescent="0.25">
      <c r="A1885" s="32">
        <f>IF(Weighting!$P$13&gt;0,B1885,"")</f>
        <v>1.238</v>
      </c>
      <c r="B1885">
        <f>Weighting!$C$13</f>
        <v>1.238</v>
      </c>
      <c r="C1885">
        <f>Weighting!$F$13</f>
        <v>0</v>
      </c>
      <c r="D1885" t="b">
        <f>IF(C1885=1,'Data Transformation'!$G$3+0.5*'Data Transformation'!$W$25,IF(C1886=1,D1886-'Data Transformation'!$W$25,FALSE))</f>
        <v>0</v>
      </c>
      <c r="E1885" t="str">
        <f t="array" ref="E1885">IF(ISLOGICAL(D1885),"",FREQUENCY(IF('Data Transformation'!$B$425:$B$8425='Bin Analysis'!$B1875,'Data Transformation'!$G$425:$G$8425),D1885))</f>
        <v/>
      </c>
      <c r="F1885" t="str">
        <f t="shared" si="234"/>
        <v/>
      </c>
      <c r="G1885">
        <f>Weighting!$H$13</f>
        <v>0</v>
      </c>
      <c r="H1885">
        <f t="array" ref="H1885">FREQUENCY(IF('Data Transformation'!$B$4:$B$8425=B1875,'Data Transformation'!$G$4:$G$8425),'Bin Analysis'!$B1885)</f>
        <v>11</v>
      </c>
      <c r="I1885">
        <f t="shared" si="235"/>
        <v>0</v>
      </c>
      <c r="J1885">
        <f t="shared" si="236"/>
        <v>0</v>
      </c>
      <c r="K1885">
        <f>J1885*Weighting!$W$13</f>
        <v>0</v>
      </c>
      <c r="M1885" s="14"/>
    </row>
    <row r="1886" spans="1:25" x14ac:dyDescent="0.25">
      <c r="A1886" s="32">
        <f>IF(Weighting!$P$14&gt;0,B1886,"")</f>
        <v>1.369</v>
      </c>
      <c r="B1886">
        <f>Weighting!$C$14</f>
        <v>1.369</v>
      </c>
      <c r="C1886">
        <f>Weighting!$F$14</f>
        <v>0</v>
      </c>
      <c r="D1886" t="b">
        <f>IF(C1886=1,'Data Transformation'!$G$3+0.5*'Data Transformation'!$W$25,IF(C1887=1,D1887-'Data Transformation'!$W$25,FALSE))</f>
        <v>0</v>
      </c>
      <c r="E1886" t="str">
        <f t="array" ref="E1886">IF(ISLOGICAL(D1886),"",FREQUENCY(IF('Data Transformation'!$B$425:$B$8425='Bin Analysis'!$B1875,'Data Transformation'!$G$425:$G$8425),D1886))</f>
        <v/>
      </c>
      <c r="F1886" t="str">
        <f t="shared" si="234"/>
        <v/>
      </c>
      <c r="G1886">
        <f>Weighting!$H$14</f>
        <v>0</v>
      </c>
      <c r="H1886">
        <f t="array" ref="H1886">FREQUENCY(IF('Data Transformation'!$B$4:$B$8425=B1875,'Data Transformation'!$G$4:$G$8425),'Bin Analysis'!$B1886)</f>
        <v>11</v>
      </c>
      <c r="I1886">
        <f t="shared" si="235"/>
        <v>0</v>
      </c>
      <c r="J1886">
        <f t="shared" si="236"/>
        <v>0</v>
      </c>
      <c r="K1886">
        <f>J1886*Weighting!$W$14</f>
        <v>0</v>
      </c>
      <c r="M1886" s="14"/>
    </row>
    <row r="1887" spans="1:25" x14ac:dyDescent="0.25">
      <c r="A1887" s="32">
        <f>IF(Weighting!$P$15&gt;0,B1887,"")</f>
        <v>1.5000009999999999</v>
      </c>
      <c r="B1887">
        <f>Weighting!$C$15</f>
        <v>1.5000009999999999</v>
      </c>
      <c r="C1887">
        <f>Weighting!$F$15</f>
        <v>0</v>
      </c>
      <c r="D1887" t="b">
        <f>IF(C1887=1,'Data Transformation'!$G$3+0.5*'Data Transformation'!$W$25,IF(C1888=1,D1888-'Data Transformation'!$W$25,FALSE))</f>
        <v>0</v>
      </c>
      <c r="E1887" t="str">
        <f t="array" ref="E1887">IF(ISLOGICAL(D1887),"",FREQUENCY(IF('Data Transformation'!$B$425:$B$8425='Bin Analysis'!$B1875,'Data Transformation'!$G$425:$G$8425),D1887))</f>
        <v/>
      </c>
      <c r="F1887" t="str">
        <f t="shared" si="234"/>
        <v/>
      </c>
      <c r="G1887">
        <f>Weighting!$H$15</f>
        <v>0</v>
      </c>
      <c r="H1887">
        <f t="array" ref="H1887">FREQUENCY(IF('Data Transformation'!$B$4:$B$8425=B1875,'Data Transformation'!$G$4:$G$8425),'Bin Analysis'!$B1887)</f>
        <v>11</v>
      </c>
      <c r="I1887">
        <f t="shared" si="235"/>
        <v>0</v>
      </c>
      <c r="J1887">
        <f t="shared" si="236"/>
        <v>0</v>
      </c>
      <c r="K1887">
        <f>J1887*Weighting!$W$15</f>
        <v>0</v>
      </c>
      <c r="M1887" s="14"/>
    </row>
    <row r="1888" spans="1:25" x14ac:dyDescent="0.25">
      <c r="A1888" s="32" t="str">
        <f>IF(Weighting!$P$16&gt;0,B1888,"")</f>
        <v/>
      </c>
      <c r="B1888">
        <f>Weighting!$C$16</f>
        <v>1.631</v>
      </c>
      <c r="C1888">
        <f>Weighting!$F$16</f>
        <v>0</v>
      </c>
      <c r="D1888" t="b">
        <f>IF(C1888=1,'Data Transformation'!$G$3+0.5*'Data Transformation'!$W$25,IF(C1889=1,D1889-'Data Transformation'!$W$25,FALSE))</f>
        <v>0</v>
      </c>
      <c r="E1888" t="str">
        <f t="array" ref="E1888">IF(ISLOGICAL(D1888),"",FREQUENCY(IF('Data Transformation'!$B$425:$B$8425='Bin Analysis'!$B1875,'Data Transformation'!$G$425:$G$8425),D1888))</f>
        <v/>
      </c>
      <c r="F1888" t="str">
        <f t="shared" si="234"/>
        <v/>
      </c>
      <c r="G1888">
        <f>Weighting!$H$16</f>
        <v>0</v>
      </c>
      <c r="H1888">
        <f t="array" ref="H1888">FREQUENCY(IF('Data Transformation'!$B$4:$B$8425=B1875,'Data Transformation'!$G$4:$G$8425),'Bin Analysis'!$B1888)</f>
        <v>11</v>
      </c>
      <c r="I1888">
        <f t="shared" si="235"/>
        <v>0</v>
      </c>
      <c r="J1888">
        <f t="shared" si="236"/>
        <v>0</v>
      </c>
      <c r="K1888">
        <f>J1888*Weighting!$W$16</f>
        <v>0</v>
      </c>
      <c r="M1888" s="14"/>
    </row>
    <row r="1889" spans="1:25" x14ac:dyDescent="0.25">
      <c r="A1889" s="32" t="str">
        <f>IF(Weighting!$P$17&gt;0,B1889,"")</f>
        <v/>
      </c>
      <c r="B1889">
        <f>Weighting!$C$17</f>
        <v>1.762</v>
      </c>
      <c r="C1889">
        <f>Weighting!$F$17</f>
        <v>0</v>
      </c>
      <c r="D1889" t="b">
        <f>IF(C1889=1,'Data Transformation'!$G$3+0.5*'Data Transformation'!$W$25,IF(C1890=1,D1890-'Data Transformation'!$W$25,FALSE))</f>
        <v>0</v>
      </c>
      <c r="E1889" t="str">
        <f t="array" ref="E1889">IF(ISLOGICAL(D1889),"",FREQUENCY(IF('Data Transformation'!$B$425:$B$8425='Bin Analysis'!$B1875,'Data Transformation'!$G$425:$G$8425),D1889))</f>
        <v/>
      </c>
      <c r="F1889" t="str">
        <f t="shared" si="234"/>
        <v/>
      </c>
      <c r="G1889">
        <f>Weighting!$H$17</f>
        <v>0</v>
      </c>
      <c r="H1889">
        <f t="array" ref="H1889">FREQUENCY(IF('Data Transformation'!$B$4:$B$8425=B1875,'Data Transformation'!$G$4:$G$8425),'Bin Analysis'!$B1889)</f>
        <v>11</v>
      </c>
      <c r="I1889">
        <f t="shared" si="235"/>
        <v>0</v>
      </c>
      <c r="J1889">
        <f t="shared" si="236"/>
        <v>0</v>
      </c>
      <c r="K1889">
        <f>J1889*Weighting!$W$17</f>
        <v>0</v>
      </c>
      <c r="M1889" s="14"/>
    </row>
    <row r="1890" spans="1:25" x14ac:dyDescent="0.25">
      <c r="A1890" s="32" t="str">
        <f>IF(Weighting!$P$18&gt;0,B1890,"")</f>
        <v/>
      </c>
      <c r="B1890">
        <f>Weighting!$C$18</f>
        <v>1.893</v>
      </c>
      <c r="C1890">
        <f>Weighting!$F$18</f>
        <v>0</v>
      </c>
      <c r="D1890" t="b">
        <f>IF(C1890=1,'Data Transformation'!$G$3+0.5*'Data Transformation'!$W$25,IF(C1891=1,D1891-'Data Transformation'!$W$25,FALSE))</f>
        <v>0</v>
      </c>
      <c r="E1890" t="str">
        <f t="array" ref="E1890">IF(ISLOGICAL(D1890),"",FREQUENCY(IF('Data Transformation'!$B$425:$B$8425='Bin Analysis'!$B1875,'Data Transformation'!$G$425:$G$8425),D1890))</f>
        <v/>
      </c>
      <c r="F1890" t="str">
        <f t="shared" si="234"/>
        <v/>
      </c>
      <c r="G1890">
        <f>Weighting!$H$18</f>
        <v>0</v>
      </c>
      <c r="H1890">
        <f t="array" ref="H1890">FREQUENCY(IF('Data Transformation'!$B$4:$B$8425=B1875,'Data Transformation'!$G$4:$G$8425),'Bin Analysis'!$B1890)</f>
        <v>11</v>
      </c>
      <c r="I1890">
        <f t="shared" si="235"/>
        <v>0</v>
      </c>
      <c r="J1890">
        <f t="shared" si="236"/>
        <v>0</v>
      </c>
      <c r="K1890">
        <f>J1890*Weighting!$W$18</f>
        <v>0</v>
      </c>
      <c r="M1890" s="14"/>
    </row>
    <row r="1891" spans="1:25" x14ac:dyDescent="0.25">
      <c r="A1891" s="32" t="str">
        <f>IF(Weighting!$P$19&gt;0,B1891,"")</f>
        <v/>
      </c>
      <c r="B1891">
        <f>Weighting!$C$19</f>
        <v>2.024</v>
      </c>
      <c r="C1891">
        <f>Weighting!$F$19</f>
        <v>0</v>
      </c>
      <c r="D1891" t="b">
        <f>IF(C1891=1,'Data Transformation'!$G$3+0.5*'Data Transformation'!$W$25,IF(C1892=1,D1892-'Data Transformation'!$W$25,FALSE))</f>
        <v>0</v>
      </c>
      <c r="E1891" t="str">
        <f t="array" ref="E1891">IF(ISLOGICAL(D1891),"",FREQUENCY(IF('Data Transformation'!$B$425:$B$8425='Bin Analysis'!$B1875,'Data Transformation'!$G$425:$G$8425),D1891))</f>
        <v/>
      </c>
      <c r="F1891" t="str">
        <f t="shared" si="234"/>
        <v/>
      </c>
      <c r="G1891">
        <f>Weighting!$H$19</f>
        <v>0</v>
      </c>
      <c r="H1891">
        <f t="array" ref="H1891">FREQUENCY(IF('Data Transformation'!$B$4:$B$8425=B1875,'Data Transformation'!$G$4:$G$8425),'Bin Analysis'!$B1891)</f>
        <v>11</v>
      </c>
      <c r="I1891">
        <f t="shared" si="235"/>
        <v>0</v>
      </c>
      <c r="J1891">
        <f t="shared" si="236"/>
        <v>0</v>
      </c>
      <c r="K1891">
        <f>J1891*Weighting!$W$19</f>
        <v>0</v>
      </c>
      <c r="M1891" s="14"/>
    </row>
    <row r="1892" spans="1:25" x14ac:dyDescent="0.25">
      <c r="A1892" s="32" t="str">
        <f>IF(Weighting!$P$20&gt;0,B1892,"")</f>
        <v/>
      </c>
      <c r="B1892">
        <f>Weighting!$C$20</f>
        <v>2.1550000000000002</v>
      </c>
      <c r="C1892">
        <f>Weighting!$F$20</f>
        <v>0</v>
      </c>
      <c r="D1892" t="b">
        <f>IF(C1892=1,'Data Transformation'!$G$3+0.5*'Data Transformation'!$W$25,IF(C1893=1,D1893-'Data Transformation'!$W$25,FALSE))</f>
        <v>0</v>
      </c>
      <c r="E1892" t="str">
        <f t="array" ref="E1892">IF(ISLOGICAL(D1892),"",FREQUENCY(IF('Data Transformation'!$B$425:$B$8425='Bin Analysis'!$B1875,'Data Transformation'!$G$425:$G$8425),D1892))</f>
        <v/>
      </c>
      <c r="F1892" t="str">
        <f t="shared" si="234"/>
        <v/>
      </c>
      <c r="G1892">
        <f>Weighting!$H$20</f>
        <v>0</v>
      </c>
      <c r="H1892">
        <f t="array" ref="H1892">FREQUENCY(IF('Data Transformation'!$B$4:$B$8425=B1875,'Data Transformation'!$G$4:$G$8425),'Bin Analysis'!$B1892)</f>
        <v>11</v>
      </c>
      <c r="I1892">
        <f t="shared" si="235"/>
        <v>0</v>
      </c>
      <c r="J1892">
        <f t="shared" si="236"/>
        <v>0</v>
      </c>
      <c r="K1892">
        <f>J1892*Weighting!$W$20</f>
        <v>0</v>
      </c>
      <c r="M1892" s="14"/>
    </row>
    <row r="1893" spans="1:25" x14ac:dyDescent="0.25">
      <c r="A1893" s="32" t="str">
        <f>IF(Weighting!$P$21&gt;0,B1893,"")</f>
        <v/>
      </c>
      <c r="B1893">
        <f>Weighting!$C$21</f>
        <v>2.2860000000000005</v>
      </c>
      <c r="C1893">
        <f>Weighting!$F$21</f>
        <v>0</v>
      </c>
      <c r="D1893" t="b">
        <f>IF(C1893=1,'Data Transformation'!$G$3+0.5*'Data Transformation'!$W$25,IF(C1894=1,D1894-'Data Transformation'!$W$25,FALSE))</f>
        <v>0</v>
      </c>
      <c r="E1893" t="str">
        <f t="array" ref="E1893">IF(ISLOGICAL(D1893),"",FREQUENCY(IF('Data Transformation'!$B$425:$B$8425='Bin Analysis'!$B1875,'Data Transformation'!$G$425:$G$8425),D1893))</f>
        <v/>
      </c>
      <c r="F1893" t="str">
        <f t="shared" si="234"/>
        <v/>
      </c>
      <c r="G1893">
        <f>Weighting!$H$21</f>
        <v>0</v>
      </c>
      <c r="H1893">
        <f t="array" ref="H1893">FREQUENCY(IF('Data Transformation'!$B$4:$B$8425=B1875,'Data Transformation'!$G$4:$G$8425),'Bin Analysis'!$B1893)</f>
        <v>11</v>
      </c>
      <c r="I1893">
        <f t="shared" si="235"/>
        <v>0</v>
      </c>
      <c r="J1893">
        <f t="shared" si="236"/>
        <v>0</v>
      </c>
      <c r="K1893">
        <f>J1893*Weighting!$W$21</f>
        <v>0</v>
      </c>
      <c r="M1893" s="14"/>
    </row>
    <row r="1894" spans="1:25" x14ac:dyDescent="0.25">
      <c r="A1894" s="32" t="str">
        <f>IF(Weighting!$P$22&gt;0,B1894,"")</f>
        <v/>
      </c>
      <c r="B1894">
        <f>Weighting!$C$22</f>
        <v>2.4170000000000007</v>
      </c>
      <c r="C1894">
        <f>Weighting!$F$22</f>
        <v>0</v>
      </c>
      <c r="D1894" t="b">
        <f>IF(C1894=1,'Data Transformation'!$G$3+0.5*'Data Transformation'!$W$25,IF(C1895=1,D1895-'Data Transformation'!$W$25,FALSE))</f>
        <v>0</v>
      </c>
      <c r="E1894" t="str">
        <f t="array" ref="E1894">IF(ISLOGICAL(D1894),"",FREQUENCY(IF('Data Transformation'!$B$425:$B$8425='Bin Analysis'!$B1875,'Data Transformation'!$G$425:$G$8425),D1894))</f>
        <v/>
      </c>
      <c r="F1894" t="str">
        <f t="shared" si="234"/>
        <v/>
      </c>
      <c r="G1894">
        <f>Weighting!$H$22</f>
        <v>0</v>
      </c>
      <c r="H1894">
        <f t="array" ref="H1894">FREQUENCY(IF('Data Transformation'!$B$4:$B$8425=B1875,'Data Transformation'!$G$4:$G$8425),'Bin Analysis'!$B1894)</f>
        <v>11</v>
      </c>
      <c r="I1894">
        <f t="shared" si="235"/>
        <v>0</v>
      </c>
      <c r="J1894">
        <f t="shared" si="236"/>
        <v>0</v>
      </c>
      <c r="K1894">
        <f>J1894*Weighting!$W$22</f>
        <v>0</v>
      </c>
      <c r="M1894" s="14"/>
    </row>
    <row r="1895" spans="1:25" x14ac:dyDescent="0.25">
      <c r="A1895" s="32" t="str">
        <f>IF(Weighting!$P$23&gt;0,B1895,"")</f>
        <v/>
      </c>
      <c r="B1895">
        <f>Weighting!$C$23</f>
        <v>2.5480000000000009</v>
      </c>
      <c r="C1895">
        <f>Weighting!$F$23</f>
        <v>0</v>
      </c>
      <c r="D1895" t="b">
        <f>IF(C1895=1,'Data Transformation'!$G$3+0.5*'Data Transformation'!$W$25,IF(C1896=1,D1896-'Data Transformation'!$W$25,FALSE))</f>
        <v>0</v>
      </c>
      <c r="E1895" t="str">
        <f t="array" ref="E1895">IF(ISLOGICAL(D1895),"",FREQUENCY(IF('Data Transformation'!$B$425:$B$8425='Bin Analysis'!$B1875,'Data Transformation'!$G$425:$G$8425),D1895))</f>
        <v/>
      </c>
      <c r="F1895" t="str">
        <f t="shared" si="234"/>
        <v/>
      </c>
      <c r="G1895">
        <f>Weighting!$H$23</f>
        <v>0</v>
      </c>
      <c r="H1895">
        <f t="array" ref="H1895">FREQUENCY(IF('Data Transformation'!$B$4:$B$8425=B1875,'Data Transformation'!$G$4:$G$8425),'Bin Analysis'!$B1895)</f>
        <v>11</v>
      </c>
      <c r="I1895">
        <f t="shared" si="235"/>
        <v>0</v>
      </c>
      <c r="J1895">
        <f t="shared" si="236"/>
        <v>0</v>
      </c>
      <c r="K1895">
        <f>J1895*Weighting!$W$23</f>
        <v>0</v>
      </c>
      <c r="M1895" s="14"/>
    </row>
    <row r="1896" spans="1:25" x14ac:dyDescent="0.25">
      <c r="A1896" s="32" t="str">
        <f>IF(Weighting!$P$24&gt;0,B1896,"")</f>
        <v/>
      </c>
      <c r="B1896">
        <f>Weighting!$C$24</f>
        <v>2.6790000000000012</v>
      </c>
      <c r="C1896">
        <f>Weighting!$F$24</f>
        <v>0</v>
      </c>
      <c r="D1896" t="b">
        <f>IF(C1896=1,'Data Transformation'!$G$3+0.5*'Data Transformation'!$W$25,IF(C1897=1,D1897-'Data Transformation'!$W$25,FALSE))</f>
        <v>0</v>
      </c>
      <c r="E1896" t="str">
        <f t="array" ref="E1896">IF(ISLOGICAL(D1896),"",FREQUENCY(IF('Data Transformation'!$B$425:$B$8425='Bin Analysis'!$B1875,'Data Transformation'!$G$425:$G$8425),D1896))</f>
        <v/>
      </c>
      <c r="F1896" t="str">
        <f t="shared" si="234"/>
        <v/>
      </c>
      <c r="G1896">
        <f>Weighting!$H$24</f>
        <v>0</v>
      </c>
      <c r="H1896">
        <f t="array" ref="H1896">FREQUENCY(IF('Data Transformation'!$B$4:$B$8425=B1875,'Data Transformation'!$G$4:$G$8425),'Bin Analysis'!$B1896)</f>
        <v>11</v>
      </c>
      <c r="I1896">
        <f t="shared" si="235"/>
        <v>0</v>
      </c>
      <c r="J1896">
        <f t="shared" si="236"/>
        <v>0</v>
      </c>
      <c r="K1896">
        <f>J1896*Weighting!$W$24</f>
        <v>0</v>
      </c>
      <c r="M1896" s="14"/>
    </row>
    <row r="1897" spans="1:25" x14ac:dyDescent="0.25">
      <c r="A1897" s="32" t="str">
        <f>IF(Weighting!$P$25&gt;0,B1897,"")</f>
        <v/>
      </c>
      <c r="B1897">
        <f>Weighting!$C$25</f>
        <v>2.8100000000000014</v>
      </c>
      <c r="C1897">
        <f>Weighting!$F$25</f>
        <v>0</v>
      </c>
      <c r="D1897" t="b">
        <f>IF(C1897=1,'Data Transformation'!$G$3+0.5*'Data Transformation'!$W$25,IF(C1898=1,D1898-'Data Transformation'!$W$25,FALSE))</f>
        <v>0</v>
      </c>
      <c r="E1897" t="str">
        <f t="array" ref="E1897">IF(ISLOGICAL(D1897),"",FREQUENCY(IF('Data Transformation'!$B$425:$B$8425='Bin Analysis'!$B1875,'Data Transformation'!$G$425:$G$8425),D1897))</f>
        <v/>
      </c>
      <c r="F1897" t="str">
        <f t="shared" si="234"/>
        <v/>
      </c>
      <c r="G1897">
        <f>Weighting!$H$25</f>
        <v>0</v>
      </c>
      <c r="H1897">
        <f t="array" ref="H1897">FREQUENCY(IF('Data Transformation'!$B$4:$B$8425=B1875,'Data Transformation'!$G$4:$G$8425),'Bin Analysis'!$B1897)</f>
        <v>11</v>
      </c>
      <c r="I1897">
        <f t="shared" si="235"/>
        <v>0</v>
      </c>
      <c r="J1897">
        <f t="shared" si="236"/>
        <v>0</v>
      </c>
      <c r="K1897">
        <f>J1897*Weighting!$W$25</f>
        <v>0</v>
      </c>
      <c r="M1897" s="14"/>
    </row>
    <row r="1898" spans="1:25" x14ac:dyDescent="0.25">
      <c r="O1898"/>
      <c r="P1898"/>
      <c r="Q1898"/>
      <c r="R1898"/>
    </row>
    <row r="1899" spans="1:25" ht="23.25" x14ac:dyDescent="0.35">
      <c r="A1899" s="21" t="s">
        <v>0</v>
      </c>
      <c r="B1899" s="21">
        <f>IFERROR(VLOOKUP(C1899,'Data Transformation'!$L$6:$M$426,2,FALSE),"")</f>
        <v>79</v>
      </c>
      <c r="C1899" s="21">
        <f>C1875+1</f>
        <v>79</v>
      </c>
      <c r="D1899" s="21"/>
      <c r="E1899" s="21"/>
      <c r="F1899" s="21"/>
      <c r="G1899" s="21"/>
      <c r="H1899" s="22"/>
      <c r="I1899" s="22"/>
      <c r="J1899" s="22"/>
      <c r="K1899" s="21"/>
      <c r="L1899" s="21">
        <f>B1899</f>
        <v>79</v>
      </c>
      <c r="M1899" s="23">
        <f>INDEX('Data Transformation'!$O$4:$O$424,MATCH($B1899,'Data Transformation'!$M$4:$M$424,0),MATCH($M$2,'Data Transformation'!$O$3,0))</f>
        <v>20</v>
      </c>
      <c r="N1899" s="27">
        <f>IF('Input and Summary Results'!$J$16="minimum",'Bin Analysis'!X1900/(M1899-1),'Bin Analysis'!Y1899/('Bin Analysis'!M1899-1))</f>
        <v>0</v>
      </c>
      <c r="O1899" s="27">
        <f>IF(M1899=FALSE,NA(),(VLOOKUP(1,C1902:K1921,4,FALSE))/(M1899-1))</f>
        <v>0</v>
      </c>
      <c r="P1899" s="27">
        <f>IF(M1899=FALSE,NA(),SUM(J1902:J1921)/Weighting!$S$5)</f>
        <v>0.3</v>
      </c>
      <c r="Q1899" s="27">
        <f>IF(M1899=FALSE,NA(),SUM(K1902:K1921)/Weighting!$S$6)</f>
        <v>0.17391304347826086</v>
      </c>
      <c r="R1899" s="27">
        <f>IF(M1899=FALSE,NA(),(VLOOKUP(1,G1902:K1921,3,FALSE))/(M1899-1))</f>
        <v>0.94736842105263153</v>
      </c>
      <c r="S1899" s="22" t="str">
        <f>IF(M1899=FALSE,NA(),IF(SUM(J1902:J1921)=2,"yes","no"))</f>
        <v>no</v>
      </c>
      <c r="X1899" s="2" cm="2">
        <f t="array" ref="X1899:X1900">FREQUENCY(IF('Data Transformation'!$B$425:$B$6424='Bin Analysis'!L1899,'Data Transformation'!$G$425:$G$6424),'Data Transformation'!$U$11)</f>
        <v>19</v>
      </c>
      <c r="Y1899" s="2" cm="2">
        <f t="array" ref="Y1899:Y1900">FREQUENCY(IF('Data Transformation'!$B$425:$B$6424='Bin Analysis'!L1899,'Data Transformation'!$G$425:$G$6424),'Data Transformation'!$U$12)</f>
        <v>19</v>
      </c>
    </row>
    <row r="1900" spans="1:25" x14ac:dyDescent="0.25">
      <c r="A1900" s="14" t="s">
        <v>66</v>
      </c>
      <c r="B1900" t="s">
        <v>47</v>
      </c>
      <c r="C1900" t="s">
        <v>5</v>
      </c>
      <c r="D1900" t="s">
        <v>99</v>
      </c>
      <c r="E1900" t="s">
        <v>100</v>
      </c>
      <c r="F1900" t="s">
        <v>101</v>
      </c>
      <c r="G1900" t="s">
        <v>69</v>
      </c>
      <c r="H1900" t="s">
        <v>31</v>
      </c>
      <c r="I1900" t="s">
        <v>32</v>
      </c>
      <c r="J1900" t="s">
        <v>46</v>
      </c>
      <c r="K1900" s="14" t="s">
        <v>45</v>
      </c>
      <c r="M1900" s="14"/>
      <c r="X1900" s="2">
        <v>0</v>
      </c>
      <c r="Y1900" s="2">
        <v>0</v>
      </c>
    </row>
    <row r="1901" spans="1:25" x14ac:dyDescent="0.25">
      <c r="A1901" s="32"/>
      <c r="D1901" t="b">
        <f>IF(C1901=1,'Data Transformation'!$G$3+0.5*'Data Transformation'!$W$25,IF(C1902=1,D1902-'Data Transformation'!$W$25,FALSE))</f>
        <v>0</v>
      </c>
      <c r="E1901" t="str">
        <f t="array" ref="E1901">IF(ISLOGICAL(D1901),"",FREQUENCY(IF('Data Transformation'!$B$425:$B$8425='Bin Analysis'!$B1899,'Data Transformation'!$G$425:$G$8425),D1901))</f>
        <v/>
      </c>
      <c r="F1901" t="str">
        <f>IF(ISLOGICAL(D1901),"",E1901-E1900)</f>
        <v/>
      </c>
      <c r="M1901" s="14"/>
    </row>
    <row r="1902" spans="1:25" x14ac:dyDescent="0.25">
      <c r="A1902" s="32">
        <f>IF(Weighting!$P$6&gt;0,B1902,"")</f>
        <v>0.32100000000000001</v>
      </c>
      <c r="B1902">
        <f>Weighting!$C$6</f>
        <v>0.32100000000000001</v>
      </c>
      <c r="C1902">
        <f>Weighting!$F$6</f>
        <v>0</v>
      </c>
      <c r="D1902" t="b">
        <f>IF(C1902=1,'Data Transformation'!$G$3+0.5*'Data Transformation'!$W$25,IF(C1903=1,D1903-'Data Transformation'!$W$25,FALSE))</f>
        <v>0</v>
      </c>
      <c r="E1902" t="str">
        <f t="array" ref="E1902">IF(ISLOGICAL(D1902),"",FREQUENCY(IF('Data Transformation'!$B$425:$B$8425='Bin Analysis'!$B1899,'Data Transformation'!$G$425:$G$8425),D1902))</f>
        <v/>
      </c>
      <c r="F1902" t="str">
        <f>IF(ISLOGICAL(D1902),"",E1902-E1901)</f>
        <v/>
      </c>
      <c r="G1902">
        <f>Weighting!$H$6</f>
        <v>1</v>
      </c>
      <c r="H1902">
        <f t="array" ref="H1902">FREQUENCY(IF('Data Transformation'!$B$4:$B$8425=B1899,'Data Transformation'!$G$4:$G$8425),'Bin Analysis'!$B1902)</f>
        <v>18</v>
      </c>
      <c r="I1902">
        <f>H1902-H1901</f>
        <v>18</v>
      </c>
      <c r="J1902">
        <f>IF(I1902=0,0,1)</f>
        <v>1</v>
      </c>
      <c r="K1902">
        <f>J1902*Weighting!$W$6</f>
        <v>1</v>
      </c>
      <c r="M1902" s="14"/>
    </row>
    <row r="1903" spans="1:25" x14ac:dyDescent="0.25">
      <c r="A1903" s="32">
        <f>IF(Weighting!$P$7&gt;0,B1903,"")</f>
        <v>0.45200000000000001</v>
      </c>
      <c r="B1903">
        <f>Weighting!$C$7</f>
        <v>0.45200000000000001</v>
      </c>
      <c r="C1903">
        <f>Weighting!$F$7</f>
        <v>0</v>
      </c>
      <c r="D1903" t="b">
        <f>IF(C1903=1,'Data Transformation'!$G$3+0.5*'Data Transformation'!$W$25,IF(C1904=1,D1904-'Data Transformation'!$W$25,FALSE))</f>
        <v>0</v>
      </c>
      <c r="E1903" t="str">
        <f t="array" ref="E1903">IF(ISLOGICAL(D1903),"",FREQUENCY(IF('Data Transformation'!$B$425:$B$8425='Bin Analysis'!$B1899,'Data Transformation'!$G$425:$G$8425),D1903))</f>
        <v/>
      </c>
      <c r="F1903" t="str">
        <f t="shared" ref="F1903:F1921" si="237">IF(ISLOGICAL(D1903),"",E1903-E1902)</f>
        <v/>
      </c>
      <c r="G1903">
        <f>Weighting!$H$7</f>
        <v>0</v>
      </c>
      <c r="H1903">
        <f t="array" ref="H1903">FREQUENCY(IF('Data Transformation'!$B$4:$B$8425=B1899,'Data Transformation'!$G$4:$G$8425),'Bin Analysis'!$B1903)</f>
        <v>19</v>
      </c>
      <c r="I1903">
        <f t="shared" ref="I1903:I1921" si="238">H1903-H1902</f>
        <v>1</v>
      </c>
      <c r="J1903">
        <f>IF(I1903=0,0,1)</f>
        <v>1</v>
      </c>
      <c r="K1903">
        <f>J1903*Weighting!$W$7</f>
        <v>2</v>
      </c>
      <c r="M1903" s="14"/>
    </row>
    <row r="1904" spans="1:25" x14ac:dyDescent="0.25">
      <c r="A1904" s="32">
        <f>IF(Weighting!$P$8&gt;0,B1904,"")</f>
        <v>0.58299999999999996</v>
      </c>
      <c r="B1904">
        <f>Weighting!$C$8</f>
        <v>0.58299999999999996</v>
      </c>
      <c r="C1904">
        <f>Weighting!$F$8</f>
        <v>0</v>
      </c>
      <c r="D1904" t="b">
        <f>IF(C1904=1,'Data Transformation'!$G$3+0.5*'Data Transformation'!$W$25,IF(C1905=1,D1905-'Data Transformation'!$W$25,FALSE))</f>
        <v>0</v>
      </c>
      <c r="E1904" t="str">
        <f t="array" ref="E1904">IF(ISLOGICAL(D1904),"",FREQUENCY(IF('Data Transformation'!$B$425:$B$8425='Bin Analysis'!$B1899,'Data Transformation'!$G$425:$G$8425),D1904))</f>
        <v/>
      </c>
      <c r="F1904" t="str">
        <f t="shared" si="237"/>
        <v/>
      </c>
      <c r="G1904">
        <f>Weighting!$H$8</f>
        <v>0</v>
      </c>
      <c r="H1904">
        <f t="array" ref="H1904">FREQUENCY(IF('Data Transformation'!$B$4:$B$8425=B1899,'Data Transformation'!$G$4:$G$8425),'Bin Analysis'!$B1904)</f>
        <v>19</v>
      </c>
      <c r="I1904">
        <f t="shared" si="238"/>
        <v>0</v>
      </c>
      <c r="J1904">
        <f t="shared" ref="J1904:J1921" si="239">IF(I1904=0,0,1)</f>
        <v>0</v>
      </c>
      <c r="K1904">
        <f>J1904*Weighting!$W$8</f>
        <v>0</v>
      </c>
      <c r="M1904" s="14"/>
    </row>
    <row r="1905" spans="1:13" x14ac:dyDescent="0.25">
      <c r="A1905" s="32">
        <f>IF(Weighting!$P$9&gt;0,B1905,"")</f>
        <v>0.71399999999999997</v>
      </c>
      <c r="B1905" s="50">
        <f>Weighting!$C$9</f>
        <v>0.71399999999999997</v>
      </c>
      <c r="C1905">
        <f>Weighting!$F$9</f>
        <v>0</v>
      </c>
      <c r="D1905" t="b">
        <f>IF(C1905=1,'Data Transformation'!$G$3+0.5*'Data Transformation'!$W$25,IF(C1906=1,D1906-'Data Transformation'!$W$25,FALSE))</f>
        <v>0</v>
      </c>
      <c r="E1905" t="str">
        <f t="array" ref="E1905">IF(ISLOGICAL(D1905),"",FREQUENCY(IF('Data Transformation'!$B$425:$B$8425='Bin Analysis'!$B1899,'Data Transformation'!$G$425:$G$8425),D1905))</f>
        <v/>
      </c>
      <c r="F1905" t="str">
        <f t="shared" si="237"/>
        <v/>
      </c>
      <c r="G1905">
        <f>Weighting!$H$9</f>
        <v>0</v>
      </c>
      <c r="H1905">
        <f t="array" ref="H1905">FREQUENCY(IF('Data Transformation'!$B$4:$B$8425=B1899,'Data Transformation'!$G$4:$G$8425),'Bin Analysis'!$B1905)</f>
        <v>19</v>
      </c>
      <c r="I1905">
        <f t="shared" si="238"/>
        <v>0</v>
      </c>
      <c r="J1905">
        <f t="shared" si="239"/>
        <v>0</v>
      </c>
      <c r="K1905">
        <f>J1905*Weighting!$W$9</f>
        <v>0</v>
      </c>
      <c r="M1905" s="14"/>
    </row>
    <row r="1906" spans="1:13" x14ac:dyDescent="0.25">
      <c r="A1906" s="32">
        <f>IF(Weighting!$P$10&gt;0,B1906,"")</f>
        <v>0.84499999999999997</v>
      </c>
      <c r="B1906">
        <f>Weighting!$C$10</f>
        <v>0.84499999999999997</v>
      </c>
      <c r="C1906">
        <f>Weighting!$F$10</f>
        <v>0</v>
      </c>
      <c r="D1906" t="b">
        <f>IF(C1906=1,'Data Transformation'!$G$3+0.5*'Data Transformation'!$W$25,IF(C1907=1,D1907-'Data Transformation'!$W$25,FALSE))</f>
        <v>0</v>
      </c>
      <c r="E1906" t="str">
        <f t="array" ref="E1906">IF(ISLOGICAL(D1906),"",FREQUENCY(IF('Data Transformation'!$B$425:$B$8425='Bin Analysis'!$B1899,'Data Transformation'!$G$425:$G$8425),D1906))</f>
        <v/>
      </c>
      <c r="F1906" t="str">
        <f t="shared" si="237"/>
        <v/>
      </c>
      <c r="G1906">
        <f>Weighting!$H$10</f>
        <v>0</v>
      </c>
      <c r="H1906">
        <f t="array" ref="H1906">FREQUENCY(IF('Data Transformation'!$B$4:$B$8425=B1899,'Data Transformation'!$G$4:$G$8425),'Bin Analysis'!$B1906)</f>
        <v>19</v>
      </c>
      <c r="I1906">
        <f t="shared" si="238"/>
        <v>0</v>
      </c>
      <c r="J1906">
        <f t="shared" si="239"/>
        <v>0</v>
      </c>
      <c r="K1906">
        <f>J1906*Weighting!$W$10</f>
        <v>0</v>
      </c>
      <c r="M1906" s="14"/>
    </row>
    <row r="1907" spans="1:13" x14ac:dyDescent="0.25">
      <c r="A1907" s="32">
        <f>IF(Weighting!$P$11&gt;0,B1907,"")</f>
        <v>0.97599999999999998</v>
      </c>
      <c r="B1907">
        <f>Weighting!$C$11</f>
        <v>0.97599999999999998</v>
      </c>
      <c r="C1907">
        <f>Weighting!$F$11</f>
        <v>0</v>
      </c>
      <c r="D1907">
        <f>IF(C1907=1,'Data Transformation'!$G$3+0.5*'Data Transformation'!$W$25,IF(C1908=1,D1908-'Data Transformation'!$W$25,FALSE))</f>
        <v>0.86899999999999999</v>
      </c>
      <c r="E1907">
        <f t="array" ref="E1907">IF(ISLOGICAL(D1907),"",FREQUENCY(IF('Data Transformation'!$B$425:$B$8425='Bin Analysis'!$B1899,'Data Transformation'!$G$425:$G$8425),D1907))</f>
        <v>19</v>
      </c>
      <c r="F1907" t="e">
        <f t="shared" si="237"/>
        <v>#VALUE!</v>
      </c>
      <c r="G1907">
        <f>Weighting!$H$11</f>
        <v>0</v>
      </c>
      <c r="H1907">
        <f t="array" ref="H1907">FREQUENCY(IF('Data Transformation'!$B$4:$B$8425=B1899,'Data Transformation'!$G$4:$G$8425),'Bin Analysis'!$B1907)</f>
        <v>19</v>
      </c>
      <c r="I1907">
        <f t="shared" si="238"/>
        <v>0</v>
      </c>
      <c r="J1907">
        <f t="shared" si="239"/>
        <v>0</v>
      </c>
      <c r="K1907">
        <f>J1907*Weighting!$W$11</f>
        <v>0</v>
      </c>
      <c r="M1907" s="14"/>
    </row>
    <row r="1908" spans="1:13" x14ac:dyDescent="0.25">
      <c r="A1908" s="32">
        <f>IF(Weighting!$P$12&gt;0,B1908,"")</f>
        <v>1.107</v>
      </c>
      <c r="B1908">
        <f>Weighting!$C$12</f>
        <v>1.107</v>
      </c>
      <c r="C1908">
        <f>Weighting!$F$12</f>
        <v>1</v>
      </c>
      <c r="D1908">
        <f>IF(C1908=1,'Data Transformation'!$G$3+0.5*'Data Transformation'!$W$25,IF(C1909=1,D1909-'Data Transformation'!$W$25,FALSE))</f>
        <v>1.131</v>
      </c>
      <c r="E1908">
        <f t="array" ref="E1908">IF(ISLOGICAL(D1908),"",FREQUENCY(IF('Data Transformation'!$B$425:$B$8425='Bin Analysis'!$B1899,'Data Transformation'!$G$425:$G$8425),D1908))</f>
        <v>19</v>
      </c>
      <c r="F1908">
        <f t="shared" si="237"/>
        <v>0</v>
      </c>
      <c r="G1908">
        <f>Weighting!$H$12</f>
        <v>0</v>
      </c>
      <c r="H1908">
        <f t="array" ref="H1908">FREQUENCY(IF('Data Transformation'!$B$4:$B$8425=B1899,'Data Transformation'!$G$4:$G$8425),'Bin Analysis'!$B1908)</f>
        <v>20</v>
      </c>
      <c r="I1908">
        <f t="shared" si="238"/>
        <v>1</v>
      </c>
      <c r="J1908">
        <f t="shared" si="239"/>
        <v>1</v>
      </c>
      <c r="K1908">
        <f>J1908*Weighting!$W$12</f>
        <v>1</v>
      </c>
      <c r="M1908" s="14"/>
    </row>
    <row r="1909" spans="1:13" x14ac:dyDescent="0.25">
      <c r="A1909" s="32">
        <f>IF(Weighting!$P$13&gt;0,B1909,"")</f>
        <v>1.238</v>
      </c>
      <c r="B1909">
        <f>Weighting!$C$13</f>
        <v>1.238</v>
      </c>
      <c r="C1909">
        <f>Weighting!$F$13</f>
        <v>0</v>
      </c>
      <c r="D1909" t="b">
        <f>IF(C1909=1,'Data Transformation'!$G$3+0.5*'Data Transformation'!$W$25,IF(C1910=1,D1910-'Data Transformation'!$W$25,FALSE))</f>
        <v>0</v>
      </c>
      <c r="E1909" t="str">
        <f t="array" ref="E1909">IF(ISLOGICAL(D1909),"",FREQUENCY(IF('Data Transformation'!$B$425:$B$8425='Bin Analysis'!$B1899,'Data Transformation'!$G$425:$G$8425),D1909))</f>
        <v/>
      </c>
      <c r="F1909" t="str">
        <f t="shared" si="237"/>
        <v/>
      </c>
      <c r="G1909">
        <f>Weighting!$H$13</f>
        <v>0</v>
      </c>
      <c r="H1909">
        <f t="array" ref="H1909">FREQUENCY(IF('Data Transformation'!$B$4:$B$8425=B1899,'Data Transformation'!$G$4:$G$8425),'Bin Analysis'!$B1909)</f>
        <v>20</v>
      </c>
      <c r="I1909">
        <f t="shared" si="238"/>
        <v>0</v>
      </c>
      <c r="J1909">
        <f t="shared" si="239"/>
        <v>0</v>
      </c>
      <c r="K1909">
        <f>J1909*Weighting!$W$13</f>
        <v>0</v>
      </c>
      <c r="M1909" s="14"/>
    </row>
    <row r="1910" spans="1:13" x14ac:dyDescent="0.25">
      <c r="A1910" s="32">
        <f>IF(Weighting!$P$14&gt;0,B1910,"")</f>
        <v>1.369</v>
      </c>
      <c r="B1910">
        <f>Weighting!$C$14</f>
        <v>1.369</v>
      </c>
      <c r="C1910">
        <f>Weighting!$F$14</f>
        <v>0</v>
      </c>
      <c r="D1910" t="b">
        <f>IF(C1910=1,'Data Transformation'!$G$3+0.5*'Data Transformation'!$W$25,IF(C1911=1,D1911-'Data Transformation'!$W$25,FALSE))</f>
        <v>0</v>
      </c>
      <c r="E1910" t="str">
        <f t="array" ref="E1910">IF(ISLOGICAL(D1910),"",FREQUENCY(IF('Data Transformation'!$B$425:$B$8425='Bin Analysis'!$B1899,'Data Transformation'!$G$425:$G$8425),D1910))</f>
        <v/>
      </c>
      <c r="F1910" t="str">
        <f t="shared" si="237"/>
        <v/>
      </c>
      <c r="G1910">
        <f>Weighting!$H$14</f>
        <v>0</v>
      </c>
      <c r="H1910">
        <f t="array" ref="H1910">FREQUENCY(IF('Data Transformation'!$B$4:$B$8425=B1899,'Data Transformation'!$G$4:$G$8425),'Bin Analysis'!$B1910)</f>
        <v>20</v>
      </c>
      <c r="I1910">
        <f t="shared" si="238"/>
        <v>0</v>
      </c>
      <c r="J1910">
        <f t="shared" si="239"/>
        <v>0</v>
      </c>
      <c r="K1910">
        <f>J1910*Weighting!$W$14</f>
        <v>0</v>
      </c>
      <c r="M1910" s="14"/>
    </row>
    <row r="1911" spans="1:13" x14ac:dyDescent="0.25">
      <c r="A1911" s="32">
        <f>IF(Weighting!$P$15&gt;0,B1911,"")</f>
        <v>1.5000009999999999</v>
      </c>
      <c r="B1911">
        <f>Weighting!$C$15</f>
        <v>1.5000009999999999</v>
      </c>
      <c r="C1911">
        <f>Weighting!$F$15</f>
        <v>0</v>
      </c>
      <c r="D1911" t="b">
        <f>IF(C1911=1,'Data Transformation'!$G$3+0.5*'Data Transformation'!$W$25,IF(C1912=1,D1912-'Data Transformation'!$W$25,FALSE))</f>
        <v>0</v>
      </c>
      <c r="E1911" t="str">
        <f t="array" ref="E1911">IF(ISLOGICAL(D1911),"",FREQUENCY(IF('Data Transformation'!$B$425:$B$8425='Bin Analysis'!$B1899,'Data Transformation'!$G$425:$G$8425),D1911))</f>
        <v/>
      </c>
      <c r="F1911" t="str">
        <f t="shared" si="237"/>
        <v/>
      </c>
      <c r="G1911">
        <f>Weighting!$H$15</f>
        <v>0</v>
      </c>
      <c r="H1911">
        <f t="array" ref="H1911">FREQUENCY(IF('Data Transformation'!$B$4:$B$8425=B1899,'Data Transformation'!$G$4:$G$8425),'Bin Analysis'!$B1911)</f>
        <v>20</v>
      </c>
      <c r="I1911">
        <f t="shared" si="238"/>
        <v>0</v>
      </c>
      <c r="J1911">
        <f t="shared" si="239"/>
        <v>0</v>
      </c>
      <c r="K1911">
        <f>J1911*Weighting!$W$15</f>
        <v>0</v>
      </c>
      <c r="M1911" s="14"/>
    </row>
    <row r="1912" spans="1:13" x14ac:dyDescent="0.25">
      <c r="A1912" s="32" t="str">
        <f>IF(Weighting!$P$16&gt;0,B1912,"")</f>
        <v/>
      </c>
      <c r="B1912">
        <f>Weighting!$C$16</f>
        <v>1.631</v>
      </c>
      <c r="C1912">
        <f>Weighting!$F$16</f>
        <v>0</v>
      </c>
      <c r="D1912" t="b">
        <f>IF(C1912=1,'Data Transformation'!$G$3+0.5*'Data Transformation'!$W$25,IF(C1913=1,D1913-'Data Transformation'!$W$25,FALSE))</f>
        <v>0</v>
      </c>
      <c r="E1912" t="str">
        <f t="array" ref="E1912">IF(ISLOGICAL(D1912),"",FREQUENCY(IF('Data Transformation'!$B$425:$B$8425='Bin Analysis'!$B1899,'Data Transformation'!$G$425:$G$8425),D1912))</f>
        <v/>
      </c>
      <c r="F1912" t="str">
        <f t="shared" si="237"/>
        <v/>
      </c>
      <c r="G1912">
        <f>Weighting!$H$16</f>
        <v>0</v>
      </c>
      <c r="H1912">
        <f t="array" ref="H1912">FREQUENCY(IF('Data Transformation'!$B$4:$B$8425=B1899,'Data Transformation'!$G$4:$G$8425),'Bin Analysis'!$B1912)</f>
        <v>20</v>
      </c>
      <c r="I1912">
        <f t="shared" si="238"/>
        <v>0</v>
      </c>
      <c r="J1912">
        <f t="shared" si="239"/>
        <v>0</v>
      </c>
      <c r="K1912">
        <f>J1912*Weighting!$W$16</f>
        <v>0</v>
      </c>
      <c r="M1912" s="14"/>
    </row>
    <row r="1913" spans="1:13" x14ac:dyDescent="0.25">
      <c r="A1913" s="32" t="str">
        <f>IF(Weighting!$P$17&gt;0,B1913,"")</f>
        <v/>
      </c>
      <c r="B1913">
        <f>Weighting!$C$17</f>
        <v>1.762</v>
      </c>
      <c r="C1913">
        <f>Weighting!$F$17</f>
        <v>0</v>
      </c>
      <c r="D1913" t="b">
        <f>IF(C1913=1,'Data Transformation'!$G$3+0.5*'Data Transformation'!$W$25,IF(C1914=1,D1914-'Data Transformation'!$W$25,FALSE))</f>
        <v>0</v>
      </c>
      <c r="E1913" t="str">
        <f t="array" ref="E1913">IF(ISLOGICAL(D1913),"",FREQUENCY(IF('Data Transformation'!$B$425:$B$8425='Bin Analysis'!$B1899,'Data Transformation'!$G$425:$G$8425),D1913))</f>
        <v/>
      </c>
      <c r="F1913" t="str">
        <f t="shared" si="237"/>
        <v/>
      </c>
      <c r="G1913">
        <f>Weighting!$H$17</f>
        <v>0</v>
      </c>
      <c r="H1913">
        <f t="array" ref="H1913">FREQUENCY(IF('Data Transformation'!$B$4:$B$8425=B1899,'Data Transformation'!$G$4:$G$8425),'Bin Analysis'!$B1913)</f>
        <v>20</v>
      </c>
      <c r="I1913">
        <f t="shared" si="238"/>
        <v>0</v>
      </c>
      <c r="J1913">
        <f t="shared" si="239"/>
        <v>0</v>
      </c>
      <c r="K1913">
        <f>J1913*Weighting!$W$17</f>
        <v>0</v>
      </c>
      <c r="M1913" s="14"/>
    </row>
    <row r="1914" spans="1:13" x14ac:dyDescent="0.25">
      <c r="A1914" s="32" t="str">
        <f>IF(Weighting!$P$18&gt;0,B1914,"")</f>
        <v/>
      </c>
      <c r="B1914">
        <f>Weighting!$C$18</f>
        <v>1.893</v>
      </c>
      <c r="C1914">
        <f>Weighting!$F$18</f>
        <v>0</v>
      </c>
      <c r="D1914" t="b">
        <f>IF(C1914=1,'Data Transformation'!$G$3+0.5*'Data Transformation'!$W$25,IF(C1915=1,D1915-'Data Transformation'!$W$25,FALSE))</f>
        <v>0</v>
      </c>
      <c r="E1914" t="str">
        <f t="array" ref="E1914">IF(ISLOGICAL(D1914),"",FREQUENCY(IF('Data Transformation'!$B$425:$B$8425='Bin Analysis'!$B1899,'Data Transformation'!$G$425:$G$8425),D1914))</f>
        <v/>
      </c>
      <c r="F1914" t="str">
        <f t="shared" si="237"/>
        <v/>
      </c>
      <c r="G1914">
        <f>Weighting!$H$18</f>
        <v>0</v>
      </c>
      <c r="H1914">
        <f t="array" ref="H1914">FREQUENCY(IF('Data Transformation'!$B$4:$B$8425=B1899,'Data Transformation'!$G$4:$G$8425),'Bin Analysis'!$B1914)</f>
        <v>20</v>
      </c>
      <c r="I1914">
        <f t="shared" si="238"/>
        <v>0</v>
      </c>
      <c r="J1914">
        <f t="shared" si="239"/>
        <v>0</v>
      </c>
      <c r="K1914">
        <f>J1914*Weighting!$W$18</f>
        <v>0</v>
      </c>
      <c r="M1914" s="14"/>
    </row>
    <row r="1915" spans="1:13" x14ac:dyDescent="0.25">
      <c r="A1915" s="32" t="str">
        <f>IF(Weighting!$P$19&gt;0,B1915,"")</f>
        <v/>
      </c>
      <c r="B1915">
        <f>Weighting!$C$19</f>
        <v>2.024</v>
      </c>
      <c r="C1915">
        <f>Weighting!$F$19</f>
        <v>0</v>
      </c>
      <c r="D1915" t="b">
        <f>IF(C1915=1,'Data Transformation'!$G$3+0.5*'Data Transformation'!$W$25,IF(C1916=1,D1916-'Data Transformation'!$W$25,FALSE))</f>
        <v>0</v>
      </c>
      <c r="E1915" t="str">
        <f t="array" ref="E1915">IF(ISLOGICAL(D1915),"",FREQUENCY(IF('Data Transformation'!$B$425:$B$8425='Bin Analysis'!$B1899,'Data Transformation'!$G$425:$G$8425),D1915))</f>
        <v/>
      </c>
      <c r="F1915" t="str">
        <f t="shared" si="237"/>
        <v/>
      </c>
      <c r="G1915">
        <f>Weighting!$H$19</f>
        <v>0</v>
      </c>
      <c r="H1915">
        <f t="array" ref="H1915">FREQUENCY(IF('Data Transformation'!$B$4:$B$8425=B1899,'Data Transformation'!$G$4:$G$8425),'Bin Analysis'!$B1915)</f>
        <v>20</v>
      </c>
      <c r="I1915">
        <f t="shared" si="238"/>
        <v>0</v>
      </c>
      <c r="J1915">
        <f t="shared" si="239"/>
        <v>0</v>
      </c>
      <c r="K1915">
        <f>J1915*Weighting!$W$19</f>
        <v>0</v>
      </c>
      <c r="M1915" s="14"/>
    </row>
    <row r="1916" spans="1:13" x14ac:dyDescent="0.25">
      <c r="A1916" s="32" t="str">
        <f>IF(Weighting!$P$20&gt;0,B1916,"")</f>
        <v/>
      </c>
      <c r="B1916">
        <f>Weighting!$C$20</f>
        <v>2.1550000000000002</v>
      </c>
      <c r="C1916">
        <f>Weighting!$F$20</f>
        <v>0</v>
      </c>
      <c r="D1916" t="b">
        <f>IF(C1916=1,'Data Transformation'!$G$3+0.5*'Data Transformation'!$W$25,IF(C1917=1,D1917-'Data Transformation'!$W$25,FALSE))</f>
        <v>0</v>
      </c>
      <c r="E1916" t="str">
        <f t="array" ref="E1916">IF(ISLOGICAL(D1916),"",FREQUENCY(IF('Data Transformation'!$B$425:$B$8425='Bin Analysis'!$B1899,'Data Transformation'!$G$425:$G$8425),D1916))</f>
        <v/>
      </c>
      <c r="F1916" t="str">
        <f t="shared" si="237"/>
        <v/>
      </c>
      <c r="G1916">
        <f>Weighting!$H$20</f>
        <v>0</v>
      </c>
      <c r="H1916">
        <f t="array" ref="H1916">FREQUENCY(IF('Data Transformation'!$B$4:$B$8425=B1899,'Data Transformation'!$G$4:$G$8425),'Bin Analysis'!$B1916)</f>
        <v>20</v>
      </c>
      <c r="I1916">
        <f t="shared" si="238"/>
        <v>0</v>
      </c>
      <c r="J1916">
        <f t="shared" si="239"/>
        <v>0</v>
      </c>
      <c r="K1916">
        <f>J1916*Weighting!$W$20</f>
        <v>0</v>
      </c>
      <c r="M1916" s="14"/>
    </row>
    <row r="1917" spans="1:13" x14ac:dyDescent="0.25">
      <c r="A1917" s="32" t="str">
        <f>IF(Weighting!$P$21&gt;0,B1917,"")</f>
        <v/>
      </c>
      <c r="B1917">
        <f>Weighting!$C$21</f>
        <v>2.2860000000000005</v>
      </c>
      <c r="C1917">
        <f>Weighting!$F$21</f>
        <v>0</v>
      </c>
      <c r="D1917" t="b">
        <f>IF(C1917=1,'Data Transformation'!$G$3+0.5*'Data Transformation'!$W$25,IF(C1918=1,D1918-'Data Transformation'!$W$25,FALSE))</f>
        <v>0</v>
      </c>
      <c r="E1917" t="str">
        <f t="array" ref="E1917">IF(ISLOGICAL(D1917),"",FREQUENCY(IF('Data Transformation'!$B$425:$B$8425='Bin Analysis'!$B1899,'Data Transformation'!$G$425:$G$8425),D1917))</f>
        <v/>
      </c>
      <c r="F1917" t="str">
        <f t="shared" si="237"/>
        <v/>
      </c>
      <c r="G1917">
        <f>Weighting!$H$21</f>
        <v>0</v>
      </c>
      <c r="H1917">
        <f t="array" ref="H1917">FREQUENCY(IF('Data Transformation'!$B$4:$B$8425=B1899,'Data Transformation'!$G$4:$G$8425),'Bin Analysis'!$B1917)</f>
        <v>20</v>
      </c>
      <c r="I1917">
        <f t="shared" si="238"/>
        <v>0</v>
      </c>
      <c r="J1917">
        <f t="shared" si="239"/>
        <v>0</v>
      </c>
      <c r="K1917">
        <f>J1917*Weighting!$W$21</f>
        <v>0</v>
      </c>
      <c r="M1917" s="14"/>
    </row>
    <row r="1918" spans="1:13" x14ac:dyDescent="0.25">
      <c r="A1918" s="32" t="str">
        <f>IF(Weighting!$P$22&gt;0,B1918,"")</f>
        <v/>
      </c>
      <c r="B1918">
        <f>Weighting!$C$22</f>
        <v>2.4170000000000007</v>
      </c>
      <c r="C1918">
        <f>Weighting!$F$22</f>
        <v>0</v>
      </c>
      <c r="D1918" t="b">
        <f>IF(C1918=1,'Data Transformation'!$G$3+0.5*'Data Transformation'!$W$25,IF(C1919=1,D1919-'Data Transformation'!$W$25,FALSE))</f>
        <v>0</v>
      </c>
      <c r="E1918" t="str">
        <f t="array" ref="E1918">IF(ISLOGICAL(D1918),"",FREQUENCY(IF('Data Transformation'!$B$425:$B$8425='Bin Analysis'!$B1899,'Data Transformation'!$G$425:$G$8425),D1918))</f>
        <v/>
      </c>
      <c r="F1918" t="str">
        <f t="shared" si="237"/>
        <v/>
      </c>
      <c r="G1918">
        <f>Weighting!$H$22</f>
        <v>0</v>
      </c>
      <c r="H1918">
        <f t="array" ref="H1918">FREQUENCY(IF('Data Transformation'!$B$4:$B$8425=B1899,'Data Transformation'!$G$4:$G$8425),'Bin Analysis'!$B1918)</f>
        <v>20</v>
      </c>
      <c r="I1918">
        <f t="shared" si="238"/>
        <v>0</v>
      </c>
      <c r="J1918">
        <f t="shared" si="239"/>
        <v>0</v>
      </c>
      <c r="K1918">
        <f>J1918*Weighting!$W$22</f>
        <v>0</v>
      </c>
      <c r="M1918" s="14"/>
    </row>
    <row r="1919" spans="1:13" x14ac:dyDescent="0.25">
      <c r="A1919" s="32" t="str">
        <f>IF(Weighting!$P$23&gt;0,B1919,"")</f>
        <v/>
      </c>
      <c r="B1919">
        <f>Weighting!$C$23</f>
        <v>2.5480000000000009</v>
      </c>
      <c r="C1919">
        <f>Weighting!$F$23</f>
        <v>0</v>
      </c>
      <c r="D1919" t="b">
        <f>IF(C1919=1,'Data Transformation'!$G$3+0.5*'Data Transformation'!$W$25,IF(C1920=1,D1920-'Data Transformation'!$W$25,FALSE))</f>
        <v>0</v>
      </c>
      <c r="E1919" t="str">
        <f t="array" ref="E1919">IF(ISLOGICAL(D1919),"",FREQUENCY(IF('Data Transformation'!$B$425:$B$8425='Bin Analysis'!$B1899,'Data Transformation'!$G$425:$G$8425),D1919))</f>
        <v/>
      </c>
      <c r="F1919" t="str">
        <f t="shared" si="237"/>
        <v/>
      </c>
      <c r="G1919">
        <f>Weighting!$H$23</f>
        <v>0</v>
      </c>
      <c r="H1919">
        <f t="array" ref="H1919">FREQUENCY(IF('Data Transformation'!$B$4:$B$8425=B1899,'Data Transformation'!$G$4:$G$8425),'Bin Analysis'!$B1919)</f>
        <v>20</v>
      </c>
      <c r="I1919">
        <f t="shared" si="238"/>
        <v>0</v>
      </c>
      <c r="J1919">
        <f t="shared" si="239"/>
        <v>0</v>
      </c>
      <c r="K1919">
        <f>J1919*Weighting!$W$23</f>
        <v>0</v>
      </c>
      <c r="M1919" s="14"/>
    </row>
    <row r="1920" spans="1:13" x14ac:dyDescent="0.25">
      <c r="A1920" s="32" t="str">
        <f>IF(Weighting!$P$24&gt;0,B1920,"")</f>
        <v/>
      </c>
      <c r="B1920">
        <f>Weighting!$C$24</f>
        <v>2.6790000000000012</v>
      </c>
      <c r="C1920">
        <f>Weighting!$F$24</f>
        <v>0</v>
      </c>
      <c r="D1920" t="b">
        <f>IF(C1920=1,'Data Transformation'!$G$3+0.5*'Data Transformation'!$W$25,IF(C1921=1,D1921-'Data Transformation'!$W$25,FALSE))</f>
        <v>0</v>
      </c>
      <c r="E1920" t="str">
        <f t="array" ref="E1920">IF(ISLOGICAL(D1920),"",FREQUENCY(IF('Data Transformation'!$B$425:$B$8425='Bin Analysis'!$B1899,'Data Transformation'!$G$425:$G$8425),D1920))</f>
        <v/>
      </c>
      <c r="F1920" t="str">
        <f t="shared" si="237"/>
        <v/>
      </c>
      <c r="G1920">
        <f>Weighting!$H$24</f>
        <v>0</v>
      </c>
      <c r="H1920">
        <f t="array" ref="H1920">FREQUENCY(IF('Data Transformation'!$B$4:$B$8425=B1899,'Data Transformation'!$G$4:$G$8425),'Bin Analysis'!$B1920)</f>
        <v>20</v>
      </c>
      <c r="I1920">
        <f t="shared" si="238"/>
        <v>0</v>
      </c>
      <c r="J1920">
        <f t="shared" si="239"/>
        <v>0</v>
      </c>
      <c r="K1920">
        <f>J1920*Weighting!$W$24</f>
        <v>0</v>
      </c>
      <c r="M1920" s="14"/>
    </row>
    <row r="1921" spans="1:25" x14ac:dyDescent="0.25">
      <c r="A1921" s="32" t="str">
        <f>IF(Weighting!$P$25&gt;0,B1921,"")</f>
        <v/>
      </c>
      <c r="B1921">
        <f>Weighting!$C$25</f>
        <v>2.8100000000000014</v>
      </c>
      <c r="C1921">
        <f>Weighting!$F$25</f>
        <v>0</v>
      </c>
      <c r="D1921" t="b">
        <f>IF(C1921=1,'Data Transformation'!$G$3+0.5*'Data Transformation'!$W$25,IF(C1922=1,D1922-'Data Transformation'!$W$25,FALSE))</f>
        <v>0</v>
      </c>
      <c r="E1921" t="str">
        <f t="array" ref="E1921">IF(ISLOGICAL(D1921),"",FREQUENCY(IF('Data Transformation'!$B$425:$B$8425='Bin Analysis'!$B1899,'Data Transformation'!$G$425:$G$8425),D1921))</f>
        <v/>
      </c>
      <c r="F1921" t="str">
        <f t="shared" si="237"/>
        <v/>
      </c>
      <c r="G1921">
        <f>Weighting!$H$25</f>
        <v>0</v>
      </c>
      <c r="H1921">
        <f t="array" ref="H1921">FREQUENCY(IF('Data Transformation'!$B$4:$B$8425=B1899,'Data Transformation'!$G$4:$G$8425),'Bin Analysis'!$B1921)</f>
        <v>20</v>
      </c>
      <c r="I1921">
        <f t="shared" si="238"/>
        <v>0</v>
      </c>
      <c r="J1921">
        <f t="shared" si="239"/>
        <v>0</v>
      </c>
      <c r="K1921">
        <f>J1921*Weighting!$W$25</f>
        <v>0</v>
      </c>
      <c r="M1921" s="14"/>
    </row>
    <row r="1922" spans="1:25" x14ac:dyDescent="0.25">
      <c r="N1922" s="55"/>
      <c r="O1922"/>
      <c r="P1922"/>
      <c r="Q1922"/>
      <c r="R1922"/>
    </row>
    <row r="1923" spans="1:25" ht="23.25" x14ac:dyDescent="0.35">
      <c r="A1923" s="21" t="s">
        <v>0</v>
      </c>
      <c r="B1923" s="21">
        <f>IFERROR(VLOOKUP(C1923,'Data Transformation'!$L$6:$M$426,2,FALSE),"")</f>
        <v>80</v>
      </c>
      <c r="C1923" s="21">
        <f>C1899+1</f>
        <v>80</v>
      </c>
      <c r="D1923" s="21"/>
      <c r="E1923" s="21"/>
      <c r="F1923" s="21"/>
      <c r="G1923" s="21"/>
      <c r="H1923" s="22"/>
      <c r="I1923" s="22"/>
      <c r="J1923" s="22"/>
      <c r="K1923" s="21"/>
      <c r="L1923" s="21">
        <f>B1923</f>
        <v>80</v>
      </c>
      <c r="M1923" s="23">
        <f>INDEX('Data Transformation'!$O$4:$O$424,MATCH($B1923,'Data Transformation'!$M$4:$M$424,0),MATCH($M$2,'Data Transformation'!$O$3,0))</f>
        <v>18</v>
      </c>
      <c r="N1923" s="27">
        <f>IF('Input and Summary Results'!$J$16="minimum",'Bin Analysis'!X1924/(M1923-1),'Bin Analysis'!Y1923/('Bin Analysis'!M1923-1))</f>
        <v>0</v>
      </c>
      <c r="O1923" s="27">
        <f>IF(M1923=FALSE,NA(),(VLOOKUP(1,C1926:K1945,4,FALSE))/(M1923-1))</f>
        <v>0.23529411764705882</v>
      </c>
      <c r="P1923" s="27">
        <f>IF(M1923=FALSE,NA(),SUM(J1926:J1945)/Weighting!$S$5)</f>
        <v>0.7</v>
      </c>
      <c r="Q1923" s="27">
        <f>IF(M1923=FALSE,NA(),SUM(K1926:K1945)/Weighting!$S$6)</f>
        <v>0.65217391304347827</v>
      </c>
      <c r="R1923" s="27">
        <f>IF(M1923=FALSE,NA(),(VLOOKUP(1,G1926:K1945,3,FALSE))/(M1923-1))</f>
        <v>0.29411764705882354</v>
      </c>
      <c r="S1923" s="22" t="str">
        <f>IF(M1923=FALSE,NA(),IF(SUM(J1926:J1945)=2,"yes","no"))</f>
        <v>no</v>
      </c>
      <c r="X1923" s="2" cm="2">
        <f t="array" ref="X1923:X1924">FREQUENCY(IF('Data Transformation'!$B$425:$B$6424='Bin Analysis'!L1923,'Data Transformation'!$G$425:$G$6424),'Data Transformation'!$U$11)</f>
        <v>17</v>
      </c>
      <c r="Y1923" s="2" cm="2">
        <f t="array" ref="Y1923:Y1924">FREQUENCY(IF('Data Transformation'!$B$425:$B$6424='Bin Analysis'!L1923,'Data Transformation'!$G$425:$G$6424),'Data Transformation'!$U$12)</f>
        <v>13</v>
      </c>
    </row>
    <row r="1924" spans="1:25" x14ac:dyDescent="0.25">
      <c r="A1924" s="14" t="s">
        <v>66</v>
      </c>
      <c r="B1924" t="s">
        <v>47</v>
      </c>
      <c r="C1924" t="s">
        <v>5</v>
      </c>
      <c r="D1924" t="s">
        <v>99</v>
      </c>
      <c r="E1924" t="s">
        <v>100</v>
      </c>
      <c r="F1924" t="s">
        <v>101</v>
      </c>
      <c r="G1924" t="s">
        <v>69</v>
      </c>
      <c r="H1924" t="s">
        <v>31</v>
      </c>
      <c r="I1924" t="s">
        <v>32</v>
      </c>
      <c r="J1924" t="s">
        <v>46</v>
      </c>
      <c r="K1924" s="14" t="s">
        <v>45</v>
      </c>
      <c r="M1924" s="14"/>
      <c r="X1924" s="2">
        <v>0</v>
      </c>
      <c r="Y1924" s="2">
        <v>4</v>
      </c>
    </row>
    <row r="1925" spans="1:25" x14ac:dyDescent="0.25">
      <c r="A1925" s="32"/>
      <c r="D1925" t="b">
        <f>IF(C1925=1,'Data Transformation'!$G$3+0.5*'Data Transformation'!$W$25,IF(C1926=1,D1926-'Data Transformation'!$W$25,FALSE))</f>
        <v>0</v>
      </c>
      <c r="E1925" t="str">
        <f t="array" ref="E1925">IF(ISLOGICAL(D1925),"",FREQUENCY(IF('Data Transformation'!$B$425:$B$8425='Bin Analysis'!$B1923,'Data Transformation'!$G$425:$G$8425),D1925))</f>
        <v/>
      </c>
      <c r="F1925" t="str">
        <f>IF(ISLOGICAL(D1925),"",E1925-E1924)</f>
        <v/>
      </c>
      <c r="M1925" s="14"/>
    </row>
    <row r="1926" spans="1:25" x14ac:dyDescent="0.25">
      <c r="A1926" s="32">
        <f>IF(Weighting!$P$6&gt;0,B1926,"")</f>
        <v>0.32100000000000001</v>
      </c>
      <c r="B1926">
        <f>Weighting!$C$6</f>
        <v>0.32100000000000001</v>
      </c>
      <c r="C1926">
        <f>Weighting!$F$6</f>
        <v>0</v>
      </c>
      <c r="D1926" t="b">
        <f>IF(C1926=1,'Data Transformation'!$G$3+0.5*'Data Transformation'!$W$25,IF(C1927=1,D1927-'Data Transformation'!$W$25,FALSE))</f>
        <v>0</v>
      </c>
      <c r="E1926" t="str">
        <f t="array" ref="E1926">IF(ISLOGICAL(D1926),"",FREQUENCY(IF('Data Transformation'!$B$425:$B$8425='Bin Analysis'!$B1923,'Data Transformation'!$G$425:$G$8425),D1926))</f>
        <v/>
      </c>
      <c r="F1926" t="str">
        <f>IF(ISLOGICAL(D1926),"",E1926-E1925)</f>
        <v/>
      </c>
      <c r="G1926">
        <f>Weighting!$H$6</f>
        <v>1</v>
      </c>
      <c r="H1926">
        <f t="array" ref="H1926">FREQUENCY(IF('Data Transformation'!$B$4:$B$8425=B1923,'Data Transformation'!$G$4:$G$8425),'Bin Analysis'!$B1926)</f>
        <v>5</v>
      </c>
      <c r="I1926">
        <f>H1926-H1925</f>
        <v>5</v>
      </c>
      <c r="J1926">
        <f>IF(I1926=0,0,1)</f>
        <v>1</v>
      </c>
      <c r="K1926">
        <f>J1926*Weighting!$W$6</f>
        <v>1</v>
      </c>
      <c r="M1926" s="14"/>
    </row>
    <row r="1927" spans="1:25" x14ac:dyDescent="0.25">
      <c r="A1927" s="32">
        <f>IF(Weighting!$P$7&gt;0,B1927,"")</f>
        <v>0.45200000000000001</v>
      </c>
      <c r="B1927">
        <f>Weighting!$C$7</f>
        <v>0.45200000000000001</v>
      </c>
      <c r="C1927">
        <f>Weighting!$F$7</f>
        <v>0</v>
      </c>
      <c r="D1927" t="b">
        <f>IF(C1927=1,'Data Transformation'!$G$3+0.5*'Data Transformation'!$W$25,IF(C1928=1,D1928-'Data Transformation'!$W$25,FALSE))</f>
        <v>0</v>
      </c>
      <c r="E1927" t="str">
        <f t="array" ref="E1927">IF(ISLOGICAL(D1927),"",FREQUENCY(IF('Data Transformation'!$B$425:$B$8425='Bin Analysis'!$B1923,'Data Transformation'!$G$425:$G$8425),D1927))</f>
        <v/>
      </c>
      <c r="F1927" t="str">
        <f t="shared" ref="F1927:F1945" si="240">IF(ISLOGICAL(D1927),"",E1927-E1926)</f>
        <v/>
      </c>
      <c r="G1927">
        <f>Weighting!$H$7</f>
        <v>0</v>
      </c>
      <c r="H1927">
        <f t="array" ref="H1927">FREQUENCY(IF('Data Transformation'!$B$4:$B$8425=B1923,'Data Transformation'!$G$4:$G$8425),'Bin Analysis'!$B1927)</f>
        <v>6</v>
      </c>
      <c r="I1927">
        <f t="shared" ref="I1927:I1945" si="241">H1927-H1926</f>
        <v>1</v>
      </c>
      <c r="J1927">
        <f>IF(I1927=0,0,1)</f>
        <v>1</v>
      </c>
      <c r="K1927">
        <f>J1927*Weighting!$W$7</f>
        <v>2</v>
      </c>
      <c r="M1927" s="14"/>
    </row>
    <row r="1928" spans="1:25" x14ac:dyDescent="0.25">
      <c r="A1928" s="32">
        <f>IF(Weighting!$P$8&gt;0,B1928,"")</f>
        <v>0.58299999999999996</v>
      </c>
      <c r="B1928">
        <f>Weighting!$C$8</f>
        <v>0.58299999999999996</v>
      </c>
      <c r="C1928">
        <f>Weighting!$F$8</f>
        <v>0</v>
      </c>
      <c r="D1928" t="b">
        <f>IF(C1928=1,'Data Transformation'!$G$3+0.5*'Data Transformation'!$W$25,IF(C1929=1,D1929-'Data Transformation'!$W$25,FALSE))</f>
        <v>0</v>
      </c>
      <c r="E1928" t="str">
        <f t="array" ref="E1928">IF(ISLOGICAL(D1928),"",FREQUENCY(IF('Data Transformation'!$B$425:$B$8425='Bin Analysis'!$B1923,'Data Transformation'!$G$425:$G$8425),D1928))</f>
        <v/>
      </c>
      <c r="F1928" t="str">
        <f t="shared" si="240"/>
        <v/>
      </c>
      <c r="G1928">
        <f>Weighting!$H$8</f>
        <v>0</v>
      </c>
      <c r="H1928">
        <f t="array" ref="H1928">FREQUENCY(IF('Data Transformation'!$B$4:$B$8425=B1923,'Data Transformation'!$G$4:$G$8425),'Bin Analysis'!$B1928)</f>
        <v>8</v>
      </c>
      <c r="I1928">
        <f t="shared" si="241"/>
        <v>2</v>
      </c>
      <c r="J1928">
        <f t="shared" ref="J1928:J1945" si="242">IF(I1928=0,0,1)</f>
        <v>1</v>
      </c>
      <c r="K1928">
        <f>J1928*Weighting!$W$8</f>
        <v>3</v>
      </c>
      <c r="M1928" s="14"/>
    </row>
    <row r="1929" spans="1:25" x14ac:dyDescent="0.25">
      <c r="A1929" s="32">
        <f>IF(Weighting!$P$9&gt;0,B1929,"")</f>
        <v>0.71399999999999997</v>
      </c>
      <c r="B1929" s="50">
        <f>Weighting!$C$9</f>
        <v>0.71399999999999997</v>
      </c>
      <c r="C1929">
        <f>Weighting!$F$9</f>
        <v>0</v>
      </c>
      <c r="D1929" t="b">
        <f>IF(C1929=1,'Data Transformation'!$G$3+0.5*'Data Transformation'!$W$25,IF(C1930=1,D1930-'Data Transformation'!$W$25,FALSE))</f>
        <v>0</v>
      </c>
      <c r="E1929" t="str">
        <f t="array" ref="E1929">IF(ISLOGICAL(D1929),"",FREQUENCY(IF('Data Transformation'!$B$425:$B$8425='Bin Analysis'!$B1923,'Data Transformation'!$G$425:$G$8425),D1929))</f>
        <v/>
      </c>
      <c r="F1929" t="str">
        <f t="shared" si="240"/>
        <v/>
      </c>
      <c r="G1929">
        <f>Weighting!$H$9</f>
        <v>0</v>
      </c>
      <c r="H1929">
        <f t="array" ref="H1929">FREQUENCY(IF('Data Transformation'!$B$4:$B$8425=B1923,'Data Transformation'!$G$4:$G$8425),'Bin Analysis'!$B1929)</f>
        <v>12</v>
      </c>
      <c r="I1929">
        <f t="shared" si="241"/>
        <v>4</v>
      </c>
      <c r="J1929">
        <f t="shared" si="242"/>
        <v>1</v>
      </c>
      <c r="K1929">
        <f>J1929*Weighting!$W$9</f>
        <v>3</v>
      </c>
      <c r="M1929" s="14"/>
    </row>
    <row r="1930" spans="1:25" x14ac:dyDescent="0.25">
      <c r="A1930" s="32">
        <f>IF(Weighting!$P$10&gt;0,B1930,"")</f>
        <v>0.84499999999999997</v>
      </c>
      <c r="B1930">
        <f>Weighting!$C$10</f>
        <v>0.84499999999999997</v>
      </c>
      <c r="C1930">
        <f>Weighting!$F$10</f>
        <v>0</v>
      </c>
      <c r="D1930" t="b">
        <f>IF(C1930=1,'Data Transformation'!$G$3+0.5*'Data Transformation'!$W$25,IF(C1931=1,D1931-'Data Transformation'!$W$25,FALSE))</f>
        <v>0</v>
      </c>
      <c r="E1930" t="str">
        <f t="array" ref="E1930">IF(ISLOGICAL(D1930),"",FREQUENCY(IF('Data Transformation'!$B$425:$B$8425='Bin Analysis'!$B1923,'Data Transformation'!$G$425:$G$8425),D1930))</f>
        <v/>
      </c>
      <c r="F1930" t="str">
        <f t="shared" si="240"/>
        <v/>
      </c>
      <c r="G1930">
        <f>Weighting!$H$10</f>
        <v>0</v>
      </c>
      <c r="H1930">
        <f t="array" ref="H1930">FREQUENCY(IF('Data Transformation'!$B$4:$B$8425=B1923,'Data Transformation'!$G$4:$G$8425),'Bin Analysis'!$B1930)</f>
        <v>13</v>
      </c>
      <c r="I1930">
        <f t="shared" si="241"/>
        <v>1</v>
      </c>
      <c r="J1930">
        <f t="shared" si="242"/>
        <v>1</v>
      </c>
      <c r="K1930">
        <f>J1930*Weighting!$W$10</f>
        <v>3</v>
      </c>
      <c r="M1930" s="14"/>
    </row>
    <row r="1931" spans="1:25" x14ac:dyDescent="0.25">
      <c r="A1931" s="32">
        <f>IF(Weighting!$P$11&gt;0,B1931,"")</f>
        <v>0.97599999999999998</v>
      </c>
      <c r="B1931">
        <f>Weighting!$C$11</f>
        <v>0.97599999999999998</v>
      </c>
      <c r="C1931">
        <f>Weighting!$F$11</f>
        <v>0</v>
      </c>
      <c r="D1931">
        <f>IF(C1931=1,'Data Transformation'!$G$3+0.5*'Data Transformation'!$W$25,IF(C1932=1,D1932-'Data Transformation'!$W$25,FALSE))</f>
        <v>0.86899999999999999</v>
      </c>
      <c r="E1931">
        <f t="array" ref="E1931">IF(ISLOGICAL(D1931),"",FREQUENCY(IF('Data Transformation'!$B$425:$B$8425='Bin Analysis'!$B1923,'Data Transformation'!$G$425:$G$8425),D1931))</f>
        <v>13</v>
      </c>
      <c r="F1931" t="e">
        <f t="shared" si="240"/>
        <v>#VALUE!</v>
      </c>
      <c r="G1931">
        <f>Weighting!$H$11</f>
        <v>0</v>
      </c>
      <c r="H1931">
        <f t="array" ref="H1931">FREQUENCY(IF('Data Transformation'!$B$4:$B$8425=B1923,'Data Transformation'!$G$4:$G$8425),'Bin Analysis'!$B1931)</f>
        <v>14</v>
      </c>
      <c r="I1931">
        <f t="shared" si="241"/>
        <v>1</v>
      </c>
      <c r="J1931">
        <f t="shared" si="242"/>
        <v>1</v>
      </c>
      <c r="K1931">
        <f>J1931*Weighting!$W$11</f>
        <v>2</v>
      </c>
      <c r="M1931" s="14"/>
    </row>
    <row r="1932" spans="1:25" x14ac:dyDescent="0.25">
      <c r="A1932" s="32">
        <f>IF(Weighting!$P$12&gt;0,B1932,"")</f>
        <v>1.107</v>
      </c>
      <c r="B1932">
        <f>Weighting!$C$12</f>
        <v>1.107</v>
      </c>
      <c r="C1932">
        <f>Weighting!$F$12</f>
        <v>1</v>
      </c>
      <c r="D1932">
        <f>IF(C1932=1,'Data Transformation'!$G$3+0.5*'Data Transformation'!$W$25,IF(C1933=1,D1933-'Data Transformation'!$W$25,FALSE))</f>
        <v>1.131</v>
      </c>
      <c r="E1932">
        <f t="array" ref="E1932">IF(ISLOGICAL(D1932),"",FREQUENCY(IF('Data Transformation'!$B$425:$B$8425='Bin Analysis'!$B1923,'Data Transformation'!$G$425:$G$8425),D1932))</f>
        <v>17</v>
      </c>
      <c r="F1932">
        <f t="shared" si="240"/>
        <v>4</v>
      </c>
      <c r="G1932">
        <f>Weighting!$H$12</f>
        <v>0</v>
      </c>
      <c r="H1932">
        <f t="array" ref="H1932">FREQUENCY(IF('Data Transformation'!$B$4:$B$8425=B1923,'Data Transformation'!$G$4:$G$8425),'Bin Analysis'!$B1932)</f>
        <v>18</v>
      </c>
      <c r="I1932">
        <f t="shared" si="241"/>
        <v>4</v>
      </c>
      <c r="J1932">
        <f t="shared" si="242"/>
        <v>1</v>
      </c>
      <c r="K1932">
        <f>J1932*Weighting!$W$12</f>
        <v>1</v>
      </c>
      <c r="M1932" s="14"/>
    </row>
    <row r="1933" spans="1:25" x14ac:dyDescent="0.25">
      <c r="A1933" s="32">
        <f>IF(Weighting!$P$13&gt;0,B1933,"")</f>
        <v>1.238</v>
      </c>
      <c r="B1933">
        <f>Weighting!$C$13</f>
        <v>1.238</v>
      </c>
      <c r="C1933">
        <f>Weighting!$F$13</f>
        <v>0</v>
      </c>
      <c r="D1933" t="b">
        <f>IF(C1933=1,'Data Transformation'!$G$3+0.5*'Data Transformation'!$W$25,IF(C1934=1,D1934-'Data Transformation'!$W$25,FALSE))</f>
        <v>0</v>
      </c>
      <c r="E1933" t="str">
        <f t="array" ref="E1933">IF(ISLOGICAL(D1933),"",FREQUENCY(IF('Data Transformation'!$B$425:$B$8425='Bin Analysis'!$B1923,'Data Transformation'!$G$425:$G$8425),D1933))</f>
        <v/>
      </c>
      <c r="F1933" t="str">
        <f t="shared" si="240"/>
        <v/>
      </c>
      <c r="G1933">
        <f>Weighting!$H$13</f>
        <v>0</v>
      </c>
      <c r="H1933">
        <f t="array" ref="H1933">FREQUENCY(IF('Data Transformation'!$B$4:$B$8425=B1923,'Data Transformation'!$G$4:$G$8425),'Bin Analysis'!$B1933)</f>
        <v>18</v>
      </c>
      <c r="I1933">
        <f t="shared" si="241"/>
        <v>0</v>
      </c>
      <c r="J1933">
        <f t="shared" si="242"/>
        <v>0</v>
      </c>
      <c r="K1933">
        <f>J1933*Weighting!$W$13</f>
        <v>0</v>
      </c>
      <c r="M1933" s="14"/>
    </row>
    <row r="1934" spans="1:25" x14ac:dyDescent="0.25">
      <c r="A1934" s="32">
        <f>IF(Weighting!$P$14&gt;0,B1934,"")</f>
        <v>1.369</v>
      </c>
      <c r="B1934">
        <f>Weighting!$C$14</f>
        <v>1.369</v>
      </c>
      <c r="C1934">
        <f>Weighting!$F$14</f>
        <v>0</v>
      </c>
      <c r="D1934" t="b">
        <f>IF(C1934=1,'Data Transformation'!$G$3+0.5*'Data Transformation'!$W$25,IF(C1935=1,D1935-'Data Transformation'!$W$25,FALSE))</f>
        <v>0</v>
      </c>
      <c r="E1934" t="str">
        <f t="array" ref="E1934">IF(ISLOGICAL(D1934),"",FREQUENCY(IF('Data Transformation'!$B$425:$B$8425='Bin Analysis'!$B1923,'Data Transformation'!$G$425:$G$8425),D1934))</f>
        <v/>
      </c>
      <c r="F1934" t="str">
        <f t="shared" si="240"/>
        <v/>
      </c>
      <c r="G1934">
        <f>Weighting!$H$14</f>
        <v>0</v>
      </c>
      <c r="H1934">
        <f t="array" ref="H1934">FREQUENCY(IF('Data Transformation'!$B$4:$B$8425=B1923,'Data Transformation'!$G$4:$G$8425),'Bin Analysis'!$B1934)</f>
        <v>18</v>
      </c>
      <c r="I1934">
        <f t="shared" si="241"/>
        <v>0</v>
      </c>
      <c r="J1934">
        <f t="shared" si="242"/>
        <v>0</v>
      </c>
      <c r="K1934">
        <f>J1934*Weighting!$W$14</f>
        <v>0</v>
      </c>
      <c r="M1934" s="14"/>
    </row>
    <row r="1935" spans="1:25" x14ac:dyDescent="0.25">
      <c r="A1935" s="32">
        <f>IF(Weighting!$P$15&gt;0,B1935,"")</f>
        <v>1.5000009999999999</v>
      </c>
      <c r="B1935">
        <f>Weighting!$C$15</f>
        <v>1.5000009999999999</v>
      </c>
      <c r="C1935">
        <f>Weighting!$F$15</f>
        <v>0</v>
      </c>
      <c r="D1935" t="b">
        <f>IF(C1935=1,'Data Transformation'!$G$3+0.5*'Data Transformation'!$W$25,IF(C1936=1,D1936-'Data Transformation'!$W$25,FALSE))</f>
        <v>0</v>
      </c>
      <c r="E1935" t="str">
        <f t="array" ref="E1935">IF(ISLOGICAL(D1935),"",FREQUENCY(IF('Data Transformation'!$B$425:$B$8425='Bin Analysis'!$B1923,'Data Transformation'!$G$425:$G$8425),D1935))</f>
        <v/>
      </c>
      <c r="F1935" t="str">
        <f t="shared" si="240"/>
        <v/>
      </c>
      <c r="G1935">
        <f>Weighting!$H$15</f>
        <v>0</v>
      </c>
      <c r="H1935">
        <f t="array" ref="H1935">FREQUENCY(IF('Data Transformation'!$B$4:$B$8425=B1923,'Data Transformation'!$G$4:$G$8425),'Bin Analysis'!$B1935)</f>
        <v>18</v>
      </c>
      <c r="I1935">
        <f t="shared" si="241"/>
        <v>0</v>
      </c>
      <c r="J1935">
        <f t="shared" si="242"/>
        <v>0</v>
      </c>
      <c r="K1935">
        <f>J1935*Weighting!$W$15</f>
        <v>0</v>
      </c>
      <c r="M1935" s="14"/>
    </row>
    <row r="1936" spans="1:25" x14ac:dyDescent="0.25">
      <c r="A1936" s="32" t="str">
        <f>IF(Weighting!$P$16&gt;0,B1936,"")</f>
        <v/>
      </c>
      <c r="B1936">
        <f>Weighting!$C$16</f>
        <v>1.631</v>
      </c>
      <c r="C1936">
        <f>Weighting!$F$16</f>
        <v>0</v>
      </c>
      <c r="D1936" t="b">
        <f>IF(C1936=1,'Data Transformation'!$G$3+0.5*'Data Transformation'!$W$25,IF(C1937=1,D1937-'Data Transformation'!$W$25,FALSE))</f>
        <v>0</v>
      </c>
      <c r="E1936" t="str">
        <f t="array" ref="E1936">IF(ISLOGICAL(D1936),"",FREQUENCY(IF('Data Transformation'!$B$425:$B$8425='Bin Analysis'!$B1923,'Data Transformation'!$G$425:$G$8425),D1936))</f>
        <v/>
      </c>
      <c r="F1936" t="str">
        <f t="shared" si="240"/>
        <v/>
      </c>
      <c r="G1936">
        <f>Weighting!$H$16</f>
        <v>0</v>
      </c>
      <c r="H1936">
        <f t="array" ref="H1936">FREQUENCY(IF('Data Transformation'!$B$4:$B$8425=B1923,'Data Transformation'!$G$4:$G$8425),'Bin Analysis'!$B1936)</f>
        <v>18</v>
      </c>
      <c r="I1936">
        <f t="shared" si="241"/>
        <v>0</v>
      </c>
      <c r="J1936">
        <f t="shared" si="242"/>
        <v>0</v>
      </c>
      <c r="K1936">
        <f>J1936*Weighting!$W$16</f>
        <v>0</v>
      </c>
      <c r="M1936" s="14"/>
    </row>
    <row r="1937" spans="1:25" x14ac:dyDescent="0.25">
      <c r="A1937" s="32" t="str">
        <f>IF(Weighting!$P$17&gt;0,B1937,"")</f>
        <v/>
      </c>
      <c r="B1937">
        <f>Weighting!$C$17</f>
        <v>1.762</v>
      </c>
      <c r="C1937">
        <f>Weighting!$F$17</f>
        <v>0</v>
      </c>
      <c r="D1937" t="b">
        <f>IF(C1937=1,'Data Transformation'!$G$3+0.5*'Data Transformation'!$W$25,IF(C1938=1,D1938-'Data Transformation'!$W$25,FALSE))</f>
        <v>0</v>
      </c>
      <c r="E1937" t="str">
        <f t="array" ref="E1937">IF(ISLOGICAL(D1937),"",FREQUENCY(IF('Data Transformation'!$B$425:$B$8425='Bin Analysis'!$B1923,'Data Transformation'!$G$425:$G$8425),D1937))</f>
        <v/>
      </c>
      <c r="F1937" t="str">
        <f t="shared" si="240"/>
        <v/>
      </c>
      <c r="G1937">
        <f>Weighting!$H$17</f>
        <v>0</v>
      </c>
      <c r="H1937">
        <f t="array" ref="H1937">FREQUENCY(IF('Data Transformation'!$B$4:$B$8425=B1923,'Data Transformation'!$G$4:$G$8425),'Bin Analysis'!$B1937)</f>
        <v>18</v>
      </c>
      <c r="I1937">
        <f t="shared" si="241"/>
        <v>0</v>
      </c>
      <c r="J1937">
        <f t="shared" si="242"/>
        <v>0</v>
      </c>
      <c r="K1937">
        <f>J1937*Weighting!$W$17</f>
        <v>0</v>
      </c>
      <c r="M1937" s="14"/>
    </row>
    <row r="1938" spans="1:25" x14ac:dyDescent="0.25">
      <c r="A1938" s="32" t="str">
        <f>IF(Weighting!$P$18&gt;0,B1938,"")</f>
        <v/>
      </c>
      <c r="B1938">
        <f>Weighting!$C$18</f>
        <v>1.893</v>
      </c>
      <c r="C1938">
        <f>Weighting!$F$18</f>
        <v>0</v>
      </c>
      <c r="D1938" t="b">
        <f>IF(C1938=1,'Data Transformation'!$G$3+0.5*'Data Transformation'!$W$25,IF(C1939=1,D1939-'Data Transformation'!$W$25,FALSE))</f>
        <v>0</v>
      </c>
      <c r="E1938" t="str">
        <f t="array" ref="E1938">IF(ISLOGICAL(D1938),"",FREQUENCY(IF('Data Transformation'!$B$425:$B$8425='Bin Analysis'!$B1923,'Data Transformation'!$G$425:$G$8425),D1938))</f>
        <v/>
      </c>
      <c r="F1938" t="str">
        <f t="shared" si="240"/>
        <v/>
      </c>
      <c r="G1938">
        <f>Weighting!$H$18</f>
        <v>0</v>
      </c>
      <c r="H1938">
        <f t="array" ref="H1938">FREQUENCY(IF('Data Transformation'!$B$4:$B$8425=B1923,'Data Transformation'!$G$4:$G$8425),'Bin Analysis'!$B1938)</f>
        <v>18</v>
      </c>
      <c r="I1938">
        <f t="shared" si="241"/>
        <v>0</v>
      </c>
      <c r="J1938">
        <f t="shared" si="242"/>
        <v>0</v>
      </c>
      <c r="K1938">
        <f>J1938*Weighting!$W$18</f>
        <v>0</v>
      </c>
      <c r="M1938" s="14"/>
    </row>
    <row r="1939" spans="1:25" x14ac:dyDescent="0.25">
      <c r="A1939" s="32" t="str">
        <f>IF(Weighting!$P$19&gt;0,B1939,"")</f>
        <v/>
      </c>
      <c r="B1939">
        <f>Weighting!$C$19</f>
        <v>2.024</v>
      </c>
      <c r="C1939">
        <f>Weighting!$F$19</f>
        <v>0</v>
      </c>
      <c r="D1939" t="b">
        <f>IF(C1939=1,'Data Transformation'!$G$3+0.5*'Data Transformation'!$W$25,IF(C1940=1,D1940-'Data Transformation'!$W$25,FALSE))</f>
        <v>0</v>
      </c>
      <c r="E1939" t="str">
        <f t="array" ref="E1939">IF(ISLOGICAL(D1939),"",FREQUENCY(IF('Data Transformation'!$B$425:$B$8425='Bin Analysis'!$B1923,'Data Transformation'!$G$425:$G$8425),D1939))</f>
        <v/>
      </c>
      <c r="F1939" t="str">
        <f t="shared" si="240"/>
        <v/>
      </c>
      <c r="G1939">
        <f>Weighting!$H$19</f>
        <v>0</v>
      </c>
      <c r="H1939">
        <f t="array" ref="H1939">FREQUENCY(IF('Data Transformation'!$B$4:$B$8425=B1923,'Data Transformation'!$G$4:$G$8425),'Bin Analysis'!$B1939)</f>
        <v>18</v>
      </c>
      <c r="I1939">
        <f t="shared" si="241"/>
        <v>0</v>
      </c>
      <c r="J1939">
        <f t="shared" si="242"/>
        <v>0</v>
      </c>
      <c r="K1939">
        <f>J1939*Weighting!$W$19</f>
        <v>0</v>
      </c>
      <c r="M1939" s="14"/>
    </row>
    <row r="1940" spans="1:25" x14ac:dyDescent="0.25">
      <c r="A1940" s="32" t="str">
        <f>IF(Weighting!$P$20&gt;0,B1940,"")</f>
        <v/>
      </c>
      <c r="B1940">
        <f>Weighting!$C$20</f>
        <v>2.1550000000000002</v>
      </c>
      <c r="C1940">
        <f>Weighting!$F$20</f>
        <v>0</v>
      </c>
      <c r="D1940" t="b">
        <f>IF(C1940=1,'Data Transformation'!$G$3+0.5*'Data Transformation'!$W$25,IF(C1941=1,D1941-'Data Transformation'!$W$25,FALSE))</f>
        <v>0</v>
      </c>
      <c r="E1940" t="str">
        <f t="array" ref="E1940">IF(ISLOGICAL(D1940),"",FREQUENCY(IF('Data Transformation'!$B$425:$B$8425='Bin Analysis'!$B1923,'Data Transformation'!$G$425:$G$8425),D1940))</f>
        <v/>
      </c>
      <c r="F1940" t="str">
        <f t="shared" si="240"/>
        <v/>
      </c>
      <c r="G1940">
        <f>Weighting!$H$20</f>
        <v>0</v>
      </c>
      <c r="H1940">
        <f t="array" ref="H1940">FREQUENCY(IF('Data Transformation'!$B$4:$B$8425=B1923,'Data Transformation'!$G$4:$G$8425),'Bin Analysis'!$B1940)</f>
        <v>18</v>
      </c>
      <c r="I1940">
        <f t="shared" si="241"/>
        <v>0</v>
      </c>
      <c r="J1940">
        <f t="shared" si="242"/>
        <v>0</v>
      </c>
      <c r="K1940">
        <f>J1940*Weighting!$W$20</f>
        <v>0</v>
      </c>
      <c r="M1940" s="14"/>
    </row>
    <row r="1941" spans="1:25" x14ac:dyDescent="0.25">
      <c r="A1941" s="32" t="str">
        <f>IF(Weighting!$P$21&gt;0,B1941,"")</f>
        <v/>
      </c>
      <c r="B1941">
        <f>Weighting!$C$21</f>
        <v>2.2860000000000005</v>
      </c>
      <c r="C1941">
        <f>Weighting!$F$21</f>
        <v>0</v>
      </c>
      <c r="D1941" t="b">
        <f>IF(C1941=1,'Data Transformation'!$G$3+0.5*'Data Transformation'!$W$25,IF(C1942=1,D1942-'Data Transformation'!$W$25,FALSE))</f>
        <v>0</v>
      </c>
      <c r="E1941" t="str">
        <f t="array" ref="E1941">IF(ISLOGICAL(D1941),"",FREQUENCY(IF('Data Transformation'!$B$425:$B$8425='Bin Analysis'!$B1923,'Data Transformation'!$G$425:$G$8425),D1941))</f>
        <v/>
      </c>
      <c r="F1941" t="str">
        <f t="shared" si="240"/>
        <v/>
      </c>
      <c r="G1941">
        <f>Weighting!$H$21</f>
        <v>0</v>
      </c>
      <c r="H1941">
        <f t="array" ref="H1941">FREQUENCY(IF('Data Transformation'!$B$4:$B$8425=B1923,'Data Transformation'!$G$4:$G$8425),'Bin Analysis'!$B1941)</f>
        <v>18</v>
      </c>
      <c r="I1941">
        <f t="shared" si="241"/>
        <v>0</v>
      </c>
      <c r="J1941">
        <f t="shared" si="242"/>
        <v>0</v>
      </c>
      <c r="K1941">
        <f>J1941*Weighting!$W$21</f>
        <v>0</v>
      </c>
      <c r="M1941" s="14"/>
    </row>
    <row r="1942" spans="1:25" x14ac:dyDescent="0.25">
      <c r="A1942" s="32" t="str">
        <f>IF(Weighting!$P$22&gt;0,B1942,"")</f>
        <v/>
      </c>
      <c r="B1942">
        <f>Weighting!$C$22</f>
        <v>2.4170000000000007</v>
      </c>
      <c r="C1942">
        <f>Weighting!$F$22</f>
        <v>0</v>
      </c>
      <c r="D1942" t="b">
        <f>IF(C1942=1,'Data Transformation'!$G$3+0.5*'Data Transformation'!$W$25,IF(C1943=1,D1943-'Data Transformation'!$W$25,FALSE))</f>
        <v>0</v>
      </c>
      <c r="E1942" t="str">
        <f t="array" ref="E1942">IF(ISLOGICAL(D1942),"",FREQUENCY(IF('Data Transformation'!$B$425:$B$8425='Bin Analysis'!$B1923,'Data Transformation'!$G$425:$G$8425),D1942))</f>
        <v/>
      </c>
      <c r="F1942" t="str">
        <f t="shared" si="240"/>
        <v/>
      </c>
      <c r="G1942">
        <f>Weighting!$H$22</f>
        <v>0</v>
      </c>
      <c r="H1942">
        <f t="array" ref="H1942">FREQUENCY(IF('Data Transformation'!$B$4:$B$8425=B1923,'Data Transformation'!$G$4:$G$8425),'Bin Analysis'!$B1942)</f>
        <v>18</v>
      </c>
      <c r="I1942">
        <f t="shared" si="241"/>
        <v>0</v>
      </c>
      <c r="J1942">
        <f t="shared" si="242"/>
        <v>0</v>
      </c>
      <c r="K1942">
        <f>J1942*Weighting!$W$22</f>
        <v>0</v>
      </c>
      <c r="M1942" s="14"/>
    </row>
    <row r="1943" spans="1:25" x14ac:dyDescent="0.25">
      <c r="A1943" s="32" t="str">
        <f>IF(Weighting!$P$23&gt;0,B1943,"")</f>
        <v/>
      </c>
      <c r="B1943">
        <f>Weighting!$C$23</f>
        <v>2.5480000000000009</v>
      </c>
      <c r="C1943">
        <f>Weighting!$F$23</f>
        <v>0</v>
      </c>
      <c r="D1943" t="b">
        <f>IF(C1943=1,'Data Transformation'!$G$3+0.5*'Data Transformation'!$W$25,IF(C1944=1,D1944-'Data Transformation'!$W$25,FALSE))</f>
        <v>0</v>
      </c>
      <c r="E1943" t="str">
        <f t="array" ref="E1943">IF(ISLOGICAL(D1943),"",FREQUENCY(IF('Data Transformation'!$B$425:$B$8425='Bin Analysis'!$B1923,'Data Transformation'!$G$425:$G$8425),D1943))</f>
        <v/>
      </c>
      <c r="F1943" t="str">
        <f t="shared" si="240"/>
        <v/>
      </c>
      <c r="G1943">
        <f>Weighting!$H$23</f>
        <v>0</v>
      </c>
      <c r="H1943">
        <f t="array" ref="H1943">FREQUENCY(IF('Data Transformation'!$B$4:$B$8425=B1923,'Data Transformation'!$G$4:$G$8425),'Bin Analysis'!$B1943)</f>
        <v>18</v>
      </c>
      <c r="I1943">
        <f t="shared" si="241"/>
        <v>0</v>
      </c>
      <c r="J1943">
        <f t="shared" si="242"/>
        <v>0</v>
      </c>
      <c r="K1943">
        <f>J1943*Weighting!$W$23</f>
        <v>0</v>
      </c>
      <c r="M1943" s="14"/>
    </row>
    <row r="1944" spans="1:25" x14ac:dyDescent="0.25">
      <c r="A1944" s="32" t="str">
        <f>IF(Weighting!$P$24&gt;0,B1944,"")</f>
        <v/>
      </c>
      <c r="B1944">
        <f>Weighting!$C$24</f>
        <v>2.6790000000000012</v>
      </c>
      <c r="C1944">
        <f>Weighting!$F$24</f>
        <v>0</v>
      </c>
      <c r="D1944" t="b">
        <f>IF(C1944=1,'Data Transformation'!$G$3+0.5*'Data Transformation'!$W$25,IF(C1945=1,D1945-'Data Transformation'!$W$25,FALSE))</f>
        <v>0</v>
      </c>
      <c r="E1944" t="str">
        <f t="array" ref="E1944">IF(ISLOGICAL(D1944),"",FREQUENCY(IF('Data Transformation'!$B$425:$B$8425='Bin Analysis'!$B1923,'Data Transformation'!$G$425:$G$8425),D1944))</f>
        <v/>
      </c>
      <c r="F1944" t="str">
        <f t="shared" si="240"/>
        <v/>
      </c>
      <c r="G1944">
        <f>Weighting!$H$24</f>
        <v>0</v>
      </c>
      <c r="H1944">
        <f t="array" ref="H1944">FREQUENCY(IF('Data Transformation'!$B$4:$B$8425=B1923,'Data Transformation'!$G$4:$G$8425),'Bin Analysis'!$B1944)</f>
        <v>18</v>
      </c>
      <c r="I1944">
        <f t="shared" si="241"/>
        <v>0</v>
      </c>
      <c r="J1944">
        <f t="shared" si="242"/>
        <v>0</v>
      </c>
      <c r="K1944">
        <f>J1944*Weighting!$W$24</f>
        <v>0</v>
      </c>
      <c r="M1944" s="14"/>
    </row>
    <row r="1945" spans="1:25" x14ac:dyDescent="0.25">
      <c r="A1945" s="32" t="str">
        <f>IF(Weighting!$P$25&gt;0,B1945,"")</f>
        <v/>
      </c>
      <c r="B1945">
        <f>Weighting!$C$25</f>
        <v>2.8100000000000014</v>
      </c>
      <c r="C1945">
        <f>Weighting!$F$25</f>
        <v>0</v>
      </c>
      <c r="D1945" t="b">
        <f>IF(C1945=1,'Data Transformation'!$G$3+0.5*'Data Transformation'!$W$25,IF(C1946=1,D1946-'Data Transformation'!$W$25,FALSE))</f>
        <v>0</v>
      </c>
      <c r="E1945" t="str">
        <f t="array" ref="E1945">IF(ISLOGICAL(D1945),"",FREQUENCY(IF('Data Transformation'!$B$425:$B$8425='Bin Analysis'!$B1923,'Data Transformation'!$G$425:$G$8425),D1945))</f>
        <v/>
      </c>
      <c r="F1945" t="str">
        <f t="shared" si="240"/>
        <v/>
      </c>
      <c r="G1945">
        <f>Weighting!$H$25</f>
        <v>0</v>
      </c>
      <c r="H1945">
        <f t="array" ref="H1945">FREQUENCY(IF('Data Transformation'!$B$4:$B$8425=B1923,'Data Transformation'!$G$4:$G$8425),'Bin Analysis'!$B1945)</f>
        <v>18</v>
      </c>
      <c r="I1945">
        <f t="shared" si="241"/>
        <v>0</v>
      </c>
      <c r="J1945">
        <f t="shared" si="242"/>
        <v>0</v>
      </c>
      <c r="K1945">
        <f>J1945*Weighting!$W$25</f>
        <v>0</v>
      </c>
      <c r="M1945" s="14"/>
    </row>
    <row r="1946" spans="1:25" x14ac:dyDescent="0.25">
      <c r="O1946"/>
      <c r="P1946"/>
      <c r="Q1946"/>
      <c r="R1946"/>
    </row>
    <row r="1947" spans="1:25" ht="23.25" x14ac:dyDescent="0.35">
      <c r="A1947" s="21" t="s">
        <v>0</v>
      </c>
      <c r="B1947" s="21">
        <f>IFERROR(VLOOKUP(C1947,'Data Transformation'!$L$6:$M$426,2,FALSE),"")</f>
        <v>81</v>
      </c>
      <c r="C1947" s="21">
        <f>C1923+1</f>
        <v>81</v>
      </c>
      <c r="D1947" s="21"/>
      <c r="E1947" s="21"/>
      <c r="F1947" s="21"/>
      <c r="G1947" s="21"/>
      <c r="H1947" s="22"/>
      <c r="I1947" s="22"/>
      <c r="J1947" s="22"/>
      <c r="K1947" s="21"/>
      <c r="L1947" s="21">
        <f>B1947</f>
        <v>81</v>
      </c>
      <c r="M1947" s="23">
        <f>INDEX('Data Transformation'!$O$4:$O$424,MATCH($B1947,'Data Transformation'!$M$4:$M$424,0),MATCH($M$2,'Data Transformation'!$O$3,0))</f>
        <v>15</v>
      </c>
      <c r="N1947" s="27">
        <f>IF('Input and Summary Results'!$J$16="minimum",'Bin Analysis'!X1948/(M1947-1),'Bin Analysis'!Y1947/('Bin Analysis'!M1947-1))</f>
        <v>0.14285714285714285</v>
      </c>
      <c r="O1947" s="27">
        <f>IF(M1947=FALSE,NA(),(VLOOKUP(1,C1950:K1969,4,FALSE))/(M1947-1))</f>
        <v>0.7142857142857143</v>
      </c>
      <c r="P1947" s="27">
        <f>IF(M1947=FALSE,NA(),SUM(J1950:J1969)/Weighting!$S$5)</f>
        <v>0.6</v>
      </c>
      <c r="Q1947" s="27">
        <f>IF(M1947=FALSE,NA(),SUM(K1950:K1969)/Weighting!$S$6)</f>
        <v>0.60869565217391308</v>
      </c>
      <c r="R1947" s="27">
        <f>IF(M1947=FALSE,NA(),(VLOOKUP(1,G1950:K1969,3,FALSE))/(M1947-1))</f>
        <v>0</v>
      </c>
      <c r="S1947" s="22" t="str">
        <f>IF(M1947=FALSE,NA(),IF(SUM(J1950:J1969)=2,"yes","no"))</f>
        <v>no</v>
      </c>
      <c r="X1947" s="2" cm="2">
        <f t="array" ref="X1947:X1948">FREQUENCY(IF('Data Transformation'!$B$425:$B$6424='Bin Analysis'!L1947,'Data Transformation'!$G$425:$G$6424),'Data Transformation'!$U$11)</f>
        <v>12</v>
      </c>
      <c r="Y1947" s="2" cm="2">
        <f t="array" ref="Y1947:Y1948">FREQUENCY(IF('Data Transformation'!$B$425:$B$6424='Bin Analysis'!L1947,'Data Transformation'!$G$425:$G$6424),'Data Transformation'!$U$12)</f>
        <v>2</v>
      </c>
    </row>
    <row r="1948" spans="1:25" x14ac:dyDescent="0.25">
      <c r="A1948" s="14" t="s">
        <v>66</v>
      </c>
      <c r="B1948" t="s">
        <v>47</v>
      </c>
      <c r="C1948" t="s">
        <v>5</v>
      </c>
      <c r="D1948" t="s">
        <v>99</v>
      </c>
      <c r="E1948" t="s">
        <v>100</v>
      </c>
      <c r="F1948" t="s">
        <v>101</v>
      </c>
      <c r="G1948" t="s">
        <v>69</v>
      </c>
      <c r="H1948" t="s">
        <v>31</v>
      </c>
      <c r="I1948" t="s">
        <v>32</v>
      </c>
      <c r="J1948" t="s">
        <v>46</v>
      </c>
      <c r="K1948" s="14" t="s">
        <v>45</v>
      </c>
      <c r="M1948" s="14"/>
      <c r="X1948" s="2">
        <v>2</v>
      </c>
      <c r="Y1948" s="2">
        <v>12</v>
      </c>
    </row>
    <row r="1949" spans="1:25" x14ac:dyDescent="0.25">
      <c r="A1949" s="32"/>
      <c r="D1949" t="b">
        <f>IF(C1949=1,'Data Transformation'!$G$3+0.5*'Data Transformation'!$W$25,IF(C1950=1,D1950-'Data Transformation'!$W$25,FALSE))</f>
        <v>0</v>
      </c>
      <c r="E1949" t="str">
        <f t="array" ref="E1949">IF(ISLOGICAL(D1949),"",FREQUENCY(IF('Data Transformation'!$B$425:$B$8425='Bin Analysis'!$B1947,'Data Transformation'!$G$425:$G$8425),D1949))</f>
        <v/>
      </c>
      <c r="F1949" t="str">
        <f>IF(ISLOGICAL(D1949),"",E1949-E1948)</f>
        <v/>
      </c>
      <c r="M1949" s="14"/>
    </row>
    <row r="1950" spans="1:25" x14ac:dyDescent="0.25">
      <c r="A1950" s="32">
        <f>IF(Weighting!$P$6&gt;0,B1950,"")</f>
        <v>0.32100000000000001</v>
      </c>
      <c r="B1950">
        <f>Weighting!$C$6</f>
        <v>0.32100000000000001</v>
      </c>
      <c r="C1950">
        <f>Weighting!$F$6</f>
        <v>0</v>
      </c>
      <c r="D1950" t="b">
        <f>IF(C1950=1,'Data Transformation'!$G$3+0.5*'Data Transformation'!$W$25,IF(C1951=1,D1951-'Data Transformation'!$W$25,FALSE))</f>
        <v>0</v>
      </c>
      <c r="E1950" t="str">
        <f t="array" ref="E1950">IF(ISLOGICAL(D1950),"",FREQUENCY(IF('Data Transformation'!$B$425:$B$8425='Bin Analysis'!$B1947,'Data Transformation'!$G$425:$G$8425),D1950))</f>
        <v/>
      </c>
      <c r="F1950" t="str">
        <f>IF(ISLOGICAL(D1950),"",E1950-E1949)</f>
        <v/>
      </c>
      <c r="G1950">
        <f>Weighting!$H$6</f>
        <v>1</v>
      </c>
      <c r="H1950">
        <f t="array" ref="H1950">FREQUENCY(IF('Data Transformation'!$B$4:$B$8425=B1947,'Data Transformation'!$G$4:$G$8425),'Bin Analysis'!$B1950)</f>
        <v>0</v>
      </c>
      <c r="I1950">
        <f>H1950-H1949</f>
        <v>0</v>
      </c>
      <c r="J1950">
        <f>IF(I1950=0,0,1)</f>
        <v>0</v>
      </c>
      <c r="K1950">
        <f>J1950*Weighting!$W$6</f>
        <v>0</v>
      </c>
      <c r="M1950" s="14"/>
    </row>
    <row r="1951" spans="1:25" x14ac:dyDescent="0.25">
      <c r="A1951" s="32">
        <f>IF(Weighting!$P$7&gt;0,B1951,"")</f>
        <v>0.45200000000000001</v>
      </c>
      <c r="B1951">
        <f>Weighting!$C$7</f>
        <v>0.45200000000000001</v>
      </c>
      <c r="C1951">
        <f>Weighting!$F$7</f>
        <v>0</v>
      </c>
      <c r="D1951" t="b">
        <f>IF(C1951=1,'Data Transformation'!$G$3+0.5*'Data Transformation'!$W$25,IF(C1952=1,D1952-'Data Transformation'!$W$25,FALSE))</f>
        <v>0</v>
      </c>
      <c r="E1951" t="str">
        <f t="array" ref="E1951">IF(ISLOGICAL(D1951),"",FREQUENCY(IF('Data Transformation'!$B$425:$B$8425='Bin Analysis'!$B1947,'Data Transformation'!$G$425:$G$8425),D1951))</f>
        <v/>
      </c>
      <c r="F1951" t="str">
        <f t="shared" ref="F1951:F1969" si="243">IF(ISLOGICAL(D1951),"",E1951-E1950)</f>
        <v/>
      </c>
      <c r="G1951">
        <f>Weighting!$H$7</f>
        <v>0</v>
      </c>
      <c r="H1951">
        <f t="array" ref="H1951">FREQUENCY(IF('Data Transformation'!$B$4:$B$8425=B1947,'Data Transformation'!$G$4:$G$8425),'Bin Analysis'!$B1951)</f>
        <v>0</v>
      </c>
      <c r="I1951">
        <f t="shared" ref="I1951:I1969" si="244">H1951-H1950</f>
        <v>0</v>
      </c>
      <c r="J1951">
        <f>IF(I1951=0,0,1)</f>
        <v>0</v>
      </c>
      <c r="K1951">
        <f>J1951*Weighting!$W$7</f>
        <v>0</v>
      </c>
      <c r="M1951" s="14"/>
    </row>
    <row r="1952" spans="1:25" x14ac:dyDescent="0.25">
      <c r="A1952" s="32">
        <f>IF(Weighting!$P$8&gt;0,B1952,"")</f>
        <v>0.58299999999999996</v>
      </c>
      <c r="B1952">
        <f>Weighting!$C$8</f>
        <v>0.58299999999999996</v>
      </c>
      <c r="C1952">
        <f>Weighting!$F$8</f>
        <v>0</v>
      </c>
      <c r="D1952" t="b">
        <f>IF(C1952=1,'Data Transformation'!$G$3+0.5*'Data Transformation'!$W$25,IF(C1953=1,D1953-'Data Transformation'!$W$25,FALSE))</f>
        <v>0</v>
      </c>
      <c r="E1952" t="str">
        <f t="array" ref="E1952">IF(ISLOGICAL(D1952),"",FREQUENCY(IF('Data Transformation'!$B$425:$B$8425='Bin Analysis'!$B1947,'Data Transformation'!$G$425:$G$8425),D1952))</f>
        <v/>
      </c>
      <c r="F1952" t="str">
        <f t="shared" si="243"/>
        <v/>
      </c>
      <c r="G1952">
        <f>Weighting!$H$8</f>
        <v>0</v>
      </c>
      <c r="H1952">
        <f t="array" ref="H1952">FREQUENCY(IF('Data Transformation'!$B$4:$B$8425=B1947,'Data Transformation'!$G$4:$G$8425),'Bin Analysis'!$B1952)</f>
        <v>0</v>
      </c>
      <c r="I1952">
        <f t="shared" si="244"/>
        <v>0</v>
      </c>
      <c r="J1952">
        <f t="shared" ref="J1952:J1969" si="245">IF(I1952=0,0,1)</f>
        <v>0</v>
      </c>
      <c r="K1952">
        <f>J1952*Weighting!$W$8</f>
        <v>0</v>
      </c>
      <c r="M1952" s="14"/>
    </row>
    <row r="1953" spans="1:13" x14ac:dyDescent="0.25">
      <c r="A1953" s="32">
        <f>IF(Weighting!$P$9&gt;0,B1953,"")</f>
        <v>0.71399999999999997</v>
      </c>
      <c r="B1953" s="50">
        <f>Weighting!$C$9</f>
        <v>0.71399999999999997</v>
      </c>
      <c r="C1953">
        <f>Weighting!$F$9</f>
        <v>0</v>
      </c>
      <c r="D1953" t="b">
        <f>IF(C1953=1,'Data Transformation'!$G$3+0.5*'Data Transformation'!$W$25,IF(C1954=1,D1954-'Data Transformation'!$W$25,FALSE))</f>
        <v>0</v>
      </c>
      <c r="E1953" t="str">
        <f t="array" ref="E1953">IF(ISLOGICAL(D1953),"",FREQUENCY(IF('Data Transformation'!$B$425:$B$8425='Bin Analysis'!$B1947,'Data Transformation'!$G$425:$G$8425),D1953))</f>
        <v/>
      </c>
      <c r="F1953" t="str">
        <f t="shared" si="243"/>
        <v/>
      </c>
      <c r="G1953">
        <f>Weighting!$H$9</f>
        <v>0</v>
      </c>
      <c r="H1953">
        <f t="array" ref="H1953">FREQUENCY(IF('Data Transformation'!$B$4:$B$8425=B1947,'Data Transformation'!$G$4:$G$8425),'Bin Analysis'!$B1953)</f>
        <v>1</v>
      </c>
      <c r="I1953">
        <f t="shared" si="244"/>
        <v>1</v>
      </c>
      <c r="J1953">
        <f t="shared" si="245"/>
        <v>1</v>
      </c>
      <c r="K1953">
        <f>J1953*Weighting!$W$9</f>
        <v>3</v>
      </c>
      <c r="M1953" s="14"/>
    </row>
    <row r="1954" spans="1:13" x14ac:dyDescent="0.25">
      <c r="A1954" s="32">
        <f>IF(Weighting!$P$10&gt;0,B1954,"")</f>
        <v>0.84499999999999997</v>
      </c>
      <c r="B1954">
        <f>Weighting!$C$10</f>
        <v>0.84499999999999997</v>
      </c>
      <c r="C1954">
        <f>Weighting!$F$10</f>
        <v>0</v>
      </c>
      <c r="D1954" t="b">
        <f>IF(C1954=1,'Data Transformation'!$G$3+0.5*'Data Transformation'!$W$25,IF(C1955=1,D1955-'Data Transformation'!$W$25,FALSE))</f>
        <v>0</v>
      </c>
      <c r="E1954" t="str">
        <f t="array" ref="E1954">IF(ISLOGICAL(D1954),"",FREQUENCY(IF('Data Transformation'!$B$425:$B$8425='Bin Analysis'!$B1947,'Data Transformation'!$G$425:$G$8425),D1954))</f>
        <v/>
      </c>
      <c r="F1954" t="str">
        <f t="shared" si="243"/>
        <v/>
      </c>
      <c r="G1954">
        <f>Weighting!$H$10</f>
        <v>0</v>
      </c>
      <c r="H1954">
        <f t="array" ref="H1954">FREQUENCY(IF('Data Transformation'!$B$4:$B$8425=B1947,'Data Transformation'!$G$4:$G$8425),'Bin Analysis'!$B1954)</f>
        <v>2</v>
      </c>
      <c r="I1954">
        <f t="shared" si="244"/>
        <v>1</v>
      </c>
      <c r="J1954">
        <f t="shared" si="245"/>
        <v>1</v>
      </c>
      <c r="K1954">
        <f>J1954*Weighting!$W$10</f>
        <v>3</v>
      </c>
      <c r="M1954" s="14"/>
    </row>
    <row r="1955" spans="1:13" x14ac:dyDescent="0.25">
      <c r="A1955" s="32">
        <f>IF(Weighting!$P$11&gt;0,B1955,"")</f>
        <v>0.97599999999999998</v>
      </c>
      <c r="B1955">
        <f>Weighting!$C$11</f>
        <v>0.97599999999999998</v>
      </c>
      <c r="C1955">
        <f>Weighting!$F$11</f>
        <v>0</v>
      </c>
      <c r="D1955">
        <f>IF(C1955=1,'Data Transformation'!$G$3+0.5*'Data Transformation'!$W$25,IF(C1956=1,D1956-'Data Transformation'!$W$25,FALSE))</f>
        <v>0.86899999999999999</v>
      </c>
      <c r="E1955">
        <f t="array" ref="E1955">IF(ISLOGICAL(D1955),"",FREQUENCY(IF('Data Transformation'!$B$425:$B$8425='Bin Analysis'!$B1947,'Data Transformation'!$G$425:$G$8425),D1955))</f>
        <v>2</v>
      </c>
      <c r="F1955" t="e">
        <f t="shared" si="243"/>
        <v>#VALUE!</v>
      </c>
      <c r="G1955">
        <f>Weighting!$H$11</f>
        <v>0</v>
      </c>
      <c r="H1955">
        <f t="array" ref="H1955">FREQUENCY(IF('Data Transformation'!$B$4:$B$8425=B1947,'Data Transformation'!$G$4:$G$8425),'Bin Analysis'!$B1955)</f>
        <v>5</v>
      </c>
      <c r="I1955">
        <f t="shared" si="244"/>
        <v>3</v>
      </c>
      <c r="J1955">
        <f t="shared" si="245"/>
        <v>1</v>
      </c>
      <c r="K1955">
        <f>J1955*Weighting!$W$11</f>
        <v>2</v>
      </c>
      <c r="M1955" s="14"/>
    </row>
    <row r="1956" spans="1:13" x14ac:dyDescent="0.25">
      <c r="A1956" s="32">
        <f>IF(Weighting!$P$12&gt;0,B1956,"")</f>
        <v>1.107</v>
      </c>
      <c r="B1956">
        <f>Weighting!$C$12</f>
        <v>1.107</v>
      </c>
      <c r="C1956">
        <f>Weighting!$F$12</f>
        <v>1</v>
      </c>
      <c r="D1956">
        <f>IF(C1956=1,'Data Transformation'!$G$3+0.5*'Data Transformation'!$W$25,IF(C1957=1,D1957-'Data Transformation'!$W$25,FALSE))</f>
        <v>1.131</v>
      </c>
      <c r="E1956">
        <f t="array" ref="E1956">IF(ISLOGICAL(D1956),"",FREQUENCY(IF('Data Transformation'!$B$425:$B$8425='Bin Analysis'!$B1947,'Data Transformation'!$G$425:$G$8425),D1956))</f>
        <v>12</v>
      </c>
      <c r="F1956">
        <f t="shared" si="243"/>
        <v>10</v>
      </c>
      <c r="G1956">
        <f>Weighting!$H$12</f>
        <v>0</v>
      </c>
      <c r="H1956">
        <f t="array" ref="H1956">FREQUENCY(IF('Data Transformation'!$B$4:$B$8425=B1947,'Data Transformation'!$G$4:$G$8425),'Bin Analysis'!$B1956)</f>
        <v>13</v>
      </c>
      <c r="I1956">
        <f t="shared" si="244"/>
        <v>8</v>
      </c>
      <c r="J1956">
        <f t="shared" si="245"/>
        <v>1</v>
      </c>
      <c r="K1956">
        <f>J1956*Weighting!$W$12</f>
        <v>1</v>
      </c>
      <c r="M1956" s="14"/>
    </row>
    <row r="1957" spans="1:13" x14ac:dyDescent="0.25">
      <c r="A1957" s="32">
        <f>IF(Weighting!$P$13&gt;0,B1957,"")</f>
        <v>1.238</v>
      </c>
      <c r="B1957">
        <f>Weighting!$C$13</f>
        <v>1.238</v>
      </c>
      <c r="C1957">
        <f>Weighting!$F$13</f>
        <v>0</v>
      </c>
      <c r="D1957" t="b">
        <f>IF(C1957=1,'Data Transformation'!$G$3+0.5*'Data Transformation'!$W$25,IF(C1958=1,D1958-'Data Transformation'!$W$25,FALSE))</f>
        <v>0</v>
      </c>
      <c r="E1957" t="str">
        <f t="array" ref="E1957">IF(ISLOGICAL(D1957),"",FREQUENCY(IF('Data Transformation'!$B$425:$B$8425='Bin Analysis'!$B1947,'Data Transformation'!$G$425:$G$8425),D1957))</f>
        <v/>
      </c>
      <c r="F1957" t="str">
        <f t="shared" si="243"/>
        <v/>
      </c>
      <c r="G1957">
        <f>Weighting!$H$13</f>
        <v>0</v>
      </c>
      <c r="H1957">
        <f t="array" ref="H1957">FREQUENCY(IF('Data Transformation'!$B$4:$B$8425=B1947,'Data Transformation'!$G$4:$G$8425),'Bin Analysis'!$B1957)</f>
        <v>14</v>
      </c>
      <c r="I1957">
        <f t="shared" si="244"/>
        <v>1</v>
      </c>
      <c r="J1957">
        <f t="shared" si="245"/>
        <v>1</v>
      </c>
      <c r="K1957">
        <f>J1957*Weighting!$W$13</f>
        <v>2</v>
      </c>
      <c r="M1957" s="14"/>
    </row>
    <row r="1958" spans="1:13" x14ac:dyDescent="0.25">
      <c r="A1958" s="32">
        <f>IF(Weighting!$P$14&gt;0,B1958,"")</f>
        <v>1.369</v>
      </c>
      <c r="B1958">
        <f>Weighting!$C$14</f>
        <v>1.369</v>
      </c>
      <c r="C1958">
        <f>Weighting!$F$14</f>
        <v>0</v>
      </c>
      <c r="D1958" t="b">
        <f>IF(C1958=1,'Data Transformation'!$G$3+0.5*'Data Transformation'!$W$25,IF(C1959=1,D1959-'Data Transformation'!$W$25,FALSE))</f>
        <v>0</v>
      </c>
      <c r="E1958" t="str">
        <f t="array" ref="E1958">IF(ISLOGICAL(D1958),"",FREQUENCY(IF('Data Transformation'!$B$425:$B$8425='Bin Analysis'!$B1947,'Data Transformation'!$G$425:$G$8425),D1958))</f>
        <v/>
      </c>
      <c r="F1958" t="str">
        <f t="shared" si="243"/>
        <v/>
      </c>
      <c r="G1958">
        <f>Weighting!$H$14</f>
        <v>0</v>
      </c>
      <c r="H1958">
        <f t="array" ref="H1958">FREQUENCY(IF('Data Transformation'!$B$4:$B$8425=B1947,'Data Transformation'!$G$4:$G$8425),'Bin Analysis'!$B1958)</f>
        <v>15</v>
      </c>
      <c r="I1958">
        <f t="shared" si="244"/>
        <v>1</v>
      </c>
      <c r="J1958">
        <f t="shared" si="245"/>
        <v>1</v>
      </c>
      <c r="K1958">
        <f>J1958*Weighting!$W$14</f>
        <v>3</v>
      </c>
      <c r="M1958" s="14"/>
    </row>
    <row r="1959" spans="1:13" x14ac:dyDescent="0.25">
      <c r="A1959" s="32">
        <f>IF(Weighting!$P$15&gt;0,B1959,"")</f>
        <v>1.5000009999999999</v>
      </c>
      <c r="B1959">
        <f>Weighting!$C$15</f>
        <v>1.5000009999999999</v>
      </c>
      <c r="C1959">
        <f>Weighting!$F$15</f>
        <v>0</v>
      </c>
      <c r="D1959" t="b">
        <f>IF(C1959=1,'Data Transformation'!$G$3+0.5*'Data Transformation'!$W$25,IF(C1960=1,D1960-'Data Transformation'!$W$25,FALSE))</f>
        <v>0</v>
      </c>
      <c r="E1959" t="str">
        <f t="array" ref="E1959">IF(ISLOGICAL(D1959),"",FREQUENCY(IF('Data Transformation'!$B$425:$B$8425='Bin Analysis'!$B1947,'Data Transformation'!$G$425:$G$8425),D1959))</f>
        <v/>
      </c>
      <c r="F1959" t="str">
        <f t="shared" si="243"/>
        <v/>
      </c>
      <c r="G1959">
        <f>Weighting!$H$15</f>
        <v>0</v>
      </c>
      <c r="H1959">
        <f t="array" ref="H1959">FREQUENCY(IF('Data Transformation'!$B$4:$B$8425=B1947,'Data Transformation'!$G$4:$G$8425),'Bin Analysis'!$B1959)</f>
        <v>15</v>
      </c>
      <c r="I1959">
        <f t="shared" si="244"/>
        <v>0</v>
      </c>
      <c r="J1959">
        <f t="shared" si="245"/>
        <v>0</v>
      </c>
      <c r="K1959">
        <f>J1959*Weighting!$W$15</f>
        <v>0</v>
      </c>
      <c r="M1959" s="14"/>
    </row>
    <row r="1960" spans="1:13" x14ac:dyDescent="0.25">
      <c r="A1960" s="32" t="str">
        <f>IF(Weighting!$P$16&gt;0,B1960,"")</f>
        <v/>
      </c>
      <c r="B1960">
        <f>Weighting!$C$16</f>
        <v>1.631</v>
      </c>
      <c r="C1960">
        <f>Weighting!$F$16</f>
        <v>0</v>
      </c>
      <c r="D1960" t="b">
        <f>IF(C1960=1,'Data Transformation'!$G$3+0.5*'Data Transformation'!$W$25,IF(C1961=1,D1961-'Data Transformation'!$W$25,FALSE))</f>
        <v>0</v>
      </c>
      <c r="E1960" t="str">
        <f t="array" ref="E1960">IF(ISLOGICAL(D1960),"",FREQUENCY(IF('Data Transformation'!$B$425:$B$8425='Bin Analysis'!$B1947,'Data Transformation'!$G$425:$G$8425),D1960))</f>
        <v/>
      </c>
      <c r="F1960" t="str">
        <f t="shared" si="243"/>
        <v/>
      </c>
      <c r="G1960">
        <f>Weighting!$H$16</f>
        <v>0</v>
      </c>
      <c r="H1960">
        <f t="array" ref="H1960">FREQUENCY(IF('Data Transformation'!$B$4:$B$8425=B1947,'Data Transformation'!$G$4:$G$8425),'Bin Analysis'!$B1960)</f>
        <v>15</v>
      </c>
      <c r="I1960">
        <f t="shared" si="244"/>
        <v>0</v>
      </c>
      <c r="J1960">
        <f t="shared" si="245"/>
        <v>0</v>
      </c>
      <c r="K1960">
        <f>J1960*Weighting!$W$16</f>
        <v>0</v>
      </c>
      <c r="M1960" s="14"/>
    </row>
    <row r="1961" spans="1:13" x14ac:dyDescent="0.25">
      <c r="A1961" s="32" t="str">
        <f>IF(Weighting!$P$17&gt;0,B1961,"")</f>
        <v/>
      </c>
      <c r="B1961">
        <f>Weighting!$C$17</f>
        <v>1.762</v>
      </c>
      <c r="C1961">
        <f>Weighting!$F$17</f>
        <v>0</v>
      </c>
      <c r="D1961" t="b">
        <f>IF(C1961=1,'Data Transformation'!$G$3+0.5*'Data Transformation'!$W$25,IF(C1962=1,D1962-'Data Transformation'!$W$25,FALSE))</f>
        <v>0</v>
      </c>
      <c r="E1961" t="str">
        <f t="array" ref="E1961">IF(ISLOGICAL(D1961),"",FREQUENCY(IF('Data Transformation'!$B$425:$B$8425='Bin Analysis'!$B1947,'Data Transformation'!$G$425:$G$8425),D1961))</f>
        <v/>
      </c>
      <c r="F1961" t="str">
        <f t="shared" si="243"/>
        <v/>
      </c>
      <c r="G1961">
        <f>Weighting!$H$17</f>
        <v>0</v>
      </c>
      <c r="H1961">
        <f t="array" ref="H1961">FREQUENCY(IF('Data Transformation'!$B$4:$B$8425=B1947,'Data Transformation'!$G$4:$G$8425),'Bin Analysis'!$B1961)</f>
        <v>15</v>
      </c>
      <c r="I1961">
        <f t="shared" si="244"/>
        <v>0</v>
      </c>
      <c r="J1961">
        <f t="shared" si="245"/>
        <v>0</v>
      </c>
      <c r="K1961">
        <f>J1961*Weighting!$W$17</f>
        <v>0</v>
      </c>
      <c r="M1961" s="14"/>
    </row>
    <row r="1962" spans="1:13" x14ac:dyDescent="0.25">
      <c r="A1962" s="32" t="str">
        <f>IF(Weighting!$P$18&gt;0,B1962,"")</f>
        <v/>
      </c>
      <c r="B1962">
        <f>Weighting!$C$18</f>
        <v>1.893</v>
      </c>
      <c r="C1962">
        <f>Weighting!$F$18</f>
        <v>0</v>
      </c>
      <c r="D1962" t="b">
        <f>IF(C1962=1,'Data Transformation'!$G$3+0.5*'Data Transformation'!$W$25,IF(C1963=1,D1963-'Data Transformation'!$W$25,FALSE))</f>
        <v>0</v>
      </c>
      <c r="E1962" t="str">
        <f t="array" ref="E1962">IF(ISLOGICAL(D1962),"",FREQUENCY(IF('Data Transformation'!$B$425:$B$8425='Bin Analysis'!$B1947,'Data Transformation'!$G$425:$G$8425),D1962))</f>
        <v/>
      </c>
      <c r="F1962" t="str">
        <f t="shared" si="243"/>
        <v/>
      </c>
      <c r="G1962">
        <f>Weighting!$H$18</f>
        <v>0</v>
      </c>
      <c r="H1962">
        <f t="array" ref="H1962">FREQUENCY(IF('Data Transformation'!$B$4:$B$8425=B1947,'Data Transformation'!$G$4:$G$8425),'Bin Analysis'!$B1962)</f>
        <v>15</v>
      </c>
      <c r="I1962">
        <f t="shared" si="244"/>
        <v>0</v>
      </c>
      <c r="J1962">
        <f t="shared" si="245"/>
        <v>0</v>
      </c>
      <c r="K1962">
        <f>J1962*Weighting!$W$18</f>
        <v>0</v>
      </c>
      <c r="M1962" s="14"/>
    </row>
    <row r="1963" spans="1:13" x14ac:dyDescent="0.25">
      <c r="A1963" s="32" t="str">
        <f>IF(Weighting!$P$19&gt;0,B1963,"")</f>
        <v/>
      </c>
      <c r="B1963">
        <f>Weighting!$C$19</f>
        <v>2.024</v>
      </c>
      <c r="C1963">
        <f>Weighting!$F$19</f>
        <v>0</v>
      </c>
      <c r="D1963" t="b">
        <f>IF(C1963=1,'Data Transformation'!$G$3+0.5*'Data Transformation'!$W$25,IF(C1964=1,D1964-'Data Transformation'!$W$25,FALSE))</f>
        <v>0</v>
      </c>
      <c r="E1963" t="str">
        <f t="array" ref="E1963">IF(ISLOGICAL(D1963),"",FREQUENCY(IF('Data Transformation'!$B$425:$B$8425='Bin Analysis'!$B1947,'Data Transformation'!$G$425:$G$8425),D1963))</f>
        <v/>
      </c>
      <c r="F1963" t="str">
        <f t="shared" si="243"/>
        <v/>
      </c>
      <c r="G1963">
        <f>Weighting!$H$19</f>
        <v>0</v>
      </c>
      <c r="H1963">
        <f t="array" ref="H1963">FREQUENCY(IF('Data Transformation'!$B$4:$B$8425=B1947,'Data Transformation'!$G$4:$G$8425),'Bin Analysis'!$B1963)</f>
        <v>15</v>
      </c>
      <c r="I1963">
        <f t="shared" si="244"/>
        <v>0</v>
      </c>
      <c r="J1963">
        <f t="shared" si="245"/>
        <v>0</v>
      </c>
      <c r="K1963">
        <f>J1963*Weighting!$W$19</f>
        <v>0</v>
      </c>
      <c r="M1963" s="14"/>
    </row>
    <row r="1964" spans="1:13" x14ac:dyDescent="0.25">
      <c r="A1964" s="32" t="str">
        <f>IF(Weighting!$P$20&gt;0,B1964,"")</f>
        <v/>
      </c>
      <c r="B1964">
        <f>Weighting!$C$20</f>
        <v>2.1550000000000002</v>
      </c>
      <c r="C1964">
        <f>Weighting!$F$20</f>
        <v>0</v>
      </c>
      <c r="D1964" t="b">
        <f>IF(C1964=1,'Data Transformation'!$G$3+0.5*'Data Transformation'!$W$25,IF(C1965=1,D1965-'Data Transformation'!$W$25,FALSE))</f>
        <v>0</v>
      </c>
      <c r="E1964" t="str">
        <f t="array" ref="E1964">IF(ISLOGICAL(D1964),"",FREQUENCY(IF('Data Transformation'!$B$425:$B$8425='Bin Analysis'!$B1947,'Data Transformation'!$G$425:$G$8425),D1964))</f>
        <v/>
      </c>
      <c r="F1964" t="str">
        <f t="shared" si="243"/>
        <v/>
      </c>
      <c r="G1964">
        <f>Weighting!$H$20</f>
        <v>0</v>
      </c>
      <c r="H1964">
        <f t="array" ref="H1964">FREQUENCY(IF('Data Transformation'!$B$4:$B$8425=B1947,'Data Transformation'!$G$4:$G$8425),'Bin Analysis'!$B1964)</f>
        <v>15</v>
      </c>
      <c r="I1964">
        <f t="shared" si="244"/>
        <v>0</v>
      </c>
      <c r="J1964">
        <f t="shared" si="245"/>
        <v>0</v>
      </c>
      <c r="K1964">
        <f>J1964*Weighting!$W$20</f>
        <v>0</v>
      </c>
      <c r="M1964" s="14"/>
    </row>
    <row r="1965" spans="1:13" x14ac:dyDescent="0.25">
      <c r="A1965" s="32" t="str">
        <f>IF(Weighting!$P$21&gt;0,B1965,"")</f>
        <v/>
      </c>
      <c r="B1965">
        <f>Weighting!$C$21</f>
        <v>2.2860000000000005</v>
      </c>
      <c r="C1965">
        <f>Weighting!$F$21</f>
        <v>0</v>
      </c>
      <c r="D1965" t="b">
        <f>IF(C1965=1,'Data Transformation'!$G$3+0.5*'Data Transformation'!$W$25,IF(C1966=1,D1966-'Data Transformation'!$W$25,FALSE))</f>
        <v>0</v>
      </c>
      <c r="E1965" t="str">
        <f t="array" ref="E1965">IF(ISLOGICAL(D1965),"",FREQUENCY(IF('Data Transformation'!$B$425:$B$8425='Bin Analysis'!$B1947,'Data Transformation'!$G$425:$G$8425),D1965))</f>
        <v/>
      </c>
      <c r="F1965" t="str">
        <f t="shared" si="243"/>
        <v/>
      </c>
      <c r="G1965">
        <f>Weighting!$H$21</f>
        <v>0</v>
      </c>
      <c r="H1965">
        <f t="array" ref="H1965">FREQUENCY(IF('Data Transformation'!$B$4:$B$8425=B1947,'Data Transformation'!$G$4:$G$8425),'Bin Analysis'!$B1965)</f>
        <v>15</v>
      </c>
      <c r="I1965">
        <f t="shared" si="244"/>
        <v>0</v>
      </c>
      <c r="J1965">
        <f t="shared" si="245"/>
        <v>0</v>
      </c>
      <c r="K1965">
        <f>J1965*Weighting!$W$21</f>
        <v>0</v>
      </c>
      <c r="M1965" s="14"/>
    </row>
    <row r="1966" spans="1:13" x14ac:dyDescent="0.25">
      <c r="A1966" s="32" t="str">
        <f>IF(Weighting!$P$22&gt;0,B1966,"")</f>
        <v/>
      </c>
      <c r="B1966">
        <f>Weighting!$C$22</f>
        <v>2.4170000000000007</v>
      </c>
      <c r="C1966">
        <f>Weighting!$F$22</f>
        <v>0</v>
      </c>
      <c r="D1966" t="b">
        <f>IF(C1966=1,'Data Transformation'!$G$3+0.5*'Data Transformation'!$W$25,IF(C1967=1,D1967-'Data Transformation'!$W$25,FALSE))</f>
        <v>0</v>
      </c>
      <c r="E1966" t="str">
        <f t="array" ref="E1966">IF(ISLOGICAL(D1966),"",FREQUENCY(IF('Data Transformation'!$B$425:$B$8425='Bin Analysis'!$B1947,'Data Transformation'!$G$425:$G$8425),D1966))</f>
        <v/>
      </c>
      <c r="F1966" t="str">
        <f t="shared" si="243"/>
        <v/>
      </c>
      <c r="G1966">
        <f>Weighting!$H$22</f>
        <v>0</v>
      </c>
      <c r="H1966">
        <f t="array" ref="H1966">FREQUENCY(IF('Data Transformation'!$B$4:$B$8425=B1947,'Data Transformation'!$G$4:$G$8425),'Bin Analysis'!$B1966)</f>
        <v>15</v>
      </c>
      <c r="I1966">
        <f t="shared" si="244"/>
        <v>0</v>
      </c>
      <c r="J1966">
        <f t="shared" si="245"/>
        <v>0</v>
      </c>
      <c r="K1966">
        <f>J1966*Weighting!$W$22</f>
        <v>0</v>
      </c>
      <c r="M1966" s="14"/>
    </row>
    <row r="1967" spans="1:13" x14ac:dyDescent="0.25">
      <c r="A1967" s="32" t="str">
        <f>IF(Weighting!$P$23&gt;0,B1967,"")</f>
        <v/>
      </c>
      <c r="B1967">
        <f>Weighting!$C$23</f>
        <v>2.5480000000000009</v>
      </c>
      <c r="C1967">
        <f>Weighting!$F$23</f>
        <v>0</v>
      </c>
      <c r="D1967" t="b">
        <f>IF(C1967=1,'Data Transformation'!$G$3+0.5*'Data Transformation'!$W$25,IF(C1968=1,D1968-'Data Transformation'!$W$25,FALSE))</f>
        <v>0</v>
      </c>
      <c r="E1967" t="str">
        <f t="array" ref="E1967">IF(ISLOGICAL(D1967),"",FREQUENCY(IF('Data Transformation'!$B$425:$B$8425='Bin Analysis'!$B1947,'Data Transformation'!$G$425:$G$8425),D1967))</f>
        <v/>
      </c>
      <c r="F1967" t="str">
        <f t="shared" si="243"/>
        <v/>
      </c>
      <c r="G1967">
        <f>Weighting!$H$23</f>
        <v>0</v>
      </c>
      <c r="H1967">
        <f t="array" ref="H1967">FREQUENCY(IF('Data Transformation'!$B$4:$B$8425=B1947,'Data Transformation'!$G$4:$G$8425),'Bin Analysis'!$B1967)</f>
        <v>15</v>
      </c>
      <c r="I1967">
        <f t="shared" si="244"/>
        <v>0</v>
      </c>
      <c r="J1967">
        <f t="shared" si="245"/>
        <v>0</v>
      </c>
      <c r="K1967">
        <f>J1967*Weighting!$W$23</f>
        <v>0</v>
      </c>
      <c r="M1967" s="14"/>
    </row>
    <row r="1968" spans="1:13" x14ac:dyDescent="0.25">
      <c r="A1968" s="32" t="str">
        <f>IF(Weighting!$P$24&gt;0,B1968,"")</f>
        <v/>
      </c>
      <c r="B1968">
        <f>Weighting!$C$24</f>
        <v>2.6790000000000012</v>
      </c>
      <c r="C1968">
        <f>Weighting!$F$24</f>
        <v>0</v>
      </c>
      <c r="D1968" t="b">
        <f>IF(C1968=1,'Data Transformation'!$G$3+0.5*'Data Transformation'!$W$25,IF(C1969=1,D1969-'Data Transformation'!$W$25,FALSE))</f>
        <v>0</v>
      </c>
      <c r="E1968" t="str">
        <f t="array" ref="E1968">IF(ISLOGICAL(D1968),"",FREQUENCY(IF('Data Transformation'!$B$425:$B$8425='Bin Analysis'!$B1947,'Data Transformation'!$G$425:$G$8425),D1968))</f>
        <v/>
      </c>
      <c r="F1968" t="str">
        <f t="shared" si="243"/>
        <v/>
      </c>
      <c r="G1968">
        <f>Weighting!$H$24</f>
        <v>0</v>
      </c>
      <c r="H1968">
        <f t="array" ref="H1968">FREQUENCY(IF('Data Transformation'!$B$4:$B$8425=B1947,'Data Transformation'!$G$4:$G$8425),'Bin Analysis'!$B1968)</f>
        <v>15</v>
      </c>
      <c r="I1968">
        <f t="shared" si="244"/>
        <v>0</v>
      </c>
      <c r="J1968">
        <f t="shared" si="245"/>
        <v>0</v>
      </c>
      <c r="K1968">
        <f>J1968*Weighting!$W$24</f>
        <v>0</v>
      </c>
      <c r="M1968" s="14"/>
    </row>
    <row r="1969" spans="1:25" x14ac:dyDescent="0.25">
      <c r="A1969" s="32" t="str">
        <f>IF(Weighting!$P$25&gt;0,B1969,"")</f>
        <v/>
      </c>
      <c r="B1969">
        <f>Weighting!$C$25</f>
        <v>2.8100000000000014</v>
      </c>
      <c r="C1969">
        <f>Weighting!$F$25</f>
        <v>0</v>
      </c>
      <c r="D1969" t="b">
        <f>IF(C1969=1,'Data Transformation'!$G$3+0.5*'Data Transformation'!$W$25,IF(C1970=1,D1970-'Data Transformation'!$W$25,FALSE))</f>
        <v>0</v>
      </c>
      <c r="E1969" t="str">
        <f t="array" ref="E1969">IF(ISLOGICAL(D1969),"",FREQUENCY(IF('Data Transformation'!$B$425:$B$8425='Bin Analysis'!$B1947,'Data Transformation'!$G$425:$G$8425),D1969))</f>
        <v/>
      </c>
      <c r="F1969" t="str">
        <f t="shared" si="243"/>
        <v/>
      </c>
      <c r="G1969">
        <f>Weighting!$H$25</f>
        <v>0</v>
      </c>
      <c r="H1969">
        <f t="array" ref="H1969">FREQUENCY(IF('Data Transformation'!$B$4:$B$8425=B1947,'Data Transformation'!$G$4:$G$8425),'Bin Analysis'!$B1969)</f>
        <v>15</v>
      </c>
      <c r="I1969">
        <f t="shared" si="244"/>
        <v>0</v>
      </c>
      <c r="J1969">
        <f t="shared" si="245"/>
        <v>0</v>
      </c>
      <c r="K1969">
        <f>J1969*Weighting!$W$25</f>
        <v>0</v>
      </c>
      <c r="M1969" s="14"/>
    </row>
    <row r="1970" spans="1:25" x14ac:dyDescent="0.25">
      <c r="O1970"/>
      <c r="P1970"/>
      <c r="Q1970"/>
      <c r="R1970"/>
    </row>
    <row r="1971" spans="1:25" ht="23.25" x14ac:dyDescent="0.35">
      <c r="A1971" s="21" t="s">
        <v>0</v>
      </c>
      <c r="B1971" s="21">
        <f>IFERROR(VLOOKUP(C1971,'Data Transformation'!$L$6:$M$426,2,FALSE),"")</f>
        <v>82</v>
      </c>
      <c r="C1971" s="21">
        <f>C1947+1</f>
        <v>82</v>
      </c>
      <c r="D1971" s="21"/>
      <c r="E1971" s="21"/>
      <c r="F1971" s="21"/>
      <c r="G1971" s="21"/>
      <c r="H1971" s="22"/>
      <c r="I1971" s="22"/>
      <c r="J1971" s="22"/>
      <c r="K1971" s="21"/>
      <c r="L1971" s="21">
        <f>B1971</f>
        <v>82</v>
      </c>
      <c r="M1971" s="23">
        <f>INDEX('Data Transformation'!$O$4:$O$424,MATCH($B1971,'Data Transformation'!$M$4:$M$424,0),MATCH($M$2,'Data Transformation'!$O$3,0))</f>
        <v>19</v>
      </c>
      <c r="N1971" s="27">
        <f>IF('Input and Summary Results'!$J$16="minimum",'Bin Analysis'!X1972/(M1971-1),'Bin Analysis'!Y1971/('Bin Analysis'!M1971-1))</f>
        <v>0</v>
      </c>
      <c r="O1971" s="27">
        <f>IF(M1971=FALSE,NA(),(VLOOKUP(1,C1974:K1993,4,FALSE))/(M1971-1))</f>
        <v>5.5555555555555552E-2</v>
      </c>
      <c r="P1971" s="27">
        <f>IF(M1971=FALSE,NA(),SUM(J1974:J1993)/Weighting!$S$5)</f>
        <v>0.6</v>
      </c>
      <c r="Q1971" s="27">
        <f>IF(M1971=FALSE,NA(),SUM(K1974:K1993)/Weighting!$S$6)</f>
        <v>0.56521739130434778</v>
      </c>
      <c r="R1971" s="27">
        <f>IF(M1971=FALSE,NA(),(VLOOKUP(1,G1974:K1993,3,FALSE))/(M1971-1))</f>
        <v>0.44444444444444442</v>
      </c>
      <c r="S1971" s="22" t="str">
        <f>IF(M1971=FALSE,NA(),IF(SUM(J1974:J1993)=2,"yes","no"))</f>
        <v>no</v>
      </c>
      <c r="X1971" s="2" cm="2">
        <f t="array" ref="X1971:X1972">FREQUENCY(IF('Data Transformation'!$B$425:$B$6424='Bin Analysis'!L1971,'Data Transformation'!$G$425:$G$6424),'Data Transformation'!$U$11)</f>
        <v>18</v>
      </c>
      <c r="Y1971" s="2" cm="2">
        <f t="array" ref="Y1971:Y1972">FREQUENCY(IF('Data Transformation'!$B$425:$B$6424='Bin Analysis'!L1971,'Data Transformation'!$G$425:$G$6424),'Data Transformation'!$U$12)</f>
        <v>17</v>
      </c>
    </row>
    <row r="1972" spans="1:25" x14ac:dyDescent="0.25">
      <c r="A1972" s="14" t="s">
        <v>66</v>
      </c>
      <c r="B1972" t="s">
        <v>47</v>
      </c>
      <c r="C1972" t="s">
        <v>5</v>
      </c>
      <c r="D1972" t="s">
        <v>99</v>
      </c>
      <c r="E1972" t="s">
        <v>100</v>
      </c>
      <c r="F1972" t="s">
        <v>101</v>
      </c>
      <c r="G1972" t="s">
        <v>69</v>
      </c>
      <c r="H1972" t="s">
        <v>31</v>
      </c>
      <c r="I1972" t="s">
        <v>32</v>
      </c>
      <c r="J1972" t="s">
        <v>46</v>
      </c>
      <c r="K1972" s="14" t="s">
        <v>45</v>
      </c>
      <c r="M1972" s="14"/>
      <c r="X1972" s="2">
        <v>0</v>
      </c>
      <c r="Y1972" s="2">
        <v>1</v>
      </c>
    </row>
    <row r="1973" spans="1:25" x14ac:dyDescent="0.25">
      <c r="A1973" s="32"/>
      <c r="D1973" t="b">
        <f>IF(C1973=1,'Data Transformation'!$G$3+0.5*'Data Transformation'!$W$25,IF(C1974=1,D1974-'Data Transformation'!$W$25,FALSE))</f>
        <v>0</v>
      </c>
      <c r="E1973" t="str">
        <f t="array" ref="E1973">IF(ISLOGICAL(D1973),"",FREQUENCY(IF('Data Transformation'!$B$425:$B$8425='Bin Analysis'!$B1971,'Data Transformation'!$G$425:$G$8425),D1973))</f>
        <v/>
      </c>
      <c r="F1973" t="str">
        <f>IF(ISLOGICAL(D1973),"",E1973-E1972)</f>
        <v/>
      </c>
      <c r="M1973" s="14"/>
    </row>
    <row r="1974" spans="1:25" x14ac:dyDescent="0.25">
      <c r="A1974" s="32">
        <f>IF(Weighting!$P$6&gt;0,B1974,"")</f>
        <v>0.32100000000000001</v>
      </c>
      <c r="B1974">
        <f>Weighting!$C$6</f>
        <v>0.32100000000000001</v>
      </c>
      <c r="C1974">
        <f>Weighting!$F$6</f>
        <v>0</v>
      </c>
      <c r="D1974" t="b">
        <f>IF(C1974=1,'Data Transformation'!$G$3+0.5*'Data Transformation'!$W$25,IF(C1975=1,D1975-'Data Transformation'!$W$25,FALSE))</f>
        <v>0</v>
      </c>
      <c r="E1974" t="str">
        <f t="array" ref="E1974">IF(ISLOGICAL(D1974),"",FREQUENCY(IF('Data Transformation'!$B$425:$B$8425='Bin Analysis'!$B1971,'Data Transformation'!$G$425:$G$8425),D1974))</f>
        <v/>
      </c>
      <c r="F1974" t="str">
        <f>IF(ISLOGICAL(D1974),"",E1974-E1973)</f>
        <v/>
      </c>
      <c r="G1974">
        <f>Weighting!$H$6</f>
        <v>1</v>
      </c>
      <c r="H1974">
        <f t="array" ref="H1974">FREQUENCY(IF('Data Transformation'!$B$4:$B$8425=B1971,'Data Transformation'!$G$4:$G$8425),'Bin Analysis'!$B1974)</f>
        <v>8</v>
      </c>
      <c r="I1974">
        <f>H1974-H1973</f>
        <v>8</v>
      </c>
      <c r="J1974">
        <f>IF(I1974=0,0,1)</f>
        <v>1</v>
      </c>
      <c r="K1974">
        <f>J1974*Weighting!$W$6</f>
        <v>1</v>
      </c>
      <c r="M1974" s="14"/>
    </row>
    <row r="1975" spans="1:25" x14ac:dyDescent="0.25">
      <c r="A1975" s="32">
        <f>IF(Weighting!$P$7&gt;0,B1975,"")</f>
        <v>0.45200000000000001</v>
      </c>
      <c r="B1975">
        <f>Weighting!$C$7</f>
        <v>0.45200000000000001</v>
      </c>
      <c r="C1975">
        <f>Weighting!$F$7</f>
        <v>0</v>
      </c>
      <c r="D1975" t="b">
        <f>IF(C1975=1,'Data Transformation'!$G$3+0.5*'Data Transformation'!$W$25,IF(C1976=1,D1976-'Data Transformation'!$W$25,FALSE))</f>
        <v>0</v>
      </c>
      <c r="E1975" t="str">
        <f t="array" ref="E1975">IF(ISLOGICAL(D1975),"",FREQUENCY(IF('Data Transformation'!$B$425:$B$8425='Bin Analysis'!$B1971,'Data Transformation'!$G$425:$G$8425),D1975))</f>
        <v/>
      </c>
      <c r="F1975" t="str">
        <f t="shared" ref="F1975:F1993" si="246">IF(ISLOGICAL(D1975),"",E1975-E1974)</f>
        <v/>
      </c>
      <c r="G1975">
        <f>Weighting!$H$7</f>
        <v>0</v>
      </c>
      <c r="H1975">
        <f t="array" ref="H1975">FREQUENCY(IF('Data Transformation'!$B$4:$B$8425=B1971,'Data Transformation'!$G$4:$G$8425),'Bin Analysis'!$B1975)</f>
        <v>9</v>
      </c>
      <c r="I1975">
        <f t="shared" ref="I1975:I1993" si="247">H1975-H1974</f>
        <v>1</v>
      </c>
      <c r="J1975">
        <f>IF(I1975=0,0,1)</f>
        <v>1</v>
      </c>
      <c r="K1975">
        <f>J1975*Weighting!$W$7</f>
        <v>2</v>
      </c>
      <c r="M1975" s="14"/>
    </row>
    <row r="1976" spans="1:25" x14ac:dyDescent="0.25">
      <c r="A1976" s="32">
        <f>IF(Weighting!$P$8&gt;0,B1976,"")</f>
        <v>0.58299999999999996</v>
      </c>
      <c r="B1976">
        <f>Weighting!$C$8</f>
        <v>0.58299999999999996</v>
      </c>
      <c r="C1976">
        <f>Weighting!$F$8</f>
        <v>0</v>
      </c>
      <c r="D1976" t="b">
        <f>IF(C1976=1,'Data Transformation'!$G$3+0.5*'Data Transformation'!$W$25,IF(C1977=1,D1977-'Data Transformation'!$W$25,FALSE))</f>
        <v>0</v>
      </c>
      <c r="E1976" t="str">
        <f t="array" ref="E1976">IF(ISLOGICAL(D1976),"",FREQUENCY(IF('Data Transformation'!$B$425:$B$8425='Bin Analysis'!$B1971,'Data Transformation'!$G$425:$G$8425),D1976))</f>
        <v/>
      </c>
      <c r="F1976" t="str">
        <f t="shared" si="246"/>
        <v/>
      </c>
      <c r="G1976">
        <f>Weighting!$H$8</f>
        <v>0</v>
      </c>
      <c r="H1976">
        <f t="array" ref="H1976">FREQUENCY(IF('Data Transformation'!$B$4:$B$8425=B1971,'Data Transformation'!$G$4:$G$8425),'Bin Analysis'!$B1976)</f>
        <v>12</v>
      </c>
      <c r="I1976">
        <f t="shared" si="247"/>
        <v>3</v>
      </c>
      <c r="J1976">
        <f t="shared" ref="J1976:J1993" si="248">IF(I1976=0,0,1)</f>
        <v>1</v>
      </c>
      <c r="K1976">
        <f>J1976*Weighting!$W$8</f>
        <v>3</v>
      </c>
      <c r="M1976" s="14"/>
    </row>
    <row r="1977" spans="1:25" x14ac:dyDescent="0.25">
      <c r="A1977" s="32">
        <f>IF(Weighting!$P$9&gt;0,B1977,"")</f>
        <v>0.71399999999999997</v>
      </c>
      <c r="B1977" s="50">
        <f>Weighting!$C$9</f>
        <v>0.71399999999999997</v>
      </c>
      <c r="C1977">
        <f>Weighting!$F$9</f>
        <v>0</v>
      </c>
      <c r="D1977" t="b">
        <f>IF(C1977=1,'Data Transformation'!$G$3+0.5*'Data Transformation'!$W$25,IF(C1978=1,D1978-'Data Transformation'!$W$25,FALSE))</f>
        <v>0</v>
      </c>
      <c r="E1977" t="str">
        <f t="array" ref="E1977">IF(ISLOGICAL(D1977),"",FREQUENCY(IF('Data Transformation'!$B$425:$B$8425='Bin Analysis'!$B1971,'Data Transformation'!$G$425:$G$8425),D1977))</f>
        <v/>
      </c>
      <c r="F1977" t="str">
        <f t="shared" si="246"/>
        <v/>
      </c>
      <c r="G1977">
        <f>Weighting!$H$9</f>
        <v>0</v>
      </c>
      <c r="H1977">
        <f t="array" ref="H1977">FREQUENCY(IF('Data Transformation'!$B$4:$B$8425=B1971,'Data Transformation'!$G$4:$G$8425),'Bin Analysis'!$B1977)</f>
        <v>14</v>
      </c>
      <c r="I1977">
        <f t="shared" si="247"/>
        <v>2</v>
      </c>
      <c r="J1977">
        <f t="shared" si="248"/>
        <v>1</v>
      </c>
      <c r="K1977">
        <f>J1977*Weighting!$W$9</f>
        <v>3</v>
      </c>
      <c r="M1977" s="14"/>
    </row>
    <row r="1978" spans="1:25" x14ac:dyDescent="0.25">
      <c r="A1978" s="32">
        <f>IF(Weighting!$P$10&gt;0,B1978,"")</f>
        <v>0.84499999999999997</v>
      </c>
      <c r="B1978">
        <f>Weighting!$C$10</f>
        <v>0.84499999999999997</v>
      </c>
      <c r="C1978">
        <f>Weighting!$F$10</f>
        <v>0</v>
      </c>
      <c r="D1978" t="b">
        <f>IF(C1978=1,'Data Transformation'!$G$3+0.5*'Data Transformation'!$W$25,IF(C1979=1,D1979-'Data Transformation'!$W$25,FALSE))</f>
        <v>0</v>
      </c>
      <c r="E1978" t="str">
        <f t="array" ref="E1978">IF(ISLOGICAL(D1978),"",FREQUENCY(IF('Data Transformation'!$B$425:$B$8425='Bin Analysis'!$B1971,'Data Transformation'!$G$425:$G$8425),D1978))</f>
        <v/>
      </c>
      <c r="F1978" t="str">
        <f t="shared" si="246"/>
        <v/>
      </c>
      <c r="G1978">
        <f>Weighting!$H$10</f>
        <v>0</v>
      </c>
      <c r="H1978">
        <f t="array" ref="H1978">FREQUENCY(IF('Data Transformation'!$B$4:$B$8425=B1971,'Data Transformation'!$G$4:$G$8425),'Bin Analysis'!$B1978)</f>
        <v>17</v>
      </c>
      <c r="I1978">
        <f t="shared" si="247"/>
        <v>3</v>
      </c>
      <c r="J1978">
        <f t="shared" si="248"/>
        <v>1</v>
      </c>
      <c r="K1978">
        <f>J1978*Weighting!$W$10</f>
        <v>3</v>
      </c>
      <c r="M1978" s="14"/>
    </row>
    <row r="1979" spans="1:25" x14ac:dyDescent="0.25">
      <c r="A1979" s="32">
        <f>IF(Weighting!$P$11&gt;0,B1979,"")</f>
        <v>0.97599999999999998</v>
      </c>
      <c r="B1979">
        <f>Weighting!$C$11</f>
        <v>0.97599999999999998</v>
      </c>
      <c r="C1979">
        <f>Weighting!$F$11</f>
        <v>0</v>
      </c>
      <c r="D1979">
        <f>IF(C1979=1,'Data Transformation'!$G$3+0.5*'Data Transformation'!$W$25,IF(C1980=1,D1980-'Data Transformation'!$W$25,FALSE))</f>
        <v>0.86899999999999999</v>
      </c>
      <c r="E1979">
        <f t="array" ref="E1979">IF(ISLOGICAL(D1979),"",FREQUENCY(IF('Data Transformation'!$B$425:$B$8425='Bin Analysis'!$B1971,'Data Transformation'!$G$425:$G$8425),D1979))</f>
        <v>17</v>
      </c>
      <c r="F1979" t="e">
        <f t="shared" si="246"/>
        <v>#VALUE!</v>
      </c>
      <c r="G1979">
        <f>Weighting!$H$11</f>
        <v>0</v>
      </c>
      <c r="H1979">
        <f t="array" ref="H1979">FREQUENCY(IF('Data Transformation'!$B$4:$B$8425=B1971,'Data Transformation'!$G$4:$G$8425),'Bin Analysis'!$B1979)</f>
        <v>17</v>
      </c>
      <c r="I1979">
        <f t="shared" si="247"/>
        <v>0</v>
      </c>
      <c r="J1979">
        <f t="shared" si="248"/>
        <v>0</v>
      </c>
      <c r="K1979">
        <f>J1979*Weighting!$W$11</f>
        <v>0</v>
      </c>
      <c r="M1979" s="14"/>
    </row>
    <row r="1980" spans="1:25" x14ac:dyDescent="0.25">
      <c r="A1980" s="32">
        <f>IF(Weighting!$P$12&gt;0,B1980,"")</f>
        <v>1.107</v>
      </c>
      <c r="B1980">
        <f>Weighting!$C$12</f>
        <v>1.107</v>
      </c>
      <c r="C1980">
        <f>Weighting!$F$12</f>
        <v>1</v>
      </c>
      <c r="D1980">
        <f>IF(C1980=1,'Data Transformation'!$G$3+0.5*'Data Transformation'!$W$25,IF(C1981=1,D1981-'Data Transformation'!$W$25,FALSE))</f>
        <v>1.131</v>
      </c>
      <c r="E1980">
        <f t="array" ref="E1980">IF(ISLOGICAL(D1980),"",FREQUENCY(IF('Data Transformation'!$B$425:$B$8425='Bin Analysis'!$B1971,'Data Transformation'!$G$425:$G$8425),D1980))</f>
        <v>18</v>
      </c>
      <c r="F1980">
        <f t="shared" si="246"/>
        <v>1</v>
      </c>
      <c r="G1980">
        <f>Weighting!$H$12</f>
        <v>0</v>
      </c>
      <c r="H1980">
        <f t="array" ref="H1980">FREQUENCY(IF('Data Transformation'!$B$4:$B$8425=B1971,'Data Transformation'!$G$4:$G$8425),'Bin Analysis'!$B1980)</f>
        <v>19</v>
      </c>
      <c r="I1980">
        <f t="shared" si="247"/>
        <v>2</v>
      </c>
      <c r="J1980">
        <f t="shared" si="248"/>
        <v>1</v>
      </c>
      <c r="K1980">
        <f>J1980*Weighting!$W$12</f>
        <v>1</v>
      </c>
      <c r="M1980" s="14"/>
    </row>
    <row r="1981" spans="1:25" x14ac:dyDescent="0.25">
      <c r="A1981" s="32">
        <f>IF(Weighting!$P$13&gt;0,B1981,"")</f>
        <v>1.238</v>
      </c>
      <c r="B1981">
        <f>Weighting!$C$13</f>
        <v>1.238</v>
      </c>
      <c r="C1981">
        <f>Weighting!$F$13</f>
        <v>0</v>
      </c>
      <c r="D1981" t="b">
        <f>IF(C1981=1,'Data Transformation'!$G$3+0.5*'Data Transformation'!$W$25,IF(C1982=1,D1982-'Data Transformation'!$W$25,FALSE))</f>
        <v>0</v>
      </c>
      <c r="E1981" t="str">
        <f t="array" ref="E1981">IF(ISLOGICAL(D1981),"",FREQUENCY(IF('Data Transformation'!$B$425:$B$8425='Bin Analysis'!$B1971,'Data Transformation'!$G$425:$G$8425),D1981))</f>
        <v/>
      </c>
      <c r="F1981" t="str">
        <f t="shared" si="246"/>
        <v/>
      </c>
      <c r="G1981">
        <f>Weighting!$H$13</f>
        <v>0</v>
      </c>
      <c r="H1981">
        <f t="array" ref="H1981">FREQUENCY(IF('Data Transformation'!$B$4:$B$8425=B1971,'Data Transformation'!$G$4:$G$8425),'Bin Analysis'!$B1981)</f>
        <v>19</v>
      </c>
      <c r="I1981">
        <f t="shared" si="247"/>
        <v>0</v>
      </c>
      <c r="J1981">
        <f t="shared" si="248"/>
        <v>0</v>
      </c>
      <c r="K1981">
        <f>J1981*Weighting!$W$13</f>
        <v>0</v>
      </c>
      <c r="M1981" s="14"/>
    </row>
    <row r="1982" spans="1:25" x14ac:dyDescent="0.25">
      <c r="A1982" s="32">
        <f>IF(Weighting!$P$14&gt;0,B1982,"")</f>
        <v>1.369</v>
      </c>
      <c r="B1982">
        <f>Weighting!$C$14</f>
        <v>1.369</v>
      </c>
      <c r="C1982">
        <f>Weighting!$F$14</f>
        <v>0</v>
      </c>
      <c r="D1982" t="b">
        <f>IF(C1982=1,'Data Transformation'!$G$3+0.5*'Data Transformation'!$W$25,IF(C1983=1,D1983-'Data Transformation'!$W$25,FALSE))</f>
        <v>0</v>
      </c>
      <c r="E1982" t="str">
        <f t="array" ref="E1982">IF(ISLOGICAL(D1982),"",FREQUENCY(IF('Data Transformation'!$B$425:$B$8425='Bin Analysis'!$B1971,'Data Transformation'!$G$425:$G$8425),D1982))</f>
        <v/>
      </c>
      <c r="F1982" t="str">
        <f t="shared" si="246"/>
        <v/>
      </c>
      <c r="G1982">
        <f>Weighting!$H$14</f>
        <v>0</v>
      </c>
      <c r="H1982">
        <f t="array" ref="H1982">FREQUENCY(IF('Data Transformation'!$B$4:$B$8425=B1971,'Data Transformation'!$G$4:$G$8425),'Bin Analysis'!$B1982)</f>
        <v>19</v>
      </c>
      <c r="I1982">
        <f t="shared" si="247"/>
        <v>0</v>
      </c>
      <c r="J1982">
        <f t="shared" si="248"/>
        <v>0</v>
      </c>
      <c r="K1982">
        <f>J1982*Weighting!$W$14</f>
        <v>0</v>
      </c>
      <c r="M1982" s="14"/>
    </row>
    <row r="1983" spans="1:25" x14ac:dyDescent="0.25">
      <c r="A1983" s="32">
        <f>IF(Weighting!$P$15&gt;0,B1983,"")</f>
        <v>1.5000009999999999</v>
      </c>
      <c r="B1983">
        <f>Weighting!$C$15</f>
        <v>1.5000009999999999</v>
      </c>
      <c r="C1983">
        <f>Weighting!$F$15</f>
        <v>0</v>
      </c>
      <c r="D1983" t="b">
        <f>IF(C1983=1,'Data Transformation'!$G$3+0.5*'Data Transformation'!$W$25,IF(C1984=1,D1984-'Data Transformation'!$W$25,FALSE))</f>
        <v>0</v>
      </c>
      <c r="E1983" t="str">
        <f t="array" ref="E1983">IF(ISLOGICAL(D1983),"",FREQUENCY(IF('Data Transformation'!$B$425:$B$8425='Bin Analysis'!$B1971,'Data Transformation'!$G$425:$G$8425),D1983))</f>
        <v/>
      </c>
      <c r="F1983" t="str">
        <f t="shared" si="246"/>
        <v/>
      </c>
      <c r="G1983">
        <f>Weighting!$H$15</f>
        <v>0</v>
      </c>
      <c r="H1983">
        <f t="array" ref="H1983">FREQUENCY(IF('Data Transformation'!$B$4:$B$8425=B1971,'Data Transformation'!$G$4:$G$8425),'Bin Analysis'!$B1983)</f>
        <v>19</v>
      </c>
      <c r="I1983">
        <f t="shared" si="247"/>
        <v>0</v>
      </c>
      <c r="J1983">
        <f t="shared" si="248"/>
        <v>0</v>
      </c>
      <c r="K1983">
        <f>J1983*Weighting!$W$15</f>
        <v>0</v>
      </c>
      <c r="M1983" s="14"/>
    </row>
    <row r="1984" spans="1:25" x14ac:dyDescent="0.25">
      <c r="A1984" s="32" t="str">
        <f>IF(Weighting!$P$16&gt;0,B1984,"")</f>
        <v/>
      </c>
      <c r="B1984">
        <f>Weighting!$C$16</f>
        <v>1.631</v>
      </c>
      <c r="C1984">
        <f>Weighting!$F$16</f>
        <v>0</v>
      </c>
      <c r="D1984" t="b">
        <f>IF(C1984=1,'Data Transformation'!$G$3+0.5*'Data Transformation'!$W$25,IF(C1985=1,D1985-'Data Transformation'!$W$25,FALSE))</f>
        <v>0</v>
      </c>
      <c r="E1984" t="str">
        <f t="array" ref="E1984">IF(ISLOGICAL(D1984),"",FREQUENCY(IF('Data Transformation'!$B$425:$B$8425='Bin Analysis'!$B1971,'Data Transformation'!$G$425:$G$8425),D1984))</f>
        <v/>
      </c>
      <c r="F1984" t="str">
        <f t="shared" si="246"/>
        <v/>
      </c>
      <c r="G1984">
        <f>Weighting!$H$16</f>
        <v>0</v>
      </c>
      <c r="H1984">
        <f t="array" ref="H1984">FREQUENCY(IF('Data Transformation'!$B$4:$B$8425=B1971,'Data Transformation'!$G$4:$G$8425),'Bin Analysis'!$B1984)</f>
        <v>19</v>
      </c>
      <c r="I1984">
        <f t="shared" si="247"/>
        <v>0</v>
      </c>
      <c r="J1984">
        <f t="shared" si="248"/>
        <v>0</v>
      </c>
      <c r="K1984">
        <f>J1984*Weighting!$W$16</f>
        <v>0</v>
      </c>
      <c r="M1984" s="14"/>
    </row>
    <row r="1985" spans="1:25" x14ac:dyDescent="0.25">
      <c r="A1985" s="32" t="str">
        <f>IF(Weighting!$P$17&gt;0,B1985,"")</f>
        <v/>
      </c>
      <c r="B1985">
        <f>Weighting!$C$17</f>
        <v>1.762</v>
      </c>
      <c r="C1985">
        <f>Weighting!$F$17</f>
        <v>0</v>
      </c>
      <c r="D1985" t="b">
        <f>IF(C1985=1,'Data Transformation'!$G$3+0.5*'Data Transformation'!$W$25,IF(C1986=1,D1986-'Data Transformation'!$W$25,FALSE))</f>
        <v>0</v>
      </c>
      <c r="E1985" t="str">
        <f t="array" ref="E1985">IF(ISLOGICAL(D1985),"",FREQUENCY(IF('Data Transformation'!$B$425:$B$8425='Bin Analysis'!$B1971,'Data Transformation'!$G$425:$G$8425),D1985))</f>
        <v/>
      </c>
      <c r="F1985" t="str">
        <f t="shared" si="246"/>
        <v/>
      </c>
      <c r="G1985">
        <f>Weighting!$H$17</f>
        <v>0</v>
      </c>
      <c r="H1985">
        <f t="array" ref="H1985">FREQUENCY(IF('Data Transformation'!$B$4:$B$8425=B1971,'Data Transformation'!$G$4:$G$8425),'Bin Analysis'!$B1985)</f>
        <v>19</v>
      </c>
      <c r="I1985">
        <f t="shared" si="247"/>
        <v>0</v>
      </c>
      <c r="J1985">
        <f t="shared" si="248"/>
        <v>0</v>
      </c>
      <c r="K1985">
        <f>J1985*Weighting!$W$17</f>
        <v>0</v>
      </c>
      <c r="M1985" s="14"/>
    </row>
    <row r="1986" spans="1:25" x14ac:dyDescent="0.25">
      <c r="A1986" s="32" t="str">
        <f>IF(Weighting!$P$18&gt;0,B1986,"")</f>
        <v/>
      </c>
      <c r="B1986">
        <f>Weighting!$C$18</f>
        <v>1.893</v>
      </c>
      <c r="C1986">
        <f>Weighting!$F$18</f>
        <v>0</v>
      </c>
      <c r="D1986" t="b">
        <f>IF(C1986=1,'Data Transformation'!$G$3+0.5*'Data Transformation'!$W$25,IF(C1987=1,D1987-'Data Transformation'!$W$25,FALSE))</f>
        <v>0</v>
      </c>
      <c r="E1986" t="str">
        <f t="array" ref="E1986">IF(ISLOGICAL(D1986),"",FREQUENCY(IF('Data Transformation'!$B$425:$B$8425='Bin Analysis'!$B1971,'Data Transformation'!$G$425:$G$8425),D1986))</f>
        <v/>
      </c>
      <c r="F1986" t="str">
        <f t="shared" si="246"/>
        <v/>
      </c>
      <c r="G1986">
        <f>Weighting!$H$18</f>
        <v>0</v>
      </c>
      <c r="H1986">
        <f t="array" ref="H1986">FREQUENCY(IF('Data Transformation'!$B$4:$B$8425=B1971,'Data Transformation'!$G$4:$G$8425),'Bin Analysis'!$B1986)</f>
        <v>19</v>
      </c>
      <c r="I1986">
        <f t="shared" si="247"/>
        <v>0</v>
      </c>
      <c r="J1986">
        <f t="shared" si="248"/>
        <v>0</v>
      </c>
      <c r="K1986">
        <f>J1986*Weighting!$W$18</f>
        <v>0</v>
      </c>
      <c r="M1986" s="14"/>
    </row>
    <row r="1987" spans="1:25" x14ac:dyDescent="0.25">
      <c r="A1987" s="32" t="str">
        <f>IF(Weighting!$P$19&gt;0,B1987,"")</f>
        <v/>
      </c>
      <c r="B1987">
        <f>Weighting!$C$19</f>
        <v>2.024</v>
      </c>
      <c r="C1987">
        <f>Weighting!$F$19</f>
        <v>0</v>
      </c>
      <c r="D1987" t="b">
        <f>IF(C1987=1,'Data Transformation'!$G$3+0.5*'Data Transformation'!$W$25,IF(C1988=1,D1988-'Data Transformation'!$W$25,FALSE))</f>
        <v>0</v>
      </c>
      <c r="E1987" t="str">
        <f t="array" ref="E1987">IF(ISLOGICAL(D1987),"",FREQUENCY(IF('Data Transformation'!$B$425:$B$8425='Bin Analysis'!$B1971,'Data Transformation'!$G$425:$G$8425),D1987))</f>
        <v/>
      </c>
      <c r="F1987" t="str">
        <f t="shared" si="246"/>
        <v/>
      </c>
      <c r="G1987">
        <f>Weighting!$H$19</f>
        <v>0</v>
      </c>
      <c r="H1987">
        <f t="array" ref="H1987">FREQUENCY(IF('Data Transformation'!$B$4:$B$8425=B1971,'Data Transformation'!$G$4:$G$8425),'Bin Analysis'!$B1987)</f>
        <v>19</v>
      </c>
      <c r="I1987">
        <f t="shared" si="247"/>
        <v>0</v>
      </c>
      <c r="J1987">
        <f t="shared" si="248"/>
        <v>0</v>
      </c>
      <c r="K1987">
        <f>J1987*Weighting!$W$19</f>
        <v>0</v>
      </c>
      <c r="M1987" s="14"/>
    </row>
    <row r="1988" spans="1:25" x14ac:dyDescent="0.25">
      <c r="A1988" s="32" t="str">
        <f>IF(Weighting!$P$20&gt;0,B1988,"")</f>
        <v/>
      </c>
      <c r="B1988">
        <f>Weighting!$C$20</f>
        <v>2.1550000000000002</v>
      </c>
      <c r="C1988">
        <f>Weighting!$F$20</f>
        <v>0</v>
      </c>
      <c r="D1988" t="b">
        <f>IF(C1988=1,'Data Transformation'!$G$3+0.5*'Data Transformation'!$W$25,IF(C1989=1,D1989-'Data Transformation'!$W$25,FALSE))</f>
        <v>0</v>
      </c>
      <c r="E1988" t="str">
        <f t="array" ref="E1988">IF(ISLOGICAL(D1988),"",FREQUENCY(IF('Data Transformation'!$B$425:$B$8425='Bin Analysis'!$B1971,'Data Transformation'!$G$425:$G$8425),D1988))</f>
        <v/>
      </c>
      <c r="F1988" t="str">
        <f t="shared" si="246"/>
        <v/>
      </c>
      <c r="G1988">
        <f>Weighting!$H$20</f>
        <v>0</v>
      </c>
      <c r="H1988">
        <f t="array" ref="H1988">FREQUENCY(IF('Data Transformation'!$B$4:$B$8425=B1971,'Data Transformation'!$G$4:$G$8425),'Bin Analysis'!$B1988)</f>
        <v>19</v>
      </c>
      <c r="I1988">
        <f t="shared" si="247"/>
        <v>0</v>
      </c>
      <c r="J1988">
        <f t="shared" si="248"/>
        <v>0</v>
      </c>
      <c r="K1988">
        <f>J1988*Weighting!$W$20</f>
        <v>0</v>
      </c>
      <c r="M1988" s="14"/>
    </row>
    <row r="1989" spans="1:25" x14ac:dyDescent="0.25">
      <c r="A1989" s="32" t="str">
        <f>IF(Weighting!$P$21&gt;0,B1989,"")</f>
        <v/>
      </c>
      <c r="B1989">
        <f>Weighting!$C$21</f>
        <v>2.2860000000000005</v>
      </c>
      <c r="C1989">
        <f>Weighting!$F$21</f>
        <v>0</v>
      </c>
      <c r="D1989" t="b">
        <f>IF(C1989=1,'Data Transformation'!$G$3+0.5*'Data Transformation'!$W$25,IF(C1990=1,D1990-'Data Transformation'!$W$25,FALSE))</f>
        <v>0</v>
      </c>
      <c r="E1989" t="str">
        <f t="array" ref="E1989">IF(ISLOGICAL(D1989),"",FREQUENCY(IF('Data Transformation'!$B$425:$B$8425='Bin Analysis'!$B1971,'Data Transformation'!$G$425:$G$8425),D1989))</f>
        <v/>
      </c>
      <c r="F1989" t="str">
        <f t="shared" si="246"/>
        <v/>
      </c>
      <c r="G1989">
        <f>Weighting!$H$21</f>
        <v>0</v>
      </c>
      <c r="H1989">
        <f t="array" ref="H1989">FREQUENCY(IF('Data Transformation'!$B$4:$B$8425=B1971,'Data Transformation'!$G$4:$G$8425),'Bin Analysis'!$B1989)</f>
        <v>19</v>
      </c>
      <c r="I1989">
        <f t="shared" si="247"/>
        <v>0</v>
      </c>
      <c r="J1989">
        <f t="shared" si="248"/>
        <v>0</v>
      </c>
      <c r="K1989">
        <f>J1989*Weighting!$W$21</f>
        <v>0</v>
      </c>
      <c r="M1989" s="14"/>
    </row>
    <row r="1990" spans="1:25" x14ac:dyDescent="0.25">
      <c r="A1990" s="32" t="str">
        <f>IF(Weighting!$P$22&gt;0,B1990,"")</f>
        <v/>
      </c>
      <c r="B1990">
        <f>Weighting!$C$22</f>
        <v>2.4170000000000007</v>
      </c>
      <c r="C1990">
        <f>Weighting!$F$22</f>
        <v>0</v>
      </c>
      <c r="D1990" t="b">
        <f>IF(C1990=1,'Data Transformation'!$G$3+0.5*'Data Transformation'!$W$25,IF(C1991=1,D1991-'Data Transformation'!$W$25,FALSE))</f>
        <v>0</v>
      </c>
      <c r="E1990" t="str">
        <f t="array" ref="E1990">IF(ISLOGICAL(D1990),"",FREQUENCY(IF('Data Transformation'!$B$425:$B$8425='Bin Analysis'!$B1971,'Data Transformation'!$G$425:$G$8425),D1990))</f>
        <v/>
      </c>
      <c r="F1990" t="str">
        <f t="shared" si="246"/>
        <v/>
      </c>
      <c r="G1990">
        <f>Weighting!$H$22</f>
        <v>0</v>
      </c>
      <c r="H1990">
        <f t="array" ref="H1990">FREQUENCY(IF('Data Transformation'!$B$4:$B$8425=B1971,'Data Transformation'!$G$4:$G$8425),'Bin Analysis'!$B1990)</f>
        <v>19</v>
      </c>
      <c r="I1990">
        <f t="shared" si="247"/>
        <v>0</v>
      </c>
      <c r="J1990">
        <f t="shared" si="248"/>
        <v>0</v>
      </c>
      <c r="K1990">
        <f>J1990*Weighting!$W$22</f>
        <v>0</v>
      </c>
      <c r="M1990" s="14"/>
    </row>
    <row r="1991" spans="1:25" x14ac:dyDescent="0.25">
      <c r="A1991" s="32" t="str">
        <f>IF(Weighting!$P$23&gt;0,B1991,"")</f>
        <v/>
      </c>
      <c r="B1991">
        <f>Weighting!$C$23</f>
        <v>2.5480000000000009</v>
      </c>
      <c r="C1991">
        <f>Weighting!$F$23</f>
        <v>0</v>
      </c>
      <c r="D1991" t="b">
        <f>IF(C1991=1,'Data Transformation'!$G$3+0.5*'Data Transformation'!$W$25,IF(C1992=1,D1992-'Data Transformation'!$W$25,FALSE))</f>
        <v>0</v>
      </c>
      <c r="E1991" t="str">
        <f t="array" ref="E1991">IF(ISLOGICAL(D1991),"",FREQUENCY(IF('Data Transformation'!$B$425:$B$8425='Bin Analysis'!$B1971,'Data Transformation'!$G$425:$G$8425),D1991))</f>
        <v/>
      </c>
      <c r="F1991" t="str">
        <f t="shared" si="246"/>
        <v/>
      </c>
      <c r="G1991">
        <f>Weighting!$H$23</f>
        <v>0</v>
      </c>
      <c r="H1991">
        <f t="array" ref="H1991">FREQUENCY(IF('Data Transformation'!$B$4:$B$8425=B1971,'Data Transformation'!$G$4:$G$8425),'Bin Analysis'!$B1991)</f>
        <v>19</v>
      </c>
      <c r="I1991">
        <f t="shared" si="247"/>
        <v>0</v>
      </c>
      <c r="J1991">
        <f t="shared" si="248"/>
        <v>0</v>
      </c>
      <c r="K1991">
        <f>J1991*Weighting!$W$23</f>
        <v>0</v>
      </c>
      <c r="M1991" s="14"/>
    </row>
    <row r="1992" spans="1:25" x14ac:dyDescent="0.25">
      <c r="A1992" s="32" t="str">
        <f>IF(Weighting!$P$24&gt;0,B1992,"")</f>
        <v/>
      </c>
      <c r="B1992">
        <f>Weighting!$C$24</f>
        <v>2.6790000000000012</v>
      </c>
      <c r="C1992">
        <f>Weighting!$F$24</f>
        <v>0</v>
      </c>
      <c r="D1992" t="b">
        <f>IF(C1992=1,'Data Transformation'!$G$3+0.5*'Data Transformation'!$W$25,IF(C1993=1,D1993-'Data Transformation'!$W$25,FALSE))</f>
        <v>0</v>
      </c>
      <c r="E1992" t="str">
        <f t="array" ref="E1992">IF(ISLOGICAL(D1992),"",FREQUENCY(IF('Data Transformation'!$B$425:$B$8425='Bin Analysis'!$B1971,'Data Transformation'!$G$425:$G$8425),D1992))</f>
        <v/>
      </c>
      <c r="F1992" t="str">
        <f t="shared" si="246"/>
        <v/>
      </c>
      <c r="G1992">
        <f>Weighting!$H$24</f>
        <v>0</v>
      </c>
      <c r="H1992">
        <f t="array" ref="H1992">FREQUENCY(IF('Data Transformation'!$B$4:$B$8425=B1971,'Data Transformation'!$G$4:$G$8425),'Bin Analysis'!$B1992)</f>
        <v>19</v>
      </c>
      <c r="I1992">
        <f t="shared" si="247"/>
        <v>0</v>
      </c>
      <c r="J1992">
        <f t="shared" si="248"/>
        <v>0</v>
      </c>
      <c r="K1992">
        <f>J1992*Weighting!$W$24</f>
        <v>0</v>
      </c>
      <c r="M1992" s="14"/>
    </row>
    <row r="1993" spans="1:25" x14ac:dyDescent="0.25">
      <c r="A1993" s="32" t="str">
        <f>IF(Weighting!$P$25&gt;0,B1993,"")</f>
        <v/>
      </c>
      <c r="B1993">
        <f>Weighting!$C$25</f>
        <v>2.8100000000000014</v>
      </c>
      <c r="C1993">
        <f>Weighting!$F$25</f>
        <v>0</v>
      </c>
      <c r="D1993" t="b">
        <f>IF(C1993=1,'Data Transformation'!$G$3+0.5*'Data Transformation'!$W$25,IF(C1994=1,D1994-'Data Transformation'!$W$25,FALSE))</f>
        <v>0</v>
      </c>
      <c r="E1993" t="str">
        <f t="array" ref="E1993">IF(ISLOGICAL(D1993),"",FREQUENCY(IF('Data Transformation'!$B$425:$B$8425='Bin Analysis'!$B1971,'Data Transformation'!$G$425:$G$8425),D1993))</f>
        <v/>
      </c>
      <c r="F1993" t="str">
        <f t="shared" si="246"/>
        <v/>
      </c>
      <c r="G1993">
        <f>Weighting!$H$25</f>
        <v>0</v>
      </c>
      <c r="H1993">
        <f t="array" ref="H1993">FREQUENCY(IF('Data Transformation'!$B$4:$B$8425=B1971,'Data Transformation'!$G$4:$G$8425),'Bin Analysis'!$B1993)</f>
        <v>19</v>
      </c>
      <c r="I1993">
        <f t="shared" si="247"/>
        <v>0</v>
      </c>
      <c r="J1993">
        <f t="shared" si="248"/>
        <v>0</v>
      </c>
      <c r="K1993">
        <f>J1993*Weighting!$W$25</f>
        <v>0</v>
      </c>
      <c r="M1993" s="14"/>
    </row>
    <row r="1994" spans="1:25" x14ac:dyDescent="0.25">
      <c r="O1994"/>
      <c r="P1994"/>
      <c r="Q1994"/>
      <c r="R1994"/>
    </row>
    <row r="1995" spans="1:25" ht="23.25" x14ac:dyDescent="0.35">
      <c r="A1995" s="21" t="s">
        <v>0</v>
      </c>
      <c r="B1995" s="21">
        <f>IFERROR(VLOOKUP(C1995,'Data Transformation'!$L$6:$M$426,2,FALSE),"")</f>
        <v>83</v>
      </c>
      <c r="C1995" s="21">
        <f>C1971+1</f>
        <v>83</v>
      </c>
      <c r="D1995" s="21"/>
      <c r="E1995" s="21"/>
      <c r="F1995" s="21"/>
      <c r="G1995" s="21"/>
      <c r="H1995" s="22"/>
      <c r="I1995" s="22"/>
      <c r="J1995" s="22"/>
      <c r="K1995" s="21"/>
      <c r="L1995" s="21">
        <f>B1995</f>
        <v>83</v>
      </c>
      <c r="M1995" s="23">
        <f>INDEX('Data Transformation'!$O$4:$O$424,MATCH($B1995,'Data Transformation'!$M$4:$M$424,0),MATCH($M$2,'Data Transformation'!$O$3,0))</f>
        <v>16</v>
      </c>
      <c r="N1995" s="27">
        <f>IF('Input and Summary Results'!$J$16="minimum",'Bin Analysis'!X1996/(M1995-1),'Bin Analysis'!Y1995/('Bin Analysis'!M1995-1))</f>
        <v>0</v>
      </c>
      <c r="O1995" s="27">
        <f>IF(M1995=FALSE,NA(),(VLOOKUP(1,C1998:K2017,4,FALSE))/(M1995-1))</f>
        <v>0</v>
      </c>
      <c r="P1995" s="27">
        <f>IF(M1995=FALSE,NA(),SUM(J1998:J2017)/Weighting!$S$5)</f>
        <v>0.3</v>
      </c>
      <c r="Q1995" s="27">
        <f>IF(M1995=FALSE,NA(),SUM(K1998:K2017)/Weighting!$S$6)</f>
        <v>0.17391304347826086</v>
      </c>
      <c r="R1995" s="27">
        <f>IF(M1995=FALSE,NA(),(VLOOKUP(1,G1998:K2017,3,FALSE))/(M1995-1))</f>
        <v>0.93333333333333335</v>
      </c>
      <c r="S1995" s="22" t="str">
        <f>IF(M1995=FALSE,NA(),IF(SUM(J1998:J2017)=2,"yes","no"))</f>
        <v>no</v>
      </c>
      <c r="X1995" s="2" cm="2">
        <f t="array" ref="X1995:X1996">FREQUENCY(IF('Data Transformation'!$B$425:$B$6424='Bin Analysis'!L1995,'Data Transformation'!$G$425:$G$6424),'Data Transformation'!$U$11)</f>
        <v>15</v>
      </c>
      <c r="Y1995" s="2" cm="2">
        <f t="array" ref="Y1995:Y1996">FREQUENCY(IF('Data Transformation'!$B$425:$B$6424='Bin Analysis'!L1995,'Data Transformation'!$G$425:$G$6424),'Data Transformation'!$U$12)</f>
        <v>15</v>
      </c>
    </row>
    <row r="1996" spans="1:25" x14ac:dyDescent="0.25">
      <c r="A1996" s="14" t="s">
        <v>66</v>
      </c>
      <c r="B1996" t="s">
        <v>47</v>
      </c>
      <c r="C1996" t="s">
        <v>5</v>
      </c>
      <c r="D1996" t="s">
        <v>99</v>
      </c>
      <c r="E1996" t="s">
        <v>100</v>
      </c>
      <c r="F1996" t="s">
        <v>101</v>
      </c>
      <c r="G1996" t="s">
        <v>69</v>
      </c>
      <c r="H1996" t="s">
        <v>31</v>
      </c>
      <c r="I1996" t="s">
        <v>32</v>
      </c>
      <c r="J1996" t="s">
        <v>46</v>
      </c>
      <c r="K1996" s="14" t="s">
        <v>45</v>
      </c>
      <c r="M1996" s="14"/>
      <c r="X1996" s="2">
        <v>0</v>
      </c>
      <c r="Y1996" s="2">
        <v>0</v>
      </c>
    </row>
    <row r="1997" spans="1:25" x14ac:dyDescent="0.25">
      <c r="A1997" s="32"/>
      <c r="D1997" t="b">
        <f>IF(C1997=1,'Data Transformation'!$G$3+0.5*'Data Transformation'!$W$25,IF(C1998=1,D1998-'Data Transformation'!$W$25,FALSE))</f>
        <v>0</v>
      </c>
      <c r="E1997" t="str">
        <f t="array" ref="E1997">IF(ISLOGICAL(D1997),"",FREQUENCY(IF('Data Transformation'!$B$425:$B$8425='Bin Analysis'!$B1995,'Data Transformation'!$G$425:$G$8425),D1997))</f>
        <v/>
      </c>
      <c r="F1997" t="str">
        <f>IF(ISLOGICAL(D1997),"",E1997-E1996)</f>
        <v/>
      </c>
      <c r="M1997" s="14"/>
    </row>
    <row r="1998" spans="1:25" x14ac:dyDescent="0.25">
      <c r="A1998" s="32">
        <f>IF(Weighting!$P$6&gt;0,B1998,"")</f>
        <v>0.32100000000000001</v>
      </c>
      <c r="B1998">
        <f>Weighting!$C$6</f>
        <v>0.32100000000000001</v>
      </c>
      <c r="C1998">
        <f>Weighting!$F$6</f>
        <v>0</v>
      </c>
      <c r="D1998" t="b">
        <f>IF(C1998=1,'Data Transformation'!$G$3+0.5*'Data Transformation'!$W$25,IF(C1999=1,D1999-'Data Transformation'!$W$25,FALSE))</f>
        <v>0</v>
      </c>
      <c r="E1998" t="str">
        <f t="array" ref="E1998">IF(ISLOGICAL(D1998),"",FREQUENCY(IF('Data Transformation'!$B$425:$B$8425='Bin Analysis'!$B1995,'Data Transformation'!$G$425:$G$8425),D1998))</f>
        <v/>
      </c>
      <c r="F1998" t="str">
        <f>IF(ISLOGICAL(D1998),"",E1998-E1997)</f>
        <v/>
      </c>
      <c r="G1998">
        <f>Weighting!$H$6</f>
        <v>1</v>
      </c>
      <c r="H1998">
        <f t="array" ref="H1998">FREQUENCY(IF('Data Transformation'!$B$4:$B$8425=B1995,'Data Transformation'!$G$4:$G$8425),'Bin Analysis'!$B1998)</f>
        <v>14</v>
      </c>
      <c r="I1998">
        <f>H1998-H1997</f>
        <v>14</v>
      </c>
      <c r="J1998">
        <f>IF(I1998=0,0,1)</f>
        <v>1</v>
      </c>
      <c r="K1998">
        <f>J1998*Weighting!$W$6</f>
        <v>1</v>
      </c>
      <c r="M1998" s="14"/>
    </row>
    <row r="1999" spans="1:25" x14ac:dyDescent="0.25">
      <c r="A1999" s="32">
        <f>IF(Weighting!$P$7&gt;0,B1999,"")</f>
        <v>0.45200000000000001</v>
      </c>
      <c r="B1999">
        <f>Weighting!$C$7</f>
        <v>0.45200000000000001</v>
      </c>
      <c r="C1999">
        <f>Weighting!$F$7</f>
        <v>0</v>
      </c>
      <c r="D1999" t="b">
        <f>IF(C1999=1,'Data Transformation'!$G$3+0.5*'Data Transformation'!$W$25,IF(C2000=1,D2000-'Data Transformation'!$W$25,FALSE))</f>
        <v>0</v>
      </c>
      <c r="E1999" t="str">
        <f t="array" ref="E1999">IF(ISLOGICAL(D1999),"",FREQUENCY(IF('Data Transformation'!$B$425:$B$8425='Bin Analysis'!$B1995,'Data Transformation'!$G$425:$G$8425),D1999))</f>
        <v/>
      </c>
      <c r="F1999" t="str">
        <f t="shared" ref="F1999:F2017" si="249">IF(ISLOGICAL(D1999),"",E1999-E1998)</f>
        <v/>
      </c>
      <c r="G1999">
        <f>Weighting!$H$7</f>
        <v>0</v>
      </c>
      <c r="H1999">
        <f t="array" ref="H1999">FREQUENCY(IF('Data Transformation'!$B$4:$B$8425=B1995,'Data Transformation'!$G$4:$G$8425),'Bin Analysis'!$B1999)</f>
        <v>15</v>
      </c>
      <c r="I1999">
        <f t="shared" ref="I1999:I2017" si="250">H1999-H1998</f>
        <v>1</v>
      </c>
      <c r="J1999">
        <f>IF(I1999=0,0,1)</f>
        <v>1</v>
      </c>
      <c r="K1999">
        <f>J1999*Weighting!$W$7</f>
        <v>2</v>
      </c>
      <c r="M1999" s="14"/>
    </row>
    <row r="2000" spans="1:25" x14ac:dyDescent="0.25">
      <c r="A2000" s="32">
        <f>IF(Weighting!$P$8&gt;0,B2000,"")</f>
        <v>0.58299999999999996</v>
      </c>
      <c r="B2000">
        <f>Weighting!$C$8</f>
        <v>0.58299999999999996</v>
      </c>
      <c r="C2000">
        <f>Weighting!$F$8</f>
        <v>0</v>
      </c>
      <c r="D2000" t="b">
        <f>IF(C2000=1,'Data Transformation'!$G$3+0.5*'Data Transformation'!$W$25,IF(C2001=1,D2001-'Data Transformation'!$W$25,FALSE))</f>
        <v>0</v>
      </c>
      <c r="E2000" t="str">
        <f t="array" ref="E2000">IF(ISLOGICAL(D2000),"",FREQUENCY(IF('Data Transformation'!$B$425:$B$8425='Bin Analysis'!$B1995,'Data Transformation'!$G$425:$G$8425),D2000))</f>
        <v/>
      </c>
      <c r="F2000" t="str">
        <f t="shared" si="249"/>
        <v/>
      </c>
      <c r="G2000">
        <f>Weighting!$H$8</f>
        <v>0</v>
      </c>
      <c r="H2000">
        <f t="array" ref="H2000">FREQUENCY(IF('Data Transformation'!$B$4:$B$8425=B1995,'Data Transformation'!$G$4:$G$8425),'Bin Analysis'!$B2000)</f>
        <v>15</v>
      </c>
      <c r="I2000">
        <f t="shared" si="250"/>
        <v>0</v>
      </c>
      <c r="J2000">
        <f t="shared" ref="J2000:J2017" si="251">IF(I2000=0,0,1)</f>
        <v>0</v>
      </c>
      <c r="K2000">
        <f>J2000*Weighting!$W$8</f>
        <v>0</v>
      </c>
      <c r="M2000" s="14"/>
    </row>
    <row r="2001" spans="1:13" x14ac:dyDescent="0.25">
      <c r="A2001" s="32">
        <f>IF(Weighting!$P$9&gt;0,B2001,"")</f>
        <v>0.71399999999999997</v>
      </c>
      <c r="B2001" s="50">
        <f>Weighting!$C$9</f>
        <v>0.71399999999999997</v>
      </c>
      <c r="C2001">
        <f>Weighting!$F$9</f>
        <v>0</v>
      </c>
      <c r="D2001" t="b">
        <f>IF(C2001=1,'Data Transformation'!$G$3+0.5*'Data Transformation'!$W$25,IF(C2002=1,D2002-'Data Transformation'!$W$25,FALSE))</f>
        <v>0</v>
      </c>
      <c r="E2001" t="str">
        <f t="array" ref="E2001">IF(ISLOGICAL(D2001),"",FREQUENCY(IF('Data Transformation'!$B$425:$B$8425='Bin Analysis'!$B1995,'Data Transformation'!$G$425:$G$8425),D2001))</f>
        <v/>
      </c>
      <c r="F2001" t="str">
        <f t="shared" si="249"/>
        <v/>
      </c>
      <c r="G2001">
        <f>Weighting!$H$9</f>
        <v>0</v>
      </c>
      <c r="H2001">
        <f t="array" ref="H2001">FREQUENCY(IF('Data Transformation'!$B$4:$B$8425=B1995,'Data Transformation'!$G$4:$G$8425),'Bin Analysis'!$B2001)</f>
        <v>15</v>
      </c>
      <c r="I2001">
        <f t="shared" si="250"/>
        <v>0</v>
      </c>
      <c r="J2001">
        <f t="shared" si="251"/>
        <v>0</v>
      </c>
      <c r="K2001">
        <f>J2001*Weighting!$W$9</f>
        <v>0</v>
      </c>
      <c r="M2001" s="14"/>
    </row>
    <row r="2002" spans="1:13" x14ac:dyDescent="0.25">
      <c r="A2002" s="32">
        <f>IF(Weighting!$P$10&gt;0,B2002,"")</f>
        <v>0.84499999999999997</v>
      </c>
      <c r="B2002">
        <f>Weighting!$C$10</f>
        <v>0.84499999999999997</v>
      </c>
      <c r="C2002">
        <f>Weighting!$F$10</f>
        <v>0</v>
      </c>
      <c r="D2002" t="b">
        <f>IF(C2002=1,'Data Transformation'!$G$3+0.5*'Data Transformation'!$W$25,IF(C2003=1,D2003-'Data Transformation'!$W$25,FALSE))</f>
        <v>0</v>
      </c>
      <c r="E2002" t="str">
        <f t="array" ref="E2002">IF(ISLOGICAL(D2002),"",FREQUENCY(IF('Data Transformation'!$B$425:$B$8425='Bin Analysis'!$B1995,'Data Transformation'!$G$425:$G$8425),D2002))</f>
        <v/>
      </c>
      <c r="F2002" t="str">
        <f t="shared" si="249"/>
        <v/>
      </c>
      <c r="G2002">
        <f>Weighting!$H$10</f>
        <v>0</v>
      </c>
      <c r="H2002">
        <f t="array" ref="H2002">FREQUENCY(IF('Data Transformation'!$B$4:$B$8425=B1995,'Data Transformation'!$G$4:$G$8425),'Bin Analysis'!$B2002)</f>
        <v>15</v>
      </c>
      <c r="I2002">
        <f t="shared" si="250"/>
        <v>0</v>
      </c>
      <c r="J2002">
        <f t="shared" si="251"/>
        <v>0</v>
      </c>
      <c r="K2002">
        <f>J2002*Weighting!$W$10</f>
        <v>0</v>
      </c>
      <c r="M2002" s="14"/>
    </row>
    <row r="2003" spans="1:13" x14ac:dyDescent="0.25">
      <c r="A2003" s="32">
        <f>IF(Weighting!$P$11&gt;0,B2003,"")</f>
        <v>0.97599999999999998</v>
      </c>
      <c r="B2003">
        <f>Weighting!$C$11</f>
        <v>0.97599999999999998</v>
      </c>
      <c r="C2003">
        <f>Weighting!$F$11</f>
        <v>0</v>
      </c>
      <c r="D2003">
        <f>IF(C2003=1,'Data Transformation'!$G$3+0.5*'Data Transformation'!$W$25,IF(C2004=1,D2004-'Data Transformation'!$W$25,FALSE))</f>
        <v>0.86899999999999999</v>
      </c>
      <c r="E2003">
        <f t="array" ref="E2003">IF(ISLOGICAL(D2003),"",FREQUENCY(IF('Data Transformation'!$B$425:$B$8425='Bin Analysis'!$B1995,'Data Transformation'!$G$425:$G$8425),D2003))</f>
        <v>15</v>
      </c>
      <c r="F2003" t="e">
        <f t="shared" si="249"/>
        <v>#VALUE!</v>
      </c>
      <c r="G2003">
        <f>Weighting!$H$11</f>
        <v>0</v>
      </c>
      <c r="H2003">
        <f t="array" ref="H2003">FREQUENCY(IF('Data Transformation'!$B$4:$B$8425=B1995,'Data Transformation'!$G$4:$G$8425),'Bin Analysis'!$B2003)</f>
        <v>15</v>
      </c>
      <c r="I2003">
        <f t="shared" si="250"/>
        <v>0</v>
      </c>
      <c r="J2003">
        <f t="shared" si="251"/>
        <v>0</v>
      </c>
      <c r="K2003">
        <f>J2003*Weighting!$W$11</f>
        <v>0</v>
      </c>
      <c r="M2003" s="14"/>
    </row>
    <row r="2004" spans="1:13" x14ac:dyDescent="0.25">
      <c r="A2004" s="32">
        <f>IF(Weighting!$P$12&gt;0,B2004,"")</f>
        <v>1.107</v>
      </c>
      <c r="B2004">
        <f>Weighting!$C$12</f>
        <v>1.107</v>
      </c>
      <c r="C2004">
        <f>Weighting!$F$12</f>
        <v>1</v>
      </c>
      <c r="D2004">
        <f>IF(C2004=1,'Data Transformation'!$G$3+0.5*'Data Transformation'!$W$25,IF(C2005=1,D2005-'Data Transformation'!$W$25,FALSE))</f>
        <v>1.131</v>
      </c>
      <c r="E2004">
        <f t="array" ref="E2004">IF(ISLOGICAL(D2004),"",FREQUENCY(IF('Data Transformation'!$B$425:$B$8425='Bin Analysis'!$B1995,'Data Transformation'!$G$425:$G$8425),D2004))</f>
        <v>15</v>
      </c>
      <c r="F2004">
        <f t="shared" si="249"/>
        <v>0</v>
      </c>
      <c r="G2004">
        <f>Weighting!$H$12</f>
        <v>0</v>
      </c>
      <c r="H2004">
        <f t="array" ref="H2004">FREQUENCY(IF('Data Transformation'!$B$4:$B$8425=B1995,'Data Transformation'!$G$4:$G$8425),'Bin Analysis'!$B2004)</f>
        <v>16</v>
      </c>
      <c r="I2004">
        <f t="shared" si="250"/>
        <v>1</v>
      </c>
      <c r="J2004">
        <f t="shared" si="251"/>
        <v>1</v>
      </c>
      <c r="K2004">
        <f>J2004*Weighting!$W$12</f>
        <v>1</v>
      </c>
      <c r="M2004" s="14"/>
    </row>
    <row r="2005" spans="1:13" x14ac:dyDescent="0.25">
      <c r="A2005" s="32">
        <f>IF(Weighting!$P$13&gt;0,B2005,"")</f>
        <v>1.238</v>
      </c>
      <c r="B2005">
        <f>Weighting!$C$13</f>
        <v>1.238</v>
      </c>
      <c r="C2005">
        <f>Weighting!$F$13</f>
        <v>0</v>
      </c>
      <c r="D2005" t="b">
        <f>IF(C2005=1,'Data Transformation'!$G$3+0.5*'Data Transformation'!$W$25,IF(C2006=1,D2006-'Data Transformation'!$W$25,FALSE))</f>
        <v>0</v>
      </c>
      <c r="E2005" t="str">
        <f t="array" ref="E2005">IF(ISLOGICAL(D2005),"",FREQUENCY(IF('Data Transformation'!$B$425:$B$8425='Bin Analysis'!$B1995,'Data Transformation'!$G$425:$G$8425),D2005))</f>
        <v/>
      </c>
      <c r="F2005" t="str">
        <f t="shared" si="249"/>
        <v/>
      </c>
      <c r="G2005">
        <f>Weighting!$H$13</f>
        <v>0</v>
      </c>
      <c r="H2005">
        <f t="array" ref="H2005">FREQUENCY(IF('Data Transformation'!$B$4:$B$8425=B1995,'Data Transformation'!$G$4:$G$8425),'Bin Analysis'!$B2005)</f>
        <v>16</v>
      </c>
      <c r="I2005">
        <f t="shared" si="250"/>
        <v>0</v>
      </c>
      <c r="J2005">
        <f t="shared" si="251"/>
        <v>0</v>
      </c>
      <c r="K2005">
        <f>J2005*Weighting!$W$13</f>
        <v>0</v>
      </c>
      <c r="M2005" s="14"/>
    </row>
    <row r="2006" spans="1:13" x14ac:dyDescent="0.25">
      <c r="A2006" s="32">
        <f>IF(Weighting!$P$14&gt;0,B2006,"")</f>
        <v>1.369</v>
      </c>
      <c r="B2006">
        <f>Weighting!$C$14</f>
        <v>1.369</v>
      </c>
      <c r="C2006">
        <f>Weighting!$F$14</f>
        <v>0</v>
      </c>
      <c r="D2006" t="b">
        <f>IF(C2006=1,'Data Transformation'!$G$3+0.5*'Data Transformation'!$W$25,IF(C2007=1,D2007-'Data Transformation'!$W$25,FALSE))</f>
        <v>0</v>
      </c>
      <c r="E2006" t="str">
        <f t="array" ref="E2006">IF(ISLOGICAL(D2006),"",FREQUENCY(IF('Data Transformation'!$B$425:$B$8425='Bin Analysis'!$B1995,'Data Transformation'!$G$425:$G$8425),D2006))</f>
        <v/>
      </c>
      <c r="F2006" t="str">
        <f t="shared" si="249"/>
        <v/>
      </c>
      <c r="G2006">
        <f>Weighting!$H$14</f>
        <v>0</v>
      </c>
      <c r="H2006">
        <f t="array" ref="H2006">FREQUENCY(IF('Data Transformation'!$B$4:$B$8425=B1995,'Data Transformation'!$G$4:$G$8425),'Bin Analysis'!$B2006)</f>
        <v>16</v>
      </c>
      <c r="I2006">
        <f t="shared" si="250"/>
        <v>0</v>
      </c>
      <c r="J2006">
        <f t="shared" si="251"/>
        <v>0</v>
      </c>
      <c r="K2006">
        <f>J2006*Weighting!$W$14</f>
        <v>0</v>
      </c>
      <c r="M2006" s="14"/>
    </row>
    <row r="2007" spans="1:13" x14ac:dyDescent="0.25">
      <c r="A2007" s="32">
        <f>IF(Weighting!$P$15&gt;0,B2007,"")</f>
        <v>1.5000009999999999</v>
      </c>
      <c r="B2007">
        <f>Weighting!$C$15</f>
        <v>1.5000009999999999</v>
      </c>
      <c r="C2007">
        <f>Weighting!$F$15</f>
        <v>0</v>
      </c>
      <c r="D2007" t="b">
        <f>IF(C2007=1,'Data Transformation'!$G$3+0.5*'Data Transformation'!$W$25,IF(C2008=1,D2008-'Data Transformation'!$W$25,FALSE))</f>
        <v>0</v>
      </c>
      <c r="E2007" t="str">
        <f t="array" ref="E2007">IF(ISLOGICAL(D2007),"",FREQUENCY(IF('Data Transformation'!$B$425:$B$8425='Bin Analysis'!$B1995,'Data Transformation'!$G$425:$G$8425),D2007))</f>
        <v/>
      </c>
      <c r="F2007" t="str">
        <f t="shared" si="249"/>
        <v/>
      </c>
      <c r="G2007">
        <f>Weighting!$H$15</f>
        <v>0</v>
      </c>
      <c r="H2007">
        <f t="array" ref="H2007">FREQUENCY(IF('Data Transformation'!$B$4:$B$8425=B1995,'Data Transformation'!$G$4:$G$8425),'Bin Analysis'!$B2007)</f>
        <v>16</v>
      </c>
      <c r="I2007">
        <f t="shared" si="250"/>
        <v>0</v>
      </c>
      <c r="J2007">
        <f t="shared" si="251"/>
        <v>0</v>
      </c>
      <c r="K2007">
        <f>J2007*Weighting!$W$15</f>
        <v>0</v>
      </c>
      <c r="M2007" s="14"/>
    </row>
    <row r="2008" spans="1:13" x14ac:dyDescent="0.25">
      <c r="A2008" s="32" t="str">
        <f>IF(Weighting!$P$16&gt;0,B2008,"")</f>
        <v/>
      </c>
      <c r="B2008">
        <f>Weighting!$C$16</f>
        <v>1.631</v>
      </c>
      <c r="C2008">
        <f>Weighting!$F$16</f>
        <v>0</v>
      </c>
      <c r="D2008" t="b">
        <f>IF(C2008=1,'Data Transformation'!$G$3+0.5*'Data Transformation'!$W$25,IF(C2009=1,D2009-'Data Transformation'!$W$25,FALSE))</f>
        <v>0</v>
      </c>
      <c r="E2008" t="str">
        <f t="array" ref="E2008">IF(ISLOGICAL(D2008),"",FREQUENCY(IF('Data Transformation'!$B$425:$B$8425='Bin Analysis'!$B1995,'Data Transformation'!$G$425:$G$8425),D2008))</f>
        <v/>
      </c>
      <c r="F2008" t="str">
        <f t="shared" si="249"/>
        <v/>
      </c>
      <c r="G2008">
        <f>Weighting!$H$16</f>
        <v>0</v>
      </c>
      <c r="H2008">
        <f t="array" ref="H2008">FREQUENCY(IF('Data Transformation'!$B$4:$B$8425=B1995,'Data Transformation'!$G$4:$G$8425),'Bin Analysis'!$B2008)</f>
        <v>16</v>
      </c>
      <c r="I2008">
        <f t="shared" si="250"/>
        <v>0</v>
      </c>
      <c r="J2008">
        <f t="shared" si="251"/>
        <v>0</v>
      </c>
      <c r="K2008">
        <f>J2008*Weighting!$W$16</f>
        <v>0</v>
      </c>
      <c r="M2008" s="14"/>
    </row>
    <row r="2009" spans="1:13" x14ac:dyDescent="0.25">
      <c r="A2009" s="32" t="str">
        <f>IF(Weighting!$P$17&gt;0,B2009,"")</f>
        <v/>
      </c>
      <c r="B2009">
        <f>Weighting!$C$17</f>
        <v>1.762</v>
      </c>
      <c r="C2009">
        <f>Weighting!$F$17</f>
        <v>0</v>
      </c>
      <c r="D2009" t="b">
        <f>IF(C2009=1,'Data Transformation'!$G$3+0.5*'Data Transformation'!$W$25,IF(C2010=1,D2010-'Data Transformation'!$W$25,FALSE))</f>
        <v>0</v>
      </c>
      <c r="E2009" t="str">
        <f t="array" ref="E2009">IF(ISLOGICAL(D2009),"",FREQUENCY(IF('Data Transformation'!$B$425:$B$8425='Bin Analysis'!$B1995,'Data Transformation'!$G$425:$G$8425),D2009))</f>
        <v/>
      </c>
      <c r="F2009" t="str">
        <f t="shared" si="249"/>
        <v/>
      </c>
      <c r="G2009">
        <f>Weighting!$H$17</f>
        <v>0</v>
      </c>
      <c r="H2009">
        <f t="array" ref="H2009">FREQUENCY(IF('Data Transformation'!$B$4:$B$8425=B1995,'Data Transformation'!$G$4:$G$8425),'Bin Analysis'!$B2009)</f>
        <v>16</v>
      </c>
      <c r="I2009">
        <f t="shared" si="250"/>
        <v>0</v>
      </c>
      <c r="J2009">
        <f t="shared" si="251"/>
        <v>0</v>
      </c>
      <c r="K2009">
        <f>J2009*Weighting!$W$17</f>
        <v>0</v>
      </c>
      <c r="M2009" s="14"/>
    </row>
    <row r="2010" spans="1:13" x14ac:dyDescent="0.25">
      <c r="A2010" s="32" t="str">
        <f>IF(Weighting!$P$18&gt;0,B2010,"")</f>
        <v/>
      </c>
      <c r="B2010">
        <f>Weighting!$C$18</f>
        <v>1.893</v>
      </c>
      <c r="C2010">
        <f>Weighting!$F$18</f>
        <v>0</v>
      </c>
      <c r="D2010" t="b">
        <f>IF(C2010=1,'Data Transformation'!$G$3+0.5*'Data Transformation'!$W$25,IF(C2011=1,D2011-'Data Transformation'!$W$25,FALSE))</f>
        <v>0</v>
      </c>
      <c r="E2010" t="str">
        <f t="array" ref="E2010">IF(ISLOGICAL(D2010),"",FREQUENCY(IF('Data Transformation'!$B$425:$B$8425='Bin Analysis'!$B1995,'Data Transformation'!$G$425:$G$8425),D2010))</f>
        <v/>
      </c>
      <c r="F2010" t="str">
        <f t="shared" si="249"/>
        <v/>
      </c>
      <c r="G2010">
        <f>Weighting!$H$18</f>
        <v>0</v>
      </c>
      <c r="H2010">
        <f t="array" ref="H2010">FREQUENCY(IF('Data Transformation'!$B$4:$B$8425=B1995,'Data Transformation'!$G$4:$G$8425),'Bin Analysis'!$B2010)</f>
        <v>16</v>
      </c>
      <c r="I2010">
        <f t="shared" si="250"/>
        <v>0</v>
      </c>
      <c r="J2010">
        <f t="shared" si="251"/>
        <v>0</v>
      </c>
      <c r="K2010">
        <f>J2010*Weighting!$W$18</f>
        <v>0</v>
      </c>
      <c r="M2010" s="14"/>
    </row>
    <row r="2011" spans="1:13" x14ac:dyDescent="0.25">
      <c r="A2011" s="32" t="str">
        <f>IF(Weighting!$P$19&gt;0,B2011,"")</f>
        <v/>
      </c>
      <c r="B2011">
        <f>Weighting!$C$19</f>
        <v>2.024</v>
      </c>
      <c r="C2011">
        <f>Weighting!$F$19</f>
        <v>0</v>
      </c>
      <c r="D2011" t="b">
        <f>IF(C2011=1,'Data Transformation'!$G$3+0.5*'Data Transformation'!$W$25,IF(C2012=1,D2012-'Data Transformation'!$W$25,FALSE))</f>
        <v>0</v>
      </c>
      <c r="E2011" t="str">
        <f t="array" ref="E2011">IF(ISLOGICAL(D2011),"",FREQUENCY(IF('Data Transformation'!$B$425:$B$8425='Bin Analysis'!$B1995,'Data Transformation'!$G$425:$G$8425),D2011))</f>
        <v/>
      </c>
      <c r="F2011" t="str">
        <f t="shared" si="249"/>
        <v/>
      </c>
      <c r="G2011">
        <f>Weighting!$H$19</f>
        <v>0</v>
      </c>
      <c r="H2011">
        <f t="array" ref="H2011">FREQUENCY(IF('Data Transformation'!$B$4:$B$8425=B1995,'Data Transformation'!$G$4:$G$8425),'Bin Analysis'!$B2011)</f>
        <v>16</v>
      </c>
      <c r="I2011">
        <f t="shared" si="250"/>
        <v>0</v>
      </c>
      <c r="J2011">
        <f t="shared" si="251"/>
        <v>0</v>
      </c>
      <c r="K2011">
        <f>J2011*Weighting!$W$19</f>
        <v>0</v>
      </c>
      <c r="M2011" s="14"/>
    </row>
    <row r="2012" spans="1:13" x14ac:dyDescent="0.25">
      <c r="A2012" s="32" t="str">
        <f>IF(Weighting!$P$20&gt;0,B2012,"")</f>
        <v/>
      </c>
      <c r="B2012">
        <f>Weighting!$C$20</f>
        <v>2.1550000000000002</v>
      </c>
      <c r="C2012">
        <f>Weighting!$F$20</f>
        <v>0</v>
      </c>
      <c r="D2012" t="b">
        <f>IF(C2012=1,'Data Transformation'!$G$3+0.5*'Data Transformation'!$W$25,IF(C2013=1,D2013-'Data Transformation'!$W$25,FALSE))</f>
        <v>0</v>
      </c>
      <c r="E2012" t="str">
        <f t="array" ref="E2012">IF(ISLOGICAL(D2012),"",FREQUENCY(IF('Data Transformation'!$B$425:$B$8425='Bin Analysis'!$B1995,'Data Transformation'!$G$425:$G$8425),D2012))</f>
        <v/>
      </c>
      <c r="F2012" t="str">
        <f t="shared" si="249"/>
        <v/>
      </c>
      <c r="G2012">
        <f>Weighting!$H$20</f>
        <v>0</v>
      </c>
      <c r="H2012">
        <f t="array" ref="H2012">FREQUENCY(IF('Data Transformation'!$B$4:$B$8425=B1995,'Data Transformation'!$G$4:$G$8425),'Bin Analysis'!$B2012)</f>
        <v>16</v>
      </c>
      <c r="I2012">
        <f t="shared" si="250"/>
        <v>0</v>
      </c>
      <c r="J2012">
        <f t="shared" si="251"/>
        <v>0</v>
      </c>
      <c r="K2012">
        <f>J2012*Weighting!$W$20</f>
        <v>0</v>
      </c>
      <c r="M2012" s="14"/>
    </row>
    <row r="2013" spans="1:13" x14ac:dyDescent="0.25">
      <c r="A2013" s="32" t="str">
        <f>IF(Weighting!$P$21&gt;0,B2013,"")</f>
        <v/>
      </c>
      <c r="B2013">
        <f>Weighting!$C$21</f>
        <v>2.2860000000000005</v>
      </c>
      <c r="C2013">
        <f>Weighting!$F$21</f>
        <v>0</v>
      </c>
      <c r="D2013" t="b">
        <f>IF(C2013=1,'Data Transformation'!$G$3+0.5*'Data Transformation'!$W$25,IF(C2014=1,D2014-'Data Transformation'!$W$25,FALSE))</f>
        <v>0</v>
      </c>
      <c r="E2013" t="str">
        <f t="array" ref="E2013">IF(ISLOGICAL(D2013),"",FREQUENCY(IF('Data Transformation'!$B$425:$B$8425='Bin Analysis'!$B1995,'Data Transformation'!$G$425:$G$8425),D2013))</f>
        <v/>
      </c>
      <c r="F2013" t="str">
        <f t="shared" si="249"/>
        <v/>
      </c>
      <c r="G2013">
        <f>Weighting!$H$21</f>
        <v>0</v>
      </c>
      <c r="H2013">
        <f t="array" ref="H2013">FREQUENCY(IF('Data Transformation'!$B$4:$B$8425=B1995,'Data Transformation'!$G$4:$G$8425),'Bin Analysis'!$B2013)</f>
        <v>16</v>
      </c>
      <c r="I2013">
        <f t="shared" si="250"/>
        <v>0</v>
      </c>
      <c r="J2013">
        <f t="shared" si="251"/>
        <v>0</v>
      </c>
      <c r="K2013">
        <f>J2013*Weighting!$W$21</f>
        <v>0</v>
      </c>
      <c r="M2013" s="14"/>
    </row>
    <row r="2014" spans="1:13" x14ac:dyDescent="0.25">
      <c r="A2014" s="32" t="str">
        <f>IF(Weighting!$P$22&gt;0,B2014,"")</f>
        <v/>
      </c>
      <c r="B2014">
        <f>Weighting!$C$22</f>
        <v>2.4170000000000007</v>
      </c>
      <c r="C2014">
        <f>Weighting!$F$22</f>
        <v>0</v>
      </c>
      <c r="D2014" t="b">
        <f>IF(C2014=1,'Data Transformation'!$G$3+0.5*'Data Transformation'!$W$25,IF(C2015=1,D2015-'Data Transformation'!$W$25,FALSE))</f>
        <v>0</v>
      </c>
      <c r="E2014" t="str">
        <f t="array" ref="E2014">IF(ISLOGICAL(D2014),"",FREQUENCY(IF('Data Transformation'!$B$425:$B$8425='Bin Analysis'!$B1995,'Data Transformation'!$G$425:$G$8425),D2014))</f>
        <v/>
      </c>
      <c r="F2014" t="str">
        <f t="shared" si="249"/>
        <v/>
      </c>
      <c r="G2014">
        <f>Weighting!$H$22</f>
        <v>0</v>
      </c>
      <c r="H2014">
        <f t="array" ref="H2014">FREQUENCY(IF('Data Transformation'!$B$4:$B$8425=B1995,'Data Transformation'!$G$4:$G$8425),'Bin Analysis'!$B2014)</f>
        <v>16</v>
      </c>
      <c r="I2014">
        <f t="shared" si="250"/>
        <v>0</v>
      </c>
      <c r="J2014">
        <f t="shared" si="251"/>
        <v>0</v>
      </c>
      <c r="K2014">
        <f>J2014*Weighting!$W$22</f>
        <v>0</v>
      </c>
      <c r="M2014" s="14"/>
    </row>
    <row r="2015" spans="1:13" x14ac:dyDescent="0.25">
      <c r="A2015" s="32" t="str">
        <f>IF(Weighting!$P$23&gt;0,B2015,"")</f>
        <v/>
      </c>
      <c r="B2015">
        <f>Weighting!$C$23</f>
        <v>2.5480000000000009</v>
      </c>
      <c r="C2015">
        <f>Weighting!$F$23</f>
        <v>0</v>
      </c>
      <c r="D2015" t="b">
        <f>IF(C2015=1,'Data Transformation'!$G$3+0.5*'Data Transformation'!$W$25,IF(C2016=1,D2016-'Data Transformation'!$W$25,FALSE))</f>
        <v>0</v>
      </c>
      <c r="E2015" t="str">
        <f t="array" ref="E2015">IF(ISLOGICAL(D2015),"",FREQUENCY(IF('Data Transformation'!$B$425:$B$8425='Bin Analysis'!$B1995,'Data Transformation'!$G$425:$G$8425),D2015))</f>
        <v/>
      </c>
      <c r="F2015" t="str">
        <f t="shared" si="249"/>
        <v/>
      </c>
      <c r="G2015">
        <f>Weighting!$H$23</f>
        <v>0</v>
      </c>
      <c r="H2015">
        <f t="array" ref="H2015">FREQUENCY(IF('Data Transformation'!$B$4:$B$8425=B1995,'Data Transformation'!$G$4:$G$8425),'Bin Analysis'!$B2015)</f>
        <v>16</v>
      </c>
      <c r="I2015">
        <f t="shared" si="250"/>
        <v>0</v>
      </c>
      <c r="J2015">
        <f t="shared" si="251"/>
        <v>0</v>
      </c>
      <c r="K2015">
        <f>J2015*Weighting!$W$23</f>
        <v>0</v>
      </c>
      <c r="M2015" s="14"/>
    </row>
    <row r="2016" spans="1:13" x14ac:dyDescent="0.25">
      <c r="A2016" s="32" t="str">
        <f>IF(Weighting!$P$24&gt;0,B2016,"")</f>
        <v/>
      </c>
      <c r="B2016">
        <f>Weighting!$C$24</f>
        <v>2.6790000000000012</v>
      </c>
      <c r="C2016">
        <f>Weighting!$F$24</f>
        <v>0</v>
      </c>
      <c r="D2016" t="b">
        <f>IF(C2016=1,'Data Transformation'!$G$3+0.5*'Data Transformation'!$W$25,IF(C2017=1,D2017-'Data Transformation'!$W$25,FALSE))</f>
        <v>0</v>
      </c>
      <c r="E2016" t="str">
        <f t="array" ref="E2016">IF(ISLOGICAL(D2016),"",FREQUENCY(IF('Data Transformation'!$B$425:$B$8425='Bin Analysis'!$B1995,'Data Transformation'!$G$425:$G$8425),D2016))</f>
        <v/>
      </c>
      <c r="F2016" t="str">
        <f t="shared" si="249"/>
        <v/>
      </c>
      <c r="G2016">
        <f>Weighting!$H$24</f>
        <v>0</v>
      </c>
      <c r="H2016">
        <f t="array" ref="H2016">FREQUENCY(IF('Data Transformation'!$B$4:$B$8425=B1995,'Data Transformation'!$G$4:$G$8425),'Bin Analysis'!$B2016)</f>
        <v>16</v>
      </c>
      <c r="I2016">
        <f t="shared" si="250"/>
        <v>0</v>
      </c>
      <c r="J2016">
        <f t="shared" si="251"/>
        <v>0</v>
      </c>
      <c r="K2016">
        <f>J2016*Weighting!$W$24</f>
        <v>0</v>
      </c>
      <c r="M2016" s="14"/>
    </row>
    <row r="2017" spans="1:25" x14ac:dyDescent="0.25">
      <c r="A2017" s="32" t="str">
        <f>IF(Weighting!$P$25&gt;0,B2017,"")</f>
        <v/>
      </c>
      <c r="B2017">
        <f>Weighting!$C$25</f>
        <v>2.8100000000000014</v>
      </c>
      <c r="C2017">
        <f>Weighting!$F$25</f>
        <v>0</v>
      </c>
      <c r="D2017" t="b">
        <f>IF(C2017=1,'Data Transformation'!$G$3+0.5*'Data Transformation'!$W$25,IF(C2018=1,D2018-'Data Transformation'!$W$25,FALSE))</f>
        <v>0</v>
      </c>
      <c r="E2017" t="str">
        <f t="array" ref="E2017">IF(ISLOGICAL(D2017),"",FREQUENCY(IF('Data Transformation'!$B$425:$B$8425='Bin Analysis'!$B1995,'Data Transformation'!$G$425:$G$8425),D2017))</f>
        <v/>
      </c>
      <c r="F2017" t="str">
        <f t="shared" si="249"/>
        <v/>
      </c>
      <c r="G2017">
        <f>Weighting!$H$25</f>
        <v>0</v>
      </c>
      <c r="H2017">
        <f t="array" ref="H2017">FREQUENCY(IF('Data Transformation'!$B$4:$B$8425=B1995,'Data Transformation'!$G$4:$G$8425),'Bin Analysis'!$B2017)</f>
        <v>16</v>
      </c>
      <c r="I2017">
        <f t="shared" si="250"/>
        <v>0</v>
      </c>
      <c r="J2017">
        <f t="shared" si="251"/>
        <v>0</v>
      </c>
      <c r="K2017">
        <f>J2017*Weighting!$W$25</f>
        <v>0</v>
      </c>
      <c r="M2017" s="14"/>
    </row>
    <row r="2018" spans="1:25" x14ac:dyDescent="0.25">
      <c r="O2018"/>
      <c r="P2018"/>
      <c r="Q2018"/>
      <c r="R2018"/>
    </row>
    <row r="2019" spans="1:25" ht="23.25" x14ac:dyDescent="0.35">
      <c r="A2019" s="21" t="s">
        <v>0</v>
      </c>
      <c r="B2019" s="21">
        <f>IFERROR(VLOOKUP(C2019,'Data Transformation'!$L$6:$M$426,2,FALSE),"")</f>
        <v>84</v>
      </c>
      <c r="C2019" s="21">
        <f>C1995+1</f>
        <v>84</v>
      </c>
      <c r="D2019" s="21"/>
      <c r="E2019" s="21"/>
      <c r="F2019" s="21"/>
      <c r="G2019" s="21"/>
      <c r="H2019" s="22"/>
      <c r="I2019" s="22"/>
      <c r="J2019" s="22"/>
      <c r="K2019" s="21"/>
      <c r="L2019" s="21">
        <f>B2019</f>
        <v>84</v>
      </c>
      <c r="M2019" s="23">
        <f>INDEX('Data Transformation'!$O$4:$O$424,MATCH($B2019,'Data Transformation'!$M$4:$M$424,0),MATCH($M$2,'Data Transformation'!$O$3,0))</f>
        <v>11</v>
      </c>
      <c r="N2019" s="27">
        <f>IF('Input and Summary Results'!$J$16="minimum",'Bin Analysis'!X2020/(M2019-1),'Bin Analysis'!Y2019/('Bin Analysis'!M2019-1))</f>
        <v>0</v>
      </c>
      <c r="O2019" s="27">
        <f>IF(M2019=FALSE,NA(),(VLOOKUP(1,C2022:K2041,4,FALSE))/(M2019-1))</f>
        <v>0.1</v>
      </c>
      <c r="P2019" s="27">
        <f>IF(M2019=FALSE,NA(),SUM(J2022:J2041)/Weighting!$S$5)</f>
        <v>0.6</v>
      </c>
      <c r="Q2019" s="27">
        <f>IF(M2019=FALSE,NA(),SUM(K2022:K2041)/Weighting!$S$6)</f>
        <v>0.52173913043478259</v>
      </c>
      <c r="R2019" s="27">
        <f>IF(M2019=FALSE,NA(),(VLOOKUP(1,G2022:K2041,3,FALSE))/(M2019-1))</f>
        <v>0.4</v>
      </c>
      <c r="S2019" s="22" t="str">
        <f>IF(M2019=FALSE,NA(),IF(SUM(J2022:J2041)=2,"yes","no"))</f>
        <v>no</v>
      </c>
      <c r="X2019" s="2" cm="2">
        <f t="array" ref="X2019:X2020">FREQUENCY(IF('Data Transformation'!$B$425:$B$6424='Bin Analysis'!L2019,'Data Transformation'!$G$425:$G$6424),'Data Transformation'!$U$11)</f>
        <v>10</v>
      </c>
      <c r="Y2019" s="2" cm="2">
        <f t="array" ref="Y2019:Y2020">FREQUENCY(IF('Data Transformation'!$B$425:$B$6424='Bin Analysis'!L2019,'Data Transformation'!$G$425:$G$6424),'Data Transformation'!$U$12)</f>
        <v>9</v>
      </c>
    </row>
    <row r="2020" spans="1:25" x14ac:dyDescent="0.25">
      <c r="A2020" s="14" t="s">
        <v>66</v>
      </c>
      <c r="B2020" t="s">
        <v>47</v>
      </c>
      <c r="C2020" t="s">
        <v>5</v>
      </c>
      <c r="D2020" t="s">
        <v>99</v>
      </c>
      <c r="E2020" t="s">
        <v>100</v>
      </c>
      <c r="F2020" t="s">
        <v>101</v>
      </c>
      <c r="G2020" t="s">
        <v>69</v>
      </c>
      <c r="H2020" t="s">
        <v>31</v>
      </c>
      <c r="I2020" t="s">
        <v>32</v>
      </c>
      <c r="J2020" t="s">
        <v>46</v>
      </c>
      <c r="K2020" s="14" t="s">
        <v>45</v>
      </c>
      <c r="M2020" s="14"/>
      <c r="X2020" s="2">
        <v>0</v>
      </c>
      <c r="Y2020" s="2">
        <v>1</v>
      </c>
    </row>
    <row r="2021" spans="1:25" x14ac:dyDescent="0.25">
      <c r="A2021" s="32"/>
      <c r="D2021" t="b">
        <f>IF(C2021=1,'Data Transformation'!$G$3+0.5*'Data Transformation'!$W$25,IF(C2022=1,D2022-'Data Transformation'!$W$25,FALSE))</f>
        <v>0</v>
      </c>
      <c r="E2021" t="str">
        <f t="array" ref="E2021">IF(ISLOGICAL(D2021),"",FREQUENCY(IF('Data Transformation'!$B$425:$B$8425='Bin Analysis'!$B2019,'Data Transformation'!$G$425:$G$8425),D2021))</f>
        <v/>
      </c>
      <c r="F2021" t="str">
        <f>IF(ISLOGICAL(D2021),"",E2021-E2020)</f>
        <v/>
      </c>
      <c r="M2021" s="14"/>
    </row>
    <row r="2022" spans="1:25" x14ac:dyDescent="0.25">
      <c r="A2022" s="32">
        <f>IF(Weighting!$P$6&gt;0,B2022,"")</f>
        <v>0.32100000000000001</v>
      </c>
      <c r="B2022">
        <f>Weighting!$C$6</f>
        <v>0.32100000000000001</v>
      </c>
      <c r="C2022">
        <f>Weighting!$F$6</f>
        <v>0</v>
      </c>
      <c r="D2022" t="b">
        <f>IF(C2022=1,'Data Transformation'!$G$3+0.5*'Data Transformation'!$W$25,IF(C2023=1,D2023-'Data Transformation'!$W$25,FALSE))</f>
        <v>0</v>
      </c>
      <c r="E2022" t="str">
        <f t="array" ref="E2022">IF(ISLOGICAL(D2022),"",FREQUENCY(IF('Data Transformation'!$B$425:$B$8425='Bin Analysis'!$B2019,'Data Transformation'!$G$425:$G$8425),D2022))</f>
        <v/>
      </c>
      <c r="F2022" t="str">
        <f>IF(ISLOGICAL(D2022),"",E2022-E2021)</f>
        <v/>
      </c>
      <c r="G2022">
        <f>Weighting!$H$6</f>
        <v>1</v>
      </c>
      <c r="H2022">
        <f t="array" ref="H2022">FREQUENCY(IF('Data Transformation'!$B$4:$B$8425=B2019,'Data Transformation'!$G$4:$G$8425),'Bin Analysis'!$B2022)</f>
        <v>4</v>
      </c>
      <c r="I2022">
        <f>H2022-H2021</f>
        <v>4</v>
      </c>
      <c r="J2022">
        <f>IF(I2022=0,0,1)</f>
        <v>1</v>
      </c>
      <c r="K2022">
        <f>J2022*Weighting!$W$6</f>
        <v>1</v>
      </c>
      <c r="M2022" s="14"/>
    </row>
    <row r="2023" spans="1:25" x14ac:dyDescent="0.25">
      <c r="A2023" s="32">
        <f>IF(Weighting!$P$7&gt;0,B2023,"")</f>
        <v>0.45200000000000001</v>
      </c>
      <c r="B2023">
        <f>Weighting!$C$7</f>
        <v>0.45200000000000001</v>
      </c>
      <c r="C2023">
        <f>Weighting!$F$7</f>
        <v>0</v>
      </c>
      <c r="D2023" t="b">
        <f>IF(C2023=1,'Data Transformation'!$G$3+0.5*'Data Transformation'!$W$25,IF(C2024=1,D2024-'Data Transformation'!$W$25,FALSE))</f>
        <v>0</v>
      </c>
      <c r="E2023" t="str">
        <f t="array" ref="E2023">IF(ISLOGICAL(D2023),"",FREQUENCY(IF('Data Transformation'!$B$425:$B$8425='Bin Analysis'!$B2019,'Data Transformation'!$G$425:$G$8425),D2023))</f>
        <v/>
      </c>
      <c r="F2023" t="str">
        <f t="shared" ref="F2023:F2041" si="252">IF(ISLOGICAL(D2023),"",E2023-E2022)</f>
        <v/>
      </c>
      <c r="G2023">
        <f>Weighting!$H$7</f>
        <v>0</v>
      </c>
      <c r="H2023">
        <f t="array" ref="H2023">FREQUENCY(IF('Data Transformation'!$B$4:$B$8425=B2019,'Data Transformation'!$G$4:$G$8425),'Bin Analysis'!$B2023)</f>
        <v>6</v>
      </c>
      <c r="I2023">
        <f t="shared" ref="I2023:I2041" si="253">H2023-H2022</f>
        <v>2</v>
      </c>
      <c r="J2023">
        <f>IF(I2023=0,0,1)</f>
        <v>1</v>
      </c>
      <c r="K2023">
        <f>J2023*Weighting!$W$7</f>
        <v>2</v>
      </c>
      <c r="M2023" s="14"/>
    </row>
    <row r="2024" spans="1:25" x14ac:dyDescent="0.25">
      <c r="A2024" s="32">
        <f>IF(Weighting!$P$8&gt;0,B2024,"")</f>
        <v>0.58299999999999996</v>
      </c>
      <c r="B2024">
        <f>Weighting!$C$8</f>
        <v>0.58299999999999996</v>
      </c>
      <c r="C2024">
        <f>Weighting!$F$8</f>
        <v>0</v>
      </c>
      <c r="D2024" t="b">
        <f>IF(C2024=1,'Data Transformation'!$G$3+0.5*'Data Transformation'!$W$25,IF(C2025=1,D2025-'Data Transformation'!$W$25,FALSE))</f>
        <v>0</v>
      </c>
      <c r="E2024" t="str">
        <f t="array" ref="E2024">IF(ISLOGICAL(D2024),"",FREQUENCY(IF('Data Transformation'!$B$425:$B$8425='Bin Analysis'!$B2019,'Data Transformation'!$G$425:$G$8425),D2024))</f>
        <v/>
      </c>
      <c r="F2024" t="str">
        <f t="shared" si="252"/>
        <v/>
      </c>
      <c r="G2024">
        <f>Weighting!$H$8</f>
        <v>0</v>
      </c>
      <c r="H2024">
        <f t="array" ref="H2024">FREQUENCY(IF('Data Transformation'!$B$4:$B$8425=B2019,'Data Transformation'!$G$4:$G$8425),'Bin Analysis'!$B2024)</f>
        <v>7</v>
      </c>
      <c r="I2024">
        <f t="shared" si="253"/>
        <v>1</v>
      </c>
      <c r="J2024">
        <f t="shared" ref="J2024:J2041" si="254">IF(I2024=0,0,1)</f>
        <v>1</v>
      </c>
      <c r="K2024">
        <f>J2024*Weighting!$W$8</f>
        <v>3</v>
      </c>
      <c r="M2024" s="14"/>
    </row>
    <row r="2025" spans="1:25" x14ac:dyDescent="0.25">
      <c r="A2025" s="32">
        <f>IF(Weighting!$P$9&gt;0,B2025,"")</f>
        <v>0.71399999999999997</v>
      </c>
      <c r="B2025" s="50">
        <f>Weighting!$C$9</f>
        <v>0.71399999999999997</v>
      </c>
      <c r="C2025">
        <f>Weighting!$F$9</f>
        <v>0</v>
      </c>
      <c r="D2025" t="b">
        <f>IF(C2025=1,'Data Transformation'!$G$3+0.5*'Data Transformation'!$W$25,IF(C2026=1,D2026-'Data Transformation'!$W$25,FALSE))</f>
        <v>0</v>
      </c>
      <c r="E2025" t="str">
        <f t="array" ref="E2025">IF(ISLOGICAL(D2025),"",FREQUENCY(IF('Data Transformation'!$B$425:$B$8425='Bin Analysis'!$B2019,'Data Transformation'!$G$425:$G$8425),D2025))</f>
        <v/>
      </c>
      <c r="F2025" t="str">
        <f t="shared" si="252"/>
        <v/>
      </c>
      <c r="G2025">
        <f>Weighting!$H$9</f>
        <v>0</v>
      </c>
      <c r="H2025">
        <f t="array" ref="H2025">FREQUENCY(IF('Data Transformation'!$B$4:$B$8425=B2019,'Data Transformation'!$G$4:$G$8425),'Bin Analysis'!$B2025)</f>
        <v>7</v>
      </c>
      <c r="I2025">
        <f t="shared" si="253"/>
        <v>0</v>
      </c>
      <c r="J2025">
        <f t="shared" si="254"/>
        <v>0</v>
      </c>
      <c r="K2025">
        <f>J2025*Weighting!$W$9</f>
        <v>0</v>
      </c>
      <c r="M2025" s="14"/>
    </row>
    <row r="2026" spans="1:25" x14ac:dyDescent="0.25">
      <c r="A2026" s="32">
        <f>IF(Weighting!$P$10&gt;0,B2026,"")</f>
        <v>0.84499999999999997</v>
      </c>
      <c r="B2026">
        <f>Weighting!$C$10</f>
        <v>0.84499999999999997</v>
      </c>
      <c r="C2026">
        <f>Weighting!$F$10</f>
        <v>0</v>
      </c>
      <c r="D2026" t="b">
        <f>IF(C2026=1,'Data Transformation'!$G$3+0.5*'Data Transformation'!$W$25,IF(C2027=1,D2027-'Data Transformation'!$W$25,FALSE))</f>
        <v>0</v>
      </c>
      <c r="E2026" t="str">
        <f t="array" ref="E2026">IF(ISLOGICAL(D2026),"",FREQUENCY(IF('Data Transformation'!$B$425:$B$8425='Bin Analysis'!$B2019,'Data Transformation'!$G$425:$G$8425),D2026))</f>
        <v/>
      </c>
      <c r="F2026" t="str">
        <f t="shared" si="252"/>
        <v/>
      </c>
      <c r="G2026">
        <f>Weighting!$H$10</f>
        <v>0</v>
      </c>
      <c r="H2026">
        <f t="array" ref="H2026">FREQUENCY(IF('Data Transformation'!$B$4:$B$8425=B2019,'Data Transformation'!$G$4:$G$8425),'Bin Analysis'!$B2026)</f>
        <v>8</v>
      </c>
      <c r="I2026">
        <f t="shared" si="253"/>
        <v>1</v>
      </c>
      <c r="J2026">
        <f t="shared" si="254"/>
        <v>1</v>
      </c>
      <c r="K2026">
        <f>J2026*Weighting!$W$10</f>
        <v>3</v>
      </c>
      <c r="M2026" s="14"/>
    </row>
    <row r="2027" spans="1:25" x14ac:dyDescent="0.25">
      <c r="A2027" s="32">
        <f>IF(Weighting!$P$11&gt;0,B2027,"")</f>
        <v>0.97599999999999998</v>
      </c>
      <c r="B2027">
        <f>Weighting!$C$11</f>
        <v>0.97599999999999998</v>
      </c>
      <c r="C2027">
        <f>Weighting!$F$11</f>
        <v>0</v>
      </c>
      <c r="D2027">
        <f>IF(C2027=1,'Data Transformation'!$G$3+0.5*'Data Transformation'!$W$25,IF(C2028=1,D2028-'Data Transformation'!$W$25,FALSE))</f>
        <v>0.86899999999999999</v>
      </c>
      <c r="E2027">
        <f t="array" ref="E2027">IF(ISLOGICAL(D2027),"",FREQUENCY(IF('Data Transformation'!$B$425:$B$8425='Bin Analysis'!$B2019,'Data Transformation'!$G$425:$G$8425),D2027))</f>
        <v>9</v>
      </c>
      <c r="F2027" t="e">
        <f t="shared" si="252"/>
        <v>#VALUE!</v>
      </c>
      <c r="G2027">
        <f>Weighting!$H$11</f>
        <v>0</v>
      </c>
      <c r="H2027">
        <f t="array" ref="H2027">FREQUENCY(IF('Data Transformation'!$B$4:$B$8425=B2019,'Data Transformation'!$G$4:$G$8425),'Bin Analysis'!$B2027)</f>
        <v>10</v>
      </c>
      <c r="I2027">
        <f t="shared" si="253"/>
        <v>2</v>
      </c>
      <c r="J2027">
        <f t="shared" si="254"/>
        <v>1</v>
      </c>
      <c r="K2027">
        <f>J2027*Weighting!$W$11</f>
        <v>2</v>
      </c>
      <c r="M2027" s="14"/>
    </row>
    <row r="2028" spans="1:25" x14ac:dyDescent="0.25">
      <c r="A2028" s="32">
        <f>IF(Weighting!$P$12&gt;0,B2028,"")</f>
        <v>1.107</v>
      </c>
      <c r="B2028">
        <f>Weighting!$C$12</f>
        <v>1.107</v>
      </c>
      <c r="C2028">
        <f>Weighting!$F$12</f>
        <v>1</v>
      </c>
      <c r="D2028">
        <f>IF(C2028=1,'Data Transformation'!$G$3+0.5*'Data Transformation'!$W$25,IF(C2029=1,D2029-'Data Transformation'!$W$25,FALSE))</f>
        <v>1.131</v>
      </c>
      <c r="E2028">
        <f t="array" ref="E2028">IF(ISLOGICAL(D2028),"",FREQUENCY(IF('Data Transformation'!$B$425:$B$8425='Bin Analysis'!$B2019,'Data Transformation'!$G$425:$G$8425),D2028))</f>
        <v>10</v>
      </c>
      <c r="F2028">
        <f t="shared" si="252"/>
        <v>1</v>
      </c>
      <c r="G2028">
        <f>Weighting!$H$12</f>
        <v>0</v>
      </c>
      <c r="H2028">
        <f t="array" ref="H2028">FREQUENCY(IF('Data Transformation'!$B$4:$B$8425=B2019,'Data Transformation'!$G$4:$G$8425),'Bin Analysis'!$B2028)</f>
        <v>11</v>
      </c>
      <c r="I2028">
        <f t="shared" si="253"/>
        <v>1</v>
      </c>
      <c r="J2028">
        <f t="shared" si="254"/>
        <v>1</v>
      </c>
      <c r="K2028">
        <f>J2028*Weighting!$W$12</f>
        <v>1</v>
      </c>
      <c r="M2028" s="14"/>
    </row>
    <row r="2029" spans="1:25" x14ac:dyDescent="0.25">
      <c r="A2029" s="32">
        <f>IF(Weighting!$P$13&gt;0,B2029,"")</f>
        <v>1.238</v>
      </c>
      <c r="B2029">
        <f>Weighting!$C$13</f>
        <v>1.238</v>
      </c>
      <c r="C2029">
        <f>Weighting!$F$13</f>
        <v>0</v>
      </c>
      <c r="D2029" t="b">
        <f>IF(C2029=1,'Data Transformation'!$G$3+0.5*'Data Transformation'!$W$25,IF(C2030=1,D2030-'Data Transformation'!$W$25,FALSE))</f>
        <v>0</v>
      </c>
      <c r="E2029" t="str">
        <f t="array" ref="E2029">IF(ISLOGICAL(D2029),"",FREQUENCY(IF('Data Transformation'!$B$425:$B$8425='Bin Analysis'!$B2019,'Data Transformation'!$G$425:$G$8425),D2029))</f>
        <v/>
      </c>
      <c r="F2029" t="str">
        <f t="shared" si="252"/>
        <v/>
      </c>
      <c r="G2029">
        <f>Weighting!$H$13</f>
        <v>0</v>
      </c>
      <c r="H2029">
        <f t="array" ref="H2029">FREQUENCY(IF('Data Transformation'!$B$4:$B$8425=B2019,'Data Transformation'!$G$4:$G$8425),'Bin Analysis'!$B2029)</f>
        <v>11</v>
      </c>
      <c r="I2029">
        <f t="shared" si="253"/>
        <v>0</v>
      </c>
      <c r="J2029">
        <f t="shared" si="254"/>
        <v>0</v>
      </c>
      <c r="K2029">
        <f>J2029*Weighting!$W$13</f>
        <v>0</v>
      </c>
      <c r="M2029" s="14"/>
    </row>
    <row r="2030" spans="1:25" x14ac:dyDescent="0.25">
      <c r="A2030" s="32">
        <f>IF(Weighting!$P$14&gt;0,B2030,"")</f>
        <v>1.369</v>
      </c>
      <c r="B2030">
        <f>Weighting!$C$14</f>
        <v>1.369</v>
      </c>
      <c r="C2030">
        <f>Weighting!$F$14</f>
        <v>0</v>
      </c>
      <c r="D2030" t="b">
        <f>IF(C2030=1,'Data Transformation'!$G$3+0.5*'Data Transformation'!$W$25,IF(C2031=1,D2031-'Data Transformation'!$W$25,FALSE))</f>
        <v>0</v>
      </c>
      <c r="E2030" t="str">
        <f t="array" ref="E2030">IF(ISLOGICAL(D2030),"",FREQUENCY(IF('Data Transformation'!$B$425:$B$8425='Bin Analysis'!$B2019,'Data Transformation'!$G$425:$G$8425),D2030))</f>
        <v/>
      </c>
      <c r="F2030" t="str">
        <f t="shared" si="252"/>
        <v/>
      </c>
      <c r="G2030">
        <f>Weighting!$H$14</f>
        <v>0</v>
      </c>
      <c r="H2030">
        <f t="array" ref="H2030">FREQUENCY(IF('Data Transformation'!$B$4:$B$8425=B2019,'Data Transformation'!$G$4:$G$8425),'Bin Analysis'!$B2030)</f>
        <v>11</v>
      </c>
      <c r="I2030">
        <f t="shared" si="253"/>
        <v>0</v>
      </c>
      <c r="J2030">
        <f t="shared" si="254"/>
        <v>0</v>
      </c>
      <c r="K2030">
        <f>J2030*Weighting!$W$14</f>
        <v>0</v>
      </c>
      <c r="M2030" s="14"/>
    </row>
    <row r="2031" spans="1:25" x14ac:dyDescent="0.25">
      <c r="A2031" s="32">
        <f>IF(Weighting!$P$15&gt;0,B2031,"")</f>
        <v>1.5000009999999999</v>
      </c>
      <c r="B2031">
        <f>Weighting!$C$15</f>
        <v>1.5000009999999999</v>
      </c>
      <c r="C2031">
        <f>Weighting!$F$15</f>
        <v>0</v>
      </c>
      <c r="D2031" t="b">
        <f>IF(C2031=1,'Data Transformation'!$G$3+0.5*'Data Transformation'!$W$25,IF(C2032=1,D2032-'Data Transformation'!$W$25,FALSE))</f>
        <v>0</v>
      </c>
      <c r="E2031" t="str">
        <f t="array" ref="E2031">IF(ISLOGICAL(D2031),"",FREQUENCY(IF('Data Transformation'!$B$425:$B$8425='Bin Analysis'!$B2019,'Data Transformation'!$G$425:$G$8425),D2031))</f>
        <v/>
      </c>
      <c r="F2031" t="str">
        <f t="shared" si="252"/>
        <v/>
      </c>
      <c r="G2031">
        <f>Weighting!$H$15</f>
        <v>0</v>
      </c>
      <c r="H2031">
        <f t="array" ref="H2031">FREQUENCY(IF('Data Transformation'!$B$4:$B$8425=B2019,'Data Transformation'!$G$4:$G$8425),'Bin Analysis'!$B2031)</f>
        <v>11</v>
      </c>
      <c r="I2031">
        <f t="shared" si="253"/>
        <v>0</v>
      </c>
      <c r="J2031">
        <f t="shared" si="254"/>
        <v>0</v>
      </c>
      <c r="K2031">
        <f>J2031*Weighting!$W$15</f>
        <v>0</v>
      </c>
      <c r="M2031" s="14"/>
    </row>
    <row r="2032" spans="1:25" x14ac:dyDescent="0.25">
      <c r="A2032" s="32" t="str">
        <f>IF(Weighting!$P$16&gt;0,B2032,"")</f>
        <v/>
      </c>
      <c r="B2032">
        <f>Weighting!$C$16</f>
        <v>1.631</v>
      </c>
      <c r="C2032">
        <f>Weighting!$F$16</f>
        <v>0</v>
      </c>
      <c r="D2032" t="b">
        <f>IF(C2032=1,'Data Transformation'!$G$3+0.5*'Data Transformation'!$W$25,IF(C2033=1,D2033-'Data Transformation'!$W$25,FALSE))</f>
        <v>0</v>
      </c>
      <c r="E2032" t="str">
        <f t="array" ref="E2032">IF(ISLOGICAL(D2032),"",FREQUENCY(IF('Data Transformation'!$B$425:$B$8425='Bin Analysis'!$B2019,'Data Transformation'!$G$425:$G$8425),D2032))</f>
        <v/>
      </c>
      <c r="F2032" t="str">
        <f t="shared" si="252"/>
        <v/>
      </c>
      <c r="G2032">
        <f>Weighting!$H$16</f>
        <v>0</v>
      </c>
      <c r="H2032">
        <f t="array" ref="H2032">FREQUENCY(IF('Data Transformation'!$B$4:$B$8425=B2019,'Data Transformation'!$G$4:$G$8425),'Bin Analysis'!$B2032)</f>
        <v>11</v>
      </c>
      <c r="I2032">
        <f t="shared" si="253"/>
        <v>0</v>
      </c>
      <c r="J2032">
        <f t="shared" si="254"/>
        <v>0</v>
      </c>
      <c r="K2032">
        <f>J2032*Weighting!$W$16</f>
        <v>0</v>
      </c>
      <c r="M2032" s="14"/>
    </row>
    <row r="2033" spans="1:25" x14ac:dyDescent="0.25">
      <c r="A2033" s="32" t="str">
        <f>IF(Weighting!$P$17&gt;0,B2033,"")</f>
        <v/>
      </c>
      <c r="B2033">
        <f>Weighting!$C$17</f>
        <v>1.762</v>
      </c>
      <c r="C2033">
        <f>Weighting!$F$17</f>
        <v>0</v>
      </c>
      <c r="D2033" t="b">
        <f>IF(C2033=1,'Data Transformation'!$G$3+0.5*'Data Transformation'!$W$25,IF(C2034=1,D2034-'Data Transformation'!$W$25,FALSE))</f>
        <v>0</v>
      </c>
      <c r="E2033" t="str">
        <f t="array" ref="E2033">IF(ISLOGICAL(D2033),"",FREQUENCY(IF('Data Transformation'!$B$425:$B$8425='Bin Analysis'!$B2019,'Data Transformation'!$G$425:$G$8425),D2033))</f>
        <v/>
      </c>
      <c r="F2033" t="str">
        <f t="shared" si="252"/>
        <v/>
      </c>
      <c r="G2033">
        <f>Weighting!$H$17</f>
        <v>0</v>
      </c>
      <c r="H2033">
        <f t="array" ref="H2033">FREQUENCY(IF('Data Transformation'!$B$4:$B$8425=B2019,'Data Transformation'!$G$4:$G$8425),'Bin Analysis'!$B2033)</f>
        <v>11</v>
      </c>
      <c r="I2033">
        <f t="shared" si="253"/>
        <v>0</v>
      </c>
      <c r="J2033">
        <f t="shared" si="254"/>
        <v>0</v>
      </c>
      <c r="K2033">
        <f>J2033*Weighting!$W$17</f>
        <v>0</v>
      </c>
      <c r="M2033" s="14"/>
    </row>
    <row r="2034" spans="1:25" x14ac:dyDescent="0.25">
      <c r="A2034" s="32" t="str">
        <f>IF(Weighting!$P$18&gt;0,B2034,"")</f>
        <v/>
      </c>
      <c r="B2034">
        <f>Weighting!$C$18</f>
        <v>1.893</v>
      </c>
      <c r="C2034">
        <f>Weighting!$F$18</f>
        <v>0</v>
      </c>
      <c r="D2034" t="b">
        <f>IF(C2034=1,'Data Transformation'!$G$3+0.5*'Data Transformation'!$W$25,IF(C2035=1,D2035-'Data Transformation'!$W$25,FALSE))</f>
        <v>0</v>
      </c>
      <c r="E2034" t="str">
        <f t="array" ref="E2034">IF(ISLOGICAL(D2034),"",FREQUENCY(IF('Data Transformation'!$B$425:$B$8425='Bin Analysis'!$B2019,'Data Transformation'!$G$425:$G$8425),D2034))</f>
        <v/>
      </c>
      <c r="F2034" t="str">
        <f t="shared" si="252"/>
        <v/>
      </c>
      <c r="G2034">
        <f>Weighting!$H$18</f>
        <v>0</v>
      </c>
      <c r="H2034">
        <f t="array" ref="H2034">FREQUENCY(IF('Data Transformation'!$B$4:$B$8425=B2019,'Data Transformation'!$G$4:$G$8425),'Bin Analysis'!$B2034)</f>
        <v>11</v>
      </c>
      <c r="I2034">
        <f t="shared" si="253"/>
        <v>0</v>
      </c>
      <c r="J2034">
        <f t="shared" si="254"/>
        <v>0</v>
      </c>
      <c r="K2034">
        <f>J2034*Weighting!$W$18</f>
        <v>0</v>
      </c>
      <c r="M2034" s="14"/>
    </row>
    <row r="2035" spans="1:25" x14ac:dyDescent="0.25">
      <c r="A2035" s="32" t="str">
        <f>IF(Weighting!$P$19&gt;0,B2035,"")</f>
        <v/>
      </c>
      <c r="B2035">
        <f>Weighting!$C$19</f>
        <v>2.024</v>
      </c>
      <c r="C2035">
        <f>Weighting!$F$19</f>
        <v>0</v>
      </c>
      <c r="D2035" t="b">
        <f>IF(C2035=1,'Data Transformation'!$G$3+0.5*'Data Transformation'!$W$25,IF(C2036=1,D2036-'Data Transformation'!$W$25,FALSE))</f>
        <v>0</v>
      </c>
      <c r="E2035" t="str">
        <f t="array" ref="E2035">IF(ISLOGICAL(D2035),"",FREQUENCY(IF('Data Transformation'!$B$425:$B$8425='Bin Analysis'!$B2019,'Data Transformation'!$G$425:$G$8425),D2035))</f>
        <v/>
      </c>
      <c r="F2035" t="str">
        <f t="shared" si="252"/>
        <v/>
      </c>
      <c r="G2035">
        <f>Weighting!$H$19</f>
        <v>0</v>
      </c>
      <c r="H2035">
        <f t="array" ref="H2035">FREQUENCY(IF('Data Transformation'!$B$4:$B$8425=B2019,'Data Transformation'!$G$4:$G$8425),'Bin Analysis'!$B2035)</f>
        <v>11</v>
      </c>
      <c r="I2035">
        <f t="shared" si="253"/>
        <v>0</v>
      </c>
      <c r="J2035">
        <f t="shared" si="254"/>
        <v>0</v>
      </c>
      <c r="K2035">
        <f>J2035*Weighting!$W$19</f>
        <v>0</v>
      </c>
      <c r="M2035" s="14"/>
    </row>
    <row r="2036" spans="1:25" x14ac:dyDescent="0.25">
      <c r="A2036" s="32" t="str">
        <f>IF(Weighting!$P$20&gt;0,B2036,"")</f>
        <v/>
      </c>
      <c r="B2036">
        <f>Weighting!$C$20</f>
        <v>2.1550000000000002</v>
      </c>
      <c r="C2036">
        <f>Weighting!$F$20</f>
        <v>0</v>
      </c>
      <c r="D2036" t="b">
        <f>IF(C2036=1,'Data Transformation'!$G$3+0.5*'Data Transformation'!$W$25,IF(C2037=1,D2037-'Data Transformation'!$W$25,FALSE))</f>
        <v>0</v>
      </c>
      <c r="E2036" t="str">
        <f t="array" ref="E2036">IF(ISLOGICAL(D2036),"",FREQUENCY(IF('Data Transformation'!$B$425:$B$8425='Bin Analysis'!$B2019,'Data Transformation'!$G$425:$G$8425),D2036))</f>
        <v/>
      </c>
      <c r="F2036" t="str">
        <f t="shared" si="252"/>
        <v/>
      </c>
      <c r="G2036">
        <f>Weighting!$H$20</f>
        <v>0</v>
      </c>
      <c r="H2036">
        <f t="array" ref="H2036">FREQUENCY(IF('Data Transformation'!$B$4:$B$8425=B2019,'Data Transformation'!$G$4:$G$8425),'Bin Analysis'!$B2036)</f>
        <v>11</v>
      </c>
      <c r="I2036">
        <f t="shared" si="253"/>
        <v>0</v>
      </c>
      <c r="J2036">
        <f t="shared" si="254"/>
        <v>0</v>
      </c>
      <c r="K2036">
        <f>J2036*Weighting!$W$20</f>
        <v>0</v>
      </c>
      <c r="M2036" s="14"/>
    </row>
    <row r="2037" spans="1:25" x14ac:dyDescent="0.25">
      <c r="A2037" s="32" t="str">
        <f>IF(Weighting!$P$21&gt;0,B2037,"")</f>
        <v/>
      </c>
      <c r="B2037">
        <f>Weighting!$C$21</f>
        <v>2.2860000000000005</v>
      </c>
      <c r="C2037">
        <f>Weighting!$F$21</f>
        <v>0</v>
      </c>
      <c r="D2037" t="b">
        <f>IF(C2037=1,'Data Transformation'!$G$3+0.5*'Data Transformation'!$W$25,IF(C2038=1,D2038-'Data Transformation'!$W$25,FALSE))</f>
        <v>0</v>
      </c>
      <c r="E2037" t="str">
        <f t="array" ref="E2037">IF(ISLOGICAL(D2037),"",FREQUENCY(IF('Data Transformation'!$B$425:$B$8425='Bin Analysis'!$B2019,'Data Transformation'!$G$425:$G$8425),D2037))</f>
        <v/>
      </c>
      <c r="F2037" t="str">
        <f t="shared" si="252"/>
        <v/>
      </c>
      <c r="G2037">
        <f>Weighting!$H$21</f>
        <v>0</v>
      </c>
      <c r="H2037">
        <f t="array" ref="H2037">FREQUENCY(IF('Data Transformation'!$B$4:$B$8425=B2019,'Data Transformation'!$G$4:$G$8425),'Bin Analysis'!$B2037)</f>
        <v>11</v>
      </c>
      <c r="I2037">
        <f t="shared" si="253"/>
        <v>0</v>
      </c>
      <c r="J2037">
        <f t="shared" si="254"/>
        <v>0</v>
      </c>
      <c r="K2037">
        <f>J2037*Weighting!$W$21</f>
        <v>0</v>
      </c>
      <c r="M2037" s="14"/>
    </row>
    <row r="2038" spans="1:25" x14ac:dyDescent="0.25">
      <c r="A2038" s="32" t="str">
        <f>IF(Weighting!$P$22&gt;0,B2038,"")</f>
        <v/>
      </c>
      <c r="B2038">
        <f>Weighting!$C$22</f>
        <v>2.4170000000000007</v>
      </c>
      <c r="C2038">
        <f>Weighting!$F$22</f>
        <v>0</v>
      </c>
      <c r="D2038" t="b">
        <f>IF(C2038=1,'Data Transformation'!$G$3+0.5*'Data Transformation'!$W$25,IF(C2039=1,D2039-'Data Transformation'!$W$25,FALSE))</f>
        <v>0</v>
      </c>
      <c r="E2038" t="str">
        <f t="array" ref="E2038">IF(ISLOGICAL(D2038),"",FREQUENCY(IF('Data Transformation'!$B$425:$B$8425='Bin Analysis'!$B2019,'Data Transformation'!$G$425:$G$8425),D2038))</f>
        <v/>
      </c>
      <c r="F2038" t="str">
        <f t="shared" si="252"/>
        <v/>
      </c>
      <c r="G2038">
        <f>Weighting!$H$22</f>
        <v>0</v>
      </c>
      <c r="H2038">
        <f t="array" ref="H2038">FREQUENCY(IF('Data Transformation'!$B$4:$B$8425=B2019,'Data Transformation'!$G$4:$G$8425),'Bin Analysis'!$B2038)</f>
        <v>11</v>
      </c>
      <c r="I2038">
        <f t="shared" si="253"/>
        <v>0</v>
      </c>
      <c r="J2038">
        <f t="shared" si="254"/>
        <v>0</v>
      </c>
      <c r="K2038">
        <f>J2038*Weighting!$W$22</f>
        <v>0</v>
      </c>
      <c r="M2038" s="14"/>
    </row>
    <row r="2039" spans="1:25" x14ac:dyDescent="0.25">
      <c r="A2039" s="32" t="str">
        <f>IF(Weighting!$P$23&gt;0,B2039,"")</f>
        <v/>
      </c>
      <c r="B2039">
        <f>Weighting!$C$23</f>
        <v>2.5480000000000009</v>
      </c>
      <c r="C2039">
        <f>Weighting!$F$23</f>
        <v>0</v>
      </c>
      <c r="D2039" t="b">
        <f>IF(C2039=1,'Data Transformation'!$G$3+0.5*'Data Transformation'!$W$25,IF(C2040=1,D2040-'Data Transformation'!$W$25,FALSE))</f>
        <v>0</v>
      </c>
      <c r="E2039" t="str">
        <f t="array" ref="E2039">IF(ISLOGICAL(D2039),"",FREQUENCY(IF('Data Transformation'!$B$425:$B$8425='Bin Analysis'!$B2019,'Data Transformation'!$G$425:$G$8425),D2039))</f>
        <v/>
      </c>
      <c r="F2039" t="str">
        <f t="shared" si="252"/>
        <v/>
      </c>
      <c r="G2039">
        <f>Weighting!$H$23</f>
        <v>0</v>
      </c>
      <c r="H2039">
        <f t="array" ref="H2039">FREQUENCY(IF('Data Transformation'!$B$4:$B$8425=B2019,'Data Transformation'!$G$4:$G$8425),'Bin Analysis'!$B2039)</f>
        <v>11</v>
      </c>
      <c r="I2039">
        <f t="shared" si="253"/>
        <v>0</v>
      </c>
      <c r="J2039">
        <f t="shared" si="254"/>
        <v>0</v>
      </c>
      <c r="K2039">
        <f>J2039*Weighting!$W$23</f>
        <v>0</v>
      </c>
      <c r="M2039" s="14"/>
    </row>
    <row r="2040" spans="1:25" x14ac:dyDescent="0.25">
      <c r="A2040" s="32" t="str">
        <f>IF(Weighting!$P$24&gt;0,B2040,"")</f>
        <v/>
      </c>
      <c r="B2040">
        <f>Weighting!$C$24</f>
        <v>2.6790000000000012</v>
      </c>
      <c r="C2040">
        <f>Weighting!$F$24</f>
        <v>0</v>
      </c>
      <c r="D2040" t="b">
        <f>IF(C2040=1,'Data Transformation'!$G$3+0.5*'Data Transformation'!$W$25,IF(C2041=1,D2041-'Data Transformation'!$W$25,FALSE))</f>
        <v>0</v>
      </c>
      <c r="E2040" t="str">
        <f t="array" ref="E2040">IF(ISLOGICAL(D2040),"",FREQUENCY(IF('Data Transformation'!$B$425:$B$8425='Bin Analysis'!$B2019,'Data Transformation'!$G$425:$G$8425),D2040))</f>
        <v/>
      </c>
      <c r="F2040" t="str">
        <f t="shared" si="252"/>
        <v/>
      </c>
      <c r="G2040">
        <f>Weighting!$H$24</f>
        <v>0</v>
      </c>
      <c r="H2040">
        <f t="array" ref="H2040">FREQUENCY(IF('Data Transformation'!$B$4:$B$8425=B2019,'Data Transformation'!$G$4:$G$8425),'Bin Analysis'!$B2040)</f>
        <v>11</v>
      </c>
      <c r="I2040">
        <f t="shared" si="253"/>
        <v>0</v>
      </c>
      <c r="J2040">
        <f t="shared" si="254"/>
        <v>0</v>
      </c>
      <c r="K2040">
        <f>J2040*Weighting!$W$24</f>
        <v>0</v>
      </c>
      <c r="M2040" s="14"/>
    </row>
    <row r="2041" spans="1:25" x14ac:dyDescent="0.25">
      <c r="A2041" s="32" t="str">
        <f>IF(Weighting!$P$25&gt;0,B2041,"")</f>
        <v/>
      </c>
      <c r="B2041">
        <f>Weighting!$C$25</f>
        <v>2.8100000000000014</v>
      </c>
      <c r="C2041">
        <f>Weighting!$F$25</f>
        <v>0</v>
      </c>
      <c r="D2041" t="b">
        <f>IF(C2041=1,'Data Transformation'!$G$3+0.5*'Data Transformation'!$W$25,IF(C2042=1,D2042-'Data Transformation'!$W$25,FALSE))</f>
        <v>0</v>
      </c>
      <c r="E2041" t="str">
        <f t="array" ref="E2041">IF(ISLOGICAL(D2041),"",FREQUENCY(IF('Data Transformation'!$B$425:$B$8425='Bin Analysis'!$B2019,'Data Transformation'!$G$425:$G$8425),D2041))</f>
        <v/>
      </c>
      <c r="F2041" t="str">
        <f t="shared" si="252"/>
        <v/>
      </c>
      <c r="G2041">
        <f>Weighting!$H$25</f>
        <v>0</v>
      </c>
      <c r="H2041">
        <f t="array" ref="H2041">FREQUENCY(IF('Data Transformation'!$B$4:$B$8425=B2019,'Data Transformation'!$G$4:$G$8425),'Bin Analysis'!$B2041)</f>
        <v>11</v>
      </c>
      <c r="I2041">
        <f t="shared" si="253"/>
        <v>0</v>
      </c>
      <c r="J2041">
        <f t="shared" si="254"/>
        <v>0</v>
      </c>
      <c r="K2041">
        <f>J2041*Weighting!$W$25</f>
        <v>0</v>
      </c>
      <c r="M2041" s="14"/>
    </row>
    <row r="2042" spans="1:25" x14ac:dyDescent="0.25">
      <c r="N2042" s="55"/>
      <c r="O2042"/>
      <c r="P2042"/>
      <c r="Q2042"/>
      <c r="R2042"/>
    </row>
    <row r="2043" spans="1:25" ht="23.25" x14ac:dyDescent="0.35">
      <c r="A2043" s="21" t="s">
        <v>0</v>
      </c>
      <c r="B2043" s="21">
        <f>IFERROR(VLOOKUP(C2043,'Data Transformation'!$L$6:$M$426,2,FALSE),"")</f>
        <v>85</v>
      </c>
      <c r="C2043" s="21">
        <f>C2019+1</f>
        <v>85</v>
      </c>
      <c r="D2043" s="21"/>
      <c r="E2043" s="21"/>
      <c r="F2043" s="21"/>
      <c r="G2043" s="21"/>
      <c r="H2043" s="22"/>
      <c r="I2043" s="22"/>
      <c r="J2043" s="22"/>
      <c r="K2043" s="21"/>
      <c r="L2043" s="21">
        <f>B2043</f>
        <v>85</v>
      </c>
      <c r="M2043" s="23">
        <f>INDEX('Data Transformation'!$O$4:$O$424,MATCH($B2043,'Data Transformation'!$M$4:$M$424,0),MATCH($M$2,'Data Transformation'!$O$3,0))</f>
        <v>18</v>
      </c>
      <c r="N2043" s="27">
        <f>IF('Input and Summary Results'!$J$16="minimum",'Bin Analysis'!X2044/(M2043-1),'Bin Analysis'!Y2043/('Bin Analysis'!M2043-1))</f>
        <v>0.17647058823529413</v>
      </c>
      <c r="O2043" s="27">
        <f>IF(M2043=FALSE,NA(),(VLOOKUP(1,C2046:K2065,4,FALSE))/(M2043-1))</f>
        <v>0.52941176470588236</v>
      </c>
      <c r="P2043" s="27">
        <f>IF(M2043=FALSE,NA(),SUM(J2046:J2065)/Weighting!$S$5)</f>
        <v>0.8</v>
      </c>
      <c r="Q2043" s="27">
        <f>IF(M2043=FALSE,NA(),SUM(K2046:K2065)/Weighting!$S$6)</f>
        <v>0.73913043478260865</v>
      </c>
      <c r="R2043" s="27">
        <f>IF(M2043=FALSE,NA(),(VLOOKUP(1,G2046:K2065,3,FALSE))/(M2043-1))</f>
        <v>5.8823529411764705E-2</v>
      </c>
      <c r="S2043" s="22" t="str">
        <f>IF(M2043=FALSE,NA(),IF(SUM(J2046:J2065)=2,"yes","no"))</f>
        <v>no</v>
      </c>
      <c r="X2043" s="2" cm="2">
        <f t="array" ref="X2043:X2044">FREQUENCY(IF('Data Transformation'!$B$425:$B$6424='Bin Analysis'!L2043,'Data Transformation'!$G$425:$G$6424),'Data Transformation'!$U$11)</f>
        <v>14</v>
      </c>
      <c r="Y2043" s="2" cm="2">
        <f t="array" ref="Y2043:Y2044">FREQUENCY(IF('Data Transformation'!$B$425:$B$6424='Bin Analysis'!L2043,'Data Transformation'!$G$425:$G$6424),'Data Transformation'!$U$12)</f>
        <v>5</v>
      </c>
    </row>
    <row r="2044" spans="1:25" x14ac:dyDescent="0.25">
      <c r="A2044" s="14" t="s">
        <v>66</v>
      </c>
      <c r="B2044" t="s">
        <v>47</v>
      </c>
      <c r="C2044" t="s">
        <v>5</v>
      </c>
      <c r="D2044" t="s">
        <v>99</v>
      </c>
      <c r="E2044" t="s">
        <v>100</v>
      </c>
      <c r="F2044" t="s">
        <v>101</v>
      </c>
      <c r="G2044" t="s">
        <v>69</v>
      </c>
      <c r="H2044" t="s">
        <v>31</v>
      </c>
      <c r="I2044" t="s">
        <v>32</v>
      </c>
      <c r="J2044" t="s">
        <v>46</v>
      </c>
      <c r="K2044" s="14" t="s">
        <v>45</v>
      </c>
      <c r="M2044" s="14"/>
      <c r="X2044" s="2">
        <v>3</v>
      </c>
      <c r="Y2044" s="2">
        <v>12</v>
      </c>
    </row>
    <row r="2045" spans="1:25" x14ac:dyDescent="0.25">
      <c r="A2045" s="32"/>
      <c r="D2045" t="b">
        <f>IF(C2045=1,'Data Transformation'!$G$3+0.5*'Data Transformation'!$W$25,IF(C2046=1,D2046-'Data Transformation'!$W$25,FALSE))</f>
        <v>0</v>
      </c>
      <c r="E2045" t="str">
        <f t="array" ref="E2045">IF(ISLOGICAL(D2045),"",FREQUENCY(IF('Data Transformation'!$B$425:$B$8425='Bin Analysis'!$B2043,'Data Transformation'!$G$425:$G$8425),D2045))</f>
        <v/>
      </c>
      <c r="F2045" t="str">
        <f>IF(ISLOGICAL(D2045),"",E2045-E2044)</f>
        <v/>
      </c>
      <c r="M2045" s="14"/>
    </row>
    <row r="2046" spans="1:25" x14ac:dyDescent="0.25">
      <c r="A2046" s="32">
        <f>IF(Weighting!$P$6&gt;0,B2046,"")</f>
        <v>0.32100000000000001</v>
      </c>
      <c r="B2046">
        <f>Weighting!$C$6</f>
        <v>0.32100000000000001</v>
      </c>
      <c r="C2046">
        <f>Weighting!$F$6</f>
        <v>0</v>
      </c>
      <c r="D2046" t="b">
        <f>IF(C2046=1,'Data Transformation'!$G$3+0.5*'Data Transformation'!$W$25,IF(C2047=1,D2047-'Data Transformation'!$W$25,FALSE))</f>
        <v>0</v>
      </c>
      <c r="E2046" t="str">
        <f t="array" ref="E2046">IF(ISLOGICAL(D2046),"",FREQUENCY(IF('Data Transformation'!$B$425:$B$8425='Bin Analysis'!$B2043,'Data Transformation'!$G$425:$G$8425),D2046))</f>
        <v/>
      </c>
      <c r="F2046" t="str">
        <f>IF(ISLOGICAL(D2046),"",E2046-E2045)</f>
        <v/>
      </c>
      <c r="G2046">
        <f>Weighting!$H$6</f>
        <v>1</v>
      </c>
      <c r="H2046">
        <f t="array" ref="H2046">FREQUENCY(IF('Data Transformation'!$B$4:$B$8425=B2043,'Data Transformation'!$G$4:$G$8425),'Bin Analysis'!$B2046)</f>
        <v>1</v>
      </c>
      <c r="I2046">
        <f>H2046-H2045</f>
        <v>1</v>
      </c>
      <c r="J2046">
        <f>IF(I2046=0,0,1)</f>
        <v>1</v>
      </c>
      <c r="K2046">
        <f>J2046*Weighting!$W$6</f>
        <v>1</v>
      </c>
      <c r="M2046" s="14"/>
    </row>
    <row r="2047" spans="1:25" x14ac:dyDescent="0.25">
      <c r="A2047" s="32">
        <f>IF(Weighting!$P$7&gt;0,B2047,"")</f>
        <v>0.45200000000000001</v>
      </c>
      <c r="B2047">
        <f>Weighting!$C$7</f>
        <v>0.45200000000000001</v>
      </c>
      <c r="C2047">
        <f>Weighting!$F$7</f>
        <v>0</v>
      </c>
      <c r="D2047" t="b">
        <f>IF(C2047=1,'Data Transformation'!$G$3+0.5*'Data Transformation'!$W$25,IF(C2048=1,D2048-'Data Transformation'!$W$25,FALSE))</f>
        <v>0</v>
      </c>
      <c r="E2047" t="str">
        <f t="array" ref="E2047">IF(ISLOGICAL(D2047),"",FREQUENCY(IF('Data Transformation'!$B$425:$B$8425='Bin Analysis'!$B2043,'Data Transformation'!$G$425:$G$8425),D2047))</f>
        <v/>
      </c>
      <c r="F2047" t="str">
        <f t="shared" ref="F2047:F2065" si="255">IF(ISLOGICAL(D2047),"",E2047-E2046)</f>
        <v/>
      </c>
      <c r="G2047">
        <f>Weighting!$H$7</f>
        <v>0</v>
      </c>
      <c r="H2047">
        <f t="array" ref="H2047">FREQUENCY(IF('Data Transformation'!$B$4:$B$8425=B2043,'Data Transformation'!$G$4:$G$8425),'Bin Analysis'!$B2047)</f>
        <v>2</v>
      </c>
      <c r="I2047">
        <f t="shared" ref="I2047:I2065" si="256">H2047-H2046</f>
        <v>1</v>
      </c>
      <c r="J2047">
        <f>IF(I2047=0,0,1)</f>
        <v>1</v>
      </c>
      <c r="K2047">
        <f>J2047*Weighting!$W$7</f>
        <v>2</v>
      </c>
      <c r="M2047" s="14"/>
    </row>
    <row r="2048" spans="1:25" x14ac:dyDescent="0.25">
      <c r="A2048" s="32">
        <f>IF(Weighting!$P$8&gt;0,B2048,"")</f>
        <v>0.58299999999999996</v>
      </c>
      <c r="B2048">
        <f>Weighting!$C$8</f>
        <v>0.58299999999999996</v>
      </c>
      <c r="C2048">
        <f>Weighting!$F$8</f>
        <v>0</v>
      </c>
      <c r="D2048" t="b">
        <f>IF(C2048=1,'Data Transformation'!$G$3+0.5*'Data Transformation'!$W$25,IF(C2049=1,D2049-'Data Transformation'!$W$25,FALSE))</f>
        <v>0</v>
      </c>
      <c r="E2048" t="str">
        <f t="array" ref="E2048">IF(ISLOGICAL(D2048),"",FREQUENCY(IF('Data Transformation'!$B$425:$B$8425='Bin Analysis'!$B2043,'Data Transformation'!$G$425:$G$8425),D2048))</f>
        <v/>
      </c>
      <c r="F2048" t="str">
        <f t="shared" si="255"/>
        <v/>
      </c>
      <c r="G2048">
        <f>Weighting!$H$8</f>
        <v>0</v>
      </c>
      <c r="H2048">
        <f t="array" ref="H2048">FREQUENCY(IF('Data Transformation'!$B$4:$B$8425=B2043,'Data Transformation'!$G$4:$G$8425),'Bin Analysis'!$B2048)</f>
        <v>3</v>
      </c>
      <c r="I2048">
        <f t="shared" si="256"/>
        <v>1</v>
      </c>
      <c r="J2048">
        <f t="shared" ref="J2048:J2065" si="257">IF(I2048=0,0,1)</f>
        <v>1</v>
      </c>
      <c r="K2048">
        <f>J2048*Weighting!$W$8</f>
        <v>3</v>
      </c>
      <c r="M2048" s="14"/>
    </row>
    <row r="2049" spans="1:13" x14ac:dyDescent="0.25">
      <c r="A2049" s="32">
        <f>IF(Weighting!$P$9&gt;0,B2049,"")</f>
        <v>0.71399999999999997</v>
      </c>
      <c r="B2049" s="50">
        <f>Weighting!$C$9</f>
        <v>0.71399999999999997</v>
      </c>
      <c r="C2049">
        <f>Weighting!$F$9</f>
        <v>0</v>
      </c>
      <c r="D2049" t="b">
        <f>IF(C2049=1,'Data Transformation'!$G$3+0.5*'Data Transformation'!$W$25,IF(C2050=1,D2050-'Data Transformation'!$W$25,FALSE))</f>
        <v>0</v>
      </c>
      <c r="E2049" t="str">
        <f t="array" ref="E2049">IF(ISLOGICAL(D2049),"",FREQUENCY(IF('Data Transformation'!$B$425:$B$8425='Bin Analysis'!$B2043,'Data Transformation'!$G$425:$G$8425),D2049))</f>
        <v/>
      </c>
      <c r="F2049" t="str">
        <f t="shared" si="255"/>
        <v/>
      </c>
      <c r="G2049">
        <f>Weighting!$H$9</f>
        <v>0</v>
      </c>
      <c r="H2049">
        <f t="array" ref="H2049">FREQUENCY(IF('Data Transformation'!$B$4:$B$8425=B2043,'Data Transformation'!$G$4:$G$8425),'Bin Analysis'!$B2049)</f>
        <v>4</v>
      </c>
      <c r="I2049">
        <f t="shared" si="256"/>
        <v>1</v>
      </c>
      <c r="J2049">
        <f t="shared" si="257"/>
        <v>1</v>
      </c>
      <c r="K2049">
        <f>J2049*Weighting!$W$9</f>
        <v>3</v>
      </c>
      <c r="M2049" s="14"/>
    </row>
    <row r="2050" spans="1:13" x14ac:dyDescent="0.25">
      <c r="A2050" s="32">
        <f>IF(Weighting!$P$10&gt;0,B2050,"")</f>
        <v>0.84499999999999997</v>
      </c>
      <c r="B2050">
        <f>Weighting!$C$10</f>
        <v>0.84499999999999997</v>
      </c>
      <c r="C2050">
        <f>Weighting!$F$10</f>
        <v>0</v>
      </c>
      <c r="D2050" t="b">
        <f>IF(C2050=1,'Data Transformation'!$G$3+0.5*'Data Transformation'!$W$25,IF(C2051=1,D2051-'Data Transformation'!$W$25,FALSE))</f>
        <v>0</v>
      </c>
      <c r="E2050" t="str">
        <f t="array" ref="E2050">IF(ISLOGICAL(D2050),"",FREQUENCY(IF('Data Transformation'!$B$425:$B$8425='Bin Analysis'!$B2043,'Data Transformation'!$G$425:$G$8425),D2050))</f>
        <v/>
      </c>
      <c r="F2050" t="str">
        <f t="shared" si="255"/>
        <v/>
      </c>
      <c r="G2050">
        <f>Weighting!$H$10</f>
        <v>0</v>
      </c>
      <c r="H2050">
        <f t="array" ref="H2050">FREQUENCY(IF('Data Transformation'!$B$4:$B$8425=B2043,'Data Transformation'!$G$4:$G$8425),'Bin Analysis'!$B2050)</f>
        <v>5</v>
      </c>
      <c r="I2050">
        <f t="shared" si="256"/>
        <v>1</v>
      </c>
      <c r="J2050">
        <f t="shared" si="257"/>
        <v>1</v>
      </c>
      <c r="K2050">
        <f>J2050*Weighting!$W$10</f>
        <v>3</v>
      </c>
      <c r="M2050" s="14"/>
    </row>
    <row r="2051" spans="1:13" x14ac:dyDescent="0.25">
      <c r="A2051" s="32">
        <f>IF(Weighting!$P$11&gt;0,B2051,"")</f>
        <v>0.97599999999999998</v>
      </c>
      <c r="B2051">
        <f>Weighting!$C$11</f>
        <v>0.97599999999999998</v>
      </c>
      <c r="C2051">
        <f>Weighting!$F$11</f>
        <v>0</v>
      </c>
      <c r="D2051">
        <f>IF(C2051=1,'Data Transformation'!$G$3+0.5*'Data Transformation'!$W$25,IF(C2052=1,D2052-'Data Transformation'!$W$25,FALSE))</f>
        <v>0.86899999999999999</v>
      </c>
      <c r="E2051">
        <f t="array" ref="E2051">IF(ISLOGICAL(D2051),"",FREQUENCY(IF('Data Transformation'!$B$425:$B$8425='Bin Analysis'!$B2043,'Data Transformation'!$G$425:$G$8425),D2051))</f>
        <v>5</v>
      </c>
      <c r="F2051" t="e">
        <f t="shared" si="255"/>
        <v>#VALUE!</v>
      </c>
      <c r="G2051">
        <f>Weighting!$H$11</f>
        <v>0</v>
      </c>
      <c r="H2051">
        <f t="array" ref="H2051">FREQUENCY(IF('Data Transformation'!$B$4:$B$8425=B2043,'Data Transformation'!$G$4:$G$8425),'Bin Analysis'!$B2051)</f>
        <v>10</v>
      </c>
      <c r="I2051">
        <f t="shared" si="256"/>
        <v>5</v>
      </c>
      <c r="J2051">
        <f t="shared" si="257"/>
        <v>1</v>
      </c>
      <c r="K2051">
        <f>J2051*Weighting!$W$11</f>
        <v>2</v>
      </c>
      <c r="M2051" s="14"/>
    </row>
    <row r="2052" spans="1:13" x14ac:dyDescent="0.25">
      <c r="A2052" s="32">
        <f>IF(Weighting!$P$12&gt;0,B2052,"")</f>
        <v>1.107</v>
      </c>
      <c r="B2052">
        <f>Weighting!$C$12</f>
        <v>1.107</v>
      </c>
      <c r="C2052">
        <f>Weighting!$F$12</f>
        <v>1</v>
      </c>
      <c r="D2052">
        <f>IF(C2052=1,'Data Transformation'!$G$3+0.5*'Data Transformation'!$W$25,IF(C2053=1,D2053-'Data Transformation'!$W$25,FALSE))</f>
        <v>1.131</v>
      </c>
      <c r="E2052">
        <f t="array" ref="E2052">IF(ISLOGICAL(D2052),"",FREQUENCY(IF('Data Transformation'!$B$425:$B$8425='Bin Analysis'!$B2043,'Data Transformation'!$G$425:$G$8425),D2052))</f>
        <v>14</v>
      </c>
      <c r="F2052">
        <f t="shared" si="255"/>
        <v>9</v>
      </c>
      <c r="G2052">
        <f>Weighting!$H$12</f>
        <v>0</v>
      </c>
      <c r="H2052">
        <f t="array" ref="H2052">FREQUENCY(IF('Data Transformation'!$B$4:$B$8425=B2043,'Data Transformation'!$G$4:$G$8425),'Bin Analysis'!$B2052)</f>
        <v>15</v>
      </c>
      <c r="I2052">
        <f t="shared" si="256"/>
        <v>5</v>
      </c>
      <c r="J2052">
        <f t="shared" si="257"/>
        <v>1</v>
      </c>
      <c r="K2052">
        <f>J2052*Weighting!$W$12</f>
        <v>1</v>
      </c>
      <c r="M2052" s="14"/>
    </row>
    <row r="2053" spans="1:13" x14ac:dyDescent="0.25">
      <c r="A2053" s="32">
        <f>IF(Weighting!$P$13&gt;0,B2053,"")</f>
        <v>1.238</v>
      </c>
      <c r="B2053">
        <f>Weighting!$C$13</f>
        <v>1.238</v>
      </c>
      <c r="C2053">
        <f>Weighting!$F$13</f>
        <v>0</v>
      </c>
      <c r="D2053" t="b">
        <f>IF(C2053=1,'Data Transformation'!$G$3+0.5*'Data Transformation'!$W$25,IF(C2054=1,D2054-'Data Transformation'!$W$25,FALSE))</f>
        <v>0</v>
      </c>
      <c r="E2053" t="str">
        <f t="array" ref="E2053">IF(ISLOGICAL(D2053),"",FREQUENCY(IF('Data Transformation'!$B$425:$B$8425='Bin Analysis'!$B2043,'Data Transformation'!$G$425:$G$8425),D2053))</f>
        <v/>
      </c>
      <c r="F2053" t="str">
        <f t="shared" si="255"/>
        <v/>
      </c>
      <c r="G2053">
        <f>Weighting!$H$13</f>
        <v>0</v>
      </c>
      <c r="H2053">
        <f t="array" ref="H2053">FREQUENCY(IF('Data Transformation'!$B$4:$B$8425=B2043,'Data Transformation'!$G$4:$G$8425),'Bin Analysis'!$B2053)</f>
        <v>18</v>
      </c>
      <c r="I2053">
        <f t="shared" si="256"/>
        <v>3</v>
      </c>
      <c r="J2053">
        <f t="shared" si="257"/>
        <v>1</v>
      </c>
      <c r="K2053">
        <f>J2053*Weighting!$W$13</f>
        <v>2</v>
      </c>
      <c r="M2053" s="14"/>
    </row>
    <row r="2054" spans="1:13" x14ac:dyDescent="0.25">
      <c r="A2054" s="32">
        <f>IF(Weighting!$P$14&gt;0,B2054,"")</f>
        <v>1.369</v>
      </c>
      <c r="B2054">
        <f>Weighting!$C$14</f>
        <v>1.369</v>
      </c>
      <c r="C2054">
        <f>Weighting!$F$14</f>
        <v>0</v>
      </c>
      <c r="D2054" t="b">
        <f>IF(C2054=1,'Data Transformation'!$G$3+0.5*'Data Transformation'!$W$25,IF(C2055=1,D2055-'Data Transformation'!$W$25,FALSE))</f>
        <v>0</v>
      </c>
      <c r="E2054" t="str">
        <f t="array" ref="E2054">IF(ISLOGICAL(D2054),"",FREQUENCY(IF('Data Transformation'!$B$425:$B$8425='Bin Analysis'!$B2043,'Data Transformation'!$G$425:$G$8425),D2054))</f>
        <v/>
      </c>
      <c r="F2054" t="str">
        <f t="shared" si="255"/>
        <v/>
      </c>
      <c r="G2054">
        <f>Weighting!$H$14</f>
        <v>0</v>
      </c>
      <c r="H2054">
        <f t="array" ref="H2054">FREQUENCY(IF('Data Transformation'!$B$4:$B$8425=B2043,'Data Transformation'!$G$4:$G$8425),'Bin Analysis'!$B2054)</f>
        <v>18</v>
      </c>
      <c r="I2054">
        <f t="shared" si="256"/>
        <v>0</v>
      </c>
      <c r="J2054">
        <f t="shared" si="257"/>
        <v>0</v>
      </c>
      <c r="K2054">
        <f>J2054*Weighting!$W$14</f>
        <v>0</v>
      </c>
      <c r="M2054" s="14"/>
    </row>
    <row r="2055" spans="1:13" x14ac:dyDescent="0.25">
      <c r="A2055" s="32">
        <f>IF(Weighting!$P$15&gt;0,B2055,"")</f>
        <v>1.5000009999999999</v>
      </c>
      <c r="B2055">
        <f>Weighting!$C$15</f>
        <v>1.5000009999999999</v>
      </c>
      <c r="C2055">
        <f>Weighting!$F$15</f>
        <v>0</v>
      </c>
      <c r="D2055" t="b">
        <f>IF(C2055=1,'Data Transformation'!$G$3+0.5*'Data Transformation'!$W$25,IF(C2056=1,D2056-'Data Transformation'!$W$25,FALSE))</f>
        <v>0</v>
      </c>
      <c r="E2055" t="str">
        <f t="array" ref="E2055">IF(ISLOGICAL(D2055),"",FREQUENCY(IF('Data Transformation'!$B$425:$B$8425='Bin Analysis'!$B2043,'Data Transformation'!$G$425:$G$8425),D2055))</f>
        <v/>
      </c>
      <c r="F2055" t="str">
        <f t="shared" si="255"/>
        <v/>
      </c>
      <c r="G2055">
        <f>Weighting!$H$15</f>
        <v>0</v>
      </c>
      <c r="H2055">
        <f t="array" ref="H2055">FREQUENCY(IF('Data Transformation'!$B$4:$B$8425=B2043,'Data Transformation'!$G$4:$G$8425),'Bin Analysis'!$B2055)</f>
        <v>18</v>
      </c>
      <c r="I2055">
        <f t="shared" si="256"/>
        <v>0</v>
      </c>
      <c r="J2055">
        <f t="shared" si="257"/>
        <v>0</v>
      </c>
      <c r="K2055">
        <f>J2055*Weighting!$W$15</f>
        <v>0</v>
      </c>
      <c r="M2055" s="14"/>
    </row>
    <row r="2056" spans="1:13" x14ac:dyDescent="0.25">
      <c r="A2056" s="32" t="str">
        <f>IF(Weighting!$P$16&gt;0,B2056,"")</f>
        <v/>
      </c>
      <c r="B2056">
        <f>Weighting!$C$16</f>
        <v>1.631</v>
      </c>
      <c r="C2056">
        <f>Weighting!$F$16</f>
        <v>0</v>
      </c>
      <c r="D2056" t="b">
        <f>IF(C2056=1,'Data Transformation'!$G$3+0.5*'Data Transformation'!$W$25,IF(C2057=1,D2057-'Data Transformation'!$W$25,FALSE))</f>
        <v>0</v>
      </c>
      <c r="E2056" t="str">
        <f t="array" ref="E2056">IF(ISLOGICAL(D2056),"",FREQUENCY(IF('Data Transformation'!$B$425:$B$8425='Bin Analysis'!$B2043,'Data Transformation'!$G$425:$G$8425),D2056))</f>
        <v/>
      </c>
      <c r="F2056" t="str">
        <f t="shared" si="255"/>
        <v/>
      </c>
      <c r="G2056">
        <f>Weighting!$H$16</f>
        <v>0</v>
      </c>
      <c r="H2056">
        <f t="array" ref="H2056">FREQUENCY(IF('Data Transformation'!$B$4:$B$8425=B2043,'Data Transformation'!$G$4:$G$8425),'Bin Analysis'!$B2056)</f>
        <v>18</v>
      </c>
      <c r="I2056">
        <f t="shared" si="256"/>
        <v>0</v>
      </c>
      <c r="J2056">
        <f t="shared" si="257"/>
        <v>0</v>
      </c>
      <c r="K2056">
        <f>J2056*Weighting!$W$16</f>
        <v>0</v>
      </c>
      <c r="M2056" s="14"/>
    </row>
    <row r="2057" spans="1:13" x14ac:dyDescent="0.25">
      <c r="A2057" s="32" t="str">
        <f>IF(Weighting!$P$17&gt;0,B2057,"")</f>
        <v/>
      </c>
      <c r="B2057">
        <f>Weighting!$C$17</f>
        <v>1.762</v>
      </c>
      <c r="C2057">
        <f>Weighting!$F$17</f>
        <v>0</v>
      </c>
      <c r="D2057" t="b">
        <f>IF(C2057=1,'Data Transformation'!$G$3+0.5*'Data Transformation'!$W$25,IF(C2058=1,D2058-'Data Transformation'!$W$25,FALSE))</f>
        <v>0</v>
      </c>
      <c r="E2057" t="str">
        <f t="array" ref="E2057">IF(ISLOGICAL(D2057),"",FREQUENCY(IF('Data Transformation'!$B$425:$B$8425='Bin Analysis'!$B2043,'Data Transformation'!$G$425:$G$8425),D2057))</f>
        <v/>
      </c>
      <c r="F2057" t="str">
        <f t="shared" si="255"/>
        <v/>
      </c>
      <c r="G2057">
        <f>Weighting!$H$17</f>
        <v>0</v>
      </c>
      <c r="H2057">
        <f t="array" ref="H2057">FREQUENCY(IF('Data Transformation'!$B$4:$B$8425=B2043,'Data Transformation'!$G$4:$G$8425),'Bin Analysis'!$B2057)</f>
        <v>18</v>
      </c>
      <c r="I2057">
        <f t="shared" si="256"/>
        <v>0</v>
      </c>
      <c r="J2057">
        <f t="shared" si="257"/>
        <v>0</v>
      </c>
      <c r="K2057">
        <f>J2057*Weighting!$W$17</f>
        <v>0</v>
      </c>
      <c r="M2057" s="14"/>
    </row>
    <row r="2058" spans="1:13" x14ac:dyDescent="0.25">
      <c r="A2058" s="32" t="str">
        <f>IF(Weighting!$P$18&gt;0,B2058,"")</f>
        <v/>
      </c>
      <c r="B2058">
        <f>Weighting!$C$18</f>
        <v>1.893</v>
      </c>
      <c r="C2058">
        <f>Weighting!$F$18</f>
        <v>0</v>
      </c>
      <c r="D2058" t="b">
        <f>IF(C2058=1,'Data Transformation'!$G$3+0.5*'Data Transformation'!$W$25,IF(C2059=1,D2059-'Data Transformation'!$W$25,FALSE))</f>
        <v>0</v>
      </c>
      <c r="E2058" t="str">
        <f t="array" ref="E2058">IF(ISLOGICAL(D2058),"",FREQUENCY(IF('Data Transformation'!$B$425:$B$8425='Bin Analysis'!$B2043,'Data Transformation'!$G$425:$G$8425),D2058))</f>
        <v/>
      </c>
      <c r="F2058" t="str">
        <f t="shared" si="255"/>
        <v/>
      </c>
      <c r="G2058">
        <f>Weighting!$H$18</f>
        <v>0</v>
      </c>
      <c r="H2058">
        <f t="array" ref="H2058">FREQUENCY(IF('Data Transformation'!$B$4:$B$8425=B2043,'Data Transformation'!$G$4:$G$8425),'Bin Analysis'!$B2058)</f>
        <v>18</v>
      </c>
      <c r="I2058">
        <f t="shared" si="256"/>
        <v>0</v>
      </c>
      <c r="J2058">
        <f t="shared" si="257"/>
        <v>0</v>
      </c>
      <c r="K2058">
        <f>J2058*Weighting!$W$18</f>
        <v>0</v>
      </c>
      <c r="M2058" s="14"/>
    </row>
    <row r="2059" spans="1:13" x14ac:dyDescent="0.25">
      <c r="A2059" s="32" t="str">
        <f>IF(Weighting!$P$19&gt;0,B2059,"")</f>
        <v/>
      </c>
      <c r="B2059">
        <f>Weighting!$C$19</f>
        <v>2.024</v>
      </c>
      <c r="C2059">
        <f>Weighting!$F$19</f>
        <v>0</v>
      </c>
      <c r="D2059" t="b">
        <f>IF(C2059=1,'Data Transformation'!$G$3+0.5*'Data Transformation'!$W$25,IF(C2060=1,D2060-'Data Transformation'!$W$25,FALSE))</f>
        <v>0</v>
      </c>
      <c r="E2059" t="str">
        <f t="array" ref="E2059">IF(ISLOGICAL(D2059),"",FREQUENCY(IF('Data Transformation'!$B$425:$B$8425='Bin Analysis'!$B2043,'Data Transformation'!$G$425:$G$8425),D2059))</f>
        <v/>
      </c>
      <c r="F2059" t="str">
        <f t="shared" si="255"/>
        <v/>
      </c>
      <c r="G2059">
        <f>Weighting!$H$19</f>
        <v>0</v>
      </c>
      <c r="H2059">
        <f t="array" ref="H2059">FREQUENCY(IF('Data Transformation'!$B$4:$B$8425=B2043,'Data Transformation'!$G$4:$G$8425),'Bin Analysis'!$B2059)</f>
        <v>18</v>
      </c>
      <c r="I2059">
        <f t="shared" si="256"/>
        <v>0</v>
      </c>
      <c r="J2059">
        <f t="shared" si="257"/>
        <v>0</v>
      </c>
      <c r="K2059">
        <f>J2059*Weighting!$W$19</f>
        <v>0</v>
      </c>
      <c r="M2059" s="14"/>
    </row>
    <row r="2060" spans="1:13" x14ac:dyDescent="0.25">
      <c r="A2060" s="32" t="str">
        <f>IF(Weighting!$P$20&gt;0,B2060,"")</f>
        <v/>
      </c>
      <c r="B2060">
        <f>Weighting!$C$20</f>
        <v>2.1550000000000002</v>
      </c>
      <c r="C2060">
        <f>Weighting!$F$20</f>
        <v>0</v>
      </c>
      <c r="D2060" t="b">
        <f>IF(C2060=1,'Data Transformation'!$G$3+0.5*'Data Transformation'!$W$25,IF(C2061=1,D2061-'Data Transformation'!$W$25,FALSE))</f>
        <v>0</v>
      </c>
      <c r="E2060" t="str">
        <f t="array" ref="E2060">IF(ISLOGICAL(D2060),"",FREQUENCY(IF('Data Transformation'!$B$425:$B$8425='Bin Analysis'!$B2043,'Data Transformation'!$G$425:$G$8425),D2060))</f>
        <v/>
      </c>
      <c r="F2060" t="str">
        <f t="shared" si="255"/>
        <v/>
      </c>
      <c r="G2060">
        <f>Weighting!$H$20</f>
        <v>0</v>
      </c>
      <c r="H2060">
        <f t="array" ref="H2060">FREQUENCY(IF('Data Transformation'!$B$4:$B$8425=B2043,'Data Transformation'!$G$4:$G$8425),'Bin Analysis'!$B2060)</f>
        <v>18</v>
      </c>
      <c r="I2060">
        <f t="shared" si="256"/>
        <v>0</v>
      </c>
      <c r="J2060">
        <f t="shared" si="257"/>
        <v>0</v>
      </c>
      <c r="K2060">
        <f>J2060*Weighting!$W$20</f>
        <v>0</v>
      </c>
      <c r="M2060" s="14"/>
    </row>
    <row r="2061" spans="1:13" x14ac:dyDescent="0.25">
      <c r="A2061" s="32" t="str">
        <f>IF(Weighting!$P$21&gt;0,B2061,"")</f>
        <v/>
      </c>
      <c r="B2061">
        <f>Weighting!$C$21</f>
        <v>2.2860000000000005</v>
      </c>
      <c r="C2061">
        <f>Weighting!$F$21</f>
        <v>0</v>
      </c>
      <c r="D2061" t="b">
        <f>IF(C2061=1,'Data Transformation'!$G$3+0.5*'Data Transformation'!$W$25,IF(C2062=1,D2062-'Data Transformation'!$W$25,FALSE))</f>
        <v>0</v>
      </c>
      <c r="E2061" t="str">
        <f t="array" ref="E2061">IF(ISLOGICAL(D2061),"",FREQUENCY(IF('Data Transformation'!$B$425:$B$8425='Bin Analysis'!$B2043,'Data Transformation'!$G$425:$G$8425),D2061))</f>
        <v/>
      </c>
      <c r="F2061" t="str">
        <f t="shared" si="255"/>
        <v/>
      </c>
      <c r="G2061">
        <f>Weighting!$H$21</f>
        <v>0</v>
      </c>
      <c r="H2061">
        <f t="array" ref="H2061">FREQUENCY(IF('Data Transformation'!$B$4:$B$8425=B2043,'Data Transformation'!$G$4:$G$8425),'Bin Analysis'!$B2061)</f>
        <v>18</v>
      </c>
      <c r="I2061">
        <f t="shared" si="256"/>
        <v>0</v>
      </c>
      <c r="J2061">
        <f t="shared" si="257"/>
        <v>0</v>
      </c>
      <c r="K2061">
        <f>J2061*Weighting!$W$21</f>
        <v>0</v>
      </c>
      <c r="M2061" s="14"/>
    </row>
    <row r="2062" spans="1:13" x14ac:dyDescent="0.25">
      <c r="A2062" s="32" t="str">
        <f>IF(Weighting!$P$22&gt;0,B2062,"")</f>
        <v/>
      </c>
      <c r="B2062">
        <f>Weighting!$C$22</f>
        <v>2.4170000000000007</v>
      </c>
      <c r="C2062">
        <f>Weighting!$F$22</f>
        <v>0</v>
      </c>
      <c r="D2062" t="b">
        <f>IF(C2062=1,'Data Transformation'!$G$3+0.5*'Data Transformation'!$W$25,IF(C2063=1,D2063-'Data Transformation'!$W$25,FALSE))</f>
        <v>0</v>
      </c>
      <c r="E2062" t="str">
        <f t="array" ref="E2062">IF(ISLOGICAL(D2062),"",FREQUENCY(IF('Data Transformation'!$B$425:$B$8425='Bin Analysis'!$B2043,'Data Transformation'!$G$425:$G$8425),D2062))</f>
        <v/>
      </c>
      <c r="F2062" t="str">
        <f t="shared" si="255"/>
        <v/>
      </c>
      <c r="G2062">
        <f>Weighting!$H$22</f>
        <v>0</v>
      </c>
      <c r="H2062">
        <f t="array" ref="H2062">FREQUENCY(IF('Data Transformation'!$B$4:$B$8425=B2043,'Data Transformation'!$G$4:$G$8425),'Bin Analysis'!$B2062)</f>
        <v>18</v>
      </c>
      <c r="I2062">
        <f t="shared" si="256"/>
        <v>0</v>
      </c>
      <c r="J2062">
        <f t="shared" si="257"/>
        <v>0</v>
      </c>
      <c r="K2062">
        <f>J2062*Weighting!$W$22</f>
        <v>0</v>
      </c>
      <c r="M2062" s="14"/>
    </row>
    <row r="2063" spans="1:13" x14ac:dyDescent="0.25">
      <c r="A2063" s="32" t="str">
        <f>IF(Weighting!$P$23&gt;0,B2063,"")</f>
        <v/>
      </c>
      <c r="B2063">
        <f>Weighting!$C$23</f>
        <v>2.5480000000000009</v>
      </c>
      <c r="C2063">
        <f>Weighting!$F$23</f>
        <v>0</v>
      </c>
      <c r="D2063" t="b">
        <f>IF(C2063=1,'Data Transformation'!$G$3+0.5*'Data Transformation'!$W$25,IF(C2064=1,D2064-'Data Transformation'!$W$25,FALSE))</f>
        <v>0</v>
      </c>
      <c r="E2063" t="str">
        <f t="array" ref="E2063">IF(ISLOGICAL(D2063),"",FREQUENCY(IF('Data Transformation'!$B$425:$B$8425='Bin Analysis'!$B2043,'Data Transformation'!$G$425:$G$8425),D2063))</f>
        <v/>
      </c>
      <c r="F2063" t="str">
        <f t="shared" si="255"/>
        <v/>
      </c>
      <c r="G2063">
        <f>Weighting!$H$23</f>
        <v>0</v>
      </c>
      <c r="H2063">
        <f t="array" ref="H2063">FREQUENCY(IF('Data Transformation'!$B$4:$B$8425=B2043,'Data Transformation'!$G$4:$G$8425),'Bin Analysis'!$B2063)</f>
        <v>18</v>
      </c>
      <c r="I2063">
        <f t="shared" si="256"/>
        <v>0</v>
      </c>
      <c r="J2063">
        <f t="shared" si="257"/>
        <v>0</v>
      </c>
      <c r="K2063">
        <f>J2063*Weighting!$W$23</f>
        <v>0</v>
      </c>
      <c r="M2063" s="14"/>
    </row>
    <row r="2064" spans="1:13" x14ac:dyDescent="0.25">
      <c r="A2064" s="32" t="str">
        <f>IF(Weighting!$P$24&gt;0,B2064,"")</f>
        <v/>
      </c>
      <c r="B2064">
        <f>Weighting!$C$24</f>
        <v>2.6790000000000012</v>
      </c>
      <c r="C2064">
        <f>Weighting!$F$24</f>
        <v>0</v>
      </c>
      <c r="D2064" t="b">
        <f>IF(C2064=1,'Data Transformation'!$G$3+0.5*'Data Transformation'!$W$25,IF(C2065=1,D2065-'Data Transformation'!$W$25,FALSE))</f>
        <v>0</v>
      </c>
      <c r="E2064" t="str">
        <f t="array" ref="E2064">IF(ISLOGICAL(D2064),"",FREQUENCY(IF('Data Transformation'!$B$425:$B$8425='Bin Analysis'!$B2043,'Data Transformation'!$G$425:$G$8425),D2064))</f>
        <v/>
      </c>
      <c r="F2064" t="str">
        <f t="shared" si="255"/>
        <v/>
      </c>
      <c r="G2064">
        <f>Weighting!$H$24</f>
        <v>0</v>
      </c>
      <c r="H2064">
        <f t="array" ref="H2064">FREQUENCY(IF('Data Transformation'!$B$4:$B$8425=B2043,'Data Transformation'!$G$4:$G$8425),'Bin Analysis'!$B2064)</f>
        <v>18</v>
      </c>
      <c r="I2064">
        <f t="shared" si="256"/>
        <v>0</v>
      </c>
      <c r="J2064">
        <f t="shared" si="257"/>
        <v>0</v>
      </c>
      <c r="K2064">
        <f>J2064*Weighting!$W$24</f>
        <v>0</v>
      </c>
      <c r="M2064" s="14"/>
    </row>
    <row r="2065" spans="1:25" x14ac:dyDescent="0.25">
      <c r="A2065" s="32" t="str">
        <f>IF(Weighting!$P$25&gt;0,B2065,"")</f>
        <v/>
      </c>
      <c r="B2065">
        <f>Weighting!$C$25</f>
        <v>2.8100000000000014</v>
      </c>
      <c r="C2065">
        <f>Weighting!$F$25</f>
        <v>0</v>
      </c>
      <c r="D2065" t="b">
        <f>IF(C2065=1,'Data Transformation'!$G$3+0.5*'Data Transformation'!$W$25,IF(C2066=1,D2066-'Data Transformation'!$W$25,FALSE))</f>
        <v>0</v>
      </c>
      <c r="E2065" t="str">
        <f t="array" ref="E2065">IF(ISLOGICAL(D2065),"",FREQUENCY(IF('Data Transformation'!$B$425:$B$8425='Bin Analysis'!$B2043,'Data Transformation'!$G$425:$G$8425),D2065))</f>
        <v/>
      </c>
      <c r="F2065" t="str">
        <f t="shared" si="255"/>
        <v/>
      </c>
      <c r="G2065">
        <f>Weighting!$H$25</f>
        <v>0</v>
      </c>
      <c r="H2065">
        <f t="array" ref="H2065">FREQUENCY(IF('Data Transformation'!$B$4:$B$8425=B2043,'Data Transformation'!$G$4:$G$8425),'Bin Analysis'!$B2065)</f>
        <v>18</v>
      </c>
      <c r="I2065">
        <f t="shared" si="256"/>
        <v>0</v>
      </c>
      <c r="J2065">
        <f t="shared" si="257"/>
        <v>0</v>
      </c>
      <c r="K2065">
        <f>J2065*Weighting!$W$25</f>
        <v>0</v>
      </c>
      <c r="M2065" s="14"/>
    </row>
    <row r="2066" spans="1:25" x14ac:dyDescent="0.25">
      <c r="O2066"/>
      <c r="P2066"/>
      <c r="Q2066"/>
      <c r="R2066"/>
    </row>
    <row r="2067" spans="1:25" ht="23.25" x14ac:dyDescent="0.35">
      <c r="A2067" s="21" t="s">
        <v>0</v>
      </c>
      <c r="B2067" s="21">
        <f>IFERROR(VLOOKUP(C2067,'Data Transformation'!$L$6:$M$426,2,FALSE),"")</f>
        <v>86</v>
      </c>
      <c r="C2067" s="21">
        <f>C2043+1</f>
        <v>86</v>
      </c>
      <c r="D2067" s="21"/>
      <c r="E2067" s="21"/>
      <c r="F2067" s="21"/>
      <c r="G2067" s="21"/>
      <c r="H2067" s="22"/>
      <c r="I2067" s="22"/>
      <c r="J2067" s="22"/>
      <c r="K2067" s="21"/>
      <c r="L2067" s="21">
        <f>B2067</f>
        <v>86</v>
      </c>
      <c r="M2067" s="23">
        <f>INDEX('Data Transformation'!$O$4:$O$424,MATCH($B2067,'Data Transformation'!$M$4:$M$424,0),MATCH($M$2,'Data Transformation'!$O$3,0))</f>
        <v>8</v>
      </c>
      <c r="N2067" s="27">
        <f>IF('Input and Summary Results'!$J$16="minimum",'Bin Analysis'!X2068/(M2067-1),'Bin Analysis'!Y2067/('Bin Analysis'!M2067-1))</f>
        <v>0</v>
      </c>
      <c r="O2067" s="27">
        <f>IF(M2067=FALSE,NA(),(VLOOKUP(1,C2070:K2089,4,FALSE))/(M2067-1))</f>
        <v>0</v>
      </c>
      <c r="P2067" s="27">
        <f>IF(M2067=FALSE,NA(),SUM(J2070:J2089)/Weighting!$S$5)</f>
        <v>0.5</v>
      </c>
      <c r="Q2067" s="27">
        <f>IF(M2067=FALSE,NA(),SUM(K2070:K2089)/Weighting!$S$6)</f>
        <v>0.43478260869565216</v>
      </c>
      <c r="R2067" s="27">
        <f>IF(M2067=FALSE,NA(),(VLOOKUP(1,G2070:K2089,3,FALSE))/(M2067-1))</f>
        <v>0.42857142857142855</v>
      </c>
      <c r="S2067" s="22" t="str">
        <f>IF(M2067=FALSE,NA(),IF(SUM(J2070:J2089)=2,"yes","no"))</f>
        <v>no</v>
      </c>
      <c r="X2067" s="2" cm="2">
        <f t="array" ref="X2067:X2068">FREQUENCY(IF('Data Transformation'!$B$425:$B$6424='Bin Analysis'!L2067,'Data Transformation'!$G$425:$G$6424),'Data Transformation'!$U$11)</f>
        <v>7</v>
      </c>
      <c r="Y2067" s="2" cm="2">
        <f t="array" ref="Y2067:Y2068">FREQUENCY(IF('Data Transformation'!$B$425:$B$6424='Bin Analysis'!L2067,'Data Transformation'!$G$425:$G$6424),'Data Transformation'!$U$12)</f>
        <v>7</v>
      </c>
    </row>
    <row r="2068" spans="1:25" x14ac:dyDescent="0.25">
      <c r="A2068" s="14" t="s">
        <v>66</v>
      </c>
      <c r="B2068" t="s">
        <v>47</v>
      </c>
      <c r="C2068" t="s">
        <v>5</v>
      </c>
      <c r="D2068" t="s">
        <v>99</v>
      </c>
      <c r="E2068" t="s">
        <v>100</v>
      </c>
      <c r="F2068" t="s">
        <v>101</v>
      </c>
      <c r="G2068" t="s">
        <v>69</v>
      </c>
      <c r="H2068" t="s">
        <v>31</v>
      </c>
      <c r="I2068" t="s">
        <v>32</v>
      </c>
      <c r="J2068" t="s">
        <v>46</v>
      </c>
      <c r="K2068" s="14" t="s">
        <v>45</v>
      </c>
      <c r="M2068" s="14"/>
      <c r="X2068" s="2">
        <v>0</v>
      </c>
      <c r="Y2068" s="2">
        <v>0</v>
      </c>
    </row>
    <row r="2069" spans="1:25" x14ac:dyDescent="0.25">
      <c r="A2069" s="32"/>
      <c r="D2069" t="b">
        <f>IF(C2069=1,'Data Transformation'!$G$3+0.5*'Data Transformation'!$W$25,IF(C2070=1,D2070-'Data Transformation'!$W$25,FALSE))</f>
        <v>0</v>
      </c>
      <c r="E2069" t="str">
        <f t="array" ref="E2069">IF(ISLOGICAL(D2069),"",FREQUENCY(IF('Data Transformation'!$B$425:$B$8425='Bin Analysis'!$B2067,'Data Transformation'!$G$425:$G$8425),D2069))</f>
        <v/>
      </c>
      <c r="F2069" t="str">
        <f>IF(ISLOGICAL(D2069),"",E2069-E2068)</f>
        <v/>
      </c>
      <c r="M2069" s="14"/>
    </row>
    <row r="2070" spans="1:25" x14ac:dyDescent="0.25">
      <c r="A2070" s="32">
        <f>IF(Weighting!$P$6&gt;0,B2070,"")</f>
        <v>0.32100000000000001</v>
      </c>
      <c r="B2070">
        <f>Weighting!$C$6</f>
        <v>0.32100000000000001</v>
      </c>
      <c r="C2070">
        <f>Weighting!$F$6</f>
        <v>0</v>
      </c>
      <c r="D2070" t="b">
        <f>IF(C2070=1,'Data Transformation'!$G$3+0.5*'Data Transformation'!$W$25,IF(C2071=1,D2071-'Data Transformation'!$W$25,FALSE))</f>
        <v>0</v>
      </c>
      <c r="E2070" t="str">
        <f t="array" ref="E2070">IF(ISLOGICAL(D2070),"",FREQUENCY(IF('Data Transformation'!$B$425:$B$8425='Bin Analysis'!$B2067,'Data Transformation'!$G$425:$G$8425),D2070))</f>
        <v/>
      </c>
      <c r="F2070" t="str">
        <f>IF(ISLOGICAL(D2070),"",E2070-E2069)</f>
        <v/>
      </c>
      <c r="G2070">
        <f>Weighting!$H$6</f>
        <v>1</v>
      </c>
      <c r="H2070">
        <f t="array" ref="H2070">FREQUENCY(IF('Data Transformation'!$B$4:$B$8425=B2067,'Data Transformation'!$G$4:$G$8425),'Bin Analysis'!$B2070)</f>
        <v>3</v>
      </c>
      <c r="I2070">
        <f>H2070-H2069</f>
        <v>3</v>
      </c>
      <c r="J2070">
        <f>IF(I2070=0,0,1)</f>
        <v>1</v>
      </c>
      <c r="K2070">
        <f>J2070*Weighting!$W$6</f>
        <v>1</v>
      </c>
      <c r="M2070" s="14"/>
    </row>
    <row r="2071" spans="1:25" x14ac:dyDescent="0.25">
      <c r="A2071" s="32">
        <f>IF(Weighting!$P$7&gt;0,B2071,"")</f>
        <v>0.45200000000000001</v>
      </c>
      <c r="B2071">
        <f>Weighting!$C$7</f>
        <v>0.45200000000000001</v>
      </c>
      <c r="C2071">
        <f>Weighting!$F$7</f>
        <v>0</v>
      </c>
      <c r="D2071" t="b">
        <f>IF(C2071=1,'Data Transformation'!$G$3+0.5*'Data Transformation'!$W$25,IF(C2072=1,D2072-'Data Transformation'!$W$25,FALSE))</f>
        <v>0</v>
      </c>
      <c r="E2071" t="str">
        <f t="array" ref="E2071">IF(ISLOGICAL(D2071),"",FREQUENCY(IF('Data Transformation'!$B$425:$B$8425='Bin Analysis'!$B2067,'Data Transformation'!$G$425:$G$8425),D2071))</f>
        <v/>
      </c>
      <c r="F2071" t="str">
        <f t="shared" ref="F2071:F2089" si="258">IF(ISLOGICAL(D2071),"",E2071-E2070)</f>
        <v/>
      </c>
      <c r="G2071">
        <f>Weighting!$H$7</f>
        <v>0</v>
      </c>
      <c r="H2071">
        <f t="array" ref="H2071">FREQUENCY(IF('Data Transformation'!$B$4:$B$8425=B2067,'Data Transformation'!$G$4:$G$8425),'Bin Analysis'!$B2071)</f>
        <v>4</v>
      </c>
      <c r="I2071">
        <f t="shared" ref="I2071:I2089" si="259">H2071-H2070</f>
        <v>1</v>
      </c>
      <c r="J2071">
        <f>IF(I2071=0,0,1)</f>
        <v>1</v>
      </c>
      <c r="K2071">
        <f>J2071*Weighting!$W$7</f>
        <v>2</v>
      </c>
      <c r="M2071" s="14"/>
    </row>
    <row r="2072" spans="1:25" x14ac:dyDescent="0.25">
      <c r="A2072" s="32">
        <f>IF(Weighting!$P$8&gt;0,B2072,"")</f>
        <v>0.58299999999999996</v>
      </c>
      <c r="B2072">
        <f>Weighting!$C$8</f>
        <v>0.58299999999999996</v>
      </c>
      <c r="C2072">
        <f>Weighting!$F$8</f>
        <v>0</v>
      </c>
      <c r="D2072" t="b">
        <f>IF(C2072=1,'Data Transformation'!$G$3+0.5*'Data Transformation'!$W$25,IF(C2073=1,D2073-'Data Transformation'!$W$25,FALSE))</f>
        <v>0</v>
      </c>
      <c r="E2072" t="str">
        <f t="array" ref="E2072">IF(ISLOGICAL(D2072),"",FREQUENCY(IF('Data Transformation'!$B$425:$B$8425='Bin Analysis'!$B2067,'Data Transformation'!$G$425:$G$8425),D2072))</f>
        <v/>
      </c>
      <c r="F2072" t="str">
        <f t="shared" si="258"/>
        <v/>
      </c>
      <c r="G2072">
        <f>Weighting!$H$8</f>
        <v>0</v>
      </c>
      <c r="H2072">
        <f t="array" ref="H2072">FREQUENCY(IF('Data Transformation'!$B$4:$B$8425=B2067,'Data Transformation'!$G$4:$G$8425),'Bin Analysis'!$B2072)</f>
        <v>6</v>
      </c>
      <c r="I2072">
        <f t="shared" si="259"/>
        <v>2</v>
      </c>
      <c r="J2072">
        <f t="shared" ref="J2072:J2089" si="260">IF(I2072=0,0,1)</f>
        <v>1</v>
      </c>
      <c r="K2072">
        <f>J2072*Weighting!$W$8</f>
        <v>3</v>
      </c>
      <c r="M2072" s="14"/>
    </row>
    <row r="2073" spans="1:25" x14ac:dyDescent="0.25">
      <c r="A2073" s="32">
        <f>IF(Weighting!$P$9&gt;0,B2073,"")</f>
        <v>0.71399999999999997</v>
      </c>
      <c r="B2073" s="50">
        <f>Weighting!$C$9</f>
        <v>0.71399999999999997</v>
      </c>
      <c r="C2073">
        <f>Weighting!$F$9</f>
        <v>0</v>
      </c>
      <c r="D2073" t="b">
        <f>IF(C2073=1,'Data Transformation'!$G$3+0.5*'Data Transformation'!$W$25,IF(C2074=1,D2074-'Data Transformation'!$W$25,FALSE))</f>
        <v>0</v>
      </c>
      <c r="E2073" t="str">
        <f t="array" ref="E2073">IF(ISLOGICAL(D2073),"",FREQUENCY(IF('Data Transformation'!$B$425:$B$8425='Bin Analysis'!$B2067,'Data Transformation'!$G$425:$G$8425),D2073))</f>
        <v/>
      </c>
      <c r="F2073" t="str">
        <f t="shared" si="258"/>
        <v/>
      </c>
      <c r="G2073">
        <f>Weighting!$H$9</f>
        <v>0</v>
      </c>
      <c r="H2073">
        <f t="array" ref="H2073">FREQUENCY(IF('Data Transformation'!$B$4:$B$8425=B2067,'Data Transformation'!$G$4:$G$8425),'Bin Analysis'!$B2073)</f>
        <v>7</v>
      </c>
      <c r="I2073">
        <f t="shared" si="259"/>
        <v>1</v>
      </c>
      <c r="J2073">
        <f t="shared" si="260"/>
        <v>1</v>
      </c>
      <c r="K2073">
        <f>J2073*Weighting!$W$9</f>
        <v>3</v>
      </c>
      <c r="M2073" s="14"/>
    </row>
    <row r="2074" spans="1:25" x14ac:dyDescent="0.25">
      <c r="A2074" s="32">
        <f>IF(Weighting!$P$10&gt;0,B2074,"")</f>
        <v>0.84499999999999997</v>
      </c>
      <c r="B2074">
        <f>Weighting!$C$10</f>
        <v>0.84499999999999997</v>
      </c>
      <c r="C2074">
        <f>Weighting!$F$10</f>
        <v>0</v>
      </c>
      <c r="D2074" t="b">
        <f>IF(C2074=1,'Data Transformation'!$G$3+0.5*'Data Transformation'!$W$25,IF(C2075=1,D2075-'Data Transformation'!$W$25,FALSE))</f>
        <v>0</v>
      </c>
      <c r="E2074" t="str">
        <f t="array" ref="E2074">IF(ISLOGICAL(D2074),"",FREQUENCY(IF('Data Transformation'!$B$425:$B$8425='Bin Analysis'!$B2067,'Data Transformation'!$G$425:$G$8425),D2074))</f>
        <v/>
      </c>
      <c r="F2074" t="str">
        <f t="shared" si="258"/>
        <v/>
      </c>
      <c r="G2074">
        <f>Weighting!$H$10</f>
        <v>0</v>
      </c>
      <c r="H2074">
        <f t="array" ref="H2074">FREQUENCY(IF('Data Transformation'!$B$4:$B$8425=B2067,'Data Transformation'!$G$4:$G$8425),'Bin Analysis'!$B2074)</f>
        <v>7</v>
      </c>
      <c r="I2074">
        <f t="shared" si="259"/>
        <v>0</v>
      </c>
      <c r="J2074">
        <f t="shared" si="260"/>
        <v>0</v>
      </c>
      <c r="K2074">
        <f>J2074*Weighting!$W$10</f>
        <v>0</v>
      </c>
      <c r="M2074" s="14"/>
    </row>
    <row r="2075" spans="1:25" x14ac:dyDescent="0.25">
      <c r="A2075" s="32">
        <f>IF(Weighting!$P$11&gt;0,B2075,"")</f>
        <v>0.97599999999999998</v>
      </c>
      <c r="B2075">
        <f>Weighting!$C$11</f>
        <v>0.97599999999999998</v>
      </c>
      <c r="C2075">
        <f>Weighting!$F$11</f>
        <v>0</v>
      </c>
      <c r="D2075">
        <f>IF(C2075=1,'Data Transformation'!$G$3+0.5*'Data Transformation'!$W$25,IF(C2076=1,D2076-'Data Transformation'!$W$25,FALSE))</f>
        <v>0.86899999999999999</v>
      </c>
      <c r="E2075">
        <f t="array" ref="E2075">IF(ISLOGICAL(D2075),"",FREQUENCY(IF('Data Transformation'!$B$425:$B$8425='Bin Analysis'!$B2067,'Data Transformation'!$G$425:$G$8425),D2075))</f>
        <v>7</v>
      </c>
      <c r="F2075" t="e">
        <f t="shared" si="258"/>
        <v>#VALUE!</v>
      </c>
      <c r="G2075">
        <f>Weighting!$H$11</f>
        <v>0</v>
      </c>
      <c r="H2075">
        <f t="array" ref="H2075">FREQUENCY(IF('Data Transformation'!$B$4:$B$8425=B2067,'Data Transformation'!$G$4:$G$8425),'Bin Analysis'!$B2075)</f>
        <v>7</v>
      </c>
      <c r="I2075">
        <f t="shared" si="259"/>
        <v>0</v>
      </c>
      <c r="J2075">
        <f t="shared" si="260"/>
        <v>0</v>
      </c>
      <c r="K2075">
        <f>J2075*Weighting!$W$11</f>
        <v>0</v>
      </c>
      <c r="M2075" s="14"/>
    </row>
    <row r="2076" spans="1:25" x14ac:dyDescent="0.25">
      <c r="A2076" s="32">
        <f>IF(Weighting!$P$12&gt;0,B2076,"")</f>
        <v>1.107</v>
      </c>
      <c r="B2076">
        <f>Weighting!$C$12</f>
        <v>1.107</v>
      </c>
      <c r="C2076">
        <f>Weighting!$F$12</f>
        <v>1</v>
      </c>
      <c r="D2076">
        <f>IF(C2076=1,'Data Transformation'!$G$3+0.5*'Data Transformation'!$W$25,IF(C2077=1,D2077-'Data Transformation'!$W$25,FALSE))</f>
        <v>1.131</v>
      </c>
      <c r="E2076">
        <f t="array" ref="E2076">IF(ISLOGICAL(D2076),"",FREQUENCY(IF('Data Transformation'!$B$425:$B$8425='Bin Analysis'!$B2067,'Data Transformation'!$G$425:$G$8425),D2076))</f>
        <v>7</v>
      </c>
      <c r="F2076">
        <f t="shared" si="258"/>
        <v>0</v>
      </c>
      <c r="G2076">
        <f>Weighting!$H$12</f>
        <v>0</v>
      </c>
      <c r="H2076">
        <f t="array" ref="H2076">FREQUENCY(IF('Data Transformation'!$B$4:$B$8425=B2067,'Data Transformation'!$G$4:$G$8425),'Bin Analysis'!$B2076)</f>
        <v>8</v>
      </c>
      <c r="I2076">
        <f t="shared" si="259"/>
        <v>1</v>
      </c>
      <c r="J2076">
        <f t="shared" si="260"/>
        <v>1</v>
      </c>
      <c r="K2076">
        <f>J2076*Weighting!$W$12</f>
        <v>1</v>
      </c>
      <c r="M2076" s="14"/>
    </row>
    <row r="2077" spans="1:25" x14ac:dyDescent="0.25">
      <c r="A2077" s="32">
        <f>IF(Weighting!$P$13&gt;0,B2077,"")</f>
        <v>1.238</v>
      </c>
      <c r="B2077">
        <f>Weighting!$C$13</f>
        <v>1.238</v>
      </c>
      <c r="C2077">
        <f>Weighting!$F$13</f>
        <v>0</v>
      </c>
      <c r="D2077" t="b">
        <f>IF(C2077=1,'Data Transformation'!$G$3+0.5*'Data Transformation'!$W$25,IF(C2078=1,D2078-'Data Transformation'!$W$25,FALSE))</f>
        <v>0</v>
      </c>
      <c r="E2077" t="str">
        <f t="array" ref="E2077">IF(ISLOGICAL(D2077),"",FREQUENCY(IF('Data Transformation'!$B$425:$B$8425='Bin Analysis'!$B2067,'Data Transformation'!$G$425:$G$8425),D2077))</f>
        <v/>
      </c>
      <c r="F2077" t="str">
        <f t="shared" si="258"/>
        <v/>
      </c>
      <c r="G2077">
        <f>Weighting!$H$13</f>
        <v>0</v>
      </c>
      <c r="H2077">
        <f t="array" ref="H2077">FREQUENCY(IF('Data Transformation'!$B$4:$B$8425=B2067,'Data Transformation'!$G$4:$G$8425),'Bin Analysis'!$B2077)</f>
        <v>8</v>
      </c>
      <c r="I2077">
        <f t="shared" si="259"/>
        <v>0</v>
      </c>
      <c r="J2077">
        <f t="shared" si="260"/>
        <v>0</v>
      </c>
      <c r="K2077">
        <f>J2077*Weighting!$W$13</f>
        <v>0</v>
      </c>
      <c r="M2077" s="14"/>
    </row>
    <row r="2078" spans="1:25" x14ac:dyDescent="0.25">
      <c r="A2078" s="32">
        <f>IF(Weighting!$P$14&gt;0,B2078,"")</f>
        <v>1.369</v>
      </c>
      <c r="B2078">
        <f>Weighting!$C$14</f>
        <v>1.369</v>
      </c>
      <c r="C2078">
        <f>Weighting!$F$14</f>
        <v>0</v>
      </c>
      <c r="D2078" t="b">
        <f>IF(C2078=1,'Data Transformation'!$G$3+0.5*'Data Transformation'!$W$25,IF(C2079=1,D2079-'Data Transformation'!$W$25,FALSE))</f>
        <v>0</v>
      </c>
      <c r="E2078" t="str">
        <f t="array" ref="E2078">IF(ISLOGICAL(D2078),"",FREQUENCY(IF('Data Transformation'!$B$425:$B$8425='Bin Analysis'!$B2067,'Data Transformation'!$G$425:$G$8425),D2078))</f>
        <v/>
      </c>
      <c r="F2078" t="str">
        <f t="shared" si="258"/>
        <v/>
      </c>
      <c r="G2078">
        <f>Weighting!$H$14</f>
        <v>0</v>
      </c>
      <c r="H2078">
        <f t="array" ref="H2078">FREQUENCY(IF('Data Transformation'!$B$4:$B$8425=B2067,'Data Transformation'!$G$4:$G$8425),'Bin Analysis'!$B2078)</f>
        <v>8</v>
      </c>
      <c r="I2078">
        <f t="shared" si="259"/>
        <v>0</v>
      </c>
      <c r="J2078">
        <f t="shared" si="260"/>
        <v>0</v>
      </c>
      <c r="K2078">
        <f>J2078*Weighting!$W$14</f>
        <v>0</v>
      </c>
      <c r="M2078" s="14"/>
    </row>
    <row r="2079" spans="1:25" x14ac:dyDescent="0.25">
      <c r="A2079" s="32">
        <f>IF(Weighting!$P$15&gt;0,B2079,"")</f>
        <v>1.5000009999999999</v>
      </c>
      <c r="B2079">
        <f>Weighting!$C$15</f>
        <v>1.5000009999999999</v>
      </c>
      <c r="C2079">
        <f>Weighting!$F$15</f>
        <v>0</v>
      </c>
      <c r="D2079" t="b">
        <f>IF(C2079=1,'Data Transformation'!$G$3+0.5*'Data Transformation'!$W$25,IF(C2080=1,D2080-'Data Transformation'!$W$25,FALSE))</f>
        <v>0</v>
      </c>
      <c r="E2079" t="str">
        <f t="array" ref="E2079">IF(ISLOGICAL(D2079),"",FREQUENCY(IF('Data Transformation'!$B$425:$B$8425='Bin Analysis'!$B2067,'Data Transformation'!$G$425:$G$8425),D2079))</f>
        <v/>
      </c>
      <c r="F2079" t="str">
        <f t="shared" si="258"/>
        <v/>
      </c>
      <c r="G2079">
        <f>Weighting!$H$15</f>
        <v>0</v>
      </c>
      <c r="H2079">
        <f t="array" ref="H2079">FREQUENCY(IF('Data Transformation'!$B$4:$B$8425=B2067,'Data Transformation'!$G$4:$G$8425),'Bin Analysis'!$B2079)</f>
        <v>8</v>
      </c>
      <c r="I2079">
        <f t="shared" si="259"/>
        <v>0</v>
      </c>
      <c r="J2079">
        <f t="shared" si="260"/>
        <v>0</v>
      </c>
      <c r="K2079">
        <f>J2079*Weighting!$W$15</f>
        <v>0</v>
      </c>
      <c r="M2079" s="14"/>
    </row>
    <row r="2080" spans="1:25" x14ac:dyDescent="0.25">
      <c r="A2080" s="32" t="str">
        <f>IF(Weighting!$P$16&gt;0,B2080,"")</f>
        <v/>
      </c>
      <c r="B2080">
        <f>Weighting!$C$16</f>
        <v>1.631</v>
      </c>
      <c r="C2080">
        <f>Weighting!$F$16</f>
        <v>0</v>
      </c>
      <c r="D2080" t="b">
        <f>IF(C2080=1,'Data Transformation'!$G$3+0.5*'Data Transformation'!$W$25,IF(C2081=1,D2081-'Data Transformation'!$W$25,FALSE))</f>
        <v>0</v>
      </c>
      <c r="E2080" t="str">
        <f t="array" ref="E2080">IF(ISLOGICAL(D2080),"",FREQUENCY(IF('Data Transformation'!$B$425:$B$8425='Bin Analysis'!$B2067,'Data Transformation'!$G$425:$G$8425),D2080))</f>
        <v/>
      </c>
      <c r="F2080" t="str">
        <f t="shared" si="258"/>
        <v/>
      </c>
      <c r="G2080">
        <f>Weighting!$H$16</f>
        <v>0</v>
      </c>
      <c r="H2080">
        <f t="array" ref="H2080">FREQUENCY(IF('Data Transformation'!$B$4:$B$8425=B2067,'Data Transformation'!$G$4:$G$8425),'Bin Analysis'!$B2080)</f>
        <v>8</v>
      </c>
      <c r="I2080">
        <f t="shared" si="259"/>
        <v>0</v>
      </c>
      <c r="J2080">
        <f t="shared" si="260"/>
        <v>0</v>
      </c>
      <c r="K2080">
        <f>J2080*Weighting!$W$16</f>
        <v>0</v>
      </c>
      <c r="M2080" s="14"/>
    </row>
    <row r="2081" spans="1:25" x14ac:dyDescent="0.25">
      <c r="A2081" s="32" t="str">
        <f>IF(Weighting!$P$17&gt;0,B2081,"")</f>
        <v/>
      </c>
      <c r="B2081">
        <f>Weighting!$C$17</f>
        <v>1.762</v>
      </c>
      <c r="C2081">
        <f>Weighting!$F$17</f>
        <v>0</v>
      </c>
      <c r="D2081" t="b">
        <f>IF(C2081=1,'Data Transformation'!$G$3+0.5*'Data Transformation'!$W$25,IF(C2082=1,D2082-'Data Transformation'!$W$25,FALSE))</f>
        <v>0</v>
      </c>
      <c r="E2081" t="str">
        <f t="array" ref="E2081">IF(ISLOGICAL(D2081),"",FREQUENCY(IF('Data Transformation'!$B$425:$B$8425='Bin Analysis'!$B2067,'Data Transformation'!$G$425:$G$8425),D2081))</f>
        <v/>
      </c>
      <c r="F2081" t="str">
        <f t="shared" si="258"/>
        <v/>
      </c>
      <c r="G2081">
        <f>Weighting!$H$17</f>
        <v>0</v>
      </c>
      <c r="H2081">
        <f t="array" ref="H2081">FREQUENCY(IF('Data Transformation'!$B$4:$B$8425=B2067,'Data Transformation'!$G$4:$G$8425),'Bin Analysis'!$B2081)</f>
        <v>8</v>
      </c>
      <c r="I2081">
        <f t="shared" si="259"/>
        <v>0</v>
      </c>
      <c r="J2081">
        <f t="shared" si="260"/>
        <v>0</v>
      </c>
      <c r="K2081">
        <f>J2081*Weighting!$W$17</f>
        <v>0</v>
      </c>
      <c r="M2081" s="14"/>
    </row>
    <row r="2082" spans="1:25" x14ac:dyDescent="0.25">
      <c r="A2082" s="32" t="str">
        <f>IF(Weighting!$P$18&gt;0,B2082,"")</f>
        <v/>
      </c>
      <c r="B2082">
        <f>Weighting!$C$18</f>
        <v>1.893</v>
      </c>
      <c r="C2082">
        <f>Weighting!$F$18</f>
        <v>0</v>
      </c>
      <c r="D2082" t="b">
        <f>IF(C2082=1,'Data Transformation'!$G$3+0.5*'Data Transformation'!$W$25,IF(C2083=1,D2083-'Data Transformation'!$W$25,FALSE))</f>
        <v>0</v>
      </c>
      <c r="E2082" t="str">
        <f t="array" ref="E2082">IF(ISLOGICAL(D2082),"",FREQUENCY(IF('Data Transformation'!$B$425:$B$8425='Bin Analysis'!$B2067,'Data Transformation'!$G$425:$G$8425),D2082))</f>
        <v/>
      </c>
      <c r="F2082" t="str">
        <f t="shared" si="258"/>
        <v/>
      </c>
      <c r="G2082">
        <f>Weighting!$H$18</f>
        <v>0</v>
      </c>
      <c r="H2082">
        <f t="array" ref="H2082">FREQUENCY(IF('Data Transformation'!$B$4:$B$8425=B2067,'Data Transformation'!$G$4:$G$8425),'Bin Analysis'!$B2082)</f>
        <v>8</v>
      </c>
      <c r="I2082">
        <f t="shared" si="259"/>
        <v>0</v>
      </c>
      <c r="J2082">
        <f t="shared" si="260"/>
        <v>0</v>
      </c>
      <c r="K2082">
        <f>J2082*Weighting!$W$18</f>
        <v>0</v>
      </c>
      <c r="M2082" s="14"/>
    </row>
    <row r="2083" spans="1:25" x14ac:dyDescent="0.25">
      <c r="A2083" s="32" t="str">
        <f>IF(Weighting!$P$19&gt;0,B2083,"")</f>
        <v/>
      </c>
      <c r="B2083">
        <f>Weighting!$C$19</f>
        <v>2.024</v>
      </c>
      <c r="C2083">
        <f>Weighting!$F$19</f>
        <v>0</v>
      </c>
      <c r="D2083" t="b">
        <f>IF(C2083=1,'Data Transformation'!$G$3+0.5*'Data Transformation'!$W$25,IF(C2084=1,D2084-'Data Transformation'!$W$25,FALSE))</f>
        <v>0</v>
      </c>
      <c r="E2083" t="str">
        <f t="array" ref="E2083">IF(ISLOGICAL(D2083),"",FREQUENCY(IF('Data Transformation'!$B$425:$B$8425='Bin Analysis'!$B2067,'Data Transformation'!$G$425:$G$8425),D2083))</f>
        <v/>
      </c>
      <c r="F2083" t="str">
        <f t="shared" si="258"/>
        <v/>
      </c>
      <c r="G2083">
        <f>Weighting!$H$19</f>
        <v>0</v>
      </c>
      <c r="H2083">
        <f t="array" ref="H2083">FREQUENCY(IF('Data Transformation'!$B$4:$B$8425=B2067,'Data Transformation'!$G$4:$G$8425),'Bin Analysis'!$B2083)</f>
        <v>8</v>
      </c>
      <c r="I2083">
        <f t="shared" si="259"/>
        <v>0</v>
      </c>
      <c r="J2083">
        <f t="shared" si="260"/>
        <v>0</v>
      </c>
      <c r="K2083">
        <f>J2083*Weighting!$W$19</f>
        <v>0</v>
      </c>
      <c r="M2083" s="14"/>
    </row>
    <row r="2084" spans="1:25" x14ac:dyDescent="0.25">
      <c r="A2084" s="32" t="str">
        <f>IF(Weighting!$P$20&gt;0,B2084,"")</f>
        <v/>
      </c>
      <c r="B2084">
        <f>Weighting!$C$20</f>
        <v>2.1550000000000002</v>
      </c>
      <c r="C2084">
        <f>Weighting!$F$20</f>
        <v>0</v>
      </c>
      <c r="D2084" t="b">
        <f>IF(C2084=1,'Data Transformation'!$G$3+0.5*'Data Transformation'!$W$25,IF(C2085=1,D2085-'Data Transformation'!$W$25,FALSE))</f>
        <v>0</v>
      </c>
      <c r="E2084" t="str">
        <f t="array" ref="E2084">IF(ISLOGICAL(D2084),"",FREQUENCY(IF('Data Transformation'!$B$425:$B$8425='Bin Analysis'!$B2067,'Data Transformation'!$G$425:$G$8425),D2084))</f>
        <v/>
      </c>
      <c r="F2084" t="str">
        <f t="shared" si="258"/>
        <v/>
      </c>
      <c r="G2084">
        <f>Weighting!$H$20</f>
        <v>0</v>
      </c>
      <c r="H2084">
        <f t="array" ref="H2084">FREQUENCY(IF('Data Transformation'!$B$4:$B$8425=B2067,'Data Transformation'!$G$4:$G$8425),'Bin Analysis'!$B2084)</f>
        <v>8</v>
      </c>
      <c r="I2084">
        <f t="shared" si="259"/>
        <v>0</v>
      </c>
      <c r="J2084">
        <f t="shared" si="260"/>
        <v>0</v>
      </c>
      <c r="K2084">
        <f>J2084*Weighting!$W$20</f>
        <v>0</v>
      </c>
      <c r="M2084" s="14"/>
    </row>
    <row r="2085" spans="1:25" x14ac:dyDescent="0.25">
      <c r="A2085" s="32" t="str">
        <f>IF(Weighting!$P$21&gt;0,B2085,"")</f>
        <v/>
      </c>
      <c r="B2085">
        <f>Weighting!$C$21</f>
        <v>2.2860000000000005</v>
      </c>
      <c r="C2085">
        <f>Weighting!$F$21</f>
        <v>0</v>
      </c>
      <c r="D2085" t="b">
        <f>IF(C2085=1,'Data Transformation'!$G$3+0.5*'Data Transformation'!$W$25,IF(C2086=1,D2086-'Data Transformation'!$W$25,FALSE))</f>
        <v>0</v>
      </c>
      <c r="E2085" t="str">
        <f t="array" ref="E2085">IF(ISLOGICAL(D2085),"",FREQUENCY(IF('Data Transformation'!$B$425:$B$8425='Bin Analysis'!$B2067,'Data Transformation'!$G$425:$G$8425),D2085))</f>
        <v/>
      </c>
      <c r="F2085" t="str">
        <f t="shared" si="258"/>
        <v/>
      </c>
      <c r="G2085">
        <f>Weighting!$H$21</f>
        <v>0</v>
      </c>
      <c r="H2085">
        <f t="array" ref="H2085">FREQUENCY(IF('Data Transformation'!$B$4:$B$8425=B2067,'Data Transformation'!$G$4:$G$8425),'Bin Analysis'!$B2085)</f>
        <v>8</v>
      </c>
      <c r="I2085">
        <f t="shared" si="259"/>
        <v>0</v>
      </c>
      <c r="J2085">
        <f t="shared" si="260"/>
        <v>0</v>
      </c>
      <c r="K2085">
        <f>J2085*Weighting!$W$21</f>
        <v>0</v>
      </c>
      <c r="M2085" s="14"/>
    </row>
    <row r="2086" spans="1:25" x14ac:dyDescent="0.25">
      <c r="A2086" s="32" t="str">
        <f>IF(Weighting!$P$22&gt;0,B2086,"")</f>
        <v/>
      </c>
      <c r="B2086">
        <f>Weighting!$C$22</f>
        <v>2.4170000000000007</v>
      </c>
      <c r="C2086">
        <f>Weighting!$F$22</f>
        <v>0</v>
      </c>
      <c r="D2086" t="b">
        <f>IF(C2086=1,'Data Transformation'!$G$3+0.5*'Data Transformation'!$W$25,IF(C2087=1,D2087-'Data Transformation'!$W$25,FALSE))</f>
        <v>0</v>
      </c>
      <c r="E2086" t="str">
        <f t="array" ref="E2086">IF(ISLOGICAL(D2086),"",FREQUENCY(IF('Data Transformation'!$B$425:$B$8425='Bin Analysis'!$B2067,'Data Transformation'!$G$425:$G$8425),D2086))</f>
        <v/>
      </c>
      <c r="F2086" t="str">
        <f t="shared" si="258"/>
        <v/>
      </c>
      <c r="G2086">
        <f>Weighting!$H$22</f>
        <v>0</v>
      </c>
      <c r="H2086">
        <f t="array" ref="H2086">FREQUENCY(IF('Data Transformation'!$B$4:$B$8425=B2067,'Data Transformation'!$G$4:$G$8425),'Bin Analysis'!$B2086)</f>
        <v>8</v>
      </c>
      <c r="I2086">
        <f t="shared" si="259"/>
        <v>0</v>
      </c>
      <c r="J2086">
        <f t="shared" si="260"/>
        <v>0</v>
      </c>
      <c r="K2086">
        <f>J2086*Weighting!$W$22</f>
        <v>0</v>
      </c>
      <c r="M2086" s="14"/>
    </row>
    <row r="2087" spans="1:25" x14ac:dyDescent="0.25">
      <c r="A2087" s="32" t="str">
        <f>IF(Weighting!$P$23&gt;0,B2087,"")</f>
        <v/>
      </c>
      <c r="B2087">
        <f>Weighting!$C$23</f>
        <v>2.5480000000000009</v>
      </c>
      <c r="C2087">
        <f>Weighting!$F$23</f>
        <v>0</v>
      </c>
      <c r="D2087" t="b">
        <f>IF(C2087=1,'Data Transformation'!$G$3+0.5*'Data Transformation'!$W$25,IF(C2088=1,D2088-'Data Transformation'!$W$25,FALSE))</f>
        <v>0</v>
      </c>
      <c r="E2087" t="str">
        <f t="array" ref="E2087">IF(ISLOGICAL(D2087),"",FREQUENCY(IF('Data Transformation'!$B$425:$B$8425='Bin Analysis'!$B2067,'Data Transformation'!$G$425:$G$8425),D2087))</f>
        <v/>
      </c>
      <c r="F2087" t="str">
        <f t="shared" si="258"/>
        <v/>
      </c>
      <c r="G2087">
        <f>Weighting!$H$23</f>
        <v>0</v>
      </c>
      <c r="H2087">
        <f t="array" ref="H2087">FREQUENCY(IF('Data Transformation'!$B$4:$B$8425=B2067,'Data Transformation'!$G$4:$G$8425),'Bin Analysis'!$B2087)</f>
        <v>8</v>
      </c>
      <c r="I2087">
        <f t="shared" si="259"/>
        <v>0</v>
      </c>
      <c r="J2087">
        <f t="shared" si="260"/>
        <v>0</v>
      </c>
      <c r="K2087">
        <f>J2087*Weighting!$W$23</f>
        <v>0</v>
      </c>
      <c r="M2087" s="14"/>
    </row>
    <row r="2088" spans="1:25" x14ac:dyDescent="0.25">
      <c r="A2088" s="32" t="str">
        <f>IF(Weighting!$P$24&gt;0,B2088,"")</f>
        <v/>
      </c>
      <c r="B2088">
        <f>Weighting!$C$24</f>
        <v>2.6790000000000012</v>
      </c>
      <c r="C2088">
        <f>Weighting!$F$24</f>
        <v>0</v>
      </c>
      <c r="D2088" t="b">
        <f>IF(C2088=1,'Data Transformation'!$G$3+0.5*'Data Transformation'!$W$25,IF(C2089=1,D2089-'Data Transformation'!$W$25,FALSE))</f>
        <v>0</v>
      </c>
      <c r="E2088" t="str">
        <f t="array" ref="E2088">IF(ISLOGICAL(D2088),"",FREQUENCY(IF('Data Transformation'!$B$425:$B$8425='Bin Analysis'!$B2067,'Data Transformation'!$G$425:$G$8425),D2088))</f>
        <v/>
      </c>
      <c r="F2088" t="str">
        <f t="shared" si="258"/>
        <v/>
      </c>
      <c r="G2088">
        <f>Weighting!$H$24</f>
        <v>0</v>
      </c>
      <c r="H2088">
        <f t="array" ref="H2088">FREQUENCY(IF('Data Transformation'!$B$4:$B$8425=B2067,'Data Transformation'!$G$4:$G$8425),'Bin Analysis'!$B2088)</f>
        <v>8</v>
      </c>
      <c r="I2088">
        <f t="shared" si="259"/>
        <v>0</v>
      </c>
      <c r="J2088">
        <f t="shared" si="260"/>
        <v>0</v>
      </c>
      <c r="K2088">
        <f>J2088*Weighting!$W$24</f>
        <v>0</v>
      </c>
      <c r="M2088" s="14"/>
    </row>
    <row r="2089" spans="1:25" x14ac:dyDescent="0.25">
      <c r="A2089" s="32" t="str">
        <f>IF(Weighting!$P$25&gt;0,B2089,"")</f>
        <v/>
      </c>
      <c r="B2089">
        <f>Weighting!$C$25</f>
        <v>2.8100000000000014</v>
      </c>
      <c r="C2089">
        <f>Weighting!$F$25</f>
        <v>0</v>
      </c>
      <c r="D2089" t="b">
        <f>IF(C2089=1,'Data Transformation'!$G$3+0.5*'Data Transformation'!$W$25,IF(C2090=1,D2090-'Data Transformation'!$W$25,FALSE))</f>
        <v>0</v>
      </c>
      <c r="E2089" t="str">
        <f t="array" ref="E2089">IF(ISLOGICAL(D2089),"",FREQUENCY(IF('Data Transformation'!$B$425:$B$8425='Bin Analysis'!$B2067,'Data Transformation'!$G$425:$G$8425),D2089))</f>
        <v/>
      </c>
      <c r="F2089" t="str">
        <f t="shared" si="258"/>
        <v/>
      </c>
      <c r="G2089">
        <f>Weighting!$H$25</f>
        <v>0</v>
      </c>
      <c r="H2089">
        <f t="array" ref="H2089">FREQUENCY(IF('Data Transformation'!$B$4:$B$8425=B2067,'Data Transformation'!$G$4:$G$8425),'Bin Analysis'!$B2089)</f>
        <v>8</v>
      </c>
      <c r="I2089">
        <f t="shared" si="259"/>
        <v>0</v>
      </c>
      <c r="J2089">
        <f t="shared" si="260"/>
        <v>0</v>
      </c>
      <c r="K2089">
        <f>J2089*Weighting!$W$25</f>
        <v>0</v>
      </c>
      <c r="M2089" s="14"/>
    </row>
    <row r="2090" spans="1:25" x14ac:dyDescent="0.25">
      <c r="O2090"/>
      <c r="P2090"/>
      <c r="Q2090"/>
      <c r="R2090"/>
    </row>
    <row r="2091" spans="1:25" ht="23.25" x14ac:dyDescent="0.35">
      <c r="A2091" s="21" t="s">
        <v>0</v>
      </c>
      <c r="B2091" s="21">
        <f>IFERROR(VLOOKUP(C2091,'Data Transformation'!$L$6:$M$426,2,FALSE),"")</f>
        <v>87</v>
      </c>
      <c r="C2091" s="21">
        <f>C2067+1</f>
        <v>87</v>
      </c>
      <c r="D2091" s="21"/>
      <c r="E2091" s="21"/>
      <c r="F2091" s="21"/>
      <c r="G2091" s="21"/>
      <c r="H2091" s="22"/>
      <c r="I2091" s="22"/>
      <c r="J2091" s="22"/>
      <c r="K2091" s="21"/>
      <c r="L2091" s="21">
        <f>B2091</f>
        <v>87</v>
      </c>
      <c r="M2091" s="23">
        <f>INDEX('Data Transformation'!$O$4:$O$424,MATCH($B2091,'Data Transformation'!$M$4:$M$424,0),MATCH($M$2,'Data Transformation'!$O$3,0))</f>
        <v>14</v>
      </c>
      <c r="N2091" s="27">
        <f>IF('Input and Summary Results'!$J$16="minimum",'Bin Analysis'!X2092/(M2091-1),'Bin Analysis'!Y2091/('Bin Analysis'!M2091-1))</f>
        <v>7.6923076923076927E-2</v>
      </c>
      <c r="O2091" s="27">
        <f>IF(M2091=FALSE,NA(),(VLOOKUP(1,C2094:K2113,4,FALSE))/(M2091-1))</f>
        <v>0</v>
      </c>
      <c r="P2091" s="27">
        <f>IF(M2091=FALSE,NA(),SUM(J2094:J2113)/Weighting!$S$5)</f>
        <v>0.6</v>
      </c>
      <c r="Q2091" s="27">
        <f>IF(M2091=FALSE,NA(),SUM(K2094:K2113)/Weighting!$S$6)</f>
        <v>0.52173913043478259</v>
      </c>
      <c r="R2091" s="27">
        <f>IF(M2091=FALSE,NA(),(VLOOKUP(1,G2094:K2113,3,FALSE))/(M2091-1))</f>
        <v>0.61538461538461542</v>
      </c>
      <c r="S2091" s="22" t="str">
        <f>IF(M2091=FALSE,NA(),IF(SUM(J2094:J2113)=2,"yes","no"))</f>
        <v>no</v>
      </c>
      <c r="X2091" s="2" cm="2">
        <f t="array" ref="X2091:X2092">FREQUENCY(IF('Data Transformation'!$B$425:$B$6424='Bin Analysis'!L2091,'Data Transformation'!$G$425:$G$6424),'Data Transformation'!$U$11)</f>
        <v>12</v>
      </c>
      <c r="Y2091" s="2" cm="2">
        <f t="array" ref="Y2091:Y2092">FREQUENCY(IF('Data Transformation'!$B$425:$B$6424='Bin Analysis'!L2091,'Data Transformation'!$G$425:$G$6424),'Data Transformation'!$U$12)</f>
        <v>12</v>
      </c>
    </row>
    <row r="2092" spans="1:25" x14ac:dyDescent="0.25">
      <c r="A2092" s="14" t="s">
        <v>66</v>
      </c>
      <c r="B2092" t="s">
        <v>47</v>
      </c>
      <c r="C2092" t="s">
        <v>5</v>
      </c>
      <c r="D2092" t="s">
        <v>99</v>
      </c>
      <c r="E2092" t="s">
        <v>100</v>
      </c>
      <c r="F2092" t="s">
        <v>101</v>
      </c>
      <c r="G2092" t="s">
        <v>69</v>
      </c>
      <c r="H2092" t="s">
        <v>31</v>
      </c>
      <c r="I2092" t="s">
        <v>32</v>
      </c>
      <c r="J2092" t="s">
        <v>46</v>
      </c>
      <c r="K2092" s="14" t="s">
        <v>45</v>
      </c>
      <c r="M2092" s="14"/>
      <c r="X2092" s="2">
        <v>1</v>
      </c>
      <c r="Y2092" s="2">
        <v>1</v>
      </c>
    </row>
    <row r="2093" spans="1:25" x14ac:dyDescent="0.25">
      <c r="A2093" s="32"/>
      <c r="D2093" t="b">
        <f>IF(C2093=1,'Data Transformation'!$G$3+0.5*'Data Transformation'!$W$25,IF(C2094=1,D2094-'Data Transformation'!$W$25,FALSE))</f>
        <v>0</v>
      </c>
      <c r="E2093" t="str">
        <f t="array" ref="E2093">IF(ISLOGICAL(D2093),"",FREQUENCY(IF('Data Transformation'!$B$425:$B$8425='Bin Analysis'!$B2091,'Data Transformation'!$G$425:$G$8425),D2093))</f>
        <v/>
      </c>
      <c r="F2093" t="str">
        <f>IF(ISLOGICAL(D2093),"",E2093-E2092)</f>
        <v/>
      </c>
      <c r="M2093" s="14"/>
    </row>
    <row r="2094" spans="1:25" x14ac:dyDescent="0.25">
      <c r="A2094" s="32">
        <f>IF(Weighting!$P$6&gt;0,B2094,"")</f>
        <v>0.32100000000000001</v>
      </c>
      <c r="B2094">
        <f>Weighting!$C$6</f>
        <v>0.32100000000000001</v>
      </c>
      <c r="C2094">
        <f>Weighting!$F$6</f>
        <v>0</v>
      </c>
      <c r="D2094" t="b">
        <f>IF(C2094=1,'Data Transformation'!$G$3+0.5*'Data Transformation'!$W$25,IF(C2095=1,D2095-'Data Transformation'!$W$25,FALSE))</f>
        <v>0</v>
      </c>
      <c r="E2094" t="str">
        <f t="array" ref="E2094">IF(ISLOGICAL(D2094),"",FREQUENCY(IF('Data Transformation'!$B$425:$B$8425='Bin Analysis'!$B2091,'Data Transformation'!$G$425:$G$8425),D2094))</f>
        <v/>
      </c>
      <c r="F2094" t="str">
        <f>IF(ISLOGICAL(D2094),"",E2094-E2093)</f>
        <v/>
      </c>
      <c r="G2094">
        <f>Weighting!$H$6</f>
        <v>1</v>
      </c>
      <c r="H2094">
        <f t="array" ref="H2094">FREQUENCY(IF('Data Transformation'!$B$4:$B$8425=B2091,'Data Transformation'!$G$4:$G$8425),'Bin Analysis'!$B2094)</f>
        <v>8</v>
      </c>
      <c r="I2094">
        <f>H2094-H2093</f>
        <v>8</v>
      </c>
      <c r="J2094">
        <f>IF(I2094=0,0,1)</f>
        <v>1</v>
      </c>
      <c r="K2094">
        <f>J2094*Weighting!$W$6</f>
        <v>1</v>
      </c>
      <c r="M2094" s="14"/>
    </row>
    <row r="2095" spans="1:25" x14ac:dyDescent="0.25">
      <c r="A2095" s="32">
        <f>IF(Weighting!$P$7&gt;0,B2095,"")</f>
        <v>0.45200000000000001</v>
      </c>
      <c r="B2095">
        <f>Weighting!$C$7</f>
        <v>0.45200000000000001</v>
      </c>
      <c r="C2095">
        <f>Weighting!$F$7</f>
        <v>0</v>
      </c>
      <c r="D2095" t="b">
        <f>IF(C2095=1,'Data Transformation'!$G$3+0.5*'Data Transformation'!$W$25,IF(C2096=1,D2096-'Data Transformation'!$W$25,FALSE))</f>
        <v>0</v>
      </c>
      <c r="E2095" t="str">
        <f t="array" ref="E2095">IF(ISLOGICAL(D2095),"",FREQUENCY(IF('Data Transformation'!$B$425:$B$8425='Bin Analysis'!$B2091,'Data Transformation'!$G$425:$G$8425),D2095))</f>
        <v/>
      </c>
      <c r="F2095" t="str">
        <f t="shared" ref="F2095:F2113" si="261">IF(ISLOGICAL(D2095),"",E2095-E2094)</f>
        <v/>
      </c>
      <c r="G2095">
        <f>Weighting!$H$7</f>
        <v>0</v>
      </c>
      <c r="H2095">
        <f t="array" ref="H2095">FREQUENCY(IF('Data Transformation'!$B$4:$B$8425=B2091,'Data Transformation'!$G$4:$G$8425),'Bin Analysis'!$B2095)</f>
        <v>10</v>
      </c>
      <c r="I2095">
        <f t="shared" ref="I2095:I2113" si="262">H2095-H2094</f>
        <v>2</v>
      </c>
      <c r="J2095">
        <f>IF(I2095=0,0,1)</f>
        <v>1</v>
      </c>
      <c r="K2095">
        <f>J2095*Weighting!$W$7</f>
        <v>2</v>
      </c>
      <c r="M2095" s="14"/>
    </row>
    <row r="2096" spans="1:25" x14ac:dyDescent="0.25">
      <c r="A2096" s="32">
        <f>IF(Weighting!$P$8&gt;0,B2096,"")</f>
        <v>0.58299999999999996</v>
      </c>
      <c r="B2096">
        <f>Weighting!$C$8</f>
        <v>0.58299999999999996</v>
      </c>
      <c r="C2096">
        <f>Weighting!$F$8</f>
        <v>0</v>
      </c>
      <c r="D2096" t="b">
        <f>IF(C2096=1,'Data Transformation'!$G$3+0.5*'Data Transformation'!$W$25,IF(C2097=1,D2097-'Data Transformation'!$W$25,FALSE))</f>
        <v>0</v>
      </c>
      <c r="E2096" t="str">
        <f t="array" ref="E2096">IF(ISLOGICAL(D2096),"",FREQUENCY(IF('Data Transformation'!$B$425:$B$8425='Bin Analysis'!$B2091,'Data Transformation'!$G$425:$G$8425),D2096))</f>
        <v/>
      </c>
      <c r="F2096" t="str">
        <f t="shared" si="261"/>
        <v/>
      </c>
      <c r="G2096">
        <f>Weighting!$H$8</f>
        <v>0</v>
      </c>
      <c r="H2096">
        <f t="array" ref="H2096">FREQUENCY(IF('Data Transformation'!$B$4:$B$8425=B2091,'Data Transformation'!$G$4:$G$8425),'Bin Analysis'!$B2096)</f>
        <v>11</v>
      </c>
      <c r="I2096">
        <f t="shared" si="262"/>
        <v>1</v>
      </c>
      <c r="J2096">
        <f t="shared" ref="J2096:J2113" si="263">IF(I2096=0,0,1)</f>
        <v>1</v>
      </c>
      <c r="K2096">
        <f>J2096*Weighting!$W$8</f>
        <v>3</v>
      </c>
      <c r="M2096" s="14"/>
    </row>
    <row r="2097" spans="1:13" x14ac:dyDescent="0.25">
      <c r="A2097" s="32">
        <f>IF(Weighting!$P$9&gt;0,B2097,"")</f>
        <v>0.71399999999999997</v>
      </c>
      <c r="B2097" s="50">
        <f>Weighting!$C$9</f>
        <v>0.71399999999999997</v>
      </c>
      <c r="C2097">
        <f>Weighting!$F$9</f>
        <v>0</v>
      </c>
      <c r="D2097" t="b">
        <f>IF(C2097=1,'Data Transformation'!$G$3+0.5*'Data Transformation'!$W$25,IF(C2098=1,D2098-'Data Transformation'!$W$25,FALSE))</f>
        <v>0</v>
      </c>
      <c r="E2097" t="str">
        <f t="array" ref="E2097">IF(ISLOGICAL(D2097),"",FREQUENCY(IF('Data Transformation'!$B$425:$B$8425='Bin Analysis'!$B2091,'Data Transformation'!$G$425:$G$8425),D2097))</f>
        <v/>
      </c>
      <c r="F2097" t="str">
        <f t="shared" si="261"/>
        <v/>
      </c>
      <c r="G2097">
        <f>Weighting!$H$9</f>
        <v>0</v>
      </c>
      <c r="H2097">
        <f t="array" ref="H2097">FREQUENCY(IF('Data Transformation'!$B$4:$B$8425=B2091,'Data Transformation'!$G$4:$G$8425),'Bin Analysis'!$B2097)</f>
        <v>11</v>
      </c>
      <c r="I2097">
        <f t="shared" si="262"/>
        <v>0</v>
      </c>
      <c r="J2097">
        <f t="shared" si="263"/>
        <v>0</v>
      </c>
      <c r="K2097">
        <f>J2097*Weighting!$W$9</f>
        <v>0</v>
      </c>
      <c r="M2097" s="14"/>
    </row>
    <row r="2098" spans="1:13" x14ac:dyDescent="0.25">
      <c r="A2098" s="32">
        <f>IF(Weighting!$P$10&gt;0,B2098,"")</f>
        <v>0.84499999999999997</v>
      </c>
      <c r="B2098">
        <f>Weighting!$C$10</f>
        <v>0.84499999999999997</v>
      </c>
      <c r="C2098">
        <f>Weighting!$F$10</f>
        <v>0</v>
      </c>
      <c r="D2098" t="b">
        <f>IF(C2098=1,'Data Transformation'!$G$3+0.5*'Data Transformation'!$W$25,IF(C2099=1,D2099-'Data Transformation'!$W$25,FALSE))</f>
        <v>0</v>
      </c>
      <c r="E2098" t="str">
        <f t="array" ref="E2098">IF(ISLOGICAL(D2098),"",FREQUENCY(IF('Data Transformation'!$B$425:$B$8425='Bin Analysis'!$B2091,'Data Transformation'!$G$425:$G$8425),D2098))</f>
        <v/>
      </c>
      <c r="F2098" t="str">
        <f t="shared" si="261"/>
        <v/>
      </c>
      <c r="G2098">
        <f>Weighting!$H$10</f>
        <v>0</v>
      </c>
      <c r="H2098">
        <f t="array" ref="H2098">FREQUENCY(IF('Data Transformation'!$B$4:$B$8425=B2091,'Data Transformation'!$G$4:$G$8425),'Bin Analysis'!$B2098)</f>
        <v>12</v>
      </c>
      <c r="I2098">
        <f t="shared" si="262"/>
        <v>1</v>
      </c>
      <c r="J2098">
        <f t="shared" si="263"/>
        <v>1</v>
      </c>
      <c r="K2098">
        <f>J2098*Weighting!$W$10</f>
        <v>3</v>
      </c>
      <c r="M2098" s="14"/>
    </row>
    <row r="2099" spans="1:13" x14ac:dyDescent="0.25">
      <c r="A2099" s="32">
        <f>IF(Weighting!$P$11&gt;0,B2099,"")</f>
        <v>0.97599999999999998</v>
      </c>
      <c r="B2099">
        <f>Weighting!$C$11</f>
        <v>0.97599999999999998</v>
      </c>
      <c r="C2099">
        <f>Weighting!$F$11</f>
        <v>0</v>
      </c>
      <c r="D2099">
        <f>IF(C2099=1,'Data Transformation'!$G$3+0.5*'Data Transformation'!$W$25,IF(C2100=1,D2100-'Data Transformation'!$W$25,FALSE))</f>
        <v>0.86899999999999999</v>
      </c>
      <c r="E2099">
        <f t="array" ref="E2099">IF(ISLOGICAL(D2099),"",FREQUENCY(IF('Data Transformation'!$B$425:$B$8425='Bin Analysis'!$B2091,'Data Transformation'!$G$425:$G$8425),D2099))</f>
        <v>12</v>
      </c>
      <c r="F2099" t="e">
        <f t="shared" si="261"/>
        <v>#VALUE!</v>
      </c>
      <c r="G2099">
        <f>Weighting!$H$11</f>
        <v>0</v>
      </c>
      <c r="H2099">
        <f t="array" ref="H2099">FREQUENCY(IF('Data Transformation'!$B$4:$B$8425=B2091,'Data Transformation'!$G$4:$G$8425),'Bin Analysis'!$B2099)</f>
        <v>12</v>
      </c>
      <c r="I2099">
        <f t="shared" si="262"/>
        <v>0</v>
      </c>
      <c r="J2099">
        <f t="shared" si="263"/>
        <v>0</v>
      </c>
      <c r="K2099">
        <f>J2099*Weighting!$W$11</f>
        <v>0</v>
      </c>
      <c r="M2099" s="14"/>
    </row>
    <row r="2100" spans="1:13" x14ac:dyDescent="0.25">
      <c r="A2100" s="32">
        <f>IF(Weighting!$P$12&gt;0,B2100,"")</f>
        <v>1.107</v>
      </c>
      <c r="B2100">
        <f>Weighting!$C$12</f>
        <v>1.107</v>
      </c>
      <c r="C2100">
        <f>Weighting!$F$12</f>
        <v>1</v>
      </c>
      <c r="D2100">
        <f>IF(C2100=1,'Data Transformation'!$G$3+0.5*'Data Transformation'!$W$25,IF(C2101=1,D2101-'Data Transformation'!$W$25,FALSE))</f>
        <v>1.131</v>
      </c>
      <c r="E2100">
        <f t="array" ref="E2100">IF(ISLOGICAL(D2100),"",FREQUENCY(IF('Data Transformation'!$B$425:$B$8425='Bin Analysis'!$B2091,'Data Transformation'!$G$425:$G$8425),D2100))</f>
        <v>12</v>
      </c>
      <c r="F2100">
        <f t="shared" si="261"/>
        <v>0</v>
      </c>
      <c r="G2100">
        <f>Weighting!$H$12</f>
        <v>0</v>
      </c>
      <c r="H2100">
        <f t="array" ref="H2100">FREQUENCY(IF('Data Transformation'!$B$4:$B$8425=B2091,'Data Transformation'!$G$4:$G$8425),'Bin Analysis'!$B2100)</f>
        <v>13</v>
      </c>
      <c r="I2100">
        <f t="shared" si="262"/>
        <v>1</v>
      </c>
      <c r="J2100">
        <f t="shared" si="263"/>
        <v>1</v>
      </c>
      <c r="K2100">
        <f>J2100*Weighting!$W$12</f>
        <v>1</v>
      </c>
      <c r="M2100" s="14"/>
    </row>
    <row r="2101" spans="1:13" x14ac:dyDescent="0.25">
      <c r="A2101" s="32">
        <f>IF(Weighting!$P$13&gt;0,B2101,"")</f>
        <v>1.238</v>
      </c>
      <c r="B2101">
        <f>Weighting!$C$13</f>
        <v>1.238</v>
      </c>
      <c r="C2101">
        <f>Weighting!$F$13</f>
        <v>0</v>
      </c>
      <c r="D2101" t="b">
        <f>IF(C2101=1,'Data Transformation'!$G$3+0.5*'Data Transformation'!$W$25,IF(C2102=1,D2102-'Data Transformation'!$W$25,FALSE))</f>
        <v>0</v>
      </c>
      <c r="E2101" t="str">
        <f t="array" ref="E2101">IF(ISLOGICAL(D2101),"",FREQUENCY(IF('Data Transformation'!$B$425:$B$8425='Bin Analysis'!$B2091,'Data Transformation'!$G$425:$G$8425),D2101))</f>
        <v/>
      </c>
      <c r="F2101" t="str">
        <f t="shared" si="261"/>
        <v/>
      </c>
      <c r="G2101">
        <f>Weighting!$H$13</f>
        <v>0</v>
      </c>
      <c r="H2101">
        <f t="array" ref="H2101">FREQUENCY(IF('Data Transformation'!$B$4:$B$8425=B2091,'Data Transformation'!$G$4:$G$8425),'Bin Analysis'!$B2101)</f>
        <v>14</v>
      </c>
      <c r="I2101">
        <f t="shared" si="262"/>
        <v>1</v>
      </c>
      <c r="J2101">
        <f t="shared" si="263"/>
        <v>1</v>
      </c>
      <c r="K2101">
        <f>J2101*Weighting!$W$13</f>
        <v>2</v>
      </c>
      <c r="M2101" s="14"/>
    </row>
    <row r="2102" spans="1:13" x14ac:dyDescent="0.25">
      <c r="A2102" s="32">
        <f>IF(Weighting!$P$14&gt;0,B2102,"")</f>
        <v>1.369</v>
      </c>
      <c r="B2102">
        <f>Weighting!$C$14</f>
        <v>1.369</v>
      </c>
      <c r="C2102">
        <f>Weighting!$F$14</f>
        <v>0</v>
      </c>
      <c r="D2102" t="b">
        <f>IF(C2102=1,'Data Transformation'!$G$3+0.5*'Data Transformation'!$W$25,IF(C2103=1,D2103-'Data Transformation'!$W$25,FALSE))</f>
        <v>0</v>
      </c>
      <c r="E2102" t="str">
        <f t="array" ref="E2102">IF(ISLOGICAL(D2102),"",FREQUENCY(IF('Data Transformation'!$B$425:$B$8425='Bin Analysis'!$B2091,'Data Transformation'!$G$425:$G$8425),D2102))</f>
        <v/>
      </c>
      <c r="F2102" t="str">
        <f t="shared" si="261"/>
        <v/>
      </c>
      <c r="G2102">
        <f>Weighting!$H$14</f>
        <v>0</v>
      </c>
      <c r="H2102">
        <f t="array" ref="H2102">FREQUENCY(IF('Data Transformation'!$B$4:$B$8425=B2091,'Data Transformation'!$G$4:$G$8425),'Bin Analysis'!$B2102)</f>
        <v>14</v>
      </c>
      <c r="I2102">
        <f t="shared" si="262"/>
        <v>0</v>
      </c>
      <c r="J2102">
        <f t="shared" si="263"/>
        <v>0</v>
      </c>
      <c r="K2102">
        <f>J2102*Weighting!$W$14</f>
        <v>0</v>
      </c>
      <c r="M2102" s="14"/>
    </row>
    <row r="2103" spans="1:13" x14ac:dyDescent="0.25">
      <c r="A2103" s="32">
        <f>IF(Weighting!$P$15&gt;0,B2103,"")</f>
        <v>1.5000009999999999</v>
      </c>
      <c r="B2103">
        <f>Weighting!$C$15</f>
        <v>1.5000009999999999</v>
      </c>
      <c r="C2103">
        <f>Weighting!$F$15</f>
        <v>0</v>
      </c>
      <c r="D2103" t="b">
        <f>IF(C2103=1,'Data Transformation'!$G$3+0.5*'Data Transformation'!$W$25,IF(C2104=1,D2104-'Data Transformation'!$W$25,FALSE))</f>
        <v>0</v>
      </c>
      <c r="E2103" t="str">
        <f t="array" ref="E2103">IF(ISLOGICAL(D2103),"",FREQUENCY(IF('Data Transformation'!$B$425:$B$8425='Bin Analysis'!$B2091,'Data Transformation'!$G$425:$G$8425),D2103))</f>
        <v/>
      </c>
      <c r="F2103" t="str">
        <f t="shared" si="261"/>
        <v/>
      </c>
      <c r="G2103">
        <f>Weighting!$H$15</f>
        <v>0</v>
      </c>
      <c r="H2103">
        <f t="array" ref="H2103">FREQUENCY(IF('Data Transformation'!$B$4:$B$8425=B2091,'Data Transformation'!$G$4:$G$8425),'Bin Analysis'!$B2103)</f>
        <v>14</v>
      </c>
      <c r="I2103">
        <f t="shared" si="262"/>
        <v>0</v>
      </c>
      <c r="J2103">
        <f t="shared" si="263"/>
        <v>0</v>
      </c>
      <c r="K2103">
        <f>J2103*Weighting!$W$15</f>
        <v>0</v>
      </c>
      <c r="M2103" s="14"/>
    </row>
    <row r="2104" spans="1:13" x14ac:dyDescent="0.25">
      <c r="A2104" s="32" t="str">
        <f>IF(Weighting!$P$16&gt;0,B2104,"")</f>
        <v/>
      </c>
      <c r="B2104">
        <f>Weighting!$C$16</f>
        <v>1.631</v>
      </c>
      <c r="C2104">
        <f>Weighting!$F$16</f>
        <v>0</v>
      </c>
      <c r="D2104" t="b">
        <f>IF(C2104=1,'Data Transformation'!$G$3+0.5*'Data Transformation'!$W$25,IF(C2105=1,D2105-'Data Transformation'!$W$25,FALSE))</f>
        <v>0</v>
      </c>
      <c r="E2104" t="str">
        <f t="array" ref="E2104">IF(ISLOGICAL(D2104),"",FREQUENCY(IF('Data Transformation'!$B$425:$B$8425='Bin Analysis'!$B2091,'Data Transformation'!$G$425:$G$8425),D2104))</f>
        <v/>
      </c>
      <c r="F2104" t="str">
        <f t="shared" si="261"/>
        <v/>
      </c>
      <c r="G2104">
        <f>Weighting!$H$16</f>
        <v>0</v>
      </c>
      <c r="H2104">
        <f t="array" ref="H2104">FREQUENCY(IF('Data Transformation'!$B$4:$B$8425=B2091,'Data Transformation'!$G$4:$G$8425),'Bin Analysis'!$B2104)</f>
        <v>14</v>
      </c>
      <c r="I2104">
        <f t="shared" si="262"/>
        <v>0</v>
      </c>
      <c r="J2104">
        <f t="shared" si="263"/>
        <v>0</v>
      </c>
      <c r="K2104">
        <f>J2104*Weighting!$W$16</f>
        <v>0</v>
      </c>
      <c r="M2104" s="14"/>
    </row>
    <row r="2105" spans="1:13" x14ac:dyDescent="0.25">
      <c r="A2105" s="32" t="str">
        <f>IF(Weighting!$P$17&gt;0,B2105,"")</f>
        <v/>
      </c>
      <c r="B2105">
        <f>Weighting!$C$17</f>
        <v>1.762</v>
      </c>
      <c r="C2105">
        <f>Weighting!$F$17</f>
        <v>0</v>
      </c>
      <c r="D2105" t="b">
        <f>IF(C2105=1,'Data Transformation'!$G$3+0.5*'Data Transformation'!$W$25,IF(C2106=1,D2106-'Data Transformation'!$W$25,FALSE))</f>
        <v>0</v>
      </c>
      <c r="E2105" t="str">
        <f t="array" ref="E2105">IF(ISLOGICAL(D2105),"",FREQUENCY(IF('Data Transformation'!$B$425:$B$8425='Bin Analysis'!$B2091,'Data Transformation'!$G$425:$G$8425),D2105))</f>
        <v/>
      </c>
      <c r="F2105" t="str">
        <f t="shared" si="261"/>
        <v/>
      </c>
      <c r="G2105">
        <f>Weighting!$H$17</f>
        <v>0</v>
      </c>
      <c r="H2105">
        <f t="array" ref="H2105">FREQUENCY(IF('Data Transformation'!$B$4:$B$8425=B2091,'Data Transformation'!$G$4:$G$8425),'Bin Analysis'!$B2105)</f>
        <v>14</v>
      </c>
      <c r="I2105">
        <f t="shared" si="262"/>
        <v>0</v>
      </c>
      <c r="J2105">
        <f t="shared" si="263"/>
        <v>0</v>
      </c>
      <c r="K2105">
        <f>J2105*Weighting!$W$17</f>
        <v>0</v>
      </c>
      <c r="M2105" s="14"/>
    </row>
    <row r="2106" spans="1:13" x14ac:dyDescent="0.25">
      <c r="A2106" s="32" t="str">
        <f>IF(Weighting!$P$18&gt;0,B2106,"")</f>
        <v/>
      </c>
      <c r="B2106">
        <f>Weighting!$C$18</f>
        <v>1.893</v>
      </c>
      <c r="C2106">
        <f>Weighting!$F$18</f>
        <v>0</v>
      </c>
      <c r="D2106" t="b">
        <f>IF(C2106=1,'Data Transformation'!$G$3+0.5*'Data Transformation'!$W$25,IF(C2107=1,D2107-'Data Transformation'!$W$25,FALSE))</f>
        <v>0</v>
      </c>
      <c r="E2106" t="str">
        <f t="array" ref="E2106">IF(ISLOGICAL(D2106),"",FREQUENCY(IF('Data Transformation'!$B$425:$B$8425='Bin Analysis'!$B2091,'Data Transformation'!$G$425:$G$8425),D2106))</f>
        <v/>
      </c>
      <c r="F2106" t="str">
        <f t="shared" si="261"/>
        <v/>
      </c>
      <c r="G2106">
        <f>Weighting!$H$18</f>
        <v>0</v>
      </c>
      <c r="H2106">
        <f t="array" ref="H2106">FREQUENCY(IF('Data Transformation'!$B$4:$B$8425=B2091,'Data Transformation'!$G$4:$G$8425),'Bin Analysis'!$B2106)</f>
        <v>14</v>
      </c>
      <c r="I2106">
        <f t="shared" si="262"/>
        <v>0</v>
      </c>
      <c r="J2106">
        <f t="shared" si="263"/>
        <v>0</v>
      </c>
      <c r="K2106">
        <f>J2106*Weighting!$W$18</f>
        <v>0</v>
      </c>
      <c r="M2106" s="14"/>
    </row>
    <row r="2107" spans="1:13" x14ac:dyDescent="0.25">
      <c r="A2107" s="32" t="str">
        <f>IF(Weighting!$P$19&gt;0,B2107,"")</f>
        <v/>
      </c>
      <c r="B2107">
        <f>Weighting!$C$19</f>
        <v>2.024</v>
      </c>
      <c r="C2107">
        <f>Weighting!$F$19</f>
        <v>0</v>
      </c>
      <c r="D2107" t="b">
        <f>IF(C2107=1,'Data Transformation'!$G$3+0.5*'Data Transformation'!$W$25,IF(C2108=1,D2108-'Data Transformation'!$W$25,FALSE))</f>
        <v>0</v>
      </c>
      <c r="E2107" t="str">
        <f t="array" ref="E2107">IF(ISLOGICAL(D2107),"",FREQUENCY(IF('Data Transformation'!$B$425:$B$8425='Bin Analysis'!$B2091,'Data Transformation'!$G$425:$G$8425),D2107))</f>
        <v/>
      </c>
      <c r="F2107" t="str">
        <f t="shared" si="261"/>
        <v/>
      </c>
      <c r="G2107">
        <f>Weighting!$H$19</f>
        <v>0</v>
      </c>
      <c r="H2107">
        <f t="array" ref="H2107">FREQUENCY(IF('Data Transformation'!$B$4:$B$8425=B2091,'Data Transformation'!$G$4:$G$8425),'Bin Analysis'!$B2107)</f>
        <v>14</v>
      </c>
      <c r="I2107">
        <f t="shared" si="262"/>
        <v>0</v>
      </c>
      <c r="J2107">
        <f t="shared" si="263"/>
        <v>0</v>
      </c>
      <c r="K2107">
        <f>J2107*Weighting!$W$19</f>
        <v>0</v>
      </c>
      <c r="M2107" s="14"/>
    </row>
    <row r="2108" spans="1:13" x14ac:dyDescent="0.25">
      <c r="A2108" s="32" t="str">
        <f>IF(Weighting!$P$20&gt;0,B2108,"")</f>
        <v/>
      </c>
      <c r="B2108">
        <f>Weighting!$C$20</f>
        <v>2.1550000000000002</v>
      </c>
      <c r="C2108">
        <f>Weighting!$F$20</f>
        <v>0</v>
      </c>
      <c r="D2108" t="b">
        <f>IF(C2108=1,'Data Transformation'!$G$3+0.5*'Data Transformation'!$W$25,IF(C2109=1,D2109-'Data Transformation'!$W$25,FALSE))</f>
        <v>0</v>
      </c>
      <c r="E2108" t="str">
        <f t="array" ref="E2108">IF(ISLOGICAL(D2108),"",FREQUENCY(IF('Data Transformation'!$B$425:$B$8425='Bin Analysis'!$B2091,'Data Transformation'!$G$425:$G$8425),D2108))</f>
        <v/>
      </c>
      <c r="F2108" t="str">
        <f t="shared" si="261"/>
        <v/>
      </c>
      <c r="G2108">
        <f>Weighting!$H$20</f>
        <v>0</v>
      </c>
      <c r="H2108">
        <f t="array" ref="H2108">FREQUENCY(IF('Data Transformation'!$B$4:$B$8425=B2091,'Data Transformation'!$G$4:$G$8425),'Bin Analysis'!$B2108)</f>
        <v>14</v>
      </c>
      <c r="I2108">
        <f t="shared" si="262"/>
        <v>0</v>
      </c>
      <c r="J2108">
        <f t="shared" si="263"/>
        <v>0</v>
      </c>
      <c r="K2108">
        <f>J2108*Weighting!$W$20</f>
        <v>0</v>
      </c>
      <c r="M2108" s="14"/>
    </row>
    <row r="2109" spans="1:13" x14ac:dyDescent="0.25">
      <c r="A2109" s="32" t="str">
        <f>IF(Weighting!$P$21&gt;0,B2109,"")</f>
        <v/>
      </c>
      <c r="B2109">
        <f>Weighting!$C$21</f>
        <v>2.2860000000000005</v>
      </c>
      <c r="C2109">
        <f>Weighting!$F$21</f>
        <v>0</v>
      </c>
      <c r="D2109" t="b">
        <f>IF(C2109=1,'Data Transformation'!$G$3+0.5*'Data Transformation'!$W$25,IF(C2110=1,D2110-'Data Transformation'!$W$25,FALSE))</f>
        <v>0</v>
      </c>
      <c r="E2109" t="str">
        <f t="array" ref="E2109">IF(ISLOGICAL(D2109),"",FREQUENCY(IF('Data Transformation'!$B$425:$B$8425='Bin Analysis'!$B2091,'Data Transformation'!$G$425:$G$8425),D2109))</f>
        <v/>
      </c>
      <c r="F2109" t="str">
        <f t="shared" si="261"/>
        <v/>
      </c>
      <c r="G2109">
        <f>Weighting!$H$21</f>
        <v>0</v>
      </c>
      <c r="H2109">
        <f t="array" ref="H2109">FREQUENCY(IF('Data Transformation'!$B$4:$B$8425=B2091,'Data Transformation'!$G$4:$G$8425),'Bin Analysis'!$B2109)</f>
        <v>14</v>
      </c>
      <c r="I2109">
        <f t="shared" si="262"/>
        <v>0</v>
      </c>
      <c r="J2109">
        <f t="shared" si="263"/>
        <v>0</v>
      </c>
      <c r="K2109">
        <f>J2109*Weighting!$W$21</f>
        <v>0</v>
      </c>
      <c r="M2109" s="14"/>
    </row>
    <row r="2110" spans="1:13" x14ac:dyDescent="0.25">
      <c r="A2110" s="32" t="str">
        <f>IF(Weighting!$P$22&gt;0,B2110,"")</f>
        <v/>
      </c>
      <c r="B2110">
        <f>Weighting!$C$22</f>
        <v>2.4170000000000007</v>
      </c>
      <c r="C2110">
        <f>Weighting!$F$22</f>
        <v>0</v>
      </c>
      <c r="D2110" t="b">
        <f>IF(C2110=1,'Data Transformation'!$G$3+0.5*'Data Transformation'!$W$25,IF(C2111=1,D2111-'Data Transformation'!$W$25,FALSE))</f>
        <v>0</v>
      </c>
      <c r="E2110" t="str">
        <f t="array" ref="E2110">IF(ISLOGICAL(D2110),"",FREQUENCY(IF('Data Transformation'!$B$425:$B$8425='Bin Analysis'!$B2091,'Data Transformation'!$G$425:$G$8425),D2110))</f>
        <v/>
      </c>
      <c r="F2110" t="str">
        <f t="shared" si="261"/>
        <v/>
      </c>
      <c r="G2110">
        <f>Weighting!$H$22</f>
        <v>0</v>
      </c>
      <c r="H2110">
        <f t="array" ref="H2110">FREQUENCY(IF('Data Transformation'!$B$4:$B$8425=B2091,'Data Transformation'!$G$4:$G$8425),'Bin Analysis'!$B2110)</f>
        <v>14</v>
      </c>
      <c r="I2110">
        <f t="shared" si="262"/>
        <v>0</v>
      </c>
      <c r="J2110">
        <f t="shared" si="263"/>
        <v>0</v>
      </c>
      <c r="K2110">
        <f>J2110*Weighting!$W$22</f>
        <v>0</v>
      </c>
      <c r="M2110" s="14"/>
    </row>
    <row r="2111" spans="1:13" x14ac:dyDescent="0.25">
      <c r="A2111" s="32" t="str">
        <f>IF(Weighting!$P$23&gt;0,B2111,"")</f>
        <v/>
      </c>
      <c r="B2111">
        <f>Weighting!$C$23</f>
        <v>2.5480000000000009</v>
      </c>
      <c r="C2111">
        <f>Weighting!$F$23</f>
        <v>0</v>
      </c>
      <c r="D2111" t="b">
        <f>IF(C2111=1,'Data Transformation'!$G$3+0.5*'Data Transformation'!$W$25,IF(C2112=1,D2112-'Data Transformation'!$W$25,FALSE))</f>
        <v>0</v>
      </c>
      <c r="E2111" t="str">
        <f t="array" ref="E2111">IF(ISLOGICAL(D2111),"",FREQUENCY(IF('Data Transformation'!$B$425:$B$8425='Bin Analysis'!$B2091,'Data Transformation'!$G$425:$G$8425),D2111))</f>
        <v/>
      </c>
      <c r="F2111" t="str">
        <f t="shared" si="261"/>
        <v/>
      </c>
      <c r="G2111">
        <f>Weighting!$H$23</f>
        <v>0</v>
      </c>
      <c r="H2111">
        <f t="array" ref="H2111">FREQUENCY(IF('Data Transformation'!$B$4:$B$8425=B2091,'Data Transformation'!$G$4:$G$8425),'Bin Analysis'!$B2111)</f>
        <v>14</v>
      </c>
      <c r="I2111">
        <f t="shared" si="262"/>
        <v>0</v>
      </c>
      <c r="J2111">
        <f t="shared" si="263"/>
        <v>0</v>
      </c>
      <c r="K2111">
        <f>J2111*Weighting!$W$23</f>
        <v>0</v>
      </c>
      <c r="M2111" s="14"/>
    </row>
    <row r="2112" spans="1:13" x14ac:dyDescent="0.25">
      <c r="A2112" s="32" t="str">
        <f>IF(Weighting!$P$24&gt;0,B2112,"")</f>
        <v/>
      </c>
      <c r="B2112">
        <f>Weighting!$C$24</f>
        <v>2.6790000000000012</v>
      </c>
      <c r="C2112">
        <f>Weighting!$F$24</f>
        <v>0</v>
      </c>
      <c r="D2112" t="b">
        <f>IF(C2112=1,'Data Transformation'!$G$3+0.5*'Data Transformation'!$W$25,IF(C2113=1,D2113-'Data Transformation'!$W$25,FALSE))</f>
        <v>0</v>
      </c>
      <c r="E2112" t="str">
        <f t="array" ref="E2112">IF(ISLOGICAL(D2112),"",FREQUENCY(IF('Data Transformation'!$B$425:$B$8425='Bin Analysis'!$B2091,'Data Transformation'!$G$425:$G$8425),D2112))</f>
        <v/>
      </c>
      <c r="F2112" t="str">
        <f t="shared" si="261"/>
        <v/>
      </c>
      <c r="G2112">
        <f>Weighting!$H$24</f>
        <v>0</v>
      </c>
      <c r="H2112">
        <f t="array" ref="H2112">FREQUENCY(IF('Data Transformation'!$B$4:$B$8425=B2091,'Data Transformation'!$G$4:$G$8425),'Bin Analysis'!$B2112)</f>
        <v>14</v>
      </c>
      <c r="I2112">
        <f t="shared" si="262"/>
        <v>0</v>
      </c>
      <c r="J2112">
        <f t="shared" si="263"/>
        <v>0</v>
      </c>
      <c r="K2112">
        <f>J2112*Weighting!$W$24</f>
        <v>0</v>
      </c>
      <c r="M2112" s="14"/>
    </row>
    <row r="2113" spans="1:25" x14ac:dyDescent="0.25">
      <c r="A2113" s="32" t="str">
        <f>IF(Weighting!$P$25&gt;0,B2113,"")</f>
        <v/>
      </c>
      <c r="B2113">
        <f>Weighting!$C$25</f>
        <v>2.8100000000000014</v>
      </c>
      <c r="C2113">
        <f>Weighting!$F$25</f>
        <v>0</v>
      </c>
      <c r="D2113" t="b">
        <f>IF(C2113=1,'Data Transformation'!$G$3+0.5*'Data Transformation'!$W$25,IF(C2114=1,D2114-'Data Transformation'!$W$25,FALSE))</f>
        <v>0</v>
      </c>
      <c r="E2113" t="str">
        <f t="array" ref="E2113">IF(ISLOGICAL(D2113),"",FREQUENCY(IF('Data Transformation'!$B$425:$B$8425='Bin Analysis'!$B2091,'Data Transformation'!$G$425:$G$8425),D2113))</f>
        <v/>
      </c>
      <c r="F2113" t="str">
        <f t="shared" si="261"/>
        <v/>
      </c>
      <c r="G2113">
        <f>Weighting!$H$25</f>
        <v>0</v>
      </c>
      <c r="H2113">
        <f t="array" ref="H2113">FREQUENCY(IF('Data Transformation'!$B$4:$B$8425=B2091,'Data Transformation'!$G$4:$G$8425),'Bin Analysis'!$B2113)</f>
        <v>14</v>
      </c>
      <c r="I2113">
        <f t="shared" si="262"/>
        <v>0</v>
      </c>
      <c r="J2113">
        <f t="shared" si="263"/>
        <v>0</v>
      </c>
      <c r="K2113">
        <f>J2113*Weighting!$W$25</f>
        <v>0</v>
      </c>
      <c r="M2113" s="14"/>
    </row>
    <row r="2114" spans="1:25" x14ac:dyDescent="0.25">
      <c r="A2114" s="32"/>
      <c r="M2114" s="14"/>
    </row>
    <row r="2115" spans="1:25" ht="23.25" x14ac:dyDescent="0.35">
      <c r="A2115" s="21" t="s">
        <v>0</v>
      </c>
      <c r="B2115" s="21">
        <f>IFERROR(VLOOKUP(C2115,'Data Transformation'!$L$6:$M$426,2,FALSE),"")</f>
        <v>88</v>
      </c>
      <c r="C2115" s="21">
        <f>C2091+1</f>
        <v>88</v>
      </c>
      <c r="D2115" s="21"/>
      <c r="E2115" s="21"/>
      <c r="F2115" s="21"/>
      <c r="G2115" s="21"/>
      <c r="H2115" s="22"/>
      <c r="I2115" s="22"/>
      <c r="J2115" s="22"/>
      <c r="K2115" s="21"/>
      <c r="L2115" s="21">
        <f>B2115</f>
        <v>88</v>
      </c>
      <c r="M2115" s="23">
        <f>INDEX('Data Transformation'!$O$4:$O$424,MATCH($B2115,'Data Transformation'!$M$4:$M$424,0),MATCH($M$2,'Data Transformation'!$O$3,0))</f>
        <v>15</v>
      </c>
      <c r="N2115" s="27">
        <f>IF('Input and Summary Results'!$J$16="minimum",'Bin Analysis'!X2116/(M2115-1),'Bin Analysis'!Y2115/('Bin Analysis'!M2115-1))</f>
        <v>0</v>
      </c>
      <c r="O2115" s="27">
        <f>IF(M2115=FALSE,NA(),(VLOOKUP(1,C2118:K2137,4,FALSE))/(M2115-1))</f>
        <v>0.7857142857142857</v>
      </c>
      <c r="P2115" s="27">
        <f>IF(M2115=FALSE,NA(),SUM(J2118:J2137)/Weighting!$S$5)</f>
        <v>0.5</v>
      </c>
      <c r="Q2115" s="27">
        <f>IF(M2115=FALSE,NA(),SUM(K2118:K2137)/Weighting!$S$6)</f>
        <v>0.47826086956521741</v>
      </c>
      <c r="R2115" s="27">
        <f>IF(M2115=FALSE,NA(),(VLOOKUP(1,G2118:K2137,3,FALSE))/(M2115-1))</f>
        <v>0</v>
      </c>
      <c r="S2115" s="22" t="str">
        <f>IF(M2115=FALSE,NA(),IF(SUM(J2118:J2137)=2,"yes","no"))</f>
        <v>no</v>
      </c>
      <c r="X2115" s="2" cm="2">
        <f t="array" ref="X2115:X2116">FREQUENCY(IF('Data Transformation'!$B$425:$B$6424='Bin Analysis'!L2115,'Data Transformation'!$G$425:$G$6424),'Data Transformation'!$U$11)</f>
        <v>14</v>
      </c>
      <c r="Y2115" s="2" cm="2">
        <f t="array" ref="Y2115:Y2116">FREQUENCY(IF('Data Transformation'!$B$425:$B$6424='Bin Analysis'!L2115,'Data Transformation'!$G$425:$G$6424),'Data Transformation'!$U$12)</f>
        <v>3</v>
      </c>
    </row>
    <row r="2116" spans="1:25" x14ac:dyDescent="0.25">
      <c r="A2116" s="14" t="s">
        <v>66</v>
      </c>
      <c r="B2116" t="s">
        <v>47</v>
      </c>
      <c r="C2116" t="s">
        <v>5</v>
      </c>
      <c r="D2116" t="s">
        <v>99</v>
      </c>
      <c r="E2116" t="s">
        <v>100</v>
      </c>
      <c r="F2116" t="s">
        <v>101</v>
      </c>
      <c r="G2116" t="s">
        <v>69</v>
      </c>
      <c r="H2116" t="s">
        <v>31</v>
      </c>
      <c r="I2116" t="s">
        <v>32</v>
      </c>
      <c r="J2116" t="s">
        <v>46</v>
      </c>
      <c r="K2116" s="14" t="s">
        <v>45</v>
      </c>
      <c r="M2116" s="14"/>
      <c r="X2116" s="2">
        <v>0</v>
      </c>
      <c r="Y2116" s="2">
        <v>11</v>
      </c>
    </row>
    <row r="2117" spans="1:25" x14ac:dyDescent="0.25">
      <c r="A2117" s="32"/>
      <c r="D2117" t="b">
        <f>IF(C2117=1,'Data Transformation'!$G$3+0.5*'Data Transformation'!$W$25,IF(C2118=1,D2118-'Data Transformation'!$W$25,FALSE))</f>
        <v>0</v>
      </c>
      <c r="E2117" t="str">
        <f t="array" ref="E2117">IF(ISLOGICAL(D2117),"",FREQUENCY(IF('Data Transformation'!$B$425:$B$8425='Bin Analysis'!$B2115,'Data Transformation'!$G$425:$G$8425),D2117))</f>
        <v/>
      </c>
      <c r="F2117" t="str">
        <f>IF(ISLOGICAL(D2117),"",E2117-E2116)</f>
        <v/>
      </c>
      <c r="M2117" s="14"/>
    </row>
    <row r="2118" spans="1:25" x14ac:dyDescent="0.25">
      <c r="A2118" s="32">
        <f>IF(Weighting!$P$6&gt;0,B2118,"")</f>
        <v>0.32100000000000001</v>
      </c>
      <c r="B2118">
        <f>Weighting!$C$6</f>
        <v>0.32100000000000001</v>
      </c>
      <c r="C2118">
        <f>Weighting!$F$6</f>
        <v>0</v>
      </c>
      <c r="D2118" t="b">
        <f>IF(C2118=1,'Data Transformation'!$G$3+0.5*'Data Transformation'!$W$25,IF(C2119=1,D2119-'Data Transformation'!$W$25,FALSE))</f>
        <v>0</v>
      </c>
      <c r="E2118" t="str">
        <f t="array" ref="E2118">IF(ISLOGICAL(D2118),"",FREQUENCY(IF('Data Transformation'!$B$425:$B$8425='Bin Analysis'!$B2115,'Data Transformation'!$G$425:$G$8425),D2118))</f>
        <v/>
      </c>
      <c r="F2118" t="str">
        <f>IF(ISLOGICAL(D2118),"",E2118-E2117)</f>
        <v/>
      </c>
      <c r="G2118">
        <f>Weighting!$H$6</f>
        <v>1</v>
      </c>
      <c r="H2118">
        <f t="array" ref="H2118">FREQUENCY(IF('Data Transformation'!$B$4:$B$8425=B2115,'Data Transformation'!$G$4:$G$8425),'Bin Analysis'!$B2118)</f>
        <v>0</v>
      </c>
      <c r="I2118">
        <f>H2118-H2117</f>
        <v>0</v>
      </c>
      <c r="J2118">
        <f>IF(I2118=0,0,1)</f>
        <v>0</v>
      </c>
      <c r="K2118">
        <f>J2118*Weighting!$W$6</f>
        <v>0</v>
      </c>
      <c r="M2118" s="14"/>
    </row>
    <row r="2119" spans="1:25" x14ac:dyDescent="0.25">
      <c r="A2119" s="32">
        <f>IF(Weighting!$P$7&gt;0,B2119,"")</f>
        <v>0.45200000000000001</v>
      </c>
      <c r="B2119">
        <f>Weighting!$C$7</f>
        <v>0.45200000000000001</v>
      </c>
      <c r="C2119">
        <f>Weighting!$F$7</f>
        <v>0</v>
      </c>
      <c r="D2119" t="b">
        <f>IF(C2119=1,'Data Transformation'!$G$3+0.5*'Data Transformation'!$W$25,IF(C2120=1,D2120-'Data Transformation'!$W$25,FALSE))</f>
        <v>0</v>
      </c>
      <c r="E2119" t="str">
        <f t="array" ref="E2119">IF(ISLOGICAL(D2119),"",FREQUENCY(IF('Data Transformation'!$B$425:$B$8425='Bin Analysis'!$B2115,'Data Transformation'!$G$425:$G$8425),D2119))</f>
        <v/>
      </c>
      <c r="F2119" t="str">
        <f t="shared" ref="F2119:F2137" si="264">IF(ISLOGICAL(D2119),"",E2119-E2118)</f>
        <v/>
      </c>
      <c r="G2119">
        <f>Weighting!$H$7</f>
        <v>0</v>
      </c>
      <c r="H2119">
        <f t="array" ref="H2119">FREQUENCY(IF('Data Transformation'!$B$4:$B$8425=B2115,'Data Transformation'!$G$4:$G$8425),'Bin Analysis'!$B2119)</f>
        <v>0</v>
      </c>
      <c r="I2119">
        <f t="shared" ref="I2119:I2137" si="265">H2119-H2118</f>
        <v>0</v>
      </c>
      <c r="J2119">
        <f>IF(I2119=0,0,1)</f>
        <v>0</v>
      </c>
      <c r="K2119">
        <f>J2119*Weighting!$W$7</f>
        <v>0</v>
      </c>
      <c r="M2119" s="14"/>
    </row>
    <row r="2120" spans="1:25" x14ac:dyDescent="0.25">
      <c r="A2120" s="32">
        <f>IF(Weighting!$P$8&gt;0,B2120,"")</f>
        <v>0.58299999999999996</v>
      </c>
      <c r="B2120">
        <f>Weighting!$C$8</f>
        <v>0.58299999999999996</v>
      </c>
      <c r="C2120">
        <f>Weighting!$F$8</f>
        <v>0</v>
      </c>
      <c r="D2120" t="b">
        <f>IF(C2120=1,'Data Transformation'!$G$3+0.5*'Data Transformation'!$W$25,IF(C2121=1,D2121-'Data Transformation'!$W$25,FALSE))</f>
        <v>0</v>
      </c>
      <c r="E2120" t="str">
        <f t="array" ref="E2120">IF(ISLOGICAL(D2120),"",FREQUENCY(IF('Data Transformation'!$B$425:$B$8425='Bin Analysis'!$B2115,'Data Transformation'!$G$425:$G$8425),D2120))</f>
        <v/>
      </c>
      <c r="F2120" t="str">
        <f t="shared" si="264"/>
        <v/>
      </c>
      <c r="G2120">
        <f>Weighting!$H$8</f>
        <v>0</v>
      </c>
      <c r="H2120">
        <f t="array" ref="H2120">FREQUENCY(IF('Data Transformation'!$B$4:$B$8425=B2115,'Data Transformation'!$G$4:$G$8425),'Bin Analysis'!$B2120)</f>
        <v>1</v>
      </c>
      <c r="I2120">
        <f t="shared" si="265"/>
        <v>1</v>
      </c>
      <c r="J2120">
        <f t="shared" ref="J2120:J2137" si="266">IF(I2120=0,0,1)</f>
        <v>1</v>
      </c>
      <c r="K2120">
        <f>J2120*Weighting!$W$8</f>
        <v>3</v>
      </c>
      <c r="M2120" s="14"/>
    </row>
    <row r="2121" spans="1:25" x14ac:dyDescent="0.25">
      <c r="A2121" s="32">
        <f>IF(Weighting!$P$9&gt;0,B2121,"")</f>
        <v>0.71399999999999997</v>
      </c>
      <c r="B2121" s="50">
        <f>Weighting!$C$9</f>
        <v>0.71399999999999997</v>
      </c>
      <c r="C2121">
        <f>Weighting!$F$9</f>
        <v>0</v>
      </c>
      <c r="D2121" t="b">
        <f>IF(C2121=1,'Data Transformation'!$G$3+0.5*'Data Transformation'!$W$25,IF(C2122=1,D2122-'Data Transformation'!$W$25,FALSE))</f>
        <v>0</v>
      </c>
      <c r="E2121" t="str">
        <f t="array" ref="E2121">IF(ISLOGICAL(D2121),"",FREQUENCY(IF('Data Transformation'!$B$425:$B$8425='Bin Analysis'!$B2115,'Data Transformation'!$G$425:$G$8425),D2121))</f>
        <v/>
      </c>
      <c r="F2121" t="str">
        <f t="shared" si="264"/>
        <v/>
      </c>
      <c r="G2121">
        <f>Weighting!$H$9</f>
        <v>0</v>
      </c>
      <c r="H2121">
        <f t="array" ref="H2121">FREQUENCY(IF('Data Transformation'!$B$4:$B$8425=B2115,'Data Transformation'!$G$4:$G$8425),'Bin Analysis'!$B2121)</f>
        <v>2</v>
      </c>
      <c r="I2121">
        <f t="shared" si="265"/>
        <v>1</v>
      </c>
      <c r="J2121">
        <f t="shared" si="266"/>
        <v>1</v>
      </c>
      <c r="K2121">
        <f>J2121*Weighting!$W$9</f>
        <v>3</v>
      </c>
      <c r="M2121" s="14"/>
    </row>
    <row r="2122" spans="1:25" x14ac:dyDescent="0.25">
      <c r="A2122" s="32">
        <f>IF(Weighting!$P$10&gt;0,B2122,"")</f>
        <v>0.84499999999999997</v>
      </c>
      <c r="B2122">
        <f>Weighting!$C$10</f>
        <v>0.84499999999999997</v>
      </c>
      <c r="C2122">
        <f>Weighting!$F$10</f>
        <v>0</v>
      </c>
      <c r="D2122" t="b">
        <f>IF(C2122=1,'Data Transformation'!$G$3+0.5*'Data Transformation'!$W$25,IF(C2123=1,D2123-'Data Transformation'!$W$25,FALSE))</f>
        <v>0</v>
      </c>
      <c r="E2122" t="str">
        <f t="array" ref="E2122">IF(ISLOGICAL(D2122),"",FREQUENCY(IF('Data Transformation'!$B$425:$B$8425='Bin Analysis'!$B2115,'Data Transformation'!$G$425:$G$8425),D2122))</f>
        <v/>
      </c>
      <c r="F2122" t="str">
        <f t="shared" si="264"/>
        <v/>
      </c>
      <c r="G2122">
        <f>Weighting!$H$10</f>
        <v>0</v>
      </c>
      <c r="H2122">
        <f t="array" ref="H2122">FREQUENCY(IF('Data Transformation'!$B$4:$B$8425=B2115,'Data Transformation'!$G$4:$G$8425),'Bin Analysis'!$B2122)</f>
        <v>2</v>
      </c>
      <c r="I2122">
        <f t="shared" si="265"/>
        <v>0</v>
      </c>
      <c r="J2122">
        <f t="shared" si="266"/>
        <v>0</v>
      </c>
      <c r="K2122">
        <f>J2122*Weighting!$W$10</f>
        <v>0</v>
      </c>
      <c r="M2122" s="14"/>
    </row>
    <row r="2123" spans="1:25" x14ac:dyDescent="0.25">
      <c r="A2123" s="32">
        <f>IF(Weighting!$P$11&gt;0,B2123,"")</f>
        <v>0.97599999999999998</v>
      </c>
      <c r="B2123">
        <f>Weighting!$C$11</f>
        <v>0.97599999999999998</v>
      </c>
      <c r="C2123">
        <f>Weighting!$F$11</f>
        <v>0</v>
      </c>
      <c r="D2123">
        <f>IF(C2123=1,'Data Transformation'!$G$3+0.5*'Data Transformation'!$W$25,IF(C2124=1,D2124-'Data Transformation'!$W$25,FALSE))</f>
        <v>0.86899999999999999</v>
      </c>
      <c r="E2123">
        <f t="array" ref="E2123">IF(ISLOGICAL(D2123),"",FREQUENCY(IF('Data Transformation'!$B$425:$B$8425='Bin Analysis'!$B2115,'Data Transformation'!$G$425:$G$8425),D2123))</f>
        <v>3</v>
      </c>
      <c r="F2123" t="e">
        <f t="shared" si="264"/>
        <v>#VALUE!</v>
      </c>
      <c r="G2123">
        <f>Weighting!$H$11</f>
        <v>0</v>
      </c>
      <c r="H2123">
        <f t="array" ref="H2123">FREQUENCY(IF('Data Transformation'!$B$4:$B$8425=B2115,'Data Transformation'!$G$4:$G$8425),'Bin Analysis'!$B2123)</f>
        <v>9</v>
      </c>
      <c r="I2123">
        <f t="shared" si="265"/>
        <v>7</v>
      </c>
      <c r="J2123">
        <f t="shared" si="266"/>
        <v>1</v>
      </c>
      <c r="K2123">
        <f>J2123*Weighting!$W$11</f>
        <v>2</v>
      </c>
      <c r="M2123" s="14"/>
    </row>
    <row r="2124" spans="1:25" x14ac:dyDescent="0.25">
      <c r="A2124" s="32">
        <f>IF(Weighting!$P$12&gt;0,B2124,"")</f>
        <v>1.107</v>
      </c>
      <c r="B2124">
        <f>Weighting!$C$12</f>
        <v>1.107</v>
      </c>
      <c r="C2124">
        <f>Weighting!$F$12</f>
        <v>1</v>
      </c>
      <c r="D2124">
        <f>IF(C2124=1,'Data Transformation'!$G$3+0.5*'Data Transformation'!$W$25,IF(C2125=1,D2125-'Data Transformation'!$W$25,FALSE))</f>
        <v>1.131</v>
      </c>
      <c r="E2124">
        <f t="array" ref="E2124">IF(ISLOGICAL(D2124),"",FREQUENCY(IF('Data Transformation'!$B$425:$B$8425='Bin Analysis'!$B2115,'Data Transformation'!$G$425:$G$8425),D2124))</f>
        <v>14</v>
      </c>
      <c r="F2124">
        <f t="shared" si="264"/>
        <v>11</v>
      </c>
      <c r="G2124">
        <f>Weighting!$H$12</f>
        <v>0</v>
      </c>
      <c r="H2124">
        <f t="array" ref="H2124">FREQUENCY(IF('Data Transformation'!$B$4:$B$8425=B2115,'Data Transformation'!$G$4:$G$8425),'Bin Analysis'!$B2124)</f>
        <v>14</v>
      </c>
      <c r="I2124">
        <f t="shared" si="265"/>
        <v>5</v>
      </c>
      <c r="J2124">
        <f t="shared" si="266"/>
        <v>1</v>
      </c>
      <c r="K2124">
        <f>J2124*Weighting!$W$12</f>
        <v>1</v>
      </c>
      <c r="M2124" s="14"/>
    </row>
    <row r="2125" spans="1:25" x14ac:dyDescent="0.25">
      <c r="A2125" s="32">
        <f>IF(Weighting!$P$13&gt;0,B2125,"")</f>
        <v>1.238</v>
      </c>
      <c r="B2125">
        <f>Weighting!$C$13</f>
        <v>1.238</v>
      </c>
      <c r="C2125">
        <f>Weighting!$F$13</f>
        <v>0</v>
      </c>
      <c r="D2125" t="b">
        <f>IF(C2125=1,'Data Transformation'!$G$3+0.5*'Data Transformation'!$W$25,IF(C2126=1,D2126-'Data Transformation'!$W$25,FALSE))</f>
        <v>0</v>
      </c>
      <c r="E2125" t="str">
        <f t="array" ref="E2125">IF(ISLOGICAL(D2125),"",FREQUENCY(IF('Data Transformation'!$B$425:$B$8425='Bin Analysis'!$B2115,'Data Transformation'!$G$425:$G$8425),D2125))</f>
        <v/>
      </c>
      <c r="F2125" t="str">
        <f t="shared" si="264"/>
        <v/>
      </c>
      <c r="G2125">
        <f>Weighting!$H$13</f>
        <v>0</v>
      </c>
      <c r="H2125">
        <f t="array" ref="H2125">FREQUENCY(IF('Data Transformation'!$B$4:$B$8425=B2115,'Data Transformation'!$G$4:$G$8425),'Bin Analysis'!$B2125)</f>
        <v>15</v>
      </c>
      <c r="I2125">
        <f t="shared" si="265"/>
        <v>1</v>
      </c>
      <c r="J2125">
        <f t="shared" si="266"/>
        <v>1</v>
      </c>
      <c r="K2125">
        <f>J2125*Weighting!$W$13</f>
        <v>2</v>
      </c>
      <c r="M2125" s="14"/>
    </row>
    <row r="2126" spans="1:25" x14ac:dyDescent="0.25">
      <c r="A2126" s="32">
        <f>IF(Weighting!$P$14&gt;0,B2126,"")</f>
        <v>1.369</v>
      </c>
      <c r="B2126">
        <f>Weighting!$C$14</f>
        <v>1.369</v>
      </c>
      <c r="C2126">
        <f>Weighting!$F$14</f>
        <v>0</v>
      </c>
      <c r="D2126" t="b">
        <f>IF(C2126=1,'Data Transformation'!$G$3+0.5*'Data Transformation'!$W$25,IF(C2127=1,D2127-'Data Transformation'!$W$25,FALSE))</f>
        <v>0</v>
      </c>
      <c r="E2126" t="str">
        <f t="array" ref="E2126">IF(ISLOGICAL(D2126),"",FREQUENCY(IF('Data Transformation'!$B$425:$B$8425='Bin Analysis'!$B2115,'Data Transformation'!$G$425:$G$8425),D2126))</f>
        <v/>
      </c>
      <c r="F2126" t="str">
        <f t="shared" si="264"/>
        <v/>
      </c>
      <c r="G2126">
        <f>Weighting!$H$14</f>
        <v>0</v>
      </c>
      <c r="H2126">
        <f t="array" ref="H2126">FREQUENCY(IF('Data Transformation'!$B$4:$B$8425=B2115,'Data Transformation'!$G$4:$G$8425),'Bin Analysis'!$B2126)</f>
        <v>15</v>
      </c>
      <c r="I2126">
        <f t="shared" si="265"/>
        <v>0</v>
      </c>
      <c r="J2126">
        <f t="shared" si="266"/>
        <v>0</v>
      </c>
      <c r="K2126">
        <f>J2126*Weighting!$W$14</f>
        <v>0</v>
      </c>
      <c r="M2126" s="14"/>
    </row>
    <row r="2127" spans="1:25" x14ac:dyDescent="0.25">
      <c r="A2127" s="32">
        <f>IF(Weighting!$P$15&gt;0,B2127,"")</f>
        <v>1.5000009999999999</v>
      </c>
      <c r="B2127">
        <f>Weighting!$C$15</f>
        <v>1.5000009999999999</v>
      </c>
      <c r="C2127">
        <f>Weighting!$F$15</f>
        <v>0</v>
      </c>
      <c r="D2127" t="b">
        <f>IF(C2127=1,'Data Transformation'!$G$3+0.5*'Data Transformation'!$W$25,IF(C2128=1,D2128-'Data Transformation'!$W$25,FALSE))</f>
        <v>0</v>
      </c>
      <c r="E2127" t="str">
        <f t="array" ref="E2127">IF(ISLOGICAL(D2127),"",FREQUENCY(IF('Data Transformation'!$B$425:$B$8425='Bin Analysis'!$B2115,'Data Transformation'!$G$425:$G$8425),D2127))</f>
        <v/>
      </c>
      <c r="F2127" t="str">
        <f t="shared" si="264"/>
        <v/>
      </c>
      <c r="G2127">
        <f>Weighting!$H$15</f>
        <v>0</v>
      </c>
      <c r="H2127">
        <f t="array" ref="H2127">FREQUENCY(IF('Data Transformation'!$B$4:$B$8425=B2115,'Data Transformation'!$G$4:$G$8425),'Bin Analysis'!$B2127)</f>
        <v>15</v>
      </c>
      <c r="I2127">
        <f t="shared" si="265"/>
        <v>0</v>
      </c>
      <c r="J2127">
        <f t="shared" si="266"/>
        <v>0</v>
      </c>
      <c r="K2127">
        <f>J2127*Weighting!$W$15</f>
        <v>0</v>
      </c>
      <c r="M2127" s="14"/>
    </row>
    <row r="2128" spans="1:25" x14ac:dyDescent="0.25">
      <c r="A2128" s="32" t="str">
        <f>IF(Weighting!$P$16&gt;0,B2128,"")</f>
        <v/>
      </c>
      <c r="B2128">
        <f>Weighting!$C$16</f>
        <v>1.631</v>
      </c>
      <c r="C2128">
        <f>Weighting!$F$16</f>
        <v>0</v>
      </c>
      <c r="D2128" t="b">
        <f>IF(C2128=1,'Data Transformation'!$G$3+0.5*'Data Transformation'!$W$25,IF(C2129=1,D2129-'Data Transformation'!$W$25,FALSE))</f>
        <v>0</v>
      </c>
      <c r="E2128" t="str">
        <f t="array" ref="E2128">IF(ISLOGICAL(D2128),"",FREQUENCY(IF('Data Transformation'!$B$425:$B$8425='Bin Analysis'!$B2115,'Data Transformation'!$G$425:$G$8425),D2128))</f>
        <v/>
      </c>
      <c r="F2128" t="str">
        <f t="shared" si="264"/>
        <v/>
      </c>
      <c r="G2128">
        <f>Weighting!$H$16</f>
        <v>0</v>
      </c>
      <c r="H2128">
        <f t="array" ref="H2128">FREQUENCY(IF('Data Transformation'!$B$4:$B$8425=B2115,'Data Transformation'!$G$4:$G$8425),'Bin Analysis'!$B2128)</f>
        <v>15</v>
      </c>
      <c r="I2128">
        <f t="shared" si="265"/>
        <v>0</v>
      </c>
      <c r="J2128">
        <f t="shared" si="266"/>
        <v>0</v>
      </c>
      <c r="K2128">
        <f>J2128*Weighting!$W$16</f>
        <v>0</v>
      </c>
      <c r="M2128" s="14"/>
    </row>
    <row r="2129" spans="1:25" x14ac:dyDescent="0.25">
      <c r="A2129" s="32" t="str">
        <f>IF(Weighting!$P$17&gt;0,B2129,"")</f>
        <v/>
      </c>
      <c r="B2129">
        <f>Weighting!$C$17</f>
        <v>1.762</v>
      </c>
      <c r="C2129">
        <f>Weighting!$F$17</f>
        <v>0</v>
      </c>
      <c r="D2129" t="b">
        <f>IF(C2129=1,'Data Transformation'!$G$3+0.5*'Data Transformation'!$W$25,IF(C2130=1,D2130-'Data Transformation'!$W$25,FALSE))</f>
        <v>0</v>
      </c>
      <c r="E2129" t="str">
        <f t="array" ref="E2129">IF(ISLOGICAL(D2129),"",FREQUENCY(IF('Data Transformation'!$B$425:$B$8425='Bin Analysis'!$B2115,'Data Transformation'!$G$425:$G$8425),D2129))</f>
        <v/>
      </c>
      <c r="F2129" t="str">
        <f t="shared" si="264"/>
        <v/>
      </c>
      <c r="G2129">
        <f>Weighting!$H$17</f>
        <v>0</v>
      </c>
      <c r="H2129">
        <f t="array" ref="H2129">FREQUENCY(IF('Data Transformation'!$B$4:$B$8425=B2115,'Data Transformation'!$G$4:$G$8425),'Bin Analysis'!$B2129)</f>
        <v>15</v>
      </c>
      <c r="I2129">
        <f t="shared" si="265"/>
        <v>0</v>
      </c>
      <c r="J2129">
        <f t="shared" si="266"/>
        <v>0</v>
      </c>
      <c r="K2129">
        <f>J2129*Weighting!$W$17</f>
        <v>0</v>
      </c>
      <c r="M2129" s="14"/>
    </row>
    <row r="2130" spans="1:25" x14ac:dyDescent="0.25">
      <c r="A2130" s="32" t="str">
        <f>IF(Weighting!$P$18&gt;0,B2130,"")</f>
        <v/>
      </c>
      <c r="B2130">
        <f>Weighting!$C$18</f>
        <v>1.893</v>
      </c>
      <c r="C2130">
        <f>Weighting!$F$18</f>
        <v>0</v>
      </c>
      <c r="D2130" t="b">
        <f>IF(C2130=1,'Data Transformation'!$G$3+0.5*'Data Transformation'!$W$25,IF(C2131=1,D2131-'Data Transformation'!$W$25,FALSE))</f>
        <v>0</v>
      </c>
      <c r="E2130" t="str">
        <f t="array" ref="E2130">IF(ISLOGICAL(D2130),"",FREQUENCY(IF('Data Transformation'!$B$425:$B$8425='Bin Analysis'!$B2115,'Data Transformation'!$G$425:$G$8425),D2130))</f>
        <v/>
      </c>
      <c r="F2130" t="str">
        <f t="shared" si="264"/>
        <v/>
      </c>
      <c r="G2130">
        <f>Weighting!$H$18</f>
        <v>0</v>
      </c>
      <c r="H2130">
        <f t="array" ref="H2130">FREQUENCY(IF('Data Transformation'!$B$4:$B$8425=B2115,'Data Transformation'!$G$4:$G$8425),'Bin Analysis'!$B2130)</f>
        <v>15</v>
      </c>
      <c r="I2130">
        <f t="shared" si="265"/>
        <v>0</v>
      </c>
      <c r="J2130">
        <f t="shared" si="266"/>
        <v>0</v>
      </c>
      <c r="K2130">
        <f>J2130*Weighting!$W$18</f>
        <v>0</v>
      </c>
      <c r="M2130" s="14"/>
    </row>
    <row r="2131" spans="1:25" x14ac:dyDescent="0.25">
      <c r="A2131" s="32" t="str">
        <f>IF(Weighting!$P$19&gt;0,B2131,"")</f>
        <v/>
      </c>
      <c r="B2131">
        <f>Weighting!$C$19</f>
        <v>2.024</v>
      </c>
      <c r="C2131">
        <f>Weighting!$F$19</f>
        <v>0</v>
      </c>
      <c r="D2131" t="b">
        <f>IF(C2131=1,'Data Transformation'!$G$3+0.5*'Data Transformation'!$W$25,IF(C2132=1,D2132-'Data Transformation'!$W$25,FALSE))</f>
        <v>0</v>
      </c>
      <c r="E2131" t="str">
        <f t="array" ref="E2131">IF(ISLOGICAL(D2131),"",FREQUENCY(IF('Data Transformation'!$B$425:$B$8425='Bin Analysis'!$B2115,'Data Transformation'!$G$425:$G$8425),D2131))</f>
        <v/>
      </c>
      <c r="F2131" t="str">
        <f t="shared" si="264"/>
        <v/>
      </c>
      <c r="G2131">
        <f>Weighting!$H$19</f>
        <v>0</v>
      </c>
      <c r="H2131">
        <f t="array" ref="H2131">FREQUENCY(IF('Data Transformation'!$B$4:$B$8425=B2115,'Data Transformation'!$G$4:$G$8425),'Bin Analysis'!$B2131)</f>
        <v>15</v>
      </c>
      <c r="I2131">
        <f t="shared" si="265"/>
        <v>0</v>
      </c>
      <c r="J2131">
        <f t="shared" si="266"/>
        <v>0</v>
      </c>
      <c r="K2131">
        <f>J2131*Weighting!$W$19</f>
        <v>0</v>
      </c>
      <c r="M2131" s="14"/>
    </row>
    <row r="2132" spans="1:25" x14ac:dyDescent="0.25">
      <c r="A2132" s="32" t="str">
        <f>IF(Weighting!$P$20&gt;0,B2132,"")</f>
        <v/>
      </c>
      <c r="B2132">
        <f>Weighting!$C$20</f>
        <v>2.1550000000000002</v>
      </c>
      <c r="C2132">
        <f>Weighting!$F$20</f>
        <v>0</v>
      </c>
      <c r="D2132" t="b">
        <f>IF(C2132=1,'Data Transformation'!$G$3+0.5*'Data Transformation'!$W$25,IF(C2133=1,D2133-'Data Transformation'!$W$25,FALSE))</f>
        <v>0</v>
      </c>
      <c r="E2132" t="str">
        <f t="array" ref="E2132">IF(ISLOGICAL(D2132),"",FREQUENCY(IF('Data Transformation'!$B$425:$B$8425='Bin Analysis'!$B2115,'Data Transformation'!$G$425:$G$8425),D2132))</f>
        <v/>
      </c>
      <c r="F2132" t="str">
        <f t="shared" si="264"/>
        <v/>
      </c>
      <c r="G2132">
        <f>Weighting!$H$20</f>
        <v>0</v>
      </c>
      <c r="H2132">
        <f t="array" ref="H2132">FREQUENCY(IF('Data Transformation'!$B$4:$B$8425=B2115,'Data Transformation'!$G$4:$G$8425),'Bin Analysis'!$B2132)</f>
        <v>15</v>
      </c>
      <c r="I2132">
        <f t="shared" si="265"/>
        <v>0</v>
      </c>
      <c r="J2132">
        <f t="shared" si="266"/>
        <v>0</v>
      </c>
      <c r="K2132">
        <f>J2132*Weighting!$W$20</f>
        <v>0</v>
      </c>
      <c r="M2132" s="14"/>
    </row>
    <row r="2133" spans="1:25" x14ac:dyDescent="0.25">
      <c r="A2133" s="32" t="str">
        <f>IF(Weighting!$P$21&gt;0,B2133,"")</f>
        <v/>
      </c>
      <c r="B2133">
        <f>Weighting!$C$21</f>
        <v>2.2860000000000005</v>
      </c>
      <c r="C2133">
        <f>Weighting!$F$21</f>
        <v>0</v>
      </c>
      <c r="D2133" t="b">
        <f>IF(C2133=1,'Data Transformation'!$G$3+0.5*'Data Transformation'!$W$25,IF(C2134=1,D2134-'Data Transformation'!$W$25,FALSE))</f>
        <v>0</v>
      </c>
      <c r="E2133" t="str">
        <f t="array" ref="E2133">IF(ISLOGICAL(D2133),"",FREQUENCY(IF('Data Transformation'!$B$425:$B$8425='Bin Analysis'!$B2115,'Data Transformation'!$G$425:$G$8425),D2133))</f>
        <v/>
      </c>
      <c r="F2133" t="str">
        <f t="shared" si="264"/>
        <v/>
      </c>
      <c r="G2133">
        <f>Weighting!$H$21</f>
        <v>0</v>
      </c>
      <c r="H2133">
        <f t="array" ref="H2133">FREQUENCY(IF('Data Transformation'!$B$4:$B$8425=B2115,'Data Transformation'!$G$4:$G$8425),'Bin Analysis'!$B2133)</f>
        <v>15</v>
      </c>
      <c r="I2133">
        <f t="shared" si="265"/>
        <v>0</v>
      </c>
      <c r="J2133">
        <f t="shared" si="266"/>
        <v>0</v>
      </c>
      <c r="K2133">
        <f>J2133*Weighting!$W$21</f>
        <v>0</v>
      </c>
      <c r="M2133" s="14"/>
    </row>
    <row r="2134" spans="1:25" x14ac:dyDescent="0.25">
      <c r="A2134" s="32" t="str">
        <f>IF(Weighting!$P$22&gt;0,B2134,"")</f>
        <v/>
      </c>
      <c r="B2134">
        <f>Weighting!$C$22</f>
        <v>2.4170000000000007</v>
      </c>
      <c r="C2134">
        <f>Weighting!$F$22</f>
        <v>0</v>
      </c>
      <c r="D2134" t="b">
        <f>IF(C2134=1,'Data Transformation'!$G$3+0.5*'Data Transformation'!$W$25,IF(C2135=1,D2135-'Data Transformation'!$W$25,FALSE))</f>
        <v>0</v>
      </c>
      <c r="E2134" t="str">
        <f t="array" ref="E2134">IF(ISLOGICAL(D2134),"",FREQUENCY(IF('Data Transformation'!$B$425:$B$8425='Bin Analysis'!$B2115,'Data Transformation'!$G$425:$G$8425),D2134))</f>
        <v/>
      </c>
      <c r="F2134" t="str">
        <f t="shared" si="264"/>
        <v/>
      </c>
      <c r="G2134">
        <f>Weighting!$H$22</f>
        <v>0</v>
      </c>
      <c r="H2134">
        <f t="array" ref="H2134">FREQUENCY(IF('Data Transformation'!$B$4:$B$8425=B2115,'Data Transformation'!$G$4:$G$8425),'Bin Analysis'!$B2134)</f>
        <v>15</v>
      </c>
      <c r="I2134">
        <f t="shared" si="265"/>
        <v>0</v>
      </c>
      <c r="J2134">
        <f t="shared" si="266"/>
        <v>0</v>
      </c>
      <c r="K2134">
        <f>J2134*Weighting!$W$22</f>
        <v>0</v>
      </c>
      <c r="M2134" s="14"/>
    </row>
    <row r="2135" spans="1:25" x14ac:dyDescent="0.25">
      <c r="A2135" s="32" t="str">
        <f>IF(Weighting!$P$23&gt;0,B2135,"")</f>
        <v/>
      </c>
      <c r="B2135">
        <f>Weighting!$C$23</f>
        <v>2.5480000000000009</v>
      </c>
      <c r="C2135">
        <f>Weighting!$F$23</f>
        <v>0</v>
      </c>
      <c r="D2135" t="b">
        <f>IF(C2135=1,'Data Transformation'!$G$3+0.5*'Data Transformation'!$W$25,IF(C2136=1,D2136-'Data Transformation'!$W$25,FALSE))</f>
        <v>0</v>
      </c>
      <c r="E2135" t="str">
        <f t="array" ref="E2135">IF(ISLOGICAL(D2135),"",FREQUENCY(IF('Data Transformation'!$B$425:$B$8425='Bin Analysis'!$B2115,'Data Transformation'!$G$425:$G$8425),D2135))</f>
        <v/>
      </c>
      <c r="F2135" t="str">
        <f t="shared" si="264"/>
        <v/>
      </c>
      <c r="G2135">
        <f>Weighting!$H$23</f>
        <v>0</v>
      </c>
      <c r="H2135">
        <f t="array" ref="H2135">FREQUENCY(IF('Data Transformation'!$B$4:$B$8425=B2115,'Data Transformation'!$G$4:$G$8425),'Bin Analysis'!$B2135)</f>
        <v>15</v>
      </c>
      <c r="I2135">
        <f t="shared" si="265"/>
        <v>0</v>
      </c>
      <c r="J2135">
        <f t="shared" si="266"/>
        <v>0</v>
      </c>
      <c r="K2135">
        <f>J2135*Weighting!$W$23</f>
        <v>0</v>
      </c>
      <c r="M2135" s="14"/>
    </row>
    <row r="2136" spans="1:25" x14ac:dyDescent="0.25">
      <c r="A2136" s="32" t="str">
        <f>IF(Weighting!$P$24&gt;0,B2136,"")</f>
        <v/>
      </c>
      <c r="B2136">
        <f>Weighting!$C$24</f>
        <v>2.6790000000000012</v>
      </c>
      <c r="C2136">
        <f>Weighting!$F$24</f>
        <v>0</v>
      </c>
      <c r="D2136" t="b">
        <f>IF(C2136=1,'Data Transformation'!$G$3+0.5*'Data Transformation'!$W$25,IF(C2137=1,D2137-'Data Transformation'!$W$25,FALSE))</f>
        <v>0</v>
      </c>
      <c r="E2136" t="str">
        <f t="array" ref="E2136">IF(ISLOGICAL(D2136),"",FREQUENCY(IF('Data Transformation'!$B$425:$B$8425='Bin Analysis'!$B2115,'Data Transformation'!$G$425:$G$8425),D2136))</f>
        <v/>
      </c>
      <c r="F2136" t="str">
        <f t="shared" si="264"/>
        <v/>
      </c>
      <c r="G2136">
        <f>Weighting!$H$24</f>
        <v>0</v>
      </c>
      <c r="H2136">
        <f t="array" ref="H2136">FREQUENCY(IF('Data Transformation'!$B$4:$B$8425=B2115,'Data Transformation'!$G$4:$G$8425),'Bin Analysis'!$B2136)</f>
        <v>15</v>
      </c>
      <c r="I2136">
        <f t="shared" si="265"/>
        <v>0</v>
      </c>
      <c r="J2136">
        <f t="shared" si="266"/>
        <v>0</v>
      </c>
      <c r="K2136">
        <f>J2136*Weighting!$W$24</f>
        <v>0</v>
      </c>
      <c r="M2136" s="14"/>
    </row>
    <row r="2137" spans="1:25" x14ac:dyDescent="0.25">
      <c r="A2137" s="32" t="str">
        <f>IF(Weighting!$P$25&gt;0,B2137,"")</f>
        <v/>
      </c>
      <c r="B2137">
        <f>Weighting!$C$25</f>
        <v>2.8100000000000014</v>
      </c>
      <c r="C2137">
        <f>Weighting!$F$25</f>
        <v>0</v>
      </c>
      <c r="D2137" t="b">
        <f>IF(C2137=1,'Data Transformation'!$G$3+0.5*'Data Transformation'!$W$25,IF(C2138=1,D2138-'Data Transformation'!$W$25,FALSE))</f>
        <v>0</v>
      </c>
      <c r="E2137" t="str">
        <f t="array" ref="E2137">IF(ISLOGICAL(D2137),"",FREQUENCY(IF('Data Transformation'!$B$425:$B$8425='Bin Analysis'!$B2115,'Data Transformation'!$G$425:$G$8425),D2137))</f>
        <v/>
      </c>
      <c r="F2137" t="str">
        <f t="shared" si="264"/>
        <v/>
      </c>
      <c r="G2137">
        <f>Weighting!$H$25</f>
        <v>0</v>
      </c>
      <c r="H2137">
        <f t="array" ref="H2137">FREQUENCY(IF('Data Transformation'!$B$4:$B$8425=B2115,'Data Transformation'!$G$4:$G$8425),'Bin Analysis'!$B2137)</f>
        <v>15</v>
      </c>
      <c r="I2137">
        <f t="shared" si="265"/>
        <v>0</v>
      </c>
      <c r="J2137">
        <f t="shared" si="266"/>
        <v>0</v>
      </c>
      <c r="K2137">
        <f>J2137*Weighting!$W$25</f>
        <v>0</v>
      </c>
      <c r="M2137" s="14"/>
    </row>
    <row r="2138" spans="1:25" x14ac:dyDescent="0.25">
      <c r="O2138"/>
      <c r="P2138"/>
      <c r="Q2138"/>
      <c r="R2138"/>
    </row>
    <row r="2139" spans="1:25" ht="23.25" x14ac:dyDescent="0.35">
      <c r="A2139" s="21" t="s">
        <v>0</v>
      </c>
      <c r="B2139" s="21">
        <f>IFERROR(VLOOKUP(C2139,'Data Transformation'!$L$6:$M$426,2,FALSE),"")</f>
        <v>89</v>
      </c>
      <c r="C2139" s="21">
        <f>C2115+1</f>
        <v>89</v>
      </c>
      <c r="D2139" s="21"/>
      <c r="E2139" s="21"/>
      <c r="F2139" s="21"/>
      <c r="G2139" s="21"/>
      <c r="H2139" s="22"/>
      <c r="I2139" s="22"/>
      <c r="J2139" s="22"/>
      <c r="K2139" s="21"/>
      <c r="L2139" s="21">
        <f>B2139</f>
        <v>89</v>
      </c>
      <c r="M2139" s="23">
        <f>INDEX('Data Transformation'!$O$4:$O$424,MATCH($B2139,'Data Transformation'!$M$4:$M$424,0),MATCH($M$2,'Data Transformation'!$O$3,0))</f>
        <v>20</v>
      </c>
      <c r="N2139" s="27">
        <f>IF('Input and Summary Results'!$J$16="minimum",'Bin Analysis'!X2140/(M2139-1),'Bin Analysis'!Y2139/('Bin Analysis'!M2139-1))</f>
        <v>0</v>
      </c>
      <c r="O2139" s="27">
        <f>IF(M2139=FALSE,NA(),(VLOOKUP(1,C2142:K2161,4,FALSE))/(M2139-1))</f>
        <v>0.73684210526315785</v>
      </c>
      <c r="P2139" s="27">
        <f>IF(M2139=FALSE,NA(),SUM(J2142:J2161)/Weighting!$S$5)</f>
        <v>0.5</v>
      </c>
      <c r="Q2139" s="27">
        <f>IF(M2139=FALSE,NA(),SUM(K2142:K2161)/Weighting!$S$6)</f>
        <v>0.43478260869565216</v>
      </c>
      <c r="R2139" s="27">
        <f>IF(M2139=FALSE,NA(),(VLOOKUP(1,G2142:K2161,3,FALSE))/(M2139-1))</f>
        <v>5.2631578947368418E-2</v>
      </c>
      <c r="S2139" s="22" t="str">
        <f>IF(M2139=FALSE,NA(),IF(SUM(J2142:J2161)=2,"yes","no"))</f>
        <v>no</v>
      </c>
      <c r="X2139" s="2" cm="2">
        <f t="array" ref="X2139:X2140">FREQUENCY(IF('Data Transformation'!$B$425:$B$6424='Bin Analysis'!L2139,'Data Transformation'!$G$425:$G$6424),'Data Transformation'!$U$11)</f>
        <v>19</v>
      </c>
      <c r="Y2139" s="2" cm="2">
        <f t="array" ref="Y2139:Y2140">FREQUENCY(IF('Data Transformation'!$B$425:$B$6424='Bin Analysis'!L2139,'Data Transformation'!$G$425:$G$6424),'Data Transformation'!$U$12)</f>
        <v>5</v>
      </c>
    </row>
    <row r="2140" spans="1:25" x14ac:dyDescent="0.25">
      <c r="A2140" s="14" t="s">
        <v>66</v>
      </c>
      <c r="B2140" t="s">
        <v>47</v>
      </c>
      <c r="C2140" t="s">
        <v>5</v>
      </c>
      <c r="D2140" t="s">
        <v>99</v>
      </c>
      <c r="E2140" t="s">
        <v>100</v>
      </c>
      <c r="F2140" t="s">
        <v>101</v>
      </c>
      <c r="G2140" t="s">
        <v>69</v>
      </c>
      <c r="H2140" t="s">
        <v>31</v>
      </c>
      <c r="I2140" t="s">
        <v>32</v>
      </c>
      <c r="J2140" t="s">
        <v>46</v>
      </c>
      <c r="K2140" s="14" t="s">
        <v>45</v>
      </c>
      <c r="M2140" s="14"/>
      <c r="X2140" s="2">
        <v>0</v>
      </c>
      <c r="Y2140" s="2">
        <v>14</v>
      </c>
    </row>
    <row r="2141" spans="1:25" x14ac:dyDescent="0.25">
      <c r="A2141" s="32"/>
      <c r="D2141" t="b">
        <f>IF(C2141=1,'Data Transformation'!$G$3+0.5*'Data Transformation'!$W$25,IF(C2142=1,D2142-'Data Transformation'!$W$25,FALSE))</f>
        <v>0</v>
      </c>
      <c r="E2141" t="str">
        <f t="array" ref="E2141">IF(ISLOGICAL(D2141),"",FREQUENCY(IF('Data Transformation'!$B$425:$B$8425='Bin Analysis'!$B2139,'Data Transformation'!$G$425:$G$8425),D2141))</f>
        <v/>
      </c>
      <c r="F2141" t="str">
        <f>IF(ISLOGICAL(D2141),"",E2141-E2140)</f>
        <v/>
      </c>
      <c r="M2141" s="14"/>
    </row>
    <row r="2142" spans="1:25" x14ac:dyDescent="0.25">
      <c r="A2142" s="32">
        <f>IF(Weighting!$P$6&gt;0,B2142,"")</f>
        <v>0.32100000000000001</v>
      </c>
      <c r="B2142">
        <f>Weighting!$C$6</f>
        <v>0.32100000000000001</v>
      </c>
      <c r="C2142">
        <f>Weighting!$F$6</f>
        <v>0</v>
      </c>
      <c r="D2142" t="b">
        <f>IF(C2142=1,'Data Transformation'!$G$3+0.5*'Data Transformation'!$W$25,IF(C2143=1,D2143-'Data Transformation'!$W$25,FALSE))</f>
        <v>0</v>
      </c>
      <c r="E2142" t="str">
        <f t="array" ref="E2142">IF(ISLOGICAL(D2142),"",FREQUENCY(IF('Data Transformation'!$B$425:$B$8425='Bin Analysis'!$B2139,'Data Transformation'!$G$425:$G$8425),D2142))</f>
        <v/>
      </c>
      <c r="F2142" t="str">
        <f>IF(ISLOGICAL(D2142),"",E2142-E2141)</f>
        <v/>
      </c>
      <c r="G2142">
        <f>Weighting!$H$6</f>
        <v>1</v>
      </c>
      <c r="H2142">
        <f t="array" ref="H2142">FREQUENCY(IF('Data Transformation'!$B$4:$B$8425=B2139,'Data Transformation'!$G$4:$G$8425),'Bin Analysis'!$B2142)</f>
        <v>1</v>
      </c>
      <c r="I2142">
        <f>H2142-H2141</f>
        <v>1</v>
      </c>
      <c r="J2142">
        <f>IF(I2142=0,0,1)</f>
        <v>1</v>
      </c>
      <c r="K2142">
        <f>J2142*Weighting!$W$6</f>
        <v>1</v>
      </c>
      <c r="M2142" s="14"/>
    </row>
    <row r="2143" spans="1:25" x14ac:dyDescent="0.25">
      <c r="A2143" s="32">
        <f>IF(Weighting!$P$7&gt;0,B2143,"")</f>
        <v>0.45200000000000001</v>
      </c>
      <c r="B2143">
        <f>Weighting!$C$7</f>
        <v>0.45200000000000001</v>
      </c>
      <c r="C2143">
        <f>Weighting!$F$7</f>
        <v>0</v>
      </c>
      <c r="D2143" t="b">
        <f>IF(C2143=1,'Data Transformation'!$G$3+0.5*'Data Transformation'!$W$25,IF(C2144=1,D2144-'Data Transformation'!$W$25,FALSE))</f>
        <v>0</v>
      </c>
      <c r="E2143" t="str">
        <f t="array" ref="E2143">IF(ISLOGICAL(D2143),"",FREQUENCY(IF('Data Transformation'!$B$425:$B$8425='Bin Analysis'!$B2139,'Data Transformation'!$G$425:$G$8425),D2143))</f>
        <v/>
      </c>
      <c r="F2143" t="str">
        <f t="shared" ref="F2143:F2161" si="267">IF(ISLOGICAL(D2143),"",E2143-E2142)</f>
        <v/>
      </c>
      <c r="G2143">
        <f>Weighting!$H$7</f>
        <v>0</v>
      </c>
      <c r="H2143">
        <f t="array" ref="H2143">FREQUENCY(IF('Data Transformation'!$B$4:$B$8425=B2139,'Data Transformation'!$G$4:$G$8425),'Bin Analysis'!$B2143)</f>
        <v>1</v>
      </c>
      <c r="I2143">
        <f t="shared" ref="I2143:I2161" si="268">H2143-H2142</f>
        <v>0</v>
      </c>
      <c r="J2143">
        <f>IF(I2143=0,0,1)</f>
        <v>0</v>
      </c>
      <c r="K2143">
        <f>J2143*Weighting!$W$7</f>
        <v>0</v>
      </c>
      <c r="M2143" s="14"/>
    </row>
    <row r="2144" spans="1:25" x14ac:dyDescent="0.25">
      <c r="A2144" s="32">
        <f>IF(Weighting!$P$8&gt;0,B2144,"")</f>
        <v>0.58299999999999996</v>
      </c>
      <c r="B2144">
        <f>Weighting!$C$8</f>
        <v>0.58299999999999996</v>
      </c>
      <c r="C2144">
        <f>Weighting!$F$8</f>
        <v>0</v>
      </c>
      <c r="D2144" t="b">
        <f>IF(C2144=1,'Data Transformation'!$G$3+0.5*'Data Transformation'!$W$25,IF(C2145=1,D2145-'Data Transformation'!$W$25,FALSE))</f>
        <v>0</v>
      </c>
      <c r="E2144" t="str">
        <f t="array" ref="E2144">IF(ISLOGICAL(D2144),"",FREQUENCY(IF('Data Transformation'!$B$425:$B$8425='Bin Analysis'!$B2139,'Data Transformation'!$G$425:$G$8425),D2144))</f>
        <v/>
      </c>
      <c r="F2144" t="str">
        <f t="shared" si="267"/>
        <v/>
      </c>
      <c r="G2144">
        <f>Weighting!$H$8</f>
        <v>0</v>
      </c>
      <c r="H2144">
        <f t="array" ref="H2144">FREQUENCY(IF('Data Transformation'!$B$4:$B$8425=B2139,'Data Transformation'!$G$4:$G$8425),'Bin Analysis'!$B2144)</f>
        <v>1</v>
      </c>
      <c r="I2144">
        <f t="shared" si="268"/>
        <v>0</v>
      </c>
      <c r="J2144">
        <f t="shared" ref="J2144:J2161" si="269">IF(I2144=0,0,1)</f>
        <v>0</v>
      </c>
      <c r="K2144">
        <f>J2144*Weighting!$W$8</f>
        <v>0</v>
      </c>
      <c r="M2144" s="14"/>
    </row>
    <row r="2145" spans="1:13" x14ac:dyDescent="0.25">
      <c r="A2145" s="32">
        <f>IF(Weighting!$P$9&gt;0,B2145,"")</f>
        <v>0.71399999999999997</v>
      </c>
      <c r="B2145" s="50">
        <f>Weighting!$C$9</f>
        <v>0.71399999999999997</v>
      </c>
      <c r="C2145">
        <f>Weighting!$F$9</f>
        <v>0</v>
      </c>
      <c r="D2145" t="b">
        <f>IF(C2145=1,'Data Transformation'!$G$3+0.5*'Data Transformation'!$W$25,IF(C2146=1,D2146-'Data Transformation'!$W$25,FALSE))</f>
        <v>0</v>
      </c>
      <c r="E2145" t="str">
        <f t="array" ref="E2145">IF(ISLOGICAL(D2145),"",FREQUENCY(IF('Data Transformation'!$B$425:$B$8425='Bin Analysis'!$B2139,'Data Transformation'!$G$425:$G$8425),D2145))</f>
        <v/>
      </c>
      <c r="F2145" t="str">
        <f t="shared" si="267"/>
        <v/>
      </c>
      <c r="G2145">
        <f>Weighting!$H$9</f>
        <v>0</v>
      </c>
      <c r="H2145">
        <f t="array" ref="H2145">FREQUENCY(IF('Data Transformation'!$B$4:$B$8425=B2139,'Data Transformation'!$G$4:$G$8425),'Bin Analysis'!$B2145)</f>
        <v>3</v>
      </c>
      <c r="I2145">
        <f t="shared" si="268"/>
        <v>2</v>
      </c>
      <c r="J2145">
        <f t="shared" si="269"/>
        <v>1</v>
      </c>
      <c r="K2145">
        <f>J2145*Weighting!$W$9</f>
        <v>3</v>
      </c>
      <c r="M2145" s="14"/>
    </row>
    <row r="2146" spans="1:13" x14ac:dyDescent="0.25">
      <c r="A2146" s="32">
        <f>IF(Weighting!$P$10&gt;0,B2146,"")</f>
        <v>0.84499999999999997</v>
      </c>
      <c r="B2146">
        <f>Weighting!$C$10</f>
        <v>0.84499999999999997</v>
      </c>
      <c r="C2146">
        <f>Weighting!$F$10</f>
        <v>0</v>
      </c>
      <c r="D2146" t="b">
        <f>IF(C2146=1,'Data Transformation'!$G$3+0.5*'Data Transformation'!$W$25,IF(C2147=1,D2147-'Data Transformation'!$W$25,FALSE))</f>
        <v>0</v>
      </c>
      <c r="E2146" t="str">
        <f t="array" ref="E2146">IF(ISLOGICAL(D2146),"",FREQUENCY(IF('Data Transformation'!$B$425:$B$8425='Bin Analysis'!$B2139,'Data Transformation'!$G$425:$G$8425),D2146))</f>
        <v/>
      </c>
      <c r="F2146" t="str">
        <f t="shared" si="267"/>
        <v/>
      </c>
      <c r="G2146">
        <f>Weighting!$H$10</f>
        <v>0</v>
      </c>
      <c r="H2146">
        <f t="array" ref="H2146">FREQUENCY(IF('Data Transformation'!$B$4:$B$8425=B2139,'Data Transformation'!$G$4:$G$8425),'Bin Analysis'!$B2146)</f>
        <v>4</v>
      </c>
      <c r="I2146">
        <f t="shared" si="268"/>
        <v>1</v>
      </c>
      <c r="J2146">
        <f t="shared" si="269"/>
        <v>1</v>
      </c>
      <c r="K2146">
        <f>J2146*Weighting!$W$10</f>
        <v>3</v>
      </c>
      <c r="M2146" s="14"/>
    </row>
    <row r="2147" spans="1:13" x14ac:dyDescent="0.25">
      <c r="A2147" s="32">
        <f>IF(Weighting!$P$11&gt;0,B2147,"")</f>
        <v>0.97599999999999998</v>
      </c>
      <c r="B2147">
        <f>Weighting!$C$11</f>
        <v>0.97599999999999998</v>
      </c>
      <c r="C2147">
        <f>Weighting!$F$11</f>
        <v>0</v>
      </c>
      <c r="D2147">
        <f>IF(C2147=1,'Data Transformation'!$G$3+0.5*'Data Transformation'!$W$25,IF(C2148=1,D2148-'Data Transformation'!$W$25,FALSE))</f>
        <v>0.86899999999999999</v>
      </c>
      <c r="E2147">
        <f t="array" ref="E2147">IF(ISLOGICAL(D2147),"",FREQUENCY(IF('Data Transformation'!$B$425:$B$8425='Bin Analysis'!$B2139,'Data Transformation'!$G$425:$G$8425),D2147))</f>
        <v>5</v>
      </c>
      <c r="F2147" t="e">
        <f t="shared" si="267"/>
        <v>#VALUE!</v>
      </c>
      <c r="G2147">
        <f>Weighting!$H$11</f>
        <v>0</v>
      </c>
      <c r="H2147">
        <f t="array" ref="H2147">FREQUENCY(IF('Data Transformation'!$B$4:$B$8425=B2139,'Data Transformation'!$G$4:$G$8425),'Bin Analysis'!$B2147)</f>
        <v>17</v>
      </c>
      <c r="I2147">
        <f t="shared" si="268"/>
        <v>13</v>
      </c>
      <c r="J2147">
        <f t="shared" si="269"/>
        <v>1</v>
      </c>
      <c r="K2147">
        <f>J2147*Weighting!$W$11</f>
        <v>2</v>
      </c>
      <c r="M2147" s="14"/>
    </row>
    <row r="2148" spans="1:13" x14ac:dyDescent="0.25">
      <c r="A2148" s="32">
        <f>IF(Weighting!$P$12&gt;0,B2148,"")</f>
        <v>1.107</v>
      </c>
      <c r="B2148">
        <f>Weighting!$C$12</f>
        <v>1.107</v>
      </c>
      <c r="C2148">
        <f>Weighting!$F$12</f>
        <v>1</v>
      </c>
      <c r="D2148">
        <f>IF(C2148=1,'Data Transformation'!$G$3+0.5*'Data Transformation'!$W$25,IF(C2149=1,D2149-'Data Transformation'!$W$25,FALSE))</f>
        <v>1.131</v>
      </c>
      <c r="E2148">
        <f t="array" ref="E2148">IF(ISLOGICAL(D2148),"",FREQUENCY(IF('Data Transformation'!$B$425:$B$8425='Bin Analysis'!$B2139,'Data Transformation'!$G$425:$G$8425),D2148))</f>
        <v>19</v>
      </c>
      <c r="F2148">
        <f t="shared" si="267"/>
        <v>14</v>
      </c>
      <c r="G2148">
        <f>Weighting!$H$12</f>
        <v>0</v>
      </c>
      <c r="H2148">
        <f t="array" ref="H2148">FREQUENCY(IF('Data Transformation'!$B$4:$B$8425=B2139,'Data Transformation'!$G$4:$G$8425),'Bin Analysis'!$B2148)</f>
        <v>20</v>
      </c>
      <c r="I2148">
        <f t="shared" si="268"/>
        <v>3</v>
      </c>
      <c r="J2148">
        <f t="shared" si="269"/>
        <v>1</v>
      </c>
      <c r="K2148">
        <f>J2148*Weighting!$W$12</f>
        <v>1</v>
      </c>
      <c r="M2148" s="14"/>
    </row>
    <row r="2149" spans="1:13" x14ac:dyDescent="0.25">
      <c r="A2149" s="32">
        <f>IF(Weighting!$P$13&gt;0,B2149,"")</f>
        <v>1.238</v>
      </c>
      <c r="B2149">
        <f>Weighting!$C$13</f>
        <v>1.238</v>
      </c>
      <c r="C2149">
        <f>Weighting!$F$13</f>
        <v>0</v>
      </c>
      <c r="D2149" t="b">
        <f>IF(C2149=1,'Data Transformation'!$G$3+0.5*'Data Transformation'!$W$25,IF(C2150=1,D2150-'Data Transformation'!$W$25,FALSE))</f>
        <v>0</v>
      </c>
      <c r="E2149" t="str">
        <f t="array" ref="E2149">IF(ISLOGICAL(D2149),"",FREQUENCY(IF('Data Transformation'!$B$425:$B$8425='Bin Analysis'!$B2139,'Data Transformation'!$G$425:$G$8425),D2149))</f>
        <v/>
      </c>
      <c r="F2149" t="str">
        <f t="shared" si="267"/>
        <v/>
      </c>
      <c r="G2149">
        <f>Weighting!$H$13</f>
        <v>0</v>
      </c>
      <c r="H2149">
        <f t="array" ref="H2149">FREQUENCY(IF('Data Transformation'!$B$4:$B$8425=B2139,'Data Transformation'!$G$4:$G$8425),'Bin Analysis'!$B2149)</f>
        <v>20</v>
      </c>
      <c r="I2149">
        <f t="shared" si="268"/>
        <v>0</v>
      </c>
      <c r="J2149">
        <f t="shared" si="269"/>
        <v>0</v>
      </c>
      <c r="K2149">
        <f>J2149*Weighting!$W$13</f>
        <v>0</v>
      </c>
      <c r="M2149" s="14"/>
    </row>
    <row r="2150" spans="1:13" x14ac:dyDescent="0.25">
      <c r="A2150" s="32">
        <f>IF(Weighting!$P$14&gt;0,B2150,"")</f>
        <v>1.369</v>
      </c>
      <c r="B2150">
        <f>Weighting!$C$14</f>
        <v>1.369</v>
      </c>
      <c r="C2150">
        <f>Weighting!$F$14</f>
        <v>0</v>
      </c>
      <c r="D2150" t="b">
        <f>IF(C2150=1,'Data Transformation'!$G$3+0.5*'Data Transformation'!$W$25,IF(C2151=1,D2151-'Data Transformation'!$W$25,FALSE))</f>
        <v>0</v>
      </c>
      <c r="E2150" t="str">
        <f t="array" ref="E2150">IF(ISLOGICAL(D2150),"",FREQUENCY(IF('Data Transformation'!$B$425:$B$8425='Bin Analysis'!$B2139,'Data Transformation'!$G$425:$G$8425),D2150))</f>
        <v/>
      </c>
      <c r="F2150" t="str">
        <f t="shared" si="267"/>
        <v/>
      </c>
      <c r="G2150">
        <f>Weighting!$H$14</f>
        <v>0</v>
      </c>
      <c r="H2150">
        <f t="array" ref="H2150">FREQUENCY(IF('Data Transformation'!$B$4:$B$8425=B2139,'Data Transformation'!$G$4:$G$8425),'Bin Analysis'!$B2150)</f>
        <v>20</v>
      </c>
      <c r="I2150">
        <f t="shared" si="268"/>
        <v>0</v>
      </c>
      <c r="J2150">
        <f t="shared" si="269"/>
        <v>0</v>
      </c>
      <c r="K2150">
        <f>J2150*Weighting!$W$14</f>
        <v>0</v>
      </c>
      <c r="M2150" s="14"/>
    </row>
    <row r="2151" spans="1:13" x14ac:dyDescent="0.25">
      <c r="A2151" s="32">
        <f>IF(Weighting!$P$15&gt;0,B2151,"")</f>
        <v>1.5000009999999999</v>
      </c>
      <c r="B2151">
        <f>Weighting!$C$15</f>
        <v>1.5000009999999999</v>
      </c>
      <c r="C2151">
        <f>Weighting!$F$15</f>
        <v>0</v>
      </c>
      <c r="D2151" t="b">
        <f>IF(C2151=1,'Data Transformation'!$G$3+0.5*'Data Transformation'!$W$25,IF(C2152=1,D2152-'Data Transformation'!$W$25,FALSE))</f>
        <v>0</v>
      </c>
      <c r="E2151" t="str">
        <f t="array" ref="E2151">IF(ISLOGICAL(D2151),"",FREQUENCY(IF('Data Transformation'!$B$425:$B$8425='Bin Analysis'!$B2139,'Data Transformation'!$G$425:$G$8425),D2151))</f>
        <v/>
      </c>
      <c r="F2151" t="str">
        <f t="shared" si="267"/>
        <v/>
      </c>
      <c r="G2151">
        <f>Weighting!$H$15</f>
        <v>0</v>
      </c>
      <c r="H2151">
        <f t="array" ref="H2151">FREQUENCY(IF('Data Transformation'!$B$4:$B$8425=B2139,'Data Transformation'!$G$4:$G$8425),'Bin Analysis'!$B2151)</f>
        <v>20</v>
      </c>
      <c r="I2151">
        <f t="shared" si="268"/>
        <v>0</v>
      </c>
      <c r="J2151">
        <f t="shared" si="269"/>
        <v>0</v>
      </c>
      <c r="K2151">
        <f>J2151*Weighting!$W$15</f>
        <v>0</v>
      </c>
      <c r="M2151" s="14"/>
    </row>
    <row r="2152" spans="1:13" x14ac:dyDescent="0.25">
      <c r="A2152" s="32" t="str">
        <f>IF(Weighting!$P$16&gt;0,B2152,"")</f>
        <v/>
      </c>
      <c r="B2152">
        <f>Weighting!$C$16</f>
        <v>1.631</v>
      </c>
      <c r="C2152">
        <f>Weighting!$F$16</f>
        <v>0</v>
      </c>
      <c r="D2152" t="b">
        <f>IF(C2152=1,'Data Transformation'!$G$3+0.5*'Data Transformation'!$W$25,IF(C2153=1,D2153-'Data Transformation'!$W$25,FALSE))</f>
        <v>0</v>
      </c>
      <c r="E2152" t="str">
        <f t="array" ref="E2152">IF(ISLOGICAL(D2152),"",FREQUENCY(IF('Data Transformation'!$B$425:$B$8425='Bin Analysis'!$B2139,'Data Transformation'!$G$425:$G$8425),D2152))</f>
        <v/>
      </c>
      <c r="F2152" t="str">
        <f t="shared" si="267"/>
        <v/>
      </c>
      <c r="G2152">
        <f>Weighting!$H$16</f>
        <v>0</v>
      </c>
      <c r="H2152">
        <f t="array" ref="H2152">FREQUENCY(IF('Data Transformation'!$B$4:$B$8425=B2139,'Data Transformation'!$G$4:$G$8425),'Bin Analysis'!$B2152)</f>
        <v>20</v>
      </c>
      <c r="I2152">
        <f t="shared" si="268"/>
        <v>0</v>
      </c>
      <c r="J2152">
        <f t="shared" si="269"/>
        <v>0</v>
      </c>
      <c r="K2152">
        <f>J2152*Weighting!$W$16</f>
        <v>0</v>
      </c>
      <c r="M2152" s="14"/>
    </row>
    <row r="2153" spans="1:13" x14ac:dyDescent="0.25">
      <c r="A2153" s="32" t="str">
        <f>IF(Weighting!$P$17&gt;0,B2153,"")</f>
        <v/>
      </c>
      <c r="B2153">
        <f>Weighting!$C$17</f>
        <v>1.762</v>
      </c>
      <c r="C2153">
        <f>Weighting!$F$17</f>
        <v>0</v>
      </c>
      <c r="D2153" t="b">
        <f>IF(C2153=1,'Data Transformation'!$G$3+0.5*'Data Transformation'!$W$25,IF(C2154=1,D2154-'Data Transformation'!$W$25,FALSE))</f>
        <v>0</v>
      </c>
      <c r="E2153" t="str">
        <f t="array" ref="E2153">IF(ISLOGICAL(D2153),"",FREQUENCY(IF('Data Transformation'!$B$425:$B$8425='Bin Analysis'!$B2139,'Data Transformation'!$G$425:$G$8425),D2153))</f>
        <v/>
      </c>
      <c r="F2153" t="str">
        <f t="shared" si="267"/>
        <v/>
      </c>
      <c r="G2153">
        <f>Weighting!$H$17</f>
        <v>0</v>
      </c>
      <c r="H2153">
        <f t="array" ref="H2153">FREQUENCY(IF('Data Transformation'!$B$4:$B$8425=B2139,'Data Transformation'!$G$4:$G$8425),'Bin Analysis'!$B2153)</f>
        <v>20</v>
      </c>
      <c r="I2153">
        <f t="shared" si="268"/>
        <v>0</v>
      </c>
      <c r="J2153">
        <f t="shared" si="269"/>
        <v>0</v>
      </c>
      <c r="K2153">
        <f>J2153*Weighting!$W$17</f>
        <v>0</v>
      </c>
      <c r="M2153" s="14"/>
    </row>
    <row r="2154" spans="1:13" x14ac:dyDescent="0.25">
      <c r="A2154" s="32" t="str">
        <f>IF(Weighting!$P$18&gt;0,B2154,"")</f>
        <v/>
      </c>
      <c r="B2154">
        <f>Weighting!$C$18</f>
        <v>1.893</v>
      </c>
      <c r="C2154">
        <f>Weighting!$F$18</f>
        <v>0</v>
      </c>
      <c r="D2154" t="b">
        <f>IF(C2154=1,'Data Transformation'!$G$3+0.5*'Data Transformation'!$W$25,IF(C2155=1,D2155-'Data Transformation'!$W$25,FALSE))</f>
        <v>0</v>
      </c>
      <c r="E2154" t="str">
        <f t="array" ref="E2154">IF(ISLOGICAL(D2154),"",FREQUENCY(IF('Data Transformation'!$B$425:$B$8425='Bin Analysis'!$B2139,'Data Transformation'!$G$425:$G$8425),D2154))</f>
        <v/>
      </c>
      <c r="F2154" t="str">
        <f t="shared" si="267"/>
        <v/>
      </c>
      <c r="G2154">
        <f>Weighting!$H$18</f>
        <v>0</v>
      </c>
      <c r="H2154">
        <f t="array" ref="H2154">FREQUENCY(IF('Data Transformation'!$B$4:$B$8425=B2139,'Data Transformation'!$G$4:$G$8425),'Bin Analysis'!$B2154)</f>
        <v>20</v>
      </c>
      <c r="I2154">
        <f t="shared" si="268"/>
        <v>0</v>
      </c>
      <c r="J2154">
        <f t="shared" si="269"/>
        <v>0</v>
      </c>
      <c r="K2154">
        <f>J2154*Weighting!$W$18</f>
        <v>0</v>
      </c>
      <c r="M2154" s="14"/>
    </row>
    <row r="2155" spans="1:13" x14ac:dyDescent="0.25">
      <c r="A2155" s="32" t="str">
        <f>IF(Weighting!$P$19&gt;0,B2155,"")</f>
        <v/>
      </c>
      <c r="B2155">
        <f>Weighting!$C$19</f>
        <v>2.024</v>
      </c>
      <c r="C2155">
        <f>Weighting!$F$19</f>
        <v>0</v>
      </c>
      <c r="D2155" t="b">
        <f>IF(C2155=1,'Data Transformation'!$G$3+0.5*'Data Transformation'!$W$25,IF(C2156=1,D2156-'Data Transformation'!$W$25,FALSE))</f>
        <v>0</v>
      </c>
      <c r="E2155" t="str">
        <f t="array" ref="E2155">IF(ISLOGICAL(D2155),"",FREQUENCY(IF('Data Transformation'!$B$425:$B$8425='Bin Analysis'!$B2139,'Data Transformation'!$G$425:$G$8425),D2155))</f>
        <v/>
      </c>
      <c r="F2155" t="str">
        <f t="shared" si="267"/>
        <v/>
      </c>
      <c r="G2155">
        <f>Weighting!$H$19</f>
        <v>0</v>
      </c>
      <c r="H2155">
        <f t="array" ref="H2155">FREQUENCY(IF('Data Transformation'!$B$4:$B$8425=B2139,'Data Transformation'!$G$4:$G$8425),'Bin Analysis'!$B2155)</f>
        <v>20</v>
      </c>
      <c r="I2155">
        <f t="shared" si="268"/>
        <v>0</v>
      </c>
      <c r="J2155">
        <f t="shared" si="269"/>
        <v>0</v>
      </c>
      <c r="K2155">
        <f>J2155*Weighting!$W$19</f>
        <v>0</v>
      </c>
      <c r="M2155" s="14"/>
    </row>
    <row r="2156" spans="1:13" x14ac:dyDescent="0.25">
      <c r="A2156" s="32" t="str">
        <f>IF(Weighting!$P$20&gt;0,B2156,"")</f>
        <v/>
      </c>
      <c r="B2156">
        <f>Weighting!$C$20</f>
        <v>2.1550000000000002</v>
      </c>
      <c r="C2156">
        <f>Weighting!$F$20</f>
        <v>0</v>
      </c>
      <c r="D2156" t="b">
        <f>IF(C2156=1,'Data Transformation'!$G$3+0.5*'Data Transformation'!$W$25,IF(C2157=1,D2157-'Data Transformation'!$W$25,FALSE))</f>
        <v>0</v>
      </c>
      <c r="E2156" t="str">
        <f t="array" ref="E2156">IF(ISLOGICAL(D2156),"",FREQUENCY(IF('Data Transformation'!$B$425:$B$8425='Bin Analysis'!$B2139,'Data Transformation'!$G$425:$G$8425),D2156))</f>
        <v/>
      </c>
      <c r="F2156" t="str">
        <f t="shared" si="267"/>
        <v/>
      </c>
      <c r="G2156">
        <f>Weighting!$H$20</f>
        <v>0</v>
      </c>
      <c r="H2156">
        <f t="array" ref="H2156">FREQUENCY(IF('Data Transformation'!$B$4:$B$8425=B2139,'Data Transformation'!$G$4:$G$8425),'Bin Analysis'!$B2156)</f>
        <v>20</v>
      </c>
      <c r="I2156">
        <f t="shared" si="268"/>
        <v>0</v>
      </c>
      <c r="J2156">
        <f t="shared" si="269"/>
        <v>0</v>
      </c>
      <c r="K2156">
        <f>J2156*Weighting!$W$20</f>
        <v>0</v>
      </c>
      <c r="M2156" s="14"/>
    </row>
    <row r="2157" spans="1:13" x14ac:dyDescent="0.25">
      <c r="A2157" s="32" t="str">
        <f>IF(Weighting!$P$21&gt;0,B2157,"")</f>
        <v/>
      </c>
      <c r="B2157">
        <f>Weighting!$C$21</f>
        <v>2.2860000000000005</v>
      </c>
      <c r="C2157">
        <f>Weighting!$F$21</f>
        <v>0</v>
      </c>
      <c r="D2157" t="b">
        <f>IF(C2157=1,'Data Transformation'!$G$3+0.5*'Data Transformation'!$W$25,IF(C2158=1,D2158-'Data Transformation'!$W$25,FALSE))</f>
        <v>0</v>
      </c>
      <c r="E2157" t="str">
        <f t="array" ref="E2157">IF(ISLOGICAL(D2157),"",FREQUENCY(IF('Data Transformation'!$B$425:$B$8425='Bin Analysis'!$B2139,'Data Transformation'!$G$425:$G$8425),D2157))</f>
        <v/>
      </c>
      <c r="F2157" t="str">
        <f t="shared" si="267"/>
        <v/>
      </c>
      <c r="G2157">
        <f>Weighting!$H$21</f>
        <v>0</v>
      </c>
      <c r="H2157">
        <f t="array" ref="H2157">FREQUENCY(IF('Data Transformation'!$B$4:$B$8425=B2139,'Data Transformation'!$G$4:$G$8425),'Bin Analysis'!$B2157)</f>
        <v>20</v>
      </c>
      <c r="I2157">
        <f t="shared" si="268"/>
        <v>0</v>
      </c>
      <c r="J2157">
        <f t="shared" si="269"/>
        <v>0</v>
      </c>
      <c r="K2157">
        <f>J2157*Weighting!$W$21</f>
        <v>0</v>
      </c>
      <c r="M2157" s="14"/>
    </row>
    <row r="2158" spans="1:13" x14ac:dyDescent="0.25">
      <c r="A2158" s="32" t="str">
        <f>IF(Weighting!$P$22&gt;0,B2158,"")</f>
        <v/>
      </c>
      <c r="B2158">
        <f>Weighting!$C$22</f>
        <v>2.4170000000000007</v>
      </c>
      <c r="C2158">
        <f>Weighting!$F$22</f>
        <v>0</v>
      </c>
      <c r="D2158" t="b">
        <f>IF(C2158=1,'Data Transformation'!$G$3+0.5*'Data Transformation'!$W$25,IF(C2159=1,D2159-'Data Transformation'!$W$25,FALSE))</f>
        <v>0</v>
      </c>
      <c r="E2158" t="str">
        <f t="array" ref="E2158">IF(ISLOGICAL(D2158),"",FREQUENCY(IF('Data Transformation'!$B$425:$B$8425='Bin Analysis'!$B2139,'Data Transformation'!$G$425:$G$8425),D2158))</f>
        <v/>
      </c>
      <c r="F2158" t="str">
        <f t="shared" si="267"/>
        <v/>
      </c>
      <c r="G2158">
        <f>Weighting!$H$22</f>
        <v>0</v>
      </c>
      <c r="H2158">
        <f t="array" ref="H2158">FREQUENCY(IF('Data Transformation'!$B$4:$B$8425=B2139,'Data Transformation'!$G$4:$G$8425),'Bin Analysis'!$B2158)</f>
        <v>20</v>
      </c>
      <c r="I2158">
        <f t="shared" si="268"/>
        <v>0</v>
      </c>
      <c r="J2158">
        <f t="shared" si="269"/>
        <v>0</v>
      </c>
      <c r="K2158">
        <f>J2158*Weighting!$W$22</f>
        <v>0</v>
      </c>
      <c r="M2158" s="14"/>
    </row>
    <row r="2159" spans="1:13" x14ac:dyDescent="0.25">
      <c r="A2159" s="32" t="str">
        <f>IF(Weighting!$P$23&gt;0,B2159,"")</f>
        <v/>
      </c>
      <c r="B2159">
        <f>Weighting!$C$23</f>
        <v>2.5480000000000009</v>
      </c>
      <c r="C2159">
        <f>Weighting!$F$23</f>
        <v>0</v>
      </c>
      <c r="D2159" t="b">
        <f>IF(C2159=1,'Data Transformation'!$G$3+0.5*'Data Transformation'!$W$25,IF(C2160=1,D2160-'Data Transformation'!$W$25,FALSE))</f>
        <v>0</v>
      </c>
      <c r="E2159" t="str">
        <f t="array" ref="E2159">IF(ISLOGICAL(D2159),"",FREQUENCY(IF('Data Transformation'!$B$425:$B$8425='Bin Analysis'!$B2139,'Data Transformation'!$G$425:$G$8425),D2159))</f>
        <v/>
      </c>
      <c r="F2159" t="str">
        <f t="shared" si="267"/>
        <v/>
      </c>
      <c r="G2159">
        <f>Weighting!$H$23</f>
        <v>0</v>
      </c>
      <c r="H2159">
        <f t="array" ref="H2159">FREQUENCY(IF('Data Transformation'!$B$4:$B$8425=B2139,'Data Transformation'!$G$4:$G$8425),'Bin Analysis'!$B2159)</f>
        <v>20</v>
      </c>
      <c r="I2159">
        <f t="shared" si="268"/>
        <v>0</v>
      </c>
      <c r="J2159">
        <f t="shared" si="269"/>
        <v>0</v>
      </c>
      <c r="K2159">
        <f>J2159*Weighting!$W$23</f>
        <v>0</v>
      </c>
      <c r="M2159" s="14"/>
    </row>
    <row r="2160" spans="1:13" x14ac:dyDescent="0.25">
      <c r="A2160" s="32" t="str">
        <f>IF(Weighting!$P$24&gt;0,B2160,"")</f>
        <v/>
      </c>
      <c r="B2160">
        <f>Weighting!$C$24</f>
        <v>2.6790000000000012</v>
      </c>
      <c r="C2160">
        <f>Weighting!$F$24</f>
        <v>0</v>
      </c>
      <c r="D2160" t="b">
        <f>IF(C2160=1,'Data Transformation'!$G$3+0.5*'Data Transformation'!$W$25,IF(C2161=1,D2161-'Data Transformation'!$W$25,FALSE))</f>
        <v>0</v>
      </c>
      <c r="E2160" t="str">
        <f t="array" ref="E2160">IF(ISLOGICAL(D2160),"",FREQUENCY(IF('Data Transformation'!$B$425:$B$8425='Bin Analysis'!$B2139,'Data Transformation'!$G$425:$G$8425),D2160))</f>
        <v/>
      </c>
      <c r="F2160" t="str">
        <f t="shared" si="267"/>
        <v/>
      </c>
      <c r="G2160">
        <f>Weighting!$H$24</f>
        <v>0</v>
      </c>
      <c r="H2160">
        <f t="array" ref="H2160">FREQUENCY(IF('Data Transformation'!$B$4:$B$8425=B2139,'Data Transformation'!$G$4:$G$8425),'Bin Analysis'!$B2160)</f>
        <v>20</v>
      </c>
      <c r="I2160">
        <f t="shared" si="268"/>
        <v>0</v>
      </c>
      <c r="J2160">
        <f t="shared" si="269"/>
        <v>0</v>
      </c>
      <c r="K2160">
        <f>J2160*Weighting!$W$24</f>
        <v>0</v>
      </c>
      <c r="M2160" s="14"/>
    </row>
    <row r="2161" spans="1:25" x14ac:dyDescent="0.25">
      <c r="A2161" s="32" t="str">
        <f>IF(Weighting!$P$25&gt;0,B2161,"")</f>
        <v/>
      </c>
      <c r="B2161">
        <f>Weighting!$C$25</f>
        <v>2.8100000000000014</v>
      </c>
      <c r="C2161">
        <f>Weighting!$F$25</f>
        <v>0</v>
      </c>
      <c r="D2161" t="b">
        <f>IF(C2161=1,'Data Transformation'!$G$3+0.5*'Data Transformation'!$W$25,IF(C2162=1,D2162-'Data Transformation'!$W$25,FALSE))</f>
        <v>0</v>
      </c>
      <c r="E2161" t="str">
        <f t="array" ref="E2161">IF(ISLOGICAL(D2161),"",FREQUENCY(IF('Data Transformation'!$B$425:$B$8425='Bin Analysis'!$B2139,'Data Transformation'!$G$425:$G$8425),D2161))</f>
        <v/>
      </c>
      <c r="F2161" t="str">
        <f t="shared" si="267"/>
        <v/>
      </c>
      <c r="G2161">
        <f>Weighting!$H$25</f>
        <v>0</v>
      </c>
      <c r="H2161">
        <f t="array" ref="H2161">FREQUENCY(IF('Data Transformation'!$B$4:$B$8425=B2139,'Data Transformation'!$G$4:$G$8425),'Bin Analysis'!$B2161)</f>
        <v>20</v>
      </c>
      <c r="I2161">
        <f t="shared" si="268"/>
        <v>0</v>
      </c>
      <c r="J2161">
        <f t="shared" si="269"/>
        <v>0</v>
      </c>
      <c r="K2161">
        <f>J2161*Weighting!$W$25</f>
        <v>0</v>
      </c>
      <c r="M2161" s="14"/>
    </row>
    <row r="2162" spans="1:25" x14ac:dyDescent="0.25">
      <c r="N2162" s="55"/>
      <c r="O2162"/>
      <c r="P2162"/>
      <c r="Q2162"/>
      <c r="R2162"/>
    </row>
    <row r="2163" spans="1:25" ht="23.25" x14ac:dyDescent="0.35">
      <c r="A2163" s="21" t="s">
        <v>0</v>
      </c>
      <c r="B2163" s="21">
        <f>IFERROR(VLOOKUP(C2163,'Data Transformation'!$L$6:$M$426,2,FALSE),"")</f>
        <v>90</v>
      </c>
      <c r="C2163" s="21">
        <f>C2139+1</f>
        <v>90</v>
      </c>
      <c r="D2163" s="21"/>
      <c r="E2163" s="21"/>
      <c r="F2163" s="21"/>
      <c r="G2163" s="21"/>
      <c r="H2163" s="22"/>
      <c r="I2163" s="22"/>
      <c r="J2163" s="22"/>
      <c r="K2163" s="21"/>
      <c r="L2163" s="21">
        <f>B2163</f>
        <v>90</v>
      </c>
      <c r="M2163" s="23">
        <f>INDEX('Data Transformation'!$O$4:$O$424,MATCH($B2163,'Data Transformation'!$M$4:$M$424,0),MATCH($M$2,'Data Transformation'!$O$3,0))</f>
        <v>20</v>
      </c>
      <c r="N2163" s="27">
        <f>IF('Input and Summary Results'!$J$16="minimum",'Bin Analysis'!X2164/(M2163-1),'Bin Analysis'!Y2163/('Bin Analysis'!M2163-1))</f>
        <v>0</v>
      </c>
      <c r="O2163" s="27">
        <f>IF(M2163=FALSE,NA(),(VLOOKUP(1,C2166:K2185,4,FALSE))/(M2163-1))</f>
        <v>0</v>
      </c>
      <c r="P2163" s="27">
        <f>IF(M2163=FALSE,NA(),SUM(J2166:J2185)/Weighting!$S$5)</f>
        <v>0.5</v>
      </c>
      <c r="Q2163" s="27">
        <f>IF(M2163=FALSE,NA(),SUM(K2166:K2185)/Weighting!$S$6)</f>
        <v>0.43478260869565216</v>
      </c>
      <c r="R2163" s="27">
        <f>IF(M2163=FALSE,NA(),(VLOOKUP(1,G2166:K2185,3,FALSE))/(M2163-1))</f>
        <v>0.78947368421052633</v>
      </c>
      <c r="S2163" s="22" t="str">
        <f>IF(M2163=FALSE,NA(),IF(SUM(J2166:J2185)=2,"yes","no"))</f>
        <v>no</v>
      </c>
      <c r="X2163" s="2" cm="2">
        <f t="array" ref="X2163:X2164">FREQUENCY(IF('Data Transformation'!$B$425:$B$6424='Bin Analysis'!L2163,'Data Transformation'!$G$425:$G$6424),'Data Transformation'!$U$11)</f>
        <v>19</v>
      </c>
      <c r="Y2163" s="2" cm="2">
        <f t="array" ref="Y2163:Y2164">FREQUENCY(IF('Data Transformation'!$B$425:$B$6424='Bin Analysis'!L2163,'Data Transformation'!$G$425:$G$6424),'Data Transformation'!$U$12)</f>
        <v>19</v>
      </c>
    </row>
    <row r="2164" spans="1:25" x14ac:dyDescent="0.25">
      <c r="A2164" s="14" t="s">
        <v>66</v>
      </c>
      <c r="B2164" t="s">
        <v>47</v>
      </c>
      <c r="C2164" t="s">
        <v>5</v>
      </c>
      <c r="D2164" t="s">
        <v>99</v>
      </c>
      <c r="E2164" t="s">
        <v>100</v>
      </c>
      <c r="F2164" t="s">
        <v>101</v>
      </c>
      <c r="G2164" t="s">
        <v>69</v>
      </c>
      <c r="H2164" t="s">
        <v>31</v>
      </c>
      <c r="I2164" t="s">
        <v>32</v>
      </c>
      <c r="J2164" t="s">
        <v>46</v>
      </c>
      <c r="K2164" s="14" t="s">
        <v>45</v>
      </c>
      <c r="M2164" s="14"/>
      <c r="X2164" s="2">
        <v>0</v>
      </c>
      <c r="Y2164" s="2">
        <v>0</v>
      </c>
    </row>
    <row r="2165" spans="1:25" x14ac:dyDescent="0.25">
      <c r="A2165" s="32"/>
      <c r="D2165" t="b">
        <f>IF(C2165=1,'Data Transformation'!$G$3+0.5*'Data Transformation'!$W$25,IF(C2166=1,D2166-'Data Transformation'!$W$25,FALSE))</f>
        <v>0</v>
      </c>
      <c r="E2165" t="str">
        <f t="array" ref="E2165">IF(ISLOGICAL(D2165),"",FREQUENCY(IF('Data Transformation'!$B$425:$B$8425='Bin Analysis'!$B2163,'Data Transformation'!$G$425:$G$8425),D2165))</f>
        <v/>
      </c>
      <c r="F2165" t="str">
        <f>IF(ISLOGICAL(D2165),"",E2165-E2164)</f>
        <v/>
      </c>
      <c r="M2165" s="14"/>
    </row>
    <row r="2166" spans="1:25" x14ac:dyDescent="0.25">
      <c r="A2166" s="32">
        <f>IF(Weighting!$P$6&gt;0,B2166,"")</f>
        <v>0.32100000000000001</v>
      </c>
      <c r="B2166">
        <f>Weighting!$C$6</f>
        <v>0.32100000000000001</v>
      </c>
      <c r="C2166">
        <f>Weighting!$F$6</f>
        <v>0</v>
      </c>
      <c r="D2166" t="b">
        <f>IF(C2166=1,'Data Transformation'!$G$3+0.5*'Data Transformation'!$W$25,IF(C2167=1,D2167-'Data Transformation'!$W$25,FALSE))</f>
        <v>0</v>
      </c>
      <c r="E2166" t="str">
        <f t="array" ref="E2166">IF(ISLOGICAL(D2166),"",FREQUENCY(IF('Data Transformation'!$B$425:$B$8425='Bin Analysis'!$B2163,'Data Transformation'!$G$425:$G$8425),D2166))</f>
        <v/>
      </c>
      <c r="F2166" t="str">
        <f>IF(ISLOGICAL(D2166),"",E2166-E2165)</f>
        <v/>
      </c>
      <c r="G2166">
        <f>Weighting!$H$6</f>
        <v>1</v>
      </c>
      <c r="H2166">
        <f t="array" ref="H2166">FREQUENCY(IF('Data Transformation'!$B$4:$B$8425=B2163,'Data Transformation'!$G$4:$G$8425),'Bin Analysis'!$B2166)</f>
        <v>15</v>
      </c>
      <c r="I2166">
        <f>H2166-H2165</f>
        <v>15</v>
      </c>
      <c r="J2166">
        <f>IF(I2166=0,0,1)</f>
        <v>1</v>
      </c>
      <c r="K2166">
        <f>J2166*Weighting!$W$6</f>
        <v>1</v>
      </c>
      <c r="M2166" s="14"/>
    </row>
    <row r="2167" spans="1:25" x14ac:dyDescent="0.25">
      <c r="A2167" s="32">
        <f>IF(Weighting!$P$7&gt;0,B2167,"")</f>
        <v>0.45200000000000001</v>
      </c>
      <c r="B2167">
        <f>Weighting!$C$7</f>
        <v>0.45200000000000001</v>
      </c>
      <c r="C2167">
        <f>Weighting!$F$7</f>
        <v>0</v>
      </c>
      <c r="D2167" t="b">
        <f>IF(C2167=1,'Data Transformation'!$G$3+0.5*'Data Transformation'!$W$25,IF(C2168=1,D2168-'Data Transformation'!$W$25,FALSE))</f>
        <v>0</v>
      </c>
      <c r="E2167" t="str">
        <f t="array" ref="E2167">IF(ISLOGICAL(D2167),"",FREQUENCY(IF('Data Transformation'!$B$425:$B$8425='Bin Analysis'!$B2163,'Data Transformation'!$G$425:$G$8425),D2167))</f>
        <v/>
      </c>
      <c r="F2167" t="str">
        <f t="shared" ref="F2167:F2185" si="270">IF(ISLOGICAL(D2167),"",E2167-E2166)</f>
        <v/>
      </c>
      <c r="G2167">
        <f>Weighting!$H$7</f>
        <v>0</v>
      </c>
      <c r="H2167">
        <f t="array" ref="H2167">FREQUENCY(IF('Data Transformation'!$B$4:$B$8425=B2163,'Data Transformation'!$G$4:$G$8425),'Bin Analysis'!$B2167)</f>
        <v>17</v>
      </c>
      <c r="I2167">
        <f t="shared" ref="I2167:I2185" si="271">H2167-H2166</f>
        <v>2</v>
      </c>
      <c r="J2167">
        <f>IF(I2167=0,0,1)</f>
        <v>1</v>
      </c>
      <c r="K2167">
        <f>J2167*Weighting!$W$7</f>
        <v>2</v>
      </c>
      <c r="M2167" s="14"/>
    </row>
    <row r="2168" spans="1:25" x14ac:dyDescent="0.25">
      <c r="A2168" s="32">
        <f>IF(Weighting!$P$8&gt;0,B2168,"")</f>
        <v>0.58299999999999996</v>
      </c>
      <c r="B2168">
        <f>Weighting!$C$8</f>
        <v>0.58299999999999996</v>
      </c>
      <c r="C2168">
        <f>Weighting!$F$8</f>
        <v>0</v>
      </c>
      <c r="D2168" t="b">
        <f>IF(C2168=1,'Data Transformation'!$G$3+0.5*'Data Transformation'!$W$25,IF(C2169=1,D2169-'Data Transformation'!$W$25,FALSE))</f>
        <v>0</v>
      </c>
      <c r="E2168" t="str">
        <f t="array" ref="E2168">IF(ISLOGICAL(D2168),"",FREQUENCY(IF('Data Transformation'!$B$425:$B$8425='Bin Analysis'!$B2163,'Data Transformation'!$G$425:$G$8425),D2168))</f>
        <v/>
      </c>
      <c r="F2168" t="str">
        <f t="shared" si="270"/>
        <v/>
      </c>
      <c r="G2168">
        <f>Weighting!$H$8</f>
        <v>0</v>
      </c>
      <c r="H2168">
        <f t="array" ref="H2168">FREQUENCY(IF('Data Transformation'!$B$4:$B$8425=B2163,'Data Transformation'!$G$4:$G$8425),'Bin Analysis'!$B2168)</f>
        <v>17</v>
      </c>
      <c r="I2168">
        <f t="shared" si="271"/>
        <v>0</v>
      </c>
      <c r="J2168">
        <f t="shared" ref="J2168:J2185" si="272">IF(I2168=0,0,1)</f>
        <v>0</v>
      </c>
      <c r="K2168">
        <f>J2168*Weighting!$W$8</f>
        <v>0</v>
      </c>
      <c r="M2168" s="14"/>
    </row>
    <row r="2169" spans="1:25" x14ac:dyDescent="0.25">
      <c r="A2169" s="32">
        <f>IF(Weighting!$P$9&gt;0,B2169,"")</f>
        <v>0.71399999999999997</v>
      </c>
      <c r="B2169" s="50">
        <f>Weighting!$C$9</f>
        <v>0.71399999999999997</v>
      </c>
      <c r="C2169">
        <f>Weighting!$F$9</f>
        <v>0</v>
      </c>
      <c r="D2169" t="b">
        <f>IF(C2169=1,'Data Transformation'!$G$3+0.5*'Data Transformation'!$W$25,IF(C2170=1,D2170-'Data Transformation'!$W$25,FALSE))</f>
        <v>0</v>
      </c>
      <c r="E2169" t="str">
        <f t="array" ref="E2169">IF(ISLOGICAL(D2169),"",FREQUENCY(IF('Data Transformation'!$B$425:$B$8425='Bin Analysis'!$B2163,'Data Transformation'!$G$425:$G$8425),D2169))</f>
        <v/>
      </c>
      <c r="F2169" t="str">
        <f t="shared" si="270"/>
        <v/>
      </c>
      <c r="G2169">
        <f>Weighting!$H$9</f>
        <v>0</v>
      </c>
      <c r="H2169">
        <f t="array" ref="H2169">FREQUENCY(IF('Data Transformation'!$B$4:$B$8425=B2163,'Data Transformation'!$G$4:$G$8425),'Bin Analysis'!$B2169)</f>
        <v>18</v>
      </c>
      <c r="I2169">
        <f t="shared" si="271"/>
        <v>1</v>
      </c>
      <c r="J2169">
        <f t="shared" si="272"/>
        <v>1</v>
      </c>
      <c r="K2169">
        <f>J2169*Weighting!$W$9</f>
        <v>3</v>
      </c>
      <c r="M2169" s="14"/>
    </row>
    <row r="2170" spans="1:25" x14ac:dyDescent="0.25">
      <c r="A2170" s="32">
        <f>IF(Weighting!$P$10&gt;0,B2170,"")</f>
        <v>0.84499999999999997</v>
      </c>
      <c r="B2170">
        <f>Weighting!$C$10</f>
        <v>0.84499999999999997</v>
      </c>
      <c r="C2170">
        <f>Weighting!$F$10</f>
        <v>0</v>
      </c>
      <c r="D2170" t="b">
        <f>IF(C2170=1,'Data Transformation'!$G$3+0.5*'Data Transformation'!$W$25,IF(C2171=1,D2171-'Data Transformation'!$W$25,FALSE))</f>
        <v>0</v>
      </c>
      <c r="E2170" t="str">
        <f t="array" ref="E2170">IF(ISLOGICAL(D2170),"",FREQUENCY(IF('Data Transformation'!$B$425:$B$8425='Bin Analysis'!$B2163,'Data Transformation'!$G$425:$G$8425),D2170))</f>
        <v/>
      </c>
      <c r="F2170" t="str">
        <f t="shared" si="270"/>
        <v/>
      </c>
      <c r="G2170">
        <f>Weighting!$H$10</f>
        <v>0</v>
      </c>
      <c r="H2170">
        <f t="array" ref="H2170">FREQUENCY(IF('Data Transformation'!$B$4:$B$8425=B2163,'Data Transformation'!$G$4:$G$8425),'Bin Analysis'!$B2170)</f>
        <v>19</v>
      </c>
      <c r="I2170">
        <f t="shared" si="271"/>
        <v>1</v>
      </c>
      <c r="J2170">
        <f t="shared" si="272"/>
        <v>1</v>
      </c>
      <c r="K2170">
        <f>J2170*Weighting!$W$10</f>
        <v>3</v>
      </c>
      <c r="M2170" s="14"/>
    </row>
    <row r="2171" spans="1:25" x14ac:dyDescent="0.25">
      <c r="A2171" s="32">
        <f>IF(Weighting!$P$11&gt;0,B2171,"")</f>
        <v>0.97599999999999998</v>
      </c>
      <c r="B2171">
        <f>Weighting!$C$11</f>
        <v>0.97599999999999998</v>
      </c>
      <c r="C2171">
        <f>Weighting!$F$11</f>
        <v>0</v>
      </c>
      <c r="D2171">
        <f>IF(C2171=1,'Data Transformation'!$G$3+0.5*'Data Transformation'!$W$25,IF(C2172=1,D2172-'Data Transformation'!$W$25,FALSE))</f>
        <v>0.86899999999999999</v>
      </c>
      <c r="E2171">
        <f t="array" ref="E2171">IF(ISLOGICAL(D2171),"",FREQUENCY(IF('Data Transformation'!$B$425:$B$8425='Bin Analysis'!$B2163,'Data Transformation'!$G$425:$G$8425),D2171))</f>
        <v>19</v>
      </c>
      <c r="F2171" t="e">
        <f t="shared" si="270"/>
        <v>#VALUE!</v>
      </c>
      <c r="G2171">
        <f>Weighting!$H$11</f>
        <v>0</v>
      </c>
      <c r="H2171">
        <f t="array" ref="H2171">FREQUENCY(IF('Data Transformation'!$B$4:$B$8425=B2163,'Data Transformation'!$G$4:$G$8425),'Bin Analysis'!$B2171)</f>
        <v>19</v>
      </c>
      <c r="I2171">
        <f t="shared" si="271"/>
        <v>0</v>
      </c>
      <c r="J2171">
        <f t="shared" si="272"/>
        <v>0</v>
      </c>
      <c r="K2171">
        <f>J2171*Weighting!$W$11</f>
        <v>0</v>
      </c>
      <c r="M2171" s="14"/>
    </row>
    <row r="2172" spans="1:25" x14ac:dyDescent="0.25">
      <c r="A2172" s="32">
        <f>IF(Weighting!$P$12&gt;0,B2172,"")</f>
        <v>1.107</v>
      </c>
      <c r="B2172">
        <f>Weighting!$C$12</f>
        <v>1.107</v>
      </c>
      <c r="C2172">
        <f>Weighting!$F$12</f>
        <v>1</v>
      </c>
      <c r="D2172">
        <f>IF(C2172=1,'Data Transformation'!$G$3+0.5*'Data Transformation'!$W$25,IF(C2173=1,D2173-'Data Transformation'!$W$25,FALSE))</f>
        <v>1.131</v>
      </c>
      <c r="E2172">
        <f t="array" ref="E2172">IF(ISLOGICAL(D2172),"",FREQUENCY(IF('Data Transformation'!$B$425:$B$8425='Bin Analysis'!$B2163,'Data Transformation'!$G$425:$G$8425),D2172))</f>
        <v>19</v>
      </c>
      <c r="F2172">
        <f t="shared" si="270"/>
        <v>0</v>
      </c>
      <c r="G2172">
        <f>Weighting!$H$12</f>
        <v>0</v>
      </c>
      <c r="H2172">
        <f t="array" ref="H2172">FREQUENCY(IF('Data Transformation'!$B$4:$B$8425=B2163,'Data Transformation'!$G$4:$G$8425),'Bin Analysis'!$B2172)</f>
        <v>20</v>
      </c>
      <c r="I2172">
        <f t="shared" si="271"/>
        <v>1</v>
      </c>
      <c r="J2172">
        <f t="shared" si="272"/>
        <v>1</v>
      </c>
      <c r="K2172">
        <f>J2172*Weighting!$W$12</f>
        <v>1</v>
      </c>
      <c r="M2172" s="14"/>
    </row>
    <row r="2173" spans="1:25" x14ac:dyDescent="0.25">
      <c r="A2173" s="32">
        <f>IF(Weighting!$P$13&gt;0,B2173,"")</f>
        <v>1.238</v>
      </c>
      <c r="B2173">
        <f>Weighting!$C$13</f>
        <v>1.238</v>
      </c>
      <c r="C2173">
        <f>Weighting!$F$13</f>
        <v>0</v>
      </c>
      <c r="D2173" t="b">
        <f>IF(C2173=1,'Data Transformation'!$G$3+0.5*'Data Transformation'!$W$25,IF(C2174=1,D2174-'Data Transformation'!$W$25,FALSE))</f>
        <v>0</v>
      </c>
      <c r="E2173" t="str">
        <f t="array" ref="E2173">IF(ISLOGICAL(D2173),"",FREQUENCY(IF('Data Transformation'!$B$425:$B$8425='Bin Analysis'!$B2163,'Data Transformation'!$G$425:$G$8425),D2173))</f>
        <v/>
      </c>
      <c r="F2173" t="str">
        <f t="shared" si="270"/>
        <v/>
      </c>
      <c r="G2173">
        <f>Weighting!$H$13</f>
        <v>0</v>
      </c>
      <c r="H2173">
        <f t="array" ref="H2173">FREQUENCY(IF('Data Transformation'!$B$4:$B$8425=B2163,'Data Transformation'!$G$4:$G$8425),'Bin Analysis'!$B2173)</f>
        <v>20</v>
      </c>
      <c r="I2173">
        <f t="shared" si="271"/>
        <v>0</v>
      </c>
      <c r="J2173">
        <f t="shared" si="272"/>
        <v>0</v>
      </c>
      <c r="K2173">
        <f>J2173*Weighting!$W$13</f>
        <v>0</v>
      </c>
      <c r="M2173" s="14"/>
    </row>
    <row r="2174" spans="1:25" x14ac:dyDescent="0.25">
      <c r="A2174" s="32">
        <f>IF(Weighting!$P$14&gt;0,B2174,"")</f>
        <v>1.369</v>
      </c>
      <c r="B2174">
        <f>Weighting!$C$14</f>
        <v>1.369</v>
      </c>
      <c r="C2174">
        <f>Weighting!$F$14</f>
        <v>0</v>
      </c>
      <c r="D2174" t="b">
        <f>IF(C2174=1,'Data Transformation'!$G$3+0.5*'Data Transformation'!$W$25,IF(C2175=1,D2175-'Data Transformation'!$W$25,FALSE))</f>
        <v>0</v>
      </c>
      <c r="E2174" t="str">
        <f t="array" ref="E2174">IF(ISLOGICAL(D2174),"",FREQUENCY(IF('Data Transformation'!$B$425:$B$8425='Bin Analysis'!$B2163,'Data Transformation'!$G$425:$G$8425),D2174))</f>
        <v/>
      </c>
      <c r="F2174" t="str">
        <f t="shared" si="270"/>
        <v/>
      </c>
      <c r="G2174">
        <f>Weighting!$H$14</f>
        <v>0</v>
      </c>
      <c r="H2174">
        <f t="array" ref="H2174">FREQUENCY(IF('Data Transformation'!$B$4:$B$8425=B2163,'Data Transformation'!$G$4:$G$8425),'Bin Analysis'!$B2174)</f>
        <v>20</v>
      </c>
      <c r="I2174">
        <f t="shared" si="271"/>
        <v>0</v>
      </c>
      <c r="J2174">
        <f t="shared" si="272"/>
        <v>0</v>
      </c>
      <c r="K2174">
        <f>J2174*Weighting!$W$14</f>
        <v>0</v>
      </c>
      <c r="M2174" s="14"/>
    </row>
    <row r="2175" spans="1:25" x14ac:dyDescent="0.25">
      <c r="A2175" s="32">
        <f>IF(Weighting!$P$15&gt;0,B2175,"")</f>
        <v>1.5000009999999999</v>
      </c>
      <c r="B2175">
        <f>Weighting!$C$15</f>
        <v>1.5000009999999999</v>
      </c>
      <c r="C2175">
        <f>Weighting!$F$15</f>
        <v>0</v>
      </c>
      <c r="D2175" t="b">
        <f>IF(C2175=1,'Data Transformation'!$G$3+0.5*'Data Transformation'!$W$25,IF(C2176=1,D2176-'Data Transformation'!$W$25,FALSE))</f>
        <v>0</v>
      </c>
      <c r="E2175" t="str">
        <f t="array" ref="E2175">IF(ISLOGICAL(D2175),"",FREQUENCY(IF('Data Transformation'!$B$425:$B$8425='Bin Analysis'!$B2163,'Data Transformation'!$G$425:$G$8425),D2175))</f>
        <v/>
      </c>
      <c r="F2175" t="str">
        <f t="shared" si="270"/>
        <v/>
      </c>
      <c r="G2175">
        <f>Weighting!$H$15</f>
        <v>0</v>
      </c>
      <c r="H2175">
        <f t="array" ref="H2175">FREQUENCY(IF('Data Transformation'!$B$4:$B$8425=B2163,'Data Transformation'!$G$4:$G$8425),'Bin Analysis'!$B2175)</f>
        <v>20</v>
      </c>
      <c r="I2175">
        <f t="shared" si="271"/>
        <v>0</v>
      </c>
      <c r="J2175">
        <f t="shared" si="272"/>
        <v>0</v>
      </c>
      <c r="K2175">
        <f>J2175*Weighting!$W$15</f>
        <v>0</v>
      </c>
      <c r="M2175" s="14"/>
    </row>
    <row r="2176" spans="1:25" x14ac:dyDescent="0.25">
      <c r="A2176" s="32" t="str">
        <f>IF(Weighting!$P$16&gt;0,B2176,"")</f>
        <v/>
      </c>
      <c r="B2176">
        <f>Weighting!$C$16</f>
        <v>1.631</v>
      </c>
      <c r="C2176">
        <f>Weighting!$F$16</f>
        <v>0</v>
      </c>
      <c r="D2176" t="b">
        <f>IF(C2176=1,'Data Transformation'!$G$3+0.5*'Data Transformation'!$W$25,IF(C2177=1,D2177-'Data Transformation'!$W$25,FALSE))</f>
        <v>0</v>
      </c>
      <c r="E2176" t="str">
        <f t="array" ref="E2176">IF(ISLOGICAL(D2176),"",FREQUENCY(IF('Data Transformation'!$B$425:$B$8425='Bin Analysis'!$B2163,'Data Transformation'!$G$425:$G$8425),D2176))</f>
        <v/>
      </c>
      <c r="F2176" t="str">
        <f t="shared" si="270"/>
        <v/>
      </c>
      <c r="G2176">
        <f>Weighting!$H$16</f>
        <v>0</v>
      </c>
      <c r="H2176">
        <f t="array" ref="H2176">FREQUENCY(IF('Data Transformation'!$B$4:$B$8425=B2163,'Data Transformation'!$G$4:$G$8425),'Bin Analysis'!$B2176)</f>
        <v>20</v>
      </c>
      <c r="I2176">
        <f t="shared" si="271"/>
        <v>0</v>
      </c>
      <c r="J2176">
        <f t="shared" si="272"/>
        <v>0</v>
      </c>
      <c r="K2176">
        <f>J2176*Weighting!$W$16</f>
        <v>0</v>
      </c>
      <c r="M2176" s="14"/>
    </row>
    <row r="2177" spans="1:25" x14ac:dyDescent="0.25">
      <c r="A2177" s="32" t="str">
        <f>IF(Weighting!$P$17&gt;0,B2177,"")</f>
        <v/>
      </c>
      <c r="B2177">
        <f>Weighting!$C$17</f>
        <v>1.762</v>
      </c>
      <c r="C2177">
        <f>Weighting!$F$17</f>
        <v>0</v>
      </c>
      <c r="D2177" t="b">
        <f>IF(C2177=1,'Data Transformation'!$G$3+0.5*'Data Transformation'!$W$25,IF(C2178=1,D2178-'Data Transformation'!$W$25,FALSE))</f>
        <v>0</v>
      </c>
      <c r="E2177" t="str">
        <f t="array" ref="E2177">IF(ISLOGICAL(D2177),"",FREQUENCY(IF('Data Transformation'!$B$425:$B$8425='Bin Analysis'!$B2163,'Data Transformation'!$G$425:$G$8425),D2177))</f>
        <v/>
      </c>
      <c r="F2177" t="str">
        <f t="shared" si="270"/>
        <v/>
      </c>
      <c r="G2177">
        <f>Weighting!$H$17</f>
        <v>0</v>
      </c>
      <c r="H2177">
        <f t="array" ref="H2177">FREQUENCY(IF('Data Transformation'!$B$4:$B$8425=B2163,'Data Transformation'!$G$4:$G$8425),'Bin Analysis'!$B2177)</f>
        <v>20</v>
      </c>
      <c r="I2177">
        <f t="shared" si="271"/>
        <v>0</v>
      </c>
      <c r="J2177">
        <f t="shared" si="272"/>
        <v>0</v>
      </c>
      <c r="K2177">
        <f>J2177*Weighting!$W$17</f>
        <v>0</v>
      </c>
      <c r="M2177" s="14"/>
    </row>
    <row r="2178" spans="1:25" x14ac:dyDescent="0.25">
      <c r="A2178" s="32" t="str">
        <f>IF(Weighting!$P$18&gt;0,B2178,"")</f>
        <v/>
      </c>
      <c r="B2178">
        <f>Weighting!$C$18</f>
        <v>1.893</v>
      </c>
      <c r="C2178">
        <f>Weighting!$F$18</f>
        <v>0</v>
      </c>
      <c r="D2178" t="b">
        <f>IF(C2178=1,'Data Transformation'!$G$3+0.5*'Data Transformation'!$W$25,IF(C2179=1,D2179-'Data Transformation'!$W$25,FALSE))</f>
        <v>0</v>
      </c>
      <c r="E2178" t="str">
        <f t="array" ref="E2178">IF(ISLOGICAL(D2178),"",FREQUENCY(IF('Data Transformation'!$B$425:$B$8425='Bin Analysis'!$B2163,'Data Transformation'!$G$425:$G$8425),D2178))</f>
        <v/>
      </c>
      <c r="F2178" t="str">
        <f t="shared" si="270"/>
        <v/>
      </c>
      <c r="G2178">
        <f>Weighting!$H$18</f>
        <v>0</v>
      </c>
      <c r="H2178">
        <f t="array" ref="H2178">FREQUENCY(IF('Data Transformation'!$B$4:$B$8425=B2163,'Data Transformation'!$G$4:$G$8425),'Bin Analysis'!$B2178)</f>
        <v>20</v>
      </c>
      <c r="I2178">
        <f t="shared" si="271"/>
        <v>0</v>
      </c>
      <c r="J2178">
        <f t="shared" si="272"/>
        <v>0</v>
      </c>
      <c r="K2178">
        <f>J2178*Weighting!$W$18</f>
        <v>0</v>
      </c>
      <c r="M2178" s="14"/>
    </row>
    <row r="2179" spans="1:25" x14ac:dyDescent="0.25">
      <c r="A2179" s="32" t="str">
        <f>IF(Weighting!$P$19&gt;0,B2179,"")</f>
        <v/>
      </c>
      <c r="B2179">
        <f>Weighting!$C$19</f>
        <v>2.024</v>
      </c>
      <c r="C2179">
        <f>Weighting!$F$19</f>
        <v>0</v>
      </c>
      <c r="D2179" t="b">
        <f>IF(C2179=1,'Data Transformation'!$G$3+0.5*'Data Transformation'!$W$25,IF(C2180=1,D2180-'Data Transformation'!$W$25,FALSE))</f>
        <v>0</v>
      </c>
      <c r="E2179" t="str">
        <f t="array" ref="E2179">IF(ISLOGICAL(D2179),"",FREQUENCY(IF('Data Transformation'!$B$425:$B$8425='Bin Analysis'!$B2163,'Data Transformation'!$G$425:$G$8425),D2179))</f>
        <v/>
      </c>
      <c r="F2179" t="str">
        <f t="shared" si="270"/>
        <v/>
      </c>
      <c r="G2179">
        <f>Weighting!$H$19</f>
        <v>0</v>
      </c>
      <c r="H2179">
        <f t="array" ref="H2179">FREQUENCY(IF('Data Transformation'!$B$4:$B$8425=B2163,'Data Transformation'!$G$4:$G$8425),'Bin Analysis'!$B2179)</f>
        <v>20</v>
      </c>
      <c r="I2179">
        <f t="shared" si="271"/>
        <v>0</v>
      </c>
      <c r="J2179">
        <f t="shared" si="272"/>
        <v>0</v>
      </c>
      <c r="K2179">
        <f>J2179*Weighting!$W$19</f>
        <v>0</v>
      </c>
      <c r="M2179" s="14"/>
    </row>
    <row r="2180" spans="1:25" x14ac:dyDescent="0.25">
      <c r="A2180" s="32" t="str">
        <f>IF(Weighting!$P$20&gt;0,B2180,"")</f>
        <v/>
      </c>
      <c r="B2180">
        <f>Weighting!$C$20</f>
        <v>2.1550000000000002</v>
      </c>
      <c r="C2180">
        <f>Weighting!$F$20</f>
        <v>0</v>
      </c>
      <c r="D2180" t="b">
        <f>IF(C2180=1,'Data Transformation'!$G$3+0.5*'Data Transformation'!$W$25,IF(C2181=1,D2181-'Data Transformation'!$W$25,FALSE))</f>
        <v>0</v>
      </c>
      <c r="E2180" t="str">
        <f t="array" ref="E2180">IF(ISLOGICAL(D2180),"",FREQUENCY(IF('Data Transformation'!$B$425:$B$8425='Bin Analysis'!$B2163,'Data Transformation'!$G$425:$G$8425),D2180))</f>
        <v/>
      </c>
      <c r="F2180" t="str">
        <f t="shared" si="270"/>
        <v/>
      </c>
      <c r="G2180">
        <f>Weighting!$H$20</f>
        <v>0</v>
      </c>
      <c r="H2180">
        <f t="array" ref="H2180">FREQUENCY(IF('Data Transformation'!$B$4:$B$8425=B2163,'Data Transformation'!$G$4:$G$8425),'Bin Analysis'!$B2180)</f>
        <v>20</v>
      </c>
      <c r="I2180">
        <f t="shared" si="271"/>
        <v>0</v>
      </c>
      <c r="J2180">
        <f t="shared" si="272"/>
        <v>0</v>
      </c>
      <c r="K2180">
        <f>J2180*Weighting!$W$20</f>
        <v>0</v>
      </c>
      <c r="M2180" s="14"/>
    </row>
    <row r="2181" spans="1:25" x14ac:dyDescent="0.25">
      <c r="A2181" s="32" t="str">
        <f>IF(Weighting!$P$21&gt;0,B2181,"")</f>
        <v/>
      </c>
      <c r="B2181">
        <f>Weighting!$C$21</f>
        <v>2.2860000000000005</v>
      </c>
      <c r="C2181">
        <f>Weighting!$F$21</f>
        <v>0</v>
      </c>
      <c r="D2181" t="b">
        <f>IF(C2181=1,'Data Transformation'!$G$3+0.5*'Data Transformation'!$W$25,IF(C2182=1,D2182-'Data Transformation'!$W$25,FALSE))</f>
        <v>0</v>
      </c>
      <c r="E2181" t="str">
        <f t="array" ref="E2181">IF(ISLOGICAL(D2181),"",FREQUENCY(IF('Data Transformation'!$B$425:$B$8425='Bin Analysis'!$B2163,'Data Transformation'!$G$425:$G$8425),D2181))</f>
        <v/>
      </c>
      <c r="F2181" t="str">
        <f t="shared" si="270"/>
        <v/>
      </c>
      <c r="G2181">
        <f>Weighting!$H$21</f>
        <v>0</v>
      </c>
      <c r="H2181">
        <f t="array" ref="H2181">FREQUENCY(IF('Data Transformation'!$B$4:$B$8425=B2163,'Data Transformation'!$G$4:$G$8425),'Bin Analysis'!$B2181)</f>
        <v>20</v>
      </c>
      <c r="I2181">
        <f t="shared" si="271"/>
        <v>0</v>
      </c>
      <c r="J2181">
        <f t="shared" si="272"/>
        <v>0</v>
      </c>
      <c r="K2181">
        <f>J2181*Weighting!$W$21</f>
        <v>0</v>
      </c>
      <c r="M2181" s="14"/>
    </row>
    <row r="2182" spans="1:25" x14ac:dyDescent="0.25">
      <c r="A2182" s="32" t="str">
        <f>IF(Weighting!$P$22&gt;0,B2182,"")</f>
        <v/>
      </c>
      <c r="B2182">
        <f>Weighting!$C$22</f>
        <v>2.4170000000000007</v>
      </c>
      <c r="C2182">
        <f>Weighting!$F$22</f>
        <v>0</v>
      </c>
      <c r="D2182" t="b">
        <f>IF(C2182=1,'Data Transformation'!$G$3+0.5*'Data Transformation'!$W$25,IF(C2183=1,D2183-'Data Transformation'!$W$25,FALSE))</f>
        <v>0</v>
      </c>
      <c r="E2182" t="str">
        <f t="array" ref="E2182">IF(ISLOGICAL(D2182),"",FREQUENCY(IF('Data Transformation'!$B$425:$B$8425='Bin Analysis'!$B2163,'Data Transformation'!$G$425:$G$8425),D2182))</f>
        <v/>
      </c>
      <c r="F2182" t="str">
        <f t="shared" si="270"/>
        <v/>
      </c>
      <c r="G2182">
        <f>Weighting!$H$22</f>
        <v>0</v>
      </c>
      <c r="H2182">
        <f t="array" ref="H2182">FREQUENCY(IF('Data Transformation'!$B$4:$B$8425=B2163,'Data Transformation'!$G$4:$G$8425),'Bin Analysis'!$B2182)</f>
        <v>20</v>
      </c>
      <c r="I2182">
        <f t="shared" si="271"/>
        <v>0</v>
      </c>
      <c r="J2182">
        <f t="shared" si="272"/>
        <v>0</v>
      </c>
      <c r="K2182">
        <f>J2182*Weighting!$W$22</f>
        <v>0</v>
      </c>
      <c r="M2182" s="14"/>
    </row>
    <row r="2183" spans="1:25" x14ac:dyDescent="0.25">
      <c r="A2183" s="32" t="str">
        <f>IF(Weighting!$P$23&gt;0,B2183,"")</f>
        <v/>
      </c>
      <c r="B2183">
        <f>Weighting!$C$23</f>
        <v>2.5480000000000009</v>
      </c>
      <c r="C2183">
        <f>Weighting!$F$23</f>
        <v>0</v>
      </c>
      <c r="D2183" t="b">
        <f>IF(C2183=1,'Data Transformation'!$G$3+0.5*'Data Transformation'!$W$25,IF(C2184=1,D2184-'Data Transformation'!$W$25,FALSE))</f>
        <v>0</v>
      </c>
      <c r="E2183" t="str">
        <f t="array" ref="E2183">IF(ISLOGICAL(D2183),"",FREQUENCY(IF('Data Transformation'!$B$425:$B$8425='Bin Analysis'!$B2163,'Data Transformation'!$G$425:$G$8425),D2183))</f>
        <v/>
      </c>
      <c r="F2183" t="str">
        <f t="shared" si="270"/>
        <v/>
      </c>
      <c r="G2183">
        <f>Weighting!$H$23</f>
        <v>0</v>
      </c>
      <c r="H2183">
        <f t="array" ref="H2183">FREQUENCY(IF('Data Transformation'!$B$4:$B$8425=B2163,'Data Transformation'!$G$4:$G$8425),'Bin Analysis'!$B2183)</f>
        <v>20</v>
      </c>
      <c r="I2183">
        <f t="shared" si="271"/>
        <v>0</v>
      </c>
      <c r="J2183">
        <f t="shared" si="272"/>
        <v>0</v>
      </c>
      <c r="K2183">
        <f>J2183*Weighting!$W$23</f>
        <v>0</v>
      </c>
      <c r="M2183" s="14"/>
    </row>
    <row r="2184" spans="1:25" x14ac:dyDescent="0.25">
      <c r="A2184" s="32" t="str">
        <f>IF(Weighting!$P$24&gt;0,B2184,"")</f>
        <v/>
      </c>
      <c r="B2184">
        <f>Weighting!$C$24</f>
        <v>2.6790000000000012</v>
      </c>
      <c r="C2184">
        <f>Weighting!$F$24</f>
        <v>0</v>
      </c>
      <c r="D2184" t="b">
        <f>IF(C2184=1,'Data Transformation'!$G$3+0.5*'Data Transformation'!$W$25,IF(C2185=1,D2185-'Data Transformation'!$W$25,FALSE))</f>
        <v>0</v>
      </c>
      <c r="E2184" t="str">
        <f t="array" ref="E2184">IF(ISLOGICAL(D2184),"",FREQUENCY(IF('Data Transformation'!$B$425:$B$8425='Bin Analysis'!$B2163,'Data Transformation'!$G$425:$G$8425),D2184))</f>
        <v/>
      </c>
      <c r="F2184" t="str">
        <f t="shared" si="270"/>
        <v/>
      </c>
      <c r="G2184">
        <f>Weighting!$H$24</f>
        <v>0</v>
      </c>
      <c r="H2184">
        <f t="array" ref="H2184">FREQUENCY(IF('Data Transformation'!$B$4:$B$8425=B2163,'Data Transformation'!$G$4:$G$8425),'Bin Analysis'!$B2184)</f>
        <v>20</v>
      </c>
      <c r="I2184">
        <f t="shared" si="271"/>
        <v>0</v>
      </c>
      <c r="J2184">
        <f t="shared" si="272"/>
        <v>0</v>
      </c>
      <c r="K2184">
        <f>J2184*Weighting!$W$24</f>
        <v>0</v>
      </c>
      <c r="M2184" s="14"/>
    </row>
    <row r="2185" spans="1:25" x14ac:dyDescent="0.25">
      <c r="A2185" s="32" t="str">
        <f>IF(Weighting!$P$25&gt;0,B2185,"")</f>
        <v/>
      </c>
      <c r="B2185">
        <f>Weighting!$C$25</f>
        <v>2.8100000000000014</v>
      </c>
      <c r="C2185">
        <f>Weighting!$F$25</f>
        <v>0</v>
      </c>
      <c r="D2185" t="b">
        <f>IF(C2185=1,'Data Transformation'!$G$3+0.5*'Data Transformation'!$W$25,IF(C2186=1,D2186-'Data Transformation'!$W$25,FALSE))</f>
        <v>0</v>
      </c>
      <c r="E2185" t="str">
        <f t="array" ref="E2185">IF(ISLOGICAL(D2185),"",FREQUENCY(IF('Data Transformation'!$B$425:$B$8425='Bin Analysis'!$B2163,'Data Transformation'!$G$425:$G$8425),D2185))</f>
        <v/>
      </c>
      <c r="F2185" t="str">
        <f t="shared" si="270"/>
        <v/>
      </c>
      <c r="G2185">
        <f>Weighting!$H$25</f>
        <v>0</v>
      </c>
      <c r="H2185">
        <f t="array" ref="H2185">FREQUENCY(IF('Data Transformation'!$B$4:$B$8425=B2163,'Data Transformation'!$G$4:$G$8425),'Bin Analysis'!$B2185)</f>
        <v>20</v>
      </c>
      <c r="I2185">
        <f t="shared" si="271"/>
        <v>0</v>
      </c>
      <c r="J2185">
        <f t="shared" si="272"/>
        <v>0</v>
      </c>
      <c r="K2185">
        <f>J2185*Weighting!$W$25</f>
        <v>0</v>
      </c>
      <c r="M2185" s="14"/>
    </row>
    <row r="2186" spans="1:25" x14ac:dyDescent="0.25">
      <c r="O2186"/>
      <c r="P2186"/>
      <c r="Q2186"/>
      <c r="R2186"/>
    </row>
    <row r="2187" spans="1:25" ht="23.25" x14ac:dyDescent="0.35">
      <c r="A2187" s="21" t="s">
        <v>0</v>
      </c>
      <c r="B2187" s="21">
        <f>IFERROR(VLOOKUP(C2187,'Data Transformation'!$L$6:$M$426,2,FALSE),"")</f>
        <v>91</v>
      </c>
      <c r="C2187" s="21">
        <f>C2163+1</f>
        <v>91</v>
      </c>
      <c r="D2187" s="21"/>
      <c r="E2187" s="21"/>
      <c r="F2187" s="21"/>
      <c r="G2187" s="21"/>
      <c r="H2187" s="22"/>
      <c r="I2187" s="22"/>
      <c r="J2187" s="22"/>
      <c r="K2187" s="21"/>
      <c r="L2187" s="21">
        <f>B2187</f>
        <v>91</v>
      </c>
      <c r="M2187" s="23">
        <f>INDEX('Data Transformation'!$O$4:$O$424,MATCH($B2187,'Data Transformation'!$M$4:$M$424,0),MATCH($M$2,'Data Transformation'!$O$3,0))</f>
        <v>16</v>
      </c>
      <c r="N2187" s="27">
        <f>IF('Input and Summary Results'!$J$16="minimum",'Bin Analysis'!X2188/(M2187-1),'Bin Analysis'!Y2187/('Bin Analysis'!M2187-1))</f>
        <v>0</v>
      </c>
      <c r="O2187" s="27">
        <f>IF(M2187=FALSE,NA(),(VLOOKUP(1,C2190:K2209,4,FALSE))/(M2187-1))</f>
        <v>6.6666666666666666E-2</v>
      </c>
      <c r="P2187" s="27">
        <f>IF(M2187=FALSE,NA(),SUM(J2190:J2209)/Weighting!$S$5)</f>
        <v>0.6</v>
      </c>
      <c r="Q2187" s="27">
        <f>IF(M2187=FALSE,NA(),SUM(K2190:K2209)/Weighting!$S$6)</f>
        <v>0.52173913043478259</v>
      </c>
      <c r="R2187" s="27">
        <f>IF(M2187=FALSE,NA(),(VLOOKUP(1,G2190:K2209,3,FALSE))/(M2187-1))</f>
        <v>0.2</v>
      </c>
      <c r="S2187" s="22" t="str">
        <f>IF(M2187=FALSE,NA(),IF(SUM(J2190:J2209)=2,"yes","no"))</f>
        <v>no</v>
      </c>
      <c r="X2187" s="2" cm="2">
        <f t="array" ref="X2187:X2188">FREQUENCY(IF('Data Transformation'!$B$425:$B$6424='Bin Analysis'!L2187,'Data Transformation'!$G$425:$G$6424),'Data Transformation'!$U$11)</f>
        <v>15</v>
      </c>
      <c r="Y2187" s="2" cm="2">
        <f t="array" ref="Y2187:Y2188">FREQUENCY(IF('Data Transformation'!$B$425:$B$6424='Bin Analysis'!L2187,'Data Transformation'!$G$425:$G$6424),'Data Transformation'!$U$12)</f>
        <v>14</v>
      </c>
    </row>
    <row r="2188" spans="1:25" x14ac:dyDescent="0.25">
      <c r="A2188" s="14" t="s">
        <v>66</v>
      </c>
      <c r="B2188" t="s">
        <v>47</v>
      </c>
      <c r="C2188" t="s">
        <v>5</v>
      </c>
      <c r="D2188" t="s">
        <v>99</v>
      </c>
      <c r="E2188" t="s">
        <v>100</v>
      </c>
      <c r="F2188" t="s">
        <v>101</v>
      </c>
      <c r="G2188" t="s">
        <v>69</v>
      </c>
      <c r="H2188" t="s">
        <v>31</v>
      </c>
      <c r="I2188" t="s">
        <v>32</v>
      </c>
      <c r="J2188" t="s">
        <v>46</v>
      </c>
      <c r="K2188" s="14" t="s">
        <v>45</v>
      </c>
      <c r="M2188" s="14"/>
      <c r="X2188" s="2">
        <v>0</v>
      </c>
      <c r="Y2188" s="2">
        <v>1</v>
      </c>
    </row>
    <row r="2189" spans="1:25" x14ac:dyDescent="0.25">
      <c r="A2189" s="32"/>
      <c r="D2189" t="b">
        <f>IF(C2189=1,'Data Transformation'!$G$3+0.5*'Data Transformation'!$W$25,IF(C2190=1,D2190-'Data Transformation'!$W$25,FALSE))</f>
        <v>0</v>
      </c>
      <c r="E2189" t="str">
        <f t="array" ref="E2189">IF(ISLOGICAL(D2189),"",FREQUENCY(IF('Data Transformation'!$B$425:$B$8425='Bin Analysis'!$B2187,'Data Transformation'!$G$425:$G$8425),D2189))</f>
        <v/>
      </c>
      <c r="F2189" t="str">
        <f>IF(ISLOGICAL(D2189),"",E2189-E2188)</f>
        <v/>
      </c>
      <c r="M2189" s="14"/>
    </row>
    <row r="2190" spans="1:25" x14ac:dyDescent="0.25">
      <c r="A2190" s="32">
        <f>IF(Weighting!$P$6&gt;0,B2190,"")</f>
        <v>0.32100000000000001</v>
      </c>
      <c r="B2190">
        <f>Weighting!$C$6</f>
        <v>0.32100000000000001</v>
      </c>
      <c r="C2190">
        <f>Weighting!$F$6</f>
        <v>0</v>
      </c>
      <c r="D2190" t="b">
        <f>IF(C2190=1,'Data Transformation'!$G$3+0.5*'Data Transformation'!$W$25,IF(C2191=1,D2191-'Data Transformation'!$W$25,FALSE))</f>
        <v>0</v>
      </c>
      <c r="E2190" t="str">
        <f t="array" ref="E2190">IF(ISLOGICAL(D2190),"",FREQUENCY(IF('Data Transformation'!$B$425:$B$8425='Bin Analysis'!$B2187,'Data Transformation'!$G$425:$G$8425),D2190))</f>
        <v/>
      </c>
      <c r="F2190" t="str">
        <f>IF(ISLOGICAL(D2190),"",E2190-E2189)</f>
        <v/>
      </c>
      <c r="G2190">
        <f>Weighting!$H$6</f>
        <v>1</v>
      </c>
      <c r="H2190">
        <f t="array" ref="H2190">FREQUENCY(IF('Data Transformation'!$B$4:$B$8425=B2187,'Data Transformation'!$G$4:$G$8425),'Bin Analysis'!$B2190)</f>
        <v>3</v>
      </c>
      <c r="I2190">
        <f>H2190-H2189</f>
        <v>3</v>
      </c>
      <c r="J2190">
        <f>IF(I2190=0,0,1)</f>
        <v>1</v>
      </c>
      <c r="K2190">
        <f>J2190*Weighting!$W$6</f>
        <v>1</v>
      </c>
      <c r="M2190" s="14"/>
    </row>
    <row r="2191" spans="1:25" x14ac:dyDescent="0.25">
      <c r="A2191" s="32">
        <f>IF(Weighting!$P$7&gt;0,B2191,"")</f>
        <v>0.45200000000000001</v>
      </c>
      <c r="B2191">
        <f>Weighting!$C$7</f>
        <v>0.45200000000000001</v>
      </c>
      <c r="C2191">
        <f>Weighting!$F$7</f>
        <v>0</v>
      </c>
      <c r="D2191" t="b">
        <f>IF(C2191=1,'Data Transformation'!$G$3+0.5*'Data Transformation'!$W$25,IF(C2192=1,D2192-'Data Transformation'!$W$25,FALSE))</f>
        <v>0</v>
      </c>
      <c r="E2191" t="str">
        <f t="array" ref="E2191">IF(ISLOGICAL(D2191),"",FREQUENCY(IF('Data Transformation'!$B$425:$B$8425='Bin Analysis'!$B2187,'Data Transformation'!$G$425:$G$8425),D2191))</f>
        <v/>
      </c>
      <c r="F2191" t="str">
        <f t="shared" ref="F2191:F2209" si="273">IF(ISLOGICAL(D2191),"",E2191-E2190)</f>
        <v/>
      </c>
      <c r="G2191">
        <f>Weighting!$H$7</f>
        <v>0</v>
      </c>
      <c r="H2191">
        <f t="array" ref="H2191">FREQUENCY(IF('Data Transformation'!$B$4:$B$8425=B2187,'Data Transformation'!$G$4:$G$8425),'Bin Analysis'!$B2191)</f>
        <v>4</v>
      </c>
      <c r="I2191">
        <f t="shared" ref="I2191:I2209" si="274">H2191-H2190</f>
        <v>1</v>
      </c>
      <c r="J2191">
        <f>IF(I2191=0,0,1)</f>
        <v>1</v>
      </c>
      <c r="K2191">
        <f>J2191*Weighting!$W$7</f>
        <v>2</v>
      </c>
      <c r="M2191" s="14"/>
    </row>
    <row r="2192" spans="1:25" x14ac:dyDescent="0.25">
      <c r="A2192" s="32">
        <f>IF(Weighting!$P$8&gt;0,B2192,"")</f>
        <v>0.58299999999999996</v>
      </c>
      <c r="B2192">
        <f>Weighting!$C$8</f>
        <v>0.58299999999999996</v>
      </c>
      <c r="C2192">
        <f>Weighting!$F$8</f>
        <v>0</v>
      </c>
      <c r="D2192" t="b">
        <f>IF(C2192=1,'Data Transformation'!$G$3+0.5*'Data Transformation'!$W$25,IF(C2193=1,D2193-'Data Transformation'!$W$25,FALSE))</f>
        <v>0</v>
      </c>
      <c r="E2192" t="str">
        <f t="array" ref="E2192">IF(ISLOGICAL(D2192),"",FREQUENCY(IF('Data Transformation'!$B$425:$B$8425='Bin Analysis'!$B2187,'Data Transformation'!$G$425:$G$8425),D2192))</f>
        <v/>
      </c>
      <c r="F2192" t="str">
        <f t="shared" si="273"/>
        <v/>
      </c>
      <c r="G2192">
        <f>Weighting!$H$8</f>
        <v>0</v>
      </c>
      <c r="H2192">
        <f t="array" ref="H2192">FREQUENCY(IF('Data Transformation'!$B$4:$B$8425=B2187,'Data Transformation'!$G$4:$G$8425),'Bin Analysis'!$B2192)</f>
        <v>5</v>
      </c>
      <c r="I2192">
        <f t="shared" si="274"/>
        <v>1</v>
      </c>
      <c r="J2192">
        <f t="shared" ref="J2192:J2209" si="275">IF(I2192=0,0,1)</f>
        <v>1</v>
      </c>
      <c r="K2192">
        <f>J2192*Weighting!$W$8</f>
        <v>3</v>
      </c>
      <c r="M2192" s="14"/>
    </row>
    <row r="2193" spans="1:13" x14ac:dyDescent="0.25">
      <c r="A2193" s="32">
        <f>IF(Weighting!$P$9&gt;0,B2193,"")</f>
        <v>0.71399999999999997</v>
      </c>
      <c r="B2193" s="50">
        <f>Weighting!$C$9</f>
        <v>0.71399999999999997</v>
      </c>
      <c r="C2193">
        <f>Weighting!$F$9</f>
        <v>0</v>
      </c>
      <c r="D2193" t="b">
        <f>IF(C2193=1,'Data Transformation'!$G$3+0.5*'Data Transformation'!$W$25,IF(C2194=1,D2194-'Data Transformation'!$W$25,FALSE))</f>
        <v>0</v>
      </c>
      <c r="E2193" t="str">
        <f t="array" ref="E2193">IF(ISLOGICAL(D2193),"",FREQUENCY(IF('Data Transformation'!$B$425:$B$8425='Bin Analysis'!$B2187,'Data Transformation'!$G$425:$G$8425),D2193))</f>
        <v/>
      </c>
      <c r="F2193" t="str">
        <f t="shared" si="273"/>
        <v/>
      </c>
      <c r="G2193">
        <f>Weighting!$H$9</f>
        <v>0</v>
      </c>
      <c r="H2193">
        <f t="array" ref="H2193">FREQUENCY(IF('Data Transformation'!$B$4:$B$8425=B2187,'Data Transformation'!$G$4:$G$8425),'Bin Analysis'!$B2193)</f>
        <v>5</v>
      </c>
      <c r="I2193">
        <f t="shared" si="274"/>
        <v>0</v>
      </c>
      <c r="J2193">
        <f t="shared" si="275"/>
        <v>0</v>
      </c>
      <c r="K2193">
        <f>J2193*Weighting!$W$9</f>
        <v>0</v>
      </c>
      <c r="M2193" s="14"/>
    </row>
    <row r="2194" spans="1:13" x14ac:dyDescent="0.25">
      <c r="A2194" s="32">
        <f>IF(Weighting!$P$10&gt;0,B2194,"")</f>
        <v>0.84499999999999997</v>
      </c>
      <c r="B2194">
        <f>Weighting!$C$10</f>
        <v>0.84499999999999997</v>
      </c>
      <c r="C2194">
        <f>Weighting!$F$10</f>
        <v>0</v>
      </c>
      <c r="D2194" t="b">
        <f>IF(C2194=1,'Data Transformation'!$G$3+0.5*'Data Transformation'!$W$25,IF(C2195=1,D2195-'Data Transformation'!$W$25,FALSE))</f>
        <v>0</v>
      </c>
      <c r="E2194" t="str">
        <f t="array" ref="E2194">IF(ISLOGICAL(D2194),"",FREQUENCY(IF('Data Transformation'!$B$425:$B$8425='Bin Analysis'!$B2187,'Data Transformation'!$G$425:$G$8425),D2194))</f>
        <v/>
      </c>
      <c r="F2194" t="str">
        <f t="shared" si="273"/>
        <v/>
      </c>
      <c r="G2194">
        <f>Weighting!$H$10</f>
        <v>0</v>
      </c>
      <c r="H2194">
        <f t="array" ref="H2194">FREQUENCY(IF('Data Transformation'!$B$4:$B$8425=B2187,'Data Transformation'!$G$4:$G$8425),'Bin Analysis'!$B2194)</f>
        <v>11</v>
      </c>
      <c r="I2194">
        <f t="shared" si="274"/>
        <v>6</v>
      </c>
      <c r="J2194">
        <f t="shared" si="275"/>
        <v>1</v>
      </c>
      <c r="K2194">
        <f>J2194*Weighting!$W$10</f>
        <v>3</v>
      </c>
      <c r="M2194" s="14"/>
    </row>
    <row r="2195" spans="1:13" x14ac:dyDescent="0.25">
      <c r="A2195" s="32">
        <f>IF(Weighting!$P$11&gt;0,B2195,"")</f>
        <v>0.97599999999999998</v>
      </c>
      <c r="B2195">
        <f>Weighting!$C$11</f>
        <v>0.97599999999999998</v>
      </c>
      <c r="C2195">
        <f>Weighting!$F$11</f>
        <v>0</v>
      </c>
      <c r="D2195">
        <f>IF(C2195=1,'Data Transformation'!$G$3+0.5*'Data Transformation'!$W$25,IF(C2196=1,D2196-'Data Transformation'!$W$25,FALSE))</f>
        <v>0.86899999999999999</v>
      </c>
      <c r="E2195">
        <f t="array" ref="E2195">IF(ISLOGICAL(D2195),"",FREQUENCY(IF('Data Transformation'!$B$425:$B$8425='Bin Analysis'!$B2187,'Data Transformation'!$G$425:$G$8425),D2195))</f>
        <v>14</v>
      </c>
      <c r="F2195" t="e">
        <f t="shared" si="273"/>
        <v>#VALUE!</v>
      </c>
      <c r="G2195">
        <f>Weighting!$H$11</f>
        <v>0</v>
      </c>
      <c r="H2195">
        <f t="array" ref="H2195">FREQUENCY(IF('Data Transformation'!$B$4:$B$8425=B2187,'Data Transformation'!$G$4:$G$8425),'Bin Analysis'!$B2195)</f>
        <v>14</v>
      </c>
      <c r="I2195">
        <f t="shared" si="274"/>
        <v>3</v>
      </c>
      <c r="J2195">
        <f t="shared" si="275"/>
        <v>1</v>
      </c>
      <c r="K2195">
        <f>J2195*Weighting!$W$11</f>
        <v>2</v>
      </c>
      <c r="M2195" s="14"/>
    </row>
    <row r="2196" spans="1:13" x14ac:dyDescent="0.25">
      <c r="A2196" s="32">
        <f>IF(Weighting!$P$12&gt;0,B2196,"")</f>
        <v>1.107</v>
      </c>
      <c r="B2196">
        <f>Weighting!$C$12</f>
        <v>1.107</v>
      </c>
      <c r="C2196">
        <f>Weighting!$F$12</f>
        <v>1</v>
      </c>
      <c r="D2196">
        <f>IF(C2196=1,'Data Transformation'!$G$3+0.5*'Data Transformation'!$W$25,IF(C2197=1,D2197-'Data Transformation'!$W$25,FALSE))</f>
        <v>1.131</v>
      </c>
      <c r="E2196">
        <f t="array" ref="E2196">IF(ISLOGICAL(D2196),"",FREQUENCY(IF('Data Transformation'!$B$425:$B$8425='Bin Analysis'!$B2187,'Data Transformation'!$G$425:$G$8425),D2196))</f>
        <v>15</v>
      </c>
      <c r="F2196">
        <f t="shared" si="273"/>
        <v>1</v>
      </c>
      <c r="G2196">
        <f>Weighting!$H$12</f>
        <v>0</v>
      </c>
      <c r="H2196">
        <f t="array" ref="H2196">FREQUENCY(IF('Data Transformation'!$B$4:$B$8425=B2187,'Data Transformation'!$G$4:$G$8425),'Bin Analysis'!$B2196)</f>
        <v>16</v>
      </c>
      <c r="I2196">
        <f t="shared" si="274"/>
        <v>2</v>
      </c>
      <c r="J2196">
        <f t="shared" si="275"/>
        <v>1</v>
      </c>
      <c r="K2196">
        <f>J2196*Weighting!$W$12</f>
        <v>1</v>
      </c>
      <c r="M2196" s="14"/>
    </row>
    <row r="2197" spans="1:13" x14ac:dyDescent="0.25">
      <c r="A2197" s="32">
        <f>IF(Weighting!$P$13&gt;0,B2197,"")</f>
        <v>1.238</v>
      </c>
      <c r="B2197">
        <f>Weighting!$C$13</f>
        <v>1.238</v>
      </c>
      <c r="C2197">
        <f>Weighting!$F$13</f>
        <v>0</v>
      </c>
      <c r="D2197" t="b">
        <f>IF(C2197=1,'Data Transformation'!$G$3+0.5*'Data Transformation'!$W$25,IF(C2198=1,D2198-'Data Transformation'!$W$25,FALSE))</f>
        <v>0</v>
      </c>
      <c r="E2197" t="str">
        <f t="array" ref="E2197">IF(ISLOGICAL(D2197),"",FREQUENCY(IF('Data Transformation'!$B$425:$B$8425='Bin Analysis'!$B2187,'Data Transformation'!$G$425:$G$8425),D2197))</f>
        <v/>
      </c>
      <c r="F2197" t="str">
        <f t="shared" si="273"/>
        <v/>
      </c>
      <c r="G2197">
        <f>Weighting!$H$13</f>
        <v>0</v>
      </c>
      <c r="H2197">
        <f t="array" ref="H2197">FREQUENCY(IF('Data Transformation'!$B$4:$B$8425=B2187,'Data Transformation'!$G$4:$G$8425),'Bin Analysis'!$B2197)</f>
        <v>16</v>
      </c>
      <c r="I2197">
        <f t="shared" si="274"/>
        <v>0</v>
      </c>
      <c r="J2197">
        <f t="shared" si="275"/>
        <v>0</v>
      </c>
      <c r="K2197">
        <f>J2197*Weighting!$W$13</f>
        <v>0</v>
      </c>
      <c r="M2197" s="14"/>
    </row>
    <row r="2198" spans="1:13" x14ac:dyDescent="0.25">
      <c r="A2198" s="32">
        <f>IF(Weighting!$P$14&gt;0,B2198,"")</f>
        <v>1.369</v>
      </c>
      <c r="B2198">
        <f>Weighting!$C$14</f>
        <v>1.369</v>
      </c>
      <c r="C2198">
        <f>Weighting!$F$14</f>
        <v>0</v>
      </c>
      <c r="D2198" t="b">
        <f>IF(C2198=1,'Data Transformation'!$G$3+0.5*'Data Transformation'!$W$25,IF(C2199=1,D2199-'Data Transformation'!$W$25,FALSE))</f>
        <v>0</v>
      </c>
      <c r="E2198" t="str">
        <f t="array" ref="E2198">IF(ISLOGICAL(D2198),"",FREQUENCY(IF('Data Transformation'!$B$425:$B$8425='Bin Analysis'!$B2187,'Data Transformation'!$G$425:$G$8425),D2198))</f>
        <v/>
      </c>
      <c r="F2198" t="str">
        <f t="shared" si="273"/>
        <v/>
      </c>
      <c r="G2198">
        <f>Weighting!$H$14</f>
        <v>0</v>
      </c>
      <c r="H2198">
        <f t="array" ref="H2198">FREQUENCY(IF('Data Transformation'!$B$4:$B$8425=B2187,'Data Transformation'!$G$4:$G$8425),'Bin Analysis'!$B2198)</f>
        <v>16</v>
      </c>
      <c r="I2198">
        <f t="shared" si="274"/>
        <v>0</v>
      </c>
      <c r="J2198">
        <f t="shared" si="275"/>
        <v>0</v>
      </c>
      <c r="K2198">
        <f>J2198*Weighting!$W$14</f>
        <v>0</v>
      </c>
      <c r="M2198" s="14"/>
    </row>
    <row r="2199" spans="1:13" x14ac:dyDescent="0.25">
      <c r="A2199" s="32">
        <f>IF(Weighting!$P$15&gt;0,B2199,"")</f>
        <v>1.5000009999999999</v>
      </c>
      <c r="B2199">
        <f>Weighting!$C$15</f>
        <v>1.5000009999999999</v>
      </c>
      <c r="C2199">
        <f>Weighting!$F$15</f>
        <v>0</v>
      </c>
      <c r="D2199" t="b">
        <f>IF(C2199=1,'Data Transformation'!$G$3+0.5*'Data Transformation'!$W$25,IF(C2200=1,D2200-'Data Transformation'!$W$25,FALSE))</f>
        <v>0</v>
      </c>
      <c r="E2199" t="str">
        <f t="array" ref="E2199">IF(ISLOGICAL(D2199),"",FREQUENCY(IF('Data Transformation'!$B$425:$B$8425='Bin Analysis'!$B2187,'Data Transformation'!$G$425:$G$8425),D2199))</f>
        <v/>
      </c>
      <c r="F2199" t="str">
        <f t="shared" si="273"/>
        <v/>
      </c>
      <c r="G2199">
        <f>Weighting!$H$15</f>
        <v>0</v>
      </c>
      <c r="H2199">
        <f t="array" ref="H2199">FREQUENCY(IF('Data Transformation'!$B$4:$B$8425=B2187,'Data Transformation'!$G$4:$G$8425),'Bin Analysis'!$B2199)</f>
        <v>16</v>
      </c>
      <c r="I2199">
        <f t="shared" si="274"/>
        <v>0</v>
      </c>
      <c r="J2199">
        <f t="shared" si="275"/>
        <v>0</v>
      </c>
      <c r="K2199">
        <f>J2199*Weighting!$W$15</f>
        <v>0</v>
      </c>
      <c r="M2199" s="14"/>
    </row>
    <row r="2200" spans="1:13" x14ac:dyDescent="0.25">
      <c r="A2200" s="32" t="str">
        <f>IF(Weighting!$P$16&gt;0,B2200,"")</f>
        <v/>
      </c>
      <c r="B2200">
        <f>Weighting!$C$16</f>
        <v>1.631</v>
      </c>
      <c r="C2200">
        <f>Weighting!$F$16</f>
        <v>0</v>
      </c>
      <c r="D2200" t="b">
        <f>IF(C2200=1,'Data Transformation'!$G$3+0.5*'Data Transformation'!$W$25,IF(C2201=1,D2201-'Data Transformation'!$W$25,FALSE))</f>
        <v>0</v>
      </c>
      <c r="E2200" t="str">
        <f t="array" ref="E2200">IF(ISLOGICAL(D2200),"",FREQUENCY(IF('Data Transformation'!$B$425:$B$8425='Bin Analysis'!$B2187,'Data Transformation'!$G$425:$G$8425),D2200))</f>
        <v/>
      </c>
      <c r="F2200" t="str">
        <f t="shared" si="273"/>
        <v/>
      </c>
      <c r="G2200">
        <f>Weighting!$H$16</f>
        <v>0</v>
      </c>
      <c r="H2200">
        <f t="array" ref="H2200">FREQUENCY(IF('Data Transformation'!$B$4:$B$8425=B2187,'Data Transformation'!$G$4:$G$8425),'Bin Analysis'!$B2200)</f>
        <v>16</v>
      </c>
      <c r="I2200">
        <f t="shared" si="274"/>
        <v>0</v>
      </c>
      <c r="J2200">
        <f t="shared" si="275"/>
        <v>0</v>
      </c>
      <c r="K2200">
        <f>J2200*Weighting!$W$16</f>
        <v>0</v>
      </c>
      <c r="M2200" s="14"/>
    </row>
    <row r="2201" spans="1:13" x14ac:dyDescent="0.25">
      <c r="A2201" s="32" t="str">
        <f>IF(Weighting!$P$17&gt;0,B2201,"")</f>
        <v/>
      </c>
      <c r="B2201">
        <f>Weighting!$C$17</f>
        <v>1.762</v>
      </c>
      <c r="C2201">
        <f>Weighting!$F$17</f>
        <v>0</v>
      </c>
      <c r="D2201" t="b">
        <f>IF(C2201=1,'Data Transformation'!$G$3+0.5*'Data Transformation'!$W$25,IF(C2202=1,D2202-'Data Transformation'!$W$25,FALSE))</f>
        <v>0</v>
      </c>
      <c r="E2201" t="str">
        <f t="array" ref="E2201">IF(ISLOGICAL(D2201),"",FREQUENCY(IF('Data Transformation'!$B$425:$B$8425='Bin Analysis'!$B2187,'Data Transformation'!$G$425:$G$8425),D2201))</f>
        <v/>
      </c>
      <c r="F2201" t="str">
        <f t="shared" si="273"/>
        <v/>
      </c>
      <c r="G2201">
        <f>Weighting!$H$17</f>
        <v>0</v>
      </c>
      <c r="H2201">
        <f t="array" ref="H2201">FREQUENCY(IF('Data Transformation'!$B$4:$B$8425=B2187,'Data Transformation'!$G$4:$G$8425),'Bin Analysis'!$B2201)</f>
        <v>16</v>
      </c>
      <c r="I2201">
        <f t="shared" si="274"/>
        <v>0</v>
      </c>
      <c r="J2201">
        <f t="shared" si="275"/>
        <v>0</v>
      </c>
      <c r="K2201">
        <f>J2201*Weighting!$W$17</f>
        <v>0</v>
      </c>
      <c r="M2201" s="14"/>
    </row>
    <row r="2202" spans="1:13" x14ac:dyDescent="0.25">
      <c r="A2202" s="32" t="str">
        <f>IF(Weighting!$P$18&gt;0,B2202,"")</f>
        <v/>
      </c>
      <c r="B2202">
        <f>Weighting!$C$18</f>
        <v>1.893</v>
      </c>
      <c r="C2202">
        <f>Weighting!$F$18</f>
        <v>0</v>
      </c>
      <c r="D2202" t="b">
        <f>IF(C2202=1,'Data Transformation'!$G$3+0.5*'Data Transformation'!$W$25,IF(C2203=1,D2203-'Data Transformation'!$W$25,FALSE))</f>
        <v>0</v>
      </c>
      <c r="E2202" t="str">
        <f t="array" ref="E2202">IF(ISLOGICAL(D2202),"",FREQUENCY(IF('Data Transformation'!$B$425:$B$8425='Bin Analysis'!$B2187,'Data Transformation'!$G$425:$G$8425),D2202))</f>
        <v/>
      </c>
      <c r="F2202" t="str">
        <f t="shared" si="273"/>
        <v/>
      </c>
      <c r="G2202">
        <f>Weighting!$H$18</f>
        <v>0</v>
      </c>
      <c r="H2202">
        <f t="array" ref="H2202">FREQUENCY(IF('Data Transformation'!$B$4:$B$8425=B2187,'Data Transformation'!$G$4:$G$8425),'Bin Analysis'!$B2202)</f>
        <v>16</v>
      </c>
      <c r="I2202">
        <f t="shared" si="274"/>
        <v>0</v>
      </c>
      <c r="J2202">
        <f t="shared" si="275"/>
        <v>0</v>
      </c>
      <c r="K2202">
        <f>J2202*Weighting!$W$18</f>
        <v>0</v>
      </c>
      <c r="M2202" s="14"/>
    </row>
    <row r="2203" spans="1:13" x14ac:dyDescent="0.25">
      <c r="A2203" s="32" t="str">
        <f>IF(Weighting!$P$19&gt;0,B2203,"")</f>
        <v/>
      </c>
      <c r="B2203">
        <f>Weighting!$C$19</f>
        <v>2.024</v>
      </c>
      <c r="C2203">
        <f>Weighting!$F$19</f>
        <v>0</v>
      </c>
      <c r="D2203" t="b">
        <f>IF(C2203=1,'Data Transformation'!$G$3+0.5*'Data Transformation'!$W$25,IF(C2204=1,D2204-'Data Transformation'!$W$25,FALSE))</f>
        <v>0</v>
      </c>
      <c r="E2203" t="str">
        <f t="array" ref="E2203">IF(ISLOGICAL(D2203),"",FREQUENCY(IF('Data Transformation'!$B$425:$B$8425='Bin Analysis'!$B2187,'Data Transformation'!$G$425:$G$8425),D2203))</f>
        <v/>
      </c>
      <c r="F2203" t="str">
        <f t="shared" si="273"/>
        <v/>
      </c>
      <c r="G2203">
        <f>Weighting!$H$19</f>
        <v>0</v>
      </c>
      <c r="H2203">
        <f t="array" ref="H2203">FREQUENCY(IF('Data Transformation'!$B$4:$B$8425=B2187,'Data Transformation'!$G$4:$G$8425),'Bin Analysis'!$B2203)</f>
        <v>16</v>
      </c>
      <c r="I2203">
        <f t="shared" si="274"/>
        <v>0</v>
      </c>
      <c r="J2203">
        <f t="shared" si="275"/>
        <v>0</v>
      </c>
      <c r="K2203">
        <f>J2203*Weighting!$W$19</f>
        <v>0</v>
      </c>
      <c r="M2203" s="14"/>
    </row>
    <row r="2204" spans="1:13" x14ac:dyDescent="0.25">
      <c r="A2204" s="32" t="str">
        <f>IF(Weighting!$P$20&gt;0,B2204,"")</f>
        <v/>
      </c>
      <c r="B2204">
        <f>Weighting!$C$20</f>
        <v>2.1550000000000002</v>
      </c>
      <c r="C2204">
        <f>Weighting!$F$20</f>
        <v>0</v>
      </c>
      <c r="D2204" t="b">
        <f>IF(C2204=1,'Data Transformation'!$G$3+0.5*'Data Transformation'!$W$25,IF(C2205=1,D2205-'Data Transformation'!$W$25,FALSE))</f>
        <v>0</v>
      </c>
      <c r="E2204" t="str">
        <f t="array" ref="E2204">IF(ISLOGICAL(D2204),"",FREQUENCY(IF('Data Transformation'!$B$425:$B$8425='Bin Analysis'!$B2187,'Data Transformation'!$G$425:$G$8425),D2204))</f>
        <v/>
      </c>
      <c r="F2204" t="str">
        <f t="shared" si="273"/>
        <v/>
      </c>
      <c r="G2204">
        <f>Weighting!$H$20</f>
        <v>0</v>
      </c>
      <c r="H2204">
        <f t="array" ref="H2204">FREQUENCY(IF('Data Transformation'!$B$4:$B$8425=B2187,'Data Transformation'!$G$4:$G$8425),'Bin Analysis'!$B2204)</f>
        <v>16</v>
      </c>
      <c r="I2204">
        <f t="shared" si="274"/>
        <v>0</v>
      </c>
      <c r="J2204">
        <f t="shared" si="275"/>
        <v>0</v>
      </c>
      <c r="K2204">
        <f>J2204*Weighting!$W$20</f>
        <v>0</v>
      </c>
      <c r="M2204" s="14"/>
    </row>
    <row r="2205" spans="1:13" x14ac:dyDescent="0.25">
      <c r="A2205" s="32" t="str">
        <f>IF(Weighting!$P$21&gt;0,B2205,"")</f>
        <v/>
      </c>
      <c r="B2205">
        <f>Weighting!$C$21</f>
        <v>2.2860000000000005</v>
      </c>
      <c r="C2205">
        <f>Weighting!$F$21</f>
        <v>0</v>
      </c>
      <c r="D2205" t="b">
        <f>IF(C2205=1,'Data Transformation'!$G$3+0.5*'Data Transformation'!$W$25,IF(C2206=1,D2206-'Data Transformation'!$W$25,FALSE))</f>
        <v>0</v>
      </c>
      <c r="E2205" t="str">
        <f t="array" ref="E2205">IF(ISLOGICAL(D2205),"",FREQUENCY(IF('Data Transformation'!$B$425:$B$8425='Bin Analysis'!$B2187,'Data Transformation'!$G$425:$G$8425),D2205))</f>
        <v/>
      </c>
      <c r="F2205" t="str">
        <f t="shared" si="273"/>
        <v/>
      </c>
      <c r="G2205">
        <f>Weighting!$H$21</f>
        <v>0</v>
      </c>
      <c r="H2205">
        <f t="array" ref="H2205">FREQUENCY(IF('Data Transformation'!$B$4:$B$8425=B2187,'Data Transformation'!$G$4:$G$8425),'Bin Analysis'!$B2205)</f>
        <v>16</v>
      </c>
      <c r="I2205">
        <f t="shared" si="274"/>
        <v>0</v>
      </c>
      <c r="J2205">
        <f t="shared" si="275"/>
        <v>0</v>
      </c>
      <c r="K2205">
        <f>J2205*Weighting!$W$21</f>
        <v>0</v>
      </c>
      <c r="M2205" s="14"/>
    </row>
    <row r="2206" spans="1:13" x14ac:dyDescent="0.25">
      <c r="A2206" s="32" t="str">
        <f>IF(Weighting!$P$22&gt;0,B2206,"")</f>
        <v/>
      </c>
      <c r="B2206">
        <f>Weighting!$C$22</f>
        <v>2.4170000000000007</v>
      </c>
      <c r="C2206">
        <f>Weighting!$F$22</f>
        <v>0</v>
      </c>
      <c r="D2206" t="b">
        <f>IF(C2206=1,'Data Transformation'!$G$3+0.5*'Data Transformation'!$W$25,IF(C2207=1,D2207-'Data Transformation'!$W$25,FALSE))</f>
        <v>0</v>
      </c>
      <c r="E2206" t="str">
        <f t="array" ref="E2206">IF(ISLOGICAL(D2206),"",FREQUENCY(IF('Data Transformation'!$B$425:$B$8425='Bin Analysis'!$B2187,'Data Transformation'!$G$425:$G$8425),D2206))</f>
        <v/>
      </c>
      <c r="F2206" t="str">
        <f t="shared" si="273"/>
        <v/>
      </c>
      <c r="G2206">
        <f>Weighting!$H$22</f>
        <v>0</v>
      </c>
      <c r="H2206">
        <f t="array" ref="H2206">FREQUENCY(IF('Data Transformation'!$B$4:$B$8425=B2187,'Data Transformation'!$G$4:$G$8425),'Bin Analysis'!$B2206)</f>
        <v>16</v>
      </c>
      <c r="I2206">
        <f t="shared" si="274"/>
        <v>0</v>
      </c>
      <c r="J2206">
        <f t="shared" si="275"/>
        <v>0</v>
      </c>
      <c r="K2206">
        <f>J2206*Weighting!$W$22</f>
        <v>0</v>
      </c>
      <c r="M2206" s="14"/>
    </row>
    <row r="2207" spans="1:13" x14ac:dyDescent="0.25">
      <c r="A2207" s="32" t="str">
        <f>IF(Weighting!$P$23&gt;0,B2207,"")</f>
        <v/>
      </c>
      <c r="B2207">
        <f>Weighting!$C$23</f>
        <v>2.5480000000000009</v>
      </c>
      <c r="C2207">
        <f>Weighting!$F$23</f>
        <v>0</v>
      </c>
      <c r="D2207" t="b">
        <f>IF(C2207=1,'Data Transformation'!$G$3+0.5*'Data Transformation'!$W$25,IF(C2208=1,D2208-'Data Transformation'!$W$25,FALSE))</f>
        <v>0</v>
      </c>
      <c r="E2207" t="str">
        <f t="array" ref="E2207">IF(ISLOGICAL(D2207),"",FREQUENCY(IF('Data Transformation'!$B$425:$B$8425='Bin Analysis'!$B2187,'Data Transformation'!$G$425:$G$8425),D2207))</f>
        <v/>
      </c>
      <c r="F2207" t="str">
        <f t="shared" si="273"/>
        <v/>
      </c>
      <c r="G2207">
        <f>Weighting!$H$23</f>
        <v>0</v>
      </c>
      <c r="H2207">
        <f t="array" ref="H2207">FREQUENCY(IF('Data Transformation'!$B$4:$B$8425=B2187,'Data Transformation'!$G$4:$G$8425),'Bin Analysis'!$B2207)</f>
        <v>16</v>
      </c>
      <c r="I2207">
        <f t="shared" si="274"/>
        <v>0</v>
      </c>
      <c r="J2207">
        <f t="shared" si="275"/>
        <v>0</v>
      </c>
      <c r="K2207">
        <f>J2207*Weighting!$W$23</f>
        <v>0</v>
      </c>
      <c r="M2207" s="14"/>
    </row>
    <row r="2208" spans="1:13" x14ac:dyDescent="0.25">
      <c r="A2208" s="32" t="str">
        <f>IF(Weighting!$P$24&gt;0,B2208,"")</f>
        <v/>
      </c>
      <c r="B2208">
        <f>Weighting!$C$24</f>
        <v>2.6790000000000012</v>
      </c>
      <c r="C2208">
        <f>Weighting!$F$24</f>
        <v>0</v>
      </c>
      <c r="D2208" t="b">
        <f>IF(C2208=1,'Data Transformation'!$G$3+0.5*'Data Transformation'!$W$25,IF(C2209=1,D2209-'Data Transformation'!$W$25,FALSE))</f>
        <v>0</v>
      </c>
      <c r="E2208" t="str">
        <f t="array" ref="E2208">IF(ISLOGICAL(D2208),"",FREQUENCY(IF('Data Transformation'!$B$425:$B$8425='Bin Analysis'!$B2187,'Data Transformation'!$G$425:$G$8425),D2208))</f>
        <v/>
      </c>
      <c r="F2208" t="str">
        <f t="shared" si="273"/>
        <v/>
      </c>
      <c r="G2208">
        <f>Weighting!$H$24</f>
        <v>0</v>
      </c>
      <c r="H2208">
        <f t="array" ref="H2208">FREQUENCY(IF('Data Transformation'!$B$4:$B$8425=B2187,'Data Transformation'!$G$4:$G$8425),'Bin Analysis'!$B2208)</f>
        <v>16</v>
      </c>
      <c r="I2208">
        <f t="shared" si="274"/>
        <v>0</v>
      </c>
      <c r="J2208">
        <f t="shared" si="275"/>
        <v>0</v>
      </c>
      <c r="K2208">
        <f>J2208*Weighting!$W$24</f>
        <v>0</v>
      </c>
      <c r="M2208" s="14"/>
    </row>
    <row r="2209" spans="1:25" x14ac:dyDescent="0.25">
      <c r="A2209" s="32" t="str">
        <f>IF(Weighting!$P$25&gt;0,B2209,"")</f>
        <v/>
      </c>
      <c r="B2209">
        <f>Weighting!$C$25</f>
        <v>2.8100000000000014</v>
      </c>
      <c r="C2209">
        <f>Weighting!$F$25</f>
        <v>0</v>
      </c>
      <c r="D2209" t="b">
        <f>IF(C2209=1,'Data Transformation'!$G$3+0.5*'Data Transformation'!$W$25,IF(C2210=1,D2210-'Data Transformation'!$W$25,FALSE))</f>
        <v>0</v>
      </c>
      <c r="E2209" t="str">
        <f t="array" ref="E2209">IF(ISLOGICAL(D2209),"",FREQUENCY(IF('Data Transformation'!$B$425:$B$8425='Bin Analysis'!$B2187,'Data Transformation'!$G$425:$G$8425),D2209))</f>
        <v/>
      </c>
      <c r="F2209" t="str">
        <f t="shared" si="273"/>
        <v/>
      </c>
      <c r="G2209">
        <f>Weighting!$H$25</f>
        <v>0</v>
      </c>
      <c r="H2209">
        <f t="array" ref="H2209">FREQUENCY(IF('Data Transformation'!$B$4:$B$8425=B2187,'Data Transformation'!$G$4:$G$8425),'Bin Analysis'!$B2209)</f>
        <v>16</v>
      </c>
      <c r="I2209">
        <f t="shared" si="274"/>
        <v>0</v>
      </c>
      <c r="J2209">
        <f t="shared" si="275"/>
        <v>0</v>
      </c>
      <c r="K2209">
        <f>J2209*Weighting!$W$25</f>
        <v>0</v>
      </c>
      <c r="M2209" s="14"/>
    </row>
    <row r="2210" spans="1:25" x14ac:dyDescent="0.25">
      <c r="O2210"/>
      <c r="P2210"/>
      <c r="Q2210"/>
      <c r="R2210"/>
    </row>
    <row r="2211" spans="1:25" ht="23.25" x14ac:dyDescent="0.35">
      <c r="A2211" s="21" t="s">
        <v>0</v>
      </c>
      <c r="B2211" s="21">
        <f>IFERROR(VLOOKUP(C2211,'Data Transformation'!$L$6:$M$426,2,FALSE),"")</f>
        <v>92</v>
      </c>
      <c r="C2211" s="21">
        <f>C2187+1</f>
        <v>92</v>
      </c>
      <c r="D2211" s="21"/>
      <c r="E2211" s="21"/>
      <c r="F2211" s="21"/>
      <c r="G2211" s="21"/>
      <c r="H2211" s="22"/>
      <c r="I2211" s="22"/>
      <c r="J2211" s="22"/>
      <c r="K2211" s="21"/>
      <c r="L2211" s="21">
        <f>B2211</f>
        <v>92</v>
      </c>
      <c r="M2211" s="23">
        <f>INDEX('Data Transformation'!$O$4:$O$424,MATCH($B2211,'Data Transformation'!$M$4:$M$424,0),MATCH($M$2,'Data Transformation'!$O$3,0))</f>
        <v>15</v>
      </c>
      <c r="N2211" s="27">
        <f>IF('Input and Summary Results'!$J$16="minimum",'Bin Analysis'!X2212/(M2211-1),'Bin Analysis'!Y2211/('Bin Analysis'!M2211-1))</f>
        <v>0</v>
      </c>
      <c r="O2211" s="27">
        <f>IF(M2211=FALSE,NA(),(VLOOKUP(1,C2214:K2233,4,FALSE))/(M2211-1))</f>
        <v>0.35714285714285715</v>
      </c>
      <c r="P2211" s="27">
        <f>IF(M2211=FALSE,NA(),SUM(J2214:J2233)/Weighting!$S$5)</f>
        <v>0.5</v>
      </c>
      <c r="Q2211" s="27">
        <f>IF(M2211=FALSE,NA(),SUM(K2214:K2233)/Weighting!$S$6)</f>
        <v>0.43478260869565216</v>
      </c>
      <c r="R2211" s="27">
        <f>IF(M2211=FALSE,NA(),(VLOOKUP(1,G2214:K2233,3,FALSE))/(M2211-1))</f>
        <v>7.1428571428571425E-2</v>
      </c>
      <c r="S2211" s="22" t="str">
        <f>IF(M2211=FALSE,NA(),IF(SUM(J2214:J2233)=2,"yes","no"))</f>
        <v>no</v>
      </c>
      <c r="X2211" s="2" cm="2">
        <f t="array" ref="X2211:X2212">FREQUENCY(IF('Data Transformation'!$B$425:$B$6424='Bin Analysis'!L2211,'Data Transformation'!$G$425:$G$6424),'Data Transformation'!$U$11)</f>
        <v>14</v>
      </c>
      <c r="Y2211" s="2" cm="2">
        <f t="array" ref="Y2211:Y2212">FREQUENCY(IF('Data Transformation'!$B$425:$B$6424='Bin Analysis'!L2211,'Data Transformation'!$G$425:$G$6424),'Data Transformation'!$U$12)</f>
        <v>9</v>
      </c>
    </row>
    <row r="2212" spans="1:25" x14ac:dyDescent="0.25">
      <c r="A2212" s="14" t="s">
        <v>66</v>
      </c>
      <c r="B2212" t="s">
        <v>47</v>
      </c>
      <c r="C2212" t="s">
        <v>5</v>
      </c>
      <c r="D2212" t="s">
        <v>99</v>
      </c>
      <c r="E2212" t="s">
        <v>100</v>
      </c>
      <c r="F2212" t="s">
        <v>101</v>
      </c>
      <c r="G2212" t="s">
        <v>69</v>
      </c>
      <c r="H2212" t="s">
        <v>31</v>
      </c>
      <c r="I2212" t="s">
        <v>32</v>
      </c>
      <c r="J2212" t="s">
        <v>46</v>
      </c>
      <c r="K2212" s="14" t="s">
        <v>45</v>
      </c>
      <c r="M2212" s="14"/>
      <c r="X2212" s="2">
        <v>0</v>
      </c>
      <c r="Y2212" s="2">
        <v>5</v>
      </c>
    </row>
    <row r="2213" spans="1:25" x14ac:dyDescent="0.25">
      <c r="A2213" s="32"/>
      <c r="D2213" t="b">
        <f>IF(C2213=1,'Data Transformation'!$G$3+0.5*'Data Transformation'!$W$25,IF(C2214=1,D2214-'Data Transformation'!$W$25,FALSE))</f>
        <v>0</v>
      </c>
      <c r="E2213" t="str">
        <f t="array" ref="E2213">IF(ISLOGICAL(D2213),"",FREQUENCY(IF('Data Transformation'!$B$425:$B$8425='Bin Analysis'!$B2211,'Data Transformation'!$G$425:$G$8425),D2213))</f>
        <v/>
      </c>
      <c r="F2213" t="str">
        <f>IF(ISLOGICAL(D2213),"",E2213-E2212)</f>
        <v/>
      </c>
      <c r="M2213" s="14"/>
    </row>
    <row r="2214" spans="1:25" x14ac:dyDescent="0.25">
      <c r="A2214" s="32">
        <f>IF(Weighting!$P$6&gt;0,B2214,"")</f>
        <v>0.32100000000000001</v>
      </c>
      <c r="B2214">
        <f>Weighting!$C$6</f>
        <v>0.32100000000000001</v>
      </c>
      <c r="C2214">
        <f>Weighting!$F$6</f>
        <v>0</v>
      </c>
      <c r="D2214" t="b">
        <f>IF(C2214=1,'Data Transformation'!$G$3+0.5*'Data Transformation'!$W$25,IF(C2215=1,D2215-'Data Transformation'!$W$25,FALSE))</f>
        <v>0</v>
      </c>
      <c r="E2214" t="str">
        <f t="array" ref="E2214">IF(ISLOGICAL(D2214),"",FREQUENCY(IF('Data Transformation'!$B$425:$B$8425='Bin Analysis'!$B2211,'Data Transformation'!$G$425:$G$8425),D2214))</f>
        <v/>
      </c>
      <c r="F2214" t="str">
        <f>IF(ISLOGICAL(D2214),"",E2214-E2213)</f>
        <v/>
      </c>
      <c r="G2214">
        <f>Weighting!$H$6</f>
        <v>1</v>
      </c>
      <c r="H2214">
        <f t="array" ref="H2214">FREQUENCY(IF('Data Transformation'!$B$4:$B$8425=B2211,'Data Transformation'!$G$4:$G$8425),'Bin Analysis'!$B2214)</f>
        <v>1</v>
      </c>
      <c r="I2214">
        <f>H2214-H2213</f>
        <v>1</v>
      </c>
      <c r="J2214">
        <f>IF(I2214=0,0,1)</f>
        <v>1</v>
      </c>
      <c r="K2214">
        <f>J2214*Weighting!$W$6</f>
        <v>1</v>
      </c>
      <c r="M2214" s="14"/>
    </row>
    <row r="2215" spans="1:25" x14ac:dyDescent="0.25">
      <c r="A2215" s="32">
        <f>IF(Weighting!$P$7&gt;0,B2215,"")</f>
        <v>0.45200000000000001</v>
      </c>
      <c r="B2215">
        <f>Weighting!$C$7</f>
        <v>0.45200000000000001</v>
      </c>
      <c r="C2215">
        <f>Weighting!$F$7</f>
        <v>0</v>
      </c>
      <c r="D2215" t="b">
        <f>IF(C2215=1,'Data Transformation'!$G$3+0.5*'Data Transformation'!$W$25,IF(C2216=1,D2216-'Data Transformation'!$W$25,FALSE))</f>
        <v>0</v>
      </c>
      <c r="E2215" t="str">
        <f t="array" ref="E2215">IF(ISLOGICAL(D2215),"",FREQUENCY(IF('Data Transformation'!$B$425:$B$8425='Bin Analysis'!$B2211,'Data Transformation'!$G$425:$G$8425),D2215))</f>
        <v/>
      </c>
      <c r="F2215" t="str">
        <f t="shared" ref="F2215:F2233" si="276">IF(ISLOGICAL(D2215),"",E2215-E2214)</f>
        <v/>
      </c>
      <c r="G2215">
        <f>Weighting!$H$7</f>
        <v>0</v>
      </c>
      <c r="H2215">
        <f t="array" ref="H2215">FREQUENCY(IF('Data Transformation'!$B$4:$B$8425=B2211,'Data Transformation'!$G$4:$G$8425),'Bin Analysis'!$B2215)</f>
        <v>1</v>
      </c>
      <c r="I2215">
        <f t="shared" ref="I2215:I2233" si="277">H2215-H2214</f>
        <v>0</v>
      </c>
      <c r="J2215">
        <f>IF(I2215=0,0,1)</f>
        <v>0</v>
      </c>
      <c r="K2215">
        <f>J2215*Weighting!$W$7</f>
        <v>0</v>
      </c>
      <c r="M2215" s="14"/>
    </row>
    <row r="2216" spans="1:25" x14ac:dyDescent="0.25">
      <c r="A2216" s="32">
        <f>IF(Weighting!$P$8&gt;0,B2216,"")</f>
        <v>0.58299999999999996</v>
      </c>
      <c r="B2216">
        <f>Weighting!$C$8</f>
        <v>0.58299999999999996</v>
      </c>
      <c r="C2216">
        <f>Weighting!$F$8</f>
        <v>0</v>
      </c>
      <c r="D2216" t="b">
        <f>IF(C2216=1,'Data Transformation'!$G$3+0.5*'Data Transformation'!$W$25,IF(C2217=1,D2217-'Data Transformation'!$W$25,FALSE))</f>
        <v>0</v>
      </c>
      <c r="E2216" t="str">
        <f t="array" ref="E2216">IF(ISLOGICAL(D2216),"",FREQUENCY(IF('Data Transformation'!$B$425:$B$8425='Bin Analysis'!$B2211,'Data Transformation'!$G$425:$G$8425),D2216))</f>
        <v/>
      </c>
      <c r="F2216" t="str">
        <f t="shared" si="276"/>
        <v/>
      </c>
      <c r="G2216">
        <f>Weighting!$H$8</f>
        <v>0</v>
      </c>
      <c r="H2216">
        <f t="array" ref="H2216">FREQUENCY(IF('Data Transformation'!$B$4:$B$8425=B2211,'Data Transformation'!$G$4:$G$8425),'Bin Analysis'!$B2216)</f>
        <v>1</v>
      </c>
      <c r="I2216">
        <f t="shared" si="277"/>
        <v>0</v>
      </c>
      <c r="J2216">
        <f t="shared" ref="J2216:J2233" si="278">IF(I2216=0,0,1)</f>
        <v>0</v>
      </c>
      <c r="K2216">
        <f>J2216*Weighting!$W$8</f>
        <v>0</v>
      </c>
      <c r="M2216" s="14"/>
    </row>
    <row r="2217" spans="1:25" x14ac:dyDescent="0.25">
      <c r="A2217" s="32">
        <f>IF(Weighting!$P$9&gt;0,B2217,"")</f>
        <v>0.71399999999999997</v>
      </c>
      <c r="B2217" s="50">
        <f>Weighting!$C$9</f>
        <v>0.71399999999999997</v>
      </c>
      <c r="C2217">
        <f>Weighting!$F$9</f>
        <v>0</v>
      </c>
      <c r="D2217" t="b">
        <f>IF(C2217=1,'Data Transformation'!$G$3+0.5*'Data Transformation'!$W$25,IF(C2218=1,D2218-'Data Transformation'!$W$25,FALSE))</f>
        <v>0</v>
      </c>
      <c r="E2217" t="str">
        <f t="array" ref="E2217">IF(ISLOGICAL(D2217),"",FREQUENCY(IF('Data Transformation'!$B$425:$B$8425='Bin Analysis'!$B2211,'Data Transformation'!$G$425:$G$8425),D2217))</f>
        <v/>
      </c>
      <c r="F2217" t="str">
        <f t="shared" si="276"/>
        <v/>
      </c>
      <c r="G2217">
        <f>Weighting!$H$9</f>
        <v>0</v>
      </c>
      <c r="H2217">
        <f t="array" ref="H2217">FREQUENCY(IF('Data Transformation'!$B$4:$B$8425=B2211,'Data Transformation'!$G$4:$G$8425),'Bin Analysis'!$B2217)</f>
        <v>2</v>
      </c>
      <c r="I2217">
        <f t="shared" si="277"/>
        <v>1</v>
      </c>
      <c r="J2217">
        <f t="shared" si="278"/>
        <v>1</v>
      </c>
      <c r="K2217">
        <f>J2217*Weighting!$W$9</f>
        <v>3</v>
      </c>
      <c r="M2217" s="14"/>
    </row>
    <row r="2218" spans="1:25" x14ac:dyDescent="0.25">
      <c r="A2218" s="32">
        <f>IF(Weighting!$P$10&gt;0,B2218,"")</f>
        <v>0.84499999999999997</v>
      </c>
      <c r="B2218">
        <f>Weighting!$C$10</f>
        <v>0.84499999999999997</v>
      </c>
      <c r="C2218">
        <f>Weighting!$F$10</f>
        <v>0</v>
      </c>
      <c r="D2218" t="b">
        <f>IF(C2218=1,'Data Transformation'!$G$3+0.5*'Data Transformation'!$W$25,IF(C2219=1,D2219-'Data Transformation'!$W$25,FALSE))</f>
        <v>0</v>
      </c>
      <c r="E2218" t="str">
        <f t="array" ref="E2218">IF(ISLOGICAL(D2218),"",FREQUENCY(IF('Data Transformation'!$B$425:$B$8425='Bin Analysis'!$B2211,'Data Transformation'!$G$425:$G$8425),D2218))</f>
        <v/>
      </c>
      <c r="F2218" t="str">
        <f t="shared" si="276"/>
        <v/>
      </c>
      <c r="G2218">
        <f>Weighting!$H$10</f>
        <v>0</v>
      </c>
      <c r="H2218">
        <f t="array" ref="H2218">FREQUENCY(IF('Data Transformation'!$B$4:$B$8425=B2211,'Data Transformation'!$G$4:$G$8425),'Bin Analysis'!$B2218)</f>
        <v>7</v>
      </c>
      <c r="I2218">
        <f t="shared" si="277"/>
        <v>5</v>
      </c>
      <c r="J2218">
        <f t="shared" si="278"/>
        <v>1</v>
      </c>
      <c r="K2218">
        <f>J2218*Weighting!$W$10</f>
        <v>3</v>
      </c>
      <c r="M2218" s="14"/>
    </row>
    <row r="2219" spans="1:25" x14ac:dyDescent="0.25">
      <c r="A2219" s="32">
        <f>IF(Weighting!$P$11&gt;0,B2219,"")</f>
        <v>0.97599999999999998</v>
      </c>
      <c r="B2219">
        <f>Weighting!$C$11</f>
        <v>0.97599999999999998</v>
      </c>
      <c r="C2219">
        <f>Weighting!$F$11</f>
        <v>0</v>
      </c>
      <c r="D2219">
        <f>IF(C2219=1,'Data Transformation'!$G$3+0.5*'Data Transformation'!$W$25,IF(C2220=1,D2220-'Data Transformation'!$W$25,FALSE))</f>
        <v>0.86899999999999999</v>
      </c>
      <c r="E2219">
        <f t="array" ref="E2219">IF(ISLOGICAL(D2219),"",FREQUENCY(IF('Data Transformation'!$B$425:$B$8425='Bin Analysis'!$B2211,'Data Transformation'!$G$425:$G$8425),D2219))</f>
        <v>9</v>
      </c>
      <c r="F2219" t="e">
        <f t="shared" si="276"/>
        <v>#VALUE!</v>
      </c>
      <c r="G2219">
        <f>Weighting!$H$11</f>
        <v>0</v>
      </c>
      <c r="H2219">
        <f t="array" ref="H2219">FREQUENCY(IF('Data Transformation'!$B$4:$B$8425=B2211,'Data Transformation'!$G$4:$G$8425),'Bin Analysis'!$B2219)</f>
        <v>12</v>
      </c>
      <c r="I2219">
        <f t="shared" si="277"/>
        <v>5</v>
      </c>
      <c r="J2219">
        <f t="shared" si="278"/>
        <v>1</v>
      </c>
      <c r="K2219">
        <f>J2219*Weighting!$W$11</f>
        <v>2</v>
      </c>
      <c r="M2219" s="14"/>
    </row>
    <row r="2220" spans="1:25" x14ac:dyDescent="0.25">
      <c r="A2220" s="32">
        <f>IF(Weighting!$P$12&gt;0,B2220,"")</f>
        <v>1.107</v>
      </c>
      <c r="B2220">
        <f>Weighting!$C$12</f>
        <v>1.107</v>
      </c>
      <c r="C2220">
        <f>Weighting!$F$12</f>
        <v>1</v>
      </c>
      <c r="D2220">
        <f>IF(C2220=1,'Data Transformation'!$G$3+0.5*'Data Transformation'!$W$25,IF(C2221=1,D2221-'Data Transformation'!$W$25,FALSE))</f>
        <v>1.131</v>
      </c>
      <c r="E2220">
        <f t="array" ref="E2220">IF(ISLOGICAL(D2220),"",FREQUENCY(IF('Data Transformation'!$B$425:$B$8425='Bin Analysis'!$B2211,'Data Transformation'!$G$425:$G$8425),D2220))</f>
        <v>14</v>
      </c>
      <c r="F2220">
        <f t="shared" si="276"/>
        <v>5</v>
      </c>
      <c r="G2220">
        <f>Weighting!$H$12</f>
        <v>0</v>
      </c>
      <c r="H2220">
        <f t="array" ref="H2220">FREQUENCY(IF('Data Transformation'!$B$4:$B$8425=B2211,'Data Transformation'!$G$4:$G$8425),'Bin Analysis'!$B2220)</f>
        <v>15</v>
      </c>
      <c r="I2220">
        <f t="shared" si="277"/>
        <v>3</v>
      </c>
      <c r="J2220">
        <f t="shared" si="278"/>
        <v>1</v>
      </c>
      <c r="K2220">
        <f>J2220*Weighting!$W$12</f>
        <v>1</v>
      </c>
      <c r="M2220" s="14"/>
    </row>
    <row r="2221" spans="1:25" x14ac:dyDescent="0.25">
      <c r="A2221" s="32">
        <f>IF(Weighting!$P$13&gt;0,B2221,"")</f>
        <v>1.238</v>
      </c>
      <c r="B2221">
        <f>Weighting!$C$13</f>
        <v>1.238</v>
      </c>
      <c r="C2221">
        <f>Weighting!$F$13</f>
        <v>0</v>
      </c>
      <c r="D2221" t="b">
        <f>IF(C2221=1,'Data Transformation'!$G$3+0.5*'Data Transformation'!$W$25,IF(C2222=1,D2222-'Data Transformation'!$W$25,FALSE))</f>
        <v>0</v>
      </c>
      <c r="E2221" t="str">
        <f t="array" ref="E2221">IF(ISLOGICAL(D2221),"",FREQUENCY(IF('Data Transformation'!$B$425:$B$8425='Bin Analysis'!$B2211,'Data Transformation'!$G$425:$G$8425),D2221))</f>
        <v/>
      </c>
      <c r="F2221" t="str">
        <f t="shared" si="276"/>
        <v/>
      </c>
      <c r="G2221">
        <f>Weighting!$H$13</f>
        <v>0</v>
      </c>
      <c r="H2221">
        <f t="array" ref="H2221">FREQUENCY(IF('Data Transformation'!$B$4:$B$8425=B2211,'Data Transformation'!$G$4:$G$8425),'Bin Analysis'!$B2221)</f>
        <v>15</v>
      </c>
      <c r="I2221">
        <f t="shared" si="277"/>
        <v>0</v>
      </c>
      <c r="J2221">
        <f t="shared" si="278"/>
        <v>0</v>
      </c>
      <c r="K2221">
        <f>J2221*Weighting!$W$13</f>
        <v>0</v>
      </c>
      <c r="M2221" s="14"/>
    </row>
    <row r="2222" spans="1:25" x14ac:dyDescent="0.25">
      <c r="A2222" s="32">
        <f>IF(Weighting!$P$14&gt;0,B2222,"")</f>
        <v>1.369</v>
      </c>
      <c r="B2222">
        <f>Weighting!$C$14</f>
        <v>1.369</v>
      </c>
      <c r="C2222">
        <f>Weighting!$F$14</f>
        <v>0</v>
      </c>
      <c r="D2222" t="b">
        <f>IF(C2222=1,'Data Transformation'!$G$3+0.5*'Data Transformation'!$W$25,IF(C2223=1,D2223-'Data Transformation'!$W$25,FALSE))</f>
        <v>0</v>
      </c>
      <c r="E2222" t="str">
        <f t="array" ref="E2222">IF(ISLOGICAL(D2222),"",FREQUENCY(IF('Data Transformation'!$B$425:$B$8425='Bin Analysis'!$B2211,'Data Transformation'!$G$425:$G$8425),D2222))</f>
        <v/>
      </c>
      <c r="F2222" t="str">
        <f t="shared" si="276"/>
        <v/>
      </c>
      <c r="G2222">
        <f>Weighting!$H$14</f>
        <v>0</v>
      </c>
      <c r="H2222">
        <f t="array" ref="H2222">FREQUENCY(IF('Data Transformation'!$B$4:$B$8425=B2211,'Data Transformation'!$G$4:$G$8425),'Bin Analysis'!$B2222)</f>
        <v>15</v>
      </c>
      <c r="I2222">
        <f t="shared" si="277"/>
        <v>0</v>
      </c>
      <c r="J2222">
        <f t="shared" si="278"/>
        <v>0</v>
      </c>
      <c r="K2222">
        <f>J2222*Weighting!$W$14</f>
        <v>0</v>
      </c>
      <c r="M2222" s="14"/>
    </row>
    <row r="2223" spans="1:25" x14ac:dyDescent="0.25">
      <c r="A2223" s="32">
        <f>IF(Weighting!$P$15&gt;0,B2223,"")</f>
        <v>1.5000009999999999</v>
      </c>
      <c r="B2223">
        <f>Weighting!$C$15</f>
        <v>1.5000009999999999</v>
      </c>
      <c r="C2223">
        <f>Weighting!$F$15</f>
        <v>0</v>
      </c>
      <c r="D2223" t="b">
        <f>IF(C2223=1,'Data Transformation'!$G$3+0.5*'Data Transformation'!$W$25,IF(C2224=1,D2224-'Data Transformation'!$W$25,FALSE))</f>
        <v>0</v>
      </c>
      <c r="E2223" t="str">
        <f t="array" ref="E2223">IF(ISLOGICAL(D2223),"",FREQUENCY(IF('Data Transformation'!$B$425:$B$8425='Bin Analysis'!$B2211,'Data Transformation'!$G$425:$G$8425),D2223))</f>
        <v/>
      </c>
      <c r="F2223" t="str">
        <f t="shared" si="276"/>
        <v/>
      </c>
      <c r="G2223">
        <f>Weighting!$H$15</f>
        <v>0</v>
      </c>
      <c r="H2223">
        <f t="array" ref="H2223">FREQUENCY(IF('Data Transformation'!$B$4:$B$8425=B2211,'Data Transformation'!$G$4:$G$8425),'Bin Analysis'!$B2223)</f>
        <v>15</v>
      </c>
      <c r="I2223">
        <f t="shared" si="277"/>
        <v>0</v>
      </c>
      <c r="J2223">
        <f t="shared" si="278"/>
        <v>0</v>
      </c>
      <c r="K2223">
        <f>J2223*Weighting!$W$15</f>
        <v>0</v>
      </c>
      <c r="M2223" s="14"/>
    </row>
    <row r="2224" spans="1:25" x14ac:dyDescent="0.25">
      <c r="A2224" s="32" t="str">
        <f>IF(Weighting!$P$16&gt;0,B2224,"")</f>
        <v/>
      </c>
      <c r="B2224">
        <f>Weighting!$C$16</f>
        <v>1.631</v>
      </c>
      <c r="C2224">
        <f>Weighting!$F$16</f>
        <v>0</v>
      </c>
      <c r="D2224" t="b">
        <f>IF(C2224=1,'Data Transformation'!$G$3+0.5*'Data Transformation'!$W$25,IF(C2225=1,D2225-'Data Transformation'!$W$25,FALSE))</f>
        <v>0</v>
      </c>
      <c r="E2224" t="str">
        <f t="array" ref="E2224">IF(ISLOGICAL(D2224),"",FREQUENCY(IF('Data Transformation'!$B$425:$B$8425='Bin Analysis'!$B2211,'Data Transformation'!$G$425:$G$8425),D2224))</f>
        <v/>
      </c>
      <c r="F2224" t="str">
        <f t="shared" si="276"/>
        <v/>
      </c>
      <c r="G2224">
        <f>Weighting!$H$16</f>
        <v>0</v>
      </c>
      <c r="H2224">
        <f t="array" ref="H2224">FREQUENCY(IF('Data Transformation'!$B$4:$B$8425=B2211,'Data Transformation'!$G$4:$G$8425),'Bin Analysis'!$B2224)</f>
        <v>15</v>
      </c>
      <c r="I2224">
        <f t="shared" si="277"/>
        <v>0</v>
      </c>
      <c r="J2224">
        <f t="shared" si="278"/>
        <v>0</v>
      </c>
      <c r="K2224">
        <f>J2224*Weighting!$W$16</f>
        <v>0</v>
      </c>
      <c r="M2224" s="14"/>
    </row>
    <row r="2225" spans="1:25" x14ac:dyDescent="0.25">
      <c r="A2225" s="32" t="str">
        <f>IF(Weighting!$P$17&gt;0,B2225,"")</f>
        <v/>
      </c>
      <c r="B2225">
        <f>Weighting!$C$17</f>
        <v>1.762</v>
      </c>
      <c r="C2225">
        <f>Weighting!$F$17</f>
        <v>0</v>
      </c>
      <c r="D2225" t="b">
        <f>IF(C2225=1,'Data Transformation'!$G$3+0.5*'Data Transformation'!$W$25,IF(C2226=1,D2226-'Data Transformation'!$W$25,FALSE))</f>
        <v>0</v>
      </c>
      <c r="E2225" t="str">
        <f t="array" ref="E2225">IF(ISLOGICAL(D2225),"",FREQUENCY(IF('Data Transformation'!$B$425:$B$8425='Bin Analysis'!$B2211,'Data Transformation'!$G$425:$G$8425),D2225))</f>
        <v/>
      </c>
      <c r="F2225" t="str">
        <f t="shared" si="276"/>
        <v/>
      </c>
      <c r="G2225">
        <f>Weighting!$H$17</f>
        <v>0</v>
      </c>
      <c r="H2225">
        <f t="array" ref="H2225">FREQUENCY(IF('Data Transformation'!$B$4:$B$8425=B2211,'Data Transformation'!$G$4:$G$8425),'Bin Analysis'!$B2225)</f>
        <v>15</v>
      </c>
      <c r="I2225">
        <f t="shared" si="277"/>
        <v>0</v>
      </c>
      <c r="J2225">
        <f t="shared" si="278"/>
        <v>0</v>
      </c>
      <c r="K2225">
        <f>J2225*Weighting!$W$17</f>
        <v>0</v>
      </c>
      <c r="M2225" s="14"/>
    </row>
    <row r="2226" spans="1:25" x14ac:dyDescent="0.25">
      <c r="A2226" s="32" t="str">
        <f>IF(Weighting!$P$18&gt;0,B2226,"")</f>
        <v/>
      </c>
      <c r="B2226">
        <f>Weighting!$C$18</f>
        <v>1.893</v>
      </c>
      <c r="C2226">
        <f>Weighting!$F$18</f>
        <v>0</v>
      </c>
      <c r="D2226" t="b">
        <f>IF(C2226=1,'Data Transformation'!$G$3+0.5*'Data Transformation'!$W$25,IF(C2227=1,D2227-'Data Transformation'!$W$25,FALSE))</f>
        <v>0</v>
      </c>
      <c r="E2226" t="str">
        <f t="array" ref="E2226">IF(ISLOGICAL(D2226),"",FREQUENCY(IF('Data Transformation'!$B$425:$B$8425='Bin Analysis'!$B2211,'Data Transformation'!$G$425:$G$8425),D2226))</f>
        <v/>
      </c>
      <c r="F2226" t="str">
        <f t="shared" si="276"/>
        <v/>
      </c>
      <c r="G2226">
        <f>Weighting!$H$18</f>
        <v>0</v>
      </c>
      <c r="H2226">
        <f t="array" ref="H2226">FREQUENCY(IF('Data Transformation'!$B$4:$B$8425=B2211,'Data Transformation'!$G$4:$G$8425),'Bin Analysis'!$B2226)</f>
        <v>15</v>
      </c>
      <c r="I2226">
        <f t="shared" si="277"/>
        <v>0</v>
      </c>
      <c r="J2226">
        <f t="shared" si="278"/>
        <v>0</v>
      </c>
      <c r="K2226">
        <f>J2226*Weighting!$W$18</f>
        <v>0</v>
      </c>
      <c r="M2226" s="14"/>
    </row>
    <row r="2227" spans="1:25" x14ac:dyDescent="0.25">
      <c r="A2227" s="32" t="str">
        <f>IF(Weighting!$P$19&gt;0,B2227,"")</f>
        <v/>
      </c>
      <c r="B2227">
        <f>Weighting!$C$19</f>
        <v>2.024</v>
      </c>
      <c r="C2227">
        <f>Weighting!$F$19</f>
        <v>0</v>
      </c>
      <c r="D2227" t="b">
        <f>IF(C2227=1,'Data Transformation'!$G$3+0.5*'Data Transformation'!$W$25,IF(C2228=1,D2228-'Data Transformation'!$W$25,FALSE))</f>
        <v>0</v>
      </c>
      <c r="E2227" t="str">
        <f t="array" ref="E2227">IF(ISLOGICAL(D2227),"",FREQUENCY(IF('Data Transformation'!$B$425:$B$8425='Bin Analysis'!$B2211,'Data Transformation'!$G$425:$G$8425),D2227))</f>
        <v/>
      </c>
      <c r="F2227" t="str">
        <f t="shared" si="276"/>
        <v/>
      </c>
      <c r="G2227">
        <f>Weighting!$H$19</f>
        <v>0</v>
      </c>
      <c r="H2227">
        <f t="array" ref="H2227">FREQUENCY(IF('Data Transformation'!$B$4:$B$8425=B2211,'Data Transformation'!$G$4:$G$8425),'Bin Analysis'!$B2227)</f>
        <v>15</v>
      </c>
      <c r="I2227">
        <f t="shared" si="277"/>
        <v>0</v>
      </c>
      <c r="J2227">
        <f t="shared" si="278"/>
        <v>0</v>
      </c>
      <c r="K2227">
        <f>J2227*Weighting!$W$19</f>
        <v>0</v>
      </c>
      <c r="M2227" s="14"/>
    </row>
    <row r="2228" spans="1:25" x14ac:dyDescent="0.25">
      <c r="A2228" s="32" t="str">
        <f>IF(Weighting!$P$20&gt;0,B2228,"")</f>
        <v/>
      </c>
      <c r="B2228">
        <f>Weighting!$C$20</f>
        <v>2.1550000000000002</v>
      </c>
      <c r="C2228">
        <f>Weighting!$F$20</f>
        <v>0</v>
      </c>
      <c r="D2228" t="b">
        <f>IF(C2228=1,'Data Transformation'!$G$3+0.5*'Data Transformation'!$W$25,IF(C2229=1,D2229-'Data Transformation'!$W$25,FALSE))</f>
        <v>0</v>
      </c>
      <c r="E2228" t="str">
        <f t="array" ref="E2228">IF(ISLOGICAL(D2228),"",FREQUENCY(IF('Data Transformation'!$B$425:$B$8425='Bin Analysis'!$B2211,'Data Transformation'!$G$425:$G$8425),D2228))</f>
        <v/>
      </c>
      <c r="F2228" t="str">
        <f t="shared" si="276"/>
        <v/>
      </c>
      <c r="G2228">
        <f>Weighting!$H$20</f>
        <v>0</v>
      </c>
      <c r="H2228">
        <f t="array" ref="H2228">FREQUENCY(IF('Data Transformation'!$B$4:$B$8425=B2211,'Data Transformation'!$G$4:$G$8425),'Bin Analysis'!$B2228)</f>
        <v>15</v>
      </c>
      <c r="I2228">
        <f t="shared" si="277"/>
        <v>0</v>
      </c>
      <c r="J2228">
        <f t="shared" si="278"/>
        <v>0</v>
      </c>
      <c r="K2228">
        <f>J2228*Weighting!$W$20</f>
        <v>0</v>
      </c>
      <c r="M2228" s="14"/>
    </row>
    <row r="2229" spans="1:25" x14ac:dyDescent="0.25">
      <c r="A2229" s="32" t="str">
        <f>IF(Weighting!$P$21&gt;0,B2229,"")</f>
        <v/>
      </c>
      <c r="B2229">
        <f>Weighting!$C$21</f>
        <v>2.2860000000000005</v>
      </c>
      <c r="C2229">
        <f>Weighting!$F$21</f>
        <v>0</v>
      </c>
      <c r="D2229" t="b">
        <f>IF(C2229=1,'Data Transformation'!$G$3+0.5*'Data Transformation'!$W$25,IF(C2230=1,D2230-'Data Transformation'!$W$25,FALSE))</f>
        <v>0</v>
      </c>
      <c r="E2229" t="str">
        <f t="array" ref="E2229">IF(ISLOGICAL(D2229),"",FREQUENCY(IF('Data Transformation'!$B$425:$B$8425='Bin Analysis'!$B2211,'Data Transformation'!$G$425:$G$8425),D2229))</f>
        <v/>
      </c>
      <c r="F2229" t="str">
        <f t="shared" si="276"/>
        <v/>
      </c>
      <c r="G2229">
        <f>Weighting!$H$21</f>
        <v>0</v>
      </c>
      <c r="H2229">
        <f t="array" ref="H2229">FREQUENCY(IF('Data Transformation'!$B$4:$B$8425=B2211,'Data Transformation'!$G$4:$G$8425),'Bin Analysis'!$B2229)</f>
        <v>15</v>
      </c>
      <c r="I2229">
        <f t="shared" si="277"/>
        <v>0</v>
      </c>
      <c r="J2229">
        <f t="shared" si="278"/>
        <v>0</v>
      </c>
      <c r="K2229">
        <f>J2229*Weighting!$W$21</f>
        <v>0</v>
      </c>
      <c r="M2229" s="14"/>
    </row>
    <row r="2230" spans="1:25" x14ac:dyDescent="0.25">
      <c r="A2230" s="32" t="str">
        <f>IF(Weighting!$P$22&gt;0,B2230,"")</f>
        <v/>
      </c>
      <c r="B2230">
        <f>Weighting!$C$22</f>
        <v>2.4170000000000007</v>
      </c>
      <c r="C2230">
        <f>Weighting!$F$22</f>
        <v>0</v>
      </c>
      <c r="D2230" t="b">
        <f>IF(C2230=1,'Data Transformation'!$G$3+0.5*'Data Transformation'!$W$25,IF(C2231=1,D2231-'Data Transformation'!$W$25,FALSE))</f>
        <v>0</v>
      </c>
      <c r="E2230" t="str">
        <f t="array" ref="E2230">IF(ISLOGICAL(D2230),"",FREQUENCY(IF('Data Transformation'!$B$425:$B$8425='Bin Analysis'!$B2211,'Data Transformation'!$G$425:$G$8425),D2230))</f>
        <v/>
      </c>
      <c r="F2230" t="str">
        <f t="shared" si="276"/>
        <v/>
      </c>
      <c r="G2230">
        <f>Weighting!$H$22</f>
        <v>0</v>
      </c>
      <c r="H2230">
        <f t="array" ref="H2230">FREQUENCY(IF('Data Transformation'!$B$4:$B$8425=B2211,'Data Transformation'!$G$4:$G$8425),'Bin Analysis'!$B2230)</f>
        <v>15</v>
      </c>
      <c r="I2230">
        <f t="shared" si="277"/>
        <v>0</v>
      </c>
      <c r="J2230">
        <f t="shared" si="278"/>
        <v>0</v>
      </c>
      <c r="K2230">
        <f>J2230*Weighting!$W$22</f>
        <v>0</v>
      </c>
      <c r="M2230" s="14"/>
    </row>
    <row r="2231" spans="1:25" x14ac:dyDescent="0.25">
      <c r="A2231" s="32" t="str">
        <f>IF(Weighting!$P$23&gt;0,B2231,"")</f>
        <v/>
      </c>
      <c r="B2231">
        <f>Weighting!$C$23</f>
        <v>2.5480000000000009</v>
      </c>
      <c r="C2231">
        <f>Weighting!$F$23</f>
        <v>0</v>
      </c>
      <c r="D2231" t="b">
        <f>IF(C2231=1,'Data Transformation'!$G$3+0.5*'Data Transformation'!$W$25,IF(C2232=1,D2232-'Data Transformation'!$W$25,FALSE))</f>
        <v>0</v>
      </c>
      <c r="E2231" t="str">
        <f t="array" ref="E2231">IF(ISLOGICAL(D2231),"",FREQUENCY(IF('Data Transformation'!$B$425:$B$8425='Bin Analysis'!$B2211,'Data Transformation'!$G$425:$G$8425),D2231))</f>
        <v/>
      </c>
      <c r="F2231" t="str">
        <f t="shared" si="276"/>
        <v/>
      </c>
      <c r="G2231">
        <f>Weighting!$H$23</f>
        <v>0</v>
      </c>
      <c r="H2231">
        <f t="array" ref="H2231">FREQUENCY(IF('Data Transformation'!$B$4:$B$8425=B2211,'Data Transformation'!$G$4:$G$8425),'Bin Analysis'!$B2231)</f>
        <v>15</v>
      </c>
      <c r="I2231">
        <f t="shared" si="277"/>
        <v>0</v>
      </c>
      <c r="J2231">
        <f t="shared" si="278"/>
        <v>0</v>
      </c>
      <c r="K2231">
        <f>J2231*Weighting!$W$23</f>
        <v>0</v>
      </c>
      <c r="M2231" s="14"/>
    </row>
    <row r="2232" spans="1:25" x14ac:dyDescent="0.25">
      <c r="A2232" s="32" t="str">
        <f>IF(Weighting!$P$24&gt;0,B2232,"")</f>
        <v/>
      </c>
      <c r="B2232">
        <f>Weighting!$C$24</f>
        <v>2.6790000000000012</v>
      </c>
      <c r="C2232">
        <f>Weighting!$F$24</f>
        <v>0</v>
      </c>
      <c r="D2232" t="b">
        <f>IF(C2232=1,'Data Transformation'!$G$3+0.5*'Data Transformation'!$W$25,IF(C2233=1,D2233-'Data Transformation'!$W$25,FALSE))</f>
        <v>0</v>
      </c>
      <c r="E2232" t="str">
        <f t="array" ref="E2232">IF(ISLOGICAL(D2232),"",FREQUENCY(IF('Data Transformation'!$B$425:$B$8425='Bin Analysis'!$B2211,'Data Transformation'!$G$425:$G$8425),D2232))</f>
        <v/>
      </c>
      <c r="F2232" t="str">
        <f t="shared" si="276"/>
        <v/>
      </c>
      <c r="G2232">
        <f>Weighting!$H$24</f>
        <v>0</v>
      </c>
      <c r="H2232">
        <f t="array" ref="H2232">FREQUENCY(IF('Data Transformation'!$B$4:$B$8425=B2211,'Data Transformation'!$G$4:$G$8425),'Bin Analysis'!$B2232)</f>
        <v>15</v>
      </c>
      <c r="I2232">
        <f t="shared" si="277"/>
        <v>0</v>
      </c>
      <c r="J2232">
        <f t="shared" si="278"/>
        <v>0</v>
      </c>
      <c r="K2232">
        <f>J2232*Weighting!$W$24</f>
        <v>0</v>
      </c>
      <c r="M2232" s="14"/>
    </row>
    <row r="2233" spans="1:25" x14ac:dyDescent="0.25">
      <c r="A2233" s="32" t="str">
        <f>IF(Weighting!$P$25&gt;0,B2233,"")</f>
        <v/>
      </c>
      <c r="B2233">
        <f>Weighting!$C$25</f>
        <v>2.8100000000000014</v>
      </c>
      <c r="C2233">
        <f>Weighting!$F$25</f>
        <v>0</v>
      </c>
      <c r="D2233" t="b">
        <f>IF(C2233=1,'Data Transformation'!$G$3+0.5*'Data Transformation'!$W$25,IF(C2234=1,D2234-'Data Transformation'!$W$25,FALSE))</f>
        <v>0</v>
      </c>
      <c r="E2233" t="str">
        <f t="array" ref="E2233">IF(ISLOGICAL(D2233),"",FREQUENCY(IF('Data Transformation'!$B$425:$B$8425='Bin Analysis'!$B2211,'Data Transformation'!$G$425:$G$8425),D2233))</f>
        <v/>
      </c>
      <c r="F2233" t="str">
        <f t="shared" si="276"/>
        <v/>
      </c>
      <c r="G2233">
        <f>Weighting!$H$25</f>
        <v>0</v>
      </c>
      <c r="H2233">
        <f t="array" ref="H2233">FREQUENCY(IF('Data Transformation'!$B$4:$B$8425=B2211,'Data Transformation'!$G$4:$G$8425),'Bin Analysis'!$B2233)</f>
        <v>15</v>
      </c>
      <c r="I2233">
        <f t="shared" si="277"/>
        <v>0</v>
      </c>
      <c r="J2233">
        <f t="shared" si="278"/>
        <v>0</v>
      </c>
      <c r="K2233">
        <f>J2233*Weighting!$W$25</f>
        <v>0</v>
      </c>
      <c r="M2233" s="14"/>
    </row>
    <row r="2234" spans="1:25" x14ac:dyDescent="0.25">
      <c r="O2234"/>
      <c r="P2234"/>
      <c r="Q2234"/>
      <c r="R2234"/>
    </row>
    <row r="2235" spans="1:25" ht="23.25" x14ac:dyDescent="0.35">
      <c r="A2235" s="21" t="s">
        <v>0</v>
      </c>
      <c r="B2235" s="21">
        <f>IFERROR(VLOOKUP(C2235,'Data Transformation'!$L$6:$M$426,2,FALSE),"")</f>
        <v>93</v>
      </c>
      <c r="C2235" s="21">
        <f>C2211+1</f>
        <v>93</v>
      </c>
      <c r="D2235" s="21"/>
      <c r="E2235" s="21"/>
      <c r="F2235" s="21"/>
      <c r="G2235" s="21"/>
      <c r="H2235" s="22"/>
      <c r="I2235" s="22"/>
      <c r="J2235" s="22"/>
      <c r="K2235" s="21"/>
      <c r="L2235" s="21">
        <f>B2235</f>
        <v>93</v>
      </c>
      <c r="M2235" s="23">
        <f>INDEX('Data Transformation'!$O$4:$O$424,MATCH($B2235,'Data Transformation'!$M$4:$M$424,0),MATCH($M$2,'Data Transformation'!$O$3,0))</f>
        <v>17</v>
      </c>
      <c r="N2235" s="27">
        <f>IF('Input and Summary Results'!$J$16="minimum",'Bin Analysis'!X2236/(M2235-1),'Bin Analysis'!Y2235/('Bin Analysis'!M2235-1))</f>
        <v>0</v>
      </c>
      <c r="O2235" s="27">
        <f>IF(M2235=FALSE,NA(),(VLOOKUP(1,C2238:K2257,4,FALSE))/(M2235-1))</f>
        <v>0</v>
      </c>
      <c r="P2235" s="27">
        <f>IF(M2235=FALSE,NA(),SUM(J2238:J2257)/Weighting!$S$5)</f>
        <v>0.3</v>
      </c>
      <c r="Q2235" s="27">
        <f>IF(M2235=FALSE,NA(),SUM(K2238:K2257)/Weighting!$S$6)</f>
        <v>0.17391304347826086</v>
      </c>
      <c r="R2235" s="27">
        <f>IF(M2235=FALSE,NA(),(VLOOKUP(1,G2238:K2257,3,FALSE))/(M2235-1))</f>
        <v>0.9375</v>
      </c>
      <c r="S2235" s="22" t="str">
        <f>IF(M2235=FALSE,NA(),IF(SUM(J2238:J2257)=2,"yes","no"))</f>
        <v>no</v>
      </c>
      <c r="X2235" s="2" cm="2">
        <f t="array" ref="X2235:X2236">FREQUENCY(IF('Data Transformation'!$B$425:$B$6424='Bin Analysis'!L2235,'Data Transformation'!$G$425:$G$6424),'Data Transformation'!$U$11)</f>
        <v>16</v>
      </c>
      <c r="Y2235" s="2" cm="2">
        <f t="array" ref="Y2235:Y2236">FREQUENCY(IF('Data Transformation'!$B$425:$B$6424='Bin Analysis'!L2235,'Data Transformation'!$G$425:$G$6424),'Data Transformation'!$U$12)</f>
        <v>16</v>
      </c>
    </row>
    <row r="2236" spans="1:25" x14ac:dyDescent="0.25">
      <c r="A2236" s="14" t="s">
        <v>66</v>
      </c>
      <c r="B2236" t="s">
        <v>47</v>
      </c>
      <c r="C2236" t="s">
        <v>5</v>
      </c>
      <c r="D2236" t="s">
        <v>99</v>
      </c>
      <c r="E2236" t="s">
        <v>100</v>
      </c>
      <c r="F2236" t="s">
        <v>101</v>
      </c>
      <c r="G2236" t="s">
        <v>69</v>
      </c>
      <c r="H2236" t="s">
        <v>31</v>
      </c>
      <c r="I2236" t="s">
        <v>32</v>
      </c>
      <c r="J2236" t="s">
        <v>46</v>
      </c>
      <c r="K2236" s="14" t="s">
        <v>45</v>
      </c>
      <c r="M2236" s="14"/>
      <c r="X2236" s="2">
        <v>0</v>
      </c>
      <c r="Y2236" s="2">
        <v>0</v>
      </c>
    </row>
    <row r="2237" spans="1:25" x14ac:dyDescent="0.25">
      <c r="A2237" s="32"/>
      <c r="D2237" t="b">
        <f>IF(C2237=1,'Data Transformation'!$G$3+0.5*'Data Transformation'!$W$25,IF(C2238=1,D2238-'Data Transformation'!$W$25,FALSE))</f>
        <v>0</v>
      </c>
      <c r="E2237" t="str">
        <f t="array" ref="E2237">IF(ISLOGICAL(D2237),"",FREQUENCY(IF('Data Transformation'!$B$425:$B$8425='Bin Analysis'!$B2235,'Data Transformation'!$G$425:$G$8425),D2237))</f>
        <v/>
      </c>
      <c r="F2237" t="str">
        <f>IF(ISLOGICAL(D2237),"",E2237-E2236)</f>
        <v/>
      </c>
      <c r="M2237" s="14"/>
    </row>
    <row r="2238" spans="1:25" x14ac:dyDescent="0.25">
      <c r="A2238" s="32">
        <f>IF(Weighting!$P$6&gt;0,B2238,"")</f>
        <v>0.32100000000000001</v>
      </c>
      <c r="B2238">
        <f>Weighting!$C$6</f>
        <v>0.32100000000000001</v>
      </c>
      <c r="C2238">
        <f>Weighting!$F$6</f>
        <v>0</v>
      </c>
      <c r="D2238" t="b">
        <f>IF(C2238=1,'Data Transformation'!$G$3+0.5*'Data Transformation'!$W$25,IF(C2239=1,D2239-'Data Transformation'!$W$25,FALSE))</f>
        <v>0</v>
      </c>
      <c r="E2238" t="str">
        <f t="array" ref="E2238">IF(ISLOGICAL(D2238),"",FREQUENCY(IF('Data Transformation'!$B$425:$B$8425='Bin Analysis'!$B2235,'Data Transformation'!$G$425:$G$8425),D2238))</f>
        <v/>
      </c>
      <c r="F2238" t="str">
        <f>IF(ISLOGICAL(D2238),"",E2238-E2237)</f>
        <v/>
      </c>
      <c r="G2238">
        <f>Weighting!$H$6</f>
        <v>1</v>
      </c>
      <c r="H2238">
        <f t="array" ref="H2238">FREQUENCY(IF('Data Transformation'!$B$4:$B$8425=B2235,'Data Transformation'!$G$4:$G$8425),'Bin Analysis'!$B2238)</f>
        <v>15</v>
      </c>
      <c r="I2238">
        <f>H2238-H2237</f>
        <v>15</v>
      </c>
      <c r="J2238">
        <f>IF(I2238=0,0,1)</f>
        <v>1</v>
      </c>
      <c r="K2238">
        <f>J2238*Weighting!$W$6</f>
        <v>1</v>
      </c>
      <c r="M2238" s="14"/>
    </row>
    <row r="2239" spans="1:25" x14ac:dyDescent="0.25">
      <c r="A2239" s="32">
        <f>IF(Weighting!$P$7&gt;0,B2239,"")</f>
        <v>0.45200000000000001</v>
      </c>
      <c r="B2239">
        <f>Weighting!$C$7</f>
        <v>0.45200000000000001</v>
      </c>
      <c r="C2239">
        <f>Weighting!$F$7</f>
        <v>0</v>
      </c>
      <c r="D2239" t="b">
        <f>IF(C2239=1,'Data Transformation'!$G$3+0.5*'Data Transformation'!$W$25,IF(C2240=1,D2240-'Data Transformation'!$W$25,FALSE))</f>
        <v>0</v>
      </c>
      <c r="E2239" t="str">
        <f t="array" ref="E2239">IF(ISLOGICAL(D2239),"",FREQUENCY(IF('Data Transformation'!$B$425:$B$8425='Bin Analysis'!$B2235,'Data Transformation'!$G$425:$G$8425),D2239))</f>
        <v/>
      </c>
      <c r="F2239" t="str">
        <f t="shared" ref="F2239:F2257" si="279">IF(ISLOGICAL(D2239),"",E2239-E2238)</f>
        <v/>
      </c>
      <c r="G2239">
        <f>Weighting!$H$7</f>
        <v>0</v>
      </c>
      <c r="H2239">
        <f t="array" ref="H2239">FREQUENCY(IF('Data Transformation'!$B$4:$B$8425=B2235,'Data Transformation'!$G$4:$G$8425),'Bin Analysis'!$B2239)</f>
        <v>16</v>
      </c>
      <c r="I2239">
        <f t="shared" ref="I2239:I2257" si="280">H2239-H2238</f>
        <v>1</v>
      </c>
      <c r="J2239">
        <f>IF(I2239=0,0,1)</f>
        <v>1</v>
      </c>
      <c r="K2239">
        <f>J2239*Weighting!$W$7</f>
        <v>2</v>
      </c>
      <c r="M2239" s="14"/>
    </row>
    <row r="2240" spans="1:25" x14ac:dyDescent="0.25">
      <c r="A2240" s="32">
        <f>IF(Weighting!$P$8&gt;0,B2240,"")</f>
        <v>0.58299999999999996</v>
      </c>
      <c r="B2240">
        <f>Weighting!$C$8</f>
        <v>0.58299999999999996</v>
      </c>
      <c r="C2240">
        <f>Weighting!$F$8</f>
        <v>0</v>
      </c>
      <c r="D2240" t="b">
        <f>IF(C2240=1,'Data Transformation'!$G$3+0.5*'Data Transformation'!$W$25,IF(C2241=1,D2241-'Data Transformation'!$W$25,FALSE))</f>
        <v>0</v>
      </c>
      <c r="E2240" t="str">
        <f t="array" ref="E2240">IF(ISLOGICAL(D2240),"",FREQUENCY(IF('Data Transformation'!$B$425:$B$8425='Bin Analysis'!$B2235,'Data Transformation'!$G$425:$G$8425),D2240))</f>
        <v/>
      </c>
      <c r="F2240" t="str">
        <f t="shared" si="279"/>
        <v/>
      </c>
      <c r="G2240">
        <f>Weighting!$H$8</f>
        <v>0</v>
      </c>
      <c r="H2240">
        <f t="array" ref="H2240">FREQUENCY(IF('Data Transformation'!$B$4:$B$8425=B2235,'Data Transformation'!$G$4:$G$8425),'Bin Analysis'!$B2240)</f>
        <v>16</v>
      </c>
      <c r="I2240">
        <f t="shared" si="280"/>
        <v>0</v>
      </c>
      <c r="J2240">
        <f t="shared" ref="J2240:J2257" si="281">IF(I2240=0,0,1)</f>
        <v>0</v>
      </c>
      <c r="K2240">
        <f>J2240*Weighting!$W$8</f>
        <v>0</v>
      </c>
      <c r="M2240" s="14"/>
    </row>
    <row r="2241" spans="1:13" x14ac:dyDescent="0.25">
      <c r="A2241" s="32">
        <f>IF(Weighting!$P$9&gt;0,B2241,"")</f>
        <v>0.71399999999999997</v>
      </c>
      <c r="B2241" s="50">
        <f>Weighting!$C$9</f>
        <v>0.71399999999999997</v>
      </c>
      <c r="C2241">
        <f>Weighting!$F$9</f>
        <v>0</v>
      </c>
      <c r="D2241" t="b">
        <f>IF(C2241=1,'Data Transformation'!$G$3+0.5*'Data Transformation'!$W$25,IF(C2242=1,D2242-'Data Transformation'!$W$25,FALSE))</f>
        <v>0</v>
      </c>
      <c r="E2241" t="str">
        <f t="array" ref="E2241">IF(ISLOGICAL(D2241),"",FREQUENCY(IF('Data Transformation'!$B$425:$B$8425='Bin Analysis'!$B2235,'Data Transformation'!$G$425:$G$8425),D2241))</f>
        <v/>
      </c>
      <c r="F2241" t="str">
        <f t="shared" si="279"/>
        <v/>
      </c>
      <c r="G2241">
        <f>Weighting!$H$9</f>
        <v>0</v>
      </c>
      <c r="H2241">
        <f t="array" ref="H2241">FREQUENCY(IF('Data Transformation'!$B$4:$B$8425=B2235,'Data Transformation'!$G$4:$G$8425),'Bin Analysis'!$B2241)</f>
        <v>16</v>
      </c>
      <c r="I2241">
        <f t="shared" si="280"/>
        <v>0</v>
      </c>
      <c r="J2241">
        <f t="shared" si="281"/>
        <v>0</v>
      </c>
      <c r="K2241">
        <f>J2241*Weighting!$W$9</f>
        <v>0</v>
      </c>
      <c r="M2241" s="14"/>
    </row>
    <row r="2242" spans="1:13" x14ac:dyDescent="0.25">
      <c r="A2242" s="32">
        <f>IF(Weighting!$P$10&gt;0,B2242,"")</f>
        <v>0.84499999999999997</v>
      </c>
      <c r="B2242">
        <f>Weighting!$C$10</f>
        <v>0.84499999999999997</v>
      </c>
      <c r="C2242">
        <f>Weighting!$F$10</f>
        <v>0</v>
      </c>
      <c r="D2242" t="b">
        <f>IF(C2242=1,'Data Transformation'!$G$3+0.5*'Data Transformation'!$W$25,IF(C2243=1,D2243-'Data Transformation'!$W$25,FALSE))</f>
        <v>0</v>
      </c>
      <c r="E2242" t="str">
        <f t="array" ref="E2242">IF(ISLOGICAL(D2242),"",FREQUENCY(IF('Data Transformation'!$B$425:$B$8425='Bin Analysis'!$B2235,'Data Transformation'!$G$425:$G$8425),D2242))</f>
        <v/>
      </c>
      <c r="F2242" t="str">
        <f t="shared" si="279"/>
        <v/>
      </c>
      <c r="G2242">
        <f>Weighting!$H$10</f>
        <v>0</v>
      </c>
      <c r="H2242">
        <f t="array" ref="H2242">FREQUENCY(IF('Data Transformation'!$B$4:$B$8425=B2235,'Data Transformation'!$G$4:$G$8425),'Bin Analysis'!$B2242)</f>
        <v>16</v>
      </c>
      <c r="I2242">
        <f t="shared" si="280"/>
        <v>0</v>
      </c>
      <c r="J2242">
        <f t="shared" si="281"/>
        <v>0</v>
      </c>
      <c r="K2242">
        <f>J2242*Weighting!$W$10</f>
        <v>0</v>
      </c>
      <c r="M2242" s="14"/>
    </row>
    <row r="2243" spans="1:13" x14ac:dyDescent="0.25">
      <c r="A2243" s="32">
        <f>IF(Weighting!$P$11&gt;0,B2243,"")</f>
        <v>0.97599999999999998</v>
      </c>
      <c r="B2243">
        <f>Weighting!$C$11</f>
        <v>0.97599999999999998</v>
      </c>
      <c r="C2243">
        <f>Weighting!$F$11</f>
        <v>0</v>
      </c>
      <c r="D2243">
        <f>IF(C2243=1,'Data Transformation'!$G$3+0.5*'Data Transformation'!$W$25,IF(C2244=1,D2244-'Data Transformation'!$W$25,FALSE))</f>
        <v>0.86899999999999999</v>
      </c>
      <c r="E2243">
        <f t="array" ref="E2243">IF(ISLOGICAL(D2243),"",FREQUENCY(IF('Data Transformation'!$B$425:$B$8425='Bin Analysis'!$B2235,'Data Transformation'!$G$425:$G$8425),D2243))</f>
        <v>16</v>
      </c>
      <c r="F2243" t="e">
        <f t="shared" si="279"/>
        <v>#VALUE!</v>
      </c>
      <c r="G2243">
        <f>Weighting!$H$11</f>
        <v>0</v>
      </c>
      <c r="H2243">
        <f t="array" ref="H2243">FREQUENCY(IF('Data Transformation'!$B$4:$B$8425=B2235,'Data Transformation'!$G$4:$G$8425),'Bin Analysis'!$B2243)</f>
        <v>16</v>
      </c>
      <c r="I2243">
        <f t="shared" si="280"/>
        <v>0</v>
      </c>
      <c r="J2243">
        <f t="shared" si="281"/>
        <v>0</v>
      </c>
      <c r="K2243">
        <f>J2243*Weighting!$W$11</f>
        <v>0</v>
      </c>
      <c r="M2243" s="14"/>
    </row>
    <row r="2244" spans="1:13" x14ac:dyDescent="0.25">
      <c r="A2244" s="32">
        <f>IF(Weighting!$P$12&gt;0,B2244,"")</f>
        <v>1.107</v>
      </c>
      <c r="B2244">
        <f>Weighting!$C$12</f>
        <v>1.107</v>
      </c>
      <c r="C2244">
        <f>Weighting!$F$12</f>
        <v>1</v>
      </c>
      <c r="D2244">
        <f>IF(C2244=1,'Data Transformation'!$G$3+0.5*'Data Transformation'!$W$25,IF(C2245=1,D2245-'Data Transformation'!$W$25,FALSE))</f>
        <v>1.131</v>
      </c>
      <c r="E2244">
        <f t="array" ref="E2244">IF(ISLOGICAL(D2244),"",FREQUENCY(IF('Data Transformation'!$B$425:$B$8425='Bin Analysis'!$B2235,'Data Transformation'!$G$425:$G$8425),D2244))</f>
        <v>16</v>
      </c>
      <c r="F2244">
        <f t="shared" si="279"/>
        <v>0</v>
      </c>
      <c r="G2244">
        <f>Weighting!$H$12</f>
        <v>0</v>
      </c>
      <c r="H2244">
        <f t="array" ref="H2244">FREQUENCY(IF('Data Transformation'!$B$4:$B$8425=B2235,'Data Transformation'!$G$4:$G$8425),'Bin Analysis'!$B2244)</f>
        <v>17</v>
      </c>
      <c r="I2244">
        <f t="shared" si="280"/>
        <v>1</v>
      </c>
      <c r="J2244">
        <f t="shared" si="281"/>
        <v>1</v>
      </c>
      <c r="K2244">
        <f>J2244*Weighting!$W$12</f>
        <v>1</v>
      </c>
      <c r="M2244" s="14"/>
    </row>
    <row r="2245" spans="1:13" x14ac:dyDescent="0.25">
      <c r="A2245" s="32">
        <f>IF(Weighting!$P$13&gt;0,B2245,"")</f>
        <v>1.238</v>
      </c>
      <c r="B2245">
        <f>Weighting!$C$13</f>
        <v>1.238</v>
      </c>
      <c r="C2245">
        <f>Weighting!$F$13</f>
        <v>0</v>
      </c>
      <c r="D2245" t="b">
        <f>IF(C2245=1,'Data Transformation'!$G$3+0.5*'Data Transformation'!$W$25,IF(C2246=1,D2246-'Data Transformation'!$W$25,FALSE))</f>
        <v>0</v>
      </c>
      <c r="E2245" t="str">
        <f t="array" ref="E2245">IF(ISLOGICAL(D2245),"",FREQUENCY(IF('Data Transformation'!$B$425:$B$8425='Bin Analysis'!$B2235,'Data Transformation'!$G$425:$G$8425),D2245))</f>
        <v/>
      </c>
      <c r="F2245" t="str">
        <f t="shared" si="279"/>
        <v/>
      </c>
      <c r="G2245">
        <f>Weighting!$H$13</f>
        <v>0</v>
      </c>
      <c r="H2245">
        <f t="array" ref="H2245">FREQUENCY(IF('Data Transformation'!$B$4:$B$8425=B2235,'Data Transformation'!$G$4:$G$8425),'Bin Analysis'!$B2245)</f>
        <v>17</v>
      </c>
      <c r="I2245">
        <f t="shared" si="280"/>
        <v>0</v>
      </c>
      <c r="J2245">
        <f t="shared" si="281"/>
        <v>0</v>
      </c>
      <c r="K2245">
        <f>J2245*Weighting!$W$13</f>
        <v>0</v>
      </c>
      <c r="M2245" s="14"/>
    </row>
    <row r="2246" spans="1:13" x14ac:dyDescent="0.25">
      <c r="A2246" s="32">
        <f>IF(Weighting!$P$14&gt;0,B2246,"")</f>
        <v>1.369</v>
      </c>
      <c r="B2246">
        <f>Weighting!$C$14</f>
        <v>1.369</v>
      </c>
      <c r="C2246">
        <f>Weighting!$F$14</f>
        <v>0</v>
      </c>
      <c r="D2246" t="b">
        <f>IF(C2246=1,'Data Transformation'!$G$3+0.5*'Data Transformation'!$W$25,IF(C2247=1,D2247-'Data Transformation'!$W$25,FALSE))</f>
        <v>0</v>
      </c>
      <c r="E2246" t="str">
        <f t="array" ref="E2246">IF(ISLOGICAL(D2246),"",FREQUENCY(IF('Data Transformation'!$B$425:$B$8425='Bin Analysis'!$B2235,'Data Transformation'!$G$425:$G$8425),D2246))</f>
        <v/>
      </c>
      <c r="F2246" t="str">
        <f t="shared" si="279"/>
        <v/>
      </c>
      <c r="G2246">
        <f>Weighting!$H$14</f>
        <v>0</v>
      </c>
      <c r="H2246">
        <f t="array" ref="H2246">FREQUENCY(IF('Data Transformation'!$B$4:$B$8425=B2235,'Data Transformation'!$G$4:$G$8425),'Bin Analysis'!$B2246)</f>
        <v>17</v>
      </c>
      <c r="I2246">
        <f t="shared" si="280"/>
        <v>0</v>
      </c>
      <c r="J2246">
        <f t="shared" si="281"/>
        <v>0</v>
      </c>
      <c r="K2246">
        <f>J2246*Weighting!$W$14</f>
        <v>0</v>
      </c>
      <c r="M2246" s="14"/>
    </row>
    <row r="2247" spans="1:13" x14ac:dyDescent="0.25">
      <c r="A2247" s="32">
        <f>IF(Weighting!$P$15&gt;0,B2247,"")</f>
        <v>1.5000009999999999</v>
      </c>
      <c r="B2247">
        <f>Weighting!$C$15</f>
        <v>1.5000009999999999</v>
      </c>
      <c r="C2247">
        <f>Weighting!$F$15</f>
        <v>0</v>
      </c>
      <c r="D2247" t="b">
        <f>IF(C2247=1,'Data Transformation'!$G$3+0.5*'Data Transformation'!$W$25,IF(C2248=1,D2248-'Data Transformation'!$W$25,FALSE))</f>
        <v>0</v>
      </c>
      <c r="E2247" t="str">
        <f t="array" ref="E2247">IF(ISLOGICAL(D2247),"",FREQUENCY(IF('Data Transformation'!$B$425:$B$8425='Bin Analysis'!$B2235,'Data Transformation'!$G$425:$G$8425),D2247))</f>
        <v/>
      </c>
      <c r="F2247" t="str">
        <f t="shared" si="279"/>
        <v/>
      </c>
      <c r="G2247">
        <f>Weighting!$H$15</f>
        <v>0</v>
      </c>
      <c r="H2247">
        <f t="array" ref="H2247">FREQUENCY(IF('Data Transformation'!$B$4:$B$8425=B2235,'Data Transformation'!$G$4:$G$8425),'Bin Analysis'!$B2247)</f>
        <v>17</v>
      </c>
      <c r="I2247">
        <f t="shared" si="280"/>
        <v>0</v>
      </c>
      <c r="J2247">
        <f t="shared" si="281"/>
        <v>0</v>
      </c>
      <c r="K2247">
        <f>J2247*Weighting!$W$15</f>
        <v>0</v>
      </c>
      <c r="M2247" s="14"/>
    </row>
    <row r="2248" spans="1:13" x14ac:dyDescent="0.25">
      <c r="A2248" s="32" t="str">
        <f>IF(Weighting!$P$16&gt;0,B2248,"")</f>
        <v/>
      </c>
      <c r="B2248">
        <f>Weighting!$C$16</f>
        <v>1.631</v>
      </c>
      <c r="C2248">
        <f>Weighting!$F$16</f>
        <v>0</v>
      </c>
      <c r="D2248" t="b">
        <f>IF(C2248=1,'Data Transformation'!$G$3+0.5*'Data Transformation'!$W$25,IF(C2249=1,D2249-'Data Transformation'!$W$25,FALSE))</f>
        <v>0</v>
      </c>
      <c r="E2248" t="str">
        <f t="array" ref="E2248">IF(ISLOGICAL(D2248),"",FREQUENCY(IF('Data Transformation'!$B$425:$B$8425='Bin Analysis'!$B2235,'Data Transformation'!$G$425:$G$8425),D2248))</f>
        <v/>
      </c>
      <c r="F2248" t="str">
        <f t="shared" si="279"/>
        <v/>
      </c>
      <c r="G2248">
        <f>Weighting!$H$16</f>
        <v>0</v>
      </c>
      <c r="H2248">
        <f t="array" ref="H2248">FREQUENCY(IF('Data Transformation'!$B$4:$B$8425=B2235,'Data Transformation'!$G$4:$G$8425),'Bin Analysis'!$B2248)</f>
        <v>17</v>
      </c>
      <c r="I2248">
        <f t="shared" si="280"/>
        <v>0</v>
      </c>
      <c r="J2248">
        <f t="shared" si="281"/>
        <v>0</v>
      </c>
      <c r="K2248">
        <f>J2248*Weighting!$W$16</f>
        <v>0</v>
      </c>
      <c r="M2248" s="14"/>
    </row>
    <row r="2249" spans="1:13" x14ac:dyDescent="0.25">
      <c r="A2249" s="32" t="str">
        <f>IF(Weighting!$P$17&gt;0,B2249,"")</f>
        <v/>
      </c>
      <c r="B2249">
        <f>Weighting!$C$17</f>
        <v>1.762</v>
      </c>
      <c r="C2249">
        <f>Weighting!$F$17</f>
        <v>0</v>
      </c>
      <c r="D2249" t="b">
        <f>IF(C2249=1,'Data Transformation'!$G$3+0.5*'Data Transformation'!$W$25,IF(C2250=1,D2250-'Data Transformation'!$W$25,FALSE))</f>
        <v>0</v>
      </c>
      <c r="E2249" t="str">
        <f t="array" ref="E2249">IF(ISLOGICAL(D2249),"",FREQUENCY(IF('Data Transformation'!$B$425:$B$8425='Bin Analysis'!$B2235,'Data Transformation'!$G$425:$G$8425),D2249))</f>
        <v/>
      </c>
      <c r="F2249" t="str">
        <f t="shared" si="279"/>
        <v/>
      </c>
      <c r="G2249">
        <f>Weighting!$H$17</f>
        <v>0</v>
      </c>
      <c r="H2249">
        <f t="array" ref="H2249">FREQUENCY(IF('Data Transformation'!$B$4:$B$8425=B2235,'Data Transformation'!$G$4:$G$8425),'Bin Analysis'!$B2249)</f>
        <v>17</v>
      </c>
      <c r="I2249">
        <f t="shared" si="280"/>
        <v>0</v>
      </c>
      <c r="J2249">
        <f t="shared" si="281"/>
        <v>0</v>
      </c>
      <c r="K2249">
        <f>J2249*Weighting!$W$17</f>
        <v>0</v>
      </c>
      <c r="M2249" s="14"/>
    </row>
    <row r="2250" spans="1:13" x14ac:dyDescent="0.25">
      <c r="A2250" s="32" t="str">
        <f>IF(Weighting!$P$18&gt;0,B2250,"")</f>
        <v/>
      </c>
      <c r="B2250">
        <f>Weighting!$C$18</f>
        <v>1.893</v>
      </c>
      <c r="C2250">
        <f>Weighting!$F$18</f>
        <v>0</v>
      </c>
      <c r="D2250" t="b">
        <f>IF(C2250=1,'Data Transformation'!$G$3+0.5*'Data Transformation'!$W$25,IF(C2251=1,D2251-'Data Transformation'!$W$25,FALSE))</f>
        <v>0</v>
      </c>
      <c r="E2250" t="str">
        <f t="array" ref="E2250">IF(ISLOGICAL(D2250),"",FREQUENCY(IF('Data Transformation'!$B$425:$B$8425='Bin Analysis'!$B2235,'Data Transformation'!$G$425:$G$8425),D2250))</f>
        <v/>
      </c>
      <c r="F2250" t="str">
        <f t="shared" si="279"/>
        <v/>
      </c>
      <c r="G2250">
        <f>Weighting!$H$18</f>
        <v>0</v>
      </c>
      <c r="H2250">
        <f t="array" ref="H2250">FREQUENCY(IF('Data Transformation'!$B$4:$B$8425=B2235,'Data Transformation'!$G$4:$G$8425),'Bin Analysis'!$B2250)</f>
        <v>17</v>
      </c>
      <c r="I2250">
        <f t="shared" si="280"/>
        <v>0</v>
      </c>
      <c r="J2250">
        <f t="shared" si="281"/>
        <v>0</v>
      </c>
      <c r="K2250">
        <f>J2250*Weighting!$W$18</f>
        <v>0</v>
      </c>
      <c r="M2250" s="14"/>
    </row>
    <row r="2251" spans="1:13" x14ac:dyDescent="0.25">
      <c r="A2251" s="32" t="str">
        <f>IF(Weighting!$P$19&gt;0,B2251,"")</f>
        <v/>
      </c>
      <c r="B2251">
        <f>Weighting!$C$19</f>
        <v>2.024</v>
      </c>
      <c r="C2251">
        <f>Weighting!$F$19</f>
        <v>0</v>
      </c>
      <c r="D2251" t="b">
        <f>IF(C2251=1,'Data Transformation'!$G$3+0.5*'Data Transformation'!$W$25,IF(C2252=1,D2252-'Data Transformation'!$W$25,FALSE))</f>
        <v>0</v>
      </c>
      <c r="E2251" t="str">
        <f t="array" ref="E2251">IF(ISLOGICAL(D2251),"",FREQUENCY(IF('Data Transformation'!$B$425:$B$8425='Bin Analysis'!$B2235,'Data Transformation'!$G$425:$G$8425),D2251))</f>
        <v/>
      </c>
      <c r="F2251" t="str">
        <f t="shared" si="279"/>
        <v/>
      </c>
      <c r="G2251">
        <f>Weighting!$H$19</f>
        <v>0</v>
      </c>
      <c r="H2251">
        <f t="array" ref="H2251">FREQUENCY(IF('Data Transformation'!$B$4:$B$8425=B2235,'Data Transformation'!$G$4:$G$8425),'Bin Analysis'!$B2251)</f>
        <v>17</v>
      </c>
      <c r="I2251">
        <f t="shared" si="280"/>
        <v>0</v>
      </c>
      <c r="J2251">
        <f t="shared" si="281"/>
        <v>0</v>
      </c>
      <c r="K2251">
        <f>J2251*Weighting!$W$19</f>
        <v>0</v>
      </c>
      <c r="M2251" s="14"/>
    </row>
    <row r="2252" spans="1:13" x14ac:dyDescent="0.25">
      <c r="A2252" s="32" t="str">
        <f>IF(Weighting!$P$20&gt;0,B2252,"")</f>
        <v/>
      </c>
      <c r="B2252">
        <f>Weighting!$C$20</f>
        <v>2.1550000000000002</v>
      </c>
      <c r="C2252">
        <f>Weighting!$F$20</f>
        <v>0</v>
      </c>
      <c r="D2252" t="b">
        <f>IF(C2252=1,'Data Transformation'!$G$3+0.5*'Data Transformation'!$W$25,IF(C2253=1,D2253-'Data Transformation'!$W$25,FALSE))</f>
        <v>0</v>
      </c>
      <c r="E2252" t="str">
        <f t="array" ref="E2252">IF(ISLOGICAL(D2252),"",FREQUENCY(IF('Data Transformation'!$B$425:$B$8425='Bin Analysis'!$B2235,'Data Transformation'!$G$425:$G$8425),D2252))</f>
        <v/>
      </c>
      <c r="F2252" t="str">
        <f t="shared" si="279"/>
        <v/>
      </c>
      <c r="G2252">
        <f>Weighting!$H$20</f>
        <v>0</v>
      </c>
      <c r="H2252">
        <f t="array" ref="H2252">FREQUENCY(IF('Data Transformation'!$B$4:$B$8425=B2235,'Data Transformation'!$G$4:$G$8425),'Bin Analysis'!$B2252)</f>
        <v>17</v>
      </c>
      <c r="I2252">
        <f t="shared" si="280"/>
        <v>0</v>
      </c>
      <c r="J2252">
        <f t="shared" si="281"/>
        <v>0</v>
      </c>
      <c r="K2252">
        <f>J2252*Weighting!$W$20</f>
        <v>0</v>
      </c>
      <c r="M2252" s="14"/>
    </row>
    <row r="2253" spans="1:13" x14ac:dyDescent="0.25">
      <c r="A2253" s="32" t="str">
        <f>IF(Weighting!$P$21&gt;0,B2253,"")</f>
        <v/>
      </c>
      <c r="B2253">
        <f>Weighting!$C$21</f>
        <v>2.2860000000000005</v>
      </c>
      <c r="C2253">
        <f>Weighting!$F$21</f>
        <v>0</v>
      </c>
      <c r="D2253" t="b">
        <f>IF(C2253=1,'Data Transformation'!$G$3+0.5*'Data Transformation'!$W$25,IF(C2254=1,D2254-'Data Transformation'!$W$25,FALSE))</f>
        <v>0</v>
      </c>
      <c r="E2253" t="str">
        <f t="array" ref="E2253">IF(ISLOGICAL(D2253),"",FREQUENCY(IF('Data Transformation'!$B$425:$B$8425='Bin Analysis'!$B2235,'Data Transformation'!$G$425:$G$8425),D2253))</f>
        <v/>
      </c>
      <c r="F2253" t="str">
        <f t="shared" si="279"/>
        <v/>
      </c>
      <c r="G2253">
        <f>Weighting!$H$21</f>
        <v>0</v>
      </c>
      <c r="H2253">
        <f t="array" ref="H2253">FREQUENCY(IF('Data Transformation'!$B$4:$B$8425=B2235,'Data Transformation'!$G$4:$G$8425),'Bin Analysis'!$B2253)</f>
        <v>17</v>
      </c>
      <c r="I2253">
        <f t="shared" si="280"/>
        <v>0</v>
      </c>
      <c r="J2253">
        <f t="shared" si="281"/>
        <v>0</v>
      </c>
      <c r="K2253">
        <f>J2253*Weighting!$W$21</f>
        <v>0</v>
      </c>
      <c r="M2253" s="14"/>
    </row>
    <row r="2254" spans="1:13" x14ac:dyDescent="0.25">
      <c r="A2254" s="32" t="str">
        <f>IF(Weighting!$P$22&gt;0,B2254,"")</f>
        <v/>
      </c>
      <c r="B2254">
        <f>Weighting!$C$22</f>
        <v>2.4170000000000007</v>
      </c>
      <c r="C2254">
        <f>Weighting!$F$22</f>
        <v>0</v>
      </c>
      <c r="D2254" t="b">
        <f>IF(C2254=1,'Data Transformation'!$G$3+0.5*'Data Transformation'!$W$25,IF(C2255=1,D2255-'Data Transformation'!$W$25,FALSE))</f>
        <v>0</v>
      </c>
      <c r="E2254" t="str">
        <f t="array" ref="E2254">IF(ISLOGICAL(D2254),"",FREQUENCY(IF('Data Transformation'!$B$425:$B$8425='Bin Analysis'!$B2235,'Data Transformation'!$G$425:$G$8425),D2254))</f>
        <v/>
      </c>
      <c r="F2254" t="str">
        <f t="shared" si="279"/>
        <v/>
      </c>
      <c r="G2254">
        <f>Weighting!$H$22</f>
        <v>0</v>
      </c>
      <c r="H2254">
        <f t="array" ref="H2254">FREQUENCY(IF('Data Transformation'!$B$4:$B$8425=B2235,'Data Transformation'!$G$4:$G$8425),'Bin Analysis'!$B2254)</f>
        <v>17</v>
      </c>
      <c r="I2254">
        <f t="shared" si="280"/>
        <v>0</v>
      </c>
      <c r="J2254">
        <f t="shared" si="281"/>
        <v>0</v>
      </c>
      <c r="K2254">
        <f>J2254*Weighting!$W$22</f>
        <v>0</v>
      </c>
      <c r="M2254" s="14"/>
    </row>
    <row r="2255" spans="1:13" x14ac:dyDescent="0.25">
      <c r="A2255" s="32" t="str">
        <f>IF(Weighting!$P$23&gt;0,B2255,"")</f>
        <v/>
      </c>
      <c r="B2255">
        <f>Weighting!$C$23</f>
        <v>2.5480000000000009</v>
      </c>
      <c r="C2255">
        <f>Weighting!$F$23</f>
        <v>0</v>
      </c>
      <c r="D2255" t="b">
        <f>IF(C2255=1,'Data Transformation'!$G$3+0.5*'Data Transformation'!$W$25,IF(C2256=1,D2256-'Data Transformation'!$W$25,FALSE))</f>
        <v>0</v>
      </c>
      <c r="E2255" t="str">
        <f t="array" ref="E2255">IF(ISLOGICAL(D2255),"",FREQUENCY(IF('Data Transformation'!$B$425:$B$8425='Bin Analysis'!$B2235,'Data Transformation'!$G$425:$G$8425),D2255))</f>
        <v/>
      </c>
      <c r="F2255" t="str">
        <f t="shared" si="279"/>
        <v/>
      </c>
      <c r="G2255">
        <f>Weighting!$H$23</f>
        <v>0</v>
      </c>
      <c r="H2255">
        <f t="array" ref="H2255">FREQUENCY(IF('Data Transformation'!$B$4:$B$8425=B2235,'Data Transformation'!$G$4:$G$8425),'Bin Analysis'!$B2255)</f>
        <v>17</v>
      </c>
      <c r="I2255">
        <f t="shared" si="280"/>
        <v>0</v>
      </c>
      <c r="J2255">
        <f t="shared" si="281"/>
        <v>0</v>
      </c>
      <c r="K2255">
        <f>J2255*Weighting!$W$23</f>
        <v>0</v>
      </c>
      <c r="M2255" s="14"/>
    </row>
    <row r="2256" spans="1:13" x14ac:dyDescent="0.25">
      <c r="A2256" s="32" t="str">
        <f>IF(Weighting!$P$24&gt;0,B2256,"")</f>
        <v/>
      </c>
      <c r="B2256">
        <f>Weighting!$C$24</f>
        <v>2.6790000000000012</v>
      </c>
      <c r="C2256">
        <f>Weighting!$F$24</f>
        <v>0</v>
      </c>
      <c r="D2256" t="b">
        <f>IF(C2256=1,'Data Transformation'!$G$3+0.5*'Data Transformation'!$W$25,IF(C2257=1,D2257-'Data Transformation'!$W$25,FALSE))</f>
        <v>0</v>
      </c>
      <c r="E2256" t="str">
        <f t="array" ref="E2256">IF(ISLOGICAL(D2256),"",FREQUENCY(IF('Data Transformation'!$B$425:$B$8425='Bin Analysis'!$B2235,'Data Transformation'!$G$425:$G$8425),D2256))</f>
        <v/>
      </c>
      <c r="F2256" t="str">
        <f t="shared" si="279"/>
        <v/>
      </c>
      <c r="G2256">
        <f>Weighting!$H$24</f>
        <v>0</v>
      </c>
      <c r="H2256">
        <f t="array" ref="H2256">FREQUENCY(IF('Data Transformation'!$B$4:$B$8425=B2235,'Data Transformation'!$G$4:$G$8425),'Bin Analysis'!$B2256)</f>
        <v>17</v>
      </c>
      <c r="I2256">
        <f t="shared" si="280"/>
        <v>0</v>
      </c>
      <c r="J2256">
        <f t="shared" si="281"/>
        <v>0</v>
      </c>
      <c r="K2256">
        <f>J2256*Weighting!$W$24</f>
        <v>0</v>
      </c>
      <c r="M2256" s="14"/>
    </row>
    <row r="2257" spans="1:25" x14ac:dyDescent="0.25">
      <c r="A2257" s="32" t="str">
        <f>IF(Weighting!$P$25&gt;0,B2257,"")</f>
        <v/>
      </c>
      <c r="B2257">
        <f>Weighting!$C$25</f>
        <v>2.8100000000000014</v>
      </c>
      <c r="C2257">
        <f>Weighting!$F$25</f>
        <v>0</v>
      </c>
      <c r="D2257" t="b">
        <f>IF(C2257=1,'Data Transformation'!$G$3+0.5*'Data Transformation'!$W$25,IF(C2258=1,D2258-'Data Transformation'!$W$25,FALSE))</f>
        <v>0</v>
      </c>
      <c r="E2257" t="str">
        <f t="array" ref="E2257">IF(ISLOGICAL(D2257),"",FREQUENCY(IF('Data Transformation'!$B$425:$B$8425='Bin Analysis'!$B2235,'Data Transformation'!$G$425:$G$8425),D2257))</f>
        <v/>
      </c>
      <c r="F2257" t="str">
        <f t="shared" si="279"/>
        <v/>
      </c>
      <c r="G2257">
        <f>Weighting!$H$25</f>
        <v>0</v>
      </c>
      <c r="H2257">
        <f t="array" ref="H2257">FREQUENCY(IF('Data Transformation'!$B$4:$B$8425=B2235,'Data Transformation'!$G$4:$G$8425),'Bin Analysis'!$B2257)</f>
        <v>17</v>
      </c>
      <c r="I2257">
        <f t="shared" si="280"/>
        <v>0</v>
      </c>
      <c r="J2257">
        <f t="shared" si="281"/>
        <v>0</v>
      </c>
      <c r="K2257">
        <f>J2257*Weighting!$W$25</f>
        <v>0</v>
      </c>
      <c r="M2257" s="14"/>
    </row>
    <row r="2258" spans="1:25" x14ac:dyDescent="0.25">
      <c r="O2258"/>
      <c r="P2258"/>
      <c r="Q2258"/>
      <c r="R2258"/>
    </row>
    <row r="2259" spans="1:25" ht="23.25" x14ac:dyDescent="0.35">
      <c r="A2259" s="21" t="s">
        <v>0</v>
      </c>
      <c r="B2259" s="21">
        <f>IFERROR(VLOOKUP(C2259,'Data Transformation'!$L$6:$M$426,2,FALSE),"")</f>
        <v>94</v>
      </c>
      <c r="C2259" s="21">
        <f>C2235+1</f>
        <v>94</v>
      </c>
      <c r="D2259" s="21"/>
      <c r="E2259" s="21"/>
      <c r="F2259" s="21"/>
      <c r="G2259" s="21"/>
      <c r="H2259" s="22"/>
      <c r="I2259" s="22"/>
      <c r="J2259" s="22"/>
      <c r="K2259" s="21"/>
      <c r="L2259" s="21">
        <f>B2259</f>
        <v>94</v>
      </c>
      <c r="M2259" s="23">
        <f>INDEX('Data Transformation'!$O$4:$O$424,MATCH($B2259,'Data Transformation'!$M$4:$M$424,0),MATCH($M$2,'Data Transformation'!$O$3,0))</f>
        <v>12</v>
      </c>
      <c r="N2259" s="27">
        <f>IF('Input and Summary Results'!$J$16="minimum",'Bin Analysis'!X2260/(M2259-1),'Bin Analysis'!Y2259/('Bin Analysis'!M2259-1))</f>
        <v>9.0909090909090912E-2</v>
      </c>
      <c r="O2259" s="27">
        <f>IF(M2259=FALSE,NA(),(VLOOKUP(1,C2262:K2281,4,FALSE))/(M2259-1))</f>
        <v>0.54545454545454541</v>
      </c>
      <c r="P2259" s="27">
        <f>IF(M2259=FALSE,NA(),SUM(J2262:J2281)/Weighting!$S$5)</f>
        <v>0.5</v>
      </c>
      <c r="Q2259" s="27">
        <f>IF(M2259=FALSE,NA(),SUM(K2262:K2281)/Weighting!$S$6)</f>
        <v>0.39130434782608697</v>
      </c>
      <c r="R2259" s="27">
        <f>IF(M2259=FALSE,NA(),(VLOOKUP(1,G2262:K2281,3,FALSE))/(M2259-1))</f>
        <v>9.0909090909090912E-2</v>
      </c>
      <c r="S2259" s="22" t="str">
        <f>IF(M2259=FALSE,NA(),IF(SUM(J2262:J2281)=2,"yes","no"))</f>
        <v>no</v>
      </c>
      <c r="X2259" s="2" cm="2">
        <f t="array" ref="X2259:X2260">FREQUENCY(IF('Data Transformation'!$B$425:$B$6424='Bin Analysis'!L2259,'Data Transformation'!$G$425:$G$6424),'Data Transformation'!$U$11)</f>
        <v>10</v>
      </c>
      <c r="Y2259" s="2" cm="2">
        <f t="array" ref="Y2259:Y2260">FREQUENCY(IF('Data Transformation'!$B$425:$B$6424='Bin Analysis'!L2259,'Data Transformation'!$G$425:$G$6424),'Data Transformation'!$U$12)</f>
        <v>4</v>
      </c>
    </row>
    <row r="2260" spans="1:25" x14ac:dyDescent="0.25">
      <c r="A2260" s="14" t="s">
        <v>66</v>
      </c>
      <c r="B2260" t="s">
        <v>47</v>
      </c>
      <c r="C2260" t="s">
        <v>5</v>
      </c>
      <c r="D2260" t="s">
        <v>99</v>
      </c>
      <c r="E2260" t="s">
        <v>100</v>
      </c>
      <c r="F2260" t="s">
        <v>101</v>
      </c>
      <c r="G2260" t="s">
        <v>69</v>
      </c>
      <c r="H2260" t="s">
        <v>31</v>
      </c>
      <c r="I2260" t="s">
        <v>32</v>
      </c>
      <c r="J2260" t="s">
        <v>46</v>
      </c>
      <c r="K2260" s="14" t="s">
        <v>45</v>
      </c>
      <c r="M2260" s="14"/>
      <c r="X2260" s="2">
        <v>1</v>
      </c>
      <c r="Y2260" s="2">
        <v>7</v>
      </c>
    </row>
    <row r="2261" spans="1:25" x14ac:dyDescent="0.25">
      <c r="A2261" s="32"/>
      <c r="D2261" t="b">
        <f>IF(C2261=1,'Data Transformation'!$G$3+0.5*'Data Transformation'!$W$25,IF(C2262=1,D2262-'Data Transformation'!$W$25,FALSE))</f>
        <v>0</v>
      </c>
      <c r="E2261" t="str">
        <f t="array" ref="E2261">IF(ISLOGICAL(D2261),"",FREQUENCY(IF('Data Transformation'!$B$425:$B$8425='Bin Analysis'!$B2259,'Data Transformation'!$G$425:$G$8425),D2261))</f>
        <v/>
      </c>
      <c r="F2261" t="str">
        <f>IF(ISLOGICAL(D2261),"",E2261-E2260)</f>
        <v/>
      </c>
      <c r="M2261" s="14"/>
    </row>
    <row r="2262" spans="1:25" x14ac:dyDescent="0.25">
      <c r="A2262" s="32">
        <f>IF(Weighting!$P$6&gt;0,B2262,"")</f>
        <v>0.32100000000000001</v>
      </c>
      <c r="B2262">
        <f>Weighting!$C$6</f>
        <v>0.32100000000000001</v>
      </c>
      <c r="C2262">
        <f>Weighting!$F$6</f>
        <v>0</v>
      </c>
      <c r="D2262" t="b">
        <f>IF(C2262=1,'Data Transformation'!$G$3+0.5*'Data Transformation'!$W$25,IF(C2263=1,D2263-'Data Transformation'!$W$25,FALSE))</f>
        <v>0</v>
      </c>
      <c r="E2262" t="str">
        <f t="array" ref="E2262">IF(ISLOGICAL(D2262),"",FREQUENCY(IF('Data Transformation'!$B$425:$B$8425='Bin Analysis'!$B2259,'Data Transformation'!$G$425:$G$8425),D2262))</f>
        <v/>
      </c>
      <c r="F2262" t="str">
        <f>IF(ISLOGICAL(D2262),"",E2262-E2261)</f>
        <v/>
      </c>
      <c r="G2262">
        <f>Weighting!$H$6</f>
        <v>1</v>
      </c>
      <c r="H2262">
        <f t="array" ref="H2262">FREQUENCY(IF('Data Transformation'!$B$4:$B$8425=B2259,'Data Transformation'!$G$4:$G$8425),'Bin Analysis'!$B2262)</f>
        <v>1</v>
      </c>
      <c r="I2262">
        <f>H2262-H2261</f>
        <v>1</v>
      </c>
      <c r="J2262">
        <f>IF(I2262=0,0,1)</f>
        <v>1</v>
      </c>
      <c r="K2262">
        <f>J2262*Weighting!$W$6</f>
        <v>1</v>
      </c>
      <c r="M2262" s="14"/>
    </row>
    <row r="2263" spans="1:25" x14ac:dyDescent="0.25">
      <c r="A2263" s="32">
        <f>IF(Weighting!$P$7&gt;0,B2263,"")</f>
        <v>0.45200000000000001</v>
      </c>
      <c r="B2263">
        <f>Weighting!$C$7</f>
        <v>0.45200000000000001</v>
      </c>
      <c r="C2263">
        <f>Weighting!$F$7</f>
        <v>0</v>
      </c>
      <c r="D2263" t="b">
        <f>IF(C2263=1,'Data Transformation'!$G$3+0.5*'Data Transformation'!$W$25,IF(C2264=1,D2264-'Data Transformation'!$W$25,FALSE))</f>
        <v>0</v>
      </c>
      <c r="E2263" t="str">
        <f t="array" ref="E2263">IF(ISLOGICAL(D2263),"",FREQUENCY(IF('Data Transformation'!$B$425:$B$8425='Bin Analysis'!$B2259,'Data Transformation'!$G$425:$G$8425),D2263))</f>
        <v/>
      </c>
      <c r="F2263" t="str">
        <f t="shared" ref="F2263:F2281" si="282">IF(ISLOGICAL(D2263),"",E2263-E2262)</f>
        <v/>
      </c>
      <c r="G2263">
        <f>Weighting!$H$7</f>
        <v>0</v>
      </c>
      <c r="H2263">
        <f t="array" ref="H2263">FREQUENCY(IF('Data Transformation'!$B$4:$B$8425=B2259,'Data Transformation'!$G$4:$G$8425),'Bin Analysis'!$B2263)</f>
        <v>1</v>
      </c>
      <c r="I2263">
        <f t="shared" ref="I2263:I2281" si="283">H2263-H2262</f>
        <v>0</v>
      </c>
      <c r="J2263">
        <f>IF(I2263=0,0,1)</f>
        <v>0</v>
      </c>
      <c r="K2263">
        <f>J2263*Weighting!$W$7</f>
        <v>0</v>
      </c>
      <c r="M2263" s="14"/>
    </row>
    <row r="2264" spans="1:25" x14ac:dyDescent="0.25">
      <c r="A2264" s="32">
        <f>IF(Weighting!$P$8&gt;0,B2264,"")</f>
        <v>0.58299999999999996</v>
      </c>
      <c r="B2264">
        <f>Weighting!$C$8</f>
        <v>0.58299999999999996</v>
      </c>
      <c r="C2264">
        <f>Weighting!$F$8</f>
        <v>0</v>
      </c>
      <c r="D2264" t="b">
        <f>IF(C2264=1,'Data Transformation'!$G$3+0.5*'Data Transformation'!$W$25,IF(C2265=1,D2265-'Data Transformation'!$W$25,FALSE))</f>
        <v>0</v>
      </c>
      <c r="E2264" t="str">
        <f t="array" ref="E2264">IF(ISLOGICAL(D2264),"",FREQUENCY(IF('Data Transformation'!$B$425:$B$8425='Bin Analysis'!$B2259,'Data Transformation'!$G$425:$G$8425),D2264))</f>
        <v/>
      </c>
      <c r="F2264" t="str">
        <f t="shared" si="282"/>
        <v/>
      </c>
      <c r="G2264">
        <f>Weighting!$H$8</f>
        <v>0</v>
      </c>
      <c r="H2264">
        <f t="array" ref="H2264">FREQUENCY(IF('Data Transformation'!$B$4:$B$8425=B2259,'Data Transformation'!$G$4:$G$8425),'Bin Analysis'!$B2264)</f>
        <v>1</v>
      </c>
      <c r="I2264">
        <f t="shared" si="283"/>
        <v>0</v>
      </c>
      <c r="J2264">
        <f t="shared" ref="J2264:J2281" si="284">IF(I2264=0,0,1)</f>
        <v>0</v>
      </c>
      <c r="K2264">
        <f>J2264*Weighting!$W$8</f>
        <v>0</v>
      </c>
      <c r="M2264" s="14"/>
    </row>
    <row r="2265" spans="1:25" x14ac:dyDescent="0.25">
      <c r="A2265" s="32">
        <f>IF(Weighting!$P$9&gt;0,B2265,"")</f>
        <v>0.71399999999999997</v>
      </c>
      <c r="B2265" s="50">
        <f>Weighting!$C$9</f>
        <v>0.71399999999999997</v>
      </c>
      <c r="C2265">
        <f>Weighting!$F$9</f>
        <v>0</v>
      </c>
      <c r="D2265" t="b">
        <f>IF(C2265=1,'Data Transformation'!$G$3+0.5*'Data Transformation'!$W$25,IF(C2266=1,D2266-'Data Transformation'!$W$25,FALSE))</f>
        <v>0</v>
      </c>
      <c r="E2265" t="str">
        <f t="array" ref="E2265">IF(ISLOGICAL(D2265),"",FREQUENCY(IF('Data Transformation'!$B$425:$B$8425='Bin Analysis'!$B2259,'Data Transformation'!$G$425:$G$8425),D2265))</f>
        <v/>
      </c>
      <c r="F2265" t="str">
        <f t="shared" si="282"/>
        <v/>
      </c>
      <c r="G2265">
        <f>Weighting!$H$9</f>
        <v>0</v>
      </c>
      <c r="H2265">
        <f t="array" ref="H2265">FREQUENCY(IF('Data Transformation'!$B$4:$B$8425=B2259,'Data Transformation'!$G$4:$G$8425),'Bin Analysis'!$B2265)</f>
        <v>1</v>
      </c>
      <c r="I2265">
        <f t="shared" si="283"/>
        <v>0</v>
      </c>
      <c r="J2265">
        <f t="shared" si="284"/>
        <v>0</v>
      </c>
      <c r="K2265">
        <f>J2265*Weighting!$W$9</f>
        <v>0</v>
      </c>
      <c r="M2265" s="14"/>
    </row>
    <row r="2266" spans="1:25" x14ac:dyDescent="0.25">
      <c r="A2266" s="32">
        <f>IF(Weighting!$P$10&gt;0,B2266,"")</f>
        <v>0.84499999999999997</v>
      </c>
      <c r="B2266">
        <f>Weighting!$C$10</f>
        <v>0.84499999999999997</v>
      </c>
      <c r="C2266">
        <f>Weighting!$F$10</f>
        <v>0</v>
      </c>
      <c r="D2266" t="b">
        <f>IF(C2266=1,'Data Transformation'!$G$3+0.5*'Data Transformation'!$W$25,IF(C2267=1,D2267-'Data Transformation'!$W$25,FALSE))</f>
        <v>0</v>
      </c>
      <c r="E2266" t="str">
        <f t="array" ref="E2266">IF(ISLOGICAL(D2266),"",FREQUENCY(IF('Data Transformation'!$B$425:$B$8425='Bin Analysis'!$B2259,'Data Transformation'!$G$425:$G$8425),D2266))</f>
        <v/>
      </c>
      <c r="F2266" t="str">
        <f t="shared" si="282"/>
        <v/>
      </c>
      <c r="G2266">
        <f>Weighting!$H$10</f>
        <v>0</v>
      </c>
      <c r="H2266">
        <f t="array" ref="H2266">FREQUENCY(IF('Data Transformation'!$B$4:$B$8425=B2259,'Data Transformation'!$G$4:$G$8425),'Bin Analysis'!$B2266)</f>
        <v>4</v>
      </c>
      <c r="I2266">
        <f t="shared" si="283"/>
        <v>3</v>
      </c>
      <c r="J2266">
        <f t="shared" si="284"/>
        <v>1</v>
      </c>
      <c r="K2266">
        <f>J2266*Weighting!$W$10</f>
        <v>3</v>
      </c>
      <c r="M2266" s="14"/>
    </row>
    <row r="2267" spans="1:25" x14ac:dyDescent="0.25">
      <c r="A2267" s="32">
        <f>IF(Weighting!$P$11&gt;0,B2267,"")</f>
        <v>0.97599999999999998</v>
      </c>
      <c r="B2267">
        <f>Weighting!$C$11</f>
        <v>0.97599999999999998</v>
      </c>
      <c r="C2267">
        <f>Weighting!$F$11</f>
        <v>0</v>
      </c>
      <c r="D2267">
        <f>IF(C2267=1,'Data Transformation'!$G$3+0.5*'Data Transformation'!$W$25,IF(C2268=1,D2268-'Data Transformation'!$W$25,FALSE))</f>
        <v>0.86899999999999999</v>
      </c>
      <c r="E2267">
        <f t="array" ref="E2267">IF(ISLOGICAL(D2267),"",FREQUENCY(IF('Data Transformation'!$B$425:$B$8425='Bin Analysis'!$B2259,'Data Transformation'!$G$425:$G$8425),D2267))</f>
        <v>4</v>
      </c>
      <c r="F2267" t="e">
        <f t="shared" si="282"/>
        <v>#VALUE!</v>
      </c>
      <c r="G2267">
        <f>Weighting!$H$11</f>
        <v>0</v>
      </c>
      <c r="H2267">
        <f t="array" ref="H2267">FREQUENCY(IF('Data Transformation'!$B$4:$B$8425=B2259,'Data Transformation'!$G$4:$G$8425),'Bin Analysis'!$B2267)</f>
        <v>5</v>
      </c>
      <c r="I2267">
        <f t="shared" si="283"/>
        <v>1</v>
      </c>
      <c r="J2267">
        <f t="shared" si="284"/>
        <v>1</v>
      </c>
      <c r="K2267">
        <f>J2267*Weighting!$W$11</f>
        <v>2</v>
      </c>
      <c r="M2267" s="14"/>
    </row>
    <row r="2268" spans="1:25" x14ac:dyDescent="0.25">
      <c r="A2268" s="32">
        <f>IF(Weighting!$P$12&gt;0,B2268,"")</f>
        <v>1.107</v>
      </c>
      <c r="B2268">
        <f>Weighting!$C$12</f>
        <v>1.107</v>
      </c>
      <c r="C2268">
        <f>Weighting!$F$12</f>
        <v>1</v>
      </c>
      <c r="D2268">
        <f>IF(C2268=1,'Data Transformation'!$G$3+0.5*'Data Transformation'!$W$25,IF(C2269=1,D2269-'Data Transformation'!$W$25,FALSE))</f>
        <v>1.131</v>
      </c>
      <c r="E2268">
        <f t="array" ref="E2268">IF(ISLOGICAL(D2268),"",FREQUENCY(IF('Data Transformation'!$B$425:$B$8425='Bin Analysis'!$B2259,'Data Transformation'!$G$425:$G$8425),D2268))</f>
        <v>10</v>
      </c>
      <c r="F2268">
        <f t="shared" si="282"/>
        <v>6</v>
      </c>
      <c r="G2268">
        <f>Weighting!$H$12</f>
        <v>0</v>
      </c>
      <c r="H2268">
        <f t="array" ref="H2268">FREQUENCY(IF('Data Transformation'!$B$4:$B$8425=B2259,'Data Transformation'!$G$4:$G$8425),'Bin Analysis'!$B2268)</f>
        <v>11</v>
      </c>
      <c r="I2268">
        <f t="shared" si="283"/>
        <v>6</v>
      </c>
      <c r="J2268">
        <f t="shared" si="284"/>
        <v>1</v>
      </c>
      <c r="K2268">
        <f>J2268*Weighting!$W$12</f>
        <v>1</v>
      </c>
      <c r="M2268" s="14"/>
    </row>
    <row r="2269" spans="1:25" x14ac:dyDescent="0.25">
      <c r="A2269" s="32">
        <f>IF(Weighting!$P$13&gt;0,B2269,"")</f>
        <v>1.238</v>
      </c>
      <c r="B2269">
        <f>Weighting!$C$13</f>
        <v>1.238</v>
      </c>
      <c r="C2269">
        <f>Weighting!$F$13</f>
        <v>0</v>
      </c>
      <c r="D2269" t="b">
        <f>IF(C2269=1,'Data Transformation'!$G$3+0.5*'Data Transformation'!$W$25,IF(C2270=1,D2270-'Data Transformation'!$W$25,FALSE))</f>
        <v>0</v>
      </c>
      <c r="E2269" t="str">
        <f t="array" ref="E2269">IF(ISLOGICAL(D2269),"",FREQUENCY(IF('Data Transformation'!$B$425:$B$8425='Bin Analysis'!$B2259,'Data Transformation'!$G$425:$G$8425),D2269))</f>
        <v/>
      </c>
      <c r="F2269" t="str">
        <f t="shared" si="282"/>
        <v/>
      </c>
      <c r="G2269">
        <f>Weighting!$H$13</f>
        <v>0</v>
      </c>
      <c r="H2269">
        <f t="array" ref="H2269">FREQUENCY(IF('Data Transformation'!$B$4:$B$8425=B2259,'Data Transformation'!$G$4:$G$8425),'Bin Analysis'!$B2269)</f>
        <v>12</v>
      </c>
      <c r="I2269">
        <f t="shared" si="283"/>
        <v>1</v>
      </c>
      <c r="J2269">
        <f t="shared" si="284"/>
        <v>1</v>
      </c>
      <c r="K2269">
        <f>J2269*Weighting!$W$13</f>
        <v>2</v>
      </c>
      <c r="M2269" s="14"/>
    </row>
    <row r="2270" spans="1:25" x14ac:dyDescent="0.25">
      <c r="A2270" s="32">
        <f>IF(Weighting!$P$14&gt;0,B2270,"")</f>
        <v>1.369</v>
      </c>
      <c r="B2270">
        <f>Weighting!$C$14</f>
        <v>1.369</v>
      </c>
      <c r="C2270">
        <f>Weighting!$F$14</f>
        <v>0</v>
      </c>
      <c r="D2270" t="b">
        <f>IF(C2270=1,'Data Transformation'!$G$3+0.5*'Data Transformation'!$W$25,IF(C2271=1,D2271-'Data Transformation'!$W$25,FALSE))</f>
        <v>0</v>
      </c>
      <c r="E2270" t="str">
        <f t="array" ref="E2270">IF(ISLOGICAL(D2270),"",FREQUENCY(IF('Data Transformation'!$B$425:$B$8425='Bin Analysis'!$B2259,'Data Transformation'!$G$425:$G$8425),D2270))</f>
        <v/>
      </c>
      <c r="F2270" t="str">
        <f t="shared" si="282"/>
        <v/>
      </c>
      <c r="G2270">
        <f>Weighting!$H$14</f>
        <v>0</v>
      </c>
      <c r="H2270">
        <f t="array" ref="H2270">FREQUENCY(IF('Data Transformation'!$B$4:$B$8425=B2259,'Data Transformation'!$G$4:$G$8425),'Bin Analysis'!$B2270)</f>
        <v>12</v>
      </c>
      <c r="I2270">
        <f t="shared" si="283"/>
        <v>0</v>
      </c>
      <c r="J2270">
        <f t="shared" si="284"/>
        <v>0</v>
      </c>
      <c r="K2270">
        <f>J2270*Weighting!$W$14</f>
        <v>0</v>
      </c>
      <c r="M2270" s="14"/>
    </row>
    <row r="2271" spans="1:25" x14ac:dyDescent="0.25">
      <c r="A2271" s="32">
        <f>IF(Weighting!$P$15&gt;0,B2271,"")</f>
        <v>1.5000009999999999</v>
      </c>
      <c r="B2271">
        <f>Weighting!$C$15</f>
        <v>1.5000009999999999</v>
      </c>
      <c r="C2271">
        <f>Weighting!$F$15</f>
        <v>0</v>
      </c>
      <c r="D2271" t="b">
        <f>IF(C2271=1,'Data Transformation'!$G$3+0.5*'Data Transformation'!$W$25,IF(C2272=1,D2272-'Data Transformation'!$W$25,FALSE))</f>
        <v>0</v>
      </c>
      <c r="E2271" t="str">
        <f t="array" ref="E2271">IF(ISLOGICAL(D2271),"",FREQUENCY(IF('Data Transformation'!$B$425:$B$8425='Bin Analysis'!$B2259,'Data Transformation'!$G$425:$G$8425),D2271))</f>
        <v/>
      </c>
      <c r="F2271" t="str">
        <f t="shared" si="282"/>
        <v/>
      </c>
      <c r="G2271">
        <f>Weighting!$H$15</f>
        <v>0</v>
      </c>
      <c r="H2271">
        <f t="array" ref="H2271">FREQUENCY(IF('Data Transformation'!$B$4:$B$8425=B2259,'Data Transformation'!$G$4:$G$8425),'Bin Analysis'!$B2271)</f>
        <v>12</v>
      </c>
      <c r="I2271">
        <f t="shared" si="283"/>
        <v>0</v>
      </c>
      <c r="J2271">
        <f t="shared" si="284"/>
        <v>0</v>
      </c>
      <c r="K2271">
        <f>J2271*Weighting!$W$15</f>
        <v>0</v>
      </c>
      <c r="M2271" s="14"/>
    </row>
    <row r="2272" spans="1:25" x14ac:dyDescent="0.25">
      <c r="A2272" s="32" t="str">
        <f>IF(Weighting!$P$16&gt;0,B2272,"")</f>
        <v/>
      </c>
      <c r="B2272">
        <f>Weighting!$C$16</f>
        <v>1.631</v>
      </c>
      <c r="C2272">
        <f>Weighting!$F$16</f>
        <v>0</v>
      </c>
      <c r="D2272" t="b">
        <f>IF(C2272=1,'Data Transformation'!$G$3+0.5*'Data Transformation'!$W$25,IF(C2273=1,D2273-'Data Transformation'!$W$25,FALSE))</f>
        <v>0</v>
      </c>
      <c r="E2272" t="str">
        <f t="array" ref="E2272">IF(ISLOGICAL(D2272),"",FREQUENCY(IF('Data Transformation'!$B$425:$B$8425='Bin Analysis'!$B2259,'Data Transformation'!$G$425:$G$8425),D2272))</f>
        <v/>
      </c>
      <c r="F2272" t="str">
        <f t="shared" si="282"/>
        <v/>
      </c>
      <c r="G2272">
        <f>Weighting!$H$16</f>
        <v>0</v>
      </c>
      <c r="H2272">
        <f t="array" ref="H2272">FREQUENCY(IF('Data Transformation'!$B$4:$B$8425=B2259,'Data Transformation'!$G$4:$G$8425),'Bin Analysis'!$B2272)</f>
        <v>12</v>
      </c>
      <c r="I2272">
        <f t="shared" si="283"/>
        <v>0</v>
      </c>
      <c r="J2272">
        <f t="shared" si="284"/>
        <v>0</v>
      </c>
      <c r="K2272">
        <f>J2272*Weighting!$W$16</f>
        <v>0</v>
      </c>
      <c r="M2272" s="14"/>
    </row>
    <row r="2273" spans="1:25" x14ac:dyDescent="0.25">
      <c r="A2273" s="32" t="str">
        <f>IF(Weighting!$P$17&gt;0,B2273,"")</f>
        <v/>
      </c>
      <c r="B2273">
        <f>Weighting!$C$17</f>
        <v>1.762</v>
      </c>
      <c r="C2273">
        <f>Weighting!$F$17</f>
        <v>0</v>
      </c>
      <c r="D2273" t="b">
        <f>IF(C2273=1,'Data Transformation'!$G$3+0.5*'Data Transformation'!$W$25,IF(C2274=1,D2274-'Data Transformation'!$W$25,FALSE))</f>
        <v>0</v>
      </c>
      <c r="E2273" t="str">
        <f t="array" ref="E2273">IF(ISLOGICAL(D2273),"",FREQUENCY(IF('Data Transformation'!$B$425:$B$8425='Bin Analysis'!$B2259,'Data Transformation'!$G$425:$G$8425),D2273))</f>
        <v/>
      </c>
      <c r="F2273" t="str">
        <f t="shared" si="282"/>
        <v/>
      </c>
      <c r="G2273">
        <f>Weighting!$H$17</f>
        <v>0</v>
      </c>
      <c r="H2273">
        <f t="array" ref="H2273">FREQUENCY(IF('Data Transformation'!$B$4:$B$8425=B2259,'Data Transformation'!$G$4:$G$8425),'Bin Analysis'!$B2273)</f>
        <v>12</v>
      </c>
      <c r="I2273">
        <f t="shared" si="283"/>
        <v>0</v>
      </c>
      <c r="J2273">
        <f t="shared" si="284"/>
        <v>0</v>
      </c>
      <c r="K2273">
        <f>J2273*Weighting!$W$17</f>
        <v>0</v>
      </c>
      <c r="M2273" s="14"/>
    </row>
    <row r="2274" spans="1:25" x14ac:dyDescent="0.25">
      <c r="A2274" s="32" t="str">
        <f>IF(Weighting!$P$18&gt;0,B2274,"")</f>
        <v/>
      </c>
      <c r="B2274">
        <f>Weighting!$C$18</f>
        <v>1.893</v>
      </c>
      <c r="C2274">
        <f>Weighting!$F$18</f>
        <v>0</v>
      </c>
      <c r="D2274" t="b">
        <f>IF(C2274=1,'Data Transformation'!$G$3+0.5*'Data Transformation'!$W$25,IF(C2275=1,D2275-'Data Transformation'!$W$25,FALSE))</f>
        <v>0</v>
      </c>
      <c r="E2274" t="str">
        <f t="array" ref="E2274">IF(ISLOGICAL(D2274),"",FREQUENCY(IF('Data Transformation'!$B$425:$B$8425='Bin Analysis'!$B2259,'Data Transformation'!$G$425:$G$8425),D2274))</f>
        <v/>
      </c>
      <c r="F2274" t="str">
        <f t="shared" si="282"/>
        <v/>
      </c>
      <c r="G2274">
        <f>Weighting!$H$18</f>
        <v>0</v>
      </c>
      <c r="H2274">
        <f t="array" ref="H2274">FREQUENCY(IF('Data Transformation'!$B$4:$B$8425=B2259,'Data Transformation'!$G$4:$G$8425),'Bin Analysis'!$B2274)</f>
        <v>12</v>
      </c>
      <c r="I2274">
        <f t="shared" si="283"/>
        <v>0</v>
      </c>
      <c r="J2274">
        <f t="shared" si="284"/>
        <v>0</v>
      </c>
      <c r="K2274">
        <f>J2274*Weighting!$W$18</f>
        <v>0</v>
      </c>
      <c r="M2274" s="14"/>
    </row>
    <row r="2275" spans="1:25" x14ac:dyDescent="0.25">
      <c r="A2275" s="32" t="str">
        <f>IF(Weighting!$P$19&gt;0,B2275,"")</f>
        <v/>
      </c>
      <c r="B2275">
        <f>Weighting!$C$19</f>
        <v>2.024</v>
      </c>
      <c r="C2275">
        <f>Weighting!$F$19</f>
        <v>0</v>
      </c>
      <c r="D2275" t="b">
        <f>IF(C2275=1,'Data Transformation'!$G$3+0.5*'Data Transformation'!$W$25,IF(C2276=1,D2276-'Data Transformation'!$W$25,FALSE))</f>
        <v>0</v>
      </c>
      <c r="E2275" t="str">
        <f t="array" ref="E2275">IF(ISLOGICAL(D2275),"",FREQUENCY(IF('Data Transformation'!$B$425:$B$8425='Bin Analysis'!$B2259,'Data Transformation'!$G$425:$G$8425),D2275))</f>
        <v/>
      </c>
      <c r="F2275" t="str">
        <f t="shared" si="282"/>
        <v/>
      </c>
      <c r="G2275">
        <f>Weighting!$H$19</f>
        <v>0</v>
      </c>
      <c r="H2275">
        <f t="array" ref="H2275">FREQUENCY(IF('Data Transformation'!$B$4:$B$8425=B2259,'Data Transformation'!$G$4:$G$8425),'Bin Analysis'!$B2275)</f>
        <v>12</v>
      </c>
      <c r="I2275">
        <f t="shared" si="283"/>
        <v>0</v>
      </c>
      <c r="J2275">
        <f t="shared" si="284"/>
        <v>0</v>
      </c>
      <c r="K2275">
        <f>J2275*Weighting!$W$19</f>
        <v>0</v>
      </c>
      <c r="M2275" s="14"/>
    </row>
    <row r="2276" spans="1:25" x14ac:dyDescent="0.25">
      <c r="A2276" s="32" t="str">
        <f>IF(Weighting!$P$20&gt;0,B2276,"")</f>
        <v/>
      </c>
      <c r="B2276">
        <f>Weighting!$C$20</f>
        <v>2.1550000000000002</v>
      </c>
      <c r="C2276">
        <f>Weighting!$F$20</f>
        <v>0</v>
      </c>
      <c r="D2276" t="b">
        <f>IF(C2276=1,'Data Transformation'!$G$3+0.5*'Data Transformation'!$W$25,IF(C2277=1,D2277-'Data Transformation'!$W$25,FALSE))</f>
        <v>0</v>
      </c>
      <c r="E2276" t="str">
        <f t="array" ref="E2276">IF(ISLOGICAL(D2276),"",FREQUENCY(IF('Data Transformation'!$B$425:$B$8425='Bin Analysis'!$B2259,'Data Transformation'!$G$425:$G$8425),D2276))</f>
        <v/>
      </c>
      <c r="F2276" t="str">
        <f t="shared" si="282"/>
        <v/>
      </c>
      <c r="G2276">
        <f>Weighting!$H$20</f>
        <v>0</v>
      </c>
      <c r="H2276">
        <f t="array" ref="H2276">FREQUENCY(IF('Data Transformation'!$B$4:$B$8425=B2259,'Data Transformation'!$G$4:$G$8425),'Bin Analysis'!$B2276)</f>
        <v>12</v>
      </c>
      <c r="I2276">
        <f t="shared" si="283"/>
        <v>0</v>
      </c>
      <c r="J2276">
        <f t="shared" si="284"/>
        <v>0</v>
      </c>
      <c r="K2276">
        <f>J2276*Weighting!$W$20</f>
        <v>0</v>
      </c>
      <c r="M2276" s="14"/>
    </row>
    <row r="2277" spans="1:25" x14ac:dyDescent="0.25">
      <c r="A2277" s="32" t="str">
        <f>IF(Weighting!$P$21&gt;0,B2277,"")</f>
        <v/>
      </c>
      <c r="B2277">
        <f>Weighting!$C$21</f>
        <v>2.2860000000000005</v>
      </c>
      <c r="C2277">
        <f>Weighting!$F$21</f>
        <v>0</v>
      </c>
      <c r="D2277" t="b">
        <f>IF(C2277=1,'Data Transformation'!$G$3+0.5*'Data Transformation'!$W$25,IF(C2278=1,D2278-'Data Transformation'!$W$25,FALSE))</f>
        <v>0</v>
      </c>
      <c r="E2277" t="str">
        <f t="array" ref="E2277">IF(ISLOGICAL(D2277),"",FREQUENCY(IF('Data Transformation'!$B$425:$B$8425='Bin Analysis'!$B2259,'Data Transformation'!$G$425:$G$8425),D2277))</f>
        <v/>
      </c>
      <c r="F2277" t="str">
        <f t="shared" si="282"/>
        <v/>
      </c>
      <c r="G2277">
        <f>Weighting!$H$21</f>
        <v>0</v>
      </c>
      <c r="H2277">
        <f t="array" ref="H2277">FREQUENCY(IF('Data Transformation'!$B$4:$B$8425=B2259,'Data Transformation'!$G$4:$G$8425),'Bin Analysis'!$B2277)</f>
        <v>12</v>
      </c>
      <c r="I2277">
        <f t="shared" si="283"/>
        <v>0</v>
      </c>
      <c r="J2277">
        <f t="shared" si="284"/>
        <v>0</v>
      </c>
      <c r="K2277">
        <f>J2277*Weighting!$W$21</f>
        <v>0</v>
      </c>
      <c r="M2277" s="14"/>
    </row>
    <row r="2278" spans="1:25" x14ac:dyDescent="0.25">
      <c r="A2278" s="32" t="str">
        <f>IF(Weighting!$P$22&gt;0,B2278,"")</f>
        <v/>
      </c>
      <c r="B2278">
        <f>Weighting!$C$22</f>
        <v>2.4170000000000007</v>
      </c>
      <c r="C2278">
        <f>Weighting!$F$22</f>
        <v>0</v>
      </c>
      <c r="D2278" t="b">
        <f>IF(C2278=1,'Data Transformation'!$G$3+0.5*'Data Transformation'!$W$25,IF(C2279=1,D2279-'Data Transformation'!$W$25,FALSE))</f>
        <v>0</v>
      </c>
      <c r="E2278" t="str">
        <f t="array" ref="E2278">IF(ISLOGICAL(D2278),"",FREQUENCY(IF('Data Transformation'!$B$425:$B$8425='Bin Analysis'!$B2259,'Data Transformation'!$G$425:$G$8425),D2278))</f>
        <v/>
      </c>
      <c r="F2278" t="str">
        <f t="shared" si="282"/>
        <v/>
      </c>
      <c r="G2278">
        <f>Weighting!$H$22</f>
        <v>0</v>
      </c>
      <c r="H2278">
        <f t="array" ref="H2278">FREQUENCY(IF('Data Transformation'!$B$4:$B$8425=B2259,'Data Transformation'!$G$4:$G$8425),'Bin Analysis'!$B2278)</f>
        <v>12</v>
      </c>
      <c r="I2278">
        <f t="shared" si="283"/>
        <v>0</v>
      </c>
      <c r="J2278">
        <f t="shared" si="284"/>
        <v>0</v>
      </c>
      <c r="K2278">
        <f>J2278*Weighting!$W$22</f>
        <v>0</v>
      </c>
      <c r="M2278" s="14"/>
    </row>
    <row r="2279" spans="1:25" x14ac:dyDescent="0.25">
      <c r="A2279" s="32" t="str">
        <f>IF(Weighting!$P$23&gt;0,B2279,"")</f>
        <v/>
      </c>
      <c r="B2279">
        <f>Weighting!$C$23</f>
        <v>2.5480000000000009</v>
      </c>
      <c r="C2279">
        <f>Weighting!$F$23</f>
        <v>0</v>
      </c>
      <c r="D2279" t="b">
        <f>IF(C2279=1,'Data Transformation'!$G$3+0.5*'Data Transformation'!$W$25,IF(C2280=1,D2280-'Data Transformation'!$W$25,FALSE))</f>
        <v>0</v>
      </c>
      <c r="E2279" t="str">
        <f t="array" ref="E2279">IF(ISLOGICAL(D2279),"",FREQUENCY(IF('Data Transformation'!$B$425:$B$8425='Bin Analysis'!$B2259,'Data Transformation'!$G$425:$G$8425),D2279))</f>
        <v/>
      </c>
      <c r="F2279" t="str">
        <f t="shared" si="282"/>
        <v/>
      </c>
      <c r="G2279">
        <f>Weighting!$H$23</f>
        <v>0</v>
      </c>
      <c r="H2279">
        <f t="array" ref="H2279">FREQUENCY(IF('Data Transformation'!$B$4:$B$8425=B2259,'Data Transformation'!$G$4:$G$8425),'Bin Analysis'!$B2279)</f>
        <v>12</v>
      </c>
      <c r="I2279">
        <f t="shared" si="283"/>
        <v>0</v>
      </c>
      <c r="J2279">
        <f t="shared" si="284"/>
        <v>0</v>
      </c>
      <c r="K2279">
        <f>J2279*Weighting!$W$23</f>
        <v>0</v>
      </c>
      <c r="M2279" s="14"/>
    </row>
    <row r="2280" spans="1:25" x14ac:dyDescent="0.25">
      <c r="A2280" s="32" t="str">
        <f>IF(Weighting!$P$24&gt;0,B2280,"")</f>
        <v/>
      </c>
      <c r="B2280">
        <f>Weighting!$C$24</f>
        <v>2.6790000000000012</v>
      </c>
      <c r="C2280">
        <f>Weighting!$F$24</f>
        <v>0</v>
      </c>
      <c r="D2280" t="b">
        <f>IF(C2280=1,'Data Transformation'!$G$3+0.5*'Data Transformation'!$W$25,IF(C2281=1,D2281-'Data Transformation'!$W$25,FALSE))</f>
        <v>0</v>
      </c>
      <c r="E2280" t="str">
        <f t="array" ref="E2280">IF(ISLOGICAL(D2280),"",FREQUENCY(IF('Data Transformation'!$B$425:$B$8425='Bin Analysis'!$B2259,'Data Transformation'!$G$425:$G$8425),D2280))</f>
        <v/>
      </c>
      <c r="F2280" t="str">
        <f t="shared" si="282"/>
        <v/>
      </c>
      <c r="G2280">
        <f>Weighting!$H$24</f>
        <v>0</v>
      </c>
      <c r="H2280">
        <f t="array" ref="H2280">FREQUENCY(IF('Data Transformation'!$B$4:$B$8425=B2259,'Data Transformation'!$G$4:$G$8425),'Bin Analysis'!$B2280)</f>
        <v>12</v>
      </c>
      <c r="I2280">
        <f t="shared" si="283"/>
        <v>0</v>
      </c>
      <c r="J2280">
        <f t="shared" si="284"/>
        <v>0</v>
      </c>
      <c r="K2280">
        <f>J2280*Weighting!$W$24</f>
        <v>0</v>
      </c>
      <c r="M2280" s="14"/>
    </row>
    <row r="2281" spans="1:25" x14ac:dyDescent="0.25">
      <c r="A2281" s="32" t="str">
        <f>IF(Weighting!$P$25&gt;0,B2281,"")</f>
        <v/>
      </c>
      <c r="B2281">
        <f>Weighting!$C$25</f>
        <v>2.8100000000000014</v>
      </c>
      <c r="C2281">
        <f>Weighting!$F$25</f>
        <v>0</v>
      </c>
      <c r="D2281" t="b">
        <f>IF(C2281=1,'Data Transformation'!$G$3+0.5*'Data Transformation'!$W$25,IF(C2282=1,D2282-'Data Transformation'!$W$25,FALSE))</f>
        <v>0</v>
      </c>
      <c r="E2281" t="str">
        <f t="array" ref="E2281">IF(ISLOGICAL(D2281),"",FREQUENCY(IF('Data Transformation'!$B$425:$B$8425='Bin Analysis'!$B2259,'Data Transformation'!$G$425:$G$8425),D2281))</f>
        <v/>
      </c>
      <c r="F2281" t="str">
        <f t="shared" si="282"/>
        <v/>
      </c>
      <c r="G2281">
        <f>Weighting!$H$25</f>
        <v>0</v>
      </c>
      <c r="H2281">
        <f t="array" ref="H2281">FREQUENCY(IF('Data Transformation'!$B$4:$B$8425=B2259,'Data Transformation'!$G$4:$G$8425),'Bin Analysis'!$B2281)</f>
        <v>12</v>
      </c>
      <c r="I2281">
        <f t="shared" si="283"/>
        <v>0</v>
      </c>
      <c r="J2281">
        <f t="shared" si="284"/>
        <v>0</v>
      </c>
      <c r="K2281">
        <f>J2281*Weighting!$W$25</f>
        <v>0</v>
      </c>
      <c r="M2281" s="14"/>
    </row>
    <row r="2282" spans="1:25" x14ac:dyDescent="0.25">
      <c r="N2282" s="55"/>
      <c r="O2282"/>
      <c r="P2282"/>
      <c r="Q2282"/>
      <c r="R2282"/>
    </row>
    <row r="2283" spans="1:25" ht="23.25" x14ac:dyDescent="0.35">
      <c r="A2283" s="21" t="s">
        <v>0</v>
      </c>
      <c r="B2283" s="21">
        <f>IFERROR(VLOOKUP(C2283,'Data Transformation'!$L$6:$M$426,2,FALSE),"")</f>
        <v>95</v>
      </c>
      <c r="C2283" s="21">
        <f>C2259+1</f>
        <v>95</v>
      </c>
      <c r="D2283" s="21"/>
      <c r="E2283" s="21"/>
      <c r="F2283" s="21"/>
      <c r="G2283" s="21"/>
      <c r="H2283" s="22"/>
      <c r="I2283" s="22"/>
      <c r="J2283" s="22"/>
      <c r="K2283" s="21"/>
      <c r="L2283" s="21">
        <f>B2283</f>
        <v>95</v>
      </c>
      <c r="M2283" s="23">
        <f>INDEX('Data Transformation'!$O$4:$O$424,MATCH($B2283,'Data Transformation'!$M$4:$M$424,0),MATCH($M$2,'Data Transformation'!$O$3,0))</f>
        <v>18</v>
      </c>
      <c r="N2283" s="27">
        <f>IF('Input and Summary Results'!$J$16="minimum",'Bin Analysis'!X2284/(M2283-1),'Bin Analysis'!Y2283/('Bin Analysis'!M2283-1))</f>
        <v>0</v>
      </c>
      <c r="O2283" s="27">
        <f>IF(M2283=FALSE,NA(),(VLOOKUP(1,C2286:K2305,4,FALSE))/(M2283-1))</f>
        <v>0</v>
      </c>
      <c r="P2283" s="27">
        <f>IF(M2283=FALSE,NA(),SUM(J2286:J2305)/Weighting!$S$5)</f>
        <v>0.2</v>
      </c>
      <c r="Q2283" s="27">
        <f>IF(M2283=FALSE,NA(),SUM(K2286:K2305)/Weighting!$S$6)</f>
        <v>8.6956521739130432E-2</v>
      </c>
      <c r="R2283" s="27">
        <f>IF(M2283=FALSE,NA(),(VLOOKUP(1,G2286:K2305,3,FALSE))/(M2283-1))</f>
        <v>1</v>
      </c>
      <c r="S2283" s="22" t="str">
        <f>IF(M2283=FALSE,NA(),IF(SUM(J2286:J2305)=2,"yes","no"))</f>
        <v>yes</v>
      </c>
      <c r="X2283" s="2" cm="2">
        <f t="array" ref="X2283:X2284">FREQUENCY(IF('Data Transformation'!$B$425:$B$6424='Bin Analysis'!L2283,'Data Transformation'!$G$425:$G$6424),'Data Transformation'!$U$11)</f>
        <v>17</v>
      </c>
      <c r="Y2283" s="2" cm="2">
        <f t="array" ref="Y2283:Y2284">FREQUENCY(IF('Data Transformation'!$B$425:$B$6424='Bin Analysis'!L2283,'Data Transformation'!$G$425:$G$6424),'Data Transformation'!$U$12)</f>
        <v>17</v>
      </c>
    </row>
    <row r="2284" spans="1:25" x14ac:dyDescent="0.25">
      <c r="A2284" s="14" t="s">
        <v>66</v>
      </c>
      <c r="B2284" t="s">
        <v>47</v>
      </c>
      <c r="C2284" t="s">
        <v>5</v>
      </c>
      <c r="D2284" t="s">
        <v>99</v>
      </c>
      <c r="E2284" t="s">
        <v>100</v>
      </c>
      <c r="F2284" t="s">
        <v>101</v>
      </c>
      <c r="G2284" t="s">
        <v>69</v>
      </c>
      <c r="H2284" t="s">
        <v>31</v>
      </c>
      <c r="I2284" t="s">
        <v>32</v>
      </c>
      <c r="J2284" t="s">
        <v>46</v>
      </c>
      <c r="K2284" s="14" t="s">
        <v>45</v>
      </c>
      <c r="M2284" s="14"/>
      <c r="X2284" s="2">
        <v>0</v>
      </c>
      <c r="Y2284" s="2">
        <v>0</v>
      </c>
    </row>
    <row r="2285" spans="1:25" x14ac:dyDescent="0.25">
      <c r="A2285" s="32"/>
      <c r="D2285" t="b">
        <f>IF(C2285=1,'Data Transformation'!$G$3+0.5*'Data Transformation'!$W$25,IF(C2286=1,D2286-'Data Transformation'!$W$25,FALSE))</f>
        <v>0</v>
      </c>
      <c r="E2285" t="str">
        <f t="array" ref="E2285">IF(ISLOGICAL(D2285),"",FREQUENCY(IF('Data Transformation'!$B$425:$B$8425='Bin Analysis'!$B2283,'Data Transformation'!$G$425:$G$8425),D2285))</f>
        <v/>
      </c>
      <c r="F2285" t="str">
        <f>IF(ISLOGICAL(D2285),"",E2285-E2284)</f>
        <v/>
      </c>
      <c r="M2285" s="14"/>
    </row>
    <row r="2286" spans="1:25" x14ac:dyDescent="0.25">
      <c r="A2286" s="32">
        <f>IF(Weighting!$P$6&gt;0,B2286,"")</f>
        <v>0.32100000000000001</v>
      </c>
      <c r="B2286">
        <f>Weighting!$C$6</f>
        <v>0.32100000000000001</v>
      </c>
      <c r="C2286">
        <f>Weighting!$F$6</f>
        <v>0</v>
      </c>
      <c r="D2286" t="b">
        <f>IF(C2286=1,'Data Transformation'!$G$3+0.5*'Data Transformation'!$W$25,IF(C2287=1,D2287-'Data Transformation'!$W$25,FALSE))</f>
        <v>0</v>
      </c>
      <c r="E2286" t="str">
        <f t="array" ref="E2286">IF(ISLOGICAL(D2286),"",FREQUENCY(IF('Data Transformation'!$B$425:$B$8425='Bin Analysis'!$B2283,'Data Transformation'!$G$425:$G$8425),D2286))</f>
        <v/>
      </c>
      <c r="F2286" t="str">
        <f>IF(ISLOGICAL(D2286),"",E2286-E2285)</f>
        <v/>
      </c>
      <c r="G2286">
        <f>Weighting!$H$6</f>
        <v>1</v>
      </c>
      <c r="H2286">
        <f t="array" ref="H2286">FREQUENCY(IF('Data Transformation'!$B$4:$B$8425=B2283,'Data Transformation'!$G$4:$G$8425),'Bin Analysis'!$B2286)</f>
        <v>17</v>
      </c>
      <c r="I2286">
        <f>H2286-H2285</f>
        <v>17</v>
      </c>
      <c r="J2286">
        <f>IF(I2286=0,0,1)</f>
        <v>1</v>
      </c>
      <c r="K2286">
        <f>J2286*Weighting!$W$6</f>
        <v>1</v>
      </c>
      <c r="M2286" s="14"/>
    </row>
    <row r="2287" spans="1:25" x14ac:dyDescent="0.25">
      <c r="A2287" s="32">
        <f>IF(Weighting!$P$7&gt;0,B2287,"")</f>
        <v>0.45200000000000001</v>
      </c>
      <c r="B2287">
        <f>Weighting!$C$7</f>
        <v>0.45200000000000001</v>
      </c>
      <c r="C2287">
        <f>Weighting!$F$7</f>
        <v>0</v>
      </c>
      <c r="D2287" t="b">
        <f>IF(C2287=1,'Data Transformation'!$G$3+0.5*'Data Transformation'!$W$25,IF(C2288=1,D2288-'Data Transformation'!$W$25,FALSE))</f>
        <v>0</v>
      </c>
      <c r="E2287" t="str">
        <f t="array" ref="E2287">IF(ISLOGICAL(D2287),"",FREQUENCY(IF('Data Transformation'!$B$425:$B$8425='Bin Analysis'!$B2283,'Data Transformation'!$G$425:$G$8425),D2287))</f>
        <v/>
      </c>
      <c r="F2287" t="str">
        <f t="shared" ref="F2287:F2305" si="285">IF(ISLOGICAL(D2287),"",E2287-E2286)</f>
        <v/>
      </c>
      <c r="G2287">
        <f>Weighting!$H$7</f>
        <v>0</v>
      </c>
      <c r="H2287">
        <f t="array" ref="H2287">FREQUENCY(IF('Data Transformation'!$B$4:$B$8425=B2283,'Data Transformation'!$G$4:$G$8425),'Bin Analysis'!$B2287)</f>
        <v>17</v>
      </c>
      <c r="I2287">
        <f t="shared" ref="I2287:I2305" si="286">H2287-H2286</f>
        <v>0</v>
      </c>
      <c r="J2287">
        <f>IF(I2287=0,0,1)</f>
        <v>0</v>
      </c>
      <c r="K2287">
        <f>J2287*Weighting!$W$7</f>
        <v>0</v>
      </c>
      <c r="M2287" s="14"/>
    </row>
    <row r="2288" spans="1:25" x14ac:dyDescent="0.25">
      <c r="A2288" s="32">
        <f>IF(Weighting!$P$8&gt;0,B2288,"")</f>
        <v>0.58299999999999996</v>
      </c>
      <c r="B2288">
        <f>Weighting!$C$8</f>
        <v>0.58299999999999996</v>
      </c>
      <c r="C2288">
        <f>Weighting!$F$8</f>
        <v>0</v>
      </c>
      <c r="D2288" t="b">
        <f>IF(C2288=1,'Data Transformation'!$G$3+0.5*'Data Transformation'!$W$25,IF(C2289=1,D2289-'Data Transformation'!$W$25,FALSE))</f>
        <v>0</v>
      </c>
      <c r="E2288" t="str">
        <f t="array" ref="E2288">IF(ISLOGICAL(D2288),"",FREQUENCY(IF('Data Transformation'!$B$425:$B$8425='Bin Analysis'!$B2283,'Data Transformation'!$G$425:$G$8425),D2288))</f>
        <v/>
      </c>
      <c r="F2288" t="str">
        <f t="shared" si="285"/>
        <v/>
      </c>
      <c r="G2288">
        <f>Weighting!$H$8</f>
        <v>0</v>
      </c>
      <c r="H2288">
        <f t="array" ref="H2288">FREQUENCY(IF('Data Transformation'!$B$4:$B$8425=B2283,'Data Transformation'!$G$4:$G$8425),'Bin Analysis'!$B2288)</f>
        <v>17</v>
      </c>
      <c r="I2288">
        <f t="shared" si="286"/>
        <v>0</v>
      </c>
      <c r="J2288">
        <f t="shared" ref="J2288:J2305" si="287">IF(I2288=0,0,1)</f>
        <v>0</v>
      </c>
      <c r="K2288">
        <f>J2288*Weighting!$W$8</f>
        <v>0</v>
      </c>
      <c r="M2288" s="14"/>
    </row>
    <row r="2289" spans="1:13" x14ac:dyDescent="0.25">
      <c r="A2289" s="32">
        <f>IF(Weighting!$P$9&gt;0,B2289,"")</f>
        <v>0.71399999999999997</v>
      </c>
      <c r="B2289" s="50">
        <f>Weighting!$C$9</f>
        <v>0.71399999999999997</v>
      </c>
      <c r="C2289">
        <f>Weighting!$F$9</f>
        <v>0</v>
      </c>
      <c r="D2289" t="b">
        <f>IF(C2289=1,'Data Transformation'!$G$3+0.5*'Data Transformation'!$W$25,IF(C2290=1,D2290-'Data Transformation'!$W$25,FALSE))</f>
        <v>0</v>
      </c>
      <c r="E2289" t="str">
        <f t="array" ref="E2289">IF(ISLOGICAL(D2289),"",FREQUENCY(IF('Data Transformation'!$B$425:$B$8425='Bin Analysis'!$B2283,'Data Transformation'!$G$425:$G$8425),D2289))</f>
        <v/>
      </c>
      <c r="F2289" t="str">
        <f t="shared" si="285"/>
        <v/>
      </c>
      <c r="G2289">
        <f>Weighting!$H$9</f>
        <v>0</v>
      </c>
      <c r="H2289">
        <f t="array" ref="H2289">FREQUENCY(IF('Data Transformation'!$B$4:$B$8425=B2283,'Data Transformation'!$G$4:$G$8425),'Bin Analysis'!$B2289)</f>
        <v>17</v>
      </c>
      <c r="I2289">
        <f t="shared" si="286"/>
        <v>0</v>
      </c>
      <c r="J2289">
        <f t="shared" si="287"/>
        <v>0</v>
      </c>
      <c r="K2289">
        <f>J2289*Weighting!$W$9</f>
        <v>0</v>
      </c>
      <c r="M2289" s="14"/>
    </row>
    <row r="2290" spans="1:13" x14ac:dyDescent="0.25">
      <c r="A2290" s="32">
        <f>IF(Weighting!$P$10&gt;0,B2290,"")</f>
        <v>0.84499999999999997</v>
      </c>
      <c r="B2290">
        <f>Weighting!$C$10</f>
        <v>0.84499999999999997</v>
      </c>
      <c r="C2290">
        <f>Weighting!$F$10</f>
        <v>0</v>
      </c>
      <c r="D2290" t="b">
        <f>IF(C2290=1,'Data Transformation'!$G$3+0.5*'Data Transformation'!$W$25,IF(C2291=1,D2291-'Data Transformation'!$W$25,FALSE))</f>
        <v>0</v>
      </c>
      <c r="E2290" t="str">
        <f t="array" ref="E2290">IF(ISLOGICAL(D2290),"",FREQUENCY(IF('Data Transformation'!$B$425:$B$8425='Bin Analysis'!$B2283,'Data Transformation'!$G$425:$G$8425),D2290))</f>
        <v/>
      </c>
      <c r="F2290" t="str">
        <f t="shared" si="285"/>
        <v/>
      </c>
      <c r="G2290">
        <f>Weighting!$H$10</f>
        <v>0</v>
      </c>
      <c r="H2290">
        <f t="array" ref="H2290">FREQUENCY(IF('Data Transformation'!$B$4:$B$8425=B2283,'Data Transformation'!$G$4:$G$8425),'Bin Analysis'!$B2290)</f>
        <v>17</v>
      </c>
      <c r="I2290">
        <f t="shared" si="286"/>
        <v>0</v>
      </c>
      <c r="J2290">
        <f t="shared" si="287"/>
        <v>0</v>
      </c>
      <c r="K2290">
        <f>J2290*Weighting!$W$10</f>
        <v>0</v>
      </c>
      <c r="M2290" s="14"/>
    </row>
    <row r="2291" spans="1:13" x14ac:dyDescent="0.25">
      <c r="A2291" s="32">
        <f>IF(Weighting!$P$11&gt;0,B2291,"")</f>
        <v>0.97599999999999998</v>
      </c>
      <c r="B2291">
        <f>Weighting!$C$11</f>
        <v>0.97599999999999998</v>
      </c>
      <c r="C2291">
        <f>Weighting!$F$11</f>
        <v>0</v>
      </c>
      <c r="D2291">
        <f>IF(C2291=1,'Data Transformation'!$G$3+0.5*'Data Transformation'!$W$25,IF(C2292=1,D2292-'Data Transformation'!$W$25,FALSE))</f>
        <v>0.86899999999999999</v>
      </c>
      <c r="E2291">
        <f t="array" ref="E2291">IF(ISLOGICAL(D2291),"",FREQUENCY(IF('Data Transformation'!$B$425:$B$8425='Bin Analysis'!$B2283,'Data Transformation'!$G$425:$G$8425),D2291))</f>
        <v>17</v>
      </c>
      <c r="F2291" t="e">
        <f t="shared" si="285"/>
        <v>#VALUE!</v>
      </c>
      <c r="G2291">
        <f>Weighting!$H$11</f>
        <v>0</v>
      </c>
      <c r="H2291">
        <f t="array" ref="H2291">FREQUENCY(IF('Data Transformation'!$B$4:$B$8425=B2283,'Data Transformation'!$G$4:$G$8425),'Bin Analysis'!$B2291)</f>
        <v>17</v>
      </c>
      <c r="I2291">
        <f t="shared" si="286"/>
        <v>0</v>
      </c>
      <c r="J2291">
        <f t="shared" si="287"/>
        <v>0</v>
      </c>
      <c r="K2291">
        <f>J2291*Weighting!$W$11</f>
        <v>0</v>
      </c>
      <c r="M2291" s="14"/>
    </row>
    <row r="2292" spans="1:13" x14ac:dyDescent="0.25">
      <c r="A2292" s="32">
        <f>IF(Weighting!$P$12&gt;0,B2292,"")</f>
        <v>1.107</v>
      </c>
      <c r="B2292">
        <f>Weighting!$C$12</f>
        <v>1.107</v>
      </c>
      <c r="C2292">
        <f>Weighting!$F$12</f>
        <v>1</v>
      </c>
      <c r="D2292">
        <f>IF(C2292=1,'Data Transformation'!$G$3+0.5*'Data Transformation'!$W$25,IF(C2293=1,D2293-'Data Transformation'!$W$25,FALSE))</f>
        <v>1.131</v>
      </c>
      <c r="E2292">
        <f t="array" ref="E2292">IF(ISLOGICAL(D2292),"",FREQUENCY(IF('Data Transformation'!$B$425:$B$8425='Bin Analysis'!$B2283,'Data Transformation'!$G$425:$G$8425),D2292))</f>
        <v>17</v>
      </c>
      <c r="F2292">
        <f t="shared" si="285"/>
        <v>0</v>
      </c>
      <c r="G2292">
        <f>Weighting!$H$12</f>
        <v>0</v>
      </c>
      <c r="H2292">
        <f t="array" ref="H2292">FREQUENCY(IF('Data Transformation'!$B$4:$B$8425=B2283,'Data Transformation'!$G$4:$G$8425),'Bin Analysis'!$B2292)</f>
        <v>18</v>
      </c>
      <c r="I2292">
        <f t="shared" si="286"/>
        <v>1</v>
      </c>
      <c r="J2292">
        <f t="shared" si="287"/>
        <v>1</v>
      </c>
      <c r="K2292">
        <f>J2292*Weighting!$W$12</f>
        <v>1</v>
      </c>
      <c r="M2292" s="14"/>
    </row>
    <row r="2293" spans="1:13" x14ac:dyDescent="0.25">
      <c r="A2293" s="32">
        <f>IF(Weighting!$P$13&gt;0,B2293,"")</f>
        <v>1.238</v>
      </c>
      <c r="B2293">
        <f>Weighting!$C$13</f>
        <v>1.238</v>
      </c>
      <c r="C2293">
        <f>Weighting!$F$13</f>
        <v>0</v>
      </c>
      <c r="D2293" t="b">
        <f>IF(C2293=1,'Data Transformation'!$G$3+0.5*'Data Transformation'!$W$25,IF(C2294=1,D2294-'Data Transformation'!$W$25,FALSE))</f>
        <v>0</v>
      </c>
      <c r="E2293" t="str">
        <f t="array" ref="E2293">IF(ISLOGICAL(D2293),"",FREQUENCY(IF('Data Transformation'!$B$425:$B$8425='Bin Analysis'!$B2283,'Data Transformation'!$G$425:$G$8425),D2293))</f>
        <v/>
      </c>
      <c r="F2293" t="str">
        <f t="shared" si="285"/>
        <v/>
      </c>
      <c r="G2293">
        <f>Weighting!$H$13</f>
        <v>0</v>
      </c>
      <c r="H2293">
        <f t="array" ref="H2293">FREQUENCY(IF('Data Transformation'!$B$4:$B$8425=B2283,'Data Transformation'!$G$4:$G$8425),'Bin Analysis'!$B2293)</f>
        <v>18</v>
      </c>
      <c r="I2293">
        <f t="shared" si="286"/>
        <v>0</v>
      </c>
      <c r="J2293">
        <f t="shared" si="287"/>
        <v>0</v>
      </c>
      <c r="K2293">
        <f>J2293*Weighting!$W$13</f>
        <v>0</v>
      </c>
      <c r="M2293" s="14"/>
    </row>
    <row r="2294" spans="1:13" x14ac:dyDescent="0.25">
      <c r="A2294" s="32">
        <f>IF(Weighting!$P$14&gt;0,B2294,"")</f>
        <v>1.369</v>
      </c>
      <c r="B2294">
        <f>Weighting!$C$14</f>
        <v>1.369</v>
      </c>
      <c r="C2294">
        <f>Weighting!$F$14</f>
        <v>0</v>
      </c>
      <c r="D2294" t="b">
        <f>IF(C2294=1,'Data Transformation'!$G$3+0.5*'Data Transformation'!$W$25,IF(C2295=1,D2295-'Data Transformation'!$W$25,FALSE))</f>
        <v>0</v>
      </c>
      <c r="E2294" t="str">
        <f t="array" ref="E2294">IF(ISLOGICAL(D2294),"",FREQUENCY(IF('Data Transformation'!$B$425:$B$8425='Bin Analysis'!$B2283,'Data Transformation'!$G$425:$G$8425),D2294))</f>
        <v/>
      </c>
      <c r="F2294" t="str">
        <f t="shared" si="285"/>
        <v/>
      </c>
      <c r="G2294">
        <f>Weighting!$H$14</f>
        <v>0</v>
      </c>
      <c r="H2294">
        <f t="array" ref="H2294">FREQUENCY(IF('Data Transformation'!$B$4:$B$8425=B2283,'Data Transformation'!$G$4:$G$8425),'Bin Analysis'!$B2294)</f>
        <v>18</v>
      </c>
      <c r="I2294">
        <f t="shared" si="286"/>
        <v>0</v>
      </c>
      <c r="J2294">
        <f t="shared" si="287"/>
        <v>0</v>
      </c>
      <c r="K2294">
        <f>J2294*Weighting!$W$14</f>
        <v>0</v>
      </c>
      <c r="M2294" s="14"/>
    </row>
    <row r="2295" spans="1:13" x14ac:dyDescent="0.25">
      <c r="A2295" s="32">
        <f>IF(Weighting!$P$15&gt;0,B2295,"")</f>
        <v>1.5000009999999999</v>
      </c>
      <c r="B2295">
        <f>Weighting!$C$15</f>
        <v>1.5000009999999999</v>
      </c>
      <c r="C2295">
        <f>Weighting!$F$15</f>
        <v>0</v>
      </c>
      <c r="D2295" t="b">
        <f>IF(C2295=1,'Data Transformation'!$G$3+0.5*'Data Transformation'!$W$25,IF(C2296=1,D2296-'Data Transformation'!$W$25,FALSE))</f>
        <v>0</v>
      </c>
      <c r="E2295" t="str">
        <f t="array" ref="E2295">IF(ISLOGICAL(D2295),"",FREQUENCY(IF('Data Transformation'!$B$425:$B$8425='Bin Analysis'!$B2283,'Data Transformation'!$G$425:$G$8425),D2295))</f>
        <v/>
      </c>
      <c r="F2295" t="str">
        <f t="shared" si="285"/>
        <v/>
      </c>
      <c r="G2295">
        <f>Weighting!$H$15</f>
        <v>0</v>
      </c>
      <c r="H2295">
        <f t="array" ref="H2295">FREQUENCY(IF('Data Transformation'!$B$4:$B$8425=B2283,'Data Transformation'!$G$4:$G$8425),'Bin Analysis'!$B2295)</f>
        <v>18</v>
      </c>
      <c r="I2295">
        <f t="shared" si="286"/>
        <v>0</v>
      </c>
      <c r="J2295">
        <f t="shared" si="287"/>
        <v>0</v>
      </c>
      <c r="K2295">
        <f>J2295*Weighting!$W$15</f>
        <v>0</v>
      </c>
      <c r="M2295" s="14"/>
    </row>
    <row r="2296" spans="1:13" x14ac:dyDescent="0.25">
      <c r="A2296" s="32" t="str">
        <f>IF(Weighting!$P$16&gt;0,B2296,"")</f>
        <v/>
      </c>
      <c r="B2296">
        <f>Weighting!$C$16</f>
        <v>1.631</v>
      </c>
      <c r="C2296">
        <f>Weighting!$F$16</f>
        <v>0</v>
      </c>
      <c r="D2296" t="b">
        <f>IF(C2296=1,'Data Transformation'!$G$3+0.5*'Data Transformation'!$W$25,IF(C2297=1,D2297-'Data Transformation'!$W$25,FALSE))</f>
        <v>0</v>
      </c>
      <c r="E2296" t="str">
        <f t="array" ref="E2296">IF(ISLOGICAL(D2296),"",FREQUENCY(IF('Data Transformation'!$B$425:$B$8425='Bin Analysis'!$B2283,'Data Transformation'!$G$425:$G$8425),D2296))</f>
        <v/>
      </c>
      <c r="F2296" t="str">
        <f t="shared" si="285"/>
        <v/>
      </c>
      <c r="G2296">
        <f>Weighting!$H$16</f>
        <v>0</v>
      </c>
      <c r="H2296">
        <f t="array" ref="H2296">FREQUENCY(IF('Data Transformation'!$B$4:$B$8425=B2283,'Data Transformation'!$G$4:$G$8425),'Bin Analysis'!$B2296)</f>
        <v>18</v>
      </c>
      <c r="I2296">
        <f t="shared" si="286"/>
        <v>0</v>
      </c>
      <c r="J2296">
        <f t="shared" si="287"/>
        <v>0</v>
      </c>
      <c r="K2296">
        <f>J2296*Weighting!$W$16</f>
        <v>0</v>
      </c>
      <c r="M2296" s="14"/>
    </row>
    <row r="2297" spans="1:13" x14ac:dyDescent="0.25">
      <c r="A2297" s="32" t="str">
        <f>IF(Weighting!$P$17&gt;0,B2297,"")</f>
        <v/>
      </c>
      <c r="B2297">
        <f>Weighting!$C$17</f>
        <v>1.762</v>
      </c>
      <c r="C2297">
        <f>Weighting!$F$17</f>
        <v>0</v>
      </c>
      <c r="D2297" t="b">
        <f>IF(C2297=1,'Data Transformation'!$G$3+0.5*'Data Transformation'!$W$25,IF(C2298=1,D2298-'Data Transformation'!$W$25,FALSE))</f>
        <v>0</v>
      </c>
      <c r="E2297" t="str">
        <f t="array" ref="E2297">IF(ISLOGICAL(D2297),"",FREQUENCY(IF('Data Transformation'!$B$425:$B$8425='Bin Analysis'!$B2283,'Data Transformation'!$G$425:$G$8425),D2297))</f>
        <v/>
      </c>
      <c r="F2297" t="str">
        <f t="shared" si="285"/>
        <v/>
      </c>
      <c r="G2297">
        <f>Weighting!$H$17</f>
        <v>0</v>
      </c>
      <c r="H2297">
        <f t="array" ref="H2297">FREQUENCY(IF('Data Transformation'!$B$4:$B$8425=B2283,'Data Transformation'!$G$4:$G$8425),'Bin Analysis'!$B2297)</f>
        <v>18</v>
      </c>
      <c r="I2297">
        <f t="shared" si="286"/>
        <v>0</v>
      </c>
      <c r="J2297">
        <f t="shared" si="287"/>
        <v>0</v>
      </c>
      <c r="K2297">
        <f>J2297*Weighting!$W$17</f>
        <v>0</v>
      </c>
      <c r="M2297" s="14"/>
    </row>
    <row r="2298" spans="1:13" x14ac:dyDescent="0.25">
      <c r="A2298" s="32" t="str">
        <f>IF(Weighting!$P$18&gt;0,B2298,"")</f>
        <v/>
      </c>
      <c r="B2298">
        <f>Weighting!$C$18</f>
        <v>1.893</v>
      </c>
      <c r="C2298">
        <f>Weighting!$F$18</f>
        <v>0</v>
      </c>
      <c r="D2298" t="b">
        <f>IF(C2298=1,'Data Transformation'!$G$3+0.5*'Data Transformation'!$W$25,IF(C2299=1,D2299-'Data Transformation'!$W$25,FALSE))</f>
        <v>0</v>
      </c>
      <c r="E2298" t="str">
        <f t="array" ref="E2298">IF(ISLOGICAL(D2298),"",FREQUENCY(IF('Data Transformation'!$B$425:$B$8425='Bin Analysis'!$B2283,'Data Transformation'!$G$425:$G$8425),D2298))</f>
        <v/>
      </c>
      <c r="F2298" t="str">
        <f t="shared" si="285"/>
        <v/>
      </c>
      <c r="G2298">
        <f>Weighting!$H$18</f>
        <v>0</v>
      </c>
      <c r="H2298">
        <f t="array" ref="H2298">FREQUENCY(IF('Data Transformation'!$B$4:$B$8425=B2283,'Data Transformation'!$G$4:$G$8425),'Bin Analysis'!$B2298)</f>
        <v>18</v>
      </c>
      <c r="I2298">
        <f t="shared" si="286"/>
        <v>0</v>
      </c>
      <c r="J2298">
        <f t="shared" si="287"/>
        <v>0</v>
      </c>
      <c r="K2298">
        <f>J2298*Weighting!$W$18</f>
        <v>0</v>
      </c>
      <c r="M2298" s="14"/>
    </row>
    <row r="2299" spans="1:13" x14ac:dyDescent="0.25">
      <c r="A2299" s="32" t="str">
        <f>IF(Weighting!$P$19&gt;0,B2299,"")</f>
        <v/>
      </c>
      <c r="B2299">
        <f>Weighting!$C$19</f>
        <v>2.024</v>
      </c>
      <c r="C2299">
        <f>Weighting!$F$19</f>
        <v>0</v>
      </c>
      <c r="D2299" t="b">
        <f>IF(C2299=1,'Data Transformation'!$G$3+0.5*'Data Transformation'!$W$25,IF(C2300=1,D2300-'Data Transformation'!$W$25,FALSE))</f>
        <v>0</v>
      </c>
      <c r="E2299" t="str">
        <f t="array" ref="E2299">IF(ISLOGICAL(D2299),"",FREQUENCY(IF('Data Transformation'!$B$425:$B$8425='Bin Analysis'!$B2283,'Data Transformation'!$G$425:$G$8425),D2299))</f>
        <v/>
      </c>
      <c r="F2299" t="str">
        <f t="shared" si="285"/>
        <v/>
      </c>
      <c r="G2299">
        <f>Weighting!$H$19</f>
        <v>0</v>
      </c>
      <c r="H2299">
        <f t="array" ref="H2299">FREQUENCY(IF('Data Transformation'!$B$4:$B$8425=B2283,'Data Transformation'!$G$4:$G$8425),'Bin Analysis'!$B2299)</f>
        <v>18</v>
      </c>
      <c r="I2299">
        <f t="shared" si="286"/>
        <v>0</v>
      </c>
      <c r="J2299">
        <f t="shared" si="287"/>
        <v>0</v>
      </c>
      <c r="K2299">
        <f>J2299*Weighting!$W$19</f>
        <v>0</v>
      </c>
      <c r="M2299" s="14"/>
    </row>
    <row r="2300" spans="1:13" x14ac:dyDescent="0.25">
      <c r="A2300" s="32" t="str">
        <f>IF(Weighting!$P$20&gt;0,B2300,"")</f>
        <v/>
      </c>
      <c r="B2300">
        <f>Weighting!$C$20</f>
        <v>2.1550000000000002</v>
      </c>
      <c r="C2300">
        <f>Weighting!$F$20</f>
        <v>0</v>
      </c>
      <c r="D2300" t="b">
        <f>IF(C2300=1,'Data Transformation'!$G$3+0.5*'Data Transformation'!$W$25,IF(C2301=1,D2301-'Data Transformation'!$W$25,FALSE))</f>
        <v>0</v>
      </c>
      <c r="E2300" t="str">
        <f t="array" ref="E2300">IF(ISLOGICAL(D2300),"",FREQUENCY(IF('Data Transformation'!$B$425:$B$8425='Bin Analysis'!$B2283,'Data Transformation'!$G$425:$G$8425),D2300))</f>
        <v/>
      </c>
      <c r="F2300" t="str">
        <f t="shared" si="285"/>
        <v/>
      </c>
      <c r="G2300">
        <f>Weighting!$H$20</f>
        <v>0</v>
      </c>
      <c r="H2300">
        <f t="array" ref="H2300">FREQUENCY(IF('Data Transformation'!$B$4:$B$8425=B2283,'Data Transformation'!$G$4:$G$8425),'Bin Analysis'!$B2300)</f>
        <v>18</v>
      </c>
      <c r="I2300">
        <f t="shared" si="286"/>
        <v>0</v>
      </c>
      <c r="J2300">
        <f t="shared" si="287"/>
        <v>0</v>
      </c>
      <c r="K2300">
        <f>J2300*Weighting!$W$20</f>
        <v>0</v>
      </c>
      <c r="M2300" s="14"/>
    </row>
    <row r="2301" spans="1:13" x14ac:dyDescent="0.25">
      <c r="A2301" s="32" t="str">
        <f>IF(Weighting!$P$21&gt;0,B2301,"")</f>
        <v/>
      </c>
      <c r="B2301">
        <f>Weighting!$C$21</f>
        <v>2.2860000000000005</v>
      </c>
      <c r="C2301">
        <f>Weighting!$F$21</f>
        <v>0</v>
      </c>
      <c r="D2301" t="b">
        <f>IF(C2301=1,'Data Transformation'!$G$3+0.5*'Data Transformation'!$W$25,IF(C2302=1,D2302-'Data Transformation'!$W$25,FALSE))</f>
        <v>0</v>
      </c>
      <c r="E2301" t="str">
        <f t="array" ref="E2301">IF(ISLOGICAL(D2301),"",FREQUENCY(IF('Data Transformation'!$B$425:$B$8425='Bin Analysis'!$B2283,'Data Transformation'!$G$425:$G$8425),D2301))</f>
        <v/>
      </c>
      <c r="F2301" t="str">
        <f t="shared" si="285"/>
        <v/>
      </c>
      <c r="G2301">
        <f>Weighting!$H$21</f>
        <v>0</v>
      </c>
      <c r="H2301">
        <f t="array" ref="H2301">FREQUENCY(IF('Data Transformation'!$B$4:$B$8425=B2283,'Data Transformation'!$G$4:$G$8425),'Bin Analysis'!$B2301)</f>
        <v>18</v>
      </c>
      <c r="I2301">
        <f t="shared" si="286"/>
        <v>0</v>
      </c>
      <c r="J2301">
        <f t="shared" si="287"/>
        <v>0</v>
      </c>
      <c r="K2301">
        <f>J2301*Weighting!$W$21</f>
        <v>0</v>
      </c>
      <c r="M2301" s="14"/>
    </row>
    <row r="2302" spans="1:13" x14ac:dyDescent="0.25">
      <c r="A2302" s="32" t="str">
        <f>IF(Weighting!$P$22&gt;0,B2302,"")</f>
        <v/>
      </c>
      <c r="B2302">
        <f>Weighting!$C$22</f>
        <v>2.4170000000000007</v>
      </c>
      <c r="C2302">
        <f>Weighting!$F$22</f>
        <v>0</v>
      </c>
      <c r="D2302" t="b">
        <f>IF(C2302=1,'Data Transformation'!$G$3+0.5*'Data Transformation'!$W$25,IF(C2303=1,D2303-'Data Transformation'!$W$25,FALSE))</f>
        <v>0</v>
      </c>
      <c r="E2302" t="str">
        <f t="array" ref="E2302">IF(ISLOGICAL(D2302),"",FREQUENCY(IF('Data Transformation'!$B$425:$B$8425='Bin Analysis'!$B2283,'Data Transformation'!$G$425:$G$8425),D2302))</f>
        <v/>
      </c>
      <c r="F2302" t="str">
        <f t="shared" si="285"/>
        <v/>
      </c>
      <c r="G2302">
        <f>Weighting!$H$22</f>
        <v>0</v>
      </c>
      <c r="H2302">
        <f t="array" ref="H2302">FREQUENCY(IF('Data Transformation'!$B$4:$B$8425=B2283,'Data Transformation'!$G$4:$G$8425),'Bin Analysis'!$B2302)</f>
        <v>18</v>
      </c>
      <c r="I2302">
        <f t="shared" si="286"/>
        <v>0</v>
      </c>
      <c r="J2302">
        <f t="shared" si="287"/>
        <v>0</v>
      </c>
      <c r="K2302">
        <f>J2302*Weighting!$W$22</f>
        <v>0</v>
      </c>
      <c r="M2302" s="14"/>
    </row>
    <row r="2303" spans="1:13" x14ac:dyDescent="0.25">
      <c r="A2303" s="32" t="str">
        <f>IF(Weighting!$P$23&gt;0,B2303,"")</f>
        <v/>
      </c>
      <c r="B2303">
        <f>Weighting!$C$23</f>
        <v>2.5480000000000009</v>
      </c>
      <c r="C2303">
        <f>Weighting!$F$23</f>
        <v>0</v>
      </c>
      <c r="D2303" t="b">
        <f>IF(C2303=1,'Data Transformation'!$G$3+0.5*'Data Transformation'!$W$25,IF(C2304=1,D2304-'Data Transformation'!$W$25,FALSE))</f>
        <v>0</v>
      </c>
      <c r="E2303" t="str">
        <f t="array" ref="E2303">IF(ISLOGICAL(D2303),"",FREQUENCY(IF('Data Transformation'!$B$425:$B$8425='Bin Analysis'!$B2283,'Data Transformation'!$G$425:$G$8425),D2303))</f>
        <v/>
      </c>
      <c r="F2303" t="str">
        <f t="shared" si="285"/>
        <v/>
      </c>
      <c r="G2303">
        <f>Weighting!$H$23</f>
        <v>0</v>
      </c>
      <c r="H2303">
        <f t="array" ref="H2303">FREQUENCY(IF('Data Transformation'!$B$4:$B$8425=B2283,'Data Transformation'!$G$4:$G$8425),'Bin Analysis'!$B2303)</f>
        <v>18</v>
      </c>
      <c r="I2303">
        <f t="shared" si="286"/>
        <v>0</v>
      </c>
      <c r="J2303">
        <f t="shared" si="287"/>
        <v>0</v>
      </c>
      <c r="K2303">
        <f>J2303*Weighting!$W$23</f>
        <v>0</v>
      </c>
      <c r="M2303" s="14"/>
    </row>
    <row r="2304" spans="1:13" x14ac:dyDescent="0.25">
      <c r="A2304" s="32" t="str">
        <f>IF(Weighting!$P$24&gt;0,B2304,"")</f>
        <v/>
      </c>
      <c r="B2304">
        <f>Weighting!$C$24</f>
        <v>2.6790000000000012</v>
      </c>
      <c r="C2304">
        <f>Weighting!$F$24</f>
        <v>0</v>
      </c>
      <c r="D2304" t="b">
        <f>IF(C2304=1,'Data Transformation'!$G$3+0.5*'Data Transformation'!$W$25,IF(C2305=1,D2305-'Data Transformation'!$W$25,FALSE))</f>
        <v>0</v>
      </c>
      <c r="E2304" t="str">
        <f t="array" ref="E2304">IF(ISLOGICAL(D2304),"",FREQUENCY(IF('Data Transformation'!$B$425:$B$8425='Bin Analysis'!$B2283,'Data Transformation'!$G$425:$G$8425),D2304))</f>
        <v/>
      </c>
      <c r="F2304" t="str">
        <f t="shared" si="285"/>
        <v/>
      </c>
      <c r="G2304">
        <f>Weighting!$H$24</f>
        <v>0</v>
      </c>
      <c r="H2304">
        <f t="array" ref="H2304">FREQUENCY(IF('Data Transformation'!$B$4:$B$8425=B2283,'Data Transformation'!$G$4:$G$8425),'Bin Analysis'!$B2304)</f>
        <v>18</v>
      </c>
      <c r="I2304">
        <f t="shared" si="286"/>
        <v>0</v>
      </c>
      <c r="J2304">
        <f t="shared" si="287"/>
        <v>0</v>
      </c>
      <c r="K2304">
        <f>J2304*Weighting!$W$24</f>
        <v>0</v>
      </c>
      <c r="M2304" s="14"/>
    </row>
    <row r="2305" spans="1:25" x14ac:dyDescent="0.25">
      <c r="A2305" s="32" t="str">
        <f>IF(Weighting!$P$25&gt;0,B2305,"")</f>
        <v/>
      </c>
      <c r="B2305">
        <f>Weighting!$C$25</f>
        <v>2.8100000000000014</v>
      </c>
      <c r="C2305">
        <f>Weighting!$F$25</f>
        <v>0</v>
      </c>
      <c r="D2305" t="b">
        <f>IF(C2305=1,'Data Transformation'!$G$3+0.5*'Data Transformation'!$W$25,IF(C2306=1,D2306-'Data Transformation'!$W$25,FALSE))</f>
        <v>0</v>
      </c>
      <c r="E2305" t="str">
        <f t="array" ref="E2305">IF(ISLOGICAL(D2305),"",FREQUENCY(IF('Data Transformation'!$B$425:$B$8425='Bin Analysis'!$B2283,'Data Transformation'!$G$425:$G$8425),D2305))</f>
        <v/>
      </c>
      <c r="F2305" t="str">
        <f t="shared" si="285"/>
        <v/>
      </c>
      <c r="G2305">
        <f>Weighting!$H$25</f>
        <v>0</v>
      </c>
      <c r="H2305">
        <f t="array" ref="H2305">FREQUENCY(IF('Data Transformation'!$B$4:$B$8425=B2283,'Data Transformation'!$G$4:$G$8425),'Bin Analysis'!$B2305)</f>
        <v>18</v>
      </c>
      <c r="I2305">
        <f t="shared" si="286"/>
        <v>0</v>
      </c>
      <c r="J2305">
        <f t="shared" si="287"/>
        <v>0</v>
      </c>
      <c r="K2305">
        <f>J2305*Weighting!$W$25</f>
        <v>0</v>
      </c>
      <c r="M2305" s="14"/>
    </row>
    <row r="2306" spans="1:25" x14ac:dyDescent="0.25">
      <c r="O2306"/>
      <c r="P2306"/>
      <c r="Q2306"/>
      <c r="R2306"/>
    </row>
    <row r="2307" spans="1:25" ht="23.25" x14ac:dyDescent="0.35">
      <c r="A2307" s="21" t="s">
        <v>0</v>
      </c>
      <c r="B2307" s="21">
        <f>IFERROR(VLOOKUP(C2307,'Data Transformation'!$L$6:$M$426,2,FALSE),"")</f>
        <v>96</v>
      </c>
      <c r="C2307" s="21">
        <f>C2283+1</f>
        <v>96</v>
      </c>
      <c r="D2307" s="21"/>
      <c r="E2307" s="21"/>
      <c r="F2307" s="21"/>
      <c r="G2307" s="21"/>
      <c r="H2307" s="22"/>
      <c r="I2307" s="22"/>
      <c r="J2307" s="22"/>
      <c r="K2307" s="21"/>
      <c r="L2307" s="21">
        <f>B2307</f>
        <v>96</v>
      </c>
      <c r="M2307" s="23">
        <f>INDEX('Data Transformation'!$O$4:$O$424,MATCH($B2307,'Data Transformation'!$M$4:$M$424,0),MATCH($M$2,'Data Transformation'!$O$3,0))</f>
        <v>8</v>
      </c>
      <c r="N2307" s="27">
        <f>IF('Input and Summary Results'!$J$16="minimum",'Bin Analysis'!X2308/(M2307-1),'Bin Analysis'!Y2307/('Bin Analysis'!M2307-1))</f>
        <v>0</v>
      </c>
      <c r="O2307" s="27">
        <f>IF(M2307=FALSE,NA(),(VLOOKUP(1,C2310:K2329,4,FALSE))/(M2307-1))</f>
        <v>0.42857142857142855</v>
      </c>
      <c r="P2307" s="27">
        <f>IF(M2307=FALSE,NA(),SUM(J2310:J2329)/Weighting!$S$5)</f>
        <v>0.4</v>
      </c>
      <c r="Q2307" s="27">
        <f>IF(M2307=FALSE,NA(),SUM(K2310:K2329)/Weighting!$S$6)</f>
        <v>0.34782608695652173</v>
      </c>
      <c r="R2307" s="27">
        <f>IF(M2307=FALSE,NA(),(VLOOKUP(1,G2310:K2329,3,FALSE))/(M2307-1))</f>
        <v>0</v>
      </c>
      <c r="S2307" s="22" t="str">
        <f>IF(M2307=FALSE,NA(),IF(SUM(J2310:J2329)=2,"yes","no"))</f>
        <v>no</v>
      </c>
      <c r="X2307" s="2" cm="2">
        <f t="array" ref="X2307:X2308">FREQUENCY(IF('Data Transformation'!$B$425:$B$6424='Bin Analysis'!L2307,'Data Transformation'!$G$425:$G$6424),'Data Transformation'!$U$11)</f>
        <v>7</v>
      </c>
      <c r="Y2307" s="2" cm="2">
        <f t="array" ref="Y2307:Y2308">FREQUENCY(IF('Data Transformation'!$B$425:$B$6424='Bin Analysis'!L2307,'Data Transformation'!$G$425:$G$6424),'Data Transformation'!$U$12)</f>
        <v>4</v>
      </c>
    </row>
    <row r="2308" spans="1:25" x14ac:dyDescent="0.25">
      <c r="A2308" s="14" t="s">
        <v>66</v>
      </c>
      <c r="B2308" t="s">
        <v>47</v>
      </c>
      <c r="C2308" t="s">
        <v>5</v>
      </c>
      <c r="D2308" t="s">
        <v>99</v>
      </c>
      <c r="E2308" t="s">
        <v>100</v>
      </c>
      <c r="F2308" t="s">
        <v>101</v>
      </c>
      <c r="G2308" t="s">
        <v>69</v>
      </c>
      <c r="H2308" t="s">
        <v>31</v>
      </c>
      <c r="I2308" t="s">
        <v>32</v>
      </c>
      <c r="J2308" t="s">
        <v>46</v>
      </c>
      <c r="K2308" s="14" t="s">
        <v>45</v>
      </c>
      <c r="M2308" s="14"/>
      <c r="X2308" s="2">
        <v>0</v>
      </c>
      <c r="Y2308" s="2">
        <v>3</v>
      </c>
    </row>
    <row r="2309" spans="1:25" x14ac:dyDescent="0.25">
      <c r="A2309" s="32"/>
      <c r="D2309" t="b">
        <f>IF(C2309=1,'Data Transformation'!$G$3+0.5*'Data Transformation'!$W$25,IF(C2310=1,D2310-'Data Transformation'!$W$25,FALSE))</f>
        <v>0</v>
      </c>
      <c r="E2309" t="str">
        <f t="array" ref="E2309">IF(ISLOGICAL(D2309),"",FREQUENCY(IF('Data Transformation'!$B$425:$B$8425='Bin Analysis'!$B2307,'Data Transformation'!$G$425:$G$8425),D2309))</f>
        <v/>
      </c>
      <c r="F2309" t="str">
        <f>IF(ISLOGICAL(D2309),"",E2309-E2308)</f>
        <v/>
      </c>
      <c r="M2309" s="14"/>
    </row>
    <row r="2310" spans="1:25" x14ac:dyDescent="0.25">
      <c r="A2310" s="32">
        <f>IF(Weighting!$P$6&gt;0,B2310,"")</f>
        <v>0.32100000000000001</v>
      </c>
      <c r="B2310">
        <f>Weighting!$C$6</f>
        <v>0.32100000000000001</v>
      </c>
      <c r="C2310">
        <f>Weighting!$F$6</f>
        <v>0</v>
      </c>
      <c r="D2310" t="b">
        <f>IF(C2310=1,'Data Transformation'!$G$3+0.5*'Data Transformation'!$W$25,IF(C2311=1,D2311-'Data Transformation'!$W$25,FALSE))</f>
        <v>0</v>
      </c>
      <c r="E2310" t="str">
        <f t="array" ref="E2310">IF(ISLOGICAL(D2310),"",FREQUENCY(IF('Data Transformation'!$B$425:$B$8425='Bin Analysis'!$B2307,'Data Transformation'!$G$425:$G$8425),D2310))</f>
        <v/>
      </c>
      <c r="F2310" t="str">
        <f>IF(ISLOGICAL(D2310),"",E2310-E2309)</f>
        <v/>
      </c>
      <c r="G2310">
        <f>Weighting!$H$6</f>
        <v>1</v>
      </c>
      <c r="H2310">
        <f t="array" ref="H2310">FREQUENCY(IF('Data Transformation'!$B$4:$B$8425=B2307,'Data Transformation'!$G$4:$G$8425),'Bin Analysis'!$B2310)</f>
        <v>0</v>
      </c>
      <c r="I2310">
        <f>H2310-H2309</f>
        <v>0</v>
      </c>
      <c r="J2310">
        <f>IF(I2310=0,0,1)</f>
        <v>0</v>
      </c>
      <c r="K2310">
        <f>J2310*Weighting!$W$6</f>
        <v>0</v>
      </c>
      <c r="M2310" s="14"/>
    </row>
    <row r="2311" spans="1:25" x14ac:dyDescent="0.25">
      <c r="A2311" s="32">
        <f>IF(Weighting!$P$7&gt;0,B2311,"")</f>
        <v>0.45200000000000001</v>
      </c>
      <c r="B2311">
        <f>Weighting!$C$7</f>
        <v>0.45200000000000001</v>
      </c>
      <c r="C2311">
        <f>Weighting!$F$7</f>
        <v>0</v>
      </c>
      <c r="D2311" t="b">
        <f>IF(C2311=1,'Data Transformation'!$G$3+0.5*'Data Transformation'!$W$25,IF(C2312=1,D2312-'Data Transformation'!$W$25,FALSE))</f>
        <v>0</v>
      </c>
      <c r="E2311" t="str">
        <f t="array" ref="E2311">IF(ISLOGICAL(D2311),"",FREQUENCY(IF('Data Transformation'!$B$425:$B$8425='Bin Analysis'!$B2307,'Data Transformation'!$G$425:$G$8425),D2311))</f>
        <v/>
      </c>
      <c r="F2311" t="str">
        <f t="shared" ref="F2311:F2329" si="288">IF(ISLOGICAL(D2311),"",E2311-E2310)</f>
        <v/>
      </c>
      <c r="G2311">
        <f>Weighting!$H$7</f>
        <v>0</v>
      </c>
      <c r="H2311">
        <f t="array" ref="H2311">FREQUENCY(IF('Data Transformation'!$B$4:$B$8425=B2307,'Data Transformation'!$G$4:$G$8425),'Bin Analysis'!$B2311)</f>
        <v>1</v>
      </c>
      <c r="I2311">
        <f t="shared" ref="I2311:I2329" si="289">H2311-H2310</f>
        <v>1</v>
      </c>
      <c r="J2311">
        <f>IF(I2311=0,0,1)</f>
        <v>1</v>
      </c>
      <c r="K2311">
        <f>J2311*Weighting!$W$7</f>
        <v>2</v>
      </c>
      <c r="M2311" s="14"/>
    </row>
    <row r="2312" spans="1:25" x14ac:dyDescent="0.25">
      <c r="A2312" s="32">
        <f>IF(Weighting!$P$8&gt;0,B2312,"")</f>
        <v>0.58299999999999996</v>
      </c>
      <c r="B2312">
        <f>Weighting!$C$8</f>
        <v>0.58299999999999996</v>
      </c>
      <c r="C2312">
        <f>Weighting!$F$8</f>
        <v>0</v>
      </c>
      <c r="D2312" t="b">
        <f>IF(C2312=1,'Data Transformation'!$G$3+0.5*'Data Transformation'!$W$25,IF(C2313=1,D2313-'Data Transformation'!$W$25,FALSE))</f>
        <v>0</v>
      </c>
      <c r="E2312" t="str">
        <f t="array" ref="E2312">IF(ISLOGICAL(D2312),"",FREQUENCY(IF('Data Transformation'!$B$425:$B$8425='Bin Analysis'!$B2307,'Data Transformation'!$G$425:$G$8425),D2312))</f>
        <v/>
      </c>
      <c r="F2312" t="str">
        <f t="shared" si="288"/>
        <v/>
      </c>
      <c r="G2312">
        <f>Weighting!$H$8</f>
        <v>0</v>
      </c>
      <c r="H2312">
        <f t="array" ref="H2312">FREQUENCY(IF('Data Transformation'!$B$4:$B$8425=B2307,'Data Transformation'!$G$4:$G$8425),'Bin Analysis'!$B2312)</f>
        <v>1</v>
      </c>
      <c r="I2312">
        <f t="shared" si="289"/>
        <v>0</v>
      </c>
      <c r="J2312">
        <f t="shared" ref="J2312:J2329" si="290">IF(I2312=0,0,1)</f>
        <v>0</v>
      </c>
      <c r="K2312">
        <f>J2312*Weighting!$W$8</f>
        <v>0</v>
      </c>
      <c r="M2312" s="14"/>
    </row>
    <row r="2313" spans="1:25" x14ac:dyDescent="0.25">
      <c r="A2313" s="32">
        <f>IF(Weighting!$P$9&gt;0,B2313,"")</f>
        <v>0.71399999999999997</v>
      </c>
      <c r="B2313" s="50">
        <f>Weighting!$C$9</f>
        <v>0.71399999999999997</v>
      </c>
      <c r="C2313">
        <f>Weighting!$F$9</f>
        <v>0</v>
      </c>
      <c r="D2313" t="b">
        <f>IF(C2313=1,'Data Transformation'!$G$3+0.5*'Data Transformation'!$W$25,IF(C2314=1,D2314-'Data Transformation'!$W$25,FALSE))</f>
        <v>0</v>
      </c>
      <c r="E2313" t="str">
        <f t="array" ref="E2313">IF(ISLOGICAL(D2313),"",FREQUENCY(IF('Data Transformation'!$B$425:$B$8425='Bin Analysis'!$B2307,'Data Transformation'!$G$425:$G$8425),D2313))</f>
        <v/>
      </c>
      <c r="F2313" t="str">
        <f t="shared" si="288"/>
        <v/>
      </c>
      <c r="G2313">
        <f>Weighting!$H$9</f>
        <v>0</v>
      </c>
      <c r="H2313">
        <f t="array" ref="H2313">FREQUENCY(IF('Data Transformation'!$B$4:$B$8425=B2307,'Data Transformation'!$G$4:$G$8425),'Bin Analysis'!$B2313)</f>
        <v>1</v>
      </c>
      <c r="I2313">
        <f t="shared" si="289"/>
        <v>0</v>
      </c>
      <c r="J2313">
        <f t="shared" si="290"/>
        <v>0</v>
      </c>
      <c r="K2313">
        <f>J2313*Weighting!$W$9</f>
        <v>0</v>
      </c>
      <c r="M2313" s="14"/>
    </row>
    <row r="2314" spans="1:25" x14ac:dyDescent="0.25">
      <c r="A2314" s="32">
        <f>IF(Weighting!$P$10&gt;0,B2314,"")</f>
        <v>0.84499999999999997</v>
      </c>
      <c r="B2314">
        <f>Weighting!$C$10</f>
        <v>0.84499999999999997</v>
      </c>
      <c r="C2314">
        <f>Weighting!$F$10</f>
        <v>0</v>
      </c>
      <c r="D2314" t="b">
        <f>IF(C2314=1,'Data Transformation'!$G$3+0.5*'Data Transformation'!$W$25,IF(C2315=1,D2315-'Data Transformation'!$W$25,FALSE))</f>
        <v>0</v>
      </c>
      <c r="E2314" t="str">
        <f t="array" ref="E2314">IF(ISLOGICAL(D2314),"",FREQUENCY(IF('Data Transformation'!$B$425:$B$8425='Bin Analysis'!$B2307,'Data Transformation'!$G$425:$G$8425),D2314))</f>
        <v/>
      </c>
      <c r="F2314" t="str">
        <f t="shared" si="288"/>
        <v/>
      </c>
      <c r="G2314">
        <f>Weighting!$H$10</f>
        <v>0</v>
      </c>
      <c r="H2314">
        <f t="array" ref="H2314">FREQUENCY(IF('Data Transformation'!$B$4:$B$8425=B2307,'Data Transformation'!$G$4:$G$8425),'Bin Analysis'!$B2314)</f>
        <v>4</v>
      </c>
      <c r="I2314">
        <f t="shared" si="289"/>
        <v>3</v>
      </c>
      <c r="J2314">
        <f t="shared" si="290"/>
        <v>1</v>
      </c>
      <c r="K2314">
        <f>J2314*Weighting!$W$10</f>
        <v>3</v>
      </c>
      <c r="M2314" s="14"/>
    </row>
    <row r="2315" spans="1:25" x14ac:dyDescent="0.25">
      <c r="A2315" s="32">
        <f>IF(Weighting!$P$11&gt;0,B2315,"")</f>
        <v>0.97599999999999998</v>
      </c>
      <c r="B2315">
        <f>Weighting!$C$11</f>
        <v>0.97599999999999998</v>
      </c>
      <c r="C2315">
        <f>Weighting!$F$11</f>
        <v>0</v>
      </c>
      <c r="D2315">
        <f>IF(C2315=1,'Data Transformation'!$G$3+0.5*'Data Transformation'!$W$25,IF(C2316=1,D2316-'Data Transformation'!$W$25,FALSE))</f>
        <v>0.86899999999999999</v>
      </c>
      <c r="E2315">
        <f t="array" ref="E2315">IF(ISLOGICAL(D2315),"",FREQUENCY(IF('Data Transformation'!$B$425:$B$8425='Bin Analysis'!$B2307,'Data Transformation'!$G$425:$G$8425),D2315))</f>
        <v>4</v>
      </c>
      <c r="F2315" t="e">
        <f t="shared" si="288"/>
        <v>#VALUE!</v>
      </c>
      <c r="G2315">
        <f>Weighting!$H$11</f>
        <v>0</v>
      </c>
      <c r="H2315">
        <f t="array" ref="H2315">FREQUENCY(IF('Data Transformation'!$B$4:$B$8425=B2307,'Data Transformation'!$G$4:$G$8425),'Bin Analysis'!$B2315)</f>
        <v>6</v>
      </c>
      <c r="I2315">
        <f t="shared" si="289"/>
        <v>2</v>
      </c>
      <c r="J2315">
        <f t="shared" si="290"/>
        <v>1</v>
      </c>
      <c r="K2315">
        <f>J2315*Weighting!$W$11</f>
        <v>2</v>
      </c>
      <c r="M2315" s="14"/>
    </row>
    <row r="2316" spans="1:25" x14ac:dyDescent="0.25">
      <c r="A2316" s="32">
        <f>IF(Weighting!$P$12&gt;0,B2316,"")</f>
        <v>1.107</v>
      </c>
      <c r="B2316">
        <f>Weighting!$C$12</f>
        <v>1.107</v>
      </c>
      <c r="C2316">
        <f>Weighting!$F$12</f>
        <v>1</v>
      </c>
      <c r="D2316">
        <f>IF(C2316=1,'Data Transformation'!$G$3+0.5*'Data Transformation'!$W$25,IF(C2317=1,D2317-'Data Transformation'!$W$25,FALSE))</f>
        <v>1.131</v>
      </c>
      <c r="E2316">
        <f t="array" ref="E2316">IF(ISLOGICAL(D2316),"",FREQUENCY(IF('Data Transformation'!$B$425:$B$8425='Bin Analysis'!$B2307,'Data Transformation'!$G$425:$G$8425),D2316))</f>
        <v>7</v>
      </c>
      <c r="F2316">
        <f t="shared" si="288"/>
        <v>3</v>
      </c>
      <c r="G2316">
        <f>Weighting!$H$12</f>
        <v>0</v>
      </c>
      <c r="H2316">
        <f t="array" ref="H2316">FREQUENCY(IF('Data Transformation'!$B$4:$B$8425=B2307,'Data Transformation'!$G$4:$G$8425),'Bin Analysis'!$B2316)</f>
        <v>8</v>
      </c>
      <c r="I2316">
        <f t="shared" si="289"/>
        <v>2</v>
      </c>
      <c r="J2316">
        <f t="shared" si="290"/>
        <v>1</v>
      </c>
      <c r="K2316">
        <f>J2316*Weighting!$W$12</f>
        <v>1</v>
      </c>
      <c r="M2316" s="14"/>
    </row>
    <row r="2317" spans="1:25" x14ac:dyDescent="0.25">
      <c r="A2317" s="32">
        <f>IF(Weighting!$P$13&gt;0,B2317,"")</f>
        <v>1.238</v>
      </c>
      <c r="B2317">
        <f>Weighting!$C$13</f>
        <v>1.238</v>
      </c>
      <c r="C2317">
        <f>Weighting!$F$13</f>
        <v>0</v>
      </c>
      <c r="D2317" t="b">
        <f>IF(C2317=1,'Data Transformation'!$G$3+0.5*'Data Transformation'!$W$25,IF(C2318=1,D2318-'Data Transformation'!$W$25,FALSE))</f>
        <v>0</v>
      </c>
      <c r="E2317" t="str">
        <f t="array" ref="E2317">IF(ISLOGICAL(D2317),"",FREQUENCY(IF('Data Transformation'!$B$425:$B$8425='Bin Analysis'!$B2307,'Data Transformation'!$G$425:$G$8425),D2317))</f>
        <v/>
      </c>
      <c r="F2317" t="str">
        <f t="shared" si="288"/>
        <v/>
      </c>
      <c r="G2317">
        <f>Weighting!$H$13</f>
        <v>0</v>
      </c>
      <c r="H2317">
        <f t="array" ref="H2317">FREQUENCY(IF('Data Transformation'!$B$4:$B$8425=B2307,'Data Transformation'!$G$4:$G$8425),'Bin Analysis'!$B2317)</f>
        <v>8</v>
      </c>
      <c r="I2317">
        <f t="shared" si="289"/>
        <v>0</v>
      </c>
      <c r="J2317">
        <f t="shared" si="290"/>
        <v>0</v>
      </c>
      <c r="K2317">
        <f>J2317*Weighting!$W$13</f>
        <v>0</v>
      </c>
      <c r="M2317" s="14"/>
    </row>
    <row r="2318" spans="1:25" x14ac:dyDescent="0.25">
      <c r="A2318" s="32">
        <f>IF(Weighting!$P$14&gt;0,B2318,"")</f>
        <v>1.369</v>
      </c>
      <c r="B2318">
        <f>Weighting!$C$14</f>
        <v>1.369</v>
      </c>
      <c r="C2318">
        <f>Weighting!$F$14</f>
        <v>0</v>
      </c>
      <c r="D2318" t="b">
        <f>IF(C2318=1,'Data Transformation'!$G$3+0.5*'Data Transformation'!$W$25,IF(C2319=1,D2319-'Data Transformation'!$W$25,FALSE))</f>
        <v>0</v>
      </c>
      <c r="E2318" t="str">
        <f t="array" ref="E2318">IF(ISLOGICAL(D2318),"",FREQUENCY(IF('Data Transformation'!$B$425:$B$8425='Bin Analysis'!$B2307,'Data Transformation'!$G$425:$G$8425),D2318))</f>
        <v/>
      </c>
      <c r="F2318" t="str">
        <f t="shared" si="288"/>
        <v/>
      </c>
      <c r="G2318">
        <f>Weighting!$H$14</f>
        <v>0</v>
      </c>
      <c r="H2318">
        <f t="array" ref="H2318">FREQUENCY(IF('Data Transformation'!$B$4:$B$8425=B2307,'Data Transformation'!$G$4:$G$8425),'Bin Analysis'!$B2318)</f>
        <v>8</v>
      </c>
      <c r="I2318">
        <f t="shared" si="289"/>
        <v>0</v>
      </c>
      <c r="J2318">
        <f t="shared" si="290"/>
        <v>0</v>
      </c>
      <c r="K2318">
        <f>J2318*Weighting!$W$14</f>
        <v>0</v>
      </c>
      <c r="M2318" s="14"/>
    </row>
    <row r="2319" spans="1:25" x14ac:dyDescent="0.25">
      <c r="A2319" s="32">
        <f>IF(Weighting!$P$15&gt;0,B2319,"")</f>
        <v>1.5000009999999999</v>
      </c>
      <c r="B2319">
        <f>Weighting!$C$15</f>
        <v>1.5000009999999999</v>
      </c>
      <c r="C2319">
        <f>Weighting!$F$15</f>
        <v>0</v>
      </c>
      <c r="D2319" t="b">
        <f>IF(C2319=1,'Data Transformation'!$G$3+0.5*'Data Transformation'!$W$25,IF(C2320=1,D2320-'Data Transformation'!$W$25,FALSE))</f>
        <v>0</v>
      </c>
      <c r="E2319" t="str">
        <f t="array" ref="E2319">IF(ISLOGICAL(D2319),"",FREQUENCY(IF('Data Transformation'!$B$425:$B$8425='Bin Analysis'!$B2307,'Data Transformation'!$G$425:$G$8425),D2319))</f>
        <v/>
      </c>
      <c r="F2319" t="str">
        <f t="shared" si="288"/>
        <v/>
      </c>
      <c r="G2319">
        <f>Weighting!$H$15</f>
        <v>0</v>
      </c>
      <c r="H2319">
        <f t="array" ref="H2319">FREQUENCY(IF('Data Transformation'!$B$4:$B$8425=B2307,'Data Transformation'!$G$4:$G$8425),'Bin Analysis'!$B2319)</f>
        <v>8</v>
      </c>
      <c r="I2319">
        <f t="shared" si="289"/>
        <v>0</v>
      </c>
      <c r="J2319">
        <f t="shared" si="290"/>
        <v>0</v>
      </c>
      <c r="K2319">
        <f>J2319*Weighting!$W$15</f>
        <v>0</v>
      </c>
      <c r="M2319" s="14"/>
    </row>
    <row r="2320" spans="1:25" x14ac:dyDescent="0.25">
      <c r="A2320" s="32" t="str">
        <f>IF(Weighting!$P$16&gt;0,B2320,"")</f>
        <v/>
      </c>
      <c r="B2320">
        <f>Weighting!$C$16</f>
        <v>1.631</v>
      </c>
      <c r="C2320">
        <f>Weighting!$F$16</f>
        <v>0</v>
      </c>
      <c r="D2320" t="b">
        <f>IF(C2320=1,'Data Transformation'!$G$3+0.5*'Data Transformation'!$W$25,IF(C2321=1,D2321-'Data Transformation'!$W$25,FALSE))</f>
        <v>0</v>
      </c>
      <c r="E2320" t="str">
        <f t="array" ref="E2320">IF(ISLOGICAL(D2320),"",FREQUENCY(IF('Data Transformation'!$B$425:$B$8425='Bin Analysis'!$B2307,'Data Transformation'!$G$425:$G$8425),D2320))</f>
        <v/>
      </c>
      <c r="F2320" t="str">
        <f t="shared" si="288"/>
        <v/>
      </c>
      <c r="G2320">
        <f>Weighting!$H$16</f>
        <v>0</v>
      </c>
      <c r="H2320">
        <f t="array" ref="H2320">FREQUENCY(IF('Data Transformation'!$B$4:$B$8425=B2307,'Data Transformation'!$G$4:$G$8425),'Bin Analysis'!$B2320)</f>
        <v>8</v>
      </c>
      <c r="I2320">
        <f t="shared" si="289"/>
        <v>0</v>
      </c>
      <c r="J2320">
        <f t="shared" si="290"/>
        <v>0</v>
      </c>
      <c r="K2320">
        <f>J2320*Weighting!$W$16</f>
        <v>0</v>
      </c>
      <c r="M2320" s="14"/>
    </row>
    <row r="2321" spans="1:25" x14ac:dyDescent="0.25">
      <c r="A2321" s="32" t="str">
        <f>IF(Weighting!$P$17&gt;0,B2321,"")</f>
        <v/>
      </c>
      <c r="B2321">
        <f>Weighting!$C$17</f>
        <v>1.762</v>
      </c>
      <c r="C2321">
        <f>Weighting!$F$17</f>
        <v>0</v>
      </c>
      <c r="D2321" t="b">
        <f>IF(C2321=1,'Data Transformation'!$G$3+0.5*'Data Transformation'!$W$25,IF(C2322=1,D2322-'Data Transformation'!$W$25,FALSE))</f>
        <v>0</v>
      </c>
      <c r="E2321" t="str">
        <f t="array" ref="E2321">IF(ISLOGICAL(D2321),"",FREQUENCY(IF('Data Transformation'!$B$425:$B$8425='Bin Analysis'!$B2307,'Data Transformation'!$G$425:$G$8425),D2321))</f>
        <v/>
      </c>
      <c r="F2321" t="str">
        <f t="shared" si="288"/>
        <v/>
      </c>
      <c r="G2321">
        <f>Weighting!$H$17</f>
        <v>0</v>
      </c>
      <c r="H2321">
        <f t="array" ref="H2321">FREQUENCY(IF('Data Transformation'!$B$4:$B$8425=B2307,'Data Transformation'!$G$4:$G$8425),'Bin Analysis'!$B2321)</f>
        <v>8</v>
      </c>
      <c r="I2321">
        <f t="shared" si="289"/>
        <v>0</v>
      </c>
      <c r="J2321">
        <f t="shared" si="290"/>
        <v>0</v>
      </c>
      <c r="K2321">
        <f>J2321*Weighting!$W$17</f>
        <v>0</v>
      </c>
      <c r="M2321" s="14"/>
    </row>
    <row r="2322" spans="1:25" x14ac:dyDescent="0.25">
      <c r="A2322" s="32" t="str">
        <f>IF(Weighting!$P$18&gt;0,B2322,"")</f>
        <v/>
      </c>
      <c r="B2322">
        <f>Weighting!$C$18</f>
        <v>1.893</v>
      </c>
      <c r="C2322">
        <f>Weighting!$F$18</f>
        <v>0</v>
      </c>
      <c r="D2322" t="b">
        <f>IF(C2322=1,'Data Transformation'!$G$3+0.5*'Data Transformation'!$W$25,IF(C2323=1,D2323-'Data Transformation'!$W$25,FALSE))</f>
        <v>0</v>
      </c>
      <c r="E2322" t="str">
        <f t="array" ref="E2322">IF(ISLOGICAL(D2322),"",FREQUENCY(IF('Data Transformation'!$B$425:$B$8425='Bin Analysis'!$B2307,'Data Transformation'!$G$425:$G$8425),D2322))</f>
        <v/>
      </c>
      <c r="F2322" t="str">
        <f t="shared" si="288"/>
        <v/>
      </c>
      <c r="G2322">
        <f>Weighting!$H$18</f>
        <v>0</v>
      </c>
      <c r="H2322">
        <f t="array" ref="H2322">FREQUENCY(IF('Data Transformation'!$B$4:$B$8425=B2307,'Data Transformation'!$G$4:$G$8425),'Bin Analysis'!$B2322)</f>
        <v>8</v>
      </c>
      <c r="I2322">
        <f t="shared" si="289"/>
        <v>0</v>
      </c>
      <c r="J2322">
        <f t="shared" si="290"/>
        <v>0</v>
      </c>
      <c r="K2322">
        <f>J2322*Weighting!$W$18</f>
        <v>0</v>
      </c>
      <c r="M2322" s="14"/>
    </row>
    <row r="2323" spans="1:25" x14ac:dyDescent="0.25">
      <c r="A2323" s="32" t="str">
        <f>IF(Weighting!$P$19&gt;0,B2323,"")</f>
        <v/>
      </c>
      <c r="B2323">
        <f>Weighting!$C$19</f>
        <v>2.024</v>
      </c>
      <c r="C2323">
        <f>Weighting!$F$19</f>
        <v>0</v>
      </c>
      <c r="D2323" t="b">
        <f>IF(C2323=1,'Data Transformation'!$G$3+0.5*'Data Transformation'!$W$25,IF(C2324=1,D2324-'Data Transformation'!$W$25,FALSE))</f>
        <v>0</v>
      </c>
      <c r="E2323" t="str">
        <f t="array" ref="E2323">IF(ISLOGICAL(D2323),"",FREQUENCY(IF('Data Transformation'!$B$425:$B$8425='Bin Analysis'!$B2307,'Data Transformation'!$G$425:$G$8425),D2323))</f>
        <v/>
      </c>
      <c r="F2323" t="str">
        <f t="shared" si="288"/>
        <v/>
      </c>
      <c r="G2323">
        <f>Weighting!$H$19</f>
        <v>0</v>
      </c>
      <c r="H2323">
        <f t="array" ref="H2323">FREQUENCY(IF('Data Transformation'!$B$4:$B$8425=B2307,'Data Transformation'!$G$4:$G$8425),'Bin Analysis'!$B2323)</f>
        <v>8</v>
      </c>
      <c r="I2323">
        <f t="shared" si="289"/>
        <v>0</v>
      </c>
      <c r="J2323">
        <f t="shared" si="290"/>
        <v>0</v>
      </c>
      <c r="K2323">
        <f>J2323*Weighting!$W$19</f>
        <v>0</v>
      </c>
      <c r="M2323" s="14"/>
    </row>
    <row r="2324" spans="1:25" x14ac:dyDescent="0.25">
      <c r="A2324" s="32" t="str">
        <f>IF(Weighting!$P$20&gt;0,B2324,"")</f>
        <v/>
      </c>
      <c r="B2324">
        <f>Weighting!$C$20</f>
        <v>2.1550000000000002</v>
      </c>
      <c r="C2324">
        <f>Weighting!$F$20</f>
        <v>0</v>
      </c>
      <c r="D2324" t="b">
        <f>IF(C2324=1,'Data Transformation'!$G$3+0.5*'Data Transformation'!$W$25,IF(C2325=1,D2325-'Data Transformation'!$W$25,FALSE))</f>
        <v>0</v>
      </c>
      <c r="E2324" t="str">
        <f t="array" ref="E2324">IF(ISLOGICAL(D2324),"",FREQUENCY(IF('Data Transformation'!$B$425:$B$8425='Bin Analysis'!$B2307,'Data Transformation'!$G$425:$G$8425),D2324))</f>
        <v/>
      </c>
      <c r="F2324" t="str">
        <f t="shared" si="288"/>
        <v/>
      </c>
      <c r="G2324">
        <f>Weighting!$H$20</f>
        <v>0</v>
      </c>
      <c r="H2324">
        <f t="array" ref="H2324">FREQUENCY(IF('Data Transformation'!$B$4:$B$8425=B2307,'Data Transformation'!$G$4:$G$8425),'Bin Analysis'!$B2324)</f>
        <v>8</v>
      </c>
      <c r="I2324">
        <f t="shared" si="289"/>
        <v>0</v>
      </c>
      <c r="J2324">
        <f t="shared" si="290"/>
        <v>0</v>
      </c>
      <c r="K2324">
        <f>J2324*Weighting!$W$20</f>
        <v>0</v>
      </c>
      <c r="M2324" s="14"/>
    </row>
    <row r="2325" spans="1:25" x14ac:dyDescent="0.25">
      <c r="A2325" s="32" t="str">
        <f>IF(Weighting!$P$21&gt;0,B2325,"")</f>
        <v/>
      </c>
      <c r="B2325">
        <f>Weighting!$C$21</f>
        <v>2.2860000000000005</v>
      </c>
      <c r="C2325">
        <f>Weighting!$F$21</f>
        <v>0</v>
      </c>
      <c r="D2325" t="b">
        <f>IF(C2325=1,'Data Transformation'!$G$3+0.5*'Data Transformation'!$W$25,IF(C2326=1,D2326-'Data Transformation'!$W$25,FALSE))</f>
        <v>0</v>
      </c>
      <c r="E2325" t="str">
        <f t="array" ref="E2325">IF(ISLOGICAL(D2325),"",FREQUENCY(IF('Data Transformation'!$B$425:$B$8425='Bin Analysis'!$B2307,'Data Transformation'!$G$425:$G$8425),D2325))</f>
        <v/>
      </c>
      <c r="F2325" t="str">
        <f t="shared" si="288"/>
        <v/>
      </c>
      <c r="G2325">
        <f>Weighting!$H$21</f>
        <v>0</v>
      </c>
      <c r="H2325">
        <f t="array" ref="H2325">FREQUENCY(IF('Data Transformation'!$B$4:$B$8425=B2307,'Data Transformation'!$G$4:$G$8425),'Bin Analysis'!$B2325)</f>
        <v>8</v>
      </c>
      <c r="I2325">
        <f t="shared" si="289"/>
        <v>0</v>
      </c>
      <c r="J2325">
        <f t="shared" si="290"/>
        <v>0</v>
      </c>
      <c r="K2325">
        <f>J2325*Weighting!$W$21</f>
        <v>0</v>
      </c>
      <c r="M2325" s="14"/>
    </row>
    <row r="2326" spans="1:25" x14ac:dyDescent="0.25">
      <c r="A2326" s="32" t="str">
        <f>IF(Weighting!$P$22&gt;0,B2326,"")</f>
        <v/>
      </c>
      <c r="B2326">
        <f>Weighting!$C$22</f>
        <v>2.4170000000000007</v>
      </c>
      <c r="C2326">
        <f>Weighting!$F$22</f>
        <v>0</v>
      </c>
      <c r="D2326" t="b">
        <f>IF(C2326=1,'Data Transformation'!$G$3+0.5*'Data Transformation'!$W$25,IF(C2327=1,D2327-'Data Transformation'!$W$25,FALSE))</f>
        <v>0</v>
      </c>
      <c r="E2326" t="str">
        <f t="array" ref="E2326">IF(ISLOGICAL(D2326),"",FREQUENCY(IF('Data Transformation'!$B$425:$B$8425='Bin Analysis'!$B2307,'Data Transformation'!$G$425:$G$8425),D2326))</f>
        <v/>
      </c>
      <c r="F2326" t="str">
        <f t="shared" si="288"/>
        <v/>
      </c>
      <c r="G2326">
        <f>Weighting!$H$22</f>
        <v>0</v>
      </c>
      <c r="H2326">
        <f t="array" ref="H2326">FREQUENCY(IF('Data Transformation'!$B$4:$B$8425=B2307,'Data Transformation'!$G$4:$G$8425),'Bin Analysis'!$B2326)</f>
        <v>8</v>
      </c>
      <c r="I2326">
        <f t="shared" si="289"/>
        <v>0</v>
      </c>
      <c r="J2326">
        <f t="shared" si="290"/>
        <v>0</v>
      </c>
      <c r="K2326">
        <f>J2326*Weighting!$W$22</f>
        <v>0</v>
      </c>
      <c r="M2326" s="14"/>
    </row>
    <row r="2327" spans="1:25" x14ac:dyDescent="0.25">
      <c r="A2327" s="32" t="str">
        <f>IF(Weighting!$P$23&gt;0,B2327,"")</f>
        <v/>
      </c>
      <c r="B2327">
        <f>Weighting!$C$23</f>
        <v>2.5480000000000009</v>
      </c>
      <c r="C2327">
        <f>Weighting!$F$23</f>
        <v>0</v>
      </c>
      <c r="D2327" t="b">
        <f>IF(C2327=1,'Data Transformation'!$G$3+0.5*'Data Transformation'!$W$25,IF(C2328=1,D2328-'Data Transformation'!$W$25,FALSE))</f>
        <v>0</v>
      </c>
      <c r="E2327" t="str">
        <f t="array" ref="E2327">IF(ISLOGICAL(D2327),"",FREQUENCY(IF('Data Transformation'!$B$425:$B$8425='Bin Analysis'!$B2307,'Data Transformation'!$G$425:$G$8425),D2327))</f>
        <v/>
      </c>
      <c r="F2327" t="str">
        <f t="shared" si="288"/>
        <v/>
      </c>
      <c r="G2327">
        <f>Weighting!$H$23</f>
        <v>0</v>
      </c>
      <c r="H2327">
        <f t="array" ref="H2327">FREQUENCY(IF('Data Transformation'!$B$4:$B$8425=B2307,'Data Transformation'!$G$4:$G$8425),'Bin Analysis'!$B2327)</f>
        <v>8</v>
      </c>
      <c r="I2327">
        <f t="shared" si="289"/>
        <v>0</v>
      </c>
      <c r="J2327">
        <f t="shared" si="290"/>
        <v>0</v>
      </c>
      <c r="K2327">
        <f>J2327*Weighting!$W$23</f>
        <v>0</v>
      </c>
      <c r="M2327" s="14"/>
    </row>
    <row r="2328" spans="1:25" x14ac:dyDescent="0.25">
      <c r="A2328" s="32" t="str">
        <f>IF(Weighting!$P$24&gt;0,B2328,"")</f>
        <v/>
      </c>
      <c r="B2328">
        <f>Weighting!$C$24</f>
        <v>2.6790000000000012</v>
      </c>
      <c r="C2328">
        <f>Weighting!$F$24</f>
        <v>0</v>
      </c>
      <c r="D2328" t="b">
        <f>IF(C2328=1,'Data Transformation'!$G$3+0.5*'Data Transformation'!$W$25,IF(C2329=1,D2329-'Data Transformation'!$W$25,FALSE))</f>
        <v>0</v>
      </c>
      <c r="E2328" t="str">
        <f t="array" ref="E2328">IF(ISLOGICAL(D2328),"",FREQUENCY(IF('Data Transformation'!$B$425:$B$8425='Bin Analysis'!$B2307,'Data Transformation'!$G$425:$G$8425),D2328))</f>
        <v/>
      </c>
      <c r="F2328" t="str">
        <f t="shared" si="288"/>
        <v/>
      </c>
      <c r="G2328">
        <f>Weighting!$H$24</f>
        <v>0</v>
      </c>
      <c r="H2328">
        <f t="array" ref="H2328">FREQUENCY(IF('Data Transformation'!$B$4:$B$8425=B2307,'Data Transformation'!$G$4:$G$8425),'Bin Analysis'!$B2328)</f>
        <v>8</v>
      </c>
      <c r="I2328">
        <f t="shared" si="289"/>
        <v>0</v>
      </c>
      <c r="J2328">
        <f t="shared" si="290"/>
        <v>0</v>
      </c>
      <c r="K2328">
        <f>J2328*Weighting!$W$24</f>
        <v>0</v>
      </c>
      <c r="M2328" s="14"/>
    </row>
    <row r="2329" spans="1:25" x14ac:dyDescent="0.25">
      <c r="A2329" s="32" t="str">
        <f>IF(Weighting!$P$25&gt;0,B2329,"")</f>
        <v/>
      </c>
      <c r="B2329">
        <f>Weighting!$C$25</f>
        <v>2.8100000000000014</v>
      </c>
      <c r="C2329">
        <f>Weighting!$F$25</f>
        <v>0</v>
      </c>
      <c r="D2329" t="b">
        <f>IF(C2329=1,'Data Transformation'!$G$3+0.5*'Data Transformation'!$W$25,IF(C2330=1,D2330-'Data Transformation'!$W$25,FALSE))</f>
        <v>0</v>
      </c>
      <c r="E2329" t="str">
        <f t="array" ref="E2329">IF(ISLOGICAL(D2329),"",FREQUENCY(IF('Data Transformation'!$B$425:$B$8425='Bin Analysis'!$B2307,'Data Transformation'!$G$425:$G$8425),D2329))</f>
        <v/>
      </c>
      <c r="F2329" t="str">
        <f t="shared" si="288"/>
        <v/>
      </c>
      <c r="G2329">
        <f>Weighting!$H$25</f>
        <v>0</v>
      </c>
      <c r="H2329">
        <f t="array" ref="H2329">FREQUENCY(IF('Data Transformation'!$B$4:$B$8425=B2307,'Data Transformation'!$G$4:$G$8425),'Bin Analysis'!$B2329)</f>
        <v>8</v>
      </c>
      <c r="I2329">
        <f t="shared" si="289"/>
        <v>0</v>
      </c>
      <c r="J2329">
        <f t="shared" si="290"/>
        <v>0</v>
      </c>
      <c r="K2329">
        <f>J2329*Weighting!$W$25</f>
        <v>0</v>
      </c>
      <c r="M2329" s="14"/>
    </row>
    <row r="2330" spans="1:25" x14ac:dyDescent="0.25">
      <c r="O2330"/>
      <c r="P2330"/>
      <c r="Q2330"/>
      <c r="R2330"/>
    </row>
    <row r="2331" spans="1:25" ht="23.25" x14ac:dyDescent="0.35">
      <c r="A2331" s="21" t="s">
        <v>0</v>
      </c>
      <c r="B2331" s="21">
        <f>IFERROR(VLOOKUP(C2331,'Data Transformation'!$L$6:$M$426,2,FALSE),"")</f>
        <v>97</v>
      </c>
      <c r="C2331" s="21">
        <f>C2307+1</f>
        <v>97</v>
      </c>
      <c r="D2331" s="21"/>
      <c r="E2331" s="21"/>
      <c r="F2331" s="21"/>
      <c r="G2331" s="21"/>
      <c r="H2331" s="22"/>
      <c r="I2331" s="22"/>
      <c r="J2331" s="22"/>
      <c r="K2331" s="21"/>
      <c r="L2331" s="21">
        <f>B2331</f>
        <v>97</v>
      </c>
      <c r="M2331" s="23">
        <f>INDEX('Data Transformation'!$O$4:$O$424,MATCH($B2331,'Data Transformation'!$M$4:$M$424,0),MATCH($M$2,'Data Transformation'!$O$3,0))</f>
        <v>12</v>
      </c>
      <c r="N2331" s="27">
        <f>IF('Input and Summary Results'!$J$16="minimum",'Bin Analysis'!X2332/(M2331-1),'Bin Analysis'!Y2331/('Bin Analysis'!M2331-1))</f>
        <v>0</v>
      </c>
      <c r="O2331" s="27">
        <f>IF(M2331=FALSE,NA(),(VLOOKUP(1,C2334:K2353,4,FALSE))/(M2331-1))</f>
        <v>0.54545454545454541</v>
      </c>
      <c r="P2331" s="27">
        <f>IF(M2331=FALSE,NA(),SUM(J2334:J2353)/Weighting!$S$5)</f>
        <v>0.5</v>
      </c>
      <c r="Q2331" s="27">
        <f>IF(M2331=FALSE,NA(),SUM(K2334:K2353)/Weighting!$S$6)</f>
        <v>0.47826086956521741</v>
      </c>
      <c r="R2331" s="27">
        <f>IF(M2331=FALSE,NA(),(VLOOKUP(1,G2334:K2353,3,FALSE))/(M2331-1))</f>
        <v>0</v>
      </c>
      <c r="S2331" s="22" t="str">
        <f>IF(M2331=FALSE,NA(),IF(SUM(J2334:J2353)=2,"yes","no"))</f>
        <v>no</v>
      </c>
      <c r="X2331" s="2" cm="2">
        <f t="array" ref="X2331:X2332">FREQUENCY(IF('Data Transformation'!$B$425:$B$6424='Bin Analysis'!L2331,'Data Transformation'!$G$425:$G$6424),'Data Transformation'!$U$11)</f>
        <v>11</v>
      </c>
      <c r="Y2331" s="2" cm="2">
        <f t="array" ref="Y2331:Y2332">FREQUENCY(IF('Data Transformation'!$B$425:$B$6424='Bin Analysis'!L2331,'Data Transformation'!$G$425:$G$6424),'Data Transformation'!$U$12)</f>
        <v>5</v>
      </c>
    </row>
    <row r="2332" spans="1:25" x14ac:dyDescent="0.25">
      <c r="A2332" s="14" t="s">
        <v>66</v>
      </c>
      <c r="B2332" t="s">
        <v>47</v>
      </c>
      <c r="C2332" t="s">
        <v>5</v>
      </c>
      <c r="D2332" t="s">
        <v>99</v>
      </c>
      <c r="E2332" t="s">
        <v>100</v>
      </c>
      <c r="F2332" t="s">
        <v>101</v>
      </c>
      <c r="G2332" t="s">
        <v>69</v>
      </c>
      <c r="H2332" t="s">
        <v>31</v>
      </c>
      <c r="I2332" t="s">
        <v>32</v>
      </c>
      <c r="J2332" t="s">
        <v>46</v>
      </c>
      <c r="K2332" s="14" t="s">
        <v>45</v>
      </c>
      <c r="M2332" s="14"/>
      <c r="X2332" s="2">
        <v>0</v>
      </c>
      <c r="Y2332" s="2">
        <v>6</v>
      </c>
    </row>
    <row r="2333" spans="1:25" x14ac:dyDescent="0.25">
      <c r="A2333" s="32"/>
      <c r="D2333" t="b">
        <f>IF(C2333=1,'Data Transformation'!$G$3+0.5*'Data Transformation'!$W$25,IF(C2334=1,D2334-'Data Transformation'!$W$25,FALSE))</f>
        <v>0</v>
      </c>
      <c r="E2333" t="str">
        <f t="array" ref="E2333">IF(ISLOGICAL(D2333),"",FREQUENCY(IF('Data Transformation'!$B$425:$B$8425='Bin Analysis'!$B2331,'Data Transformation'!$G$425:$G$8425),D2333))</f>
        <v/>
      </c>
      <c r="F2333" t="str">
        <f>IF(ISLOGICAL(D2333),"",E2333-E2332)</f>
        <v/>
      </c>
      <c r="M2333" s="14"/>
    </row>
    <row r="2334" spans="1:25" x14ac:dyDescent="0.25">
      <c r="A2334" s="32">
        <f>IF(Weighting!$P$6&gt;0,B2334,"")</f>
        <v>0.32100000000000001</v>
      </c>
      <c r="B2334">
        <f>Weighting!$C$6</f>
        <v>0.32100000000000001</v>
      </c>
      <c r="C2334">
        <f>Weighting!$F$6</f>
        <v>0</v>
      </c>
      <c r="D2334" t="b">
        <f>IF(C2334=1,'Data Transformation'!$G$3+0.5*'Data Transformation'!$W$25,IF(C2335=1,D2335-'Data Transformation'!$W$25,FALSE))</f>
        <v>0</v>
      </c>
      <c r="E2334" t="str">
        <f t="array" ref="E2334">IF(ISLOGICAL(D2334),"",FREQUENCY(IF('Data Transformation'!$B$425:$B$8425='Bin Analysis'!$B2331,'Data Transformation'!$G$425:$G$8425),D2334))</f>
        <v/>
      </c>
      <c r="F2334" t="str">
        <f>IF(ISLOGICAL(D2334),"",E2334-E2333)</f>
        <v/>
      </c>
      <c r="G2334">
        <f>Weighting!$H$6</f>
        <v>1</v>
      </c>
      <c r="H2334">
        <f t="array" ref="H2334">FREQUENCY(IF('Data Transformation'!$B$4:$B$8425=B2331,'Data Transformation'!$G$4:$G$8425),'Bin Analysis'!$B2334)</f>
        <v>0</v>
      </c>
      <c r="I2334">
        <f>H2334-H2333</f>
        <v>0</v>
      </c>
      <c r="J2334">
        <f>IF(I2334=0,0,1)</f>
        <v>0</v>
      </c>
      <c r="K2334">
        <f>J2334*Weighting!$W$6</f>
        <v>0</v>
      </c>
      <c r="M2334" s="14"/>
    </row>
    <row r="2335" spans="1:25" x14ac:dyDescent="0.25">
      <c r="A2335" s="32">
        <f>IF(Weighting!$P$7&gt;0,B2335,"")</f>
        <v>0.45200000000000001</v>
      </c>
      <c r="B2335">
        <f>Weighting!$C$7</f>
        <v>0.45200000000000001</v>
      </c>
      <c r="C2335">
        <f>Weighting!$F$7</f>
        <v>0</v>
      </c>
      <c r="D2335" t="b">
        <f>IF(C2335=1,'Data Transformation'!$G$3+0.5*'Data Transformation'!$W$25,IF(C2336=1,D2336-'Data Transformation'!$W$25,FALSE))</f>
        <v>0</v>
      </c>
      <c r="E2335" t="str">
        <f t="array" ref="E2335">IF(ISLOGICAL(D2335),"",FREQUENCY(IF('Data Transformation'!$B$425:$B$8425='Bin Analysis'!$B2331,'Data Transformation'!$G$425:$G$8425),D2335))</f>
        <v/>
      </c>
      <c r="F2335" t="str">
        <f t="shared" ref="F2335:F2353" si="291">IF(ISLOGICAL(D2335),"",E2335-E2334)</f>
        <v/>
      </c>
      <c r="G2335">
        <f>Weighting!$H$7</f>
        <v>0</v>
      </c>
      <c r="H2335">
        <f t="array" ref="H2335">FREQUENCY(IF('Data Transformation'!$B$4:$B$8425=B2331,'Data Transformation'!$G$4:$G$8425),'Bin Analysis'!$B2335)</f>
        <v>2</v>
      </c>
      <c r="I2335">
        <f t="shared" ref="I2335:I2353" si="292">H2335-H2334</f>
        <v>2</v>
      </c>
      <c r="J2335">
        <f>IF(I2335=0,0,1)</f>
        <v>1</v>
      </c>
      <c r="K2335">
        <f>J2335*Weighting!$W$7</f>
        <v>2</v>
      </c>
      <c r="M2335" s="14"/>
    </row>
    <row r="2336" spans="1:25" x14ac:dyDescent="0.25">
      <c r="A2336" s="32">
        <f>IF(Weighting!$P$8&gt;0,B2336,"")</f>
        <v>0.58299999999999996</v>
      </c>
      <c r="B2336">
        <f>Weighting!$C$8</f>
        <v>0.58299999999999996</v>
      </c>
      <c r="C2336">
        <f>Weighting!$F$8</f>
        <v>0</v>
      </c>
      <c r="D2336" t="b">
        <f>IF(C2336=1,'Data Transformation'!$G$3+0.5*'Data Transformation'!$W$25,IF(C2337=1,D2337-'Data Transformation'!$W$25,FALSE))</f>
        <v>0</v>
      </c>
      <c r="E2336" t="str">
        <f t="array" ref="E2336">IF(ISLOGICAL(D2336),"",FREQUENCY(IF('Data Transformation'!$B$425:$B$8425='Bin Analysis'!$B2331,'Data Transformation'!$G$425:$G$8425),D2336))</f>
        <v/>
      </c>
      <c r="F2336" t="str">
        <f t="shared" si="291"/>
        <v/>
      </c>
      <c r="G2336">
        <f>Weighting!$H$8</f>
        <v>0</v>
      </c>
      <c r="H2336">
        <f t="array" ref="H2336">FREQUENCY(IF('Data Transformation'!$B$4:$B$8425=B2331,'Data Transformation'!$G$4:$G$8425),'Bin Analysis'!$B2336)</f>
        <v>2</v>
      </c>
      <c r="I2336">
        <f t="shared" si="292"/>
        <v>0</v>
      </c>
      <c r="J2336">
        <f t="shared" ref="J2336:J2353" si="293">IF(I2336=0,0,1)</f>
        <v>0</v>
      </c>
      <c r="K2336">
        <f>J2336*Weighting!$W$8</f>
        <v>0</v>
      </c>
      <c r="M2336" s="14"/>
    </row>
    <row r="2337" spans="1:13" x14ac:dyDescent="0.25">
      <c r="A2337" s="32">
        <f>IF(Weighting!$P$9&gt;0,B2337,"")</f>
        <v>0.71399999999999997</v>
      </c>
      <c r="B2337" s="50">
        <f>Weighting!$C$9</f>
        <v>0.71399999999999997</v>
      </c>
      <c r="C2337">
        <f>Weighting!$F$9</f>
        <v>0</v>
      </c>
      <c r="D2337" t="b">
        <f>IF(C2337=1,'Data Transformation'!$G$3+0.5*'Data Transformation'!$W$25,IF(C2338=1,D2338-'Data Transformation'!$W$25,FALSE))</f>
        <v>0</v>
      </c>
      <c r="E2337" t="str">
        <f t="array" ref="E2337">IF(ISLOGICAL(D2337),"",FREQUENCY(IF('Data Transformation'!$B$425:$B$8425='Bin Analysis'!$B2331,'Data Transformation'!$G$425:$G$8425),D2337))</f>
        <v/>
      </c>
      <c r="F2337" t="str">
        <f t="shared" si="291"/>
        <v/>
      </c>
      <c r="G2337">
        <f>Weighting!$H$9</f>
        <v>0</v>
      </c>
      <c r="H2337">
        <f t="array" ref="H2337">FREQUENCY(IF('Data Transformation'!$B$4:$B$8425=B2331,'Data Transformation'!$G$4:$G$8425),'Bin Analysis'!$B2337)</f>
        <v>3</v>
      </c>
      <c r="I2337">
        <f t="shared" si="292"/>
        <v>1</v>
      </c>
      <c r="J2337">
        <f t="shared" si="293"/>
        <v>1</v>
      </c>
      <c r="K2337">
        <f>J2337*Weighting!$W$9</f>
        <v>3</v>
      </c>
      <c r="M2337" s="14"/>
    </row>
    <row r="2338" spans="1:13" x14ac:dyDescent="0.25">
      <c r="A2338" s="32">
        <f>IF(Weighting!$P$10&gt;0,B2338,"")</f>
        <v>0.84499999999999997</v>
      </c>
      <c r="B2338">
        <f>Weighting!$C$10</f>
        <v>0.84499999999999997</v>
      </c>
      <c r="C2338">
        <f>Weighting!$F$10</f>
        <v>0</v>
      </c>
      <c r="D2338" t="b">
        <f>IF(C2338=1,'Data Transformation'!$G$3+0.5*'Data Transformation'!$W$25,IF(C2339=1,D2339-'Data Transformation'!$W$25,FALSE))</f>
        <v>0</v>
      </c>
      <c r="E2338" t="str">
        <f t="array" ref="E2338">IF(ISLOGICAL(D2338),"",FREQUENCY(IF('Data Transformation'!$B$425:$B$8425='Bin Analysis'!$B2331,'Data Transformation'!$G$425:$G$8425),D2338))</f>
        <v/>
      </c>
      <c r="F2338" t="str">
        <f t="shared" si="291"/>
        <v/>
      </c>
      <c r="G2338">
        <f>Weighting!$H$10</f>
        <v>0</v>
      </c>
      <c r="H2338">
        <f t="array" ref="H2338">FREQUENCY(IF('Data Transformation'!$B$4:$B$8425=B2331,'Data Transformation'!$G$4:$G$8425),'Bin Analysis'!$B2338)</f>
        <v>4</v>
      </c>
      <c r="I2338">
        <f t="shared" si="292"/>
        <v>1</v>
      </c>
      <c r="J2338">
        <f t="shared" si="293"/>
        <v>1</v>
      </c>
      <c r="K2338">
        <f>J2338*Weighting!$W$10</f>
        <v>3</v>
      </c>
      <c r="M2338" s="14"/>
    </row>
    <row r="2339" spans="1:13" x14ac:dyDescent="0.25">
      <c r="A2339" s="32">
        <f>IF(Weighting!$P$11&gt;0,B2339,"")</f>
        <v>0.97599999999999998</v>
      </c>
      <c r="B2339">
        <f>Weighting!$C$11</f>
        <v>0.97599999999999998</v>
      </c>
      <c r="C2339">
        <f>Weighting!$F$11</f>
        <v>0</v>
      </c>
      <c r="D2339">
        <f>IF(C2339=1,'Data Transformation'!$G$3+0.5*'Data Transformation'!$W$25,IF(C2340=1,D2340-'Data Transformation'!$W$25,FALSE))</f>
        <v>0.86899999999999999</v>
      </c>
      <c r="E2339">
        <f t="array" ref="E2339">IF(ISLOGICAL(D2339),"",FREQUENCY(IF('Data Transformation'!$B$425:$B$8425='Bin Analysis'!$B2331,'Data Transformation'!$G$425:$G$8425),D2339))</f>
        <v>5</v>
      </c>
      <c r="F2339" t="e">
        <f t="shared" si="291"/>
        <v>#VALUE!</v>
      </c>
      <c r="G2339">
        <f>Weighting!$H$11</f>
        <v>0</v>
      </c>
      <c r="H2339">
        <f t="array" ref="H2339">FREQUENCY(IF('Data Transformation'!$B$4:$B$8425=B2331,'Data Transformation'!$G$4:$G$8425),'Bin Analysis'!$B2339)</f>
        <v>7</v>
      </c>
      <c r="I2339">
        <f t="shared" si="292"/>
        <v>3</v>
      </c>
      <c r="J2339">
        <f t="shared" si="293"/>
        <v>1</v>
      </c>
      <c r="K2339">
        <f>J2339*Weighting!$W$11</f>
        <v>2</v>
      </c>
      <c r="M2339" s="14"/>
    </row>
    <row r="2340" spans="1:13" x14ac:dyDescent="0.25">
      <c r="A2340" s="32">
        <f>IF(Weighting!$P$12&gt;0,B2340,"")</f>
        <v>1.107</v>
      </c>
      <c r="B2340">
        <f>Weighting!$C$12</f>
        <v>1.107</v>
      </c>
      <c r="C2340">
        <f>Weighting!$F$12</f>
        <v>1</v>
      </c>
      <c r="D2340">
        <f>IF(C2340=1,'Data Transformation'!$G$3+0.5*'Data Transformation'!$W$25,IF(C2341=1,D2341-'Data Transformation'!$W$25,FALSE))</f>
        <v>1.131</v>
      </c>
      <c r="E2340">
        <f t="array" ref="E2340">IF(ISLOGICAL(D2340),"",FREQUENCY(IF('Data Transformation'!$B$425:$B$8425='Bin Analysis'!$B2331,'Data Transformation'!$G$425:$G$8425),D2340))</f>
        <v>11</v>
      </c>
      <c r="F2340">
        <f t="shared" si="291"/>
        <v>6</v>
      </c>
      <c r="G2340">
        <f>Weighting!$H$12</f>
        <v>0</v>
      </c>
      <c r="H2340">
        <f t="array" ref="H2340">FREQUENCY(IF('Data Transformation'!$B$4:$B$8425=B2331,'Data Transformation'!$G$4:$G$8425),'Bin Analysis'!$B2340)</f>
        <v>12</v>
      </c>
      <c r="I2340">
        <f t="shared" si="292"/>
        <v>5</v>
      </c>
      <c r="J2340">
        <f t="shared" si="293"/>
        <v>1</v>
      </c>
      <c r="K2340">
        <f>J2340*Weighting!$W$12</f>
        <v>1</v>
      </c>
      <c r="M2340" s="14"/>
    </row>
    <row r="2341" spans="1:13" x14ac:dyDescent="0.25">
      <c r="A2341" s="32">
        <f>IF(Weighting!$P$13&gt;0,B2341,"")</f>
        <v>1.238</v>
      </c>
      <c r="B2341">
        <f>Weighting!$C$13</f>
        <v>1.238</v>
      </c>
      <c r="C2341">
        <f>Weighting!$F$13</f>
        <v>0</v>
      </c>
      <c r="D2341" t="b">
        <f>IF(C2341=1,'Data Transformation'!$G$3+0.5*'Data Transformation'!$W$25,IF(C2342=1,D2342-'Data Transformation'!$W$25,FALSE))</f>
        <v>0</v>
      </c>
      <c r="E2341" t="str">
        <f t="array" ref="E2341">IF(ISLOGICAL(D2341),"",FREQUENCY(IF('Data Transformation'!$B$425:$B$8425='Bin Analysis'!$B2331,'Data Transformation'!$G$425:$G$8425),D2341))</f>
        <v/>
      </c>
      <c r="F2341" t="str">
        <f t="shared" si="291"/>
        <v/>
      </c>
      <c r="G2341">
        <f>Weighting!$H$13</f>
        <v>0</v>
      </c>
      <c r="H2341">
        <f t="array" ref="H2341">FREQUENCY(IF('Data Transformation'!$B$4:$B$8425=B2331,'Data Transformation'!$G$4:$G$8425),'Bin Analysis'!$B2341)</f>
        <v>12</v>
      </c>
      <c r="I2341">
        <f t="shared" si="292"/>
        <v>0</v>
      </c>
      <c r="J2341">
        <f t="shared" si="293"/>
        <v>0</v>
      </c>
      <c r="K2341">
        <f>J2341*Weighting!$W$13</f>
        <v>0</v>
      </c>
      <c r="M2341" s="14"/>
    </row>
    <row r="2342" spans="1:13" x14ac:dyDescent="0.25">
      <c r="A2342" s="32">
        <f>IF(Weighting!$P$14&gt;0,B2342,"")</f>
        <v>1.369</v>
      </c>
      <c r="B2342">
        <f>Weighting!$C$14</f>
        <v>1.369</v>
      </c>
      <c r="C2342">
        <f>Weighting!$F$14</f>
        <v>0</v>
      </c>
      <c r="D2342" t="b">
        <f>IF(C2342=1,'Data Transformation'!$G$3+0.5*'Data Transformation'!$W$25,IF(C2343=1,D2343-'Data Transformation'!$W$25,FALSE))</f>
        <v>0</v>
      </c>
      <c r="E2342" t="str">
        <f t="array" ref="E2342">IF(ISLOGICAL(D2342),"",FREQUENCY(IF('Data Transformation'!$B$425:$B$8425='Bin Analysis'!$B2331,'Data Transformation'!$G$425:$G$8425),D2342))</f>
        <v/>
      </c>
      <c r="F2342" t="str">
        <f t="shared" si="291"/>
        <v/>
      </c>
      <c r="G2342">
        <f>Weighting!$H$14</f>
        <v>0</v>
      </c>
      <c r="H2342">
        <f t="array" ref="H2342">FREQUENCY(IF('Data Transformation'!$B$4:$B$8425=B2331,'Data Transformation'!$G$4:$G$8425),'Bin Analysis'!$B2342)</f>
        <v>12</v>
      </c>
      <c r="I2342">
        <f t="shared" si="292"/>
        <v>0</v>
      </c>
      <c r="J2342">
        <f t="shared" si="293"/>
        <v>0</v>
      </c>
      <c r="K2342">
        <f>J2342*Weighting!$W$14</f>
        <v>0</v>
      </c>
      <c r="M2342" s="14"/>
    </row>
    <row r="2343" spans="1:13" x14ac:dyDescent="0.25">
      <c r="A2343" s="32">
        <f>IF(Weighting!$P$15&gt;0,B2343,"")</f>
        <v>1.5000009999999999</v>
      </c>
      <c r="B2343">
        <f>Weighting!$C$15</f>
        <v>1.5000009999999999</v>
      </c>
      <c r="C2343">
        <f>Weighting!$F$15</f>
        <v>0</v>
      </c>
      <c r="D2343" t="b">
        <f>IF(C2343=1,'Data Transformation'!$G$3+0.5*'Data Transformation'!$W$25,IF(C2344=1,D2344-'Data Transformation'!$W$25,FALSE))</f>
        <v>0</v>
      </c>
      <c r="E2343" t="str">
        <f t="array" ref="E2343">IF(ISLOGICAL(D2343),"",FREQUENCY(IF('Data Transformation'!$B$425:$B$8425='Bin Analysis'!$B2331,'Data Transformation'!$G$425:$G$8425),D2343))</f>
        <v/>
      </c>
      <c r="F2343" t="str">
        <f t="shared" si="291"/>
        <v/>
      </c>
      <c r="G2343">
        <f>Weighting!$H$15</f>
        <v>0</v>
      </c>
      <c r="H2343">
        <f t="array" ref="H2343">FREQUENCY(IF('Data Transformation'!$B$4:$B$8425=B2331,'Data Transformation'!$G$4:$G$8425),'Bin Analysis'!$B2343)</f>
        <v>12</v>
      </c>
      <c r="I2343">
        <f t="shared" si="292"/>
        <v>0</v>
      </c>
      <c r="J2343">
        <f t="shared" si="293"/>
        <v>0</v>
      </c>
      <c r="K2343">
        <f>J2343*Weighting!$W$15</f>
        <v>0</v>
      </c>
      <c r="M2343" s="14"/>
    </row>
    <row r="2344" spans="1:13" x14ac:dyDescent="0.25">
      <c r="A2344" s="32" t="str">
        <f>IF(Weighting!$P$16&gt;0,B2344,"")</f>
        <v/>
      </c>
      <c r="B2344">
        <f>Weighting!$C$16</f>
        <v>1.631</v>
      </c>
      <c r="C2344">
        <f>Weighting!$F$16</f>
        <v>0</v>
      </c>
      <c r="D2344" t="b">
        <f>IF(C2344=1,'Data Transformation'!$G$3+0.5*'Data Transformation'!$W$25,IF(C2345=1,D2345-'Data Transformation'!$W$25,FALSE))</f>
        <v>0</v>
      </c>
      <c r="E2344" t="str">
        <f t="array" ref="E2344">IF(ISLOGICAL(D2344),"",FREQUENCY(IF('Data Transformation'!$B$425:$B$8425='Bin Analysis'!$B2331,'Data Transformation'!$G$425:$G$8425),D2344))</f>
        <v/>
      </c>
      <c r="F2344" t="str">
        <f t="shared" si="291"/>
        <v/>
      </c>
      <c r="G2344">
        <f>Weighting!$H$16</f>
        <v>0</v>
      </c>
      <c r="H2344">
        <f t="array" ref="H2344">FREQUENCY(IF('Data Transformation'!$B$4:$B$8425=B2331,'Data Transformation'!$G$4:$G$8425),'Bin Analysis'!$B2344)</f>
        <v>12</v>
      </c>
      <c r="I2344">
        <f t="shared" si="292"/>
        <v>0</v>
      </c>
      <c r="J2344">
        <f t="shared" si="293"/>
        <v>0</v>
      </c>
      <c r="K2344">
        <f>J2344*Weighting!$W$16</f>
        <v>0</v>
      </c>
      <c r="M2344" s="14"/>
    </row>
    <row r="2345" spans="1:13" x14ac:dyDescent="0.25">
      <c r="A2345" s="32" t="str">
        <f>IF(Weighting!$P$17&gt;0,B2345,"")</f>
        <v/>
      </c>
      <c r="B2345">
        <f>Weighting!$C$17</f>
        <v>1.762</v>
      </c>
      <c r="C2345">
        <f>Weighting!$F$17</f>
        <v>0</v>
      </c>
      <c r="D2345" t="b">
        <f>IF(C2345=1,'Data Transformation'!$G$3+0.5*'Data Transformation'!$W$25,IF(C2346=1,D2346-'Data Transformation'!$W$25,FALSE))</f>
        <v>0</v>
      </c>
      <c r="E2345" t="str">
        <f t="array" ref="E2345">IF(ISLOGICAL(D2345),"",FREQUENCY(IF('Data Transformation'!$B$425:$B$8425='Bin Analysis'!$B2331,'Data Transformation'!$G$425:$G$8425),D2345))</f>
        <v/>
      </c>
      <c r="F2345" t="str">
        <f t="shared" si="291"/>
        <v/>
      </c>
      <c r="G2345">
        <f>Weighting!$H$17</f>
        <v>0</v>
      </c>
      <c r="H2345">
        <f t="array" ref="H2345">FREQUENCY(IF('Data Transformation'!$B$4:$B$8425=B2331,'Data Transformation'!$G$4:$G$8425),'Bin Analysis'!$B2345)</f>
        <v>12</v>
      </c>
      <c r="I2345">
        <f t="shared" si="292"/>
        <v>0</v>
      </c>
      <c r="J2345">
        <f t="shared" si="293"/>
        <v>0</v>
      </c>
      <c r="K2345">
        <f>J2345*Weighting!$W$17</f>
        <v>0</v>
      </c>
      <c r="M2345" s="14"/>
    </row>
    <row r="2346" spans="1:13" x14ac:dyDescent="0.25">
      <c r="A2346" s="32" t="str">
        <f>IF(Weighting!$P$18&gt;0,B2346,"")</f>
        <v/>
      </c>
      <c r="B2346">
        <f>Weighting!$C$18</f>
        <v>1.893</v>
      </c>
      <c r="C2346">
        <f>Weighting!$F$18</f>
        <v>0</v>
      </c>
      <c r="D2346" t="b">
        <f>IF(C2346=1,'Data Transformation'!$G$3+0.5*'Data Transformation'!$W$25,IF(C2347=1,D2347-'Data Transformation'!$W$25,FALSE))</f>
        <v>0</v>
      </c>
      <c r="E2346" t="str">
        <f t="array" ref="E2346">IF(ISLOGICAL(D2346),"",FREQUENCY(IF('Data Transformation'!$B$425:$B$8425='Bin Analysis'!$B2331,'Data Transformation'!$G$425:$G$8425),D2346))</f>
        <v/>
      </c>
      <c r="F2346" t="str">
        <f t="shared" si="291"/>
        <v/>
      </c>
      <c r="G2346">
        <f>Weighting!$H$18</f>
        <v>0</v>
      </c>
      <c r="H2346">
        <f t="array" ref="H2346">FREQUENCY(IF('Data Transformation'!$B$4:$B$8425=B2331,'Data Transformation'!$G$4:$G$8425),'Bin Analysis'!$B2346)</f>
        <v>12</v>
      </c>
      <c r="I2346">
        <f t="shared" si="292"/>
        <v>0</v>
      </c>
      <c r="J2346">
        <f t="shared" si="293"/>
        <v>0</v>
      </c>
      <c r="K2346">
        <f>J2346*Weighting!$W$18</f>
        <v>0</v>
      </c>
      <c r="M2346" s="14"/>
    </row>
    <row r="2347" spans="1:13" x14ac:dyDescent="0.25">
      <c r="A2347" s="32" t="str">
        <f>IF(Weighting!$P$19&gt;0,B2347,"")</f>
        <v/>
      </c>
      <c r="B2347">
        <f>Weighting!$C$19</f>
        <v>2.024</v>
      </c>
      <c r="C2347">
        <f>Weighting!$F$19</f>
        <v>0</v>
      </c>
      <c r="D2347" t="b">
        <f>IF(C2347=1,'Data Transformation'!$G$3+0.5*'Data Transformation'!$W$25,IF(C2348=1,D2348-'Data Transformation'!$W$25,FALSE))</f>
        <v>0</v>
      </c>
      <c r="E2347" t="str">
        <f t="array" ref="E2347">IF(ISLOGICAL(D2347),"",FREQUENCY(IF('Data Transformation'!$B$425:$B$8425='Bin Analysis'!$B2331,'Data Transformation'!$G$425:$G$8425),D2347))</f>
        <v/>
      </c>
      <c r="F2347" t="str">
        <f t="shared" si="291"/>
        <v/>
      </c>
      <c r="G2347">
        <f>Weighting!$H$19</f>
        <v>0</v>
      </c>
      <c r="H2347">
        <f t="array" ref="H2347">FREQUENCY(IF('Data Transformation'!$B$4:$B$8425=B2331,'Data Transformation'!$G$4:$G$8425),'Bin Analysis'!$B2347)</f>
        <v>12</v>
      </c>
      <c r="I2347">
        <f t="shared" si="292"/>
        <v>0</v>
      </c>
      <c r="J2347">
        <f t="shared" si="293"/>
        <v>0</v>
      </c>
      <c r="K2347">
        <f>J2347*Weighting!$W$19</f>
        <v>0</v>
      </c>
      <c r="M2347" s="14"/>
    </row>
    <row r="2348" spans="1:13" x14ac:dyDescent="0.25">
      <c r="A2348" s="32" t="str">
        <f>IF(Weighting!$P$20&gt;0,B2348,"")</f>
        <v/>
      </c>
      <c r="B2348">
        <f>Weighting!$C$20</f>
        <v>2.1550000000000002</v>
      </c>
      <c r="C2348">
        <f>Weighting!$F$20</f>
        <v>0</v>
      </c>
      <c r="D2348" t="b">
        <f>IF(C2348=1,'Data Transformation'!$G$3+0.5*'Data Transformation'!$W$25,IF(C2349=1,D2349-'Data Transformation'!$W$25,FALSE))</f>
        <v>0</v>
      </c>
      <c r="E2348" t="str">
        <f t="array" ref="E2348">IF(ISLOGICAL(D2348),"",FREQUENCY(IF('Data Transformation'!$B$425:$B$8425='Bin Analysis'!$B2331,'Data Transformation'!$G$425:$G$8425),D2348))</f>
        <v/>
      </c>
      <c r="F2348" t="str">
        <f t="shared" si="291"/>
        <v/>
      </c>
      <c r="G2348">
        <f>Weighting!$H$20</f>
        <v>0</v>
      </c>
      <c r="H2348">
        <f t="array" ref="H2348">FREQUENCY(IF('Data Transformation'!$B$4:$B$8425=B2331,'Data Transformation'!$G$4:$G$8425),'Bin Analysis'!$B2348)</f>
        <v>12</v>
      </c>
      <c r="I2348">
        <f t="shared" si="292"/>
        <v>0</v>
      </c>
      <c r="J2348">
        <f t="shared" si="293"/>
        <v>0</v>
      </c>
      <c r="K2348">
        <f>J2348*Weighting!$W$20</f>
        <v>0</v>
      </c>
      <c r="M2348" s="14"/>
    </row>
    <row r="2349" spans="1:13" x14ac:dyDescent="0.25">
      <c r="A2349" s="32" t="str">
        <f>IF(Weighting!$P$21&gt;0,B2349,"")</f>
        <v/>
      </c>
      <c r="B2349">
        <f>Weighting!$C$21</f>
        <v>2.2860000000000005</v>
      </c>
      <c r="C2349">
        <f>Weighting!$F$21</f>
        <v>0</v>
      </c>
      <c r="D2349" t="b">
        <f>IF(C2349=1,'Data Transformation'!$G$3+0.5*'Data Transformation'!$W$25,IF(C2350=1,D2350-'Data Transformation'!$W$25,FALSE))</f>
        <v>0</v>
      </c>
      <c r="E2349" t="str">
        <f t="array" ref="E2349">IF(ISLOGICAL(D2349),"",FREQUENCY(IF('Data Transformation'!$B$425:$B$8425='Bin Analysis'!$B2331,'Data Transformation'!$G$425:$G$8425),D2349))</f>
        <v/>
      </c>
      <c r="F2349" t="str">
        <f t="shared" si="291"/>
        <v/>
      </c>
      <c r="G2349">
        <f>Weighting!$H$21</f>
        <v>0</v>
      </c>
      <c r="H2349">
        <f t="array" ref="H2349">FREQUENCY(IF('Data Transformation'!$B$4:$B$8425=B2331,'Data Transformation'!$G$4:$G$8425),'Bin Analysis'!$B2349)</f>
        <v>12</v>
      </c>
      <c r="I2349">
        <f t="shared" si="292"/>
        <v>0</v>
      </c>
      <c r="J2349">
        <f t="shared" si="293"/>
        <v>0</v>
      </c>
      <c r="K2349">
        <f>J2349*Weighting!$W$21</f>
        <v>0</v>
      </c>
      <c r="M2349" s="14"/>
    </row>
    <row r="2350" spans="1:13" x14ac:dyDescent="0.25">
      <c r="A2350" s="32" t="str">
        <f>IF(Weighting!$P$22&gt;0,B2350,"")</f>
        <v/>
      </c>
      <c r="B2350">
        <f>Weighting!$C$22</f>
        <v>2.4170000000000007</v>
      </c>
      <c r="C2350">
        <f>Weighting!$F$22</f>
        <v>0</v>
      </c>
      <c r="D2350" t="b">
        <f>IF(C2350=1,'Data Transformation'!$G$3+0.5*'Data Transformation'!$W$25,IF(C2351=1,D2351-'Data Transformation'!$W$25,FALSE))</f>
        <v>0</v>
      </c>
      <c r="E2350" t="str">
        <f t="array" ref="E2350">IF(ISLOGICAL(D2350),"",FREQUENCY(IF('Data Transformation'!$B$425:$B$8425='Bin Analysis'!$B2331,'Data Transformation'!$G$425:$G$8425),D2350))</f>
        <v/>
      </c>
      <c r="F2350" t="str">
        <f t="shared" si="291"/>
        <v/>
      </c>
      <c r="G2350">
        <f>Weighting!$H$22</f>
        <v>0</v>
      </c>
      <c r="H2350">
        <f t="array" ref="H2350">FREQUENCY(IF('Data Transformation'!$B$4:$B$8425=B2331,'Data Transformation'!$G$4:$G$8425),'Bin Analysis'!$B2350)</f>
        <v>12</v>
      </c>
      <c r="I2350">
        <f t="shared" si="292"/>
        <v>0</v>
      </c>
      <c r="J2350">
        <f t="shared" si="293"/>
        <v>0</v>
      </c>
      <c r="K2350">
        <f>J2350*Weighting!$W$22</f>
        <v>0</v>
      </c>
      <c r="M2350" s="14"/>
    </row>
    <row r="2351" spans="1:13" x14ac:dyDescent="0.25">
      <c r="A2351" s="32" t="str">
        <f>IF(Weighting!$P$23&gt;0,B2351,"")</f>
        <v/>
      </c>
      <c r="B2351">
        <f>Weighting!$C$23</f>
        <v>2.5480000000000009</v>
      </c>
      <c r="C2351">
        <f>Weighting!$F$23</f>
        <v>0</v>
      </c>
      <c r="D2351" t="b">
        <f>IF(C2351=1,'Data Transformation'!$G$3+0.5*'Data Transformation'!$W$25,IF(C2352=1,D2352-'Data Transformation'!$W$25,FALSE))</f>
        <v>0</v>
      </c>
      <c r="E2351" t="str">
        <f t="array" ref="E2351">IF(ISLOGICAL(D2351),"",FREQUENCY(IF('Data Transformation'!$B$425:$B$8425='Bin Analysis'!$B2331,'Data Transformation'!$G$425:$G$8425),D2351))</f>
        <v/>
      </c>
      <c r="F2351" t="str">
        <f t="shared" si="291"/>
        <v/>
      </c>
      <c r="G2351">
        <f>Weighting!$H$23</f>
        <v>0</v>
      </c>
      <c r="H2351">
        <f t="array" ref="H2351">FREQUENCY(IF('Data Transformation'!$B$4:$B$8425=B2331,'Data Transformation'!$G$4:$G$8425),'Bin Analysis'!$B2351)</f>
        <v>12</v>
      </c>
      <c r="I2351">
        <f t="shared" si="292"/>
        <v>0</v>
      </c>
      <c r="J2351">
        <f t="shared" si="293"/>
        <v>0</v>
      </c>
      <c r="K2351">
        <f>J2351*Weighting!$W$23</f>
        <v>0</v>
      </c>
      <c r="M2351" s="14"/>
    </row>
    <row r="2352" spans="1:13" x14ac:dyDescent="0.25">
      <c r="A2352" s="32" t="str">
        <f>IF(Weighting!$P$24&gt;0,B2352,"")</f>
        <v/>
      </c>
      <c r="B2352">
        <f>Weighting!$C$24</f>
        <v>2.6790000000000012</v>
      </c>
      <c r="C2352">
        <f>Weighting!$F$24</f>
        <v>0</v>
      </c>
      <c r="D2352" t="b">
        <f>IF(C2352=1,'Data Transformation'!$G$3+0.5*'Data Transformation'!$W$25,IF(C2353=1,D2353-'Data Transformation'!$W$25,FALSE))</f>
        <v>0</v>
      </c>
      <c r="E2352" t="str">
        <f t="array" ref="E2352">IF(ISLOGICAL(D2352),"",FREQUENCY(IF('Data Transformation'!$B$425:$B$8425='Bin Analysis'!$B2331,'Data Transformation'!$G$425:$G$8425),D2352))</f>
        <v/>
      </c>
      <c r="F2352" t="str">
        <f t="shared" si="291"/>
        <v/>
      </c>
      <c r="G2352">
        <f>Weighting!$H$24</f>
        <v>0</v>
      </c>
      <c r="H2352">
        <f t="array" ref="H2352">FREQUENCY(IF('Data Transformation'!$B$4:$B$8425=B2331,'Data Transformation'!$G$4:$G$8425),'Bin Analysis'!$B2352)</f>
        <v>12</v>
      </c>
      <c r="I2352">
        <f t="shared" si="292"/>
        <v>0</v>
      </c>
      <c r="J2352">
        <f t="shared" si="293"/>
        <v>0</v>
      </c>
      <c r="K2352">
        <f>J2352*Weighting!$W$24</f>
        <v>0</v>
      </c>
      <c r="M2352" s="14"/>
    </row>
    <row r="2353" spans="1:25" x14ac:dyDescent="0.25">
      <c r="A2353" s="32" t="str">
        <f>IF(Weighting!$P$25&gt;0,B2353,"")</f>
        <v/>
      </c>
      <c r="B2353">
        <f>Weighting!$C$25</f>
        <v>2.8100000000000014</v>
      </c>
      <c r="C2353">
        <f>Weighting!$F$25</f>
        <v>0</v>
      </c>
      <c r="D2353" t="b">
        <f>IF(C2353=1,'Data Transformation'!$G$3+0.5*'Data Transformation'!$W$25,IF(C2354=1,D2354-'Data Transformation'!$W$25,FALSE))</f>
        <v>0</v>
      </c>
      <c r="E2353" t="str">
        <f t="array" ref="E2353">IF(ISLOGICAL(D2353),"",FREQUENCY(IF('Data Transformation'!$B$425:$B$8425='Bin Analysis'!$B2331,'Data Transformation'!$G$425:$G$8425),D2353))</f>
        <v/>
      </c>
      <c r="F2353" t="str">
        <f t="shared" si="291"/>
        <v/>
      </c>
      <c r="G2353">
        <f>Weighting!$H$25</f>
        <v>0</v>
      </c>
      <c r="H2353">
        <f t="array" ref="H2353">FREQUENCY(IF('Data Transformation'!$B$4:$B$8425=B2331,'Data Transformation'!$G$4:$G$8425),'Bin Analysis'!$B2353)</f>
        <v>12</v>
      </c>
      <c r="I2353">
        <f t="shared" si="292"/>
        <v>0</v>
      </c>
      <c r="J2353">
        <f t="shared" si="293"/>
        <v>0</v>
      </c>
      <c r="K2353">
        <f>J2353*Weighting!$W$25</f>
        <v>0</v>
      </c>
      <c r="M2353" s="14"/>
    </row>
    <row r="2354" spans="1:25" x14ac:dyDescent="0.25">
      <c r="O2354"/>
      <c r="P2354"/>
      <c r="Q2354"/>
      <c r="R2354"/>
    </row>
    <row r="2355" spans="1:25" ht="23.25" x14ac:dyDescent="0.35">
      <c r="A2355" s="21" t="s">
        <v>0</v>
      </c>
      <c r="B2355" s="21">
        <f>IFERROR(VLOOKUP(C2355,'Data Transformation'!$L$6:$M$426,2,FALSE),"")</f>
        <v>98</v>
      </c>
      <c r="C2355" s="21">
        <f>C2331+1</f>
        <v>98</v>
      </c>
      <c r="D2355" s="21"/>
      <c r="E2355" s="21"/>
      <c r="F2355" s="21"/>
      <c r="G2355" s="21"/>
      <c r="H2355" s="22"/>
      <c r="I2355" s="22"/>
      <c r="J2355" s="22"/>
      <c r="K2355" s="21"/>
      <c r="L2355" s="21">
        <f>B2355</f>
        <v>98</v>
      </c>
      <c r="M2355" s="23">
        <f>INDEX('Data Transformation'!$O$4:$O$424,MATCH($B2355,'Data Transformation'!$M$4:$M$424,0),MATCH($M$2,'Data Transformation'!$O$3,0))</f>
        <v>11</v>
      </c>
      <c r="N2355" s="27">
        <f>IF('Input and Summary Results'!$J$16="minimum",'Bin Analysis'!X2356/(M2355-1),'Bin Analysis'!Y2355/('Bin Analysis'!M2355-1))</f>
        <v>0</v>
      </c>
      <c r="O2355" s="27">
        <f>IF(M2355=FALSE,NA(),(VLOOKUP(1,C2358:K2377,4,FALSE))/(M2355-1))</f>
        <v>0.5</v>
      </c>
      <c r="P2355" s="27">
        <f>IF(M2355=FALSE,NA(),SUM(J2358:J2377)/Weighting!$S$5)</f>
        <v>0.5</v>
      </c>
      <c r="Q2355" s="27">
        <f>IF(M2355=FALSE,NA(),SUM(K2358:K2377)/Weighting!$S$6)</f>
        <v>0.52173913043478259</v>
      </c>
      <c r="R2355" s="27">
        <f>IF(M2355=FALSE,NA(),(VLOOKUP(1,G2358:K2377,3,FALSE))/(M2355-1))</f>
        <v>0</v>
      </c>
      <c r="S2355" s="22" t="str">
        <f>IF(M2355=FALSE,NA(),IF(SUM(J2358:J2377)=2,"yes","no"))</f>
        <v>no</v>
      </c>
      <c r="X2355" s="2" cm="2">
        <f t="array" ref="X2355:X2356">FREQUENCY(IF('Data Transformation'!$B$425:$B$6424='Bin Analysis'!L2355,'Data Transformation'!$G$425:$G$6424),'Data Transformation'!$U$11)</f>
        <v>10</v>
      </c>
      <c r="Y2355" s="2" cm="2">
        <f t="array" ref="Y2355:Y2356">FREQUENCY(IF('Data Transformation'!$B$425:$B$6424='Bin Analysis'!L2355,'Data Transformation'!$G$425:$G$6424),'Data Transformation'!$U$12)</f>
        <v>5</v>
      </c>
    </row>
    <row r="2356" spans="1:25" x14ac:dyDescent="0.25">
      <c r="A2356" s="14" t="s">
        <v>66</v>
      </c>
      <c r="B2356" t="s">
        <v>47</v>
      </c>
      <c r="C2356" t="s">
        <v>5</v>
      </c>
      <c r="D2356" t="s">
        <v>99</v>
      </c>
      <c r="E2356" t="s">
        <v>100</v>
      </c>
      <c r="F2356" t="s">
        <v>101</v>
      </c>
      <c r="G2356" t="s">
        <v>69</v>
      </c>
      <c r="H2356" t="s">
        <v>31</v>
      </c>
      <c r="I2356" t="s">
        <v>32</v>
      </c>
      <c r="J2356" t="s">
        <v>46</v>
      </c>
      <c r="K2356" s="14" t="s">
        <v>45</v>
      </c>
      <c r="M2356" s="14"/>
      <c r="X2356" s="2">
        <v>0</v>
      </c>
      <c r="Y2356" s="2">
        <v>5</v>
      </c>
    </row>
    <row r="2357" spans="1:25" x14ac:dyDescent="0.25">
      <c r="A2357" s="32"/>
      <c r="D2357" t="b">
        <f>IF(C2357=1,'Data Transformation'!$G$3+0.5*'Data Transformation'!$W$25,IF(C2358=1,D2358-'Data Transformation'!$W$25,FALSE))</f>
        <v>0</v>
      </c>
      <c r="E2357" t="str">
        <f t="array" ref="E2357">IF(ISLOGICAL(D2357),"",FREQUENCY(IF('Data Transformation'!$B$425:$B$8425='Bin Analysis'!$B2355,'Data Transformation'!$G$425:$G$8425),D2357))</f>
        <v/>
      </c>
      <c r="F2357" t="str">
        <f>IF(ISLOGICAL(D2357),"",E2357-E2356)</f>
        <v/>
      </c>
      <c r="M2357" s="14"/>
    </row>
    <row r="2358" spans="1:25" x14ac:dyDescent="0.25">
      <c r="A2358" s="32">
        <f>IF(Weighting!$P$6&gt;0,B2358,"")</f>
        <v>0.32100000000000001</v>
      </c>
      <c r="B2358">
        <f>Weighting!$C$6</f>
        <v>0.32100000000000001</v>
      </c>
      <c r="C2358">
        <f>Weighting!$F$6</f>
        <v>0</v>
      </c>
      <c r="D2358" t="b">
        <f>IF(C2358=1,'Data Transformation'!$G$3+0.5*'Data Transformation'!$W$25,IF(C2359=1,D2359-'Data Transformation'!$W$25,FALSE))</f>
        <v>0</v>
      </c>
      <c r="E2358" t="str">
        <f t="array" ref="E2358">IF(ISLOGICAL(D2358),"",FREQUENCY(IF('Data Transformation'!$B$425:$B$8425='Bin Analysis'!$B2355,'Data Transformation'!$G$425:$G$8425),D2358))</f>
        <v/>
      </c>
      <c r="F2358" t="str">
        <f>IF(ISLOGICAL(D2358),"",E2358-E2357)</f>
        <v/>
      </c>
      <c r="G2358">
        <f>Weighting!$H$6</f>
        <v>1</v>
      </c>
      <c r="H2358">
        <f t="array" ref="H2358">FREQUENCY(IF('Data Transformation'!$B$4:$B$8425=B2355,'Data Transformation'!$G$4:$G$8425),'Bin Analysis'!$B2358)</f>
        <v>0</v>
      </c>
      <c r="I2358">
        <f>H2358-H2357</f>
        <v>0</v>
      </c>
      <c r="J2358">
        <f>IF(I2358=0,0,1)</f>
        <v>0</v>
      </c>
      <c r="K2358">
        <f>J2358*Weighting!$W$6</f>
        <v>0</v>
      </c>
      <c r="M2358" s="14"/>
    </row>
    <row r="2359" spans="1:25" x14ac:dyDescent="0.25">
      <c r="A2359" s="32">
        <f>IF(Weighting!$P$7&gt;0,B2359,"")</f>
        <v>0.45200000000000001</v>
      </c>
      <c r="B2359">
        <f>Weighting!$C$7</f>
        <v>0.45200000000000001</v>
      </c>
      <c r="C2359">
        <f>Weighting!$F$7</f>
        <v>0</v>
      </c>
      <c r="D2359" t="b">
        <f>IF(C2359=1,'Data Transformation'!$G$3+0.5*'Data Transformation'!$W$25,IF(C2360=1,D2360-'Data Transformation'!$W$25,FALSE))</f>
        <v>0</v>
      </c>
      <c r="E2359" t="str">
        <f t="array" ref="E2359">IF(ISLOGICAL(D2359),"",FREQUENCY(IF('Data Transformation'!$B$425:$B$8425='Bin Analysis'!$B2355,'Data Transformation'!$G$425:$G$8425),D2359))</f>
        <v/>
      </c>
      <c r="F2359" t="str">
        <f t="shared" ref="F2359:F2377" si="294">IF(ISLOGICAL(D2359),"",E2359-E2358)</f>
        <v/>
      </c>
      <c r="G2359">
        <f>Weighting!$H$7</f>
        <v>0</v>
      </c>
      <c r="H2359">
        <f t="array" ref="H2359">FREQUENCY(IF('Data Transformation'!$B$4:$B$8425=B2355,'Data Transformation'!$G$4:$G$8425),'Bin Analysis'!$B2359)</f>
        <v>0</v>
      </c>
      <c r="I2359">
        <f t="shared" ref="I2359:I2377" si="295">H2359-H2358</f>
        <v>0</v>
      </c>
      <c r="J2359">
        <f>IF(I2359=0,0,1)</f>
        <v>0</v>
      </c>
      <c r="K2359">
        <f>J2359*Weighting!$W$7</f>
        <v>0</v>
      </c>
      <c r="M2359" s="14"/>
    </row>
    <row r="2360" spans="1:25" x14ac:dyDescent="0.25">
      <c r="A2360" s="32">
        <f>IF(Weighting!$P$8&gt;0,B2360,"")</f>
        <v>0.58299999999999996</v>
      </c>
      <c r="B2360">
        <f>Weighting!$C$8</f>
        <v>0.58299999999999996</v>
      </c>
      <c r="C2360">
        <f>Weighting!$F$8</f>
        <v>0</v>
      </c>
      <c r="D2360" t="b">
        <f>IF(C2360=1,'Data Transformation'!$G$3+0.5*'Data Transformation'!$W$25,IF(C2361=1,D2361-'Data Transformation'!$W$25,FALSE))</f>
        <v>0</v>
      </c>
      <c r="E2360" t="str">
        <f t="array" ref="E2360">IF(ISLOGICAL(D2360),"",FREQUENCY(IF('Data Transformation'!$B$425:$B$8425='Bin Analysis'!$B2355,'Data Transformation'!$G$425:$G$8425),D2360))</f>
        <v/>
      </c>
      <c r="F2360" t="str">
        <f t="shared" si="294"/>
        <v/>
      </c>
      <c r="G2360">
        <f>Weighting!$H$8</f>
        <v>0</v>
      </c>
      <c r="H2360">
        <f t="array" ref="H2360">FREQUENCY(IF('Data Transformation'!$B$4:$B$8425=B2355,'Data Transformation'!$G$4:$G$8425),'Bin Analysis'!$B2360)</f>
        <v>2</v>
      </c>
      <c r="I2360">
        <f t="shared" si="295"/>
        <v>2</v>
      </c>
      <c r="J2360">
        <f t="shared" ref="J2360:J2377" si="296">IF(I2360=0,0,1)</f>
        <v>1</v>
      </c>
      <c r="K2360">
        <f>J2360*Weighting!$W$8</f>
        <v>3</v>
      </c>
      <c r="M2360" s="14"/>
    </row>
    <row r="2361" spans="1:25" x14ac:dyDescent="0.25">
      <c r="A2361" s="32">
        <f>IF(Weighting!$P$9&gt;0,B2361,"")</f>
        <v>0.71399999999999997</v>
      </c>
      <c r="B2361" s="50">
        <f>Weighting!$C$9</f>
        <v>0.71399999999999997</v>
      </c>
      <c r="C2361">
        <f>Weighting!$F$9</f>
        <v>0</v>
      </c>
      <c r="D2361" t="b">
        <f>IF(C2361=1,'Data Transformation'!$G$3+0.5*'Data Transformation'!$W$25,IF(C2362=1,D2362-'Data Transformation'!$W$25,FALSE))</f>
        <v>0</v>
      </c>
      <c r="E2361" t="str">
        <f t="array" ref="E2361">IF(ISLOGICAL(D2361),"",FREQUENCY(IF('Data Transformation'!$B$425:$B$8425='Bin Analysis'!$B2355,'Data Transformation'!$G$425:$G$8425),D2361))</f>
        <v/>
      </c>
      <c r="F2361" t="str">
        <f t="shared" si="294"/>
        <v/>
      </c>
      <c r="G2361">
        <f>Weighting!$H$9</f>
        <v>0</v>
      </c>
      <c r="H2361">
        <f t="array" ref="H2361">FREQUENCY(IF('Data Transformation'!$B$4:$B$8425=B2355,'Data Transformation'!$G$4:$G$8425),'Bin Analysis'!$B2361)</f>
        <v>3</v>
      </c>
      <c r="I2361">
        <f t="shared" si="295"/>
        <v>1</v>
      </c>
      <c r="J2361">
        <f t="shared" si="296"/>
        <v>1</v>
      </c>
      <c r="K2361">
        <f>J2361*Weighting!$W$9</f>
        <v>3</v>
      </c>
      <c r="M2361" s="14"/>
    </row>
    <row r="2362" spans="1:25" x14ac:dyDescent="0.25">
      <c r="A2362" s="32">
        <f>IF(Weighting!$P$10&gt;0,B2362,"")</f>
        <v>0.84499999999999997</v>
      </c>
      <c r="B2362">
        <f>Weighting!$C$10</f>
        <v>0.84499999999999997</v>
      </c>
      <c r="C2362">
        <f>Weighting!$F$10</f>
        <v>0</v>
      </c>
      <c r="D2362" t="b">
        <f>IF(C2362=1,'Data Transformation'!$G$3+0.5*'Data Transformation'!$W$25,IF(C2363=1,D2363-'Data Transformation'!$W$25,FALSE))</f>
        <v>0</v>
      </c>
      <c r="E2362" t="str">
        <f t="array" ref="E2362">IF(ISLOGICAL(D2362),"",FREQUENCY(IF('Data Transformation'!$B$425:$B$8425='Bin Analysis'!$B2355,'Data Transformation'!$G$425:$G$8425),D2362))</f>
        <v/>
      </c>
      <c r="F2362" t="str">
        <f t="shared" si="294"/>
        <v/>
      </c>
      <c r="G2362">
        <f>Weighting!$H$10</f>
        <v>0</v>
      </c>
      <c r="H2362">
        <f t="array" ref="H2362">FREQUENCY(IF('Data Transformation'!$B$4:$B$8425=B2355,'Data Transformation'!$G$4:$G$8425),'Bin Analysis'!$B2362)</f>
        <v>5</v>
      </c>
      <c r="I2362">
        <f t="shared" si="295"/>
        <v>2</v>
      </c>
      <c r="J2362">
        <f t="shared" si="296"/>
        <v>1</v>
      </c>
      <c r="K2362">
        <f>J2362*Weighting!$W$10</f>
        <v>3</v>
      </c>
      <c r="M2362" s="14"/>
    </row>
    <row r="2363" spans="1:25" x14ac:dyDescent="0.25">
      <c r="A2363" s="32">
        <f>IF(Weighting!$P$11&gt;0,B2363,"")</f>
        <v>0.97599999999999998</v>
      </c>
      <c r="B2363">
        <f>Weighting!$C$11</f>
        <v>0.97599999999999998</v>
      </c>
      <c r="C2363">
        <f>Weighting!$F$11</f>
        <v>0</v>
      </c>
      <c r="D2363">
        <f>IF(C2363=1,'Data Transformation'!$G$3+0.5*'Data Transformation'!$W$25,IF(C2364=1,D2364-'Data Transformation'!$W$25,FALSE))</f>
        <v>0.86899999999999999</v>
      </c>
      <c r="E2363">
        <f t="array" ref="E2363">IF(ISLOGICAL(D2363),"",FREQUENCY(IF('Data Transformation'!$B$425:$B$8425='Bin Analysis'!$B2355,'Data Transformation'!$G$425:$G$8425),D2363))</f>
        <v>5</v>
      </c>
      <c r="F2363" t="e">
        <f t="shared" si="294"/>
        <v>#VALUE!</v>
      </c>
      <c r="G2363">
        <f>Weighting!$H$11</f>
        <v>0</v>
      </c>
      <c r="H2363">
        <f t="array" ref="H2363">FREQUENCY(IF('Data Transformation'!$B$4:$B$8425=B2355,'Data Transformation'!$G$4:$G$8425),'Bin Analysis'!$B2363)</f>
        <v>8</v>
      </c>
      <c r="I2363">
        <f t="shared" si="295"/>
        <v>3</v>
      </c>
      <c r="J2363">
        <f t="shared" si="296"/>
        <v>1</v>
      </c>
      <c r="K2363">
        <f>J2363*Weighting!$W$11</f>
        <v>2</v>
      </c>
      <c r="M2363" s="14"/>
    </row>
    <row r="2364" spans="1:25" x14ac:dyDescent="0.25">
      <c r="A2364" s="32">
        <f>IF(Weighting!$P$12&gt;0,B2364,"")</f>
        <v>1.107</v>
      </c>
      <c r="B2364">
        <f>Weighting!$C$12</f>
        <v>1.107</v>
      </c>
      <c r="C2364">
        <f>Weighting!$F$12</f>
        <v>1</v>
      </c>
      <c r="D2364">
        <f>IF(C2364=1,'Data Transformation'!$G$3+0.5*'Data Transformation'!$W$25,IF(C2365=1,D2365-'Data Transformation'!$W$25,FALSE))</f>
        <v>1.131</v>
      </c>
      <c r="E2364">
        <f t="array" ref="E2364">IF(ISLOGICAL(D2364),"",FREQUENCY(IF('Data Transformation'!$B$425:$B$8425='Bin Analysis'!$B2355,'Data Transformation'!$G$425:$G$8425),D2364))</f>
        <v>10</v>
      </c>
      <c r="F2364">
        <f t="shared" si="294"/>
        <v>5</v>
      </c>
      <c r="G2364">
        <f>Weighting!$H$12</f>
        <v>0</v>
      </c>
      <c r="H2364">
        <f t="array" ref="H2364">FREQUENCY(IF('Data Transformation'!$B$4:$B$8425=B2355,'Data Transformation'!$G$4:$G$8425),'Bin Analysis'!$B2364)</f>
        <v>11</v>
      </c>
      <c r="I2364">
        <f t="shared" si="295"/>
        <v>3</v>
      </c>
      <c r="J2364">
        <f t="shared" si="296"/>
        <v>1</v>
      </c>
      <c r="K2364">
        <f>J2364*Weighting!$W$12</f>
        <v>1</v>
      </c>
      <c r="M2364" s="14"/>
    </row>
    <row r="2365" spans="1:25" x14ac:dyDescent="0.25">
      <c r="A2365" s="32">
        <f>IF(Weighting!$P$13&gt;0,B2365,"")</f>
        <v>1.238</v>
      </c>
      <c r="B2365">
        <f>Weighting!$C$13</f>
        <v>1.238</v>
      </c>
      <c r="C2365">
        <f>Weighting!$F$13</f>
        <v>0</v>
      </c>
      <c r="D2365" t="b">
        <f>IF(C2365=1,'Data Transformation'!$G$3+0.5*'Data Transformation'!$W$25,IF(C2366=1,D2366-'Data Transformation'!$W$25,FALSE))</f>
        <v>0</v>
      </c>
      <c r="E2365" t="str">
        <f t="array" ref="E2365">IF(ISLOGICAL(D2365),"",FREQUENCY(IF('Data Transformation'!$B$425:$B$8425='Bin Analysis'!$B2355,'Data Transformation'!$G$425:$G$8425),D2365))</f>
        <v/>
      </c>
      <c r="F2365" t="str">
        <f t="shared" si="294"/>
        <v/>
      </c>
      <c r="G2365">
        <f>Weighting!$H$13</f>
        <v>0</v>
      </c>
      <c r="H2365">
        <f t="array" ref="H2365">FREQUENCY(IF('Data Transformation'!$B$4:$B$8425=B2355,'Data Transformation'!$G$4:$G$8425),'Bin Analysis'!$B2365)</f>
        <v>11</v>
      </c>
      <c r="I2365">
        <f t="shared" si="295"/>
        <v>0</v>
      </c>
      <c r="J2365">
        <f t="shared" si="296"/>
        <v>0</v>
      </c>
      <c r="K2365">
        <f>J2365*Weighting!$W$13</f>
        <v>0</v>
      </c>
      <c r="M2365" s="14"/>
    </row>
    <row r="2366" spans="1:25" x14ac:dyDescent="0.25">
      <c r="A2366" s="32">
        <f>IF(Weighting!$P$14&gt;0,B2366,"")</f>
        <v>1.369</v>
      </c>
      <c r="B2366">
        <f>Weighting!$C$14</f>
        <v>1.369</v>
      </c>
      <c r="C2366">
        <f>Weighting!$F$14</f>
        <v>0</v>
      </c>
      <c r="D2366" t="b">
        <f>IF(C2366=1,'Data Transformation'!$G$3+0.5*'Data Transformation'!$W$25,IF(C2367=1,D2367-'Data Transformation'!$W$25,FALSE))</f>
        <v>0</v>
      </c>
      <c r="E2366" t="str">
        <f t="array" ref="E2366">IF(ISLOGICAL(D2366),"",FREQUENCY(IF('Data Transformation'!$B$425:$B$8425='Bin Analysis'!$B2355,'Data Transformation'!$G$425:$G$8425),D2366))</f>
        <v/>
      </c>
      <c r="F2366" t="str">
        <f t="shared" si="294"/>
        <v/>
      </c>
      <c r="G2366">
        <f>Weighting!$H$14</f>
        <v>0</v>
      </c>
      <c r="H2366">
        <f t="array" ref="H2366">FREQUENCY(IF('Data Transformation'!$B$4:$B$8425=B2355,'Data Transformation'!$G$4:$G$8425),'Bin Analysis'!$B2366)</f>
        <v>11</v>
      </c>
      <c r="I2366">
        <f t="shared" si="295"/>
        <v>0</v>
      </c>
      <c r="J2366">
        <f t="shared" si="296"/>
        <v>0</v>
      </c>
      <c r="K2366">
        <f>J2366*Weighting!$W$14</f>
        <v>0</v>
      </c>
      <c r="M2366" s="14"/>
    </row>
    <row r="2367" spans="1:25" x14ac:dyDescent="0.25">
      <c r="A2367" s="32">
        <f>IF(Weighting!$P$15&gt;0,B2367,"")</f>
        <v>1.5000009999999999</v>
      </c>
      <c r="B2367">
        <f>Weighting!$C$15</f>
        <v>1.5000009999999999</v>
      </c>
      <c r="C2367">
        <f>Weighting!$F$15</f>
        <v>0</v>
      </c>
      <c r="D2367" t="b">
        <f>IF(C2367=1,'Data Transformation'!$G$3+0.5*'Data Transformation'!$W$25,IF(C2368=1,D2368-'Data Transformation'!$W$25,FALSE))</f>
        <v>0</v>
      </c>
      <c r="E2367" t="str">
        <f t="array" ref="E2367">IF(ISLOGICAL(D2367),"",FREQUENCY(IF('Data Transformation'!$B$425:$B$8425='Bin Analysis'!$B2355,'Data Transformation'!$G$425:$G$8425),D2367))</f>
        <v/>
      </c>
      <c r="F2367" t="str">
        <f t="shared" si="294"/>
        <v/>
      </c>
      <c r="G2367">
        <f>Weighting!$H$15</f>
        <v>0</v>
      </c>
      <c r="H2367">
        <f t="array" ref="H2367">FREQUENCY(IF('Data Transformation'!$B$4:$B$8425=B2355,'Data Transformation'!$G$4:$G$8425),'Bin Analysis'!$B2367)</f>
        <v>11</v>
      </c>
      <c r="I2367">
        <f t="shared" si="295"/>
        <v>0</v>
      </c>
      <c r="J2367">
        <f t="shared" si="296"/>
        <v>0</v>
      </c>
      <c r="K2367">
        <f>J2367*Weighting!$W$15</f>
        <v>0</v>
      </c>
      <c r="M2367" s="14"/>
    </row>
    <row r="2368" spans="1:25" x14ac:dyDescent="0.25">
      <c r="A2368" s="32" t="str">
        <f>IF(Weighting!$P$16&gt;0,B2368,"")</f>
        <v/>
      </c>
      <c r="B2368">
        <f>Weighting!$C$16</f>
        <v>1.631</v>
      </c>
      <c r="C2368">
        <f>Weighting!$F$16</f>
        <v>0</v>
      </c>
      <c r="D2368" t="b">
        <f>IF(C2368=1,'Data Transformation'!$G$3+0.5*'Data Transformation'!$W$25,IF(C2369=1,D2369-'Data Transformation'!$W$25,FALSE))</f>
        <v>0</v>
      </c>
      <c r="E2368" t="str">
        <f t="array" ref="E2368">IF(ISLOGICAL(D2368),"",FREQUENCY(IF('Data Transformation'!$B$425:$B$8425='Bin Analysis'!$B2355,'Data Transformation'!$G$425:$G$8425),D2368))</f>
        <v/>
      </c>
      <c r="F2368" t="str">
        <f t="shared" si="294"/>
        <v/>
      </c>
      <c r="G2368">
        <f>Weighting!$H$16</f>
        <v>0</v>
      </c>
      <c r="H2368">
        <f t="array" ref="H2368">FREQUENCY(IF('Data Transformation'!$B$4:$B$8425=B2355,'Data Transformation'!$G$4:$G$8425),'Bin Analysis'!$B2368)</f>
        <v>11</v>
      </c>
      <c r="I2368">
        <f t="shared" si="295"/>
        <v>0</v>
      </c>
      <c r="J2368">
        <f t="shared" si="296"/>
        <v>0</v>
      </c>
      <c r="K2368">
        <f>J2368*Weighting!$W$16</f>
        <v>0</v>
      </c>
      <c r="M2368" s="14"/>
    </row>
    <row r="2369" spans="1:25" x14ac:dyDescent="0.25">
      <c r="A2369" s="32" t="str">
        <f>IF(Weighting!$P$17&gt;0,B2369,"")</f>
        <v/>
      </c>
      <c r="B2369">
        <f>Weighting!$C$17</f>
        <v>1.762</v>
      </c>
      <c r="C2369">
        <f>Weighting!$F$17</f>
        <v>0</v>
      </c>
      <c r="D2369" t="b">
        <f>IF(C2369=1,'Data Transformation'!$G$3+0.5*'Data Transformation'!$W$25,IF(C2370=1,D2370-'Data Transformation'!$W$25,FALSE))</f>
        <v>0</v>
      </c>
      <c r="E2369" t="str">
        <f t="array" ref="E2369">IF(ISLOGICAL(D2369),"",FREQUENCY(IF('Data Transformation'!$B$425:$B$8425='Bin Analysis'!$B2355,'Data Transformation'!$G$425:$G$8425),D2369))</f>
        <v/>
      </c>
      <c r="F2369" t="str">
        <f t="shared" si="294"/>
        <v/>
      </c>
      <c r="G2369">
        <f>Weighting!$H$17</f>
        <v>0</v>
      </c>
      <c r="H2369">
        <f t="array" ref="H2369">FREQUENCY(IF('Data Transformation'!$B$4:$B$8425=B2355,'Data Transformation'!$G$4:$G$8425),'Bin Analysis'!$B2369)</f>
        <v>11</v>
      </c>
      <c r="I2369">
        <f t="shared" si="295"/>
        <v>0</v>
      </c>
      <c r="J2369">
        <f t="shared" si="296"/>
        <v>0</v>
      </c>
      <c r="K2369">
        <f>J2369*Weighting!$W$17</f>
        <v>0</v>
      </c>
      <c r="M2369" s="14"/>
    </row>
    <row r="2370" spans="1:25" x14ac:dyDescent="0.25">
      <c r="A2370" s="32" t="str">
        <f>IF(Weighting!$P$18&gt;0,B2370,"")</f>
        <v/>
      </c>
      <c r="B2370">
        <f>Weighting!$C$18</f>
        <v>1.893</v>
      </c>
      <c r="C2370">
        <f>Weighting!$F$18</f>
        <v>0</v>
      </c>
      <c r="D2370" t="b">
        <f>IF(C2370=1,'Data Transformation'!$G$3+0.5*'Data Transformation'!$W$25,IF(C2371=1,D2371-'Data Transformation'!$W$25,FALSE))</f>
        <v>0</v>
      </c>
      <c r="E2370" t="str">
        <f t="array" ref="E2370">IF(ISLOGICAL(D2370),"",FREQUENCY(IF('Data Transformation'!$B$425:$B$8425='Bin Analysis'!$B2355,'Data Transformation'!$G$425:$G$8425),D2370))</f>
        <v/>
      </c>
      <c r="F2370" t="str">
        <f t="shared" si="294"/>
        <v/>
      </c>
      <c r="G2370">
        <f>Weighting!$H$18</f>
        <v>0</v>
      </c>
      <c r="H2370">
        <f t="array" ref="H2370">FREQUENCY(IF('Data Transformation'!$B$4:$B$8425=B2355,'Data Transformation'!$G$4:$G$8425),'Bin Analysis'!$B2370)</f>
        <v>11</v>
      </c>
      <c r="I2370">
        <f t="shared" si="295"/>
        <v>0</v>
      </c>
      <c r="J2370">
        <f t="shared" si="296"/>
        <v>0</v>
      </c>
      <c r="K2370">
        <f>J2370*Weighting!$W$18</f>
        <v>0</v>
      </c>
      <c r="M2370" s="14"/>
    </row>
    <row r="2371" spans="1:25" x14ac:dyDescent="0.25">
      <c r="A2371" s="32" t="str">
        <f>IF(Weighting!$P$19&gt;0,B2371,"")</f>
        <v/>
      </c>
      <c r="B2371">
        <f>Weighting!$C$19</f>
        <v>2.024</v>
      </c>
      <c r="C2371">
        <f>Weighting!$F$19</f>
        <v>0</v>
      </c>
      <c r="D2371" t="b">
        <f>IF(C2371=1,'Data Transformation'!$G$3+0.5*'Data Transformation'!$W$25,IF(C2372=1,D2372-'Data Transformation'!$W$25,FALSE))</f>
        <v>0</v>
      </c>
      <c r="E2371" t="str">
        <f t="array" ref="E2371">IF(ISLOGICAL(D2371),"",FREQUENCY(IF('Data Transformation'!$B$425:$B$8425='Bin Analysis'!$B2355,'Data Transformation'!$G$425:$G$8425),D2371))</f>
        <v/>
      </c>
      <c r="F2371" t="str">
        <f t="shared" si="294"/>
        <v/>
      </c>
      <c r="G2371">
        <f>Weighting!$H$19</f>
        <v>0</v>
      </c>
      <c r="H2371">
        <f t="array" ref="H2371">FREQUENCY(IF('Data Transformation'!$B$4:$B$8425=B2355,'Data Transformation'!$G$4:$G$8425),'Bin Analysis'!$B2371)</f>
        <v>11</v>
      </c>
      <c r="I2371">
        <f t="shared" si="295"/>
        <v>0</v>
      </c>
      <c r="J2371">
        <f t="shared" si="296"/>
        <v>0</v>
      </c>
      <c r="K2371">
        <f>J2371*Weighting!$W$19</f>
        <v>0</v>
      </c>
      <c r="M2371" s="14"/>
    </row>
    <row r="2372" spans="1:25" x14ac:dyDescent="0.25">
      <c r="A2372" s="32" t="str">
        <f>IF(Weighting!$P$20&gt;0,B2372,"")</f>
        <v/>
      </c>
      <c r="B2372">
        <f>Weighting!$C$20</f>
        <v>2.1550000000000002</v>
      </c>
      <c r="C2372">
        <f>Weighting!$F$20</f>
        <v>0</v>
      </c>
      <c r="D2372" t="b">
        <f>IF(C2372=1,'Data Transformation'!$G$3+0.5*'Data Transformation'!$W$25,IF(C2373=1,D2373-'Data Transformation'!$W$25,FALSE))</f>
        <v>0</v>
      </c>
      <c r="E2372" t="str">
        <f t="array" ref="E2372">IF(ISLOGICAL(D2372),"",FREQUENCY(IF('Data Transformation'!$B$425:$B$8425='Bin Analysis'!$B2355,'Data Transformation'!$G$425:$G$8425),D2372))</f>
        <v/>
      </c>
      <c r="F2372" t="str">
        <f t="shared" si="294"/>
        <v/>
      </c>
      <c r="G2372">
        <f>Weighting!$H$20</f>
        <v>0</v>
      </c>
      <c r="H2372">
        <f t="array" ref="H2372">FREQUENCY(IF('Data Transformation'!$B$4:$B$8425=B2355,'Data Transformation'!$G$4:$G$8425),'Bin Analysis'!$B2372)</f>
        <v>11</v>
      </c>
      <c r="I2372">
        <f t="shared" si="295"/>
        <v>0</v>
      </c>
      <c r="J2372">
        <f t="shared" si="296"/>
        <v>0</v>
      </c>
      <c r="K2372">
        <f>J2372*Weighting!$W$20</f>
        <v>0</v>
      </c>
      <c r="M2372" s="14"/>
    </row>
    <row r="2373" spans="1:25" x14ac:dyDescent="0.25">
      <c r="A2373" s="32" t="str">
        <f>IF(Weighting!$P$21&gt;0,B2373,"")</f>
        <v/>
      </c>
      <c r="B2373">
        <f>Weighting!$C$21</f>
        <v>2.2860000000000005</v>
      </c>
      <c r="C2373">
        <f>Weighting!$F$21</f>
        <v>0</v>
      </c>
      <c r="D2373" t="b">
        <f>IF(C2373=1,'Data Transformation'!$G$3+0.5*'Data Transformation'!$W$25,IF(C2374=1,D2374-'Data Transformation'!$W$25,FALSE))</f>
        <v>0</v>
      </c>
      <c r="E2373" t="str">
        <f t="array" ref="E2373">IF(ISLOGICAL(D2373),"",FREQUENCY(IF('Data Transformation'!$B$425:$B$8425='Bin Analysis'!$B2355,'Data Transformation'!$G$425:$G$8425),D2373))</f>
        <v/>
      </c>
      <c r="F2373" t="str">
        <f t="shared" si="294"/>
        <v/>
      </c>
      <c r="G2373">
        <f>Weighting!$H$21</f>
        <v>0</v>
      </c>
      <c r="H2373">
        <f t="array" ref="H2373">FREQUENCY(IF('Data Transformation'!$B$4:$B$8425=B2355,'Data Transformation'!$G$4:$G$8425),'Bin Analysis'!$B2373)</f>
        <v>11</v>
      </c>
      <c r="I2373">
        <f t="shared" si="295"/>
        <v>0</v>
      </c>
      <c r="J2373">
        <f t="shared" si="296"/>
        <v>0</v>
      </c>
      <c r="K2373">
        <f>J2373*Weighting!$W$21</f>
        <v>0</v>
      </c>
      <c r="M2373" s="14"/>
    </row>
    <row r="2374" spans="1:25" x14ac:dyDescent="0.25">
      <c r="A2374" s="32" t="str">
        <f>IF(Weighting!$P$22&gt;0,B2374,"")</f>
        <v/>
      </c>
      <c r="B2374">
        <f>Weighting!$C$22</f>
        <v>2.4170000000000007</v>
      </c>
      <c r="C2374">
        <f>Weighting!$F$22</f>
        <v>0</v>
      </c>
      <c r="D2374" t="b">
        <f>IF(C2374=1,'Data Transformation'!$G$3+0.5*'Data Transformation'!$W$25,IF(C2375=1,D2375-'Data Transformation'!$W$25,FALSE))</f>
        <v>0</v>
      </c>
      <c r="E2374" t="str">
        <f t="array" ref="E2374">IF(ISLOGICAL(D2374),"",FREQUENCY(IF('Data Transformation'!$B$425:$B$8425='Bin Analysis'!$B2355,'Data Transformation'!$G$425:$G$8425),D2374))</f>
        <v/>
      </c>
      <c r="F2374" t="str">
        <f t="shared" si="294"/>
        <v/>
      </c>
      <c r="G2374">
        <f>Weighting!$H$22</f>
        <v>0</v>
      </c>
      <c r="H2374">
        <f t="array" ref="H2374">FREQUENCY(IF('Data Transformation'!$B$4:$B$8425=B2355,'Data Transformation'!$G$4:$G$8425),'Bin Analysis'!$B2374)</f>
        <v>11</v>
      </c>
      <c r="I2374">
        <f t="shared" si="295"/>
        <v>0</v>
      </c>
      <c r="J2374">
        <f t="shared" si="296"/>
        <v>0</v>
      </c>
      <c r="K2374">
        <f>J2374*Weighting!$W$22</f>
        <v>0</v>
      </c>
      <c r="M2374" s="14"/>
    </row>
    <row r="2375" spans="1:25" x14ac:dyDescent="0.25">
      <c r="A2375" s="32" t="str">
        <f>IF(Weighting!$P$23&gt;0,B2375,"")</f>
        <v/>
      </c>
      <c r="B2375">
        <f>Weighting!$C$23</f>
        <v>2.5480000000000009</v>
      </c>
      <c r="C2375">
        <f>Weighting!$F$23</f>
        <v>0</v>
      </c>
      <c r="D2375" t="b">
        <f>IF(C2375=1,'Data Transformation'!$G$3+0.5*'Data Transformation'!$W$25,IF(C2376=1,D2376-'Data Transformation'!$W$25,FALSE))</f>
        <v>0</v>
      </c>
      <c r="E2375" t="str">
        <f t="array" ref="E2375">IF(ISLOGICAL(D2375),"",FREQUENCY(IF('Data Transformation'!$B$425:$B$8425='Bin Analysis'!$B2355,'Data Transformation'!$G$425:$G$8425),D2375))</f>
        <v/>
      </c>
      <c r="F2375" t="str">
        <f t="shared" si="294"/>
        <v/>
      </c>
      <c r="G2375">
        <f>Weighting!$H$23</f>
        <v>0</v>
      </c>
      <c r="H2375">
        <f t="array" ref="H2375">FREQUENCY(IF('Data Transformation'!$B$4:$B$8425=B2355,'Data Transformation'!$G$4:$G$8425),'Bin Analysis'!$B2375)</f>
        <v>11</v>
      </c>
      <c r="I2375">
        <f t="shared" si="295"/>
        <v>0</v>
      </c>
      <c r="J2375">
        <f t="shared" si="296"/>
        <v>0</v>
      </c>
      <c r="K2375">
        <f>J2375*Weighting!$W$23</f>
        <v>0</v>
      </c>
      <c r="M2375" s="14"/>
    </row>
    <row r="2376" spans="1:25" x14ac:dyDescent="0.25">
      <c r="A2376" s="32" t="str">
        <f>IF(Weighting!$P$24&gt;0,B2376,"")</f>
        <v/>
      </c>
      <c r="B2376">
        <f>Weighting!$C$24</f>
        <v>2.6790000000000012</v>
      </c>
      <c r="C2376">
        <f>Weighting!$F$24</f>
        <v>0</v>
      </c>
      <c r="D2376" t="b">
        <f>IF(C2376=1,'Data Transformation'!$G$3+0.5*'Data Transformation'!$W$25,IF(C2377=1,D2377-'Data Transformation'!$W$25,FALSE))</f>
        <v>0</v>
      </c>
      <c r="E2376" t="str">
        <f t="array" ref="E2376">IF(ISLOGICAL(D2376),"",FREQUENCY(IF('Data Transformation'!$B$425:$B$8425='Bin Analysis'!$B2355,'Data Transformation'!$G$425:$G$8425),D2376))</f>
        <v/>
      </c>
      <c r="F2376" t="str">
        <f t="shared" si="294"/>
        <v/>
      </c>
      <c r="G2376">
        <f>Weighting!$H$24</f>
        <v>0</v>
      </c>
      <c r="H2376">
        <f t="array" ref="H2376">FREQUENCY(IF('Data Transformation'!$B$4:$B$8425=B2355,'Data Transformation'!$G$4:$G$8425),'Bin Analysis'!$B2376)</f>
        <v>11</v>
      </c>
      <c r="I2376">
        <f t="shared" si="295"/>
        <v>0</v>
      </c>
      <c r="J2376">
        <f t="shared" si="296"/>
        <v>0</v>
      </c>
      <c r="K2376">
        <f>J2376*Weighting!$W$24</f>
        <v>0</v>
      </c>
      <c r="M2376" s="14"/>
    </row>
    <row r="2377" spans="1:25" x14ac:dyDescent="0.25">
      <c r="A2377" s="32" t="str">
        <f>IF(Weighting!$P$25&gt;0,B2377,"")</f>
        <v/>
      </c>
      <c r="B2377">
        <f>Weighting!$C$25</f>
        <v>2.8100000000000014</v>
      </c>
      <c r="C2377">
        <f>Weighting!$F$25</f>
        <v>0</v>
      </c>
      <c r="D2377" t="b">
        <f>IF(C2377=1,'Data Transformation'!$G$3+0.5*'Data Transformation'!$W$25,IF(C2378=1,D2378-'Data Transformation'!$W$25,FALSE))</f>
        <v>0</v>
      </c>
      <c r="E2377" t="str">
        <f t="array" ref="E2377">IF(ISLOGICAL(D2377),"",FREQUENCY(IF('Data Transformation'!$B$425:$B$8425='Bin Analysis'!$B2355,'Data Transformation'!$G$425:$G$8425),D2377))</f>
        <v/>
      </c>
      <c r="F2377" t="str">
        <f t="shared" si="294"/>
        <v/>
      </c>
      <c r="G2377">
        <f>Weighting!$H$25</f>
        <v>0</v>
      </c>
      <c r="H2377">
        <f t="array" ref="H2377">FREQUENCY(IF('Data Transformation'!$B$4:$B$8425=B2355,'Data Transformation'!$G$4:$G$8425),'Bin Analysis'!$B2377)</f>
        <v>11</v>
      </c>
      <c r="I2377">
        <f t="shared" si="295"/>
        <v>0</v>
      </c>
      <c r="J2377">
        <f t="shared" si="296"/>
        <v>0</v>
      </c>
      <c r="K2377">
        <f>J2377*Weighting!$W$25</f>
        <v>0</v>
      </c>
      <c r="M2377" s="14"/>
    </row>
    <row r="2378" spans="1:25" x14ac:dyDescent="0.25">
      <c r="O2378"/>
      <c r="P2378"/>
      <c r="Q2378"/>
      <c r="R2378"/>
    </row>
    <row r="2379" spans="1:25" ht="23.25" x14ac:dyDescent="0.35">
      <c r="A2379" s="21" t="s">
        <v>0</v>
      </c>
      <c r="B2379" s="21">
        <f>IFERROR(VLOOKUP(C2379,'Data Transformation'!$L$6:$M$426,2,FALSE),"")</f>
        <v>99</v>
      </c>
      <c r="C2379" s="21">
        <f>C2355+1</f>
        <v>99</v>
      </c>
      <c r="D2379" s="21"/>
      <c r="E2379" s="21"/>
      <c r="F2379" s="21"/>
      <c r="G2379" s="21"/>
      <c r="H2379" s="22"/>
      <c r="I2379" s="22"/>
      <c r="J2379" s="22"/>
      <c r="K2379" s="21"/>
      <c r="L2379" s="21">
        <f>B2379</f>
        <v>99</v>
      </c>
      <c r="M2379" s="23">
        <f>INDEX('Data Transformation'!$O$4:$O$424,MATCH($B2379,'Data Transformation'!$M$4:$M$424,0),MATCH($M$2,'Data Transformation'!$O$3,0))</f>
        <v>14</v>
      </c>
      <c r="N2379" s="27">
        <f>IF('Input and Summary Results'!$J$16="minimum",'Bin Analysis'!X2380/(M2379-1),'Bin Analysis'!Y2379/('Bin Analysis'!M2379-1))</f>
        <v>0</v>
      </c>
      <c r="O2379" s="27">
        <f>IF(M2379=FALSE,NA(),(VLOOKUP(1,C2382:K2401,4,FALSE))/(M2379-1))</f>
        <v>0.38461538461538464</v>
      </c>
      <c r="P2379" s="27">
        <f>IF(M2379=FALSE,NA(),SUM(J2382:J2401)/Weighting!$S$5)</f>
        <v>0.7</v>
      </c>
      <c r="Q2379" s="27">
        <f>IF(M2379=FALSE,NA(),SUM(K2382:K2401)/Weighting!$S$6)</f>
        <v>0.65217391304347827</v>
      </c>
      <c r="R2379" s="27">
        <f>IF(M2379=FALSE,NA(),(VLOOKUP(1,G2382:K2401,3,FALSE))/(M2379-1))</f>
        <v>7.6923076923076927E-2</v>
      </c>
      <c r="S2379" s="22" t="str">
        <f>IF(M2379=FALSE,NA(),IF(SUM(J2382:J2401)=2,"yes","no"))</f>
        <v>no</v>
      </c>
      <c r="X2379" s="2" cm="2">
        <f t="array" ref="X2379:X2380">FREQUENCY(IF('Data Transformation'!$B$425:$B$6424='Bin Analysis'!L2379,'Data Transformation'!$G$425:$G$6424),'Data Transformation'!$U$11)</f>
        <v>13</v>
      </c>
      <c r="Y2379" s="2" cm="2">
        <f t="array" ref="Y2379:Y2380">FREQUENCY(IF('Data Transformation'!$B$425:$B$6424='Bin Analysis'!L2379,'Data Transformation'!$G$425:$G$6424),'Data Transformation'!$U$12)</f>
        <v>8</v>
      </c>
    </row>
    <row r="2380" spans="1:25" x14ac:dyDescent="0.25">
      <c r="A2380" s="14" t="s">
        <v>66</v>
      </c>
      <c r="B2380" t="s">
        <v>47</v>
      </c>
      <c r="C2380" t="s">
        <v>5</v>
      </c>
      <c r="D2380" t="s">
        <v>99</v>
      </c>
      <c r="E2380" t="s">
        <v>100</v>
      </c>
      <c r="F2380" t="s">
        <v>101</v>
      </c>
      <c r="G2380" t="s">
        <v>69</v>
      </c>
      <c r="H2380" t="s">
        <v>31</v>
      </c>
      <c r="I2380" t="s">
        <v>32</v>
      </c>
      <c r="J2380" t="s">
        <v>46</v>
      </c>
      <c r="K2380" s="14" t="s">
        <v>45</v>
      </c>
      <c r="M2380" s="14"/>
      <c r="X2380" s="2">
        <v>0</v>
      </c>
      <c r="Y2380" s="2">
        <v>5</v>
      </c>
    </row>
    <row r="2381" spans="1:25" x14ac:dyDescent="0.25">
      <c r="A2381" s="32"/>
      <c r="D2381" t="b">
        <f>IF(C2381=1,'Data Transformation'!$G$3+0.5*'Data Transformation'!$W$25,IF(C2382=1,D2382-'Data Transformation'!$W$25,FALSE))</f>
        <v>0</v>
      </c>
      <c r="E2381" t="str">
        <f t="array" ref="E2381">IF(ISLOGICAL(D2381),"",FREQUENCY(IF('Data Transformation'!$B$425:$B$8425='Bin Analysis'!$B2379,'Data Transformation'!$G$425:$G$8425),D2381))</f>
        <v/>
      </c>
      <c r="F2381" t="str">
        <f>IF(ISLOGICAL(D2381),"",E2381-E2380)</f>
        <v/>
      </c>
      <c r="M2381" s="14"/>
    </row>
    <row r="2382" spans="1:25" x14ac:dyDescent="0.25">
      <c r="A2382" s="32">
        <f>IF(Weighting!$P$6&gt;0,B2382,"")</f>
        <v>0.32100000000000001</v>
      </c>
      <c r="B2382">
        <f>Weighting!$C$6</f>
        <v>0.32100000000000001</v>
      </c>
      <c r="C2382">
        <f>Weighting!$F$6</f>
        <v>0</v>
      </c>
      <c r="D2382" t="b">
        <f>IF(C2382=1,'Data Transformation'!$G$3+0.5*'Data Transformation'!$W$25,IF(C2383=1,D2383-'Data Transformation'!$W$25,FALSE))</f>
        <v>0</v>
      </c>
      <c r="E2382" t="str">
        <f t="array" ref="E2382">IF(ISLOGICAL(D2382),"",FREQUENCY(IF('Data Transformation'!$B$425:$B$8425='Bin Analysis'!$B2379,'Data Transformation'!$G$425:$G$8425),D2382))</f>
        <v/>
      </c>
      <c r="F2382" t="str">
        <f>IF(ISLOGICAL(D2382),"",E2382-E2381)</f>
        <v/>
      </c>
      <c r="G2382">
        <f>Weighting!$H$6</f>
        <v>1</v>
      </c>
      <c r="H2382">
        <f t="array" ref="H2382">FREQUENCY(IF('Data Transformation'!$B$4:$B$8425=B2379,'Data Transformation'!$G$4:$G$8425),'Bin Analysis'!$B2382)</f>
        <v>1</v>
      </c>
      <c r="I2382">
        <f>H2382-H2381</f>
        <v>1</v>
      </c>
      <c r="J2382">
        <f>IF(I2382=0,0,1)</f>
        <v>1</v>
      </c>
      <c r="K2382">
        <f>J2382*Weighting!$W$6</f>
        <v>1</v>
      </c>
      <c r="M2382" s="14"/>
    </row>
    <row r="2383" spans="1:25" x14ac:dyDescent="0.25">
      <c r="A2383" s="32">
        <f>IF(Weighting!$P$7&gt;0,B2383,"")</f>
        <v>0.45200000000000001</v>
      </c>
      <c r="B2383">
        <f>Weighting!$C$7</f>
        <v>0.45200000000000001</v>
      </c>
      <c r="C2383">
        <f>Weighting!$F$7</f>
        <v>0</v>
      </c>
      <c r="D2383" t="b">
        <f>IF(C2383=1,'Data Transformation'!$G$3+0.5*'Data Transformation'!$W$25,IF(C2384=1,D2384-'Data Transformation'!$W$25,FALSE))</f>
        <v>0</v>
      </c>
      <c r="E2383" t="str">
        <f t="array" ref="E2383">IF(ISLOGICAL(D2383),"",FREQUENCY(IF('Data Transformation'!$B$425:$B$8425='Bin Analysis'!$B2379,'Data Transformation'!$G$425:$G$8425),D2383))</f>
        <v/>
      </c>
      <c r="F2383" t="str">
        <f t="shared" ref="F2383:F2401" si="297">IF(ISLOGICAL(D2383),"",E2383-E2382)</f>
        <v/>
      </c>
      <c r="G2383">
        <f>Weighting!$H$7</f>
        <v>0</v>
      </c>
      <c r="H2383">
        <f t="array" ref="H2383">FREQUENCY(IF('Data Transformation'!$B$4:$B$8425=B2379,'Data Transformation'!$G$4:$G$8425),'Bin Analysis'!$B2383)</f>
        <v>3</v>
      </c>
      <c r="I2383">
        <f t="shared" ref="I2383:I2401" si="298">H2383-H2382</f>
        <v>2</v>
      </c>
      <c r="J2383">
        <f>IF(I2383=0,0,1)</f>
        <v>1</v>
      </c>
      <c r="K2383">
        <f>J2383*Weighting!$W$7</f>
        <v>2</v>
      </c>
      <c r="M2383" s="14"/>
    </row>
    <row r="2384" spans="1:25" x14ac:dyDescent="0.25">
      <c r="A2384" s="32">
        <f>IF(Weighting!$P$8&gt;0,B2384,"")</f>
        <v>0.58299999999999996</v>
      </c>
      <c r="B2384">
        <f>Weighting!$C$8</f>
        <v>0.58299999999999996</v>
      </c>
      <c r="C2384">
        <f>Weighting!$F$8</f>
        <v>0</v>
      </c>
      <c r="D2384" t="b">
        <f>IF(C2384=1,'Data Transformation'!$G$3+0.5*'Data Transformation'!$W$25,IF(C2385=1,D2385-'Data Transformation'!$W$25,FALSE))</f>
        <v>0</v>
      </c>
      <c r="E2384" t="str">
        <f t="array" ref="E2384">IF(ISLOGICAL(D2384),"",FREQUENCY(IF('Data Transformation'!$B$425:$B$8425='Bin Analysis'!$B2379,'Data Transformation'!$G$425:$G$8425),D2384))</f>
        <v/>
      </c>
      <c r="F2384" t="str">
        <f t="shared" si="297"/>
        <v/>
      </c>
      <c r="G2384">
        <f>Weighting!$H$8</f>
        <v>0</v>
      </c>
      <c r="H2384">
        <f t="array" ref="H2384">FREQUENCY(IF('Data Transformation'!$B$4:$B$8425=B2379,'Data Transformation'!$G$4:$G$8425),'Bin Analysis'!$B2384)</f>
        <v>5</v>
      </c>
      <c r="I2384">
        <f t="shared" si="298"/>
        <v>2</v>
      </c>
      <c r="J2384">
        <f t="shared" ref="J2384:J2401" si="299">IF(I2384=0,0,1)</f>
        <v>1</v>
      </c>
      <c r="K2384">
        <f>J2384*Weighting!$W$8</f>
        <v>3</v>
      </c>
      <c r="M2384" s="14"/>
    </row>
    <row r="2385" spans="1:13" x14ac:dyDescent="0.25">
      <c r="A2385" s="32">
        <f>IF(Weighting!$P$9&gt;0,B2385,"")</f>
        <v>0.71399999999999997</v>
      </c>
      <c r="B2385" s="50">
        <f>Weighting!$C$9</f>
        <v>0.71399999999999997</v>
      </c>
      <c r="C2385">
        <f>Weighting!$F$9</f>
        <v>0</v>
      </c>
      <c r="D2385" t="b">
        <f>IF(C2385=1,'Data Transformation'!$G$3+0.5*'Data Transformation'!$W$25,IF(C2386=1,D2386-'Data Transformation'!$W$25,FALSE))</f>
        <v>0</v>
      </c>
      <c r="E2385" t="str">
        <f t="array" ref="E2385">IF(ISLOGICAL(D2385),"",FREQUENCY(IF('Data Transformation'!$B$425:$B$8425='Bin Analysis'!$B2379,'Data Transformation'!$G$425:$G$8425),D2385))</f>
        <v/>
      </c>
      <c r="F2385" t="str">
        <f t="shared" si="297"/>
        <v/>
      </c>
      <c r="G2385">
        <f>Weighting!$H$9</f>
        <v>0</v>
      </c>
      <c r="H2385">
        <f t="array" ref="H2385">FREQUENCY(IF('Data Transformation'!$B$4:$B$8425=B2379,'Data Transformation'!$G$4:$G$8425),'Bin Analysis'!$B2385)</f>
        <v>6</v>
      </c>
      <c r="I2385">
        <f t="shared" si="298"/>
        <v>1</v>
      </c>
      <c r="J2385">
        <f t="shared" si="299"/>
        <v>1</v>
      </c>
      <c r="K2385">
        <f>J2385*Weighting!$W$9</f>
        <v>3</v>
      </c>
      <c r="M2385" s="14"/>
    </row>
    <row r="2386" spans="1:13" x14ac:dyDescent="0.25">
      <c r="A2386" s="32">
        <f>IF(Weighting!$P$10&gt;0,B2386,"")</f>
        <v>0.84499999999999997</v>
      </c>
      <c r="B2386">
        <f>Weighting!$C$10</f>
        <v>0.84499999999999997</v>
      </c>
      <c r="C2386">
        <f>Weighting!$F$10</f>
        <v>0</v>
      </c>
      <c r="D2386" t="b">
        <f>IF(C2386=1,'Data Transformation'!$G$3+0.5*'Data Transformation'!$W$25,IF(C2387=1,D2387-'Data Transformation'!$W$25,FALSE))</f>
        <v>0</v>
      </c>
      <c r="E2386" t="str">
        <f t="array" ref="E2386">IF(ISLOGICAL(D2386),"",FREQUENCY(IF('Data Transformation'!$B$425:$B$8425='Bin Analysis'!$B2379,'Data Transformation'!$G$425:$G$8425),D2386))</f>
        <v/>
      </c>
      <c r="F2386" t="str">
        <f t="shared" si="297"/>
        <v/>
      </c>
      <c r="G2386">
        <f>Weighting!$H$10</f>
        <v>0</v>
      </c>
      <c r="H2386">
        <f t="array" ref="H2386">FREQUENCY(IF('Data Transformation'!$B$4:$B$8425=B2379,'Data Transformation'!$G$4:$G$8425),'Bin Analysis'!$B2386)</f>
        <v>8</v>
      </c>
      <c r="I2386">
        <f t="shared" si="298"/>
        <v>2</v>
      </c>
      <c r="J2386">
        <f t="shared" si="299"/>
        <v>1</v>
      </c>
      <c r="K2386">
        <f>J2386*Weighting!$W$10</f>
        <v>3</v>
      </c>
      <c r="M2386" s="14"/>
    </row>
    <row r="2387" spans="1:13" x14ac:dyDescent="0.25">
      <c r="A2387" s="32">
        <f>IF(Weighting!$P$11&gt;0,B2387,"")</f>
        <v>0.97599999999999998</v>
      </c>
      <c r="B2387">
        <f>Weighting!$C$11</f>
        <v>0.97599999999999998</v>
      </c>
      <c r="C2387">
        <f>Weighting!$F$11</f>
        <v>0</v>
      </c>
      <c r="D2387">
        <f>IF(C2387=1,'Data Transformation'!$G$3+0.5*'Data Transformation'!$W$25,IF(C2388=1,D2388-'Data Transformation'!$W$25,FALSE))</f>
        <v>0.86899999999999999</v>
      </c>
      <c r="E2387">
        <f t="array" ref="E2387">IF(ISLOGICAL(D2387),"",FREQUENCY(IF('Data Transformation'!$B$425:$B$8425='Bin Analysis'!$B2379,'Data Transformation'!$G$425:$G$8425),D2387))</f>
        <v>8</v>
      </c>
      <c r="F2387" t="e">
        <f t="shared" si="297"/>
        <v>#VALUE!</v>
      </c>
      <c r="G2387">
        <f>Weighting!$H$11</f>
        <v>0</v>
      </c>
      <c r="H2387">
        <f t="array" ref="H2387">FREQUENCY(IF('Data Transformation'!$B$4:$B$8425=B2379,'Data Transformation'!$G$4:$G$8425),'Bin Analysis'!$B2387)</f>
        <v>10</v>
      </c>
      <c r="I2387">
        <f t="shared" si="298"/>
        <v>2</v>
      </c>
      <c r="J2387">
        <f t="shared" si="299"/>
        <v>1</v>
      </c>
      <c r="K2387">
        <f>J2387*Weighting!$W$11</f>
        <v>2</v>
      </c>
      <c r="M2387" s="14"/>
    </row>
    <row r="2388" spans="1:13" x14ac:dyDescent="0.25">
      <c r="A2388" s="32">
        <f>IF(Weighting!$P$12&gt;0,B2388,"")</f>
        <v>1.107</v>
      </c>
      <c r="B2388">
        <f>Weighting!$C$12</f>
        <v>1.107</v>
      </c>
      <c r="C2388">
        <f>Weighting!$F$12</f>
        <v>1</v>
      </c>
      <c r="D2388">
        <f>IF(C2388=1,'Data Transformation'!$G$3+0.5*'Data Transformation'!$W$25,IF(C2389=1,D2389-'Data Transformation'!$W$25,FALSE))</f>
        <v>1.131</v>
      </c>
      <c r="E2388">
        <f t="array" ref="E2388">IF(ISLOGICAL(D2388),"",FREQUENCY(IF('Data Transformation'!$B$425:$B$8425='Bin Analysis'!$B2379,'Data Transformation'!$G$425:$G$8425),D2388))</f>
        <v>13</v>
      </c>
      <c r="F2388">
        <f t="shared" si="297"/>
        <v>5</v>
      </c>
      <c r="G2388">
        <f>Weighting!$H$12</f>
        <v>0</v>
      </c>
      <c r="H2388">
        <f t="array" ref="H2388">FREQUENCY(IF('Data Transformation'!$B$4:$B$8425=B2379,'Data Transformation'!$G$4:$G$8425),'Bin Analysis'!$B2388)</f>
        <v>14</v>
      </c>
      <c r="I2388">
        <f t="shared" si="298"/>
        <v>4</v>
      </c>
      <c r="J2388">
        <f t="shared" si="299"/>
        <v>1</v>
      </c>
      <c r="K2388">
        <f>J2388*Weighting!$W$12</f>
        <v>1</v>
      </c>
      <c r="M2388" s="14"/>
    </row>
    <row r="2389" spans="1:13" x14ac:dyDescent="0.25">
      <c r="A2389" s="32">
        <f>IF(Weighting!$P$13&gt;0,B2389,"")</f>
        <v>1.238</v>
      </c>
      <c r="B2389">
        <f>Weighting!$C$13</f>
        <v>1.238</v>
      </c>
      <c r="C2389">
        <f>Weighting!$F$13</f>
        <v>0</v>
      </c>
      <c r="D2389" t="b">
        <f>IF(C2389=1,'Data Transformation'!$G$3+0.5*'Data Transformation'!$W$25,IF(C2390=1,D2390-'Data Transformation'!$W$25,FALSE))</f>
        <v>0</v>
      </c>
      <c r="E2389" t="str">
        <f t="array" ref="E2389">IF(ISLOGICAL(D2389),"",FREQUENCY(IF('Data Transformation'!$B$425:$B$8425='Bin Analysis'!$B2379,'Data Transformation'!$G$425:$G$8425),D2389))</f>
        <v/>
      </c>
      <c r="F2389" t="str">
        <f t="shared" si="297"/>
        <v/>
      </c>
      <c r="G2389">
        <f>Weighting!$H$13</f>
        <v>0</v>
      </c>
      <c r="H2389">
        <f t="array" ref="H2389">FREQUENCY(IF('Data Transformation'!$B$4:$B$8425=B2379,'Data Transformation'!$G$4:$G$8425),'Bin Analysis'!$B2389)</f>
        <v>14</v>
      </c>
      <c r="I2389">
        <f t="shared" si="298"/>
        <v>0</v>
      </c>
      <c r="J2389">
        <f t="shared" si="299"/>
        <v>0</v>
      </c>
      <c r="K2389">
        <f>J2389*Weighting!$W$13</f>
        <v>0</v>
      </c>
      <c r="M2389" s="14"/>
    </row>
    <row r="2390" spans="1:13" x14ac:dyDescent="0.25">
      <c r="A2390" s="32">
        <f>IF(Weighting!$P$14&gt;0,B2390,"")</f>
        <v>1.369</v>
      </c>
      <c r="B2390">
        <f>Weighting!$C$14</f>
        <v>1.369</v>
      </c>
      <c r="C2390">
        <f>Weighting!$F$14</f>
        <v>0</v>
      </c>
      <c r="D2390" t="b">
        <f>IF(C2390=1,'Data Transformation'!$G$3+0.5*'Data Transformation'!$W$25,IF(C2391=1,D2391-'Data Transformation'!$W$25,FALSE))</f>
        <v>0</v>
      </c>
      <c r="E2390" t="str">
        <f t="array" ref="E2390">IF(ISLOGICAL(D2390),"",FREQUENCY(IF('Data Transformation'!$B$425:$B$8425='Bin Analysis'!$B2379,'Data Transformation'!$G$425:$G$8425),D2390))</f>
        <v/>
      </c>
      <c r="F2390" t="str">
        <f t="shared" si="297"/>
        <v/>
      </c>
      <c r="G2390">
        <f>Weighting!$H$14</f>
        <v>0</v>
      </c>
      <c r="H2390">
        <f t="array" ref="H2390">FREQUENCY(IF('Data Transformation'!$B$4:$B$8425=B2379,'Data Transformation'!$G$4:$G$8425),'Bin Analysis'!$B2390)</f>
        <v>14</v>
      </c>
      <c r="I2390">
        <f t="shared" si="298"/>
        <v>0</v>
      </c>
      <c r="J2390">
        <f t="shared" si="299"/>
        <v>0</v>
      </c>
      <c r="K2390">
        <f>J2390*Weighting!$W$14</f>
        <v>0</v>
      </c>
      <c r="M2390" s="14"/>
    </row>
    <row r="2391" spans="1:13" x14ac:dyDescent="0.25">
      <c r="A2391" s="32">
        <f>IF(Weighting!$P$15&gt;0,B2391,"")</f>
        <v>1.5000009999999999</v>
      </c>
      <c r="B2391">
        <f>Weighting!$C$15</f>
        <v>1.5000009999999999</v>
      </c>
      <c r="C2391">
        <f>Weighting!$F$15</f>
        <v>0</v>
      </c>
      <c r="D2391" t="b">
        <f>IF(C2391=1,'Data Transformation'!$G$3+0.5*'Data Transformation'!$W$25,IF(C2392=1,D2392-'Data Transformation'!$W$25,FALSE))</f>
        <v>0</v>
      </c>
      <c r="E2391" t="str">
        <f t="array" ref="E2391">IF(ISLOGICAL(D2391),"",FREQUENCY(IF('Data Transformation'!$B$425:$B$8425='Bin Analysis'!$B2379,'Data Transformation'!$G$425:$G$8425),D2391))</f>
        <v/>
      </c>
      <c r="F2391" t="str">
        <f t="shared" si="297"/>
        <v/>
      </c>
      <c r="G2391">
        <f>Weighting!$H$15</f>
        <v>0</v>
      </c>
      <c r="H2391">
        <f t="array" ref="H2391">FREQUENCY(IF('Data Transformation'!$B$4:$B$8425=B2379,'Data Transformation'!$G$4:$G$8425),'Bin Analysis'!$B2391)</f>
        <v>14</v>
      </c>
      <c r="I2391">
        <f t="shared" si="298"/>
        <v>0</v>
      </c>
      <c r="J2391">
        <f t="shared" si="299"/>
        <v>0</v>
      </c>
      <c r="K2391">
        <f>J2391*Weighting!$W$15</f>
        <v>0</v>
      </c>
      <c r="M2391" s="14"/>
    </row>
    <row r="2392" spans="1:13" x14ac:dyDescent="0.25">
      <c r="A2392" s="32" t="str">
        <f>IF(Weighting!$P$16&gt;0,B2392,"")</f>
        <v/>
      </c>
      <c r="B2392">
        <f>Weighting!$C$16</f>
        <v>1.631</v>
      </c>
      <c r="C2392">
        <f>Weighting!$F$16</f>
        <v>0</v>
      </c>
      <c r="D2392" t="b">
        <f>IF(C2392=1,'Data Transformation'!$G$3+0.5*'Data Transformation'!$W$25,IF(C2393=1,D2393-'Data Transformation'!$W$25,FALSE))</f>
        <v>0</v>
      </c>
      <c r="E2392" t="str">
        <f t="array" ref="E2392">IF(ISLOGICAL(D2392),"",FREQUENCY(IF('Data Transformation'!$B$425:$B$8425='Bin Analysis'!$B2379,'Data Transformation'!$G$425:$G$8425),D2392))</f>
        <v/>
      </c>
      <c r="F2392" t="str">
        <f t="shared" si="297"/>
        <v/>
      </c>
      <c r="G2392">
        <f>Weighting!$H$16</f>
        <v>0</v>
      </c>
      <c r="H2392">
        <f t="array" ref="H2392">FREQUENCY(IF('Data Transformation'!$B$4:$B$8425=B2379,'Data Transformation'!$G$4:$G$8425),'Bin Analysis'!$B2392)</f>
        <v>14</v>
      </c>
      <c r="I2392">
        <f t="shared" si="298"/>
        <v>0</v>
      </c>
      <c r="J2392">
        <f t="shared" si="299"/>
        <v>0</v>
      </c>
      <c r="K2392">
        <f>J2392*Weighting!$W$16</f>
        <v>0</v>
      </c>
      <c r="M2392" s="14"/>
    </row>
    <row r="2393" spans="1:13" x14ac:dyDescent="0.25">
      <c r="A2393" s="32" t="str">
        <f>IF(Weighting!$P$17&gt;0,B2393,"")</f>
        <v/>
      </c>
      <c r="B2393">
        <f>Weighting!$C$17</f>
        <v>1.762</v>
      </c>
      <c r="C2393">
        <f>Weighting!$F$17</f>
        <v>0</v>
      </c>
      <c r="D2393" t="b">
        <f>IF(C2393=1,'Data Transformation'!$G$3+0.5*'Data Transformation'!$W$25,IF(C2394=1,D2394-'Data Transformation'!$W$25,FALSE))</f>
        <v>0</v>
      </c>
      <c r="E2393" t="str">
        <f t="array" ref="E2393">IF(ISLOGICAL(D2393),"",FREQUENCY(IF('Data Transformation'!$B$425:$B$8425='Bin Analysis'!$B2379,'Data Transformation'!$G$425:$G$8425),D2393))</f>
        <v/>
      </c>
      <c r="F2393" t="str">
        <f t="shared" si="297"/>
        <v/>
      </c>
      <c r="G2393">
        <f>Weighting!$H$17</f>
        <v>0</v>
      </c>
      <c r="H2393">
        <f t="array" ref="H2393">FREQUENCY(IF('Data Transformation'!$B$4:$B$8425=B2379,'Data Transformation'!$G$4:$G$8425),'Bin Analysis'!$B2393)</f>
        <v>14</v>
      </c>
      <c r="I2393">
        <f t="shared" si="298"/>
        <v>0</v>
      </c>
      <c r="J2393">
        <f t="shared" si="299"/>
        <v>0</v>
      </c>
      <c r="K2393">
        <f>J2393*Weighting!$W$17</f>
        <v>0</v>
      </c>
      <c r="M2393" s="14"/>
    </row>
    <row r="2394" spans="1:13" x14ac:dyDescent="0.25">
      <c r="A2394" s="32" t="str">
        <f>IF(Weighting!$P$18&gt;0,B2394,"")</f>
        <v/>
      </c>
      <c r="B2394">
        <f>Weighting!$C$18</f>
        <v>1.893</v>
      </c>
      <c r="C2394">
        <f>Weighting!$F$18</f>
        <v>0</v>
      </c>
      <c r="D2394" t="b">
        <f>IF(C2394=1,'Data Transformation'!$G$3+0.5*'Data Transformation'!$W$25,IF(C2395=1,D2395-'Data Transformation'!$W$25,FALSE))</f>
        <v>0</v>
      </c>
      <c r="E2394" t="str">
        <f t="array" ref="E2394">IF(ISLOGICAL(D2394),"",FREQUENCY(IF('Data Transformation'!$B$425:$B$8425='Bin Analysis'!$B2379,'Data Transformation'!$G$425:$G$8425),D2394))</f>
        <v/>
      </c>
      <c r="F2394" t="str">
        <f t="shared" si="297"/>
        <v/>
      </c>
      <c r="G2394">
        <f>Weighting!$H$18</f>
        <v>0</v>
      </c>
      <c r="H2394">
        <f t="array" ref="H2394">FREQUENCY(IF('Data Transformation'!$B$4:$B$8425=B2379,'Data Transformation'!$G$4:$G$8425),'Bin Analysis'!$B2394)</f>
        <v>14</v>
      </c>
      <c r="I2394">
        <f t="shared" si="298"/>
        <v>0</v>
      </c>
      <c r="J2394">
        <f t="shared" si="299"/>
        <v>0</v>
      </c>
      <c r="K2394">
        <f>J2394*Weighting!$W$18</f>
        <v>0</v>
      </c>
      <c r="M2394" s="14"/>
    </row>
    <row r="2395" spans="1:13" x14ac:dyDescent="0.25">
      <c r="A2395" s="32" t="str">
        <f>IF(Weighting!$P$19&gt;0,B2395,"")</f>
        <v/>
      </c>
      <c r="B2395">
        <f>Weighting!$C$19</f>
        <v>2.024</v>
      </c>
      <c r="C2395">
        <f>Weighting!$F$19</f>
        <v>0</v>
      </c>
      <c r="D2395" t="b">
        <f>IF(C2395=1,'Data Transformation'!$G$3+0.5*'Data Transformation'!$W$25,IF(C2396=1,D2396-'Data Transformation'!$W$25,FALSE))</f>
        <v>0</v>
      </c>
      <c r="E2395" t="str">
        <f t="array" ref="E2395">IF(ISLOGICAL(D2395),"",FREQUENCY(IF('Data Transformation'!$B$425:$B$8425='Bin Analysis'!$B2379,'Data Transformation'!$G$425:$G$8425),D2395))</f>
        <v/>
      </c>
      <c r="F2395" t="str">
        <f t="shared" si="297"/>
        <v/>
      </c>
      <c r="G2395">
        <f>Weighting!$H$19</f>
        <v>0</v>
      </c>
      <c r="H2395">
        <f t="array" ref="H2395">FREQUENCY(IF('Data Transformation'!$B$4:$B$8425=B2379,'Data Transformation'!$G$4:$G$8425),'Bin Analysis'!$B2395)</f>
        <v>14</v>
      </c>
      <c r="I2395">
        <f t="shared" si="298"/>
        <v>0</v>
      </c>
      <c r="J2395">
        <f t="shared" si="299"/>
        <v>0</v>
      </c>
      <c r="K2395">
        <f>J2395*Weighting!$W$19</f>
        <v>0</v>
      </c>
      <c r="M2395" s="14"/>
    </row>
    <row r="2396" spans="1:13" x14ac:dyDescent="0.25">
      <c r="A2396" s="32" t="str">
        <f>IF(Weighting!$P$20&gt;0,B2396,"")</f>
        <v/>
      </c>
      <c r="B2396">
        <f>Weighting!$C$20</f>
        <v>2.1550000000000002</v>
      </c>
      <c r="C2396">
        <f>Weighting!$F$20</f>
        <v>0</v>
      </c>
      <c r="D2396" t="b">
        <f>IF(C2396=1,'Data Transformation'!$G$3+0.5*'Data Transformation'!$W$25,IF(C2397=1,D2397-'Data Transformation'!$W$25,FALSE))</f>
        <v>0</v>
      </c>
      <c r="E2396" t="str">
        <f t="array" ref="E2396">IF(ISLOGICAL(D2396),"",FREQUENCY(IF('Data Transformation'!$B$425:$B$8425='Bin Analysis'!$B2379,'Data Transformation'!$G$425:$G$8425),D2396))</f>
        <v/>
      </c>
      <c r="F2396" t="str">
        <f t="shared" si="297"/>
        <v/>
      </c>
      <c r="G2396">
        <f>Weighting!$H$20</f>
        <v>0</v>
      </c>
      <c r="H2396">
        <f t="array" ref="H2396">FREQUENCY(IF('Data Transformation'!$B$4:$B$8425=B2379,'Data Transformation'!$G$4:$G$8425),'Bin Analysis'!$B2396)</f>
        <v>14</v>
      </c>
      <c r="I2396">
        <f t="shared" si="298"/>
        <v>0</v>
      </c>
      <c r="J2396">
        <f t="shared" si="299"/>
        <v>0</v>
      </c>
      <c r="K2396">
        <f>J2396*Weighting!$W$20</f>
        <v>0</v>
      </c>
      <c r="M2396" s="14"/>
    </row>
    <row r="2397" spans="1:13" x14ac:dyDescent="0.25">
      <c r="A2397" s="32" t="str">
        <f>IF(Weighting!$P$21&gt;0,B2397,"")</f>
        <v/>
      </c>
      <c r="B2397">
        <f>Weighting!$C$21</f>
        <v>2.2860000000000005</v>
      </c>
      <c r="C2397">
        <f>Weighting!$F$21</f>
        <v>0</v>
      </c>
      <c r="D2397" t="b">
        <f>IF(C2397=1,'Data Transformation'!$G$3+0.5*'Data Transformation'!$W$25,IF(C2398=1,D2398-'Data Transformation'!$W$25,FALSE))</f>
        <v>0</v>
      </c>
      <c r="E2397" t="str">
        <f t="array" ref="E2397">IF(ISLOGICAL(D2397),"",FREQUENCY(IF('Data Transformation'!$B$425:$B$8425='Bin Analysis'!$B2379,'Data Transformation'!$G$425:$G$8425),D2397))</f>
        <v/>
      </c>
      <c r="F2397" t="str">
        <f t="shared" si="297"/>
        <v/>
      </c>
      <c r="G2397">
        <f>Weighting!$H$21</f>
        <v>0</v>
      </c>
      <c r="H2397">
        <f t="array" ref="H2397">FREQUENCY(IF('Data Transformation'!$B$4:$B$8425=B2379,'Data Transformation'!$G$4:$G$8425),'Bin Analysis'!$B2397)</f>
        <v>14</v>
      </c>
      <c r="I2397">
        <f t="shared" si="298"/>
        <v>0</v>
      </c>
      <c r="J2397">
        <f t="shared" si="299"/>
        <v>0</v>
      </c>
      <c r="K2397">
        <f>J2397*Weighting!$W$21</f>
        <v>0</v>
      </c>
      <c r="M2397" s="14"/>
    </row>
    <row r="2398" spans="1:13" x14ac:dyDescent="0.25">
      <c r="A2398" s="32" t="str">
        <f>IF(Weighting!$P$22&gt;0,B2398,"")</f>
        <v/>
      </c>
      <c r="B2398">
        <f>Weighting!$C$22</f>
        <v>2.4170000000000007</v>
      </c>
      <c r="C2398">
        <f>Weighting!$F$22</f>
        <v>0</v>
      </c>
      <c r="D2398" t="b">
        <f>IF(C2398=1,'Data Transformation'!$G$3+0.5*'Data Transformation'!$W$25,IF(C2399=1,D2399-'Data Transformation'!$W$25,FALSE))</f>
        <v>0</v>
      </c>
      <c r="E2398" t="str">
        <f t="array" ref="E2398">IF(ISLOGICAL(D2398),"",FREQUENCY(IF('Data Transformation'!$B$425:$B$8425='Bin Analysis'!$B2379,'Data Transformation'!$G$425:$G$8425),D2398))</f>
        <v/>
      </c>
      <c r="F2398" t="str">
        <f t="shared" si="297"/>
        <v/>
      </c>
      <c r="G2398">
        <f>Weighting!$H$22</f>
        <v>0</v>
      </c>
      <c r="H2398">
        <f t="array" ref="H2398">FREQUENCY(IF('Data Transformation'!$B$4:$B$8425=B2379,'Data Transformation'!$G$4:$G$8425),'Bin Analysis'!$B2398)</f>
        <v>14</v>
      </c>
      <c r="I2398">
        <f t="shared" si="298"/>
        <v>0</v>
      </c>
      <c r="J2398">
        <f t="shared" si="299"/>
        <v>0</v>
      </c>
      <c r="K2398">
        <f>J2398*Weighting!$W$22</f>
        <v>0</v>
      </c>
      <c r="M2398" s="14"/>
    </row>
    <row r="2399" spans="1:13" x14ac:dyDescent="0.25">
      <c r="A2399" s="32" t="str">
        <f>IF(Weighting!$P$23&gt;0,B2399,"")</f>
        <v/>
      </c>
      <c r="B2399">
        <f>Weighting!$C$23</f>
        <v>2.5480000000000009</v>
      </c>
      <c r="C2399">
        <f>Weighting!$F$23</f>
        <v>0</v>
      </c>
      <c r="D2399" t="b">
        <f>IF(C2399=1,'Data Transformation'!$G$3+0.5*'Data Transformation'!$W$25,IF(C2400=1,D2400-'Data Transformation'!$W$25,FALSE))</f>
        <v>0</v>
      </c>
      <c r="E2399" t="str">
        <f t="array" ref="E2399">IF(ISLOGICAL(D2399),"",FREQUENCY(IF('Data Transformation'!$B$425:$B$8425='Bin Analysis'!$B2379,'Data Transformation'!$G$425:$G$8425),D2399))</f>
        <v/>
      </c>
      <c r="F2399" t="str">
        <f t="shared" si="297"/>
        <v/>
      </c>
      <c r="G2399">
        <f>Weighting!$H$23</f>
        <v>0</v>
      </c>
      <c r="H2399">
        <f t="array" ref="H2399">FREQUENCY(IF('Data Transformation'!$B$4:$B$8425=B2379,'Data Transformation'!$G$4:$G$8425),'Bin Analysis'!$B2399)</f>
        <v>14</v>
      </c>
      <c r="I2399">
        <f t="shared" si="298"/>
        <v>0</v>
      </c>
      <c r="J2399">
        <f t="shared" si="299"/>
        <v>0</v>
      </c>
      <c r="K2399">
        <f>J2399*Weighting!$W$23</f>
        <v>0</v>
      </c>
      <c r="M2399" s="14"/>
    </row>
    <row r="2400" spans="1:13" x14ac:dyDescent="0.25">
      <c r="A2400" s="32" t="str">
        <f>IF(Weighting!$P$24&gt;0,B2400,"")</f>
        <v/>
      </c>
      <c r="B2400">
        <f>Weighting!$C$24</f>
        <v>2.6790000000000012</v>
      </c>
      <c r="C2400">
        <f>Weighting!$F$24</f>
        <v>0</v>
      </c>
      <c r="D2400" t="b">
        <f>IF(C2400=1,'Data Transformation'!$G$3+0.5*'Data Transformation'!$W$25,IF(C2401=1,D2401-'Data Transformation'!$W$25,FALSE))</f>
        <v>0</v>
      </c>
      <c r="E2400" t="str">
        <f t="array" ref="E2400">IF(ISLOGICAL(D2400),"",FREQUENCY(IF('Data Transformation'!$B$425:$B$8425='Bin Analysis'!$B2379,'Data Transformation'!$G$425:$G$8425),D2400))</f>
        <v/>
      </c>
      <c r="F2400" t="str">
        <f t="shared" si="297"/>
        <v/>
      </c>
      <c r="G2400">
        <f>Weighting!$H$24</f>
        <v>0</v>
      </c>
      <c r="H2400">
        <f t="array" ref="H2400">FREQUENCY(IF('Data Transformation'!$B$4:$B$8425=B2379,'Data Transformation'!$G$4:$G$8425),'Bin Analysis'!$B2400)</f>
        <v>14</v>
      </c>
      <c r="I2400">
        <f t="shared" si="298"/>
        <v>0</v>
      </c>
      <c r="J2400">
        <f t="shared" si="299"/>
        <v>0</v>
      </c>
      <c r="K2400">
        <f>J2400*Weighting!$W$24</f>
        <v>0</v>
      </c>
      <c r="M2400" s="14"/>
    </row>
    <row r="2401" spans="1:25" x14ac:dyDescent="0.25">
      <c r="A2401" s="32" t="str">
        <f>IF(Weighting!$P$25&gt;0,B2401,"")</f>
        <v/>
      </c>
      <c r="B2401">
        <f>Weighting!$C$25</f>
        <v>2.8100000000000014</v>
      </c>
      <c r="C2401">
        <f>Weighting!$F$25</f>
        <v>0</v>
      </c>
      <c r="D2401" t="b">
        <f>IF(C2401=1,'Data Transformation'!$G$3+0.5*'Data Transformation'!$W$25,IF(C2402=1,D2402-'Data Transformation'!$W$25,FALSE))</f>
        <v>0</v>
      </c>
      <c r="E2401" t="str">
        <f t="array" ref="E2401">IF(ISLOGICAL(D2401),"",FREQUENCY(IF('Data Transformation'!$B$425:$B$8425='Bin Analysis'!$B2379,'Data Transformation'!$G$425:$G$8425),D2401))</f>
        <v/>
      </c>
      <c r="F2401" t="str">
        <f t="shared" si="297"/>
        <v/>
      </c>
      <c r="G2401">
        <f>Weighting!$H$25</f>
        <v>0</v>
      </c>
      <c r="H2401">
        <f t="array" ref="H2401">FREQUENCY(IF('Data Transformation'!$B$4:$B$8425=B2379,'Data Transformation'!$G$4:$G$8425),'Bin Analysis'!$B2401)</f>
        <v>14</v>
      </c>
      <c r="I2401">
        <f t="shared" si="298"/>
        <v>0</v>
      </c>
      <c r="J2401">
        <f t="shared" si="299"/>
        <v>0</v>
      </c>
      <c r="K2401">
        <f>J2401*Weighting!$W$25</f>
        <v>0</v>
      </c>
      <c r="M2401" s="14"/>
    </row>
    <row r="2402" spans="1:25" x14ac:dyDescent="0.25">
      <c r="N2402" s="55"/>
      <c r="O2402"/>
      <c r="P2402"/>
      <c r="Q2402"/>
      <c r="R2402"/>
    </row>
    <row r="2403" spans="1:25" ht="23.25" x14ac:dyDescent="0.35">
      <c r="A2403" s="21" t="s">
        <v>0</v>
      </c>
      <c r="B2403" s="21">
        <f>IFERROR(VLOOKUP(C2403,'Data Transformation'!$L$6:$M$426,2,FALSE),"")</f>
        <v>100</v>
      </c>
      <c r="C2403" s="21">
        <f>C2379+1</f>
        <v>100</v>
      </c>
      <c r="D2403" s="21"/>
      <c r="E2403" s="21"/>
      <c r="F2403" s="21"/>
      <c r="G2403" s="21"/>
      <c r="H2403" s="22"/>
      <c r="I2403" s="22"/>
      <c r="J2403" s="22"/>
      <c r="K2403" s="21"/>
      <c r="L2403" s="21">
        <f>B2403</f>
        <v>100</v>
      </c>
      <c r="M2403" s="23">
        <f>INDEX('Data Transformation'!$O$4:$O$424,MATCH($B2403,'Data Transformation'!$M$4:$M$424,0),MATCH($M$2,'Data Transformation'!$O$3,0))</f>
        <v>11</v>
      </c>
      <c r="N2403" s="27">
        <f>IF('Input and Summary Results'!$J$16="minimum",'Bin Analysis'!X2404/(M2403-1),'Bin Analysis'!Y2403/('Bin Analysis'!M2403-1))</f>
        <v>0</v>
      </c>
      <c r="O2403" s="27">
        <f>IF(M2403=FALSE,NA(),(VLOOKUP(1,C2406:K2425,4,FALSE))/(M2403-1))</f>
        <v>0</v>
      </c>
      <c r="P2403" s="27">
        <f>IF(M2403=FALSE,NA(),SUM(J2406:J2425)/Weighting!$S$5)</f>
        <v>0.3</v>
      </c>
      <c r="Q2403" s="27">
        <f>IF(M2403=FALSE,NA(),SUM(K2406:K2425)/Weighting!$S$6)</f>
        <v>0.17391304347826086</v>
      </c>
      <c r="R2403" s="27">
        <f>IF(M2403=FALSE,NA(),(VLOOKUP(1,G2406:K2425,3,FALSE))/(M2403-1))</f>
        <v>0.9</v>
      </c>
      <c r="S2403" s="22" t="str">
        <f>IF(M2403=FALSE,NA(),IF(SUM(J2406:J2425)=2,"yes","no"))</f>
        <v>no</v>
      </c>
      <c r="X2403" s="2" cm="2">
        <f t="array" ref="X2403:X2404">FREQUENCY(IF('Data Transformation'!$B$425:$B$6424='Bin Analysis'!L2403,'Data Transformation'!$G$425:$G$6424),'Data Transformation'!$U$11)</f>
        <v>10</v>
      </c>
      <c r="Y2403" s="2" cm="2">
        <f t="array" ref="Y2403:Y2404">FREQUENCY(IF('Data Transformation'!$B$425:$B$6424='Bin Analysis'!L2403,'Data Transformation'!$G$425:$G$6424),'Data Transformation'!$U$12)</f>
        <v>10</v>
      </c>
    </row>
    <row r="2404" spans="1:25" x14ac:dyDescent="0.25">
      <c r="A2404" s="14" t="s">
        <v>66</v>
      </c>
      <c r="B2404" t="s">
        <v>47</v>
      </c>
      <c r="C2404" t="s">
        <v>5</v>
      </c>
      <c r="D2404" t="s">
        <v>99</v>
      </c>
      <c r="E2404" t="s">
        <v>100</v>
      </c>
      <c r="F2404" t="s">
        <v>101</v>
      </c>
      <c r="G2404" t="s">
        <v>69</v>
      </c>
      <c r="H2404" t="s">
        <v>31</v>
      </c>
      <c r="I2404" t="s">
        <v>32</v>
      </c>
      <c r="J2404" t="s">
        <v>46</v>
      </c>
      <c r="K2404" s="14" t="s">
        <v>45</v>
      </c>
      <c r="M2404" s="14"/>
      <c r="X2404" s="2">
        <v>0</v>
      </c>
      <c r="Y2404" s="2">
        <v>0</v>
      </c>
    </row>
    <row r="2405" spans="1:25" x14ac:dyDescent="0.25">
      <c r="A2405" s="32"/>
      <c r="D2405" t="b">
        <f>IF(C2405=1,'Data Transformation'!$G$3+0.5*'Data Transformation'!$W$25,IF(C2406=1,D2406-'Data Transformation'!$W$25,FALSE))</f>
        <v>0</v>
      </c>
      <c r="E2405" t="str">
        <f t="array" ref="E2405">IF(ISLOGICAL(D2405),"",FREQUENCY(IF('Data Transformation'!$B$425:$B$8425='Bin Analysis'!$B2403,'Data Transformation'!$G$425:$G$8425),D2405))</f>
        <v/>
      </c>
      <c r="F2405" t="str">
        <f>IF(ISLOGICAL(D2405),"",E2405-E2404)</f>
        <v/>
      </c>
      <c r="M2405" s="14"/>
    </row>
    <row r="2406" spans="1:25" x14ac:dyDescent="0.25">
      <c r="A2406" s="32">
        <f>IF(Weighting!$P$6&gt;0,B2406,"")</f>
        <v>0.32100000000000001</v>
      </c>
      <c r="B2406">
        <f>Weighting!$C$6</f>
        <v>0.32100000000000001</v>
      </c>
      <c r="C2406">
        <f>Weighting!$F$6</f>
        <v>0</v>
      </c>
      <c r="D2406" t="b">
        <f>IF(C2406=1,'Data Transformation'!$G$3+0.5*'Data Transformation'!$W$25,IF(C2407=1,D2407-'Data Transformation'!$W$25,FALSE))</f>
        <v>0</v>
      </c>
      <c r="E2406" t="str">
        <f t="array" ref="E2406">IF(ISLOGICAL(D2406),"",FREQUENCY(IF('Data Transformation'!$B$425:$B$8425='Bin Analysis'!$B2403,'Data Transformation'!$G$425:$G$8425),D2406))</f>
        <v/>
      </c>
      <c r="F2406" t="str">
        <f>IF(ISLOGICAL(D2406),"",E2406-E2405)</f>
        <v/>
      </c>
      <c r="G2406">
        <f>Weighting!$H$6</f>
        <v>1</v>
      </c>
      <c r="H2406">
        <f t="array" ref="H2406">FREQUENCY(IF('Data Transformation'!$B$4:$B$8425=B2403,'Data Transformation'!$G$4:$G$8425),'Bin Analysis'!$B2406)</f>
        <v>9</v>
      </c>
      <c r="I2406">
        <f>H2406-H2405</f>
        <v>9</v>
      </c>
      <c r="J2406">
        <f>IF(I2406=0,0,1)</f>
        <v>1</v>
      </c>
      <c r="K2406">
        <f>J2406*Weighting!$W$6</f>
        <v>1</v>
      </c>
      <c r="M2406" s="14"/>
    </row>
    <row r="2407" spans="1:25" x14ac:dyDescent="0.25">
      <c r="A2407" s="32">
        <f>IF(Weighting!$P$7&gt;0,B2407,"")</f>
        <v>0.45200000000000001</v>
      </c>
      <c r="B2407">
        <f>Weighting!$C$7</f>
        <v>0.45200000000000001</v>
      </c>
      <c r="C2407">
        <f>Weighting!$F$7</f>
        <v>0</v>
      </c>
      <c r="D2407" t="b">
        <f>IF(C2407=1,'Data Transformation'!$G$3+0.5*'Data Transformation'!$W$25,IF(C2408=1,D2408-'Data Transformation'!$W$25,FALSE))</f>
        <v>0</v>
      </c>
      <c r="E2407" t="str">
        <f t="array" ref="E2407">IF(ISLOGICAL(D2407),"",FREQUENCY(IF('Data Transformation'!$B$425:$B$8425='Bin Analysis'!$B2403,'Data Transformation'!$G$425:$G$8425),D2407))</f>
        <v/>
      </c>
      <c r="F2407" t="str">
        <f t="shared" ref="F2407:F2425" si="300">IF(ISLOGICAL(D2407),"",E2407-E2406)</f>
        <v/>
      </c>
      <c r="G2407">
        <f>Weighting!$H$7</f>
        <v>0</v>
      </c>
      <c r="H2407">
        <f t="array" ref="H2407">FREQUENCY(IF('Data Transformation'!$B$4:$B$8425=B2403,'Data Transformation'!$G$4:$G$8425),'Bin Analysis'!$B2407)</f>
        <v>10</v>
      </c>
      <c r="I2407">
        <f t="shared" ref="I2407:I2425" si="301">H2407-H2406</f>
        <v>1</v>
      </c>
      <c r="J2407">
        <f>IF(I2407=0,0,1)</f>
        <v>1</v>
      </c>
      <c r="K2407">
        <f>J2407*Weighting!$W$7</f>
        <v>2</v>
      </c>
      <c r="M2407" s="14"/>
    </row>
    <row r="2408" spans="1:25" x14ac:dyDescent="0.25">
      <c r="A2408" s="32">
        <f>IF(Weighting!$P$8&gt;0,B2408,"")</f>
        <v>0.58299999999999996</v>
      </c>
      <c r="B2408">
        <f>Weighting!$C$8</f>
        <v>0.58299999999999996</v>
      </c>
      <c r="C2408">
        <f>Weighting!$F$8</f>
        <v>0</v>
      </c>
      <c r="D2408" t="b">
        <f>IF(C2408=1,'Data Transformation'!$G$3+0.5*'Data Transformation'!$W$25,IF(C2409=1,D2409-'Data Transformation'!$W$25,FALSE))</f>
        <v>0</v>
      </c>
      <c r="E2408" t="str">
        <f t="array" ref="E2408">IF(ISLOGICAL(D2408),"",FREQUENCY(IF('Data Transformation'!$B$425:$B$8425='Bin Analysis'!$B2403,'Data Transformation'!$G$425:$G$8425),D2408))</f>
        <v/>
      </c>
      <c r="F2408" t="str">
        <f t="shared" si="300"/>
        <v/>
      </c>
      <c r="G2408">
        <f>Weighting!$H$8</f>
        <v>0</v>
      </c>
      <c r="H2408">
        <f t="array" ref="H2408">FREQUENCY(IF('Data Transformation'!$B$4:$B$8425=B2403,'Data Transformation'!$G$4:$G$8425),'Bin Analysis'!$B2408)</f>
        <v>10</v>
      </c>
      <c r="I2408">
        <f t="shared" si="301"/>
        <v>0</v>
      </c>
      <c r="J2408">
        <f t="shared" ref="J2408:J2425" si="302">IF(I2408=0,0,1)</f>
        <v>0</v>
      </c>
      <c r="K2408">
        <f>J2408*Weighting!$W$8</f>
        <v>0</v>
      </c>
      <c r="M2408" s="14"/>
    </row>
    <row r="2409" spans="1:25" x14ac:dyDescent="0.25">
      <c r="A2409" s="32">
        <f>IF(Weighting!$P$9&gt;0,B2409,"")</f>
        <v>0.71399999999999997</v>
      </c>
      <c r="B2409" s="50">
        <f>Weighting!$C$9</f>
        <v>0.71399999999999997</v>
      </c>
      <c r="C2409">
        <f>Weighting!$F$9</f>
        <v>0</v>
      </c>
      <c r="D2409" t="b">
        <f>IF(C2409=1,'Data Transformation'!$G$3+0.5*'Data Transformation'!$W$25,IF(C2410=1,D2410-'Data Transformation'!$W$25,FALSE))</f>
        <v>0</v>
      </c>
      <c r="E2409" t="str">
        <f t="array" ref="E2409">IF(ISLOGICAL(D2409),"",FREQUENCY(IF('Data Transformation'!$B$425:$B$8425='Bin Analysis'!$B2403,'Data Transformation'!$G$425:$G$8425),D2409))</f>
        <v/>
      </c>
      <c r="F2409" t="str">
        <f t="shared" si="300"/>
        <v/>
      </c>
      <c r="G2409">
        <f>Weighting!$H$9</f>
        <v>0</v>
      </c>
      <c r="H2409">
        <f t="array" ref="H2409">FREQUENCY(IF('Data Transformation'!$B$4:$B$8425=B2403,'Data Transformation'!$G$4:$G$8425),'Bin Analysis'!$B2409)</f>
        <v>10</v>
      </c>
      <c r="I2409">
        <f t="shared" si="301"/>
        <v>0</v>
      </c>
      <c r="J2409">
        <f t="shared" si="302"/>
        <v>0</v>
      </c>
      <c r="K2409">
        <f>J2409*Weighting!$W$9</f>
        <v>0</v>
      </c>
      <c r="M2409" s="14"/>
    </row>
    <row r="2410" spans="1:25" x14ac:dyDescent="0.25">
      <c r="A2410" s="32">
        <f>IF(Weighting!$P$10&gt;0,B2410,"")</f>
        <v>0.84499999999999997</v>
      </c>
      <c r="B2410">
        <f>Weighting!$C$10</f>
        <v>0.84499999999999997</v>
      </c>
      <c r="C2410">
        <f>Weighting!$F$10</f>
        <v>0</v>
      </c>
      <c r="D2410" t="b">
        <f>IF(C2410=1,'Data Transformation'!$G$3+0.5*'Data Transformation'!$W$25,IF(C2411=1,D2411-'Data Transformation'!$W$25,FALSE))</f>
        <v>0</v>
      </c>
      <c r="E2410" t="str">
        <f t="array" ref="E2410">IF(ISLOGICAL(D2410),"",FREQUENCY(IF('Data Transformation'!$B$425:$B$8425='Bin Analysis'!$B2403,'Data Transformation'!$G$425:$G$8425),D2410))</f>
        <v/>
      </c>
      <c r="F2410" t="str">
        <f t="shared" si="300"/>
        <v/>
      </c>
      <c r="G2410">
        <f>Weighting!$H$10</f>
        <v>0</v>
      </c>
      <c r="H2410">
        <f t="array" ref="H2410">FREQUENCY(IF('Data Transformation'!$B$4:$B$8425=B2403,'Data Transformation'!$G$4:$G$8425),'Bin Analysis'!$B2410)</f>
        <v>10</v>
      </c>
      <c r="I2410">
        <f t="shared" si="301"/>
        <v>0</v>
      </c>
      <c r="J2410">
        <f t="shared" si="302"/>
        <v>0</v>
      </c>
      <c r="K2410">
        <f>J2410*Weighting!$W$10</f>
        <v>0</v>
      </c>
      <c r="M2410" s="14"/>
    </row>
    <row r="2411" spans="1:25" x14ac:dyDescent="0.25">
      <c r="A2411" s="32">
        <f>IF(Weighting!$P$11&gt;0,B2411,"")</f>
        <v>0.97599999999999998</v>
      </c>
      <c r="B2411">
        <f>Weighting!$C$11</f>
        <v>0.97599999999999998</v>
      </c>
      <c r="C2411">
        <f>Weighting!$F$11</f>
        <v>0</v>
      </c>
      <c r="D2411">
        <f>IF(C2411=1,'Data Transformation'!$G$3+0.5*'Data Transformation'!$W$25,IF(C2412=1,D2412-'Data Transformation'!$W$25,FALSE))</f>
        <v>0.86899999999999999</v>
      </c>
      <c r="E2411">
        <f t="array" ref="E2411">IF(ISLOGICAL(D2411),"",FREQUENCY(IF('Data Transformation'!$B$425:$B$8425='Bin Analysis'!$B2403,'Data Transformation'!$G$425:$G$8425),D2411))</f>
        <v>10</v>
      </c>
      <c r="F2411" t="e">
        <f t="shared" si="300"/>
        <v>#VALUE!</v>
      </c>
      <c r="G2411">
        <f>Weighting!$H$11</f>
        <v>0</v>
      </c>
      <c r="H2411">
        <f t="array" ref="H2411">FREQUENCY(IF('Data Transformation'!$B$4:$B$8425=B2403,'Data Transformation'!$G$4:$G$8425),'Bin Analysis'!$B2411)</f>
        <v>10</v>
      </c>
      <c r="I2411">
        <f t="shared" si="301"/>
        <v>0</v>
      </c>
      <c r="J2411">
        <f t="shared" si="302"/>
        <v>0</v>
      </c>
      <c r="K2411">
        <f>J2411*Weighting!$W$11</f>
        <v>0</v>
      </c>
      <c r="M2411" s="14"/>
    </row>
    <row r="2412" spans="1:25" x14ac:dyDescent="0.25">
      <c r="A2412" s="32">
        <f>IF(Weighting!$P$12&gt;0,B2412,"")</f>
        <v>1.107</v>
      </c>
      <c r="B2412">
        <f>Weighting!$C$12</f>
        <v>1.107</v>
      </c>
      <c r="C2412">
        <f>Weighting!$F$12</f>
        <v>1</v>
      </c>
      <c r="D2412">
        <f>IF(C2412=1,'Data Transformation'!$G$3+0.5*'Data Transformation'!$W$25,IF(C2413=1,D2413-'Data Transformation'!$W$25,FALSE))</f>
        <v>1.131</v>
      </c>
      <c r="E2412">
        <f t="array" ref="E2412">IF(ISLOGICAL(D2412),"",FREQUENCY(IF('Data Transformation'!$B$425:$B$8425='Bin Analysis'!$B2403,'Data Transformation'!$G$425:$G$8425),D2412))</f>
        <v>10</v>
      </c>
      <c r="F2412">
        <f t="shared" si="300"/>
        <v>0</v>
      </c>
      <c r="G2412">
        <f>Weighting!$H$12</f>
        <v>0</v>
      </c>
      <c r="H2412">
        <f t="array" ref="H2412">FREQUENCY(IF('Data Transformation'!$B$4:$B$8425=B2403,'Data Transformation'!$G$4:$G$8425),'Bin Analysis'!$B2412)</f>
        <v>11</v>
      </c>
      <c r="I2412">
        <f t="shared" si="301"/>
        <v>1</v>
      </c>
      <c r="J2412">
        <f t="shared" si="302"/>
        <v>1</v>
      </c>
      <c r="K2412">
        <f>J2412*Weighting!$W$12</f>
        <v>1</v>
      </c>
      <c r="M2412" s="14"/>
    </row>
    <row r="2413" spans="1:25" x14ac:dyDescent="0.25">
      <c r="A2413" s="32">
        <f>IF(Weighting!$P$13&gt;0,B2413,"")</f>
        <v>1.238</v>
      </c>
      <c r="B2413">
        <f>Weighting!$C$13</f>
        <v>1.238</v>
      </c>
      <c r="C2413">
        <f>Weighting!$F$13</f>
        <v>0</v>
      </c>
      <c r="D2413" t="b">
        <f>IF(C2413=1,'Data Transformation'!$G$3+0.5*'Data Transformation'!$W$25,IF(C2414=1,D2414-'Data Transformation'!$W$25,FALSE))</f>
        <v>0</v>
      </c>
      <c r="E2413" t="str">
        <f t="array" ref="E2413">IF(ISLOGICAL(D2413),"",FREQUENCY(IF('Data Transformation'!$B$425:$B$8425='Bin Analysis'!$B2403,'Data Transformation'!$G$425:$G$8425),D2413))</f>
        <v/>
      </c>
      <c r="F2413" t="str">
        <f t="shared" si="300"/>
        <v/>
      </c>
      <c r="G2413">
        <f>Weighting!$H$13</f>
        <v>0</v>
      </c>
      <c r="H2413">
        <f t="array" ref="H2413">FREQUENCY(IF('Data Transformation'!$B$4:$B$8425=B2403,'Data Transformation'!$G$4:$G$8425),'Bin Analysis'!$B2413)</f>
        <v>11</v>
      </c>
      <c r="I2413">
        <f t="shared" si="301"/>
        <v>0</v>
      </c>
      <c r="J2413">
        <f t="shared" si="302"/>
        <v>0</v>
      </c>
      <c r="K2413">
        <f>J2413*Weighting!$W$13</f>
        <v>0</v>
      </c>
      <c r="M2413" s="14"/>
    </row>
    <row r="2414" spans="1:25" x14ac:dyDescent="0.25">
      <c r="A2414" s="32">
        <f>IF(Weighting!$P$14&gt;0,B2414,"")</f>
        <v>1.369</v>
      </c>
      <c r="B2414">
        <f>Weighting!$C$14</f>
        <v>1.369</v>
      </c>
      <c r="C2414">
        <f>Weighting!$F$14</f>
        <v>0</v>
      </c>
      <c r="D2414" t="b">
        <f>IF(C2414=1,'Data Transformation'!$G$3+0.5*'Data Transformation'!$W$25,IF(C2415=1,D2415-'Data Transformation'!$W$25,FALSE))</f>
        <v>0</v>
      </c>
      <c r="E2414" t="str">
        <f t="array" ref="E2414">IF(ISLOGICAL(D2414),"",FREQUENCY(IF('Data Transformation'!$B$425:$B$8425='Bin Analysis'!$B2403,'Data Transformation'!$G$425:$G$8425),D2414))</f>
        <v/>
      </c>
      <c r="F2414" t="str">
        <f t="shared" si="300"/>
        <v/>
      </c>
      <c r="G2414">
        <f>Weighting!$H$14</f>
        <v>0</v>
      </c>
      <c r="H2414">
        <f t="array" ref="H2414">FREQUENCY(IF('Data Transformation'!$B$4:$B$8425=B2403,'Data Transformation'!$G$4:$G$8425),'Bin Analysis'!$B2414)</f>
        <v>11</v>
      </c>
      <c r="I2414">
        <f t="shared" si="301"/>
        <v>0</v>
      </c>
      <c r="J2414">
        <f t="shared" si="302"/>
        <v>0</v>
      </c>
      <c r="K2414">
        <f>J2414*Weighting!$W$14</f>
        <v>0</v>
      </c>
      <c r="M2414" s="14"/>
    </row>
    <row r="2415" spans="1:25" x14ac:dyDescent="0.25">
      <c r="A2415" s="32">
        <f>IF(Weighting!$P$15&gt;0,B2415,"")</f>
        <v>1.5000009999999999</v>
      </c>
      <c r="B2415">
        <f>Weighting!$C$15</f>
        <v>1.5000009999999999</v>
      </c>
      <c r="C2415">
        <f>Weighting!$F$15</f>
        <v>0</v>
      </c>
      <c r="D2415" t="b">
        <f>IF(C2415=1,'Data Transformation'!$G$3+0.5*'Data Transformation'!$W$25,IF(C2416=1,D2416-'Data Transformation'!$W$25,FALSE))</f>
        <v>0</v>
      </c>
      <c r="E2415" t="str">
        <f t="array" ref="E2415">IF(ISLOGICAL(D2415),"",FREQUENCY(IF('Data Transformation'!$B$425:$B$8425='Bin Analysis'!$B2403,'Data Transformation'!$G$425:$G$8425),D2415))</f>
        <v/>
      </c>
      <c r="F2415" t="str">
        <f t="shared" si="300"/>
        <v/>
      </c>
      <c r="G2415">
        <f>Weighting!$H$15</f>
        <v>0</v>
      </c>
      <c r="H2415">
        <f t="array" ref="H2415">FREQUENCY(IF('Data Transformation'!$B$4:$B$8425=B2403,'Data Transformation'!$G$4:$G$8425),'Bin Analysis'!$B2415)</f>
        <v>11</v>
      </c>
      <c r="I2415">
        <f t="shared" si="301"/>
        <v>0</v>
      </c>
      <c r="J2415">
        <f t="shared" si="302"/>
        <v>0</v>
      </c>
      <c r="K2415">
        <f>J2415*Weighting!$W$15</f>
        <v>0</v>
      </c>
      <c r="M2415" s="14"/>
    </row>
    <row r="2416" spans="1:25" x14ac:dyDescent="0.25">
      <c r="A2416" s="32" t="str">
        <f>IF(Weighting!$P$16&gt;0,B2416,"")</f>
        <v/>
      </c>
      <c r="B2416">
        <f>Weighting!$C$16</f>
        <v>1.631</v>
      </c>
      <c r="C2416">
        <f>Weighting!$F$16</f>
        <v>0</v>
      </c>
      <c r="D2416" t="b">
        <f>IF(C2416=1,'Data Transformation'!$G$3+0.5*'Data Transformation'!$W$25,IF(C2417=1,D2417-'Data Transformation'!$W$25,FALSE))</f>
        <v>0</v>
      </c>
      <c r="E2416" t="str">
        <f t="array" ref="E2416">IF(ISLOGICAL(D2416),"",FREQUENCY(IF('Data Transformation'!$B$425:$B$8425='Bin Analysis'!$B2403,'Data Transformation'!$G$425:$G$8425),D2416))</f>
        <v/>
      </c>
      <c r="F2416" t="str">
        <f t="shared" si="300"/>
        <v/>
      </c>
      <c r="G2416">
        <f>Weighting!$H$16</f>
        <v>0</v>
      </c>
      <c r="H2416">
        <f t="array" ref="H2416">FREQUENCY(IF('Data Transformation'!$B$4:$B$8425=B2403,'Data Transformation'!$G$4:$G$8425),'Bin Analysis'!$B2416)</f>
        <v>11</v>
      </c>
      <c r="I2416">
        <f t="shared" si="301"/>
        <v>0</v>
      </c>
      <c r="J2416">
        <f t="shared" si="302"/>
        <v>0</v>
      </c>
      <c r="K2416">
        <f>J2416*Weighting!$W$16</f>
        <v>0</v>
      </c>
      <c r="M2416" s="14"/>
    </row>
    <row r="2417" spans="1:25" x14ac:dyDescent="0.25">
      <c r="A2417" s="32" t="str">
        <f>IF(Weighting!$P$17&gt;0,B2417,"")</f>
        <v/>
      </c>
      <c r="B2417">
        <f>Weighting!$C$17</f>
        <v>1.762</v>
      </c>
      <c r="C2417">
        <f>Weighting!$F$17</f>
        <v>0</v>
      </c>
      <c r="D2417" t="b">
        <f>IF(C2417=1,'Data Transformation'!$G$3+0.5*'Data Transformation'!$W$25,IF(C2418=1,D2418-'Data Transformation'!$W$25,FALSE))</f>
        <v>0</v>
      </c>
      <c r="E2417" t="str">
        <f t="array" ref="E2417">IF(ISLOGICAL(D2417),"",FREQUENCY(IF('Data Transformation'!$B$425:$B$8425='Bin Analysis'!$B2403,'Data Transformation'!$G$425:$G$8425),D2417))</f>
        <v/>
      </c>
      <c r="F2417" t="str">
        <f t="shared" si="300"/>
        <v/>
      </c>
      <c r="G2417">
        <f>Weighting!$H$17</f>
        <v>0</v>
      </c>
      <c r="H2417">
        <f t="array" ref="H2417">FREQUENCY(IF('Data Transformation'!$B$4:$B$8425=B2403,'Data Transformation'!$G$4:$G$8425),'Bin Analysis'!$B2417)</f>
        <v>11</v>
      </c>
      <c r="I2417">
        <f t="shared" si="301"/>
        <v>0</v>
      </c>
      <c r="J2417">
        <f t="shared" si="302"/>
        <v>0</v>
      </c>
      <c r="K2417">
        <f>J2417*Weighting!$W$17</f>
        <v>0</v>
      </c>
      <c r="M2417" s="14"/>
    </row>
    <row r="2418" spans="1:25" x14ac:dyDescent="0.25">
      <c r="A2418" s="32" t="str">
        <f>IF(Weighting!$P$18&gt;0,B2418,"")</f>
        <v/>
      </c>
      <c r="B2418">
        <f>Weighting!$C$18</f>
        <v>1.893</v>
      </c>
      <c r="C2418">
        <f>Weighting!$F$18</f>
        <v>0</v>
      </c>
      <c r="D2418" t="b">
        <f>IF(C2418=1,'Data Transformation'!$G$3+0.5*'Data Transformation'!$W$25,IF(C2419=1,D2419-'Data Transformation'!$W$25,FALSE))</f>
        <v>0</v>
      </c>
      <c r="E2418" t="str">
        <f t="array" ref="E2418">IF(ISLOGICAL(D2418),"",FREQUENCY(IF('Data Transformation'!$B$425:$B$8425='Bin Analysis'!$B2403,'Data Transformation'!$G$425:$G$8425),D2418))</f>
        <v/>
      </c>
      <c r="F2418" t="str">
        <f t="shared" si="300"/>
        <v/>
      </c>
      <c r="G2418">
        <f>Weighting!$H$18</f>
        <v>0</v>
      </c>
      <c r="H2418">
        <f t="array" ref="H2418">FREQUENCY(IF('Data Transformation'!$B$4:$B$8425=B2403,'Data Transformation'!$G$4:$G$8425),'Bin Analysis'!$B2418)</f>
        <v>11</v>
      </c>
      <c r="I2418">
        <f t="shared" si="301"/>
        <v>0</v>
      </c>
      <c r="J2418">
        <f t="shared" si="302"/>
        <v>0</v>
      </c>
      <c r="K2418">
        <f>J2418*Weighting!$W$18</f>
        <v>0</v>
      </c>
      <c r="M2418" s="14"/>
    </row>
    <row r="2419" spans="1:25" x14ac:dyDescent="0.25">
      <c r="A2419" s="32" t="str">
        <f>IF(Weighting!$P$19&gt;0,B2419,"")</f>
        <v/>
      </c>
      <c r="B2419">
        <f>Weighting!$C$19</f>
        <v>2.024</v>
      </c>
      <c r="C2419">
        <f>Weighting!$F$19</f>
        <v>0</v>
      </c>
      <c r="D2419" t="b">
        <f>IF(C2419=1,'Data Transformation'!$G$3+0.5*'Data Transformation'!$W$25,IF(C2420=1,D2420-'Data Transformation'!$W$25,FALSE))</f>
        <v>0</v>
      </c>
      <c r="E2419" t="str">
        <f t="array" ref="E2419">IF(ISLOGICAL(D2419),"",FREQUENCY(IF('Data Transformation'!$B$425:$B$8425='Bin Analysis'!$B2403,'Data Transformation'!$G$425:$G$8425),D2419))</f>
        <v/>
      </c>
      <c r="F2419" t="str">
        <f t="shared" si="300"/>
        <v/>
      </c>
      <c r="G2419">
        <f>Weighting!$H$19</f>
        <v>0</v>
      </c>
      <c r="H2419">
        <f t="array" ref="H2419">FREQUENCY(IF('Data Transformation'!$B$4:$B$8425=B2403,'Data Transformation'!$G$4:$G$8425),'Bin Analysis'!$B2419)</f>
        <v>11</v>
      </c>
      <c r="I2419">
        <f t="shared" si="301"/>
        <v>0</v>
      </c>
      <c r="J2419">
        <f t="shared" si="302"/>
        <v>0</v>
      </c>
      <c r="K2419">
        <f>J2419*Weighting!$W$19</f>
        <v>0</v>
      </c>
      <c r="M2419" s="14"/>
    </row>
    <row r="2420" spans="1:25" x14ac:dyDescent="0.25">
      <c r="A2420" s="32" t="str">
        <f>IF(Weighting!$P$20&gt;0,B2420,"")</f>
        <v/>
      </c>
      <c r="B2420">
        <f>Weighting!$C$20</f>
        <v>2.1550000000000002</v>
      </c>
      <c r="C2420">
        <f>Weighting!$F$20</f>
        <v>0</v>
      </c>
      <c r="D2420" t="b">
        <f>IF(C2420=1,'Data Transformation'!$G$3+0.5*'Data Transformation'!$W$25,IF(C2421=1,D2421-'Data Transformation'!$W$25,FALSE))</f>
        <v>0</v>
      </c>
      <c r="E2420" t="str">
        <f t="array" ref="E2420">IF(ISLOGICAL(D2420),"",FREQUENCY(IF('Data Transformation'!$B$425:$B$8425='Bin Analysis'!$B2403,'Data Transformation'!$G$425:$G$8425),D2420))</f>
        <v/>
      </c>
      <c r="F2420" t="str">
        <f t="shared" si="300"/>
        <v/>
      </c>
      <c r="G2420">
        <f>Weighting!$H$20</f>
        <v>0</v>
      </c>
      <c r="H2420">
        <f t="array" ref="H2420">FREQUENCY(IF('Data Transformation'!$B$4:$B$8425=B2403,'Data Transformation'!$G$4:$G$8425),'Bin Analysis'!$B2420)</f>
        <v>11</v>
      </c>
      <c r="I2420">
        <f t="shared" si="301"/>
        <v>0</v>
      </c>
      <c r="J2420">
        <f t="shared" si="302"/>
        <v>0</v>
      </c>
      <c r="K2420">
        <f>J2420*Weighting!$W$20</f>
        <v>0</v>
      </c>
      <c r="M2420" s="14"/>
    </row>
    <row r="2421" spans="1:25" x14ac:dyDescent="0.25">
      <c r="A2421" s="32" t="str">
        <f>IF(Weighting!$P$21&gt;0,B2421,"")</f>
        <v/>
      </c>
      <c r="B2421">
        <f>Weighting!$C$21</f>
        <v>2.2860000000000005</v>
      </c>
      <c r="C2421">
        <f>Weighting!$F$21</f>
        <v>0</v>
      </c>
      <c r="D2421" t="b">
        <f>IF(C2421=1,'Data Transformation'!$G$3+0.5*'Data Transformation'!$W$25,IF(C2422=1,D2422-'Data Transformation'!$W$25,FALSE))</f>
        <v>0</v>
      </c>
      <c r="E2421" t="str">
        <f t="array" ref="E2421">IF(ISLOGICAL(D2421),"",FREQUENCY(IF('Data Transformation'!$B$425:$B$8425='Bin Analysis'!$B2403,'Data Transformation'!$G$425:$G$8425),D2421))</f>
        <v/>
      </c>
      <c r="F2421" t="str">
        <f t="shared" si="300"/>
        <v/>
      </c>
      <c r="G2421">
        <f>Weighting!$H$21</f>
        <v>0</v>
      </c>
      <c r="H2421">
        <f t="array" ref="H2421">FREQUENCY(IF('Data Transformation'!$B$4:$B$8425=B2403,'Data Transformation'!$G$4:$G$8425),'Bin Analysis'!$B2421)</f>
        <v>11</v>
      </c>
      <c r="I2421">
        <f t="shared" si="301"/>
        <v>0</v>
      </c>
      <c r="J2421">
        <f t="shared" si="302"/>
        <v>0</v>
      </c>
      <c r="K2421">
        <f>J2421*Weighting!$W$21</f>
        <v>0</v>
      </c>
      <c r="M2421" s="14"/>
    </row>
    <row r="2422" spans="1:25" x14ac:dyDescent="0.25">
      <c r="A2422" s="32" t="str">
        <f>IF(Weighting!$P$22&gt;0,B2422,"")</f>
        <v/>
      </c>
      <c r="B2422">
        <f>Weighting!$C$22</f>
        <v>2.4170000000000007</v>
      </c>
      <c r="C2422">
        <f>Weighting!$F$22</f>
        <v>0</v>
      </c>
      <c r="D2422" t="b">
        <f>IF(C2422=1,'Data Transformation'!$G$3+0.5*'Data Transformation'!$W$25,IF(C2423=1,D2423-'Data Transformation'!$W$25,FALSE))</f>
        <v>0</v>
      </c>
      <c r="E2422" t="str">
        <f t="array" ref="E2422">IF(ISLOGICAL(D2422),"",FREQUENCY(IF('Data Transformation'!$B$425:$B$8425='Bin Analysis'!$B2403,'Data Transformation'!$G$425:$G$8425),D2422))</f>
        <v/>
      </c>
      <c r="F2422" t="str">
        <f t="shared" si="300"/>
        <v/>
      </c>
      <c r="G2422">
        <f>Weighting!$H$22</f>
        <v>0</v>
      </c>
      <c r="H2422">
        <f t="array" ref="H2422">FREQUENCY(IF('Data Transformation'!$B$4:$B$8425=B2403,'Data Transformation'!$G$4:$G$8425),'Bin Analysis'!$B2422)</f>
        <v>11</v>
      </c>
      <c r="I2422">
        <f t="shared" si="301"/>
        <v>0</v>
      </c>
      <c r="J2422">
        <f t="shared" si="302"/>
        <v>0</v>
      </c>
      <c r="K2422">
        <f>J2422*Weighting!$W$22</f>
        <v>0</v>
      </c>
      <c r="M2422" s="14"/>
    </row>
    <row r="2423" spans="1:25" x14ac:dyDescent="0.25">
      <c r="A2423" s="32" t="str">
        <f>IF(Weighting!$P$23&gt;0,B2423,"")</f>
        <v/>
      </c>
      <c r="B2423">
        <f>Weighting!$C$23</f>
        <v>2.5480000000000009</v>
      </c>
      <c r="C2423">
        <f>Weighting!$F$23</f>
        <v>0</v>
      </c>
      <c r="D2423" t="b">
        <f>IF(C2423=1,'Data Transformation'!$G$3+0.5*'Data Transformation'!$W$25,IF(C2424=1,D2424-'Data Transformation'!$W$25,FALSE))</f>
        <v>0</v>
      </c>
      <c r="E2423" t="str">
        <f t="array" ref="E2423">IF(ISLOGICAL(D2423),"",FREQUENCY(IF('Data Transformation'!$B$425:$B$8425='Bin Analysis'!$B2403,'Data Transformation'!$G$425:$G$8425),D2423))</f>
        <v/>
      </c>
      <c r="F2423" t="str">
        <f t="shared" si="300"/>
        <v/>
      </c>
      <c r="G2423">
        <f>Weighting!$H$23</f>
        <v>0</v>
      </c>
      <c r="H2423">
        <f t="array" ref="H2423">FREQUENCY(IF('Data Transformation'!$B$4:$B$8425=B2403,'Data Transformation'!$G$4:$G$8425),'Bin Analysis'!$B2423)</f>
        <v>11</v>
      </c>
      <c r="I2423">
        <f t="shared" si="301"/>
        <v>0</v>
      </c>
      <c r="J2423">
        <f t="shared" si="302"/>
        <v>0</v>
      </c>
      <c r="K2423">
        <f>J2423*Weighting!$W$23</f>
        <v>0</v>
      </c>
      <c r="M2423" s="14"/>
    </row>
    <row r="2424" spans="1:25" x14ac:dyDescent="0.25">
      <c r="A2424" s="32" t="str">
        <f>IF(Weighting!$P$24&gt;0,B2424,"")</f>
        <v/>
      </c>
      <c r="B2424">
        <f>Weighting!$C$24</f>
        <v>2.6790000000000012</v>
      </c>
      <c r="C2424">
        <f>Weighting!$F$24</f>
        <v>0</v>
      </c>
      <c r="D2424" t="b">
        <f>IF(C2424=1,'Data Transformation'!$G$3+0.5*'Data Transformation'!$W$25,IF(C2425=1,D2425-'Data Transformation'!$W$25,FALSE))</f>
        <v>0</v>
      </c>
      <c r="E2424" t="str">
        <f t="array" ref="E2424">IF(ISLOGICAL(D2424),"",FREQUENCY(IF('Data Transformation'!$B$425:$B$8425='Bin Analysis'!$B2403,'Data Transformation'!$G$425:$G$8425),D2424))</f>
        <v/>
      </c>
      <c r="F2424" t="str">
        <f t="shared" si="300"/>
        <v/>
      </c>
      <c r="G2424">
        <f>Weighting!$H$24</f>
        <v>0</v>
      </c>
      <c r="H2424">
        <f t="array" ref="H2424">FREQUENCY(IF('Data Transformation'!$B$4:$B$8425=B2403,'Data Transformation'!$G$4:$G$8425),'Bin Analysis'!$B2424)</f>
        <v>11</v>
      </c>
      <c r="I2424">
        <f t="shared" si="301"/>
        <v>0</v>
      </c>
      <c r="J2424">
        <f t="shared" si="302"/>
        <v>0</v>
      </c>
      <c r="K2424">
        <f>J2424*Weighting!$W$24</f>
        <v>0</v>
      </c>
      <c r="M2424" s="14"/>
    </row>
    <row r="2425" spans="1:25" x14ac:dyDescent="0.25">
      <c r="A2425" s="32" t="str">
        <f>IF(Weighting!$P$25&gt;0,B2425,"")</f>
        <v/>
      </c>
      <c r="B2425">
        <f>Weighting!$C$25</f>
        <v>2.8100000000000014</v>
      </c>
      <c r="C2425">
        <f>Weighting!$F$25</f>
        <v>0</v>
      </c>
      <c r="D2425" t="b">
        <f>IF(C2425=1,'Data Transformation'!$G$3+0.5*'Data Transformation'!$W$25,IF(C2426=1,D2426-'Data Transformation'!$W$25,FALSE))</f>
        <v>0</v>
      </c>
      <c r="E2425" t="str">
        <f t="array" ref="E2425">IF(ISLOGICAL(D2425),"",FREQUENCY(IF('Data Transformation'!$B$425:$B$8425='Bin Analysis'!$B2403,'Data Transformation'!$G$425:$G$8425),D2425))</f>
        <v/>
      </c>
      <c r="F2425" t="str">
        <f t="shared" si="300"/>
        <v/>
      </c>
      <c r="G2425">
        <f>Weighting!$H$25</f>
        <v>0</v>
      </c>
      <c r="H2425">
        <f t="array" ref="H2425">FREQUENCY(IF('Data Transformation'!$B$4:$B$8425=B2403,'Data Transformation'!$G$4:$G$8425),'Bin Analysis'!$B2425)</f>
        <v>11</v>
      </c>
      <c r="I2425">
        <f t="shared" si="301"/>
        <v>0</v>
      </c>
      <c r="J2425">
        <f t="shared" si="302"/>
        <v>0</v>
      </c>
      <c r="K2425">
        <f>J2425*Weighting!$W$25</f>
        <v>0</v>
      </c>
      <c r="M2425" s="14"/>
    </row>
    <row r="2426" spans="1:25" x14ac:dyDescent="0.25">
      <c r="O2426"/>
      <c r="P2426"/>
      <c r="Q2426"/>
      <c r="R2426"/>
    </row>
    <row r="2427" spans="1:25" ht="23.25" x14ac:dyDescent="0.35">
      <c r="A2427" s="21" t="s">
        <v>0</v>
      </c>
      <c r="B2427" s="21">
        <f>IFERROR(VLOOKUP(C2427,'Data Transformation'!$L$6:$M$426,2,FALSE),"")</f>
        <v>101</v>
      </c>
      <c r="C2427" s="21">
        <f>C2403+1</f>
        <v>101</v>
      </c>
      <c r="D2427" s="21"/>
      <c r="E2427" s="21"/>
      <c r="F2427" s="21"/>
      <c r="G2427" s="21"/>
      <c r="H2427" s="22"/>
      <c r="I2427" s="22"/>
      <c r="J2427" s="22"/>
      <c r="K2427" s="21"/>
      <c r="L2427" s="21">
        <f>B2427</f>
        <v>101</v>
      </c>
      <c r="M2427" s="23">
        <f>INDEX('Data Transformation'!$O$4:$O$424,MATCH($B2427,'Data Transformation'!$M$4:$M$424,0),MATCH($M$2,'Data Transformation'!$O$3,0))</f>
        <v>10</v>
      </c>
      <c r="N2427" s="27">
        <f>IF('Input and Summary Results'!$J$16="minimum",'Bin Analysis'!X2428/(M2427-1),'Bin Analysis'!Y2427/('Bin Analysis'!M2427-1))</f>
        <v>0</v>
      </c>
      <c r="O2427" s="27">
        <f>IF(M2427=FALSE,NA(),(VLOOKUP(1,C2430:K2449,4,FALSE))/(M2427-1))</f>
        <v>0</v>
      </c>
      <c r="P2427" s="27">
        <f>IF(M2427=FALSE,NA(),SUM(J2430:J2449)/Weighting!$S$5)</f>
        <v>0.4</v>
      </c>
      <c r="Q2427" s="27">
        <f>IF(M2427=FALSE,NA(),SUM(K2430:K2449)/Weighting!$S$6)</f>
        <v>0.34782608695652173</v>
      </c>
      <c r="R2427" s="27">
        <f>IF(M2427=FALSE,NA(),(VLOOKUP(1,G2430:K2449,3,FALSE))/(M2427-1))</f>
        <v>0.55555555555555558</v>
      </c>
      <c r="S2427" s="22" t="str">
        <f>IF(M2427=FALSE,NA(),IF(SUM(J2430:J2449)=2,"yes","no"))</f>
        <v>no</v>
      </c>
      <c r="X2427" s="2" cm="2">
        <f t="array" ref="X2427:X2428">FREQUENCY(IF('Data Transformation'!$B$425:$B$6424='Bin Analysis'!L2427,'Data Transformation'!$G$425:$G$6424),'Data Transformation'!$U$11)</f>
        <v>9</v>
      </c>
      <c r="Y2427" s="2" cm="2">
        <f t="array" ref="Y2427:Y2428">FREQUENCY(IF('Data Transformation'!$B$425:$B$6424='Bin Analysis'!L2427,'Data Transformation'!$G$425:$G$6424),'Data Transformation'!$U$12)</f>
        <v>9</v>
      </c>
    </row>
    <row r="2428" spans="1:25" x14ac:dyDescent="0.25">
      <c r="A2428" s="14" t="s">
        <v>66</v>
      </c>
      <c r="B2428" t="s">
        <v>47</v>
      </c>
      <c r="C2428" t="s">
        <v>5</v>
      </c>
      <c r="D2428" t="s">
        <v>99</v>
      </c>
      <c r="E2428" t="s">
        <v>100</v>
      </c>
      <c r="F2428" t="s">
        <v>101</v>
      </c>
      <c r="G2428" t="s">
        <v>69</v>
      </c>
      <c r="H2428" t="s">
        <v>31</v>
      </c>
      <c r="I2428" t="s">
        <v>32</v>
      </c>
      <c r="J2428" t="s">
        <v>46</v>
      </c>
      <c r="K2428" s="14" t="s">
        <v>45</v>
      </c>
      <c r="M2428" s="14"/>
      <c r="X2428" s="2">
        <v>0</v>
      </c>
      <c r="Y2428" s="2">
        <v>0</v>
      </c>
    </row>
    <row r="2429" spans="1:25" x14ac:dyDescent="0.25">
      <c r="A2429" s="32"/>
      <c r="D2429" t="b">
        <f>IF(C2429=1,'Data Transformation'!$G$3+0.5*'Data Transformation'!$W$25,IF(C2430=1,D2430-'Data Transformation'!$W$25,FALSE))</f>
        <v>0</v>
      </c>
      <c r="E2429" t="str">
        <f t="array" ref="E2429">IF(ISLOGICAL(D2429),"",FREQUENCY(IF('Data Transformation'!$B$425:$B$8425='Bin Analysis'!$B2427,'Data Transformation'!$G$425:$G$8425),D2429))</f>
        <v/>
      </c>
      <c r="F2429" t="str">
        <f>IF(ISLOGICAL(D2429),"",E2429-E2428)</f>
        <v/>
      </c>
      <c r="M2429" s="14"/>
    </row>
    <row r="2430" spans="1:25" x14ac:dyDescent="0.25">
      <c r="A2430" s="32">
        <f>IF(Weighting!$P$6&gt;0,B2430,"")</f>
        <v>0.32100000000000001</v>
      </c>
      <c r="B2430">
        <f>Weighting!$C$6</f>
        <v>0.32100000000000001</v>
      </c>
      <c r="C2430">
        <f>Weighting!$F$6</f>
        <v>0</v>
      </c>
      <c r="D2430" t="b">
        <f>IF(C2430=1,'Data Transformation'!$G$3+0.5*'Data Transformation'!$W$25,IF(C2431=1,D2431-'Data Transformation'!$W$25,FALSE))</f>
        <v>0</v>
      </c>
      <c r="E2430" t="str">
        <f t="array" ref="E2430">IF(ISLOGICAL(D2430),"",FREQUENCY(IF('Data Transformation'!$B$425:$B$8425='Bin Analysis'!$B2427,'Data Transformation'!$G$425:$G$8425),D2430))</f>
        <v/>
      </c>
      <c r="F2430" t="str">
        <f>IF(ISLOGICAL(D2430),"",E2430-E2429)</f>
        <v/>
      </c>
      <c r="G2430">
        <f>Weighting!$H$6</f>
        <v>1</v>
      </c>
      <c r="H2430">
        <f t="array" ref="H2430">FREQUENCY(IF('Data Transformation'!$B$4:$B$8425=B2427,'Data Transformation'!$G$4:$G$8425),'Bin Analysis'!$B2430)</f>
        <v>5</v>
      </c>
      <c r="I2430">
        <f>H2430-H2429</f>
        <v>5</v>
      </c>
      <c r="J2430">
        <f>IF(I2430=0,0,1)</f>
        <v>1</v>
      </c>
      <c r="K2430">
        <f>J2430*Weighting!$W$6</f>
        <v>1</v>
      </c>
      <c r="M2430" s="14"/>
    </row>
    <row r="2431" spans="1:25" x14ac:dyDescent="0.25">
      <c r="A2431" s="32">
        <f>IF(Weighting!$P$7&gt;0,B2431,"")</f>
        <v>0.45200000000000001</v>
      </c>
      <c r="B2431">
        <f>Weighting!$C$7</f>
        <v>0.45200000000000001</v>
      </c>
      <c r="C2431">
        <f>Weighting!$F$7</f>
        <v>0</v>
      </c>
      <c r="D2431" t="b">
        <f>IF(C2431=1,'Data Transformation'!$G$3+0.5*'Data Transformation'!$W$25,IF(C2432=1,D2432-'Data Transformation'!$W$25,FALSE))</f>
        <v>0</v>
      </c>
      <c r="E2431" t="str">
        <f t="array" ref="E2431">IF(ISLOGICAL(D2431),"",FREQUENCY(IF('Data Transformation'!$B$425:$B$8425='Bin Analysis'!$B2427,'Data Transformation'!$G$425:$G$8425),D2431))</f>
        <v/>
      </c>
      <c r="F2431" t="str">
        <f t="shared" ref="F2431:F2449" si="303">IF(ISLOGICAL(D2431),"",E2431-E2430)</f>
        <v/>
      </c>
      <c r="G2431">
        <f>Weighting!$H$7</f>
        <v>0</v>
      </c>
      <c r="H2431">
        <f t="array" ref="H2431">FREQUENCY(IF('Data Transformation'!$B$4:$B$8425=B2427,'Data Transformation'!$G$4:$G$8425),'Bin Analysis'!$B2431)</f>
        <v>5</v>
      </c>
      <c r="I2431">
        <f t="shared" ref="I2431:I2449" si="304">H2431-H2430</f>
        <v>0</v>
      </c>
      <c r="J2431">
        <f>IF(I2431=0,0,1)</f>
        <v>0</v>
      </c>
      <c r="K2431">
        <f>J2431*Weighting!$W$7</f>
        <v>0</v>
      </c>
      <c r="M2431" s="14"/>
    </row>
    <row r="2432" spans="1:25" x14ac:dyDescent="0.25">
      <c r="A2432" s="32">
        <f>IF(Weighting!$P$8&gt;0,B2432,"")</f>
        <v>0.58299999999999996</v>
      </c>
      <c r="B2432">
        <f>Weighting!$C$8</f>
        <v>0.58299999999999996</v>
      </c>
      <c r="C2432">
        <f>Weighting!$F$8</f>
        <v>0</v>
      </c>
      <c r="D2432" t="b">
        <f>IF(C2432=1,'Data Transformation'!$G$3+0.5*'Data Transformation'!$W$25,IF(C2433=1,D2433-'Data Transformation'!$W$25,FALSE))</f>
        <v>0</v>
      </c>
      <c r="E2432" t="str">
        <f t="array" ref="E2432">IF(ISLOGICAL(D2432),"",FREQUENCY(IF('Data Transformation'!$B$425:$B$8425='Bin Analysis'!$B2427,'Data Transformation'!$G$425:$G$8425),D2432))</f>
        <v/>
      </c>
      <c r="F2432" t="str">
        <f t="shared" si="303"/>
        <v/>
      </c>
      <c r="G2432">
        <f>Weighting!$H$8</f>
        <v>0</v>
      </c>
      <c r="H2432">
        <f t="array" ref="H2432">FREQUENCY(IF('Data Transformation'!$B$4:$B$8425=B2427,'Data Transformation'!$G$4:$G$8425),'Bin Analysis'!$B2432)</f>
        <v>6</v>
      </c>
      <c r="I2432">
        <f t="shared" si="304"/>
        <v>1</v>
      </c>
      <c r="J2432">
        <f t="shared" ref="J2432:J2449" si="305">IF(I2432=0,0,1)</f>
        <v>1</v>
      </c>
      <c r="K2432">
        <f>J2432*Weighting!$W$8</f>
        <v>3</v>
      </c>
      <c r="M2432" s="14"/>
    </row>
    <row r="2433" spans="1:13" x14ac:dyDescent="0.25">
      <c r="A2433" s="32">
        <f>IF(Weighting!$P$9&gt;0,B2433,"")</f>
        <v>0.71399999999999997</v>
      </c>
      <c r="B2433" s="50">
        <f>Weighting!$C$9</f>
        <v>0.71399999999999997</v>
      </c>
      <c r="C2433">
        <f>Weighting!$F$9</f>
        <v>0</v>
      </c>
      <c r="D2433" t="b">
        <f>IF(C2433=1,'Data Transformation'!$G$3+0.5*'Data Transformation'!$W$25,IF(C2434=1,D2434-'Data Transformation'!$W$25,FALSE))</f>
        <v>0</v>
      </c>
      <c r="E2433" t="str">
        <f t="array" ref="E2433">IF(ISLOGICAL(D2433),"",FREQUENCY(IF('Data Transformation'!$B$425:$B$8425='Bin Analysis'!$B2427,'Data Transformation'!$G$425:$G$8425),D2433))</f>
        <v/>
      </c>
      <c r="F2433" t="str">
        <f t="shared" si="303"/>
        <v/>
      </c>
      <c r="G2433">
        <f>Weighting!$H$9</f>
        <v>0</v>
      </c>
      <c r="H2433">
        <f t="array" ref="H2433">FREQUENCY(IF('Data Transformation'!$B$4:$B$8425=B2427,'Data Transformation'!$G$4:$G$8425),'Bin Analysis'!$B2433)</f>
        <v>9</v>
      </c>
      <c r="I2433">
        <f t="shared" si="304"/>
        <v>3</v>
      </c>
      <c r="J2433">
        <f t="shared" si="305"/>
        <v>1</v>
      </c>
      <c r="K2433">
        <f>J2433*Weighting!$W$9</f>
        <v>3</v>
      </c>
      <c r="M2433" s="14"/>
    </row>
    <row r="2434" spans="1:13" x14ac:dyDescent="0.25">
      <c r="A2434" s="32">
        <f>IF(Weighting!$P$10&gt;0,B2434,"")</f>
        <v>0.84499999999999997</v>
      </c>
      <c r="B2434">
        <f>Weighting!$C$10</f>
        <v>0.84499999999999997</v>
      </c>
      <c r="C2434">
        <f>Weighting!$F$10</f>
        <v>0</v>
      </c>
      <c r="D2434" t="b">
        <f>IF(C2434=1,'Data Transformation'!$G$3+0.5*'Data Transformation'!$W$25,IF(C2435=1,D2435-'Data Transformation'!$W$25,FALSE))</f>
        <v>0</v>
      </c>
      <c r="E2434" t="str">
        <f t="array" ref="E2434">IF(ISLOGICAL(D2434),"",FREQUENCY(IF('Data Transformation'!$B$425:$B$8425='Bin Analysis'!$B2427,'Data Transformation'!$G$425:$G$8425),D2434))</f>
        <v/>
      </c>
      <c r="F2434" t="str">
        <f t="shared" si="303"/>
        <v/>
      </c>
      <c r="G2434">
        <f>Weighting!$H$10</f>
        <v>0</v>
      </c>
      <c r="H2434">
        <f t="array" ref="H2434">FREQUENCY(IF('Data Transformation'!$B$4:$B$8425=B2427,'Data Transformation'!$G$4:$G$8425),'Bin Analysis'!$B2434)</f>
        <v>9</v>
      </c>
      <c r="I2434">
        <f t="shared" si="304"/>
        <v>0</v>
      </c>
      <c r="J2434">
        <f t="shared" si="305"/>
        <v>0</v>
      </c>
      <c r="K2434">
        <f>J2434*Weighting!$W$10</f>
        <v>0</v>
      </c>
      <c r="M2434" s="14"/>
    </row>
    <row r="2435" spans="1:13" x14ac:dyDescent="0.25">
      <c r="A2435" s="32">
        <f>IF(Weighting!$P$11&gt;0,B2435,"")</f>
        <v>0.97599999999999998</v>
      </c>
      <c r="B2435">
        <f>Weighting!$C$11</f>
        <v>0.97599999999999998</v>
      </c>
      <c r="C2435">
        <f>Weighting!$F$11</f>
        <v>0</v>
      </c>
      <c r="D2435">
        <f>IF(C2435=1,'Data Transformation'!$G$3+0.5*'Data Transformation'!$W$25,IF(C2436=1,D2436-'Data Transformation'!$W$25,FALSE))</f>
        <v>0.86899999999999999</v>
      </c>
      <c r="E2435">
        <f t="array" ref="E2435">IF(ISLOGICAL(D2435),"",FREQUENCY(IF('Data Transformation'!$B$425:$B$8425='Bin Analysis'!$B2427,'Data Transformation'!$G$425:$G$8425),D2435))</f>
        <v>9</v>
      </c>
      <c r="F2435" t="e">
        <f t="shared" si="303"/>
        <v>#VALUE!</v>
      </c>
      <c r="G2435">
        <f>Weighting!$H$11</f>
        <v>0</v>
      </c>
      <c r="H2435">
        <f t="array" ref="H2435">FREQUENCY(IF('Data Transformation'!$B$4:$B$8425=B2427,'Data Transformation'!$G$4:$G$8425),'Bin Analysis'!$B2435)</f>
        <v>9</v>
      </c>
      <c r="I2435">
        <f t="shared" si="304"/>
        <v>0</v>
      </c>
      <c r="J2435">
        <f t="shared" si="305"/>
        <v>0</v>
      </c>
      <c r="K2435">
        <f>J2435*Weighting!$W$11</f>
        <v>0</v>
      </c>
      <c r="M2435" s="14"/>
    </row>
    <row r="2436" spans="1:13" x14ac:dyDescent="0.25">
      <c r="A2436" s="32">
        <f>IF(Weighting!$P$12&gt;0,B2436,"")</f>
        <v>1.107</v>
      </c>
      <c r="B2436">
        <f>Weighting!$C$12</f>
        <v>1.107</v>
      </c>
      <c r="C2436">
        <f>Weighting!$F$12</f>
        <v>1</v>
      </c>
      <c r="D2436">
        <f>IF(C2436=1,'Data Transformation'!$G$3+0.5*'Data Transformation'!$W$25,IF(C2437=1,D2437-'Data Transformation'!$W$25,FALSE))</f>
        <v>1.131</v>
      </c>
      <c r="E2436">
        <f t="array" ref="E2436">IF(ISLOGICAL(D2436),"",FREQUENCY(IF('Data Transformation'!$B$425:$B$8425='Bin Analysis'!$B2427,'Data Transformation'!$G$425:$G$8425),D2436))</f>
        <v>9</v>
      </c>
      <c r="F2436">
        <f t="shared" si="303"/>
        <v>0</v>
      </c>
      <c r="G2436">
        <f>Weighting!$H$12</f>
        <v>0</v>
      </c>
      <c r="H2436">
        <f t="array" ref="H2436">FREQUENCY(IF('Data Transformation'!$B$4:$B$8425=B2427,'Data Transformation'!$G$4:$G$8425),'Bin Analysis'!$B2436)</f>
        <v>10</v>
      </c>
      <c r="I2436">
        <f t="shared" si="304"/>
        <v>1</v>
      </c>
      <c r="J2436">
        <f t="shared" si="305"/>
        <v>1</v>
      </c>
      <c r="K2436">
        <f>J2436*Weighting!$W$12</f>
        <v>1</v>
      </c>
      <c r="M2436" s="14"/>
    </row>
    <row r="2437" spans="1:13" x14ac:dyDescent="0.25">
      <c r="A2437" s="32">
        <f>IF(Weighting!$P$13&gt;0,B2437,"")</f>
        <v>1.238</v>
      </c>
      <c r="B2437">
        <f>Weighting!$C$13</f>
        <v>1.238</v>
      </c>
      <c r="C2437">
        <f>Weighting!$F$13</f>
        <v>0</v>
      </c>
      <c r="D2437" t="b">
        <f>IF(C2437=1,'Data Transformation'!$G$3+0.5*'Data Transformation'!$W$25,IF(C2438=1,D2438-'Data Transformation'!$W$25,FALSE))</f>
        <v>0</v>
      </c>
      <c r="E2437" t="str">
        <f t="array" ref="E2437">IF(ISLOGICAL(D2437),"",FREQUENCY(IF('Data Transformation'!$B$425:$B$8425='Bin Analysis'!$B2427,'Data Transformation'!$G$425:$G$8425),D2437))</f>
        <v/>
      </c>
      <c r="F2437" t="str">
        <f t="shared" si="303"/>
        <v/>
      </c>
      <c r="G2437">
        <f>Weighting!$H$13</f>
        <v>0</v>
      </c>
      <c r="H2437">
        <f t="array" ref="H2437">FREQUENCY(IF('Data Transformation'!$B$4:$B$8425=B2427,'Data Transformation'!$G$4:$G$8425),'Bin Analysis'!$B2437)</f>
        <v>10</v>
      </c>
      <c r="I2437">
        <f t="shared" si="304"/>
        <v>0</v>
      </c>
      <c r="J2437">
        <f t="shared" si="305"/>
        <v>0</v>
      </c>
      <c r="K2437">
        <f>J2437*Weighting!$W$13</f>
        <v>0</v>
      </c>
      <c r="M2437" s="14"/>
    </row>
    <row r="2438" spans="1:13" x14ac:dyDescent="0.25">
      <c r="A2438" s="32">
        <f>IF(Weighting!$P$14&gt;0,B2438,"")</f>
        <v>1.369</v>
      </c>
      <c r="B2438">
        <f>Weighting!$C$14</f>
        <v>1.369</v>
      </c>
      <c r="C2438">
        <f>Weighting!$F$14</f>
        <v>0</v>
      </c>
      <c r="D2438" t="b">
        <f>IF(C2438=1,'Data Transformation'!$G$3+0.5*'Data Transformation'!$W$25,IF(C2439=1,D2439-'Data Transformation'!$W$25,FALSE))</f>
        <v>0</v>
      </c>
      <c r="E2438" t="str">
        <f t="array" ref="E2438">IF(ISLOGICAL(D2438),"",FREQUENCY(IF('Data Transformation'!$B$425:$B$8425='Bin Analysis'!$B2427,'Data Transformation'!$G$425:$G$8425),D2438))</f>
        <v/>
      </c>
      <c r="F2438" t="str">
        <f t="shared" si="303"/>
        <v/>
      </c>
      <c r="G2438">
        <f>Weighting!$H$14</f>
        <v>0</v>
      </c>
      <c r="H2438">
        <f t="array" ref="H2438">FREQUENCY(IF('Data Transformation'!$B$4:$B$8425=B2427,'Data Transformation'!$G$4:$G$8425),'Bin Analysis'!$B2438)</f>
        <v>10</v>
      </c>
      <c r="I2438">
        <f t="shared" si="304"/>
        <v>0</v>
      </c>
      <c r="J2438">
        <f t="shared" si="305"/>
        <v>0</v>
      </c>
      <c r="K2438">
        <f>J2438*Weighting!$W$14</f>
        <v>0</v>
      </c>
      <c r="M2438" s="14"/>
    </row>
    <row r="2439" spans="1:13" x14ac:dyDescent="0.25">
      <c r="A2439" s="32">
        <f>IF(Weighting!$P$15&gt;0,B2439,"")</f>
        <v>1.5000009999999999</v>
      </c>
      <c r="B2439">
        <f>Weighting!$C$15</f>
        <v>1.5000009999999999</v>
      </c>
      <c r="C2439">
        <f>Weighting!$F$15</f>
        <v>0</v>
      </c>
      <c r="D2439" t="b">
        <f>IF(C2439=1,'Data Transformation'!$G$3+0.5*'Data Transformation'!$W$25,IF(C2440=1,D2440-'Data Transformation'!$W$25,FALSE))</f>
        <v>0</v>
      </c>
      <c r="E2439" t="str">
        <f t="array" ref="E2439">IF(ISLOGICAL(D2439),"",FREQUENCY(IF('Data Transformation'!$B$425:$B$8425='Bin Analysis'!$B2427,'Data Transformation'!$G$425:$G$8425),D2439))</f>
        <v/>
      </c>
      <c r="F2439" t="str">
        <f t="shared" si="303"/>
        <v/>
      </c>
      <c r="G2439">
        <f>Weighting!$H$15</f>
        <v>0</v>
      </c>
      <c r="H2439">
        <f t="array" ref="H2439">FREQUENCY(IF('Data Transformation'!$B$4:$B$8425=B2427,'Data Transformation'!$G$4:$G$8425),'Bin Analysis'!$B2439)</f>
        <v>10</v>
      </c>
      <c r="I2439">
        <f t="shared" si="304"/>
        <v>0</v>
      </c>
      <c r="J2439">
        <f t="shared" si="305"/>
        <v>0</v>
      </c>
      <c r="K2439">
        <f>J2439*Weighting!$W$15</f>
        <v>0</v>
      </c>
      <c r="M2439" s="14"/>
    </row>
    <row r="2440" spans="1:13" x14ac:dyDescent="0.25">
      <c r="A2440" s="32" t="str">
        <f>IF(Weighting!$P$16&gt;0,B2440,"")</f>
        <v/>
      </c>
      <c r="B2440">
        <f>Weighting!$C$16</f>
        <v>1.631</v>
      </c>
      <c r="C2440">
        <f>Weighting!$F$16</f>
        <v>0</v>
      </c>
      <c r="D2440" t="b">
        <f>IF(C2440=1,'Data Transformation'!$G$3+0.5*'Data Transformation'!$W$25,IF(C2441=1,D2441-'Data Transformation'!$W$25,FALSE))</f>
        <v>0</v>
      </c>
      <c r="E2440" t="str">
        <f t="array" ref="E2440">IF(ISLOGICAL(D2440),"",FREQUENCY(IF('Data Transformation'!$B$425:$B$8425='Bin Analysis'!$B2427,'Data Transformation'!$G$425:$G$8425),D2440))</f>
        <v/>
      </c>
      <c r="F2440" t="str">
        <f t="shared" si="303"/>
        <v/>
      </c>
      <c r="G2440">
        <f>Weighting!$H$16</f>
        <v>0</v>
      </c>
      <c r="H2440">
        <f t="array" ref="H2440">FREQUENCY(IF('Data Transformation'!$B$4:$B$8425=B2427,'Data Transformation'!$G$4:$G$8425),'Bin Analysis'!$B2440)</f>
        <v>10</v>
      </c>
      <c r="I2440">
        <f t="shared" si="304"/>
        <v>0</v>
      </c>
      <c r="J2440">
        <f t="shared" si="305"/>
        <v>0</v>
      </c>
      <c r="K2440">
        <f>J2440*Weighting!$W$16</f>
        <v>0</v>
      </c>
      <c r="M2440" s="14"/>
    </row>
    <row r="2441" spans="1:13" x14ac:dyDescent="0.25">
      <c r="A2441" s="32" t="str">
        <f>IF(Weighting!$P$17&gt;0,B2441,"")</f>
        <v/>
      </c>
      <c r="B2441">
        <f>Weighting!$C$17</f>
        <v>1.762</v>
      </c>
      <c r="C2441">
        <f>Weighting!$F$17</f>
        <v>0</v>
      </c>
      <c r="D2441" t="b">
        <f>IF(C2441=1,'Data Transformation'!$G$3+0.5*'Data Transformation'!$W$25,IF(C2442=1,D2442-'Data Transformation'!$W$25,FALSE))</f>
        <v>0</v>
      </c>
      <c r="E2441" t="str">
        <f t="array" ref="E2441">IF(ISLOGICAL(D2441),"",FREQUENCY(IF('Data Transformation'!$B$425:$B$8425='Bin Analysis'!$B2427,'Data Transformation'!$G$425:$G$8425),D2441))</f>
        <v/>
      </c>
      <c r="F2441" t="str">
        <f t="shared" si="303"/>
        <v/>
      </c>
      <c r="G2441">
        <f>Weighting!$H$17</f>
        <v>0</v>
      </c>
      <c r="H2441">
        <f t="array" ref="H2441">FREQUENCY(IF('Data Transformation'!$B$4:$B$8425=B2427,'Data Transformation'!$G$4:$G$8425),'Bin Analysis'!$B2441)</f>
        <v>10</v>
      </c>
      <c r="I2441">
        <f t="shared" si="304"/>
        <v>0</v>
      </c>
      <c r="J2441">
        <f t="shared" si="305"/>
        <v>0</v>
      </c>
      <c r="K2441">
        <f>J2441*Weighting!$W$17</f>
        <v>0</v>
      </c>
      <c r="M2441" s="14"/>
    </row>
    <row r="2442" spans="1:13" x14ac:dyDescent="0.25">
      <c r="A2442" s="32" t="str">
        <f>IF(Weighting!$P$18&gt;0,B2442,"")</f>
        <v/>
      </c>
      <c r="B2442">
        <f>Weighting!$C$18</f>
        <v>1.893</v>
      </c>
      <c r="C2442">
        <f>Weighting!$F$18</f>
        <v>0</v>
      </c>
      <c r="D2442" t="b">
        <f>IF(C2442=1,'Data Transformation'!$G$3+0.5*'Data Transformation'!$W$25,IF(C2443=1,D2443-'Data Transformation'!$W$25,FALSE))</f>
        <v>0</v>
      </c>
      <c r="E2442" t="str">
        <f t="array" ref="E2442">IF(ISLOGICAL(D2442),"",FREQUENCY(IF('Data Transformation'!$B$425:$B$8425='Bin Analysis'!$B2427,'Data Transformation'!$G$425:$G$8425),D2442))</f>
        <v/>
      </c>
      <c r="F2442" t="str">
        <f t="shared" si="303"/>
        <v/>
      </c>
      <c r="G2442">
        <f>Weighting!$H$18</f>
        <v>0</v>
      </c>
      <c r="H2442">
        <f t="array" ref="H2442">FREQUENCY(IF('Data Transformation'!$B$4:$B$8425=B2427,'Data Transformation'!$G$4:$G$8425),'Bin Analysis'!$B2442)</f>
        <v>10</v>
      </c>
      <c r="I2442">
        <f t="shared" si="304"/>
        <v>0</v>
      </c>
      <c r="J2442">
        <f t="shared" si="305"/>
        <v>0</v>
      </c>
      <c r="K2442">
        <f>J2442*Weighting!$W$18</f>
        <v>0</v>
      </c>
      <c r="M2442" s="14"/>
    </row>
    <row r="2443" spans="1:13" x14ac:dyDescent="0.25">
      <c r="A2443" s="32" t="str">
        <f>IF(Weighting!$P$19&gt;0,B2443,"")</f>
        <v/>
      </c>
      <c r="B2443">
        <f>Weighting!$C$19</f>
        <v>2.024</v>
      </c>
      <c r="C2443">
        <f>Weighting!$F$19</f>
        <v>0</v>
      </c>
      <c r="D2443" t="b">
        <f>IF(C2443=1,'Data Transformation'!$G$3+0.5*'Data Transformation'!$W$25,IF(C2444=1,D2444-'Data Transformation'!$W$25,FALSE))</f>
        <v>0</v>
      </c>
      <c r="E2443" t="str">
        <f t="array" ref="E2443">IF(ISLOGICAL(D2443),"",FREQUENCY(IF('Data Transformation'!$B$425:$B$8425='Bin Analysis'!$B2427,'Data Transformation'!$G$425:$G$8425),D2443))</f>
        <v/>
      </c>
      <c r="F2443" t="str">
        <f t="shared" si="303"/>
        <v/>
      </c>
      <c r="G2443">
        <f>Weighting!$H$19</f>
        <v>0</v>
      </c>
      <c r="H2443">
        <f t="array" ref="H2443">FREQUENCY(IF('Data Transformation'!$B$4:$B$8425=B2427,'Data Transformation'!$G$4:$G$8425),'Bin Analysis'!$B2443)</f>
        <v>10</v>
      </c>
      <c r="I2443">
        <f t="shared" si="304"/>
        <v>0</v>
      </c>
      <c r="J2443">
        <f t="shared" si="305"/>
        <v>0</v>
      </c>
      <c r="K2443">
        <f>J2443*Weighting!$W$19</f>
        <v>0</v>
      </c>
      <c r="M2443" s="14"/>
    </row>
    <row r="2444" spans="1:13" x14ac:dyDescent="0.25">
      <c r="A2444" s="32" t="str">
        <f>IF(Weighting!$P$20&gt;0,B2444,"")</f>
        <v/>
      </c>
      <c r="B2444">
        <f>Weighting!$C$20</f>
        <v>2.1550000000000002</v>
      </c>
      <c r="C2444">
        <f>Weighting!$F$20</f>
        <v>0</v>
      </c>
      <c r="D2444" t="b">
        <f>IF(C2444=1,'Data Transformation'!$G$3+0.5*'Data Transformation'!$W$25,IF(C2445=1,D2445-'Data Transformation'!$W$25,FALSE))</f>
        <v>0</v>
      </c>
      <c r="E2444" t="str">
        <f t="array" ref="E2444">IF(ISLOGICAL(D2444),"",FREQUENCY(IF('Data Transformation'!$B$425:$B$8425='Bin Analysis'!$B2427,'Data Transformation'!$G$425:$G$8425),D2444))</f>
        <v/>
      </c>
      <c r="F2444" t="str">
        <f t="shared" si="303"/>
        <v/>
      </c>
      <c r="G2444">
        <f>Weighting!$H$20</f>
        <v>0</v>
      </c>
      <c r="H2444">
        <f t="array" ref="H2444">FREQUENCY(IF('Data Transformation'!$B$4:$B$8425=B2427,'Data Transformation'!$G$4:$G$8425),'Bin Analysis'!$B2444)</f>
        <v>10</v>
      </c>
      <c r="I2444">
        <f t="shared" si="304"/>
        <v>0</v>
      </c>
      <c r="J2444">
        <f t="shared" si="305"/>
        <v>0</v>
      </c>
      <c r="K2444">
        <f>J2444*Weighting!$W$20</f>
        <v>0</v>
      </c>
      <c r="M2444" s="14"/>
    </row>
    <row r="2445" spans="1:13" x14ac:dyDescent="0.25">
      <c r="A2445" s="32" t="str">
        <f>IF(Weighting!$P$21&gt;0,B2445,"")</f>
        <v/>
      </c>
      <c r="B2445">
        <f>Weighting!$C$21</f>
        <v>2.2860000000000005</v>
      </c>
      <c r="C2445">
        <f>Weighting!$F$21</f>
        <v>0</v>
      </c>
      <c r="D2445" t="b">
        <f>IF(C2445=1,'Data Transformation'!$G$3+0.5*'Data Transformation'!$W$25,IF(C2446=1,D2446-'Data Transformation'!$W$25,FALSE))</f>
        <v>0</v>
      </c>
      <c r="E2445" t="str">
        <f t="array" ref="E2445">IF(ISLOGICAL(D2445),"",FREQUENCY(IF('Data Transformation'!$B$425:$B$8425='Bin Analysis'!$B2427,'Data Transformation'!$G$425:$G$8425),D2445))</f>
        <v/>
      </c>
      <c r="F2445" t="str">
        <f t="shared" si="303"/>
        <v/>
      </c>
      <c r="G2445">
        <f>Weighting!$H$21</f>
        <v>0</v>
      </c>
      <c r="H2445">
        <f t="array" ref="H2445">FREQUENCY(IF('Data Transformation'!$B$4:$B$8425=B2427,'Data Transformation'!$G$4:$G$8425),'Bin Analysis'!$B2445)</f>
        <v>10</v>
      </c>
      <c r="I2445">
        <f t="shared" si="304"/>
        <v>0</v>
      </c>
      <c r="J2445">
        <f t="shared" si="305"/>
        <v>0</v>
      </c>
      <c r="K2445">
        <f>J2445*Weighting!$W$21</f>
        <v>0</v>
      </c>
      <c r="M2445" s="14"/>
    </row>
    <row r="2446" spans="1:13" x14ac:dyDescent="0.25">
      <c r="A2446" s="32" t="str">
        <f>IF(Weighting!$P$22&gt;0,B2446,"")</f>
        <v/>
      </c>
      <c r="B2446">
        <f>Weighting!$C$22</f>
        <v>2.4170000000000007</v>
      </c>
      <c r="C2446">
        <f>Weighting!$F$22</f>
        <v>0</v>
      </c>
      <c r="D2446" t="b">
        <f>IF(C2446=1,'Data Transformation'!$G$3+0.5*'Data Transformation'!$W$25,IF(C2447=1,D2447-'Data Transformation'!$W$25,FALSE))</f>
        <v>0</v>
      </c>
      <c r="E2446" t="str">
        <f t="array" ref="E2446">IF(ISLOGICAL(D2446),"",FREQUENCY(IF('Data Transformation'!$B$425:$B$8425='Bin Analysis'!$B2427,'Data Transformation'!$G$425:$G$8425),D2446))</f>
        <v/>
      </c>
      <c r="F2446" t="str">
        <f t="shared" si="303"/>
        <v/>
      </c>
      <c r="G2446">
        <f>Weighting!$H$22</f>
        <v>0</v>
      </c>
      <c r="H2446">
        <f t="array" ref="H2446">FREQUENCY(IF('Data Transformation'!$B$4:$B$8425=B2427,'Data Transformation'!$G$4:$G$8425),'Bin Analysis'!$B2446)</f>
        <v>10</v>
      </c>
      <c r="I2446">
        <f t="shared" si="304"/>
        <v>0</v>
      </c>
      <c r="J2446">
        <f t="shared" si="305"/>
        <v>0</v>
      </c>
      <c r="K2446">
        <f>J2446*Weighting!$W$22</f>
        <v>0</v>
      </c>
      <c r="M2446" s="14"/>
    </row>
    <row r="2447" spans="1:13" x14ac:dyDescent="0.25">
      <c r="A2447" s="32" t="str">
        <f>IF(Weighting!$P$23&gt;0,B2447,"")</f>
        <v/>
      </c>
      <c r="B2447">
        <f>Weighting!$C$23</f>
        <v>2.5480000000000009</v>
      </c>
      <c r="C2447">
        <f>Weighting!$F$23</f>
        <v>0</v>
      </c>
      <c r="D2447" t="b">
        <f>IF(C2447=1,'Data Transformation'!$G$3+0.5*'Data Transformation'!$W$25,IF(C2448=1,D2448-'Data Transformation'!$W$25,FALSE))</f>
        <v>0</v>
      </c>
      <c r="E2447" t="str">
        <f t="array" ref="E2447">IF(ISLOGICAL(D2447),"",FREQUENCY(IF('Data Transformation'!$B$425:$B$8425='Bin Analysis'!$B2427,'Data Transformation'!$G$425:$G$8425),D2447))</f>
        <v/>
      </c>
      <c r="F2447" t="str">
        <f t="shared" si="303"/>
        <v/>
      </c>
      <c r="G2447">
        <f>Weighting!$H$23</f>
        <v>0</v>
      </c>
      <c r="H2447">
        <f t="array" ref="H2447">FREQUENCY(IF('Data Transformation'!$B$4:$B$8425=B2427,'Data Transformation'!$G$4:$G$8425),'Bin Analysis'!$B2447)</f>
        <v>10</v>
      </c>
      <c r="I2447">
        <f t="shared" si="304"/>
        <v>0</v>
      </c>
      <c r="J2447">
        <f t="shared" si="305"/>
        <v>0</v>
      </c>
      <c r="K2447">
        <f>J2447*Weighting!$W$23</f>
        <v>0</v>
      </c>
      <c r="M2447" s="14"/>
    </row>
    <row r="2448" spans="1:13" x14ac:dyDescent="0.25">
      <c r="A2448" s="32" t="str">
        <f>IF(Weighting!$P$24&gt;0,B2448,"")</f>
        <v/>
      </c>
      <c r="B2448">
        <f>Weighting!$C$24</f>
        <v>2.6790000000000012</v>
      </c>
      <c r="C2448">
        <f>Weighting!$F$24</f>
        <v>0</v>
      </c>
      <c r="D2448" t="b">
        <f>IF(C2448=1,'Data Transformation'!$G$3+0.5*'Data Transformation'!$W$25,IF(C2449=1,D2449-'Data Transformation'!$W$25,FALSE))</f>
        <v>0</v>
      </c>
      <c r="E2448" t="str">
        <f t="array" ref="E2448">IF(ISLOGICAL(D2448),"",FREQUENCY(IF('Data Transformation'!$B$425:$B$8425='Bin Analysis'!$B2427,'Data Transformation'!$G$425:$G$8425),D2448))</f>
        <v/>
      </c>
      <c r="F2448" t="str">
        <f t="shared" si="303"/>
        <v/>
      </c>
      <c r="G2448">
        <f>Weighting!$H$24</f>
        <v>0</v>
      </c>
      <c r="H2448">
        <f t="array" ref="H2448">FREQUENCY(IF('Data Transformation'!$B$4:$B$8425=B2427,'Data Transformation'!$G$4:$G$8425),'Bin Analysis'!$B2448)</f>
        <v>10</v>
      </c>
      <c r="I2448">
        <f t="shared" si="304"/>
        <v>0</v>
      </c>
      <c r="J2448">
        <f t="shared" si="305"/>
        <v>0</v>
      </c>
      <c r="K2448">
        <f>J2448*Weighting!$W$24</f>
        <v>0</v>
      </c>
      <c r="M2448" s="14"/>
    </row>
    <row r="2449" spans="1:25" x14ac:dyDescent="0.25">
      <c r="A2449" s="32" t="str">
        <f>IF(Weighting!$P$25&gt;0,B2449,"")</f>
        <v/>
      </c>
      <c r="B2449">
        <f>Weighting!$C$25</f>
        <v>2.8100000000000014</v>
      </c>
      <c r="C2449">
        <f>Weighting!$F$25</f>
        <v>0</v>
      </c>
      <c r="D2449" t="b">
        <f>IF(C2449=1,'Data Transformation'!$G$3+0.5*'Data Transformation'!$W$25,IF(C2450=1,D2450-'Data Transformation'!$W$25,FALSE))</f>
        <v>0</v>
      </c>
      <c r="E2449" t="str">
        <f t="array" ref="E2449">IF(ISLOGICAL(D2449),"",FREQUENCY(IF('Data Transformation'!$B$425:$B$8425='Bin Analysis'!$B2427,'Data Transformation'!$G$425:$G$8425),D2449))</f>
        <v/>
      </c>
      <c r="F2449" t="str">
        <f t="shared" si="303"/>
        <v/>
      </c>
      <c r="G2449">
        <f>Weighting!$H$25</f>
        <v>0</v>
      </c>
      <c r="H2449">
        <f t="array" ref="H2449">FREQUENCY(IF('Data Transformation'!$B$4:$B$8425=B2427,'Data Transformation'!$G$4:$G$8425),'Bin Analysis'!$B2449)</f>
        <v>10</v>
      </c>
      <c r="I2449">
        <f t="shared" si="304"/>
        <v>0</v>
      </c>
      <c r="J2449">
        <f t="shared" si="305"/>
        <v>0</v>
      </c>
      <c r="K2449">
        <f>J2449*Weighting!$W$25</f>
        <v>0</v>
      </c>
      <c r="M2449" s="14"/>
    </row>
    <row r="2450" spans="1:25" x14ac:dyDescent="0.25">
      <c r="O2450"/>
      <c r="P2450"/>
      <c r="Q2450"/>
      <c r="R2450"/>
    </row>
    <row r="2451" spans="1:25" ht="23.25" x14ac:dyDescent="0.35">
      <c r="A2451" s="21" t="s">
        <v>0</v>
      </c>
      <c r="B2451" s="21">
        <f>IFERROR(VLOOKUP(C2451,'Data Transformation'!$L$6:$M$426,2,FALSE),"")</f>
        <v>102</v>
      </c>
      <c r="C2451" s="21">
        <f>C2427+1</f>
        <v>102</v>
      </c>
      <c r="D2451" s="21"/>
      <c r="E2451" s="21"/>
      <c r="F2451" s="21"/>
      <c r="G2451" s="21"/>
      <c r="H2451" s="22"/>
      <c r="I2451" s="22"/>
      <c r="J2451" s="22"/>
      <c r="K2451" s="21"/>
      <c r="L2451" s="21">
        <f>B2451</f>
        <v>102</v>
      </c>
      <c r="M2451" s="23">
        <f>INDEX('Data Transformation'!$O$4:$O$424,MATCH($B2451,'Data Transformation'!$M$4:$M$424,0),MATCH($M$2,'Data Transformation'!$O$3,0))</f>
        <v>20</v>
      </c>
      <c r="N2451" s="27">
        <f>IF('Input and Summary Results'!$J$16="minimum",'Bin Analysis'!X2452/(M2451-1),'Bin Analysis'!Y2451/('Bin Analysis'!M2451-1))</f>
        <v>0</v>
      </c>
      <c r="O2451" s="27">
        <f>IF(M2451=FALSE,NA(),(VLOOKUP(1,C2454:K2473,4,FALSE))/(M2451-1))</f>
        <v>0.10526315789473684</v>
      </c>
      <c r="P2451" s="27">
        <f>IF(M2451=FALSE,NA(),SUM(J2454:J2473)/Weighting!$S$5)</f>
        <v>0.6</v>
      </c>
      <c r="Q2451" s="27">
        <f>IF(M2451=FALSE,NA(),SUM(K2454:K2473)/Weighting!$S$6)</f>
        <v>0.52173913043478259</v>
      </c>
      <c r="R2451" s="27">
        <f>IF(M2451=FALSE,NA(),(VLOOKUP(1,G2454:K2473,3,FALSE))/(M2451-1))</f>
        <v>0.57894736842105265</v>
      </c>
      <c r="S2451" s="22" t="str">
        <f>IF(M2451=FALSE,NA(),IF(SUM(J2454:J2473)=2,"yes","no"))</f>
        <v>no</v>
      </c>
      <c r="X2451" s="2" cm="2">
        <f t="array" ref="X2451:X2452">FREQUENCY(IF('Data Transformation'!$B$425:$B$6424='Bin Analysis'!L2451,'Data Transformation'!$G$425:$G$6424),'Data Transformation'!$U$11)</f>
        <v>19</v>
      </c>
      <c r="Y2451" s="2" cm="2">
        <f t="array" ref="Y2451:Y2452">FREQUENCY(IF('Data Transformation'!$B$425:$B$6424='Bin Analysis'!L2451,'Data Transformation'!$G$425:$G$6424),'Data Transformation'!$U$12)</f>
        <v>17</v>
      </c>
    </row>
    <row r="2452" spans="1:25" x14ac:dyDescent="0.25">
      <c r="A2452" s="14" t="s">
        <v>66</v>
      </c>
      <c r="B2452" t="s">
        <v>47</v>
      </c>
      <c r="C2452" t="s">
        <v>5</v>
      </c>
      <c r="D2452" t="s">
        <v>99</v>
      </c>
      <c r="E2452" t="s">
        <v>100</v>
      </c>
      <c r="F2452" t="s">
        <v>101</v>
      </c>
      <c r="G2452" t="s">
        <v>69</v>
      </c>
      <c r="H2452" t="s">
        <v>31</v>
      </c>
      <c r="I2452" t="s">
        <v>32</v>
      </c>
      <c r="J2452" t="s">
        <v>46</v>
      </c>
      <c r="K2452" s="14" t="s">
        <v>45</v>
      </c>
      <c r="M2452" s="14"/>
      <c r="X2452" s="2">
        <v>0</v>
      </c>
      <c r="Y2452" s="2">
        <v>2</v>
      </c>
    </row>
    <row r="2453" spans="1:25" x14ac:dyDescent="0.25">
      <c r="A2453" s="32"/>
      <c r="D2453" t="b">
        <f>IF(C2453=1,'Data Transformation'!$G$3+0.5*'Data Transformation'!$W$25,IF(C2454=1,D2454-'Data Transformation'!$W$25,FALSE))</f>
        <v>0</v>
      </c>
      <c r="E2453" t="str">
        <f t="array" ref="E2453">IF(ISLOGICAL(D2453),"",FREQUENCY(IF('Data Transformation'!$B$425:$B$8425='Bin Analysis'!$B2451,'Data Transformation'!$G$425:$G$8425),D2453))</f>
        <v/>
      </c>
      <c r="F2453" t="str">
        <f>IF(ISLOGICAL(D2453),"",E2453-E2452)</f>
        <v/>
      </c>
      <c r="M2453" s="14"/>
    </row>
    <row r="2454" spans="1:25" x14ac:dyDescent="0.25">
      <c r="A2454" s="32">
        <f>IF(Weighting!$P$6&gt;0,B2454,"")</f>
        <v>0.32100000000000001</v>
      </c>
      <c r="B2454">
        <f>Weighting!$C$6</f>
        <v>0.32100000000000001</v>
      </c>
      <c r="C2454">
        <f>Weighting!$F$6</f>
        <v>0</v>
      </c>
      <c r="D2454" t="b">
        <f>IF(C2454=1,'Data Transformation'!$G$3+0.5*'Data Transformation'!$W$25,IF(C2455=1,D2455-'Data Transformation'!$W$25,FALSE))</f>
        <v>0</v>
      </c>
      <c r="E2454" t="str">
        <f t="array" ref="E2454">IF(ISLOGICAL(D2454),"",FREQUENCY(IF('Data Transformation'!$B$425:$B$8425='Bin Analysis'!$B2451,'Data Transformation'!$G$425:$G$8425),D2454))</f>
        <v/>
      </c>
      <c r="F2454" t="str">
        <f>IF(ISLOGICAL(D2454),"",E2454-E2453)</f>
        <v/>
      </c>
      <c r="G2454">
        <f>Weighting!$H$6</f>
        <v>1</v>
      </c>
      <c r="H2454">
        <f t="array" ref="H2454">FREQUENCY(IF('Data Transformation'!$B$4:$B$8425=B2451,'Data Transformation'!$G$4:$G$8425),'Bin Analysis'!$B2454)</f>
        <v>11</v>
      </c>
      <c r="I2454">
        <f>H2454-H2453</f>
        <v>11</v>
      </c>
      <c r="J2454">
        <f>IF(I2454=0,0,1)</f>
        <v>1</v>
      </c>
      <c r="K2454">
        <f>J2454*Weighting!$W$6</f>
        <v>1</v>
      </c>
      <c r="M2454" s="14"/>
    </row>
    <row r="2455" spans="1:25" x14ac:dyDescent="0.25">
      <c r="A2455" s="32">
        <f>IF(Weighting!$P$7&gt;0,B2455,"")</f>
        <v>0.45200000000000001</v>
      </c>
      <c r="B2455">
        <f>Weighting!$C$7</f>
        <v>0.45200000000000001</v>
      </c>
      <c r="C2455">
        <f>Weighting!$F$7</f>
        <v>0</v>
      </c>
      <c r="D2455" t="b">
        <f>IF(C2455=1,'Data Transformation'!$G$3+0.5*'Data Transformation'!$W$25,IF(C2456=1,D2456-'Data Transformation'!$W$25,FALSE))</f>
        <v>0</v>
      </c>
      <c r="E2455" t="str">
        <f t="array" ref="E2455">IF(ISLOGICAL(D2455),"",FREQUENCY(IF('Data Transformation'!$B$425:$B$8425='Bin Analysis'!$B2451,'Data Transformation'!$G$425:$G$8425),D2455))</f>
        <v/>
      </c>
      <c r="F2455" t="str">
        <f t="shared" ref="F2455:F2473" si="306">IF(ISLOGICAL(D2455),"",E2455-E2454)</f>
        <v/>
      </c>
      <c r="G2455">
        <f>Weighting!$H$7</f>
        <v>0</v>
      </c>
      <c r="H2455">
        <f t="array" ref="H2455">FREQUENCY(IF('Data Transformation'!$B$4:$B$8425=B2451,'Data Transformation'!$G$4:$G$8425),'Bin Analysis'!$B2455)</f>
        <v>13</v>
      </c>
      <c r="I2455">
        <f t="shared" ref="I2455:I2473" si="307">H2455-H2454</f>
        <v>2</v>
      </c>
      <c r="J2455">
        <f>IF(I2455=0,0,1)</f>
        <v>1</v>
      </c>
      <c r="K2455">
        <f>J2455*Weighting!$W$7</f>
        <v>2</v>
      </c>
      <c r="M2455" s="14"/>
    </row>
    <row r="2456" spans="1:25" x14ac:dyDescent="0.25">
      <c r="A2456" s="32">
        <f>IF(Weighting!$P$8&gt;0,B2456,"")</f>
        <v>0.58299999999999996</v>
      </c>
      <c r="B2456">
        <f>Weighting!$C$8</f>
        <v>0.58299999999999996</v>
      </c>
      <c r="C2456">
        <f>Weighting!$F$8</f>
        <v>0</v>
      </c>
      <c r="D2456" t="b">
        <f>IF(C2456=1,'Data Transformation'!$G$3+0.5*'Data Transformation'!$W$25,IF(C2457=1,D2457-'Data Transformation'!$W$25,FALSE))</f>
        <v>0</v>
      </c>
      <c r="E2456" t="str">
        <f t="array" ref="E2456">IF(ISLOGICAL(D2456),"",FREQUENCY(IF('Data Transformation'!$B$425:$B$8425='Bin Analysis'!$B2451,'Data Transformation'!$G$425:$G$8425),D2456))</f>
        <v/>
      </c>
      <c r="F2456" t="str">
        <f t="shared" si="306"/>
        <v/>
      </c>
      <c r="G2456">
        <f>Weighting!$H$8</f>
        <v>0</v>
      </c>
      <c r="H2456">
        <f t="array" ref="H2456">FREQUENCY(IF('Data Transformation'!$B$4:$B$8425=B2451,'Data Transformation'!$G$4:$G$8425),'Bin Analysis'!$B2456)</f>
        <v>13</v>
      </c>
      <c r="I2456">
        <f t="shared" si="307"/>
        <v>0</v>
      </c>
      <c r="J2456">
        <f t="shared" ref="J2456:J2473" si="308">IF(I2456=0,0,1)</f>
        <v>0</v>
      </c>
      <c r="K2456">
        <f>J2456*Weighting!$W$8</f>
        <v>0</v>
      </c>
      <c r="M2456" s="14"/>
    </row>
    <row r="2457" spans="1:25" x14ac:dyDescent="0.25">
      <c r="A2457" s="32">
        <f>IF(Weighting!$P$9&gt;0,B2457,"")</f>
        <v>0.71399999999999997</v>
      </c>
      <c r="B2457" s="50">
        <f>Weighting!$C$9</f>
        <v>0.71399999999999997</v>
      </c>
      <c r="C2457">
        <f>Weighting!$F$9</f>
        <v>0</v>
      </c>
      <c r="D2457" t="b">
        <f>IF(C2457=1,'Data Transformation'!$G$3+0.5*'Data Transformation'!$W$25,IF(C2458=1,D2458-'Data Transformation'!$W$25,FALSE))</f>
        <v>0</v>
      </c>
      <c r="E2457" t="str">
        <f t="array" ref="E2457">IF(ISLOGICAL(D2457),"",FREQUENCY(IF('Data Transformation'!$B$425:$B$8425='Bin Analysis'!$B2451,'Data Transformation'!$G$425:$G$8425),D2457))</f>
        <v/>
      </c>
      <c r="F2457" t="str">
        <f t="shared" si="306"/>
        <v/>
      </c>
      <c r="G2457">
        <f>Weighting!$H$9</f>
        <v>0</v>
      </c>
      <c r="H2457">
        <f t="array" ref="H2457">FREQUENCY(IF('Data Transformation'!$B$4:$B$8425=B2451,'Data Transformation'!$G$4:$G$8425),'Bin Analysis'!$B2457)</f>
        <v>15</v>
      </c>
      <c r="I2457">
        <f t="shared" si="307"/>
        <v>2</v>
      </c>
      <c r="J2457">
        <f t="shared" si="308"/>
        <v>1</v>
      </c>
      <c r="K2457">
        <f>J2457*Weighting!$W$9</f>
        <v>3</v>
      </c>
      <c r="M2457" s="14"/>
    </row>
    <row r="2458" spans="1:25" x14ac:dyDescent="0.25">
      <c r="A2458" s="32">
        <f>IF(Weighting!$P$10&gt;0,B2458,"")</f>
        <v>0.84499999999999997</v>
      </c>
      <c r="B2458">
        <f>Weighting!$C$10</f>
        <v>0.84499999999999997</v>
      </c>
      <c r="C2458">
        <f>Weighting!$F$10</f>
        <v>0</v>
      </c>
      <c r="D2458" t="b">
        <f>IF(C2458=1,'Data Transformation'!$G$3+0.5*'Data Transformation'!$W$25,IF(C2459=1,D2459-'Data Transformation'!$W$25,FALSE))</f>
        <v>0</v>
      </c>
      <c r="E2458" t="str">
        <f t="array" ref="E2458">IF(ISLOGICAL(D2458),"",FREQUENCY(IF('Data Transformation'!$B$425:$B$8425='Bin Analysis'!$B2451,'Data Transformation'!$G$425:$G$8425),D2458))</f>
        <v/>
      </c>
      <c r="F2458" t="str">
        <f t="shared" si="306"/>
        <v/>
      </c>
      <c r="G2458">
        <f>Weighting!$H$10</f>
        <v>0</v>
      </c>
      <c r="H2458">
        <f t="array" ref="H2458">FREQUENCY(IF('Data Transformation'!$B$4:$B$8425=B2451,'Data Transformation'!$G$4:$G$8425),'Bin Analysis'!$B2458)</f>
        <v>17</v>
      </c>
      <c r="I2458">
        <f t="shared" si="307"/>
        <v>2</v>
      </c>
      <c r="J2458">
        <f t="shared" si="308"/>
        <v>1</v>
      </c>
      <c r="K2458">
        <f>J2458*Weighting!$W$10</f>
        <v>3</v>
      </c>
      <c r="M2458" s="14"/>
    </row>
    <row r="2459" spans="1:25" x14ac:dyDescent="0.25">
      <c r="A2459" s="32">
        <f>IF(Weighting!$P$11&gt;0,B2459,"")</f>
        <v>0.97599999999999998</v>
      </c>
      <c r="B2459">
        <f>Weighting!$C$11</f>
        <v>0.97599999999999998</v>
      </c>
      <c r="C2459">
        <f>Weighting!$F$11</f>
        <v>0</v>
      </c>
      <c r="D2459">
        <f>IF(C2459=1,'Data Transformation'!$G$3+0.5*'Data Transformation'!$W$25,IF(C2460=1,D2460-'Data Transformation'!$W$25,FALSE))</f>
        <v>0.86899999999999999</v>
      </c>
      <c r="E2459">
        <f t="array" ref="E2459">IF(ISLOGICAL(D2459),"",FREQUENCY(IF('Data Transformation'!$B$425:$B$8425='Bin Analysis'!$B2451,'Data Transformation'!$G$425:$G$8425),D2459))</f>
        <v>17</v>
      </c>
      <c r="F2459" t="e">
        <f t="shared" si="306"/>
        <v>#VALUE!</v>
      </c>
      <c r="G2459">
        <f>Weighting!$H$11</f>
        <v>0</v>
      </c>
      <c r="H2459">
        <f t="array" ref="H2459">FREQUENCY(IF('Data Transformation'!$B$4:$B$8425=B2451,'Data Transformation'!$G$4:$G$8425),'Bin Analysis'!$B2459)</f>
        <v>19</v>
      </c>
      <c r="I2459">
        <f t="shared" si="307"/>
        <v>2</v>
      </c>
      <c r="J2459">
        <f t="shared" si="308"/>
        <v>1</v>
      </c>
      <c r="K2459">
        <f>J2459*Weighting!$W$11</f>
        <v>2</v>
      </c>
      <c r="M2459" s="14"/>
    </row>
    <row r="2460" spans="1:25" x14ac:dyDescent="0.25">
      <c r="A2460" s="32">
        <f>IF(Weighting!$P$12&gt;0,B2460,"")</f>
        <v>1.107</v>
      </c>
      <c r="B2460">
        <f>Weighting!$C$12</f>
        <v>1.107</v>
      </c>
      <c r="C2460">
        <f>Weighting!$F$12</f>
        <v>1</v>
      </c>
      <c r="D2460">
        <f>IF(C2460=1,'Data Transformation'!$G$3+0.5*'Data Transformation'!$W$25,IF(C2461=1,D2461-'Data Transformation'!$W$25,FALSE))</f>
        <v>1.131</v>
      </c>
      <c r="E2460">
        <f t="array" ref="E2460">IF(ISLOGICAL(D2460),"",FREQUENCY(IF('Data Transformation'!$B$425:$B$8425='Bin Analysis'!$B2451,'Data Transformation'!$G$425:$G$8425),D2460))</f>
        <v>19</v>
      </c>
      <c r="F2460">
        <f t="shared" si="306"/>
        <v>2</v>
      </c>
      <c r="G2460">
        <f>Weighting!$H$12</f>
        <v>0</v>
      </c>
      <c r="H2460">
        <f t="array" ref="H2460">FREQUENCY(IF('Data Transformation'!$B$4:$B$8425=B2451,'Data Transformation'!$G$4:$G$8425),'Bin Analysis'!$B2460)</f>
        <v>20</v>
      </c>
      <c r="I2460">
        <f t="shared" si="307"/>
        <v>1</v>
      </c>
      <c r="J2460">
        <f t="shared" si="308"/>
        <v>1</v>
      </c>
      <c r="K2460">
        <f>J2460*Weighting!$W$12</f>
        <v>1</v>
      </c>
      <c r="M2460" s="14"/>
    </row>
    <row r="2461" spans="1:25" x14ac:dyDescent="0.25">
      <c r="A2461" s="32">
        <f>IF(Weighting!$P$13&gt;0,B2461,"")</f>
        <v>1.238</v>
      </c>
      <c r="B2461">
        <f>Weighting!$C$13</f>
        <v>1.238</v>
      </c>
      <c r="C2461">
        <f>Weighting!$F$13</f>
        <v>0</v>
      </c>
      <c r="D2461" t="b">
        <f>IF(C2461=1,'Data Transformation'!$G$3+0.5*'Data Transformation'!$W$25,IF(C2462=1,D2462-'Data Transformation'!$W$25,FALSE))</f>
        <v>0</v>
      </c>
      <c r="E2461" t="str">
        <f t="array" ref="E2461">IF(ISLOGICAL(D2461),"",FREQUENCY(IF('Data Transformation'!$B$425:$B$8425='Bin Analysis'!$B2451,'Data Transformation'!$G$425:$G$8425),D2461))</f>
        <v/>
      </c>
      <c r="F2461" t="str">
        <f t="shared" si="306"/>
        <v/>
      </c>
      <c r="G2461">
        <f>Weighting!$H$13</f>
        <v>0</v>
      </c>
      <c r="H2461">
        <f t="array" ref="H2461">FREQUENCY(IF('Data Transformation'!$B$4:$B$8425=B2451,'Data Transformation'!$G$4:$G$8425),'Bin Analysis'!$B2461)</f>
        <v>20</v>
      </c>
      <c r="I2461">
        <f t="shared" si="307"/>
        <v>0</v>
      </c>
      <c r="J2461">
        <f t="shared" si="308"/>
        <v>0</v>
      </c>
      <c r="K2461">
        <f>J2461*Weighting!$W$13</f>
        <v>0</v>
      </c>
      <c r="M2461" s="14"/>
    </row>
    <row r="2462" spans="1:25" x14ac:dyDescent="0.25">
      <c r="A2462" s="32">
        <f>IF(Weighting!$P$14&gt;0,B2462,"")</f>
        <v>1.369</v>
      </c>
      <c r="B2462">
        <f>Weighting!$C$14</f>
        <v>1.369</v>
      </c>
      <c r="C2462">
        <f>Weighting!$F$14</f>
        <v>0</v>
      </c>
      <c r="D2462" t="b">
        <f>IF(C2462=1,'Data Transformation'!$G$3+0.5*'Data Transformation'!$W$25,IF(C2463=1,D2463-'Data Transformation'!$W$25,FALSE))</f>
        <v>0</v>
      </c>
      <c r="E2462" t="str">
        <f t="array" ref="E2462">IF(ISLOGICAL(D2462),"",FREQUENCY(IF('Data Transformation'!$B$425:$B$8425='Bin Analysis'!$B2451,'Data Transformation'!$G$425:$G$8425),D2462))</f>
        <v/>
      </c>
      <c r="F2462" t="str">
        <f t="shared" si="306"/>
        <v/>
      </c>
      <c r="G2462">
        <f>Weighting!$H$14</f>
        <v>0</v>
      </c>
      <c r="H2462">
        <f t="array" ref="H2462">FREQUENCY(IF('Data Transformation'!$B$4:$B$8425=B2451,'Data Transformation'!$G$4:$G$8425),'Bin Analysis'!$B2462)</f>
        <v>20</v>
      </c>
      <c r="I2462">
        <f t="shared" si="307"/>
        <v>0</v>
      </c>
      <c r="J2462">
        <f t="shared" si="308"/>
        <v>0</v>
      </c>
      <c r="K2462">
        <f>J2462*Weighting!$W$14</f>
        <v>0</v>
      </c>
      <c r="M2462" s="14"/>
    </row>
    <row r="2463" spans="1:25" x14ac:dyDescent="0.25">
      <c r="A2463" s="32">
        <f>IF(Weighting!$P$15&gt;0,B2463,"")</f>
        <v>1.5000009999999999</v>
      </c>
      <c r="B2463">
        <f>Weighting!$C$15</f>
        <v>1.5000009999999999</v>
      </c>
      <c r="C2463">
        <f>Weighting!$F$15</f>
        <v>0</v>
      </c>
      <c r="D2463" t="b">
        <f>IF(C2463=1,'Data Transformation'!$G$3+0.5*'Data Transformation'!$W$25,IF(C2464=1,D2464-'Data Transformation'!$W$25,FALSE))</f>
        <v>0</v>
      </c>
      <c r="E2463" t="str">
        <f t="array" ref="E2463">IF(ISLOGICAL(D2463),"",FREQUENCY(IF('Data Transformation'!$B$425:$B$8425='Bin Analysis'!$B2451,'Data Transformation'!$G$425:$G$8425),D2463))</f>
        <v/>
      </c>
      <c r="F2463" t="str">
        <f t="shared" si="306"/>
        <v/>
      </c>
      <c r="G2463">
        <f>Weighting!$H$15</f>
        <v>0</v>
      </c>
      <c r="H2463">
        <f t="array" ref="H2463">FREQUENCY(IF('Data Transformation'!$B$4:$B$8425=B2451,'Data Transformation'!$G$4:$G$8425),'Bin Analysis'!$B2463)</f>
        <v>20</v>
      </c>
      <c r="I2463">
        <f t="shared" si="307"/>
        <v>0</v>
      </c>
      <c r="J2463">
        <f t="shared" si="308"/>
        <v>0</v>
      </c>
      <c r="K2463">
        <f>J2463*Weighting!$W$15</f>
        <v>0</v>
      </c>
      <c r="M2463" s="14"/>
    </row>
    <row r="2464" spans="1:25" x14ac:dyDescent="0.25">
      <c r="A2464" s="32" t="str">
        <f>IF(Weighting!$P$16&gt;0,B2464,"")</f>
        <v/>
      </c>
      <c r="B2464">
        <f>Weighting!$C$16</f>
        <v>1.631</v>
      </c>
      <c r="C2464">
        <f>Weighting!$F$16</f>
        <v>0</v>
      </c>
      <c r="D2464" t="b">
        <f>IF(C2464=1,'Data Transformation'!$G$3+0.5*'Data Transformation'!$W$25,IF(C2465=1,D2465-'Data Transformation'!$W$25,FALSE))</f>
        <v>0</v>
      </c>
      <c r="E2464" t="str">
        <f t="array" ref="E2464">IF(ISLOGICAL(D2464),"",FREQUENCY(IF('Data Transformation'!$B$425:$B$8425='Bin Analysis'!$B2451,'Data Transformation'!$G$425:$G$8425),D2464))</f>
        <v/>
      </c>
      <c r="F2464" t="str">
        <f t="shared" si="306"/>
        <v/>
      </c>
      <c r="G2464">
        <f>Weighting!$H$16</f>
        <v>0</v>
      </c>
      <c r="H2464">
        <f t="array" ref="H2464">FREQUENCY(IF('Data Transformation'!$B$4:$B$8425=B2451,'Data Transformation'!$G$4:$G$8425),'Bin Analysis'!$B2464)</f>
        <v>20</v>
      </c>
      <c r="I2464">
        <f t="shared" si="307"/>
        <v>0</v>
      </c>
      <c r="J2464">
        <f t="shared" si="308"/>
        <v>0</v>
      </c>
      <c r="K2464">
        <f>J2464*Weighting!$W$16</f>
        <v>0</v>
      </c>
      <c r="M2464" s="14"/>
    </row>
    <row r="2465" spans="1:25" x14ac:dyDescent="0.25">
      <c r="A2465" s="32" t="str">
        <f>IF(Weighting!$P$17&gt;0,B2465,"")</f>
        <v/>
      </c>
      <c r="B2465">
        <f>Weighting!$C$17</f>
        <v>1.762</v>
      </c>
      <c r="C2465">
        <f>Weighting!$F$17</f>
        <v>0</v>
      </c>
      <c r="D2465" t="b">
        <f>IF(C2465=1,'Data Transformation'!$G$3+0.5*'Data Transformation'!$W$25,IF(C2466=1,D2466-'Data Transformation'!$W$25,FALSE))</f>
        <v>0</v>
      </c>
      <c r="E2465" t="str">
        <f t="array" ref="E2465">IF(ISLOGICAL(D2465),"",FREQUENCY(IF('Data Transformation'!$B$425:$B$8425='Bin Analysis'!$B2451,'Data Transformation'!$G$425:$G$8425),D2465))</f>
        <v/>
      </c>
      <c r="F2465" t="str">
        <f t="shared" si="306"/>
        <v/>
      </c>
      <c r="G2465">
        <f>Weighting!$H$17</f>
        <v>0</v>
      </c>
      <c r="H2465">
        <f t="array" ref="H2465">FREQUENCY(IF('Data Transformation'!$B$4:$B$8425=B2451,'Data Transformation'!$G$4:$G$8425),'Bin Analysis'!$B2465)</f>
        <v>20</v>
      </c>
      <c r="I2465">
        <f t="shared" si="307"/>
        <v>0</v>
      </c>
      <c r="J2465">
        <f t="shared" si="308"/>
        <v>0</v>
      </c>
      <c r="K2465">
        <f>J2465*Weighting!$W$17</f>
        <v>0</v>
      </c>
      <c r="M2465" s="14"/>
    </row>
    <row r="2466" spans="1:25" x14ac:dyDescent="0.25">
      <c r="A2466" s="32" t="str">
        <f>IF(Weighting!$P$18&gt;0,B2466,"")</f>
        <v/>
      </c>
      <c r="B2466">
        <f>Weighting!$C$18</f>
        <v>1.893</v>
      </c>
      <c r="C2466">
        <f>Weighting!$F$18</f>
        <v>0</v>
      </c>
      <c r="D2466" t="b">
        <f>IF(C2466=1,'Data Transformation'!$G$3+0.5*'Data Transformation'!$W$25,IF(C2467=1,D2467-'Data Transformation'!$W$25,FALSE))</f>
        <v>0</v>
      </c>
      <c r="E2466" t="str">
        <f t="array" ref="E2466">IF(ISLOGICAL(D2466),"",FREQUENCY(IF('Data Transformation'!$B$425:$B$8425='Bin Analysis'!$B2451,'Data Transformation'!$G$425:$G$8425),D2466))</f>
        <v/>
      </c>
      <c r="F2466" t="str">
        <f t="shared" si="306"/>
        <v/>
      </c>
      <c r="G2466">
        <f>Weighting!$H$18</f>
        <v>0</v>
      </c>
      <c r="H2466">
        <f t="array" ref="H2466">FREQUENCY(IF('Data Transformation'!$B$4:$B$8425=B2451,'Data Transformation'!$G$4:$G$8425),'Bin Analysis'!$B2466)</f>
        <v>20</v>
      </c>
      <c r="I2466">
        <f t="shared" si="307"/>
        <v>0</v>
      </c>
      <c r="J2466">
        <f t="shared" si="308"/>
        <v>0</v>
      </c>
      <c r="K2466">
        <f>J2466*Weighting!$W$18</f>
        <v>0</v>
      </c>
      <c r="M2466" s="14"/>
    </row>
    <row r="2467" spans="1:25" x14ac:dyDescent="0.25">
      <c r="A2467" s="32" t="str">
        <f>IF(Weighting!$P$19&gt;0,B2467,"")</f>
        <v/>
      </c>
      <c r="B2467">
        <f>Weighting!$C$19</f>
        <v>2.024</v>
      </c>
      <c r="C2467">
        <f>Weighting!$F$19</f>
        <v>0</v>
      </c>
      <c r="D2467" t="b">
        <f>IF(C2467=1,'Data Transformation'!$G$3+0.5*'Data Transformation'!$W$25,IF(C2468=1,D2468-'Data Transformation'!$W$25,FALSE))</f>
        <v>0</v>
      </c>
      <c r="E2467" t="str">
        <f t="array" ref="E2467">IF(ISLOGICAL(D2467),"",FREQUENCY(IF('Data Transformation'!$B$425:$B$8425='Bin Analysis'!$B2451,'Data Transformation'!$G$425:$G$8425),D2467))</f>
        <v/>
      </c>
      <c r="F2467" t="str">
        <f t="shared" si="306"/>
        <v/>
      </c>
      <c r="G2467">
        <f>Weighting!$H$19</f>
        <v>0</v>
      </c>
      <c r="H2467">
        <f t="array" ref="H2467">FREQUENCY(IF('Data Transformation'!$B$4:$B$8425=B2451,'Data Transformation'!$G$4:$G$8425),'Bin Analysis'!$B2467)</f>
        <v>20</v>
      </c>
      <c r="I2467">
        <f t="shared" si="307"/>
        <v>0</v>
      </c>
      <c r="J2467">
        <f t="shared" si="308"/>
        <v>0</v>
      </c>
      <c r="K2467">
        <f>J2467*Weighting!$W$19</f>
        <v>0</v>
      </c>
      <c r="M2467" s="14"/>
    </row>
    <row r="2468" spans="1:25" x14ac:dyDescent="0.25">
      <c r="A2468" s="32" t="str">
        <f>IF(Weighting!$P$20&gt;0,B2468,"")</f>
        <v/>
      </c>
      <c r="B2468">
        <f>Weighting!$C$20</f>
        <v>2.1550000000000002</v>
      </c>
      <c r="C2468">
        <f>Weighting!$F$20</f>
        <v>0</v>
      </c>
      <c r="D2468" t="b">
        <f>IF(C2468=1,'Data Transformation'!$G$3+0.5*'Data Transformation'!$W$25,IF(C2469=1,D2469-'Data Transformation'!$W$25,FALSE))</f>
        <v>0</v>
      </c>
      <c r="E2468" t="str">
        <f t="array" ref="E2468">IF(ISLOGICAL(D2468),"",FREQUENCY(IF('Data Transformation'!$B$425:$B$8425='Bin Analysis'!$B2451,'Data Transformation'!$G$425:$G$8425),D2468))</f>
        <v/>
      </c>
      <c r="F2468" t="str">
        <f t="shared" si="306"/>
        <v/>
      </c>
      <c r="G2468">
        <f>Weighting!$H$20</f>
        <v>0</v>
      </c>
      <c r="H2468">
        <f t="array" ref="H2468">FREQUENCY(IF('Data Transformation'!$B$4:$B$8425=B2451,'Data Transformation'!$G$4:$G$8425),'Bin Analysis'!$B2468)</f>
        <v>20</v>
      </c>
      <c r="I2468">
        <f t="shared" si="307"/>
        <v>0</v>
      </c>
      <c r="J2468">
        <f t="shared" si="308"/>
        <v>0</v>
      </c>
      <c r="K2468">
        <f>J2468*Weighting!$W$20</f>
        <v>0</v>
      </c>
      <c r="M2468" s="14"/>
    </row>
    <row r="2469" spans="1:25" x14ac:dyDescent="0.25">
      <c r="A2469" s="32" t="str">
        <f>IF(Weighting!$P$21&gt;0,B2469,"")</f>
        <v/>
      </c>
      <c r="B2469">
        <f>Weighting!$C$21</f>
        <v>2.2860000000000005</v>
      </c>
      <c r="C2469">
        <f>Weighting!$F$21</f>
        <v>0</v>
      </c>
      <c r="D2469" t="b">
        <f>IF(C2469=1,'Data Transformation'!$G$3+0.5*'Data Transformation'!$W$25,IF(C2470=1,D2470-'Data Transformation'!$W$25,FALSE))</f>
        <v>0</v>
      </c>
      <c r="E2469" t="str">
        <f t="array" ref="E2469">IF(ISLOGICAL(D2469),"",FREQUENCY(IF('Data Transformation'!$B$425:$B$8425='Bin Analysis'!$B2451,'Data Transformation'!$G$425:$G$8425),D2469))</f>
        <v/>
      </c>
      <c r="F2469" t="str">
        <f t="shared" si="306"/>
        <v/>
      </c>
      <c r="G2469">
        <f>Weighting!$H$21</f>
        <v>0</v>
      </c>
      <c r="H2469">
        <f t="array" ref="H2469">FREQUENCY(IF('Data Transformation'!$B$4:$B$8425=B2451,'Data Transformation'!$G$4:$G$8425),'Bin Analysis'!$B2469)</f>
        <v>20</v>
      </c>
      <c r="I2469">
        <f t="shared" si="307"/>
        <v>0</v>
      </c>
      <c r="J2469">
        <f t="shared" si="308"/>
        <v>0</v>
      </c>
      <c r="K2469">
        <f>J2469*Weighting!$W$21</f>
        <v>0</v>
      </c>
      <c r="M2469" s="14"/>
    </row>
    <row r="2470" spans="1:25" x14ac:dyDescent="0.25">
      <c r="A2470" s="32" t="str">
        <f>IF(Weighting!$P$22&gt;0,B2470,"")</f>
        <v/>
      </c>
      <c r="B2470">
        <f>Weighting!$C$22</f>
        <v>2.4170000000000007</v>
      </c>
      <c r="C2470">
        <f>Weighting!$F$22</f>
        <v>0</v>
      </c>
      <c r="D2470" t="b">
        <f>IF(C2470=1,'Data Transformation'!$G$3+0.5*'Data Transformation'!$W$25,IF(C2471=1,D2471-'Data Transformation'!$W$25,FALSE))</f>
        <v>0</v>
      </c>
      <c r="E2470" t="str">
        <f t="array" ref="E2470">IF(ISLOGICAL(D2470),"",FREQUENCY(IF('Data Transformation'!$B$425:$B$8425='Bin Analysis'!$B2451,'Data Transformation'!$G$425:$G$8425),D2470))</f>
        <v/>
      </c>
      <c r="F2470" t="str">
        <f t="shared" si="306"/>
        <v/>
      </c>
      <c r="G2470">
        <f>Weighting!$H$22</f>
        <v>0</v>
      </c>
      <c r="H2470">
        <f t="array" ref="H2470">FREQUENCY(IF('Data Transformation'!$B$4:$B$8425=B2451,'Data Transformation'!$G$4:$G$8425),'Bin Analysis'!$B2470)</f>
        <v>20</v>
      </c>
      <c r="I2470">
        <f t="shared" si="307"/>
        <v>0</v>
      </c>
      <c r="J2470">
        <f t="shared" si="308"/>
        <v>0</v>
      </c>
      <c r="K2470">
        <f>J2470*Weighting!$W$22</f>
        <v>0</v>
      </c>
      <c r="M2470" s="14"/>
    </row>
    <row r="2471" spans="1:25" x14ac:dyDescent="0.25">
      <c r="A2471" s="32" t="str">
        <f>IF(Weighting!$P$23&gt;0,B2471,"")</f>
        <v/>
      </c>
      <c r="B2471">
        <f>Weighting!$C$23</f>
        <v>2.5480000000000009</v>
      </c>
      <c r="C2471">
        <f>Weighting!$F$23</f>
        <v>0</v>
      </c>
      <c r="D2471" t="b">
        <f>IF(C2471=1,'Data Transformation'!$G$3+0.5*'Data Transformation'!$W$25,IF(C2472=1,D2472-'Data Transformation'!$W$25,FALSE))</f>
        <v>0</v>
      </c>
      <c r="E2471" t="str">
        <f t="array" ref="E2471">IF(ISLOGICAL(D2471),"",FREQUENCY(IF('Data Transformation'!$B$425:$B$8425='Bin Analysis'!$B2451,'Data Transformation'!$G$425:$G$8425),D2471))</f>
        <v/>
      </c>
      <c r="F2471" t="str">
        <f t="shared" si="306"/>
        <v/>
      </c>
      <c r="G2471">
        <f>Weighting!$H$23</f>
        <v>0</v>
      </c>
      <c r="H2471">
        <f t="array" ref="H2471">FREQUENCY(IF('Data Transformation'!$B$4:$B$8425=B2451,'Data Transformation'!$G$4:$G$8425),'Bin Analysis'!$B2471)</f>
        <v>20</v>
      </c>
      <c r="I2471">
        <f t="shared" si="307"/>
        <v>0</v>
      </c>
      <c r="J2471">
        <f t="shared" si="308"/>
        <v>0</v>
      </c>
      <c r="K2471">
        <f>J2471*Weighting!$W$23</f>
        <v>0</v>
      </c>
      <c r="M2471" s="14"/>
    </row>
    <row r="2472" spans="1:25" x14ac:dyDescent="0.25">
      <c r="A2472" s="32" t="str">
        <f>IF(Weighting!$P$24&gt;0,B2472,"")</f>
        <v/>
      </c>
      <c r="B2472">
        <f>Weighting!$C$24</f>
        <v>2.6790000000000012</v>
      </c>
      <c r="C2472">
        <f>Weighting!$F$24</f>
        <v>0</v>
      </c>
      <c r="D2472" t="b">
        <f>IF(C2472=1,'Data Transformation'!$G$3+0.5*'Data Transformation'!$W$25,IF(C2473=1,D2473-'Data Transformation'!$W$25,FALSE))</f>
        <v>0</v>
      </c>
      <c r="E2472" t="str">
        <f t="array" ref="E2472">IF(ISLOGICAL(D2472),"",FREQUENCY(IF('Data Transformation'!$B$425:$B$8425='Bin Analysis'!$B2451,'Data Transformation'!$G$425:$G$8425),D2472))</f>
        <v/>
      </c>
      <c r="F2472" t="str">
        <f t="shared" si="306"/>
        <v/>
      </c>
      <c r="G2472">
        <f>Weighting!$H$24</f>
        <v>0</v>
      </c>
      <c r="H2472">
        <f t="array" ref="H2472">FREQUENCY(IF('Data Transformation'!$B$4:$B$8425=B2451,'Data Transformation'!$G$4:$G$8425),'Bin Analysis'!$B2472)</f>
        <v>20</v>
      </c>
      <c r="I2472">
        <f t="shared" si="307"/>
        <v>0</v>
      </c>
      <c r="J2472">
        <f t="shared" si="308"/>
        <v>0</v>
      </c>
      <c r="K2472">
        <f>J2472*Weighting!$W$24</f>
        <v>0</v>
      </c>
      <c r="M2472" s="14"/>
    </row>
    <row r="2473" spans="1:25" x14ac:dyDescent="0.25">
      <c r="A2473" s="32" t="str">
        <f>IF(Weighting!$P$25&gt;0,B2473,"")</f>
        <v/>
      </c>
      <c r="B2473">
        <f>Weighting!$C$25</f>
        <v>2.8100000000000014</v>
      </c>
      <c r="C2473">
        <f>Weighting!$F$25</f>
        <v>0</v>
      </c>
      <c r="D2473" t="b">
        <f>IF(C2473=1,'Data Transformation'!$G$3+0.5*'Data Transformation'!$W$25,IF(C2474=1,D2474-'Data Transformation'!$W$25,FALSE))</f>
        <v>0</v>
      </c>
      <c r="E2473" t="str">
        <f t="array" ref="E2473">IF(ISLOGICAL(D2473),"",FREQUENCY(IF('Data Transformation'!$B$425:$B$8425='Bin Analysis'!$B2451,'Data Transformation'!$G$425:$G$8425),D2473))</f>
        <v/>
      </c>
      <c r="F2473" t="str">
        <f t="shared" si="306"/>
        <v/>
      </c>
      <c r="G2473">
        <f>Weighting!$H$25</f>
        <v>0</v>
      </c>
      <c r="H2473">
        <f t="array" ref="H2473">FREQUENCY(IF('Data Transformation'!$B$4:$B$8425=B2451,'Data Transformation'!$G$4:$G$8425),'Bin Analysis'!$B2473)</f>
        <v>20</v>
      </c>
      <c r="I2473">
        <f t="shared" si="307"/>
        <v>0</v>
      </c>
      <c r="J2473">
        <f t="shared" si="308"/>
        <v>0</v>
      </c>
      <c r="K2473">
        <f>J2473*Weighting!$W$25</f>
        <v>0</v>
      </c>
      <c r="M2473" s="14"/>
    </row>
    <row r="2474" spans="1:25" x14ac:dyDescent="0.25">
      <c r="O2474"/>
      <c r="P2474"/>
      <c r="Q2474"/>
      <c r="R2474"/>
    </row>
    <row r="2475" spans="1:25" ht="23.25" x14ac:dyDescent="0.35">
      <c r="A2475" s="21" t="s">
        <v>0</v>
      </c>
      <c r="B2475" s="21">
        <f>IFERROR(VLOOKUP(C2475,'Data Transformation'!$L$6:$M$426,2,FALSE),"")</f>
        <v>103</v>
      </c>
      <c r="C2475" s="21">
        <f>C2451+1</f>
        <v>103</v>
      </c>
      <c r="D2475" s="21"/>
      <c r="E2475" s="21"/>
      <c r="F2475" s="21"/>
      <c r="G2475" s="21"/>
      <c r="H2475" s="22"/>
      <c r="I2475" s="22"/>
      <c r="J2475" s="22"/>
      <c r="K2475" s="21"/>
      <c r="L2475" s="21">
        <f>B2475</f>
        <v>103</v>
      </c>
      <c r="M2475" s="23">
        <f>INDEX('Data Transformation'!$O$4:$O$424,MATCH($B2475,'Data Transformation'!$M$4:$M$424,0),MATCH($M$2,'Data Transformation'!$O$3,0))</f>
        <v>9</v>
      </c>
      <c r="N2475" s="27">
        <f>IF('Input and Summary Results'!$J$16="minimum",'Bin Analysis'!X2476/(M2475-1),'Bin Analysis'!Y2475/('Bin Analysis'!M2475-1))</f>
        <v>0</v>
      </c>
      <c r="O2475" s="27">
        <f>IF(M2475=FALSE,NA(),(VLOOKUP(1,C2478:K2497,4,FALSE))/(M2475-1))</f>
        <v>0</v>
      </c>
      <c r="P2475" s="27">
        <f>IF(M2475=FALSE,NA(),SUM(J2478:J2497)/Weighting!$S$5)</f>
        <v>0.4</v>
      </c>
      <c r="Q2475" s="27">
        <f>IF(M2475=FALSE,NA(),SUM(K2478:K2497)/Weighting!$S$6)</f>
        <v>0.34782608695652173</v>
      </c>
      <c r="R2475" s="27">
        <f>IF(M2475=FALSE,NA(),(VLOOKUP(1,G2478:K2497,3,FALSE))/(M2475-1))</f>
        <v>0.75</v>
      </c>
      <c r="S2475" s="22" t="str">
        <f>IF(M2475=FALSE,NA(),IF(SUM(J2478:J2497)=2,"yes","no"))</f>
        <v>no</v>
      </c>
      <c r="X2475" s="2" cm="2">
        <f t="array" ref="X2475:X2476">FREQUENCY(IF('Data Transformation'!$B$425:$B$6424='Bin Analysis'!L2475,'Data Transformation'!$G$425:$G$6424),'Data Transformation'!$U$11)</f>
        <v>8</v>
      </c>
      <c r="Y2475" s="2" cm="2">
        <f t="array" ref="Y2475:Y2476">FREQUENCY(IF('Data Transformation'!$B$425:$B$6424='Bin Analysis'!L2475,'Data Transformation'!$G$425:$G$6424),'Data Transformation'!$U$12)</f>
        <v>8</v>
      </c>
    </row>
    <row r="2476" spans="1:25" x14ac:dyDescent="0.25">
      <c r="A2476" s="14" t="s">
        <v>66</v>
      </c>
      <c r="B2476" t="s">
        <v>47</v>
      </c>
      <c r="C2476" t="s">
        <v>5</v>
      </c>
      <c r="D2476" t="s">
        <v>99</v>
      </c>
      <c r="E2476" t="s">
        <v>100</v>
      </c>
      <c r="F2476" t="s">
        <v>101</v>
      </c>
      <c r="G2476" t="s">
        <v>69</v>
      </c>
      <c r="H2476" t="s">
        <v>31</v>
      </c>
      <c r="I2476" t="s">
        <v>32</v>
      </c>
      <c r="J2476" t="s">
        <v>46</v>
      </c>
      <c r="K2476" s="14" t="s">
        <v>45</v>
      </c>
      <c r="M2476" s="14"/>
      <c r="X2476" s="2">
        <v>0</v>
      </c>
      <c r="Y2476" s="2">
        <v>0</v>
      </c>
    </row>
    <row r="2477" spans="1:25" x14ac:dyDescent="0.25">
      <c r="A2477" s="32"/>
      <c r="D2477" t="b">
        <f>IF(C2477=1,'Data Transformation'!$G$3+0.5*'Data Transformation'!$W$25,IF(C2478=1,D2478-'Data Transformation'!$W$25,FALSE))</f>
        <v>0</v>
      </c>
      <c r="E2477" t="str">
        <f t="array" ref="E2477">IF(ISLOGICAL(D2477),"",FREQUENCY(IF('Data Transformation'!$B$425:$B$8425='Bin Analysis'!$B2475,'Data Transformation'!$G$425:$G$8425),D2477))</f>
        <v/>
      </c>
      <c r="F2477" t="str">
        <f>IF(ISLOGICAL(D2477),"",E2477-E2476)</f>
        <v/>
      </c>
      <c r="M2477" s="14"/>
    </row>
    <row r="2478" spans="1:25" x14ac:dyDescent="0.25">
      <c r="A2478" s="32">
        <f>IF(Weighting!$P$6&gt;0,B2478,"")</f>
        <v>0.32100000000000001</v>
      </c>
      <c r="B2478">
        <f>Weighting!$C$6</f>
        <v>0.32100000000000001</v>
      </c>
      <c r="C2478">
        <f>Weighting!$F$6</f>
        <v>0</v>
      </c>
      <c r="D2478" t="b">
        <f>IF(C2478=1,'Data Transformation'!$G$3+0.5*'Data Transformation'!$W$25,IF(C2479=1,D2479-'Data Transformation'!$W$25,FALSE))</f>
        <v>0</v>
      </c>
      <c r="E2478" t="str">
        <f t="array" ref="E2478">IF(ISLOGICAL(D2478),"",FREQUENCY(IF('Data Transformation'!$B$425:$B$8425='Bin Analysis'!$B2475,'Data Transformation'!$G$425:$G$8425),D2478))</f>
        <v/>
      </c>
      <c r="F2478" t="str">
        <f>IF(ISLOGICAL(D2478),"",E2478-E2477)</f>
        <v/>
      </c>
      <c r="G2478">
        <f>Weighting!$H$6</f>
        <v>1</v>
      </c>
      <c r="H2478">
        <f t="array" ref="H2478">FREQUENCY(IF('Data Transformation'!$B$4:$B$8425=B2475,'Data Transformation'!$G$4:$G$8425),'Bin Analysis'!$B2478)</f>
        <v>6</v>
      </c>
      <c r="I2478">
        <f>H2478-H2477</f>
        <v>6</v>
      </c>
      <c r="J2478">
        <f>IF(I2478=0,0,1)</f>
        <v>1</v>
      </c>
      <c r="K2478">
        <f>J2478*Weighting!$W$6</f>
        <v>1</v>
      </c>
      <c r="M2478" s="14"/>
    </row>
    <row r="2479" spans="1:25" x14ac:dyDescent="0.25">
      <c r="A2479" s="32">
        <f>IF(Weighting!$P$7&gt;0,B2479,"")</f>
        <v>0.45200000000000001</v>
      </c>
      <c r="B2479">
        <f>Weighting!$C$7</f>
        <v>0.45200000000000001</v>
      </c>
      <c r="C2479">
        <f>Weighting!$F$7</f>
        <v>0</v>
      </c>
      <c r="D2479" t="b">
        <f>IF(C2479=1,'Data Transformation'!$G$3+0.5*'Data Transformation'!$W$25,IF(C2480=1,D2480-'Data Transformation'!$W$25,FALSE))</f>
        <v>0</v>
      </c>
      <c r="E2479" t="str">
        <f t="array" ref="E2479">IF(ISLOGICAL(D2479),"",FREQUENCY(IF('Data Transformation'!$B$425:$B$8425='Bin Analysis'!$B2475,'Data Transformation'!$G$425:$G$8425),D2479))</f>
        <v/>
      </c>
      <c r="F2479" t="str">
        <f t="shared" ref="F2479:F2497" si="309">IF(ISLOGICAL(D2479),"",E2479-E2478)</f>
        <v/>
      </c>
      <c r="G2479">
        <f>Weighting!$H$7</f>
        <v>0</v>
      </c>
      <c r="H2479">
        <f t="array" ref="H2479">FREQUENCY(IF('Data Transformation'!$B$4:$B$8425=B2475,'Data Transformation'!$G$4:$G$8425),'Bin Analysis'!$B2479)</f>
        <v>6</v>
      </c>
      <c r="I2479">
        <f t="shared" ref="I2479:I2497" si="310">H2479-H2478</f>
        <v>0</v>
      </c>
      <c r="J2479">
        <f>IF(I2479=0,0,1)</f>
        <v>0</v>
      </c>
      <c r="K2479">
        <f>J2479*Weighting!$W$7</f>
        <v>0</v>
      </c>
      <c r="M2479" s="14"/>
    </row>
    <row r="2480" spans="1:25" x14ac:dyDescent="0.25">
      <c r="A2480" s="32">
        <f>IF(Weighting!$P$8&gt;0,B2480,"")</f>
        <v>0.58299999999999996</v>
      </c>
      <c r="B2480">
        <f>Weighting!$C$8</f>
        <v>0.58299999999999996</v>
      </c>
      <c r="C2480">
        <f>Weighting!$F$8</f>
        <v>0</v>
      </c>
      <c r="D2480" t="b">
        <f>IF(C2480=1,'Data Transformation'!$G$3+0.5*'Data Transformation'!$W$25,IF(C2481=1,D2481-'Data Transformation'!$W$25,FALSE))</f>
        <v>0</v>
      </c>
      <c r="E2480" t="str">
        <f t="array" ref="E2480">IF(ISLOGICAL(D2480),"",FREQUENCY(IF('Data Transformation'!$B$425:$B$8425='Bin Analysis'!$B2475,'Data Transformation'!$G$425:$G$8425),D2480))</f>
        <v/>
      </c>
      <c r="F2480" t="str">
        <f t="shared" si="309"/>
        <v/>
      </c>
      <c r="G2480">
        <f>Weighting!$H$8</f>
        <v>0</v>
      </c>
      <c r="H2480">
        <f t="array" ref="H2480">FREQUENCY(IF('Data Transformation'!$B$4:$B$8425=B2475,'Data Transformation'!$G$4:$G$8425),'Bin Analysis'!$B2480)</f>
        <v>7</v>
      </c>
      <c r="I2480">
        <f t="shared" si="310"/>
        <v>1</v>
      </c>
      <c r="J2480">
        <f t="shared" ref="J2480:J2497" si="311">IF(I2480=0,0,1)</f>
        <v>1</v>
      </c>
      <c r="K2480">
        <f>J2480*Weighting!$W$8</f>
        <v>3</v>
      </c>
      <c r="M2480" s="14"/>
    </row>
    <row r="2481" spans="1:13" x14ac:dyDescent="0.25">
      <c r="A2481" s="32">
        <f>IF(Weighting!$P$9&gt;0,B2481,"")</f>
        <v>0.71399999999999997</v>
      </c>
      <c r="B2481" s="50">
        <f>Weighting!$C$9</f>
        <v>0.71399999999999997</v>
      </c>
      <c r="C2481">
        <f>Weighting!$F$9</f>
        <v>0</v>
      </c>
      <c r="D2481" t="b">
        <f>IF(C2481=1,'Data Transformation'!$G$3+0.5*'Data Transformation'!$W$25,IF(C2482=1,D2482-'Data Transformation'!$W$25,FALSE))</f>
        <v>0</v>
      </c>
      <c r="E2481" t="str">
        <f t="array" ref="E2481">IF(ISLOGICAL(D2481),"",FREQUENCY(IF('Data Transformation'!$B$425:$B$8425='Bin Analysis'!$B2475,'Data Transformation'!$G$425:$G$8425),D2481))</f>
        <v/>
      </c>
      <c r="F2481" t="str">
        <f t="shared" si="309"/>
        <v/>
      </c>
      <c r="G2481">
        <f>Weighting!$H$9</f>
        <v>0</v>
      </c>
      <c r="H2481">
        <f t="array" ref="H2481">FREQUENCY(IF('Data Transformation'!$B$4:$B$8425=B2475,'Data Transformation'!$G$4:$G$8425),'Bin Analysis'!$B2481)</f>
        <v>7</v>
      </c>
      <c r="I2481">
        <f t="shared" si="310"/>
        <v>0</v>
      </c>
      <c r="J2481">
        <f t="shared" si="311"/>
        <v>0</v>
      </c>
      <c r="K2481">
        <f>J2481*Weighting!$W$9</f>
        <v>0</v>
      </c>
      <c r="M2481" s="14"/>
    </row>
    <row r="2482" spans="1:13" x14ac:dyDescent="0.25">
      <c r="A2482" s="32">
        <f>IF(Weighting!$P$10&gt;0,B2482,"")</f>
        <v>0.84499999999999997</v>
      </c>
      <c r="B2482">
        <f>Weighting!$C$10</f>
        <v>0.84499999999999997</v>
      </c>
      <c r="C2482">
        <f>Weighting!$F$10</f>
        <v>0</v>
      </c>
      <c r="D2482" t="b">
        <f>IF(C2482=1,'Data Transformation'!$G$3+0.5*'Data Transformation'!$W$25,IF(C2483=1,D2483-'Data Transformation'!$W$25,FALSE))</f>
        <v>0</v>
      </c>
      <c r="E2482" t="str">
        <f t="array" ref="E2482">IF(ISLOGICAL(D2482),"",FREQUENCY(IF('Data Transformation'!$B$425:$B$8425='Bin Analysis'!$B2475,'Data Transformation'!$G$425:$G$8425),D2482))</f>
        <v/>
      </c>
      <c r="F2482" t="str">
        <f t="shared" si="309"/>
        <v/>
      </c>
      <c r="G2482">
        <f>Weighting!$H$10</f>
        <v>0</v>
      </c>
      <c r="H2482">
        <f t="array" ref="H2482">FREQUENCY(IF('Data Transformation'!$B$4:$B$8425=B2475,'Data Transformation'!$G$4:$G$8425),'Bin Analysis'!$B2482)</f>
        <v>8</v>
      </c>
      <c r="I2482">
        <f t="shared" si="310"/>
        <v>1</v>
      </c>
      <c r="J2482">
        <f t="shared" si="311"/>
        <v>1</v>
      </c>
      <c r="K2482">
        <f>J2482*Weighting!$W$10</f>
        <v>3</v>
      </c>
      <c r="M2482" s="14"/>
    </row>
    <row r="2483" spans="1:13" x14ac:dyDescent="0.25">
      <c r="A2483" s="32">
        <f>IF(Weighting!$P$11&gt;0,B2483,"")</f>
        <v>0.97599999999999998</v>
      </c>
      <c r="B2483">
        <f>Weighting!$C$11</f>
        <v>0.97599999999999998</v>
      </c>
      <c r="C2483">
        <f>Weighting!$F$11</f>
        <v>0</v>
      </c>
      <c r="D2483">
        <f>IF(C2483=1,'Data Transformation'!$G$3+0.5*'Data Transformation'!$W$25,IF(C2484=1,D2484-'Data Transformation'!$W$25,FALSE))</f>
        <v>0.86899999999999999</v>
      </c>
      <c r="E2483">
        <f t="array" ref="E2483">IF(ISLOGICAL(D2483),"",FREQUENCY(IF('Data Transformation'!$B$425:$B$8425='Bin Analysis'!$B2475,'Data Transformation'!$G$425:$G$8425),D2483))</f>
        <v>8</v>
      </c>
      <c r="F2483" t="e">
        <f t="shared" si="309"/>
        <v>#VALUE!</v>
      </c>
      <c r="G2483">
        <f>Weighting!$H$11</f>
        <v>0</v>
      </c>
      <c r="H2483">
        <f t="array" ref="H2483">FREQUENCY(IF('Data Transformation'!$B$4:$B$8425=B2475,'Data Transformation'!$G$4:$G$8425),'Bin Analysis'!$B2483)</f>
        <v>8</v>
      </c>
      <c r="I2483">
        <f t="shared" si="310"/>
        <v>0</v>
      </c>
      <c r="J2483">
        <f t="shared" si="311"/>
        <v>0</v>
      </c>
      <c r="K2483">
        <f>J2483*Weighting!$W$11</f>
        <v>0</v>
      </c>
      <c r="M2483" s="14"/>
    </row>
    <row r="2484" spans="1:13" x14ac:dyDescent="0.25">
      <c r="A2484" s="32">
        <f>IF(Weighting!$P$12&gt;0,B2484,"")</f>
        <v>1.107</v>
      </c>
      <c r="B2484">
        <f>Weighting!$C$12</f>
        <v>1.107</v>
      </c>
      <c r="C2484">
        <f>Weighting!$F$12</f>
        <v>1</v>
      </c>
      <c r="D2484">
        <f>IF(C2484=1,'Data Transformation'!$G$3+0.5*'Data Transformation'!$W$25,IF(C2485=1,D2485-'Data Transformation'!$W$25,FALSE))</f>
        <v>1.131</v>
      </c>
      <c r="E2484">
        <f t="array" ref="E2484">IF(ISLOGICAL(D2484),"",FREQUENCY(IF('Data Transformation'!$B$425:$B$8425='Bin Analysis'!$B2475,'Data Transformation'!$G$425:$G$8425),D2484))</f>
        <v>8</v>
      </c>
      <c r="F2484">
        <f t="shared" si="309"/>
        <v>0</v>
      </c>
      <c r="G2484">
        <f>Weighting!$H$12</f>
        <v>0</v>
      </c>
      <c r="H2484">
        <f t="array" ref="H2484">FREQUENCY(IF('Data Transformation'!$B$4:$B$8425=B2475,'Data Transformation'!$G$4:$G$8425),'Bin Analysis'!$B2484)</f>
        <v>9</v>
      </c>
      <c r="I2484">
        <f t="shared" si="310"/>
        <v>1</v>
      </c>
      <c r="J2484">
        <f t="shared" si="311"/>
        <v>1</v>
      </c>
      <c r="K2484">
        <f>J2484*Weighting!$W$12</f>
        <v>1</v>
      </c>
      <c r="M2484" s="14"/>
    </row>
    <row r="2485" spans="1:13" x14ac:dyDescent="0.25">
      <c r="A2485" s="32">
        <f>IF(Weighting!$P$13&gt;0,B2485,"")</f>
        <v>1.238</v>
      </c>
      <c r="B2485">
        <f>Weighting!$C$13</f>
        <v>1.238</v>
      </c>
      <c r="C2485">
        <f>Weighting!$F$13</f>
        <v>0</v>
      </c>
      <c r="D2485" t="b">
        <f>IF(C2485=1,'Data Transformation'!$G$3+0.5*'Data Transformation'!$W$25,IF(C2486=1,D2486-'Data Transformation'!$W$25,FALSE))</f>
        <v>0</v>
      </c>
      <c r="E2485" t="str">
        <f t="array" ref="E2485">IF(ISLOGICAL(D2485),"",FREQUENCY(IF('Data Transformation'!$B$425:$B$8425='Bin Analysis'!$B2475,'Data Transformation'!$G$425:$G$8425),D2485))</f>
        <v/>
      </c>
      <c r="F2485" t="str">
        <f t="shared" si="309"/>
        <v/>
      </c>
      <c r="G2485">
        <f>Weighting!$H$13</f>
        <v>0</v>
      </c>
      <c r="H2485">
        <f t="array" ref="H2485">FREQUENCY(IF('Data Transformation'!$B$4:$B$8425=B2475,'Data Transformation'!$G$4:$G$8425),'Bin Analysis'!$B2485)</f>
        <v>9</v>
      </c>
      <c r="I2485">
        <f t="shared" si="310"/>
        <v>0</v>
      </c>
      <c r="J2485">
        <f t="shared" si="311"/>
        <v>0</v>
      </c>
      <c r="K2485">
        <f>J2485*Weighting!$W$13</f>
        <v>0</v>
      </c>
      <c r="M2485" s="14"/>
    </row>
    <row r="2486" spans="1:13" x14ac:dyDescent="0.25">
      <c r="A2486" s="32">
        <f>IF(Weighting!$P$14&gt;0,B2486,"")</f>
        <v>1.369</v>
      </c>
      <c r="B2486">
        <f>Weighting!$C$14</f>
        <v>1.369</v>
      </c>
      <c r="C2486">
        <f>Weighting!$F$14</f>
        <v>0</v>
      </c>
      <c r="D2486" t="b">
        <f>IF(C2486=1,'Data Transformation'!$G$3+0.5*'Data Transformation'!$W$25,IF(C2487=1,D2487-'Data Transformation'!$W$25,FALSE))</f>
        <v>0</v>
      </c>
      <c r="E2486" t="str">
        <f t="array" ref="E2486">IF(ISLOGICAL(D2486),"",FREQUENCY(IF('Data Transformation'!$B$425:$B$8425='Bin Analysis'!$B2475,'Data Transformation'!$G$425:$G$8425),D2486))</f>
        <v/>
      </c>
      <c r="F2486" t="str">
        <f t="shared" si="309"/>
        <v/>
      </c>
      <c r="G2486">
        <f>Weighting!$H$14</f>
        <v>0</v>
      </c>
      <c r="H2486">
        <f t="array" ref="H2486">FREQUENCY(IF('Data Transformation'!$B$4:$B$8425=B2475,'Data Transformation'!$G$4:$G$8425),'Bin Analysis'!$B2486)</f>
        <v>9</v>
      </c>
      <c r="I2486">
        <f t="shared" si="310"/>
        <v>0</v>
      </c>
      <c r="J2486">
        <f t="shared" si="311"/>
        <v>0</v>
      </c>
      <c r="K2486">
        <f>J2486*Weighting!$W$14</f>
        <v>0</v>
      </c>
      <c r="M2486" s="14"/>
    </row>
    <row r="2487" spans="1:13" x14ac:dyDescent="0.25">
      <c r="A2487" s="32">
        <f>IF(Weighting!$P$15&gt;0,B2487,"")</f>
        <v>1.5000009999999999</v>
      </c>
      <c r="B2487">
        <f>Weighting!$C$15</f>
        <v>1.5000009999999999</v>
      </c>
      <c r="C2487">
        <f>Weighting!$F$15</f>
        <v>0</v>
      </c>
      <c r="D2487" t="b">
        <f>IF(C2487=1,'Data Transformation'!$G$3+0.5*'Data Transformation'!$W$25,IF(C2488=1,D2488-'Data Transformation'!$W$25,FALSE))</f>
        <v>0</v>
      </c>
      <c r="E2487" t="str">
        <f t="array" ref="E2487">IF(ISLOGICAL(D2487),"",FREQUENCY(IF('Data Transformation'!$B$425:$B$8425='Bin Analysis'!$B2475,'Data Transformation'!$G$425:$G$8425),D2487))</f>
        <v/>
      </c>
      <c r="F2487" t="str">
        <f t="shared" si="309"/>
        <v/>
      </c>
      <c r="G2487">
        <f>Weighting!$H$15</f>
        <v>0</v>
      </c>
      <c r="H2487">
        <f t="array" ref="H2487">FREQUENCY(IF('Data Transformation'!$B$4:$B$8425=B2475,'Data Transformation'!$G$4:$G$8425),'Bin Analysis'!$B2487)</f>
        <v>9</v>
      </c>
      <c r="I2487">
        <f t="shared" si="310"/>
        <v>0</v>
      </c>
      <c r="J2487">
        <f t="shared" si="311"/>
        <v>0</v>
      </c>
      <c r="K2487">
        <f>J2487*Weighting!$W$15</f>
        <v>0</v>
      </c>
      <c r="M2487" s="14"/>
    </row>
    <row r="2488" spans="1:13" x14ac:dyDescent="0.25">
      <c r="A2488" s="32" t="str">
        <f>IF(Weighting!$P$16&gt;0,B2488,"")</f>
        <v/>
      </c>
      <c r="B2488">
        <f>Weighting!$C$16</f>
        <v>1.631</v>
      </c>
      <c r="C2488">
        <f>Weighting!$F$16</f>
        <v>0</v>
      </c>
      <c r="D2488" t="b">
        <f>IF(C2488=1,'Data Transformation'!$G$3+0.5*'Data Transformation'!$W$25,IF(C2489=1,D2489-'Data Transformation'!$W$25,FALSE))</f>
        <v>0</v>
      </c>
      <c r="E2488" t="str">
        <f t="array" ref="E2488">IF(ISLOGICAL(D2488),"",FREQUENCY(IF('Data Transformation'!$B$425:$B$8425='Bin Analysis'!$B2475,'Data Transformation'!$G$425:$G$8425),D2488))</f>
        <v/>
      </c>
      <c r="F2488" t="str">
        <f t="shared" si="309"/>
        <v/>
      </c>
      <c r="G2488">
        <f>Weighting!$H$16</f>
        <v>0</v>
      </c>
      <c r="H2488">
        <f t="array" ref="H2488">FREQUENCY(IF('Data Transformation'!$B$4:$B$8425=B2475,'Data Transformation'!$G$4:$G$8425),'Bin Analysis'!$B2488)</f>
        <v>9</v>
      </c>
      <c r="I2488">
        <f t="shared" si="310"/>
        <v>0</v>
      </c>
      <c r="J2488">
        <f t="shared" si="311"/>
        <v>0</v>
      </c>
      <c r="K2488">
        <f>J2488*Weighting!$W$16</f>
        <v>0</v>
      </c>
      <c r="M2488" s="14"/>
    </row>
    <row r="2489" spans="1:13" x14ac:dyDescent="0.25">
      <c r="A2489" s="32" t="str">
        <f>IF(Weighting!$P$17&gt;0,B2489,"")</f>
        <v/>
      </c>
      <c r="B2489">
        <f>Weighting!$C$17</f>
        <v>1.762</v>
      </c>
      <c r="C2489">
        <f>Weighting!$F$17</f>
        <v>0</v>
      </c>
      <c r="D2489" t="b">
        <f>IF(C2489=1,'Data Transformation'!$G$3+0.5*'Data Transformation'!$W$25,IF(C2490=1,D2490-'Data Transformation'!$W$25,FALSE))</f>
        <v>0</v>
      </c>
      <c r="E2489" t="str">
        <f t="array" ref="E2489">IF(ISLOGICAL(D2489),"",FREQUENCY(IF('Data Transformation'!$B$425:$B$8425='Bin Analysis'!$B2475,'Data Transformation'!$G$425:$G$8425),D2489))</f>
        <v/>
      </c>
      <c r="F2489" t="str">
        <f t="shared" si="309"/>
        <v/>
      </c>
      <c r="G2489">
        <f>Weighting!$H$17</f>
        <v>0</v>
      </c>
      <c r="H2489">
        <f t="array" ref="H2489">FREQUENCY(IF('Data Transformation'!$B$4:$B$8425=B2475,'Data Transformation'!$G$4:$G$8425),'Bin Analysis'!$B2489)</f>
        <v>9</v>
      </c>
      <c r="I2489">
        <f t="shared" si="310"/>
        <v>0</v>
      </c>
      <c r="J2489">
        <f t="shared" si="311"/>
        <v>0</v>
      </c>
      <c r="K2489">
        <f>J2489*Weighting!$W$17</f>
        <v>0</v>
      </c>
      <c r="M2489" s="14"/>
    </row>
    <row r="2490" spans="1:13" x14ac:dyDescent="0.25">
      <c r="A2490" s="32" t="str">
        <f>IF(Weighting!$P$18&gt;0,B2490,"")</f>
        <v/>
      </c>
      <c r="B2490">
        <f>Weighting!$C$18</f>
        <v>1.893</v>
      </c>
      <c r="C2490">
        <f>Weighting!$F$18</f>
        <v>0</v>
      </c>
      <c r="D2490" t="b">
        <f>IF(C2490=1,'Data Transformation'!$G$3+0.5*'Data Transformation'!$W$25,IF(C2491=1,D2491-'Data Transformation'!$W$25,FALSE))</f>
        <v>0</v>
      </c>
      <c r="E2490" t="str">
        <f t="array" ref="E2490">IF(ISLOGICAL(D2490),"",FREQUENCY(IF('Data Transformation'!$B$425:$B$8425='Bin Analysis'!$B2475,'Data Transformation'!$G$425:$G$8425),D2490))</f>
        <v/>
      </c>
      <c r="F2490" t="str">
        <f t="shared" si="309"/>
        <v/>
      </c>
      <c r="G2490">
        <f>Weighting!$H$18</f>
        <v>0</v>
      </c>
      <c r="H2490">
        <f t="array" ref="H2490">FREQUENCY(IF('Data Transformation'!$B$4:$B$8425=B2475,'Data Transformation'!$G$4:$G$8425),'Bin Analysis'!$B2490)</f>
        <v>9</v>
      </c>
      <c r="I2490">
        <f t="shared" si="310"/>
        <v>0</v>
      </c>
      <c r="J2490">
        <f t="shared" si="311"/>
        <v>0</v>
      </c>
      <c r="K2490">
        <f>J2490*Weighting!$W$18</f>
        <v>0</v>
      </c>
      <c r="M2490" s="14"/>
    </row>
    <row r="2491" spans="1:13" x14ac:dyDescent="0.25">
      <c r="A2491" s="32" t="str">
        <f>IF(Weighting!$P$19&gt;0,B2491,"")</f>
        <v/>
      </c>
      <c r="B2491">
        <f>Weighting!$C$19</f>
        <v>2.024</v>
      </c>
      <c r="C2491">
        <f>Weighting!$F$19</f>
        <v>0</v>
      </c>
      <c r="D2491" t="b">
        <f>IF(C2491=1,'Data Transformation'!$G$3+0.5*'Data Transformation'!$W$25,IF(C2492=1,D2492-'Data Transformation'!$W$25,FALSE))</f>
        <v>0</v>
      </c>
      <c r="E2491" t="str">
        <f t="array" ref="E2491">IF(ISLOGICAL(D2491),"",FREQUENCY(IF('Data Transformation'!$B$425:$B$8425='Bin Analysis'!$B2475,'Data Transformation'!$G$425:$G$8425),D2491))</f>
        <v/>
      </c>
      <c r="F2491" t="str">
        <f t="shared" si="309"/>
        <v/>
      </c>
      <c r="G2491">
        <f>Weighting!$H$19</f>
        <v>0</v>
      </c>
      <c r="H2491">
        <f t="array" ref="H2491">FREQUENCY(IF('Data Transformation'!$B$4:$B$8425=B2475,'Data Transformation'!$G$4:$G$8425),'Bin Analysis'!$B2491)</f>
        <v>9</v>
      </c>
      <c r="I2491">
        <f t="shared" si="310"/>
        <v>0</v>
      </c>
      <c r="J2491">
        <f t="shared" si="311"/>
        <v>0</v>
      </c>
      <c r="K2491">
        <f>J2491*Weighting!$W$19</f>
        <v>0</v>
      </c>
      <c r="M2491" s="14"/>
    </row>
    <row r="2492" spans="1:13" x14ac:dyDescent="0.25">
      <c r="A2492" s="32" t="str">
        <f>IF(Weighting!$P$20&gt;0,B2492,"")</f>
        <v/>
      </c>
      <c r="B2492">
        <f>Weighting!$C$20</f>
        <v>2.1550000000000002</v>
      </c>
      <c r="C2492">
        <f>Weighting!$F$20</f>
        <v>0</v>
      </c>
      <c r="D2492" t="b">
        <f>IF(C2492=1,'Data Transformation'!$G$3+0.5*'Data Transformation'!$W$25,IF(C2493=1,D2493-'Data Transformation'!$W$25,FALSE))</f>
        <v>0</v>
      </c>
      <c r="E2492" t="str">
        <f t="array" ref="E2492">IF(ISLOGICAL(D2492),"",FREQUENCY(IF('Data Transformation'!$B$425:$B$8425='Bin Analysis'!$B2475,'Data Transformation'!$G$425:$G$8425),D2492))</f>
        <v/>
      </c>
      <c r="F2492" t="str">
        <f t="shared" si="309"/>
        <v/>
      </c>
      <c r="G2492">
        <f>Weighting!$H$20</f>
        <v>0</v>
      </c>
      <c r="H2492">
        <f t="array" ref="H2492">FREQUENCY(IF('Data Transformation'!$B$4:$B$8425=B2475,'Data Transformation'!$G$4:$G$8425),'Bin Analysis'!$B2492)</f>
        <v>9</v>
      </c>
      <c r="I2492">
        <f t="shared" si="310"/>
        <v>0</v>
      </c>
      <c r="J2492">
        <f t="shared" si="311"/>
        <v>0</v>
      </c>
      <c r="K2492">
        <f>J2492*Weighting!$W$20</f>
        <v>0</v>
      </c>
      <c r="M2492" s="14"/>
    </row>
    <row r="2493" spans="1:13" x14ac:dyDescent="0.25">
      <c r="A2493" s="32" t="str">
        <f>IF(Weighting!$P$21&gt;0,B2493,"")</f>
        <v/>
      </c>
      <c r="B2493">
        <f>Weighting!$C$21</f>
        <v>2.2860000000000005</v>
      </c>
      <c r="C2493">
        <f>Weighting!$F$21</f>
        <v>0</v>
      </c>
      <c r="D2493" t="b">
        <f>IF(C2493=1,'Data Transformation'!$G$3+0.5*'Data Transformation'!$W$25,IF(C2494=1,D2494-'Data Transformation'!$W$25,FALSE))</f>
        <v>0</v>
      </c>
      <c r="E2493" t="str">
        <f t="array" ref="E2493">IF(ISLOGICAL(D2493),"",FREQUENCY(IF('Data Transformation'!$B$425:$B$8425='Bin Analysis'!$B2475,'Data Transformation'!$G$425:$G$8425),D2493))</f>
        <v/>
      </c>
      <c r="F2493" t="str">
        <f t="shared" si="309"/>
        <v/>
      </c>
      <c r="G2493">
        <f>Weighting!$H$21</f>
        <v>0</v>
      </c>
      <c r="H2493">
        <f t="array" ref="H2493">FREQUENCY(IF('Data Transformation'!$B$4:$B$8425=B2475,'Data Transformation'!$G$4:$G$8425),'Bin Analysis'!$B2493)</f>
        <v>9</v>
      </c>
      <c r="I2493">
        <f t="shared" si="310"/>
        <v>0</v>
      </c>
      <c r="J2493">
        <f t="shared" si="311"/>
        <v>0</v>
      </c>
      <c r="K2493">
        <f>J2493*Weighting!$W$21</f>
        <v>0</v>
      </c>
      <c r="M2493" s="14"/>
    </row>
    <row r="2494" spans="1:13" x14ac:dyDescent="0.25">
      <c r="A2494" s="32" t="str">
        <f>IF(Weighting!$P$22&gt;0,B2494,"")</f>
        <v/>
      </c>
      <c r="B2494">
        <f>Weighting!$C$22</f>
        <v>2.4170000000000007</v>
      </c>
      <c r="C2494">
        <f>Weighting!$F$22</f>
        <v>0</v>
      </c>
      <c r="D2494" t="b">
        <f>IF(C2494=1,'Data Transformation'!$G$3+0.5*'Data Transformation'!$W$25,IF(C2495=1,D2495-'Data Transformation'!$W$25,FALSE))</f>
        <v>0</v>
      </c>
      <c r="E2494" t="str">
        <f t="array" ref="E2494">IF(ISLOGICAL(D2494),"",FREQUENCY(IF('Data Transformation'!$B$425:$B$8425='Bin Analysis'!$B2475,'Data Transformation'!$G$425:$G$8425),D2494))</f>
        <v/>
      </c>
      <c r="F2494" t="str">
        <f t="shared" si="309"/>
        <v/>
      </c>
      <c r="G2494">
        <f>Weighting!$H$22</f>
        <v>0</v>
      </c>
      <c r="H2494">
        <f t="array" ref="H2494">FREQUENCY(IF('Data Transformation'!$B$4:$B$8425=B2475,'Data Transformation'!$G$4:$G$8425),'Bin Analysis'!$B2494)</f>
        <v>9</v>
      </c>
      <c r="I2494">
        <f t="shared" si="310"/>
        <v>0</v>
      </c>
      <c r="J2494">
        <f t="shared" si="311"/>
        <v>0</v>
      </c>
      <c r="K2494">
        <f>J2494*Weighting!$W$22</f>
        <v>0</v>
      </c>
      <c r="M2494" s="14"/>
    </row>
    <row r="2495" spans="1:13" x14ac:dyDescent="0.25">
      <c r="A2495" s="32" t="str">
        <f>IF(Weighting!$P$23&gt;0,B2495,"")</f>
        <v/>
      </c>
      <c r="B2495">
        <f>Weighting!$C$23</f>
        <v>2.5480000000000009</v>
      </c>
      <c r="C2495">
        <f>Weighting!$F$23</f>
        <v>0</v>
      </c>
      <c r="D2495" t="b">
        <f>IF(C2495=1,'Data Transformation'!$G$3+0.5*'Data Transformation'!$W$25,IF(C2496=1,D2496-'Data Transformation'!$W$25,FALSE))</f>
        <v>0</v>
      </c>
      <c r="E2495" t="str">
        <f t="array" ref="E2495">IF(ISLOGICAL(D2495),"",FREQUENCY(IF('Data Transformation'!$B$425:$B$8425='Bin Analysis'!$B2475,'Data Transformation'!$G$425:$G$8425),D2495))</f>
        <v/>
      </c>
      <c r="F2495" t="str">
        <f t="shared" si="309"/>
        <v/>
      </c>
      <c r="G2495">
        <f>Weighting!$H$23</f>
        <v>0</v>
      </c>
      <c r="H2495">
        <f t="array" ref="H2495">FREQUENCY(IF('Data Transformation'!$B$4:$B$8425=B2475,'Data Transformation'!$G$4:$G$8425),'Bin Analysis'!$B2495)</f>
        <v>9</v>
      </c>
      <c r="I2495">
        <f t="shared" si="310"/>
        <v>0</v>
      </c>
      <c r="J2495">
        <f t="shared" si="311"/>
        <v>0</v>
      </c>
      <c r="K2495">
        <f>J2495*Weighting!$W$23</f>
        <v>0</v>
      </c>
      <c r="M2495" s="14"/>
    </row>
    <row r="2496" spans="1:13" x14ac:dyDescent="0.25">
      <c r="A2496" s="32" t="str">
        <f>IF(Weighting!$P$24&gt;0,B2496,"")</f>
        <v/>
      </c>
      <c r="B2496">
        <f>Weighting!$C$24</f>
        <v>2.6790000000000012</v>
      </c>
      <c r="C2496">
        <f>Weighting!$F$24</f>
        <v>0</v>
      </c>
      <c r="D2496" t="b">
        <f>IF(C2496=1,'Data Transformation'!$G$3+0.5*'Data Transformation'!$W$25,IF(C2497=1,D2497-'Data Transformation'!$W$25,FALSE))</f>
        <v>0</v>
      </c>
      <c r="E2496" t="str">
        <f t="array" ref="E2496">IF(ISLOGICAL(D2496),"",FREQUENCY(IF('Data Transformation'!$B$425:$B$8425='Bin Analysis'!$B2475,'Data Transformation'!$G$425:$G$8425),D2496))</f>
        <v/>
      </c>
      <c r="F2496" t="str">
        <f t="shared" si="309"/>
        <v/>
      </c>
      <c r="G2496">
        <f>Weighting!$H$24</f>
        <v>0</v>
      </c>
      <c r="H2496">
        <f t="array" ref="H2496">FREQUENCY(IF('Data Transformation'!$B$4:$B$8425=B2475,'Data Transformation'!$G$4:$G$8425),'Bin Analysis'!$B2496)</f>
        <v>9</v>
      </c>
      <c r="I2496">
        <f t="shared" si="310"/>
        <v>0</v>
      </c>
      <c r="J2496">
        <f t="shared" si="311"/>
        <v>0</v>
      </c>
      <c r="K2496">
        <f>J2496*Weighting!$W$24</f>
        <v>0</v>
      </c>
      <c r="M2496" s="14"/>
    </row>
    <row r="2497" spans="1:25" x14ac:dyDescent="0.25">
      <c r="A2497" s="32" t="str">
        <f>IF(Weighting!$P$25&gt;0,B2497,"")</f>
        <v/>
      </c>
      <c r="B2497">
        <f>Weighting!$C$25</f>
        <v>2.8100000000000014</v>
      </c>
      <c r="C2497">
        <f>Weighting!$F$25</f>
        <v>0</v>
      </c>
      <c r="D2497" t="b">
        <f>IF(C2497=1,'Data Transformation'!$G$3+0.5*'Data Transformation'!$W$25,IF(C2498=1,D2498-'Data Transformation'!$W$25,FALSE))</f>
        <v>0</v>
      </c>
      <c r="E2497" t="str">
        <f t="array" ref="E2497">IF(ISLOGICAL(D2497),"",FREQUENCY(IF('Data Transformation'!$B$425:$B$8425='Bin Analysis'!$B2475,'Data Transformation'!$G$425:$G$8425),D2497))</f>
        <v/>
      </c>
      <c r="F2497" t="str">
        <f t="shared" si="309"/>
        <v/>
      </c>
      <c r="G2497">
        <f>Weighting!$H$25</f>
        <v>0</v>
      </c>
      <c r="H2497">
        <f t="array" ref="H2497">FREQUENCY(IF('Data Transformation'!$B$4:$B$8425=B2475,'Data Transformation'!$G$4:$G$8425),'Bin Analysis'!$B2497)</f>
        <v>9</v>
      </c>
      <c r="I2497">
        <f t="shared" si="310"/>
        <v>0</v>
      </c>
      <c r="J2497">
        <f t="shared" si="311"/>
        <v>0</v>
      </c>
      <c r="K2497">
        <f>J2497*Weighting!$W$25</f>
        <v>0</v>
      </c>
      <c r="M2497" s="14"/>
    </row>
    <row r="2498" spans="1:25" x14ac:dyDescent="0.25">
      <c r="O2498"/>
      <c r="P2498"/>
      <c r="Q2498"/>
      <c r="R2498"/>
    </row>
    <row r="2499" spans="1:25" ht="23.25" x14ac:dyDescent="0.35">
      <c r="A2499" s="21" t="s">
        <v>0</v>
      </c>
      <c r="B2499" s="21">
        <f>IFERROR(VLOOKUP(C2499,'Data Transformation'!$L$6:$M$426,2,FALSE),"")</f>
        <v>104</v>
      </c>
      <c r="C2499" s="21">
        <f>C2475+1</f>
        <v>104</v>
      </c>
      <c r="D2499" s="21"/>
      <c r="E2499" s="21"/>
      <c r="F2499" s="21"/>
      <c r="G2499" s="21"/>
      <c r="H2499" s="22"/>
      <c r="I2499" s="22"/>
      <c r="J2499" s="22"/>
      <c r="K2499" s="21"/>
      <c r="L2499" s="21">
        <f>B2499</f>
        <v>104</v>
      </c>
      <c r="M2499" s="23">
        <f>INDEX('Data Transformation'!$O$4:$O$424,MATCH($B2499,'Data Transformation'!$M$4:$M$424,0),MATCH($M$2,'Data Transformation'!$O$3,0))</f>
        <v>19</v>
      </c>
      <c r="N2499" s="27">
        <f>IF('Input and Summary Results'!$J$16="minimum",'Bin Analysis'!X2500/(M2499-1),'Bin Analysis'!Y2499/('Bin Analysis'!M2499-1))</f>
        <v>0</v>
      </c>
      <c r="O2499" s="27">
        <f>IF(M2499=FALSE,NA(),(VLOOKUP(1,C2502:K2521,4,FALSE))/(M2499-1))</f>
        <v>0</v>
      </c>
      <c r="P2499" s="27">
        <f>IF(M2499=FALSE,NA(),SUM(J2502:J2521)/Weighting!$S$5)</f>
        <v>0.4</v>
      </c>
      <c r="Q2499" s="27">
        <f>IF(M2499=FALSE,NA(),SUM(K2502:K2521)/Weighting!$S$6)</f>
        <v>0.30434782608695654</v>
      </c>
      <c r="R2499" s="27">
        <f>IF(M2499=FALSE,NA(),(VLOOKUP(1,G2502:K2521,3,FALSE))/(M2499-1))</f>
        <v>0.83333333333333337</v>
      </c>
      <c r="S2499" s="22" t="str">
        <f>IF(M2499=FALSE,NA(),IF(SUM(J2502:J2521)=2,"yes","no"))</f>
        <v>no</v>
      </c>
      <c r="X2499" s="2" cm="2">
        <f t="array" ref="X2499:X2500">FREQUENCY(IF('Data Transformation'!$B$425:$B$6424='Bin Analysis'!L2499,'Data Transformation'!$G$425:$G$6424),'Data Transformation'!$U$11)</f>
        <v>18</v>
      </c>
      <c r="Y2499" s="2" cm="2">
        <f t="array" ref="Y2499:Y2500">FREQUENCY(IF('Data Transformation'!$B$425:$B$6424='Bin Analysis'!L2499,'Data Transformation'!$G$425:$G$6424),'Data Transformation'!$U$12)</f>
        <v>18</v>
      </c>
    </row>
    <row r="2500" spans="1:25" x14ac:dyDescent="0.25">
      <c r="A2500" s="14" t="s">
        <v>66</v>
      </c>
      <c r="B2500" t="s">
        <v>47</v>
      </c>
      <c r="C2500" t="s">
        <v>5</v>
      </c>
      <c r="D2500" t="s">
        <v>99</v>
      </c>
      <c r="E2500" t="s">
        <v>100</v>
      </c>
      <c r="F2500" t="s">
        <v>101</v>
      </c>
      <c r="G2500" t="s">
        <v>69</v>
      </c>
      <c r="H2500" t="s">
        <v>31</v>
      </c>
      <c r="I2500" t="s">
        <v>32</v>
      </c>
      <c r="J2500" t="s">
        <v>46</v>
      </c>
      <c r="K2500" s="14" t="s">
        <v>45</v>
      </c>
      <c r="M2500" s="14"/>
      <c r="X2500" s="2">
        <v>0</v>
      </c>
      <c r="Y2500" s="2">
        <v>0</v>
      </c>
    </row>
    <row r="2501" spans="1:25" x14ac:dyDescent="0.25">
      <c r="A2501" s="32"/>
      <c r="D2501" t="b">
        <f>IF(C2501=1,'Data Transformation'!$G$3+0.5*'Data Transformation'!$W$25,IF(C2502=1,D2502-'Data Transformation'!$W$25,FALSE))</f>
        <v>0</v>
      </c>
      <c r="E2501" t="str">
        <f t="array" ref="E2501">IF(ISLOGICAL(D2501),"",FREQUENCY(IF('Data Transformation'!$B$425:$B$8425='Bin Analysis'!$B2499,'Data Transformation'!$G$425:$G$8425),D2501))</f>
        <v/>
      </c>
      <c r="F2501" t="str">
        <f>IF(ISLOGICAL(D2501),"",E2501-E2500)</f>
        <v/>
      </c>
      <c r="M2501" s="14"/>
    </row>
    <row r="2502" spans="1:25" x14ac:dyDescent="0.25">
      <c r="A2502" s="32">
        <f>IF(Weighting!$P$6&gt;0,B2502,"")</f>
        <v>0.32100000000000001</v>
      </c>
      <c r="B2502">
        <f>Weighting!$C$6</f>
        <v>0.32100000000000001</v>
      </c>
      <c r="C2502">
        <f>Weighting!$F$6</f>
        <v>0</v>
      </c>
      <c r="D2502" t="b">
        <f>IF(C2502=1,'Data Transformation'!$G$3+0.5*'Data Transformation'!$W$25,IF(C2503=1,D2503-'Data Transformation'!$W$25,FALSE))</f>
        <v>0</v>
      </c>
      <c r="E2502" t="str">
        <f t="array" ref="E2502">IF(ISLOGICAL(D2502),"",FREQUENCY(IF('Data Transformation'!$B$425:$B$8425='Bin Analysis'!$B2499,'Data Transformation'!$G$425:$G$8425),D2502))</f>
        <v/>
      </c>
      <c r="F2502" t="str">
        <f>IF(ISLOGICAL(D2502),"",E2502-E2501)</f>
        <v/>
      </c>
      <c r="G2502">
        <f>Weighting!$H$6</f>
        <v>1</v>
      </c>
      <c r="H2502">
        <f t="array" ref="H2502">FREQUENCY(IF('Data Transformation'!$B$4:$B$8425=B2499,'Data Transformation'!$G$4:$G$8425),'Bin Analysis'!$B2502)</f>
        <v>15</v>
      </c>
      <c r="I2502">
        <f>H2502-H2501</f>
        <v>15</v>
      </c>
      <c r="J2502">
        <f>IF(I2502=0,0,1)</f>
        <v>1</v>
      </c>
      <c r="K2502">
        <f>J2502*Weighting!$W$6</f>
        <v>1</v>
      </c>
      <c r="M2502" s="14"/>
    </row>
    <row r="2503" spans="1:25" x14ac:dyDescent="0.25">
      <c r="A2503" s="32">
        <f>IF(Weighting!$P$7&gt;0,B2503,"")</f>
        <v>0.45200000000000001</v>
      </c>
      <c r="B2503">
        <f>Weighting!$C$7</f>
        <v>0.45200000000000001</v>
      </c>
      <c r="C2503">
        <f>Weighting!$F$7</f>
        <v>0</v>
      </c>
      <c r="D2503" t="b">
        <f>IF(C2503=1,'Data Transformation'!$G$3+0.5*'Data Transformation'!$W$25,IF(C2504=1,D2504-'Data Transformation'!$W$25,FALSE))</f>
        <v>0</v>
      </c>
      <c r="E2503" t="str">
        <f t="array" ref="E2503">IF(ISLOGICAL(D2503),"",FREQUENCY(IF('Data Transformation'!$B$425:$B$8425='Bin Analysis'!$B2499,'Data Transformation'!$G$425:$G$8425),D2503))</f>
        <v/>
      </c>
      <c r="F2503" t="str">
        <f t="shared" ref="F2503:F2521" si="312">IF(ISLOGICAL(D2503),"",E2503-E2502)</f>
        <v/>
      </c>
      <c r="G2503">
        <f>Weighting!$H$7</f>
        <v>0</v>
      </c>
      <c r="H2503">
        <f t="array" ref="H2503">FREQUENCY(IF('Data Transformation'!$B$4:$B$8425=B2499,'Data Transformation'!$G$4:$G$8425),'Bin Analysis'!$B2503)</f>
        <v>17</v>
      </c>
      <c r="I2503">
        <f t="shared" ref="I2503:I2521" si="313">H2503-H2502</f>
        <v>2</v>
      </c>
      <c r="J2503">
        <f>IF(I2503=0,0,1)</f>
        <v>1</v>
      </c>
      <c r="K2503">
        <f>J2503*Weighting!$W$7</f>
        <v>2</v>
      </c>
      <c r="M2503" s="14"/>
    </row>
    <row r="2504" spans="1:25" x14ac:dyDescent="0.25">
      <c r="A2504" s="32">
        <f>IF(Weighting!$P$8&gt;0,B2504,"")</f>
        <v>0.58299999999999996</v>
      </c>
      <c r="B2504">
        <f>Weighting!$C$8</f>
        <v>0.58299999999999996</v>
      </c>
      <c r="C2504">
        <f>Weighting!$F$8</f>
        <v>0</v>
      </c>
      <c r="D2504" t="b">
        <f>IF(C2504=1,'Data Transformation'!$G$3+0.5*'Data Transformation'!$W$25,IF(C2505=1,D2505-'Data Transformation'!$W$25,FALSE))</f>
        <v>0</v>
      </c>
      <c r="E2504" t="str">
        <f t="array" ref="E2504">IF(ISLOGICAL(D2504),"",FREQUENCY(IF('Data Transformation'!$B$425:$B$8425='Bin Analysis'!$B2499,'Data Transformation'!$G$425:$G$8425),D2504))</f>
        <v/>
      </c>
      <c r="F2504" t="str">
        <f t="shared" si="312"/>
        <v/>
      </c>
      <c r="G2504">
        <f>Weighting!$H$8</f>
        <v>0</v>
      </c>
      <c r="H2504">
        <f t="array" ref="H2504">FREQUENCY(IF('Data Transformation'!$B$4:$B$8425=B2499,'Data Transformation'!$G$4:$G$8425),'Bin Analysis'!$B2504)</f>
        <v>18</v>
      </c>
      <c r="I2504">
        <f t="shared" si="313"/>
        <v>1</v>
      </c>
      <c r="J2504">
        <f t="shared" ref="J2504:J2521" si="314">IF(I2504=0,0,1)</f>
        <v>1</v>
      </c>
      <c r="K2504">
        <f>J2504*Weighting!$W$8</f>
        <v>3</v>
      </c>
      <c r="M2504" s="14"/>
    </row>
    <row r="2505" spans="1:25" x14ac:dyDescent="0.25">
      <c r="A2505" s="32">
        <f>IF(Weighting!$P$9&gt;0,B2505,"")</f>
        <v>0.71399999999999997</v>
      </c>
      <c r="B2505" s="50">
        <f>Weighting!$C$9</f>
        <v>0.71399999999999997</v>
      </c>
      <c r="C2505">
        <f>Weighting!$F$9</f>
        <v>0</v>
      </c>
      <c r="D2505" t="b">
        <f>IF(C2505=1,'Data Transformation'!$G$3+0.5*'Data Transformation'!$W$25,IF(C2506=1,D2506-'Data Transformation'!$W$25,FALSE))</f>
        <v>0</v>
      </c>
      <c r="E2505" t="str">
        <f t="array" ref="E2505">IF(ISLOGICAL(D2505),"",FREQUENCY(IF('Data Transformation'!$B$425:$B$8425='Bin Analysis'!$B2499,'Data Transformation'!$G$425:$G$8425),D2505))</f>
        <v/>
      </c>
      <c r="F2505" t="str">
        <f t="shared" si="312"/>
        <v/>
      </c>
      <c r="G2505">
        <f>Weighting!$H$9</f>
        <v>0</v>
      </c>
      <c r="H2505">
        <f t="array" ref="H2505">FREQUENCY(IF('Data Transformation'!$B$4:$B$8425=B2499,'Data Transformation'!$G$4:$G$8425),'Bin Analysis'!$B2505)</f>
        <v>18</v>
      </c>
      <c r="I2505">
        <f t="shared" si="313"/>
        <v>0</v>
      </c>
      <c r="J2505">
        <f t="shared" si="314"/>
        <v>0</v>
      </c>
      <c r="K2505">
        <f>J2505*Weighting!$W$9</f>
        <v>0</v>
      </c>
      <c r="M2505" s="14"/>
    </row>
    <row r="2506" spans="1:25" x14ac:dyDescent="0.25">
      <c r="A2506" s="32">
        <f>IF(Weighting!$P$10&gt;0,B2506,"")</f>
        <v>0.84499999999999997</v>
      </c>
      <c r="B2506">
        <f>Weighting!$C$10</f>
        <v>0.84499999999999997</v>
      </c>
      <c r="C2506">
        <f>Weighting!$F$10</f>
        <v>0</v>
      </c>
      <c r="D2506" t="b">
        <f>IF(C2506=1,'Data Transformation'!$G$3+0.5*'Data Transformation'!$W$25,IF(C2507=1,D2507-'Data Transformation'!$W$25,FALSE))</f>
        <v>0</v>
      </c>
      <c r="E2506" t="str">
        <f t="array" ref="E2506">IF(ISLOGICAL(D2506),"",FREQUENCY(IF('Data Transformation'!$B$425:$B$8425='Bin Analysis'!$B2499,'Data Transformation'!$G$425:$G$8425),D2506))</f>
        <v/>
      </c>
      <c r="F2506" t="str">
        <f t="shared" si="312"/>
        <v/>
      </c>
      <c r="G2506">
        <f>Weighting!$H$10</f>
        <v>0</v>
      </c>
      <c r="H2506">
        <f t="array" ref="H2506">FREQUENCY(IF('Data Transformation'!$B$4:$B$8425=B2499,'Data Transformation'!$G$4:$G$8425),'Bin Analysis'!$B2506)</f>
        <v>18</v>
      </c>
      <c r="I2506">
        <f t="shared" si="313"/>
        <v>0</v>
      </c>
      <c r="J2506">
        <f t="shared" si="314"/>
        <v>0</v>
      </c>
      <c r="K2506">
        <f>J2506*Weighting!$W$10</f>
        <v>0</v>
      </c>
      <c r="M2506" s="14"/>
    </row>
    <row r="2507" spans="1:25" x14ac:dyDescent="0.25">
      <c r="A2507" s="32">
        <f>IF(Weighting!$P$11&gt;0,B2507,"")</f>
        <v>0.97599999999999998</v>
      </c>
      <c r="B2507">
        <f>Weighting!$C$11</f>
        <v>0.97599999999999998</v>
      </c>
      <c r="C2507">
        <f>Weighting!$F$11</f>
        <v>0</v>
      </c>
      <c r="D2507">
        <f>IF(C2507=1,'Data Transformation'!$G$3+0.5*'Data Transformation'!$W$25,IF(C2508=1,D2508-'Data Transformation'!$W$25,FALSE))</f>
        <v>0.86899999999999999</v>
      </c>
      <c r="E2507">
        <f t="array" ref="E2507">IF(ISLOGICAL(D2507),"",FREQUENCY(IF('Data Transformation'!$B$425:$B$8425='Bin Analysis'!$B2499,'Data Transformation'!$G$425:$G$8425),D2507))</f>
        <v>18</v>
      </c>
      <c r="F2507" t="e">
        <f t="shared" si="312"/>
        <v>#VALUE!</v>
      </c>
      <c r="G2507">
        <f>Weighting!$H$11</f>
        <v>0</v>
      </c>
      <c r="H2507">
        <f t="array" ref="H2507">FREQUENCY(IF('Data Transformation'!$B$4:$B$8425=B2499,'Data Transformation'!$G$4:$G$8425),'Bin Analysis'!$B2507)</f>
        <v>18</v>
      </c>
      <c r="I2507">
        <f t="shared" si="313"/>
        <v>0</v>
      </c>
      <c r="J2507">
        <f t="shared" si="314"/>
        <v>0</v>
      </c>
      <c r="K2507">
        <f>J2507*Weighting!$W$11</f>
        <v>0</v>
      </c>
      <c r="M2507" s="14"/>
    </row>
    <row r="2508" spans="1:25" x14ac:dyDescent="0.25">
      <c r="A2508" s="32">
        <f>IF(Weighting!$P$12&gt;0,B2508,"")</f>
        <v>1.107</v>
      </c>
      <c r="B2508">
        <f>Weighting!$C$12</f>
        <v>1.107</v>
      </c>
      <c r="C2508">
        <f>Weighting!$F$12</f>
        <v>1</v>
      </c>
      <c r="D2508">
        <f>IF(C2508=1,'Data Transformation'!$G$3+0.5*'Data Transformation'!$W$25,IF(C2509=1,D2509-'Data Transformation'!$W$25,FALSE))</f>
        <v>1.131</v>
      </c>
      <c r="E2508">
        <f t="array" ref="E2508">IF(ISLOGICAL(D2508),"",FREQUENCY(IF('Data Transformation'!$B$425:$B$8425='Bin Analysis'!$B2499,'Data Transformation'!$G$425:$G$8425),D2508))</f>
        <v>18</v>
      </c>
      <c r="F2508">
        <f t="shared" si="312"/>
        <v>0</v>
      </c>
      <c r="G2508">
        <f>Weighting!$H$12</f>
        <v>0</v>
      </c>
      <c r="H2508">
        <f t="array" ref="H2508">FREQUENCY(IF('Data Transformation'!$B$4:$B$8425=B2499,'Data Transformation'!$G$4:$G$8425),'Bin Analysis'!$B2508)</f>
        <v>19</v>
      </c>
      <c r="I2508">
        <f t="shared" si="313"/>
        <v>1</v>
      </c>
      <c r="J2508">
        <f t="shared" si="314"/>
        <v>1</v>
      </c>
      <c r="K2508">
        <f>J2508*Weighting!$W$12</f>
        <v>1</v>
      </c>
      <c r="M2508" s="14"/>
    </row>
    <row r="2509" spans="1:25" x14ac:dyDescent="0.25">
      <c r="A2509" s="32">
        <f>IF(Weighting!$P$13&gt;0,B2509,"")</f>
        <v>1.238</v>
      </c>
      <c r="B2509">
        <f>Weighting!$C$13</f>
        <v>1.238</v>
      </c>
      <c r="C2509">
        <f>Weighting!$F$13</f>
        <v>0</v>
      </c>
      <c r="D2509" t="b">
        <f>IF(C2509=1,'Data Transformation'!$G$3+0.5*'Data Transformation'!$W$25,IF(C2510=1,D2510-'Data Transformation'!$W$25,FALSE))</f>
        <v>0</v>
      </c>
      <c r="E2509" t="str">
        <f t="array" ref="E2509">IF(ISLOGICAL(D2509),"",FREQUENCY(IF('Data Transformation'!$B$425:$B$8425='Bin Analysis'!$B2499,'Data Transformation'!$G$425:$G$8425),D2509))</f>
        <v/>
      </c>
      <c r="F2509" t="str">
        <f t="shared" si="312"/>
        <v/>
      </c>
      <c r="G2509">
        <f>Weighting!$H$13</f>
        <v>0</v>
      </c>
      <c r="H2509">
        <f t="array" ref="H2509">FREQUENCY(IF('Data Transformation'!$B$4:$B$8425=B2499,'Data Transformation'!$G$4:$G$8425),'Bin Analysis'!$B2509)</f>
        <v>19</v>
      </c>
      <c r="I2509">
        <f t="shared" si="313"/>
        <v>0</v>
      </c>
      <c r="J2509">
        <f t="shared" si="314"/>
        <v>0</v>
      </c>
      <c r="K2509">
        <f>J2509*Weighting!$W$13</f>
        <v>0</v>
      </c>
      <c r="M2509" s="14"/>
    </row>
    <row r="2510" spans="1:25" x14ac:dyDescent="0.25">
      <c r="A2510" s="32">
        <f>IF(Weighting!$P$14&gt;0,B2510,"")</f>
        <v>1.369</v>
      </c>
      <c r="B2510">
        <f>Weighting!$C$14</f>
        <v>1.369</v>
      </c>
      <c r="C2510">
        <f>Weighting!$F$14</f>
        <v>0</v>
      </c>
      <c r="D2510" t="b">
        <f>IF(C2510=1,'Data Transformation'!$G$3+0.5*'Data Transformation'!$W$25,IF(C2511=1,D2511-'Data Transformation'!$W$25,FALSE))</f>
        <v>0</v>
      </c>
      <c r="E2510" t="str">
        <f t="array" ref="E2510">IF(ISLOGICAL(D2510),"",FREQUENCY(IF('Data Transformation'!$B$425:$B$8425='Bin Analysis'!$B2499,'Data Transformation'!$G$425:$G$8425),D2510))</f>
        <v/>
      </c>
      <c r="F2510" t="str">
        <f t="shared" si="312"/>
        <v/>
      </c>
      <c r="G2510">
        <f>Weighting!$H$14</f>
        <v>0</v>
      </c>
      <c r="H2510">
        <f t="array" ref="H2510">FREQUENCY(IF('Data Transformation'!$B$4:$B$8425=B2499,'Data Transformation'!$G$4:$G$8425),'Bin Analysis'!$B2510)</f>
        <v>19</v>
      </c>
      <c r="I2510">
        <f t="shared" si="313"/>
        <v>0</v>
      </c>
      <c r="J2510">
        <f t="shared" si="314"/>
        <v>0</v>
      </c>
      <c r="K2510">
        <f>J2510*Weighting!$W$14</f>
        <v>0</v>
      </c>
      <c r="M2510" s="14"/>
    </row>
    <row r="2511" spans="1:25" x14ac:dyDescent="0.25">
      <c r="A2511" s="32">
        <f>IF(Weighting!$P$15&gt;0,B2511,"")</f>
        <v>1.5000009999999999</v>
      </c>
      <c r="B2511">
        <f>Weighting!$C$15</f>
        <v>1.5000009999999999</v>
      </c>
      <c r="C2511">
        <f>Weighting!$F$15</f>
        <v>0</v>
      </c>
      <c r="D2511" t="b">
        <f>IF(C2511=1,'Data Transformation'!$G$3+0.5*'Data Transformation'!$W$25,IF(C2512=1,D2512-'Data Transformation'!$W$25,FALSE))</f>
        <v>0</v>
      </c>
      <c r="E2511" t="str">
        <f t="array" ref="E2511">IF(ISLOGICAL(D2511),"",FREQUENCY(IF('Data Transformation'!$B$425:$B$8425='Bin Analysis'!$B2499,'Data Transformation'!$G$425:$G$8425),D2511))</f>
        <v/>
      </c>
      <c r="F2511" t="str">
        <f t="shared" si="312"/>
        <v/>
      </c>
      <c r="G2511">
        <f>Weighting!$H$15</f>
        <v>0</v>
      </c>
      <c r="H2511">
        <f t="array" ref="H2511">FREQUENCY(IF('Data Transformation'!$B$4:$B$8425=B2499,'Data Transformation'!$G$4:$G$8425),'Bin Analysis'!$B2511)</f>
        <v>19</v>
      </c>
      <c r="I2511">
        <f t="shared" si="313"/>
        <v>0</v>
      </c>
      <c r="J2511">
        <f t="shared" si="314"/>
        <v>0</v>
      </c>
      <c r="K2511">
        <f>J2511*Weighting!$W$15</f>
        <v>0</v>
      </c>
      <c r="M2511" s="14"/>
    </row>
    <row r="2512" spans="1:25" x14ac:dyDescent="0.25">
      <c r="A2512" s="32" t="str">
        <f>IF(Weighting!$P$16&gt;0,B2512,"")</f>
        <v/>
      </c>
      <c r="B2512">
        <f>Weighting!$C$16</f>
        <v>1.631</v>
      </c>
      <c r="C2512">
        <f>Weighting!$F$16</f>
        <v>0</v>
      </c>
      <c r="D2512" t="b">
        <f>IF(C2512=1,'Data Transformation'!$G$3+0.5*'Data Transformation'!$W$25,IF(C2513=1,D2513-'Data Transformation'!$W$25,FALSE))</f>
        <v>0</v>
      </c>
      <c r="E2512" t="str">
        <f t="array" ref="E2512">IF(ISLOGICAL(D2512),"",FREQUENCY(IF('Data Transformation'!$B$425:$B$8425='Bin Analysis'!$B2499,'Data Transformation'!$G$425:$G$8425),D2512))</f>
        <v/>
      </c>
      <c r="F2512" t="str">
        <f t="shared" si="312"/>
        <v/>
      </c>
      <c r="G2512">
        <f>Weighting!$H$16</f>
        <v>0</v>
      </c>
      <c r="H2512">
        <f t="array" ref="H2512">FREQUENCY(IF('Data Transformation'!$B$4:$B$8425=B2499,'Data Transformation'!$G$4:$G$8425),'Bin Analysis'!$B2512)</f>
        <v>19</v>
      </c>
      <c r="I2512">
        <f t="shared" si="313"/>
        <v>0</v>
      </c>
      <c r="J2512">
        <f t="shared" si="314"/>
        <v>0</v>
      </c>
      <c r="K2512">
        <f>J2512*Weighting!$W$16</f>
        <v>0</v>
      </c>
      <c r="M2512" s="14"/>
    </row>
    <row r="2513" spans="1:25" x14ac:dyDescent="0.25">
      <c r="A2513" s="32" t="str">
        <f>IF(Weighting!$P$17&gt;0,B2513,"")</f>
        <v/>
      </c>
      <c r="B2513">
        <f>Weighting!$C$17</f>
        <v>1.762</v>
      </c>
      <c r="C2513">
        <f>Weighting!$F$17</f>
        <v>0</v>
      </c>
      <c r="D2513" t="b">
        <f>IF(C2513=1,'Data Transformation'!$G$3+0.5*'Data Transformation'!$W$25,IF(C2514=1,D2514-'Data Transformation'!$W$25,FALSE))</f>
        <v>0</v>
      </c>
      <c r="E2513" t="str">
        <f t="array" ref="E2513">IF(ISLOGICAL(D2513),"",FREQUENCY(IF('Data Transformation'!$B$425:$B$8425='Bin Analysis'!$B2499,'Data Transformation'!$G$425:$G$8425),D2513))</f>
        <v/>
      </c>
      <c r="F2513" t="str">
        <f t="shared" si="312"/>
        <v/>
      </c>
      <c r="G2513">
        <f>Weighting!$H$17</f>
        <v>0</v>
      </c>
      <c r="H2513">
        <f t="array" ref="H2513">FREQUENCY(IF('Data Transformation'!$B$4:$B$8425=B2499,'Data Transformation'!$G$4:$G$8425),'Bin Analysis'!$B2513)</f>
        <v>19</v>
      </c>
      <c r="I2513">
        <f t="shared" si="313"/>
        <v>0</v>
      </c>
      <c r="J2513">
        <f t="shared" si="314"/>
        <v>0</v>
      </c>
      <c r="K2513">
        <f>J2513*Weighting!$W$17</f>
        <v>0</v>
      </c>
      <c r="M2513" s="14"/>
    </row>
    <row r="2514" spans="1:25" x14ac:dyDescent="0.25">
      <c r="A2514" s="32" t="str">
        <f>IF(Weighting!$P$18&gt;0,B2514,"")</f>
        <v/>
      </c>
      <c r="B2514">
        <f>Weighting!$C$18</f>
        <v>1.893</v>
      </c>
      <c r="C2514">
        <f>Weighting!$F$18</f>
        <v>0</v>
      </c>
      <c r="D2514" t="b">
        <f>IF(C2514=1,'Data Transformation'!$G$3+0.5*'Data Transformation'!$W$25,IF(C2515=1,D2515-'Data Transformation'!$W$25,FALSE))</f>
        <v>0</v>
      </c>
      <c r="E2514" t="str">
        <f t="array" ref="E2514">IF(ISLOGICAL(D2514),"",FREQUENCY(IF('Data Transformation'!$B$425:$B$8425='Bin Analysis'!$B2499,'Data Transformation'!$G$425:$G$8425),D2514))</f>
        <v/>
      </c>
      <c r="F2514" t="str">
        <f t="shared" si="312"/>
        <v/>
      </c>
      <c r="G2514">
        <f>Weighting!$H$18</f>
        <v>0</v>
      </c>
      <c r="H2514">
        <f t="array" ref="H2514">FREQUENCY(IF('Data Transformation'!$B$4:$B$8425=B2499,'Data Transformation'!$G$4:$G$8425),'Bin Analysis'!$B2514)</f>
        <v>19</v>
      </c>
      <c r="I2514">
        <f t="shared" si="313"/>
        <v>0</v>
      </c>
      <c r="J2514">
        <f t="shared" si="314"/>
        <v>0</v>
      </c>
      <c r="K2514">
        <f>J2514*Weighting!$W$18</f>
        <v>0</v>
      </c>
      <c r="M2514" s="14"/>
    </row>
    <row r="2515" spans="1:25" x14ac:dyDescent="0.25">
      <c r="A2515" s="32" t="str">
        <f>IF(Weighting!$P$19&gt;0,B2515,"")</f>
        <v/>
      </c>
      <c r="B2515">
        <f>Weighting!$C$19</f>
        <v>2.024</v>
      </c>
      <c r="C2515">
        <f>Weighting!$F$19</f>
        <v>0</v>
      </c>
      <c r="D2515" t="b">
        <f>IF(C2515=1,'Data Transformation'!$G$3+0.5*'Data Transformation'!$W$25,IF(C2516=1,D2516-'Data Transformation'!$W$25,FALSE))</f>
        <v>0</v>
      </c>
      <c r="E2515" t="str">
        <f t="array" ref="E2515">IF(ISLOGICAL(D2515),"",FREQUENCY(IF('Data Transformation'!$B$425:$B$8425='Bin Analysis'!$B2499,'Data Transformation'!$G$425:$G$8425),D2515))</f>
        <v/>
      </c>
      <c r="F2515" t="str">
        <f t="shared" si="312"/>
        <v/>
      </c>
      <c r="G2515">
        <f>Weighting!$H$19</f>
        <v>0</v>
      </c>
      <c r="H2515">
        <f t="array" ref="H2515">FREQUENCY(IF('Data Transformation'!$B$4:$B$8425=B2499,'Data Transformation'!$G$4:$G$8425),'Bin Analysis'!$B2515)</f>
        <v>19</v>
      </c>
      <c r="I2515">
        <f t="shared" si="313"/>
        <v>0</v>
      </c>
      <c r="J2515">
        <f t="shared" si="314"/>
        <v>0</v>
      </c>
      <c r="K2515">
        <f>J2515*Weighting!$W$19</f>
        <v>0</v>
      </c>
      <c r="M2515" s="14"/>
    </row>
    <row r="2516" spans="1:25" x14ac:dyDescent="0.25">
      <c r="A2516" s="32" t="str">
        <f>IF(Weighting!$P$20&gt;0,B2516,"")</f>
        <v/>
      </c>
      <c r="B2516">
        <f>Weighting!$C$20</f>
        <v>2.1550000000000002</v>
      </c>
      <c r="C2516">
        <f>Weighting!$F$20</f>
        <v>0</v>
      </c>
      <c r="D2516" t="b">
        <f>IF(C2516=1,'Data Transformation'!$G$3+0.5*'Data Transformation'!$W$25,IF(C2517=1,D2517-'Data Transformation'!$W$25,FALSE))</f>
        <v>0</v>
      </c>
      <c r="E2516" t="str">
        <f t="array" ref="E2516">IF(ISLOGICAL(D2516),"",FREQUENCY(IF('Data Transformation'!$B$425:$B$8425='Bin Analysis'!$B2499,'Data Transformation'!$G$425:$G$8425),D2516))</f>
        <v/>
      </c>
      <c r="F2516" t="str">
        <f t="shared" si="312"/>
        <v/>
      </c>
      <c r="G2516">
        <f>Weighting!$H$20</f>
        <v>0</v>
      </c>
      <c r="H2516">
        <f t="array" ref="H2516">FREQUENCY(IF('Data Transformation'!$B$4:$B$8425=B2499,'Data Transformation'!$G$4:$G$8425),'Bin Analysis'!$B2516)</f>
        <v>19</v>
      </c>
      <c r="I2516">
        <f t="shared" si="313"/>
        <v>0</v>
      </c>
      <c r="J2516">
        <f t="shared" si="314"/>
        <v>0</v>
      </c>
      <c r="K2516">
        <f>J2516*Weighting!$W$20</f>
        <v>0</v>
      </c>
      <c r="M2516" s="14"/>
    </row>
    <row r="2517" spans="1:25" x14ac:dyDescent="0.25">
      <c r="A2517" s="32" t="str">
        <f>IF(Weighting!$P$21&gt;0,B2517,"")</f>
        <v/>
      </c>
      <c r="B2517">
        <f>Weighting!$C$21</f>
        <v>2.2860000000000005</v>
      </c>
      <c r="C2517">
        <f>Weighting!$F$21</f>
        <v>0</v>
      </c>
      <c r="D2517" t="b">
        <f>IF(C2517=1,'Data Transformation'!$G$3+0.5*'Data Transformation'!$W$25,IF(C2518=1,D2518-'Data Transformation'!$W$25,FALSE))</f>
        <v>0</v>
      </c>
      <c r="E2517" t="str">
        <f t="array" ref="E2517">IF(ISLOGICAL(D2517),"",FREQUENCY(IF('Data Transformation'!$B$425:$B$8425='Bin Analysis'!$B2499,'Data Transformation'!$G$425:$G$8425),D2517))</f>
        <v/>
      </c>
      <c r="F2517" t="str">
        <f t="shared" si="312"/>
        <v/>
      </c>
      <c r="G2517">
        <f>Weighting!$H$21</f>
        <v>0</v>
      </c>
      <c r="H2517">
        <f t="array" ref="H2517">FREQUENCY(IF('Data Transformation'!$B$4:$B$8425=B2499,'Data Transformation'!$G$4:$G$8425),'Bin Analysis'!$B2517)</f>
        <v>19</v>
      </c>
      <c r="I2517">
        <f t="shared" si="313"/>
        <v>0</v>
      </c>
      <c r="J2517">
        <f t="shared" si="314"/>
        <v>0</v>
      </c>
      <c r="K2517">
        <f>J2517*Weighting!$W$21</f>
        <v>0</v>
      </c>
      <c r="M2517" s="14"/>
    </row>
    <row r="2518" spans="1:25" x14ac:dyDescent="0.25">
      <c r="A2518" s="32" t="str">
        <f>IF(Weighting!$P$22&gt;0,B2518,"")</f>
        <v/>
      </c>
      <c r="B2518">
        <f>Weighting!$C$22</f>
        <v>2.4170000000000007</v>
      </c>
      <c r="C2518">
        <f>Weighting!$F$22</f>
        <v>0</v>
      </c>
      <c r="D2518" t="b">
        <f>IF(C2518=1,'Data Transformation'!$G$3+0.5*'Data Transformation'!$W$25,IF(C2519=1,D2519-'Data Transformation'!$W$25,FALSE))</f>
        <v>0</v>
      </c>
      <c r="E2518" t="str">
        <f t="array" ref="E2518">IF(ISLOGICAL(D2518),"",FREQUENCY(IF('Data Transformation'!$B$425:$B$8425='Bin Analysis'!$B2499,'Data Transformation'!$G$425:$G$8425),D2518))</f>
        <v/>
      </c>
      <c r="F2518" t="str">
        <f t="shared" si="312"/>
        <v/>
      </c>
      <c r="G2518">
        <f>Weighting!$H$22</f>
        <v>0</v>
      </c>
      <c r="H2518">
        <f t="array" ref="H2518">FREQUENCY(IF('Data Transformation'!$B$4:$B$8425=B2499,'Data Transformation'!$G$4:$G$8425),'Bin Analysis'!$B2518)</f>
        <v>19</v>
      </c>
      <c r="I2518">
        <f t="shared" si="313"/>
        <v>0</v>
      </c>
      <c r="J2518">
        <f t="shared" si="314"/>
        <v>0</v>
      </c>
      <c r="K2518">
        <f>J2518*Weighting!$W$22</f>
        <v>0</v>
      </c>
      <c r="M2518" s="14"/>
    </row>
    <row r="2519" spans="1:25" x14ac:dyDescent="0.25">
      <c r="A2519" s="32" t="str">
        <f>IF(Weighting!$P$23&gt;0,B2519,"")</f>
        <v/>
      </c>
      <c r="B2519">
        <f>Weighting!$C$23</f>
        <v>2.5480000000000009</v>
      </c>
      <c r="C2519">
        <f>Weighting!$F$23</f>
        <v>0</v>
      </c>
      <c r="D2519" t="b">
        <f>IF(C2519=1,'Data Transformation'!$G$3+0.5*'Data Transformation'!$W$25,IF(C2520=1,D2520-'Data Transformation'!$W$25,FALSE))</f>
        <v>0</v>
      </c>
      <c r="E2519" t="str">
        <f t="array" ref="E2519">IF(ISLOGICAL(D2519),"",FREQUENCY(IF('Data Transformation'!$B$425:$B$8425='Bin Analysis'!$B2499,'Data Transformation'!$G$425:$G$8425),D2519))</f>
        <v/>
      </c>
      <c r="F2519" t="str">
        <f t="shared" si="312"/>
        <v/>
      </c>
      <c r="G2519">
        <f>Weighting!$H$23</f>
        <v>0</v>
      </c>
      <c r="H2519">
        <f t="array" ref="H2519">FREQUENCY(IF('Data Transformation'!$B$4:$B$8425=B2499,'Data Transformation'!$G$4:$G$8425),'Bin Analysis'!$B2519)</f>
        <v>19</v>
      </c>
      <c r="I2519">
        <f t="shared" si="313"/>
        <v>0</v>
      </c>
      <c r="J2519">
        <f t="shared" si="314"/>
        <v>0</v>
      </c>
      <c r="K2519">
        <f>J2519*Weighting!$W$23</f>
        <v>0</v>
      </c>
      <c r="M2519" s="14"/>
    </row>
    <row r="2520" spans="1:25" x14ac:dyDescent="0.25">
      <c r="A2520" s="32" t="str">
        <f>IF(Weighting!$P$24&gt;0,B2520,"")</f>
        <v/>
      </c>
      <c r="B2520">
        <f>Weighting!$C$24</f>
        <v>2.6790000000000012</v>
      </c>
      <c r="C2520">
        <f>Weighting!$F$24</f>
        <v>0</v>
      </c>
      <c r="D2520" t="b">
        <f>IF(C2520=1,'Data Transformation'!$G$3+0.5*'Data Transformation'!$W$25,IF(C2521=1,D2521-'Data Transformation'!$W$25,FALSE))</f>
        <v>0</v>
      </c>
      <c r="E2520" t="str">
        <f t="array" ref="E2520">IF(ISLOGICAL(D2520),"",FREQUENCY(IF('Data Transformation'!$B$425:$B$8425='Bin Analysis'!$B2499,'Data Transformation'!$G$425:$G$8425),D2520))</f>
        <v/>
      </c>
      <c r="F2520" t="str">
        <f t="shared" si="312"/>
        <v/>
      </c>
      <c r="G2520">
        <f>Weighting!$H$24</f>
        <v>0</v>
      </c>
      <c r="H2520">
        <f t="array" ref="H2520">FREQUENCY(IF('Data Transformation'!$B$4:$B$8425=B2499,'Data Transformation'!$G$4:$G$8425),'Bin Analysis'!$B2520)</f>
        <v>19</v>
      </c>
      <c r="I2520">
        <f t="shared" si="313"/>
        <v>0</v>
      </c>
      <c r="J2520">
        <f t="shared" si="314"/>
        <v>0</v>
      </c>
      <c r="K2520">
        <f>J2520*Weighting!$W$24</f>
        <v>0</v>
      </c>
      <c r="M2520" s="14"/>
    </row>
    <row r="2521" spans="1:25" x14ac:dyDescent="0.25">
      <c r="A2521" s="32" t="str">
        <f>IF(Weighting!$P$25&gt;0,B2521,"")</f>
        <v/>
      </c>
      <c r="B2521">
        <f>Weighting!$C$25</f>
        <v>2.8100000000000014</v>
      </c>
      <c r="C2521">
        <f>Weighting!$F$25</f>
        <v>0</v>
      </c>
      <c r="D2521" t="b">
        <f>IF(C2521=1,'Data Transformation'!$G$3+0.5*'Data Transformation'!$W$25,IF(C2522=1,D2522-'Data Transformation'!$W$25,FALSE))</f>
        <v>0</v>
      </c>
      <c r="E2521" t="str">
        <f t="array" ref="E2521">IF(ISLOGICAL(D2521),"",FREQUENCY(IF('Data Transformation'!$B$425:$B$8425='Bin Analysis'!$B2499,'Data Transformation'!$G$425:$G$8425),D2521))</f>
        <v/>
      </c>
      <c r="F2521" t="str">
        <f t="shared" si="312"/>
        <v/>
      </c>
      <c r="G2521">
        <f>Weighting!$H$25</f>
        <v>0</v>
      </c>
      <c r="H2521">
        <f t="array" ref="H2521">FREQUENCY(IF('Data Transformation'!$B$4:$B$8425=B2499,'Data Transformation'!$G$4:$G$8425),'Bin Analysis'!$B2521)</f>
        <v>19</v>
      </c>
      <c r="I2521">
        <f t="shared" si="313"/>
        <v>0</v>
      </c>
      <c r="J2521">
        <f t="shared" si="314"/>
        <v>0</v>
      </c>
      <c r="K2521">
        <f>J2521*Weighting!$W$25</f>
        <v>0</v>
      </c>
      <c r="M2521" s="14"/>
    </row>
    <row r="2522" spans="1:25" x14ac:dyDescent="0.25">
      <c r="A2522" s="32"/>
      <c r="M2522" s="14"/>
      <c r="N2522" s="55"/>
    </row>
    <row r="2523" spans="1:25" ht="23.25" x14ac:dyDescent="0.35">
      <c r="A2523" s="21" t="s">
        <v>0</v>
      </c>
      <c r="B2523" s="21">
        <f>IFERROR(VLOOKUP(C2523,'Data Transformation'!$L$6:$M$426,2,FALSE),"")</f>
        <v>105</v>
      </c>
      <c r="C2523" s="21">
        <f>C2499+1</f>
        <v>105</v>
      </c>
      <c r="D2523" s="21"/>
      <c r="E2523" s="21"/>
      <c r="F2523" s="21"/>
      <c r="G2523" s="21"/>
      <c r="H2523" s="22"/>
      <c r="I2523" s="22"/>
      <c r="J2523" s="22"/>
      <c r="K2523" s="21"/>
      <c r="L2523" s="21">
        <f>B2523</f>
        <v>105</v>
      </c>
      <c r="M2523" s="23" t="b">
        <f>INDEX('Data Transformation'!$O$4:$O$424,MATCH($B2523,'Data Transformation'!$M$4:$M$424,0),MATCH($M$2,'Data Transformation'!$O$3,0))</f>
        <v>0</v>
      </c>
      <c r="N2523" s="27">
        <f>IF('Input and Summary Results'!$J$16="minimum",'Bin Analysis'!X2524/(M2523-1),'Bin Analysis'!Y2523/('Bin Analysis'!M2523-1))</f>
        <v>0</v>
      </c>
      <c r="O2523" s="27" t="e">
        <f>IF(M2523=FALSE,NA(),(VLOOKUP(1,C2526:K2545,4,FALSE))/(M2523-1))</f>
        <v>#N/A</v>
      </c>
      <c r="P2523" s="27" t="e">
        <f>IF(M2523=FALSE,NA(),SUM(J2526:J2545)/Weighting!$S$5)</f>
        <v>#N/A</v>
      </c>
      <c r="Q2523" s="27" t="e">
        <f>IF(M2523=FALSE,NA(),SUM(K2526:K2545)/Weighting!$S$6)</f>
        <v>#N/A</v>
      </c>
      <c r="R2523" s="27" t="e">
        <f>IF(M2523=FALSE,NA(),(VLOOKUP(1,G2526:K2545,3,FALSE))/(M2523-1))</f>
        <v>#N/A</v>
      </c>
      <c r="S2523" s="22" t="e">
        <f>IF(M2523=FALSE,NA(),IF(SUM(J2526:J2545)=2,"yes","no"))</f>
        <v>#N/A</v>
      </c>
      <c r="X2523" s="2" cm="2">
        <f t="array" ref="X2523:X2524">FREQUENCY(IF('Data Transformation'!$B$425:$B$6424='Bin Analysis'!L2523,'Data Transformation'!$G$425:$G$6424),'Data Transformation'!$U$11)</f>
        <v>3</v>
      </c>
      <c r="Y2523" s="2" cm="2">
        <f t="array" ref="Y2523:Y2524">FREQUENCY(IF('Data Transformation'!$B$425:$B$6424='Bin Analysis'!L2523,'Data Transformation'!$G$425:$G$6424),'Data Transformation'!$U$12)</f>
        <v>1</v>
      </c>
    </row>
    <row r="2524" spans="1:25" x14ac:dyDescent="0.25">
      <c r="A2524" s="14" t="s">
        <v>66</v>
      </c>
      <c r="B2524" t="s">
        <v>47</v>
      </c>
      <c r="C2524" t="s">
        <v>5</v>
      </c>
      <c r="D2524" t="s">
        <v>99</v>
      </c>
      <c r="E2524" t="s">
        <v>100</v>
      </c>
      <c r="F2524" t="s">
        <v>101</v>
      </c>
      <c r="G2524" t="s">
        <v>69</v>
      </c>
      <c r="H2524" t="s">
        <v>31</v>
      </c>
      <c r="I2524" t="s">
        <v>32</v>
      </c>
      <c r="J2524" t="s">
        <v>46</v>
      </c>
      <c r="K2524" s="14" t="s">
        <v>45</v>
      </c>
      <c r="M2524" s="14"/>
      <c r="X2524" s="2">
        <v>0</v>
      </c>
      <c r="Y2524" s="2">
        <v>2</v>
      </c>
    </row>
    <row r="2525" spans="1:25" x14ac:dyDescent="0.25">
      <c r="A2525" s="32"/>
      <c r="D2525" t="b">
        <f>IF(C2525=1,'Data Transformation'!$G$3+0.5*'Data Transformation'!$W$25,IF(C2526=1,D2526-'Data Transformation'!$W$25,FALSE))</f>
        <v>0</v>
      </c>
      <c r="E2525" t="str">
        <f t="array" ref="E2525">IF(ISLOGICAL(D2525),"",FREQUENCY(IF('Data Transformation'!$B$425:$B$8425='Bin Analysis'!$B2523,'Data Transformation'!$G$425:$G$8425),D2525))</f>
        <v/>
      </c>
      <c r="F2525" t="str">
        <f>IF(ISLOGICAL(D2525),"",E2525-E2524)</f>
        <v/>
      </c>
      <c r="M2525" s="14"/>
    </row>
    <row r="2526" spans="1:25" x14ac:dyDescent="0.25">
      <c r="A2526" s="32">
        <f>IF(Weighting!$P$6&gt;0,B2526,"")</f>
        <v>0.32100000000000001</v>
      </c>
      <c r="B2526">
        <f>Weighting!$C$6</f>
        <v>0.32100000000000001</v>
      </c>
      <c r="C2526">
        <f>Weighting!$F$6</f>
        <v>0</v>
      </c>
      <c r="D2526" t="b">
        <f>IF(C2526=1,'Data Transformation'!$G$3+0.5*'Data Transformation'!$W$25,IF(C2527=1,D2527-'Data Transformation'!$W$25,FALSE))</f>
        <v>0</v>
      </c>
      <c r="E2526" t="str">
        <f t="array" ref="E2526">IF(ISLOGICAL(D2526),"",FREQUENCY(IF('Data Transformation'!$B$425:$B$8425='Bin Analysis'!$B2523,'Data Transformation'!$G$425:$G$8425),D2526))</f>
        <v/>
      </c>
      <c r="F2526" t="str">
        <f>IF(ISLOGICAL(D2526),"",E2526-E2525)</f>
        <v/>
      </c>
      <c r="G2526">
        <f>Weighting!$H$6</f>
        <v>1</v>
      </c>
      <c r="H2526">
        <f t="array" ref="H2526">FREQUENCY(IF('Data Transformation'!$B$4:$B$8425=B2523,'Data Transformation'!$G$4:$G$8425),'Bin Analysis'!$B2526)</f>
        <v>0</v>
      </c>
      <c r="I2526">
        <f>H2526-H2525</f>
        <v>0</v>
      </c>
      <c r="J2526">
        <f>IF(I2526=0,0,1)</f>
        <v>0</v>
      </c>
      <c r="K2526">
        <f>J2526*Weighting!$W$6</f>
        <v>0</v>
      </c>
      <c r="M2526" s="14"/>
    </row>
    <row r="2527" spans="1:25" x14ac:dyDescent="0.25">
      <c r="A2527" s="32">
        <f>IF(Weighting!$P$7&gt;0,B2527,"")</f>
        <v>0.45200000000000001</v>
      </c>
      <c r="B2527">
        <f>Weighting!$C$7</f>
        <v>0.45200000000000001</v>
      </c>
      <c r="C2527">
        <f>Weighting!$F$7</f>
        <v>0</v>
      </c>
      <c r="D2527" t="b">
        <f>IF(C2527=1,'Data Transformation'!$G$3+0.5*'Data Transformation'!$W$25,IF(C2528=1,D2528-'Data Transformation'!$W$25,FALSE))</f>
        <v>0</v>
      </c>
      <c r="E2527" t="str">
        <f t="array" ref="E2527">IF(ISLOGICAL(D2527),"",FREQUENCY(IF('Data Transformation'!$B$425:$B$8425='Bin Analysis'!$B2523,'Data Transformation'!$G$425:$G$8425),D2527))</f>
        <v/>
      </c>
      <c r="F2527" t="str">
        <f t="shared" ref="F2527:F2545" si="315">IF(ISLOGICAL(D2527),"",E2527-E2526)</f>
        <v/>
      </c>
      <c r="G2527">
        <f>Weighting!$H$7</f>
        <v>0</v>
      </c>
      <c r="H2527">
        <f t="array" ref="H2527">FREQUENCY(IF('Data Transformation'!$B$4:$B$8425=B2523,'Data Transformation'!$G$4:$G$8425),'Bin Analysis'!$B2527)</f>
        <v>0</v>
      </c>
      <c r="I2527">
        <f t="shared" ref="I2527:I2545" si="316">H2527-H2526</f>
        <v>0</v>
      </c>
      <c r="J2527">
        <f>IF(I2527=0,0,1)</f>
        <v>0</v>
      </c>
      <c r="K2527">
        <f>J2527*Weighting!$W$7</f>
        <v>0</v>
      </c>
      <c r="M2527" s="14"/>
    </row>
    <row r="2528" spans="1:25" x14ac:dyDescent="0.25">
      <c r="A2528" s="32">
        <f>IF(Weighting!$P$8&gt;0,B2528,"")</f>
        <v>0.58299999999999996</v>
      </c>
      <c r="B2528">
        <f>Weighting!$C$8</f>
        <v>0.58299999999999996</v>
      </c>
      <c r="C2528">
        <f>Weighting!$F$8</f>
        <v>0</v>
      </c>
      <c r="D2528" t="b">
        <f>IF(C2528=1,'Data Transformation'!$G$3+0.5*'Data Transformation'!$W$25,IF(C2529=1,D2529-'Data Transformation'!$W$25,FALSE))</f>
        <v>0</v>
      </c>
      <c r="E2528" t="str">
        <f t="array" ref="E2528">IF(ISLOGICAL(D2528),"",FREQUENCY(IF('Data Transformation'!$B$425:$B$8425='Bin Analysis'!$B2523,'Data Transformation'!$G$425:$G$8425),D2528))</f>
        <v/>
      </c>
      <c r="F2528" t="str">
        <f t="shared" si="315"/>
        <v/>
      </c>
      <c r="G2528">
        <f>Weighting!$H$8</f>
        <v>0</v>
      </c>
      <c r="H2528">
        <f t="array" ref="H2528">FREQUENCY(IF('Data Transformation'!$B$4:$B$8425=B2523,'Data Transformation'!$G$4:$G$8425),'Bin Analysis'!$B2528)</f>
        <v>0</v>
      </c>
      <c r="I2528">
        <f t="shared" si="316"/>
        <v>0</v>
      </c>
      <c r="J2528">
        <f t="shared" ref="J2528:J2545" si="317">IF(I2528=0,0,1)</f>
        <v>0</v>
      </c>
      <c r="K2528">
        <f>J2528*Weighting!$W$8</f>
        <v>0</v>
      </c>
      <c r="M2528" s="14"/>
    </row>
    <row r="2529" spans="1:13" x14ac:dyDescent="0.25">
      <c r="A2529" s="32">
        <f>IF(Weighting!$P$9&gt;0,B2529,"")</f>
        <v>0.71399999999999997</v>
      </c>
      <c r="B2529" s="50">
        <f>Weighting!$C$9</f>
        <v>0.71399999999999997</v>
      </c>
      <c r="C2529">
        <f>Weighting!$F$9</f>
        <v>0</v>
      </c>
      <c r="D2529" t="b">
        <f>IF(C2529=1,'Data Transformation'!$G$3+0.5*'Data Transformation'!$W$25,IF(C2530=1,D2530-'Data Transformation'!$W$25,FALSE))</f>
        <v>0</v>
      </c>
      <c r="E2529" t="str">
        <f t="array" ref="E2529">IF(ISLOGICAL(D2529),"",FREQUENCY(IF('Data Transformation'!$B$425:$B$8425='Bin Analysis'!$B2523,'Data Transformation'!$G$425:$G$8425),D2529))</f>
        <v/>
      </c>
      <c r="F2529" t="str">
        <f t="shared" si="315"/>
        <v/>
      </c>
      <c r="G2529">
        <f>Weighting!$H$9</f>
        <v>0</v>
      </c>
      <c r="H2529">
        <f t="array" ref="H2529">FREQUENCY(IF('Data Transformation'!$B$4:$B$8425=B2523,'Data Transformation'!$G$4:$G$8425),'Bin Analysis'!$B2529)</f>
        <v>0</v>
      </c>
      <c r="I2529">
        <f t="shared" si="316"/>
        <v>0</v>
      </c>
      <c r="J2529">
        <f t="shared" si="317"/>
        <v>0</v>
      </c>
      <c r="K2529">
        <f>J2529*Weighting!$W$9</f>
        <v>0</v>
      </c>
      <c r="M2529" s="14"/>
    </row>
    <row r="2530" spans="1:13" x14ac:dyDescent="0.25">
      <c r="A2530" s="32">
        <f>IF(Weighting!$P$10&gt;0,B2530,"")</f>
        <v>0.84499999999999997</v>
      </c>
      <c r="B2530">
        <f>Weighting!$C$10</f>
        <v>0.84499999999999997</v>
      </c>
      <c r="C2530">
        <f>Weighting!$F$10</f>
        <v>0</v>
      </c>
      <c r="D2530" t="b">
        <f>IF(C2530=1,'Data Transformation'!$G$3+0.5*'Data Transformation'!$W$25,IF(C2531=1,D2531-'Data Transformation'!$W$25,FALSE))</f>
        <v>0</v>
      </c>
      <c r="E2530" t="str">
        <f t="array" ref="E2530">IF(ISLOGICAL(D2530),"",FREQUENCY(IF('Data Transformation'!$B$425:$B$8425='Bin Analysis'!$B2523,'Data Transformation'!$G$425:$G$8425),D2530))</f>
        <v/>
      </c>
      <c r="F2530" t="str">
        <f t="shared" si="315"/>
        <v/>
      </c>
      <c r="G2530">
        <f>Weighting!$H$10</f>
        <v>0</v>
      </c>
      <c r="H2530">
        <f t="array" ref="H2530">FREQUENCY(IF('Data Transformation'!$B$4:$B$8425=B2523,'Data Transformation'!$G$4:$G$8425),'Bin Analysis'!$B2530)</f>
        <v>0</v>
      </c>
      <c r="I2530">
        <f t="shared" si="316"/>
        <v>0</v>
      </c>
      <c r="J2530">
        <f t="shared" si="317"/>
        <v>0</v>
      </c>
      <c r="K2530">
        <f>J2530*Weighting!$W$10</f>
        <v>0</v>
      </c>
      <c r="M2530" s="14"/>
    </row>
    <row r="2531" spans="1:13" x14ac:dyDescent="0.25">
      <c r="A2531" s="32">
        <f>IF(Weighting!$P$11&gt;0,B2531,"")</f>
        <v>0.97599999999999998</v>
      </c>
      <c r="B2531">
        <f>Weighting!$C$11</f>
        <v>0.97599999999999998</v>
      </c>
      <c r="C2531">
        <f>Weighting!$F$11</f>
        <v>0</v>
      </c>
      <c r="D2531">
        <f>IF(C2531=1,'Data Transformation'!$G$3+0.5*'Data Transformation'!$W$25,IF(C2532=1,D2532-'Data Transformation'!$W$25,FALSE))</f>
        <v>0.86899999999999999</v>
      </c>
      <c r="E2531">
        <f t="array" ref="E2531">IF(ISLOGICAL(D2531),"",FREQUENCY(IF('Data Transformation'!$B$425:$B$8425='Bin Analysis'!$B2523,'Data Transformation'!$G$425:$G$8425),D2531))</f>
        <v>1</v>
      </c>
      <c r="F2531" t="e">
        <f t="shared" si="315"/>
        <v>#VALUE!</v>
      </c>
      <c r="G2531">
        <f>Weighting!$H$11</f>
        <v>0</v>
      </c>
      <c r="H2531">
        <f t="array" ref="H2531">FREQUENCY(IF('Data Transformation'!$B$4:$B$8425=B2523,'Data Transformation'!$G$4:$G$8425),'Bin Analysis'!$B2531)</f>
        <v>3</v>
      </c>
      <c r="I2531">
        <f t="shared" si="316"/>
        <v>3</v>
      </c>
      <c r="J2531">
        <f t="shared" si="317"/>
        <v>1</v>
      </c>
      <c r="K2531">
        <f>J2531*Weighting!$W$11</f>
        <v>2</v>
      </c>
      <c r="M2531" s="14"/>
    </row>
    <row r="2532" spans="1:13" x14ac:dyDescent="0.25">
      <c r="A2532" s="32">
        <f>IF(Weighting!$P$12&gt;0,B2532,"")</f>
        <v>1.107</v>
      </c>
      <c r="B2532">
        <f>Weighting!$C$12</f>
        <v>1.107</v>
      </c>
      <c r="C2532">
        <f>Weighting!$F$12</f>
        <v>1</v>
      </c>
      <c r="D2532">
        <f>IF(C2532=1,'Data Transformation'!$G$3+0.5*'Data Transformation'!$W$25,IF(C2533=1,D2533-'Data Transformation'!$W$25,FALSE))</f>
        <v>1.131</v>
      </c>
      <c r="E2532">
        <f t="array" ref="E2532">IF(ISLOGICAL(D2532),"",FREQUENCY(IF('Data Transformation'!$B$425:$B$8425='Bin Analysis'!$B2523,'Data Transformation'!$G$425:$G$8425),D2532))</f>
        <v>3</v>
      </c>
      <c r="F2532">
        <f t="shared" si="315"/>
        <v>2</v>
      </c>
      <c r="G2532">
        <f>Weighting!$H$12</f>
        <v>0</v>
      </c>
      <c r="H2532">
        <f t="array" ref="H2532">FREQUENCY(IF('Data Transformation'!$B$4:$B$8425=B2523,'Data Transformation'!$G$4:$G$8425),'Bin Analysis'!$B2532)</f>
        <v>4</v>
      </c>
      <c r="I2532">
        <f t="shared" si="316"/>
        <v>1</v>
      </c>
      <c r="J2532">
        <f t="shared" si="317"/>
        <v>1</v>
      </c>
      <c r="K2532">
        <f>J2532*Weighting!$W$12</f>
        <v>1</v>
      </c>
      <c r="M2532" s="14"/>
    </row>
    <row r="2533" spans="1:13" x14ac:dyDescent="0.25">
      <c r="A2533" s="32">
        <f>IF(Weighting!$P$13&gt;0,B2533,"")</f>
        <v>1.238</v>
      </c>
      <c r="B2533">
        <f>Weighting!$C$13</f>
        <v>1.238</v>
      </c>
      <c r="C2533">
        <f>Weighting!$F$13</f>
        <v>0</v>
      </c>
      <c r="D2533" t="b">
        <f>IF(C2533=1,'Data Transformation'!$G$3+0.5*'Data Transformation'!$W$25,IF(C2534=1,D2534-'Data Transformation'!$W$25,FALSE))</f>
        <v>0</v>
      </c>
      <c r="E2533" t="str">
        <f t="array" ref="E2533">IF(ISLOGICAL(D2533),"",FREQUENCY(IF('Data Transformation'!$B$425:$B$8425='Bin Analysis'!$B2523,'Data Transformation'!$G$425:$G$8425),D2533))</f>
        <v/>
      </c>
      <c r="F2533" t="str">
        <f t="shared" si="315"/>
        <v/>
      </c>
      <c r="G2533">
        <f>Weighting!$H$13</f>
        <v>0</v>
      </c>
      <c r="H2533">
        <f t="array" ref="H2533">FREQUENCY(IF('Data Transformation'!$B$4:$B$8425=B2523,'Data Transformation'!$G$4:$G$8425),'Bin Analysis'!$B2533)</f>
        <v>4</v>
      </c>
      <c r="I2533">
        <f t="shared" si="316"/>
        <v>0</v>
      </c>
      <c r="J2533">
        <f t="shared" si="317"/>
        <v>0</v>
      </c>
      <c r="K2533">
        <f>J2533*Weighting!$W$13</f>
        <v>0</v>
      </c>
      <c r="M2533" s="14"/>
    </row>
    <row r="2534" spans="1:13" x14ac:dyDescent="0.25">
      <c r="A2534" s="32">
        <f>IF(Weighting!$P$14&gt;0,B2534,"")</f>
        <v>1.369</v>
      </c>
      <c r="B2534">
        <f>Weighting!$C$14</f>
        <v>1.369</v>
      </c>
      <c r="C2534">
        <f>Weighting!$F$14</f>
        <v>0</v>
      </c>
      <c r="D2534" t="b">
        <f>IF(C2534=1,'Data Transformation'!$G$3+0.5*'Data Transformation'!$W$25,IF(C2535=1,D2535-'Data Transformation'!$W$25,FALSE))</f>
        <v>0</v>
      </c>
      <c r="E2534" t="str">
        <f t="array" ref="E2534">IF(ISLOGICAL(D2534),"",FREQUENCY(IF('Data Transformation'!$B$425:$B$8425='Bin Analysis'!$B2523,'Data Transformation'!$G$425:$G$8425),D2534))</f>
        <v/>
      </c>
      <c r="F2534" t="str">
        <f t="shared" si="315"/>
        <v/>
      </c>
      <c r="G2534">
        <f>Weighting!$H$14</f>
        <v>0</v>
      </c>
      <c r="H2534">
        <f t="array" ref="H2534">FREQUENCY(IF('Data Transformation'!$B$4:$B$8425=B2523,'Data Transformation'!$G$4:$G$8425),'Bin Analysis'!$B2534)</f>
        <v>4</v>
      </c>
      <c r="I2534">
        <f t="shared" si="316"/>
        <v>0</v>
      </c>
      <c r="J2534">
        <f t="shared" si="317"/>
        <v>0</v>
      </c>
      <c r="K2534">
        <f>J2534*Weighting!$W$14</f>
        <v>0</v>
      </c>
      <c r="M2534" s="14"/>
    </row>
    <row r="2535" spans="1:13" x14ac:dyDescent="0.25">
      <c r="A2535" s="32">
        <f>IF(Weighting!$P$15&gt;0,B2535,"")</f>
        <v>1.5000009999999999</v>
      </c>
      <c r="B2535">
        <f>Weighting!$C$15</f>
        <v>1.5000009999999999</v>
      </c>
      <c r="C2535">
        <f>Weighting!$F$15</f>
        <v>0</v>
      </c>
      <c r="D2535" t="b">
        <f>IF(C2535=1,'Data Transformation'!$G$3+0.5*'Data Transformation'!$W$25,IF(C2536=1,D2536-'Data Transformation'!$W$25,FALSE))</f>
        <v>0</v>
      </c>
      <c r="E2535" t="str">
        <f t="array" ref="E2535">IF(ISLOGICAL(D2535),"",FREQUENCY(IF('Data Transformation'!$B$425:$B$8425='Bin Analysis'!$B2523,'Data Transformation'!$G$425:$G$8425),D2535))</f>
        <v/>
      </c>
      <c r="F2535" t="str">
        <f t="shared" si="315"/>
        <v/>
      </c>
      <c r="G2535">
        <f>Weighting!$H$15</f>
        <v>0</v>
      </c>
      <c r="H2535">
        <f t="array" ref="H2535">FREQUENCY(IF('Data Transformation'!$B$4:$B$8425=B2523,'Data Transformation'!$G$4:$G$8425),'Bin Analysis'!$B2535)</f>
        <v>4</v>
      </c>
      <c r="I2535">
        <f t="shared" si="316"/>
        <v>0</v>
      </c>
      <c r="J2535">
        <f t="shared" si="317"/>
        <v>0</v>
      </c>
      <c r="K2535">
        <f>J2535*Weighting!$W$15</f>
        <v>0</v>
      </c>
      <c r="M2535" s="14"/>
    </row>
    <row r="2536" spans="1:13" x14ac:dyDescent="0.25">
      <c r="A2536" s="32" t="str">
        <f>IF(Weighting!$P$16&gt;0,B2536,"")</f>
        <v/>
      </c>
      <c r="B2536">
        <f>Weighting!$C$16</f>
        <v>1.631</v>
      </c>
      <c r="C2536">
        <f>Weighting!$F$16</f>
        <v>0</v>
      </c>
      <c r="D2536" t="b">
        <f>IF(C2536=1,'Data Transformation'!$G$3+0.5*'Data Transformation'!$W$25,IF(C2537=1,D2537-'Data Transformation'!$W$25,FALSE))</f>
        <v>0</v>
      </c>
      <c r="E2536" t="str">
        <f t="array" ref="E2536">IF(ISLOGICAL(D2536),"",FREQUENCY(IF('Data Transformation'!$B$425:$B$8425='Bin Analysis'!$B2523,'Data Transformation'!$G$425:$G$8425),D2536))</f>
        <v/>
      </c>
      <c r="F2536" t="str">
        <f t="shared" si="315"/>
        <v/>
      </c>
      <c r="G2536">
        <f>Weighting!$H$16</f>
        <v>0</v>
      </c>
      <c r="H2536">
        <f t="array" ref="H2536">FREQUENCY(IF('Data Transformation'!$B$4:$B$8425=B2523,'Data Transformation'!$G$4:$G$8425),'Bin Analysis'!$B2536)</f>
        <v>4</v>
      </c>
      <c r="I2536">
        <f t="shared" si="316"/>
        <v>0</v>
      </c>
      <c r="J2536">
        <f t="shared" si="317"/>
        <v>0</v>
      </c>
      <c r="K2536">
        <f>J2536*Weighting!$W$16</f>
        <v>0</v>
      </c>
      <c r="M2536" s="14"/>
    </row>
    <row r="2537" spans="1:13" x14ac:dyDescent="0.25">
      <c r="A2537" s="32" t="str">
        <f>IF(Weighting!$P$17&gt;0,B2537,"")</f>
        <v/>
      </c>
      <c r="B2537">
        <f>Weighting!$C$17</f>
        <v>1.762</v>
      </c>
      <c r="C2537">
        <f>Weighting!$F$17</f>
        <v>0</v>
      </c>
      <c r="D2537" t="b">
        <f>IF(C2537=1,'Data Transformation'!$G$3+0.5*'Data Transformation'!$W$25,IF(C2538=1,D2538-'Data Transformation'!$W$25,FALSE))</f>
        <v>0</v>
      </c>
      <c r="E2537" t="str">
        <f t="array" ref="E2537">IF(ISLOGICAL(D2537),"",FREQUENCY(IF('Data Transformation'!$B$425:$B$8425='Bin Analysis'!$B2523,'Data Transformation'!$G$425:$G$8425),D2537))</f>
        <v/>
      </c>
      <c r="F2537" t="str">
        <f t="shared" si="315"/>
        <v/>
      </c>
      <c r="G2537">
        <f>Weighting!$H$17</f>
        <v>0</v>
      </c>
      <c r="H2537">
        <f t="array" ref="H2537">FREQUENCY(IF('Data Transformation'!$B$4:$B$8425=B2523,'Data Transformation'!$G$4:$G$8425),'Bin Analysis'!$B2537)</f>
        <v>4</v>
      </c>
      <c r="I2537">
        <f t="shared" si="316"/>
        <v>0</v>
      </c>
      <c r="J2537">
        <f t="shared" si="317"/>
        <v>0</v>
      </c>
      <c r="K2537">
        <f>J2537*Weighting!$W$17</f>
        <v>0</v>
      </c>
      <c r="M2537" s="14"/>
    </row>
    <row r="2538" spans="1:13" x14ac:dyDescent="0.25">
      <c r="A2538" s="32" t="str">
        <f>IF(Weighting!$P$18&gt;0,B2538,"")</f>
        <v/>
      </c>
      <c r="B2538">
        <f>Weighting!$C$18</f>
        <v>1.893</v>
      </c>
      <c r="C2538">
        <f>Weighting!$F$18</f>
        <v>0</v>
      </c>
      <c r="D2538" t="b">
        <f>IF(C2538=1,'Data Transformation'!$G$3+0.5*'Data Transformation'!$W$25,IF(C2539=1,D2539-'Data Transformation'!$W$25,FALSE))</f>
        <v>0</v>
      </c>
      <c r="E2538" t="str">
        <f t="array" ref="E2538">IF(ISLOGICAL(D2538),"",FREQUENCY(IF('Data Transformation'!$B$425:$B$8425='Bin Analysis'!$B2523,'Data Transformation'!$G$425:$G$8425),D2538))</f>
        <v/>
      </c>
      <c r="F2538" t="str">
        <f t="shared" si="315"/>
        <v/>
      </c>
      <c r="G2538">
        <f>Weighting!$H$18</f>
        <v>0</v>
      </c>
      <c r="H2538">
        <f t="array" ref="H2538">FREQUENCY(IF('Data Transformation'!$B$4:$B$8425=B2523,'Data Transformation'!$G$4:$G$8425),'Bin Analysis'!$B2538)</f>
        <v>4</v>
      </c>
      <c r="I2538">
        <f t="shared" si="316"/>
        <v>0</v>
      </c>
      <c r="J2538">
        <f t="shared" si="317"/>
        <v>0</v>
      </c>
      <c r="K2538">
        <f>J2538*Weighting!$W$18</f>
        <v>0</v>
      </c>
      <c r="M2538" s="14"/>
    </row>
    <row r="2539" spans="1:13" x14ac:dyDescent="0.25">
      <c r="A2539" s="32" t="str">
        <f>IF(Weighting!$P$19&gt;0,B2539,"")</f>
        <v/>
      </c>
      <c r="B2539">
        <f>Weighting!$C$19</f>
        <v>2.024</v>
      </c>
      <c r="C2539">
        <f>Weighting!$F$19</f>
        <v>0</v>
      </c>
      <c r="D2539" t="b">
        <f>IF(C2539=1,'Data Transformation'!$G$3+0.5*'Data Transformation'!$W$25,IF(C2540=1,D2540-'Data Transformation'!$W$25,FALSE))</f>
        <v>0</v>
      </c>
      <c r="E2539" t="str">
        <f t="array" ref="E2539">IF(ISLOGICAL(D2539),"",FREQUENCY(IF('Data Transformation'!$B$425:$B$8425='Bin Analysis'!$B2523,'Data Transformation'!$G$425:$G$8425),D2539))</f>
        <v/>
      </c>
      <c r="F2539" t="str">
        <f t="shared" si="315"/>
        <v/>
      </c>
      <c r="G2539">
        <f>Weighting!$H$19</f>
        <v>0</v>
      </c>
      <c r="H2539">
        <f t="array" ref="H2539">FREQUENCY(IF('Data Transformation'!$B$4:$B$8425=B2523,'Data Transformation'!$G$4:$G$8425),'Bin Analysis'!$B2539)</f>
        <v>4</v>
      </c>
      <c r="I2539">
        <f t="shared" si="316"/>
        <v>0</v>
      </c>
      <c r="J2539">
        <f t="shared" si="317"/>
        <v>0</v>
      </c>
      <c r="K2539">
        <f>J2539*Weighting!$W$19</f>
        <v>0</v>
      </c>
      <c r="M2539" s="14"/>
    </row>
    <row r="2540" spans="1:13" x14ac:dyDescent="0.25">
      <c r="A2540" s="32" t="str">
        <f>IF(Weighting!$P$20&gt;0,B2540,"")</f>
        <v/>
      </c>
      <c r="B2540">
        <f>Weighting!$C$20</f>
        <v>2.1550000000000002</v>
      </c>
      <c r="C2540">
        <f>Weighting!$F$20</f>
        <v>0</v>
      </c>
      <c r="D2540" t="b">
        <f>IF(C2540=1,'Data Transformation'!$G$3+0.5*'Data Transformation'!$W$25,IF(C2541=1,D2541-'Data Transformation'!$W$25,FALSE))</f>
        <v>0</v>
      </c>
      <c r="E2540" t="str">
        <f t="array" ref="E2540">IF(ISLOGICAL(D2540),"",FREQUENCY(IF('Data Transformation'!$B$425:$B$8425='Bin Analysis'!$B2523,'Data Transformation'!$G$425:$G$8425),D2540))</f>
        <v/>
      </c>
      <c r="F2540" t="str">
        <f t="shared" si="315"/>
        <v/>
      </c>
      <c r="G2540">
        <f>Weighting!$H$20</f>
        <v>0</v>
      </c>
      <c r="H2540">
        <f t="array" ref="H2540">FREQUENCY(IF('Data Transformation'!$B$4:$B$8425=B2523,'Data Transformation'!$G$4:$G$8425),'Bin Analysis'!$B2540)</f>
        <v>4</v>
      </c>
      <c r="I2540">
        <f t="shared" si="316"/>
        <v>0</v>
      </c>
      <c r="J2540">
        <f t="shared" si="317"/>
        <v>0</v>
      </c>
      <c r="K2540">
        <f>J2540*Weighting!$W$20</f>
        <v>0</v>
      </c>
      <c r="M2540" s="14"/>
    </row>
    <row r="2541" spans="1:13" x14ac:dyDescent="0.25">
      <c r="A2541" s="32" t="str">
        <f>IF(Weighting!$P$21&gt;0,B2541,"")</f>
        <v/>
      </c>
      <c r="B2541">
        <f>Weighting!$C$21</f>
        <v>2.2860000000000005</v>
      </c>
      <c r="C2541">
        <f>Weighting!$F$21</f>
        <v>0</v>
      </c>
      <c r="D2541" t="b">
        <f>IF(C2541=1,'Data Transformation'!$G$3+0.5*'Data Transformation'!$W$25,IF(C2542=1,D2542-'Data Transformation'!$W$25,FALSE))</f>
        <v>0</v>
      </c>
      <c r="E2541" t="str">
        <f t="array" ref="E2541">IF(ISLOGICAL(D2541),"",FREQUENCY(IF('Data Transformation'!$B$425:$B$8425='Bin Analysis'!$B2523,'Data Transformation'!$G$425:$G$8425),D2541))</f>
        <v/>
      </c>
      <c r="F2541" t="str">
        <f t="shared" si="315"/>
        <v/>
      </c>
      <c r="G2541">
        <f>Weighting!$H$21</f>
        <v>0</v>
      </c>
      <c r="H2541">
        <f t="array" ref="H2541">FREQUENCY(IF('Data Transformation'!$B$4:$B$8425=B2523,'Data Transformation'!$G$4:$G$8425),'Bin Analysis'!$B2541)</f>
        <v>4</v>
      </c>
      <c r="I2541">
        <f t="shared" si="316"/>
        <v>0</v>
      </c>
      <c r="J2541">
        <f t="shared" si="317"/>
        <v>0</v>
      </c>
      <c r="K2541">
        <f>J2541*Weighting!$W$21</f>
        <v>0</v>
      </c>
      <c r="M2541" s="14"/>
    </row>
    <row r="2542" spans="1:13" x14ac:dyDescent="0.25">
      <c r="A2542" s="32" t="str">
        <f>IF(Weighting!$P$22&gt;0,B2542,"")</f>
        <v/>
      </c>
      <c r="B2542">
        <f>Weighting!$C$22</f>
        <v>2.4170000000000007</v>
      </c>
      <c r="C2542">
        <f>Weighting!$F$22</f>
        <v>0</v>
      </c>
      <c r="D2542" t="b">
        <f>IF(C2542=1,'Data Transformation'!$G$3+0.5*'Data Transformation'!$W$25,IF(C2543=1,D2543-'Data Transformation'!$W$25,FALSE))</f>
        <v>0</v>
      </c>
      <c r="E2542" t="str">
        <f t="array" ref="E2542">IF(ISLOGICAL(D2542),"",FREQUENCY(IF('Data Transformation'!$B$425:$B$8425='Bin Analysis'!$B2523,'Data Transformation'!$G$425:$G$8425),D2542))</f>
        <v/>
      </c>
      <c r="F2542" t="str">
        <f t="shared" si="315"/>
        <v/>
      </c>
      <c r="G2542">
        <f>Weighting!$H$22</f>
        <v>0</v>
      </c>
      <c r="H2542">
        <f t="array" ref="H2542">FREQUENCY(IF('Data Transformation'!$B$4:$B$8425=B2523,'Data Transformation'!$G$4:$G$8425),'Bin Analysis'!$B2542)</f>
        <v>4</v>
      </c>
      <c r="I2542">
        <f t="shared" si="316"/>
        <v>0</v>
      </c>
      <c r="J2542">
        <f t="shared" si="317"/>
        <v>0</v>
      </c>
      <c r="K2542">
        <f>J2542*Weighting!$W$22</f>
        <v>0</v>
      </c>
      <c r="M2542" s="14"/>
    </row>
    <row r="2543" spans="1:13" x14ac:dyDescent="0.25">
      <c r="A2543" s="32" t="str">
        <f>IF(Weighting!$P$23&gt;0,B2543,"")</f>
        <v/>
      </c>
      <c r="B2543">
        <f>Weighting!$C$23</f>
        <v>2.5480000000000009</v>
      </c>
      <c r="C2543">
        <f>Weighting!$F$23</f>
        <v>0</v>
      </c>
      <c r="D2543" t="b">
        <f>IF(C2543=1,'Data Transformation'!$G$3+0.5*'Data Transformation'!$W$25,IF(C2544=1,D2544-'Data Transformation'!$W$25,FALSE))</f>
        <v>0</v>
      </c>
      <c r="E2543" t="str">
        <f t="array" ref="E2543">IF(ISLOGICAL(D2543),"",FREQUENCY(IF('Data Transformation'!$B$425:$B$8425='Bin Analysis'!$B2523,'Data Transformation'!$G$425:$G$8425),D2543))</f>
        <v/>
      </c>
      <c r="F2543" t="str">
        <f t="shared" si="315"/>
        <v/>
      </c>
      <c r="G2543">
        <f>Weighting!$H$23</f>
        <v>0</v>
      </c>
      <c r="H2543">
        <f t="array" ref="H2543">FREQUENCY(IF('Data Transformation'!$B$4:$B$8425=B2523,'Data Transformation'!$G$4:$G$8425),'Bin Analysis'!$B2543)</f>
        <v>4</v>
      </c>
      <c r="I2543">
        <f t="shared" si="316"/>
        <v>0</v>
      </c>
      <c r="J2543">
        <f t="shared" si="317"/>
        <v>0</v>
      </c>
      <c r="K2543">
        <f>J2543*Weighting!$W$23</f>
        <v>0</v>
      </c>
      <c r="M2543" s="14"/>
    </row>
    <row r="2544" spans="1:13" x14ac:dyDescent="0.25">
      <c r="A2544" s="32" t="str">
        <f>IF(Weighting!$P$24&gt;0,B2544,"")</f>
        <v/>
      </c>
      <c r="B2544">
        <f>Weighting!$C$24</f>
        <v>2.6790000000000012</v>
      </c>
      <c r="C2544">
        <f>Weighting!$F$24</f>
        <v>0</v>
      </c>
      <c r="D2544" t="b">
        <f>IF(C2544=1,'Data Transformation'!$G$3+0.5*'Data Transformation'!$W$25,IF(C2545=1,D2545-'Data Transformation'!$W$25,FALSE))</f>
        <v>0</v>
      </c>
      <c r="E2544" t="str">
        <f t="array" ref="E2544">IF(ISLOGICAL(D2544),"",FREQUENCY(IF('Data Transformation'!$B$425:$B$8425='Bin Analysis'!$B2523,'Data Transformation'!$G$425:$G$8425),D2544))</f>
        <v/>
      </c>
      <c r="F2544" t="str">
        <f t="shared" si="315"/>
        <v/>
      </c>
      <c r="G2544">
        <f>Weighting!$H$24</f>
        <v>0</v>
      </c>
      <c r="H2544">
        <f t="array" ref="H2544">FREQUENCY(IF('Data Transformation'!$B$4:$B$8425=B2523,'Data Transformation'!$G$4:$G$8425),'Bin Analysis'!$B2544)</f>
        <v>4</v>
      </c>
      <c r="I2544">
        <f t="shared" si="316"/>
        <v>0</v>
      </c>
      <c r="J2544">
        <f t="shared" si="317"/>
        <v>0</v>
      </c>
      <c r="K2544">
        <f>J2544*Weighting!$W$24</f>
        <v>0</v>
      </c>
      <c r="M2544" s="14"/>
    </row>
    <row r="2545" spans="1:25" x14ac:dyDescent="0.25">
      <c r="A2545" s="32" t="str">
        <f>IF(Weighting!$P$25&gt;0,B2545,"")</f>
        <v/>
      </c>
      <c r="B2545">
        <f>Weighting!$C$25</f>
        <v>2.8100000000000014</v>
      </c>
      <c r="C2545">
        <f>Weighting!$F$25</f>
        <v>0</v>
      </c>
      <c r="D2545" t="b">
        <f>IF(C2545=1,'Data Transformation'!$G$3+0.5*'Data Transformation'!$W$25,IF(C2546=1,D2546-'Data Transformation'!$W$25,FALSE))</f>
        <v>0</v>
      </c>
      <c r="E2545" t="str">
        <f t="array" ref="E2545">IF(ISLOGICAL(D2545),"",FREQUENCY(IF('Data Transformation'!$B$425:$B$8425='Bin Analysis'!$B2523,'Data Transformation'!$G$425:$G$8425),D2545))</f>
        <v/>
      </c>
      <c r="F2545" t="str">
        <f t="shared" si="315"/>
        <v/>
      </c>
      <c r="G2545">
        <f>Weighting!$H$25</f>
        <v>0</v>
      </c>
      <c r="H2545">
        <f t="array" ref="H2545">FREQUENCY(IF('Data Transformation'!$B$4:$B$8425=B2523,'Data Transformation'!$G$4:$G$8425),'Bin Analysis'!$B2545)</f>
        <v>4</v>
      </c>
      <c r="I2545">
        <f t="shared" si="316"/>
        <v>0</v>
      </c>
      <c r="J2545">
        <f t="shared" si="317"/>
        <v>0</v>
      </c>
      <c r="K2545">
        <f>J2545*Weighting!$W$25</f>
        <v>0</v>
      </c>
      <c r="M2545" s="14"/>
    </row>
    <row r="2546" spans="1:25" x14ac:dyDescent="0.25">
      <c r="O2546"/>
      <c r="P2546"/>
      <c r="Q2546"/>
      <c r="R2546"/>
    </row>
    <row r="2547" spans="1:25" ht="23.25" x14ac:dyDescent="0.35">
      <c r="A2547" s="21" t="s">
        <v>0</v>
      </c>
      <c r="B2547" s="21">
        <f>IFERROR(VLOOKUP(C2547,'Data Transformation'!$L$6:$M$426,2,FALSE),"")</f>
        <v>106</v>
      </c>
      <c r="C2547" s="21">
        <f>C2523+1</f>
        <v>106</v>
      </c>
      <c r="D2547" s="21"/>
      <c r="E2547" s="21"/>
      <c r="F2547" s="21"/>
      <c r="G2547" s="21"/>
      <c r="H2547" s="22"/>
      <c r="I2547" s="22"/>
      <c r="J2547" s="22"/>
      <c r="K2547" s="21"/>
      <c r="L2547" s="21">
        <f>B2547</f>
        <v>106</v>
      </c>
      <c r="M2547" s="23">
        <f>INDEX('Data Transformation'!$O$4:$O$424,MATCH($B2547,'Data Transformation'!$M$4:$M$424,0),MATCH($M$2,'Data Transformation'!$O$3,0))</f>
        <v>17</v>
      </c>
      <c r="N2547" s="27">
        <f>IF('Input and Summary Results'!$J$16="minimum",'Bin Analysis'!X2548/(M2547-1),'Bin Analysis'!Y2547/('Bin Analysis'!M2547-1))</f>
        <v>0</v>
      </c>
      <c r="O2547" s="27">
        <f>IF(M2547=FALSE,NA(),(VLOOKUP(1,C2550:K2569,4,FALSE))/(M2547-1))</f>
        <v>0</v>
      </c>
      <c r="P2547" s="27">
        <f>IF(M2547=FALSE,NA(),SUM(J2550:J2569)/Weighting!$S$5)</f>
        <v>0.3</v>
      </c>
      <c r="Q2547" s="27">
        <f>IF(M2547=FALSE,NA(),SUM(K2550:K2569)/Weighting!$S$6)</f>
        <v>0.17391304347826086</v>
      </c>
      <c r="R2547" s="27">
        <f>IF(M2547=FALSE,NA(),(VLOOKUP(1,G2550:K2569,3,FALSE))/(M2547-1))</f>
        <v>0.9375</v>
      </c>
      <c r="S2547" s="22" t="str">
        <f>IF(M2547=FALSE,NA(),IF(SUM(J2550:J2569)=2,"yes","no"))</f>
        <v>no</v>
      </c>
      <c r="X2547" s="2" cm="2">
        <f t="array" ref="X2547:X2548">FREQUENCY(IF('Data Transformation'!$B$425:$B$6424='Bin Analysis'!L2547,'Data Transformation'!$G$425:$G$6424),'Data Transformation'!$U$11)</f>
        <v>16</v>
      </c>
      <c r="Y2547" s="2" cm="2">
        <f t="array" ref="Y2547:Y2548">FREQUENCY(IF('Data Transformation'!$B$425:$B$6424='Bin Analysis'!L2547,'Data Transformation'!$G$425:$G$6424),'Data Transformation'!$U$12)</f>
        <v>16</v>
      </c>
    </row>
    <row r="2548" spans="1:25" x14ac:dyDescent="0.25">
      <c r="A2548" s="14" t="s">
        <v>66</v>
      </c>
      <c r="B2548" t="s">
        <v>47</v>
      </c>
      <c r="C2548" t="s">
        <v>5</v>
      </c>
      <c r="D2548" t="s">
        <v>99</v>
      </c>
      <c r="E2548" t="s">
        <v>100</v>
      </c>
      <c r="F2548" t="s">
        <v>101</v>
      </c>
      <c r="G2548" t="s">
        <v>69</v>
      </c>
      <c r="H2548" t="s">
        <v>31</v>
      </c>
      <c r="I2548" t="s">
        <v>32</v>
      </c>
      <c r="J2548" t="s">
        <v>46</v>
      </c>
      <c r="K2548" s="14" t="s">
        <v>45</v>
      </c>
      <c r="M2548" s="14"/>
      <c r="X2548" s="2">
        <v>0</v>
      </c>
      <c r="Y2548" s="2">
        <v>0</v>
      </c>
    </row>
    <row r="2549" spans="1:25" x14ac:dyDescent="0.25">
      <c r="A2549" s="32"/>
      <c r="D2549" t="b">
        <f>IF(C2549=1,'Data Transformation'!$G$3+0.5*'Data Transformation'!$W$25,IF(C2550=1,D2550-'Data Transformation'!$W$25,FALSE))</f>
        <v>0</v>
      </c>
      <c r="E2549" t="str">
        <f t="array" ref="E2549">IF(ISLOGICAL(D2549),"",FREQUENCY(IF('Data Transformation'!$B$425:$B$8425='Bin Analysis'!$B2547,'Data Transformation'!$G$425:$G$8425),D2549))</f>
        <v/>
      </c>
      <c r="F2549" t="str">
        <f>IF(ISLOGICAL(D2549),"",E2549-E2548)</f>
        <v/>
      </c>
      <c r="M2549" s="14"/>
    </row>
    <row r="2550" spans="1:25" x14ac:dyDescent="0.25">
      <c r="A2550" s="32">
        <f>IF(Weighting!$P$6&gt;0,B2550,"")</f>
        <v>0.32100000000000001</v>
      </c>
      <c r="B2550">
        <f>Weighting!$C$6</f>
        <v>0.32100000000000001</v>
      </c>
      <c r="C2550">
        <f>Weighting!$F$6</f>
        <v>0</v>
      </c>
      <c r="D2550" t="b">
        <f>IF(C2550=1,'Data Transformation'!$G$3+0.5*'Data Transformation'!$W$25,IF(C2551=1,D2551-'Data Transformation'!$W$25,FALSE))</f>
        <v>0</v>
      </c>
      <c r="E2550" t="str">
        <f t="array" ref="E2550">IF(ISLOGICAL(D2550),"",FREQUENCY(IF('Data Transformation'!$B$425:$B$8425='Bin Analysis'!$B2547,'Data Transformation'!$G$425:$G$8425),D2550))</f>
        <v/>
      </c>
      <c r="F2550" t="str">
        <f>IF(ISLOGICAL(D2550),"",E2550-E2549)</f>
        <v/>
      </c>
      <c r="G2550">
        <f>Weighting!$H$6</f>
        <v>1</v>
      </c>
      <c r="H2550">
        <f t="array" ref="H2550">FREQUENCY(IF('Data Transformation'!$B$4:$B$8425=B2547,'Data Transformation'!$G$4:$G$8425),'Bin Analysis'!$B2550)</f>
        <v>15</v>
      </c>
      <c r="I2550">
        <f>H2550-H2549</f>
        <v>15</v>
      </c>
      <c r="J2550">
        <f>IF(I2550=0,0,1)</f>
        <v>1</v>
      </c>
      <c r="K2550">
        <f>J2550*Weighting!$W$6</f>
        <v>1</v>
      </c>
      <c r="M2550" s="14"/>
    </row>
    <row r="2551" spans="1:25" x14ac:dyDescent="0.25">
      <c r="A2551" s="32">
        <f>IF(Weighting!$P$7&gt;0,B2551,"")</f>
        <v>0.45200000000000001</v>
      </c>
      <c r="B2551">
        <f>Weighting!$C$7</f>
        <v>0.45200000000000001</v>
      </c>
      <c r="C2551">
        <f>Weighting!$F$7</f>
        <v>0</v>
      </c>
      <c r="D2551" t="b">
        <f>IF(C2551=1,'Data Transformation'!$G$3+0.5*'Data Transformation'!$W$25,IF(C2552=1,D2552-'Data Transformation'!$W$25,FALSE))</f>
        <v>0</v>
      </c>
      <c r="E2551" t="str">
        <f t="array" ref="E2551">IF(ISLOGICAL(D2551),"",FREQUENCY(IF('Data Transformation'!$B$425:$B$8425='Bin Analysis'!$B2547,'Data Transformation'!$G$425:$G$8425),D2551))</f>
        <v/>
      </c>
      <c r="F2551" t="str">
        <f t="shared" ref="F2551:F2569" si="318">IF(ISLOGICAL(D2551),"",E2551-E2550)</f>
        <v/>
      </c>
      <c r="G2551">
        <f>Weighting!$H$7</f>
        <v>0</v>
      </c>
      <c r="H2551">
        <f t="array" ref="H2551">FREQUENCY(IF('Data Transformation'!$B$4:$B$8425=B2547,'Data Transformation'!$G$4:$G$8425),'Bin Analysis'!$B2551)</f>
        <v>16</v>
      </c>
      <c r="I2551">
        <f t="shared" ref="I2551:I2569" si="319">H2551-H2550</f>
        <v>1</v>
      </c>
      <c r="J2551">
        <f>IF(I2551=0,0,1)</f>
        <v>1</v>
      </c>
      <c r="K2551">
        <f>J2551*Weighting!$W$7</f>
        <v>2</v>
      </c>
      <c r="M2551" s="14"/>
    </row>
    <row r="2552" spans="1:25" x14ac:dyDescent="0.25">
      <c r="A2552" s="32">
        <f>IF(Weighting!$P$8&gt;0,B2552,"")</f>
        <v>0.58299999999999996</v>
      </c>
      <c r="B2552">
        <f>Weighting!$C$8</f>
        <v>0.58299999999999996</v>
      </c>
      <c r="C2552">
        <f>Weighting!$F$8</f>
        <v>0</v>
      </c>
      <c r="D2552" t="b">
        <f>IF(C2552=1,'Data Transformation'!$G$3+0.5*'Data Transformation'!$W$25,IF(C2553=1,D2553-'Data Transformation'!$W$25,FALSE))</f>
        <v>0</v>
      </c>
      <c r="E2552" t="str">
        <f t="array" ref="E2552">IF(ISLOGICAL(D2552),"",FREQUENCY(IF('Data Transformation'!$B$425:$B$8425='Bin Analysis'!$B2547,'Data Transformation'!$G$425:$G$8425),D2552))</f>
        <v/>
      </c>
      <c r="F2552" t="str">
        <f t="shared" si="318"/>
        <v/>
      </c>
      <c r="G2552">
        <f>Weighting!$H$8</f>
        <v>0</v>
      </c>
      <c r="H2552">
        <f t="array" ref="H2552">FREQUENCY(IF('Data Transformation'!$B$4:$B$8425=B2547,'Data Transformation'!$G$4:$G$8425),'Bin Analysis'!$B2552)</f>
        <v>16</v>
      </c>
      <c r="I2552">
        <f t="shared" si="319"/>
        <v>0</v>
      </c>
      <c r="J2552">
        <f t="shared" ref="J2552:J2569" si="320">IF(I2552=0,0,1)</f>
        <v>0</v>
      </c>
      <c r="K2552">
        <f>J2552*Weighting!$W$8</f>
        <v>0</v>
      </c>
      <c r="M2552" s="14"/>
    </row>
    <row r="2553" spans="1:25" x14ac:dyDescent="0.25">
      <c r="A2553" s="32">
        <f>IF(Weighting!$P$9&gt;0,B2553,"")</f>
        <v>0.71399999999999997</v>
      </c>
      <c r="B2553" s="50">
        <f>Weighting!$C$9</f>
        <v>0.71399999999999997</v>
      </c>
      <c r="C2553">
        <f>Weighting!$F$9</f>
        <v>0</v>
      </c>
      <c r="D2553" t="b">
        <f>IF(C2553=1,'Data Transformation'!$G$3+0.5*'Data Transformation'!$W$25,IF(C2554=1,D2554-'Data Transformation'!$W$25,FALSE))</f>
        <v>0</v>
      </c>
      <c r="E2553" t="str">
        <f t="array" ref="E2553">IF(ISLOGICAL(D2553),"",FREQUENCY(IF('Data Transformation'!$B$425:$B$8425='Bin Analysis'!$B2547,'Data Transformation'!$G$425:$G$8425),D2553))</f>
        <v/>
      </c>
      <c r="F2553" t="str">
        <f t="shared" si="318"/>
        <v/>
      </c>
      <c r="G2553">
        <f>Weighting!$H$9</f>
        <v>0</v>
      </c>
      <c r="H2553">
        <f t="array" ref="H2553">FREQUENCY(IF('Data Transformation'!$B$4:$B$8425=B2547,'Data Transformation'!$G$4:$G$8425),'Bin Analysis'!$B2553)</f>
        <v>16</v>
      </c>
      <c r="I2553">
        <f t="shared" si="319"/>
        <v>0</v>
      </c>
      <c r="J2553">
        <f t="shared" si="320"/>
        <v>0</v>
      </c>
      <c r="K2553">
        <f>J2553*Weighting!$W$9</f>
        <v>0</v>
      </c>
      <c r="M2553" s="14"/>
    </row>
    <row r="2554" spans="1:25" x14ac:dyDescent="0.25">
      <c r="A2554" s="32">
        <f>IF(Weighting!$P$10&gt;0,B2554,"")</f>
        <v>0.84499999999999997</v>
      </c>
      <c r="B2554">
        <f>Weighting!$C$10</f>
        <v>0.84499999999999997</v>
      </c>
      <c r="C2554">
        <f>Weighting!$F$10</f>
        <v>0</v>
      </c>
      <c r="D2554" t="b">
        <f>IF(C2554=1,'Data Transformation'!$G$3+0.5*'Data Transformation'!$W$25,IF(C2555=1,D2555-'Data Transformation'!$W$25,FALSE))</f>
        <v>0</v>
      </c>
      <c r="E2554" t="str">
        <f t="array" ref="E2554">IF(ISLOGICAL(D2554),"",FREQUENCY(IF('Data Transformation'!$B$425:$B$8425='Bin Analysis'!$B2547,'Data Transformation'!$G$425:$G$8425),D2554))</f>
        <v/>
      </c>
      <c r="F2554" t="str">
        <f t="shared" si="318"/>
        <v/>
      </c>
      <c r="G2554">
        <f>Weighting!$H$10</f>
        <v>0</v>
      </c>
      <c r="H2554">
        <f t="array" ref="H2554">FREQUENCY(IF('Data Transformation'!$B$4:$B$8425=B2547,'Data Transformation'!$G$4:$G$8425),'Bin Analysis'!$B2554)</f>
        <v>16</v>
      </c>
      <c r="I2554">
        <f t="shared" si="319"/>
        <v>0</v>
      </c>
      <c r="J2554">
        <f t="shared" si="320"/>
        <v>0</v>
      </c>
      <c r="K2554">
        <f>J2554*Weighting!$W$10</f>
        <v>0</v>
      </c>
      <c r="M2554" s="14"/>
    </row>
    <row r="2555" spans="1:25" x14ac:dyDescent="0.25">
      <c r="A2555" s="32">
        <f>IF(Weighting!$P$11&gt;0,B2555,"")</f>
        <v>0.97599999999999998</v>
      </c>
      <c r="B2555">
        <f>Weighting!$C$11</f>
        <v>0.97599999999999998</v>
      </c>
      <c r="C2555">
        <f>Weighting!$F$11</f>
        <v>0</v>
      </c>
      <c r="D2555">
        <f>IF(C2555=1,'Data Transformation'!$G$3+0.5*'Data Transformation'!$W$25,IF(C2556=1,D2556-'Data Transformation'!$W$25,FALSE))</f>
        <v>0.86899999999999999</v>
      </c>
      <c r="E2555">
        <f t="array" ref="E2555">IF(ISLOGICAL(D2555),"",FREQUENCY(IF('Data Transformation'!$B$425:$B$8425='Bin Analysis'!$B2547,'Data Transformation'!$G$425:$G$8425),D2555))</f>
        <v>16</v>
      </c>
      <c r="F2555" t="e">
        <f t="shared" si="318"/>
        <v>#VALUE!</v>
      </c>
      <c r="G2555">
        <f>Weighting!$H$11</f>
        <v>0</v>
      </c>
      <c r="H2555">
        <f t="array" ref="H2555">FREQUENCY(IF('Data Transformation'!$B$4:$B$8425=B2547,'Data Transformation'!$G$4:$G$8425),'Bin Analysis'!$B2555)</f>
        <v>16</v>
      </c>
      <c r="I2555">
        <f t="shared" si="319"/>
        <v>0</v>
      </c>
      <c r="J2555">
        <f t="shared" si="320"/>
        <v>0</v>
      </c>
      <c r="K2555">
        <f>J2555*Weighting!$W$11</f>
        <v>0</v>
      </c>
      <c r="M2555" s="14"/>
    </row>
    <row r="2556" spans="1:25" x14ac:dyDescent="0.25">
      <c r="A2556" s="32">
        <f>IF(Weighting!$P$12&gt;0,B2556,"")</f>
        <v>1.107</v>
      </c>
      <c r="B2556">
        <f>Weighting!$C$12</f>
        <v>1.107</v>
      </c>
      <c r="C2556">
        <f>Weighting!$F$12</f>
        <v>1</v>
      </c>
      <c r="D2556">
        <f>IF(C2556=1,'Data Transformation'!$G$3+0.5*'Data Transformation'!$W$25,IF(C2557=1,D2557-'Data Transformation'!$W$25,FALSE))</f>
        <v>1.131</v>
      </c>
      <c r="E2556">
        <f t="array" ref="E2556">IF(ISLOGICAL(D2556),"",FREQUENCY(IF('Data Transformation'!$B$425:$B$8425='Bin Analysis'!$B2547,'Data Transformation'!$G$425:$G$8425),D2556))</f>
        <v>16</v>
      </c>
      <c r="F2556">
        <f t="shared" si="318"/>
        <v>0</v>
      </c>
      <c r="G2556">
        <f>Weighting!$H$12</f>
        <v>0</v>
      </c>
      <c r="H2556">
        <f t="array" ref="H2556">FREQUENCY(IF('Data Transformation'!$B$4:$B$8425=B2547,'Data Transformation'!$G$4:$G$8425),'Bin Analysis'!$B2556)</f>
        <v>17</v>
      </c>
      <c r="I2556">
        <f t="shared" si="319"/>
        <v>1</v>
      </c>
      <c r="J2556">
        <f t="shared" si="320"/>
        <v>1</v>
      </c>
      <c r="K2556">
        <f>J2556*Weighting!$W$12</f>
        <v>1</v>
      </c>
      <c r="M2556" s="14"/>
    </row>
    <row r="2557" spans="1:25" x14ac:dyDescent="0.25">
      <c r="A2557" s="32">
        <f>IF(Weighting!$P$13&gt;0,B2557,"")</f>
        <v>1.238</v>
      </c>
      <c r="B2557">
        <f>Weighting!$C$13</f>
        <v>1.238</v>
      </c>
      <c r="C2557">
        <f>Weighting!$F$13</f>
        <v>0</v>
      </c>
      <c r="D2557" t="b">
        <f>IF(C2557=1,'Data Transformation'!$G$3+0.5*'Data Transformation'!$W$25,IF(C2558=1,D2558-'Data Transformation'!$W$25,FALSE))</f>
        <v>0</v>
      </c>
      <c r="E2557" t="str">
        <f t="array" ref="E2557">IF(ISLOGICAL(D2557),"",FREQUENCY(IF('Data Transformation'!$B$425:$B$8425='Bin Analysis'!$B2547,'Data Transformation'!$G$425:$G$8425),D2557))</f>
        <v/>
      </c>
      <c r="F2557" t="str">
        <f t="shared" si="318"/>
        <v/>
      </c>
      <c r="G2557">
        <f>Weighting!$H$13</f>
        <v>0</v>
      </c>
      <c r="H2557">
        <f t="array" ref="H2557">FREQUENCY(IF('Data Transformation'!$B$4:$B$8425=B2547,'Data Transformation'!$G$4:$G$8425),'Bin Analysis'!$B2557)</f>
        <v>17</v>
      </c>
      <c r="I2557">
        <f t="shared" si="319"/>
        <v>0</v>
      </c>
      <c r="J2557">
        <f t="shared" si="320"/>
        <v>0</v>
      </c>
      <c r="K2557">
        <f>J2557*Weighting!$W$13</f>
        <v>0</v>
      </c>
      <c r="M2557" s="14"/>
    </row>
    <row r="2558" spans="1:25" x14ac:dyDescent="0.25">
      <c r="A2558" s="32">
        <f>IF(Weighting!$P$14&gt;0,B2558,"")</f>
        <v>1.369</v>
      </c>
      <c r="B2558">
        <f>Weighting!$C$14</f>
        <v>1.369</v>
      </c>
      <c r="C2558">
        <f>Weighting!$F$14</f>
        <v>0</v>
      </c>
      <c r="D2558" t="b">
        <f>IF(C2558=1,'Data Transformation'!$G$3+0.5*'Data Transformation'!$W$25,IF(C2559=1,D2559-'Data Transformation'!$W$25,FALSE))</f>
        <v>0</v>
      </c>
      <c r="E2558" t="str">
        <f t="array" ref="E2558">IF(ISLOGICAL(D2558),"",FREQUENCY(IF('Data Transformation'!$B$425:$B$8425='Bin Analysis'!$B2547,'Data Transformation'!$G$425:$G$8425),D2558))</f>
        <v/>
      </c>
      <c r="F2558" t="str">
        <f t="shared" si="318"/>
        <v/>
      </c>
      <c r="G2558">
        <f>Weighting!$H$14</f>
        <v>0</v>
      </c>
      <c r="H2558">
        <f t="array" ref="H2558">FREQUENCY(IF('Data Transformation'!$B$4:$B$8425=B2547,'Data Transformation'!$G$4:$G$8425),'Bin Analysis'!$B2558)</f>
        <v>17</v>
      </c>
      <c r="I2558">
        <f t="shared" si="319"/>
        <v>0</v>
      </c>
      <c r="J2558">
        <f t="shared" si="320"/>
        <v>0</v>
      </c>
      <c r="K2558">
        <f>J2558*Weighting!$W$14</f>
        <v>0</v>
      </c>
      <c r="M2558" s="14"/>
    </row>
    <row r="2559" spans="1:25" x14ac:dyDescent="0.25">
      <c r="A2559" s="32">
        <f>IF(Weighting!$P$15&gt;0,B2559,"")</f>
        <v>1.5000009999999999</v>
      </c>
      <c r="B2559">
        <f>Weighting!$C$15</f>
        <v>1.5000009999999999</v>
      </c>
      <c r="C2559">
        <f>Weighting!$F$15</f>
        <v>0</v>
      </c>
      <c r="D2559" t="b">
        <f>IF(C2559=1,'Data Transformation'!$G$3+0.5*'Data Transformation'!$W$25,IF(C2560=1,D2560-'Data Transformation'!$W$25,FALSE))</f>
        <v>0</v>
      </c>
      <c r="E2559" t="str">
        <f t="array" ref="E2559">IF(ISLOGICAL(D2559),"",FREQUENCY(IF('Data Transformation'!$B$425:$B$8425='Bin Analysis'!$B2547,'Data Transformation'!$G$425:$G$8425),D2559))</f>
        <v/>
      </c>
      <c r="F2559" t="str">
        <f t="shared" si="318"/>
        <v/>
      </c>
      <c r="G2559">
        <f>Weighting!$H$15</f>
        <v>0</v>
      </c>
      <c r="H2559">
        <f t="array" ref="H2559">FREQUENCY(IF('Data Transformation'!$B$4:$B$8425=B2547,'Data Transformation'!$G$4:$G$8425),'Bin Analysis'!$B2559)</f>
        <v>17</v>
      </c>
      <c r="I2559">
        <f t="shared" si="319"/>
        <v>0</v>
      </c>
      <c r="J2559">
        <f t="shared" si="320"/>
        <v>0</v>
      </c>
      <c r="K2559">
        <f>J2559*Weighting!$W$15</f>
        <v>0</v>
      </c>
      <c r="M2559" s="14"/>
    </row>
    <row r="2560" spans="1:25" x14ac:dyDescent="0.25">
      <c r="A2560" s="32" t="str">
        <f>IF(Weighting!$P$16&gt;0,B2560,"")</f>
        <v/>
      </c>
      <c r="B2560">
        <f>Weighting!$C$16</f>
        <v>1.631</v>
      </c>
      <c r="C2560">
        <f>Weighting!$F$16</f>
        <v>0</v>
      </c>
      <c r="D2560" t="b">
        <f>IF(C2560=1,'Data Transformation'!$G$3+0.5*'Data Transformation'!$W$25,IF(C2561=1,D2561-'Data Transformation'!$W$25,FALSE))</f>
        <v>0</v>
      </c>
      <c r="E2560" t="str">
        <f t="array" ref="E2560">IF(ISLOGICAL(D2560),"",FREQUENCY(IF('Data Transformation'!$B$425:$B$8425='Bin Analysis'!$B2547,'Data Transformation'!$G$425:$G$8425),D2560))</f>
        <v/>
      </c>
      <c r="F2560" t="str">
        <f t="shared" si="318"/>
        <v/>
      </c>
      <c r="G2560">
        <f>Weighting!$H$16</f>
        <v>0</v>
      </c>
      <c r="H2560">
        <f t="array" ref="H2560">FREQUENCY(IF('Data Transformation'!$B$4:$B$8425=B2547,'Data Transformation'!$G$4:$G$8425),'Bin Analysis'!$B2560)</f>
        <v>17</v>
      </c>
      <c r="I2560">
        <f t="shared" si="319"/>
        <v>0</v>
      </c>
      <c r="J2560">
        <f t="shared" si="320"/>
        <v>0</v>
      </c>
      <c r="K2560">
        <f>J2560*Weighting!$W$16</f>
        <v>0</v>
      </c>
      <c r="M2560" s="14"/>
    </row>
    <row r="2561" spans="1:25" x14ac:dyDescent="0.25">
      <c r="A2561" s="32" t="str">
        <f>IF(Weighting!$P$17&gt;0,B2561,"")</f>
        <v/>
      </c>
      <c r="B2561">
        <f>Weighting!$C$17</f>
        <v>1.762</v>
      </c>
      <c r="C2561">
        <f>Weighting!$F$17</f>
        <v>0</v>
      </c>
      <c r="D2561" t="b">
        <f>IF(C2561=1,'Data Transformation'!$G$3+0.5*'Data Transformation'!$W$25,IF(C2562=1,D2562-'Data Transformation'!$W$25,FALSE))</f>
        <v>0</v>
      </c>
      <c r="E2561" t="str">
        <f t="array" ref="E2561">IF(ISLOGICAL(D2561),"",FREQUENCY(IF('Data Transformation'!$B$425:$B$8425='Bin Analysis'!$B2547,'Data Transformation'!$G$425:$G$8425),D2561))</f>
        <v/>
      </c>
      <c r="F2561" t="str">
        <f t="shared" si="318"/>
        <v/>
      </c>
      <c r="G2561">
        <f>Weighting!$H$17</f>
        <v>0</v>
      </c>
      <c r="H2561">
        <f t="array" ref="H2561">FREQUENCY(IF('Data Transformation'!$B$4:$B$8425=B2547,'Data Transformation'!$G$4:$G$8425),'Bin Analysis'!$B2561)</f>
        <v>17</v>
      </c>
      <c r="I2561">
        <f t="shared" si="319"/>
        <v>0</v>
      </c>
      <c r="J2561">
        <f t="shared" si="320"/>
        <v>0</v>
      </c>
      <c r="K2561">
        <f>J2561*Weighting!$W$17</f>
        <v>0</v>
      </c>
      <c r="M2561" s="14"/>
    </row>
    <row r="2562" spans="1:25" x14ac:dyDescent="0.25">
      <c r="A2562" s="32" t="str">
        <f>IF(Weighting!$P$18&gt;0,B2562,"")</f>
        <v/>
      </c>
      <c r="B2562">
        <f>Weighting!$C$18</f>
        <v>1.893</v>
      </c>
      <c r="C2562">
        <f>Weighting!$F$18</f>
        <v>0</v>
      </c>
      <c r="D2562" t="b">
        <f>IF(C2562=1,'Data Transformation'!$G$3+0.5*'Data Transformation'!$W$25,IF(C2563=1,D2563-'Data Transformation'!$W$25,FALSE))</f>
        <v>0</v>
      </c>
      <c r="E2562" t="str">
        <f t="array" ref="E2562">IF(ISLOGICAL(D2562),"",FREQUENCY(IF('Data Transformation'!$B$425:$B$8425='Bin Analysis'!$B2547,'Data Transformation'!$G$425:$G$8425),D2562))</f>
        <v/>
      </c>
      <c r="F2562" t="str">
        <f t="shared" si="318"/>
        <v/>
      </c>
      <c r="G2562">
        <f>Weighting!$H$18</f>
        <v>0</v>
      </c>
      <c r="H2562">
        <f t="array" ref="H2562">FREQUENCY(IF('Data Transformation'!$B$4:$B$8425=B2547,'Data Transformation'!$G$4:$G$8425),'Bin Analysis'!$B2562)</f>
        <v>17</v>
      </c>
      <c r="I2562">
        <f t="shared" si="319"/>
        <v>0</v>
      </c>
      <c r="J2562">
        <f t="shared" si="320"/>
        <v>0</v>
      </c>
      <c r="K2562">
        <f>J2562*Weighting!$W$18</f>
        <v>0</v>
      </c>
      <c r="M2562" s="14"/>
    </row>
    <row r="2563" spans="1:25" x14ac:dyDescent="0.25">
      <c r="A2563" s="32" t="str">
        <f>IF(Weighting!$P$19&gt;0,B2563,"")</f>
        <v/>
      </c>
      <c r="B2563">
        <f>Weighting!$C$19</f>
        <v>2.024</v>
      </c>
      <c r="C2563">
        <f>Weighting!$F$19</f>
        <v>0</v>
      </c>
      <c r="D2563" t="b">
        <f>IF(C2563=1,'Data Transformation'!$G$3+0.5*'Data Transformation'!$W$25,IF(C2564=1,D2564-'Data Transformation'!$W$25,FALSE))</f>
        <v>0</v>
      </c>
      <c r="E2563" t="str">
        <f t="array" ref="E2563">IF(ISLOGICAL(D2563),"",FREQUENCY(IF('Data Transformation'!$B$425:$B$8425='Bin Analysis'!$B2547,'Data Transformation'!$G$425:$G$8425),D2563))</f>
        <v/>
      </c>
      <c r="F2563" t="str">
        <f t="shared" si="318"/>
        <v/>
      </c>
      <c r="G2563">
        <f>Weighting!$H$19</f>
        <v>0</v>
      </c>
      <c r="H2563">
        <f t="array" ref="H2563">FREQUENCY(IF('Data Transformation'!$B$4:$B$8425=B2547,'Data Transformation'!$G$4:$G$8425),'Bin Analysis'!$B2563)</f>
        <v>17</v>
      </c>
      <c r="I2563">
        <f t="shared" si="319"/>
        <v>0</v>
      </c>
      <c r="J2563">
        <f t="shared" si="320"/>
        <v>0</v>
      </c>
      <c r="K2563">
        <f>J2563*Weighting!$W$19</f>
        <v>0</v>
      </c>
      <c r="M2563" s="14"/>
    </row>
    <row r="2564" spans="1:25" x14ac:dyDescent="0.25">
      <c r="A2564" s="32" t="str">
        <f>IF(Weighting!$P$20&gt;0,B2564,"")</f>
        <v/>
      </c>
      <c r="B2564">
        <f>Weighting!$C$20</f>
        <v>2.1550000000000002</v>
      </c>
      <c r="C2564">
        <f>Weighting!$F$20</f>
        <v>0</v>
      </c>
      <c r="D2564" t="b">
        <f>IF(C2564=1,'Data Transformation'!$G$3+0.5*'Data Transformation'!$W$25,IF(C2565=1,D2565-'Data Transformation'!$W$25,FALSE))</f>
        <v>0</v>
      </c>
      <c r="E2564" t="str">
        <f t="array" ref="E2564">IF(ISLOGICAL(D2564),"",FREQUENCY(IF('Data Transformation'!$B$425:$B$8425='Bin Analysis'!$B2547,'Data Transformation'!$G$425:$G$8425),D2564))</f>
        <v/>
      </c>
      <c r="F2564" t="str">
        <f t="shared" si="318"/>
        <v/>
      </c>
      <c r="G2564">
        <f>Weighting!$H$20</f>
        <v>0</v>
      </c>
      <c r="H2564">
        <f t="array" ref="H2564">FREQUENCY(IF('Data Transformation'!$B$4:$B$8425=B2547,'Data Transformation'!$G$4:$G$8425),'Bin Analysis'!$B2564)</f>
        <v>17</v>
      </c>
      <c r="I2564">
        <f t="shared" si="319"/>
        <v>0</v>
      </c>
      <c r="J2564">
        <f t="shared" si="320"/>
        <v>0</v>
      </c>
      <c r="K2564">
        <f>J2564*Weighting!$W$20</f>
        <v>0</v>
      </c>
      <c r="M2564" s="14"/>
    </row>
    <row r="2565" spans="1:25" x14ac:dyDescent="0.25">
      <c r="A2565" s="32" t="str">
        <f>IF(Weighting!$P$21&gt;0,B2565,"")</f>
        <v/>
      </c>
      <c r="B2565">
        <f>Weighting!$C$21</f>
        <v>2.2860000000000005</v>
      </c>
      <c r="C2565">
        <f>Weighting!$F$21</f>
        <v>0</v>
      </c>
      <c r="D2565" t="b">
        <f>IF(C2565=1,'Data Transformation'!$G$3+0.5*'Data Transformation'!$W$25,IF(C2566=1,D2566-'Data Transformation'!$W$25,FALSE))</f>
        <v>0</v>
      </c>
      <c r="E2565" t="str">
        <f t="array" ref="E2565">IF(ISLOGICAL(D2565),"",FREQUENCY(IF('Data Transformation'!$B$425:$B$8425='Bin Analysis'!$B2547,'Data Transformation'!$G$425:$G$8425),D2565))</f>
        <v/>
      </c>
      <c r="F2565" t="str">
        <f t="shared" si="318"/>
        <v/>
      </c>
      <c r="G2565">
        <f>Weighting!$H$21</f>
        <v>0</v>
      </c>
      <c r="H2565">
        <f t="array" ref="H2565">FREQUENCY(IF('Data Transformation'!$B$4:$B$8425=B2547,'Data Transformation'!$G$4:$G$8425),'Bin Analysis'!$B2565)</f>
        <v>17</v>
      </c>
      <c r="I2565">
        <f t="shared" si="319"/>
        <v>0</v>
      </c>
      <c r="J2565">
        <f t="shared" si="320"/>
        <v>0</v>
      </c>
      <c r="K2565">
        <f>J2565*Weighting!$W$21</f>
        <v>0</v>
      </c>
      <c r="M2565" s="14"/>
    </row>
    <row r="2566" spans="1:25" x14ac:dyDescent="0.25">
      <c r="A2566" s="32" t="str">
        <f>IF(Weighting!$P$22&gt;0,B2566,"")</f>
        <v/>
      </c>
      <c r="B2566">
        <f>Weighting!$C$22</f>
        <v>2.4170000000000007</v>
      </c>
      <c r="C2566">
        <f>Weighting!$F$22</f>
        <v>0</v>
      </c>
      <c r="D2566" t="b">
        <f>IF(C2566=1,'Data Transformation'!$G$3+0.5*'Data Transformation'!$W$25,IF(C2567=1,D2567-'Data Transformation'!$W$25,FALSE))</f>
        <v>0</v>
      </c>
      <c r="E2566" t="str">
        <f t="array" ref="E2566">IF(ISLOGICAL(D2566),"",FREQUENCY(IF('Data Transformation'!$B$425:$B$8425='Bin Analysis'!$B2547,'Data Transformation'!$G$425:$G$8425),D2566))</f>
        <v/>
      </c>
      <c r="F2566" t="str">
        <f t="shared" si="318"/>
        <v/>
      </c>
      <c r="G2566">
        <f>Weighting!$H$22</f>
        <v>0</v>
      </c>
      <c r="H2566">
        <f t="array" ref="H2566">FREQUENCY(IF('Data Transformation'!$B$4:$B$8425=B2547,'Data Transformation'!$G$4:$G$8425),'Bin Analysis'!$B2566)</f>
        <v>17</v>
      </c>
      <c r="I2566">
        <f t="shared" si="319"/>
        <v>0</v>
      </c>
      <c r="J2566">
        <f t="shared" si="320"/>
        <v>0</v>
      </c>
      <c r="K2566">
        <f>J2566*Weighting!$W$22</f>
        <v>0</v>
      </c>
      <c r="M2566" s="14"/>
    </row>
    <row r="2567" spans="1:25" x14ac:dyDescent="0.25">
      <c r="A2567" s="32" t="str">
        <f>IF(Weighting!$P$23&gt;0,B2567,"")</f>
        <v/>
      </c>
      <c r="B2567">
        <f>Weighting!$C$23</f>
        <v>2.5480000000000009</v>
      </c>
      <c r="C2567">
        <f>Weighting!$F$23</f>
        <v>0</v>
      </c>
      <c r="D2567" t="b">
        <f>IF(C2567=1,'Data Transformation'!$G$3+0.5*'Data Transformation'!$W$25,IF(C2568=1,D2568-'Data Transformation'!$W$25,FALSE))</f>
        <v>0</v>
      </c>
      <c r="E2567" t="str">
        <f t="array" ref="E2567">IF(ISLOGICAL(D2567),"",FREQUENCY(IF('Data Transformation'!$B$425:$B$8425='Bin Analysis'!$B2547,'Data Transformation'!$G$425:$G$8425),D2567))</f>
        <v/>
      </c>
      <c r="F2567" t="str">
        <f t="shared" si="318"/>
        <v/>
      </c>
      <c r="G2567">
        <f>Weighting!$H$23</f>
        <v>0</v>
      </c>
      <c r="H2567">
        <f t="array" ref="H2567">FREQUENCY(IF('Data Transformation'!$B$4:$B$8425=B2547,'Data Transformation'!$G$4:$G$8425),'Bin Analysis'!$B2567)</f>
        <v>17</v>
      </c>
      <c r="I2567">
        <f t="shared" si="319"/>
        <v>0</v>
      </c>
      <c r="J2567">
        <f t="shared" si="320"/>
        <v>0</v>
      </c>
      <c r="K2567">
        <f>J2567*Weighting!$W$23</f>
        <v>0</v>
      </c>
      <c r="M2567" s="14"/>
    </row>
    <row r="2568" spans="1:25" x14ac:dyDescent="0.25">
      <c r="A2568" s="32" t="str">
        <f>IF(Weighting!$P$24&gt;0,B2568,"")</f>
        <v/>
      </c>
      <c r="B2568">
        <f>Weighting!$C$24</f>
        <v>2.6790000000000012</v>
      </c>
      <c r="C2568">
        <f>Weighting!$F$24</f>
        <v>0</v>
      </c>
      <c r="D2568" t="b">
        <f>IF(C2568=1,'Data Transformation'!$G$3+0.5*'Data Transformation'!$W$25,IF(C2569=1,D2569-'Data Transformation'!$W$25,FALSE))</f>
        <v>0</v>
      </c>
      <c r="E2568" t="str">
        <f t="array" ref="E2568">IF(ISLOGICAL(D2568),"",FREQUENCY(IF('Data Transformation'!$B$425:$B$8425='Bin Analysis'!$B2547,'Data Transformation'!$G$425:$G$8425),D2568))</f>
        <v/>
      </c>
      <c r="F2568" t="str">
        <f t="shared" si="318"/>
        <v/>
      </c>
      <c r="G2568">
        <f>Weighting!$H$24</f>
        <v>0</v>
      </c>
      <c r="H2568">
        <f t="array" ref="H2568">FREQUENCY(IF('Data Transformation'!$B$4:$B$8425=B2547,'Data Transformation'!$G$4:$G$8425),'Bin Analysis'!$B2568)</f>
        <v>17</v>
      </c>
      <c r="I2568">
        <f t="shared" si="319"/>
        <v>0</v>
      </c>
      <c r="J2568">
        <f t="shared" si="320"/>
        <v>0</v>
      </c>
      <c r="K2568">
        <f>J2568*Weighting!$W$24</f>
        <v>0</v>
      </c>
      <c r="M2568" s="14"/>
    </row>
    <row r="2569" spans="1:25" x14ac:dyDescent="0.25">
      <c r="A2569" s="32" t="str">
        <f>IF(Weighting!$P$25&gt;0,B2569,"")</f>
        <v/>
      </c>
      <c r="B2569">
        <f>Weighting!$C$25</f>
        <v>2.8100000000000014</v>
      </c>
      <c r="C2569">
        <f>Weighting!$F$25</f>
        <v>0</v>
      </c>
      <c r="D2569" t="b">
        <f>IF(C2569=1,'Data Transformation'!$G$3+0.5*'Data Transformation'!$W$25,IF(C2570=1,D2570-'Data Transformation'!$W$25,FALSE))</f>
        <v>0</v>
      </c>
      <c r="E2569" t="str">
        <f t="array" ref="E2569">IF(ISLOGICAL(D2569),"",FREQUENCY(IF('Data Transformation'!$B$425:$B$8425='Bin Analysis'!$B2547,'Data Transformation'!$G$425:$G$8425),D2569))</f>
        <v/>
      </c>
      <c r="F2569" t="str">
        <f t="shared" si="318"/>
        <v/>
      </c>
      <c r="G2569">
        <f>Weighting!$H$25</f>
        <v>0</v>
      </c>
      <c r="H2569">
        <f t="array" ref="H2569">FREQUENCY(IF('Data Transformation'!$B$4:$B$8425=B2547,'Data Transformation'!$G$4:$G$8425),'Bin Analysis'!$B2569)</f>
        <v>17</v>
      </c>
      <c r="I2569">
        <f t="shared" si="319"/>
        <v>0</v>
      </c>
      <c r="J2569">
        <f t="shared" si="320"/>
        <v>0</v>
      </c>
      <c r="K2569">
        <f>J2569*Weighting!$W$25</f>
        <v>0</v>
      </c>
      <c r="M2569" s="14"/>
    </row>
    <row r="2570" spans="1:25" x14ac:dyDescent="0.25">
      <c r="O2570"/>
      <c r="P2570"/>
      <c r="Q2570"/>
      <c r="R2570"/>
    </row>
    <row r="2571" spans="1:25" ht="23.25" x14ac:dyDescent="0.35">
      <c r="A2571" s="21" t="s">
        <v>0</v>
      </c>
      <c r="B2571" s="21">
        <f>IFERROR(VLOOKUP(C2571,'Data Transformation'!$L$6:$M$426,2,FALSE),"")</f>
        <v>107</v>
      </c>
      <c r="C2571" s="21">
        <f>C2547+1</f>
        <v>107</v>
      </c>
      <c r="D2571" s="21"/>
      <c r="E2571" s="21"/>
      <c r="F2571" s="21"/>
      <c r="G2571" s="21"/>
      <c r="H2571" s="22"/>
      <c r="I2571" s="22"/>
      <c r="J2571" s="22"/>
      <c r="K2571" s="21"/>
      <c r="L2571" s="21">
        <f>B2571</f>
        <v>107</v>
      </c>
      <c r="M2571" s="23">
        <f>INDEX('Data Transformation'!$O$4:$O$424,MATCH($B2571,'Data Transformation'!$M$4:$M$424,0),MATCH($M$2,'Data Transformation'!$O$3,0))</f>
        <v>15</v>
      </c>
      <c r="N2571" s="27">
        <f>IF('Input and Summary Results'!$J$16="minimum",'Bin Analysis'!X2572/(M2571-1),'Bin Analysis'!Y2571/('Bin Analysis'!M2571-1))</f>
        <v>0</v>
      </c>
      <c r="O2571" s="27">
        <f>IF(M2571=FALSE,NA(),(VLOOKUP(1,C2574:K2593,4,FALSE))/(M2571-1))</f>
        <v>7.1428571428571425E-2</v>
      </c>
      <c r="P2571" s="27">
        <f>IF(M2571=FALSE,NA(),SUM(J2574:J2593)/Weighting!$S$5)</f>
        <v>0.6</v>
      </c>
      <c r="Q2571" s="27">
        <f>IF(M2571=FALSE,NA(),SUM(K2574:K2593)/Weighting!$S$6)</f>
        <v>0.56521739130434778</v>
      </c>
      <c r="R2571" s="27">
        <f>IF(M2571=FALSE,NA(),(VLOOKUP(1,G2574:K2593,3,FALSE))/(M2571-1))</f>
        <v>0.35714285714285715</v>
      </c>
      <c r="S2571" s="22" t="str">
        <f>IF(M2571=FALSE,NA(),IF(SUM(J2574:J2593)=2,"yes","no"))</f>
        <v>no</v>
      </c>
      <c r="X2571" s="2" cm="2">
        <f t="array" ref="X2571:X2572">FREQUENCY(IF('Data Transformation'!$B$425:$B$6424='Bin Analysis'!L2571,'Data Transformation'!$G$425:$G$6424),'Data Transformation'!$U$11)</f>
        <v>14</v>
      </c>
      <c r="Y2571" s="2" cm="2">
        <f t="array" ref="Y2571:Y2572">FREQUENCY(IF('Data Transformation'!$B$425:$B$6424='Bin Analysis'!L2571,'Data Transformation'!$G$425:$G$6424),'Data Transformation'!$U$12)</f>
        <v>13</v>
      </c>
    </row>
    <row r="2572" spans="1:25" x14ac:dyDescent="0.25">
      <c r="A2572" s="14" t="s">
        <v>66</v>
      </c>
      <c r="B2572" t="s">
        <v>47</v>
      </c>
      <c r="C2572" t="s">
        <v>5</v>
      </c>
      <c r="D2572" t="s">
        <v>99</v>
      </c>
      <c r="E2572" t="s">
        <v>100</v>
      </c>
      <c r="F2572" t="s">
        <v>101</v>
      </c>
      <c r="G2572" t="s">
        <v>69</v>
      </c>
      <c r="H2572" t="s">
        <v>31</v>
      </c>
      <c r="I2572" t="s">
        <v>32</v>
      </c>
      <c r="J2572" t="s">
        <v>46</v>
      </c>
      <c r="K2572" s="14" t="s">
        <v>45</v>
      </c>
      <c r="M2572" s="14"/>
      <c r="X2572" s="2">
        <v>0</v>
      </c>
      <c r="Y2572" s="2">
        <v>1</v>
      </c>
    </row>
    <row r="2573" spans="1:25" x14ac:dyDescent="0.25">
      <c r="A2573" s="32"/>
      <c r="D2573" t="b">
        <f>IF(C2573=1,'Data Transformation'!$G$3+0.5*'Data Transformation'!$W$25,IF(C2574=1,D2574-'Data Transformation'!$W$25,FALSE))</f>
        <v>0</v>
      </c>
      <c r="E2573" t="str">
        <f t="array" ref="E2573">IF(ISLOGICAL(D2573),"",FREQUENCY(IF('Data Transformation'!$B$425:$B$8425='Bin Analysis'!$B2571,'Data Transformation'!$G$425:$G$8425),D2573))</f>
        <v/>
      </c>
      <c r="F2573" t="str">
        <f>IF(ISLOGICAL(D2573),"",E2573-E2572)</f>
        <v/>
      </c>
      <c r="M2573" s="14"/>
    </row>
    <row r="2574" spans="1:25" x14ac:dyDescent="0.25">
      <c r="A2574" s="32">
        <f>IF(Weighting!$P$6&gt;0,B2574,"")</f>
        <v>0.32100000000000001</v>
      </c>
      <c r="B2574">
        <f>Weighting!$C$6</f>
        <v>0.32100000000000001</v>
      </c>
      <c r="C2574">
        <f>Weighting!$F$6</f>
        <v>0</v>
      </c>
      <c r="D2574" t="b">
        <f>IF(C2574=1,'Data Transformation'!$G$3+0.5*'Data Transformation'!$W$25,IF(C2575=1,D2575-'Data Transformation'!$W$25,FALSE))</f>
        <v>0</v>
      </c>
      <c r="E2574" t="str">
        <f t="array" ref="E2574">IF(ISLOGICAL(D2574),"",FREQUENCY(IF('Data Transformation'!$B$425:$B$8425='Bin Analysis'!$B2571,'Data Transformation'!$G$425:$G$8425),D2574))</f>
        <v/>
      </c>
      <c r="F2574" t="str">
        <f>IF(ISLOGICAL(D2574),"",E2574-E2573)</f>
        <v/>
      </c>
      <c r="G2574">
        <f>Weighting!$H$6</f>
        <v>1</v>
      </c>
      <c r="H2574">
        <f t="array" ref="H2574">FREQUENCY(IF('Data Transformation'!$B$4:$B$8425=B2571,'Data Transformation'!$G$4:$G$8425),'Bin Analysis'!$B2574)</f>
        <v>5</v>
      </c>
      <c r="I2574">
        <f>H2574-H2573</f>
        <v>5</v>
      </c>
      <c r="J2574">
        <f>IF(I2574=0,0,1)</f>
        <v>1</v>
      </c>
      <c r="K2574">
        <f>J2574*Weighting!$W$6</f>
        <v>1</v>
      </c>
      <c r="M2574" s="14"/>
    </row>
    <row r="2575" spans="1:25" x14ac:dyDescent="0.25">
      <c r="A2575" s="32">
        <f>IF(Weighting!$P$7&gt;0,B2575,"")</f>
        <v>0.45200000000000001</v>
      </c>
      <c r="B2575">
        <f>Weighting!$C$7</f>
        <v>0.45200000000000001</v>
      </c>
      <c r="C2575">
        <f>Weighting!$F$7</f>
        <v>0</v>
      </c>
      <c r="D2575" t="b">
        <f>IF(C2575=1,'Data Transformation'!$G$3+0.5*'Data Transformation'!$W$25,IF(C2576=1,D2576-'Data Transformation'!$W$25,FALSE))</f>
        <v>0</v>
      </c>
      <c r="E2575" t="str">
        <f t="array" ref="E2575">IF(ISLOGICAL(D2575),"",FREQUENCY(IF('Data Transformation'!$B$425:$B$8425='Bin Analysis'!$B2571,'Data Transformation'!$G$425:$G$8425),D2575))</f>
        <v/>
      </c>
      <c r="F2575" t="str">
        <f t="shared" ref="F2575:F2593" si="321">IF(ISLOGICAL(D2575),"",E2575-E2574)</f>
        <v/>
      </c>
      <c r="G2575">
        <f>Weighting!$H$7</f>
        <v>0</v>
      </c>
      <c r="H2575">
        <f t="array" ref="H2575">FREQUENCY(IF('Data Transformation'!$B$4:$B$8425=B2571,'Data Transformation'!$G$4:$G$8425),'Bin Analysis'!$B2575)</f>
        <v>7</v>
      </c>
      <c r="I2575">
        <f t="shared" ref="I2575:I2593" si="322">H2575-H2574</f>
        <v>2</v>
      </c>
      <c r="J2575">
        <f>IF(I2575=0,0,1)</f>
        <v>1</v>
      </c>
      <c r="K2575">
        <f>J2575*Weighting!$W$7</f>
        <v>2</v>
      </c>
      <c r="M2575" s="14"/>
    </row>
    <row r="2576" spans="1:25" x14ac:dyDescent="0.25">
      <c r="A2576" s="32">
        <f>IF(Weighting!$P$8&gt;0,B2576,"")</f>
        <v>0.58299999999999996</v>
      </c>
      <c r="B2576">
        <f>Weighting!$C$8</f>
        <v>0.58299999999999996</v>
      </c>
      <c r="C2576">
        <f>Weighting!$F$8</f>
        <v>0</v>
      </c>
      <c r="D2576" t="b">
        <f>IF(C2576=1,'Data Transformation'!$G$3+0.5*'Data Transformation'!$W$25,IF(C2577=1,D2577-'Data Transformation'!$W$25,FALSE))</f>
        <v>0</v>
      </c>
      <c r="E2576" t="str">
        <f t="array" ref="E2576">IF(ISLOGICAL(D2576),"",FREQUENCY(IF('Data Transformation'!$B$425:$B$8425='Bin Analysis'!$B2571,'Data Transformation'!$G$425:$G$8425),D2576))</f>
        <v/>
      </c>
      <c r="F2576" t="str">
        <f t="shared" si="321"/>
        <v/>
      </c>
      <c r="G2576">
        <f>Weighting!$H$8</f>
        <v>0</v>
      </c>
      <c r="H2576">
        <f t="array" ref="H2576">FREQUENCY(IF('Data Transformation'!$B$4:$B$8425=B2571,'Data Transformation'!$G$4:$G$8425),'Bin Analysis'!$B2576)</f>
        <v>10</v>
      </c>
      <c r="I2576">
        <f t="shared" si="322"/>
        <v>3</v>
      </c>
      <c r="J2576">
        <f t="shared" ref="J2576:J2593" si="323">IF(I2576=0,0,1)</f>
        <v>1</v>
      </c>
      <c r="K2576">
        <f>J2576*Weighting!$W$8</f>
        <v>3</v>
      </c>
      <c r="M2576" s="14"/>
    </row>
    <row r="2577" spans="1:13" x14ac:dyDescent="0.25">
      <c r="A2577" s="32">
        <f>IF(Weighting!$P$9&gt;0,B2577,"")</f>
        <v>0.71399999999999997</v>
      </c>
      <c r="B2577" s="50">
        <f>Weighting!$C$9</f>
        <v>0.71399999999999997</v>
      </c>
      <c r="C2577">
        <f>Weighting!$F$9</f>
        <v>0</v>
      </c>
      <c r="D2577" t="b">
        <f>IF(C2577=1,'Data Transformation'!$G$3+0.5*'Data Transformation'!$W$25,IF(C2578=1,D2578-'Data Transformation'!$W$25,FALSE))</f>
        <v>0</v>
      </c>
      <c r="E2577" t="str">
        <f t="array" ref="E2577">IF(ISLOGICAL(D2577),"",FREQUENCY(IF('Data Transformation'!$B$425:$B$8425='Bin Analysis'!$B2571,'Data Transformation'!$G$425:$G$8425),D2577))</f>
        <v/>
      </c>
      <c r="F2577" t="str">
        <f t="shared" si="321"/>
        <v/>
      </c>
      <c r="G2577">
        <f>Weighting!$H$9</f>
        <v>0</v>
      </c>
      <c r="H2577">
        <f t="array" ref="H2577">FREQUENCY(IF('Data Transformation'!$B$4:$B$8425=B2571,'Data Transformation'!$G$4:$G$8425),'Bin Analysis'!$B2577)</f>
        <v>12</v>
      </c>
      <c r="I2577">
        <f t="shared" si="322"/>
        <v>2</v>
      </c>
      <c r="J2577">
        <f t="shared" si="323"/>
        <v>1</v>
      </c>
      <c r="K2577">
        <f>J2577*Weighting!$W$9</f>
        <v>3</v>
      </c>
      <c r="M2577" s="14"/>
    </row>
    <row r="2578" spans="1:13" x14ac:dyDescent="0.25">
      <c r="A2578" s="32">
        <f>IF(Weighting!$P$10&gt;0,B2578,"")</f>
        <v>0.84499999999999997</v>
      </c>
      <c r="B2578">
        <f>Weighting!$C$10</f>
        <v>0.84499999999999997</v>
      </c>
      <c r="C2578">
        <f>Weighting!$F$10</f>
        <v>0</v>
      </c>
      <c r="D2578" t="b">
        <f>IF(C2578=1,'Data Transformation'!$G$3+0.5*'Data Transformation'!$W$25,IF(C2579=1,D2579-'Data Transformation'!$W$25,FALSE))</f>
        <v>0</v>
      </c>
      <c r="E2578" t="str">
        <f t="array" ref="E2578">IF(ISLOGICAL(D2578),"",FREQUENCY(IF('Data Transformation'!$B$425:$B$8425='Bin Analysis'!$B2571,'Data Transformation'!$G$425:$G$8425),D2578))</f>
        <v/>
      </c>
      <c r="F2578" t="str">
        <f t="shared" si="321"/>
        <v/>
      </c>
      <c r="G2578">
        <f>Weighting!$H$10</f>
        <v>0</v>
      </c>
      <c r="H2578">
        <f t="array" ref="H2578">FREQUENCY(IF('Data Transformation'!$B$4:$B$8425=B2571,'Data Transformation'!$G$4:$G$8425),'Bin Analysis'!$B2578)</f>
        <v>13</v>
      </c>
      <c r="I2578">
        <f t="shared" si="322"/>
        <v>1</v>
      </c>
      <c r="J2578">
        <f t="shared" si="323"/>
        <v>1</v>
      </c>
      <c r="K2578">
        <f>J2578*Weighting!$W$10</f>
        <v>3</v>
      </c>
      <c r="M2578" s="14"/>
    </row>
    <row r="2579" spans="1:13" x14ac:dyDescent="0.25">
      <c r="A2579" s="32">
        <f>IF(Weighting!$P$11&gt;0,B2579,"")</f>
        <v>0.97599999999999998</v>
      </c>
      <c r="B2579">
        <f>Weighting!$C$11</f>
        <v>0.97599999999999998</v>
      </c>
      <c r="C2579">
        <f>Weighting!$F$11</f>
        <v>0</v>
      </c>
      <c r="D2579">
        <f>IF(C2579=1,'Data Transformation'!$G$3+0.5*'Data Transformation'!$W$25,IF(C2580=1,D2580-'Data Transformation'!$W$25,FALSE))</f>
        <v>0.86899999999999999</v>
      </c>
      <c r="E2579">
        <f t="array" ref="E2579">IF(ISLOGICAL(D2579),"",FREQUENCY(IF('Data Transformation'!$B$425:$B$8425='Bin Analysis'!$B2571,'Data Transformation'!$G$425:$G$8425),D2579))</f>
        <v>13</v>
      </c>
      <c r="F2579" t="e">
        <f t="shared" si="321"/>
        <v>#VALUE!</v>
      </c>
      <c r="G2579">
        <f>Weighting!$H$11</f>
        <v>0</v>
      </c>
      <c r="H2579">
        <f t="array" ref="H2579">FREQUENCY(IF('Data Transformation'!$B$4:$B$8425=B2571,'Data Transformation'!$G$4:$G$8425),'Bin Analysis'!$B2579)</f>
        <v>13</v>
      </c>
      <c r="I2579">
        <f t="shared" si="322"/>
        <v>0</v>
      </c>
      <c r="J2579">
        <f t="shared" si="323"/>
        <v>0</v>
      </c>
      <c r="K2579">
        <f>J2579*Weighting!$W$11</f>
        <v>0</v>
      </c>
      <c r="M2579" s="14"/>
    </row>
    <row r="2580" spans="1:13" x14ac:dyDescent="0.25">
      <c r="A2580" s="32">
        <f>IF(Weighting!$P$12&gt;0,B2580,"")</f>
        <v>1.107</v>
      </c>
      <c r="B2580">
        <f>Weighting!$C$12</f>
        <v>1.107</v>
      </c>
      <c r="C2580">
        <f>Weighting!$F$12</f>
        <v>1</v>
      </c>
      <c r="D2580">
        <f>IF(C2580=1,'Data Transformation'!$G$3+0.5*'Data Transformation'!$W$25,IF(C2581=1,D2581-'Data Transformation'!$W$25,FALSE))</f>
        <v>1.131</v>
      </c>
      <c r="E2580">
        <f t="array" ref="E2580">IF(ISLOGICAL(D2580),"",FREQUENCY(IF('Data Transformation'!$B$425:$B$8425='Bin Analysis'!$B2571,'Data Transformation'!$G$425:$G$8425),D2580))</f>
        <v>14</v>
      </c>
      <c r="F2580">
        <f t="shared" si="321"/>
        <v>1</v>
      </c>
      <c r="G2580">
        <f>Weighting!$H$12</f>
        <v>0</v>
      </c>
      <c r="H2580">
        <f t="array" ref="H2580">FREQUENCY(IF('Data Transformation'!$B$4:$B$8425=B2571,'Data Transformation'!$G$4:$G$8425),'Bin Analysis'!$B2580)</f>
        <v>15</v>
      </c>
      <c r="I2580">
        <f t="shared" si="322"/>
        <v>2</v>
      </c>
      <c r="J2580">
        <f t="shared" si="323"/>
        <v>1</v>
      </c>
      <c r="K2580">
        <f>J2580*Weighting!$W$12</f>
        <v>1</v>
      </c>
      <c r="M2580" s="14"/>
    </row>
    <row r="2581" spans="1:13" x14ac:dyDescent="0.25">
      <c r="A2581" s="32">
        <f>IF(Weighting!$P$13&gt;0,B2581,"")</f>
        <v>1.238</v>
      </c>
      <c r="B2581">
        <f>Weighting!$C$13</f>
        <v>1.238</v>
      </c>
      <c r="C2581">
        <f>Weighting!$F$13</f>
        <v>0</v>
      </c>
      <c r="D2581" t="b">
        <f>IF(C2581=1,'Data Transformation'!$G$3+0.5*'Data Transformation'!$W$25,IF(C2582=1,D2582-'Data Transformation'!$W$25,FALSE))</f>
        <v>0</v>
      </c>
      <c r="E2581" t="str">
        <f t="array" ref="E2581">IF(ISLOGICAL(D2581),"",FREQUENCY(IF('Data Transformation'!$B$425:$B$8425='Bin Analysis'!$B2571,'Data Transformation'!$G$425:$G$8425),D2581))</f>
        <v/>
      </c>
      <c r="F2581" t="str">
        <f t="shared" si="321"/>
        <v/>
      </c>
      <c r="G2581">
        <f>Weighting!$H$13</f>
        <v>0</v>
      </c>
      <c r="H2581">
        <f t="array" ref="H2581">FREQUENCY(IF('Data Transformation'!$B$4:$B$8425=B2571,'Data Transformation'!$G$4:$G$8425),'Bin Analysis'!$B2581)</f>
        <v>15</v>
      </c>
      <c r="I2581">
        <f t="shared" si="322"/>
        <v>0</v>
      </c>
      <c r="J2581">
        <f t="shared" si="323"/>
        <v>0</v>
      </c>
      <c r="K2581">
        <f>J2581*Weighting!$W$13</f>
        <v>0</v>
      </c>
      <c r="M2581" s="14"/>
    </row>
    <row r="2582" spans="1:13" x14ac:dyDescent="0.25">
      <c r="A2582" s="32">
        <f>IF(Weighting!$P$14&gt;0,B2582,"")</f>
        <v>1.369</v>
      </c>
      <c r="B2582">
        <f>Weighting!$C$14</f>
        <v>1.369</v>
      </c>
      <c r="C2582">
        <f>Weighting!$F$14</f>
        <v>0</v>
      </c>
      <c r="D2582" t="b">
        <f>IF(C2582=1,'Data Transformation'!$G$3+0.5*'Data Transformation'!$W$25,IF(C2583=1,D2583-'Data Transformation'!$W$25,FALSE))</f>
        <v>0</v>
      </c>
      <c r="E2582" t="str">
        <f t="array" ref="E2582">IF(ISLOGICAL(D2582),"",FREQUENCY(IF('Data Transformation'!$B$425:$B$8425='Bin Analysis'!$B2571,'Data Transformation'!$G$425:$G$8425),D2582))</f>
        <v/>
      </c>
      <c r="F2582" t="str">
        <f t="shared" si="321"/>
        <v/>
      </c>
      <c r="G2582">
        <f>Weighting!$H$14</f>
        <v>0</v>
      </c>
      <c r="H2582">
        <f t="array" ref="H2582">FREQUENCY(IF('Data Transformation'!$B$4:$B$8425=B2571,'Data Transformation'!$G$4:$G$8425),'Bin Analysis'!$B2582)</f>
        <v>15</v>
      </c>
      <c r="I2582">
        <f t="shared" si="322"/>
        <v>0</v>
      </c>
      <c r="J2582">
        <f t="shared" si="323"/>
        <v>0</v>
      </c>
      <c r="K2582">
        <f>J2582*Weighting!$W$14</f>
        <v>0</v>
      </c>
      <c r="M2582" s="14"/>
    </row>
    <row r="2583" spans="1:13" x14ac:dyDescent="0.25">
      <c r="A2583" s="32">
        <f>IF(Weighting!$P$15&gt;0,B2583,"")</f>
        <v>1.5000009999999999</v>
      </c>
      <c r="B2583">
        <f>Weighting!$C$15</f>
        <v>1.5000009999999999</v>
      </c>
      <c r="C2583">
        <f>Weighting!$F$15</f>
        <v>0</v>
      </c>
      <c r="D2583" t="b">
        <f>IF(C2583=1,'Data Transformation'!$G$3+0.5*'Data Transformation'!$W$25,IF(C2584=1,D2584-'Data Transformation'!$W$25,FALSE))</f>
        <v>0</v>
      </c>
      <c r="E2583" t="str">
        <f t="array" ref="E2583">IF(ISLOGICAL(D2583),"",FREQUENCY(IF('Data Transformation'!$B$425:$B$8425='Bin Analysis'!$B2571,'Data Transformation'!$G$425:$G$8425),D2583))</f>
        <v/>
      </c>
      <c r="F2583" t="str">
        <f t="shared" si="321"/>
        <v/>
      </c>
      <c r="G2583">
        <f>Weighting!$H$15</f>
        <v>0</v>
      </c>
      <c r="H2583">
        <f t="array" ref="H2583">FREQUENCY(IF('Data Transformation'!$B$4:$B$8425=B2571,'Data Transformation'!$G$4:$G$8425),'Bin Analysis'!$B2583)</f>
        <v>15</v>
      </c>
      <c r="I2583">
        <f t="shared" si="322"/>
        <v>0</v>
      </c>
      <c r="J2583">
        <f t="shared" si="323"/>
        <v>0</v>
      </c>
      <c r="K2583">
        <f>J2583*Weighting!$W$15</f>
        <v>0</v>
      </c>
      <c r="M2583" s="14"/>
    </row>
    <row r="2584" spans="1:13" x14ac:dyDescent="0.25">
      <c r="A2584" s="32" t="str">
        <f>IF(Weighting!$P$16&gt;0,B2584,"")</f>
        <v/>
      </c>
      <c r="B2584">
        <f>Weighting!$C$16</f>
        <v>1.631</v>
      </c>
      <c r="C2584">
        <f>Weighting!$F$16</f>
        <v>0</v>
      </c>
      <c r="D2584" t="b">
        <f>IF(C2584=1,'Data Transformation'!$G$3+0.5*'Data Transformation'!$W$25,IF(C2585=1,D2585-'Data Transformation'!$W$25,FALSE))</f>
        <v>0</v>
      </c>
      <c r="E2584" t="str">
        <f t="array" ref="E2584">IF(ISLOGICAL(D2584),"",FREQUENCY(IF('Data Transformation'!$B$425:$B$8425='Bin Analysis'!$B2571,'Data Transformation'!$G$425:$G$8425),D2584))</f>
        <v/>
      </c>
      <c r="F2584" t="str">
        <f t="shared" si="321"/>
        <v/>
      </c>
      <c r="G2584">
        <f>Weighting!$H$16</f>
        <v>0</v>
      </c>
      <c r="H2584">
        <f t="array" ref="H2584">FREQUENCY(IF('Data Transformation'!$B$4:$B$8425=B2571,'Data Transformation'!$G$4:$G$8425),'Bin Analysis'!$B2584)</f>
        <v>15</v>
      </c>
      <c r="I2584">
        <f t="shared" si="322"/>
        <v>0</v>
      </c>
      <c r="J2584">
        <f t="shared" si="323"/>
        <v>0</v>
      </c>
      <c r="K2584">
        <f>J2584*Weighting!$W$16</f>
        <v>0</v>
      </c>
      <c r="M2584" s="14"/>
    </row>
    <row r="2585" spans="1:13" x14ac:dyDescent="0.25">
      <c r="A2585" s="32" t="str">
        <f>IF(Weighting!$P$17&gt;0,B2585,"")</f>
        <v/>
      </c>
      <c r="B2585">
        <f>Weighting!$C$17</f>
        <v>1.762</v>
      </c>
      <c r="C2585">
        <f>Weighting!$F$17</f>
        <v>0</v>
      </c>
      <c r="D2585" t="b">
        <f>IF(C2585=1,'Data Transformation'!$G$3+0.5*'Data Transformation'!$W$25,IF(C2586=1,D2586-'Data Transformation'!$W$25,FALSE))</f>
        <v>0</v>
      </c>
      <c r="E2585" t="str">
        <f t="array" ref="E2585">IF(ISLOGICAL(D2585),"",FREQUENCY(IF('Data Transformation'!$B$425:$B$8425='Bin Analysis'!$B2571,'Data Transformation'!$G$425:$G$8425),D2585))</f>
        <v/>
      </c>
      <c r="F2585" t="str">
        <f t="shared" si="321"/>
        <v/>
      </c>
      <c r="G2585">
        <f>Weighting!$H$17</f>
        <v>0</v>
      </c>
      <c r="H2585">
        <f t="array" ref="H2585">FREQUENCY(IF('Data Transformation'!$B$4:$B$8425=B2571,'Data Transformation'!$G$4:$G$8425),'Bin Analysis'!$B2585)</f>
        <v>15</v>
      </c>
      <c r="I2585">
        <f t="shared" si="322"/>
        <v>0</v>
      </c>
      <c r="J2585">
        <f t="shared" si="323"/>
        <v>0</v>
      </c>
      <c r="K2585">
        <f>J2585*Weighting!$W$17</f>
        <v>0</v>
      </c>
      <c r="M2585" s="14"/>
    </row>
    <row r="2586" spans="1:13" x14ac:dyDescent="0.25">
      <c r="A2586" s="32" t="str">
        <f>IF(Weighting!$P$18&gt;0,B2586,"")</f>
        <v/>
      </c>
      <c r="B2586">
        <f>Weighting!$C$18</f>
        <v>1.893</v>
      </c>
      <c r="C2586">
        <f>Weighting!$F$18</f>
        <v>0</v>
      </c>
      <c r="D2586" t="b">
        <f>IF(C2586=1,'Data Transformation'!$G$3+0.5*'Data Transformation'!$W$25,IF(C2587=1,D2587-'Data Transformation'!$W$25,FALSE))</f>
        <v>0</v>
      </c>
      <c r="E2586" t="str">
        <f t="array" ref="E2586">IF(ISLOGICAL(D2586),"",FREQUENCY(IF('Data Transformation'!$B$425:$B$8425='Bin Analysis'!$B2571,'Data Transformation'!$G$425:$G$8425),D2586))</f>
        <v/>
      </c>
      <c r="F2586" t="str">
        <f t="shared" si="321"/>
        <v/>
      </c>
      <c r="G2586">
        <f>Weighting!$H$18</f>
        <v>0</v>
      </c>
      <c r="H2586">
        <f t="array" ref="H2586">FREQUENCY(IF('Data Transformation'!$B$4:$B$8425=B2571,'Data Transformation'!$G$4:$G$8425),'Bin Analysis'!$B2586)</f>
        <v>15</v>
      </c>
      <c r="I2586">
        <f t="shared" si="322"/>
        <v>0</v>
      </c>
      <c r="J2586">
        <f t="shared" si="323"/>
        <v>0</v>
      </c>
      <c r="K2586">
        <f>J2586*Weighting!$W$18</f>
        <v>0</v>
      </c>
      <c r="M2586" s="14"/>
    </row>
    <row r="2587" spans="1:13" x14ac:dyDescent="0.25">
      <c r="A2587" s="32" t="str">
        <f>IF(Weighting!$P$19&gt;0,B2587,"")</f>
        <v/>
      </c>
      <c r="B2587">
        <f>Weighting!$C$19</f>
        <v>2.024</v>
      </c>
      <c r="C2587">
        <f>Weighting!$F$19</f>
        <v>0</v>
      </c>
      <c r="D2587" t="b">
        <f>IF(C2587=1,'Data Transformation'!$G$3+0.5*'Data Transformation'!$W$25,IF(C2588=1,D2588-'Data Transformation'!$W$25,FALSE))</f>
        <v>0</v>
      </c>
      <c r="E2587" t="str">
        <f t="array" ref="E2587">IF(ISLOGICAL(D2587),"",FREQUENCY(IF('Data Transformation'!$B$425:$B$8425='Bin Analysis'!$B2571,'Data Transformation'!$G$425:$G$8425),D2587))</f>
        <v/>
      </c>
      <c r="F2587" t="str">
        <f t="shared" si="321"/>
        <v/>
      </c>
      <c r="G2587">
        <f>Weighting!$H$19</f>
        <v>0</v>
      </c>
      <c r="H2587">
        <f t="array" ref="H2587">FREQUENCY(IF('Data Transformation'!$B$4:$B$8425=B2571,'Data Transformation'!$G$4:$G$8425),'Bin Analysis'!$B2587)</f>
        <v>15</v>
      </c>
      <c r="I2587">
        <f t="shared" si="322"/>
        <v>0</v>
      </c>
      <c r="J2587">
        <f t="shared" si="323"/>
        <v>0</v>
      </c>
      <c r="K2587">
        <f>J2587*Weighting!$W$19</f>
        <v>0</v>
      </c>
      <c r="M2587" s="14"/>
    </row>
    <row r="2588" spans="1:13" x14ac:dyDescent="0.25">
      <c r="A2588" s="32" t="str">
        <f>IF(Weighting!$P$20&gt;0,B2588,"")</f>
        <v/>
      </c>
      <c r="B2588">
        <f>Weighting!$C$20</f>
        <v>2.1550000000000002</v>
      </c>
      <c r="C2588">
        <f>Weighting!$F$20</f>
        <v>0</v>
      </c>
      <c r="D2588" t="b">
        <f>IF(C2588=1,'Data Transformation'!$G$3+0.5*'Data Transformation'!$W$25,IF(C2589=1,D2589-'Data Transformation'!$W$25,FALSE))</f>
        <v>0</v>
      </c>
      <c r="E2588" t="str">
        <f t="array" ref="E2588">IF(ISLOGICAL(D2588),"",FREQUENCY(IF('Data Transformation'!$B$425:$B$8425='Bin Analysis'!$B2571,'Data Transformation'!$G$425:$G$8425),D2588))</f>
        <v/>
      </c>
      <c r="F2588" t="str">
        <f t="shared" si="321"/>
        <v/>
      </c>
      <c r="G2588">
        <f>Weighting!$H$20</f>
        <v>0</v>
      </c>
      <c r="H2588">
        <f t="array" ref="H2588">FREQUENCY(IF('Data Transformation'!$B$4:$B$8425=B2571,'Data Transformation'!$G$4:$G$8425),'Bin Analysis'!$B2588)</f>
        <v>15</v>
      </c>
      <c r="I2588">
        <f t="shared" si="322"/>
        <v>0</v>
      </c>
      <c r="J2588">
        <f t="shared" si="323"/>
        <v>0</v>
      </c>
      <c r="K2588">
        <f>J2588*Weighting!$W$20</f>
        <v>0</v>
      </c>
      <c r="M2588" s="14"/>
    </row>
    <row r="2589" spans="1:13" x14ac:dyDescent="0.25">
      <c r="A2589" s="32" t="str">
        <f>IF(Weighting!$P$21&gt;0,B2589,"")</f>
        <v/>
      </c>
      <c r="B2589">
        <f>Weighting!$C$21</f>
        <v>2.2860000000000005</v>
      </c>
      <c r="C2589">
        <f>Weighting!$F$21</f>
        <v>0</v>
      </c>
      <c r="D2589" t="b">
        <f>IF(C2589=1,'Data Transformation'!$G$3+0.5*'Data Transformation'!$W$25,IF(C2590=1,D2590-'Data Transformation'!$W$25,FALSE))</f>
        <v>0</v>
      </c>
      <c r="E2589" t="str">
        <f t="array" ref="E2589">IF(ISLOGICAL(D2589),"",FREQUENCY(IF('Data Transformation'!$B$425:$B$8425='Bin Analysis'!$B2571,'Data Transformation'!$G$425:$G$8425),D2589))</f>
        <v/>
      </c>
      <c r="F2589" t="str">
        <f t="shared" si="321"/>
        <v/>
      </c>
      <c r="G2589">
        <f>Weighting!$H$21</f>
        <v>0</v>
      </c>
      <c r="H2589">
        <f t="array" ref="H2589">FREQUENCY(IF('Data Transformation'!$B$4:$B$8425=B2571,'Data Transformation'!$G$4:$G$8425),'Bin Analysis'!$B2589)</f>
        <v>15</v>
      </c>
      <c r="I2589">
        <f t="shared" si="322"/>
        <v>0</v>
      </c>
      <c r="J2589">
        <f t="shared" si="323"/>
        <v>0</v>
      </c>
      <c r="K2589">
        <f>J2589*Weighting!$W$21</f>
        <v>0</v>
      </c>
      <c r="M2589" s="14"/>
    </row>
    <row r="2590" spans="1:13" x14ac:dyDescent="0.25">
      <c r="A2590" s="32" t="str">
        <f>IF(Weighting!$P$22&gt;0,B2590,"")</f>
        <v/>
      </c>
      <c r="B2590">
        <f>Weighting!$C$22</f>
        <v>2.4170000000000007</v>
      </c>
      <c r="C2590">
        <f>Weighting!$F$22</f>
        <v>0</v>
      </c>
      <c r="D2590" t="b">
        <f>IF(C2590=1,'Data Transformation'!$G$3+0.5*'Data Transformation'!$W$25,IF(C2591=1,D2591-'Data Transformation'!$W$25,FALSE))</f>
        <v>0</v>
      </c>
      <c r="E2590" t="str">
        <f t="array" ref="E2590">IF(ISLOGICAL(D2590),"",FREQUENCY(IF('Data Transformation'!$B$425:$B$8425='Bin Analysis'!$B2571,'Data Transformation'!$G$425:$G$8425),D2590))</f>
        <v/>
      </c>
      <c r="F2590" t="str">
        <f t="shared" si="321"/>
        <v/>
      </c>
      <c r="G2590">
        <f>Weighting!$H$22</f>
        <v>0</v>
      </c>
      <c r="H2590">
        <f t="array" ref="H2590">FREQUENCY(IF('Data Transformation'!$B$4:$B$8425=B2571,'Data Transformation'!$G$4:$G$8425),'Bin Analysis'!$B2590)</f>
        <v>15</v>
      </c>
      <c r="I2590">
        <f t="shared" si="322"/>
        <v>0</v>
      </c>
      <c r="J2590">
        <f t="shared" si="323"/>
        <v>0</v>
      </c>
      <c r="K2590">
        <f>J2590*Weighting!$W$22</f>
        <v>0</v>
      </c>
      <c r="M2590" s="14"/>
    </row>
    <row r="2591" spans="1:13" x14ac:dyDescent="0.25">
      <c r="A2591" s="32" t="str">
        <f>IF(Weighting!$P$23&gt;0,B2591,"")</f>
        <v/>
      </c>
      <c r="B2591">
        <f>Weighting!$C$23</f>
        <v>2.5480000000000009</v>
      </c>
      <c r="C2591">
        <f>Weighting!$F$23</f>
        <v>0</v>
      </c>
      <c r="D2591" t="b">
        <f>IF(C2591=1,'Data Transformation'!$G$3+0.5*'Data Transformation'!$W$25,IF(C2592=1,D2592-'Data Transformation'!$W$25,FALSE))</f>
        <v>0</v>
      </c>
      <c r="E2591" t="str">
        <f t="array" ref="E2591">IF(ISLOGICAL(D2591),"",FREQUENCY(IF('Data Transformation'!$B$425:$B$8425='Bin Analysis'!$B2571,'Data Transformation'!$G$425:$G$8425),D2591))</f>
        <v/>
      </c>
      <c r="F2591" t="str">
        <f t="shared" si="321"/>
        <v/>
      </c>
      <c r="G2591">
        <f>Weighting!$H$23</f>
        <v>0</v>
      </c>
      <c r="H2591">
        <f t="array" ref="H2591">FREQUENCY(IF('Data Transformation'!$B$4:$B$8425=B2571,'Data Transformation'!$G$4:$G$8425),'Bin Analysis'!$B2591)</f>
        <v>15</v>
      </c>
      <c r="I2591">
        <f t="shared" si="322"/>
        <v>0</v>
      </c>
      <c r="J2591">
        <f t="shared" si="323"/>
        <v>0</v>
      </c>
      <c r="K2591">
        <f>J2591*Weighting!$W$23</f>
        <v>0</v>
      </c>
      <c r="M2591" s="14"/>
    </row>
    <row r="2592" spans="1:13" x14ac:dyDescent="0.25">
      <c r="A2592" s="32" t="str">
        <f>IF(Weighting!$P$24&gt;0,B2592,"")</f>
        <v/>
      </c>
      <c r="B2592">
        <f>Weighting!$C$24</f>
        <v>2.6790000000000012</v>
      </c>
      <c r="C2592">
        <f>Weighting!$F$24</f>
        <v>0</v>
      </c>
      <c r="D2592" t="b">
        <f>IF(C2592=1,'Data Transformation'!$G$3+0.5*'Data Transformation'!$W$25,IF(C2593=1,D2593-'Data Transformation'!$W$25,FALSE))</f>
        <v>0</v>
      </c>
      <c r="E2592" t="str">
        <f t="array" ref="E2592">IF(ISLOGICAL(D2592),"",FREQUENCY(IF('Data Transformation'!$B$425:$B$8425='Bin Analysis'!$B2571,'Data Transformation'!$G$425:$G$8425),D2592))</f>
        <v/>
      </c>
      <c r="F2592" t="str">
        <f t="shared" si="321"/>
        <v/>
      </c>
      <c r="G2592">
        <f>Weighting!$H$24</f>
        <v>0</v>
      </c>
      <c r="H2592">
        <f t="array" ref="H2592">FREQUENCY(IF('Data Transformation'!$B$4:$B$8425=B2571,'Data Transformation'!$G$4:$G$8425),'Bin Analysis'!$B2592)</f>
        <v>15</v>
      </c>
      <c r="I2592">
        <f t="shared" si="322"/>
        <v>0</v>
      </c>
      <c r="J2592">
        <f t="shared" si="323"/>
        <v>0</v>
      </c>
      <c r="K2592">
        <f>J2592*Weighting!$W$24</f>
        <v>0</v>
      </c>
      <c r="M2592" s="14"/>
    </row>
    <row r="2593" spans="1:25" x14ac:dyDescent="0.25">
      <c r="A2593" s="32" t="str">
        <f>IF(Weighting!$P$25&gt;0,B2593,"")</f>
        <v/>
      </c>
      <c r="B2593">
        <f>Weighting!$C$25</f>
        <v>2.8100000000000014</v>
      </c>
      <c r="C2593">
        <f>Weighting!$F$25</f>
        <v>0</v>
      </c>
      <c r="D2593" t="b">
        <f>IF(C2593=1,'Data Transformation'!$G$3+0.5*'Data Transformation'!$W$25,IF(C2594=1,D2594-'Data Transformation'!$W$25,FALSE))</f>
        <v>0</v>
      </c>
      <c r="E2593" t="str">
        <f t="array" ref="E2593">IF(ISLOGICAL(D2593),"",FREQUENCY(IF('Data Transformation'!$B$425:$B$8425='Bin Analysis'!$B2571,'Data Transformation'!$G$425:$G$8425),D2593))</f>
        <v/>
      </c>
      <c r="F2593" t="str">
        <f t="shared" si="321"/>
        <v/>
      </c>
      <c r="G2593">
        <f>Weighting!$H$25</f>
        <v>0</v>
      </c>
      <c r="H2593">
        <f t="array" ref="H2593">FREQUENCY(IF('Data Transformation'!$B$4:$B$8425=B2571,'Data Transformation'!$G$4:$G$8425),'Bin Analysis'!$B2593)</f>
        <v>15</v>
      </c>
      <c r="I2593">
        <f t="shared" si="322"/>
        <v>0</v>
      </c>
      <c r="J2593">
        <f t="shared" si="323"/>
        <v>0</v>
      </c>
      <c r="K2593">
        <f>J2593*Weighting!$W$25</f>
        <v>0</v>
      </c>
      <c r="M2593" s="14"/>
    </row>
    <row r="2594" spans="1:25" x14ac:dyDescent="0.25">
      <c r="O2594"/>
      <c r="P2594"/>
      <c r="Q2594"/>
      <c r="R2594"/>
    </row>
    <row r="2595" spans="1:25" ht="23.25" x14ac:dyDescent="0.35">
      <c r="A2595" s="21" t="s">
        <v>0</v>
      </c>
      <c r="B2595" s="21">
        <f>IFERROR(VLOOKUP(C2595,'Data Transformation'!$L$6:$M$426,2,FALSE),"")</f>
        <v>108</v>
      </c>
      <c r="C2595" s="21">
        <f>C2571+1</f>
        <v>108</v>
      </c>
      <c r="D2595" s="21"/>
      <c r="E2595" s="21"/>
      <c r="F2595" s="21"/>
      <c r="G2595" s="21"/>
      <c r="H2595" s="22"/>
      <c r="I2595" s="22"/>
      <c r="J2595" s="22"/>
      <c r="K2595" s="21"/>
      <c r="L2595" s="21">
        <f>B2595</f>
        <v>108</v>
      </c>
      <c r="M2595" s="23">
        <f>INDEX('Data Transformation'!$O$4:$O$424,MATCH($B2595,'Data Transformation'!$M$4:$M$424,0),MATCH($M$2,'Data Transformation'!$O$3,0))</f>
        <v>18</v>
      </c>
      <c r="N2595" s="27">
        <f>IF('Input and Summary Results'!$J$16="minimum",'Bin Analysis'!X2596/(M2595-1),'Bin Analysis'!Y2595/('Bin Analysis'!M2595-1))</f>
        <v>0</v>
      </c>
      <c r="O2595" s="27">
        <f>IF(M2595=FALSE,NA(),(VLOOKUP(1,C2598:K2617,4,FALSE))/(M2595-1))</f>
        <v>5.8823529411764705E-2</v>
      </c>
      <c r="P2595" s="27">
        <f>IF(M2595=FALSE,NA(),SUM(J2598:J2617)/Weighting!$S$5)</f>
        <v>0.5</v>
      </c>
      <c r="Q2595" s="27">
        <f>IF(M2595=FALSE,NA(),SUM(K2598:K2617)/Weighting!$S$6)</f>
        <v>0.39130434782608697</v>
      </c>
      <c r="R2595" s="27">
        <f>IF(M2595=FALSE,NA(),(VLOOKUP(1,G2598:K2617,3,FALSE))/(M2595-1))</f>
        <v>0.6470588235294118</v>
      </c>
      <c r="S2595" s="22" t="str">
        <f>IF(M2595=FALSE,NA(),IF(SUM(J2598:J2617)=2,"yes","no"))</f>
        <v>no</v>
      </c>
      <c r="X2595" s="2" cm="2">
        <f t="array" ref="X2595:X2596">FREQUENCY(IF('Data Transformation'!$B$425:$B$6424='Bin Analysis'!L2595,'Data Transformation'!$G$425:$G$6424),'Data Transformation'!$U$11)</f>
        <v>17</v>
      </c>
      <c r="Y2595" s="2" cm="2">
        <f t="array" ref="Y2595:Y2596">FREQUENCY(IF('Data Transformation'!$B$425:$B$6424='Bin Analysis'!L2595,'Data Transformation'!$G$425:$G$6424),'Data Transformation'!$U$12)</f>
        <v>16</v>
      </c>
    </row>
    <row r="2596" spans="1:25" x14ac:dyDescent="0.25">
      <c r="A2596" s="14" t="s">
        <v>66</v>
      </c>
      <c r="B2596" t="s">
        <v>47</v>
      </c>
      <c r="C2596" t="s">
        <v>5</v>
      </c>
      <c r="D2596" t="s">
        <v>99</v>
      </c>
      <c r="E2596" t="s">
        <v>100</v>
      </c>
      <c r="F2596" t="s">
        <v>101</v>
      </c>
      <c r="G2596" t="s">
        <v>69</v>
      </c>
      <c r="H2596" t="s">
        <v>31</v>
      </c>
      <c r="I2596" t="s">
        <v>32</v>
      </c>
      <c r="J2596" t="s">
        <v>46</v>
      </c>
      <c r="K2596" s="14" t="s">
        <v>45</v>
      </c>
      <c r="M2596" s="14"/>
      <c r="X2596" s="2">
        <v>0</v>
      </c>
      <c r="Y2596" s="2">
        <v>1</v>
      </c>
    </row>
    <row r="2597" spans="1:25" x14ac:dyDescent="0.25">
      <c r="A2597" s="32"/>
      <c r="D2597" t="b">
        <f>IF(C2597=1,'Data Transformation'!$G$3+0.5*'Data Transformation'!$W$25,IF(C2598=1,D2598-'Data Transformation'!$W$25,FALSE))</f>
        <v>0</v>
      </c>
      <c r="E2597" t="str">
        <f t="array" ref="E2597">IF(ISLOGICAL(D2597),"",FREQUENCY(IF('Data Transformation'!$B$425:$B$8425='Bin Analysis'!$B2595,'Data Transformation'!$G$425:$G$8425),D2597))</f>
        <v/>
      </c>
      <c r="F2597" t="str">
        <f>IF(ISLOGICAL(D2597),"",E2597-E2596)</f>
        <v/>
      </c>
      <c r="M2597" s="14"/>
    </row>
    <row r="2598" spans="1:25" x14ac:dyDescent="0.25">
      <c r="A2598" s="32">
        <f>IF(Weighting!$P$6&gt;0,B2598,"")</f>
        <v>0.32100000000000001</v>
      </c>
      <c r="B2598">
        <f>Weighting!$C$6</f>
        <v>0.32100000000000001</v>
      </c>
      <c r="C2598">
        <f>Weighting!$F$6</f>
        <v>0</v>
      </c>
      <c r="D2598" t="b">
        <f>IF(C2598=1,'Data Transformation'!$G$3+0.5*'Data Transformation'!$W$25,IF(C2599=1,D2599-'Data Transformation'!$W$25,FALSE))</f>
        <v>0</v>
      </c>
      <c r="E2598" t="str">
        <f t="array" ref="E2598">IF(ISLOGICAL(D2598),"",FREQUENCY(IF('Data Transformation'!$B$425:$B$8425='Bin Analysis'!$B2595,'Data Transformation'!$G$425:$G$8425),D2598))</f>
        <v/>
      </c>
      <c r="F2598" t="str">
        <f>IF(ISLOGICAL(D2598),"",E2598-E2597)</f>
        <v/>
      </c>
      <c r="G2598">
        <f>Weighting!$H$6</f>
        <v>1</v>
      </c>
      <c r="H2598">
        <f t="array" ref="H2598">FREQUENCY(IF('Data Transformation'!$B$4:$B$8425=B2595,'Data Transformation'!$G$4:$G$8425),'Bin Analysis'!$B2598)</f>
        <v>11</v>
      </c>
      <c r="I2598">
        <f>H2598-H2597</f>
        <v>11</v>
      </c>
      <c r="J2598">
        <f>IF(I2598=0,0,1)</f>
        <v>1</v>
      </c>
      <c r="K2598">
        <f>J2598*Weighting!$W$6</f>
        <v>1</v>
      </c>
      <c r="M2598" s="14"/>
    </row>
    <row r="2599" spans="1:25" x14ac:dyDescent="0.25">
      <c r="A2599" s="32">
        <f>IF(Weighting!$P$7&gt;0,B2599,"")</f>
        <v>0.45200000000000001</v>
      </c>
      <c r="B2599">
        <f>Weighting!$C$7</f>
        <v>0.45200000000000001</v>
      </c>
      <c r="C2599">
        <f>Weighting!$F$7</f>
        <v>0</v>
      </c>
      <c r="D2599" t="b">
        <f>IF(C2599=1,'Data Transformation'!$G$3+0.5*'Data Transformation'!$W$25,IF(C2600=1,D2600-'Data Transformation'!$W$25,FALSE))</f>
        <v>0</v>
      </c>
      <c r="E2599" t="str">
        <f t="array" ref="E2599">IF(ISLOGICAL(D2599),"",FREQUENCY(IF('Data Transformation'!$B$425:$B$8425='Bin Analysis'!$B2595,'Data Transformation'!$G$425:$G$8425),D2599))</f>
        <v/>
      </c>
      <c r="F2599" t="str">
        <f t="shared" ref="F2599:F2617" si="324">IF(ISLOGICAL(D2599),"",E2599-E2598)</f>
        <v/>
      </c>
      <c r="G2599">
        <f>Weighting!$H$7</f>
        <v>0</v>
      </c>
      <c r="H2599">
        <f t="array" ref="H2599">FREQUENCY(IF('Data Transformation'!$B$4:$B$8425=B2595,'Data Transformation'!$G$4:$G$8425),'Bin Analysis'!$B2599)</f>
        <v>14</v>
      </c>
      <c r="I2599">
        <f t="shared" ref="I2599:I2617" si="325">H2599-H2598</f>
        <v>3</v>
      </c>
      <c r="J2599">
        <f>IF(I2599=0,0,1)</f>
        <v>1</v>
      </c>
      <c r="K2599">
        <f>J2599*Weighting!$W$7</f>
        <v>2</v>
      </c>
      <c r="M2599" s="14"/>
    </row>
    <row r="2600" spans="1:25" x14ac:dyDescent="0.25">
      <c r="A2600" s="32">
        <f>IF(Weighting!$P$8&gt;0,B2600,"")</f>
        <v>0.58299999999999996</v>
      </c>
      <c r="B2600">
        <f>Weighting!$C$8</f>
        <v>0.58299999999999996</v>
      </c>
      <c r="C2600">
        <f>Weighting!$F$8</f>
        <v>0</v>
      </c>
      <c r="D2600" t="b">
        <f>IF(C2600=1,'Data Transformation'!$G$3+0.5*'Data Transformation'!$W$25,IF(C2601=1,D2601-'Data Transformation'!$W$25,FALSE))</f>
        <v>0</v>
      </c>
      <c r="E2600" t="str">
        <f t="array" ref="E2600">IF(ISLOGICAL(D2600),"",FREQUENCY(IF('Data Transformation'!$B$425:$B$8425='Bin Analysis'!$B2595,'Data Transformation'!$G$425:$G$8425),D2600))</f>
        <v/>
      </c>
      <c r="F2600" t="str">
        <f t="shared" si="324"/>
        <v/>
      </c>
      <c r="G2600">
        <f>Weighting!$H$8</f>
        <v>0</v>
      </c>
      <c r="H2600">
        <f t="array" ref="H2600">FREQUENCY(IF('Data Transformation'!$B$4:$B$8425=B2595,'Data Transformation'!$G$4:$G$8425),'Bin Analysis'!$B2600)</f>
        <v>14</v>
      </c>
      <c r="I2600">
        <f t="shared" si="325"/>
        <v>0</v>
      </c>
      <c r="J2600">
        <f t="shared" ref="J2600:J2617" si="326">IF(I2600=0,0,1)</f>
        <v>0</v>
      </c>
      <c r="K2600">
        <f>J2600*Weighting!$W$8</f>
        <v>0</v>
      </c>
      <c r="M2600" s="14"/>
    </row>
    <row r="2601" spans="1:25" x14ac:dyDescent="0.25">
      <c r="A2601" s="32">
        <f>IF(Weighting!$P$9&gt;0,B2601,"")</f>
        <v>0.71399999999999997</v>
      </c>
      <c r="B2601" s="50">
        <f>Weighting!$C$9</f>
        <v>0.71399999999999997</v>
      </c>
      <c r="C2601">
        <f>Weighting!$F$9</f>
        <v>0</v>
      </c>
      <c r="D2601" t="b">
        <f>IF(C2601=1,'Data Transformation'!$G$3+0.5*'Data Transformation'!$W$25,IF(C2602=1,D2602-'Data Transformation'!$W$25,FALSE))</f>
        <v>0</v>
      </c>
      <c r="E2601" t="str">
        <f t="array" ref="E2601">IF(ISLOGICAL(D2601),"",FREQUENCY(IF('Data Transformation'!$B$425:$B$8425='Bin Analysis'!$B2595,'Data Transformation'!$G$425:$G$8425),D2601))</f>
        <v/>
      </c>
      <c r="F2601" t="str">
        <f t="shared" si="324"/>
        <v/>
      </c>
      <c r="G2601">
        <f>Weighting!$H$9</f>
        <v>0</v>
      </c>
      <c r="H2601">
        <f t="array" ref="H2601">FREQUENCY(IF('Data Transformation'!$B$4:$B$8425=B2595,'Data Transformation'!$G$4:$G$8425),'Bin Analysis'!$B2601)</f>
        <v>15</v>
      </c>
      <c r="I2601">
        <f t="shared" si="325"/>
        <v>1</v>
      </c>
      <c r="J2601">
        <f t="shared" si="326"/>
        <v>1</v>
      </c>
      <c r="K2601">
        <f>J2601*Weighting!$W$9</f>
        <v>3</v>
      </c>
      <c r="M2601" s="14"/>
    </row>
    <row r="2602" spans="1:25" x14ac:dyDescent="0.25">
      <c r="A2602" s="32">
        <f>IF(Weighting!$P$10&gt;0,B2602,"")</f>
        <v>0.84499999999999997</v>
      </c>
      <c r="B2602">
        <f>Weighting!$C$10</f>
        <v>0.84499999999999997</v>
      </c>
      <c r="C2602">
        <f>Weighting!$F$10</f>
        <v>0</v>
      </c>
      <c r="D2602" t="b">
        <f>IF(C2602=1,'Data Transformation'!$G$3+0.5*'Data Transformation'!$W$25,IF(C2603=1,D2603-'Data Transformation'!$W$25,FALSE))</f>
        <v>0</v>
      </c>
      <c r="E2602" t="str">
        <f t="array" ref="E2602">IF(ISLOGICAL(D2602),"",FREQUENCY(IF('Data Transformation'!$B$425:$B$8425='Bin Analysis'!$B2595,'Data Transformation'!$G$425:$G$8425),D2602))</f>
        <v/>
      </c>
      <c r="F2602" t="str">
        <f t="shared" si="324"/>
        <v/>
      </c>
      <c r="G2602">
        <f>Weighting!$H$10</f>
        <v>0</v>
      </c>
      <c r="H2602">
        <f t="array" ref="H2602">FREQUENCY(IF('Data Transformation'!$B$4:$B$8425=B2595,'Data Transformation'!$G$4:$G$8425),'Bin Analysis'!$B2602)</f>
        <v>15</v>
      </c>
      <c r="I2602">
        <f t="shared" si="325"/>
        <v>0</v>
      </c>
      <c r="J2602">
        <f t="shared" si="326"/>
        <v>0</v>
      </c>
      <c r="K2602">
        <f>J2602*Weighting!$W$10</f>
        <v>0</v>
      </c>
      <c r="M2602" s="14"/>
    </row>
    <row r="2603" spans="1:25" x14ac:dyDescent="0.25">
      <c r="A2603" s="32">
        <f>IF(Weighting!$P$11&gt;0,B2603,"")</f>
        <v>0.97599999999999998</v>
      </c>
      <c r="B2603">
        <f>Weighting!$C$11</f>
        <v>0.97599999999999998</v>
      </c>
      <c r="C2603">
        <f>Weighting!$F$11</f>
        <v>0</v>
      </c>
      <c r="D2603">
        <f>IF(C2603=1,'Data Transformation'!$G$3+0.5*'Data Transformation'!$W$25,IF(C2604=1,D2604-'Data Transformation'!$W$25,FALSE))</f>
        <v>0.86899999999999999</v>
      </c>
      <c r="E2603">
        <f t="array" ref="E2603">IF(ISLOGICAL(D2603),"",FREQUENCY(IF('Data Transformation'!$B$425:$B$8425='Bin Analysis'!$B2595,'Data Transformation'!$G$425:$G$8425),D2603))</f>
        <v>16</v>
      </c>
      <c r="F2603" t="e">
        <f t="shared" si="324"/>
        <v>#VALUE!</v>
      </c>
      <c r="G2603">
        <f>Weighting!$H$11</f>
        <v>0</v>
      </c>
      <c r="H2603">
        <f t="array" ref="H2603">FREQUENCY(IF('Data Transformation'!$B$4:$B$8425=B2595,'Data Transformation'!$G$4:$G$8425),'Bin Analysis'!$B2603)</f>
        <v>16</v>
      </c>
      <c r="I2603">
        <f t="shared" si="325"/>
        <v>1</v>
      </c>
      <c r="J2603">
        <f t="shared" si="326"/>
        <v>1</v>
      </c>
      <c r="K2603">
        <f>J2603*Weighting!$W$11</f>
        <v>2</v>
      </c>
      <c r="M2603" s="14"/>
    </row>
    <row r="2604" spans="1:25" x14ac:dyDescent="0.25">
      <c r="A2604" s="32">
        <f>IF(Weighting!$P$12&gt;0,B2604,"")</f>
        <v>1.107</v>
      </c>
      <c r="B2604">
        <f>Weighting!$C$12</f>
        <v>1.107</v>
      </c>
      <c r="C2604">
        <f>Weighting!$F$12</f>
        <v>1</v>
      </c>
      <c r="D2604">
        <f>IF(C2604=1,'Data Transformation'!$G$3+0.5*'Data Transformation'!$W$25,IF(C2605=1,D2605-'Data Transformation'!$W$25,FALSE))</f>
        <v>1.131</v>
      </c>
      <c r="E2604">
        <f t="array" ref="E2604">IF(ISLOGICAL(D2604),"",FREQUENCY(IF('Data Transformation'!$B$425:$B$8425='Bin Analysis'!$B2595,'Data Transformation'!$G$425:$G$8425),D2604))</f>
        <v>17</v>
      </c>
      <c r="F2604">
        <f t="shared" si="324"/>
        <v>1</v>
      </c>
      <c r="G2604">
        <f>Weighting!$H$12</f>
        <v>0</v>
      </c>
      <c r="H2604">
        <f t="array" ref="H2604">FREQUENCY(IF('Data Transformation'!$B$4:$B$8425=B2595,'Data Transformation'!$G$4:$G$8425),'Bin Analysis'!$B2604)</f>
        <v>18</v>
      </c>
      <c r="I2604">
        <f t="shared" si="325"/>
        <v>2</v>
      </c>
      <c r="J2604">
        <f t="shared" si="326"/>
        <v>1</v>
      </c>
      <c r="K2604">
        <f>J2604*Weighting!$W$12</f>
        <v>1</v>
      </c>
      <c r="M2604" s="14"/>
    </row>
    <row r="2605" spans="1:25" x14ac:dyDescent="0.25">
      <c r="A2605" s="32">
        <f>IF(Weighting!$P$13&gt;0,B2605,"")</f>
        <v>1.238</v>
      </c>
      <c r="B2605">
        <f>Weighting!$C$13</f>
        <v>1.238</v>
      </c>
      <c r="C2605">
        <f>Weighting!$F$13</f>
        <v>0</v>
      </c>
      <c r="D2605" t="b">
        <f>IF(C2605=1,'Data Transformation'!$G$3+0.5*'Data Transformation'!$W$25,IF(C2606=1,D2606-'Data Transformation'!$W$25,FALSE))</f>
        <v>0</v>
      </c>
      <c r="E2605" t="str">
        <f t="array" ref="E2605">IF(ISLOGICAL(D2605),"",FREQUENCY(IF('Data Transformation'!$B$425:$B$8425='Bin Analysis'!$B2595,'Data Transformation'!$G$425:$G$8425),D2605))</f>
        <v/>
      </c>
      <c r="F2605" t="str">
        <f t="shared" si="324"/>
        <v/>
      </c>
      <c r="G2605">
        <f>Weighting!$H$13</f>
        <v>0</v>
      </c>
      <c r="H2605">
        <f t="array" ref="H2605">FREQUENCY(IF('Data Transformation'!$B$4:$B$8425=B2595,'Data Transformation'!$G$4:$G$8425),'Bin Analysis'!$B2605)</f>
        <v>18</v>
      </c>
      <c r="I2605">
        <f t="shared" si="325"/>
        <v>0</v>
      </c>
      <c r="J2605">
        <f t="shared" si="326"/>
        <v>0</v>
      </c>
      <c r="K2605">
        <f>J2605*Weighting!$W$13</f>
        <v>0</v>
      </c>
      <c r="M2605" s="14"/>
    </row>
    <row r="2606" spans="1:25" x14ac:dyDescent="0.25">
      <c r="A2606" s="32">
        <f>IF(Weighting!$P$14&gt;0,B2606,"")</f>
        <v>1.369</v>
      </c>
      <c r="B2606">
        <f>Weighting!$C$14</f>
        <v>1.369</v>
      </c>
      <c r="C2606">
        <f>Weighting!$F$14</f>
        <v>0</v>
      </c>
      <c r="D2606" t="b">
        <f>IF(C2606=1,'Data Transformation'!$G$3+0.5*'Data Transformation'!$W$25,IF(C2607=1,D2607-'Data Transformation'!$W$25,FALSE))</f>
        <v>0</v>
      </c>
      <c r="E2606" t="str">
        <f t="array" ref="E2606">IF(ISLOGICAL(D2606),"",FREQUENCY(IF('Data Transformation'!$B$425:$B$8425='Bin Analysis'!$B2595,'Data Transformation'!$G$425:$G$8425),D2606))</f>
        <v/>
      </c>
      <c r="F2606" t="str">
        <f t="shared" si="324"/>
        <v/>
      </c>
      <c r="G2606">
        <f>Weighting!$H$14</f>
        <v>0</v>
      </c>
      <c r="H2606">
        <f t="array" ref="H2606">FREQUENCY(IF('Data Transformation'!$B$4:$B$8425=B2595,'Data Transformation'!$G$4:$G$8425),'Bin Analysis'!$B2606)</f>
        <v>18</v>
      </c>
      <c r="I2606">
        <f t="shared" si="325"/>
        <v>0</v>
      </c>
      <c r="J2606">
        <f t="shared" si="326"/>
        <v>0</v>
      </c>
      <c r="K2606">
        <f>J2606*Weighting!$W$14</f>
        <v>0</v>
      </c>
      <c r="M2606" s="14"/>
    </row>
    <row r="2607" spans="1:25" x14ac:dyDescent="0.25">
      <c r="A2607" s="32">
        <f>IF(Weighting!$P$15&gt;0,B2607,"")</f>
        <v>1.5000009999999999</v>
      </c>
      <c r="B2607">
        <f>Weighting!$C$15</f>
        <v>1.5000009999999999</v>
      </c>
      <c r="C2607">
        <f>Weighting!$F$15</f>
        <v>0</v>
      </c>
      <c r="D2607" t="b">
        <f>IF(C2607=1,'Data Transformation'!$G$3+0.5*'Data Transformation'!$W$25,IF(C2608=1,D2608-'Data Transformation'!$W$25,FALSE))</f>
        <v>0</v>
      </c>
      <c r="E2607" t="str">
        <f t="array" ref="E2607">IF(ISLOGICAL(D2607),"",FREQUENCY(IF('Data Transformation'!$B$425:$B$8425='Bin Analysis'!$B2595,'Data Transformation'!$G$425:$G$8425),D2607))</f>
        <v/>
      </c>
      <c r="F2607" t="str">
        <f t="shared" si="324"/>
        <v/>
      </c>
      <c r="G2607">
        <f>Weighting!$H$15</f>
        <v>0</v>
      </c>
      <c r="H2607">
        <f t="array" ref="H2607">FREQUENCY(IF('Data Transformation'!$B$4:$B$8425=B2595,'Data Transformation'!$G$4:$G$8425),'Bin Analysis'!$B2607)</f>
        <v>18</v>
      </c>
      <c r="I2607">
        <f t="shared" si="325"/>
        <v>0</v>
      </c>
      <c r="J2607">
        <f t="shared" si="326"/>
        <v>0</v>
      </c>
      <c r="K2607">
        <f>J2607*Weighting!$W$15</f>
        <v>0</v>
      </c>
      <c r="M2607" s="14"/>
    </row>
    <row r="2608" spans="1:25" x14ac:dyDescent="0.25">
      <c r="A2608" s="32" t="str">
        <f>IF(Weighting!$P$16&gt;0,B2608,"")</f>
        <v/>
      </c>
      <c r="B2608">
        <f>Weighting!$C$16</f>
        <v>1.631</v>
      </c>
      <c r="C2608">
        <f>Weighting!$F$16</f>
        <v>0</v>
      </c>
      <c r="D2608" t="b">
        <f>IF(C2608=1,'Data Transformation'!$G$3+0.5*'Data Transformation'!$W$25,IF(C2609=1,D2609-'Data Transformation'!$W$25,FALSE))</f>
        <v>0</v>
      </c>
      <c r="E2608" t="str">
        <f t="array" ref="E2608">IF(ISLOGICAL(D2608),"",FREQUENCY(IF('Data Transformation'!$B$425:$B$8425='Bin Analysis'!$B2595,'Data Transformation'!$G$425:$G$8425),D2608))</f>
        <v/>
      </c>
      <c r="F2608" t="str">
        <f t="shared" si="324"/>
        <v/>
      </c>
      <c r="G2608">
        <f>Weighting!$H$16</f>
        <v>0</v>
      </c>
      <c r="H2608">
        <f t="array" ref="H2608">FREQUENCY(IF('Data Transformation'!$B$4:$B$8425=B2595,'Data Transformation'!$G$4:$G$8425),'Bin Analysis'!$B2608)</f>
        <v>18</v>
      </c>
      <c r="I2608">
        <f t="shared" si="325"/>
        <v>0</v>
      </c>
      <c r="J2608">
        <f t="shared" si="326"/>
        <v>0</v>
      </c>
      <c r="K2608">
        <f>J2608*Weighting!$W$16</f>
        <v>0</v>
      </c>
      <c r="M2608" s="14"/>
    </row>
    <row r="2609" spans="1:25" x14ac:dyDescent="0.25">
      <c r="A2609" s="32" t="str">
        <f>IF(Weighting!$P$17&gt;0,B2609,"")</f>
        <v/>
      </c>
      <c r="B2609">
        <f>Weighting!$C$17</f>
        <v>1.762</v>
      </c>
      <c r="C2609">
        <f>Weighting!$F$17</f>
        <v>0</v>
      </c>
      <c r="D2609" t="b">
        <f>IF(C2609=1,'Data Transformation'!$G$3+0.5*'Data Transformation'!$W$25,IF(C2610=1,D2610-'Data Transformation'!$W$25,FALSE))</f>
        <v>0</v>
      </c>
      <c r="E2609" t="str">
        <f t="array" ref="E2609">IF(ISLOGICAL(D2609),"",FREQUENCY(IF('Data Transformation'!$B$425:$B$8425='Bin Analysis'!$B2595,'Data Transformation'!$G$425:$G$8425),D2609))</f>
        <v/>
      </c>
      <c r="F2609" t="str">
        <f t="shared" si="324"/>
        <v/>
      </c>
      <c r="G2609">
        <f>Weighting!$H$17</f>
        <v>0</v>
      </c>
      <c r="H2609">
        <f t="array" ref="H2609">FREQUENCY(IF('Data Transformation'!$B$4:$B$8425=B2595,'Data Transformation'!$G$4:$G$8425),'Bin Analysis'!$B2609)</f>
        <v>18</v>
      </c>
      <c r="I2609">
        <f t="shared" si="325"/>
        <v>0</v>
      </c>
      <c r="J2609">
        <f t="shared" si="326"/>
        <v>0</v>
      </c>
      <c r="K2609">
        <f>J2609*Weighting!$W$17</f>
        <v>0</v>
      </c>
      <c r="M2609" s="14"/>
    </row>
    <row r="2610" spans="1:25" x14ac:dyDescent="0.25">
      <c r="A2610" s="32" t="str">
        <f>IF(Weighting!$P$18&gt;0,B2610,"")</f>
        <v/>
      </c>
      <c r="B2610">
        <f>Weighting!$C$18</f>
        <v>1.893</v>
      </c>
      <c r="C2610">
        <f>Weighting!$F$18</f>
        <v>0</v>
      </c>
      <c r="D2610" t="b">
        <f>IF(C2610=1,'Data Transformation'!$G$3+0.5*'Data Transformation'!$W$25,IF(C2611=1,D2611-'Data Transformation'!$W$25,FALSE))</f>
        <v>0</v>
      </c>
      <c r="E2610" t="str">
        <f t="array" ref="E2610">IF(ISLOGICAL(D2610),"",FREQUENCY(IF('Data Transformation'!$B$425:$B$8425='Bin Analysis'!$B2595,'Data Transformation'!$G$425:$G$8425),D2610))</f>
        <v/>
      </c>
      <c r="F2610" t="str">
        <f t="shared" si="324"/>
        <v/>
      </c>
      <c r="G2610">
        <f>Weighting!$H$18</f>
        <v>0</v>
      </c>
      <c r="H2610">
        <f t="array" ref="H2610">FREQUENCY(IF('Data Transformation'!$B$4:$B$8425=B2595,'Data Transformation'!$G$4:$G$8425),'Bin Analysis'!$B2610)</f>
        <v>18</v>
      </c>
      <c r="I2610">
        <f t="shared" si="325"/>
        <v>0</v>
      </c>
      <c r="J2610">
        <f t="shared" si="326"/>
        <v>0</v>
      </c>
      <c r="K2610">
        <f>J2610*Weighting!$W$18</f>
        <v>0</v>
      </c>
      <c r="M2610" s="14"/>
    </row>
    <row r="2611" spans="1:25" x14ac:dyDescent="0.25">
      <c r="A2611" s="32" t="str">
        <f>IF(Weighting!$P$19&gt;0,B2611,"")</f>
        <v/>
      </c>
      <c r="B2611">
        <f>Weighting!$C$19</f>
        <v>2.024</v>
      </c>
      <c r="C2611">
        <f>Weighting!$F$19</f>
        <v>0</v>
      </c>
      <c r="D2611" t="b">
        <f>IF(C2611=1,'Data Transformation'!$G$3+0.5*'Data Transformation'!$W$25,IF(C2612=1,D2612-'Data Transformation'!$W$25,FALSE))</f>
        <v>0</v>
      </c>
      <c r="E2611" t="str">
        <f t="array" ref="E2611">IF(ISLOGICAL(D2611),"",FREQUENCY(IF('Data Transformation'!$B$425:$B$8425='Bin Analysis'!$B2595,'Data Transformation'!$G$425:$G$8425),D2611))</f>
        <v/>
      </c>
      <c r="F2611" t="str">
        <f t="shared" si="324"/>
        <v/>
      </c>
      <c r="G2611">
        <f>Weighting!$H$19</f>
        <v>0</v>
      </c>
      <c r="H2611">
        <f t="array" ref="H2611">FREQUENCY(IF('Data Transformation'!$B$4:$B$8425=B2595,'Data Transformation'!$G$4:$G$8425),'Bin Analysis'!$B2611)</f>
        <v>18</v>
      </c>
      <c r="I2611">
        <f t="shared" si="325"/>
        <v>0</v>
      </c>
      <c r="J2611">
        <f t="shared" si="326"/>
        <v>0</v>
      </c>
      <c r="K2611">
        <f>J2611*Weighting!$W$19</f>
        <v>0</v>
      </c>
      <c r="M2611" s="14"/>
    </row>
    <row r="2612" spans="1:25" x14ac:dyDescent="0.25">
      <c r="A2612" s="32" t="str">
        <f>IF(Weighting!$P$20&gt;0,B2612,"")</f>
        <v/>
      </c>
      <c r="B2612">
        <f>Weighting!$C$20</f>
        <v>2.1550000000000002</v>
      </c>
      <c r="C2612">
        <f>Weighting!$F$20</f>
        <v>0</v>
      </c>
      <c r="D2612" t="b">
        <f>IF(C2612=1,'Data Transformation'!$G$3+0.5*'Data Transformation'!$W$25,IF(C2613=1,D2613-'Data Transformation'!$W$25,FALSE))</f>
        <v>0</v>
      </c>
      <c r="E2612" t="str">
        <f t="array" ref="E2612">IF(ISLOGICAL(D2612),"",FREQUENCY(IF('Data Transformation'!$B$425:$B$8425='Bin Analysis'!$B2595,'Data Transformation'!$G$425:$G$8425),D2612))</f>
        <v/>
      </c>
      <c r="F2612" t="str">
        <f t="shared" si="324"/>
        <v/>
      </c>
      <c r="G2612">
        <f>Weighting!$H$20</f>
        <v>0</v>
      </c>
      <c r="H2612">
        <f t="array" ref="H2612">FREQUENCY(IF('Data Transformation'!$B$4:$B$8425=B2595,'Data Transformation'!$G$4:$G$8425),'Bin Analysis'!$B2612)</f>
        <v>18</v>
      </c>
      <c r="I2612">
        <f t="shared" si="325"/>
        <v>0</v>
      </c>
      <c r="J2612">
        <f t="shared" si="326"/>
        <v>0</v>
      </c>
      <c r="K2612">
        <f>J2612*Weighting!$W$20</f>
        <v>0</v>
      </c>
      <c r="M2612" s="14"/>
    </row>
    <row r="2613" spans="1:25" x14ac:dyDescent="0.25">
      <c r="A2613" s="32" t="str">
        <f>IF(Weighting!$P$21&gt;0,B2613,"")</f>
        <v/>
      </c>
      <c r="B2613">
        <f>Weighting!$C$21</f>
        <v>2.2860000000000005</v>
      </c>
      <c r="C2613">
        <f>Weighting!$F$21</f>
        <v>0</v>
      </c>
      <c r="D2613" t="b">
        <f>IF(C2613=1,'Data Transformation'!$G$3+0.5*'Data Transformation'!$W$25,IF(C2614=1,D2614-'Data Transformation'!$W$25,FALSE))</f>
        <v>0</v>
      </c>
      <c r="E2613" t="str">
        <f t="array" ref="E2613">IF(ISLOGICAL(D2613),"",FREQUENCY(IF('Data Transformation'!$B$425:$B$8425='Bin Analysis'!$B2595,'Data Transformation'!$G$425:$G$8425),D2613))</f>
        <v/>
      </c>
      <c r="F2613" t="str">
        <f t="shared" si="324"/>
        <v/>
      </c>
      <c r="G2613">
        <f>Weighting!$H$21</f>
        <v>0</v>
      </c>
      <c r="H2613">
        <f t="array" ref="H2613">FREQUENCY(IF('Data Transformation'!$B$4:$B$8425=B2595,'Data Transformation'!$G$4:$G$8425),'Bin Analysis'!$B2613)</f>
        <v>18</v>
      </c>
      <c r="I2613">
        <f t="shared" si="325"/>
        <v>0</v>
      </c>
      <c r="J2613">
        <f t="shared" si="326"/>
        <v>0</v>
      </c>
      <c r="K2613">
        <f>J2613*Weighting!$W$21</f>
        <v>0</v>
      </c>
      <c r="M2613" s="14"/>
    </row>
    <row r="2614" spans="1:25" x14ac:dyDescent="0.25">
      <c r="A2614" s="32" t="str">
        <f>IF(Weighting!$P$22&gt;0,B2614,"")</f>
        <v/>
      </c>
      <c r="B2614">
        <f>Weighting!$C$22</f>
        <v>2.4170000000000007</v>
      </c>
      <c r="C2614">
        <f>Weighting!$F$22</f>
        <v>0</v>
      </c>
      <c r="D2614" t="b">
        <f>IF(C2614=1,'Data Transformation'!$G$3+0.5*'Data Transformation'!$W$25,IF(C2615=1,D2615-'Data Transformation'!$W$25,FALSE))</f>
        <v>0</v>
      </c>
      <c r="E2614" t="str">
        <f t="array" ref="E2614">IF(ISLOGICAL(D2614),"",FREQUENCY(IF('Data Transformation'!$B$425:$B$8425='Bin Analysis'!$B2595,'Data Transformation'!$G$425:$G$8425),D2614))</f>
        <v/>
      </c>
      <c r="F2614" t="str">
        <f t="shared" si="324"/>
        <v/>
      </c>
      <c r="G2614">
        <f>Weighting!$H$22</f>
        <v>0</v>
      </c>
      <c r="H2614">
        <f t="array" ref="H2614">FREQUENCY(IF('Data Transformation'!$B$4:$B$8425=B2595,'Data Transformation'!$G$4:$G$8425),'Bin Analysis'!$B2614)</f>
        <v>18</v>
      </c>
      <c r="I2614">
        <f t="shared" si="325"/>
        <v>0</v>
      </c>
      <c r="J2614">
        <f t="shared" si="326"/>
        <v>0</v>
      </c>
      <c r="K2614">
        <f>J2614*Weighting!$W$22</f>
        <v>0</v>
      </c>
      <c r="M2614" s="14"/>
    </row>
    <row r="2615" spans="1:25" x14ac:dyDescent="0.25">
      <c r="A2615" s="32" t="str">
        <f>IF(Weighting!$P$23&gt;0,B2615,"")</f>
        <v/>
      </c>
      <c r="B2615">
        <f>Weighting!$C$23</f>
        <v>2.5480000000000009</v>
      </c>
      <c r="C2615">
        <f>Weighting!$F$23</f>
        <v>0</v>
      </c>
      <c r="D2615" t="b">
        <f>IF(C2615=1,'Data Transformation'!$G$3+0.5*'Data Transformation'!$W$25,IF(C2616=1,D2616-'Data Transformation'!$W$25,FALSE))</f>
        <v>0</v>
      </c>
      <c r="E2615" t="str">
        <f t="array" ref="E2615">IF(ISLOGICAL(D2615),"",FREQUENCY(IF('Data Transformation'!$B$425:$B$8425='Bin Analysis'!$B2595,'Data Transformation'!$G$425:$G$8425),D2615))</f>
        <v/>
      </c>
      <c r="F2615" t="str">
        <f t="shared" si="324"/>
        <v/>
      </c>
      <c r="G2615">
        <f>Weighting!$H$23</f>
        <v>0</v>
      </c>
      <c r="H2615">
        <f t="array" ref="H2615">FREQUENCY(IF('Data Transformation'!$B$4:$B$8425=B2595,'Data Transformation'!$G$4:$G$8425),'Bin Analysis'!$B2615)</f>
        <v>18</v>
      </c>
      <c r="I2615">
        <f t="shared" si="325"/>
        <v>0</v>
      </c>
      <c r="J2615">
        <f t="shared" si="326"/>
        <v>0</v>
      </c>
      <c r="K2615">
        <f>J2615*Weighting!$W$23</f>
        <v>0</v>
      </c>
      <c r="M2615" s="14"/>
    </row>
    <row r="2616" spans="1:25" x14ac:dyDescent="0.25">
      <c r="A2616" s="32" t="str">
        <f>IF(Weighting!$P$24&gt;0,B2616,"")</f>
        <v/>
      </c>
      <c r="B2616">
        <f>Weighting!$C$24</f>
        <v>2.6790000000000012</v>
      </c>
      <c r="C2616">
        <f>Weighting!$F$24</f>
        <v>0</v>
      </c>
      <c r="D2616" t="b">
        <f>IF(C2616=1,'Data Transformation'!$G$3+0.5*'Data Transformation'!$W$25,IF(C2617=1,D2617-'Data Transformation'!$W$25,FALSE))</f>
        <v>0</v>
      </c>
      <c r="E2616" t="str">
        <f t="array" ref="E2616">IF(ISLOGICAL(D2616),"",FREQUENCY(IF('Data Transformation'!$B$425:$B$8425='Bin Analysis'!$B2595,'Data Transformation'!$G$425:$G$8425),D2616))</f>
        <v/>
      </c>
      <c r="F2616" t="str">
        <f t="shared" si="324"/>
        <v/>
      </c>
      <c r="G2616">
        <f>Weighting!$H$24</f>
        <v>0</v>
      </c>
      <c r="H2616">
        <f t="array" ref="H2616">FREQUENCY(IF('Data Transformation'!$B$4:$B$8425=B2595,'Data Transformation'!$G$4:$G$8425),'Bin Analysis'!$B2616)</f>
        <v>18</v>
      </c>
      <c r="I2616">
        <f t="shared" si="325"/>
        <v>0</v>
      </c>
      <c r="J2616">
        <f t="shared" si="326"/>
        <v>0</v>
      </c>
      <c r="K2616">
        <f>J2616*Weighting!$W$24</f>
        <v>0</v>
      </c>
      <c r="M2616" s="14"/>
    </row>
    <row r="2617" spans="1:25" x14ac:dyDescent="0.25">
      <c r="A2617" s="32" t="str">
        <f>IF(Weighting!$P$25&gt;0,B2617,"")</f>
        <v/>
      </c>
      <c r="B2617">
        <f>Weighting!$C$25</f>
        <v>2.8100000000000014</v>
      </c>
      <c r="C2617">
        <f>Weighting!$F$25</f>
        <v>0</v>
      </c>
      <c r="D2617" t="b">
        <f>IF(C2617=1,'Data Transformation'!$G$3+0.5*'Data Transformation'!$W$25,IF(C2618=1,D2618-'Data Transformation'!$W$25,FALSE))</f>
        <v>0</v>
      </c>
      <c r="E2617" t="str">
        <f t="array" ref="E2617">IF(ISLOGICAL(D2617),"",FREQUENCY(IF('Data Transformation'!$B$425:$B$8425='Bin Analysis'!$B2595,'Data Transformation'!$G$425:$G$8425),D2617))</f>
        <v/>
      </c>
      <c r="F2617" t="str">
        <f t="shared" si="324"/>
        <v/>
      </c>
      <c r="G2617">
        <f>Weighting!$H$25</f>
        <v>0</v>
      </c>
      <c r="H2617">
        <f t="array" ref="H2617">FREQUENCY(IF('Data Transformation'!$B$4:$B$8425=B2595,'Data Transformation'!$G$4:$G$8425),'Bin Analysis'!$B2617)</f>
        <v>18</v>
      </c>
      <c r="I2617">
        <f t="shared" si="325"/>
        <v>0</v>
      </c>
      <c r="J2617">
        <f t="shared" si="326"/>
        <v>0</v>
      </c>
      <c r="K2617">
        <f>J2617*Weighting!$W$25</f>
        <v>0</v>
      </c>
      <c r="M2617" s="14"/>
    </row>
    <row r="2618" spans="1:25" x14ac:dyDescent="0.25">
      <c r="O2618"/>
      <c r="P2618"/>
      <c r="Q2618"/>
      <c r="R2618"/>
    </row>
    <row r="2619" spans="1:25" ht="23.25" x14ac:dyDescent="0.35">
      <c r="A2619" s="21" t="s">
        <v>0</v>
      </c>
      <c r="B2619" s="21">
        <f>IFERROR(VLOOKUP(C2619,'Data Transformation'!$L$6:$M$426,2,FALSE),"")</f>
        <v>109</v>
      </c>
      <c r="C2619" s="21">
        <f>C2595+1</f>
        <v>109</v>
      </c>
      <c r="D2619" s="21"/>
      <c r="E2619" s="21"/>
      <c r="F2619" s="21"/>
      <c r="G2619" s="21"/>
      <c r="H2619" s="22"/>
      <c r="I2619" s="22"/>
      <c r="J2619" s="22"/>
      <c r="K2619" s="21"/>
      <c r="L2619" s="21">
        <f>B2619</f>
        <v>109</v>
      </c>
      <c r="M2619" s="23">
        <f>INDEX('Data Transformation'!$O$4:$O$424,MATCH($B2619,'Data Transformation'!$M$4:$M$424,0),MATCH($M$2,'Data Transformation'!$O$3,0))</f>
        <v>20</v>
      </c>
      <c r="N2619" s="27">
        <f>IF('Input and Summary Results'!$J$16="minimum",'Bin Analysis'!X2620/(M2619-1),'Bin Analysis'!Y2619/('Bin Analysis'!M2619-1))</f>
        <v>0</v>
      </c>
      <c r="O2619" s="27">
        <f>IF(M2619=FALSE,NA(),(VLOOKUP(1,C2622:K2641,4,FALSE))/(M2619-1))</f>
        <v>0</v>
      </c>
      <c r="P2619" s="27">
        <f>IF(M2619=FALSE,NA(),SUM(J2622:J2641)/Weighting!$S$5)</f>
        <v>0.2</v>
      </c>
      <c r="Q2619" s="27">
        <f>IF(M2619=FALSE,NA(),SUM(K2622:K2641)/Weighting!$S$6)</f>
        <v>8.6956521739130432E-2</v>
      </c>
      <c r="R2619" s="27">
        <f>IF(M2619=FALSE,NA(),(VLOOKUP(1,G2622:K2641,3,FALSE))/(M2619-1))</f>
        <v>1</v>
      </c>
      <c r="S2619" s="22" t="str">
        <f>IF(M2619=FALSE,NA(),IF(SUM(J2622:J2641)=2,"yes","no"))</f>
        <v>yes</v>
      </c>
      <c r="X2619" s="2" cm="2">
        <f t="array" ref="X2619:X2620">FREQUENCY(IF('Data Transformation'!$B$425:$B$6424='Bin Analysis'!L2619,'Data Transformation'!$G$425:$G$6424),'Data Transformation'!$U$11)</f>
        <v>19</v>
      </c>
      <c r="Y2619" s="2" cm="2">
        <f t="array" ref="Y2619:Y2620">FREQUENCY(IF('Data Transformation'!$B$425:$B$6424='Bin Analysis'!L2619,'Data Transformation'!$G$425:$G$6424),'Data Transformation'!$U$12)</f>
        <v>19</v>
      </c>
    </row>
    <row r="2620" spans="1:25" x14ac:dyDescent="0.25">
      <c r="A2620" s="14" t="s">
        <v>66</v>
      </c>
      <c r="B2620" t="s">
        <v>47</v>
      </c>
      <c r="C2620" t="s">
        <v>5</v>
      </c>
      <c r="D2620" t="s">
        <v>99</v>
      </c>
      <c r="E2620" t="s">
        <v>100</v>
      </c>
      <c r="F2620" t="s">
        <v>101</v>
      </c>
      <c r="G2620" t="s">
        <v>69</v>
      </c>
      <c r="H2620" t="s">
        <v>31</v>
      </c>
      <c r="I2620" t="s">
        <v>32</v>
      </c>
      <c r="J2620" t="s">
        <v>46</v>
      </c>
      <c r="K2620" s="14" t="s">
        <v>45</v>
      </c>
      <c r="M2620" s="14"/>
      <c r="X2620" s="2">
        <v>0</v>
      </c>
      <c r="Y2620" s="2">
        <v>0</v>
      </c>
    </row>
    <row r="2621" spans="1:25" x14ac:dyDescent="0.25">
      <c r="A2621" s="32"/>
      <c r="D2621" t="b">
        <f>IF(C2621=1,'Data Transformation'!$G$3+0.5*'Data Transformation'!$W$25,IF(C2622=1,D2622-'Data Transformation'!$W$25,FALSE))</f>
        <v>0</v>
      </c>
      <c r="E2621" t="str">
        <f t="array" ref="E2621">IF(ISLOGICAL(D2621),"",FREQUENCY(IF('Data Transformation'!$B$425:$B$8425='Bin Analysis'!$B2619,'Data Transformation'!$G$425:$G$8425),D2621))</f>
        <v/>
      </c>
      <c r="F2621" t="str">
        <f>IF(ISLOGICAL(D2621),"",E2621-E2620)</f>
        <v/>
      </c>
      <c r="M2621" s="14"/>
    </row>
    <row r="2622" spans="1:25" x14ac:dyDescent="0.25">
      <c r="A2622" s="32">
        <f>IF(Weighting!$P$6&gt;0,B2622,"")</f>
        <v>0.32100000000000001</v>
      </c>
      <c r="B2622">
        <f>Weighting!$C$6</f>
        <v>0.32100000000000001</v>
      </c>
      <c r="C2622">
        <f>Weighting!$F$6</f>
        <v>0</v>
      </c>
      <c r="D2622" t="b">
        <f>IF(C2622=1,'Data Transformation'!$G$3+0.5*'Data Transformation'!$W$25,IF(C2623=1,D2623-'Data Transformation'!$W$25,FALSE))</f>
        <v>0</v>
      </c>
      <c r="E2622" t="str">
        <f t="array" ref="E2622">IF(ISLOGICAL(D2622),"",FREQUENCY(IF('Data Transformation'!$B$425:$B$8425='Bin Analysis'!$B2619,'Data Transformation'!$G$425:$G$8425),D2622))</f>
        <v/>
      </c>
      <c r="F2622" t="str">
        <f>IF(ISLOGICAL(D2622),"",E2622-E2621)</f>
        <v/>
      </c>
      <c r="G2622">
        <f>Weighting!$H$6</f>
        <v>1</v>
      </c>
      <c r="H2622">
        <f t="array" ref="H2622">FREQUENCY(IF('Data Transformation'!$B$4:$B$8425=B2619,'Data Transformation'!$G$4:$G$8425),'Bin Analysis'!$B2622)</f>
        <v>19</v>
      </c>
      <c r="I2622">
        <f>H2622-H2621</f>
        <v>19</v>
      </c>
      <c r="J2622">
        <f>IF(I2622=0,0,1)</f>
        <v>1</v>
      </c>
      <c r="K2622">
        <f>J2622*Weighting!$W$6</f>
        <v>1</v>
      </c>
      <c r="M2622" s="14"/>
    </row>
    <row r="2623" spans="1:25" x14ac:dyDescent="0.25">
      <c r="A2623" s="32">
        <f>IF(Weighting!$P$7&gt;0,B2623,"")</f>
        <v>0.45200000000000001</v>
      </c>
      <c r="B2623">
        <f>Weighting!$C$7</f>
        <v>0.45200000000000001</v>
      </c>
      <c r="C2623">
        <f>Weighting!$F$7</f>
        <v>0</v>
      </c>
      <c r="D2623" t="b">
        <f>IF(C2623=1,'Data Transformation'!$G$3+0.5*'Data Transformation'!$W$25,IF(C2624=1,D2624-'Data Transformation'!$W$25,FALSE))</f>
        <v>0</v>
      </c>
      <c r="E2623" t="str">
        <f t="array" ref="E2623">IF(ISLOGICAL(D2623),"",FREQUENCY(IF('Data Transformation'!$B$425:$B$8425='Bin Analysis'!$B2619,'Data Transformation'!$G$425:$G$8425),D2623))</f>
        <v/>
      </c>
      <c r="F2623" t="str">
        <f t="shared" ref="F2623:F2641" si="327">IF(ISLOGICAL(D2623),"",E2623-E2622)</f>
        <v/>
      </c>
      <c r="G2623">
        <f>Weighting!$H$7</f>
        <v>0</v>
      </c>
      <c r="H2623">
        <f t="array" ref="H2623">FREQUENCY(IF('Data Transformation'!$B$4:$B$8425=B2619,'Data Transformation'!$G$4:$G$8425),'Bin Analysis'!$B2623)</f>
        <v>19</v>
      </c>
      <c r="I2623">
        <f t="shared" ref="I2623:I2641" si="328">H2623-H2622</f>
        <v>0</v>
      </c>
      <c r="J2623">
        <f>IF(I2623=0,0,1)</f>
        <v>0</v>
      </c>
      <c r="K2623">
        <f>J2623*Weighting!$W$7</f>
        <v>0</v>
      </c>
      <c r="M2623" s="14"/>
    </row>
    <row r="2624" spans="1:25" x14ac:dyDescent="0.25">
      <c r="A2624" s="32">
        <f>IF(Weighting!$P$8&gt;0,B2624,"")</f>
        <v>0.58299999999999996</v>
      </c>
      <c r="B2624">
        <f>Weighting!$C$8</f>
        <v>0.58299999999999996</v>
      </c>
      <c r="C2624">
        <f>Weighting!$F$8</f>
        <v>0</v>
      </c>
      <c r="D2624" t="b">
        <f>IF(C2624=1,'Data Transformation'!$G$3+0.5*'Data Transformation'!$W$25,IF(C2625=1,D2625-'Data Transformation'!$W$25,FALSE))</f>
        <v>0</v>
      </c>
      <c r="E2624" t="str">
        <f t="array" ref="E2624">IF(ISLOGICAL(D2624),"",FREQUENCY(IF('Data Transformation'!$B$425:$B$8425='Bin Analysis'!$B2619,'Data Transformation'!$G$425:$G$8425),D2624))</f>
        <v/>
      </c>
      <c r="F2624" t="str">
        <f t="shared" si="327"/>
        <v/>
      </c>
      <c r="G2624">
        <f>Weighting!$H$8</f>
        <v>0</v>
      </c>
      <c r="H2624">
        <f t="array" ref="H2624">FREQUENCY(IF('Data Transformation'!$B$4:$B$8425=B2619,'Data Transformation'!$G$4:$G$8425),'Bin Analysis'!$B2624)</f>
        <v>19</v>
      </c>
      <c r="I2624">
        <f t="shared" si="328"/>
        <v>0</v>
      </c>
      <c r="J2624">
        <f t="shared" ref="J2624:J2641" si="329">IF(I2624=0,0,1)</f>
        <v>0</v>
      </c>
      <c r="K2624">
        <f>J2624*Weighting!$W$8</f>
        <v>0</v>
      </c>
      <c r="M2624" s="14"/>
    </row>
    <row r="2625" spans="1:13" x14ac:dyDescent="0.25">
      <c r="A2625" s="32">
        <f>IF(Weighting!$P$9&gt;0,B2625,"")</f>
        <v>0.71399999999999997</v>
      </c>
      <c r="B2625" s="50">
        <f>Weighting!$C$9</f>
        <v>0.71399999999999997</v>
      </c>
      <c r="C2625">
        <f>Weighting!$F$9</f>
        <v>0</v>
      </c>
      <c r="D2625" t="b">
        <f>IF(C2625=1,'Data Transformation'!$G$3+0.5*'Data Transformation'!$W$25,IF(C2626=1,D2626-'Data Transformation'!$W$25,FALSE))</f>
        <v>0</v>
      </c>
      <c r="E2625" t="str">
        <f t="array" ref="E2625">IF(ISLOGICAL(D2625),"",FREQUENCY(IF('Data Transformation'!$B$425:$B$8425='Bin Analysis'!$B2619,'Data Transformation'!$G$425:$G$8425),D2625))</f>
        <v/>
      </c>
      <c r="F2625" t="str">
        <f t="shared" si="327"/>
        <v/>
      </c>
      <c r="G2625">
        <f>Weighting!$H$9</f>
        <v>0</v>
      </c>
      <c r="H2625">
        <f t="array" ref="H2625">FREQUENCY(IF('Data Transformation'!$B$4:$B$8425=B2619,'Data Transformation'!$G$4:$G$8425),'Bin Analysis'!$B2625)</f>
        <v>19</v>
      </c>
      <c r="I2625">
        <f t="shared" si="328"/>
        <v>0</v>
      </c>
      <c r="J2625">
        <f t="shared" si="329"/>
        <v>0</v>
      </c>
      <c r="K2625">
        <f>J2625*Weighting!$W$9</f>
        <v>0</v>
      </c>
      <c r="M2625" s="14"/>
    </row>
    <row r="2626" spans="1:13" x14ac:dyDescent="0.25">
      <c r="A2626" s="32">
        <f>IF(Weighting!$P$10&gt;0,B2626,"")</f>
        <v>0.84499999999999997</v>
      </c>
      <c r="B2626">
        <f>Weighting!$C$10</f>
        <v>0.84499999999999997</v>
      </c>
      <c r="C2626">
        <f>Weighting!$F$10</f>
        <v>0</v>
      </c>
      <c r="D2626" t="b">
        <f>IF(C2626=1,'Data Transformation'!$G$3+0.5*'Data Transformation'!$W$25,IF(C2627=1,D2627-'Data Transformation'!$W$25,FALSE))</f>
        <v>0</v>
      </c>
      <c r="E2626" t="str">
        <f t="array" ref="E2626">IF(ISLOGICAL(D2626),"",FREQUENCY(IF('Data Transformation'!$B$425:$B$8425='Bin Analysis'!$B2619,'Data Transformation'!$G$425:$G$8425),D2626))</f>
        <v/>
      </c>
      <c r="F2626" t="str">
        <f t="shared" si="327"/>
        <v/>
      </c>
      <c r="G2626">
        <f>Weighting!$H$10</f>
        <v>0</v>
      </c>
      <c r="H2626">
        <f t="array" ref="H2626">FREQUENCY(IF('Data Transformation'!$B$4:$B$8425=B2619,'Data Transformation'!$G$4:$G$8425),'Bin Analysis'!$B2626)</f>
        <v>19</v>
      </c>
      <c r="I2626">
        <f t="shared" si="328"/>
        <v>0</v>
      </c>
      <c r="J2626">
        <f t="shared" si="329"/>
        <v>0</v>
      </c>
      <c r="K2626">
        <f>J2626*Weighting!$W$10</f>
        <v>0</v>
      </c>
      <c r="M2626" s="14"/>
    </row>
    <row r="2627" spans="1:13" x14ac:dyDescent="0.25">
      <c r="A2627" s="32">
        <f>IF(Weighting!$P$11&gt;0,B2627,"")</f>
        <v>0.97599999999999998</v>
      </c>
      <c r="B2627">
        <f>Weighting!$C$11</f>
        <v>0.97599999999999998</v>
      </c>
      <c r="C2627">
        <f>Weighting!$F$11</f>
        <v>0</v>
      </c>
      <c r="D2627">
        <f>IF(C2627=1,'Data Transformation'!$G$3+0.5*'Data Transformation'!$W$25,IF(C2628=1,D2628-'Data Transformation'!$W$25,FALSE))</f>
        <v>0.86899999999999999</v>
      </c>
      <c r="E2627">
        <f t="array" ref="E2627">IF(ISLOGICAL(D2627),"",FREQUENCY(IF('Data Transformation'!$B$425:$B$8425='Bin Analysis'!$B2619,'Data Transformation'!$G$425:$G$8425),D2627))</f>
        <v>19</v>
      </c>
      <c r="F2627" t="e">
        <f t="shared" si="327"/>
        <v>#VALUE!</v>
      </c>
      <c r="G2627">
        <f>Weighting!$H$11</f>
        <v>0</v>
      </c>
      <c r="H2627">
        <f t="array" ref="H2627">FREQUENCY(IF('Data Transformation'!$B$4:$B$8425=B2619,'Data Transformation'!$G$4:$G$8425),'Bin Analysis'!$B2627)</f>
        <v>19</v>
      </c>
      <c r="I2627">
        <f t="shared" si="328"/>
        <v>0</v>
      </c>
      <c r="J2627">
        <f t="shared" si="329"/>
        <v>0</v>
      </c>
      <c r="K2627">
        <f>J2627*Weighting!$W$11</f>
        <v>0</v>
      </c>
      <c r="M2627" s="14"/>
    </row>
    <row r="2628" spans="1:13" x14ac:dyDescent="0.25">
      <c r="A2628" s="32">
        <f>IF(Weighting!$P$12&gt;0,B2628,"")</f>
        <v>1.107</v>
      </c>
      <c r="B2628">
        <f>Weighting!$C$12</f>
        <v>1.107</v>
      </c>
      <c r="C2628">
        <f>Weighting!$F$12</f>
        <v>1</v>
      </c>
      <c r="D2628">
        <f>IF(C2628=1,'Data Transformation'!$G$3+0.5*'Data Transformation'!$W$25,IF(C2629=1,D2629-'Data Transformation'!$W$25,FALSE))</f>
        <v>1.131</v>
      </c>
      <c r="E2628">
        <f t="array" ref="E2628">IF(ISLOGICAL(D2628),"",FREQUENCY(IF('Data Transformation'!$B$425:$B$8425='Bin Analysis'!$B2619,'Data Transformation'!$G$425:$G$8425),D2628))</f>
        <v>19</v>
      </c>
      <c r="F2628">
        <f t="shared" si="327"/>
        <v>0</v>
      </c>
      <c r="G2628">
        <f>Weighting!$H$12</f>
        <v>0</v>
      </c>
      <c r="H2628">
        <f t="array" ref="H2628">FREQUENCY(IF('Data Transformation'!$B$4:$B$8425=B2619,'Data Transformation'!$G$4:$G$8425),'Bin Analysis'!$B2628)</f>
        <v>20</v>
      </c>
      <c r="I2628">
        <f t="shared" si="328"/>
        <v>1</v>
      </c>
      <c r="J2628">
        <f t="shared" si="329"/>
        <v>1</v>
      </c>
      <c r="K2628">
        <f>J2628*Weighting!$W$12</f>
        <v>1</v>
      </c>
      <c r="M2628" s="14"/>
    </row>
    <row r="2629" spans="1:13" x14ac:dyDescent="0.25">
      <c r="A2629" s="32">
        <f>IF(Weighting!$P$13&gt;0,B2629,"")</f>
        <v>1.238</v>
      </c>
      <c r="B2629">
        <f>Weighting!$C$13</f>
        <v>1.238</v>
      </c>
      <c r="C2629">
        <f>Weighting!$F$13</f>
        <v>0</v>
      </c>
      <c r="D2629" t="b">
        <f>IF(C2629=1,'Data Transformation'!$G$3+0.5*'Data Transformation'!$W$25,IF(C2630=1,D2630-'Data Transformation'!$W$25,FALSE))</f>
        <v>0</v>
      </c>
      <c r="E2629" t="str">
        <f t="array" ref="E2629">IF(ISLOGICAL(D2629),"",FREQUENCY(IF('Data Transformation'!$B$425:$B$8425='Bin Analysis'!$B2619,'Data Transformation'!$G$425:$G$8425),D2629))</f>
        <v/>
      </c>
      <c r="F2629" t="str">
        <f t="shared" si="327"/>
        <v/>
      </c>
      <c r="G2629">
        <f>Weighting!$H$13</f>
        <v>0</v>
      </c>
      <c r="H2629">
        <f t="array" ref="H2629">FREQUENCY(IF('Data Transformation'!$B$4:$B$8425=B2619,'Data Transformation'!$G$4:$G$8425),'Bin Analysis'!$B2629)</f>
        <v>20</v>
      </c>
      <c r="I2629">
        <f t="shared" si="328"/>
        <v>0</v>
      </c>
      <c r="J2629">
        <f t="shared" si="329"/>
        <v>0</v>
      </c>
      <c r="K2629">
        <f>J2629*Weighting!$W$13</f>
        <v>0</v>
      </c>
      <c r="M2629" s="14"/>
    </row>
    <row r="2630" spans="1:13" x14ac:dyDescent="0.25">
      <c r="A2630" s="32">
        <f>IF(Weighting!$P$14&gt;0,B2630,"")</f>
        <v>1.369</v>
      </c>
      <c r="B2630">
        <f>Weighting!$C$14</f>
        <v>1.369</v>
      </c>
      <c r="C2630">
        <f>Weighting!$F$14</f>
        <v>0</v>
      </c>
      <c r="D2630" t="b">
        <f>IF(C2630=1,'Data Transformation'!$G$3+0.5*'Data Transformation'!$W$25,IF(C2631=1,D2631-'Data Transformation'!$W$25,FALSE))</f>
        <v>0</v>
      </c>
      <c r="E2630" t="str">
        <f t="array" ref="E2630">IF(ISLOGICAL(D2630),"",FREQUENCY(IF('Data Transformation'!$B$425:$B$8425='Bin Analysis'!$B2619,'Data Transformation'!$G$425:$G$8425),D2630))</f>
        <v/>
      </c>
      <c r="F2630" t="str">
        <f t="shared" si="327"/>
        <v/>
      </c>
      <c r="G2630">
        <f>Weighting!$H$14</f>
        <v>0</v>
      </c>
      <c r="H2630">
        <f t="array" ref="H2630">FREQUENCY(IF('Data Transformation'!$B$4:$B$8425=B2619,'Data Transformation'!$G$4:$G$8425),'Bin Analysis'!$B2630)</f>
        <v>20</v>
      </c>
      <c r="I2630">
        <f t="shared" si="328"/>
        <v>0</v>
      </c>
      <c r="J2630">
        <f t="shared" si="329"/>
        <v>0</v>
      </c>
      <c r="K2630">
        <f>J2630*Weighting!$W$14</f>
        <v>0</v>
      </c>
      <c r="M2630" s="14"/>
    </row>
    <row r="2631" spans="1:13" x14ac:dyDescent="0.25">
      <c r="A2631" s="32">
        <f>IF(Weighting!$P$15&gt;0,B2631,"")</f>
        <v>1.5000009999999999</v>
      </c>
      <c r="B2631">
        <f>Weighting!$C$15</f>
        <v>1.5000009999999999</v>
      </c>
      <c r="C2631">
        <f>Weighting!$F$15</f>
        <v>0</v>
      </c>
      <c r="D2631" t="b">
        <f>IF(C2631=1,'Data Transformation'!$G$3+0.5*'Data Transformation'!$W$25,IF(C2632=1,D2632-'Data Transformation'!$W$25,FALSE))</f>
        <v>0</v>
      </c>
      <c r="E2631" t="str">
        <f t="array" ref="E2631">IF(ISLOGICAL(D2631),"",FREQUENCY(IF('Data Transformation'!$B$425:$B$8425='Bin Analysis'!$B2619,'Data Transformation'!$G$425:$G$8425),D2631))</f>
        <v/>
      </c>
      <c r="F2631" t="str">
        <f t="shared" si="327"/>
        <v/>
      </c>
      <c r="G2631">
        <f>Weighting!$H$15</f>
        <v>0</v>
      </c>
      <c r="H2631">
        <f t="array" ref="H2631">FREQUENCY(IF('Data Transformation'!$B$4:$B$8425=B2619,'Data Transformation'!$G$4:$G$8425),'Bin Analysis'!$B2631)</f>
        <v>20</v>
      </c>
      <c r="I2631">
        <f t="shared" si="328"/>
        <v>0</v>
      </c>
      <c r="J2631">
        <f t="shared" si="329"/>
        <v>0</v>
      </c>
      <c r="K2631">
        <f>J2631*Weighting!$W$15</f>
        <v>0</v>
      </c>
      <c r="M2631" s="14"/>
    </row>
    <row r="2632" spans="1:13" x14ac:dyDescent="0.25">
      <c r="A2632" s="32" t="str">
        <f>IF(Weighting!$P$16&gt;0,B2632,"")</f>
        <v/>
      </c>
      <c r="B2632">
        <f>Weighting!$C$16</f>
        <v>1.631</v>
      </c>
      <c r="C2632">
        <f>Weighting!$F$16</f>
        <v>0</v>
      </c>
      <c r="D2632" t="b">
        <f>IF(C2632=1,'Data Transformation'!$G$3+0.5*'Data Transformation'!$W$25,IF(C2633=1,D2633-'Data Transformation'!$W$25,FALSE))</f>
        <v>0</v>
      </c>
      <c r="E2632" t="str">
        <f t="array" ref="E2632">IF(ISLOGICAL(D2632),"",FREQUENCY(IF('Data Transformation'!$B$425:$B$8425='Bin Analysis'!$B2619,'Data Transformation'!$G$425:$G$8425),D2632))</f>
        <v/>
      </c>
      <c r="F2632" t="str">
        <f t="shared" si="327"/>
        <v/>
      </c>
      <c r="G2632">
        <f>Weighting!$H$16</f>
        <v>0</v>
      </c>
      <c r="H2632">
        <f t="array" ref="H2632">FREQUENCY(IF('Data Transformation'!$B$4:$B$8425=B2619,'Data Transformation'!$G$4:$G$8425),'Bin Analysis'!$B2632)</f>
        <v>20</v>
      </c>
      <c r="I2632">
        <f t="shared" si="328"/>
        <v>0</v>
      </c>
      <c r="J2632">
        <f t="shared" si="329"/>
        <v>0</v>
      </c>
      <c r="K2632">
        <f>J2632*Weighting!$W$16</f>
        <v>0</v>
      </c>
      <c r="M2632" s="14"/>
    </row>
    <row r="2633" spans="1:13" x14ac:dyDescent="0.25">
      <c r="A2633" s="32" t="str">
        <f>IF(Weighting!$P$17&gt;0,B2633,"")</f>
        <v/>
      </c>
      <c r="B2633">
        <f>Weighting!$C$17</f>
        <v>1.762</v>
      </c>
      <c r="C2633">
        <f>Weighting!$F$17</f>
        <v>0</v>
      </c>
      <c r="D2633" t="b">
        <f>IF(C2633=1,'Data Transformation'!$G$3+0.5*'Data Transformation'!$W$25,IF(C2634=1,D2634-'Data Transformation'!$W$25,FALSE))</f>
        <v>0</v>
      </c>
      <c r="E2633" t="str">
        <f t="array" ref="E2633">IF(ISLOGICAL(D2633),"",FREQUENCY(IF('Data Transformation'!$B$425:$B$8425='Bin Analysis'!$B2619,'Data Transformation'!$G$425:$G$8425),D2633))</f>
        <v/>
      </c>
      <c r="F2633" t="str">
        <f t="shared" si="327"/>
        <v/>
      </c>
      <c r="G2633">
        <f>Weighting!$H$17</f>
        <v>0</v>
      </c>
      <c r="H2633">
        <f t="array" ref="H2633">FREQUENCY(IF('Data Transformation'!$B$4:$B$8425=B2619,'Data Transformation'!$G$4:$G$8425),'Bin Analysis'!$B2633)</f>
        <v>20</v>
      </c>
      <c r="I2633">
        <f t="shared" si="328"/>
        <v>0</v>
      </c>
      <c r="J2633">
        <f t="shared" si="329"/>
        <v>0</v>
      </c>
      <c r="K2633">
        <f>J2633*Weighting!$W$17</f>
        <v>0</v>
      </c>
      <c r="M2633" s="14"/>
    </row>
    <row r="2634" spans="1:13" x14ac:dyDescent="0.25">
      <c r="A2634" s="32" t="str">
        <f>IF(Weighting!$P$18&gt;0,B2634,"")</f>
        <v/>
      </c>
      <c r="B2634">
        <f>Weighting!$C$18</f>
        <v>1.893</v>
      </c>
      <c r="C2634">
        <f>Weighting!$F$18</f>
        <v>0</v>
      </c>
      <c r="D2634" t="b">
        <f>IF(C2634=1,'Data Transformation'!$G$3+0.5*'Data Transformation'!$W$25,IF(C2635=1,D2635-'Data Transformation'!$W$25,FALSE))</f>
        <v>0</v>
      </c>
      <c r="E2634" t="str">
        <f t="array" ref="E2634">IF(ISLOGICAL(D2634),"",FREQUENCY(IF('Data Transformation'!$B$425:$B$8425='Bin Analysis'!$B2619,'Data Transformation'!$G$425:$G$8425),D2634))</f>
        <v/>
      </c>
      <c r="F2634" t="str">
        <f t="shared" si="327"/>
        <v/>
      </c>
      <c r="G2634">
        <f>Weighting!$H$18</f>
        <v>0</v>
      </c>
      <c r="H2634">
        <f t="array" ref="H2634">FREQUENCY(IF('Data Transformation'!$B$4:$B$8425=B2619,'Data Transformation'!$G$4:$G$8425),'Bin Analysis'!$B2634)</f>
        <v>20</v>
      </c>
      <c r="I2634">
        <f t="shared" si="328"/>
        <v>0</v>
      </c>
      <c r="J2634">
        <f t="shared" si="329"/>
        <v>0</v>
      </c>
      <c r="K2634">
        <f>J2634*Weighting!$W$18</f>
        <v>0</v>
      </c>
      <c r="M2634" s="14"/>
    </row>
    <row r="2635" spans="1:13" x14ac:dyDescent="0.25">
      <c r="A2635" s="32" t="str">
        <f>IF(Weighting!$P$19&gt;0,B2635,"")</f>
        <v/>
      </c>
      <c r="B2635">
        <f>Weighting!$C$19</f>
        <v>2.024</v>
      </c>
      <c r="C2635">
        <f>Weighting!$F$19</f>
        <v>0</v>
      </c>
      <c r="D2635" t="b">
        <f>IF(C2635=1,'Data Transformation'!$G$3+0.5*'Data Transformation'!$W$25,IF(C2636=1,D2636-'Data Transformation'!$W$25,FALSE))</f>
        <v>0</v>
      </c>
      <c r="E2635" t="str">
        <f t="array" ref="E2635">IF(ISLOGICAL(D2635),"",FREQUENCY(IF('Data Transformation'!$B$425:$B$8425='Bin Analysis'!$B2619,'Data Transformation'!$G$425:$G$8425),D2635))</f>
        <v/>
      </c>
      <c r="F2635" t="str">
        <f t="shared" si="327"/>
        <v/>
      </c>
      <c r="G2635">
        <f>Weighting!$H$19</f>
        <v>0</v>
      </c>
      <c r="H2635">
        <f t="array" ref="H2635">FREQUENCY(IF('Data Transformation'!$B$4:$B$8425=B2619,'Data Transformation'!$G$4:$G$8425),'Bin Analysis'!$B2635)</f>
        <v>20</v>
      </c>
      <c r="I2635">
        <f t="shared" si="328"/>
        <v>0</v>
      </c>
      <c r="J2635">
        <f t="shared" si="329"/>
        <v>0</v>
      </c>
      <c r="K2635">
        <f>J2635*Weighting!$W$19</f>
        <v>0</v>
      </c>
      <c r="M2635" s="14"/>
    </row>
    <row r="2636" spans="1:13" x14ac:dyDescent="0.25">
      <c r="A2636" s="32" t="str">
        <f>IF(Weighting!$P$20&gt;0,B2636,"")</f>
        <v/>
      </c>
      <c r="B2636">
        <f>Weighting!$C$20</f>
        <v>2.1550000000000002</v>
      </c>
      <c r="C2636">
        <f>Weighting!$F$20</f>
        <v>0</v>
      </c>
      <c r="D2636" t="b">
        <f>IF(C2636=1,'Data Transformation'!$G$3+0.5*'Data Transformation'!$W$25,IF(C2637=1,D2637-'Data Transformation'!$W$25,FALSE))</f>
        <v>0</v>
      </c>
      <c r="E2636" t="str">
        <f t="array" ref="E2636">IF(ISLOGICAL(D2636),"",FREQUENCY(IF('Data Transformation'!$B$425:$B$8425='Bin Analysis'!$B2619,'Data Transformation'!$G$425:$G$8425),D2636))</f>
        <v/>
      </c>
      <c r="F2636" t="str">
        <f t="shared" si="327"/>
        <v/>
      </c>
      <c r="G2636">
        <f>Weighting!$H$20</f>
        <v>0</v>
      </c>
      <c r="H2636">
        <f t="array" ref="H2636">FREQUENCY(IF('Data Transformation'!$B$4:$B$8425=B2619,'Data Transformation'!$G$4:$G$8425),'Bin Analysis'!$B2636)</f>
        <v>20</v>
      </c>
      <c r="I2636">
        <f t="shared" si="328"/>
        <v>0</v>
      </c>
      <c r="J2636">
        <f t="shared" si="329"/>
        <v>0</v>
      </c>
      <c r="K2636">
        <f>J2636*Weighting!$W$20</f>
        <v>0</v>
      </c>
      <c r="M2636" s="14"/>
    </row>
    <row r="2637" spans="1:13" x14ac:dyDescent="0.25">
      <c r="A2637" s="32" t="str">
        <f>IF(Weighting!$P$21&gt;0,B2637,"")</f>
        <v/>
      </c>
      <c r="B2637">
        <f>Weighting!$C$21</f>
        <v>2.2860000000000005</v>
      </c>
      <c r="C2637">
        <f>Weighting!$F$21</f>
        <v>0</v>
      </c>
      <c r="D2637" t="b">
        <f>IF(C2637=1,'Data Transformation'!$G$3+0.5*'Data Transformation'!$W$25,IF(C2638=1,D2638-'Data Transformation'!$W$25,FALSE))</f>
        <v>0</v>
      </c>
      <c r="E2637" t="str">
        <f t="array" ref="E2637">IF(ISLOGICAL(D2637),"",FREQUENCY(IF('Data Transformation'!$B$425:$B$8425='Bin Analysis'!$B2619,'Data Transformation'!$G$425:$G$8425),D2637))</f>
        <v/>
      </c>
      <c r="F2637" t="str">
        <f t="shared" si="327"/>
        <v/>
      </c>
      <c r="G2637">
        <f>Weighting!$H$21</f>
        <v>0</v>
      </c>
      <c r="H2637">
        <f t="array" ref="H2637">FREQUENCY(IF('Data Transformation'!$B$4:$B$8425=B2619,'Data Transformation'!$G$4:$G$8425),'Bin Analysis'!$B2637)</f>
        <v>20</v>
      </c>
      <c r="I2637">
        <f t="shared" si="328"/>
        <v>0</v>
      </c>
      <c r="J2637">
        <f t="shared" si="329"/>
        <v>0</v>
      </c>
      <c r="K2637">
        <f>J2637*Weighting!$W$21</f>
        <v>0</v>
      </c>
      <c r="M2637" s="14"/>
    </row>
    <row r="2638" spans="1:13" x14ac:dyDescent="0.25">
      <c r="A2638" s="32" t="str">
        <f>IF(Weighting!$P$22&gt;0,B2638,"")</f>
        <v/>
      </c>
      <c r="B2638">
        <f>Weighting!$C$22</f>
        <v>2.4170000000000007</v>
      </c>
      <c r="C2638">
        <f>Weighting!$F$22</f>
        <v>0</v>
      </c>
      <c r="D2638" t="b">
        <f>IF(C2638=1,'Data Transformation'!$G$3+0.5*'Data Transformation'!$W$25,IF(C2639=1,D2639-'Data Transformation'!$W$25,FALSE))</f>
        <v>0</v>
      </c>
      <c r="E2638" t="str">
        <f t="array" ref="E2638">IF(ISLOGICAL(D2638),"",FREQUENCY(IF('Data Transformation'!$B$425:$B$8425='Bin Analysis'!$B2619,'Data Transformation'!$G$425:$G$8425),D2638))</f>
        <v/>
      </c>
      <c r="F2638" t="str">
        <f t="shared" si="327"/>
        <v/>
      </c>
      <c r="G2638">
        <f>Weighting!$H$22</f>
        <v>0</v>
      </c>
      <c r="H2638">
        <f t="array" ref="H2638">FREQUENCY(IF('Data Transformation'!$B$4:$B$8425=B2619,'Data Transformation'!$G$4:$G$8425),'Bin Analysis'!$B2638)</f>
        <v>20</v>
      </c>
      <c r="I2638">
        <f t="shared" si="328"/>
        <v>0</v>
      </c>
      <c r="J2638">
        <f t="shared" si="329"/>
        <v>0</v>
      </c>
      <c r="K2638">
        <f>J2638*Weighting!$W$22</f>
        <v>0</v>
      </c>
      <c r="M2638" s="14"/>
    </row>
    <row r="2639" spans="1:13" x14ac:dyDescent="0.25">
      <c r="A2639" s="32" t="str">
        <f>IF(Weighting!$P$23&gt;0,B2639,"")</f>
        <v/>
      </c>
      <c r="B2639">
        <f>Weighting!$C$23</f>
        <v>2.5480000000000009</v>
      </c>
      <c r="C2639">
        <f>Weighting!$F$23</f>
        <v>0</v>
      </c>
      <c r="D2639" t="b">
        <f>IF(C2639=1,'Data Transformation'!$G$3+0.5*'Data Transformation'!$W$25,IF(C2640=1,D2640-'Data Transformation'!$W$25,FALSE))</f>
        <v>0</v>
      </c>
      <c r="E2639" t="str">
        <f t="array" ref="E2639">IF(ISLOGICAL(D2639),"",FREQUENCY(IF('Data Transformation'!$B$425:$B$8425='Bin Analysis'!$B2619,'Data Transformation'!$G$425:$G$8425),D2639))</f>
        <v/>
      </c>
      <c r="F2639" t="str">
        <f t="shared" si="327"/>
        <v/>
      </c>
      <c r="G2639">
        <f>Weighting!$H$23</f>
        <v>0</v>
      </c>
      <c r="H2639">
        <f t="array" ref="H2639">FREQUENCY(IF('Data Transformation'!$B$4:$B$8425=B2619,'Data Transformation'!$G$4:$G$8425),'Bin Analysis'!$B2639)</f>
        <v>20</v>
      </c>
      <c r="I2639">
        <f t="shared" si="328"/>
        <v>0</v>
      </c>
      <c r="J2639">
        <f t="shared" si="329"/>
        <v>0</v>
      </c>
      <c r="K2639">
        <f>J2639*Weighting!$W$23</f>
        <v>0</v>
      </c>
      <c r="M2639" s="14"/>
    </row>
    <row r="2640" spans="1:13" x14ac:dyDescent="0.25">
      <c r="A2640" s="32" t="str">
        <f>IF(Weighting!$P$24&gt;0,B2640,"")</f>
        <v/>
      </c>
      <c r="B2640">
        <f>Weighting!$C$24</f>
        <v>2.6790000000000012</v>
      </c>
      <c r="C2640">
        <f>Weighting!$F$24</f>
        <v>0</v>
      </c>
      <c r="D2640" t="b">
        <f>IF(C2640=1,'Data Transformation'!$G$3+0.5*'Data Transformation'!$W$25,IF(C2641=1,D2641-'Data Transformation'!$W$25,FALSE))</f>
        <v>0</v>
      </c>
      <c r="E2640" t="str">
        <f t="array" ref="E2640">IF(ISLOGICAL(D2640),"",FREQUENCY(IF('Data Transformation'!$B$425:$B$8425='Bin Analysis'!$B2619,'Data Transformation'!$G$425:$G$8425),D2640))</f>
        <v/>
      </c>
      <c r="F2640" t="str">
        <f t="shared" si="327"/>
        <v/>
      </c>
      <c r="G2640">
        <f>Weighting!$H$24</f>
        <v>0</v>
      </c>
      <c r="H2640">
        <f t="array" ref="H2640">FREQUENCY(IF('Data Transformation'!$B$4:$B$8425=B2619,'Data Transformation'!$G$4:$G$8425),'Bin Analysis'!$B2640)</f>
        <v>20</v>
      </c>
      <c r="I2640">
        <f t="shared" si="328"/>
        <v>0</v>
      </c>
      <c r="J2640">
        <f t="shared" si="329"/>
        <v>0</v>
      </c>
      <c r="K2640">
        <f>J2640*Weighting!$W$24</f>
        <v>0</v>
      </c>
      <c r="M2640" s="14"/>
    </row>
    <row r="2641" spans="1:25" x14ac:dyDescent="0.25">
      <c r="A2641" s="32" t="str">
        <f>IF(Weighting!$P$25&gt;0,B2641,"")</f>
        <v/>
      </c>
      <c r="B2641">
        <f>Weighting!$C$25</f>
        <v>2.8100000000000014</v>
      </c>
      <c r="C2641">
        <f>Weighting!$F$25</f>
        <v>0</v>
      </c>
      <c r="D2641" t="b">
        <f>IF(C2641=1,'Data Transformation'!$G$3+0.5*'Data Transformation'!$W$25,IF(C2642=1,D2642-'Data Transformation'!$W$25,FALSE))</f>
        <v>0</v>
      </c>
      <c r="E2641" t="str">
        <f t="array" ref="E2641">IF(ISLOGICAL(D2641),"",FREQUENCY(IF('Data Transformation'!$B$425:$B$8425='Bin Analysis'!$B2619,'Data Transformation'!$G$425:$G$8425),D2641))</f>
        <v/>
      </c>
      <c r="F2641" t="str">
        <f t="shared" si="327"/>
        <v/>
      </c>
      <c r="G2641">
        <f>Weighting!$H$25</f>
        <v>0</v>
      </c>
      <c r="H2641">
        <f t="array" ref="H2641">FREQUENCY(IF('Data Transformation'!$B$4:$B$8425=B2619,'Data Transformation'!$G$4:$G$8425),'Bin Analysis'!$B2641)</f>
        <v>20</v>
      </c>
      <c r="I2641">
        <f t="shared" si="328"/>
        <v>0</v>
      </c>
      <c r="J2641">
        <f t="shared" si="329"/>
        <v>0</v>
      </c>
      <c r="K2641">
        <f>J2641*Weighting!$W$25</f>
        <v>0</v>
      </c>
      <c r="M2641" s="14"/>
    </row>
    <row r="2642" spans="1:25" x14ac:dyDescent="0.25">
      <c r="N2642" s="55"/>
      <c r="O2642"/>
      <c r="P2642"/>
      <c r="Q2642"/>
      <c r="R2642"/>
    </row>
    <row r="2643" spans="1:25" ht="23.25" x14ac:dyDescent="0.35">
      <c r="A2643" s="21" t="s">
        <v>0</v>
      </c>
      <c r="B2643" s="21">
        <f>IFERROR(VLOOKUP(C2643,'Data Transformation'!$L$6:$M$426,2,FALSE),"")</f>
        <v>110</v>
      </c>
      <c r="C2643" s="21">
        <f>C2619+1</f>
        <v>110</v>
      </c>
      <c r="D2643" s="21"/>
      <c r="E2643" s="21"/>
      <c r="F2643" s="21"/>
      <c r="G2643" s="21"/>
      <c r="H2643" s="22"/>
      <c r="I2643" s="22"/>
      <c r="J2643" s="22"/>
      <c r="K2643" s="21"/>
      <c r="L2643" s="21">
        <f>B2643</f>
        <v>110</v>
      </c>
      <c r="M2643" s="23">
        <f>INDEX('Data Transformation'!$O$4:$O$424,MATCH($B2643,'Data Transformation'!$M$4:$M$424,0),MATCH($M$2,'Data Transformation'!$O$3,0))</f>
        <v>17</v>
      </c>
      <c r="N2643" s="27">
        <f>IF('Input and Summary Results'!$J$16="minimum",'Bin Analysis'!X2644/(M2643-1),'Bin Analysis'!Y2643/('Bin Analysis'!M2643-1))</f>
        <v>0</v>
      </c>
      <c r="O2643" s="27">
        <f>IF(M2643=FALSE,NA(),(VLOOKUP(1,C2646:K2665,4,FALSE))/(M2643-1))</f>
        <v>0</v>
      </c>
      <c r="P2643" s="27">
        <f>IF(M2643=FALSE,NA(),SUM(J2646:J2665)/Weighting!$S$5)</f>
        <v>0.2</v>
      </c>
      <c r="Q2643" s="27">
        <f>IF(M2643=FALSE,NA(),SUM(K2646:K2665)/Weighting!$S$6)</f>
        <v>8.6956521739130432E-2</v>
      </c>
      <c r="R2643" s="27">
        <f>IF(M2643=FALSE,NA(),(VLOOKUP(1,G2646:K2665,3,FALSE))/(M2643-1))</f>
        <v>1</v>
      </c>
      <c r="S2643" s="22" t="str">
        <f>IF(M2643=FALSE,NA(),IF(SUM(J2646:J2665)=2,"yes","no"))</f>
        <v>yes</v>
      </c>
      <c r="X2643" s="2" cm="2">
        <f t="array" ref="X2643:X2644">FREQUENCY(IF('Data Transformation'!$B$425:$B$6424='Bin Analysis'!L2643,'Data Transformation'!$G$425:$G$6424),'Data Transformation'!$U$11)</f>
        <v>16</v>
      </c>
      <c r="Y2643" s="2" cm="2">
        <f t="array" ref="Y2643:Y2644">FREQUENCY(IF('Data Transformation'!$B$425:$B$6424='Bin Analysis'!L2643,'Data Transformation'!$G$425:$G$6424),'Data Transformation'!$U$12)</f>
        <v>16</v>
      </c>
    </row>
    <row r="2644" spans="1:25" x14ac:dyDescent="0.25">
      <c r="A2644" s="14" t="s">
        <v>66</v>
      </c>
      <c r="B2644" t="s">
        <v>47</v>
      </c>
      <c r="C2644" t="s">
        <v>5</v>
      </c>
      <c r="D2644" t="s">
        <v>99</v>
      </c>
      <c r="E2644" t="s">
        <v>100</v>
      </c>
      <c r="F2644" t="s">
        <v>101</v>
      </c>
      <c r="G2644" t="s">
        <v>69</v>
      </c>
      <c r="H2644" t="s">
        <v>31</v>
      </c>
      <c r="I2644" t="s">
        <v>32</v>
      </c>
      <c r="J2644" t="s">
        <v>46</v>
      </c>
      <c r="K2644" s="14" t="s">
        <v>45</v>
      </c>
      <c r="M2644" s="14"/>
      <c r="X2644" s="2">
        <v>0</v>
      </c>
      <c r="Y2644" s="2">
        <v>0</v>
      </c>
    </row>
    <row r="2645" spans="1:25" x14ac:dyDescent="0.25">
      <c r="A2645" s="32"/>
      <c r="D2645" t="b">
        <f>IF(C2645=1,'Data Transformation'!$G$3+0.5*'Data Transformation'!$W$25,IF(C2646=1,D2646-'Data Transformation'!$W$25,FALSE))</f>
        <v>0</v>
      </c>
      <c r="E2645" t="str">
        <f t="array" ref="E2645">IF(ISLOGICAL(D2645),"",FREQUENCY(IF('Data Transformation'!$B$425:$B$8425='Bin Analysis'!$B2643,'Data Transformation'!$G$425:$G$8425),D2645))</f>
        <v/>
      </c>
      <c r="F2645" t="str">
        <f>IF(ISLOGICAL(D2645),"",E2645-E2644)</f>
        <v/>
      </c>
      <c r="M2645" s="14"/>
    </row>
    <row r="2646" spans="1:25" x14ac:dyDescent="0.25">
      <c r="A2646" s="32">
        <f>IF(Weighting!$P$6&gt;0,B2646,"")</f>
        <v>0.32100000000000001</v>
      </c>
      <c r="B2646">
        <f>Weighting!$C$6</f>
        <v>0.32100000000000001</v>
      </c>
      <c r="C2646">
        <f>Weighting!$F$6</f>
        <v>0</v>
      </c>
      <c r="D2646" t="b">
        <f>IF(C2646=1,'Data Transformation'!$G$3+0.5*'Data Transformation'!$W$25,IF(C2647=1,D2647-'Data Transformation'!$W$25,FALSE))</f>
        <v>0</v>
      </c>
      <c r="E2646" t="str">
        <f t="array" ref="E2646">IF(ISLOGICAL(D2646),"",FREQUENCY(IF('Data Transformation'!$B$425:$B$8425='Bin Analysis'!$B2643,'Data Transformation'!$G$425:$G$8425),D2646))</f>
        <v/>
      </c>
      <c r="F2646" t="str">
        <f>IF(ISLOGICAL(D2646),"",E2646-E2645)</f>
        <v/>
      </c>
      <c r="G2646">
        <f>Weighting!$H$6</f>
        <v>1</v>
      </c>
      <c r="H2646">
        <f t="array" ref="H2646">FREQUENCY(IF('Data Transformation'!$B$4:$B$8425=B2643,'Data Transformation'!$G$4:$G$8425),'Bin Analysis'!$B2646)</f>
        <v>16</v>
      </c>
      <c r="I2646">
        <f>H2646-H2645</f>
        <v>16</v>
      </c>
      <c r="J2646">
        <f>IF(I2646=0,0,1)</f>
        <v>1</v>
      </c>
      <c r="K2646">
        <f>J2646*Weighting!$W$6</f>
        <v>1</v>
      </c>
      <c r="M2646" s="14"/>
    </row>
    <row r="2647" spans="1:25" x14ac:dyDescent="0.25">
      <c r="A2647" s="32">
        <f>IF(Weighting!$P$7&gt;0,B2647,"")</f>
        <v>0.45200000000000001</v>
      </c>
      <c r="B2647">
        <f>Weighting!$C$7</f>
        <v>0.45200000000000001</v>
      </c>
      <c r="C2647">
        <f>Weighting!$F$7</f>
        <v>0</v>
      </c>
      <c r="D2647" t="b">
        <f>IF(C2647=1,'Data Transformation'!$G$3+0.5*'Data Transformation'!$W$25,IF(C2648=1,D2648-'Data Transformation'!$W$25,FALSE))</f>
        <v>0</v>
      </c>
      <c r="E2647" t="str">
        <f t="array" ref="E2647">IF(ISLOGICAL(D2647),"",FREQUENCY(IF('Data Transformation'!$B$425:$B$8425='Bin Analysis'!$B2643,'Data Transformation'!$G$425:$G$8425),D2647))</f>
        <v/>
      </c>
      <c r="F2647" t="str">
        <f t="shared" ref="F2647:F2665" si="330">IF(ISLOGICAL(D2647),"",E2647-E2646)</f>
        <v/>
      </c>
      <c r="G2647">
        <f>Weighting!$H$7</f>
        <v>0</v>
      </c>
      <c r="H2647">
        <f t="array" ref="H2647">FREQUENCY(IF('Data Transformation'!$B$4:$B$8425=B2643,'Data Transformation'!$G$4:$G$8425),'Bin Analysis'!$B2647)</f>
        <v>16</v>
      </c>
      <c r="I2647">
        <f t="shared" ref="I2647:I2665" si="331">H2647-H2646</f>
        <v>0</v>
      </c>
      <c r="J2647">
        <f>IF(I2647=0,0,1)</f>
        <v>0</v>
      </c>
      <c r="K2647">
        <f>J2647*Weighting!$W$7</f>
        <v>0</v>
      </c>
      <c r="M2647" s="14"/>
    </row>
    <row r="2648" spans="1:25" x14ac:dyDescent="0.25">
      <c r="A2648" s="32">
        <f>IF(Weighting!$P$8&gt;0,B2648,"")</f>
        <v>0.58299999999999996</v>
      </c>
      <c r="B2648">
        <f>Weighting!$C$8</f>
        <v>0.58299999999999996</v>
      </c>
      <c r="C2648">
        <f>Weighting!$F$8</f>
        <v>0</v>
      </c>
      <c r="D2648" t="b">
        <f>IF(C2648=1,'Data Transformation'!$G$3+0.5*'Data Transformation'!$W$25,IF(C2649=1,D2649-'Data Transformation'!$W$25,FALSE))</f>
        <v>0</v>
      </c>
      <c r="E2648" t="str">
        <f t="array" ref="E2648">IF(ISLOGICAL(D2648),"",FREQUENCY(IF('Data Transformation'!$B$425:$B$8425='Bin Analysis'!$B2643,'Data Transformation'!$G$425:$G$8425),D2648))</f>
        <v/>
      </c>
      <c r="F2648" t="str">
        <f t="shared" si="330"/>
        <v/>
      </c>
      <c r="G2648">
        <f>Weighting!$H$8</f>
        <v>0</v>
      </c>
      <c r="H2648">
        <f t="array" ref="H2648">FREQUENCY(IF('Data Transformation'!$B$4:$B$8425=B2643,'Data Transformation'!$G$4:$G$8425),'Bin Analysis'!$B2648)</f>
        <v>16</v>
      </c>
      <c r="I2648">
        <f t="shared" si="331"/>
        <v>0</v>
      </c>
      <c r="J2648">
        <f t="shared" ref="J2648:J2665" si="332">IF(I2648=0,0,1)</f>
        <v>0</v>
      </c>
      <c r="K2648">
        <f>J2648*Weighting!$W$8</f>
        <v>0</v>
      </c>
      <c r="M2648" s="14"/>
    </row>
    <row r="2649" spans="1:25" x14ac:dyDescent="0.25">
      <c r="A2649" s="32">
        <f>IF(Weighting!$P$9&gt;0,B2649,"")</f>
        <v>0.71399999999999997</v>
      </c>
      <c r="B2649" s="50">
        <f>Weighting!$C$9</f>
        <v>0.71399999999999997</v>
      </c>
      <c r="C2649">
        <f>Weighting!$F$9</f>
        <v>0</v>
      </c>
      <c r="D2649" t="b">
        <f>IF(C2649=1,'Data Transformation'!$G$3+0.5*'Data Transformation'!$W$25,IF(C2650=1,D2650-'Data Transformation'!$W$25,FALSE))</f>
        <v>0</v>
      </c>
      <c r="E2649" t="str">
        <f t="array" ref="E2649">IF(ISLOGICAL(D2649),"",FREQUENCY(IF('Data Transformation'!$B$425:$B$8425='Bin Analysis'!$B2643,'Data Transformation'!$G$425:$G$8425),D2649))</f>
        <v/>
      </c>
      <c r="F2649" t="str">
        <f t="shared" si="330"/>
        <v/>
      </c>
      <c r="G2649">
        <f>Weighting!$H$9</f>
        <v>0</v>
      </c>
      <c r="H2649">
        <f t="array" ref="H2649">FREQUENCY(IF('Data Transformation'!$B$4:$B$8425=B2643,'Data Transformation'!$G$4:$G$8425),'Bin Analysis'!$B2649)</f>
        <v>16</v>
      </c>
      <c r="I2649">
        <f t="shared" si="331"/>
        <v>0</v>
      </c>
      <c r="J2649">
        <f t="shared" si="332"/>
        <v>0</v>
      </c>
      <c r="K2649">
        <f>J2649*Weighting!$W$9</f>
        <v>0</v>
      </c>
      <c r="M2649" s="14"/>
    </row>
    <row r="2650" spans="1:25" x14ac:dyDescent="0.25">
      <c r="A2650" s="32">
        <f>IF(Weighting!$P$10&gt;0,B2650,"")</f>
        <v>0.84499999999999997</v>
      </c>
      <c r="B2650">
        <f>Weighting!$C$10</f>
        <v>0.84499999999999997</v>
      </c>
      <c r="C2650">
        <f>Weighting!$F$10</f>
        <v>0</v>
      </c>
      <c r="D2650" t="b">
        <f>IF(C2650=1,'Data Transformation'!$G$3+0.5*'Data Transformation'!$W$25,IF(C2651=1,D2651-'Data Transformation'!$W$25,FALSE))</f>
        <v>0</v>
      </c>
      <c r="E2650" t="str">
        <f t="array" ref="E2650">IF(ISLOGICAL(D2650),"",FREQUENCY(IF('Data Transformation'!$B$425:$B$8425='Bin Analysis'!$B2643,'Data Transformation'!$G$425:$G$8425),D2650))</f>
        <v/>
      </c>
      <c r="F2650" t="str">
        <f t="shared" si="330"/>
        <v/>
      </c>
      <c r="G2650">
        <f>Weighting!$H$10</f>
        <v>0</v>
      </c>
      <c r="H2650">
        <f t="array" ref="H2650">FREQUENCY(IF('Data Transformation'!$B$4:$B$8425=B2643,'Data Transformation'!$G$4:$G$8425),'Bin Analysis'!$B2650)</f>
        <v>16</v>
      </c>
      <c r="I2650">
        <f t="shared" si="331"/>
        <v>0</v>
      </c>
      <c r="J2650">
        <f t="shared" si="332"/>
        <v>0</v>
      </c>
      <c r="K2650">
        <f>J2650*Weighting!$W$10</f>
        <v>0</v>
      </c>
      <c r="M2650" s="14"/>
    </row>
    <row r="2651" spans="1:25" x14ac:dyDescent="0.25">
      <c r="A2651" s="32">
        <f>IF(Weighting!$P$11&gt;0,B2651,"")</f>
        <v>0.97599999999999998</v>
      </c>
      <c r="B2651">
        <f>Weighting!$C$11</f>
        <v>0.97599999999999998</v>
      </c>
      <c r="C2651">
        <f>Weighting!$F$11</f>
        <v>0</v>
      </c>
      <c r="D2651">
        <f>IF(C2651=1,'Data Transformation'!$G$3+0.5*'Data Transformation'!$W$25,IF(C2652=1,D2652-'Data Transformation'!$W$25,FALSE))</f>
        <v>0.86899999999999999</v>
      </c>
      <c r="E2651">
        <f t="array" ref="E2651">IF(ISLOGICAL(D2651),"",FREQUENCY(IF('Data Transformation'!$B$425:$B$8425='Bin Analysis'!$B2643,'Data Transformation'!$G$425:$G$8425),D2651))</f>
        <v>16</v>
      </c>
      <c r="F2651" t="e">
        <f t="shared" si="330"/>
        <v>#VALUE!</v>
      </c>
      <c r="G2651">
        <f>Weighting!$H$11</f>
        <v>0</v>
      </c>
      <c r="H2651">
        <f t="array" ref="H2651">FREQUENCY(IF('Data Transformation'!$B$4:$B$8425=B2643,'Data Transformation'!$G$4:$G$8425),'Bin Analysis'!$B2651)</f>
        <v>16</v>
      </c>
      <c r="I2651">
        <f t="shared" si="331"/>
        <v>0</v>
      </c>
      <c r="J2651">
        <f t="shared" si="332"/>
        <v>0</v>
      </c>
      <c r="K2651">
        <f>J2651*Weighting!$W$11</f>
        <v>0</v>
      </c>
      <c r="M2651" s="14"/>
    </row>
    <row r="2652" spans="1:25" x14ac:dyDescent="0.25">
      <c r="A2652" s="32">
        <f>IF(Weighting!$P$12&gt;0,B2652,"")</f>
        <v>1.107</v>
      </c>
      <c r="B2652">
        <f>Weighting!$C$12</f>
        <v>1.107</v>
      </c>
      <c r="C2652">
        <f>Weighting!$F$12</f>
        <v>1</v>
      </c>
      <c r="D2652">
        <f>IF(C2652=1,'Data Transformation'!$G$3+0.5*'Data Transformation'!$W$25,IF(C2653=1,D2653-'Data Transformation'!$W$25,FALSE))</f>
        <v>1.131</v>
      </c>
      <c r="E2652">
        <f t="array" ref="E2652">IF(ISLOGICAL(D2652),"",FREQUENCY(IF('Data Transformation'!$B$425:$B$8425='Bin Analysis'!$B2643,'Data Transformation'!$G$425:$G$8425),D2652))</f>
        <v>16</v>
      </c>
      <c r="F2652">
        <f t="shared" si="330"/>
        <v>0</v>
      </c>
      <c r="G2652">
        <f>Weighting!$H$12</f>
        <v>0</v>
      </c>
      <c r="H2652">
        <f t="array" ref="H2652">FREQUENCY(IF('Data Transformation'!$B$4:$B$8425=B2643,'Data Transformation'!$G$4:$G$8425),'Bin Analysis'!$B2652)</f>
        <v>17</v>
      </c>
      <c r="I2652">
        <f t="shared" si="331"/>
        <v>1</v>
      </c>
      <c r="J2652">
        <f t="shared" si="332"/>
        <v>1</v>
      </c>
      <c r="K2652">
        <f>J2652*Weighting!$W$12</f>
        <v>1</v>
      </c>
      <c r="M2652" s="14"/>
    </row>
    <row r="2653" spans="1:25" x14ac:dyDescent="0.25">
      <c r="A2653" s="32">
        <f>IF(Weighting!$P$13&gt;0,B2653,"")</f>
        <v>1.238</v>
      </c>
      <c r="B2653">
        <f>Weighting!$C$13</f>
        <v>1.238</v>
      </c>
      <c r="C2653">
        <f>Weighting!$F$13</f>
        <v>0</v>
      </c>
      <c r="D2653" t="b">
        <f>IF(C2653=1,'Data Transformation'!$G$3+0.5*'Data Transformation'!$W$25,IF(C2654=1,D2654-'Data Transformation'!$W$25,FALSE))</f>
        <v>0</v>
      </c>
      <c r="E2653" t="str">
        <f t="array" ref="E2653">IF(ISLOGICAL(D2653),"",FREQUENCY(IF('Data Transformation'!$B$425:$B$8425='Bin Analysis'!$B2643,'Data Transformation'!$G$425:$G$8425),D2653))</f>
        <v/>
      </c>
      <c r="F2653" t="str">
        <f t="shared" si="330"/>
        <v/>
      </c>
      <c r="G2653">
        <f>Weighting!$H$13</f>
        <v>0</v>
      </c>
      <c r="H2653">
        <f t="array" ref="H2653">FREQUENCY(IF('Data Transformation'!$B$4:$B$8425=B2643,'Data Transformation'!$G$4:$G$8425),'Bin Analysis'!$B2653)</f>
        <v>17</v>
      </c>
      <c r="I2653">
        <f t="shared" si="331"/>
        <v>0</v>
      </c>
      <c r="J2653">
        <f t="shared" si="332"/>
        <v>0</v>
      </c>
      <c r="K2653">
        <f>J2653*Weighting!$W$13</f>
        <v>0</v>
      </c>
      <c r="M2653" s="14"/>
    </row>
    <row r="2654" spans="1:25" x14ac:dyDescent="0.25">
      <c r="A2654" s="32">
        <f>IF(Weighting!$P$14&gt;0,B2654,"")</f>
        <v>1.369</v>
      </c>
      <c r="B2654">
        <f>Weighting!$C$14</f>
        <v>1.369</v>
      </c>
      <c r="C2654">
        <f>Weighting!$F$14</f>
        <v>0</v>
      </c>
      <c r="D2654" t="b">
        <f>IF(C2654=1,'Data Transformation'!$G$3+0.5*'Data Transformation'!$W$25,IF(C2655=1,D2655-'Data Transformation'!$W$25,FALSE))</f>
        <v>0</v>
      </c>
      <c r="E2654" t="str">
        <f t="array" ref="E2654">IF(ISLOGICAL(D2654),"",FREQUENCY(IF('Data Transformation'!$B$425:$B$8425='Bin Analysis'!$B2643,'Data Transformation'!$G$425:$G$8425),D2654))</f>
        <v/>
      </c>
      <c r="F2654" t="str">
        <f t="shared" si="330"/>
        <v/>
      </c>
      <c r="G2654">
        <f>Weighting!$H$14</f>
        <v>0</v>
      </c>
      <c r="H2654">
        <f t="array" ref="H2654">FREQUENCY(IF('Data Transformation'!$B$4:$B$8425=B2643,'Data Transformation'!$G$4:$G$8425),'Bin Analysis'!$B2654)</f>
        <v>17</v>
      </c>
      <c r="I2654">
        <f t="shared" si="331"/>
        <v>0</v>
      </c>
      <c r="J2654">
        <f t="shared" si="332"/>
        <v>0</v>
      </c>
      <c r="K2654">
        <f>J2654*Weighting!$W$14</f>
        <v>0</v>
      </c>
      <c r="M2654" s="14"/>
    </row>
    <row r="2655" spans="1:25" x14ac:dyDescent="0.25">
      <c r="A2655" s="32">
        <f>IF(Weighting!$P$15&gt;0,B2655,"")</f>
        <v>1.5000009999999999</v>
      </c>
      <c r="B2655">
        <f>Weighting!$C$15</f>
        <v>1.5000009999999999</v>
      </c>
      <c r="C2655">
        <f>Weighting!$F$15</f>
        <v>0</v>
      </c>
      <c r="D2655" t="b">
        <f>IF(C2655=1,'Data Transformation'!$G$3+0.5*'Data Transformation'!$W$25,IF(C2656=1,D2656-'Data Transformation'!$W$25,FALSE))</f>
        <v>0</v>
      </c>
      <c r="E2655" t="str">
        <f t="array" ref="E2655">IF(ISLOGICAL(D2655),"",FREQUENCY(IF('Data Transformation'!$B$425:$B$8425='Bin Analysis'!$B2643,'Data Transformation'!$G$425:$G$8425),D2655))</f>
        <v/>
      </c>
      <c r="F2655" t="str">
        <f t="shared" si="330"/>
        <v/>
      </c>
      <c r="G2655">
        <f>Weighting!$H$15</f>
        <v>0</v>
      </c>
      <c r="H2655">
        <f t="array" ref="H2655">FREQUENCY(IF('Data Transformation'!$B$4:$B$8425=B2643,'Data Transformation'!$G$4:$G$8425),'Bin Analysis'!$B2655)</f>
        <v>17</v>
      </c>
      <c r="I2655">
        <f t="shared" si="331"/>
        <v>0</v>
      </c>
      <c r="J2655">
        <f t="shared" si="332"/>
        <v>0</v>
      </c>
      <c r="K2655">
        <f>J2655*Weighting!$W$15</f>
        <v>0</v>
      </c>
      <c r="M2655" s="14"/>
    </row>
    <row r="2656" spans="1:25" x14ac:dyDescent="0.25">
      <c r="A2656" s="32" t="str">
        <f>IF(Weighting!$P$16&gt;0,B2656,"")</f>
        <v/>
      </c>
      <c r="B2656">
        <f>Weighting!$C$16</f>
        <v>1.631</v>
      </c>
      <c r="C2656">
        <f>Weighting!$F$16</f>
        <v>0</v>
      </c>
      <c r="D2656" t="b">
        <f>IF(C2656=1,'Data Transformation'!$G$3+0.5*'Data Transformation'!$W$25,IF(C2657=1,D2657-'Data Transformation'!$W$25,FALSE))</f>
        <v>0</v>
      </c>
      <c r="E2656" t="str">
        <f t="array" ref="E2656">IF(ISLOGICAL(D2656),"",FREQUENCY(IF('Data Transformation'!$B$425:$B$8425='Bin Analysis'!$B2643,'Data Transformation'!$G$425:$G$8425),D2656))</f>
        <v/>
      </c>
      <c r="F2656" t="str">
        <f t="shared" si="330"/>
        <v/>
      </c>
      <c r="G2656">
        <f>Weighting!$H$16</f>
        <v>0</v>
      </c>
      <c r="H2656">
        <f t="array" ref="H2656">FREQUENCY(IF('Data Transformation'!$B$4:$B$8425=B2643,'Data Transformation'!$G$4:$G$8425),'Bin Analysis'!$B2656)</f>
        <v>17</v>
      </c>
      <c r="I2656">
        <f t="shared" si="331"/>
        <v>0</v>
      </c>
      <c r="J2656">
        <f t="shared" si="332"/>
        <v>0</v>
      </c>
      <c r="K2656">
        <f>J2656*Weighting!$W$16</f>
        <v>0</v>
      </c>
      <c r="M2656" s="14"/>
    </row>
    <row r="2657" spans="1:25" x14ac:dyDescent="0.25">
      <c r="A2657" s="32" t="str">
        <f>IF(Weighting!$P$17&gt;0,B2657,"")</f>
        <v/>
      </c>
      <c r="B2657">
        <f>Weighting!$C$17</f>
        <v>1.762</v>
      </c>
      <c r="C2657">
        <f>Weighting!$F$17</f>
        <v>0</v>
      </c>
      <c r="D2657" t="b">
        <f>IF(C2657=1,'Data Transformation'!$G$3+0.5*'Data Transformation'!$W$25,IF(C2658=1,D2658-'Data Transformation'!$W$25,FALSE))</f>
        <v>0</v>
      </c>
      <c r="E2657" t="str">
        <f t="array" ref="E2657">IF(ISLOGICAL(D2657),"",FREQUENCY(IF('Data Transformation'!$B$425:$B$8425='Bin Analysis'!$B2643,'Data Transformation'!$G$425:$G$8425),D2657))</f>
        <v/>
      </c>
      <c r="F2657" t="str">
        <f t="shared" si="330"/>
        <v/>
      </c>
      <c r="G2657">
        <f>Weighting!$H$17</f>
        <v>0</v>
      </c>
      <c r="H2657">
        <f t="array" ref="H2657">FREQUENCY(IF('Data Transformation'!$B$4:$B$8425=B2643,'Data Transformation'!$G$4:$G$8425),'Bin Analysis'!$B2657)</f>
        <v>17</v>
      </c>
      <c r="I2657">
        <f t="shared" si="331"/>
        <v>0</v>
      </c>
      <c r="J2657">
        <f t="shared" si="332"/>
        <v>0</v>
      </c>
      <c r="K2657">
        <f>J2657*Weighting!$W$17</f>
        <v>0</v>
      </c>
      <c r="M2657" s="14"/>
    </row>
    <row r="2658" spans="1:25" x14ac:dyDescent="0.25">
      <c r="A2658" s="32" t="str">
        <f>IF(Weighting!$P$18&gt;0,B2658,"")</f>
        <v/>
      </c>
      <c r="B2658">
        <f>Weighting!$C$18</f>
        <v>1.893</v>
      </c>
      <c r="C2658">
        <f>Weighting!$F$18</f>
        <v>0</v>
      </c>
      <c r="D2658" t="b">
        <f>IF(C2658=1,'Data Transformation'!$G$3+0.5*'Data Transformation'!$W$25,IF(C2659=1,D2659-'Data Transformation'!$W$25,FALSE))</f>
        <v>0</v>
      </c>
      <c r="E2658" t="str">
        <f t="array" ref="E2658">IF(ISLOGICAL(D2658),"",FREQUENCY(IF('Data Transformation'!$B$425:$B$8425='Bin Analysis'!$B2643,'Data Transformation'!$G$425:$G$8425),D2658))</f>
        <v/>
      </c>
      <c r="F2658" t="str">
        <f t="shared" si="330"/>
        <v/>
      </c>
      <c r="G2658">
        <f>Weighting!$H$18</f>
        <v>0</v>
      </c>
      <c r="H2658">
        <f t="array" ref="H2658">FREQUENCY(IF('Data Transformation'!$B$4:$B$8425=B2643,'Data Transformation'!$G$4:$G$8425),'Bin Analysis'!$B2658)</f>
        <v>17</v>
      </c>
      <c r="I2658">
        <f t="shared" si="331"/>
        <v>0</v>
      </c>
      <c r="J2658">
        <f t="shared" si="332"/>
        <v>0</v>
      </c>
      <c r="K2658">
        <f>J2658*Weighting!$W$18</f>
        <v>0</v>
      </c>
      <c r="M2658" s="14"/>
    </row>
    <row r="2659" spans="1:25" x14ac:dyDescent="0.25">
      <c r="A2659" s="32" t="str">
        <f>IF(Weighting!$P$19&gt;0,B2659,"")</f>
        <v/>
      </c>
      <c r="B2659">
        <f>Weighting!$C$19</f>
        <v>2.024</v>
      </c>
      <c r="C2659">
        <f>Weighting!$F$19</f>
        <v>0</v>
      </c>
      <c r="D2659" t="b">
        <f>IF(C2659=1,'Data Transformation'!$G$3+0.5*'Data Transformation'!$W$25,IF(C2660=1,D2660-'Data Transformation'!$W$25,FALSE))</f>
        <v>0</v>
      </c>
      <c r="E2659" t="str">
        <f t="array" ref="E2659">IF(ISLOGICAL(D2659),"",FREQUENCY(IF('Data Transformation'!$B$425:$B$8425='Bin Analysis'!$B2643,'Data Transformation'!$G$425:$G$8425),D2659))</f>
        <v/>
      </c>
      <c r="F2659" t="str">
        <f t="shared" si="330"/>
        <v/>
      </c>
      <c r="G2659">
        <f>Weighting!$H$19</f>
        <v>0</v>
      </c>
      <c r="H2659">
        <f t="array" ref="H2659">FREQUENCY(IF('Data Transformation'!$B$4:$B$8425=B2643,'Data Transformation'!$G$4:$G$8425),'Bin Analysis'!$B2659)</f>
        <v>17</v>
      </c>
      <c r="I2659">
        <f t="shared" si="331"/>
        <v>0</v>
      </c>
      <c r="J2659">
        <f t="shared" si="332"/>
        <v>0</v>
      </c>
      <c r="K2659">
        <f>J2659*Weighting!$W$19</f>
        <v>0</v>
      </c>
      <c r="M2659" s="14"/>
    </row>
    <row r="2660" spans="1:25" x14ac:dyDescent="0.25">
      <c r="A2660" s="32" t="str">
        <f>IF(Weighting!$P$20&gt;0,B2660,"")</f>
        <v/>
      </c>
      <c r="B2660">
        <f>Weighting!$C$20</f>
        <v>2.1550000000000002</v>
      </c>
      <c r="C2660">
        <f>Weighting!$F$20</f>
        <v>0</v>
      </c>
      <c r="D2660" t="b">
        <f>IF(C2660=1,'Data Transformation'!$G$3+0.5*'Data Transformation'!$W$25,IF(C2661=1,D2661-'Data Transformation'!$W$25,FALSE))</f>
        <v>0</v>
      </c>
      <c r="E2660" t="str">
        <f t="array" ref="E2660">IF(ISLOGICAL(D2660),"",FREQUENCY(IF('Data Transformation'!$B$425:$B$8425='Bin Analysis'!$B2643,'Data Transformation'!$G$425:$G$8425),D2660))</f>
        <v/>
      </c>
      <c r="F2660" t="str">
        <f t="shared" si="330"/>
        <v/>
      </c>
      <c r="G2660">
        <f>Weighting!$H$20</f>
        <v>0</v>
      </c>
      <c r="H2660">
        <f t="array" ref="H2660">FREQUENCY(IF('Data Transformation'!$B$4:$B$8425=B2643,'Data Transformation'!$G$4:$G$8425),'Bin Analysis'!$B2660)</f>
        <v>17</v>
      </c>
      <c r="I2660">
        <f t="shared" si="331"/>
        <v>0</v>
      </c>
      <c r="J2660">
        <f t="shared" si="332"/>
        <v>0</v>
      </c>
      <c r="K2660">
        <f>J2660*Weighting!$W$20</f>
        <v>0</v>
      </c>
      <c r="M2660" s="14"/>
    </row>
    <row r="2661" spans="1:25" x14ac:dyDescent="0.25">
      <c r="A2661" s="32" t="str">
        <f>IF(Weighting!$P$21&gt;0,B2661,"")</f>
        <v/>
      </c>
      <c r="B2661">
        <f>Weighting!$C$21</f>
        <v>2.2860000000000005</v>
      </c>
      <c r="C2661">
        <f>Weighting!$F$21</f>
        <v>0</v>
      </c>
      <c r="D2661" t="b">
        <f>IF(C2661=1,'Data Transformation'!$G$3+0.5*'Data Transformation'!$W$25,IF(C2662=1,D2662-'Data Transformation'!$W$25,FALSE))</f>
        <v>0</v>
      </c>
      <c r="E2661" t="str">
        <f t="array" ref="E2661">IF(ISLOGICAL(D2661),"",FREQUENCY(IF('Data Transformation'!$B$425:$B$8425='Bin Analysis'!$B2643,'Data Transformation'!$G$425:$G$8425),D2661))</f>
        <v/>
      </c>
      <c r="F2661" t="str">
        <f t="shared" si="330"/>
        <v/>
      </c>
      <c r="G2661">
        <f>Weighting!$H$21</f>
        <v>0</v>
      </c>
      <c r="H2661">
        <f t="array" ref="H2661">FREQUENCY(IF('Data Transformation'!$B$4:$B$8425=B2643,'Data Transformation'!$G$4:$G$8425),'Bin Analysis'!$B2661)</f>
        <v>17</v>
      </c>
      <c r="I2661">
        <f t="shared" si="331"/>
        <v>0</v>
      </c>
      <c r="J2661">
        <f t="shared" si="332"/>
        <v>0</v>
      </c>
      <c r="K2661">
        <f>J2661*Weighting!$W$21</f>
        <v>0</v>
      </c>
      <c r="M2661" s="14"/>
    </row>
    <row r="2662" spans="1:25" x14ac:dyDescent="0.25">
      <c r="A2662" s="32" t="str">
        <f>IF(Weighting!$P$22&gt;0,B2662,"")</f>
        <v/>
      </c>
      <c r="B2662">
        <f>Weighting!$C$22</f>
        <v>2.4170000000000007</v>
      </c>
      <c r="C2662">
        <f>Weighting!$F$22</f>
        <v>0</v>
      </c>
      <c r="D2662" t="b">
        <f>IF(C2662=1,'Data Transformation'!$G$3+0.5*'Data Transformation'!$W$25,IF(C2663=1,D2663-'Data Transformation'!$W$25,FALSE))</f>
        <v>0</v>
      </c>
      <c r="E2662" t="str">
        <f t="array" ref="E2662">IF(ISLOGICAL(D2662),"",FREQUENCY(IF('Data Transformation'!$B$425:$B$8425='Bin Analysis'!$B2643,'Data Transformation'!$G$425:$G$8425),D2662))</f>
        <v/>
      </c>
      <c r="F2662" t="str">
        <f t="shared" si="330"/>
        <v/>
      </c>
      <c r="G2662">
        <f>Weighting!$H$22</f>
        <v>0</v>
      </c>
      <c r="H2662">
        <f t="array" ref="H2662">FREQUENCY(IF('Data Transformation'!$B$4:$B$8425=B2643,'Data Transformation'!$G$4:$G$8425),'Bin Analysis'!$B2662)</f>
        <v>17</v>
      </c>
      <c r="I2662">
        <f t="shared" si="331"/>
        <v>0</v>
      </c>
      <c r="J2662">
        <f t="shared" si="332"/>
        <v>0</v>
      </c>
      <c r="K2662">
        <f>J2662*Weighting!$W$22</f>
        <v>0</v>
      </c>
      <c r="M2662" s="14"/>
    </row>
    <row r="2663" spans="1:25" x14ac:dyDescent="0.25">
      <c r="A2663" s="32" t="str">
        <f>IF(Weighting!$P$23&gt;0,B2663,"")</f>
        <v/>
      </c>
      <c r="B2663">
        <f>Weighting!$C$23</f>
        <v>2.5480000000000009</v>
      </c>
      <c r="C2663">
        <f>Weighting!$F$23</f>
        <v>0</v>
      </c>
      <c r="D2663" t="b">
        <f>IF(C2663=1,'Data Transformation'!$G$3+0.5*'Data Transformation'!$W$25,IF(C2664=1,D2664-'Data Transformation'!$W$25,FALSE))</f>
        <v>0</v>
      </c>
      <c r="E2663" t="str">
        <f t="array" ref="E2663">IF(ISLOGICAL(D2663),"",FREQUENCY(IF('Data Transformation'!$B$425:$B$8425='Bin Analysis'!$B2643,'Data Transformation'!$G$425:$G$8425),D2663))</f>
        <v/>
      </c>
      <c r="F2663" t="str">
        <f t="shared" si="330"/>
        <v/>
      </c>
      <c r="G2663">
        <f>Weighting!$H$23</f>
        <v>0</v>
      </c>
      <c r="H2663">
        <f t="array" ref="H2663">FREQUENCY(IF('Data Transformation'!$B$4:$B$8425=B2643,'Data Transformation'!$G$4:$G$8425),'Bin Analysis'!$B2663)</f>
        <v>17</v>
      </c>
      <c r="I2663">
        <f t="shared" si="331"/>
        <v>0</v>
      </c>
      <c r="J2663">
        <f t="shared" si="332"/>
        <v>0</v>
      </c>
      <c r="K2663">
        <f>J2663*Weighting!$W$23</f>
        <v>0</v>
      </c>
      <c r="M2663" s="14"/>
    </row>
    <row r="2664" spans="1:25" x14ac:dyDescent="0.25">
      <c r="A2664" s="32" t="str">
        <f>IF(Weighting!$P$24&gt;0,B2664,"")</f>
        <v/>
      </c>
      <c r="B2664">
        <f>Weighting!$C$24</f>
        <v>2.6790000000000012</v>
      </c>
      <c r="C2664">
        <f>Weighting!$F$24</f>
        <v>0</v>
      </c>
      <c r="D2664" t="b">
        <f>IF(C2664=1,'Data Transformation'!$G$3+0.5*'Data Transformation'!$W$25,IF(C2665=1,D2665-'Data Transformation'!$W$25,FALSE))</f>
        <v>0</v>
      </c>
      <c r="E2664" t="str">
        <f t="array" ref="E2664">IF(ISLOGICAL(D2664),"",FREQUENCY(IF('Data Transformation'!$B$425:$B$8425='Bin Analysis'!$B2643,'Data Transformation'!$G$425:$G$8425),D2664))</f>
        <v/>
      </c>
      <c r="F2664" t="str">
        <f t="shared" si="330"/>
        <v/>
      </c>
      <c r="G2664">
        <f>Weighting!$H$24</f>
        <v>0</v>
      </c>
      <c r="H2664">
        <f t="array" ref="H2664">FREQUENCY(IF('Data Transformation'!$B$4:$B$8425=B2643,'Data Transformation'!$G$4:$G$8425),'Bin Analysis'!$B2664)</f>
        <v>17</v>
      </c>
      <c r="I2664">
        <f t="shared" si="331"/>
        <v>0</v>
      </c>
      <c r="J2664">
        <f t="shared" si="332"/>
        <v>0</v>
      </c>
      <c r="K2664">
        <f>J2664*Weighting!$W$24</f>
        <v>0</v>
      </c>
      <c r="M2664" s="14"/>
    </row>
    <row r="2665" spans="1:25" x14ac:dyDescent="0.25">
      <c r="A2665" s="32" t="str">
        <f>IF(Weighting!$P$25&gt;0,B2665,"")</f>
        <v/>
      </c>
      <c r="B2665">
        <f>Weighting!$C$25</f>
        <v>2.8100000000000014</v>
      </c>
      <c r="C2665">
        <f>Weighting!$F$25</f>
        <v>0</v>
      </c>
      <c r="D2665" t="b">
        <f>IF(C2665=1,'Data Transformation'!$G$3+0.5*'Data Transformation'!$W$25,IF(C2666=1,D2666-'Data Transformation'!$W$25,FALSE))</f>
        <v>0</v>
      </c>
      <c r="E2665" t="str">
        <f t="array" ref="E2665">IF(ISLOGICAL(D2665),"",FREQUENCY(IF('Data Transformation'!$B$425:$B$8425='Bin Analysis'!$B2643,'Data Transformation'!$G$425:$G$8425),D2665))</f>
        <v/>
      </c>
      <c r="F2665" t="str">
        <f t="shared" si="330"/>
        <v/>
      </c>
      <c r="G2665">
        <f>Weighting!$H$25</f>
        <v>0</v>
      </c>
      <c r="H2665">
        <f t="array" ref="H2665">FREQUENCY(IF('Data Transformation'!$B$4:$B$8425=B2643,'Data Transformation'!$G$4:$G$8425),'Bin Analysis'!$B2665)</f>
        <v>17</v>
      </c>
      <c r="I2665">
        <f t="shared" si="331"/>
        <v>0</v>
      </c>
      <c r="J2665">
        <f t="shared" si="332"/>
        <v>0</v>
      </c>
      <c r="K2665">
        <f>J2665*Weighting!$W$25</f>
        <v>0</v>
      </c>
      <c r="M2665" s="14"/>
    </row>
    <row r="2666" spans="1:25" x14ac:dyDescent="0.25">
      <c r="O2666"/>
      <c r="P2666"/>
      <c r="Q2666"/>
      <c r="R2666"/>
    </row>
    <row r="2667" spans="1:25" ht="23.25" x14ac:dyDescent="0.35">
      <c r="A2667" s="21" t="s">
        <v>0</v>
      </c>
      <c r="B2667" s="21">
        <f>IFERROR(VLOOKUP(C2667,'Data Transformation'!$L$6:$M$426,2,FALSE),"")</f>
        <v>111</v>
      </c>
      <c r="C2667" s="21">
        <f>C2643+1</f>
        <v>111</v>
      </c>
      <c r="D2667" s="21"/>
      <c r="E2667" s="21"/>
      <c r="F2667" s="21"/>
      <c r="G2667" s="21"/>
      <c r="H2667" s="22"/>
      <c r="I2667" s="22"/>
      <c r="J2667" s="22"/>
      <c r="K2667" s="21"/>
      <c r="L2667" s="21">
        <f>B2667</f>
        <v>111</v>
      </c>
      <c r="M2667" s="23">
        <f>INDEX('Data Transformation'!$O$4:$O$424,MATCH($B2667,'Data Transformation'!$M$4:$M$424,0),MATCH($M$2,'Data Transformation'!$O$3,0))</f>
        <v>19</v>
      </c>
      <c r="N2667" s="27">
        <f>IF('Input and Summary Results'!$J$16="minimum",'Bin Analysis'!X2668/(M2667-1),'Bin Analysis'!Y2667/('Bin Analysis'!M2667-1))</f>
        <v>0</v>
      </c>
      <c r="O2667" s="27">
        <f>IF(M2667=FALSE,NA(),(VLOOKUP(1,C2670:K2689,4,FALSE))/(M2667-1))</f>
        <v>0</v>
      </c>
      <c r="P2667" s="27">
        <f>IF(M2667=FALSE,NA(),SUM(J2670:J2689)/Weighting!$S$5)</f>
        <v>0.3</v>
      </c>
      <c r="Q2667" s="27">
        <f>IF(M2667=FALSE,NA(),SUM(K2670:K2689)/Weighting!$S$6)</f>
        <v>0.17391304347826086</v>
      </c>
      <c r="R2667" s="27">
        <f>IF(M2667=FALSE,NA(),(VLOOKUP(1,G2670:K2689,3,FALSE))/(M2667-1))</f>
        <v>0.94444444444444442</v>
      </c>
      <c r="S2667" s="22" t="str">
        <f>IF(M2667=FALSE,NA(),IF(SUM(J2670:J2689)=2,"yes","no"))</f>
        <v>no</v>
      </c>
      <c r="X2667" s="2" cm="2">
        <f t="array" ref="X2667:X2668">FREQUENCY(IF('Data Transformation'!$B$425:$B$6424='Bin Analysis'!L2667,'Data Transformation'!$G$425:$G$6424),'Data Transformation'!$U$11)</f>
        <v>18</v>
      </c>
      <c r="Y2667" s="2" cm="2">
        <f t="array" ref="Y2667:Y2668">FREQUENCY(IF('Data Transformation'!$B$425:$B$6424='Bin Analysis'!L2667,'Data Transformation'!$G$425:$G$6424),'Data Transformation'!$U$12)</f>
        <v>18</v>
      </c>
    </row>
    <row r="2668" spans="1:25" x14ac:dyDescent="0.25">
      <c r="A2668" s="14" t="s">
        <v>66</v>
      </c>
      <c r="B2668" t="s">
        <v>47</v>
      </c>
      <c r="C2668" t="s">
        <v>5</v>
      </c>
      <c r="D2668" t="s">
        <v>99</v>
      </c>
      <c r="E2668" t="s">
        <v>100</v>
      </c>
      <c r="F2668" t="s">
        <v>101</v>
      </c>
      <c r="G2668" t="s">
        <v>69</v>
      </c>
      <c r="H2668" t="s">
        <v>31</v>
      </c>
      <c r="I2668" t="s">
        <v>32</v>
      </c>
      <c r="J2668" t="s">
        <v>46</v>
      </c>
      <c r="K2668" s="14" t="s">
        <v>45</v>
      </c>
      <c r="M2668" s="14"/>
      <c r="X2668" s="2">
        <v>0</v>
      </c>
      <c r="Y2668" s="2">
        <v>0</v>
      </c>
    </row>
    <row r="2669" spans="1:25" x14ac:dyDescent="0.25">
      <c r="A2669" s="32"/>
      <c r="D2669" t="b">
        <f>IF(C2669=1,'Data Transformation'!$G$3+0.5*'Data Transformation'!$W$25,IF(C2670=1,D2670-'Data Transformation'!$W$25,FALSE))</f>
        <v>0</v>
      </c>
      <c r="E2669" t="str">
        <f t="array" ref="E2669">IF(ISLOGICAL(D2669),"",FREQUENCY(IF('Data Transformation'!$B$425:$B$8425='Bin Analysis'!$B2667,'Data Transformation'!$G$425:$G$8425),D2669))</f>
        <v/>
      </c>
      <c r="F2669" t="str">
        <f>IF(ISLOGICAL(D2669),"",E2669-E2668)</f>
        <v/>
      </c>
      <c r="M2669" s="14"/>
    </row>
    <row r="2670" spans="1:25" x14ac:dyDescent="0.25">
      <c r="A2670" s="32">
        <f>IF(Weighting!$P$6&gt;0,B2670,"")</f>
        <v>0.32100000000000001</v>
      </c>
      <c r="B2670">
        <f>Weighting!$C$6</f>
        <v>0.32100000000000001</v>
      </c>
      <c r="C2670">
        <f>Weighting!$F$6</f>
        <v>0</v>
      </c>
      <c r="D2670" t="b">
        <f>IF(C2670=1,'Data Transformation'!$G$3+0.5*'Data Transformation'!$W$25,IF(C2671=1,D2671-'Data Transformation'!$W$25,FALSE))</f>
        <v>0</v>
      </c>
      <c r="E2670" t="str">
        <f t="array" ref="E2670">IF(ISLOGICAL(D2670),"",FREQUENCY(IF('Data Transformation'!$B$425:$B$8425='Bin Analysis'!$B2667,'Data Transformation'!$G$425:$G$8425),D2670))</f>
        <v/>
      </c>
      <c r="F2670" t="str">
        <f>IF(ISLOGICAL(D2670),"",E2670-E2669)</f>
        <v/>
      </c>
      <c r="G2670">
        <f>Weighting!$H$6</f>
        <v>1</v>
      </c>
      <c r="H2670">
        <f t="array" ref="H2670">FREQUENCY(IF('Data Transformation'!$B$4:$B$8425=B2667,'Data Transformation'!$G$4:$G$8425),'Bin Analysis'!$B2670)</f>
        <v>17</v>
      </c>
      <c r="I2670">
        <f>H2670-H2669</f>
        <v>17</v>
      </c>
      <c r="J2670">
        <f>IF(I2670=0,0,1)</f>
        <v>1</v>
      </c>
      <c r="K2670">
        <f>J2670*Weighting!$W$6</f>
        <v>1</v>
      </c>
      <c r="M2670" s="14"/>
    </row>
    <row r="2671" spans="1:25" x14ac:dyDescent="0.25">
      <c r="A2671" s="32">
        <f>IF(Weighting!$P$7&gt;0,B2671,"")</f>
        <v>0.45200000000000001</v>
      </c>
      <c r="B2671">
        <f>Weighting!$C$7</f>
        <v>0.45200000000000001</v>
      </c>
      <c r="C2671">
        <f>Weighting!$F$7</f>
        <v>0</v>
      </c>
      <c r="D2671" t="b">
        <f>IF(C2671=1,'Data Transformation'!$G$3+0.5*'Data Transformation'!$W$25,IF(C2672=1,D2672-'Data Transformation'!$W$25,FALSE))</f>
        <v>0</v>
      </c>
      <c r="E2671" t="str">
        <f t="array" ref="E2671">IF(ISLOGICAL(D2671),"",FREQUENCY(IF('Data Transformation'!$B$425:$B$8425='Bin Analysis'!$B2667,'Data Transformation'!$G$425:$G$8425),D2671))</f>
        <v/>
      </c>
      <c r="F2671" t="str">
        <f t="shared" ref="F2671:F2689" si="333">IF(ISLOGICAL(D2671),"",E2671-E2670)</f>
        <v/>
      </c>
      <c r="G2671">
        <f>Weighting!$H$7</f>
        <v>0</v>
      </c>
      <c r="H2671">
        <f t="array" ref="H2671">FREQUENCY(IF('Data Transformation'!$B$4:$B$8425=B2667,'Data Transformation'!$G$4:$G$8425),'Bin Analysis'!$B2671)</f>
        <v>18</v>
      </c>
      <c r="I2671">
        <f t="shared" ref="I2671:I2689" si="334">H2671-H2670</f>
        <v>1</v>
      </c>
      <c r="J2671">
        <f>IF(I2671=0,0,1)</f>
        <v>1</v>
      </c>
      <c r="K2671">
        <f>J2671*Weighting!$W$7</f>
        <v>2</v>
      </c>
      <c r="M2671" s="14"/>
    </row>
    <row r="2672" spans="1:25" x14ac:dyDescent="0.25">
      <c r="A2672" s="32">
        <f>IF(Weighting!$P$8&gt;0,B2672,"")</f>
        <v>0.58299999999999996</v>
      </c>
      <c r="B2672">
        <f>Weighting!$C$8</f>
        <v>0.58299999999999996</v>
      </c>
      <c r="C2672">
        <f>Weighting!$F$8</f>
        <v>0</v>
      </c>
      <c r="D2672" t="b">
        <f>IF(C2672=1,'Data Transformation'!$G$3+0.5*'Data Transformation'!$W$25,IF(C2673=1,D2673-'Data Transformation'!$W$25,FALSE))</f>
        <v>0</v>
      </c>
      <c r="E2672" t="str">
        <f t="array" ref="E2672">IF(ISLOGICAL(D2672),"",FREQUENCY(IF('Data Transformation'!$B$425:$B$8425='Bin Analysis'!$B2667,'Data Transformation'!$G$425:$G$8425),D2672))</f>
        <v/>
      </c>
      <c r="F2672" t="str">
        <f t="shared" si="333"/>
        <v/>
      </c>
      <c r="G2672">
        <f>Weighting!$H$8</f>
        <v>0</v>
      </c>
      <c r="H2672">
        <f t="array" ref="H2672">FREQUENCY(IF('Data Transformation'!$B$4:$B$8425=B2667,'Data Transformation'!$G$4:$G$8425),'Bin Analysis'!$B2672)</f>
        <v>18</v>
      </c>
      <c r="I2672">
        <f t="shared" si="334"/>
        <v>0</v>
      </c>
      <c r="J2672">
        <f t="shared" ref="J2672:J2689" si="335">IF(I2672=0,0,1)</f>
        <v>0</v>
      </c>
      <c r="K2672">
        <f>J2672*Weighting!$W$8</f>
        <v>0</v>
      </c>
      <c r="M2672" s="14"/>
    </row>
    <row r="2673" spans="1:13" x14ac:dyDescent="0.25">
      <c r="A2673" s="32">
        <f>IF(Weighting!$P$9&gt;0,B2673,"")</f>
        <v>0.71399999999999997</v>
      </c>
      <c r="B2673" s="50">
        <f>Weighting!$C$9</f>
        <v>0.71399999999999997</v>
      </c>
      <c r="C2673">
        <f>Weighting!$F$9</f>
        <v>0</v>
      </c>
      <c r="D2673" t="b">
        <f>IF(C2673=1,'Data Transformation'!$G$3+0.5*'Data Transformation'!$W$25,IF(C2674=1,D2674-'Data Transformation'!$W$25,FALSE))</f>
        <v>0</v>
      </c>
      <c r="E2673" t="str">
        <f t="array" ref="E2673">IF(ISLOGICAL(D2673),"",FREQUENCY(IF('Data Transformation'!$B$425:$B$8425='Bin Analysis'!$B2667,'Data Transformation'!$G$425:$G$8425),D2673))</f>
        <v/>
      </c>
      <c r="F2673" t="str">
        <f t="shared" si="333"/>
        <v/>
      </c>
      <c r="G2673">
        <f>Weighting!$H$9</f>
        <v>0</v>
      </c>
      <c r="H2673">
        <f t="array" ref="H2673">FREQUENCY(IF('Data Transformation'!$B$4:$B$8425=B2667,'Data Transformation'!$G$4:$G$8425),'Bin Analysis'!$B2673)</f>
        <v>18</v>
      </c>
      <c r="I2673">
        <f t="shared" si="334"/>
        <v>0</v>
      </c>
      <c r="J2673">
        <f t="shared" si="335"/>
        <v>0</v>
      </c>
      <c r="K2673">
        <f>J2673*Weighting!$W$9</f>
        <v>0</v>
      </c>
      <c r="M2673" s="14"/>
    </row>
    <row r="2674" spans="1:13" x14ac:dyDescent="0.25">
      <c r="A2674" s="32">
        <f>IF(Weighting!$P$10&gt;0,B2674,"")</f>
        <v>0.84499999999999997</v>
      </c>
      <c r="B2674">
        <f>Weighting!$C$10</f>
        <v>0.84499999999999997</v>
      </c>
      <c r="C2674">
        <f>Weighting!$F$10</f>
        <v>0</v>
      </c>
      <c r="D2674" t="b">
        <f>IF(C2674=1,'Data Transformation'!$G$3+0.5*'Data Transformation'!$W$25,IF(C2675=1,D2675-'Data Transformation'!$W$25,FALSE))</f>
        <v>0</v>
      </c>
      <c r="E2674" t="str">
        <f t="array" ref="E2674">IF(ISLOGICAL(D2674),"",FREQUENCY(IF('Data Transformation'!$B$425:$B$8425='Bin Analysis'!$B2667,'Data Transformation'!$G$425:$G$8425),D2674))</f>
        <v/>
      </c>
      <c r="F2674" t="str">
        <f t="shared" si="333"/>
        <v/>
      </c>
      <c r="G2674">
        <f>Weighting!$H$10</f>
        <v>0</v>
      </c>
      <c r="H2674">
        <f t="array" ref="H2674">FREQUENCY(IF('Data Transformation'!$B$4:$B$8425=B2667,'Data Transformation'!$G$4:$G$8425),'Bin Analysis'!$B2674)</f>
        <v>18</v>
      </c>
      <c r="I2674">
        <f t="shared" si="334"/>
        <v>0</v>
      </c>
      <c r="J2674">
        <f t="shared" si="335"/>
        <v>0</v>
      </c>
      <c r="K2674">
        <f>J2674*Weighting!$W$10</f>
        <v>0</v>
      </c>
      <c r="M2674" s="14"/>
    </row>
    <row r="2675" spans="1:13" x14ac:dyDescent="0.25">
      <c r="A2675" s="32">
        <f>IF(Weighting!$P$11&gt;0,B2675,"")</f>
        <v>0.97599999999999998</v>
      </c>
      <c r="B2675">
        <f>Weighting!$C$11</f>
        <v>0.97599999999999998</v>
      </c>
      <c r="C2675">
        <f>Weighting!$F$11</f>
        <v>0</v>
      </c>
      <c r="D2675">
        <f>IF(C2675=1,'Data Transformation'!$G$3+0.5*'Data Transformation'!$W$25,IF(C2676=1,D2676-'Data Transformation'!$W$25,FALSE))</f>
        <v>0.86899999999999999</v>
      </c>
      <c r="E2675">
        <f t="array" ref="E2675">IF(ISLOGICAL(D2675),"",FREQUENCY(IF('Data Transformation'!$B$425:$B$8425='Bin Analysis'!$B2667,'Data Transformation'!$G$425:$G$8425),D2675))</f>
        <v>18</v>
      </c>
      <c r="F2675" t="e">
        <f t="shared" si="333"/>
        <v>#VALUE!</v>
      </c>
      <c r="G2675">
        <f>Weighting!$H$11</f>
        <v>0</v>
      </c>
      <c r="H2675">
        <f t="array" ref="H2675">FREQUENCY(IF('Data Transformation'!$B$4:$B$8425=B2667,'Data Transformation'!$G$4:$G$8425),'Bin Analysis'!$B2675)</f>
        <v>18</v>
      </c>
      <c r="I2675">
        <f t="shared" si="334"/>
        <v>0</v>
      </c>
      <c r="J2675">
        <f t="shared" si="335"/>
        <v>0</v>
      </c>
      <c r="K2675">
        <f>J2675*Weighting!$W$11</f>
        <v>0</v>
      </c>
      <c r="M2675" s="14"/>
    </row>
    <row r="2676" spans="1:13" x14ac:dyDescent="0.25">
      <c r="A2676" s="32">
        <f>IF(Weighting!$P$12&gt;0,B2676,"")</f>
        <v>1.107</v>
      </c>
      <c r="B2676">
        <f>Weighting!$C$12</f>
        <v>1.107</v>
      </c>
      <c r="C2676">
        <f>Weighting!$F$12</f>
        <v>1</v>
      </c>
      <c r="D2676">
        <f>IF(C2676=1,'Data Transformation'!$G$3+0.5*'Data Transformation'!$W$25,IF(C2677=1,D2677-'Data Transformation'!$W$25,FALSE))</f>
        <v>1.131</v>
      </c>
      <c r="E2676">
        <f t="array" ref="E2676">IF(ISLOGICAL(D2676),"",FREQUENCY(IF('Data Transformation'!$B$425:$B$8425='Bin Analysis'!$B2667,'Data Transformation'!$G$425:$G$8425),D2676))</f>
        <v>18</v>
      </c>
      <c r="F2676">
        <f t="shared" si="333"/>
        <v>0</v>
      </c>
      <c r="G2676">
        <f>Weighting!$H$12</f>
        <v>0</v>
      </c>
      <c r="H2676">
        <f t="array" ref="H2676">FREQUENCY(IF('Data Transformation'!$B$4:$B$8425=B2667,'Data Transformation'!$G$4:$G$8425),'Bin Analysis'!$B2676)</f>
        <v>19</v>
      </c>
      <c r="I2676">
        <f t="shared" si="334"/>
        <v>1</v>
      </c>
      <c r="J2676">
        <f t="shared" si="335"/>
        <v>1</v>
      </c>
      <c r="K2676">
        <f>J2676*Weighting!$W$12</f>
        <v>1</v>
      </c>
      <c r="M2676" s="14"/>
    </row>
    <row r="2677" spans="1:13" x14ac:dyDescent="0.25">
      <c r="A2677" s="32">
        <f>IF(Weighting!$P$13&gt;0,B2677,"")</f>
        <v>1.238</v>
      </c>
      <c r="B2677">
        <f>Weighting!$C$13</f>
        <v>1.238</v>
      </c>
      <c r="C2677">
        <f>Weighting!$F$13</f>
        <v>0</v>
      </c>
      <c r="D2677" t="b">
        <f>IF(C2677=1,'Data Transformation'!$G$3+0.5*'Data Transformation'!$W$25,IF(C2678=1,D2678-'Data Transformation'!$W$25,FALSE))</f>
        <v>0</v>
      </c>
      <c r="E2677" t="str">
        <f t="array" ref="E2677">IF(ISLOGICAL(D2677),"",FREQUENCY(IF('Data Transformation'!$B$425:$B$8425='Bin Analysis'!$B2667,'Data Transformation'!$G$425:$G$8425),D2677))</f>
        <v/>
      </c>
      <c r="F2677" t="str">
        <f t="shared" si="333"/>
        <v/>
      </c>
      <c r="G2677">
        <f>Weighting!$H$13</f>
        <v>0</v>
      </c>
      <c r="H2677">
        <f t="array" ref="H2677">FREQUENCY(IF('Data Transformation'!$B$4:$B$8425=B2667,'Data Transformation'!$G$4:$G$8425),'Bin Analysis'!$B2677)</f>
        <v>19</v>
      </c>
      <c r="I2677">
        <f t="shared" si="334"/>
        <v>0</v>
      </c>
      <c r="J2677">
        <f t="shared" si="335"/>
        <v>0</v>
      </c>
      <c r="K2677">
        <f>J2677*Weighting!$W$13</f>
        <v>0</v>
      </c>
      <c r="M2677" s="14"/>
    </row>
    <row r="2678" spans="1:13" x14ac:dyDescent="0.25">
      <c r="A2678" s="32">
        <f>IF(Weighting!$P$14&gt;0,B2678,"")</f>
        <v>1.369</v>
      </c>
      <c r="B2678">
        <f>Weighting!$C$14</f>
        <v>1.369</v>
      </c>
      <c r="C2678">
        <f>Weighting!$F$14</f>
        <v>0</v>
      </c>
      <c r="D2678" t="b">
        <f>IF(C2678=1,'Data Transformation'!$G$3+0.5*'Data Transformation'!$W$25,IF(C2679=1,D2679-'Data Transformation'!$W$25,FALSE))</f>
        <v>0</v>
      </c>
      <c r="E2678" t="str">
        <f t="array" ref="E2678">IF(ISLOGICAL(D2678),"",FREQUENCY(IF('Data Transformation'!$B$425:$B$8425='Bin Analysis'!$B2667,'Data Transformation'!$G$425:$G$8425),D2678))</f>
        <v/>
      </c>
      <c r="F2678" t="str">
        <f t="shared" si="333"/>
        <v/>
      </c>
      <c r="G2678">
        <f>Weighting!$H$14</f>
        <v>0</v>
      </c>
      <c r="H2678">
        <f t="array" ref="H2678">FREQUENCY(IF('Data Transformation'!$B$4:$B$8425=B2667,'Data Transformation'!$G$4:$G$8425),'Bin Analysis'!$B2678)</f>
        <v>19</v>
      </c>
      <c r="I2678">
        <f t="shared" si="334"/>
        <v>0</v>
      </c>
      <c r="J2678">
        <f t="shared" si="335"/>
        <v>0</v>
      </c>
      <c r="K2678">
        <f>J2678*Weighting!$W$14</f>
        <v>0</v>
      </c>
      <c r="M2678" s="14"/>
    </row>
    <row r="2679" spans="1:13" x14ac:dyDescent="0.25">
      <c r="A2679" s="32">
        <f>IF(Weighting!$P$15&gt;0,B2679,"")</f>
        <v>1.5000009999999999</v>
      </c>
      <c r="B2679">
        <f>Weighting!$C$15</f>
        <v>1.5000009999999999</v>
      </c>
      <c r="C2679">
        <f>Weighting!$F$15</f>
        <v>0</v>
      </c>
      <c r="D2679" t="b">
        <f>IF(C2679=1,'Data Transformation'!$G$3+0.5*'Data Transformation'!$W$25,IF(C2680=1,D2680-'Data Transformation'!$W$25,FALSE))</f>
        <v>0</v>
      </c>
      <c r="E2679" t="str">
        <f t="array" ref="E2679">IF(ISLOGICAL(D2679),"",FREQUENCY(IF('Data Transformation'!$B$425:$B$8425='Bin Analysis'!$B2667,'Data Transformation'!$G$425:$G$8425),D2679))</f>
        <v/>
      </c>
      <c r="F2679" t="str">
        <f t="shared" si="333"/>
        <v/>
      </c>
      <c r="G2679">
        <f>Weighting!$H$15</f>
        <v>0</v>
      </c>
      <c r="H2679">
        <f t="array" ref="H2679">FREQUENCY(IF('Data Transformation'!$B$4:$B$8425=B2667,'Data Transformation'!$G$4:$G$8425),'Bin Analysis'!$B2679)</f>
        <v>19</v>
      </c>
      <c r="I2679">
        <f t="shared" si="334"/>
        <v>0</v>
      </c>
      <c r="J2679">
        <f t="shared" si="335"/>
        <v>0</v>
      </c>
      <c r="K2679">
        <f>J2679*Weighting!$W$15</f>
        <v>0</v>
      </c>
      <c r="M2679" s="14"/>
    </row>
    <row r="2680" spans="1:13" x14ac:dyDescent="0.25">
      <c r="A2680" s="32" t="str">
        <f>IF(Weighting!$P$16&gt;0,B2680,"")</f>
        <v/>
      </c>
      <c r="B2680">
        <f>Weighting!$C$16</f>
        <v>1.631</v>
      </c>
      <c r="C2680">
        <f>Weighting!$F$16</f>
        <v>0</v>
      </c>
      <c r="D2680" t="b">
        <f>IF(C2680=1,'Data Transformation'!$G$3+0.5*'Data Transformation'!$W$25,IF(C2681=1,D2681-'Data Transformation'!$W$25,FALSE))</f>
        <v>0</v>
      </c>
      <c r="E2680" t="str">
        <f t="array" ref="E2680">IF(ISLOGICAL(D2680),"",FREQUENCY(IF('Data Transformation'!$B$425:$B$8425='Bin Analysis'!$B2667,'Data Transformation'!$G$425:$G$8425),D2680))</f>
        <v/>
      </c>
      <c r="F2680" t="str">
        <f t="shared" si="333"/>
        <v/>
      </c>
      <c r="G2680">
        <f>Weighting!$H$16</f>
        <v>0</v>
      </c>
      <c r="H2680">
        <f t="array" ref="H2680">FREQUENCY(IF('Data Transformation'!$B$4:$B$8425=B2667,'Data Transformation'!$G$4:$G$8425),'Bin Analysis'!$B2680)</f>
        <v>19</v>
      </c>
      <c r="I2680">
        <f t="shared" si="334"/>
        <v>0</v>
      </c>
      <c r="J2680">
        <f t="shared" si="335"/>
        <v>0</v>
      </c>
      <c r="K2680">
        <f>J2680*Weighting!$W$16</f>
        <v>0</v>
      </c>
      <c r="M2680" s="14"/>
    </row>
    <row r="2681" spans="1:13" x14ac:dyDescent="0.25">
      <c r="A2681" s="32" t="str">
        <f>IF(Weighting!$P$17&gt;0,B2681,"")</f>
        <v/>
      </c>
      <c r="B2681">
        <f>Weighting!$C$17</f>
        <v>1.762</v>
      </c>
      <c r="C2681">
        <f>Weighting!$F$17</f>
        <v>0</v>
      </c>
      <c r="D2681" t="b">
        <f>IF(C2681=1,'Data Transformation'!$G$3+0.5*'Data Transformation'!$W$25,IF(C2682=1,D2682-'Data Transformation'!$W$25,FALSE))</f>
        <v>0</v>
      </c>
      <c r="E2681" t="str">
        <f t="array" ref="E2681">IF(ISLOGICAL(D2681),"",FREQUENCY(IF('Data Transformation'!$B$425:$B$8425='Bin Analysis'!$B2667,'Data Transformation'!$G$425:$G$8425),D2681))</f>
        <v/>
      </c>
      <c r="F2681" t="str">
        <f t="shared" si="333"/>
        <v/>
      </c>
      <c r="G2681">
        <f>Weighting!$H$17</f>
        <v>0</v>
      </c>
      <c r="H2681">
        <f t="array" ref="H2681">FREQUENCY(IF('Data Transformation'!$B$4:$B$8425=B2667,'Data Transformation'!$G$4:$G$8425),'Bin Analysis'!$B2681)</f>
        <v>19</v>
      </c>
      <c r="I2681">
        <f t="shared" si="334"/>
        <v>0</v>
      </c>
      <c r="J2681">
        <f t="shared" si="335"/>
        <v>0</v>
      </c>
      <c r="K2681">
        <f>J2681*Weighting!$W$17</f>
        <v>0</v>
      </c>
      <c r="M2681" s="14"/>
    </row>
    <row r="2682" spans="1:13" x14ac:dyDescent="0.25">
      <c r="A2682" s="32" t="str">
        <f>IF(Weighting!$P$18&gt;0,B2682,"")</f>
        <v/>
      </c>
      <c r="B2682">
        <f>Weighting!$C$18</f>
        <v>1.893</v>
      </c>
      <c r="C2682">
        <f>Weighting!$F$18</f>
        <v>0</v>
      </c>
      <c r="D2682" t="b">
        <f>IF(C2682=1,'Data Transformation'!$G$3+0.5*'Data Transformation'!$W$25,IF(C2683=1,D2683-'Data Transformation'!$W$25,FALSE))</f>
        <v>0</v>
      </c>
      <c r="E2682" t="str">
        <f t="array" ref="E2682">IF(ISLOGICAL(D2682),"",FREQUENCY(IF('Data Transformation'!$B$425:$B$8425='Bin Analysis'!$B2667,'Data Transformation'!$G$425:$G$8425),D2682))</f>
        <v/>
      </c>
      <c r="F2682" t="str">
        <f t="shared" si="333"/>
        <v/>
      </c>
      <c r="G2682">
        <f>Weighting!$H$18</f>
        <v>0</v>
      </c>
      <c r="H2682">
        <f t="array" ref="H2682">FREQUENCY(IF('Data Transformation'!$B$4:$B$8425=B2667,'Data Transformation'!$G$4:$G$8425),'Bin Analysis'!$B2682)</f>
        <v>19</v>
      </c>
      <c r="I2682">
        <f t="shared" si="334"/>
        <v>0</v>
      </c>
      <c r="J2682">
        <f t="shared" si="335"/>
        <v>0</v>
      </c>
      <c r="K2682">
        <f>J2682*Weighting!$W$18</f>
        <v>0</v>
      </c>
      <c r="M2682" s="14"/>
    </row>
    <row r="2683" spans="1:13" x14ac:dyDescent="0.25">
      <c r="A2683" s="32" t="str">
        <f>IF(Weighting!$P$19&gt;0,B2683,"")</f>
        <v/>
      </c>
      <c r="B2683">
        <f>Weighting!$C$19</f>
        <v>2.024</v>
      </c>
      <c r="C2683">
        <f>Weighting!$F$19</f>
        <v>0</v>
      </c>
      <c r="D2683" t="b">
        <f>IF(C2683=1,'Data Transformation'!$G$3+0.5*'Data Transformation'!$W$25,IF(C2684=1,D2684-'Data Transformation'!$W$25,FALSE))</f>
        <v>0</v>
      </c>
      <c r="E2683" t="str">
        <f t="array" ref="E2683">IF(ISLOGICAL(D2683),"",FREQUENCY(IF('Data Transformation'!$B$425:$B$8425='Bin Analysis'!$B2667,'Data Transformation'!$G$425:$G$8425),D2683))</f>
        <v/>
      </c>
      <c r="F2683" t="str">
        <f t="shared" si="333"/>
        <v/>
      </c>
      <c r="G2683">
        <f>Weighting!$H$19</f>
        <v>0</v>
      </c>
      <c r="H2683">
        <f t="array" ref="H2683">FREQUENCY(IF('Data Transformation'!$B$4:$B$8425=B2667,'Data Transformation'!$G$4:$G$8425),'Bin Analysis'!$B2683)</f>
        <v>19</v>
      </c>
      <c r="I2683">
        <f t="shared" si="334"/>
        <v>0</v>
      </c>
      <c r="J2683">
        <f t="shared" si="335"/>
        <v>0</v>
      </c>
      <c r="K2683">
        <f>J2683*Weighting!$W$19</f>
        <v>0</v>
      </c>
      <c r="M2683" s="14"/>
    </row>
    <row r="2684" spans="1:13" x14ac:dyDescent="0.25">
      <c r="A2684" s="32" t="str">
        <f>IF(Weighting!$P$20&gt;0,B2684,"")</f>
        <v/>
      </c>
      <c r="B2684">
        <f>Weighting!$C$20</f>
        <v>2.1550000000000002</v>
      </c>
      <c r="C2684">
        <f>Weighting!$F$20</f>
        <v>0</v>
      </c>
      <c r="D2684" t="b">
        <f>IF(C2684=1,'Data Transformation'!$G$3+0.5*'Data Transformation'!$W$25,IF(C2685=1,D2685-'Data Transformation'!$W$25,FALSE))</f>
        <v>0</v>
      </c>
      <c r="E2684" t="str">
        <f t="array" ref="E2684">IF(ISLOGICAL(D2684),"",FREQUENCY(IF('Data Transformation'!$B$425:$B$8425='Bin Analysis'!$B2667,'Data Transformation'!$G$425:$G$8425),D2684))</f>
        <v/>
      </c>
      <c r="F2684" t="str">
        <f t="shared" si="333"/>
        <v/>
      </c>
      <c r="G2684">
        <f>Weighting!$H$20</f>
        <v>0</v>
      </c>
      <c r="H2684">
        <f t="array" ref="H2684">FREQUENCY(IF('Data Transformation'!$B$4:$B$8425=B2667,'Data Transformation'!$G$4:$G$8425),'Bin Analysis'!$B2684)</f>
        <v>19</v>
      </c>
      <c r="I2684">
        <f t="shared" si="334"/>
        <v>0</v>
      </c>
      <c r="J2684">
        <f t="shared" si="335"/>
        <v>0</v>
      </c>
      <c r="K2684">
        <f>J2684*Weighting!$W$20</f>
        <v>0</v>
      </c>
      <c r="M2684" s="14"/>
    </row>
    <row r="2685" spans="1:13" x14ac:dyDescent="0.25">
      <c r="A2685" s="32" t="str">
        <f>IF(Weighting!$P$21&gt;0,B2685,"")</f>
        <v/>
      </c>
      <c r="B2685">
        <f>Weighting!$C$21</f>
        <v>2.2860000000000005</v>
      </c>
      <c r="C2685">
        <f>Weighting!$F$21</f>
        <v>0</v>
      </c>
      <c r="D2685" t="b">
        <f>IF(C2685=1,'Data Transformation'!$G$3+0.5*'Data Transformation'!$W$25,IF(C2686=1,D2686-'Data Transformation'!$W$25,FALSE))</f>
        <v>0</v>
      </c>
      <c r="E2685" t="str">
        <f t="array" ref="E2685">IF(ISLOGICAL(D2685),"",FREQUENCY(IF('Data Transformation'!$B$425:$B$8425='Bin Analysis'!$B2667,'Data Transformation'!$G$425:$G$8425),D2685))</f>
        <v/>
      </c>
      <c r="F2685" t="str">
        <f t="shared" si="333"/>
        <v/>
      </c>
      <c r="G2685">
        <f>Weighting!$H$21</f>
        <v>0</v>
      </c>
      <c r="H2685">
        <f t="array" ref="H2685">FREQUENCY(IF('Data Transformation'!$B$4:$B$8425=B2667,'Data Transformation'!$G$4:$G$8425),'Bin Analysis'!$B2685)</f>
        <v>19</v>
      </c>
      <c r="I2685">
        <f t="shared" si="334"/>
        <v>0</v>
      </c>
      <c r="J2685">
        <f t="shared" si="335"/>
        <v>0</v>
      </c>
      <c r="K2685">
        <f>J2685*Weighting!$W$21</f>
        <v>0</v>
      </c>
      <c r="M2685" s="14"/>
    </row>
    <row r="2686" spans="1:13" x14ac:dyDescent="0.25">
      <c r="A2686" s="32" t="str">
        <f>IF(Weighting!$P$22&gt;0,B2686,"")</f>
        <v/>
      </c>
      <c r="B2686">
        <f>Weighting!$C$22</f>
        <v>2.4170000000000007</v>
      </c>
      <c r="C2686">
        <f>Weighting!$F$22</f>
        <v>0</v>
      </c>
      <c r="D2686" t="b">
        <f>IF(C2686=1,'Data Transformation'!$G$3+0.5*'Data Transformation'!$W$25,IF(C2687=1,D2687-'Data Transformation'!$W$25,FALSE))</f>
        <v>0</v>
      </c>
      <c r="E2686" t="str">
        <f t="array" ref="E2686">IF(ISLOGICAL(D2686),"",FREQUENCY(IF('Data Transformation'!$B$425:$B$8425='Bin Analysis'!$B2667,'Data Transformation'!$G$425:$G$8425),D2686))</f>
        <v/>
      </c>
      <c r="F2686" t="str">
        <f t="shared" si="333"/>
        <v/>
      </c>
      <c r="G2686">
        <f>Weighting!$H$22</f>
        <v>0</v>
      </c>
      <c r="H2686">
        <f t="array" ref="H2686">FREQUENCY(IF('Data Transformation'!$B$4:$B$8425=B2667,'Data Transformation'!$G$4:$G$8425),'Bin Analysis'!$B2686)</f>
        <v>19</v>
      </c>
      <c r="I2686">
        <f t="shared" si="334"/>
        <v>0</v>
      </c>
      <c r="J2686">
        <f t="shared" si="335"/>
        <v>0</v>
      </c>
      <c r="K2686">
        <f>J2686*Weighting!$W$22</f>
        <v>0</v>
      </c>
      <c r="M2686" s="14"/>
    </row>
    <row r="2687" spans="1:13" x14ac:dyDescent="0.25">
      <c r="A2687" s="32" t="str">
        <f>IF(Weighting!$P$23&gt;0,B2687,"")</f>
        <v/>
      </c>
      <c r="B2687">
        <f>Weighting!$C$23</f>
        <v>2.5480000000000009</v>
      </c>
      <c r="C2687">
        <f>Weighting!$F$23</f>
        <v>0</v>
      </c>
      <c r="D2687" t="b">
        <f>IF(C2687=1,'Data Transformation'!$G$3+0.5*'Data Transformation'!$W$25,IF(C2688=1,D2688-'Data Transformation'!$W$25,FALSE))</f>
        <v>0</v>
      </c>
      <c r="E2687" t="str">
        <f t="array" ref="E2687">IF(ISLOGICAL(D2687),"",FREQUENCY(IF('Data Transformation'!$B$425:$B$8425='Bin Analysis'!$B2667,'Data Transformation'!$G$425:$G$8425),D2687))</f>
        <v/>
      </c>
      <c r="F2687" t="str">
        <f t="shared" si="333"/>
        <v/>
      </c>
      <c r="G2687">
        <f>Weighting!$H$23</f>
        <v>0</v>
      </c>
      <c r="H2687">
        <f t="array" ref="H2687">FREQUENCY(IF('Data Transformation'!$B$4:$B$8425=B2667,'Data Transformation'!$G$4:$G$8425),'Bin Analysis'!$B2687)</f>
        <v>19</v>
      </c>
      <c r="I2687">
        <f t="shared" si="334"/>
        <v>0</v>
      </c>
      <c r="J2687">
        <f t="shared" si="335"/>
        <v>0</v>
      </c>
      <c r="K2687">
        <f>J2687*Weighting!$W$23</f>
        <v>0</v>
      </c>
      <c r="M2687" s="14"/>
    </row>
    <row r="2688" spans="1:13" x14ac:dyDescent="0.25">
      <c r="A2688" s="32" t="str">
        <f>IF(Weighting!$P$24&gt;0,B2688,"")</f>
        <v/>
      </c>
      <c r="B2688">
        <f>Weighting!$C$24</f>
        <v>2.6790000000000012</v>
      </c>
      <c r="C2688">
        <f>Weighting!$F$24</f>
        <v>0</v>
      </c>
      <c r="D2688" t="b">
        <f>IF(C2688=1,'Data Transformation'!$G$3+0.5*'Data Transformation'!$W$25,IF(C2689=1,D2689-'Data Transformation'!$W$25,FALSE))</f>
        <v>0</v>
      </c>
      <c r="E2688" t="str">
        <f t="array" ref="E2688">IF(ISLOGICAL(D2688),"",FREQUENCY(IF('Data Transformation'!$B$425:$B$8425='Bin Analysis'!$B2667,'Data Transformation'!$G$425:$G$8425),D2688))</f>
        <v/>
      </c>
      <c r="F2688" t="str">
        <f t="shared" si="333"/>
        <v/>
      </c>
      <c r="G2688">
        <f>Weighting!$H$24</f>
        <v>0</v>
      </c>
      <c r="H2688">
        <f t="array" ref="H2688">FREQUENCY(IF('Data Transformation'!$B$4:$B$8425=B2667,'Data Transformation'!$G$4:$G$8425),'Bin Analysis'!$B2688)</f>
        <v>19</v>
      </c>
      <c r="I2688">
        <f t="shared" si="334"/>
        <v>0</v>
      </c>
      <c r="J2688">
        <f t="shared" si="335"/>
        <v>0</v>
      </c>
      <c r="K2688">
        <f>J2688*Weighting!$W$24</f>
        <v>0</v>
      </c>
      <c r="M2688" s="14"/>
    </row>
    <row r="2689" spans="1:25" x14ac:dyDescent="0.25">
      <c r="A2689" s="32" t="str">
        <f>IF(Weighting!$P$25&gt;0,B2689,"")</f>
        <v/>
      </c>
      <c r="B2689">
        <f>Weighting!$C$25</f>
        <v>2.8100000000000014</v>
      </c>
      <c r="C2689">
        <f>Weighting!$F$25</f>
        <v>0</v>
      </c>
      <c r="D2689" t="b">
        <f>IF(C2689=1,'Data Transformation'!$G$3+0.5*'Data Transformation'!$W$25,IF(C2690=1,D2690-'Data Transformation'!$W$25,FALSE))</f>
        <v>0</v>
      </c>
      <c r="E2689" t="str">
        <f t="array" ref="E2689">IF(ISLOGICAL(D2689),"",FREQUENCY(IF('Data Transformation'!$B$425:$B$8425='Bin Analysis'!$B2667,'Data Transformation'!$G$425:$G$8425),D2689))</f>
        <v/>
      </c>
      <c r="F2689" t="str">
        <f t="shared" si="333"/>
        <v/>
      </c>
      <c r="G2689">
        <f>Weighting!$H$25</f>
        <v>0</v>
      </c>
      <c r="H2689">
        <f t="array" ref="H2689">FREQUENCY(IF('Data Transformation'!$B$4:$B$8425=B2667,'Data Transformation'!$G$4:$G$8425),'Bin Analysis'!$B2689)</f>
        <v>19</v>
      </c>
      <c r="I2689">
        <f t="shared" si="334"/>
        <v>0</v>
      </c>
      <c r="J2689">
        <f t="shared" si="335"/>
        <v>0</v>
      </c>
      <c r="K2689">
        <f>J2689*Weighting!$W$25</f>
        <v>0</v>
      </c>
      <c r="M2689" s="14"/>
    </row>
    <row r="2690" spans="1:25" x14ac:dyDescent="0.25">
      <c r="O2690"/>
      <c r="P2690"/>
      <c r="Q2690"/>
      <c r="R2690"/>
    </row>
    <row r="2691" spans="1:25" ht="23.25" x14ac:dyDescent="0.35">
      <c r="A2691" s="21" t="s">
        <v>0</v>
      </c>
      <c r="B2691" s="21">
        <f>IFERROR(VLOOKUP(C2691,'Data Transformation'!$L$6:$M$426,2,FALSE),"")</f>
        <v>112</v>
      </c>
      <c r="C2691" s="21">
        <f>C2667+1</f>
        <v>112</v>
      </c>
      <c r="D2691" s="21"/>
      <c r="E2691" s="21"/>
      <c r="F2691" s="21"/>
      <c r="G2691" s="21"/>
      <c r="H2691" s="22"/>
      <c r="I2691" s="22"/>
      <c r="J2691" s="22"/>
      <c r="K2691" s="21"/>
      <c r="L2691" s="21">
        <f>B2691</f>
        <v>112</v>
      </c>
      <c r="M2691" s="23">
        <f>INDEX('Data Transformation'!$O$4:$O$424,MATCH($B2691,'Data Transformation'!$M$4:$M$424,0),MATCH($M$2,'Data Transformation'!$O$3,0))</f>
        <v>16</v>
      </c>
      <c r="N2691" s="27">
        <f>IF('Input and Summary Results'!$J$16="minimum",'Bin Analysis'!X2692/(M2691-1),'Bin Analysis'!Y2691/('Bin Analysis'!M2691-1))</f>
        <v>0</v>
      </c>
      <c r="O2691" s="27">
        <f>IF(M2691=FALSE,NA(),(VLOOKUP(1,C2694:K2713,4,FALSE))/(M2691-1))</f>
        <v>0</v>
      </c>
      <c r="P2691" s="27">
        <f>IF(M2691=FALSE,NA(),SUM(J2694:J2713)/Weighting!$S$5)</f>
        <v>0.4</v>
      </c>
      <c r="Q2691" s="27">
        <f>IF(M2691=FALSE,NA(),SUM(K2694:K2713)/Weighting!$S$6)</f>
        <v>0.30434782608695654</v>
      </c>
      <c r="R2691" s="27">
        <f>IF(M2691=FALSE,NA(),(VLOOKUP(1,G2694:K2713,3,FALSE))/(M2691-1))</f>
        <v>0.73333333333333328</v>
      </c>
      <c r="S2691" s="22" t="str">
        <f>IF(M2691=FALSE,NA(),IF(SUM(J2694:J2713)=2,"yes","no"))</f>
        <v>no</v>
      </c>
      <c r="X2691" s="2" cm="2">
        <f t="array" ref="X2691:X2692">FREQUENCY(IF('Data Transformation'!$B$425:$B$6424='Bin Analysis'!L2691,'Data Transformation'!$G$425:$G$6424),'Data Transformation'!$U$11)</f>
        <v>15</v>
      </c>
      <c r="Y2691" s="2" cm="2">
        <f t="array" ref="Y2691:Y2692">FREQUENCY(IF('Data Transformation'!$B$425:$B$6424='Bin Analysis'!L2691,'Data Transformation'!$G$425:$G$6424),'Data Transformation'!$U$12)</f>
        <v>15</v>
      </c>
    </row>
    <row r="2692" spans="1:25" x14ac:dyDescent="0.25">
      <c r="A2692" s="14" t="s">
        <v>66</v>
      </c>
      <c r="B2692" t="s">
        <v>47</v>
      </c>
      <c r="C2692" t="s">
        <v>5</v>
      </c>
      <c r="D2692" t="s">
        <v>99</v>
      </c>
      <c r="E2692" t="s">
        <v>100</v>
      </c>
      <c r="F2692" t="s">
        <v>101</v>
      </c>
      <c r="G2692" t="s">
        <v>69</v>
      </c>
      <c r="H2692" t="s">
        <v>31</v>
      </c>
      <c r="I2692" t="s">
        <v>32</v>
      </c>
      <c r="J2692" t="s">
        <v>46</v>
      </c>
      <c r="K2692" s="14" t="s">
        <v>45</v>
      </c>
      <c r="M2692" s="14"/>
      <c r="X2692" s="2">
        <v>0</v>
      </c>
      <c r="Y2692" s="2">
        <v>0</v>
      </c>
    </row>
    <row r="2693" spans="1:25" x14ac:dyDescent="0.25">
      <c r="A2693" s="32"/>
      <c r="D2693" t="b">
        <f>IF(C2693=1,'Data Transformation'!$G$3+0.5*'Data Transformation'!$W$25,IF(C2694=1,D2694-'Data Transformation'!$W$25,FALSE))</f>
        <v>0</v>
      </c>
      <c r="E2693" t="str">
        <f t="array" ref="E2693">IF(ISLOGICAL(D2693),"",FREQUENCY(IF('Data Transformation'!$B$425:$B$8425='Bin Analysis'!$B2691,'Data Transformation'!$G$425:$G$8425),D2693))</f>
        <v/>
      </c>
      <c r="F2693" t="str">
        <f>IF(ISLOGICAL(D2693),"",E2693-E2692)</f>
        <v/>
      </c>
      <c r="M2693" s="14"/>
    </row>
    <row r="2694" spans="1:25" x14ac:dyDescent="0.25">
      <c r="A2694" s="32">
        <f>IF(Weighting!$P$6&gt;0,B2694,"")</f>
        <v>0.32100000000000001</v>
      </c>
      <c r="B2694">
        <f>Weighting!$C$6</f>
        <v>0.32100000000000001</v>
      </c>
      <c r="C2694">
        <f>Weighting!$F$6</f>
        <v>0</v>
      </c>
      <c r="D2694" t="b">
        <f>IF(C2694=1,'Data Transformation'!$G$3+0.5*'Data Transformation'!$W$25,IF(C2695=1,D2695-'Data Transformation'!$W$25,FALSE))</f>
        <v>0</v>
      </c>
      <c r="E2694" t="str">
        <f t="array" ref="E2694">IF(ISLOGICAL(D2694),"",FREQUENCY(IF('Data Transformation'!$B$425:$B$8425='Bin Analysis'!$B2691,'Data Transformation'!$G$425:$G$8425),D2694))</f>
        <v/>
      </c>
      <c r="F2694" t="str">
        <f>IF(ISLOGICAL(D2694),"",E2694-E2693)</f>
        <v/>
      </c>
      <c r="G2694">
        <f>Weighting!$H$6</f>
        <v>1</v>
      </c>
      <c r="H2694">
        <f t="array" ref="H2694">FREQUENCY(IF('Data Transformation'!$B$4:$B$8425=B2691,'Data Transformation'!$G$4:$G$8425),'Bin Analysis'!$B2694)</f>
        <v>11</v>
      </c>
      <c r="I2694">
        <f>H2694-H2693</f>
        <v>11</v>
      </c>
      <c r="J2694">
        <f>IF(I2694=0,0,1)</f>
        <v>1</v>
      </c>
      <c r="K2694">
        <f>J2694*Weighting!$W$6</f>
        <v>1</v>
      </c>
      <c r="M2694" s="14"/>
    </row>
    <row r="2695" spans="1:25" x14ac:dyDescent="0.25">
      <c r="A2695" s="32">
        <f>IF(Weighting!$P$7&gt;0,B2695,"")</f>
        <v>0.45200000000000001</v>
      </c>
      <c r="B2695">
        <f>Weighting!$C$7</f>
        <v>0.45200000000000001</v>
      </c>
      <c r="C2695">
        <f>Weighting!$F$7</f>
        <v>0</v>
      </c>
      <c r="D2695" t="b">
        <f>IF(C2695=1,'Data Transformation'!$G$3+0.5*'Data Transformation'!$W$25,IF(C2696=1,D2696-'Data Transformation'!$W$25,FALSE))</f>
        <v>0</v>
      </c>
      <c r="E2695" t="str">
        <f t="array" ref="E2695">IF(ISLOGICAL(D2695),"",FREQUENCY(IF('Data Transformation'!$B$425:$B$8425='Bin Analysis'!$B2691,'Data Transformation'!$G$425:$G$8425),D2695))</f>
        <v/>
      </c>
      <c r="F2695" t="str">
        <f t="shared" ref="F2695:F2713" si="336">IF(ISLOGICAL(D2695),"",E2695-E2694)</f>
        <v/>
      </c>
      <c r="G2695">
        <f>Weighting!$H$7</f>
        <v>0</v>
      </c>
      <c r="H2695">
        <f t="array" ref="H2695">FREQUENCY(IF('Data Transformation'!$B$4:$B$8425=B2691,'Data Transformation'!$G$4:$G$8425),'Bin Analysis'!$B2695)</f>
        <v>13</v>
      </c>
      <c r="I2695">
        <f t="shared" ref="I2695:I2713" si="337">H2695-H2694</f>
        <v>2</v>
      </c>
      <c r="J2695">
        <f>IF(I2695=0,0,1)</f>
        <v>1</v>
      </c>
      <c r="K2695">
        <f>J2695*Weighting!$W$7</f>
        <v>2</v>
      </c>
      <c r="M2695" s="14"/>
    </row>
    <row r="2696" spans="1:25" x14ac:dyDescent="0.25">
      <c r="A2696" s="32">
        <f>IF(Weighting!$P$8&gt;0,B2696,"")</f>
        <v>0.58299999999999996</v>
      </c>
      <c r="B2696">
        <f>Weighting!$C$8</f>
        <v>0.58299999999999996</v>
      </c>
      <c r="C2696">
        <f>Weighting!$F$8</f>
        <v>0</v>
      </c>
      <c r="D2696" t="b">
        <f>IF(C2696=1,'Data Transformation'!$G$3+0.5*'Data Transformation'!$W$25,IF(C2697=1,D2697-'Data Transformation'!$W$25,FALSE))</f>
        <v>0</v>
      </c>
      <c r="E2696" t="str">
        <f t="array" ref="E2696">IF(ISLOGICAL(D2696),"",FREQUENCY(IF('Data Transformation'!$B$425:$B$8425='Bin Analysis'!$B2691,'Data Transformation'!$G$425:$G$8425),D2696))</f>
        <v/>
      </c>
      <c r="F2696" t="str">
        <f t="shared" si="336"/>
        <v/>
      </c>
      <c r="G2696">
        <f>Weighting!$H$8</f>
        <v>0</v>
      </c>
      <c r="H2696">
        <f t="array" ref="H2696">FREQUENCY(IF('Data Transformation'!$B$4:$B$8425=B2691,'Data Transformation'!$G$4:$G$8425),'Bin Analysis'!$B2696)</f>
        <v>13</v>
      </c>
      <c r="I2696">
        <f t="shared" si="337"/>
        <v>0</v>
      </c>
      <c r="J2696">
        <f t="shared" ref="J2696:J2713" si="338">IF(I2696=0,0,1)</f>
        <v>0</v>
      </c>
      <c r="K2696">
        <f>J2696*Weighting!$W$8</f>
        <v>0</v>
      </c>
      <c r="M2696" s="14"/>
    </row>
    <row r="2697" spans="1:25" x14ac:dyDescent="0.25">
      <c r="A2697" s="32">
        <f>IF(Weighting!$P$9&gt;0,B2697,"")</f>
        <v>0.71399999999999997</v>
      </c>
      <c r="B2697" s="50">
        <f>Weighting!$C$9</f>
        <v>0.71399999999999997</v>
      </c>
      <c r="C2697">
        <f>Weighting!$F$9</f>
        <v>0</v>
      </c>
      <c r="D2697" t="b">
        <f>IF(C2697=1,'Data Transformation'!$G$3+0.5*'Data Transformation'!$W$25,IF(C2698=1,D2698-'Data Transformation'!$W$25,FALSE))</f>
        <v>0</v>
      </c>
      <c r="E2697" t="str">
        <f t="array" ref="E2697">IF(ISLOGICAL(D2697),"",FREQUENCY(IF('Data Transformation'!$B$425:$B$8425='Bin Analysis'!$B2691,'Data Transformation'!$G$425:$G$8425),D2697))</f>
        <v/>
      </c>
      <c r="F2697" t="str">
        <f t="shared" si="336"/>
        <v/>
      </c>
      <c r="G2697">
        <f>Weighting!$H$9</f>
        <v>0</v>
      </c>
      <c r="H2697">
        <f t="array" ref="H2697">FREQUENCY(IF('Data Transformation'!$B$4:$B$8425=B2691,'Data Transformation'!$G$4:$G$8425),'Bin Analysis'!$B2697)</f>
        <v>15</v>
      </c>
      <c r="I2697">
        <f t="shared" si="337"/>
        <v>2</v>
      </c>
      <c r="J2697">
        <f t="shared" si="338"/>
        <v>1</v>
      </c>
      <c r="K2697">
        <f>J2697*Weighting!$W$9</f>
        <v>3</v>
      </c>
      <c r="M2697" s="14"/>
    </row>
    <row r="2698" spans="1:25" x14ac:dyDescent="0.25">
      <c r="A2698" s="32">
        <f>IF(Weighting!$P$10&gt;0,B2698,"")</f>
        <v>0.84499999999999997</v>
      </c>
      <c r="B2698">
        <f>Weighting!$C$10</f>
        <v>0.84499999999999997</v>
      </c>
      <c r="C2698">
        <f>Weighting!$F$10</f>
        <v>0</v>
      </c>
      <c r="D2698" t="b">
        <f>IF(C2698=1,'Data Transformation'!$G$3+0.5*'Data Transformation'!$W$25,IF(C2699=1,D2699-'Data Transformation'!$W$25,FALSE))</f>
        <v>0</v>
      </c>
      <c r="E2698" t="str">
        <f t="array" ref="E2698">IF(ISLOGICAL(D2698),"",FREQUENCY(IF('Data Transformation'!$B$425:$B$8425='Bin Analysis'!$B2691,'Data Transformation'!$G$425:$G$8425),D2698))</f>
        <v/>
      </c>
      <c r="F2698" t="str">
        <f t="shared" si="336"/>
        <v/>
      </c>
      <c r="G2698">
        <f>Weighting!$H$10</f>
        <v>0</v>
      </c>
      <c r="H2698">
        <f t="array" ref="H2698">FREQUENCY(IF('Data Transformation'!$B$4:$B$8425=B2691,'Data Transformation'!$G$4:$G$8425),'Bin Analysis'!$B2698)</f>
        <v>15</v>
      </c>
      <c r="I2698">
        <f t="shared" si="337"/>
        <v>0</v>
      </c>
      <c r="J2698">
        <f t="shared" si="338"/>
        <v>0</v>
      </c>
      <c r="K2698">
        <f>J2698*Weighting!$W$10</f>
        <v>0</v>
      </c>
      <c r="M2698" s="14"/>
    </row>
    <row r="2699" spans="1:25" x14ac:dyDescent="0.25">
      <c r="A2699" s="32">
        <f>IF(Weighting!$P$11&gt;0,B2699,"")</f>
        <v>0.97599999999999998</v>
      </c>
      <c r="B2699">
        <f>Weighting!$C$11</f>
        <v>0.97599999999999998</v>
      </c>
      <c r="C2699">
        <f>Weighting!$F$11</f>
        <v>0</v>
      </c>
      <c r="D2699">
        <f>IF(C2699=1,'Data Transformation'!$G$3+0.5*'Data Transformation'!$W$25,IF(C2700=1,D2700-'Data Transformation'!$W$25,FALSE))</f>
        <v>0.86899999999999999</v>
      </c>
      <c r="E2699">
        <f t="array" ref="E2699">IF(ISLOGICAL(D2699),"",FREQUENCY(IF('Data Transformation'!$B$425:$B$8425='Bin Analysis'!$B2691,'Data Transformation'!$G$425:$G$8425),D2699))</f>
        <v>15</v>
      </c>
      <c r="F2699" t="e">
        <f t="shared" si="336"/>
        <v>#VALUE!</v>
      </c>
      <c r="G2699">
        <f>Weighting!$H$11</f>
        <v>0</v>
      </c>
      <c r="H2699">
        <f t="array" ref="H2699">FREQUENCY(IF('Data Transformation'!$B$4:$B$8425=B2691,'Data Transformation'!$G$4:$G$8425),'Bin Analysis'!$B2699)</f>
        <v>15</v>
      </c>
      <c r="I2699">
        <f t="shared" si="337"/>
        <v>0</v>
      </c>
      <c r="J2699">
        <f t="shared" si="338"/>
        <v>0</v>
      </c>
      <c r="K2699">
        <f>J2699*Weighting!$W$11</f>
        <v>0</v>
      </c>
      <c r="M2699" s="14"/>
    </row>
    <row r="2700" spans="1:25" x14ac:dyDescent="0.25">
      <c r="A2700" s="32">
        <f>IF(Weighting!$P$12&gt;0,B2700,"")</f>
        <v>1.107</v>
      </c>
      <c r="B2700">
        <f>Weighting!$C$12</f>
        <v>1.107</v>
      </c>
      <c r="C2700">
        <f>Weighting!$F$12</f>
        <v>1</v>
      </c>
      <c r="D2700">
        <f>IF(C2700=1,'Data Transformation'!$G$3+0.5*'Data Transformation'!$W$25,IF(C2701=1,D2701-'Data Transformation'!$W$25,FALSE))</f>
        <v>1.131</v>
      </c>
      <c r="E2700">
        <f t="array" ref="E2700">IF(ISLOGICAL(D2700),"",FREQUENCY(IF('Data Transformation'!$B$425:$B$8425='Bin Analysis'!$B2691,'Data Transformation'!$G$425:$G$8425),D2700))</f>
        <v>15</v>
      </c>
      <c r="F2700">
        <f t="shared" si="336"/>
        <v>0</v>
      </c>
      <c r="G2700">
        <f>Weighting!$H$12</f>
        <v>0</v>
      </c>
      <c r="H2700">
        <f t="array" ref="H2700">FREQUENCY(IF('Data Transformation'!$B$4:$B$8425=B2691,'Data Transformation'!$G$4:$G$8425),'Bin Analysis'!$B2700)</f>
        <v>16</v>
      </c>
      <c r="I2700">
        <f t="shared" si="337"/>
        <v>1</v>
      </c>
      <c r="J2700">
        <f t="shared" si="338"/>
        <v>1</v>
      </c>
      <c r="K2700">
        <f>J2700*Weighting!$W$12</f>
        <v>1</v>
      </c>
      <c r="M2700" s="14"/>
    </row>
    <row r="2701" spans="1:25" x14ac:dyDescent="0.25">
      <c r="A2701" s="32">
        <f>IF(Weighting!$P$13&gt;0,B2701,"")</f>
        <v>1.238</v>
      </c>
      <c r="B2701">
        <f>Weighting!$C$13</f>
        <v>1.238</v>
      </c>
      <c r="C2701">
        <f>Weighting!$F$13</f>
        <v>0</v>
      </c>
      <c r="D2701" t="b">
        <f>IF(C2701=1,'Data Transformation'!$G$3+0.5*'Data Transformation'!$W$25,IF(C2702=1,D2702-'Data Transformation'!$W$25,FALSE))</f>
        <v>0</v>
      </c>
      <c r="E2701" t="str">
        <f t="array" ref="E2701">IF(ISLOGICAL(D2701),"",FREQUENCY(IF('Data Transformation'!$B$425:$B$8425='Bin Analysis'!$B2691,'Data Transformation'!$G$425:$G$8425),D2701))</f>
        <v/>
      </c>
      <c r="F2701" t="str">
        <f t="shared" si="336"/>
        <v/>
      </c>
      <c r="G2701">
        <f>Weighting!$H$13</f>
        <v>0</v>
      </c>
      <c r="H2701">
        <f t="array" ref="H2701">FREQUENCY(IF('Data Transformation'!$B$4:$B$8425=B2691,'Data Transformation'!$G$4:$G$8425),'Bin Analysis'!$B2701)</f>
        <v>16</v>
      </c>
      <c r="I2701">
        <f t="shared" si="337"/>
        <v>0</v>
      </c>
      <c r="J2701">
        <f t="shared" si="338"/>
        <v>0</v>
      </c>
      <c r="K2701">
        <f>J2701*Weighting!$W$13</f>
        <v>0</v>
      </c>
      <c r="M2701" s="14"/>
    </row>
    <row r="2702" spans="1:25" x14ac:dyDescent="0.25">
      <c r="A2702" s="32">
        <f>IF(Weighting!$P$14&gt;0,B2702,"")</f>
        <v>1.369</v>
      </c>
      <c r="B2702">
        <f>Weighting!$C$14</f>
        <v>1.369</v>
      </c>
      <c r="C2702">
        <f>Weighting!$F$14</f>
        <v>0</v>
      </c>
      <c r="D2702" t="b">
        <f>IF(C2702=1,'Data Transformation'!$G$3+0.5*'Data Transformation'!$W$25,IF(C2703=1,D2703-'Data Transformation'!$W$25,FALSE))</f>
        <v>0</v>
      </c>
      <c r="E2702" t="str">
        <f t="array" ref="E2702">IF(ISLOGICAL(D2702),"",FREQUENCY(IF('Data Transformation'!$B$425:$B$8425='Bin Analysis'!$B2691,'Data Transformation'!$G$425:$G$8425),D2702))</f>
        <v/>
      </c>
      <c r="F2702" t="str">
        <f t="shared" si="336"/>
        <v/>
      </c>
      <c r="G2702">
        <f>Weighting!$H$14</f>
        <v>0</v>
      </c>
      <c r="H2702">
        <f t="array" ref="H2702">FREQUENCY(IF('Data Transformation'!$B$4:$B$8425=B2691,'Data Transformation'!$G$4:$G$8425),'Bin Analysis'!$B2702)</f>
        <v>16</v>
      </c>
      <c r="I2702">
        <f t="shared" si="337"/>
        <v>0</v>
      </c>
      <c r="J2702">
        <f t="shared" si="338"/>
        <v>0</v>
      </c>
      <c r="K2702">
        <f>J2702*Weighting!$W$14</f>
        <v>0</v>
      </c>
      <c r="M2702" s="14"/>
    </row>
    <row r="2703" spans="1:25" x14ac:dyDescent="0.25">
      <c r="A2703" s="32">
        <f>IF(Weighting!$P$15&gt;0,B2703,"")</f>
        <v>1.5000009999999999</v>
      </c>
      <c r="B2703">
        <f>Weighting!$C$15</f>
        <v>1.5000009999999999</v>
      </c>
      <c r="C2703">
        <f>Weighting!$F$15</f>
        <v>0</v>
      </c>
      <c r="D2703" t="b">
        <f>IF(C2703=1,'Data Transformation'!$G$3+0.5*'Data Transformation'!$W$25,IF(C2704=1,D2704-'Data Transformation'!$W$25,FALSE))</f>
        <v>0</v>
      </c>
      <c r="E2703" t="str">
        <f t="array" ref="E2703">IF(ISLOGICAL(D2703),"",FREQUENCY(IF('Data Transformation'!$B$425:$B$8425='Bin Analysis'!$B2691,'Data Transformation'!$G$425:$G$8425),D2703))</f>
        <v/>
      </c>
      <c r="F2703" t="str">
        <f t="shared" si="336"/>
        <v/>
      </c>
      <c r="G2703">
        <f>Weighting!$H$15</f>
        <v>0</v>
      </c>
      <c r="H2703">
        <f t="array" ref="H2703">FREQUENCY(IF('Data Transformation'!$B$4:$B$8425=B2691,'Data Transformation'!$G$4:$G$8425),'Bin Analysis'!$B2703)</f>
        <v>16</v>
      </c>
      <c r="I2703">
        <f t="shared" si="337"/>
        <v>0</v>
      </c>
      <c r="J2703">
        <f t="shared" si="338"/>
        <v>0</v>
      </c>
      <c r="K2703">
        <f>J2703*Weighting!$W$15</f>
        <v>0</v>
      </c>
      <c r="M2703" s="14"/>
    </row>
    <row r="2704" spans="1:25" x14ac:dyDescent="0.25">
      <c r="A2704" s="32" t="str">
        <f>IF(Weighting!$P$16&gt;0,B2704,"")</f>
        <v/>
      </c>
      <c r="B2704">
        <f>Weighting!$C$16</f>
        <v>1.631</v>
      </c>
      <c r="C2704">
        <f>Weighting!$F$16</f>
        <v>0</v>
      </c>
      <c r="D2704" t="b">
        <f>IF(C2704=1,'Data Transformation'!$G$3+0.5*'Data Transformation'!$W$25,IF(C2705=1,D2705-'Data Transformation'!$W$25,FALSE))</f>
        <v>0</v>
      </c>
      <c r="E2704" t="str">
        <f t="array" ref="E2704">IF(ISLOGICAL(D2704),"",FREQUENCY(IF('Data Transformation'!$B$425:$B$8425='Bin Analysis'!$B2691,'Data Transformation'!$G$425:$G$8425),D2704))</f>
        <v/>
      </c>
      <c r="F2704" t="str">
        <f t="shared" si="336"/>
        <v/>
      </c>
      <c r="G2704">
        <f>Weighting!$H$16</f>
        <v>0</v>
      </c>
      <c r="H2704">
        <f t="array" ref="H2704">FREQUENCY(IF('Data Transformation'!$B$4:$B$8425=B2691,'Data Transformation'!$G$4:$G$8425),'Bin Analysis'!$B2704)</f>
        <v>16</v>
      </c>
      <c r="I2704">
        <f t="shared" si="337"/>
        <v>0</v>
      </c>
      <c r="J2704">
        <f t="shared" si="338"/>
        <v>0</v>
      </c>
      <c r="K2704">
        <f>J2704*Weighting!$W$16</f>
        <v>0</v>
      </c>
      <c r="M2704" s="14"/>
    </row>
    <row r="2705" spans="1:25" x14ac:dyDescent="0.25">
      <c r="A2705" s="32" t="str">
        <f>IF(Weighting!$P$17&gt;0,B2705,"")</f>
        <v/>
      </c>
      <c r="B2705">
        <f>Weighting!$C$17</f>
        <v>1.762</v>
      </c>
      <c r="C2705">
        <f>Weighting!$F$17</f>
        <v>0</v>
      </c>
      <c r="D2705" t="b">
        <f>IF(C2705=1,'Data Transformation'!$G$3+0.5*'Data Transformation'!$W$25,IF(C2706=1,D2706-'Data Transformation'!$W$25,FALSE))</f>
        <v>0</v>
      </c>
      <c r="E2705" t="str">
        <f t="array" ref="E2705">IF(ISLOGICAL(D2705),"",FREQUENCY(IF('Data Transformation'!$B$425:$B$8425='Bin Analysis'!$B2691,'Data Transformation'!$G$425:$G$8425),D2705))</f>
        <v/>
      </c>
      <c r="F2705" t="str">
        <f t="shared" si="336"/>
        <v/>
      </c>
      <c r="G2705">
        <f>Weighting!$H$17</f>
        <v>0</v>
      </c>
      <c r="H2705">
        <f t="array" ref="H2705">FREQUENCY(IF('Data Transformation'!$B$4:$B$8425=B2691,'Data Transformation'!$G$4:$G$8425),'Bin Analysis'!$B2705)</f>
        <v>16</v>
      </c>
      <c r="I2705">
        <f t="shared" si="337"/>
        <v>0</v>
      </c>
      <c r="J2705">
        <f t="shared" si="338"/>
        <v>0</v>
      </c>
      <c r="K2705">
        <f>J2705*Weighting!$W$17</f>
        <v>0</v>
      </c>
      <c r="M2705" s="14"/>
    </row>
    <row r="2706" spans="1:25" x14ac:dyDescent="0.25">
      <c r="A2706" s="32" t="str">
        <f>IF(Weighting!$P$18&gt;0,B2706,"")</f>
        <v/>
      </c>
      <c r="B2706">
        <f>Weighting!$C$18</f>
        <v>1.893</v>
      </c>
      <c r="C2706">
        <f>Weighting!$F$18</f>
        <v>0</v>
      </c>
      <c r="D2706" t="b">
        <f>IF(C2706=1,'Data Transformation'!$G$3+0.5*'Data Transformation'!$W$25,IF(C2707=1,D2707-'Data Transformation'!$W$25,FALSE))</f>
        <v>0</v>
      </c>
      <c r="E2706" t="str">
        <f t="array" ref="E2706">IF(ISLOGICAL(D2706),"",FREQUENCY(IF('Data Transformation'!$B$425:$B$8425='Bin Analysis'!$B2691,'Data Transformation'!$G$425:$G$8425),D2706))</f>
        <v/>
      </c>
      <c r="F2706" t="str">
        <f t="shared" si="336"/>
        <v/>
      </c>
      <c r="G2706">
        <f>Weighting!$H$18</f>
        <v>0</v>
      </c>
      <c r="H2706">
        <f t="array" ref="H2706">FREQUENCY(IF('Data Transformation'!$B$4:$B$8425=B2691,'Data Transformation'!$G$4:$G$8425),'Bin Analysis'!$B2706)</f>
        <v>16</v>
      </c>
      <c r="I2706">
        <f t="shared" si="337"/>
        <v>0</v>
      </c>
      <c r="J2706">
        <f t="shared" si="338"/>
        <v>0</v>
      </c>
      <c r="K2706">
        <f>J2706*Weighting!$W$18</f>
        <v>0</v>
      </c>
      <c r="M2706" s="14"/>
    </row>
    <row r="2707" spans="1:25" x14ac:dyDescent="0.25">
      <c r="A2707" s="32" t="str">
        <f>IF(Weighting!$P$19&gt;0,B2707,"")</f>
        <v/>
      </c>
      <c r="B2707">
        <f>Weighting!$C$19</f>
        <v>2.024</v>
      </c>
      <c r="C2707">
        <f>Weighting!$F$19</f>
        <v>0</v>
      </c>
      <c r="D2707" t="b">
        <f>IF(C2707=1,'Data Transformation'!$G$3+0.5*'Data Transformation'!$W$25,IF(C2708=1,D2708-'Data Transformation'!$W$25,FALSE))</f>
        <v>0</v>
      </c>
      <c r="E2707" t="str">
        <f t="array" ref="E2707">IF(ISLOGICAL(D2707),"",FREQUENCY(IF('Data Transformation'!$B$425:$B$8425='Bin Analysis'!$B2691,'Data Transformation'!$G$425:$G$8425),D2707))</f>
        <v/>
      </c>
      <c r="F2707" t="str">
        <f t="shared" si="336"/>
        <v/>
      </c>
      <c r="G2707">
        <f>Weighting!$H$19</f>
        <v>0</v>
      </c>
      <c r="H2707">
        <f t="array" ref="H2707">FREQUENCY(IF('Data Transformation'!$B$4:$B$8425=B2691,'Data Transformation'!$G$4:$G$8425),'Bin Analysis'!$B2707)</f>
        <v>16</v>
      </c>
      <c r="I2707">
        <f t="shared" si="337"/>
        <v>0</v>
      </c>
      <c r="J2707">
        <f t="shared" si="338"/>
        <v>0</v>
      </c>
      <c r="K2707">
        <f>J2707*Weighting!$W$19</f>
        <v>0</v>
      </c>
      <c r="M2707" s="14"/>
    </row>
    <row r="2708" spans="1:25" x14ac:dyDescent="0.25">
      <c r="A2708" s="32" t="str">
        <f>IF(Weighting!$P$20&gt;0,B2708,"")</f>
        <v/>
      </c>
      <c r="B2708">
        <f>Weighting!$C$20</f>
        <v>2.1550000000000002</v>
      </c>
      <c r="C2708">
        <f>Weighting!$F$20</f>
        <v>0</v>
      </c>
      <c r="D2708" t="b">
        <f>IF(C2708=1,'Data Transformation'!$G$3+0.5*'Data Transformation'!$W$25,IF(C2709=1,D2709-'Data Transformation'!$W$25,FALSE))</f>
        <v>0</v>
      </c>
      <c r="E2708" t="str">
        <f t="array" ref="E2708">IF(ISLOGICAL(D2708),"",FREQUENCY(IF('Data Transformation'!$B$425:$B$8425='Bin Analysis'!$B2691,'Data Transformation'!$G$425:$G$8425),D2708))</f>
        <v/>
      </c>
      <c r="F2708" t="str">
        <f t="shared" si="336"/>
        <v/>
      </c>
      <c r="G2708">
        <f>Weighting!$H$20</f>
        <v>0</v>
      </c>
      <c r="H2708">
        <f t="array" ref="H2708">FREQUENCY(IF('Data Transformation'!$B$4:$B$8425=B2691,'Data Transformation'!$G$4:$G$8425),'Bin Analysis'!$B2708)</f>
        <v>16</v>
      </c>
      <c r="I2708">
        <f t="shared" si="337"/>
        <v>0</v>
      </c>
      <c r="J2708">
        <f t="shared" si="338"/>
        <v>0</v>
      </c>
      <c r="K2708">
        <f>J2708*Weighting!$W$20</f>
        <v>0</v>
      </c>
      <c r="M2708" s="14"/>
    </row>
    <row r="2709" spans="1:25" x14ac:dyDescent="0.25">
      <c r="A2709" s="32" t="str">
        <f>IF(Weighting!$P$21&gt;0,B2709,"")</f>
        <v/>
      </c>
      <c r="B2709">
        <f>Weighting!$C$21</f>
        <v>2.2860000000000005</v>
      </c>
      <c r="C2709">
        <f>Weighting!$F$21</f>
        <v>0</v>
      </c>
      <c r="D2709" t="b">
        <f>IF(C2709=1,'Data Transformation'!$G$3+0.5*'Data Transformation'!$W$25,IF(C2710=1,D2710-'Data Transformation'!$W$25,FALSE))</f>
        <v>0</v>
      </c>
      <c r="E2709" t="str">
        <f t="array" ref="E2709">IF(ISLOGICAL(D2709),"",FREQUENCY(IF('Data Transformation'!$B$425:$B$8425='Bin Analysis'!$B2691,'Data Transformation'!$G$425:$G$8425),D2709))</f>
        <v/>
      </c>
      <c r="F2709" t="str">
        <f t="shared" si="336"/>
        <v/>
      </c>
      <c r="G2709">
        <f>Weighting!$H$21</f>
        <v>0</v>
      </c>
      <c r="H2709">
        <f t="array" ref="H2709">FREQUENCY(IF('Data Transformation'!$B$4:$B$8425=B2691,'Data Transformation'!$G$4:$G$8425),'Bin Analysis'!$B2709)</f>
        <v>16</v>
      </c>
      <c r="I2709">
        <f t="shared" si="337"/>
        <v>0</v>
      </c>
      <c r="J2709">
        <f t="shared" si="338"/>
        <v>0</v>
      </c>
      <c r="K2709">
        <f>J2709*Weighting!$W$21</f>
        <v>0</v>
      </c>
      <c r="M2709" s="14"/>
    </row>
    <row r="2710" spans="1:25" x14ac:dyDescent="0.25">
      <c r="A2710" s="32" t="str">
        <f>IF(Weighting!$P$22&gt;0,B2710,"")</f>
        <v/>
      </c>
      <c r="B2710">
        <f>Weighting!$C$22</f>
        <v>2.4170000000000007</v>
      </c>
      <c r="C2710">
        <f>Weighting!$F$22</f>
        <v>0</v>
      </c>
      <c r="D2710" t="b">
        <f>IF(C2710=1,'Data Transformation'!$G$3+0.5*'Data Transformation'!$W$25,IF(C2711=1,D2711-'Data Transformation'!$W$25,FALSE))</f>
        <v>0</v>
      </c>
      <c r="E2710" t="str">
        <f t="array" ref="E2710">IF(ISLOGICAL(D2710),"",FREQUENCY(IF('Data Transformation'!$B$425:$B$8425='Bin Analysis'!$B2691,'Data Transformation'!$G$425:$G$8425),D2710))</f>
        <v/>
      </c>
      <c r="F2710" t="str">
        <f t="shared" si="336"/>
        <v/>
      </c>
      <c r="G2710">
        <f>Weighting!$H$22</f>
        <v>0</v>
      </c>
      <c r="H2710">
        <f t="array" ref="H2710">FREQUENCY(IF('Data Transformation'!$B$4:$B$8425=B2691,'Data Transformation'!$G$4:$G$8425),'Bin Analysis'!$B2710)</f>
        <v>16</v>
      </c>
      <c r="I2710">
        <f t="shared" si="337"/>
        <v>0</v>
      </c>
      <c r="J2710">
        <f t="shared" si="338"/>
        <v>0</v>
      </c>
      <c r="K2710">
        <f>J2710*Weighting!$W$22</f>
        <v>0</v>
      </c>
      <c r="M2710" s="14"/>
    </row>
    <row r="2711" spans="1:25" x14ac:dyDescent="0.25">
      <c r="A2711" s="32" t="str">
        <f>IF(Weighting!$P$23&gt;0,B2711,"")</f>
        <v/>
      </c>
      <c r="B2711">
        <f>Weighting!$C$23</f>
        <v>2.5480000000000009</v>
      </c>
      <c r="C2711">
        <f>Weighting!$F$23</f>
        <v>0</v>
      </c>
      <c r="D2711" t="b">
        <f>IF(C2711=1,'Data Transformation'!$G$3+0.5*'Data Transformation'!$W$25,IF(C2712=1,D2712-'Data Transformation'!$W$25,FALSE))</f>
        <v>0</v>
      </c>
      <c r="E2711" t="str">
        <f t="array" ref="E2711">IF(ISLOGICAL(D2711),"",FREQUENCY(IF('Data Transformation'!$B$425:$B$8425='Bin Analysis'!$B2691,'Data Transformation'!$G$425:$G$8425),D2711))</f>
        <v/>
      </c>
      <c r="F2711" t="str">
        <f t="shared" si="336"/>
        <v/>
      </c>
      <c r="G2711">
        <f>Weighting!$H$23</f>
        <v>0</v>
      </c>
      <c r="H2711">
        <f t="array" ref="H2711">FREQUENCY(IF('Data Transformation'!$B$4:$B$8425=B2691,'Data Transformation'!$G$4:$G$8425),'Bin Analysis'!$B2711)</f>
        <v>16</v>
      </c>
      <c r="I2711">
        <f t="shared" si="337"/>
        <v>0</v>
      </c>
      <c r="J2711">
        <f t="shared" si="338"/>
        <v>0</v>
      </c>
      <c r="K2711">
        <f>J2711*Weighting!$W$23</f>
        <v>0</v>
      </c>
      <c r="M2711" s="14"/>
    </row>
    <row r="2712" spans="1:25" x14ac:dyDescent="0.25">
      <c r="A2712" s="32" t="str">
        <f>IF(Weighting!$P$24&gt;0,B2712,"")</f>
        <v/>
      </c>
      <c r="B2712">
        <f>Weighting!$C$24</f>
        <v>2.6790000000000012</v>
      </c>
      <c r="C2712">
        <f>Weighting!$F$24</f>
        <v>0</v>
      </c>
      <c r="D2712" t="b">
        <f>IF(C2712=1,'Data Transformation'!$G$3+0.5*'Data Transformation'!$W$25,IF(C2713=1,D2713-'Data Transformation'!$W$25,FALSE))</f>
        <v>0</v>
      </c>
      <c r="E2712" t="str">
        <f t="array" ref="E2712">IF(ISLOGICAL(D2712),"",FREQUENCY(IF('Data Transformation'!$B$425:$B$8425='Bin Analysis'!$B2691,'Data Transformation'!$G$425:$G$8425),D2712))</f>
        <v/>
      </c>
      <c r="F2712" t="str">
        <f t="shared" si="336"/>
        <v/>
      </c>
      <c r="G2712">
        <f>Weighting!$H$24</f>
        <v>0</v>
      </c>
      <c r="H2712">
        <f t="array" ref="H2712">FREQUENCY(IF('Data Transformation'!$B$4:$B$8425=B2691,'Data Transformation'!$G$4:$G$8425),'Bin Analysis'!$B2712)</f>
        <v>16</v>
      </c>
      <c r="I2712">
        <f t="shared" si="337"/>
        <v>0</v>
      </c>
      <c r="J2712">
        <f t="shared" si="338"/>
        <v>0</v>
      </c>
      <c r="K2712">
        <f>J2712*Weighting!$W$24</f>
        <v>0</v>
      </c>
      <c r="M2712" s="14"/>
    </row>
    <row r="2713" spans="1:25" x14ac:dyDescent="0.25">
      <c r="A2713" s="32" t="str">
        <f>IF(Weighting!$P$25&gt;0,B2713,"")</f>
        <v/>
      </c>
      <c r="B2713">
        <f>Weighting!$C$25</f>
        <v>2.8100000000000014</v>
      </c>
      <c r="C2713">
        <f>Weighting!$F$25</f>
        <v>0</v>
      </c>
      <c r="D2713" t="b">
        <f>IF(C2713=1,'Data Transformation'!$G$3+0.5*'Data Transformation'!$W$25,IF(C2714=1,D2714-'Data Transformation'!$W$25,FALSE))</f>
        <v>0</v>
      </c>
      <c r="E2713" t="str">
        <f t="array" ref="E2713">IF(ISLOGICAL(D2713),"",FREQUENCY(IF('Data Transformation'!$B$425:$B$8425='Bin Analysis'!$B2691,'Data Transformation'!$G$425:$G$8425),D2713))</f>
        <v/>
      </c>
      <c r="F2713" t="str">
        <f t="shared" si="336"/>
        <v/>
      </c>
      <c r="G2713">
        <f>Weighting!$H$25</f>
        <v>0</v>
      </c>
      <c r="H2713">
        <f t="array" ref="H2713">FREQUENCY(IF('Data Transformation'!$B$4:$B$8425=B2691,'Data Transformation'!$G$4:$G$8425),'Bin Analysis'!$B2713)</f>
        <v>16</v>
      </c>
      <c r="I2713">
        <f t="shared" si="337"/>
        <v>0</v>
      </c>
      <c r="J2713">
        <f t="shared" si="338"/>
        <v>0</v>
      </c>
      <c r="K2713">
        <f>J2713*Weighting!$W$25</f>
        <v>0</v>
      </c>
      <c r="M2713" s="14"/>
    </row>
    <row r="2714" spans="1:25" x14ac:dyDescent="0.25">
      <c r="O2714"/>
      <c r="P2714"/>
      <c r="Q2714"/>
      <c r="R2714"/>
    </row>
    <row r="2715" spans="1:25" ht="23.25" x14ac:dyDescent="0.35">
      <c r="A2715" s="21" t="s">
        <v>0</v>
      </c>
      <c r="B2715" s="21">
        <f>IFERROR(VLOOKUP(C2715,'Data Transformation'!$L$6:$M$426,2,FALSE),"")</f>
        <v>113</v>
      </c>
      <c r="C2715" s="21">
        <f>C2691+1</f>
        <v>113</v>
      </c>
      <c r="D2715" s="21"/>
      <c r="E2715" s="21"/>
      <c r="F2715" s="21"/>
      <c r="G2715" s="21"/>
      <c r="H2715" s="22"/>
      <c r="I2715" s="22"/>
      <c r="J2715" s="22"/>
      <c r="K2715" s="21"/>
      <c r="L2715" s="21">
        <f>B2715</f>
        <v>113</v>
      </c>
      <c r="M2715" s="23">
        <f>INDEX('Data Transformation'!$O$4:$O$424,MATCH($B2715,'Data Transformation'!$M$4:$M$424,0),MATCH($M$2,'Data Transformation'!$O$3,0))</f>
        <v>18</v>
      </c>
      <c r="N2715" s="27">
        <f>IF('Input and Summary Results'!$J$16="minimum",'Bin Analysis'!X2716/(M2715-1),'Bin Analysis'!Y2715/('Bin Analysis'!M2715-1))</f>
        <v>0</v>
      </c>
      <c r="O2715" s="27">
        <f>IF(M2715=FALSE,NA(),(VLOOKUP(1,C2718:K2737,4,FALSE))/(M2715-1))</f>
        <v>0</v>
      </c>
      <c r="P2715" s="27">
        <f>IF(M2715=FALSE,NA(),SUM(J2718:J2737)/Weighting!$S$5)</f>
        <v>0.4</v>
      </c>
      <c r="Q2715" s="27">
        <f>IF(M2715=FALSE,NA(),SUM(K2718:K2737)/Weighting!$S$6)</f>
        <v>0.30434782608695654</v>
      </c>
      <c r="R2715" s="27">
        <f>IF(M2715=FALSE,NA(),(VLOOKUP(1,G2718:K2737,3,FALSE))/(M2715-1))</f>
        <v>0.88235294117647056</v>
      </c>
      <c r="S2715" s="22" t="str">
        <f>IF(M2715=FALSE,NA(),IF(SUM(J2718:J2737)=2,"yes","no"))</f>
        <v>no</v>
      </c>
      <c r="X2715" s="2" cm="2">
        <f t="array" ref="X2715:X2716">FREQUENCY(IF('Data Transformation'!$B$425:$B$6424='Bin Analysis'!L2715,'Data Transformation'!$G$425:$G$6424),'Data Transformation'!$U$11)</f>
        <v>17</v>
      </c>
      <c r="Y2715" s="2" cm="2">
        <f t="array" ref="Y2715:Y2716">FREQUENCY(IF('Data Transformation'!$B$425:$B$6424='Bin Analysis'!L2715,'Data Transformation'!$G$425:$G$6424),'Data Transformation'!$U$12)</f>
        <v>17</v>
      </c>
    </row>
    <row r="2716" spans="1:25" x14ac:dyDescent="0.25">
      <c r="A2716" s="14" t="s">
        <v>66</v>
      </c>
      <c r="B2716" t="s">
        <v>47</v>
      </c>
      <c r="C2716" t="s">
        <v>5</v>
      </c>
      <c r="D2716" t="s">
        <v>99</v>
      </c>
      <c r="E2716" t="s">
        <v>100</v>
      </c>
      <c r="F2716" t="s">
        <v>101</v>
      </c>
      <c r="G2716" t="s">
        <v>69</v>
      </c>
      <c r="H2716" t="s">
        <v>31</v>
      </c>
      <c r="I2716" t="s">
        <v>32</v>
      </c>
      <c r="J2716" t="s">
        <v>46</v>
      </c>
      <c r="K2716" s="14" t="s">
        <v>45</v>
      </c>
      <c r="M2716" s="14"/>
      <c r="X2716" s="2">
        <v>0</v>
      </c>
      <c r="Y2716" s="2">
        <v>0</v>
      </c>
    </row>
    <row r="2717" spans="1:25" x14ac:dyDescent="0.25">
      <c r="A2717" s="32"/>
      <c r="D2717" t="b">
        <f>IF(C2717=1,'Data Transformation'!$G$3+0.5*'Data Transformation'!$W$25,IF(C2718=1,D2718-'Data Transformation'!$W$25,FALSE))</f>
        <v>0</v>
      </c>
      <c r="E2717" t="str">
        <f t="array" ref="E2717">IF(ISLOGICAL(D2717),"",FREQUENCY(IF('Data Transformation'!$B$425:$B$8425='Bin Analysis'!$B2715,'Data Transformation'!$G$425:$G$8425),D2717))</f>
        <v/>
      </c>
      <c r="F2717" t="str">
        <f>IF(ISLOGICAL(D2717),"",E2717-E2716)</f>
        <v/>
      </c>
      <c r="M2717" s="14"/>
    </row>
    <row r="2718" spans="1:25" x14ac:dyDescent="0.25">
      <c r="A2718" s="32">
        <f>IF(Weighting!$P$6&gt;0,B2718,"")</f>
        <v>0.32100000000000001</v>
      </c>
      <c r="B2718">
        <f>Weighting!$C$6</f>
        <v>0.32100000000000001</v>
      </c>
      <c r="C2718">
        <f>Weighting!$F$6</f>
        <v>0</v>
      </c>
      <c r="D2718" t="b">
        <f>IF(C2718=1,'Data Transformation'!$G$3+0.5*'Data Transformation'!$W$25,IF(C2719=1,D2719-'Data Transformation'!$W$25,FALSE))</f>
        <v>0</v>
      </c>
      <c r="E2718" t="str">
        <f t="array" ref="E2718">IF(ISLOGICAL(D2718),"",FREQUENCY(IF('Data Transformation'!$B$425:$B$8425='Bin Analysis'!$B2715,'Data Transformation'!$G$425:$G$8425),D2718))</f>
        <v/>
      </c>
      <c r="F2718" t="str">
        <f>IF(ISLOGICAL(D2718),"",E2718-E2717)</f>
        <v/>
      </c>
      <c r="G2718">
        <f>Weighting!$H$6</f>
        <v>1</v>
      </c>
      <c r="H2718">
        <f t="array" ref="H2718">FREQUENCY(IF('Data Transformation'!$B$4:$B$8425=B2715,'Data Transformation'!$G$4:$G$8425),'Bin Analysis'!$B2718)</f>
        <v>15</v>
      </c>
      <c r="I2718">
        <f>H2718-H2717</f>
        <v>15</v>
      </c>
      <c r="J2718">
        <f>IF(I2718=0,0,1)</f>
        <v>1</v>
      </c>
      <c r="K2718">
        <f>J2718*Weighting!$W$6</f>
        <v>1</v>
      </c>
      <c r="M2718" s="14"/>
    </row>
    <row r="2719" spans="1:25" x14ac:dyDescent="0.25">
      <c r="A2719" s="32">
        <f>IF(Weighting!$P$7&gt;0,B2719,"")</f>
        <v>0.45200000000000001</v>
      </c>
      <c r="B2719">
        <f>Weighting!$C$7</f>
        <v>0.45200000000000001</v>
      </c>
      <c r="C2719">
        <f>Weighting!$F$7</f>
        <v>0</v>
      </c>
      <c r="D2719" t="b">
        <f>IF(C2719=1,'Data Transformation'!$G$3+0.5*'Data Transformation'!$W$25,IF(C2720=1,D2720-'Data Transformation'!$W$25,FALSE))</f>
        <v>0</v>
      </c>
      <c r="E2719" t="str">
        <f t="array" ref="E2719">IF(ISLOGICAL(D2719),"",FREQUENCY(IF('Data Transformation'!$B$425:$B$8425='Bin Analysis'!$B2715,'Data Transformation'!$G$425:$G$8425),D2719))</f>
        <v/>
      </c>
      <c r="F2719" t="str">
        <f t="shared" ref="F2719:F2737" si="339">IF(ISLOGICAL(D2719),"",E2719-E2718)</f>
        <v/>
      </c>
      <c r="G2719">
        <f>Weighting!$H$7</f>
        <v>0</v>
      </c>
      <c r="H2719">
        <f t="array" ref="H2719">FREQUENCY(IF('Data Transformation'!$B$4:$B$8425=B2715,'Data Transformation'!$G$4:$G$8425),'Bin Analysis'!$B2719)</f>
        <v>15</v>
      </c>
      <c r="I2719">
        <f t="shared" ref="I2719:I2737" si="340">H2719-H2718</f>
        <v>0</v>
      </c>
      <c r="J2719">
        <f>IF(I2719=0,0,1)</f>
        <v>0</v>
      </c>
      <c r="K2719">
        <f>J2719*Weighting!$W$7</f>
        <v>0</v>
      </c>
      <c r="M2719" s="14"/>
    </row>
    <row r="2720" spans="1:25" x14ac:dyDescent="0.25">
      <c r="A2720" s="32">
        <f>IF(Weighting!$P$8&gt;0,B2720,"")</f>
        <v>0.58299999999999996</v>
      </c>
      <c r="B2720">
        <f>Weighting!$C$8</f>
        <v>0.58299999999999996</v>
      </c>
      <c r="C2720">
        <f>Weighting!$F$8</f>
        <v>0</v>
      </c>
      <c r="D2720" t="b">
        <f>IF(C2720=1,'Data Transformation'!$G$3+0.5*'Data Transformation'!$W$25,IF(C2721=1,D2721-'Data Transformation'!$W$25,FALSE))</f>
        <v>0</v>
      </c>
      <c r="E2720" t="str">
        <f t="array" ref="E2720">IF(ISLOGICAL(D2720),"",FREQUENCY(IF('Data Transformation'!$B$425:$B$8425='Bin Analysis'!$B2715,'Data Transformation'!$G$425:$G$8425),D2720))</f>
        <v/>
      </c>
      <c r="F2720" t="str">
        <f t="shared" si="339"/>
        <v/>
      </c>
      <c r="G2720">
        <f>Weighting!$H$8</f>
        <v>0</v>
      </c>
      <c r="H2720">
        <f t="array" ref="H2720">FREQUENCY(IF('Data Transformation'!$B$4:$B$8425=B2715,'Data Transformation'!$G$4:$G$8425),'Bin Analysis'!$B2720)</f>
        <v>15</v>
      </c>
      <c r="I2720">
        <f t="shared" si="340"/>
        <v>0</v>
      </c>
      <c r="J2720">
        <f t="shared" ref="J2720:J2737" si="341">IF(I2720=0,0,1)</f>
        <v>0</v>
      </c>
      <c r="K2720">
        <f>J2720*Weighting!$W$8</f>
        <v>0</v>
      </c>
      <c r="M2720" s="14"/>
    </row>
    <row r="2721" spans="1:13" x14ac:dyDescent="0.25">
      <c r="A2721" s="32">
        <f>IF(Weighting!$P$9&gt;0,B2721,"")</f>
        <v>0.71399999999999997</v>
      </c>
      <c r="B2721" s="50">
        <f>Weighting!$C$9</f>
        <v>0.71399999999999997</v>
      </c>
      <c r="C2721">
        <f>Weighting!$F$9</f>
        <v>0</v>
      </c>
      <c r="D2721" t="b">
        <f>IF(C2721=1,'Data Transformation'!$G$3+0.5*'Data Transformation'!$W$25,IF(C2722=1,D2722-'Data Transformation'!$W$25,FALSE))</f>
        <v>0</v>
      </c>
      <c r="E2721" t="str">
        <f t="array" ref="E2721">IF(ISLOGICAL(D2721),"",FREQUENCY(IF('Data Transformation'!$B$425:$B$8425='Bin Analysis'!$B2715,'Data Transformation'!$G$425:$G$8425),D2721))</f>
        <v/>
      </c>
      <c r="F2721" t="str">
        <f t="shared" si="339"/>
        <v/>
      </c>
      <c r="G2721">
        <f>Weighting!$H$9</f>
        <v>0</v>
      </c>
      <c r="H2721">
        <f t="array" ref="H2721">FREQUENCY(IF('Data Transformation'!$B$4:$B$8425=B2715,'Data Transformation'!$G$4:$G$8425),'Bin Analysis'!$B2721)</f>
        <v>16</v>
      </c>
      <c r="I2721">
        <f t="shared" si="340"/>
        <v>1</v>
      </c>
      <c r="J2721">
        <f t="shared" si="341"/>
        <v>1</v>
      </c>
      <c r="K2721">
        <f>J2721*Weighting!$W$9</f>
        <v>3</v>
      </c>
      <c r="M2721" s="14"/>
    </row>
    <row r="2722" spans="1:13" x14ac:dyDescent="0.25">
      <c r="A2722" s="32">
        <f>IF(Weighting!$P$10&gt;0,B2722,"")</f>
        <v>0.84499999999999997</v>
      </c>
      <c r="B2722">
        <f>Weighting!$C$10</f>
        <v>0.84499999999999997</v>
      </c>
      <c r="C2722">
        <f>Weighting!$F$10</f>
        <v>0</v>
      </c>
      <c r="D2722" t="b">
        <f>IF(C2722=1,'Data Transformation'!$G$3+0.5*'Data Transformation'!$W$25,IF(C2723=1,D2723-'Data Transformation'!$W$25,FALSE))</f>
        <v>0</v>
      </c>
      <c r="E2722" t="str">
        <f t="array" ref="E2722">IF(ISLOGICAL(D2722),"",FREQUENCY(IF('Data Transformation'!$B$425:$B$8425='Bin Analysis'!$B2715,'Data Transformation'!$G$425:$G$8425),D2722))</f>
        <v/>
      </c>
      <c r="F2722" t="str">
        <f t="shared" si="339"/>
        <v/>
      </c>
      <c r="G2722">
        <f>Weighting!$H$10</f>
        <v>0</v>
      </c>
      <c r="H2722">
        <f t="array" ref="H2722">FREQUENCY(IF('Data Transformation'!$B$4:$B$8425=B2715,'Data Transformation'!$G$4:$G$8425),'Bin Analysis'!$B2722)</f>
        <v>16</v>
      </c>
      <c r="I2722">
        <f t="shared" si="340"/>
        <v>0</v>
      </c>
      <c r="J2722">
        <f t="shared" si="341"/>
        <v>0</v>
      </c>
      <c r="K2722">
        <f>J2722*Weighting!$W$10</f>
        <v>0</v>
      </c>
      <c r="M2722" s="14"/>
    </row>
    <row r="2723" spans="1:13" x14ac:dyDescent="0.25">
      <c r="A2723" s="32">
        <f>IF(Weighting!$P$11&gt;0,B2723,"")</f>
        <v>0.97599999999999998</v>
      </c>
      <c r="B2723">
        <f>Weighting!$C$11</f>
        <v>0.97599999999999998</v>
      </c>
      <c r="C2723">
        <f>Weighting!$F$11</f>
        <v>0</v>
      </c>
      <c r="D2723">
        <f>IF(C2723=1,'Data Transformation'!$G$3+0.5*'Data Transformation'!$W$25,IF(C2724=1,D2724-'Data Transformation'!$W$25,FALSE))</f>
        <v>0.86899999999999999</v>
      </c>
      <c r="E2723">
        <f t="array" ref="E2723">IF(ISLOGICAL(D2723),"",FREQUENCY(IF('Data Transformation'!$B$425:$B$8425='Bin Analysis'!$B2715,'Data Transformation'!$G$425:$G$8425),D2723))</f>
        <v>17</v>
      </c>
      <c r="F2723" t="e">
        <f t="shared" si="339"/>
        <v>#VALUE!</v>
      </c>
      <c r="G2723">
        <f>Weighting!$H$11</f>
        <v>0</v>
      </c>
      <c r="H2723">
        <f t="array" ref="H2723">FREQUENCY(IF('Data Transformation'!$B$4:$B$8425=B2715,'Data Transformation'!$G$4:$G$8425),'Bin Analysis'!$B2723)</f>
        <v>17</v>
      </c>
      <c r="I2723">
        <f t="shared" si="340"/>
        <v>1</v>
      </c>
      <c r="J2723">
        <f t="shared" si="341"/>
        <v>1</v>
      </c>
      <c r="K2723">
        <f>J2723*Weighting!$W$11</f>
        <v>2</v>
      </c>
      <c r="M2723" s="14"/>
    </row>
    <row r="2724" spans="1:13" x14ac:dyDescent="0.25">
      <c r="A2724" s="32">
        <f>IF(Weighting!$P$12&gt;0,B2724,"")</f>
        <v>1.107</v>
      </c>
      <c r="B2724">
        <f>Weighting!$C$12</f>
        <v>1.107</v>
      </c>
      <c r="C2724">
        <f>Weighting!$F$12</f>
        <v>1</v>
      </c>
      <c r="D2724">
        <f>IF(C2724=1,'Data Transformation'!$G$3+0.5*'Data Transformation'!$W$25,IF(C2725=1,D2725-'Data Transformation'!$W$25,FALSE))</f>
        <v>1.131</v>
      </c>
      <c r="E2724">
        <f t="array" ref="E2724">IF(ISLOGICAL(D2724),"",FREQUENCY(IF('Data Transformation'!$B$425:$B$8425='Bin Analysis'!$B2715,'Data Transformation'!$G$425:$G$8425),D2724))</f>
        <v>17</v>
      </c>
      <c r="F2724">
        <f t="shared" si="339"/>
        <v>0</v>
      </c>
      <c r="G2724">
        <f>Weighting!$H$12</f>
        <v>0</v>
      </c>
      <c r="H2724">
        <f t="array" ref="H2724">FREQUENCY(IF('Data Transformation'!$B$4:$B$8425=B2715,'Data Transformation'!$G$4:$G$8425),'Bin Analysis'!$B2724)</f>
        <v>18</v>
      </c>
      <c r="I2724">
        <f t="shared" si="340"/>
        <v>1</v>
      </c>
      <c r="J2724">
        <f t="shared" si="341"/>
        <v>1</v>
      </c>
      <c r="K2724">
        <f>J2724*Weighting!$W$12</f>
        <v>1</v>
      </c>
      <c r="M2724" s="14"/>
    </row>
    <row r="2725" spans="1:13" x14ac:dyDescent="0.25">
      <c r="A2725" s="32">
        <f>IF(Weighting!$P$13&gt;0,B2725,"")</f>
        <v>1.238</v>
      </c>
      <c r="B2725">
        <f>Weighting!$C$13</f>
        <v>1.238</v>
      </c>
      <c r="C2725">
        <f>Weighting!$F$13</f>
        <v>0</v>
      </c>
      <c r="D2725" t="b">
        <f>IF(C2725=1,'Data Transformation'!$G$3+0.5*'Data Transformation'!$W$25,IF(C2726=1,D2726-'Data Transformation'!$W$25,FALSE))</f>
        <v>0</v>
      </c>
      <c r="E2725" t="str">
        <f t="array" ref="E2725">IF(ISLOGICAL(D2725),"",FREQUENCY(IF('Data Transformation'!$B$425:$B$8425='Bin Analysis'!$B2715,'Data Transformation'!$G$425:$G$8425),D2725))</f>
        <v/>
      </c>
      <c r="F2725" t="str">
        <f t="shared" si="339"/>
        <v/>
      </c>
      <c r="G2725">
        <f>Weighting!$H$13</f>
        <v>0</v>
      </c>
      <c r="H2725">
        <f t="array" ref="H2725">FREQUENCY(IF('Data Transformation'!$B$4:$B$8425=B2715,'Data Transformation'!$G$4:$G$8425),'Bin Analysis'!$B2725)</f>
        <v>18</v>
      </c>
      <c r="I2725">
        <f t="shared" si="340"/>
        <v>0</v>
      </c>
      <c r="J2725">
        <f t="shared" si="341"/>
        <v>0</v>
      </c>
      <c r="K2725">
        <f>J2725*Weighting!$W$13</f>
        <v>0</v>
      </c>
      <c r="M2725" s="14"/>
    </row>
    <row r="2726" spans="1:13" x14ac:dyDescent="0.25">
      <c r="A2726" s="32">
        <f>IF(Weighting!$P$14&gt;0,B2726,"")</f>
        <v>1.369</v>
      </c>
      <c r="B2726">
        <f>Weighting!$C$14</f>
        <v>1.369</v>
      </c>
      <c r="C2726">
        <f>Weighting!$F$14</f>
        <v>0</v>
      </c>
      <c r="D2726" t="b">
        <f>IF(C2726=1,'Data Transformation'!$G$3+0.5*'Data Transformation'!$W$25,IF(C2727=1,D2727-'Data Transformation'!$W$25,FALSE))</f>
        <v>0</v>
      </c>
      <c r="E2726" t="str">
        <f t="array" ref="E2726">IF(ISLOGICAL(D2726),"",FREQUENCY(IF('Data Transformation'!$B$425:$B$8425='Bin Analysis'!$B2715,'Data Transformation'!$G$425:$G$8425),D2726))</f>
        <v/>
      </c>
      <c r="F2726" t="str">
        <f t="shared" si="339"/>
        <v/>
      </c>
      <c r="G2726">
        <f>Weighting!$H$14</f>
        <v>0</v>
      </c>
      <c r="H2726">
        <f t="array" ref="H2726">FREQUENCY(IF('Data Transformation'!$B$4:$B$8425=B2715,'Data Transformation'!$G$4:$G$8425),'Bin Analysis'!$B2726)</f>
        <v>18</v>
      </c>
      <c r="I2726">
        <f t="shared" si="340"/>
        <v>0</v>
      </c>
      <c r="J2726">
        <f t="shared" si="341"/>
        <v>0</v>
      </c>
      <c r="K2726">
        <f>J2726*Weighting!$W$14</f>
        <v>0</v>
      </c>
      <c r="M2726" s="14"/>
    </row>
    <row r="2727" spans="1:13" x14ac:dyDescent="0.25">
      <c r="A2727" s="32">
        <f>IF(Weighting!$P$15&gt;0,B2727,"")</f>
        <v>1.5000009999999999</v>
      </c>
      <c r="B2727">
        <f>Weighting!$C$15</f>
        <v>1.5000009999999999</v>
      </c>
      <c r="C2727">
        <f>Weighting!$F$15</f>
        <v>0</v>
      </c>
      <c r="D2727" t="b">
        <f>IF(C2727=1,'Data Transformation'!$G$3+0.5*'Data Transformation'!$W$25,IF(C2728=1,D2728-'Data Transformation'!$W$25,FALSE))</f>
        <v>0</v>
      </c>
      <c r="E2727" t="str">
        <f t="array" ref="E2727">IF(ISLOGICAL(D2727),"",FREQUENCY(IF('Data Transformation'!$B$425:$B$8425='Bin Analysis'!$B2715,'Data Transformation'!$G$425:$G$8425),D2727))</f>
        <v/>
      </c>
      <c r="F2727" t="str">
        <f t="shared" si="339"/>
        <v/>
      </c>
      <c r="G2727">
        <f>Weighting!$H$15</f>
        <v>0</v>
      </c>
      <c r="H2727">
        <f t="array" ref="H2727">FREQUENCY(IF('Data Transformation'!$B$4:$B$8425=B2715,'Data Transformation'!$G$4:$G$8425),'Bin Analysis'!$B2727)</f>
        <v>18</v>
      </c>
      <c r="I2727">
        <f t="shared" si="340"/>
        <v>0</v>
      </c>
      <c r="J2727">
        <f t="shared" si="341"/>
        <v>0</v>
      </c>
      <c r="K2727">
        <f>J2727*Weighting!$W$15</f>
        <v>0</v>
      </c>
      <c r="M2727" s="14"/>
    </row>
    <row r="2728" spans="1:13" x14ac:dyDescent="0.25">
      <c r="A2728" s="32" t="str">
        <f>IF(Weighting!$P$16&gt;0,B2728,"")</f>
        <v/>
      </c>
      <c r="B2728">
        <f>Weighting!$C$16</f>
        <v>1.631</v>
      </c>
      <c r="C2728">
        <f>Weighting!$F$16</f>
        <v>0</v>
      </c>
      <c r="D2728" t="b">
        <f>IF(C2728=1,'Data Transformation'!$G$3+0.5*'Data Transformation'!$W$25,IF(C2729=1,D2729-'Data Transformation'!$W$25,FALSE))</f>
        <v>0</v>
      </c>
      <c r="E2728" t="str">
        <f t="array" ref="E2728">IF(ISLOGICAL(D2728),"",FREQUENCY(IF('Data Transformation'!$B$425:$B$8425='Bin Analysis'!$B2715,'Data Transformation'!$G$425:$G$8425),D2728))</f>
        <v/>
      </c>
      <c r="F2728" t="str">
        <f t="shared" si="339"/>
        <v/>
      </c>
      <c r="G2728">
        <f>Weighting!$H$16</f>
        <v>0</v>
      </c>
      <c r="H2728">
        <f t="array" ref="H2728">FREQUENCY(IF('Data Transformation'!$B$4:$B$8425=B2715,'Data Transformation'!$G$4:$G$8425),'Bin Analysis'!$B2728)</f>
        <v>18</v>
      </c>
      <c r="I2728">
        <f t="shared" si="340"/>
        <v>0</v>
      </c>
      <c r="J2728">
        <f t="shared" si="341"/>
        <v>0</v>
      </c>
      <c r="K2728">
        <f>J2728*Weighting!$W$16</f>
        <v>0</v>
      </c>
      <c r="M2728" s="14"/>
    </row>
    <row r="2729" spans="1:13" x14ac:dyDescent="0.25">
      <c r="A2729" s="32" t="str">
        <f>IF(Weighting!$P$17&gt;0,B2729,"")</f>
        <v/>
      </c>
      <c r="B2729">
        <f>Weighting!$C$17</f>
        <v>1.762</v>
      </c>
      <c r="C2729">
        <f>Weighting!$F$17</f>
        <v>0</v>
      </c>
      <c r="D2729" t="b">
        <f>IF(C2729=1,'Data Transformation'!$G$3+0.5*'Data Transformation'!$W$25,IF(C2730=1,D2730-'Data Transformation'!$W$25,FALSE))</f>
        <v>0</v>
      </c>
      <c r="E2729" t="str">
        <f t="array" ref="E2729">IF(ISLOGICAL(D2729),"",FREQUENCY(IF('Data Transformation'!$B$425:$B$8425='Bin Analysis'!$B2715,'Data Transformation'!$G$425:$G$8425),D2729))</f>
        <v/>
      </c>
      <c r="F2729" t="str">
        <f t="shared" si="339"/>
        <v/>
      </c>
      <c r="G2729">
        <f>Weighting!$H$17</f>
        <v>0</v>
      </c>
      <c r="H2729">
        <f t="array" ref="H2729">FREQUENCY(IF('Data Transformation'!$B$4:$B$8425=B2715,'Data Transformation'!$G$4:$G$8425),'Bin Analysis'!$B2729)</f>
        <v>18</v>
      </c>
      <c r="I2729">
        <f t="shared" si="340"/>
        <v>0</v>
      </c>
      <c r="J2729">
        <f t="shared" si="341"/>
        <v>0</v>
      </c>
      <c r="K2729">
        <f>J2729*Weighting!$W$17</f>
        <v>0</v>
      </c>
      <c r="M2729" s="14"/>
    </row>
    <row r="2730" spans="1:13" x14ac:dyDescent="0.25">
      <c r="A2730" s="32" t="str">
        <f>IF(Weighting!$P$18&gt;0,B2730,"")</f>
        <v/>
      </c>
      <c r="B2730">
        <f>Weighting!$C$18</f>
        <v>1.893</v>
      </c>
      <c r="C2730">
        <f>Weighting!$F$18</f>
        <v>0</v>
      </c>
      <c r="D2730" t="b">
        <f>IF(C2730=1,'Data Transformation'!$G$3+0.5*'Data Transformation'!$W$25,IF(C2731=1,D2731-'Data Transformation'!$W$25,FALSE))</f>
        <v>0</v>
      </c>
      <c r="E2730" t="str">
        <f t="array" ref="E2730">IF(ISLOGICAL(D2730),"",FREQUENCY(IF('Data Transformation'!$B$425:$B$8425='Bin Analysis'!$B2715,'Data Transformation'!$G$425:$G$8425),D2730))</f>
        <v/>
      </c>
      <c r="F2730" t="str">
        <f t="shared" si="339"/>
        <v/>
      </c>
      <c r="G2730">
        <f>Weighting!$H$18</f>
        <v>0</v>
      </c>
      <c r="H2730">
        <f t="array" ref="H2730">FREQUENCY(IF('Data Transformation'!$B$4:$B$8425=B2715,'Data Transformation'!$G$4:$G$8425),'Bin Analysis'!$B2730)</f>
        <v>18</v>
      </c>
      <c r="I2730">
        <f t="shared" si="340"/>
        <v>0</v>
      </c>
      <c r="J2730">
        <f t="shared" si="341"/>
        <v>0</v>
      </c>
      <c r="K2730">
        <f>J2730*Weighting!$W$18</f>
        <v>0</v>
      </c>
      <c r="M2730" s="14"/>
    </row>
    <row r="2731" spans="1:13" x14ac:dyDescent="0.25">
      <c r="A2731" s="32" t="str">
        <f>IF(Weighting!$P$19&gt;0,B2731,"")</f>
        <v/>
      </c>
      <c r="B2731">
        <f>Weighting!$C$19</f>
        <v>2.024</v>
      </c>
      <c r="C2731">
        <f>Weighting!$F$19</f>
        <v>0</v>
      </c>
      <c r="D2731" t="b">
        <f>IF(C2731=1,'Data Transformation'!$G$3+0.5*'Data Transformation'!$W$25,IF(C2732=1,D2732-'Data Transformation'!$W$25,FALSE))</f>
        <v>0</v>
      </c>
      <c r="E2731" t="str">
        <f t="array" ref="E2731">IF(ISLOGICAL(D2731),"",FREQUENCY(IF('Data Transformation'!$B$425:$B$8425='Bin Analysis'!$B2715,'Data Transformation'!$G$425:$G$8425),D2731))</f>
        <v/>
      </c>
      <c r="F2731" t="str">
        <f t="shared" si="339"/>
        <v/>
      </c>
      <c r="G2731">
        <f>Weighting!$H$19</f>
        <v>0</v>
      </c>
      <c r="H2731">
        <f t="array" ref="H2731">FREQUENCY(IF('Data Transformation'!$B$4:$B$8425=B2715,'Data Transformation'!$G$4:$G$8425),'Bin Analysis'!$B2731)</f>
        <v>18</v>
      </c>
      <c r="I2731">
        <f t="shared" si="340"/>
        <v>0</v>
      </c>
      <c r="J2731">
        <f t="shared" si="341"/>
        <v>0</v>
      </c>
      <c r="K2731">
        <f>J2731*Weighting!$W$19</f>
        <v>0</v>
      </c>
      <c r="M2731" s="14"/>
    </row>
    <row r="2732" spans="1:13" x14ac:dyDescent="0.25">
      <c r="A2732" s="32" t="str">
        <f>IF(Weighting!$P$20&gt;0,B2732,"")</f>
        <v/>
      </c>
      <c r="B2732">
        <f>Weighting!$C$20</f>
        <v>2.1550000000000002</v>
      </c>
      <c r="C2732">
        <f>Weighting!$F$20</f>
        <v>0</v>
      </c>
      <c r="D2732" t="b">
        <f>IF(C2732=1,'Data Transformation'!$G$3+0.5*'Data Transformation'!$W$25,IF(C2733=1,D2733-'Data Transformation'!$W$25,FALSE))</f>
        <v>0</v>
      </c>
      <c r="E2732" t="str">
        <f t="array" ref="E2732">IF(ISLOGICAL(D2732),"",FREQUENCY(IF('Data Transformation'!$B$425:$B$8425='Bin Analysis'!$B2715,'Data Transformation'!$G$425:$G$8425),D2732))</f>
        <v/>
      </c>
      <c r="F2732" t="str">
        <f t="shared" si="339"/>
        <v/>
      </c>
      <c r="G2732">
        <f>Weighting!$H$20</f>
        <v>0</v>
      </c>
      <c r="H2732">
        <f t="array" ref="H2732">FREQUENCY(IF('Data Transformation'!$B$4:$B$8425=B2715,'Data Transformation'!$G$4:$G$8425),'Bin Analysis'!$B2732)</f>
        <v>18</v>
      </c>
      <c r="I2732">
        <f t="shared" si="340"/>
        <v>0</v>
      </c>
      <c r="J2732">
        <f t="shared" si="341"/>
        <v>0</v>
      </c>
      <c r="K2732">
        <f>J2732*Weighting!$W$20</f>
        <v>0</v>
      </c>
      <c r="M2732" s="14"/>
    </row>
    <row r="2733" spans="1:13" x14ac:dyDescent="0.25">
      <c r="A2733" s="32" t="str">
        <f>IF(Weighting!$P$21&gt;0,B2733,"")</f>
        <v/>
      </c>
      <c r="B2733">
        <f>Weighting!$C$21</f>
        <v>2.2860000000000005</v>
      </c>
      <c r="C2733">
        <f>Weighting!$F$21</f>
        <v>0</v>
      </c>
      <c r="D2733" t="b">
        <f>IF(C2733=1,'Data Transformation'!$G$3+0.5*'Data Transformation'!$W$25,IF(C2734=1,D2734-'Data Transformation'!$W$25,FALSE))</f>
        <v>0</v>
      </c>
      <c r="E2733" t="str">
        <f t="array" ref="E2733">IF(ISLOGICAL(D2733),"",FREQUENCY(IF('Data Transformation'!$B$425:$B$8425='Bin Analysis'!$B2715,'Data Transformation'!$G$425:$G$8425),D2733))</f>
        <v/>
      </c>
      <c r="F2733" t="str">
        <f t="shared" si="339"/>
        <v/>
      </c>
      <c r="G2733">
        <f>Weighting!$H$21</f>
        <v>0</v>
      </c>
      <c r="H2733">
        <f t="array" ref="H2733">FREQUENCY(IF('Data Transformation'!$B$4:$B$8425=B2715,'Data Transformation'!$G$4:$G$8425),'Bin Analysis'!$B2733)</f>
        <v>18</v>
      </c>
      <c r="I2733">
        <f t="shared" si="340"/>
        <v>0</v>
      </c>
      <c r="J2733">
        <f t="shared" si="341"/>
        <v>0</v>
      </c>
      <c r="K2733">
        <f>J2733*Weighting!$W$21</f>
        <v>0</v>
      </c>
      <c r="M2733" s="14"/>
    </row>
    <row r="2734" spans="1:13" x14ac:dyDescent="0.25">
      <c r="A2734" s="32" t="str">
        <f>IF(Weighting!$P$22&gt;0,B2734,"")</f>
        <v/>
      </c>
      <c r="B2734">
        <f>Weighting!$C$22</f>
        <v>2.4170000000000007</v>
      </c>
      <c r="C2734">
        <f>Weighting!$F$22</f>
        <v>0</v>
      </c>
      <c r="D2734" t="b">
        <f>IF(C2734=1,'Data Transformation'!$G$3+0.5*'Data Transformation'!$W$25,IF(C2735=1,D2735-'Data Transformation'!$W$25,FALSE))</f>
        <v>0</v>
      </c>
      <c r="E2734" t="str">
        <f t="array" ref="E2734">IF(ISLOGICAL(D2734),"",FREQUENCY(IF('Data Transformation'!$B$425:$B$8425='Bin Analysis'!$B2715,'Data Transformation'!$G$425:$G$8425),D2734))</f>
        <v/>
      </c>
      <c r="F2734" t="str">
        <f t="shared" si="339"/>
        <v/>
      </c>
      <c r="G2734">
        <f>Weighting!$H$22</f>
        <v>0</v>
      </c>
      <c r="H2734">
        <f t="array" ref="H2734">FREQUENCY(IF('Data Transformation'!$B$4:$B$8425=B2715,'Data Transformation'!$G$4:$G$8425),'Bin Analysis'!$B2734)</f>
        <v>18</v>
      </c>
      <c r="I2734">
        <f t="shared" si="340"/>
        <v>0</v>
      </c>
      <c r="J2734">
        <f t="shared" si="341"/>
        <v>0</v>
      </c>
      <c r="K2734">
        <f>J2734*Weighting!$W$22</f>
        <v>0</v>
      </c>
      <c r="M2734" s="14"/>
    </row>
    <row r="2735" spans="1:13" x14ac:dyDescent="0.25">
      <c r="A2735" s="32" t="str">
        <f>IF(Weighting!$P$23&gt;0,B2735,"")</f>
        <v/>
      </c>
      <c r="B2735">
        <f>Weighting!$C$23</f>
        <v>2.5480000000000009</v>
      </c>
      <c r="C2735">
        <f>Weighting!$F$23</f>
        <v>0</v>
      </c>
      <c r="D2735" t="b">
        <f>IF(C2735=1,'Data Transformation'!$G$3+0.5*'Data Transformation'!$W$25,IF(C2736=1,D2736-'Data Transformation'!$W$25,FALSE))</f>
        <v>0</v>
      </c>
      <c r="E2735" t="str">
        <f t="array" ref="E2735">IF(ISLOGICAL(D2735),"",FREQUENCY(IF('Data Transformation'!$B$425:$B$8425='Bin Analysis'!$B2715,'Data Transformation'!$G$425:$G$8425),D2735))</f>
        <v/>
      </c>
      <c r="F2735" t="str">
        <f t="shared" si="339"/>
        <v/>
      </c>
      <c r="G2735">
        <f>Weighting!$H$23</f>
        <v>0</v>
      </c>
      <c r="H2735">
        <f t="array" ref="H2735">FREQUENCY(IF('Data Transformation'!$B$4:$B$8425=B2715,'Data Transformation'!$G$4:$G$8425),'Bin Analysis'!$B2735)</f>
        <v>18</v>
      </c>
      <c r="I2735">
        <f t="shared" si="340"/>
        <v>0</v>
      </c>
      <c r="J2735">
        <f t="shared" si="341"/>
        <v>0</v>
      </c>
      <c r="K2735">
        <f>J2735*Weighting!$W$23</f>
        <v>0</v>
      </c>
      <c r="M2735" s="14"/>
    </row>
    <row r="2736" spans="1:13" x14ac:dyDescent="0.25">
      <c r="A2736" s="32" t="str">
        <f>IF(Weighting!$P$24&gt;0,B2736,"")</f>
        <v/>
      </c>
      <c r="B2736">
        <f>Weighting!$C$24</f>
        <v>2.6790000000000012</v>
      </c>
      <c r="C2736">
        <f>Weighting!$F$24</f>
        <v>0</v>
      </c>
      <c r="D2736" t="b">
        <f>IF(C2736=1,'Data Transformation'!$G$3+0.5*'Data Transformation'!$W$25,IF(C2737=1,D2737-'Data Transformation'!$W$25,FALSE))</f>
        <v>0</v>
      </c>
      <c r="E2736" t="str">
        <f t="array" ref="E2736">IF(ISLOGICAL(D2736),"",FREQUENCY(IF('Data Transformation'!$B$425:$B$8425='Bin Analysis'!$B2715,'Data Transformation'!$G$425:$G$8425),D2736))</f>
        <v/>
      </c>
      <c r="F2736" t="str">
        <f t="shared" si="339"/>
        <v/>
      </c>
      <c r="G2736">
        <f>Weighting!$H$24</f>
        <v>0</v>
      </c>
      <c r="H2736">
        <f t="array" ref="H2736">FREQUENCY(IF('Data Transformation'!$B$4:$B$8425=B2715,'Data Transformation'!$G$4:$G$8425),'Bin Analysis'!$B2736)</f>
        <v>18</v>
      </c>
      <c r="I2736">
        <f t="shared" si="340"/>
        <v>0</v>
      </c>
      <c r="J2736">
        <f t="shared" si="341"/>
        <v>0</v>
      </c>
      <c r="K2736">
        <f>J2736*Weighting!$W$24</f>
        <v>0</v>
      </c>
      <c r="M2736" s="14"/>
    </row>
    <row r="2737" spans="1:25" x14ac:dyDescent="0.25">
      <c r="A2737" s="32" t="str">
        <f>IF(Weighting!$P$25&gt;0,B2737,"")</f>
        <v/>
      </c>
      <c r="B2737">
        <f>Weighting!$C$25</f>
        <v>2.8100000000000014</v>
      </c>
      <c r="C2737">
        <f>Weighting!$F$25</f>
        <v>0</v>
      </c>
      <c r="D2737" t="b">
        <f>IF(C2737=1,'Data Transformation'!$G$3+0.5*'Data Transformation'!$W$25,IF(C2738=1,D2738-'Data Transformation'!$W$25,FALSE))</f>
        <v>0</v>
      </c>
      <c r="E2737" t="str">
        <f t="array" ref="E2737">IF(ISLOGICAL(D2737),"",FREQUENCY(IF('Data Transformation'!$B$425:$B$8425='Bin Analysis'!$B2715,'Data Transformation'!$G$425:$G$8425),D2737))</f>
        <v/>
      </c>
      <c r="F2737" t="str">
        <f t="shared" si="339"/>
        <v/>
      </c>
      <c r="G2737">
        <f>Weighting!$H$25</f>
        <v>0</v>
      </c>
      <c r="H2737">
        <f t="array" ref="H2737">FREQUENCY(IF('Data Transformation'!$B$4:$B$8425=B2715,'Data Transformation'!$G$4:$G$8425),'Bin Analysis'!$B2737)</f>
        <v>18</v>
      </c>
      <c r="I2737">
        <f t="shared" si="340"/>
        <v>0</v>
      </c>
      <c r="J2737">
        <f t="shared" si="341"/>
        <v>0</v>
      </c>
      <c r="K2737">
        <f>J2737*Weighting!$W$25</f>
        <v>0</v>
      </c>
      <c r="M2737" s="14"/>
    </row>
    <row r="2738" spans="1:25" x14ac:dyDescent="0.25">
      <c r="O2738"/>
      <c r="P2738"/>
      <c r="Q2738"/>
      <c r="R2738"/>
    </row>
    <row r="2739" spans="1:25" ht="23.25" x14ac:dyDescent="0.35">
      <c r="A2739" s="21" t="s">
        <v>0</v>
      </c>
      <c r="B2739" s="21">
        <f>IFERROR(VLOOKUP(C2739,'Data Transformation'!$L$6:$M$426,2,FALSE),"")</f>
        <v>114</v>
      </c>
      <c r="C2739" s="21">
        <f>C2715+1</f>
        <v>114</v>
      </c>
      <c r="D2739" s="21"/>
      <c r="E2739" s="21"/>
      <c r="F2739" s="21"/>
      <c r="G2739" s="21"/>
      <c r="H2739" s="22"/>
      <c r="I2739" s="22"/>
      <c r="J2739" s="22"/>
      <c r="K2739" s="21"/>
      <c r="L2739" s="21">
        <f>B2739</f>
        <v>114</v>
      </c>
      <c r="M2739" s="23">
        <f>INDEX('Data Transformation'!$O$4:$O$424,MATCH($B2739,'Data Transformation'!$M$4:$M$424,0),MATCH($M$2,'Data Transformation'!$O$3,0))</f>
        <v>17</v>
      </c>
      <c r="N2739" s="27">
        <f>IF('Input and Summary Results'!$J$16="minimum",'Bin Analysis'!X2740/(M2739-1),'Bin Analysis'!Y2739/('Bin Analysis'!M2739-1))</f>
        <v>0</v>
      </c>
      <c r="O2739" s="27">
        <f>IF(M2739=FALSE,NA(),(VLOOKUP(1,C2742:K2761,4,FALSE))/(M2739-1))</f>
        <v>0.125</v>
      </c>
      <c r="P2739" s="27">
        <f>IF(M2739=FALSE,NA(),SUM(J2742:J2761)/Weighting!$S$5)</f>
        <v>0.6</v>
      </c>
      <c r="Q2739" s="27">
        <f>IF(M2739=FALSE,NA(),SUM(K2742:K2761)/Weighting!$S$6)</f>
        <v>0.52173913043478259</v>
      </c>
      <c r="R2739" s="27">
        <f>IF(M2739=FALSE,NA(),(VLOOKUP(1,G2742:K2761,3,FALSE))/(M2739-1))</f>
        <v>0.625</v>
      </c>
      <c r="S2739" s="22" t="str">
        <f>IF(M2739=FALSE,NA(),IF(SUM(J2742:J2761)=2,"yes","no"))</f>
        <v>no</v>
      </c>
      <c r="X2739" s="2" cm="2">
        <f t="array" ref="X2739:X2740">FREQUENCY(IF('Data Transformation'!$B$425:$B$6424='Bin Analysis'!L2739,'Data Transformation'!$G$425:$G$6424),'Data Transformation'!$U$11)</f>
        <v>16</v>
      </c>
      <c r="Y2739" s="2" cm="2">
        <f t="array" ref="Y2739:Y2740">FREQUENCY(IF('Data Transformation'!$B$425:$B$6424='Bin Analysis'!L2739,'Data Transformation'!$G$425:$G$6424),'Data Transformation'!$U$12)</f>
        <v>14</v>
      </c>
    </row>
    <row r="2740" spans="1:25" x14ac:dyDescent="0.25">
      <c r="A2740" s="14" t="s">
        <v>66</v>
      </c>
      <c r="B2740" t="s">
        <v>47</v>
      </c>
      <c r="C2740" t="s">
        <v>5</v>
      </c>
      <c r="D2740" t="s">
        <v>99</v>
      </c>
      <c r="E2740" t="s">
        <v>100</v>
      </c>
      <c r="F2740" t="s">
        <v>101</v>
      </c>
      <c r="G2740" t="s">
        <v>69</v>
      </c>
      <c r="H2740" t="s">
        <v>31</v>
      </c>
      <c r="I2740" t="s">
        <v>32</v>
      </c>
      <c r="J2740" t="s">
        <v>46</v>
      </c>
      <c r="K2740" s="14" t="s">
        <v>45</v>
      </c>
      <c r="M2740" s="14"/>
      <c r="X2740" s="2">
        <v>0</v>
      </c>
      <c r="Y2740" s="2">
        <v>2</v>
      </c>
    </row>
    <row r="2741" spans="1:25" x14ac:dyDescent="0.25">
      <c r="A2741" s="32"/>
      <c r="D2741" t="b">
        <f>IF(C2741=1,'Data Transformation'!$G$3+0.5*'Data Transformation'!$W$25,IF(C2742=1,D2742-'Data Transformation'!$W$25,FALSE))</f>
        <v>0</v>
      </c>
      <c r="E2741" t="str">
        <f t="array" ref="E2741">IF(ISLOGICAL(D2741),"",FREQUENCY(IF('Data Transformation'!$B$425:$B$8425='Bin Analysis'!$B2739,'Data Transformation'!$G$425:$G$8425),D2741))</f>
        <v/>
      </c>
      <c r="F2741" t="str">
        <f>IF(ISLOGICAL(D2741),"",E2741-E2740)</f>
        <v/>
      </c>
      <c r="M2741" s="14"/>
    </row>
    <row r="2742" spans="1:25" x14ac:dyDescent="0.25">
      <c r="A2742" s="32">
        <f>IF(Weighting!$P$6&gt;0,B2742,"")</f>
        <v>0.32100000000000001</v>
      </c>
      <c r="B2742">
        <f>Weighting!$C$6</f>
        <v>0.32100000000000001</v>
      </c>
      <c r="C2742">
        <f>Weighting!$F$6</f>
        <v>0</v>
      </c>
      <c r="D2742" t="b">
        <f>IF(C2742=1,'Data Transformation'!$G$3+0.5*'Data Transformation'!$W$25,IF(C2743=1,D2743-'Data Transformation'!$W$25,FALSE))</f>
        <v>0</v>
      </c>
      <c r="E2742" t="str">
        <f t="array" ref="E2742">IF(ISLOGICAL(D2742),"",FREQUENCY(IF('Data Transformation'!$B$425:$B$8425='Bin Analysis'!$B2739,'Data Transformation'!$G$425:$G$8425),D2742))</f>
        <v/>
      </c>
      <c r="F2742" t="str">
        <f>IF(ISLOGICAL(D2742),"",E2742-E2741)</f>
        <v/>
      </c>
      <c r="G2742">
        <f>Weighting!$H$6</f>
        <v>1</v>
      </c>
      <c r="H2742">
        <f t="array" ref="H2742">FREQUENCY(IF('Data Transformation'!$B$4:$B$8425=B2739,'Data Transformation'!$G$4:$G$8425),'Bin Analysis'!$B2742)</f>
        <v>10</v>
      </c>
      <c r="I2742">
        <f>H2742-H2741</f>
        <v>10</v>
      </c>
      <c r="J2742">
        <f>IF(I2742=0,0,1)</f>
        <v>1</v>
      </c>
      <c r="K2742">
        <f>J2742*Weighting!$W$6</f>
        <v>1</v>
      </c>
      <c r="M2742" s="14"/>
    </row>
    <row r="2743" spans="1:25" x14ac:dyDescent="0.25">
      <c r="A2743" s="32">
        <f>IF(Weighting!$P$7&gt;0,B2743,"")</f>
        <v>0.45200000000000001</v>
      </c>
      <c r="B2743">
        <f>Weighting!$C$7</f>
        <v>0.45200000000000001</v>
      </c>
      <c r="C2743">
        <f>Weighting!$F$7</f>
        <v>0</v>
      </c>
      <c r="D2743" t="b">
        <f>IF(C2743=1,'Data Transformation'!$G$3+0.5*'Data Transformation'!$W$25,IF(C2744=1,D2744-'Data Transformation'!$W$25,FALSE))</f>
        <v>0</v>
      </c>
      <c r="E2743" t="str">
        <f t="array" ref="E2743">IF(ISLOGICAL(D2743),"",FREQUENCY(IF('Data Transformation'!$B$425:$B$8425='Bin Analysis'!$B2739,'Data Transformation'!$G$425:$G$8425),D2743))</f>
        <v/>
      </c>
      <c r="F2743" t="str">
        <f t="shared" ref="F2743:F2761" si="342">IF(ISLOGICAL(D2743),"",E2743-E2742)</f>
        <v/>
      </c>
      <c r="G2743">
        <f>Weighting!$H$7</f>
        <v>0</v>
      </c>
      <c r="H2743">
        <f t="array" ref="H2743">FREQUENCY(IF('Data Transformation'!$B$4:$B$8425=B2739,'Data Transformation'!$G$4:$G$8425),'Bin Analysis'!$B2743)</f>
        <v>11</v>
      </c>
      <c r="I2743">
        <f t="shared" ref="I2743:I2761" si="343">H2743-H2742</f>
        <v>1</v>
      </c>
      <c r="J2743">
        <f>IF(I2743=0,0,1)</f>
        <v>1</v>
      </c>
      <c r="K2743">
        <f>J2743*Weighting!$W$7</f>
        <v>2</v>
      </c>
      <c r="M2743" s="14"/>
    </row>
    <row r="2744" spans="1:25" x14ac:dyDescent="0.25">
      <c r="A2744" s="32">
        <f>IF(Weighting!$P$8&gt;0,B2744,"")</f>
        <v>0.58299999999999996</v>
      </c>
      <c r="B2744">
        <f>Weighting!$C$8</f>
        <v>0.58299999999999996</v>
      </c>
      <c r="C2744">
        <f>Weighting!$F$8</f>
        <v>0</v>
      </c>
      <c r="D2744" t="b">
        <f>IF(C2744=1,'Data Transformation'!$G$3+0.5*'Data Transformation'!$W$25,IF(C2745=1,D2745-'Data Transformation'!$W$25,FALSE))</f>
        <v>0</v>
      </c>
      <c r="E2744" t="str">
        <f t="array" ref="E2744">IF(ISLOGICAL(D2744),"",FREQUENCY(IF('Data Transformation'!$B$425:$B$8425='Bin Analysis'!$B2739,'Data Transformation'!$G$425:$G$8425),D2744))</f>
        <v/>
      </c>
      <c r="F2744" t="str">
        <f t="shared" si="342"/>
        <v/>
      </c>
      <c r="G2744">
        <f>Weighting!$H$8</f>
        <v>0</v>
      </c>
      <c r="H2744">
        <f t="array" ref="H2744">FREQUENCY(IF('Data Transformation'!$B$4:$B$8425=B2739,'Data Transformation'!$G$4:$G$8425),'Bin Analysis'!$B2744)</f>
        <v>12</v>
      </c>
      <c r="I2744">
        <f t="shared" si="343"/>
        <v>1</v>
      </c>
      <c r="J2744">
        <f t="shared" ref="J2744:J2761" si="344">IF(I2744=0,0,1)</f>
        <v>1</v>
      </c>
      <c r="K2744">
        <f>J2744*Weighting!$W$8</f>
        <v>3</v>
      </c>
      <c r="M2744" s="14"/>
    </row>
    <row r="2745" spans="1:25" x14ac:dyDescent="0.25">
      <c r="A2745" s="32">
        <f>IF(Weighting!$P$9&gt;0,B2745,"")</f>
        <v>0.71399999999999997</v>
      </c>
      <c r="B2745" s="50">
        <f>Weighting!$C$9</f>
        <v>0.71399999999999997</v>
      </c>
      <c r="C2745">
        <f>Weighting!$F$9</f>
        <v>0</v>
      </c>
      <c r="D2745" t="b">
        <f>IF(C2745=1,'Data Transformation'!$G$3+0.5*'Data Transformation'!$W$25,IF(C2746=1,D2746-'Data Transformation'!$W$25,FALSE))</f>
        <v>0</v>
      </c>
      <c r="E2745" t="str">
        <f t="array" ref="E2745">IF(ISLOGICAL(D2745),"",FREQUENCY(IF('Data Transformation'!$B$425:$B$8425='Bin Analysis'!$B2739,'Data Transformation'!$G$425:$G$8425),D2745))</f>
        <v/>
      </c>
      <c r="F2745" t="str">
        <f t="shared" si="342"/>
        <v/>
      </c>
      <c r="G2745">
        <f>Weighting!$H$9</f>
        <v>0</v>
      </c>
      <c r="H2745">
        <f t="array" ref="H2745">FREQUENCY(IF('Data Transformation'!$B$4:$B$8425=B2739,'Data Transformation'!$G$4:$G$8425),'Bin Analysis'!$B2745)</f>
        <v>12</v>
      </c>
      <c r="I2745">
        <f t="shared" si="343"/>
        <v>0</v>
      </c>
      <c r="J2745">
        <f t="shared" si="344"/>
        <v>0</v>
      </c>
      <c r="K2745">
        <f>J2745*Weighting!$W$9</f>
        <v>0</v>
      </c>
      <c r="M2745" s="14"/>
    </row>
    <row r="2746" spans="1:25" x14ac:dyDescent="0.25">
      <c r="A2746" s="32">
        <f>IF(Weighting!$P$10&gt;0,B2746,"")</f>
        <v>0.84499999999999997</v>
      </c>
      <c r="B2746">
        <f>Weighting!$C$10</f>
        <v>0.84499999999999997</v>
      </c>
      <c r="C2746">
        <f>Weighting!$F$10</f>
        <v>0</v>
      </c>
      <c r="D2746" t="b">
        <f>IF(C2746=1,'Data Transformation'!$G$3+0.5*'Data Transformation'!$W$25,IF(C2747=1,D2747-'Data Transformation'!$W$25,FALSE))</f>
        <v>0</v>
      </c>
      <c r="E2746" t="str">
        <f t="array" ref="E2746">IF(ISLOGICAL(D2746),"",FREQUENCY(IF('Data Transformation'!$B$425:$B$8425='Bin Analysis'!$B2739,'Data Transformation'!$G$425:$G$8425),D2746))</f>
        <v/>
      </c>
      <c r="F2746" t="str">
        <f t="shared" si="342"/>
        <v/>
      </c>
      <c r="G2746">
        <f>Weighting!$H$10</f>
        <v>0</v>
      </c>
      <c r="H2746">
        <f t="array" ref="H2746">FREQUENCY(IF('Data Transformation'!$B$4:$B$8425=B2739,'Data Transformation'!$G$4:$G$8425),'Bin Analysis'!$B2746)</f>
        <v>14</v>
      </c>
      <c r="I2746">
        <f t="shared" si="343"/>
        <v>2</v>
      </c>
      <c r="J2746">
        <f t="shared" si="344"/>
        <v>1</v>
      </c>
      <c r="K2746">
        <f>J2746*Weighting!$W$10</f>
        <v>3</v>
      </c>
      <c r="M2746" s="14"/>
    </row>
    <row r="2747" spans="1:25" x14ac:dyDescent="0.25">
      <c r="A2747" s="32">
        <f>IF(Weighting!$P$11&gt;0,B2747,"")</f>
        <v>0.97599999999999998</v>
      </c>
      <c r="B2747">
        <f>Weighting!$C$11</f>
        <v>0.97599999999999998</v>
      </c>
      <c r="C2747">
        <f>Weighting!$F$11</f>
        <v>0</v>
      </c>
      <c r="D2747">
        <f>IF(C2747=1,'Data Transformation'!$G$3+0.5*'Data Transformation'!$W$25,IF(C2748=1,D2748-'Data Transformation'!$W$25,FALSE))</f>
        <v>0.86899999999999999</v>
      </c>
      <c r="E2747">
        <f t="array" ref="E2747">IF(ISLOGICAL(D2747),"",FREQUENCY(IF('Data Transformation'!$B$425:$B$8425='Bin Analysis'!$B2739,'Data Transformation'!$G$425:$G$8425),D2747))</f>
        <v>14</v>
      </c>
      <c r="F2747" t="e">
        <f t="shared" si="342"/>
        <v>#VALUE!</v>
      </c>
      <c r="G2747">
        <f>Weighting!$H$11</f>
        <v>0</v>
      </c>
      <c r="H2747">
        <f t="array" ref="H2747">FREQUENCY(IF('Data Transformation'!$B$4:$B$8425=B2739,'Data Transformation'!$G$4:$G$8425),'Bin Analysis'!$B2747)</f>
        <v>15</v>
      </c>
      <c r="I2747">
        <f t="shared" si="343"/>
        <v>1</v>
      </c>
      <c r="J2747">
        <f t="shared" si="344"/>
        <v>1</v>
      </c>
      <c r="K2747">
        <f>J2747*Weighting!$W$11</f>
        <v>2</v>
      </c>
      <c r="M2747" s="14"/>
    </row>
    <row r="2748" spans="1:25" x14ac:dyDescent="0.25">
      <c r="A2748" s="32">
        <f>IF(Weighting!$P$12&gt;0,B2748,"")</f>
        <v>1.107</v>
      </c>
      <c r="B2748">
        <f>Weighting!$C$12</f>
        <v>1.107</v>
      </c>
      <c r="C2748">
        <f>Weighting!$F$12</f>
        <v>1</v>
      </c>
      <c r="D2748">
        <f>IF(C2748=1,'Data Transformation'!$G$3+0.5*'Data Transformation'!$W$25,IF(C2749=1,D2749-'Data Transformation'!$W$25,FALSE))</f>
        <v>1.131</v>
      </c>
      <c r="E2748">
        <f t="array" ref="E2748">IF(ISLOGICAL(D2748),"",FREQUENCY(IF('Data Transformation'!$B$425:$B$8425='Bin Analysis'!$B2739,'Data Transformation'!$G$425:$G$8425),D2748))</f>
        <v>16</v>
      </c>
      <c r="F2748">
        <f t="shared" si="342"/>
        <v>2</v>
      </c>
      <c r="G2748">
        <f>Weighting!$H$12</f>
        <v>0</v>
      </c>
      <c r="H2748">
        <f t="array" ref="H2748">FREQUENCY(IF('Data Transformation'!$B$4:$B$8425=B2739,'Data Transformation'!$G$4:$G$8425),'Bin Analysis'!$B2748)</f>
        <v>17</v>
      </c>
      <c r="I2748">
        <f t="shared" si="343"/>
        <v>2</v>
      </c>
      <c r="J2748">
        <f t="shared" si="344"/>
        <v>1</v>
      </c>
      <c r="K2748">
        <f>J2748*Weighting!$W$12</f>
        <v>1</v>
      </c>
      <c r="M2748" s="14"/>
    </row>
    <row r="2749" spans="1:25" x14ac:dyDescent="0.25">
      <c r="A2749" s="32">
        <f>IF(Weighting!$P$13&gt;0,B2749,"")</f>
        <v>1.238</v>
      </c>
      <c r="B2749">
        <f>Weighting!$C$13</f>
        <v>1.238</v>
      </c>
      <c r="C2749">
        <f>Weighting!$F$13</f>
        <v>0</v>
      </c>
      <c r="D2749" t="b">
        <f>IF(C2749=1,'Data Transformation'!$G$3+0.5*'Data Transformation'!$W$25,IF(C2750=1,D2750-'Data Transformation'!$W$25,FALSE))</f>
        <v>0</v>
      </c>
      <c r="E2749" t="str">
        <f t="array" ref="E2749">IF(ISLOGICAL(D2749),"",FREQUENCY(IF('Data Transformation'!$B$425:$B$8425='Bin Analysis'!$B2739,'Data Transformation'!$G$425:$G$8425),D2749))</f>
        <v/>
      </c>
      <c r="F2749" t="str">
        <f t="shared" si="342"/>
        <v/>
      </c>
      <c r="G2749">
        <f>Weighting!$H$13</f>
        <v>0</v>
      </c>
      <c r="H2749">
        <f t="array" ref="H2749">FREQUENCY(IF('Data Transformation'!$B$4:$B$8425=B2739,'Data Transformation'!$G$4:$G$8425),'Bin Analysis'!$B2749)</f>
        <v>17</v>
      </c>
      <c r="I2749">
        <f t="shared" si="343"/>
        <v>0</v>
      </c>
      <c r="J2749">
        <f t="shared" si="344"/>
        <v>0</v>
      </c>
      <c r="K2749">
        <f>J2749*Weighting!$W$13</f>
        <v>0</v>
      </c>
      <c r="M2749" s="14"/>
    </row>
    <row r="2750" spans="1:25" x14ac:dyDescent="0.25">
      <c r="A2750" s="32">
        <f>IF(Weighting!$P$14&gt;0,B2750,"")</f>
        <v>1.369</v>
      </c>
      <c r="B2750">
        <f>Weighting!$C$14</f>
        <v>1.369</v>
      </c>
      <c r="C2750">
        <f>Weighting!$F$14</f>
        <v>0</v>
      </c>
      <c r="D2750" t="b">
        <f>IF(C2750=1,'Data Transformation'!$G$3+0.5*'Data Transformation'!$W$25,IF(C2751=1,D2751-'Data Transformation'!$W$25,FALSE))</f>
        <v>0</v>
      </c>
      <c r="E2750" t="str">
        <f t="array" ref="E2750">IF(ISLOGICAL(D2750),"",FREQUENCY(IF('Data Transformation'!$B$425:$B$8425='Bin Analysis'!$B2739,'Data Transformation'!$G$425:$G$8425),D2750))</f>
        <v/>
      </c>
      <c r="F2750" t="str">
        <f t="shared" si="342"/>
        <v/>
      </c>
      <c r="G2750">
        <f>Weighting!$H$14</f>
        <v>0</v>
      </c>
      <c r="H2750">
        <f t="array" ref="H2750">FREQUENCY(IF('Data Transformation'!$B$4:$B$8425=B2739,'Data Transformation'!$G$4:$G$8425),'Bin Analysis'!$B2750)</f>
        <v>17</v>
      </c>
      <c r="I2750">
        <f t="shared" si="343"/>
        <v>0</v>
      </c>
      <c r="J2750">
        <f t="shared" si="344"/>
        <v>0</v>
      </c>
      <c r="K2750">
        <f>J2750*Weighting!$W$14</f>
        <v>0</v>
      </c>
      <c r="M2750" s="14"/>
    </row>
    <row r="2751" spans="1:25" x14ac:dyDescent="0.25">
      <c r="A2751" s="32">
        <f>IF(Weighting!$P$15&gt;0,B2751,"")</f>
        <v>1.5000009999999999</v>
      </c>
      <c r="B2751">
        <f>Weighting!$C$15</f>
        <v>1.5000009999999999</v>
      </c>
      <c r="C2751">
        <f>Weighting!$F$15</f>
        <v>0</v>
      </c>
      <c r="D2751" t="b">
        <f>IF(C2751=1,'Data Transformation'!$G$3+0.5*'Data Transformation'!$W$25,IF(C2752=1,D2752-'Data Transformation'!$W$25,FALSE))</f>
        <v>0</v>
      </c>
      <c r="E2751" t="str">
        <f t="array" ref="E2751">IF(ISLOGICAL(D2751),"",FREQUENCY(IF('Data Transformation'!$B$425:$B$8425='Bin Analysis'!$B2739,'Data Transformation'!$G$425:$G$8425),D2751))</f>
        <v/>
      </c>
      <c r="F2751" t="str">
        <f t="shared" si="342"/>
        <v/>
      </c>
      <c r="G2751">
        <f>Weighting!$H$15</f>
        <v>0</v>
      </c>
      <c r="H2751">
        <f t="array" ref="H2751">FREQUENCY(IF('Data Transformation'!$B$4:$B$8425=B2739,'Data Transformation'!$G$4:$G$8425),'Bin Analysis'!$B2751)</f>
        <v>17</v>
      </c>
      <c r="I2751">
        <f t="shared" si="343"/>
        <v>0</v>
      </c>
      <c r="J2751">
        <f t="shared" si="344"/>
        <v>0</v>
      </c>
      <c r="K2751">
        <f>J2751*Weighting!$W$15</f>
        <v>0</v>
      </c>
      <c r="M2751" s="14"/>
    </row>
    <row r="2752" spans="1:25" x14ac:dyDescent="0.25">
      <c r="A2752" s="32" t="str">
        <f>IF(Weighting!$P$16&gt;0,B2752,"")</f>
        <v/>
      </c>
      <c r="B2752">
        <f>Weighting!$C$16</f>
        <v>1.631</v>
      </c>
      <c r="C2752">
        <f>Weighting!$F$16</f>
        <v>0</v>
      </c>
      <c r="D2752" t="b">
        <f>IF(C2752=1,'Data Transformation'!$G$3+0.5*'Data Transformation'!$W$25,IF(C2753=1,D2753-'Data Transformation'!$W$25,FALSE))</f>
        <v>0</v>
      </c>
      <c r="E2752" t="str">
        <f t="array" ref="E2752">IF(ISLOGICAL(D2752),"",FREQUENCY(IF('Data Transformation'!$B$425:$B$8425='Bin Analysis'!$B2739,'Data Transformation'!$G$425:$G$8425),D2752))</f>
        <v/>
      </c>
      <c r="F2752" t="str">
        <f t="shared" si="342"/>
        <v/>
      </c>
      <c r="G2752">
        <f>Weighting!$H$16</f>
        <v>0</v>
      </c>
      <c r="H2752">
        <f t="array" ref="H2752">FREQUENCY(IF('Data Transformation'!$B$4:$B$8425=B2739,'Data Transformation'!$G$4:$G$8425),'Bin Analysis'!$B2752)</f>
        <v>17</v>
      </c>
      <c r="I2752">
        <f t="shared" si="343"/>
        <v>0</v>
      </c>
      <c r="J2752">
        <f t="shared" si="344"/>
        <v>0</v>
      </c>
      <c r="K2752">
        <f>J2752*Weighting!$W$16</f>
        <v>0</v>
      </c>
      <c r="M2752" s="14"/>
    </row>
    <row r="2753" spans="1:25" x14ac:dyDescent="0.25">
      <c r="A2753" s="32" t="str">
        <f>IF(Weighting!$P$17&gt;0,B2753,"")</f>
        <v/>
      </c>
      <c r="B2753">
        <f>Weighting!$C$17</f>
        <v>1.762</v>
      </c>
      <c r="C2753">
        <f>Weighting!$F$17</f>
        <v>0</v>
      </c>
      <c r="D2753" t="b">
        <f>IF(C2753=1,'Data Transformation'!$G$3+0.5*'Data Transformation'!$W$25,IF(C2754=1,D2754-'Data Transformation'!$W$25,FALSE))</f>
        <v>0</v>
      </c>
      <c r="E2753" t="str">
        <f t="array" ref="E2753">IF(ISLOGICAL(D2753),"",FREQUENCY(IF('Data Transformation'!$B$425:$B$8425='Bin Analysis'!$B2739,'Data Transformation'!$G$425:$G$8425),D2753))</f>
        <v/>
      </c>
      <c r="F2753" t="str">
        <f t="shared" si="342"/>
        <v/>
      </c>
      <c r="G2753">
        <f>Weighting!$H$17</f>
        <v>0</v>
      </c>
      <c r="H2753">
        <f t="array" ref="H2753">FREQUENCY(IF('Data Transformation'!$B$4:$B$8425=B2739,'Data Transformation'!$G$4:$G$8425),'Bin Analysis'!$B2753)</f>
        <v>17</v>
      </c>
      <c r="I2753">
        <f t="shared" si="343"/>
        <v>0</v>
      </c>
      <c r="J2753">
        <f t="shared" si="344"/>
        <v>0</v>
      </c>
      <c r="K2753">
        <f>J2753*Weighting!$W$17</f>
        <v>0</v>
      </c>
      <c r="M2753" s="14"/>
    </row>
    <row r="2754" spans="1:25" x14ac:dyDescent="0.25">
      <c r="A2754" s="32" t="str">
        <f>IF(Weighting!$P$18&gt;0,B2754,"")</f>
        <v/>
      </c>
      <c r="B2754">
        <f>Weighting!$C$18</f>
        <v>1.893</v>
      </c>
      <c r="C2754">
        <f>Weighting!$F$18</f>
        <v>0</v>
      </c>
      <c r="D2754" t="b">
        <f>IF(C2754=1,'Data Transformation'!$G$3+0.5*'Data Transformation'!$W$25,IF(C2755=1,D2755-'Data Transformation'!$W$25,FALSE))</f>
        <v>0</v>
      </c>
      <c r="E2754" t="str">
        <f t="array" ref="E2754">IF(ISLOGICAL(D2754),"",FREQUENCY(IF('Data Transformation'!$B$425:$B$8425='Bin Analysis'!$B2739,'Data Transformation'!$G$425:$G$8425),D2754))</f>
        <v/>
      </c>
      <c r="F2754" t="str">
        <f t="shared" si="342"/>
        <v/>
      </c>
      <c r="G2754">
        <f>Weighting!$H$18</f>
        <v>0</v>
      </c>
      <c r="H2754">
        <f t="array" ref="H2754">FREQUENCY(IF('Data Transformation'!$B$4:$B$8425=B2739,'Data Transformation'!$G$4:$G$8425),'Bin Analysis'!$B2754)</f>
        <v>17</v>
      </c>
      <c r="I2754">
        <f t="shared" si="343"/>
        <v>0</v>
      </c>
      <c r="J2754">
        <f t="shared" si="344"/>
        <v>0</v>
      </c>
      <c r="K2754">
        <f>J2754*Weighting!$W$18</f>
        <v>0</v>
      </c>
      <c r="M2754" s="14"/>
    </row>
    <row r="2755" spans="1:25" x14ac:dyDescent="0.25">
      <c r="A2755" s="32" t="str">
        <f>IF(Weighting!$P$19&gt;0,B2755,"")</f>
        <v/>
      </c>
      <c r="B2755">
        <f>Weighting!$C$19</f>
        <v>2.024</v>
      </c>
      <c r="C2755">
        <f>Weighting!$F$19</f>
        <v>0</v>
      </c>
      <c r="D2755" t="b">
        <f>IF(C2755=1,'Data Transformation'!$G$3+0.5*'Data Transformation'!$W$25,IF(C2756=1,D2756-'Data Transformation'!$W$25,FALSE))</f>
        <v>0</v>
      </c>
      <c r="E2755" t="str">
        <f t="array" ref="E2755">IF(ISLOGICAL(D2755),"",FREQUENCY(IF('Data Transformation'!$B$425:$B$8425='Bin Analysis'!$B2739,'Data Transformation'!$G$425:$G$8425),D2755))</f>
        <v/>
      </c>
      <c r="F2755" t="str">
        <f t="shared" si="342"/>
        <v/>
      </c>
      <c r="G2755">
        <f>Weighting!$H$19</f>
        <v>0</v>
      </c>
      <c r="H2755">
        <f t="array" ref="H2755">FREQUENCY(IF('Data Transformation'!$B$4:$B$8425=B2739,'Data Transformation'!$G$4:$G$8425),'Bin Analysis'!$B2755)</f>
        <v>17</v>
      </c>
      <c r="I2755">
        <f t="shared" si="343"/>
        <v>0</v>
      </c>
      <c r="J2755">
        <f t="shared" si="344"/>
        <v>0</v>
      </c>
      <c r="K2755">
        <f>J2755*Weighting!$W$19</f>
        <v>0</v>
      </c>
      <c r="M2755" s="14"/>
    </row>
    <row r="2756" spans="1:25" x14ac:dyDescent="0.25">
      <c r="A2756" s="32" t="str">
        <f>IF(Weighting!$P$20&gt;0,B2756,"")</f>
        <v/>
      </c>
      <c r="B2756">
        <f>Weighting!$C$20</f>
        <v>2.1550000000000002</v>
      </c>
      <c r="C2756">
        <f>Weighting!$F$20</f>
        <v>0</v>
      </c>
      <c r="D2756" t="b">
        <f>IF(C2756=1,'Data Transformation'!$G$3+0.5*'Data Transformation'!$W$25,IF(C2757=1,D2757-'Data Transformation'!$W$25,FALSE))</f>
        <v>0</v>
      </c>
      <c r="E2756" t="str">
        <f t="array" ref="E2756">IF(ISLOGICAL(D2756),"",FREQUENCY(IF('Data Transformation'!$B$425:$B$8425='Bin Analysis'!$B2739,'Data Transformation'!$G$425:$G$8425),D2756))</f>
        <v/>
      </c>
      <c r="F2756" t="str">
        <f t="shared" si="342"/>
        <v/>
      </c>
      <c r="G2756">
        <f>Weighting!$H$20</f>
        <v>0</v>
      </c>
      <c r="H2756">
        <f t="array" ref="H2756">FREQUENCY(IF('Data Transformation'!$B$4:$B$8425=B2739,'Data Transformation'!$G$4:$G$8425),'Bin Analysis'!$B2756)</f>
        <v>17</v>
      </c>
      <c r="I2756">
        <f t="shared" si="343"/>
        <v>0</v>
      </c>
      <c r="J2756">
        <f t="shared" si="344"/>
        <v>0</v>
      </c>
      <c r="K2756">
        <f>J2756*Weighting!$W$20</f>
        <v>0</v>
      </c>
      <c r="M2756" s="14"/>
    </row>
    <row r="2757" spans="1:25" x14ac:dyDescent="0.25">
      <c r="A2757" s="32" t="str">
        <f>IF(Weighting!$P$21&gt;0,B2757,"")</f>
        <v/>
      </c>
      <c r="B2757">
        <f>Weighting!$C$21</f>
        <v>2.2860000000000005</v>
      </c>
      <c r="C2757">
        <f>Weighting!$F$21</f>
        <v>0</v>
      </c>
      <c r="D2757" t="b">
        <f>IF(C2757=1,'Data Transformation'!$G$3+0.5*'Data Transformation'!$W$25,IF(C2758=1,D2758-'Data Transformation'!$W$25,FALSE))</f>
        <v>0</v>
      </c>
      <c r="E2757" t="str">
        <f t="array" ref="E2757">IF(ISLOGICAL(D2757),"",FREQUENCY(IF('Data Transformation'!$B$425:$B$8425='Bin Analysis'!$B2739,'Data Transformation'!$G$425:$G$8425),D2757))</f>
        <v/>
      </c>
      <c r="F2757" t="str">
        <f t="shared" si="342"/>
        <v/>
      </c>
      <c r="G2757">
        <f>Weighting!$H$21</f>
        <v>0</v>
      </c>
      <c r="H2757">
        <f t="array" ref="H2757">FREQUENCY(IF('Data Transformation'!$B$4:$B$8425=B2739,'Data Transformation'!$G$4:$G$8425),'Bin Analysis'!$B2757)</f>
        <v>17</v>
      </c>
      <c r="I2757">
        <f t="shared" si="343"/>
        <v>0</v>
      </c>
      <c r="J2757">
        <f t="shared" si="344"/>
        <v>0</v>
      </c>
      <c r="K2757">
        <f>J2757*Weighting!$W$21</f>
        <v>0</v>
      </c>
      <c r="M2757" s="14"/>
    </row>
    <row r="2758" spans="1:25" x14ac:dyDescent="0.25">
      <c r="A2758" s="32" t="str">
        <f>IF(Weighting!$P$22&gt;0,B2758,"")</f>
        <v/>
      </c>
      <c r="B2758">
        <f>Weighting!$C$22</f>
        <v>2.4170000000000007</v>
      </c>
      <c r="C2758">
        <f>Weighting!$F$22</f>
        <v>0</v>
      </c>
      <c r="D2758" t="b">
        <f>IF(C2758=1,'Data Transformation'!$G$3+0.5*'Data Transformation'!$W$25,IF(C2759=1,D2759-'Data Transformation'!$W$25,FALSE))</f>
        <v>0</v>
      </c>
      <c r="E2758" t="str">
        <f t="array" ref="E2758">IF(ISLOGICAL(D2758),"",FREQUENCY(IF('Data Transformation'!$B$425:$B$8425='Bin Analysis'!$B2739,'Data Transformation'!$G$425:$G$8425),D2758))</f>
        <v/>
      </c>
      <c r="F2758" t="str">
        <f t="shared" si="342"/>
        <v/>
      </c>
      <c r="G2758">
        <f>Weighting!$H$22</f>
        <v>0</v>
      </c>
      <c r="H2758">
        <f t="array" ref="H2758">FREQUENCY(IF('Data Transformation'!$B$4:$B$8425=B2739,'Data Transformation'!$G$4:$G$8425),'Bin Analysis'!$B2758)</f>
        <v>17</v>
      </c>
      <c r="I2758">
        <f t="shared" si="343"/>
        <v>0</v>
      </c>
      <c r="J2758">
        <f t="shared" si="344"/>
        <v>0</v>
      </c>
      <c r="K2758">
        <f>J2758*Weighting!$W$22</f>
        <v>0</v>
      </c>
      <c r="M2758" s="14"/>
    </row>
    <row r="2759" spans="1:25" x14ac:dyDescent="0.25">
      <c r="A2759" s="32" t="str">
        <f>IF(Weighting!$P$23&gt;0,B2759,"")</f>
        <v/>
      </c>
      <c r="B2759">
        <f>Weighting!$C$23</f>
        <v>2.5480000000000009</v>
      </c>
      <c r="C2759">
        <f>Weighting!$F$23</f>
        <v>0</v>
      </c>
      <c r="D2759" t="b">
        <f>IF(C2759=1,'Data Transformation'!$G$3+0.5*'Data Transformation'!$W$25,IF(C2760=1,D2760-'Data Transformation'!$W$25,FALSE))</f>
        <v>0</v>
      </c>
      <c r="E2759" t="str">
        <f t="array" ref="E2759">IF(ISLOGICAL(D2759),"",FREQUENCY(IF('Data Transformation'!$B$425:$B$8425='Bin Analysis'!$B2739,'Data Transformation'!$G$425:$G$8425),D2759))</f>
        <v/>
      </c>
      <c r="F2759" t="str">
        <f t="shared" si="342"/>
        <v/>
      </c>
      <c r="G2759">
        <f>Weighting!$H$23</f>
        <v>0</v>
      </c>
      <c r="H2759">
        <f t="array" ref="H2759">FREQUENCY(IF('Data Transformation'!$B$4:$B$8425=B2739,'Data Transformation'!$G$4:$G$8425),'Bin Analysis'!$B2759)</f>
        <v>17</v>
      </c>
      <c r="I2759">
        <f t="shared" si="343"/>
        <v>0</v>
      </c>
      <c r="J2759">
        <f t="shared" si="344"/>
        <v>0</v>
      </c>
      <c r="K2759">
        <f>J2759*Weighting!$W$23</f>
        <v>0</v>
      </c>
      <c r="M2759" s="14"/>
    </row>
    <row r="2760" spans="1:25" x14ac:dyDescent="0.25">
      <c r="A2760" s="32" t="str">
        <f>IF(Weighting!$P$24&gt;0,B2760,"")</f>
        <v/>
      </c>
      <c r="B2760">
        <f>Weighting!$C$24</f>
        <v>2.6790000000000012</v>
      </c>
      <c r="C2760">
        <f>Weighting!$F$24</f>
        <v>0</v>
      </c>
      <c r="D2760" t="b">
        <f>IF(C2760=1,'Data Transformation'!$G$3+0.5*'Data Transformation'!$W$25,IF(C2761=1,D2761-'Data Transformation'!$W$25,FALSE))</f>
        <v>0</v>
      </c>
      <c r="E2760" t="str">
        <f t="array" ref="E2760">IF(ISLOGICAL(D2760),"",FREQUENCY(IF('Data Transformation'!$B$425:$B$8425='Bin Analysis'!$B2739,'Data Transformation'!$G$425:$G$8425),D2760))</f>
        <v/>
      </c>
      <c r="F2760" t="str">
        <f t="shared" si="342"/>
        <v/>
      </c>
      <c r="G2760">
        <f>Weighting!$H$24</f>
        <v>0</v>
      </c>
      <c r="H2760">
        <f t="array" ref="H2760">FREQUENCY(IF('Data Transformation'!$B$4:$B$8425=B2739,'Data Transformation'!$G$4:$G$8425),'Bin Analysis'!$B2760)</f>
        <v>17</v>
      </c>
      <c r="I2760">
        <f t="shared" si="343"/>
        <v>0</v>
      </c>
      <c r="J2760">
        <f t="shared" si="344"/>
        <v>0</v>
      </c>
      <c r="K2760">
        <f>J2760*Weighting!$W$24</f>
        <v>0</v>
      </c>
      <c r="M2760" s="14"/>
    </row>
    <row r="2761" spans="1:25" x14ac:dyDescent="0.25">
      <c r="A2761" s="32" t="str">
        <f>IF(Weighting!$P$25&gt;0,B2761,"")</f>
        <v/>
      </c>
      <c r="B2761">
        <f>Weighting!$C$25</f>
        <v>2.8100000000000014</v>
      </c>
      <c r="C2761">
        <f>Weighting!$F$25</f>
        <v>0</v>
      </c>
      <c r="D2761" t="b">
        <f>IF(C2761=1,'Data Transformation'!$G$3+0.5*'Data Transformation'!$W$25,IF(C2762=1,D2762-'Data Transformation'!$W$25,FALSE))</f>
        <v>0</v>
      </c>
      <c r="E2761" t="str">
        <f t="array" ref="E2761">IF(ISLOGICAL(D2761),"",FREQUENCY(IF('Data Transformation'!$B$425:$B$8425='Bin Analysis'!$B2739,'Data Transformation'!$G$425:$G$8425),D2761))</f>
        <v/>
      </c>
      <c r="F2761" t="str">
        <f t="shared" si="342"/>
        <v/>
      </c>
      <c r="G2761">
        <f>Weighting!$H$25</f>
        <v>0</v>
      </c>
      <c r="H2761">
        <f t="array" ref="H2761">FREQUENCY(IF('Data Transformation'!$B$4:$B$8425=B2739,'Data Transformation'!$G$4:$G$8425),'Bin Analysis'!$B2761)</f>
        <v>17</v>
      </c>
      <c r="I2761">
        <f t="shared" si="343"/>
        <v>0</v>
      </c>
      <c r="J2761">
        <f t="shared" si="344"/>
        <v>0</v>
      </c>
      <c r="K2761">
        <f>J2761*Weighting!$W$25</f>
        <v>0</v>
      </c>
      <c r="M2761" s="14"/>
    </row>
    <row r="2762" spans="1:25" x14ac:dyDescent="0.25">
      <c r="N2762" s="55"/>
      <c r="O2762"/>
      <c r="P2762"/>
      <c r="Q2762"/>
      <c r="R2762"/>
    </row>
    <row r="2763" spans="1:25" ht="23.25" x14ac:dyDescent="0.35">
      <c r="A2763" s="21" t="s">
        <v>0</v>
      </c>
      <c r="B2763" s="21">
        <f>IFERROR(VLOOKUP(C2763,'Data Transformation'!$L$6:$M$426,2,FALSE),"")</f>
        <v>115</v>
      </c>
      <c r="C2763" s="21">
        <f>C2739+1</f>
        <v>115</v>
      </c>
      <c r="D2763" s="21"/>
      <c r="E2763" s="21"/>
      <c r="F2763" s="21"/>
      <c r="G2763" s="21"/>
      <c r="H2763" s="22"/>
      <c r="I2763" s="22"/>
      <c r="J2763" s="22"/>
      <c r="K2763" s="21"/>
      <c r="L2763" s="21">
        <f>B2763</f>
        <v>115</v>
      </c>
      <c r="M2763" s="23">
        <f>INDEX('Data Transformation'!$O$4:$O$424,MATCH($B2763,'Data Transformation'!$M$4:$M$424,0),MATCH($M$2,'Data Transformation'!$O$3,0))</f>
        <v>19</v>
      </c>
      <c r="N2763" s="27">
        <f>IF('Input and Summary Results'!$J$16="minimum",'Bin Analysis'!X2764/(M2763-1),'Bin Analysis'!Y2763/('Bin Analysis'!M2763-1))</f>
        <v>0</v>
      </c>
      <c r="O2763" s="27">
        <f>IF(M2763=FALSE,NA(),(VLOOKUP(1,C2766:K2785,4,FALSE))/(M2763-1))</f>
        <v>0.16666666666666666</v>
      </c>
      <c r="P2763" s="27">
        <f>IF(M2763=FALSE,NA(),SUM(J2766:J2785)/Weighting!$S$5)</f>
        <v>0.5</v>
      </c>
      <c r="Q2763" s="27">
        <f>IF(M2763=FALSE,NA(),SUM(K2766:K2785)/Weighting!$S$6)</f>
        <v>0.39130434782608697</v>
      </c>
      <c r="R2763" s="27">
        <f>IF(M2763=FALSE,NA(),(VLOOKUP(1,G2766:K2785,3,FALSE))/(M2763-1))</f>
        <v>0.55555555555555558</v>
      </c>
      <c r="S2763" s="22" t="str">
        <f>IF(M2763=FALSE,NA(),IF(SUM(J2766:J2785)=2,"yes","no"))</f>
        <v>no</v>
      </c>
      <c r="X2763" s="2" cm="2">
        <f t="array" ref="X2763:X2764">FREQUENCY(IF('Data Transformation'!$B$425:$B$6424='Bin Analysis'!L2763,'Data Transformation'!$G$425:$G$6424),'Data Transformation'!$U$11)</f>
        <v>18</v>
      </c>
      <c r="Y2763" s="2" cm="2">
        <f t="array" ref="Y2763:Y2764">FREQUENCY(IF('Data Transformation'!$B$425:$B$6424='Bin Analysis'!L2763,'Data Transformation'!$G$425:$G$6424),'Data Transformation'!$U$12)</f>
        <v>15</v>
      </c>
    </row>
    <row r="2764" spans="1:25" x14ac:dyDescent="0.25">
      <c r="A2764" s="14" t="s">
        <v>66</v>
      </c>
      <c r="B2764" t="s">
        <v>47</v>
      </c>
      <c r="C2764" t="s">
        <v>5</v>
      </c>
      <c r="D2764" t="s">
        <v>99</v>
      </c>
      <c r="E2764" t="s">
        <v>100</v>
      </c>
      <c r="F2764" t="s">
        <v>101</v>
      </c>
      <c r="G2764" t="s">
        <v>69</v>
      </c>
      <c r="H2764" t="s">
        <v>31</v>
      </c>
      <c r="I2764" t="s">
        <v>32</v>
      </c>
      <c r="J2764" t="s">
        <v>46</v>
      </c>
      <c r="K2764" s="14" t="s">
        <v>45</v>
      </c>
      <c r="M2764" s="14"/>
      <c r="X2764" s="2">
        <v>0</v>
      </c>
      <c r="Y2764" s="2">
        <v>3</v>
      </c>
    </row>
    <row r="2765" spans="1:25" x14ac:dyDescent="0.25">
      <c r="A2765" s="32"/>
      <c r="D2765" t="b">
        <f>IF(C2765=1,'Data Transformation'!$G$3+0.5*'Data Transformation'!$W$25,IF(C2766=1,D2766-'Data Transformation'!$W$25,FALSE))</f>
        <v>0</v>
      </c>
      <c r="E2765" t="str">
        <f t="array" ref="E2765">IF(ISLOGICAL(D2765),"",FREQUENCY(IF('Data Transformation'!$B$425:$B$8425='Bin Analysis'!$B2763,'Data Transformation'!$G$425:$G$8425),D2765))</f>
        <v/>
      </c>
      <c r="F2765" t="str">
        <f>IF(ISLOGICAL(D2765),"",E2765-E2764)</f>
        <v/>
      </c>
      <c r="M2765" s="14"/>
    </row>
    <row r="2766" spans="1:25" x14ac:dyDescent="0.25">
      <c r="A2766" s="32">
        <f>IF(Weighting!$P$6&gt;0,B2766,"")</f>
        <v>0.32100000000000001</v>
      </c>
      <c r="B2766">
        <f>Weighting!$C$6</f>
        <v>0.32100000000000001</v>
      </c>
      <c r="C2766">
        <f>Weighting!$F$6</f>
        <v>0</v>
      </c>
      <c r="D2766" t="b">
        <f>IF(C2766=1,'Data Transformation'!$G$3+0.5*'Data Transformation'!$W$25,IF(C2767=1,D2767-'Data Transformation'!$W$25,FALSE))</f>
        <v>0</v>
      </c>
      <c r="E2766" t="str">
        <f t="array" ref="E2766">IF(ISLOGICAL(D2766),"",FREQUENCY(IF('Data Transformation'!$B$425:$B$8425='Bin Analysis'!$B2763,'Data Transformation'!$G$425:$G$8425),D2766))</f>
        <v/>
      </c>
      <c r="F2766" t="str">
        <f>IF(ISLOGICAL(D2766),"",E2766-E2765)</f>
        <v/>
      </c>
      <c r="G2766">
        <f>Weighting!$H$6</f>
        <v>1</v>
      </c>
      <c r="H2766">
        <f t="array" ref="H2766">FREQUENCY(IF('Data Transformation'!$B$4:$B$8425=B2763,'Data Transformation'!$G$4:$G$8425),'Bin Analysis'!$B2766)</f>
        <v>10</v>
      </c>
      <c r="I2766">
        <f>H2766-H2765</f>
        <v>10</v>
      </c>
      <c r="J2766">
        <f>IF(I2766=0,0,1)</f>
        <v>1</v>
      </c>
      <c r="K2766">
        <f>J2766*Weighting!$W$6</f>
        <v>1</v>
      </c>
      <c r="M2766" s="14"/>
    </row>
    <row r="2767" spans="1:25" x14ac:dyDescent="0.25">
      <c r="A2767" s="32">
        <f>IF(Weighting!$P$7&gt;0,B2767,"")</f>
        <v>0.45200000000000001</v>
      </c>
      <c r="B2767">
        <f>Weighting!$C$7</f>
        <v>0.45200000000000001</v>
      </c>
      <c r="C2767">
        <f>Weighting!$F$7</f>
        <v>0</v>
      </c>
      <c r="D2767" t="b">
        <f>IF(C2767=1,'Data Transformation'!$G$3+0.5*'Data Transformation'!$W$25,IF(C2768=1,D2768-'Data Transformation'!$W$25,FALSE))</f>
        <v>0</v>
      </c>
      <c r="E2767" t="str">
        <f t="array" ref="E2767">IF(ISLOGICAL(D2767),"",FREQUENCY(IF('Data Transformation'!$B$425:$B$8425='Bin Analysis'!$B2763,'Data Transformation'!$G$425:$G$8425),D2767))</f>
        <v/>
      </c>
      <c r="F2767" t="str">
        <f t="shared" ref="F2767:F2785" si="345">IF(ISLOGICAL(D2767),"",E2767-E2766)</f>
        <v/>
      </c>
      <c r="G2767">
        <f>Weighting!$H$7</f>
        <v>0</v>
      </c>
      <c r="H2767">
        <f t="array" ref="H2767">FREQUENCY(IF('Data Transformation'!$B$4:$B$8425=B2763,'Data Transformation'!$G$4:$G$8425),'Bin Analysis'!$B2767)</f>
        <v>13</v>
      </c>
      <c r="I2767">
        <f t="shared" ref="I2767:I2785" si="346">H2767-H2766</f>
        <v>3</v>
      </c>
      <c r="J2767">
        <f>IF(I2767=0,0,1)</f>
        <v>1</v>
      </c>
      <c r="K2767">
        <f>J2767*Weighting!$W$7</f>
        <v>2</v>
      </c>
      <c r="M2767" s="14"/>
    </row>
    <row r="2768" spans="1:25" x14ac:dyDescent="0.25">
      <c r="A2768" s="32">
        <f>IF(Weighting!$P$8&gt;0,B2768,"")</f>
        <v>0.58299999999999996</v>
      </c>
      <c r="B2768">
        <f>Weighting!$C$8</f>
        <v>0.58299999999999996</v>
      </c>
      <c r="C2768">
        <f>Weighting!$F$8</f>
        <v>0</v>
      </c>
      <c r="D2768" t="b">
        <f>IF(C2768=1,'Data Transformation'!$G$3+0.5*'Data Transformation'!$W$25,IF(C2769=1,D2769-'Data Transformation'!$W$25,FALSE))</f>
        <v>0</v>
      </c>
      <c r="E2768" t="str">
        <f t="array" ref="E2768">IF(ISLOGICAL(D2768),"",FREQUENCY(IF('Data Transformation'!$B$425:$B$8425='Bin Analysis'!$B2763,'Data Transformation'!$G$425:$G$8425),D2768))</f>
        <v/>
      </c>
      <c r="F2768" t="str">
        <f t="shared" si="345"/>
        <v/>
      </c>
      <c r="G2768">
        <f>Weighting!$H$8</f>
        <v>0</v>
      </c>
      <c r="H2768">
        <f t="array" ref="H2768">FREQUENCY(IF('Data Transformation'!$B$4:$B$8425=B2763,'Data Transformation'!$G$4:$G$8425),'Bin Analysis'!$B2768)</f>
        <v>13</v>
      </c>
      <c r="I2768">
        <f t="shared" si="346"/>
        <v>0</v>
      </c>
      <c r="J2768">
        <f t="shared" ref="J2768:J2785" si="347">IF(I2768=0,0,1)</f>
        <v>0</v>
      </c>
      <c r="K2768">
        <f>J2768*Weighting!$W$8</f>
        <v>0</v>
      </c>
      <c r="M2768" s="14"/>
    </row>
    <row r="2769" spans="1:13" x14ac:dyDescent="0.25">
      <c r="A2769" s="32">
        <f>IF(Weighting!$P$9&gt;0,B2769,"")</f>
        <v>0.71399999999999997</v>
      </c>
      <c r="B2769" s="50">
        <f>Weighting!$C$9</f>
        <v>0.71399999999999997</v>
      </c>
      <c r="C2769">
        <f>Weighting!$F$9</f>
        <v>0</v>
      </c>
      <c r="D2769" t="b">
        <f>IF(C2769=1,'Data Transformation'!$G$3+0.5*'Data Transformation'!$W$25,IF(C2770=1,D2770-'Data Transformation'!$W$25,FALSE))</f>
        <v>0</v>
      </c>
      <c r="E2769" t="str">
        <f t="array" ref="E2769">IF(ISLOGICAL(D2769),"",FREQUENCY(IF('Data Transformation'!$B$425:$B$8425='Bin Analysis'!$B2763,'Data Transformation'!$G$425:$G$8425),D2769))</f>
        <v/>
      </c>
      <c r="F2769" t="str">
        <f t="shared" si="345"/>
        <v/>
      </c>
      <c r="G2769">
        <f>Weighting!$H$9</f>
        <v>0</v>
      </c>
      <c r="H2769">
        <f t="array" ref="H2769">FREQUENCY(IF('Data Transformation'!$B$4:$B$8425=B2763,'Data Transformation'!$G$4:$G$8425),'Bin Analysis'!$B2769)</f>
        <v>15</v>
      </c>
      <c r="I2769">
        <f t="shared" si="346"/>
        <v>2</v>
      </c>
      <c r="J2769">
        <f t="shared" si="347"/>
        <v>1</v>
      </c>
      <c r="K2769">
        <f>J2769*Weighting!$W$9</f>
        <v>3</v>
      </c>
      <c r="M2769" s="14"/>
    </row>
    <row r="2770" spans="1:13" x14ac:dyDescent="0.25">
      <c r="A2770" s="32">
        <f>IF(Weighting!$P$10&gt;0,B2770,"")</f>
        <v>0.84499999999999997</v>
      </c>
      <c r="B2770">
        <f>Weighting!$C$10</f>
        <v>0.84499999999999997</v>
      </c>
      <c r="C2770">
        <f>Weighting!$F$10</f>
        <v>0</v>
      </c>
      <c r="D2770" t="b">
        <f>IF(C2770=1,'Data Transformation'!$G$3+0.5*'Data Transformation'!$W$25,IF(C2771=1,D2771-'Data Transformation'!$W$25,FALSE))</f>
        <v>0</v>
      </c>
      <c r="E2770" t="str">
        <f t="array" ref="E2770">IF(ISLOGICAL(D2770),"",FREQUENCY(IF('Data Transformation'!$B$425:$B$8425='Bin Analysis'!$B2763,'Data Transformation'!$G$425:$G$8425),D2770))</f>
        <v/>
      </c>
      <c r="F2770" t="str">
        <f t="shared" si="345"/>
        <v/>
      </c>
      <c r="G2770">
        <f>Weighting!$H$10</f>
        <v>0</v>
      </c>
      <c r="H2770">
        <f t="array" ref="H2770">FREQUENCY(IF('Data Transformation'!$B$4:$B$8425=B2763,'Data Transformation'!$G$4:$G$8425),'Bin Analysis'!$B2770)</f>
        <v>15</v>
      </c>
      <c r="I2770">
        <f t="shared" si="346"/>
        <v>0</v>
      </c>
      <c r="J2770">
        <f t="shared" si="347"/>
        <v>0</v>
      </c>
      <c r="K2770">
        <f>J2770*Weighting!$W$10</f>
        <v>0</v>
      </c>
      <c r="M2770" s="14"/>
    </row>
    <row r="2771" spans="1:13" x14ac:dyDescent="0.25">
      <c r="A2771" s="32">
        <f>IF(Weighting!$P$11&gt;0,B2771,"")</f>
        <v>0.97599999999999998</v>
      </c>
      <c r="B2771">
        <f>Weighting!$C$11</f>
        <v>0.97599999999999998</v>
      </c>
      <c r="C2771">
        <f>Weighting!$F$11</f>
        <v>0</v>
      </c>
      <c r="D2771">
        <f>IF(C2771=1,'Data Transformation'!$G$3+0.5*'Data Transformation'!$W$25,IF(C2772=1,D2772-'Data Transformation'!$W$25,FALSE))</f>
        <v>0.86899999999999999</v>
      </c>
      <c r="E2771">
        <f t="array" ref="E2771">IF(ISLOGICAL(D2771),"",FREQUENCY(IF('Data Transformation'!$B$425:$B$8425='Bin Analysis'!$B2763,'Data Transformation'!$G$425:$G$8425),D2771))</f>
        <v>15</v>
      </c>
      <c r="F2771" t="e">
        <f t="shared" si="345"/>
        <v>#VALUE!</v>
      </c>
      <c r="G2771">
        <f>Weighting!$H$11</f>
        <v>0</v>
      </c>
      <c r="H2771">
        <f t="array" ref="H2771">FREQUENCY(IF('Data Transformation'!$B$4:$B$8425=B2763,'Data Transformation'!$G$4:$G$8425),'Bin Analysis'!$B2771)</f>
        <v>18</v>
      </c>
      <c r="I2771">
        <f t="shared" si="346"/>
        <v>3</v>
      </c>
      <c r="J2771">
        <f t="shared" si="347"/>
        <v>1</v>
      </c>
      <c r="K2771">
        <f>J2771*Weighting!$W$11</f>
        <v>2</v>
      </c>
      <c r="M2771" s="14"/>
    </row>
    <row r="2772" spans="1:13" x14ac:dyDescent="0.25">
      <c r="A2772" s="32">
        <f>IF(Weighting!$P$12&gt;0,B2772,"")</f>
        <v>1.107</v>
      </c>
      <c r="B2772">
        <f>Weighting!$C$12</f>
        <v>1.107</v>
      </c>
      <c r="C2772">
        <f>Weighting!$F$12</f>
        <v>1</v>
      </c>
      <c r="D2772">
        <f>IF(C2772=1,'Data Transformation'!$G$3+0.5*'Data Transformation'!$W$25,IF(C2773=1,D2773-'Data Transformation'!$W$25,FALSE))</f>
        <v>1.131</v>
      </c>
      <c r="E2772">
        <f t="array" ref="E2772">IF(ISLOGICAL(D2772),"",FREQUENCY(IF('Data Transformation'!$B$425:$B$8425='Bin Analysis'!$B2763,'Data Transformation'!$G$425:$G$8425),D2772))</f>
        <v>18</v>
      </c>
      <c r="F2772">
        <f t="shared" si="345"/>
        <v>3</v>
      </c>
      <c r="G2772">
        <f>Weighting!$H$12</f>
        <v>0</v>
      </c>
      <c r="H2772">
        <f t="array" ref="H2772">FREQUENCY(IF('Data Transformation'!$B$4:$B$8425=B2763,'Data Transformation'!$G$4:$G$8425),'Bin Analysis'!$B2772)</f>
        <v>19</v>
      </c>
      <c r="I2772">
        <f t="shared" si="346"/>
        <v>1</v>
      </c>
      <c r="J2772">
        <f t="shared" si="347"/>
        <v>1</v>
      </c>
      <c r="K2772">
        <f>J2772*Weighting!$W$12</f>
        <v>1</v>
      </c>
      <c r="M2772" s="14"/>
    </row>
    <row r="2773" spans="1:13" x14ac:dyDescent="0.25">
      <c r="A2773" s="32">
        <f>IF(Weighting!$P$13&gt;0,B2773,"")</f>
        <v>1.238</v>
      </c>
      <c r="B2773">
        <f>Weighting!$C$13</f>
        <v>1.238</v>
      </c>
      <c r="C2773">
        <f>Weighting!$F$13</f>
        <v>0</v>
      </c>
      <c r="D2773" t="b">
        <f>IF(C2773=1,'Data Transformation'!$G$3+0.5*'Data Transformation'!$W$25,IF(C2774=1,D2774-'Data Transformation'!$W$25,FALSE))</f>
        <v>0</v>
      </c>
      <c r="E2773" t="str">
        <f t="array" ref="E2773">IF(ISLOGICAL(D2773),"",FREQUENCY(IF('Data Transformation'!$B$425:$B$8425='Bin Analysis'!$B2763,'Data Transformation'!$G$425:$G$8425),D2773))</f>
        <v/>
      </c>
      <c r="F2773" t="str">
        <f t="shared" si="345"/>
        <v/>
      </c>
      <c r="G2773">
        <f>Weighting!$H$13</f>
        <v>0</v>
      </c>
      <c r="H2773">
        <f t="array" ref="H2773">FREQUENCY(IF('Data Transformation'!$B$4:$B$8425=B2763,'Data Transformation'!$G$4:$G$8425),'Bin Analysis'!$B2773)</f>
        <v>19</v>
      </c>
      <c r="I2773">
        <f t="shared" si="346"/>
        <v>0</v>
      </c>
      <c r="J2773">
        <f t="shared" si="347"/>
        <v>0</v>
      </c>
      <c r="K2773">
        <f>J2773*Weighting!$W$13</f>
        <v>0</v>
      </c>
      <c r="M2773" s="14"/>
    </row>
    <row r="2774" spans="1:13" x14ac:dyDescent="0.25">
      <c r="A2774" s="32">
        <f>IF(Weighting!$P$14&gt;0,B2774,"")</f>
        <v>1.369</v>
      </c>
      <c r="B2774">
        <f>Weighting!$C$14</f>
        <v>1.369</v>
      </c>
      <c r="C2774">
        <f>Weighting!$F$14</f>
        <v>0</v>
      </c>
      <c r="D2774" t="b">
        <f>IF(C2774=1,'Data Transformation'!$G$3+0.5*'Data Transformation'!$W$25,IF(C2775=1,D2775-'Data Transformation'!$W$25,FALSE))</f>
        <v>0</v>
      </c>
      <c r="E2774" t="str">
        <f t="array" ref="E2774">IF(ISLOGICAL(D2774),"",FREQUENCY(IF('Data Transformation'!$B$425:$B$8425='Bin Analysis'!$B2763,'Data Transformation'!$G$425:$G$8425),D2774))</f>
        <v/>
      </c>
      <c r="F2774" t="str">
        <f t="shared" si="345"/>
        <v/>
      </c>
      <c r="G2774">
        <f>Weighting!$H$14</f>
        <v>0</v>
      </c>
      <c r="H2774">
        <f t="array" ref="H2774">FREQUENCY(IF('Data Transformation'!$B$4:$B$8425=B2763,'Data Transformation'!$G$4:$G$8425),'Bin Analysis'!$B2774)</f>
        <v>19</v>
      </c>
      <c r="I2774">
        <f t="shared" si="346"/>
        <v>0</v>
      </c>
      <c r="J2774">
        <f t="shared" si="347"/>
        <v>0</v>
      </c>
      <c r="K2774">
        <f>J2774*Weighting!$W$14</f>
        <v>0</v>
      </c>
      <c r="M2774" s="14"/>
    </row>
    <row r="2775" spans="1:13" x14ac:dyDescent="0.25">
      <c r="A2775" s="32">
        <f>IF(Weighting!$P$15&gt;0,B2775,"")</f>
        <v>1.5000009999999999</v>
      </c>
      <c r="B2775">
        <f>Weighting!$C$15</f>
        <v>1.5000009999999999</v>
      </c>
      <c r="C2775">
        <f>Weighting!$F$15</f>
        <v>0</v>
      </c>
      <c r="D2775" t="b">
        <f>IF(C2775=1,'Data Transformation'!$G$3+0.5*'Data Transformation'!$W$25,IF(C2776=1,D2776-'Data Transformation'!$W$25,FALSE))</f>
        <v>0</v>
      </c>
      <c r="E2775" t="str">
        <f t="array" ref="E2775">IF(ISLOGICAL(D2775),"",FREQUENCY(IF('Data Transformation'!$B$425:$B$8425='Bin Analysis'!$B2763,'Data Transformation'!$G$425:$G$8425),D2775))</f>
        <v/>
      </c>
      <c r="F2775" t="str">
        <f t="shared" si="345"/>
        <v/>
      </c>
      <c r="G2775">
        <f>Weighting!$H$15</f>
        <v>0</v>
      </c>
      <c r="H2775">
        <f t="array" ref="H2775">FREQUENCY(IF('Data Transformation'!$B$4:$B$8425=B2763,'Data Transformation'!$G$4:$G$8425),'Bin Analysis'!$B2775)</f>
        <v>19</v>
      </c>
      <c r="I2775">
        <f t="shared" si="346"/>
        <v>0</v>
      </c>
      <c r="J2775">
        <f t="shared" si="347"/>
        <v>0</v>
      </c>
      <c r="K2775">
        <f>J2775*Weighting!$W$15</f>
        <v>0</v>
      </c>
      <c r="M2775" s="14"/>
    </row>
    <row r="2776" spans="1:13" x14ac:dyDescent="0.25">
      <c r="A2776" s="32" t="str">
        <f>IF(Weighting!$P$16&gt;0,B2776,"")</f>
        <v/>
      </c>
      <c r="B2776">
        <f>Weighting!$C$16</f>
        <v>1.631</v>
      </c>
      <c r="C2776">
        <f>Weighting!$F$16</f>
        <v>0</v>
      </c>
      <c r="D2776" t="b">
        <f>IF(C2776=1,'Data Transformation'!$G$3+0.5*'Data Transformation'!$W$25,IF(C2777=1,D2777-'Data Transformation'!$W$25,FALSE))</f>
        <v>0</v>
      </c>
      <c r="E2776" t="str">
        <f t="array" ref="E2776">IF(ISLOGICAL(D2776),"",FREQUENCY(IF('Data Transformation'!$B$425:$B$8425='Bin Analysis'!$B2763,'Data Transformation'!$G$425:$G$8425),D2776))</f>
        <v/>
      </c>
      <c r="F2776" t="str">
        <f t="shared" si="345"/>
        <v/>
      </c>
      <c r="G2776">
        <f>Weighting!$H$16</f>
        <v>0</v>
      </c>
      <c r="H2776">
        <f t="array" ref="H2776">FREQUENCY(IF('Data Transformation'!$B$4:$B$8425=B2763,'Data Transformation'!$G$4:$G$8425),'Bin Analysis'!$B2776)</f>
        <v>19</v>
      </c>
      <c r="I2776">
        <f t="shared" si="346"/>
        <v>0</v>
      </c>
      <c r="J2776">
        <f t="shared" si="347"/>
        <v>0</v>
      </c>
      <c r="K2776">
        <f>J2776*Weighting!$W$16</f>
        <v>0</v>
      </c>
      <c r="M2776" s="14"/>
    </row>
    <row r="2777" spans="1:13" x14ac:dyDescent="0.25">
      <c r="A2777" s="32" t="str">
        <f>IF(Weighting!$P$17&gt;0,B2777,"")</f>
        <v/>
      </c>
      <c r="B2777">
        <f>Weighting!$C$17</f>
        <v>1.762</v>
      </c>
      <c r="C2777">
        <f>Weighting!$F$17</f>
        <v>0</v>
      </c>
      <c r="D2777" t="b">
        <f>IF(C2777=1,'Data Transformation'!$G$3+0.5*'Data Transformation'!$W$25,IF(C2778=1,D2778-'Data Transformation'!$W$25,FALSE))</f>
        <v>0</v>
      </c>
      <c r="E2777" t="str">
        <f t="array" ref="E2777">IF(ISLOGICAL(D2777),"",FREQUENCY(IF('Data Transformation'!$B$425:$B$8425='Bin Analysis'!$B2763,'Data Transformation'!$G$425:$G$8425),D2777))</f>
        <v/>
      </c>
      <c r="F2777" t="str">
        <f t="shared" si="345"/>
        <v/>
      </c>
      <c r="G2777">
        <f>Weighting!$H$17</f>
        <v>0</v>
      </c>
      <c r="H2777">
        <f t="array" ref="H2777">FREQUENCY(IF('Data Transformation'!$B$4:$B$8425=B2763,'Data Transformation'!$G$4:$G$8425),'Bin Analysis'!$B2777)</f>
        <v>19</v>
      </c>
      <c r="I2777">
        <f t="shared" si="346"/>
        <v>0</v>
      </c>
      <c r="J2777">
        <f t="shared" si="347"/>
        <v>0</v>
      </c>
      <c r="K2777">
        <f>J2777*Weighting!$W$17</f>
        <v>0</v>
      </c>
      <c r="M2777" s="14"/>
    </row>
    <row r="2778" spans="1:13" x14ac:dyDescent="0.25">
      <c r="A2778" s="32" t="str">
        <f>IF(Weighting!$P$18&gt;0,B2778,"")</f>
        <v/>
      </c>
      <c r="B2778">
        <f>Weighting!$C$18</f>
        <v>1.893</v>
      </c>
      <c r="C2778">
        <f>Weighting!$F$18</f>
        <v>0</v>
      </c>
      <c r="D2778" t="b">
        <f>IF(C2778=1,'Data Transformation'!$G$3+0.5*'Data Transformation'!$W$25,IF(C2779=1,D2779-'Data Transformation'!$W$25,FALSE))</f>
        <v>0</v>
      </c>
      <c r="E2778" t="str">
        <f t="array" ref="E2778">IF(ISLOGICAL(D2778),"",FREQUENCY(IF('Data Transformation'!$B$425:$B$8425='Bin Analysis'!$B2763,'Data Transformation'!$G$425:$G$8425),D2778))</f>
        <v/>
      </c>
      <c r="F2778" t="str">
        <f t="shared" si="345"/>
        <v/>
      </c>
      <c r="G2778">
        <f>Weighting!$H$18</f>
        <v>0</v>
      </c>
      <c r="H2778">
        <f t="array" ref="H2778">FREQUENCY(IF('Data Transformation'!$B$4:$B$8425=B2763,'Data Transformation'!$G$4:$G$8425),'Bin Analysis'!$B2778)</f>
        <v>19</v>
      </c>
      <c r="I2778">
        <f t="shared" si="346"/>
        <v>0</v>
      </c>
      <c r="J2778">
        <f t="shared" si="347"/>
        <v>0</v>
      </c>
      <c r="K2778">
        <f>J2778*Weighting!$W$18</f>
        <v>0</v>
      </c>
      <c r="M2778" s="14"/>
    </row>
    <row r="2779" spans="1:13" x14ac:dyDescent="0.25">
      <c r="A2779" s="32" t="str">
        <f>IF(Weighting!$P$19&gt;0,B2779,"")</f>
        <v/>
      </c>
      <c r="B2779">
        <f>Weighting!$C$19</f>
        <v>2.024</v>
      </c>
      <c r="C2779">
        <f>Weighting!$F$19</f>
        <v>0</v>
      </c>
      <c r="D2779" t="b">
        <f>IF(C2779=1,'Data Transformation'!$G$3+0.5*'Data Transformation'!$W$25,IF(C2780=1,D2780-'Data Transformation'!$W$25,FALSE))</f>
        <v>0</v>
      </c>
      <c r="E2779" t="str">
        <f t="array" ref="E2779">IF(ISLOGICAL(D2779),"",FREQUENCY(IF('Data Transformation'!$B$425:$B$8425='Bin Analysis'!$B2763,'Data Transformation'!$G$425:$G$8425),D2779))</f>
        <v/>
      </c>
      <c r="F2779" t="str">
        <f t="shared" si="345"/>
        <v/>
      </c>
      <c r="G2779">
        <f>Weighting!$H$19</f>
        <v>0</v>
      </c>
      <c r="H2779">
        <f t="array" ref="H2779">FREQUENCY(IF('Data Transformation'!$B$4:$B$8425=B2763,'Data Transformation'!$G$4:$G$8425),'Bin Analysis'!$B2779)</f>
        <v>19</v>
      </c>
      <c r="I2779">
        <f t="shared" si="346"/>
        <v>0</v>
      </c>
      <c r="J2779">
        <f t="shared" si="347"/>
        <v>0</v>
      </c>
      <c r="K2779">
        <f>J2779*Weighting!$W$19</f>
        <v>0</v>
      </c>
      <c r="M2779" s="14"/>
    </row>
    <row r="2780" spans="1:13" x14ac:dyDescent="0.25">
      <c r="A2780" s="32" t="str">
        <f>IF(Weighting!$P$20&gt;0,B2780,"")</f>
        <v/>
      </c>
      <c r="B2780">
        <f>Weighting!$C$20</f>
        <v>2.1550000000000002</v>
      </c>
      <c r="C2780">
        <f>Weighting!$F$20</f>
        <v>0</v>
      </c>
      <c r="D2780" t="b">
        <f>IF(C2780=1,'Data Transformation'!$G$3+0.5*'Data Transformation'!$W$25,IF(C2781=1,D2781-'Data Transformation'!$W$25,FALSE))</f>
        <v>0</v>
      </c>
      <c r="E2780" t="str">
        <f t="array" ref="E2780">IF(ISLOGICAL(D2780),"",FREQUENCY(IF('Data Transformation'!$B$425:$B$8425='Bin Analysis'!$B2763,'Data Transformation'!$G$425:$G$8425),D2780))</f>
        <v/>
      </c>
      <c r="F2780" t="str">
        <f t="shared" si="345"/>
        <v/>
      </c>
      <c r="G2780">
        <f>Weighting!$H$20</f>
        <v>0</v>
      </c>
      <c r="H2780">
        <f t="array" ref="H2780">FREQUENCY(IF('Data Transformation'!$B$4:$B$8425=B2763,'Data Transformation'!$G$4:$G$8425),'Bin Analysis'!$B2780)</f>
        <v>19</v>
      </c>
      <c r="I2780">
        <f t="shared" si="346"/>
        <v>0</v>
      </c>
      <c r="J2780">
        <f t="shared" si="347"/>
        <v>0</v>
      </c>
      <c r="K2780">
        <f>J2780*Weighting!$W$20</f>
        <v>0</v>
      </c>
      <c r="M2780" s="14"/>
    </row>
    <row r="2781" spans="1:13" x14ac:dyDescent="0.25">
      <c r="A2781" s="32" t="str">
        <f>IF(Weighting!$P$21&gt;0,B2781,"")</f>
        <v/>
      </c>
      <c r="B2781">
        <f>Weighting!$C$21</f>
        <v>2.2860000000000005</v>
      </c>
      <c r="C2781">
        <f>Weighting!$F$21</f>
        <v>0</v>
      </c>
      <c r="D2781" t="b">
        <f>IF(C2781=1,'Data Transformation'!$G$3+0.5*'Data Transformation'!$W$25,IF(C2782=1,D2782-'Data Transformation'!$W$25,FALSE))</f>
        <v>0</v>
      </c>
      <c r="E2781" t="str">
        <f t="array" ref="E2781">IF(ISLOGICAL(D2781),"",FREQUENCY(IF('Data Transformation'!$B$425:$B$8425='Bin Analysis'!$B2763,'Data Transformation'!$G$425:$G$8425),D2781))</f>
        <v/>
      </c>
      <c r="F2781" t="str">
        <f t="shared" si="345"/>
        <v/>
      </c>
      <c r="G2781">
        <f>Weighting!$H$21</f>
        <v>0</v>
      </c>
      <c r="H2781">
        <f t="array" ref="H2781">FREQUENCY(IF('Data Transformation'!$B$4:$B$8425=B2763,'Data Transformation'!$G$4:$G$8425),'Bin Analysis'!$B2781)</f>
        <v>19</v>
      </c>
      <c r="I2781">
        <f t="shared" si="346"/>
        <v>0</v>
      </c>
      <c r="J2781">
        <f t="shared" si="347"/>
        <v>0</v>
      </c>
      <c r="K2781">
        <f>J2781*Weighting!$W$21</f>
        <v>0</v>
      </c>
      <c r="M2781" s="14"/>
    </row>
    <row r="2782" spans="1:13" x14ac:dyDescent="0.25">
      <c r="A2782" s="32" t="str">
        <f>IF(Weighting!$P$22&gt;0,B2782,"")</f>
        <v/>
      </c>
      <c r="B2782">
        <f>Weighting!$C$22</f>
        <v>2.4170000000000007</v>
      </c>
      <c r="C2782">
        <f>Weighting!$F$22</f>
        <v>0</v>
      </c>
      <c r="D2782" t="b">
        <f>IF(C2782=1,'Data Transformation'!$G$3+0.5*'Data Transformation'!$W$25,IF(C2783=1,D2783-'Data Transformation'!$W$25,FALSE))</f>
        <v>0</v>
      </c>
      <c r="E2782" t="str">
        <f t="array" ref="E2782">IF(ISLOGICAL(D2782),"",FREQUENCY(IF('Data Transformation'!$B$425:$B$8425='Bin Analysis'!$B2763,'Data Transformation'!$G$425:$G$8425),D2782))</f>
        <v/>
      </c>
      <c r="F2782" t="str">
        <f t="shared" si="345"/>
        <v/>
      </c>
      <c r="G2782">
        <f>Weighting!$H$22</f>
        <v>0</v>
      </c>
      <c r="H2782">
        <f t="array" ref="H2782">FREQUENCY(IF('Data Transformation'!$B$4:$B$8425=B2763,'Data Transformation'!$G$4:$G$8425),'Bin Analysis'!$B2782)</f>
        <v>19</v>
      </c>
      <c r="I2782">
        <f t="shared" si="346"/>
        <v>0</v>
      </c>
      <c r="J2782">
        <f t="shared" si="347"/>
        <v>0</v>
      </c>
      <c r="K2782">
        <f>J2782*Weighting!$W$22</f>
        <v>0</v>
      </c>
      <c r="M2782" s="14"/>
    </row>
    <row r="2783" spans="1:13" x14ac:dyDescent="0.25">
      <c r="A2783" s="32" t="str">
        <f>IF(Weighting!$P$23&gt;0,B2783,"")</f>
        <v/>
      </c>
      <c r="B2783">
        <f>Weighting!$C$23</f>
        <v>2.5480000000000009</v>
      </c>
      <c r="C2783">
        <f>Weighting!$F$23</f>
        <v>0</v>
      </c>
      <c r="D2783" t="b">
        <f>IF(C2783=1,'Data Transformation'!$G$3+0.5*'Data Transformation'!$W$25,IF(C2784=1,D2784-'Data Transformation'!$W$25,FALSE))</f>
        <v>0</v>
      </c>
      <c r="E2783" t="str">
        <f t="array" ref="E2783">IF(ISLOGICAL(D2783),"",FREQUENCY(IF('Data Transformation'!$B$425:$B$8425='Bin Analysis'!$B2763,'Data Transformation'!$G$425:$G$8425),D2783))</f>
        <v/>
      </c>
      <c r="F2783" t="str">
        <f t="shared" si="345"/>
        <v/>
      </c>
      <c r="G2783">
        <f>Weighting!$H$23</f>
        <v>0</v>
      </c>
      <c r="H2783">
        <f t="array" ref="H2783">FREQUENCY(IF('Data Transformation'!$B$4:$B$8425=B2763,'Data Transformation'!$G$4:$G$8425),'Bin Analysis'!$B2783)</f>
        <v>19</v>
      </c>
      <c r="I2783">
        <f t="shared" si="346"/>
        <v>0</v>
      </c>
      <c r="J2783">
        <f t="shared" si="347"/>
        <v>0</v>
      </c>
      <c r="K2783">
        <f>J2783*Weighting!$W$23</f>
        <v>0</v>
      </c>
      <c r="M2783" s="14"/>
    </row>
    <row r="2784" spans="1:13" x14ac:dyDescent="0.25">
      <c r="A2784" s="32" t="str">
        <f>IF(Weighting!$P$24&gt;0,B2784,"")</f>
        <v/>
      </c>
      <c r="B2784">
        <f>Weighting!$C$24</f>
        <v>2.6790000000000012</v>
      </c>
      <c r="C2784">
        <f>Weighting!$F$24</f>
        <v>0</v>
      </c>
      <c r="D2784" t="b">
        <f>IF(C2784=1,'Data Transformation'!$G$3+0.5*'Data Transformation'!$W$25,IF(C2785=1,D2785-'Data Transformation'!$W$25,FALSE))</f>
        <v>0</v>
      </c>
      <c r="E2784" t="str">
        <f t="array" ref="E2784">IF(ISLOGICAL(D2784),"",FREQUENCY(IF('Data Transformation'!$B$425:$B$8425='Bin Analysis'!$B2763,'Data Transformation'!$G$425:$G$8425),D2784))</f>
        <v/>
      </c>
      <c r="F2784" t="str">
        <f t="shared" si="345"/>
        <v/>
      </c>
      <c r="G2784">
        <f>Weighting!$H$24</f>
        <v>0</v>
      </c>
      <c r="H2784">
        <f t="array" ref="H2784">FREQUENCY(IF('Data Transformation'!$B$4:$B$8425=B2763,'Data Transformation'!$G$4:$G$8425),'Bin Analysis'!$B2784)</f>
        <v>19</v>
      </c>
      <c r="I2784">
        <f t="shared" si="346"/>
        <v>0</v>
      </c>
      <c r="J2784">
        <f t="shared" si="347"/>
        <v>0</v>
      </c>
      <c r="K2784">
        <f>J2784*Weighting!$W$24</f>
        <v>0</v>
      </c>
      <c r="M2784" s="14"/>
    </row>
    <row r="2785" spans="1:25" x14ac:dyDescent="0.25">
      <c r="A2785" s="32" t="str">
        <f>IF(Weighting!$P$25&gt;0,B2785,"")</f>
        <v/>
      </c>
      <c r="B2785">
        <f>Weighting!$C$25</f>
        <v>2.8100000000000014</v>
      </c>
      <c r="C2785">
        <f>Weighting!$F$25</f>
        <v>0</v>
      </c>
      <c r="D2785" t="b">
        <f>IF(C2785=1,'Data Transformation'!$G$3+0.5*'Data Transformation'!$W$25,IF(C2786=1,D2786-'Data Transformation'!$W$25,FALSE))</f>
        <v>0</v>
      </c>
      <c r="E2785" t="str">
        <f t="array" ref="E2785">IF(ISLOGICAL(D2785),"",FREQUENCY(IF('Data Transformation'!$B$425:$B$8425='Bin Analysis'!$B2763,'Data Transformation'!$G$425:$G$8425),D2785))</f>
        <v/>
      </c>
      <c r="F2785" t="str">
        <f t="shared" si="345"/>
        <v/>
      </c>
      <c r="G2785">
        <f>Weighting!$H$25</f>
        <v>0</v>
      </c>
      <c r="H2785">
        <f t="array" ref="H2785">FREQUENCY(IF('Data Transformation'!$B$4:$B$8425=B2763,'Data Transformation'!$G$4:$G$8425),'Bin Analysis'!$B2785)</f>
        <v>19</v>
      </c>
      <c r="I2785">
        <f t="shared" si="346"/>
        <v>0</v>
      </c>
      <c r="J2785">
        <f t="shared" si="347"/>
        <v>0</v>
      </c>
      <c r="K2785">
        <f>J2785*Weighting!$W$25</f>
        <v>0</v>
      </c>
      <c r="M2785" s="14"/>
    </row>
    <row r="2786" spans="1:25" x14ac:dyDescent="0.25">
      <c r="O2786"/>
      <c r="P2786"/>
      <c r="Q2786"/>
      <c r="R2786"/>
    </row>
    <row r="2787" spans="1:25" ht="23.25" x14ac:dyDescent="0.35">
      <c r="A2787" s="21" t="s">
        <v>0</v>
      </c>
      <c r="B2787" s="21">
        <f>IFERROR(VLOOKUP(C2787,'Data Transformation'!$L$6:$M$426,2,FALSE),"")</f>
        <v>116</v>
      </c>
      <c r="C2787" s="21">
        <f>C2763+1</f>
        <v>116</v>
      </c>
      <c r="D2787" s="21"/>
      <c r="E2787" s="21"/>
      <c r="F2787" s="21"/>
      <c r="G2787" s="21"/>
      <c r="H2787" s="22"/>
      <c r="I2787" s="22"/>
      <c r="J2787" s="22"/>
      <c r="K2787" s="21"/>
      <c r="L2787" s="21">
        <f>B2787</f>
        <v>116</v>
      </c>
      <c r="M2787" s="23">
        <f>INDEX('Data Transformation'!$O$4:$O$424,MATCH($B2787,'Data Transformation'!$M$4:$M$424,0),MATCH($M$2,'Data Transformation'!$O$3,0))</f>
        <v>19</v>
      </c>
      <c r="N2787" s="27">
        <f>IF('Input and Summary Results'!$J$16="minimum",'Bin Analysis'!X2788/(M2787-1),'Bin Analysis'!Y2787/('Bin Analysis'!M2787-1))</f>
        <v>0</v>
      </c>
      <c r="O2787" s="27">
        <f>IF(M2787=FALSE,NA(),(VLOOKUP(1,C2790:K2809,4,FALSE))/(M2787-1))</f>
        <v>5.5555555555555552E-2</v>
      </c>
      <c r="P2787" s="27">
        <f>IF(M2787=FALSE,NA(),SUM(J2790:J2809)/Weighting!$S$5)</f>
        <v>0.6</v>
      </c>
      <c r="Q2787" s="27">
        <f>IF(M2787=FALSE,NA(),SUM(K2790:K2809)/Weighting!$S$6)</f>
        <v>0.52173913043478259</v>
      </c>
      <c r="R2787" s="27">
        <f>IF(M2787=FALSE,NA(),(VLOOKUP(1,G2790:K2809,3,FALSE))/(M2787-1))</f>
        <v>0.72222222222222221</v>
      </c>
      <c r="S2787" s="22" t="str">
        <f>IF(M2787=FALSE,NA(),IF(SUM(J2790:J2809)=2,"yes","no"))</f>
        <v>no</v>
      </c>
      <c r="X2787" s="2" cm="2">
        <f t="array" ref="X2787:X2788">FREQUENCY(IF('Data Transformation'!$B$425:$B$6424='Bin Analysis'!L2787,'Data Transformation'!$G$425:$G$6424),'Data Transformation'!$U$11)</f>
        <v>18</v>
      </c>
      <c r="Y2787" s="2" cm="2">
        <f t="array" ref="Y2787:Y2788">FREQUENCY(IF('Data Transformation'!$B$425:$B$6424='Bin Analysis'!L2787,'Data Transformation'!$G$425:$G$6424),'Data Transformation'!$U$12)</f>
        <v>17</v>
      </c>
    </row>
    <row r="2788" spans="1:25" x14ac:dyDescent="0.25">
      <c r="A2788" s="14" t="s">
        <v>66</v>
      </c>
      <c r="B2788" t="s">
        <v>47</v>
      </c>
      <c r="C2788" t="s">
        <v>5</v>
      </c>
      <c r="D2788" t="s">
        <v>99</v>
      </c>
      <c r="E2788" t="s">
        <v>100</v>
      </c>
      <c r="F2788" t="s">
        <v>101</v>
      </c>
      <c r="G2788" t="s">
        <v>69</v>
      </c>
      <c r="H2788" t="s">
        <v>31</v>
      </c>
      <c r="I2788" t="s">
        <v>32</v>
      </c>
      <c r="J2788" t="s">
        <v>46</v>
      </c>
      <c r="K2788" s="14" t="s">
        <v>45</v>
      </c>
      <c r="M2788" s="14"/>
      <c r="X2788" s="2">
        <v>0</v>
      </c>
      <c r="Y2788" s="2">
        <v>1</v>
      </c>
    </row>
    <row r="2789" spans="1:25" x14ac:dyDescent="0.25">
      <c r="A2789" s="32"/>
      <c r="D2789" t="b">
        <f>IF(C2789=1,'Data Transformation'!$G$3+0.5*'Data Transformation'!$W$25,IF(C2790=1,D2790-'Data Transformation'!$W$25,FALSE))</f>
        <v>0</v>
      </c>
      <c r="E2789" t="str">
        <f t="array" ref="E2789">IF(ISLOGICAL(D2789),"",FREQUENCY(IF('Data Transformation'!$B$425:$B$8425='Bin Analysis'!$B2787,'Data Transformation'!$G$425:$G$8425),D2789))</f>
        <v/>
      </c>
      <c r="F2789" t="str">
        <f>IF(ISLOGICAL(D2789),"",E2789-E2788)</f>
        <v/>
      </c>
      <c r="M2789" s="14"/>
    </row>
    <row r="2790" spans="1:25" x14ac:dyDescent="0.25">
      <c r="A2790" s="32">
        <f>IF(Weighting!$P$6&gt;0,B2790,"")</f>
        <v>0.32100000000000001</v>
      </c>
      <c r="B2790">
        <f>Weighting!$C$6</f>
        <v>0.32100000000000001</v>
      </c>
      <c r="C2790">
        <f>Weighting!$F$6</f>
        <v>0</v>
      </c>
      <c r="D2790" t="b">
        <f>IF(C2790=1,'Data Transformation'!$G$3+0.5*'Data Transformation'!$W$25,IF(C2791=1,D2791-'Data Transformation'!$W$25,FALSE))</f>
        <v>0</v>
      </c>
      <c r="E2790" t="str">
        <f t="array" ref="E2790">IF(ISLOGICAL(D2790),"",FREQUENCY(IF('Data Transformation'!$B$425:$B$8425='Bin Analysis'!$B2787,'Data Transformation'!$G$425:$G$8425),D2790))</f>
        <v/>
      </c>
      <c r="F2790" t="str">
        <f>IF(ISLOGICAL(D2790),"",E2790-E2789)</f>
        <v/>
      </c>
      <c r="G2790">
        <f>Weighting!$H$6</f>
        <v>1</v>
      </c>
      <c r="H2790">
        <f t="array" ref="H2790">FREQUENCY(IF('Data Transformation'!$B$4:$B$8425=B2787,'Data Transformation'!$G$4:$G$8425),'Bin Analysis'!$B2790)</f>
        <v>13</v>
      </c>
      <c r="I2790">
        <f>H2790-H2789</f>
        <v>13</v>
      </c>
      <c r="J2790">
        <f>IF(I2790=0,0,1)</f>
        <v>1</v>
      </c>
      <c r="K2790">
        <f>J2790*Weighting!$W$6</f>
        <v>1</v>
      </c>
      <c r="M2790" s="14"/>
    </row>
    <row r="2791" spans="1:25" x14ac:dyDescent="0.25">
      <c r="A2791" s="32">
        <f>IF(Weighting!$P$7&gt;0,B2791,"")</f>
        <v>0.45200000000000001</v>
      </c>
      <c r="B2791">
        <f>Weighting!$C$7</f>
        <v>0.45200000000000001</v>
      </c>
      <c r="C2791">
        <f>Weighting!$F$7</f>
        <v>0</v>
      </c>
      <c r="D2791" t="b">
        <f>IF(C2791=1,'Data Transformation'!$G$3+0.5*'Data Transformation'!$W$25,IF(C2792=1,D2792-'Data Transformation'!$W$25,FALSE))</f>
        <v>0</v>
      </c>
      <c r="E2791" t="str">
        <f t="array" ref="E2791">IF(ISLOGICAL(D2791),"",FREQUENCY(IF('Data Transformation'!$B$425:$B$8425='Bin Analysis'!$B2787,'Data Transformation'!$G$425:$G$8425),D2791))</f>
        <v/>
      </c>
      <c r="F2791" t="str">
        <f t="shared" ref="F2791:F2809" si="348">IF(ISLOGICAL(D2791),"",E2791-E2790)</f>
        <v/>
      </c>
      <c r="G2791">
        <f>Weighting!$H$7</f>
        <v>0</v>
      </c>
      <c r="H2791">
        <f t="array" ref="H2791">FREQUENCY(IF('Data Transformation'!$B$4:$B$8425=B2787,'Data Transformation'!$G$4:$G$8425),'Bin Analysis'!$B2791)</f>
        <v>14</v>
      </c>
      <c r="I2791">
        <f t="shared" ref="I2791:I2809" si="349">H2791-H2790</f>
        <v>1</v>
      </c>
      <c r="J2791">
        <f>IF(I2791=0,0,1)</f>
        <v>1</v>
      </c>
      <c r="K2791">
        <f>J2791*Weighting!$W$7</f>
        <v>2</v>
      </c>
      <c r="M2791" s="14"/>
    </row>
    <row r="2792" spans="1:25" x14ac:dyDescent="0.25">
      <c r="A2792" s="32">
        <f>IF(Weighting!$P$8&gt;0,B2792,"")</f>
        <v>0.58299999999999996</v>
      </c>
      <c r="B2792">
        <f>Weighting!$C$8</f>
        <v>0.58299999999999996</v>
      </c>
      <c r="C2792">
        <f>Weighting!$F$8</f>
        <v>0</v>
      </c>
      <c r="D2792" t="b">
        <f>IF(C2792=1,'Data Transformation'!$G$3+0.5*'Data Transformation'!$W$25,IF(C2793=1,D2793-'Data Transformation'!$W$25,FALSE))</f>
        <v>0</v>
      </c>
      <c r="E2792" t="str">
        <f t="array" ref="E2792">IF(ISLOGICAL(D2792),"",FREQUENCY(IF('Data Transformation'!$B$425:$B$8425='Bin Analysis'!$B2787,'Data Transformation'!$G$425:$G$8425),D2792))</f>
        <v/>
      </c>
      <c r="F2792" t="str">
        <f t="shared" si="348"/>
        <v/>
      </c>
      <c r="G2792">
        <f>Weighting!$H$8</f>
        <v>0</v>
      </c>
      <c r="H2792">
        <f t="array" ref="H2792">FREQUENCY(IF('Data Transformation'!$B$4:$B$8425=B2787,'Data Transformation'!$G$4:$G$8425),'Bin Analysis'!$B2792)</f>
        <v>14</v>
      </c>
      <c r="I2792">
        <f t="shared" si="349"/>
        <v>0</v>
      </c>
      <c r="J2792">
        <f t="shared" ref="J2792:J2809" si="350">IF(I2792=0,0,1)</f>
        <v>0</v>
      </c>
      <c r="K2792">
        <f>J2792*Weighting!$W$8</f>
        <v>0</v>
      </c>
      <c r="M2792" s="14"/>
    </row>
    <row r="2793" spans="1:25" x14ac:dyDescent="0.25">
      <c r="A2793" s="32">
        <f>IF(Weighting!$P$9&gt;0,B2793,"")</f>
        <v>0.71399999999999997</v>
      </c>
      <c r="B2793" s="50">
        <f>Weighting!$C$9</f>
        <v>0.71399999999999997</v>
      </c>
      <c r="C2793">
        <f>Weighting!$F$9</f>
        <v>0</v>
      </c>
      <c r="D2793" t="b">
        <f>IF(C2793=1,'Data Transformation'!$G$3+0.5*'Data Transformation'!$W$25,IF(C2794=1,D2794-'Data Transformation'!$W$25,FALSE))</f>
        <v>0</v>
      </c>
      <c r="E2793" t="str">
        <f t="array" ref="E2793">IF(ISLOGICAL(D2793),"",FREQUENCY(IF('Data Transformation'!$B$425:$B$8425='Bin Analysis'!$B2787,'Data Transformation'!$G$425:$G$8425),D2793))</f>
        <v/>
      </c>
      <c r="F2793" t="str">
        <f t="shared" si="348"/>
        <v/>
      </c>
      <c r="G2793">
        <f>Weighting!$H$9</f>
        <v>0</v>
      </c>
      <c r="H2793">
        <f t="array" ref="H2793">FREQUENCY(IF('Data Transformation'!$B$4:$B$8425=B2787,'Data Transformation'!$G$4:$G$8425),'Bin Analysis'!$B2793)</f>
        <v>15</v>
      </c>
      <c r="I2793">
        <f t="shared" si="349"/>
        <v>1</v>
      </c>
      <c r="J2793">
        <f t="shared" si="350"/>
        <v>1</v>
      </c>
      <c r="K2793">
        <f>J2793*Weighting!$W$9</f>
        <v>3</v>
      </c>
      <c r="M2793" s="14"/>
    </row>
    <row r="2794" spans="1:25" x14ac:dyDescent="0.25">
      <c r="A2794" s="32">
        <f>IF(Weighting!$P$10&gt;0,B2794,"")</f>
        <v>0.84499999999999997</v>
      </c>
      <c r="B2794">
        <f>Weighting!$C$10</f>
        <v>0.84499999999999997</v>
      </c>
      <c r="C2794">
        <f>Weighting!$F$10</f>
        <v>0</v>
      </c>
      <c r="D2794" t="b">
        <f>IF(C2794=1,'Data Transformation'!$G$3+0.5*'Data Transformation'!$W$25,IF(C2795=1,D2795-'Data Transformation'!$W$25,FALSE))</f>
        <v>0</v>
      </c>
      <c r="E2794" t="str">
        <f t="array" ref="E2794">IF(ISLOGICAL(D2794),"",FREQUENCY(IF('Data Transformation'!$B$425:$B$8425='Bin Analysis'!$B2787,'Data Transformation'!$G$425:$G$8425),D2794))</f>
        <v/>
      </c>
      <c r="F2794" t="str">
        <f t="shared" si="348"/>
        <v/>
      </c>
      <c r="G2794">
        <f>Weighting!$H$10</f>
        <v>0</v>
      </c>
      <c r="H2794">
        <f t="array" ref="H2794">FREQUENCY(IF('Data Transformation'!$B$4:$B$8425=B2787,'Data Transformation'!$G$4:$G$8425),'Bin Analysis'!$B2794)</f>
        <v>17</v>
      </c>
      <c r="I2794">
        <f t="shared" si="349"/>
        <v>2</v>
      </c>
      <c r="J2794">
        <f t="shared" si="350"/>
        <v>1</v>
      </c>
      <c r="K2794">
        <f>J2794*Weighting!$W$10</f>
        <v>3</v>
      </c>
      <c r="M2794" s="14"/>
    </row>
    <row r="2795" spans="1:25" x14ac:dyDescent="0.25">
      <c r="A2795" s="32">
        <f>IF(Weighting!$P$11&gt;0,B2795,"")</f>
        <v>0.97599999999999998</v>
      </c>
      <c r="B2795">
        <f>Weighting!$C$11</f>
        <v>0.97599999999999998</v>
      </c>
      <c r="C2795">
        <f>Weighting!$F$11</f>
        <v>0</v>
      </c>
      <c r="D2795">
        <f>IF(C2795=1,'Data Transformation'!$G$3+0.5*'Data Transformation'!$W$25,IF(C2796=1,D2796-'Data Transformation'!$W$25,FALSE))</f>
        <v>0.86899999999999999</v>
      </c>
      <c r="E2795">
        <f t="array" ref="E2795">IF(ISLOGICAL(D2795),"",FREQUENCY(IF('Data Transformation'!$B$425:$B$8425='Bin Analysis'!$B2787,'Data Transformation'!$G$425:$G$8425),D2795))</f>
        <v>17</v>
      </c>
      <c r="F2795" t="e">
        <f t="shared" si="348"/>
        <v>#VALUE!</v>
      </c>
      <c r="G2795">
        <f>Weighting!$H$11</f>
        <v>0</v>
      </c>
      <c r="H2795">
        <f t="array" ref="H2795">FREQUENCY(IF('Data Transformation'!$B$4:$B$8425=B2787,'Data Transformation'!$G$4:$G$8425),'Bin Analysis'!$B2795)</f>
        <v>18</v>
      </c>
      <c r="I2795">
        <f t="shared" si="349"/>
        <v>1</v>
      </c>
      <c r="J2795">
        <f t="shared" si="350"/>
        <v>1</v>
      </c>
      <c r="K2795">
        <f>J2795*Weighting!$W$11</f>
        <v>2</v>
      </c>
      <c r="M2795" s="14"/>
    </row>
    <row r="2796" spans="1:25" x14ac:dyDescent="0.25">
      <c r="A2796" s="32">
        <f>IF(Weighting!$P$12&gt;0,B2796,"")</f>
        <v>1.107</v>
      </c>
      <c r="B2796">
        <f>Weighting!$C$12</f>
        <v>1.107</v>
      </c>
      <c r="C2796">
        <f>Weighting!$F$12</f>
        <v>1</v>
      </c>
      <c r="D2796">
        <f>IF(C2796=1,'Data Transformation'!$G$3+0.5*'Data Transformation'!$W$25,IF(C2797=1,D2797-'Data Transformation'!$W$25,FALSE))</f>
        <v>1.131</v>
      </c>
      <c r="E2796">
        <f t="array" ref="E2796">IF(ISLOGICAL(D2796),"",FREQUENCY(IF('Data Transformation'!$B$425:$B$8425='Bin Analysis'!$B2787,'Data Transformation'!$G$425:$G$8425),D2796))</f>
        <v>18</v>
      </c>
      <c r="F2796">
        <f t="shared" si="348"/>
        <v>1</v>
      </c>
      <c r="G2796">
        <f>Weighting!$H$12</f>
        <v>0</v>
      </c>
      <c r="H2796">
        <f t="array" ref="H2796">FREQUENCY(IF('Data Transformation'!$B$4:$B$8425=B2787,'Data Transformation'!$G$4:$G$8425),'Bin Analysis'!$B2796)</f>
        <v>19</v>
      </c>
      <c r="I2796">
        <f t="shared" si="349"/>
        <v>1</v>
      </c>
      <c r="J2796">
        <f t="shared" si="350"/>
        <v>1</v>
      </c>
      <c r="K2796">
        <f>J2796*Weighting!$W$12</f>
        <v>1</v>
      </c>
      <c r="M2796" s="14"/>
    </row>
    <row r="2797" spans="1:25" x14ac:dyDescent="0.25">
      <c r="A2797" s="32">
        <f>IF(Weighting!$P$13&gt;0,B2797,"")</f>
        <v>1.238</v>
      </c>
      <c r="B2797">
        <f>Weighting!$C$13</f>
        <v>1.238</v>
      </c>
      <c r="C2797">
        <f>Weighting!$F$13</f>
        <v>0</v>
      </c>
      <c r="D2797" t="b">
        <f>IF(C2797=1,'Data Transformation'!$G$3+0.5*'Data Transformation'!$W$25,IF(C2798=1,D2798-'Data Transformation'!$W$25,FALSE))</f>
        <v>0</v>
      </c>
      <c r="E2797" t="str">
        <f t="array" ref="E2797">IF(ISLOGICAL(D2797),"",FREQUENCY(IF('Data Transformation'!$B$425:$B$8425='Bin Analysis'!$B2787,'Data Transformation'!$G$425:$G$8425),D2797))</f>
        <v/>
      </c>
      <c r="F2797" t="str">
        <f t="shared" si="348"/>
        <v/>
      </c>
      <c r="G2797">
        <f>Weighting!$H$13</f>
        <v>0</v>
      </c>
      <c r="H2797">
        <f t="array" ref="H2797">FREQUENCY(IF('Data Transformation'!$B$4:$B$8425=B2787,'Data Transformation'!$G$4:$G$8425),'Bin Analysis'!$B2797)</f>
        <v>19</v>
      </c>
      <c r="I2797">
        <f t="shared" si="349"/>
        <v>0</v>
      </c>
      <c r="J2797">
        <f t="shared" si="350"/>
        <v>0</v>
      </c>
      <c r="K2797">
        <f>J2797*Weighting!$W$13</f>
        <v>0</v>
      </c>
      <c r="M2797" s="14"/>
    </row>
    <row r="2798" spans="1:25" x14ac:dyDescent="0.25">
      <c r="A2798" s="32">
        <f>IF(Weighting!$P$14&gt;0,B2798,"")</f>
        <v>1.369</v>
      </c>
      <c r="B2798">
        <f>Weighting!$C$14</f>
        <v>1.369</v>
      </c>
      <c r="C2798">
        <f>Weighting!$F$14</f>
        <v>0</v>
      </c>
      <c r="D2798" t="b">
        <f>IF(C2798=1,'Data Transformation'!$G$3+0.5*'Data Transformation'!$W$25,IF(C2799=1,D2799-'Data Transformation'!$W$25,FALSE))</f>
        <v>0</v>
      </c>
      <c r="E2798" t="str">
        <f t="array" ref="E2798">IF(ISLOGICAL(D2798),"",FREQUENCY(IF('Data Transformation'!$B$425:$B$8425='Bin Analysis'!$B2787,'Data Transformation'!$G$425:$G$8425),D2798))</f>
        <v/>
      </c>
      <c r="F2798" t="str">
        <f t="shared" si="348"/>
        <v/>
      </c>
      <c r="G2798">
        <f>Weighting!$H$14</f>
        <v>0</v>
      </c>
      <c r="H2798">
        <f t="array" ref="H2798">FREQUENCY(IF('Data Transformation'!$B$4:$B$8425=B2787,'Data Transformation'!$G$4:$G$8425),'Bin Analysis'!$B2798)</f>
        <v>19</v>
      </c>
      <c r="I2798">
        <f t="shared" si="349"/>
        <v>0</v>
      </c>
      <c r="J2798">
        <f t="shared" si="350"/>
        <v>0</v>
      </c>
      <c r="K2798">
        <f>J2798*Weighting!$W$14</f>
        <v>0</v>
      </c>
      <c r="M2798" s="14"/>
    </row>
    <row r="2799" spans="1:25" x14ac:dyDescent="0.25">
      <c r="A2799" s="32">
        <f>IF(Weighting!$P$15&gt;0,B2799,"")</f>
        <v>1.5000009999999999</v>
      </c>
      <c r="B2799">
        <f>Weighting!$C$15</f>
        <v>1.5000009999999999</v>
      </c>
      <c r="C2799">
        <f>Weighting!$F$15</f>
        <v>0</v>
      </c>
      <c r="D2799" t="b">
        <f>IF(C2799=1,'Data Transformation'!$G$3+0.5*'Data Transformation'!$W$25,IF(C2800=1,D2800-'Data Transformation'!$W$25,FALSE))</f>
        <v>0</v>
      </c>
      <c r="E2799" t="str">
        <f t="array" ref="E2799">IF(ISLOGICAL(D2799),"",FREQUENCY(IF('Data Transformation'!$B$425:$B$8425='Bin Analysis'!$B2787,'Data Transformation'!$G$425:$G$8425),D2799))</f>
        <v/>
      </c>
      <c r="F2799" t="str">
        <f t="shared" si="348"/>
        <v/>
      </c>
      <c r="G2799">
        <f>Weighting!$H$15</f>
        <v>0</v>
      </c>
      <c r="H2799">
        <f t="array" ref="H2799">FREQUENCY(IF('Data Transformation'!$B$4:$B$8425=B2787,'Data Transformation'!$G$4:$G$8425),'Bin Analysis'!$B2799)</f>
        <v>19</v>
      </c>
      <c r="I2799">
        <f t="shared" si="349"/>
        <v>0</v>
      </c>
      <c r="J2799">
        <f t="shared" si="350"/>
        <v>0</v>
      </c>
      <c r="K2799">
        <f>J2799*Weighting!$W$15</f>
        <v>0</v>
      </c>
      <c r="M2799" s="14"/>
    </row>
    <row r="2800" spans="1:25" x14ac:dyDescent="0.25">
      <c r="A2800" s="32" t="str">
        <f>IF(Weighting!$P$16&gt;0,B2800,"")</f>
        <v/>
      </c>
      <c r="B2800">
        <f>Weighting!$C$16</f>
        <v>1.631</v>
      </c>
      <c r="C2800">
        <f>Weighting!$F$16</f>
        <v>0</v>
      </c>
      <c r="D2800" t="b">
        <f>IF(C2800=1,'Data Transformation'!$G$3+0.5*'Data Transformation'!$W$25,IF(C2801=1,D2801-'Data Transformation'!$W$25,FALSE))</f>
        <v>0</v>
      </c>
      <c r="E2800" t="str">
        <f t="array" ref="E2800">IF(ISLOGICAL(D2800),"",FREQUENCY(IF('Data Transformation'!$B$425:$B$8425='Bin Analysis'!$B2787,'Data Transformation'!$G$425:$G$8425),D2800))</f>
        <v/>
      </c>
      <c r="F2800" t="str">
        <f t="shared" si="348"/>
        <v/>
      </c>
      <c r="G2800">
        <f>Weighting!$H$16</f>
        <v>0</v>
      </c>
      <c r="H2800">
        <f t="array" ref="H2800">FREQUENCY(IF('Data Transformation'!$B$4:$B$8425=B2787,'Data Transformation'!$G$4:$G$8425),'Bin Analysis'!$B2800)</f>
        <v>19</v>
      </c>
      <c r="I2800">
        <f t="shared" si="349"/>
        <v>0</v>
      </c>
      <c r="J2800">
        <f t="shared" si="350"/>
        <v>0</v>
      </c>
      <c r="K2800">
        <f>J2800*Weighting!$W$16</f>
        <v>0</v>
      </c>
      <c r="M2800" s="14"/>
    </row>
    <row r="2801" spans="1:25" x14ac:dyDescent="0.25">
      <c r="A2801" s="32" t="str">
        <f>IF(Weighting!$P$17&gt;0,B2801,"")</f>
        <v/>
      </c>
      <c r="B2801">
        <f>Weighting!$C$17</f>
        <v>1.762</v>
      </c>
      <c r="C2801">
        <f>Weighting!$F$17</f>
        <v>0</v>
      </c>
      <c r="D2801" t="b">
        <f>IF(C2801=1,'Data Transformation'!$G$3+0.5*'Data Transformation'!$W$25,IF(C2802=1,D2802-'Data Transformation'!$W$25,FALSE))</f>
        <v>0</v>
      </c>
      <c r="E2801" t="str">
        <f t="array" ref="E2801">IF(ISLOGICAL(D2801),"",FREQUENCY(IF('Data Transformation'!$B$425:$B$8425='Bin Analysis'!$B2787,'Data Transformation'!$G$425:$G$8425),D2801))</f>
        <v/>
      </c>
      <c r="F2801" t="str">
        <f t="shared" si="348"/>
        <v/>
      </c>
      <c r="G2801">
        <f>Weighting!$H$17</f>
        <v>0</v>
      </c>
      <c r="H2801">
        <f t="array" ref="H2801">FREQUENCY(IF('Data Transformation'!$B$4:$B$8425=B2787,'Data Transformation'!$G$4:$G$8425),'Bin Analysis'!$B2801)</f>
        <v>19</v>
      </c>
      <c r="I2801">
        <f t="shared" si="349"/>
        <v>0</v>
      </c>
      <c r="J2801">
        <f t="shared" si="350"/>
        <v>0</v>
      </c>
      <c r="K2801">
        <f>J2801*Weighting!$W$17</f>
        <v>0</v>
      </c>
      <c r="M2801" s="14"/>
    </row>
    <row r="2802" spans="1:25" x14ac:dyDescent="0.25">
      <c r="A2802" s="32" t="str">
        <f>IF(Weighting!$P$18&gt;0,B2802,"")</f>
        <v/>
      </c>
      <c r="B2802">
        <f>Weighting!$C$18</f>
        <v>1.893</v>
      </c>
      <c r="C2802">
        <f>Weighting!$F$18</f>
        <v>0</v>
      </c>
      <c r="D2802" t="b">
        <f>IF(C2802=1,'Data Transformation'!$G$3+0.5*'Data Transformation'!$W$25,IF(C2803=1,D2803-'Data Transformation'!$W$25,FALSE))</f>
        <v>0</v>
      </c>
      <c r="E2802" t="str">
        <f t="array" ref="E2802">IF(ISLOGICAL(D2802),"",FREQUENCY(IF('Data Transformation'!$B$425:$B$8425='Bin Analysis'!$B2787,'Data Transformation'!$G$425:$G$8425),D2802))</f>
        <v/>
      </c>
      <c r="F2802" t="str">
        <f t="shared" si="348"/>
        <v/>
      </c>
      <c r="G2802">
        <f>Weighting!$H$18</f>
        <v>0</v>
      </c>
      <c r="H2802">
        <f t="array" ref="H2802">FREQUENCY(IF('Data Transformation'!$B$4:$B$8425=B2787,'Data Transformation'!$G$4:$G$8425),'Bin Analysis'!$B2802)</f>
        <v>19</v>
      </c>
      <c r="I2802">
        <f t="shared" si="349"/>
        <v>0</v>
      </c>
      <c r="J2802">
        <f t="shared" si="350"/>
        <v>0</v>
      </c>
      <c r="K2802">
        <f>J2802*Weighting!$W$18</f>
        <v>0</v>
      </c>
      <c r="M2802" s="14"/>
    </row>
    <row r="2803" spans="1:25" x14ac:dyDescent="0.25">
      <c r="A2803" s="32" t="str">
        <f>IF(Weighting!$P$19&gt;0,B2803,"")</f>
        <v/>
      </c>
      <c r="B2803">
        <f>Weighting!$C$19</f>
        <v>2.024</v>
      </c>
      <c r="C2803">
        <f>Weighting!$F$19</f>
        <v>0</v>
      </c>
      <c r="D2803" t="b">
        <f>IF(C2803=1,'Data Transformation'!$G$3+0.5*'Data Transformation'!$W$25,IF(C2804=1,D2804-'Data Transformation'!$W$25,FALSE))</f>
        <v>0</v>
      </c>
      <c r="E2803" t="str">
        <f t="array" ref="E2803">IF(ISLOGICAL(D2803),"",FREQUENCY(IF('Data Transformation'!$B$425:$B$8425='Bin Analysis'!$B2787,'Data Transformation'!$G$425:$G$8425),D2803))</f>
        <v/>
      </c>
      <c r="F2803" t="str">
        <f t="shared" si="348"/>
        <v/>
      </c>
      <c r="G2803">
        <f>Weighting!$H$19</f>
        <v>0</v>
      </c>
      <c r="H2803">
        <f t="array" ref="H2803">FREQUENCY(IF('Data Transformation'!$B$4:$B$8425=B2787,'Data Transformation'!$G$4:$G$8425),'Bin Analysis'!$B2803)</f>
        <v>19</v>
      </c>
      <c r="I2803">
        <f t="shared" si="349"/>
        <v>0</v>
      </c>
      <c r="J2803">
        <f t="shared" si="350"/>
        <v>0</v>
      </c>
      <c r="K2803">
        <f>J2803*Weighting!$W$19</f>
        <v>0</v>
      </c>
      <c r="M2803" s="14"/>
    </row>
    <row r="2804" spans="1:25" x14ac:dyDescent="0.25">
      <c r="A2804" s="32" t="str">
        <f>IF(Weighting!$P$20&gt;0,B2804,"")</f>
        <v/>
      </c>
      <c r="B2804">
        <f>Weighting!$C$20</f>
        <v>2.1550000000000002</v>
      </c>
      <c r="C2804">
        <f>Weighting!$F$20</f>
        <v>0</v>
      </c>
      <c r="D2804" t="b">
        <f>IF(C2804=1,'Data Transformation'!$G$3+0.5*'Data Transformation'!$W$25,IF(C2805=1,D2805-'Data Transformation'!$W$25,FALSE))</f>
        <v>0</v>
      </c>
      <c r="E2804" t="str">
        <f t="array" ref="E2804">IF(ISLOGICAL(D2804),"",FREQUENCY(IF('Data Transformation'!$B$425:$B$8425='Bin Analysis'!$B2787,'Data Transformation'!$G$425:$G$8425),D2804))</f>
        <v/>
      </c>
      <c r="F2804" t="str">
        <f t="shared" si="348"/>
        <v/>
      </c>
      <c r="G2804">
        <f>Weighting!$H$20</f>
        <v>0</v>
      </c>
      <c r="H2804">
        <f t="array" ref="H2804">FREQUENCY(IF('Data Transformation'!$B$4:$B$8425=B2787,'Data Transformation'!$G$4:$G$8425),'Bin Analysis'!$B2804)</f>
        <v>19</v>
      </c>
      <c r="I2804">
        <f t="shared" si="349"/>
        <v>0</v>
      </c>
      <c r="J2804">
        <f t="shared" si="350"/>
        <v>0</v>
      </c>
      <c r="K2804">
        <f>J2804*Weighting!$W$20</f>
        <v>0</v>
      </c>
      <c r="M2804" s="14"/>
    </row>
    <row r="2805" spans="1:25" x14ac:dyDescent="0.25">
      <c r="A2805" s="32" t="str">
        <f>IF(Weighting!$P$21&gt;0,B2805,"")</f>
        <v/>
      </c>
      <c r="B2805">
        <f>Weighting!$C$21</f>
        <v>2.2860000000000005</v>
      </c>
      <c r="C2805">
        <f>Weighting!$F$21</f>
        <v>0</v>
      </c>
      <c r="D2805" t="b">
        <f>IF(C2805=1,'Data Transformation'!$G$3+0.5*'Data Transformation'!$W$25,IF(C2806=1,D2806-'Data Transformation'!$W$25,FALSE))</f>
        <v>0</v>
      </c>
      <c r="E2805" t="str">
        <f t="array" ref="E2805">IF(ISLOGICAL(D2805),"",FREQUENCY(IF('Data Transformation'!$B$425:$B$8425='Bin Analysis'!$B2787,'Data Transformation'!$G$425:$G$8425),D2805))</f>
        <v/>
      </c>
      <c r="F2805" t="str">
        <f t="shared" si="348"/>
        <v/>
      </c>
      <c r="G2805">
        <f>Weighting!$H$21</f>
        <v>0</v>
      </c>
      <c r="H2805">
        <f t="array" ref="H2805">FREQUENCY(IF('Data Transformation'!$B$4:$B$8425=B2787,'Data Transformation'!$G$4:$G$8425),'Bin Analysis'!$B2805)</f>
        <v>19</v>
      </c>
      <c r="I2805">
        <f t="shared" si="349"/>
        <v>0</v>
      </c>
      <c r="J2805">
        <f t="shared" si="350"/>
        <v>0</v>
      </c>
      <c r="K2805">
        <f>J2805*Weighting!$W$21</f>
        <v>0</v>
      </c>
      <c r="M2805" s="14"/>
    </row>
    <row r="2806" spans="1:25" x14ac:dyDescent="0.25">
      <c r="A2806" s="32" t="str">
        <f>IF(Weighting!$P$22&gt;0,B2806,"")</f>
        <v/>
      </c>
      <c r="B2806">
        <f>Weighting!$C$22</f>
        <v>2.4170000000000007</v>
      </c>
      <c r="C2806">
        <f>Weighting!$F$22</f>
        <v>0</v>
      </c>
      <c r="D2806" t="b">
        <f>IF(C2806=1,'Data Transformation'!$G$3+0.5*'Data Transformation'!$W$25,IF(C2807=1,D2807-'Data Transformation'!$W$25,FALSE))</f>
        <v>0</v>
      </c>
      <c r="E2806" t="str">
        <f t="array" ref="E2806">IF(ISLOGICAL(D2806),"",FREQUENCY(IF('Data Transformation'!$B$425:$B$8425='Bin Analysis'!$B2787,'Data Transformation'!$G$425:$G$8425),D2806))</f>
        <v/>
      </c>
      <c r="F2806" t="str">
        <f t="shared" si="348"/>
        <v/>
      </c>
      <c r="G2806">
        <f>Weighting!$H$22</f>
        <v>0</v>
      </c>
      <c r="H2806">
        <f t="array" ref="H2806">FREQUENCY(IF('Data Transformation'!$B$4:$B$8425=B2787,'Data Transformation'!$G$4:$G$8425),'Bin Analysis'!$B2806)</f>
        <v>19</v>
      </c>
      <c r="I2806">
        <f t="shared" si="349"/>
        <v>0</v>
      </c>
      <c r="J2806">
        <f t="shared" si="350"/>
        <v>0</v>
      </c>
      <c r="K2806">
        <f>J2806*Weighting!$W$22</f>
        <v>0</v>
      </c>
      <c r="M2806" s="14"/>
    </row>
    <row r="2807" spans="1:25" x14ac:dyDescent="0.25">
      <c r="A2807" s="32" t="str">
        <f>IF(Weighting!$P$23&gt;0,B2807,"")</f>
        <v/>
      </c>
      <c r="B2807">
        <f>Weighting!$C$23</f>
        <v>2.5480000000000009</v>
      </c>
      <c r="C2807">
        <f>Weighting!$F$23</f>
        <v>0</v>
      </c>
      <c r="D2807" t="b">
        <f>IF(C2807=1,'Data Transformation'!$G$3+0.5*'Data Transformation'!$W$25,IF(C2808=1,D2808-'Data Transformation'!$W$25,FALSE))</f>
        <v>0</v>
      </c>
      <c r="E2807" t="str">
        <f t="array" ref="E2807">IF(ISLOGICAL(D2807),"",FREQUENCY(IF('Data Transformation'!$B$425:$B$8425='Bin Analysis'!$B2787,'Data Transformation'!$G$425:$G$8425),D2807))</f>
        <v/>
      </c>
      <c r="F2807" t="str">
        <f t="shared" si="348"/>
        <v/>
      </c>
      <c r="G2807">
        <f>Weighting!$H$23</f>
        <v>0</v>
      </c>
      <c r="H2807">
        <f t="array" ref="H2807">FREQUENCY(IF('Data Transformation'!$B$4:$B$8425=B2787,'Data Transformation'!$G$4:$G$8425),'Bin Analysis'!$B2807)</f>
        <v>19</v>
      </c>
      <c r="I2807">
        <f t="shared" si="349"/>
        <v>0</v>
      </c>
      <c r="J2807">
        <f t="shared" si="350"/>
        <v>0</v>
      </c>
      <c r="K2807">
        <f>J2807*Weighting!$W$23</f>
        <v>0</v>
      </c>
      <c r="M2807" s="14"/>
    </row>
    <row r="2808" spans="1:25" x14ac:dyDescent="0.25">
      <c r="A2808" s="32" t="str">
        <f>IF(Weighting!$P$24&gt;0,B2808,"")</f>
        <v/>
      </c>
      <c r="B2808">
        <f>Weighting!$C$24</f>
        <v>2.6790000000000012</v>
      </c>
      <c r="C2808">
        <f>Weighting!$F$24</f>
        <v>0</v>
      </c>
      <c r="D2808" t="b">
        <f>IF(C2808=1,'Data Transformation'!$G$3+0.5*'Data Transformation'!$W$25,IF(C2809=1,D2809-'Data Transformation'!$W$25,FALSE))</f>
        <v>0</v>
      </c>
      <c r="E2808" t="str">
        <f t="array" ref="E2808">IF(ISLOGICAL(D2808),"",FREQUENCY(IF('Data Transformation'!$B$425:$B$8425='Bin Analysis'!$B2787,'Data Transformation'!$G$425:$G$8425),D2808))</f>
        <v/>
      </c>
      <c r="F2808" t="str">
        <f t="shared" si="348"/>
        <v/>
      </c>
      <c r="G2808">
        <f>Weighting!$H$24</f>
        <v>0</v>
      </c>
      <c r="H2808">
        <f t="array" ref="H2808">FREQUENCY(IF('Data Transformation'!$B$4:$B$8425=B2787,'Data Transformation'!$G$4:$G$8425),'Bin Analysis'!$B2808)</f>
        <v>19</v>
      </c>
      <c r="I2808">
        <f t="shared" si="349"/>
        <v>0</v>
      </c>
      <c r="J2808">
        <f t="shared" si="350"/>
        <v>0</v>
      </c>
      <c r="K2808">
        <f>J2808*Weighting!$W$24</f>
        <v>0</v>
      </c>
      <c r="M2808" s="14"/>
    </row>
    <row r="2809" spans="1:25" x14ac:dyDescent="0.25">
      <c r="A2809" s="32" t="str">
        <f>IF(Weighting!$P$25&gt;0,B2809,"")</f>
        <v/>
      </c>
      <c r="B2809">
        <f>Weighting!$C$25</f>
        <v>2.8100000000000014</v>
      </c>
      <c r="C2809">
        <f>Weighting!$F$25</f>
        <v>0</v>
      </c>
      <c r="D2809" t="b">
        <f>IF(C2809=1,'Data Transformation'!$G$3+0.5*'Data Transformation'!$W$25,IF(C2810=1,D2810-'Data Transformation'!$W$25,FALSE))</f>
        <v>0</v>
      </c>
      <c r="E2809" t="str">
        <f t="array" ref="E2809">IF(ISLOGICAL(D2809),"",FREQUENCY(IF('Data Transformation'!$B$425:$B$8425='Bin Analysis'!$B2787,'Data Transformation'!$G$425:$G$8425),D2809))</f>
        <v/>
      </c>
      <c r="F2809" t="str">
        <f t="shared" si="348"/>
        <v/>
      </c>
      <c r="G2809">
        <f>Weighting!$H$25</f>
        <v>0</v>
      </c>
      <c r="H2809">
        <f t="array" ref="H2809">FREQUENCY(IF('Data Transformation'!$B$4:$B$8425=B2787,'Data Transformation'!$G$4:$G$8425),'Bin Analysis'!$B2809)</f>
        <v>19</v>
      </c>
      <c r="I2809">
        <f t="shared" si="349"/>
        <v>0</v>
      </c>
      <c r="J2809">
        <f t="shared" si="350"/>
        <v>0</v>
      </c>
      <c r="K2809">
        <f>J2809*Weighting!$W$25</f>
        <v>0</v>
      </c>
      <c r="M2809" s="14"/>
    </row>
    <row r="2810" spans="1:25" x14ac:dyDescent="0.25">
      <c r="O2810"/>
      <c r="P2810"/>
      <c r="Q2810"/>
      <c r="R2810"/>
    </row>
    <row r="2811" spans="1:25" ht="23.25" x14ac:dyDescent="0.35">
      <c r="A2811" s="21" t="s">
        <v>0</v>
      </c>
      <c r="B2811" s="21">
        <f>IFERROR(VLOOKUP(C2811,'Data Transformation'!$L$6:$M$426,2,FALSE),"")</f>
        <v>117</v>
      </c>
      <c r="C2811" s="21">
        <f>C2787+1</f>
        <v>117</v>
      </c>
      <c r="D2811" s="21"/>
      <c r="E2811" s="21"/>
      <c r="F2811" s="21"/>
      <c r="G2811" s="21"/>
      <c r="H2811" s="22"/>
      <c r="I2811" s="22"/>
      <c r="J2811" s="22"/>
      <c r="K2811" s="21"/>
      <c r="L2811" s="21">
        <f>B2811</f>
        <v>117</v>
      </c>
      <c r="M2811" s="23">
        <f>INDEX('Data Transformation'!$O$4:$O$424,MATCH($B2811,'Data Transformation'!$M$4:$M$424,0),MATCH($M$2,'Data Transformation'!$O$3,0))</f>
        <v>16</v>
      </c>
      <c r="N2811" s="27">
        <f>IF('Input and Summary Results'!$J$16="minimum",'Bin Analysis'!X2812/(M2811-1),'Bin Analysis'!Y2811/('Bin Analysis'!M2811-1))</f>
        <v>0</v>
      </c>
      <c r="O2811" s="27">
        <f>IF(M2811=FALSE,NA(),(VLOOKUP(1,C2814:K2833,4,FALSE))/(M2811-1))</f>
        <v>0</v>
      </c>
      <c r="P2811" s="27">
        <f>IF(M2811=FALSE,NA(),SUM(J2814:J2833)/Weighting!$S$5)</f>
        <v>0.4</v>
      </c>
      <c r="Q2811" s="27">
        <f>IF(M2811=FALSE,NA(),SUM(K2814:K2833)/Weighting!$S$6)</f>
        <v>0.34782608695652173</v>
      </c>
      <c r="R2811" s="27">
        <f>IF(M2811=FALSE,NA(),(VLOOKUP(1,G2814:K2833,3,FALSE))/(M2811-1))</f>
        <v>0.73333333333333328</v>
      </c>
      <c r="S2811" s="22" t="str">
        <f>IF(M2811=FALSE,NA(),IF(SUM(J2814:J2833)=2,"yes","no"))</f>
        <v>no</v>
      </c>
      <c r="X2811" s="2" cm="2">
        <f t="array" ref="X2811:X2812">FREQUENCY(IF('Data Transformation'!$B$425:$B$6424='Bin Analysis'!L2811,'Data Transformation'!$G$425:$G$6424),'Data Transformation'!$U$11)</f>
        <v>15</v>
      </c>
      <c r="Y2811" s="2" cm="2">
        <f t="array" ref="Y2811:Y2812">FREQUENCY(IF('Data Transformation'!$B$425:$B$6424='Bin Analysis'!L2811,'Data Transformation'!$G$425:$G$6424),'Data Transformation'!$U$12)</f>
        <v>15</v>
      </c>
    </row>
    <row r="2812" spans="1:25" x14ac:dyDescent="0.25">
      <c r="A2812" s="14" t="s">
        <v>66</v>
      </c>
      <c r="B2812" t="s">
        <v>47</v>
      </c>
      <c r="C2812" t="s">
        <v>5</v>
      </c>
      <c r="D2812" t="s">
        <v>99</v>
      </c>
      <c r="E2812" t="s">
        <v>100</v>
      </c>
      <c r="F2812" t="s">
        <v>101</v>
      </c>
      <c r="G2812" t="s">
        <v>69</v>
      </c>
      <c r="H2812" t="s">
        <v>31</v>
      </c>
      <c r="I2812" t="s">
        <v>32</v>
      </c>
      <c r="J2812" t="s">
        <v>46</v>
      </c>
      <c r="K2812" s="14" t="s">
        <v>45</v>
      </c>
      <c r="M2812" s="14"/>
      <c r="X2812" s="2">
        <v>0</v>
      </c>
      <c r="Y2812" s="2">
        <v>0</v>
      </c>
    </row>
    <row r="2813" spans="1:25" x14ac:dyDescent="0.25">
      <c r="A2813" s="32"/>
      <c r="D2813" t="b">
        <f>IF(C2813=1,'Data Transformation'!$G$3+0.5*'Data Transformation'!$W$25,IF(C2814=1,D2814-'Data Transformation'!$W$25,FALSE))</f>
        <v>0</v>
      </c>
      <c r="E2813" t="str">
        <f t="array" ref="E2813">IF(ISLOGICAL(D2813),"",FREQUENCY(IF('Data Transformation'!$B$425:$B$8425='Bin Analysis'!$B2811,'Data Transformation'!$G$425:$G$8425),D2813))</f>
        <v/>
      </c>
      <c r="F2813" t="str">
        <f>IF(ISLOGICAL(D2813),"",E2813-E2812)</f>
        <v/>
      </c>
      <c r="M2813" s="14"/>
    </row>
    <row r="2814" spans="1:25" x14ac:dyDescent="0.25">
      <c r="A2814" s="32">
        <f>IF(Weighting!$P$6&gt;0,B2814,"")</f>
        <v>0.32100000000000001</v>
      </c>
      <c r="B2814">
        <f>Weighting!$C$6</f>
        <v>0.32100000000000001</v>
      </c>
      <c r="C2814">
        <f>Weighting!$F$6</f>
        <v>0</v>
      </c>
      <c r="D2814" t="b">
        <f>IF(C2814=1,'Data Transformation'!$G$3+0.5*'Data Transformation'!$W$25,IF(C2815=1,D2815-'Data Transformation'!$W$25,FALSE))</f>
        <v>0</v>
      </c>
      <c r="E2814" t="str">
        <f t="array" ref="E2814">IF(ISLOGICAL(D2814),"",FREQUENCY(IF('Data Transformation'!$B$425:$B$8425='Bin Analysis'!$B2811,'Data Transformation'!$G$425:$G$8425),D2814))</f>
        <v/>
      </c>
      <c r="F2814" t="str">
        <f>IF(ISLOGICAL(D2814),"",E2814-E2813)</f>
        <v/>
      </c>
      <c r="G2814">
        <f>Weighting!$H$6</f>
        <v>1</v>
      </c>
      <c r="H2814">
        <f t="array" ref="H2814">FREQUENCY(IF('Data Transformation'!$B$4:$B$8425=B2811,'Data Transformation'!$G$4:$G$8425),'Bin Analysis'!$B2814)</f>
        <v>11</v>
      </c>
      <c r="I2814">
        <f>H2814-H2813</f>
        <v>11</v>
      </c>
      <c r="J2814">
        <f>IF(I2814=0,0,1)</f>
        <v>1</v>
      </c>
      <c r="K2814">
        <f>J2814*Weighting!$W$6</f>
        <v>1</v>
      </c>
      <c r="M2814" s="14"/>
    </row>
    <row r="2815" spans="1:25" x14ac:dyDescent="0.25">
      <c r="A2815" s="32">
        <f>IF(Weighting!$P$7&gt;0,B2815,"")</f>
        <v>0.45200000000000001</v>
      </c>
      <c r="B2815">
        <f>Weighting!$C$7</f>
        <v>0.45200000000000001</v>
      </c>
      <c r="C2815">
        <f>Weighting!$F$7</f>
        <v>0</v>
      </c>
      <c r="D2815" t="b">
        <f>IF(C2815=1,'Data Transformation'!$G$3+0.5*'Data Transformation'!$W$25,IF(C2816=1,D2816-'Data Transformation'!$W$25,FALSE))</f>
        <v>0</v>
      </c>
      <c r="E2815" t="str">
        <f t="array" ref="E2815">IF(ISLOGICAL(D2815),"",FREQUENCY(IF('Data Transformation'!$B$425:$B$8425='Bin Analysis'!$B2811,'Data Transformation'!$G$425:$G$8425),D2815))</f>
        <v/>
      </c>
      <c r="F2815" t="str">
        <f t="shared" ref="F2815:F2833" si="351">IF(ISLOGICAL(D2815),"",E2815-E2814)</f>
        <v/>
      </c>
      <c r="G2815">
        <f>Weighting!$H$7</f>
        <v>0</v>
      </c>
      <c r="H2815">
        <f t="array" ref="H2815">FREQUENCY(IF('Data Transformation'!$B$4:$B$8425=B2811,'Data Transformation'!$G$4:$G$8425),'Bin Analysis'!$B2815)</f>
        <v>11</v>
      </c>
      <c r="I2815">
        <f t="shared" ref="I2815:I2833" si="352">H2815-H2814</f>
        <v>0</v>
      </c>
      <c r="J2815">
        <f>IF(I2815=0,0,1)</f>
        <v>0</v>
      </c>
      <c r="K2815">
        <f>J2815*Weighting!$W$7</f>
        <v>0</v>
      </c>
      <c r="M2815" s="14"/>
    </row>
    <row r="2816" spans="1:25" x14ac:dyDescent="0.25">
      <c r="A2816" s="32">
        <f>IF(Weighting!$P$8&gt;0,B2816,"")</f>
        <v>0.58299999999999996</v>
      </c>
      <c r="B2816">
        <f>Weighting!$C$8</f>
        <v>0.58299999999999996</v>
      </c>
      <c r="C2816">
        <f>Weighting!$F$8</f>
        <v>0</v>
      </c>
      <c r="D2816" t="b">
        <f>IF(C2816=1,'Data Transformation'!$G$3+0.5*'Data Transformation'!$W$25,IF(C2817=1,D2817-'Data Transformation'!$W$25,FALSE))</f>
        <v>0</v>
      </c>
      <c r="E2816" t="str">
        <f t="array" ref="E2816">IF(ISLOGICAL(D2816),"",FREQUENCY(IF('Data Transformation'!$B$425:$B$8425='Bin Analysis'!$B2811,'Data Transformation'!$G$425:$G$8425),D2816))</f>
        <v/>
      </c>
      <c r="F2816" t="str">
        <f t="shared" si="351"/>
        <v/>
      </c>
      <c r="G2816">
        <f>Weighting!$H$8</f>
        <v>0</v>
      </c>
      <c r="H2816">
        <f t="array" ref="H2816">FREQUENCY(IF('Data Transformation'!$B$4:$B$8425=B2811,'Data Transformation'!$G$4:$G$8425),'Bin Analysis'!$B2816)</f>
        <v>11</v>
      </c>
      <c r="I2816">
        <f t="shared" si="352"/>
        <v>0</v>
      </c>
      <c r="J2816">
        <f t="shared" ref="J2816:J2833" si="353">IF(I2816=0,0,1)</f>
        <v>0</v>
      </c>
      <c r="K2816">
        <f>J2816*Weighting!$W$8</f>
        <v>0</v>
      </c>
      <c r="M2816" s="14"/>
    </row>
    <row r="2817" spans="1:13" x14ac:dyDescent="0.25">
      <c r="A2817" s="32">
        <f>IF(Weighting!$P$9&gt;0,B2817,"")</f>
        <v>0.71399999999999997</v>
      </c>
      <c r="B2817" s="50">
        <f>Weighting!$C$9</f>
        <v>0.71399999999999997</v>
      </c>
      <c r="C2817">
        <f>Weighting!$F$9</f>
        <v>0</v>
      </c>
      <c r="D2817" t="b">
        <f>IF(C2817=1,'Data Transformation'!$G$3+0.5*'Data Transformation'!$W$25,IF(C2818=1,D2818-'Data Transformation'!$W$25,FALSE))</f>
        <v>0</v>
      </c>
      <c r="E2817" t="str">
        <f t="array" ref="E2817">IF(ISLOGICAL(D2817),"",FREQUENCY(IF('Data Transformation'!$B$425:$B$8425='Bin Analysis'!$B2811,'Data Transformation'!$G$425:$G$8425),D2817))</f>
        <v/>
      </c>
      <c r="F2817" t="str">
        <f t="shared" si="351"/>
        <v/>
      </c>
      <c r="G2817">
        <f>Weighting!$H$9</f>
        <v>0</v>
      </c>
      <c r="H2817">
        <f t="array" ref="H2817">FREQUENCY(IF('Data Transformation'!$B$4:$B$8425=B2811,'Data Transformation'!$G$4:$G$8425),'Bin Analysis'!$B2817)</f>
        <v>13</v>
      </c>
      <c r="I2817">
        <f t="shared" si="352"/>
        <v>2</v>
      </c>
      <c r="J2817">
        <f t="shared" si="353"/>
        <v>1</v>
      </c>
      <c r="K2817">
        <f>J2817*Weighting!$W$9</f>
        <v>3</v>
      </c>
      <c r="M2817" s="14"/>
    </row>
    <row r="2818" spans="1:13" x14ac:dyDescent="0.25">
      <c r="A2818" s="32">
        <f>IF(Weighting!$P$10&gt;0,B2818,"")</f>
        <v>0.84499999999999997</v>
      </c>
      <c r="B2818">
        <f>Weighting!$C$10</f>
        <v>0.84499999999999997</v>
      </c>
      <c r="C2818">
        <f>Weighting!$F$10</f>
        <v>0</v>
      </c>
      <c r="D2818" t="b">
        <f>IF(C2818=1,'Data Transformation'!$G$3+0.5*'Data Transformation'!$W$25,IF(C2819=1,D2819-'Data Transformation'!$W$25,FALSE))</f>
        <v>0</v>
      </c>
      <c r="E2818" t="str">
        <f t="array" ref="E2818">IF(ISLOGICAL(D2818),"",FREQUENCY(IF('Data Transformation'!$B$425:$B$8425='Bin Analysis'!$B2811,'Data Transformation'!$G$425:$G$8425),D2818))</f>
        <v/>
      </c>
      <c r="F2818" t="str">
        <f t="shared" si="351"/>
        <v/>
      </c>
      <c r="G2818">
        <f>Weighting!$H$10</f>
        <v>0</v>
      </c>
      <c r="H2818">
        <f t="array" ref="H2818">FREQUENCY(IF('Data Transformation'!$B$4:$B$8425=B2811,'Data Transformation'!$G$4:$G$8425),'Bin Analysis'!$B2818)</f>
        <v>15</v>
      </c>
      <c r="I2818">
        <f t="shared" si="352"/>
        <v>2</v>
      </c>
      <c r="J2818">
        <f t="shared" si="353"/>
        <v>1</v>
      </c>
      <c r="K2818">
        <f>J2818*Weighting!$W$10</f>
        <v>3</v>
      </c>
      <c r="M2818" s="14"/>
    </row>
    <row r="2819" spans="1:13" x14ac:dyDescent="0.25">
      <c r="A2819" s="32">
        <f>IF(Weighting!$P$11&gt;0,B2819,"")</f>
        <v>0.97599999999999998</v>
      </c>
      <c r="B2819">
        <f>Weighting!$C$11</f>
        <v>0.97599999999999998</v>
      </c>
      <c r="C2819">
        <f>Weighting!$F$11</f>
        <v>0</v>
      </c>
      <c r="D2819">
        <f>IF(C2819=1,'Data Transformation'!$G$3+0.5*'Data Transformation'!$W$25,IF(C2820=1,D2820-'Data Transformation'!$W$25,FALSE))</f>
        <v>0.86899999999999999</v>
      </c>
      <c r="E2819">
        <f t="array" ref="E2819">IF(ISLOGICAL(D2819),"",FREQUENCY(IF('Data Transformation'!$B$425:$B$8425='Bin Analysis'!$B2811,'Data Transformation'!$G$425:$G$8425),D2819))</f>
        <v>15</v>
      </c>
      <c r="F2819" t="e">
        <f t="shared" si="351"/>
        <v>#VALUE!</v>
      </c>
      <c r="G2819">
        <f>Weighting!$H$11</f>
        <v>0</v>
      </c>
      <c r="H2819">
        <f t="array" ref="H2819">FREQUENCY(IF('Data Transformation'!$B$4:$B$8425=B2811,'Data Transformation'!$G$4:$G$8425),'Bin Analysis'!$B2819)</f>
        <v>15</v>
      </c>
      <c r="I2819">
        <f t="shared" si="352"/>
        <v>0</v>
      </c>
      <c r="J2819">
        <f t="shared" si="353"/>
        <v>0</v>
      </c>
      <c r="K2819">
        <f>J2819*Weighting!$W$11</f>
        <v>0</v>
      </c>
      <c r="M2819" s="14"/>
    </row>
    <row r="2820" spans="1:13" x14ac:dyDescent="0.25">
      <c r="A2820" s="32">
        <f>IF(Weighting!$P$12&gt;0,B2820,"")</f>
        <v>1.107</v>
      </c>
      <c r="B2820">
        <f>Weighting!$C$12</f>
        <v>1.107</v>
      </c>
      <c r="C2820">
        <f>Weighting!$F$12</f>
        <v>1</v>
      </c>
      <c r="D2820">
        <f>IF(C2820=1,'Data Transformation'!$G$3+0.5*'Data Transformation'!$W$25,IF(C2821=1,D2821-'Data Transformation'!$W$25,FALSE))</f>
        <v>1.131</v>
      </c>
      <c r="E2820">
        <f t="array" ref="E2820">IF(ISLOGICAL(D2820),"",FREQUENCY(IF('Data Transformation'!$B$425:$B$8425='Bin Analysis'!$B2811,'Data Transformation'!$G$425:$G$8425),D2820))</f>
        <v>15</v>
      </c>
      <c r="F2820">
        <f t="shared" si="351"/>
        <v>0</v>
      </c>
      <c r="G2820">
        <f>Weighting!$H$12</f>
        <v>0</v>
      </c>
      <c r="H2820">
        <f t="array" ref="H2820">FREQUENCY(IF('Data Transformation'!$B$4:$B$8425=B2811,'Data Transformation'!$G$4:$G$8425),'Bin Analysis'!$B2820)</f>
        <v>16</v>
      </c>
      <c r="I2820">
        <f t="shared" si="352"/>
        <v>1</v>
      </c>
      <c r="J2820">
        <f t="shared" si="353"/>
        <v>1</v>
      </c>
      <c r="K2820">
        <f>J2820*Weighting!$W$12</f>
        <v>1</v>
      </c>
      <c r="M2820" s="14"/>
    </row>
    <row r="2821" spans="1:13" x14ac:dyDescent="0.25">
      <c r="A2821" s="32">
        <f>IF(Weighting!$P$13&gt;0,B2821,"")</f>
        <v>1.238</v>
      </c>
      <c r="B2821">
        <f>Weighting!$C$13</f>
        <v>1.238</v>
      </c>
      <c r="C2821">
        <f>Weighting!$F$13</f>
        <v>0</v>
      </c>
      <c r="D2821" t="b">
        <f>IF(C2821=1,'Data Transformation'!$G$3+0.5*'Data Transformation'!$W$25,IF(C2822=1,D2822-'Data Transformation'!$W$25,FALSE))</f>
        <v>0</v>
      </c>
      <c r="E2821" t="str">
        <f t="array" ref="E2821">IF(ISLOGICAL(D2821),"",FREQUENCY(IF('Data Transformation'!$B$425:$B$8425='Bin Analysis'!$B2811,'Data Transformation'!$G$425:$G$8425),D2821))</f>
        <v/>
      </c>
      <c r="F2821" t="str">
        <f t="shared" si="351"/>
        <v/>
      </c>
      <c r="G2821">
        <f>Weighting!$H$13</f>
        <v>0</v>
      </c>
      <c r="H2821">
        <f t="array" ref="H2821">FREQUENCY(IF('Data Transformation'!$B$4:$B$8425=B2811,'Data Transformation'!$G$4:$G$8425),'Bin Analysis'!$B2821)</f>
        <v>16</v>
      </c>
      <c r="I2821">
        <f t="shared" si="352"/>
        <v>0</v>
      </c>
      <c r="J2821">
        <f t="shared" si="353"/>
        <v>0</v>
      </c>
      <c r="K2821">
        <f>J2821*Weighting!$W$13</f>
        <v>0</v>
      </c>
      <c r="M2821" s="14"/>
    </row>
    <row r="2822" spans="1:13" x14ac:dyDescent="0.25">
      <c r="A2822" s="32">
        <f>IF(Weighting!$P$14&gt;0,B2822,"")</f>
        <v>1.369</v>
      </c>
      <c r="B2822">
        <f>Weighting!$C$14</f>
        <v>1.369</v>
      </c>
      <c r="C2822">
        <f>Weighting!$F$14</f>
        <v>0</v>
      </c>
      <c r="D2822" t="b">
        <f>IF(C2822=1,'Data Transformation'!$G$3+0.5*'Data Transformation'!$W$25,IF(C2823=1,D2823-'Data Transformation'!$W$25,FALSE))</f>
        <v>0</v>
      </c>
      <c r="E2822" t="str">
        <f t="array" ref="E2822">IF(ISLOGICAL(D2822),"",FREQUENCY(IF('Data Transformation'!$B$425:$B$8425='Bin Analysis'!$B2811,'Data Transformation'!$G$425:$G$8425),D2822))</f>
        <v/>
      </c>
      <c r="F2822" t="str">
        <f t="shared" si="351"/>
        <v/>
      </c>
      <c r="G2822">
        <f>Weighting!$H$14</f>
        <v>0</v>
      </c>
      <c r="H2822">
        <f t="array" ref="H2822">FREQUENCY(IF('Data Transformation'!$B$4:$B$8425=B2811,'Data Transformation'!$G$4:$G$8425),'Bin Analysis'!$B2822)</f>
        <v>16</v>
      </c>
      <c r="I2822">
        <f t="shared" si="352"/>
        <v>0</v>
      </c>
      <c r="J2822">
        <f t="shared" si="353"/>
        <v>0</v>
      </c>
      <c r="K2822">
        <f>J2822*Weighting!$W$14</f>
        <v>0</v>
      </c>
      <c r="M2822" s="14"/>
    </row>
    <row r="2823" spans="1:13" x14ac:dyDescent="0.25">
      <c r="A2823" s="32">
        <f>IF(Weighting!$P$15&gt;0,B2823,"")</f>
        <v>1.5000009999999999</v>
      </c>
      <c r="B2823">
        <f>Weighting!$C$15</f>
        <v>1.5000009999999999</v>
      </c>
      <c r="C2823">
        <f>Weighting!$F$15</f>
        <v>0</v>
      </c>
      <c r="D2823" t="b">
        <f>IF(C2823=1,'Data Transformation'!$G$3+0.5*'Data Transformation'!$W$25,IF(C2824=1,D2824-'Data Transformation'!$W$25,FALSE))</f>
        <v>0</v>
      </c>
      <c r="E2823" t="str">
        <f t="array" ref="E2823">IF(ISLOGICAL(D2823),"",FREQUENCY(IF('Data Transformation'!$B$425:$B$8425='Bin Analysis'!$B2811,'Data Transformation'!$G$425:$G$8425),D2823))</f>
        <v/>
      </c>
      <c r="F2823" t="str">
        <f t="shared" si="351"/>
        <v/>
      </c>
      <c r="G2823">
        <f>Weighting!$H$15</f>
        <v>0</v>
      </c>
      <c r="H2823">
        <f t="array" ref="H2823">FREQUENCY(IF('Data Transformation'!$B$4:$B$8425=B2811,'Data Transformation'!$G$4:$G$8425),'Bin Analysis'!$B2823)</f>
        <v>16</v>
      </c>
      <c r="I2823">
        <f t="shared" si="352"/>
        <v>0</v>
      </c>
      <c r="J2823">
        <f t="shared" si="353"/>
        <v>0</v>
      </c>
      <c r="K2823">
        <f>J2823*Weighting!$W$15</f>
        <v>0</v>
      </c>
      <c r="M2823" s="14"/>
    </row>
    <row r="2824" spans="1:13" x14ac:dyDescent="0.25">
      <c r="A2824" s="32" t="str">
        <f>IF(Weighting!$P$16&gt;0,B2824,"")</f>
        <v/>
      </c>
      <c r="B2824">
        <f>Weighting!$C$16</f>
        <v>1.631</v>
      </c>
      <c r="C2824">
        <f>Weighting!$F$16</f>
        <v>0</v>
      </c>
      <c r="D2824" t="b">
        <f>IF(C2824=1,'Data Transformation'!$G$3+0.5*'Data Transformation'!$W$25,IF(C2825=1,D2825-'Data Transformation'!$W$25,FALSE))</f>
        <v>0</v>
      </c>
      <c r="E2824" t="str">
        <f t="array" ref="E2824">IF(ISLOGICAL(D2824),"",FREQUENCY(IF('Data Transformation'!$B$425:$B$8425='Bin Analysis'!$B2811,'Data Transformation'!$G$425:$G$8425),D2824))</f>
        <v/>
      </c>
      <c r="F2824" t="str">
        <f t="shared" si="351"/>
        <v/>
      </c>
      <c r="G2824">
        <f>Weighting!$H$16</f>
        <v>0</v>
      </c>
      <c r="H2824">
        <f t="array" ref="H2824">FREQUENCY(IF('Data Transformation'!$B$4:$B$8425=B2811,'Data Transformation'!$G$4:$G$8425),'Bin Analysis'!$B2824)</f>
        <v>16</v>
      </c>
      <c r="I2824">
        <f t="shared" si="352"/>
        <v>0</v>
      </c>
      <c r="J2824">
        <f t="shared" si="353"/>
        <v>0</v>
      </c>
      <c r="K2824">
        <f>J2824*Weighting!$W$16</f>
        <v>0</v>
      </c>
      <c r="M2824" s="14"/>
    </row>
    <row r="2825" spans="1:13" x14ac:dyDescent="0.25">
      <c r="A2825" s="32" t="str">
        <f>IF(Weighting!$P$17&gt;0,B2825,"")</f>
        <v/>
      </c>
      <c r="B2825">
        <f>Weighting!$C$17</f>
        <v>1.762</v>
      </c>
      <c r="C2825">
        <f>Weighting!$F$17</f>
        <v>0</v>
      </c>
      <c r="D2825" t="b">
        <f>IF(C2825=1,'Data Transformation'!$G$3+0.5*'Data Transformation'!$W$25,IF(C2826=1,D2826-'Data Transformation'!$W$25,FALSE))</f>
        <v>0</v>
      </c>
      <c r="E2825" t="str">
        <f t="array" ref="E2825">IF(ISLOGICAL(D2825),"",FREQUENCY(IF('Data Transformation'!$B$425:$B$8425='Bin Analysis'!$B2811,'Data Transformation'!$G$425:$G$8425),D2825))</f>
        <v/>
      </c>
      <c r="F2825" t="str">
        <f t="shared" si="351"/>
        <v/>
      </c>
      <c r="G2825">
        <f>Weighting!$H$17</f>
        <v>0</v>
      </c>
      <c r="H2825">
        <f t="array" ref="H2825">FREQUENCY(IF('Data Transformation'!$B$4:$B$8425=B2811,'Data Transformation'!$G$4:$G$8425),'Bin Analysis'!$B2825)</f>
        <v>16</v>
      </c>
      <c r="I2825">
        <f t="shared" si="352"/>
        <v>0</v>
      </c>
      <c r="J2825">
        <f t="shared" si="353"/>
        <v>0</v>
      </c>
      <c r="K2825">
        <f>J2825*Weighting!$W$17</f>
        <v>0</v>
      </c>
      <c r="M2825" s="14"/>
    </row>
    <row r="2826" spans="1:13" x14ac:dyDescent="0.25">
      <c r="A2826" s="32" t="str">
        <f>IF(Weighting!$P$18&gt;0,B2826,"")</f>
        <v/>
      </c>
      <c r="B2826">
        <f>Weighting!$C$18</f>
        <v>1.893</v>
      </c>
      <c r="C2826">
        <f>Weighting!$F$18</f>
        <v>0</v>
      </c>
      <c r="D2826" t="b">
        <f>IF(C2826=1,'Data Transformation'!$G$3+0.5*'Data Transformation'!$W$25,IF(C2827=1,D2827-'Data Transformation'!$W$25,FALSE))</f>
        <v>0</v>
      </c>
      <c r="E2826" t="str">
        <f t="array" ref="E2826">IF(ISLOGICAL(D2826),"",FREQUENCY(IF('Data Transformation'!$B$425:$B$8425='Bin Analysis'!$B2811,'Data Transformation'!$G$425:$G$8425),D2826))</f>
        <v/>
      </c>
      <c r="F2826" t="str">
        <f t="shared" si="351"/>
        <v/>
      </c>
      <c r="G2826">
        <f>Weighting!$H$18</f>
        <v>0</v>
      </c>
      <c r="H2826">
        <f t="array" ref="H2826">FREQUENCY(IF('Data Transformation'!$B$4:$B$8425=B2811,'Data Transformation'!$G$4:$G$8425),'Bin Analysis'!$B2826)</f>
        <v>16</v>
      </c>
      <c r="I2826">
        <f t="shared" si="352"/>
        <v>0</v>
      </c>
      <c r="J2826">
        <f t="shared" si="353"/>
        <v>0</v>
      </c>
      <c r="K2826">
        <f>J2826*Weighting!$W$18</f>
        <v>0</v>
      </c>
      <c r="M2826" s="14"/>
    </row>
    <row r="2827" spans="1:13" x14ac:dyDescent="0.25">
      <c r="A2827" s="32" t="str">
        <f>IF(Weighting!$P$19&gt;0,B2827,"")</f>
        <v/>
      </c>
      <c r="B2827">
        <f>Weighting!$C$19</f>
        <v>2.024</v>
      </c>
      <c r="C2827">
        <f>Weighting!$F$19</f>
        <v>0</v>
      </c>
      <c r="D2827" t="b">
        <f>IF(C2827=1,'Data Transformation'!$G$3+0.5*'Data Transformation'!$W$25,IF(C2828=1,D2828-'Data Transformation'!$W$25,FALSE))</f>
        <v>0</v>
      </c>
      <c r="E2827" t="str">
        <f t="array" ref="E2827">IF(ISLOGICAL(D2827),"",FREQUENCY(IF('Data Transformation'!$B$425:$B$8425='Bin Analysis'!$B2811,'Data Transformation'!$G$425:$G$8425),D2827))</f>
        <v/>
      </c>
      <c r="F2827" t="str">
        <f t="shared" si="351"/>
        <v/>
      </c>
      <c r="G2827">
        <f>Weighting!$H$19</f>
        <v>0</v>
      </c>
      <c r="H2827">
        <f t="array" ref="H2827">FREQUENCY(IF('Data Transformation'!$B$4:$B$8425=B2811,'Data Transformation'!$G$4:$G$8425),'Bin Analysis'!$B2827)</f>
        <v>16</v>
      </c>
      <c r="I2827">
        <f t="shared" si="352"/>
        <v>0</v>
      </c>
      <c r="J2827">
        <f t="shared" si="353"/>
        <v>0</v>
      </c>
      <c r="K2827">
        <f>J2827*Weighting!$W$19</f>
        <v>0</v>
      </c>
      <c r="M2827" s="14"/>
    </row>
    <row r="2828" spans="1:13" x14ac:dyDescent="0.25">
      <c r="A2828" s="32" t="str">
        <f>IF(Weighting!$P$20&gt;0,B2828,"")</f>
        <v/>
      </c>
      <c r="B2828">
        <f>Weighting!$C$20</f>
        <v>2.1550000000000002</v>
      </c>
      <c r="C2828">
        <f>Weighting!$F$20</f>
        <v>0</v>
      </c>
      <c r="D2828" t="b">
        <f>IF(C2828=1,'Data Transformation'!$G$3+0.5*'Data Transformation'!$W$25,IF(C2829=1,D2829-'Data Transformation'!$W$25,FALSE))</f>
        <v>0</v>
      </c>
      <c r="E2828" t="str">
        <f t="array" ref="E2828">IF(ISLOGICAL(D2828),"",FREQUENCY(IF('Data Transformation'!$B$425:$B$8425='Bin Analysis'!$B2811,'Data Transformation'!$G$425:$G$8425),D2828))</f>
        <v/>
      </c>
      <c r="F2828" t="str">
        <f t="shared" si="351"/>
        <v/>
      </c>
      <c r="G2828">
        <f>Weighting!$H$20</f>
        <v>0</v>
      </c>
      <c r="H2828">
        <f t="array" ref="H2828">FREQUENCY(IF('Data Transformation'!$B$4:$B$8425=B2811,'Data Transformation'!$G$4:$G$8425),'Bin Analysis'!$B2828)</f>
        <v>16</v>
      </c>
      <c r="I2828">
        <f t="shared" si="352"/>
        <v>0</v>
      </c>
      <c r="J2828">
        <f t="shared" si="353"/>
        <v>0</v>
      </c>
      <c r="K2828">
        <f>J2828*Weighting!$W$20</f>
        <v>0</v>
      </c>
      <c r="M2828" s="14"/>
    </row>
    <row r="2829" spans="1:13" x14ac:dyDescent="0.25">
      <c r="A2829" s="32" t="str">
        <f>IF(Weighting!$P$21&gt;0,B2829,"")</f>
        <v/>
      </c>
      <c r="B2829">
        <f>Weighting!$C$21</f>
        <v>2.2860000000000005</v>
      </c>
      <c r="C2829">
        <f>Weighting!$F$21</f>
        <v>0</v>
      </c>
      <c r="D2829" t="b">
        <f>IF(C2829=1,'Data Transformation'!$G$3+0.5*'Data Transformation'!$W$25,IF(C2830=1,D2830-'Data Transformation'!$W$25,FALSE))</f>
        <v>0</v>
      </c>
      <c r="E2829" t="str">
        <f t="array" ref="E2829">IF(ISLOGICAL(D2829),"",FREQUENCY(IF('Data Transformation'!$B$425:$B$8425='Bin Analysis'!$B2811,'Data Transformation'!$G$425:$G$8425),D2829))</f>
        <v/>
      </c>
      <c r="F2829" t="str">
        <f t="shared" si="351"/>
        <v/>
      </c>
      <c r="G2829">
        <f>Weighting!$H$21</f>
        <v>0</v>
      </c>
      <c r="H2829">
        <f t="array" ref="H2829">FREQUENCY(IF('Data Transformation'!$B$4:$B$8425=B2811,'Data Transformation'!$G$4:$G$8425),'Bin Analysis'!$B2829)</f>
        <v>16</v>
      </c>
      <c r="I2829">
        <f t="shared" si="352"/>
        <v>0</v>
      </c>
      <c r="J2829">
        <f t="shared" si="353"/>
        <v>0</v>
      </c>
      <c r="K2829">
        <f>J2829*Weighting!$W$21</f>
        <v>0</v>
      </c>
      <c r="M2829" s="14"/>
    </row>
    <row r="2830" spans="1:13" x14ac:dyDescent="0.25">
      <c r="A2830" s="32" t="str">
        <f>IF(Weighting!$P$22&gt;0,B2830,"")</f>
        <v/>
      </c>
      <c r="B2830">
        <f>Weighting!$C$22</f>
        <v>2.4170000000000007</v>
      </c>
      <c r="C2830">
        <f>Weighting!$F$22</f>
        <v>0</v>
      </c>
      <c r="D2830" t="b">
        <f>IF(C2830=1,'Data Transformation'!$G$3+0.5*'Data Transformation'!$W$25,IF(C2831=1,D2831-'Data Transformation'!$W$25,FALSE))</f>
        <v>0</v>
      </c>
      <c r="E2830" t="str">
        <f t="array" ref="E2830">IF(ISLOGICAL(D2830),"",FREQUENCY(IF('Data Transformation'!$B$425:$B$8425='Bin Analysis'!$B2811,'Data Transformation'!$G$425:$G$8425),D2830))</f>
        <v/>
      </c>
      <c r="F2830" t="str">
        <f t="shared" si="351"/>
        <v/>
      </c>
      <c r="G2830">
        <f>Weighting!$H$22</f>
        <v>0</v>
      </c>
      <c r="H2830">
        <f t="array" ref="H2830">FREQUENCY(IF('Data Transformation'!$B$4:$B$8425=B2811,'Data Transformation'!$G$4:$G$8425),'Bin Analysis'!$B2830)</f>
        <v>16</v>
      </c>
      <c r="I2830">
        <f t="shared" si="352"/>
        <v>0</v>
      </c>
      <c r="J2830">
        <f t="shared" si="353"/>
        <v>0</v>
      </c>
      <c r="K2830">
        <f>J2830*Weighting!$W$22</f>
        <v>0</v>
      </c>
      <c r="M2830" s="14"/>
    </row>
    <row r="2831" spans="1:13" x14ac:dyDescent="0.25">
      <c r="A2831" s="32" t="str">
        <f>IF(Weighting!$P$23&gt;0,B2831,"")</f>
        <v/>
      </c>
      <c r="B2831">
        <f>Weighting!$C$23</f>
        <v>2.5480000000000009</v>
      </c>
      <c r="C2831">
        <f>Weighting!$F$23</f>
        <v>0</v>
      </c>
      <c r="D2831" t="b">
        <f>IF(C2831=1,'Data Transformation'!$G$3+0.5*'Data Transformation'!$W$25,IF(C2832=1,D2832-'Data Transformation'!$W$25,FALSE))</f>
        <v>0</v>
      </c>
      <c r="E2831" t="str">
        <f t="array" ref="E2831">IF(ISLOGICAL(D2831),"",FREQUENCY(IF('Data Transformation'!$B$425:$B$8425='Bin Analysis'!$B2811,'Data Transformation'!$G$425:$G$8425),D2831))</f>
        <v/>
      </c>
      <c r="F2831" t="str">
        <f t="shared" si="351"/>
        <v/>
      </c>
      <c r="G2831">
        <f>Weighting!$H$23</f>
        <v>0</v>
      </c>
      <c r="H2831">
        <f t="array" ref="H2831">FREQUENCY(IF('Data Transformation'!$B$4:$B$8425=B2811,'Data Transformation'!$G$4:$G$8425),'Bin Analysis'!$B2831)</f>
        <v>16</v>
      </c>
      <c r="I2831">
        <f t="shared" si="352"/>
        <v>0</v>
      </c>
      <c r="J2831">
        <f t="shared" si="353"/>
        <v>0</v>
      </c>
      <c r="K2831">
        <f>J2831*Weighting!$W$23</f>
        <v>0</v>
      </c>
      <c r="M2831" s="14"/>
    </row>
    <row r="2832" spans="1:13" x14ac:dyDescent="0.25">
      <c r="A2832" s="32" t="str">
        <f>IF(Weighting!$P$24&gt;0,B2832,"")</f>
        <v/>
      </c>
      <c r="B2832">
        <f>Weighting!$C$24</f>
        <v>2.6790000000000012</v>
      </c>
      <c r="C2832">
        <f>Weighting!$F$24</f>
        <v>0</v>
      </c>
      <c r="D2832" t="b">
        <f>IF(C2832=1,'Data Transformation'!$G$3+0.5*'Data Transformation'!$W$25,IF(C2833=1,D2833-'Data Transformation'!$W$25,FALSE))</f>
        <v>0</v>
      </c>
      <c r="E2832" t="str">
        <f t="array" ref="E2832">IF(ISLOGICAL(D2832),"",FREQUENCY(IF('Data Transformation'!$B$425:$B$8425='Bin Analysis'!$B2811,'Data Transformation'!$G$425:$G$8425),D2832))</f>
        <v/>
      </c>
      <c r="F2832" t="str">
        <f t="shared" si="351"/>
        <v/>
      </c>
      <c r="G2832">
        <f>Weighting!$H$24</f>
        <v>0</v>
      </c>
      <c r="H2832">
        <f t="array" ref="H2832">FREQUENCY(IF('Data Transformation'!$B$4:$B$8425=B2811,'Data Transformation'!$G$4:$G$8425),'Bin Analysis'!$B2832)</f>
        <v>16</v>
      </c>
      <c r="I2832">
        <f t="shared" si="352"/>
        <v>0</v>
      </c>
      <c r="J2832">
        <f t="shared" si="353"/>
        <v>0</v>
      </c>
      <c r="K2832">
        <f>J2832*Weighting!$W$24</f>
        <v>0</v>
      </c>
      <c r="M2832" s="14"/>
    </row>
    <row r="2833" spans="1:25" x14ac:dyDescent="0.25">
      <c r="A2833" s="32" t="str">
        <f>IF(Weighting!$P$25&gt;0,B2833,"")</f>
        <v/>
      </c>
      <c r="B2833">
        <f>Weighting!$C$25</f>
        <v>2.8100000000000014</v>
      </c>
      <c r="C2833">
        <f>Weighting!$F$25</f>
        <v>0</v>
      </c>
      <c r="D2833" t="b">
        <f>IF(C2833=1,'Data Transformation'!$G$3+0.5*'Data Transformation'!$W$25,IF(C2834=1,D2834-'Data Transformation'!$W$25,FALSE))</f>
        <v>0</v>
      </c>
      <c r="E2833" t="str">
        <f t="array" ref="E2833">IF(ISLOGICAL(D2833),"",FREQUENCY(IF('Data Transformation'!$B$425:$B$8425='Bin Analysis'!$B2811,'Data Transformation'!$G$425:$G$8425),D2833))</f>
        <v/>
      </c>
      <c r="F2833" t="str">
        <f t="shared" si="351"/>
        <v/>
      </c>
      <c r="G2833">
        <f>Weighting!$H$25</f>
        <v>0</v>
      </c>
      <c r="H2833">
        <f t="array" ref="H2833">FREQUENCY(IF('Data Transformation'!$B$4:$B$8425=B2811,'Data Transformation'!$G$4:$G$8425),'Bin Analysis'!$B2833)</f>
        <v>16</v>
      </c>
      <c r="I2833">
        <f t="shared" si="352"/>
        <v>0</v>
      </c>
      <c r="J2833">
        <f t="shared" si="353"/>
        <v>0</v>
      </c>
      <c r="K2833">
        <f>J2833*Weighting!$W$25</f>
        <v>0</v>
      </c>
      <c r="M2833" s="14"/>
    </row>
    <row r="2834" spans="1:25" x14ac:dyDescent="0.25">
      <c r="O2834"/>
      <c r="P2834"/>
      <c r="Q2834"/>
      <c r="R2834"/>
    </row>
    <row r="2835" spans="1:25" ht="23.25" x14ac:dyDescent="0.35">
      <c r="A2835" s="21" t="s">
        <v>0</v>
      </c>
      <c r="B2835" s="21">
        <f>IFERROR(VLOOKUP(C2835,'Data Transformation'!$L$6:$M$426,2,FALSE),"")</f>
        <v>118</v>
      </c>
      <c r="C2835" s="21">
        <f>C2811+1</f>
        <v>118</v>
      </c>
      <c r="D2835" s="21"/>
      <c r="E2835" s="21"/>
      <c r="F2835" s="21"/>
      <c r="G2835" s="21"/>
      <c r="H2835" s="22"/>
      <c r="I2835" s="22"/>
      <c r="J2835" s="22"/>
      <c r="K2835" s="21"/>
      <c r="L2835" s="21">
        <f>B2835</f>
        <v>118</v>
      </c>
      <c r="M2835" s="23">
        <f>INDEX('Data Transformation'!$O$4:$O$424,MATCH($B2835,'Data Transformation'!$M$4:$M$424,0),MATCH($M$2,'Data Transformation'!$O$3,0))</f>
        <v>16</v>
      </c>
      <c r="N2835" s="27">
        <f>IF('Input and Summary Results'!$J$16="minimum",'Bin Analysis'!X2836/(M2835-1),'Bin Analysis'!Y2835/('Bin Analysis'!M2835-1))</f>
        <v>0</v>
      </c>
      <c r="O2835" s="27">
        <f>IF(M2835=FALSE,NA(),(VLOOKUP(1,C2838:K2857,4,FALSE))/(M2835-1))</f>
        <v>0</v>
      </c>
      <c r="P2835" s="27">
        <f>IF(M2835=FALSE,NA(),SUM(J2838:J2857)/Weighting!$S$5)</f>
        <v>0.4</v>
      </c>
      <c r="Q2835" s="27">
        <f>IF(M2835=FALSE,NA(),SUM(K2838:K2857)/Weighting!$S$6)</f>
        <v>0.30434782608695654</v>
      </c>
      <c r="R2835" s="27">
        <f>IF(M2835=FALSE,NA(),(VLOOKUP(1,G2838:K2857,3,FALSE))/(M2835-1))</f>
        <v>0.8666666666666667</v>
      </c>
      <c r="S2835" s="22" t="str">
        <f>IF(M2835=FALSE,NA(),IF(SUM(J2838:J2857)=2,"yes","no"))</f>
        <v>no</v>
      </c>
      <c r="X2835" s="2" cm="2">
        <f t="array" ref="X2835:X2836">FREQUENCY(IF('Data Transformation'!$B$425:$B$6424='Bin Analysis'!L2835,'Data Transformation'!$G$425:$G$6424),'Data Transformation'!$U$11)</f>
        <v>15</v>
      </c>
      <c r="Y2835" s="2" cm="2">
        <f t="array" ref="Y2835:Y2836">FREQUENCY(IF('Data Transformation'!$B$425:$B$6424='Bin Analysis'!L2835,'Data Transformation'!$G$425:$G$6424),'Data Transformation'!$U$12)</f>
        <v>15</v>
      </c>
    </row>
    <row r="2836" spans="1:25" x14ac:dyDescent="0.25">
      <c r="A2836" s="14" t="s">
        <v>66</v>
      </c>
      <c r="B2836" t="s">
        <v>47</v>
      </c>
      <c r="C2836" t="s">
        <v>5</v>
      </c>
      <c r="D2836" t="s">
        <v>99</v>
      </c>
      <c r="E2836" t="s">
        <v>100</v>
      </c>
      <c r="F2836" t="s">
        <v>101</v>
      </c>
      <c r="G2836" t="s">
        <v>69</v>
      </c>
      <c r="H2836" t="s">
        <v>31</v>
      </c>
      <c r="I2836" t="s">
        <v>32</v>
      </c>
      <c r="J2836" t="s">
        <v>46</v>
      </c>
      <c r="K2836" s="14" t="s">
        <v>45</v>
      </c>
      <c r="M2836" s="14"/>
      <c r="X2836" s="2">
        <v>0</v>
      </c>
      <c r="Y2836" s="2">
        <v>0</v>
      </c>
    </row>
    <row r="2837" spans="1:25" x14ac:dyDescent="0.25">
      <c r="A2837" s="32"/>
      <c r="D2837" t="b">
        <f>IF(C2837=1,'Data Transformation'!$G$3+0.5*'Data Transformation'!$W$25,IF(C2838=1,D2838-'Data Transformation'!$W$25,FALSE))</f>
        <v>0</v>
      </c>
      <c r="E2837" t="str">
        <f t="array" ref="E2837">IF(ISLOGICAL(D2837),"",FREQUENCY(IF('Data Transformation'!$B$425:$B$8425='Bin Analysis'!$B2835,'Data Transformation'!$G$425:$G$8425),D2837))</f>
        <v/>
      </c>
      <c r="F2837" t="str">
        <f>IF(ISLOGICAL(D2837),"",E2837-E2836)</f>
        <v/>
      </c>
      <c r="M2837" s="14"/>
    </row>
    <row r="2838" spans="1:25" x14ac:dyDescent="0.25">
      <c r="A2838" s="32">
        <f>IF(Weighting!$P$6&gt;0,B2838,"")</f>
        <v>0.32100000000000001</v>
      </c>
      <c r="B2838">
        <f>Weighting!$C$6</f>
        <v>0.32100000000000001</v>
      </c>
      <c r="C2838">
        <f>Weighting!$F$6</f>
        <v>0</v>
      </c>
      <c r="D2838" t="b">
        <f>IF(C2838=1,'Data Transformation'!$G$3+0.5*'Data Transformation'!$W$25,IF(C2839=1,D2839-'Data Transformation'!$W$25,FALSE))</f>
        <v>0</v>
      </c>
      <c r="E2838" t="str">
        <f t="array" ref="E2838">IF(ISLOGICAL(D2838),"",FREQUENCY(IF('Data Transformation'!$B$425:$B$8425='Bin Analysis'!$B2835,'Data Transformation'!$G$425:$G$8425),D2838))</f>
        <v/>
      </c>
      <c r="F2838" t="str">
        <f>IF(ISLOGICAL(D2838),"",E2838-E2837)</f>
        <v/>
      </c>
      <c r="G2838">
        <f>Weighting!$H$6</f>
        <v>1</v>
      </c>
      <c r="H2838">
        <f t="array" ref="H2838">FREQUENCY(IF('Data Transformation'!$B$4:$B$8425=B2835,'Data Transformation'!$G$4:$G$8425),'Bin Analysis'!$B2838)</f>
        <v>13</v>
      </c>
      <c r="I2838">
        <f>H2838-H2837</f>
        <v>13</v>
      </c>
      <c r="J2838">
        <f>IF(I2838=0,0,1)</f>
        <v>1</v>
      </c>
      <c r="K2838">
        <f>J2838*Weighting!$W$6</f>
        <v>1</v>
      </c>
      <c r="M2838" s="14"/>
    </row>
    <row r="2839" spans="1:25" x14ac:dyDescent="0.25">
      <c r="A2839" s="32">
        <f>IF(Weighting!$P$7&gt;0,B2839,"")</f>
        <v>0.45200000000000001</v>
      </c>
      <c r="B2839">
        <f>Weighting!$C$7</f>
        <v>0.45200000000000001</v>
      </c>
      <c r="C2839">
        <f>Weighting!$F$7</f>
        <v>0</v>
      </c>
      <c r="D2839" t="b">
        <f>IF(C2839=1,'Data Transformation'!$G$3+0.5*'Data Transformation'!$W$25,IF(C2840=1,D2840-'Data Transformation'!$W$25,FALSE))</f>
        <v>0</v>
      </c>
      <c r="E2839" t="str">
        <f t="array" ref="E2839">IF(ISLOGICAL(D2839),"",FREQUENCY(IF('Data Transformation'!$B$425:$B$8425='Bin Analysis'!$B2835,'Data Transformation'!$G$425:$G$8425),D2839))</f>
        <v/>
      </c>
      <c r="F2839" t="str">
        <f t="shared" ref="F2839:F2857" si="354">IF(ISLOGICAL(D2839),"",E2839-E2838)</f>
        <v/>
      </c>
      <c r="G2839">
        <f>Weighting!$H$7</f>
        <v>0</v>
      </c>
      <c r="H2839">
        <f t="array" ref="H2839">FREQUENCY(IF('Data Transformation'!$B$4:$B$8425=B2835,'Data Transformation'!$G$4:$G$8425),'Bin Analysis'!$B2839)</f>
        <v>14</v>
      </c>
      <c r="I2839">
        <f t="shared" ref="I2839:I2857" si="355">H2839-H2838</f>
        <v>1</v>
      </c>
      <c r="J2839">
        <f>IF(I2839=0,0,1)</f>
        <v>1</v>
      </c>
      <c r="K2839">
        <f>J2839*Weighting!$W$7</f>
        <v>2</v>
      </c>
      <c r="M2839" s="14"/>
    </row>
    <row r="2840" spans="1:25" x14ac:dyDescent="0.25">
      <c r="A2840" s="32">
        <f>IF(Weighting!$P$8&gt;0,B2840,"")</f>
        <v>0.58299999999999996</v>
      </c>
      <c r="B2840">
        <f>Weighting!$C$8</f>
        <v>0.58299999999999996</v>
      </c>
      <c r="C2840">
        <f>Weighting!$F$8</f>
        <v>0</v>
      </c>
      <c r="D2840" t="b">
        <f>IF(C2840=1,'Data Transformation'!$G$3+0.5*'Data Transformation'!$W$25,IF(C2841=1,D2841-'Data Transformation'!$W$25,FALSE))</f>
        <v>0</v>
      </c>
      <c r="E2840" t="str">
        <f t="array" ref="E2840">IF(ISLOGICAL(D2840),"",FREQUENCY(IF('Data Transformation'!$B$425:$B$8425='Bin Analysis'!$B2835,'Data Transformation'!$G$425:$G$8425),D2840))</f>
        <v/>
      </c>
      <c r="F2840" t="str">
        <f t="shared" si="354"/>
        <v/>
      </c>
      <c r="G2840">
        <f>Weighting!$H$8</f>
        <v>0</v>
      </c>
      <c r="H2840">
        <f t="array" ref="H2840">FREQUENCY(IF('Data Transformation'!$B$4:$B$8425=B2835,'Data Transformation'!$G$4:$G$8425),'Bin Analysis'!$B2840)</f>
        <v>15</v>
      </c>
      <c r="I2840">
        <f t="shared" si="355"/>
        <v>1</v>
      </c>
      <c r="J2840">
        <f t="shared" ref="J2840:J2857" si="356">IF(I2840=0,0,1)</f>
        <v>1</v>
      </c>
      <c r="K2840">
        <f>J2840*Weighting!$W$8</f>
        <v>3</v>
      </c>
      <c r="M2840" s="14"/>
    </row>
    <row r="2841" spans="1:25" x14ac:dyDescent="0.25">
      <c r="A2841" s="32">
        <f>IF(Weighting!$P$9&gt;0,B2841,"")</f>
        <v>0.71399999999999997</v>
      </c>
      <c r="B2841" s="50">
        <f>Weighting!$C$9</f>
        <v>0.71399999999999997</v>
      </c>
      <c r="C2841">
        <f>Weighting!$F$9</f>
        <v>0</v>
      </c>
      <c r="D2841" t="b">
        <f>IF(C2841=1,'Data Transformation'!$G$3+0.5*'Data Transformation'!$W$25,IF(C2842=1,D2842-'Data Transformation'!$W$25,FALSE))</f>
        <v>0</v>
      </c>
      <c r="E2841" t="str">
        <f t="array" ref="E2841">IF(ISLOGICAL(D2841),"",FREQUENCY(IF('Data Transformation'!$B$425:$B$8425='Bin Analysis'!$B2835,'Data Transformation'!$G$425:$G$8425),D2841))</f>
        <v/>
      </c>
      <c r="F2841" t="str">
        <f t="shared" si="354"/>
        <v/>
      </c>
      <c r="G2841">
        <f>Weighting!$H$9</f>
        <v>0</v>
      </c>
      <c r="H2841">
        <f t="array" ref="H2841">FREQUENCY(IF('Data Transformation'!$B$4:$B$8425=B2835,'Data Transformation'!$G$4:$G$8425),'Bin Analysis'!$B2841)</f>
        <v>15</v>
      </c>
      <c r="I2841">
        <f t="shared" si="355"/>
        <v>0</v>
      </c>
      <c r="J2841">
        <f t="shared" si="356"/>
        <v>0</v>
      </c>
      <c r="K2841">
        <f>J2841*Weighting!$W$9</f>
        <v>0</v>
      </c>
      <c r="M2841" s="14"/>
    </row>
    <row r="2842" spans="1:25" x14ac:dyDescent="0.25">
      <c r="A2842" s="32">
        <f>IF(Weighting!$P$10&gt;0,B2842,"")</f>
        <v>0.84499999999999997</v>
      </c>
      <c r="B2842">
        <f>Weighting!$C$10</f>
        <v>0.84499999999999997</v>
      </c>
      <c r="C2842">
        <f>Weighting!$F$10</f>
        <v>0</v>
      </c>
      <c r="D2842" t="b">
        <f>IF(C2842=1,'Data Transformation'!$G$3+0.5*'Data Transformation'!$W$25,IF(C2843=1,D2843-'Data Transformation'!$W$25,FALSE))</f>
        <v>0</v>
      </c>
      <c r="E2842" t="str">
        <f t="array" ref="E2842">IF(ISLOGICAL(D2842),"",FREQUENCY(IF('Data Transformation'!$B$425:$B$8425='Bin Analysis'!$B2835,'Data Transformation'!$G$425:$G$8425),D2842))</f>
        <v/>
      </c>
      <c r="F2842" t="str">
        <f t="shared" si="354"/>
        <v/>
      </c>
      <c r="G2842">
        <f>Weighting!$H$10</f>
        <v>0</v>
      </c>
      <c r="H2842">
        <f t="array" ref="H2842">FREQUENCY(IF('Data Transformation'!$B$4:$B$8425=B2835,'Data Transformation'!$G$4:$G$8425),'Bin Analysis'!$B2842)</f>
        <v>15</v>
      </c>
      <c r="I2842">
        <f t="shared" si="355"/>
        <v>0</v>
      </c>
      <c r="J2842">
        <f t="shared" si="356"/>
        <v>0</v>
      </c>
      <c r="K2842">
        <f>J2842*Weighting!$W$10</f>
        <v>0</v>
      </c>
      <c r="M2842" s="14"/>
    </row>
    <row r="2843" spans="1:25" x14ac:dyDescent="0.25">
      <c r="A2843" s="32">
        <f>IF(Weighting!$P$11&gt;0,B2843,"")</f>
        <v>0.97599999999999998</v>
      </c>
      <c r="B2843">
        <f>Weighting!$C$11</f>
        <v>0.97599999999999998</v>
      </c>
      <c r="C2843">
        <f>Weighting!$F$11</f>
        <v>0</v>
      </c>
      <c r="D2843">
        <f>IF(C2843=1,'Data Transformation'!$G$3+0.5*'Data Transformation'!$W$25,IF(C2844=1,D2844-'Data Transformation'!$W$25,FALSE))</f>
        <v>0.86899999999999999</v>
      </c>
      <c r="E2843">
        <f t="array" ref="E2843">IF(ISLOGICAL(D2843),"",FREQUENCY(IF('Data Transformation'!$B$425:$B$8425='Bin Analysis'!$B2835,'Data Transformation'!$G$425:$G$8425),D2843))</f>
        <v>15</v>
      </c>
      <c r="F2843" t="e">
        <f t="shared" si="354"/>
        <v>#VALUE!</v>
      </c>
      <c r="G2843">
        <f>Weighting!$H$11</f>
        <v>0</v>
      </c>
      <c r="H2843">
        <f t="array" ref="H2843">FREQUENCY(IF('Data Transformation'!$B$4:$B$8425=B2835,'Data Transformation'!$G$4:$G$8425),'Bin Analysis'!$B2843)</f>
        <v>15</v>
      </c>
      <c r="I2843">
        <f t="shared" si="355"/>
        <v>0</v>
      </c>
      <c r="J2843">
        <f t="shared" si="356"/>
        <v>0</v>
      </c>
      <c r="K2843">
        <f>J2843*Weighting!$W$11</f>
        <v>0</v>
      </c>
      <c r="M2843" s="14"/>
    </row>
    <row r="2844" spans="1:25" x14ac:dyDescent="0.25">
      <c r="A2844" s="32">
        <f>IF(Weighting!$P$12&gt;0,B2844,"")</f>
        <v>1.107</v>
      </c>
      <c r="B2844">
        <f>Weighting!$C$12</f>
        <v>1.107</v>
      </c>
      <c r="C2844">
        <f>Weighting!$F$12</f>
        <v>1</v>
      </c>
      <c r="D2844">
        <f>IF(C2844=1,'Data Transformation'!$G$3+0.5*'Data Transformation'!$W$25,IF(C2845=1,D2845-'Data Transformation'!$W$25,FALSE))</f>
        <v>1.131</v>
      </c>
      <c r="E2844">
        <f t="array" ref="E2844">IF(ISLOGICAL(D2844),"",FREQUENCY(IF('Data Transformation'!$B$425:$B$8425='Bin Analysis'!$B2835,'Data Transformation'!$G$425:$G$8425),D2844))</f>
        <v>15</v>
      </c>
      <c r="F2844">
        <f t="shared" si="354"/>
        <v>0</v>
      </c>
      <c r="G2844">
        <f>Weighting!$H$12</f>
        <v>0</v>
      </c>
      <c r="H2844">
        <f t="array" ref="H2844">FREQUENCY(IF('Data Transformation'!$B$4:$B$8425=B2835,'Data Transformation'!$G$4:$G$8425),'Bin Analysis'!$B2844)</f>
        <v>16</v>
      </c>
      <c r="I2844">
        <f t="shared" si="355"/>
        <v>1</v>
      </c>
      <c r="J2844">
        <f t="shared" si="356"/>
        <v>1</v>
      </c>
      <c r="K2844">
        <f>J2844*Weighting!$W$12</f>
        <v>1</v>
      </c>
      <c r="M2844" s="14"/>
    </row>
    <row r="2845" spans="1:25" x14ac:dyDescent="0.25">
      <c r="A2845" s="32">
        <f>IF(Weighting!$P$13&gt;0,B2845,"")</f>
        <v>1.238</v>
      </c>
      <c r="B2845">
        <f>Weighting!$C$13</f>
        <v>1.238</v>
      </c>
      <c r="C2845">
        <f>Weighting!$F$13</f>
        <v>0</v>
      </c>
      <c r="D2845" t="b">
        <f>IF(C2845=1,'Data Transformation'!$G$3+0.5*'Data Transformation'!$W$25,IF(C2846=1,D2846-'Data Transformation'!$W$25,FALSE))</f>
        <v>0</v>
      </c>
      <c r="E2845" t="str">
        <f t="array" ref="E2845">IF(ISLOGICAL(D2845),"",FREQUENCY(IF('Data Transformation'!$B$425:$B$8425='Bin Analysis'!$B2835,'Data Transformation'!$G$425:$G$8425),D2845))</f>
        <v/>
      </c>
      <c r="F2845" t="str">
        <f t="shared" si="354"/>
        <v/>
      </c>
      <c r="G2845">
        <f>Weighting!$H$13</f>
        <v>0</v>
      </c>
      <c r="H2845">
        <f t="array" ref="H2845">FREQUENCY(IF('Data Transformation'!$B$4:$B$8425=B2835,'Data Transformation'!$G$4:$G$8425),'Bin Analysis'!$B2845)</f>
        <v>16</v>
      </c>
      <c r="I2845">
        <f t="shared" si="355"/>
        <v>0</v>
      </c>
      <c r="J2845">
        <f t="shared" si="356"/>
        <v>0</v>
      </c>
      <c r="K2845">
        <f>J2845*Weighting!$W$13</f>
        <v>0</v>
      </c>
      <c r="M2845" s="14"/>
    </row>
    <row r="2846" spans="1:25" x14ac:dyDescent="0.25">
      <c r="A2846" s="32">
        <f>IF(Weighting!$P$14&gt;0,B2846,"")</f>
        <v>1.369</v>
      </c>
      <c r="B2846">
        <f>Weighting!$C$14</f>
        <v>1.369</v>
      </c>
      <c r="C2846">
        <f>Weighting!$F$14</f>
        <v>0</v>
      </c>
      <c r="D2846" t="b">
        <f>IF(C2846=1,'Data Transformation'!$G$3+0.5*'Data Transformation'!$W$25,IF(C2847=1,D2847-'Data Transformation'!$W$25,FALSE))</f>
        <v>0</v>
      </c>
      <c r="E2846" t="str">
        <f t="array" ref="E2846">IF(ISLOGICAL(D2846),"",FREQUENCY(IF('Data Transformation'!$B$425:$B$8425='Bin Analysis'!$B2835,'Data Transformation'!$G$425:$G$8425),D2846))</f>
        <v/>
      </c>
      <c r="F2846" t="str">
        <f t="shared" si="354"/>
        <v/>
      </c>
      <c r="G2846">
        <f>Weighting!$H$14</f>
        <v>0</v>
      </c>
      <c r="H2846">
        <f t="array" ref="H2846">FREQUENCY(IF('Data Transformation'!$B$4:$B$8425=B2835,'Data Transformation'!$G$4:$G$8425),'Bin Analysis'!$B2846)</f>
        <v>16</v>
      </c>
      <c r="I2846">
        <f t="shared" si="355"/>
        <v>0</v>
      </c>
      <c r="J2846">
        <f t="shared" si="356"/>
        <v>0</v>
      </c>
      <c r="K2846">
        <f>J2846*Weighting!$W$14</f>
        <v>0</v>
      </c>
      <c r="M2846" s="14"/>
    </row>
    <row r="2847" spans="1:25" x14ac:dyDescent="0.25">
      <c r="A2847" s="32">
        <f>IF(Weighting!$P$15&gt;0,B2847,"")</f>
        <v>1.5000009999999999</v>
      </c>
      <c r="B2847">
        <f>Weighting!$C$15</f>
        <v>1.5000009999999999</v>
      </c>
      <c r="C2847">
        <f>Weighting!$F$15</f>
        <v>0</v>
      </c>
      <c r="D2847" t="b">
        <f>IF(C2847=1,'Data Transformation'!$G$3+0.5*'Data Transformation'!$W$25,IF(C2848=1,D2848-'Data Transformation'!$W$25,FALSE))</f>
        <v>0</v>
      </c>
      <c r="E2847" t="str">
        <f t="array" ref="E2847">IF(ISLOGICAL(D2847),"",FREQUENCY(IF('Data Transformation'!$B$425:$B$8425='Bin Analysis'!$B2835,'Data Transformation'!$G$425:$G$8425),D2847))</f>
        <v/>
      </c>
      <c r="F2847" t="str">
        <f t="shared" si="354"/>
        <v/>
      </c>
      <c r="G2847">
        <f>Weighting!$H$15</f>
        <v>0</v>
      </c>
      <c r="H2847">
        <f t="array" ref="H2847">FREQUENCY(IF('Data Transformation'!$B$4:$B$8425=B2835,'Data Transformation'!$G$4:$G$8425),'Bin Analysis'!$B2847)</f>
        <v>16</v>
      </c>
      <c r="I2847">
        <f t="shared" si="355"/>
        <v>0</v>
      </c>
      <c r="J2847">
        <f t="shared" si="356"/>
        <v>0</v>
      </c>
      <c r="K2847">
        <f>J2847*Weighting!$W$15</f>
        <v>0</v>
      </c>
      <c r="M2847" s="14"/>
    </row>
    <row r="2848" spans="1:25" x14ac:dyDescent="0.25">
      <c r="A2848" s="32" t="str">
        <f>IF(Weighting!$P$16&gt;0,B2848,"")</f>
        <v/>
      </c>
      <c r="B2848">
        <f>Weighting!$C$16</f>
        <v>1.631</v>
      </c>
      <c r="C2848">
        <f>Weighting!$F$16</f>
        <v>0</v>
      </c>
      <c r="D2848" t="b">
        <f>IF(C2848=1,'Data Transformation'!$G$3+0.5*'Data Transformation'!$W$25,IF(C2849=1,D2849-'Data Transformation'!$W$25,FALSE))</f>
        <v>0</v>
      </c>
      <c r="E2848" t="str">
        <f t="array" ref="E2848">IF(ISLOGICAL(D2848),"",FREQUENCY(IF('Data Transformation'!$B$425:$B$8425='Bin Analysis'!$B2835,'Data Transformation'!$G$425:$G$8425),D2848))</f>
        <v/>
      </c>
      <c r="F2848" t="str">
        <f t="shared" si="354"/>
        <v/>
      </c>
      <c r="G2848">
        <f>Weighting!$H$16</f>
        <v>0</v>
      </c>
      <c r="H2848">
        <f t="array" ref="H2848">FREQUENCY(IF('Data Transformation'!$B$4:$B$8425=B2835,'Data Transformation'!$G$4:$G$8425),'Bin Analysis'!$B2848)</f>
        <v>16</v>
      </c>
      <c r="I2848">
        <f t="shared" si="355"/>
        <v>0</v>
      </c>
      <c r="J2848">
        <f t="shared" si="356"/>
        <v>0</v>
      </c>
      <c r="K2848">
        <f>J2848*Weighting!$W$16</f>
        <v>0</v>
      </c>
      <c r="M2848" s="14"/>
    </row>
    <row r="2849" spans="1:25" x14ac:dyDescent="0.25">
      <c r="A2849" s="32" t="str">
        <f>IF(Weighting!$P$17&gt;0,B2849,"")</f>
        <v/>
      </c>
      <c r="B2849">
        <f>Weighting!$C$17</f>
        <v>1.762</v>
      </c>
      <c r="C2849">
        <f>Weighting!$F$17</f>
        <v>0</v>
      </c>
      <c r="D2849" t="b">
        <f>IF(C2849=1,'Data Transformation'!$G$3+0.5*'Data Transformation'!$W$25,IF(C2850=1,D2850-'Data Transformation'!$W$25,FALSE))</f>
        <v>0</v>
      </c>
      <c r="E2849" t="str">
        <f t="array" ref="E2849">IF(ISLOGICAL(D2849),"",FREQUENCY(IF('Data Transformation'!$B$425:$B$8425='Bin Analysis'!$B2835,'Data Transformation'!$G$425:$G$8425),D2849))</f>
        <v/>
      </c>
      <c r="F2849" t="str">
        <f t="shared" si="354"/>
        <v/>
      </c>
      <c r="G2849">
        <f>Weighting!$H$17</f>
        <v>0</v>
      </c>
      <c r="H2849">
        <f t="array" ref="H2849">FREQUENCY(IF('Data Transformation'!$B$4:$B$8425=B2835,'Data Transformation'!$G$4:$G$8425),'Bin Analysis'!$B2849)</f>
        <v>16</v>
      </c>
      <c r="I2849">
        <f t="shared" si="355"/>
        <v>0</v>
      </c>
      <c r="J2849">
        <f t="shared" si="356"/>
        <v>0</v>
      </c>
      <c r="K2849">
        <f>J2849*Weighting!$W$17</f>
        <v>0</v>
      </c>
      <c r="M2849" s="14"/>
    </row>
    <row r="2850" spans="1:25" x14ac:dyDescent="0.25">
      <c r="A2850" s="32" t="str">
        <f>IF(Weighting!$P$18&gt;0,B2850,"")</f>
        <v/>
      </c>
      <c r="B2850">
        <f>Weighting!$C$18</f>
        <v>1.893</v>
      </c>
      <c r="C2850">
        <f>Weighting!$F$18</f>
        <v>0</v>
      </c>
      <c r="D2850" t="b">
        <f>IF(C2850=1,'Data Transformation'!$G$3+0.5*'Data Transformation'!$W$25,IF(C2851=1,D2851-'Data Transformation'!$W$25,FALSE))</f>
        <v>0</v>
      </c>
      <c r="E2850" t="str">
        <f t="array" ref="E2850">IF(ISLOGICAL(D2850),"",FREQUENCY(IF('Data Transformation'!$B$425:$B$8425='Bin Analysis'!$B2835,'Data Transformation'!$G$425:$G$8425),D2850))</f>
        <v/>
      </c>
      <c r="F2850" t="str">
        <f t="shared" si="354"/>
        <v/>
      </c>
      <c r="G2850">
        <f>Weighting!$H$18</f>
        <v>0</v>
      </c>
      <c r="H2850">
        <f t="array" ref="H2850">FREQUENCY(IF('Data Transformation'!$B$4:$B$8425=B2835,'Data Transformation'!$G$4:$G$8425),'Bin Analysis'!$B2850)</f>
        <v>16</v>
      </c>
      <c r="I2850">
        <f t="shared" si="355"/>
        <v>0</v>
      </c>
      <c r="J2850">
        <f t="shared" si="356"/>
        <v>0</v>
      </c>
      <c r="K2850">
        <f>J2850*Weighting!$W$18</f>
        <v>0</v>
      </c>
      <c r="M2850" s="14"/>
    </row>
    <row r="2851" spans="1:25" x14ac:dyDescent="0.25">
      <c r="A2851" s="32" t="str">
        <f>IF(Weighting!$P$19&gt;0,B2851,"")</f>
        <v/>
      </c>
      <c r="B2851">
        <f>Weighting!$C$19</f>
        <v>2.024</v>
      </c>
      <c r="C2851">
        <f>Weighting!$F$19</f>
        <v>0</v>
      </c>
      <c r="D2851" t="b">
        <f>IF(C2851=1,'Data Transformation'!$G$3+0.5*'Data Transformation'!$W$25,IF(C2852=1,D2852-'Data Transformation'!$W$25,FALSE))</f>
        <v>0</v>
      </c>
      <c r="E2851" t="str">
        <f t="array" ref="E2851">IF(ISLOGICAL(D2851),"",FREQUENCY(IF('Data Transformation'!$B$425:$B$8425='Bin Analysis'!$B2835,'Data Transformation'!$G$425:$G$8425),D2851))</f>
        <v/>
      </c>
      <c r="F2851" t="str">
        <f t="shared" si="354"/>
        <v/>
      </c>
      <c r="G2851">
        <f>Weighting!$H$19</f>
        <v>0</v>
      </c>
      <c r="H2851">
        <f t="array" ref="H2851">FREQUENCY(IF('Data Transformation'!$B$4:$B$8425=B2835,'Data Transformation'!$G$4:$G$8425),'Bin Analysis'!$B2851)</f>
        <v>16</v>
      </c>
      <c r="I2851">
        <f t="shared" si="355"/>
        <v>0</v>
      </c>
      <c r="J2851">
        <f t="shared" si="356"/>
        <v>0</v>
      </c>
      <c r="K2851">
        <f>J2851*Weighting!$W$19</f>
        <v>0</v>
      </c>
      <c r="M2851" s="14"/>
    </row>
    <row r="2852" spans="1:25" x14ac:dyDescent="0.25">
      <c r="A2852" s="32" t="str">
        <f>IF(Weighting!$P$20&gt;0,B2852,"")</f>
        <v/>
      </c>
      <c r="B2852">
        <f>Weighting!$C$20</f>
        <v>2.1550000000000002</v>
      </c>
      <c r="C2852">
        <f>Weighting!$F$20</f>
        <v>0</v>
      </c>
      <c r="D2852" t="b">
        <f>IF(C2852=1,'Data Transformation'!$G$3+0.5*'Data Transformation'!$W$25,IF(C2853=1,D2853-'Data Transformation'!$W$25,FALSE))</f>
        <v>0</v>
      </c>
      <c r="E2852" t="str">
        <f t="array" ref="E2852">IF(ISLOGICAL(D2852),"",FREQUENCY(IF('Data Transformation'!$B$425:$B$8425='Bin Analysis'!$B2835,'Data Transformation'!$G$425:$G$8425),D2852))</f>
        <v/>
      </c>
      <c r="F2852" t="str">
        <f t="shared" si="354"/>
        <v/>
      </c>
      <c r="G2852">
        <f>Weighting!$H$20</f>
        <v>0</v>
      </c>
      <c r="H2852">
        <f t="array" ref="H2852">FREQUENCY(IF('Data Transformation'!$B$4:$B$8425=B2835,'Data Transformation'!$G$4:$G$8425),'Bin Analysis'!$B2852)</f>
        <v>16</v>
      </c>
      <c r="I2852">
        <f t="shared" si="355"/>
        <v>0</v>
      </c>
      <c r="J2852">
        <f t="shared" si="356"/>
        <v>0</v>
      </c>
      <c r="K2852">
        <f>J2852*Weighting!$W$20</f>
        <v>0</v>
      </c>
      <c r="M2852" s="14"/>
    </row>
    <row r="2853" spans="1:25" x14ac:dyDescent="0.25">
      <c r="A2853" s="32" t="str">
        <f>IF(Weighting!$P$21&gt;0,B2853,"")</f>
        <v/>
      </c>
      <c r="B2853">
        <f>Weighting!$C$21</f>
        <v>2.2860000000000005</v>
      </c>
      <c r="C2853">
        <f>Weighting!$F$21</f>
        <v>0</v>
      </c>
      <c r="D2853" t="b">
        <f>IF(C2853=1,'Data Transformation'!$G$3+0.5*'Data Transformation'!$W$25,IF(C2854=1,D2854-'Data Transformation'!$W$25,FALSE))</f>
        <v>0</v>
      </c>
      <c r="E2853" t="str">
        <f t="array" ref="E2853">IF(ISLOGICAL(D2853),"",FREQUENCY(IF('Data Transformation'!$B$425:$B$8425='Bin Analysis'!$B2835,'Data Transformation'!$G$425:$G$8425),D2853))</f>
        <v/>
      </c>
      <c r="F2853" t="str">
        <f t="shared" si="354"/>
        <v/>
      </c>
      <c r="G2853">
        <f>Weighting!$H$21</f>
        <v>0</v>
      </c>
      <c r="H2853">
        <f t="array" ref="H2853">FREQUENCY(IF('Data Transformation'!$B$4:$B$8425=B2835,'Data Transformation'!$G$4:$G$8425),'Bin Analysis'!$B2853)</f>
        <v>16</v>
      </c>
      <c r="I2853">
        <f t="shared" si="355"/>
        <v>0</v>
      </c>
      <c r="J2853">
        <f t="shared" si="356"/>
        <v>0</v>
      </c>
      <c r="K2853">
        <f>J2853*Weighting!$W$21</f>
        <v>0</v>
      </c>
      <c r="M2853" s="14"/>
    </row>
    <row r="2854" spans="1:25" x14ac:dyDescent="0.25">
      <c r="A2854" s="32" t="str">
        <f>IF(Weighting!$P$22&gt;0,B2854,"")</f>
        <v/>
      </c>
      <c r="B2854">
        <f>Weighting!$C$22</f>
        <v>2.4170000000000007</v>
      </c>
      <c r="C2854">
        <f>Weighting!$F$22</f>
        <v>0</v>
      </c>
      <c r="D2854" t="b">
        <f>IF(C2854=1,'Data Transformation'!$G$3+0.5*'Data Transformation'!$W$25,IF(C2855=1,D2855-'Data Transformation'!$W$25,FALSE))</f>
        <v>0</v>
      </c>
      <c r="E2854" t="str">
        <f t="array" ref="E2854">IF(ISLOGICAL(D2854),"",FREQUENCY(IF('Data Transformation'!$B$425:$B$8425='Bin Analysis'!$B2835,'Data Transformation'!$G$425:$G$8425),D2854))</f>
        <v/>
      </c>
      <c r="F2854" t="str">
        <f t="shared" si="354"/>
        <v/>
      </c>
      <c r="G2854">
        <f>Weighting!$H$22</f>
        <v>0</v>
      </c>
      <c r="H2854">
        <f t="array" ref="H2854">FREQUENCY(IF('Data Transformation'!$B$4:$B$8425=B2835,'Data Transformation'!$G$4:$G$8425),'Bin Analysis'!$B2854)</f>
        <v>16</v>
      </c>
      <c r="I2854">
        <f t="shared" si="355"/>
        <v>0</v>
      </c>
      <c r="J2854">
        <f t="shared" si="356"/>
        <v>0</v>
      </c>
      <c r="K2854">
        <f>J2854*Weighting!$W$22</f>
        <v>0</v>
      </c>
      <c r="M2854" s="14"/>
    </row>
    <row r="2855" spans="1:25" x14ac:dyDescent="0.25">
      <c r="A2855" s="32" t="str">
        <f>IF(Weighting!$P$23&gt;0,B2855,"")</f>
        <v/>
      </c>
      <c r="B2855">
        <f>Weighting!$C$23</f>
        <v>2.5480000000000009</v>
      </c>
      <c r="C2855">
        <f>Weighting!$F$23</f>
        <v>0</v>
      </c>
      <c r="D2855" t="b">
        <f>IF(C2855=1,'Data Transformation'!$G$3+0.5*'Data Transformation'!$W$25,IF(C2856=1,D2856-'Data Transformation'!$W$25,FALSE))</f>
        <v>0</v>
      </c>
      <c r="E2855" t="str">
        <f t="array" ref="E2855">IF(ISLOGICAL(D2855),"",FREQUENCY(IF('Data Transformation'!$B$425:$B$8425='Bin Analysis'!$B2835,'Data Transformation'!$G$425:$G$8425),D2855))</f>
        <v/>
      </c>
      <c r="F2855" t="str">
        <f t="shared" si="354"/>
        <v/>
      </c>
      <c r="G2855">
        <f>Weighting!$H$23</f>
        <v>0</v>
      </c>
      <c r="H2855">
        <f t="array" ref="H2855">FREQUENCY(IF('Data Transformation'!$B$4:$B$8425=B2835,'Data Transformation'!$G$4:$G$8425),'Bin Analysis'!$B2855)</f>
        <v>16</v>
      </c>
      <c r="I2855">
        <f t="shared" si="355"/>
        <v>0</v>
      </c>
      <c r="J2855">
        <f t="shared" si="356"/>
        <v>0</v>
      </c>
      <c r="K2855">
        <f>J2855*Weighting!$W$23</f>
        <v>0</v>
      </c>
      <c r="M2855" s="14"/>
    </row>
    <row r="2856" spans="1:25" x14ac:dyDescent="0.25">
      <c r="A2856" s="32" t="str">
        <f>IF(Weighting!$P$24&gt;0,B2856,"")</f>
        <v/>
      </c>
      <c r="B2856">
        <f>Weighting!$C$24</f>
        <v>2.6790000000000012</v>
      </c>
      <c r="C2856">
        <f>Weighting!$F$24</f>
        <v>0</v>
      </c>
      <c r="D2856" t="b">
        <f>IF(C2856=1,'Data Transformation'!$G$3+0.5*'Data Transformation'!$W$25,IF(C2857=1,D2857-'Data Transformation'!$W$25,FALSE))</f>
        <v>0</v>
      </c>
      <c r="E2856" t="str">
        <f t="array" ref="E2856">IF(ISLOGICAL(D2856),"",FREQUENCY(IF('Data Transformation'!$B$425:$B$8425='Bin Analysis'!$B2835,'Data Transformation'!$G$425:$G$8425),D2856))</f>
        <v/>
      </c>
      <c r="F2856" t="str">
        <f t="shared" si="354"/>
        <v/>
      </c>
      <c r="G2856">
        <f>Weighting!$H$24</f>
        <v>0</v>
      </c>
      <c r="H2856">
        <f t="array" ref="H2856">FREQUENCY(IF('Data Transformation'!$B$4:$B$8425=B2835,'Data Transformation'!$G$4:$G$8425),'Bin Analysis'!$B2856)</f>
        <v>16</v>
      </c>
      <c r="I2856">
        <f t="shared" si="355"/>
        <v>0</v>
      </c>
      <c r="J2856">
        <f t="shared" si="356"/>
        <v>0</v>
      </c>
      <c r="K2856">
        <f>J2856*Weighting!$W$24</f>
        <v>0</v>
      </c>
      <c r="M2856" s="14"/>
    </row>
    <row r="2857" spans="1:25" x14ac:dyDescent="0.25">
      <c r="A2857" s="32" t="str">
        <f>IF(Weighting!$P$25&gt;0,B2857,"")</f>
        <v/>
      </c>
      <c r="B2857">
        <f>Weighting!$C$25</f>
        <v>2.8100000000000014</v>
      </c>
      <c r="C2857">
        <f>Weighting!$F$25</f>
        <v>0</v>
      </c>
      <c r="D2857" t="b">
        <f>IF(C2857=1,'Data Transformation'!$G$3+0.5*'Data Transformation'!$W$25,IF(C2858=1,D2858-'Data Transformation'!$W$25,FALSE))</f>
        <v>0</v>
      </c>
      <c r="E2857" t="str">
        <f t="array" ref="E2857">IF(ISLOGICAL(D2857),"",FREQUENCY(IF('Data Transformation'!$B$425:$B$8425='Bin Analysis'!$B2835,'Data Transformation'!$G$425:$G$8425),D2857))</f>
        <v/>
      </c>
      <c r="F2857" t="str">
        <f t="shared" si="354"/>
        <v/>
      </c>
      <c r="G2857">
        <f>Weighting!$H$25</f>
        <v>0</v>
      </c>
      <c r="H2857">
        <f t="array" ref="H2857">FREQUENCY(IF('Data Transformation'!$B$4:$B$8425=B2835,'Data Transformation'!$G$4:$G$8425),'Bin Analysis'!$B2857)</f>
        <v>16</v>
      </c>
      <c r="I2857">
        <f t="shared" si="355"/>
        <v>0</v>
      </c>
      <c r="J2857">
        <f t="shared" si="356"/>
        <v>0</v>
      </c>
      <c r="K2857">
        <f>J2857*Weighting!$W$25</f>
        <v>0</v>
      </c>
      <c r="M2857" s="14"/>
    </row>
    <row r="2858" spans="1:25" x14ac:dyDescent="0.25">
      <c r="O2858"/>
      <c r="P2858"/>
      <c r="Q2858"/>
      <c r="R2858"/>
    </row>
    <row r="2859" spans="1:25" ht="23.25" x14ac:dyDescent="0.35">
      <c r="A2859" s="21" t="s">
        <v>0</v>
      </c>
      <c r="B2859" s="21">
        <f>IFERROR(VLOOKUP(C2859,'Data Transformation'!$L$6:$M$426,2,FALSE),"")</f>
        <v>119</v>
      </c>
      <c r="C2859" s="21">
        <f>C2835+1</f>
        <v>119</v>
      </c>
      <c r="D2859" s="21"/>
      <c r="E2859" s="21"/>
      <c r="F2859" s="21"/>
      <c r="G2859" s="21"/>
      <c r="H2859" s="22"/>
      <c r="I2859" s="22"/>
      <c r="J2859" s="22"/>
      <c r="K2859" s="21"/>
      <c r="L2859" s="21">
        <f>B2859</f>
        <v>119</v>
      </c>
      <c r="M2859" s="23">
        <f>INDEX('Data Transformation'!$O$4:$O$424,MATCH($B2859,'Data Transformation'!$M$4:$M$424,0),MATCH($M$2,'Data Transformation'!$O$3,0))</f>
        <v>15</v>
      </c>
      <c r="N2859" s="27">
        <f>IF('Input and Summary Results'!$J$16="minimum",'Bin Analysis'!X2860/(M2859-1),'Bin Analysis'!Y2859/('Bin Analysis'!M2859-1))</f>
        <v>0</v>
      </c>
      <c r="O2859" s="27">
        <f>IF(M2859=FALSE,NA(),(VLOOKUP(1,C2862:K2881,4,FALSE))/(M2859-1))</f>
        <v>0.2857142857142857</v>
      </c>
      <c r="P2859" s="27">
        <f>IF(M2859=FALSE,NA(),SUM(J2862:J2881)/Weighting!$S$5)</f>
        <v>0.4</v>
      </c>
      <c r="Q2859" s="27">
        <f>IF(M2859=FALSE,NA(),SUM(K2862:K2881)/Weighting!$S$6)</f>
        <v>0.30434782608695654</v>
      </c>
      <c r="R2859" s="27">
        <f>IF(M2859=FALSE,NA(),(VLOOKUP(1,G2862:K2881,3,FALSE))/(M2859-1))</f>
        <v>0.5714285714285714</v>
      </c>
      <c r="S2859" s="22" t="str">
        <f>IF(M2859=FALSE,NA(),IF(SUM(J2862:J2881)=2,"yes","no"))</f>
        <v>no</v>
      </c>
      <c r="X2859" s="2" cm="2">
        <f t="array" ref="X2859:X2860">FREQUENCY(IF('Data Transformation'!$B$425:$B$6424='Bin Analysis'!L2859,'Data Transformation'!$G$425:$G$6424),'Data Transformation'!$U$11)</f>
        <v>14</v>
      </c>
      <c r="Y2859" s="2" cm="2">
        <f t="array" ref="Y2859:Y2860">FREQUENCY(IF('Data Transformation'!$B$425:$B$6424='Bin Analysis'!L2859,'Data Transformation'!$G$425:$G$6424),'Data Transformation'!$U$12)</f>
        <v>10</v>
      </c>
    </row>
    <row r="2860" spans="1:25" x14ac:dyDescent="0.25">
      <c r="A2860" s="14" t="s">
        <v>66</v>
      </c>
      <c r="B2860" t="s">
        <v>47</v>
      </c>
      <c r="C2860" t="s">
        <v>5</v>
      </c>
      <c r="D2860" t="s">
        <v>99</v>
      </c>
      <c r="E2860" t="s">
        <v>100</v>
      </c>
      <c r="F2860" t="s">
        <v>101</v>
      </c>
      <c r="G2860" t="s">
        <v>69</v>
      </c>
      <c r="H2860" t="s">
        <v>31</v>
      </c>
      <c r="I2860" t="s">
        <v>32</v>
      </c>
      <c r="J2860" t="s">
        <v>46</v>
      </c>
      <c r="K2860" s="14" t="s">
        <v>45</v>
      </c>
      <c r="M2860" s="14"/>
      <c r="X2860" s="2">
        <v>0</v>
      </c>
      <c r="Y2860" s="2">
        <v>4</v>
      </c>
    </row>
    <row r="2861" spans="1:25" x14ac:dyDescent="0.25">
      <c r="A2861" s="32"/>
      <c r="D2861" t="b">
        <f>IF(C2861=1,'Data Transformation'!$G$3+0.5*'Data Transformation'!$W$25,IF(C2862=1,D2862-'Data Transformation'!$W$25,FALSE))</f>
        <v>0</v>
      </c>
      <c r="E2861" t="str">
        <f t="array" ref="E2861">IF(ISLOGICAL(D2861),"",FREQUENCY(IF('Data Transformation'!$B$425:$B$8425='Bin Analysis'!$B2859,'Data Transformation'!$G$425:$G$8425),D2861))</f>
        <v/>
      </c>
      <c r="F2861" t="str">
        <f>IF(ISLOGICAL(D2861),"",E2861-E2860)</f>
        <v/>
      </c>
      <c r="M2861" s="14"/>
    </row>
    <row r="2862" spans="1:25" x14ac:dyDescent="0.25">
      <c r="A2862" s="32">
        <f>IF(Weighting!$P$6&gt;0,B2862,"")</f>
        <v>0.32100000000000001</v>
      </c>
      <c r="B2862">
        <f>Weighting!$C$6</f>
        <v>0.32100000000000001</v>
      </c>
      <c r="C2862">
        <f>Weighting!$F$6</f>
        <v>0</v>
      </c>
      <c r="D2862" t="b">
        <f>IF(C2862=1,'Data Transformation'!$G$3+0.5*'Data Transformation'!$W$25,IF(C2863=1,D2863-'Data Transformation'!$W$25,FALSE))</f>
        <v>0</v>
      </c>
      <c r="E2862" t="str">
        <f t="array" ref="E2862">IF(ISLOGICAL(D2862),"",FREQUENCY(IF('Data Transformation'!$B$425:$B$8425='Bin Analysis'!$B2859,'Data Transformation'!$G$425:$G$8425),D2862))</f>
        <v/>
      </c>
      <c r="F2862" t="str">
        <f>IF(ISLOGICAL(D2862),"",E2862-E2861)</f>
        <v/>
      </c>
      <c r="G2862">
        <f>Weighting!$H$6</f>
        <v>1</v>
      </c>
      <c r="H2862">
        <f t="array" ref="H2862">FREQUENCY(IF('Data Transformation'!$B$4:$B$8425=B2859,'Data Transformation'!$G$4:$G$8425),'Bin Analysis'!$B2862)</f>
        <v>8</v>
      </c>
      <c r="I2862">
        <f>H2862-H2861</f>
        <v>8</v>
      </c>
      <c r="J2862">
        <f>IF(I2862=0,0,1)</f>
        <v>1</v>
      </c>
      <c r="K2862">
        <f>J2862*Weighting!$W$6</f>
        <v>1</v>
      </c>
      <c r="M2862" s="14"/>
    </row>
    <row r="2863" spans="1:25" x14ac:dyDescent="0.25">
      <c r="A2863" s="32">
        <f>IF(Weighting!$P$7&gt;0,B2863,"")</f>
        <v>0.45200000000000001</v>
      </c>
      <c r="B2863">
        <f>Weighting!$C$7</f>
        <v>0.45200000000000001</v>
      </c>
      <c r="C2863">
        <f>Weighting!$F$7</f>
        <v>0</v>
      </c>
      <c r="D2863" t="b">
        <f>IF(C2863=1,'Data Transformation'!$G$3+0.5*'Data Transformation'!$W$25,IF(C2864=1,D2864-'Data Transformation'!$W$25,FALSE))</f>
        <v>0</v>
      </c>
      <c r="E2863" t="str">
        <f t="array" ref="E2863">IF(ISLOGICAL(D2863),"",FREQUENCY(IF('Data Transformation'!$B$425:$B$8425='Bin Analysis'!$B2859,'Data Transformation'!$G$425:$G$8425),D2863))</f>
        <v/>
      </c>
      <c r="F2863" t="str">
        <f t="shared" ref="F2863:F2881" si="357">IF(ISLOGICAL(D2863),"",E2863-E2862)</f>
        <v/>
      </c>
      <c r="G2863">
        <f>Weighting!$H$7</f>
        <v>0</v>
      </c>
      <c r="H2863">
        <f t="array" ref="H2863">FREQUENCY(IF('Data Transformation'!$B$4:$B$8425=B2859,'Data Transformation'!$G$4:$G$8425),'Bin Analysis'!$B2863)</f>
        <v>8</v>
      </c>
      <c r="I2863">
        <f t="shared" ref="I2863:I2881" si="358">H2863-H2862</f>
        <v>0</v>
      </c>
      <c r="J2863">
        <f>IF(I2863=0,0,1)</f>
        <v>0</v>
      </c>
      <c r="K2863">
        <f>J2863*Weighting!$W$7</f>
        <v>0</v>
      </c>
      <c r="M2863" s="14"/>
    </row>
    <row r="2864" spans="1:25" x14ac:dyDescent="0.25">
      <c r="A2864" s="32">
        <f>IF(Weighting!$P$8&gt;0,B2864,"")</f>
        <v>0.58299999999999996</v>
      </c>
      <c r="B2864">
        <f>Weighting!$C$8</f>
        <v>0.58299999999999996</v>
      </c>
      <c r="C2864">
        <f>Weighting!$F$8</f>
        <v>0</v>
      </c>
      <c r="D2864" t="b">
        <f>IF(C2864=1,'Data Transformation'!$G$3+0.5*'Data Transformation'!$W$25,IF(C2865=1,D2865-'Data Transformation'!$W$25,FALSE))</f>
        <v>0</v>
      </c>
      <c r="E2864" t="str">
        <f t="array" ref="E2864">IF(ISLOGICAL(D2864),"",FREQUENCY(IF('Data Transformation'!$B$425:$B$8425='Bin Analysis'!$B2859,'Data Transformation'!$G$425:$G$8425),D2864))</f>
        <v/>
      </c>
      <c r="F2864" t="str">
        <f t="shared" si="357"/>
        <v/>
      </c>
      <c r="G2864">
        <f>Weighting!$H$8</f>
        <v>0</v>
      </c>
      <c r="H2864">
        <f t="array" ref="H2864">FREQUENCY(IF('Data Transformation'!$B$4:$B$8425=B2859,'Data Transformation'!$G$4:$G$8425),'Bin Analysis'!$B2864)</f>
        <v>8</v>
      </c>
      <c r="I2864">
        <f t="shared" si="358"/>
        <v>0</v>
      </c>
      <c r="J2864">
        <f t="shared" ref="J2864:J2881" si="359">IF(I2864=0,0,1)</f>
        <v>0</v>
      </c>
      <c r="K2864">
        <f>J2864*Weighting!$W$8</f>
        <v>0</v>
      </c>
      <c r="M2864" s="14"/>
    </row>
    <row r="2865" spans="1:13" x14ac:dyDescent="0.25">
      <c r="A2865" s="32">
        <f>IF(Weighting!$P$9&gt;0,B2865,"")</f>
        <v>0.71399999999999997</v>
      </c>
      <c r="B2865" s="50">
        <f>Weighting!$C$9</f>
        <v>0.71399999999999997</v>
      </c>
      <c r="C2865">
        <f>Weighting!$F$9</f>
        <v>0</v>
      </c>
      <c r="D2865" t="b">
        <f>IF(C2865=1,'Data Transformation'!$G$3+0.5*'Data Transformation'!$W$25,IF(C2866=1,D2866-'Data Transformation'!$W$25,FALSE))</f>
        <v>0</v>
      </c>
      <c r="E2865" t="str">
        <f t="array" ref="E2865">IF(ISLOGICAL(D2865),"",FREQUENCY(IF('Data Transformation'!$B$425:$B$8425='Bin Analysis'!$B2859,'Data Transformation'!$G$425:$G$8425),D2865))</f>
        <v/>
      </c>
      <c r="F2865" t="str">
        <f t="shared" si="357"/>
        <v/>
      </c>
      <c r="G2865">
        <f>Weighting!$H$9</f>
        <v>0</v>
      </c>
      <c r="H2865">
        <f t="array" ref="H2865">FREQUENCY(IF('Data Transformation'!$B$4:$B$8425=B2859,'Data Transformation'!$G$4:$G$8425),'Bin Analysis'!$B2865)</f>
        <v>8</v>
      </c>
      <c r="I2865">
        <f t="shared" si="358"/>
        <v>0</v>
      </c>
      <c r="J2865">
        <f t="shared" si="359"/>
        <v>0</v>
      </c>
      <c r="K2865">
        <f>J2865*Weighting!$W$9</f>
        <v>0</v>
      </c>
      <c r="M2865" s="14"/>
    </row>
    <row r="2866" spans="1:13" x14ac:dyDescent="0.25">
      <c r="A2866" s="32">
        <f>IF(Weighting!$P$10&gt;0,B2866,"")</f>
        <v>0.84499999999999997</v>
      </c>
      <c r="B2866">
        <f>Weighting!$C$10</f>
        <v>0.84499999999999997</v>
      </c>
      <c r="C2866">
        <f>Weighting!$F$10</f>
        <v>0</v>
      </c>
      <c r="D2866" t="b">
        <f>IF(C2866=1,'Data Transformation'!$G$3+0.5*'Data Transformation'!$W$25,IF(C2867=1,D2867-'Data Transformation'!$W$25,FALSE))</f>
        <v>0</v>
      </c>
      <c r="E2866" t="str">
        <f t="array" ref="E2866">IF(ISLOGICAL(D2866),"",FREQUENCY(IF('Data Transformation'!$B$425:$B$8425='Bin Analysis'!$B2859,'Data Transformation'!$G$425:$G$8425),D2866))</f>
        <v/>
      </c>
      <c r="F2866" t="str">
        <f t="shared" si="357"/>
        <v/>
      </c>
      <c r="G2866">
        <f>Weighting!$H$10</f>
        <v>0</v>
      </c>
      <c r="H2866">
        <f t="array" ref="H2866">FREQUENCY(IF('Data Transformation'!$B$4:$B$8425=B2859,'Data Transformation'!$G$4:$G$8425),'Bin Analysis'!$B2866)</f>
        <v>10</v>
      </c>
      <c r="I2866">
        <f t="shared" si="358"/>
        <v>2</v>
      </c>
      <c r="J2866">
        <f t="shared" si="359"/>
        <v>1</v>
      </c>
      <c r="K2866">
        <f>J2866*Weighting!$W$10</f>
        <v>3</v>
      </c>
      <c r="M2866" s="14"/>
    </row>
    <row r="2867" spans="1:13" x14ac:dyDescent="0.25">
      <c r="A2867" s="32">
        <f>IF(Weighting!$P$11&gt;0,B2867,"")</f>
        <v>0.97599999999999998</v>
      </c>
      <c r="B2867">
        <f>Weighting!$C$11</f>
        <v>0.97599999999999998</v>
      </c>
      <c r="C2867">
        <f>Weighting!$F$11</f>
        <v>0</v>
      </c>
      <c r="D2867">
        <f>IF(C2867=1,'Data Transformation'!$G$3+0.5*'Data Transformation'!$W$25,IF(C2868=1,D2868-'Data Transformation'!$W$25,FALSE))</f>
        <v>0.86899999999999999</v>
      </c>
      <c r="E2867">
        <f t="array" ref="E2867">IF(ISLOGICAL(D2867),"",FREQUENCY(IF('Data Transformation'!$B$425:$B$8425='Bin Analysis'!$B2859,'Data Transformation'!$G$425:$G$8425),D2867))</f>
        <v>10</v>
      </c>
      <c r="F2867" t="e">
        <f t="shared" si="357"/>
        <v>#VALUE!</v>
      </c>
      <c r="G2867">
        <f>Weighting!$H$11</f>
        <v>0</v>
      </c>
      <c r="H2867">
        <f t="array" ref="H2867">FREQUENCY(IF('Data Transformation'!$B$4:$B$8425=B2859,'Data Transformation'!$G$4:$G$8425),'Bin Analysis'!$B2867)</f>
        <v>11</v>
      </c>
      <c r="I2867">
        <f t="shared" si="358"/>
        <v>1</v>
      </c>
      <c r="J2867">
        <f t="shared" si="359"/>
        <v>1</v>
      </c>
      <c r="K2867">
        <f>J2867*Weighting!$W$11</f>
        <v>2</v>
      </c>
      <c r="M2867" s="14"/>
    </row>
    <row r="2868" spans="1:13" x14ac:dyDescent="0.25">
      <c r="A2868" s="32">
        <f>IF(Weighting!$P$12&gt;0,B2868,"")</f>
        <v>1.107</v>
      </c>
      <c r="B2868">
        <f>Weighting!$C$12</f>
        <v>1.107</v>
      </c>
      <c r="C2868">
        <f>Weighting!$F$12</f>
        <v>1</v>
      </c>
      <c r="D2868">
        <f>IF(C2868=1,'Data Transformation'!$G$3+0.5*'Data Transformation'!$W$25,IF(C2869=1,D2869-'Data Transformation'!$W$25,FALSE))</f>
        <v>1.131</v>
      </c>
      <c r="E2868">
        <f t="array" ref="E2868">IF(ISLOGICAL(D2868),"",FREQUENCY(IF('Data Transformation'!$B$425:$B$8425='Bin Analysis'!$B2859,'Data Transformation'!$G$425:$G$8425),D2868))</f>
        <v>14</v>
      </c>
      <c r="F2868">
        <f t="shared" si="357"/>
        <v>4</v>
      </c>
      <c r="G2868">
        <f>Weighting!$H$12</f>
        <v>0</v>
      </c>
      <c r="H2868">
        <f t="array" ref="H2868">FREQUENCY(IF('Data Transformation'!$B$4:$B$8425=B2859,'Data Transformation'!$G$4:$G$8425),'Bin Analysis'!$B2868)</f>
        <v>15</v>
      </c>
      <c r="I2868">
        <f t="shared" si="358"/>
        <v>4</v>
      </c>
      <c r="J2868">
        <f t="shared" si="359"/>
        <v>1</v>
      </c>
      <c r="K2868">
        <f>J2868*Weighting!$W$12</f>
        <v>1</v>
      </c>
      <c r="M2868" s="14"/>
    </row>
    <row r="2869" spans="1:13" x14ac:dyDescent="0.25">
      <c r="A2869" s="32">
        <f>IF(Weighting!$P$13&gt;0,B2869,"")</f>
        <v>1.238</v>
      </c>
      <c r="B2869">
        <f>Weighting!$C$13</f>
        <v>1.238</v>
      </c>
      <c r="C2869">
        <f>Weighting!$F$13</f>
        <v>0</v>
      </c>
      <c r="D2869" t="b">
        <f>IF(C2869=1,'Data Transformation'!$G$3+0.5*'Data Transformation'!$W$25,IF(C2870=1,D2870-'Data Transformation'!$W$25,FALSE))</f>
        <v>0</v>
      </c>
      <c r="E2869" t="str">
        <f t="array" ref="E2869">IF(ISLOGICAL(D2869),"",FREQUENCY(IF('Data Transformation'!$B$425:$B$8425='Bin Analysis'!$B2859,'Data Transformation'!$G$425:$G$8425),D2869))</f>
        <v/>
      </c>
      <c r="F2869" t="str">
        <f t="shared" si="357"/>
        <v/>
      </c>
      <c r="G2869">
        <f>Weighting!$H$13</f>
        <v>0</v>
      </c>
      <c r="H2869">
        <f t="array" ref="H2869">FREQUENCY(IF('Data Transformation'!$B$4:$B$8425=B2859,'Data Transformation'!$G$4:$G$8425),'Bin Analysis'!$B2869)</f>
        <v>15</v>
      </c>
      <c r="I2869">
        <f t="shared" si="358"/>
        <v>0</v>
      </c>
      <c r="J2869">
        <f t="shared" si="359"/>
        <v>0</v>
      </c>
      <c r="K2869">
        <f>J2869*Weighting!$W$13</f>
        <v>0</v>
      </c>
      <c r="M2869" s="14"/>
    </row>
    <row r="2870" spans="1:13" x14ac:dyDescent="0.25">
      <c r="A2870" s="32">
        <f>IF(Weighting!$P$14&gt;0,B2870,"")</f>
        <v>1.369</v>
      </c>
      <c r="B2870">
        <f>Weighting!$C$14</f>
        <v>1.369</v>
      </c>
      <c r="C2870">
        <f>Weighting!$F$14</f>
        <v>0</v>
      </c>
      <c r="D2870" t="b">
        <f>IF(C2870=1,'Data Transformation'!$G$3+0.5*'Data Transformation'!$W$25,IF(C2871=1,D2871-'Data Transformation'!$W$25,FALSE))</f>
        <v>0</v>
      </c>
      <c r="E2870" t="str">
        <f t="array" ref="E2870">IF(ISLOGICAL(D2870),"",FREQUENCY(IF('Data Transformation'!$B$425:$B$8425='Bin Analysis'!$B2859,'Data Transformation'!$G$425:$G$8425),D2870))</f>
        <v/>
      </c>
      <c r="F2870" t="str">
        <f t="shared" si="357"/>
        <v/>
      </c>
      <c r="G2870">
        <f>Weighting!$H$14</f>
        <v>0</v>
      </c>
      <c r="H2870">
        <f t="array" ref="H2870">FREQUENCY(IF('Data Transformation'!$B$4:$B$8425=B2859,'Data Transformation'!$G$4:$G$8425),'Bin Analysis'!$B2870)</f>
        <v>15</v>
      </c>
      <c r="I2870">
        <f t="shared" si="358"/>
        <v>0</v>
      </c>
      <c r="J2870">
        <f t="shared" si="359"/>
        <v>0</v>
      </c>
      <c r="K2870">
        <f>J2870*Weighting!$W$14</f>
        <v>0</v>
      </c>
      <c r="M2870" s="14"/>
    </row>
    <row r="2871" spans="1:13" x14ac:dyDescent="0.25">
      <c r="A2871" s="32">
        <f>IF(Weighting!$P$15&gt;0,B2871,"")</f>
        <v>1.5000009999999999</v>
      </c>
      <c r="B2871">
        <f>Weighting!$C$15</f>
        <v>1.5000009999999999</v>
      </c>
      <c r="C2871">
        <f>Weighting!$F$15</f>
        <v>0</v>
      </c>
      <c r="D2871" t="b">
        <f>IF(C2871=1,'Data Transformation'!$G$3+0.5*'Data Transformation'!$W$25,IF(C2872=1,D2872-'Data Transformation'!$W$25,FALSE))</f>
        <v>0</v>
      </c>
      <c r="E2871" t="str">
        <f t="array" ref="E2871">IF(ISLOGICAL(D2871),"",FREQUENCY(IF('Data Transformation'!$B$425:$B$8425='Bin Analysis'!$B2859,'Data Transformation'!$G$425:$G$8425),D2871))</f>
        <v/>
      </c>
      <c r="F2871" t="str">
        <f t="shared" si="357"/>
        <v/>
      </c>
      <c r="G2871">
        <f>Weighting!$H$15</f>
        <v>0</v>
      </c>
      <c r="H2871">
        <f t="array" ref="H2871">FREQUENCY(IF('Data Transformation'!$B$4:$B$8425=B2859,'Data Transformation'!$G$4:$G$8425),'Bin Analysis'!$B2871)</f>
        <v>15</v>
      </c>
      <c r="I2871">
        <f t="shared" si="358"/>
        <v>0</v>
      </c>
      <c r="J2871">
        <f t="shared" si="359"/>
        <v>0</v>
      </c>
      <c r="K2871">
        <f>J2871*Weighting!$W$15</f>
        <v>0</v>
      </c>
      <c r="M2871" s="14"/>
    </row>
    <row r="2872" spans="1:13" x14ac:dyDescent="0.25">
      <c r="A2872" s="32" t="str">
        <f>IF(Weighting!$P$16&gt;0,B2872,"")</f>
        <v/>
      </c>
      <c r="B2872">
        <f>Weighting!$C$16</f>
        <v>1.631</v>
      </c>
      <c r="C2872">
        <f>Weighting!$F$16</f>
        <v>0</v>
      </c>
      <c r="D2872" t="b">
        <f>IF(C2872=1,'Data Transformation'!$G$3+0.5*'Data Transformation'!$W$25,IF(C2873=1,D2873-'Data Transformation'!$W$25,FALSE))</f>
        <v>0</v>
      </c>
      <c r="E2872" t="str">
        <f t="array" ref="E2872">IF(ISLOGICAL(D2872),"",FREQUENCY(IF('Data Transformation'!$B$425:$B$8425='Bin Analysis'!$B2859,'Data Transformation'!$G$425:$G$8425),D2872))</f>
        <v/>
      </c>
      <c r="F2872" t="str">
        <f t="shared" si="357"/>
        <v/>
      </c>
      <c r="G2872">
        <f>Weighting!$H$16</f>
        <v>0</v>
      </c>
      <c r="H2872">
        <f t="array" ref="H2872">FREQUENCY(IF('Data Transformation'!$B$4:$B$8425=B2859,'Data Transformation'!$G$4:$G$8425),'Bin Analysis'!$B2872)</f>
        <v>15</v>
      </c>
      <c r="I2872">
        <f t="shared" si="358"/>
        <v>0</v>
      </c>
      <c r="J2872">
        <f t="shared" si="359"/>
        <v>0</v>
      </c>
      <c r="K2872">
        <f>J2872*Weighting!$W$16</f>
        <v>0</v>
      </c>
      <c r="M2872" s="14"/>
    </row>
    <row r="2873" spans="1:13" x14ac:dyDescent="0.25">
      <c r="A2873" s="32" t="str">
        <f>IF(Weighting!$P$17&gt;0,B2873,"")</f>
        <v/>
      </c>
      <c r="B2873">
        <f>Weighting!$C$17</f>
        <v>1.762</v>
      </c>
      <c r="C2873">
        <f>Weighting!$F$17</f>
        <v>0</v>
      </c>
      <c r="D2873" t="b">
        <f>IF(C2873=1,'Data Transformation'!$G$3+0.5*'Data Transformation'!$W$25,IF(C2874=1,D2874-'Data Transformation'!$W$25,FALSE))</f>
        <v>0</v>
      </c>
      <c r="E2873" t="str">
        <f t="array" ref="E2873">IF(ISLOGICAL(D2873),"",FREQUENCY(IF('Data Transformation'!$B$425:$B$8425='Bin Analysis'!$B2859,'Data Transformation'!$G$425:$G$8425),D2873))</f>
        <v/>
      </c>
      <c r="F2873" t="str">
        <f t="shared" si="357"/>
        <v/>
      </c>
      <c r="G2873">
        <f>Weighting!$H$17</f>
        <v>0</v>
      </c>
      <c r="H2873">
        <f t="array" ref="H2873">FREQUENCY(IF('Data Transformation'!$B$4:$B$8425=B2859,'Data Transformation'!$G$4:$G$8425),'Bin Analysis'!$B2873)</f>
        <v>15</v>
      </c>
      <c r="I2873">
        <f t="shared" si="358"/>
        <v>0</v>
      </c>
      <c r="J2873">
        <f t="shared" si="359"/>
        <v>0</v>
      </c>
      <c r="K2873">
        <f>J2873*Weighting!$W$17</f>
        <v>0</v>
      </c>
      <c r="M2873" s="14"/>
    </row>
    <row r="2874" spans="1:13" x14ac:dyDescent="0.25">
      <c r="A2874" s="32" t="str">
        <f>IF(Weighting!$P$18&gt;0,B2874,"")</f>
        <v/>
      </c>
      <c r="B2874">
        <f>Weighting!$C$18</f>
        <v>1.893</v>
      </c>
      <c r="C2874">
        <f>Weighting!$F$18</f>
        <v>0</v>
      </c>
      <c r="D2874" t="b">
        <f>IF(C2874=1,'Data Transformation'!$G$3+0.5*'Data Transformation'!$W$25,IF(C2875=1,D2875-'Data Transformation'!$W$25,FALSE))</f>
        <v>0</v>
      </c>
      <c r="E2874" t="str">
        <f t="array" ref="E2874">IF(ISLOGICAL(D2874),"",FREQUENCY(IF('Data Transformation'!$B$425:$B$8425='Bin Analysis'!$B2859,'Data Transformation'!$G$425:$G$8425),D2874))</f>
        <v/>
      </c>
      <c r="F2874" t="str">
        <f t="shared" si="357"/>
        <v/>
      </c>
      <c r="G2874">
        <f>Weighting!$H$18</f>
        <v>0</v>
      </c>
      <c r="H2874">
        <f t="array" ref="H2874">FREQUENCY(IF('Data Transformation'!$B$4:$B$8425=B2859,'Data Transformation'!$G$4:$G$8425),'Bin Analysis'!$B2874)</f>
        <v>15</v>
      </c>
      <c r="I2874">
        <f t="shared" si="358"/>
        <v>0</v>
      </c>
      <c r="J2874">
        <f t="shared" si="359"/>
        <v>0</v>
      </c>
      <c r="K2874">
        <f>J2874*Weighting!$W$18</f>
        <v>0</v>
      </c>
      <c r="M2874" s="14"/>
    </row>
    <row r="2875" spans="1:13" x14ac:dyDescent="0.25">
      <c r="A2875" s="32" t="str">
        <f>IF(Weighting!$P$19&gt;0,B2875,"")</f>
        <v/>
      </c>
      <c r="B2875">
        <f>Weighting!$C$19</f>
        <v>2.024</v>
      </c>
      <c r="C2875">
        <f>Weighting!$F$19</f>
        <v>0</v>
      </c>
      <c r="D2875" t="b">
        <f>IF(C2875=1,'Data Transformation'!$G$3+0.5*'Data Transformation'!$W$25,IF(C2876=1,D2876-'Data Transformation'!$W$25,FALSE))</f>
        <v>0</v>
      </c>
      <c r="E2875" t="str">
        <f t="array" ref="E2875">IF(ISLOGICAL(D2875),"",FREQUENCY(IF('Data Transformation'!$B$425:$B$8425='Bin Analysis'!$B2859,'Data Transformation'!$G$425:$G$8425),D2875))</f>
        <v/>
      </c>
      <c r="F2875" t="str">
        <f t="shared" si="357"/>
        <v/>
      </c>
      <c r="G2875">
        <f>Weighting!$H$19</f>
        <v>0</v>
      </c>
      <c r="H2875">
        <f t="array" ref="H2875">FREQUENCY(IF('Data Transformation'!$B$4:$B$8425=B2859,'Data Transformation'!$G$4:$G$8425),'Bin Analysis'!$B2875)</f>
        <v>15</v>
      </c>
      <c r="I2875">
        <f t="shared" si="358"/>
        <v>0</v>
      </c>
      <c r="J2875">
        <f t="shared" si="359"/>
        <v>0</v>
      </c>
      <c r="K2875">
        <f>J2875*Weighting!$W$19</f>
        <v>0</v>
      </c>
      <c r="M2875" s="14"/>
    </row>
    <row r="2876" spans="1:13" x14ac:dyDescent="0.25">
      <c r="A2876" s="32" t="str">
        <f>IF(Weighting!$P$20&gt;0,B2876,"")</f>
        <v/>
      </c>
      <c r="B2876">
        <f>Weighting!$C$20</f>
        <v>2.1550000000000002</v>
      </c>
      <c r="C2876">
        <f>Weighting!$F$20</f>
        <v>0</v>
      </c>
      <c r="D2876" t="b">
        <f>IF(C2876=1,'Data Transformation'!$G$3+0.5*'Data Transformation'!$W$25,IF(C2877=1,D2877-'Data Transformation'!$W$25,FALSE))</f>
        <v>0</v>
      </c>
      <c r="E2876" t="str">
        <f t="array" ref="E2876">IF(ISLOGICAL(D2876),"",FREQUENCY(IF('Data Transformation'!$B$425:$B$8425='Bin Analysis'!$B2859,'Data Transformation'!$G$425:$G$8425),D2876))</f>
        <v/>
      </c>
      <c r="F2876" t="str">
        <f t="shared" si="357"/>
        <v/>
      </c>
      <c r="G2876">
        <f>Weighting!$H$20</f>
        <v>0</v>
      </c>
      <c r="H2876">
        <f t="array" ref="H2876">FREQUENCY(IF('Data Transformation'!$B$4:$B$8425=B2859,'Data Transformation'!$G$4:$G$8425),'Bin Analysis'!$B2876)</f>
        <v>15</v>
      </c>
      <c r="I2876">
        <f t="shared" si="358"/>
        <v>0</v>
      </c>
      <c r="J2876">
        <f t="shared" si="359"/>
        <v>0</v>
      </c>
      <c r="K2876">
        <f>J2876*Weighting!$W$20</f>
        <v>0</v>
      </c>
      <c r="M2876" s="14"/>
    </row>
    <row r="2877" spans="1:13" x14ac:dyDescent="0.25">
      <c r="A2877" s="32" t="str">
        <f>IF(Weighting!$P$21&gt;0,B2877,"")</f>
        <v/>
      </c>
      <c r="B2877">
        <f>Weighting!$C$21</f>
        <v>2.2860000000000005</v>
      </c>
      <c r="C2877">
        <f>Weighting!$F$21</f>
        <v>0</v>
      </c>
      <c r="D2877" t="b">
        <f>IF(C2877=1,'Data Transformation'!$G$3+0.5*'Data Transformation'!$W$25,IF(C2878=1,D2878-'Data Transformation'!$W$25,FALSE))</f>
        <v>0</v>
      </c>
      <c r="E2877" t="str">
        <f t="array" ref="E2877">IF(ISLOGICAL(D2877),"",FREQUENCY(IF('Data Transformation'!$B$425:$B$8425='Bin Analysis'!$B2859,'Data Transformation'!$G$425:$G$8425),D2877))</f>
        <v/>
      </c>
      <c r="F2877" t="str">
        <f t="shared" si="357"/>
        <v/>
      </c>
      <c r="G2877">
        <f>Weighting!$H$21</f>
        <v>0</v>
      </c>
      <c r="H2877">
        <f t="array" ref="H2877">FREQUENCY(IF('Data Transformation'!$B$4:$B$8425=B2859,'Data Transformation'!$G$4:$G$8425),'Bin Analysis'!$B2877)</f>
        <v>15</v>
      </c>
      <c r="I2877">
        <f t="shared" si="358"/>
        <v>0</v>
      </c>
      <c r="J2877">
        <f t="shared" si="359"/>
        <v>0</v>
      </c>
      <c r="K2877">
        <f>J2877*Weighting!$W$21</f>
        <v>0</v>
      </c>
      <c r="M2877" s="14"/>
    </row>
    <row r="2878" spans="1:13" x14ac:dyDescent="0.25">
      <c r="A2878" s="32" t="str">
        <f>IF(Weighting!$P$22&gt;0,B2878,"")</f>
        <v/>
      </c>
      <c r="B2878">
        <f>Weighting!$C$22</f>
        <v>2.4170000000000007</v>
      </c>
      <c r="C2878">
        <f>Weighting!$F$22</f>
        <v>0</v>
      </c>
      <c r="D2878" t="b">
        <f>IF(C2878=1,'Data Transformation'!$G$3+0.5*'Data Transformation'!$W$25,IF(C2879=1,D2879-'Data Transformation'!$W$25,FALSE))</f>
        <v>0</v>
      </c>
      <c r="E2878" t="str">
        <f t="array" ref="E2878">IF(ISLOGICAL(D2878),"",FREQUENCY(IF('Data Transformation'!$B$425:$B$8425='Bin Analysis'!$B2859,'Data Transformation'!$G$425:$G$8425),D2878))</f>
        <v/>
      </c>
      <c r="F2878" t="str">
        <f t="shared" si="357"/>
        <v/>
      </c>
      <c r="G2878">
        <f>Weighting!$H$22</f>
        <v>0</v>
      </c>
      <c r="H2878">
        <f t="array" ref="H2878">FREQUENCY(IF('Data Transformation'!$B$4:$B$8425=B2859,'Data Transformation'!$G$4:$G$8425),'Bin Analysis'!$B2878)</f>
        <v>15</v>
      </c>
      <c r="I2878">
        <f t="shared" si="358"/>
        <v>0</v>
      </c>
      <c r="J2878">
        <f t="shared" si="359"/>
        <v>0</v>
      </c>
      <c r="K2878">
        <f>J2878*Weighting!$W$22</f>
        <v>0</v>
      </c>
      <c r="M2878" s="14"/>
    </row>
    <row r="2879" spans="1:13" x14ac:dyDescent="0.25">
      <c r="A2879" s="32" t="str">
        <f>IF(Weighting!$P$23&gt;0,B2879,"")</f>
        <v/>
      </c>
      <c r="B2879">
        <f>Weighting!$C$23</f>
        <v>2.5480000000000009</v>
      </c>
      <c r="C2879">
        <f>Weighting!$F$23</f>
        <v>0</v>
      </c>
      <c r="D2879" t="b">
        <f>IF(C2879=1,'Data Transformation'!$G$3+0.5*'Data Transformation'!$W$25,IF(C2880=1,D2880-'Data Transformation'!$W$25,FALSE))</f>
        <v>0</v>
      </c>
      <c r="E2879" t="str">
        <f t="array" ref="E2879">IF(ISLOGICAL(D2879),"",FREQUENCY(IF('Data Transformation'!$B$425:$B$8425='Bin Analysis'!$B2859,'Data Transformation'!$G$425:$G$8425),D2879))</f>
        <v/>
      </c>
      <c r="F2879" t="str">
        <f t="shared" si="357"/>
        <v/>
      </c>
      <c r="G2879">
        <f>Weighting!$H$23</f>
        <v>0</v>
      </c>
      <c r="H2879">
        <f t="array" ref="H2879">FREQUENCY(IF('Data Transformation'!$B$4:$B$8425=B2859,'Data Transformation'!$G$4:$G$8425),'Bin Analysis'!$B2879)</f>
        <v>15</v>
      </c>
      <c r="I2879">
        <f t="shared" si="358"/>
        <v>0</v>
      </c>
      <c r="J2879">
        <f t="shared" si="359"/>
        <v>0</v>
      </c>
      <c r="K2879">
        <f>J2879*Weighting!$W$23</f>
        <v>0</v>
      </c>
      <c r="M2879" s="14"/>
    </row>
    <row r="2880" spans="1:13" x14ac:dyDescent="0.25">
      <c r="A2880" s="32" t="str">
        <f>IF(Weighting!$P$24&gt;0,B2880,"")</f>
        <v/>
      </c>
      <c r="B2880">
        <f>Weighting!$C$24</f>
        <v>2.6790000000000012</v>
      </c>
      <c r="C2880">
        <f>Weighting!$F$24</f>
        <v>0</v>
      </c>
      <c r="D2880" t="b">
        <f>IF(C2880=1,'Data Transformation'!$G$3+0.5*'Data Transformation'!$W$25,IF(C2881=1,D2881-'Data Transformation'!$W$25,FALSE))</f>
        <v>0</v>
      </c>
      <c r="E2880" t="str">
        <f t="array" ref="E2880">IF(ISLOGICAL(D2880),"",FREQUENCY(IF('Data Transformation'!$B$425:$B$8425='Bin Analysis'!$B2859,'Data Transformation'!$G$425:$G$8425),D2880))</f>
        <v/>
      </c>
      <c r="F2880" t="str">
        <f t="shared" si="357"/>
        <v/>
      </c>
      <c r="G2880">
        <f>Weighting!$H$24</f>
        <v>0</v>
      </c>
      <c r="H2880">
        <f t="array" ref="H2880">FREQUENCY(IF('Data Transformation'!$B$4:$B$8425=B2859,'Data Transformation'!$G$4:$G$8425),'Bin Analysis'!$B2880)</f>
        <v>15</v>
      </c>
      <c r="I2880">
        <f t="shared" si="358"/>
        <v>0</v>
      </c>
      <c r="J2880">
        <f t="shared" si="359"/>
        <v>0</v>
      </c>
      <c r="K2880">
        <f>J2880*Weighting!$W$24</f>
        <v>0</v>
      </c>
      <c r="M2880" s="14"/>
    </row>
    <row r="2881" spans="1:25" x14ac:dyDescent="0.25">
      <c r="A2881" s="32" t="str">
        <f>IF(Weighting!$P$25&gt;0,B2881,"")</f>
        <v/>
      </c>
      <c r="B2881">
        <f>Weighting!$C$25</f>
        <v>2.8100000000000014</v>
      </c>
      <c r="C2881">
        <f>Weighting!$F$25</f>
        <v>0</v>
      </c>
      <c r="D2881" t="b">
        <f>IF(C2881=1,'Data Transformation'!$G$3+0.5*'Data Transformation'!$W$25,IF(C2882=1,D2882-'Data Transformation'!$W$25,FALSE))</f>
        <v>0</v>
      </c>
      <c r="E2881" t="str">
        <f t="array" ref="E2881">IF(ISLOGICAL(D2881),"",FREQUENCY(IF('Data Transformation'!$B$425:$B$8425='Bin Analysis'!$B2859,'Data Transformation'!$G$425:$G$8425),D2881))</f>
        <v/>
      </c>
      <c r="F2881" t="str">
        <f t="shared" si="357"/>
        <v/>
      </c>
      <c r="G2881">
        <f>Weighting!$H$25</f>
        <v>0</v>
      </c>
      <c r="H2881">
        <f t="array" ref="H2881">FREQUENCY(IF('Data Transformation'!$B$4:$B$8425=B2859,'Data Transformation'!$G$4:$G$8425),'Bin Analysis'!$B2881)</f>
        <v>15</v>
      </c>
      <c r="I2881">
        <f t="shared" si="358"/>
        <v>0</v>
      </c>
      <c r="J2881">
        <f t="shared" si="359"/>
        <v>0</v>
      </c>
      <c r="K2881">
        <f>J2881*Weighting!$W$25</f>
        <v>0</v>
      </c>
      <c r="M2881" s="14"/>
    </row>
    <row r="2882" spans="1:25" x14ac:dyDescent="0.25">
      <c r="N2882" s="55"/>
      <c r="O2882"/>
      <c r="P2882"/>
      <c r="Q2882"/>
      <c r="R2882"/>
    </row>
    <row r="2883" spans="1:25" ht="23.25" x14ac:dyDescent="0.35">
      <c r="A2883" s="21" t="s">
        <v>0</v>
      </c>
      <c r="B2883" s="21">
        <f>IFERROR(VLOOKUP(C2883,'Data Transformation'!$L$6:$M$426,2,FALSE),"")</f>
        <v>120</v>
      </c>
      <c r="C2883" s="21">
        <f>C2859+1</f>
        <v>120</v>
      </c>
      <c r="D2883" s="21"/>
      <c r="E2883" s="21"/>
      <c r="F2883" s="21"/>
      <c r="G2883" s="21"/>
      <c r="H2883" s="22"/>
      <c r="I2883" s="22"/>
      <c r="J2883" s="22"/>
      <c r="K2883" s="21"/>
      <c r="L2883" s="21">
        <f>B2883</f>
        <v>120</v>
      </c>
      <c r="M2883" s="23">
        <f>INDEX('Data Transformation'!$O$4:$O$424,MATCH($B2883,'Data Transformation'!$M$4:$M$424,0),MATCH($M$2,'Data Transformation'!$O$3,0))</f>
        <v>15</v>
      </c>
      <c r="N2883" s="27">
        <f>IF('Input and Summary Results'!$J$16="minimum",'Bin Analysis'!X2884/(M2883-1),'Bin Analysis'!Y2883/('Bin Analysis'!M2883-1))</f>
        <v>0</v>
      </c>
      <c r="O2883" s="27">
        <f>IF(M2883=FALSE,NA(),(VLOOKUP(1,C2886:K2905,4,FALSE))/(M2883-1))</f>
        <v>7.1428571428571425E-2</v>
      </c>
      <c r="P2883" s="27">
        <f>IF(M2883=FALSE,NA(),SUM(J2886:J2905)/Weighting!$S$5)</f>
        <v>0.6</v>
      </c>
      <c r="Q2883" s="27">
        <f>IF(M2883=FALSE,NA(),SUM(K2886:K2905)/Weighting!$S$6)</f>
        <v>0.56521739130434778</v>
      </c>
      <c r="R2883" s="27">
        <f>IF(M2883=FALSE,NA(),(VLOOKUP(1,G2886:K2905,3,FALSE))/(M2883-1))</f>
        <v>0.5714285714285714</v>
      </c>
      <c r="S2883" s="22" t="str">
        <f>IF(M2883=FALSE,NA(),IF(SUM(J2886:J2905)=2,"yes","no"))</f>
        <v>no</v>
      </c>
      <c r="X2883" s="2" cm="2">
        <f t="array" ref="X2883:X2884">FREQUENCY(IF('Data Transformation'!$B$425:$B$6424='Bin Analysis'!L2883,'Data Transformation'!$G$425:$G$6424),'Data Transformation'!$U$11)</f>
        <v>14</v>
      </c>
      <c r="Y2883" s="2" cm="2">
        <f t="array" ref="Y2883:Y2884">FREQUENCY(IF('Data Transformation'!$B$425:$B$6424='Bin Analysis'!L2883,'Data Transformation'!$G$425:$G$6424),'Data Transformation'!$U$12)</f>
        <v>13</v>
      </c>
    </row>
    <row r="2884" spans="1:25" x14ac:dyDescent="0.25">
      <c r="A2884" s="14" t="s">
        <v>66</v>
      </c>
      <c r="B2884" t="s">
        <v>47</v>
      </c>
      <c r="C2884" t="s">
        <v>5</v>
      </c>
      <c r="D2884" t="s">
        <v>99</v>
      </c>
      <c r="E2884" t="s">
        <v>100</v>
      </c>
      <c r="F2884" t="s">
        <v>101</v>
      </c>
      <c r="G2884" t="s">
        <v>69</v>
      </c>
      <c r="H2884" t="s">
        <v>31</v>
      </c>
      <c r="I2884" t="s">
        <v>32</v>
      </c>
      <c r="J2884" t="s">
        <v>46</v>
      </c>
      <c r="K2884" s="14" t="s">
        <v>45</v>
      </c>
      <c r="M2884" s="14"/>
      <c r="X2884" s="2">
        <v>0</v>
      </c>
      <c r="Y2884" s="2">
        <v>1</v>
      </c>
    </row>
    <row r="2885" spans="1:25" x14ac:dyDescent="0.25">
      <c r="A2885" s="32"/>
      <c r="D2885" t="b">
        <f>IF(C2885=1,'Data Transformation'!$G$3+0.5*'Data Transformation'!$W$25,IF(C2886=1,D2886-'Data Transformation'!$W$25,FALSE))</f>
        <v>0</v>
      </c>
      <c r="E2885" t="str">
        <f t="array" ref="E2885">IF(ISLOGICAL(D2885),"",FREQUENCY(IF('Data Transformation'!$B$425:$B$8425='Bin Analysis'!$B2883,'Data Transformation'!$G$425:$G$8425),D2885))</f>
        <v/>
      </c>
      <c r="F2885" t="str">
        <f>IF(ISLOGICAL(D2885),"",E2885-E2884)</f>
        <v/>
      </c>
      <c r="M2885" s="14"/>
    </row>
    <row r="2886" spans="1:25" x14ac:dyDescent="0.25">
      <c r="A2886" s="32">
        <f>IF(Weighting!$P$6&gt;0,B2886,"")</f>
        <v>0.32100000000000001</v>
      </c>
      <c r="B2886">
        <f>Weighting!$C$6</f>
        <v>0.32100000000000001</v>
      </c>
      <c r="C2886">
        <f>Weighting!$F$6</f>
        <v>0</v>
      </c>
      <c r="D2886" t="b">
        <f>IF(C2886=1,'Data Transformation'!$G$3+0.5*'Data Transformation'!$W$25,IF(C2887=1,D2887-'Data Transformation'!$W$25,FALSE))</f>
        <v>0</v>
      </c>
      <c r="E2886" t="str">
        <f t="array" ref="E2886">IF(ISLOGICAL(D2886),"",FREQUENCY(IF('Data Transformation'!$B$425:$B$8425='Bin Analysis'!$B2883,'Data Transformation'!$G$425:$G$8425),D2886))</f>
        <v/>
      </c>
      <c r="F2886" t="str">
        <f>IF(ISLOGICAL(D2886),"",E2886-E2885)</f>
        <v/>
      </c>
      <c r="G2886">
        <f>Weighting!$H$6</f>
        <v>1</v>
      </c>
      <c r="H2886">
        <f t="array" ref="H2886">FREQUENCY(IF('Data Transformation'!$B$4:$B$8425=B2883,'Data Transformation'!$G$4:$G$8425),'Bin Analysis'!$B2886)</f>
        <v>8</v>
      </c>
      <c r="I2886">
        <f>H2886-H2885</f>
        <v>8</v>
      </c>
      <c r="J2886">
        <f>IF(I2886=0,0,1)</f>
        <v>1</v>
      </c>
      <c r="K2886">
        <f>J2886*Weighting!$W$6</f>
        <v>1</v>
      </c>
      <c r="M2886" s="14"/>
    </row>
    <row r="2887" spans="1:25" x14ac:dyDescent="0.25">
      <c r="A2887" s="32">
        <f>IF(Weighting!$P$7&gt;0,B2887,"")</f>
        <v>0.45200000000000001</v>
      </c>
      <c r="B2887">
        <f>Weighting!$C$7</f>
        <v>0.45200000000000001</v>
      </c>
      <c r="C2887">
        <f>Weighting!$F$7</f>
        <v>0</v>
      </c>
      <c r="D2887" t="b">
        <f>IF(C2887=1,'Data Transformation'!$G$3+0.5*'Data Transformation'!$W$25,IF(C2888=1,D2888-'Data Transformation'!$W$25,FALSE))</f>
        <v>0</v>
      </c>
      <c r="E2887" t="str">
        <f t="array" ref="E2887">IF(ISLOGICAL(D2887),"",FREQUENCY(IF('Data Transformation'!$B$425:$B$8425='Bin Analysis'!$B2883,'Data Transformation'!$G$425:$G$8425),D2887))</f>
        <v/>
      </c>
      <c r="F2887" t="str">
        <f t="shared" ref="F2887:F2905" si="360">IF(ISLOGICAL(D2887),"",E2887-E2886)</f>
        <v/>
      </c>
      <c r="G2887">
        <f>Weighting!$H$7</f>
        <v>0</v>
      </c>
      <c r="H2887">
        <f t="array" ref="H2887">FREQUENCY(IF('Data Transformation'!$B$4:$B$8425=B2883,'Data Transformation'!$G$4:$G$8425),'Bin Analysis'!$B2887)</f>
        <v>8</v>
      </c>
      <c r="I2887">
        <f t="shared" ref="I2887:I2905" si="361">H2887-H2886</f>
        <v>0</v>
      </c>
      <c r="J2887">
        <f>IF(I2887=0,0,1)</f>
        <v>0</v>
      </c>
      <c r="K2887">
        <f>J2887*Weighting!$W$7</f>
        <v>0</v>
      </c>
      <c r="M2887" s="14"/>
    </row>
    <row r="2888" spans="1:25" x14ac:dyDescent="0.25">
      <c r="A2888" s="32">
        <f>IF(Weighting!$P$8&gt;0,B2888,"")</f>
        <v>0.58299999999999996</v>
      </c>
      <c r="B2888">
        <f>Weighting!$C$8</f>
        <v>0.58299999999999996</v>
      </c>
      <c r="C2888">
        <f>Weighting!$F$8</f>
        <v>0</v>
      </c>
      <c r="D2888" t="b">
        <f>IF(C2888=1,'Data Transformation'!$G$3+0.5*'Data Transformation'!$W$25,IF(C2889=1,D2889-'Data Transformation'!$W$25,FALSE))</f>
        <v>0</v>
      </c>
      <c r="E2888" t="str">
        <f t="array" ref="E2888">IF(ISLOGICAL(D2888),"",FREQUENCY(IF('Data Transformation'!$B$425:$B$8425='Bin Analysis'!$B2883,'Data Transformation'!$G$425:$G$8425),D2888))</f>
        <v/>
      </c>
      <c r="F2888" t="str">
        <f t="shared" si="360"/>
        <v/>
      </c>
      <c r="G2888">
        <f>Weighting!$H$8</f>
        <v>0</v>
      </c>
      <c r="H2888">
        <f t="array" ref="H2888">FREQUENCY(IF('Data Transformation'!$B$4:$B$8425=B2883,'Data Transformation'!$G$4:$G$8425),'Bin Analysis'!$B2888)</f>
        <v>9</v>
      </c>
      <c r="I2888">
        <f t="shared" si="361"/>
        <v>1</v>
      </c>
      <c r="J2888">
        <f t="shared" ref="J2888:J2905" si="362">IF(I2888=0,0,1)</f>
        <v>1</v>
      </c>
      <c r="K2888">
        <f>J2888*Weighting!$W$8</f>
        <v>3</v>
      </c>
      <c r="M2888" s="14"/>
    </row>
    <row r="2889" spans="1:25" x14ac:dyDescent="0.25">
      <c r="A2889" s="32">
        <f>IF(Weighting!$P$9&gt;0,B2889,"")</f>
        <v>0.71399999999999997</v>
      </c>
      <c r="B2889" s="50">
        <f>Weighting!$C$9</f>
        <v>0.71399999999999997</v>
      </c>
      <c r="C2889">
        <f>Weighting!$F$9</f>
        <v>0</v>
      </c>
      <c r="D2889" t="b">
        <f>IF(C2889=1,'Data Transformation'!$G$3+0.5*'Data Transformation'!$W$25,IF(C2890=1,D2890-'Data Transformation'!$W$25,FALSE))</f>
        <v>0</v>
      </c>
      <c r="E2889" t="str">
        <f t="array" ref="E2889">IF(ISLOGICAL(D2889),"",FREQUENCY(IF('Data Transformation'!$B$425:$B$8425='Bin Analysis'!$B2883,'Data Transformation'!$G$425:$G$8425),D2889))</f>
        <v/>
      </c>
      <c r="F2889" t="str">
        <f t="shared" si="360"/>
        <v/>
      </c>
      <c r="G2889">
        <f>Weighting!$H$9</f>
        <v>0</v>
      </c>
      <c r="H2889">
        <f t="array" ref="H2889">FREQUENCY(IF('Data Transformation'!$B$4:$B$8425=B2883,'Data Transformation'!$G$4:$G$8425),'Bin Analysis'!$B2889)</f>
        <v>11</v>
      </c>
      <c r="I2889">
        <f t="shared" si="361"/>
        <v>2</v>
      </c>
      <c r="J2889">
        <f t="shared" si="362"/>
        <v>1</v>
      </c>
      <c r="K2889">
        <f>J2889*Weighting!$W$9</f>
        <v>3</v>
      </c>
      <c r="M2889" s="14"/>
    </row>
    <row r="2890" spans="1:25" x14ac:dyDescent="0.25">
      <c r="A2890" s="32">
        <f>IF(Weighting!$P$10&gt;0,B2890,"")</f>
        <v>0.84499999999999997</v>
      </c>
      <c r="B2890">
        <f>Weighting!$C$10</f>
        <v>0.84499999999999997</v>
      </c>
      <c r="C2890">
        <f>Weighting!$F$10</f>
        <v>0</v>
      </c>
      <c r="D2890" t="b">
        <f>IF(C2890=1,'Data Transformation'!$G$3+0.5*'Data Transformation'!$W$25,IF(C2891=1,D2891-'Data Transformation'!$W$25,FALSE))</f>
        <v>0</v>
      </c>
      <c r="E2890" t="str">
        <f t="array" ref="E2890">IF(ISLOGICAL(D2890),"",FREQUENCY(IF('Data Transformation'!$B$425:$B$8425='Bin Analysis'!$B2883,'Data Transformation'!$G$425:$G$8425),D2890))</f>
        <v/>
      </c>
      <c r="F2890" t="str">
        <f t="shared" si="360"/>
        <v/>
      </c>
      <c r="G2890">
        <f>Weighting!$H$10</f>
        <v>0</v>
      </c>
      <c r="H2890">
        <f t="array" ref="H2890">FREQUENCY(IF('Data Transformation'!$B$4:$B$8425=B2883,'Data Transformation'!$G$4:$G$8425),'Bin Analysis'!$B2890)</f>
        <v>12</v>
      </c>
      <c r="I2890">
        <f t="shared" si="361"/>
        <v>1</v>
      </c>
      <c r="J2890">
        <f t="shared" si="362"/>
        <v>1</v>
      </c>
      <c r="K2890">
        <f>J2890*Weighting!$W$10</f>
        <v>3</v>
      </c>
      <c r="M2890" s="14"/>
    </row>
    <row r="2891" spans="1:25" x14ac:dyDescent="0.25">
      <c r="A2891" s="32">
        <f>IF(Weighting!$P$11&gt;0,B2891,"")</f>
        <v>0.97599999999999998</v>
      </c>
      <c r="B2891">
        <f>Weighting!$C$11</f>
        <v>0.97599999999999998</v>
      </c>
      <c r="C2891">
        <f>Weighting!$F$11</f>
        <v>0</v>
      </c>
      <c r="D2891">
        <f>IF(C2891=1,'Data Transformation'!$G$3+0.5*'Data Transformation'!$W$25,IF(C2892=1,D2892-'Data Transformation'!$W$25,FALSE))</f>
        <v>0.86899999999999999</v>
      </c>
      <c r="E2891">
        <f t="array" ref="E2891">IF(ISLOGICAL(D2891),"",FREQUENCY(IF('Data Transformation'!$B$425:$B$8425='Bin Analysis'!$B2883,'Data Transformation'!$G$425:$G$8425),D2891))</f>
        <v>13</v>
      </c>
      <c r="F2891" t="e">
        <f t="shared" si="360"/>
        <v>#VALUE!</v>
      </c>
      <c r="G2891">
        <f>Weighting!$H$11</f>
        <v>0</v>
      </c>
      <c r="H2891">
        <f t="array" ref="H2891">FREQUENCY(IF('Data Transformation'!$B$4:$B$8425=B2883,'Data Transformation'!$G$4:$G$8425),'Bin Analysis'!$B2891)</f>
        <v>13</v>
      </c>
      <c r="I2891">
        <f t="shared" si="361"/>
        <v>1</v>
      </c>
      <c r="J2891">
        <f t="shared" si="362"/>
        <v>1</v>
      </c>
      <c r="K2891">
        <f>J2891*Weighting!$W$11</f>
        <v>2</v>
      </c>
      <c r="M2891" s="14"/>
    </row>
    <row r="2892" spans="1:25" x14ac:dyDescent="0.25">
      <c r="A2892" s="32">
        <f>IF(Weighting!$P$12&gt;0,B2892,"")</f>
        <v>1.107</v>
      </c>
      <c r="B2892">
        <f>Weighting!$C$12</f>
        <v>1.107</v>
      </c>
      <c r="C2892">
        <f>Weighting!$F$12</f>
        <v>1</v>
      </c>
      <c r="D2892">
        <f>IF(C2892=1,'Data Transformation'!$G$3+0.5*'Data Transformation'!$W$25,IF(C2893=1,D2893-'Data Transformation'!$W$25,FALSE))</f>
        <v>1.131</v>
      </c>
      <c r="E2892">
        <f t="array" ref="E2892">IF(ISLOGICAL(D2892),"",FREQUENCY(IF('Data Transformation'!$B$425:$B$8425='Bin Analysis'!$B2883,'Data Transformation'!$G$425:$G$8425),D2892))</f>
        <v>14</v>
      </c>
      <c r="F2892">
        <f t="shared" si="360"/>
        <v>1</v>
      </c>
      <c r="G2892">
        <f>Weighting!$H$12</f>
        <v>0</v>
      </c>
      <c r="H2892">
        <f t="array" ref="H2892">FREQUENCY(IF('Data Transformation'!$B$4:$B$8425=B2883,'Data Transformation'!$G$4:$G$8425),'Bin Analysis'!$B2892)</f>
        <v>15</v>
      </c>
      <c r="I2892">
        <f t="shared" si="361"/>
        <v>2</v>
      </c>
      <c r="J2892">
        <f t="shared" si="362"/>
        <v>1</v>
      </c>
      <c r="K2892">
        <f>J2892*Weighting!$W$12</f>
        <v>1</v>
      </c>
      <c r="M2892" s="14"/>
    </row>
    <row r="2893" spans="1:25" x14ac:dyDescent="0.25">
      <c r="A2893" s="32">
        <f>IF(Weighting!$P$13&gt;0,B2893,"")</f>
        <v>1.238</v>
      </c>
      <c r="B2893">
        <f>Weighting!$C$13</f>
        <v>1.238</v>
      </c>
      <c r="C2893">
        <f>Weighting!$F$13</f>
        <v>0</v>
      </c>
      <c r="D2893" t="b">
        <f>IF(C2893=1,'Data Transformation'!$G$3+0.5*'Data Transformation'!$W$25,IF(C2894=1,D2894-'Data Transformation'!$W$25,FALSE))</f>
        <v>0</v>
      </c>
      <c r="E2893" t="str">
        <f t="array" ref="E2893">IF(ISLOGICAL(D2893),"",FREQUENCY(IF('Data Transformation'!$B$425:$B$8425='Bin Analysis'!$B2883,'Data Transformation'!$G$425:$G$8425),D2893))</f>
        <v/>
      </c>
      <c r="F2893" t="str">
        <f t="shared" si="360"/>
        <v/>
      </c>
      <c r="G2893">
        <f>Weighting!$H$13</f>
        <v>0</v>
      </c>
      <c r="H2893">
        <f t="array" ref="H2893">FREQUENCY(IF('Data Transformation'!$B$4:$B$8425=B2883,'Data Transformation'!$G$4:$G$8425),'Bin Analysis'!$B2893)</f>
        <v>15</v>
      </c>
      <c r="I2893">
        <f t="shared" si="361"/>
        <v>0</v>
      </c>
      <c r="J2893">
        <f t="shared" si="362"/>
        <v>0</v>
      </c>
      <c r="K2893">
        <f>J2893*Weighting!$W$13</f>
        <v>0</v>
      </c>
      <c r="M2893" s="14"/>
    </row>
    <row r="2894" spans="1:25" x14ac:dyDescent="0.25">
      <c r="A2894" s="32">
        <f>IF(Weighting!$P$14&gt;0,B2894,"")</f>
        <v>1.369</v>
      </c>
      <c r="B2894">
        <f>Weighting!$C$14</f>
        <v>1.369</v>
      </c>
      <c r="C2894">
        <f>Weighting!$F$14</f>
        <v>0</v>
      </c>
      <c r="D2894" t="b">
        <f>IF(C2894=1,'Data Transformation'!$G$3+0.5*'Data Transformation'!$W$25,IF(C2895=1,D2895-'Data Transformation'!$W$25,FALSE))</f>
        <v>0</v>
      </c>
      <c r="E2894" t="str">
        <f t="array" ref="E2894">IF(ISLOGICAL(D2894),"",FREQUENCY(IF('Data Transformation'!$B$425:$B$8425='Bin Analysis'!$B2883,'Data Transformation'!$G$425:$G$8425),D2894))</f>
        <v/>
      </c>
      <c r="F2894" t="str">
        <f t="shared" si="360"/>
        <v/>
      </c>
      <c r="G2894">
        <f>Weighting!$H$14</f>
        <v>0</v>
      </c>
      <c r="H2894">
        <f t="array" ref="H2894">FREQUENCY(IF('Data Transformation'!$B$4:$B$8425=B2883,'Data Transformation'!$G$4:$G$8425),'Bin Analysis'!$B2894)</f>
        <v>15</v>
      </c>
      <c r="I2894">
        <f t="shared" si="361"/>
        <v>0</v>
      </c>
      <c r="J2894">
        <f t="shared" si="362"/>
        <v>0</v>
      </c>
      <c r="K2894">
        <f>J2894*Weighting!$W$14</f>
        <v>0</v>
      </c>
      <c r="M2894" s="14"/>
    </row>
    <row r="2895" spans="1:25" x14ac:dyDescent="0.25">
      <c r="A2895" s="32">
        <f>IF(Weighting!$P$15&gt;0,B2895,"")</f>
        <v>1.5000009999999999</v>
      </c>
      <c r="B2895">
        <f>Weighting!$C$15</f>
        <v>1.5000009999999999</v>
      </c>
      <c r="C2895">
        <f>Weighting!$F$15</f>
        <v>0</v>
      </c>
      <c r="D2895" t="b">
        <f>IF(C2895=1,'Data Transformation'!$G$3+0.5*'Data Transformation'!$W$25,IF(C2896=1,D2896-'Data Transformation'!$W$25,FALSE))</f>
        <v>0</v>
      </c>
      <c r="E2895" t="str">
        <f t="array" ref="E2895">IF(ISLOGICAL(D2895),"",FREQUENCY(IF('Data Transformation'!$B$425:$B$8425='Bin Analysis'!$B2883,'Data Transformation'!$G$425:$G$8425),D2895))</f>
        <v/>
      </c>
      <c r="F2895" t="str">
        <f t="shared" si="360"/>
        <v/>
      </c>
      <c r="G2895">
        <f>Weighting!$H$15</f>
        <v>0</v>
      </c>
      <c r="H2895">
        <f t="array" ref="H2895">FREQUENCY(IF('Data Transformation'!$B$4:$B$8425=B2883,'Data Transformation'!$G$4:$G$8425),'Bin Analysis'!$B2895)</f>
        <v>15</v>
      </c>
      <c r="I2895">
        <f t="shared" si="361"/>
        <v>0</v>
      </c>
      <c r="J2895">
        <f t="shared" si="362"/>
        <v>0</v>
      </c>
      <c r="K2895">
        <f>J2895*Weighting!$W$15</f>
        <v>0</v>
      </c>
      <c r="M2895" s="14"/>
    </row>
    <row r="2896" spans="1:25" x14ac:dyDescent="0.25">
      <c r="A2896" s="32" t="str">
        <f>IF(Weighting!$P$16&gt;0,B2896,"")</f>
        <v/>
      </c>
      <c r="B2896">
        <f>Weighting!$C$16</f>
        <v>1.631</v>
      </c>
      <c r="C2896">
        <f>Weighting!$F$16</f>
        <v>0</v>
      </c>
      <c r="D2896" t="b">
        <f>IF(C2896=1,'Data Transformation'!$G$3+0.5*'Data Transformation'!$W$25,IF(C2897=1,D2897-'Data Transformation'!$W$25,FALSE))</f>
        <v>0</v>
      </c>
      <c r="E2896" t="str">
        <f t="array" ref="E2896">IF(ISLOGICAL(D2896),"",FREQUENCY(IF('Data Transformation'!$B$425:$B$8425='Bin Analysis'!$B2883,'Data Transformation'!$G$425:$G$8425),D2896))</f>
        <v/>
      </c>
      <c r="F2896" t="str">
        <f t="shared" si="360"/>
        <v/>
      </c>
      <c r="G2896">
        <f>Weighting!$H$16</f>
        <v>0</v>
      </c>
      <c r="H2896">
        <f t="array" ref="H2896">FREQUENCY(IF('Data Transformation'!$B$4:$B$8425=B2883,'Data Transformation'!$G$4:$G$8425),'Bin Analysis'!$B2896)</f>
        <v>15</v>
      </c>
      <c r="I2896">
        <f t="shared" si="361"/>
        <v>0</v>
      </c>
      <c r="J2896">
        <f t="shared" si="362"/>
        <v>0</v>
      </c>
      <c r="K2896">
        <f>J2896*Weighting!$W$16</f>
        <v>0</v>
      </c>
      <c r="M2896" s="14"/>
    </row>
    <row r="2897" spans="1:25" x14ac:dyDescent="0.25">
      <c r="A2897" s="32" t="str">
        <f>IF(Weighting!$P$17&gt;0,B2897,"")</f>
        <v/>
      </c>
      <c r="B2897">
        <f>Weighting!$C$17</f>
        <v>1.762</v>
      </c>
      <c r="C2897">
        <f>Weighting!$F$17</f>
        <v>0</v>
      </c>
      <c r="D2897" t="b">
        <f>IF(C2897=1,'Data Transformation'!$G$3+0.5*'Data Transformation'!$W$25,IF(C2898=1,D2898-'Data Transformation'!$W$25,FALSE))</f>
        <v>0</v>
      </c>
      <c r="E2897" t="str">
        <f t="array" ref="E2897">IF(ISLOGICAL(D2897),"",FREQUENCY(IF('Data Transformation'!$B$425:$B$8425='Bin Analysis'!$B2883,'Data Transformation'!$G$425:$G$8425),D2897))</f>
        <v/>
      </c>
      <c r="F2897" t="str">
        <f t="shared" si="360"/>
        <v/>
      </c>
      <c r="G2897">
        <f>Weighting!$H$17</f>
        <v>0</v>
      </c>
      <c r="H2897">
        <f t="array" ref="H2897">FREQUENCY(IF('Data Transformation'!$B$4:$B$8425=B2883,'Data Transformation'!$G$4:$G$8425),'Bin Analysis'!$B2897)</f>
        <v>15</v>
      </c>
      <c r="I2897">
        <f t="shared" si="361"/>
        <v>0</v>
      </c>
      <c r="J2897">
        <f t="shared" si="362"/>
        <v>0</v>
      </c>
      <c r="K2897">
        <f>J2897*Weighting!$W$17</f>
        <v>0</v>
      </c>
      <c r="M2897" s="14"/>
    </row>
    <row r="2898" spans="1:25" x14ac:dyDescent="0.25">
      <c r="A2898" s="32" t="str">
        <f>IF(Weighting!$P$18&gt;0,B2898,"")</f>
        <v/>
      </c>
      <c r="B2898">
        <f>Weighting!$C$18</f>
        <v>1.893</v>
      </c>
      <c r="C2898">
        <f>Weighting!$F$18</f>
        <v>0</v>
      </c>
      <c r="D2898" t="b">
        <f>IF(C2898=1,'Data Transformation'!$G$3+0.5*'Data Transformation'!$W$25,IF(C2899=1,D2899-'Data Transformation'!$W$25,FALSE))</f>
        <v>0</v>
      </c>
      <c r="E2898" t="str">
        <f t="array" ref="E2898">IF(ISLOGICAL(D2898),"",FREQUENCY(IF('Data Transformation'!$B$425:$B$8425='Bin Analysis'!$B2883,'Data Transformation'!$G$425:$G$8425),D2898))</f>
        <v/>
      </c>
      <c r="F2898" t="str">
        <f t="shared" si="360"/>
        <v/>
      </c>
      <c r="G2898">
        <f>Weighting!$H$18</f>
        <v>0</v>
      </c>
      <c r="H2898">
        <f t="array" ref="H2898">FREQUENCY(IF('Data Transformation'!$B$4:$B$8425=B2883,'Data Transformation'!$G$4:$G$8425),'Bin Analysis'!$B2898)</f>
        <v>15</v>
      </c>
      <c r="I2898">
        <f t="shared" si="361"/>
        <v>0</v>
      </c>
      <c r="J2898">
        <f t="shared" si="362"/>
        <v>0</v>
      </c>
      <c r="K2898">
        <f>J2898*Weighting!$W$18</f>
        <v>0</v>
      </c>
      <c r="M2898" s="14"/>
    </row>
    <row r="2899" spans="1:25" x14ac:dyDescent="0.25">
      <c r="A2899" s="32" t="str">
        <f>IF(Weighting!$P$19&gt;0,B2899,"")</f>
        <v/>
      </c>
      <c r="B2899">
        <f>Weighting!$C$19</f>
        <v>2.024</v>
      </c>
      <c r="C2899">
        <f>Weighting!$F$19</f>
        <v>0</v>
      </c>
      <c r="D2899" t="b">
        <f>IF(C2899=1,'Data Transformation'!$G$3+0.5*'Data Transformation'!$W$25,IF(C2900=1,D2900-'Data Transformation'!$W$25,FALSE))</f>
        <v>0</v>
      </c>
      <c r="E2899" t="str">
        <f t="array" ref="E2899">IF(ISLOGICAL(D2899),"",FREQUENCY(IF('Data Transformation'!$B$425:$B$8425='Bin Analysis'!$B2883,'Data Transformation'!$G$425:$G$8425),D2899))</f>
        <v/>
      </c>
      <c r="F2899" t="str">
        <f t="shared" si="360"/>
        <v/>
      </c>
      <c r="G2899">
        <f>Weighting!$H$19</f>
        <v>0</v>
      </c>
      <c r="H2899">
        <f t="array" ref="H2899">FREQUENCY(IF('Data Transformation'!$B$4:$B$8425=B2883,'Data Transformation'!$G$4:$G$8425),'Bin Analysis'!$B2899)</f>
        <v>15</v>
      </c>
      <c r="I2899">
        <f t="shared" si="361"/>
        <v>0</v>
      </c>
      <c r="J2899">
        <f t="shared" si="362"/>
        <v>0</v>
      </c>
      <c r="K2899">
        <f>J2899*Weighting!$W$19</f>
        <v>0</v>
      </c>
      <c r="M2899" s="14"/>
    </row>
    <row r="2900" spans="1:25" x14ac:dyDescent="0.25">
      <c r="A2900" s="32" t="str">
        <f>IF(Weighting!$P$20&gt;0,B2900,"")</f>
        <v/>
      </c>
      <c r="B2900">
        <f>Weighting!$C$20</f>
        <v>2.1550000000000002</v>
      </c>
      <c r="C2900">
        <f>Weighting!$F$20</f>
        <v>0</v>
      </c>
      <c r="D2900" t="b">
        <f>IF(C2900=1,'Data Transformation'!$G$3+0.5*'Data Transformation'!$W$25,IF(C2901=1,D2901-'Data Transformation'!$W$25,FALSE))</f>
        <v>0</v>
      </c>
      <c r="E2900" t="str">
        <f t="array" ref="E2900">IF(ISLOGICAL(D2900),"",FREQUENCY(IF('Data Transformation'!$B$425:$B$8425='Bin Analysis'!$B2883,'Data Transformation'!$G$425:$G$8425),D2900))</f>
        <v/>
      </c>
      <c r="F2900" t="str">
        <f t="shared" si="360"/>
        <v/>
      </c>
      <c r="G2900">
        <f>Weighting!$H$20</f>
        <v>0</v>
      </c>
      <c r="H2900">
        <f t="array" ref="H2900">FREQUENCY(IF('Data Transformation'!$B$4:$B$8425=B2883,'Data Transformation'!$G$4:$G$8425),'Bin Analysis'!$B2900)</f>
        <v>15</v>
      </c>
      <c r="I2900">
        <f t="shared" si="361"/>
        <v>0</v>
      </c>
      <c r="J2900">
        <f t="shared" si="362"/>
        <v>0</v>
      </c>
      <c r="K2900">
        <f>J2900*Weighting!$W$20</f>
        <v>0</v>
      </c>
      <c r="M2900" s="14"/>
    </row>
    <row r="2901" spans="1:25" x14ac:dyDescent="0.25">
      <c r="A2901" s="32" t="str">
        <f>IF(Weighting!$P$21&gt;0,B2901,"")</f>
        <v/>
      </c>
      <c r="B2901">
        <f>Weighting!$C$21</f>
        <v>2.2860000000000005</v>
      </c>
      <c r="C2901">
        <f>Weighting!$F$21</f>
        <v>0</v>
      </c>
      <c r="D2901" t="b">
        <f>IF(C2901=1,'Data Transformation'!$G$3+0.5*'Data Transformation'!$W$25,IF(C2902=1,D2902-'Data Transformation'!$W$25,FALSE))</f>
        <v>0</v>
      </c>
      <c r="E2901" t="str">
        <f t="array" ref="E2901">IF(ISLOGICAL(D2901),"",FREQUENCY(IF('Data Transformation'!$B$425:$B$8425='Bin Analysis'!$B2883,'Data Transformation'!$G$425:$G$8425),D2901))</f>
        <v/>
      </c>
      <c r="F2901" t="str">
        <f t="shared" si="360"/>
        <v/>
      </c>
      <c r="G2901">
        <f>Weighting!$H$21</f>
        <v>0</v>
      </c>
      <c r="H2901">
        <f t="array" ref="H2901">FREQUENCY(IF('Data Transformation'!$B$4:$B$8425=B2883,'Data Transformation'!$G$4:$G$8425),'Bin Analysis'!$B2901)</f>
        <v>15</v>
      </c>
      <c r="I2901">
        <f t="shared" si="361"/>
        <v>0</v>
      </c>
      <c r="J2901">
        <f t="shared" si="362"/>
        <v>0</v>
      </c>
      <c r="K2901">
        <f>J2901*Weighting!$W$21</f>
        <v>0</v>
      </c>
      <c r="M2901" s="14"/>
    </row>
    <row r="2902" spans="1:25" x14ac:dyDescent="0.25">
      <c r="A2902" s="32" t="str">
        <f>IF(Weighting!$P$22&gt;0,B2902,"")</f>
        <v/>
      </c>
      <c r="B2902">
        <f>Weighting!$C$22</f>
        <v>2.4170000000000007</v>
      </c>
      <c r="C2902">
        <f>Weighting!$F$22</f>
        <v>0</v>
      </c>
      <c r="D2902" t="b">
        <f>IF(C2902=1,'Data Transformation'!$G$3+0.5*'Data Transformation'!$W$25,IF(C2903=1,D2903-'Data Transformation'!$W$25,FALSE))</f>
        <v>0</v>
      </c>
      <c r="E2902" t="str">
        <f t="array" ref="E2902">IF(ISLOGICAL(D2902),"",FREQUENCY(IF('Data Transformation'!$B$425:$B$8425='Bin Analysis'!$B2883,'Data Transformation'!$G$425:$G$8425),D2902))</f>
        <v/>
      </c>
      <c r="F2902" t="str">
        <f t="shared" si="360"/>
        <v/>
      </c>
      <c r="G2902">
        <f>Weighting!$H$22</f>
        <v>0</v>
      </c>
      <c r="H2902">
        <f t="array" ref="H2902">FREQUENCY(IF('Data Transformation'!$B$4:$B$8425=B2883,'Data Transformation'!$G$4:$G$8425),'Bin Analysis'!$B2902)</f>
        <v>15</v>
      </c>
      <c r="I2902">
        <f t="shared" si="361"/>
        <v>0</v>
      </c>
      <c r="J2902">
        <f t="shared" si="362"/>
        <v>0</v>
      </c>
      <c r="K2902">
        <f>J2902*Weighting!$W$22</f>
        <v>0</v>
      </c>
      <c r="M2902" s="14"/>
    </row>
    <row r="2903" spans="1:25" x14ac:dyDescent="0.25">
      <c r="A2903" s="32" t="str">
        <f>IF(Weighting!$P$23&gt;0,B2903,"")</f>
        <v/>
      </c>
      <c r="B2903">
        <f>Weighting!$C$23</f>
        <v>2.5480000000000009</v>
      </c>
      <c r="C2903">
        <f>Weighting!$F$23</f>
        <v>0</v>
      </c>
      <c r="D2903" t="b">
        <f>IF(C2903=1,'Data Transformation'!$G$3+0.5*'Data Transformation'!$W$25,IF(C2904=1,D2904-'Data Transformation'!$W$25,FALSE))</f>
        <v>0</v>
      </c>
      <c r="E2903" t="str">
        <f t="array" ref="E2903">IF(ISLOGICAL(D2903),"",FREQUENCY(IF('Data Transformation'!$B$425:$B$8425='Bin Analysis'!$B2883,'Data Transformation'!$G$425:$G$8425),D2903))</f>
        <v/>
      </c>
      <c r="F2903" t="str">
        <f t="shared" si="360"/>
        <v/>
      </c>
      <c r="G2903">
        <f>Weighting!$H$23</f>
        <v>0</v>
      </c>
      <c r="H2903">
        <f t="array" ref="H2903">FREQUENCY(IF('Data Transformation'!$B$4:$B$8425=B2883,'Data Transformation'!$G$4:$G$8425),'Bin Analysis'!$B2903)</f>
        <v>15</v>
      </c>
      <c r="I2903">
        <f t="shared" si="361"/>
        <v>0</v>
      </c>
      <c r="J2903">
        <f t="shared" si="362"/>
        <v>0</v>
      </c>
      <c r="K2903">
        <f>J2903*Weighting!$W$23</f>
        <v>0</v>
      </c>
      <c r="M2903" s="14"/>
    </row>
    <row r="2904" spans="1:25" x14ac:dyDescent="0.25">
      <c r="A2904" s="32" t="str">
        <f>IF(Weighting!$P$24&gt;0,B2904,"")</f>
        <v/>
      </c>
      <c r="B2904">
        <f>Weighting!$C$24</f>
        <v>2.6790000000000012</v>
      </c>
      <c r="C2904">
        <f>Weighting!$F$24</f>
        <v>0</v>
      </c>
      <c r="D2904" t="b">
        <f>IF(C2904=1,'Data Transformation'!$G$3+0.5*'Data Transformation'!$W$25,IF(C2905=1,D2905-'Data Transformation'!$W$25,FALSE))</f>
        <v>0</v>
      </c>
      <c r="E2904" t="str">
        <f t="array" ref="E2904">IF(ISLOGICAL(D2904),"",FREQUENCY(IF('Data Transformation'!$B$425:$B$8425='Bin Analysis'!$B2883,'Data Transformation'!$G$425:$G$8425),D2904))</f>
        <v/>
      </c>
      <c r="F2904" t="str">
        <f t="shared" si="360"/>
        <v/>
      </c>
      <c r="G2904">
        <f>Weighting!$H$24</f>
        <v>0</v>
      </c>
      <c r="H2904">
        <f t="array" ref="H2904">FREQUENCY(IF('Data Transformation'!$B$4:$B$8425=B2883,'Data Transformation'!$G$4:$G$8425),'Bin Analysis'!$B2904)</f>
        <v>15</v>
      </c>
      <c r="I2904">
        <f t="shared" si="361"/>
        <v>0</v>
      </c>
      <c r="J2904">
        <f t="shared" si="362"/>
        <v>0</v>
      </c>
      <c r="K2904">
        <f>J2904*Weighting!$W$24</f>
        <v>0</v>
      </c>
      <c r="M2904" s="14"/>
    </row>
    <row r="2905" spans="1:25" x14ac:dyDescent="0.25">
      <c r="A2905" s="32" t="str">
        <f>IF(Weighting!$P$25&gt;0,B2905,"")</f>
        <v/>
      </c>
      <c r="B2905">
        <f>Weighting!$C$25</f>
        <v>2.8100000000000014</v>
      </c>
      <c r="C2905">
        <f>Weighting!$F$25</f>
        <v>0</v>
      </c>
      <c r="D2905" t="b">
        <f>IF(C2905=1,'Data Transformation'!$G$3+0.5*'Data Transformation'!$W$25,IF(C2906=1,D2906-'Data Transformation'!$W$25,FALSE))</f>
        <v>0</v>
      </c>
      <c r="E2905" t="str">
        <f t="array" ref="E2905">IF(ISLOGICAL(D2905),"",FREQUENCY(IF('Data Transformation'!$B$425:$B$8425='Bin Analysis'!$B2883,'Data Transformation'!$G$425:$G$8425),D2905))</f>
        <v/>
      </c>
      <c r="F2905" t="str">
        <f t="shared" si="360"/>
        <v/>
      </c>
      <c r="G2905">
        <f>Weighting!$H$25</f>
        <v>0</v>
      </c>
      <c r="H2905">
        <f t="array" ref="H2905">FREQUENCY(IF('Data Transformation'!$B$4:$B$8425=B2883,'Data Transformation'!$G$4:$G$8425),'Bin Analysis'!$B2905)</f>
        <v>15</v>
      </c>
      <c r="I2905">
        <f t="shared" si="361"/>
        <v>0</v>
      </c>
      <c r="J2905">
        <f t="shared" si="362"/>
        <v>0</v>
      </c>
      <c r="K2905">
        <f>J2905*Weighting!$W$25</f>
        <v>0</v>
      </c>
      <c r="M2905" s="14"/>
    </row>
    <row r="2906" spans="1:25" x14ac:dyDescent="0.25">
      <c r="O2906"/>
      <c r="P2906"/>
      <c r="Q2906"/>
      <c r="R2906"/>
    </row>
    <row r="2907" spans="1:25" ht="23.25" x14ac:dyDescent="0.35">
      <c r="A2907" s="21" t="s">
        <v>0</v>
      </c>
      <c r="B2907" s="21">
        <f>IFERROR(VLOOKUP(C2907,'Data Transformation'!$L$6:$M$426,2,FALSE),"")</f>
        <v>121</v>
      </c>
      <c r="C2907" s="21">
        <f>C2883+1</f>
        <v>121</v>
      </c>
      <c r="D2907" s="21"/>
      <c r="E2907" s="21"/>
      <c r="F2907" s="21"/>
      <c r="G2907" s="21"/>
      <c r="H2907" s="22"/>
      <c r="I2907" s="22"/>
      <c r="J2907" s="22"/>
      <c r="K2907" s="21"/>
      <c r="L2907" s="21">
        <f>B2907</f>
        <v>121</v>
      </c>
      <c r="M2907" s="23">
        <f>INDEX('Data Transformation'!$O$4:$O$424,MATCH($B2907,'Data Transformation'!$M$4:$M$424,0),MATCH($M$2,'Data Transformation'!$O$3,0))</f>
        <v>19</v>
      </c>
      <c r="N2907" s="27">
        <f>IF('Input and Summary Results'!$J$16="minimum",'Bin Analysis'!X2908/(M2907-1),'Bin Analysis'!Y2907/('Bin Analysis'!M2907-1))</f>
        <v>0</v>
      </c>
      <c r="O2907" s="27">
        <f>IF(M2907=FALSE,NA(),(VLOOKUP(1,C2910:K2929,4,FALSE))/(M2907-1))</f>
        <v>0</v>
      </c>
      <c r="P2907" s="27">
        <f>IF(M2907=FALSE,NA(),SUM(J2910:J2929)/Weighting!$S$5)</f>
        <v>0.2</v>
      </c>
      <c r="Q2907" s="27">
        <f>IF(M2907=FALSE,NA(),SUM(K2910:K2929)/Weighting!$S$6)</f>
        <v>8.6956521739130432E-2</v>
      </c>
      <c r="R2907" s="27">
        <f>IF(M2907=FALSE,NA(),(VLOOKUP(1,G2910:K2929,3,FALSE))/(M2907-1))</f>
        <v>1</v>
      </c>
      <c r="S2907" s="22" t="str">
        <f>IF(M2907=FALSE,NA(),IF(SUM(J2910:J2929)=2,"yes","no"))</f>
        <v>yes</v>
      </c>
      <c r="X2907" s="2" cm="2">
        <f t="array" ref="X2907:X2908">FREQUENCY(IF('Data Transformation'!$B$425:$B$6424='Bin Analysis'!L2907,'Data Transformation'!$G$425:$G$6424),'Data Transformation'!$U$11)</f>
        <v>18</v>
      </c>
      <c r="Y2907" s="2" cm="2">
        <f t="array" ref="Y2907:Y2908">FREQUENCY(IF('Data Transformation'!$B$425:$B$6424='Bin Analysis'!L2907,'Data Transformation'!$G$425:$G$6424),'Data Transformation'!$U$12)</f>
        <v>18</v>
      </c>
    </row>
    <row r="2908" spans="1:25" x14ac:dyDescent="0.25">
      <c r="A2908" s="14" t="s">
        <v>66</v>
      </c>
      <c r="B2908" t="s">
        <v>47</v>
      </c>
      <c r="C2908" t="s">
        <v>5</v>
      </c>
      <c r="D2908" t="s">
        <v>99</v>
      </c>
      <c r="E2908" t="s">
        <v>100</v>
      </c>
      <c r="F2908" t="s">
        <v>101</v>
      </c>
      <c r="G2908" t="s">
        <v>69</v>
      </c>
      <c r="H2908" t="s">
        <v>31</v>
      </c>
      <c r="I2908" t="s">
        <v>32</v>
      </c>
      <c r="J2908" t="s">
        <v>46</v>
      </c>
      <c r="K2908" s="14" t="s">
        <v>45</v>
      </c>
      <c r="M2908" s="14"/>
      <c r="X2908" s="2">
        <v>0</v>
      </c>
      <c r="Y2908" s="2">
        <v>0</v>
      </c>
    </row>
    <row r="2909" spans="1:25" x14ac:dyDescent="0.25">
      <c r="A2909" s="32"/>
      <c r="D2909" t="b">
        <f>IF(C2909=1,'Data Transformation'!$G$3+0.5*'Data Transformation'!$W$25,IF(C2910=1,D2910-'Data Transformation'!$W$25,FALSE))</f>
        <v>0</v>
      </c>
      <c r="E2909" t="str">
        <f t="array" ref="E2909">IF(ISLOGICAL(D2909),"",FREQUENCY(IF('Data Transformation'!$B$425:$B$8425='Bin Analysis'!$B2907,'Data Transformation'!$G$425:$G$8425),D2909))</f>
        <v/>
      </c>
      <c r="F2909" t="str">
        <f>IF(ISLOGICAL(D2909),"",E2909-E2908)</f>
        <v/>
      </c>
      <c r="M2909" s="14"/>
    </row>
    <row r="2910" spans="1:25" x14ac:dyDescent="0.25">
      <c r="A2910" s="32">
        <f>IF(Weighting!$P$6&gt;0,B2910,"")</f>
        <v>0.32100000000000001</v>
      </c>
      <c r="B2910">
        <f>Weighting!$C$6</f>
        <v>0.32100000000000001</v>
      </c>
      <c r="C2910">
        <f>Weighting!$F$6</f>
        <v>0</v>
      </c>
      <c r="D2910" t="b">
        <f>IF(C2910=1,'Data Transformation'!$G$3+0.5*'Data Transformation'!$W$25,IF(C2911=1,D2911-'Data Transformation'!$W$25,FALSE))</f>
        <v>0</v>
      </c>
      <c r="E2910" t="str">
        <f t="array" ref="E2910">IF(ISLOGICAL(D2910),"",FREQUENCY(IF('Data Transformation'!$B$425:$B$8425='Bin Analysis'!$B2907,'Data Transformation'!$G$425:$G$8425),D2910))</f>
        <v/>
      </c>
      <c r="F2910" t="str">
        <f>IF(ISLOGICAL(D2910),"",E2910-E2909)</f>
        <v/>
      </c>
      <c r="G2910">
        <f>Weighting!$H$6</f>
        <v>1</v>
      </c>
      <c r="H2910">
        <f t="array" ref="H2910">FREQUENCY(IF('Data Transformation'!$B$4:$B$8425=B2907,'Data Transformation'!$G$4:$G$8425),'Bin Analysis'!$B2910)</f>
        <v>18</v>
      </c>
      <c r="I2910">
        <f>H2910-H2909</f>
        <v>18</v>
      </c>
      <c r="J2910">
        <f>IF(I2910=0,0,1)</f>
        <v>1</v>
      </c>
      <c r="K2910">
        <f>J2910*Weighting!$W$6</f>
        <v>1</v>
      </c>
      <c r="M2910" s="14"/>
    </row>
    <row r="2911" spans="1:25" x14ac:dyDescent="0.25">
      <c r="A2911" s="32">
        <f>IF(Weighting!$P$7&gt;0,B2911,"")</f>
        <v>0.45200000000000001</v>
      </c>
      <c r="B2911">
        <f>Weighting!$C$7</f>
        <v>0.45200000000000001</v>
      </c>
      <c r="C2911">
        <f>Weighting!$F$7</f>
        <v>0</v>
      </c>
      <c r="D2911" t="b">
        <f>IF(C2911=1,'Data Transformation'!$G$3+0.5*'Data Transformation'!$W$25,IF(C2912=1,D2912-'Data Transformation'!$W$25,FALSE))</f>
        <v>0</v>
      </c>
      <c r="E2911" t="str">
        <f t="array" ref="E2911">IF(ISLOGICAL(D2911),"",FREQUENCY(IF('Data Transformation'!$B$425:$B$8425='Bin Analysis'!$B2907,'Data Transformation'!$G$425:$G$8425),D2911))</f>
        <v/>
      </c>
      <c r="F2911" t="str">
        <f t="shared" ref="F2911:F2929" si="363">IF(ISLOGICAL(D2911),"",E2911-E2910)</f>
        <v/>
      </c>
      <c r="G2911">
        <f>Weighting!$H$7</f>
        <v>0</v>
      </c>
      <c r="H2911">
        <f t="array" ref="H2911">FREQUENCY(IF('Data Transformation'!$B$4:$B$8425=B2907,'Data Transformation'!$G$4:$G$8425),'Bin Analysis'!$B2911)</f>
        <v>18</v>
      </c>
      <c r="I2911">
        <f t="shared" ref="I2911:I2929" si="364">H2911-H2910</f>
        <v>0</v>
      </c>
      <c r="J2911">
        <f>IF(I2911=0,0,1)</f>
        <v>0</v>
      </c>
      <c r="K2911">
        <f>J2911*Weighting!$W$7</f>
        <v>0</v>
      </c>
      <c r="M2911" s="14"/>
    </row>
    <row r="2912" spans="1:25" x14ac:dyDescent="0.25">
      <c r="A2912" s="32">
        <f>IF(Weighting!$P$8&gt;0,B2912,"")</f>
        <v>0.58299999999999996</v>
      </c>
      <c r="B2912">
        <f>Weighting!$C$8</f>
        <v>0.58299999999999996</v>
      </c>
      <c r="C2912">
        <f>Weighting!$F$8</f>
        <v>0</v>
      </c>
      <c r="D2912" t="b">
        <f>IF(C2912=1,'Data Transformation'!$G$3+0.5*'Data Transformation'!$W$25,IF(C2913=1,D2913-'Data Transformation'!$W$25,FALSE))</f>
        <v>0</v>
      </c>
      <c r="E2912" t="str">
        <f t="array" ref="E2912">IF(ISLOGICAL(D2912),"",FREQUENCY(IF('Data Transformation'!$B$425:$B$8425='Bin Analysis'!$B2907,'Data Transformation'!$G$425:$G$8425),D2912))</f>
        <v/>
      </c>
      <c r="F2912" t="str">
        <f t="shared" si="363"/>
        <v/>
      </c>
      <c r="G2912">
        <f>Weighting!$H$8</f>
        <v>0</v>
      </c>
      <c r="H2912">
        <f t="array" ref="H2912">FREQUENCY(IF('Data Transformation'!$B$4:$B$8425=B2907,'Data Transformation'!$G$4:$G$8425),'Bin Analysis'!$B2912)</f>
        <v>18</v>
      </c>
      <c r="I2912">
        <f t="shared" si="364"/>
        <v>0</v>
      </c>
      <c r="J2912">
        <f t="shared" ref="J2912:J2929" si="365">IF(I2912=0,0,1)</f>
        <v>0</v>
      </c>
      <c r="K2912">
        <f>J2912*Weighting!$W$8</f>
        <v>0</v>
      </c>
      <c r="M2912" s="14"/>
    </row>
    <row r="2913" spans="1:13" x14ac:dyDescent="0.25">
      <c r="A2913" s="32">
        <f>IF(Weighting!$P$9&gt;0,B2913,"")</f>
        <v>0.71399999999999997</v>
      </c>
      <c r="B2913" s="50">
        <f>Weighting!$C$9</f>
        <v>0.71399999999999997</v>
      </c>
      <c r="C2913">
        <f>Weighting!$F$9</f>
        <v>0</v>
      </c>
      <c r="D2913" t="b">
        <f>IF(C2913=1,'Data Transformation'!$G$3+0.5*'Data Transformation'!$W$25,IF(C2914=1,D2914-'Data Transformation'!$W$25,FALSE))</f>
        <v>0</v>
      </c>
      <c r="E2913" t="str">
        <f t="array" ref="E2913">IF(ISLOGICAL(D2913),"",FREQUENCY(IF('Data Transformation'!$B$425:$B$8425='Bin Analysis'!$B2907,'Data Transformation'!$G$425:$G$8425),D2913))</f>
        <v/>
      </c>
      <c r="F2913" t="str">
        <f t="shared" si="363"/>
        <v/>
      </c>
      <c r="G2913">
        <f>Weighting!$H$9</f>
        <v>0</v>
      </c>
      <c r="H2913">
        <f t="array" ref="H2913">FREQUENCY(IF('Data Transformation'!$B$4:$B$8425=B2907,'Data Transformation'!$G$4:$G$8425),'Bin Analysis'!$B2913)</f>
        <v>18</v>
      </c>
      <c r="I2913">
        <f t="shared" si="364"/>
        <v>0</v>
      </c>
      <c r="J2913">
        <f t="shared" si="365"/>
        <v>0</v>
      </c>
      <c r="K2913">
        <f>J2913*Weighting!$W$9</f>
        <v>0</v>
      </c>
      <c r="M2913" s="14"/>
    </row>
    <row r="2914" spans="1:13" x14ac:dyDescent="0.25">
      <c r="A2914" s="32">
        <f>IF(Weighting!$P$10&gt;0,B2914,"")</f>
        <v>0.84499999999999997</v>
      </c>
      <c r="B2914">
        <f>Weighting!$C$10</f>
        <v>0.84499999999999997</v>
      </c>
      <c r="C2914">
        <f>Weighting!$F$10</f>
        <v>0</v>
      </c>
      <c r="D2914" t="b">
        <f>IF(C2914=1,'Data Transformation'!$G$3+0.5*'Data Transformation'!$W$25,IF(C2915=1,D2915-'Data Transformation'!$W$25,FALSE))</f>
        <v>0</v>
      </c>
      <c r="E2914" t="str">
        <f t="array" ref="E2914">IF(ISLOGICAL(D2914),"",FREQUENCY(IF('Data Transformation'!$B$425:$B$8425='Bin Analysis'!$B2907,'Data Transformation'!$G$425:$G$8425),D2914))</f>
        <v/>
      </c>
      <c r="F2914" t="str">
        <f t="shared" si="363"/>
        <v/>
      </c>
      <c r="G2914">
        <f>Weighting!$H$10</f>
        <v>0</v>
      </c>
      <c r="H2914">
        <f t="array" ref="H2914">FREQUENCY(IF('Data Transformation'!$B$4:$B$8425=B2907,'Data Transformation'!$G$4:$G$8425),'Bin Analysis'!$B2914)</f>
        <v>18</v>
      </c>
      <c r="I2914">
        <f t="shared" si="364"/>
        <v>0</v>
      </c>
      <c r="J2914">
        <f t="shared" si="365"/>
        <v>0</v>
      </c>
      <c r="K2914">
        <f>J2914*Weighting!$W$10</f>
        <v>0</v>
      </c>
      <c r="M2914" s="14"/>
    </row>
    <row r="2915" spans="1:13" x14ac:dyDescent="0.25">
      <c r="A2915" s="32">
        <f>IF(Weighting!$P$11&gt;0,B2915,"")</f>
        <v>0.97599999999999998</v>
      </c>
      <c r="B2915">
        <f>Weighting!$C$11</f>
        <v>0.97599999999999998</v>
      </c>
      <c r="C2915">
        <f>Weighting!$F$11</f>
        <v>0</v>
      </c>
      <c r="D2915">
        <f>IF(C2915=1,'Data Transformation'!$G$3+0.5*'Data Transformation'!$W$25,IF(C2916=1,D2916-'Data Transformation'!$W$25,FALSE))</f>
        <v>0.86899999999999999</v>
      </c>
      <c r="E2915">
        <f t="array" ref="E2915">IF(ISLOGICAL(D2915),"",FREQUENCY(IF('Data Transformation'!$B$425:$B$8425='Bin Analysis'!$B2907,'Data Transformation'!$G$425:$G$8425),D2915))</f>
        <v>18</v>
      </c>
      <c r="F2915" t="e">
        <f t="shared" si="363"/>
        <v>#VALUE!</v>
      </c>
      <c r="G2915">
        <f>Weighting!$H$11</f>
        <v>0</v>
      </c>
      <c r="H2915">
        <f t="array" ref="H2915">FREQUENCY(IF('Data Transformation'!$B$4:$B$8425=B2907,'Data Transformation'!$G$4:$G$8425),'Bin Analysis'!$B2915)</f>
        <v>18</v>
      </c>
      <c r="I2915">
        <f t="shared" si="364"/>
        <v>0</v>
      </c>
      <c r="J2915">
        <f t="shared" si="365"/>
        <v>0</v>
      </c>
      <c r="K2915">
        <f>J2915*Weighting!$W$11</f>
        <v>0</v>
      </c>
      <c r="M2915" s="14"/>
    </row>
    <row r="2916" spans="1:13" x14ac:dyDescent="0.25">
      <c r="A2916" s="32">
        <f>IF(Weighting!$P$12&gt;0,B2916,"")</f>
        <v>1.107</v>
      </c>
      <c r="B2916">
        <f>Weighting!$C$12</f>
        <v>1.107</v>
      </c>
      <c r="C2916">
        <f>Weighting!$F$12</f>
        <v>1</v>
      </c>
      <c r="D2916">
        <f>IF(C2916=1,'Data Transformation'!$G$3+0.5*'Data Transformation'!$W$25,IF(C2917=1,D2917-'Data Transformation'!$W$25,FALSE))</f>
        <v>1.131</v>
      </c>
      <c r="E2916">
        <f t="array" ref="E2916">IF(ISLOGICAL(D2916),"",FREQUENCY(IF('Data Transformation'!$B$425:$B$8425='Bin Analysis'!$B2907,'Data Transformation'!$G$425:$G$8425),D2916))</f>
        <v>18</v>
      </c>
      <c r="F2916">
        <f t="shared" si="363"/>
        <v>0</v>
      </c>
      <c r="G2916">
        <f>Weighting!$H$12</f>
        <v>0</v>
      </c>
      <c r="H2916">
        <f t="array" ref="H2916">FREQUENCY(IF('Data Transformation'!$B$4:$B$8425=B2907,'Data Transformation'!$G$4:$G$8425),'Bin Analysis'!$B2916)</f>
        <v>19</v>
      </c>
      <c r="I2916">
        <f t="shared" si="364"/>
        <v>1</v>
      </c>
      <c r="J2916">
        <f t="shared" si="365"/>
        <v>1</v>
      </c>
      <c r="K2916">
        <f>J2916*Weighting!$W$12</f>
        <v>1</v>
      </c>
      <c r="M2916" s="14"/>
    </row>
    <row r="2917" spans="1:13" x14ac:dyDescent="0.25">
      <c r="A2917" s="32">
        <f>IF(Weighting!$P$13&gt;0,B2917,"")</f>
        <v>1.238</v>
      </c>
      <c r="B2917">
        <f>Weighting!$C$13</f>
        <v>1.238</v>
      </c>
      <c r="C2917">
        <f>Weighting!$F$13</f>
        <v>0</v>
      </c>
      <c r="D2917" t="b">
        <f>IF(C2917=1,'Data Transformation'!$G$3+0.5*'Data Transformation'!$W$25,IF(C2918=1,D2918-'Data Transformation'!$W$25,FALSE))</f>
        <v>0</v>
      </c>
      <c r="E2917" t="str">
        <f t="array" ref="E2917">IF(ISLOGICAL(D2917),"",FREQUENCY(IF('Data Transformation'!$B$425:$B$8425='Bin Analysis'!$B2907,'Data Transformation'!$G$425:$G$8425),D2917))</f>
        <v/>
      </c>
      <c r="F2917" t="str">
        <f t="shared" si="363"/>
        <v/>
      </c>
      <c r="G2917">
        <f>Weighting!$H$13</f>
        <v>0</v>
      </c>
      <c r="H2917">
        <f t="array" ref="H2917">FREQUENCY(IF('Data Transformation'!$B$4:$B$8425=B2907,'Data Transformation'!$G$4:$G$8425),'Bin Analysis'!$B2917)</f>
        <v>19</v>
      </c>
      <c r="I2917">
        <f t="shared" si="364"/>
        <v>0</v>
      </c>
      <c r="J2917">
        <f t="shared" si="365"/>
        <v>0</v>
      </c>
      <c r="K2917">
        <f>J2917*Weighting!$W$13</f>
        <v>0</v>
      </c>
      <c r="M2917" s="14"/>
    </row>
    <row r="2918" spans="1:13" x14ac:dyDescent="0.25">
      <c r="A2918" s="32">
        <f>IF(Weighting!$P$14&gt;0,B2918,"")</f>
        <v>1.369</v>
      </c>
      <c r="B2918">
        <f>Weighting!$C$14</f>
        <v>1.369</v>
      </c>
      <c r="C2918">
        <f>Weighting!$F$14</f>
        <v>0</v>
      </c>
      <c r="D2918" t="b">
        <f>IF(C2918=1,'Data Transformation'!$G$3+0.5*'Data Transformation'!$W$25,IF(C2919=1,D2919-'Data Transformation'!$W$25,FALSE))</f>
        <v>0</v>
      </c>
      <c r="E2918" t="str">
        <f t="array" ref="E2918">IF(ISLOGICAL(D2918),"",FREQUENCY(IF('Data Transformation'!$B$425:$B$8425='Bin Analysis'!$B2907,'Data Transformation'!$G$425:$G$8425),D2918))</f>
        <v/>
      </c>
      <c r="F2918" t="str">
        <f t="shared" si="363"/>
        <v/>
      </c>
      <c r="G2918">
        <f>Weighting!$H$14</f>
        <v>0</v>
      </c>
      <c r="H2918">
        <f t="array" ref="H2918">FREQUENCY(IF('Data Transformation'!$B$4:$B$8425=B2907,'Data Transformation'!$G$4:$G$8425),'Bin Analysis'!$B2918)</f>
        <v>19</v>
      </c>
      <c r="I2918">
        <f t="shared" si="364"/>
        <v>0</v>
      </c>
      <c r="J2918">
        <f t="shared" si="365"/>
        <v>0</v>
      </c>
      <c r="K2918">
        <f>J2918*Weighting!$W$14</f>
        <v>0</v>
      </c>
      <c r="M2918" s="14"/>
    </row>
    <row r="2919" spans="1:13" x14ac:dyDescent="0.25">
      <c r="A2919" s="32">
        <f>IF(Weighting!$P$15&gt;0,B2919,"")</f>
        <v>1.5000009999999999</v>
      </c>
      <c r="B2919">
        <f>Weighting!$C$15</f>
        <v>1.5000009999999999</v>
      </c>
      <c r="C2919">
        <f>Weighting!$F$15</f>
        <v>0</v>
      </c>
      <c r="D2919" t="b">
        <f>IF(C2919=1,'Data Transformation'!$G$3+0.5*'Data Transformation'!$W$25,IF(C2920=1,D2920-'Data Transformation'!$W$25,FALSE))</f>
        <v>0</v>
      </c>
      <c r="E2919" t="str">
        <f t="array" ref="E2919">IF(ISLOGICAL(D2919),"",FREQUENCY(IF('Data Transformation'!$B$425:$B$8425='Bin Analysis'!$B2907,'Data Transformation'!$G$425:$G$8425),D2919))</f>
        <v/>
      </c>
      <c r="F2919" t="str">
        <f t="shared" si="363"/>
        <v/>
      </c>
      <c r="G2919">
        <f>Weighting!$H$15</f>
        <v>0</v>
      </c>
      <c r="H2919">
        <f t="array" ref="H2919">FREQUENCY(IF('Data Transformation'!$B$4:$B$8425=B2907,'Data Transformation'!$G$4:$G$8425),'Bin Analysis'!$B2919)</f>
        <v>19</v>
      </c>
      <c r="I2919">
        <f t="shared" si="364"/>
        <v>0</v>
      </c>
      <c r="J2919">
        <f t="shared" si="365"/>
        <v>0</v>
      </c>
      <c r="K2919">
        <f>J2919*Weighting!$W$15</f>
        <v>0</v>
      </c>
      <c r="M2919" s="14"/>
    </row>
    <row r="2920" spans="1:13" x14ac:dyDescent="0.25">
      <c r="A2920" s="32" t="str">
        <f>IF(Weighting!$P$16&gt;0,B2920,"")</f>
        <v/>
      </c>
      <c r="B2920">
        <f>Weighting!$C$16</f>
        <v>1.631</v>
      </c>
      <c r="C2920">
        <f>Weighting!$F$16</f>
        <v>0</v>
      </c>
      <c r="D2920" t="b">
        <f>IF(C2920=1,'Data Transformation'!$G$3+0.5*'Data Transformation'!$W$25,IF(C2921=1,D2921-'Data Transformation'!$W$25,FALSE))</f>
        <v>0</v>
      </c>
      <c r="E2920" t="str">
        <f t="array" ref="E2920">IF(ISLOGICAL(D2920),"",FREQUENCY(IF('Data Transformation'!$B$425:$B$8425='Bin Analysis'!$B2907,'Data Transformation'!$G$425:$G$8425),D2920))</f>
        <v/>
      </c>
      <c r="F2920" t="str">
        <f t="shared" si="363"/>
        <v/>
      </c>
      <c r="G2920">
        <f>Weighting!$H$16</f>
        <v>0</v>
      </c>
      <c r="H2920">
        <f t="array" ref="H2920">FREQUENCY(IF('Data Transformation'!$B$4:$B$8425=B2907,'Data Transformation'!$G$4:$G$8425),'Bin Analysis'!$B2920)</f>
        <v>19</v>
      </c>
      <c r="I2920">
        <f t="shared" si="364"/>
        <v>0</v>
      </c>
      <c r="J2920">
        <f t="shared" si="365"/>
        <v>0</v>
      </c>
      <c r="K2920">
        <f>J2920*Weighting!$W$16</f>
        <v>0</v>
      </c>
      <c r="M2920" s="14"/>
    </row>
    <row r="2921" spans="1:13" x14ac:dyDescent="0.25">
      <c r="A2921" s="32" t="str">
        <f>IF(Weighting!$P$17&gt;0,B2921,"")</f>
        <v/>
      </c>
      <c r="B2921">
        <f>Weighting!$C$17</f>
        <v>1.762</v>
      </c>
      <c r="C2921">
        <f>Weighting!$F$17</f>
        <v>0</v>
      </c>
      <c r="D2921" t="b">
        <f>IF(C2921=1,'Data Transformation'!$G$3+0.5*'Data Transformation'!$W$25,IF(C2922=1,D2922-'Data Transformation'!$W$25,FALSE))</f>
        <v>0</v>
      </c>
      <c r="E2921" t="str">
        <f t="array" ref="E2921">IF(ISLOGICAL(D2921),"",FREQUENCY(IF('Data Transformation'!$B$425:$B$8425='Bin Analysis'!$B2907,'Data Transformation'!$G$425:$G$8425),D2921))</f>
        <v/>
      </c>
      <c r="F2921" t="str">
        <f t="shared" si="363"/>
        <v/>
      </c>
      <c r="G2921">
        <f>Weighting!$H$17</f>
        <v>0</v>
      </c>
      <c r="H2921">
        <f t="array" ref="H2921">FREQUENCY(IF('Data Transformation'!$B$4:$B$8425=B2907,'Data Transformation'!$G$4:$G$8425),'Bin Analysis'!$B2921)</f>
        <v>19</v>
      </c>
      <c r="I2921">
        <f t="shared" si="364"/>
        <v>0</v>
      </c>
      <c r="J2921">
        <f t="shared" si="365"/>
        <v>0</v>
      </c>
      <c r="K2921">
        <f>J2921*Weighting!$W$17</f>
        <v>0</v>
      </c>
      <c r="M2921" s="14"/>
    </row>
    <row r="2922" spans="1:13" x14ac:dyDescent="0.25">
      <c r="A2922" s="32" t="str">
        <f>IF(Weighting!$P$18&gt;0,B2922,"")</f>
        <v/>
      </c>
      <c r="B2922">
        <f>Weighting!$C$18</f>
        <v>1.893</v>
      </c>
      <c r="C2922">
        <f>Weighting!$F$18</f>
        <v>0</v>
      </c>
      <c r="D2922" t="b">
        <f>IF(C2922=1,'Data Transformation'!$G$3+0.5*'Data Transformation'!$W$25,IF(C2923=1,D2923-'Data Transformation'!$W$25,FALSE))</f>
        <v>0</v>
      </c>
      <c r="E2922" t="str">
        <f t="array" ref="E2922">IF(ISLOGICAL(D2922),"",FREQUENCY(IF('Data Transformation'!$B$425:$B$8425='Bin Analysis'!$B2907,'Data Transformation'!$G$425:$G$8425),D2922))</f>
        <v/>
      </c>
      <c r="F2922" t="str">
        <f t="shared" si="363"/>
        <v/>
      </c>
      <c r="G2922">
        <f>Weighting!$H$18</f>
        <v>0</v>
      </c>
      <c r="H2922">
        <f t="array" ref="H2922">FREQUENCY(IF('Data Transformation'!$B$4:$B$8425=B2907,'Data Transformation'!$G$4:$G$8425),'Bin Analysis'!$B2922)</f>
        <v>19</v>
      </c>
      <c r="I2922">
        <f t="shared" si="364"/>
        <v>0</v>
      </c>
      <c r="J2922">
        <f t="shared" si="365"/>
        <v>0</v>
      </c>
      <c r="K2922">
        <f>J2922*Weighting!$W$18</f>
        <v>0</v>
      </c>
      <c r="M2922" s="14"/>
    </row>
    <row r="2923" spans="1:13" x14ac:dyDescent="0.25">
      <c r="A2923" s="32" t="str">
        <f>IF(Weighting!$P$19&gt;0,B2923,"")</f>
        <v/>
      </c>
      <c r="B2923">
        <f>Weighting!$C$19</f>
        <v>2.024</v>
      </c>
      <c r="C2923">
        <f>Weighting!$F$19</f>
        <v>0</v>
      </c>
      <c r="D2923" t="b">
        <f>IF(C2923=1,'Data Transformation'!$G$3+0.5*'Data Transformation'!$W$25,IF(C2924=1,D2924-'Data Transformation'!$W$25,FALSE))</f>
        <v>0</v>
      </c>
      <c r="E2923" t="str">
        <f t="array" ref="E2923">IF(ISLOGICAL(D2923),"",FREQUENCY(IF('Data Transformation'!$B$425:$B$8425='Bin Analysis'!$B2907,'Data Transformation'!$G$425:$G$8425),D2923))</f>
        <v/>
      </c>
      <c r="F2923" t="str">
        <f t="shared" si="363"/>
        <v/>
      </c>
      <c r="G2923">
        <f>Weighting!$H$19</f>
        <v>0</v>
      </c>
      <c r="H2923">
        <f t="array" ref="H2923">FREQUENCY(IF('Data Transformation'!$B$4:$B$8425=B2907,'Data Transformation'!$G$4:$G$8425),'Bin Analysis'!$B2923)</f>
        <v>19</v>
      </c>
      <c r="I2923">
        <f t="shared" si="364"/>
        <v>0</v>
      </c>
      <c r="J2923">
        <f t="shared" si="365"/>
        <v>0</v>
      </c>
      <c r="K2923">
        <f>J2923*Weighting!$W$19</f>
        <v>0</v>
      </c>
      <c r="M2923" s="14"/>
    </row>
    <row r="2924" spans="1:13" x14ac:dyDescent="0.25">
      <c r="A2924" s="32" t="str">
        <f>IF(Weighting!$P$20&gt;0,B2924,"")</f>
        <v/>
      </c>
      <c r="B2924">
        <f>Weighting!$C$20</f>
        <v>2.1550000000000002</v>
      </c>
      <c r="C2924">
        <f>Weighting!$F$20</f>
        <v>0</v>
      </c>
      <c r="D2924" t="b">
        <f>IF(C2924=1,'Data Transformation'!$G$3+0.5*'Data Transformation'!$W$25,IF(C2925=1,D2925-'Data Transformation'!$W$25,FALSE))</f>
        <v>0</v>
      </c>
      <c r="E2924" t="str">
        <f t="array" ref="E2924">IF(ISLOGICAL(D2924),"",FREQUENCY(IF('Data Transformation'!$B$425:$B$8425='Bin Analysis'!$B2907,'Data Transformation'!$G$425:$G$8425),D2924))</f>
        <v/>
      </c>
      <c r="F2924" t="str">
        <f t="shared" si="363"/>
        <v/>
      </c>
      <c r="G2924">
        <f>Weighting!$H$20</f>
        <v>0</v>
      </c>
      <c r="H2924">
        <f t="array" ref="H2924">FREQUENCY(IF('Data Transformation'!$B$4:$B$8425=B2907,'Data Transformation'!$G$4:$G$8425),'Bin Analysis'!$B2924)</f>
        <v>19</v>
      </c>
      <c r="I2924">
        <f t="shared" si="364"/>
        <v>0</v>
      </c>
      <c r="J2924">
        <f t="shared" si="365"/>
        <v>0</v>
      </c>
      <c r="K2924">
        <f>J2924*Weighting!$W$20</f>
        <v>0</v>
      </c>
      <c r="M2924" s="14"/>
    </row>
    <row r="2925" spans="1:13" x14ac:dyDescent="0.25">
      <c r="A2925" s="32" t="str">
        <f>IF(Weighting!$P$21&gt;0,B2925,"")</f>
        <v/>
      </c>
      <c r="B2925">
        <f>Weighting!$C$21</f>
        <v>2.2860000000000005</v>
      </c>
      <c r="C2925">
        <f>Weighting!$F$21</f>
        <v>0</v>
      </c>
      <c r="D2925" t="b">
        <f>IF(C2925=1,'Data Transformation'!$G$3+0.5*'Data Transformation'!$W$25,IF(C2926=1,D2926-'Data Transformation'!$W$25,FALSE))</f>
        <v>0</v>
      </c>
      <c r="E2925" t="str">
        <f t="array" ref="E2925">IF(ISLOGICAL(D2925),"",FREQUENCY(IF('Data Transformation'!$B$425:$B$8425='Bin Analysis'!$B2907,'Data Transformation'!$G$425:$G$8425),D2925))</f>
        <v/>
      </c>
      <c r="F2925" t="str">
        <f t="shared" si="363"/>
        <v/>
      </c>
      <c r="G2925">
        <f>Weighting!$H$21</f>
        <v>0</v>
      </c>
      <c r="H2925">
        <f t="array" ref="H2925">FREQUENCY(IF('Data Transformation'!$B$4:$B$8425=B2907,'Data Transformation'!$G$4:$G$8425),'Bin Analysis'!$B2925)</f>
        <v>19</v>
      </c>
      <c r="I2925">
        <f t="shared" si="364"/>
        <v>0</v>
      </c>
      <c r="J2925">
        <f t="shared" si="365"/>
        <v>0</v>
      </c>
      <c r="K2925">
        <f>J2925*Weighting!$W$21</f>
        <v>0</v>
      </c>
      <c r="M2925" s="14"/>
    </row>
    <row r="2926" spans="1:13" x14ac:dyDescent="0.25">
      <c r="A2926" s="32" t="str">
        <f>IF(Weighting!$P$22&gt;0,B2926,"")</f>
        <v/>
      </c>
      <c r="B2926">
        <f>Weighting!$C$22</f>
        <v>2.4170000000000007</v>
      </c>
      <c r="C2926">
        <f>Weighting!$F$22</f>
        <v>0</v>
      </c>
      <c r="D2926" t="b">
        <f>IF(C2926=1,'Data Transformation'!$G$3+0.5*'Data Transformation'!$W$25,IF(C2927=1,D2927-'Data Transformation'!$W$25,FALSE))</f>
        <v>0</v>
      </c>
      <c r="E2926" t="str">
        <f t="array" ref="E2926">IF(ISLOGICAL(D2926),"",FREQUENCY(IF('Data Transformation'!$B$425:$B$8425='Bin Analysis'!$B2907,'Data Transformation'!$G$425:$G$8425),D2926))</f>
        <v/>
      </c>
      <c r="F2926" t="str">
        <f t="shared" si="363"/>
        <v/>
      </c>
      <c r="G2926">
        <f>Weighting!$H$22</f>
        <v>0</v>
      </c>
      <c r="H2926">
        <f t="array" ref="H2926">FREQUENCY(IF('Data Transformation'!$B$4:$B$8425=B2907,'Data Transformation'!$G$4:$G$8425),'Bin Analysis'!$B2926)</f>
        <v>19</v>
      </c>
      <c r="I2926">
        <f t="shared" si="364"/>
        <v>0</v>
      </c>
      <c r="J2926">
        <f t="shared" si="365"/>
        <v>0</v>
      </c>
      <c r="K2926">
        <f>J2926*Weighting!$W$22</f>
        <v>0</v>
      </c>
      <c r="M2926" s="14"/>
    </row>
    <row r="2927" spans="1:13" x14ac:dyDescent="0.25">
      <c r="A2927" s="32" t="str">
        <f>IF(Weighting!$P$23&gt;0,B2927,"")</f>
        <v/>
      </c>
      <c r="B2927">
        <f>Weighting!$C$23</f>
        <v>2.5480000000000009</v>
      </c>
      <c r="C2927">
        <f>Weighting!$F$23</f>
        <v>0</v>
      </c>
      <c r="D2927" t="b">
        <f>IF(C2927=1,'Data Transformation'!$G$3+0.5*'Data Transformation'!$W$25,IF(C2928=1,D2928-'Data Transformation'!$W$25,FALSE))</f>
        <v>0</v>
      </c>
      <c r="E2927" t="str">
        <f t="array" ref="E2927">IF(ISLOGICAL(D2927),"",FREQUENCY(IF('Data Transformation'!$B$425:$B$8425='Bin Analysis'!$B2907,'Data Transformation'!$G$425:$G$8425),D2927))</f>
        <v/>
      </c>
      <c r="F2927" t="str">
        <f t="shared" si="363"/>
        <v/>
      </c>
      <c r="G2927">
        <f>Weighting!$H$23</f>
        <v>0</v>
      </c>
      <c r="H2927">
        <f t="array" ref="H2927">FREQUENCY(IF('Data Transformation'!$B$4:$B$8425=B2907,'Data Transformation'!$G$4:$G$8425),'Bin Analysis'!$B2927)</f>
        <v>19</v>
      </c>
      <c r="I2927">
        <f t="shared" si="364"/>
        <v>0</v>
      </c>
      <c r="J2927">
        <f t="shared" si="365"/>
        <v>0</v>
      </c>
      <c r="K2927">
        <f>J2927*Weighting!$W$23</f>
        <v>0</v>
      </c>
      <c r="M2927" s="14"/>
    </row>
    <row r="2928" spans="1:13" x14ac:dyDescent="0.25">
      <c r="A2928" s="32" t="str">
        <f>IF(Weighting!$P$24&gt;0,B2928,"")</f>
        <v/>
      </c>
      <c r="B2928">
        <f>Weighting!$C$24</f>
        <v>2.6790000000000012</v>
      </c>
      <c r="C2928">
        <f>Weighting!$F$24</f>
        <v>0</v>
      </c>
      <c r="D2928" t="b">
        <f>IF(C2928=1,'Data Transformation'!$G$3+0.5*'Data Transformation'!$W$25,IF(C2929=1,D2929-'Data Transformation'!$W$25,FALSE))</f>
        <v>0</v>
      </c>
      <c r="E2928" t="str">
        <f t="array" ref="E2928">IF(ISLOGICAL(D2928),"",FREQUENCY(IF('Data Transformation'!$B$425:$B$8425='Bin Analysis'!$B2907,'Data Transformation'!$G$425:$G$8425),D2928))</f>
        <v/>
      </c>
      <c r="F2928" t="str">
        <f t="shared" si="363"/>
        <v/>
      </c>
      <c r="G2928">
        <f>Weighting!$H$24</f>
        <v>0</v>
      </c>
      <c r="H2928">
        <f t="array" ref="H2928">FREQUENCY(IF('Data Transformation'!$B$4:$B$8425=B2907,'Data Transformation'!$G$4:$G$8425),'Bin Analysis'!$B2928)</f>
        <v>19</v>
      </c>
      <c r="I2928">
        <f t="shared" si="364"/>
        <v>0</v>
      </c>
      <c r="J2928">
        <f t="shared" si="365"/>
        <v>0</v>
      </c>
      <c r="K2928">
        <f>J2928*Weighting!$W$24</f>
        <v>0</v>
      </c>
      <c r="M2928" s="14"/>
    </row>
    <row r="2929" spans="1:25" x14ac:dyDescent="0.25">
      <c r="A2929" s="32" t="str">
        <f>IF(Weighting!$P$25&gt;0,B2929,"")</f>
        <v/>
      </c>
      <c r="B2929">
        <f>Weighting!$C$25</f>
        <v>2.8100000000000014</v>
      </c>
      <c r="C2929">
        <f>Weighting!$F$25</f>
        <v>0</v>
      </c>
      <c r="D2929" t="b">
        <f>IF(C2929=1,'Data Transformation'!$G$3+0.5*'Data Transformation'!$W$25,IF(C2930=1,D2930-'Data Transformation'!$W$25,FALSE))</f>
        <v>0</v>
      </c>
      <c r="E2929" t="str">
        <f t="array" ref="E2929">IF(ISLOGICAL(D2929),"",FREQUENCY(IF('Data Transformation'!$B$425:$B$8425='Bin Analysis'!$B2907,'Data Transformation'!$G$425:$G$8425),D2929))</f>
        <v/>
      </c>
      <c r="F2929" t="str">
        <f t="shared" si="363"/>
        <v/>
      </c>
      <c r="G2929">
        <f>Weighting!$H$25</f>
        <v>0</v>
      </c>
      <c r="H2929">
        <f t="array" ref="H2929">FREQUENCY(IF('Data Transformation'!$B$4:$B$8425=B2907,'Data Transformation'!$G$4:$G$8425),'Bin Analysis'!$B2929)</f>
        <v>19</v>
      </c>
      <c r="I2929">
        <f t="shared" si="364"/>
        <v>0</v>
      </c>
      <c r="J2929">
        <f t="shared" si="365"/>
        <v>0</v>
      </c>
      <c r="K2929">
        <f>J2929*Weighting!$W$25</f>
        <v>0</v>
      </c>
      <c r="M2929" s="14"/>
    </row>
    <row r="2930" spans="1:25" x14ac:dyDescent="0.25">
      <c r="A2930" s="32"/>
      <c r="M2930" s="14"/>
    </row>
    <row r="2931" spans="1:25" ht="23.25" x14ac:dyDescent="0.35">
      <c r="A2931" s="21" t="s">
        <v>0</v>
      </c>
      <c r="B2931" s="21">
        <f>IFERROR(VLOOKUP(C2931,'Data Transformation'!$L$6:$M$426,2,FALSE),"")</f>
        <v>122</v>
      </c>
      <c r="C2931" s="21">
        <f>C2907+1</f>
        <v>122</v>
      </c>
      <c r="D2931" s="21"/>
      <c r="E2931" s="21"/>
      <c r="F2931" s="21"/>
      <c r="G2931" s="21"/>
      <c r="H2931" s="22"/>
      <c r="I2931" s="22"/>
      <c r="J2931" s="22"/>
      <c r="K2931" s="21"/>
      <c r="L2931" s="21">
        <f>B2931</f>
        <v>122</v>
      </c>
      <c r="M2931" s="23">
        <f>INDEX('Data Transformation'!$O$4:$O$424,MATCH($B2931,'Data Transformation'!$M$4:$M$424,0),MATCH($M$2,'Data Transformation'!$O$3,0))</f>
        <v>16</v>
      </c>
      <c r="N2931" s="27">
        <f>IF('Input and Summary Results'!$J$16="minimum",'Bin Analysis'!X2932/(M2931-1),'Bin Analysis'!Y2931/('Bin Analysis'!M2931-1))</f>
        <v>0</v>
      </c>
      <c r="O2931" s="27">
        <f>IF(M2931=FALSE,NA(),(VLOOKUP(1,C2934:K2953,4,FALSE))/(M2931-1))</f>
        <v>0</v>
      </c>
      <c r="P2931" s="27">
        <f>IF(M2931=FALSE,NA(),SUM(J2934:J2953)/Weighting!$S$5)</f>
        <v>0.5</v>
      </c>
      <c r="Q2931" s="27">
        <f>IF(M2931=FALSE,NA(),SUM(K2934:K2953)/Weighting!$S$6)</f>
        <v>0.43478260869565216</v>
      </c>
      <c r="R2931" s="27">
        <f>IF(M2931=FALSE,NA(),(VLOOKUP(1,G2934:K2953,3,FALSE))/(M2931-1))</f>
        <v>0.46666666666666667</v>
      </c>
      <c r="S2931" s="22" t="str">
        <f>IF(M2931=FALSE,NA(),IF(SUM(J2934:J2953)=2,"yes","no"))</f>
        <v>no</v>
      </c>
      <c r="X2931" s="2" cm="2">
        <f t="array" ref="X2931:X2932">FREQUENCY(IF('Data Transformation'!$B$425:$B$6424='Bin Analysis'!L2931,'Data Transformation'!$G$425:$G$6424),'Data Transformation'!$U$11)</f>
        <v>15</v>
      </c>
      <c r="Y2931" s="2" cm="2">
        <f t="array" ref="Y2931:Y2932">FREQUENCY(IF('Data Transformation'!$B$425:$B$6424='Bin Analysis'!L2931,'Data Transformation'!$G$425:$G$6424),'Data Transformation'!$U$12)</f>
        <v>15</v>
      </c>
    </row>
    <row r="2932" spans="1:25" x14ac:dyDescent="0.25">
      <c r="A2932" s="14" t="s">
        <v>66</v>
      </c>
      <c r="B2932" t="s">
        <v>47</v>
      </c>
      <c r="C2932" t="s">
        <v>5</v>
      </c>
      <c r="D2932" t="s">
        <v>99</v>
      </c>
      <c r="E2932" t="s">
        <v>100</v>
      </c>
      <c r="F2932" t="s">
        <v>101</v>
      </c>
      <c r="G2932" t="s">
        <v>69</v>
      </c>
      <c r="H2932" t="s">
        <v>31</v>
      </c>
      <c r="I2932" t="s">
        <v>32</v>
      </c>
      <c r="J2932" t="s">
        <v>46</v>
      </c>
      <c r="K2932" s="14" t="s">
        <v>45</v>
      </c>
      <c r="M2932" s="14"/>
      <c r="X2932" s="2">
        <v>0</v>
      </c>
      <c r="Y2932" s="2">
        <v>0</v>
      </c>
    </row>
    <row r="2933" spans="1:25" x14ac:dyDescent="0.25">
      <c r="A2933" s="32"/>
      <c r="D2933" t="b">
        <f>IF(C2933=1,'Data Transformation'!$G$3+0.5*'Data Transformation'!$W$25,IF(C2934=1,D2934-'Data Transformation'!$W$25,FALSE))</f>
        <v>0</v>
      </c>
      <c r="E2933" t="str">
        <f t="array" ref="E2933">IF(ISLOGICAL(D2933),"",FREQUENCY(IF('Data Transformation'!$B$425:$B$8425='Bin Analysis'!$B2931,'Data Transformation'!$G$425:$G$8425),D2933))</f>
        <v/>
      </c>
      <c r="F2933" t="str">
        <f>IF(ISLOGICAL(D2933),"",E2933-E2932)</f>
        <v/>
      </c>
      <c r="M2933" s="14"/>
    </row>
    <row r="2934" spans="1:25" x14ac:dyDescent="0.25">
      <c r="A2934" s="32">
        <f>IF(Weighting!$P$6&gt;0,B2934,"")</f>
        <v>0.32100000000000001</v>
      </c>
      <c r="B2934">
        <f>Weighting!$C$6</f>
        <v>0.32100000000000001</v>
      </c>
      <c r="C2934">
        <f>Weighting!$F$6</f>
        <v>0</v>
      </c>
      <c r="D2934" t="b">
        <f>IF(C2934=1,'Data Transformation'!$G$3+0.5*'Data Transformation'!$W$25,IF(C2935=1,D2935-'Data Transformation'!$W$25,FALSE))</f>
        <v>0</v>
      </c>
      <c r="E2934" t="str">
        <f t="array" ref="E2934">IF(ISLOGICAL(D2934),"",FREQUENCY(IF('Data Transformation'!$B$425:$B$8425='Bin Analysis'!$B2931,'Data Transformation'!$G$425:$G$8425),D2934))</f>
        <v/>
      </c>
      <c r="F2934" t="str">
        <f>IF(ISLOGICAL(D2934),"",E2934-E2933)</f>
        <v/>
      </c>
      <c r="G2934">
        <f>Weighting!$H$6</f>
        <v>1</v>
      </c>
      <c r="H2934">
        <f t="array" ref="H2934">FREQUENCY(IF('Data Transformation'!$B$4:$B$8425=B2931,'Data Transformation'!$G$4:$G$8425),'Bin Analysis'!$B2934)</f>
        <v>7</v>
      </c>
      <c r="I2934">
        <f>H2934-H2933</f>
        <v>7</v>
      </c>
      <c r="J2934">
        <f>IF(I2934=0,0,1)</f>
        <v>1</v>
      </c>
      <c r="K2934">
        <f>J2934*Weighting!$W$6</f>
        <v>1</v>
      </c>
      <c r="M2934" s="14"/>
    </row>
    <row r="2935" spans="1:25" x14ac:dyDescent="0.25">
      <c r="A2935" s="32">
        <f>IF(Weighting!$P$7&gt;0,B2935,"")</f>
        <v>0.45200000000000001</v>
      </c>
      <c r="B2935">
        <f>Weighting!$C$7</f>
        <v>0.45200000000000001</v>
      </c>
      <c r="C2935">
        <f>Weighting!$F$7</f>
        <v>0</v>
      </c>
      <c r="D2935" t="b">
        <f>IF(C2935=1,'Data Transformation'!$G$3+0.5*'Data Transformation'!$W$25,IF(C2936=1,D2936-'Data Transformation'!$W$25,FALSE))</f>
        <v>0</v>
      </c>
      <c r="E2935" t="str">
        <f t="array" ref="E2935">IF(ISLOGICAL(D2935),"",FREQUENCY(IF('Data Transformation'!$B$425:$B$8425='Bin Analysis'!$B2931,'Data Transformation'!$G$425:$G$8425),D2935))</f>
        <v/>
      </c>
      <c r="F2935" t="str">
        <f t="shared" ref="F2935:F2953" si="366">IF(ISLOGICAL(D2935),"",E2935-E2934)</f>
        <v/>
      </c>
      <c r="G2935">
        <f>Weighting!$H$7</f>
        <v>0</v>
      </c>
      <c r="H2935">
        <f t="array" ref="H2935">FREQUENCY(IF('Data Transformation'!$B$4:$B$8425=B2931,'Data Transformation'!$G$4:$G$8425),'Bin Analysis'!$B2935)</f>
        <v>11</v>
      </c>
      <c r="I2935">
        <f t="shared" ref="I2935:I2953" si="367">H2935-H2934</f>
        <v>4</v>
      </c>
      <c r="J2935">
        <f>IF(I2935=0,0,1)</f>
        <v>1</v>
      </c>
      <c r="K2935">
        <f>J2935*Weighting!$W$7</f>
        <v>2</v>
      </c>
      <c r="M2935" s="14"/>
    </row>
    <row r="2936" spans="1:25" x14ac:dyDescent="0.25">
      <c r="A2936" s="32">
        <f>IF(Weighting!$P$8&gt;0,B2936,"")</f>
        <v>0.58299999999999996</v>
      </c>
      <c r="B2936">
        <f>Weighting!$C$8</f>
        <v>0.58299999999999996</v>
      </c>
      <c r="C2936">
        <f>Weighting!$F$8</f>
        <v>0</v>
      </c>
      <c r="D2936" t="b">
        <f>IF(C2936=1,'Data Transformation'!$G$3+0.5*'Data Transformation'!$W$25,IF(C2937=1,D2937-'Data Transformation'!$W$25,FALSE))</f>
        <v>0</v>
      </c>
      <c r="E2936" t="str">
        <f t="array" ref="E2936">IF(ISLOGICAL(D2936),"",FREQUENCY(IF('Data Transformation'!$B$425:$B$8425='Bin Analysis'!$B2931,'Data Transformation'!$G$425:$G$8425),D2936))</f>
        <v/>
      </c>
      <c r="F2936" t="str">
        <f t="shared" si="366"/>
        <v/>
      </c>
      <c r="G2936">
        <f>Weighting!$H$8</f>
        <v>0</v>
      </c>
      <c r="H2936">
        <f t="array" ref="H2936">FREQUENCY(IF('Data Transformation'!$B$4:$B$8425=B2931,'Data Transformation'!$G$4:$G$8425),'Bin Analysis'!$B2936)</f>
        <v>11</v>
      </c>
      <c r="I2936">
        <f t="shared" si="367"/>
        <v>0</v>
      </c>
      <c r="J2936">
        <f t="shared" ref="J2936:J2953" si="368">IF(I2936=0,0,1)</f>
        <v>0</v>
      </c>
      <c r="K2936">
        <f>J2936*Weighting!$W$8</f>
        <v>0</v>
      </c>
      <c r="M2936" s="14"/>
    </row>
    <row r="2937" spans="1:25" x14ac:dyDescent="0.25">
      <c r="A2937" s="32">
        <f>IF(Weighting!$P$9&gt;0,B2937,"")</f>
        <v>0.71399999999999997</v>
      </c>
      <c r="B2937" s="50">
        <f>Weighting!$C$9</f>
        <v>0.71399999999999997</v>
      </c>
      <c r="C2937">
        <f>Weighting!$F$9</f>
        <v>0</v>
      </c>
      <c r="D2937" t="b">
        <f>IF(C2937=1,'Data Transformation'!$G$3+0.5*'Data Transformation'!$W$25,IF(C2938=1,D2938-'Data Transformation'!$W$25,FALSE))</f>
        <v>0</v>
      </c>
      <c r="E2937" t="str">
        <f t="array" ref="E2937">IF(ISLOGICAL(D2937),"",FREQUENCY(IF('Data Transformation'!$B$425:$B$8425='Bin Analysis'!$B2931,'Data Transformation'!$G$425:$G$8425),D2937))</f>
        <v/>
      </c>
      <c r="F2937" t="str">
        <f t="shared" si="366"/>
        <v/>
      </c>
      <c r="G2937">
        <f>Weighting!$H$9</f>
        <v>0</v>
      </c>
      <c r="H2937">
        <f t="array" ref="H2937">FREQUENCY(IF('Data Transformation'!$B$4:$B$8425=B2931,'Data Transformation'!$G$4:$G$8425),'Bin Analysis'!$B2937)</f>
        <v>14</v>
      </c>
      <c r="I2937">
        <f t="shared" si="367"/>
        <v>3</v>
      </c>
      <c r="J2937">
        <f t="shared" si="368"/>
        <v>1</v>
      </c>
      <c r="K2937">
        <f>J2937*Weighting!$W$9</f>
        <v>3</v>
      </c>
      <c r="M2937" s="14"/>
    </row>
    <row r="2938" spans="1:25" x14ac:dyDescent="0.25">
      <c r="A2938" s="32">
        <f>IF(Weighting!$P$10&gt;0,B2938,"")</f>
        <v>0.84499999999999997</v>
      </c>
      <c r="B2938">
        <f>Weighting!$C$10</f>
        <v>0.84499999999999997</v>
      </c>
      <c r="C2938">
        <f>Weighting!$F$10</f>
        <v>0</v>
      </c>
      <c r="D2938" t="b">
        <f>IF(C2938=1,'Data Transformation'!$G$3+0.5*'Data Transformation'!$W$25,IF(C2939=1,D2939-'Data Transformation'!$W$25,FALSE))</f>
        <v>0</v>
      </c>
      <c r="E2938" t="str">
        <f t="array" ref="E2938">IF(ISLOGICAL(D2938),"",FREQUENCY(IF('Data Transformation'!$B$425:$B$8425='Bin Analysis'!$B2931,'Data Transformation'!$G$425:$G$8425),D2938))</f>
        <v/>
      </c>
      <c r="F2938" t="str">
        <f t="shared" si="366"/>
        <v/>
      </c>
      <c r="G2938">
        <f>Weighting!$H$10</f>
        <v>0</v>
      </c>
      <c r="H2938">
        <f t="array" ref="H2938">FREQUENCY(IF('Data Transformation'!$B$4:$B$8425=B2931,'Data Transformation'!$G$4:$G$8425),'Bin Analysis'!$B2938)</f>
        <v>15</v>
      </c>
      <c r="I2938">
        <f t="shared" si="367"/>
        <v>1</v>
      </c>
      <c r="J2938">
        <f t="shared" si="368"/>
        <v>1</v>
      </c>
      <c r="K2938">
        <f>J2938*Weighting!$W$10</f>
        <v>3</v>
      </c>
      <c r="M2938" s="14"/>
    </row>
    <row r="2939" spans="1:25" x14ac:dyDescent="0.25">
      <c r="A2939" s="32">
        <f>IF(Weighting!$P$11&gt;0,B2939,"")</f>
        <v>0.97599999999999998</v>
      </c>
      <c r="B2939">
        <f>Weighting!$C$11</f>
        <v>0.97599999999999998</v>
      </c>
      <c r="C2939">
        <f>Weighting!$F$11</f>
        <v>0</v>
      </c>
      <c r="D2939">
        <f>IF(C2939=1,'Data Transformation'!$G$3+0.5*'Data Transformation'!$W$25,IF(C2940=1,D2940-'Data Transformation'!$W$25,FALSE))</f>
        <v>0.86899999999999999</v>
      </c>
      <c r="E2939">
        <f t="array" ref="E2939">IF(ISLOGICAL(D2939),"",FREQUENCY(IF('Data Transformation'!$B$425:$B$8425='Bin Analysis'!$B2931,'Data Transformation'!$G$425:$G$8425),D2939))</f>
        <v>15</v>
      </c>
      <c r="F2939" t="e">
        <f t="shared" si="366"/>
        <v>#VALUE!</v>
      </c>
      <c r="G2939">
        <f>Weighting!$H$11</f>
        <v>0</v>
      </c>
      <c r="H2939">
        <f t="array" ref="H2939">FREQUENCY(IF('Data Transformation'!$B$4:$B$8425=B2931,'Data Transformation'!$G$4:$G$8425),'Bin Analysis'!$B2939)</f>
        <v>15</v>
      </c>
      <c r="I2939">
        <f t="shared" si="367"/>
        <v>0</v>
      </c>
      <c r="J2939">
        <f t="shared" si="368"/>
        <v>0</v>
      </c>
      <c r="K2939">
        <f>J2939*Weighting!$W$11</f>
        <v>0</v>
      </c>
      <c r="M2939" s="14"/>
    </row>
    <row r="2940" spans="1:25" x14ac:dyDescent="0.25">
      <c r="A2940" s="32">
        <f>IF(Weighting!$P$12&gt;0,B2940,"")</f>
        <v>1.107</v>
      </c>
      <c r="B2940">
        <f>Weighting!$C$12</f>
        <v>1.107</v>
      </c>
      <c r="C2940">
        <f>Weighting!$F$12</f>
        <v>1</v>
      </c>
      <c r="D2940">
        <f>IF(C2940=1,'Data Transformation'!$G$3+0.5*'Data Transformation'!$W$25,IF(C2941=1,D2941-'Data Transformation'!$W$25,FALSE))</f>
        <v>1.131</v>
      </c>
      <c r="E2940">
        <f t="array" ref="E2940">IF(ISLOGICAL(D2940),"",FREQUENCY(IF('Data Transformation'!$B$425:$B$8425='Bin Analysis'!$B2931,'Data Transformation'!$G$425:$G$8425),D2940))</f>
        <v>15</v>
      </c>
      <c r="F2940">
        <f t="shared" si="366"/>
        <v>0</v>
      </c>
      <c r="G2940">
        <f>Weighting!$H$12</f>
        <v>0</v>
      </c>
      <c r="H2940">
        <f t="array" ref="H2940">FREQUENCY(IF('Data Transformation'!$B$4:$B$8425=B2931,'Data Transformation'!$G$4:$G$8425),'Bin Analysis'!$B2940)</f>
        <v>16</v>
      </c>
      <c r="I2940">
        <f t="shared" si="367"/>
        <v>1</v>
      </c>
      <c r="J2940">
        <f t="shared" si="368"/>
        <v>1</v>
      </c>
      <c r="K2940">
        <f>J2940*Weighting!$W$12</f>
        <v>1</v>
      </c>
      <c r="M2940" s="14"/>
    </row>
    <row r="2941" spans="1:25" x14ac:dyDescent="0.25">
      <c r="A2941" s="32">
        <f>IF(Weighting!$P$13&gt;0,B2941,"")</f>
        <v>1.238</v>
      </c>
      <c r="B2941">
        <f>Weighting!$C$13</f>
        <v>1.238</v>
      </c>
      <c r="C2941">
        <f>Weighting!$F$13</f>
        <v>0</v>
      </c>
      <c r="D2941" t="b">
        <f>IF(C2941=1,'Data Transformation'!$G$3+0.5*'Data Transformation'!$W$25,IF(C2942=1,D2942-'Data Transformation'!$W$25,FALSE))</f>
        <v>0</v>
      </c>
      <c r="E2941" t="str">
        <f t="array" ref="E2941">IF(ISLOGICAL(D2941),"",FREQUENCY(IF('Data Transformation'!$B$425:$B$8425='Bin Analysis'!$B2931,'Data Transformation'!$G$425:$G$8425),D2941))</f>
        <v/>
      </c>
      <c r="F2941" t="str">
        <f t="shared" si="366"/>
        <v/>
      </c>
      <c r="G2941">
        <f>Weighting!$H$13</f>
        <v>0</v>
      </c>
      <c r="H2941">
        <f t="array" ref="H2941">FREQUENCY(IF('Data Transformation'!$B$4:$B$8425=B2931,'Data Transformation'!$G$4:$G$8425),'Bin Analysis'!$B2941)</f>
        <v>16</v>
      </c>
      <c r="I2941">
        <f t="shared" si="367"/>
        <v>0</v>
      </c>
      <c r="J2941">
        <f t="shared" si="368"/>
        <v>0</v>
      </c>
      <c r="K2941">
        <f>J2941*Weighting!$W$13</f>
        <v>0</v>
      </c>
      <c r="M2941" s="14"/>
    </row>
    <row r="2942" spans="1:25" x14ac:dyDescent="0.25">
      <c r="A2942" s="32">
        <f>IF(Weighting!$P$14&gt;0,B2942,"")</f>
        <v>1.369</v>
      </c>
      <c r="B2942">
        <f>Weighting!$C$14</f>
        <v>1.369</v>
      </c>
      <c r="C2942">
        <f>Weighting!$F$14</f>
        <v>0</v>
      </c>
      <c r="D2942" t="b">
        <f>IF(C2942=1,'Data Transformation'!$G$3+0.5*'Data Transformation'!$W$25,IF(C2943=1,D2943-'Data Transformation'!$W$25,FALSE))</f>
        <v>0</v>
      </c>
      <c r="E2942" t="str">
        <f t="array" ref="E2942">IF(ISLOGICAL(D2942),"",FREQUENCY(IF('Data Transformation'!$B$425:$B$8425='Bin Analysis'!$B2931,'Data Transformation'!$G$425:$G$8425),D2942))</f>
        <v/>
      </c>
      <c r="F2942" t="str">
        <f t="shared" si="366"/>
        <v/>
      </c>
      <c r="G2942">
        <f>Weighting!$H$14</f>
        <v>0</v>
      </c>
      <c r="H2942">
        <f t="array" ref="H2942">FREQUENCY(IF('Data Transformation'!$B$4:$B$8425=B2931,'Data Transformation'!$G$4:$G$8425),'Bin Analysis'!$B2942)</f>
        <v>16</v>
      </c>
      <c r="I2942">
        <f t="shared" si="367"/>
        <v>0</v>
      </c>
      <c r="J2942">
        <f t="shared" si="368"/>
        <v>0</v>
      </c>
      <c r="K2942">
        <f>J2942*Weighting!$W$14</f>
        <v>0</v>
      </c>
      <c r="M2942" s="14"/>
    </row>
    <row r="2943" spans="1:25" x14ac:dyDescent="0.25">
      <c r="A2943" s="32">
        <f>IF(Weighting!$P$15&gt;0,B2943,"")</f>
        <v>1.5000009999999999</v>
      </c>
      <c r="B2943">
        <f>Weighting!$C$15</f>
        <v>1.5000009999999999</v>
      </c>
      <c r="C2943">
        <f>Weighting!$F$15</f>
        <v>0</v>
      </c>
      <c r="D2943" t="b">
        <f>IF(C2943=1,'Data Transformation'!$G$3+0.5*'Data Transformation'!$W$25,IF(C2944=1,D2944-'Data Transformation'!$W$25,FALSE))</f>
        <v>0</v>
      </c>
      <c r="E2943" t="str">
        <f t="array" ref="E2943">IF(ISLOGICAL(D2943),"",FREQUENCY(IF('Data Transformation'!$B$425:$B$8425='Bin Analysis'!$B2931,'Data Transformation'!$G$425:$G$8425),D2943))</f>
        <v/>
      </c>
      <c r="F2943" t="str">
        <f t="shared" si="366"/>
        <v/>
      </c>
      <c r="G2943">
        <f>Weighting!$H$15</f>
        <v>0</v>
      </c>
      <c r="H2943">
        <f t="array" ref="H2943">FREQUENCY(IF('Data Transformation'!$B$4:$B$8425=B2931,'Data Transformation'!$G$4:$G$8425),'Bin Analysis'!$B2943)</f>
        <v>16</v>
      </c>
      <c r="I2943">
        <f t="shared" si="367"/>
        <v>0</v>
      </c>
      <c r="J2943">
        <f t="shared" si="368"/>
        <v>0</v>
      </c>
      <c r="K2943">
        <f>J2943*Weighting!$W$15</f>
        <v>0</v>
      </c>
      <c r="M2943" s="14"/>
    </row>
    <row r="2944" spans="1:25" x14ac:dyDescent="0.25">
      <c r="A2944" s="32" t="str">
        <f>IF(Weighting!$P$16&gt;0,B2944,"")</f>
        <v/>
      </c>
      <c r="B2944">
        <f>Weighting!$C$16</f>
        <v>1.631</v>
      </c>
      <c r="C2944">
        <f>Weighting!$F$16</f>
        <v>0</v>
      </c>
      <c r="D2944" t="b">
        <f>IF(C2944=1,'Data Transformation'!$G$3+0.5*'Data Transformation'!$W$25,IF(C2945=1,D2945-'Data Transformation'!$W$25,FALSE))</f>
        <v>0</v>
      </c>
      <c r="E2944" t="str">
        <f t="array" ref="E2944">IF(ISLOGICAL(D2944),"",FREQUENCY(IF('Data Transformation'!$B$425:$B$8425='Bin Analysis'!$B2931,'Data Transformation'!$G$425:$G$8425),D2944))</f>
        <v/>
      </c>
      <c r="F2944" t="str">
        <f t="shared" si="366"/>
        <v/>
      </c>
      <c r="G2944">
        <f>Weighting!$H$16</f>
        <v>0</v>
      </c>
      <c r="H2944">
        <f t="array" ref="H2944">FREQUENCY(IF('Data Transformation'!$B$4:$B$8425=B2931,'Data Transformation'!$G$4:$G$8425),'Bin Analysis'!$B2944)</f>
        <v>16</v>
      </c>
      <c r="I2944">
        <f t="shared" si="367"/>
        <v>0</v>
      </c>
      <c r="J2944">
        <f t="shared" si="368"/>
        <v>0</v>
      </c>
      <c r="K2944">
        <f>J2944*Weighting!$W$16</f>
        <v>0</v>
      </c>
      <c r="M2944" s="14"/>
    </row>
    <row r="2945" spans="1:25" x14ac:dyDescent="0.25">
      <c r="A2945" s="32" t="str">
        <f>IF(Weighting!$P$17&gt;0,B2945,"")</f>
        <v/>
      </c>
      <c r="B2945">
        <f>Weighting!$C$17</f>
        <v>1.762</v>
      </c>
      <c r="C2945">
        <f>Weighting!$F$17</f>
        <v>0</v>
      </c>
      <c r="D2945" t="b">
        <f>IF(C2945=1,'Data Transformation'!$G$3+0.5*'Data Transformation'!$W$25,IF(C2946=1,D2946-'Data Transformation'!$W$25,FALSE))</f>
        <v>0</v>
      </c>
      <c r="E2945" t="str">
        <f t="array" ref="E2945">IF(ISLOGICAL(D2945),"",FREQUENCY(IF('Data Transformation'!$B$425:$B$8425='Bin Analysis'!$B2931,'Data Transformation'!$G$425:$G$8425),D2945))</f>
        <v/>
      </c>
      <c r="F2945" t="str">
        <f t="shared" si="366"/>
        <v/>
      </c>
      <c r="G2945">
        <f>Weighting!$H$17</f>
        <v>0</v>
      </c>
      <c r="H2945">
        <f t="array" ref="H2945">FREQUENCY(IF('Data Transformation'!$B$4:$B$8425=B2931,'Data Transformation'!$G$4:$G$8425),'Bin Analysis'!$B2945)</f>
        <v>16</v>
      </c>
      <c r="I2945">
        <f t="shared" si="367"/>
        <v>0</v>
      </c>
      <c r="J2945">
        <f t="shared" si="368"/>
        <v>0</v>
      </c>
      <c r="K2945">
        <f>J2945*Weighting!$W$17</f>
        <v>0</v>
      </c>
      <c r="M2945" s="14"/>
    </row>
    <row r="2946" spans="1:25" x14ac:dyDescent="0.25">
      <c r="A2946" s="32" t="str">
        <f>IF(Weighting!$P$18&gt;0,B2946,"")</f>
        <v/>
      </c>
      <c r="B2946">
        <f>Weighting!$C$18</f>
        <v>1.893</v>
      </c>
      <c r="C2946">
        <f>Weighting!$F$18</f>
        <v>0</v>
      </c>
      <c r="D2946" t="b">
        <f>IF(C2946=1,'Data Transformation'!$G$3+0.5*'Data Transformation'!$W$25,IF(C2947=1,D2947-'Data Transformation'!$W$25,FALSE))</f>
        <v>0</v>
      </c>
      <c r="E2946" t="str">
        <f t="array" ref="E2946">IF(ISLOGICAL(D2946),"",FREQUENCY(IF('Data Transformation'!$B$425:$B$8425='Bin Analysis'!$B2931,'Data Transformation'!$G$425:$G$8425),D2946))</f>
        <v/>
      </c>
      <c r="F2946" t="str">
        <f t="shared" si="366"/>
        <v/>
      </c>
      <c r="G2946">
        <f>Weighting!$H$18</f>
        <v>0</v>
      </c>
      <c r="H2946">
        <f t="array" ref="H2946">FREQUENCY(IF('Data Transformation'!$B$4:$B$8425=B2931,'Data Transformation'!$G$4:$G$8425),'Bin Analysis'!$B2946)</f>
        <v>16</v>
      </c>
      <c r="I2946">
        <f t="shared" si="367"/>
        <v>0</v>
      </c>
      <c r="J2946">
        <f t="shared" si="368"/>
        <v>0</v>
      </c>
      <c r="K2946">
        <f>J2946*Weighting!$W$18</f>
        <v>0</v>
      </c>
      <c r="M2946" s="14"/>
    </row>
    <row r="2947" spans="1:25" x14ac:dyDescent="0.25">
      <c r="A2947" s="32" t="str">
        <f>IF(Weighting!$P$19&gt;0,B2947,"")</f>
        <v/>
      </c>
      <c r="B2947">
        <f>Weighting!$C$19</f>
        <v>2.024</v>
      </c>
      <c r="C2947">
        <f>Weighting!$F$19</f>
        <v>0</v>
      </c>
      <c r="D2947" t="b">
        <f>IF(C2947=1,'Data Transformation'!$G$3+0.5*'Data Transformation'!$W$25,IF(C2948=1,D2948-'Data Transformation'!$W$25,FALSE))</f>
        <v>0</v>
      </c>
      <c r="E2947" t="str">
        <f t="array" ref="E2947">IF(ISLOGICAL(D2947),"",FREQUENCY(IF('Data Transformation'!$B$425:$B$8425='Bin Analysis'!$B2931,'Data Transformation'!$G$425:$G$8425),D2947))</f>
        <v/>
      </c>
      <c r="F2947" t="str">
        <f t="shared" si="366"/>
        <v/>
      </c>
      <c r="G2947">
        <f>Weighting!$H$19</f>
        <v>0</v>
      </c>
      <c r="H2947">
        <f t="array" ref="H2947">FREQUENCY(IF('Data Transformation'!$B$4:$B$8425=B2931,'Data Transformation'!$G$4:$G$8425),'Bin Analysis'!$B2947)</f>
        <v>16</v>
      </c>
      <c r="I2947">
        <f t="shared" si="367"/>
        <v>0</v>
      </c>
      <c r="J2947">
        <f t="shared" si="368"/>
        <v>0</v>
      </c>
      <c r="K2947">
        <f>J2947*Weighting!$W$19</f>
        <v>0</v>
      </c>
      <c r="M2947" s="14"/>
    </row>
    <row r="2948" spans="1:25" x14ac:dyDescent="0.25">
      <c r="A2948" s="32" t="str">
        <f>IF(Weighting!$P$20&gt;0,B2948,"")</f>
        <v/>
      </c>
      <c r="B2948">
        <f>Weighting!$C$20</f>
        <v>2.1550000000000002</v>
      </c>
      <c r="C2948">
        <f>Weighting!$F$20</f>
        <v>0</v>
      </c>
      <c r="D2948" t="b">
        <f>IF(C2948=1,'Data Transformation'!$G$3+0.5*'Data Transformation'!$W$25,IF(C2949=1,D2949-'Data Transformation'!$W$25,FALSE))</f>
        <v>0</v>
      </c>
      <c r="E2948" t="str">
        <f t="array" ref="E2948">IF(ISLOGICAL(D2948),"",FREQUENCY(IF('Data Transformation'!$B$425:$B$8425='Bin Analysis'!$B2931,'Data Transformation'!$G$425:$G$8425),D2948))</f>
        <v/>
      </c>
      <c r="F2948" t="str">
        <f t="shared" si="366"/>
        <v/>
      </c>
      <c r="G2948">
        <f>Weighting!$H$20</f>
        <v>0</v>
      </c>
      <c r="H2948">
        <f t="array" ref="H2948">FREQUENCY(IF('Data Transformation'!$B$4:$B$8425=B2931,'Data Transformation'!$G$4:$G$8425),'Bin Analysis'!$B2948)</f>
        <v>16</v>
      </c>
      <c r="I2948">
        <f t="shared" si="367"/>
        <v>0</v>
      </c>
      <c r="J2948">
        <f t="shared" si="368"/>
        <v>0</v>
      </c>
      <c r="K2948">
        <f>J2948*Weighting!$W$20</f>
        <v>0</v>
      </c>
      <c r="M2948" s="14"/>
    </row>
    <row r="2949" spans="1:25" x14ac:dyDescent="0.25">
      <c r="A2949" s="32" t="str">
        <f>IF(Weighting!$P$21&gt;0,B2949,"")</f>
        <v/>
      </c>
      <c r="B2949">
        <f>Weighting!$C$21</f>
        <v>2.2860000000000005</v>
      </c>
      <c r="C2949">
        <f>Weighting!$F$21</f>
        <v>0</v>
      </c>
      <c r="D2949" t="b">
        <f>IF(C2949=1,'Data Transformation'!$G$3+0.5*'Data Transformation'!$W$25,IF(C2950=1,D2950-'Data Transformation'!$W$25,FALSE))</f>
        <v>0</v>
      </c>
      <c r="E2949" t="str">
        <f t="array" ref="E2949">IF(ISLOGICAL(D2949),"",FREQUENCY(IF('Data Transformation'!$B$425:$B$8425='Bin Analysis'!$B2931,'Data Transformation'!$G$425:$G$8425),D2949))</f>
        <v/>
      </c>
      <c r="F2949" t="str">
        <f t="shared" si="366"/>
        <v/>
      </c>
      <c r="G2949">
        <f>Weighting!$H$21</f>
        <v>0</v>
      </c>
      <c r="H2949">
        <f t="array" ref="H2949">FREQUENCY(IF('Data Transformation'!$B$4:$B$8425=B2931,'Data Transformation'!$G$4:$G$8425),'Bin Analysis'!$B2949)</f>
        <v>16</v>
      </c>
      <c r="I2949">
        <f t="shared" si="367"/>
        <v>0</v>
      </c>
      <c r="J2949">
        <f t="shared" si="368"/>
        <v>0</v>
      </c>
      <c r="K2949">
        <f>J2949*Weighting!$W$21</f>
        <v>0</v>
      </c>
      <c r="M2949" s="14"/>
    </row>
    <row r="2950" spans="1:25" x14ac:dyDescent="0.25">
      <c r="A2950" s="32" t="str">
        <f>IF(Weighting!$P$22&gt;0,B2950,"")</f>
        <v/>
      </c>
      <c r="B2950">
        <f>Weighting!$C$22</f>
        <v>2.4170000000000007</v>
      </c>
      <c r="C2950">
        <f>Weighting!$F$22</f>
        <v>0</v>
      </c>
      <c r="D2950" t="b">
        <f>IF(C2950=1,'Data Transformation'!$G$3+0.5*'Data Transformation'!$W$25,IF(C2951=1,D2951-'Data Transformation'!$W$25,FALSE))</f>
        <v>0</v>
      </c>
      <c r="E2950" t="str">
        <f t="array" ref="E2950">IF(ISLOGICAL(D2950),"",FREQUENCY(IF('Data Transformation'!$B$425:$B$8425='Bin Analysis'!$B2931,'Data Transformation'!$G$425:$G$8425),D2950))</f>
        <v/>
      </c>
      <c r="F2950" t="str">
        <f t="shared" si="366"/>
        <v/>
      </c>
      <c r="G2950">
        <f>Weighting!$H$22</f>
        <v>0</v>
      </c>
      <c r="H2950">
        <f t="array" ref="H2950">FREQUENCY(IF('Data Transformation'!$B$4:$B$8425=B2931,'Data Transformation'!$G$4:$G$8425),'Bin Analysis'!$B2950)</f>
        <v>16</v>
      </c>
      <c r="I2950">
        <f t="shared" si="367"/>
        <v>0</v>
      </c>
      <c r="J2950">
        <f t="shared" si="368"/>
        <v>0</v>
      </c>
      <c r="K2950">
        <f>J2950*Weighting!$W$22</f>
        <v>0</v>
      </c>
      <c r="M2950" s="14"/>
    </row>
    <row r="2951" spans="1:25" x14ac:dyDescent="0.25">
      <c r="A2951" s="32" t="str">
        <f>IF(Weighting!$P$23&gt;0,B2951,"")</f>
        <v/>
      </c>
      <c r="B2951">
        <f>Weighting!$C$23</f>
        <v>2.5480000000000009</v>
      </c>
      <c r="C2951">
        <f>Weighting!$F$23</f>
        <v>0</v>
      </c>
      <c r="D2951" t="b">
        <f>IF(C2951=1,'Data Transformation'!$G$3+0.5*'Data Transformation'!$W$25,IF(C2952=1,D2952-'Data Transformation'!$W$25,FALSE))</f>
        <v>0</v>
      </c>
      <c r="E2951" t="str">
        <f t="array" ref="E2951">IF(ISLOGICAL(D2951),"",FREQUENCY(IF('Data Transformation'!$B$425:$B$8425='Bin Analysis'!$B2931,'Data Transformation'!$G$425:$G$8425),D2951))</f>
        <v/>
      </c>
      <c r="F2951" t="str">
        <f t="shared" si="366"/>
        <v/>
      </c>
      <c r="G2951">
        <f>Weighting!$H$23</f>
        <v>0</v>
      </c>
      <c r="H2951">
        <f t="array" ref="H2951">FREQUENCY(IF('Data Transformation'!$B$4:$B$8425=B2931,'Data Transformation'!$G$4:$G$8425),'Bin Analysis'!$B2951)</f>
        <v>16</v>
      </c>
      <c r="I2951">
        <f t="shared" si="367"/>
        <v>0</v>
      </c>
      <c r="J2951">
        <f t="shared" si="368"/>
        <v>0</v>
      </c>
      <c r="K2951">
        <f>J2951*Weighting!$W$23</f>
        <v>0</v>
      </c>
      <c r="M2951" s="14"/>
    </row>
    <row r="2952" spans="1:25" x14ac:dyDescent="0.25">
      <c r="A2952" s="32" t="str">
        <f>IF(Weighting!$P$24&gt;0,B2952,"")</f>
        <v/>
      </c>
      <c r="B2952">
        <f>Weighting!$C$24</f>
        <v>2.6790000000000012</v>
      </c>
      <c r="C2952">
        <f>Weighting!$F$24</f>
        <v>0</v>
      </c>
      <c r="D2952" t="b">
        <f>IF(C2952=1,'Data Transformation'!$G$3+0.5*'Data Transformation'!$W$25,IF(C2953=1,D2953-'Data Transformation'!$W$25,FALSE))</f>
        <v>0</v>
      </c>
      <c r="E2952" t="str">
        <f t="array" ref="E2952">IF(ISLOGICAL(D2952),"",FREQUENCY(IF('Data Transformation'!$B$425:$B$8425='Bin Analysis'!$B2931,'Data Transformation'!$G$425:$G$8425),D2952))</f>
        <v/>
      </c>
      <c r="F2952" t="str">
        <f t="shared" si="366"/>
        <v/>
      </c>
      <c r="G2952">
        <f>Weighting!$H$24</f>
        <v>0</v>
      </c>
      <c r="H2952">
        <f t="array" ref="H2952">FREQUENCY(IF('Data Transformation'!$B$4:$B$8425=B2931,'Data Transformation'!$G$4:$G$8425),'Bin Analysis'!$B2952)</f>
        <v>16</v>
      </c>
      <c r="I2952">
        <f t="shared" si="367"/>
        <v>0</v>
      </c>
      <c r="J2952">
        <f t="shared" si="368"/>
        <v>0</v>
      </c>
      <c r="K2952">
        <f>J2952*Weighting!$W$24</f>
        <v>0</v>
      </c>
      <c r="M2952" s="14"/>
    </row>
    <row r="2953" spans="1:25" x14ac:dyDescent="0.25">
      <c r="A2953" s="32" t="str">
        <f>IF(Weighting!$P$25&gt;0,B2953,"")</f>
        <v/>
      </c>
      <c r="B2953">
        <f>Weighting!$C$25</f>
        <v>2.8100000000000014</v>
      </c>
      <c r="C2953">
        <f>Weighting!$F$25</f>
        <v>0</v>
      </c>
      <c r="D2953" t="b">
        <f>IF(C2953=1,'Data Transformation'!$G$3+0.5*'Data Transformation'!$W$25,IF(C2954=1,D2954-'Data Transformation'!$W$25,FALSE))</f>
        <v>0</v>
      </c>
      <c r="E2953" t="str">
        <f t="array" ref="E2953">IF(ISLOGICAL(D2953),"",FREQUENCY(IF('Data Transformation'!$B$425:$B$8425='Bin Analysis'!$B2931,'Data Transformation'!$G$425:$G$8425),D2953))</f>
        <v/>
      </c>
      <c r="F2953" t="str">
        <f t="shared" si="366"/>
        <v/>
      </c>
      <c r="G2953">
        <f>Weighting!$H$25</f>
        <v>0</v>
      </c>
      <c r="H2953">
        <f t="array" ref="H2953">FREQUENCY(IF('Data Transformation'!$B$4:$B$8425=B2931,'Data Transformation'!$G$4:$G$8425),'Bin Analysis'!$B2953)</f>
        <v>16</v>
      </c>
      <c r="I2953">
        <f t="shared" si="367"/>
        <v>0</v>
      </c>
      <c r="J2953">
        <f t="shared" si="368"/>
        <v>0</v>
      </c>
      <c r="K2953">
        <f>J2953*Weighting!$W$25</f>
        <v>0</v>
      </c>
      <c r="M2953" s="14"/>
    </row>
    <row r="2954" spans="1:25" x14ac:dyDescent="0.25">
      <c r="O2954"/>
      <c r="P2954"/>
      <c r="Q2954"/>
      <c r="R2954"/>
    </row>
    <row r="2955" spans="1:25" ht="23.25" x14ac:dyDescent="0.35">
      <c r="A2955" s="21" t="s">
        <v>0</v>
      </c>
      <c r="B2955" s="21">
        <f>IFERROR(VLOOKUP(C2955,'Data Transformation'!$L$6:$M$426,2,FALSE),"")</f>
        <v>123</v>
      </c>
      <c r="C2955" s="21">
        <f>C2931+1</f>
        <v>123</v>
      </c>
      <c r="D2955" s="21"/>
      <c r="E2955" s="21"/>
      <c r="F2955" s="21"/>
      <c r="G2955" s="21"/>
      <c r="H2955" s="22"/>
      <c r="I2955" s="22"/>
      <c r="J2955" s="22"/>
      <c r="K2955" s="21"/>
      <c r="L2955" s="21">
        <f>B2955</f>
        <v>123</v>
      </c>
      <c r="M2955" s="23">
        <f>INDEX('Data Transformation'!$O$4:$O$424,MATCH($B2955,'Data Transformation'!$M$4:$M$424,0),MATCH($M$2,'Data Transformation'!$O$3,0))</f>
        <v>10</v>
      </c>
      <c r="N2955" s="27">
        <f>IF('Input and Summary Results'!$J$16="minimum",'Bin Analysis'!X2956/(M2955-1),'Bin Analysis'!Y2955/('Bin Analysis'!M2955-1))</f>
        <v>0.1111111111111111</v>
      </c>
      <c r="O2955" s="27">
        <f>IF(M2955=FALSE,NA(),(VLOOKUP(1,C2958:K2977,4,FALSE))/(M2955-1))</f>
        <v>0</v>
      </c>
      <c r="P2955" s="27">
        <f>IF(M2955=FALSE,NA(),SUM(J2958:J2977)/Weighting!$S$5)</f>
        <v>0.4</v>
      </c>
      <c r="Q2955" s="27">
        <f>IF(M2955=FALSE,NA(),SUM(K2958:K2977)/Weighting!$S$6)</f>
        <v>0.2608695652173913</v>
      </c>
      <c r="R2955" s="27">
        <f>IF(M2955=FALSE,NA(),(VLOOKUP(1,G2958:K2977,3,FALSE))/(M2955-1))</f>
        <v>0.77777777777777779</v>
      </c>
      <c r="S2955" s="22" t="str">
        <f>IF(M2955=FALSE,NA(),IF(SUM(J2958:J2977)=2,"yes","no"))</f>
        <v>no</v>
      </c>
      <c r="X2955" s="2" cm="2">
        <f t="array" ref="X2955:X2956">FREQUENCY(IF('Data Transformation'!$B$425:$B$6424='Bin Analysis'!L2955,'Data Transformation'!$G$425:$G$6424),'Data Transformation'!$U$11)</f>
        <v>8</v>
      </c>
      <c r="Y2955" s="2" cm="2">
        <f t="array" ref="Y2955:Y2956">FREQUENCY(IF('Data Transformation'!$B$425:$B$6424='Bin Analysis'!L2955,'Data Transformation'!$G$425:$G$6424),'Data Transformation'!$U$12)</f>
        <v>8</v>
      </c>
    </row>
    <row r="2956" spans="1:25" x14ac:dyDescent="0.25">
      <c r="A2956" s="14" t="s">
        <v>66</v>
      </c>
      <c r="B2956" t="s">
        <v>47</v>
      </c>
      <c r="C2956" t="s">
        <v>5</v>
      </c>
      <c r="D2956" t="s">
        <v>99</v>
      </c>
      <c r="E2956" t="s">
        <v>100</v>
      </c>
      <c r="F2956" t="s">
        <v>101</v>
      </c>
      <c r="G2956" t="s">
        <v>69</v>
      </c>
      <c r="H2956" t="s">
        <v>31</v>
      </c>
      <c r="I2956" t="s">
        <v>32</v>
      </c>
      <c r="J2956" t="s">
        <v>46</v>
      </c>
      <c r="K2956" s="14" t="s">
        <v>45</v>
      </c>
      <c r="M2956" s="14"/>
      <c r="X2956" s="2">
        <v>1</v>
      </c>
      <c r="Y2956" s="2">
        <v>1</v>
      </c>
    </row>
    <row r="2957" spans="1:25" x14ac:dyDescent="0.25">
      <c r="A2957" s="32"/>
      <c r="D2957" t="b">
        <f>IF(C2957=1,'Data Transformation'!$G$3+0.5*'Data Transformation'!$W$25,IF(C2958=1,D2958-'Data Transformation'!$W$25,FALSE))</f>
        <v>0</v>
      </c>
      <c r="E2957" t="str">
        <f t="array" ref="E2957">IF(ISLOGICAL(D2957),"",FREQUENCY(IF('Data Transformation'!$B$425:$B$8425='Bin Analysis'!$B2955,'Data Transformation'!$G$425:$G$8425),D2957))</f>
        <v/>
      </c>
      <c r="F2957" t="str">
        <f>IF(ISLOGICAL(D2957),"",E2957-E2956)</f>
        <v/>
      </c>
      <c r="M2957" s="14"/>
    </row>
    <row r="2958" spans="1:25" x14ac:dyDescent="0.25">
      <c r="A2958" s="32">
        <f>IF(Weighting!$P$6&gt;0,B2958,"")</f>
        <v>0.32100000000000001</v>
      </c>
      <c r="B2958">
        <f>Weighting!$C$6</f>
        <v>0.32100000000000001</v>
      </c>
      <c r="C2958">
        <f>Weighting!$F$6</f>
        <v>0</v>
      </c>
      <c r="D2958" t="b">
        <f>IF(C2958=1,'Data Transformation'!$G$3+0.5*'Data Transformation'!$W$25,IF(C2959=1,D2959-'Data Transformation'!$W$25,FALSE))</f>
        <v>0</v>
      </c>
      <c r="E2958" t="str">
        <f t="array" ref="E2958">IF(ISLOGICAL(D2958),"",FREQUENCY(IF('Data Transformation'!$B$425:$B$8425='Bin Analysis'!$B2955,'Data Transformation'!$G$425:$G$8425),D2958))</f>
        <v/>
      </c>
      <c r="F2958" t="str">
        <f>IF(ISLOGICAL(D2958),"",E2958-E2957)</f>
        <v/>
      </c>
      <c r="G2958">
        <f>Weighting!$H$6</f>
        <v>1</v>
      </c>
      <c r="H2958">
        <f t="array" ref="H2958">FREQUENCY(IF('Data Transformation'!$B$4:$B$8425=B2955,'Data Transformation'!$G$4:$G$8425),'Bin Analysis'!$B2958)</f>
        <v>7</v>
      </c>
      <c r="I2958">
        <f>H2958-H2957</f>
        <v>7</v>
      </c>
      <c r="J2958">
        <f>IF(I2958=0,0,1)</f>
        <v>1</v>
      </c>
      <c r="K2958">
        <f>J2958*Weighting!$W$6</f>
        <v>1</v>
      </c>
      <c r="M2958" s="14"/>
    </row>
    <row r="2959" spans="1:25" x14ac:dyDescent="0.25">
      <c r="A2959" s="32">
        <f>IF(Weighting!$P$7&gt;0,B2959,"")</f>
        <v>0.45200000000000001</v>
      </c>
      <c r="B2959">
        <f>Weighting!$C$7</f>
        <v>0.45200000000000001</v>
      </c>
      <c r="C2959">
        <f>Weighting!$F$7</f>
        <v>0</v>
      </c>
      <c r="D2959" t="b">
        <f>IF(C2959=1,'Data Transformation'!$G$3+0.5*'Data Transformation'!$W$25,IF(C2960=1,D2960-'Data Transformation'!$W$25,FALSE))</f>
        <v>0</v>
      </c>
      <c r="E2959" t="str">
        <f t="array" ref="E2959">IF(ISLOGICAL(D2959),"",FREQUENCY(IF('Data Transformation'!$B$425:$B$8425='Bin Analysis'!$B2955,'Data Transformation'!$G$425:$G$8425),D2959))</f>
        <v/>
      </c>
      <c r="F2959" t="str">
        <f t="shared" ref="F2959:F2977" si="369">IF(ISLOGICAL(D2959),"",E2959-E2958)</f>
        <v/>
      </c>
      <c r="G2959">
        <f>Weighting!$H$7</f>
        <v>0</v>
      </c>
      <c r="H2959">
        <f t="array" ref="H2959">FREQUENCY(IF('Data Transformation'!$B$4:$B$8425=B2955,'Data Transformation'!$G$4:$G$8425),'Bin Analysis'!$B2959)</f>
        <v>8</v>
      </c>
      <c r="I2959">
        <f t="shared" ref="I2959:I2977" si="370">H2959-H2958</f>
        <v>1</v>
      </c>
      <c r="J2959">
        <f>IF(I2959=0,0,1)</f>
        <v>1</v>
      </c>
      <c r="K2959">
        <f>J2959*Weighting!$W$7</f>
        <v>2</v>
      </c>
      <c r="M2959" s="14"/>
    </row>
    <row r="2960" spans="1:25" x14ac:dyDescent="0.25">
      <c r="A2960" s="32">
        <f>IF(Weighting!$P$8&gt;0,B2960,"")</f>
        <v>0.58299999999999996</v>
      </c>
      <c r="B2960">
        <f>Weighting!$C$8</f>
        <v>0.58299999999999996</v>
      </c>
      <c r="C2960">
        <f>Weighting!$F$8</f>
        <v>0</v>
      </c>
      <c r="D2960" t="b">
        <f>IF(C2960=1,'Data Transformation'!$G$3+0.5*'Data Transformation'!$W$25,IF(C2961=1,D2961-'Data Transformation'!$W$25,FALSE))</f>
        <v>0</v>
      </c>
      <c r="E2960" t="str">
        <f t="array" ref="E2960">IF(ISLOGICAL(D2960),"",FREQUENCY(IF('Data Transformation'!$B$425:$B$8425='Bin Analysis'!$B2955,'Data Transformation'!$G$425:$G$8425),D2960))</f>
        <v/>
      </c>
      <c r="F2960" t="str">
        <f t="shared" si="369"/>
        <v/>
      </c>
      <c r="G2960">
        <f>Weighting!$H$8</f>
        <v>0</v>
      </c>
      <c r="H2960">
        <f t="array" ref="H2960">FREQUENCY(IF('Data Transformation'!$B$4:$B$8425=B2955,'Data Transformation'!$G$4:$G$8425),'Bin Analysis'!$B2960)</f>
        <v>8</v>
      </c>
      <c r="I2960">
        <f t="shared" si="370"/>
        <v>0</v>
      </c>
      <c r="J2960">
        <f t="shared" ref="J2960:J2977" si="371">IF(I2960=0,0,1)</f>
        <v>0</v>
      </c>
      <c r="K2960">
        <f>J2960*Weighting!$W$8</f>
        <v>0</v>
      </c>
      <c r="M2960" s="14"/>
    </row>
    <row r="2961" spans="1:13" x14ac:dyDescent="0.25">
      <c r="A2961" s="32">
        <f>IF(Weighting!$P$9&gt;0,B2961,"")</f>
        <v>0.71399999999999997</v>
      </c>
      <c r="B2961" s="50">
        <f>Weighting!$C$9</f>
        <v>0.71399999999999997</v>
      </c>
      <c r="C2961">
        <f>Weighting!$F$9</f>
        <v>0</v>
      </c>
      <c r="D2961" t="b">
        <f>IF(C2961=1,'Data Transformation'!$G$3+0.5*'Data Transformation'!$W$25,IF(C2962=1,D2962-'Data Transformation'!$W$25,FALSE))</f>
        <v>0</v>
      </c>
      <c r="E2961" t="str">
        <f t="array" ref="E2961">IF(ISLOGICAL(D2961),"",FREQUENCY(IF('Data Transformation'!$B$425:$B$8425='Bin Analysis'!$B2955,'Data Transformation'!$G$425:$G$8425),D2961))</f>
        <v/>
      </c>
      <c r="F2961" t="str">
        <f t="shared" si="369"/>
        <v/>
      </c>
      <c r="G2961">
        <f>Weighting!$H$9</f>
        <v>0</v>
      </c>
      <c r="H2961">
        <f t="array" ref="H2961">FREQUENCY(IF('Data Transformation'!$B$4:$B$8425=B2955,'Data Transformation'!$G$4:$G$8425),'Bin Analysis'!$B2961)</f>
        <v>8</v>
      </c>
      <c r="I2961">
        <f t="shared" si="370"/>
        <v>0</v>
      </c>
      <c r="J2961">
        <f t="shared" si="371"/>
        <v>0</v>
      </c>
      <c r="K2961">
        <f>J2961*Weighting!$W$9</f>
        <v>0</v>
      </c>
      <c r="M2961" s="14"/>
    </row>
    <row r="2962" spans="1:13" x14ac:dyDescent="0.25">
      <c r="A2962" s="32">
        <f>IF(Weighting!$P$10&gt;0,B2962,"")</f>
        <v>0.84499999999999997</v>
      </c>
      <c r="B2962">
        <f>Weighting!$C$10</f>
        <v>0.84499999999999997</v>
      </c>
      <c r="C2962">
        <f>Weighting!$F$10</f>
        <v>0</v>
      </c>
      <c r="D2962" t="b">
        <f>IF(C2962=1,'Data Transformation'!$G$3+0.5*'Data Transformation'!$W$25,IF(C2963=1,D2963-'Data Transformation'!$W$25,FALSE))</f>
        <v>0</v>
      </c>
      <c r="E2962" t="str">
        <f t="array" ref="E2962">IF(ISLOGICAL(D2962),"",FREQUENCY(IF('Data Transformation'!$B$425:$B$8425='Bin Analysis'!$B2955,'Data Transformation'!$G$425:$G$8425),D2962))</f>
        <v/>
      </c>
      <c r="F2962" t="str">
        <f t="shared" si="369"/>
        <v/>
      </c>
      <c r="G2962">
        <f>Weighting!$H$10</f>
        <v>0</v>
      </c>
      <c r="H2962">
        <f t="array" ref="H2962">FREQUENCY(IF('Data Transformation'!$B$4:$B$8425=B2955,'Data Transformation'!$G$4:$G$8425),'Bin Analysis'!$B2962)</f>
        <v>8</v>
      </c>
      <c r="I2962">
        <f t="shared" si="370"/>
        <v>0</v>
      </c>
      <c r="J2962">
        <f t="shared" si="371"/>
        <v>0</v>
      </c>
      <c r="K2962">
        <f>J2962*Weighting!$W$10</f>
        <v>0</v>
      </c>
      <c r="M2962" s="14"/>
    </row>
    <row r="2963" spans="1:13" x14ac:dyDescent="0.25">
      <c r="A2963" s="32">
        <f>IF(Weighting!$P$11&gt;0,B2963,"")</f>
        <v>0.97599999999999998</v>
      </c>
      <c r="B2963">
        <f>Weighting!$C$11</f>
        <v>0.97599999999999998</v>
      </c>
      <c r="C2963">
        <f>Weighting!$F$11</f>
        <v>0</v>
      </c>
      <c r="D2963">
        <f>IF(C2963=1,'Data Transformation'!$G$3+0.5*'Data Transformation'!$W$25,IF(C2964=1,D2964-'Data Transformation'!$W$25,FALSE))</f>
        <v>0.86899999999999999</v>
      </c>
      <c r="E2963">
        <f t="array" ref="E2963">IF(ISLOGICAL(D2963),"",FREQUENCY(IF('Data Transformation'!$B$425:$B$8425='Bin Analysis'!$B2955,'Data Transformation'!$G$425:$G$8425),D2963))</f>
        <v>8</v>
      </c>
      <c r="F2963" t="e">
        <f t="shared" si="369"/>
        <v>#VALUE!</v>
      </c>
      <c r="G2963">
        <f>Weighting!$H$11</f>
        <v>0</v>
      </c>
      <c r="H2963">
        <f t="array" ref="H2963">FREQUENCY(IF('Data Transformation'!$B$4:$B$8425=B2955,'Data Transformation'!$G$4:$G$8425),'Bin Analysis'!$B2963)</f>
        <v>8</v>
      </c>
      <c r="I2963">
        <f t="shared" si="370"/>
        <v>0</v>
      </c>
      <c r="J2963">
        <f t="shared" si="371"/>
        <v>0</v>
      </c>
      <c r="K2963">
        <f>J2963*Weighting!$W$11</f>
        <v>0</v>
      </c>
      <c r="M2963" s="14"/>
    </row>
    <row r="2964" spans="1:13" x14ac:dyDescent="0.25">
      <c r="A2964" s="32">
        <f>IF(Weighting!$P$12&gt;0,B2964,"")</f>
        <v>1.107</v>
      </c>
      <c r="B2964">
        <f>Weighting!$C$12</f>
        <v>1.107</v>
      </c>
      <c r="C2964">
        <f>Weighting!$F$12</f>
        <v>1</v>
      </c>
      <c r="D2964">
        <f>IF(C2964=1,'Data Transformation'!$G$3+0.5*'Data Transformation'!$W$25,IF(C2965=1,D2965-'Data Transformation'!$W$25,FALSE))</f>
        <v>1.131</v>
      </c>
      <c r="E2964">
        <f t="array" ref="E2964">IF(ISLOGICAL(D2964),"",FREQUENCY(IF('Data Transformation'!$B$425:$B$8425='Bin Analysis'!$B2955,'Data Transformation'!$G$425:$G$8425),D2964))</f>
        <v>8</v>
      </c>
      <c r="F2964">
        <f t="shared" si="369"/>
        <v>0</v>
      </c>
      <c r="G2964">
        <f>Weighting!$H$12</f>
        <v>0</v>
      </c>
      <c r="H2964">
        <f t="array" ref="H2964">FREQUENCY(IF('Data Transformation'!$B$4:$B$8425=B2955,'Data Transformation'!$G$4:$G$8425),'Bin Analysis'!$B2964)</f>
        <v>9</v>
      </c>
      <c r="I2964">
        <f t="shared" si="370"/>
        <v>1</v>
      </c>
      <c r="J2964">
        <f t="shared" si="371"/>
        <v>1</v>
      </c>
      <c r="K2964">
        <f>J2964*Weighting!$W$12</f>
        <v>1</v>
      </c>
      <c r="M2964" s="14"/>
    </row>
    <row r="2965" spans="1:13" x14ac:dyDescent="0.25">
      <c r="A2965" s="32">
        <f>IF(Weighting!$P$13&gt;0,B2965,"")</f>
        <v>1.238</v>
      </c>
      <c r="B2965">
        <f>Weighting!$C$13</f>
        <v>1.238</v>
      </c>
      <c r="C2965">
        <f>Weighting!$F$13</f>
        <v>0</v>
      </c>
      <c r="D2965" t="b">
        <f>IF(C2965=1,'Data Transformation'!$G$3+0.5*'Data Transformation'!$W$25,IF(C2966=1,D2966-'Data Transformation'!$W$25,FALSE))</f>
        <v>0</v>
      </c>
      <c r="E2965" t="str">
        <f t="array" ref="E2965">IF(ISLOGICAL(D2965),"",FREQUENCY(IF('Data Transformation'!$B$425:$B$8425='Bin Analysis'!$B2955,'Data Transformation'!$G$425:$G$8425),D2965))</f>
        <v/>
      </c>
      <c r="F2965" t="str">
        <f t="shared" si="369"/>
        <v/>
      </c>
      <c r="G2965">
        <f>Weighting!$H$13</f>
        <v>0</v>
      </c>
      <c r="H2965">
        <f t="array" ref="H2965">FREQUENCY(IF('Data Transformation'!$B$4:$B$8425=B2955,'Data Transformation'!$G$4:$G$8425),'Bin Analysis'!$B2965)</f>
        <v>10</v>
      </c>
      <c r="I2965">
        <f t="shared" si="370"/>
        <v>1</v>
      </c>
      <c r="J2965">
        <f t="shared" si="371"/>
        <v>1</v>
      </c>
      <c r="K2965">
        <f>J2965*Weighting!$W$13</f>
        <v>2</v>
      </c>
      <c r="M2965" s="14"/>
    </row>
    <row r="2966" spans="1:13" x14ac:dyDescent="0.25">
      <c r="A2966" s="32">
        <f>IF(Weighting!$P$14&gt;0,B2966,"")</f>
        <v>1.369</v>
      </c>
      <c r="B2966">
        <f>Weighting!$C$14</f>
        <v>1.369</v>
      </c>
      <c r="C2966">
        <f>Weighting!$F$14</f>
        <v>0</v>
      </c>
      <c r="D2966" t="b">
        <f>IF(C2966=1,'Data Transformation'!$G$3+0.5*'Data Transformation'!$W$25,IF(C2967=1,D2967-'Data Transformation'!$W$25,FALSE))</f>
        <v>0</v>
      </c>
      <c r="E2966" t="str">
        <f t="array" ref="E2966">IF(ISLOGICAL(D2966),"",FREQUENCY(IF('Data Transformation'!$B$425:$B$8425='Bin Analysis'!$B2955,'Data Transformation'!$G$425:$G$8425),D2966))</f>
        <v/>
      </c>
      <c r="F2966" t="str">
        <f t="shared" si="369"/>
        <v/>
      </c>
      <c r="G2966">
        <f>Weighting!$H$14</f>
        <v>0</v>
      </c>
      <c r="H2966">
        <f t="array" ref="H2966">FREQUENCY(IF('Data Transformation'!$B$4:$B$8425=B2955,'Data Transformation'!$G$4:$G$8425),'Bin Analysis'!$B2966)</f>
        <v>10</v>
      </c>
      <c r="I2966">
        <f t="shared" si="370"/>
        <v>0</v>
      </c>
      <c r="J2966">
        <f t="shared" si="371"/>
        <v>0</v>
      </c>
      <c r="K2966">
        <f>J2966*Weighting!$W$14</f>
        <v>0</v>
      </c>
      <c r="M2966" s="14"/>
    </row>
    <row r="2967" spans="1:13" x14ac:dyDescent="0.25">
      <c r="A2967" s="32">
        <f>IF(Weighting!$P$15&gt;0,B2967,"")</f>
        <v>1.5000009999999999</v>
      </c>
      <c r="B2967">
        <f>Weighting!$C$15</f>
        <v>1.5000009999999999</v>
      </c>
      <c r="C2967">
        <f>Weighting!$F$15</f>
        <v>0</v>
      </c>
      <c r="D2967" t="b">
        <f>IF(C2967=1,'Data Transformation'!$G$3+0.5*'Data Transformation'!$W$25,IF(C2968=1,D2968-'Data Transformation'!$W$25,FALSE))</f>
        <v>0</v>
      </c>
      <c r="E2967" t="str">
        <f t="array" ref="E2967">IF(ISLOGICAL(D2967),"",FREQUENCY(IF('Data Transformation'!$B$425:$B$8425='Bin Analysis'!$B2955,'Data Transformation'!$G$425:$G$8425),D2967))</f>
        <v/>
      </c>
      <c r="F2967" t="str">
        <f t="shared" si="369"/>
        <v/>
      </c>
      <c r="G2967">
        <f>Weighting!$H$15</f>
        <v>0</v>
      </c>
      <c r="H2967">
        <f t="array" ref="H2967">FREQUENCY(IF('Data Transformation'!$B$4:$B$8425=B2955,'Data Transformation'!$G$4:$G$8425),'Bin Analysis'!$B2967)</f>
        <v>10</v>
      </c>
      <c r="I2967">
        <f t="shared" si="370"/>
        <v>0</v>
      </c>
      <c r="J2967">
        <f t="shared" si="371"/>
        <v>0</v>
      </c>
      <c r="K2967">
        <f>J2967*Weighting!$W$15</f>
        <v>0</v>
      </c>
      <c r="M2967" s="14"/>
    </row>
    <row r="2968" spans="1:13" x14ac:dyDescent="0.25">
      <c r="A2968" s="32" t="str">
        <f>IF(Weighting!$P$16&gt;0,B2968,"")</f>
        <v/>
      </c>
      <c r="B2968">
        <f>Weighting!$C$16</f>
        <v>1.631</v>
      </c>
      <c r="C2968">
        <f>Weighting!$F$16</f>
        <v>0</v>
      </c>
      <c r="D2968" t="b">
        <f>IF(C2968=1,'Data Transformation'!$G$3+0.5*'Data Transformation'!$W$25,IF(C2969=1,D2969-'Data Transformation'!$W$25,FALSE))</f>
        <v>0</v>
      </c>
      <c r="E2968" t="str">
        <f t="array" ref="E2968">IF(ISLOGICAL(D2968),"",FREQUENCY(IF('Data Transformation'!$B$425:$B$8425='Bin Analysis'!$B2955,'Data Transformation'!$G$425:$G$8425),D2968))</f>
        <v/>
      </c>
      <c r="F2968" t="str">
        <f t="shared" si="369"/>
        <v/>
      </c>
      <c r="G2968">
        <f>Weighting!$H$16</f>
        <v>0</v>
      </c>
      <c r="H2968">
        <f t="array" ref="H2968">FREQUENCY(IF('Data Transformation'!$B$4:$B$8425=B2955,'Data Transformation'!$G$4:$G$8425),'Bin Analysis'!$B2968)</f>
        <v>10</v>
      </c>
      <c r="I2968">
        <f t="shared" si="370"/>
        <v>0</v>
      </c>
      <c r="J2968">
        <f t="shared" si="371"/>
        <v>0</v>
      </c>
      <c r="K2968">
        <f>J2968*Weighting!$W$16</f>
        <v>0</v>
      </c>
      <c r="M2968" s="14"/>
    </row>
    <row r="2969" spans="1:13" x14ac:dyDescent="0.25">
      <c r="A2969" s="32" t="str">
        <f>IF(Weighting!$P$17&gt;0,B2969,"")</f>
        <v/>
      </c>
      <c r="B2969">
        <f>Weighting!$C$17</f>
        <v>1.762</v>
      </c>
      <c r="C2969">
        <f>Weighting!$F$17</f>
        <v>0</v>
      </c>
      <c r="D2969" t="b">
        <f>IF(C2969=1,'Data Transformation'!$G$3+0.5*'Data Transformation'!$W$25,IF(C2970=1,D2970-'Data Transformation'!$W$25,FALSE))</f>
        <v>0</v>
      </c>
      <c r="E2969" t="str">
        <f t="array" ref="E2969">IF(ISLOGICAL(D2969),"",FREQUENCY(IF('Data Transformation'!$B$425:$B$8425='Bin Analysis'!$B2955,'Data Transformation'!$G$425:$G$8425),D2969))</f>
        <v/>
      </c>
      <c r="F2969" t="str">
        <f t="shared" si="369"/>
        <v/>
      </c>
      <c r="G2969">
        <f>Weighting!$H$17</f>
        <v>0</v>
      </c>
      <c r="H2969">
        <f t="array" ref="H2969">FREQUENCY(IF('Data Transformation'!$B$4:$B$8425=B2955,'Data Transformation'!$G$4:$G$8425),'Bin Analysis'!$B2969)</f>
        <v>10</v>
      </c>
      <c r="I2969">
        <f t="shared" si="370"/>
        <v>0</v>
      </c>
      <c r="J2969">
        <f t="shared" si="371"/>
        <v>0</v>
      </c>
      <c r="K2969">
        <f>J2969*Weighting!$W$17</f>
        <v>0</v>
      </c>
      <c r="M2969" s="14"/>
    </row>
    <row r="2970" spans="1:13" x14ac:dyDescent="0.25">
      <c r="A2970" s="32" t="str">
        <f>IF(Weighting!$P$18&gt;0,B2970,"")</f>
        <v/>
      </c>
      <c r="B2970">
        <f>Weighting!$C$18</f>
        <v>1.893</v>
      </c>
      <c r="C2970">
        <f>Weighting!$F$18</f>
        <v>0</v>
      </c>
      <c r="D2970" t="b">
        <f>IF(C2970=1,'Data Transformation'!$G$3+0.5*'Data Transformation'!$W$25,IF(C2971=1,D2971-'Data Transformation'!$W$25,FALSE))</f>
        <v>0</v>
      </c>
      <c r="E2970" t="str">
        <f t="array" ref="E2970">IF(ISLOGICAL(D2970),"",FREQUENCY(IF('Data Transformation'!$B$425:$B$8425='Bin Analysis'!$B2955,'Data Transformation'!$G$425:$G$8425),D2970))</f>
        <v/>
      </c>
      <c r="F2970" t="str">
        <f t="shared" si="369"/>
        <v/>
      </c>
      <c r="G2970">
        <f>Weighting!$H$18</f>
        <v>0</v>
      </c>
      <c r="H2970">
        <f t="array" ref="H2970">FREQUENCY(IF('Data Transformation'!$B$4:$B$8425=B2955,'Data Transformation'!$G$4:$G$8425),'Bin Analysis'!$B2970)</f>
        <v>10</v>
      </c>
      <c r="I2970">
        <f t="shared" si="370"/>
        <v>0</v>
      </c>
      <c r="J2970">
        <f t="shared" si="371"/>
        <v>0</v>
      </c>
      <c r="K2970">
        <f>J2970*Weighting!$W$18</f>
        <v>0</v>
      </c>
      <c r="M2970" s="14"/>
    </row>
    <row r="2971" spans="1:13" x14ac:dyDescent="0.25">
      <c r="A2971" s="32" t="str">
        <f>IF(Weighting!$P$19&gt;0,B2971,"")</f>
        <v/>
      </c>
      <c r="B2971">
        <f>Weighting!$C$19</f>
        <v>2.024</v>
      </c>
      <c r="C2971">
        <f>Weighting!$F$19</f>
        <v>0</v>
      </c>
      <c r="D2971" t="b">
        <f>IF(C2971=1,'Data Transformation'!$G$3+0.5*'Data Transformation'!$W$25,IF(C2972=1,D2972-'Data Transformation'!$W$25,FALSE))</f>
        <v>0</v>
      </c>
      <c r="E2971" t="str">
        <f t="array" ref="E2971">IF(ISLOGICAL(D2971),"",FREQUENCY(IF('Data Transformation'!$B$425:$B$8425='Bin Analysis'!$B2955,'Data Transformation'!$G$425:$G$8425),D2971))</f>
        <v/>
      </c>
      <c r="F2971" t="str">
        <f t="shared" si="369"/>
        <v/>
      </c>
      <c r="G2971">
        <f>Weighting!$H$19</f>
        <v>0</v>
      </c>
      <c r="H2971">
        <f t="array" ref="H2971">FREQUENCY(IF('Data Transformation'!$B$4:$B$8425=B2955,'Data Transformation'!$G$4:$G$8425),'Bin Analysis'!$B2971)</f>
        <v>10</v>
      </c>
      <c r="I2971">
        <f t="shared" si="370"/>
        <v>0</v>
      </c>
      <c r="J2971">
        <f t="shared" si="371"/>
        <v>0</v>
      </c>
      <c r="K2971">
        <f>J2971*Weighting!$W$19</f>
        <v>0</v>
      </c>
      <c r="M2971" s="14"/>
    </row>
    <row r="2972" spans="1:13" x14ac:dyDescent="0.25">
      <c r="A2972" s="32" t="str">
        <f>IF(Weighting!$P$20&gt;0,B2972,"")</f>
        <v/>
      </c>
      <c r="B2972">
        <f>Weighting!$C$20</f>
        <v>2.1550000000000002</v>
      </c>
      <c r="C2972">
        <f>Weighting!$F$20</f>
        <v>0</v>
      </c>
      <c r="D2972" t="b">
        <f>IF(C2972=1,'Data Transformation'!$G$3+0.5*'Data Transformation'!$W$25,IF(C2973=1,D2973-'Data Transformation'!$W$25,FALSE))</f>
        <v>0</v>
      </c>
      <c r="E2972" t="str">
        <f t="array" ref="E2972">IF(ISLOGICAL(D2972),"",FREQUENCY(IF('Data Transformation'!$B$425:$B$8425='Bin Analysis'!$B2955,'Data Transformation'!$G$425:$G$8425),D2972))</f>
        <v/>
      </c>
      <c r="F2972" t="str">
        <f t="shared" si="369"/>
        <v/>
      </c>
      <c r="G2972">
        <f>Weighting!$H$20</f>
        <v>0</v>
      </c>
      <c r="H2972">
        <f t="array" ref="H2972">FREQUENCY(IF('Data Transformation'!$B$4:$B$8425=B2955,'Data Transformation'!$G$4:$G$8425),'Bin Analysis'!$B2972)</f>
        <v>10</v>
      </c>
      <c r="I2972">
        <f t="shared" si="370"/>
        <v>0</v>
      </c>
      <c r="J2972">
        <f t="shared" si="371"/>
        <v>0</v>
      </c>
      <c r="K2972">
        <f>J2972*Weighting!$W$20</f>
        <v>0</v>
      </c>
      <c r="M2972" s="14"/>
    </row>
    <row r="2973" spans="1:13" x14ac:dyDescent="0.25">
      <c r="A2973" s="32" t="str">
        <f>IF(Weighting!$P$21&gt;0,B2973,"")</f>
        <v/>
      </c>
      <c r="B2973">
        <f>Weighting!$C$21</f>
        <v>2.2860000000000005</v>
      </c>
      <c r="C2973">
        <f>Weighting!$F$21</f>
        <v>0</v>
      </c>
      <c r="D2973" t="b">
        <f>IF(C2973=1,'Data Transformation'!$G$3+0.5*'Data Transformation'!$W$25,IF(C2974=1,D2974-'Data Transformation'!$W$25,FALSE))</f>
        <v>0</v>
      </c>
      <c r="E2973" t="str">
        <f t="array" ref="E2973">IF(ISLOGICAL(D2973),"",FREQUENCY(IF('Data Transformation'!$B$425:$B$8425='Bin Analysis'!$B2955,'Data Transformation'!$G$425:$G$8425),D2973))</f>
        <v/>
      </c>
      <c r="F2973" t="str">
        <f t="shared" si="369"/>
        <v/>
      </c>
      <c r="G2973">
        <f>Weighting!$H$21</f>
        <v>0</v>
      </c>
      <c r="H2973">
        <f t="array" ref="H2973">FREQUENCY(IF('Data Transformation'!$B$4:$B$8425=B2955,'Data Transformation'!$G$4:$G$8425),'Bin Analysis'!$B2973)</f>
        <v>10</v>
      </c>
      <c r="I2973">
        <f t="shared" si="370"/>
        <v>0</v>
      </c>
      <c r="J2973">
        <f t="shared" si="371"/>
        <v>0</v>
      </c>
      <c r="K2973">
        <f>J2973*Weighting!$W$21</f>
        <v>0</v>
      </c>
      <c r="M2973" s="14"/>
    </row>
    <row r="2974" spans="1:13" x14ac:dyDescent="0.25">
      <c r="A2974" s="32" t="str">
        <f>IF(Weighting!$P$22&gt;0,B2974,"")</f>
        <v/>
      </c>
      <c r="B2974">
        <f>Weighting!$C$22</f>
        <v>2.4170000000000007</v>
      </c>
      <c r="C2974">
        <f>Weighting!$F$22</f>
        <v>0</v>
      </c>
      <c r="D2974" t="b">
        <f>IF(C2974=1,'Data Transformation'!$G$3+0.5*'Data Transformation'!$W$25,IF(C2975=1,D2975-'Data Transformation'!$W$25,FALSE))</f>
        <v>0</v>
      </c>
      <c r="E2974" t="str">
        <f t="array" ref="E2974">IF(ISLOGICAL(D2974),"",FREQUENCY(IF('Data Transformation'!$B$425:$B$8425='Bin Analysis'!$B2955,'Data Transformation'!$G$425:$G$8425),D2974))</f>
        <v/>
      </c>
      <c r="F2974" t="str">
        <f t="shared" si="369"/>
        <v/>
      </c>
      <c r="G2974">
        <f>Weighting!$H$22</f>
        <v>0</v>
      </c>
      <c r="H2974">
        <f t="array" ref="H2974">FREQUENCY(IF('Data Transformation'!$B$4:$B$8425=B2955,'Data Transformation'!$G$4:$G$8425),'Bin Analysis'!$B2974)</f>
        <v>10</v>
      </c>
      <c r="I2974">
        <f t="shared" si="370"/>
        <v>0</v>
      </c>
      <c r="J2974">
        <f t="shared" si="371"/>
        <v>0</v>
      </c>
      <c r="K2974">
        <f>J2974*Weighting!$W$22</f>
        <v>0</v>
      </c>
      <c r="M2974" s="14"/>
    </row>
    <row r="2975" spans="1:13" x14ac:dyDescent="0.25">
      <c r="A2975" s="32" t="str">
        <f>IF(Weighting!$P$23&gt;0,B2975,"")</f>
        <v/>
      </c>
      <c r="B2975">
        <f>Weighting!$C$23</f>
        <v>2.5480000000000009</v>
      </c>
      <c r="C2975">
        <f>Weighting!$F$23</f>
        <v>0</v>
      </c>
      <c r="D2975" t="b">
        <f>IF(C2975=1,'Data Transformation'!$G$3+0.5*'Data Transformation'!$W$25,IF(C2976=1,D2976-'Data Transformation'!$W$25,FALSE))</f>
        <v>0</v>
      </c>
      <c r="E2975" t="str">
        <f t="array" ref="E2975">IF(ISLOGICAL(D2975),"",FREQUENCY(IF('Data Transformation'!$B$425:$B$8425='Bin Analysis'!$B2955,'Data Transformation'!$G$425:$G$8425),D2975))</f>
        <v/>
      </c>
      <c r="F2975" t="str">
        <f t="shared" si="369"/>
        <v/>
      </c>
      <c r="G2975">
        <f>Weighting!$H$23</f>
        <v>0</v>
      </c>
      <c r="H2975">
        <f t="array" ref="H2975">FREQUENCY(IF('Data Transformation'!$B$4:$B$8425=B2955,'Data Transformation'!$G$4:$G$8425),'Bin Analysis'!$B2975)</f>
        <v>10</v>
      </c>
      <c r="I2975">
        <f t="shared" si="370"/>
        <v>0</v>
      </c>
      <c r="J2975">
        <f t="shared" si="371"/>
        <v>0</v>
      </c>
      <c r="K2975">
        <f>J2975*Weighting!$W$23</f>
        <v>0</v>
      </c>
      <c r="M2975" s="14"/>
    </row>
    <row r="2976" spans="1:13" x14ac:dyDescent="0.25">
      <c r="A2976" s="32" t="str">
        <f>IF(Weighting!$P$24&gt;0,B2976,"")</f>
        <v/>
      </c>
      <c r="B2976">
        <f>Weighting!$C$24</f>
        <v>2.6790000000000012</v>
      </c>
      <c r="C2976">
        <f>Weighting!$F$24</f>
        <v>0</v>
      </c>
      <c r="D2976" t="b">
        <f>IF(C2976=1,'Data Transformation'!$G$3+0.5*'Data Transformation'!$W$25,IF(C2977=1,D2977-'Data Transformation'!$W$25,FALSE))</f>
        <v>0</v>
      </c>
      <c r="E2976" t="str">
        <f t="array" ref="E2976">IF(ISLOGICAL(D2976),"",FREQUENCY(IF('Data Transformation'!$B$425:$B$8425='Bin Analysis'!$B2955,'Data Transformation'!$G$425:$G$8425),D2976))</f>
        <v/>
      </c>
      <c r="F2976" t="str">
        <f t="shared" si="369"/>
        <v/>
      </c>
      <c r="G2976">
        <f>Weighting!$H$24</f>
        <v>0</v>
      </c>
      <c r="H2976">
        <f t="array" ref="H2976">FREQUENCY(IF('Data Transformation'!$B$4:$B$8425=B2955,'Data Transformation'!$G$4:$G$8425),'Bin Analysis'!$B2976)</f>
        <v>10</v>
      </c>
      <c r="I2976">
        <f t="shared" si="370"/>
        <v>0</v>
      </c>
      <c r="J2976">
        <f t="shared" si="371"/>
        <v>0</v>
      </c>
      <c r="K2976">
        <f>J2976*Weighting!$W$24</f>
        <v>0</v>
      </c>
      <c r="M2976" s="14"/>
    </row>
    <row r="2977" spans="1:25" x14ac:dyDescent="0.25">
      <c r="A2977" s="32" t="str">
        <f>IF(Weighting!$P$25&gt;0,B2977,"")</f>
        <v/>
      </c>
      <c r="B2977">
        <f>Weighting!$C$25</f>
        <v>2.8100000000000014</v>
      </c>
      <c r="C2977">
        <f>Weighting!$F$25</f>
        <v>0</v>
      </c>
      <c r="D2977" t="b">
        <f>IF(C2977=1,'Data Transformation'!$G$3+0.5*'Data Transformation'!$W$25,IF(C2978=1,D2978-'Data Transformation'!$W$25,FALSE))</f>
        <v>0</v>
      </c>
      <c r="E2977" t="str">
        <f t="array" ref="E2977">IF(ISLOGICAL(D2977),"",FREQUENCY(IF('Data Transformation'!$B$425:$B$8425='Bin Analysis'!$B2955,'Data Transformation'!$G$425:$G$8425),D2977))</f>
        <v/>
      </c>
      <c r="F2977" t="str">
        <f t="shared" si="369"/>
        <v/>
      </c>
      <c r="G2977">
        <f>Weighting!$H$25</f>
        <v>0</v>
      </c>
      <c r="H2977">
        <f t="array" ref="H2977">FREQUENCY(IF('Data Transformation'!$B$4:$B$8425=B2955,'Data Transformation'!$G$4:$G$8425),'Bin Analysis'!$B2977)</f>
        <v>10</v>
      </c>
      <c r="I2977">
        <f t="shared" si="370"/>
        <v>0</v>
      </c>
      <c r="J2977">
        <f t="shared" si="371"/>
        <v>0</v>
      </c>
      <c r="K2977">
        <f>J2977*Weighting!$W$25</f>
        <v>0</v>
      </c>
      <c r="M2977" s="14"/>
    </row>
    <row r="2978" spans="1:25" x14ac:dyDescent="0.25">
      <c r="O2978"/>
      <c r="P2978"/>
      <c r="Q2978"/>
      <c r="R2978"/>
    </row>
    <row r="2979" spans="1:25" ht="23.25" x14ac:dyDescent="0.35">
      <c r="A2979" s="21" t="s">
        <v>0</v>
      </c>
      <c r="B2979" s="21">
        <f>IFERROR(VLOOKUP(C2979,'Data Transformation'!$L$6:$M$426,2,FALSE),"")</f>
        <v>124</v>
      </c>
      <c r="C2979" s="21">
        <f>C2955+1</f>
        <v>124</v>
      </c>
      <c r="D2979" s="21"/>
      <c r="E2979" s="21"/>
      <c r="F2979" s="21"/>
      <c r="G2979" s="21"/>
      <c r="H2979" s="22"/>
      <c r="I2979" s="22"/>
      <c r="J2979" s="22"/>
      <c r="K2979" s="21"/>
      <c r="L2979" s="21">
        <f>B2979</f>
        <v>124</v>
      </c>
      <c r="M2979" s="23">
        <f>INDEX('Data Transformation'!$O$4:$O$424,MATCH($B2979,'Data Transformation'!$M$4:$M$424,0),MATCH($M$2,'Data Transformation'!$O$3,0))</f>
        <v>10</v>
      </c>
      <c r="N2979" s="27">
        <f>IF('Input and Summary Results'!$J$16="minimum",'Bin Analysis'!X2980/(M2979-1),'Bin Analysis'!Y2979/('Bin Analysis'!M2979-1))</f>
        <v>0</v>
      </c>
      <c r="O2979" s="27">
        <f>IF(M2979=FALSE,NA(),(VLOOKUP(1,C2982:K3001,4,FALSE))/(M2979-1))</f>
        <v>0.1111111111111111</v>
      </c>
      <c r="P2979" s="27">
        <f>IF(M2979=FALSE,NA(),SUM(J2982:J3001)/Weighting!$S$5)</f>
        <v>0.6</v>
      </c>
      <c r="Q2979" s="27">
        <f>IF(M2979=FALSE,NA(),SUM(K2982:K3001)/Weighting!$S$6)</f>
        <v>0.52173913043478259</v>
      </c>
      <c r="R2979" s="27">
        <f>IF(M2979=FALSE,NA(),(VLOOKUP(1,G2982:K3001,3,FALSE))/(M2979-1))</f>
        <v>0.22222222222222221</v>
      </c>
      <c r="S2979" s="22" t="str">
        <f>IF(M2979=FALSE,NA(),IF(SUM(J2982:J3001)=2,"yes","no"))</f>
        <v>no</v>
      </c>
      <c r="X2979" s="2" cm="2">
        <f t="array" ref="X2979:X2980">FREQUENCY(IF('Data Transformation'!$B$425:$B$6424='Bin Analysis'!L2979,'Data Transformation'!$G$425:$G$6424),'Data Transformation'!$U$11)</f>
        <v>9</v>
      </c>
      <c r="Y2979" s="2" cm="2">
        <f t="array" ref="Y2979:Y2980">FREQUENCY(IF('Data Transformation'!$B$425:$B$6424='Bin Analysis'!L2979,'Data Transformation'!$G$425:$G$6424),'Data Transformation'!$U$12)</f>
        <v>8</v>
      </c>
    </row>
    <row r="2980" spans="1:25" x14ac:dyDescent="0.25">
      <c r="A2980" s="14" t="s">
        <v>66</v>
      </c>
      <c r="B2980" t="s">
        <v>47</v>
      </c>
      <c r="C2980" t="s">
        <v>5</v>
      </c>
      <c r="D2980" t="s">
        <v>99</v>
      </c>
      <c r="E2980" t="s">
        <v>100</v>
      </c>
      <c r="F2980" t="s">
        <v>101</v>
      </c>
      <c r="G2980" t="s">
        <v>69</v>
      </c>
      <c r="H2980" t="s">
        <v>31</v>
      </c>
      <c r="I2980" t="s">
        <v>32</v>
      </c>
      <c r="J2980" t="s">
        <v>46</v>
      </c>
      <c r="K2980" s="14" t="s">
        <v>45</v>
      </c>
      <c r="M2980" s="14"/>
      <c r="X2980" s="2">
        <v>0</v>
      </c>
      <c r="Y2980" s="2">
        <v>1</v>
      </c>
    </row>
    <row r="2981" spans="1:25" x14ac:dyDescent="0.25">
      <c r="A2981" s="32"/>
      <c r="D2981" t="b">
        <f>IF(C2981=1,'Data Transformation'!$G$3+0.5*'Data Transformation'!$W$25,IF(C2982=1,D2982-'Data Transformation'!$W$25,FALSE))</f>
        <v>0</v>
      </c>
      <c r="E2981" t="str">
        <f t="array" ref="E2981">IF(ISLOGICAL(D2981),"",FREQUENCY(IF('Data Transformation'!$B$425:$B$8425='Bin Analysis'!$B2979,'Data Transformation'!$G$425:$G$8425),D2981))</f>
        <v/>
      </c>
      <c r="F2981" t="str">
        <f>IF(ISLOGICAL(D2981),"",E2981-E2980)</f>
        <v/>
      </c>
      <c r="M2981" s="14"/>
    </row>
    <row r="2982" spans="1:25" x14ac:dyDescent="0.25">
      <c r="A2982" s="32">
        <f>IF(Weighting!$P$6&gt;0,B2982,"")</f>
        <v>0.32100000000000001</v>
      </c>
      <c r="B2982">
        <f>Weighting!$C$6</f>
        <v>0.32100000000000001</v>
      </c>
      <c r="C2982">
        <f>Weighting!$F$6</f>
        <v>0</v>
      </c>
      <c r="D2982" t="b">
        <f>IF(C2982=1,'Data Transformation'!$G$3+0.5*'Data Transformation'!$W$25,IF(C2983=1,D2983-'Data Transformation'!$W$25,FALSE))</f>
        <v>0</v>
      </c>
      <c r="E2982" t="str">
        <f t="array" ref="E2982">IF(ISLOGICAL(D2982),"",FREQUENCY(IF('Data Transformation'!$B$425:$B$8425='Bin Analysis'!$B2979,'Data Transformation'!$G$425:$G$8425),D2982))</f>
        <v/>
      </c>
      <c r="F2982" t="str">
        <f>IF(ISLOGICAL(D2982),"",E2982-E2981)</f>
        <v/>
      </c>
      <c r="G2982">
        <f>Weighting!$H$6</f>
        <v>1</v>
      </c>
      <c r="H2982">
        <f t="array" ref="H2982">FREQUENCY(IF('Data Transformation'!$B$4:$B$8425=B2979,'Data Transformation'!$G$4:$G$8425),'Bin Analysis'!$B2982)</f>
        <v>2</v>
      </c>
      <c r="I2982">
        <f>H2982-H2981</f>
        <v>2</v>
      </c>
      <c r="J2982">
        <f>IF(I2982=0,0,1)</f>
        <v>1</v>
      </c>
      <c r="K2982">
        <f>J2982*Weighting!$W$6</f>
        <v>1</v>
      </c>
      <c r="M2982" s="14"/>
    </row>
    <row r="2983" spans="1:25" x14ac:dyDescent="0.25">
      <c r="A2983" s="32">
        <f>IF(Weighting!$P$7&gt;0,B2983,"")</f>
        <v>0.45200000000000001</v>
      </c>
      <c r="B2983">
        <f>Weighting!$C$7</f>
        <v>0.45200000000000001</v>
      </c>
      <c r="C2983">
        <f>Weighting!$F$7</f>
        <v>0</v>
      </c>
      <c r="D2983" t="b">
        <f>IF(C2983=1,'Data Transformation'!$G$3+0.5*'Data Transformation'!$W$25,IF(C2984=1,D2984-'Data Transformation'!$W$25,FALSE))</f>
        <v>0</v>
      </c>
      <c r="E2983" t="str">
        <f t="array" ref="E2983">IF(ISLOGICAL(D2983),"",FREQUENCY(IF('Data Transformation'!$B$425:$B$8425='Bin Analysis'!$B2979,'Data Transformation'!$G$425:$G$8425),D2983))</f>
        <v/>
      </c>
      <c r="F2983" t="str">
        <f t="shared" ref="F2983:F3001" si="372">IF(ISLOGICAL(D2983),"",E2983-E2982)</f>
        <v/>
      </c>
      <c r="G2983">
        <f>Weighting!$H$7</f>
        <v>0</v>
      </c>
      <c r="H2983">
        <f t="array" ref="H2983">FREQUENCY(IF('Data Transformation'!$B$4:$B$8425=B2979,'Data Transformation'!$G$4:$G$8425),'Bin Analysis'!$B2983)</f>
        <v>3</v>
      </c>
      <c r="I2983">
        <f t="shared" ref="I2983:I3001" si="373">H2983-H2982</f>
        <v>1</v>
      </c>
      <c r="J2983">
        <f>IF(I2983=0,0,1)</f>
        <v>1</v>
      </c>
      <c r="K2983">
        <f>J2983*Weighting!$W$7</f>
        <v>2</v>
      </c>
      <c r="M2983" s="14"/>
    </row>
    <row r="2984" spans="1:25" x14ac:dyDescent="0.25">
      <c r="A2984" s="32">
        <f>IF(Weighting!$P$8&gt;0,B2984,"")</f>
        <v>0.58299999999999996</v>
      </c>
      <c r="B2984">
        <f>Weighting!$C$8</f>
        <v>0.58299999999999996</v>
      </c>
      <c r="C2984">
        <f>Weighting!$F$8</f>
        <v>0</v>
      </c>
      <c r="D2984" t="b">
        <f>IF(C2984=1,'Data Transformation'!$G$3+0.5*'Data Transformation'!$W$25,IF(C2985=1,D2985-'Data Transformation'!$W$25,FALSE))</f>
        <v>0</v>
      </c>
      <c r="E2984" t="str">
        <f t="array" ref="E2984">IF(ISLOGICAL(D2984),"",FREQUENCY(IF('Data Transformation'!$B$425:$B$8425='Bin Analysis'!$B2979,'Data Transformation'!$G$425:$G$8425),D2984))</f>
        <v/>
      </c>
      <c r="F2984" t="str">
        <f t="shared" si="372"/>
        <v/>
      </c>
      <c r="G2984">
        <f>Weighting!$H$8</f>
        <v>0</v>
      </c>
      <c r="H2984">
        <f t="array" ref="H2984">FREQUENCY(IF('Data Transformation'!$B$4:$B$8425=B2979,'Data Transformation'!$G$4:$G$8425),'Bin Analysis'!$B2984)</f>
        <v>5</v>
      </c>
      <c r="I2984">
        <f t="shared" si="373"/>
        <v>2</v>
      </c>
      <c r="J2984">
        <f t="shared" ref="J2984:J3001" si="374">IF(I2984=0,0,1)</f>
        <v>1</v>
      </c>
      <c r="K2984">
        <f>J2984*Weighting!$W$8</f>
        <v>3</v>
      </c>
      <c r="M2984" s="14"/>
    </row>
    <row r="2985" spans="1:25" x14ac:dyDescent="0.25">
      <c r="A2985" s="32">
        <f>IF(Weighting!$P$9&gt;0,B2985,"")</f>
        <v>0.71399999999999997</v>
      </c>
      <c r="B2985" s="50">
        <f>Weighting!$C$9</f>
        <v>0.71399999999999997</v>
      </c>
      <c r="C2985">
        <f>Weighting!$F$9</f>
        <v>0</v>
      </c>
      <c r="D2985" t="b">
        <f>IF(C2985=1,'Data Transformation'!$G$3+0.5*'Data Transformation'!$W$25,IF(C2986=1,D2986-'Data Transformation'!$W$25,FALSE))</f>
        <v>0</v>
      </c>
      <c r="E2985" t="str">
        <f t="array" ref="E2985">IF(ISLOGICAL(D2985),"",FREQUENCY(IF('Data Transformation'!$B$425:$B$8425='Bin Analysis'!$B2979,'Data Transformation'!$G$425:$G$8425),D2985))</f>
        <v/>
      </c>
      <c r="F2985" t="str">
        <f t="shared" si="372"/>
        <v/>
      </c>
      <c r="G2985">
        <f>Weighting!$H$9</f>
        <v>0</v>
      </c>
      <c r="H2985">
        <f t="array" ref="H2985">FREQUENCY(IF('Data Transformation'!$B$4:$B$8425=B2979,'Data Transformation'!$G$4:$G$8425),'Bin Analysis'!$B2985)</f>
        <v>8</v>
      </c>
      <c r="I2985">
        <f t="shared" si="373"/>
        <v>3</v>
      </c>
      <c r="J2985">
        <f t="shared" si="374"/>
        <v>1</v>
      </c>
      <c r="K2985">
        <f>J2985*Weighting!$W$9</f>
        <v>3</v>
      </c>
      <c r="M2985" s="14"/>
    </row>
    <row r="2986" spans="1:25" x14ac:dyDescent="0.25">
      <c r="A2986" s="32">
        <f>IF(Weighting!$P$10&gt;0,B2986,"")</f>
        <v>0.84499999999999997</v>
      </c>
      <c r="B2986">
        <f>Weighting!$C$10</f>
        <v>0.84499999999999997</v>
      </c>
      <c r="C2986">
        <f>Weighting!$F$10</f>
        <v>0</v>
      </c>
      <c r="D2986" t="b">
        <f>IF(C2986=1,'Data Transformation'!$G$3+0.5*'Data Transformation'!$W$25,IF(C2987=1,D2987-'Data Transformation'!$W$25,FALSE))</f>
        <v>0</v>
      </c>
      <c r="E2986" t="str">
        <f t="array" ref="E2986">IF(ISLOGICAL(D2986),"",FREQUENCY(IF('Data Transformation'!$B$425:$B$8425='Bin Analysis'!$B2979,'Data Transformation'!$G$425:$G$8425),D2986))</f>
        <v/>
      </c>
      <c r="F2986" t="str">
        <f t="shared" si="372"/>
        <v/>
      </c>
      <c r="G2986">
        <f>Weighting!$H$10</f>
        <v>0</v>
      </c>
      <c r="H2986">
        <f t="array" ref="H2986">FREQUENCY(IF('Data Transformation'!$B$4:$B$8425=B2979,'Data Transformation'!$G$4:$G$8425),'Bin Analysis'!$B2986)</f>
        <v>8</v>
      </c>
      <c r="I2986">
        <f t="shared" si="373"/>
        <v>0</v>
      </c>
      <c r="J2986">
        <f t="shared" si="374"/>
        <v>0</v>
      </c>
      <c r="K2986">
        <f>J2986*Weighting!$W$10</f>
        <v>0</v>
      </c>
      <c r="M2986" s="14"/>
    </row>
    <row r="2987" spans="1:25" x14ac:dyDescent="0.25">
      <c r="A2987" s="32">
        <f>IF(Weighting!$P$11&gt;0,B2987,"")</f>
        <v>0.97599999999999998</v>
      </c>
      <c r="B2987">
        <f>Weighting!$C$11</f>
        <v>0.97599999999999998</v>
      </c>
      <c r="C2987">
        <f>Weighting!$F$11</f>
        <v>0</v>
      </c>
      <c r="D2987">
        <f>IF(C2987=1,'Data Transformation'!$G$3+0.5*'Data Transformation'!$W$25,IF(C2988=1,D2988-'Data Transformation'!$W$25,FALSE))</f>
        <v>0.86899999999999999</v>
      </c>
      <c r="E2987">
        <f t="array" ref="E2987">IF(ISLOGICAL(D2987),"",FREQUENCY(IF('Data Transformation'!$B$425:$B$8425='Bin Analysis'!$B2979,'Data Transformation'!$G$425:$G$8425),D2987))</f>
        <v>8</v>
      </c>
      <c r="F2987" t="e">
        <f t="shared" si="372"/>
        <v>#VALUE!</v>
      </c>
      <c r="G2987">
        <f>Weighting!$H$11</f>
        <v>0</v>
      </c>
      <c r="H2987">
        <f t="array" ref="H2987">FREQUENCY(IF('Data Transformation'!$B$4:$B$8425=B2979,'Data Transformation'!$G$4:$G$8425),'Bin Analysis'!$B2987)</f>
        <v>9</v>
      </c>
      <c r="I2987">
        <f t="shared" si="373"/>
        <v>1</v>
      </c>
      <c r="J2987">
        <f t="shared" si="374"/>
        <v>1</v>
      </c>
      <c r="K2987">
        <f>J2987*Weighting!$W$11</f>
        <v>2</v>
      </c>
      <c r="M2987" s="14"/>
    </row>
    <row r="2988" spans="1:25" x14ac:dyDescent="0.25">
      <c r="A2988" s="32">
        <f>IF(Weighting!$P$12&gt;0,B2988,"")</f>
        <v>1.107</v>
      </c>
      <c r="B2988">
        <f>Weighting!$C$12</f>
        <v>1.107</v>
      </c>
      <c r="C2988">
        <f>Weighting!$F$12</f>
        <v>1</v>
      </c>
      <c r="D2988">
        <f>IF(C2988=1,'Data Transformation'!$G$3+0.5*'Data Transformation'!$W$25,IF(C2989=1,D2989-'Data Transformation'!$W$25,FALSE))</f>
        <v>1.131</v>
      </c>
      <c r="E2988">
        <f t="array" ref="E2988">IF(ISLOGICAL(D2988),"",FREQUENCY(IF('Data Transformation'!$B$425:$B$8425='Bin Analysis'!$B2979,'Data Transformation'!$G$425:$G$8425),D2988))</f>
        <v>9</v>
      </c>
      <c r="F2988">
        <f t="shared" si="372"/>
        <v>1</v>
      </c>
      <c r="G2988">
        <f>Weighting!$H$12</f>
        <v>0</v>
      </c>
      <c r="H2988">
        <f t="array" ref="H2988">FREQUENCY(IF('Data Transformation'!$B$4:$B$8425=B2979,'Data Transformation'!$G$4:$G$8425),'Bin Analysis'!$B2988)</f>
        <v>10</v>
      </c>
      <c r="I2988">
        <f t="shared" si="373"/>
        <v>1</v>
      </c>
      <c r="J2988">
        <f t="shared" si="374"/>
        <v>1</v>
      </c>
      <c r="K2988">
        <f>J2988*Weighting!$W$12</f>
        <v>1</v>
      </c>
      <c r="M2988" s="14"/>
    </row>
    <row r="2989" spans="1:25" x14ac:dyDescent="0.25">
      <c r="A2989" s="32">
        <f>IF(Weighting!$P$13&gt;0,B2989,"")</f>
        <v>1.238</v>
      </c>
      <c r="B2989">
        <f>Weighting!$C$13</f>
        <v>1.238</v>
      </c>
      <c r="C2989">
        <f>Weighting!$F$13</f>
        <v>0</v>
      </c>
      <c r="D2989" t="b">
        <f>IF(C2989=1,'Data Transformation'!$G$3+0.5*'Data Transformation'!$W$25,IF(C2990=1,D2990-'Data Transformation'!$W$25,FALSE))</f>
        <v>0</v>
      </c>
      <c r="E2989" t="str">
        <f t="array" ref="E2989">IF(ISLOGICAL(D2989),"",FREQUENCY(IF('Data Transformation'!$B$425:$B$8425='Bin Analysis'!$B2979,'Data Transformation'!$G$425:$G$8425),D2989))</f>
        <v/>
      </c>
      <c r="F2989" t="str">
        <f t="shared" si="372"/>
        <v/>
      </c>
      <c r="G2989">
        <f>Weighting!$H$13</f>
        <v>0</v>
      </c>
      <c r="H2989">
        <f t="array" ref="H2989">FREQUENCY(IF('Data Transformation'!$B$4:$B$8425=B2979,'Data Transformation'!$G$4:$G$8425),'Bin Analysis'!$B2989)</f>
        <v>10</v>
      </c>
      <c r="I2989">
        <f t="shared" si="373"/>
        <v>0</v>
      </c>
      <c r="J2989">
        <f t="shared" si="374"/>
        <v>0</v>
      </c>
      <c r="K2989">
        <f>J2989*Weighting!$W$13</f>
        <v>0</v>
      </c>
      <c r="M2989" s="14"/>
    </row>
    <row r="2990" spans="1:25" x14ac:dyDescent="0.25">
      <c r="A2990" s="32">
        <f>IF(Weighting!$P$14&gt;0,B2990,"")</f>
        <v>1.369</v>
      </c>
      <c r="B2990">
        <f>Weighting!$C$14</f>
        <v>1.369</v>
      </c>
      <c r="C2990">
        <f>Weighting!$F$14</f>
        <v>0</v>
      </c>
      <c r="D2990" t="b">
        <f>IF(C2990=1,'Data Transformation'!$G$3+0.5*'Data Transformation'!$W$25,IF(C2991=1,D2991-'Data Transformation'!$W$25,FALSE))</f>
        <v>0</v>
      </c>
      <c r="E2990" t="str">
        <f t="array" ref="E2990">IF(ISLOGICAL(D2990),"",FREQUENCY(IF('Data Transformation'!$B$425:$B$8425='Bin Analysis'!$B2979,'Data Transformation'!$G$425:$G$8425),D2990))</f>
        <v/>
      </c>
      <c r="F2990" t="str">
        <f t="shared" si="372"/>
        <v/>
      </c>
      <c r="G2990">
        <f>Weighting!$H$14</f>
        <v>0</v>
      </c>
      <c r="H2990">
        <f t="array" ref="H2990">FREQUENCY(IF('Data Transformation'!$B$4:$B$8425=B2979,'Data Transformation'!$G$4:$G$8425),'Bin Analysis'!$B2990)</f>
        <v>10</v>
      </c>
      <c r="I2990">
        <f t="shared" si="373"/>
        <v>0</v>
      </c>
      <c r="J2990">
        <f t="shared" si="374"/>
        <v>0</v>
      </c>
      <c r="K2990">
        <f>J2990*Weighting!$W$14</f>
        <v>0</v>
      </c>
      <c r="M2990" s="14"/>
    </row>
    <row r="2991" spans="1:25" x14ac:dyDescent="0.25">
      <c r="A2991" s="32">
        <f>IF(Weighting!$P$15&gt;0,B2991,"")</f>
        <v>1.5000009999999999</v>
      </c>
      <c r="B2991">
        <f>Weighting!$C$15</f>
        <v>1.5000009999999999</v>
      </c>
      <c r="C2991">
        <f>Weighting!$F$15</f>
        <v>0</v>
      </c>
      <c r="D2991" t="b">
        <f>IF(C2991=1,'Data Transformation'!$G$3+0.5*'Data Transformation'!$W$25,IF(C2992=1,D2992-'Data Transformation'!$W$25,FALSE))</f>
        <v>0</v>
      </c>
      <c r="E2991" t="str">
        <f t="array" ref="E2991">IF(ISLOGICAL(D2991),"",FREQUENCY(IF('Data Transformation'!$B$425:$B$8425='Bin Analysis'!$B2979,'Data Transformation'!$G$425:$G$8425),D2991))</f>
        <v/>
      </c>
      <c r="F2991" t="str">
        <f t="shared" si="372"/>
        <v/>
      </c>
      <c r="G2991">
        <f>Weighting!$H$15</f>
        <v>0</v>
      </c>
      <c r="H2991">
        <f t="array" ref="H2991">FREQUENCY(IF('Data Transformation'!$B$4:$B$8425=B2979,'Data Transformation'!$G$4:$G$8425),'Bin Analysis'!$B2991)</f>
        <v>10</v>
      </c>
      <c r="I2991">
        <f t="shared" si="373"/>
        <v>0</v>
      </c>
      <c r="J2991">
        <f t="shared" si="374"/>
        <v>0</v>
      </c>
      <c r="K2991">
        <f>J2991*Weighting!$W$15</f>
        <v>0</v>
      </c>
      <c r="M2991" s="14"/>
    </row>
    <row r="2992" spans="1:25" x14ac:dyDescent="0.25">
      <c r="A2992" s="32" t="str">
        <f>IF(Weighting!$P$16&gt;0,B2992,"")</f>
        <v/>
      </c>
      <c r="B2992">
        <f>Weighting!$C$16</f>
        <v>1.631</v>
      </c>
      <c r="C2992">
        <f>Weighting!$F$16</f>
        <v>0</v>
      </c>
      <c r="D2992" t="b">
        <f>IF(C2992=1,'Data Transformation'!$G$3+0.5*'Data Transformation'!$W$25,IF(C2993=1,D2993-'Data Transformation'!$W$25,FALSE))</f>
        <v>0</v>
      </c>
      <c r="E2992" t="str">
        <f t="array" ref="E2992">IF(ISLOGICAL(D2992),"",FREQUENCY(IF('Data Transformation'!$B$425:$B$8425='Bin Analysis'!$B2979,'Data Transformation'!$G$425:$G$8425),D2992))</f>
        <v/>
      </c>
      <c r="F2992" t="str">
        <f t="shared" si="372"/>
        <v/>
      </c>
      <c r="G2992">
        <f>Weighting!$H$16</f>
        <v>0</v>
      </c>
      <c r="H2992">
        <f t="array" ref="H2992">FREQUENCY(IF('Data Transformation'!$B$4:$B$8425=B2979,'Data Transformation'!$G$4:$G$8425),'Bin Analysis'!$B2992)</f>
        <v>10</v>
      </c>
      <c r="I2992">
        <f t="shared" si="373"/>
        <v>0</v>
      </c>
      <c r="J2992">
        <f t="shared" si="374"/>
        <v>0</v>
      </c>
      <c r="K2992">
        <f>J2992*Weighting!$W$16</f>
        <v>0</v>
      </c>
      <c r="M2992" s="14"/>
    </row>
    <row r="2993" spans="1:25" x14ac:dyDescent="0.25">
      <c r="A2993" s="32" t="str">
        <f>IF(Weighting!$P$17&gt;0,B2993,"")</f>
        <v/>
      </c>
      <c r="B2993">
        <f>Weighting!$C$17</f>
        <v>1.762</v>
      </c>
      <c r="C2993">
        <f>Weighting!$F$17</f>
        <v>0</v>
      </c>
      <c r="D2993" t="b">
        <f>IF(C2993=1,'Data Transformation'!$G$3+0.5*'Data Transformation'!$W$25,IF(C2994=1,D2994-'Data Transformation'!$W$25,FALSE))</f>
        <v>0</v>
      </c>
      <c r="E2993" t="str">
        <f t="array" ref="E2993">IF(ISLOGICAL(D2993),"",FREQUENCY(IF('Data Transformation'!$B$425:$B$8425='Bin Analysis'!$B2979,'Data Transformation'!$G$425:$G$8425),D2993))</f>
        <v/>
      </c>
      <c r="F2993" t="str">
        <f t="shared" si="372"/>
        <v/>
      </c>
      <c r="G2993">
        <f>Weighting!$H$17</f>
        <v>0</v>
      </c>
      <c r="H2993">
        <f t="array" ref="H2993">FREQUENCY(IF('Data Transformation'!$B$4:$B$8425=B2979,'Data Transformation'!$G$4:$G$8425),'Bin Analysis'!$B2993)</f>
        <v>10</v>
      </c>
      <c r="I2993">
        <f t="shared" si="373"/>
        <v>0</v>
      </c>
      <c r="J2993">
        <f t="shared" si="374"/>
        <v>0</v>
      </c>
      <c r="K2993">
        <f>J2993*Weighting!$W$17</f>
        <v>0</v>
      </c>
      <c r="M2993" s="14"/>
    </row>
    <row r="2994" spans="1:25" x14ac:dyDescent="0.25">
      <c r="A2994" s="32" t="str">
        <f>IF(Weighting!$P$18&gt;0,B2994,"")</f>
        <v/>
      </c>
      <c r="B2994">
        <f>Weighting!$C$18</f>
        <v>1.893</v>
      </c>
      <c r="C2994">
        <f>Weighting!$F$18</f>
        <v>0</v>
      </c>
      <c r="D2994" t="b">
        <f>IF(C2994=1,'Data Transformation'!$G$3+0.5*'Data Transformation'!$W$25,IF(C2995=1,D2995-'Data Transformation'!$W$25,FALSE))</f>
        <v>0</v>
      </c>
      <c r="E2994" t="str">
        <f t="array" ref="E2994">IF(ISLOGICAL(D2994),"",FREQUENCY(IF('Data Transformation'!$B$425:$B$8425='Bin Analysis'!$B2979,'Data Transformation'!$G$425:$G$8425),D2994))</f>
        <v/>
      </c>
      <c r="F2994" t="str">
        <f t="shared" si="372"/>
        <v/>
      </c>
      <c r="G2994">
        <f>Weighting!$H$18</f>
        <v>0</v>
      </c>
      <c r="H2994">
        <f t="array" ref="H2994">FREQUENCY(IF('Data Transformation'!$B$4:$B$8425=B2979,'Data Transformation'!$G$4:$G$8425),'Bin Analysis'!$B2994)</f>
        <v>10</v>
      </c>
      <c r="I2994">
        <f t="shared" si="373"/>
        <v>0</v>
      </c>
      <c r="J2994">
        <f t="shared" si="374"/>
        <v>0</v>
      </c>
      <c r="K2994">
        <f>J2994*Weighting!$W$18</f>
        <v>0</v>
      </c>
      <c r="M2994" s="14"/>
    </row>
    <row r="2995" spans="1:25" x14ac:dyDescent="0.25">
      <c r="A2995" s="32" t="str">
        <f>IF(Weighting!$P$19&gt;0,B2995,"")</f>
        <v/>
      </c>
      <c r="B2995">
        <f>Weighting!$C$19</f>
        <v>2.024</v>
      </c>
      <c r="C2995">
        <f>Weighting!$F$19</f>
        <v>0</v>
      </c>
      <c r="D2995" t="b">
        <f>IF(C2995=1,'Data Transformation'!$G$3+0.5*'Data Transformation'!$W$25,IF(C2996=1,D2996-'Data Transformation'!$W$25,FALSE))</f>
        <v>0</v>
      </c>
      <c r="E2995" t="str">
        <f t="array" ref="E2995">IF(ISLOGICAL(D2995),"",FREQUENCY(IF('Data Transformation'!$B$425:$B$8425='Bin Analysis'!$B2979,'Data Transformation'!$G$425:$G$8425),D2995))</f>
        <v/>
      </c>
      <c r="F2995" t="str">
        <f t="shared" si="372"/>
        <v/>
      </c>
      <c r="G2995">
        <f>Weighting!$H$19</f>
        <v>0</v>
      </c>
      <c r="H2995">
        <f t="array" ref="H2995">FREQUENCY(IF('Data Transformation'!$B$4:$B$8425=B2979,'Data Transformation'!$G$4:$G$8425),'Bin Analysis'!$B2995)</f>
        <v>10</v>
      </c>
      <c r="I2995">
        <f t="shared" si="373"/>
        <v>0</v>
      </c>
      <c r="J2995">
        <f t="shared" si="374"/>
        <v>0</v>
      </c>
      <c r="K2995">
        <f>J2995*Weighting!$W$19</f>
        <v>0</v>
      </c>
      <c r="M2995" s="14"/>
    </row>
    <row r="2996" spans="1:25" x14ac:dyDescent="0.25">
      <c r="A2996" s="32" t="str">
        <f>IF(Weighting!$P$20&gt;0,B2996,"")</f>
        <v/>
      </c>
      <c r="B2996">
        <f>Weighting!$C$20</f>
        <v>2.1550000000000002</v>
      </c>
      <c r="C2996">
        <f>Weighting!$F$20</f>
        <v>0</v>
      </c>
      <c r="D2996" t="b">
        <f>IF(C2996=1,'Data Transformation'!$G$3+0.5*'Data Transformation'!$W$25,IF(C2997=1,D2997-'Data Transformation'!$W$25,FALSE))</f>
        <v>0</v>
      </c>
      <c r="E2996" t="str">
        <f t="array" ref="E2996">IF(ISLOGICAL(D2996),"",FREQUENCY(IF('Data Transformation'!$B$425:$B$8425='Bin Analysis'!$B2979,'Data Transformation'!$G$425:$G$8425),D2996))</f>
        <v/>
      </c>
      <c r="F2996" t="str">
        <f t="shared" si="372"/>
        <v/>
      </c>
      <c r="G2996">
        <f>Weighting!$H$20</f>
        <v>0</v>
      </c>
      <c r="H2996">
        <f t="array" ref="H2996">FREQUENCY(IF('Data Transformation'!$B$4:$B$8425=B2979,'Data Transformation'!$G$4:$G$8425),'Bin Analysis'!$B2996)</f>
        <v>10</v>
      </c>
      <c r="I2996">
        <f t="shared" si="373"/>
        <v>0</v>
      </c>
      <c r="J2996">
        <f t="shared" si="374"/>
        <v>0</v>
      </c>
      <c r="K2996">
        <f>J2996*Weighting!$W$20</f>
        <v>0</v>
      </c>
      <c r="M2996" s="14"/>
    </row>
    <row r="2997" spans="1:25" x14ac:dyDescent="0.25">
      <c r="A2997" s="32" t="str">
        <f>IF(Weighting!$P$21&gt;0,B2997,"")</f>
        <v/>
      </c>
      <c r="B2997">
        <f>Weighting!$C$21</f>
        <v>2.2860000000000005</v>
      </c>
      <c r="C2997">
        <f>Weighting!$F$21</f>
        <v>0</v>
      </c>
      <c r="D2997" t="b">
        <f>IF(C2997=1,'Data Transformation'!$G$3+0.5*'Data Transformation'!$W$25,IF(C2998=1,D2998-'Data Transformation'!$W$25,FALSE))</f>
        <v>0</v>
      </c>
      <c r="E2997" t="str">
        <f t="array" ref="E2997">IF(ISLOGICAL(D2997),"",FREQUENCY(IF('Data Transformation'!$B$425:$B$8425='Bin Analysis'!$B2979,'Data Transformation'!$G$425:$G$8425),D2997))</f>
        <v/>
      </c>
      <c r="F2997" t="str">
        <f t="shared" si="372"/>
        <v/>
      </c>
      <c r="G2997">
        <f>Weighting!$H$21</f>
        <v>0</v>
      </c>
      <c r="H2997">
        <f t="array" ref="H2997">FREQUENCY(IF('Data Transformation'!$B$4:$B$8425=B2979,'Data Transformation'!$G$4:$G$8425),'Bin Analysis'!$B2997)</f>
        <v>10</v>
      </c>
      <c r="I2997">
        <f t="shared" si="373"/>
        <v>0</v>
      </c>
      <c r="J2997">
        <f t="shared" si="374"/>
        <v>0</v>
      </c>
      <c r="K2997">
        <f>J2997*Weighting!$W$21</f>
        <v>0</v>
      </c>
      <c r="M2997" s="14"/>
    </row>
    <row r="2998" spans="1:25" x14ac:dyDescent="0.25">
      <c r="A2998" s="32" t="str">
        <f>IF(Weighting!$P$22&gt;0,B2998,"")</f>
        <v/>
      </c>
      <c r="B2998">
        <f>Weighting!$C$22</f>
        <v>2.4170000000000007</v>
      </c>
      <c r="C2998">
        <f>Weighting!$F$22</f>
        <v>0</v>
      </c>
      <c r="D2998" t="b">
        <f>IF(C2998=1,'Data Transformation'!$G$3+0.5*'Data Transformation'!$W$25,IF(C2999=1,D2999-'Data Transformation'!$W$25,FALSE))</f>
        <v>0</v>
      </c>
      <c r="E2998" t="str">
        <f t="array" ref="E2998">IF(ISLOGICAL(D2998),"",FREQUENCY(IF('Data Transformation'!$B$425:$B$8425='Bin Analysis'!$B2979,'Data Transformation'!$G$425:$G$8425),D2998))</f>
        <v/>
      </c>
      <c r="F2998" t="str">
        <f t="shared" si="372"/>
        <v/>
      </c>
      <c r="G2998">
        <f>Weighting!$H$22</f>
        <v>0</v>
      </c>
      <c r="H2998">
        <f t="array" ref="H2998">FREQUENCY(IF('Data Transformation'!$B$4:$B$8425=B2979,'Data Transformation'!$G$4:$G$8425),'Bin Analysis'!$B2998)</f>
        <v>10</v>
      </c>
      <c r="I2998">
        <f t="shared" si="373"/>
        <v>0</v>
      </c>
      <c r="J2998">
        <f t="shared" si="374"/>
        <v>0</v>
      </c>
      <c r="K2998">
        <f>J2998*Weighting!$W$22</f>
        <v>0</v>
      </c>
      <c r="M2998" s="14"/>
    </row>
    <row r="2999" spans="1:25" x14ac:dyDescent="0.25">
      <c r="A2999" s="32" t="str">
        <f>IF(Weighting!$P$23&gt;0,B2999,"")</f>
        <v/>
      </c>
      <c r="B2999">
        <f>Weighting!$C$23</f>
        <v>2.5480000000000009</v>
      </c>
      <c r="C2999">
        <f>Weighting!$F$23</f>
        <v>0</v>
      </c>
      <c r="D2999" t="b">
        <f>IF(C2999=1,'Data Transformation'!$G$3+0.5*'Data Transformation'!$W$25,IF(C3000=1,D3000-'Data Transformation'!$W$25,FALSE))</f>
        <v>0</v>
      </c>
      <c r="E2999" t="str">
        <f t="array" ref="E2999">IF(ISLOGICAL(D2999),"",FREQUENCY(IF('Data Transformation'!$B$425:$B$8425='Bin Analysis'!$B2979,'Data Transformation'!$G$425:$G$8425),D2999))</f>
        <v/>
      </c>
      <c r="F2999" t="str">
        <f t="shared" si="372"/>
        <v/>
      </c>
      <c r="G2999">
        <f>Weighting!$H$23</f>
        <v>0</v>
      </c>
      <c r="H2999">
        <f t="array" ref="H2999">FREQUENCY(IF('Data Transformation'!$B$4:$B$8425=B2979,'Data Transformation'!$G$4:$G$8425),'Bin Analysis'!$B2999)</f>
        <v>10</v>
      </c>
      <c r="I2999">
        <f t="shared" si="373"/>
        <v>0</v>
      </c>
      <c r="J2999">
        <f t="shared" si="374"/>
        <v>0</v>
      </c>
      <c r="K2999">
        <f>J2999*Weighting!$W$23</f>
        <v>0</v>
      </c>
      <c r="M2999" s="14"/>
    </row>
    <row r="3000" spans="1:25" x14ac:dyDescent="0.25">
      <c r="A3000" s="32" t="str">
        <f>IF(Weighting!$P$24&gt;0,B3000,"")</f>
        <v/>
      </c>
      <c r="B3000">
        <f>Weighting!$C$24</f>
        <v>2.6790000000000012</v>
      </c>
      <c r="C3000">
        <f>Weighting!$F$24</f>
        <v>0</v>
      </c>
      <c r="D3000" t="b">
        <f>IF(C3000=1,'Data Transformation'!$G$3+0.5*'Data Transformation'!$W$25,IF(C3001=1,D3001-'Data Transformation'!$W$25,FALSE))</f>
        <v>0</v>
      </c>
      <c r="E3000" t="str">
        <f t="array" ref="E3000">IF(ISLOGICAL(D3000),"",FREQUENCY(IF('Data Transformation'!$B$425:$B$8425='Bin Analysis'!$B2979,'Data Transformation'!$G$425:$G$8425),D3000))</f>
        <v/>
      </c>
      <c r="F3000" t="str">
        <f t="shared" si="372"/>
        <v/>
      </c>
      <c r="G3000">
        <f>Weighting!$H$24</f>
        <v>0</v>
      </c>
      <c r="H3000">
        <f t="array" ref="H3000">FREQUENCY(IF('Data Transformation'!$B$4:$B$8425=B2979,'Data Transformation'!$G$4:$G$8425),'Bin Analysis'!$B3000)</f>
        <v>10</v>
      </c>
      <c r="I3000">
        <f t="shared" si="373"/>
        <v>0</v>
      </c>
      <c r="J3000">
        <f t="shared" si="374"/>
        <v>0</v>
      </c>
      <c r="K3000">
        <f>J3000*Weighting!$W$24</f>
        <v>0</v>
      </c>
      <c r="M3000" s="14"/>
    </row>
    <row r="3001" spans="1:25" x14ac:dyDescent="0.25">
      <c r="A3001" s="32" t="str">
        <f>IF(Weighting!$P$25&gt;0,B3001,"")</f>
        <v/>
      </c>
      <c r="B3001">
        <f>Weighting!$C$25</f>
        <v>2.8100000000000014</v>
      </c>
      <c r="C3001">
        <f>Weighting!$F$25</f>
        <v>0</v>
      </c>
      <c r="D3001" t="b">
        <f>IF(C3001=1,'Data Transformation'!$G$3+0.5*'Data Transformation'!$W$25,IF(C3002=1,D3002-'Data Transformation'!$W$25,FALSE))</f>
        <v>0</v>
      </c>
      <c r="E3001" t="str">
        <f t="array" ref="E3001">IF(ISLOGICAL(D3001),"",FREQUENCY(IF('Data Transformation'!$B$425:$B$8425='Bin Analysis'!$B2979,'Data Transformation'!$G$425:$G$8425),D3001))</f>
        <v/>
      </c>
      <c r="F3001" t="str">
        <f t="shared" si="372"/>
        <v/>
      </c>
      <c r="G3001">
        <f>Weighting!$H$25</f>
        <v>0</v>
      </c>
      <c r="H3001">
        <f t="array" ref="H3001">FREQUENCY(IF('Data Transformation'!$B$4:$B$8425=B2979,'Data Transformation'!$G$4:$G$8425),'Bin Analysis'!$B3001)</f>
        <v>10</v>
      </c>
      <c r="I3001">
        <f t="shared" si="373"/>
        <v>0</v>
      </c>
      <c r="J3001">
        <f t="shared" si="374"/>
        <v>0</v>
      </c>
      <c r="K3001">
        <f>J3001*Weighting!$W$25</f>
        <v>0</v>
      </c>
      <c r="M3001" s="14"/>
    </row>
    <row r="3002" spans="1:25" x14ac:dyDescent="0.25">
      <c r="N3002" s="55"/>
      <c r="O3002"/>
      <c r="P3002"/>
      <c r="Q3002"/>
      <c r="R3002"/>
    </row>
    <row r="3003" spans="1:25" ht="23.25" x14ac:dyDescent="0.35">
      <c r="A3003" s="21" t="s">
        <v>0</v>
      </c>
      <c r="B3003" s="21">
        <f>IFERROR(VLOOKUP(C3003,'Data Transformation'!$L$6:$M$426,2,FALSE),"")</f>
        <v>125</v>
      </c>
      <c r="C3003" s="21">
        <f>C2979+1</f>
        <v>125</v>
      </c>
      <c r="D3003" s="21"/>
      <c r="E3003" s="21"/>
      <c r="F3003" s="21"/>
      <c r="G3003" s="21"/>
      <c r="H3003" s="22"/>
      <c r="I3003" s="22"/>
      <c r="J3003" s="22"/>
      <c r="K3003" s="21"/>
      <c r="L3003" s="21">
        <f>B3003</f>
        <v>125</v>
      </c>
      <c r="M3003" s="23">
        <f>INDEX('Data Transformation'!$O$4:$O$424,MATCH($B3003,'Data Transformation'!$M$4:$M$424,0),MATCH($M$2,'Data Transformation'!$O$3,0))</f>
        <v>6</v>
      </c>
      <c r="N3003" s="27">
        <f>IF('Input and Summary Results'!$J$16="minimum",'Bin Analysis'!X3004/(M3003-1),'Bin Analysis'!Y3003/('Bin Analysis'!M3003-1))</f>
        <v>0</v>
      </c>
      <c r="O3003" s="27">
        <f>IF(M3003=FALSE,NA(),(VLOOKUP(1,C3006:K3025,4,FALSE))/(M3003-1))</f>
        <v>0</v>
      </c>
      <c r="P3003" s="27">
        <f>IF(M3003=FALSE,NA(),SUM(J3006:J3025)/Weighting!$S$5)</f>
        <v>0.3</v>
      </c>
      <c r="Q3003" s="27">
        <f>IF(M3003=FALSE,NA(),SUM(K3006:K3025)/Weighting!$S$6)</f>
        <v>0.21739130434782608</v>
      </c>
      <c r="R3003" s="27">
        <f>IF(M3003=FALSE,NA(),(VLOOKUP(1,G3006:K3025,3,FALSE))/(M3003-1))</f>
        <v>0.8</v>
      </c>
      <c r="S3003" s="22" t="str">
        <f>IF(M3003=FALSE,NA(),IF(SUM(J3006:J3025)=2,"yes","no"))</f>
        <v>no</v>
      </c>
      <c r="X3003" s="2" cm="2">
        <f t="array" ref="X3003:X3004">FREQUENCY(IF('Data Transformation'!$B$425:$B$6424='Bin Analysis'!L3003,'Data Transformation'!$G$425:$G$6424),'Data Transformation'!$U$11)</f>
        <v>5</v>
      </c>
      <c r="Y3003" s="2" cm="2">
        <f t="array" ref="Y3003:Y3004">FREQUENCY(IF('Data Transformation'!$B$425:$B$6424='Bin Analysis'!L3003,'Data Transformation'!$G$425:$G$6424),'Data Transformation'!$U$12)</f>
        <v>5</v>
      </c>
    </row>
    <row r="3004" spans="1:25" x14ac:dyDescent="0.25">
      <c r="A3004" s="14" t="s">
        <v>66</v>
      </c>
      <c r="B3004" t="s">
        <v>47</v>
      </c>
      <c r="C3004" t="s">
        <v>5</v>
      </c>
      <c r="D3004" t="s">
        <v>99</v>
      </c>
      <c r="E3004" t="s">
        <v>100</v>
      </c>
      <c r="F3004" t="s">
        <v>101</v>
      </c>
      <c r="G3004" t="s">
        <v>69</v>
      </c>
      <c r="H3004" t="s">
        <v>31</v>
      </c>
      <c r="I3004" t="s">
        <v>32</v>
      </c>
      <c r="J3004" t="s">
        <v>46</v>
      </c>
      <c r="K3004" s="14" t="s">
        <v>45</v>
      </c>
      <c r="M3004" s="14"/>
      <c r="X3004" s="2">
        <v>0</v>
      </c>
      <c r="Y3004" s="2">
        <v>0</v>
      </c>
    </row>
    <row r="3005" spans="1:25" x14ac:dyDescent="0.25">
      <c r="A3005" s="32"/>
      <c r="D3005" t="b">
        <f>IF(C3005=1,'Data Transformation'!$G$3+0.5*'Data Transformation'!$W$25,IF(C3006=1,D3006-'Data Transformation'!$W$25,FALSE))</f>
        <v>0</v>
      </c>
      <c r="E3005" t="str">
        <f t="array" ref="E3005">IF(ISLOGICAL(D3005),"",FREQUENCY(IF('Data Transformation'!$B$425:$B$8425='Bin Analysis'!$B3003,'Data Transformation'!$G$425:$G$8425),D3005))</f>
        <v/>
      </c>
      <c r="F3005" t="str">
        <f>IF(ISLOGICAL(D3005),"",E3005-E3004)</f>
        <v/>
      </c>
      <c r="M3005" s="14"/>
    </row>
    <row r="3006" spans="1:25" x14ac:dyDescent="0.25">
      <c r="A3006" s="32">
        <f>IF(Weighting!$P$6&gt;0,B3006,"")</f>
        <v>0.32100000000000001</v>
      </c>
      <c r="B3006">
        <f>Weighting!$C$6</f>
        <v>0.32100000000000001</v>
      </c>
      <c r="C3006">
        <f>Weighting!$F$6</f>
        <v>0</v>
      </c>
      <c r="D3006" t="b">
        <f>IF(C3006=1,'Data Transformation'!$G$3+0.5*'Data Transformation'!$W$25,IF(C3007=1,D3007-'Data Transformation'!$W$25,FALSE))</f>
        <v>0</v>
      </c>
      <c r="E3006" t="str">
        <f t="array" ref="E3006">IF(ISLOGICAL(D3006),"",FREQUENCY(IF('Data Transformation'!$B$425:$B$8425='Bin Analysis'!$B3003,'Data Transformation'!$G$425:$G$8425),D3006))</f>
        <v/>
      </c>
      <c r="F3006" t="str">
        <f>IF(ISLOGICAL(D3006),"",E3006-E3005)</f>
        <v/>
      </c>
      <c r="G3006">
        <f>Weighting!$H$6</f>
        <v>1</v>
      </c>
      <c r="H3006">
        <f t="array" ref="H3006">FREQUENCY(IF('Data Transformation'!$B$4:$B$8425=B3003,'Data Transformation'!$G$4:$G$8425),'Bin Analysis'!$B3006)</f>
        <v>4</v>
      </c>
      <c r="I3006">
        <f>H3006-H3005</f>
        <v>4</v>
      </c>
      <c r="J3006">
        <f>IF(I3006=0,0,1)</f>
        <v>1</v>
      </c>
      <c r="K3006">
        <f>J3006*Weighting!$W$6</f>
        <v>1</v>
      </c>
      <c r="M3006" s="14"/>
    </row>
    <row r="3007" spans="1:25" x14ac:dyDescent="0.25">
      <c r="A3007" s="32">
        <f>IF(Weighting!$P$7&gt;0,B3007,"")</f>
        <v>0.45200000000000001</v>
      </c>
      <c r="B3007">
        <f>Weighting!$C$7</f>
        <v>0.45200000000000001</v>
      </c>
      <c r="C3007">
        <f>Weighting!$F$7</f>
        <v>0</v>
      </c>
      <c r="D3007" t="b">
        <f>IF(C3007=1,'Data Transformation'!$G$3+0.5*'Data Transformation'!$W$25,IF(C3008=1,D3008-'Data Transformation'!$W$25,FALSE))</f>
        <v>0</v>
      </c>
      <c r="E3007" t="str">
        <f t="array" ref="E3007">IF(ISLOGICAL(D3007),"",FREQUENCY(IF('Data Transformation'!$B$425:$B$8425='Bin Analysis'!$B3003,'Data Transformation'!$G$425:$G$8425),D3007))</f>
        <v/>
      </c>
      <c r="F3007" t="str">
        <f t="shared" ref="F3007:F3025" si="375">IF(ISLOGICAL(D3007),"",E3007-E3006)</f>
        <v/>
      </c>
      <c r="G3007">
        <f>Weighting!$H$7</f>
        <v>0</v>
      </c>
      <c r="H3007">
        <f t="array" ref="H3007">FREQUENCY(IF('Data Transformation'!$B$4:$B$8425=B3003,'Data Transformation'!$G$4:$G$8425),'Bin Analysis'!$B3007)</f>
        <v>4</v>
      </c>
      <c r="I3007">
        <f t="shared" ref="I3007:I3025" si="376">H3007-H3006</f>
        <v>0</v>
      </c>
      <c r="J3007">
        <f>IF(I3007=0,0,1)</f>
        <v>0</v>
      </c>
      <c r="K3007">
        <f>J3007*Weighting!$W$7</f>
        <v>0</v>
      </c>
      <c r="M3007" s="14"/>
    </row>
    <row r="3008" spans="1:25" x14ac:dyDescent="0.25">
      <c r="A3008" s="32">
        <f>IF(Weighting!$P$8&gt;0,B3008,"")</f>
        <v>0.58299999999999996</v>
      </c>
      <c r="B3008">
        <f>Weighting!$C$8</f>
        <v>0.58299999999999996</v>
      </c>
      <c r="C3008">
        <f>Weighting!$F$8</f>
        <v>0</v>
      </c>
      <c r="D3008" t="b">
        <f>IF(C3008=1,'Data Transformation'!$G$3+0.5*'Data Transformation'!$W$25,IF(C3009=1,D3009-'Data Transformation'!$W$25,FALSE))</f>
        <v>0</v>
      </c>
      <c r="E3008" t="str">
        <f t="array" ref="E3008">IF(ISLOGICAL(D3008),"",FREQUENCY(IF('Data Transformation'!$B$425:$B$8425='Bin Analysis'!$B3003,'Data Transformation'!$G$425:$G$8425),D3008))</f>
        <v/>
      </c>
      <c r="F3008" t="str">
        <f t="shared" si="375"/>
        <v/>
      </c>
      <c r="G3008">
        <f>Weighting!$H$8</f>
        <v>0</v>
      </c>
      <c r="H3008">
        <f t="array" ref="H3008">FREQUENCY(IF('Data Transformation'!$B$4:$B$8425=B3003,'Data Transformation'!$G$4:$G$8425),'Bin Analysis'!$B3008)</f>
        <v>4</v>
      </c>
      <c r="I3008">
        <f t="shared" si="376"/>
        <v>0</v>
      </c>
      <c r="J3008">
        <f t="shared" ref="J3008:J3025" si="377">IF(I3008=0,0,1)</f>
        <v>0</v>
      </c>
      <c r="K3008">
        <f>J3008*Weighting!$W$8</f>
        <v>0</v>
      </c>
      <c r="M3008" s="14"/>
    </row>
    <row r="3009" spans="1:13" x14ac:dyDescent="0.25">
      <c r="A3009" s="32">
        <f>IF(Weighting!$P$9&gt;0,B3009,"")</f>
        <v>0.71399999999999997</v>
      </c>
      <c r="B3009" s="50">
        <f>Weighting!$C$9</f>
        <v>0.71399999999999997</v>
      </c>
      <c r="C3009">
        <f>Weighting!$F$9</f>
        <v>0</v>
      </c>
      <c r="D3009" t="b">
        <f>IF(C3009=1,'Data Transformation'!$G$3+0.5*'Data Transformation'!$W$25,IF(C3010=1,D3010-'Data Transformation'!$W$25,FALSE))</f>
        <v>0</v>
      </c>
      <c r="E3009" t="str">
        <f t="array" ref="E3009">IF(ISLOGICAL(D3009),"",FREQUENCY(IF('Data Transformation'!$B$425:$B$8425='Bin Analysis'!$B3003,'Data Transformation'!$G$425:$G$8425),D3009))</f>
        <v/>
      </c>
      <c r="F3009" t="str">
        <f t="shared" si="375"/>
        <v/>
      </c>
      <c r="G3009">
        <f>Weighting!$H$9</f>
        <v>0</v>
      </c>
      <c r="H3009">
        <f t="array" ref="H3009">FREQUENCY(IF('Data Transformation'!$B$4:$B$8425=B3003,'Data Transformation'!$G$4:$G$8425),'Bin Analysis'!$B3009)</f>
        <v>5</v>
      </c>
      <c r="I3009">
        <f t="shared" si="376"/>
        <v>1</v>
      </c>
      <c r="J3009">
        <f t="shared" si="377"/>
        <v>1</v>
      </c>
      <c r="K3009">
        <f>J3009*Weighting!$W$9</f>
        <v>3</v>
      </c>
      <c r="M3009" s="14"/>
    </row>
    <row r="3010" spans="1:13" x14ac:dyDescent="0.25">
      <c r="A3010" s="32">
        <f>IF(Weighting!$P$10&gt;0,B3010,"")</f>
        <v>0.84499999999999997</v>
      </c>
      <c r="B3010">
        <f>Weighting!$C$10</f>
        <v>0.84499999999999997</v>
      </c>
      <c r="C3010">
        <f>Weighting!$F$10</f>
        <v>0</v>
      </c>
      <c r="D3010" t="b">
        <f>IF(C3010=1,'Data Transformation'!$G$3+0.5*'Data Transformation'!$W$25,IF(C3011=1,D3011-'Data Transformation'!$W$25,FALSE))</f>
        <v>0</v>
      </c>
      <c r="E3010" t="str">
        <f t="array" ref="E3010">IF(ISLOGICAL(D3010),"",FREQUENCY(IF('Data Transformation'!$B$425:$B$8425='Bin Analysis'!$B3003,'Data Transformation'!$G$425:$G$8425),D3010))</f>
        <v/>
      </c>
      <c r="F3010" t="str">
        <f t="shared" si="375"/>
        <v/>
      </c>
      <c r="G3010">
        <f>Weighting!$H$10</f>
        <v>0</v>
      </c>
      <c r="H3010">
        <f t="array" ref="H3010">FREQUENCY(IF('Data Transformation'!$B$4:$B$8425=B3003,'Data Transformation'!$G$4:$G$8425),'Bin Analysis'!$B3010)</f>
        <v>5</v>
      </c>
      <c r="I3010">
        <f t="shared" si="376"/>
        <v>0</v>
      </c>
      <c r="J3010">
        <f t="shared" si="377"/>
        <v>0</v>
      </c>
      <c r="K3010">
        <f>J3010*Weighting!$W$10</f>
        <v>0</v>
      </c>
      <c r="M3010" s="14"/>
    </row>
    <row r="3011" spans="1:13" x14ac:dyDescent="0.25">
      <c r="A3011" s="32">
        <f>IF(Weighting!$P$11&gt;0,B3011,"")</f>
        <v>0.97599999999999998</v>
      </c>
      <c r="B3011">
        <f>Weighting!$C$11</f>
        <v>0.97599999999999998</v>
      </c>
      <c r="C3011">
        <f>Weighting!$F$11</f>
        <v>0</v>
      </c>
      <c r="D3011">
        <f>IF(C3011=1,'Data Transformation'!$G$3+0.5*'Data Transformation'!$W$25,IF(C3012=1,D3012-'Data Transformation'!$W$25,FALSE))</f>
        <v>0.86899999999999999</v>
      </c>
      <c r="E3011">
        <f t="array" ref="E3011">IF(ISLOGICAL(D3011),"",FREQUENCY(IF('Data Transformation'!$B$425:$B$8425='Bin Analysis'!$B3003,'Data Transformation'!$G$425:$G$8425),D3011))</f>
        <v>5</v>
      </c>
      <c r="F3011" t="e">
        <f t="shared" si="375"/>
        <v>#VALUE!</v>
      </c>
      <c r="G3011">
        <f>Weighting!$H$11</f>
        <v>0</v>
      </c>
      <c r="H3011">
        <f t="array" ref="H3011">FREQUENCY(IF('Data Transformation'!$B$4:$B$8425=B3003,'Data Transformation'!$G$4:$G$8425),'Bin Analysis'!$B3011)</f>
        <v>5</v>
      </c>
      <c r="I3011">
        <f t="shared" si="376"/>
        <v>0</v>
      </c>
      <c r="J3011">
        <f t="shared" si="377"/>
        <v>0</v>
      </c>
      <c r="K3011">
        <f>J3011*Weighting!$W$11</f>
        <v>0</v>
      </c>
      <c r="M3011" s="14"/>
    </row>
    <row r="3012" spans="1:13" x14ac:dyDescent="0.25">
      <c r="A3012" s="32">
        <f>IF(Weighting!$P$12&gt;0,B3012,"")</f>
        <v>1.107</v>
      </c>
      <c r="B3012">
        <f>Weighting!$C$12</f>
        <v>1.107</v>
      </c>
      <c r="C3012">
        <f>Weighting!$F$12</f>
        <v>1</v>
      </c>
      <c r="D3012">
        <f>IF(C3012=1,'Data Transformation'!$G$3+0.5*'Data Transformation'!$W$25,IF(C3013=1,D3013-'Data Transformation'!$W$25,FALSE))</f>
        <v>1.131</v>
      </c>
      <c r="E3012">
        <f t="array" ref="E3012">IF(ISLOGICAL(D3012),"",FREQUENCY(IF('Data Transformation'!$B$425:$B$8425='Bin Analysis'!$B3003,'Data Transformation'!$G$425:$G$8425),D3012))</f>
        <v>5</v>
      </c>
      <c r="F3012">
        <f t="shared" si="375"/>
        <v>0</v>
      </c>
      <c r="G3012">
        <f>Weighting!$H$12</f>
        <v>0</v>
      </c>
      <c r="H3012">
        <f t="array" ref="H3012">FREQUENCY(IF('Data Transformation'!$B$4:$B$8425=B3003,'Data Transformation'!$G$4:$G$8425),'Bin Analysis'!$B3012)</f>
        <v>6</v>
      </c>
      <c r="I3012">
        <f t="shared" si="376"/>
        <v>1</v>
      </c>
      <c r="J3012">
        <f t="shared" si="377"/>
        <v>1</v>
      </c>
      <c r="K3012">
        <f>J3012*Weighting!$W$12</f>
        <v>1</v>
      </c>
      <c r="M3012" s="14"/>
    </row>
    <row r="3013" spans="1:13" x14ac:dyDescent="0.25">
      <c r="A3013" s="32">
        <f>IF(Weighting!$P$13&gt;0,B3013,"")</f>
        <v>1.238</v>
      </c>
      <c r="B3013">
        <f>Weighting!$C$13</f>
        <v>1.238</v>
      </c>
      <c r="C3013">
        <f>Weighting!$F$13</f>
        <v>0</v>
      </c>
      <c r="D3013" t="b">
        <f>IF(C3013=1,'Data Transformation'!$G$3+0.5*'Data Transformation'!$W$25,IF(C3014=1,D3014-'Data Transformation'!$W$25,FALSE))</f>
        <v>0</v>
      </c>
      <c r="E3013" t="str">
        <f t="array" ref="E3013">IF(ISLOGICAL(D3013),"",FREQUENCY(IF('Data Transformation'!$B$425:$B$8425='Bin Analysis'!$B3003,'Data Transformation'!$G$425:$G$8425),D3013))</f>
        <v/>
      </c>
      <c r="F3013" t="str">
        <f t="shared" si="375"/>
        <v/>
      </c>
      <c r="G3013">
        <f>Weighting!$H$13</f>
        <v>0</v>
      </c>
      <c r="H3013">
        <f t="array" ref="H3013">FREQUENCY(IF('Data Transformation'!$B$4:$B$8425=B3003,'Data Transformation'!$G$4:$G$8425),'Bin Analysis'!$B3013)</f>
        <v>6</v>
      </c>
      <c r="I3013">
        <f t="shared" si="376"/>
        <v>0</v>
      </c>
      <c r="J3013">
        <f t="shared" si="377"/>
        <v>0</v>
      </c>
      <c r="K3013">
        <f>J3013*Weighting!$W$13</f>
        <v>0</v>
      </c>
      <c r="M3013" s="14"/>
    </row>
    <row r="3014" spans="1:13" x14ac:dyDescent="0.25">
      <c r="A3014" s="32">
        <f>IF(Weighting!$P$14&gt;0,B3014,"")</f>
        <v>1.369</v>
      </c>
      <c r="B3014">
        <f>Weighting!$C$14</f>
        <v>1.369</v>
      </c>
      <c r="C3014">
        <f>Weighting!$F$14</f>
        <v>0</v>
      </c>
      <c r="D3014" t="b">
        <f>IF(C3014=1,'Data Transformation'!$G$3+0.5*'Data Transformation'!$W$25,IF(C3015=1,D3015-'Data Transformation'!$W$25,FALSE))</f>
        <v>0</v>
      </c>
      <c r="E3014" t="str">
        <f t="array" ref="E3014">IF(ISLOGICAL(D3014),"",FREQUENCY(IF('Data Transformation'!$B$425:$B$8425='Bin Analysis'!$B3003,'Data Transformation'!$G$425:$G$8425),D3014))</f>
        <v/>
      </c>
      <c r="F3014" t="str">
        <f t="shared" si="375"/>
        <v/>
      </c>
      <c r="G3014">
        <f>Weighting!$H$14</f>
        <v>0</v>
      </c>
      <c r="H3014">
        <f t="array" ref="H3014">FREQUENCY(IF('Data Transformation'!$B$4:$B$8425=B3003,'Data Transformation'!$G$4:$G$8425),'Bin Analysis'!$B3014)</f>
        <v>6</v>
      </c>
      <c r="I3014">
        <f t="shared" si="376"/>
        <v>0</v>
      </c>
      <c r="J3014">
        <f t="shared" si="377"/>
        <v>0</v>
      </c>
      <c r="K3014">
        <f>J3014*Weighting!$W$14</f>
        <v>0</v>
      </c>
      <c r="M3014" s="14"/>
    </row>
    <row r="3015" spans="1:13" x14ac:dyDescent="0.25">
      <c r="A3015" s="32">
        <f>IF(Weighting!$P$15&gt;0,B3015,"")</f>
        <v>1.5000009999999999</v>
      </c>
      <c r="B3015">
        <f>Weighting!$C$15</f>
        <v>1.5000009999999999</v>
      </c>
      <c r="C3015">
        <f>Weighting!$F$15</f>
        <v>0</v>
      </c>
      <c r="D3015" t="b">
        <f>IF(C3015=1,'Data Transformation'!$G$3+0.5*'Data Transformation'!$W$25,IF(C3016=1,D3016-'Data Transformation'!$W$25,FALSE))</f>
        <v>0</v>
      </c>
      <c r="E3015" t="str">
        <f t="array" ref="E3015">IF(ISLOGICAL(D3015),"",FREQUENCY(IF('Data Transformation'!$B$425:$B$8425='Bin Analysis'!$B3003,'Data Transformation'!$G$425:$G$8425),D3015))</f>
        <v/>
      </c>
      <c r="F3015" t="str">
        <f t="shared" si="375"/>
        <v/>
      </c>
      <c r="G3015">
        <f>Weighting!$H$15</f>
        <v>0</v>
      </c>
      <c r="H3015">
        <f t="array" ref="H3015">FREQUENCY(IF('Data Transformation'!$B$4:$B$8425=B3003,'Data Transformation'!$G$4:$G$8425),'Bin Analysis'!$B3015)</f>
        <v>6</v>
      </c>
      <c r="I3015">
        <f t="shared" si="376"/>
        <v>0</v>
      </c>
      <c r="J3015">
        <f t="shared" si="377"/>
        <v>0</v>
      </c>
      <c r="K3015">
        <f>J3015*Weighting!$W$15</f>
        <v>0</v>
      </c>
      <c r="M3015" s="14"/>
    </row>
    <row r="3016" spans="1:13" x14ac:dyDescent="0.25">
      <c r="A3016" s="32" t="str">
        <f>IF(Weighting!$P$16&gt;0,B3016,"")</f>
        <v/>
      </c>
      <c r="B3016">
        <f>Weighting!$C$16</f>
        <v>1.631</v>
      </c>
      <c r="C3016">
        <f>Weighting!$F$16</f>
        <v>0</v>
      </c>
      <c r="D3016" t="b">
        <f>IF(C3016=1,'Data Transformation'!$G$3+0.5*'Data Transformation'!$W$25,IF(C3017=1,D3017-'Data Transformation'!$W$25,FALSE))</f>
        <v>0</v>
      </c>
      <c r="E3016" t="str">
        <f t="array" ref="E3016">IF(ISLOGICAL(D3016),"",FREQUENCY(IF('Data Transformation'!$B$425:$B$8425='Bin Analysis'!$B3003,'Data Transformation'!$G$425:$G$8425),D3016))</f>
        <v/>
      </c>
      <c r="F3016" t="str">
        <f t="shared" si="375"/>
        <v/>
      </c>
      <c r="G3016">
        <f>Weighting!$H$16</f>
        <v>0</v>
      </c>
      <c r="H3016">
        <f t="array" ref="H3016">FREQUENCY(IF('Data Transformation'!$B$4:$B$8425=B3003,'Data Transformation'!$G$4:$G$8425),'Bin Analysis'!$B3016)</f>
        <v>6</v>
      </c>
      <c r="I3016">
        <f t="shared" si="376"/>
        <v>0</v>
      </c>
      <c r="J3016">
        <f t="shared" si="377"/>
        <v>0</v>
      </c>
      <c r="K3016">
        <f>J3016*Weighting!$W$16</f>
        <v>0</v>
      </c>
      <c r="M3016" s="14"/>
    </row>
    <row r="3017" spans="1:13" x14ac:dyDescent="0.25">
      <c r="A3017" s="32" t="str">
        <f>IF(Weighting!$P$17&gt;0,B3017,"")</f>
        <v/>
      </c>
      <c r="B3017">
        <f>Weighting!$C$17</f>
        <v>1.762</v>
      </c>
      <c r="C3017">
        <f>Weighting!$F$17</f>
        <v>0</v>
      </c>
      <c r="D3017" t="b">
        <f>IF(C3017=1,'Data Transformation'!$G$3+0.5*'Data Transformation'!$W$25,IF(C3018=1,D3018-'Data Transformation'!$W$25,FALSE))</f>
        <v>0</v>
      </c>
      <c r="E3017" t="str">
        <f t="array" ref="E3017">IF(ISLOGICAL(D3017),"",FREQUENCY(IF('Data Transformation'!$B$425:$B$8425='Bin Analysis'!$B3003,'Data Transformation'!$G$425:$G$8425),D3017))</f>
        <v/>
      </c>
      <c r="F3017" t="str">
        <f t="shared" si="375"/>
        <v/>
      </c>
      <c r="G3017">
        <f>Weighting!$H$17</f>
        <v>0</v>
      </c>
      <c r="H3017">
        <f t="array" ref="H3017">FREQUENCY(IF('Data Transformation'!$B$4:$B$8425=B3003,'Data Transformation'!$G$4:$G$8425),'Bin Analysis'!$B3017)</f>
        <v>6</v>
      </c>
      <c r="I3017">
        <f t="shared" si="376"/>
        <v>0</v>
      </c>
      <c r="J3017">
        <f t="shared" si="377"/>
        <v>0</v>
      </c>
      <c r="K3017">
        <f>J3017*Weighting!$W$17</f>
        <v>0</v>
      </c>
      <c r="M3017" s="14"/>
    </row>
    <row r="3018" spans="1:13" x14ac:dyDescent="0.25">
      <c r="A3018" s="32" t="str">
        <f>IF(Weighting!$P$18&gt;0,B3018,"")</f>
        <v/>
      </c>
      <c r="B3018">
        <f>Weighting!$C$18</f>
        <v>1.893</v>
      </c>
      <c r="C3018">
        <f>Weighting!$F$18</f>
        <v>0</v>
      </c>
      <c r="D3018" t="b">
        <f>IF(C3018=1,'Data Transformation'!$G$3+0.5*'Data Transformation'!$W$25,IF(C3019=1,D3019-'Data Transformation'!$W$25,FALSE))</f>
        <v>0</v>
      </c>
      <c r="E3018" t="str">
        <f t="array" ref="E3018">IF(ISLOGICAL(D3018),"",FREQUENCY(IF('Data Transformation'!$B$425:$B$8425='Bin Analysis'!$B3003,'Data Transformation'!$G$425:$G$8425),D3018))</f>
        <v/>
      </c>
      <c r="F3018" t="str">
        <f t="shared" si="375"/>
        <v/>
      </c>
      <c r="G3018">
        <f>Weighting!$H$18</f>
        <v>0</v>
      </c>
      <c r="H3018">
        <f t="array" ref="H3018">FREQUENCY(IF('Data Transformation'!$B$4:$B$8425=B3003,'Data Transformation'!$G$4:$G$8425),'Bin Analysis'!$B3018)</f>
        <v>6</v>
      </c>
      <c r="I3018">
        <f t="shared" si="376"/>
        <v>0</v>
      </c>
      <c r="J3018">
        <f t="shared" si="377"/>
        <v>0</v>
      </c>
      <c r="K3018">
        <f>J3018*Weighting!$W$18</f>
        <v>0</v>
      </c>
      <c r="M3018" s="14"/>
    </row>
    <row r="3019" spans="1:13" x14ac:dyDescent="0.25">
      <c r="A3019" s="32" t="str">
        <f>IF(Weighting!$P$19&gt;0,B3019,"")</f>
        <v/>
      </c>
      <c r="B3019">
        <f>Weighting!$C$19</f>
        <v>2.024</v>
      </c>
      <c r="C3019">
        <f>Weighting!$F$19</f>
        <v>0</v>
      </c>
      <c r="D3019" t="b">
        <f>IF(C3019=1,'Data Transformation'!$G$3+0.5*'Data Transformation'!$W$25,IF(C3020=1,D3020-'Data Transformation'!$W$25,FALSE))</f>
        <v>0</v>
      </c>
      <c r="E3019" t="str">
        <f t="array" ref="E3019">IF(ISLOGICAL(D3019),"",FREQUENCY(IF('Data Transformation'!$B$425:$B$8425='Bin Analysis'!$B3003,'Data Transformation'!$G$425:$G$8425),D3019))</f>
        <v/>
      </c>
      <c r="F3019" t="str">
        <f t="shared" si="375"/>
        <v/>
      </c>
      <c r="G3019">
        <f>Weighting!$H$19</f>
        <v>0</v>
      </c>
      <c r="H3019">
        <f t="array" ref="H3019">FREQUENCY(IF('Data Transformation'!$B$4:$B$8425=B3003,'Data Transformation'!$G$4:$G$8425),'Bin Analysis'!$B3019)</f>
        <v>6</v>
      </c>
      <c r="I3019">
        <f t="shared" si="376"/>
        <v>0</v>
      </c>
      <c r="J3019">
        <f t="shared" si="377"/>
        <v>0</v>
      </c>
      <c r="K3019">
        <f>J3019*Weighting!$W$19</f>
        <v>0</v>
      </c>
      <c r="M3019" s="14"/>
    </row>
    <row r="3020" spans="1:13" x14ac:dyDescent="0.25">
      <c r="A3020" s="32" t="str">
        <f>IF(Weighting!$P$20&gt;0,B3020,"")</f>
        <v/>
      </c>
      <c r="B3020">
        <f>Weighting!$C$20</f>
        <v>2.1550000000000002</v>
      </c>
      <c r="C3020">
        <f>Weighting!$F$20</f>
        <v>0</v>
      </c>
      <c r="D3020" t="b">
        <f>IF(C3020=1,'Data Transformation'!$G$3+0.5*'Data Transformation'!$W$25,IF(C3021=1,D3021-'Data Transformation'!$W$25,FALSE))</f>
        <v>0</v>
      </c>
      <c r="E3020" t="str">
        <f t="array" ref="E3020">IF(ISLOGICAL(D3020),"",FREQUENCY(IF('Data Transformation'!$B$425:$B$8425='Bin Analysis'!$B3003,'Data Transformation'!$G$425:$G$8425),D3020))</f>
        <v/>
      </c>
      <c r="F3020" t="str">
        <f t="shared" si="375"/>
        <v/>
      </c>
      <c r="G3020">
        <f>Weighting!$H$20</f>
        <v>0</v>
      </c>
      <c r="H3020">
        <f t="array" ref="H3020">FREQUENCY(IF('Data Transformation'!$B$4:$B$8425=B3003,'Data Transformation'!$G$4:$G$8425),'Bin Analysis'!$B3020)</f>
        <v>6</v>
      </c>
      <c r="I3020">
        <f t="shared" si="376"/>
        <v>0</v>
      </c>
      <c r="J3020">
        <f t="shared" si="377"/>
        <v>0</v>
      </c>
      <c r="K3020">
        <f>J3020*Weighting!$W$20</f>
        <v>0</v>
      </c>
      <c r="M3020" s="14"/>
    </row>
    <row r="3021" spans="1:13" x14ac:dyDescent="0.25">
      <c r="A3021" s="32" t="str">
        <f>IF(Weighting!$P$21&gt;0,B3021,"")</f>
        <v/>
      </c>
      <c r="B3021">
        <f>Weighting!$C$21</f>
        <v>2.2860000000000005</v>
      </c>
      <c r="C3021">
        <f>Weighting!$F$21</f>
        <v>0</v>
      </c>
      <c r="D3021" t="b">
        <f>IF(C3021=1,'Data Transformation'!$G$3+0.5*'Data Transformation'!$W$25,IF(C3022=1,D3022-'Data Transformation'!$W$25,FALSE))</f>
        <v>0</v>
      </c>
      <c r="E3021" t="str">
        <f t="array" ref="E3021">IF(ISLOGICAL(D3021),"",FREQUENCY(IF('Data Transformation'!$B$425:$B$8425='Bin Analysis'!$B3003,'Data Transformation'!$G$425:$G$8425),D3021))</f>
        <v/>
      </c>
      <c r="F3021" t="str">
        <f t="shared" si="375"/>
        <v/>
      </c>
      <c r="G3021">
        <f>Weighting!$H$21</f>
        <v>0</v>
      </c>
      <c r="H3021">
        <f t="array" ref="H3021">FREQUENCY(IF('Data Transformation'!$B$4:$B$8425=B3003,'Data Transformation'!$G$4:$G$8425),'Bin Analysis'!$B3021)</f>
        <v>6</v>
      </c>
      <c r="I3021">
        <f t="shared" si="376"/>
        <v>0</v>
      </c>
      <c r="J3021">
        <f t="shared" si="377"/>
        <v>0</v>
      </c>
      <c r="K3021">
        <f>J3021*Weighting!$W$21</f>
        <v>0</v>
      </c>
      <c r="M3021" s="14"/>
    </row>
    <row r="3022" spans="1:13" x14ac:dyDescent="0.25">
      <c r="A3022" s="32" t="str">
        <f>IF(Weighting!$P$22&gt;0,B3022,"")</f>
        <v/>
      </c>
      <c r="B3022">
        <f>Weighting!$C$22</f>
        <v>2.4170000000000007</v>
      </c>
      <c r="C3022">
        <f>Weighting!$F$22</f>
        <v>0</v>
      </c>
      <c r="D3022" t="b">
        <f>IF(C3022=1,'Data Transformation'!$G$3+0.5*'Data Transformation'!$W$25,IF(C3023=1,D3023-'Data Transformation'!$W$25,FALSE))</f>
        <v>0</v>
      </c>
      <c r="E3022" t="str">
        <f t="array" ref="E3022">IF(ISLOGICAL(D3022),"",FREQUENCY(IF('Data Transformation'!$B$425:$B$8425='Bin Analysis'!$B3003,'Data Transformation'!$G$425:$G$8425),D3022))</f>
        <v/>
      </c>
      <c r="F3022" t="str">
        <f t="shared" si="375"/>
        <v/>
      </c>
      <c r="G3022">
        <f>Weighting!$H$22</f>
        <v>0</v>
      </c>
      <c r="H3022">
        <f t="array" ref="H3022">FREQUENCY(IF('Data Transformation'!$B$4:$B$8425=B3003,'Data Transformation'!$G$4:$G$8425),'Bin Analysis'!$B3022)</f>
        <v>6</v>
      </c>
      <c r="I3022">
        <f t="shared" si="376"/>
        <v>0</v>
      </c>
      <c r="J3022">
        <f t="shared" si="377"/>
        <v>0</v>
      </c>
      <c r="K3022">
        <f>J3022*Weighting!$W$22</f>
        <v>0</v>
      </c>
      <c r="M3022" s="14"/>
    </row>
    <row r="3023" spans="1:13" x14ac:dyDescent="0.25">
      <c r="A3023" s="32" t="str">
        <f>IF(Weighting!$P$23&gt;0,B3023,"")</f>
        <v/>
      </c>
      <c r="B3023">
        <f>Weighting!$C$23</f>
        <v>2.5480000000000009</v>
      </c>
      <c r="C3023">
        <f>Weighting!$F$23</f>
        <v>0</v>
      </c>
      <c r="D3023" t="b">
        <f>IF(C3023=1,'Data Transformation'!$G$3+0.5*'Data Transformation'!$W$25,IF(C3024=1,D3024-'Data Transformation'!$W$25,FALSE))</f>
        <v>0</v>
      </c>
      <c r="E3023" t="str">
        <f t="array" ref="E3023">IF(ISLOGICAL(D3023),"",FREQUENCY(IF('Data Transformation'!$B$425:$B$8425='Bin Analysis'!$B3003,'Data Transformation'!$G$425:$G$8425),D3023))</f>
        <v/>
      </c>
      <c r="F3023" t="str">
        <f t="shared" si="375"/>
        <v/>
      </c>
      <c r="G3023">
        <f>Weighting!$H$23</f>
        <v>0</v>
      </c>
      <c r="H3023">
        <f t="array" ref="H3023">FREQUENCY(IF('Data Transformation'!$B$4:$B$8425=B3003,'Data Transformation'!$G$4:$G$8425),'Bin Analysis'!$B3023)</f>
        <v>6</v>
      </c>
      <c r="I3023">
        <f t="shared" si="376"/>
        <v>0</v>
      </c>
      <c r="J3023">
        <f t="shared" si="377"/>
        <v>0</v>
      </c>
      <c r="K3023">
        <f>J3023*Weighting!$W$23</f>
        <v>0</v>
      </c>
      <c r="M3023" s="14"/>
    </row>
    <row r="3024" spans="1:13" x14ac:dyDescent="0.25">
      <c r="A3024" s="32" t="str">
        <f>IF(Weighting!$P$24&gt;0,B3024,"")</f>
        <v/>
      </c>
      <c r="B3024">
        <f>Weighting!$C$24</f>
        <v>2.6790000000000012</v>
      </c>
      <c r="C3024">
        <f>Weighting!$F$24</f>
        <v>0</v>
      </c>
      <c r="D3024" t="b">
        <f>IF(C3024=1,'Data Transformation'!$G$3+0.5*'Data Transformation'!$W$25,IF(C3025=1,D3025-'Data Transformation'!$W$25,FALSE))</f>
        <v>0</v>
      </c>
      <c r="E3024" t="str">
        <f t="array" ref="E3024">IF(ISLOGICAL(D3024),"",FREQUENCY(IF('Data Transformation'!$B$425:$B$8425='Bin Analysis'!$B3003,'Data Transformation'!$G$425:$G$8425),D3024))</f>
        <v/>
      </c>
      <c r="F3024" t="str">
        <f t="shared" si="375"/>
        <v/>
      </c>
      <c r="G3024">
        <f>Weighting!$H$24</f>
        <v>0</v>
      </c>
      <c r="H3024">
        <f t="array" ref="H3024">FREQUENCY(IF('Data Transformation'!$B$4:$B$8425=B3003,'Data Transformation'!$G$4:$G$8425),'Bin Analysis'!$B3024)</f>
        <v>6</v>
      </c>
      <c r="I3024">
        <f t="shared" si="376"/>
        <v>0</v>
      </c>
      <c r="J3024">
        <f t="shared" si="377"/>
        <v>0</v>
      </c>
      <c r="K3024">
        <f>J3024*Weighting!$W$24</f>
        <v>0</v>
      </c>
      <c r="M3024" s="14"/>
    </row>
    <row r="3025" spans="1:25" x14ac:dyDescent="0.25">
      <c r="A3025" s="32" t="str">
        <f>IF(Weighting!$P$25&gt;0,B3025,"")</f>
        <v/>
      </c>
      <c r="B3025">
        <f>Weighting!$C$25</f>
        <v>2.8100000000000014</v>
      </c>
      <c r="C3025">
        <f>Weighting!$F$25</f>
        <v>0</v>
      </c>
      <c r="D3025" t="b">
        <f>IF(C3025=1,'Data Transformation'!$G$3+0.5*'Data Transformation'!$W$25,IF(C3026=1,D3026-'Data Transformation'!$W$25,FALSE))</f>
        <v>0</v>
      </c>
      <c r="E3025" t="str">
        <f t="array" ref="E3025">IF(ISLOGICAL(D3025),"",FREQUENCY(IF('Data Transformation'!$B$425:$B$8425='Bin Analysis'!$B3003,'Data Transformation'!$G$425:$G$8425),D3025))</f>
        <v/>
      </c>
      <c r="F3025" t="str">
        <f t="shared" si="375"/>
        <v/>
      </c>
      <c r="G3025">
        <f>Weighting!$H$25</f>
        <v>0</v>
      </c>
      <c r="H3025">
        <f t="array" ref="H3025">FREQUENCY(IF('Data Transformation'!$B$4:$B$8425=B3003,'Data Transformation'!$G$4:$G$8425),'Bin Analysis'!$B3025)</f>
        <v>6</v>
      </c>
      <c r="I3025">
        <f t="shared" si="376"/>
        <v>0</v>
      </c>
      <c r="J3025">
        <f t="shared" si="377"/>
        <v>0</v>
      </c>
      <c r="K3025">
        <f>J3025*Weighting!$W$25</f>
        <v>0</v>
      </c>
      <c r="M3025" s="14"/>
    </row>
    <row r="3026" spans="1:25" x14ac:dyDescent="0.25">
      <c r="O3026"/>
      <c r="P3026"/>
      <c r="Q3026"/>
      <c r="R3026"/>
    </row>
    <row r="3027" spans="1:25" ht="23.25" x14ac:dyDescent="0.35">
      <c r="A3027" s="21" t="s">
        <v>0</v>
      </c>
      <c r="B3027" s="21">
        <f>IFERROR(VLOOKUP(C3027,'Data Transformation'!$L$6:$M$426,2,FALSE),"")</f>
        <v>126</v>
      </c>
      <c r="C3027" s="21">
        <f>C3003+1</f>
        <v>126</v>
      </c>
      <c r="D3027" s="21"/>
      <c r="E3027" s="21"/>
      <c r="F3027" s="21"/>
      <c r="G3027" s="21"/>
      <c r="H3027" s="22"/>
      <c r="I3027" s="22"/>
      <c r="J3027" s="22"/>
      <c r="K3027" s="21"/>
      <c r="L3027" s="21">
        <f>B3027</f>
        <v>126</v>
      </c>
      <c r="M3027" s="23">
        <f>INDEX('Data Transformation'!$O$4:$O$424,MATCH($B3027,'Data Transformation'!$M$4:$M$424,0),MATCH($M$2,'Data Transformation'!$O$3,0))</f>
        <v>13</v>
      </c>
      <c r="N3027" s="27">
        <f>IF('Input and Summary Results'!$J$16="minimum",'Bin Analysis'!X3028/(M3027-1),'Bin Analysis'!Y3027/('Bin Analysis'!M3027-1))</f>
        <v>0</v>
      </c>
      <c r="O3027" s="27">
        <f>IF(M3027=FALSE,NA(),(VLOOKUP(1,C3030:K3049,4,FALSE))/(M3027-1))</f>
        <v>0.33333333333333331</v>
      </c>
      <c r="P3027" s="27">
        <f>IF(M3027=FALSE,NA(),SUM(J3030:J3049)/Weighting!$S$5)</f>
        <v>0.6</v>
      </c>
      <c r="Q3027" s="27">
        <f>IF(M3027=FALSE,NA(),SUM(K3030:K3049)/Weighting!$S$6)</f>
        <v>0.60869565217391308</v>
      </c>
      <c r="R3027" s="27">
        <f>IF(M3027=FALSE,NA(),(VLOOKUP(1,G3030:K3049,3,FALSE))/(M3027-1))</f>
        <v>0</v>
      </c>
      <c r="S3027" s="22" t="str">
        <f>IF(M3027=FALSE,NA(),IF(SUM(J3030:J3049)=2,"yes","no"))</f>
        <v>no</v>
      </c>
      <c r="X3027" s="2" cm="2">
        <f t="array" ref="X3027:X3028">FREQUENCY(IF('Data Transformation'!$B$425:$B$6424='Bin Analysis'!L3027,'Data Transformation'!$G$425:$G$6424),'Data Transformation'!$U$11)</f>
        <v>12</v>
      </c>
      <c r="Y3027" s="2" cm="2">
        <f t="array" ref="Y3027:Y3028">FREQUENCY(IF('Data Transformation'!$B$425:$B$6424='Bin Analysis'!L3027,'Data Transformation'!$G$425:$G$6424),'Data Transformation'!$U$12)</f>
        <v>8</v>
      </c>
    </row>
    <row r="3028" spans="1:25" x14ac:dyDescent="0.25">
      <c r="A3028" s="14" t="s">
        <v>66</v>
      </c>
      <c r="B3028" t="s">
        <v>47</v>
      </c>
      <c r="C3028" t="s">
        <v>5</v>
      </c>
      <c r="D3028" t="s">
        <v>99</v>
      </c>
      <c r="E3028" t="s">
        <v>100</v>
      </c>
      <c r="F3028" t="s">
        <v>101</v>
      </c>
      <c r="G3028" t="s">
        <v>69</v>
      </c>
      <c r="H3028" t="s">
        <v>31</v>
      </c>
      <c r="I3028" t="s">
        <v>32</v>
      </c>
      <c r="J3028" t="s">
        <v>46</v>
      </c>
      <c r="K3028" s="14" t="s">
        <v>45</v>
      </c>
      <c r="M3028" s="14"/>
      <c r="X3028" s="2">
        <v>0</v>
      </c>
      <c r="Y3028" s="2">
        <v>4</v>
      </c>
    </row>
    <row r="3029" spans="1:25" x14ac:dyDescent="0.25">
      <c r="A3029" s="32"/>
      <c r="D3029" t="b">
        <f>IF(C3029=1,'Data Transformation'!$G$3+0.5*'Data Transformation'!$W$25,IF(C3030=1,D3030-'Data Transformation'!$W$25,FALSE))</f>
        <v>0</v>
      </c>
      <c r="E3029" t="str">
        <f t="array" ref="E3029">IF(ISLOGICAL(D3029),"",FREQUENCY(IF('Data Transformation'!$B$425:$B$8425='Bin Analysis'!$B3027,'Data Transformation'!$G$425:$G$8425),D3029))</f>
        <v/>
      </c>
      <c r="F3029" t="str">
        <f>IF(ISLOGICAL(D3029),"",E3029-E3028)</f>
        <v/>
      </c>
      <c r="M3029" s="14"/>
    </row>
    <row r="3030" spans="1:25" x14ac:dyDescent="0.25">
      <c r="A3030" s="32">
        <f>IF(Weighting!$P$6&gt;0,B3030,"")</f>
        <v>0.32100000000000001</v>
      </c>
      <c r="B3030">
        <f>Weighting!$C$6</f>
        <v>0.32100000000000001</v>
      </c>
      <c r="C3030">
        <f>Weighting!$F$6</f>
        <v>0</v>
      </c>
      <c r="D3030" t="b">
        <f>IF(C3030=1,'Data Transformation'!$G$3+0.5*'Data Transformation'!$W$25,IF(C3031=1,D3031-'Data Transformation'!$W$25,FALSE))</f>
        <v>0</v>
      </c>
      <c r="E3030" t="str">
        <f t="array" ref="E3030">IF(ISLOGICAL(D3030),"",FREQUENCY(IF('Data Transformation'!$B$425:$B$8425='Bin Analysis'!$B3027,'Data Transformation'!$G$425:$G$8425),D3030))</f>
        <v/>
      </c>
      <c r="F3030" t="str">
        <f>IF(ISLOGICAL(D3030),"",E3030-E3029)</f>
        <v/>
      </c>
      <c r="G3030">
        <f>Weighting!$H$6</f>
        <v>1</v>
      </c>
      <c r="H3030">
        <f t="array" ref="H3030">FREQUENCY(IF('Data Transformation'!$B$4:$B$8425=B3027,'Data Transformation'!$G$4:$G$8425),'Bin Analysis'!$B3030)</f>
        <v>0</v>
      </c>
      <c r="I3030">
        <f>H3030-H3029</f>
        <v>0</v>
      </c>
      <c r="J3030">
        <f>IF(I3030=0,0,1)</f>
        <v>0</v>
      </c>
      <c r="K3030">
        <f>J3030*Weighting!$W$6</f>
        <v>0</v>
      </c>
      <c r="M3030" s="14"/>
    </row>
    <row r="3031" spans="1:25" x14ac:dyDescent="0.25">
      <c r="A3031" s="32">
        <f>IF(Weighting!$P$7&gt;0,B3031,"")</f>
        <v>0.45200000000000001</v>
      </c>
      <c r="B3031">
        <f>Weighting!$C$7</f>
        <v>0.45200000000000001</v>
      </c>
      <c r="C3031">
        <f>Weighting!$F$7</f>
        <v>0</v>
      </c>
      <c r="D3031" t="b">
        <f>IF(C3031=1,'Data Transformation'!$G$3+0.5*'Data Transformation'!$W$25,IF(C3032=1,D3032-'Data Transformation'!$W$25,FALSE))</f>
        <v>0</v>
      </c>
      <c r="E3031" t="str">
        <f t="array" ref="E3031">IF(ISLOGICAL(D3031),"",FREQUENCY(IF('Data Transformation'!$B$425:$B$8425='Bin Analysis'!$B3027,'Data Transformation'!$G$425:$G$8425),D3031))</f>
        <v/>
      </c>
      <c r="F3031" t="str">
        <f t="shared" ref="F3031:F3049" si="378">IF(ISLOGICAL(D3031),"",E3031-E3030)</f>
        <v/>
      </c>
      <c r="G3031">
        <f>Weighting!$H$7</f>
        <v>0</v>
      </c>
      <c r="H3031">
        <f t="array" ref="H3031">FREQUENCY(IF('Data Transformation'!$B$4:$B$8425=B3027,'Data Transformation'!$G$4:$G$8425),'Bin Analysis'!$B3031)</f>
        <v>1</v>
      </c>
      <c r="I3031">
        <f t="shared" ref="I3031:I3049" si="379">H3031-H3030</f>
        <v>1</v>
      </c>
      <c r="J3031">
        <f>IF(I3031=0,0,1)</f>
        <v>1</v>
      </c>
      <c r="K3031">
        <f>J3031*Weighting!$W$7</f>
        <v>2</v>
      </c>
      <c r="M3031" s="14"/>
    </row>
    <row r="3032" spans="1:25" x14ac:dyDescent="0.25">
      <c r="A3032" s="32">
        <f>IF(Weighting!$P$8&gt;0,B3032,"")</f>
        <v>0.58299999999999996</v>
      </c>
      <c r="B3032">
        <f>Weighting!$C$8</f>
        <v>0.58299999999999996</v>
      </c>
      <c r="C3032">
        <f>Weighting!$F$8</f>
        <v>0</v>
      </c>
      <c r="D3032" t="b">
        <f>IF(C3032=1,'Data Transformation'!$G$3+0.5*'Data Transformation'!$W$25,IF(C3033=1,D3033-'Data Transformation'!$W$25,FALSE))</f>
        <v>0</v>
      </c>
      <c r="E3032" t="str">
        <f t="array" ref="E3032">IF(ISLOGICAL(D3032),"",FREQUENCY(IF('Data Transformation'!$B$425:$B$8425='Bin Analysis'!$B3027,'Data Transformation'!$G$425:$G$8425),D3032))</f>
        <v/>
      </c>
      <c r="F3032" t="str">
        <f t="shared" si="378"/>
        <v/>
      </c>
      <c r="G3032">
        <f>Weighting!$H$8</f>
        <v>0</v>
      </c>
      <c r="H3032">
        <f t="array" ref="H3032">FREQUENCY(IF('Data Transformation'!$B$4:$B$8425=B3027,'Data Transformation'!$G$4:$G$8425),'Bin Analysis'!$B3032)</f>
        <v>3</v>
      </c>
      <c r="I3032">
        <f t="shared" si="379"/>
        <v>2</v>
      </c>
      <c r="J3032">
        <f t="shared" ref="J3032:J3049" si="380">IF(I3032=0,0,1)</f>
        <v>1</v>
      </c>
      <c r="K3032">
        <f>J3032*Weighting!$W$8</f>
        <v>3</v>
      </c>
      <c r="M3032" s="14"/>
    </row>
    <row r="3033" spans="1:25" x14ac:dyDescent="0.25">
      <c r="A3033" s="32">
        <f>IF(Weighting!$P$9&gt;0,B3033,"")</f>
        <v>0.71399999999999997</v>
      </c>
      <c r="B3033" s="50">
        <f>Weighting!$C$9</f>
        <v>0.71399999999999997</v>
      </c>
      <c r="C3033">
        <f>Weighting!$F$9</f>
        <v>0</v>
      </c>
      <c r="D3033" t="b">
        <f>IF(C3033=1,'Data Transformation'!$G$3+0.5*'Data Transformation'!$W$25,IF(C3034=1,D3034-'Data Transformation'!$W$25,FALSE))</f>
        <v>0</v>
      </c>
      <c r="E3033" t="str">
        <f t="array" ref="E3033">IF(ISLOGICAL(D3033),"",FREQUENCY(IF('Data Transformation'!$B$425:$B$8425='Bin Analysis'!$B3027,'Data Transformation'!$G$425:$G$8425),D3033))</f>
        <v/>
      </c>
      <c r="F3033" t="str">
        <f t="shared" si="378"/>
        <v/>
      </c>
      <c r="G3033">
        <f>Weighting!$H$9</f>
        <v>0</v>
      </c>
      <c r="H3033">
        <f t="array" ref="H3033">FREQUENCY(IF('Data Transformation'!$B$4:$B$8425=B3027,'Data Transformation'!$G$4:$G$8425),'Bin Analysis'!$B3033)</f>
        <v>4</v>
      </c>
      <c r="I3033">
        <f t="shared" si="379"/>
        <v>1</v>
      </c>
      <c r="J3033">
        <f t="shared" si="380"/>
        <v>1</v>
      </c>
      <c r="K3033">
        <f>J3033*Weighting!$W$9</f>
        <v>3</v>
      </c>
      <c r="M3033" s="14"/>
    </row>
    <row r="3034" spans="1:25" x14ac:dyDescent="0.25">
      <c r="A3034" s="32">
        <f>IF(Weighting!$P$10&gt;0,B3034,"")</f>
        <v>0.84499999999999997</v>
      </c>
      <c r="B3034">
        <f>Weighting!$C$10</f>
        <v>0.84499999999999997</v>
      </c>
      <c r="C3034">
        <f>Weighting!$F$10</f>
        <v>0</v>
      </c>
      <c r="D3034" t="b">
        <f>IF(C3034=1,'Data Transformation'!$G$3+0.5*'Data Transformation'!$W$25,IF(C3035=1,D3035-'Data Transformation'!$W$25,FALSE))</f>
        <v>0</v>
      </c>
      <c r="E3034" t="str">
        <f t="array" ref="E3034">IF(ISLOGICAL(D3034),"",FREQUENCY(IF('Data Transformation'!$B$425:$B$8425='Bin Analysis'!$B3027,'Data Transformation'!$G$425:$G$8425),D3034))</f>
        <v/>
      </c>
      <c r="F3034" t="str">
        <f t="shared" si="378"/>
        <v/>
      </c>
      <c r="G3034">
        <f>Weighting!$H$10</f>
        <v>0</v>
      </c>
      <c r="H3034">
        <f t="array" ref="H3034">FREQUENCY(IF('Data Transformation'!$B$4:$B$8425=B3027,'Data Transformation'!$G$4:$G$8425),'Bin Analysis'!$B3034)</f>
        <v>7</v>
      </c>
      <c r="I3034">
        <f t="shared" si="379"/>
        <v>3</v>
      </c>
      <c r="J3034">
        <f t="shared" si="380"/>
        <v>1</v>
      </c>
      <c r="K3034">
        <f>J3034*Weighting!$W$10</f>
        <v>3</v>
      </c>
      <c r="M3034" s="14"/>
    </row>
    <row r="3035" spans="1:25" x14ac:dyDescent="0.25">
      <c r="A3035" s="32">
        <f>IF(Weighting!$P$11&gt;0,B3035,"")</f>
        <v>0.97599999999999998</v>
      </c>
      <c r="B3035">
        <f>Weighting!$C$11</f>
        <v>0.97599999999999998</v>
      </c>
      <c r="C3035">
        <f>Weighting!$F$11</f>
        <v>0</v>
      </c>
      <c r="D3035">
        <f>IF(C3035=1,'Data Transformation'!$G$3+0.5*'Data Transformation'!$W$25,IF(C3036=1,D3036-'Data Transformation'!$W$25,FALSE))</f>
        <v>0.86899999999999999</v>
      </c>
      <c r="E3035">
        <f t="array" ref="E3035">IF(ISLOGICAL(D3035),"",FREQUENCY(IF('Data Transformation'!$B$425:$B$8425='Bin Analysis'!$B3027,'Data Transformation'!$G$425:$G$8425),D3035))</f>
        <v>8</v>
      </c>
      <c r="F3035" t="e">
        <f t="shared" si="378"/>
        <v>#VALUE!</v>
      </c>
      <c r="G3035">
        <f>Weighting!$H$11</f>
        <v>0</v>
      </c>
      <c r="H3035">
        <f t="array" ref="H3035">FREQUENCY(IF('Data Transformation'!$B$4:$B$8425=B3027,'Data Transformation'!$G$4:$G$8425),'Bin Analysis'!$B3035)</f>
        <v>10</v>
      </c>
      <c r="I3035">
        <f t="shared" si="379"/>
        <v>3</v>
      </c>
      <c r="J3035">
        <f t="shared" si="380"/>
        <v>1</v>
      </c>
      <c r="K3035">
        <f>J3035*Weighting!$W$11</f>
        <v>2</v>
      </c>
      <c r="M3035" s="14"/>
    </row>
    <row r="3036" spans="1:25" x14ac:dyDescent="0.25">
      <c r="A3036" s="32">
        <f>IF(Weighting!$P$12&gt;0,B3036,"")</f>
        <v>1.107</v>
      </c>
      <c r="B3036">
        <f>Weighting!$C$12</f>
        <v>1.107</v>
      </c>
      <c r="C3036">
        <f>Weighting!$F$12</f>
        <v>1</v>
      </c>
      <c r="D3036">
        <f>IF(C3036=1,'Data Transformation'!$G$3+0.5*'Data Transformation'!$W$25,IF(C3037=1,D3037-'Data Transformation'!$W$25,FALSE))</f>
        <v>1.131</v>
      </c>
      <c r="E3036">
        <f t="array" ref="E3036">IF(ISLOGICAL(D3036),"",FREQUENCY(IF('Data Transformation'!$B$425:$B$8425='Bin Analysis'!$B3027,'Data Transformation'!$G$425:$G$8425),D3036))</f>
        <v>12</v>
      </c>
      <c r="F3036">
        <f t="shared" si="378"/>
        <v>4</v>
      </c>
      <c r="G3036">
        <f>Weighting!$H$12</f>
        <v>0</v>
      </c>
      <c r="H3036">
        <f t="array" ref="H3036">FREQUENCY(IF('Data Transformation'!$B$4:$B$8425=B3027,'Data Transformation'!$G$4:$G$8425),'Bin Analysis'!$B3036)</f>
        <v>13</v>
      </c>
      <c r="I3036">
        <f t="shared" si="379"/>
        <v>3</v>
      </c>
      <c r="J3036">
        <f t="shared" si="380"/>
        <v>1</v>
      </c>
      <c r="K3036">
        <f>J3036*Weighting!$W$12</f>
        <v>1</v>
      </c>
      <c r="M3036" s="14"/>
    </row>
    <row r="3037" spans="1:25" x14ac:dyDescent="0.25">
      <c r="A3037" s="32">
        <f>IF(Weighting!$P$13&gt;0,B3037,"")</f>
        <v>1.238</v>
      </c>
      <c r="B3037">
        <f>Weighting!$C$13</f>
        <v>1.238</v>
      </c>
      <c r="C3037">
        <f>Weighting!$F$13</f>
        <v>0</v>
      </c>
      <c r="D3037" t="b">
        <f>IF(C3037=1,'Data Transformation'!$G$3+0.5*'Data Transformation'!$W$25,IF(C3038=1,D3038-'Data Transformation'!$W$25,FALSE))</f>
        <v>0</v>
      </c>
      <c r="E3037" t="str">
        <f t="array" ref="E3037">IF(ISLOGICAL(D3037),"",FREQUENCY(IF('Data Transformation'!$B$425:$B$8425='Bin Analysis'!$B3027,'Data Transformation'!$G$425:$G$8425),D3037))</f>
        <v/>
      </c>
      <c r="F3037" t="str">
        <f t="shared" si="378"/>
        <v/>
      </c>
      <c r="G3037">
        <f>Weighting!$H$13</f>
        <v>0</v>
      </c>
      <c r="H3037">
        <f t="array" ref="H3037">FREQUENCY(IF('Data Transformation'!$B$4:$B$8425=B3027,'Data Transformation'!$G$4:$G$8425),'Bin Analysis'!$B3037)</f>
        <v>13</v>
      </c>
      <c r="I3037">
        <f t="shared" si="379"/>
        <v>0</v>
      </c>
      <c r="J3037">
        <f t="shared" si="380"/>
        <v>0</v>
      </c>
      <c r="K3037">
        <f>J3037*Weighting!$W$13</f>
        <v>0</v>
      </c>
      <c r="M3037" s="14"/>
    </row>
    <row r="3038" spans="1:25" x14ac:dyDescent="0.25">
      <c r="A3038" s="32">
        <f>IF(Weighting!$P$14&gt;0,B3038,"")</f>
        <v>1.369</v>
      </c>
      <c r="B3038">
        <f>Weighting!$C$14</f>
        <v>1.369</v>
      </c>
      <c r="C3038">
        <f>Weighting!$F$14</f>
        <v>0</v>
      </c>
      <c r="D3038" t="b">
        <f>IF(C3038=1,'Data Transformation'!$G$3+0.5*'Data Transformation'!$W$25,IF(C3039=1,D3039-'Data Transformation'!$W$25,FALSE))</f>
        <v>0</v>
      </c>
      <c r="E3038" t="str">
        <f t="array" ref="E3038">IF(ISLOGICAL(D3038),"",FREQUENCY(IF('Data Transformation'!$B$425:$B$8425='Bin Analysis'!$B3027,'Data Transformation'!$G$425:$G$8425),D3038))</f>
        <v/>
      </c>
      <c r="F3038" t="str">
        <f t="shared" si="378"/>
        <v/>
      </c>
      <c r="G3038">
        <f>Weighting!$H$14</f>
        <v>0</v>
      </c>
      <c r="H3038">
        <f t="array" ref="H3038">FREQUENCY(IF('Data Transformation'!$B$4:$B$8425=B3027,'Data Transformation'!$G$4:$G$8425),'Bin Analysis'!$B3038)</f>
        <v>13</v>
      </c>
      <c r="I3038">
        <f t="shared" si="379"/>
        <v>0</v>
      </c>
      <c r="J3038">
        <f t="shared" si="380"/>
        <v>0</v>
      </c>
      <c r="K3038">
        <f>J3038*Weighting!$W$14</f>
        <v>0</v>
      </c>
      <c r="M3038" s="14"/>
    </row>
    <row r="3039" spans="1:25" x14ac:dyDescent="0.25">
      <c r="A3039" s="32">
        <f>IF(Weighting!$P$15&gt;0,B3039,"")</f>
        <v>1.5000009999999999</v>
      </c>
      <c r="B3039">
        <f>Weighting!$C$15</f>
        <v>1.5000009999999999</v>
      </c>
      <c r="C3039">
        <f>Weighting!$F$15</f>
        <v>0</v>
      </c>
      <c r="D3039" t="b">
        <f>IF(C3039=1,'Data Transformation'!$G$3+0.5*'Data Transformation'!$W$25,IF(C3040=1,D3040-'Data Transformation'!$W$25,FALSE))</f>
        <v>0</v>
      </c>
      <c r="E3039" t="str">
        <f t="array" ref="E3039">IF(ISLOGICAL(D3039),"",FREQUENCY(IF('Data Transformation'!$B$425:$B$8425='Bin Analysis'!$B3027,'Data Transformation'!$G$425:$G$8425),D3039))</f>
        <v/>
      </c>
      <c r="F3039" t="str">
        <f t="shared" si="378"/>
        <v/>
      </c>
      <c r="G3039">
        <f>Weighting!$H$15</f>
        <v>0</v>
      </c>
      <c r="H3039">
        <f t="array" ref="H3039">FREQUENCY(IF('Data Transformation'!$B$4:$B$8425=B3027,'Data Transformation'!$G$4:$G$8425),'Bin Analysis'!$B3039)</f>
        <v>13</v>
      </c>
      <c r="I3039">
        <f t="shared" si="379"/>
        <v>0</v>
      </c>
      <c r="J3039">
        <f t="shared" si="380"/>
        <v>0</v>
      </c>
      <c r="K3039">
        <f>J3039*Weighting!$W$15</f>
        <v>0</v>
      </c>
      <c r="M3039" s="14"/>
    </row>
    <row r="3040" spans="1:25" x14ac:dyDescent="0.25">
      <c r="A3040" s="32" t="str">
        <f>IF(Weighting!$P$16&gt;0,B3040,"")</f>
        <v/>
      </c>
      <c r="B3040">
        <f>Weighting!$C$16</f>
        <v>1.631</v>
      </c>
      <c r="C3040">
        <f>Weighting!$F$16</f>
        <v>0</v>
      </c>
      <c r="D3040" t="b">
        <f>IF(C3040=1,'Data Transformation'!$G$3+0.5*'Data Transformation'!$W$25,IF(C3041=1,D3041-'Data Transformation'!$W$25,FALSE))</f>
        <v>0</v>
      </c>
      <c r="E3040" t="str">
        <f t="array" ref="E3040">IF(ISLOGICAL(D3040),"",FREQUENCY(IF('Data Transformation'!$B$425:$B$8425='Bin Analysis'!$B3027,'Data Transformation'!$G$425:$G$8425),D3040))</f>
        <v/>
      </c>
      <c r="F3040" t="str">
        <f t="shared" si="378"/>
        <v/>
      </c>
      <c r="G3040">
        <f>Weighting!$H$16</f>
        <v>0</v>
      </c>
      <c r="H3040">
        <f t="array" ref="H3040">FREQUENCY(IF('Data Transformation'!$B$4:$B$8425=B3027,'Data Transformation'!$G$4:$G$8425),'Bin Analysis'!$B3040)</f>
        <v>13</v>
      </c>
      <c r="I3040">
        <f t="shared" si="379"/>
        <v>0</v>
      </c>
      <c r="J3040">
        <f t="shared" si="380"/>
        <v>0</v>
      </c>
      <c r="K3040">
        <f>J3040*Weighting!$W$16</f>
        <v>0</v>
      </c>
      <c r="M3040" s="14"/>
    </row>
    <row r="3041" spans="1:25" x14ac:dyDescent="0.25">
      <c r="A3041" s="32" t="str">
        <f>IF(Weighting!$P$17&gt;0,B3041,"")</f>
        <v/>
      </c>
      <c r="B3041">
        <f>Weighting!$C$17</f>
        <v>1.762</v>
      </c>
      <c r="C3041">
        <f>Weighting!$F$17</f>
        <v>0</v>
      </c>
      <c r="D3041" t="b">
        <f>IF(C3041=1,'Data Transformation'!$G$3+0.5*'Data Transformation'!$W$25,IF(C3042=1,D3042-'Data Transformation'!$W$25,FALSE))</f>
        <v>0</v>
      </c>
      <c r="E3041" t="str">
        <f t="array" ref="E3041">IF(ISLOGICAL(D3041),"",FREQUENCY(IF('Data Transformation'!$B$425:$B$8425='Bin Analysis'!$B3027,'Data Transformation'!$G$425:$G$8425),D3041))</f>
        <v/>
      </c>
      <c r="F3041" t="str">
        <f t="shared" si="378"/>
        <v/>
      </c>
      <c r="G3041">
        <f>Weighting!$H$17</f>
        <v>0</v>
      </c>
      <c r="H3041">
        <f t="array" ref="H3041">FREQUENCY(IF('Data Transformation'!$B$4:$B$8425=B3027,'Data Transformation'!$G$4:$G$8425),'Bin Analysis'!$B3041)</f>
        <v>13</v>
      </c>
      <c r="I3041">
        <f t="shared" si="379"/>
        <v>0</v>
      </c>
      <c r="J3041">
        <f t="shared" si="380"/>
        <v>0</v>
      </c>
      <c r="K3041">
        <f>J3041*Weighting!$W$17</f>
        <v>0</v>
      </c>
      <c r="M3041" s="14"/>
    </row>
    <row r="3042" spans="1:25" x14ac:dyDescent="0.25">
      <c r="A3042" s="32" t="str">
        <f>IF(Weighting!$P$18&gt;0,B3042,"")</f>
        <v/>
      </c>
      <c r="B3042">
        <f>Weighting!$C$18</f>
        <v>1.893</v>
      </c>
      <c r="C3042">
        <f>Weighting!$F$18</f>
        <v>0</v>
      </c>
      <c r="D3042" t="b">
        <f>IF(C3042=1,'Data Transformation'!$G$3+0.5*'Data Transformation'!$W$25,IF(C3043=1,D3043-'Data Transformation'!$W$25,FALSE))</f>
        <v>0</v>
      </c>
      <c r="E3042" t="str">
        <f t="array" ref="E3042">IF(ISLOGICAL(D3042),"",FREQUENCY(IF('Data Transformation'!$B$425:$B$8425='Bin Analysis'!$B3027,'Data Transformation'!$G$425:$G$8425),D3042))</f>
        <v/>
      </c>
      <c r="F3042" t="str">
        <f t="shared" si="378"/>
        <v/>
      </c>
      <c r="G3042">
        <f>Weighting!$H$18</f>
        <v>0</v>
      </c>
      <c r="H3042">
        <f t="array" ref="H3042">FREQUENCY(IF('Data Transformation'!$B$4:$B$8425=B3027,'Data Transformation'!$G$4:$G$8425),'Bin Analysis'!$B3042)</f>
        <v>13</v>
      </c>
      <c r="I3042">
        <f t="shared" si="379"/>
        <v>0</v>
      </c>
      <c r="J3042">
        <f t="shared" si="380"/>
        <v>0</v>
      </c>
      <c r="K3042">
        <f>J3042*Weighting!$W$18</f>
        <v>0</v>
      </c>
      <c r="M3042" s="14"/>
    </row>
    <row r="3043" spans="1:25" x14ac:dyDescent="0.25">
      <c r="A3043" s="32" t="str">
        <f>IF(Weighting!$P$19&gt;0,B3043,"")</f>
        <v/>
      </c>
      <c r="B3043">
        <f>Weighting!$C$19</f>
        <v>2.024</v>
      </c>
      <c r="C3043">
        <f>Weighting!$F$19</f>
        <v>0</v>
      </c>
      <c r="D3043" t="b">
        <f>IF(C3043=1,'Data Transformation'!$G$3+0.5*'Data Transformation'!$W$25,IF(C3044=1,D3044-'Data Transformation'!$W$25,FALSE))</f>
        <v>0</v>
      </c>
      <c r="E3043" t="str">
        <f t="array" ref="E3043">IF(ISLOGICAL(D3043),"",FREQUENCY(IF('Data Transformation'!$B$425:$B$8425='Bin Analysis'!$B3027,'Data Transformation'!$G$425:$G$8425),D3043))</f>
        <v/>
      </c>
      <c r="F3043" t="str">
        <f t="shared" si="378"/>
        <v/>
      </c>
      <c r="G3043">
        <f>Weighting!$H$19</f>
        <v>0</v>
      </c>
      <c r="H3043">
        <f t="array" ref="H3043">FREQUENCY(IF('Data Transformation'!$B$4:$B$8425=B3027,'Data Transformation'!$G$4:$G$8425),'Bin Analysis'!$B3043)</f>
        <v>13</v>
      </c>
      <c r="I3043">
        <f t="shared" si="379"/>
        <v>0</v>
      </c>
      <c r="J3043">
        <f t="shared" si="380"/>
        <v>0</v>
      </c>
      <c r="K3043">
        <f>J3043*Weighting!$W$19</f>
        <v>0</v>
      </c>
      <c r="M3043" s="14"/>
    </row>
    <row r="3044" spans="1:25" x14ac:dyDescent="0.25">
      <c r="A3044" s="32" t="str">
        <f>IF(Weighting!$P$20&gt;0,B3044,"")</f>
        <v/>
      </c>
      <c r="B3044">
        <f>Weighting!$C$20</f>
        <v>2.1550000000000002</v>
      </c>
      <c r="C3044">
        <f>Weighting!$F$20</f>
        <v>0</v>
      </c>
      <c r="D3044" t="b">
        <f>IF(C3044=1,'Data Transformation'!$G$3+0.5*'Data Transformation'!$W$25,IF(C3045=1,D3045-'Data Transformation'!$W$25,FALSE))</f>
        <v>0</v>
      </c>
      <c r="E3044" t="str">
        <f t="array" ref="E3044">IF(ISLOGICAL(D3044),"",FREQUENCY(IF('Data Transformation'!$B$425:$B$8425='Bin Analysis'!$B3027,'Data Transformation'!$G$425:$G$8425),D3044))</f>
        <v/>
      </c>
      <c r="F3044" t="str">
        <f t="shared" si="378"/>
        <v/>
      </c>
      <c r="G3044">
        <f>Weighting!$H$20</f>
        <v>0</v>
      </c>
      <c r="H3044">
        <f t="array" ref="H3044">FREQUENCY(IF('Data Transformation'!$B$4:$B$8425=B3027,'Data Transformation'!$G$4:$G$8425),'Bin Analysis'!$B3044)</f>
        <v>13</v>
      </c>
      <c r="I3044">
        <f t="shared" si="379"/>
        <v>0</v>
      </c>
      <c r="J3044">
        <f t="shared" si="380"/>
        <v>0</v>
      </c>
      <c r="K3044">
        <f>J3044*Weighting!$W$20</f>
        <v>0</v>
      </c>
      <c r="M3044" s="14"/>
    </row>
    <row r="3045" spans="1:25" x14ac:dyDescent="0.25">
      <c r="A3045" s="32" t="str">
        <f>IF(Weighting!$P$21&gt;0,B3045,"")</f>
        <v/>
      </c>
      <c r="B3045">
        <f>Weighting!$C$21</f>
        <v>2.2860000000000005</v>
      </c>
      <c r="C3045">
        <f>Weighting!$F$21</f>
        <v>0</v>
      </c>
      <c r="D3045" t="b">
        <f>IF(C3045=1,'Data Transformation'!$G$3+0.5*'Data Transformation'!$W$25,IF(C3046=1,D3046-'Data Transformation'!$W$25,FALSE))</f>
        <v>0</v>
      </c>
      <c r="E3045" t="str">
        <f t="array" ref="E3045">IF(ISLOGICAL(D3045),"",FREQUENCY(IF('Data Transformation'!$B$425:$B$8425='Bin Analysis'!$B3027,'Data Transformation'!$G$425:$G$8425),D3045))</f>
        <v/>
      </c>
      <c r="F3045" t="str">
        <f t="shared" si="378"/>
        <v/>
      </c>
      <c r="G3045">
        <f>Weighting!$H$21</f>
        <v>0</v>
      </c>
      <c r="H3045">
        <f t="array" ref="H3045">FREQUENCY(IF('Data Transformation'!$B$4:$B$8425=B3027,'Data Transformation'!$G$4:$G$8425),'Bin Analysis'!$B3045)</f>
        <v>13</v>
      </c>
      <c r="I3045">
        <f t="shared" si="379"/>
        <v>0</v>
      </c>
      <c r="J3045">
        <f t="shared" si="380"/>
        <v>0</v>
      </c>
      <c r="K3045">
        <f>J3045*Weighting!$W$21</f>
        <v>0</v>
      </c>
      <c r="M3045" s="14"/>
    </row>
    <row r="3046" spans="1:25" x14ac:dyDescent="0.25">
      <c r="A3046" s="32" t="str">
        <f>IF(Weighting!$P$22&gt;0,B3046,"")</f>
        <v/>
      </c>
      <c r="B3046">
        <f>Weighting!$C$22</f>
        <v>2.4170000000000007</v>
      </c>
      <c r="C3046">
        <f>Weighting!$F$22</f>
        <v>0</v>
      </c>
      <c r="D3046" t="b">
        <f>IF(C3046=1,'Data Transformation'!$G$3+0.5*'Data Transformation'!$W$25,IF(C3047=1,D3047-'Data Transformation'!$W$25,FALSE))</f>
        <v>0</v>
      </c>
      <c r="E3046" t="str">
        <f t="array" ref="E3046">IF(ISLOGICAL(D3046),"",FREQUENCY(IF('Data Transformation'!$B$425:$B$8425='Bin Analysis'!$B3027,'Data Transformation'!$G$425:$G$8425),D3046))</f>
        <v/>
      </c>
      <c r="F3046" t="str">
        <f t="shared" si="378"/>
        <v/>
      </c>
      <c r="G3046">
        <f>Weighting!$H$22</f>
        <v>0</v>
      </c>
      <c r="H3046">
        <f t="array" ref="H3046">FREQUENCY(IF('Data Transformation'!$B$4:$B$8425=B3027,'Data Transformation'!$G$4:$G$8425),'Bin Analysis'!$B3046)</f>
        <v>13</v>
      </c>
      <c r="I3046">
        <f t="shared" si="379"/>
        <v>0</v>
      </c>
      <c r="J3046">
        <f t="shared" si="380"/>
        <v>0</v>
      </c>
      <c r="K3046">
        <f>J3046*Weighting!$W$22</f>
        <v>0</v>
      </c>
      <c r="M3046" s="14"/>
    </row>
    <row r="3047" spans="1:25" x14ac:dyDescent="0.25">
      <c r="A3047" s="32" t="str">
        <f>IF(Weighting!$P$23&gt;0,B3047,"")</f>
        <v/>
      </c>
      <c r="B3047">
        <f>Weighting!$C$23</f>
        <v>2.5480000000000009</v>
      </c>
      <c r="C3047">
        <f>Weighting!$F$23</f>
        <v>0</v>
      </c>
      <c r="D3047" t="b">
        <f>IF(C3047=1,'Data Transformation'!$G$3+0.5*'Data Transformation'!$W$25,IF(C3048=1,D3048-'Data Transformation'!$W$25,FALSE))</f>
        <v>0</v>
      </c>
      <c r="E3047" t="str">
        <f t="array" ref="E3047">IF(ISLOGICAL(D3047),"",FREQUENCY(IF('Data Transformation'!$B$425:$B$8425='Bin Analysis'!$B3027,'Data Transformation'!$G$425:$G$8425),D3047))</f>
        <v/>
      </c>
      <c r="F3047" t="str">
        <f t="shared" si="378"/>
        <v/>
      </c>
      <c r="G3047">
        <f>Weighting!$H$23</f>
        <v>0</v>
      </c>
      <c r="H3047">
        <f t="array" ref="H3047">FREQUENCY(IF('Data Transformation'!$B$4:$B$8425=B3027,'Data Transformation'!$G$4:$G$8425),'Bin Analysis'!$B3047)</f>
        <v>13</v>
      </c>
      <c r="I3047">
        <f t="shared" si="379"/>
        <v>0</v>
      </c>
      <c r="J3047">
        <f t="shared" si="380"/>
        <v>0</v>
      </c>
      <c r="K3047">
        <f>J3047*Weighting!$W$23</f>
        <v>0</v>
      </c>
      <c r="M3047" s="14"/>
    </row>
    <row r="3048" spans="1:25" x14ac:dyDescent="0.25">
      <c r="A3048" s="32" t="str">
        <f>IF(Weighting!$P$24&gt;0,B3048,"")</f>
        <v/>
      </c>
      <c r="B3048">
        <f>Weighting!$C$24</f>
        <v>2.6790000000000012</v>
      </c>
      <c r="C3048">
        <f>Weighting!$F$24</f>
        <v>0</v>
      </c>
      <c r="D3048" t="b">
        <f>IF(C3048=1,'Data Transformation'!$G$3+0.5*'Data Transformation'!$W$25,IF(C3049=1,D3049-'Data Transformation'!$W$25,FALSE))</f>
        <v>0</v>
      </c>
      <c r="E3048" t="str">
        <f t="array" ref="E3048">IF(ISLOGICAL(D3048),"",FREQUENCY(IF('Data Transformation'!$B$425:$B$8425='Bin Analysis'!$B3027,'Data Transformation'!$G$425:$G$8425),D3048))</f>
        <v/>
      </c>
      <c r="F3048" t="str">
        <f t="shared" si="378"/>
        <v/>
      </c>
      <c r="G3048">
        <f>Weighting!$H$24</f>
        <v>0</v>
      </c>
      <c r="H3048">
        <f t="array" ref="H3048">FREQUENCY(IF('Data Transformation'!$B$4:$B$8425=B3027,'Data Transformation'!$G$4:$G$8425),'Bin Analysis'!$B3048)</f>
        <v>13</v>
      </c>
      <c r="I3048">
        <f t="shared" si="379"/>
        <v>0</v>
      </c>
      <c r="J3048">
        <f t="shared" si="380"/>
        <v>0</v>
      </c>
      <c r="K3048">
        <f>J3048*Weighting!$W$24</f>
        <v>0</v>
      </c>
      <c r="M3048" s="14"/>
    </row>
    <row r="3049" spans="1:25" x14ac:dyDescent="0.25">
      <c r="A3049" s="32" t="str">
        <f>IF(Weighting!$P$25&gt;0,B3049,"")</f>
        <v/>
      </c>
      <c r="B3049">
        <f>Weighting!$C$25</f>
        <v>2.8100000000000014</v>
      </c>
      <c r="C3049">
        <f>Weighting!$F$25</f>
        <v>0</v>
      </c>
      <c r="D3049" t="b">
        <f>IF(C3049=1,'Data Transformation'!$G$3+0.5*'Data Transformation'!$W$25,IF(C3050=1,D3050-'Data Transformation'!$W$25,FALSE))</f>
        <v>0</v>
      </c>
      <c r="E3049" t="str">
        <f t="array" ref="E3049">IF(ISLOGICAL(D3049),"",FREQUENCY(IF('Data Transformation'!$B$425:$B$8425='Bin Analysis'!$B3027,'Data Transformation'!$G$425:$G$8425),D3049))</f>
        <v/>
      </c>
      <c r="F3049" t="str">
        <f t="shared" si="378"/>
        <v/>
      </c>
      <c r="G3049">
        <f>Weighting!$H$25</f>
        <v>0</v>
      </c>
      <c r="H3049">
        <f t="array" ref="H3049">FREQUENCY(IF('Data Transformation'!$B$4:$B$8425=B3027,'Data Transformation'!$G$4:$G$8425),'Bin Analysis'!$B3049)</f>
        <v>13</v>
      </c>
      <c r="I3049">
        <f t="shared" si="379"/>
        <v>0</v>
      </c>
      <c r="J3049">
        <f t="shared" si="380"/>
        <v>0</v>
      </c>
      <c r="K3049">
        <f>J3049*Weighting!$W$25</f>
        <v>0</v>
      </c>
      <c r="M3049" s="14"/>
    </row>
    <row r="3050" spans="1:25" x14ac:dyDescent="0.25">
      <c r="O3050"/>
      <c r="P3050"/>
      <c r="Q3050"/>
      <c r="R3050"/>
    </row>
    <row r="3051" spans="1:25" ht="23.25" x14ac:dyDescent="0.35">
      <c r="A3051" s="21" t="s">
        <v>0</v>
      </c>
      <c r="B3051" s="21">
        <f>IFERROR(VLOOKUP(C3051,'Data Transformation'!$L$6:$M$426,2,FALSE),"")</f>
        <v>127</v>
      </c>
      <c r="C3051" s="21">
        <f>C3027+1</f>
        <v>127</v>
      </c>
      <c r="D3051" s="21"/>
      <c r="E3051" s="21"/>
      <c r="F3051" s="21"/>
      <c r="G3051" s="21"/>
      <c r="H3051" s="22"/>
      <c r="I3051" s="22"/>
      <c r="J3051" s="22"/>
      <c r="K3051" s="21"/>
      <c r="L3051" s="21">
        <f>B3051</f>
        <v>127</v>
      </c>
      <c r="M3051" s="23">
        <f>INDEX('Data Transformation'!$O$4:$O$424,MATCH($B3051,'Data Transformation'!$M$4:$M$424,0),MATCH($M$2,'Data Transformation'!$O$3,0))</f>
        <v>11</v>
      </c>
      <c r="N3051" s="27">
        <f>IF('Input and Summary Results'!$J$16="minimum",'Bin Analysis'!X3052/(M3051-1),'Bin Analysis'!Y3051/('Bin Analysis'!M3051-1))</f>
        <v>0</v>
      </c>
      <c r="O3051" s="27">
        <f>IF(M3051=FALSE,NA(),(VLOOKUP(1,C3054:K3073,4,FALSE))/(M3051-1))</f>
        <v>0</v>
      </c>
      <c r="P3051" s="27">
        <f>IF(M3051=FALSE,NA(),SUM(J3054:J3073)/Weighting!$S$5)</f>
        <v>0.3</v>
      </c>
      <c r="Q3051" s="27">
        <f>IF(M3051=FALSE,NA(),SUM(K3054:K3073)/Weighting!$S$6)</f>
        <v>0.21739130434782608</v>
      </c>
      <c r="R3051" s="27">
        <f>IF(M3051=FALSE,NA(),(VLOOKUP(1,G3054:K3073,3,FALSE))/(M3051-1))</f>
        <v>0.9</v>
      </c>
      <c r="S3051" s="22" t="str">
        <f>IF(M3051=FALSE,NA(),IF(SUM(J3054:J3073)=2,"yes","no"))</f>
        <v>no</v>
      </c>
      <c r="X3051" s="2" cm="2">
        <f t="array" ref="X3051:X3052">FREQUENCY(IF('Data Transformation'!$B$425:$B$6424='Bin Analysis'!L3051,'Data Transformation'!$G$425:$G$6424),'Data Transformation'!$U$11)</f>
        <v>10</v>
      </c>
      <c r="Y3051" s="2" cm="2">
        <f t="array" ref="Y3051:Y3052">FREQUENCY(IF('Data Transformation'!$B$425:$B$6424='Bin Analysis'!L3051,'Data Transformation'!$G$425:$G$6424),'Data Transformation'!$U$12)</f>
        <v>10</v>
      </c>
    </row>
    <row r="3052" spans="1:25" x14ac:dyDescent="0.25">
      <c r="A3052" s="14" t="s">
        <v>66</v>
      </c>
      <c r="B3052" t="s">
        <v>47</v>
      </c>
      <c r="C3052" t="s">
        <v>5</v>
      </c>
      <c r="D3052" t="s">
        <v>99</v>
      </c>
      <c r="E3052" t="s">
        <v>100</v>
      </c>
      <c r="F3052" t="s">
        <v>101</v>
      </c>
      <c r="G3052" t="s">
        <v>69</v>
      </c>
      <c r="H3052" t="s">
        <v>31</v>
      </c>
      <c r="I3052" t="s">
        <v>32</v>
      </c>
      <c r="J3052" t="s">
        <v>46</v>
      </c>
      <c r="K3052" s="14" t="s">
        <v>45</v>
      </c>
      <c r="M3052" s="14"/>
      <c r="X3052" s="2">
        <v>0</v>
      </c>
      <c r="Y3052" s="2">
        <v>0</v>
      </c>
    </row>
    <row r="3053" spans="1:25" x14ac:dyDescent="0.25">
      <c r="A3053" s="32"/>
      <c r="D3053" t="b">
        <f>IF(C3053=1,'Data Transformation'!$G$3+0.5*'Data Transformation'!$W$25,IF(C3054=1,D3054-'Data Transformation'!$W$25,FALSE))</f>
        <v>0</v>
      </c>
      <c r="E3053" t="str">
        <f t="array" ref="E3053">IF(ISLOGICAL(D3053),"",FREQUENCY(IF('Data Transformation'!$B$425:$B$8425='Bin Analysis'!$B3051,'Data Transformation'!$G$425:$G$8425),D3053))</f>
        <v/>
      </c>
      <c r="F3053" t="str">
        <f>IF(ISLOGICAL(D3053),"",E3053-E3052)</f>
        <v/>
      </c>
      <c r="M3053" s="14"/>
    </row>
    <row r="3054" spans="1:25" x14ac:dyDescent="0.25">
      <c r="A3054" s="32">
        <f>IF(Weighting!$P$6&gt;0,B3054,"")</f>
        <v>0.32100000000000001</v>
      </c>
      <c r="B3054">
        <f>Weighting!$C$6</f>
        <v>0.32100000000000001</v>
      </c>
      <c r="C3054">
        <f>Weighting!$F$6</f>
        <v>0</v>
      </c>
      <c r="D3054" t="b">
        <f>IF(C3054=1,'Data Transformation'!$G$3+0.5*'Data Transformation'!$W$25,IF(C3055=1,D3055-'Data Transformation'!$W$25,FALSE))</f>
        <v>0</v>
      </c>
      <c r="E3054" t="str">
        <f t="array" ref="E3054">IF(ISLOGICAL(D3054),"",FREQUENCY(IF('Data Transformation'!$B$425:$B$8425='Bin Analysis'!$B3051,'Data Transformation'!$G$425:$G$8425),D3054))</f>
        <v/>
      </c>
      <c r="F3054" t="str">
        <f>IF(ISLOGICAL(D3054),"",E3054-E3053)</f>
        <v/>
      </c>
      <c r="G3054">
        <f>Weighting!$H$6</f>
        <v>1</v>
      </c>
      <c r="H3054">
        <f t="array" ref="H3054">FREQUENCY(IF('Data Transformation'!$B$4:$B$8425=B3051,'Data Transformation'!$G$4:$G$8425),'Bin Analysis'!$B3054)</f>
        <v>9</v>
      </c>
      <c r="I3054">
        <f>H3054-H3053</f>
        <v>9</v>
      </c>
      <c r="J3054">
        <f>IF(I3054=0,0,1)</f>
        <v>1</v>
      </c>
      <c r="K3054">
        <f>J3054*Weighting!$W$6</f>
        <v>1</v>
      </c>
      <c r="M3054" s="14"/>
    </row>
    <row r="3055" spans="1:25" x14ac:dyDescent="0.25">
      <c r="A3055" s="32">
        <f>IF(Weighting!$P$7&gt;0,B3055,"")</f>
        <v>0.45200000000000001</v>
      </c>
      <c r="B3055">
        <f>Weighting!$C$7</f>
        <v>0.45200000000000001</v>
      </c>
      <c r="C3055">
        <f>Weighting!$F$7</f>
        <v>0</v>
      </c>
      <c r="D3055" t="b">
        <f>IF(C3055=1,'Data Transformation'!$G$3+0.5*'Data Transformation'!$W$25,IF(C3056=1,D3056-'Data Transformation'!$W$25,FALSE))</f>
        <v>0</v>
      </c>
      <c r="E3055" t="str">
        <f t="array" ref="E3055">IF(ISLOGICAL(D3055),"",FREQUENCY(IF('Data Transformation'!$B$425:$B$8425='Bin Analysis'!$B3051,'Data Transformation'!$G$425:$G$8425),D3055))</f>
        <v/>
      </c>
      <c r="F3055" t="str">
        <f t="shared" ref="F3055:F3073" si="381">IF(ISLOGICAL(D3055),"",E3055-E3054)</f>
        <v/>
      </c>
      <c r="G3055">
        <f>Weighting!$H$7</f>
        <v>0</v>
      </c>
      <c r="H3055">
        <f t="array" ref="H3055">FREQUENCY(IF('Data Transformation'!$B$4:$B$8425=B3051,'Data Transformation'!$G$4:$G$8425),'Bin Analysis'!$B3055)</f>
        <v>9</v>
      </c>
      <c r="I3055">
        <f t="shared" ref="I3055:I3073" si="382">H3055-H3054</f>
        <v>0</v>
      </c>
      <c r="J3055">
        <f>IF(I3055=0,0,1)</f>
        <v>0</v>
      </c>
      <c r="K3055">
        <f>J3055*Weighting!$W$7</f>
        <v>0</v>
      </c>
      <c r="M3055" s="14"/>
    </row>
    <row r="3056" spans="1:25" x14ac:dyDescent="0.25">
      <c r="A3056" s="32">
        <f>IF(Weighting!$P$8&gt;0,B3056,"")</f>
        <v>0.58299999999999996</v>
      </c>
      <c r="B3056">
        <f>Weighting!$C$8</f>
        <v>0.58299999999999996</v>
      </c>
      <c r="C3056">
        <f>Weighting!$F$8</f>
        <v>0</v>
      </c>
      <c r="D3056" t="b">
        <f>IF(C3056=1,'Data Transformation'!$G$3+0.5*'Data Transformation'!$W$25,IF(C3057=1,D3057-'Data Transformation'!$W$25,FALSE))</f>
        <v>0</v>
      </c>
      <c r="E3056" t="str">
        <f t="array" ref="E3056">IF(ISLOGICAL(D3056),"",FREQUENCY(IF('Data Transformation'!$B$425:$B$8425='Bin Analysis'!$B3051,'Data Transformation'!$G$425:$G$8425),D3056))</f>
        <v/>
      </c>
      <c r="F3056" t="str">
        <f t="shared" si="381"/>
        <v/>
      </c>
      <c r="G3056">
        <f>Weighting!$H$8</f>
        <v>0</v>
      </c>
      <c r="H3056">
        <f t="array" ref="H3056">FREQUENCY(IF('Data Transformation'!$B$4:$B$8425=B3051,'Data Transformation'!$G$4:$G$8425),'Bin Analysis'!$B3056)</f>
        <v>9</v>
      </c>
      <c r="I3056">
        <f t="shared" si="382"/>
        <v>0</v>
      </c>
      <c r="J3056">
        <f t="shared" ref="J3056:J3073" si="383">IF(I3056=0,0,1)</f>
        <v>0</v>
      </c>
      <c r="K3056">
        <f>J3056*Weighting!$W$8</f>
        <v>0</v>
      </c>
      <c r="M3056" s="14"/>
    </row>
    <row r="3057" spans="1:13" x14ac:dyDescent="0.25">
      <c r="A3057" s="32">
        <f>IF(Weighting!$P$9&gt;0,B3057,"")</f>
        <v>0.71399999999999997</v>
      </c>
      <c r="B3057" s="50">
        <f>Weighting!$C$9</f>
        <v>0.71399999999999997</v>
      </c>
      <c r="C3057">
        <f>Weighting!$F$9</f>
        <v>0</v>
      </c>
      <c r="D3057" t="b">
        <f>IF(C3057=1,'Data Transformation'!$G$3+0.5*'Data Transformation'!$W$25,IF(C3058=1,D3058-'Data Transformation'!$W$25,FALSE))</f>
        <v>0</v>
      </c>
      <c r="E3057" t="str">
        <f t="array" ref="E3057">IF(ISLOGICAL(D3057),"",FREQUENCY(IF('Data Transformation'!$B$425:$B$8425='Bin Analysis'!$B3051,'Data Transformation'!$G$425:$G$8425),D3057))</f>
        <v/>
      </c>
      <c r="F3057" t="str">
        <f t="shared" si="381"/>
        <v/>
      </c>
      <c r="G3057">
        <f>Weighting!$H$9</f>
        <v>0</v>
      </c>
      <c r="H3057">
        <f t="array" ref="H3057">FREQUENCY(IF('Data Transformation'!$B$4:$B$8425=B3051,'Data Transformation'!$G$4:$G$8425),'Bin Analysis'!$B3057)</f>
        <v>10</v>
      </c>
      <c r="I3057">
        <f t="shared" si="382"/>
        <v>1</v>
      </c>
      <c r="J3057">
        <f t="shared" si="383"/>
        <v>1</v>
      </c>
      <c r="K3057">
        <f>J3057*Weighting!$W$9</f>
        <v>3</v>
      </c>
      <c r="M3057" s="14"/>
    </row>
    <row r="3058" spans="1:13" x14ac:dyDescent="0.25">
      <c r="A3058" s="32">
        <f>IF(Weighting!$P$10&gt;0,B3058,"")</f>
        <v>0.84499999999999997</v>
      </c>
      <c r="B3058">
        <f>Weighting!$C$10</f>
        <v>0.84499999999999997</v>
      </c>
      <c r="C3058">
        <f>Weighting!$F$10</f>
        <v>0</v>
      </c>
      <c r="D3058" t="b">
        <f>IF(C3058=1,'Data Transformation'!$G$3+0.5*'Data Transformation'!$W$25,IF(C3059=1,D3059-'Data Transformation'!$W$25,FALSE))</f>
        <v>0</v>
      </c>
      <c r="E3058" t="str">
        <f t="array" ref="E3058">IF(ISLOGICAL(D3058),"",FREQUENCY(IF('Data Transformation'!$B$425:$B$8425='Bin Analysis'!$B3051,'Data Transformation'!$G$425:$G$8425),D3058))</f>
        <v/>
      </c>
      <c r="F3058" t="str">
        <f t="shared" si="381"/>
        <v/>
      </c>
      <c r="G3058">
        <f>Weighting!$H$10</f>
        <v>0</v>
      </c>
      <c r="H3058">
        <f t="array" ref="H3058">FREQUENCY(IF('Data Transformation'!$B$4:$B$8425=B3051,'Data Transformation'!$G$4:$G$8425),'Bin Analysis'!$B3058)</f>
        <v>10</v>
      </c>
      <c r="I3058">
        <f t="shared" si="382"/>
        <v>0</v>
      </c>
      <c r="J3058">
        <f t="shared" si="383"/>
        <v>0</v>
      </c>
      <c r="K3058">
        <f>J3058*Weighting!$W$10</f>
        <v>0</v>
      </c>
      <c r="M3058" s="14"/>
    </row>
    <row r="3059" spans="1:13" x14ac:dyDescent="0.25">
      <c r="A3059" s="32">
        <f>IF(Weighting!$P$11&gt;0,B3059,"")</f>
        <v>0.97599999999999998</v>
      </c>
      <c r="B3059">
        <f>Weighting!$C$11</f>
        <v>0.97599999999999998</v>
      </c>
      <c r="C3059">
        <f>Weighting!$F$11</f>
        <v>0</v>
      </c>
      <c r="D3059">
        <f>IF(C3059=1,'Data Transformation'!$G$3+0.5*'Data Transformation'!$W$25,IF(C3060=1,D3060-'Data Transformation'!$W$25,FALSE))</f>
        <v>0.86899999999999999</v>
      </c>
      <c r="E3059">
        <f t="array" ref="E3059">IF(ISLOGICAL(D3059),"",FREQUENCY(IF('Data Transformation'!$B$425:$B$8425='Bin Analysis'!$B3051,'Data Transformation'!$G$425:$G$8425),D3059))</f>
        <v>10</v>
      </c>
      <c r="F3059" t="e">
        <f t="shared" si="381"/>
        <v>#VALUE!</v>
      </c>
      <c r="G3059">
        <f>Weighting!$H$11</f>
        <v>0</v>
      </c>
      <c r="H3059">
        <f t="array" ref="H3059">FREQUENCY(IF('Data Transformation'!$B$4:$B$8425=B3051,'Data Transformation'!$G$4:$G$8425),'Bin Analysis'!$B3059)</f>
        <v>10</v>
      </c>
      <c r="I3059">
        <f t="shared" si="382"/>
        <v>0</v>
      </c>
      <c r="J3059">
        <f t="shared" si="383"/>
        <v>0</v>
      </c>
      <c r="K3059">
        <f>J3059*Weighting!$W$11</f>
        <v>0</v>
      </c>
      <c r="M3059" s="14"/>
    </row>
    <row r="3060" spans="1:13" x14ac:dyDescent="0.25">
      <c r="A3060" s="32">
        <f>IF(Weighting!$P$12&gt;0,B3060,"")</f>
        <v>1.107</v>
      </c>
      <c r="B3060">
        <f>Weighting!$C$12</f>
        <v>1.107</v>
      </c>
      <c r="C3060">
        <f>Weighting!$F$12</f>
        <v>1</v>
      </c>
      <c r="D3060">
        <f>IF(C3060=1,'Data Transformation'!$G$3+0.5*'Data Transformation'!$W$25,IF(C3061=1,D3061-'Data Transformation'!$W$25,FALSE))</f>
        <v>1.131</v>
      </c>
      <c r="E3060">
        <f t="array" ref="E3060">IF(ISLOGICAL(D3060),"",FREQUENCY(IF('Data Transformation'!$B$425:$B$8425='Bin Analysis'!$B3051,'Data Transformation'!$G$425:$G$8425),D3060))</f>
        <v>10</v>
      </c>
      <c r="F3060">
        <f t="shared" si="381"/>
        <v>0</v>
      </c>
      <c r="G3060">
        <f>Weighting!$H$12</f>
        <v>0</v>
      </c>
      <c r="H3060">
        <f t="array" ref="H3060">FREQUENCY(IF('Data Transformation'!$B$4:$B$8425=B3051,'Data Transformation'!$G$4:$G$8425),'Bin Analysis'!$B3060)</f>
        <v>11</v>
      </c>
      <c r="I3060">
        <f t="shared" si="382"/>
        <v>1</v>
      </c>
      <c r="J3060">
        <f t="shared" si="383"/>
        <v>1</v>
      </c>
      <c r="K3060">
        <f>J3060*Weighting!$W$12</f>
        <v>1</v>
      </c>
      <c r="M3060" s="14"/>
    </row>
    <row r="3061" spans="1:13" x14ac:dyDescent="0.25">
      <c r="A3061" s="32">
        <f>IF(Weighting!$P$13&gt;0,B3061,"")</f>
        <v>1.238</v>
      </c>
      <c r="B3061">
        <f>Weighting!$C$13</f>
        <v>1.238</v>
      </c>
      <c r="C3061">
        <f>Weighting!$F$13</f>
        <v>0</v>
      </c>
      <c r="D3061" t="b">
        <f>IF(C3061=1,'Data Transformation'!$G$3+0.5*'Data Transformation'!$W$25,IF(C3062=1,D3062-'Data Transformation'!$W$25,FALSE))</f>
        <v>0</v>
      </c>
      <c r="E3061" t="str">
        <f t="array" ref="E3061">IF(ISLOGICAL(D3061),"",FREQUENCY(IF('Data Transformation'!$B$425:$B$8425='Bin Analysis'!$B3051,'Data Transformation'!$G$425:$G$8425),D3061))</f>
        <v/>
      </c>
      <c r="F3061" t="str">
        <f t="shared" si="381"/>
        <v/>
      </c>
      <c r="G3061">
        <f>Weighting!$H$13</f>
        <v>0</v>
      </c>
      <c r="H3061">
        <f t="array" ref="H3061">FREQUENCY(IF('Data Transformation'!$B$4:$B$8425=B3051,'Data Transformation'!$G$4:$G$8425),'Bin Analysis'!$B3061)</f>
        <v>11</v>
      </c>
      <c r="I3061">
        <f t="shared" si="382"/>
        <v>0</v>
      </c>
      <c r="J3061">
        <f t="shared" si="383"/>
        <v>0</v>
      </c>
      <c r="K3061">
        <f>J3061*Weighting!$W$13</f>
        <v>0</v>
      </c>
      <c r="M3061" s="14"/>
    </row>
    <row r="3062" spans="1:13" x14ac:dyDescent="0.25">
      <c r="A3062" s="32">
        <f>IF(Weighting!$P$14&gt;0,B3062,"")</f>
        <v>1.369</v>
      </c>
      <c r="B3062">
        <f>Weighting!$C$14</f>
        <v>1.369</v>
      </c>
      <c r="C3062">
        <f>Weighting!$F$14</f>
        <v>0</v>
      </c>
      <c r="D3062" t="b">
        <f>IF(C3062=1,'Data Transformation'!$G$3+0.5*'Data Transformation'!$W$25,IF(C3063=1,D3063-'Data Transformation'!$W$25,FALSE))</f>
        <v>0</v>
      </c>
      <c r="E3062" t="str">
        <f t="array" ref="E3062">IF(ISLOGICAL(D3062),"",FREQUENCY(IF('Data Transformation'!$B$425:$B$8425='Bin Analysis'!$B3051,'Data Transformation'!$G$425:$G$8425),D3062))</f>
        <v/>
      </c>
      <c r="F3062" t="str">
        <f t="shared" si="381"/>
        <v/>
      </c>
      <c r="G3062">
        <f>Weighting!$H$14</f>
        <v>0</v>
      </c>
      <c r="H3062">
        <f t="array" ref="H3062">FREQUENCY(IF('Data Transformation'!$B$4:$B$8425=B3051,'Data Transformation'!$G$4:$G$8425),'Bin Analysis'!$B3062)</f>
        <v>11</v>
      </c>
      <c r="I3062">
        <f t="shared" si="382"/>
        <v>0</v>
      </c>
      <c r="J3062">
        <f t="shared" si="383"/>
        <v>0</v>
      </c>
      <c r="K3062">
        <f>J3062*Weighting!$W$14</f>
        <v>0</v>
      </c>
      <c r="M3062" s="14"/>
    </row>
    <row r="3063" spans="1:13" x14ac:dyDescent="0.25">
      <c r="A3063" s="32">
        <f>IF(Weighting!$P$15&gt;0,B3063,"")</f>
        <v>1.5000009999999999</v>
      </c>
      <c r="B3063">
        <f>Weighting!$C$15</f>
        <v>1.5000009999999999</v>
      </c>
      <c r="C3063">
        <f>Weighting!$F$15</f>
        <v>0</v>
      </c>
      <c r="D3063" t="b">
        <f>IF(C3063=1,'Data Transformation'!$G$3+0.5*'Data Transformation'!$W$25,IF(C3064=1,D3064-'Data Transformation'!$W$25,FALSE))</f>
        <v>0</v>
      </c>
      <c r="E3063" t="str">
        <f t="array" ref="E3063">IF(ISLOGICAL(D3063),"",FREQUENCY(IF('Data Transformation'!$B$425:$B$8425='Bin Analysis'!$B3051,'Data Transformation'!$G$425:$G$8425),D3063))</f>
        <v/>
      </c>
      <c r="F3063" t="str">
        <f t="shared" si="381"/>
        <v/>
      </c>
      <c r="G3063">
        <f>Weighting!$H$15</f>
        <v>0</v>
      </c>
      <c r="H3063">
        <f t="array" ref="H3063">FREQUENCY(IF('Data Transformation'!$B$4:$B$8425=B3051,'Data Transformation'!$G$4:$G$8425),'Bin Analysis'!$B3063)</f>
        <v>11</v>
      </c>
      <c r="I3063">
        <f t="shared" si="382"/>
        <v>0</v>
      </c>
      <c r="J3063">
        <f t="shared" si="383"/>
        <v>0</v>
      </c>
      <c r="K3063">
        <f>J3063*Weighting!$W$15</f>
        <v>0</v>
      </c>
      <c r="M3063" s="14"/>
    </row>
    <row r="3064" spans="1:13" x14ac:dyDescent="0.25">
      <c r="A3064" s="32" t="str">
        <f>IF(Weighting!$P$16&gt;0,B3064,"")</f>
        <v/>
      </c>
      <c r="B3064">
        <f>Weighting!$C$16</f>
        <v>1.631</v>
      </c>
      <c r="C3064">
        <f>Weighting!$F$16</f>
        <v>0</v>
      </c>
      <c r="D3064" t="b">
        <f>IF(C3064=1,'Data Transformation'!$G$3+0.5*'Data Transformation'!$W$25,IF(C3065=1,D3065-'Data Transformation'!$W$25,FALSE))</f>
        <v>0</v>
      </c>
      <c r="E3064" t="str">
        <f t="array" ref="E3064">IF(ISLOGICAL(D3064),"",FREQUENCY(IF('Data Transformation'!$B$425:$B$8425='Bin Analysis'!$B3051,'Data Transformation'!$G$425:$G$8425),D3064))</f>
        <v/>
      </c>
      <c r="F3064" t="str">
        <f t="shared" si="381"/>
        <v/>
      </c>
      <c r="G3064">
        <f>Weighting!$H$16</f>
        <v>0</v>
      </c>
      <c r="H3064">
        <f t="array" ref="H3064">FREQUENCY(IF('Data Transformation'!$B$4:$B$8425=B3051,'Data Transformation'!$G$4:$G$8425),'Bin Analysis'!$B3064)</f>
        <v>11</v>
      </c>
      <c r="I3064">
        <f t="shared" si="382"/>
        <v>0</v>
      </c>
      <c r="J3064">
        <f t="shared" si="383"/>
        <v>0</v>
      </c>
      <c r="K3064">
        <f>J3064*Weighting!$W$16</f>
        <v>0</v>
      </c>
      <c r="M3064" s="14"/>
    </row>
    <row r="3065" spans="1:13" x14ac:dyDescent="0.25">
      <c r="A3065" s="32" t="str">
        <f>IF(Weighting!$P$17&gt;0,B3065,"")</f>
        <v/>
      </c>
      <c r="B3065">
        <f>Weighting!$C$17</f>
        <v>1.762</v>
      </c>
      <c r="C3065">
        <f>Weighting!$F$17</f>
        <v>0</v>
      </c>
      <c r="D3065" t="b">
        <f>IF(C3065=1,'Data Transformation'!$G$3+0.5*'Data Transformation'!$W$25,IF(C3066=1,D3066-'Data Transformation'!$W$25,FALSE))</f>
        <v>0</v>
      </c>
      <c r="E3065" t="str">
        <f t="array" ref="E3065">IF(ISLOGICAL(D3065),"",FREQUENCY(IF('Data Transformation'!$B$425:$B$8425='Bin Analysis'!$B3051,'Data Transformation'!$G$425:$G$8425),D3065))</f>
        <v/>
      </c>
      <c r="F3065" t="str">
        <f t="shared" si="381"/>
        <v/>
      </c>
      <c r="G3065">
        <f>Weighting!$H$17</f>
        <v>0</v>
      </c>
      <c r="H3065">
        <f t="array" ref="H3065">FREQUENCY(IF('Data Transformation'!$B$4:$B$8425=B3051,'Data Transformation'!$G$4:$G$8425),'Bin Analysis'!$B3065)</f>
        <v>11</v>
      </c>
      <c r="I3065">
        <f t="shared" si="382"/>
        <v>0</v>
      </c>
      <c r="J3065">
        <f t="shared" si="383"/>
        <v>0</v>
      </c>
      <c r="K3065">
        <f>J3065*Weighting!$W$17</f>
        <v>0</v>
      </c>
      <c r="M3065" s="14"/>
    </row>
    <row r="3066" spans="1:13" x14ac:dyDescent="0.25">
      <c r="A3066" s="32" t="str">
        <f>IF(Weighting!$P$18&gt;0,B3066,"")</f>
        <v/>
      </c>
      <c r="B3066">
        <f>Weighting!$C$18</f>
        <v>1.893</v>
      </c>
      <c r="C3066">
        <f>Weighting!$F$18</f>
        <v>0</v>
      </c>
      <c r="D3066" t="b">
        <f>IF(C3066=1,'Data Transformation'!$G$3+0.5*'Data Transformation'!$W$25,IF(C3067=1,D3067-'Data Transformation'!$W$25,FALSE))</f>
        <v>0</v>
      </c>
      <c r="E3066" t="str">
        <f t="array" ref="E3066">IF(ISLOGICAL(D3066),"",FREQUENCY(IF('Data Transformation'!$B$425:$B$8425='Bin Analysis'!$B3051,'Data Transformation'!$G$425:$G$8425),D3066))</f>
        <v/>
      </c>
      <c r="F3066" t="str">
        <f t="shared" si="381"/>
        <v/>
      </c>
      <c r="G3066">
        <f>Weighting!$H$18</f>
        <v>0</v>
      </c>
      <c r="H3066">
        <f t="array" ref="H3066">FREQUENCY(IF('Data Transformation'!$B$4:$B$8425=B3051,'Data Transformation'!$G$4:$G$8425),'Bin Analysis'!$B3066)</f>
        <v>11</v>
      </c>
      <c r="I3066">
        <f t="shared" si="382"/>
        <v>0</v>
      </c>
      <c r="J3066">
        <f t="shared" si="383"/>
        <v>0</v>
      </c>
      <c r="K3066">
        <f>J3066*Weighting!$W$18</f>
        <v>0</v>
      </c>
      <c r="M3066" s="14"/>
    </row>
    <row r="3067" spans="1:13" x14ac:dyDescent="0.25">
      <c r="A3067" s="32" t="str">
        <f>IF(Weighting!$P$19&gt;0,B3067,"")</f>
        <v/>
      </c>
      <c r="B3067">
        <f>Weighting!$C$19</f>
        <v>2.024</v>
      </c>
      <c r="C3067">
        <f>Weighting!$F$19</f>
        <v>0</v>
      </c>
      <c r="D3067" t="b">
        <f>IF(C3067=1,'Data Transformation'!$G$3+0.5*'Data Transformation'!$W$25,IF(C3068=1,D3068-'Data Transformation'!$W$25,FALSE))</f>
        <v>0</v>
      </c>
      <c r="E3067" t="str">
        <f t="array" ref="E3067">IF(ISLOGICAL(D3067),"",FREQUENCY(IF('Data Transformation'!$B$425:$B$8425='Bin Analysis'!$B3051,'Data Transformation'!$G$425:$G$8425),D3067))</f>
        <v/>
      </c>
      <c r="F3067" t="str">
        <f t="shared" si="381"/>
        <v/>
      </c>
      <c r="G3067">
        <f>Weighting!$H$19</f>
        <v>0</v>
      </c>
      <c r="H3067">
        <f t="array" ref="H3067">FREQUENCY(IF('Data Transformation'!$B$4:$B$8425=B3051,'Data Transformation'!$G$4:$G$8425),'Bin Analysis'!$B3067)</f>
        <v>11</v>
      </c>
      <c r="I3067">
        <f t="shared" si="382"/>
        <v>0</v>
      </c>
      <c r="J3067">
        <f t="shared" si="383"/>
        <v>0</v>
      </c>
      <c r="K3067">
        <f>J3067*Weighting!$W$19</f>
        <v>0</v>
      </c>
      <c r="M3067" s="14"/>
    </row>
    <row r="3068" spans="1:13" x14ac:dyDescent="0.25">
      <c r="A3068" s="32" t="str">
        <f>IF(Weighting!$P$20&gt;0,B3068,"")</f>
        <v/>
      </c>
      <c r="B3068">
        <f>Weighting!$C$20</f>
        <v>2.1550000000000002</v>
      </c>
      <c r="C3068">
        <f>Weighting!$F$20</f>
        <v>0</v>
      </c>
      <c r="D3068" t="b">
        <f>IF(C3068=1,'Data Transformation'!$G$3+0.5*'Data Transformation'!$W$25,IF(C3069=1,D3069-'Data Transformation'!$W$25,FALSE))</f>
        <v>0</v>
      </c>
      <c r="E3068" t="str">
        <f t="array" ref="E3068">IF(ISLOGICAL(D3068),"",FREQUENCY(IF('Data Transformation'!$B$425:$B$8425='Bin Analysis'!$B3051,'Data Transformation'!$G$425:$G$8425),D3068))</f>
        <v/>
      </c>
      <c r="F3068" t="str">
        <f t="shared" si="381"/>
        <v/>
      </c>
      <c r="G3068">
        <f>Weighting!$H$20</f>
        <v>0</v>
      </c>
      <c r="H3068">
        <f t="array" ref="H3068">FREQUENCY(IF('Data Transformation'!$B$4:$B$8425=B3051,'Data Transformation'!$G$4:$G$8425),'Bin Analysis'!$B3068)</f>
        <v>11</v>
      </c>
      <c r="I3068">
        <f t="shared" si="382"/>
        <v>0</v>
      </c>
      <c r="J3068">
        <f t="shared" si="383"/>
        <v>0</v>
      </c>
      <c r="K3068">
        <f>J3068*Weighting!$W$20</f>
        <v>0</v>
      </c>
      <c r="M3068" s="14"/>
    </row>
    <row r="3069" spans="1:13" x14ac:dyDescent="0.25">
      <c r="A3069" s="32" t="str">
        <f>IF(Weighting!$P$21&gt;0,B3069,"")</f>
        <v/>
      </c>
      <c r="B3069">
        <f>Weighting!$C$21</f>
        <v>2.2860000000000005</v>
      </c>
      <c r="C3069">
        <f>Weighting!$F$21</f>
        <v>0</v>
      </c>
      <c r="D3069" t="b">
        <f>IF(C3069=1,'Data Transformation'!$G$3+0.5*'Data Transformation'!$W$25,IF(C3070=1,D3070-'Data Transformation'!$W$25,FALSE))</f>
        <v>0</v>
      </c>
      <c r="E3069" t="str">
        <f t="array" ref="E3069">IF(ISLOGICAL(D3069),"",FREQUENCY(IF('Data Transformation'!$B$425:$B$8425='Bin Analysis'!$B3051,'Data Transformation'!$G$425:$G$8425),D3069))</f>
        <v/>
      </c>
      <c r="F3069" t="str">
        <f t="shared" si="381"/>
        <v/>
      </c>
      <c r="G3069">
        <f>Weighting!$H$21</f>
        <v>0</v>
      </c>
      <c r="H3069">
        <f t="array" ref="H3069">FREQUENCY(IF('Data Transformation'!$B$4:$B$8425=B3051,'Data Transformation'!$G$4:$G$8425),'Bin Analysis'!$B3069)</f>
        <v>11</v>
      </c>
      <c r="I3069">
        <f t="shared" si="382"/>
        <v>0</v>
      </c>
      <c r="J3069">
        <f t="shared" si="383"/>
        <v>0</v>
      </c>
      <c r="K3069">
        <f>J3069*Weighting!$W$21</f>
        <v>0</v>
      </c>
      <c r="M3069" s="14"/>
    </row>
    <row r="3070" spans="1:13" x14ac:dyDescent="0.25">
      <c r="A3070" s="32" t="str">
        <f>IF(Weighting!$P$22&gt;0,B3070,"")</f>
        <v/>
      </c>
      <c r="B3070">
        <f>Weighting!$C$22</f>
        <v>2.4170000000000007</v>
      </c>
      <c r="C3070">
        <f>Weighting!$F$22</f>
        <v>0</v>
      </c>
      <c r="D3070" t="b">
        <f>IF(C3070=1,'Data Transformation'!$G$3+0.5*'Data Transformation'!$W$25,IF(C3071=1,D3071-'Data Transformation'!$W$25,FALSE))</f>
        <v>0</v>
      </c>
      <c r="E3070" t="str">
        <f t="array" ref="E3070">IF(ISLOGICAL(D3070),"",FREQUENCY(IF('Data Transformation'!$B$425:$B$8425='Bin Analysis'!$B3051,'Data Transformation'!$G$425:$G$8425),D3070))</f>
        <v/>
      </c>
      <c r="F3070" t="str">
        <f t="shared" si="381"/>
        <v/>
      </c>
      <c r="G3070">
        <f>Weighting!$H$22</f>
        <v>0</v>
      </c>
      <c r="H3070">
        <f t="array" ref="H3070">FREQUENCY(IF('Data Transformation'!$B$4:$B$8425=B3051,'Data Transformation'!$G$4:$G$8425),'Bin Analysis'!$B3070)</f>
        <v>11</v>
      </c>
      <c r="I3070">
        <f t="shared" si="382"/>
        <v>0</v>
      </c>
      <c r="J3070">
        <f t="shared" si="383"/>
        <v>0</v>
      </c>
      <c r="K3070">
        <f>J3070*Weighting!$W$22</f>
        <v>0</v>
      </c>
      <c r="M3070" s="14"/>
    </row>
    <row r="3071" spans="1:13" x14ac:dyDescent="0.25">
      <c r="A3071" s="32" t="str">
        <f>IF(Weighting!$P$23&gt;0,B3071,"")</f>
        <v/>
      </c>
      <c r="B3071">
        <f>Weighting!$C$23</f>
        <v>2.5480000000000009</v>
      </c>
      <c r="C3071">
        <f>Weighting!$F$23</f>
        <v>0</v>
      </c>
      <c r="D3071" t="b">
        <f>IF(C3071=1,'Data Transformation'!$G$3+0.5*'Data Transformation'!$W$25,IF(C3072=1,D3072-'Data Transformation'!$W$25,FALSE))</f>
        <v>0</v>
      </c>
      <c r="E3071" t="str">
        <f t="array" ref="E3071">IF(ISLOGICAL(D3071),"",FREQUENCY(IF('Data Transformation'!$B$425:$B$8425='Bin Analysis'!$B3051,'Data Transformation'!$G$425:$G$8425),D3071))</f>
        <v/>
      </c>
      <c r="F3071" t="str">
        <f t="shared" si="381"/>
        <v/>
      </c>
      <c r="G3071">
        <f>Weighting!$H$23</f>
        <v>0</v>
      </c>
      <c r="H3071">
        <f t="array" ref="H3071">FREQUENCY(IF('Data Transformation'!$B$4:$B$8425=B3051,'Data Transformation'!$G$4:$G$8425),'Bin Analysis'!$B3071)</f>
        <v>11</v>
      </c>
      <c r="I3071">
        <f t="shared" si="382"/>
        <v>0</v>
      </c>
      <c r="J3071">
        <f t="shared" si="383"/>
        <v>0</v>
      </c>
      <c r="K3071">
        <f>J3071*Weighting!$W$23</f>
        <v>0</v>
      </c>
      <c r="M3071" s="14"/>
    </row>
    <row r="3072" spans="1:13" x14ac:dyDescent="0.25">
      <c r="A3072" s="32" t="str">
        <f>IF(Weighting!$P$24&gt;0,B3072,"")</f>
        <v/>
      </c>
      <c r="B3072">
        <f>Weighting!$C$24</f>
        <v>2.6790000000000012</v>
      </c>
      <c r="C3072">
        <f>Weighting!$F$24</f>
        <v>0</v>
      </c>
      <c r="D3072" t="b">
        <f>IF(C3072=1,'Data Transformation'!$G$3+0.5*'Data Transformation'!$W$25,IF(C3073=1,D3073-'Data Transformation'!$W$25,FALSE))</f>
        <v>0</v>
      </c>
      <c r="E3072" t="str">
        <f t="array" ref="E3072">IF(ISLOGICAL(D3072),"",FREQUENCY(IF('Data Transformation'!$B$425:$B$8425='Bin Analysis'!$B3051,'Data Transformation'!$G$425:$G$8425),D3072))</f>
        <v/>
      </c>
      <c r="F3072" t="str">
        <f t="shared" si="381"/>
        <v/>
      </c>
      <c r="G3072">
        <f>Weighting!$H$24</f>
        <v>0</v>
      </c>
      <c r="H3072">
        <f t="array" ref="H3072">FREQUENCY(IF('Data Transformation'!$B$4:$B$8425=B3051,'Data Transformation'!$G$4:$G$8425),'Bin Analysis'!$B3072)</f>
        <v>11</v>
      </c>
      <c r="I3072">
        <f t="shared" si="382"/>
        <v>0</v>
      </c>
      <c r="J3072">
        <f t="shared" si="383"/>
        <v>0</v>
      </c>
      <c r="K3072">
        <f>J3072*Weighting!$W$24</f>
        <v>0</v>
      </c>
      <c r="M3072" s="14"/>
    </row>
    <row r="3073" spans="1:25" x14ac:dyDescent="0.25">
      <c r="A3073" s="32" t="str">
        <f>IF(Weighting!$P$25&gt;0,B3073,"")</f>
        <v/>
      </c>
      <c r="B3073">
        <f>Weighting!$C$25</f>
        <v>2.8100000000000014</v>
      </c>
      <c r="C3073">
        <f>Weighting!$F$25</f>
        <v>0</v>
      </c>
      <c r="D3073" t="b">
        <f>IF(C3073=1,'Data Transformation'!$G$3+0.5*'Data Transformation'!$W$25,IF(C3074=1,D3074-'Data Transformation'!$W$25,FALSE))</f>
        <v>0</v>
      </c>
      <c r="E3073" t="str">
        <f t="array" ref="E3073">IF(ISLOGICAL(D3073),"",FREQUENCY(IF('Data Transformation'!$B$425:$B$8425='Bin Analysis'!$B3051,'Data Transformation'!$G$425:$G$8425),D3073))</f>
        <v/>
      </c>
      <c r="F3073" t="str">
        <f t="shared" si="381"/>
        <v/>
      </c>
      <c r="G3073">
        <f>Weighting!$H$25</f>
        <v>0</v>
      </c>
      <c r="H3073">
        <f t="array" ref="H3073">FREQUENCY(IF('Data Transformation'!$B$4:$B$8425=B3051,'Data Transformation'!$G$4:$G$8425),'Bin Analysis'!$B3073)</f>
        <v>11</v>
      </c>
      <c r="I3073">
        <f t="shared" si="382"/>
        <v>0</v>
      </c>
      <c r="J3073">
        <f t="shared" si="383"/>
        <v>0</v>
      </c>
      <c r="K3073">
        <f>J3073*Weighting!$W$25</f>
        <v>0</v>
      </c>
      <c r="M3073" s="14"/>
    </row>
    <row r="3074" spans="1:25" x14ac:dyDescent="0.25">
      <c r="O3074"/>
      <c r="P3074"/>
      <c r="Q3074"/>
      <c r="R3074"/>
    </row>
    <row r="3075" spans="1:25" ht="23.25" x14ac:dyDescent="0.35">
      <c r="A3075" s="21" t="s">
        <v>0</v>
      </c>
      <c r="B3075" s="21">
        <f>IFERROR(VLOOKUP(C3075,'Data Transformation'!$L$6:$M$426,2,FALSE),"")</f>
        <v>128</v>
      </c>
      <c r="C3075" s="21">
        <f>C3051+1</f>
        <v>128</v>
      </c>
      <c r="D3075" s="21"/>
      <c r="E3075" s="21"/>
      <c r="F3075" s="21"/>
      <c r="G3075" s="21"/>
      <c r="H3075" s="22"/>
      <c r="I3075" s="22"/>
      <c r="J3075" s="22"/>
      <c r="K3075" s="21"/>
      <c r="L3075" s="21">
        <f>B3075</f>
        <v>128</v>
      </c>
      <c r="M3075" s="23">
        <f>INDEX('Data Transformation'!$O$4:$O$424,MATCH($B3075,'Data Transformation'!$M$4:$M$424,0),MATCH($M$2,'Data Transformation'!$O$3,0))</f>
        <v>16</v>
      </c>
      <c r="N3075" s="27">
        <f>IF('Input and Summary Results'!$J$16="minimum",'Bin Analysis'!X3076/(M3075-1),'Bin Analysis'!Y3075/('Bin Analysis'!M3075-1))</f>
        <v>0</v>
      </c>
      <c r="O3075" s="27">
        <f>IF(M3075=FALSE,NA(),(VLOOKUP(1,C3078:K3097,4,FALSE))/(M3075-1))</f>
        <v>0.2</v>
      </c>
      <c r="P3075" s="27">
        <f>IF(M3075=FALSE,NA(),SUM(J3078:J3097)/Weighting!$S$5)</f>
        <v>0.8</v>
      </c>
      <c r="Q3075" s="27">
        <f>IF(M3075=FALSE,NA(),SUM(K3078:K3097)/Weighting!$S$6)</f>
        <v>0.73913043478260865</v>
      </c>
      <c r="R3075" s="27">
        <f>IF(M3075=FALSE,NA(),(VLOOKUP(1,G3078:K3097,3,FALSE))/(M3075-1))</f>
        <v>0.13333333333333333</v>
      </c>
      <c r="S3075" s="22" t="str">
        <f>IF(M3075=FALSE,NA(),IF(SUM(J3078:J3097)=2,"yes","no"))</f>
        <v>no</v>
      </c>
      <c r="X3075" s="2" cm="2">
        <f t="array" ref="X3075:X3076">FREQUENCY(IF('Data Transformation'!$B$425:$B$6424='Bin Analysis'!L3075,'Data Transformation'!$G$425:$G$6424),'Data Transformation'!$U$11)</f>
        <v>15</v>
      </c>
      <c r="Y3075" s="2" cm="2">
        <f t="array" ref="Y3075:Y3076">FREQUENCY(IF('Data Transformation'!$B$425:$B$6424='Bin Analysis'!L3075,'Data Transformation'!$G$425:$G$6424),'Data Transformation'!$U$12)</f>
        <v>12</v>
      </c>
    </row>
    <row r="3076" spans="1:25" x14ac:dyDescent="0.25">
      <c r="A3076" s="14" t="s">
        <v>66</v>
      </c>
      <c r="B3076" t="s">
        <v>47</v>
      </c>
      <c r="C3076" t="s">
        <v>5</v>
      </c>
      <c r="D3076" t="s">
        <v>99</v>
      </c>
      <c r="E3076" t="s">
        <v>100</v>
      </c>
      <c r="F3076" t="s">
        <v>101</v>
      </c>
      <c r="G3076" t="s">
        <v>69</v>
      </c>
      <c r="H3076" t="s">
        <v>31</v>
      </c>
      <c r="I3076" t="s">
        <v>32</v>
      </c>
      <c r="J3076" t="s">
        <v>46</v>
      </c>
      <c r="K3076" s="14" t="s">
        <v>45</v>
      </c>
      <c r="M3076" s="14"/>
      <c r="X3076" s="2">
        <v>0</v>
      </c>
      <c r="Y3076" s="2">
        <v>3</v>
      </c>
    </row>
    <row r="3077" spans="1:25" x14ac:dyDescent="0.25">
      <c r="A3077" s="32"/>
      <c r="D3077" t="b">
        <f>IF(C3077=1,'Data Transformation'!$G$3+0.5*'Data Transformation'!$W$25,IF(C3078=1,D3078-'Data Transformation'!$W$25,FALSE))</f>
        <v>0</v>
      </c>
      <c r="E3077" t="str">
        <f t="array" ref="E3077">IF(ISLOGICAL(D3077),"",FREQUENCY(IF('Data Transformation'!$B$425:$B$8425='Bin Analysis'!$B3075,'Data Transformation'!$G$425:$G$8425),D3077))</f>
        <v/>
      </c>
      <c r="F3077" t="str">
        <f>IF(ISLOGICAL(D3077),"",E3077-E3076)</f>
        <v/>
      </c>
      <c r="M3077" s="14"/>
    </row>
    <row r="3078" spans="1:25" x14ac:dyDescent="0.25">
      <c r="A3078" s="32">
        <f>IF(Weighting!$P$6&gt;0,B3078,"")</f>
        <v>0.32100000000000001</v>
      </c>
      <c r="B3078">
        <f>Weighting!$C$6</f>
        <v>0.32100000000000001</v>
      </c>
      <c r="C3078">
        <f>Weighting!$F$6</f>
        <v>0</v>
      </c>
      <c r="D3078" t="b">
        <f>IF(C3078=1,'Data Transformation'!$G$3+0.5*'Data Transformation'!$W$25,IF(C3079=1,D3079-'Data Transformation'!$W$25,FALSE))</f>
        <v>0</v>
      </c>
      <c r="E3078" t="str">
        <f t="array" ref="E3078">IF(ISLOGICAL(D3078),"",FREQUENCY(IF('Data Transformation'!$B$425:$B$8425='Bin Analysis'!$B3075,'Data Transformation'!$G$425:$G$8425),D3078))</f>
        <v/>
      </c>
      <c r="F3078" t="str">
        <f>IF(ISLOGICAL(D3078),"",E3078-E3077)</f>
        <v/>
      </c>
      <c r="G3078">
        <f>Weighting!$H$6</f>
        <v>1</v>
      </c>
      <c r="H3078">
        <f t="array" ref="H3078">FREQUENCY(IF('Data Transformation'!$B$4:$B$8425=B3075,'Data Transformation'!$G$4:$G$8425),'Bin Analysis'!$B3078)</f>
        <v>2</v>
      </c>
      <c r="I3078">
        <f>H3078-H3077</f>
        <v>2</v>
      </c>
      <c r="J3078">
        <f>IF(I3078=0,0,1)</f>
        <v>1</v>
      </c>
      <c r="K3078">
        <f>J3078*Weighting!$W$6</f>
        <v>1</v>
      </c>
      <c r="M3078" s="14"/>
    </row>
    <row r="3079" spans="1:25" x14ac:dyDescent="0.25">
      <c r="A3079" s="32">
        <f>IF(Weighting!$P$7&gt;0,B3079,"")</f>
        <v>0.45200000000000001</v>
      </c>
      <c r="B3079">
        <f>Weighting!$C$7</f>
        <v>0.45200000000000001</v>
      </c>
      <c r="C3079">
        <f>Weighting!$F$7</f>
        <v>0</v>
      </c>
      <c r="D3079" t="b">
        <f>IF(C3079=1,'Data Transformation'!$G$3+0.5*'Data Transformation'!$W$25,IF(C3080=1,D3080-'Data Transformation'!$W$25,FALSE))</f>
        <v>0</v>
      </c>
      <c r="E3079" t="str">
        <f t="array" ref="E3079">IF(ISLOGICAL(D3079),"",FREQUENCY(IF('Data Transformation'!$B$425:$B$8425='Bin Analysis'!$B3075,'Data Transformation'!$G$425:$G$8425),D3079))</f>
        <v/>
      </c>
      <c r="F3079" t="str">
        <f t="shared" ref="F3079:F3097" si="384">IF(ISLOGICAL(D3079),"",E3079-E3078)</f>
        <v/>
      </c>
      <c r="G3079">
        <f>Weighting!$H$7</f>
        <v>0</v>
      </c>
      <c r="H3079">
        <f t="array" ref="H3079">FREQUENCY(IF('Data Transformation'!$B$4:$B$8425=B3075,'Data Transformation'!$G$4:$G$8425),'Bin Analysis'!$B3079)</f>
        <v>3</v>
      </c>
      <c r="I3079">
        <f t="shared" ref="I3079:I3097" si="385">H3079-H3078</f>
        <v>1</v>
      </c>
      <c r="J3079">
        <f>IF(I3079=0,0,1)</f>
        <v>1</v>
      </c>
      <c r="K3079">
        <f>J3079*Weighting!$W$7</f>
        <v>2</v>
      </c>
      <c r="M3079" s="14"/>
    </row>
    <row r="3080" spans="1:25" x14ac:dyDescent="0.25">
      <c r="A3080" s="32">
        <f>IF(Weighting!$P$8&gt;0,B3080,"")</f>
        <v>0.58299999999999996</v>
      </c>
      <c r="B3080">
        <f>Weighting!$C$8</f>
        <v>0.58299999999999996</v>
      </c>
      <c r="C3080">
        <f>Weighting!$F$8</f>
        <v>0</v>
      </c>
      <c r="D3080" t="b">
        <f>IF(C3080=1,'Data Transformation'!$G$3+0.5*'Data Transformation'!$W$25,IF(C3081=1,D3081-'Data Transformation'!$W$25,FALSE))</f>
        <v>0</v>
      </c>
      <c r="E3080" t="str">
        <f t="array" ref="E3080">IF(ISLOGICAL(D3080),"",FREQUENCY(IF('Data Transformation'!$B$425:$B$8425='Bin Analysis'!$B3075,'Data Transformation'!$G$425:$G$8425),D3080))</f>
        <v/>
      </c>
      <c r="F3080" t="str">
        <f t="shared" si="384"/>
        <v/>
      </c>
      <c r="G3080">
        <f>Weighting!$H$8</f>
        <v>0</v>
      </c>
      <c r="H3080">
        <f t="array" ref="H3080">FREQUENCY(IF('Data Transformation'!$B$4:$B$8425=B3075,'Data Transformation'!$G$4:$G$8425),'Bin Analysis'!$B3080)</f>
        <v>6</v>
      </c>
      <c r="I3080">
        <f t="shared" si="385"/>
        <v>3</v>
      </c>
      <c r="J3080">
        <f t="shared" ref="J3080:J3097" si="386">IF(I3080=0,0,1)</f>
        <v>1</v>
      </c>
      <c r="K3080">
        <f>J3080*Weighting!$W$8</f>
        <v>3</v>
      </c>
      <c r="M3080" s="14"/>
    </row>
    <row r="3081" spans="1:25" x14ac:dyDescent="0.25">
      <c r="A3081" s="32">
        <f>IF(Weighting!$P$9&gt;0,B3081,"")</f>
        <v>0.71399999999999997</v>
      </c>
      <c r="B3081" s="50">
        <f>Weighting!$C$9</f>
        <v>0.71399999999999997</v>
      </c>
      <c r="C3081">
        <f>Weighting!$F$9</f>
        <v>0</v>
      </c>
      <c r="D3081" t="b">
        <f>IF(C3081=1,'Data Transformation'!$G$3+0.5*'Data Transformation'!$W$25,IF(C3082=1,D3082-'Data Transformation'!$W$25,FALSE))</f>
        <v>0</v>
      </c>
      <c r="E3081" t="str">
        <f t="array" ref="E3081">IF(ISLOGICAL(D3081),"",FREQUENCY(IF('Data Transformation'!$B$425:$B$8425='Bin Analysis'!$B3075,'Data Transformation'!$G$425:$G$8425),D3081))</f>
        <v/>
      </c>
      <c r="F3081" t="str">
        <f t="shared" si="384"/>
        <v/>
      </c>
      <c r="G3081">
        <f>Weighting!$H$9</f>
        <v>0</v>
      </c>
      <c r="H3081">
        <f t="array" ref="H3081">FREQUENCY(IF('Data Transformation'!$B$4:$B$8425=B3075,'Data Transformation'!$G$4:$G$8425),'Bin Analysis'!$B3081)</f>
        <v>9</v>
      </c>
      <c r="I3081">
        <f t="shared" si="385"/>
        <v>3</v>
      </c>
      <c r="J3081">
        <f t="shared" si="386"/>
        <v>1</v>
      </c>
      <c r="K3081">
        <f>J3081*Weighting!$W$9</f>
        <v>3</v>
      </c>
      <c r="M3081" s="14"/>
    </row>
    <row r="3082" spans="1:25" x14ac:dyDescent="0.25">
      <c r="A3082" s="32">
        <f>IF(Weighting!$P$10&gt;0,B3082,"")</f>
        <v>0.84499999999999997</v>
      </c>
      <c r="B3082">
        <f>Weighting!$C$10</f>
        <v>0.84499999999999997</v>
      </c>
      <c r="C3082">
        <f>Weighting!$F$10</f>
        <v>0</v>
      </c>
      <c r="D3082" t="b">
        <f>IF(C3082=1,'Data Transformation'!$G$3+0.5*'Data Transformation'!$W$25,IF(C3083=1,D3083-'Data Transformation'!$W$25,FALSE))</f>
        <v>0</v>
      </c>
      <c r="E3082" t="str">
        <f t="array" ref="E3082">IF(ISLOGICAL(D3082),"",FREQUENCY(IF('Data Transformation'!$B$425:$B$8425='Bin Analysis'!$B3075,'Data Transformation'!$G$425:$G$8425),D3082))</f>
        <v/>
      </c>
      <c r="F3082" t="str">
        <f t="shared" si="384"/>
        <v/>
      </c>
      <c r="G3082">
        <f>Weighting!$H$10</f>
        <v>0</v>
      </c>
      <c r="H3082">
        <f t="array" ref="H3082">FREQUENCY(IF('Data Transformation'!$B$4:$B$8425=B3075,'Data Transformation'!$G$4:$G$8425),'Bin Analysis'!$B3082)</f>
        <v>11</v>
      </c>
      <c r="I3082">
        <f t="shared" si="385"/>
        <v>2</v>
      </c>
      <c r="J3082">
        <f t="shared" si="386"/>
        <v>1</v>
      </c>
      <c r="K3082">
        <f>J3082*Weighting!$W$10</f>
        <v>3</v>
      </c>
      <c r="M3082" s="14"/>
    </row>
    <row r="3083" spans="1:25" x14ac:dyDescent="0.25">
      <c r="A3083" s="32">
        <f>IF(Weighting!$P$11&gt;0,B3083,"")</f>
        <v>0.97599999999999998</v>
      </c>
      <c r="B3083">
        <f>Weighting!$C$11</f>
        <v>0.97599999999999998</v>
      </c>
      <c r="C3083">
        <f>Weighting!$F$11</f>
        <v>0</v>
      </c>
      <c r="D3083">
        <f>IF(C3083=1,'Data Transformation'!$G$3+0.5*'Data Transformation'!$W$25,IF(C3084=1,D3084-'Data Transformation'!$W$25,FALSE))</f>
        <v>0.86899999999999999</v>
      </c>
      <c r="E3083">
        <f t="array" ref="E3083">IF(ISLOGICAL(D3083),"",FREQUENCY(IF('Data Transformation'!$B$425:$B$8425='Bin Analysis'!$B3075,'Data Transformation'!$G$425:$G$8425),D3083))</f>
        <v>12</v>
      </c>
      <c r="F3083" t="e">
        <f t="shared" si="384"/>
        <v>#VALUE!</v>
      </c>
      <c r="G3083">
        <f>Weighting!$H$11</f>
        <v>0</v>
      </c>
      <c r="H3083">
        <f t="array" ref="H3083">FREQUENCY(IF('Data Transformation'!$B$4:$B$8425=B3075,'Data Transformation'!$G$4:$G$8425),'Bin Analysis'!$B3083)</f>
        <v>13</v>
      </c>
      <c r="I3083">
        <f t="shared" si="385"/>
        <v>2</v>
      </c>
      <c r="J3083">
        <f t="shared" si="386"/>
        <v>1</v>
      </c>
      <c r="K3083">
        <f>J3083*Weighting!$W$11</f>
        <v>2</v>
      </c>
      <c r="M3083" s="14"/>
    </row>
    <row r="3084" spans="1:25" x14ac:dyDescent="0.25">
      <c r="A3084" s="32">
        <f>IF(Weighting!$P$12&gt;0,B3084,"")</f>
        <v>1.107</v>
      </c>
      <c r="B3084">
        <f>Weighting!$C$12</f>
        <v>1.107</v>
      </c>
      <c r="C3084">
        <f>Weighting!$F$12</f>
        <v>1</v>
      </c>
      <c r="D3084">
        <f>IF(C3084=1,'Data Transformation'!$G$3+0.5*'Data Transformation'!$W$25,IF(C3085=1,D3085-'Data Transformation'!$W$25,FALSE))</f>
        <v>1.131</v>
      </c>
      <c r="E3084">
        <f t="array" ref="E3084">IF(ISLOGICAL(D3084),"",FREQUENCY(IF('Data Transformation'!$B$425:$B$8425='Bin Analysis'!$B3075,'Data Transformation'!$G$425:$G$8425),D3084))</f>
        <v>15</v>
      </c>
      <c r="F3084">
        <f t="shared" si="384"/>
        <v>3</v>
      </c>
      <c r="G3084">
        <f>Weighting!$H$12</f>
        <v>0</v>
      </c>
      <c r="H3084">
        <f t="array" ref="H3084">FREQUENCY(IF('Data Transformation'!$B$4:$B$8425=B3075,'Data Transformation'!$G$4:$G$8425),'Bin Analysis'!$B3084)</f>
        <v>15</v>
      </c>
      <c r="I3084">
        <f t="shared" si="385"/>
        <v>2</v>
      </c>
      <c r="J3084">
        <f t="shared" si="386"/>
        <v>1</v>
      </c>
      <c r="K3084">
        <f>J3084*Weighting!$W$12</f>
        <v>1</v>
      </c>
      <c r="M3084" s="14"/>
    </row>
    <row r="3085" spans="1:25" x14ac:dyDescent="0.25">
      <c r="A3085" s="32">
        <f>IF(Weighting!$P$13&gt;0,B3085,"")</f>
        <v>1.238</v>
      </c>
      <c r="B3085">
        <f>Weighting!$C$13</f>
        <v>1.238</v>
      </c>
      <c r="C3085">
        <f>Weighting!$F$13</f>
        <v>0</v>
      </c>
      <c r="D3085" t="b">
        <f>IF(C3085=1,'Data Transformation'!$G$3+0.5*'Data Transformation'!$W$25,IF(C3086=1,D3086-'Data Transformation'!$W$25,FALSE))</f>
        <v>0</v>
      </c>
      <c r="E3085" t="str">
        <f t="array" ref="E3085">IF(ISLOGICAL(D3085),"",FREQUENCY(IF('Data Transformation'!$B$425:$B$8425='Bin Analysis'!$B3075,'Data Transformation'!$G$425:$G$8425),D3085))</f>
        <v/>
      </c>
      <c r="F3085" t="str">
        <f t="shared" si="384"/>
        <v/>
      </c>
      <c r="G3085">
        <f>Weighting!$H$13</f>
        <v>0</v>
      </c>
      <c r="H3085">
        <f t="array" ref="H3085">FREQUENCY(IF('Data Transformation'!$B$4:$B$8425=B3075,'Data Transformation'!$G$4:$G$8425),'Bin Analysis'!$B3085)</f>
        <v>16</v>
      </c>
      <c r="I3085">
        <f t="shared" si="385"/>
        <v>1</v>
      </c>
      <c r="J3085">
        <f t="shared" si="386"/>
        <v>1</v>
      </c>
      <c r="K3085">
        <f>J3085*Weighting!$W$13</f>
        <v>2</v>
      </c>
      <c r="M3085" s="14"/>
    </row>
    <row r="3086" spans="1:25" x14ac:dyDescent="0.25">
      <c r="A3086" s="32">
        <f>IF(Weighting!$P$14&gt;0,B3086,"")</f>
        <v>1.369</v>
      </c>
      <c r="B3086">
        <f>Weighting!$C$14</f>
        <v>1.369</v>
      </c>
      <c r="C3086">
        <f>Weighting!$F$14</f>
        <v>0</v>
      </c>
      <c r="D3086" t="b">
        <f>IF(C3086=1,'Data Transformation'!$G$3+0.5*'Data Transformation'!$W$25,IF(C3087=1,D3087-'Data Transformation'!$W$25,FALSE))</f>
        <v>0</v>
      </c>
      <c r="E3086" t="str">
        <f t="array" ref="E3086">IF(ISLOGICAL(D3086),"",FREQUENCY(IF('Data Transformation'!$B$425:$B$8425='Bin Analysis'!$B3075,'Data Transformation'!$G$425:$G$8425),D3086))</f>
        <v/>
      </c>
      <c r="F3086" t="str">
        <f t="shared" si="384"/>
        <v/>
      </c>
      <c r="G3086">
        <f>Weighting!$H$14</f>
        <v>0</v>
      </c>
      <c r="H3086">
        <f t="array" ref="H3086">FREQUENCY(IF('Data Transformation'!$B$4:$B$8425=B3075,'Data Transformation'!$G$4:$G$8425),'Bin Analysis'!$B3086)</f>
        <v>16</v>
      </c>
      <c r="I3086">
        <f t="shared" si="385"/>
        <v>0</v>
      </c>
      <c r="J3086">
        <f t="shared" si="386"/>
        <v>0</v>
      </c>
      <c r="K3086">
        <f>J3086*Weighting!$W$14</f>
        <v>0</v>
      </c>
      <c r="M3086" s="14"/>
    </row>
    <row r="3087" spans="1:25" x14ac:dyDescent="0.25">
      <c r="A3087" s="32">
        <f>IF(Weighting!$P$15&gt;0,B3087,"")</f>
        <v>1.5000009999999999</v>
      </c>
      <c r="B3087">
        <f>Weighting!$C$15</f>
        <v>1.5000009999999999</v>
      </c>
      <c r="C3087">
        <f>Weighting!$F$15</f>
        <v>0</v>
      </c>
      <c r="D3087" t="b">
        <f>IF(C3087=1,'Data Transformation'!$G$3+0.5*'Data Transformation'!$W$25,IF(C3088=1,D3088-'Data Transformation'!$W$25,FALSE))</f>
        <v>0</v>
      </c>
      <c r="E3087" t="str">
        <f t="array" ref="E3087">IF(ISLOGICAL(D3087),"",FREQUENCY(IF('Data Transformation'!$B$425:$B$8425='Bin Analysis'!$B3075,'Data Transformation'!$G$425:$G$8425),D3087))</f>
        <v/>
      </c>
      <c r="F3087" t="str">
        <f t="shared" si="384"/>
        <v/>
      </c>
      <c r="G3087">
        <f>Weighting!$H$15</f>
        <v>0</v>
      </c>
      <c r="H3087">
        <f t="array" ref="H3087">FREQUENCY(IF('Data Transformation'!$B$4:$B$8425=B3075,'Data Transformation'!$G$4:$G$8425),'Bin Analysis'!$B3087)</f>
        <v>16</v>
      </c>
      <c r="I3087">
        <f t="shared" si="385"/>
        <v>0</v>
      </c>
      <c r="J3087">
        <f t="shared" si="386"/>
        <v>0</v>
      </c>
      <c r="K3087">
        <f>J3087*Weighting!$W$15</f>
        <v>0</v>
      </c>
      <c r="M3087" s="14"/>
    </row>
    <row r="3088" spans="1:25" x14ac:dyDescent="0.25">
      <c r="A3088" s="32" t="str">
        <f>IF(Weighting!$P$16&gt;0,B3088,"")</f>
        <v/>
      </c>
      <c r="B3088">
        <f>Weighting!$C$16</f>
        <v>1.631</v>
      </c>
      <c r="C3088">
        <f>Weighting!$F$16</f>
        <v>0</v>
      </c>
      <c r="D3088" t="b">
        <f>IF(C3088=1,'Data Transformation'!$G$3+0.5*'Data Transformation'!$W$25,IF(C3089=1,D3089-'Data Transformation'!$W$25,FALSE))</f>
        <v>0</v>
      </c>
      <c r="E3088" t="str">
        <f t="array" ref="E3088">IF(ISLOGICAL(D3088),"",FREQUENCY(IF('Data Transformation'!$B$425:$B$8425='Bin Analysis'!$B3075,'Data Transformation'!$G$425:$G$8425),D3088))</f>
        <v/>
      </c>
      <c r="F3088" t="str">
        <f t="shared" si="384"/>
        <v/>
      </c>
      <c r="G3088">
        <f>Weighting!$H$16</f>
        <v>0</v>
      </c>
      <c r="H3088">
        <f t="array" ref="H3088">FREQUENCY(IF('Data Transformation'!$B$4:$B$8425=B3075,'Data Transformation'!$G$4:$G$8425),'Bin Analysis'!$B3088)</f>
        <v>16</v>
      </c>
      <c r="I3088">
        <f t="shared" si="385"/>
        <v>0</v>
      </c>
      <c r="J3088">
        <f t="shared" si="386"/>
        <v>0</v>
      </c>
      <c r="K3088">
        <f>J3088*Weighting!$W$16</f>
        <v>0</v>
      </c>
      <c r="M3088" s="14"/>
    </row>
    <row r="3089" spans="1:25" x14ac:dyDescent="0.25">
      <c r="A3089" s="32" t="str">
        <f>IF(Weighting!$P$17&gt;0,B3089,"")</f>
        <v/>
      </c>
      <c r="B3089">
        <f>Weighting!$C$17</f>
        <v>1.762</v>
      </c>
      <c r="C3089">
        <f>Weighting!$F$17</f>
        <v>0</v>
      </c>
      <c r="D3089" t="b">
        <f>IF(C3089=1,'Data Transformation'!$G$3+0.5*'Data Transformation'!$W$25,IF(C3090=1,D3090-'Data Transformation'!$W$25,FALSE))</f>
        <v>0</v>
      </c>
      <c r="E3089" t="str">
        <f t="array" ref="E3089">IF(ISLOGICAL(D3089),"",FREQUENCY(IF('Data Transformation'!$B$425:$B$8425='Bin Analysis'!$B3075,'Data Transformation'!$G$425:$G$8425),D3089))</f>
        <v/>
      </c>
      <c r="F3089" t="str">
        <f t="shared" si="384"/>
        <v/>
      </c>
      <c r="G3089">
        <f>Weighting!$H$17</f>
        <v>0</v>
      </c>
      <c r="H3089">
        <f t="array" ref="H3089">FREQUENCY(IF('Data Transformation'!$B$4:$B$8425=B3075,'Data Transformation'!$G$4:$G$8425),'Bin Analysis'!$B3089)</f>
        <v>16</v>
      </c>
      <c r="I3089">
        <f t="shared" si="385"/>
        <v>0</v>
      </c>
      <c r="J3089">
        <f t="shared" si="386"/>
        <v>0</v>
      </c>
      <c r="K3089">
        <f>J3089*Weighting!$W$17</f>
        <v>0</v>
      </c>
      <c r="M3089" s="14"/>
    </row>
    <row r="3090" spans="1:25" x14ac:dyDescent="0.25">
      <c r="A3090" s="32" t="str">
        <f>IF(Weighting!$P$18&gt;0,B3090,"")</f>
        <v/>
      </c>
      <c r="B3090">
        <f>Weighting!$C$18</f>
        <v>1.893</v>
      </c>
      <c r="C3090">
        <f>Weighting!$F$18</f>
        <v>0</v>
      </c>
      <c r="D3090" t="b">
        <f>IF(C3090=1,'Data Transformation'!$G$3+0.5*'Data Transformation'!$W$25,IF(C3091=1,D3091-'Data Transformation'!$W$25,FALSE))</f>
        <v>0</v>
      </c>
      <c r="E3090" t="str">
        <f t="array" ref="E3090">IF(ISLOGICAL(D3090),"",FREQUENCY(IF('Data Transformation'!$B$425:$B$8425='Bin Analysis'!$B3075,'Data Transformation'!$G$425:$G$8425),D3090))</f>
        <v/>
      </c>
      <c r="F3090" t="str">
        <f t="shared" si="384"/>
        <v/>
      </c>
      <c r="G3090">
        <f>Weighting!$H$18</f>
        <v>0</v>
      </c>
      <c r="H3090">
        <f t="array" ref="H3090">FREQUENCY(IF('Data Transformation'!$B$4:$B$8425=B3075,'Data Transformation'!$G$4:$G$8425),'Bin Analysis'!$B3090)</f>
        <v>16</v>
      </c>
      <c r="I3090">
        <f t="shared" si="385"/>
        <v>0</v>
      </c>
      <c r="J3090">
        <f t="shared" si="386"/>
        <v>0</v>
      </c>
      <c r="K3090">
        <f>J3090*Weighting!$W$18</f>
        <v>0</v>
      </c>
      <c r="M3090" s="14"/>
    </row>
    <row r="3091" spans="1:25" x14ac:dyDescent="0.25">
      <c r="A3091" s="32" t="str">
        <f>IF(Weighting!$P$19&gt;0,B3091,"")</f>
        <v/>
      </c>
      <c r="B3091">
        <f>Weighting!$C$19</f>
        <v>2.024</v>
      </c>
      <c r="C3091">
        <f>Weighting!$F$19</f>
        <v>0</v>
      </c>
      <c r="D3091" t="b">
        <f>IF(C3091=1,'Data Transformation'!$G$3+0.5*'Data Transformation'!$W$25,IF(C3092=1,D3092-'Data Transformation'!$W$25,FALSE))</f>
        <v>0</v>
      </c>
      <c r="E3091" t="str">
        <f t="array" ref="E3091">IF(ISLOGICAL(D3091),"",FREQUENCY(IF('Data Transformation'!$B$425:$B$8425='Bin Analysis'!$B3075,'Data Transformation'!$G$425:$G$8425),D3091))</f>
        <v/>
      </c>
      <c r="F3091" t="str">
        <f t="shared" si="384"/>
        <v/>
      </c>
      <c r="G3091">
        <f>Weighting!$H$19</f>
        <v>0</v>
      </c>
      <c r="H3091">
        <f t="array" ref="H3091">FREQUENCY(IF('Data Transformation'!$B$4:$B$8425=B3075,'Data Transformation'!$G$4:$G$8425),'Bin Analysis'!$B3091)</f>
        <v>16</v>
      </c>
      <c r="I3091">
        <f t="shared" si="385"/>
        <v>0</v>
      </c>
      <c r="J3091">
        <f t="shared" si="386"/>
        <v>0</v>
      </c>
      <c r="K3091">
        <f>J3091*Weighting!$W$19</f>
        <v>0</v>
      </c>
      <c r="M3091" s="14"/>
    </row>
    <row r="3092" spans="1:25" x14ac:dyDescent="0.25">
      <c r="A3092" s="32" t="str">
        <f>IF(Weighting!$P$20&gt;0,B3092,"")</f>
        <v/>
      </c>
      <c r="B3092">
        <f>Weighting!$C$20</f>
        <v>2.1550000000000002</v>
      </c>
      <c r="C3092">
        <f>Weighting!$F$20</f>
        <v>0</v>
      </c>
      <c r="D3092" t="b">
        <f>IF(C3092=1,'Data Transformation'!$G$3+0.5*'Data Transformation'!$W$25,IF(C3093=1,D3093-'Data Transformation'!$W$25,FALSE))</f>
        <v>0</v>
      </c>
      <c r="E3092" t="str">
        <f t="array" ref="E3092">IF(ISLOGICAL(D3092),"",FREQUENCY(IF('Data Transformation'!$B$425:$B$8425='Bin Analysis'!$B3075,'Data Transformation'!$G$425:$G$8425),D3092))</f>
        <v/>
      </c>
      <c r="F3092" t="str">
        <f t="shared" si="384"/>
        <v/>
      </c>
      <c r="G3092">
        <f>Weighting!$H$20</f>
        <v>0</v>
      </c>
      <c r="H3092">
        <f t="array" ref="H3092">FREQUENCY(IF('Data Transformation'!$B$4:$B$8425=B3075,'Data Transformation'!$G$4:$G$8425),'Bin Analysis'!$B3092)</f>
        <v>16</v>
      </c>
      <c r="I3092">
        <f t="shared" si="385"/>
        <v>0</v>
      </c>
      <c r="J3092">
        <f t="shared" si="386"/>
        <v>0</v>
      </c>
      <c r="K3092">
        <f>J3092*Weighting!$W$20</f>
        <v>0</v>
      </c>
      <c r="M3092" s="14"/>
    </row>
    <row r="3093" spans="1:25" x14ac:dyDescent="0.25">
      <c r="A3093" s="32" t="str">
        <f>IF(Weighting!$P$21&gt;0,B3093,"")</f>
        <v/>
      </c>
      <c r="B3093">
        <f>Weighting!$C$21</f>
        <v>2.2860000000000005</v>
      </c>
      <c r="C3093">
        <f>Weighting!$F$21</f>
        <v>0</v>
      </c>
      <c r="D3093" t="b">
        <f>IF(C3093=1,'Data Transformation'!$G$3+0.5*'Data Transformation'!$W$25,IF(C3094=1,D3094-'Data Transformation'!$W$25,FALSE))</f>
        <v>0</v>
      </c>
      <c r="E3093" t="str">
        <f t="array" ref="E3093">IF(ISLOGICAL(D3093),"",FREQUENCY(IF('Data Transformation'!$B$425:$B$8425='Bin Analysis'!$B3075,'Data Transformation'!$G$425:$G$8425),D3093))</f>
        <v/>
      </c>
      <c r="F3093" t="str">
        <f t="shared" si="384"/>
        <v/>
      </c>
      <c r="G3093">
        <f>Weighting!$H$21</f>
        <v>0</v>
      </c>
      <c r="H3093">
        <f t="array" ref="H3093">FREQUENCY(IF('Data Transformation'!$B$4:$B$8425=B3075,'Data Transformation'!$G$4:$G$8425),'Bin Analysis'!$B3093)</f>
        <v>16</v>
      </c>
      <c r="I3093">
        <f t="shared" si="385"/>
        <v>0</v>
      </c>
      <c r="J3093">
        <f t="shared" si="386"/>
        <v>0</v>
      </c>
      <c r="K3093">
        <f>J3093*Weighting!$W$21</f>
        <v>0</v>
      </c>
      <c r="M3093" s="14"/>
    </row>
    <row r="3094" spans="1:25" x14ac:dyDescent="0.25">
      <c r="A3094" s="32" t="str">
        <f>IF(Weighting!$P$22&gt;0,B3094,"")</f>
        <v/>
      </c>
      <c r="B3094">
        <f>Weighting!$C$22</f>
        <v>2.4170000000000007</v>
      </c>
      <c r="C3094">
        <f>Weighting!$F$22</f>
        <v>0</v>
      </c>
      <c r="D3094" t="b">
        <f>IF(C3094=1,'Data Transformation'!$G$3+0.5*'Data Transformation'!$W$25,IF(C3095=1,D3095-'Data Transformation'!$W$25,FALSE))</f>
        <v>0</v>
      </c>
      <c r="E3094" t="str">
        <f t="array" ref="E3094">IF(ISLOGICAL(D3094),"",FREQUENCY(IF('Data Transformation'!$B$425:$B$8425='Bin Analysis'!$B3075,'Data Transformation'!$G$425:$G$8425),D3094))</f>
        <v/>
      </c>
      <c r="F3094" t="str">
        <f t="shared" si="384"/>
        <v/>
      </c>
      <c r="G3094">
        <f>Weighting!$H$22</f>
        <v>0</v>
      </c>
      <c r="H3094">
        <f t="array" ref="H3094">FREQUENCY(IF('Data Transformation'!$B$4:$B$8425=B3075,'Data Transformation'!$G$4:$G$8425),'Bin Analysis'!$B3094)</f>
        <v>16</v>
      </c>
      <c r="I3094">
        <f t="shared" si="385"/>
        <v>0</v>
      </c>
      <c r="J3094">
        <f t="shared" si="386"/>
        <v>0</v>
      </c>
      <c r="K3094">
        <f>J3094*Weighting!$W$22</f>
        <v>0</v>
      </c>
      <c r="M3094" s="14"/>
    </row>
    <row r="3095" spans="1:25" x14ac:dyDescent="0.25">
      <c r="A3095" s="32" t="str">
        <f>IF(Weighting!$P$23&gt;0,B3095,"")</f>
        <v/>
      </c>
      <c r="B3095">
        <f>Weighting!$C$23</f>
        <v>2.5480000000000009</v>
      </c>
      <c r="C3095">
        <f>Weighting!$F$23</f>
        <v>0</v>
      </c>
      <c r="D3095" t="b">
        <f>IF(C3095=1,'Data Transformation'!$G$3+0.5*'Data Transformation'!$W$25,IF(C3096=1,D3096-'Data Transformation'!$W$25,FALSE))</f>
        <v>0</v>
      </c>
      <c r="E3095" t="str">
        <f t="array" ref="E3095">IF(ISLOGICAL(D3095),"",FREQUENCY(IF('Data Transformation'!$B$425:$B$8425='Bin Analysis'!$B3075,'Data Transformation'!$G$425:$G$8425),D3095))</f>
        <v/>
      </c>
      <c r="F3095" t="str">
        <f t="shared" si="384"/>
        <v/>
      </c>
      <c r="G3095">
        <f>Weighting!$H$23</f>
        <v>0</v>
      </c>
      <c r="H3095">
        <f t="array" ref="H3095">FREQUENCY(IF('Data Transformation'!$B$4:$B$8425=B3075,'Data Transformation'!$G$4:$G$8425),'Bin Analysis'!$B3095)</f>
        <v>16</v>
      </c>
      <c r="I3095">
        <f t="shared" si="385"/>
        <v>0</v>
      </c>
      <c r="J3095">
        <f t="shared" si="386"/>
        <v>0</v>
      </c>
      <c r="K3095">
        <f>J3095*Weighting!$W$23</f>
        <v>0</v>
      </c>
      <c r="M3095" s="14"/>
    </row>
    <row r="3096" spans="1:25" x14ac:dyDescent="0.25">
      <c r="A3096" s="32" t="str">
        <f>IF(Weighting!$P$24&gt;0,B3096,"")</f>
        <v/>
      </c>
      <c r="B3096">
        <f>Weighting!$C$24</f>
        <v>2.6790000000000012</v>
      </c>
      <c r="C3096">
        <f>Weighting!$F$24</f>
        <v>0</v>
      </c>
      <c r="D3096" t="b">
        <f>IF(C3096=1,'Data Transformation'!$G$3+0.5*'Data Transformation'!$W$25,IF(C3097=1,D3097-'Data Transformation'!$W$25,FALSE))</f>
        <v>0</v>
      </c>
      <c r="E3096" t="str">
        <f t="array" ref="E3096">IF(ISLOGICAL(D3096),"",FREQUENCY(IF('Data Transformation'!$B$425:$B$8425='Bin Analysis'!$B3075,'Data Transformation'!$G$425:$G$8425),D3096))</f>
        <v/>
      </c>
      <c r="F3096" t="str">
        <f t="shared" si="384"/>
        <v/>
      </c>
      <c r="G3096">
        <f>Weighting!$H$24</f>
        <v>0</v>
      </c>
      <c r="H3096">
        <f t="array" ref="H3096">FREQUENCY(IF('Data Transformation'!$B$4:$B$8425=B3075,'Data Transformation'!$G$4:$G$8425),'Bin Analysis'!$B3096)</f>
        <v>16</v>
      </c>
      <c r="I3096">
        <f t="shared" si="385"/>
        <v>0</v>
      </c>
      <c r="J3096">
        <f t="shared" si="386"/>
        <v>0</v>
      </c>
      <c r="K3096">
        <f>J3096*Weighting!$W$24</f>
        <v>0</v>
      </c>
      <c r="M3096" s="14"/>
    </row>
    <row r="3097" spans="1:25" x14ac:dyDescent="0.25">
      <c r="A3097" s="32" t="str">
        <f>IF(Weighting!$P$25&gt;0,B3097,"")</f>
        <v/>
      </c>
      <c r="B3097">
        <f>Weighting!$C$25</f>
        <v>2.8100000000000014</v>
      </c>
      <c r="C3097">
        <f>Weighting!$F$25</f>
        <v>0</v>
      </c>
      <c r="D3097" t="b">
        <f>IF(C3097=1,'Data Transformation'!$G$3+0.5*'Data Transformation'!$W$25,IF(C3098=1,D3098-'Data Transformation'!$W$25,FALSE))</f>
        <v>0</v>
      </c>
      <c r="E3097" t="str">
        <f t="array" ref="E3097">IF(ISLOGICAL(D3097),"",FREQUENCY(IF('Data Transformation'!$B$425:$B$8425='Bin Analysis'!$B3075,'Data Transformation'!$G$425:$G$8425),D3097))</f>
        <v/>
      </c>
      <c r="F3097" t="str">
        <f t="shared" si="384"/>
        <v/>
      </c>
      <c r="G3097">
        <f>Weighting!$H$25</f>
        <v>0</v>
      </c>
      <c r="H3097">
        <f t="array" ref="H3097">FREQUENCY(IF('Data Transformation'!$B$4:$B$8425=B3075,'Data Transformation'!$G$4:$G$8425),'Bin Analysis'!$B3097)</f>
        <v>16</v>
      </c>
      <c r="I3097">
        <f t="shared" si="385"/>
        <v>0</v>
      </c>
      <c r="J3097">
        <f t="shared" si="386"/>
        <v>0</v>
      </c>
      <c r="K3097">
        <f>J3097*Weighting!$W$25</f>
        <v>0</v>
      </c>
      <c r="M3097" s="14"/>
    </row>
    <row r="3098" spans="1:25" x14ac:dyDescent="0.25">
      <c r="O3098"/>
      <c r="P3098"/>
      <c r="Q3098"/>
      <c r="R3098"/>
    </row>
    <row r="3099" spans="1:25" ht="23.25" x14ac:dyDescent="0.35">
      <c r="A3099" s="21" t="s">
        <v>0</v>
      </c>
      <c r="B3099" s="21">
        <f>IFERROR(VLOOKUP(C3099,'Data Transformation'!$L$6:$M$426,2,FALSE),"")</f>
        <v>129</v>
      </c>
      <c r="C3099" s="21">
        <f>C3075+1</f>
        <v>129</v>
      </c>
      <c r="D3099" s="21"/>
      <c r="E3099" s="21"/>
      <c r="F3099" s="21"/>
      <c r="G3099" s="21"/>
      <c r="H3099" s="22"/>
      <c r="I3099" s="22"/>
      <c r="J3099" s="22"/>
      <c r="K3099" s="21"/>
      <c r="L3099" s="21">
        <f>B3099</f>
        <v>129</v>
      </c>
      <c r="M3099" s="23">
        <f>INDEX('Data Transformation'!$O$4:$O$424,MATCH($B3099,'Data Transformation'!$M$4:$M$424,0),MATCH($M$2,'Data Transformation'!$O$3,0))</f>
        <v>15</v>
      </c>
      <c r="N3099" s="27">
        <f>IF('Input and Summary Results'!$J$16="minimum",'Bin Analysis'!X3100/(M3099-1),'Bin Analysis'!Y3099/('Bin Analysis'!M3099-1))</f>
        <v>0</v>
      </c>
      <c r="O3099" s="27">
        <f>IF(M3099=FALSE,NA(),(VLOOKUP(1,C3102:K3121,4,FALSE))/(M3099-1))</f>
        <v>0</v>
      </c>
      <c r="P3099" s="27">
        <f>IF(M3099=FALSE,NA(),SUM(J3102:J3121)/Weighting!$S$5)</f>
        <v>0.6</v>
      </c>
      <c r="Q3099" s="27">
        <f>IF(M3099=FALSE,NA(),SUM(K3102:K3121)/Weighting!$S$6)</f>
        <v>0.56521739130434778</v>
      </c>
      <c r="R3099" s="27">
        <f>IF(M3099=FALSE,NA(),(VLOOKUP(1,G3102:K3121,3,FALSE))/(M3099-1))</f>
        <v>0.7142857142857143</v>
      </c>
      <c r="S3099" s="22" t="str">
        <f>IF(M3099=FALSE,NA(),IF(SUM(J3102:J3121)=2,"yes","no"))</f>
        <v>no</v>
      </c>
      <c r="X3099" s="2" cm="2">
        <f t="array" ref="X3099:X3100">FREQUENCY(IF('Data Transformation'!$B$425:$B$6424='Bin Analysis'!L3099,'Data Transformation'!$G$425:$G$6424),'Data Transformation'!$U$11)</f>
        <v>14</v>
      </c>
      <c r="Y3099" s="2" cm="2">
        <f t="array" ref="Y3099:Y3100">FREQUENCY(IF('Data Transformation'!$B$425:$B$6424='Bin Analysis'!L3099,'Data Transformation'!$G$425:$G$6424),'Data Transformation'!$U$12)</f>
        <v>14</v>
      </c>
    </row>
    <row r="3100" spans="1:25" x14ac:dyDescent="0.25">
      <c r="A3100" s="14" t="s">
        <v>66</v>
      </c>
      <c r="B3100" t="s">
        <v>47</v>
      </c>
      <c r="C3100" t="s">
        <v>5</v>
      </c>
      <c r="D3100" t="s">
        <v>99</v>
      </c>
      <c r="E3100" t="s">
        <v>100</v>
      </c>
      <c r="F3100" t="s">
        <v>101</v>
      </c>
      <c r="G3100" t="s">
        <v>69</v>
      </c>
      <c r="H3100" t="s">
        <v>31</v>
      </c>
      <c r="I3100" t="s">
        <v>32</v>
      </c>
      <c r="J3100" t="s">
        <v>46</v>
      </c>
      <c r="K3100" s="14" t="s">
        <v>45</v>
      </c>
      <c r="M3100" s="14"/>
      <c r="X3100" s="2">
        <v>0</v>
      </c>
      <c r="Y3100" s="2">
        <v>0</v>
      </c>
    </row>
    <row r="3101" spans="1:25" x14ac:dyDescent="0.25">
      <c r="A3101" s="32"/>
      <c r="D3101" t="b">
        <f>IF(C3101=1,'Data Transformation'!$G$3+0.5*'Data Transformation'!$W$25,IF(C3102=1,D3102-'Data Transformation'!$W$25,FALSE))</f>
        <v>0</v>
      </c>
      <c r="E3101" t="str">
        <f t="array" ref="E3101">IF(ISLOGICAL(D3101),"",FREQUENCY(IF('Data Transformation'!$B$425:$B$8425='Bin Analysis'!$B3099,'Data Transformation'!$G$425:$G$8425),D3101))</f>
        <v/>
      </c>
      <c r="F3101" t="str">
        <f>IF(ISLOGICAL(D3101),"",E3101-E3100)</f>
        <v/>
      </c>
      <c r="M3101" s="14"/>
    </row>
    <row r="3102" spans="1:25" x14ac:dyDescent="0.25">
      <c r="A3102" s="32">
        <f>IF(Weighting!$P$6&gt;0,B3102,"")</f>
        <v>0.32100000000000001</v>
      </c>
      <c r="B3102">
        <f>Weighting!$C$6</f>
        <v>0.32100000000000001</v>
      </c>
      <c r="C3102">
        <f>Weighting!$F$6</f>
        <v>0</v>
      </c>
      <c r="D3102" t="b">
        <f>IF(C3102=1,'Data Transformation'!$G$3+0.5*'Data Transformation'!$W$25,IF(C3103=1,D3103-'Data Transformation'!$W$25,FALSE))</f>
        <v>0</v>
      </c>
      <c r="E3102" t="str">
        <f t="array" ref="E3102">IF(ISLOGICAL(D3102),"",FREQUENCY(IF('Data Transformation'!$B$425:$B$8425='Bin Analysis'!$B3099,'Data Transformation'!$G$425:$G$8425),D3102))</f>
        <v/>
      </c>
      <c r="F3102" t="str">
        <f>IF(ISLOGICAL(D3102),"",E3102-E3101)</f>
        <v/>
      </c>
      <c r="G3102">
        <f>Weighting!$H$6</f>
        <v>1</v>
      </c>
      <c r="H3102">
        <f t="array" ref="H3102">FREQUENCY(IF('Data Transformation'!$B$4:$B$8425=B3099,'Data Transformation'!$G$4:$G$8425),'Bin Analysis'!$B3102)</f>
        <v>10</v>
      </c>
      <c r="I3102">
        <f>H3102-H3101</f>
        <v>10</v>
      </c>
      <c r="J3102">
        <f>IF(I3102=0,0,1)</f>
        <v>1</v>
      </c>
      <c r="K3102">
        <f>J3102*Weighting!$W$6</f>
        <v>1</v>
      </c>
      <c r="M3102" s="14"/>
    </row>
    <row r="3103" spans="1:25" x14ac:dyDescent="0.25">
      <c r="A3103" s="32">
        <f>IF(Weighting!$P$7&gt;0,B3103,"")</f>
        <v>0.45200000000000001</v>
      </c>
      <c r="B3103">
        <f>Weighting!$C$7</f>
        <v>0.45200000000000001</v>
      </c>
      <c r="C3103">
        <f>Weighting!$F$7</f>
        <v>0</v>
      </c>
      <c r="D3103" t="b">
        <f>IF(C3103=1,'Data Transformation'!$G$3+0.5*'Data Transformation'!$W$25,IF(C3104=1,D3104-'Data Transformation'!$W$25,FALSE))</f>
        <v>0</v>
      </c>
      <c r="E3103" t="str">
        <f t="array" ref="E3103">IF(ISLOGICAL(D3103),"",FREQUENCY(IF('Data Transformation'!$B$425:$B$8425='Bin Analysis'!$B3099,'Data Transformation'!$G$425:$G$8425),D3103))</f>
        <v/>
      </c>
      <c r="F3103" t="str">
        <f t="shared" ref="F3103:F3121" si="387">IF(ISLOGICAL(D3103),"",E3103-E3102)</f>
        <v/>
      </c>
      <c r="G3103">
        <f>Weighting!$H$7</f>
        <v>0</v>
      </c>
      <c r="H3103">
        <f t="array" ref="H3103">FREQUENCY(IF('Data Transformation'!$B$4:$B$8425=B3099,'Data Transformation'!$G$4:$G$8425),'Bin Analysis'!$B3103)</f>
        <v>11</v>
      </c>
      <c r="I3103">
        <f t="shared" ref="I3103:I3121" si="388">H3103-H3102</f>
        <v>1</v>
      </c>
      <c r="J3103">
        <f>IF(I3103=0,0,1)</f>
        <v>1</v>
      </c>
      <c r="K3103">
        <f>J3103*Weighting!$W$7</f>
        <v>2</v>
      </c>
      <c r="M3103" s="14"/>
    </row>
    <row r="3104" spans="1:25" x14ac:dyDescent="0.25">
      <c r="A3104" s="32">
        <f>IF(Weighting!$P$8&gt;0,B3104,"")</f>
        <v>0.58299999999999996</v>
      </c>
      <c r="B3104">
        <f>Weighting!$C$8</f>
        <v>0.58299999999999996</v>
      </c>
      <c r="C3104">
        <f>Weighting!$F$8</f>
        <v>0</v>
      </c>
      <c r="D3104" t="b">
        <f>IF(C3104=1,'Data Transformation'!$G$3+0.5*'Data Transformation'!$W$25,IF(C3105=1,D3105-'Data Transformation'!$W$25,FALSE))</f>
        <v>0</v>
      </c>
      <c r="E3104" t="str">
        <f t="array" ref="E3104">IF(ISLOGICAL(D3104),"",FREQUENCY(IF('Data Transformation'!$B$425:$B$8425='Bin Analysis'!$B3099,'Data Transformation'!$G$425:$G$8425),D3104))</f>
        <v/>
      </c>
      <c r="F3104" t="str">
        <f t="shared" si="387"/>
        <v/>
      </c>
      <c r="G3104">
        <f>Weighting!$H$8</f>
        <v>0</v>
      </c>
      <c r="H3104">
        <f t="array" ref="H3104">FREQUENCY(IF('Data Transformation'!$B$4:$B$8425=B3099,'Data Transformation'!$G$4:$G$8425),'Bin Analysis'!$B3104)</f>
        <v>12</v>
      </c>
      <c r="I3104">
        <f t="shared" si="388"/>
        <v>1</v>
      </c>
      <c r="J3104">
        <f t="shared" ref="J3104:J3121" si="389">IF(I3104=0,0,1)</f>
        <v>1</v>
      </c>
      <c r="K3104">
        <f>J3104*Weighting!$W$8</f>
        <v>3</v>
      </c>
      <c r="M3104" s="14"/>
    </row>
    <row r="3105" spans="1:13" x14ac:dyDescent="0.25">
      <c r="A3105" s="32">
        <f>IF(Weighting!$P$9&gt;0,B3105,"")</f>
        <v>0.71399999999999997</v>
      </c>
      <c r="B3105" s="50">
        <f>Weighting!$C$9</f>
        <v>0.71399999999999997</v>
      </c>
      <c r="C3105">
        <f>Weighting!$F$9</f>
        <v>0</v>
      </c>
      <c r="D3105" t="b">
        <f>IF(C3105=1,'Data Transformation'!$G$3+0.5*'Data Transformation'!$W$25,IF(C3106=1,D3106-'Data Transformation'!$W$25,FALSE))</f>
        <v>0</v>
      </c>
      <c r="E3105" t="str">
        <f t="array" ref="E3105">IF(ISLOGICAL(D3105),"",FREQUENCY(IF('Data Transformation'!$B$425:$B$8425='Bin Analysis'!$B3099,'Data Transformation'!$G$425:$G$8425),D3105))</f>
        <v/>
      </c>
      <c r="F3105" t="str">
        <f t="shared" si="387"/>
        <v/>
      </c>
      <c r="G3105">
        <f>Weighting!$H$9</f>
        <v>0</v>
      </c>
      <c r="H3105">
        <f t="array" ref="H3105">FREQUENCY(IF('Data Transformation'!$B$4:$B$8425=B3099,'Data Transformation'!$G$4:$G$8425),'Bin Analysis'!$B3105)</f>
        <v>13</v>
      </c>
      <c r="I3105">
        <f t="shared" si="388"/>
        <v>1</v>
      </c>
      <c r="J3105">
        <f t="shared" si="389"/>
        <v>1</v>
      </c>
      <c r="K3105">
        <f>J3105*Weighting!$W$9</f>
        <v>3</v>
      </c>
      <c r="M3105" s="14"/>
    </row>
    <row r="3106" spans="1:13" x14ac:dyDescent="0.25">
      <c r="A3106" s="32">
        <f>IF(Weighting!$P$10&gt;0,B3106,"")</f>
        <v>0.84499999999999997</v>
      </c>
      <c r="B3106">
        <f>Weighting!$C$10</f>
        <v>0.84499999999999997</v>
      </c>
      <c r="C3106">
        <f>Weighting!$F$10</f>
        <v>0</v>
      </c>
      <c r="D3106" t="b">
        <f>IF(C3106=1,'Data Transformation'!$G$3+0.5*'Data Transformation'!$W$25,IF(C3107=1,D3107-'Data Transformation'!$W$25,FALSE))</f>
        <v>0</v>
      </c>
      <c r="E3106" t="str">
        <f t="array" ref="E3106">IF(ISLOGICAL(D3106),"",FREQUENCY(IF('Data Transformation'!$B$425:$B$8425='Bin Analysis'!$B3099,'Data Transformation'!$G$425:$G$8425),D3106))</f>
        <v/>
      </c>
      <c r="F3106" t="str">
        <f t="shared" si="387"/>
        <v/>
      </c>
      <c r="G3106">
        <f>Weighting!$H$10</f>
        <v>0</v>
      </c>
      <c r="H3106">
        <f t="array" ref="H3106">FREQUENCY(IF('Data Transformation'!$B$4:$B$8425=B3099,'Data Transformation'!$G$4:$G$8425),'Bin Analysis'!$B3106)</f>
        <v>14</v>
      </c>
      <c r="I3106">
        <f t="shared" si="388"/>
        <v>1</v>
      </c>
      <c r="J3106">
        <f t="shared" si="389"/>
        <v>1</v>
      </c>
      <c r="K3106">
        <f>J3106*Weighting!$W$10</f>
        <v>3</v>
      </c>
      <c r="M3106" s="14"/>
    </row>
    <row r="3107" spans="1:13" x14ac:dyDescent="0.25">
      <c r="A3107" s="32">
        <f>IF(Weighting!$P$11&gt;0,B3107,"")</f>
        <v>0.97599999999999998</v>
      </c>
      <c r="B3107">
        <f>Weighting!$C$11</f>
        <v>0.97599999999999998</v>
      </c>
      <c r="C3107">
        <f>Weighting!$F$11</f>
        <v>0</v>
      </c>
      <c r="D3107">
        <f>IF(C3107=1,'Data Transformation'!$G$3+0.5*'Data Transformation'!$W$25,IF(C3108=1,D3108-'Data Transformation'!$W$25,FALSE))</f>
        <v>0.86899999999999999</v>
      </c>
      <c r="E3107">
        <f t="array" ref="E3107">IF(ISLOGICAL(D3107),"",FREQUENCY(IF('Data Transformation'!$B$425:$B$8425='Bin Analysis'!$B3099,'Data Transformation'!$G$425:$G$8425),D3107))</f>
        <v>14</v>
      </c>
      <c r="F3107" t="e">
        <f t="shared" si="387"/>
        <v>#VALUE!</v>
      </c>
      <c r="G3107">
        <f>Weighting!$H$11</f>
        <v>0</v>
      </c>
      <c r="H3107">
        <f t="array" ref="H3107">FREQUENCY(IF('Data Transformation'!$B$4:$B$8425=B3099,'Data Transformation'!$G$4:$G$8425),'Bin Analysis'!$B3107)</f>
        <v>14</v>
      </c>
      <c r="I3107">
        <f t="shared" si="388"/>
        <v>0</v>
      </c>
      <c r="J3107">
        <f t="shared" si="389"/>
        <v>0</v>
      </c>
      <c r="K3107">
        <f>J3107*Weighting!$W$11</f>
        <v>0</v>
      </c>
      <c r="M3107" s="14"/>
    </row>
    <row r="3108" spans="1:13" x14ac:dyDescent="0.25">
      <c r="A3108" s="32">
        <f>IF(Weighting!$P$12&gt;0,B3108,"")</f>
        <v>1.107</v>
      </c>
      <c r="B3108">
        <f>Weighting!$C$12</f>
        <v>1.107</v>
      </c>
      <c r="C3108">
        <f>Weighting!$F$12</f>
        <v>1</v>
      </c>
      <c r="D3108">
        <f>IF(C3108=1,'Data Transformation'!$G$3+0.5*'Data Transformation'!$W$25,IF(C3109=1,D3109-'Data Transformation'!$W$25,FALSE))</f>
        <v>1.131</v>
      </c>
      <c r="E3108">
        <f t="array" ref="E3108">IF(ISLOGICAL(D3108),"",FREQUENCY(IF('Data Transformation'!$B$425:$B$8425='Bin Analysis'!$B3099,'Data Transformation'!$G$425:$G$8425),D3108))</f>
        <v>14</v>
      </c>
      <c r="F3108">
        <f t="shared" si="387"/>
        <v>0</v>
      </c>
      <c r="G3108">
        <f>Weighting!$H$12</f>
        <v>0</v>
      </c>
      <c r="H3108">
        <f t="array" ref="H3108">FREQUENCY(IF('Data Transformation'!$B$4:$B$8425=B3099,'Data Transformation'!$G$4:$G$8425),'Bin Analysis'!$B3108)</f>
        <v>15</v>
      </c>
      <c r="I3108">
        <f t="shared" si="388"/>
        <v>1</v>
      </c>
      <c r="J3108">
        <f t="shared" si="389"/>
        <v>1</v>
      </c>
      <c r="K3108">
        <f>J3108*Weighting!$W$12</f>
        <v>1</v>
      </c>
      <c r="M3108" s="14"/>
    </row>
    <row r="3109" spans="1:13" x14ac:dyDescent="0.25">
      <c r="A3109" s="32">
        <f>IF(Weighting!$P$13&gt;0,B3109,"")</f>
        <v>1.238</v>
      </c>
      <c r="B3109">
        <f>Weighting!$C$13</f>
        <v>1.238</v>
      </c>
      <c r="C3109">
        <f>Weighting!$F$13</f>
        <v>0</v>
      </c>
      <c r="D3109" t="b">
        <f>IF(C3109=1,'Data Transformation'!$G$3+0.5*'Data Transformation'!$W$25,IF(C3110=1,D3110-'Data Transformation'!$W$25,FALSE))</f>
        <v>0</v>
      </c>
      <c r="E3109" t="str">
        <f t="array" ref="E3109">IF(ISLOGICAL(D3109),"",FREQUENCY(IF('Data Transformation'!$B$425:$B$8425='Bin Analysis'!$B3099,'Data Transformation'!$G$425:$G$8425),D3109))</f>
        <v/>
      </c>
      <c r="F3109" t="str">
        <f t="shared" si="387"/>
        <v/>
      </c>
      <c r="G3109">
        <f>Weighting!$H$13</f>
        <v>0</v>
      </c>
      <c r="H3109">
        <f t="array" ref="H3109">FREQUENCY(IF('Data Transformation'!$B$4:$B$8425=B3099,'Data Transformation'!$G$4:$G$8425),'Bin Analysis'!$B3109)</f>
        <v>15</v>
      </c>
      <c r="I3109">
        <f t="shared" si="388"/>
        <v>0</v>
      </c>
      <c r="J3109">
        <f t="shared" si="389"/>
        <v>0</v>
      </c>
      <c r="K3109">
        <f>J3109*Weighting!$W$13</f>
        <v>0</v>
      </c>
      <c r="M3109" s="14"/>
    </row>
    <row r="3110" spans="1:13" x14ac:dyDescent="0.25">
      <c r="A3110" s="32">
        <f>IF(Weighting!$P$14&gt;0,B3110,"")</f>
        <v>1.369</v>
      </c>
      <c r="B3110">
        <f>Weighting!$C$14</f>
        <v>1.369</v>
      </c>
      <c r="C3110">
        <f>Weighting!$F$14</f>
        <v>0</v>
      </c>
      <c r="D3110" t="b">
        <f>IF(C3110=1,'Data Transformation'!$G$3+0.5*'Data Transformation'!$W$25,IF(C3111=1,D3111-'Data Transformation'!$W$25,FALSE))</f>
        <v>0</v>
      </c>
      <c r="E3110" t="str">
        <f t="array" ref="E3110">IF(ISLOGICAL(D3110),"",FREQUENCY(IF('Data Transformation'!$B$425:$B$8425='Bin Analysis'!$B3099,'Data Transformation'!$G$425:$G$8425),D3110))</f>
        <v/>
      </c>
      <c r="F3110" t="str">
        <f t="shared" si="387"/>
        <v/>
      </c>
      <c r="G3110">
        <f>Weighting!$H$14</f>
        <v>0</v>
      </c>
      <c r="H3110">
        <f t="array" ref="H3110">FREQUENCY(IF('Data Transformation'!$B$4:$B$8425=B3099,'Data Transformation'!$G$4:$G$8425),'Bin Analysis'!$B3110)</f>
        <v>15</v>
      </c>
      <c r="I3110">
        <f t="shared" si="388"/>
        <v>0</v>
      </c>
      <c r="J3110">
        <f t="shared" si="389"/>
        <v>0</v>
      </c>
      <c r="K3110">
        <f>J3110*Weighting!$W$14</f>
        <v>0</v>
      </c>
      <c r="M3110" s="14"/>
    </row>
    <row r="3111" spans="1:13" x14ac:dyDescent="0.25">
      <c r="A3111" s="32">
        <f>IF(Weighting!$P$15&gt;0,B3111,"")</f>
        <v>1.5000009999999999</v>
      </c>
      <c r="B3111">
        <f>Weighting!$C$15</f>
        <v>1.5000009999999999</v>
      </c>
      <c r="C3111">
        <f>Weighting!$F$15</f>
        <v>0</v>
      </c>
      <c r="D3111" t="b">
        <f>IF(C3111=1,'Data Transformation'!$G$3+0.5*'Data Transformation'!$W$25,IF(C3112=1,D3112-'Data Transformation'!$W$25,FALSE))</f>
        <v>0</v>
      </c>
      <c r="E3111" t="str">
        <f t="array" ref="E3111">IF(ISLOGICAL(D3111),"",FREQUENCY(IF('Data Transformation'!$B$425:$B$8425='Bin Analysis'!$B3099,'Data Transformation'!$G$425:$G$8425),D3111))</f>
        <v/>
      </c>
      <c r="F3111" t="str">
        <f t="shared" si="387"/>
        <v/>
      </c>
      <c r="G3111">
        <f>Weighting!$H$15</f>
        <v>0</v>
      </c>
      <c r="H3111">
        <f t="array" ref="H3111">FREQUENCY(IF('Data Transformation'!$B$4:$B$8425=B3099,'Data Transformation'!$G$4:$G$8425),'Bin Analysis'!$B3111)</f>
        <v>15</v>
      </c>
      <c r="I3111">
        <f t="shared" si="388"/>
        <v>0</v>
      </c>
      <c r="J3111">
        <f t="shared" si="389"/>
        <v>0</v>
      </c>
      <c r="K3111">
        <f>J3111*Weighting!$W$15</f>
        <v>0</v>
      </c>
      <c r="M3111" s="14"/>
    </row>
    <row r="3112" spans="1:13" x14ac:dyDescent="0.25">
      <c r="A3112" s="32" t="str">
        <f>IF(Weighting!$P$16&gt;0,B3112,"")</f>
        <v/>
      </c>
      <c r="B3112">
        <f>Weighting!$C$16</f>
        <v>1.631</v>
      </c>
      <c r="C3112">
        <f>Weighting!$F$16</f>
        <v>0</v>
      </c>
      <c r="D3112" t="b">
        <f>IF(C3112=1,'Data Transformation'!$G$3+0.5*'Data Transformation'!$W$25,IF(C3113=1,D3113-'Data Transformation'!$W$25,FALSE))</f>
        <v>0</v>
      </c>
      <c r="E3112" t="str">
        <f t="array" ref="E3112">IF(ISLOGICAL(D3112),"",FREQUENCY(IF('Data Transformation'!$B$425:$B$8425='Bin Analysis'!$B3099,'Data Transformation'!$G$425:$G$8425),D3112))</f>
        <v/>
      </c>
      <c r="F3112" t="str">
        <f t="shared" si="387"/>
        <v/>
      </c>
      <c r="G3112">
        <f>Weighting!$H$16</f>
        <v>0</v>
      </c>
      <c r="H3112">
        <f t="array" ref="H3112">FREQUENCY(IF('Data Transformation'!$B$4:$B$8425=B3099,'Data Transformation'!$G$4:$G$8425),'Bin Analysis'!$B3112)</f>
        <v>15</v>
      </c>
      <c r="I3112">
        <f t="shared" si="388"/>
        <v>0</v>
      </c>
      <c r="J3112">
        <f t="shared" si="389"/>
        <v>0</v>
      </c>
      <c r="K3112">
        <f>J3112*Weighting!$W$16</f>
        <v>0</v>
      </c>
      <c r="M3112" s="14"/>
    </row>
    <row r="3113" spans="1:13" x14ac:dyDescent="0.25">
      <c r="A3113" s="32" t="str">
        <f>IF(Weighting!$P$17&gt;0,B3113,"")</f>
        <v/>
      </c>
      <c r="B3113">
        <f>Weighting!$C$17</f>
        <v>1.762</v>
      </c>
      <c r="C3113">
        <f>Weighting!$F$17</f>
        <v>0</v>
      </c>
      <c r="D3113" t="b">
        <f>IF(C3113=1,'Data Transformation'!$G$3+0.5*'Data Transformation'!$W$25,IF(C3114=1,D3114-'Data Transformation'!$W$25,FALSE))</f>
        <v>0</v>
      </c>
      <c r="E3113" t="str">
        <f t="array" ref="E3113">IF(ISLOGICAL(D3113),"",FREQUENCY(IF('Data Transformation'!$B$425:$B$8425='Bin Analysis'!$B3099,'Data Transformation'!$G$425:$G$8425),D3113))</f>
        <v/>
      </c>
      <c r="F3113" t="str">
        <f t="shared" si="387"/>
        <v/>
      </c>
      <c r="G3113">
        <f>Weighting!$H$17</f>
        <v>0</v>
      </c>
      <c r="H3113">
        <f t="array" ref="H3113">FREQUENCY(IF('Data Transformation'!$B$4:$B$8425=B3099,'Data Transformation'!$G$4:$G$8425),'Bin Analysis'!$B3113)</f>
        <v>15</v>
      </c>
      <c r="I3113">
        <f t="shared" si="388"/>
        <v>0</v>
      </c>
      <c r="J3113">
        <f t="shared" si="389"/>
        <v>0</v>
      </c>
      <c r="K3113">
        <f>J3113*Weighting!$W$17</f>
        <v>0</v>
      </c>
      <c r="M3113" s="14"/>
    </row>
    <row r="3114" spans="1:13" x14ac:dyDescent="0.25">
      <c r="A3114" s="32" t="str">
        <f>IF(Weighting!$P$18&gt;0,B3114,"")</f>
        <v/>
      </c>
      <c r="B3114">
        <f>Weighting!$C$18</f>
        <v>1.893</v>
      </c>
      <c r="C3114">
        <f>Weighting!$F$18</f>
        <v>0</v>
      </c>
      <c r="D3114" t="b">
        <f>IF(C3114=1,'Data Transformation'!$G$3+0.5*'Data Transformation'!$W$25,IF(C3115=1,D3115-'Data Transformation'!$W$25,FALSE))</f>
        <v>0</v>
      </c>
      <c r="E3114" t="str">
        <f t="array" ref="E3114">IF(ISLOGICAL(D3114),"",FREQUENCY(IF('Data Transformation'!$B$425:$B$8425='Bin Analysis'!$B3099,'Data Transformation'!$G$425:$G$8425),D3114))</f>
        <v/>
      </c>
      <c r="F3114" t="str">
        <f t="shared" si="387"/>
        <v/>
      </c>
      <c r="G3114">
        <f>Weighting!$H$18</f>
        <v>0</v>
      </c>
      <c r="H3114">
        <f t="array" ref="H3114">FREQUENCY(IF('Data Transformation'!$B$4:$B$8425=B3099,'Data Transformation'!$G$4:$G$8425),'Bin Analysis'!$B3114)</f>
        <v>15</v>
      </c>
      <c r="I3114">
        <f t="shared" si="388"/>
        <v>0</v>
      </c>
      <c r="J3114">
        <f t="shared" si="389"/>
        <v>0</v>
      </c>
      <c r="K3114">
        <f>J3114*Weighting!$W$18</f>
        <v>0</v>
      </c>
      <c r="M3114" s="14"/>
    </row>
    <row r="3115" spans="1:13" x14ac:dyDescent="0.25">
      <c r="A3115" s="32" t="str">
        <f>IF(Weighting!$P$19&gt;0,B3115,"")</f>
        <v/>
      </c>
      <c r="B3115">
        <f>Weighting!$C$19</f>
        <v>2.024</v>
      </c>
      <c r="C3115">
        <f>Weighting!$F$19</f>
        <v>0</v>
      </c>
      <c r="D3115" t="b">
        <f>IF(C3115=1,'Data Transformation'!$G$3+0.5*'Data Transformation'!$W$25,IF(C3116=1,D3116-'Data Transformation'!$W$25,FALSE))</f>
        <v>0</v>
      </c>
      <c r="E3115" t="str">
        <f t="array" ref="E3115">IF(ISLOGICAL(D3115),"",FREQUENCY(IF('Data Transformation'!$B$425:$B$8425='Bin Analysis'!$B3099,'Data Transformation'!$G$425:$G$8425),D3115))</f>
        <v/>
      </c>
      <c r="F3115" t="str">
        <f t="shared" si="387"/>
        <v/>
      </c>
      <c r="G3115">
        <f>Weighting!$H$19</f>
        <v>0</v>
      </c>
      <c r="H3115">
        <f t="array" ref="H3115">FREQUENCY(IF('Data Transformation'!$B$4:$B$8425=B3099,'Data Transformation'!$G$4:$G$8425),'Bin Analysis'!$B3115)</f>
        <v>15</v>
      </c>
      <c r="I3115">
        <f t="shared" si="388"/>
        <v>0</v>
      </c>
      <c r="J3115">
        <f t="shared" si="389"/>
        <v>0</v>
      </c>
      <c r="K3115">
        <f>J3115*Weighting!$W$19</f>
        <v>0</v>
      </c>
      <c r="M3115" s="14"/>
    </row>
    <row r="3116" spans="1:13" x14ac:dyDescent="0.25">
      <c r="A3116" s="32" t="str">
        <f>IF(Weighting!$P$20&gt;0,B3116,"")</f>
        <v/>
      </c>
      <c r="B3116">
        <f>Weighting!$C$20</f>
        <v>2.1550000000000002</v>
      </c>
      <c r="C3116">
        <f>Weighting!$F$20</f>
        <v>0</v>
      </c>
      <c r="D3116" t="b">
        <f>IF(C3116=1,'Data Transformation'!$G$3+0.5*'Data Transformation'!$W$25,IF(C3117=1,D3117-'Data Transformation'!$W$25,FALSE))</f>
        <v>0</v>
      </c>
      <c r="E3116" t="str">
        <f t="array" ref="E3116">IF(ISLOGICAL(D3116),"",FREQUENCY(IF('Data Transformation'!$B$425:$B$8425='Bin Analysis'!$B3099,'Data Transformation'!$G$425:$G$8425),D3116))</f>
        <v/>
      </c>
      <c r="F3116" t="str">
        <f t="shared" si="387"/>
        <v/>
      </c>
      <c r="G3116">
        <f>Weighting!$H$20</f>
        <v>0</v>
      </c>
      <c r="H3116">
        <f t="array" ref="H3116">FREQUENCY(IF('Data Transformation'!$B$4:$B$8425=B3099,'Data Transformation'!$G$4:$G$8425),'Bin Analysis'!$B3116)</f>
        <v>15</v>
      </c>
      <c r="I3116">
        <f t="shared" si="388"/>
        <v>0</v>
      </c>
      <c r="J3116">
        <f t="shared" si="389"/>
        <v>0</v>
      </c>
      <c r="K3116">
        <f>J3116*Weighting!$W$20</f>
        <v>0</v>
      </c>
      <c r="M3116" s="14"/>
    </row>
    <row r="3117" spans="1:13" x14ac:dyDescent="0.25">
      <c r="A3117" s="32" t="str">
        <f>IF(Weighting!$P$21&gt;0,B3117,"")</f>
        <v/>
      </c>
      <c r="B3117">
        <f>Weighting!$C$21</f>
        <v>2.2860000000000005</v>
      </c>
      <c r="C3117">
        <f>Weighting!$F$21</f>
        <v>0</v>
      </c>
      <c r="D3117" t="b">
        <f>IF(C3117=1,'Data Transformation'!$G$3+0.5*'Data Transformation'!$W$25,IF(C3118=1,D3118-'Data Transformation'!$W$25,FALSE))</f>
        <v>0</v>
      </c>
      <c r="E3117" t="str">
        <f t="array" ref="E3117">IF(ISLOGICAL(D3117),"",FREQUENCY(IF('Data Transformation'!$B$425:$B$8425='Bin Analysis'!$B3099,'Data Transformation'!$G$425:$G$8425),D3117))</f>
        <v/>
      </c>
      <c r="F3117" t="str">
        <f t="shared" si="387"/>
        <v/>
      </c>
      <c r="G3117">
        <f>Weighting!$H$21</f>
        <v>0</v>
      </c>
      <c r="H3117">
        <f t="array" ref="H3117">FREQUENCY(IF('Data Transformation'!$B$4:$B$8425=B3099,'Data Transformation'!$G$4:$G$8425),'Bin Analysis'!$B3117)</f>
        <v>15</v>
      </c>
      <c r="I3117">
        <f t="shared" si="388"/>
        <v>0</v>
      </c>
      <c r="J3117">
        <f t="shared" si="389"/>
        <v>0</v>
      </c>
      <c r="K3117">
        <f>J3117*Weighting!$W$21</f>
        <v>0</v>
      </c>
      <c r="M3117" s="14"/>
    </row>
    <row r="3118" spans="1:13" x14ac:dyDescent="0.25">
      <c r="A3118" s="32" t="str">
        <f>IF(Weighting!$P$22&gt;0,B3118,"")</f>
        <v/>
      </c>
      <c r="B3118">
        <f>Weighting!$C$22</f>
        <v>2.4170000000000007</v>
      </c>
      <c r="C3118">
        <f>Weighting!$F$22</f>
        <v>0</v>
      </c>
      <c r="D3118" t="b">
        <f>IF(C3118=1,'Data Transformation'!$G$3+0.5*'Data Transformation'!$W$25,IF(C3119=1,D3119-'Data Transformation'!$W$25,FALSE))</f>
        <v>0</v>
      </c>
      <c r="E3118" t="str">
        <f t="array" ref="E3118">IF(ISLOGICAL(D3118),"",FREQUENCY(IF('Data Transformation'!$B$425:$B$8425='Bin Analysis'!$B3099,'Data Transformation'!$G$425:$G$8425),D3118))</f>
        <v/>
      </c>
      <c r="F3118" t="str">
        <f t="shared" si="387"/>
        <v/>
      </c>
      <c r="G3118">
        <f>Weighting!$H$22</f>
        <v>0</v>
      </c>
      <c r="H3118">
        <f t="array" ref="H3118">FREQUENCY(IF('Data Transformation'!$B$4:$B$8425=B3099,'Data Transformation'!$G$4:$G$8425),'Bin Analysis'!$B3118)</f>
        <v>15</v>
      </c>
      <c r="I3118">
        <f t="shared" si="388"/>
        <v>0</v>
      </c>
      <c r="J3118">
        <f t="shared" si="389"/>
        <v>0</v>
      </c>
      <c r="K3118">
        <f>J3118*Weighting!$W$22</f>
        <v>0</v>
      </c>
      <c r="M3118" s="14"/>
    </row>
    <row r="3119" spans="1:13" x14ac:dyDescent="0.25">
      <c r="A3119" s="32" t="str">
        <f>IF(Weighting!$P$23&gt;0,B3119,"")</f>
        <v/>
      </c>
      <c r="B3119">
        <f>Weighting!$C$23</f>
        <v>2.5480000000000009</v>
      </c>
      <c r="C3119">
        <f>Weighting!$F$23</f>
        <v>0</v>
      </c>
      <c r="D3119" t="b">
        <f>IF(C3119=1,'Data Transformation'!$G$3+0.5*'Data Transformation'!$W$25,IF(C3120=1,D3120-'Data Transformation'!$W$25,FALSE))</f>
        <v>0</v>
      </c>
      <c r="E3119" t="str">
        <f t="array" ref="E3119">IF(ISLOGICAL(D3119),"",FREQUENCY(IF('Data Transformation'!$B$425:$B$8425='Bin Analysis'!$B3099,'Data Transformation'!$G$425:$G$8425),D3119))</f>
        <v/>
      </c>
      <c r="F3119" t="str">
        <f t="shared" si="387"/>
        <v/>
      </c>
      <c r="G3119">
        <f>Weighting!$H$23</f>
        <v>0</v>
      </c>
      <c r="H3119">
        <f t="array" ref="H3119">FREQUENCY(IF('Data Transformation'!$B$4:$B$8425=B3099,'Data Transformation'!$G$4:$G$8425),'Bin Analysis'!$B3119)</f>
        <v>15</v>
      </c>
      <c r="I3119">
        <f t="shared" si="388"/>
        <v>0</v>
      </c>
      <c r="J3119">
        <f t="shared" si="389"/>
        <v>0</v>
      </c>
      <c r="K3119">
        <f>J3119*Weighting!$W$23</f>
        <v>0</v>
      </c>
      <c r="M3119" s="14"/>
    </row>
    <row r="3120" spans="1:13" x14ac:dyDescent="0.25">
      <c r="A3120" s="32" t="str">
        <f>IF(Weighting!$P$24&gt;0,B3120,"")</f>
        <v/>
      </c>
      <c r="B3120">
        <f>Weighting!$C$24</f>
        <v>2.6790000000000012</v>
      </c>
      <c r="C3120">
        <f>Weighting!$F$24</f>
        <v>0</v>
      </c>
      <c r="D3120" t="b">
        <f>IF(C3120=1,'Data Transformation'!$G$3+0.5*'Data Transformation'!$W$25,IF(C3121=1,D3121-'Data Transformation'!$W$25,FALSE))</f>
        <v>0</v>
      </c>
      <c r="E3120" t="str">
        <f t="array" ref="E3120">IF(ISLOGICAL(D3120),"",FREQUENCY(IF('Data Transformation'!$B$425:$B$8425='Bin Analysis'!$B3099,'Data Transformation'!$G$425:$G$8425),D3120))</f>
        <v/>
      </c>
      <c r="F3120" t="str">
        <f t="shared" si="387"/>
        <v/>
      </c>
      <c r="G3120">
        <f>Weighting!$H$24</f>
        <v>0</v>
      </c>
      <c r="H3120">
        <f t="array" ref="H3120">FREQUENCY(IF('Data Transformation'!$B$4:$B$8425=B3099,'Data Transformation'!$G$4:$G$8425),'Bin Analysis'!$B3120)</f>
        <v>15</v>
      </c>
      <c r="I3120">
        <f t="shared" si="388"/>
        <v>0</v>
      </c>
      <c r="J3120">
        <f t="shared" si="389"/>
        <v>0</v>
      </c>
      <c r="K3120">
        <f>J3120*Weighting!$W$24</f>
        <v>0</v>
      </c>
      <c r="M3120" s="14"/>
    </row>
    <row r="3121" spans="1:25" x14ac:dyDescent="0.25">
      <c r="A3121" s="32" t="str">
        <f>IF(Weighting!$P$25&gt;0,B3121,"")</f>
        <v/>
      </c>
      <c r="B3121">
        <f>Weighting!$C$25</f>
        <v>2.8100000000000014</v>
      </c>
      <c r="C3121">
        <f>Weighting!$F$25</f>
        <v>0</v>
      </c>
      <c r="D3121" t="b">
        <f>IF(C3121=1,'Data Transformation'!$G$3+0.5*'Data Transformation'!$W$25,IF(C3122=1,D3122-'Data Transformation'!$W$25,FALSE))</f>
        <v>0</v>
      </c>
      <c r="E3121" t="str">
        <f t="array" ref="E3121">IF(ISLOGICAL(D3121),"",FREQUENCY(IF('Data Transformation'!$B$425:$B$8425='Bin Analysis'!$B3099,'Data Transformation'!$G$425:$G$8425),D3121))</f>
        <v/>
      </c>
      <c r="F3121" t="str">
        <f t="shared" si="387"/>
        <v/>
      </c>
      <c r="G3121">
        <f>Weighting!$H$25</f>
        <v>0</v>
      </c>
      <c r="H3121">
        <f t="array" ref="H3121">FREQUENCY(IF('Data Transformation'!$B$4:$B$8425=B3099,'Data Transformation'!$G$4:$G$8425),'Bin Analysis'!$B3121)</f>
        <v>15</v>
      </c>
      <c r="I3121">
        <f t="shared" si="388"/>
        <v>0</v>
      </c>
      <c r="J3121">
        <f t="shared" si="389"/>
        <v>0</v>
      </c>
      <c r="K3121">
        <f>J3121*Weighting!$W$25</f>
        <v>0</v>
      </c>
      <c r="M3121" s="14"/>
    </row>
    <row r="3122" spans="1:25" x14ac:dyDescent="0.25">
      <c r="N3122" s="55"/>
      <c r="O3122"/>
      <c r="P3122"/>
      <c r="Q3122"/>
      <c r="R3122"/>
    </row>
    <row r="3123" spans="1:25" ht="23.25" x14ac:dyDescent="0.35">
      <c r="A3123" s="21" t="s">
        <v>0</v>
      </c>
      <c r="B3123" s="21">
        <f>IFERROR(VLOOKUP(C3123,'Data Transformation'!$L$6:$M$426,2,FALSE),"")</f>
        <v>130</v>
      </c>
      <c r="C3123" s="21">
        <f>C3099+1</f>
        <v>130</v>
      </c>
      <c r="D3123" s="21"/>
      <c r="E3123" s="21"/>
      <c r="F3123" s="21"/>
      <c r="G3123" s="21"/>
      <c r="H3123" s="22"/>
      <c r="I3123" s="22"/>
      <c r="J3123" s="22"/>
      <c r="K3123" s="21"/>
      <c r="L3123" s="21">
        <f>B3123</f>
        <v>130</v>
      </c>
      <c r="M3123" s="23">
        <f>INDEX('Data Transformation'!$O$4:$O$424,MATCH($B3123,'Data Transformation'!$M$4:$M$424,0),MATCH($M$2,'Data Transformation'!$O$3,0))</f>
        <v>9</v>
      </c>
      <c r="N3123" s="27">
        <f>IF('Input and Summary Results'!$J$16="minimum",'Bin Analysis'!X3124/(M3123-1),'Bin Analysis'!Y3123/('Bin Analysis'!M3123-1))</f>
        <v>0</v>
      </c>
      <c r="O3123" s="27">
        <f>IF(M3123=FALSE,NA(),(VLOOKUP(1,C3126:K3145,4,FALSE))/(M3123-1))</f>
        <v>0</v>
      </c>
      <c r="P3123" s="27">
        <f>IF(M3123=FALSE,NA(),SUM(J3126:J3145)/Weighting!$S$5)</f>
        <v>0.3</v>
      </c>
      <c r="Q3123" s="27">
        <f>IF(M3123=FALSE,NA(),SUM(K3126:K3145)/Weighting!$S$6)</f>
        <v>0.17391304347826086</v>
      </c>
      <c r="R3123" s="27">
        <f>IF(M3123=FALSE,NA(),(VLOOKUP(1,G3126:K3145,3,FALSE))/(M3123-1))</f>
        <v>0.875</v>
      </c>
      <c r="S3123" s="22" t="str">
        <f>IF(M3123=FALSE,NA(),IF(SUM(J3126:J3145)=2,"yes","no"))</f>
        <v>no</v>
      </c>
      <c r="X3123" s="2" cm="2">
        <f t="array" ref="X3123:X3124">FREQUENCY(IF('Data Transformation'!$B$425:$B$6424='Bin Analysis'!L3123,'Data Transformation'!$G$425:$G$6424),'Data Transformation'!$U$11)</f>
        <v>8</v>
      </c>
      <c r="Y3123" s="2" cm="2">
        <f t="array" ref="Y3123:Y3124">FREQUENCY(IF('Data Transformation'!$B$425:$B$6424='Bin Analysis'!L3123,'Data Transformation'!$G$425:$G$6424),'Data Transformation'!$U$12)</f>
        <v>8</v>
      </c>
    </row>
    <row r="3124" spans="1:25" x14ac:dyDescent="0.25">
      <c r="A3124" s="14" t="s">
        <v>66</v>
      </c>
      <c r="B3124" t="s">
        <v>47</v>
      </c>
      <c r="C3124" t="s">
        <v>5</v>
      </c>
      <c r="D3124" t="s">
        <v>99</v>
      </c>
      <c r="E3124" t="s">
        <v>100</v>
      </c>
      <c r="F3124" t="s">
        <v>101</v>
      </c>
      <c r="G3124" t="s">
        <v>69</v>
      </c>
      <c r="H3124" t="s">
        <v>31</v>
      </c>
      <c r="I3124" t="s">
        <v>32</v>
      </c>
      <c r="J3124" t="s">
        <v>46</v>
      </c>
      <c r="K3124" s="14" t="s">
        <v>45</v>
      </c>
      <c r="M3124" s="14"/>
      <c r="X3124" s="2">
        <v>0</v>
      </c>
      <c r="Y3124" s="2">
        <v>0</v>
      </c>
    </row>
    <row r="3125" spans="1:25" x14ac:dyDescent="0.25">
      <c r="A3125" s="32"/>
      <c r="D3125" t="b">
        <f>IF(C3125=1,'Data Transformation'!$G$3+0.5*'Data Transformation'!$W$25,IF(C3126=1,D3126-'Data Transformation'!$W$25,FALSE))</f>
        <v>0</v>
      </c>
      <c r="E3125" t="str">
        <f t="array" ref="E3125">IF(ISLOGICAL(D3125),"",FREQUENCY(IF('Data Transformation'!$B$425:$B$8425='Bin Analysis'!$B3123,'Data Transformation'!$G$425:$G$8425),D3125))</f>
        <v/>
      </c>
      <c r="F3125" t="str">
        <f>IF(ISLOGICAL(D3125),"",E3125-E3124)</f>
        <v/>
      </c>
      <c r="M3125" s="14"/>
    </row>
    <row r="3126" spans="1:25" x14ac:dyDescent="0.25">
      <c r="A3126" s="32">
        <f>IF(Weighting!$P$6&gt;0,B3126,"")</f>
        <v>0.32100000000000001</v>
      </c>
      <c r="B3126">
        <f>Weighting!$C$6</f>
        <v>0.32100000000000001</v>
      </c>
      <c r="C3126">
        <f>Weighting!$F$6</f>
        <v>0</v>
      </c>
      <c r="D3126" t="b">
        <f>IF(C3126=1,'Data Transformation'!$G$3+0.5*'Data Transformation'!$W$25,IF(C3127=1,D3127-'Data Transformation'!$W$25,FALSE))</f>
        <v>0</v>
      </c>
      <c r="E3126" t="str">
        <f t="array" ref="E3126">IF(ISLOGICAL(D3126),"",FREQUENCY(IF('Data Transformation'!$B$425:$B$8425='Bin Analysis'!$B3123,'Data Transformation'!$G$425:$G$8425),D3126))</f>
        <v/>
      </c>
      <c r="F3126" t="str">
        <f>IF(ISLOGICAL(D3126),"",E3126-E3125)</f>
        <v/>
      </c>
      <c r="G3126">
        <f>Weighting!$H$6</f>
        <v>1</v>
      </c>
      <c r="H3126">
        <f t="array" ref="H3126">FREQUENCY(IF('Data Transformation'!$B$4:$B$8425=B3123,'Data Transformation'!$G$4:$G$8425),'Bin Analysis'!$B3126)</f>
        <v>7</v>
      </c>
      <c r="I3126">
        <f>H3126-H3125</f>
        <v>7</v>
      </c>
      <c r="J3126">
        <f>IF(I3126=0,0,1)</f>
        <v>1</v>
      </c>
      <c r="K3126">
        <f>J3126*Weighting!$W$6</f>
        <v>1</v>
      </c>
      <c r="M3126" s="14"/>
    </row>
    <row r="3127" spans="1:25" x14ac:dyDescent="0.25">
      <c r="A3127" s="32">
        <f>IF(Weighting!$P$7&gt;0,B3127,"")</f>
        <v>0.45200000000000001</v>
      </c>
      <c r="B3127">
        <f>Weighting!$C$7</f>
        <v>0.45200000000000001</v>
      </c>
      <c r="C3127">
        <f>Weighting!$F$7</f>
        <v>0</v>
      </c>
      <c r="D3127" t="b">
        <f>IF(C3127=1,'Data Transformation'!$G$3+0.5*'Data Transformation'!$W$25,IF(C3128=1,D3128-'Data Transformation'!$W$25,FALSE))</f>
        <v>0</v>
      </c>
      <c r="E3127" t="str">
        <f t="array" ref="E3127">IF(ISLOGICAL(D3127),"",FREQUENCY(IF('Data Transformation'!$B$425:$B$8425='Bin Analysis'!$B3123,'Data Transformation'!$G$425:$G$8425),D3127))</f>
        <v/>
      </c>
      <c r="F3127" t="str">
        <f t="shared" ref="F3127:F3145" si="390">IF(ISLOGICAL(D3127),"",E3127-E3126)</f>
        <v/>
      </c>
      <c r="G3127">
        <f>Weighting!$H$7</f>
        <v>0</v>
      </c>
      <c r="H3127">
        <f t="array" ref="H3127">FREQUENCY(IF('Data Transformation'!$B$4:$B$8425=B3123,'Data Transformation'!$G$4:$G$8425),'Bin Analysis'!$B3127)</f>
        <v>8</v>
      </c>
      <c r="I3127">
        <f t="shared" ref="I3127:I3145" si="391">H3127-H3126</f>
        <v>1</v>
      </c>
      <c r="J3127">
        <f>IF(I3127=0,0,1)</f>
        <v>1</v>
      </c>
      <c r="K3127">
        <f>J3127*Weighting!$W$7</f>
        <v>2</v>
      </c>
      <c r="M3127" s="14"/>
    </row>
    <row r="3128" spans="1:25" x14ac:dyDescent="0.25">
      <c r="A3128" s="32">
        <f>IF(Weighting!$P$8&gt;0,B3128,"")</f>
        <v>0.58299999999999996</v>
      </c>
      <c r="B3128">
        <f>Weighting!$C$8</f>
        <v>0.58299999999999996</v>
      </c>
      <c r="C3128">
        <f>Weighting!$F$8</f>
        <v>0</v>
      </c>
      <c r="D3128" t="b">
        <f>IF(C3128=1,'Data Transformation'!$G$3+0.5*'Data Transformation'!$W$25,IF(C3129=1,D3129-'Data Transformation'!$W$25,FALSE))</f>
        <v>0</v>
      </c>
      <c r="E3128" t="str">
        <f t="array" ref="E3128">IF(ISLOGICAL(D3128),"",FREQUENCY(IF('Data Transformation'!$B$425:$B$8425='Bin Analysis'!$B3123,'Data Transformation'!$G$425:$G$8425),D3128))</f>
        <v/>
      </c>
      <c r="F3128" t="str">
        <f t="shared" si="390"/>
        <v/>
      </c>
      <c r="G3128">
        <f>Weighting!$H$8</f>
        <v>0</v>
      </c>
      <c r="H3128">
        <f t="array" ref="H3128">FREQUENCY(IF('Data Transformation'!$B$4:$B$8425=B3123,'Data Transformation'!$G$4:$G$8425),'Bin Analysis'!$B3128)</f>
        <v>8</v>
      </c>
      <c r="I3128">
        <f t="shared" si="391"/>
        <v>0</v>
      </c>
      <c r="J3128">
        <f t="shared" ref="J3128:J3145" si="392">IF(I3128=0,0,1)</f>
        <v>0</v>
      </c>
      <c r="K3128">
        <f>J3128*Weighting!$W$8</f>
        <v>0</v>
      </c>
      <c r="M3128" s="14"/>
    </row>
    <row r="3129" spans="1:25" x14ac:dyDescent="0.25">
      <c r="A3129" s="32">
        <f>IF(Weighting!$P$9&gt;0,B3129,"")</f>
        <v>0.71399999999999997</v>
      </c>
      <c r="B3129" s="50">
        <f>Weighting!$C$9</f>
        <v>0.71399999999999997</v>
      </c>
      <c r="C3129">
        <f>Weighting!$F$9</f>
        <v>0</v>
      </c>
      <c r="D3129" t="b">
        <f>IF(C3129=1,'Data Transformation'!$G$3+0.5*'Data Transformation'!$W$25,IF(C3130=1,D3130-'Data Transformation'!$W$25,FALSE))</f>
        <v>0</v>
      </c>
      <c r="E3129" t="str">
        <f t="array" ref="E3129">IF(ISLOGICAL(D3129),"",FREQUENCY(IF('Data Transformation'!$B$425:$B$8425='Bin Analysis'!$B3123,'Data Transformation'!$G$425:$G$8425),D3129))</f>
        <v/>
      </c>
      <c r="F3129" t="str">
        <f t="shared" si="390"/>
        <v/>
      </c>
      <c r="G3129">
        <f>Weighting!$H$9</f>
        <v>0</v>
      </c>
      <c r="H3129">
        <f t="array" ref="H3129">FREQUENCY(IF('Data Transformation'!$B$4:$B$8425=B3123,'Data Transformation'!$G$4:$G$8425),'Bin Analysis'!$B3129)</f>
        <v>8</v>
      </c>
      <c r="I3129">
        <f t="shared" si="391"/>
        <v>0</v>
      </c>
      <c r="J3129">
        <f t="shared" si="392"/>
        <v>0</v>
      </c>
      <c r="K3129">
        <f>J3129*Weighting!$W$9</f>
        <v>0</v>
      </c>
      <c r="M3129" s="14"/>
    </row>
    <row r="3130" spans="1:25" x14ac:dyDescent="0.25">
      <c r="A3130" s="32">
        <f>IF(Weighting!$P$10&gt;0,B3130,"")</f>
        <v>0.84499999999999997</v>
      </c>
      <c r="B3130">
        <f>Weighting!$C$10</f>
        <v>0.84499999999999997</v>
      </c>
      <c r="C3130">
        <f>Weighting!$F$10</f>
        <v>0</v>
      </c>
      <c r="D3130" t="b">
        <f>IF(C3130=1,'Data Transformation'!$G$3+0.5*'Data Transformation'!$W$25,IF(C3131=1,D3131-'Data Transformation'!$W$25,FALSE))</f>
        <v>0</v>
      </c>
      <c r="E3130" t="str">
        <f t="array" ref="E3130">IF(ISLOGICAL(D3130),"",FREQUENCY(IF('Data Transformation'!$B$425:$B$8425='Bin Analysis'!$B3123,'Data Transformation'!$G$425:$G$8425),D3130))</f>
        <v/>
      </c>
      <c r="F3130" t="str">
        <f t="shared" si="390"/>
        <v/>
      </c>
      <c r="G3130">
        <f>Weighting!$H$10</f>
        <v>0</v>
      </c>
      <c r="H3130">
        <f t="array" ref="H3130">FREQUENCY(IF('Data Transformation'!$B$4:$B$8425=B3123,'Data Transformation'!$G$4:$G$8425),'Bin Analysis'!$B3130)</f>
        <v>8</v>
      </c>
      <c r="I3130">
        <f t="shared" si="391"/>
        <v>0</v>
      </c>
      <c r="J3130">
        <f t="shared" si="392"/>
        <v>0</v>
      </c>
      <c r="K3130">
        <f>J3130*Weighting!$W$10</f>
        <v>0</v>
      </c>
      <c r="M3130" s="14"/>
    </row>
    <row r="3131" spans="1:25" x14ac:dyDescent="0.25">
      <c r="A3131" s="32">
        <f>IF(Weighting!$P$11&gt;0,B3131,"")</f>
        <v>0.97599999999999998</v>
      </c>
      <c r="B3131">
        <f>Weighting!$C$11</f>
        <v>0.97599999999999998</v>
      </c>
      <c r="C3131">
        <f>Weighting!$F$11</f>
        <v>0</v>
      </c>
      <c r="D3131">
        <f>IF(C3131=1,'Data Transformation'!$G$3+0.5*'Data Transformation'!$W$25,IF(C3132=1,D3132-'Data Transformation'!$W$25,FALSE))</f>
        <v>0.86899999999999999</v>
      </c>
      <c r="E3131">
        <f t="array" ref="E3131">IF(ISLOGICAL(D3131),"",FREQUENCY(IF('Data Transformation'!$B$425:$B$8425='Bin Analysis'!$B3123,'Data Transformation'!$G$425:$G$8425),D3131))</f>
        <v>8</v>
      </c>
      <c r="F3131" t="e">
        <f t="shared" si="390"/>
        <v>#VALUE!</v>
      </c>
      <c r="G3131">
        <f>Weighting!$H$11</f>
        <v>0</v>
      </c>
      <c r="H3131">
        <f t="array" ref="H3131">FREQUENCY(IF('Data Transformation'!$B$4:$B$8425=B3123,'Data Transformation'!$G$4:$G$8425),'Bin Analysis'!$B3131)</f>
        <v>8</v>
      </c>
      <c r="I3131">
        <f t="shared" si="391"/>
        <v>0</v>
      </c>
      <c r="J3131">
        <f t="shared" si="392"/>
        <v>0</v>
      </c>
      <c r="K3131">
        <f>J3131*Weighting!$W$11</f>
        <v>0</v>
      </c>
      <c r="M3131" s="14"/>
    </row>
    <row r="3132" spans="1:25" x14ac:dyDescent="0.25">
      <c r="A3132" s="32">
        <f>IF(Weighting!$P$12&gt;0,B3132,"")</f>
        <v>1.107</v>
      </c>
      <c r="B3132">
        <f>Weighting!$C$12</f>
        <v>1.107</v>
      </c>
      <c r="C3132">
        <f>Weighting!$F$12</f>
        <v>1</v>
      </c>
      <c r="D3132">
        <f>IF(C3132=1,'Data Transformation'!$G$3+0.5*'Data Transformation'!$W$25,IF(C3133=1,D3133-'Data Transformation'!$W$25,FALSE))</f>
        <v>1.131</v>
      </c>
      <c r="E3132">
        <f t="array" ref="E3132">IF(ISLOGICAL(D3132),"",FREQUENCY(IF('Data Transformation'!$B$425:$B$8425='Bin Analysis'!$B3123,'Data Transformation'!$G$425:$G$8425),D3132))</f>
        <v>8</v>
      </c>
      <c r="F3132">
        <f t="shared" si="390"/>
        <v>0</v>
      </c>
      <c r="G3132">
        <f>Weighting!$H$12</f>
        <v>0</v>
      </c>
      <c r="H3132">
        <f t="array" ref="H3132">FREQUENCY(IF('Data Transformation'!$B$4:$B$8425=B3123,'Data Transformation'!$G$4:$G$8425),'Bin Analysis'!$B3132)</f>
        <v>9</v>
      </c>
      <c r="I3132">
        <f t="shared" si="391"/>
        <v>1</v>
      </c>
      <c r="J3132">
        <f t="shared" si="392"/>
        <v>1</v>
      </c>
      <c r="K3132">
        <f>J3132*Weighting!$W$12</f>
        <v>1</v>
      </c>
      <c r="M3132" s="14"/>
    </row>
    <row r="3133" spans="1:25" x14ac:dyDescent="0.25">
      <c r="A3133" s="32">
        <f>IF(Weighting!$P$13&gt;0,B3133,"")</f>
        <v>1.238</v>
      </c>
      <c r="B3133">
        <f>Weighting!$C$13</f>
        <v>1.238</v>
      </c>
      <c r="C3133">
        <f>Weighting!$F$13</f>
        <v>0</v>
      </c>
      <c r="D3133" t="b">
        <f>IF(C3133=1,'Data Transformation'!$G$3+0.5*'Data Transformation'!$W$25,IF(C3134=1,D3134-'Data Transformation'!$W$25,FALSE))</f>
        <v>0</v>
      </c>
      <c r="E3133" t="str">
        <f t="array" ref="E3133">IF(ISLOGICAL(D3133),"",FREQUENCY(IF('Data Transformation'!$B$425:$B$8425='Bin Analysis'!$B3123,'Data Transformation'!$G$425:$G$8425),D3133))</f>
        <v/>
      </c>
      <c r="F3133" t="str">
        <f t="shared" si="390"/>
        <v/>
      </c>
      <c r="G3133">
        <f>Weighting!$H$13</f>
        <v>0</v>
      </c>
      <c r="H3133">
        <f t="array" ref="H3133">FREQUENCY(IF('Data Transformation'!$B$4:$B$8425=B3123,'Data Transformation'!$G$4:$G$8425),'Bin Analysis'!$B3133)</f>
        <v>9</v>
      </c>
      <c r="I3133">
        <f t="shared" si="391"/>
        <v>0</v>
      </c>
      <c r="J3133">
        <f t="shared" si="392"/>
        <v>0</v>
      </c>
      <c r="K3133">
        <f>J3133*Weighting!$W$13</f>
        <v>0</v>
      </c>
      <c r="M3133" s="14"/>
    </row>
    <row r="3134" spans="1:25" x14ac:dyDescent="0.25">
      <c r="A3134" s="32">
        <f>IF(Weighting!$P$14&gt;0,B3134,"")</f>
        <v>1.369</v>
      </c>
      <c r="B3134">
        <f>Weighting!$C$14</f>
        <v>1.369</v>
      </c>
      <c r="C3134">
        <f>Weighting!$F$14</f>
        <v>0</v>
      </c>
      <c r="D3134" t="b">
        <f>IF(C3134=1,'Data Transformation'!$G$3+0.5*'Data Transformation'!$W$25,IF(C3135=1,D3135-'Data Transformation'!$W$25,FALSE))</f>
        <v>0</v>
      </c>
      <c r="E3134" t="str">
        <f t="array" ref="E3134">IF(ISLOGICAL(D3134),"",FREQUENCY(IF('Data Transformation'!$B$425:$B$8425='Bin Analysis'!$B3123,'Data Transformation'!$G$425:$G$8425),D3134))</f>
        <v/>
      </c>
      <c r="F3134" t="str">
        <f t="shared" si="390"/>
        <v/>
      </c>
      <c r="G3134">
        <f>Weighting!$H$14</f>
        <v>0</v>
      </c>
      <c r="H3134">
        <f t="array" ref="H3134">FREQUENCY(IF('Data Transformation'!$B$4:$B$8425=B3123,'Data Transformation'!$G$4:$G$8425),'Bin Analysis'!$B3134)</f>
        <v>9</v>
      </c>
      <c r="I3134">
        <f t="shared" si="391"/>
        <v>0</v>
      </c>
      <c r="J3134">
        <f t="shared" si="392"/>
        <v>0</v>
      </c>
      <c r="K3134">
        <f>J3134*Weighting!$W$14</f>
        <v>0</v>
      </c>
      <c r="M3134" s="14"/>
    </row>
    <row r="3135" spans="1:25" x14ac:dyDescent="0.25">
      <c r="A3135" s="32">
        <f>IF(Weighting!$P$15&gt;0,B3135,"")</f>
        <v>1.5000009999999999</v>
      </c>
      <c r="B3135">
        <f>Weighting!$C$15</f>
        <v>1.5000009999999999</v>
      </c>
      <c r="C3135">
        <f>Weighting!$F$15</f>
        <v>0</v>
      </c>
      <c r="D3135" t="b">
        <f>IF(C3135=1,'Data Transformation'!$G$3+0.5*'Data Transformation'!$W$25,IF(C3136=1,D3136-'Data Transformation'!$W$25,FALSE))</f>
        <v>0</v>
      </c>
      <c r="E3135" t="str">
        <f t="array" ref="E3135">IF(ISLOGICAL(D3135),"",FREQUENCY(IF('Data Transformation'!$B$425:$B$8425='Bin Analysis'!$B3123,'Data Transformation'!$G$425:$G$8425),D3135))</f>
        <v/>
      </c>
      <c r="F3135" t="str">
        <f t="shared" si="390"/>
        <v/>
      </c>
      <c r="G3135">
        <f>Weighting!$H$15</f>
        <v>0</v>
      </c>
      <c r="H3135">
        <f t="array" ref="H3135">FREQUENCY(IF('Data Transformation'!$B$4:$B$8425=B3123,'Data Transformation'!$G$4:$G$8425),'Bin Analysis'!$B3135)</f>
        <v>9</v>
      </c>
      <c r="I3135">
        <f t="shared" si="391"/>
        <v>0</v>
      </c>
      <c r="J3135">
        <f t="shared" si="392"/>
        <v>0</v>
      </c>
      <c r="K3135">
        <f>J3135*Weighting!$W$15</f>
        <v>0</v>
      </c>
      <c r="M3135" s="14"/>
    </row>
    <row r="3136" spans="1:25" x14ac:dyDescent="0.25">
      <c r="A3136" s="32" t="str">
        <f>IF(Weighting!$P$16&gt;0,B3136,"")</f>
        <v/>
      </c>
      <c r="B3136">
        <f>Weighting!$C$16</f>
        <v>1.631</v>
      </c>
      <c r="C3136">
        <f>Weighting!$F$16</f>
        <v>0</v>
      </c>
      <c r="D3136" t="b">
        <f>IF(C3136=1,'Data Transformation'!$G$3+0.5*'Data Transformation'!$W$25,IF(C3137=1,D3137-'Data Transformation'!$W$25,FALSE))</f>
        <v>0</v>
      </c>
      <c r="E3136" t="str">
        <f t="array" ref="E3136">IF(ISLOGICAL(D3136),"",FREQUENCY(IF('Data Transformation'!$B$425:$B$8425='Bin Analysis'!$B3123,'Data Transformation'!$G$425:$G$8425),D3136))</f>
        <v/>
      </c>
      <c r="F3136" t="str">
        <f t="shared" si="390"/>
        <v/>
      </c>
      <c r="G3136">
        <f>Weighting!$H$16</f>
        <v>0</v>
      </c>
      <c r="H3136">
        <f t="array" ref="H3136">FREQUENCY(IF('Data Transformation'!$B$4:$B$8425=B3123,'Data Transformation'!$G$4:$G$8425),'Bin Analysis'!$B3136)</f>
        <v>9</v>
      </c>
      <c r="I3136">
        <f t="shared" si="391"/>
        <v>0</v>
      </c>
      <c r="J3136">
        <f t="shared" si="392"/>
        <v>0</v>
      </c>
      <c r="K3136">
        <f>J3136*Weighting!$W$16</f>
        <v>0</v>
      </c>
      <c r="M3136" s="14"/>
    </row>
    <row r="3137" spans="1:25" x14ac:dyDescent="0.25">
      <c r="A3137" s="32" t="str">
        <f>IF(Weighting!$P$17&gt;0,B3137,"")</f>
        <v/>
      </c>
      <c r="B3137">
        <f>Weighting!$C$17</f>
        <v>1.762</v>
      </c>
      <c r="C3137">
        <f>Weighting!$F$17</f>
        <v>0</v>
      </c>
      <c r="D3137" t="b">
        <f>IF(C3137=1,'Data Transformation'!$G$3+0.5*'Data Transformation'!$W$25,IF(C3138=1,D3138-'Data Transformation'!$W$25,FALSE))</f>
        <v>0</v>
      </c>
      <c r="E3137" t="str">
        <f t="array" ref="E3137">IF(ISLOGICAL(D3137),"",FREQUENCY(IF('Data Transformation'!$B$425:$B$8425='Bin Analysis'!$B3123,'Data Transformation'!$G$425:$G$8425),D3137))</f>
        <v/>
      </c>
      <c r="F3137" t="str">
        <f t="shared" si="390"/>
        <v/>
      </c>
      <c r="G3137">
        <f>Weighting!$H$17</f>
        <v>0</v>
      </c>
      <c r="H3137">
        <f t="array" ref="H3137">FREQUENCY(IF('Data Transformation'!$B$4:$B$8425=B3123,'Data Transformation'!$G$4:$G$8425),'Bin Analysis'!$B3137)</f>
        <v>9</v>
      </c>
      <c r="I3137">
        <f t="shared" si="391"/>
        <v>0</v>
      </c>
      <c r="J3137">
        <f t="shared" si="392"/>
        <v>0</v>
      </c>
      <c r="K3137">
        <f>J3137*Weighting!$W$17</f>
        <v>0</v>
      </c>
      <c r="M3137" s="14"/>
    </row>
    <row r="3138" spans="1:25" x14ac:dyDescent="0.25">
      <c r="A3138" s="32" t="str">
        <f>IF(Weighting!$P$18&gt;0,B3138,"")</f>
        <v/>
      </c>
      <c r="B3138">
        <f>Weighting!$C$18</f>
        <v>1.893</v>
      </c>
      <c r="C3138">
        <f>Weighting!$F$18</f>
        <v>0</v>
      </c>
      <c r="D3138" t="b">
        <f>IF(C3138=1,'Data Transformation'!$G$3+0.5*'Data Transformation'!$W$25,IF(C3139=1,D3139-'Data Transformation'!$W$25,FALSE))</f>
        <v>0</v>
      </c>
      <c r="E3138" t="str">
        <f t="array" ref="E3138">IF(ISLOGICAL(D3138),"",FREQUENCY(IF('Data Transformation'!$B$425:$B$8425='Bin Analysis'!$B3123,'Data Transformation'!$G$425:$G$8425),D3138))</f>
        <v/>
      </c>
      <c r="F3138" t="str">
        <f t="shared" si="390"/>
        <v/>
      </c>
      <c r="G3138">
        <f>Weighting!$H$18</f>
        <v>0</v>
      </c>
      <c r="H3138">
        <f t="array" ref="H3138">FREQUENCY(IF('Data Transformation'!$B$4:$B$8425=B3123,'Data Transformation'!$G$4:$G$8425),'Bin Analysis'!$B3138)</f>
        <v>9</v>
      </c>
      <c r="I3138">
        <f t="shared" si="391"/>
        <v>0</v>
      </c>
      <c r="J3138">
        <f t="shared" si="392"/>
        <v>0</v>
      </c>
      <c r="K3138">
        <f>J3138*Weighting!$W$18</f>
        <v>0</v>
      </c>
      <c r="M3138" s="14"/>
    </row>
    <row r="3139" spans="1:25" x14ac:dyDescent="0.25">
      <c r="A3139" s="32" t="str">
        <f>IF(Weighting!$P$19&gt;0,B3139,"")</f>
        <v/>
      </c>
      <c r="B3139">
        <f>Weighting!$C$19</f>
        <v>2.024</v>
      </c>
      <c r="C3139">
        <f>Weighting!$F$19</f>
        <v>0</v>
      </c>
      <c r="D3139" t="b">
        <f>IF(C3139=1,'Data Transformation'!$G$3+0.5*'Data Transformation'!$W$25,IF(C3140=1,D3140-'Data Transformation'!$W$25,FALSE))</f>
        <v>0</v>
      </c>
      <c r="E3139" t="str">
        <f t="array" ref="E3139">IF(ISLOGICAL(D3139),"",FREQUENCY(IF('Data Transformation'!$B$425:$B$8425='Bin Analysis'!$B3123,'Data Transformation'!$G$425:$G$8425),D3139))</f>
        <v/>
      </c>
      <c r="F3139" t="str">
        <f t="shared" si="390"/>
        <v/>
      </c>
      <c r="G3139">
        <f>Weighting!$H$19</f>
        <v>0</v>
      </c>
      <c r="H3139">
        <f t="array" ref="H3139">FREQUENCY(IF('Data Transformation'!$B$4:$B$8425=B3123,'Data Transformation'!$G$4:$G$8425),'Bin Analysis'!$B3139)</f>
        <v>9</v>
      </c>
      <c r="I3139">
        <f t="shared" si="391"/>
        <v>0</v>
      </c>
      <c r="J3139">
        <f t="shared" si="392"/>
        <v>0</v>
      </c>
      <c r="K3139">
        <f>J3139*Weighting!$W$19</f>
        <v>0</v>
      </c>
      <c r="M3139" s="14"/>
    </row>
    <row r="3140" spans="1:25" x14ac:dyDescent="0.25">
      <c r="A3140" s="32" t="str">
        <f>IF(Weighting!$P$20&gt;0,B3140,"")</f>
        <v/>
      </c>
      <c r="B3140">
        <f>Weighting!$C$20</f>
        <v>2.1550000000000002</v>
      </c>
      <c r="C3140">
        <f>Weighting!$F$20</f>
        <v>0</v>
      </c>
      <c r="D3140" t="b">
        <f>IF(C3140=1,'Data Transformation'!$G$3+0.5*'Data Transformation'!$W$25,IF(C3141=1,D3141-'Data Transformation'!$W$25,FALSE))</f>
        <v>0</v>
      </c>
      <c r="E3140" t="str">
        <f t="array" ref="E3140">IF(ISLOGICAL(D3140),"",FREQUENCY(IF('Data Transformation'!$B$425:$B$8425='Bin Analysis'!$B3123,'Data Transformation'!$G$425:$G$8425),D3140))</f>
        <v/>
      </c>
      <c r="F3140" t="str">
        <f t="shared" si="390"/>
        <v/>
      </c>
      <c r="G3140">
        <f>Weighting!$H$20</f>
        <v>0</v>
      </c>
      <c r="H3140">
        <f t="array" ref="H3140">FREQUENCY(IF('Data Transformation'!$B$4:$B$8425=B3123,'Data Transformation'!$G$4:$G$8425),'Bin Analysis'!$B3140)</f>
        <v>9</v>
      </c>
      <c r="I3140">
        <f t="shared" si="391"/>
        <v>0</v>
      </c>
      <c r="J3140">
        <f t="shared" si="392"/>
        <v>0</v>
      </c>
      <c r="K3140">
        <f>J3140*Weighting!$W$20</f>
        <v>0</v>
      </c>
      <c r="M3140" s="14"/>
    </row>
    <row r="3141" spans="1:25" x14ac:dyDescent="0.25">
      <c r="A3141" s="32" t="str">
        <f>IF(Weighting!$P$21&gt;0,B3141,"")</f>
        <v/>
      </c>
      <c r="B3141">
        <f>Weighting!$C$21</f>
        <v>2.2860000000000005</v>
      </c>
      <c r="C3141">
        <f>Weighting!$F$21</f>
        <v>0</v>
      </c>
      <c r="D3141" t="b">
        <f>IF(C3141=1,'Data Transformation'!$G$3+0.5*'Data Transformation'!$W$25,IF(C3142=1,D3142-'Data Transformation'!$W$25,FALSE))</f>
        <v>0</v>
      </c>
      <c r="E3141" t="str">
        <f t="array" ref="E3141">IF(ISLOGICAL(D3141),"",FREQUENCY(IF('Data Transformation'!$B$425:$B$8425='Bin Analysis'!$B3123,'Data Transformation'!$G$425:$G$8425),D3141))</f>
        <v/>
      </c>
      <c r="F3141" t="str">
        <f t="shared" si="390"/>
        <v/>
      </c>
      <c r="G3141">
        <f>Weighting!$H$21</f>
        <v>0</v>
      </c>
      <c r="H3141">
        <f t="array" ref="H3141">FREQUENCY(IF('Data Transformation'!$B$4:$B$8425=B3123,'Data Transformation'!$G$4:$G$8425),'Bin Analysis'!$B3141)</f>
        <v>9</v>
      </c>
      <c r="I3141">
        <f t="shared" si="391"/>
        <v>0</v>
      </c>
      <c r="J3141">
        <f t="shared" si="392"/>
        <v>0</v>
      </c>
      <c r="K3141">
        <f>J3141*Weighting!$W$21</f>
        <v>0</v>
      </c>
      <c r="M3141" s="14"/>
    </row>
    <row r="3142" spans="1:25" x14ac:dyDescent="0.25">
      <c r="A3142" s="32" t="str">
        <f>IF(Weighting!$P$22&gt;0,B3142,"")</f>
        <v/>
      </c>
      <c r="B3142">
        <f>Weighting!$C$22</f>
        <v>2.4170000000000007</v>
      </c>
      <c r="C3142">
        <f>Weighting!$F$22</f>
        <v>0</v>
      </c>
      <c r="D3142" t="b">
        <f>IF(C3142=1,'Data Transformation'!$G$3+0.5*'Data Transformation'!$W$25,IF(C3143=1,D3143-'Data Transformation'!$W$25,FALSE))</f>
        <v>0</v>
      </c>
      <c r="E3142" t="str">
        <f t="array" ref="E3142">IF(ISLOGICAL(D3142),"",FREQUENCY(IF('Data Transformation'!$B$425:$B$8425='Bin Analysis'!$B3123,'Data Transformation'!$G$425:$G$8425),D3142))</f>
        <v/>
      </c>
      <c r="F3142" t="str">
        <f t="shared" si="390"/>
        <v/>
      </c>
      <c r="G3142">
        <f>Weighting!$H$22</f>
        <v>0</v>
      </c>
      <c r="H3142">
        <f t="array" ref="H3142">FREQUENCY(IF('Data Transformation'!$B$4:$B$8425=B3123,'Data Transformation'!$G$4:$G$8425),'Bin Analysis'!$B3142)</f>
        <v>9</v>
      </c>
      <c r="I3142">
        <f t="shared" si="391"/>
        <v>0</v>
      </c>
      <c r="J3142">
        <f t="shared" si="392"/>
        <v>0</v>
      </c>
      <c r="K3142">
        <f>J3142*Weighting!$W$22</f>
        <v>0</v>
      </c>
      <c r="M3142" s="14"/>
    </row>
    <row r="3143" spans="1:25" x14ac:dyDescent="0.25">
      <c r="A3143" s="32" t="str">
        <f>IF(Weighting!$P$23&gt;0,B3143,"")</f>
        <v/>
      </c>
      <c r="B3143">
        <f>Weighting!$C$23</f>
        <v>2.5480000000000009</v>
      </c>
      <c r="C3143">
        <f>Weighting!$F$23</f>
        <v>0</v>
      </c>
      <c r="D3143" t="b">
        <f>IF(C3143=1,'Data Transformation'!$G$3+0.5*'Data Transformation'!$W$25,IF(C3144=1,D3144-'Data Transformation'!$W$25,FALSE))</f>
        <v>0</v>
      </c>
      <c r="E3143" t="str">
        <f t="array" ref="E3143">IF(ISLOGICAL(D3143),"",FREQUENCY(IF('Data Transformation'!$B$425:$B$8425='Bin Analysis'!$B3123,'Data Transformation'!$G$425:$G$8425),D3143))</f>
        <v/>
      </c>
      <c r="F3143" t="str">
        <f t="shared" si="390"/>
        <v/>
      </c>
      <c r="G3143">
        <f>Weighting!$H$23</f>
        <v>0</v>
      </c>
      <c r="H3143">
        <f t="array" ref="H3143">FREQUENCY(IF('Data Transformation'!$B$4:$B$8425=B3123,'Data Transformation'!$G$4:$G$8425),'Bin Analysis'!$B3143)</f>
        <v>9</v>
      </c>
      <c r="I3143">
        <f t="shared" si="391"/>
        <v>0</v>
      </c>
      <c r="J3143">
        <f t="shared" si="392"/>
        <v>0</v>
      </c>
      <c r="K3143">
        <f>J3143*Weighting!$W$23</f>
        <v>0</v>
      </c>
      <c r="M3143" s="14"/>
    </row>
    <row r="3144" spans="1:25" x14ac:dyDescent="0.25">
      <c r="A3144" s="32" t="str">
        <f>IF(Weighting!$P$24&gt;0,B3144,"")</f>
        <v/>
      </c>
      <c r="B3144">
        <f>Weighting!$C$24</f>
        <v>2.6790000000000012</v>
      </c>
      <c r="C3144">
        <f>Weighting!$F$24</f>
        <v>0</v>
      </c>
      <c r="D3144" t="b">
        <f>IF(C3144=1,'Data Transformation'!$G$3+0.5*'Data Transformation'!$W$25,IF(C3145=1,D3145-'Data Transformation'!$W$25,FALSE))</f>
        <v>0</v>
      </c>
      <c r="E3144" t="str">
        <f t="array" ref="E3144">IF(ISLOGICAL(D3144),"",FREQUENCY(IF('Data Transformation'!$B$425:$B$8425='Bin Analysis'!$B3123,'Data Transformation'!$G$425:$G$8425),D3144))</f>
        <v/>
      </c>
      <c r="F3144" t="str">
        <f t="shared" si="390"/>
        <v/>
      </c>
      <c r="G3144">
        <f>Weighting!$H$24</f>
        <v>0</v>
      </c>
      <c r="H3144">
        <f t="array" ref="H3144">FREQUENCY(IF('Data Transformation'!$B$4:$B$8425=B3123,'Data Transformation'!$G$4:$G$8425),'Bin Analysis'!$B3144)</f>
        <v>9</v>
      </c>
      <c r="I3144">
        <f t="shared" si="391"/>
        <v>0</v>
      </c>
      <c r="J3144">
        <f t="shared" si="392"/>
        <v>0</v>
      </c>
      <c r="K3144">
        <f>J3144*Weighting!$W$24</f>
        <v>0</v>
      </c>
      <c r="M3144" s="14"/>
    </row>
    <row r="3145" spans="1:25" x14ac:dyDescent="0.25">
      <c r="A3145" s="32" t="str">
        <f>IF(Weighting!$P$25&gt;0,B3145,"")</f>
        <v/>
      </c>
      <c r="B3145">
        <f>Weighting!$C$25</f>
        <v>2.8100000000000014</v>
      </c>
      <c r="C3145">
        <f>Weighting!$F$25</f>
        <v>0</v>
      </c>
      <c r="D3145" t="b">
        <f>IF(C3145=1,'Data Transformation'!$G$3+0.5*'Data Transformation'!$W$25,IF(C3146=1,D3146-'Data Transformation'!$W$25,FALSE))</f>
        <v>0</v>
      </c>
      <c r="E3145" t="str">
        <f t="array" ref="E3145">IF(ISLOGICAL(D3145),"",FREQUENCY(IF('Data Transformation'!$B$425:$B$8425='Bin Analysis'!$B3123,'Data Transformation'!$G$425:$G$8425),D3145))</f>
        <v/>
      </c>
      <c r="F3145" t="str">
        <f t="shared" si="390"/>
        <v/>
      </c>
      <c r="G3145">
        <f>Weighting!$H$25</f>
        <v>0</v>
      </c>
      <c r="H3145">
        <f t="array" ref="H3145">FREQUENCY(IF('Data Transformation'!$B$4:$B$8425=B3123,'Data Transformation'!$G$4:$G$8425),'Bin Analysis'!$B3145)</f>
        <v>9</v>
      </c>
      <c r="I3145">
        <f t="shared" si="391"/>
        <v>0</v>
      </c>
      <c r="J3145">
        <f t="shared" si="392"/>
        <v>0</v>
      </c>
      <c r="K3145">
        <f>J3145*Weighting!$W$25</f>
        <v>0</v>
      </c>
      <c r="M3145" s="14"/>
    </row>
    <row r="3146" spans="1:25" x14ac:dyDescent="0.25">
      <c r="O3146"/>
      <c r="P3146"/>
      <c r="Q3146"/>
      <c r="R3146"/>
    </row>
    <row r="3147" spans="1:25" ht="23.25" x14ac:dyDescent="0.35">
      <c r="A3147" s="21" t="s">
        <v>0</v>
      </c>
      <c r="B3147" s="21">
        <f>IFERROR(VLOOKUP(C3147,'Data Transformation'!$L$6:$M$426,2,FALSE),"")</f>
        <v>131</v>
      </c>
      <c r="C3147" s="21">
        <f>C3123+1</f>
        <v>131</v>
      </c>
      <c r="D3147" s="21"/>
      <c r="E3147" s="21"/>
      <c r="F3147" s="21"/>
      <c r="G3147" s="21"/>
      <c r="H3147" s="22"/>
      <c r="I3147" s="22"/>
      <c r="J3147" s="22"/>
      <c r="K3147" s="21"/>
      <c r="L3147" s="21">
        <f>B3147</f>
        <v>131</v>
      </c>
      <c r="M3147" s="23">
        <f>INDEX('Data Transformation'!$O$4:$O$424,MATCH($B3147,'Data Transformation'!$M$4:$M$424,0),MATCH($M$2,'Data Transformation'!$O$3,0))</f>
        <v>10</v>
      </c>
      <c r="N3147" s="27">
        <f>IF('Input and Summary Results'!$J$16="minimum",'Bin Analysis'!X3148/(M3147-1),'Bin Analysis'!Y3147/('Bin Analysis'!M3147-1))</f>
        <v>0</v>
      </c>
      <c r="O3147" s="27">
        <f>IF(M3147=FALSE,NA(),(VLOOKUP(1,C3150:K3169,4,FALSE))/(M3147-1))</f>
        <v>0</v>
      </c>
      <c r="P3147" s="27">
        <f>IF(M3147=FALSE,NA(),SUM(J3150:J3169)/Weighting!$S$5)</f>
        <v>0.4</v>
      </c>
      <c r="Q3147" s="27">
        <f>IF(M3147=FALSE,NA(),SUM(K3150:K3169)/Weighting!$S$6)</f>
        <v>0.30434782608695654</v>
      </c>
      <c r="R3147" s="27">
        <f>IF(M3147=FALSE,NA(),(VLOOKUP(1,G3150:K3169,3,FALSE))/(M3147-1))</f>
        <v>0.66666666666666663</v>
      </c>
      <c r="S3147" s="22" t="str">
        <f>IF(M3147=FALSE,NA(),IF(SUM(J3150:J3169)=2,"yes","no"))</f>
        <v>no</v>
      </c>
      <c r="X3147" s="2" cm="2">
        <f t="array" ref="X3147:X3148">FREQUENCY(IF('Data Transformation'!$B$425:$B$6424='Bin Analysis'!L3147,'Data Transformation'!$G$425:$G$6424),'Data Transformation'!$U$11)</f>
        <v>9</v>
      </c>
      <c r="Y3147" s="2" cm="2">
        <f t="array" ref="Y3147:Y3148">FREQUENCY(IF('Data Transformation'!$B$425:$B$6424='Bin Analysis'!L3147,'Data Transformation'!$G$425:$G$6424),'Data Transformation'!$U$12)</f>
        <v>9</v>
      </c>
    </row>
    <row r="3148" spans="1:25" x14ac:dyDescent="0.25">
      <c r="A3148" s="14" t="s">
        <v>66</v>
      </c>
      <c r="B3148" t="s">
        <v>47</v>
      </c>
      <c r="C3148" t="s">
        <v>5</v>
      </c>
      <c r="D3148" t="s">
        <v>99</v>
      </c>
      <c r="E3148" t="s">
        <v>100</v>
      </c>
      <c r="F3148" t="s">
        <v>101</v>
      </c>
      <c r="G3148" t="s">
        <v>69</v>
      </c>
      <c r="H3148" t="s">
        <v>31</v>
      </c>
      <c r="I3148" t="s">
        <v>32</v>
      </c>
      <c r="J3148" t="s">
        <v>46</v>
      </c>
      <c r="K3148" s="14" t="s">
        <v>45</v>
      </c>
      <c r="M3148" s="14"/>
      <c r="X3148" s="2">
        <v>0</v>
      </c>
      <c r="Y3148" s="2">
        <v>0</v>
      </c>
    </row>
    <row r="3149" spans="1:25" x14ac:dyDescent="0.25">
      <c r="A3149" s="32"/>
      <c r="D3149" t="b">
        <f>IF(C3149=1,'Data Transformation'!$G$3+0.5*'Data Transformation'!$W$25,IF(C3150=1,D3150-'Data Transformation'!$W$25,FALSE))</f>
        <v>0</v>
      </c>
      <c r="E3149" t="str">
        <f t="array" ref="E3149">IF(ISLOGICAL(D3149),"",FREQUENCY(IF('Data Transformation'!$B$425:$B$8425='Bin Analysis'!$B3147,'Data Transformation'!$G$425:$G$8425),D3149))</f>
        <v/>
      </c>
      <c r="F3149" t="str">
        <f>IF(ISLOGICAL(D3149),"",E3149-E3148)</f>
        <v/>
      </c>
      <c r="M3149" s="14"/>
    </row>
    <row r="3150" spans="1:25" x14ac:dyDescent="0.25">
      <c r="A3150" s="32">
        <f>IF(Weighting!$P$6&gt;0,B3150,"")</f>
        <v>0.32100000000000001</v>
      </c>
      <c r="B3150">
        <f>Weighting!$C$6</f>
        <v>0.32100000000000001</v>
      </c>
      <c r="C3150">
        <f>Weighting!$F$6</f>
        <v>0</v>
      </c>
      <c r="D3150" t="b">
        <f>IF(C3150=1,'Data Transformation'!$G$3+0.5*'Data Transformation'!$W$25,IF(C3151=1,D3151-'Data Transformation'!$W$25,FALSE))</f>
        <v>0</v>
      </c>
      <c r="E3150" t="str">
        <f t="array" ref="E3150">IF(ISLOGICAL(D3150),"",FREQUENCY(IF('Data Transformation'!$B$425:$B$8425='Bin Analysis'!$B3147,'Data Transformation'!$G$425:$G$8425),D3150))</f>
        <v/>
      </c>
      <c r="F3150" t="str">
        <f>IF(ISLOGICAL(D3150),"",E3150-E3149)</f>
        <v/>
      </c>
      <c r="G3150">
        <f>Weighting!$H$6</f>
        <v>1</v>
      </c>
      <c r="H3150">
        <f t="array" ref="H3150">FREQUENCY(IF('Data Transformation'!$B$4:$B$8425=B3147,'Data Transformation'!$G$4:$G$8425),'Bin Analysis'!$B3150)</f>
        <v>6</v>
      </c>
      <c r="I3150">
        <f>H3150-H3149</f>
        <v>6</v>
      </c>
      <c r="J3150">
        <f>IF(I3150=0,0,1)</f>
        <v>1</v>
      </c>
      <c r="K3150">
        <f>J3150*Weighting!$W$6</f>
        <v>1</v>
      </c>
      <c r="M3150" s="14"/>
    </row>
    <row r="3151" spans="1:25" x14ac:dyDescent="0.25">
      <c r="A3151" s="32">
        <f>IF(Weighting!$P$7&gt;0,B3151,"")</f>
        <v>0.45200000000000001</v>
      </c>
      <c r="B3151">
        <f>Weighting!$C$7</f>
        <v>0.45200000000000001</v>
      </c>
      <c r="C3151">
        <f>Weighting!$F$7</f>
        <v>0</v>
      </c>
      <c r="D3151" t="b">
        <f>IF(C3151=1,'Data Transformation'!$G$3+0.5*'Data Transformation'!$W$25,IF(C3152=1,D3152-'Data Transformation'!$W$25,FALSE))</f>
        <v>0</v>
      </c>
      <c r="E3151" t="str">
        <f t="array" ref="E3151">IF(ISLOGICAL(D3151),"",FREQUENCY(IF('Data Transformation'!$B$425:$B$8425='Bin Analysis'!$B3147,'Data Transformation'!$G$425:$G$8425),D3151))</f>
        <v/>
      </c>
      <c r="F3151" t="str">
        <f t="shared" ref="F3151:F3169" si="393">IF(ISLOGICAL(D3151),"",E3151-E3150)</f>
        <v/>
      </c>
      <c r="G3151">
        <f>Weighting!$H$7</f>
        <v>0</v>
      </c>
      <c r="H3151">
        <f t="array" ref="H3151">FREQUENCY(IF('Data Transformation'!$B$4:$B$8425=B3147,'Data Transformation'!$G$4:$G$8425),'Bin Analysis'!$B3151)</f>
        <v>7</v>
      </c>
      <c r="I3151">
        <f t="shared" ref="I3151:I3169" si="394">H3151-H3150</f>
        <v>1</v>
      </c>
      <c r="J3151">
        <f>IF(I3151=0,0,1)</f>
        <v>1</v>
      </c>
      <c r="K3151">
        <f>J3151*Weighting!$W$7</f>
        <v>2</v>
      </c>
      <c r="M3151" s="14"/>
    </row>
    <row r="3152" spans="1:25" x14ac:dyDescent="0.25">
      <c r="A3152" s="32">
        <f>IF(Weighting!$P$8&gt;0,B3152,"")</f>
        <v>0.58299999999999996</v>
      </c>
      <c r="B3152">
        <f>Weighting!$C$8</f>
        <v>0.58299999999999996</v>
      </c>
      <c r="C3152">
        <f>Weighting!$F$8</f>
        <v>0</v>
      </c>
      <c r="D3152" t="b">
        <f>IF(C3152=1,'Data Transformation'!$G$3+0.5*'Data Transformation'!$W$25,IF(C3153=1,D3153-'Data Transformation'!$W$25,FALSE))</f>
        <v>0</v>
      </c>
      <c r="E3152" t="str">
        <f t="array" ref="E3152">IF(ISLOGICAL(D3152),"",FREQUENCY(IF('Data Transformation'!$B$425:$B$8425='Bin Analysis'!$B3147,'Data Transformation'!$G$425:$G$8425),D3152))</f>
        <v/>
      </c>
      <c r="F3152" t="str">
        <f t="shared" si="393"/>
        <v/>
      </c>
      <c r="G3152">
        <f>Weighting!$H$8</f>
        <v>0</v>
      </c>
      <c r="H3152">
        <f t="array" ref="H3152">FREQUENCY(IF('Data Transformation'!$B$4:$B$8425=B3147,'Data Transformation'!$G$4:$G$8425),'Bin Analysis'!$B3152)</f>
        <v>9</v>
      </c>
      <c r="I3152">
        <f t="shared" si="394"/>
        <v>2</v>
      </c>
      <c r="J3152">
        <f t="shared" ref="J3152:J3169" si="395">IF(I3152=0,0,1)</f>
        <v>1</v>
      </c>
      <c r="K3152">
        <f>J3152*Weighting!$W$8</f>
        <v>3</v>
      </c>
      <c r="M3152" s="14"/>
    </row>
    <row r="3153" spans="1:13" x14ac:dyDescent="0.25">
      <c r="A3153" s="32">
        <f>IF(Weighting!$P$9&gt;0,B3153,"")</f>
        <v>0.71399999999999997</v>
      </c>
      <c r="B3153" s="50">
        <f>Weighting!$C$9</f>
        <v>0.71399999999999997</v>
      </c>
      <c r="C3153">
        <f>Weighting!$F$9</f>
        <v>0</v>
      </c>
      <c r="D3153" t="b">
        <f>IF(C3153=1,'Data Transformation'!$G$3+0.5*'Data Transformation'!$W$25,IF(C3154=1,D3154-'Data Transformation'!$W$25,FALSE))</f>
        <v>0</v>
      </c>
      <c r="E3153" t="str">
        <f t="array" ref="E3153">IF(ISLOGICAL(D3153),"",FREQUENCY(IF('Data Transformation'!$B$425:$B$8425='Bin Analysis'!$B3147,'Data Transformation'!$G$425:$G$8425),D3153))</f>
        <v/>
      </c>
      <c r="F3153" t="str">
        <f t="shared" si="393"/>
        <v/>
      </c>
      <c r="G3153">
        <f>Weighting!$H$9</f>
        <v>0</v>
      </c>
      <c r="H3153">
        <f t="array" ref="H3153">FREQUENCY(IF('Data Transformation'!$B$4:$B$8425=B3147,'Data Transformation'!$G$4:$G$8425),'Bin Analysis'!$B3153)</f>
        <v>9</v>
      </c>
      <c r="I3153">
        <f t="shared" si="394"/>
        <v>0</v>
      </c>
      <c r="J3153">
        <f t="shared" si="395"/>
        <v>0</v>
      </c>
      <c r="K3153">
        <f>J3153*Weighting!$W$9</f>
        <v>0</v>
      </c>
      <c r="M3153" s="14"/>
    </row>
    <row r="3154" spans="1:13" x14ac:dyDescent="0.25">
      <c r="A3154" s="32">
        <f>IF(Weighting!$P$10&gt;0,B3154,"")</f>
        <v>0.84499999999999997</v>
      </c>
      <c r="B3154">
        <f>Weighting!$C$10</f>
        <v>0.84499999999999997</v>
      </c>
      <c r="C3154">
        <f>Weighting!$F$10</f>
        <v>0</v>
      </c>
      <c r="D3154" t="b">
        <f>IF(C3154=1,'Data Transformation'!$G$3+0.5*'Data Transformation'!$W$25,IF(C3155=1,D3155-'Data Transformation'!$W$25,FALSE))</f>
        <v>0</v>
      </c>
      <c r="E3154" t="str">
        <f t="array" ref="E3154">IF(ISLOGICAL(D3154),"",FREQUENCY(IF('Data Transformation'!$B$425:$B$8425='Bin Analysis'!$B3147,'Data Transformation'!$G$425:$G$8425),D3154))</f>
        <v/>
      </c>
      <c r="F3154" t="str">
        <f t="shared" si="393"/>
        <v/>
      </c>
      <c r="G3154">
        <f>Weighting!$H$10</f>
        <v>0</v>
      </c>
      <c r="H3154">
        <f t="array" ref="H3154">FREQUENCY(IF('Data Transformation'!$B$4:$B$8425=B3147,'Data Transformation'!$G$4:$G$8425),'Bin Analysis'!$B3154)</f>
        <v>9</v>
      </c>
      <c r="I3154">
        <f t="shared" si="394"/>
        <v>0</v>
      </c>
      <c r="J3154">
        <f t="shared" si="395"/>
        <v>0</v>
      </c>
      <c r="K3154">
        <f>J3154*Weighting!$W$10</f>
        <v>0</v>
      </c>
      <c r="M3154" s="14"/>
    </row>
    <row r="3155" spans="1:13" x14ac:dyDescent="0.25">
      <c r="A3155" s="32">
        <f>IF(Weighting!$P$11&gt;0,B3155,"")</f>
        <v>0.97599999999999998</v>
      </c>
      <c r="B3155">
        <f>Weighting!$C$11</f>
        <v>0.97599999999999998</v>
      </c>
      <c r="C3155">
        <f>Weighting!$F$11</f>
        <v>0</v>
      </c>
      <c r="D3155">
        <f>IF(C3155=1,'Data Transformation'!$G$3+0.5*'Data Transformation'!$W$25,IF(C3156=1,D3156-'Data Transformation'!$W$25,FALSE))</f>
        <v>0.86899999999999999</v>
      </c>
      <c r="E3155">
        <f t="array" ref="E3155">IF(ISLOGICAL(D3155),"",FREQUENCY(IF('Data Transformation'!$B$425:$B$8425='Bin Analysis'!$B3147,'Data Transformation'!$G$425:$G$8425),D3155))</f>
        <v>9</v>
      </c>
      <c r="F3155" t="e">
        <f t="shared" si="393"/>
        <v>#VALUE!</v>
      </c>
      <c r="G3155">
        <f>Weighting!$H$11</f>
        <v>0</v>
      </c>
      <c r="H3155">
        <f t="array" ref="H3155">FREQUENCY(IF('Data Transformation'!$B$4:$B$8425=B3147,'Data Transformation'!$G$4:$G$8425),'Bin Analysis'!$B3155)</f>
        <v>9</v>
      </c>
      <c r="I3155">
        <f t="shared" si="394"/>
        <v>0</v>
      </c>
      <c r="J3155">
        <f t="shared" si="395"/>
        <v>0</v>
      </c>
      <c r="K3155">
        <f>J3155*Weighting!$W$11</f>
        <v>0</v>
      </c>
      <c r="M3155" s="14"/>
    </row>
    <row r="3156" spans="1:13" x14ac:dyDescent="0.25">
      <c r="A3156" s="32">
        <f>IF(Weighting!$P$12&gt;0,B3156,"")</f>
        <v>1.107</v>
      </c>
      <c r="B3156">
        <f>Weighting!$C$12</f>
        <v>1.107</v>
      </c>
      <c r="C3156">
        <f>Weighting!$F$12</f>
        <v>1</v>
      </c>
      <c r="D3156">
        <f>IF(C3156=1,'Data Transformation'!$G$3+0.5*'Data Transformation'!$W$25,IF(C3157=1,D3157-'Data Transformation'!$W$25,FALSE))</f>
        <v>1.131</v>
      </c>
      <c r="E3156">
        <f t="array" ref="E3156">IF(ISLOGICAL(D3156),"",FREQUENCY(IF('Data Transformation'!$B$425:$B$8425='Bin Analysis'!$B3147,'Data Transformation'!$G$425:$G$8425),D3156))</f>
        <v>9</v>
      </c>
      <c r="F3156">
        <f t="shared" si="393"/>
        <v>0</v>
      </c>
      <c r="G3156">
        <f>Weighting!$H$12</f>
        <v>0</v>
      </c>
      <c r="H3156">
        <f t="array" ref="H3156">FREQUENCY(IF('Data Transformation'!$B$4:$B$8425=B3147,'Data Transformation'!$G$4:$G$8425),'Bin Analysis'!$B3156)</f>
        <v>10</v>
      </c>
      <c r="I3156">
        <f t="shared" si="394"/>
        <v>1</v>
      </c>
      <c r="J3156">
        <f t="shared" si="395"/>
        <v>1</v>
      </c>
      <c r="K3156">
        <f>J3156*Weighting!$W$12</f>
        <v>1</v>
      </c>
      <c r="M3156" s="14"/>
    </row>
    <row r="3157" spans="1:13" x14ac:dyDescent="0.25">
      <c r="A3157" s="32">
        <f>IF(Weighting!$P$13&gt;0,B3157,"")</f>
        <v>1.238</v>
      </c>
      <c r="B3157">
        <f>Weighting!$C$13</f>
        <v>1.238</v>
      </c>
      <c r="C3157">
        <f>Weighting!$F$13</f>
        <v>0</v>
      </c>
      <c r="D3157" t="b">
        <f>IF(C3157=1,'Data Transformation'!$G$3+0.5*'Data Transformation'!$W$25,IF(C3158=1,D3158-'Data Transformation'!$W$25,FALSE))</f>
        <v>0</v>
      </c>
      <c r="E3157" t="str">
        <f t="array" ref="E3157">IF(ISLOGICAL(D3157),"",FREQUENCY(IF('Data Transformation'!$B$425:$B$8425='Bin Analysis'!$B3147,'Data Transformation'!$G$425:$G$8425),D3157))</f>
        <v/>
      </c>
      <c r="F3157" t="str">
        <f t="shared" si="393"/>
        <v/>
      </c>
      <c r="G3157">
        <f>Weighting!$H$13</f>
        <v>0</v>
      </c>
      <c r="H3157">
        <f t="array" ref="H3157">FREQUENCY(IF('Data Transformation'!$B$4:$B$8425=B3147,'Data Transformation'!$G$4:$G$8425),'Bin Analysis'!$B3157)</f>
        <v>10</v>
      </c>
      <c r="I3157">
        <f t="shared" si="394"/>
        <v>0</v>
      </c>
      <c r="J3157">
        <f t="shared" si="395"/>
        <v>0</v>
      </c>
      <c r="K3157">
        <f>J3157*Weighting!$W$13</f>
        <v>0</v>
      </c>
      <c r="M3157" s="14"/>
    </row>
    <row r="3158" spans="1:13" x14ac:dyDescent="0.25">
      <c r="A3158" s="32">
        <f>IF(Weighting!$P$14&gt;0,B3158,"")</f>
        <v>1.369</v>
      </c>
      <c r="B3158">
        <f>Weighting!$C$14</f>
        <v>1.369</v>
      </c>
      <c r="C3158">
        <f>Weighting!$F$14</f>
        <v>0</v>
      </c>
      <c r="D3158" t="b">
        <f>IF(C3158=1,'Data Transformation'!$G$3+0.5*'Data Transformation'!$W$25,IF(C3159=1,D3159-'Data Transformation'!$W$25,FALSE))</f>
        <v>0</v>
      </c>
      <c r="E3158" t="str">
        <f t="array" ref="E3158">IF(ISLOGICAL(D3158),"",FREQUENCY(IF('Data Transformation'!$B$425:$B$8425='Bin Analysis'!$B3147,'Data Transformation'!$G$425:$G$8425),D3158))</f>
        <v/>
      </c>
      <c r="F3158" t="str">
        <f t="shared" si="393"/>
        <v/>
      </c>
      <c r="G3158">
        <f>Weighting!$H$14</f>
        <v>0</v>
      </c>
      <c r="H3158">
        <f t="array" ref="H3158">FREQUENCY(IF('Data Transformation'!$B$4:$B$8425=B3147,'Data Transformation'!$G$4:$G$8425),'Bin Analysis'!$B3158)</f>
        <v>10</v>
      </c>
      <c r="I3158">
        <f t="shared" si="394"/>
        <v>0</v>
      </c>
      <c r="J3158">
        <f t="shared" si="395"/>
        <v>0</v>
      </c>
      <c r="K3158">
        <f>J3158*Weighting!$W$14</f>
        <v>0</v>
      </c>
      <c r="M3158" s="14"/>
    </row>
    <row r="3159" spans="1:13" x14ac:dyDescent="0.25">
      <c r="A3159" s="32">
        <f>IF(Weighting!$P$15&gt;0,B3159,"")</f>
        <v>1.5000009999999999</v>
      </c>
      <c r="B3159">
        <f>Weighting!$C$15</f>
        <v>1.5000009999999999</v>
      </c>
      <c r="C3159">
        <f>Weighting!$F$15</f>
        <v>0</v>
      </c>
      <c r="D3159" t="b">
        <f>IF(C3159=1,'Data Transformation'!$G$3+0.5*'Data Transformation'!$W$25,IF(C3160=1,D3160-'Data Transformation'!$W$25,FALSE))</f>
        <v>0</v>
      </c>
      <c r="E3159" t="str">
        <f t="array" ref="E3159">IF(ISLOGICAL(D3159),"",FREQUENCY(IF('Data Transformation'!$B$425:$B$8425='Bin Analysis'!$B3147,'Data Transformation'!$G$425:$G$8425),D3159))</f>
        <v/>
      </c>
      <c r="F3159" t="str">
        <f t="shared" si="393"/>
        <v/>
      </c>
      <c r="G3159">
        <f>Weighting!$H$15</f>
        <v>0</v>
      </c>
      <c r="H3159">
        <f t="array" ref="H3159">FREQUENCY(IF('Data Transformation'!$B$4:$B$8425=B3147,'Data Transformation'!$G$4:$G$8425),'Bin Analysis'!$B3159)</f>
        <v>10</v>
      </c>
      <c r="I3159">
        <f t="shared" si="394"/>
        <v>0</v>
      </c>
      <c r="J3159">
        <f t="shared" si="395"/>
        <v>0</v>
      </c>
      <c r="K3159">
        <f>J3159*Weighting!$W$15</f>
        <v>0</v>
      </c>
      <c r="M3159" s="14"/>
    </row>
    <row r="3160" spans="1:13" x14ac:dyDescent="0.25">
      <c r="A3160" s="32" t="str">
        <f>IF(Weighting!$P$16&gt;0,B3160,"")</f>
        <v/>
      </c>
      <c r="B3160">
        <f>Weighting!$C$16</f>
        <v>1.631</v>
      </c>
      <c r="C3160">
        <f>Weighting!$F$16</f>
        <v>0</v>
      </c>
      <c r="D3160" t="b">
        <f>IF(C3160=1,'Data Transformation'!$G$3+0.5*'Data Transformation'!$W$25,IF(C3161=1,D3161-'Data Transformation'!$W$25,FALSE))</f>
        <v>0</v>
      </c>
      <c r="E3160" t="str">
        <f t="array" ref="E3160">IF(ISLOGICAL(D3160),"",FREQUENCY(IF('Data Transformation'!$B$425:$B$8425='Bin Analysis'!$B3147,'Data Transformation'!$G$425:$G$8425),D3160))</f>
        <v/>
      </c>
      <c r="F3160" t="str">
        <f t="shared" si="393"/>
        <v/>
      </c>
      <c r="G3160">
        <f>Weighting!$H$16</f>
        <v>0</v>
      </c>
      <c r="H3160">
        <f t="array" ref="H3160">FREQUENCY(IF('Data Transformation'!$B$4:$B$8425=B3147,'Data Transformation'!$G$4:$G$8425),'Bin Analysis'!$B3160)</f>
        <v>10</v>
      </c>
      <c r="I3160">
        <f t="shared" si="394"/>
        <v>0</v>
      </c>
      <c r="J3160">
        <f t="shared" si="395"/>
        <v>0</v>
      </c>
      <c r="K3160">
        <f>J3160*Weighting!$W$16</f>
        <v>0</v>
      </c>
      <c r="M3160" s="14"/>
    </row>
    <row r="3161" spans="1:13" x14ac:dyDescent="0.25">
      <c r="A3161" s="32" t="str">
        <f>IF(Weighting!$P$17&gt;0,B3161,"")</f>
        <v/>
      </c>
      <c r="B3161">
        <f>Weighting!$C$17</f>
        <v>1.762</v>
      </c>
      <c r="C3161">
        <f>Weighting!$F$17</f>
        <v>0</v>
      </c>
      <c r="D3161" t="b">
        <f>IF(C3161=1,'Data Transformation'!$G$3+0.5*'Data Transformation'!$W$25,IF(C3162=1,D3162-'Data Transformation'!$W$25,FALSE))</f>
        <v>0</v>
      </c>
      <c r="E3161" t="str">
        <f t="array" ref="E3161">IF(ISLOGICAL(D3161),"",FREQUENCY(IF('Data Transformation'!$B$425:$B$8425='Bin Analysis'!$B3147,'Data Transformation'!$G$425:$G$8425),D3161))</f>
        <v/>
      </c>
      <c r="F3161" t="str">
        <f t="shared" si="393"/>
        <v/>
      </c>
      <c r="G3161">
        <f>Weighting!$H$17</f>
        <v>0</v>
      </c>
      <c r="H3161">
        <f t="array" ref="H3161">FREQUENCY(IF('Data Transformation'!$B$4:$B$8425=B3147,'Data Transformation'!$G$4:$G$8425),'Bin Analysis'!$B3161)</f>
        <v>10</v>
      </c>
      <c r="I3161">
        <f t="shared" si="394"/>
        <v>0</v>
      </c>
      <c r="J3161">
        <f t="shared" si="395"/>
        <v>0</v>
      </c>
      <c r="K3161">
        <f>J3161*Weighting!$W$17</f>
        <v>0</v>
      </c>
      <c r="M3161" s="14"/>
    </row>
    <row r="3162" spans="1:13" x14ac:dyDescent="0.25">
      <c r="A3162" s="32" t="str">
        <f>IF(Weighting!$P$18&gt;0,B3162,"")</f>
        <v/>
      </c>
      <c r="B3162">
        <f>Weighting!$C$18</f>
        <v>1.893</v>
      </c>
      <c r="C3162">
        <f>Weighting!$F$18</f>
        <v>0</v>
      </c>
      <c r="D3162" t="b">
        <f>IF(C3162=1,'Data Transformation'!$G$3+0.5*'Data Transformation'!$W$25,IF(C3163=1,D3163-'Data Transformation'!$W$25,FALSE))</f>
        <v>0</v>
      </c>
      <c r="E3162" t="str">
        <f t="array" ref="E3162">IF(ISLOGICAL(D3162),"",FREQUENCY(IF('Data Transformation'!$B$425:$B$8425='Bin Analysis'!$B3147,'Data Transformation'!$G$425:$G$8425),D3162))</f>
        <v/>
      </c>
      <c r="F3162" t="str">
        <f t="shared" si="393"/>
        <v/>
      </c>
      <c r="G3162">
        <f>Weighting!$H$18</f>
        <v>0</v>
      </c>
      <c r="H3162">
        <f t="array" ref="H3162">FREQUENCY(IF('Data Transformation'!$B$4:$B$8425=B3147,'Data Transformation'!$G$4:$G$8425),'Bin Analysis'!$B3162)</f>
        <v>10</v>
      </c>
      <c r="I3162">
        <f t="shared" si="394"/>
        <v>0</v>
      </c>
      <c r="J3162">
        <f t="shared" si="395"/>
        <v>0</v>
      </c>
      <c r="K3162">
        <f>J3162*Weighting!$W$18</f>
        <v>0</v>
      </c>
      <c r="M3162" s="14"/>
    </row>
    <row r="3163" spans="1:13" x14ac:dyDescent="0.25">
      <c r="A3163" s="32" t="str">
        <f>IF(Weighting!$P$19&gt;0,B3163,"")</f>
        <v/>
      </c>
      <c r="B3163">
        <f>Weighting!$C$19</f>
        <v>2.024</v>
      </c>
      <c r="C3163">
        <f>Weighting!$F$19</f>
        <v>0</v>
      </c>
      <c r="D3163" t="b">
        <f>IF(C3163=1,'Data Transformation'!$G$3+0.5*'Data Transformation'!$W$25,IF(C3164=1,D3164-'Data Transformation'!$W$25,FALSE))</f>
        <v>0</v>
      </c>
      <c r="E3163" t="str">
        <f t="array" ref="E3163">IF(ISLOGICAL(D3163),"",FREQUENCY(IF('Data Transformation'!$B$425:$B$8425='Bin Analysis'!$B3147,'Data Transformation'!$G$425:$G$8425),D3163))</f>
        <v/>
      </c>
      <c r="F3163" t="str">
        <f t="shared" si="393"/>
        <v/>
      </c>
      <c r="G3163">
        <f>Weighting!$H$19</f>
        <v>0</v>
      </c>
      <c r="H3163">
        <f t="array" ref="H3163">FREQUENCY(IF('Data Transformation'!$B$4:$B$8425=B3147,'Data Transformation'!$G$4:$G$8425),'Bin Analysis'!$B3163)</f>
        <v>10</v>
      </c>
      <c r="I3163">
        <f t="shared" si="394"/>
        <v>0</v>
      </c>
      <c r="J3163">
        <f t="shared" si="395"/>
        <v>0</v>
      </c>
      <c r="K3163">
        <f>J3163*Weighting!$W$19</f>
        <v>0</v>
      </c>
      <c r="M3163" s="14"/>
    </row>
    <row r="3164" spans="1:13" x14ac:dyDescent="0.25">
      <c r="A3164" s="32" t="str">
        <f>IF(Weighting!$P$20&gt;0,B3164,"")</f>
        <v/>
      </c>
      <c r="B3164">
        <f>Weighting!$C$20</f>
        <v>2.1550000000000002</v>
      </c>
      <c r="C3164">
        <f>Weighting!$F$20</f>
        <v>0</v>
      </c>
      <c r="D3164" t="b">
        <f>IF(C3164=1,'Data Transformation'!$G$3+0.5*'Data Transformation'!$W$25,IF(C3165=1,D3165-'Data Transformation'!$W$25,FALSE))</f>
        <v>0</v>
      </c>
      <c r="E3164" t="str">
        <f t="array" ref="E3164">IF(ISLOGICAL(D3164),"",FREQUENCY(IF('Data Transformation'!$B$425:$B$8425='Bin Analysis'!$B3147,'Data Transformation'!$G$425:$G$8425),D3164))</f>
        <v/>
      </c>
      <c r="F3164" t="str">
        <f t="shared" si="393"/>
        <v/>
      </c>
      <c r="G3164">
        <f>Weighting!$H$20</f>
        <v>0</v>
      </c>
      <c r="H3164">
        <f t="array" ref="H3164">FREQUENCY(IF('Data Transformation'!$B$4:$B$8425=B3147,'Data Transformation'!$G$4:$G$8425),'Bin Analysis'!$B3164)</f>
        <v>10</v>
      </c>
      <c r="I3164">
        <f t="shared" si="394"/>
        <v>0</v>
      </c>
      <c r="J3164">
        <f t="shared" si="395"/>
        <v>0</v>
      </c>
      <c r="K3164">
        <f>J3164*Weighting!$W$20</f>
        <v>0</v>
      </c>
      <c r="M3164" s="14"/>
    </row>
    <row r="3165" spans="1:13" x14ac:dyDescent="0.25">
      <c r="A3165" s="32" t="str">
        <f>IF(Weighting!$P$21&gt;0,B3165,"")</f>
        <v/>
      </c>
      <c r="B3165">
        <f>Weighting!$C$21</f>
        <v>2.2860000000000005</v>
      </c>
      <c r="C3165">
        <f>Weighting!$F$21</f>
        <v>0</v>
      </c>
      <c r="D3165" t="b">
        <f>IF(C3165=1,'Data Transformation'!$G$3+0.5*'Data Transformation'!$W$25,IF(C3166=1,D3166-'Data Transformation'!$W$25,FALSE))</f>
        <v>0</v>
      </c>
      <c r="E3165" t="str">
        <f t="array" ref="E3165">IF(ISLOGICAL(D3165),"",FREQUENCY(IF('Data Transformation'!$B$425:$B$8425='Bin Analysis'!$B3147,'Data Transformation'!$G$425:$G$8425),D3165))</f>
        <v/>
      </c>
      <c r="F3165" t="str">
        <f t="shared" si="393"/>
        <v/>
      </c>
      <c r="G3165">
        <f>Weighting!$H$21</f>
        <v>0</v>
      </c>
      <c r="H3165">
        <f t="array" ref="H3165">FREQUENCY(IF('Data Transformation'!$B$4:$B$8425=B3147,'Data Transformation'!$G$4:$G$8425),'Bin Analysis'!$B3165)</f>
        <v>10</v>
      </c>
      <c r="I3165">
        <f t="shared" si="394"/>
        <v>0</v>
      </c>
      <c r="J3165">
        <f t="shared" si="395"/>
        <v>0</v>
      </c>
      <c r="K3165">
        <f>J3165*Weighting!$W$21</f>
        <v>0</v>
      </c>
      <c r="M3165" s="14"/>
    </row>
    <row r="3166" spans="1:13" x14ac:dyDescent="0.25">
      <c r="A3166" s="32" t="str">
        <f>IF(Weighting!$P$22&gt;0,B3166,"")</f>
        <v/>
      </c>
      <c r="B3166">
        <f>Weighting!$C$22</f>
        <v>2.4170000000000007</v>
      </c>
      <c r="C3166">
        <f>Weighting!$F$22</f>
        <v>0</v>
      </c>
      <c r="D3166" t="b">
        <f>IF(C3166=1,'Data Transformation'!$G$3+0.5*'Data Transformation'!$W$25,IF(C3167=1,D3167-'Data Transformation'!$W$25,FALSE))</f>
        <v>0</v>
      </c>
      <c r="E3166" t="str">
        <f t="array" ref="E3166">IF(ISLOGICAL(D3166),"",FREQUENCY(IF('Data Transformation'!$B$425:$B$8425='Bin Analysis'!$B3147,'Data Transformation'!$G$425:$G$8425),D3166))</f>
        <v/>
      </c>
      <c r="F3166" t="str">
        <f t="shared" si="393"/>
        <v/>
      </c>
      <c r="G3166">
        <f>Weighting!$H$22</f>
        <v>0</v>
      </c>
      <c r="H3166">
        <f t="array" ref="H3166">FREQUENCY(IF('Data Transformation'!$B$4:$B$8425=B3147,'Data Transformation'!$G$4:$G$8425),'Bin Analysis'!$B3166)</f>
        <v>10</v>
      </c>
      <c r="I3166">
        <f t="shared" si="394"/>
        <v>0</v>
      </c>
      <c r="J3166">
        <f t="shared" si="395"/>
        <v>0</v>
      </c>
      <c r="K3166">
        <f>J3166*Weighting!$W$22</f>
        <v>0</v>
      </c>
      <c r="M3166" s="14"/>
    </row>
    <row r="3167" spans="1:13" x14ac:dyDescent="0.25">
      <c r="A3167" s="32" t="str">
        <f>IF(Weighting!$P$23&gt;0,B3167,"")</f>
        <v/>
      </c>
      <c r="B3167">
        <f>Weighting!$C$23</f>
        <v>2.5480000000000009</v>
      </c>
      <c r="C3167">
        <f>Weighting!$F$23</f>
        <v>0</v>
      </c>
      <c r="D3167" t="b">
        <f>IF(C3167=1,'Data Transformation'!$G$3+0.5*'Data Transformation'!$W$25,IF(C3168=1,D3168-'Data Transformation'!$W$25,FALSE))</f>
        <v>0</v>
      </c>
      <c r="E3167" t="str">
        <f t="array" ref="E3167">IF(ISLOGICAL(D3167),"",FREQUENCY(IF('Data Transformation'!$B$425:$B$8425='Bin Analysis'!$B3147,'Data Transformation'!$G$425:$G$8425),D3167))</f>
        <v/>
      </c>
      <c r="F3167" t="str">
        <f t="shared" si="393"/>
        <v/>
      </c>
      <c r="G3167">
        <f>Weighting!$H$23</f>
        <v>0</v>
      </c>
      <c r="H3167">
        <f t="array" ref="H3167">FREQUENCY(IF('Data Transformation'!$B$4:$B$8425=B3147,'Data Transformation'!$G$4:$G$8425),'Bin Analysis'!$B3167)</f>
        <v>10</v>
      </c>
      <c r="I3167">
        <f t="shared" si="394"/>
        <v>0</v>
      </c>
      <c r="J3167">
        <f t="shared" si="395"/>
        <v>0</v>
      </c>
      <c r="K3167">
        <f>J3167*Weighting!$W$23</f>
        <v>0</v>
      </c>
      <c r="M3167" s="14"/>
    </row>
    <row r="3168" spans="1:13" x14ac:dyDescent="0.25">
      <c r="A3168" s="32" t="str">
        <f>IF(Weighting!$P$24&gt;0,B3168,"")</f>
        <v/>
      </c>
      <c r="B3168">
        <f>Weighting!$C$24</f>
        <v>2.6790000000000012</v>
      </c>
      <c r="C3168">
        <f>Weighting!$F$24</f>
        <v>0</v>
      </c>
      <c r="D3168" t="b">
        <f>IF(C3168=1,'Data Transformation'!$G$3+0.5*'Data Transformation'!$W$25,IF(C3169=1,D3169-'Data Transformation'!$W$25,FALSE))</f>
        <v>0</v>
      </c>
      <c r="E3168" t="str">
        <f t="array" ref="E3168">IF(ISLOGICAL(D3168),"",FREQUENCY(IF('Data Transformation'!$B$425:$B$8425='Bin Analysis'!$B3147,'Data Transformation'!$G$425:$G$8425),D3168))</f>
        <v/>
      </c>
      <c r="F3168" t="str">
        <f t="shared" si="393"/>
        <v/>
      </c>
      <c r="G3168">
        <f>Weighting!$H$24</f>
        <v>0</v>
      </c>
      <c r="H3168">
        <f t="array" ref="H3168">FREQUENCY(IF('Data Transformation'!$B$4:$B$8425=B3147,'Data Transformation'!$G$4:$G$8425),'Bin Analysis'!$B3168)</f>
        <v>10</v>
      </c>
      <c r="I3168">
        <f t="shared" si="394"/>
        <v>0</v>
      </c>
      <c r="J3168">
        <f t="shared" si="395"/>
        <v>0</v>
      </c>
      <c r="K3168">
        <f>J3168*Weighting!$W$24</f>
        <v>0</v>
      </c>
      <c r="M3168" s="14"/>
    </row>
    <row r="3169" spans="1:25" x14ac:dyDescent="0.25">
      <c r="A3169" s="32" t="str">
        <f>IF(Weighting!$P$25&gt;0,B3169,"")</f>
        <v/>
      </c>
      <c r="B3169">
        <f>Weighting!$C$25</f>
        <v>2.8100000000000014</v>
      </c>
      <c r="C3169">
        <f>Weighting!$F$25</f>
        <v>0</v>
      </c>
      <c r="D3169" t="b">
        <f>IF(C3169=1,'Data Transformation'!$G$3+0.5*'Data Transformation'!$W$25,IF(C3170=1,D3170-'Data Transformation'!$W$25,FALSE))</f>
        <v>0</v>
      </c>
      <c r="E3169" t="str">
        <f t="array" ref="E3169">IF(ISLOGICAL(D3169),"",FREQUENCY(IF('Data Transformation'!$B$425:$B$8425='Bin Analysis'!$B3147,'Data Transformation'!$G$425:$G$8425),D3169))</f>
        <v/>
      </c>
      <c r="F3169" t="str">
        <f t="shared" si="393"/>
        <v/>
      </c>
      <c r="G3169">
        <f>Weighting!$H$25</f>
        <v>0</v>
      </c>
      <c r="H3169">
        <f t="array" ref="H3169">FREQUENCY(IF('Data Transformation'!$B$4:$B$8425=B3147,'Data Transformation'!$G$4:$G$8425),'Bin Analysis'!$B3169)</f>
        <v>10</v>
      </c>
      <c r="I3169">
        <f t="shared" si="394"/>
        <v>0</v>
      </c>
      <c r="J3169">
        <f t="shared" si="395"/>
        <v>0</v>
      </c>
      <c r="K3169">
        <f>J3169*Weighting!$W$25</f>
        <v>0</v>
      </c>
      <c r="M3169" s="14"/>
    </row>
    <row r="3170" spans="1:25" x14ac:dyDescent="0.25">
      <c r="O3170"/>
      <c r="P3170"/>
      <c r="Q3170"/>
      <c r="R3170"/>
    </row>
    <row r="3171" spans="1:25" ht="23.25" x14ac:dyDescent="0.35">
      <c r="A3171" s="21" t="s">
        <v>0</v>
      </c>
      <c r="B3171" s="21">
        <f>IFERROR(VLOOKUP(C3171,'Data Transformation'!$L$6:$M$426,2,FALSE),"")</f>
        <v>132</v>
      </c>
      <c r="C3171" s="21">
        <f>C3147+1</f>
        <v>132</v>
      </c>
      <c r="D3171" s="21"/>
      <c r="E3171" s="21"/>
      <c r="F3171" s="21"/>
      <c r="G3171" s="21"/>
      <c r="H3171" s="22"/>
      <c r="I3171" s="22"/>
      <c r="J3171" s="22"/>
      <c r="K3171" s="21"/>
      <c r="L3171" s="21">
        <f>B3171</f>
        <v>132</v>
      </c>
      <c r="M3171" s="23">
        <f>INDEX('Data Transformation'!$O$4:$O$424,MATCH($B3171,'Data Transformation'!$M$4:$M$424,0),MATCH($M$2,'Data Transformation'!$O$3,0))</f>
        <v>13</v>
      </c>
      <c r="N3171" s="27">
        <f>IF('Input and Summary Results'!$J$16="minimum",'Bin Analysis'!X3172/(M3171-1),'Bin Analysis'!Y3171/('Bin Analysis'!M3171-1))</f>
        <v>0</v>
      </c>
      <c r="O3171" s="27">
        <f>IF(M3171=FALSE,NA(),(VLOOKUP(1,C3174:K3193,4,FALSE))/(M3171-1))</f>
        <v>0</v>
      </c>
      <c r="P3171" s="27">
        <f>IF(M3171=FALSE,NA(),SUM(J3174:J3193)/Weighting!$S$5)</f>
        <v>0.3</v>
      </c>
      <c r="Q3171" s="27">
        <f>IF(M3171=FALSE,NA(),SUM(K3174:K3193)/Weighting!$S$6)</f>
        <v>0.17391304347826086</v>
      </c>
      <c r="R3171" s="27">
        <f>IF(M3171=FALSE,NA(),(VLOOKUP(1,G3174:K3193,3,FALSE))/(M3171-1))</f>
        <v>0.91666666666666663</v>
      </c>
      <c r="S3171" s="22" t="str">
        <f>IF(M3171=FALSE,NA(),IF(SUM(J3174:J3193)=2,"yes","no"))</f>
        <v>no</v>
      </c>
      <c r="X3171" s="2" cm="2">
        <f t="array" ref="X3171:X3172">FREQUENCY(IF('Data Transformation'!$B$425:$B$6424='Bin Analysis'!L3171,'Data Transformation'!$G$425:$G$6424),'Data Transformation'!$U$11)</f>
        <v>12</v>
      </c>
      <c r="Y3171" s="2" cm="2">
        <f t="array" ref="Y3171:Y3172">FREQUENCY(IF('Data Transformation'!$B$425:$B$6424='Bin Analysis'!L3171,'Data Transformation'!$G$425:$G$6424),'Data Transformation'!$U$12)</f>
        <v>12</v>
      </c>
    </row>
    <row r="3172" spans="1:25" x14ac:dyDescent="0.25">
      <c r="A3172" s="14" t="s">
        <v>66</v>
      </c>
      <c r="B3172" t="s">
        <v>47</v>
      </c>
      <c r="C3172" t="s">
        <v>5</v>
      </c>
      <c r="D3172" t="s">
        <v>99</v>
      </c>
      <c r="E3172" t="s">
        <v>100</v>
      </c>
      <c r="F3172" t="s">
        <v>101</v>
      </c>
      <c r="G3172" t="s">
        <v>69</v>
      </c>
      <c r="H3172" t="s">
        <v>31</v>
      </c>
      <c r="I3172" t="s">
        <v>32</v>
      </c>
      <c r="J3172" t="s">
        <v>46</v>
      </c>
      <c r="K3172" s="14" t="s">
        <v>45</v>
      </c>
      <c r="M3172" s="14"/>
      <c r="X3172" s="2">
        <v>0</v>
      </c>
      <c r="Y3172" s="2">
        <v>0</v>
      </c>
    </row>
    <row r="3173" spans="1:25" x14ac:dyDescent="0.25">
      <c r="A3173" s="32"/>
      <c r="D3173" t="b">
        <f>IF(C3173=1,'Data Transformation'!$G$3+0.5*'Data Transformation'!$W$25,IF(C3174=1,D3174-'Data Transformation'!$W$25,FALSE))</f>
        <v>0</v>
      </c>
      <c r="E3173" t="str">
        <f t="array" ref="E3173">IF(ISLOGICAL(D3173),"",FREQUENCY(IF('Data Transformation'!$B$425:$B$8425='Bin Analysis'!$B3171,'Data Transformation'!$G$425:$G$8425),D3173))</f>
        <v/>
      </c>
      <c r="F3173" t="str">
        <f>IF(ISLOGICAL(D3173),"",E3173-E3172)</f>
        <v/>
      </c>
      <c r="M3173" s="14"/>
    </row>
    <row r="3174" spans="1:25" x14ac:dyDescent="0.25">
      <c r="A3174" s="32">
        <f>IF(Weighting!$P$6&gt;0,B3174,"")</f>
        <v>0.32100000000000001</v>
      </c>
      <c r="B3174">
        <f>Weighting!$C$6</f>
        <v>0.32100000000000001</v>
      </c>
      <c r="C3174">
        <f>Weighting!$F$6</f>
        <v>0</v>
      </c>
      <c r="D3174" t="b">
        <f>IF(C3174=1,'Data Transformation'!$G$3+0.5*'Data Transformation'!$W$25,IF(C3175=1,D3175-'Data Transformation'!$W$25,FALSE))</f>
        <v>0</v>
      </c>
      <c r="E3174" t="str">
        <f t="array" ref="E3174">IF(ISLOGICAL(D3174),"",FREQUENCY(IF('Data Transformation'!$B$425:$B$8425='Bin Analysis'!$B3171,'Data Transformation'!$G$425:$G$8425),D3174))</f>
        <v/>
      </c>
      <c r="F3174" t="str">
        <f>IF(ISLOGICAL(D3174),"",E3174-E3173)</f>
        <v/>
      </c>
      <c r="G3174">
        <f>Weighting!$H$6</f>
        <v>1</v>
      </c>
      <c r="H3174">
        <f t="array" ref="H3174">FREQUENCY(IF('Data Transformation'!$B$4:$B$8425=B3171,'Data Transformation'!$G$4:$G$8425),'Bin Analysis'!$B3174)</f>
        <v>11</v>
      </c>
      <c r="I3174">
        <f>H3174-H3173</f>
        <v>11</v>
      </c>
      <c r="J3174">
        <f>IF(I3174=0,0,1)</f>
        <v>1</v>
      </c>
      <c r="K3174">
        <f>J3174*Weighting!$W$6</f>
        <v>1</v>
      </c>
      <c r="M3174" s="14"/>
    </row>
    <row r="3175" spans="1:25" x14ac:dyDescent="0.25">
      <c r="A3175" s="32">
        <f>IF(Weighting!$P$7&gt;0,B3175,"")</f>
        <v>0.45200000000000001</v>
      </c>
      <c r="B3175">
        <f>Weighting!$C$7</f>
        <v>0.45200000000000001</v>
      </c>
      <c r="C3175">
        <f>Weighting!$F$7</f>
        <v>0</v>
      </c>
      <c r="D3175" t="b">
        <f>IF(C3175=1,'Data Transformation'!$G$3+0.5*'Data Transformation'!$W$25,IF(C3176=1,D3176-'Data Transformation'!$W$25,FALSE))</f>
        <v>0</v>
      </c>
      <c r="E3175" t="str">
        <f t="array" ref="E3175">IF(ISLOGICAL(D3175),"",FREQUENCY(IF('Data Transformation'!$B$425:$B$8425='Bin Analysis'!$B3171,'Data Transformation'!$G$425:$G$8425),D3175))</f>
        <v/>
      </c>
      <c r="F3175" t="str">
        <f t="shared" ref="F3175:F3193" si="396">IF(ISLOGICAL(D3175),"",E3175-E3174)</f>
        <v/>
      </c>
      <c r="G3175">
        <f>Weighting!$H$7</f>
        <v>0</v>
      </c>
      <c r="H3175">
        <f t="array" ref="H3175">FREQUENCY(IF('Data Transformation'!$B$4:$B$8425=B3171,'Data Transformation'!$G$4:$G$8425),'Bin Analysis'!$B3175)</f>
        <v>12</v>
      </c>
      <c r="I3175">
        <f t="shared" ref="I3175:I3193" si="397">H3175-H3174</f>
        <v>1</v>
      </c>
      <c r="J3175">
        <f>IF(I3175=0,0,1)</f>
        <v>1</v>
      </c>
      <c r="K3175">
        <f>J3175*Weighting!$W$7</f>
        <v>2</v>
      </c>
      <c r="M3175" s="14"/>
    </row>
    <row r="3176" spans="1:25" x14ac:dyDescent="0.25">
      <c r="A3176" s="32">
        <f>IF(Weighting!$P$8&gt;0,B3176,"")</f>
        <v>0.58299999999999996</v>
      </c>
      <c r="B3176">
        <f>Weighting!$C$8</f>
        <v>0.58299999999999996</v>
      </c>
      <c r="C3176">
        <f>Weighting!$F$8</f>
        <v>0</v>
      </c>
      <c r="D3176" t="b">
        <f>IF(C3176=1,'Data Transformation'!$G$3+0.5*'Data Transformation'!$W$25,IF(C3177=1,D3177-'Data Transformation'!$W$25,FALSE))</f>
        <v>0</v>
      </c>
      <c r="E3176" t="str">
        <f t="array" ref="E3176">IF(ISLOGICAL(D3176),"",FREQUENCY(IF('Data Transformation'!$B$425:$B$8425='Bin Analysis'!$B3171,'Data Transformation'!$G$425:$G$8425),D3176))</f>
        <v/>
      </c>
      <c r="F3176" t="str">
        <f t="shared" si="396"/>
        <v/>
      </c>
      <c r="G3176">
        <f>Weighting!$H$8</f>
        <v>0</v>
      </c>
      <c r="H3176">
        <f t="array" ref="H3176">FREQUENCY(IF('Data Transformation'!$B$4:$B$8425=B3171,'Data Transformation'!$G$4:$G$8425),'Bin Analysis'!$B3176)</f>
        <v>12</v>
      </c>
      <c r="I3176">
        <f t="shared" si="397"/>
        <v>0</v>
      </c>
      <c r="J3176">
        <f t="shared" ref="J3176:J3193" si="398">IF(I3176=0,0,1)</f>
        <v>0</v>
      </c>
      <c r="K3176">
        <f>J3176*Weighting!$W$8</f>
        <v>0</v>
      </c>
      <c r="M3176" s="14"/>
    </row>
    <row r="3177" spans="1:25" x14ac:dyDescent="0.25">
      <c r="A3177" s="32">
        <f>IF(Weighting!$P$9&gt;0,B3177,"")</f>
        <v>0.71399999999999997</v>
      </c>
      <c r="B3177" s="50">
        <f>Weighting!$C$9</f>
        <v>0.71399999999999997</v>
      </c>
      <c r="C3177">
        <f>Weighting!$F$9</f>
        <v>0</v>
      </c>
      <c r="D3177" t="b">
        <f>IF(C3177=1,'Data Transformation'!$G$3+0.5*'Data Transformation'!$W$25,IF(C3178=1,D3178-'Data Transformation'!$W$25,FALSE))</f>
        <v>0</v>
      </c>
      <c r="E3177" t="str">
        <f t="array" ref="E3177">IF(ISLOGICAL(D3177),"",FREQUENCY(IF('Data Transformation'!$B$425:$B$8425='Bin Analysis'!$B3171,'Data Transformation'!$G$425:$G$8425),D3177))</f>
        <v/>
      </c>
      <c r="F3177" t="str">
        <f t="shared" si="396"/>
        <v/>
      </c>
      <c r="G3177">
        <f>Weighting!$H$9</f>
        <v>0</v>
      </c>
      <c r="H3177">
        <f t="array" ref="H3177">FREQUENCY(IF('Data Transformation'!$B$4:$B$8425=B3171,'Data Transformation'!$G$4:$G$8425),'Bin Analysis'!$B3177)</f>
        <v>12</v>
      </c>
      <c r="I3177">
        <f t="shared" si="397"/>
        <v>0</v>
      </c>
      <c r="J3177">
        <f t="shared" si="398"/>
        <v>0</v>
      </c>
      <c r="K3177">
        <f>J3177*Weighting!$W$9</f>
        <v>0</v>
      </c>
      <c r="M3177" s="14"/>
    </row>
    <row r="3178" spans="1:25" x14ac:dyDescent="0.25">
      <c r="A3178" s="32">
        <f>IF(Weighting!$P$10&gt;0,B3178,"")</f>
        <v>0.84499999999999997</v>
      </c>
      <c r="B3178">
        <f>Weighting!$C$10</f>
        <v>0.84499999999999997</v>
      </c>
      <c r="C3178">
        <f>Weighting!$F$10</f>
        <v>0</v>
      </c>
      <c r="D3178" t="b">
        <f>IF(C3178=1,'Data Transformation'!$G$3+0.5*'Data Transformation'!$W$25,IF(C3179=1,D3179-'Data Transformation'!$W$25,FALSE))</f>
        <v>0</v>
      </c>
      <c r="E3178" t="str">
        <f t="array" ref="E3178">IF(ISLOGICAL(D3178),"",FREQUENCY(IF('Data Transformation'!$B$425:$B$8425='Bin Analysis'!$B3171,'Data Transformation'!$G$425:$G$8425),D3178))</f>
        <v/>
      </c>
      <c r="F3178" t="str">
        <f t="shared" si="396"/>
        <v/>
      </c>
      <c r="G3178">
        <f>Weighting!$H$10</f>
        <v>0</v>
      </c>
      <c r="H3178">
        <f t="array" ref="H3178">FREQUENCY(IF('Data Transformation'!$B$4:$B$8425=B3171,'Data Transformation'!$G$4:$G$8425),'Bin Analysis'!$B3178)</f>
        <v>12</v>
      </c>
      <c r="I3178">
        <f t="shared" si="397"/>
        <v>0</v>
      </c>
      <c r="J3178">
        <f t="shared" si="398"/>
        <v>0</v>
      </c>
      <c r="K3178">
        <f>J3178*Weighting!$W$10</f>
        <v>0</v>
      </c>
      <c r="M3178" s="14"/>
    </row>
    <row r="3179" spans="1:25" x14ac:dyDescent="0.25">
      <c r="A3179" s="32">
        <f>IF(Weighting!$P$11&gt;0,B3179,"")</f>
        <v>0.97599999999999998</v>
      </c>
      <c r="B3179">
        <f>Weighting!$C$11</f>
        <v>0.97599999999999998</v>
      </c>
      <c r="C3179">
        <f>Weighting!$F$11</f>
        <v>0</v>
      </c>
      <c r="D3179">
        <f>IF(C3179=1,'Data Transformation'!$G$3+0.5*'Data Transformation'!$W$25,IF(C3180=1,D3180-'Data Transformation'!$W$25,FALSE))</f>
        <v>0.86899999999999999</v>
      </c>
      <c r="E3179">
        <f t="array" ref="E3179">IF(ISLOGICAL(D3179),"",FREQUENCY(IF('Data Transformation'!$B$425:$B$8425='Bin Analysis'!$B3171,'Data Transformation'!$G$425:$G$8425),D3179))</f>
        <v>12</v>
      </c>
      <c r="F3179" t="e">
        <f t="shared" si="396"/>
        <v>#VALUE!</v>
      </c>
      <c r="G3179">
        <f>Weighting!$H$11</f>
        <v>0</v>
      </c>
      <c r="H3179">
        <f t="array" ref="H3179">FREQUENCY(IF('Data Transformation'!$B$4:$B$8425=B3171,'Data Transformation'!$G$4:$G$8425),'Bin Analysis'!$B3179)</f>
        <v>12</v>
      </c>
      <c r="I3179">
        <f t="shared" si="397"/>
        <v>0</v>
      </c>
      <c r="J3179">
        <f t="shared" si="398"/>
        <v>0</v>
      </c>
      <c r="K3179">
        <f>J3179*Weighting!$W$11</f>
        <v>0</v>
      </c>
      <c r="M3179" s="14"/>
    </row>
    <row r="3180" spans="1:25" x14ac:dyDescent="0.25">
      <c r="A3180" s="32">
        <f>IF(Weighting!$P$12&gt;0,B3180,"")</f>
        <v>1.107</v>
      </c>
      <c r="B3180">
        <f>Weighting!$C$12</f>
        <v>1.107</v>
      </c>
      <c r="C3180">
        <f>Weighting!$F$12</f>
        <v>1</v>
      </c>
      <c r="D3180">
        <f>IF(C3180=1,'Data Transformation'!$G$3+0.5*'Data Transformation'!$W$25,IF(C3181=1,D3181-'Data Transformation'!$W$25,FALSE))</f>
        <v>1.131</v>
      </c>
      <c r="E3180">
        <f t="array" ref="E3180">IF(ISLOGICAL(D3180),"",FREQUENCY(IF('Data Transformation'!$B$425:$B$8425='Bin Analysis'!$B3171,'Data Transformation'!$G$425:$G$8425),D3180))</f>
        <v>12</v>
      </c>
      <c r="F3180">
        <f t="shared" si="396"/>
        <v>0</v>
      </c>
      <c r="G3180">
        <f>Weighting!$H$12</f>
        <v>0</v>
      </c>
      <c r="H3180">
        <f t="array" ref="H3180">FREQUENCY(IF('Data Transformation'!$B$4:$B$8425=B3171,'Data Transformation'!$G$4:$G$8425),'Bin Analysis'!$B3180)</f>
        <v>13</v>
      </c>
      <c r="I3180">
        <f t="shared" si="397"/>
        <v>1</v>
      </c>
      <c r="J3180">
        <f t="shared" si="398"/>
        <v>1</v>
      </c>
      <c r="K3180">
        <f>J3180*Weighting!$W$12</f>
        <v>1</v>
      </c>
      <c r="M3180" s="14"/>
    </row>
    <row r="3181" spans="1:25" x14ac:dyDescent="0.25">
      <c r="A3181" s="32">
        <f>IF(Weighting!$P$13&gt;0,B3181,"")</f>
        <v>1.238</v>
      </c>
      <c r="B3181">
        <f>Weighting!$C$13</f>
        <v>1.238</v>
      </c>
      <c r="C3181">
        <f>Weighting!$F$13</f>
        <v>0</v>
      </c>
      <c r="D3181" t="b">
        <f>IF(C3181=1,'Data Transformation'!$G$3+0.5*'Data Transformation'!$W$25,IF(C3182=1,D3182-'Data Transformation'!$W$25,FALSE))</f>
        <v>0</v>
      </c>
      <c r="E3181" t="str">
        <f t="array" ref="E3181">IF(ISLOGICAL(D3181),"",FREQUENCY(IF('Data Transformation'!$B$425:$B$8425='Bin Analysis'!$B3171,'Data Transformation'!$G$425:$G$8425),D3181))</f>
        <v/>
      </c>
      <c r="F3181" t="str">
        <f t="shared" si="396"/>
        <v/>
      </c>
      <c r="G3181">
        <f>Weighting!$H$13</f>
        <v>0</v>
      </c>
      <c r="H3181">
        <f t="array" ref="H3181">FREQUENCY(IF('Data Transformation'!$B$4:$B$8425=B3171,'Data Transformation'!$G$4:$G$8425),'Bin Analysis'!$B3181)</f>
        <v>13</v>
      </c>
      <c r="I3181">
        <f t="shared" si="397"/>
        <v>0</v>
      </c>
      <c r="J3181">
        <f t="shared" si="398"/>
        <v>0</v>
      </c>
      <c r="K3181">
        <f>J3181*Weighting!$W$13</f>
        <v>0</v>
      </c>
      <c r="M3181" s="14"/>
    </row>
    <row r="3182" spans="1:25" x14ac:dyDescent="0.25">
      <c r="A3182" s="32">
        <f>IF(Weighting!$P$14&gt;0,B3182,"")</f>
        <v>1.369</v>
      </c>
      <c r="B3182">
        <f>Weighting!$C$14</f>
        <v>1.369</v>
      </c>
      <c r="C3182">
        <f>Weighting!$F$14</f>
        <v>0</v>
      </c>
      <c r="D3182" t="b">
        <f>IF(C3182=1,'Data Transformation'!$G$3+0.5*'Data Transformation'!$W$25,IF(C3183=1,D3183-'Data Transformation'!$W$25,FALSE))</f>
        <v>0</v>
      </c>
      <c r="E3182" t="str">
        <f t="array" ref="E3182">IF(ISLOGICAL(D3182),"",FREQUENCY(IF('Data Transformation'!$B$425:$B$8425='Bin Analysis'!$B3171,'Data Transformation'!$G$425:$G$8425),D3182))</f>
        <v/>
      </c>
      <c r="F3182" t="str">
        <f t="shared" si="396"/>
        <v/>
      </c>
      <c r="G3182">
        <f>Weighting!$H$14</f>
        <v>0</v>
      </c>
      <c r="H3182">
        <f t="array" ref="H3182">FREQUENCY(IF('Data Transformation'!$B$4:$B$8425=B3171,'Data Transformation'!$G$4:$G$8425),'Bin Analysis'!$B3182)</f>
        <v>13</v>
      </c>
      <c r="I3182">
        <f t="shared" si="397"/>
        <v>0</v>
      </c>
      <c r="J3182">
        <f t="shared" si="398"/>
        <v>0</v>
      </c>
      <c r="K3182">
        <f>J3182*Weighting!$W$14</f>
        <v>0</v>
      </c>
      <c r="M3182" s="14"/>
    </row>
    <row r="3183" spans="1:25" x14ac:dyDescent="0.25">
      <c r="A3183" s="32">
        <f>IF(Weighting!$P$15&gt;0,B3183,"")</f>
        <v>1.5000009999999999</v>
      </c>
      <c r="B3183">
        <f>Weighting!$C$15</f>
        <v>1.5000009999999999</v>
      </c>
      <c r="C3183">
        <f>Weighting!$F$15</f>
        <v>0</v>
      </c>
      <c r="D3183" t="b">
        <f>IF(C3183=1,'Data Transformation'!$G$3+0.5*'Data Transformation'!$W$25,IF(C3184=1,D3184-'Data Transformation'!$W$25,FALSE))</f>
        <v>0</v>
      </c>
      <c r="E3183" t="str">
        <f t="array" ref="E3183">IF(ISLOGICAL(D3183),"",FREQUENCY(IF('Data Transformation'!$B$425:$B$8425='Bin Analysis'!$B3171,'Data Transformation'!$G$425:$G$8425),D3183))</f>
        <v/>
      </c>
      <c r="F3183" t="str">
        <f t="shared" si="396"/>
        <v/>
      </c>
      <c r="G3183">
        <f>Weighting!$H$15</f>
        <v>0</v>
      </c>
      <c r="H3183">
        <f t="array" ref="H3183">FREQUENCY(IF('Data Transformation'!$B$4:$B$8425=B3171,'Data Transformation'!$G$4:$G$8425),'Bin Analysis'!$B3183)</f>
        <v>13</v>
      </c>
      <c r="I3183">
        <f t="shared" si="397"/>
        <v>0</v>
      </c>
      <c r="J3183">
        <f t="shared" si="398"/>
        <v>0</v>
      </c>
      <c r="K3183">
        <f>J3183*Weighting!$W$15</f>
        <v>0</v>
      </c>
      <c r="M3183" s="14"/>
    </row>
    <row r="3184" spans="1:25" x14ac:dyDescent="0.25">
      <c r="A3184" s="32" t="str">
        <f>IF(Weighting!$P$16&gt;0,B3184,"")</f>
        <v/>
      </c>
      <c r="B3184">
        <f>Weighting!$C$16</f>
        <v>1.631</v>
      </c>
      <c r="C3184">
        <f>Weighting!$F$16</f>
        <v>0</v>
      </c>
      <c r="D3184" t="b">
        <f>IF(C3184=1,'Data Transformation'!$G$3+0.5*'Data Transformation'!$W$25,IF(C3185=1,D3185-'Data Transformation'!$W$25,FALSE))</f>
        <v>0</v>
      </c>
      <c r="E3184" t="str">
        <f t="array" ref="E3184">IF(ISLOGICAL(D3184),"",FREQUENCY(IF('Data Transformation'!$B$425:$B$8425='Bin Analysis'!$B3171,'Data Transformation'!$G$425:$G$8425),D3184))</f>
        <v/>
      </c>
      <c r="F3184" t="str">
        <f t="shared" si="396"/>
        <v/>
      </c>
      <c r="G3184">
        <f>Weighting!$H$16</f>
        <v>0</v>
      </c>
      <c r="H3184">
        <f t="array" ref="H3184">FREQUENCY(IF('Data Transformation'!$B$4:$B$8425=B3171,'Data Transformation'!$G$4:$G$8425),'Bin Analysis'!$B3184)</f>
        <v>13</v>
      </c>
      <c r="I3184">
        <f t="shared" si="397"/>
        <v>0</v>
      </c>
      <c r="J3184">
        <f t="shared" si="398"/>
        <v>0</v>
      </c>
      <c r="K3184">
        <f>J3184*Weighting!$W$16</f>
        <v>0</v>
      </c>
      <c r="M3184" s="14"/>
    </row>
    <row r="3185" spans="1:25" x14ac:dyDescent="0.25">
      <c r="A3185" s="32" t="str">
        <f>IF(Weighting!$P$17&gt;0,B3185,"")</f>
        <v/>
      </c>
      <c r="B3185">
        <f>Weighting!$C$17</f>
        <v>1.762</v>
      </c>
      <c r="C3185">
        <f>Weighting!$F$17</f>
        <v>0</v>
      </c>
      <c r="D3185" t="b">
        <f>IF(C3185=1,'Data Transformation'!$G$3+0.5*'Data Transformation'!$W$25,IF(C3186=1,D3186-'Data Transformation'!$W$25,FALSE))</f>
        <v>0</v>
      </c>
      <c r="E3185" t="str">
        <f t="array" ref="E3185">IF(ISLOGICAL(D3185),"",FREQUENCY(IF('Data Transformation'!$B$425:$B$8425='Bin Analysis'!$B3171,'Data Transformation'!$G$425:$G$8425),D3185))</f>
        <v/>
      </c>
      <c r="F3185" t="str">
        <f t="shared" si="396"/>
        <v/>
      </c>
      <c r="G3185">
        <f>Weighting!$H$17</f>
        <v>0</v>
      </c>
      <c r="H3185">
        <f t="array" ref="H3185">FREQUENCY(IF('Data Transformation'!$B$4:$B$8425=B3171,'Data Transformation'!$G$4:$G$8425),'Bin Analysis'!$B3185)</f>
        <v>13</v>
      </c>
      <c r="I3185">
        <f t="shared" si="397"/>
        <v>0</v>
      </c>
      <c r="J3185">
        <f t="shared" si="398"/>
        <v>0</v>
      </c>
      <c r="K3185">
        <f>J3185*Weighting!$W$17</f>
        <v>0</v>
      </c>
      <c r="M3185" s="14"/>
    </row>
    <row r="3186" spans="1:25" x14ac:dyDescent="0.25">
      <c r="A3186" s="32" t="str">
        <f>IF(Weighting!$P$18&gt;0,B3186,"")</f>
        <v/>
      </c>
      <c r="B3186">
        <f>Weighting!$C$18</f>
        <v>1.893</v>
      </c>
      <c r="C3186">
        <f>Weighting!$F$18</f>
        <v>0</v>
      </c>
      <c r="D3186" t="b">
        <f>IF(C3186=1,'Data Transformation'!$G$3+0.5*'Data Transformation'!$W$25,IF(C3187=1,D3187-'Data Transformation'!$W$25,FALSE))</f>
        <v>0</v>
      </c>
      <c r="E3186" t="str">
        <f t="array" ref="E3186">IF(ISLOGICAL(D3186),"",FREQUENCY(IF('Data Transformation'!$B$425:$B$8425='Bin Analysis'!$B3171,'Data Transformation'!$G$425:$G$8425),D3186))</f>
        <v/>
      </c>
      <c r="F3186" t="str">
        <f t="shared" si="396"/>
        <v/>
      </c>
      <c r="G3186">
        <f>Weighting!$H$18</f>
        <v>0</v>
      </c>
      <c r="H3186">
        <f t="array" ref="H3186">FREQUENCY(IF('Data Transformation'!$B$4:$B$8425=B3171,'Data Transformation'!$G$4:$G$8425),'Bin Analysis'!$B3186)</f>
        <v>13</v>
      </c>
      <c r="I3186">
        <f t="shared" si="397"/>
        <v>0</v>
      </c>
      <c r="J3186">
        <f t="shared" si="398"/>
        <v>0</v>
      </c>
      <c r="K3186">
        <f>J3186*Weighting!$W$18</f>
        <v>0</v>
      </c>
      <c r="M3186" s="14"/>
    </row>
    <row r="3187" spans="1:25" x14ac:dyDescent="0.25">
      <c r="A3187" s="32" t="str">
        <f>IF(Weighting!$P$19&gt;0,B3187,"")</f>
        <v/>
      </c>
      <c r="B3187">
        <f>Weighting!$C$19</f>
        <v>2.024</v>
      </c>
      <c r="C3187">
        <f>Weighting!$F$19</f>
        <v>0</v>
      </c>
      <c r="D3187" t="b">
        <f>IF(C3187=1,'Data Transformation'!$G$3+0.5*'Data Transformation'!$W$25,IF(C3188=1,D3188-'Data Transformation'!$W$25,FALSE))</f>
        <v>0</v>
      </c>
      <c r="E3187" t="str">
        <f t="array" ref="E3187">IF(ISLOGICAL(D3187),"",FREQUENCY(IF('Data Transformation'!$B$425:$B$8425='Bin Analysis'!$B3171,'Data Transformation'!$G$425:$G$8425),D3187))</f>
        <v/>
      </c>
      <c r="F3187" t="str">
        <f t="shared" si="396"/>
        <v/>
      </c>
      <c r="G3187">
        <f>Weighting!$H$19</f>
        <v>0</v>
      </c>
      <c r="H3187">
        <f t="array" ref="H3187">FREQUENCY(IF('Data Transformation'!$B$4:$B$8425=B3171,'Data Transformation'!$G$4:$G$8425),'Bin Analysis'!$B3187)</f>
        <v>13</v>
      </c>
      <c r="I3187">
        <f t="shared" si="397"/>
        <v>0</v>
      </c>
      <c r="J3187">
        <f t="shared" si="398"/>
        <v>0</v>
      </c>
      <c r="K3187">
        <f>J3187*Weighting!$W$19</f>
        <v>0</v>
      </c>
      <c r="M3187" s="14"/>
    </row>
    <row r="3188" spans="1:25" x14ac:dyDescent="0.25">
      <c r="A3188" s="32" t="str">
        <f>IF(Weighting!$P$20&gt;0,B3188,"")</f>
        <v/>
      </c>
      <c r="B3188">
        <f>Weighting!$C$20</f>
        <v>2.1550000000000002</v>
      </c>
      <c r="C3188">
        <f>Weighting!$F$20</f>
        <v>0</v>
      </c>
      <c r="D3188" t="b">
        <f>IF(C3188=1,'Data Transformation'!$G$3+0.5*'Data Transformation'!$W$25,IF(C3189=1,D3189-'Data Transformation'!$W$25,FALSE))</f>
        <v>0</v>
      </c>
      <c r="E3188" t="str">
        <f t="array" ref="E3188">IF(ISLOGICAL(D3188),"",FREQUENCY(IF('Data Transformation'!$B$425:$B$8425='Bin Analysis'!$B3171,'Data Transformation'!$G$425:$G$8425),D3188))</f>
        <v/>
      </c>
      <c r="F3188" t="str">
        <f t="shared" si="396"/>
        <v/>
      </c>
      <c r="G3188">
        <f>Weighting!$H$20</f>
        <v>0</v>
      </c>
      <c r="H3188">
        <f t="array" ref="H3188">FREQUENCY(IF('Data Transformation'!$B$4:$B$8425=B3171,'Data Transformation'!$G$4:$G$8425),'Bin Analysis'!$B3188)</f>
        <v>13</v>
      </c>
      <c r="I3188">
        <f t="shared" si="397"/>
        <v>0</v>
      </c>
      <c r="J3188">
        <f t="shared" si="398"/>
        <v>0</v>
      </c>
      <c r="K3188">
        <f>J3188*Weighting!$W$20</f>
        <v>0</v>
      </c>
      <c r="M3188" s="14"/>
    </row>
    <row r="3189" spans="1:25" x14ac:dyDescent="0.25">
      <c r="A3189" s="32" t="str">
        <f>IF(Weighting!$P$21&gt;0,B3189,"")</f>
        <v/>
      </c>
      <c r="B3189">
        <f>Weighting!$C$21</f>
        <v>2.2860000000000005</v>
      </c>
      <c r="C3189">
        <f>Weighting!$F$21</f>
        <v>0</v>
      </c>
      <c r="D3189" t="b">
        <f>IF(C3189=1,'Data Transformation'!$G$3+0.5*'Data Transformation'!$W$25,IF(C3190=1,D3190-'Data Transformation'!$W$25,FALSE))</f>
        <v>0</v>
      </c>
      <c r="E3189" t="str">
        <f t="array" ref="E3189">IF(ISLOGICAL(D3189),"",FREQUENCY(IF('Data Transformation'!$B$425:$B$8425='Bin Analysis'!$B3171,'Data Transformation'!$G$425:$G$8425),D3189))</f>
        <v/>
      </c>
      <c r="F3189" t="str">
        <f t="shared" si="396"/>
        <v/>
      </c>
      <c r="G3189">
        <f>Weighting!$H$21</f>
        <v>0</v>
      </c>
      <c r="H3189">
        <f t="array" ref="H3189">FREQUENCY(IF('Data Transformation'!$B$4:$B$8425=B3171,'Data Transformation'!$G$4:$G$8425),'Bin Analysis'!$B3189)</f>
        <v>13</v>
      </c>
      <c r="I3189">
        <f t="shared" si="397"/>
        <v>0</v>
      </c>
      <c r="J3189">
        <f t="shared" si="398"/>
        <v>0</v>
      </c>
      <c r="K3189">
        <f>J3189*Weighting!$W$21</f>
        <v>0</v>
      </c>
      <c r="M3189" s="14"/>
    </row>
    <row r="3190" spans="1:25" x14ac:dyDescent="0.25">
      <c r="A3190" s="32" t="str">
        <f>IF(Weighting!$P$22&gt;0,B3190,"")</f>
        <v/>
      </c>
      <c r="B3190">
        <f>Weighting!$C$22</f>
        <v>2.4170000000000007</v>
      </c>
      <c r="C3190">
        <f>Weighting!$F$22</f>
        <v>0</v>
      </c>
      <c r="D3190" t="b">
        <f>IF(C3190=1,'Data Transformation'!$G$3+0.5*'Data Transformation'!$W$25,IF(C3191=1,D3191-'Data Transformation'!$W$25,FALSE))</f>
        <v>0</v>
      </c>
      <c r="E3190" t="str">
        <f t="array" ref="E3190">IF(ISLOGICAL(D3190),"",FREQUENCY(IF('Data Transformation'!$B$425:$B$8425='Bin Analysis'!$B3171,'Data Transformation'!$G$425:$G$8425),D3190))</f>
        <v/>
      </c>
      <c r="F3190" t="str">
        <f t="shared" si="396"/>
        <v/>
      </c>
      <c r="G3190">
        <f>Weighting!$H$22</f>
        <v>0</v>
      </c>
      <c r="H3190">
        <f t="array" ref="H3190">FREQUENCY(IF('Data Transformation'!$B$4:$B$8425=B3171,'Data Transformation'!$G$4:$G$8425),'Bin Analysis'!$B3190)</f>
        <v>13</v>
      </c>
      <c r="I3190">
        <f t="shared" si="397"/>
        <v>0</v>
      </c>
      <c r="J3190">
        <f t="shared" si="398"/>
        <v>0</v>
      </c>
      <c r="K3190">
        <f>J3190*Weighting!$W$22</f>
        <v>0</v>
      </c>
      <c r="M3190" s="14"/>
    </row>
    <row r="3191" spans="1:25" x14ac:dyDescent="0.25">
      <c r="A3191" s="32" t="str">
        <f>IF(Weighting!$P$23&gt;0,B3191,"")</f>
        <v/>
      </c>
      <c r="B3191">
        <f>Weighting!$C$23</f>
        <v>2.5480000000000009</v>
      </c>
      <c r="C3191">
        <f>Weighting!$F$23</f>
        <v>0</v>
      </c>
      <c r="D3191" t="b">
        <f>IF(C3191=1,'Data Transformation'!$G$3+0.5*'Data Transformation'!$W$25,IF(C3192=1,D3192-'Data Transformation'!$W$25,FALSE))</f>
        <v>0</v>
      </c>
      <c r="E3191" t="str">
        <f t="array" ref="E3191">IF(ISLOGICAL(D3191),"",FREQUENCY(IF('Data Transformation'!$B$425:$B$8425='Bin Analysis'!$B3171,'Data Transformation'!$G$425:$G$8425),D3191))</f>
        <v/>
      </c>
      <c r="F3191" t="str">
        <f t="shared" si="396"/>
        <v/>
      </c>
      <c r="G3191">
        <f>Weighting!$H$23</f>
        <v>0</v>
      </c>
      <c r="H3191">
        <f t="array" ref="H3191">FREQUENCY(IF('Data Transformation'!$B$4:$B$8425=B3171,'Data Transformation'!$G$4:$G$8425),'Bin Analysis'!$B3191)</f>
        <v>13</v>
      </c>
      <c r="I3191">
        <f t="shared" si="397"/>
        <v>0</v>
      </c>
      <c r="J3191">
        <f t="shared" si="398"/>
        <v>0</v>
      </c>
      <c r="K3191">
        <f>J3191*Weighting!$W$23</f>
        <v>0</v>
      </c>
      <c r="M3191" s="14"/>
    </row>
    <row r="3192" spans="1:25" x14ac:dyDescent="0.25">
      <c r="A3192" s="32" t="str">
        <f>IF(Weighting!$P$24&gt;0,B3192,"")</f>
        <v/>
      </c>
      <c r="B3192">
        <f>Weighting!$C$24</f>
        <v>2.6790000000000012</v>
      </c>
      <c r="C3192">
        <f>Weighting!$F$24</f>
        <v>0</v>
      </c>
      <c r="D3192" t="b">
        <f>IF(C3192=1,'Data Transformation'!$G$3+0.5*'Data Transformation'!$W$25,IF(C3193=1,D3193-'Data Transformation'!$W$25,FALSE))</f>
        <v>0</v>
      </c>
      <c r="E3192" t="str">
        <f t="array" ref="E3192">IF(ISLOGICAL(D3192),"",FREQUENCY(IF('Data Transformation'!$B$425:$B$8425='Bin Analysis'!$B3171,'Data Transformation'!$G$425:$G$8425),D3192))</f>
        <v/>
      </c>
      <c r="F3192" t="str">
        <f t="shared" si="396"/>
        <v/>
      </c>
      <c r="G3192">
        <f>Weighting!$H$24</f>
        <v>0</v>
      </c>
      <c r="H3192">
        <f t="array" ref="H3192">FREQUENCY(IF('Data Transformation'!$B$4:$B$8425=B3171,'Data Transformation'!$G$4:$G$8425),'Bin Analysis'!$B3192)</f>
        <v>13</v>
      </c>
      <c r="I3192">
        <f t="shared" si="397"/>
        <v>0</v>
      </c>
      <c r="J3192">
        <f t="shared" si="398"/>
        <v>0</v>
      </c>
      <c r="K3192">
        <f>J3192*Weighting!$W$24</f>
        <v>0</v>
      </c>
      <c r="M3192" s="14"/>
    </row>
    <row r="3193" spans="1:25" x14ac:dyDescent="0.25">
      <c r="A3193" s="32" t="str">
        <f>IF(Weighting!$P$25&gt;0,B3193,"")</f>
        <v/>
      </c>
      <c r="B3193">
        <f>Weighting!$C$25</f>
        <v>2.8100000000000014</v>
      </c>
      <c r="C3193">
        <f>Weighting!$F$25</f>
        <v>0</v>
      </c>
      <c r="D3193" t="b">
        <f>IF(C3193=1,'Data Transformation'!$G$3+0.5*'Data Transformation'!$W$25,IF(C3194=1,D3194-'Data Transformation'!$W$25,FALSE))</f>
        <v>0</v>
      </c>
      <c r="E3193" t="str">
        <f t="array" ref="E3193">IF(ISLOGICAL(D3193),"",FREQUENCY(IF('Data Transformation'!$B$425:$B$8425='Bin Analysis'!$B3171,'Data Transformation'!$G$425:$G$8425),D3193))</f>
        <v/>
      </c>
      <c r="F3193" t="str">
        <f t="shared" si="396"/>
        <v/>
      </c>
      <c r="G3193">
        <f>Weighting!$H$25</f>
        <v>0</v>
      </c>
      <c r="H3193">
        <f t="array" ref="H3193">FREQUENCY(IF('Data Transformation'!$B$4:$B$8425=B3171,'Data Transformation'!$G$4:$G$8425),'Bin Analysis'!$B3193)</f>
        <v>13</v>
      </c>
      <c r="I3193">
        <f t="shared" si="397"/>
        <v>0</v>
      </c>
      <c r="J3193">
        <f t="shared" si="398"/>
        <v>0</v>
      </c>
      <c r="K3193">
        <f>J3193*Weighting!$W$25</f>
        <v>0</v>
      </c>
      <c r="M3193" s="14"/>
    </row>
    <row r="3194" spans="1:25" x14ac:dyDescent="0.25">
      <c r="O3194"/>
      <c r="P3194"/>
      <c r="Q3194"/>
      <c r="R3194"/>
    </row>
    <row r="3195" spans="1:25" ht="23.25" x14ac:dyDescent="0.35">
      <c r="A3195" s="21" t="s">
        <v>0</v>
      </c>
      <c r="B3195" s="21">
        <f>IFERROR(VLOOKUP(C3195,'Data Transformation'!$L$6:$M$426,2,FALSE),"")</f>
        <v>133</v>
      </c>
      <c r="C3195" s="21">
        <f>C3171+1</f>
        <v>133</v>
      </c>
      <c r="D3195" s="21"/>
      <c r="E3195" s="21"/>
      <c r="F3195" s="21"/>
      <c r="G3195" s="21"/>
      <c r="H3195" s="22"/>
      <c r="I3195" s="22"/>
      <c r="J3195" s="22"/>
      <c r="K3195" s="21"/>
      <c r="L3195" s="21">
        <f>B3195</f>
        <v>133</v>
      </c>
      <c r="M3195" s="23">
        <f>INDEX('Data Transformation'!$O$4:$O$424,MATCH($B3195,'Data Transformation'!$M$4:$M$424,0),MATCH($M$2,'Data Transformation'!$O$3,0))</f>
        <v>17</v>
      </c>
      <c r="N3195" s="27">
        <f>IF('Input and Summary Results'!$J$16="minimum",'Bin Analysis'!X3196/(M3195-1),'Bin Analysis'!Y3195/('Bin Analysis'!M3195-1))</f>
        <v>0</v>
      </c>
      <c r="O3195" s="27">
        <f>IF(M3195=FALSE,NA(),(VLOOKUP(1,C3198:K3217,4,FALSE))/(M3195-1))</f>
        <v>0.1875</v>
      </c>
      <c r="P3195" s="27">
        <f>IF(M3195=FALSE,NA(),SUM(J3198:J3217)/Weighting!$S$5)</f>
        <v>0.6</v>
      </c>
      <c r="Q3195" s="27">
        <f>IF(M3195=FALSE,NA(),SUM(K3198:K3217)/Weighting!$S$6)</f>
        <v>0.52173913043478259</v>
      </c>
      <c r="R3195" s="27">
        <f>IF(M3195=FALSE,NA(),(VLOOKUP(1,G3198:K3217,3,FALSE))/(M3195-1))</f>
        <v>0.1875</v>
      </c>
      <c r="S3195" s="22" t="str">
        <f>IF(M3195=FALSE,NA(),IF(SUM(J3198:J3217)=2,"yes","no"))</f>
        <v>no</v>
      </c>
      <c r="X3195" s="2" cm="2">
        <f t="array" ref="X3195:X3196">FREQUENCY(IF('Data Transformation'!$B$425:$B$6424='Bin Analysis'!L3195,'Data Transformation'!$G$425:$G$6424),'Data Transformation'!$U$11)</f>
        <v>16</v>
      </c>
      <c r="Y3195" s="2" cm="2">
        <f t="array" ref="Y3195:Y3196">FREQUENCY(IF('Data Transformation'!$B$425:$B$6424='Bin Analysis'!L3195,'Data Transformation'!$G$425:$G$6424),'Data Transformation'!$U$12)</f>
        <v>13</v>
      </c>
    </row>
    <row r="3196" spans="1:25" x14ac:dyDescent="0.25">
      <c r="A3196" s="14" t="s">
        <v>66</v>
      </c>
      <c r="B3196" t="s">
        <v>47</v>
      </c>
      <c r="C3196" t="s">
        <v>5</v>
      </c>
      <c r="D3196" t="s">
        <v>99</v>
      </c>
      <c r="E3196" t="s">
        <v>100</v>
      </c>
      <c r="F3196" t="s">
        <v>101</v>
      </c>
      <c r="G3196" t="s">
        <v>69</v>
      </c>
      <c r="H3196" t="s">
        <v>31</v>
      </c>
      <c r="I3196" t="s">
        <v>32</v>
      </c>
      <c r="J3196" t="s">
        <v>46</v>
      </c>
      <c r="K3196" s="14" t="s">
        <v>45</v>
      </c>
      <c r="M3196" s="14"/>
      <c r="X3196" s="2">
        <v>0</v>
      </c>
      <c r="Y3196" s="2">
        <v>3</v>
      </c>
    </row>
    <row r="3197" spans="1:25" x14ac:dyDescent="0.25">
      <c r="A3197" s="32"/>
      <c r="D3197" t="b">
        <f>IF(C3197=1,'Data Transformation'!$G$3+0.5*'Data Transformation'!$W$25,IF(C3198=1,D3198-'Data Transformation'!$W$25,FALSE))</f>
        <v>0</v>
      </c>
      <c r="E3197" t="str">
        <f t="array" ref="E3197">IF(ISLOGICAL(D3197),"",FREQUENCY(IF('Data Transformation'!$B$425:$B$8425='Bin Analysis'!$B3195,'Data Transformation'!$G$425:$G$8425),D3197))</f>
        <v/>
      </c>
      <c r="F3197" t="str">
        <f>IF(ISLOGICAL(D3197),"",E3197-E3196)</f>
        <v/>
      </c>
      <c r="M3197" s="14"/>
    </row>
    <row r="3198" spans="1:25" x14ac:dyDescent="0.25">
      <c r="A3198" s="32">
        <f>IF(Weighting!$P$6&gt;0,B3198,"")</f>
        <v>0.32100000000000001</v>
      </c>
      <c r="B3198">
        <f>Weighting!$C$6</f>
        <v>0.32100000000000001</v>
      </c>
      <c r="C3198">
        <f>Weighting!$F$6</f>
        <v>0</v>
      </c>
      <c r="D3198" t="b">
        <f>IF(C3198=1,'Data Transformation'!$G$3+0.5*'Data Transformation'!$W$25,IF(C3199=1,D3199-'Data Transformation'!$W$25,FALSE))</f>
        <v>0</v>
      </c>
      <c r="E3198" t="str">
        <f t="array" ref="E3198">IF(ISLOGICAL(D3198),"",FREQUENCY(IF('Data Transformation'!$B$425:$B$8425='Bin Analysis'!$B3195,'Data Transformation'!$G$425:$G$8425),D3198))</f>
        <v/>
      </c>
      <c r="F3198" t="str">
        <f>IF(ISLOGICAL(D3198),"",E3198-E3197)</f>
        <v/>
      </c>
      <c r="G3198">
        <f>Weighting!$H$6</f>
        <v>1</v>
      </c>
      <c r="H3198">
        <f t="array" ref="H3198">FREQUENCY(IF('Data Transformation'!$B$4:$B$8425=B3195,'Data Transformation'!$G$4:$G$8425),'Bin Analysis'!$B3198)</f>
        <v>3</v>
      </c>
      <c r="I3198">
        <f>H3198-H3197</f>
        <v>3</v>
      </c>
      <c r="J3198">
        <f>IF(I3198=0,0,1)</f>
        <v>1</v>
      </c>
      <c r="K3198">
        <f>J3198*Weighting!$W$6</f>
        <v>1</v>
      </c>
      <c r="M3198" s="14"/>
    </row>
    <row r="3199" spans="1:25" x14ac:dyDescent="0.25">
      <c r="A3199" s="32">
        <f>IF(Weighting!$P$7&gt;0,B3199,"")</f>
        <v>0.45200000000000001</v>
      </c>
      <c r="B3199">
        <f>Weighting!$C$7</f>
        <v>0.45200000000000001</v>
      </c>
      <c r="C3199">
        <f>Weighting!$F$7</f>
        <v>0</v>
      </c>
      <c r="D3199" t="b">
        <f>IF(C3199=1,'Data Transformation'!$G$3+0.5*'Data Transformation'!$W$25,IF(C3200=1,D3200-'Data Transformation'!$W$25,FALSE))</f>
        <v>0</v>
      </c>
      <c r="E3199" t="str">
        <f t="array" ref="E3199">IF(ISLOGICAL(D3199),"",FREQUENCY(IF('Data Transformation'!$B$425:$B$8425='Bin Analysis'!$B3195,'Data Transformation'!$G$425:$G$8425),D3199))</f>
        <v/>
      </c>
      <c r="F3199" t="str">
        <f t="shared" ref="F3199:F3217" si="399">IF(ISLOGICAL(D3199),"",E3199-E3198)</f>
        <v/>
      </c>
      <c r="G3199">
        <f>Weighting!$H$7</f>
        <v>0</v>
      </c>
      <c r="H3199">
        <f t="array" ref="H3199">FREQUENCY(IF('Data Transformation'!$B$4:$B$8425=B3195,'Data Transformation'!$G$4:$G$8425),'Bin Analysis'!$B3199)</f>
        <v>6</v>
      </c>
      <c r="I3199">
        <f t="shared" ref="I3199:I3217" si="400">H3199-H3198</f>
        <v>3</v>
      </c>
      <c r="J3199">
        <f>IF(I3199=0,0,1)</f>
        <v>1</v>
      </c>
      <c r="K3199">
        <f>J3199*Weighting!$W$7</f>
        <v>2</v>
      </c>
      <c r="M3199" s="14"/>
    </row>
    <row r="3200" spans="1:25" x14ac:dyDescent="0.25">
      <c r="A3200" s="32">
        <f>IF(Weighting!$P$8&gt;0,B3200,"")</f>
        <v>0.58299999999999996</v>
      </c>
      <c r="B3200">
        <f>Weighting!$C$8</f>
        <v>0.58299999999999996</v>
      </c>
      <c r="C3200">
        <f>Weighting!$F$8</f>
        <v>0</v>
      </c>
      <c r="D3200" t="b">
        <f>IF(C3200=1,'Data Transformation'!$G$3+0.5*'Data Transformation'!$W$25,IF(C3201=1,D3201-'Data Transformation'!$W$25,FALSE))</f>
        <v>0</v>
      </c>
      <c r="E3200" t="str">
        <f t="array" ref="E3200">IF(ISLOGICAL(D3200),"",FREQUENCY(IF('Data Transformation'!$B$425:$B$8425='Bin Analysis'!$B3195,'Data Transformation'!$G$425:$G$8425),D3200))</f>
        <v/>
      </c>
      <c r="F3200" t="str">
        <f t="shared" si="399"/>
        <v/>
      </c>
      <c r="G3200">
        <f>Weighting!$H$8</f>
        <v>0</v>
      </c>
      <c r="H3200">
        <f t="array" ref="H3200">FREQUENCY(IF('Data Transformation'!$B$4:$B$8425=B3195,'Data Transformation'!$G$4:$G$8425),'Bin Analysis'!$B3200)</f>
        <v>6</v>
      </c>
      <c r="I3200">
        <f t="shared" si="400"/>
        <v>0</v>
      </c>
      <c r="J3200">
        <f t="shared" ref="J3200:J3217" si="401">IF(I3200=0,0,1)</f>
        <v>0</v>
      </c>
      <c r="K3200">
        <f>J3200*Weighting!$W$8</f>
        <v>0</v>
      </c>
      <c r="M3200" s="14"/>
    </row>
    <row r="3201" spans="1:13" x14ac:dyDescent="0.25">
      <c r="A3201" s="32">
        <f>IF(Weighting!$P$9&gt;0,B3201,"")</f>
        <v>0.71399999999999997</v>
      </c>
      <c r="B3201" s="50">
        <f>Weighting!$C$9</f>
        <v>0.71399999999999997</v>
      </c>
      <c r="C3201">
        <f>Weighting!$F$9</f>
        <v>0</v>
      </c>
      <c r="D3201" t="b">
        <f>IF(C3201=1,'Data Transformation'!$G$3+0.5*'Data Transformation'!$W$25,IF(C3202=1,D3202-'Data Transformation'!$W$25,FALSE))</f>
        <v>0</v>
      </c>
      <c r="E3201" t="str">
        <f t="array" ref="E3201">IF(ISLOGICAL(D3201),"",FREQUENCY(IF('Data Transformation'!$B$425:$B$8425='Bin Analysis'!$B3195,'Data Transformation'!$G$425:$G$8425),D3201))</f>
        <v/>
      </c>
      <c r="F3201" t="str">
        <f t="shared" si="399"/>
        <v/>
      </c>
      <c r="G3201">
        <f>Weighting!$H$9</f>
        <v>0</v>
      </c>
      <c r="H3201">
        <f t="array" ref="H3201">FREQUENCY(IF('Data Transformation'!$B$4:$B$8425=B3195,'Data Transformation'!$G$4:$G$8425),'Bin Analysis'!$B3201)</f>
        <v>7</v>
      </c>
      <c r="I3201">
        <f t="shared" si="400"/>
        <v>1</v>
      </c>
      <c r="J3201">
        <f t="shared" si="401"/>
        <v>1</v>
      </c>
      <c r="K3201">
        <f>J3201*Weighting!$W$9</f>
        <v>3</v>
      </c>
      <c r="M3201" s="14"/>
    </row>
    <row r="3202" spans="1:13" x14ac:dyDescent="0.25">
      <c r="A3202" s="32">
        <f>IF(Weighting!$P$10&gt;0,B3202,"")</f>
        <v>0.84499999999999997</v>
      </c>
      <c r="B3202">
        <f>Weighting!$C$10</f>
        <v>0.84499999999999997</v>
      </c>
      <c r="C3202">
        <f>Weighting!$F$10</f>
        <v>0</v>
      </c>
      <c r="D3202" t="b">
        <f>IF(C3202=1,'Data Transformation'!$G$3+0.5*'Data Transformation'!$W$25,IF(C3203=1,D3203-'Data Transformation'!$W$25,FALSE))</f>
        <v>0</v>
      </c>
      <c r="E3202" t="str">
        <f t="array" ref="E3202">IF(ISLOGICAL(D3202),"",FREQUENCY(IF('Data Transformation'!$B$425:$B$8425='Bin Analysis'!$B3195,'Data Transformation'!$G$425:$G$8425),D3202))</f>
        <v/>
      </c>
      <c r="F3202" t="str">
        <f t="shared" si="399"/>
        <v/>
      </c>
      <c r="G3202">
        <f>Weighting!$H$10</f>
        <v>0</v>
      </c>
      <c r="H3202">
        <f t="array" ref="H3202">FREQUENCY(IF('Data Transformation'!$B$4:$B$8425=B3195,'Data Transformation'!$G$4:$G$8425),'Bin Analysis'!$B3202)</f>
        <v>11</v>
      </c>
      <c r="I3202">
        <f t="shared" si="400"/>
        <v>4</v>
      </c>
      <c r="J3202">
        <f t="shared" si="401"/>
        <v>1</v>
      </c>
      <c r="K3202">
        <f>J3202*Weighting!$W$10</f>
        <v>3</v>
      </c>
      <c r="M3202" s="14"/>
    </row>
    <row r="3203" spans="1:13" x14ac:dyDescent="0.25">
      <c r="A3203" s="32">
        <f>IF(Weighting!$P$11&gt;0,B3203,"")</f>
        <v>0.97599999999999998</v>
      </c>
      <c r="B3203">
        <f>Weighting!$C$11</f>
        <v>0.97599999999999998</v>
      </c>
      <c r="C3203">
        <f>Weighting!$F$11</f>
        <v>0</v>
      </c>
      <c r="D3203">
        <f>IF(C3203=1,'Data Transformation'!$G$3+0.5*'Data Transformation'!$W$25,IF(C3204=1,D3204-'Data Transformation'!$W$25,FALSE))</f>
        <v>0.86899999999999999</v>
      </c>
      <c r="E3203">
        <f t="array" ref="E3203">IF(ISLOGICAL(D3203),"",FREQUENCY(IF('Data Transformation'!$B$425:$B$8425='Bin Analysis'!$B3195,'Data Transformation'!$G$425:$G$8425),D3203))</f>
        <v>13</v>
      </c>
      <c r="F3203" t="e">
        <f t="shared" si="399"/>
        <v>#VALUE!</v>
      </c>
      <c r="G3203">
        <f>Weighting!$H$11</f>
        <v>0</v>
      </c>
      <c r="H3203">
        <f t="array" ref="H3203">FREQUENCY(IF('Data Transformation'!$B$4:$B$8425=B3195,'Data Transformation'!$G$4:$G$8425),'Bin Analysis'!$B3203)</f>
        <v>15</v>
      </c>
      <c r="I3203">
        <f t="shared" si="400"/>
        <v>4</v>
      </c>
      <c r="J3203">
        <f t="shared" si="401"/>
        <v>1</v>
      </c>
      <c r="K3203">
        <f>J3203*Weighting!$W$11</f>
        <v>2</v>
      </c>
      <c r="M3203" s="14"/>
    </row>
    <row r="3204" spans="1:13" x14ac:dyDescent="0.25">
      <c r="A3204" s="32">
        <f>IF(Weighting!$P$12&gt;0,B3204,"")</f>
        <v>1.107</v>
      </c>
      <c r="B3204">
        <f>Weighting!$C$12</f>
        <v>1.107</v>
      </c>
      <c r="C3204">
        <f>Weighting!$F$12</f>
        <v>1</v>
      </c>
      <c r="D3204">
        <f>IF(C3204=1,'Data Transformation'!$G$3+0.5*'Data Transformation'!$W$25,IF(C3205=1,D3205-'Data Transformation'!$W$25,FALSE))</f>
        <v>1.131</v>
      </c>
      <c r="E3204">
        <f t="array" ref="E3204">IF(ISLOGICAL(D3204),"",FREQUENCY(IF('Data Transformation'!$B$425:$B$8425='Bin Analysis'!$B3195,'Data Transformation'!$G$425:$G$8425),D3204))</f>
        <v>16</v>
      </c>
      <c r="F3204">
        <f t="shared" si="399"/>
        <v>3</v>
      </c>
      <c r="G3204">
        <f>Weighting!$H$12</f>
        <v>0</v>
      </c>
      <c r="H3204">
        <f t="array" ref="H3204">FREQUENCY(IF('Data Transformation'!$B$4:$B$8425=B3195,'Data Transformation'!$G$4:$G$8425),'Bin Analysis'!$B3204)</f>
        <v>17</v>
      </c>
      <c r="I3204">
        <f t="shared" si="400"/>
        <v>2</v>
      </c>
      <c r="J3204">
        <f t="shared" si="401"/>
        <v>1</v>
      </c>
      <c r="K3204">
        <f>J3204*Weighting!$W$12</f>
        <v>1</v>
      </c>
      <c r="M3204" s="14"/>
    </row>
    <row r="3205" spans="1:13" x14ac:dyDescent="0.25">
      <c r="A3205" s="32">
        <f>IF(Weighting!$P$13&gt;0,B3205,"")</f>
        <v>1.238</v>
      </c>
      <c r="B3205">
        <f>Weighting!$C$13</f>
        <v>1.238</v>
      </c>
      <c r="C3205">
        <f>Weighting!$F$13</f>
        <v>0</v>
      </c>
      <c r="D3205" t="b">
        <f>IF(C3205=1,'Data Transformation'!$G$3+0.5*'Data Transformation'!$W$25,IF(C3206=1,D3206-'Data Transformation'!$W$25,FALSE))</f>
        <v>0</v>
      </c>
      <c r="E3205" t="str">
        <f t="array" ref="E3205">IF(ISLOGICAL(D3205),"",FREQUENCY(IF('Data Transformation'!$B$425:$B$8425='Bin Analysis'!$B3195,'Data Transformation'!$G$425:$G$8425),D3205))</f>
        <v/>
      </c>
      <c r="F3205" t="str">
        <f t="shared" si="399"/>
        <v/>
      </c>
      <c r="G3205">
        <f>Weighting!$H$13</f>
        <v>0</v>
      </c>
      <c r="H3205">
        <f t="array" ref="H3205">FREQUENCY(IF('Data Transformation'!$B$4:$B$8425=B3195,'Data Transformation'!$G$4:$G$8425),'Bin Analysis'!$B3205)</f>
        <v>17</v>
      </c>
      <c r="I3205">
        <f t="shared" si="400"/>
        <v>0</v>
      </c>
      <c r="J3205">
        <f t="shared" si="401"/>
        <v>0</v>
      </c>
      <c r="K3205">
        <f>J3205*Weighting!$W$13</f>
        <v>0</v>
      </c>
      <c r="M3205" s="14"/>
    </row>
    <row r="3206" spans="1:13" x14ac:dyDescent="0.25">
      <c r="A3206" s="32">
        <f>IF(Weighting!$P$14&gt;0,B3206,"")</f>
        <v>1.369</v>
      </c>
      <c r="B3206">
        <f>Weighting!$C$14</f>
        <v>1.369</v>
      </c>
      <c r="C3206">
        <f>Weighting!$F$14</f>
        <v>0</v>
      </c>
      <c r="D3206" t="b">
        <f>IF(C3206=1,'Data Transformation'!$G$3+0.5*'Data Transformation'!$W$25,IF(C3207=1,D3207-'Data Transformation'!$W$25,FALSE))</f>
        <v>0</v>
      </c>
      <c r="E3206" t="str">
        <f t="array" ref="E3206">IF(ISLOGICAL(D3206),"",FREQUENCY(IF('Data Transformation'!$B$425:$B$8425='Bin Analysis'!$B3195,'Data Transformation'!$G$425:$G$8425),D3206))</f>
        <v/>
      </c>
      <c r="F3206" t="str">
        <f t="shared" si="399"/>
        <v/>
      </c>
      <c r="G3206">
        <f>Weighting!$H$14</f>
        <v>0</v>
      </c>
      <c r="H3206">
        <f t="array" ref="H3206">FREQUENCY(IF('Data Transformation'!$B$4:$B$8425=B3195,'Data Transformation'!$G$4:$G$8425),'Bin Analysis'!$B3206)</f>
        <v>17</v>
      </c>
      <c r="I3206">
        <f t="shared" si="400"/>
        <v>0</v>
      </c>
      <c r="J3206">
        <f t="shared" si="401"/>
        <v>0</v>
      </c>
      <c r="K3206">
        <f>J3206*Weighting!$W$14</f>
        <v>0</v>
      </c>
      <c r="M3206" s="14"/>
    </row>
    <row r="3207" spans="1:13" x14ac:dyDescent="0.25">
      <c r="A3207" s="32">
        <f>IF(Weighting!$P$15&gt;0,B3207,"")</f>
        <v>1.5000009999999999</v>
      </c>
      <c r="B3207">
        <f>Weighting!$C$15</f>
        <v>1.5000009999999999</v>
      </c>
      <c r="C3207">
        <f>Weighting!$F$15</f>
        <v>0</v>
      </c>
      <c r="D3207" t="b">
        <f>IF(C3207=1,'Data Transformation'!$G$3+0.5*'Data Transformation'!$W$25,IF(C3208=1,D3208-'Data Transformation'!$W$25,FALSE))</f>
        <v>0</v>
      </c>
      <c r="E3207" t="str">
        <f t="array" ref="E3207">IF(ISLOGICAL(D3207),"",FREQUENCY(IF('Data Transformation'!$B$425:$B$8425='Bin Analysis'!$B3195,'Data Transformation'!$G$425:$G$8425),D3207))</f>
        <v/>
      </c>
      <c r="F3207" t="str">
        <f t="shared" si="399"/>
        <v/>
      </c>
      <c r="G3207">
        <f>Weighting!$H$15</f>
        <v>0</v>
      </c>
      <c r="H3207">
        <f t="array" ref="H3207">FREQUENCY(IF('Data Transformation'!$B$4:$B$8425=B3195,'Data Transformation'!$G$4:$G$8425),'Bin Analysis'!$B3207)</f>
        <v>17</v>
      </c>
      <c r="I3207">
        <f t="shared" si="400"/>
        <v>0</v>
      </c>
      <c r="J3207">
        <f t="shared" si="401"/>
        <v>0</v>
      </c>
      <c r="K3207">
        <f>J3207*Weighting!$W$15</f>
        <v>0</v>
      </c>
      <c r="M3207" s="14"/>
    </row>
    <row r="3208" spans="1:13" x14ac:dyDescent="0.25">
      <c r="A3208" s="32" t="str">
        <f>IF(Weighting!$P$16&gt;0,B3208,"")</f>
        <v/>
      </c>
      <c r="B3208">
        <f>Weighting!$C$16</f>
        <v>1.631</v>
      </c>
      <c r="C3208">
        <f>Weighting!$F$16</f>
        <v>0</v>
      </c>
      <c r="D3208" t="b">
        <f>IF(C3208=1,'Data Transformation'!$G$3+0.5*'Data Transformation'!$W$25,IF(C3209=1,D3209-'Data Transformation'!$W$25,FALSE))</f>
        <v>0</v>
      </c>
      <c r="E3208" t="str">
        <f t="array" ref="E3208">IF(ISLOGICAL(D3208),"",FREQUENCY(IF('Data Transformation'!$B$425:$B$8425='Bin Analysis'!$B3195,'Data Transformation'!$G$425:$G$8425),D3208))</f>
        <v/>
      </c>
      <c r="F3208" t="str">
        <f t="shared" si="399"/>
        <v/>
      </c>
      <c r="G3208">
        <f>Weighting!$H$16</f>
        <v>0</v>
      </c>
      <c r="H3208">
        <f t="array" ref="H3208">FREQUENCY(IF('Data Transformation'!$B$4:$B$8425=B3195,'Data Transformation'!$G$4:$G$8425),'Bin Analysis'!$B3208)</f>
        <v>17</v>
      </c>
      <c r="I3208">
        <f t="shared" si="400"/>
        <v>0</v>
      </c>
      <c r="J3208">
        <f t="shared" si="401"/>
        <v>0</v>
      </c>
      <c r="K3208">
        <f>J3208*Weighting!$W$16</f>
        <v>0</v>
      </c>
      <c r="M3208" s="14"/>
    </row>
    <row r="3209" spans="1:13" x14ac:dyDescent="0.25">
      <c r="A3209" s="32" t="str">
        <f>IF(Weighting!$P$17&gt;0,B3209,"")</f>
        <v/>
      </c>
      <c r="B3209">
        <f>Weighting!$C$17</f>
        <v>1.762</v>
      </c>
      <c r="C3209">
        <f>Weighting!$F$17</f>
        <v>0</v>
      </c>
      <c r="D3209" t="b">
        <f>IF(C3209=1,'Data Transformation'!$G$3+0.5*'Data Transformation'!$W$25,IF(C3210=1,D3210-'Data Transformation'!$W$25,FALSE))</f>
        <v>0</v>
      </c>
      <c r="E3209" t="str">
        <f t="array" ref="E3209">IF(ISLOGICAL(D3209),"",FREQUENCY(IF('Data Transformation'!$B$425:$B$8425='Bin Analysis'!$B3195,'Data Transformation'!$G$425:$G$8425),D3209))</f>
        <v/>
      </c>
      <c r="F3209" t="str">
        <f t="shared" si="399"/>
        <v/>
      </c>
      <c r="G3209">
        <f>Weighting!$H$17</f>
        <v>0</v>
      </c>
      <c r="H3209">
        <f t="array" ref="H3209">FREQUENCY(IF('Data Transformation'!$B$4:$B$8425=B3195,'Data Transformation'!$G$4:$G$8425),'Bin Analysis'!$B3209)</f>
        <v>17</v>
      </c>
      <c r="I3209">
        <f t="shared" si="400"/>
        <v>0</v>
      </c>
      <c r="J3209">
        <f t="shared" si="401"/>
        <v>0</v>
      </c>
      <c r="K3209">
        <f>J3209*Weighting!$W$17</f>
        <v>0</v>
      </c>
      <c r="M3209" s="14"/>
    </row>
    <row r="3210" spans="1:13" x14ac:dyDescent="0.25">
      <c r="A3210" s="32" t="str">
        <f>IF(Weighting!$P$18&gt;0,B3210,"")</f>
        <v/>
      </c>
      <c r="B3210">
        <f>Weighting!$C$18</f>
        <v>1.893</v>
      </c>
      <c r="C3210">
        <f>Weighting!$F$18</f>
        <v>0</v>
      </c>
      <c r="D3210" t="b">
        <f>IF(C3210=1,'Data Transformation'!$G$3+0.5*'Data Transformation'!$W$25,IF(C3211=1,D3211-'Data Transformation'!$W$25,FALSE))</f>
        <v>0</v>
      </c>
      <c r="E3210" t="str">
        <f t="array" ref="E3210">IF(ISLOGICAL(D3210),"",FREQUENCY(IF('Data Transformation'!$B$425:$B$8425='Bin Analysis'!$B3195,'Data Transformation'!$G$425:$G$8425),D3210))</f>
        <v/>
      </c>
      <c r="F3210" t="str">
        <f t="shared" si="399"/>
        <v/>
      </c>
      <c r="G3210">
        <f>Weighting!$H$18</f>
        <v>0</v>
      </c>
      <c r="H3210">
        <f t="array" ref="H3210">FREQUENCY(IF('Data Transformation'!$B$4:$B$8425=B3195,'Data Transformation'!$G$4:$G$8425),'Bin Analysis'!$B3210)</f>
        <v>17</v>
      </c>
      <c r="I3210">
        <f t="shared" si="400"/>
        <v>0</v>
      </c>
      <c r="J3210">
        <f t="shared" si="401"/>
        <v>0</v>
      </c>
      <c r="K3210">
        <f>J3210*Weighting!$W$18</f>
        <v>0</v>
      </c>
      <c r="M3210" s="14"/>
    </row>
    <row r="3211" spans="1:13" x14ac:dyDescent="0.25">
      <c r="A3211" s="32" t="str">
        <f>IF(Weighting!$P$19&gt;0,B3211,"")</f>
        <v/>
      </c>
      <c r="B3211">
        <f>Weighting!$C$19</f>
        <v>2.024</v>
      </c>
      <c r="C3211">
        <f>Weighting!$F$19</f>
        <v>0</v>
      </c>
      <c r="D3211" t="b">
        <f>IF(C3211=1,'Data Transformation'!$G$3+0.5*'Data Transformation'!$W$25,IF(C3212=1,D3212-'Data Transformation'!$W$25,FALSE))</f>
        <v>0</v>
      </c>
      <c r="E3211" t="str">
        <f t="array" ref="E3211">IF(ISLOGICAL(D3211),"",FREQUENCY(IF('Data Transformation'!$B$425:$B$8425='Bin Analysis'!$B3195,'Data Transformation'!$G$425:$G$8425),D3211))</f>
        <v/>
      </c>
      <c r="F3211" t="str">
        <f t="shared" si="399"/>
        <v/>
      </c>
      <c r="G3211">
        <f>Weighting!$H$19</f>
        <v>0</v>
      </c>
      <c r="H3211">
        <f t="array" ref="H3211">FREQUENCY(IF('Data Transformation'!$B$4:$B$8425=B3195,'Data Transformation'!$G$4:$G$8425),'Bin Analysis'!$B3211)</f>
        <v>17</v>
      </c>
      <c r="I3211">
        <f t="shared" si="400"/>
        <v>0</v>
      </c>
      <c r="J3211">
        <f t="shared" si="401"/>
        <v>0</v>
      </c>
      <c r="K3211">
        <f>J3211*Weighting!$W$19</f>
        <v>0</v>
      </c>
      <c r="M3211" s="14"/>
    </row>
    <row r="3212" spans="1:13" x14ac:dyDescent="0.25">
      <c r="A3212" s="32" t="str">
        <f>IF(Weighting!$P$20&gt;0,B3212,"")</f>
        <v/>
      </c>
      <c r="B3212">
        <f>Weighting!$C$20</f>
        <v>2.1550000000000002</v>
      </c>
      <c r="C3212">
        <f>Weighting!$F$20</f>
        <v>0</v>
      </c>
      <c r="D3212" t="b">
        <f>IF(C3212=1,'Data Transformation'!$G$3+0.5*'Data Transformation'!$W$25,IF(C3213=1,D3213-'Data Transformation'!$W$25,FALSE))</f>
        <v>0</v>
      </c>
      <c r="E3212" t="str">
        <f t="array" ref="E3212">IF(ISLOGICAL(D3212),"",FREQUENCY(IF('Data Transformation'!$B$425:$B$8425='Bin Analysis'!$B3195,'Data Transformation'!$G$425:$G$8425),D3212))</f>
        <v/>
      </c>
      <c r="F3212" t="str">
        <f t="shared" si="399"/>
        <v/>
      </c>
      <c r="G3212">
        <f>Weighting!$H$20</f>
        <v>0</v>
      </c>
      <c r="H3212">
        <f t="array" ref="H3212">FREQUENCY(IF('Data Transformation'!$B$4:$B$8425=B3195,'Data Transformation'!$G$4:$G$8425),'Bin Analysis'!$B3212)</f>
        <v>17</v>
      </c>
      <c r="I3212">
        <f t="shared" si="400"/>
        <v>0</v>
      </c>
      <c r="J3212">
        <f t="shared" si="401"/>
        <v>0</v>
      </c>
      <c r="K3212">
        <f>J3212*Weighting!$W$20</f>
        <v>0</v>
      </c>
      <c r="M3212" s="14"/>
    </row>
    <row r="3213" spans="1:13" x14ac:dyDescent="0.25">
      <c r="A3213" s="32" t="str">
        <f>IF(Weighting!$P$21&gt;0,B3213,"")</f>
        <v/>
      </c>
      <c r="B3213">
        <f>Weighting!$C$21</f>
        <v>2.2860000000000005</v>
      </c>
      <c r="C3213">
        <f>Weighting!$F$21</f>
        <v>0</v>
      </c>
      <c r="D3213" t="b">
        <f>IF(C3213=1,'Data Transformation'!$G$3+0.5*'Data Transformation'!$W$25,IF(C3214=1,D3214-'Data Transformation'!$W$25,FALSE))</f>
        <v>0</v>
      </c>
      <c r="E3213" t="str">
        <f t="array" ref="E3213">IF(ISLOGICAL(D3213),"",FREQUENCY(IF('Data Transformation'!$B$425:$B$8425='Bin Analysis'!$B3195,'Data Transformation'!$G$425:$G$8425),D3213))</f>
        <v/>
      </c>
      <c r="F3213" t="str">
        <f t="shared" si="399"/>
        <v/>
      </c>
      <c r="G3213">
        <f>Weighting!$H$21</f>
        <v>0</v>
      </c>
      <c r="H3213">
        <f t="array" ref="H3213">FREQUENCY(IF('Data Transformation'!$B$4:$B$8425=B3195,'Data Transformation'!$G$4:$G$8425),'Bin Analysis'!$B3213)</f>
        <v>17</v>
      </c>
      <c r="I3213">
        <f t="shared" si="400"/>
        <v>0</v>
      </c>
      <c r="J3213">
        <f t="shared" si="401"/>
        <v>0</v>
      </c>
      <c r="K3213">
        <f>J3213*Weighting!$W$21</f>
        <v>0</v>
      </c>
      <c r="M3213" s="14"/>
    </row>
    <row r="3214" spans="1:13" x14ac:dyDescent="0.25">
      <c r="A3214" s="32" t="str">
        <f>IF(Weighting!$P$22&gt;0,B3214,"")</f>
        <v/>
      </c>
      <c r="B3214">
        <f>Weighting!$C$22</f>
        <v>2.4170000000000007</v>
      </c>
      <c r="C3214">
        <f>Weighting!$F$22</f>
        <v>0</v>
      </c>
      <c r="D3214" t="b">
        <f>IF(C3214=1,'Data Transformation'!$G$3+0.5*'Data Transformation'!$W$25,IF(C3215=1,D3215-'Data Transformation'!$W$25,FALSE))</f>
        <v>0</v>
      </c>
      <c r="E3214" t="str">
        <f t="array" ref="E3214">IF(ISLOGICAL(D3214),"",FREQUENCY(IF('Data Transformation'!$B$425:$B$8425='Bin Analysis'!$B3195,'Data Transformation'!$G$425:$G$8425),D3214))</f>
        <v/>
      </c>
      <c r="F3214" t="str">
        <f t="shared" si="399"/>
        <v/>
      </c>
      <c r="G3214">
        <f>Weighting!$H$22</f>
        <v>0</v>
      </c>
      <c r="H3214">
        <f t="array" ref="H3214">FREQUENCY(IF('Data Transformation'!$B$4:$B$8425=B3195,'Data Transformation'!$G$4:$G$8425),'Bin Analysis'!$B3214)</f>
        <v>17</v>
      </c>
      <c r="I3214">
        <f t="shared" si="400"/>
        <v>0</v>
      </c>
      <c r="J3214">
        <f t="shared" si="401"/>
        <v>0</v>
      </c>
      <c r="K3214">
        <f>J3214*Weighting!$W$22</f>
        <v>0</v>
      </c>
      <c r="M3214" s="14"/>
    </row>
    <row r="3215" spans="1:13" x14ac:dyDescent="0.25">
      <c r="A3215" s="32" t="str">
        <f>IF(Weighting!$P$23&gt;0,B3215,"")</f>
        <v/>
      </c>
      <c r="B3215">
        <f>Weighting!$C$23</f>
        <v>2.5480000000000009</v>
      </c>
      <c r="C3215">
        <f>Weighting!$F$23</f>
        <v>0</v>
      </c>
      <c r="D3215" t="b">
        <f>IF(C3215=1,'Data Transformation'!$G$3+0.5*'Data Transformation'!$W$25,IF(C3216=1,D3216-'Data Transformation'!$W$25,FALSE))</f>
        <v>0</v>
      </c>
      <c r="E3215" t="str">
        <f t="array" ref="E3215">IF(ISLOGICAL(D3215),"",FREQUENCY(IF('Data Transformation'!$B$425:$B$8425='Bin Analysis'!$B3195,'Data Transformation'!$G$425:$G$8425),D3215))</f>
        <v/>
      </c>
      <c r="F3215" t="str">
        <f t="shared" si="399"/>
        <v/>
      </c>
      <c r="G3215">
        <f>Weighting!$H$23</f>
        <v>0</v>
      </c>
      <c r="H3215">
        <f t="array" ref="H3215">FREQUENCY(IF('Data Transformation'!$B$4:$B$8425=B3195,'Data Transformation'!$G$4:$G$8425),'Bin Analysis'!$B3215)</f>
        <v>17</v>
      </c>
      <c r="I3215">
        <f t="shared" si="400"/>
        <v>0</v>
      </c>
      <c r="J3215">
        <f t="shared" si="401"/>
        <v>0</v>
      </c>
      <c r="K3215">
        <f>J3215*Weighting!$W$23</f>
        <v>0</v>
      </c>
      <c r="M3215" s="14"/>
    </row>
    <row r="3216" spans="1:13" x14ac:dyDescent="0.25">
      <c r="A3216" s="32" t="str">
        <f>IF(Weighting!$P$24&gt;0,B3216,"")</f>
        <v/>
      </c>
      <c r="B3216">
        <f>Weighting!$C$24</f>
        <v>2.6790000000000012</v>
      </c>
      <c r="C3216">
        <f>Weighting!$F$24</f>
        <v>0</v>
      </c>
      <c r="D3216" t="b">
        <f>IF(C3216=1,'Data Transformation'!$G$3+0.5*'Data Transformation'!$W$25,IF(C3217=1,D3217-'Data Transformation'!$W$25,FALSE))</f>
        <v>0</v>
      </c>
      <c r="E3216" t="str">
        <f t="array" ref="E3216">IF(ISLOGICAL(D3216),"",FREQUENCY(IF('Data Transformation'!$B$425:$B$8425='Bin Analysis'!$B3195,'Data Transformation'!$G$425:$G$8425),D3216))</f>
        <v/>
      </c>
      <c r="F3216" t="str">
        <f t="shared" si="399"/>
        <v/>
      </c>
      <c r="G3216">
        <f>Weighting!$H$24</f>
        <v>0</v>
      </c>
      <c r="H3216">
        <f t="array" ref="H3216">FREQUENCY(IF('Data Transformation'!$B$4:$B$8425=B3195,'Data Transformation'!$G$4:$G$8425),'Bin Analysis'!$B3216)</f>
        <v>17</v>
      </c>
      <c r="I3216">
        <f t="shared" si="400"/>
        <v>0</v>
      </c>
      <c r="J3216">
        <f t="shared" si="401"/>
        <v>0</v>
      </c>
      <c r="K3216">
        <f>J3216*Weighting!$W$24</f>
        <v>0</v>
      </c>
      <c r="M3216" s="14"/>
    </row>
    <row r="3217" spans="1:25" x14ac:dyDescent="0.25">
      <c r="A3217" s="32" t="str">
        <f>IF(Weighting!$P$25&gt;0,B3217,"")</f>
        <v/>
      </c>
      <c r="B3217">
        <f>Weighting!$C$25</f>
        <v>2.8100000000000014</v>
      </c>
      <c r="C3217">
        <f>Weighting!$F$25</f>
        <v>0</v>
      </c>
      <c r="D3217" t="b">
        <f>IF(C3217=1,'Data Transformation'!$G$3+0.5*'Data Transformation'!$W$25,IF(C3218=1,D3218-'Data Transformation'!$W$25,FALSE))</f>
        <v>0</v>
      </c>
      <c r="E3217" t="str">
        <f t="array" ref="E3217">IF(ISLOGICAL(D3217),"",FREQUENCY(IF('Data Transformation'!$B$425:$B$8425='Bin Analysis'!$B3195,'Data Transformation'!$G$425:$G$8425),D3217))</f>
        <v/>
      </c>
      <c r="F3217" t="str">
        <f t="shared" si="399"/>
        <v/>
      </c>
      <c r="G3217">
        <f>Weighting!$H$25</f>
        <v>0</v>
      </c>
      <c r="H3217">
        <f t="array" ref="H3217">FREQUENCY(IF('Data Transformation'!$B$4:$B$8425=B3195,'Data Transformation'!$G$4:$G$8425),'Bin Analysis'!$B3217)</f>
        <v>17</v>
      </c>
      <c r="I3217">
        <f t="shared" si="400"/>
        <v>0</v>
      </c>
      <c r="J3217">
        <f t="shared" si="401"/>
        <v>0</v>
      </c>
      <c r="K3217">
        <f>J3217*Weighting!$W$25</f>
        <v>0</v>
      </c>
      <c r="M3217" s="14"/>
    </row>
    <row r="3218" spans="1:25" x14ac:dyDescent="0.25">
      <c r="O3218"/>
      <c r="P3218"/>
      <c r="Q3218"/>
      <c r="R3218"/>
    </row>
    <row r="3219" spans="1:25" ht="23.25" x14ac:dyDescent="0.35">
      <c r="A3219" s="21" t="s">
        <v>0</v>
      </c>
      <c r="B3219" s="21">
        <f>IFERROR(VLOOKUP(C3219,'Data Transformation'!$L$6:$M$426,2,FALSE),"")</f>
        <v>134</v>
      </c>
      <c r="C3219" s="21">
        <f>C3195+1</f>
        <v>134</v>
      </c>
      <c r="D3219" s="21"/>
      <c r="E3219" s="21"/>
      <c r="F3219" s="21"/>
      <c r="G3219" s="21"/>
      <c r="H3219" s="22"/>
      <c r="I3219" s="22"/>
      <c r="J3219" s="22"/>
      <c r="K3219" s="21"/>
      <c r="L3219" s="21">
        <f>B3219</f>
        <v>134</v>
      </c>
      <c r="M3219" s="23">
        <f>INDEX('Data Transformation'!$O$4:$O$424,MATCH($B3219,'Data Transformation'!$M$4:$M$424,0),MATCH($M$2,'Data Transformation'!$O$3,0))</f>
        <v>18</v>
      </c>
      <c r="N3219" s="27">
        <f>IF('Input and Summary Results'!$J$16="minimum",'Bin Analysis'!X3220/(M3219-1),'Bin Analysis'!Y3219/('Bin Analysis'!M3219-1))</f>
        <v>0</v>
      </c>
      <c r="O3219" s="27">
        <f>IF(M3219=FALSE,NA(),(VLOOKUP(1,C3222:K3241,4,FALSE))/(M3219-1))</f>
        <v>5.8823529411764705E-2</v>
      </c>
      <c r="P3219" s="27">
        <f>IF(M3219=FALSE,NA(),SUM(J3222:J3241)/Weighting!$S$5)</f>
        <v>0.7</v>
      </c>
      <c r="Q3219" s="27">
        <f>IF(M3219=FALSE,NA(),SUM(K3222:K3241)/Weighting!$S$6)</f>
        <v>0.65217391304347827</v>
      </c>
      <c r="R3219" s="27">
        <f>IF(M3219=FALSE,NA(),(VLOOKUP(1,G3222:K3241,3,FALSE))/(M3219-1))</f>
        <v>5.8823529411764705E-2</v>
      </c>
      <c r="S3219" s="22" t="str">
        <f>IF(M3219=FALSE,NA(),IF(SUM(J3222:J3241)=2,"yes","no"))</f>
        <v>no</v>
      </c>
      <c r="X3219" s="2" cm="2">
        <f t="array" ref="X3219:X3220">FREQUENCY(IF('Data Transformation'!$B$425:$B$6424='Bin Analysis'!L3219,'Data Transformation'!$G$425:$G$6424),'Data Transformation'!$U$11)</f>
        <v>17</v>
      </c>
      <c r="Y3219" s="2" cm="2">
        <f t="array" ref="Y3219:Y3220">FREQUENCY(IF('Data Transformation'!$B$425:$B$6424='Bin Analysis'!L3219,'Data Transformation'!$G$425:$G$6424),'Data Transformation'!$U$12)</f>
        <v>16</v>
      </c>
    </row>
    <row r="3220" spans="1:25" x14ac:dyDescent="0.25">
      <c r="A3220" s="14" t="s">
        <v>66</v>
      </c>
      <c r="B3220" t="s">
        <v>47</v>
      </c>
      <c r="C3220" t="s">
        <v>5</v>
      </c>
      <c r="D3220" t="s">
        <v>99</v>
      </c>
      <c r="E3220" t="s">
        <v>100</v>
      </c>
      <c r="F3220" t="s">
        <v>101</v>
      </c>
      <c r="G3220" t="s">
        <v>69</v>
      </c>
      <c r="H3220" t="s">
        <v>31</v>
      </c>
      <c r="I3220" t="s">
        <v>32</v>
      </c>
      <c r="J3220" t="s">
        <v>46</v>
      </c>
      <c r="K3220" s="14" t="s">
        <v>45</v>
      </c>
      <c r="M3220" s="14"/>
      <c r="X3220" s="2">
        <v>0</v>
      </c>
      <c r="Y3220" s="2">
        <v>1</v>
      </c>
    </row>
    <row r="3221" spans="1:25" x14ac:dyDescent="0.25">
      <c r="A3221" s="32"/>
      <c r="D3221" t="b">
        <f>IF(C3221=1,'Data Transformation'!$G$3+0.5*'Data Transformation'!$W$25,IF(C3222=1,D3222-'Data Transformation'!$W$25,FALSE))</f>
        <v>0</v>
      </c>
      <c r="E3221" t="str">
        <f t="array" ref="E3221">IF(ISLOGICAL(D3221),"",FREQUENCY(IF('Data Transformation'!$B$425:$B$8425='Bin Analysis'!$B3219,'Data Transformation'!$G$425:$G$8425),D3221))</f>
        <v/>
      </c>
      <c r="F3221" t="str">
        <f>IF(ISLOGICAL(D3221),"",E3221-E3220)</f>
        <v/>
      </c>
      <c r="M3221" s="14"/>
    </row>
    <row r="3222" spans="1:25" x14ac:dyDescent="0.25">
      <c r="A3222" s="32">
        <f>IF(Weighting!$P$6&gt;0,B3222,"")</f>
        <v>0.32100000000000001</v>
      </c>
      <c r="B3222">
        <f>Weighting!$C$6</f>
        <v>0.32100000000000001</v>
      </c>
      <c r="C3222">
        <f>Weighting!$F$6</f>
        <v>0</v>
      </c>
      <c r="D3222" t="b">
        <f>IF(C3222=1,'Data Transformation'!$G$3+0.5*'Data Transformation'!$W$25,IF(C3223=1,D3223-'Data Transformation'!$W$25,FALSE))</f>
        <v>0</v>
      </c>
      <c r="E3222" t="str">
        <f t="array" ref="E3222">IF(ISLOGICAL(D3222),"",FREQUENCY(IF('Data Transformation'!$B$425:$B$8425='Bin Analysis'!$B3219,'Data Transformation'!$G$425:$G$8425),D3222))</f>
        <v/>
      </c>
      <c r="F3222" t="str">
        <f>IF(ISLOGICAL(D3222),"",E3222-E3221)</f>
        <v/>
      </c>
      <c r="G3222">
        <f>Weighting!$H$6</f>
        <v>1</v>
      </c>
      <c r="H3222">
        <f t="array" ref="H3222">FREQUENCY(IF('Data Transformation'!$B$4:$B$8425=B3219,'Data Transformation'!$G$4:$G$8425),'Bin Analysis'!$B3222)</f>
        <v>1</v>
      </c>
      <c r="I3222">
        <f>H3222-H3221</f>
        <v>1</v>
      </c>
      <c r="J3222">
        <f>IF(I3222=0,0,1)</f>
        <v>1</v>
      </c>
      <c r="K3222">
        <f>J3222*Weighting!$W$6</f>
        <v>1</v>
      </c>
      <c r="M3222" s="14"/>
    </row>
    <row r="3223" spans="1:25" x14ac:dyDescent="0.25">
      <c r="A3223" s="32">
        <f>IF(Weighting!$P$7&gt;0,B3223,"")</f>
        <v>0.45200000000000001</v>
      </c>
      <c r="B3223">
        <f>Weighting!$C$7</f>
        <v>0.45200000000000001</v>
      </c>
      <c r="C3223">
        <f>Weighting!$F$7</f>
        <v>0</v>
      </c>
      <c r="D3223" t="b">
        <f>IF(C3223=1,'Data Transformation'!$G$3+0.5*'Data Transformation'!$W$25,IF(C3224=1,D3224-'Data Transformation'!$W$25,FALSE))</f>
        <v>0</v>
      </c>
      <c r="E3223" t="str">
        <f t="array" ref="E3223">IF(ISLOGICAL(D3223),"",FREQUENCY(IF('Data Transformation'!$B$425:$B$8425='Bin Analysis'!$B3219,'Data Transformation'!$G$425:$G$8425),D3223))</f>
        <v/>
      </c>
      <c r="F3223" t="str">
        <f t="shared" ref="F3223:F3241" si="402">IF(ISLOGICAL(D3223),"",E3223-E3222)</f>
        <v/>
      </c>
      <c r="G3223">
        <f>Weighting!$H$7</f>
        <v>0</v>
      </c>
      <c r="H3223">
        <f t="array" ref="H3223">FREQUENCY(IF('Data Transformation'!$B$4:$B$8425=B3219,'Data Transformation'!$G$4:$G$8425),'Bin Analysis'!$B3223)</f>
        <v>2</v>
      </c>
      <c r="I3223">
        <f t="shared" ref="I3223:I3241" si="403">H3223-H3222</f>
        <v>1</v>
      </c>
      <c r="J3223">
        <f>IF(I3223=0,0,1)</f>
        <v>1</v>
      </c>
      <c r="K3223">
        <f>J3223*Weighting!$W$7</f>
        <v>2</v>
      </c>
      <c r="M3223" s="14"/>
    </row>
    <row r="3224" spans="1:25" x14ac:dyDescent="0.25">
      <c r="A3224" s="32">
        <f>IF(Weighting!$P$8&gt;0,B3224,"")</f>
        <v>0.58299999999999996</v>
      </c>
      <c r="B3224">
        <f>Weighting!$C$8</f>
        <v>0.58299999999999996</v>
      </c>
      <c r="C3224">
        <f>Weighting!$F$8</f>
        <v>0</v>
      </c>
      <c r="D3224" t="b">
        <f>IF(C3224=1,'Data Transformation'!$G$3+0.5*'Data Transformation'!$W$25,IF(C3225=1,D3225-'Data Transformation'!$W$25,FALSE))</f>
        <v>0</v>
      </c>
      <c r="E3224" t="str">
        <f t="array" ref="E3224">IF(ISLOGICAL(D3224),"",FREQUENCY(IF('Data Transformation'!$B$425:$B$8425='Bin Analysis'!$B3219,'Data Transformation'!$G$425:$G$8425),D3224))</f>
        <v/>
      </c>
      <c r="F3224" t="str">
        <f t="shared" si="402"/>
        <v/>
      </c>
      <c r="G3224">
        <f>Weighting!$H$8</f>
        <v>0</v>
      </c>
      <c r="H3224">
        <f t="array" ref="H3224">FREQUENCY(IF('Data Transformation'!$B$4:$B$8425=B3219,'Data Transformation'!$G$4:$G$8425),'Bin Analysis'!$B3224)</f>
        <v>3</v>
      </c>
      <c r="I3224">
        <f t="shared" si="403"/>
        <v>1</v>
      </c>
      <c r="J3224">
        <f t="shared" ref="J3224:J3241" si="404">IF(I3224=0,0,1)</f>
        <v>1</v>
      </c>
      <c r="K3224">
        <f>J3224*Weighting!$W$8</f>
        <v>3</v>
      </c>
      <c r="M3224" s="14"/>
    </row>
    <row r="3225" spans="1:25" x14ac:dyDescent="0.25">
      <c r="A3225" s="32">
        <f>IF(Weighting!$P$9&gt;0,B3225,"")</f>
        <v>0.71399999999999997</v>
      </c>
      <c r="B3225" s="50">
        <f>Weighting!$C$9</f>
        <v>0.71399999999999997</v>
      </c>
      <c r="C3225">
        <f>Weighting!$F$9</f>
        <v>0</v>
      </c>
      <c r="D3225" t="b">
        <f>IF(C3225=1,'Data Transformation'!$G$3+0.5*'Data Transformation'!$W$25,IF(C3226=1,D3226-'Data Transformation'!$W$25,FALSE))</f>
        <v>0</v>
      </c>
      <c r="E3225" t="str">
        <f t="array" ref="E3225">IF(ISLOGICAL(D3225),"",FREQUENCY(IF('Data Transformation'!$B$425:$B$8425='Bin Analysis'!$B3219,'Data Transformation'!$G$425:$G$8425),D3225))</f>
        <v/>
      </c>
      <c r="F3225" t="str">
        <f t="shared" si="402"/>
        <v/>
      </c>
      <c r="G3225">
        <f>Weighting!$H$9</f>
        <v>0</v>
      </c>
      <c r="H3225">
        <f t="array" ref="H3225">FREQUENCY(IF('Data Transformation'!$B$4:$B$8425=B3219,'Data Transformation'!$G$4:$G$8425),'Bin Analysis'!$B3225)</f>
        <v>11</v>
      </c>
      <c r="I3225">
        <f t="shared" si="403"/>
        <v>8</v>
      </c>
      <c r="J3225">
        <f t="shared" si="404"/>
        <v>1</v>
      </c>
      <c r="K3225">
        <f>J3225*Weighting!$W$9</f>
        <v>3</v>
      </c>
      <c r="M3225" s="14"/>
    </row>
    <row r="3226" spans="1:25" x14ac:dyDescent="0.25">
      <c r="A3226" s="32">
        <f>IF(Weighting!$P$10&gt;0,B3226,"")</f>
        <v>0.84499999999999997</v>
      </c>
      <c r="B3226">
        <f>Weighting!$C$10</f>
        <v>0.84499999999999997</v>
      </c>
      <c r="C3226">
        <f>Weighting!$F$10</f>
        <v>0</v>
      </c>
      <c r="D3226" t="b">
        <f>IF(C3226=1,'Data Transformation'!$G$3+0.5*'Data Transformation'!$W$25,IF(C3227=1,D3227-'Data Transformation'!$W$25,FALSE))</f>
        <v>0</v>
      </c>
      <c r="E3226" t="str">
        <f t="array" ref="E3226">IF(ISLOGICAL(D3226),"",FREQUENCY(IF('Data Transformation'!$B$425:$B$8425='Bin Analysis'!$B3219,'Data Transformation'!$G$425:$G$8425),D3226))</f>
        <v/>
      </c>
      <c r="F3226" t="str">
        <f t="shared" si="402"/>
        <v/>
      </c>
      <c r="G3226">
        <f>Weighting!$H$10</f>
        <v>0</v>
      </c>
      <c r="H3226">
        <f t="array" ref="H3226">FREQUENCY(IF('Data Transformation'!$B$4:$B$8425=B3219,'Data Transformation'!$G$4:$G$8425),'Bin Analysis'!$B3226)</f>
        <v>15</v>
      </c>
      <c r="I3226">
        <f t="shared" si="403"/>
        <v>4</v>
      </c>
      <c r="J3226">
        <f t="shared" si="404"/>
        <v>1</v>
      </c>
      <c r="K3226">
        <f>J3226*Weighting!$W$10</f>
        <v>3</v>
      </c>
      <c r="M3226" s="14"/>
    </row>
    <row r="3227" spans="1:25" x14ac:dyDescent="0.25">
      <c r="A3227" s="32">
        <f>IF(Weighting!$P$11&gt;0,B3227,"")</f>
        <v>0.97599999999999998</v>
      </c>
      <c r="B3227">
        <f>Weighting!$C$11</f>
        <v>0.97599999999999998</v>
      </c>
      <c r="C3227">
        <f>Weighting!$F$11</f>
        <v>0</v>
      </c>
      <c r="D3227">
        <f>IF(C3227=1,'Data Transformation'!$G$3+0.5*'Data Transformation'!$W$25,IF(C3228=1,D3228-'Data Transformation'!$W$25,FALSE))</f>
        <v>0.86899999999999999</v>
      </c>
      <c r="E3227">
        <f t="array" ref="E3227">IF(ISLOGICAL(D3227),"",FREQUENCY(IF('Data Transformation'!$B$425:$B$8425='Bin Analysis'!$B3219,'Data Transformation'!$G$425:$G$8425),D3227))</f>
        <v>16</v>
      </c>
      <c r="F3227" t="e">
        <f t="shared" si="402"/>
        <v>#VALUE!</v>
      </c>
      <c r="G3227">
        <f>Weighting!$H$11</f>
        <v>0</v>
      </c>
      <c r="H3227">
        <f t="array" ref="H3227">FREQUENCY(IF('Data Transformation'!$B$4:$B$8425=B3219,'Data Transformation'!$G$4:$G$8425),'Bin Analysis'!$B3227)</f>
        <v>17</v>
      </c>
      <c r="I3227">
        <f t="shared" si="403"/>
        <v>2</v>
      </c>
      <c r="J3227">
        <f t="shared" si="404"/>
        <v>1</v>
      </c>
      <c r="K3227">
        <f>J3227*Weighting!$W$11</f>
        <v>2</v>
      </c>
      <c r="M3227" s="14"/>
    </row>
    <row r="3228" spans="1:25" x14ac:dyDescent="0.25">
      <c r="A3228" s="32">
        <f>IF(Weighting!$P$12&gt;0,B3228,"")</f>
        <v>1.107</v>
      </c>
      <c r="B3228">
        <f>Weighting!$C$12</f>
        <v>1.107</v>
      </c>
      <c r="C3228">
        <f>Weighting!$F$12</f>
        <v>1</v>
      </c>
      <c r="D3228">
        <f>IF(C3228=1,'Data Transformation'!$G$3+0.5*'Data Transformation'!$W$25,IF(C3229=1,D3229-'Data Transformation'!$W$25,FALSE))</f>
        <v>1.131</v>
      </c>
      <c r="E3228">
        <f t="array" ref="E3228">IF(ISLOGICAL(D3228),"",FREQUENCY(IF('Data Transformation'!$B$425:$B$8425='Bin Analysis'!$B3219,'Data Transformation'!$G$425:$G$8425),D3228))</f>
        <v>17</v>
      </c>
      <c r="F3228">
        <f t="shared" si="402"/>
        <v>1</v>
      </c>
      <c r="G3228">
        <f>Weighting!$H$12</f>
        <v>0</v>
      </c>
      <c r="H3228">
        <f t="array" ref="H3228">FREQUENCY(IF('Data Transformation'!$B$4:$B$8425=B3219,'Data Transformation'!$G$4:$G$8425),'Bin Analysis'!$B3228)</f>
        <v>18</v>
      </c>
      <c r="I3228">
        <f t="shared" si="403"/>
        <v>1</v>
      </c>
      <c r="J3228">
        <f t="shared" si="404"/>
        <v>1</v>
      </c>
      <c r="K3228">
        <f>J3228*Weighting!$W$12</f>
        <v>1</v>
      </c>
      <c r="M3228" s="14"/>
    </row>
    <row r="3229" spans="1:25" x14ac:dyDescent="0.25">
      <c r="A3229" s="32">
        <f>IF(Weighting!$P$13&gt;0,B3229,"")</f>
        <v>1.238</v>
      </c>
      <c r="B3229">
        <f>Weighting!$C$13</f>
        <v>1.238</v>
      </c>
      <c r="C3229">
        <f>Weighting!$F$13</f>
        <v>0</v>
      </c>
      <c r="D3229" t="b">
        <f>IF(C3229=1,'Data Transformation'!$G$3+0.5*'Data Transformation'!$W$25,IF(C3230=1,D3230-'Data Transformation'!$W$25,FALSE))</f>
        <v>0</v>
      </c>
      <c r="E3229" t="str">
        <f t="array" ref="E3229">IF(ISLOGICAL(D3229),"",FREQUENCY(IF('Data Transformation'!$B$425:$B$8425='Bin Analysis'!$B3219,'Data Transformation'!$G$425:$G$8425),D3229))</f>
        <v/>
      </c>
      <c r="F3229" t="str">
        <f t="shared" si="402"/>
        <v/>
      </c>
      <c r="G3229">
        <f>Weighting!$H$13</f>
        <v>0</v>
      </c>
      <c r="H3229">
        <f t="array" ref="H3229">FREQUENCY(IF('Data Transformation'!$B$4:$B$8425=B3219,'Data Transformation'!$G$4:$G$8425),'Bin Analysis'!$B3229)</f>
        <v>18</v>
      </c>
      <c r="I3229">
        <f t="shared" si="403"/>
        <v>0</v>
      </c>
      <c r="J3229">
        <f t="shared" si="404"/>
        <v>0</v>
      </c>
      <c r="K3229">
        <f>J3229*Weighting!$W$13</f>
        <v>0</v>
      </c>
      <c r="M3229" s="14"/>
    </row>
    <row r="3230" spans="1:25" x14ac:dyDescent="0.25">
      <c r="A3230" s="32">
        <f>IF(Weighting!$P$14&gt;0,B3230,"")</f>
        <v>1.369</v>
      </c>
      <c r="B3230">
        <f>Weighting!$C$14</f>
        <v>1.369</v>
      </c>
      <c r="C3230">
        <f>Weighting!$F$14</f>
        <v>0</v>
      </c>
      <c r="D3230" t="b">
        <f>IF(C3230=1,'Data Transformation'!$G$3+0.5*'Data Transformation'!$W$25,IF(C3231=1,D3231-'Data Transformation'!$W$25,FALSE))</f>
        <v>0</v>
      </c>
      <c r="E3230" t="str">
        <f t="array" ref="E3230">IF(ISLOGICAL(D3230),"",FREQUENCY(IF('Data Transformation'!$B$425:$B$8425='Bin Analysis'!$B3219,'Data Transformation'!$G$425:$G$8425),D3230))</f>
        <v/>
      </c>
      <c r="F3230" t="str">
        <f t="shared" si="402"/>
        <v/>
      </c>
      <c r="G3230">
        <f>Weighting!$H$14</f>
        <v>0</v>
      </c>
      <c r="H3230">
        <f t="array" ref="H3230">FREQUENCY(IF('Data Transformation'!$B$4:$B$8425=B3219,'Data Transformation'!$G$4:$G$8425),'Bin Analysis'!$B3230)</f>
        <v>18</v>
      </c>
      <c r="I3230">
        <f t="shared" si="403"/>
        <v>0</v>
      </c>
      <c r="J3230">
        <f t="shared" si="404"/>
        <v>0</v>
      </c>
      <c r="K3230">
        <f>J3230*Weighting!$W$14</f>
        <v>0</v>
      </c>
      <c r="M3230" s="14"/>
    </row>
    <row r="3231" spans="1:25" x14ac:dyDescent="0.25">
      <c r="A3231" s="32">
        <f>IF(Weighting!$P$15&gt;0,B3231,"")</f>
        <v>1.5000009999999999</v>
      </c>
      <c r="B3231">
        <f>Weighting!$C$15</f>
        <v>1.5000009999999999</v>
      </c>
      <c r="C3231">
        <f>Weighting!$F$15</f>
        <v>0</v>
      </c>
      <c r="D3231" t="b">
        <f>IF(C3231=1,'Data Transformation'!$G$3+0.5*'Data Transformation'!$W$25,IF(C3232=1,D3232-'Data Transformation'!$W$25,FALSE))</f>
        <v>0</v>
      </c>
      <c r="E3231" t="str">
        <f t="array" ref="E3231">IF(ISLOGICAL(D3231),"",FREQUENCY(IF('Data Transformation'!$B$425:$B$8425='Bin Analysis'!$B3219,'Data Transformation'!$G$425:$G$8425),D3231))</f>
        <v/>
      </c>
      <c r="F3231" t="str">
        <f t="shared" si="402"/>
        <v/>
      </c>
      <c r="G3231">
        <f>Weighting!$H$15</f>
        <v>0</v>
      </c>
      <c r="H3231">
        <f t="array" ref="H3231">FREQUENCY(IF('Data Transformation'!$B$4:$B$8425=B3219,'Data Transformation'!$G$4:$G$8425),'Bin Analysis'!$B3231)</f>
        <v>18</v>
      </c>
      <c r="I3231">
        <f t="shared" si="403"/>
        <v>0</v>
      </c>
      <c r="J3231">
        <f t="shared" si="404"/>
        <v>0</v>
      </c>
      <c r="K3231">
        <f>J3231*Weighting!$W$15</f>
        <v>0</v>
      </c>
      <c r="M3231" s="14"/>
    </row>
    <row r="3232" spans="1:25" x14ac:dyDescent="0.25">
      <c r="A3232" s="32" t="str">
        <f>IF(Weighting!$P$16&gt;0,B3232,"")</f>
        <v/>
      </c>
      <c r="B3232">
        <f>Weighting!$C$16</f>
        <v>1.631</v>
      </c>
      <c r="C3232">
        <f>Weighting!$F$16</f>
        <v>0</v>
      </c>
      <c r="D3232" t="b">
        <f>IF(C3232=1,'Data Transformation'!$G$3+0.5*'Data Transformation'!$W$25,IF(C3233=1,D3233-'Data Transformation'!$W$25,FALSE))</f>
        <v>0</v>
      </c>
      <c r="E3232" t="str">
        <f t="array" ref="E3232">IF(ISLOGICAL(D3232),"",FREQUENCY(IF('Data Transformation'!$B$425:$B$8425='Bin Analysis'!$B3219,'Data Transformation'!$G$425:$G$8425),D3232))</f>
        <v/>
      </c>
      <c r="F3232" t="str">
        <f t="shared" si="402"/>
        <v/>
      </c>
      <c r="G3232">
        <f>Weighting!$H$16</f>
        <v>0</v>
      </c>
      <c r="H3232">
        <f t="array" ref="H3232">FREQUENCY(IF('Data Transformation'!$B$4:$B$8425=B3219,'Data Transformation'!$G$4:$G$8425),'Bin Analysis'!$B3232)</f>
        <v>18</v>
      </c>
      <c r="I3232">
        <f t="shared" si="403"/>
        <v>0</v>
      </c>
      <c r="J3232">
        <f t="shared" si="404"/>
        <v>0</v>
      </c>
      <c r="K3232">
        <f>J3232*Weighting!$W$16</f>
        <v>0</v>
      </c>
      <c r="M3232" s="14"/>
    </row>
    <row r="3233" spans="1:25" x14ac:dyDescent="0.25">
      <c r="A3233" s="32" t="str">
        <f>IF(Weighting!$P$17&gt;0,B3233,"")</f>
        <v/>
      </c>
      <c r="B3233">
        <f>Weighting!$C$17</f>
        <v>1.762</v>
      </c>
      <c r="C3233">
        <f>Weighting!$F$17</f>
        <v>0</v>
      </c>
      <c r="D3233" t="b">
        <f>IF(C3233=1,'Data Transformation'!$G$3+0.5*'Data Transformation'!$W$25,IF(C3234=1,D3234-'Data Transformation'!$W$25,FALSE))</f>
        <v>0</v>
      </c>
      <c r="E3233" t="str">
        <f t="array" ref="E3233">IF(ISLOGICAL(D3233),"",FREQUENCY(IF('Data Transformation'!$B$425:$B$8425='Bin Analysis'!$B3219,'Data Transformation'!$G$425:$G$8425),D3233))</f>
        <v/>
      </c>
      <c r="F3233" t="str">
        <f t="shared" si="402"/>
        <v/>
      </c>
      <c r="G3233">
        <f>Weighting!$H$17</f>
        <v>0</v>
      </c>
      <c r="H3233">
        <f t="array" ref="H3233">FREQUENCY(IF('Data Transformation'!$B$4:$B$8425=B3219,'Data Transformation'!$G$4:$G$8425),'Bin Analysis'!$B3233)</f>
        <v>18</v>
      </c>
      <c r="I3233">
        <f t="shared" si="403"/>
        <v>0</v>
      </c>
      <c r="J3233">
        <f t="shared" si="404"/>
        <v>0</v>
      </c>
      <c r="K3233">
        <f>J3233*Weighting!$W$17</f>
        <v>0</v>
      </c>
      <c r="M3233" s="14"/>
    </row>
    <row r="3234" spans="1:25" x14ac:dyDescent="0.25">
      <c r="A3234" s="32" t="str">
        <f>IF(Weighting!$P$18&gt;0,B3234,"")</f>
        <v/>
      </c>
      <c r="B3234">
        <f>Weighting!$C$18</f>
        <v>1.893</v>
      </c>
      <c r="C3234">
        <f>Weighting!$F$18</f>
        <v>0</v>
      </c>
      <c r="D3234" t="b">
        <f>IF(C3234=1,'Data Transformation'!$G$3+0.5*'Data Transformation'!$W$25,IF(C3235=1,D3235-'Data Transformation'!$W$25,FALSE))</f>
        <v>0</v>
      </c>
      <c r="E3234" t="str">
        <f t="array" ref="E3234">IF(ISLOGICAL(D3234),"",FREQUENCY(IF('Data Transformation'!$B$425:$B$8425='Bin Analysis'!$B3219,'Data Transformation'!$G$425:$G$8425),D3234))</f>
        <v/>
      </c>
      <c r="F3234" t="str">
        <f t="shared" si="402"/>
        <v/>
      </c>
      <c r="G3234">
        <f>Weighting!$H$18</f>
        <v>0</v>
      </c>
      <c r="H3234">
        <f t="array" ref="H3234">FREQUENCY(IF('Data Transformation'!$B$4:$B$8425=B3219,'Data Transformation'!$G$4:$G$8425),'Bin Analysis'!$B3234)</f>
        <v>18</v>
      </c>
      <c r="I3234">
        <f t="shared" si="403"/>
        <v>0</v>
      </c>
      <c r="J3234">
        <f t="shared" si="404"/>
        <v>0</v>
      </c>
      <c r="K3234">
        <f>J3234*Weighting!$W$18</f>
        <v>0</v>
      </c>
      <c r="M3234" s="14"/>
    </row>
    <row r="3235" spans="1:25" x14ac:dyDescent="0.25">
      <c r="A3235" s="32" t="str">
        <f>IF(Weighting!$P$19&gt;0,B3235,"")</f>
        <v/>
      </c>
      <c r="B3235">
        <f>Weighting!$C$19</f>
        <v>2.024</v>
      </c>
      <c r="C3235">
        <f>Weighting!$F$19</f>
        <v>0</v>
      </c>
      <c r="D3235" t="b">
        <f>IF(C3235=1,'Data Transformation'!$G$3+0.5*'Data Transformation'!$W$25,IF(C3236=1,D3236-'Data Transformation'!$W$25,FALSE))</f>
        <v>0</v>
      </c>
      <c r="E3235" t="str">
        <f t="array" ref="E3235">IF(ISLOGICAL(D3235),"",FREQUENCY(IF('Data Transformation'!$B$425:$B$8425='Bin Analysis'!$B3219,'Data Transformation'!$G$425:$G$8425),D3235))</f>
        <v/>
      </c>
      <c r="F3235" t="str">
        <f t="shared" si="402"/>
        <v/>
      </c>
      <c r="G3235">
        <f>Weighting!$H$19</f>
        <v>0</v>
      </c>
      <c r="H3235">
        <f t="array" ref="H3235">FREQUENCY(IF('Data Transformation'!$B$4:$B$8425=B3219,'Data Transformation'!$G$4:$G$8425),'Bin Analysis'!$B3235)</f>
        <v>18</v>
      </c>
      <c r="I3235">
        <f t="shared" si="403"/>
        <v>0</v>
      </c>
      <c r="J3235">
        <f t="shared" si="404"/>
        <v>0</v>
      </c>
      <c r="K3235">
        <f>J3235*Weighting!$W$19</f>
        <v>0</v>
      </c>
      <c r="M3235" s="14"/>
    </row>
    <row r="3236" spans="1:25" x14ac:dyDescent="0.25">
      <c r="A3236" s="32" t="str">
        <f>IF(Weighting!$P$20&gt;0,B3236,"")</f>
        <v/>
      </c>
      <c r="B3236">
        <f>Weighting!$C$20</f>
        <v>2.1550000000000002</v>
      </c>
      <c r="C3236">
        <f>Weighting!$F$20</f>
        <v>0</v>
      </c>
      <c r="D3236" t="b">
        <f>IF(C3236=1,'Data Transformation'!$G$3+0.5*'Data Transformation'!$W$25,IF(C3237=1,D3237-'Data Transformation'!$W$25,FALSE))</f>
        <v>0</v>
      </c>
      <c r="E3236" t="str">
        <f t="array" ref="E3236">IF(ISLOGICAL(D3236),"",FREQUENCY(IF('Data Transformation'!$B$425:$B$8425='Bin Analysis'!$B3219,'Data Transformation'!$G$425:$G$8425),D3236))</f>
        <v/>
      </c>
      <c r="F3236" t="str">
        <f t="shared" si="402"/>
        <v/>
      </c>
      <c r="G3236">
        <f>Weighting!$H$20</f>
        <v>0</v>
      </c>
      <c r="H3236">
        <f t="array" ref="H3236">FREQUENCY(IF('Data Transformation'!$B$4:$B$8425=B3219,'Data Transformation'!$G$4:$G$8425),'Bin Analysis'!$B3236)</f>
        <v>18</v>
      </c>
      <c r="I3236">
        <f t="shared" si="403"/>
        <v>0</v>
      </c>
      <c r="J3236">
        <f t="shared" si="404"/>
        <v>0</v>
      </c>
      <c r="K3236">
        <f>J3236*Weighting!$W$20</f>
        <v>0</v>
      </c>
      <c r="M3236" s="14"/>
    </row>
    <row r="3237" spans="1:25" x14ac:dyDescent="0.25">
      <c r="A3237" s="32" t="str">
        <f>IF(Weighting!$P$21&gt;0,B3237,"")</f>
        <v/>
      </c>
      <c r="B3237">
        <f>Weighting!$C$21</f>
        <v>2.2860000000000005</v>
      </c>
      <c r="C3237">
        <f>Weighting!$F$21</f>
        <v>0</v>
      </c>
      <c r="D3237" t="b">
        <f>IF(C3237=1,'Data Transformation'!$G$3+0.5*'Data Transformation'!$W$25,IF(C3238=1,D3238-'Data Transformation'!$W$25,FALSE))</f>
        <v>0</v>
      </c>
      <c r="E3237" t="str">
        <f t="array" ref="E3237">IF(ISLOGICAL(D3237),"",FREQUENCY(IF('Data Transformation'!$B$425:$B$8425='Bin Analysis'!$B3219,'Data Transformation'!$G$425:$G$8425),D3237))</f>
        <v/>
      </c>
      <c r="F3237" t="str">
        <f t="shared" si="402"/>
        <v/>
      </c>
      <c r="G3237">
        <f>Weighting!$H$21</f>
        <v>0</v>
      </c>
      <c r="H3237">
        <f t="array" ref="H3237">FREQUENCY(IF('Data Transformation'!$B$4:$B$8425=B3219,'Data Transformation'!$G$4:$G$8425),'Bin Analysis'!$B3237)</f>
        <v>18</v>
      </c>
      <c r="I3237">
        <f t="shared" si="403"/>
        <v>0</v>
      </c>
      <c r="J3237">
        <f t="shared" si="404"/>
        <v>0</v>
      </c>
      <c r="K3237">
        <f>J3237*Weighting!$W$21</f>
        <v>0</v>
      </c>
      <c r="M3237" s="14"/>
    </row>
    <row r="3238" spans="1:25" x14ac:dyDescent="0.25">
      <c r="A3238" s="32" t="str">
        <f>IF(Weighting!$P$22&gt;0,B3238,"")</f>
        <v/>
      </c>
      <c r="B3238">
        <f>Weighting!$C$22</f>
        <v>2.4170000000000007</v>
      </c>
      <c r="C3238">
        <f>Weighting!$F$22</f>
        <v>0</v>
      </c>
      <c r="D3238" t="b">
        <f>IF(C3238=1,'Data Transformation'!$G$3+0.5*'Data Transformation'!$W$25,IF(C3239=1,D3239-'Data Transformation'!$W$25,FALSE))</f>
        <v>0</v>
      </c>
      <c r="E3238" t="str">
        <f t="array" ref="E3238">IF(ISLOGICAL(D3238),"",FREQUENCY(IF('Data Transformation'!$B$425:$B$8425='Bin Analysis'!$B3219,'Data Transformation'!$G$425:$G$8425),D3238))</f>
        <v/>
      </c>
      <c r="F3238" t="str">
        <f t="shared" si="402"/>
        <v/>
      </c>
      <c r="G3238">
        <f>Weighting!$H$22</f>
        <v>0</v>
      </c>
      <c r="H3238">
        <f t="array" ref="H3238">FREQUENCY(IF('Data Transformation'!$B$4:$B$8425=B3219,'Data Transformation'!$G$4:$G$8425),'Bin Analysis'!$B3238)</f>
        <v>18</v>
      </c>
      <c r="I3238">
        <f t="shared" si="403"/>
        <v>0</v>
      </c>
      <c r="J3238">
        <f t="shared" si="404"/>
        <v>0</v>
      </c>
      <c r="K3238">
        <f>J3238*Weighting!$W$22</f>
        <v>0</v>
      </c>
      <c r="M3238" s="14"/>
    </row>
    <row r="3239" spans="1:25" x14ac:dyDescent="0.25">
      <c r="A3239" s="32" t="str">
        <f>IF(Weighting!$P$23&gt;0,B3239,"")</f>
        <v/>
      </c>
      <c r="B3239">
        <f>Weighting!$C$23</f>
        <v>2.5480000000000009</v>
      </c>
      <c r="C3239">
        <f>Weighting!$F$23</f>
        <v>0</v>
      </c>
      <c r="D3239" t="b">
        <f>IF(C3239=1,'Data Transformation'!$G$3+0.5*'Data Transformation'!$W$25,IF(C3240=1,D3240-'Data Transformation'!$W$25,FALSE))</f>
        <v>0</v>
      </c>
      <c r="E3239" t="str">
        <f t="array" ref="E3239">IF(ISLOGICAL(D3239),"",FREQUENCY(IF('Data Transformation'!$B$425:$B$8425='Bin Analysis'!$B3219,'Data Transformation'!$G$425:$G$8425),D3239))</f>
        <v/>
      </c>
      <c r="F3239" t="str">
        <f t="shared" si="402"/>
        <v/>
      </c>
      <c r="G3239">
        <f>Weighting!$H$23</f>
        <v>0</v>
      </c>
      <c r="H3239">
        <f t="array" ref="H3239">FREQUENCY(IF('Data Transformation'!$B$4:$B$8425=B3219,'Data Transformation'!$G$4:$G$8425),'Bin Analysis'!$B3239)</f>
        <v>18</v>
      </c>
      <c r="I3239">
        <f t="shared" si="403"/>
        <v>0</v>
      </c>
      <c r="J3239">
        <f t="shared" si="404"/>
        <v>0</v>
      </c>
      <c r="K3239">
        <f>J3239*Weighting!$W$23</f>
        <v>0</v>
      </c>
      <c r="M3239" s="14"/>
    </row>
    <row r="3240" spans="1:25" x14ac:dyDescent="0.25">
      <c r="A3240" s="32" t="str">
        <f>IF(Weighting!$P$24&gt;0,B3240,"")</f>
        <v/>
      </c>
      <c r="B3240">
        <f>Weighting!$C$24</f>
        <v>2.6790000000000012</v>
      </c>
      <c r="C3240">
        <f>Weighting!$F$24</f>
        <v>0</v>
      </c>
      <c r="D3240" t="b">
        <f>IF(C3240=1,'Data Transformation'!$G$3+0.5*'Data Transformation'!$W$25,IF(C3241=1,D3241-'Data Transformation'!$W$25,FALSE))</f>
        <v>0</v>
      </c>
      <c r="E3240" t="str">
        <f t="array" ref="E3240">IF(ISLOGICAL(D3240),"",FREQUENCY(IF('Data Transformation'!$B$425:$B$8425='Bin Analysis'!$B3219,'Data Transformation'!$G$425:$G$8425),D3240))</f>
        <v/>
      </c>
      <c r="F3240" t="str">
        <f t="shared" si="402"/>
        <v/>
      </c>
      <c r="G3240">
        <f>Weighting!$H$24</f>
        <v>0</v>
      </c>
      <c r="H3240">
        <f t="array" ref="H3240">FREQUENCY(IF('Data Transformation'!$B$4:$B$8425=B3219,'Data Transformation'!$G$4:$G$8425),'Bin Analysis'!$B3240)</f>
        <v>18</v>
      </c>
      <c r="I3240">
        <f t="shared" si="403"/>
        <v>0</v>
      </c>
      <c r="J3240">
        <f t="shared" si="404"/>
        <v>0</v>
      </c>
      <c r="K3240">
        <f>J3240*Weighting!$W$24</f>
        <v>0</v>
      </c>
      <c r="M3240" s="14"/>
    </row>
    <row r="3241" spans="1:25" x14ac:dyDescent="0.25">
      <c r="A3241" s="32" t="str">
        <f>IF(Weighting!$P$25&gt;0,B3241,"")</f>
        <v/>
      </c>
      <c r="B3241">
        <f>Weighting!$C$25</f>
        <v>2.8100000000000014</v>
      </c>
      <c r="C3241">
        <f>Weighting!$F$25</f>
        <v>0</v>
      </c>
      <c r="D3241" t="b">
        <f>IF(C3241=1,'Data Transformation'!$G$3+0.5*'Data Transformation'!$W$25,IF(C3242=1,D3242-'Data Transformation'!$W$25,FALSE))</f>
        <v>0</v>
      </c>
      <c r="E3241" t="str">
        <f t="array" ref="E3241">IF(ISLOGICAL(D3241),"",FREQUENCY(IF('Data Transformation'!$B$425:$B$8425='Bin Analysis'!$B3219,'Data Transformation'!$G$425:$G$8425),D3241))</f>
        <v/>
      </c>
      <c r="F3241" t="str">
        <f t="shared" si="402"/>
        <v/>
      </c>
      <c r="G3241">
        <f>Weighting!$H$25</f>
        <v>0</v>
      </c>
      <c r="H3241">
        <f t="array" ref="H3241">FREQUENCY(IF('Data Transformation'!$B$4:$B$8425=B3219,'Data Transformation'!$G$4:$G$8425),'Bin Analysis'!$B3241)</f>
        <v>18</v>
      </c>
      <c r="I3241">
        <f t="shared" si="403"/>
        <v>0</v>
      </c>
      <c r="J3241">
        <f t="shared" si="404"/>
        <v>0</v>
      </c>
      <c r="K3241">
        <f>J3241*Weighting!$W$25</f>
        <v>0</v>
      </c>
      <c r="M3241" s="14"/>
    </row>
    <row r="3242" spans="1:25" x14ac:dyDescent="0.25">
      <c r="N3242" s="55"/>
      <c r="O3242"/>
      <c r="P3242"/>
      <c r="Q3242"/>
      <c r="R3242"/>
    </row>
    <row r="3243" spans="1:25" ht="23.25" x14ac:dyDescent="0.35">
      <c r="A3243" s="21" t="s">
        <v>0</v>
      </c>
      <c r="B3243" s="21">
        <f>IFERROR(VLOOKUP(C3243,'Data Transformation'!$L$6:$M$426,2,FALSE),"")</f>
        <v>135</v>
      </c>
      <c r="C3243" s="21">
        <f>C3219+1</f>
        <v>135</v>
      </c>
      <c r="D3243" s="21"/>
      <c r="E3243" s="21"/>
      <c r="F3243" s="21"/>
      <c r="G3243" s="21"/>
      <c r="H3243" s="22"/>
      <c r="I3243" s="22"/>
      <c r="J3243" s="22"/>
      <c r="K3243" s="21"/>
      <c r="L3243" s="21">
        <f>B3243</f>
        <v>135</v>
      </c>
      <c r="M3243" s="23">
        <f>INDEX('Data Transformation'!$O$4:$O$424,MATCH($B3243,'Data Transformation'!$M$4:$M$424,0),MATCH($M$2,'Data Transformation'!$O$3,0))</f>
        <v>20</v>
      </c>
      <c r="N3243" s="27">
        <f>IF('Input and Summary Results'!$J$16="minimum",'Bin Analysis'!X3244/(M3243-1),'Bin Analysis'!Y3243/('Bin Analysis'!M3243-1))</f>
        <v>0</v>
      </c>
      <c r="O3243" s="27">
        <f>IF(M3243=FALSE,NA(),(VLOOKUP(1,C3246:K3265,4,FALSE))/(M3243-1))</f>
        <v>0.10526315789473684</v>
      </c>
      <c r="P3243" s="27">
        <f>IF(M3243=FALSE,NA(),SUM(J3246:J3265)/Weighting!$S$5)</f>
        <v>0.6</v>
      </c>
      <c r="Q3243" s="27">
        <f>IF(M3243=FALSE,NA(),SUM(K3246:K3265)/Weighting!$S$6)</f>
        <v>0.56521739130434778</v>
      </c>
      <c r="R3243" s="27">
        <f>IF(M3243=FALSE,NA(),(VLOOKUP(1,G3246:K3265,3,FALSE))/(M3243-1))</f>
        <v>0.42105263157894735</v>
      </c>
      <c r="S3243" s="22" t="str">
        <f>IF(M3243=FALSE,NA(),IF(SUM(J3246:J3265)=2,"yes","no"))</f>
        <v>no</v>
      </c>
      <c r="X3243" s="2" cm="2">
        <f t="array" ref="X3243:X3244">FREQUENCY(IF('Data Transformation'!$B$425:$B$6424='Bin Analysis'!L3243,'Data Transformation'!$G$425:$G$6424),'Data Transformation'!$U$11)</f>
        <v>19</v>
      </c>
      <c r="Y3243" s="2" cm="2">
        <f t="array" ref="Y3243:Y3244">FREQUENCY(IF('Data Transformation'!$B$425:$B$6424='Bin Analysis'!L3243,'Data Transformation'!$G$425:$G$6424),'Data Transformation'!$U$12)</f>
        <v>17</v>
      </c>
    </row>
    <row r="3244" spans="1:25" x14ac:dyDescent="0.25">
      <c r="A3244" s="14" t="s">
        <v>66</v>
      </c>
      <c r="B3244" t="s">
        <v>47</v>
      </c>
      <c r="C3244" t="s">
        <v>5</v>
      </c>
      <c r="D3244" t="s">
        <v>99</v>
      </c>
      <c r="E3244" t="s">
        <v>100</v>
      </c>
      <c r="F3244" t="s">
        <v>101</v>
      </c>
      <c r="G3244" t="s">
        <v>69</v>
      </c>
      <c r="H3244" t="s">
        <v>31</v>
      </c>
      <c r="I3244" t="s">
        <v>32</v>
      </c>
      <c r="J3244" t="s">
        <v>46</v>
      </c>
      <c r="K3244" s="14" t="s">
        <v>45</v>
      </c>
      <c r="M3244" s="14"/>
      <c r="X3244" s="2">
        <v>0</v>
      </c>
      <c r="Y3244" s="2">
        <v>2</v>
      </c>
    </row>
    <row r="3245" spans="1:25" x14ac:dyDescent="0.25">
      <c r="A3245" s="32"/>
      <c r="D3245" t="b">
        <f>IF(C3245=1,'Data Transformation'!$G$3+0.5*'Data Transformation'!$W$25,IF(C3246=1,D3246-'Data Transformation'!$W$25,FALSE))</f>
        <v>0</v>
      </c>
      <c r="E3245" t="str">
        <f t="array" ref="E3245">IF(ISLOGICAL(D3245),"",FREQUENCY(IF('Data Transformation'!$B$425:$B$8425='Bin Analysis'!$B3243,'Data Transformation'!$G$425:$G$8425),D3245))</f>
        <v/>
      </c>
      <c r="F3245" t="str">
        <f>IF(ISLOGICAL(D3245),"",E3245-E3244)</f>
        <v/>
      </c>
      <c r="M3245" s="14"/>
    </row>
    <row r="3246" spans="1:25" x14ac:dyDescent="0.25">
      <c r="A3246" s="32">
        <f>IF(Weighting!$P$6&gt;0,B3246,"")</f>
        <v>0.32100000000000001</v>
      </c>
      <c r="B3246">
        <f>Weighting!$C$6</f>
        <v>0.32100000000000001</v>
      </c>
      <c r="C3246">
        <f>Weighting!$F$6</f>
        <v>0</v>
      </c>
      <c r="D3246" t="b">
        <f>IF(C3246=1,'Data Transformation'!$G$3+0.5*'Data Transformation'!$W$25,IF(C3247=1,D3247-'Data Transformation'!$W$25,FALSE))</f>
        <v>0</v>
      </c>
      <c r="E3246" t="str">
        <f t="array" ref="E3246">IF(ISLOGICAL(D3246),"",FREQUENCY(IF('Data Transformation'!$B$425:$B$8425='Bin Analysis'!$B3243,'Data Transformation'!$G$425:$G$8425),D3246))</f>
        <v/>
      </c>
      <c r="F3246" t="str">
        <f>IF(ISLOGICAL(D3246),"",E3246-E3245)</f>
        <v/>
      </c>
      <c r="G3246">
        <f>Weighting!$H$6</f>
        <v>1</v>
      </c>
      <c r="H3246">
        <f t="array" ref="H3246">FREQUENCY(IF('Data Transformation'!$B$4:$B$8425=B3243,'Data Transformation'!$G$4:$G$8425),'Bin Analysis'!$B3246)</f>
        <v>8</v>
      </c>
      <c r="I3246">
        <f>H3246-H3245</f>
        <v>8</v>
      </c>
      <c r="J3246">
        <f>IF(I3246=0,0,1)</f>
        <v>1</v>
      </c>
      <c r="K3246">
        <f>J3246*Weighting!$W$6</f>
        <v>1</v>
      </c>
      <c r="M3246" s="14"/>
    </row>
    <row r="3247" spans="1:25" x14ac:dyDescent="0.25">
      <c r="A3247" s="32">
        <f>IF(Weighting!$P$7&gt;0,B3247,"")</f>
        <v>0.45200000000000001</v>
      </c>
      <c r="B3247">
        <f>Weighting!$C$7</f>
        <v>0.45200000000000001</v>
      </c>
      <c r="C3247">
        <f>Weighting!$F$7</f>
        <v>0</v>
      </c>
      <c r="D3247" t="b">
        <f>IF(C3247=1,'Data Transformation'!$G$3+0.5*'Data Transformation'!$W$25,IF(C3248=1,D3248-'Data Transformation'!$W$25,FALSE))</f>
        <v>0</v>
      </c>
      <c r="E3247" t="str">
        <f t="array" ref="E3247">IF(ISLOGICAL(D3247),"",FREQUENCY(IF('Data Transformation'!$B$425:$B$8425='Bin Analysis'!$B3243,'Data Transformation'!$G$425:$G$8425),D3247))</f>
        <v/>
      </c>
      <c r="F3247" t="str">
        <f t="shared" ref="F3247:F3265" si="405">IF(ISLOGICAL(D3247),"",E3247-E3246)</f>
        <v/>
      </c>
      <c r="G3247">
        <f>Weighting!$H$7</f>
        <v>0</v>
      </c>
      <c r="H3247">
        <f t="array" ref="H3247">FREQUENCY(IF('Data Transformation'!$B$4:$B$8425=B3243,'Data Transformation'!$G$4:$G$8425),'Bin Analysis'!$B3247)</f>
        <v>8</v>
      </c>
      <c r="I3247">
        <f t="shared" ref="I3247:I3265" si="406">H3247-H3246</f>
        <v>0</v>
      </c>
      <c r="J3247">
        <f>IF(I3247=0,0,1)</f>
        <v>0</v>
      </c>
      <c r="K3247">
        <f>J3247*Weighting!$W$7</f>
        <v>0</v>
      </c>
      <c r="M3247" s="14"/>
    </row>
    <row r="3248" spans="1:25" x14ac:dyDescent="0.25">
      <c r="A3248" s="32">
        <f>IF(Weighting!$P$8&gt;0,B3248,"")</f>
        <v>0.58299999999999996</v>
      </c>
      <c r="B3248">
        <f>Weighting!$C$8</f>
        <v>0.58299999999999996</v>
      </c>
      <c r="C3248">
        <f>Weighting!$F$8</f>
        <v>0</v>
      </c>
      <c r="D3248" t="b">
        <f>IF(C3248=1,'Data Transformation'!$G$3+0.5*'Data Transformation'!$W$25,IF(C3249=1,D3249-'Data Transformation'!$W$25,FALSE))</f>
        <v>0</v>
      </c>
      <c r="E3248" t="str">
        <f t="array" ref="E3248">IF(ISLOGICAL(D3248),"",FREQUENCY(IF('Data Transformation'!$B$425:$B$8425='Bin Analysis'!$B3243,'Data Transformation'!$G$425:$G$8425),D3248))</f>
        <v/>
      </c>
      <c r="F3248" t="str">
        <f t="shared" si="405"/>
        <v/>
      </c>
      <c r="G3248">
        <f>Weighting!$H$8</f>
        <v>0</v>
      </c>
      <c r="H3248">
        <f t="array" ref="H3248">FREQUENCY(IF('Data Transformation'!$B$4:$B$8425=B3243,'Data Transformation'!$G$4:$G$8425),'Bin Analysis'!$B3248)</f>
        <v>10</v>
      </c>
      <c r="I3248">
        <f t="shared" si="406"/>
        <v>2</v>
      </c>
      <c r="J3248">
        <f t="shared" ref="J3248:J3265" si="407">IF(I3248=0,0,1)</f>
        <v>1</v>
      </c>
      <c r="K3248">
        <f>J3248*Weighting!$W$8</f>
        <v>3</v>
      </c>
      <c r="M3248" s="14"/>
    </row>
    <row r="3249" spans="1:13" x14ac:dyDescent="0.25">
      <c r="A3249" s="32">
        <f>IF(Weighting!$P$9&gt;0,B3249,"")</f>
        <v>0.71399999999999997</v>
      </c>
      <c r="B3249" s="50">
        <f>Weighting!$C$9</f>
        <v>0.71399999999999997</v>
      </c>
      <c r="C3249">
        <f>Weighting!$F$9</f>
        <v>0</v>
      </c>
      <c r="D3249" t="b">
        <f>IF(C3249=1,'Data Transformation'!$G$3+0.5*'Data Transformation'!$W$25,IF(C3250=1,D3250-'Data Transformation'!$W$25,FALSE))</f>
        <v>0</v>
      </c>
      <c r="E3249" t="str">
        <f t="array" ref="E3249">IF(ISLOGICAL(D3249),"",FREQUENCY(IF('Data Transformation'!$B$425:$B$8425='Bin Analysis'!$B3243,'Data Transformation'!$G$425:$G$8425),D3249))</f>
        <v/>
      </c>
      <c r="F3249" t="str">
        <f t="shared" si="405"/>
        <v/>
      </c>
      <c r="G3249">
        <f>Weighting!$H$9</f>
        <v>0</v>
      </c>
      <c r="H3249">
        <f t="array" ref="H3249">FREQUENCY(IF('Data Transformation'!$B$4:$B$8425=B3243,'Data Transformation'!$G$4:$G$8425),'Bin Analysis'!$B3249)</f>
        <v>14</v>
      </c>
      <c r="I3249">
        <f t="shared" si="406"/>
        <v>4</v>
      </c>
      <c r="J3249">
        <f t="shared" si="407"/>
        <v>1</v>
      </c>
      <c r="K3249">
        <f>J3249*Weighting!$W$9</f>
        <v>3</v>
      </c>
      <c r="M3249" s="14"/>
    </row>
    <row r="3250" spans="1:13" x14ac:dyDescent="0.25">
      <c r="A3250" s="32">
        <f>IF(Weighting!$P$10&gt;0,B3250,"")</f>
        <v>0.84499999999999997</v>
      </c>
      <c r="B3250">
        <f>Weighting!$C$10</f>
        <v>0.84499999999999997</v>
      </c>
      <c r="C3250">
        <f>Weighting!$F$10</f>
        <v>0</v>
      </c>
      <c r="D3250" t="b">
        <f>IF(C3250=1,'Data Transformation'!$G$3+0.5*'Data Transformation'!$W$25,IF(C3251=1,D3251-'Data Transformation'!$W$25,FALSE))</f>
        <v>0</v>
      </c>
      <c r="E3250" t="str">
        <f t="array" ref="E3250">IF(ISLOGICAL(D3250),"",FREQUENCY(IF('Data Transformation'!$B$425:$B$8425='Bin Analysis'!$B3243,'Data Transformation'!$G$425:$G$8425),D3250))</f>
        <v/>
      </c>
      <c r="F3250" t="str">
        <f t="shared" si="405"/>
        <v/>
      </c>
      <c r="G3250">
        <f>Weighting!$H$10</f>
        <v>0</v>
      </c>
      <c r="H3250">
        <f t="array" ref="H3250">FREQUENCY(IF('Data Transformation'!$B$4:$B$8425=B3243,'Data Transformation'!$G$4:$G$8425),'Bin Analysis'!$B3250)</f>
        <v>17</v>
      </c>
      <c r="I3250">
        <f t="shared" si="406"/>
        <v>3</v>
      </c>
      <c r="J3250">
        <f t="shared" si="407"/>
        <v>1</v>
      </c>
      <c r="K3250">
        <f>J3250*Weighting!$W$10</f>
        <v>3</v>
      </c>
      <c r="M3250" s="14"/>
    </row>
    <row r="3251" spans="1:13" x14ac:dyDescent="0.25">
      <c r="A3251" s="32">
        <f>IF(Weighting!$P$11&gt;0,B3251,"")</f>
        <v>0.97599999999999998</v>
      </c>
      <c r="B3251">
        <f>Weighting!$C$11</f>
        <v>0.97599999999999998</v>
      </c>
      <c r="C3251">
        <f>Weighting!$F$11</f>
        <v>0</v>
      </c>
      <c r="D3251">
        <f>IF(C3251=1,'Data Transformation'!$G$3+0.5*'Data Transformation'!$W$25,IF(C3252=1,D3252-'Data Transformation'!$W$25,FALSE))</f>
        <v>0.86899999999999999</v>
      </c>
      <c r="E3251">
        <f t="array" ref="E3251">IF(ISLOGICAL(D3251),"",FREQUENCY(IF('Data Transformation'!$B$425:$B$8425='Bin Analysis'!$B3243,'Data Transformation'!$G$425:$G$8425),D3251))</f>
        <v>17</v>
      </c>
      <c r="F3251" t="e">
        <f t="shared" si="405"/>
        <v>#VALUE!</v>
      </c>
      <c r="G3251">
        <f>Weighting!$H$11</f>
        <v>0</v>
      </c>
      <c r="H3251">
        <f t="array" ref="H3251">FREQUENCY(IF('Data Transformation'!$B$4:$B$8425=B3243,'Data Transformation'!$G$4:$G$8425),'Bin Analysis'!$B3251)</f>
        <v>18</v>
      </c>
      <c r="I3251">
        <f t="shared" si="406"/>
        <v>1</v>
      </c>
      <c r="J3251">
        <f t="shared" si="407"/>
        <v>1</v>
      </c>
      <c r="K3251">
        <f>J3251*Weighting!$W$11</f>
        <v>2</v>
      </c>
      <c r="M3251" s="14"/>
    </row>
    <row r="3252" spans="1:13" x14ac:dyDescent="0.25">
      <c r="A3252" s="32">
        <f>IF(Weighting!$P$12&gt;0,B3252,"")</f>
        <v>1.107</v>
      </c>
      <c r="B3252">
        <f>Weighting!$C$12</f>
        <v>1.107</v>
      </c>
      <c r="C3252">
        <f>Weighting!$F$12</f>
        <v>1</v>
      </c>
      <c r="D3252">
        <f>IF(C3252=1,'Data Transformation'!$G$3+0.5*'Data Transformation'!$W$25,IF(C3253=1,D3253-'Data Transformation'!$W$25,FALSE))</f>
        <v>1.131</v>
      </c>
      <c r="E3252">
        <f t="array" ref="E3252">IF(ISLOGICAL(D3252),"",FREQUENCY(IF('Data Transformation'!$B$425:$B$8425='Bin Analysis'!$B3243,'Data Transformation'!$G$425:$G$8425),D3252))</f>
        <v>19</v>
      </c>
      <c r="F3252">
        <f t="shared" si="405"/>
        <v>2</v>
      </c>
      <c r="G3252">
        <f>Weighting!$H$12</f>
        <v>0</v>
      </c>
      <c r="H3252">
        <f t="array" ref="H3252">FREQUENCY(IF('Data Transformation'!$B$4:$B$8425=B3243,'Data Transformation'!$G$4:$G$8425),'Bin Analysis'!$B3252)</f>
        <v>20</v>
      </c>
      <c r="I3252">
        <f t="shared" si="406"/>
        <v>2</v>
      </c>
      <c r="J3252">
        <f t="shared" si="407"/>
        <v>1</v>
      </c>
      <c r="K3252">
        <f>J3252*Weighting!$W$12</f>
        <v>1</v>
      </c>
      <c r="M3252" s="14"/>
    </row>
    <row r="3253" spans="1:13" x14ac:dyDescent="0.25">
      <c r="A3253" s="32">
        <f>IF(Weighting!$P$13&gt;0,B3253,"")</f>
        <v>1.238</v>
      </c>
      <c r="B3253">
        <f>Weighting!$C$13</f>
        <v>1.238</v>
      </c>
      <c r="C3253">
        <f>Weighting!$F$13</f>
        <v>0</v>
      </c>
      <c r="D3253" t="b">
        <f>IF(C3253=1,'Data Transformation'!$G$3+0.5*'Data Transformation'!$W$25,IF(C3254=1,D3254-'Data Transformation'!$W$25,FALSE))</f>
        <v>0</v>
      </c>
      <c r="E3253" t="str">
        <f t="array" ref="E3253">IF(ISLOGICAL(D3253),"",FREQUENCY(IF('Data Transformation'!$B$425:$B$8425='Bin Analysis'!$B3243,'Data Transformation'!$G$425:$G$8425),D3253))</f>
        <v/>
      </c>
      <c r="F3253" t="str">
        <f t="shared" si="405"/>
        <v/>
      </c>
      <c r="G3253">
        <f>Weighting!$H$13</f>
        <v>0</v>
      </c>
      <c r="H3253">
        <f t="array" ref="H3253">FREQUENCY(IF('Data Transformation'!$B$4:$B$8425=B3243,'Data Transformation'!$G$4:$G$8425),'Bin Analysis'!$B3253)</f>
        <v>20</v>
      </c>
      <c r="I3253">
        <f t="shared" si="406"/>
        <v>0</v>
      </c>
      <c r="J3253">
        <f t="shared" si="407"/>
        <v>0</v>
      </c>
      <c r="K3253">
        <f>J3253*Weighting!$W$13</f>
        <v>0</v>
      </c>
      <c r="M3253" s="14"/>
    </row>
    <row r="3254" spans="1:13" x14ac:dyDescent="0.25">
      <c r="A3254" s="32">
        <f>IF(Weighting!$P$14&gt;0,B3254,"")</f>
        <v>1.369</v>
      </c>
      <c r="B3254">
        <f>Weighting!$C$14</f>
        <v>1.369</v>
      </c>
      <c r="C3254">
        <f>Weighting!$F$14</f>
        <v>0</v>
      </c>
      <c r="D3254" t="b">
        <f>IF(C3254=1,'Data Transformation'!$G$3+0.5*'Data Transformation'!$W$25,IF(C3255=1,D3255-'Data Transformation'!$W$25,FALSE))</f>
        <v>0</v>
      </c>
      <c r="E3254" t="str">
        <f t="array" ref="E3254">IF(ISLOGICAL(D3254),"",FREQUENCY(IF('Data Transformation'!$B$425:$B$8425='Bin Analysis'!$B3243,'Data Transformation'!$G$425:$G$8425),D3254))</f>
        <v/>
      </c>
      <c r="F3254" t="str">
        <f t="shared" si="405"/>
        <v/>
      </c>
      <c r="G3254">
        <f>Weighting!$H$14</f>
        <v>0</v>
      </c>
      <c r="H3254">
        <f t="array" ref="H3254">FREQUENCY(IF('Data Transformation'!$B$4:$B$8425=B3243,'Data Transformation'!$G$4:$G$8425),'Bin Analysis'!$B3254)</f>
        <v>20</v>
      </c>
      <c r="I3254">
        <f t="shared" si="406"/>
        <v>0</v>
      </c>
      <c r="J3254">
        <f t="shared" si="407"/>
        <v>0</v>
      </c>
      <c r="K3254">
        <f>J3254*Weighting!$W$14</f>
        <v>0</v>
      </c>
      <c r="M3254" s="14"/>
    </row>
    <row r="3255" spans="1:13" x14ac:dyDescent="0.25">
      <c r="A3255" s="32">
        <f>IF(Weighting!$P$15&gt;0,B3255,"")</f>
        <v>1.5000009999999999</v>
      </c>
      <c r="B3255">
        <f>Weighting!$C$15</f>
        <v>1.5000009999999999</v>
      </c>
      <c r="C3255">
        <f>Weighting!$F$15</f>
        <v>0</v>
      </c>
      <c r="D3255" t="b">
        <f>IF(C3255=1,'Data Transformation'!$G$3+0.5*'Data Transformation'!$W$25,IF(C3256=1,D3256-'Data Transformation'!$W$25,FALSE))</f>
        <v>0</v>
      </c>
      <c r="E3255" t="str">
        <f t="array" ref="E3255">IF(ISLOGICAL(D3255),"",FREQUENCY(IF('Data Transformation'!$B$425:$B$8425='Bin Analysis'!$B3243,'Data Transformation'!$G$425:$G$8425),D3255))</f>
        <v/>
      </c>
      <c r="F3255" t="str">
        <f t="shared" si="405"/>
        <v/>
      </c>
      <c r="G3255">
        <f>Weighting!$H$15</f>
        <v>0</v>
      </c>
      <c r="H3255">
        <f t="array" ref="H3255">FREQUENCY(IF('Data Transformation'!$B$4:$B$8425=B3243,'Data Transformation'!$G$4:$G$8425),'Bin Analysis'!$B3255)</f>
        <v>20</v>
      </c>
      <c r="I3255">
        <f t="shared" si="406"/>
        <v>0</v>
      </c>
      <c r="J3255">
        <f t="shared" si="407"/>
        <v>0</v>
      </c>
      <c r="K3255">
        <f>J3255*Weighting!$W$15</f>
        <v>0</v>
      </c>
      <c r="M3255" s="14"/>
    </row>
    <row r="3256" spans="1:13" x14ac:dyDescent="0.25">
      <c r="A3256" s="32" t="str">
        <f>IF(Weighting!$P$16&gt;0,B3256,"")</f>
        <v/>
      </c>
      <c r="B3256">
        <f>Weighting!$C$16</f>
        <v>1.631</v>
      </c>
      <c r="C3256">
        <f>Weighting!$F$16</f>
        <v>0</v>
      </c>
      <c r="D3256" t="b">
        <f>IF(C3256=1,'Data Transformation'!$G$3+0.5*'Data Transformation'!$W$25,IF(C3257=1,D3257-'Data Transformation'!$W$25,FALSE))</f>
        <v>0</v>
      </c>
      <c r="E3256" t="str">
        <f t="array" ref="E3256">IF(ISLOGICAL(D3256),"",FREQUENCY(IF('Data Transformation'!$B$425:$B$8425='Bin Analysis'!$B3243,'Data Transformation'!$G$425:$G$8425),D3256))</f>
        <v/>
      </c>
      <c r="F3256" t="str">
        <f t="shared" si="405"/>
        <v/>
      </c>
      <c r="G3256">
        <f>Weighting!$H$16</f>
        <v>0</v>
      </c>
      <c r="H3256">
        <f t="array" ref="H3256">FREQUENCY(IF('Data Transformation'!$B$4:$B$8425=B3243,'Data Transformation'!$G$4:$G$8425),'Bin Analysis'!$B3256)</f>
        <v>20</v>
      </c>
      <c r="I3256">
        <f t="shared" si="406"/>
        <v>0</v>
      </c>
      <c r="J3256">
        <f t="shared" si="407"/>
        <v>0</v>
      </c>
      <c r="K3256">
        <f>J3256*Weighting!$W$16</f>
        <v>0</v>
      </c>
      <c r="M3256" s="14"/>
    </row>
    <row r="3257" spans="1:13" x14ac:dyDescent="0.25">
      <c r="A3257" s="32" t="str">
        <f>IF(Weighting!$P$17&gt;0,B3257,"")</f>
        <v/>
      </c>
      <c r="B3257">
        <f>Weighting!$C$17</f>
        <v>1.762</v>
      </c>
      <c r="C3257">
        <f>Weighting!$F$17</f>
        <v>0</v>
      </c>
      <c r="D3257" t="b">
        <f>IF(C3257=1,'Data Transformation'!$G$3+0.5*'Data Transformation'!$W$25,IF(C3258=1,D3258-'Data Transformation'!$W$25,FALSE))</f>
        <v>0</v>
      </c>
      <c r="E3257" t="str">
        <f t="array" ref="E3257">IF(ISLOGICAL(D3257),"",FREQUENCY(IF('Data Transformation'!$B$425:$B$8425='Bin Analysis'!$B3243,'Data Transformation'!$G$425:$G$8425),D3257))</f>
        <v/>
      </c>
      <c r="F3257" t="str">
        <f t="shared" si="405"/>
        <v/>
      </c>
      <c r="G3257">
        <f>Weighting!$H$17</f>
        <v>0</v>
      </c>
      <c r="H3257">
        <f t="array" ref="H3257">FREQUENCY(IF('Data Transformation'!$B$4:$B$8425=B3243,'Data Transformation'!$G$4:$G$8425),'Bin Analysis'!$B3257)</f>
        <v>20</v>
      </c>
      <c r="I3257">
        <f t="shared" si="406"/>
        <v>0</v>
      </c>
      <c r="J3257">
        <f t="shared" si="407"/>
        <v>0</v>
      </c>
      <c r="K3257">
        <f>J3257*Weighting!$W$17</f>
        <v>0</v>
      </c>
      <c r="M3257" s="14"/>
    </row>
    <row r="3258" spans="1:13" x14ac:dyDescent="0.25">
      <c r="A3258" s="32" t="str">
        <f>IF(Weighting!$P$18&gt;0,B3258,"")</f>
        <v/>
      </c>
      <c r="B3258">
        <f>Weighting!$C$18</f>
        <v>1.893</v>
      </c>
      <c r="C3258">
        <f>Weighting!$F$18</f>
        <v>0</v>
      </c>
      <c r="D3258" t="b">
        <f>IF(C3258=1,'Data Transformation'!$G$3+0.5*'Data Transformation'!$W$25,IF(C3259=1,D3259-'Data Transformation'!$W$25,FALSE))</f>
        <v>0</v>
      </c>
      <c r="E3258" t="str">
        <f t="array" ref="E3258">IF(ISLOGICAL(D3258),"",FREQUENCY(IF('Data Transformation'!$B$425:$B$8425='Bin Analysis'!$B3243,'Data Transformation'!$G$425:$G$8425),D3258))</f>
        <v/>
      </c>
      <c r="F3258" t="str">
        <f t="shared" si="405"/>
        <v/>
      </c>
      <c r="G3258">
        <f>Weighting!$H$18</f>
        <v>0</v>
      </c>
      <c r="H3258">
        <f t="array" ref="H3258">FREQUENCY(IF('Data Transformation'!$B$4:$B$8425=B3243,'Data Transformation'!$G$4:$G$8425),'Bin Analysis'!$B3258)</f>
        <v>20</v>
      </c>
      <c r="I3258">
        <f t="shared" si="406"/>
        <v>0</v>
      </c>
      <c r="J3258">
        <f t="shared" si="407"/>
        <v>0</v>
      </c>
      <c r="K3258">
        <f>J3258*Weighting!$W$18</f>
        <v>0</v>
      </c>
      <c r="M3258" s="14"/>
    </row>
    <row r="3259" spans="1:13" x14ac:dyDescent="0.25">
      <c r="A3259" s="32" t="str">
        <f>IF(Weighting!$P$19&gt;0,B3259,"")</f>
        <v/>
      </c>
      <c r="B3259">
        <f>Weighting!$C$19</f>
        <v>2.024</v>
      </c>
      <c r="C3259">
        <f>Weighting!$F$19</f>
        <v>0</v>
      </c>
      <c r="D3259" t="b">
        <f>IF(C3259=1,'Data Transformation'!$G$3+0.5*'Data Transformation'!$W$25,IF(C3260=1,D3260-'Data Transformation'!$W$25,FALSE))</f>
        <v>0</v>
      </c>
      <c r="E3259" t="str">
        <f t="array" ref="E3259">IF(ISLOGICAL(D3259),"",FREQUENCY(IF('Data Transformation'!$B$425:$B$8425='Bin Analysis'!$B3243,'Data Transformation'!$G$425:$G$8425),D3259))</f>
        <v/>
      </c>
      <c r="F3259" t="str">
        <f t="shared" si="405"/>
        <v/>
      </c>
      <c r="G3259">
        <f>Weighting!$H$19</f>
        <v>0</v>
      </c>
      <c r="H3259">
        <f t="array" ref="H3259">FREQUENCY(IF('Data Transformation'!$B$4:$B$8425=B3243,'Data Transformation'!$G$4:$G$8425),'Bin Analysis'!$B3259)</f>
        <v>20</v>
      </c>
      <c r="I3259">
        <f t="shared" si="406"/>
        <v>0</v>
      </c>
      <c r="J3259">
        <f t="shared" si="407"/>
        <v>0</v>
      </c>
      <c r="K3259">
        <f>J3259*Weighting!$W$19</f>
        <v>0</v>
      </c>
      <c r="M3259" s="14"/>
    </row>
    <row r="3260" spans="1:13" x14ac:dyDescent="0.25">
      <c r="A3260" s="32" t="str">
        <f>IF(Weighting!$P$20&gt;0,B3260,"")</f>
        <v/>
      </c>
      <c r="B3260">
        <f>Weighting!$C$20</f>
        <v>2.1550000000000002</v>
      </c>
      <c r="C3260">
        <f>Weighting!$F$20</f>
        <v>0</v>
      </c>
      <c r="D3260" t="b">
        <f>IF(C3260=1,'Data Transformation'!$G$3+0.5*'Data Transformation'!$W$25,IF(C3261=1,D3261-'Data Transformation'!$W$25,FALSE))</f>
        <v>0</v>
      </c>
      <c r="E3260" t="str">
        <f t="array" ref="E3260">IF(ISLOGICAL(D3260),"",FREQUENCY(IF('Data Transformation'!$B$425:$B$8425='Bin Analysis'!$B3243,'Data Transformation'!$G$425:$G$8425),D3260))</f>
        <v/>
      </c>
      <c r="F3260" t="str">
        <f t="shared" si="405"/>
        <v/>
      </c>
      <c r="G3260">
        <f>Weighting!$H$20</f>
        <v>0</v>
      </c>
      <c r="H3260">
        <f t="array" ref="H3260">FREQUENCY(IF('Data Transformation'!$B$4:$B$8425=B3243,'Data Transformation'!$G$4:$G$8425),'Bin Analysis'!$B3260)</f>
        <v>20</v>
      </c>
      <c r="I3260">
        <f t="shared" si="406"/>
        <v>0</v>
      </c>
      <c r="J3260">
        <f t="shared" si="407"/>
        <v>0</v>
      </c>
      <c r="K3260">
        <f>J3260*Weighting!$W$20</f>
        <v>0</v>
      </c>
      <c r="M3260" s="14"/>
    </row>
    <row r="3261" spans="1:13" x14ac:dyDescent="0.25">
      <c r="A3261" s="32" t="str">
        <f>IF(Weighting!$P$21&gt;0,B3261,"")</f>
        <v/>
      </c>
      <c r="B3261">
        <f>Weighting!$C$21</f>
        <v>2.2860000000000005</v>
      </c>
      <c r="C3261">
        <f>Weighting!$F$21</f>
        <v>0</v>
      </c>
      <c r="D3261" t="b">
        <f>IF(C3261=1,'Data Transformation'!$G$3+0.5*'Data Transformation'!$W$25,IF(C3262=1,D3262-'Data Transformation'!$W$25,FALSE))</f>
        <v>0</v>
      </c>
      <c r="E3261" t="str">
        <f t="array" ref="E3261">IF(ISLOGICAL(D3261),"",FREQUENCY(IF('Data Transformation'!$B$425:$B$8425='Bin Analysis'!$B3243,'Data Transformation'!$G$425:$G$8425),D3261))</f>
        <v/>
      </c>
      <c r="F3261" t="str">
        <f t="shared" si="405"/>
        <v/>
      </c>
      <c r="G3261">
        <f>Weighting!$H$21</f>
        <v>0</v>
      </c>
      <c r="H3261">
        <f t="array" ref="H3261">FREQUENCY(IF('Data Transformation'!$B$4:$B$8425=B3243,'Data Transformation'!$G$4:$G$8425),'Bin Analysis'!$B3261)</f>
        <v>20</v>
      </c>
      <c r="I3261">
        <f t="shared" si="406"/>
        <v>0</v>
      </c>
      <c r="J3261">
        <f t="shared" si="407"/>
        <v>0</v>
      </c>
      <c r="K3261">
        <f>J3261*Weighting!$W$21</f>
        <v>0</v>
      </c>
      <c r="M3261" s="14"/>
    </row>
    <row r="3262" spans="1:13" x14ac:dyDescent="0.25">
      <c r="A3262" s="32" t="str">
        <f>IF(Weighting!$P$22&gt;0,B3262,"")</f>
        <v/>
      </c>
      <c r="B3262">
        <f>Weighting!$C$22</f>
        <v>2.4170000000000007</v>
      </c>
      <c r="C3262">
        <f>Weighting!$F$22</f>
        <v>0</v>
      </c>
      <c r="D3262" t="b">
        <f>IF(C3262=1,'Data Transformation'!$G$3+0.5*'Data Transformation'!$W$25,IF(C3263=1,D3263-'Data Transformation'!$W$25,FALSE))</f>
        <v>0</v>
      </c>
      <c r="E3262" t="str">
        <f t="array" ref="E3262">IF(ISLOGICAL(D3262),"",FREQUENCY(IF('Data Transformation'!$B$425:$B$8425='Bin Analysis'!$B3243,'Data Transformation'!$G$425:$G$8425),D3262))</f>
        <v/>
      </c>
      <c r="F3262" t="str">
        <f t="shared" si="405"/>
        <v/>
      </c>
      <c r="G3262">
        <f>Weighting!$H$22</f>
        <v>0</v>
      </c>
      <c r="H3262">
        <f t="array" ref="H3262">FREQUENCY(IF('Data Transformation'!$B$4:$B$8425=B3243,'Data Transformation'!$G$4:$G$8425),'Bin Analysis'!$B3262)</f>
        <v>20</v>
      </c>
      <c r="I3262">
        <f t="shared" si="406"/>
        <v>0</v>
      </c>
      <c r="J3262">
        <f t="shared" si="407"/>
        <v>0</v>
      </c>
      <c r="K3262">
        <f>J3262*Weighting!$W$22</f>
        <v>0</v>
      </c>
      <c r="M3262" s="14"/>
    </row>
    <row r="3263" spans="1:13" x14ac:dyDescent="0.25">
      <c r="A3263" s="32" t="str">
        <f>IF(Weighting!$P$23&gt;0,B3263,"")</f>
        <v/>
      </c>
      <c r="B3263">
        <f>Weighting!$C$23</f>
        <v>2.5480000000000009</v>
      </c>
      <c r="C3263">
        <f>Weighting!$F$23</f>
        <v>0</v>
      </c>
      <c r="D3263" t="b">
        <f>IF(C3263=1,'Data Transformation'!$G$3+0.5*'Data Transformation'!$W$25,IF(C3264=1,D3264-'Data Transformation'!$W$25,FALSE))</f>
        <v>0</v>
      </c>
      <c r="E3263" t="str">
        <f t="array" ref="E3263">IF(ISLOGICAL(D3263),"",FREQUENCY(IF('Data Transformation'!$B$425:$B$8425='Bin Analysis'!$B3243,'Data Transformation'!$G$425:$G$8425),D3263))</f>
        <v/>
      </c>
      <c r="F3263" t="str">
        <f t="shared" si="405"/>
        <v/>
      </c>
      <c r="G3263">
        <f>Weighting!$H$23</f>
        <v>0</v>
      </c>
      <c r="H3263">
        <f t="array" ref="H3263">FREQUENCY(IF('Data Transformation'!$B$4:$B$8425=B3243,'Data Transformation'!$G$4:$G$8425),'Bin Analysis'!$B3263)</f>
        <v>20</v>
      </c>
      <c r="I3263">
        <f t="shared" si="406"/>
        <v>0</v>
      </c>
      <c r="J3263">
        <f t="shared" si="407"/>
        <v>0</v>
      </c>
      <c r="K3263">
        <f>J3263*Weighting!$W$23</f>
        <v>0</v>
      </c>
      <c r="M3263" s="14"/>
    </row>
    <row r="3264" spans="1:13" x14ac:dyDescent="0.25">
      <c r="A3264" s="32" t="str">
        <f>IF(Weighting!$P$24&gt;0,B3264,"")</f>
        <v/>
      </c>
      <c r="B3264">
        <f>Weighting!$C$24</f>
        <v>2.6790000000000012</v>
      </c>
      <c r="C3264">
        <f>Weighting!$F$24</f>
        <v>0</v>
      </c>
      <c r="D3264" t="b">
        <f>IF(C3264=1,'Data Transformation'!$G$3+0.5*'Data Transformation'!$W$25,IF(C3265=1,D3265-'Data Transformation'!$W$25,FALSE))</f>
        <v>0</v>
      </c>
      <c r="E3264" t="str">
        <f t="array" ref="E3264">IF(ISLOGICAL(D3264),"",FREQUENCY(IF('Data Transformation'!$B$425:$B$8425='Bin Analysis'!$B3243,'Data Transformation'!$G$425:$G$8425),D3264))</f>
        <v/>
      </c>
      <c r="F3264" t="str">
        <f t="shared" si="405"/>
        <v/>
      </c>
      <c r="G3264">
        <f>Weighting!$H$24</f>
        <v>0</v>
      </c>
      <c r="H3264">
        <f t="array" ref="H3264">FREQUENCY(IF('Data Transformation'!$B$4:$B$8425=B3243,'Data Transformation'!$G$4:$G$8425),'Bin Analysis'!$B3264)</f>
        <v>20</v>
      </c>
      <c r="I3264">
        <f t="shared" si="406"/>
        <v>0</v>
      </c>
      <c r="J3264">
        <f t="shared" si="407"/>
        <v>0</v>
      </c>
      <c r="K3264">
        <f>J3264*Weighting!$W$24</f>
        <v>0</v>
      </c>
      <c r="M3264" s="14"/>
    </row>
    <row r="3265" spans="1:25" x14ac:dyDescent="0.25">
      <c r="A3265" s="32" t="str">
        <f>IF(Weighting!$P$25&gt;0,B3265,"")</f>
        <v/>
      </c>
      <c r="B3265">
        <f>Weighting!$C$25</f>
        <v>2.8100000000000014</v>
      </c>
      <c r="C3265">
        <f>Weighting!$F$25</f>
        <v>0</v>
      </c>
      <c r="D3265" t="b">
        <f>IF(C3265=1,'Data Transformation'!$G$3+0.5*'Data Transformation'!$W$25,IF(C3266=1,D3266-'Data Transformation'!$W$25,FALSE))</f>
        <v>0</v>
      </c>
      <c r="E3265" t="str">
        <f t="array" ref="E3265">IF(ISLOGICAL(D3265),"",FREQUENCY(IF('Data Transformation'!$B$425:$B$8425='Bin Analysis'!$B3243,'Data Transformation'!$G$425:$G$8425),D3265))</f>
        <v/>
      </c>
      <c r="F3265" t="str">
        <f t="shared" si="405"/>
        <v/>
      </c>
      <c r="G3265">
        <f>Weighting!$H$25</f>
        <v>0</v>
      </c>
      <c r="H3265">
        <f t="array" ref="H3265">FREQUENCY(IF('Data Transformation'!$B$4:$B$8425=B3243,'Data Transformation'!$G$4:$G$8425),'Bin Analysis'!$B3265)</f>
        <v>20</v>
      </c>
      <c r="I3265">
        <f t="shared" si="406"/>
        <v>0</v>
      </c>
      <c r="J3265">
        <f t="shared" si="407"/>
        <v>0</v>
      </c>
      <c r="K3265">
        <f>J3265*Weighting!$W$25</f>
        <v>0</v>
      </c>
      <c r="M3265" s="14"/>
    </row>
    <row r="3266" spans="1:25" x14ac:dyDescent="0.25">
      <c r="O3266"/>
      <c r="P3266"/>
      <c r="Q3266"/>
      <c r="R3266"/>
    </row>
    <row r="3267" spans="1:25" ht="23.25" x14ac:dyDescent="0.35">
      <c r="A3267" s="21" t="s">
        <v>0</v>
      </c>
      <c r="B3267" s="21">
        <f>IFERROR(VLOOKUP(C3267,'Data Transformation'!$L$6:$M$426,2,FALSE),"")</f>
        <v>136</v>
      </c>
      <c r="C3267" s="21">
        <f>C3243+1</f>
        <v>136</v>
      </c>
      <c r="D3267" s="21"/>
      <c r="E3267" s="21"/>
      <c r="F3267" s="21"/>
      <c r="G3267" s="21"/>
      <c r="H3267" s="22"/>
      <c r="I3267" s="22"/>
      <c r="J3267" s="22"/>
      <c r="K3267" s="21"/>
      <c r="L3267" s="21">
        <f>B3267</f>
        <v>136</v>
      </c>
      <c r="M3267" s="23">
        <f>INDEX('Data Transformation'!$O$4:$O$424,MATCH($B3267,'Data Transformation'!$M$4:$M$424,0),MATCH($M$2,'Data Transformation'!$O$3,0))</f>
        <v>18</v>
      </c>
      <c r="N3267" s="27">
        <f>IF('Input and Summary Results'!$J$16="minimum",'Bin Analysis'!X3268/(M3267-1),'Bin Analysis'!Y3267/('Bin Analysis'!M3267-1))</f>
        <v>0</v>
      </c>
      <c r="O3267" s="27">
        <f>IF(M3267=FALSE,NA(),(VLOOKUP(1,C3270:K3289,4,FALSE))/(M3267-1))</f>
        <v>5.8823529411764705E-2</v>
      </c>
      <c r="P3267" s="27">
        <f>IF(M3267=FALSE,NA(),SUM(J3270:J3289)/Weighting!$S$5)</f>
        <v>0.6</v>
      </c>
      <c r="Q3267" s="27">
        <f>IF(M3267=FALSE,NA(),SUM(K3270:K3289)/Weighting!$S$6)</f>
        <v>0.52173913043478259</v>
      </c>
      <c r="R3267" s="27">
        <f>IF(M3267=FALSE,NA(),(VLOOKUP(1,G3270:K3289,3,FALSE))/(M3267-1))</f>
        <v>0.47058823529411764</v>
      </c>
      <c r="S3267" s="22" t="str">
        <f>IF(M3267=FALSE,NA(),IF(SUM(J3270:J3289)=2,"yes","no"))</f>
        <v>no</v>
      </c>
      <c r="X3267" s="2" cm="2">
        <f t="array" ref="X3267:X3268">FREQUENCY(IF('Data Transformation'!$B$425:$B$6424='Bin Analysis'!L3267,'Data Transformation'!$G$425:$G$6424),'Data Transformation'!$U$11)</f>
        <v>17</v>
      </c>
      <c r="Y3267" s="2" cm="2">
        <f t="array" ref="Y3267:Y3268">FREQUENCY(IF('Data Transformation'!$B$425:$B$6424='Bin Analysis'!L3267,'Data Transformation'!$G$425:$G$6424),'Data Transformation'!$U$12)</f>
        <v>16</v>
      </c>
    </row>
    <row r="3268" spans="1:25" x14ac:dyDescent="0.25">
      <c r="A3268" s="14" t="s">
        <v>66</v>
      </c>
      <c r="B3268" t="s">
        <v>47</v>
      </c>
      <c r="C3268" t="s">
        <v>5</v>
      </c>
      <c r="D3268" t="s">
        <v>99</v>
      </c>
      <c r="E3268" t="s">
        <v>100</v>
      </c>
      <c r="F3268" t="s">
        <v>101</v>
      </c>
      <c r="G3268" t="s">
        <v>69</v>
      </c>
      <c r="H3268" t="s">
        <v>31</v>
      </c>
      <c r="I3268" t="s">
        <v>32</v>
      </c>
      <c r="J3268" t="s">
        <v>46</v>
      </c>
      <c r="K3268" s="14" t="s">
        <v>45</v>
      </c>
      <c r="M3268" s="14"/>
      <c r="X3268" s="2">
        <v>0</v>
      </c>
      <c r="Y3268" s="2">
        <v>1</v>
      </c>
    </row>
    <row r="3269" spans="1:25" x14ac:dyDescent="0.25">
      <c r="A3269" s="32"/>
      <c r="D3269" t="b">
        <f>IF(C3269=1,'Data Transformation'!$G$3+0.5*'Data Transformation'!$W$25,IF(C3270=1,D3270-'Data Transformation'!$W$25,FALSE))</f>
        <v>0</v>
      </c>
      <c r="E3269" t="str">
        <f t="array" ref="E3269">IF(ISLOGICAL(D3269),"",FREQUENCY(IF('Data Transformation'!$B$425:$B$8425='Bin Analysis'!$B3267,'Data Transformation'!$G$425:$G$8425),D3269))</f>
        <v/>
      </c>
      <c r="F3269" t="str">
        <f>IF(ISLOGICAL(D3269),"",E3269-E3268)</f>
        <v/>
      </c>
      <c r="M3269" s="14"/>
    </row>
    <row r="3270" spans="1:25" x14ac:dyDescent="0.25">
      <c r="A3270" s="32">
        <f>IF(Weighting!$P$6&gt;0,B3270,"")</f>
        <v>0.32100000000000001</v>
      </c>
      <c r="B3270">
        <f>Weighting!$C$6</f>
        <v>0.32100000000000001</v>
      </c>
      <c r="C3270">
        <f>Weighting!$F$6</f>
        <v>0</v>
      </c>
      <c r="D3270" t="b">
        <f>IF(C3270=1,'Data Transformation'!$G$3+0.5*'Data Transformation'!$W$25,IF(C3271=1,D3271-'Data Transformation'!$W$25,FALSE))</f>
        <v>0</v>
      </c>
      <c r="E3270" t="str">
        <f t="array" ref="E3270">IF(ISLOGICAL(D3270),"",FREQUENCY(IF('Data Transformation'!$B$425:$B$8425='Bin Analysis'!$B3267,'Data Transformation'!$G$425:$G$8425),D3270))</f>
        <v/>
      </c>
      <c r="F3270" t="str">
        <f>IF(ISLOGICAL(D3270),"",E3270-E3269)</f>
        <v/>
      </c>
      <c r="G3270">
        <f>Weighting!$H$6</f>
        <v>1</v>
      </c>
      <c r="H3270">
        <f t="array" ref="H3270">FREQUENCY(IF('Data Transformation'!$B$4:$B$8425=B3267,'Data Transformation'!$G$4:$G$8425),'Bin Analysis'!$B3270)</f>
        <v>8</v>
      </c>
      <c r="I3270">
        <f>H3270-H3269</f>
        <v>8</v>
      </c>
      <c r="J3270">
        <f>IF(I3270=0,0,1)</f>
        <v>1</v>
      </c>
      <c r="K3270">
        <f>J3270*Weighting!$W$6</f>
        <v>1</v>
      </c>
      <c r="M3270" s="14"/>
    </row>
    <row r="3271" spans="1:25" x14ac:dyDescent="0.25">
      <c r="A3271" s="32">
        <f>IF(Weighting!$P$7&gt;0,B3271,"")</f>
        <v>0.45200000000000001</v>
      </c>
      <c r="B3271">
        <f>Weighting!$C$7</f>
        <v>0.45200000000000001</v>
      </c>
      <c r="C3271">
        <f>Weighting!$F$7</f>
        <v>0</v>
      </c>
      <c r="D3271" t="b">
        <f>IF(C3271=1,'Data Transformation'!$G$3+0.5*'Data Transformation'!$W$25,IF(C3272=1,D3272-'Data Transformation'!$W$25,FALSE))</f>
        <v>0</v>
      </c>
      <c r="E3271" t="str">
        <f t="array" ref="E3271">IF(ISLOGICAL(D3271),"",FREQUENCY(IF('Data Transformation'!$B$425:$B$8425='Bin Analysis'!$B3267,'Data Transformation'!$G$425:$G$8425),D3271))</f>
        <v/>
      </c>
      <c r="F3271" t="str">
        <f t="shared" ref="F3271:F3289" si="408">IF(ISLOGICAL(D3271),"",E3271-E3270)</f>
        <v/>
      </c>
      <c r="G3271">
        <f>Weighting!$H$7</f>
        <v>0</v>
      </c>
      <c r="H3271">
        <f t="array" ref="H3271">FREQUENCY(IF('Data Transformation'!$B$4:$B$8425=B3267,'Data Transformation'!$G$4:$G$8425),'Bin Analysis'!$B3271)</f>
        <v>9</v>
      </c>
      <c r="I3271">
        <f t="shared" ref="I3271:I3289" si="409">H3271-H3270</f>
        <v>1</v>
      </c>
      <c r="J3271">
        <f>IF(I3271=0,0,1)</f>
        <v>1</v>
      </c>
      <c r="K3271">
        <f>J3271*Weighting!$W$7</f>
        <v>2</v>
      </c>
      <c r="M3271" s="14"/>
    </row>
    <row r="3272" spans="1:25" x14ac:dyDescent="0.25">
      <c r="A3272" s="32">
        <f>IF(Weighting!$P$8&gt;0,B3272,"")</f>
        <v>0.58299999999999996</v>
      </c>
      <c r="B3272">
        <f>Weighting!$C$8</f>
        <v>0.58299999999999996</v>
      </c>
      <c r="C3272">
        <f>Weighting!$F$8</f>
        <v>0</v>
      </c>
      <c r="D3272" t="b">
        <f>IF(C3272=1,'Data Transformation'!$G$3+0.5*'Data Transformation'!$W$25,IF(C3273=1,D3273-'Data Transformation'!$W$25,FALSE))</f>
        <v>0</v>
      </c>
      <c r="E3272" t="str">
        <f t="array" ref="E3272">IF(ISLOGICAL(D3272),"",FREQUENCY(IF('Data Transformation'!$B$425:$B$8425='Bin Analysis'!$B3267,'Data Transformation'!$G$425:$G$8425),D3272))</f>
        <v/>
      </c>
      <c r="F3272" t="str">
        <f t="shared" si="408"/>
        <v/>
      </c>
      <c r="G3272">
        <f>Weighting!$H$8</f>
        <v>0</v>
      </c>
      <c r="H3272">
        <f t="array" ref="H3272">FREQUENCY(IF('Data Transformation'!$B$4:$B$8425=B3267,'Data Transformation'!$G$4:$G$8425),'Bin Analysis'!$B3272)</f>
        <v>13</v>
      </c>
      <c r="I3272">
        <f t="shared" si="409"/>
        <v>4</v>
      </c>
      <c r="J3272">
        <f t="shared" ref="J3272:J3289" si="410">IF(I3272=0,0,1)</f>
        <v>1</v>
      </c>
      <c r="K3272">
        <f>J3272*Weighting!$W$8</f>
        <v>3</v>
      </c>
      <c r="M3272" s="14"/>
    </row>
    <row r="3273" spans="1:25" x14ac:dyDescent="0.25">
      <c r="A3273" s="32">
        <f>IF(Weighting!$P$9&gt;0,B3273,"")</f>
        <v>0.71399999999999997</v>
      </c>
      <c r="B3273" s="50">
        <f>Weighting!$C$9</f>
        <v>0.71399999999999997</v>
      </c>
      <c r="C3273">
        <f>Weighting!$F$9</f>
        <v>0</v>
      </c>
      <c r="D3273" t="b">
        <f>IF(C3273=1,'Data Transformation'!$G$3+0.5*'Data Transformation'!$W$25,IF(C3274=1,D3274-'Data Transformation'!$W$25,FALSE))</f>
        <v>0</v>
      </c>
      <c r="E3273" t="str">
        <f t="array" ref="E3273">IF(ISLOGICAL(D3273),"",FREQUENCY(IF('Data Transformation'!$B$425:$B$8425='Bin Analysis'!$B3267,'Data Transformation'!$G$425:$G$8425),D3273))</f>
        <v/>
      </c>
      <c r="F3273" t="str">
        <f t="shared" si="408"/>
        <v/>
      </c>
      <c r="G3273">
        <f>Weighting!$H$9</f>
        <v>0</v>
      </c>
      <c r="H3273">
        <f t="array" ref="H3273">FREQUENCY(IF('Data Transformation'!$B$4:$B$8425=B3267,'Data Transformation'!$G$4:$G$8425),'Bin Analysis'!$B3273)</f>
        <v>16</v>
      </c>
      <c r="I3273">
        <f t="shared" si="409"/>
        <v>3</v>
      </c>
      <c r="J3273">
        <f t="shared" si="410"/>
        <v>1</v>
      </c>
      <c r="K3273">
        <f>J3273*Weighting!$W$9</f>
        <v>3</v>
      </c>
      <c r="M3273" s="14"/>
    </row>
    <row r="3274" spans="1:25" x14ac:dyDescent="0.25">
      <c r="A3274" s="32">
        <f>IF(Weighting!$P$10&gt;0,B3274,"")</f>
        <v>0.84499999999999997</v>
      </c>
      <c r="B3274">
        <f>Weighting!$C$10</f>
        <v>0.84499999999999997</v>
      </c>
      <c r="C3274">
        <f>Weighting!$F$10</f>
        <v>0</v>
      </c>
      <c r="D3274" t="b">
        <f>IF(C3274=1,'Data Transformation'!$G$3+0.5*'Data Transformation'!$W$25,IF(C3275=1,D3275-'Data Transformation'!$W$25,FALSE))</f>
        <v>0</v>
      </c>
      <c r="E3274" t="str">
        <f t="array" ref="E3274">IF(ISLOGICAL(D3274),"",FREQUENCY(IF('Data Transformation'!$B$425:$B$8425='Bin Analysis'!$B3267,'Data Transformation'!$G$425:$G$8425),D3274))</f>
        <v/>
      </c>
      <c r="F3274" t="str">
        <f t="shared" si="408"/>
        <v/>
      </c>
      <c r="G3274">
        <f>Weighting!$H$10</f>
        <v>0</v>
      </c>
      <c r="H3274">
        <f t="array" ref="H3274">FREQUENCY(IF('Data Transformation'!$B$4:$B$8425=B3267,'Data Transformation'!$G$4:$G$8425),'Bin Analysis'!$B3274)</f>
        <v>16</v>
      </c>
      <c r="I3274">
        <f t="shared" si="409"/>
        <v>0</v>
      </c>
      <c r="J3274">
        <f t="shared" si="410"/>
        <v>0</v>
      </c>
      <c r="K3274">
        <f>J3274*Weighting!$W$10</f>
        <v>0</v>
      </c>
      <c r="M3274" s="14"/>
    </row>
    <row r="3275" spans="1:25" x14ac:dyDescent="0.25">
      <c r="A3275" s="32">
        <f>IF(Weighting!$P$11&gt;0,B3275,"")</f>
        <v>0.97599999999999998</v>
      </c>
      <c r="B3275">
        <f>Weighting!$C$11</f>
        <v>0.97599999999999998</v>
      </c>
      <c r="C3275">
        <f>Weighting!$F$11</f>
        <v>0</v>
      </c>
      <c r="D3275">
        <f>IF(C3275=1,'Data Transformation'!$G$3+0.5*'Data Transformation'!$W$25,IF(C3276=1,D3276-'Data Transformation'!$W$25,FALSE))</f>
        <v>0.86899999999999999</v>
      </c>
      <c r="E3275">
        <f t="array" ref="E3275">IF(ISLOGICAL(D3275),"",FREQUENCY(IF('Data Transformation'!$B$425:$B$8425='Bin Analysis'!$B3267,'Data Transformation'!$G$425:$G$8425),D3275))</f>
        <v>16</v>
      </c>
      <c r="F3275" t="e">
        <f t="shared" si="408"/>
        <v>#VALUE!</v>
      </c>
      <c r="G3275">
        <f>Weighting!$H$11</f>
        <v>0</v>
      </c>
      <c r="H3275">
        <f t="array" ref="H3275">FREQUENCY(IF('Data Transformation'!$B$4:$B$8425=B3267,'Data Transformation'!$G$4:$G$8425),'Bin Analysis'!$B3275)</f>
        <v>17</v>
      </c>
      <c r="I3275">
        <f t="shared" si="409"/>
        <v>1</v>
      </c>
      <c r="J3275">
        <f t="shared" si="410"/>
        <v>1</v>
      </c>
      <c r="K3275">
        <f>J3275*Weighting!$W$11</f>
        <v>2</v>
      </c>
      <c r="M3275" s="14"/>
    </row>
    <row r="3276" spans="1:25" x14ac:dyDescent="0.25">
      <c r="A3276" s="32">
        <f>IF(Weighting!$P$12&gt;0,B3276,"")</f>
        <v>1.107</v>
      </c>
      <c r="B3276">
        <f>Weighting!$C$12</f>
        <v>1.107</v>
      </c>
      <c r="C3276">
        <f>Weighting!$F$12</f>
        <v>1</v>
      </c>
      <c r="D3276">
        <f>IF(C3276=1,'Data Transformation'!$G$3+0.5*'Data Transformation'!$W$25,IF(C3277=1,D3277-'Data Transformation'!$W$25,FALSE))</f>
        <v>1.131</v>
      </c>
      <c r="E3276">
        <f t="array" ref="E3276">IF(ISLOGICAL(D3276),"",FREQUENCY(IF('Data Transformation'!$B$425:$B$8425='Bin Analysis'!$B3267,'Data Transformation'!$G$425:$G$8425),D3276))</f>
        <v>17</v>
      </c>
      <c r="F3276">
        <f t="shared" si="408"/>
        <v>1</v>
      </c>
      <c r="G3276">
        <f>Weighting!$H$12</f>
        <v>0</v>
      </c>
      <c r="H3276">
        <f t="array" ref="H3276">FREQUENCY(IF('Data Transformation'!$B$4:$B$8425=B3267,'Data Transformation'!$G$4:$G$8425),'Bin Analysis'!$B3276)</f>
        <v>18</v>
      </c>
      <c r="I3276">
        <f t="shared" si="409"/>
        <v>1</v>
      </c>
      <c r="J3276">
        <f t="shared" si="410"/>
        <v>1</v>
      </c>
      <c r="K3276">
        <f>J3276*Weighting!$W$12</f>
        <v>1</v>
      </c>
      <c r="M3276" s="14"/>
    </row>
    <row r="3277" spans="1:25" x14ac:dyDescent="0.25">
      <c r="A3277" s="32">
        <f>IF(Weighting!$P$13&gt;0,B3277,"")</f>
        <v>1.238</v>
      </c>
      <c r="B3277">
        <f>Weighting!$C$13</f>
        <v>1.238</v>
      </c>
      <c r="C3277">
        <f>Weighting!$F$13</f>
        <v>0</v>
      </c>
      <c r="D3277" t="b">
        <f>IF(C3277=1,'Data Transformation'!$G$3+0.5*'Data Transformation'!$W$25,IF(C3278=1,D3278-'Data Transformation'!$W$25,FALSE))</f>
        <v>0</v>
      </c>
      <c r="E3277" t="str">
        <f t="array" ref="E3277">IF(ISLOGICAL(D3277),"",FREQUENCY(IF('Data Transformation'!$B$425:$B$8425='Bin Analysis'!$B3267,'Data Transformation'!$G$425:$G$8425),D3277))</f>
        <v/>
      </c>
      <c r="F3277" t="str">
        <f t="shared" si="408"/>
        <v/>
      </c>
      <c r="G3277">
        <f>Weighting!$H$13</f>
        <v>0</v>
      </c>
      <c r="H3277">
        <f t="array" ref="H3277">FREQUENCY(IF('Data Transformation'!$B$4:$B$8425=B3267,'Data Transformation'!$G$4:$G$8425),'Bin Analysis'!$B3277)</f>
        <v>18</v>
      </c>
      <c r="I3277">
        <f t="shared" si="409"/>
        <v>0</v>
      </c>
      <c r="J3277">
        <f t="shared" si="410"/>
        <v>0</v>
      </c>
      <c r="K3277">
        <f>J3277*Weighting!$W$13</f>
        <v>0</v>
      </c>
      <c r="M3277" s="14"/>
    </row>
    <row r="3278" spans="1:25" x14ac:dyDescent="0.25">
      <c r="A3278" s="32">
        <f>IF(Weighting!$P$14&gt;0,B3278,"")</f>
        <v>1.369</v>
      </c>
      <c r="B3278">
        <f>Weighting!$C$14</f>
        <v>1.369</v>
      </c>
      <c r="C3278">
        <f>Weighting!$F$14</f>
        <v>0</v>
      </c>
      <c r="D3278" t="b">
        <f>IF(C3278=1,'Data Transformation'!$G$3+0.5*'Data Transformation'!$W$25,IF(C3279=1,D3279-'Data Transformation'!$W$25,FALSE))</f>
        <v>0</v>
      </c>
      <c r="E3278" t="str">
        <f t="array" ref="E3278">IF(ISLOGICAL(D3278),"",FREQUENCY(IF('Data Transformation'!$B$425:$B$8425='Bin Analysis'!$B3267,'Data Transformation'!$G$425:$G$8425),D3278))</f>
        <v/>
      </c>
      <c r="F3278" t="str">
        <f t="shared" si="408"/>
        <v/>
      </c>
      <c r="G3278">
        <f>Weighting!$H$14</f>
        <v>0</v>
      </c>
      <c r="H3278">
        <f t="array" ref="H3278">FREQUENCY(IF('Data Transformation'!$B$4:$B$8425=B3267,'Data Transformation'!$G$4:$G$8425),'Bin Analysis'!$B3278)</f>
        <v>18</v>
      </c>
      <c r="I3278">
        <f t="shared" si="409"/>
        <v>0</v>
      </c>
      <c r="J3278">
        <f t="shared" si="410"/>
        <v>0</v>
      </c>
      <c r="K3278">
        <f>J3278*Weighting!$W$14</f>
        <v>0</v>
      </c>
      <c r="M3278" s="14"/>
    </row>
    <row r="3279" spans="1:25" x14ac:dyDescent="0.25">
      <c r="A3279" s="32">
        <f>IF(Weighting!$P$15&gt;0,B3279,"")</f>
        <v>1.5000009999999999</v>
      </c>
      <c r="B3279">
        <f>Weighting!$C$15</f>
        <v>1.5000009999999999</v>
      </c>
      <c r="C3279">
        <f>Weighting!$F$15</f>
        <v>0</v>
      </c>
      <c r="D3279" t="b">
        <f>IF(C3279=1,'Data Transformation'!$G$3+0.5*'Data Transformation'!$W$25,IF(C3280=1,D3280-'Data Transformation'!$W$25,FALSE))</f>
        <v>0</v>
      </c>
      <c r="E3279" t="str">
        <f t="array" ref="E3279">IF(ISLOGICAL(D3279),"",FREQUENCY(IF('Data Transformation'!$B$425:$B$8425='Bin Analysis'!$B3267,'Data Transformation'!$G$425:$G$8425),D3279))</f>
        <v/>
      </c>
      <c r="F3279" t="str">
        <f t="shared" si="408"/>
        <v/>
      </c>
      <c r="G3279">
        <f>Weighting!$H$15</f>
        <v>0</v>
      </c>
      <c r="H3279">
        <f t="array" ref="H3279">FREQUENCY(IF('Data Transformation'!$B$4:$B$8425=B3267,'Data Transformation'!$G$4:$G$8425),'Bin Analysis'!$B3279)</f>
        <v>18</v>
      </c>
      <c r="I3279">
        <f t="shared" si="409"/>
        <v>0</v>
      </c>
      <c r="J3279">
        <f t="shared" si="410"/>
        <v>0</v>
      </c>
      <c r="K3279">
        <f>J3279*Weighting!$W$15</f>
        <v>0</v>
      </c>
      <c r="M3279" s="14"/>
    </row>
    <row r="3280" spans="1:25" x14ac:dyDescent="0.25">
      <c r="A3280" s="32" t="str">
        <f>IF(Weighting!$P$16&gt;0,B3280,"")</f>
        <v/>
      </c>
      <c r="B3280">
        <f>Weighting!$C$16</f>
        <v>1.631</v>
      </c>
      <c r="C3280">
        <f>Weighting!$F$16</f>
        <v>0</v>
      </c>
      <c r="D3280" t="b">
        <f>IF(C3280=1,'Data Transformation'!$G$3+0.5*'Data Transformation'!$W$25,IF(C3281=1,D3281-'Data Transformation'!$W$25,FALSE))</f>
        <v>0</v>
      </c>
      <c r="E3280" t="str">
        <f t="array" ref="E3280">IF(ISLOGICAL(D3280),"",FREQUENCY(IF('Data Transformation'!$B$425:$B$8425='Bin Analysis'!$B3267,'Data Transformation'!$G$425:$G$8425),D3280))</f>
        <v/>
      </c>
      <c r="F3280" t="str">
        <f t="shared" si="408"/>
        <v/>
      </c>
      <c r="G3280">
        <f>Weighting!$H$16</f>
        <v>0</v>
      </c>
      <c r="H3280">
        <f t="array" ref="H3280">FREQUENCY(IF('Data Transformation'!$B$4:$B$8425=B3267,'Data Transformation'!$G$4:$G$8425),'Bin Analysis'!$B3280)</f>
        <v>18</v>
      </c>
      <c r="I3280">
        <f t="shared" si="409"/>
        <v>0</v>
      </c>
      <c r="J3280">
        <f t="shared" si="410"/>
        <v>0</v>
      </c>
      <c r="K3280">
        <f>J3280*Weighting!$W$16</f>
        <v>0</v>
      </c>
      <c r="M3280" s="14"/>
    </row>
    <row r="3281" spans="1:25" x14ac:dyDescent="0.25">
      <c r="A3281" s="32" t="str">
        <f>IF(Weighting!$P$17&gt;0,B3281,"")</f>
        <v/>
      </c>
      <c r="B3281">
        <f>Weighting!$C$17</f>
        <v>1.762</v>
      </c>
      <c r="C3281">
        <f>Weighting!$F$17</f>
        <v>0</v>
      </c>
      <c r="D3281" t="b">
        <f>IF(C3281=1,'Data Transformation'!$G$3+0.5*'Data Transformation'!$W$25,IF(C3282=1,D3282-'Data Transformation'!$W$25,FALSE))</f>
        <v>0</v>
      </c>
      <c r="E3281" t="str">
        <f t="array" ref="E3281">IF(ISLOGICAL(D3281),"",FREQUENCY(IF('Data Transformation'!$B$425:$B$8425='Bin Analysis'!$B3267,'Data Transformation'!$G$425:$G$8425),D3281))</f>
        <v/>
      </c>
      <c r="F3281" t="str">
        <f t="shared" si="408"/>
        <v/>
      </c>
      <c r="G3281">
        <f>Weighting!$H$17</f>
        <v>0</v>
      </c>
      <c r="H3281">
        <f t="array" ref="H3281">FREQUENCY(IF('Data Transformation'!$B$4:$B$8425=B3267,'Data Transformation'!$G$4:$G$8425),'Bin Analysis'!$B3281)</f>
        <v>18</v>
      </c>
      <c r="I3281">
        <f t="shared" si="409"/>
        <v>0</v>
      </c>
      <c r="J3281">
        <f t="shared" si="410"/>
        <v>0</v>
      </c>
      <c r="K3281">
        <f>J3281*Weighting!$W$17</f>
        <v>0</v>
      </c>
      <c r="M3281" s="14"/>
    </row>
    <row r="3282" spans="1:25" x14ac:dyDescent="0.25">
      <c r="A3282" s="32" t="str">
        <f>IF(Weighting!$P$18&gt;0,B3282,"")</f>
        <v/>
      </c>
      <c r="B3282">
        <f>Weighting!$C$18</f>
        <v>1.893</v>
      </c>
      <c r="C3282">
        <f>Weighting!$F$18</f>
        <v>0</v>
      </c>
      <c r="D3282" t="b">
        <f>IF(C3282=1,'Data Transformation'!$G$3+0.5*'Data Transformation'!$W$25,IF(C3283=1,D3283-'Data Transformation'!$W$25,FALSE))</f>
        <v>0</v>
      </c>
      <c r="E3282" t="str">
        <f t="array" ref="E3282">IF(ISLOGICAL(D3282),"",FREQUENCY(IF('Data Transformation'!$B$425:$B$8425='Bin Analysis'!$B3267,'Data Transformation'!$G$425:$G$8425),D3282))</f>
        <v/>
      </c>
      <c r="F3282" t="str">
        <f t="shared" si="408"/>
        <v/>
      </c>
      <c r="G3282">
        <f>Weighting!$H$18</f>
        <v>0</v>
      </c>
      <c r="H3282">
        <f t="array" ref="H3282">FREQUENCY(IF('Data Transformation'!$B$4:$B$8425=B3267,'Data Transformation'!$G$4:$G$8425),'Bin Analysis'!$B3282)</f>
        <v>18</v>
      </c>
      <c r="I3282">
        <f t="shared" si="409"/>
        <v>0</v>
      </c>
      <c r="J3282">
        <f t="shared" si="410"/>
        <v>0</v>
      </c>
      <c r="K3282">
        <f>J3282*Weighting!$W$18</f>
        <v>0</v>
      </c>
      <c r="M3282" s="14"/>
    </row>
    <row r="3283" spans="1:25" x14ac:dyDescent="0.25">
      <c r="A3283" s="32" t="str">
        <f>IF(Weighting!$P$19&gt;0,B3283,"")</f>
        <v/>
      </c>
      <c r="B3283">
        <f>Weighting!$C$19</f>
        <v>2.024</v>
      </c>
      <c r="C3283">
        <f>Weighting!$F$19</f>
        <v>0</v>
      </c>
      <c r="D3283" t="b">
        <f>IF(C3283=1,'Data Transformation'!$G$3+0.5*'Data Transformation'!$W$25,IF(C3284=1,D3284-'Data Transformation'!$W$25,FALSE))</f>
        <v>0</v>
      </c>
      <c r="E3283" t="str">
        <f t="array" ref="E3283">IF(ISLOGICAL(D3283),"",FREQUENCY(IF('Data Transformation'!$B$425:$B$8425='Bin Analysis'!$B3267,'Data Transformation'!$G$425:$G$8425),D3283))</f>
        <v/>
      </c>
      <c r="F3283" t="str">
        <f t="shared" si="408"/>
        <v/>
      </c>
      <c r="G3283">
        <f>Weighting!$H$19</f>
        <v>0</v>
      </c>
      <c r="H3283">
        <f t="array" ref="H3283">FREQUENCY(IF('Data Transformation'!$B$4:$B$8425=B3267,'Data Transformation'!$G$4:$G$8425),'Bin Analysis'!$B3283)</f>
        <v>18</v>
      </c>
      <c r="I3283">
        <f t="shared" si="409"/>
        <v>0</v>
      </c>
      <c r="J3283">
        <f t="shared" si="410"/>
        <v>0</v>
      </c>
      <c r="K3283">
        <f>J3283*Weighting!$W$19</f>
        <v>0</v>
      </c>
      <c r="M3283" s="14"/>
    </row>
    <row r="3284" spans="1:25" x14ac:dyDescent="0.25">
      <c r="A3284" s="32" t="str">
        <f>IF(Weighting!$P$20&gt;0,B3284,"")</f>
        <v/>
      </c>
      <c r="B3284">
        <f>Weighting!$C$20</f>
        <v>2.1550000000000002</v>
      </c>
      <c r="C3284">
        <f>Weighting!$F$20</f>
        <v>0</v>
      </c>
      <c r="D3284" t="b">
        <f>IF(C3284=1,'Data Transformation'!$G$3+0.5*'Data Transformation'!$W$25,IF(C3285=1,D3285-'Data Transformation'!$W$25,FALSE))</f>
        <v>0</v>
      </c>
      <c r="E3284" t="str">
        <f t="array" ref="E3284">IF(ISLOGICAL(D3284),"",FREQUENCY(IF('Data Transformation'!$B$425:$B$8425='Bin Analysis'!$B3267,'Data Transformation'!$G$425:$G$8425),D3284))</f>
        <v/>
      </c>
      <c r="F3284" t="str">
        <f t="shared" si="408"/>
        <v/>
      </c>
      <c r="G3284">
        <f>Weighting!$H$20</f>
        <v>0</v>
      </c>
      <c r="H3284">
        <f t="array" ref="H3284">FREQUENCY(IF('Data Transformation'!$B$4:$B$8425=B3267,'Data Transformation'!$G$4:$G$8425),'Bin Analysis'!$B3284)</f>
        <v>18</v>
      </c>
      <c r="I3284">
        <f t="shared" si="409"/>
        <v>0</v>
      </c>
      <c r="J3284">
        <f t="shared" si="410"/>
        <v>0</v>
      </c>
      <c r="K3284">
        <f>J3284*Weighting!$W$20</f>
        <v>0</v>
      </c>
      <c r="M3284" s="14"/>
    </row>
    <row r="3285" spans="1:25" x14ac:dyDescent="0.25">
      <c r="A3285" s="32" t="str">
        <f>IF(Weighting!$P$21&gt;0,B3285,"")</f>
        <v/>
      </c>
      <c r="B3285">
        <f>Weighting!$C$21</f>
        <v>2.2860000000000005</v>
      </c>
      <c r="C3285">
        <f>Weighting!$F$21</f>
        <v>0</v>
      </c>
      <c r="D3285" t="b">
        <f>IF(C3285=1,'Data Transformation'!$G$3+0.5*'Data Transformation'!$W$25,IF(C3286=1,D3286-'Data Transformation'!$W$25,FALSE))</f>
        <v>0</v>
      </c>
      <c r="E3285" t="str">
        <f t="array" ref="E3285">IF(ISLOGICAL(D3285),"",FREQUENCY(IF('Data Transformation'!$B$425:$B$8425='Bin Analysis'!$B3267,'Data Transformation'!$G$425:$G$8425),D3285))</f>
        <v/>
      </c>
      <c r="F3285" t="str">
        <f t="shared" si="408"/>
        <v/>
      </c>
      <c r="G3285">
        <f>Weighting!$H$21</f>
        <v>0</v>
      </c>
      <c r="H3285">
        <f t="array" ref="H3285">FREQUENCY(IF('Data Transformation'!$B$4:$B$8425=B3267,'Data Transformation'!$G$4:$G$8425),'Bin Analysis'!$B3285)</f>
        <v>18</v>
      </c>
      <c r="I3285">
        <f t="shared" si="409"/>
        <v>0</v>
      </c>
      <c r="J3285">
        <f t="shared" si="410"/>
        <v>0</v>
      </c>
      <c r="K3285">
        <f>J3285*Weighting!$W$21</f>
        <v>0</v>
      </c>
      <c r="M3285" s="14"/>
    </row>
    <row r="3286" spans="1:25" x14ac:dyDescent="0.25">
      <c r="A3286" s="32" t="str">
        <f>IF(Weighting!$P$22&gt;0,B3286,"")</f>
        <v/>
      </c>
      <c r="B3286">
        <f>Weighting!$C$22</f>
        <v>2.4170000000000007</v>
      </c>
      <c r="C3286">
        <f>Weighting!$F$22</f>
        <v>0</v>
      </c>
      <c r="D3286" t="b">
        <f>IF(C3286=1,'Data Transformation'!$G$3+0.5*'Data Transformation'!$W$25,IF(C3287=1,D3287-'Data Transformation'!$W$25,FALSE))</f>
        <v>0</v>
      </c>
      <c r="E3286" t="str">
        <f t="array" ref="E3286">IF(ISLOGICAL(D3286),"",FREQUENCY(IF('Data Transformation'!$B$425:$B$8425='Bin Analysis'!$B3267,'Data Transformation'!$G$425:$G$8425),D3286))</f>
        <v/>
      </c>
      <c r="F3286" t="str">
        <f t="shared" si="408"/>
        <v/>
      </c>
      <c r="G3286">
        <f>Weighting!$H$22</f>
        <v>0</v>
      </c>
      <c r="H3286">
        <f t="array" ref="H3286">FREQUENCY(IF('Data Transformation'!$B$4:$B$8425=B3267,'Data Transformation'!$G$4:$G$8425),'Bin Analysis'!$B3286)</f>
        <v>18</v>
      </c>
      <c r="I3286">
        <f t="shared" si="409"/>
        <v>0</v>
      </c>
      <c r="J3286">
        <f t="shared" si="410"/>
        <v>0</v>
      </c>
      <c r="K3286">
        <f>J3286*Weighting!$W$22</f>
        <v>0</v>
      </c>
      <c r="M3286" s="14"/>
    </row>
    <row r="3287" spans="1:25" x14ac:dyDescent="0.25">
      <c r="A3287" s="32" t="str">
        <f>IF(Weighting!$P$23&gt;0,B3287,"")</f>
        <v/>
      </c>
      <c r="B3287">
        <f>Weighting!$C$23</f>
        <v>2.5480000000000009</v>
      </c>
      <c r="C3287">
        <f>Weighting!$F$23</f>
        <v>0</v>
      </c>
      <c r="D3287" t="b">
        <f>IF(C3287=1,'Data Transformation'!$G$3+0.5*'Data Transformation'!$W$25,IF(C3288=1,D3288-'Data Transformation'!$W$25,FALSE))</f>
        <v>0</v>
      </c>
      <c r="E3287" t="str">
        <f t="array" ref="E3287">IF(ISLOGICAL(D3287),"",FREQUENCY(IF('Data Transformation'!$B$425:$B$8425='Bin Analysis'!$B3267,'Data Transformation'!$G$425:$G$8425),D3287))</f>
        <v/>
      </c>
      <c r="F3287" t="str">
        <f t="shared" si="408"/>
        <v/>
      </c>
      <c r="G3287">
        <f>Weighting!$H$23</f>
        <v>0</v>
      </c>
      <c r="H3287">
        <f t="array" ref="H3287">FREQUENCY(IF('Data Transformation'!$B$4:$B$8425=B3267,'Data Transformation'!$G$4:$G$8425),'Bin Analysis'!$B3287)</f>
        <v>18</v>
      </c>
      <c r="I3287">
        <f t="shared" si="409"/>
        <v>0</v>
      </c>
      <c r="J3287">
        <f t="shared" si="410"/>
        <v>0</v>
      </c>
      <c r="K3287">
        <f>J3287*Weighting!$W$23</f>
        <v>0</v>
      </c>
      <c r="M3287" s="14"/>
    </row>
    <row r="3288" spans="1:25" x14ac:dyDescent="0.25">
      <c r="A3288" s="32" t="str">
        <f>IF(Weighting!$P$24&gt;0,B3288,"")</f>
        <v/>
      </c>
      <c r="B3288">
        <f>Weighting!$C$24</f>
        <v>2.6790000000000012</v>
      </c>
      <c r="C3288">
        <f>Weighting!$F$24</f>
        <v>0</v>
      </c>
      <c r="D3288" t="b">
        <f>IF(C3288=1,'Data Transformation'!$G$3+0.5*'Data Transformation'!$W$25,IF(C3289=1,D3289-'Data Transformation'!$W$25,FALSE))</f>
        <v>0</v>
      </c>
      <c r="E3288" t="str">
        <f t="array" ref="E3288">IF(ISLOGICAL(D3288),"",FREQUENCY(IF('Data Transformation'!$B$425:$B$8425='Bin Analysis'!$B3267,'Data Transformation'!$G$425:$G$8425),D3288))</f>
        <v/>
      </c>
      <c r="F3288" t="str">
        <f t="shared" si="408"/>
        <v/>
      </c>
      <c r="G3288">
        <f>Weighting!$H$24</f>
        <v>0</v>
      </c>
      <c r="H3288">
        <f t="array" ref="H3288">FREQUENCY(IF('Data Transformation'!$B$4:$B$8425=B3267,'Data Transformation'!$G$4:$G$8425),'Bin Analysis'!$B3288)</f>
        <v>18</v>
      </c>
      <c r="I3288">
        <f t="shared" si="409"/>
        <v>0</v>
      </c>
      <c r="J3288">
        <f t="shared" si="410"/>
        <v>0</v>
      </c>
      <c r="K3288">
        <f>J3288*Weighting!$W$24</f>
        <v>0</v>
      </c>
      <c r="M3288" s="14"/>
    </row>
    <row r="3289" spans="1:25" x14ac:dyDescent="0.25">
      <c r="A3289" s="32" t="str">
        <f>IF(Weighting!$P$25&gt;0,B3289,"")</f>
        <v/>
      </c>
      <c r="B3289">
        <f>Weighting!$C$25</f>
        <v>2.8100000000000014</v>
      </c>
      <c r="C3289">
        <f>Weighting!$F$25</f>
        <v>0</v>
      </c>
      <c r="D3289" t="b">
        <f>IF(C3289=1,'Data Transformation'!$G$3+0.5*'Data Transformation'!$W$25,IF(C3290=1,D3290-'Data Transformation'!$W$25,FALSE))</f>
        <v>0</v>
      </c>
      <c r="E3289" t="str">
        <f t="array" ref="E3289">IF(ISLOGICAL(D3289),"",FREQUENCY(IF('Data Transformation'!$B$425:$B$8425='Bin Analysis'!$B3267,'Data Transformation'!$G$425:$G$8425),D3289))</f>
        <v/>
      </c>
      <c r="F3289" t="str">
        <f t="shared" si="408"/>
        <v/>
      </c>
      <c r="G3289">
        <f>Weighting!$H$25</f>
        <v>0</v>
      </c>
      <c r="H3289">
        <f t="array" ref="H3289">FREQUENCY(IF('Data Transformation'!$B$4:$B$8425=B3267,'Data Transformation'!$G$4:$G$8425),'Bin Analysis'!$B3289)</f>
        <v>18</v>
      </c>
      <c r="I3289">
        <f t="shared" si="409"/>
        <v>0</v>
      </c>
      <c r="J3289">
        <f t="shared" si="410"/>
        <v>0</v>
      </c>
      <c r="K3289">
        <f>J3289*Weighting!$W$25</f>
        <v>0</v>
      </c>
      <c r="M3289" s="14"/>
    </row>
    <row r="3290" spans="1:25" x14ac:dyDescent="0.25">
      <c r="O3290"/>
      <c r="P3290"/>
      <c r="Q3290"/>
      <c r="R3290"/>
    </row>
    <row r="3291" spans="1:25" ht="23.25" x14ac:dyDescent="0.35">
      <c r="A3291" s="21" t="s">
        <v>0</v>
      </c>
      <c r="B3291" s="21">
        <f>IFERROR(VLOOKUP(C3291,'Data Transformation'!$L$6:$M$426,2,FALSE),"")</f>
        <v>137</v>
      </c>
      <c r="C3291" s="21">
        <f>C3267+1</f>
        <v>137</v>
      </c>
      <c r="D3291" s="21"/>
      <c r="E3291" s="21"/>
      <c r="F3291" s="21"/>
      <c r="G3291" s="21"/>
      <c r="H3291" s="22"/>
      <c r="I3291" s="22"/>
      <c r="J3291" s="22"/>
      <c r="K3291" s="21"/>
      <c r="L3291" s="21">
        <f>B3291</f>
        <v>137</v>
      </c>
      <c r="M3291" s="23">
        <f>INDEX('Data Transformation'!$O$4:$O$424,MATCH($B3291,'Data Transformation'!$M$4:$M$424,0),MATCH($M$2,'Data Transformation'!$O$3,0))</f>
        <v>17</v>
      </c>
      <c r="N3291" s="27">
        <f>IF('Input and Summary Results'!$J$16="minimum",'Bin Analysis'!X3292/(M3291-1),'Bin Analysis'!Y3291/('Bin Analysis'!M3291-1))</f>
        <v>0</v>
      </c>
      <c r="O3291" s="27">
        <f>IF(M3291=FALSE,NA(),(VLOOKUP(1,C3294:K3313,4,FALSE))/(M3291-1))</f>
        <v>0.9375</v>
      </c>
      <c r="P3291" s="27">
        <f>IF(M3291=FALSE,NA(),SUM(J3294:J3313)/Weighting!$S$5)</f>
        <v>0.3</v>
      </c>
      <c r="Q3291" s="27">
        <f>IF(M3291=FALSE,NA(),SUM(K3294:K3313)/Weighting!$S$6)</f>
        <v>0.2608695652173913</v>
      </c>
      <c r="R3291" s="27">
        <f>IF(M3291=FALSE,NA(),(VLOOKUP(1,G3294:K3313,3,FALSE))/(M3291-1))</f>
        <v>0</v>
      </c>
      <c r="S3291" s="22" t="str">
        <f>IF(M3291=FALSE,NA(),IF(SUM(J3294:J3313)=2,"yes","no"))</f>
        <v>no</v>
      </c>
      <c r="X3291" s="2" cm="2">
        <f t="array" ref="X3291:X3292">FREQUENCY(IF('Data Transformation'!$B$425:$B$6424='Bin Analysis'!L3291,'Data Transformation'!$G$425:$G$6424),'Data Transformation'!$U$11)</f>
        <v>16</v>
      </c>
      <c r="Y3291" s="2" cm="2">
        <f t="array" ref="Y3291:Y3292">FREQUENCY(IF('Data Transformation'!$B$425:$B$6424='Bin Analysis'!L3291,'Data Transformation'!$G$425:$G$6424),'Data Transformation'!$U$12)</f>
        <v>1</v>
      </c>
    </row>
    <row r="3292" spans="1:25" x14ac:dyDescent="0.25">
      <c r="A3292" s="14" t="s">
        <v>66</v>
      </c>
      <c r="B3292" t="s">
        <v>47</v>
      </c>
      <c r="C3292" t="s">
        <v>5</v>
      </c>
      <c r="D3292" t="s">
        <v>99</v>
      </c>
      <c r="E3292" t="s">
        <v>100</v>
      </c>
      <c r="F3292" t="s">
        <v>101</v>
      </c>
      <c r="G3292" t="s">
        <v>69</v>
      </c>
      <c r="H3292" t="s">
        <v>31</v>
      </c>
      <c r="I3292" t="s">
        <v>32</v>
      </c>
      <c r="J3292" t="s">
        <v>46</v>
      </c>
      <c r="K3292" s="14" t="s">
        <v>45</v>
      </c>
      <c r="M3292" s="14"/>
      <c r="X3292" s="2">
        <v>0</v>
      </c>
      <c r="Y3292" s="2">
        <v>15</v>
      </c>
    </row>
    <row r="3293" spans="1:25" x14ac:dyDescent="0.25">
      <c r="A3293" s="32"/>
      <c r="D3293" t="b">
        <f>IF(C3293=1,'Data Transformation'!$G$3+0.5*'Data Transformation'!$W$25,IF(C3294=1,D3294-'Data Transformation'!$W$25,FALSE))</f>
        <v>0</v>
      </c>
      <c r="E3293" t="str">
        <f t="array" ref="E3293">IF(ISLOGICAL(D3293),"",FREQUENCY(IF('Data Transformation'!$B$425:$B$8425='Bin Analysis'!$B3291,'Data Transformation'!$G$425:$G$8425),D3293))</f>
        <v/>
      </c>
      <c r="F3293" t="str">
        <f>IF(ISLOGICAL(D3293),"",E3293-E3292)</f>
        <v/>
      </c>
      <c r="M3293" s="14"/>
    </row>
    <row r="3294" spans="1:25" x14ac:dyDescent="0.25">
      <c r="A3294" s="32">
        <f>IF(Weighting!$P$6&gt;0,B3294,"")</f>
        <v>0.32100000000000001</v>
      </c>
      <c r="B3294">
        <f>Weighting!$C$6</f>
        <v>0.32100000000000001</v>
      </c>
      <c r="C3294">
        <f>Weighting!$F$6</f>
        <v>0</v>
      </c>
      <c r="D3294" t="b">
        <f>IF(C3294=1,'Data Transformation'!$G$3+0.5*'Data Transformation'!$W$25,IF(C3295=1,D3295-'Data Transformation'!$W$25,FALSE))</f>
        <v>0</v>
      </c>
      <c r="E3294" t="str">
        <f t="array" ref="E3294">IF(ISLOGICAL(D3294),"",FREQUENCY(IF('Data Transformation'!$B$425:$B$8425='Bin Analysis'!$B3291,'Data Transformation'!$G$425:$G$8425),D3294))</f>
        <v/>
      </c>
      <c r="F3294" t="str">
        <f>IF(ISLOGICAL(D3294),"",E3294-E3293)</f>
        <v/>
      </c>
      <c r="G3294">
        <f>Weighting!$H$6</f>
        <v>1</v>
      </c>
      <c r="H3294">
        <f t="array" ref="H3294">FREQUENCY(IF('Data Transformation'!$B$4:$B$8425=B3291,'Data Transformation'!$G$4:$G$8425),'Bin Analysis'!$B3294)</f>
        <v>0</v>
      </c>
      <c r="I3294">
        <f>H3294-H3293</f>
        <v>0</v>
      </c>
      <c r="J3294">
        <f>IF(I3294=0,0,1)</f>
        <v>0</v>
      </c>
      <c r="K3294">
        <f>J3294*Weighting!$W$6</f>
        <v>0</v>
      </c>
      <c r="M3294" s="14"/>
    </row>
    <row r="3295" spans="1:25" x14ac:dyDescent="0.25">
      <c r="A3295" s="32">
        <f>IF(Weighting!$P$7&gt;0,B3295,"")</f>
        <v>0.45200000000000001</v>
      </c>
      <c r="B3295">
        <f>Weighting!$C$7</f>
        <v>0.45200000000000001</v>
      </c>
      <c r="C3295">
        <f>Weighting!$F$7</f>
        <v>0</v>
      </c>
      <c r="D3295" t="b">
        <f>IF(C3295=1,'Data Transformation'!$G$3+0.5*'Data Transformation'!$W$25,IF(C3296=1,D3296-'Data Transformation'!$W$25,FALSE))</f>
        <v>0</v>
      </c>
      <c r="E3295" t="str">
        <f t="array" ref="E3295">IF(ISLOGICAL(D3295),"",FREQUENCY(IF('Data Transformation'!$B$425:$B$8425='Bin Analysis'!$B3291,'Data Transformation'!$G$425:$G$8425),D3295))</f>
        <v/>
      </c>
      <c r="F3295" t="str">
        <f t="shared" ref="F3295:F3313" si="411">IF(ISLOGICAL(D3295),"",E3295-E3294)</f>
        <v/>
      </c>
      <c r="G3295">
        <f>Weighting!$H$7</f>
        <v>0</v>
      </c>
      <c r="H3295">
        <f t="array" ref="H3295">FREQUENCY(IF('Data Transformation'!$B$4:$B$8425=B3291,'Data Transformation'!$G$4:$G$8425),'Bin Analysis'!$B3295)</f>
        <v>0</v>
      </c>
      <c r="I3295">
        <f t="shared" ref="I3295:I3313" si="412">H3295-H3294</f>
        <v>0</v>
      </c>
      <c r="J3295">
        <f>IF(I3295=0,0,1)</f>
        <v>0</v>
      </c>
      <c r="K3295">
        <f>J3295*Weighting!$W$7</f>
        <v>0</v>
      </c>
      <c r="M3295" s="14"/>
    </row>
    <row r="3296" spans="1:25" x14ac:dyDescent="0.25">
      <c r="A3296" s="32">
        <f>IF(Weighting!$P$8&gt;0,B3296,"")</f>
        <v>0.58299999999999996</v>
      </c>
      <c r="B3296">
        <f>Weighting!$C$8</f>
        <v>0.58299999999999996</v>
      </c>
      <c r="C3296">
        <f>Weighting!$F$8</f>
        <v>0</v>
      </c>
      <c r="D3296" t="b">
        <f>IF(C3296=1,'Data Transformation'!$G$3+0.5*'Data Transformation'!$W$25,IF(C3297=1,D3297-'Data Transformation'!$W$25,FALSE))</f>
        <v>0</v>
      </c>
      <c r="E3296" t="str">
        <f t="array" ref="E3296">IF(ISLOGICAL(D3296),"",FREQUENCY(IF('Data Transformation'!$B$425:$B$8425='Bin Analysis'!$B3291,'Data Transformation'!$G$425:$G$8425),D3296))</f>
        <v/>
      </c>
      <c r="F3296" t="str">
        <f t="shared" si="411"/>
        <v/>
      </c>
      <c r="G3296">
        <f>Weighting!$H$8</f>
        <v>0</v>
      </c>
      <c r="H3296">
        <f t="array" ref="H3296">FREQUENCY(IF('Data Transformation'!$B$4:$B$8425=B3291,'Data Transformation'!$G$4:$G$8425),'Bin Analysis'!$B3296)</f>
        <v>0</v>
      </c>
      <c r="I3296">
        <f t="shared" si="412"/>
        <v>0</v>
      </c>
      <c r="J3296">
        <f t="shared" ref="J3296:J3313" si="413">IF(I3296=0,0,1)</f>
        <v>0</v>
      </c>
      <c r="K3296">
        <f>J3296*Weighting!$W$8</f>
        <v>0</v>
      </c>
      <c r="M3296" s="14"/>
    </row>
    <row r="3297" spans="1:13" x14ac:dyDescent="0.25">
      <c r="A3297" s="32">
        <f>IF(Weighting!$P$9&gt;0,B3297,"")</f>
        <v>0.71399999999999997</v>
      </c>
      <c r="B3297" s="50">
        <f>Weighting!$C$9</f>
        <v>0.71399999999999997</v>
      </c>
      <c r="C3297">
        <f>Weighting!$F$9</f>
        <v>0</v>
      </c>
      <c r="D3297" t="b">
        <f>IF(C3297=1,'Data Transformation'!$G$3+0.5*'Data Transformation'!$W$25,IF(C3298=1,D3298-'Data Transformation'!$W$25,FALSE))</f>
        <v>0</v>
      </c>
      <c r="E3297" t="str">
        <f t="array" ref="E3297">IF(ISLOGICAL(D3297),"",FREQUENCY(IF('Data Transformation'!$B$425:$B$8425='Bin Analysis'!$B3291,'Data Transformation'!$G$425:$G$8425),D3297))</f>
        <v/>
      </c>
      <c r="F3297" t="str">
        <f t="shared" si="411"/>
        <v/>
      </c>
      <c r="G3297">
        <f>Weighting!$H$9</f>
        <v>0</v>
      </c>
      <c r="H3297">
        <f t="array" ref="H3297">FREQUENCY(IF('Data Transformation'!$B$4:$B$8425=B3291,'Data Transformation'!$G$4:$G$8425),'Bin Analysis'!$B3297)</f>
        <v>1</v>
      </c>
      <c r="I3297">
        <f t="shared" si="412"/>
        <v>1</v>
      </c>
      <c r="J3297">
        <f t="shared" si="413"/>
        <v>1</v>
      </c>
      <c r="K3297">
        <f>J3297*Weighting!$W$9</f>
        <v>3</v>
      </c>
      <c r="M3297" s="14"/>
    </row>
    <row r="3298" spans="1:13" x14ac:dyDescent="0.25">
      <c r="A3298" s="32">
        <f>IF(Weighting!$P$10&gt;0,B3298,"")</f>
        <v>0.84499999999999997</v>
      </c>
      <c r="B3298">
        <f>Weighting!$C$10</f>
        <v>0.84499999999999997</v>
      </c>
      <c r="C3298">
        <f>Weighting!$F$10</f>
        <v>0</v>
      </c>
      <c r="D3298" t="b">
        <f>IF(C3298=1,'Data Transformation'!$G$3+0.5*'Data Transformation'!$W$25,IF(C3299=1,D3299-'Data Transformation'!$W$25,FALSE))</f>
        <v>0</v>
      </c>
      <c r="E3298" t="str">
        <f t="array" ref="E3298">IF(ISLOGICAL(D3298),"",FREQUENCY(IF('Data Transformation'!$B$425:$B$8425='Bin Analysis'!$B3291,'Data Transformation'!$G$425:$G$8425),D3298))</f>
        <v/>
      </c>
      <c r="F3298" t="str">
        <f t="shared" si="411"/>
        <v/>
      </c>
      <c r="G3298">
        <f>Weighting!$H$10</f>
        <v>0</v>
      </c>
      <c r="H3298">
        <f t="array" ref="H3298">FREQUENCY(IF('Data Transformation'!$B$4:$B$8425=B3291,'Data Transformation'!$G$4:$G$8425),'Bin Analysis'!$B3298)</f>
        <v>1</v>
      </c>
      <c r="I3298">
        <f t="shared" si="412"/>
        <v>0</v>
      </c>
      <c r="J3298">
        <f t="shared" si="413"/>
        <v>0</v>
      </c>
      <c r="K3298">
        <f>J3298*Weighting!$W$10</f>
        <v>0</v>
      </c>
      <c r="M3298" s="14"/>
    </row>
    <row r="3299" spans="1:13" x14ac:dyDescent="0.25">
      <c r="A3299" s="32">
        <f>IF(Weighting!$P$11&gt;0,B3299,"")</f>
        <v>0.97599999999999998</v>
      </c>
      <c r="B3299">
        <f>Weighting!$C$11</f>
        <v>0.97599999999999998</v>
      </c>
      <c r="C3299">
        <f>Weighting!$F$11</f>
        <v>0</v>
      </c>
      <c r="D3299">
        <f>IF(C3299=1,'Data Transformation'!$G$3+0.5*'Data Transformation'!$W$25,IF(C3300=1,D3300-'Data Transformation'!$W$25,FALSE))</f>
        <v>0.86899999999999999</v>
      </c>
      <c r="E3299">
        <f t="array" ref="E3299">IF(ISLOGICAL(D3299),"",FREQUENCY(IF('Data Transformation'!$B$425:$B$8425='Bin Analysis'!$B3291,'Data Transformation'!$G$425:$G$8425),D3299))</f>
        <v>1</v>
      </c>
      <c r="F3299" t="e">
        <f t="shared" si="411"/>
        <v>#VALUE!</v>
      </c>
      <c r="G3299">
        <f>Weighting!$H$11</f>
        <v>0</v>
      </c>
      <c r="H3299">
        <f t="array" ref="H3299">FREQUENCY(IF('Data Transformation'!$B$4:$B$8425=B3291,'Data Transformation'!$G$4:$G$8425),'Bin Analysis'!$B3299)</f>
        <v>1</v>
      </c>
      <c r="I3299">
        <f t="shared" si="412"/>
        <v>0</v>
      </c>
      <c r="J3299">
        <f t="shared" si="413"/>
        <v>0</v>
      </c>
      <c r="K3299">
        <f>J3299*Weighting!$W$11</f>
        <v>0</v>
      </c>
      <c r="M3299" s="14"/>
    </row>
    <row r="3300" spans="1:13" x14ac:dyDescent="0.25">
      <c r="A3300" s="32">
        <f>IF(Weighting!$P$12&gt;0,B3300,"")</f>
        <v>1.107</v>
      </c>
      <c r="B3300">
        <f>Weighting!$C$12</f>
        <v>1.107</v>
      </c>
      <c r="C3300">
        <f>Weighting!$F$12</f>
        <v>1</v>
      </c>
      <c r="D3300">
        <f>IF(C3300=1,'Data Transformation'!$G$3+0.5*'Data Transformation'!$W$25,IF(C3301=1,D3301-'Data Transformation'!$W$25,FALSE))</f>
        <v>1.131</v>
      </c>
      <c r="E3300">
        <f t="array" ref="E3300">IF(ISLOGICAL(D3300),"",FREQUENCY(IF('Data Transformation'!$B$425:$B$8425='Bin Analysis'!$B3291,'Data Transformation'!$G$425:$G$8425),D3300))</f>
        <v>16</v>
      </c>
      <c r="F3300">
        <f t="shared" si="411"/>
        <v>15</v>
      </c>
      <c r="G3300">
        <f>Weighting!$H$12</f>
        <v>0</v>
      </c>
      <c r="H3300">
        <f t="array" ref="H3300">FREQUENCY(IF('Data Transformation'!$B$4:$B$8425=B3291,'Data Transformation'!$G$4:$G$8425),'Bin Analysis'!$B3300)</f>
        <v>14</v>
      </c>
      <c r="I3300">
        <f t="shared" si="412"/>
        <v>13</v>
      </c>
      <c r="J3300">
        <f t="shared" si="413"/>
        <v>1</v>
      </c>
      <c r="K3300">
        <f>J3300*Weighting!$W$12</f>
        <v>1</v>
      </c>
      <c r="M3300" s="14"/>
    </row>
    <row r="3301" spans="1:13" x14ac:dyDescent="0.25">
      <c r="A3301" s="32">
        <f>IF(Weighting!$P$13&gt;0,B3301,"")</f>
        <v>1.238</v>
      </c>
      <c r="B3301">
        <f>Weighting!$C$13</f>
        <v>1.238</v>
      </c>
      <c r="C3301">
        <f>Weighting!$F$13</f>
        <v>0</v>
      </c>
      <c r="D3301" t="b">
        <f>IF(C3301=1,'Data Transformation'!$G$3+0.5*'Data Transformation'!$W$25,IF(C3302=1,D3302-'Data Transformation'!$W$25,FALSE))</f>
        <v>0</v>
      </c>
      <c r="E3301" t="str">
        <f t="array" ref="E3301">IF(ISLOGICAL(D3301),"",FREQUENCY(IF('Data Transformation'!$B$425:$B$8425='Bin Analysis'!$B3291,'Data Transformation'!$G$425:$G$8425),D3301))</f>
        <v/>
      </c>
      <c r="F3301" t="str">
        <f t="shared" si="411"/>
        <v/>
      </c>
      <c r="G3301">
        <f>Weighting!$H$13</f>
        <v>0</v>
      </c>
      <c r="H3301">
        <f t="array" ref="H3301">FREQUENCY(IF('Data Transformation'!$B$4:$B$8425=B3291,'Data Transformation'!$G$4:$G$8425),'Bin Analysis'!$B3301)</f>
        <v>17</v>
      </c>
      <c r="I3301">
        <f t="shared" si="412"/>
        <v>3</v>
      </c>
      <c r="J3301">
        <f t="shared" si="413"/>
        <v>1</v>
      </c>
      <c r="K3301">
        <f>J3301*Weighting!$W$13</f>
        <v>2</v>
      </c>
      <c r="M3301" s="14"/>
    </row>
    <row r="3302" spans="1:13" x14ac:dyDescent="0.25">
      <c r="A3302" s="32">
        <f>IF(Weighting!$P$14&gt;0,B3302,"")</f>
        <v>1.369</v>
      </c>
      <c r="B3302">
        <f>Weighting!$C$14</f>
        <v>1.369</v>
      </c>
      <c r="C3302">
        <f>Weighting!$F$14</f>
        <v>0</v>
      </c>
      <c r="D3302" t="b">
        <f>IF(C3302=1,'Data Transformation'!$G$3+0.5*'Data Transformation'!$W$25,IF(C3303=1,D3303-'Data Transformation'!$W$25,FALSE))</f>
        <v>0</v>
      </c>
      <c r="E3302" t="str">
        <f t="array" ref="E3302">IF(ISLOGICAL(D3302),"",FREQUENCY(IF('Data Transformation'!$B$425:$B$8425='Bin Analysis'!$B3291,'Data Transformation'!$G$425:$G$8425),D3302))</f>
        <v/>
      </c>
      <c r="F3302" t="str">
        <f t="shared" si="411"/>
        <v/>
      </c>
      <c r="G3302">
        <f>Weighting!$H$14</f>
        <v>0</v>
      </c>
      <c r="H3302">
        <f t="array" ref="H3302">FREQUENCY(IF('Data Transformation'!$B$4:$B$8425=B3291,'Data Transformation'!$G$4:$G$8425),'Bin Analysis'!$B3302)</f>
        <v>17</v>
      </c>
      <c r="I3302">
        <f t="shared" si="412"/>
        <v>0</v>
      </c>
      <c r="J3302">
        <f t="shared" si="413"/>
        <v>0</v>
      </c>
      <c r="K3302">
        <f>J3302*Weighting!$W$14</f>
        <v>0</v>
      </c>
      <c r="M3302" s="14"/>
    </row>
    <row r="3303" spans="1:13" x14ac:dyDescent="0.25">
      <c r="A3303" s="32">
        <f>IF(Weighting!$P$15&gt;0,B3303,"")</f>
        <v>1.5000009999999999</v>
      </c>
      <c r="B3303">
        <f>Weighting!$C$15</f>
        <v>1.5000009999999999</v>
      </c>
      <c r="C3303">
        <f>Weighting!$F$15</f>
        <v>0</v>
      </c>
      <c r="D3303" t="b">
        <f>IF(C3303=1,'Data Transformation'!$G$3+0.5*'Data Transformation'!$W$25,IF(C3304=1,D3304-'Data Transformation'!$W$25,FALSE))</f>
        <v>0</v>
      </c>
      <c r="E3303" t="str">
        <f t="array" ref="E3303">IF(ISLOGICAL(D3303),"",FREQUENCY(IF('Data Transformation'!$B$425:$B$8425='Bin Analysis'!$B3291,'Data Transformation'!$G$425:$G$8425),D3303))</f>
        <v/>
      </c>
      <c r="F3303" t="str">
        <f t="shared" si="411"/>
        <v/>
      </c>
      <c r="G3303">
        <f>Weighting!$H$15</f>
        <v>0</v>
      </c>
      <c r="H3303">
        <f t="array" ref="H3303">FREQUENCY(IF('Data Transformation'!$B$4:$B$8425=B3291,'Data Transformation'!$G$4:$G$8425),'Bin Analysis'!$B3303)</f>
        <v>17</v>
      </c>
      <c r="I3303">
        <f t="shared" si="412"/>
        <v>0</v>
      </c>
      <c r="J3303">
        <f t="shared" si="413"/>
        <v>0</v>
      </c>
      <c r="K3303">
        <f>J3303*Weighting!$W$15</f>
        <v>0</v>
      </c>
      <c r="M3303" s="14"/>
    </row>
    <row r="3304" spans="1:13" x14ac:dyDescent="0.25">
      <c r="A3304" s="32" t="str">
        <f>IF(Weighting!$P$16&gt;0,B3304,"")</f>
        <v/>
      </c>
      <c r="B3304">
        <f>Weighting!$C$16</f>
        <v>1.631</v>
      </c>
      <c r="C3304">
        <f>Weighting!$F$16</f>
        <v>0</v>
      </c>
      <c r="D3304" t="b">
        <f>IF(C3304=1,'Data Transformation'!$G$3+0.5*'Data Transformation'!$W$25,IF(C3305=1,D3305-'Data Transformation'!$W$25,FALSE))</f>
        <v>0</v>
      </c>
      <c r="E3304" t="str">
        <f t="array" ref="E3304">IF(ISLOGICAL(D3304),"",FREQUENCY(IF('Data Transformation'!$B$425:$B$8425='Bin Analysis'!$B3291,'Data Transformation'!$G$425:$G$8425),D3304))</f>
        <v/>
      </c>
      <c r="F3304" t="str">
        <f t="shared" si="411"/>
        <v/>
      </c>
      <c r="G3304">
        <f>Weighting!$H$16</f>
        <v>0</v>
      </c>
      <c r="H3304">
        <f t="array" ref="H3304">FREQUENCY(IF('Data Transformation'!$B$4:$B$8425=B3291,'Data Transformation'!$G$4:$G$8425),'Bin Analysis'!$B3304)</f>
        <v>17</v>
      </c>
      <c r="I3304">
        <f t="shared" si="412"/>
        <v>0</v>
      </c>
      <c r="J3304">
        <f t="shared" si="413"/>
        <v>0</v>
      </c>
      <c r="K3304">
        <f>J3304*Weighting!$W$16</f>
        <v>0</v>
      </c>
      <c r="M3304" s="14"/>
    </row>
    <row r="3305" spans="1:13" x14ac:dyDescent="0.25">
      <c r="A3305" s="32" t="str">
        <f>IF(Weighting!$P$17&gt;0,B3305,"")</f>
        <v/>
      </c>
      <c r="B3305">
        <f>Weighting!$C$17</f>
        <v>1.762</v>
      </c>
      <c r="C3305">
        <f>Weighting!$F$17</f>
        <v>0</v>
      </c>
      <c r="D3305" t="b">
        <f>IF(C3305=1,'Data Transformation'!$G$3+0.5*'Data Transformation'!$W$25,IF(C3306=1,D3306-'Data Transformation'!$W$25,FALSE))</f>
        <v>0</v>
      </c>
      <c r="E3305" t="str">
        <f t="array" ref="E3305">IF(ISLOGICAL(D3305),"",FREQUENCY(IF('Data Transformation'!$B$425:$B$8425='Bin Analysis'!$B3291,'Data Transformation'!$G$425:$G$8425),D3305))</f>
        <v/>
      </c>
      <c r="F3305" t="str">
        <f t="shared" si="411"/>
        <v/>
      </c>
      <c r="G3305">
        <f>Weighting!$H$17</f>
        <v>0</v>
      </c>
      <c r="H3305">
        <f t="array" ref="H3305">FREQUENCY(IF('Data Transformation'!$B$4:$B$8425=B3291,'Data Transformation'!$G$4:$G$8425),'Bin Analysis'!$B3305)</f>
        <v>17</v>
      </c>
      <c r="I3305">
        <f t="shared" si="412"/>
        <v>0</v>
      </c>
      <c r="J3305">
        <f t="shared" si="413"/>
        <v>0</v>
      </c>
      <c r="K3305">
        <f>J3305*Weighting!$W$17</f>
        <v>0</v>
      </c>
      <c r="M3305" s="14"/>
    </row>
    <row r="3306" spans="1:13" x14ac:dyDescent="0.25">
      <c r="A3306" s="32" t="str">
        <f>IF(Weighting!$P$18&gt;0,B3306,"")</f>
        <v/>
      </c>
      <c r="B3306">
        <f>Weighting!$C$18</f>
        <v>1.893</v>
      </c>
      <c r="C3306">
        <f>Weighting!$F$18</f>
        <v>0</v>
      </c>
      <c r="D3306" t="b">
        <f>IF(C3306=1,'Data Transformation'!$G$3+0.5*'Data Transformation'!$W$25,IF(C3307=1,D3307-'Data Transformation'!$W$25,FALSE))</f>
        <v>0</v>
      </c>
      <c r="E3306" t="str">
        <f t="array" ref="E3306">IF(ISLOGICAL(D3306),"",FREQUENCY(IF('Data Transformation'!$B$425:$B$8425='Bin Analysis'!$B3291,'Data Transformation'!$G$425:$G$8425),D3306))</f>
        <v/>
      </c>
      <c r="F3306" t="str">
        <f t="shared" si="411"/>
        <v/>
      </c>
      <c r="G3306">
        <f>Weighting!$H$18</f>
        <v>0</v>
      </c>
      <c r="H3306">
        <f t="array" ref="H3306">FREQUENCY(IF('Data Transformation'!$B$4:$B$8425=B3291,'Data Transformation'!$G$4:$G$8425),'Bin Analysis'!$B3306)</f>
        <v>17</v>
      </c>
      <c r="I3306">
        <f t="shared" si="412"/>
        <v>0</v>
      </c>
      <c r="J3306">
        <f t="shared" si="413"/>
        <v>0</v>
      </c>
      <c r="K3306">
        <f>J3306*Weighting!$W$18</f>
        <v>0</v>
      </c>
      <c r="M3306" s="14"/>
    </row>
    <row r="3307" spans="1:13" x14ac:dyDescent="0.25">
      <c r="A3307" s="32" t="str">
        <f>IF(Weighting!$P$19&gt;0,B3307,"")</f>
        <v/>
      </c>
      <c r="B3307">
        <f>Weighting!$C$19</f>
        <v>2.024</v>
      </c>
      <c r="C3307">
        <f>Weighting!$F$19</f>
        <v>0</v>
      </c>
      <c r="D3307" t="b">
        <f>IF(C3307=1,'Data Transformation'!$G$3+0.5*'Data Transformation'!$W$25,IF(C3308=1,D3308-'Data Transformation'!$W$25,FALSE))</f>
        <v>0</v>
      </c>
      <c r="E3307" t="str">
        <f t="array" ref="E3307">IF(ISLOGICAL(D3307),"",FREQUENCY(IF('Data Transformation'!$B$425:$B$8425='Bin Analysis'!$B3291,'Data Transformation'!$G$425:$G$8425),D3307))</f>
        <v/>
      </c>
      <c r="F3307" t="str">
        <f t="shared" si="411"/>
        <v/>
      </c>
      <c r="G3307">
        <f>Weighting!$H$19</f>
        <v>0</v>
      </c>
      <c r="H3307">
        <f t="array" ref="H3307">FREQUENCY(IF('Data Transformation'!$B$4:$B$8425=B3291,'Data Transformation'!$G$4:$G$8425),'Bin Analysis'!$B3307)</f>
        <v>17</v>
      </c>
      <c r="I3307">
        <f t="shared" si="412"/>
        <v>0</v>
      </c>
      <c r="J3307">
        <f t="shared" si="413"/>
        <v>0</v>
      </c>
      <c r="K3307">
        <f>J3307*Weighting!$W$19</f>
        <v>0</v>
      </c>
      <c r="M3307" s="14"/>
    </row>
    <row r="3308" spans="1:13" x14ac:dyDescent="0.25">
      <c r="A3308" s="32" t="str">
        <f>IF(Weighting!$P$20&gt;0,B3308,"")</f>
        <v/>
      </c>
      <c r="B3308">
        <f>Weighting!$C$20</f>
        <v>2.1550000000000002</v>
      </c>
      <c r="C3308">
        <f>Weighting!$F$20</f>
        <v>0</v>
      </c>
      <c r="D3308" t="b">
        <f>IF(C3308=1,'Data Transformation'!$G$3+0.5*'Data Transformation'!$W$25,IF(C3309=1,D3309-'Data Transformation'!$W$25,FALSE))</f>
        <v>0</v>
      </c>
      <c r="E3308" t="str">
        <f t="array" ref="E3308">IF(ISLOGICAL(D3308),"",FREQUENCY(IF('Data Transformation'!$B$425:$B$8425='Bin Analysis'!$B3291,'Data Transformation'!$G$425:$G$8425),D3308))</f>
        <v/>
      </c>
      <c r="F3308" t="str">
        <f t="shared" si="411"/>
        <v/>
      </c>
      <c r="G3308">
        <f>Weighting!$H$20</f>
        <v>0</v>
      </c>
      <c r="H3308">
        <f t="array" ref="H3308">FREQUENCY(IF('Data Transformation'!$B$4:$B$8425=B3291,'Data Transformation'!$G$4:$G$8425),'Bin Analysis'!$B3308)</f>
        <v>17</v>
      </c>
      <c r="I3308">
        <f t="shared" si="412"/>
        <v>0</v>
      </c>
      <c r="J3308">
        <f t="shared" si="413"/>
        <v>0</v>
      </c>
      <c r="K3308">
        <f>J3308*Weighting!$W$20</f>
        <v>0</v>
      </c>
      <c r="M3308" s="14"/>
    </row>
    <row r="3309" spans="1:13" x14ac:dyDescent="0.25">
      <c r="A3309" s="32" t="str">
        <f>IF(Weighting!$P$21&gt;0,B3309,"")</f>
        <v/>
      </c>
      <c r="B3309">
        <f>Weighting!$C$21</f>
        <v>2.2860000000000005</v>
      </c>
      <c r="C3309">
        <f>Weighting!$F$21</f>
        <v>0</v>
      </c>
      <c r="D3309" t="b">
        <f>IF(C3309=1,'Data Transformation'!$G$3+0.5*'Data Transformation'!$W$25,IF(C3310=1,D3310-'Data Transformation'!$W$25,FALSE))</f>
        <v>0</v>
      </c>
      <c r="E3309" t="str">
        <f t="array" ref="E3309">IF(ISLOGICAL(D3309),"",FREQUENCY(IF('Data Transformation'!$B$425:$B$8425='Bin Analysis'!$B3291,'Data Transformation'!$G$425:$G$8425),D3309))</f>
        <v/>
      </c>
      <c r="F3309" t="str">
        <f t="shared" si="411"/>
        <v/>
      </c>
      <c r="G3309">
        <f>Weighting!$H$21</f>
        <v>0</v>
      </c>
      <c r="H3309">
        <f t="array" ref="H3309">FREQUENCY(IF('Data Transformation'!$B$4:$B$8425=B3291,'Data Transformation'!$G$4:$G$8425),'Bin Analysis'!$B3309)</f>
        <v>17</v>
      </c>
      <c r="I3309">
        <f t="shared" si="412"/>
        <v>0</v>
      </c>
      <c r="J3309">
        <f t="shared" si="413"/>
        <v>0</v>
      </c>
      <c r="K3309">
        <f>J3309*Weighting!$W$21</f>
        <v>0</v>
      </c>
      <c r="M3309" s="14"/>
    </row>
    <row r="3310" spans="1:13" x14ac:dyDescent="0.25">
      <c r="A3310" s="32" t="str">
        <f>IF(Weighting!$P$22&gt;0,B3310,"")</f>
        <v/>
      </c>
      <c r="B3310">
        <f>Weighting!$C$22</f>
        <v>2.4170000000000007</v>
      </c>
      <c r="C3310">
        <f>Weighting!$F$22</f>
        <v>0</v>
      </c>
      <c r="D3310" t="b">
        <f>IF(C3310=1,'Data Transformation'!$G$3+0.5*'Data Transformation'!$W$25,IF(C3311=1,D3311-'Data Transformation'!$W$25,FALSE))</f>
        <v>0</v>
      </c>
      <c r="E3310" t="str">
        <f t="array" ref="E3310">IF(ISLOGICAL(D3310),"",FREQUENCY(IF('Data Transformation'!$B$425:$B$8425='Bin Analysis'!$B3291,'Data Transformation'!$G$425:$G$8425),D3310))</f>
        <v/>
      </c>
      <c r="F3310" t="str">
        <f t="shared" si="411"/>
        <v/>
      </c>
      <c r="G3310">
        <f>Weighting!$H$22</f>
        <v>0</v>
      </c>
      <c r="H3310">
        <f t="array" ref="H3310">FREQUENCY(IF('Data Transformation'!$B$4:$B$8425=B3291,'Data Transformation'!$G$4:$G$8425),'Bin Analysis'!$B3310)</f>
        <v>17</v>
      </c>
      <c r="I3310">
        <f t="shared" si="412"/>
        <v>0</v>
      </c>
      <c r="J3310">
        <f t="shared" si="413"/>
        <v>0</v>
      </c>
      <c r="K3310">
        <f>J3310*Weighting!$W$22</f>
        <v>0</v>
      </c>
      <c r="M3310" s="14"/>
    </row>
    <row r="3311" spans="1:13" x14ac:dyDescent="0.25">
      <c r="A3311" s="32" t="str">
        <f>IF(Weighting!$P$23&gt;0,B3311,"")</f>
        <v/>
      </c>
      <c r="B3311">
        <f>Weighting!$C$23</f>
        <v>2.5480000000000009</v>
      </c>
      <c r="C3311">
        <f>Weighting!$F$23</f>
        <v>0</v>
      </c>
      <c r="D3311" t="b">
        <f>IF(C3311=1,'Data Transformation'!$G$3+0.5*'Data Transformation'!$W$25,IF(C3312=1,D3312-'Data Transformation'!$W$25,FALSE))</f>
        <v>0</v>
      </c>
      <c r="E3311" t="str">
        <f t="array" ref="E3311">IF(ISLOGICAL(D3311),"",FREQUENCY(IF('Data Transformation'!$B$425:$B$8425='Bin Analysis'!$B3291,'Data Transformation'!$G$425:$G$8425),D3311))</f>
        <v/>
      </c>
      <c r="F3311" t="str">
        <f t="shared" si="411"/>
        <v/>
      </c>
      <c r="G3311">
        <f>Weighting!$H$23</f>
        <v>0</v>
      </c>
      <c r="H3311">
        <f t="array" ref="H3311">FREQUENCY(IF('Data Transformation'!$B$4:$B$8425=B3291,'Data Transformation'!$G$4:$G$8425),'Bin Analysis'!$B3311)</f>
        <v>17</v>
      </c>
      <c r="I3311">
        <f t="shared" si="412"/>
        <v>0</v>
      </c>
      <c r="J3311">
        <f t="shared" si="413"/>
        <v>0</v>
      </c>
      <c r="K3311">
        <f>J3311*Weighting!$W$23</f>
        <v>0</v>
      </c>
      <c r="M3311" s="14"/>
    </row>
    <row r="3312" spans="1:13" x14ac:dyDescent="0.25">
      <c r="A3312" s="32" t="str">
        <f>IF(Weighting!$P$24&gt;0,B3312,"")</f>
        <v/>
      </c>
      <c r="B3312">
        <f>Weighting!$C$24</f>
        <v>2.6790000000000012</v>
      </c>
      <c r="C3312">
        <f>Weighting!$F$24</f>
        <v>0</v>
      </c>
      <c r="D3312" t="b">
        <f>IF(C3312=1,'Data Transformation'!$G$3+0.5*'Data Transformation'!$W$25,IF(C3313=1,D3313-'Data Transformation'!$W$25,FALSE))</f>
        <v>0</v>
      </c>
      <c r="E3312" t="str">
        <f t="array" ref="E3312">IF(ISLOGICAL(D3312),"",FREQUENCY(IF('Data Transformation'!$B$425:$B$8425='Bin Analysis'!$B3291,'Data Transformation'!$G$425:$G$8425),D3312))</f>
        <v/>
      </c>
      <c r="F3312" t="str">
        <f t="shared" si="411"/>
        <v/>
      </c>
      <c r="G3312">
        <f>Weighting!$H$24</f>
        <v>0</v>
      </c>
      <c r="H3312">
        <f t="array" ref="H3312">FREQUENCY(IF('Data Transformation'!$B$4:$B$8425=B3291,'Data Transformation'!$G$4:$G$8425),'Bin Analysis'!$B3312)</f>
        <v>17</v>
      </c>
      <c r="I3312">
        <f t="shared" si="412"/>
        <v>0</v>
      </c>
      <c r="J3312">
        <f t="shared" si="413"/>
        <v>0</v>
      </c>
      <c r="K3312">
        <f>J3312*Weighting!$W$24</f>
        <v>0</v>
      </c>
      <c r="M3312" s="14"/>
    </row>
    <row r="3313" spans="1:25" x14ac:dyDescent="0.25">
      <c r="A3313" s="32" t="str">
        <f>IF(Weighting!$P$25&gt;0,B3313,"")</f>
        <v/>
      </c>
      <c r="B3313">
        <f>Weighting!$C$25</f>
        <v>2.8100000000000014</v>
      </c>
      <c r="C3313">
        <f>Weighting!$F$25</f>
        <v>0</v>
      </c>
      <c r="D3313" t="b">
        <f>IF(C3313=1,'Data Transformation'!$G$3+0.5*'Data Transformation'!$W$25,IF(C3314=1,D3314-'Data Transformation'!$W$25,FALSE))</f>
        <v>0</v>
      </c>
      <c r="E3313" t="str">
        <f t="array" ref="E3313">IF(ISLOGICAL(D3313),"",FREQUENCY(IF('Data Transformation'!$B$425:$B$8425='Bin Analysis'!$B3291,'Data Transformation'!$G$425:$G$8425),D3313))</f>
        <v/>
      </c>
      <c r="F3313" t="str">
        <f t="shared" si="411"/>
        <v/>
      </c>
      <c r="G3313">
        <f>Weighting!$H$25</f>
        <v>0</v>
      </c>
      <c r="H3313">
        <f t="array" ref="H3313">FREQUENCY(IF('Data Transformation'!$B$4:$B$8425=B3291,'Data Transformation'!$G$4:$G$8425),'Bin Analysis'!$B3313)</f>
        <v>17</v>
      </c>
      <c r="I3313">
        <f t="shared" si="412"/>
        <v>0</v>
      </c>
      <c r="J3313">
        <f t="shared" si="413"/>
        <v>0</v>
      </c>
      <c r="K3313">
        <f>J3313*Weighting!$W$25</f>
        <v>0</v>
      </c>
      <c r="M3313" s="14"/>
    </row>
    <row r="3314" spans="1:25" x14ac:dyDescent="0.25">
      <c r="O3314"/>
      <c r="P3314"/>
      <c r="Q3314"/>
      <c r="R3314"/>
    </row>
    <row r="3315" spans="1:25" ht="23.25" x14ac:dyDescent="0.35">
      <c r="A3315" s="21" t="s">
        <v>0</v>
      </c>
      <c r="B3315" s="21">
        <f>IFERROR(VLOOKUP(C3315,'Data Transformation'!$L$6:$M$426,2,FALSE),"")</f>
        <v>138</v>
      </c>
      <c r="C3315" s="21">
        <f>C3291+1</f>
        <v>138</v>
      </c>
      <c r="D3315" s="21"/>
      <c r="E3315" s="21"/>
      <c r="F3315" s="21"/>
      <c r="G3315" s="21"/>
      <c r="H3315" s="22"/>
      <c r="I3315" s="22"/>
      <c r="J3315" s="22"/>
      <c r="K3315" s="21"/>
      <c r="L3315" s="21">
        <f>B3315</f>
        <v>138</v>
      </c>
      <c r="M3315" s="23">
        <f>INDEX('Data Transformation'!$O$4:$O$424,MATCH($B3315,'Data Transformation'!$M$4:$M$424,0),MATCH($M$2,'Data Transformation'!$O$3,0))</f>
        <v>20</v>
      </c>
      <c r="N3315" s="27">
        <f>IF('Input and Summary Results'!$J$16="minimum",'Bin Analysis'!X3316/(M3315-1),'Bin Analysis'!Y3315/('Bin Analysis'!M3315-1))</f>
        <v>0</v>
      </c>
      <c r="O3315" s="27">
        <f>IF(M3315=FALSE,NA(),(VLOOKUP(1,C3318:K3337,4,FALSE))/(M3315-1))</f>
        <v>0.42105263157894735</v>
      </c>
      <c r="P3315" s="27">
        <f>IF(M3315=FALSE,NA(),SUM(J3318:J3337)/Weighting!$S$5)</f>
        <v>0.6</v>
      </c>
      <c r="Q3315" s="27">
        <f>IF(M3315=FALSE,NA(),SUM(K3318:K3337)/Weighting!$S$6)</f>
        <v>0.56521739130434778</v>
      </c>
      <c r="R3315" s="27">
        <f>IF(M3315=FALSE,NA(),(VLOOKUP(1,G3318:K3337,3,FALSE))/(M3315-1))</f>
        <v>5.2631578947368418E-2</v>
      </c>
      <c r="S3315" s="22" t="str">
        <f>IF(M3315=FALSE,NA(),IF(SUM(J3318:J3337)=2,"yes","no"))</f>
        <v>no</v>
      </c>
      <c r="X3315" s="2" cm="2">
        <f t="array" ref="X3315:X3316">FREQUENCY(IF('Data Transformation'!$B$425:$B$6424='Bin Analysis'!L3315,'Data Transformation'!$G$425:$G$6424),'Data Transformation'!$U$11)</f>
        <v>19</v>
      </c>
      <c r="Y3315" s="2" cm="2">
        <f t="array" ref="Y3315:Y3316">FREQUENCY(IF('Data Transformation'!$B$425:$B$6424='Bin Analysis'!L3315,'Data Transformation'!$G$425:$G$6424),'Data Transformation'!$U$12)</f>
        <v>11</v>
      </c>
    </row>
    <row r="3316" spans="1:25" x14ac:dyDescent="0.25">
      <c r="A3316" s="14" t="s">
        <v>66</v>
      </c>
      <c r="B3316" t="s">
        <v>47</v>
      </c>
      <c r="C3316" t="s">
        <v>5</v>
      </c>
      <c r="D3316" t="s">
        <v>99</v>
      </c>
      <c r="E3316" t="s">
        <v>100</v>
      </c>
      <c r="F3316" t="s">
        <v>101</v>
      </c>
      <c r="G3316" t="s">
        <v>69</v>
      </c>
      <c r="H3316" t="s">
        <v>31</v>
      </c>
      <c r="I3316" t="s">
        <v>32</v>
      </c>
      <c r="J3316" t="s">
        <v>46</v>
      </c>
      <c r="K3316" s="14" t="s">
        <v>45</v>
      </c>
      <c r="M3316" s="14"/>
      <c r="X3316" s="2">
        <v>0</v>
      </c>
      <c r="Y3316" s="2">
        <v>8</v>
      </c>
    </row>
    <row r="3317" spans="1:25" x14ac:dyDescent="0.25">
      <c r="A3317" s="32"/>
      <c r="D3317" t="b">
        <f>IF(C3317=1,'Data Transformation'!$G$3+0.5*'Data Transformation'!$W$25,IF(C3318=1,D3318-'Data Transformation'!$W$25,FALSE))</f>
        <v>0</v>
      </c>
      <c r="E3317" t="str">
        <f t="array" ref="E3317">IF(ISLOGICAL(D3317),"",FREQUENCY(IF('Data Transformation'!$B$425:$B$8425='Bin Analysis'!$B3315,'Data Transformation'!$G$425:$G$8425),D3317))</f>
        <v/>
      </c>
      <c r="F3317" t="str">
        <f>IF(ISLOGICAL(D3317),"",E3317-E3316)</f>
        <v/>
      </c>
      <c r="M3317" s="14"/>
    </row>
    <row r="3318" spans="1:25" x14ac:dyDescent="0.25">
      <c r="A3318" s="32">
        <f>IF(Weighting!$P$6&gt;0,B3318,"")</f>
        <v>0.32100000000000001</v>
      </c>
      <c r="B3318">
        <f>Weighting!$C$6</f>
        <v>0.32100000000000001</v>
      </c>
      <c r="C3318">
        <f>Weighting!$F$6</f>
        <v>0</v>
      </c>
      <c r="D3318" t="b">
        <f>IF(C3318=1,'Data Transformation'!$G$3+0.5*'Data Transformation'!$W$25,IF(C3319=1,D3319-'Data Transformation'!$W$25,FALSE))</f>
        <v>0</v>
      </c>
      <c r="E3318" t="str">
        <f t="array" ref="E3318">IF(ISLOGICAL(D3318),"",FREQUENCY(IF('Data Transformation'!$B$425:$B$8425='Bin Analysis'!$B3315,'Data Transformation'!$G$425:$G$8425),D3318))</f>
        <v/>
      </c>
      <c r="F3318" t="str">
        <f>IF(ISLOGICAL(D3318),"",E3318-E3317)</f>
        <v/>
      </c>
      <c r="G3318">
        <f>Weighting!$H$6</f>
        <v>1</v>
      </c>
      <c r="H3318">
        <f t="array" ref="H3318">FREQUENCY(IF('Data Transformation'!$B$4:$B$8425=B3315,'Data Transformation'!$G$4:$G$8425),'Bin Analysis'!$B3318)</f>
        <v>1</v>
      </c>
      <c r="I3318">
        <f>H3318-H3317</f>
        <v>1</v>
      </c>
      <c r="J3318">
        <f>IF(I3318=0,0,1)</f>
        <v>1</v>
      </c>
      <c r="K3318">
        <f>J3318*Weighting!$W$6</f>
        <v>1</v>
      </c>
      <c r="M3318" s="14"/>
    </row>
    <row r="3319" spans="1:25" x14ac:dyDescent="0.25">
      <c r="A3319" s="32">
        <f>IF(Weighting!$P$7&gt;0,B3319,"")</f>
        <v>0.45200000000000001</v>
      </c>
      <c r="B3319">
        <f>Weighting!$C$7</f>
        <v>0.45200000000000001</v>
      </c>
      <c r="C3319">
        <f>Weighting!$F$7</f>
        <v>0</v>
      </c>
      <c r="D3319" t="b">
        <f>IF(C3319=1,'Data Transformation'!$G$3+0.5*'Data Transformation'!$W$25,IF(C3320=1,D3320-'Data Transformation'!$W$25,FALSE))</f>
        <v>0</v>
      </c>
      <c r="E3319" t="str">
        <f t="array" ref="E3319">IF(ISLOGICAL(D3319),"",FREQUENCY(IF('Data Transformation'!$B$425:$B$8425='Bin Analysis'!$B3315,'Data Transformation'!$G$425:$G$8425),D3319))</f>
        <v/>
      </c>
      <c r="F3319" t="str">
        <f t="shared" ref="F3319:F3337" si="414">IF(ISLOGICAL(D3319),"",E3319-E3318)</f>
        <v/>
      </c>
      <c r="G3319">
        <f>Weighting!$H$7</f>
        <v>0</v>
      </c>
      <c r="H3319">
        <f t="array" ref="H3319">FREQUENCY(IF('Data Transformation'!$B$4:$B$8425=B3315,'Data Transformation'!$G$4:$G$8425),'Bin Analysis'!$B3319)</f>
        <v>1</v>
      </c>
      <c r="I3319">
        <f t="shared" ref="I3319:I3337" si="415">H3319-H3318</f>
        <v>0</v>
      </c>
      <c r="J3319">
        <f>IF(I3319=0,0,1)</f>
        <v>0</v>
      </c>
      <c r="K3319">
        <f>J3319*Weighting!$W$7</f>
        <v>0</v>
      </c>
      <c r="M3319" s="14"/>
    </row>
    <row r="3320" spans="1:25" x14ac:dyDescent="0.25">
      <c r="A3320" s="32">
        <f>IF(Weighting!$P$8&gt;0,B3320,"")</f>
        <v>0.58299999999999996</v>
      </c>
      <c r="B3320">
        <f>Weighting!$C$8</f>
        <v>0.58299999999999996</v>
      </c>
      <c r="C3320">
        <f>Weighting!$F$8</f>
        <v>0</v>
      </c>
      <c r="D3320" t="b">
        <f>IF(C3320=1,'Data Transformation'!$G$3+0.5*'Data Transformation'!$W$25,IF(C3321=1,D3321-'Data Transformation'!$W$25,FALSE))</f>
        <v>0</v>
      </c>
      <c r="E3320" t="str">
        <f t="array" ref="E3320">IF(ISLOGICAL(D3320),"",FREQUENCY(IF('Data Transformation'!$B$425:$B$8425='Bin Analysis'!$B3315,'Data Transformation'!$G$425:$G$8425),D3320))</f>
        <v/>
      </c>
      <c r="F3320" t="str">
        <f t="shared" si="414"/>
        <v/>
      </c>
      <c r="G3320">
        <f>Weighting!$H$8</f>
        <v>0</v>
      </c>
      <c r="H3320">
        <f t="array" ref="H3320">FREQUENCY(IF('Data Transformation'!$B$4:$B$8425=B3315,'Data Transformation'!$G$4:$G$8425),'Bin Analysis'!$B3320)</f>
        <v>2</v>
      </c>
      <c r="I3320">
        <f t="shared" si="415"/>
        <v>1</v>
      </c>
      <c r="J3320">
        <f t="shared" ref="J3320:J3337" si="416">IF(I3320=0,0,1)</f>
        <v>1</v>
      </c>
      <c r="K3320">
        <f>J3320*Weighting!$W$8</f>
        <v>3</v>
      </c>
      <c r="M3320" s="14"/>
    </row>
    <row r="3321" spans="1:25" x14ac:dyDescent="0.25">
      <c r="A3321" s="32">
        <f>IF(Weighting!$P$9&gt;0,B3321,"")</f>
        <v>0.71399999999999997</v>
      </c>
      <c r="B3321" s="50">
        <f>Weighting!$C$9</f>
        <v>0.71399999999999997</v>
      </c>
      <c r="C3321">
        <f>Weighting!$F$9</f>
        <v>0</v>
      </c>
      <c r="D3321" t="b">
        <f>IF(C3321=1,'Data Transformation'!$G$3+0.5*'Data Transformation'!$W$25,IF(C3322=1,D3322-'Data Transformation'!$W$25,FALSE))</f>
        <v>0</v>
      </c>
      <c r="E3321" t="str">
        <f t="array" ref="E3321">IF(ISLOGICAL(D3321),"",FREQUENCY(IF('Data Transformation'!$B$425:$B$8425='Bin Analysis'!$B3315,'Data Transformation'!$G$425:$G$8425),D3321))</f>
        <v/>
      </c>
      <c r="F3321" t="str">
        <f t="shared" si="414"/>
        <v/>
      </c>
      <c r="G3321">
        <f>Weighting!$H$9</f>
        <v>0</v>
      </c>
      <c r="H3321">
        <f t="array" ref="H3321">FREQUENCY(IF('Data Transformation'!$B$4:$B$8425=B3315,'Data Transformation'!$G$4:$G$8425),'Bin Analysis'!$B3321)</f>
        <v>4</v>
      </c>
      <c r="I3321">
        <f t="shared" si="415"/>
        <v>2</v>
      </c>
      <c r="J3321">
        <f t="shared" si="416"/>
        <v>1</v>
      </c>
      <c r="K3321">
        <f>J3321*Weighting!$W$9</f>
        <v>3</v>
      </c>
      <c r="M3321" s="14"/>
    </row>
    <row r="3322" spans="1:25" x14ac:dyDescent="0.25">
      <c r="A3322" s="32">
        <f>IF(Weighting!$P$10&gt;0,B3322,"")</f>
        <v>0.84499999999999997</v>
      </c>
      <c r="B3322">
        <f>Weighting!$C$10</f>
        <v>0.84499999999999997</v>
      </c>
      <c r="C3322">
        <f>Weighting!$F$10</f>
        <v>0</v>
      </c>
      <c r="D3322" t="b">
        <f>IF(C3322=1,'Data Transformation'!$G$3+0.5*'Data Transformation'!$W$25,IF(C3323=1,D3323-'Data Transformation'!$W$25,FALSE))</f>
        <v>0</v>
      </c>
      <c r="E3322" t="str">
        <f t="array" ref="E3322">IF(ISLOGICAL(D3322),"",FREQUENCY(IF('Data Transformation'!$B$425:$B$8425='Bin Analysis'!$B3315,'Data Transformation'!$G$425:$G$8425),D3322))</f>
        <v/>
      </c>
      <c r="F3322" t="str">
        <f t="shared" si="414"/>
        <v/>
      </c>
      <c r="G3322">
        <f>Weighting!$H$10</f>
        <v>0</v>
      </c>
      <c r="H3322">
        <f t="array" ref="H3322">FREQUENCY(IF('Data Transformation'!$B$4:$B$8425=B3315,'Data Transformation'!$G$4:$G$8425),'Bin Analysis'!$B3322)</f>
        <v>8</v>
      </c>
      <c r="I3322">
        <f t="shared" si="415"/>
        <v>4</v>
      </c>
      <c r="J3322">
        <f t="shared" si="416"/>
        <v>1</v>
      </c>
      <c r="K3322">
        <f>J3322*Weighting!$W$10</f>
        <v>3</v>
      </c>
      <c r="M3322" s="14"/>
    </row>
    <row r="3323" spans="1:25" x14ac:dyDescent="0.25">
      <c r="A3323" s="32">
        <f>IF(Weighting!$P$11&gt;0,B3323,"")</f>
        <v>0.97599999999999998</v>
      </c>
      <c r="B3323">
        <f>Weighting!$C$11</f>
        <v>0.97599999999999998</v>
      </c>
      <c r="C3323">
        <f>Weighting!$F$11</f>
        <v>0</v>
      </c>
      <c r="D3323">
        <f>IF(C3323=1,'Data Transformation'!$G$3+0.5*'Data Transformation'!$W$25,IF(C3324=1,D3324-'Data Transformation'!$W$25,FALSE))</f>
        <v>0.86899999999999999</v>
      </c>
      <c r="E3323">
        <f t="array" ref="E3323">IF(ISLOGICAL(D3323),"",FREQUENCY(IF('Data Transformation'!$B$425:$B$8425='Bin Analysis'!$B3315,'Data Transformation'!$G$425:$G$8425),D3323))</f>
        <v>11</v>
      </c>
      <c r="F3323" t="e">
        <f t="shared" si="414"/>
        <v>#VALUE!</v>
      </c>
      <c r="G3323">
        <f>Weighting!$H$11</f>
        <v>0</v>
      </c>
      <c r="H3323">
        <f t="array" ref="H3323">FREQUENCY(IF('Data Transformation'!$B$4:$B$8425=B3315,'Data Transformation'!$G$4:$G$8425),'Bin Analysis'!$B3323)</f>
        <v>14</v>
      </c>
      <c r="I3323">
        <f t="shared" si="415"/>
        <v>6</v>
      </c>
      <c r="J3323">
        <f t="shared" si="416"/>
        <v>1</v>
      </c>
      <c r="K3323">
        <f>J3323*Weighting!$W$11</f>
        <v>2</v>
      </c>
      <c r="M3323" s="14"/>
    </row>
    <row r="3324" spans="1:25" x14ac:dyDescent="0.25">
      <c r="A3324" s="32">
        <f>IF(Weighting!$P$12&gt;0,B3324,"")</f>
        <v>1.107</v>
      </c>
      <c r="B3324">
        <f>Weighting!$C$12</f>
        <v>1.107</v>
      </c>
      <c r="C3324">
        <f>Weighting!$F$12</f>
        <v>1</v>
      </c>
      <c r="D3324">
        <f>IF(C3324=1,'Data Transformation'!$G$3+0.5*'Data Transformation'!$W$25,IF(C3325=1,D3325-'Data Transformation'!$W$25,FALSE))</f>
        <v>1.131</v>
      </c>
      <c r="E3324">
        <f t="array" ref="E3324">IF(ISLOGICAL(D3324),"",FREQUENCY(IF('Data Transformation'!$B$425:$B$8425='Bin Analysis'!$B3315,'Data Transformation'!$G$425:$G$8425),D3324))</f>
        <v>19</v>
      </c>
      <c r="F3324">
        <f t="shared" si="414"/>
        <v>8</v>
      </c>
      <c r="G3324">
        <f>Weighting!$H$12</f>
        <v>0</v>
      </c>
      <c r="H3324">
        <f t="array" ref="H3324">FREQUENCY(IF('Data Transformation'!$B$4:$B$8425=B3315,'Data Transformation'!$G$4:$G$8425),'Bin Analysis'!$B3324)</f>
        <v>20</v>
      </c>
      <c r="I3324">
        <f t="shared" si="415"/>
        <v>6</v>
      </c>
      <c r="J3324">
        <f t="shared" si="416"/>
        <v>1</v>
      </c>
      <c r="K3324">
        <f>J3324*Weighting!$W$12</f>
        <v>1</v>
      </c>
      <c r="M3324" s="14"/>
    </row>
    <row r="3325" spans="1:25" x14ac:dyDescent="0.25">
      <c r="A3325" s="32">
        <f>IF(Weighting!$P$13&gt;0,B3325,"")</f>
        <v>1.238</v>
      </c>
      <c r="B3325">
        <f>Weighting!$C$13</f>
        <v>1.238</v>
      </c>
      <c r="C3325">
        <f>Weighting!$F$13</f>
        <v>0</v>
      </c>
      <c r="D3325" t="b">
        <f>IF(C3325=1,'Data Transformation'!$G$3+0.5*'Data Transformation'!$W$25,IF(C3326=1,D3326-'Data Transformation'!$W$25,FALSE))</f>
        <v>0</v>
      </c>
      <c r="E3325" t="str">
        <f t="array" ref="E3325">IF(ISLOGICAL(D3325),"",FREQUENCY(IF('Data Transformation'!$B$425:$B$8425='Bin Analysis'!$B3315,'Data Transformation'!$G$425:$G$8425),D3325))</f>
        <v/>
      </c>
      <c r="F3325" t="str">
        <f t="shared" si="414"/>
        <v/>
      </c>
      <c r="G3325">
        <f>Weighting!$H$13</f>
        <v>0</v>
      </c>
      <c r="H3325">
        <f t="array" ref="H3325">FREQUENCY(IF('Data Transformation'!$B$4:$B$8425=B3315,'Data Transformation'!$G$4:$G$8425),'Bin Analysis'!$B3325)</f>
        <v>20</v>
      </c>
      <c r="I3325">
        <f t="shared" si="415"/>
        <v>0</v>
      </c>
      <c r="J3325">
        <f t="shared" si="416"/>
        <v>0</v>
      </c>
      <c r="K3325">
        <f>J3325*Weighting!$W$13</f>
        <v>0</v>
      </c>
      <c r="M3325" s="14"/>
    </row>
    <row r="3326" spans="1:25" x14ac:dyDescent="0.25">
      <c r="A3326" s="32">
        <f>IF(Weighting!$P$14&gt;0,B3326,"")</f>
        <v>1.369</v>
      </c>
      <c r="B3326">
        <f>Weighting!$C$14</f>
        <v>1.369</v>
      </c>
      <c r="C3326">
        <f>Weighting!$F$14</f>
        <v>0</v>
      </c>
      <c r="D3326" t="b">
        <f>IF(C3326=1,'Data Transformation'!$G$3+0.5*'Data Transformation'!$W$25,IF(C3327=1,D3327-'Data Transformation'!$W$25,FALSE))</f>
        <v>0</v>
      </c>
      <c r="E3326" t="str">
        <f t="array" ref="E3326">IF(ISLOGICAL(D3326),"",FREQUENCY(IF('Data Transformation'!$B$425:$B$8425='Bin Analysis'!$B3315,'Data Transformation'!$G$425:$G$8425),D3326))</f>
        <v/>
      </c>
      <c r="F3326" t="str">
        <f t="shared" si="414"/>
        <v/>
      </c>
      <c r="G3326">
        <f>Weighting!$H$14</f>
        <v>0</v>
      </c>
      <c r="H3326">
        <f t="array" ref="H3326">FREQUENCY(IF('Data Transformation'!$B$4:$B$8425=B3315,'Data Transformation'!$G$4:$G$8425),'Bin Analysis'!$B3326)</f>
        <v>20</v>
      </c>
      <c r="I3326">
        <f t="shared" si="415"/>
        <v>0</v>
      </c>
      <c r="J3326">
        <f t="shared" si="416"/>
        <v>0</v>
      </c>
      <c r="K3326">
        <f>J3326*Weighting!$W$14</f>
        <v>0</v>
      </c>
      <c r="M3326" s="14"/>
    </row>
    <row r="3327" spans="1:25" x14ac:dyDescent="0.25">
      <c r="A3327" s="32">
        <f>IF(Weighting!$P$15&gt;0,B3327,"")</f>
        <v>1.5000009999999999</v>
      </c>
      <c r="B3327">
        <f>Weighting!$C$15</f>
        <v>1.5000009999999999</v>
      </c>
      <c r="C3327">
        <f>Weighting!$F$15</f>
        <v>0</v>
      </c>
      <c r="D3327" t="b">
        <f>IF(C3327=1,'Data Transformation'!$G$3+0.5*'Data Transformation'!$W$25,IF(C3328=1,D3328-'Data Transformation'!$W$25,FALSE))</f>
        <v>0</v>
      </c>
      <c r="E3327" t="str">
        <f t="array" ref="E3327">IF(ISLOGICAL(D3327),"",FREQUENCY(IF('Data Transformation'!$B$425:$B$8425='Bin Analysis'!$B3315,'Data Transformation'!$G$425:$G$8425),D3327))</f>
        <v/>
      </c>
      <c r="F3327" t="str">
        <f t="shared" si="414"/>
        <v/>
      </c>
      <c r="G3327">
        <f>Weighting!$H$15</f>
        <v>0</v>
      </c>
      <c r="H3327">
        <f t="array" ref="H3327">FREQUENCY(IF('Data Transformation'!$B$4:$B$8425=B3315,'Data Transformation'!$G$4:$G$8425),'Bin Analysis'!$B3327)</f>
        <v>20</v>
      </c>
      <c r="I3327">
        <f t="shared" si="415"/>
        <v>0</v>
      </c>
      <c r="J3327">
        <f t="shared" si="416"/>
        <v>0</v>
      </c>
      <c r="K3327">
        <f>J3327*Weighting!$W$15</f>
        <v>0</v>
      </c>
      <c r="M3327" s="14"/>
    </row>
    <row r="3328" spans="1:25" x14ac:dyDescent="0.25">
      <c r="A3328" s="32" t="str">
        <f>IF(Weighting!$P$16&gt;0,B3328,"")</f>
        <v/>
      </c>
      <c r="B3328">
        <f>Weighting!$C$16</f>
        <v>1.631</v>
      </c>
      <c r="C3328">
        <f>Weighting!$F$16</f>
        <v>0</v>
      </c>
      <c r="D3328" t="b">
        <f>IF(C3328=1,'Data Transformation'!$G$3+0.5*'Data Transformation'!$W$25,IF(C3329=1,D3329-'Data Transformation'!$W$25,FALSE))</f>
        <v>0</v>
      </c>
      <c r="E3328" t="str">
        <f t="array" ref="E3328">IF(ISLOGICAL(D3328),"",FREQUENCY(IF('Data Transformation'!$B$425:$B$8425='Bin Analysis'!$B3315,'Data Transformation'!$G$425:$G$8425),D3328))</f>
        <v/>
      </c>
      <c r="F3328" t="str">
        <f t="shared" si="414"/>
        <v/>
      </c>
      <c r="G3328">
        <f>Weighting!$H$16</f>
        <v>0</v>
      </c>
      <c r="H3328">
        <f t="array" ref="H3328">FREQUENCY(IF('Data Transformation'!$B$4:$B$8425=B3315,'Data Transformation'!$G$4:$G$8425),'Bin Analysis'!$B3328)</f>
        <v>20</v>
      </c>
      <c r="I3328">
        <f t="shared" si="415"/>
        <v>0</v>
      </c>
      <c r="J3328">
        <f t="shared" si="416"/>
        <v>0</v>
      </c>
      <c r="K3328">
        <f>J3328*Weighting!$W$16</f>
        <v>0</v>
      </c>
      <c r="M3328" s="14"/>
    </row>
    <row r="3329" spans="1:25" x14ac:dyDescent="0.25">
      <c r="A3329" s="32" t="str">
        <f>IF(Weighting!$P$17&gt;0,B3329,"")</f>
        <v/>
      </c>
      <c r="B3329">
        <f>Weighting!$C$17</f>
        <v>1.762</v>
      </c>
      <c r="C3329">
        <f>Weighting!$F$17</f>
        <v>0</v>
      </c>
      <c r="D3329" t="b">
        <f>IF(C3329=1,'Data Transformation'!$G$3+0.5*'Data Transformation'!$W$25,IF(C3330=1,D3330-'Data Transformation'!$W$25,FALSE))</f>
        <v>0</v>
      </c>
      <c r="E3329" t="str">
        <f t="array" ref="E3329">IF(ISLOGICAL(D3329),"",FREQUENCY(IF('Data Transformation'!$B$425:$B$8425='Bin Analysis'!$B3315,'Data Transformation'!$G$425:$G$8425),D3329))</f>
        <v/>
      </c>
      <c r="F3329" t="str">
        <f t="shared" si="414"/>
        <v/>
      </c>
      <c r="G3329">
        <f>Weighting!$H$17</f>
        <v>0</v>
      </c>
      <c r="H3329">
        <f t="array" ref="H3329">FREQUENCY(IF('Data Transformation'!$B$4:$B$8425=B3315,'Data Transformation'!$G$4:$G$8425),'Bin Analysis'!$B3329)</f>
        <v>20</v>
      </c>
      <c r="I3329">
        <f t="shared" si="415"/>
        <v>0</v>
      </c>
      <c r="J3329">
        <f t="shared" si="416"/>
        <v>0</v>
      </c>
      <c r="K3329">
        <f>J3329*Weighting!$W$17</f>
        <v>0</v>
      </c>
      <c r="M3329" s="14"/>
    </row>
    <row r="3330" spans="1:25" x14ac:dyDescent="0.25">
      <c r="A3330" s="32" t="str">
        <f>IF(Weighting!$P$18&gt;0,B3330,"")</f>
        <v/>
      </c>
      <c r="B3330">
        <f>Weighting!$C$18</f>
        <v>1.893</v>
      </c>
      <c r="C3330">
        <f>Weighting!$F$18</f>
        <v>0</v>
      </c>
      <c r="D3330" t="b">
        <f>IF(C3330=1,'Data Transformation'!$G$3+0.5*'Data Transformation'!$W$25,IF(C3331=1,D3331-'Data Transformation'!$W$25,FALSE))</f>
        <v>0</v>
      </c>
      <c r="E3330" t="str">
        <f t="array" ref="E3330">IF(ISLOGICAL(D3330),"",FREQUENCY(IF('Data Transformation'!$B$425:$B$8425='Bin Analysis'!$B3315,'Data Transformation'!$G$425:$G$8425),D3330))</f>
        <v/>
      </c>
      <c r="F3330" t="str">
        <f t="shared" si="414"/>
        <v/>
      </c>
      <c r="G3330">
        <f>Weighting!$H$18</f>
        <v>0</v>
      </c>
      <c r="H3330">
        <f t="array" ref="H3330">FREQUENCY(IF('Data Transformation'!$B$4:$B$8425=B3315,'Data Transformation'!$G$4:$G$8425),'Bin Analysis'!$B3330)</f>
        <v>20</v>
      </c>
      <c r="I3330">
        <f t="shared" si="415"/>
        <v>0</v>
      </c>
      <c r="J3330">
        <f t="shared" si="416"/>
        <v>0</v>
      </c>
      <c r="K3330">
        <f>J3330*Weighting!$W$18</f>
        <v>0</v>
      </c>
      <c r="M3330" s="14"/>
    </row>
    <row r="3331" spans="1:25" x14ac:dyDescent="0.25">
      <c r="A3331" s="32" t="str">
        <f>IF(Weighting!$P$19&gt;0,B3331,"")</f>
        <v/>
      </c>
      <c r="B3331">
        <f>Weighting!$C$19</f>
        <v>2.024</v>
      </c>
      <c r="C3331">
        <f>Weighting!$F$19</f>
        <v>0</v>
      </c>
      <c r="D3331" t="b">
        <f>IF(C3331=1,'Data Transformation'!$G$3+0.5*'Data Transformation'!$W$25,IF(C3332=1,D3332-'Data Transformation'!$W$25,FALSE))</f>
        <v>0</v>
      </c>
      <c r="E3331" t="str">
        <f t="array" ref="E3331">IF(ISLOGICAL(D3331),"",FREQUENCY(IF('Data Transformation'!$B$425:$B$8425='Bin Analysis'!$B3315,'Data Transformation'!$G$425:$G$8425),D3331))</f>
        <v/>
      </c>
      <c r="F3331" t="str">
        <f t="shared" si="414"/>
        <v/>
      </c>
      <c r="G3331">
        <f>Weighting!$H$19</f>
        <v>0</v>
      </c>
      <c r="H3331">
        <f t="array" ref="H3331">FREQUENCY(IF('Data Transformation'!$B$4:$B$8425=B3315,'Data Transformation'!$G$4:$G$8425),'Bin Analysis'!$B3331)</f>
        <v>20</v>
      </c>
      <c r="I3331">
        <f t="shared" si="415"/>
        <v>0</v>
      </c>
      <c r="J3331">
        <f t="shared" si="416"/>
        <v>0</v>
      </c>
      <c r="K3331">
        <f>J3331*Weighting!$W$19</f>
        <v>0</v>
      </c>
      <c r="M3331" s="14"/>
    </row>
    <row r="3332" spans="1:25" x14ac:dyDescent="0.25">
      <c r="A3332" s="32" t="str">
        <f>IF(Weighting!$P$20&gt;0,B3332,"")</f>
        <v/>
      </c>
      <c r="B3332">
        <f>Weighting!$C$20</f>
        <v>2.1550000000000002</v>
      </c>
      <c r="C3332">
        <f>Weighting!$F$20</f>
        <v>0</v>
      </c>
      <c r="D3332" t="b">
        <f>IF(C3332=1,'Data Transformation'!$G$3+0.5*'Data Transformation'!$W$25,IF(C3333=1,D3333-'Data Transformation'!$W$25,FALSE))</f>
        <v>0</v>
      </c>
      <c r="E3332" t="str">
        <f t="array" ref="E3332">IF(ISLOGICAL(D3332),"",FREQUENCY(IF('Data Transformation'!$B$425:$B$8425='Bin Analysis'!$B3315,'Data Transformation'!$G$425:$G$8425),D3332))</f>
        <v/>
      </c>
      <c r="F3332" t="str">
        <f t="shared" si="414"/>
        <v/>
      </c>
      <c r="G3332">
        <f>Weighting!$H$20</f>
        <v>0</v>
      </c>
      <c r="H3332">
        <f t="array" ref="H3332">FREQUENCY(IF('Data Transformation'!$B$4:$B$8425=B3315,'Data Transformation'!$G$4:$G$8425),'Bin Analysis'!$B3332)</f>
        <v>20</v>
      </c>
      <c r="I3332">
        <f t="shared" si="415"/>
        <v>0</v>
      </c>
      <c r="J3332">
        <f t="shared" si="416"/>
        <v>0</v>
      </c>
      <c r="K3332">
        <f>J3332*Weighting!$W$20</f>
        <v>0</v>
      </c>
      <c r="M3332" s="14"/>
    </row>
    <row r="3333" spans="1:25" x14ac:dyDescent="0.25">
      <c r="A3333" s="32" t="str">
        <f>IF(Weighting!$P$21&gt;0,B3333,"")</f>
        <v/>
      </c>
      <c r="B3333">
        <f>Weighting!$C$21</f>
        <v>2.2860000000000005</v>
      </c>
      <c r="C3333">
        <f>Weighting!$F$21</f>
        <v>0</v>
      </c>
      <c r="D3333" t="b">
        <f>IF(C3333=1,'Data Transformation'!$G$3+0.5*'Data Transformation'!$W$25,IF(C3334=1,D3334-'Data Transformation'!$W$25,FALSE))</f>
        <v>0</v>
      </c>
      <c r="E3333" t="str">
        <f t="array" ref="E3333">IF(ISLOGICAL(D3333),"",FREQUENCY(IF('Data Transformation'!$B$425:$B$8425='Bin Analysis'!$B3315,'Data Transformation'!$G$425:$G$8425),D3333))</f>
        <v/>
      </c>
      <c r="F3333" t="str">
        <f t="shared" si="414"/>
        <v/>
      </c>
      <c r="G3333">
        <f>Weighting!$H$21</f>
        <v>0</v>
      </c>
      <c r="H3333">
        <f t="array" ref="H3333">FREQUENCY(IF('Data Transformation'!$B$4:$B$8425=B3315,'Data Transformation'!$G$4:$G$8425),'Bin Analysis'!$B3333)</f>
        <v>20</v>
      </c>
      <c r="I3333">
        <f t="shared" si="415"/>
        <v>0</v>
      </c>
      <c r="J3333">
        <f t="shared" si="416"/>
        <v>0</v>
      </c>
      <c r="K3333">
        <f>J3333*Weighting!$W$21</f>
        <v>0</v>
      </c>
      <c r="M3333" s="14"/>
    </row>
    <row r="3334" spans="1:25" x14ac:dyDescent="0.25">
      <c r="A3334" s="32" t="str">
        <f>IF(Weighting!$P$22&gt;0,B3334,"")</f>
        <v/>
      </c>
      <c r="B3334">
        <f>Weighting!$C$22</f>
        <v>2.4170000000000007</v>
      </c>
      <c r="C3334">
        <f>Weighting!$F$22</f>
        <v>0</v>
      </c>
      <c r="D3334" t="b">
        <f>IF(C3334=1,'Data Transformation'!$G$3+0.5*'Data Transformation'!$W$25,IF(C3335=1,D3335-'Data Transformation'!$W$25,FALSE))</f>
        <v>0</v>
      </c>
      <c r="E3334" t="str">
        <f t="array" ref="E3334">IF(ISLOGICAL(D3334),"",FREQUENCY(IF('Data Transformation'!$B$425:$B$8425='Bin Analysis'!$B3315,'Data Transformation'!$G$425:$G$8425),D3334))</f>
        <v/>
      </c>
      <c r="F3334" t="str">
        <f t="shared" si="414"/>
        <v/>
      </c>
      <c r="G3334">
        <f>Weighting!$H$22</f>
        <v>0</v>
      </c>
      <c r="H3334">
        <f t="array" ref="H3334">FREQUENCY(IF('Data Transformation'!$B$4:$B$8425=B3315,'Data Transformation'!$G$4:$G$8425),'Bin Analysis'!$B3334)</f>
        <v>20</v>
      </c>
      <c r="I3334">
        <f t="shared" si="415"/>
        <v>0</v>
      </c>
      <c r="J3334">
        <f t="shared" si="416"/>
        <v>0</v>
      </c>
      <c r="K3334">
        <f>J3334*Weighting!$W$22</f>
        <v>0</v>
      </c>
      <c r="M3334" s="14"/>
    </row>
    <row r="3335" spans="1:25" x14ac:dyDescent="0.25">
      <c r="A3335" s="32" t="str">
        <f>IF(Weighting!$P$23&gt;0,B3335,"")</f>
        <v/>
      </c>
      <c r="B3335">
        <f>Weighting!$C$23</f>
        <v>2.5480000000000009</v>
      </c>
      <c r="C3335">
        <f>Weighting!$F$23</f>
        <v>0</v>
      </c>
      <c r="D3335" t="b">
        <f>IF(C3335=1,'Data Transformation'!$G$3+0.5*'Data Transformation'!$W$25,IF(C3336=1,D3336-'Data Transformation'!$W$25,FALSE))</f>
        <v>0</v>
      </c>
      <c r="E3335" t="str">
        <f t="array" ref="E3335">IF(ISLOGICAL(D3335),"",FREQUENCY(IF('Data Transformation'!$B$425:$B$8425='Bin Analysis'!$B3315,'Data Transformation'!$G$425:$G$8425),D3335))</f>
        <v/>
      </c>
      <c r="F3335" t="str">
        <f t="shared" si="414"/>
        <v/>
      </c>
      <c r="G3335">
        <f>Weighting!$H$23</f>
        <v>0</v>
      </c>
      <c r="H3335">
        <f t="array" ref="H3335">FREQUENCY(IF('Data Transformation'!$B$4:$B$8425=B3315,'Data Transformation'!$G$4:$G$8425),'Bin Analysis'!$B3335)</f>
        <v>20</v>
      </c>
      <c r="I3335">
        <f t="shared" si="415"/>
        <v>0</v>
      </c>
      <c r="J3335">
        <f t="shared" si="416"/>
        <v>0</v>
      </c>
      <c r="K3335">
        <f>J3335*Weighting!$W$23</f>
        <v>0</v>
      </c>
      <c r="M3335" s="14"/>
    </row>
    <row r="3336" spans="1:25" x14ac:dyDescent="0.25">
      <c r="A3336" s="32" t="str">
        <f>IF(Weighting!$P$24&gt;0,B3336,"")</f>
        <v/>
      </c>
      <c r="B3336">
        <f>Weighting!$C$24</f>
        <v>2.6790000000000012</v>
      </c>
      <c r="C3336">
        <f>Weighting!$F$24</f>
        <v>0</v>
      </c>
      <c r="D3336" t="b">
        <f>IF(C3336=1,'Data Transformation'!$G$3+0.5*'Data Transformation'!$W$25,IF(C3337=1,D3337-'Data Transformation'!$W$25,FALSE))</f>
        <v>0</v>
      </c>
      <c r="E3336" t="str">
        <f t="array" ref="E3336">IF(ISLOGICAL(D3336),"",FREQUENCY(IF('Data Transformation'!$B$425:$B$8425='Bin Analysis'!$B3315,'Data Transformation'!$G$425:$G$8425),D3336))</f>
        <v/>
      </c>
      <c r="F3336" t="str">
        <f t="shared" si="414"/>
        <v/>
      </c>
      <c r="G3336">
        <f>Weighting!$H$24</f>
        <v>0</v>
      </c>
      <c r="H3336">
        <f t="array" ref="H3336">FREQUENCY(IF('Data Transformation'!$B$4:$B$8425=B3315,'Data Transformation'!$G$4:$G$8425),'Bin Analysis'!$B3336)</f>
        <v>20</v>
      </c>
      <c r="I3336">
        <f t="shared" si="415"/>
        <v>0</v>
      </c>
      <c r="J3336">
        <f t="shared" si="416"/>
        <v>0</v>
      </c>
      <c r="K3336">
        <f>J3336*Weighting!$W$24</f>
        <v>0</v>
      </c>
      <c r="M3336" s="14"/>
    </row>
    <row r="3337" spans="1:25" x14ac:dyDescent="0.25">
      <c r="A3337" s="32" t="str">
        <f>IF(Weighting!$P$25&gt;0,B3337,"")</f>
        <v/>
      </c>
      <c r="B3337">
        <f>Weighting!$C$25</f>
        <v>2.8100000000000014</v>
      </c>
      <c r="C3337">
        <f>Weighting!$F$25</f>
        <v>0</v>
      </c>
      <c r="D3337" t="b">
        <f>IF(C3337=1,'Data Transformation'!$G$3+0.5*'Data Transformation'!$W$25,IF(C3338=1,D3338-'Data Transformation'!$W$25,FALSE))</f>
        <v>0</v>
      </c>
      <c r="E3337" t="str">
        <f t="array" ref="E3337">IF(ISLOGICAL(D3337),"",FREQUENCY(IF('Data Transformation'!$B$425:$B$8425='Bin Analysis'!$B3315,'Data Transformation'!$G$425:$G$8425),D3337))</f>
        <v/>
      </c>
      <c r="F3337" t="str">
        <f t="shared" si="414"/>
        <v/>
      </c>
      <c r="G3337">
        <f>Weighting!$H$25</f>
        <v>0</v>
      </c>
      <c r="H3337">
        <f t="array" ref="H3337">FREQUENCY(IF('Data Transformation'!$B$4:$B$8425=B3315,'Data Transformation'!$G$4:$G$8425),'Bin Analysis'!$B3337)</f>
        <v>20</v>
      </c>
      <c r="I3337">
        <f t="shared" si="415"/>
        <v>0</v>
      </c>
      <c r="J3337">
        <f t="shared" si="416"/>
        <v>0</v>
      </c>
      <c r="K3337">
        <f>J3337*Weighting!$W$25</f>
        <v>0</v>
      </c>
      <c r="M3337" s="14"/>
    </row>
    <row r="3338" spans="1:25" x14ac:dyDescent="0.25">
      <c r="A3338" s="32"/>
      <c r="M3338" s="14"/>
    </row>
    <row r="3339" spans="1:25" ht="23.25" x14ac:dyDescent="0.35">
      <c r="A3339" s="21" t="s">
        <v>0</v>
      </c>
      <c r="B3339" s="21">
        <f>IFERROR(VLOOKUP(C3339,'Data Transformation'!$L$6:$M$426,2,FALSE),"")</f>
        <v>139</v>
      </c>
      <c r="C3339" s="21">
        <f>C3315+1</f>
        <v>139</v>
      </c>
      <c r="D3339" s="21"/>
      <c r="E3339" s="21"/>
      <c r="F3339" s="21"/>
      <c r="G3339" s="21"/>
      <c r="H3339" s="22"/>
      <c r="I3339" s="22"/>
      <c r="J3339" s="22"/>
      <c r="K3339" s="21"/>
      <c r="L3339" s="21">
        <f>B3339</f>
        <v>139</v>
      </c>
      <c r="M3339" s="23">
        <f>INDEX('Data Transformation'!$O$4:$O$424,MATCH($B3339,'Data Transformation'!$M$4:$M$424,0),MATCH($M$2,'Data Transformation'!$O$3,0))</f>
        <v>14</v>
      </c>
      <c r="N3339" s="27">
        <f>IF('Input and Summary Results'!$J$16="minimum",'Bin Analysis'!X3340/(M3339-1),'Bin Analysis'!Y3339/('Bin Analysis'!M3339-1))</f>
        <v>0</v>
      </c>
      <c r="O3339" s="27">
        <f>IF(M3339=FALSE,NA(),(VLOOKUP(1,C3342:K3361,4,FALSE))/(M3339-1))</f>
        <v>0.38461538461538464</v>
      </c>
      <c r="P3339" s="27">
        <f>IF(M3339=FALSE,NA(),SUM(J3342:J3361)/Weighting!$S$5)</f>
        <v>0.5</v>
      </c>
      <c r="Q3339" s="27">
        <f>IF(M3339=FALSE,NA(),SUM(K3342:K3361)/Weighting!$S$6)</f>
        <v>0.43478260869565216</v>
      </c>
      <c r="R3339" s="27">
        <f>IF(M3339=FALSE,NA(),(VLOOKUP(1,G3342:K3361,3,FALSE))/(M3339-1))</f>
        <v>0.38461538461538464</v>
      </c>
      <c r="S3339" s="22" t="str">
        <f>IF(M3339=FALSE,NA(),IF(SUM(J3342:J3361)=2,"yes","no"))</f>
        <v>no</v>
      </c>
      <c r="X3339" s="2" cm="2">
        <f t="array" ref="X3339:X3340">FREQUENCY(IF('Data Transformation'!$B$425:$B$6424='Bin Analysis'!L3339,'Data Transformation'!$G$425:$G$6424),'Data Transformation'!$U$11)</f>
        <v>13</v>
      </c>
      <c r="Y3339" s="2" cm="2">
        <f t="array" ref="Y3339:Y3340">FREQUENCY(IF('Data Transformation'!$B$425:$B$6424='Bin Analysis'!L3339,'Data Transformation'!$G$425:$G$6424),'Data Transformation'!$U$12)</f>
        <v>8</v>
      </c>
    </row>
    <row r="3340" spans="1:25" x14ac:dyDescent="0.25">
      <c r="A3340" s="14" t="s">
        <v>66</v>
      </c>
      <c r="B3340" t="s">
        <v>47</v>
      </c>
      <c r="C3340" t="s">
        <v>5</v>
      </c>
      <c r="D3340" t="s">
        <v>99</v>
      </c>
      <c r="E3340" t="s">
        <v>100</v>
      </c>
      <c r="F3340" t="s">
        <v>101</v>
      </c>
      <c r="G3340" t="s">
        <v>69</v>
      </c>
      <c r="H3340" t="s">
        <v>31</v>
      </c>
      <c r="I3340" t="s">
        <v>32</v>
      </c>
      <c r="J3340" t="s">
        <v>46</v>
      </c>
      <c r="K3340" s="14" t="s">
        <v>45</v>
      </c>
      <c r="M3340" s="14"/>
      <c r="X3340" s="2">
        <v>0</v>
      </c>
      <c r="Y3340" s="2">
        <v>5</v>
      </c>
    </row>
    <row r="3341" spans="1:25" x14ac:dyDescent="0.25">
      <c r="A3341" s="32"/>
      <c r="D3341" t="b">
        <f>IF(C3341=1,'Data Transformation'!$G$3+0.5*'Data Transformation'!$W$25,IF(C3342=1,D3342-'Data Transformation'!$W$25,FALSE))</f>
        <v>0</v>
      </c>
      <c r="E3341" t="str">
        <f t="array" ref="E3341">IF(ISLOGICAL(D3341),"",FREQUENCY(IF('Data Transformation'!$B$425:$B$8425='Bin Analysis'!$B3339,'Data Transformation'!$G$425:$G$8425),D3341))</f>
        <v/>
      </c>
      <c r="F3341" t="str">
        <f>IF(ISLOGICAL(D3341),"",E3341-E3340)</f>
        <v/>
      </c>
      <c r="M3341" s="14"/>
    </row>
    <row r="3342" spans="1:25" x14ac:dyDescent="0.25">
      <c r="A3342" s="32">
        <f>IF(Weighting!$P$6&gt;0,B3342,"")</f>
        <v>0.32100000000000001</v>
      </c>
      <c r="B3342">
        <f>Weighting!$C$6</f>
        <v>0.32100000000000001</v>
      </c>
      <c r="C3342">
        <f>Weighting!$F$6</f>
        <v>0</v>
      </c>
      <c r="D3342" t="b">
        <f>IF(C3342=1,'Data Transformation'!$G$3+0.5*'Data Transformation'!$W$25,IF(C3343=1,D3343-'Data Transformation'!$W$25,FALSE))</f>
        <v>0</v>
      </c>
      <c r="E3342" t="str">
        <f t="array" ref="E3342">IF(ISLOGICAL(D3342),"",FREQUENCY(IF('Data Transformation'!$B$425:$B$8425='Bin Analysis'!$B3339,'Data Transformation'!$G$425:$G$8425),D3342))</f>
        <v/>
      </c>
      <c r="F3342" t="str">
        <f>IF(ISLOGICAL(D3342),"",E3342-E3341)</f>
        <v/>
      </c>
      <c r="G3342">
        <f>Weighting!$H$6</f>
        <v>1</v>
      </c>
      <c r="H3342">
        <f t="array" ref="H3342">FREQUENCY(IF('Data Transformation'!$B$4:$B$8425=B3339,'Data Transformation'!$G$4:$G$8425),'Bin Analysis'!$B3342)</f>
        <v>5</v>
      </c>
      <c r="I3342">
        <f>H3342-H3341</f>
        <v>5</v>
      </c>
      <c r="J3342">
        <f>IF(I3342=0,0,1)</f>
        <v>1</v>
      </c>
      <c r="K3342">
        <f>J3342*Weighting!$W$6</f>
        <v>1</v>
      </c>
      <c r="M3342" s="14"/>
    </row>
    <row r="3343" spans="1:25" x14ac:dyDescent="0.25">
      <c r="A3343" s="32">
        <f>IF(Weighting!$P$7&gt;0,B3343,"")</f>
        <v>0.45200000000000001</v>
      </c>
      <c r="B3343">
        <f>Weighting!$C$7</f>
        <v>0.45200000000000001</v>
      </c>
      <c r="C3343">
        <f>Weighting!$F$7</f>
        <v>0</v>
      </c>
      <c r="D3343" t="b">
        <f>IF(C3343=1,'Data Transformation'!$G$3+0.5*'Data Transformation'!$W$25,IF(C3344=1,D3344-'Data Transformation'!$W$25,FALSE))</f>
        <v>0</v>
      </c>
      <c r="E3343" t="str">
        <f t="array" ref="E3343">IF(ISLOGICAL(D3343),"",FREQUENCY(IF('Data Transformation'!$B$425:$B$8425='Bin Analysis'!$B3339,'Data Transformation'!$G$425:$G$8425),D3343))</f>
        <v/>
      </c>
      <c r="F3343" t="str">
        <f t="shared" ref="F3343:F3361" si="417">IF(ISLOGICAL(D3343),"",E3343-E3342)</f>
        <v/>
      </c>
      <c r="G3343">
        <f>Weighting!$H$7</f>
        <v>0</v>
      </c>
      <c r="H3343">
        <f t="array" ref="H3343">FREQUENCY(IF('Data Transformation'!$B$4:$B$8425=B3339,'Data Transformation'!$G$4:$G$8425),'Bin Analysis'!$B3343)</f>
        <v>5</v>
      </c>
      <c r="I3343">
        <f t="shared" ref="I3343:I3361" si="418">H3343-H3342</f>
        <v>0</v>
      </c>
      <c r="J3343">
        <f>IF(I3343=0,0,1)</f>
        <v>0</v>
      </c>
      <c r="K3343">
        <f>J3343*Weighting!$W$7</f>
        <v>0</v>
      </c>
      <c r="M3343" s="14"/>
    </row>
    <row r="3344" spans="1:25" x14ac:dyDescent="0.25">
      <c r="A3344" s="32">
        <f>IF(Weighting!$P$8&gt;0,B3344,"")</f>
        <v>0.58299999999999996</v>
      </c>
      <c r="B3344">
        <f>Weighting!$C$8</f>
        <v>0.58299999999999996</v>
      </c>
      <c r="C3344">
        <f>Weighting!$F$8</f>
        <v>0</v>
      </c>
      <c r="D3344" t="b">
        <f>IF(C3344=1,'Data Transformation'!$G$3+0.5*'Data Transformation'!$W$25,IF(C3345=1,D3345-'Data Transformation'!$W$25,FALSE))</f>
        <v>0</v>
      </c>
      <c r="E3344" t="str">
        <f t="array" ref="E3344">IF(ISLOGICAL(D3344),"",FREQUENCY(IF('Data Transformation'!$B$425:$B$8425='Bin Analysis'!$B3339,'Data Transformation'!$G$425:$G$8425),D3344))</f>
        <v/>
      </c>
      <c r="F3344" t="str">
        <f t="shared" si="417"/>
        <v/>
      </c>
      <c r="G3344">
        <f>Weighting!$H$8</f>
        <v>0</v>
      </c>
      <c r="H3344">
        <f t="array" ref="H3344">FREQUENCY(IF('Data Transformation'!$B$4:$B$8425=B3339,'Data Transformation'!$G$4:$G$8425),'Bin Analysis'!$B3344)</f>
        <v>6</v>
      </c>
      <c r="I3344">
        <f t="shared" si="418"/>
        <v>1</v>
      </c>
      <c r="J3344">
        <f t="shared" ref="J3344:J3361" si="419">IF(I3344=0,0,1)</f>
        <v>1</v>
      </c>
      <c r="K3344">
        <f>J3344*Weighting!$W$8</f>
        <v>3</v>
      </c>
      <c r="M3344" s="14"/>
    </row>
    <row r="3345" spans="1:13" x14ac:dyDescent="0.25">
      <c r="A3345" s="32">
        <f>IF(Weighting!$P$9&gt;0,B3345,"")</f>
        <v>0.71399999999999997</v>
      </c>
      <c r="B3345" s="50">
        <f>Weighting!$C$9</f>
        <v>0.71399999999999997</v>
      </c>
      <c r="C3345">
        <f>Weighting!$F$9</f>
        <v>0</v>
      </c>
      <c r="D3345" t="b">
        <f>IF(C3345=1,'Data Transformation'!$G$3+0.5*'Data Transformation'!$W$25,IF(C3346=1,D3346-'Data Transformation'!$W$25,FALSE))</f>
        <v>0</v>
      </c>
      <c r="E3345" t="str">
        <f t="array" ref="E3345">IF(ISLOGICAL(D3345),"",FREQUENCY(IF('Data Transformation'!$B$425:$B$8425='Bin Analysis'!$B3339,'Data Transformation'!$G$425:$G$8425),D3345))</f>
        <v/>
      </c>
      <c r="F3345" t="str">
        <f t="shared" si="417"/>
        <v/>
      </c>
      <c r="G3345">
        <f>Weighting!$H$9</f>
        <v>0</v>
      </c>
      <c r="H3345">
        <f t="array" ref="H3345">FREQUENCY(IF('Data Transformation'!$B$4:$B$8425=B3339,'Data Transformation'!$G$4:$G$8425),'Bin Analysis'!$B3345)</f>
        <v>6</v>
      </c>
      <c r="I3345">
        <f t="shared" si="418"/>
        <v>0</v>
      </c>
      <c r="J3345">
        <f t="shared" si="419"/>
        <v>0</v>
      </c>
      <c r="K3345">
        <f>J3345*Weighting!$W$9</f>
        <v>0</v>
      </c>
      <c r="M3345" s="14"/>
    </row>
    <row r="3346" spans="1:13" x14ac:dyDescent="0.25">
      <c r="A3346" s="32">
        <f>IF(Weighting!$P$10&gt;0,B3346,"")</f>
        <v>0.84499999999999997</v>
      </c>
      <c r="B3346">
        <f>Weighting!$C$10</f>
        <v>0.84499999999999997</v>
      </c>
      <c r="C3346">
        <f>Weighting!$F$10</f>
        <v>0</v>
      </c>
      <c r="D3346" t="b">
        <f>IF(C3346=1,'Data Transformation'!$G$3+0.5*'Data Transformation'!$W$25,IF(C3347=1,D3347-'Data Transformation'!$W$25,FALSE))</f>
        <v>0</v>
      </c>
      <c r="E3346" t="str">
        <f t="array" ref="E3346">IF(ISLOGICAL(D3346),"",FREQUENCY(IF('Data Transformation'!$B$425:$B$8425='Bin Analysis'!$B3339,'Data Transformation'!$G$425:$G$8425),D3346))</f>
        <v/>
      </c>
      <c r="F3346" t="str">
        <f t="shared" si="417"/>
        <v/>
      </c>
      <c r="G3346">
        <f>Weighting!$H$10</f>
        <v>0</v>
      </c>
      <c r="H3346">
        <f t="array" ref="H3346">FREQUENCY(IF('Data Transformation'!$B$4:$B$8425=B3339,'Data Transformation'!$G$4:$G$8425),'Bin Analysis'!$B3346)</f>
        <v>8</v>
      </c>
      <c r="I3346">
        <f t="shared" si="418"/>
        <v>2</v>
      </c>
      <c r="J3346">
        <f t="shared" si="419"/>
        <v>1</v>
      </c>
      <c r="K3346">
        <f>J3346*Weighting!$W$10</f>
        <v>3</v>
      </c>
      <c r="M3346" s="14"/>
    </row>
    <row r="3347" spans="1:13" x14ac:dyDescent="0.25">
      <c r="A3347" s="32">
        <f>IF(Weighting!$P$11&gt;0,B3347,"")</f>
        <v>0.97599999999999998</v>
      </c>
      <c r="B3347">
        <f>Weighting!$C$11</f>
        <v>0.97599999999999998</v>
      </c>
      <c r="C3347">
        <f>Weighting!$F$11</f>
        <v>0</v>
      </c>
      <c r="D3347">
        <f>IF(C3347=1,'Data Transformation'!$G$3+0.5*'Data Transformation'!$W$25,IF(C3348=1,D3348-'Data Transformation'!$W$25,FALSE))</f>
        <v>0.86899999999999999</v>
      </c>
      <c r="E3347">
        <f t="array" ref="E3347">IF(ISLOGICAL(D3347),"",FREQUENCY(IF('Data Transformation'!$B$425:$B$8425='Bin Analysis'!$B3339,'Data Transformation'!$G$425:$G$8425),D3347))</f>
        <v>8</v>
      </c>
      <c r="F3347" t="e">
        <f t="shared" si="417"/>
        <v>#VALUE!</v>
      </c>
      <c r="G3347">
        <f>Weighting!$H$11</f>
        <v>0</v>
      </c>
      <c r="H3347">
        <f t="array" ref="H3347">FREQUENCY(IF('Data Transformation'!$B$4:$B$8425=B3339,'Data Transformation'!$G$4:$G$8425),'Bin Analysis'!$B3347)</f>
        <v>10</v>
      </c>
      <c r="I3347">
        <f t="shared" si="418"/>
        <v>2</v>
      </c>
      <c r="J3347">
        <f t="shared" si="419"/>
        <v>1</v>
      </c>
      <c r="K3347">
        <f>J3347*Weighting!$W$11</f>
        <v>2</v>
      </c>
      <c r="M3347" s="14"/>
    </row>
    <row r="3348" spans="1:13" x14ac:dyDescent="0.25">
      <c r="A3348" s="32">
        <f>IF(Weighting!$P$12&gt;0,B3348,"")</f>
        <v>1.107</v>
      </c>
      <c r="B3348">
        <f>Weighting!$C$12</f>
        <v>1.107</v>
      </c>
      <c r="C3348">
        <f>Weighting!$F$12</f>
        <v>1</v>
      </c>
      <c r="D3348">
        <f>IF(C3348=1,'Data Transformation'!$G$3+0.5*'Data Transformation'!$W$25,IF(C3349=1,D3349-'Data Transformation'!$W$25,FALSE))</f>
        <v>1.131</v>
      </c>
      <c r="E3348">
        <f t="array" ref="E3348">IF(ISLOGICAL(D3348),"",FREQUENCY(IF('Data Transformation'!$B$425:$B$8425='Bin Analysis'!$B3339,'Data Transformation'!$G$425:$G$8425),D3348))</f>
        <v>13</v>
      </c>
      <c r="F3348">
        <f t="shared" si="417"/>
        <v>5</v>
      </c>
      <c r="G3348">
        <f>Weighting!$H$12</f>
        <v>0</v>
      </c>
      <c r="H3348">
        <f t="array" ref="H3348">FREQUENCY(IF('Data Transformation'!$B$4:$B$8425=B3339,'Data Transformation'!$G$4:$G$8425),'Bin Analysis'!$B3348)</f>
        <v>14</v>
      </c>
      <c r="I3348">
        <f t="shared" si="418"/>
        <v>4</v>
      </c>
      <c r="J3348">
        <f t="shared" si="419"/>
        <v>1</v>
      </c>
      <c r="K3348">
        <f>J3348*Weighting!$W$12</f>
        <v>1</v>
      </c>
      <c r="M3348" s="14"/>
    </row>
    <row r="3349" spans="1:13" x14ac:dyDescent="0.25">
      <c r="A3349" s="32">
        <f>IF(Weighting!$P$13&gt;0,B3349,"")</f>
        <v>1.238</v>
      </c>
      <c r="B3349">
        <f>Weighting!$C$13</f>
        <v>1.238</v>
      </c>
      <c r="C3349">
        <f>Weighting!$F$13</f>
        <v>0</v>
      </c>
      <c r="D3349" t="b">
        <f>IF(C3349=1,'Data Transformation'!$G$3+0.5*'Data Transformation'!$W$25,IF(C3350=1,D3350-'Data Transformation'!$W$25,FALSE))</f>
        <v>0</v>
      </c>
      <c r="E3349" t="str">
        <f t="array" ref="E3349">IF(ISLOGICAL(D3349),"",FREQUENCY(IF('Data Transformation'!$B$425:$B$8425='Bin Analysis'!$B3339,'Data Transformation'!$G$425:$G$8425),D3349))</f>
        <v/>
      </c>
      <c r="F3349" t="str">
        <f t="shared" si="417"/>
        <v/>
      </c>
      <c r="G3349">
        <f>Weighting!$H$13</f>
        <v>0</v>
      </c>
      <c r="H3349">
        <f t="array" ref="H3349">FREQUENCY(IF('Data Transformation'!$B$4:$B$8425=B3339,'Data Transformation'!$G$4:$G$8425),'Bin Analysis'!$B3349)</f>
        <v>14</v>
      </c>
      <c r="I3349">
        <f t="shared" si="418"/>
        <v>0</v>
      </c>
      <c r="J3349">
        <f t="shared" si="419"/>
        <v>0</v>
      </c>
      <c r="K3349">
        <f>J3349*Weighting!$W$13</f>
        <v>0</v>
      </c>
      <c r="M3349" s="14"/>
    </row>
    <row r="3350" spans="1:13" x14ac:dyDescent="0.25">
      <c r="A3350" s="32">
        <f>IF(Weighting!$P$14&gt;0,B3350,"")</f>
        <v>1.369</v>
      </c>
      <c r="B3350">
        <f>Weighting!$C$14</f>
        <v>1.369</v>
      </c>
      <c r="C3350">
        <f>Weighting!$F$14</f>
        <v>0</v>
      </c>
      <c r="D3350" t="b">
        <f>IF(C3350=1,'Data Transformation'!$G$3+0.5*'Data Transformation'!$W$25,IF(C3351=1,D3351-'Data Transformation'!$W$25,FALSE))</f>
        <v>0</v>
      </c>
      <c r="E3350" t="str">
        <f t="array" ref="E3350">IF(ISLOGICAL(D3350),"",FREQUENCY(IF('Data Transformation'!$B$425:$B$8425='Bin Analysis'!$B3339,'Data Transformation'!$G$425:$G$8425),D3350))</f>
        <v/>
      </c>
      <c r="F3350" t="str">
        <f t="shared" si="417"/>
        <v/>
      </c>
      <c r="G3350">
        <f>Weighting!$H$14</f>
        <v>0</v>
      </c>
      <c r="H3350">
        <f t="array" ref="H3350">FREQUENCY(IF('Data Transformation'!$B$4:$B$8425=B3339,'Data Transformation'!$G$4:$G$8425),'Bin Analysis'!$B3350)</f>
        <v>14</v>
      </c>
      <c r="I3350">
        <f t="shared" si="418"/>
        <v>0</v>
      </c>
      <c r="J3350">
        <f t="shared" si="419"/>
        <v>0</v>
      </c>
      <c r="K3350">
        <f>J3350*Weighting!$W$14</f>
        <v>0</v>
      </c>
      <c r="M3350" s="14"/>
    </row>
    <row r="3351" spans="1:13" x14ac:dyDescent="0.25">
      <c r="A3351" s="32">
        <f>IF(Weighting!$P$15&gt;0,B3351,"")</f>
        <v>1.5000009999999999</v>
      </c>
      <c r="B3351">
        <f>Weighting!$C$15</f>
        <v>1.5000009999999999</v>
      </c>
      <c r="C3351">
        <f>Weighting!$F$15</f>
        <v>0</v>
      </c>
      <c r="D3351" t="b">
        <f>IF(C3351=1,'Data Transformation'!$G$3+0.5*'Data Transformation'!$W$25,IF(C3352=1,D3352-'Data Transformation'!$W$25,FALSE))</f>
        <v>0</v>
      </c>
      <c r="E3351" t="str">
        <f t="array" ref="E3351">IF(ISLOGICAL(D3351),"",FREQUENCY(IF('Data Transformation'!$B$425:$B$8425='Bin Analysis'!$B3339,'Data Transformation'!$G$425:$G$8425),D3351))</f>
        <v/>
      </c>
      <c r="F3351" t="str">
        <f t="shared" si="417"/>
        <v/>
      </c>
      <c r="G3351">
        <f>Weighting!$H$15</f>
        <v>0</v>
      </c>
      <c r="H3351">
        <f t="array" ref="H3351">FREQUENCY(IF('Data Transformation'!$B$4:$B$8425=B3339,'Data Transformation'!$G$4:$G$8425),'Bin Analysis'!$B3351)</f>
        <v>14</v>
      </c>
      <c r="I3351">
        <f t="shared" si="418"/>
        <v>0</v>
      </c>
      <c r="J3351">
        <f t="shared" si="419"/>
        <v>0</v>
      </c>
      <c r="K3351">
        <f>J3351*Weighting!$W$15</f>
        <v>0</v>
      </c>
      <c r="M3351" s="14"/>
    </row>
    <row r="3352" spans="1:13" x14ac:dyDescent="0.25">
      <c r="A3352" s="32" t="str">
        <f>IF(Weighting!$P$16&gt;0,B3352,"")</f>
        <v/>
      </c>
      <c r="B3352">
        <f>Weighting!$C$16</f>
        <v>1.631</v>
      </c>
      <c r="C3352">
        <f>Weighting!$F$16</f>
        <v>0</v>
      </c>
      <c r="D3352" t="b">
        <f>IF(C3352=1,'Data Transformation'!$G$3+0.5*'Data Transformation'!$W$25,IF(C3353=1,D3353-'Data Transformation'!$W$25,FALSE))</f>
        <v>0</v>
      </c>
      <c r="E3352" t="str">
        <f t="array" ref="E3352">IF(ISLOGICAL(D3352),"",FREQUENCY(IF('Data Transformation'!$B$425:$B$8425='Bin Analysis'!$B3339,'Data Transformation'!$G$425:$G$8425),D3352))</f>
        <v/>
      </c>
      <c r="F3352" t="str">
        <f t="shared" si="417"/>
        <v/>
      </c>
      <c r="G3352">
        <f>Weighting!$H$16</f>
        <v>0</v>
      </c>
      <c r="H3352">
        <f t="array" ref="H3352">FREQUENCY(IF('Data Transformation'!$B$4:$B$8425=B3339,'Data Transformation'!$G$4:$G$8425),'Bin Analysis'!$B3352)</f>
        <v>14</v>
      </c>
      <c r="I3352">
        <f t="shared" si="418"/>
        <v>0</v>
      </c>
      <c r="J3352">
        <f t="shared" si="419"/>
        <v>0</v>
      </c>
      <c r="K3352">
        <f>J3352*Weighting!$W$16</f>
        <v>0</v>
      </c>
      <c r="M3352" s="14"/>
    </row>
    <row r="3353" spans="1:13" x14ac:dyDescent="0.25">
      <c r="A3353" s="32" t="str">
        <f>IF(Weighting!$P$17&gt;0,B3353,"")</f>
        <v/>
      </c>
      <c r="B3353">
        <f>Weighting!$C$17</f>
        <v>1.762</v>
      </c>
      <c r="C3353">
        <f>Weighting!$F$17</f>
        <v>0</v>
      </c>
      <c r="D3353" t="b">
        <f>IF(C3353=1,'Data Transformation'!$G$3+0.5*'Data Transformation'!$W$25,IF(C3354=1,D3354-'Data Transformation'!$W$25,FALSE))</f>
        <v>0</v>
      </c>
      <c r="E3353" t="str">
        <f t="array" ref="E3353">IF(ISLOGICAL(D3353),"",FREQUENCY(IF('Data Transformation'!$B$425:$B$8425='Bin Analysis'!$B3339,'Data Transformation'!$G$425:$G$8425),D3353))</f>
        <v/>
      </c>
      <c r="F3353" t="str">
        <f t="shared" si="417"/>
        <v/>
      </c>
      <c r="G3353">
        <f>Weighting!$H$17</f>
        <v>0</v>
      </c>
      <c r="H3353">
        <f t="array" ref="H3353">FREQUENCY(IF('Data Transformation'!$B$4:$B$8425=B3339,'Data Transformation'!$G$4:$G$8425),'Bin Analysis'!$B3353)</f>
        <v>14</v>
      </c>
      <c r="I3353">
        <f t="shared" si="418"/>
        <v>0</v>
      </c>
      <c r="J3353">
        <f t="shared" si="419"/>
        <v>0</v>
      </c>
      <c r="K3353">
        <f>J3353*Weighting!$W$17</f>
        <v>0</v>
      </c>
      <c r="M3353" s="14"/>
    </row>
    <row r="3354" spans="1:13" x14ac:dyDescent="0.25">
      <c r="A3354" s="32" t="str">
        <f>IF(Weighting!$P$18&gt;0,B3354,"")</f>
        <v/>
      </c>
      <c r="B3354">
        <f>Weighting!$C$18</f>
        <v>1.893</v>
      </c>
      <c r="C3354">
        <f>Weighting!$F$18</f>
        <v>0</v>
      </c>
      <c r="D3354" t="b">
        <f>IF(C3354=1,'Data Transformation'!$G$3+0.5*'Data Transformation'!$W$25,IF(C3355=1,D3355-'Data Transformation'!$W$25,FALSE))</f>
        <v>0</v>
      </c>
      <c r="E3354" t="str">
        <f t="array" ref="E3354">IF(ISLOGICAL(D3354),"",FREQUENCY(IF('Data Transformation'!$B$425:$B$8425='Bin Analysis'!$B3339,'Data Transformation'!$G$425:$G$8425),D3354))</f>
        <v/>
      </c>
      <c r="F3354" t="str">
        <f t="shared" si="417"/>
        <v/>
      </c>
      <c r="G3354">
        <f>Weighting!$H$18</f>
        <v>0</v>
      </c>
      <c r="H3354">
        <f t="array" ref="H3354">FREQUENCY(IF('Data Transformation'!$B$4:$B$8425=B3339,'Data Transformation'!$G$4:$G$8425),'Bin Analysis'!$B3354)</f>
        <v>14</v>
      </c>
      <c r="I3354">
        <f t="shared" si="418"/>
        <v>0</v>
      </c>
      <c r="J3354">
        <f t="shared" si="419"/>
        <v>0</v>
      </c>
      <c r="K3354">
        <f>J3354*Weighting!$W$18</f>
        <v>0</v>
      </c>
      <c r="M3354" s="14"/>
    </row>
    <row r="3355" spans="1:13" x14ac:dyDescent="0.25">
      <c r="A3355" s="32" t="str">
        <f>IF(Weighting!$P$19&gt;0,B3355,"")</f>
        <v/>
      </c>
      <c r="B3355">
        <f>Weighting!$C$19</f>
        <v>2.024</v>
      </c>
      <c r="C3355">
        <f>Weighting!$F$19</f>
        <v>0</v>
      </c>
      <c r="D3355" t="b">
        <f>IF(C3355=1,'Data Transformation'!$G$3+0.5*'Data Transformation'!$W$25,IF(C3356=1,D3356-'Data Transformation'!$W$25,FALSE))</f>
        <v>0</v>
      </c>
      <c r="E3355" t="str">
        <f t="array" ref="E3355">IF(ISLOGICAL(D3355),"",FREQUENCY(IF('Data Transformation'!$B$425:$B$8425='Bin Analysis'!$B3339,'Data Transformation'!$G$425:$G$8425),D3355))</f>
        <v/>
      </c>
      <c r="F3355" t="str">
        <f t="shared" si="417"/>
        <v/>
      </c>
      <c r="G3355">
        <f>Weighting!$H$19</f>
        <v>0</v>
      </c>
      <c r="H3355">
        <f t="array" ref="H3355">FREQUENCY(IF('Data Transformation'!$B$4:$B$8425=B3339,'Data Transformation'!$G$4:$G$8425),'Bin Analysis'!$B3355)</f>
        <v>14</v>
      </c>
      <c r="I3355">
        <f t="shared" si="418"/>
        <v>0</v>
      </c>
      <c r="J3355">
        <f t="shared" si="419"/>
        <v>0</v>
      </c>
      <c r="K3355">
        <f>J3355*Weighting!$W$19</f>
        <v>0</v>
      </c>
      <c r="M3355" s="14"/>
    </row>
    <row r="3356" spans="1:13" x14ac:dyDescent="0.25">
      <c r="A3356" s="32" t="str">
        <f>IF(Weighting!$P$20&gt;0,B3356,"")</f>
        <v/>
      </c>
      <c r="B3356">
        <f>Weighting!$C$20</f>
        <v>2.1550000000000002</v>
      </c>
      <c r="C3356">
        <f>Weighting!$F$20</f>
        <v>0</v>
      </c>
      <c r="D3356" t="b">
        <f>IF(C3356=1,'Data Transformation'!$G$3+0.5*'Data Transformation'!$W$25,IF(C3357=1,D3357-'Data Transformation'!$W$25,FALSE))</f>
        <v>0</v>
      </c>
      <c r="E3356" t="str">
        <f t="array" ref="E3356">IF(ISLOGICAL(D3356),"",FREQUENCY(IF('Data Transformation'!$B$425:$B$8425='Bin Analysis'!$B3339,'Data Transformation'!$G$425:$G$8425),D3356))</f>
        <v/>
      </c>
      <c r="F3356" t="str">
        <f t="shared" si="417"/>
        <v/>
      </c>
      <c r="G3356">
        <f>Weighting!$H$20</f>
        <v>0</v>
      </c>
      <c r="H3356">
        <f t="array" ref="H3356">FREQUENCY(IF('Data Transformation'!$B$4:$B$8425=B3339,'Data Transformation'!$G$4:$G$8425),'Bin Analysis'!$B3356)</f>
        <v>14</v>
      </c>
      <c r="I3356">
        <f t="shared" si="418"/>
        <v>0</v>
      </c>
      <c r="J3356">
        <f t="shared" si="419"/>
        <v>0</v>
      </c>
      <c r="K3356">
        <f>J3356*Weighting!$W$20</f>
        <v>0</v>
      </c>
      <c r="M3356" s="14"/>
    </row>
    <row r="3357" spans="1:13" x14ac:dyDescent="0.25">
      <c r="A3357" s="32" t="str">
        <f>IF(Weighting!$P$21&gt;0,B3357,"")</f>
        <v/>
      </c>
      <c r="B3357">
        <f>Weighting!$C$21</f>
        <v>2.2860000000000005</v>
      </c>
      <c r="C3357">
        <f>Weighting!$F$21</f>
        <v>0</v>
      </c>
      <c r="D3357" t="b">
        <f>IF(C3357=1,'Data Transformation'!$G$3+0.5*'Data Transformation'!$W$25,IF(C3358=1,D3358-'Data Transformation'!$W$25,FALSE))</f>
        <v>0</v>
      </c>
      <c r="E3357" t="str">
        <f t="array" ref="E3357">IF(ISLOGICAL(D3357),"",FREQUENCY(IF('Data Transformation'!$B$425:$B$8425='Bin Analysis'!$B3339,'Data Transformation'!$G$425:$G$8425),D3357))</f>
        <v/>
      </c>
      <c r="F3357" t="str">
        <f t="shared" si="417"/>
        <v/>
      </c>
      <c r="G3357">
        <f>Weighting!$H$21</f>
        <v>0</v>
      </c>
      <c r="H3357">
        <f t="array" ref="H3357">FREQUENCY(IF('Data Transformation'!$B$4:$B$8425=B3339,'Data Transformation'!$G$4:$G$8425),'Bin Analysis'!$B3357)</f>
        <v>14</v>
      </c>
      <c r="I3357">
        <f t="shared" si="418"/>
        <v>0</v>
      </c>
      <c r="J3357">
        <f t="shared" si="419"/>
        <v>0</v>
      </c>
      <c r="K3357">
        <f>J3357*Weighting!$W$21</f>
        <v>0</v>
      </c>
      <c r="M3357" s="14"/>
    </row>
    <row r="3358" spans="1:13" x14ac:dyDescent="0.25">
      <c r="A3358" s="32" t="str">
        <f>IF(Weighting!$P$22&gt;0,B3358,"")</f>
        <v/>
      </c>
      <c r="B3358">
        <f>Weighting!$C$22</f>
        <v>2.4170000000000007</v>
      </c>
      <c r="C3358">
        <f>Weighting!$F$22</f>
        <v>0</v>
      </c>
      <c r="D3358" t="b">
        <f>IF(C3358=1,'Data Transformation'!$G$3+0.5*'Data Transformation'!$W$25,IF(C3359=1,D3359-'Data Transformation'!$W$25,FALSE))</f>
        <v>0</v>
      </c>
      <c r="E3358" t="str">
        <f t="array" ref="E3358">IF(ISLOGICAL(D3358),"",FREQUENCY(IF('Data Transformation'!$B$425:$B$8425='Bin Analysis'!$B3339,'Data Transformation'!$G$425:$G$8425),D3358))</f>
        <v/>
      </c>
      <c r="F3358" t="str">
        <f t="shared" si="417"/>
        <v/>
      </c>
      <c r="G3358">
        <f>Weighting!$H$22</f>
        <v>0</v>
      </c>
      <c r="H3358">
        <f t="array" ref="H3358">FREQUENCY(IF('Data Transformation'!$B$4:$B$8425=B3339,'Data Transformation'!$G$4:$G$8425),'Bin Analysis'!$B3358)</f>
        <v>14</v>
      </c>
      <c r="I3358">
        <f t="shared" si="418"/>
        <v>0</v>
      </c>
      <c r="J3358">
        <f t="shared" si="419"/>
        <v>0</v>
      </c>
      <c r="K3358">
        <f>J3358*Weighting!$W$22</f>
        <v>0</v>
      </c>
      <c r="M3358" s="14"/>
    </row>
    <row r="3359" spans="1:13" x14ac:dyDescent="0.25">
      <c r="A3359" s="32" t="str">
        <f>IF(Weighting!$P$23&gt;0,B3359,"")</f>
        <v/>
      </c>
      <c r="B3359">
        <f>Weighting!$C$23</f>
        <v>2.5480000000000009</v>
      </c>
      <c r="C3359">
        <f>Weighting!$F$23</f>
        <v>0</v>
      </c>
      <c r="D3359" t="b">
        <f>IF(C3359=1,'Data Transformation'!$G$3+0.5*'Data Transformation'!$W$25,IF(C3360=1,D3360-'Data Transformation'!$W$25,FALSE))</f>
        <v>0</v>
      </c>
      <c r="E3359" t="str">
        <f t="array" ref="E3359">IF(ISLOGICAL(D3359),"",FREQUENCY(IF('Data Transformation'!$B$425:$B$8425='Bin Analysis'!$B3339,'Data Transformation'!$G$425:$G$8425),D3359))</f>
        <v/>
      </c>
      <c r="F3359" t="str">
        <f t="shared" si="417"/>
        <v/>
      </c>
      <c r="G3359">
        <f>Weighting!$H$23</f>
        <v>0</v>
      </c>
      <c r="H3359">
        <f t="array" ref="H3359">FREQUENCY(IF('Data Transformation'!$B$4:$B$8425=B3339,'Data Transformation'!$G$4:$G$8425),'Bin Analysis'!$B3359)</f>
        <v>14</v>
      </c>
      <c r="I3359">
        <f t="shared" si="418"/>
        <v>0</v>
      </c>
      <c r="J3359">
        <f t="shared" si="419"/>
        <v>0</v>
      </c>
      <c r="K3359">
        <f>J3359*Weighting!$W$23</f>
        <v>0</v>
      </c>
      <c r="M3359" s="14"/>
    </row>
    <row r="3360" spans="1:13" x14ac:dyDescent="0.25">
      <c r="A3360" s="32" t="str">
        <f>IF(Weighting!$P$24&gt;0,B3360,"")</f>
        <v/>
      </c>
      <c r="B3360">
        <f>Weighting!$C$24</f>
        <v>2.6790000000000012</v>
      </c>
      <c r="C3360">
        <f>Weighting!$F$24</f>
        <v>0</v>
      </c>
      <c r="D3360" t="b">
        <f>IF(C3360=1,'Data Transformation'!$G$3+0.5*'Data Transformation'!$W$25,IF(C3361=1,D3361-'Data Transformation'!$W$25,FALSE))</f>
        <v>0</v>
      </c>
      <c r="E3360" t="str">
        <f t="array" ref="E3360">IF(ISLOGICAL(D3360),"",FREQUENCY(IF('Data Transformation'!$B$425:$B$8425='Bin Analysis'!$B3339,'Data Transformation'!$G$425:$G$8425),D3360))</f>
        <v/>
      </c>
      <c r="F3360" t="str">
        <f t="shared" si="417"/>
        <v/>
      </c>
      <c r="G3360">
        <f>Weighting!$H$24</f>
        <v>0</v>
      </c>
      <c r="H3360">
        <f t="array" ref="H3360">FREQUENCY(IF('Data Transformation'!$B$4:$B$8425=B3339,'Data Transformation'!$G$4:$G$8425),'Bin Analysis'!$B3360)</f>
        <v>14</v>
      </c>
      <c r="I3360">
        <f t="shared" si="418"/>
        <v>0</v>
      </c>
      <c r="J3360">
        <f t="shared" si="419"/>
        <v>0</v>
      </c>
      <c r="K3360">
        <f>J3360*Weighting!$W$24</f>
        <v>0</v>
      </c>
      <c r="M3360" s="14"/>
    </row>
    <row r="3361" spans="1:25" x14ac:dyDescent="0.25">
      <c r="A3361" s="32" t="str">
        <f>IF(Weighting!$P$25&gt;0,B3361,"")</f>
        <v/>
      </c>
      <c r="B3361">
        <f>Weighting!$C$25</f>
        <v>2.8100000000000014</v>
      </c>
      <c r="C3361">
        <f>Weighting!$F$25</f>
        <v>0</v>
      </c>
      <c r="D3361" t="b">
        <f>IF(C3361=1,'Data Transformation'!$G$3+0.5*'Data Transformation'!$W$25,IF(C3362=1,D3362-'Data Transformation'!$W$25,FALSE))</f>
        <v>0</v>
      </c>
      <c r="E3361" t="str">
        <f t="array" ref="E3361">IF(ISLOGICAL(D3361),"",FREQUENCY(IF('Data Transformation'!$B$425:$B$8425='Bin Analysis'!$B3339,'Data Transformation'!$G$425:$G$8425),D3361))</f>
        <v/>
      </c>
      <c r="F3361" t="str">
        <f t="shared" si="417"/>
        <v/>
      </c>
      <c r="G3361">
        <f>Weighting!$H$25</f>
        <v>0</v>
      </c>
      <c r="H3361">
        <f t="array" ref="H3361">FREQUENCY(IF('Data Transformation'!$B$4:$B$8425=B3339,'Data Transformation'!$G$4:$G$8425),'Bin Analysis'!$B3361)</f>
        <v>14</v>
      </c>
      <c r="I3361">
        <f t="shared" si="418"/>
        <v>0</v>
      </c>
      <c r="J3361">
        <f t="shared" si="419"/>
        <v>0</v>
      </c>
      <c r="K3361">
        <f>J3361*Weighting!$W$25</f>
        <v>0</v>
      </c>
      <c r="M3361" s="14"/>
    </row>
    <row r="3362" spans="1:25" x14ac:dyDescent="0.25">
      <c r="N3362" s="55"/>
      <c r="O3362"/>
      <c r="P3362"/>
      <c r="Q3362"/>
      <c r="R3362"/>
    </row>
    <row r="3363" spans="1:25" ht="23.25" x14ac:dyDescent="0.35">
      <c r="A3363" s="21" t="s">
        <v>0</v>
      </c>
      <c r="B3363" s="21">
        <f>IFERROR(VLOOKUP(C3363,'Data Transformation'!$L$6:$M$426,2,FALSE),"")</f>
        <v>140</v>
      </c>
      <c r="C3363" s="21">
        <f>C3339+1</f>
        <v>140</v>
      </c>
      <c r="D3363" s="21"/>
      <c r="E3363" s="21"/>
      <c r="F3363" s="21"/>
      <c r="G3363" s="21"/>
      <c r="H3363" s="22"/>
      <c r="I3363" s="22"/>
      <c r="J3363" s="22"/>
      <c r="K3363" s="21"/>
      <c r="L3363" s="21">
        <f>B3363</f>
        <v>140</v>
      </c>
      <c r="M3363" s="23">
        <f>INDEX('Data Transformation'!$O$4:$O$424,MATCH($B3363,'Data Transformation'!$M$4:$M$424,0),MATCH($M$2,'Data Transformation'!$O$3,0))</f>
        <v>13</v>
      </c>
      <c r="N3363" s="27">
        <f>IF('Input and Summary Results'!$J$16="minimum",'Bin Analysis'!X3364/(M3363-1),'Bin Analysis'!Y3363/('Bin Analysis'!M3363-1))</f>
        <v>0</v>
      </c>
      <c r="O3363" s="27">
        <f>IF(M3363=FALSE,NA(),(VLOOKUP(1,C3366:K3385,4,FALSE))/(M3363-1))</f>
        <v>8.3333333333333329E-2</v>
      </c>
      <c r="P3363" s="27">
        <f>IF(M3363=FALSE,NA(),SUM(J3366:J3385)/Weighting!$S$5)</f>
        <v>0.7</v>
      </c>
      <c r="Q3363" s="27">
        <f>IF(M3363=FALSE,NA(),SUM(K3366:K3385)/Weighting!$S$6)</f>
        <v>0.65217391304347827</v>
      </c>
      <c r="R3363" s="27">
        <f>IF(M3363=FALSE,NA(),(VLOOKUP(1,G3366:K3385,3,FALSE))/(M3363-1))</f>
        <v>0.16666666666666666</v>
      </c>
      <c r="S3363" s="22" t="str">
        <f>IF(M3363=FALSE,NA(),IF(SUM(J3366:J3385)=2,"yes","no"))</f>
        <v>no</v>
      </c>
      <c r="X3363" s="2" cm="2">
        <f t="array" ref="X3363:X3364">FREQUENCY(IF('Data Transformation'!$B$425:$B$6424='Bin Analysis'!L3363,'Data Transformation'!$G$425:$G$6424),'Data Transformation'!$U$11)</f>
        <v>12</v>
      </c>
      <c r="Y3363" s="2" cm="2">
        <f t="array" ref="Y3363:Y3364">FREQUENCY(IF('Data Transformation'!$B$425:$B$6424='Bin Analysis'!L3363,'Data Transformation'!$G$425:$G$6424),'Data Transformation'!$U$12)</f>
        <v>11</v>
      </c>
    </row>
    <row r="3364" spans="1:25" x14ac:dyDescent="0.25">
      <c r="A3364" s="14" t="s">
        <v>66</v>
      </c>
      <c r="B3364" t="s">
        <v>47</v>
      </c>
      <c r="C3364" t="s">
        <v>5</v>
      </c>
      <c r="D3364" t="s">
        <v>99</v>
      </c>
      <c r="E3364" t="s">
        <v>100</v>
      </c>
      <c r="F3364" t="s">
        <v>101</v>
      </c>
      <c r="G3364" t="s">
        <v>69</v>
      </c>
      <c r="H3364" t="s">
        <v>31</v>
      </c>
      <c r="I3364" t="s">
        <v>32</v>
      </c>
      <c r="J3364" t="s">
        <v>46</v>
      </c>
      <c r="K3364" s="14" t="s">
        <v>45</v>
      </c>
      <c r="M3364" s="14"/>
      <c r="X3364" s="2">
        <v>0</v>
      </c>
      <c r="Y3364" s="2">
        <v>1</v>
      </c>
    </row>
    <row r="3365" spans="1:25" x14ac:dyDescent="0.25">
      <c r="A3365" s="32"/>
      <c r="D3365" t="b">
        <f>IF(C3365=1,'Data Transformation'!$G$3+0.5*'Data Transformation'!$W$25,IF(C3366=1,D3366-'Data Transformation'!$W$25,FALSE))</f>
        <v>0</v>
      </c>
      <c r="E3365" t="str">
        <f t="array" ref="E3365">IF(ISLOGICAL(D3365),"",FREQUENCY(IF('Data Transformation'!$B$425:$B$8425='Bin Analysis'!$B3363,'Data Transformation'!$G$425:$G$8425),D3365))</f>
        <v/>
      </c>
      <c r="F3365" t="str">
        <f>IF(ISLOGICAL(D3365),"",E3365-E3364)</f>
        <v/>
      </c>
      <c r="M3365" s="14"/>
    </row>
    <row r="3366" spans="1:25" x14ac:dyDescent="0.25">
      <c r="A3366" s="32">
        <f>IF(Weighting!$P$6&gt;0,B3366,"")</f>
        <v>0.32100000000000001</v>
      </c>
      <c r="B3366">
        <f>Weighting!$C$6</f>
        <v>0.32100000000000001</v>
      </c>
      <c r="C3366">
        <f>Weighting!$F$6</f>
        <v>0</v>
      </c>
      <c r="D3366" t="b">
        <f>IF(C3366=1,'Data Transformation'!$G$3+0.5*'Data Transformation'!$W$25,IF(C3367=1,D3367-'Data Transformation'!$W$25,FALSE))</f>
        <v>0</v>
      </c>
      <c r="E3366" t="str">
        <f t="array" ref="E3366">IF(ISLOGICAL(D3366),"",FREQUENCY(IF('Data Transformation'!$B$425:$B$8425='Bin Analysis'!$B3363,'Data Transformation'!$G$425:$G$8425),D3366))</f>
        <v/>
      </c>
      <c r="F3366" t="str">
        <f>IF(ISLOGICAL(D3366),"",E3366-E3365)</f>
        <v/>
      </c>
      <c r="G3366">
        <f>Weighting!$H$6</f>
        <v>1</v>
      </c>
      <c r="H3366">
        <f t="array" ref="H3366">FREQUENCY(IF('Data Transformation'!$B$4:$B$8425=B3363,'Data Transformation'!$G$4:$G$8425),'Bin Analysis'!$B3366)</f>
        <v>2</v>
      </c>
      <c r="I3366">
        <f>H3366-H3365</f>
        <v>2</v>
      </c>
      <c r="J3366">
        <f>IF(I3366=0,0,1)</f>
        <v>1</v>
      </c>
      <c r="K3366">
        <f>J3366*Weighting!$W$6</f>
        <v>1</v>
      </c>
      <c r="M3366" s="14"/>
    </row>
    <row r="3367" spans="1:25" x14ac:dyDescent="0.25">
      <c r="A3367" s="32">
        <f>IF(Weighting!$P$7&gt;0,B3367,"")</f>
        <v>0.45200000000000001</v>
      </c>
      <c r="B3367">
        <f>Weighting!$C$7</f>
        <v>0.45200000000000001</v>
      </c>
      <c r="C3367">
        <f>Weighting!$F$7</f>
        <v>0</v>
      </c>
      <c r="D3367" t="b">
        <f>IF(C3367=1,'Data Transformation'!$G$3+0.5*'Data Transformation'!$W$25,IF(C3368=1,D3368-'Data Transformation'!$W$25,FALSE))</f>
        <v>0</v>
      </c>
      <c r="E3367" t="str">
        <f t="array" ref="E3367">IF(ISLOGICAL(D3367),"",FREQUENCY(IF('Data Transformation'!$B$425:$B$8425='Bin Analysis'!$B3363,'Data Transformation'!$G$425:$G$8425),D3367))</f>
        <v/>
      </c>
      <c r="F3367" t="str">
        <f t="shared" ref="F3367:F3385" si="420">IF(ISLOGICAL(D3367),"",E3367-E3366)</f>
        <v/>
      </c>
      <c r="G3367">
        <f>Weighting!$H$7</f>
        <v>0</v>
      </c>
      <c r="H3367">
        <f t="array" ref="H3367">FREQUENCY(IF('Data Transformation'!$B$4:$B$8425=B3363,'Data Transformation'!$G$4:$G$8425),'Bin Analysis'!$B3367)</f>
        <v>3</v>
      </c>
      <c r="I3367">
        <f t="shared" ref="I3367:I3385" si="421">H3367-H3366</f>
        <v>1</v>
      </c>
      <c r="J3367">
        <f>IF(I3367=0,0,1)</f>
        <v>1</v>
      </c>
      <c r="K3367">
        <f>J3367*Weighting!$W$7</f>
        <v>2</v>
      </c>
      <c r="M3367" s="14"/>
    </row>
    <row r="3368" spans="1:25" x14ac:dyDescent="0.25">
      <c r="A3368" s="32">
        <f>IF(Weighting!$P$8&gt;0,B3368,"")</f>
        <v>0.58299999999999996</v>
      </c>
      <c r="B3368">
        <f>Weighting!$C$8</f>
        <v>0.58299999999999996</v>
      </c>
      <c r="C3368">
        <f>Weighting!$F$8</f>
        <v>0</v>
      </c>
      <c r="D3368" t="b">
        <f>IF(C3368=1,'Data Transformation'!$G$3+0.5*'Data Transformation'!$W$25,IF(C3369=1,D3369-'Data Transformation'!$W$25,FALSE))</f>
        <v>0</v>
      </c>
      <c r="E3368" t="str">
        <f t="array" ref="E3368">IF(ISLOGICAL(D3368),"",FREQUENCY(IF('Data Transformation'!$B$425:$B$8425='Bin Analysis'!$B3363,'Data Transformation'!$G$425:$G$8425),D3368))</f>
        <v/>
      </c>
      <c r="F3368" t="str">
        <f t="shared" si="420"/>
        <v/>
      </c>
      <c r="G3368">
        <f>Weighting!$H$8</f>
        <v>0</v>
      </c>
      <c r="H3368">
        <f t="array" ref="H3368">FREQUENCY(IF('Data Transformation'!$B$4:$B$8425=B3363,'Data Transformation'!$G$4:$G$8425),'Bin Analysis'!$B3368)</f>
        <v>4</v>
      </c>
      <c r="I3368">
        <f t="shared" si="421"/>
        <v>1</v>
      </c>
      <c r="J3368">
        <f t="shared" ref="J3368:J3385" si="422">IF(I3368=0,0,1)</f>
        <v>1</v>
      </c>
      <c r="K3368">
        <f>J3368*Weighting!$W$8</f>
        <v>3</v>
      </c>
      <c r="M3368" s="14"/>
    </row>
    <row r="3369" spans="1:25" x14ac:dyDescent="0.25">
      <c r="A3369" s="32">
        <f>IF(Weighting!$P$9&gt;0,B3369,"")</f>
        <v>0.71399999999999997</v>
      </c>
      <c r="B3369" s="50">
        <f>Weighting!$C$9</f>
        <v>0.71399999999999997</v>
      </c>
      <c r="C3369">
        <f>Weighting!$F$9</f>
        <v>0</v>
      </c>
      <c r="D3369" t="b">
        <f>IF(C3369=1,'Data Transformation'!$G$3+0.5*'Data Transformation'!$W$25,IF(C3370=1,D3370-'Data Transformation'!$W$25,FALSE))</f>
        <v>0</v>
      </c>
      <c r="E3369" t="str">
        <f t="array" ref="E3369">IF(ISLOGICAL(D3369),"",FREQUENCY(IF('Data Transformation'!$B$425:$B$8425='Bin Analysis'!$B3363,'Data Transformation'!$G$425:$G$8425),D3369))</f>
        <v/>
      </c>
      <c r="F3369" t="str">
        <f t="shared" si="420"/>
        <v/>
      </c>
      <c r="G3369">
        <f>Weighting!$H$9</f>
        <v>0</v>
      </c>
      <c r="H3369">
        <f t="array" ref="H3369">FREQUENCY(IF('Data Transformation'!$B$4:$B$8425=B3363,'Data Transformation'!$G$4:$G$8425),'Bin Analysis'!$B3369)</f>
        <v>6</v>
      </c>
      <c r="I3369">
        <f t="shared" si="421"/>
        <v>2</v>
      </c>
      <c r="J3369">
        <f t="shared" si="422"/>
        <v>1</v>
      </c>
      <c r="K3369">
        <f>J3369*Weighting!$W$9</f>
        <v>3</v>
      </c>
      <c r="M3369" s="14"/>
    </row>
    <row r="3370" spans="1:25" x14ac:dyDescent="0.25">
      <c r="A3370" s="32">
        <f>IF(Weighting!$P$10&gt;0,B3370,"")</f>
        <v>0.84499999999999997</v>
      </c>
      <c r="B3370">
        <f>Weighting!$C$10</f>
        <v>0.84499999999999997</v>
      </c>
      <c r="C3370">
        <f>Weighting!$F$10</f>
        <v>0</v>
      </c>
      <c r="D3370" t="b">
        <f>IF(C3370=1,'Data Transformation'!$G$3+0.5*'Data Transformation'!$W$25,IF(C3371=1,D3371-'Data Transformation'!$W$25,FALSE))</f>
        <v>0</v>
      </c>
      <c r="E3370" t="str">
        <f t="array" ref="E3370">IF(ISLOGICAL(D3370),"",FREQUENCY(IF('Data Transformation'!$B$425:$B$8425='Bin Analysis'!$B3363,'Data Transformation'!$G$425:$G$8425),D3370))</f>
        <v/>
      </c>
      <c r="F3370" t="str">
        <f t="shared" si="420"/>
        <v/>
      </c>
      <c r="G3370">
        <f>Weighting!$H$10</f>
        <v>0</v>
      </c>
      <c r="H3370">
        <f t="array" ref="H3370">FREQUENCY(IF('Data Transformation'!$B$4:$B$8425=B3363,'Data Transformation'!$G$4:$G$8425),'Bin Analysis'!$B3370)</f>
        <v>11</v>
      </c>
      <c r="I3370">
        <f t="shared" si="421"/>
        <v>5</v>
      </c>
      <c r="J3370">
        <f t="shared" si="422"/>
        <v>1</v>
      </c>
      <c r="K3370">
        <f>J3370*Weighting!$W$10</f>
        <v>3</v>
      </c>
      <c r="M3370" s="14"/>
    </row>
    <row r="3371" spans="1:25" x14ac:dyDescent="0.25">
      <c r="A3371" s="32">
        <f>IF(Weighting!$P$11&gt;0,B3371,"")</f>
        <v>0.97599999999999998</v>
      </c>
      <c r="B3371">
        <f>Weighting!$C$11</f>
        <v>0.97599999999999998</v>
      </c>
      <c r="C3371">
        <f>Weighting!$F$11</f>
        <v>0</v>
      </c>
      <c r="D3371">
        <f>IF(C3371=1,'Data Transformation'!$G$3+0.5*'Data Transformation'!$W$25,IF(C3372=1,D3372-'Data Transformation'!$W$25,FALSE))</f>
        <v>0.86899999999999999</v>
      </c>
      <c r="E3371">
        <f t="array" ref="E3371">IF(ISLOGICAL(D3371),"",FREQUENCY(IF('Data Transformation'!$B$425:$B$8425='Bin Analysis'!$B3363,'Data Transformation'!$G$425:$G$8425),D3371))</f>
        <v>11</v>
      </c>
      <c r="F3371" t="e">
        <f t="shared" si="420"/>
        <v>#VALUE!</v>
      </c>
      <c r="G3371">
        <f>Weighting!$H$11</f>
        <v>0</v>
      </c>
      <c r="H3371">
        <f t="array" ref="H3371">FREQUENCY(IF('Data Transformation'!$B$4:$B$8425=B3363,'Data Transformation'!$G$4:$G$8425),'Bin Analysis'!$B3371)</f>
        <v>12</v>
      </c>
      <c r="I3371">
        <f t="shared" si="421"/>
        <v>1</v>
      </c>
      <c r="J3371">
        <f t="shared" si="422"/>
        <v>1</v>
      </c>
      <c r="K3371">
        <f>J3371*Weighting!$W$11</f>
        <v>2</v>
      </c>
      <c r="M3371" s="14"/>
    </row>
    <row r="3372" spans="1:25" x14ac:dyDescent="0.25">
      <c r="A3372" s="32">
        <f>IF(Weighting!$P$12&gt;0,B3372,"")</f>
        <v>1.107</v>
      </c>
      <c r="B3372">
        <f>Weighting!$C$12</f>
        <v>1.107</v>
      </c>
      <c r="C3372">
        <f>Weighting!$F$12</f>
        <v>1</v>
      </c>
      <c r="D3372">
        <f>IF(C3372=1,'Data Transformation'!$G$3+0.5*'Data Transformation'!$W$25,IF(C3373=1,D3373-'Data Transformation'!$W$25,FALSE))</f>
        <v>1.131</v>
      </c>
      <c r="E3372">
        <f t="array" ref="E3372">IF(ISLOGICAL(D3372),"",FREQUENCY(IF('Data Transformation'!$B$425:$B$8425='Bin Analysis'!$B3363,'Data Transformation'!$G$425:$G$8425),D3372))</f>
        <v>12</v>
      </c>
      <c r="F3372">
        <f t="shared" si="420"/>
        <v>1</v>
      </c>
      <c r="G3372">
        <f>Weighting!$H$12</f>
        <v>0</v>
      </c>
      <c r="H3372">
        <f t="array" ref="H3372">FREQUENCY(IF('Data Transformation'!$B$4:$B$8425=B3363,'Data Transformation'!$G$4:$G$8425),'Bin Analysis'!$B3372)</f>
        <v>13</v>
      </c>
      <c r="I3372">
        <f t="shared" si="421"/>
        <v>1</v>
      </c>
      <c r="J3372">
        <f t="shared" si="422"/>
        <v>1</v>
      </c>
      <c r="K3372">
        <f>J3372*Weighting!$W$12</f>
        <v>1</v>
      </c>
      <c r="M3372" s="14"/>
    </row>
    <row r="3373" spans="1:25" x14ac:dyDescent="0.25">
      <c r="A3373" s="32">
        <f>IF(Weighting!$P$13&gt;0,B3373,"")</f>
        <v>1.238</v>
      </c>
      <c r="B3373">
        <f>Weighting!$C$13</f>
        <v>1.238</v>
      </c>
      <c r="C3373">
        <f>Weighting!$F$13</f>
        <v>0</v>
      </c>
      <c r="D3373" t="b">
        <f>IF(C3373=1,'Data Transformation'!$G$3+0.5*'Data Transformation'!$W$25,IF(C3374=1,D3374-'Data Transformation'!$W$25,FALSE))</f>
        <v>0</v>
      </c>
      <c r="E3373" t="str">
        <f t="array" ref="E3373">IF(ISLOGICAL(D3373),"",FREQUENCY(IF('Data Transformation'!$B$425:$B$8425='Bin Analysis'!$B3363,'Data Transformation'!$G$425:$G$8425),D3373))</f>
        <v/>
      </c>
      <c r="F3373" t="str">
        <f t="shared" si="420"/>
        <v/>
      </c>
      <c r="G3373">
        <f>Weighting!$H$13</f>
        <v>0</v>
      </c>
      <c r="H3373">
        <f t="array" ref="H3373">FREQUENCY(IF('Data Transformation'!$B$4:$B$8425=B3363,'Data Transformation'!$G$4:$G$8425),'Bin Analysis'!$B3373)</f>
        <v>13</v>
      </c>
      <c r="I3373">
        <f t="shared" si="421"/>
        <v>0</v>
      </c>
      <c r="J3373">
        <f t="shared" si="422"/>
        <v>0</v>
      </c>
      <c r="K3373">
        <f>J3373*Weighting!$W$13</f>
        <v>0</v>
      </c>
      <c r="M3373" s="14"/>
    </row>
    <row r="3374" spans="1:25" x14ac:dyDescent="0.25">
      <c r="A3374" s="32">
        <f>IF(Weighting!$P$14&gt;0,B3374,"")</f>
        <v>1.369</v>
      </c>
      <c r="B3374">
        <f>Weighting!$C$14</f>
        <v>1.369</v>
      </c>
      <c r="C3374">
        <f>Weighting!$F$14</f>
        <v>0</v>
      </c>
      <c r="D3374" t="b">
        <f>IF(C3374=1,'Data Transformation'!$G$3+0.5*'Data Transformation'!$W$25,IF(C3375=1,D3375-'Data Transformation'!$W$25,FALSE))</f>
        <v>0</v>
      </c>
      <c r="E3374" t="str">
        <f t="array" ref="E3374">IF(ISLOGICAL(D3374),"",FREQUENCY(IF('Data Transformation'!$B$425:$B$8425='Bin Analysis'!$B3363,'Data Transformation'!$G$425:$G$8425),D3374))</f>
        <v/>
      </c>
      <c r="F3374" t="str">
        <f t="shared" si="420"/>
        <v/>
      </c>
      <c r="G3374">
        <f>Weighting!$H$14</f>
        <v>0</v>
      </c>
      <c r="H3374">
        <f t="array" ref="H3374">FREQUENCY(IF('Data Transformation'!$B$4:$B$8425=B3363,'Data Transformation'!$G$4:$G$8425),'Bin Analysis'!$B3374)</f>
        <v>13</v>
      </c>
      <c r="I3374">
        <f t="shared" si="421"/>
        <v>0</v>
      </c>
      <c r="J3374">
        <f t="shared" si="422"/>
        <v>0</v>
      </c>
      <c r="K3374">
        <f>J3374*Weighting!$W$14</f>
        <v>0</v>
      </c>
      <c r="M3374" s="14"/>
    </row>
    <row r="3375" spans="1:25" x14ac:dyDescent="0.25">
      <c r="A3375" s="32">
        <f>IF(Weighting!$P$15&gt;0,B3375,"")</f>
        <v>1.5000009999999999</v>
      </c>
      <c r="B3375">
        <f>Weighting!$C$15</f>
        <v>1.5000009999999999</v>
      </c>
      <c r="C3375">
        <f>Weighting!$F$15</f>
        <v>0</v>
      </c>
      <c r="D3375" t="b">
        <f>IF(C3375=1,'Data Transformation'!$G$3+0.5*'Data Transformation'!$W$25,IF(C3376=1,D3376-'Data Transformation'!$W$25,FALSE))</f>
        <v>0</v>
      </c>
      <c r="E3375" t="str">
        <f t="array" ref="E3375">IF(ISLOGICAL(D3375),"",FREQUENCY(IF('Data Transformation'!$B$425:$B$8425='Bin Analysis'!$B3363,'Data Transformation'!$G$425:$G$8425),D3375))</f>
        <v/>
      </c>
      <c r="F3375" t="str">
        <f t="shared" si="420"/>
        <v/>
      </c>
      <c r="G3375">
        <f>Weighting!$H$15</f>
        <v>0</v>
      </c>
      <c r="H3375">
        <f t="array" ref="H3375">FREQUENCY(IF('Data Transformation'!$B$4:$B$8425=B3363,'Data Transformation'!$G$4:$G$8425),'Bin Analysis'!$B3375)</f>
        <v>13</v>
      </c>
      <c r="I3375">
        <f t="shared" si="421"/>
        <v>0</v>
      </c>
      <c r="J3375">
        <f t="shared" si="422"/>
        <v>0</v>
      </c>
      <c r="K3375">
        <f>J3375*Weighting!$W$15</f>
        <v>0</v>
      </c>
      <c r="M3375" s="14"/>
    </row>
    <row r="3376" spans="1:25" x14ac:dyDescent="0.25">
      <c r="A3376" s="32" t="str">
        <f>IF(Weighting!$P$16&gt;0,B3376,"")</f>
        <v/>
      </c>
      <c r="B3376">
        <f>Weighting!$C$16</f>
        <v>1.631</v>
      </c>
      <c r="C3376">
        <f>Weighting!$F$16</f>
        <v>0</v>
      </c>
      <c r="D3376" t="b">
        <f>IF(C3376=1,'Data Transformation'!$G$3+0.5*'Data Transformation'!$W$25,IF(C3377=1,D3377-'Data Transformation'!$W$25,FALSE))</f>
        <v>0</v>
      </c>
      <c r="E3376" t="str">
        <f t="array" ref="E3376">IF(ISLOGICAL(D3376),"",FREQUENCY(IF('Data Transformation'!$B$425:$B$8425='Bin Analysis'!$B3363,'Data Transformation'!$G$425:$G$8425),D3376))</f>
        <v/>
      </c>
      <c r="F3376" t="str">
        <f t="shared" si="420"/>
        <v/>
      </c>
      <c r="G3376">
        <f>Weighting!$H$16</f>
        <v>0</v>
      </c>
      <c r="H3376">
        <f t="array" ref="H3376">FREQUENCY(IF('Data Transformation'!$B$4:$B$8425=B3363,'Data Transformation'!$G$4:$G$8425),'Bin Analysis'!$B3376)</f>
        <v>13</v>
      </c>
      <c r="I3376">
        <f t="shared" si="421"/>
        <v>0</v>
      </c>
      <c r="J3376">
        <f t="shared" si="422"/>
        <v>0</v>
      </c>
      <c r="K3376">
        <f>J3376*Weighting!$W$16</f>
        <v>0</v>
      </c>
      <c r="M3376" s="14"/>
    </row>
    <row r="3377" spans="1:25" x14ac:dyDescent="0.25">
      <c r="A3377" s="32" t="str">
        <f>IF(Weighting!$P$17&gt;0,B3377,"")</f>
        <v/>
      </c>
      <c r="B3377">
        <f>Weighting!$C$17</f>
        <v>1.762</v>
      </c>
      <c r="C3377">
        <f>Weighting!$F$17</f>
        <v>0</v>
      </c>
      <c r="D3377" t="b">
        <f>IF(C3377=1,'Data Transformation'!$G$3+0.5*'Data Transformation'!$W$25,IF(C3378=1,D3378-'Data Transformation'!$W$25,FALSE))</f>
        <v>0</v>
      </c>
      <c r="E3377" t="str">
        <f t="array" ref="E3377">IF(ISLOGICAL(D3377),"",FREQUENCY(IF('Data Transformation'!$B$425:$B$8425='Bin Analysis'!$B3363,'Data Transformation'!$G$425:$G$8425),D3377))</f>
        <v/>
      </c>
      <c r="F3377" t="str">
        <f t="shared" si="420"/>
        <v/>
      </c>
      <c r="G3377">
        <f>Weighting!$H$17</f>
        <v>0</v>
      </c>
      <c r="H3377">
        <f t="array" ref="H3377">FREQUENCY(IF('Data Transformation'!$B$4:$B$8425=B3363,'Data Transformation'!$G$4:$G$8425),'Bin Analysis'!$B3377)</f>
        <v>13</v>
      </c>
      <c r="I3377">
        <f t="shared" si="421"/>
        <v>0</v>
      </c>
      <c r="J3377">
        <f t="shared" si="422"/>
        <v>0</v>
      </c>
      <c r="K3377">
        <f>J3377*Weighting!$W$17</f>
        <v>0</v>
      </c>
      <c r="M3377" s="14"/>
    </row>
    <row r="3378" spans="1:25" x14ac:dyDescent="0.25">
      <c r="A3378" s="32" t="str">
        <f>IF(Weighting!$P$18&gt;0,B3378,"")</f>
        <v/>
      </c>
      <c r="B3378">
        <f>Weighting!$C$18</f>
        <v>1.893</v>
      </c>
      <c r="C3378">
        <f>Weighting!$F$18</f>
        <v>0</v>
      </c>
      <c r="D3378" t="b">
        <f>IF(C3378=1,'Data Transformation'!$G$3+0.5*'Data Transformation'!$W$25,IF(C3379=1,D3379-'Data Transformation'!$W$25,FALSE))</f>
        <v>0</v>
      </c>
      <c r="E3378" t="str">
        <f t="array" ref="E3378">IF(ISLOGICAL(D3378),"",FREQUENCY(IF('Data Transformation'!$B$425:$B$8425='Bin Analysis'!$B3363,'Data Transformation'!$G$425:$G$8425),D3378))</f>
        <v/>
      </c>
      <c r="F3378" t="str">
        <f t="shared" si="420"/>
        <v/>
      </c>
      <c r="G3378">
        <f>Weighting!$H$18</f>
        <v>0</v>
      </c>
      <c r="H3378">
        <f t="array" ref="H3378">FREQUENCY(IF('Data Transformation'!$B$4:$B$8425=B3363,'Data Transformation'!$G$4:$G$8425),'Bin Analysis'!$B3378)</f>
        <v>13</v>
      </c>
      <c r="I3378">
        <f t="shared" si="421"/>
        <v>0</v>
      </c>
      <c r="J3378">
        <f t="shared" si="422"/>
        <v>0</v>
      </c>
      <c r="K3378">
        <f>J3378*Weighting!$W$18</f>
        <v>0</v>
      </c>
      <c r="M3378" s="14"/>
    </row>
    <row r="3379" spans="1:25" x14ac:dyDescent="0.25">
      <c r="A3379" s="32" t="str">
        <f>IF(Weighting!$P$19&gt;0,B3379,"")</f>
        <v/>
      </c>
      <c r="B3379">
        <f>Weighting!$C$19</f>
        <v>2.024</v>
      </c>
      <c r="C3379">
        <f>Weighting!$F$19</f>
        <v>0</v>
      </c>
      <c r="D3379" t="b">
        <f>IF(C3379=1,'Data Transformation'!$G$3+0.5*'Data Transformation'!$W$25,IF(C3380=1,D3380-'Data Transformation'!$W$25,FALSE))</f>
        <v>0</v>
      </c>
      <c r="E3379" t="str">
        <f t="array" ref="E3379">IF(ISLOGICAL(D3379),"",FREQUENCY(IF('Data Transformation'!$B$425:$B$8425='Bin Analysis'!$B3363,'Data Transformation'!$G$425:$G$8425),D3379))</f>
        <v/>
      </c>
      <c r="F3379" t="str">
        <f t="shared" si="420"/>
        <v/>
      </c>
      <c r="G3379">
        <f>Weighting!$H$19</f>
        <v>0</v>
      </c>
      <c r="H3379">
        <f t="array" ref="H3379">FREQUENCY(IF('Data Transformation'!$B$4:$B$8425=B3363,'Data Transformation'!$G$4:$G$8425),'Bin Analysis'!$B3379)</f>
        <v>13</v>
      </c>
      <c r="I3379">
        <f t="shared" si="421"/>
        <v>0</v>
      </c>
      <c r="J3379">
        <f t="shared" si="422"/>
        <v>0</v>
      </c>
      <c r="K3379">
        <f>J3379*Weighting!$W$19</f>
        <v>0</v>
      </c>
      <c r="M3379" s="14"/>
    </row>
    <row r="3380" spans="1:25" x14ac:dyDescent="0.25">
      <c r="A3380" s="32" t="str">
        <f>IF(Weighting!$P$20&gt;0,B3380,"")</f>
        <v/>
      </c>
      <c r="B3380">
        <f>Weighting!$C$20</f>
        <v>2.1550000000000002</v>
      </c>
      <c r="C3380">
        <f>Weighting!$F$20</f>
        <v>0</v>
      </c>
      <c r="D3380" t="b">
        <f>IF(C3380=1,'Data Transformation'!$G$3+0.5*'Data Transformation'!$W$25,IF(C3381=1,D3381-'Data Transformation'!$W$25,FALSE))</f>
        <v>0</v>
      </c>
      <c r="E3380" t="str">
        <f t="array" ref="E3380">IF(ISLOGICAL(D3380),"",FREQUENCY(IF('Data Transformation'!$B$425:$B$8425='Bin Analysis'!$B3363,'Data Transformation'!$G$425:$G$8425),D3380))</f>
        <v/>
      </c>
      <c r="F3380" t="str">
        <f t="shared" si="420"/>
        <v/>
      </c>
      <c r="G3380">
        <f>Weighting!$H$20</f>
        <v>0</v>
      </c>
      <c r="H3380">
        <f t="array" ref="H3380">FREQUENCY(IF('Data Transformation'!$B$4:$B$8425=B3363,'Data Transformation'!$G$4:$G$8425),'Bin Analysis'!$B3380)</f>
        <v>13</v>
      </c>
      <c r="I3380">
        <f t="shared" si="421"/>
        <v>0</v>
      </c>
      <c r="J3380">
        <f t="shared" si="422"/>
        <v>0</v>
      </c>
      <c r="K3380">
        <f>J3380*Weighting!$W$20</f>
        <v>0</v>
      </c>
      <c r="M3380" s="14"/>
    </row>
    <row r="3381" spans="1:25" x14ac:dyDescent="0.25">
      <c r="A3381" s="32" t="str">
        <f>IF(Weighting!$P$21&gt;0,B3381,"")</f>
        <v/>
      </c>
      <c r="B3381">
        <f>Weighting!$C$21</f>
        <v>2.2860000000000005</v>
      </c>
      <c r="C3381">
        <f>Weighting!$F$21</f>
        <v>0</v>
      </c>
      <c r="D3381" t="b">
        <f>IF(C3381=1,'Data Transformation'!$G$3+0.5*'Data Transformation'!$W$25,IF(C3382=1,D3382-'Data Transformation'!$W$25,FALSE))</f>
        <v>0</v>
      </c>
      <c r="E3381" t="str">
        <f t="array" ref="E3381">IF(ISLOGICAL(D3381),"",FREQUENCY(IF('Data Transformation'!$B$425:$B$8425='Bin Analysis'!$B3363,'Data Transformation'!$G$425:$G$8425),D3381))</f>
        <v/>
      </c>
      <c r="F3381" t="str">
        <f t="shared" si="420"/>
        <v/>
      </c>
      <c r="G3381">
        <f>Weighting!$H$21</f>
        <v>0</v>
      </c>
      <c r="H3381">
        <f t="array" ref="H3381">FREQUENCY(IF('Data Transformation'!$B$4:$B$8425=B3363,'Data Transformation'!$G$4:$G$8425),'Bin Analysis'!$B3381)</f>
        <v>13</v>
      </c>
      <c r="I3381">
        <f t="shared" si="421"/>
        <v>0</v>
      </c>
      <c r="J3381">
        <f t="shared" si="422"/>
        <v>0</v>
      </c>
      <c r="K3381">
        <f>J3381*Weighting!$W$21</f>
        <v>0</v>
      </c>
      <c r="M3381" s="14"/>
    </row>
    <row r="3382" spans="1:25" x14ac:dyDescent="0.25">
      <c r="A3382" s="32" t="str">
        <f>IF(Weighting!$P$22&gt;0,B3382,"")</f>
        <v/>
      </c>
      <c r="B3382">
        <f>Weighting!$C$22</f>
        <v>2.4170000000000007</v>
      </c>
      <c r="C3382">
        <f>Weighting!$F$22</f>
        <v>0</v>
      </c>
      <c r="D3382" t="b">
        <f>IF(C3382=1,'Data Transformation'!$G$3+0.5*'Data Transformation'!$W$25,IF(C3383=1,D3383-'Data Transformation'!$W$25,FALSE))</f>
        <v>0</v>
      </c>
      <c r="E3382" t="str">
        <f t="array" ref="E3382">IF(ISLOGICAL(D3382),"",FREQUENCY(IF('Data Transformation'!$B$425:$B$8425='Bin Analysis'!$B3363,'Data Transformation'!$G$425:$G$8425),D3382))</f>
        <v/>
      </c>
      <c r="F3382" t="str">
        <f t="shared" si="420"/>
        <v/>
      </c>
      <c r="G3382">
        <f>Weighting!$H$22</f>
        <v>0</v>
      </c>
      <c r="H3382">
        <f t="array" ref="H3382">FREQUENCY(IF('Data Transformation'!$B$4:$B$8425=B3363,'Data Transformation'!$G$4:$G$8425),'Bin Analysis'!$B3382)</f>
        <v>13</v>
      </c>
      <c r="I3382">
        <f t="shared" si="421"/>
        <v>0</v>
      </c>
      <c r="J3382">
        <f t="shared" si="422"/>
        <v>0</v>
      </c>
      <c r="K3382">
        <f>J3382*Weighting!$W$22</f>
        <v>0</v>
      </c>
      <c r="M3382" s="14"/>
    </row>
    <row r="3383" spans="1:25" x14ac:dyDescent="0.25">
      <c r="A3383" s="32" t="str">
        <f>IF(Weighting!$P$23&gt;0,B3383,"")</f>
        <v/>
      </c>
      <c r="B3383">
        <f>Weighting!$C$23</f>
        <v>2.5480000000000009</v>
      </c>
      <c r="C3383">
        <f>Weighting!$F$23</f>
        <v>0</v>
      </c>
      <c r="D3383" t="b">
        <f>IF(C3383=1,'Data Transformation'!$G$3+0.5*'Data Transformation'!$W$25,IF(C3384=1,D3384-'Data Transformation'!$W$25,FALSE))</f>
        <v>0</v>
      </c>
      <c r="E3383" t="str">
        <f t="array" ref="E3383">IF(ISLOGICAL(D3383),"",FREQUENCY(IF('Data Transformation'!$B$425:$B$8425='Bin Analysis'!$B3363,'Data Transformation'!$G$425:$G$8425),D3383))</f>
        <v/>
      </c>
      <c r="F3383" t="str">
        <f t="shared" si="420"/>
        <v/>
      </c>
      <c r="G3383">
        <f>Weighting!$H$23</f>
        <v>0</v>
      </c>
      <c r="H3383">
        <f t="array" ref="H3383">FREQUENCY(IF('Data Transformation'!$B$4:$B$8425=B3363,'Data Transformation'!$G$4:$G$8425),'Bin Analysis'!$B3383)</f>
        <v>13</v>
      </c>
      <c r="I3383">
        <f t="shared" si="421"/>
        <v>0</v>
      </c>
      <c r="J3383">
        <f t="shared" si="422"/>
        <v>0</v>
      </c>
      <c r="K3383">
        <f>J3383*Weighting!$W$23</f>
        <v>0</v>
      </c>
      <c r="M3383" s="14"/>
    </row>
    <row r="3384" spans="1:25" x14ac:dyDescent="0.25">
      <c r="A3384" s="32" t="str">
        <f>IF(Weighting!$P$24&gt;0,B3384,"")</f>
        <v/>
      </c>
      <c r="B3384">
        <f>Weighting!$C$24</f>
        <v>2.6790000000000012</v>
      </c>
      <c r="C3384">
        <f>Weighting!$F$24</f>
        <v>0</v>
      </c>
      <c r="D3384" t="b">
        <f>IF(C3384=1,'Data Transformation'!$G$3+0.5*'Data Transformation'!$W$25,IF(C3385=1,D3385-'Data Transformation'!$W$25,FALSE))</f>
        <v>0</v>
      </c>
      <c r="E3384" t="str">
        <f t="array" ref="E3384">IF(ISLOGICAL(D3384),"",FREQUENCY(IF('Data Transformation'!$B$425:$B$8425='Bin Analysis'!$B3363,'Data Transformation'!$G$425:$G$8425),D3384))</f>
        <v/>
      </c>
      <c r="F3384" t="str">
        <f t="shared" si="420"/>
        <v/>
      </c>
      <c r="G3384">
        <f>Weighting!$H$24</f>
        <v>0</v>
      </c>
      <c r="H3384">
        <f t="array" ref="H3384">FREQUENCY(IF('Data Transformation'!$B$4:$B$8425=B3363,'Data Transformation'!$G$4:$G$8425),'Bin Analysis'!$B3384)</f>
        <v>13</v>
      </c>
      <c r="I3384">
        <f t="shared" si="421"/>
        <v>0</v>
      </c>
      <c r="J3384">
        <f t="shared" si="422"/>
        <v>0</v>
      </c>
      <c r="K3384">
        <f>J3384*Weighting!$W$24</f>
        <v>0</v>
      </c>
      <c r="M3384" s="14"/>
    </row>
    <row r="3385" spans="1:25" x14ac:dyDescent="0.25">
      <c r="A3385" s="32" t="str">
        <f>IF(Weighting!$P$25&gt;0,B3385,"")</f>
        <v/>
      </c>
      <c r="B3385">
        <f>Weighting!$C$25</f>
        <v>2.8100000000000014</v>
      </c>
      <c r="C3385">
        <f>Weighting!$F$25</f>
        <v>0</v>
      </c>
      <c r="D3385" t="b">
        <f>IF(C3385=1,'Data Transformation'!$G$3+0.5*'Data Transformation'!$W$25,IF(C3386=1,D3386-'Data Transformation'!$W$25,FALSE))</f>
        <v>0</v>
      </c>
      <c r="E3385" t="str">
        <f t="array" ref="E3385">IF(ISLOGICAL(D3385),"",FREQUENCY(IF('Data Transformation'!$B$425:$B$8425='Bin Analysis'!$B3363,'Data Transformation'!$G$425:$G$8425),D3385))</f>
        <v/>
      </c>
      <c r="F3385" t="str">
        <f t="shared" si="420"/>
        <v/>
      </c>
      <c r="G3385">
        <f>Weighting!$H$25</f>
        <v>0</v>
      </c>
      <c r="H3385">
        <f t="array" ref="H3385">FREQUENCY(IF('Data Transformation'!$B$4:$B$8425=B3363,'Data Transformation'!$G$4:$G$8425),'Bin Analysis'!$B3385)</f>
        <v>13</v>
      </c>
      <c r="I3385">
        <f t="shared" si="421"/>
        <v>0</v>
      </c>
      <c r="J3385">
        <f t="shared" si="422"/>
        <v>0</v>
      </c>
      <c r="K3385">
        <f>J3385*Weighting!$W$25</f>
        <v>0</v>
      </c>
      <c r="M3385" s="14"/>
    </row>
    <row r="3386" spans="1:25" x14ac:dyDescent="0.25">
      <c r="O3386"/>
      <c r="P3386"/>
      <c r="Q3386"/>
      <c r="R3386"/>
    </row>
    <row r="3387" spans="1:25" ht="23.25" x14ac:dyDescent="0.35">
      <c r="A3387" s="21" t="s">
        <v>0</v>
      </c>
      <c r="B3387" s="21">
        <f>IFERROR(VLOOKUP(C3387,'Data Transformation'!$L$6:$M$426,2,FALSE),"")</f>
        <v>141</v>
      </c>
      <c r="C3387" s="21">
        <f>C3363+1</f>
        <v>141</v>
      </c>
      <c r="D3387" s="21"/>
      <c r="E3387" s="21"/>
      <c r="F3387" s="21"/>
      <c r="G3387" s="21"/>
      <c r="H3387" s="22"/>
      <c r="I3387" s="22"/>
      <c r="J3387" s="22"/>
      <c r="K3387" s="21"/>
      <c r="L3387" s="21">
        <f>B3387</f>
        <v>141</v>
      </c>
      <c r="M3387" s="23">
        <f>INDEX('Data Transformation'!$O$4:$O$424,MATCH($B3387,'Data Transformation'!$M$4:$M$424,0),MATCH($M$2,'Data Transformation'!$O$3,0))</f>
        <v>18</v>
      </c>
      <c r="N3387" s="27">
        <f>IF('Input and Summary Results'!$J$16="minimum",'Bin Analysis'!X3388/(M3387-1),'Bin Analysis'!Y3387/('Bin Analysis'!M3387-1))</f>
        <v>0</v>
      </c>
      <c r="O3387" s="27">
        <f>IF(M3387=FALSE,NA(),(VLOOKUP(1,C3390:K3409,4,FALSE))/(M3387-1))</f>
        <v>0.88235294117647056</v>
      </c>
      <c r="P3387" s="27">
        <f>IF(M3387=FALSE,NA(),SUM(J3390:J3409)/Weighting!$S$5)</f>
        <v>0.4</v>
      </c>
      <c r="Q3387" s="27">
        <f>IF(M3387=FALSE,NA(),SUM(K3390:K3409)/Weighting!$S$6)</f>
        <v>0.2608695652173913</v>
      </c>
      <c r="R3387" s="27">
        <f>IF(M3387=FALSE,NA(),(VLOOKUP(1,G3390:K3409,3,FALSE))/(M3387-1))</f>
        <v>5.8823529411764705E-2</v>
      </c>
      <c r="S3387" s="22" t="str">
        <f>IF(M3387=FALSE,NA(),IF(SUM(J3390:J3409)=2,"yes","no"))</f>
        <v>no</v>
      </c>
      <c r="X3387" s="2" cm="2">
        <f t="array" ref="X3387:X3388">FREQUENCY(IF('Data Transformation'!$B$425:$B$6424='Bin Analysis'!L3387,'Data Transformation'!$G$425:$G$6424),'Data Transformation'!$U$11)</f>
        <v>17</v>
      </c>
      <c r="Y3387" s="2" cm="2">
        <f t="array" ref="Y3387:Y3388">FREQUENCY(IF('Data Transformation'!$B$425:$B$6424='Bin Analysis'!L3387,'Data Transformation'!$G$425:$G$6424),'Data Transformation'!$U$12)</f>
        <v>2</v>
      </c>
    </row>
    <row r="3388" spans="1:25" x14ac:dyDescent="0.25">
      <c r="A3388" s="14" t="s">
        <v>66</v>
      </c>
      <c r="B3388" t="s">
        <v>47</v>
      </c>
      <c r="C3388" t="s">
        <v>5</v>
      </c>
      <c r="D3388" t="s">
        <v>99</v>
      </c>
      <c r="E3388" t="s">
        <v>100</v>
      </c>
      <c r="F3388" t="s">
        <v>101</v>
      </c>
      <c r="G3388" t="s">
        <v>69</v>
      </c>
      <c r="H3388" t="s">
        <v>31</v>
      </c>
      <c r="I3388" t="s">
        <v>32</v>
      </c>
      <c r="J3388" t="s">
        <v>46</v>
      </c>
      <c r="K3388" s="14" t="s">
        <v>45</v>
      </c>
      <c r="M3388" s="14"/>
      <c r="X3388" s="2">
        <v>0</v>
      </c>
      <c r="Y3388" s="2">
        <v>15</v>
      </c>
    </row>
    <row r="3389" spans="1:25" x14ac:dyDescent="0.25">
      <c r="A3389" s="32"/>
      <c r="D3389" t="b">
        <f>IF(C3389=1,'Data Transformation'!$G$3+0.5*'Data Transformation'!$W$25,IF(C3390=1,D3390-'Data Transformation'!$W$25,FALSE))</f>
        <v>0</v>
      </c>
      <c r="E3389" t="str">
        <f t="array" ref="E3389">IF(ISLOGICAL(D3389),"",FREQUENCY(IF('Data Transformation'!$B$425:$B$8425='Bin Analysis'!$B3387,'Data Transformation'!$G$425:$G$8425),D3389))</f>
        <v/>
      </c>
      <c r="F3389" t="str">
        <f>IF(ISLOGICAL(D3389),"",E3389-E3388)</f>
        <v/>
      </c>
      <c r="M3389" s="14"/>
    </row>
    <row r="3390" spans="1:25" x14ac:dyDescent="0.25">
      <c r="A3390" s="32">
        <f>IF(Weighting!$P$6&gt;0,B3390,"")</f>
        <v>0.32100000000000001</v>
      </c>
      <c r="B3390">
        <f>Weighting!$C$6</f>
        <v>0.32100000000000001</v>
      </c>
      <c r="C3390">
        <f>Weighting!$F$6</f>
        <v>0</v>
      </c>
      <c r="D3390" t="b">
        <f>IF(C3390=1,'Data Transformation'!$G$3+0.5*'Data Transformation'!$W$25,IF(C3391=1,D3391-'Data Transformation'!$W$25,FALSE))</f>
        <v>0</v>
      </c>
      <c r="E3390" t="str">
        <f t="array" ref="E3390">IF(ISLOGICAL(D3390),"",FREQUENCY(IF('Data Transformation'!$B$425:$B$8425='Bin Analysis'!$B3387,'Data Transformation'!$G$425:$G$8425),D3390))</f>
        <v/>
      </c>
      <c r="F3390" t="str">
        <f>IF(ISLOGICAL(D3390),"",E3390-E3389)</f>
        <v/>
      </c>
      <c r="G3390">
        <f>Weighting!$H$6</f>
        <v>1</v>
      </c>
      <c r="H3390">
        <f t="array" ref="H3390">FREQUENCY(IF('Data Transformation'!$B$4:$B$8425=B3387,'Data Transformation'!$G$4:$G$8425),'Bin Analysis'!$B3390)</f>
        <v>1</v>
      </c>
      <c r="I3390">
        <f>H3390-H3389</f>
        <v>1</v>
      </c>
      <c r="J3390">
        <f>IF(I3390=0,0,1)</f>
        <v>1</v>
      </c>
      <c r="K3390">
        <f>J3390*Weighting!$W$6</f>
        <v>1</v>
      </c>
      <c r="M3390" s="14"/>
    </row>
    <row r="3391" spans="1:25" x14ac:dyDescent="0.25">
      <c r="A3391" s="32">
        <f>IF(Weighting!$P$7&gt;0,B3391,"")</f>
        <v>0.45200000000000001</v>
      </c>
      <c r="B3391">
        <f>Weighting!$C$7</f>
        <v>0.45200000000000001</v>
      </c>
      <c r="C3391">
        <f>Weighting!$F$7</f>
        <v>0</v>
      </c>
      <c r="D3391" t="b">
        <f>IF(C3391=1,'Data Transformation'!$G$3+0.5*'Data Transformation'!$W$25,IF(C3392=1,D3392-'Data Transformation'!$W$25,FALSE))</f>
        <v>0</v>
      </c>
      <c r="E3391" t="str">
        <f t="array" ref="E3391">IF(ISLOGICAL(D3391),"",FREQUENCY(IF('Data Transformation'!$B$425:$B$8425='Bin Analysis'!$B3387,'Data Transformation'!$G$425:$G$8425),D3391))</f>
        <v/>
      </c>
      <c r="F3391" t="str">
        <f t="shared" ref="F3391:F3409" si="423">IF(ISLOGICAL(D3391),"",E3391-E3390)</f>
        <v/>
      </c>
      <c r="G3391">
        <f>Weighting!$H$7</f>
        <v>0</v>
      </c>
      <c r="H3391">
        <f t="array" ref="H3391">FREQUENCY(IF('Data Transformation'!$B$4:$B$8425=B3387,'Data Transformation'!$G$4:$G$8425),'Bin Analysis'!$B3391)</f>
        <v>1</v>
      </c>
      <c r="I3391">
        <f t="shared" ref="I3391:I3409" si="424">H3391-H3390</f>
        <v>0</v>
      </c>
      <c r="J3391">
        <f>IF(I3391=0,0,1)</f>
        <v>0</v>
      </c>
      <c r="K3391">
        <f>J3391*Weighting!$W$7</f>
        <v>0</v>
      </c>
      <c r="M3391" s="14"/>
    </row>
    <row r="3392" spans="1:25" x14ac:dyDescent="0.25">
      <c r="A3392" s="32">
        <f>IF(Weighting!$P$8&gt;0,B3392,"")</f>
        <v>0.58299999999999996</v>
      </c>
      <c r="B3392">
        <f>Weighting!$C$8</f>
        <v>0.58299999999999996</v>
      </c>
      <c r="C3392">
        <f>Weighting!$F$8</f>
        <v>0</v>
      </c>
      <c r="D3392" t="b">
        <f>IF(C3392=1,'Data Transformation'!$G$3+0.5*'Data Transformation'!$W$25,IF(C3393=1,D3393-'Data Transformation'!$W$25,FALSE))</f>
        <v>0</v>
      </c>
      <c r="E3392" t="str">
        <f t="array" ref="E3392">IF(ISLOGICAL(D3392),"",FREQUENCY(IF('Data Transformation'!$B$425:$B$8425='Bin Analysis'!$B3387,'Data Transformation'!$G$425:$G$8425),D3392))</f>
        <v/>
      </c>
      <c r="F3392" t="str">
        <f t="shared" si="423"/>
        <v/>
      </c>
      <c r="G3392">
        <f>Weighting!$H$8</f>
        <v>0</v>
      </c>
      <c r="H3392">
        <f t="array" ref="H3392">FREQUENCY(IF('Data Transformation'!$B$4:$B$8425=B3387,'Data Transformation'!$G$4:$G$8425),'Bin Analysis'!$B3392)</f>
        <v>1</v>
      </c>
      <c r="I3392">
        <f t="shared" si="424"/>
        <v>0</v>
      </c>
      <c r="J3392">
        <f t="shared" ref="J3392:J3409" si="425">IF(I3392=0,0,1)</f>
        <v>0</v>
      </c>
      <c r="K3392">
        <f>J3392*Weighting!$W$8</f>
        <v>0</v>
      </c>
      <c r="M3392" s="14"/>
    </row>
    <row r="3393" spans="1:13" x14ac:dyDescent="0.25">
      <c r="A3393" s="32">
        <f>IF(Weighting!$P$9&gt;0,B3393,"")</f>
        <v>0.71399999999999997</v>
      </c>
      <c r="B3393" s="50">
        <f>Weighting!$C$9</f>
        <v>0.71399999999999997</v>
      </c>
      <c r="C3393">
        <f>Weighting!$F$9</f>
        <v>0</v>
      </c>
      <c r="D3393" t="b">
        <f>IF(C3393=1,'Data Transformation'!$G$3+0.5*'Data Transformation'!$W$25,IF(C3394=1,D3394-'Data Transformation'!$W$25,FALSE))</f>
        <v>0</v>
      </c>
      <c r="E3393" t="str">
        <f t="array" ref="E3393">IF(ISLOGICAL(D3393),"",FREQUENCY(IF('Data Transformation'!$B$425:$B$8425='Bin Analysis'!$B3387,'Data Transformation'!$G$425:$G$8425),D3393))</f>
        <v/>
      </c>
      <c r="F3393" t="str">
        <f t="shared" si="423"/>
        <v/>
      </c>
      <c r="G3393">
        <f>Weighting!$H$9</f>
        <v>0</v>
      </c>
      <c r="H3393">
        <f t="array" ref="H3393">FREQUENCY(IF('Data Transformation'!$B$4:$B$8425=B3387,'Data Transformation'!$G$4:$G$8425),'Bin Analysis'!$B3393)</f>
        <v>1</v>
      </c>
      <c r="I3393">
        <f t="shared" si="424"/>
        <v>0</v>
      </c>
      <c r="J3393">
        <f t="shared" si="425"/>
        <v>0</v>
      </c>
      <c r="K3393">
        <f>J3393*Weighting!$W$9</f>
        <v>0</v>
      </c>
      <c r="M3393" s="14"/>
    </row>
    <row r="3394" spans="1:13" x14ac:dyDescent="0.25">
      <c r="A3394" s="32">
        <f>IF(Weighting!$P$10&gt;0,B3394,"")</f>
        <v>0.84499999999999997</v>
      </c>
      <c r="B3394">
        <f>Weighting!$C$10</f>
        <v>0.84499999999999997</v>
      </c>
      <c r="C3394">
        <f>Weighting!$F$10</f>
        <v>0</v>
      </c>
      <c r="D3394" t="b">
        <f>IF(C3394=1,'Data Transformation'!$G$3+0.5*'Data Transformation'!$W$25,IF(C3395=1,D3395-'Data Transformation'!$W$25,FALSE))</f>
        <v>0</v>
      </c>
      <c r="E3394" t="str">
        <f t="array" ref="E3394">IF(ISLOGICAL(D3394),"",FREQUENCY(IF('Data Transformation'!$B$425:$B$8425='Bin Analysis'!$B3387,'Data Transformation'!$G$425:$G$8425),D3394))</f>
        <v/>
      </c>
      <c r="F3394" t="str">
        <f t="shared" si="423"/>
        <v/>
      </c>
      <c r="G3394">
        <f>Weighting!$H$10</f>
        <v>0</v>
      </c>
      <c r="H3394">
        <f t="array" ref="H3394">FREQUENCY(IF('Data Transformation'!$B$4:$B$8425=B3387,'Data Transformation'!$G$4:$G$8425),'Bin Analysis'!$B3394)</f>
        <v>1</v>
      </c>
      <c r="I3394">
        <f t="shared" si="424"/>
        <v>0</v>
      </c>
      <c r="J3394">
        <f t="shared" si="425"/>
        <v>0</v>
      </c>
      <c r="K3394">
        <f>J3394*Weighting!$W$10</f>
        <v>0</v>
      </c>
      <c r="M3394" s="14"/>
    </row>
    <row r="3395" spans="1:13" x14ac:dyDescent="0.25">
      <c r="A3395" s="32">
        <f>IF(Weighting!$P$11&gt;0,B3395,"")</f>
        <v>0.97599999999999998</v>
      </c>
      <c r="B3395">
        <f>Weighting!$C$11</f>
        <v>0.97599999999999998</v>
      </c>
      <c r="C3395">
        <f>Weighting!$F$11</f>
        <v>0</v>
      </c>
      <c r="D3395">
        <f>IF(C3395=1,'Data Transformation'!$G$3+0.5*'Data Transformation'!$W$25,IF(C3396=1,D3396-'Data Transformation'!$W$25,FALSE))</f>
        <v>0.86899999999999999</v>
      </c>
      <c r="E3395">
        <f t="array" ref="E3395">IF(ISLOGICAL(D3395),"",FREQUENCY(IF('Data Transformation'!$B$425:$B$8425='Bin Analysis'!$B3387,'Data Transformation'!$G$425:$G$8425),D3395))</f>
        <v>2</v>
      </c>
      <c r="F3395" t="e">
        <f t="shared" si="423"/>
        <v>#VALUE!</v>
      </c>
      <c r="G3395">
        <f>Weighting!$H$11</f>
        <v>0</v>
      </c>
      <c r="H3395">
        <f t="array" ref="H3395">FREQUENCY(IF('Data Transformation'!$B$4:$B$8425=B3387,'Data Transformation'!$G$4:$G$8425),'Bin Analysis'!$B3395)</f>
        <v>6</v>
      </c>
      <c r="I3395">
        <f t="shared" si="424"/>
        <v>5</v>
      </c>
      <c r="J3395">
        <f t="shared" si="425"/>
        <v>1</v>
      </c>
      <c r="K3395">
        <f>J3395*Weighting!$W$11</f>
        <v>2</v>
      </c>
      <c r="M3395" s="14"/>
    </row>
    <row r="3396" spans="1:13" x14ac:dyDescent="0.25">
      <c r="A3396" s="32">
        <f>IF(Weighting!$P$12&gt;0,B3396,"")</f>
        <v>1.107</v>
      </c>
      <c r="B3396">
        <f>Weighting!$C$12</f>
        <v>1.107</v>
      </c>
      <c r="C3396">
        <f>Weighting!$F$12</f>
        <v>1</v>
      </c>
      <c r="D3396">
        <f>IF(C3396=1,'Data Transformation'!$G$3+0.5*'Data Transformation'!$W$25,IF(C3397=1,D3397-'Data Transformation'!$W$25,FALSE))</f>
        <v>1.131</v>
      </c>
      <c r="E3396">
        <f t="array" ref="E3396">IF(ISLOGICAL(D3396),"",FREQUENCY(IF('Data Transformation'!$B$425:$B$8425='Bin Analysis'!$B3387,'Data Transformation'!$G$425:$G$8425),D3396))</f>
        <v>17</v>
      </c>
      <c r="F3396">
        <f t="shared" si="423"/>
        <v>15</v>
      </c>
      <c r="G3396">
        <f>Weighting!$H$12</f>
        <v>0</v>
      </c>
      <c r="H3396">
        <f t="array" ref="H3396">FREQUENCY(IF('Data Transformation'!$B$4:$B$8425=B3387,'Data Transformation'!$G$4:$G$8425),'Bin Analysis'!$B3396)</f>
        <v>16</v>
      </c>
      <c r="I3396">
        <f t="shared" si="424"/>
        <v>10</v>
      </c>
      <c r="J3396">
        <f t="shared" si="425"/>
        <v>1</v>
      </c>
      <c r="K3396">
        <f>J3396*Weighting!$W$12</f>
        <v>1</v>
      </c>
      <c r="M3396" s="14"/>
    </row>
    <row r="3397" spans="1:13" x14ac:dyDescent="0.25">
      <c r="A3397" s="32">
        <f>IF(Weighting!$P$13&gt;0,B3397,"")</f>
        <v>1.238</v>
      </c>
      <c r="B3397">
        <f>Weighting!$C$13</f>
        <v>1.238</v>
      </c>
      <c r="C3397">
        <f>Weighting!$F$13</f>
        <v>0</v>
      </c>
      <c r="D3397" t="b">
        <f>IF(C3397=1,'Data Transformation'!$G$3+0.5*'Data Transformation'!$W$25,IF(C3398=1,D3398-'Data Transformation'!$W$25,FALSE))</f>
        <v>0</v>
      </c>
      <c r="E3397" t="str">
        <f t="array" ref="E3397">IF(ISLOGICAL(D3397),"",FREQUENCY(IF('Data Transformation'!$B$425:$B$8425='Bin Analysis'!$B3387,'Data Transformation'!$G$425:$G$8425),D3397))</f>
        <v/>
      </c>
      <c r="F3397" t="str">
        <f t="shared" si="423"/>
        <v/>
      </c>
      <c r="G3397">
        <f>Weighting!$H$13</f>
        <v>0</v>
      </c>
      <c r="H3397">
        <f t="array" ref="H3397">FREQUENCY(IF('Data Transformation'!$B$4:$B$8425=B3387,'Data Transformation'!$G$4:$G$8425),'Bin Analysis'!$B3397)</f>
        <v>18</v>
      </c>
      <c r="I3397">
        <f t="shared" si="424"/>
        <v>2</v>
      </c>
      <c r="J3397">
        <f t="shared" si="425"/>
        <v>1</v>
      </c>
      <c r="K3397">
        <f>J3397*Weighting!$W$13</f>
        <v>2</v>
      </c>
      <c r="M3397" s="14"/>
    </row>
    <row r="3398" spans="1:13" x14ac:dyDescent="0.25">
      <c r="A3398" s="32">
        <f>IF(Weighting!$P$14&gt;0,B3398,"")</f>
        <v>1.369</v>
      </c>
      <c r="B3398">
        <f>Weighting!$C$14</f>
        <v>1.369</v>
      </c>
      <c r="C3398">
        <f>Weighting!$F$14</f>
        <v>0</v>
      </c>
      <c r="D3398" t="b">
        <f>IF(C3398=1,'Data Transformation'!$G$3+0.5*'Data Transformation'!$W$25,IF(C3399=1,D3399-'Data Transformation'!$W$25,FALSE))</f>
        <v>0</v>
      </c>
      <c r="E3398" t="str">
        <f t="array" ref="E3398">IF(ISLOGICAL(D3398),"",FREQUENCY(IF('Data Transformation'!$B$425:$B$8425='Bin Analysis'!$B3387,'Data Transformation'!$G$425:$G$8425),D3398))</f>
        <v/>
      </c>
      <c r="F3398" t="str">
        <f t="shared" si="423"/>
        <v/>
      </c>
      <c r="G3398">
        <f>Weighting!$H$14</f>
        <v>0</v>
      </c>
      <c r="H3398">
        <f t="array" ref="H3398">FREQUENCY(IF('Data Transformation'!$B$4:$B$8425=B3387,'Data Transformation'!$G$4:$G$8425),'Bin Analysis'!$B3398)</f>
        <v>18</v>
      </c>
      <c r="I3398">
        <f t="shared" si="424"/>
        <v>0</v>
      </c>
      <c r="J3398">
        <f t="shared" si="425"/>
        <v>0</v>
      </c>
      <c r="K3398">
        <f>J3398*Weighting!$W$14</f>
        <v>0</v>
      </c>
      <c r="M3398" s="14"/>
    </row>
    <row r="3399" spans="1:13" x14ac:dyDescent="0.25">
      <c r="A3399" s="32">
        <f>IF(Weighting!$P$15&gt;0,B3399,"")</f>
        <v>1.5000009999999999</v>
      </c>
      <c r="B3399">
        <f>Weighting!$C$15</f>
        <v>1.5000009999999999</v>
      </c>
      <c r="C3399">
        <f>Weighting!$F$15</f>
        <v>0</v>
      </c>
      <c r="D3399" t="b">
        <f>IF(C3399=1,'Data Transformation'!$G$3+0.5*'Data Transformation'!$W$25,IF(C3400=1,D3400-'Data Transformation'!$W$25,FALSE))</f>
        <v>0</v>
      </c>
      <c r="E3399" t="str">
        <f t="array" ref="E3399">IF(ISLOGICAL(D3399),"",FREQUENCY(IF('Data Transformation'!$B$425:$B$8425='Bin Analysis'!$B3387,'Data Transformation'!$G$425:$G$8425),D3399))</f>
        <v/>
      </c>
      <c r="F3399" t="str">
        <f t="shared" si="423"/>
        <v/>
      </c>
      <c r="G3399">
        <f>Weighting!$H$15</f>
        <v>0</v>
      </c>
      <c r="H3399">
        <f t="array" ref="H3399">FREQUENCY(IF('Data Transformation'!$B$4:$B$8425=B3387,'Data Transformation'!$G$4:$G$8425),'Bin Analysis'!$B3399)</f>
        <v>18</v>
      </c>
      <c r="I3399">
        <f t="shared" si="424"/>
        <v>0</v>
      </c>
      <c r="J3399">
        <f t="shared" si="425"/>
        <v>0</v>
      </c>
      <c r="K3399">
        <f>J3399*Weighting!$W$15</f>
        <v>0</v>
      </c>
      <c r="M3399" s="14"/>
    </row>
    <row r="3400" spans="1:13" x14ac:dyDescent="0.25">
      <c r="A3400" s="32" t="str">
        <f>IF(Weighting!$P$16&gt;0,B3400,"")</f>
        <v/>
      </c>
      <c r="B3400">
        <f>Weighting!$C$16</f>
        <v>1.631</v>
      </c>
      <c r="C3400">
        <f>Weighting!$F$16</f>
        <v>0</v>
      </c>
      <c r="D3400" t="b">
        <f>IF(C3400=1,'Data Transformation'!$G$3+0.5*'Data Transformation'!$W$25,IF(C3401=1,D3401-'Data Transformation'!$W$25,FALSE))</f>
        <v>0</v>
      </c>
      <c r="E3400" t="str">
        <f t="array" ref="E3400">IF(ISLOGICAL(D3400),"",FREQUENCY(IF('Data Transformation'!$B$425:$B$8425='Bin Analysis'!$B3387,'Data Transformation'!$G$425:$G$8425),D3400))</f>
        <v/>
      </c>
      <c r="F3400" t="str">
        <f t="shared" si="423"/>
        <v/>
      </c>
      <c r="G3400">
        <f>Weighting!$H$16</f>
        <v>0</v>
      </c>
      <c r="H3400">
        <f t="array" ref="H3400">FREQUENCY(IF('Data Transformation'!$B$4:$B$8425=B3387,'Data Transformation'!$G$4:$G$8425),'Bin Analysis'!$B3400)</f>
        <v>18</v>
      </c>
      <c r="I3400">
        <f t="shared" si="424"/>
        <v>0</v>
      </c>
      <c r="J3400">
        <f t="shared" si="425"/>
        <v>0</v>
      </c>
      <c r="K3400">
        <f>J3400*Weighting!$W$16</f>
        <v>0</v>
      </c>
      <c r="M3400" s="14"/>
    </row>
    <row r="3401" spans="1:13" x14ac:dyDescent="0.25">
      <c r="A3401" s="32" t="str">
        <f>IF(Weighting!$P$17&gt;0,B3401,"")</f>
        <v/>
      </c>
      <c r="B3401">
        <f>Weighting!$C$17</f>
        <v>1.762</v>
      </c>
      <c r="C3401">
        <f>Weighting!$F$17</f>
        <v>0</v>
      </c>
      <c r="D3401" t="b">
        <f>IF(C3401=1,'Data Transformation'!$G$3+0.5*'Data Transformation'!$W$25,IF(C3402=1,D3402-'Data Transformation'!$W$25,FALSE))</f>
        <v>0</v>
      </c>
      <c r="E3401" t="str">
        <f t="array" ref="E3401">IF(ISLOGICAL(D3401),"",FREQUENCY(IF('Data Transformation'!$B$425:$B$8425='Bin Analysis'!$B3387,'Data Transformation'!$G$425:$G$8425),D3401))</f>
        <v/>
      </c>
      <c r="F3401" t="str">
        <f t="shared" si="423"/>
        <v/>
      </c>
      <c r="G3401">
        <f>Weighting!$H$17</f>
        <v>0</v>
      </c>
      <c r="H3401">
        <f t="array" ref="H3401">FREQUENCY(IF('Data Transformation'!$B$4:$B$8425=B3387,'Data Transformation'!$G$4:$G$8425),'Bin Analysis'!$B3401)</f>
        <v>18</v>
      </c>
      <c r="I3401">
        <f t="shared" si="424"/>
        <v>0</v>
      </c>
      <c r="J3401">
        <f t="shared" si="425"/>
        <v>0</v>
      </c>
      <c r="K3401">
        <f>J3401*Weighting!$W$17</f>
        <v>0</v>
      </c>
      <c r="M3401" s="14"/>
    </row>
    <row r="3402" spans="1:13" x14ac:dyDescent="0.25">
      <c r="A3402" s="32" t="str">
        <f>IF(Weighting!$P$18&gt;0,B3402,"")</f>
        <v/>
      </c>
      <c r="B3402">
        <f>Weighting!$C$18</f>
        <v>1.893</v>
      </c>
      <c r="C3402">
        <f>Weighting!$F$18</f>
        <v>0</v>
      </c>
      <c r="D3402" t="b">
        <f>IF(C3402=1,'Data Transformation'!$G$3+0.5*'Data Transformation'!$W$25,IF(C3403=1,D3403-'Data Transformation'!$W$25,FALSE))</f>
        <v>0</v>
      </c>
      <c r="E3402" t="str">
        <f t="array" ref="E3402">IF(ISLOGICAL(D3402),"",FREQUENCY(IF('Data Transformation'!$B$425:$B$8425='Bin Analysis'!$B3387,'Data Transformation'!$G$425:$G$8425),D3402))</f>
        <v/>
      </c>
      <c r="F3402" t="str">
        <f t="shared" si="423"/>
        <v/>
      </c>
      <c r="G3402">
        <f>Weighting!$H$18</f>
        <v>0</v>
      </c>
      <c r="H3402">
        <f t="array" ref="H3402">FREQUENCY(IF('Data Transformation'!$B$4:$B$8425=B3387,'Data Transformation'!$G$4:$G$8425),'Bin Analysis'!$B3402)</f>
        <v>18</v>
      </c>
      <c r="I3402">
        <f t="shared" si="424"/>
        <v>0</v>
      </c>
      <c r="J3402">
        <f t="shared" si="425"/>
        <v>0</v>
      </c>
      <c r="K3402">
        <f>J3402*Weighting!$W$18</f>
        <v>0</v>
      </c>
      <c r="M3402" s="14"/>
    </row>
    <row r="3403" spans="1:13" x14ac:dyDescent="0.25">
      <c r="A3403" s="32" t="str">
        <f>IF(Weighting!$P$19&gt;0,B3403,"")</f>
        <v/>
      </c>
      <c r="B3403">
        <f>Weighting!$C$19</f>
        <v>2.024</v>
      </c>
      <c r="C3403">
        <f>Weighting!$F$19</f>
        <v>0</v>
      </c>
      <c r="D3403" t="b">
        <f>IF(C3403=1,'Data Transformation'!$G$3+0.5*'Data Transformation'!$W$25,IF(C3404=1,D3404-'Data Transformation'!$W$25,FALSE))</f>
        <v>0</v>
      </c>
      <c r="E3403" t="str">
        <f t="array" ref="E3403">IF(ISLOGICAL(D3403),"",FREQUENCY(IF('Data Transformation'!$B$425:$B$8425='Bin Analysis'!$B3387,'Data Transformation'!$G$425:$G$8425),D3403))</f>
        <v/>
      </c>
      <c r="F3403" t="str">
        <f t="shared" si="423"/>
        <v/>
      </c>
      <c r="G3403">
        <f>Weighting!$H$19</f>
        <v>0</v>
      </c>
      <c r="H3403">
        <f t="array" ref="H3403">FREQUENCY(IF('Data Transformation'!$B$4:$B$8425=B3387,'Data Transformation'!$G$4:$G$8425),'Bin Analysis'!$B3403)</f>
        <v>18</v>
      </c>
      <c r="I3403">
        <f t="shared" si="424"/>
        <v>0</v>
      </c>
      <c r="J3403">
        <f t="shared" si="425"/>
        <v>0</v>
      </c>
      <c r="K3403">
        <f>J3403*Weighting!$W$19</f>
        <v>0</v>
      </c>
      <c r="M3403" s="14"/>
    </row>
    <row r="3404" spans="1:13" x14ac:dyDescent="0.25">
      <c r="A3404" s="32" t="str">
        <f>IF(Weighting!$P$20&gt;0,B3404,"")</f>
        <v/>
      </c>
      <c r="B3404">
        <f>Weighting!$C$20</f>
        <v>2.1550000000000002</v>
      </c>
      <c r="C3404">
        <f>Weighting!$F$20</f>
        <v>0</v>
      </c>
      <c r="D3404" t="b">
        <f>IF(C3404=1,'Data Transformation'!$G$3+0.5*'Data Transformation'!$W$25,IF(C3405=1,D3405-'Data Transformation'!$W$25,FALSE))</f>
        <v>0</v>
      </c>
      <c r="E3404" t="str">
        <f t="array" ref="E3404">IF(ISLOGICAL(D3404),"",FREQUENCY(IF('Data Transformation'!$B$425:$B$8425='Bin Analysis'!$B3387,'Data Transformation'!$G$425:$G$8425),D3404))</f>
        <v/>
      </c>
      <c r="F3404" t="str">
        <f t="shared" si="423"/>
        <v/>
      </c>
      <c r="G3404">
        <f>Weighting!$H$20</f>
        <v>0</v>
      </c>
      <c r="H3404">
        <f t="array" ref="H3404">FREQUENCY(IF('Data Transformation'!$B$4:$B$8425=B3387,'Data Transformation'!$G$4:$G$8425),'Bin Analysis'!$B3404)</f>
        <v>18</v>
      </c>
      <c r="I3404">
        <f t="shared" si="424"/>
        <v>0</v>
      </c>
      <c r="J3404">
        <f t="shared" si="425"/>
        <v>0</v>
      </c>
      <c r="K3404">
        <f>J3404*Weighting!$W$20</f>
        <v>0</v>
      </c>
      <c r="M3404" s="14"/>
    </row>
    <row r="3405" spans="1:13" x14ac:dyDescent="0.25">
      <c r="A3405" s="32" t="str">
        <f>IF(Weighting!$P$21&gt;0,B3405,"")</f>
        <v/>
      </c>
      <c r="B3405">
        <f>Weighting!$C$21</f>
        <v>2.2860000000000005</v>
      </c>
      <c r="C3405">
        <f>Weighting!$F$21</f>
        <v>0</v>
      </c>
      <c r="D3405" t="b">
        <f>IF(C3405=1,'Data Transformation'!$G$3+0.5*'Data Transformation'!$W$25,IF(C3406=1,D3406-'Data Transformation'!$W$25,FALSE))</f>
        <v>0</v>
      </c>
      <c r="E3405" t="str">
        <f t="array" ref="E3405">IF(ISLOGICAL(D3405),"",FREQUENCY(IF('Data Transformation'!$B$425:$B$8425='Bin Analysis'!$B3387,'Data Transformation'!$G$425:$G$8425),D3405))</f>
        <v/>
      </c>
      <c r="F3405" t="str">
        <f t="shared" si="423"/>
        <v/>
      </c>
      <c r="G3405">
        <f>Weighting!$H$21</f>
        <v>0</v>
      </c>
      <c r="H3405">
        <f t="array" ref="H3405">FREQUENCY(IF('Data Transformation'!$B$4:$B$8425=B3387,'Data Transformation'!$G$4:$G$8425),'Bin Analysis'!$B3405)</f>
        <v>18</v>
      </c>
      <c r="I3405">
        <f t="shared" si="424"/>
        <v>0</v>
      </c>
      <c r="J3405">
        <f t="shared" si="425"/>
        <v>0</v>
      </c>
      <c r="K3405">
        <f>J3405*Weighting!$W$21</f>
        <v>0</v>
      </c>
      <c r="M3405" s="14"/>
    </row>
    <row r="3406" spans="1:13" x14ac:dyDescent="0.25">
      <c r="A3406" s="32" t="str">
        <f>IF(Weighting!$P$22&gt;0,B3406,"")</f>
        <v/>
      </c>
      <c r="B3406">
        <f>Weighting!$C$22</f>
        <v>2.4170000000000007</v>
      </c>
      <c r="C3406">
        <f>Weighting!$F$22</f>
        <v>0</v>
      </c>
      <c r="D3406" t="b">
        <f>IF(C3406=1,'Data Transformation'!$G$3+0.5*'Data Transformation'!$W$25,IF(C3407=1,D3407-'Data Transformation'!$W$25,FALSE))</f>
        <v>0</v>
      </c>
      <c r="E3406" t="str">
        <f t="array" ref="E3406">IF(ISLOGICAL(D3406),"",FREQUENCY(IF('Data Transformation'!$B$425:$B$8425='Bin Analysis'!$B3387,'Data Transformation'!$G$425:$G$8425),D3406))</f>
        <v/>
      </c>
      <c r="F3406" t="str">
        <f t="shared" si="423"/>
        <v/>
      </c>
      <c r="G3406">
        <f>Weighting!$H$22</f>
        <v>0</v>
      </c>
      <c r="H3406">
        <f t="array" ref="H3406">FREQUENCY(IF('Data Transformation'!$B$4:$B$8425=B3387,'Data Transformation'!$G$4:$G$8425),'Bin Analysis'!$B3406)</f>
        <v>18</v>
      </c>
      <c r="I3406">
        <f t="shared" si="424"/>
        <v>0</v>
      </c>
      <c r="J3406">
        <f t="shared" si="425"/>
        <v>0</v>
      </c>
      <c r="K3406">
        <f>J3406*Weighting!$W$22</f>
        <v>0</v>
      </c>
      <c r="M3406" s="14"/>
    </row>
    <row r="3407" spans="1:13" x14ac:dyDescent="0.25">
      <c r="A3407" s="32" t="str">
        <f>IF(Weighting!$P$23&gt;0,B3407,"")</f>
        <v/>
      </c>
      <c r="B3407">
        <f>Weighting!$C$23</f>
        <v>2.5480000000000009</v>
      </c>
      <c r="C3407">
        <f>Weighting!$F$23</f>
        <v>0</v>
      </c>
      <c r="D3407" t="b">
        <f>IF(C3407=1,'Data Transformation'!$G$3+0.5*'Data Transformation'!$W$25,IF(C3408=1,D3408-'Data Transformation'!$W$25,FALSE))</f>
        <v>0</v>
      </c>
      <c r="E3407" t="str">
        <f t="array" ref="E3407">IF(ISLOGICAL(D3407),"",FREQUENCY(IF('Data Transformation'!$B$425:$B$8425='Bin Analysis'!$B3387,'Data Transformation'!$G$425:$G$8425),D3407))</f>
        <v/>
      </c>
      <c r="F3407" t="str">
        <f t="shared" si="423"/>
        <v/>
      </c>
      <c r="G3407">
        <f>Weighting!$H$23</f>
        <v>0</v>
      </c>
      <c r="H3407">
        <f t="array" ref="H3407">FREQUENCY(IF('Data Transformation'!$B$4:$B$8425=B3387,'Data Transformation'!$G$4:$G$8425),'Bin Analysis'!$B3407)</f>
        <v>18</v>
      </c>
      <c r="I3407">
        <f t="shared" si="424"/>
        <v>0</v>
      </c>
      <c r="J3407">
        <f t="shared" si="425"/>
        <v>0</v>
      </c>
      <c r="K3407">
        <f>J3407*Weighting!$W$23</f>
        <v>0</v>
      </c>
      <c r="M3407" s="14"/>
    </row>
    <row r="3408" spans="1:13" x14ac:dyDescent="0.25">
      <c r="A3408" s="32" t="str">
        <f>IF(Weighting!$P$24&gt;0,B3408,"")</f>
        <v/>
      </c>
      <c r="B3408">
        <f>Weighting!$C$24</f>
        <v>2.6790000000000012</v>
      </c>
      <c r="C3408">
        <f>Weighting!$F$24</f>
        <v>0</v>
      </c>
      <c r="D3408" t="b">
        <f>IF(C3408=1,'Data Transformation'!$G$3+0.5*'Data Transformation'!$W$25,IF(C3409=1,D3409-'Data Transformation'!$W$25,FALSE))</f>
        <v>0</v>
      </c>
      <c r="E3408" t="str">
        <f t="array" ref="E3408">IF(ISLOGICAL(D3408),"",FREQUENCY(IF('Data Transformation'!$B$425:$B$8425='Bin Analysis'!$B3387,'Data Transformation'!$G$425:$G$8425),D3408))</f>
        <v/>
      </c>
      <c r="F3408" t="str">
        <f t="shared" si="423"/>
        <v/>
      </c>
      <c r="G3408">
        <f>Weighting!$H$24</f>
        <v>0</v>
      </c>
      <c r="H3408">
        <f t="array" ref="H3408">FREQUENCY(IF('Data Transformation'!$B$4:$B$8425=B3387,'Data Transformation'!$G$4:$G$8425),'Bin Analysis'!$B3408)</f>
        <v>18</v>
      </c>
      <c r="I3408">
        <f t="shared" si="424"/>
        <v>0</v>
      </c>
      <c r="J3408">
        <f t="shared" si="425"/>
        <v>0</v>
      </c>
      <c r="K3408">
        <f>J3408*Weighting!$W$24</f>
        <v>0</v>
      </c>
      <c r="M3408" s="14"/>
    </row>
    <row r="3409" spans="1:25" x14ac:dyDescent="0.25">
      <c r="A3409" s="32" t="str">
        <f>IF(Weighting!$P$25&gt;0,B3409,"")</f>
        <v/>
      </c>
      <c r="B3409">
        <f>Weighting!$C$25</f>
        <v>2.8100000000000014</v>
      </c>
      <c r="C3409">
        <f>Weighting!$F$25</f>
        <v>0</v>
      </c>
      <c r="D3409" t="b">
        <f>IF(C3409=1,'Data Transformation'!$G$3+0.5*'Data Transformation'!$W$25,IF(C3410=1,D3410-'Data Transformation'!$W$25,FALSE))</f>
        <v>0</v>
      </c>
      <c r="E3409" t="str">
        <f t="array" ref="E3409">IF(ISLOGICAL(D3409),"",FREQUENCY(IF('Data Transformation'!$B$425:$B$8425='Bin Analysis'!$B3387,'Data Transformation'!$G$425:$G$8425),D3409))</f>
        <v/>
      </c>
      <c r="F3409" t="str">
        <f t="shared" si="423"/>
        <v/>
      </c>
      <c r="G3409">
        <f>Weighting!$H$25</f>
        <v>0</v>
      </c>
      <c r="H3409">
        <f t="array" ref="H3409">FREQUENCY(IF('Data Transformation'!$B$4:$B$8425=B3387,'Data Transformation'!$G$4:$G$8425),'Bin Analysis'!$B3409)</f>
        <v>18</v>
      </c>
      <c r="I3409">
        <f t="shared" si="424"/>
        <v>0</v>
      </c>
      <c r="J3409">
        <f t="shared" si="425"/>
        <v>0</v>
      </c>
      <c r="K3409">
        <f>J3409*Weighting!$W$25</f>
        <v>0</v>
      </c>
      <c r="M3409" s="14"/>
    </row>
    <row r="3410" spans="1:25" x14ac:dyDescent="0.25">
      <c r="O3410"/>
      <c r="P3410"/>
      <c r="Q3410"/>
      <c r="R3410"/>
    </row>
    <row r="3411" spans="1:25" ht="23.25" x14ac:dyDescent="0.35">
      <c r="A3411" s="21" t="s">
        <v>0</v>
      </c>
      <c r="B3411" s="21">
        <f>IFERROR(VLOOKUP(C3411,'Data Transformation'!$L$6:$M$426,2,FALSE),"")</f>
        <v>142</v>
      </c>
      <c r="C3411" s="21">
        <f>C3387+1</f>
        <v>142</v>
      </c>
      <c r="D3411" s="21"/>
      <c r="E3411" s="21"/>
      <c r="F3411" s="21"/>
      <c r="G3411" s="21"/>
      <c r="H3411" s="22"/>
      <c r="I3411" s="22"/>
      <c r="J3411" s="22"/>
      <c r="K3411" s="21"/>
      <c r="L3411" s="21">
        <f>B3411</f>
        <v>142</v>
      </c>
      <c r="M3411" s="23">
        <f>INDEX('Data Transformation'!$O$4:$O$424,MATCH($B3411,'Data Transformation'!$M$4:$M$424,0),MATCH($M$2,'Data Transformation'!$O$3,0))</f>
        <v>18</v>
      </c>
      <c r="N3411" s="27">
        <f>IF('Input and Summary Results'!$J$16="minimum",'Bin Analysis'!X3412/(M3411-1),'Bin Analysis'!Y3411/('Bin Analysis'!M3411-1))</f>
        <v>0</v>
      </c>
      <c r="O3411" s="27">
        <f>IF(M3411=FALSE,NA(),(VLOOKUP(1,C3414:K3433,4,FALSE))/(M3411-1))</f>
        <v>0</v>
      </c>
      <c r="P3411" s="27">
        <f>IF(M3411=FALSE,NA(),SUM(J3414:J3433)/Weighting!$S$5)</f>
        <v>0.2</v>
      </c>
      <c r="Q3411" s="27">
        <f>IF(M3411=FALSE,NA(),SUM(K3414:K3433)/Weighting!$S$6)</f>
        <v>8.6956521739130432E-2</v>
      </c>
      <c r="R3411" s="27">
        <f>IF(M3411=FALSE,NA(),(VLOOKUP(1,G3414:K3433,3,FALSE))/(M3411-1))</f>
        <v>1</v>
      </c>
      <c r="S3411" s="22" t="str">
        <f>IF(M3411=FALSE,NA(),IF(SUM(J3414:J3433)=2,"yes","no"))</f>
        <v>yes</v>
      </c>
      <c r="X3411" s="2" cm="2">
        <f t="array" ref="X3411:X3412">FREQUENCY(IF('Data Transformation'!$B$425:$B$6424='Bin Analysis'!L3411,'Data Transformation'!$G$425:$G$6424),'Data Transformation'!$U$11)</f>
        <v>17</v>
      </c>
      <c r="Y3411" s="2" cm="2">
        <f t="array" ref="Y3411:Y3412">FREQUENCY(IF('Data Transformation'!$B$425:$B$6424='Bin Analysis'!L3411,'Data Transformation'!$G$425:$G$6424),'Data Transformation'!$U$12)</f>
        <v>17</v>
      </c>
    </row>
    <row r="3412" spans="1:25" x14ac:dyDescent="0.25">
      <c r="A3412" s="14" t="s">
        <v>66</v>
      </c>
      <c r="B3412" t="s">
        <v>47</v>
      </c>
      <c r="C3412" t="s">
        <v>5</v>
      </c>
      <c r="D3412" t="s">
        <v>99</v>
      </c>
      <c r="E3412" t="s">
        <v>100</v>
      </c>
      <c r="F3412" t="s">
        <v>101</v>
      </c>
      <c r="G3412" t="s">
        <v>69</v>
      </c>
      <c r="H3412" t="s">
        <v>31</v>
      </c>
      <c r="I3412" t="s">
        <v>32</v>
      </c>
      <c r="J3412" t="s">
        <v>46</v>
      </c>
      <c r="K3412" s="14" t="s">
        <v>45</v>
      </c>
      <c r="M3412" s="14"/>
      <c r="X3412" s="2">
        <v>0</v>
      </c>
      <c r="Y3412" s="2">
        <v>0</v>
      </c>
    </row>
    <row r="3413" spans="1:25" x14ac:dyDescent="0.25">
      <c r="A3413" s="32"/>
      <c r="D3413" t="b">
        <f>IF(C3413=1,'Data Transformation'!$G$3+0.5*'Data Transformation'!$W$25,IF(C3414=1,D3414-'Data Transformation'!$W$25,FALSE))</f>
        <v>0</v>
      </c>
      <c r="E3413" t="str">
        <f t="array" ref="E3413">IF(ISLOGICAL(D3413),"",FREQUENCY(IF('Data Transformation'!$B$425:$B$8425='Bin Analysis'!$B3411,'Data Transformation'!$G$425:$G$8425),D3413))</f>
        <v/>
      </c>
      <c r="F3413" t="str">
        <f>IF(ISLOGICAL(D3413),"",E3413-E3412)</f>
        <v/>
      </c>
      <c r="M3413" s="14"/>
    </row>
    <row r="3414" spans="1:25" x14ac:dyDescent="0.25">
      <c r="A3414" s="32">
        <f>IF(Weighting!$P$6&gt;0,B3414,"")</f>
        <v>0.32100000000000001</v>
      </c>
      <c r="B3414">
        <f>Weighting!$C$6</f>
        <v>0.32100000000000001</v>
      </c>
      <c r="C3414">
        <f>Weighting!$F$6</f>
        <v>0</v>
      </c>
      <c r="D3414" t="b">
        <f>IF(C3414=1,'Data Transformation'!$G$3+0.5*'Data Transformation'!$W$25,IF(C3415=1,D3415-'Data Transformation'!$W$25,FALSE))</f>
        <v>0</v>
      </c>
      <c r="E3414" t="str">
        <f t="array" ref="E3414">IF(ISLOGICAL(D3414),"",FREQUENCY(IF('Data Transformation'!$B$425:$B$8425='Bin Analysis'!$B3411,'Data Transformation'!$G$425:$G$8425),D3414))</f>
        <v/>
      </c>
      <c r="F3414" t="str">
        <f>IF(ISLOGICAL(D3414),"",E3414-E3413)</f>
        <v/>
      </c>
      <c r="G3414">
        <f>Weighting!$H$6</f>
        <v>1</v>
      </c>
      <c r="H3414">
        <f t="array" ref="H3414">FREQUENCY(IF('Data Transformation'!$B$4:$B$8425=B3411,'Data Transformation'!$G$4:$G$8425),'Bin Analysis'!$B3414)</f>
        <v>17</v>
      </c>
      <c r="I3414">
        <f>H3414-H3413</f>
        <v>17</v>
      </c>
      <c r="J3414">
        <f>IF(I3414=0,0,1)</f>
        <v>1</v>
      </c>
      <c r="K3414">
        <f>J3414*Weighting!$W$6</f>
        <v>1</v>
      </c>
      <c r="M3414" s="14"/>
    </row>
    <row r="3415" spans="1:25" x14ac:dyDescent="0.25">
      <c r="A3415" s="32">
        <f>IF(Weighting!$P$7&gt;0,B3415,"")</f>
        <v>0.45200000000000001</v>
      </c>
      <c r="B3415">
        <f>Weighting!$C$7</f>
        <v>0.45200000000000001</v>
      </c>
      <c r="C3415">
        <f>Weighting!$F$7</f>
        <v>0</v>
      </c>
      <c r="D3415" t="b">
        <f>IF(C3415=1,'Data Transformation'!$G$3+0.5*'Data Transformation'!$W$25,IF(C3416=1,D3416-'Data Transformation'!$W$25,FALSE))</f>
        <v>0</v>
      </c>
      <c r="E3415" t="str">
        <f t="array" ref="E3415">IF(ISLOGICAL(D3415),"",FREQUENCY(IF('Data Transformation'!$B$425:$B$8425='Bin Analysis'!$B3411,'Data Transformation'!$G$425:$G$8425),D3415))</f>
        <v/>
      </c>
      <c r="F3415" t="str">
        <f t="shared" ref="F3415:F3433" si="426">IF(ISLOGICAL(D3415),"",E3415-E3414)</f>
        <v/>
      </c>
      <c r="G3415">
        <f>Weighting!$H$7</f>
        <v>0</v>
      </c>
      <c r="H3415">
        <f t="array" ref="H3415">FREQUENCY(IF('Data Transformation'!$B$4:$B$8425=B3411,'Data Transformation'!$G$4:$G$8425),'Bin Analysis'!$B3415)</f>
        <v>17</v>
      </c>
      <c r="I3415">
        <f t="shared" ref="I3415:I3433" si="427">H3415-H3414</f>
        <v>0</v>
      </c>
      <c r="J3415">
        <f>IF(I3415=0,0,1)</f>
        <v>0</v>
      </c>
      <c r="K3415">
        <f>J3415*Weighting!$W$7</f>
        <v>0</v>
      </c>
      <c r="M3415" s="14"/>
    </row>
    <row r="3416" spans="1:25" x14ac:dyDescent="0.25">
      <c r="A3416" s="32">
        <f>IF(Weighting!$P$8&gt;0,B3416,"")</f>
        <v>0.58299999999999996</v>
      </c>
      <c r="B3416">
        <f>Weighting!$C$8</f>
        <v>0.58299999999999996</v>
      </c>
      <c r="C3416">
        <f>Weighting!$F$8</f>
        <v>0</v>
      </c>
      <c r="D3416" t="b">
        <f>IF(C3416=1,'Data Transformation'!$G$3+0.5*'Data Transformation'!$W$25,IF(C3417=1,D3417-'Data Transformation'!$W$25,FALSE))</f>
        <v>0</v>
      </c>
      <c r="E3416" t="str">
        <f t="array" ref="E3416">IF(ISLOGICAL(D3416),"",FREQUENCY(IF('Data Transformation'!$B$425:$B$8425='Bin Analysis'!$B3411,'Data Transformation'!$G$425:$G$8425),D3416))</f>
        <v/>
      </c>
      <c r="F3416" t="str">
        <f t="shared" si="426"/>
        <v/>
      </c>
      <c r="G3416">
        <f>Weighting!$H$8</f>
        <v>0</v>
      </c>
      <c r="H3416">
        <f t="array" ref="H3416">FREQUENCY(IF('Data Transformation'!$B$4:$B$8425=B3411,'Data Transformation'!$G$4:$G$8425),'Bin Analysis'!$B3416)</f>
        <v>17</v>
      </c>
      <c r="I3416">
        <f t="shared" si="427"/>
        <v>0</v>
      </c>
      <c r="J3416">
        <f t="shared" ref="J3416:J3433" si="428">IF(I3416=0,0,1)</f>
        <v>0</v>
      </c>
      <c r="K3416">
        <f>J3416*Weighting!$W$8</f>
        <v>0</v>
      </c>
      <c r="M3416" s="14"/>
    </row>
    <row r="3417" spans="1:25" x14ac:dyDescent="0.25">
      <c r="A3417" s="32">
        <f>IF(Weighting!$P$9&gt;0,B3417,"")</f>
        <v>0.71399999999999997</v>
      </c>
      <c r="B3417" s="50">
        <f>Weighting!$C$9</f>
        <v>0.71399999999999997</v>
      </c>
      <c r="C3417">
        <f>Weighting!$F$9</f>
        <v>0</v>
      </c>
      <c r="D3417" t="b">
        <f>IF(C3417=1,'Data Transformation'!$G$3+0.5*'Data Transformation'!$W$25,IF(C3418=1,D3418-'Data Transformation'!$W$25,FALSE))</f>
        <v>0</v>
      </c>
      <c r="E3417" t="str">
        <f t="array" ref="E3417">IF(ISLOGICAL(D3417),"",FREQUENCY(IF('Data Transformation'!$B$425:$B$8425='Bin Analysis'!$B3411,'Data Transformation'!$G$425:$G$8425),D3417))</f>
        <v/>
      </c>
      <c r="F3417" t="str">
        <f t="shared" si="426"/>
        <v/>
      </c>
      <c r="G3417">
        <f>Weighting!$H$9</f>
        <v>0</v>
      </c>
      <c r="H3417">
        <f t="array" ref="H3417">FREQUENCY(IF('Data Transformation'!$B$4:$B$8425=B3411,'Data Transformation'!$G$4:$G$8425),'Bin Analysis'!$B3417)</f>
        <v>17</v>
      </c>
      <c r="I3417">
        <f t="shared" si="427"/>
        <v>0</v>
      </c>
      <c r="J3417">
        <f t="shared" si="428"/>
        <v>0</v>
      </c>
      <c r="K3417">
        <f>J3417*Weighting!$W$9</f>
        <v>0</v>
      </c>
      <c r="M3417" s="14"/>
    </row>
    <row r="3418" spans="1:25" x14ac:dyDescent="0.25">
      <c r="A3418" s="32">
        <f>IF(Weighting!$P$10&gt;0,B3418,"")</f>
        <v>0.84499999999999997</v>
      </c>
      <c r="B3418">
        <f>Weighting!$C$10</f>
        <v>0.84499999999999997</v>
      </c>
      <c r="C3418">
        <f>Weighting!$F$10</f>
        <v>0</v>
      </c>
      <c r="D3418" t="b">
        <f>IF(C3418=1,'Data Transformation'!$G$3+0.5*'Data Transformation'!$W$25,IF(C3419=1,D3419-'Data Transformation'!$W$25,FALSE))</f>
        <v>0</v>
      </c>
      <c r="E3418" t="str">
        <f t="array" ref="E3418">IF(ISLOGICAL(D3418),"",FREQUENCY(IF('Data Transformation'!$B$425:$B$8425='Bin Analysis'!$B3411,'Data Transformation'!$G$425:$G$8425),D3418))</f>
        <v/>
      </c>
      <c r="F3418" t="str">
        <f t="shared" si="426"/>
        <v/>
      </c>
      <c r="G3418">
        <f>Weighting!$H$10</f>
        <v>0</v>
      </c>
      <c r="H3418">
        <f t="array" ref="H3418">FREQUENCY(IF('Data Transformation'!$B$4:$B$8425=B3411,'Data Transformation'!$G$4:$G$8425),'Bin Analysis'!$B3418)</f>
        <v>17</v>
      </c>
      <c r="I3418">
        <f t="shared" si="427"/>
        <v>0</v>
      </c>
      <c r="J3418">
        <f t="shared" si="428"/>
        <v>0</v>
      </c>
      <c r="K3418">
        <f>J3418*Weighting!$W$10</f>
        <v>0</v>
      </c>
      <c r="M3418" s="14"/>
    </row>
    <row r="3419" spans="1:25" x14ac:dyDescent="0.25">
      <c r="A3419" s="32">
        <f>IF(Weighting!$P$11&gt;0,B3419,"")</f>
        <v>0.97599999999999998</v>
      </c>
      <c r="B3419">
        <f>Weighting!$C$11</f>
        <v>0.97599999999999998</v>
      </c>
      <c r="C3419">
        <f>Weighting!$F$11</f>
        <v>0</v>
      </c>
      <c r="D3419">
        <f>IF(C3419=1,'Data Transformation'!$G$3+0.5*'Data Transformation'!$W$25,IF(C3420=1,D3420-'Data Transformation'!$W$25,FALSE))</f>
        <v>0.86899999999999999</v>
      </c>
      <c r="E3419">
        <f t="array" ref="E3419">IF(ISLOGICAL(D3419),"",FREQUENCY(IF('Data Transformation'!$B$425:$B$8425='Bin Analysis'!$B3411,'Data Transformation'!$G$425:$G$8425),D3419))</f>
        <v>17</v>
      </c>
      <c r="F3419" t="e">
        <f t="shared" si="426"/>
        <v>#VALUE!</v>
      </c>
      <c r="G3419">
        <f>Weighting!$H$11</f>
        <v>0</v>
      </c>
      <c r="H3419">
        <f t="array" ref="H3419">FREQUENCY(IF('Data Transformation'!$B$4:$B$8425=B3411,'Data Transformation'!$G$4:$G$8425),'Bin Analysis'!$B3419)</f>
        <v>17</v>
      </c>
      <c r="I3419">
        <f t="shared" si="427"/>
        <v>0</v>
      </c>
      <c r="J3419">
        <f t="shared" si="428"/>
        <v>0</v>
      </c>
      <c r="K3419">
        <f>J3419*Weighting!$W$11</f>
        <v>0</v>
      </c>
      <c r="M3419" s="14"/>
    </row>
    <row r="3420" spans="1:25" x14ac:dyDescent="0.25">
      <c r="A3420" s="32">
        <f>IF(Weighting!$P$12&gt;0,B3420,"")</f>
        <v>1.107</v>
      </c>
      <c r="B3420">
        <f>Weighting!$C$12</f>
        <v>1.107</v>
      </c>
      <c r="C3420">
        <f>Weighting!$F$12</f>
        <v>1</v>
      </c>
      <c r="D3420">
        <f>IF(C3420=1,'Data Transformation'!$G$3+0.5*'Data Transformation'!$W$25,IF(C3421=1,D3421-'Data Transformation'!$W$25,FALSE))</f>
        <v>1.131</v>
      </c>
      <c r="E3420">
        <f t="array" ref="E3420">IF(ISLOGICAL(D3420),"",FREQUENCY(IF('Data Transformation'!$B$425:$B$8425='Bin Analysis'!$B3411,'Data Transformation'!$G$425:$G$8425),D3420))</f>
        <v>17</v>
      </c>
      <c r="F3420">
        <f t="shared" si="426"/>
        <v>0</v>
      </c>
      <c r="G3420">
        <f>Weighting!$H$12</f>
        <v>0</v>
      </c>
      <c r="H3420">
        <f t="array" ref="H3420">FREQUENCY(IF('Data Transformation'!$B$4:$B$8425=B3411,'Data Transformation'!$G$4:$G$8425),'Bin Analysis'!$B3420)</f>
        <v>18</v>
      </c>
      <c r="I3420">
        <f t="shared" si="427"/>
        <v>1</v>
      </c>
      <c r="J3420">
        <f t="shared" si="428"/>
        <v>1</v>
      </c>
      <c r="K3420">
        <f>J3420*Weighting!$W$12</f>
        <v>1</v>
      </c>
      <c r="M3420" s="14"/>
    </row>
    <row r="3421" spans="1:25" x14ac:dyDescent="0.25">
      <c r="A3421" s="32">
        <f>IF(Weighting!$P$13&gt;0,B3421,"")</f>
        <v>1.238</v>
      </c>
      <c r="B3421">
        <f>Weighting!$C$13</f>
        <v>1.238</v>
      </c>
      <c r="C3421">
        <f>Weighting!$F$13</f>
        <v>0</v>
      </c>
      <c r="D3421" t="b">
        <f>IF(C3421=1,'Data Transformation'!$G$3+0.5*'Data Transformation'!$W$25,IF(C3422=1,D3422-'Data Transformation'!$W$25,FALSE))</f>
        <v>0</v>
      </c>
      <c r="E3421" t="str">
        <f t="array" ref="E3421">IF(ISLOGICAL(D3421),"",FREQUENCY(IF('Data Transformation'!$B$425:$B$8425='Bin Analysis'!$B3411,'Data Transformation'!$G$425:$G$8425),D3421))</f>
        <v/>
      </c>
      <c r="F3421" t="str">
        <f t="shared" si="426"/>
        <v/>
      </c>
      <c r="G3421">
        <f>Weighting!$H$13</f>
        <v>0</v>
      </c>
      <c r="H3421">
        <f t="array" ref="H3421">FREQUENCY(IF('Data Transformation'!$B$4:$B$8425=B3411,'Data Transformation'!$G$4:$G$8425),'Bin Analysis'!$B3421)</f>
        <v>18</v>
      </c>
      <c r="I3421">
        <f t="shared" si="427"/>
        <v>0</v>
      </c>
      <c r="J3421">
        <f t="shared" si="428"/>
        <v>0</v>
      </c>
      <c r="K3421">
        <f>J3421*Weighting!$W$13</f>
        <v>0</v>
      </c>
      <c r="M3421" s="14"/>
    </row>
    <row r="3422" spans="1:25" x14ac:dyDescent="0.25">
      <c r="A3422" s="32">
        <f>IF(Weighting!$P$14&gt;0,B3422,"")</f>
        <v>1.369</v>
      </c>
      <c r="B3422">
        <f>Weighting!$C$14</f>
        <v>1.369</v>
      </c>
      <c r="C3422">
        <f>Weighting!$F$14</f>
        <v>0</v>
      </c>
      <c r="D3422" t="b">
        <f>IF(C3422=1,'Data Transformation'!$G$3+0.5*'Data Transformation'!$W$25,IF(C3423=1,D3423-'Data Transformation'!$W$25,FALSE))</f>
        <v>0</v>
      </c>
      <c r="E3422" t="str">
        <f t="array" ref="E3422">IF(ISLOGICAL(D3422),"",FREQUENCY(IF('Data Transformation'!$B$425:$B$8425='Bin Analysis'!$B3411,'Data Transformation'!$G$425:$G$8425),D3422))</f>
        <v/>
      </c>
      <c r="F3422" t="str">
        <f t="shared" si="426"/>
        <v/>
      </c>
      <c r="G3422">
        <f>Weighting!$H$14</f>
        <v>0</v>
      </c>
      <c r="H3422">
        <f t="array" ref="H3422">FREQUENCY(IF('Data Transformation'!$B$4:$B$8425=B3411,'Data Transformation'!$G$4:$G$8425),'Bin Analysis'!$B3422)</f>
        <v>18</v>
      </c>
      <c r="I3422">
        <f t="shared" si="427"/>
        <v>0</v>
      </c>
      <c r="J3422">
        <f t="shared" si="428"/>
        <v>0</v>
      </c>
      <c r="K3422">
        <f>J3422*Weighting!$W$14</f>
        <v>0</v>
      </c>
      <c r="M3422" s="14"/>
    </row>
    <row r="3423" spans="1:25" x14ac:dyDescent="0.25">
      <c r="A3423" s="32">
        <f>IF(Weighting!$P$15&gt;0,B3423,"")</f>
        <v>1.5000009999999999</v>
      </c>
      <c r="B3423">
        <f>Weighting!$C$15</f>
        <v>1.5000009999999999</v>
      </c>
      <c r="C3423">
        <f>Weighting!$F$15</f>
        <v>0</v>
      </c>
      <c r="D3423" t="b">
        <f>IF(C3423=1,'Data Transformation'!$G$3+0.5*'Data Transformation'!$W$25,IF(C3424=1,D3424-'Data Transformation'!$W$25,FALSE))</f>
        <v>0</v>
      </c>
      <c r="E3423" t="str">
        <f t="array" ref="E3423">IF(ISLOGICAL(D3423),"",FREQUENCY(IF('Data Transformation'!$B$425:$B$8425='Bin Analysis'!$B3411,'Data Transformation'!$G$425:$G$8425),D3423))</f>
        <v/>
      </c>
      <c r="F3423" t="str">
        <f t="shared" si="426"/>
        <v/>
      </c>
      <c r="G3423">
        <f>Weighting!$H$15</f>
        <v>0</v>
      </c>
      <c r="H3423">
        <f t="array" ref="H3423">FREQUENCY(IF('Data Transformation'!$B$4:$B$8425=B3411,'Data Transformation'!$G$4:$G$8425),'Bin Analysis'!$B3423)</f>
        <v>18</v>
      </c>
      <c r="I3423">
        <f t="shared" si="427"/>
        <v>0</v>
      </c>
      <c r="J3423">
        <f t="shared" si="428"/>
        <v>0</v>
      </c>
      <c r="K3423">
        <f>J3423*Weighting!$W$15</f>
        <v>0</v>
      </c>
      <c r="M3423" s="14"/>
    </row>
    <row r="3424" spans="1:25" x14ac:dyDescent="0.25">
      <c r="A3424" s="32" t="str">
        <f>IF(Weighting!$P$16&gt;0,B3424,"")</f>
        <v/>
      </c>
      <c r="B3424">
        <f>Weighting!$C$16</f>
        <v>1.631</v>
      </c>
      <c r="C3424">
        <f>Weighting!$F$16</f>
        <v>0</v>
      </c>
      <c r="D3424" t="b">
        <f>IF(C3424=1,'Data Transformation'!$G$3+0.5*'Data Transformation'!$W$25,IF(C3425=1,D3425-'Data Transformation'!$W$25,FALSE))</f>
        <v>0</v>
      </c>
      <c r="E3424" t="str">
        <f t="array" ref="E3424">IF(ISLOGICAL(D3424),"",FREQUENCY(IF('Data Transformation'!$B$425:$B$8425='Bin Analysis'!$B3411,'Data Transformation'!$G$425:$G$8425),D3424))</f>
        <v/>
      </c>
      <c r="F3424" t="str">
        <f t="shared" si="426"/>
        <v/>
      </c>
      <c r="G3424">
        <f>Weighting!$H$16</f>
        <v>0</v>
      </c>
      <c r="H3424">
        <f t="array" ref="H3424">FREQUENCY(IF('Data Transformation'!$B$4:$B$8425=B3411,'Data Transformation'!$G$4:$G$8425),'Bin Analysis'!$B3424)</f>
        <v>18</v>
      </c>
      <c r="I3424">
        <f t="shared" si="427"/>
        <v>0</v>
      </c>
      <c r="J3424">
        <f t="shared" si="428"/>
        <v>0</v>
      </c>
      <c r="K3424">
        <f>J3424*Weighting!$W$16</f>
        <v>0</v>
      </c>
      <c r="M3424" s="14"/>
    </row>
    <row r="3425" spans="1:25" x14ac:dyDescent="0.25">
      <c r="A3425" s="32" t="str">
        <f>IF(Weighting!$P$17&gt;0,B3425,"")</f>
        <v/>
      </c>
      <c r="B3425">
        <f>Weighting!$C$17</f>
        <v>1.762</v>
      </c>
      <c r="C3425">
        <f>Weighting!$F$17</f>
        <v>0</v>
      </c>
      <c r="D3425" t="b">
        <f>IF(C3425=1,'Data Transformation'!$G$3+0.5*'Data Transformation'!$W$25,IF(C3426=1,D3426-'Data Transformation'!$W$25,FALSE))</f>
        <v>0</v>
      </c>
      <c r="E3425" t="str">
        <f t="array" ref="E3425">IF(ISLOGICAL(D3425),"",FREQUENCY(IF('Data Transformation'!$B$425:$B$8425='Bin Analysis'!$B3411,'Data Transformation'!$G$425:$G$8425),D3425))</f>
        <v/>
      </c>
      <c r="F3425" t="str">
        <f t="shared" si="426"/>
        <v/>
      </c>
      <c r="G3425">
        <f>Weighting!$H$17</f>
        <v>0</v>
      </c>
      <c r="H3425">
        <f t="array" ref="H3425">FREQUENCY(IF('Data Transformation'!$B$4:$B$8425=B3411,'Data Transformation'!$G$4:$G$8425),'Bin Analysis'!$B3425)</f>
        <v>18</v>
      </c>
      <c r="I3425">
        <f t="shared" si="427"/>
        <v>0</v>
      </c>
      <c r="J3425">
        <f t="shared" si="428"/>
        <v>0</v>
      </c>
      <c r="K3425">
        <f>J3425*Weighting!$W$17</f>
        <v>0</v>
      </c>
      <c r="M3425" s="14"/>
    </row>
    <row r="3426" spans="1:25" x14ac:dyDescent="0.25">
      <c r="A3426" s="32" t="str">
        <f>IF(Weighting!$P$18&gt;0,B3426,"")</f>
        <v/>
      </c>
      <c r="B3426">
        <f>Weighting!$C$18</f>
        <v>1.893</v>
      </c>
      <c r="C3426">
        <f>Weighting!$F$18</f>
        <v>0</v>
      </c>
      <c r="D3426" t="b">
        <f>IF(C3426=1,'Data Transformation'!$G$3+0.5*'Data Transformation'!$W$25,IF(C3427=1,D3427-'Data Transformation'!$W$25,FALSE))</f>
        <v>0</v>
      </c>
      <c r="E3426" t="str">
        <f t="array" ref="E3426">IF(ISLOGICAL(D3426),"",FREQUENCY(IF('Data Transformation'!$B$425:$B$8425='Bin Analysis'!$B3411,'Data Transformation'!$G$425:$G$8425),D3426))</f>
        <v/>
      </c>
      <c r="F3426" t="str">
        <f t="shared" si="426"/>
        <v/>
      </c>
      <c r="G3426">
        <f>Weighting!$H$18</f>
        <v>0</v>
      </c>
      <c r="H3426">
        <f t="array" ref="H3426">FREQUENCY(IF('Data Transformation'!$B$4:$B$8425=B3411,'Data Transformation'!$G$4:$G$8425),'Bin Analysis'!$B3426)</f>
        <v>18</v>
      </c>
      <c r="I3426">
        <f t="shared" si="427"/>
        <v>0</v>
      </c>
      <c r="J3426">
        <f t="shared" si="428"/>
        <v>0</v>
      </c>
      <c r="K3426">
        <f>J3426*Weighting!$W$18</f>
        <v>0</v>
      </c>
      <c r="M3426" s="14"/>
    </row>
    <row r="3427" spans="1:25" x14ac:dyDescent="0.25">
      <c r="A3427" s="32" t="str">
        <f>IF(Weighting!$P$19&gt;0,B3427,"")</f>
        <v/>
      </c>
      <c r="B3427">
        <f>Weighting!$C$19</f>
        <v>2.024</v>
      </c>
      <c r="C3427">
        <f>Weighting!$F$19</f>
        <v>0</v>
      </c>
      <c r="D3427" t="b">
        <f>IF(C3427=1,'Data Transformation'!$G$3+0.5*'Data Transformation'!$W$25,IF(C3428=1,D3428-'Data Transformation'!$W$25,FALSE))</f>
        <v>0</v>
      </c>
      <c r="E3427" t="str">
        <f t="array" ref="E3427">IF(ISLOGICAL(D3427),"",FREQUENCY(IF('Data Transformation'!$B$425:$B$8425='Bin Analysis'!$B3411,'Data Transformation'!$G$425:$G$8425),D3427))</f>
        <v/>
      </c>
      <c r="F3427" t="str">
        <f t="shared" si="426"/>
        <v/>
      </c>
      <c r="G3427">
        <f>Weighting!$H$19</f>
        <v>0</v>
      </c>
      <c r="H3427">
        <f t="array" ref="H3427">FREQUENCY(IF('Data Transformation'!$B$4:$B$8425=B3411,'Data Transformation'!$G$4:$G$8425),'Bin Analysis'!$B3427)</f>
        <v>18</v>
      </c>
      <c r="I3427">
        <f t="shared" si="427"/>
        <v>0</v>
      </c>
      <c r="J3427">
        <f t="shared" si="428"/>
        <v>0</v>
      </c>
      <c r="K3427">
        <f>J3427*Weighting!$W$19</f>
        <v>0</v>
      </c>
      <c r="M3427" s="14"/>
    </row>
    <row r="3428" spans="1:25" x14ac:dyDescent="0.25">
      <c r="A3428" s="32" t="str">
        <f>IF(Weighting!$P$20&gt;0,B3428,"")</f>
        <v/>
      </c>
      <c r="B3428">
        <f>Weighting!$C$20</f>
        <v>2.1550000000000002</v>
      </c>
      <c r="C3428">
        <f>Weighting!$F$20</f>
        <v>0</v>
      </c>
      <c r="D3428" t="b">
        <f>IF(C3428=1,'Data Transformation'!$G$3+0.5*'Data Transformation'!$W$25,IF(C3429=1,D3429-'Data Transformation'!$W$25,FALSE))</f>
        <v>0</v>
      </c>
      <c r="E3428" t="str">
        <f t="array" ref="E3428">IF(ISLOGICAL(D3428),"",FREQUENCY(IF('Data Transformation'!$B$425:$B$8425='Bin Analysis'!$B3411,'Data Transformation'!$G$425:$G$8425),D3428))</f>
        <v/>
      </c>
      <c r="F3428" t="str">
        <f t="shared" si="426"/>
        <v/>
      </c>
      <c r="G3428">
        <f>Weighting!$H$20</f>
        <v>0</v>
      </c>
      <c r="H3428">
        <f t="array" ref="H3428">FREQUENCY(IF('Data Transformation'!$B$4:$B$8425=B3411,'Data Transformation'!$G$4:$G$8425),'Bin Analysis'!$B3428)</f>
        <v>18</v>
      </c>
      <c r="I3428">
        <f t="shared" si="427"/>
        <v>0</v>
      </c>
      <c r="J3428">
        <f t="shared" si="428"/>
        <v>0</v>
      </c>
      <c r="K3428">
        <f>J3428*Weighting!$W$20</f>
        <v>0</v>
      </c>
      <c r="M3428" s="14"/>
    </row>
    <row r="3429" spans="1:25" x14ac:dyDescent="0.25">
      <c r="A3429" s="32" t="str">
        <f>IF(Weighting!$P$21&gt;0,B3429,"")</f>
        <v/>
      </c>
      <c r="B3429">
        <f>Weighting!$C$21</f>
        <v>2.2860000000000005</v>
      </c>
      <c r="C3429">
        <f>Weighting!$F$21</f>
        <v>0</v>
      </c>
      <c r="D3429" t="b">
        <f>IF(C3429=1,'Data Transformation'!$G$3+0.5*'Data Transformation'!$W$25,IF(C3430=1,D3430-'Data Transformation'!$W$25,FALSE))</f>
        <v>0</v>
      </c>
      <c r="E3429" t="str">
        <f t="array" ref="E3429">IF(ISLOGICAL(D3429),"",FREQUENCY(IF('Data Transformation'!$B$425:$B$8425='Bin Analysis'!$B3411,'Data Transformation'!$G$425:$G$8425),D3429))</f>
        <v/>
      </c>
      <c r="F3429" t="str">
        <f t="shared" si="426"/>
        <v/>
      </c>
      <c r="G3429">
        <f>Weighting!$H$21</f>
        <v>0</v>
      </c>
      <c r="H3429">
        <f t="array" ref="H3429">FREQUENCY(IF('Data Transformation'!$B$4:$B$8425=B3411,'Data Transformation'!$G$4:$G$8425),'Bin Analysis'!$B3429)</f>
        <v>18</v>
      </c>
      <c r="I3429">
        <f t="shared" si="427"/>
        <v>0</v>
      </c>
      <c r="J3429">
        <f t="shared" si="428"/>
        <v>0</v>
      </c>
      <c r="K3429">
        <f>J3429*Weighting!$W$21</f>
        <v>0</v>
      </c>
      <c r="M3429" s="14"/>
    </row>
    <row r="3430" spans="1:25" x14ac:dyDescent="0.25">
      <c r="A3430" s="32" t="str">
        <f>IF(Weighting!$P$22&gt;0,B3430,"")</f>
        <v/>
      </c>
      <c r="B3430">
        <f>Weighting!$C$22</f>
        <v>2.4170000000000007</v>
      </c>
      <c r="C3430">
        <f>Weighting!$F$22</f>
        <v>0</v>
      </c>
      <c r="D3430" t="b">
        <f>IF(C3430=1,'Data Transformation'!$G$3+0.5*'Data Transformation'!$W$25,IF(C3431=1,D3431-'Data Transformation'!$W$25,FALSE))</f>
        <v>0</v>
      </c>
      <c r="E3430" t="str">
        <f t="array" ref="E3430">IF(ISLOGICAL(D3430),"",FREQUENCY(IF('Data Transformation'!$B$425:$B$8425='Bin Analysis'!$B3411,'Data Transformation'!$G$425:$G$8425),D3430))</f>
        <v/>
      </c>
      <c r="F3430" t="str">
        <f t="shared" si="426"/>
        <v/>
      </c>
      <c r="G3430">
        <f>Weighting!$H$22</f>
        <v>0</v>
      </c>
      <c r="H3430">
        <f t="array" ref="H3430">FREQUENCY(IF('Data Transformation'!$B$4:$B$8425=B3411,'Data Transformation'!$G$4:$G$8425),'Bin Analysis'!$B3430)</f>
        <v>18</v>
      </c>
      <c r="I3430">
        <f t="shared" si="427"/>
        <v>0</v>
      </c>
      <c r="J3430">
        <f t="shared" si="428"/>
        <v>0</v>
      </c>
      <c r="K3430">
        <f>J3430*Weighting!$W$22</f>
        <v>0</v>
      </c>
      <c r="M3430" s="14"/>
    </row>
    <row r="3431" spans="1:25" x14ac:dyDescent="0.25">
      <c r="A3431" s="32" t="str">
        <f>IF(Weighting!$P$23&gt;0,B3431,"")</f>
        <v/>
      </c>
      <c r="B3431">
        <f>Weighting!$C$23</f>
        <v>2.5480000000000009</v>
      </c>
      <c r="C3431">
        <f>Weighting!$F$23</f>
        <v>0</v>
      </c>
      <c r="D3431" t="b">
        <f>IF(C3431=1,'Data Transformation'!$G$3+0.5*'Data Transformation'!$W$25,IF(C3432=1,D3432-'Data Transformation'!$W$25,FALSE))</f>
        <v>0</v>
      </c>
      <c r="E3431" t="str">
        <f t="array" ref="E3431">IF(ISLOGICAL(D3431),"",FREQUENCY(IF('Data Transformation'!$B$425:$B$8425='Bin Analysis'!$B3411,'Data Transformation'!$G$425:$G$8425),D3431))</f>
        <v/>
      </c>
      <c r="F3431" t="str">
        <f t="shared" si="426"/>
        <v/>
      </c>
      <c r="G3431">
        <f>Weighting!$H$23</f>
        <v>0</v>
      </c>
      <c r="H3431">
        <f t="array" ref="H3431">FREQUENCY(IF('Data Transformation'!$B$4:$B$8425=B3411,'Data Transformation'!$G$4:$G$8425),'Bin Analysis'!$B3431)</f>
        <v>18</v>
      </c>
      <c r="I3431">
        <f t="shared" si="427"/>
        <v>0</v>
      </c>
      <c r="J3431">
        <f t="shared" si="428"/>
        <v>0</v>
      </c>
      <c r="K3431">
        <f>J3431*Weighting!$W$23</f>
        <v>0</v>
      </c>
      <c r="M3431" s="14"/>
    </row>
    <row r="3432" spans="1:25" x14ac:dyDescent="0.25">
      <c r="A3432" s="32" t="str">
        <f>IF(Weighting!$P$24&gt;0,B3432,"")</f>
        <v/>
      </c>
      <c r="B3432">
        <f>Weighting!$C$24</f>
        <v>2.6790000000000012</v>
      </c>
      <c r="C3432">
        <f>Weighting!$F$24</f>
        <v>0</v>
      </c>
      <c r="D3432" t="b">
        <f>IF(C3432=1,'Data Transformation'!$G$3+0.5*'Data Transformation'!$W$25,IF(C3433=1,D3433-'Data Transformation'!$W$25,FALSE))</f>
        <v>0</v>
      </c>
      <c r="E3432" t="str">
        <f t="array" ref="E3432">IF(ISLOGICAL(D3432),"",FREQUENCY(IF('Data Transformation'!$B$425:$B$8425='Bin Analysis'!$B3411,'Data Transformation'!$G$425:$G$8425),D3432))</f>
        <v/>
      </c>
      <c r="F3432" t="str">
        <f t="shared" si="426"/>
        <v/>
      </c>
      <c r="G3432">
        <f>Weighting!$H$24</f>
        <v>0</v>
      </c>
      <c r="H3432">
        <f t="array" ref="H3432">FREQUENCY(IF('Data Transformation'!$B$4:$B$8425=B3411,'Data Transformation'!$G$4:$G$8425),'Bin Analysis'!$B3432)</f>
        <v>18</v>
      </c>
      <c r="I3432">
        <f t="shared" si="427"/>
        <v>0</v>
      </c>
      <c r="J3432">
        <f t="shared" si="428"/>
        <v>0</v>
      </c>
      <c r="K3432">
        <f>J3432*Weighting!$W$24</f>
        <v>0</v>
      </c>
      <c r="M3432" s="14"/>
    </row>
    <row r="3433" spans="1:25" x14ac:dyDescent="0.25">
      <c r="A3433" s="32" t="str">
        <f>IF(Weighting!$P$25&gt;0,B3433,"")</f>
        <v/>
      </c>
      <c r="B3433">
        <f>Weighting!$C$25</f>
        <v>2.8100000000000014</v>
      </c>
      <c r="C3433">
        <f>Weighting!$F$25</f>
        <v>0</v>
      </c>
      <c r="D3433" t="b">
        <f>IF(C3433=1,'Data Transformation'!$G$3+0.5*'Data Transformation'!$W$25,IF(C3434=1,D3434-'Data Transformation'!$W$25,FALSE))</f>
        <v>0</v>
      </c>
      <c r="E3433" t="str">
        <f t="array" ref="E3433">IF(ISLOGICAL(D3433),"",FREQUENCY(IF('Data Transformation'!$B$425:$B$8425='Bin Analysis'!$B3411,'Data Transformation'!$G$425:$G$8425),D3433))</f>
        <v/>
      </c>
      <c r="F3433" t="str">
        <f t="shared" si="426"/>
        <v/>
      </c>
      <c r="G3433">
        <f>Weighting!$H$25</f>
        <v>0</v>
      </c>
      <c r="H3433">
        <f t="array" ref="H3433">FREQUENCY(IF('Data Transformation'!$B$4:$B$8425=B3411,'Data Transformation'!$G$4:$G$8425),'Bin Analysis'!$B3433)</f>
        <v>18</v>
      </c>
      <c r="I3433">
        <f t="shared" si="427"/>
        <v>0</v>
      </c>
      <c r="J3433">
        <f t="shared" si="428"/>
        <v>0</v>
      </c>
      <c r="K3433">
        <f>J3433*Weighting!$W$25</f>
        <v>0</v>
      </c>
      <c r="M3433" s="14"/>
    </row>
    <row r="3434" spans="1:25" x14ac:dyDescent="0.25">
      <c r="O3434"/>
      <c r="P3434"/>
      <c r="Q3434"/>
      <c r="R3434"/>
    </row>
    <row r="3435" spans="1:25" ht="23.25" x14ac:dyDescent="0.35">
      <c r="A3435" s="21" t="s">
        <v>0</v>
      </c>
      <c r="B3435" s="21">
        <f>IFERROR(VLOOKUP(C3435,'Data Transformation'!$L$6:$M$426,2,FALSE),"")</f>
        <v>143</v>
      </c>
      <c r="C3435" s="21">
        <f>C3411+1</f>
        <v>143</v>
      </c>
      <c r="D3435" s="21"/>
      <c r="E3435" s="21"/>
      <c r="F3435" s="21"/>
      <c r="G3435" s="21"/>
      <c r="H3435" s="22"/>
      <c r="I3435" s="22"/>
      <c r="J3435" s="22"/>
      <c r="K3435" s="21"/>
      <c r="L3435" s="21">
        <f>B3435</f>
        <v>143</v>
      </c>
      <c r="M3435" s="23">
        <f>INDEX('Data Transformation'!$O$4:$O$424,MATCH($B3435,'Data Transformation'!$M$4:$M$424,0),MATCH($M$2,'Data Transformation'!$O$3,0))</f>
        <v>20</v>
      </c>
      <c r="N3435" s="27">
        <f>IF('Input and Summary Results'!$J$16="minimum",'Bin Analysis'!X3436/(M3435-1),'Bin Analysis'!Y3435/('Bin Analysis'!M3435-1))</f>
        <v>0</v>
      </c>
      <c r="O3435" s="27">
        <f>IF(M3435=FALSE,NA(),(VLOOKUP(1,C3438:K3457,4,FALSE))/(M3435-1))</f>
        <v>0.31578947368421051</v>
      </c>
      <c r="P3435" s="27">
        <f>IF(M3435=FALSE,NA(),SUM(J3438:J3457)/Weighting!$S$5)</f>
        <v>0.7</v>
      </c>
      <c r="Q3435" s="27">
        <f>IF(M3435=FALSE,NA(),SUM(K3438:K3457)/Weighting!$S$6)</f>
        <v>0.65217391304347827</v>
      </c>
      <c r="R3435" s="27">
        <f>IF(M3435=FALSE,NA(),(VLOOKUP(1,G3438:K3457,3,FALSE))/(M3435-1))</f>
        <v>5.2631578947368418E-2</v>
      </c>
      <c r="S3435" s="22" t="str">
        <f>IF(M3435=FALSE,NA(),IF(SUM(J3438:J3457)=2,"yes","no"))</f>
        <v>no</v>
      </c>
      <c r="X3435" s="2" cm="2">
        <f t="array" ref="X3435:X3436">FREQUENCY(IF('Data Transformation'!$B$425:$B$6424='Bin Analysis'!L3435,'Data Transformation'!$G$425:$G$6424),'Data Transformation'!$U$11)</f>
        <v>19</v>
      </c>
      <c r="Y3435" s="2" cm="2">
        <f t="array" ref="Y3435:Y3436">FREQUENCY(IF('Data Transformation'!$B$425:$B$6424='Bin Analysis'!L3435,'Data Transformation'!$G$425:$G$6424),'Data Transformation'!$U$12)</f>
        <v>13</v>
      </c>
    </row>
    <row r="3436" spans="1:25" x14ac:dyDescent="0.25">
      <c r="A3436" s="14" t="s">
        <v>66</v>
      </c>
      <c r="B3436" t="s">
        <v>47</v>
      </c>
      <c r="C3436" t="s">
        <v>5</v>
      </c>
      <c r="D3436" t="s">
        <v>99</v>
      </c>
      <c r="E3436" t="s">
        <v>100</v>
      </c>
      <c r="F3436" t="s">
        <v>101</v>
      </c>
      <c r="G3436" t="s">
        <v>69</v>
      </c>
      <c r="H3436" t="s">
        <v>31</v>
      </c>
      <c r="I3436" t="s">
        <v>32</v>
      </c>
      <c r="J3436" t="s">
        <v>46</v>
      </c>
      <c r="K3436" s="14" t="s">
        <v>45</v>
      </c>
      <c r="M3436" s="14"/>
      <c r="X3436" s="2">
        <v>0</v>
      </c>
      <c r="Y3436" s="2">
        <v>6</v>
      </c>
    </row>
    <row r="3437" spans="1:25" x14ac:dyDescent="0.25">
      <c r="A3437" s="32"/>
      <c r="D3437" t="b">
        <f>IF(C3437=1,'Data Transformation'!$G$3+0.5*'Data Transformation'!$W$25,IF(C3438=1,D3438-'Data Transformation'!$W$25,FALSE))</f>
        <v>0</v>
      </c>
      <c r="E3437" t="str">
        <f t="array" ref="E3437">IF(ISLOGICAL(D3437),"",FREQUENCY(IF('Data Transformation'!$B$425:$B$8425='Bin Analysis'!$B3435,'Data Transformation'!$G$425:$G$8425),D3437))</f>
        <v/>
      </c>
      <c r="F3437" t="str">
        <f>IF(ISLOGICAL(D3437),"",E3437-E3436)</f>
        <v/>
      </c>
      <c r="M3437" s="14"/>
    </row>
    <row r="3438" spans="1:25" x14ac:dyDescent="0.25">
      <c r="A3438" s="32">
        <f>IF(Weighting!$P$6&gt;0,B3438,"")</f>
        <v>0.32100000000000001</v>
      </c>
      <c r="B3438">
        <f>Weighting!$C$6</f>
        <v>0.32100000000000001</v>
      </c>
      <c r="C3438">
        <f>Weighting!$F$6</f>
        <v>0</v>
      </c>
      <c r="D3438" t="b">
        <f>IF(C3438=1,'Data Transformation'!$G$3+0.5*'Data Transformation'!$W$25,IF(C3439=1,D3439-'Data Transformation'!$W$25,FALSE))</f>
        <v>0</v>
      </c>
      <c r="E3438" t="str">
        <f t="array" ref="E3438">IF(ISLOGICAL(D3438),"",FREQUENCY(IF('Data Transformation'!$B$425:$B$8425='Bin Analysis'!$B3435,'Data Transformation'!$G$425:$G$8425),D3438))</f>
        <v/>
      </c>
      <c r="F3438" t="str">
        <f>IF(ISLOGICAL(D3438),"",E3438-E3437)</f>
        <v/>
      </c>
      <c r="G3438">
        <f>Weighting!$H$6</f>
        <v>1</v>
      </c>
      <c r="H3438">
        <f t="array" ref="H3438">FREQUENCY(IF('Data Transformation'!$B$4:$B$8425=B3435,'Data Transformation'!$G$4:$G$8425),'Bin Analysis'!$B3438)</f>
        <v>1</v>
      </c>
      <c r="I3438">
        <f>H3438-H3437</f>
        <v>1</v>
      </c>
      <c r="J3438">
        <f>IF(I3438=0,0,1)</f>
        <v>1</v>
      </c>
      <c r="K3438">
        <f>J3438*Weighting!$W$6</f>
        <v>1</v>
      </c>
      <c r="M3438" s="14"/>
    </row>
    <row r="3439" spans="1:25" x14ac:dyDescent="0.25">
      <c r="A3439" s="32">
        <f>IF(Weighting!$P$7&gt;0,B3439,"")</f>
        <v>0.45200000000000001</v>
      </c>
      <c r="B3439">
        <f>Weighting!$C$7</f>
        <v>0.45200000000000001</v>
      </c>
      <c r="C3439">
        <f>Weighting!$F$7</f>
        <v>0</v>
      </c>
      <c r="D3439" t="b">
        <f>IF(C3439=1,'Data Transformation'!$G$3+0.5*'Data Transformation'!$W$25,IF(C3440=1,D3440-'Data Transformation'!$W$25,FALSE))</f>
        <v>0</v>
      </c>
      <c r="E3439" t="str">
        <f t="array" ref="E3439">IF(ISLOGICAL(D3439),"",FREQUENCY(IF('Data Transformation'!$B$425:$B$8425='Bin Analysis'!$B3435,'Data Transformation'!$G$425:$G$8425),D3439))</f>
        <v/>
      </c>
      <c r="F3439" t="str">
        <f t="shared" ref="F3439:F3457" si="429">IF(ISLOGICAL(D3439),"",E3439-E3438)</f>
        <v/>
      </c>
      <c r="G3439">
        <f>Weighting!$H$7</f>
        <v>0</v>
      </c>
      <c r="H3439">
        <f t="array" ref="H3439">FREQUENCY(IF('Data Transformation'!$B$4:$B$8425=B3435,'Data Transformation'!$G$4:$G$8425),'Bin Analysis'!$B3439)</f>
        <v>4</v>
      </c>
      <c r="I3439">
        <f t="shared" ref="I3439:I3457" si="430">H3439-H3438</f>
        <v>3</v>
      </c>
      <c r="J3439">
        <f>IF(I3439=0,0,1)</f>
        <v>1</v>
      </c>
      <c r="K3439">
        <f>J3439*Weighting!$W$7</f>
        <v>2</v>
      </c>
      <c r="M3439" s="14"/>
    </row>
    <row r="3440" spans="1:25" x14ac:dyDescent="0.25">
      <c r="A3440" s="32">
        <f>IF(Weighting!$P$8&gt;0,B3440,"")</f>
        <v>0.58299999999999996</v>
      </c>
      <c r="B3440">
        <f>Weighting!$C$8</f>
        <v>0.58299999999999996</v>
      </c>
      <c r="C3440">
        <f>Weighting!$F$8</f>
        <v>0</v>
      </c>
      <c r="D3440" t="b">
        <f>IF(C3440=1,'Data Transformation'!$G$3+0.5*'Data Transformation'!$W$25,IF(C3441=1,D3441-'Data Transformation'!$W$25,FALSE))</f>
        <v>0</v>
      </c>
      <c r="E3440" t="str">
        <f t="array" ref="E3440">IF(ISLOGICAL(D3440),"",FREQUENCY(IF('Data Transformation'!$B$425:$B$8425='Bin Analysis'!$B3435,'Data Transformation'!$G$425:$G$8425),D3440))</f>
        <v/>
      </c>
      <c r="F3440" t="str">
        <f t="shared" si="429"/>
        <v/>
      </c>
      <c r="G3440">
        <f>Weighting!$H$8</f>
        <v>0</v>
      </c>
      <c r="H3440">
        <f t="array" ref="H3440">FREQUENCY(IF('Data Transformation'!$B$4:$B$8425=B3435,'Data Transformation'!$G$4:$G$8425),'Bin Analysis'!$B3440)</f>
        <v>7</v>
      </c>
      <c r="I3440">
        <f t="shared" si="430"/>
        <v>3</v>
      </c>
      <c r="J3440">
        <f t="shared" ref="J3440:J3457" si="431">IF(I3440=0,0,1)</f>
        <v>1</v>
      </c>
      <c r="K3440">
        <f>J3440*Weighting!$W$8</f>
        <v>3</v>
      </c>
      <c r="M3440" s="14"/>
    </row>
    <row r="3441" spans="1:13" x14ac:dyDescent="0.25">
      <c r="A3441" s="32">
        <f>IF(Weighting!$P$9&gt;0,B3441,"")</f>
        <v>0.71399999999999997</v>
      </c>
      <c r="B3441" s="50">
        <f>Weighting!$C$9</f>
        <v>0.71399999999999997</v>
      </c>
      <c r="C3441">
        <f>Weighting!$F$9</f>
        <v>0</v>
      </c>
      <c r="D3441" t="b">
        <f>IF(C3441=1,'Data Transformation'!$G$3+0.5*'Data Transformation'!$W$25,IF(C3442=1,D3442-'Data Transformation'!$W$25,FALSE))</f>
        <v>0</v>
      </c>
      <c r="E3441" t="str">
        <f t="array" ref="E3441">IF(ISLOGICAL(D3441),"",FREQUENCY(IF('Data Transformation'!$B$425:$B$8425='Bin Analysis'!$B3435,'Data Transformation'!$G$425:$G$8425),D3441))</f>
        <v/>
      </c>
      <c r="F3441" t="str">
        <f t="shared" si="429"/>
        <v/>
      </c>
      <c r="G3441">
        <f>Weighting!$H$9</f>
        <v>0</v>
      </c>
      <c r="H3441">
        <f t="array" ref="H3441">FREQUENCY(IF('Data Transformation'!$B$4:$B$8425=B3435,'Data Transformation'!$G$4:$G$8425),'Bin Analysis'!$B3441)</f>
        <v>10</v>
      </c>
      <c r="I3441">
        <f t="shared" si="430"/>
        <v>3</v>
      </c>
      <c r="J3441">
        <f t="shared" si="431"/>
        <v>1</v>
      </c>
      <c r="K3441">
        <f>J3441*Weighting!$W$9</f>
        <v>3</v>
      </c>
      <c r="M3441" s="14"/>
    </row>
    <row r="3442" spans="1:13" x14ac:dyDescent="0.25">
      <c r="A3442" s="32">
        <f>IF(Weighting!$P$10&gt;0,B3442,"")</f>
        <v>0.84499999999999997</v>
      </c>
      <c r="B3442">
        <f>Weighting!$C$10</f>
        <v>0.84499999999999997</v>
      </c>
      <c r="C3442">
        <f>Weighting!$F$10</f>
        <v>0</v>
      </c>
      <c r="D3442" t="b">
        <f>IF(C3442=1,'Data Transformation'!$G$3+0.5*'Data Transformation'!$W$25,IF(C3443=1,D3443-'Data Transformation'!$W$25,FALSE))</f>
        <v>0</v>
      </c>
      <c r="E3442" t="str">
        <f t="array" ref="E3442">IF(ISLOGICAL(D3442),"",FREQUENCY(IF('Data Transformation'!$B$425:$B$8425='Bin Analysis'!$B3435,'Data Transformation'!$G$425:$G$8425),D3442))</f>
        <v/>
      </c>
      <c r="F3442" t="str">
        <f t="shared" si="429"/>
        <v/>
      </c>
      <c r="G3442">
        <f>Weighting!$H$10</f>
        <v>0</v>
      </c>
      <c r="H3442">
        <f t="array" ref="H3442">FREQUENCY(IF('Data Transformation'!$B$4:$B$8425=B3435,'Data Transformation'!$G$4:$G$8425),'Bin Analysis'!$B3442)</f>
        <v>12</v>
      </c>
      <c r="I3442">
        <f t="shared" si="430"/>
        <v>2</v>
      </c>
      <c r="J3442">
        <f t="shared" si="431"/>
        <v>1</v>
      </c>
      <c r="K3442">
        <f>J3442*Weighting!$W$10</f>
        <v>3</v>
      </c>
      <c r="M3442" s="14"/>
    </row>
    <row r="3443" spans="1:13" x14ac:dyDescent="0.25">
      <c r="A3443" s="32">
        <f>IF(Weighting!$P$11&gt;0,B3443,"")</f>
        <v>0.97599999999999998</v>
      </c>
      <c r="B3443">
        <f>Weighting!$C$11</f>
        <v>0.97599999999999998</v>
      </c>
      <c r="C3443">
        <f>Weighting!$F$11</f>
        <v>0</v>
      </c>
      <c r="D3443">
        <f>IF(C3443=1,'Data Transformation'!$G$3+0.5*'Data Transformation'!$W$25,IF(C3444=1,D3444-'Data Transformation'!$W$25,FALSE))</f>
        <v>0.86899999999999999</v>
      </c>
      <c r="E3443">
        <f t="array" ref="E3443">IF(ISLOGICAL(D3443),"",FREQUENCY(IF('Data Transformation'!$B$425:$B$8425='Bin Analysis'!$B3435,'Data Transformation'!$G$425:$G$8425),D3443))</f>
        <v>13</v>
      </c>
      <c r="F3443" t="e">
        <f t="shared" si="429"/>
        <v>#VALUE!</v>
      </c>
      <c r="G3443">
        <f>Weighting!$H$11</f>
        <v>0</v>
      </c>
      <c r="H3443">
        <f t="array" ref="H3443">FREQUENCY(IF('Data Transformation'!$B$4:$B$8425=B3435,'Data Transformation'!$G$4:$G$8425),'Bin Analysis'!$B3443)</f>
        <v>18</v>
      </c>
      <c r="I3443">
        <f t="shared" si="430"/>
        <v>6</v>
      </c>
      <c r="J3443">
        <f t="shared" si="431"/>
        <v>1</v>
      </c>
      <c r="K3443">
        <f>J3443*Weighting!$W$11</f>
        <v>2</v>
      </c>
      <c r="M3443" s="14"/>
    </row>
    <row r="3444" spans="1:13" x14ac:dyDescent="0.25">
      <c r="A3444" s="32">
        <f>IF(Weighting!$P$12&gt;0,B3444,"")</f>
        <v>1.107</v>
      </c>
      <c r="B3444">
        <f>Weighting!$C$12</f>
        <v>1.107</v>
      </c>
      <c r="C3444">
        <f>Weighting!$F$12</f>
        <v>1</v>
      </c>
      <c r="D3444">
        <f>IF(C3444=1,'Data Transformation'!$G$3+0.5*'Data Transformation'!$W$25,IF(C3445=1,D3445-'Data Transformation'!$W$25,FALSE))</f>
        <v>1.131</v>
      </c>
      <c r="E3444">
        <f t="array" ref="E3444">IF(ISLOGICAL(D3444),"",FREQUENCY(IF('Data Transformation'!$B$425:$B$8425='Bin Analysis'!$B3435,'Data Transformation'!$G$425:$G$8425),D3444))</f>
        <v>19</v>
      </c>
      <c r="F3444">
        <f t="shared" si="429"/>
        <v>6</v>
      </c>
      <c r="G3444">
        <f>Weighting!$H$12</f>
        <v>0</v>
      </c>
      <c r="H3444">
        <f t="array" ref="H3444">FREQUENCY(IF('Data Transformation'!$B$4:$B$8425=B3435,'Data Transformation'!$G$4:$G$8425),'Bin Analysis'!$B3444)</f>
        <v>20</v>
      </c>
      <c r="I3444">
        <f t="shared" si="430"/>
        <v>2</v>
      </c>
      <c r="J3444">
        <f t="shared" si="431"/>
        <v>1</v>
      </c>
      <c r="K3444">
        <f>J3444*Weighting!$W$12</f>
        <v>1</v>
      </c>
      <c r="M3444" s="14"/>
    </row>
    <row r="3445" spans="1:13" x14ac:dyDescent="0.25">
      <c r="A3445" s="32">
        <f>IF(Weighting!$P$13&gt;0,B3445,"")</f>
        <v>1.238</v>
      </c>
      <c r="B3445">
        <f>Weighting!$C$13</f>
        <v>1.238</v>
      </c>
      <c r="C3445">
        <f>Weighting!$F$13</f>
        <v>0</v>
      </c>
      <c r="D3445" t="b">
        <f>IF(C3445=1,'Data Transformation'!$G$3+0.5*'Data Transformation'!$W$25,IF(C3446=1,D3446-'Data Transformation'!$W$25,FALSE))</f>
        <v>0</v>
      </c>
      <c r="E3445" t="str">
        <f t="array" ref="E3445">IF(ISLOGICAL(D3445),"",FREQUENCY(IF('Data Transformation'!$B$425:$B$8425='Bin Analysis'!$B3435,'Data Transformation'!$G$425:$G$8425),D3445))</f>
        <v/>
      </c>
      <c r="F3445" t="str">
        <f t="shared" si="429"/>
        <v/>
      </c>
      <c r="G3445">
        <f>Weighting!$H$13</f>
        <v>0</v>
      </c>
      <c r="H3445">
        <f t="array" ref="H3445">FREQUENCY(IF('Data Transformation'!$B$4:$B$8425=B3435,'Data Transformation'!$G$4:$G$8425),'Bin Analysis'!$B3445)</f>
        <v>20</v>
      </c>
      <c r="I3445">
        <f t="shared" si="430"/>
        <v>0</v>
      </c>
      <c r="J3445">
        <f t="shared" si="431"/>
        <v>0</v>
      </c>
      <c r="K3445">
        <f>J3445*Weighting!$W$13</f>
        <v>0</v>
      </c>
      <c r="M3445" s="14"/>
    </row>
    <row r="3446" spans="1:13" x14ac:dyDescent="0.25">
      <c r="A3446" s="32">
        <f>IF(Weighting!$P$14&gt;0,B3446,"")</f>
        <v>1.369</v>
      </c>
      <c r="B3446">
        <f>Weighting!$C$14</f>
        <v>1.369</v>
      </c>
      <c r="C3446">
        <f>Weighting!$F$14</f>
        <v>0</v>
      </c>
      <c r="D3446" t="b">
        <f>IF(C3446=1,'Data Transformation'!$G$3+0.5*'Data Transformation'!$W$25,IF(C3447=1,D3447-'Data Transformation'!$W$25,FALSE))</f>
        <v>0</v>
      </c>
      <c r="E3446" t="str">
        <f t="array" ref="E3446">IF(ISLOGICAL(D3446),"",FREQUENCY(IF('Data Transformation'!$B$425:$B$8425='Bin Analysis'!$B3435,'Data Transformation'!$G$425:$G$8425),D3446))</f>
        <v/>
      </c>
      <c r="F3446" t="str">
        <f t="shared" si="429"/>
        <v/>
      </c>
      <c r="G3446">
        <f>Weighting!$H$14</f>
        <v>0</v>
      </c>
      <c r="H3446">
        <f t="array" ref="H3446">FREQUENCY(IF('Data Transformation'!$B$4:$B$8425=B3435,'Data Transformation'!$G$4:$G$8425),'Bin Analysis'!$B3446)</f>
        <v>20</v>
      </c>
      <c r="I3446">
        <f t="shared" si="430"/>
        <v>0</v>
      </c>
      <c r="J3446">
        <f t="shared" si="431"/>
        <v>0</v>
      </c>
      <c r="K3446">
        <f>J3446*Weighting!$W$14</f>
        <v>0</v>
      </c>
      <c r="M3446" s="14"/>
    </row>
    <row r="3447" spans="1:13" x14ac:dyDescent="0.25">
      <c r="A3447" s="32">
        <f>IF(Weighting!$P$15&gt;0,B3447,"")</f>
        <v>1.5000009999999999</v>
      </c>
      <c r="B3447">
        <f>Weighting!$C$15</f>
        <v>1.5000009999999999</v>
      </c>
      <c r="C3447">
        <f>Weighting!$F$15</f>
        <v>0</v>
      </c>
      <c r="D3447" t="b">
        <f>IF(C3447=1,'Data Transformation'!$G$3+0.5*'Data Transformation'!$W$25,IF(C3448=1,D3448-'Data Transformation'!$W$25,FALSE))</f>
        <v>0</v>
      </c>
      <c r="E3447" t="str">
        <f t="array" ref="E3447">IF(ISLOGICAL(D3447),"",FREQUENCY(IF('Data Transformation'!$B$425:$B$8425='Bin Analysis'!$B3435,'Data Transformation'!$G$425:$G$8425),D3447))</f>
        <v/>
      </c>
      <c r="F3447" t="str">
        <f t="shared" si="429"/>
        <v/>
      </c>
      <c r="G3447">
        <f>Weighting!$H$15</f>
        <v>0</v>
      </c>
      <c r="H3447">
        <f t="array" ref="H3447">FREQUENCY(IF('Data Transformation'!$B$4:$B$8425=B3435,'Data Transformation'!$G$4:$G$8425),'Bin Analysis'!$B3447)</f>
        <v>20</v>
      </c>
      <c r="I3447">
        <f t="shared" si="430"/>
        <v>0</v>
      </c>
      <c r="J3447">
        <f t="shared" si="431"/>
        <v>0</v>
      </c>
      <c r="K3447">
        <f>J3447*Weighting!$W$15</f>
        <v>0</v>
      </c>
      <c r="M3447" s="14"/>
    </row>
    <row r="3448" spans="1:13" x14ac:dyDescent="0.25">
      <c r="A3448" s="32" t="str">
        <f>IF(Weighting!$P$16&gt;0,B3448,"")</f>
        <v/>
      </c>
      <c r="B3448">
        <f>Weighting!$C$16</f>
        <v>1.631</v>
      </c>
      <c r="C3448">
        <f>Weighting!$F$16</f>
        <v>0</v>
      </c>
      <c r="D3448" t="b">
        <f>IF(C3448=1,'Data Transformation'!$G$3+0.5*'Data Transformation'!$W$25,IF(C3449=1,D3449-'Data Transformation'!$W$25,FALSE))</f>
        <v>0</v>
      </c>
      <c r="E3448" t="str">
        <f t="array" ref="E3448">IF(ISLOGICAL(D3448),"",FREQUENCY(IF('Data Transformation'!$B$425:$B$8425='Bin Analysis'!$B3435,'Data Transformation'!$G$425:$G$8425),D3448))</f>
        <v/>
      </c>
      <c r="F3448" t="str">
        <f t="shared" si="429"/>
        <v/>
      </c>
      <c r="G3448">
        <f>Weighting!$H$16</f>
        <v>0</v>
      </c>
      <c r="H3448">
        <f t="array" ref="H3448">FREQUENCY(IF('Data Transformation'!$B$4:$B$8425=B3435,'Data Transformation'!$G$4:$G$8425),'Bin Analysis'!$B3448)</f>
        <v>20</v>
      </c>
      <c r="I3448">
        <f t="shared" si="430"/>
        <v>0</v>
      </c>
      <c r="J3448">
        <f t="shared" si="431"/>
        <v>0</v>
      </c>
      <c r="K3448">
        <f>J3448*Weighting!$W$16</f>
        <v>0</v>
      </c>
      <c r="M3448" s="14"/>
    </row>
    <row r="3449" spans="1:13" x14ac:dyDescent="0.25">
      <c r="A3449" s="32" t="str">
        <f>IF(Weighting!$P$17&gt;0,B3449,"")</f>
        <v/>
      </c>
      <c r="B3449">
        <f>Weighting!$C$17</f>
        <v>1.762</v>
      </c>
      <c r="C3449">
        <f>Weighting!$F$17</f>
        <v>0</v>
      </c>
      <c r="D3449" t="b">
        <f>IF(C3449=1,'Data Transformation'!$G$3+0.5*'Data Transformation'!$W$25,IF(C3450=1,D3450-'Data Transformation'!$W$25,FALSE))</f>
        <v>0</v>
      </c>
      <c r="E3449" t="str">
        <f t="array" ref="E3449">IF(ISLOGICAL(D3449),"",FREQUENCY(IF('Data Transformation'!$B$425:$B$8425='Bin Analysis'!$B3435,'Data Transformation'!$G$425:$G$8425),D3449))</f>
        <v/>
      </c>
      <c r="F3449" t="str">
        <f t="shared" si="429"/>
        <v/>
      </c>
      <c r="G3449">
        <f>Weighting!$H$17</f>
        <v>0</v>
      </c>
      <c r="H3449">
        <f t="array" ref="H3449">FREQUENCY(IF('Data Transformation'!$B$4:$B$8425=B3435,'Data Transformation'!$G$4:$G$8425),'Bin Analysis'!$B3449)</f>
        <v>20</v>
      </c>
      <c r="I3449">
        <f t="shared" si="430"/>
        <v>0</v>
      </c>
      <c r="J3449">
        <f t="shared" si="431"/>
        <v>0</v>
      </c>
      <c r="K3449">
        <f>J3449*Weighting!$W$17</f>
        <v>0</v>
      </c>
      <c r="M3449" s="14"/>
    </row>
    <row r="3450" spans="1:13" x14ac:dyDescent="0.25">
      <c r="A3450" s="32" t="str">
        <f>IF(Weighting!$P$18&gt;0,B3450,"")</f>
        <v/>
      </c>
      <c r="B3450">
        <f>Weighting!$C$18</f>
        <v>1.893</v>
      </c>
      <c r="C3450">
        <f>Weighting!$F$18</f>
        <v>0</v>
      </c>
      <c r="D3450" t="b">
        <f>IF(C3450=1,'Data Transformation'!$G$3+0.5*'Data Transformation'!$W$25,IF(C3451=1,D3451-'Data Transformation'!$W$25,FALSE))</f>
        <v>0</v>
      </c>
      <c r="E3450" t="str">
        <f t="array" ref="E3450">IF(ISLOGICAL(D3450),"",FREQUENCY(IF('Data Transformation'!$B$425:$B$8425='Bin Analysis'!$B3435,'Data Transformation'!$G$425:$G$8425),D3450))</f>
        <v/>
      </c>
      <c r="F3450" t="str">
        <f t="shared" si="429"/>
        <v/>
      </c>
      <c r="G3450">
        <f>Weighting!$H$18</f>
        <v>0</v>
      </c>
      <c r="H3450">
        <f t="array" ref="H3450">FREQUENCY(IF('Data Transformation'!$B$4:$B$8425=B3435,'Data Transformation'!$G$4:$G$8425),'Bin Analysis'!$B3450)</f>
        <v>20</v>
      </c>
      <c r="I3450">
        <f t="shared" si="430"/>
        <v>0</v>
      </c>
      <c r="J3450">
        <f t="shared" si="431"/>
        <v>0</v>
      </c>
      <c r="K3450">
        <f>J3450*Weighting!$W$18</f>
        <v>0</v>
      </c>
      <c r="M3450" s="14"/>
    </row>
    <row r="3451" spans="1:13" x14ac:dyDescent="0.25">
      <c r="A3451" s="32" t="str">
        <f>IF(Weighting!$P$19&gt;0,B3451,"")</f>
        <v/>
      </c>
      <c r="B3451">
        <f>Weighting!$C$19</f>
        <v>2.024</v>
      </c>
      <c r="C3451">
        <f>Weighting!$F$19</f>
        <v>0</v>
      </c>
      <c r="D3451" t="b">
        <f>IF(C3451=1,'Data Transformation'!$G$3+0.5*'Data Transformation'!$W$25,IF(C3452=1,D3452-'Data Transformation'!$W$25,FALSE))</f>
        <v>0</v>
      </c>
      <c r="E3451" t="str">
        <f t="array" ref="E3451">IF(ISLOGICAL(D3451),"",FREQUENCY(IF('Data Transformation'!$B$425:$B$8425='Bin Analysis'!$B3435,'Data Transformation'!$G$425:$G$8425),D3451))</f>
        <v/>
      </c>
      <c r="F3451" t="str">
        <f t="shared" si="429"/>
        <v/>
      </c>
      <c r="G3451">
        <f>Weighting!$H$19</f>
        <v>0</v>
      </c>
      <c r="H3451">
        <f t="array" ref="H3451">FREQUENCY(IF('Data Transformation'!$B$4:$B$8425=B3435,'Data Transformation'!$G$4:$G$8425),'Bin Analysis'!$B3451)</f>
        <v>20</v>
      </c>
      <c r="I3451">
        <f t="shared" si="430"/>
        <v>0</v>
      </c>
      <c r="J3451">
        <f t="shared" si="431"/>
        <v>0</v>
      </c>
      <c r="K3451">
        <f>J3451*Weighting!$W$19</f>
        <v>0</v>
      </c>
      <c r="M3451" s="14"/>
    </row>
    <row r="3452" spans="1:13" x14ac:dyDescent="0.25">
      <c r="A3452" s="32" t="str">
        <f>IF(Weighting!$P$20&gt;0,B3452,"")</f>
        <v/>
      </c>
      <c r="B3452">
        <f>Weighting!$C$20</f>
        <v>2.1550000000000002</v>
      </c>
      <c r="C3452">
        <f>Weighting!$F$20</f>
        <v>0</v>
      </c>
      <c r="D3452" t="b">
        <f>IF(C3452=1,'Data Transformation'!$G$3+0.5*'Data Transformation'!$W$25,IF(C3453=1,D3453-'Data Transformation'!$W$25,FALSE))</f>
        <v>0</v>
      </c>
      <c r="E3452" t="str">
        <f t="array" ref="E3452">IF(ISLOGICAL(D3452),"",FREQUENCY(IF('Data Transformation'!$B$425:$B$8425='Bin Analysis'!$B3435,'Data Transformation'!$G$425:$G$8425),D3452))</f>
        <v/>
      </c>
      <c r="F3452" t="str">
        <f t="shared" si="429"/>
        <v/>
      </c>
      <c r="G3452">
        <f>Weighting!$H$20</f>
        <v>0</v>
      </c>
      <c r="H3452">
        <f t="array" ref="H3452">FREQUENCY(IF('Data Transformation'!$B$4:$B$8425=B3435,'Data Transformation'!$G$4:$G$8425),'Bin Analysis'!$B3452)</f>
        <v>20</v>
      </c>
      <c r="I3452">
        <f t="shared" si="430"/>
        <v>0</v>
      </c>
      <c r="J3452">
        <f t="shared" si="431"/>
        <v>0</v>
      </c>
      <c r="K3452">
        <f>J3452*Weighting!$W$20</f>
        <v>0</v>
      </c>
      <c r="M3452" s="14"/>
    </row>
    <row r="3453" spans="1:13" x14ac:dyDescent="0.25">
      <c r="A3453" s="32" t="str">
        <f>IF(Weighting!$P$21&gt;0,B3453,"")</f>
        <v/>
      </c>
      <c r="B3453">
        <f>Weighting!$C$21</f>
        <v>2.2860000000000005</v>
      </c>
      <c r="C3453">
        <f>Weighting!$F$21</f>
        <v>0</v>
      </c>
      <c r="D3453" t="b">
        <f>IF(C3453=1,'Data Transformation'!$G$3+0.5*'Data Transformation'!$W$25,IF(C3454=1,D3454-'Data Transformation'!$W$25,FALSE))</f>
        <v>0</v>
      </c>
      <c r="E3453" t="str">
        <f t="array" ref="E3453">IF(ISLOGICAL(D3453),"",FREQUENCY(IF('Data Transformation'!$B$425:$B$8425='Bin Analysis'!$B3435,'Data Transformation'!$G$425:$G$8425),D3453))</f>
        <v/>
      </c>
      <c r="F3453" t="str">
        <f t="shared" si="429"/>
        <v/>
      </c>
      <c r="G3453">
        <f>Weighting!$H$21</f>
        <v>0</v>
      </c>
      <c r="H3453">
        <f t="array" ref="H3453">FREQUENCY(IF('Data Transformation'!$B$4:$B$8425=B3435,'Data Transformation'!$G$4:$G$8425),'Bin Analysis'!$B3453)</f>
        <v>20</v>
      </c>
      <c r="I3453">
        <f t="shared" si="430"/>
        <v>0</v>
      </c>
      <c r="J3453">
        <f t="shared" si="431"/>
        <v>0</v>
      </c>
      <c r="K3453">
        <f>J3453*Weighting!$W$21</f>
        <v>0</v>
      </c>
      <c r="M3453" s="14"/>
    </row>
    <row r="3454" spans="1:13" x14ac:dyDescent="0.25">
      <c r="A3454" s="32" t="str">
        <f>IF(Weighting!$P$22&gt;0,B3454,"")</f>
        <v/>
      </c>
      <c r="B3454">
        <f>Weighting!$C$22</f>
        <v>2.4170000000000007</v>
      </c>
      <c r="C3454">
        <f>Weighting!$F$22</f>
        <v>0</v>
      </c>
      <c r="D3454" t="b">
        <f>IF(C3454=1,'Data Transformation'!$G$3+0.5*'Data Transformation'!$W$25,IF(C3455=1,D3455-'Data Transformation'!$W$25,FALSE))</f>
        <v>0</v>
      </c>
      <c r="E3454" t="str">
        <f t="array" ref="E3454">IF(ISLOGICAL(D3454),"",FREQUENCY(IF('Data Transformation'!$B$425:$B$8425='Bin Analysis'!$B3435,'Data Transformation'!$G$425:$G$8425),D3454))</f>
        <v/>
      </c>
      <c r="F3454" t="str">
        <f t="shared" si="429"/>
        <v/>
      </c>
      <c r="G3454">
        <f>Weighting!$H$22</f>
        <v>0</v>
      </c>
      <c r="H3454">
        <f t="array" ref="H3454">FREQUENCY(IF('Data Transformation'!$B$4:$B$8425=B3435,'Data Transformation'!$G$4:$G$8425),'Bin Analysis'!$B3454)</f>
        <v>20</v>
      </c>
      <c r="I3454">
        <f t="shared" si="430"/>
        <v>0</v>
      </c>
      <c r="J3454">
        <f t="shared" si="431"/>
        <v>0</v>
      </c>
      <c r="K3454">
        <f>J3454*Weighting!$W$22</f>
        <v>0</v>
      </c>
      <c r="M3454" s="14"/>
    </row>
    <row r="3455" spans="1:13" x14ac:dyDescent="0.25">
      <c r="A3455" s="32" t="str">
        <f>IF(Weighting!$P$23&gt;0,B3455,"")</f>
        <v/>
      </c>
      <c r="B3455">
        <f>Weighting!$C$23</f>
        <v>2.5480000000000009</v>
      </c>
      <c r="C3455">
        <f>Weighting!$F$23</f>
        <v>0</v>
      </c>
      <c r="D3455" t="b">
        <f>IF(C3455=1,'Data Transformation'!$G$3+0.5*'Data Transformation'!$W$25,IF(C3456=1,D3456-'Data Transformation'!$W$25,FALSE))</f>
        <v>0</v>
      </c>
      <c r="E3455" t="str">
        <f t="array" ref="E3455">IF(ISLOGICAL(D3455),"",FREQUENCY(IF('Data Transformation'!$B$425:$B$8425='Bin Analysis'!$B3435,'Data Transformation'!$G$425:$G$8425),D3455))</f>
        <v/>
      </c>
      <c r="F3455" t="str">
        <f t="shared" si="429"/>
        <v/>
      </c>
      <c r="G3455">
        <f>Weighting!$H$23</f>
        <v>0</v>
      </c>
      <c r="H3455">
        <f t="array" ref="H3455">FREQUENCY(IF('Data Transformation'!$B$4:$B$8425=B3435,'Data Transformation'!$G$4:$G$8425),'Bin Analysis'!$B3455)</f>
        <v>20</v>
      </c>
      <c r="I3455">
        <f t="shared" si="430"/>
        <v>0</v>
      </c>
      <c r="J3455">
        <f t="shared" si="431"/>
        <v>0</v>
      </c>
      <c r="K3455">
        <f>J3455*Weighting!$W$23</f>
        <v>0</v>
      </c>
      <c r="M3455" s="14"/>
    </row>
    <row r="3456" spans="1:13" x14ac:dyDescent="0.25">
      <c r="A3456" s="32" t="str">
        <f>IF(Weighting!$P$24&gt;0,B3456,"")</f>
        <v/>
      </c>
      <c r="B3456">
        <f>Weighting!$C$24</f>
        <v>2.6790000000000012</v>
      </c>
      <c r="C3456">
        <f>Weighting!$F$24</f>
        <v>0</v>
      </c>
      <c r="D3456" t="b">
        <f>IF(C3456=1,'Data Transformation'!$G$3+0.5*'Data Transformation'!$W$25,IF(C3457=1,D3457-'Data Transformation'!$W$25,FALSE))</f>
        <v>0</v>
      </c>
      <c r="E3456" t="str">
        <f t="array" ref="E3456">IF(ISLOGICAL(D3456),"",FREQUENCY(IF('Data Transformation'!$B$425:$B$8425='Bin Analysis'!$B3435,'Data Transformation'!$G$425:$G$8425),D3456))</f>
        <v/>
      </c>
      <c r="F3456" t="str">
        <f t="shared" si="429"/>
        <v/>
      </c>
      <c r="G3456">
        <f>Weighting!$H$24</f>
        <v>0</v>
      </c>
      <c r="H3456">
        <f t="array" ref="H3456">FREQUENCY(IF('Data Transformation'!$B$4:$B$8425=B3435,'Data Transformation'!$G$4:$G$8425),'Bin Analysis'!$B3456)</f>
        <v>20</v>
      </c>
      <c r="I3456">
        <f t="shared" si="430"/>
        <v>0</v>
      </c>
      <c r="J3456">
        <f t="shared" si="431"/>
        <v>0</v>
      </c>
      <c r="K3456">
        <f>J3456*Weighting!$W$24</f>
        <v>0</v>
      </c>
      <c r="M3456" s="14"/>
    </row>
    <row r="3457" spans="1:25" x14ac:dyDescent="0.25">
      <c r="A3457" s="32" t="str">
        <f>IF(Weighting!$P$25&gt;0,B3457,"")</f>
        <v/>
      </c>
      <c r="B3457">
        <f>Weighting!$C$25</f>
        <v>2.8100000000000014</v>
      </c>
      <c r="C3457">
        <f>Weighting!$F$25</f>
        <v>0</v>
      </c>
      <c r="D3457" t="b">
        <f>IF(C3457=1,'Data Transformation'!$G$3+0.5*'Data Transformation'!$W$25,IF(C3458=1,D3458-'Data Transformation'!$W$25,FALSE))</f>
        <v>0</v>
      </c>
      <c r="E3457" t="str">
        <f t="array" ref="E3457">IF(ISLOGICAL(D3457),"",FREQUENCY(IF('Data Transformation'!$B$425:$B$8425='Bin Analysis'!$B3435,'Data Transformation'!$G$425:$G$8425),D3457))</f>
        <v/>
      </c>
      <c r="F3457" t="str">
        <f t="shared" si="429"/>
        <v/>
      </c>
      <c r="G3457">
        <f>Weighting!$H$25</f>
        <v>0</v>
      </c>
      <c r="H3457">
        <f t="array" ref="H3457">FREQUENCY(IF('Data Transformation'!$B$4:$B$8425=B3435,'Data Transformation'!$G$4:$G$8425),'Bin Analysis'!$B3457)</f>
        <v>20</v>
      </c>
      <c r="I3457">
        <f t="shared" si="430"/>
        <v>0</v>
      </c>
      <c r="J3457">
        <f t="shared" si="431"/>
        <v>0</v>
      </c>
      <c r="K3457">
        <f>J3457*Weighting!$W$25</f>
        <v>0</v>
      </c>
      <c r="M3457" s="14"/>
    </row>
    <row r="3458" spans="1:25" x14ac:dyDescent="0.25">
      <c r="O3458"/>
      <c r="P3458"/>
      <c r="Q3458"/>
      <c r="R3458"/>
    </row>
    <row r="3459" spans="1:25" ht="23.25" x14ac:dyDescent="0.35">
      <c r="A3459" s="21" t="s">
        <v>0</v>
      </c>
      <c r="B3459" s="21">
        <f>IFERROR(VLOOKUP(C3459,'Data Transformation'!$L$6:$M$426,2,FALSE),"")</f>
        <v>144</v>
      </c>
      <c r="C3459" s="21">
        <f>C3435+1</f>
        <v>144</v>
      </c>
      <c r="D3459" s="21"/>
      <c r="E3459" s="21"/>
      <c r="F3459" s="21"/>
      <c r="G3459" s="21"/>
      <c r="H3459" s="22"/>
      <c r="I3459" s="22"/>
      <c r="J3459" s="22"/>
      <c r="K3459" s="21"/>
      <c r="L3459" s="21">
        <f>B3459</f>
        <v>144</v>
      </c>
      <c r="M3459" s="23">
        <f>INDEX('Data Transformation'!$O$4:$O$424,MATCH($B3459,'Data Transformation'!$M$4:$M$424,0),MATCH($M$2,'Data Transformation'!$O$3,0))</f>
        <v>17</v>
      </c>
      <c r="N3459" s="27">
        <f>IF('Input and Summary Results'!$J$16="minimum",'Bin Analysis'!X3460/(M3459-1),'Bin Analysis'!Y3459/('Bin Analysis'!M3459-1))</f>
        <v>0</v>
      </c>
      <c r="O3459" s="27">
        <f>IF(M3459=FALSE,NA(),(VLOOKUP(1,C3462:K3481,4,FALSE))/(M3459-1))</f>
        <v>0</v>
      </c>
      <c r="P3459" s="27">
        <f>IF(M3459=FALSE,NA(),SUM(J3462:J3481)/Weighting!$S$5)</f>
        <v>0.6</v>
      </c>
      <c r="Q3459" s="27">
        <f>IF(M3459=FALSE,NA(),SUM(K3462:K3481)/Weighting!$S$6)</f>
        <v>0.56521739130434778</v>
      </c>
      <c r="R3459" s="27">
        <f>IF(M3459=FALSE,NA(),(VLOOKUP(1,G3462:K3481,3,FALSE))/(M3459-1))</f>
        <v>0.75</v>
      </c>
      <c r="S3459" s="22" t="str">
        <f>IF(M3459=FALSE,NA(),IF(SUM(J3462:J3481)=2,"yes","no"))</f>
        <v>no</v>
      </c>
      <c r="X3459" s="2" cm="2">
        <f t="array" ref="X3459:X3460">FREQUENCY(IF('Data Transformation'!$B$425:$B$6424='Bin Analysis'!L3459,'Data Transformation'!$G$425:$G$6424),'Data Transformation'!$U$11)</f>
        <v>16</v>
      </c>
      <c r="Y3459" s="2" cm="2">
        <f t="array" ref="Y3459:Y3460">FREQUENCY(IF('Data Transformation'!$B$425:$B$6424='Bin Analysis'!L3459,'Data Transformation'!$G$425:$G$6424),'Data Transformation'!$U$12)</f>
        <v>16</v>
      </c>
    </row>
    <row r="3460" spans="1:25" x14ac:dyDescent="0.25">
      <c r="A3460" s="14" t="s">
        <v>66</v>
      </c>
      <c r="B3460" t="s">
        <v>47</v>
      </c>
      <c r="C3460" t="s">
        <v>5</v>
      </c>
      <c r="D3460" t="s">
        <v>99</v>
      </c>
      <c r="E3460" t="s">
        <v>100</v>
      </c>
      <c r="F3460" t="s">
        <v>101</v>
      </c>
      <c r="G3460" t="s">
        <v>69</v>
      </c>
      <c r="H3460" t="s">
        <v>31</v>
      </c>
      <c r="I3460" t="s">
        <v>32</v>
      </c>
      <c r="J3460" t="s">
        <v>46</v>
      </c>
      <c r="K3460" s="14" t="s">
        <v>45</v>
      </c>
      <c r="M3460" s="14"/>
      <c r="X3460" s="2">
        <v>0</v>
      </c>
      <c r="Y3460" s="2">
        <v>0</v>
      </c>
    </row>
    <row r="3461" spans="1:25" x14ac:dyDescent="0.25">
      <c r="A3461" s="32"/>
      <c r="D3461" t="b">
        <f>IF(C3461=1,'Data Transformation'!$G$3+0.5*'Data Transformation'!$W$25,IF(C3462=1,D3462-'Data Transformation'!$W$25,FALSE))</f>
        <v>0</v>
      </c>
      <c r="E3461" t="str">
        <f t="array" ref="E3461">IF(ISLOGICAL(D3461),"",FREQUENCY(IF('Data Transformation'!$B$425:$B$8425='Bin Analysis'!$B3459,'Data Transformation'!$G$425:$G$8425),D3461))</f>
        <v/>
      </c>
      <c r="F3461" t="str">
        <f>IF(ISLOGICAL(D3461),"",E3461-E3460)</f>
        <v/>
      </c>
      <c r="M3461" s="14"/>
    </row>
    <row r="3462" spans="1:25" x14ac:dyDescent="0.25">
      <c r="A3462" s="32">
        <f>IF(Weighting!$P$6&gt;0,B3462,"")</f>
        <v>0.32100000000000001</v>
      </c>
      <c r="B3462">
        <f>Weighting!$C$6</f>
        <v>0.32100000000000001</v>
      </c>
      <c r="C3462">
        <f>Weighting!$F$6</f>
        <v>0</v>
      </c>
      <c r="D3462" t="b">
        <f>IF(C3462=1,'Data Transformation'!$G$3+0.5*'Data Transformation'!$W$25,IF(C3463=1,D3463-'Data Transformation'!$W$25,FALSE))</f>
        <v>0</v>
      </c>
      <c r="E3462" t="str">
        <f t="array" ref="E3462">IF(ISLOGICAL(D3462),"",FREQUENCY(IF('Data Transformation'!$B$425:$B$8425='Bin Analysis'!$B3459,'Data Transformation'!$G$425:$G$8425),D3462))</f>
        <v/>
      </c>
      <c r="F3462" t="str">
        <f>IF(ISLOGICAL(D3462),"",E3462-E3461)</f>
        <v/>
      </c>
      <c r="G3462">
        <f>Weighting!$H$6</f>
        <v>1</v>
      </c>
      <c r="H3462">
        <f t="array" ref="H3462">FREQUENCY(IF('Data Transformation'!$B$4:$B$8425=B3459,'Data Transformation'!$G$4:$G$8425),'Bin Analysis'!$B3462)</f>
        <v>12</v>
      </c>
      <c r="I3462">
        <f>H3462-H3461</f>
        <v>12</v>
      </c>
      <c r="J3462">
        <f>IF(I3462=0,0,1)</f>
        <v>1</v>
      </c>
      <c r="K3462">
        <f>J3462*Weighting!$W$6</f>
        <v>1</v>
      </c>
      <c r="M3462" s="14"/>
    </row>
    <row r="3463" spans="1:25" x14ac:dyDescent="0.25">
      <c r="A3463" s="32">
        <f>IF(Weighting!$P$7&gt;0,B3463,"")</f>
        <v>0.45200000000000001</v>
      </c>
      <c r="B3463">
        <f>Weighting!$C$7</f>
        <v>0.45200000000000001</v>
      </c>
      <c r="C3463">
        <f>Weighting!$F$7</f>
        <v>0</v>
      </c>
      <c r="D3463" t="b">
        <f>IF(C3463=1,'Data Transformation'!$G$3+0.5*'Data Transformation'!$W$25,IF(C3464=1,D3464-'Data Transformation'!$W$25,FALSE))</f>
        <v>0</v>
      </c>
      <c r="E3463" t="str">
        <f t="array" ref="E3463">IF(ISLOGICAL(D3463),"",FREQUENCY(IF('Data Transformation'!$B$425:$B$8425='Bin Analysis'!$B3459,'Data Transformation'!$G$425:$G$8425),D3463))</f>
        <v/>
      </c>
      <c r="F3463" t="str">
        <f t="shared" ref="F3463:F3481" si="432">IF(ISLOGICAL(D3463),"",E3463-E3462)</f>
        <v/>
      </c>
      <c r="G3463">
        <f>Weighting!$H$7</f>
        <v>0</v>
      </c>
      <c r="H3463">
        <f t="array" ref="H3463">FREQUENCY(IF('Data Transformation'!$B$4:$B$8425=B3459,'Data Transformation'!$G$4:$G$8425),'Bin Analysis'!$B3463)</f>
        <v>12</v>
      </c>
      <c r="I3463">
        <f t="shared" ref="I3463:I3481" si="433">H3463-H3462</f>
        <v>0</v>
      </c>
      <c r="J3463">
        <f>IF(I3463=0,0,1)</f>
        <v>0</v>
      </c>
      <c r="K3463">
        <f>J3463*Weighting!$W$7</f>
        <v>0</v>
      </c>
      <c r="M3463" s="14"/>
    </row>
    <row r="3464" spans="1:25" x14ac:dyDescent="0.25">
      <c r="A3464" s="32">
        <f>IF(Weighting!$P$8&gt;0,B3464,"")</f>
        <v>0.58299999999999996</v>
      </c>
      <c r="B3464">
        <f>Weighting!$C$8</f>
        <v>0.58299999999999996</v>
      </c>
      <c r="C3464">
        <f>Weighting!$F$8</f>
        <v>0</v>
      </c>
      <c r="D3464" t="b">
        <f>IF(C3464=1,'Data Transformation'!$G$3+0.5*'Data Transformation'!$W$25,IF(C3465=1,D3465-'Data Transformation'!$W$25,FALSE))</f>
        <v>0</v>
      </c>
      <c r="E3464" t="str">
        <f t="array" ref="E3464">IF(ISLOGICAL(D3464),"",FREQUENCY(IF('Data Transformation'!$B$425:$B$8425='Bin Analysis'!$B3459,'Data Transformation'!$G$425:$G$8425),D3464))</f>
        <v/>
      </c>
      <c r="F3464" t="str">
        <f t="shared" si="432"/>
        <v/>
      </c>
      <c r="G3464">
        <f>Weighting!$H$8</f>
        <v>0</v>
      </c>
      <c r="H3464">
        <f t="array" ref="H3464">FREQUENCY(IF('Data Transformation'!$B$4:$B$8425=B3459,'Data Transformation'!$G$4:$G$8425),'Bin Analysis'!$B3464)</f>
        <v>13</v>
      </c>
      <c r="I3464">
        <f t="shared" si="433"/>
        <v>1</v>
      </c>
      <c r="J3464">
        <f t="shared" ref="J3464:J3481" si="434">IF(I3464=0,0,1)</f>
        <v>1</v>
      </c>
      <c r="K3464">
        <f>J3464*Weighting!$W$8</f>
        <v>3</v>
      </c>
      <c r="M3464" s="14"/>
    </row>
    <row r="3465" spans="1:25" x14ac:dyDescent="0.25">
      <c r="A3465" s="32">
        <f>IF(Weighting!$P$9&gt;0,B3465,"")</f>
        <v>0.71399999999999997</v>
      </c>
      <c r="B3465" s="50">
        <f>Weighting!$C$9</f>
        <v>0.71399999999999997</v>
      </c>
      <c r="C3465">
        <f>Weighting!$F$9</f>
        <v>0</v>
      </c>
      <c r="D3465" t="b">
        <f>IF(C3465=1,'Data Transformation'!$G$3+0.5*'Data Transformation'!$W$25,IF(C3466=1,D3466-'Data Transformation'!$W$25,FALSE))</f>
        <v>0</v>
      </c>
      <c r="E3465" t="str">
        <f t="array" ref="E3465">IF(ISLOGICAL(D3465),"",FREQUENCY(IF('Data Transformation'!$B$425:$B$8425='Bin Analysis'!$B3459,'Data Transformation'!$G$425:$G$8425),D3465))</f>
        <v/>
      </c>
      <c r="F3465" t="str">
        <f t="shared" si="432"/>
        <v/>
      </c>
      <c r="G3465">
        <f>Weighting!$H$9</f>
        <v>0</v>
      </c>
      <c r="H3465">
        <f t="array" ref="H3465">FREQUENCY(IF('Data Transformation'!$B$4:$B$8425=B3459,'Data Transformation'!$G$4:$G$8425),'Bin Analysis'!$B3465)</f>
        <v>14</v>
      </c>
      <c r="I3465">
        <f t="shared" si="433"/>
        <v>1</v>
      </c>
      <c r="J3465">
        <f t="shared" si="434"/>
        <v>1</v>
      </c>
      <c r="K3465">
        <f>J3465*Weighting!$W$9</f>
        <v>3</v>
      </c>
      <c r="M3465" s="14"/>
    </row>
    <row r="3466" spans="1:25" x14ac:dyDescent="0.25">
      <c r="A3466" s="32">
        <f>IF(Weighting!$P$10&gt;0,B3466,"")</f>
        <v>0.84499999999999997</v>
      </c>
      <c r="B3466">
        <f>Weighting!$C$10</f>
        <v>0.84499999999999997</v>
      </c>
      <c r="C3466">
        <f>Weighting!$F$10</f>
        <v>0</v>
      </c>
      <c r="D3466" t="b">
        <f>IF(C3466=1,'Data Transformation'!$G$3+0.5*'Data Transformation'!$W$25,IF(C3467=1,D3467-'Data Transformation'!$W$25,FALSE))</f>
        <v>0</v>
      </c>
      <c r="E3466" t="str">
        <f t="array" ref="E3466">IF(ISLOGICAL(D3466),"",FREQUENCY(IF('Data Transformation'!$B$425:$B$8425='Bin Analysis'!$B3459,'Data Transformation'!$G$425:$G$8425),D3466))</f>
        <v/>
      </c>
      <c r="F3466" t="str">
        <f t="shared" si="432"/>
        <v/>
      </c>
      <c r="G3466">
        <f>Weighting!$H$10</f>
        <v>0</v>
      </c>
      <c r="H3466">
        <f t="array" ref="H3466">FREQUENCY(IF('Data Transformation'!$B$4:$B$8425=B3459,'Data Transformation'!$G$4:$G$8425),'Bin Analysis'!$B3466)</f>
        <v>15</v>
      </c>
      <c r="I3466">
        <f t="shared" si="433"/>
        <v>1</v>
      </c>
      <c r="J3466">
        <f t="shared" si="434"/>
        <v>1</v>
      </c>
      <c r="K3466">
        <f>J3466*Weighting!$W$10</f>
        <v>3</v>
      </c>
      <c r="M3466" s="14"/>
    </row>
    <row r="3467" spans="1:25" x14ac:dyDescent="0.25">
      <c r="A3467" s="32">
        <f>IF(Weighting!$P$11&gt;0,B3467,"")</f>
        <v>0.97599999999999998</v>
      </c>
      <c r="B3467">
        <f>Weighting!$C$11</f>
        <v>0.97599999999999998</v>
      </c>
      <c r="C3467">
        <f>Weighting!$F$11</f>
        <v>0</v>
      </c>
      <c r="D3467">
        <f>IF(C3467=1,'Data Transformation'!$G$3+0.5*'Data Transformation'!$W$25,IF(C3468=1,D3468-'Data Transformation'!$W$25,FALSE))</f>
        <v>0.86899999999999999</v>
      </c>
      <c r="E3467">
        <f t="array" ref="E3467">IF(ISLOGICAL(D3467),"",FREQUENCY(IF('Data Transformation'!$B$425:$B$8425='Bin Analysis'!$B3459,'Data Transformation'!$G$425:$G$8425),D3467))</f>
        <v>16</v>
      </c>
      <c r="F3467" t="e">
        <f t="shared" si="432"/>
        <v>#VALUE!</v>
      </c>
      <c r="G3467">
        <f>Weighting!$H$11</f>
        <v>0</v>
      </c>
      <c r="H3467">
        <f t="array" ref="H3467">FREQUENCY(IF('Data Transformation'!$B$4:$B$8425=B3459,'Data Transformation'!$G$4:$G$8425),'Bin Analysis'!$B3467)</f>
        <v>16</v>
      </c>
      <c r="I3467">
        <f t="shared" si="433"/>
        <v>1</v>
      </c>
      <c r="J3467">
        <f t="shared" si="434"/>
        <v>1</v>
      </c>
      <c r="K3467">
        <f>J3467*Weighting!$W$11</f>
        <v>2</v>
      </c>
      <c r="M3467" s="14"/>
    </row>
    <row r="3468" spans="1:25" x14ac:dyDescent="0.25">
      <c r="A3468" s="32">
        <f>IF(Weighting!$P$12&gt;0,B3468,"")</f>
        <v>1.107</v>
      </c>
      <c r="B3468">
        <f>Weighting!$C$12</f>
        <v>1.107</v>
      </c>
      <c r="C3468">
        <f>Weighting!$F$12</f>
        <v>1</v>
      </c>
      <c r="D3468">
        <f>IF(C3468=1,'Data Transformation'!$G$3+0.5*'Data Transformation'!$W$25,IF(C3469=1,D3469-'Data Transformation'!$W$25,FALSE))</f>
        <v>1.131</v>
      </c>
      <c r="E3468">
        <f t="array" ref="E3468">IF(ISLOGICAL(D3468),"",FREQUENCY(IF('Data Transformation'!$B$425:$B$8425='Bin Analysis'!$B3459,'Data Transformation'!$G$425:$G$8425),D3468))</f>
        <v>16</v>
      </c>
      <c r="F3468">
        <f t="shared" si="432"/>
        <v>0</v>
      </c>
      <c r="G3468">
        <f>Weighting!$H$12</f>
        <v>0</v>
      </c>
      <c r="H3468">
        <f t="array" ref="H3468">FREQUENCY(IF('Data Transformation'!$B$4:$B$8425=B3459,'Data Transformation'!$G$4:$G$8425),'Bin Analysis'!$B3468)</f>
        <v>17</v>
      </c>
      <c r="I3468">
        <f t="shared" si="433"/>
        <v>1</v>
      </c>
      <c r="J3468">
        <f t="shared" si="434"/>
        <v>1</v>
      </c>
      <c r="K3468">
        <f>J3468*Weighting!$W$12</f>
        <v>1</v>
      </c>
      <c r="M3468" s="14"/>
    </row>
    <row r="3469" spans="1:25" x14ac:dyDescent="0.25">
      <c r="A3469" s="32">
        <f>IF(Weighting!$P$13&gt;0,B3469,"")</f>
        <v>1.238</v>
      </c>
      <c r="B3469">
        <f>Weighting!$C$13</f>
        <v>1.238</v>
      </c>
      <c r="C3469">
        <f>Weighting!$F$13</f>
        <v>0</v>
      </c>
      <c r="D3469" t="b">
        <f>IF(C3469=1,'Data Transformation'!$G$3+0.5*'Data Transformation'!$W$25,IF(C3470=1,D3470-'Data Transformation'!$W$25,FALSE))</f>
        <v>0</v>
      </c>
      <c r="E3469" t="str">
        <f t="array" ref="E3469">IF(ISLOGICAL(D3469),"",FREQUENCY(IF('Data Transformation'!$B$425:$B$8425='Bin Analysis'!$B3459,'Data Transformation'!$G$425:$G$8425),D3469))</f>
        <v/>
      </c>
      <c r="F3469" t="str">
        <f t="shared" si="432"/>
        <v/>
      </c>
      <c r="G3469">
        <f>Weighting!$H$13</f>
        <v>0</v>
      </c>
      <c r="H3469">
        <f t="array" ref="H3469">FREQUENCY(IF('Data Transformation'!$B$4:$B$8425=B3459,'Data Transformation'!$G$4:$G$8425),'Bin Analysis'!$B3469)</f>
        <v>17</v>
      </c>
      <c r="I3469">
        <f t="shared" si="433"/>
        <v>0</v>
      </c>
      <c r="J3469">
        <f t="shared" si="434"/>
        <v>0</v>
      </c>
      <c r="K3469">
        <f>J3469*Weighting!$W$13</f>
        <v>0</v>
      </c>
      <c r="M3469" s="14"/>
    </row>
    <row r="3470" spans="1:25" x14ac:dyDescent="0.25">
      <c r="A3470" s="32">
        <f>IF(Weighting!$P$14&gt;0,B3470,"")</f>
        <v>1.369</v>
      </c>
      <c r="B3470">
        <f>Weighting!$C$14</f>
        <v>1.369</v>
      </c>
      <c r="C3470">
        <f>Weighting!$F$14</f>
        <v>0</v>
      </c>
      <c r="D3470" t="b">
        <f>IF(C3470=1,'Data Transformation'!$G$3+0.5*'Data Transformation'!$W$25,IF(C3471=1,D3471-'Data Transformation'!$W$25,FALSE))</f>
        <v>0</v>
      </c>
      <c r="E3470" t="str">
        <f t="array" ref="E3470">IF(ISLOGICAL(D3470),"",FREQUENCY(IF('Data Transformation'!$B$425:$B$8425='Bin Analysis'!$B3459,'Data Transformation'!$G$425:$G$8425),D3470))</f>
        <v/>
      </c>
      <c r="F3470" t="str">
        <f t="shared" si="432"/>
        <v/>
      </c>
      <c r="G3470">
        <f>Weighting!$H$14</f>
        <v>0</v>
      </c>
      <c r="H3470">
        <f t="array" ref="H3470">FREQUENCY(IF('Data Transformation'!$B$4:$B$8425=B3459,'Data Transformation'!$G$4:$G$8425),'Bin Analysis'!$B3470)</f>
        <v>17</v>
      </c>
      <c r="I3470">
        <f t="shared" si="433"/>
        <v>0</v>
      </c>
      <c r="J3470">
        <f t="shared" si="434"/>
        <v>0</v>
      </c>
      <c r="K3470">
        <f>J3470*Weighting!$W$14</f>
        <v>0</v>
      </c>
      <c r="M3470" s="14"/>
    </row>
    <row r="3471" spans="1:25" x14ac:dyDescent="0.25">
      <c r="A3471" s="32">
        <f>IF(Weighting!$P$15&gt;0,B3471,"")</f>
        <v>1.5000009999999999</v>
      </c>
      <c r="B3471">
        <f>Weighting!$C$15</f>
        <v>1.5000009999999999</v>
      </c>
      <c r="C3471">
        <f>Weighting!$F$15</f>
        <v>0</v>
      </c>
      <c r="D3471" t="b">
        <f>IF(C3471=1,'Data Transformation'!$G$3+0.5*'Data Transformation'!$W$25,IF(C3472=1,D3472-'Data Transformation'!$W$25,FALSE))</f>
        <v>0</v>
      </c>
      <c r="E3471" t="str">
        <f t="array" ref="E3471">IF(ISLOGICAL(D3471),"",FREQUENCY(IF('Data Transformation'!$B$425:$B$8425='Bin Analysis'!$B3459,'Data Transformation'!$G$425:$G$8425),D3471))</f>
        <v/>
      </c>
      <c r="F3471" t="str">
        <f t="shared" si="432"/>
        <v/>
      </c>
      <c r="G3471">
        <f>Weighting!$H$15</f>
        <v>0</v>
      </c>
      <c r="H3471">
        <f t="array" ref="H3471">FREQUENCY(IF('Data Transformation'!$B$4:$B$8425=B3459,'Data Transformation'!$G$4:$G$8425),'Bin Analysis'!$B3471)</f>
        <v>17</v>
      </c>
      <c r="I3471">
        <f t="shared" si="433"/>
        <v>0</v>
      </c>
      <c r="J3471">
        <f t="shared" si="434"/>
        <v>0</v>
      </c>
      <c r="K3471">
        <f>J3471*Weighting!$W$15</f>
        <v>0</v>
      </c>
      <c r="M3471" s="14"/>
    </row>
    <row r="3472" spans="1:25" x14ac:dyDescent="0.25">
      <c r="A3472" s="32" t="str">
        <f>IF(Weighting!$P$16&gt;0,B3472,"")</f>
        <v/>
      </c>
      <c r="B3472">
        <f>Weighting!$C$16</f>
        <v>1.631</v>
      </c>
      <c r="C3472">
        <f>Weighting!$F$16</f>
        <v>0</v>
      </c>
      <c r="D3472" t="b">
        <f>IF(C3472=1,'Data Transformation'!$G$3+0.5*'Data Transformation'!$W$25,IF(C3473=1,D3473-'Data Transformation'!$W$25,FALSE))</f>
        <v>0</v>
      </c>
      <c r="E3472" t="str">
        <f t="array" ref="E3472">IF(ISLOGICAL(D3472),"",FREQUENCY(IF('Data Transformation'!$B$425:$B$8425='Bin Analysis'!$B3459,'Data Transformation'!$G$425:$G$8425),D3472))</f>
        <v/>
      </c>
      <c r="F3472" t="str">
        <f t="shared" si="432"/>
        <v/>
      </c>
      <c r="G3472">
        <f>Weighting!$H$16</f>
        <v>0</v>
      </c>
      <c r="H3472">
        <f t="array" ref="H3472">FREQUENCY(IF('Data Transformation'!$B$4:$B$8425=B3459,'Data Transformation'!$G$4:$G$8425),'Bin Analysis'!$B3472)</f>
        <v>17</v>
      </c>
      <c r="I3472">
        <f t="shared" si="433"/>
        <v>0</v>
      </c>
      <c r="J3472">
        <f t="shared" si="434"/>
        <v>0</v>
      </c>
      <c r="K3472">
        <f>J3472*Weighting!$W$16</f>
        <v>0</v>
      </c>
      <c r="M3472" s="14"/>
    </row>
    <row r="3473" spans="1:25" x14ac:dyDescent="0.25">
      <c r="A3473" s="32" t="str">
        <f>IF(Weighting!$P$17&gt;0,B3473,"")</f>
        <v/>
      </c>
      <c r="B3473">
        <f>Weighting!$C$17</f>
        <v>1.762</v>
      </c>
      <c r="C3473">
        <f>Weighting!$F$17</f>
        <v>0</v>
      </c>
      <c r="D3473" t="b">
        <f>IF(C3473=1,'Data Transformation'!$G$3+0.5*'Data Transformation'!$W$25,IF(C3474=1,D3474-'Data Transformation'!$W$25,FALSE))</f>
        <v>0</v>
      </c>
      <c r="E3473" t="str">
        <f t="array" ref="E3473">IF(ISLOGICAL(D3473),"",FREQUENCY(IF('Data Transformation'!$B$425:$B$8425='Bin Analysis'!$B3459,'Data Transformation'!$G$425:$G$8425),D3473))</f>
        <v/>
      </c>
      <c r="F3473" t="str">
        <f t="shared" si="432"/>
        <v/>
      </c>
      <c r="G3473">
        <f>Weighting!$H$17</f>
        <v>0</v>
      </c>
      <c r="H3473">
        <f t="array" ref="H3473">FREQUENCY(IF('Data Transformation'!$B$4:$B$8425=B3459,'Data Transformation'!$G$4:$G$8425),'Bin Analysis'!$B3473)</f>
        <v>17</v>
      </c>
      <c r="I3473">
        <f t="shared" si="433"/>
        <v>0</v>
      </c>
      <c r="J3473">
        <f t="shared" si="434"/>
        <v>0</v>
      </c>
      <c r="K3473">
        <f>J3473*Weighting!$W$17</f>
        <v>0</v>
      </c>
      <c r="M3473" s="14"/>
    </row>
    <row r="3474" spans="1:25" x14ac:dyDescent="0.25">
      <c r="A3474" s="32" t="str">
        <f>IF(Weighting!$P$18&gt;0,B3474,"")</f>
        <v/>
      </c>
      <c r="B3474">
        <f>Weighting!$C$18</f>
        <v>1.893</v>
      </c>
      <c r="C3474">
        <f>Weighting!$F$18</f>
        <v>0</v>
      </c>
      <c r="D3474" t="b">
        <f>IF(C3474=1,'Data Transformation'!$G$3+0.5*'Data Transformation'!$W$25,IF(C3475=1,D3475-'Data Transformation'!$W$25,FALSE))</f>
        <v>0</v>
      </c>
      <c r="E3474" t="str">
        <f t="array" ref="E3474">IF(ISLOGICAL(D3474),"",FREQUENCY(IF('Data Transformation'!$B$425:$B$8425='Bin Analysis'!$B3459,'Data Transformation'!$G$425:$G$8425),D3474))</f>
        <v/>
      </c>
      <c r="F3474" t="str">
        <f t="shared" si="432"/>
        <v/>
      </c>
      <c r="G3474">
        <f>Weighting!$H$18</f>
        <v>0</v>
      </c>
      <c r="H3474">
        <f t="array" ref="H3474">FREQUENCY(IF('Data Transformation'!$B$4:$B$8425=B3459,'Data Transformation'!$G$4:$G$8425),'Bin Analysis'!$B3474)</f>
        <v>17</v>
      </c>
      <c r="I3474">
        <f t="shared" si="433"/>
        <v>0</v>
      </c>
      <c r="J3474">
        <f t="shared" si="434"/>
        <v>0</v>
      </c>
      <c r="K3474">
        <f>J3474*Weighting!$W$18</f>
        <v>0</v>
      </c>
      <c r="M3474" s="14"/>
    </row>
    <row r="3475" spans="1:25" x14ac:dyDescent="0.25">
      <c r="A3475" s="32" t="str">
        <f>IF(Weighting!$P$19&gt;0,B3475,"")</f>
        <v/>
      </c>
      <c r="B3475">
        <f>Weighting!$C$19</f>
        <v>2.024</v>
      </c>
      <c r="C3475">
        <f>Weighting!$F$19</f>
        <v>0</v>
      </c>
      <c r="D3475" t="b">
        <f>IF(C3475=1,'Data Transformation'!$G$3+0.5*'Data Transformation'!$W$25,IF(C3476=1,D3476-'Data Transformation'!$W$25,FALSE))</f>
        <v>0</v>
      </c>
      <c r="E3475" t="str">
        <f t="array" ref="E3475">IF(ISLOGICAL(D3475),"",FREQUENCY(IF('Data Transformation'!$B$425:$B$8425='Bin Analysis'!$B3459,'Data Transformation'!$G$425:$G$8425),D3475))</f>
        <v/>
      </c>
      <c r="F3475" t="str">
        <f t="shared" si="432"/>
        <v/>
      </c>
      <c r="G3475">
        <f>Weighting!$H$19</f>
        <v>0</v>
      </c>
      <c r="H3475">
        <f t="array" ref="H3475">FREQUENCY(IF('Data Transformation'!$B$4:$B$8425=B3459,'Data Transformation'!$G$4:$G$8425),'Bin Analysis'!$B3475)</f>
        <v>17</v>
      </c>
      <c r="I3475">
        <f t="shared" si="433"/>
        <v>0</v>
      </c>
      <c r="J3475">
        <f t="shared" si="434"/>
        <v>0</v>
      </c>
      <c r="K3475">
        <f>J3475*Weighting!$W$19</f>
        <v>0</v>
      </c>
      <c r="M3475" s="14"/>
    </row>
    <row r="3476" spans="1:25" x14ac:dyDescent="0.25">
      <c r="A3476" s="32" t="str">
        <f>IF(Weighting!$P$20&gt;0,B3476,"")</f>
        <v/>
      </c>
      <c r="B3476">
        <f>Weighting!$C$20</f>
        <v>2.1550000000000002</v>
      </c>
      <c r="C3476">
        <f>Weighting!$F$20</f>
        <v>0</v>
      </c>
      <c r="D3476" t="b">
        <f>IF(C3476=1,'Data Transformation'!$G$3+0.5*'Data Transformation'!$W$25,IF(C3477=1,D3477-'Data Transformation'!$W$25,FALSE))</f>
        <v>0</v>
      </c>
      <c r="E3476" t="str">
        <f t="array" ref="E3476">IF(ISLOGICAL(D3476),"",FREQUENCY(IF('Data Transformation'!$B$425:$B$8425='Bin Analysis'!$B3459,'Data Transformation'!$G$425:$G$8425),D3476))</f>
        <v/>
      </c>
      <c r="F3476" t="str">
        <f t="shared" si="432"/>
        <v/>
      </c>
      <c r="G3476">
        <f>Weighting!$H$20</f>
        <v>0</v>
      </c>
      <c r="H3476">
        <f t="array" ref="H3476">FREQUENCY(IF('Data Transformation'!$B$4:$B$8425=B3459,'Data Transformation'!$G$4:$G$8425),'Bin Analysis'!$B3476)</f>
        <v>17</v>
      </c>
      <c r="I3476">
        <f t="shared" si="433"/>
        <v>0</v>
      </c>
      <c r="J3476">
        <f t="shared" si="434"/>
        <v>0</v>
      </c>
      <c r="K3476">
        <f>J3476*Weighting!$W$20</f>
        <v>0</v>
      </c>
      <c r="M3476" s="14"/>
    </row>
    <row r="3477" spans="1:25" x14ac:dyDescent="0.25">
      <c r="A3477" s="32" t="str">
        <f>IF(Weighting!$P$21&gt;0,B3477,"")</f>
        <v/>
      </c>
      <c r="B3477">
        <f>Weighting!$C$21</f>
        <v>2.2860000000000005</v>
      </c>
      <c r="C3477">
        <f>Weighting!$F$21</f>
        <v>0</v>
      </c>
      <c r="D3477" t="b">
        <f>IF(C3477=1,'Data Transformation'!$G$3+0.5*'Data Transformation'!$W$25,IF(C3478=1,D3478-'Data Transformation'!$W$25,FALSE))</f>
        <v>0</v>
      </c>
      <c r="E3477" t="str">
        <f t="array" ref="E3477">IF(ISLOGICAL(D3477),"",FREQUENCY(IF('Data Transformation'!$B$425:$B$8425='Bin Analysis'!$B3459,'Data Transformation'!$G$425:$G$8425),D3477))</f>
        <v/>
      </c>
      <c r="F3477" t="str">
        <f t="shared" si="432"/>
        <v/>
      </c>
      <c r="G3477">
        <f>Weighting!$H$21</f>
        <v>0</v>
      </c>
      <c r="H3477">
        <f t="array" ref="H3477">FREQUENCY(IF('Data Transformation'!$B$4:$B$8425=B3459,'Data Transformation'!$G$4:$G$8425),'Bin Analysis'!$B3477)</f>
        <v>17</v>
      </c>
      <c r="I3477">
        <f t="shared" si="433"/>
        <v>0</v>
      </c>
      <c r="J3477">
        <f t="shared" si="434"/>
        <v>0</v>
      </c>
      <c r="K3477">
        <f>J3477*Weighting!$W$21</f>
        <v>0</v>
      </c>
      <c r="M3477" s="14"/>
    </row>
    <row r="3478" spans="1:25" x14ac:dyDescent="0.25">
      <c r="A3478" s="32" t="str">
        <f>IF(Weighting!$P$22&gt;0,B3478,"")</f>
        <v/>
      </c>
      <c r="B3478">
        <f>Weighting!$C$22</f>
        <v>2.4170000000000007</v>
      </c>
      <c r="C3478">
        <f>Weighting!$F$22</f>
        <v>0</v>
      </c>
      <c r="D3478" t="b">
        <f>IF(C3478=1,'Data Transformation'!$G$3+0.5*'Data Transformation'!$W$25,IF(C3479=1,D3479-'Data Transformation'!$W$25,FALSE))</f>
        <v>0</v>
      </c>
      <c r="E3478" t="str">
        <f t="array" ref="E3478">IF(ISLOGICAL(D3478),"",FREQUENCY(IF('Data Transformation'!$B$425:$B$8425='Bin Analysis'!$B3459,'Data Transformation'!$G$425:$G$8425),D3478))</f>
        <v/>
      </c>
      <c r="F3478" t="str">
        <f t="shared" si="432"/>
        <v/>
      </c>
      <c r="G3478">
        <f>Weighting!$H$22</f>
        <v>0</v>
      </c>
      <c r="H3478">
        <f t="array" ref="H3478">FREQUENCY(IF('Data Transformation'!$B$4:$B$8425=B3459,'Data Transformation'!$G$4:$G$8425),'Bin Analysis'!$B3478)</f>
        <v>17</v>
      </c>
      <c r="I3478">
        <f t="shared" si="433"/>
        <v>0</v>
      </c>
      <c r="J3478">
        <f t="shared" si="434"/>
        <v>0</v>
      </c>
      <c r="K3478">
        <f>J3478*Weighting!$W$22</f>
        <v>0</v>
      </c>
      <c r="M3478" s="14"/>
    </row>
    <row r="3479" spans="1:25" x14ac:dyDescent="0.25">
      <c r="A3479" s="32" t="str">
        <f>IF(Weighting!$P$23&gt;0,B3479,"")</f>
        <v/>
      </c>
      <c r="B3479">
        <f>Weighting!$C$23</f>
        <v>2.5480000000000009</v>
      </c>
      <c r="C3479">
        <f>Weighting!$F$23</f>
        <v>0</v>
      </c>
      <c r="D3479" t="b">
        <f>IF(C3479=1,'Data Transformation'!$G$3+0.5*'Data Transformation'!$W$25,IF(C3480=1,D3480-'Data Transformation'!$W$25,FALSE))</f>
        <v>0</v>
      </c>
      <c r="E3479" t="str">
        <f t="array" ref="E3479">IF(ISLOGICAL(D3479),"",FREQUENCY(IF('Data Transformation'!$B$425:$B$8425='Bin Analysis'!$B3459,'Data Transformation'!$G$425:$G$8425),D3479))</f>
        <v/>
      </c>
      <c r="F3479" t="str">
        <f t="shared" si="432"/>
        <v/>
      </c>
      <c r="G3479">
        <f>Weighting!$H$23</f>
        <v>0</v>
      </c>
      <c r="H3479">
        <f t="array" ref="H3479">FREQUENCY(IF('Data Transformation'!$B$4:$B$8425=B3459,'Data Transformation'!$G$4:$G$8425),'Bin Analysis'!$B3479)</f>
        <v>17</v>
      </c>
      <c r="I3479">
        <f t="shared" si="433"/>
        <v>0</v>
      </c>
      <c r="J3479">
        <f t="shared" si="434"/>
        <v>0</v>
      </c>
      <c r="K3479">
        <f>J3479*Weighting!$W$23</f>
        <v>0</v>
      </c>
      <c r="M3479" s="14"/>
    </row>
    <row r="3480" spans="1:25" x14ac:dyDescent="0.25">
      <c r="A3480" s="32" t="str">
        <f>IF(Weighting!$P$24&gt;0,B3480,"")</f>
        <v/>
      </c>
      <c r="B3480">
        <f>Weighting!$C$24</f>
        <v>2.6790000000000012</v>
      </c>
      <c r="C3480">
        <f>Weighting!$F$24</f>
        <v>0</v>
      </c>
      <c r="D3480" t="b">
        <f>IF(C3480=1,'Data Transformation'!$G$3+0.5*'Data Transformation'!$W$25,IF(C3481=1,D3481-'Data Transformation'!$W$25,FALSE))</f>
        <v>0</v>
      </c>
      <c r="E3480" t="str">
        <f t="array" ref="E3480">IF(ISLOGICAL(D3480),"",FREQUENCY(IF('Data Transformation'!$B$425:$B$8425='Bin Analysis'!$B3459,'Data Transformation'!$G$425:$G$8425),D3480))</f>
        <v/>
      </c>
      <c r="F3480" t="str">
        <f t="shared" si="432"/>
        <v/>
      </c>
      <c r="G3480">
        <f>Weighting!$H$24</f>
        <v>0</v>
      </c>
      <c r="H3480">
        <f t="array" ref="H3480">FREQUENCY(IF('Data Transformation'!$B$4:$B$8425=B3459,'Data Transformation'!$G$4:$G$8425),'Bin Analysis'!$B3480)</f>
        <v>17</v>
      </c>
      <c r="I3480">
        <f t="shared" si="433"/>
        <v>0</v>
      </c>
      <c r="J3480">
        <f t="shared" si="434"/>
        <v>0</v>
      </c>
      <c r="K3480">
        <f>J3480*Weighting!$W$24</f>
        <v>0</v>
      </c>
      <c r="M3480" s="14"/>
    </row>
    <row r="3481" spans="1:25" x14ac:dyDescent="0.25">
      <c r="A3481" s="32" t="str">
        <f>IF(Weighting!$P$25&gt;0,B3481,"")</f>
        <v/>
      </c>
      <c r="B3481">
        <f>Weighting!$C$25</f>
        <v>2.8100000000000014</v>
      </c>
      <c r="C3481">
        <f>Weighting!$F$25</f>
        <v>0</v>
      </c>
      <c r="D3481" t="b">
        <f>IF(C3481=1,'Data Transformation'!$G$3+0.5*'Data Transformation'!$W$25,IF(C3482=1,D3482-'Data Transformation'!$W$25,FALSE))</f>
        <v>0</v>
      </c>
      <c r="E3481" t="str">
        <f t="array" ref="E3481">IF(ISLOGICAL(D3481),"",FREQUENCY(IF('Data Transformation'!$B$425:$B$8425='Bin Analysis'!$B3459,'Data Transformation'!$G$425:$G$8425),D3481))</f>
        <v/>
      </c>
      <c r="F3481" t="str">
        <f t="shared" si="432"/>
        <v/>
      </c>
      <c r="G3481">
        <f>Weighting!$H$25</f>
        <v>0</v>
      </c>
      <c r="H3481">
        <f t="array" ref="H3481">FREQUENCY(IF('Data Transformation'!$B$4:$B$8425=B3459,'Data Transformation'!$G$4:$G$8425),'Bin Analysis'!$B3481)</f>
        <v>17</v>
      </c>
      <c r="I3481">
        <f t="shared" si="433"/>
        <v>0</v>
      </c>
      <c r="J3481">
        <f t="shared" si="434"/>
        <v>0</v>
      </c>
      <c r="K3481">
        <f>J3481*Weighting!$W$25</f>
        <v>0</v>
      </c>
      <c r="M3481" s="14"/>
    </row>
    <row r="3482" spans="1:25" x14ac:dyDescent="0.25">
      <c r="N3482" s="55"/>
      <c r="O3482"/>
      <c r="P3482"/>
      <c r="Q3482"/>
      <c r="R3482"/>
    </row>
    <row r="3483" spans="1:25" ht="23.25" x14ac:dyDescent="0.35">
      <c r="A3483" s="21" t="s">
        <v>0</v>
      </c>
      <c r="B3483" s="21">
        <f>IFERROR(VLOOKUP(C3483,'Data Transformation'!$L$6:$M$426,2,FALSE),"")</f>
        <v>145</v>
      </c>
      <c r="C3483" s="21">
        <f>C3459+1</f>
        <v>145</v>
      </c>
      <c r="D3483" s="21"/>
      <c r="E3483" s="21"/>
      <c r="F3483" s="21"/>
      <c r="G3483" s="21"/>
      <c r="H3483" s="22"/>
      <c r="I3483" s="22"/>
      <c r="J3483" s="22"/>
      <c r="K3483" s="21"/>
      <c r="L3483" s="21">
        <f>B3483</f>
        <v>145</v>
      </c>
      <c r="M3483" s="23">
        <f>INDEX('Data Transformation'!$O$4:$O$424,MATCH($B3483,'Data Transformation'!$M$4:$M$424,0),MATCH($M$2,'Data Transformation'!$O$3,0))</f>
        <v>16</v>
      </c>
      <c r="N3483" s="27">
        <f>IF('Input and Summary Results'!$J$16="minimum",'Bin Analysis'!X3484/(M3483-1),'Bin Analysis'!Y3483/('Bin Analysis'!M3483-1))</f>
        <v>0</v>
      </c>
      <c r="O3483" s="27">
        <f>IF(M3483=FALSE,NA(),(VLOOKUP(1,C3486:K3505,4,FALSE))/(M3483-1))</f>
        <v>6.6666666666666666E-2</v>
      </c>
      <c r="P3483" s="27">
        <f>IF(M3483=FALSE,NA(),SUM(J3486:J3505)/Weighting!$S$5)</f>
        <v>0.6</v>
      </c>
      <c r="Q3483" s="27">
        <f>IF(M3483=FALSE,NA(),SUM(K3486:K3505)/Weighting!$S$6)</f>
        <v>0.56521739130434778</v>
      </c>
      <c r="R3483" s="27">
        <f>IF(M3483=FALSE,NA(),(VLOOKUP(1,G3486:K3505,3,FALSE))/(M3483-1))</f>
        <v>0.46666666666666667</v>
      </c>
      <c r="S3483" s="22" t="str">
        <f>IF(M3483=FALSE,NA(),IF(SUM(J3486:J3505)=2,"yes","no"))</f>
        <v>no</v>
      </c>
      <c r="X3483" s="2" cm="2">
        <f t="array" ref="X3483:X3484">FREQUENCY(IF('Data Transformation'!$B$425:$B$6424='Bin Analysis'!L3483,'Data Transformation'!$G$425:$G$6424),'Data Transformation'!$U$11)</f>
        <v>15</v>
      </c>
      <c r="Y3483" s="2" cm="2">
        <f t="array" ref="Y3483:Y3484">FREQUENCY(IF('Data Transformation'!$B$425:$B$6424='Bin Analysis'!L3483,'Data Transformation'!$G$425:$G$6424),'Data Transformation'!$U$12)</f>
        <v>14</v>
      </c>
    </row>
    <row r="3484" spans="1:25" x14ac:dyDescent="0.25">
      <c r="A3484" s="14" t="s">
        <v>66</v>
      </c>
      <c r="B3484" t="s">
        <v>47</v>
      </c>
      <c r="C3484" t="s">
        <v>5</v>
      </c>
      <c r="D3484" t="s">
        <v>99</v>
      </c>
      <c r="E3484" t="s">
        <v>100</v>
      </c>
      <c r="F3484" t="s">
        <v>101</v>
      </c>
      <c r="G3484" t="s">
        <v>69</v>
      </c>
      <c r="H3484" t="s">
        <v>31</v>
      </c>
      <c r="I3484" t="s">
        <v>32</v>
      </c>
      <c r="J3484" t="s">
        <v>46</v>
      </c>
      <c r="K3484" s="14" t="s">
        <v>45</v>
      </c>
      <c r="M3484" s="14"/>
      <c r="X3484" s="2">
        <v>0</v>
      </c>
      <c r="Y3484" s="2">
        <v>1</v>
      </c>
    </row>
    <row r="3485" spans="1:25" x14ac:dyDescent="0.25">
      <c r="A3485" s="32"/>
      <c r="D3485" t="b">
        <f>IF(C3485=1,'Data Transformation'!$G$3+0.5*'Data Transformation'!$W$25,IF(C3486=1,D3486-'Data Transformation'!$W$25,FALSE))</f>
        <v>0</v>
      </c>
      <c r="E3485" t="str">
        <f t="array" ref="E3485">IF(ISLOGICAL(D3485),"",FREQUENCY(IF('Data Transformation'!$B$425:$B$8425='Bin Analysis'!$B3483,'Data Transformation'!$G$425:$G$8425),D3485))</f>
        <v/>
      </c>
      <c r="F3485" t="str">
        <f>IF(ISLOGICAL(D3485),"",E3485-E3484)</f>
        <v/>
      </c>
      <c r="M3485" s="14"/>
    </row>
    <row r="3486" spans="1:25" x14ac:dyDescent="0.25">
      <c r="A3486" s="32">
        <f>IF(Weighting!$P$6&gt;0,B3486,"")</f>
        <v>0.32100000000000001</v>
      </c>
      <c r="B3486">
        <f>Weighting!$C$6</f>
        <v>0.32100000000000001</v>
      </c>
      <c r="C3486">
        <f>Weighting!$F$6</f>
        <v>0</v>
      </c>
      <c r="D3486" t="b">
        <f>IF(C3486=1,'Data Transformation'!$G$3+0.5*'Data Transformation'!$W$25,IF(C3487=1,D3487-'Data Transformation'!$W$25,FALSE))</f>
        <v>0</v>
      </c>
      <c r="E3486" t="str">
        <f t="array" ref="E3486">IF(ISLOGICAL(D3486),"",FREQUENCY(IF('Data Transformation'!$B$425:$B$8425='Bin Analysis'!$B3483,'Data Transformation'!$G$425:$G$8425),D3486))</f>
        <v/>
      </c>
      <c r="F3486" t="str">
        <f>IF(ISLOGICAL(D3486),"",E3486-E3485)</f>
        <v/>
      </c>
      <c r="G3486">
        <f>Weighting!$H$6</f>
        <v>1</v>
      </c>
      <c r="H3486">
        <f t="array" ref="H3486">FREQUENCY(IF('Data Transformation'!$B$4:$B$8425=B3483,'Data Transformation'!$G$4:$G$8425),'Bin Analysis'!$B3486)</f>
        <v>7</v>
      </c>
      <c r="I3486">
        <f>H3486-H3485</f>
        <v>7</v>
      </c>
      <c r="J3486">
        <f>IF(I3486=0,0,1)</f>
        <v>1</v>
      </c>
      <c r="K3486">
        <f>J3486*Weighting!$W$6</f>
        <v>1</v>
      </c>
      <c r="M3486" s="14"/>
    </row>
    <row r="3487" spans="1:25" x14ac:dyDescent="0.25">
      <c r="A3487" s="32">
        <f>IF(Weighting!$P$7&gt;0,B3487,"")</f>
        <v>0.45200000000000001</v>
      </c>
      <c r="B3487">
        <f>Weighting!$C$7</f>
        <v>0.45200000000000001</v>
      </c>
      <c r="C3487">
        <f>Weighting!$F$7</f>
        <v>0</v>
      </c>
      <c r="D3487" t="b">
        <f>IF(C3487=1,'Data Transformation'!$G$3+0.5*'Data Transformation'!$W$25,IF(C3488=1,D3488-'Data Transformation'!$W$25,FALSE))</f>
        <v>0</v>
      </c>
      <c r="E3487" t="str">
        <f t="array" ref="E3487">IF(ISLOGICAL(D3487),"",FREQUENCY(IF('Data Transformation'!$B$425:$B$8425='Bin Analysis'!$B3483,'Data Transformation'!$G$425:$G$8425),D3487))</f>
        <v/>
      </c>
      <c r="F3487" t="str">
        <f t="shared" ref="F3487:F3505" si="435">IF(ISLOGICAL(D3487),"",E3487-E3486)</f>
        <v/>
      </c>
      <c r="G3487">
        <f>Weighting!$H$7</f>
        <v>0</v>
      </c>
      <c r="H3487">
        <f t="array" ref="H3487">FREQUENCY(IF('Data Transformation'!$B$4:$B$8425=B3483,'Data Transformation'!$G$4:$G$8425),'Bin Analysis'!$B3487)</f>
        <v>8</v>
      </c>
      <c r="I3487">
        <f t="shared" ref="I3487:I3505" si="436">H3487-H3486</f>
        <v>1</v>
      </c>
      <c r="J3487">
        <f>IF(I3487=0,0,1)</f>
        <v>1</v>
      </c>
      <c r="K3487">
        <f>J3487*Weighting!$W$7</f>
        <v>2</v>
      </c>
      <c r="M3487" s="14"/>
    </row>
    <row r="3488" spans="1:25" x14ac:dyDescent="0.25">
      <c r="A3488" s="32">
        <f>IF(Weighting!$P$8&gt;0,B3488,"")</f>
        <v>0.58299999999999996</v>
      </c>
      <c r="B3488">
        <f>Weighting!$C$8</f>
        <v>0.58299999999999996</v>
      </c>
      <c r="C3488">
        <f>Weighting!$F$8</f>
        <v>0</v>
      </c>
      <c r="D3488" t="b">
        <f>IF(C3488=1,'Data Transformation'!$G$3+0.5*'Data Transformation'!$W$25,IF(C3489=1,D3489-'Data Transformation'!$W$25,FALSE))</f>
        <v>0</v>
      </c>
      <c r="E3488" t="str">
        <f t="array" ref="E3488">IF(ISLOGICAL(D3488),"",FREQUENCY(IF('Data Transformation'!$B$425:$B$8425='Bin Analysis'!$B3483,'Data Transformation'!$G$425:$G$8425),D3488))</f>
        <v/>
      </c>
      <c r="F3488" t="str">
        <f t="shared" si="435"/>
        <v/>
      </c>
      <c r="G3488">
        <f>Weighting!$H$8</f>
        <v>0</v>
      </c>
      <c r="H3488">
        <f t="array" ref="H3488">FREQUENCY(IF('Data Transformation'!$B$4:$B$8425=B3483,'Data Transformation'!$G$4:$G$8425),'Bin Analysis'!$B3488)</f>
        <v>12</v>
      </c>
      <c r="I3488">
        <f t="shared" si="436"/>
        <v>4</v>
      </c>
      <c r="J3488">
        <f t="shared" ref="J3488:J3505" si="437">IF(I3488=0,0,1)</f>
        <v>1</v>
      </c>
      <c r="K3488">
        <f>J3488*Weighting!$W$8</f>
        <v>3</v>
      </c>
      <c r="M3488" s="14"/>
    </row>
    <row r="3489" spans="1:13" x14ac:dyDescent="0.25">
      <c r="A3489" s="32">
        <f>IF(Weighting!$P$9&gt;0,B3489,"")</f>
        <v>0.71399999999999997</v>
      </c>
      <c r="B3489" s="50">
        <f>Weighting!$C$9</f>
        <v>0.71399999999999997</v>
      </c>
      <c r="C3489">
        <f>Weighting!$F$9</f>
        <v>0</v>
      </c>
      <c r="D3489" t="b">
        <f>IF(C3489=1,'Data Transformation'!$G$3+0.5*'Data Transformation'!$W$25,IF(C3490=1,D3490-'Data Transformation'!$W$25,FALSE))</f>
        <v>0</v>
      </c>
      <c r="E3489" t="str">
        <f t="array" ref="E3489">IF(ISLOGICAL(D3489),"",FREQUENCY(IF('Data Transformation'!$B$425:$B$8425='Bin Analysis'!$B3483,'Data Transformation'!$G$425:$G$8425),D3489))</f>
        <v/>
      </c>
      <c r="F3489" t="str">
        <f t="shared" si="435"/>
        <v/>
      </c>
      <c r="G3489">
        <f>Weighting!$H$9</f>
        <v>0</v>
      </c>
      <c r="H3489">
        <f t="array" ref="H3489">FREQUENCY(IF('Data Transformation'!$B$4:$B$8425=B3483,'Data Transformation'!$G$4:$G$8425),'Bin Analysis'!$B3489)</f>
        <v>13</v>
      </c>
      <c r="I3489">
        <f t="shared" si="436"/>
        <v>1</v>
      </c>
      <c r="J3489">
        <f t="shared" si="437"/>
        <v>1</v>
      </c>
      <c r="K3489">
        <f>J3489*Weighting!$W$9</f>
        <v>3</v>
      </c>
      <c r="M3489" s="14"/>
    </row>
    <row r="3490" spans="1:13" x14ac:dyDescent="0.25">
      <c r="A3490" s="32">
        <f>IF(Weighting!$P$10&gt;0,B3490,"")</f>
        <v>0.84499999999999997</v>
      </c>
      <c r="B3490">
        <f>Weighting!$C$10</f>
        <v>0.84499999999999997</v>
      </c>
      <c r="C3490">
        <f>Weighting!$F$10</f>
        <v>0</v>
      </c>
      <c r="D3490" t="b">
        <f>IF(C3490=1,'Data Transformation'!$G$3+0.5*'Data Transformation'!$W$25,IF(C3491=1,D3491-'Data Transformation'!$W$25,FALSE))</f>
        <v>0</v>
      </c>
      <c r="E3490" t="str">
        <f t="array" ref="E3490">IF(ISLOGICAL(D3490),"",FREQUENCY(IF('Data Transformation'!$B$425:$B$8425='Bin Analysis'!$B3483,'Data Transformation'!$G$425:$G$8425),D3490))</f>
        <v/>
      </c>
      <c r="F3490" t="str">
        <f t="shared" si="435"/>
        <v/>
      </c>
      <c r="G3490">
        <f>Weighting!$H$10</f>
        <v>0</v>
      </c>
      <c r="H3490">
        <f t="array" ref="H3490">FREQUENCY(IF('Data Transformation'!$B$4:$B$8425=B3483,'Data Transformation'!$G$4:$G$8425),'Bin Analysis'!$B3490)</f>
        <v>14</v>
      </c>
      <c r="I3490">
        <f t="shared" si="436"/>
        <v>1</v>
      </c>
      <c r="J3490">
        <f t="shared" si="437"/>
        <v>1</v>
      </c>
      <c r="K3490">
        <f>J3490*Weighting!$W$10</f>
        <v>3</v>
      </c>
      <c r="M3490" s="14"/>
    </row>
    <row r="3491" spans="1:13" x14ac:dyDescent="0.25">
      <c r="A3491" s="32">
        <f>IF(Weighting!$P$11&gt;0,B3491,"")</f>
        <v>0.97599999999999998</v>
      </c>
      <c r="B3491">
        <f>Weighting!$C$11</f>
        <v>0.97599999999999998</v>
      </c>
      <c r="C3491">
        <f>Weighting!$F$11</f>
        <v>0</v>
      </c>
      <c r="D3491">
        <f>IF(C3491=1,'Data Transformation'!$G$3+0.5*'Data Transformation'!$W$25,IF(C3492=1,D3492-'Data Transformation'!$W$25,FALSE))</f>
        <v>0.86899999999999999</v>
      </c>
      <c r="E3491">
        <f t="array" ref="E3491">IF(ISLOGICAL(D3491),"",FREQUENCY(IF('Data Transformation'!$B$425:$B$8425='Bin Analysis'!$B3483,'Data Transformation'!$G$425:$G$8425),D3491))</f>
        <v>14</v>
      </c>
      <c r="F3491" t="e">
        <f t="shared" si="435"/>
        <v>#VALUE!</v>
      </c>
      <c r="G3491">
        <f>Weighting!$H$11</f>
        <v>0</v>
      </c>
      <c r="H3491">
        <f t="array" ref="H3491">FREQUENCY(IF('Data Transformation'!$B$4:$B$8425=B3483,'Data Transformation'!$G$4:$G$8425),'Bin Analysis'!$B3491)</f>
        <v>14</v>
      </c>
      <c r="I3491">
        <f t="shared" si="436"/>
        <v>0</v>
      </c>
      <c r="J3491">
        <f t="shared" si="437"/>
        <v>0</v>
      </c>
      <c r="K3491">
        <f>J3491*Weighting!$W$11</f>
        <v>0</v>
      </c>
      <c r="M3491" s="14"/>
    </row>
    <row r="3492" spans="1:13" x14ac:dyDescent="0.25">
      <c r="A3492" s="32">
        <f>IF(Weighting!$P$12&gt;0,B3492,"")</f>
        <v>1.107</v>
      </c>
      <c r="B3492">
        <f>Weighting!$C$12</f>
        <v>1.107</v>
      </c>
      <c r="C3492">
        <f>Weighting!$F$12</f>
        <v>1</v>
      </c>
      <c r="D3492">
        <f>IF(C3492=1,'Data Transformation'!$G$3+0.5*'Data Transformation'!$W$25,IF(C3493=1,D3493-'Data Transformation'!$W$25,FALSE))</f>
        <v>1.131</v>
      </c>
      <c r="E3492">
        <f t="array" ref="E3492">IF(ISLOGICAL(D3492),"",FREQUENCY(IF('Data Transformation'!$B$425:$B$8425='Bin Analysis'!$B3483,'Data Transformation'!$G$425:$G$8425),D3492))</f>
        <v>15</v>
      </c>
      <c r="F3492">
        <f t="shared" si="435"/>
        <v>1</v>
      </c>
      <c r="G3492">
        <f>Weighting!$H$12</f>
        <v>0</v>
      </c>
      <c r="H3492">
        <f t="array" ref="H3492">FREQUENCY(IF('Data Transformation'!$B$4:$B$8425=B3483,'Data Transformation'!$G$4:$G$8425),'Bin Analysis'!$B3492)</f>
        <v>16</v>
      </c>
      <c r="I3492">
        <f t="shared" si="436"/>
        <v>2</v>
      </c>
      <c r="J3492">
        <f t="shared" si="437"/>
        <v>1</v>
      </c>
      <c r="K3492">
        <f>J3492*Weighting!$W$12</f>
        <v>1</v>
      </c>
      <c r="M3492" s="14"/>
    </row>
    <row r="3493" spans="1:13" x14ac:dyDescent="0.25">
      <c r="A3493" s="32">
        <f>IF(Weighting!$P$13&gt;0,B3493,"")</f>
        <v>1.238</v>
      </c>
      <c r="B3493">
        <f>Weighting!$C$13</f>
        <v>1.238</v>
      </c>
      <c r="C3493">
        <f>Weighting!$F$13</f>
        <v>0</v>
      </c>
      <c r="D3493" t="b">
        <f>IF(C3493=1,'Data Transformation'!$G$3+0.5*'Data Transformation'!$W$25,IF(C3494=1,D3494-'Data Transformation'!$W$25,FALSE))</f>
        <v>0</v>
      </c>
      <c r="E3493" t="str">
        <f t="array" ref="E3493">IF(ISLOGICAL(D3493),"",FREQUENCY(IF('Data Transformation'!$B$425:$B$8425='Bin Analysis'!$B3483,'Data Transformation'!$G$425:$G$8425),D3493))</f>
        <v/>
      </c>
      <c r="F3493" t="str">
        <f t="shared" si="435"/>
        <v/>
      </c>
      <c r="G3493">
        <f>Weighting!$H$13</f>
        <v>0</v>
      </c>
      <c r="H3493">
        <f t="array" ref="H3493">FREQUENCY(IF('Data Transformation'!$B$4:$B$8425=B3483,'Data Transformation'!$G$4:$G$8425),'Bin Analysis'!$B3493)</f>
        <v>16</v>
      </c>
      <c r="I3493">
        <f t="shared" si="436"/>
        <v>0</v>
      </c>
      <c r="J3493">
        <f t="shared" si="437"/>
        <v>0</v>
      </c>
      <c r="K3493">
        <f>J3493*Weighting!$W$13</f>
        <v>0</v>
      </c>
      <c r="M3493" s="14"/>
    </row>
    <row r="3494" spans="1:13" x14ac:dyDescent="0.25">
      <c r="A3494" s="32">
        <f>IF(Weighting!$P$14&gt;0,B3494,"")</f>
        <v>1.369</v>
      </c>
      <c r="B3494">
        <f>Weighting!$C$14</f>
        <v>1.369</v>
      </c>
      <c r="C3494">
        <f>Weighting!$F$14</f>
        <v>0</v>
      </c>
      <c r="D3494" t="b">
        <f>IF(C3494=1,'Data Transformation'!$G$3+0.5*'Data Transformation'!$W$25,IF(C3495=1,D3495-'Data Transformation'!$W$25,FALSE))</f>
        <v>0</v>
      </c>
      <c r="E3494" t="str">
        <f t="array" ref="E3494">IF(ISLOGICAL(D3494),"",FREQUENCY(IF('Data Transformation'!$B$425:$B$8425='Bin Analysis'!$B3483,'Data Transformation'!$G$425:$G$8425),D3494))</f>
        <v/>
      </c>
      <c r="F3494" t="str">
        <f t="shared" si="435"/>
        <v/>
      </c>
      <c r="G3494">
        <f>Weighting!$H$14</f>
        <v>0</v>
      </c>
      <c r="H3494">
        <f t="array" ref="H3494">FREQUENCY(IF('Data Transformation'!$B$4:$B$8425=B3483,'Data Transformation'!$G$4:$G$8425),'Bin Analysis'!$B3494)</f>
        <v>16</v>
      </c>
      <c r="I3494">
        <f t="shared" si="436"/>
        <v>0</v>
      </c>
      <c r="J3494">
        <f t="shared" si="437"/>
        <v>0</v>
      </c>
      <c r="K3494">
        <f>J3494*Weighting!$W$14</f>
        <v>0</v>
      </c>
      <c r="M3494" s="14"/>
    </row>
    <row r="3495" spans="1:13" x14ac:dyDescent="0.25">
      <c r="A3495" s="32">
        <f>IF(Weighting!$P$15&gt;0,B3495,"")</f>
        <v>1.5000009999999999</v>
      </c>
      <c r="B3495">
        <f>Weighting!$C$15</f>
        <v>1.5000009999999999</v>
      </c>
      <c r="C3495">
        <f>Weighting!$F$15</f>
        <v>0</v>
      </c>
      <c r="D3495" t="b">
        <f>IF(C3495=1,'Data Transformation'!$G$3+0.5*'Data Transformation'!$W$25,IF(C3496=1,D3496-'Data Transformation'!$W$25,FALSE))</f>
        <v>0</v>
      </c>
      <c r="E3495" t="str">
        <f t="array" ref="E3495">IF(ISLOGICAL(D3495),"",FREQUENCY(IF('Data Transformation'!$B$425:$B$8425='Bin Analysis'!$B3483,'Data Transformation'!$G$425:$G$8425),D3495))</f>
        <v/>
      </c>
      <c r="F3495" t="str">
        <f t="shared" si="435"/>
        <v/>
      </c>
      <c r="G3495">
        <f>Weighting!$H$15</f>
        <v>0</v>
      </c>
      <c r="H3495">
        <f t="array" ref="H3495">FREQUENCY(IF('Data Transformation'!$B$4:$B$8425=B3483,'Data Transformation'!$G$4:$G$8425),'Bin Analysis'!$B3495)</f>
        <v>16</v>
      </c>
      <c r="I3495">
        <f t="shared" si="436"/>
        <v>0</v>
      </c>
      <c r="J3495">
        <f t="shared" si="437"/>
        <v>0</v>
      </c>
      <c r="K3495">
        <f>J3495*Weighting!$W$15</f>
        <v>0</v>
      </c>
      <c r="M3495" s="14"/>
    </row>
    <row r="3496" spans="1:13" x14ac:dyDescent="0.25">
      <c r="A3496" s="32" t="str">
        <f>IF(Weighting!$P$16&gt;0,B3496,"")</f>
        <v/>
      </c>
      <c r="B3496">
        <f>Weighting!$C$16</f>
        <v>1.631</v>
      </c>
      <c r="C3496">
        <f>Weighting!$F$16</f>
        <v>0</v>
      </c>
      <c r="D3496" t="b">
        <f>IF(C3496=1,'Data Transformation'!$G$3+0.5*'Data Transformation'!$W$25,IF(C3497=1,D3497-'Data Transformation'!$W$25,FALSE))</f>
        <v>0</v>
      </c>
      <c r="E3496" t="str">
        <f t="array" ref="E3496">IF(ISLOGICAL(D3496),"",FREQUENCY(IF('Data Transformation'!$B$425:$B$8425='Bin Analysis'!$B3483,'Data Transformation'!$G$425:$G$8425),D3496))</f>
        <v/>
      </c>
      <c r="F3496" t="str">
        <f t="shared" si="435"/>
        <v/>
      </c>
      <c r="G3496">
        <f>Weighting!$H$16</f>
        <v>0</v>
      </c>
      <c r="H3496">
        <f t="array" ref="H3496">FREQUENCY(IF('Data Transformation'!$B$4:$B$8425=B3483,'Data Transformation'!$G$4:$G$8425),'Bin Analysis'!$B3496)</f>
        <v>16</v>
      </c>
      <c r="I3496">
        <f t="shared" si="436"/>
        <v>0</v>
      </c>
      <c r="J3496">
        <f t="shared" si="437"/>
        <v>0</v>
      </c>
      <c r="K3496">
        <f>J3496*Weighting!$W$16</f>
        <v>0</v>
      </c>
      <c r="M3496" s="14"/>
    </row>
    <row r="3497" spans="1:13" x14ac:dyDescent="0.25">
      <c r="A3497" s="32" t="str">
        <f>IF(Weighting!$P$17&gt;0,B3497,"")</f>
        <v/>
      </c>
      <c r="B3497">
        <f>Weighting!$C$17</f>
        <v>1.762</v>
      </c>
      <c r="C3497">
        <f>Weighting!$F$17</f>
        <v>0</v>
      </c>
      <c r="D3497" t="b">
        <f>IF(C3497=1,'Data Transformation'!$G$3+0.5*'Data Transformation'!$W$25,IF(C3498=1,D3498-'Data Transformation'!$W$25,FALSE))</f>
        <v>0</v>
      </c>
      <c r="E3497" t="str">
        <f t="array" ref="E3497">IF(ISLOGICAL(D3497),"",FREQUENCY(IF('Data Transformation'!$B$425:$B$8425='Bin Analysis'!$B3483,'Data Transformation'!$G$425:$G$8425),D3497))</f>
        <v/>
      </c>
      <c r="F3497" t="str">
        <f t="shared" si="435"/>
        <v/>
      </c>
      <c r="G3497">
        <f>Weighting!$H$17</f>
        <v>0</v>
      </c>
      <c r="H3497">
        <f t="array" ref="H3497">FREQUENCY(IF('Data Transformation'!$B$4:$B$8425=B3483,'Data Transformation'!$G$4:$G$8425),'Bin Analysis'!$B3497)</f>
        <v>16</v>
      </c>
      <c r="I3497">
        <f t="shared" si="436"/>
        <v>0</v>
      </c>
      <c r="J3497">
        <f t="shared" si="437"/>
        <v>0</v>
      </c>
      <c r="K3497">
        <f>J3497*Weighting!$W$17</f>
        <v>0</v>
      </c>
      <c r="M3497" s="14"/>
    </row>
    <row r="3498" spans="1:13" x14ac:dyDescent="0.25">
      <c r="A3498" s="32" t="str">
        <f>IF(Weighting!$P$18&gt;0,B3498,"")</f>
        <v/>
      </c>
      <c r="B3498">
        <f>Weighting!$C$18</f>
        <v>1.893</v>
      </c>
      <c r="C3498">
        <f>Weighting!$F$18</f>
        <v>0</v>
      </c>
      <c r="D3498" t="b">
        <f>IF(C3498=1,'Data Transformation'!$G$3+0.5*'Data Transformation'!$W$25,IF(C3499=1,D3499-'Data Transformation'!$W$25,FALSE))</f>
        <v>0</v>
      </c>
      <c r="E3498" t="str">
        <f t="array" ref="E3498">IF(ISLOGICAL(D3498),"",FREQUENCY(IF('Data Transformation'!$B$425:$B$8425='Bin Analysis'!$B3483,'Data Transformation'!$G$425:$G$8425),D3498))</f>
        <v/>
      </c>
      <c r="F3498" t="str">
        <f t="shared" si="435"/>
        <v/>
      </c>
      <c r="G3498">
        <f>Weighting!$H$18</f>
        <v>0</v>
      </c>
      <c r="H3498">
        <f t="array" ref="H3498">FREQUENCY(IF('Data Transformation'!$B$4:$B$8425=B3483,'Data Transformation'!$G$4:$G$8425),'Bin Analysis'!$B3498)</f>
        <v>16</v>
      </c>
      <c r="I3498">
        <f t="shared" si="436"/>
        <v>0</v>
      </c>
      <c r="J3498">
        <f t="shared" si="437"/>
        <v>0</v>
      </c>
      <c r="K3498">
        <f>J3498*Weighting!$W$18</f>
        <v>0</v>
      </c>
      <c r="M3498" s="14"/>
    </row>
    <row r="3499" spans="1:13" x14ac:dyDescent="0.25">
      <c r="A3499" s="32" t="str">
        <f>IF(Weighting!$P$19&gt;0,B3499,"")</f>
        <v/>
      </c>
      <c r="B3499">
        <f>Weighting!$C$19</f>
        <v>2.024</v>
      </c>
      <c r="C3499">
        <f>Weighting!$F$19</f>
        <v>0</v>
      </c>
      <c r="D3499" t="b">
        <f>IF(C3499=1,'Data Transformation'!$G$3+0.5*'Data Transformation'!$W$25,IF(C3500=1,D3500-'Data Transformation'!$W$25,FALSE))</f>
        <v>0</v>
      </c>
      <c r="E3499" t="str">
        <f t="array" ref="E3499">IF(ISLOGICAL(D3499),"",FREQUENCY(IF('Data Transformation'!$B$425:$B$8425='Bin Analysis'!$B3483,'Data Transformation'!$G$425:$G$8425),D3499))</f>
        <v/>
      </c>
      <c r="F3499" t="str">
        <f t="shared" si="435"/>
        <v/>
      </c>
      <c r="G3499">
        <f>Weighting!$H$19</f>
        <v>0</v>
      </c>
      <c r="H3499">
        <f t="array" ref="H3499">FREQUENCY(IF('Data Transformation'!$B$4:$B$8425=B3483,'Data Transformation'!$G$4:$G$8425),'Bin Analysis'!$B3499)</f>
        <v>16</v>
      </c>
      <c r="I3499">
        <f t="shared" si="436"/>
        <v>0</v>
      </c>
      <c r="J3499">
        <f t="shared" si="437"/>
        <v>0</v>
      </c>
      <c r="K3499">
        <f>J3499*Weighting!$W$19</f>
        <v>0</v>
      </c>
      <c r="M3499" s="14"/>
    </row>
    <row r="3500" spans="1:13" x14ac:dyDescent="0.25">
      <c r="A3500" s="32" t="str">
        <f>IF(Weighting!$P$20&gt;0,B3500,"")</f>
        <v/>
      </c>
      <c r="B3500">
        <f>Weighting!$C$20</f>
        <v>2.1550000000000002</v>
      </c>
      <c r="C3500">
        <f>Weighting!$F$20</f>
        <v>0</v>
      </c>
      <c r="D3500" t="b">
        <f>IF(C3500=1,'Data Transformation'!$G$3+0.5*'Data Transformation'!$W$25,IF(C3501=1,D3501-'Data Transformation'!$W$25,FALSE))</f>
        <v>0</v>
      </c>
      <c r="E3500" t="str">
        <f t="array" ref="E3500">IF(ISLOGICAL(D3500),"",FREQUENCY(IF('Data Transformation'!$B$425:$B$8425='Bin Analysis'!$B3483,'Data Transformation'!$G$425:$G$8425),D3500))</f>
        <v/>
      </c>
      <c r="F3500" t="str">
        <f t="shared" si="435"/>
        <v/>
      </c>
      <c r="G3500">
        <f>Weighting!$H$20</f>
        <v>0</v>
      </c>
      <c r="H3500">
        <f t="array" ref="H3500">FREQUENCY(IF('Data Transformation'!$B$4:$B$8425=B3483,'Data Transformation'!$G$4:$G$8425),'Bin Analysis'!$B3500)</f>
        <v>16</v>
      </c>
      <c r="I3500">
        <f t="shared" si="436"/>
        <v>0</v>
      </c>
      <c r="J3500">
        <f t="shared" si="437"/>
        <v>0</v>
      </c>
      <c r="K3500">
        <f>J3500*Weighting!$W$20</f>
        <v>0</v>
      </c>
      <c r="M3500" s="14"/>
    </row>
    <row r="3501" spans="1:13" x14ac:dyDescent="0.25">
      <c r="A3501" s="32" t="str">
        <f>IF(Weighting!$P$21&gt;0,B3501,"")</f>
        <v/>
      </c>
      <c r="B3501">
        <f>Weighting!$C$21</f>
        <v>2.2860000000000005</v>
      </c>
      <c r="C3501">
        <f>Weighting!$F$21</f>
        <v>0</v>
      </c>
      <c r="D3501" t="b">
        <f>IF(C3501=1,'Data Transformation'!$G$3+0.5*'Data Transformation'!$W$25,IF(C3502=1,D3502-'Data Transformation'!$W$25,FALSE))</f>
        <v>0</v>
      </c>
      <c r="E3501" t="str">
        <f t="array" ref="E3501">IF(ISLOGICAL(D3501),"",FREQUENCY(IF('Data Transformation'!$B$425:$B$8425='Bin Analysis'!$B3483,'Data Transformation'!$G$425:$G$8425),D3501))</f>
        <v/>
      </c>
      <c r="F3501" t="str">
        <f t="shared" si="435"/>
        <v/>
      </c>
      <c r="G3501">
        <f>Weighting!$H$21</f>
        <v>0</v>
      </c>
      <c r="H3501">
        <f t="array" ref="H3501">FREQUENCY(IF('Data Transformation'!$B$4:$B$8425=B3483,'Data Transformation'!$G$4:$G$8425),'Bin Analysis'!$B3501)</f>
        <v>16</v>
      </c>
      <c r="I3501">
        <f t="shared" si="436"/>
        <v>0</v>
      </c>
      <c r="J3501">
        <f t="shared" si="437"/>
        <v>0</v>
      </c>
      <c r="K3501">
        <f>J3501*Weighting!$W$21</f>
        <v>0</v>
      </c>
      <c r="M3501" s="14"/>
    </row>
    <row r="3502" spans="1:13" x14ac:dyDescent="0.25">
      <c r="A3502" s="32" t="str">
        <f>IF(Weighting!$P$22&gt;0,B3502,"")</f>
        <v/>
      </c>
      <c r="B3502">
        <f>Weighting!$C$22</f>
        <v>2.4170000000000007</v>
      </c>
      <c r="C3502">
        <f>Weighting!$F$22</f>
        <v>0</v>
      </c>
      <c r="D3502" t="b">
        <f>IF(C3502=1,'Data Transformation'!$G$3+0.5*'Data Transformation'!$W$25,IF(C3503=1,D3503-'Data Transformation'!$W$25,FALSE))</f>
        <v>0</v>
      </c>
      <c r="E3502" t="str">
        <f t="array" ref="E3502">IF(ISLOGICAL(D3502),"",FREQUENCY(IF('Data Transformation'!$B$425:$B$8425='Bin Analysis'!$B3483,'Data Transformation'!$G$425:$G$8425),D3502))</f>
        <v/>
      </c>
      <c r="F3502" t="str">
        <f t="shared" si="435"/>
        <v/>
      </c>
      <c r="G3502">
        <f>Weighting!$H$22</f>
        <v>0</v>
      </c>
      <c r="H3502">
        <f t="array" ref="H3502">FREQUENCY(IF('Data Transformation'!$B$4:$B$8425=B3483,'Data Transformation'!$G$4:$G$8425),'Bin Analysis'!$B3502)</f>
        <v>16</v>
      </c>
      <c r="I3502">
        <f t="shared" si="436"/>
        <v>0</v>
      </c>
      <c r="J3502">
        <f t="shared" si="437"/>
        <v>0</v>
      </c>
      <c r="K3502">
        <f>J3502*Weighting!$W$22</f>
        <v>0</v>
      </c>
      <c r="M3502" s="14"/>
    </row>
    <row r="3503" spans="1:13" x14ac:dyDescent="0.25">
      <c r="A3503" s="32" t="str">
        <f>IF(Weighting!$P$23&gt;0,B3503,"")</f>
        <v/>
      </c>
      <c r="B3503">
        <f>Weighting!$C$23</f>
        <v>2.5480000000000009</v>
      </c>
      <c r="C3503">
        <f>Weighting!$F$23</f>
        <v>0</v>
      </c>
      <c r="D3503" t="b">
        <f>IF(C3503=1,'Data Transformation'!$G$3+0.5*'Data Transformation'!$W$25,IF(C3504=1,D3504-'Data Transformation'!$W$25,FALSE))</f>
        <v>0</v>
      </c>
      <c r="E3503" t="str">
        <f t="array" ref="E3503">IF(ISLOGICAL(D3503),"",FREQUENCY(IF('Data Transformation'!$B$425:$B$8425='Bin Analysis'!$B3483,'Data Transformation'!$G$425:$G$8425),D3503))</f>
        <v/>
      </c>
      <c r="F3503" t="str">
        <f t="shared" si="435"/>
        <v/>
      </c>
      <c r="G3503">
        <f>Weighting!$H$23</f>
        <v>0</v>
      </c>
      <c r="H3503">
        <f t="array" ref="H3503">FREQUENCY(IF('Data Transformation'!$B$4:$B$8425=B3483,'Data Transformation'!$G$4:$G$8425),'Bin Analysis'!$B3503)</f>
        <v>16</v>
      </c>
      <c r="I3503">
        <f t="shared" si="436"/>
        <v>0</v>
      </c>
      <c r="J3503">
        <f t="shared" si="437"/>
        <v>0</v>
      </c>
      <c r="K3503">
        <f>J3503*Weighting!$W$23</f>
        <v>0</v>
      </c>
      <c r="M3503" s="14"/>
    </row>
    <row r="3504" spans="1:13" x14ac:dyDescent="0.25">
      <c r="A3504" s="32" t="str">
        <f>IF(Weighting!$P$24&gt;0,B3504,"")</f>
        <v/>
      </c>
      <c r="B3504">
        <f>Weighting!$C$24</f>
        <v>2.6790000000000012</v>
      </c>
      <c r="C3504">
        <f>Weighting!$F$24</f>
        <v>0</v>
      </c>
      <c r="D3504" t="b">
        <f>IF(C3504=1,'Data Transformation'!$G$3+0.5*'Data Transformation'!$W$25,IF(C3505=1,D3505-'Data Transformation'!$W$25,FALSE))</f>
        <v>0</v>
      </c>
      <c r="E3504" t="str">
        <f t="array" ref="E3504">IF(ISLOGICAL(D3504),"",FREQUENCY(IF('Data Transformation'!$B$425:$B$8425='Bin Analysis'!$B3483,'Data Transformation'!$G$425:$G$8425),D3504))</f>
        <v/>
      </c>
      <c r="F3504" t="str">
        <f t="shared" si="435"/>
        <v/>
      </c>
      <c r="G3504">
        <f>Weighting!$H$24</f>
        <v>0</v>
      </c>
      <c r="H3504">
        <f t="array" ref="H3504">FREQUENCY(IF('Data Transformation'!$B$4:$B$8425=B3483,'Data Transformation'!$G$4:$G$8425),'Bin Analysis'!$B3504)</f>
        <v>16</v>
      </c>
      <c r="I3504">
        <f t="shared" si="436"/>
        <v>0</v>
      </c>
      <c r="J3504">
        <f t="shared" si="437"/>
        <v>0</v>
      </c>
      <c r="K3504">
        <f>J3504*Weighting!$W$24</f>
        <v>0</v>
      </c>
      <c r="M3504" s="14"/>
    </row>
    <row r="3505" spans="1:25" x14ac:dyDescent="0.25">
      <c r="A3505" s="32" t="str">
        <f>IF(Weighting!$P$25&gt;0,B3505,"")</f>
        <v/>
      </c>
      <c r="B3505">
        <f>Weighting!$C$25</f>
        <v>2.8100000000000014</v>
      </c>
      <c r="C3505">
        <f>Weighting!$F$25</f>
        <v>0</v>
      </c>
      <c r="D3505" t="b">
        <f>IF(C3505=1,'Data Transformation'!$G$3+0.5*'Data Transformation'!$W$25,IF(C3506=1,D3506-'Data Transformation'!$W$25,FALSE))</f>
        <v>0</v>
      </c>
      <c r="E3505" t="str">
        <f t="array" ref="E3505">IF(ISLOGICAL(D3505),"",FREQUENCY(IF('Data Transformation'!$B$425:$B$8425='Bin Analysis'!$B3483,'Data Transformation'!$G$425:$G$8425),D3505))</f>
        <v/>
      </c>
      <c r="F3505" t="str">
        <f t="shared" si="435"/>
        <v/>
      </c>
      <c r="G3505">
        <f>Weighting!$H$25</f>
        <v>0</v>
      </c>
      <c r="H3505">
        <f t="array" ref="H3505">FREQUENCY(IF('Data Transformation'!$B$4:$B$8425=B3483,'Data Transformation'!$G$4:$G$8425),'Bin Analysis'!$B3505)</f>
        <v>16</v>
      </c>
      <c r="I3505">
        <f t="shared" si="436"/>
        <v>0</v>
      </c>
      <c r="J3505">
        <f t="shared" si="437"/>
        <v>0</v>
      </c>
      <c r="K3505">
        <f>J3505*Weighting!$W$25</f>
        <v>0</v>
      </c>
      <c r="M3505" s="14"/>
    </row>
    <row r="3506" spans="1:25" x14ac:dyDescent="0.25">
      <c r="O3506"/>
      <c r="P3506"/>
      <c r="Q3506"/>
      <c r="R3506"/>
    </row>
    <row r="3507" spans="1:25" ht="23.25" x14ac:dyDescent="0.35">
      <c r="A3507" s="21" t="s">
        <v>0</v>
      </c>
      <c r="B3507" s="21">
        <f>IFERROR(VLOOKUP(C3507,'Data Transformation'!$L$6:$M$426,2,FALSE),"")</f>
        <v>146</v>
      </c>
      <c r="C3507" s="21">
        <f>C3483+1</f>
        <v>146</v>
      </c>
      <c r="D3507" s="21"/>
      <c r="E3507" s="21"/>
      <c r="F3507" s="21"/>
      <c r="G3507" s="21"/>
      <c r="H3507" s="22"/>
      <c r="I3507" s="22"/>
      <c r="J3507" s="22"/>
      <c r="K3507" s="21"/>
      <c r="L3507" s="21">
        <f>B3507</f>
        <v>146</v>
      </c>
      <c r="M3507" s="23">
        <f>INDEX('Data Transformation'!$O$4:$O$424,MATCH($B3507,'Data Transformation'!$M$4:$M$424,0),MATCH($M$2,'Data Transformation'!$O$3,0))</f>
        <v>13</v>
      </c>
      <c r="N3507" s="27">
        <f>IF('Input and Summary Results'!$J$16="minimum",'Bin Analysis'!X3508/(M3507-1),'Bin Analysis'!Y3507/('Bin Analysis'!M3507-1))</f>
        <v>0</v>
      </c>
      <c r="O3507" s="27">
        <f>IF(M3507=FALSE,NA(),(VLOOKUP(1,C3510:K3529,4,FALSE))/(M3507-1))</f>
        <v>0.5</v>
      </c>
      <c r="P3507" s="27">
        <f>IF(M3507=FALSE,NA(),SUM(J3510:J3529)/Weighting!$S$5)</f>
        <v>0.4</v>
      </c>
      <c r="Q3507" s="27">
        <f>IF(M3507=FALSE,NA(),SUM(K3510:K3529)/Weighting!$S$6)</f>
        <v>0.30434782608695654</v>
      </c>
      <c r="R3507" s="27">
        <f>IF(M3507=FALSE,NA(),(VLOOKUP(1,G3510:K3529,3,FALSE))/(M3507-1))</f>
        <v>8.3333333333333329E-2</v>
      </c>
      <c r="S3507" s="22" t="str">
        <f>IF(M3507=FALSE,NA(),IF(SUM(J3510:J3529)=2,"yes","no"))</f>
        <v>no</v>
      </c>
      <c r="X3507" s="2" cm="2">
        <f t="array" ref="X3507:X3508">FREQUENCY(IF('Data Transformation'!$B$425:$B$6424='Bin Analysis'!L3507,'Data Transformation'!$G$425:$G$6424),'Data Transformation'!$U$11)</f>
        <v>12</v>
      </c>
      <c r="Y3507" s="2" cm="2">
        <f t="array" ref="Y3507:Y3508">FREQUENCY(IF('Data Transformation'!$B$425:$B$6424='Bin Analysis'!L3507,'Data Transformation'!$G$425:$G$6424),'Data Transformation'!$U$12)</f>
        <v>6</v>
      </c>
    </row>
    <row r="3508" spans="1:25" x14ac:dyDescent="0.25">
      <c r="A3508" s="14" t="s">
        <v>66</v>
      </c>
      <c r="B3508" t="s">
        <v>47</v>
      </c>
      <c r="C3508" t="s">
        <v>5</v>
      </c>
      <c r="D3508" t="s">
        <v>99</v>
      </c>
      <c r="E3508" t="s">
        <v>100</v>
      </c>
      <c r="F3508" t="s">
        <v>101</v>
      </c>
      <c r="G3508" t="s">
        <v>69</v>
      </c>
      <c r="H3508" t="s">
        <v>31</v>
      </c>
      <c r="I3508" t="s">
        <v>32</v>
      </c>
      <c r="J3508" t="s">
        <v>46</v>
      </c>
      <c r="K3508" s="14" t="s">
        <v>45</v>
      </c>
      <c r="M3508" s="14"/>
      <c r="X3508" s="2">
        <v>0</v>
      </c>
      <c r="Y3508" s="2">
        <v>6</v>
      </c>
    </row>
    <row r="3509" spans="1:25" x14ac:dyDescent="0.25">
      <c r="A3509" s="32"/>
      <c r="D3509" t="b">
        <f>IF(C3509=1,'Data Transformation'!$G$3+0.5*'Data Transformation'!$W$25,IF(C3510=1,D3510-'Data Transformation'!$W$25,FALSE))</f>
        <v>0</v>
      </c>
      <c r="E3509" t="str">
        <f t="array" ref="E3509">IF(ISLOGICAL(D3509),"",FREQUENCY(IF('Data Transformation'!$B$425:$B$8425='Bin Analysis'!$B3507,'Data Transformation'!$G$425:$G$8425),D3509))</f>
        <v/>
      </c>
      <c r="F3509" t="str">
        <f>IF(ISLOGICAL(D3509),"",E3509-E3508)</f>
        <v/>
      </c>
      <c r="M3509" s="14"/>
    </row>
    <row r="3510" spans="1:25" x14ac:dyDescent="0.25">
      <c r="A3510" s="32">
        <f>IF(Weighting!$P$6&gt;0,B3510,"")</f>
        <v>0.32100000000000001</v>
      </c>
      <c r="B3510">
        <f>Weighting!$C$6</f>
        <v>0.32100000000000001</v>
      </c>
      <c r="C3510">
        <f>Weighting!$F$6</f>
        <v>0</v>
      </c>
      <c r="D3510" t="b">
        <f>IF(C3510=1,'Data Transformation'!$G$3+0.5*'Data Transformation'!$W$25,IF(C3511=1,D3511-'Data Transformation'!$W$25,FALSE))</f>
        <v>0</v>
      </c>
      <c r="E3510" t="str">
        <f t="array" ref="E3510">IF(ISLOGICAL(D3510),"",FREQUENCY(IF('Data Transformation'!$B$425:$B$8425='Bin Analysis'!$B3507,'Data Transformation'!$G$425:$G$8425),D3510))</f>
        <v/>
      </c>
      <c r="F3510" t="str">
        <f>IF(ISLOGICAL(D3510),"",E3510-E3509)</f>
        <v/>
      </c>
      <c r="G3510">
        <f>Weighting!$H$6</f>
        <v>1</v>
      </c>
      <c r="H3510">
        <f t="array" ref="H3510">FREQUENCY(IF('Data Transformation'!$B$4:$B$8425=B3507,'Data Transformation'!$G$4:$G$8425),'Bin Analysis'!$B3510)</f>
        <v>1</v>
      </c>
      <c r="I3510">
        <f>H3510-H3509</f>
        <v>1</v>
      </c>
      <c r="J3510">
        <f>IF(I3510=0,0,1)</f>
        <v>1</v>
      </c>
      <c r="K3510">
        <f>J3510*Weighting!$W$6</f>
        <v>1</v>
      </c>
      <c r="M3510" s="14"/>
    </row>
    <row r="3511" spans="1:25" x14ac:dyDescent="0.25">
      <c r="A3511" s="32">
        <f>IF(Weighting!$P$7&gt;0,B3511,"")</f>
        <v>0.45200000000000001</v>
      </c>
      <c r="B3511">
        <f>Weighting!$C$7</f>
        <v>0.45200000000000001</v>
      </c>
      <c r="C3511">
        <f>Weighting!$F$7</f>
        <v>0</v>
      </c>
      <c r="D3511" t="b">
        <f>IF(C3511=1,'Data Transformation'!$G$3+0.5*'Data Transformation'!$W$25,IF(C3512=1,D3512-'Data Transformation'!$W$25,FALSE))</f>
        <v>0</v>
      </c>
      <c r="E3511" t="str">
        <f t="array" ref="E3511">IF(ISLOGICAL(D3511),"",FREQUENCY(IF('Data Transformation'!$B$425:$B$8425='Bin Analysis'!$B3507,'Data Transformation'!$G$425:$G$8425),D3511))</f>
        <v/>
      </c>
      <c r="F3511" t="str">
        <f t="shared" ref="F3511:F3529" si="438">IF(ISLOGICAL(D3511),"",E3511-E3510)</f>
        <v/>
      </c>
      <c r="G3511">
        <f>Weighting!$H$7</f>
        <v>0</v>
      </c>
      <c r="H3511">
        <f t="array" ref="H3511">FREQUENCY(IF('Data Transformation'!$B$4:$B$8425=B3507,'Data Transformation'!$G$4:$G$8425),'Bin Analysis'!$B3511)</f>
        <v>1</v>
      </c>
      <c r="I3511">
        <f t="shared" ref="I3511:I3529" si="439">H3511-H3510</f>
        <v>0</v>
      </c>
      <c r="J3511">
        <f>IF(I3511=0,0,1)</f>
        <v>0</v>
      </c>
      <c r="K3511">
        <f>J3511*Weighting!$W$7</f>
        <v>0</v>
      </c>
      <c r="M3511" s="14"/>
    </row>
    <row r="3512" spans="1:25" x14ac:dyDescent="0.25">
      <c r="A3512" s="32">
        <f>IF(Weighting!$P$8&gt;0,B3512,"")</f>
        <v>0.58299999999999996</v>
      </c>
      <c r="B3512">
        <f>Weighting!$C$8</f>
        <v>0.58299999999999996</v>
      </c>
      <c r="C3512">
        <f>Weighting!$F$8</f>
        <v>0</v>
      </c>
      <c r="D3512" t="b">
        <f>IF(C3512=1,'Data Transformation'!$G$3+0.5*'Data Transformation'!$W$25,IF(C3513=1,D3513-'Data Transformation'!$W$25,FALSE))</f>
        <v>0</v>
      </c>
      <c r="E3512" t="str">
        <f t="array" ref="E3512">IF(ISLOGICAL(D3512),"",FREQUENCY(IF('Data Transformation'!$B$425:$B$8425='Bin Analysis'!$B3507,'Data Transformation'!$G$425:$G$8425),D3512))</f>
        <v/>
      </c>
      <c r="F3512" t="str">
        <f t="shared" si="438"/>
        <v/>
      </c>
      <c r="G3512">
        <f>Weighting!$H$8</f>
        <v>0</v>
      </c>
      <c r="H3512">
        <f t="array" ref="H3512">FREQUENCY(IF('Data Transformation'!$B$4:$B$8425=B3507,'Data Transformation'!$G$4:$G$8425),'Bin Analysis'!$B3512)</f>
        <v>1</v>
      </c>
      <c r="I3512">
        <f t="shared" si="439"/>
        <v>0</v>
      </c>
      <c r="J3512">
        <f t="shared" ref="J3512:J3529" si="440">IF(I3512=0,0,1)</f>
        <v>0</v>
      </c>
      <c r="K3512">
        <f>J3512*Weighting!$W$8</f>
        <v>0</v>
      </c>
      <c r="M3512" s="14"/>
    </row>
    <row r="3513" spans="1:25" x14ac:dyDescent="0.25">
      <c r="A3513" s="32">
        <f>IF(Weighting!$P$9&gt;0,B3513,"")</f>
        <v>0.71399999999999997</v>
      </c>
      <c r="B3513" s="50">
        <f>Weighting!$C$9</f>
        <v>0.71399999999999997</v>
      </c>
      <c r="C3513">
        <f>Weighting!$F$9</f>
        <v>0</v>
      </c>
      <c r="D3513" t="b">
        <f>IF(C3513=1,'Data Transformation'!$G$3+0.5*'Data Transformation'!$W$25,IF(C3514=1,D3514-'Data Transformation'!$W$25,FALSE))</f>
        <v>0</v>
      </c>
      <c r="E3513" t="str">
        <f t="array" ref="E3513">IF(ISLOGICAL(D3513),"",FREQUENCY(IF('Data Transformation'!$B$425:$B$8425='Bin Analysis'!$B3507,'Data Transformation'!$G$425:$G$8425),D3513))</f>
        <v/>
      </c>
      <c r="F3513" t="str">
        <f t="shared" si="438"/>
        <v/>
      </c>
      <c r="G3513">
        <f>Weighting!$H$9</f>
        <v>0</v>
      </c>
      <c r="H3513">
        <f t="array" ref="H3513">FREQUENCY(IF('Data Transformation'!$B$4:$B$8425=B3507,'Data Transformation'!$G$4:$G$8425),'Bin Analysis'!$B3513)</f>
        <v>1</v>
      </c>
      <c r="I3513">
        <f t="shared" si="439"/>
        <v>0</v>
      </c>
      <c r="J3513">
        <f t="shared" si="440"/>
        <v>0</v>
      </c>
      <c r="K3513">
        <f>J3513*Weighting!$W$9</f>
        <v>0</v>
      </c>
      <c r="M3513" s="14"/>
    </row>
    <row r="3514" spans="1:25" x14ac:dyDescent="0.25">
      <c r="A3514" s="32">
        <f>IF(Weighting!$P$10&gt;0,B3514,"")</f>
        <v>0.84499999999999997</v>
      </c>
      <c r="B3514">
        <f>Weighting!$C$10</f>
        <v>0.84499999999999997</v>
      </c>
      <c r="C3514">
        <f>Weighting!$F$10</f>
        <v>0</v>
      </c>
      <c r="D3514" t="b">
        <f>IF(C3514=1,'Data Transformation'!$G$3+0.5*'Data Transformation'!$W$25,IF(C3515=1,D3515-'Data Transformation'!$W$25,FALSE))</f>
        <v>0</v>
      </c>
      <c r="E3514" t="str">
        <f t="array" ref="E3514">IF(ISLOGICAL(D3514),"",FREQUENCY(IF('Data Transformation'!$B$425:$B$8425='Bin Analysis'!$B3507,'Data Transformation'!$G$425:$G$8425),D3514))</f>
        <v/>
      </c>
      <c r="F3514" t="str">
        <f t="shared" si="438"/>
        <v/>
      </c>
      <c r="G3514">
        <f>Weighting!$H$10</f>
        <v>0</v>
      </c>
      <c r="H3514">
        <f t="array" ref="H3514">FREQUENCY(IF('Data Transformation'!$B$4:$B$8425=B3507,'Data Transformation'!$G$4:$G$8425),'Bin Analysis'!$B3514)</f>
        <v>6</v>
      </c>
      <c r="I3514">
        <f t="shared" si="439"/>
        <v>5</v>
      </c>
      <c r="J3514">
        <f t="shared" si="440"/>
        <v>1</v>
      </c>
      <c r="K3514">
        <f>J3514*Weighting!$W$10</f>
        <v>3</v>
      </c>
      <c r="M3514" s="14"/>
    </row>
    <row r="3515" spans="1:25" x14ac:dyDescent="0.25">
      <c r="A3515" s="32">
        <f>IF(Weighting!$P$11&gt;0,B3515,"")</f>
        <v>0.97599999999999998</v>
      </c>
      <c r="B3515">
        <f>Weighting!$C$11</f>
        <v>0.97599999999999998</v>
      </c>
      <c r="C3515">
        <f>Weighting!$F$11</f>
        <v>0</v>
      </c>
      <c r="D3515">
        <f>IF(C3515=1,'Data Transformation'!$G$3+0.5*'Data Transformation'!$W$25,IF(C3516=1,D3516-'Data Transformation'!$W$25,FALSE))</f>
        <v>0.86899999999999999</v>
      </c>
      <c r="E3515">
        <f t="array" ref="E3515">IF(ISLOGICAL(D3515),"",FREQUENCY(IF('Data Transformation'!$B$425:$B$8425='Bin Analysis'!$B3507,'Data Transformation'!$G$425:$G$8425),D3515))</f>
        <v>6</v>
      </c>
      <c r="F3515" t="e">
        <f t="shared" si="438"/>
        <v>#VALUE!</v>
      </c>
      <c r="G3515">
        <f>Weighting!$H$11</f>
        <v>0</v>
      </c>
      <c r="H3515">
        <f t="array" ref="H3515">FREQUENCY(IF('Data Transformation'!$B$4:$B$8425=B3507,'Data Transformation'!$G$4:$G$8425),'Bin Analysis'!$B3515)</f>
        <v>9</v>
      </c>
      <c r="I3515">
        <f t="shared" si="439"/>
        <v>3</v>
      </c>
      <c r="J3515">
        <f t="shared" si="440"/>
        <v>1</v>
      </c>
      <c r="K3515">
        <f>J3515*Weighting!$W$11</f>
        <v>2</v>
      </c>
      <c r="M3515" s="14"/>
    </row>
    <row r="3516" spans="1:25" x14ac:dyDescent="0.25">
      <c r="A3516" s="32">
        <f>IF(Weighting!$P$12&gt;0,B3516,"")</f>
        <v>1.107</v>
      </c>
      <c r="B3516">
        <f>Weighting!$C$12</f>
        <v>1.107</v>
      </c>
      <c r="C3516">
        <f>Weighting!$F$12</f>
        <v>1</v>
      </c>
      <c r="D3516">
        <f>IF(C3516=1,'Data Transformation'!$G$3+0.5*'Data Transformation'!$W$25,IF(C3517=1,D3517-'Data Transformation'!$W$25,FALSE))</f>
        <v>1.131</v>
      </c>
      <c r="E3516">
        <f t="array" ref="E3516">IF(ISLOGICAL(D3516),"",FREQUENCY(IF('Data Transformation'!$B$425:$B$8425='Bin Analysis'!$B3507,'Data Transformation'!$G$425:$G$8425),D3516))</f>
        <v>12</v>
      </c>
      <c r="F3516">
        <f t="shared" si="438"/>
        <v>6</v>
      </c>
      <c r="G3516">
        <f>Weighting!$H$12</f>
        <v>0</v>
      </c>
      <c r="H3516">
        <f t="array" ref="H3516">FREQUENCY(IF('Data Transformation'!$B$4:$B$8425=B3507,'Data Transformation'!$G$4:$G$8425),'Bin Analysis'!$B3516)</f>
        <v>13</v>
      </c>
      <c r="I3516">
        <f t="shared" si="439"/>
        <v>4</v>
      </c>
      <c r="J3516">
        <f t="shared" si="440"/>
        <v>1</v>
      </c>
      <c r="K3516">
        <f>J3516*Weighting!$W$12</f>
        <v>1</v>
      </c>
      <c r="M3516" s="14"/>
    </row>
    <row r="3517" spans="1:25" x14ac:dyDescent="0.25">
      <c r="A3517" s="32">
        <f>IF(Weighting!$P$13&gt;0,B3517,"")</f>
        <v>1.238</v>
      </c>
      <c r="B3517">
        <f>Weighting!$C$13</f>
        <v>1.238</v>
      </c>
      <c r="C3517">
        <f>Weighting!$F$13</f>
        <v>0</v>
      </c>
      <c r="D3517" t="b">
        <f>IF(C3517=1,'Data Transformation'!$G$3+0.5*'Data Transformation'!$W$25,IF(C3518=1,D3518-'Data Transformation'!$W$25,FALSE))</f>
        <v>0</v>
      </c>
      <c r="E3517" t="str">
        <f t="array" ref="E3517">IF(ISLOGICAL(D3517),"",FREQUENCY(IF('Data Transformation'!$B$425:$B$8425='Bin Analysis'!$B3507,'Data Transformation'!$G$425:$G$8425),D3517))</f>
        <v/>
      </c>
      <c r="F3517" t="str">
        <f t="shared" si="438"/>
        <v/>
      </c>
      <c r="G3517">
        <f>Weighting!$H$13</f>
        <v>0</v>
      </c>
      <c r="H3517">
        <f t="array" ref="H3517">FREQUENCY(IF('Data Transformation'!$B$4:$B$8425=B3507,'Data Transformation'!$G$4:$G$8425),'Bin Analysis'!$B3517)</f>
        <v>13</v>
      </c>
      <c r="I3517">
        <f t="shared" si="439"/>
        <v>0</v>
      </c>
      <c r="J3517">
        <f t="shared" si="440"/>
        <v>0</v>
      </c>
      <c r="K3517">
        <f>J3517*Weighting!$W$13</f>
        <v>0</v>
      </c>
      <c r="M3517" s="14"/>
    </row>
    <row r="3518" spans="1:25" x14ac:dyDescent="0.25">
      <c r="A3518" s="32">
        <f>IF(Weighting!$P$14&gt;0,B3518,"")</f>
        <v>1.369</v>
      </c>
      <c r="B3518">
        <f>Weighting!$C$14</f>
        <v>1.369</v>
      </c>
      <c r="C3518">
        <f>Weighting!$F$14</f>
        <v>0</v>
      </c>
      <c r="D3518" t="b">
        <f>IF(C3518=1,'Data Transformation'!$G$3+0.5*'Data Transformation'!$W$25,IF(C3519=1,D3519-'Data Transformation'!$W$25,FALSE))</f>
        <v>0</v>
      </c>
      <c r="E3518" t="str">
        <f t="array" ref="E3518">IF(ISLOGICAL(D3518),"",FREQUENCY(IF('Data Transformation'!$B$425:$B$8425='Bin Analysis'!$B3507,'Data Transformation'!$G$425:$G$8425),D3518))</f>
        <v/>
      </c>
      <c r="F3518" t="str">
        <f t="shared" si="438"/>
        <v/>
      </c>
      <c r="G3518">
        <f>Weighting!$H$14</f>
        <v>0</v>
      </c>
      <c r="H3518">
        <f t="array" ref="H3518">FREQUENCY(IF('Data Transformation'!$B$4:$B$8425=B3507,'Data Transformation'!$G$4:$G$8425),'Bin Analysis'!$B3518)</f>
        <v>13</v>
      </c>
      <c r="I3518">
        <f t="shared" si="439"/>
        <v>0</v>
      </c>
      <c r="J3518">
        <f t="shared" si="440"/>
        <v>0</v>
      </c>
      <c r="K3518">
        <f>J3518*Weighting!$W$14</f>
        <v>0</v>
      </c>
      <c r="M3518" s="14"/>
    </row>
    <row r="3519" spans="1:25" x14ac:dyDescent="0.25">
      <c r="A3519" s="32">
        <f>IF(Weighting!$P$15&gt;0,B3519,"")</f>
        <v>1.5000009999999999</v>
      </c>
      <c r="B3519">
        <f>Weighting!$C$15</f>
        <v>1.5000009999999999</v>
      </c>
      <c r="C3519">
        <f>Weighting!$F$15</f>
        <v>0</v>
      </c>
      <c r="D3519" t="b">
        <f>IF(C3519=1,'Data Transformation'!$G$3+0.5*'Data Transformation'!$W$25,IF(C3520=1,D3520-'Data Transformation'!$W$25,FALSE))</f>
        <v>0</v>
      </c>
      <c r="E3519" t="str">
        <f t="array" ref="E3519">IF(ISLOGICAL(D3519),"",FREQUENCY(IF('Data Transformation'!$B$425:$B$8425='Bin Analysis'!$B3507,'Data Transformation'!$G$425:$G$8425),D3519))</f>
        <v/>
      </c>
      <c r="F3519" t="str">
        <f t="shared" si="438"/>
        <v/>
      </c>
      <c r="G3519">
        <f>Weighting!$H$15</f>
        <v>0</v>
      </c>
      <c r="H3519">
        <f t="array" ref="H3519">FREQUENCY(IF('Data Transformation'!$B$4:$B$8425=B3507,'Data Transformation'!$G$4:$G$8425),'Bin Analysis'!$B3519)</f>
        <v>13</v>
      </c>
      <c r="I3519">
        <f t="shared" si="439"/>
        <v>0</v>
      </c>
      <c r="J3519">
        <f t="shared" si="440"/>
        <v>0</v>
      </c>
      <c r="K3519">
        <f>J3519*Weighting!$W$15</f>
        <v>0</v>
      </c>
      <c r="M3519" s="14"/>
    </row>
    <row r="3520" spans="1:25" x14ac:dyDescent="0.25">
      <c r="A3520" s="32" t="str">
        <f>IF(Weighting!$P$16&gt;0,B3520,"")</f>
        <v/>
      </c>
      <c r="B3520">
        <f>Weighting!$C$16</f>
        <v>1.631</v>
      </c>
      <c r="C3520">
        <f>Weighting!$F$16</f>
        <v>0</v>
      </c>
      <c r="D3520" t="b">
        <f>IF(C3520=1,'Data Transformation'!$G$3+0.5*'Data Transformation'!$W$25,IF(C3521=1,D3521-'Data Transformation'!$W$25,FALSE))</f>
        <v>0</v>
      </c>
      <c r="E3520" t="str">
        <f t="array" ref="E3520">IF(ISLOGICAL(D3520),"",FREQUENCY(IF('Data Transformation'!$B$425:$B$8425='Bin Analysis'!$B3507,'Data Transformation'!$G$425:$G$8425),D3520))</f>
        <v/>
      </c>
      <c r="F3520" t="str">
        <f t="shared" si="438"/>
        <v/>
      </c>
      <c r="G3520">
        <f>Weighting!$H$16</f>
        <v>0</v>
      </c>
      <c r="H3520">
        <f t="array" ref="H3520">FREQUENCY(IF('Data Transformation'!$B$4:$B$8425=B3507,'Data Transformation'!$G$4:$G$8425),'Bin Analysis'!$B3520)</f>
        <v>13</v>
      </c>
      <c r="I3520">
        <f t="shared" si="439"/>
        <v>0</v>
      </c>
      <c r="J3520">
        <f t="shared" si="440"/>
        <v>0</v>
      </c>
      <c r="K3520">
        <f>J3520*Weighting!$W$16</f>
        <v>0</v>
      </c>
      <c r="M3520" s="14"/>
    </row>
    <row r="3521" spans="1:25" x14ac:dyDescent="0.25">
      <c r="A3521" s="32" t="str">
        <f>IF(Weighting!$P$17&gt;0,B3521,"")</f>
        <v/>
      </c>
      <c r="B3521">
        <f>Weighting!$C$17</f>
        <v>1.762</v>
      </c>
      <c r="C3521">
        <f>Weighting!$F$17</f>
        <v>0</v>
      </c>
      <c r="D3521" t="b">
        <f>IF(C3521=1,'Data Transformation'!$G$3+0.5*'Data Transformation'!$W$25,IF(C3522=1,D3522-'Data Transformation'!$W$25,FALSE))</f>
        <v>0</v>
      </c>
      <c r="E3521" t="str">
        <f t="array" ref="E3521">IF(ISLOGICAL(D3521),"",FREQUENCY(IF('Data Transformation'!$B$425:$B$8425='Bin Analysis'!$B3507,'Data Transformation'!$G$425:$G$8425),D3521))</f>
        <v/>
      </c>
      <c r="F3521" t="str">
        <f t="shared" si="438"/>
        <v/>
      </c>
      <c r="G3521">
        <f>Weighting!$H$17</f>
        <v>0</v>
      </c>
      <c r="H3521">
        <f t="array" ref="H3521">FREQUENCY(IF('Data Transformation'!$B$4:$B$8425=B3507,'Data Transformation'!$G$4:$G$8425),'Bin Analysis'!$B3521)</f>
        <v>13</v>
      </c>
      <c r="I3521">
        <f t="shared" si="439"/>
        <v>0</v>
      </c>
      <c r="J3521">
        <f t="shared" si="440"/>
        <v>0</v>
      </c>
      <c r="K3521">
        <f>J3521*Weighting!$W$17</f>
        <v>0</v>
      </c>
      <c r="M3521" s="14"/>
    </row>
    <row r="3522" spans="1:25" x14ac:dyDescent="0.25">
      <c r="A3522" s="32" t="str">
        <f>IF(Weighting!$P$18&gt;0,B3522,"")</f>
        <v/>
      </c>
      <c r="B3522">
        <f>Weighting!$C$18</f>
        <v>1.893</v>
      </c>
      <c r="C3522">
        <f>Weighting!$F$18</f>
        <v>0</v>
      </c>
      <c r="D3522" t="b">
        <f>IF(C3522=1,'Data Transformation'!$G$3+0.5*'Data Transformation'!$W$25,IF(C3523=1,D3523-'Data Transformation'!$W$25,FALSE))</f>
        <v>0</v>
      </c>
      <c r="E3522" t="str">
        <f t="array" ref="E3522">IF(ISLOGICAL(D3522),"",FREQUENCY(IF('Data Transformation'!$B$425:$B$8425='Bin Analysis'!$B3507,'Data Transformation'!$G$425:$G$8425),D3522))</f>
        <v/>
      </c>
      <c r="F3522" t="str">
        <f t="shared" si="438"/>
        <v/>
      </c>
      <c r="G3522">
        <f>Weighting!$H$18</f>
        <v>0</v>
      </c>
      <c r="H3522">
        <f t="array" ref="H3522">FREQUENCY(IF('Data Transformation'!$B$4:$B$8425=B3507,'Data Transformation'!$G$4:$G$8425),'Bin Analysis'!$B3522)</f>
        <v>13</v>
      </c>
      <c r="I3522">
        <f t="shared" si="439"/>
        <v>0</v>
      </c>
      <c r="J3522">
        <f t="shared" si="440"/>
        <v>0</v>
      </c>
      <c r="K3522">
        <f>J3522*Weighting!$W$18</f>
        <v>0</v>
      </c>
      <c r="M3522" s="14"/>
    </row>
    <row r="3523" spans="1:25" x14ac:dyDescent="0.25">
      <c r="A3523" s="32" t="str">
        <f>IF(Weighting!$P$19&gt;0,B3523,"")</f>
        <v/>
      </c>
      <c r="B3523">
        <f>Weighting!$C$19</f>
        <v>2.024</v>
      </c>
      <c r="C3523">
        <f>Weighting!$F$19</f>
        <v>0</v>
      </c>
      <c r="D3523" t="b">
        <f>IF(C3523=1,'Data Transformation'!$G$3+0.5*'Data Transformation'!$W$25,IF(C3524=1,D3524-'Data Transformation'!$W$25,FALSE))</f>
        <v>0</v>
      </c>
      <c r="E3523" t="str">
        <f t="array" ref="E3523">IF(ISLOGICAL(D3523),"",FREQUENCY(IF('Data Transformation'!$B$425:$B$8425='Bin Analysis'!$B3507,'Data Transformation'!$G$425:$G$8425),D3523))</f>
        <v/>
      </c>
      <c r="F3523" t="str">
        <f t="shared" si="438"/>
        <v/>
      </c>
      <c r="G3523">
        <f>Weighting!$H$19</f>
        <v>0</v>
      </c>
      <c r="H3523">
        <f t="array" ref="H3523">FREQUENCY(IF('Data Transformation'!$B$4:$B$8425=B3507,'Data Transformation'!$G$4:$G$8425),'Bin Analysis'!$B3523)</f>
        <v>13</v>
      </c>
      <c r="I3523">
        <f t="shared" si="439"/>
        <v>0</v>
      </c>
      <c r="J3523">
        <f t="shared" si="440"/>
        <v>0</v>
      </c>
      <c r="K3523">
        <f>J3523*Weighting!$W$19</f>
        <v>0</v>
      </c>
      <c r="M3523" s="14"/>
    </row>
    <row r="3524" spans="1:25" x14ac:dyDescent="0.25">
      <c r="A3524" s="32" t="str">
        <f>IF(Weighting!$P$20&gt;0,B3524,"")</f>
        <v/>
      </c>
      <c r="B3524">
        <f>Weighting!$C$20</f>
        <v>2.1550000000000002</v>
      </c>
      <c r="C3524">
        <f>Weighting!$F$20</f>
        <v>0</v>
      </c>
      <c r="D3524" t="b">
        <f>IF(C3524=1,'Data Transformation'!$G$3+0.5*'Data Transformation'!$W$25,IF(C3525=1,D3525-'Data Transformation'!$W$25,FALSE))</f>
        <v>0</v>
      </c>
      <c r="E3524" t="str">
        <f t="array" ref="E3524">IF(ISLOGICAL(D3524),"",FREQUENCY(IF('Data Transformation'!$B$425:$B$8425='Bin Analysis'!$B3507,'Data Transformation'!$G$425:$G$8425),D3524))</f>
        <v/>
      </c>
      <c r="F3524" t="str">
        <f t="shared" si="438"/>
        <v/>
      </c>
      <c r="G3524">
        <f>Weighting!$H$20</f>
        <v>0</v>
      </c>
      <c r="H3524">
        <f t="array" ref="H3524">FREQUENCY(IF('Data Transformation'!$B$4:$B$8425=B3507,'Data Transformation'!$G$4:$G$8425),'Bin Analysis'!$B3524)</f>
        <v>13</v>
      </c>
      <c r="I3524">
        <f t="shared" si="439"/>
        <v>0</v>
      </c>
      <c r="J3524">
        <f t="shared" si="440"/>
        <v>0</v>
      </c>
      <c r="K3524">
        <f>J3524*Weighting!$W$20</f>
        <v>0</v>
      </c>
      <c r="M3524" s="14"/>
    </row>
    <row r="3525" spans="1:25" x14ac:dyDescent="0.25">
      <c r="A3525" s="32" t="str">
        <f>IF(Weighting!$P$21&gt;0,B3525,"")</f>
        <v/>
      </c>
      <c r="B3525">
        <f>Weighting!$C$21</f>
        <v>2.2860000000000005</v>
      </c>
      <c r="C3525">
        <f>Weighting!$F$21</f>
        <v>0</v>
      </c>
      <c r="D3525" t="b">
        <f>IF(C3525=1,'Data Transformation'!$G$3+0.5*'Data Transformation'!$W$25,IF(C3526=1,D3526-'Data Transformation'!$W$25,FALSE))</f>
        <v>0</v>
      </c>
      <c r="E3525" t="str">
        <f t="array" ref="E3525">IF(ISLOGICAL(D3525),"",FREQUENCY(IF('Data Transformation'!$B$425:$B$8425='Bin Analysis'!$B3507,'Data Transformation'!$G$425:$G$8425),D3525))</f>
        <v/>
      </c>
      <c r="F3525" t="str">
        <f t="shared" si="438"/>
        <v/>
      </c>
      <c r="G3525">
        <f>Weighting!$H$21</f>
        <v>0</v>
      </c>
      <c r="H3525">
        <f t="array" ref="H3525">FREQUENCY(IF('Data Transformation'!$B$4:$B$8425=B3507,'Data Transformation'!$G$4:$G$8425),'Bin Analysis'!$B3525)</f>
        <v>13</v>
      </c>
      <c r="I3525">
        <f t="shared" si="439"/>
        <v>0</v>
      </c>
      <c r="J3525">
        <f t="shared" si="440"/>
        <v>0</v>
      </c>
      <c r="K3525">
        <f>J3525*Weighting!$W$21</f>
        <v>0</v>
      </c>
      <c r="M3525" s="14"/>
    </row>
    <row r="3526" spans="1:25" x14ac:dyDescent="0.25">
      <c r="A3526" s="32" t="str">
        <f>IF(Weighting!$P$22&gt;0,B3526,"")</f>
        <v/>
      </c>
      <c r="B3526">
        <f>Weighting!$C$22</f>
        <v>2.4170000000000007</v>
      </c>
      <c r="C3526">
        <f>Weighting!$F$22</f>
        <v>0</v>
      </c>
      <c r="D3526" t="b">
        <f>IF(C3526=1,'Data Transformation'!$G$3+0.5*'Data Transformation'!$W$25,IF(C3527=1,D3527-'Data Transformation'!$W$25,FALSE))</f>
        <v>0</v>
      </c>
      <c r="E3526" t="str">
        <f t="array" ref="E3526">IF(ISLOGICAL(D3526),"",FREQUENCY(IF('Data Transformation'!$B$425:$B$8425='Bin Analysis'!$B3507,'Data Transformation'!$G$425:$G$8425),D3526))</f>
        <v/>
      </c>
      <c r="F3526" t="str">
        <f t="shared" si="438"/>
        <v/>
      </c>
      <c r="G3526">
        <f>Weighting!$H$22</f>
        <v>0</v>
      </c>
      <c r="H3526">
        <f t="array" ref="H3526">FREQUENCY(IF('Data Transformation'!$B$4:$B$8425=B3507,'Data Transformation'!$G$4:$G$8425),'Bin Analysis'!$B3526)</f>
        <v>13</v>
      </c>
      <c r="I3526">
        <f t="shared" si="439"/>
        <v>0</v>
      </c>
      <c r="J3526">
        <f t="shared" si="440"/>
        <v>0</v>
      </c>
      <c r="K3526">
        <f>J3526*Weighting!$W$22</f>
        <v>0</v>
      </c>
      <c r="M3526" s="14"/>
    </row>
    <row r="3527" spans="1:25" x14ac:dyDescent="0.25">
      <c r="A3527" s="32" t="str">
        <f>IF(Weighting!$P$23&gt;0,B3527,"")</f>
        <v/>
      </c>
      <c r="B3527">
        <f>Weighting!$C$23</f>
        <v>2.5480000000000009</v>
      </c>
      <c r="C3527">
        <f>Weighting!$F$23</f>
        <v>0</v>
      </c>
      <c r="D3527" t="b">
        <f>IF(C3527=1,'Data Transformation'!$G$3+0.5*'Data Transformation'!$W$25,IF(C3528=1,D3528-'Data Transformation'!$W$25,FALSE))</f>
        <v>0</v>
      </c>
      <c r="E3527" t="str">
        <f t="array" ref="E3527">IF(ISLOGICAL(D3527),"",FREQUENCY(IF('Data Transformation'!$B$425:$B$8425='Bin Analysis'!$B3507,'Data Transformation'!$G$425:$G$8425),D3527))</f>
        <v/>
      </c>
      <c r="F3527" t="str">
        <f t="shared" si="438"/>
        <v/>
      </c>
      <c r="G3527">
        <f>Weighting!$H$23</f>
        <v>0</v>
      </c>
      <c r="H3527">
        <f t="array" ref="H3527">FREQUENCY(IF('Data Transformation'!$B$4:$B$8425=B3507,'Data Transformation'!$G$4:$G$8425),'Bin Analysis'!$B3527)</f>
        <v>13</v>
      </c>
      <c r="I3527">
        <f t="shared" si="439"/>
        <v>0</v>
      </c>
      <c r="J3527">
        <f t="shared" si="440"/>
        <v>0</v>
      </c>
      <c r="K3527">
        <f>J3527*Weighting!$W$23</f>
        <v>0</v>
      </c>
      <c r="M3527" s="14"/>
    </row>
    <row r="3528" spans="1:25" x14ac:dyDescent="0.25">
      <c r="A3528" s="32" t="str">
        <f>IF(Weighting!$P$24&gt;0,B3528,"")</f>
        <v/>
      </c>
      <c r="B3528">
        <f>Weighting!$C$24</f>
        <v>2.6790000000000012</v>
      </c>
      <c r="C3528">
        <f>Weighting!$F$24</f>
        <v>0</v>
      </c>
      <c r="D3528" t="b">
        <f>IF(C3528=1,'Data Transformation'!$G$3+0.5*'Data Transformation'!$W$25,IF(C3529=1,D3529-'Data Transformation'!$W$25,FALSE))</f>
        <v>0</v>
      </c>
      <c r="E3528" t="str">
        <f t="array" ref="E3528">IF(ISLOGICAL(D3528),"",FREQUENCY(IF('Data Transformation'!$B$425:$B$8425='Bin Analysis'!$B3507,'Data Transformation'!$G$425:$G$8425),D3528))</f>
        <v/>
      </c>
      <c r="F3528" t="str">
        <f t="shared" si="438"/>
        <v/>
      </c>
      <c r="G3528">
        <f>Weighting!$H$24</f>
        <v>0</v>
      </c>
      <c r="H3528">
        <f t="array" ref="H3528">FREQUENCY(IF('Data Transformation'!$B$4:$B$8425=B3507,'Data Transformation'!$G$4:$G$8425),'Bin Analysis'!$B3528)</f>
        <v>13</v>
      </c>
      <c r="I3528">
        <f t="shared" si="439"/>
        <v>0</v>
      </c>
      <c r="J3528">
        <f t="shared" si="440"/>
        <v>0</v>
      </c>
      <c r="K3528">
        <f>J3528*Weighting!$W$24</f>
        <v>0</v>
      </c>
      <c r="M3528" s="14"/>
    </row>
    <row r="3529" spans="1:25" x14ac:dyDescent="0.25">
      <c r="A3529" s="32" t="str">
        <f>IF(Weighting!$P$25&gt;0,B3529,"")</f>
        <v/>
      </c>
      <c r="B3529">
        <f>Weighting!$C$25</f>
        <v>2.8100000000000014</v>
      </c>
      <c r="C3529">
        <f>Weighting!$F$25</f>
        <v>0</v>
      </c>
      <c r="D3529" t="b">
        <f>IF(C3529=1,'Data Transformation'!$G$3+0.5*'Data Transformation'!$W$25,IF(C3530=1,D3530-'Data Transformation'!$W$25,FALSE))</f>
        <v>0</v>
      </c>
      <c r="E3529" t="str">
        <f t="array" ref="E3529">IF(ISLOGICAL(D3529),"",FREQUENCY(IF('Data Transformation'!$B$425:$B$8425='Bin Analysis'!$B3507,'Data Transformation'!$G$425:$G$8425),D3529))</f>
        <v/>
      </c>
      <c r="F3529" t="str">
        <f t="shared" si="438"/>
        <v/>
      </c>
      <c r="G3529">
        <f>Weighting!$H$25</f>
        <v>0</v>
      </c>
      <c r="H3529">
        <f t="array" ref="H3529">FREQUENCY(IF('Data Transformation'!$B$4:$B$8425=B3507,'Data Transformation'!$G$4:$G$8425),'Bin Analysis'!$B3529)</f>
        <v>13</v>
      </c>
      <c r="I3529">
        <f t="shared" si="439"/>
        <v>0</v>
      </c>
      <c r="J3529">
        <f t="shared" si="440"/>
        <v>0</v>
      </c>
      <c r="K3529">
        <f>J3529*Weighting!$W$25</f>
        <v>0</v>
      </c>
      <c r="M3529" s="14"/>
    </row>
    <row r="3530" spans="1:25" x14ac:dyDescent="0.25">
      <c r="O3530"/>
      <c r="P3530"/>
      <c r="Q3530"/>
      <c r="R3530"/>
    </row>
    <row r="3531" spans="1:25" ht="23.25" x14ac:dyDescent="0.35">
      <c r="A3531" s="21" t="s">
        <v>0</v>
      </c>
      <c r="B3531" s="21">
        <f>IFERROR(VLOOKUP(C3531,'Data Transformation'!$L$6:$M$426,2,FALSE),"")</f>
        <v>147</v>
      </c>
      <c r="C3531" s="21">
        <f>C3507+1</f>
        <v>147</v>
      </c>
      <c r="D3531" s="21"/>
      <c r="E3531" s="21"/>
      <c r="F3531" s="21"/>
      <c r="G3531" s="21"/>
      <c r="H3531" s="22"/>
      <c r="I3531" s="22"/>
      <c r="J3531" s="22"/>
      <c r="K3531" s="21"/>
      <c r="L3531" s="21">
        <f>B3531</f>
        <v>147</v>
      </c>
      <c r="M3531" s="23">
        <f>INDEX('Data Transformation'!$O$4:$O$424,MATCH($B3531,'Data Transformation'!$M$4:$M$424,0),MATCH($M$2,'Data Transformation'!$O$3,0))</f>
        <v>16</v>
      </c>
      <c r="N3531" s="27">
        <f>IF('Input and Summary Results'!$J$16="minimum",'Bin Analysis'!X3532/(M3531-1),'Bin Analysis'!Y3531/('Bin Analysis'!M3531-1))</f>
        <v>0</v>
      </c>
      <c r="O3531" s="27">
        <f>IF(M3531=FALSE,NA(),(VLOOKUP(1,C3534:K3553,4,FALSE))/(M3531-1))</f>
        <v>0.13333333333333333</v>
      </c>
      <c r="P3531" s="27">
        <f>IF(M3531=FALSE,NA(),SUM(J3534:J3553)/Weighting!$S$5)</f>
        <v>0.4</v>
      </c>
      <c r="Q3531" s="27">
        <f>IF(M3531=FALSE,NA(),SUM(K3534:K3553)/Weighting!$S$6)</f>
        <v>0.30434782608695654</v>
      </c>
      <c r="R3531" s="27">
        <f>IF(M3531=FALSE,NA(),(VLOOKUP(1,G3534:K3553,3,FALSE))/(M3531-1))</f>
        <v>0.8</v>
      </c>
      <c r="S3531" s="22" t="str">
        <f>IF(M3531=FALSE,NA(),IF(SUM(J3534:J3553)=2,"yes","no"))</f>
        <v>no</v>
      </c>
      <c r="X3531" s="2" cm="2">
        <f t="array" ref="X3531:X3532">FREQUENCY(IF('Data Transformation'!$B$425:$B$6424='Bin Analysis'!L3531,'Data Transformation'!$G$425:$G$6424),'Data Transformation'!$U$11)</f>
        <v>15</v>
      </c>
      <c r="Y3531" s="2" cm="2">
        <f t="array" ref="Y3531:Y3532">FREQUENCY(IF('Data Transformation'!$B$425:$B$6424='Bin Analysis'!L3531,'Data Transformation'!$G$425:$G$6424),'Data Transformation'!$U$12)</f>
        <v>13</v>
      </c>
    </row>
    <row r="3532" spans="1:25" x14ac:dyDescent="0.25">
      <c r="A3532" s="14" t="s">
        <v>66</v>
      </c>
      <c r="B3532" t="s">
        <v>47</v>
      </c>
      <c r="C3532" t="s">
        <v>5</v>
      </c>
      <c r="D3532" t="s">
        <v>99</v>
      </c>
      <c r="E3532" t="s">
        <v>100</v>
      </c>
      <c r="F3532" t="s">
        <v>101</v>
      </c>
      <c r="G3532" t="s">
        <v>69</v>
      </c>
      <c r="H3532" t="s">
        <v>31</v>
      </c>
      <c r="I3532" t="s">
        <v>32</v>
      </c>
      <c r="J3532" t="s">
        <v>46</v>
      </c>
      <c r="K3532" s="14" t="s">
        <v>45</v>
      </c>
      <c r="M3532" s="14"/>
      <c r="X3532" s="2">
        <v>0</v>
      </c>
      <c r="Y3532" s="2">
        <v>2</v>
      </c>
    </row>
    <row r="3533" spans="1:25" x14ac:dyDescent="0.25">
      <c r="A3533" s="32"/>
      <c r="D3533" t="b">
        <f>IF(C3533=1,'Data Transformation'!$G$3+0.5*'Data Transformation'!$W$25,IF(C3534=1,D3534-'Data Transformation'!$W$25,FALSE))</f>
        <v>0</v>
      </c>
      <c r="E3533" t="str">
        <f t="array" ref="E3533">IF(ISLOGICAL(D3533),"",FREQUENCY(IF('Data Transformation'!$B$425:$B$8425='Bin Analysis'!$B3531,'Data Transformation'!$G$425:$G$8425),D3533))</f>
        <v/>
      </c>
      <c r="F3533" t="str">
        <f>IF(ISLOGICAL(D3533),"",E3533-E3532)</f>
        <v/>
      </c>
      <c r="M3533" s="14"/>
    </row>
    <row r="3534" spans="1:25" x14ac:dyDescent="0.25">
      <c r="A3534" s="32">
        <f>IF(Weighting!$P$6&gt;0,B3534,"")</f>
        <v>0.32100000000000001</v>
      </c>
      <c r="B3534">
        <f>Weighting!$C$6</f>
        <v>0.32100000000000001</v>
      </c>
      <c r="C3534">
        <f>Weighting!$F$6</f>
        <v>0</v>
      </c>
      <c r="D3534" t="b">
        <f>IF(C3534=1,'Data Transformation'!$G$3+0.5*'Data Transformation'!$W$25,IF(C3535=1,D3535-'Data Transformation'!$W$25,FALSE))</f>
        <v>0</v>
      </c>
      <c r="E3534" t="str">
        <f t="array" ref="E3534">IF(ISLOGICAL(D3534),"",FREQUENCY(IF('Data Transformation'!$B$425:$B$8425='Bin Analysis'!$B3531,'Data Transformation'!$G$425:$G$8425),D3534))</f>
        <v/>
      </c>
      <c r="F3534" t="str">
        <f>IF(ISLOGICAL(D3534),"",E3534-E3533)</f>
        <v/>
      </c>
      <c r="G3534">
        <f>Weighting!$H$6</f>
        <v>1</v>
      </c>
      <c r="H3534">
        <f t="array" ref="H3534">FREQUENCY(IF('Data Transformation'!$B$4:$B$8425=B3531,'Data Transformation'!$G$4:$G$8425),'Bin Analysis'!$B3534)</f>
        <v>12</v>
      </c>
      <c r="I3534">
        <f>H3534-H3533</f>
        <v>12</v>
      </c>
      <c r="J3534">
        <f>IF(I3534=0,0,1)</f>
        <v>1</v>
      </c>
      <c r="K3534">
        <f>J3534*Weighting!$W$6</f>
        <v>1</v>
      </c>
      <c r="M3534" s="14"/>
    </row>
    <row r="3535" spans="1:25" x14ac:dyDescent="0.25">
      <c r="A3535" s="32">
        <f>IF(Weighting!$P$7&gt;0,B3535,"")</f>
        <v>0.45200000000000001</v>
      </c>
      <c r="B3535">
        <f>Weighting!$C$7</f>
        <v>0.45200000000000001</v>
      </c>
      <c r="C3535">
        <f>Weighting!$F$7</f>
        <v>0</v>
      </c>
      <c r="D3535" t="b">
        <f>IF(C3535=1,'Data Transformation'!$G$3+0.5*'Data Transformation'!$W$25,IF(C3536=1,D3536-'Data Transformation'!$W$25,FALSE))</f>
        <v>0</v>
      </c>
      <c r="E3535" t="str">
        <f t="array" ref="E3535">IF(ISLOGICAL(D3535),"",FREQUENCY(IF('Data Transformation'!$B$425:$B$8425='Bin Analysis'!$B3531,'Data Transformation'!$G$425:$G$8425),D3535))</f>
        <v/>
      </c>
      <c r="F3535" t="str">
        <f t="shared" ref="F3535:F3553" si="441">IF(ISLOGICAL(D3535),"",E3535-E3534)</f>
        <v/>
      </c>
      <c r="G3535">
        <f>Weighting!$H$7</f>
        <v>0</v>
      </c>
      <c r="H3535">
        <f t="array" ref="H3535">FREQUENCY(IF('Data Transformation'!$B$4:$B$8425=B3531,'Data Transformation'!$G$4:$G$8425),'Bin Analysis'!$B3535)</f>
        <v>12</v>
      </c>
      <c r="I3535">
        <f t="shared" ref="I3535:I3553" si="442">H3535-H3534</f>
        <v>0</v>
      </c>
      <c r="J3535">
        <f>IF(I3535=0,0,1)</f>
        <v>0</v>
      </c>
      <c r="K3535">
        <f>J3535*Weighting!$W$7</f>
        <v>0</v>
      </c>
      <c r="M3535" s="14"/>
    </row>
    <row r="3536" spans="1:25" x14ac:dyDescent="0.25">
      <c r="A3536" s="32">
        <f>IF(Weighting!$P$8&gt;0,B3536,"")</f>
        <v>0.58299999999999996</v>
      </c>
      <c r="B3536">
        <f>Weighting!$C$8</f>
        <v>0.58299999999999996</v>
      </c>
      <c r="C3536">
        <f>Weighting!$F$8</f>
        <v>0</v>
      </c>
      <c r="D3536" t="b">
        <f>IF(C3536=1,'Data Transformation'!$G$3+0.5*'Data Transformation'!$W$25,IF(C3537=1,D3537-'Data Transformation'!$W$25,FALSE))</f>
        <v>0</v>
      </c>
      <c r="E3536" t="str">
        <f t="array" ref="E3536">IF(ISLOGICAL(D3536),"",FREQUENCY(IF('Data Transformation'!$B$425:$B$8425='Bin Analysis'!$B3531,'Data Transformation'!$G$425:$G$8425),D3536))</f>
        <v/>
      </c>
      <c r="F3536" t="str">
        <f t="shared" si="441"/>
        <v/>
      </c>
      <c r="G3536">
        <f>Weighting!$H$8</f>
        <v>0</v>
      </c>
      <c r="H3536">
        <f t="array" ref="H3536">FREQUENCY(IF('Data Transformation'!$B$4:$B$8425=B3531,'Data Transformation'!$G$4:$G$8425),'Bin Analysis'!$B3536)</f>
        <v>12</v>
      </c>
      <c r="I3536">
        <f t="shared" si="442"/>
        <v>0</v>
      </c>
      <c r="J3536">
        <f t="shared" ref="J3536:J3553" si="443">IF(I3536=0,0,1)</f>
        <v>0</v>
      </c>
      <c r="K3536">
        <f>J3536*Weighting!$W$8</f>
        <v>0</v>
      </c>
      <c r="M3536" s="14"/>
    </row>
    <row r="3537" spans="1:13" x14ac:dyDescent="0.25">
      <c r="A3537" s="32">
        <f>IF(Weighting!$P$9&gt;0,B3537,"")</f>
        <v>0.71399999999999997</v>
      </c>
      <c r="B3537" s="50">
        <f>Weighting!$C$9</f>
        <v>0.71399999999999997</v>
      </c>
      <c r="C3537">
        <f>Weighting!$F$9</f>
        <v>0</v>
      </c>
      <c r="D3537" t="b">
        <f>IF(C3537=1,'Data Transformation'!$G$3+0.5*'Data Transformation'!$W$25,IF(C3538=1,D3538-'Data Transformation'!$W$25,FALSE))</f>
        <v>0</v>
      </c>
      <c r="E3537" t="str">
        <f t="array" ref="E3537">IF(ISLOGICAL(D3537),"",FREQUENCY(IF('Data Transformation'!$B$425:$B$8425='Bin Analysis'!$B3531,'Data Transformation'!$G$425:$G$8425),D3537))</f>
        <v/>
      </c>
      <c r="F3537" t="str">
        <f t="shared" si="441"/>
        <v/>
      </c>
      <c r="G3537">
        <f>Weighting!$H$9</f>
        <v>0</v>
      </c>
      <c r="H3537">
        <f t="array" ref="H3537">FREQUENCY(IF('Data Transformation'!$B$4:$B$8425=B3531,'Data Transformation'!$G$4:$G$8425),'Bin Analysis'!$B3537)</f>
        <v>13</v>
      </c>
      <c r="I3537">
        <f t="shared" si="442"/>
        <v>1</v>
      </c>
      <c r="J3537">
        <f t="shared" si="443"/>
        <v>1</v>
      </c>
      <c r="K3537">
        <f>J3537*Weighting!$W$9</f>
        <v>3</v>
      </c>
      <c r="M3537" s="14"/>
    </row>
    <row r="3538" spans="1:13" x14ac:dyDescent="0.25">
      <c r="A3538" s="32">
        <f>IF(Weighting!$P$10&gt;0,B3538,"")</f>
        <v>0.84499999999999997</v>
      </c>
      <c r="B3538">
        <f>Weighting!$C$10</f>
        <v>0.84499999999999997</v>
      </c>
      <c r="C3538">
        <f>Weighting!$F$10</f>
        <v>0</v>
      </c>
      <c r="D3538" t="b">
        <f>IF(C3538=1,'Data Transformation'!$G$3+0.5*'Data Transformation'!$W$25,IF(C3539=1,D3539-'Data Transformation'!$W$25,FALSE))</f>
        <v>0</v>
      </c>
      <c r="E3538" t="str">
        <f t="array" ref="E3538">IF(ISLOGICAL(D3538),"",FREQUENCY(IF('Data Transformation'!$B$425:$B$8425='Bin Analysis'!$B3531,'Data Transformation'!$G$425:$G$8425),D3538))</f>
        <v/>
      </c>
      <c r="F3538" t="str">
        <f t="shared" si="441"/>
        <v/>
      </c>
      <c r="G3538">
        <f>Weighting!$H$10</f>
        <v>0</v>
      </c>
      <c r="H3538">
        <f t="array" ref="H3538">FREQUENCY(IF('Data Transformation'!$B$4:$B$8425=B3531,'Data Transformation'!$G$4:$G$8425),'Bin Analysis'!$B3538)</f>
        <v>13</v>
      </c>
      <c r="I3538">
        <f t="shared" si="442"/>
        <v>0</v>
      </c>
      <c r="J3538">
        <f t="shared" si="443"/>
        <v>0</v>
      </c>
      <c r="K3538">
        <f>J3538*Weighting!$W$10</f>
        <v>0</v>
      </c>
      <c r="M3538" s="14"/>
    </row>
    <row r="3539" spans="1:13" x14ac:dyDescent="0.25">
      <c r="A3539" s="32">
        <f>IF(Weighting!$P$11&gt;0,B3539,"")</f>
        <v>0.97599999999999998</v>
      </c>
      <c r="B3539">
        <f>Weighting!$C$11</f>
        <v>0.97599999999999998</v>
      </c>
      <c r="C3539">
        <f>Weighting!$F$11</f>
        <v>0</v>
      </c>
      <c r="D3539">
        <f>IF(C3539=1,'Data Transformation'!$G$3+0.5*'Data Transformation'!$W$25,IF(C3540=1,D3540-'Data Transformation'!$W$25,FALSE))</f>
        <v>0.86899999999999999</v>
      </c>
      <c r="E3539">
        <f t="array" ref="E3539">IF(ISLOGICAL(D3539),"",FREQUENCY(IF('Data Transformation'!$B$425:$B$8425='Bin Analysis'!$B3531,'Data Transformation'!$G$425:$G$8425),D3539))</f>
        <v>13</v>
      </c>
      <c r="F3539" t="e">
        <f t="shared" si="441"/>
        <v>#VALUE!</v>
      </c>
      <c r="G3539">
        <f>Weighting!$H$11</f>
        <v>0</v>
      </c>
      <c r="H3539">
        <f t="array" ref="H3539">FREQUENCY(IF('Data Transformation'!$B$4:$B$8425=B3531,'Data Transformation'!$G$4:$G$8425),'Bin Analysis'!$B3539)</f>
        <v>15</v>
      </c>
      <c r="I3539">
        <f t="shared" si="442"/>
        <v>2</v>
      </c>
      <c r="J3539">
        <f t="shared" si="443"/>
        <v>1</v>
      </c>
      <c r="K3539">
        <f>J3539*Weighting!$W$11</f>
        <v>2</v>
      </c>
      <c r="M3539" s="14"/>
    </row>
    <row r="3540" spans="1:13" x14ac:dyDescent="0.25">
      <c r="A3540" s="32">
        <f>IF(Weighting!$P$12&gt;0,B3540,"")</f>
        <v>1.107</v>
      </c>
      <c r="B3540">
        <f>Weighting!$C$12</f>
        <v>1.107</v>
      </c>
      <c r="C3540">
        <f>Weighting!$F$12</f>
        <v>1</v>
      </c>
      <c r="D3540">
        <f>IF(C3540=1,'Data Transformation'!$G$3+0.5*'Data Transformation'!$W$25,IF(C3541=1,D3541-'Data Transformation'!$W$25,FALSE))</f>
        <v>1.131</v>
      </c>
      <c r="E3540">
        <f t="array" ref="E3540">IF(ISLOGICAL(D3540),"",FREQUENCY(IF('Data Transformation'!$B$425:$B$8425='Bin Analysis'!$B3531,'Data Transformation'!$G$425:$G$8425),D3540))</f>
        <v>15</v>
      </c>
      <c r="F3540">
        <f t="shared" si="441"/>
        <v>2</v>
      </c>
      <c r="G3540">
        <f>Weighting!$H$12</f>
        <v>0</v>
      </c>
      <c r="H3540">
        <f t="array" ref="H3540">FREQUENCY(IF('Data Transformation'!$B$4:$B$8425=B3531,'Data Transformation'!$G$4:$G$8425),'Bin Analysis'!$B3540)</f>
        <v>16</v>
      </c>
      <c r="I3540">
        <f t="shared" si="442"/>
        <v>1</v>
      </c>
      <c r="J3540">
        <f t="shared" si="443"/>
        <v>1</v>
      </c>
      <c r="K3540">
        <f>J3540*Weighting!$W$12</f>
        <v>1</v>
      </c>
      <c r="M3540" s="14"/>
    </row>
    <row r="3541" spans="1:13" x14ac:dyDescent="0.25">
      <c r="A3541" s="32">
        <f>IF(Weighting!$P$13&gt;0,B3541,"")</f>
        <v>1.238</v>
      </c>
      <c r="B3541">
        <f>Weighting!$C$13</f>
        <v>1.238</v>
      </c>
      <c r="C3541">
        <f>Weighting!$F$13</f>
        <v>0</v>
      </c>
      <c r="D3541" t="b">
        <f>IF(C3541=1,'Data Transformation'!$G$3+0.5*'Data Transformation'!$W$25,IF(C3542=1,D3542-'Data Transformation'!$W$25,FALSE))</f>
        <v>0</v>
      </c>
      <c r="E3541" t="str">
        <f t="array" ref="E3541">IF(ISLOGICAL(D3541),"",FREQUENCY(IF('Data Transformation'!$B$425:$B$8425='Bin Analysis'!$B3531,'Data Transformation'!$G$425:$G$8425),D3541))</f>
        <v/>
      </c>
      <c r="F3541" t="str">
        <f t="shared" si="441"/>
        <v/>
      </c>
      <c r="G3541">
        <f>Weighting!$H$13</f>
        <v>0</v>
      </c>
      <c r="H3541">
        <f t="array" ref="H3541">FREQUENCY(IF('Data Transformation'!$B$4:$B$8425=B3531,'Data Transformation'!$G$4:$G$8425),'Bin Analysis'!$B3541)</f>
        <v>16</v>
      </c>
      <c r="I3541">
        <f t="shared" si="442"/>
        <v>0</v>
      </c>
      <c r="J3541">
        <f t="shared" si="443"/>
        <v>0</v>
      </c>
      <c r="K3541">
        <f>J3541*Weighting!$W$13</f>
        <v>0</v>
      </c>
      <c r="M3541" s="14"/>
    </row>
    <row r="3542" spans="1:13" x14ac:dyDescent="0.25">
      <c r="A3542" s="32">
        <f>IF(Weighting!$P$14&gt;0,B3542,"")</f>
        <v>1.369</v>
      </c>
      <c r="B3542">
        <f>Weighting!$C$14</f>
        <v>1.369</v>
      </c>
      <c r="C3542">
        <f>Weighting!$F$14</f>
        <v>0</v>
      </c>
      <c r="D3542" t="b">
        <f>IF(C3542=1,'Data Transformation'!$G$3+0.5*'Data Transformation'!$W$25,IF(C3543=1,D3543-'Data Transformation'!$W$25,FALSE))</f>
        <v>0</v>
      </c>
      <c r="E3542" t="str">
        <f t="array" ref="E3542">IF(ISLOGICAL(D3542),"",FREQUENCY(IF('Data Transformation'!$B$425:$B$8425='Bin Analysis'!$B3531,'Data Transformation'!$G$425:$G$8425),D3542))</f>
        <v/>
      </c>
      <c r="F3542" t="str">
        <f t="shared" si="441"/>
        <v/>
      </c>
      <c r="G3542">
        <f>Weighting!$H$14</f>
        <v>0</v>
      </c>
      <c r="H3542">
        <f t="array" ref="H3542">FREQUENCY(IF('Data Transformation'!$B$4:$B$8425=B3531,'Data Transformation'!$G$4:$G$8425),'Bin Analysis'!$B3542)</f>
        <v>16</v>
      </c>
      <c r="I3542">
        <f t="shared" si="442"/>
        <v>0</v>
      </c>
      <c r="J3542">
        <f t="shared" si="443"/>
        <v>0</v>
      </c>
      <c r="K3542">
        <f>J3542*Weighting!$W$14</f>
        <v>0</v>
      </c>
      <c r="M3542" s="14"/>
    </row>
    <row r="3543" spans="1:13" x14ac:dyDescent="0.25">
      <c r="A3543" s="32">
        <f>IF(Weighting!$P$15&gt;0,B3543,"")</f>
        <v>1.5000009999999999</v>
      </c>
      <c r="B3543">
        <f>Weighting!$C$15</f>
        <v>1.5000009999999999</v>
      </c>
      <c r="C3543">
        <f>Weighting!$F$15</f>
        <v>0</v>
      </c>
      <c r="D3543" t="b">
        <f>IF(C3543=1,'Data Transformation'!$G$3+0.5*'Data Transformation'!$W$25,IF(C3544=1,D3544-'Data Transformation'!$W$25,FALSE))</f>
        <v>0</v>
      </c>
      <c r="E3543" t="str">
        <f t="array" ref="E3543">IF(ISLOGICAL(D3543),"",FREQUENCY(IF('Data Transformation'!$B$425:$B$8425='Bin Analysis'!$B3531,'Data Transformation'!$G$425:$G$8425),D3543))</f>
        <v/>
      </c>
      <c r="F3543" t="str">
        <f t="shared" si="441"/>
        <v/>
      </c>
      <c r="G3543">
        <f>Weighting!$H$15</f>
        <v>0</v>
      </c>
      <c r="H3543">
        <f t="array" ref="H3543">FREQUENCY(IF('Data Transformation'!$B$4:$B$8425=B3531,'Data Transformation'!$G$4:$G$8425),'Bin Analysis'!$B3543)</f>
        <v>16</v>
      </c>
      <c r="I3543">
        <f t="shared" si="442"/>
        <v>0</v>
      </c>
      <c r="J3543">
        <f t="shared" si="443"/>
        <v>0</v>
      </c>
      <c r="K3543">
        <f>J3543*Weighting!$W$15</f>
        <v>0</v>
      </c>
      <c r="M3543" s="14"/>
    </row>
    <row r="3544" spans="1:13" x14ac:dyDescent="0.25">
      <c r="A3544" s="32" t="str">
        <f>IF(Weighting!$P$16&gt;0,B3544,"")</f>
        <v/>
      </c>
      <c r="B3544">
        <f>Weighting!$C$16</f>
        <v>1.631</v>
      </c>
      <c r="C3544">
        <f>Weighting!$F$16</f>
        <v>0</v>
      </c>
      <c r="D3544" t="b">
        <f>IF(C3544=1,'Data Transformation'!$G$3+0.5*'Data Transformation'!$W$25,IF(C3545=1,D3545-'Data Transformation'!$W$25,FALSE))</f>
        <v>0</v>
      </c>
      <c r="E3544" t="str">
        <f t="array" ref="E3544">IF(ISLOGICAL(D3544),"",FREQUENCY(IF('Data Transformation'!$B$425:$B$8425='Bin Analysis'!$B3531,'Data Transformation'!$G$425:$G$8425),D3544))</f>
        <v/>
      </c>
      <c r="F3544" t="str">
        <f t="shared" si="441"/>
        <v/>
      </c>
      <c r="G3544">
        <f>Weighting!$H$16</f>
        <v>0</v>
      </c>
      <c r="H3544">
        <f t="array" ref="H3544">FREQUENCY(IF('Data Transformation'!$B$4:$B$8425=B3531,'Data Transformation'!$G$4:$G$8425),'Bin Analysis'!$B3544)</f>
        <v>16</v>
      </c>
      <c r="I3544">
        <f t="shared" si="442"/>
        <v>0</v>
      </c>
      <c r="J3544">
        <f t="shared" si="443"/>
        <v>0</v>
      </c>
      <c r="K3544">
        <f>J3544*Weighting!$W$16</f>
        <v>0</v>
      </c>
      <c r="M3544" s="14"/>
    </row>
    <row r="3545" spans="1:13" x14ac:dyDescent="0.25">
      <c r="A3545" s="32" t="str">
        <f>IF(Weighting!$P$17&gt;0,B3545,"")</f>
        <v/>
      </c>
      <c r="B3545">
        <f>Weighting!$C$17</f>
        <v>1.762</v>
      </c>
      <c r="C3545">
        <f>Weighting!$F$17</f>
        <v>0</v>
      </c>
      <c r="D3545" t="b">
        <f>IF(C3545=1,'Data Transformation'!$G$3+0.5*'Data Transformation'!$W$25,IF(C3546=1,D3546-'Data Transformation'!$W$25,FALSE))</f>
        <v>0</v>
      </c>
      <c r="E3545" t="str">
        <f t="array" ref="E3545">IF(ISLOGICAL(D3545),"",FREQUENCY(IF('Data Transformation'!$B$425:$B$8425='Bin Analysis'!$B3531,'Data Transformation'!$G$425:$G$8425),D3545))</f>
        <v/>
      </c>
      <c r="F3545" t="str">
        <f t="shared" si="441"/>
        <v/>
      </c>
      <c r="G3545">
        <f>Weighting!$H$17</f>
        <v>0</v>
      </c>
      <c r="H3545">
        <f t="array" ref="H3545">FREQUENCY(IF('Data Transformation'!$B$4:$B$8425=B3531,'Data Transformation'!$G$4:$G$8425),'Bin Analysis'!$B3545)</f>
        <v>16</v>
      </c>
      <c r="I3545">
        <f t="shared" si="442"/>
        <v>0</v>
      </c>
      <c r="J3545">
        <f t="shared" si="443"/>
        <v>0</v>
      </c>
      <c r="K3545">
        <f>J3545*Weighting!$W$17</f>
        <v>0</v>
      </c>
      <c r="M3545" s="14"/>
    </row>
    <row r="3546" spans="1:13" x14ac:dyDescent="0.25">
      <c r="A3546" s="32" t="str">
        <f>IF(Weighting!$P$18&gt;0,B3546,"")</f>
        <v/>
      </c>
      <c r="B3546">
        <f>Weighting!$C$18</f>
        <v>1.893</v>
      </c>
      <c r="C3546">
        <f>Weighting!$F$18</f>
        <v>0</v>
      </c>
      <c r="D3546" t="b">
        <f>IF(C3546=1,'Data Transformation'!$G$3+0.5*'Data Transformation'!$W$25,IF(C3547=1,D3547-'Data Transformation'!$W$25,FALSE))</f>
        <v>0</v>
      </c>
      <c r="E3546" t="str">
        <f t="array" ref="E3546">IF(ISLOGICAL(D3546),"",FREQUENCY(IF('Data Transformation'!$B$425:$B$8425='Bin Analysis'!$B3531,'Data Transformation'!$G$425:$G$8425),D3546))</f>
        <v/>
      </c>
      <c r="F3546" t="str">
        <f t="shared" si="441"/>
        <v/>
      </c>
      <c r="G3546">
        <f>Weighting!$H$18</f>
        <v>0</v>
      </c>
      <c r="H3546">
        <f t="array" ref="H3546">FREQUENCY(IF('Data Transformation'!$B$4:$B$8425=B3531,'Data Transformation'!$G$4:$G$8425),'Bin Analysis'!$B3546)</f>
        <v>16</v>
      </c>
      <c r="I3546">
        <f t="shared" si="442"/>
        <v>0</v>
      </c>
      <c r="J3546">
        <f t="shared" si="443"/>
        <v>0</v>
      </c>
      <c r="K3546">
        <f>J3546*Weighting!$W$18</f>
        <v>0</v>
      </c>
      <c r="M3546" s="14"/>
    </row>
    <row r="3547" spans="1:13" x14ac:dyDescent="0.25">
      <c r="A3547" s="32" t="str">
        <f>IF(Weighting!$P$19&gt;0,B3547,"")</f>
        <v/>
      </c>
      <c r="B3547">
        <f>Weighting!$C$19</f>
        <v>2.024</v>
      </c>
      <c r="C3547">
        <f>Weighting!$F$19</f>
        <v>0</v>
      </c>
      <c r="D3547" t="b">
        <f>IF(C3547=1,'Data Transformation'!$G$3+0.5*'Data Transformation'!$W$25,IF(C3548=1,D3548-'Data Transformation'!$W$25,FALSE))</f>
        <v>0</v>
      </c>
      <c r="E3547" t="str">
        <f t="array" ref="E3547">IF(ISLOGICAL(D3547),"",FREQUENCY(IF('Data Transformation'!$B$425:$B$8425='Bin Analysis'!$B3531,'Data Transformation'!$G$425:$G$8425),D3547))</f>
        <v/>
      </c>
      <c r="F3547" t="str">
        <f t="shared" si="441"/>
        <v/>
      </c>
      <c r="G3547">
        <f>Weighting!$H$19</f>
        <v>0</v>
      </c>
      <c r="H3547">
        <f t="array" ref="H3547">FREQUENCY(IF('Data Transformation'!$B$4:$B$8425=B3531,'Data Transformation'!$G$4:$G$8425),'Bin Analysis'!$B3547)</f>
        <v>16</v>
      </c>
      <c r="I3547">
        <f t="shared" si="442"/>
        <v>0</v>
      </c>
      <c r="J3547">
        <f t="shared" si="443"/>
        <v>0</v>
      </c>
      <c r="K3547">
        <f>J3547*Weighting!$W$19</f>
        <v>0</v>
      </c>
      <c r="M3547" s="14"/>
    </row>
    <row r="3548" spans="1:13" x14ac:dyDescent="0.25">
      <c r="A3548" s="32" t="str">
        <f>IF(Weighting!$P$20&gt;0,B3548,"")</f>
        <v/>
      </c>
      <c r="B3548">
        <f>Weighting!$C$20</f>
        <v>2.1550000000000002</v>
      </c>
      <c r="C3548">
        <f>Weighting!$F$20</f>
        <v>0</v>
      </c>
      <c r="D3548" t="b">
        <f>IF(C3548=1,'Data Transformation'!$G$3+0.5*'Data Transformation'!$W$25,IF(C3549=1,D3549-'Data Transformation'!$W$25,FALSE))</f>
        <v>0</v>
      </c>
      <c r="E3548" t="str">
        <f t="array" ref="E3548">IF(ISLOGICAL(D3548),"",FREQUENCY(IF('Data Transformation'!$B$425:$B$8425='Bin Analysis'!$B3531,'Data Transformation'!$G$425:$G$8425),D3548))</f>
        <v/>
      </c>
      <c r="F3548" t="str">
        <f t="shared" si="441"/>
        <v/>
      </c>
      <c r="G3548">
        <f>Weighting!$H$20</f>
        <v>0</v>
      </c>
      <c r="H3548">
        <f t="array" ref="H3548">FREQUENCY(IF('Data Transformation'!$B$4:$B$8425=B3531,'Data Transformation'!$G$4:$G$8425),'Bin Analysis'!$B3548)</f>
        <v>16</v>
      </c>
      <c r="I3548">
        <f t="shared" si="442"/>
        <v>0</v>
      </c>
      <c r="J3548">
        <f t="shared" si="443"/>
        <v>0</v>
      </c>
      <c r="K3548">
        <f>J3548*Weighting!$W$20</f>
        <v>0</v>
      </c>
      <c r="M3548" s="14"/>
    </row>
    <row r="3549" spans="1:13" x14ac:dyDescent="0.25">
      <c r="A3549" s="32" t="str">
        <f>IF(Weighting!$P$21&gt;0,B3549,"")</f>
        <v/>
      </c>
      <c r="B3549">
        <f>Weighting!$C$21</f>
        <v>2.2860000000000005</v>
      </c>
      <c r="C3549">
        <f>Weighting!$F$21</f>
        <v>0</v>
      </c>
      <c r="D3549" t="b">
        <f>IF(C3549=1,'Data Transformation'!$G$3+0.5*'Data Transformation'!$W$25,IF(C3550=1,D3550-'Data Transformation'!$W$25,FALSE))</f>
        <v>0</v>
      </c>
      <c r="E3549" t="str">
        <f t="array" ref="E3549">IF(ISLOGICAL(D3549),"",FREQUENCY(IF('Data Transformation'!$B$425:$B$8425='Bin Analysis'!$B3531,'Data Transformation'!$G$425:$G$8425),D3549))</f>
        <v/>
      </c>
      <c r="F3549" t="str">
        <f t="shared" si="441"/>
        <v/>
      </c>
      <c r="G3549">
        <f>Weighting!$H$21</f>
        <v>0</v>
      </c>
      <c r="H3549">
        <f t="array" ref="H3549">FREQUENCY(IF('Data Transformation'!$B$4:$B$8425=B3531,'Data Transformation'!$G$4:$G$8425),'Bin Analysis'!$B3549)</f>
        <v>16</v>
      </c>
      <c r="I3549">
        <f t="shared" si="442"/>
        <v>0</v>
      </c>
      <c r="J3549">
        <f t="shared" si="443"/>
        <v>0</v>
      </c>
      <c r="K3549">
        <f>J3549*Weighting!$W$21</f>
        <v>0</v>
      </c>
      <c r="M3549" s="14"/>
    </row>
    <row r="3550" spans="1:13" x14ac:dyDescent="0.25">
      <c r="A3550" s="32" t="str">
        <f>IF(Weighting!$P$22&gt;0,B3550,"")</f>
        <v/>
      </c>
      <c r="B3550">
        <f>Weighting!$C$22</f>
        <v>2.4170000000000007</v>
      </c>
      <c r="C3550">
        <f>Weighting!$F$22</f>
        <v>0</v>
      </c>
      <c r="D3550" t="b">
        <f>IF(C3550=1,'Data Transformation'!$G$3+0.5*'Data Transformation'!$W$25,IF(C3551=1,D3551-'Data Transformation'!$W$25,FALSE))</f>
        <v>0</v>
      </c>
      <c r="E3550" t="str">
        <f t="array" ref="E3550">IF(ISLOGICAL(D3550),"",FREQUENCY(IF('Data Transformation'!$B$425:$B$8425='Bin Analysis'!$B3531,'Data Transformation'!$G$425:$G$8425),D3550))</f>
        <v/>
      </c>
      <c r="F3550" t="str">
        <f t="shared" si="441"/>
        <v/>
      </c>
      <c r="G3550">
        <f>Weighting!$H$22</f>
        <v>0</v>
      </c>
      <c r="H3550">
        <f t="array" ref="H3550">FREQUENCY(IF('Data Transformation'!$B$4:$B$8425=B3531,'Data Transformation'!$G$4:$G$8425),'Bin Analysis'!$B3550)</f>
        <v>16</v>
      </c>
      <c r="I3550">
        <f t="shared" si="442"/>
        <v>0</v>
      </c>
      <c r="J3550">
        <f t="shared" si="443"/>
        <v>0</v>
      </c>
      <c r="K3550">
        <f>J3550*Weighting!$W$22</f>
        <v>0</v>
      </c>
      <c r="M3550" s="14"/>
    </row>
    <row r="3551" spans="1:13" x14ac:dyDescent="0.25">
      <c r="A3551" s="32" t="str">
        <f>IF(Weighting!$P$23&gt;0,B3551,"")</f>
        <v/>
      </c>
      <c r="B3551">
        <f>Weighting!$C$23</f>
        <v>2.5480000000000009</v>
      </c>
      <c r="C3551">
        <f>Weighting!$F$23</f>
        <v>0</v>
      </c>
      <c r="D3551" t="b">
        <f>IF(C3551=1,'Data Transformation'!$G$3+0.5*'Data Transformation'!$W$25,IF(C3552=1,D3552-'Data Transformation'!$W$25,FALSE))</f>
        <v>0</v>
      </c>
      <c r="E3551" t="str">
        <f t="array" ref="E3551">IF(ISLOGICAL(D3551),"",FREQUENCY(IF('Data Transformation'!$B$425:$B$8425='Bin Analysis'!$B3531,'Data Transformation'!$G$425:$G$8425),D3551))</f>
        <v/>
      </c>
      <c r="F3551" t="str">
        <f t="shared" si="441"/>
        <v/>
      </c>
      <c r="G3551">
        <f>Weighting!$H$23</f>
        <v>0</v>
      </c>
      <c r="H3551">
        <f t="array" ref="H3551">FREQUENCY(IF('Data Transformation'!$B$4:$B$8425=B3531,'Data Transformation'!$G$4:$G$8425),'Bin Analysis'!$B3551)</f>
        <v>16</v>
      </c>
      <c r="I3551">
        <f t="shared" si="442"/>
        <v>0</v>
      </c>
      <c r="J3551">
        <f t="shared" si="443"/>
        <v>0</v>
      </c>
      <c r="K3551">
        <f>J3551*Weighting!$W$23</f>
        <v>0</v>
      </c>
      <c r="M3551" s="14"/>
    </row>
    <row r="3552" spans="1:13" x14ac:dyDescent="0.25">
      <c r="A3552" s="32" t="str">
        <f>IF(Weighting!$P$24&gt;0,B3552,"")</f>
        <v/>
      </c>
      <c r="B3552">
        <f>Weighting!$C$24</f>
        <v>2.6790000000000012</v>
      </c>
      <c r="C3552">
        <f>Weighting!$F$24</f>
        <v>0</v>
      </c>
      <c r="D3552" t="b">
        <f>IF(C3552=1,'Data Transformation'!$G$3+0.5*'Data Transformation'!$W$25,IF(C3553=1,D3553-'Data Transformation'!$W$25,FALSE))</f>
        <v>0</v>
      </c>
      <c r="E3552" t="str">
        <f t="array" ref="E3552">IF(ISLOGICAL(D3552),"",FREQUENCY(IF('Data Transformation'!$B$425:$B$8425='Bin Analysis'!$B3531,'Data Transformation'!$G$425:$G$8425),D3552))</f>
        <v/>
      </c>
      <c r="F3552" t="str">
        <f t="shared" si="441"/>
        <v/>
      </c>
      <c r="G3552">
        <f>Weighting!$H$24</f>
        <v>0</v>
      </c>
      <c r="H3552">
        <f t="array" ref="H3552">FREQUENCY(IF('Data Transformation'!$B$4:$B$8425=B3531,'Data Transformation'!$G$4:$G$8425),'Bin Analysis'!$B3552)</f>
        <v>16</v>
      </c>
      <c r="I3552">
        <f t="shared" si="442"/>
        <v>0</v>
      </c>
      <c r="J3552">
        <f t="shared" si="443"/>
        <v>0</v>
      </c>
      <c r="K3552">
        <f>J3552*Weighting!$W$24</f>
        <v>0</v>
      </c>
      <c r="M3552" s="14"/>
    </row>
    <row r="3553" spans="1:25" x14ac:dyDescent="0.25">
      <c r="A3553" s="32" t="str">
        <f>IF(Weighting!$P$25&gt;0,B3553,"")</f>
        <v/>
      </c>
      <c r="B3553">
        <f>Weighting!$C$25</f>
        <v>2.8100000000000014</v>
      </c>
      <c r="C3553">
        <f>Weighting!$F$25</f>
        <v>0</v>
      </c>
      <c r="D3553" t="b">
        <f>IF(C3553=1,'Data Transformation'!$G$3+0.5*'Data Transformation'!$W$25,IF(C3554=1,D3554-'Data Transformation'!$W$25,FALSE))</f>
        <v>0</v>
      </c>
      <c r="E3553" t="str">
        <f t="array" ref="E3553">IF(ISLOGICAL(D3553),"",FREQUENCY(IF('Data Transformation'!$B$425:$B$8425='Bin Analysis'!$B3531,'Data Transformation'!$G$425:$G$8425),D3553))</f>
        <v/>
      </c>
      <c r="F3553" t="str">
        <f t="shared" si="441"/>
        <v/>
      </c>
      <c r="G3553">
        <f>Weighting!$H$25</f>
        <v>0</v>
      </c>
      <c r="H3553">
        <f t="array" ref="H3553">FREQUENCY(IF('Data Transformation'!$B$4:$B$8425=B3531,'Data Transformation'!$G$4:$G$8425),'Bin Analysis'!$B3553)</f>
        <v>16</v>
      </c>
      <c r="I3553">
        <f t="shared" si="442"/>
        <v>0</v>
      </c>
      <c r="J3553">
        <f t="shared" si="443"/>
        <v>0</v>
      </c>
      <c r="K3553">
        <f>J3553*Weighting!$W$25</f>
        <v>0</v>
      </c>
      <c r="M3553" s="14"/>
    </row>
    <row r="3554" spans="1:25" x14ac:dyDescent="0.25">
      <c r="O3554"/>
      <c r="P3554"/>
      <c r="Q3554"/>
      <c r="R3554"/>
    </row>
    <row r="3555" spans="1:25" ht="23.25" x14ac:dyDescent="0.35">
      <c r="A3555" s="21" t="s">
        <v>0</v>
      </c>
      <c r="B3555" s="21">
        <f>IFERROR(VLOOKUP(C3555,'Data Transformation'!$L$6:$M$426,2,FALSE),"")</f>
        <v>148</v>
      </c>
      <c r="C3555" s="21">
        <f>C3531+1</f>
        <v>148</v>
      </c>
      <c r="D3555" s="21"/>
      <c r="E3555" s="21"/>
      <c r="F3555" s="21"/>
      <c r="G3555" s="21"/>
      <c r="H3555" s="22"/>
      <c r="I3555" s="22"/>
      <c r="J3555" s="22"/>
      <c r="K3555" s="21"/>
      <c r="L3555" s="21">
        <f>B3555</f>
        <v>148</v>
      </c>
      <c r="M3555" s="23">
        <f>INDEX('Data Transformation'!$O$4:$O$424,MATCH($B3555,'Data Transformation'!$M$4:$M$424,0),MATCH($M$2,'Data Transformation'!$O$3,0))</f>
        <v>13</v>
      </c>
      <c r="N3555" s="27">
        <f>IF('Input and Summary Results'!$J$16="minimum",'Bin Analysis'!X3556/(M3555-1),'Bin Analysis'!Y3555/('Bin Analysis'!M3555-1))</f>
        <v>0</v>
      </c>
      <c r="O3555" s="27">
        <f>IF(M3555=FALSE,NA(),(VLOOKUP(1,C3558:K3577,4,FALSE))/(M3555-1))</f>
        <v>8.3333333333333329E-2</v>
      </c>
      <c r="P3555" s="27">
        <f>IF(M3555=FALSE,NA(),SUM(J3558:J3577)/Weighting!$S$5)</f>
        <v>0.5</v>
      </c>
      <c r="Q3555" s="27">
        <f>IF(M3555=FALSE,NA(),SUM(K3558:K3577)/Weighting!$S$6)</f>
        <v>0.39130434782608697</v>
      </c>
      <c r="R3555" s="27">
        <f>IF(M3555=FALSE,NA(),(VLOOKUP(1,G3558:K3577,3,FALSE))/(M3555-1))</f>
        <v>0.58333333333333337</v>
      </c>
      <c r="S3555" s="22" t="str">
        <f>IF(M3555=FALSE,NA(),IF(SUM(J3558:J3577)=2,"yes","no"))</f>
        <v>no</v>
      </c>
      <c r="X3555" s="2" cm="2">
        <f t="array" ref="X3555:X3556">FREQUENCY(IF('Data Transformation'!$B$425:$B$6424='Bin Analysis'!L3555,'Data Transformation'!$G$425:$G$6424),'Data Transformation'!$U$11)</f>
        <v>12</v>
      </c>
      <c r="Y3555" s="2" cm="2">
        <f t="array" ref="Y3555:Y3556">FREQUENCY(IF('Data Transformation'!$B$425:$B$6424='Bin Analysis'!L3555,'Data Transformation'!$G$425:$G$6424),'Data Transformation'!$U$12)</f>
        <v>11</v>
      </c>
    </row>
    <row r="3556" spans="1:25" x14ac:dyDescent="0.25">
      <c r="A3556" s="14" t="s">
        <v>66</v>
      </c>
      <c r="B3556" t="s">
        <v>47</v>
      </c>
      <c r="C3556" t="s">
        <v>5</v>
      </c>
      <c r="D3556" t="s">
        <v>99</v>
      </c>
      <c r="E3556" t="s">
        <v>100</v>
      </c>
      <c r="F3556" t="s">
        <v>101</v>
      </c>
      <c r="G3556" t="s">
        <v>69</v>
      </c>
      <c r="H3556" t="s">
        <v>31</v>
      </c>
      <c r="I3556" t="s">
        <v>32</v>
      </c>
      <c r="J3556" t="s">
        <v>46</v>
      </c>
      <c r="K3556" s="14" t="s">
        <v>45</v>
      </c>
      <c r="M3556" s="14"/>
      <c r="X3556" s="2">
        <v>0</v>
      </c>
      <c r="Y3556" s="2">
        <v>1</v>
      </c>
    </row>
    <row r="3557" spans="1:25" x14ac:dyDescent="0.25">
      <c r="A3557" s="32"/>
      <c r="D3557" t="b">
        <f>IF(C3557=1,'Data Transformation'!$G$3+0.5*'Data Transformation'!$W$25,IF(C3558=1,D3558-'Data Transformation'!$W$25,FALSE))</f>
        <v>0</v>
      </c>
      <c r="E3557" t="str">
        <f t="array" ref="E3557">IF(ISLOGICAL(D3557),"",FREQUENCY(IF('Data Transformation'!$B$425:$B$8425='Bin Analysis'!$B3555,'Data Transformation'!$G$425:$G$8425),D3557))</f>
        <v/>
      </c>
      <c r="F3557" t="str">
        <f>IF(ISLOGICAL(D3557),"",E3557-E3556)</f>
        <v/>
      </c>
      <c r="M3557" s="14"/>
    </row>
    <row r="3558" spans="1:25" x14ac:dyDescent="0.25">
      <c r="A3558" s="32">
        <f>IF(Weighting!$P$6&gt;0,B3558,"")</f>
        <v>0.32100000000000001</v>
      </c>
      <c r="B3558">
        <f>Weighting!$C$6</f>
        <v>0.32100000000000001</v>
      </c>
      <c r="C3558">
        <f>Weighting!$F$6</f>
        <v>0</v>
      </c>
      <c r="D3558" t="b">
        <f>IF(C3558=1,'Data Transformation'!$G$3+0.5*'Data Transformation'!$W$25,IF(C3559=1,D3559-'Data Transformation'!$W$25,FALSE))</f>
        <v>0</v>
      </c>
      <c r="E3558" t="str">
        <f t="array" ref="E3558">IF(ISLOGICAL(D3558),"",FREQUENCY(IF('Data Transformation'!$B$425:$B$8425='Bin Analysis'!$B3555,'Data Transformation'!$G$425:$G$8425),D3558))</f>
        <v/>
      </c>
      <c r="F3558" t="str">
        <f>IF(ISLOGICAL(D3558),"",E3558-E3557)</f>
        <v/>
      </c>
      <c r="G3558">
        <f>Weighting!$H$6</f>
        <v>1</v>
      </c>
      <c r="H3558">
        <f t="array" ref="H3558">FREQUENCY(IF('Data Transformation'!$B$4:$B$8425=B3555,'Data Transformation'!$G$4:$G$8425),'Bin Analysis'!$B3558)</f>
        <v>7</v>
      </c>
      <c r="I3558">
        <f>H3558-H3557</f>
        <v>7</v>
      </c>
      <c r="J3558">
        <f>IF(I3558=0,0,1)</f>
        <v>1</v>
      </c>
      <c r="K3558">
        <f>J3558*Weighting!$W$6</f>
        <v>1</v>
      </c>
      <c r="M3558" s="14"/>
    </row>
    <row r="3559" spans="1:25" x14ac:dyDescent="0.25">
      <c r="A3559" s="32">
        <f>IF(Weighting!$P$7&gt;0,B3559,"")</f>
        <v>0.45200000000000001</v>
      </c>
      <c r="B3559">
        <f>Weighting!$C$7</f>
        <v>0.45200000000000001</v>
      </c>
      <c r="C3559">
        <f>Weighting!$F$7</f>
        <v>0</v>
      </c>
      <c r="D3559" t="b">
        <f>IF(C3559=1,'Data Transformation'!$G$3+0.5*'Data Transformation'!$W$25,IF(C3560=1,D3560-'Data Transformation'!$W$25,FALSE))</f>
        <v>0</v>
      </c>
      <c r="E3559" t="str">
        <f t="array" ref="E3559">IF(ISLOGICAL(D3559),"",FREQUENCY(IF('Data Transformation'!$B$425:$B$8425='Bin Analysis'!$B3555,'Data Transformation'!$G$425:$G$8425),D3559))</f>
        <v/>
      </c>
      <c r="F3559" t="str">
        <f t="shared" ref="F3559:F3577" si="444">IF(ISLOGICAL(D3559),"",E3559-E3558)</f>
        <v/>
      </c>
      <c r="G3559">
        <f>Weighting!$H$7</f>
        <v>0</v>
      </c>
      <c r="H3559">
        <f t="array" ref="H3559">FREQUENCY(IF('Data Transformation'!$B$4:$B$8425=B3555,'Data Transformation'!$G$4:$G$8425),'Bin Analysis'!$B3559)</f>
        <v>8</v>
      </c>
      <c r="I3559">
        <f t="shared" ref="I3559:I3577" si="445">H3559-H3558</f>
        <v>1</v>
      </c>
      <c r="J3559">
        <f>IF(I3559=0,0,1)</f>
        <v>1</v>
      </c>
      <c r="K3559">
        <f>J3559*Weighting!$W$7</f>
        <v>2</v>
      </c>
      <c r="M3559" s="14"/>
    </row>
    <row r="3560" spans="1:25" x14ac:dyDescent="0.25">
      <c r="A3560" s="32">
        <f>IF(Weighting!$P$8&gt;0,B3560,"")</f>
        <v>0.58299999999999996</v>
      </c>
      <c r="B3560">
        <f>Weighting!$C$8</f>
        <v>0.58299999999999996</v>
      </c>
      <c r="C3560">
        <f>Weighting!$F$8</f>
        <v>0</v>
      </c>
      <c r="D3560" t="b">
        <f>IF(C3560=1,'Data Transformation'!$G$3+0.5*'Data Transformation'!$W$25,IF(C3561=1,D3561-'Data Transformation'!$W$25,FALSE))</f>
        <v>0</v>
      </c>
      <c r="E3560" t="str">
        <f t="array" ref="E3560">IF(ISLOGICAL(D3560),"",FREQUENCY(IF('Data Transformation'!$B$425:$B$8425='Bin Analysis'!$B3555,'Data Transformation'!$G$425:$G$8425),D3560))</f>
        <v/>
      </c>
      <c r="F3560" t="str">
        <f t="shared" si="444"/>
        <v/>
      </c>
      <c r="G3560">
        <f>Weighting!$H$8</f>
        <v>0</v>
      </c>
      <c r="H3560">
        <f t="array" ref="H3560">FREQUENCY(IF('Data Transformation'!$B$4:$B$8425=B3555,'Data Transformation'!$G$4:$G$8425),'Bin Analysis'!$B3560)</f>
        <v>8</v>
      </c>
      <c r="I3560">
        <f t="shared" si="445"/>
        <v>0</v>
      </c>
      <c r="J3560">
        <f t="shared" ref="J3560:J3577" si="446">IF(I3560=0,0,1)</f>
        <v>0</v>
      </c>
      <c r="K3560">
        <f>J3560*Weighting!$W$8</f>
        <v>0</v>
      </c>
      <c r="M3560" s="14"/>
    </row>
    <row r="3561" spans="1:25" x14ac:dyDescent="0.25">
      <c r="A3561" s="32">
        <f>IF(Weighting!$P$9&gt;0,B3561,"")</f>
        <v>0.71399999999999997</v>
      </c>
      <c r="B3561" s="50">
        <f>Weighting!$C$9</f>
        <v>0.71399999999999997</v>
      </c>
      <c r="C3561">
        <f>Weighting!$F$9</f>
        <v>0</v>
      </c>
      <c r="D3561" t="b">
        <f>IF(C3561=1,'Data Transformation'!$G$3+0.5*'Data Transformation'!$W$25,IF(C3562=1,D3562-'Data Transformation'!$W$25,FALSE))</f>
        <v>0</v>
      </c>
      <c r="E3561" t="str">
        <f t="array" ref="E3561">IF(ISLOGICAL(D3561),"",FREQUENCY(IF('Data Transformation'!$B$425:$B$8425='Bin Analysis'!$B3555,'Data Transformation'!$G$425:$G$8425),D3561))</f>
        <v/>
      </c>
      <c r="F3561" t="str">
        <f t="shared" si="444"/>
        <v/>
      </c>
      <c r="G3561">
        <f>Weighting!$H$9</f>
        <v>0</v>
      </c>
      <c r="H3561">
        <f t="array" ref="H3561">FREQUENCY(IF('Data Transformation'!$B$4:$B$8425=B3555,'Data Transformation'!$G$4:$G$8425),'Bin Analysis'!$B3561)</f>
        <v>8</v>
      </c>
      <c r="I3561">
        <f t="shared" si="445"/>
        <v>0</v>
      </c>
      <c r="J3561">
        <f t="shared" si="446"/>
        <v>0</v>
      </c>
      <c r="K3561">
        <f>J3561*Weighting!$W$9</f>
        <v>0</v>
      </c>
      <c r="M3561" s="14"/>
    </row>
    <row r="3562" spans="1:25" x14ac:dyDescent="0.25">
      <c r="A3562" s="32">
        <f>IF(Weighting!$P$10&gt;0,B3562,"")</f>
        <v>0.84499999999999997</v>
      </c>
      <c r="B3562">
        <f>Weighting!$C$10</f>
        <v>0.84499999999999997</v>
      </c>
      <c r="C3562">
        <f>Weighting!$F$10</f>
        <v>0</v>
      </c>
      <c r="D3562" t="b">
        <f>IF(C3562=1,'Data Transformation'!$G$3+0.5*'Data Transformation'!$W$25,IF(C3563=1,D3563-'Data Transformation'!$W$25,FALSE))</f>
        <v>0</v>
      </c>
      <c r="E3562" t="str">
        <f t="array" ref="E3562">IF(ISLOGICAL(D3562),"",FREQUENCY(IF('Data Transformation'!$B$425:$B$8425='Bin Analysis'!$B3555,'Data Transformation'!$G$425:$G$8425),D3562))</f>
        <v/>
      </c>
      <c r="F3562" t="str">
        <f t="shared" si="444"/>
        <v/>
      </c>
      <c r="G3562">
        <f>Weighting!$H$10</f>
        <v>0</v>
      </c>
      <c r="H3562">
        <f t="array" ref="H3562">FREQUENCY(IF('Data Transformation'!$B$4:$B$8425=B3555,'Data Transformation'!$G$4:$G$8425),'Bin Analysis'!$B3562)</f>
        <v>10</v>
      </c>
      <c r="I3562">
        <f t="shared" si="445"/>
        <v>2</v>
      </c>
      <c r="J3562">
        <f t="shared" si="446"/>
        <v>1</v>
      </c>
      <c r="K3562">
        <f>J3562*Weighting!$W$10</f>
        <v>3</v>
      </c>
      <c r="M3562" s="14"/>
    </row>
    <row r="3563" spans="1:25" x14ac:dyDescent="0.25">
      <c r="A3563" s="32">
        <f>IF(Weighting!$P$11&gt;0,B3563,"")</f>
        <v>0.97599999999999998</v>
      </c>
      <c r="B3563">
        <f>Weighting!$C$11</f>
        <v>0.97599999999999998</v>
      </c>
      <c r="C3563">
        <f>Weighting!$F$11</f>
        <v>0</v>
      </c>
      <c r="D3563">
        <f>IF(C3563=1,'Data Transformation'!$G$3+0.5*'Data Transformation'!$W$25,IF(C3564=1,D3564-'Data Transformation'!$W$25,FALSE))</f>
        <v>0.86899999999999999</v>
      </c>
      <c r="E3563">
        <f t="array" ref="E3563">IF(ISLOGICAL(D3563),"",FREQUENCY(IF('Data Transformation'!$B$425:$B$8425='Bin Analysis'!$B3555,'Data Transformation'!$G$425:$G$8425),D3563))</f>
        <v>11</v>
      </c>
      <c r="F3563" t="e">
        <f t="shared" si="444"/>
        <v>#VALUE!</v>
      </c>
      <c r="G3563">
        <f>Weighting!$H$11</f>
        <v>0</v>
      </c>
      <c r="H3563">
        <f t="array" ref="H3563">FREQUENCY(IF('Data Transformation'!$B$4:$B$8425=B3555,'Data Transformation'!$G$4:$G$8425),'Bin Analysis'!$B3563)</f>
        <v>11</v>
      </c>
      <c r="I3563">
        <f t="shared" si="445"/>
        <v>1</v>
      </c>
      <c r="J3563">
        <f t="shared" si="446"/>
        <v>1</v>
      </c>
      <c r="K3563">
        <f>J3563*Weighting!$W$11</f>
        <v>2</v>
      </c>
      <c r="M3563" s="14"/>
    </row>
    <row r="3564" spans="1:25" x14ac:dyDescent="0.25">
      <c r="A3564" s="32">
        <f>IF(Weighting!$P$12&gt;0,B3564,"")</f>
        <v>1.107</v>
      </c>
      <c r="B3564">
        <f>Weighting!$C$12</f>
        <v>1.107</v>
      </c>
      <c r="C3564">
        <f>Weighting!$F$12</f>
        <v>1</v>
      </c>
      <c r="D3564">
        <f>IF(C3564=1,'Data Transformation'!$G$3+0.5*'Data Transformation'!$W$25,IF(C3565=1,D3565-'Data Transformation'!$W$25,FALSE))</f>
        <v>1.131</v>
      </c>
      <c r="E3564">
        <f t="array" ref="E3564">IF(ISLOGICAL(D3564),"",FREQUENCY(IF('Data Transformation'!$B$425:$B$8425='Bin Analysis'!$B3555,'Data Transformation'!$G$425:$G$8425),D3564))</f>
        <v>12</v>
      </c>
      <c r="F3564">
        <f t="shared" si="444"/>
        <v>1</v>
      </c>
      <c r="G3564">
        <f>Weighting!$H$12</f>
        <v>0</v>
      </c>
      <c r="H3564">
        <f t="array" ref="H3564">FREQUENCY(IF('Data Transformation'!$B$4:$B$8425=B3555,'Data Transformation'!$G$4:$G$8425),'Bin Analysis'!$B3564)</f>
        <v>13</v>
      </c>
      <c r="I3564">
        <f t="shared" si="445"/>
        <v>2</v>
      </c>
      <c r="J3564">
        <f t="shared" si="446"/>
        <v>1</v>
      </c>
      <c r="K3564">
        <f>J3564*Weighting!$W$12</f>
        <v>1</v>
      </c>
      <c r="M3564" s="14"/>
    </row>
    <row r="3565" spans="1:25" x14ac:dyDescent="0.25">
      <c r="A3565" s="32">
        <f>IF(Weighting!$P$13&gt;0,B3565,"")</f>
        <v>1.238</v>
      </c>
      <c r="B3565">
        <f>Weighting!$C$13</f>
        <v>1.238</v>
      </c>
      <c r="C3565">
        <f>Weighting!$F$13</f>
        <v>0</v>
      </c>
      <c r="D3565" t="b">
        <f>IF(C3565=1,'Data Transformation'!$G$3+0.5*'Data Transformation'!$W$25,IF(C3566=1,D3566-'Data Transformation'!$W$25,FALSE))</f>
        <v>0</v>
      </c>
      <c r="E3565" t="str">
        <f t="array" ref="E3565">IF(ISLOGICAL(D3565),"",FREQUENCY(IF('Data Transformation'!$B$425:$B$8425='Bin Analysis'!$B3555,'Data Transformation'!$G$425:$G$8425),D3565))</f>
        <v/>
      </c>
      <c r="F3565" t="str">
        <f t="shared" si="444"/>
        <v/>
      </c>
      <c r="G3565">
        <f>Weighting!$H$13</f>
        <v>0</v>
      </c>
      <c r="H3565">
        <f t="array" ref="H3565">FREQUENCY(IF('Data Transformation'!$B$4:$B$8425=B3555,'Data Transformation'!$G$4:$G$8425),'Bin Analysis'!$B3565)</f>
        <v>13</v>
      </c>
      <c r="I3565">
        <f t="shared" si="445"/>
        <v>0</v>
      </c>
      <c r="J3565">
        <f t="shared" si="446"/>
        <v>0</v>
      </c>
      <c r="K3565">
        <f>J3565*Weighting!$W$13</f>
        <v>0</v>
      </c>
      <c r="M3565" s="14"/>
    </row>
    <row r="3566" spans="1:25" x14ac:dyDescent="0.25">
      <c r="A3566" s="32">
        <f>IF(Weighting!$P$14&gt;0,B3566,"")</f>
        <v>1.369</v>
      </c>
      <c r="B3566">
        <f>Weighting!$C$14</f>
        <v>1.369</v>
      </c>
      <c r="C3566">
        <f>Weighting!$F$14</f>
        <v>0</v>
      </c>
      <c r="D3566" t="b">
        <f>IF(C3566=1,'Data Transformation'!$G$3+0.5*'Data Transformation'!$W$25,IF(C3567=1,D3567-'Data Transformation'!$W$25,FALSE))</f>
        <v>0</v>
      </c>
      <c r="E3566" t="str">
        <f t="array" ref="E3566">IF(ISLOGICAL(D3566),"",FREQUENCY(IF('Data Transformation'!$B$425:$B$8425='Bin Analysis'!$B3555,'Data Transformation'!$G$425:$G$8425),D3566))</f>
        <v/>
      </c>
      <c r="F3566" t="str">
        <f t="shared" si="444"/>
        <v/>
      </c>
      <c r="G3566">
        <f>Weighting!$H$14</f>
        <v>0</v>
      </c>
      <c r="H3566">
        <f t="array" ref="H3566">FREQUENCY(IF('Data Transformation'!$B$4:$B$8425=B3555,'Data Transformation'!$G$4:$G$8425),'Bin Analysis'!$B3566)</f>
        <v>13</v>
      </c>
      <c r="I3566">
        <f t="shared" si="445"/>
        <v>0</v>
      </c>
      <c r="J3566">
        <f t="shared" si="446"/>
        <v>0</v>
      </c>
      <c r="K3566">
        <f>J3566*Weighting!$W$14</f>
        <v>0</v>
      </c>
      <c r="M3566" s="14"/>
    </row>
    <row r="3567" spans="1:25" x14ac:dyDescent="0.25">
      <c r="A3567" s="32">
        <f>IF(Weighting!$P$15&gt;0,B3567,"")</f>
        <v>1.5000009999999999</v>
      </c>
      <c r="B3567">
        <f>Weighting!$C$15</f>
        <v>1.5000009999999999</v>
      </c>
      <c r="C3567">
        <f>Weighting!$F$15</f>
        <v>0</v>
      </c>
      <c r="D3567" t="b">
        <f>IF(C3567=1,'Data Transformation'!$G$3+0.5*'Data Transformation'!$W$25,IF(C3568=1,D3568-'Data Transformation'!$W$25,FALSE))</f>
        <v>0</v>
      </c>
      <c r="E3567" t="str">
        <f t="array" ref="E3567">IF(ISLOGICAL(D3567),"",FREQUENCY(IF('Data Transformation'!$B$425:$B$8425='Bin Analysis'!$B3555,'Data Transformation'!$G$425:$G$8425),D3567))</f>
        <v/>
      </c>
      <c r="F3567" t="str">
        <f t="shared" si="444"/>
        <v/>
      </c>
      <c r="G3567">
        <f>Weighting!$H$15</f>
        <v>0</v>
      </c>
      <c r="H3567">
        <f t="array" ref="H3567">FREQUENCY(IF('Data Transformation'!$B$4:$B$8425=B3555,'Data Transformation'!$G$4:$G$8425),'Bin Analysis'!$B3567)</f>
        <v>13</v>
      </c>
      <c r="I3567">
        <f t="shared" si="445"/>
        <v>0</v>
      </c>
      <c r="J3567">
        <f t="shared" si="446"/>
        <v>0</v>
      </c>
      <c r="K3567">
        <f>J3567*Weighting!$W$15</f>
        <v>0</v>
      </c>
      <c r="M3567" s="14"/>
    </row>
    <row r="3568" spans="1:25" x14ac:dyDescent="0.25">
      <c r="A3568" s="32" t="str">
        <f>IF(Weighting!$P$16&gt;0,B3568,"")</f>
        <v/>
      </c>
      <c r="B3568">
        <f>Weighting!$C$16</f>
        <v>1.631</v>
      </c>
      <c r="C3568">
        <f>Weighting!$F$16</f>
        <v>0</v>
      </c>
      <c r="D3568" t="b">
        <f>IF(C3568=1,'Data Transformation'!$G$3+0.5*'Data Transformation'!$W$25,IF(C3569=1,D3569-'Data Transformation'!$W$25,FALSE))</f>
        <v>0</v>
      </c>
      <c r="E3568" t="str">
        <f t="array" ref="E3568">IF(ISLOGICAL(D3568),"",FREQUENCY(IF('Data Transformation'!$B$425:$B$8425='Bin Analysis'!$B3555,'Data Transformation'!$G$425:$G$8425),D3568))</f>
        <v/>
      </c>
      <c r="F3568" t="str">
        <f t="shared" si="444"/>
        <v/>
      </c>
      <c r="G3568">
        <f>Weighting!$H$16</f>
        <v>0</v>
      </c>
      <c r="H3568">
        <f t="array" ref="H3568">FREQUENCY(IF('Data Transformation'!$B$4:$B$8425=B3555,'Data Transformation'!$G$4:$G$8425),'Bin Analysis'!$B3568)</f>
        <v>13</v>
      </c>
      <c r="I3568">
        <f t="shared" si="445"/>
        <v>0</v>
      </c>
      <c r="J3568">
        <f t="shared" si="446"/>
        <v>0</v>
      </c>
      <c r="K3568">
        <f>J3568*Weighting!$W$16</f>
        <v>0</v>
      </c>
      <c r="M3568" s="14"/>
    </row>
    <row r="3569" spans="1:25" x14ac:dyDescent="0.25">
      <c r="A3569" s="32" t="str">
        <f>IF(Weighting!$P$17&gt;0,B3569,"")</f>
        <v/>
      </c>
      <c r="B3569">
        <f>Weighting!$C$17</f>
        <v>1.762</v>
      </c>
      <c r="C3569">
        <f>Weighting!$F$17</f>
        <v>0</v>
      </c>
      <c r="D3569" t="b">
        <f>IF(C3569=1,'Data Transformation'!$G$3+0.5*'Data Transformation'!$W$25,IF(C3570=1,D3570-'Data Transformation'!$W$25,FALSE))</f>
        <v>0</v>
      </c>
      <c r="E3569" t="str">
        <f t="array" ref="E3569">IF(ISLOGICAL(D3569),"",FREQUENCY(IF('Data Transformation'!$B$425:$B$8425='Bin Analysis'!$B3555,'Data Transformation'!$G$425:$G$8425),D3569))</f>
        <v/>
      </c>
      <c r="F3569" t="str">
        <f t="shared" si="444"/>
        <v/>
      </c>
      <c r="G3569">
        <f>Weighting!$H$17</f>
        <v>0</v>
      </c>
      <c r="H3569">
        <f t="array" ref="H3569">FREQUENCY(IF('Data Transformation'!$B$4:$B$8425=B3555,'Data Transformation'!$G$4:$G$8425),'Bin Analysis'!$B3569)</f>
        <v>13</v>
      </c>
      <c r="I3569">
        <f t="shared" si="445"/>
        <v>0</v>
      </c>
      <c r="J3569">
        <f t="shared" si="446"/>
        <v>0</v>
      </c>
      <c r="K3569">
        <f>J3569*Weighting!$W$17</f>
        <v>0</v>
      </c>
      <c r="M3569" s="14"/>
    </row>
    <row r="3570" spans="1:25" x14ac:dyDescent="0.25">
      <c r="A3570" s="32" t="str">
        <f>IF(Weighting!$P$18&gt;0,B3570,"")</f>
        <v/>
      </c>
      <c r="B3570">
        <f>Weighting!$C$18</f>
        <v>1.893</v>
      </c>
      <c r="C3570">
        <f>Weighting!$F$18</f>
        <v>0</v>
      </c>
      <c r="D3570" t="b">
        <f>IF(C3570=1,'Data Transformation'!$G$3+0.5*'Data Transformation'!$W$25,IF(C3571=1,D3571-'Data Transformation'!$W$25,FALSE))</f>
        <v>0</v>
      </c>
      <c r="E3570" t="str">
        <f t="array" ref="E3570">IF(ISLOGICAL(D3570),"",FREQUENCY(IF('Data Transformation'!$B$425:$B$8425='Bin Analysis'!$B3555,'Data Transformation'!$G$425:$G$8425),D3570))</f>
        <v/>
      </c>
      <c r="F3570" t="str">
        <f t="shared" si="444"/>
        <v/>
      </c>
      <c r="G3570">
        <f>Weighting!$H$18</f>
        <v>0</v>
      </c>
      <c r="H3570">
        <f t="array" ref="H3570">FREQUENCY(IF('Data Transformation'!$B$4:$B$8425=B3555,'Data Transformation'!$G$4:$G$8425),'Bin Analysis'!$B3570)</f>
        <v>13</v>
      </c>
      <c r="I3570">
        <f t="shared" si="445"/>
        <v>0</v>
      </c>
      <c r="J3570">
        <f t="shared" si="446"/>
        <v>0</v>
      </c>
      <c r="K3570">
        <f>J3570*Weighting!$W$18</f>
        <v>0</v>
      </c>
      <c r="M3570" s="14"/>
    </row>
    <row r="3571" spans="1:25" x14ac:dyDescent="0.25">
      <c r="A3571" s="32" t="str">
        <f>IF(Weighting!$P$19&gt;0,B3571,"")</f>
        <v/>
      </c>
      <c r="B3571">
        <f>Weighting!$C$19</f>
        <v>2.024</v>
      </c>
      <c r="C3571">
        <f>Weighting!$F$19</f>
        <v>0</v>
      </c>
      <c r="D3571" t="b">
        <f>IF(C3571=1,'Data Transformation'!$G$3+0.5*'Data Transformation'!$W$25,IF(C3572=1,D3572-'Data Transformation'!$W$25,FALSE))</f>
        <v>0</v>
      </c>
      <c r="E3571" t="str">
        <f t="array" ref="E3571">IF(ISLOGICAL(D3571),"",FREQUENCY(IF('Data Transformation'!$B$425:$B$8425='Bin Analysis'!$B3555,'Data Transformation'!$G$425:$G$8425),D3571))</f>
        <v/>
      </c>
      <c r="F3571" t="str">
        <f t="shared" si="444"/>
        <v/>
      </c>
      <c r="G3571">
        <f>Weighting!$H$19</f>
        <v>0</v>
      </c>
      <c r="H3571">
        <f t="array" ref="H3571">FREQUENCY(IF('Data Transformation'!$B$4:$B$8425=B3555,'Data Transformation'!$G$4:$G$8425),'Bin Analysis'!$B3571)</f>
        <v>13</v>
      </c>
      <c r="I3571">
        <f t="shared" si="445"/>
        <v>0</v>
      </c>
      <c r="J3571">
        <f t="shared" si="446"/>
        <v>0</v>
      </c>
      <c r="K3571">
        <f>J3571*Weighting!$W$19</f>
        <v>0</v>
      </c>
      <c r="M3571" s="14"/>
    </row>
    <row r="3572" spans="1:25" x14ac:dyDescent="0.25">
      <c r="A3572" s="32" t="str">
        <f>IF(Weighting!$P$20&gt;0,B3572,"")</f>
        <v/>
      </c>
      <c r="B3572">
        <f>Weighting!$C$20</f>
        <v>2.1550000000000002</v>
      </c>
      <c r="C3572">
        <f>Weighting!$F$20</f>
        <v>0</v>
      </c>
      <c r="D3572" t="b">
        <f>IF(C3572=1,'Data Transformation'!$G$3+0.5*'Data Transformation'!$W$25,IF(C3573=1,D3573-'Data Transformation'!$W$25,FALSE))</f>
        <v>0</v>
      </c>
      <c r="E3572" t="str">
        <f t="array" ref="E3572">IF(ISLOGICAL(D3572),"",FREQUENCY(IF('Data Transformation'!$B$425:$B$8425='Bin Analysis'!$B3555,'Data Transformation'!$G$425:$G$8425),D3572))</f>
        <v/>
      </c>
      <c r="F3572" t="str">
        <f t="shared" si="444"/>
        <v/>
      </c>
      <c r="G3572">
        <f>Weighting!$H$20</f>
        <v>0</v>
      </c>
      <c r="H3572">
        <f t="array" ref="H3572">FREQUENCY(IF('Data Transformation'!$B$4:$B$8425=B3555,'Data Transformation'!$G$4:$G$8425),'Bin Analysis'!$B3572)</f>
        <v>13</v>
      </c>
      <c r="I3572">
        <f t="shared" si="445"/>
        <v>0</v>
      </c>
      <c r="J3572">
        <f t="shared" si="446"/>
        <v>0</v>
      </c>
      <c r="K3572">
        <f>J3572*Weighting!$W$20</f>
        <v>0</v>
      </c>
      <c r="M3572" s="14"/>
    </row>
    <row r="3573" spans="1:25" x14ac:dyDescent="0.25">
      <c r="A3573" s="32" t="str">
        <f>IF(Weighting!$P$21&gt;0,B3573,"")</f>
        <v/>
      </c>
      <c r="B3573">
        <f>Weighting!$C$21</f>
        <v>2.2860000000000005</v>
      </c>
      <c r="C3573">
        <f>Weighting!$F$21</f>
        <v>0</v>
      </c>
      <c r="D3573" t="b">
        <f>IF(C3573=1,'Data Transformation'!$G$3+0.5*'Data Transformation'!$W$25,IF(C3574=1,D3574-'Data Transformation'!$W$25,FALSE))</f>
        <v>0</v>
      </c>
      <c r="E3573" t="str">
        <f t="array" ref="E3573">IF(ISLOGICAL(D3573),"",FREQUENCY(IF('Data Transformation'!$B$425:$B$8425='Bin Analysis'!$B3555,'Data Transformation'!$G$425:$G$8425),D3573))</f>
        <v/>
      </c>
      <c r="F3573" t="str">
        <f t="shared" si="444"/>
        <v/>
      </c>
      <c r="G3573">
        <f>Weighting!$H$21</f>
        <v>0</v>
      </c>
      <c r="H3573">
        <f t="array" ref="H3573">FREQUENCY(IF('Data Transformation'!$B$4:$B$8425=B3555,'Data Transformation'!$G$4:$G$8425),'Bin Analysis'!$B3573)</f>
        <v>13</v>
      </c>
      <c r="I3573">
        <f t="shared" si="445"/>
        <v>0</v>
      </c>
      <c r="J3573">
        <f t="shared" si="446"/>
        <v>0</v>
      </c>
      <c r="K3573">
        <f>J3573*Weighting!$W$21</f>
        <v>0</v>
      </c>
      <c r="M3573" s="14"/>
    </row>
    <row r="3574" spans="1:25" x14ac:dyDescent="0.25">
      <c r="A3574" s="32" t="str">
        <f>IF(Weighting!$P$22&gt;0,B3574,"")</f>
        <v/>
      </c>
      <c r="B3574">
        <f>Weighting!$C$22</f>
        <v>2.4170000000000007</v>
      </c>
      <c r="C3574">
        <f>Weighting!$F$22</f>
        <v>0</v>
      </c>
      <c r="D3574" t="b">
        <f>IF(C3574=1,'Data Transformation'!$G$3+0.5*'Data Transformation'!$W$25,IF(C3575=1,D3575-'Data Transformation'!$W$25,FALSE))</f>
        <v>0</v>
      </c>
      <c r="E3574" t="str">
        <f t="array" ref="E3574">IF(ISLOGICAL(D3574),"",FREQUENCY(IF('Data Transformation'!$B$425:$B$8425='Bin Analysis'!$B3555,'Data Transformation'!$G$425:$G$8425),D3574))</f>
        <v/>
      </c>
      <c r="F3574" t="str">
        <f t="shared" si="444"/>
        <v/>
      </c>
      <c r="G3574">
        <f>Weighting!$H$22</f>
        <v>0</v>
      </c>
      <c r="H3574">
        <f t="array" ref="H3574">FREQUENCY(IF('Data Transformation'!$B$4:$B$8425=B3555,'Data Transformation'!$G$4:$G$8425),'Bin Analysis'!$B3574)</f>
        <v>13</v>
      </c>
      <c r="I3574">
        <f t="shared" si="445"/>
        <v>0</v>
      </c>
      <c r="J3574">
        <f t="shared" si="446"/>
        <v>0</v>
      </c>
      <c r="K3574">
        <f>J3574*Weighting!$W$22</f>
        <v>0</v>
      </c>
      <c r="M3574" s="14"/>
    </row>
    <row r="3575" spans="1:25" x14ac:dyDescent="0.25">
      <c r="A3575" s="32" t="str">
        <f>IF(Weighting!$P$23&gt;0,B3575,"")</f>
        <v/>
      </c>
      <c r="B3575">
        <f>Weighting!$C$23</f>
        <v>2.5480000000000009</v>
      </c>
      <c r="C3575">
        <f>Weighting!$F$23</f>
        <v>0</v>
      </c>
      <c r="D3575" t="b">
        <f>IF(C3575=1,'Data Transformation'!$G$3+0.5*'Data Transformation'!$W$25,IF(C3576=1,D3576-'Data Transformation'!$W$25,FALSE))</f>
        <v>0</v>
      </c>
      <c r="E3575" t="str">
        <f t="array" ref="E3575">IF(ISLOGICAL(D3575),"",FREQUENCY(IF('Data Transformation'!$B$425:$B$8425='Bin Analysis'!$B3555,'Data Transformation'!$G$425:$G$8425),D3575))</f>
        <v/>
      </c>
      <c r="F3575" t="str">
        <f t="shared" si="444"/>
        <v/>
      </c>
      <c r="G3575">
        <f>Weighting!$H$23</f>
        <v>0</v>
      </c>
      <c r="H3575">
        <f t="array" ref="H3575">FREQUENCY(IF('Data Transformation'!$B$4:$B$8425=B3555,'Data Transformation'!$G$4:$G$8425),'Bin Analysis'!$B3575)</f>
        <v>13</v>
      </c>
      <c r="I3575">
        <f t="shared" si="445"/>
        <v>0</v>
      </c>
      <c r="J3575">
        <f t="shared" si="446"/>
        <v>0</v>
      </c>
      <c r="K3575">
        <f>J3575*Weighting!$W$23</f>
        <v>0</v>
      </c>
      <c r="M3575" s="14"/>
    </row>
    <row r="3576" spans="1:25" x14ac:dyDescent="0.25">
      <c r="A3576" s="32" t="str">
        <f>IF(Weighting!$P$24&gt;0,B3576,"")</f>
        <v/>
      </c>
      <c r="B3576">
        <f>Weighting!$C$24</f>
        <v>2.6790000000000012</v>
      </c>
      <c r="C3576">
        <f>Weighting!$F$24</f>
        <v>0</v>
      </c>
      <c r="D3576" t="b">
        <f>IF(C3576=1,'Data Transformation'!$G$3+0.5*'Data Transformation'!$W$25,IF(C3577=1,D3577-'Data Transformation'!$W$25,FALSE))</f>
        <v>0</v>
      </c>
      <c r="E3576" t="str">
        <f t="array" ref="E3576">IF(ISLOGICAL(D3576),"",FREQUENCY(IF('Data Transformation'!$B$425:$B$8425='Bin Analysis'!$B3555,'Data Transformation'!$G$425:$G$8425),D3576))</f>
        <v/>
      </c>
      <c r="F3576" t="str">
        <f t="shared" si="444"/>
        <v/>
      </c>
      <c r="G3576">
        <f>Weighting!$H$24</f>
        <v>0</v>
      </c>
      <c r="H3576">
        <f t="array" ref="H3576">FREQUENCY(IF('Data Transformation'!$B$4:$B$8425=B3555,'Data Transformation'!$G$4:$G$8425),'Bin Analysis'!$B3576)</f>
        <v>13</v>
      </c>
      <c r="I3576">
        <f t="shared" si="445"/>
        <v>0</v>
      </c>
      <c r="J3576">
        <f t="shared" si="446"/>
        <v>0</v>
      </c>
      <c r="K3576">
        <f>J3576*Weighting!$W$24</f>
        <v>0</v>
      </c>
      <c r="M3576" s="14"/>
    </row>
    <row r="3577" spans="1:25" x14ac:dyDescent="0.25">
      <c r="A3577" s="32" t="str">
        <f>IF(Weighting!$P$25&gt;0,B3577,"")</f>
        <v/>
      </c>
      <c r="B3577">
        <f>Weighting!$C$25</f>
        <v>2.8100000000000014</v>
      </c>
      <c r="C3577">
        <f>Weighting!$F$25</f>
        <v>0</v>
      </c>
      <c r="D3577" t="b">
        <f>IF(C3577=1,'Data Transformation'!$G$3+0.5*'Data Transformation'!$W$25,IF(C3578=1,D3578-'Data Transformation'!$W$25,FALSE))</f>
        <v>0</v>
      </c>
      <c r="E3577" t="str">
        <f t="array" ref="E3577">IF(ISLOGICAL(D3577),"",FREQUENCY(IF('Data Transformation'!$B$425:$B$8425='Bin Analysis'!$B3555,'Data Transformation'!$G$425:$G$8425),D3577))</f>
        <v/>
      </c>
      <c r="F3577" t="str">
        <f t="shared" si="444"/>
        <v/>
      </c>
      <c r="G3577">
        <f>Weighting!$H$25</f>
        <v>0</v>
      </c>
      <c r="H3577">
        <f t="array" ref="H3577">FREQUENCY(IF('Data Transformation'!$B$4:$B$8425=B3555,'Data Transformation'!$G$4:$G$8425),'Bin Analysis'!$B3577)</f>
        <v>13</v>
      </c>
      <c r="I3577">
        <f t="shared" si="445"/>
        <v>0</v>
      </c>
      <c r="J3577">
        <f t="shared" si="446"/>
        <v>0</v>
      </c>
      <c r="K3577">
        <f>J3577*Weighting!$W$25</f>
        <v>0</v>
      </c>
      <c r="M3577" s="14"/>
    </row>
    <row r="3578" spans="1:25" x14ac:dyDescent="0.25">
      <c r="O3578"/>
      <c r="P3578"/>
      <c r="Q3578"/>
      <c r="R3578"/>
    </row>
    <row r="3579" spans="1:25" ht="23.25" x14ac:dyDescent="0.35">
      <c r="A3579" s="21" t="s">
        <v>0</v>
      </c>
      <c r="B3579" s="21">
        <f>IFERROR(VLOOKUP(C3579,'Data Transformation'!$L$6:$M$426,2,FALSE),"")</f>
        <v>149</v>
      </c>
      <c r="C3579" s="21">
        <f>C3555+1</f>
        <v>149</v>
      </c>
      <c r="D3579" s="21"/>
      <c r="E3579" s="21"/>
      <c r="F3579" s="21"/>
      <c r="G3579" s="21"/>
      <c r="H3579" s="22"/>
      <c r="I3579" s="22"/>
      <c r="J3579" s="22"/>
      <c r="K3579" s="21"/>
      <c r="L3579" s="21">
        <f>B3579</f>
        <v>149</v>
      </c>
      <c r="M3579" s="23">
        <f>INDEX('Data Transformation'!$O$4:$O$424,MATCH($B3579,'Data Transformation'!$M$4:$M$424,0),MATCH($M$2,'Data Transformation'!$O$3,0))</f>
        <v>11</v>
      </c>
      <c r="N3579" s="27">
        <f>IF('Input and Summary Results'!$J$16="minimum",'Bin Analysis'!X3580/(M3579-1),'Bin Analysis'!Y3579/('Bin Analysis'!M3579-1))</f>
        <v>0</v>
      </c>
      <c r="O3579" s="27">
        <f>IF(M3579=FALSE,NA(),(VLOOKUP(1,C3582:K3601,4,FALSE))/(M3579-1))</f>
        <v>0</v>
      </c>
      <c r="P3579" s="27">
        <f>IF(M3579=FALSE,NA(),SUM(J3582:J3601)/Weighting!$S$5)</f>
        <v>0.2</v>
      </c>
      <c r="Q3579" s="27">
        <f>IF(M3579=FALSE,NA(),SUM(K3582:K3601)/Weighting!$S$6)</f>
        <v>8.6956521739130432E-2</v>
      </c>
      <c r="R3579" s="27">
        <f>IF(M3579=FALSE,NA(),(VLOOKUP(1,G3582:K3601,3,FALSE))/(M3579-1))</f>
        <v>1</v>
      </c>
      <c r="S3579" s="22" t="str">
        <f>IF(M3579=FALSE,NA(),IF(SUM(J3582:J3601)=2,"yes","no"))</f>
        <v>yes</v>
      </c>
      <c r="X3579" s="2" cm="2">
        <f t="array" ref="X3579:X3580">FREQUENCY(IF('Data Transformation'!$B$425:$B$6424='Bin Analysis'!L3579,'Data Transformation'!$G$425:$G$6424),'Data Transformation'!$U$11)</f>
        <v>10</v>
      </c>
      <c r="Y3579" s="2" cm="2">
        <f t="array" ref="Y3579:Y3580">FREQUENCY(IF('Data Transformation'!$B$425:$B$6424='Bin Analysis'!L3579,'Data Transformation'!$G$425:$G$6424),'Data Transformation'!$U$12)</f>
        <v>10</v>
      </c>
    </row>
    <row r="3580" spans="1:25" x14ac:dyDescent="0.25">
      <c r="A3580" s="14" t="s">
        <v>66</v>
      </c>
      <c r="B3580" t="s">
        <v>47</v>
      </c>
      <c r="C3580" t="s">
        <v>5</v>
      </c>
      <c r="D3580" t="s">
        <v>99</v>
      </c>
      <c r="E3580" t="s">
        <v>100</v>
      </c>
      <c r="F3580" t="s">
        <v>101</v>
      </c>
      <c r="G3580" t="s">
        <v>69</v>
      </c>
      <c r="H3580" t="s">
        <v>31</v>
      </c>
      <c r="I3580" t="s">
        <v>32</v>
      </c>
      <c r="J3580" t="s">
        <v>46</v>
      </c>
      <c r="K3580" s="14" t="s">
        <v>45</v>
      </c>
      <c r="M3580" s="14"/>
      <c r="X3580" s="2">
        <v>0</v>
      </c>
      <c r="Y3580" s="2">
        <v>0</v>
      </c>
    </row>
    <row r="3581" spans="1:25" x14ac:dyDescent="0.25">
      <c r="A3581" s="32"/>
      <c r="D3581" t="b">
        <f>IF(C3581=1,'Data Transformation'!$G$3+0.5*'Data Transformation'!$W$25,IF(C3582=1,D3582-'Data Transformation'!$W$25,FALSE))</f>
        <v>0</v>
      </c>
      <c r="E3581" t="str">
        <f t="array" ref="E3581">IF(ISLOGICAL(D3581),"",FREQUENCY(IF('Data Transformation'!$B$425:$B$8425='Bin Analysis'!$B3579,'Data Transformation'!$G$425:$G$8425),D3581))</f>
        <v/>
      </c>
      <c r="F3581" t="str">
        <f>IF(ISLOGICAL(D3581),"",E3581-E3580)</f>
        <v/>
      </c>
      <c r="M3581" s="14"/>
    </row>
    <row r="3582" spans="1:25" x14ac:dyDescent="0.25">
      <c r="A3582" s="32">
        <f>IF(Weighting!$P$6&gt;0,B3582,"")</f>
        <v>0.32100000000000001</v>
      </c>
      <c r="B3582">
        <f>Weighting!$C$6</f>
        <v>0.32100000000000001</v>
      </c>
      <c r="C3582">
        <f>Weighting!$F$6</f>
        <v>0</v>
      </c>
      <c r="D3582" t="b">
        <f>IF(C3582=1,'Data Transformation'!$G$3+0.5*'Data Transformation'!$W$25,IF(C3583=1,D3583-'Data Transformation'!$W$25,FALSE))</f>
        <v>0</v>
      </c>
      <c r="E3582" t="str">
        <f t="array" ref="E3582">IF(ISLOGICAL(D3582),"",FREQUENCY(IF('Data Transformation'!$B$425:$B$8425='Bin Analysis'!$B3579,'Data Transformation'!$G$425:$G$8425),D3582))</f>
        <v/>
      </c>
      <c r="F3582" t="str">
        <f>IF(ISLOGICAL(D3582),"",E3582-E3581)</f>
        <v/>
      </c>
      <c r="G3582">
        <f>Weighting!$H$6</f>
        <v>1</v>
      </c>
      <c r="H3582">
        <f t="array" ref="H3582">FREQUENCY(IF('Data Transformation'!$B$4:$B$8425=B3579,'Data Transformation'!$G$4:$G$8425),'Bin Analysis'!$B3582)</f>
        <v>10</v>
      </c>
      <c r="I3582">
        <f>H3582-H3581</f>
        <v>10</v>
      </c>
      <c r="J3582">
        <f>IF(I3582=0,0,1)</f>
        <v>1</v>
      </c>
      <c r="K3582">
        <f>J3582*Weighting!$W$6</f>
        <v>1</v>
      </c>
      <c r="M3582" s="14"/>
    </row>
    <row r="3583" spans="1:25" x14ac:dyDescent="0.25">
      <c r="A3583" s="32">
        <f>IF(Weighting!$P$7&gt;0,B3583,"")</f>
        <v>0.45200000000000001</v>
      </c>
      <c r="B3583">
        <f>Weighting!$C$7</f>
        <v>0.45200000000000001</v>
      </c>
      <c r="C3583">
        <f>Weighting!$F$7</f>
        <v>0</v>
      </c>
      <c r="D3583" t="b">
        <f>IF(C3583=1,'Data Transformation'!$G$3+0.5*'Data Transformation'!$W$25,IF(C3584=1,D3584-'Data Transformation'!$W$25,FALSE))</f>
        <v>0</v>
      </c>
      <c r="E3583" t="str">
        <f t="array" ref="E3583">IF(ISLOGICAL(D3583),"",FREQUENCY(IF('Data Transformation'!$B$425:$B$8425='Bin Analysis'!$B3579,'Data Transformation'!$G$425:$G$8425),D3583))</f>
        <v/>
      </c>
      <c r="F3583" t="str">
        <f t="shared" ref="F3583:F3601" si="447">IF(ISLOGICAL(D3583),"",E3583-E3582)</f>
        <v/>
      </c>
      <c r="G3583">
        <f>Weighting!$H$7</f>
        <v>0</v>
      </c>
      <c r="H3583">
        <f t="array" ref="H3583">FREQUENCY(IF('Data Transformation'!$B$4:$B$8425=B3579,'Data Transformation'!$G$4:$G$8425),'Bin Analysis'!$B3583)</f>
        <v>10</v>
      </c>
      <c r="I3583">
        <f t="shared" ref="I3583:I3601" si="448">H3583-H3582</f>
        <v>0</v>
      </c>
      <c r="J3583">
        <f>IF(I3583=0,0,1)</f>
        <v>0</v>
      </c>
      <c r="K3583">
        <f>J3583*Weighting!$W$7</f>
        <v>0</v>
      </c>
      <c r="M3583" s="14"/>
    </row>
    <row r="3584" spans="1:25" x14ac:dyDescent="0.25">
      <c r="A3584" s="32">
        <f>IF(Weighting!$P$8&gt;0,B3584,"")</f>
        <v>0.58299999999999996</v>
      </c>
      <c r="B3584">
        <f>Weighting!$C$8</f>
        <v>0.58299999999999996</v>
      </c>
      <c r="C3584">
        <f>Weighting!$F$8</f>
        <v>0</v>
      </c>
      <c r="D3584" t="b">
        <f>IF(C3584=1,'Data Transformation'!$G$3+0.5*'Data Transformation'!$W$25,IF(C3585=1,D3585-'Data Transformation'!$W$25,FALSE))</f>
        <v>0</v>
      </c>
      <c r="E3584" t="str">
        <f t="array" ref="E3584">IF(ISLOGICAL(D3584),"",FREQUENCY(IF('Data Transformation'!$B$425:$B$8425='Bin Analysis'!$B3579,'Data Transformation'!$G$425:$G$8425),D3584))</f>
        <v/>
      </c>
      <c r="F3584" t="str">
        <f t="shared" si="447"/>
        <v/>
      </c>
      <c r="G3584">
        <f>Weighting!$H$8</f>
        <v>0</v>
      </c>
      <c r="H3584">
        <f t="array" ref="H3584">FREQUENCY(IF('Data Transformation'!$B$4:$B$8425=B3579,'Data Transformation'!$G$4:$G$8425),'Bin Analysis'!$B3584)</f>
        <v>10</v>
      </c>
      <c r="I3584">
        <f t="shared" si="448"/>
        <v>0</v>
      </c>
      <c r="J3584">
        <f t="shared" ref="J3584:J3601" si="449">IF(I3584=0,0,1)</f>
        <v>0</v>
      </c>
      <c r="K3584">
        <f>J3584*Weighting!$W$8</f>
        <v>0</v>
      </c>
      <c r="M3584" s="14"/>
    </row>
    <row r="3585" spans="1:13" x14ac:dyDescent="0.25">
      <c r="A3585" s="32">
        <f>IF(Weighting!$P$9&gt;0,B3585,"")</f>
        <v>0.71399999999999997</v>
      </c>
      <c r="B3585" s="50">
        <f>Weighting!$C$9</f>
        <v>0.71399999999999997</v>
      </c>
      <c r="C3585">
        <f>Weighting!$F$9</f>
        <v>0</v>
      </c>
      <c r="D3585" t="b">
        <f>IF(C3585=1,'Data Transformation'!$G$3+0.5*'Data Transformation'!$W$25,IF(C3586=1,D3586-'Data Transformation'!$W$25,FALSE))</f>
        <v>0</v>
      </c>
      <c r="E3585" t="str">
        <f t="array" ref="E3585">IF(ISLOGICAL(D3585),"",FREQUENCY(IF('Data Transformation'!$B$425:$B$8425='Bin Analysis'!$B3579,'Data Transformation'!$G$425:$G$8425),D3585))</f>
        <v/>
      </c>
      <c r="F3585" t="str">
        <f t="shared" si="447"/>
        <v/>
      </c>
      <c r="G3585">
        <f>Weighting!$H$9</f>
        <v>0</v>
      </c>
      <c r="H3585">
        <f t="array" ref="H3585">FREQUENCY(IF('Data Transformation'!$B$4:$B$8425=B3579,'Data Transformation'!$G$4:$G$8425),'Bin Analysis'!$B3585)</f>
        <v>10</v>
      </c>
      <c r="I3585">
        <f t="shared" si="448"/>
        <v>0</v>
      </c>
      <c r="J3585">
        <f t="shared" si="449"/>
        <v>0</v>
      </c>
      <c r="K3585">
        <f>J3585*Weighting!$W$9</f>
        <v>0</v>
      </c>
      <c r="M3585" s="14"/>
    </row>
    <row r="3586" spans="1:13" x14ac:dyDescent="0.25">
      <c r="A3586" s="32">
        <f>IF(Weighting!$P$10&gt;0,B3586,"")</f>
        <v>0.84499999999999997</v>
      </c>
      <c r="B3586">
        <f>Weighting!$C$10</f>
        <v>0.84499999999999997</v>
      </c>
      <c r="C3586">
        <f>Weighting!$F$10</f>
        <v>0</v>
      </c>
      <c r="D3586" t="b">
        <f>IF(C3586=1,'Data Transformation'!$G$3+0.5*'Data Transformation'!$W$25,IF(C3587=1,D3587-'Data Transformation'!$W$25,FALSE))</f>
        <v>0</v>
      </c>
      <c r="E3586" t="str">
        <f t="array" ref="E3586">IF(ISLOGICAL(D3586),"",FREQUENCY(IF('Data Transformation'!$B$425:$B$8425='Bin Analysis'!$B3579,'Data Transformation'!$G$425:$G$8425),D3586))</f>
        <v/>
      </c>
      <c r="F3586" t="str">
        <f t="shared" si="447"/>
        <v/>
      </c>
      <c r="G3586">
        <f>Weighting!$H$10</f>
        <v>0</v>
      </c>
      <c r="H3586">
        <f t="array" ref="H3586">FREQUENCY(IF('Data Transformation'!$B$4:$B$8425=B3579,'Data Transformation'!$G$4:$G$8425),'Bin Analysis'!$B3586)</f>
        <v>10</v>
      </c>
      <c r="I3586">
        <f t="shared" si="448"/>
        <v>0</v>
      </c>
      <c r="J3586">
        <f t="shared" si="449"/>
        <v>0</v>
      </c>
      <c r="K3586">
        <f>J3586*Weighting!$W$10</f>
        <v>0</v>
      </c>
      <c r="M3586" s="14"/>
    </row>
    <row r="3587" spans="1:13" x14ac:dyDescent="0.25">
      <c r="A3587" s="32">
        <f>IF(Weighting!$P$11&gt;0,B3587,"")</f>
        <v>0.97599999999999998</v>
      </c>
      <c r="B3587">
        <f>Weighting!$C$11</f>
        <v>0.97599999999999998</v>
      </c>
      <c r="C3587">
        <f>Weighting!$F$11</f>
        <v>0</v>
      </c>
      <c r="D3587">
        <f>IF(C3587=1,'Data Transformation'!$G$3+0.5*'Data Transformation'!$W$25,IF(C3588=1,D3588-'Data Transformation'!$W$25,FALSE))</f>
        <v>0.86899999999999999</v>
      </c>
      <c r="E3587">
        <f t="array" ref="E3587">IF(ISLOGICAL(D3587),"",FREQUENCY(IF('Data Transformation'!$B$425:$B$8425='Bin Analysis'!$B3579,'Data Transformation'!$G$425:$G$8425),D3587))</f>
        <v>10</v>
      </c>
      <c r="F3587" t="e">
        <f t="shared" si="447"/>
        <v>#VALUE!</v>
      </c>
      <c r="G3587">
        <f>Weighting!$H$11</f>
        <v>0</v>
      </c>
      <c r="H3587">
        <f t="array" ref="H3587">FREQUENCY(IF('Data Transformation'!$B$4:$B$8425=B3579,'Data Transformation'!$G$4:$G$8425),'Bin Analysis'!$B3587)</f>
        <v>10</v>
      </c>
      <c r="I3587">
        <f t="shared" si="448"/>
        <v>0</v>
      </c>
      <c r="J3587">
        <f t="shared" si="449"/>
        <v>0</v>
      </c>
      <c r="K3587">
        <f>J3587*Weighting!$W$11</f>
        <v>0</v>
      </c>
      <c r="M3587" s="14"/>
    </row>
    <row r="3588" spans="1:13" x14ac:dyDescent="0.25">
      <c r="A3588" s="32">
        <f>IF(Weighting!$P$12&gt;0,B3588,"")</f>
        <v>1.107</v>
      </c>
      <c r="B3588">
        <f>Weighting!$C$12</f>
        <v>1.107</v>
      </c>
      <c r="C3588">
        <f>Weighting!$F$12</f>
        <v>1</v>
      </c>
      <c r="D3588">
        <f>IF(C3588=1,'Data Transformation'!$G$3+0.5*'Data Transformation'!$W$25,IF(C3589=1,D3589-'Data Transformation'!$W$25,FALSE))</f>
        <v>1.131</v>
      </c>
      <c r="E3588">
        <f t="array" ref="E3588">IF(ISLOGICAL(D3588),"",FREQUENCY(IF('Data Transformation'!$B$425:$B$8425='Bin Analysis'!$B3579,'Data Transformation'!$G$425:$G$8425),D3588))</f>
        <v>10</v>
      </c>
      <c r="F3588">
        <f t="shared" si="447"/>
        <v>0</v>
      </c>
      <c r="G3588">
        <f>Weighting!$H$12</f>
        <v>0</v>
      </c>
      <c r="H3588">
        <f t="array" ref="H3588">FREQUENCY(IF('Data Transformation'!$B$4:$B$8425=B3579,'Data Transformation'!$G$4:$G$8425),'Bin Analysis'!$B3588)</f>
        <v>11</v>
      </c>
      <c r="I3588">
        <f t="shared" si="448"/>
        <v>1</v>
      </c>
      <c r="J3588">
        <f t="shared" si="449"/>
        <v>1</v>
      </c>
      <c r="K3588">
        <f>J3588*Weighting!$W$12</f>
        <v>1</v>
      </c>
      <c r="M3588" s="14"/>
    </row>
    <row r="3589" spans="1:13" x14ac:dyDescent="0.25">
      <c r="A3589" s="32">
        <f>IF(Weighting!$P$13&gt;0,B3589,"")</f>
        <v>1.238</v>
      </c>
      <c r="B3589">
        <f>Weighting!$C$13</f>
        <v>1.238</v>
      </c>
      <c r="C3589">
        <f>Weighting!$F$13</f>
        <v>0</v>
      </c>
      <c r="D3589" t="b">
        <f>IF(C3589=1,'Data Transformation'!$G$3+0.5*'Data Transformation'!$W$25,IF(C3590=1,D3590-'Data Transformation'!$W$25,FALSE))</f>
        <v>0</v>
      </c>
      <c r="E3589" t="str">
        <f t="array" ref="E3589">IF(ISLOGICAL(D3589),"",FREQUENCY(IF('Data Transformation'!$B$425:$B$8425='Bin Analysis'!$B3579,'Data Transformation'!$G$425:$G$8425),D3589))</f>
        <v/>
      </c>
      <c r="F3589" t="str">
        <f t="shared" si="447"/>
        <v/>
      </c>
      <c r="G3589">
        <f>Weighting!$H$13</f>
        <v>0</v>
      </c>
      <c r="H3589">
        <f t="array" ref="H3589">FREQUENCY(IF('Data Transformation'!$B$4:$B$8425=B3579,'Data Transformation'!$G$4:$G$8425),'Bin Analysis'!$B3589)</f>
        <v>11</v>
      </c>
      <c r="I3589">
        <f t="shared" si="448"/>
        <v>0</v>
      </c>
      <c r="J3589">
        <f t="shared" si="449"/>
        <v>0</v>
      </c>
      <c r="K3589">
        <f>J3589*Weighting!$W$13</f>
        <v>0</v>
      </c>
      <c r="M3589" s="14"/>
    </row>
    <row r="3590" spans="1:13" x14ac:dyDescent="0.25">
      <c r="A3590" s="32">
        <f>IF(Weighting!$P$14&gt;0,B3590,"")</f>
        <v>1.369</v>
      </c>
      <c r="B3590">
        <f>Weighting!$C$14</f>
        <v>1.369</v>
      </c>
      <c r="C3590">
        <f>Weighting!$F$14</f>
        <v>0</v>
      </c>
      <c r="D3590" t="b">
        <f>IF(C3590=1,'Data Transformation'!$G$3+0.5*'Data Transformation'!$W$25,IF(C3591=1,D3591-'Data Transformation'!$W$25,FALSE))</f>
        <v>0</v>
      </c>
      <c r="E3590" t="str">
        <f t="array" ref="E3590">IF(ISLOGICAL(D3590),"",FREQUENCY(IF('Data Transformation'!$B$425:$B$8425='Bin Analysis'!$B3579,'Data Transformation'!$G$425:$G$8425),D3590))</f>
        <v/>
      </c>
      <c r="F3590" t="str">
        <f t="shared" si="447"/>
        <v/>
      </c>
      <c r="G3590">
        <f>Weighting!$H$14</f>
        <v>0</v>
      </c>
      <c r="H3590">
        <f t="array" ref="H3590">FREQUENCY(IF('Data Transformation'!$B$4:$B$8425=B3579,'Data Transformation'!$G$4:$G$8425),'Bin Analysis'!$B3590)</f>
        <v>11</v>
      </c>
      <c r="I3590">
        <f t="shared" si="448"/>
        <v>0</v>
      </c>
      <c r="J3590">
        <f t="shared" si="449"/>
        <v>0</v>
      </c>
      <c r="K3590">
        <f>J3590*Weighting!$W$14</f>
        <v>0</v>
      </c>
      <c r="M3590" s="14"/>
    </row>
    <row r="3591" spans="1:13" x14ac:dyDescent="0.25">
      <c r="A3591" s="32">
        <f>IF(Weighting!$P$15&gt;0,B3591,"")</f>
        <v>1.5000009999999999</v>
      </c>
      <c r="B3591">
        <f>Weighting!$C$15</f>
        <v>1.5000009999999999</v>
      </c>
      <c r="C3591">
        <f>Weighting!$F$15</f>
        <v>0</v>
      </c>
      <c r="D3591" t="b">
        <f>IF(C3591=1,'Data Transformation'!$G$3+0.5*'Data Transformation'!$W$25,IF(C3592=1,D3592-'Data Transformation'!$W$25,FALSE))</f>
        <v>0</v>
      </c>
      <c r="E3591" t="str">
        <f t="array" ref="E3591">IF(ISLOGICAL(D3591),"",FREQUENCY(IF('Data Transformation'!$B$425:$B$8425='Bin Analysis'!$B3579,'Data Transformation'!$G$425:$G$8425),D3591))</f>
        <v/>
      </c>
      <c r="F3591" t="str">
        <f t="shared" si="447"/>
        <v/>
      </c>
      <c r="G3591">
        <f>Weighting!$H$15</f>
        <v>0</v>
      </c>
      <c r="H3591">
        <f t="array" ref="H3591">FREQUENCY(IF('Data Transformation'!$B$4:$B$8425=B3579,'Data Transformation'!$G$4:$G$8425),'Bin Analysis'!$B3591)</f>
        <v>11</v>
      </c>
      <c r="I3591">
        <f t="shared" si="448"/>
        <v>0</v>
      </c>
      <c r="J3591">
        <f t="shared" si="449"/>
        <v>0</v>
      </c>
      <c r="K3591">
        <f>J3591*Weighting!$W$15</f>
        <v>0</v>
      </c>
      <c r="M3591" s="14"/>
    </row>
    <row r="3592" spans="1:13" x14ac:dyDescent="0.25">
      <c r="A3592" s="32" t="str">
        <f>IF(Weighting!$P$16&gt;0,B3592,"")</f>
        <v/>
      </c>
      <c r="B3592">
        <f>Weighting!$C$16</f>
        <v>1.631</v>
      </c>
      <c r="C3592">
        <f>Weighting!$F$16</f>
        <v>0</v>
      </c>
      <c r="D3592" t="b">
        <f>IF(C3592=1,'Data Transformation'!$G$3+0.5*'Data Transformation'!$W$25,IF(C3593=1,D3593-'Data Transformation'!$W$25,FALSE))</f>
        <v>0</v>
      </c>
      <c r="E3592" t="str">
        <f t="array" ref="E3592">IF(ISLOGICAL(D3592),"",FREQUENCY(IF('Data Transformation'!$B$425:$B$8425='Bin Analysis'!$B3579,'Data Transformation'!$G$425:$G$8425),D3592))</f>
        <v/>
      </c>
      <c r="F3592" t="str">
        <f t="shared" si="447"/>
        <v/>
      </c>
      <c r="G3592">
        <f>Weighting!$H$16</f>
        <v>0</v>
      </c>
      <c r="H3592">
        <f t="array" ref="H3592">FREQUENCY(IF('Data Transformation'!$B$4:$B$8425=B3579,'Data Transformation'!$G$4:$G$8425),'Bin Analysis'!$B3592)</f>
        <v>11</v>
      </c>
      <c r="I3592">
        <f t="shared" si="448"/>
        <v>0</v>
      </c>
      <c r="J3592">
        <f t="shared" si="449"/>
        <v>0</v>
      </c>
      <c r="K3592">
        <f>J3592*Weighting!$W$16</f>
        <v>0</v>
      </c>
      <c r="M3592" s="14"/>
    </row>
    <row r="3593" spans="1:13" x14ac:dyDescent="0.25">
      <c r="A3593" s="32" t="str">
        <f>IF(Weighting!$P$17&gt;0,B3593,"")</f>
        <v/>
      </c>
      <c r="B3593">
        <f>Weighting!$C$17</f>
        <v>1.762</v>
      </c>
      <c r="C3593">
        <f>Weighting!$F$17</f>
        <v>0</v>
      </c>
      <c r="D3593" t="b">
        <f>IF(C3593=1,'Data Transformation'!$G$3+0.5*'Data Transformation'!$W$25,IF(C3594=1,D3594-'Data Transformation'!$W$25,FALSE))</f>
        <v>0</v>
      </c>
      <c r="E3593" t="str">
        <f t="array" ref="E3593">IF(ISLOGICAL(D3593),"",FREQUENCY(IF('Data Transformation'!$B$425:$B$8425='Bin Analysis'!$B3579,'Data Transformation'!$G$425:$G$8425),D3593))</f>
        <v/>
      </c>
      <c r="F3593" t="str">
        <f t="shared" si="447"/>
        <v/>
      </c>
      <c r="G3593">
        <f>Weighting!$H$17</f>
        <v>0</v>
      </c>
      <c r="H3593">
        <f t="array" ref="H3593">FREQUENCY(IF('Data Transformation'!$B$4:$B$8425=B3579,'Data Transformation'!$G$4:$G$8425),'Bin Analysis'!$B3593)</f>
        <v>11</v>
      </c>
      <c r="I3593">
        <f t="shared" si="448"/>
        <v>0</v>
      </c>
      <c r="J3593">
        <f t="shared" si="449"/>
        <v>0</v>
      </c>
      <c r="K3593">
        <f>J3593*Weighting!$W$17</f>
        <v>0</v>
      </c>
      <c r="M3593" s="14"/>
    </row>
    <row r="3594" spans="1:13" x14ac:dyDescent="0.25">
      <c r="A3594" s="32" t="str">
        <f>IF(Weighting!$P$18&gt;0,B3594,"")</f>
        <v/>
      </c>
      <c r="B3594">
        <f>Weighting!$C$18</f>
        <v>1.893</v>
      </c>
      <c r="C3594">
        <f>Weighting!$F$18</f>
        <v>0</v>
      </c>
      <c r="D3594" t="b">
        <f>IF(C3594=1,'Data Transformation'!$G$3+0.5*'Data Transformation'!$W$25,IF(C3595=1,D3595-'Data Transformation'!$W$25,FALSE))</f>
        <v>0</v>
      </c>
      <c r="E3594" t="str">
        <f t="array" ref="E3594">IF(ISLOGICAL(D3594),"",FREQUENCY(IF('Data Transformation'!$B$425:$B$8425='Bin Analysis'!$B3579,'Data Transformation'!$G$425:$G$8425),D3594))</f>
        <v/>
      </c>
      <c r="F3594" t="str">
        <f t="shared" si="447"/>
        <v/>
      </c>
      <c r="G3594">
        <f>Weighting!$H$18</f>
        <v>0</v>
      </c>
      <c r="H3594">
        <f t="array" ref="H3594">FREQUENCY(IF('Data Transformation'!$B$4:$B$8425=B3579,'Data Transformation'!$G$4:$G$8425),'Bin Analysis'!$B3594)</f>
        <v>11</v>
      </c>
      <c r="I3594">
        <f t="shared" si="448"/>
        <v>0</v>
      </c>
      <c r="J3594">
        <f t="shared" si="449"/>
        <v>0</v>
      </c>
      <c r="K3594">
        <f>J3594*Weighting!$W$18</f>
        <v>0</v>
      </c>
      <c r="M3594" s="14"/>
    </row>
    <row r="3595" spans="1:13" x14ac:dyDescent="0.25">
      <c r="A3595" s="32" t="str">
        <f>IF(Weighting!$P$19&gt;0,B3595,"")</f>
        <v/>
      </c>
      <c r="B3595">
        <f>Weighting!$C$19</f>
        <v>2.024</v>
      </c>
      <c r="C3595">
        <f>Weighting!$F$19</f>
        <v>0</v>
      </c>
      <c r="D3595" t="b">
        <f>IF(C3595=1,'Data Transformation'!$G$3+0.5*'Data Transformation'!$W$25,IF(C3596=1,D3596-'Data Transformation'!$W$25,FALSE))</f>
        <v>0</v>
      </c>
      <c r="E3595" t="str">
        <f t="array" ref="E3595">IF(ISLOGICAL(D3595),"",FREQUENCY(IF('Data Transformation'!$B$425:$B$8425='Bin Analysis'!$B3579,'Data Transformation'!$G$425:$G$8425),D3595))</f>
        <v/>
      </c>
      <c r="F3595" t="str">
        <f t="shared" si="447"/>
        <v/>
      </c>
      <c r="G3595">
        <f>Weighting!$H$19</f>
        <v>0</v>
      </c>
      <c r="H3595">
        <f t="array" ref="H3595">FREQUENCY(IF('Data Transformation'!$B$4:$B$8425=B3579,'Data Transformation'!$G$4:$G$8425),'Bin Analysis'!$B3595)</f>
        <v>11</v>
      </c>
      <c r="I3595">
        <f t="shared" si="448"/>
        <v>0</v>
      </c>
      <c r="J3595">
        <f t="shared" si="449"/>
        <v>0</v>
      </c>
      <c r="K3595">
        <f>J3595*Weighting!$W$19</f>
        <v>0</v>
      </c>
      <c r="M3595" s="14"/>
    </row>
    <row r="3596" spans="1:13" x14ac:dyDescent="0.25">
      <c r="A3596" s="32" t="str">
        <f>IF(Weighting!$P$20&gt;0,B3596,"")</f>
        <v/>
      </c>
      <c r="B3596">
        <f>Weighting!$C$20</f>
        <v>2.1550000000000002</v>
      </c>
      <c r="C3596">
        <f>Weighting!$F$20</f>
        <v>0</v>
      </c>
      <c r="D3596" t="b">
        <f>IF(C3596=1,'Data Transformation'!$G$3+0.5*'Data Transformation'!$W$25,IF(C3597=1,D3597-'Data Transformation'!$W$25,FALSE))</f>
        <v>0</v>
      </c>
      <c r="E3596" t="str">
        <f t="array" ref="E3596">IF(ISLOGICAL(D3596),"",FREQUENCY(IF('Data Transformation'!$B$425:$B$8425='Bin Analysis'!$B3579,'Data Transformation'!$G$425:$G$8425),D3596))</f>
        <v/>
      </c>
      <c r="F3596" t="str">
        <f t="shared" si="447"/>
        <v/>
      </c>
      <c r="G3596">
        <f>Weighting!$H$20</f>
        <v>0</v>
      </c>
      <c r="H3596">
        <f t="array" ref="H3596">FREQUENCY(IF('Data Transformation'!$B$4:$B$8425=B3579,'Data Transformation'!$G$4:$G$8425),'Bin Analysis'!$B3596)</f>
        <v>11</v>
      </c>
      <c r="I3596">
        <f t="shared" si="448"/>
        <v>0</v>
      </c>
      <c r="J3596">
        <f t="shared" si="449"/>
        <v>0</v>
      </c>
      <c r="K3596">
        <f>J3596*Weighting!$W$20</f>
        <v>0</v>
      </c>
      <c r="M3596" s="14"/>
    </row>
    <row r="3597" spans="1:13" x14ac:dyDescent="0.25">
      <c r="A3597" s="32" t="str">
        <f>IF(Weighting!$P$21&gt;0,B3597,"")</f>
        <v/>
      </c>
      <c r="B3597">
        <f>Weighting!$C$21</f>
        <v>2.2860000000000005</v>
      </c>
      <c r="C3597">
        <f>Weighting!$F$21</f>
        <v>0</v>
      </c>
      <c r="D3597" t="b">
        <f>IF(C3597=1,'Data Transformation'!$G$3+0.5*'Data Transformation'!$W$25,IF(C3598=1,D3598-'Data Transformation'!$W$25,FALSE))</f>
        <v>0</v>
      </c>
      <c r="E3597" t="str">
        <f t="array" ref="E3597">IF(ISLOGICAL(D3597),"",FREQUENCY(IF('Data Transformation'!$B$425:$B$8425='Bin Analysis'!$B3579,'Data Transformation'!$G$425:$G$8425),D3597))</f>
        <v/>
      </c>
      <c r="F3597" t="str">
        <f t="shared" si="447"/>
        <v/>
      </c>
      <c r="G3597">
        <f>Weighting!$H$21</f>
        <v>0</v>
      </c>
      <c r="H3597">
        <f t="array" ref="H3597">FREQUENCY(IF('Data Transformation'!$B$4:$B$8425=B3579,'Data Transformation'!$G$4:$G$8425),'Bin Analysis'!$B3597)</f>
        <v>11</v>
      </c>
      <c r="I3597">
        <f t="shared" si="448"/>
        <v>0</v>
      </c>
      <c r="J3597">
        <f t="shared" si="449"/>
        <v>0</v>
      </c>
      <c r="K3597">
        <f>J3597*Weighting!$W$21</f>
        <v>0</v>
      </c>
      <c r="M3597" s="14"/>
    </row>
    <row r="3598" spans="1:13" x14ac:dyDescent="0.25">
      <c r="A3598" s="32" t="str">
        <f>IF(Weighting!$P$22&gt;0,B3598,"")</f>
        <v/>
      </c>
      <c r="B3598">
        <f>Weighting!$C$22</f>
        <v>2.4170000000000007</v>
      </c>
      <c r="C3598">
        <f>Weighting!$F$22</f>
        <v>0</v>
      </c>
      <c r="D3598" t="b">
        <f>IF(C3598=1,'Data Transformation'!$G$3+0.5*'Data Transformation'!$W$25,IF(C3599=1,D3599-'Data Transformation'!$W$25,FALSE))</f>
        <v>0</v>
      </c>
      <c r="E3598" t="str">
        <f t="array" ref="E3598">IF(ISLOGICAL(D3598),"",FREQUENCY(IF('Data Transformation'!$B$425:$B$8425='Bin Analysis'!$B3579,'Data Transformation'!$G$425:$G$8425),D3598))</f>
        <v/>
      </c>
      <c r="F3598" t="str">
        <f t="shared" si="447"/>
        <v/>
      </c>
      <c r="G3598">
        <f>Weighting!$H$22</f>
        <v>0</v>
      </c>
      <c r="H3598">
        <f t="array" ref="H3598">FREQUENCY(IF('Data Transformation'!$B$4:$B$8425=B3579,'Data Transformation'!$G$4:$G$8425),'Bin Analysis'!$B3598)</f>
        <v>11</v>
      </c>
      <c r="I3598">
        <f t="shared" si="448"/>
        <v>0</v>
      </c>
      <c r="J3598">
        <f t="shared" si="449"/>
        <v>0</v>
      </c>
      <c r="K3598">
        <f>J3598*Weighting!$W$22</f>
        <v>0</v>
      </c>
      <c r="M3598" s="14"/>
    </row>
    <row r="3599" spans="1:13" x14ac:dyDescent="0.25">
      <c r="A3599" s="32" t="str">
        <f>IF(Weighting!$P$23&gt;0,B3599,"")</f>
        <v/>
      </c>
      <c r="B3599">
        <f>Weighting!$C$23</f>
        <v>2.5480000000000009</v>
      </c>
      <c r="C3599">
        <f>Weighting!$F$23</f>
        <v>0</v>
      </c>
      <c r="D3599" t="b">
        <f>IF(C3599=1,'Data Transformation'!$G$3+0.5*'Data Transformation'!$W$25,IF(C3600=1,D3600-'Data Transformation'!$W$25,FALSE))</f>
        <v>0</v>
      </c>
      <c r="E3599" t="str">
        <f t="array" ref="E3599">IF(ISLOGICAL(D3599),"",FREQUENCY(IF('Data Transformation'!$B$425:$B$8425='Bin Analysis'!$B3579,'Data Transformation'!$G$425:$G$8425),D3599))</f>
        <v/>
      </c>
      <c r="F3599" t="str">
        <f t="shared" si="447"/>
        <v/>
      </c>
      <c r="G3599">
        <f>Weighting!$H$23</f>
        <v>0</v>
      </c>
      <c r="H3599">
        <f t="array" ref="H3599">FREQUENCY(IF('Data Transformation'!$B$4:$B$8425=B3579,'Data Transformation'!$G$4:$G$8425),'Bin Analysis'!$B3599)</f>
        <v>11</v>
      </c>
      <c r="I3599">
        <f t="shared" si="448"/>
        <v>0</v>
      </c>
      <c r="J3599">
        <f t="shared" si="449"/>
        <v>0</v>
      </c>
      <c r="K3599">
        <f>J3599*Weighting!$W$23</f>
        <v>0</v>
      </c>
      <c r="M3599" s="14"/>
    </row>
    <row r="3600" spans="1:13" x14ac:dyDescent="0.25">
      <c r="A3600" s="32" t="str">
        <f>IF(Weighting!$P$24&gt;0,B3600,"")</f>
        <v/>
      </c>
      <c r="B3600">
        <f>Weighting!$C$24</f>
        <v>2.6790000000000012</v>
      </c>
      <c r="C3600">
        <f>Weighting!$F$24</f>
        <v>0</v>
      </c>
      <c r="D3600" t="b">
        <f>IF(C3600=1,'Data Transformation'!$G$3+0.5*'Data Transformation'!$W$25,IF(C3601=1,D3601-'Data Transformation'!$W$25,FALSE))</f>
        <v>0</v>
      </c>
      <c r="E3600" t="str">
        <f t="array" ref="E3600">IF(ISLOGICAL(D3600),"",FREQUENCY(IF('Data Transformation'!$B$425:$B$8425='Bin Analysis'!$B3579,'Data Transformation'!$G$425:$G$8425),D3600))</f>
        <v/>
      </c>
      <c r="F3600" t="str">
        <f t="shared" si="447"/>
        <v/>
      </c>
      <c r="G3600">
        <f>Weighting!$H$24</f>
        <v>0</v>
      </c>
      <c r="H3600">
        <f t="array" ref="H3600">FREQUENCY(IF('Data Transformation'!$B$4:$B$8425=B3579,'Data Transformation'!$G$4:$G$8425),'Bin Analysis'!$B3600)</f>
        <v>11</v>
      </c>
      <c r="I3600">
        <f t="shared" si="448"/>
        <v>0</v>
      </c>
      <c r="J3600">
        <f t="shared" si="449"/>
        <v>0</v>
      </c>
      <c r="K3600">
        <f>J3600*Weighting!$W$24</f>
        <v>0</v>
      </c>
      <c r="M3600" s="14"/>
    </row>
    <row r="3601" spans="1:25" x14ac:dyDescent="0.25">
      <c r="A3601" s="32" t="str">
        <f>IF(Weighting!$P$25&gt;0,B3601,"")</f>
        <v/>
      </c>
      <c r="B3601">
        <f>Weighting!$C$25</f>
        <v>2.8100000000000014</v>
      </c>
      <c r="C3601">
        <f>Weighting!$F$25</f>
        <v>0</v>
      </c>
      <c r="D3601" t="b">
        <f>IF(C3601=1,'Data Transformation'!$G$3+0.5*'Data Transformation'!$W$25,IF(C3602=1,D3602-'Data Transformation'!$W$25,FALSE))</f>
        <v>0</v>
      </c>
      <c r="E3601" t="str">
        <f t="array" ref="E3601">IF(ISLOGICAL(D3601),"",FREQUENCY(IF('Data Transformation'!$B$425:$B$8425='Bin Analysis'!$B3579,'Data Transformation'!$G$425:$G$8425),D3601))</f>
        <v/>
      </c>
      <c r="F3601" t="str">
        <f t="shared" si="447"/>
        <v/>
      </c>
      <c r="G3601">
        <f>Weighting!$H$25</f>
        <v>0</v>
      </c>
      <c r="H3601">
        <f t="array" ref="H3601">FREQUENCY(IF('Data Transformation'!$B$4:$B$8425=B3579,'Data Transformation'!$G$4:$G$8425),'Bin Analysis'!$B3601)</f>
        <v>11</v>
      </c>
      <c r="I3601">
        <f t="shared" si="448"/>
        <v>0</v>
      </c>
      <c r="J3601">
        <f t="shared" si="449"/>
        <v>0</v>
      </c>
      <c r="K3601">
        <f>J3601*Weighting!$W$25</f>
        <v>0</v>
      </c>
      <c r="M3601" s="14"/>
    </row>
    <row r="3602" spans="1:25" x14ac:dyDescent="0.25">
      <c r="N3602" s="55"/>
      <c r="O3602"/>
      <c r="P3602"/>
      <c r="Q3602"/>
      <c r="R3602"/>
    </row>
    <row r="3603" spans="1:25" ht="23.25" x14ac:dyDescent="0.35">
      <c r="A3603" s="21" t="s">
        <v>0</v>
      </c>
      <c r="B3603" s="21">
        <f>IFERROR(VLOOKUP(C3603,'Data Transformation'!$L$6:$M$426,2,FALSE),"")</f>
        <v>150</v>
      </c>
      <c r="C3603" s="21">
        <f>C3579+1</f>
        <v>150</v>
      </c>
      <c r="D3603" s="21"/>
      <c r="E3603" s="21"/>
      <c r="F3603" s="21"/>
      <c r="G3603" s="21"/>
      <c r="H3603" s="22"/>
      <c r="I3603" s="22"/>
      <c r="J3603" s="22"/>
      <c r="K3603" s="21"/>
      <c r="L3603" s="21">
        <f>B3603</f>
        <v>150</v>
      </c>
      <c r="M3603" s="23">
        <f>INDEX('Data Transformation'!$O$4:$O$424,MATCH($B3603,'Data Transformation'!$M$4:$M$424,0),MATCH($M$2,'Data Transformation'!$O$3,0))</f>
        <v>15</v>
      </c>
      <c r="N3603" s="27">
        <f>IF('Input and Summary Results'!$J$16="minimum",'Bin Analysis'!X3604/(M3603-1),'Bin Analysis'!Y3603/('Bin Analysis'!M3603-1))</f>
        <v>0</v>
      </c>
      <c r="O3603" s="27">
        <f>IF(M3603=FALSE,NA(),(VLOOKUP(1,C3606:K3625,4,FALSE))/(M3603-1))</f>
        <v>0</v>
      </c>
      <c r="P3603" s="27">
        <f>IF(M3603=FALSE,NA(),SUM(J3606:J3625)/Weighting!$S$5)</f>
        <v>0.3</v>
      </c>
      <c r="Q3603" s="27">
        <f>IF(M3603=FALSE,NA(),SUM(K3606:K3625)/Weighting!$S$6)</f>
        <v>0.21739130434782608</v>
      </c>
      <c r="R3603" s="27">
        <f>IF(M3603=FALSE,NA(),(VLOOKUP(1,G3606:K3625,3,FALSE))/(M3603-1))</f>
        <v>0.9285714285714286</v>
      </c>
      <c r="S3603" s="22" t="str">
        <f>IF(M3603=FALSE,NA(),IF(SUM(J3606:J3625)=2,"yes","no"))</f>
        <v>no</v>
      </c>
      <c r="X3603" s="2" cm="2">
        <f t="array" ref="X3603:X3604">FREQUENCY(IF('Data Transformation'!$B$425:$B$6424='Bin Analysis'!L3603,'Data Transformation'!$G$425:$G$6424),'Data Transformation'!$U$11)</f>
        <v>14</v>
      </c>
      <c r="Y3603" s="2" cm="2">
        <f t="array" ref="Y3603:Y3604">FREQUENCY(IF('Data Transformation'!$B$425:$B$6424='Bin Analysis'!L3603,'Data Transformation'!$G$425:$G$6424),'Data Transformation'!$U$12)</f>
        <v>14</v>
      </c>
    </row>
    <row r="3604" spans="1:25" x14ac:dyDescent="0.25">
      <c r="A3604" s="14" t="s">
        <v>66</v>
      </c>
      <c r="B3604" t="s">
        <v>47</v>
      </c>
      <c r="C3604" t="s">
        <v>5</v>
      </c>
      <c r="D3604" t="s">
        <v>99</v>
      </c>
      <c r="E3604" t="s">
        <v>100</v>
      </c>
      <c r="F3604" t="s">
        <v>101</v>
      </c>
      <c r="G3604" t="s">
        <v>69</v>
      </c>
      <c r="H3604" t="s">
        <v>31</v>
      </c>
      <c r="I3604" t="s">
        <v>32</v>
      </c>
      <c r="J3604" t="s">
        <v>46</v>
      </c>
      <c r="K3604" s="14" t="s">
        <v>45</v>
      </c>
      <c r="M3604" s="14"/>
      <c r="X3604" s="2">
        <v>0</v>
      </c>
      <c r="Y3604" s="2">
        <v>0</v>
      </c>
    </row>
    <row r="3605" spans="1:25" x14ac:dyDescent="0.25">
      <c r="A3605" s="32"/>
      <c r="D3605" t="b">
        <f>IF(C3605=1,'Data Transformation'!$G$3+0.5*'Data Transformation'!$W$25,IF(C3606=1,D3606-'Data Transformation'!$W$25,FALSE))</f>
        <v>0</v>
      </c>
      <c r="E3605" t="str">
        <f t="array" ref="E3605">IF(ISLOGICAL(D3605),"",FREQUENCY(IF('Data Transformation'!$B$425:$B$8425='Bin Analysis'!$B3603,'Data Transformation'!$G$425:$G$8425),D3605))</f>
        <v/>
      </c>
      <c r="F3605" t="str">
        <f>IF(ISLOGICAL(D3605),"",E3605-E3604)</f>
        <v/>
      </c>
      <c r="M3605" s="14"/>
    </row>
    <row r="3606" spans="1:25" x14ac:dyDescent="0.25">
      <c r="A3606" s="32">
        <f>IF(Weighting!$P$6&gt;0,B3606,"")</f>
        <v>0.32100000000000001</v>
      </c>
      <c r="B3606">
        <f>Weighting!$C$6</f>
        <v>0.32100000000000001</v>
      </c>
      <c r="C3606">
        <f>Weighting!$F$6</f>
        <v>0</v>
      </c>
      <c r="D3606" t="b">
        <f>IF(C3606=1,'Data Transformation'!$G$3+0.5*'Data Transformation'!$W$25,IF(C3607=1,D3607-'Data Transformation'!$W$25,FALSE))</f>
        <v>0</v>
      </c>
      <c r="E3606" t="str">
        <f t="array" ref="E3606">IF(ISLOGICAL(D3606),"",FREQUENCY(IF('Data Transformation'!$B$425:$B$8425='Bin Analysis'!$B3603,'Data Transformation'!$G$425:$G$8425),D3606))</f>
        <v/>
      </c>
      <c r="F3606" t="str">
        <f>IF(ISLOGICAL(D3606),"",E3606-E3605)</f>
        <v/>
      </c>
      <c r="G3606">
        <f>Weighting!$H$6</f>
        <v>1</v>
      </c>
      <c r="H3606">
        <f t="array" ref="H3606">FREQUENCY(IF('Data Transformation'!$B$4:$B$8425=B3603,'Data Transformation'!$G$4:$G$8425),'Bin Analysis'!$B3606)</f>
        <v>13</v>
      </c>
      <c r="I3606">
        <f>H3606-H3605</f>
        <v>13</v>
      </c>
      <c r="J3606">
        <f>IF(I3606=0,0,1)</f>
        <v>1</v>
      </c>
      <c r="K3606">
        <f>J3606*Weighting!$W$6</f>
        <v>1</v>
      </c>
      <c r="M3606" s="14"/>
    </row>
    <row r="3607" spans="1:25" x14ac:dyDescent="0.25">
      <c r="A3607" s="32">
        <f>IF(Weighting!$P$7&gt;0,B3607,"")</f>
        <v>0.45200000000000001</v>
      </c>
      <c r="B3607">
        <f>Weighting!$C$7</f>
        <v>0.45200000000000001</v>
      </c>
      <c r="C3607">
        <f>Weighting!$F$7</f>
        <v>0</v>
      </c>
      <c r="D3607" t="b">
        <f>IF(C3607=1,'Data Transformation'!$G$3+0.5*'Data Transformation'!$W$25,IF(C3608=1,D3608-'Data Transformation'!$W$25,FALSE))</f>
        <v>0</v>
      </c>
      <c r="E3607" t="str">
        <f t="array" ref="E3607">IF(ISLOGICAL(D3607),"",FREQUENCY(IF('Data Transformation'!$B$425:$B$8425='Bin Analysis'!$B3603,'Data Transformation'!$G$425:$G$8425),D3607))</f>
        <v/>
      </c>
      <c r="F3607" t="str">
        <f t="shared" ref="F3607:F3625" si="450">IF(ISLOGICAL(D3607),"",E3607-E3606)</f>
        <v/>
      </c>
      <c r="G3607">
        <f>Weighting!$H$7</f>
        <v>0</v>
      </c>
      <c r="H3607">
        <f t="array" ref="H3607">FREQUENCY(IF('Data Transformation'!$B$4:$B$8425=B3603,'Data Transformation'!$G$4:$G$8425),'Bin Analysis'!$B3607)</f>
        <v>13</v>
      </c>
      <c r="I3607">
        <f t="shared" ref="I3607:I3625" si="451">H3607-H3606</f>
        <v>0</v>
      </c>
      <c r="J3607">
        <f>IF(I3607=0,0,1)</f>
        <v>0</v>
      </c>
      <c r="K3607">
        <f>J3607*Weighting!$W$7</f>
        <v>0</v>
      </c>
      <c r="M3607" s="14"/>
    </row>
    <row r="3608" spans="1:25" x14ac:dyDescent="0.25">
      <c r="A3608" s="32">
        <f>IF(Weighting!$P$8&gt;0,B3608,"")</f>
        <v>0.58299999999999996</v>
      </c>
      <c r="B3608">
        <f>Weighting!$C$8</f>
        <v>0.58299999999999996</v>
      </c>
      <c r="C3608">
        <f>Weighting!$F$8</f>
        <v>0</v>
      </c>
      <c r="D3608" t="b">
        <f>IF(C3608=1,'Data Transformation'!$G$3+0.5*'Data Transformation'!$W$25,IF(C3609=1,D3609-'Data Transformation'!$W$25,FALSE))</f>
        <v>0</v>
      </c>
      <c r="E3608" t="str">
        <f t="array" ref="E3608">IF(ISLOGICAL(D3608),"",FREQUENCY(IF('Data Transformation'!$B$425:$B$8425='Bin Analysis'!$B3603,'Data Transformation'!$G$425:$G$8425),D3608))</f>
        <v/>
      </c>
      <c r="F3608" t="str">
        <f t="shared" si="450"/>
        <v/>
      </c>
      <c r="G3608">
        <f>Weighting!$H$8</f>
        <v>0</v>
      </c>
      <c r="H3608">
        <f t="array" ref="H3608">FREQUENCY(IF('Data Transformation'!$B$4:$B$8425=B3603,'Data Transformation'!$G$4:$G$8425),'Bin Analysis'!$B3608)</f>
        <v>14</v>
      </c>
      <c r="I3608">
        <f t="shared" si="451"/>
        <v>1</v>
      </c>
      <c r="J3608">
        <f t="shared" ref="J3608:J3625" si="452">IF(I3608=0,0,1)</f>
        <v>1</v>
      </c>
      <c r="K3608">
        <f>J3608*Weighting!$W$8</f>
        <v>3</v>
      </c>
      <c r="M3608" s="14"/>
    </row>
    <row r="3609" spans="1:25" x14ac:dyDescent="0.25">
      <c r="A3609" s="32">
        <f>IF(Weighting!$P$9&gt;0,B3609,"")</f>
        <v>0.71399999999999997</v>
      </c>
      <c r="B3609" s="50">
        <f>Weighting!$C$9</f>
        <v>0.71399999999999997</v>
      </c>
      <c r="C3609">
        <f>Weighting!$F$9</f>
        <v>0</v>
      </c>
      <c r="D3609" t="b">
        <f>IF(C3609=1,'Data Transformation'!$G$3+0.5*'Data Transformation'!$W$25,IF(C3610=1,D3610-'Data Transformation'!$W$25,FALSE))</f>
        <v>0</v>
      </c>
      <c r="E3609" t="str">
        <f t="array" ref="E3609">IF(ISLOGICAL(D3609),"",FREQUENCY(IF('Data Transformation'!$B$425:$B$8425='Bin Analysis'!$B3603,'Data Transformation'!$G$425:$G$8425),D3609))</f>
        <v/>
      </c>
      <c r="F3609" t="str">
        <f t="shared" si="450"/>
        <v/>
      </c>
      <c r="G3609">
        <f>Weighting!$H$9</f>
        <v>0</v>
      </c>
      <c r="H3609">
        <f t="array" ref="H3609">FREQUENCY(IF('Data Transformation'!$B$4:$B$8425=B3603,'Data Transformation'!$G$4:$G$8425),'Bin Analysis'!$B3609)</f>
        <v>14</v>
      </c>
      <c r="I3609">
        <f t="shared" si="451"/>
        <v>0</v>
      </c>
      <c r="J3609">
        <f t="shared" si="452"/>
        <v>0</v>
      </c>
      <c r="K3609">
        <f>J3609*Weighting!$W$9</f>
        <v>0</v>
      </c>
      <c r="M3609" s="14"/>
    </row>
    <row r="3610" spans="1:25" x14ac:dyDescent="0.25">
      <c r="A3610" s="32">
        <f>IF(Weighting!$P$10&gt;0,B3610,"")</f>
        <v>0.84499999999999997</v>
      </c>
      <c r="B3610">
        <f>Weighting!$C$10</f>
        <v>0.84499999999999997</v>
      </c>
      <c r="C3610">
        <f>Weighting!$F$10</f>
        <v>0</v>
      </c>
      <c r="D3610" t="b">
        <f>IF(C3610=1,'Data Transformation'!$G$3+0.5*'Data Transformation'!$W$25,IF(C3611=1,D3611-'Data Transformation'!$W$25,FALSE))</f>
        <v>0</v>
      </c>
      <c r="E3610" t="str">
        <f t="array" ref="E3610">IF(ISLOGICAL(D3610),"",FREQUENCY(IF('Data Transformation'!$B$425:$B$8425='Bin Analysis'!$B3603,'Data Transformation'!$G$425:$G$8425),D3610))</f>
        <v/>
      </c>
      <c r="F3610" t="str">
        <f t="shared" si="450"/>
        <v/>
      </c>
      <c r="G3610">
        <f>Weighting!$H$10</f>
        <v>0</v>
      </c>
      <c r="H3610">
        <f t="array" ref="H3610">FREQUENCY(IF('Data Transformation'!$B$4:$B$8425=B3603,'Data Transformation'!$G$4:$G$8425),'Bin Analysis'!$B3610)</f>
        <v>14</v>
      </c>
      <c r="I3610">
        <f t="shared" si="451"/>
        <v>0</v>
      </c>
      <c r="J3610">
        <f t="shared" si="452"/>
        <v>0</v>
      </c>
      <c r="K3610">
        <f>J3610*Weighting!$W$10</f>
        <v>0</v>
      </c>
      <c r="M3610" s="14"/>
    </row>
    <row r="3611" spans="1:25" x14ac:dyDescent="0.25">
      <c r="A3611" s="32">
        <f>IF(Weighting!$P$11&gt;0,B3611,"")</f>
        <v>0.97599999999999998</v>
      </c>
      <c r="B3611">
        <f>Weighting!$C$11</f>
        <v>0.97599999999999998</v>
      </c>
      <c r="C3611">
        <f>Weighting!$F$11</f>
        <v>0</v>
      </c>
      <c r="D3611">
        <f>IF(C3611=1,'Data Transformation'!$G$3+0.5*'Data Transformation'!$W$25,IF(C3612=1,D3612-'Data Transformation'!$W$25,FALSE))</f>
        <v>0.86899999999999999</v>
      </c>
      <c r="E3611">
        <f t="array" ref="E3611">IF(ISLOGICAL(D3611),"",FREQUENCY(IF('Data Transformation'!$B$425:$B$8425='Bin Analysis'!$B3603,'Data Transformation'!$G$425:$G$8425),D3611))</f>
        <v>14</v>
      </c>
      <c r="F3611" t="e">
        <f t="shared" si="450"/>
        <v>#VALUE!</v>
      </c>
      <c r="G3611">
        <f>Weighting!$H$11</f>
        <v>0</v>
      </c>
      <c r="H3611">
        <f t="array" ref="H3611">FREQUENCY(IF('Data Transformation'!$B$4:$B$8425=B3603,'Data Transformation'!$G$4:$G$8425),'Bin Analysis'!$B3611)</f>
        <v>14</v>
      </c>
      <c r="I3611">
        <f t="shared" si="451"/>
        <v>0</v>
      </c>
      <c r="J3611">
        <f t="shared" si="452"/>
        <v>0</v>
      </c>
      <c r="K3611">
        <f>J3611*Weighting!$W$11</f>
        <v>0</v>
      </c>
      <c r="M3611" s="14"/>
    </row>
    <row r="3612" spans="1:25" x14ac:dyDescent="0.25">
      <c r="A3612" s="32">
        <f>IF(Weighting!$P$12&gt;0,B3612,"")</f>
        <v>1.107</v>
      </c>
      <c r="B3612">
        <f>Weighting!$C$12</f>
        <v>1.107</v>
      </c>
      <c r="C3612">
        <f>Weighting!$F$12</f>
        <v>1</v>
      </c>
      <c r="D3612">
        <f>IF(C3612=1,'Data Transformation'!$G$3+0.5*'Data Transformation'!$W$25,IF(C3613=1,D3613-'Data Transformation'!$W$25,FALSE))</f>
        <v>1.131</v>
      </c>
      <c r="E3612">
        <f t="array" ref="E3612">IF(ISLOGICAL(D3612),"",FREQUENCY(IF('Data Transformation'!$B$425:$B$8425='Bin Analysis'!$B3603,'Data Transformation'!$G$425:$G$8425),D3612))</f>
        <v>14</v>
      </c>
      <c r="F3612">
        <f t="shared" si="450"/>
        <v>0</v>
      </c>
      <c r="G3612">
        <f>Weighting!$H$12</f>
        <v>0</v>
      </c>
      <c r="H3612">
        <f t="array" ref="H3612">FREQUENCY(IF('Data Transformation'!$B$4:$B$8425=B3603,'Data Transformation'!$G$4:$G$8425),'Bin Analysis'!$B3612)</f>
        <v>15</v>
      </c>
      <c r="I3612">
        <f t="shared" si="451"/>
        <v>1</v>
      </c>
      <c r="J3612">
        <f t="shared" si="452"/>
        <v>1</v>
      </c>
      <c r="K3612">
        <f>J3612*Weighting!$W$12</f>
        <v>1</v>
      </c>
      <c r="M3612" s="14"/>
    </row>
    <row r="3613" spans="1:25" x14ac:dyDescent="0.25">
      <c r="A3613" s="32">
        <f>IF(Weighting!$P$13&gt;0,B3613,"")</f>
        <v>1.238</v>
      </c>
      <c r="B3613">
        <f>Weighting!$C$13</f>
        <v>1.238</v>
      </c>
      <c r="C3613">
        <f>Weighting!$F$13</f>
        <v>0</v>
      </c>
      <c r="D3613" t="b">
        <f>IF(C3613=1,'Data Transformation'!$G$3+0.5*'Data Transformation'!$W$25,IF(C3614=1,D3614-'Data Transformation'!$W$25,FALSE))</f>
        <v>0</v>
      </c>
      <c r="E3613" t="str">
        <f t="array" ref="E3613">IF(ISLOGICAL(D3613),"",FREQUENCY(IF('Data Transformation'!$B$425:$B$8425='Bin Analysis'!$B3603,'Data Transformation'!$G$425:$G$8425),D3613))</f>
        <v/>
      </c>
      <c r="F3613" t="str">
        <f t="shared" si="450"/>
        <v/>
      </c>
      <c r="G3613">
        <f>Weighting!$H$13</f>
        <v>0</v>
      </c>
      <c r="H3613">
        <f t="array" ref="H3613">FREQUENCY(IF('Data Transformation'!$B$4:$B$8425=B3603,'Data Transformation'!$G$4:$G$8425),'Bin Analysis'!$B3613)</f>
        <v>15</v>
      </c>
      <c r="I3613">
        <f t="shared" si="451"/>
        <v>0</v>
      </c>
      <c r="J3613">
        <f t="shared" si="452"/>
        <v>0</v>
      </c>
      <c r="K3613">
        <f>J3613*Weighting!$W$13</f>
        <v>0</v>
      </c>
      <c r="M3613" s="14"/>
    </row>
    <row r="3614" spans="1:25" x14ac:dyDescent="0.25">
      <c r="A3614" s="32">
        <f>IF(Weighting!$P$14&gt;0,B3614,"")</f>
        <v>1.369</v>
      </c>
      <c r="B3614">
        <f>Weighting!$C$14</f>
        <v>1.369</v>
      </c>
      <c r="C3614">
        <f>Weighting!$F$14</f>
        <v>0</v>
      </c>
      <c r="D3614" t="b">
        <f>IF(C3614=1,'Data Transformation'!$G$3+0.5*'Data Transformation'!$W$25,IF(C3615=1,D3615-'Data Transformation'!$W$25,FALSE))</f>
        <v>0</v>
      </c>
      <c r="E3614" t="str">
        <f t="array" ref="E3614">IF(ISLOGICAL(D3614),"",FREQUENCY(IF('Data Transformation'!$B$425:$B$8425='Bin Analysis'!$B3603,'Data Transformation'!$G$425:$G$8425),D3614))</f>
        <v/>
      </c>
      <c r="F3614" t="str">
        <f t="shared" si="450"/>
        <v/>
      </c>
      <c r="G3614">
        <f>Weighting!$H$14</f>
        <v>0</v>
      </c>
      <c r="H3614">
        <f t="array" ref="H3614">FREQUENCY(IF('Data Transformation'!$B$4:$B$8425=B3603,'Data Transformation'!$G$4:$G$8425),'Bin Analysis'!$B3614)</f>
        <v>15</v>
      </c>
      <c r="I3614">
        <f t="shared" si="451"/>
        <v>0</v>
      </c>
      <c r="J3614">
        <f t="shared" si="452"/>
        <v>0</v>
      </c>
      <c r="K3614">
        <f>J3614*Weighting!$W$14</f>
        <v>0</v>
      </c>
      <c r="M3614" s="14"/>
    </row>
    <row r="3615" spans="1:25" x14ac:dyDescent="0.25">
      <c r="A3615" s="32">
        <f>IF(Weighting!$P$15&gt;0,B3615,"")</f>
        <v>1.5000009999999999</v>
      </c>
      <c r="B3615">
        <f>Weighting!$C$15</f>
        <v>1.5000009999999999</v>
      </c>
      <c r="C3615">
        <f>Weighting!$F$15</f>
        <v>0</v>
      </c>
      <c r="D3615" t="b">
        <f>IF(C3615=1,'Data Transformation'!$G$3+0.5*'Data Transformation'!$W$25,IF(C3616=1,D3616-'Data Transformation'!$W$25,FALSE))</f>
        <v>0</v>
      </c>
      <c r="E3615" t="str">
        <f t="array" ref="E3615">IF(ISLOGICAL(D3615),"",FREQUENCY(IF('Data Transformation'!$B$425:$B$8425='Bin Analysis'!$B3603,'Data Transformation'!$G$425:$G$8425),D3615))</f>
        <v/>
      </c>
      <c r="F3615" t="str">
        <f t="shared" si="450"/>
        <v/>
      </c>
      <c r="G3615">
        <f>Weighting!$H$15</f>
        <v>0</v>
      </c>
      <c r="H3615">
        <f t="array" ref="H3615">FREQUENCY(IF('Data Transformation'!$B$4:$B$8425=B3603,'Data Transformation'!$G$4:$G$8425),'Bin Analysis'!$B3615)</f>
        <v>15</v>
      </c>
      <c r="I3615">
        <f t="shared" si="451"/>
        <v>0</v>
      </c>
      <c r="J3615">
        <f t="shared" si="452"/>
        <v>0</v>
      </c>
      <c r="K3615">
        <f>J3615*Weighting!$W$15</f>
        <v>0</v>
      </c>
      <c r="M3615" s="14"/>
    </row>
    <row r="3616" spans="1:25" x14ac:dyDescent="0.25">
      <c r="A3616" s="32" t="str">
        <f>IF(Weighting!$P$16&gt;0,B3616,"")</f>
        <v/>
      </c>
      <c r="B3616">
        <f>Weighting!$C$16</f>
        <v>1.631</v>
      </c>
      <c r="C3616">
        <f>Weighting!$F$16</f>
        <v>0</v>
      </c>
      <c r="D3616" t="b">
        <f>IF(C3616=1,'Data Transformation'!$G$3+0.5*'Data Transformation'!$W$25,IF(C3617=1,D3617-'Data Transformation'!$W$25,FALSE))</f>
        <v>0</v>
      </c>
      <c r="E3616" t="str">
        <f t="array" ref="E3616">IF(ISLOGICAL(D3616),"",FREQUENCY(IF('Data Transformation'!$B$425:$B$8425='Bin Analysis'!$B3603,'Data Transformation'!$G$425:$G$8425),D3616))</f>
        <v/>
      </c>
      <c r="F3616" t="str">
        <f t="shared" si="450"/>
        <v/>
      </c>
      <c r="G3616">
        <f>Weighting!$H$16</f>
        <v>0</v>
      </c>
      <c r="H3616">
        <f t="array" ref="H3616">FREQUENCY(IF('Data Transformation'!$B$4:$B$8425=B3603,'Data Transformation'!$G$4:$G$8425),'Bin Analysis'!$B3616)</f>
        <v>15</v>
      </c>
      <c r="I3616">
        <f t="shared" si="451"/>
        <v>0</v>
      </c>
      <c r="J3616">
        <f t="shared" si="452"/>
        <v>0</v>
      </c>
      <c r="K3616">
        <f>J3616*Weighting!$W$16</f>
        <v>0</v>
      </c>
      <c r="M3616" s="14"/>
    </row>
    <row r="3617" spans="1:25" x14ac:dyDescent="0.25">
      <c r="A3617" s="32" t="str">
        <f>IF(Weighting!$P$17&gt;0,B3617,"")</f>
        <v/>
      </c>
      <c r="B3617">
        <f>Weighting!$C$17</f>
        <v>1.762</v>
      </c>
      <c r="C3617">
        <f>Weighting!$F$17</f>
        <v>0</v>
      </c>
      <c r="D3617" t="b">
        <f>IF(C3617=1,'Data Transformation'!$G$3+0.5*'Data Transformation'!$W$25,IF(C3618=1,D3618-'Data Transformation'!$W$25,FALSE))</f>
        <v>0</v>
      </c>
      <c r="E3617" t="str">
        <f t="array" ref="E3617">IF(ISLOGICAL(D3617),"",FREQUENCY(IF('Data Transformation'!$B$425:$B$8425='Bin Analysis'!$B3603,'Data Transformation'!$G$425:$G$8425),D3617))</f>
        <v/>
      </c>
      <c r="F3617" t="str">
        <f t="shared" si="450"/>
        <v/>
      </c>
      <c r="G3617">
        <f>Weighting!$H$17</f>
        <v>0</v>
      </c>
      <c r="H3617">
        <f t="array" ref="H3617">FREQUENCY(IF('Data Transformation'!$B$4:$B$8425=B3603,'Data Transformation'!$G$4:$G$8425),'Bin Analysis'!$B3617)</f>
        <v>15</v>
      </c>
      <c r="I3617">
        <f t="shared" si="451"/>
        <v>0</v>
      </c>
      <c r="J3617">
        <f t="shared" si="452"/>
        <v>0</v>
      </c>
      <c r="K3617">
        <f>J3617*Weighting!$W$17</f>
        <v>0</v>
      </c>
      <c r="M3617" s="14"/>
    </row>
    <row r="3618" spans="1:25" x14ac:dyDescent="0.25">
      <c r="A3618" s="32" t="str">
        <f>IF(Weighting!$P$18&gt;0,B3618,"")</f>
        <v/>
      </c>
      <c r="B3618">
        <f>Weighting!$C$18</f>
        <v>1.893</v>
      </c>
      <c r="C3618">
        <f>Weighting!$F$18</f>
        <v>0</v>
      </c>
      <c r="D3618" t="b">
        <f>IF(C3618=1,'Data Transformation'!$G$3+0.5*'Data Transformation'!$W$25,IF(C3619=1,D3619-'Data Transformation'!$W$25,FALSE))</f>
        <v>0</v>
      </c>
      <c r="E3618" t="str">
        <f t="array" ref="E3618">IF(ISLOGICAL(D3618),"",FREQUENCY(IF('Data Transformation'!$B$425:$B$8425='Bin Analysis'!$B3603,'Data Transformation'!$G$425:$G$8425),D3618))</f>
        <v/>
      </c>
      <c r="F3618" t="str">
        <f t="shared" si="450"/>
        <v/>
      </c>
      <c r="G3618">
        <f>Weighting!$H$18</f>
        <v>0</v>
      </c>
      <c r="H3618">
        <f t="array" ref="H3618">FREQUENCY(IF('Data Transformation'!$B$4:$B$8425=B3603,'Data Transformation'!$G$4:$G$8425),'Bin Analysis'!$B3618)</f>
        <v>15</v>
      </c>
      <c r="I3618">
        <f t="shared" si="451"/>
        <v>0</v>
      </c>
      <c r="J3618">
        <f t="shared" si="452"/>
        <v>0</v>
      </c>
      <c r="K3618">
        <f>J3618*Weighting!$W$18</f>
        <v>0</v>
      </c>
      <c r="M3618" s="14"/>
    </row>
    <row r="3619" spans="1:25" x14ac:dyDescent="0.25">
      <c r="A3619" s="32" t="str">
        <f>IF(Weighting!$P$19&gt;0,B3619,"")</f>
        <v/>
      </c>
      <c r="B3619">
        <f>Weighting!$C$19</f>
        <v>2.024</v>
      </c>
      <c r="C3619">
        <f>Weighting!$F$19</f>
        <v>0</v>
      </c>
      <c r="D3619" t="b">
        <f>IF(C3619=1,'Data Transformation'!$G$3+0.5*'Data Transformation'!$W$25,IF(C3620=1,D3620-'Data Transformation'!$W$25,FALSE))</f>
        <v>0</v>
      </c>
      <c r="E3619" t="str">
        <f t="array" ref="E3619">IF(ISLOGICAL(D3619),"",FREQUENCY(IF('Data Transformation'!$B$425:$B$8425='Bin Analysis'!$B3603,'Data Transformation'!$G$425:$G$8425),D3619))</f>
        <v/>
      </c>
      <c r="F3619" t="str">
        <f t="shared" si="450"/>
        <v/>
      </c>
      <c r="G3619">
        <f>Weighting!$H$19</f>
        <v>0</v>
      </c>
      <c r="H3619">
        <f t="array" ref="H3619">FREQUENCY(IF('Data Transformation'!$B$4:$B$8425=B3603,'Data Transformation'!$G$4:$G$8425),'Bin Analysis'!$B3619)</f>
        <v>15</v>
      </c>
      <c r="I3619">
        <f t="shared" si="451"/>
        <v>0</v>
      </c>
      <c r="J3619">
        <f t="shared" si="452"/>
        <v>0</v>
      </c>
      <c r="K3619">
        <f>J3619*Weighting!$W$19</f>
        <v>0</v>
      </c>
      <c r="M3619" s="14"/>
    </row>
    <row r="3620" spans="1:25" x14ac:dyDescent="0.25">
      <c r="A3620" s="32" t="str">
        <f>IF(Weighting!$P$20&gt;0,B3620,"")</f>
        <v/>
      </c>
      <c r="B3620">
        <f>Weighting!$C$20</f>
        <v>2.1550000000000002</v>
      </c>
      <c r="C3620">
        <f>Weighting!$F$20</f>
        <v>0</v>
      </c>
      <c r="D3620" t="b">
        <f>IF(C3620=1,'Data Transformation'!$G$3+0.5*'Data Transformation'!$W$25,IF(C3621=1,D3621-'Data Transformation'!$W$25,FALSE))</f>
        <v>0</v>
      </c>
      <c r="E3620" t="str">
        <f t="array" ref="E3620">IF(ISLOGICAL(D3620),"",FREQUENCY(IF('Data Transformation'!$B$425:$B$8425='Bin Analysis'!$B3603,'Data Transformation'!$G$425:$G$8425),D3620))</f>
        <v/>
      </c>
      <c r="F3620" t="str">
        <f t="shared" si="450"/>
        <v/>
      </c>
      <c r="G3620">
        <f>Weighting!$H$20</f>
        <v>0</v>
      </c>
      <c r="H3620">
        <f t="array" ref="H3620">FREQUENCY(IF('Data Transformation'!$B$4:$B$8425=B3603,'Data Transformation'!$G$4:$G$8425),'Bin Analysis'!$B3620)</f>
        <v>15</v>
      </c>
      <c r="I3620">
        <f t="shared" si="451"/>
        <v>0</v>
      </c>
      <c r="J3620">
        <f t="shared" si="452"/>
        <v>0</v>
      </c>
      <c r="K3620">
        <f>J3620*Weighting!$W$20</f>
        <v>0</v>
      </c>
      <c r="M3620" s="14"/>
    </row>
    <row r="3621" spans="1:25" x14ac:dyDescent="0.25">
      <c r="A3621" s="32" t="str">
        <f>IF(Weighting!$P$21&gt;0,B3621,"")</f>
        <v/>
      </c>
      <c r="B3621">
        <f>Weighting!$C$21</f>
        <v>2.2860000000000005</v>
      </c>
      <c r="C3621">
        <f>Weighting!$F$21</f>
        <v>0</v>
      </c>
      <c r="D3621" t="b">
        <f>IF(C3621=1,'Data Transformation'!$G$3+0.5*'Data Transformation'!$W$25,IF(C3622=1,D3622-'Data Transformation'!$W$25,FALSE))</f>
        <v>0</v>
      </c>
      <c r="E3621" t="str">
        <f t="array" ref="E3621">IF(ISLOGICAL(D3621),"",FREQUENCY(IF('Data Transformation'!$B$425:$B$8425='Bin Analysis'!$B3603,'Data Transformation'!$G$425:$G$8425),D3621))</f>
        <v/>
      </c>
      <c r="F3621" t="str">
        <f t="shared" si="450"/>
        <v/>
      </c>
      <c r="G3621">
        <f>Weighting!$H$21</f>
        <v>0</v>
      </c>
      <c r="H3621">
        <f t="array" ref="H3621">FREQUENCY(IF('Data Transformation'!$B$4:$B$8425=B3603,'Data Transformation'!$G$4:$G$8425),'Bin Analysis'!$B3621)</f>
        <v>15</v>
      </c>
      <c r="I3621">
        <f t="shared" si="451"/>
        <v>0</v>
      </c>
      <c r="J3621">
        <f t="shared" si="452"/>
        <v>0</v>
      </c>
      <c r="K3621">
        <f>J3621*Weighting!$W$21</f>
        <v>0</v>
      </c>
      <c r="M3621" s="14"/>
    </row>
    <row r="3622" spans="1:25" x14ac:dyDescent="0.25">
      <c r="A3622" s="32" t="str">
        <f>IF(Weighting!$P$22&gt;0,B3622,"")</f>
        <v/>
      </c>
      <c r="B3622">
        <f>Weighting!$C$22</f>
        <v>2.4170000000000007</v>
      </c>
      <c r="C3622">
        <f>Weighting!$F$22</f>
        <v>0</v>
      </c>
      <c r="D3622" t="b">
        <f>IF(C3622=1,'Data Transformation'!$G$3+0.5*'Data Transformation'!$W$25,IF(C3623=1,D3623-'Data Transformation'!$W$25,FALSE))</f>
        <v>0</v>
      </c>
      <c r="E3622" t="str">
        <f t="array" ref="E3622">IF(ISLOGICAL(D3622),"",FREQUENCY(IF('Data Transformation'!$B$425:$B$8425='Bin Analysis'!$B3603,'Data Transformation'!$G$425:$G$8425),D3622))</f>
        <v/>
      </c>
      <c r="F3622" t="str">
        <f t="shared" si="450"/>
        <v/>
      </c>
      <c r="G3622">
        <f>Weighting!$H$22</f>
        <v>0</v>
      </c>
      <c r="H3622">
        <f t="array" ref="H3622">FREQUENCY(IF('Data Transformation'!$B$4:$B$8425=B3603,'Data Transformation'!$G$4:$G$8425),'Bin Analysis'!$B3622)</f>
        <v>15</v>
      </c>
      <c r="I3622">
        <f t="shared" si="451"/>
        <v>0</v>
      </c>
      <c r="J3622">
        <f t="shared" si="452"/>
        <v>0</v>
      </c>
      <c r="K3622">
        <f>J3622*Weighting!$W$22</f>
        <v>0</v>
      </c>
      <c r="M3622" s="14"/>
    </row>
    <row r="3623" spans="1:25" x14ac:dyDescent="0.25">
      <c r="A3623" s="32" t="str">
        <f>IF(Weighting!$P$23&gt;0,B3623,"")</f>
        <v/>
      </c>
      <c r="B3623">
        <f>Weighting!$C$23</f>
        <v>2.5480000000000009</v>
      </c>
      <c r="C3623">
        <f>Weighting!$F$23</f>
        <v>0</v>
      </c>
      <c r="D3623" t="b">
        <f>IF(C3623=1,'Data Transformation'!$G$3+0.5*'Data Transformation'!$W$25,IF(C3624=1,D3624-'Data Transformation'!$W$25,FALSE))</f>
        <v>0</v>
      </c>
      <c r="E3623" t="str">
        <f t="array" ref="E3623">IF(ISLOGICAL(D3623),"",FREQUENCY(IF('Data Transformation'!$B$425:$B$8425='Bin Analysis'!$B3603,'Data Transformation'!$G$425:$G$8425),D3623))</f>
        <v/>
      </c>
      <c r="F3623" t="str">
        <f t="shared" si="450"/>
        <v/>
      </c>
      <c r="G3623">
        <f>Weighting!$H$23</f>
        <v>0</v>
      </c>
      <c r="H3623">
        <f t="array" ref="H3623">FREQUENCY(IF('Data Transformation'!$B$4:$B$8425=B3603,'Data Transformation'!$G$4:$G$8425),'Bin Analysis'!$B3623)</f>
        <v>15</v>
      </c>
      <c r="I3623">
        <f t="shared" si="451"/>
        <v>0</v>
      </c>
      <c r="J3623">
        <f t="shared" si="452"/>
        <v>0</v>
      </c>
      <c r="K3623">
        <f>J3623*Weighting!$W$23</f>
        <v>0</v>
      </c>
      <c r="M3623" s="14"/>
    </row>
    <row r="3624" spans="1:25" x14ac:dyDescent="0.25">
      <c r="A3624" s="32" t="str">
        <f>IF(Weighting!$P$24&gt;0,B3624,"")</f>
        <v/>
      </c>
      <c r="B3624">
        <f>Weighting!$C$24</f>
        <v>2.6790000000000012</v>
      </c>
      <c r="C3624">
        <f>Weighting!$F$24</f>
        <v>0</v>
      </c>
      <c r="D3624" t="b">
        <f>IF(C3624=1,'Data Transformation'!$G$3+0.5*'Data Transformation'!$W$25,IF(C3625=1,D3625-'Data Transformation'!$W$25,FALSE))</f>
        <v>0</v>
      </c>
      <c r="E3624" t="str">
        <f t="array" ref="E3624">IF(ISLOGICAL(D3624),"",FREQUENCY(IF('Data Transformation'!$B$425:$B$8425='Bin Analysis'!$B3603,'Data Transformation'!$G$425:$G$8425),D3624))</f>
        <v/>
      </c>
      <c r="F3624" t="str">
        <f t="shared" si="450"/>
        <v/>
      </c>
      <c r="G3624">
        <f>Weighting!$H$24</f>
        <v>0</v>
      </c>
      <c r="H3624">
        <f t="array" ref="H3624">FREQUENCY(IF('Data Transformation'!$B$4:$B$8425=B3603,'Data Transformation'!$G$4:$G$8425),'Bin Analysis'!$B3624)</f>
        <v>15</v>
      </c>
      <c r="I3624">
        <f t="shared" si="451"/>
        <v>0</v>
      </c>
      <c r="J3624">
        <f t="shared" si="452"/>
        <v>0</v>
      </c>
      <c r="K3624">
        <f>J3624*Weighting!$W$24</f>
        <v>0</v>
      </c>
      <c r="M3624" s="14"/>
    </row>
    <row r="3625" spans="1:25" x14ac:dyDescent="0.25">
      <c r="A3625" s="32" t="str">
        <f>IF(Weighting!$P$25&gt;0,B3625,"")</f>
        <v/>
      </c>
      <c r="B3625">
        <f>Weighting!$C$25</f>
        <v>2.8100000000000014</v>
      </c>
      <c r="C3625">
        <f>Weighting!$F$25</f>
        <v>0</v>
      </c>
      <c r="D3625" t="b">
        <f>IF(C3625=1,'Data Transformation'!$G$3+0.5*'Data Transformation'!$W$25,IF(C3626=1,D3626-'Data Transformation'!$W$25,FALSE))</f>
        <v>0</v>
      </c>
      <c r="E3625" t="str">
        <f t="array" ref="E3625">IF(ISLOGICAL(D3625),"",FREQUENCY(IF('Data Transformation'!$B$425:$B$8425='Bin Analysis'!$B3603,'Data Transformation'!$G$425:$G$8425),D3625))</f>
        <v/>
      </c>
      <c r="F3625" t="str">
        <f t="shared" si="450"/>
        <v/>
      </c>
      <c r="G3625">
        <f>Weighting!$H$25</f>
        <v>0</v>
      </c>
      <c r="H3625">
        <f t="array" ref="H3625">FREQUENCY(IF('Data Transformation'!$B$4:$B$8425=B3603,'Data Transformation'!$G$4:$G$8425),'Bin Analysis'!$B3625)</f>
        <v>15</v>
      </c>
      <c r="I3625">
        <f t="shared" si="451"/>
        <v>0</v>
      </c>
      <c r="J3625">
        <f t="shared" si="452"/>
        <v>0</v>
      </c>
      <c r="K3625">
        <f>J3625*Weighting!$W$25</f>
        <v>0</v>
      </c>
      <c r="M3625" s="14"/>
    </row>
    <row r="3626" spans="1:25" x14ac:dyDescent="0.25">
      <c r="O3626"/>
      <c r="P3626"/>
      <c r="Q3626"/>
      <c r="R3626"/>
    </row>
    <row r="3627" spans="1:25" ht="23.25" x14ac:dyDescent="0.35">
      <c r="A3627" s="21" t="s">
        <v>0</v>
      </c>
      <c r="B3627" s="21">
        <f>IFERROR(VLOOKUP(C3627,'Data Transformation'!$L$6:$M$426,2,FALSE),"")</f>
        <v>151</v>
      </c>
      <c r="C3627" s="21">
        <f>C3603+1</f>
        <v>151</v>
      </c>
      <c r="D3627" s="21"/>
      <c r="E3627" s="21"/>
      <c r="F3627" s="21"/>
      <c r="G3627" s="21"/>
      <c r="H3627" s="22"/>
      <c r="I3627" s="22"/>
      <c r="J3627" s="22"/>
      <c r="K3627" s="21"/>
      <c r="L3627" s="21">
        <f>B3627</f>
        <v>151</v>
      </c>
      <c r="M3627" s="23">
        <f>INDEX('Data Transformation'!$O$4:$O$424,MATCH($B3627,'Data Transformation'!$M$4:$M$424,0),MATCH($M$2,'Data Transformation'!$O$3,0))</f>
        <v>19</v>
      </c>
      <c r="N3627" s="27">
        <f>IF('Input and Summary Results'!$J$16="minimum",'Bin Analysis'!X3628/(M3627-1),'Bin Analysis'!Y3627/('Bin Analysis'!M3627-1))</f>
        <v>0</v>
      </c>
      <c r="O3627" s="27">
        <f>IF(M3627=FALSE,NA(),(VLOOKUP(1,C3630:K3649,4,FALSE))/(M3627-1))</f>
        <v>0</v>
      </c>
      <c r="P3627" s="27">
        <f>IF(M3627=FALSE,NA(),SUM(J3630:J3649)/Weighting!$S$5)</f>
        <v>0.5</v>
      </c>
      <c r="Q3627" s="27">
        <f>IF(M3627=FALSE,NA(),SUM(K3630:K3649)/Weighting!$S$6)</f>
        <v>0.47826086956521741</v>
      </c>
      <c r="R3627" s="27">
        <f>IF(M3627=FALSE,NA(),(VLOOKUP(1,G3630:K3649,3,FALSE))/(M3627-1))</f>
        <v>0.72222222222222221</v>
      </c>
      <c r="S3627" s="22" t="str">
        <f>IF(M3627=FALSE,NA(),IF(SUM(J3630:J3649)=2,"yes","no"))</f>
        <v>no</v>
      </c>
      <c r="X3627" s="2" cm="2">
        <f t="array" ref="X3627:X3628">FREQUENCY(IF('Data Transformation'!$B$425:$B$6424='Bin Analysis'!L3627,'Data Transformation'!$G$425:$G$6424),'Data Transformation'!$U$11)</f>
        <v>18</v>
      </c>
      <c r="Y3627" s="2" cm="2">
        <f t="array" ref="Y3627:Y3628">FREQUENCY(IF('Data Transformation'!$B$425:$B$6424='Bin Analysis'!L3627,'Data Transformation'!$G$425:$G$6424),'Data Transformation'!$U$12)</f>
        <v>18</v>
      </c>
    </row>
    <row r="3628" spans="1:25" x14ac:dyDescent="0.25">
      <c r="A3628" s="14" t="s">
        <v>66</v>
      </c>
      <c r="B3628" t="s">
        <v>47</v>
      </c>
      <c r="C3628" t="s">
        <v>5</v>
      </c>
      <c r="D3628" t="s">
        <v>99</v>
      </c>
      <c r="E3628" t="s">
        <v>100</v>
      </c>
      <c r="F3628" t="s">
        <v>101</v>
      </c>
      <c r="G3628" t="s">
        <v>69</v>
      </c>
      <c r="H3628" t="s">
        <v>31</v>
      </c>
      <c r="I3628" t="s">
        <v>32</v>
      </c>
      <c r="J3628" t="s">
        <v>46</v>
      </c>
      <c r="K3628" s="14" t="s">
        <v>45</v>
      </c>
      <c r="M3628" s="14"/>
      <c r="X3628" s="2">
        <v>0</v>
      </c>
      <c r="Y3628" s="2">
        <v>0</v>
      </c>
    </row>
    <row r="3629" spans="1:25" x14ac:dyDescent="0.25">
      <c r="A3629" s="32"/>
      <c r="D3629" t="b">
        <f>IF(C3629=1,'Data Transformation'!$G$3+0.5*'Data Transformation'!$W$25,IF(C3630=1,D3630-'Data Transformation'!$W$25,FALSE))</f>
        <v>0</v>
      </c>
      <c r="E3629" t="str">
        <f t="array" ref="E3629">IF(ISLOGICAL(D3629),"",FREQUENCY(IF('Data Transformation'!$B$425:$B$8425='Bin Analysis'!$B3627,'Data Transformation'!$G$425:$G$8425),D3629))</f>
        <v/>
      </c>
      <c r="F3629" t="str">
        <f>IF(ISLOGICAL(D3629),"",E3629-E3628)</f>
        <v/>
      </c>
      <c r="M3629" s="14"/>
    </row>
    <row r="3630" spans="1:25" x14ac:dyDescent="0.25">
      <c r="A3630" s="32">
        <f>IF(Weighting!$P$6&gt;0,B3630,"")</f>
        <v>0.32100000000000001</v>
      </c>
      <c r="B3630">
        <f>Weighting!$C$6</f>
        <v>0.32100000000000001</v>
      </c>
      <c r="C3630">
        <f>Weighting!$F$6</f>
        <v>0</v>
      </c>
      <c r="D3630" t="b">
        <f>IF(C3630=1,'Data Transformation'!$G$3+0.5*'Data Transformation'!$W$25,IF(C3631=1,D3631-'Data Transformation'!$W$25,FALSE))</f>
        <v>0</v>
      </c>
      <c r="E3630" t="str">
        <f t="array" ref="E3630">IF(ISLOGICAL(D3630),"",FREQUENCY(IF('Data Transformation'!$B$425:$B$8425='Bin Analysis'!$B3627,'Data Transformation'!$G$425:$G$8425),D3630))</f>
        <v/>
      </c>
      <c r="F3630" t="str">
        <f>IF(ISLOGICAL(D3630),"",E3630-E3629)</f>
        <v/>
      </c>
      <c r="G3630">
        <f>Weighting!$H$6</f>
        <v>1</v>
      </c>
      <c r="H3630">
        <f t="array" ref="H3630">FREQUENCY(IF('Data Transformation'!$B$4:$B$8425=B3627,'Data Transformation'!$G$4:$G$8425),'Bin Analysis'!$B3630)</f>
        <v>13</v>
      </c>
      <c r="I3630">
        <f>H3630-H3629</f>
        <v>13</v>
      </c>
      <c r="J3630">
        <f>IF(I3630=0,0,1)</f>
        <v>1</v>
      </c>
      <c r="K3630">
        <f>J3630*Weighting!$W$6</f>
        <v>1</v>
      </c>
      <c r="M3630" s="14"/>
    </row>
    <row r="3631" spans="1:25" x14ac:dyDescent="0.25">
      <c r="A3631" s="32">
        <f>IF(Weighting!$P$7&gt;0,B3631,"")</f>
        <v>0.45200000000000001</v>
      </c>
      <c r="B3631">
        <f>Weighting!$C$7</f>
        <v>0.45200000000000001</v>
      </c>
      <c r="C3631">
        <f>Weighting!$F$7</f>
        <v>0</v>
      </c>
      <c r="D3631" t="b">
        <f>IF(C3631=1,'Data Transformation'!$G$3+0.5*'Data Transformation'!$W$25,IF(C3632=1,D3632-'Data Transformation'!$W$25,FALSE))</f>
        <v>0</v>
      </c>
      <c r="E3631" t="str">
        <f t="array" ref="E3631">IF(ISLOGICAL(D3631),"",FREQUENCY(IF('Data Transformation'!$B$425:$B$8425='Bin Analysis'!$B3627,'Data Transformation'!$G$425:$G$8425),D3631))</f>
        <v/>
      </c>
      <c r="F3631" t="str">
        <f t="shared" ref="F3631:F3649" si="453">IF(ISLOGICAL(D3631),"",E3631-E3630)</f>
        <v/>
      </c>
      <c r="G3631">
        <f>Weighting!$H$7</f>
        <v>0</v>
      </c>
      <c r="H3631">
        <f t="array" ref="H3631">FREQUENCY(IF('Data Transformation'!$B$4:$B$8425=B3627,'Data Transformation'!$G$4:$G$8425),'Bin Analysis'!$B3631)</f>
        <v>13</v>
      </c>
      <c r="I3631">
        <f t="shared" ref="I3631:I3649" si="454">H3631-H3630</f>
        <v>0</v>
      </c>
      <c r="J3631">
        <f>IF(I3631=0,0,1)</f>
        <v>0</v>
      </c>
      <c r="K3631">
        <f>J3631*Weighting!$W$7</f>
        <v>0</v>
      </c>
      <c r="M3631" s="14"/>
    </row>
    <row r="3632" spans="1:25" x14ac:dyDescent="0.25">
      <c r="A3632" s="32">
        <f>IF(Weighting!$P$8&gt;0,B3632,"")</f>
        <v>0.58299999999999996</v>
      </c>
      <c r="B3632">
        <f>Weighting!$C$8</f>
        <v>0.58299999999999996</v>
      </c>
      <c r="C3632">
        <f>Weighting!$F$8</f>
        <v>0</v>
      </c>
      <c r="D3632" t="b">
        <f>IF(C3632=1,'Data Transformation'!$G$3+0.5*'Data Transformation'!$W$25,IF(C3633=1,D3633-'Data Transformation'!$W$25,FALSE))</f>
        <v>0</v>
      </c>
      <c r="E3632" t="str">
        <f t="array" ref="E3632">IF(ISLOGICAL(D3632),"",FREQUENCY(IF('Data Transformation'!$B$425:$B$8425='Bin Analysis'!$B3627,'Data Transformation'!$G$425:$G$8425),D3632))</f>
        <v/>
      </c>
      <c r="F3632" t="str">
        <f t="shared" si="453"/>
        <v/>
      </c>
      <c r="G3632">
        <f>Weighting!$H$8</f>
        <v>0</v>
      </c>
      <c r="H3632">
        <f t="array" ref="H3632">FREQUENCY(IF('Data Transformation'!$B$4:$B$8425=B3627,'Data Transformation'!$G$4:$G$8425),'Bin Analysis'!$B3632)</f>
        <v>14</v>
      </c>
      <c r="I3632">
        <f t="shared" si="454"/>
        <v>1</v>
      </c>
      <c r="J3632">
        <f t="shared" ref="J3632:J3649" si="455">IF(I3632=0,0,1)</f>
        <v>1</v>
      </c>
      <c r="K3632">
        <f>J3632*Weighting!$W$8</f>
        <v>3</v>
      </c>
      <c r="M3632" s="14"/>
    </row>
    <row r="3633" spans="1:13" x14ac:dyDescent="0.25">
      <c r="A3633" s="32">
        <f>IF(Weighting!$P$9&gt;0,B3633,"")</f>
        <v>0.71399999999999997</v>
      </c>
      <c r="B3633" s="50">
        <f>Weighting!$C$9</f>
        <v>0.71399999999999997</v>
      </c>
      <c r="C3633">
        <f>Weighting!$F$9</f>
        <v>0</v>
      </c>
      <c r="D3633" t="b">
        <f>IF(C3633=1,'Data Transformation'!$G$3+0.5*'Data Transformation'!$W$25,IF(C3634=1,D3634-'Data Transformation'!$W$25,FALSE))</f>
        <v>0</v>
      </c>
      <c r="E3633" t="str">
        <f t="array" ref="E3633">IF(ISLOGICAL(D3633),"",FREQUENCY(IF('Data Transformation'!$B$425:$B$8425='Bin Analysis'!$B3627,'Data Transformation'!$G$425:$G$8425),D3633))</f>
        <v/>
      </c>
      <c r="F3633" t="str">
        <f t="shared" si="453"/>
        <v/>
      </c>
      <c r="G3633">
        <f>Weighting!$H$9</f>
        <v>0</v>
      </c>
      <c r="H3633">
        <f t="array" ref="H3633">FREQUENCY(IF('Data Transformation'!$B$4:$B$8425=B3627,'Data Transformation'!$G$4:$G$8425),'Bin Analysis'!$B3633)</f>
        <v>15</v>
      </c>
      <c r="I3633">
        <f t="shared" si="454"/>
        <v>1</v>
      </c>
      <c r="J3633">
        <f t="shared" si="455"/>
        <v>1</v>
      </c>
      <c r="K3633">
        <f>J3633*Weighting!$W$9</f>
        <v>3</v>
      </c>
      <c r="M3633" s="14"/>
    </row>
    <row r="3634" spans="1:13" x14ac:dyDescent="0.25">
      <c r="A3634" s="32">
        <f>IF(Weighting!$P$10&gt;0,B3634,"")</f>
        <v>0.84499999999999997</v>
      </c>
      <c r="B3634">
        <f>Weighting!$C$10</f>
        <v>0.84499999999999997</v>
      </c>
      <c r="C3634">
        <f>Weighting!$F$10</f>
        <v>0</v>
      </c>
      <c r="D3634" t="b">
        <f>IF(C3634=1,'Data Transformation'!$G$3+0.5*'Data Transformation'!$W$25,IF(C3635=1,D3635-'Data Transformation'!$W$25,FALSE))</f>
        <v>0</v>
      </c>
      <c r="E3634" t="str">
        <f t="array" ref="E3634">IF(ISLOGICAL(D3634),"",FREQUENCY(IF('Data Transformation'!$B$425:$B$8425='Bin Analysis'!$B3627,'Data Transformation'!$G$425:$G$8425),D3634))</f>
        <v/>
      </c>
      <c r="F3634" t="str">
        <f t="shared" si="453"/>
        <v/>
      </c>
      <c r="G3634">
        <f>Weighting!$H$10</f>
        <v>0</v>
      </c>
      <c r="H3634">
        <f t="array" ref="H3634">FREQUENCY(IF('Data Transformation'!$B$4:$B$8425=B3627,'Data Transformation'!$G$4:$G$8425),'Bin Analysis'!$B3634)</f>
        <v>18</v>
      </c>
      <c r="I3634">
        <f t="shared" si="454"/>
        <v>3</v>
      </c>
      <c r="J3634">
        <f t="shared" si="455"/>
        <v>1</v>
      </c>
      <c r="K3634">
        <f>J3634*Weighting!$W$10</f>
        <v>3</v>
      </c>
      <c r="M3634" s="14"/>
    </row>
    <row r="3635" spans="1:13" x14ac:dyDescent="0.25">
      <c r="A3635" s="32">
        <f>IF(Weighting!$P$11&gt;0,B3635,"")</f>
        <v>0.97599999999999998</v>
      </c>
      <c r="B3635">
        <f>Weighting!$C$11</f>
        <v>0.97599999999999998</v>
      </c>
      <c r="C3635">
        <f>Weighting!$F$11</f>
        <v>0</v>
      </c>
      <c r="D3635">
        <f>IF(C3635=1,'Data Transformation'!$G$3+0.5*'Data Transformation'!$W$25,IF(C3636=1,D3636-'Data Transformation'!$W$25,FALSE))</f>
        <v>0.86899999999999999</v>
      </c>
      <c r="E3635">
        <f t="array" ref="E3635">IF(ISLOGICAL(D3635),"",FREQUENCY(IF('Data Transformation'!$B$425:$B$8425='Bin Analysis'!$B3627,'Data Transformation'!$G$425:$G$8425),D3635))</f>
        <v>18</v>
      </c>
      <c r="F3635" t="e">
        <f t="shared" si="453"/>
        <v>#VALUE!</v>
      </c>
      <c r="G3635">
        <f>Weighting!$H$11</f>
        <v>0</v>
      </c>
      <c r="H3635">
        <f t="array" ref="H3635">FREQUENCY(IF('Data Transformation'!$B$4:$B$8425=B3627,'Data Transformation'!$G$4:$G$8425),'Bin Analysis'!$B3635)</f>
        <v>18</v>
      </c>
      <c r="I3635">
        <f t="shared" si="454"/>
        <v>0</v>
      </c>
      <c r="J3635">
        <f t="shared" si="455"/>
        <v>0</v>
      </c>
      <c r="K3635">
        <f>J3635*Weighting!$W$11</f>
        <v>0</v>
      </c>
      <c r="M3635" s="14"/>
    </row>
    <row r="3636" spans="1:13" x14ac:dyDescent="0.25">
      <c r="A3636" s="32">
        <f>IF(Weighting!$P$12&gt;0,B3636,"")</f>
        <v>1.107</v>
      </c>
      <c r="B3636">
        <f>Weighting!$C$12</f>
        <v>1.107</v>
      </c>
      <c r="C3636">
        <f>Weighting!$F$12</f>
        <v>1</v>
      </c>
      <c r="D3636">
        <f>IF(C3636=1,'Data Transformation'!$G$3+0.5*'Data Transformation'!$W$25,IF(C3637=1,D3637-'Data Transformation'!$W$25,FALSE))</f>
        <v>1.131</v>
      </c>
      <c r="E3636">
        <f t="array" ref="E3636">IF(ISLOGICAL(D3636),"",FREQUENCY(IF('Data Transformation'!$B$425:$B$8425='Bin Analysis'!$B3627,'Data Transformation'!$G$425:$G$8425),D3636))</f>
        <v>18</v>
      </c>
      <c r="F3636">
        <f t="shared" si="453"/>
        <v>0</v>
      </c>
      <c r="G3636">
        <f>Weighting!$H$12</f>
        <v>0</v>
      </c>
      <c r="H3636">
        <f t="array" ref="H3636">FREQUENCY(IF('Data Transformation'!$B$4:$B$8425=B3627,'Data Transformation'!$G$4:$G$8425),'Bin Analysis'!$B3636)</f>
        <v>19</v>
      </c>
      <c r="I3636">
        <f t="shared" si="454"/>
        <v>1</v>
      </c>
      <c r="J3636">
        <f t="shared" si="455"/>
        <v>1</v>
      </c>
      <c r="K3636">
        <f>J3636*Weighting!$W$12</f>
        <v>1</v>
      </c>
      <c r="M3636" s="14"/>
    </row>
    <row r="3637" spans="1:13" x14ac:dyDescent="0.25">
      <c r="A3637" s="32">
        <f>IF(Weighting!$P$13&gt;0,B3637,"")</f>
        <v>1.238</v>
      </c>
      <c r="B3637">
        <f>Weighting!$C$13</f>
        <v>1.238</v>
      </c>
      <c r="C3637">
        <f>Weighting!$F$13</f>
        <v>0</v>
      </c>
      <c r="D3637" t="b">
        <f>IF(C3637=1,'Data Transformation'!$G$3+0.5*'Data Transformation'!$W$25,IF(C3638=1,D3638-'Data Transformation'!$W$25,FALSE))</f>
        <v>0</v>
      </c>
      <c r="E3637" t="str">
        <f t="array" ref="E3637">IF(ISLOGICAL(D3637),"",FREQUENCY(IF('Data Transformation'!$B$425:$B$8425='Bin Analysis'!$B3627,'Data Transformation'!$G$425:$G$8425),D3637))</f>
        <v/>
      </c>
      <c r="F3637" t="str">
        <f t="shared" si="453"/>
        <v/>
      </c>
      <c r="G3637">
        <f>Weighting!$H$13</f>
        <v>0</v>
      </c>
      <c r="H3637">
        <f t="array" ref="H3637">FREQUENCY(IF('Data Transformation'!$B$4:$B$8425=B3627,'Data Transformation'!$G$4:$G$8425),'Bin Analysis'!$B3637)</f>
        <v>19</v>
      </c>
      <c r="I3637">
        <f t="shared" si="454"/>
        <v>0</v>
      </c>
      <c r="J3637">
        <f t="shared" si="455"/>
        <v>0</v>
      </c>
      <c r="K3637">
        <f>J3637*Weighting!$W$13</f>
        <v>0</v>
      </c>
      <c r="M3637" s="14"/>
    </row>
    <row r="3638" spans="1:13" x14ac:dyDescent="0.25">
      <c r="A3638" s="32">
        <f>IF(Weighting!$P$14&gt;0,B3638,"")</f>
        <v>1.369</v>
      </c>
      <c r="B3638">
        <f>Weighting!$C$14</f>
        <v>1.369</v>
      </c>
      <c r="C3638">
        <f>Weighting!$F$14</f>
        <v>0</v>
      </c>
      <c r="D3638" t="b">
        <f>IF(C3638=1,'Data Transformation'!$G$3+0.5*'Data Transformation'!$W$25,IF(C3639=1,D3639-'Data Transformation'!$W$25,FALSE))</f>
        <v>0</v>
      </c>
      <c r="E3638" t="str">
        <f t="array" ref="E3638">IF(ISLOGICAL(D3638),"",FREQUENCY(IF('Data Transformation'!$B$425:$B$8425='Bin Analysis'!$B3627,'Data Transformation'!$G$425:$G$8425),D3638))</f>
        <v/>
      </c>
      <c r="F3638" t="str">
        <f t="shared" si="453"/>
        <v/>
      </c>
      <c r="G3638">
        <f>Weighting!$H$14</f>
        <v>0</v>
      </c>
      <c r="H3638">
        <f t="array" ref="H3638">FREQUENCY(IF('Data Transformation'!$B$4:$B$8425=B3627,'Data Transformation'!$G$4:$G$8425),'Bin Analysis'!$B3638)</f>
        <v>19</v>
      </c>
      <c r="I3638">
        <f t="shared" si="454"/>
        <v>0</v>
      </c>
      <c r="J3638">
        <f t="shared" si="455"/>
        <v>0</v>
      </c>
      <c r="K3638">
        <f>J3638*Weighting!$W$14</f>
        <v>0</v>
      </c>
      <c r="M3638" s="14"/>
    </row>
    <row r="3639" spans="1:13" x14ac:dyDescent="0.25">
      <c r="A3639" s="32">
        <f>IF(Weighting!$P$15&gt;0,B3639,"")</f>
        <v>1.5000009999999999</v>
      </c>
      <c r="B3639">
        <f>Weighting!$C$15</f>
        <v>1.5000009999999999</v>
      </c>
      <c r="C3639">
        <f>Weighting!$F$15</f>
        <v>0</v>
      </c>
      <c r="D3639" t="b">
        <f>IF(C3639=1,'Data Transformation'!$G$3+0.5*'Data Transformation'!$W$25,IF(C3640=1,D3640-'Data Transformation'!$W$25,FALSE))</f>
        <v>0</v>
      </c>
      <c r="E3639" t="str">
        <f t="array" ref="E3639">IF(ISLOGICAL(D3639),"",FREQUENCY(IF('Data Transformation'!$B$425:$B$8425='Bin Analysis'!$B3627,'Data Transformation'!$G$425:$G$8425),D3639))</f>
        <v/>
      </c>
      <c r="F3639" t="str">
        <f t="shared" si="453"/>
        <v/>
      </c>
      <c r="G3639">
        <f>Weighting!$H$15</f>
        <v>0</v>
      </c>
      <c r="H3639">
        <f t="array" ref="H3639">FREQUENCY(IF('Data Transformation'!$B$4:$B$8425=B3627,'Data Transformation'!$G$4:$G$8425),'Bin Analysis'!$B3639)</f>
        <v>19</v>
      </c>
      <c r="I3639">
        <f t="shared" si="454"/>
        <v>0</v>
      </c>
      <c r="J3639">
        <f t="shared" si="455"/>
        <v>0</v>
      </c>
      <c r="K3639">
        <f>J3639*Weighting!$W$15</f>
        <v>0</v>
      </c>
      <c r="M3639" s="14"/>
    </row>
    <row r="3640" spans="1:13" x14ac:dyDescent="0.25">
      <c r="A3640" s="32" t="str">
        <f>IF(Weighting!$P$16&gt;0,B3640,"")</f>
        <v/>
      </c>
      <c r="B3640">
        <f>Weighting!$C$16</f>
        <v>1.631</v>
      </c>
      <c r="C3640">
        <f>Weighting!$F$16</f>
        <v>0</v>
      </c>
      <c r="D3640" t="b">
        <f>IF(C3640=1,'Data Transformation'!$G$3+0.5*'Data Transformation'!$W$25,IF(C3641=1,D3641-'Data Transformation'!$W$25,FALSE))</f>
        <v>0</v>
      </c>
      <c r="E3640" t="str">
        <f t="array" ref="E3640">IF(ISLOGICAL(D3640),"",FREQUENCY(IF('Data Transformation'!$B$425:$B$8425='Bin Analysis'!$B3627,'Data Transformation'!$G$425:$G$8425),D3640))</f>
        <v/>
      </c>
      <c r="F3640" t="str">
        <f t="shared" si="453"/>
        <v/>
      </c>
      <c r="G3640">
        <f>Weighting!$H$16</f>
        <v>0</v>
      </c>
      <c r="H3640">
        <f t="array" ref="H3640">FREQUENCY(IF('Data Transformation'!$B$4:$B$8425=B3627,'Data Transformation'!$G$4:$G$8425),'Bin Analysis'!$B3640)</f>
        <v>19</v>
      </c>
      <c r="I3640">
        <f t="shared" si="454"/>
        <v>0</v>
      </c>
      <c r="J3640">
        <f t="shared" si="455"/>
        <v>0</v>
      </c>
      <c r="K3640">
        <f>J3640*Weighting!$W$16</f>
        <v>0</v>
      </c>
      <c r="M3640" s="14"/>
    </row>
    <row r="3641" spans="1:13" x14ac:dyDescent="0.25">
      <c r="A3641" s="32" t="str">
        <f>IF(Weighting!$P$17&gt;0,B3641,"")</f>
        <v/>
      </c>
      <c r="B3641">
        <f>Weighting!$C$17</f>
        <v>1.762</v>
      </c>
      <c r="C3641">
        <f>Weighting!$F$17</f>
        <v>0</v>
      </c>
      <c r="D3641" t="b">
        <f>IF(C3641=1,'Data Transformation'!$G$3+0.5*'Data Transformation'!$W$25,IF(C3642=1,D3642-'Data Transformation'!$W$25,FALSE))</f>
        <v>0</v>
      </c>
      <c r="E3641" t="str">
        <f t="array" ref="E3641">IF(ISLOGICAL(D3641),"",FREQUENCY(IF('Data Transformation'!$B$425:$B$8425='Bin Analysis'!$B3627,'Data Transformation'!$G$425:$G$8425),D3641))</f>
        <v/>
      </c>
      <c r="F3641" t="str">
        <f t="shared" si="453"/>
        <v/>
      </c>
      <c r="G3641">
        <f>Weighting!$H$17</f>
        <v>0</v>
      </c>
      <c r="H3641">
        <f t="array" ref="H3641">FREQUENCY(IF('Data Transformation'!$B$4:$B$8425=B3627,'Data Transformation'!$G$4:$G$8425),'Bin Analysis'!$B3641)</f>
        <v>19</v>
      </c>
      <c r="I3641">
        <f t="shared" si="454"/>
        <v>0</v>
      </c>
      <c r="J3641">
        <f t="shared" si="455"/>
        <v>0</v>
      </c>
      <c r="K3641">
        <f>J3641*Weighting!$W$17</f>
        <v>0</v>
      </c>
      <c r="M3641" s="14"/>
    </row>
    <row r="3642" spans="1:13" x14ac:dyDescent="0.25">
      <c r="A3642" s="32" t="str">
        <f>IF(Weighting!$P$18&gt;0,B3642,"")</f>
        <v/>
      </c>
      <c r="B3642">
        <f>Weighting!$C$18</f>
        <v>1.893</v>
      </c>
      <c r="C3642">
        <f>Weighting!$F$18</f>
        <v>0</v>
      </c>
      <c r="D3642" t="b">
        <f>IF(C3642=1,'Data Transformation'!$G$3+0.5*'Data Transformation'!$W$25,IF(C3643=1,D3643-'Data Transformation'!$W$25,FALSE))</f>
        <v>0</v>
      </c>
      <c r="E3642" t="str">
        <f t="array" ref="E3642">IF(ISLOGICAL(D3642),"",FREQUENCY(IF('Data Transformation'!$B$425:$B$8425='Bin Analysis'!$B3627,'Data Transformation'!$G$425:$G$8425),D3642))</f>
        <v/>
      </c>
      <c r="F3642" t="str">
        <f t="shared" si="453"/>
        <v/>
      </c>
      <c r="G3642">
        <f>Weighting!$H$18</f>
        <v>0</v>
      </c>
      <c r="H3642">
        <f t="array" ref="H3642">FREQUENCY(IF('Data Transformation'!$B$4:$B$8425=B3627,'Data Transformation'!$G$4:$G$8425),'Bin Analysis'!$B3642)</f>
        <v>19</v>
      </c>
      <c r="I3642">
        <f t="shared" si="454"/>
        <v>0</v>
      </c>
      <c r="J3642">
        <f t="shared" si="455"/>
        <v>0</v>
      </c>
      <c r="K3642">
        <f>J3642*Weighting!$W$18</f>
        <v>0</v>
      </c>
      <c r="M3642" s="14"/>
    </row>
    <row r="3643" spans="1:13" x14ac:dyDescent="0.25">
      <c r="A3643" s="32" t="str">
        <f>IF(Weighting!$P$19&gt;0,B3643,"")</f>
        <v/>
      </c>
      <c r="B3643">
        <f>Weighting!$C$19</f>
        <v>2.024</v>
      </c>
      <c r="C3643">
        <f>Weighting!$F$19</f>
        <v>0</v>
      </c>
      <c r="D3643" t="b">
        <f>IF(C3643=1,'Data Transformation'!$G$3+0.5*'Data Transformation'!$W$25,IF(C3644=1,D3644-'Data Transformation'!$W$25,FALSE))</f>
        <v>0</v>
      </c>
      <c r="E3643" t="str">
        <f t="array" ref="E3643">IF(ISLOGICAL(D3643),"",FREQUENCY(IF('Data Transformation'!$B$425:$B$8425='Bin Analysis'!$B3627,'Data Transformation'!$G$425:$G$8425),D3643))</f>
        <v/>
      </c>
      <c r="F3643" t="str">
        <f t="shared" si="453"/>
        <v/>
      </c>
      <c r="G3643">
        <f>Weighting!$H$19</f>
        <v>0</v>
      </c>
      <c r="H3643">
        <f t="array" ref="H3643">FREQUENCY(IF('Data Transformation'!$B$4:$B$8425=B3627,'Data Transformation'!$G$4:$G$8425),'Bin Analysis'!$B3643)</f>
        <v>19</v>
      </c>
      <c r="I3643">
        <f t="shared" si="454"/>
        <v>0</v>
      </c>
      <c r="J3643">
        <f t="shared" si="455"/>
        <v>0</v>
      </c>
      <c r="K3643">
        <f>J3643*Weighting!$W$19</f>
        <v>0</v>
      </c>
      <c r="M3643" s="14"/>
    </row>
    <row r="3644" spans="1:13" x14ac:dyDescent="0.25">
      <c r="A3644" s="32" t="str">
        <f>IF(Weighting!$P$20&gt;0,B3644,"")</f>
        <v/>
      </c>
      <c r="B3644">
        <f>Weighting!$C$20</f>
        <v>2.1550000000000002</v>
      </c>
      <c r="C3644">
        <f>Weighting!$F$20</f>
        <v>0</v>
      </c>
      <c r="D3644" t="b">
        <f>IF(C3644=1,'Data Transformation'!$G$3+0.5*'Data Transformation'!$W$25,IF(C3645=1,D3645-'Data Transformation'!$W$25,FALSE))</f>
        <v>0</v>
      </c>
      <c r="E3644" t="str">
        <f t="array" ref="E3644">IF(ISLOGICAL(D3644),"",FREQUENCY(IF('Data Transformation'!$B$425:$B$8425='Bin Analysis'!$B3627,'Data Transformation'!$G$425:$G$8425),D3644))</f>
        <v/>
      </c>
      <c r="F3644" t="str">
        <f t="shared" si="453"/>
        <v/>
      </c>
      <c r="G3644">
        <f>Weighting!$H$20</f>
        <v>0</v>
      </c>
      <c r="H3644">
        <f t="array" ref="H3644">FREQUENCY(IF('Data Transformation'!$B$4:$B$8425=B3627,'Data Transformation'!$G$4:$G$8425),'Bin Analysis'!$B3644)</f>
        <v>19</v>
      </c>
      <c r="I3644">
        <f t="shared" si="454"/>
        <v>0</v>
      </c>
      <c r="J3644">
        <f t="shared" si="455"/>
        <v>0</v>
      </c>
      <c r="K3644">
        <f>J3644*Weighting!$W$20</f>
        <v>0</v>
      </c>
      <c r="M3644" s="14"/>
    </row>
    <row r="3645" spans="1:13" x14ac:dyDescent="0.25">
      <c r="A3645" s="32" t="str">
        <f>IF(Weighting!$P$21&gt;0,B3645,"")</f>
        <v/>
      </c>
      <c r="B3645">
        <f>Weighting!$C$21</f>
        <v>2.2860000000000005</v>
      </c>
      <c r="C3645">
        <f>Weighting!$F$21</f>
        <v>0</v>
      </c>
      <c r="D3645" t="b">
        <f>IF(C3645=1,'Data Transformation'!$G$3+0.5*'Data Transformation'!$W$25,IF(C3646=1,D3646-'Data Transformation'!$W$25,FALSE))</f>
        <v>0</v>
      </c>
      <c r="E3645" t="str">
        <f t="array" ref="E3645">IF(ISLOGICAL(D3645),"",FREQUENCY(IF('Data Transformation'!$B$425:$B$8425='Bin Analysis'!$B3627,'Data Transformation'!$G$425:$G$8425),D3645))</f>
        <v/>
      </c>
      <c r="F3645" t="str">
        <f t="shared" si="453"/>
        <v/>
      </c>
      <c r="G3645">
        <f>Weighting!$H$21</f>
        <v>0</v>
      </c>
      <c r="H3645">
        <f t="array" ref="H3645">FREQUENCY(IF('Data Transformation'!$B$4:$B$8425=B3627,'Data Transformation'!$G$4:$G$8425),'Bin Analysis'!$B3645)</f>
        <v>19</v>
      </c>
      <c r="I3645">
        <f t="shared" si="454"/>
        <v>0</v>
      </c>
      <c r="J3645">
        <f t="shared" si="455"/>
        <v>0</v>
      </c>
      <c r="K3645">
        <f>J3645*Weighting!$W$21</f>
        <v>0</v>
      </c>
      <c r="M3645" s="14"/>
    </row>
    <row r="3646" spans="1:13" x14ac:dyDescent="0.25">
      <c r="A3646" s="32" t="str">
        <f>IF(Weighting!$P$22&gt;0,B3646,"")</f>
        <v/>
      </c>
      <c r="B3646">
        <f>Weighting!$C$22</f>
        <v>2.4170000000000007</v>
      </c>
      <c r="C3646">
        <f>Weighting!$F$22</f>
        <v>0</v>
      </c>
      <c r="D3646" t="b">
        <f>IF(C3646=1,'Data Transformation'!$G$3+0.5*'Data Transformation'!$W$25,IF(C3647=1,D3647-'Data Transformation'!$W$25,FALSE))</f>
        <v>0</v>
      </c>
      <c r="E3646" t="str">
        <f t="array" ref="E3646">IF(ISLOGICAL(D3646),"",FREQUENCY(IF('Data Transformation'!$B$425:$B$8425='Bin Analysis'!$B3627,'Data Transformation'!$G$425:$G$8425),D3646))</f>
        <v/>
      </c>
      <c r="F3646" t="str">
        <f t="shared" si="453"/>
        <v/>
      </c>
      <c r="G3646">
        <f>Weighting!$H$22</f>
        <v>0</v>
      </c>
      <c r="H3646">
        <f t="array" ref="H3646">FREQUENCY(IF('Data Transformation'!$B$4:$B$8425=B3627,'Data Transformation'!$G$4:$G$8425),'Bin Analysis'!$B3646)</f>
        <v>19</v>
      </c>
      <c r="I3646">
        <f t="shared" si="454"/>
        <v>0</v>
      </c>
      <c r="J3646">
        <f t="shared" si="455"/>
        <v>0</v>
      </c>
      <c r="K3646">
        <f>J3646*Weighting!$W$22</f>
        <v>0</v>
      </c>
      <c r="M3646" s="14"/>
    </row>
    <row r="3647" spans="1:13" x14ac:dyDescent="0.25">
      <c r="A3647" s="32" t="str">
        <f>IF(Weighting!$P$23&gt;0,B3647,"")</f>
        <v/>
      </c>
      <c r="B3647">
        <f>Weighting!$C$23</f>
        <v>2.5480000000000009</v>
      </c>
      <c r="C3647">
        <f>Weighting!$F$23</f>
        <v>0</v>
      </c>
      <c r="D3647" t="b">
        <f>IF(C3647=1,'Data Transformation'!$G$3+0.5*'Data Transformation'!$W$25,IF(C3648=1,D3648-'Data Transformation'!$W$25,FALSE))</f>
        <v>0</v>
      </c>
      <c r="E3647" t="str">
        <f t="array" ref="E3647">IF(ISLOGICAL(D3647),"",FREQUENCY(IF('Data Transformation'!$B$425:$B$8425='Bin Analysis'!$B3627,'Data Transformation'!$G$425:$G$8425),D3647))</f>
        <v/>
      </c>
      <c r="F3647" t="str">
        <f t="shared" si="453"/>
        <v/>
      </c>
      <c r="G3647">
        <f>Weighting!$H$23</f>
        <v>0</v>
      </c>
      <c r="H3647">
        <f t="array" ref="H3647">FREQUENCY(IF('Data Transformation'!$B$4:$B$8425=B3627,'Data Transformation'!$G$4:$G$8425),'Bin Analysis'!$B3647)</f>
        <v>19</v>
      </c>
      <c r="I3647">
        <f t="shared" si="454"/>
        <v>0</v>
      </c>
      <c r="J3647">
        <f t="shared" si="455"/>
        <v>0</v>
      </c>
      <c r="K3647">
        <f>J3647*Weighting!$W$23</f>
        <v>0</v>
      </c>
      <c r="M3647" s="14"/>
    </row>
    <row r="3648" spans="1:13" x14ac:dyDescent="0.25">
      <c r="A3648" s="32" t="str">
        <f>IF(Weighting!$P$24&gt;0,B3648,"")</f>
        <v/>
      </c>
      <c r="B3648">
        <f>Weighting!$C$24</f>
        <v>2.6790000000000012</v>
      </c>
      <c r="C3648">
        <f>Weighting!$F$24</f>
        <v>0</v>
      </c>
      <c r="D3648" t="b">
        <f>IF(C3648=1,'Data Transformation'!$G$3+0.5*'Data Transformation'!$W$25,IF(C3649=1,D3649-'Data Transformation'!$W$25,FALSE))</f>
        <v>0</v>
      </c>
      <c r="E3648" t="str">
        <f t="array" ref="E3648">IF(ISLOGICAL(D3648),"",FREQUENCY(IF('Data Transformation'!$B$425:$B$8425='Bin Analysis'!$B3627,'Data Transformation'!$G$425:$G$8425),D3648))</f>
        <v/>
      </c>
      <c r="F3648" t="str">
        <f t="shared" si="453"/>
        <v/>
      </c>
      <c r="G3648">
        <f>Weighting!$H$24</f>
        <v>0</v>
      </c>
      <c r="H3648">
        <f t="array" ref="H3648">FREQUENCY(IF('Data Transformation'!$B$4:$B$8425=B3627,'Data Transformation'!$G$4:$G$8425),'Bin Analysis'!$B3648)</f>
        <v>19</v>
      </c>
      <c r="I3648">
        <f t="shared" si="454"/>
        <v>0</v>
      </c>
      <c r="J3648">
        <f t="shared" si="455"/>
        <v>0</v>
      </c>
      <c r="K3648">
        <f>J3648*Weighting!$W$24</f>
        <v>0</v>
      </c>
      <c r="M3648" s="14"/>
    </row>
    <row r="3649" spans="1:25" x14ac:dyDescent="0.25">
      <c r="A3649" s="32" t="str">
        <f>IF(Weighting!$P$25&gt;0,B3649,"")</f>
        <v/>
      </c>
      <c r="B3649">
        <f>Weighting!$C$25</f>
        <v>2.8100000000000014</v>
      </c>
      <c r="C3649">
        <f>Weighting!$F$25</f>
        <v>0</v>
      </c>
      <c r="D3649" t="b">
        <f>IF(C3649=1,'Data Transformation'!$G$3+0.5*'Data Transformation'!$W$25,IF(C3650=1,D3650-'Data Transformation'!$W$25,FALSE))</f>
        <v>0</v>
      </c>
      <c r="E3649" t="str">
        <f t="array" ref="E3649">IF(ISLOGICAL(D3649),"",FREQUENCY(IF('Data Transformation'!$B$425:$B$8425='Bin Analysis'!$B3627,'Data Transformation'!$G$425:$G$8425),D3649))</f>
        <v/>
      </c>
      <c r="F3649" t="str">
        <f t="shared" si="453"/>
        <v/>
      </c>
      <c r="G3649">
        <f>Weighting!$H$25</f>
        <v>0</v>
      </c>
      <c r="H3649">
        <f t="array" ref="H3649">FREQUENCY(IF('Data Transformation'!$B$4:$B$8425=B3627,'Data Transformation'!$G$4:$G$8425),'Bin Analysis'!$B3649)</f>
        <v>19</v>
      </c>
      <c r="I3649">
        <f t="shared" si="454"/>
        <v>0</v>
      </c>
      <c r="J3649">
        <f t="shared" si="455"/>
        <v>0</v>
      </c>
      <c r="K3649">
        <f>J3649*Weighting!$W$25</f>
        <v>0</v>
      </c>
      <c r="M3649" s="14"/>
    </row>
    <row r="3650" spans="1:25" x14ac:dyDescent="0.25">
      <c r="O3650"/>
      <c r="P3650"/>
      <c r="Q3650"/>
      <c r="R3650"/>
    </row>
    <row r="3651" spans="1:25" ht="23.25" x14ac:dyDescent="0.35">
      <c r="A3651" s="21" t="s">
        <v>0</v>
      </c>
      <c r="B3651" s="21">
        <f>IFERROR(VLOOKUP(C3651,'Data Transformation'!$L$6:$M$426,2,FALSE),"")</f>
        <v>152</v>
      </c>
      <c r="C3651" s="21">
        <f>C3627+1</f>
        <v>152</v>
      </c>
      <c r="D3651" s="21"/>
      <c r="E3651" s="21"/>
      <c r="F3651" s="21"/>
      <c r="G3651" s="21"/>
      <c r="H3651" s="22"/>
      <c r="I3651" s="22"/>
      <c r="J3651" s="22"/>
      <c r="K3651" s="21"/>
      <c r="L3651" s="21">
        <f>B3651</f>
        <v>152</v>
      </c>
      <c r="M3651" s="23">
        <f>INDEX('Data Transformation'!$O$4:$O$424,MATCH($B3651,'Data Transformation'!$M$4:$M$424,0),MATCH($M$2,'Data Transformation'!$O$3,0))</f>
        <v>16</v>
      </c>
      <c r="N3651" s="27">
        <f>IF('Input and Summary Results'!$J$16="minimum",'Bin Analysis'!X3652/(M3651-1),'Bin Analysis'!Y3651/('Bin Analysis'!M3651-1))</f>
        <v>0</v>
      </c>
      <c r="O3651" s="27">
        <f>IF(M3651=FALSE,NA(),(VLOOKUP(1,C3654:K3673,4,FALSE))/(M3651-1))</f>
        <v>6.6666666666666666E-2</v>
      </c>
      <c r="P3651" s="27">
        <f>IF(M3651=FALSE,NA(),SUM(J3654:J3673)/Weighting!$S$5)</f>
        <v>0.6</v>
      </c>
      <c r="Q3651" s="27">
        <f>IF(M3651=FALSE,NA(),SUM(K3654:K3673)/Weighting!$S$6)</f>
        <v>0.56521739130434778</v>
      </c>
      <c r="R3651" s="27">
        <f>IF(M3651=FALSE,NA(),(VLOOKUP(1,G3654:K3673,3,FALSE))/(M3651-1))</f>
        <v>0.6</v>
      </c>
      <c r="S3651" s="22" t="str">
        <f>IF(M3651=FALSE,NA(),IF(SUM(J3654:J3673)=2,"yes","no"))</f>
        <v>no</v>
      </c>
      <c r="X3651" s="2" cm="2">
        <f t="array" ref="X3651:X3652">FREQUENCY(IF('Data Transformation'!$B$425:$B$6424='Bin Analysis'!L3651,'Data Transformation'!$G$425:$G$6424),'Data Transformation'!$U$11)</f>
        <v>15</v>
      </c>
      <c r="Y3651" s="2" cm="2">
        <f t="array" ref="Y3651:Y3652">FREQUENCY(IF('Data Transformation'!$B$425:$B$6424='Bin Analysis'!L3651,'Data Transformation'!$G$425:$G$6424),'Data Transformation'!$U$12)</f>
        <v>14</v>
      </c>
    </row>
    <row r="3652" spans="1:25" x14ac:dyDescent="0.25">
      <c r="A3652" s="14" t="s">
        <v>66</v>
      </c>
      <c r="B3652" t="s">
        <v>47</v>
      </c>
      <c r="C3652" t="s">
        <v>5</v>
      </c>
      <c r="D3652" t="s">
        <v>99</v>
      </c>
      <c r="E3652" t="s">
        <v>100</v>
      </c>
      <c r="F3652" t="s">
        <v>101</v>
      </c>
      <c r="G3652" t="s">
        <v>69</v>
      </c>
      <c r="H3652" t="s">
        <v>31</v>
      </c>
      <c r="I3652" t="s">
        <v>32</v>
      </c>
      <c r="J3652" t="s">
        <v>46</v>
      </c>
      <c r="K3652" s="14" t="s">
        <v>45</v>
      </c>
      <c r="M3652" s="14"/>
      <c r="X3652" s="2">
        <v>0</v>
      </c>
      <c r="Y3652" s="2">
        <v>1</v>
      </c>
    </row>
    <row r="3653" spans="1:25" x14ac:dyDescent="0.25">
      <c r="A3653" s="32"/>
      <c r="D3653" t="b">
        <f>IF(C3653=1,'Data Transformation'!$G$3+0.5*'Data Transformation'!$W$25,IF(C3654=1,D3654-'Data Transformation'!$W$25,FALSE))</f>
        <v>0</v>
      </c>
      <c r="E3653" t="str">
        <f t="array" ref="E3653">IF(ISLOGICAL(D3653),"",FREQUENCY(IF('Data Transformation'!$B$425:$B$8425='Bin Analysis'!$B3651,'Data Transformation'!$G$425:$G$8425),D3653))</f>
        <v/>
      </c>
      <c r="F3653" t="str">
        <f>IF(ISLOGICAL(D3653),"",E3653-E3652)</f>
        <v/>
      </c>
      <c r="M3653" s="14"/>
    </row>
    <row r="3654" spans="1:25" x14ac:dyDescent="0.25">
      <c r="A3654" s="32">
        <f>IF(Weighting!$P$6&gt;0,B3654,"")</f>
        <v>0.32100000000000001</v>
      </c>
      <c r="B3654">
        <f>Weighting!$C$6</f>
        <v>0.32100000000000001</v>
      </c>
      <c r="C3654">
        <f>Weighting!$F$6</f>
        <v>0</v>
      </c>
      <c r="D3654" t="b">
        <f>IF(C3654=1,'Data Transformation'!$G$3+0.5*'Data Transformation'!$W$25,IF(C3655=1,D3655-'Data Transformation'!$W$25,FALSE))</f>
        <v>0</v>
      </c>
      <c r="E3654" t="str">
        <f t="array" ref="E3654">IF(ISLOGICAL(D3654),"",FREQUENCY(IF('Data Transformation'!$B$425:$B$8425='Bin Analysis'!$B3651,'Data Transformation'!$G$425:$G$8425),D3654))</f>
        <v/>
      </c>
      <c r="F3654" t="str">
        <f>IF(ISLOGICAL(D3654),"",E3654-E3653)</f>
        <v/>
      </c>
      <c r="G3654">
        <f>Weighting!$H$6</f>
        <v>1</v>
      </c>
      <c r="H3654">
        <f t="array" ref="H3654">FREQUENCY(IF('Data Transformation'!$B$4:$B$8425=B3651,'Data Transformation'!$G$4:$G$8425),'Bin Analysis'!$B3654)</f>
        <v>9</v>
      </c>
      <c r="I3654">
        <f>H3654-H3653</f>
        <v>9</v>
      </c>
      <c r="J3654">
        <f>IF(I3654=0,0,1)</f>
        <v>1</v>
      </c>
      <c r="K3654">
        <f>J3654*Weighting!$W$6</f>
        <v>1</v>
      </c>
      <c r="M3654" s="14"/>
    </row>
    <row r="3655" spans="1:25" x14ac:dyDescent="0.25">
      <c r="A3655" s="32">
        <f>IF(Weighting!$P$7&gt;0,B3655,"")</f>
        <v>0.45200000000000001</v>
      </c>
      <c r="B3655">
        <f>Weighting!$C$7</f>
        <v>0.45200000000000001</v>
      </c>
      <c r="C3655">
        <f>Weighting!$F$7</f>
        <v>0</v>
      </c>
      <c r="D3655" t="b">
        <f>IF(C3655=1,'Data Transformation'!$G$3+0.5*'Data Transformation'!$W$25,IF(C3656=1,D3656-'Data Transformation'!$W$25,FALSE))</f>
        <v>0</v>
      </c>
      <c r="E3655" t="str">
        <f t="array" ref="E3655">IF(ISLOGICAL(D3655),"",FREQUENCY(IF('Data Transformation'!$B$425:$B$8425='Bin Analysis'!$B3651,'Data Transformation'!$G$425:$G$8425),D3655))</f>
        <v/>
      </c>
      <c r="F3655" t="str">
        <f t="shared" ref="F3655:F3673" si="456">IF(ISLOGICAL(D3655),"",E3655-E3654)</f>
        <v/>
      </c>
      <c r="G3655">
        <f>Weighting!$H$7</f>
        <v>0</v>
      </c>
      <c r="H3655">
        <f t="array" ref="H3655">FREQUENCY(IF('Data Transformation'!$B$4:$B$8425=B3651,'Data Transformation'!$G$4:$G$8425),'Bin Analysis'!$B3655)</f>
        <v>11</v>
      </c>
      <c r="I3655">
        <f t="shared" ref="I3655:I3673" si="457">H3655-H3654</f>
        <v>2</v>
      </c>
      <c r="J3655">
        <f>IF(I3655=0,0,1)</f>
        <v>1</v>
      </c>
      <c r="K3655">
        <f>J3655*Weighting!$W$7</f>
        <v>2</v>
      </c>
      <c r="M3655" s="14"/>
    </row>
    <row r="3656" spans="1:25" x14ac:dyDescent="0.25">
      <c r="A3656" s="32">
        <f>IF(Weighting!$P$8&gt;0,B3656,"")</f>
        <v>0.58299999999999996</v>
      </c>
      <c r="B3656">
        <f>Weighting!$C$8</f>
        <v>0.58299999999999996</v>
      </c>
      <c r="C3656">
        <f>Weighting!$F$8</f>
        <v>0</v>
      </c>
      <c r="D3656" t="b">
        <f>IF(C3656=1,'Data Transformation'!$G$3+0.5*'Data Transformation'!$W$25,IF(C3657=1,D3657-'Data Transformation'!$W$25,FALSE))</f>
        <v>0</v>
      </c>
      <c r="E3656" t="str">
        <f t="array" ref="E3656">IF(ISLOGICAL(D3656),"",FREQUENCY(IF('Data Transformation'!$B$425:$B$8425='Bin Analysis'!$B3651,'Data Transformation'!$G$425:$G$8425),D3656))</f>
        <v/>
      </c>
      <c r="F3656" t="str">
        <f t="shared" si="456"/>
        <v/>
      </c>
      <c r="G3656">
        <f>Weighting!$H$8</f>
        <v>0</v>
      </c>
      <c r="H3656">
        <f t="array" ref="H3656">FREQUENCY(IF('Data Transformation'!$B$4:$B$8425=B3651,'Data Transformation'!$G$4:$G$8425),'Bin Analysis'!$B3656)</f>
        <v>12</v>
      </c>
      <c r="I3656">
        <f t="shared" si="457"/>
        <v>1</v>
      </c>
      <c r="J3656">
        <f t="shared" ref="J3656:J3673" si="458">IF(I3656=0,0,1)</f>
        <v>1</v>
      </c>
      <c r="K3656">
        <f>J3656*Weighting!$W$8</f>
        <v>3</v>
      </c>
      <c r="M3656" s="14"/>
    </row>
    <row r="3657" spans="1:25" x14ac:dyDescent="0.25">
      <c r="A3657" s="32">
        <f>IF(Weighting!$P$9&gt;0,B3657,"")</f>
        <v>0.71399999999999997</v>
      </c>
      <c r="B3657" s="50">
        <f>Weighting!$C$9</f>
        <v>0.71399999999999997</v>
      </c>
      <c r="C3657">
        <f>Weighting!$F$9</f>
        <v>0</v>
      </c>
      <c r="D3657" t="b">
        <f>IF(C3657=1,'Data Transformation'!$G$3+0.5*'Data Transformation'!$W$25,IF(C3658=1,D3658-'Data Transformation'!$W$25,FALSE))</f>
        <v>0</v>
      </c>
      <c r="E3657" t="str">
        <f t="array" ref="E3657">IF(ISLOGICAL(D3657),"",FREQUENCY(IF('Data Transformation'!$B$425:$B$8425='Bin Analysis'!$B3651,'Data Transformation'!$G$425:$G$8425),D3657))</f>
        <v/>
      </c>
      <c r="F3657" t="str">
        <f t="shared" si="456"/>
        <v/>
      </c>
      <c r="G3657">
        <f>Weighting!$H$9</f>
        <v>0</v>
      </c>
      <c r="H3657">
        <f t="array" ref="H3657">FREQUENCY(IF('Data Transformation'!$B$4:$B$8425=B3651,'Data Transformation'!$G$4:$G$8425),'Bin Analysis'!$B3657)</f>
        <v>13</v>
      </c>
      <c r="I3657">
        <f t="shared" si="457"/>
        <v>1</v>
      </c>
      <c r="J3657">
        <f t="shared" si="458"/>
        <v>1</v>
      </c>
      <c r="K3657">
        <f>J3657*Weighting!$W$9</f>
        <v>3</v>
      </c>
      <c r="M3657" s="14"/>
    </row>
    <row r="3658" spans="1:25" x14ac:dyDescent="0.25">
      <c r="A3658" s="32">
        <f>IF(Weighting!$P$10&gt;0,B3658,"")</f>
        <v>0.84499999999999997</v>
      </c>
      <c r="B3658">
        <f>Weighting!$C$10</f>
        <v>0.84499999999999997</v>
      </c>
      <c r="C3658">
        <f>Weighting!$F$10</f>
        <v>0</v>
      </c>
      <c r="D3658" t="b">
        <f>IF(C3658=1,'Data Transformation'!$G$3+0.5*'Data Transformation'!$W$25,IF(C3659=1,D3659-'Data Transformation'!$W$25,FALSE))</f>
        <v>0</v>
      </c>
      <c r="E3658" t="str">
        <f t="array" ref="E3658">IF(ISLOGICAL(D3658),"",FREQUENCY(IF('Data Transformation'!$B$425:$B$8425='Bin Analysis'!$B3651,'Data Transformation'!$G$425:$G$8425),D3658))</f>
        <v/>
      </c>
      <c r="F3658" t="str">
        <f t="shared" si="456"/>
        <v/>
      </c>
      <c r="G3658">
        <f>Weighting!$H$10</f>
        <v>0</v>
      </c>
      <c r="H3658">
        <f t="array" ref="H3658">FREQUENCY(IF('Data Transformation'!$B$4:$B$8425=B3651,'Data Transformation'!$G$4:$G$8425),'Bin Analysis'!$B3658)</f>
        <v>14</v>
      </c>
      <c r="I3658">
        <f t="shared" si="457"/>
        <v>1</v>
      </c>
      <c r="J3658">
        <f t="shared" si="458"/>
        <v>1</v>
      </c>
      <c r="K3658">
        <f>J3658*Weighting!$W$10</f>
        <v>3</v>
      </c>
      <c r="M3658" s="14"/>
    </row>
    <row r="3659" spans="1:25" x14ac:dyDescent="0.25">
      <c r="A3659" s="32">
        <f>IF(Weighting!$P$11&gt;0,B3659,"")</f>
        <v>0.97599999999999998</v>
      </c>
      <c r="B3659">
        <f>Weighting!$C$11</f>
        <v>0.97599999999999998</v>
      </c>
      <c r="C3659">
        <f>Weighting!$F$11</f>
        <v>0</v>
      </c>
      <c r="D3659">
        <f>IF(C3659=1,'Data Transformation'!$G$3+0.5*'Data Transformation'!$W$25,IF(C3660=1,D3660-'Data Transformation'!$W$25,FALSE))</f>
        <v>0.86899999999999999</v>
      </c>
      <c r="E3659">
        <f t="array" ref="E3659">IF(ISLOGICAL(D3659),"",FREQUENCY(IF('Data Transformation'!$B$425:$B$8425='Bin Analysis'!$B3651,'Data Transformation'!$G$425:$G$8425),D3659))</f>
        <v>14</v>
      </c>
      <c r="F3659" t="e">
        <f t="shared" si="456"/>
        <v>#VALUE!</v>
      </c>
      <c r="G3659">
        <f>Weighting!$H$11</f>
        <v>0</v>
      </c>
      <c r="H3659">
        <f t="array" ref="H3659">FREQUENCY(IF('Data Transformation'!$B$4:$B$8425=B3651,'Data Transformation'!$G$4:$G$8425),'Bin Analysis'!$B3659)</f>
        <v>14</v>
      </c>
      <c r="I3659">
        <f t="shared" si="457"/>
        <v>0</v>
      </c>
      <c r="J3659">
        <f t="shared" si="458"/>
        <v>0</v>
      </c>
      <c r="K3659">
        <f>J3659*Weighting!$W$11</f>
        <v>0</v>
      </c>
      <c r="M3659" s="14"/>
    </row>
    <row r="3660" spans="1:25" x14ac:dyDescent="0.25">
      <c r="A3660" s="32">
        <f>IF(Weighting!$P$12&gt;0,B3660,"")</f>
        <v>1.107</v>
      </c>
      <c r="B3660">
        <f>Weighting!$C$12</f>
        <v>1.107</v>
      </c>
      <c r="C3660">
        <f>Weighting!$F$12</f>
        <v>1</v>
      </c>
      <c r="D3660">
        <f>IF(C3660=1,'Data Transformation'!$G$3+0.5*'Data Transformation'!$W$25,IF(C3661=1,D3661-'Data Transformation'!$W$25,FALSE))</f>
        <v>1.131</v>
      </c>
      <c r="E3660">
        <f t="array" ref="E3660">IF(ISLOGICAL(D3660),"",FREQUENCY(IF('Data Transformation'!$B$425:$B$8425='Bin Analysis'!$B3651,'Data Transformation'!$G$425:$G$8425),D3660))</f>
        <v>15</v>
      </c>
      <c r="F3660">
        <f t="shared" si="456"/>
        <v>1</v>
      </c>
      <c r="G3660">
        <f>Weighting!$H$12</f>
        <v>0</v>
      </c>
      <c r="H3660">
        <f t="array" ref="H3660">FREQUENCY(IF('Data Transformation'!$B$4:$B$8425=B3651,'Data Transformation'!$G$4:$G$8425),'Bin Analysis'!$B3660)</f>
        <v>16</v>
      </c>
      <c r="I3660">
        <f t="shared" si="457"/>
        <v>2</v>
      </c>
      <c r="J3660">
        <f t="shared" si="458"/>
        <v>1</v>
      </c>
      <c r="K3660">
        <f>J3660*Weighting!$W$12</f>
        <v>1</v>
      </c>
      <c r="M3660" s="14"/>
    </row>
    <row r="3661" spans="1:25" x14ac:dyDescent="0.25">
      <c r="A3661" s="32">
        <f>IF(Weighting!$P$13&gt;0,B3661,"")</f>
        <v>1.238</v>
      </c>
      <c r="B3661">
        <f>Weighting!$C$13</f>
        <v>1.238</v>
      </c>
      <c r="C3661">
        <f>Weighting!$F$13</f>
        <v>0</v>
      </c>
      <c r="D3661" t="b">
        <f>IF(C3661=1,'Data Transformation'!$G$3+0.5*'Data Transformation'!$W$25,IF(C3662=1,D3662-'Data Transformation'!$W$25,FALSE))</f>
        <v>0</v>
      </c>
      <c r="E3661" t="str">
        <f t="array" ref="E3661">IF(ISLOGICAL(D3661),"",FREQUENCY(IF('Data Transformation'!$B$425:$B$8425='Bin Analysis'!$B3651,'Data Transformation'!$G$425:$G$8425),D3661))</f>
        <v/>
      </c>
      <c r="F3661" t="str">
        <f t="shared" si="456"/>
        <v/>
      </c>
      <c r="G3661">
        <f>Weighting!$H$13</f>
        <v>0</v>
      </c>
      <c r="H3661">
        <f t="array" ref="H3661">FREQUENCY(IF('Data Transformation'!$B$4:$B$8425=B3651,'Data Transformation'!$G$4:$G$8425),'Bin Analysis'!$B3661)</f>
        <v>16</v>
      </c>
      <c r="I3661">
        <f t="shared" si="457"/>
        <v>0</v>
      </c>
      <c r="J3661">
        <f t="shared" si="458"/>
        <v>0</v>
      </c>
      <c r="K3661">
        <f>J3661*Weighting!$W$13</f>
        <v>0</v>
      </c>
      <c r="M3661" s="14"/>
    </row>
    <row r="3662" spans="1:25" x14ac:dyDescent="0.25">
      <c r="A3662" s="32">
        <f>IF(Weighting!$P$14&gt;0,B3662,"")</f>
        <v>1.369</v>
      </c>
      <c r="B3662">
        <f>Weighting!$C$14</f>
        <v>1.369</v>
      </c>
      <c r="C3662">
        <f>Weighting!$F$14</f>
        <v>0</v>
      </c>
      <c r="D3662" t="b">
        <f>IF(C3662=1,'Data Transformation'!$G$3+0.5*'Data Transformation'!$W$25,IF(C3663=1,D3663-'Data Transformation'!$W$25,FALSE))</f>
        <v>0</v>
      </c>
      <c r="E3662" t="str">
        <f t="array" ref="E3662">IF(ISLOGICAL(D3662),"",FREQUENCY(IF('Data Transformation'!$B$425:$B$8425='Bin Analysis'!$B3651,'Data Transformation'!$G$425:$G$8425),D3662))</f>
        <v/>
      </c>
      <c r="F3662" t="str">
        <f t="shared" si="456"/>
        <v/>
      </c>
      <c r="G3662">
        <f>Weighting!$H$14</f>
        <v>0</v>
      </c>
      <c r="H3662">
        <f t="array" ref="H3662">FREQUENCY(IF('Data Transformation'!$B$4:$B$8425=B3651,'Data Transformation'!$G$4:$G$8425),'Bin Analysis'!$B3662)</f>
        <v>16</v>
      </c>
      <c r="I3662">
        <f t="shared" si="457"/>
        <v>0</v>
      </c>
      <c r="J3662">
        <f t="shared" si="458"/>
        <v>0</v>
      </c>
      <c r="K3662">
        <f>J3662*Weighting!$W$14</f>
        <v>0</v>
      </c>
      <c r="M3662" s="14"/>
    </row>
    <row r="3663" spans="1:25" x14ac:dyDescent="0.25">
      <c r="A3663" s="32">
        <f>IF(Weighting!$P$15&gt;0,B3663,"")</f>
        <v>1.5000009999999999</v>
      </c>
      <c r="B3663">
        <f>Weighting!$C$15</f>
        <v>1.5000009999999999</v>
      </c>
      <c r="C3663">
        <f>Weighting!$F$15</f>
        <v>0</v>
      </c>
      <c r="D3663" t="b">
        <f>IF(C3663=1,'Data Transformation'!$G$3+0.5*'Data Transformation'!$W$25,IF(C3664=1,D3664-'Data Transformation'!$W$25,FALSE))</f>
        <v>0</v>
      </c>
      <c r="E3663" t="str">
        <f t="array" ref="E3663">IF(ISLOGICAL(D3663),"",FREQUENCY(IF('Data Transformation'!$B$425:$B$8425='Bin Analysis'!$B3651,'Data Transformation'!$G$425:$G$8425),D3663))</f>
        <v/>
      </c>
      <c r="F3663" t="str">
        <f t="shared" si="456"/>
        <v/>
      </c>
      <c r="G3663">
        <f>Weighting!$H$15</f>
        <v>0</v>
      </c>
      <c r="H3663">
        <f t="array" ref="H3663">FREQUENCY(IF('Data Transformation'!$B$4:$B$8425=B3651,'Data Transformation'!$G$4:$G$8425),'Bin Analysis'!$B3663)</f>
        <v>16</v>
      </c>
      <c r="I3663">
        <f t="shared" si="457"/>
        <v>0</v>
      </c>
      <c r="J3663">
        <f t="shared" si="458"/>
        <v>0</v>
      </c>
      <c r="K3663">
        <f>J3663*Weighting!$W$15</f>
        <v>0</v>
      </c>
      <c r="M3663" s="14"/>
    </row>
    <row r="3664" spans="1:25" x14ac:dyDescent="0.25">
      <c r="A3664" s="32" t="str">
        <f>IF(Weighting!$P$16&gt;0,B3664,"")</f>
        <v/>
      </c>
      <c r="B3664">
        <f>Weighting!$C$16</f>
        <v>1.631</v>
      </c>
      <c r="C3664">
        <f>Weighting!$F$16</f>
        <v>0</v>
      </c>
      <c r="D3664" t="b">
        <f>IF(C3664=1,'Data Transformation'!$G$3+0.5*'Data Transformation'!$W$25,IF(C3665=1,D3665-'Data Transformation'!$W$25,FALSE))</f>
        <v>0</v>
      </c>
      <c r="E3664" t="str">
        <f t="array" ref="E3664">IF(ISLOGICAL(D3664),"",FREQUENCY(IF('Data Transformation'!$B$425:$B$8425='Bin Analysis'!$B3651,'Data Transformation'!$G$425:$G$8425),D3664))</f>
        <v/>
      </c>
      <c r="F3664" t="str">
        <f t="shared" si="456"/>
        <v/>
      </c>
      <c r="G3664">
        <f>Weighting!$H$16</f>
        <v>0</v>
      </c>
      <c r="H3664">
        <f t="array" ref="H3664">FREQUENCY(IF('Data Transformation'!$B$4:$B$8425=B3651,'Data Transformation'!$G$4:$G$8425),'Bin Analysis'!$B3664)</f>
        <v>16</v>
      </c>
      <c r="I3664">
        <f t="shared" si="457"/>
        <v>0</v>
      </c>
      <c r="J3664">
        <f t="shared" si="458"/>
        <v>0</v>
      </c>
      <c r="K3664">
        <f>J3664*Weighting!$W$16</f>
        <v>0</v>
      </c>
      <c r="M3664" s="14"/>
    </row>
    <row r="3665" spans="1:25" x14ac:dyDescent="0.25">
      <c r="A3665" s="32" t="str">
        <f>IF(Weighting!$P$17&gt;0,B3665,"")</f>
        <v/>
      </c>
      <c r="B3665">
        <f>Weighting!$C$17</f>
        <v>1.762</v>
      </c>
      <c r="C3665">
        <f>Weighting!$F$17</f>
        <v>0</v>
      </c>
      <c r="D3665" t="b">
        <f>IF(C3665=1,'Data Transformation'!$G$3+0.5*'Data Transformation'!$W$25,IF(C3666=1,D3666-'Data Transformation'!$W$25,FALSE))</f>
        <v>0</v>
      </c>
      <c r="E3665" t="str">
        <f t="array" ref="E3665">IF(ISLOGICAL(D3665),"",FREQUENCY(IF('Data Transformation'!$B$425:$B$8425='Bin Analysis'!$B3651,'Data Transformation'!$G$425:$G$8425),D3665))</f>
        <v/>
      </c>
      <c r="F3665" t="str">
        <f t="shared" si="456"/>
        <v/>
      </c>
      <c r="G3665">
        <f>Weighting!$H$17</f>
        <v>0</v>
      </c>
      <c r="H3665">
        <f t="array" ref="H3665">FREQUENCY(IF('Data Transformation'!$B$4:$B$8425=B3651,'Data Transformation'!$G$4:$G$8425),'Bin Analysis'!$B3665)</f>
        <v>16</v>
      </c>
      <c r="I3665">
        <f t="shared" si="457"/>
        <v>0</v>
      </c>
      <c r="J3665">
        <f t="shared" si="458"/>
        <v>0</v>
      </c>
      <c r="K3665">
        <f>J3665*Weighting!$W$17</f>
        <v>0</v>
      </c>
      <c r="M3665" s="14"/>
    </row>
    <row r="3666" spans="1:25" x14ac:dyDescent="0.25">
      <c r="A3666" s="32" t="str">
        <f>IF(Weighting!$P$18&gt;0,B3666,"")</f>
        <v/>
      </c>
      <c r="B3666">
        <f>Weighting!$C$18</f>
        <v>1.893</v>
      </c>
      <c r="C3666">
        <f>Weighting!$F$18</f>
        <v>0</v>
      </c>
      <c r="D3666" t="b">
        <f>IF(C3666=1,'Data Transformation'!$G$3+0.5*'Data Transformation'!$W$25,IF(C3667=1,D3667-'Data Transformation'!$W$25,FALSE))</f>
        <v>0</v>
      </c>
      <c r="E3666" t="str">
        <f t="array" ref="E3666">IF(ISLOGICAL(D3666),"",FREQUENCY(IF('Data Transformation'!$B$425:$B$8425='Bin Analysis'!$B3651,'Data Transformation'!$G$425:$G$8425),D3666))</f>
        <v/>
      </c>
      <c r="F3666" t="str">
        <f t="shared" si="456"/>
        <v/>
      </c>
      <c r="G3666">
        <f>Weighting!$H$18</f>
        <v>0</v>
      </c>
      <c r="H3666">
        <f t="array" ref="H3666">FREQUENCY(IF('Data Transformation'!$B$4:$B$8425=B3651,'Data Transformation'!$G$4:$G$8425),'Bin Analysis'!$B3666)</f>
        <v>16</v>
      </c>
      <c r="I3666">
        <f t="shared" si="457"/>
        <v>0</v>
      </c>
      <c r="J3666">
        <f t="shared" si="458"/>
        <v>0</v>
      </c>
      <c r="K3666">
        <f>J3666*Weighting!$W$18</f>
        <v>0</v>
      </c>
      <c r="M3666" s="14"/>
    </row>
    <row r="3667" spans="1:25" x14ac:dyDescent="0.25">
      <c r="A3667" s="32" t="str">
        <f>IF(Weighting!$P$19&gt;0,B3667,"")</f>
        <v/>
      </c>
      <c r="B3667">
        <f>Weighting!$C$19</f>
        <v>2.024</v>
      </c>
      <c r="C3667">
        <f>Weighting!$F$19</f>
        <v>0</v>
      </c>
      <c r="D3667" t="b">
        <f>IF(C3667=1,'Data Transformation'!$G$3+0.5*'Data Transformation'!$W$25,IF(C3668=1,D3668-'Data Transformation'!$W$25,FALSE))</f>
        <v>0</v>
      </c>
      <c r="E3667" t="str">
        <f t="array" ref="E3667">IF(ISLOGICAL(D3667),"",FREQUENCY(IF('Data Transformation'!$B$425:$B$8425='Bin Analysis'!$B3651,'Data Transformation'!$G$425:$G$8425),D3667))</f>
        <v/>
      </c>
      <c r="F3667" t="str">
        <f t="shared" si="456"/>
        <v/>
      </c>
      <c r="G3667">
        <f>Weighting!$H$19</f>
        <v>0</v>
      </c>
      <c r="H3667">
        <f t="array" ref="H3667">FREQUENCY(IF('Data Transformation'!$B$4:$B$8425=B3651,'Data Transformation'!$G$4:$G$8425),'Bin Analysis'!$B3667)</f>
        <v>16</v>
      </c>
      <c r="I3667">
        <f t="shared" si="457"/>
        <v>0</v>
      </c>
      <c r="J3667">
        <f t="shared" si="458"/>
        <v>0</v>
      </c>
      <c r="K3667">
        <f>J3667*Weighting!$W$19</f>
        <v>0</v>
      </c>
      <c r="M3667" s="14"/>
    </row>
    <row r="3668" spans="1:25" x14ac:dyDescent="0.25">
      <c r="A3668" s="32" t="str">
        <f>IF(Weighting!$P$20&gt;0,B3668,"")</f>
        <v/>
      </c>
      <c r="B3668">
        <f>Weighting!$C$20</f>
        <v>2.1550000000000002</v>
      </c>
      <c r="C3668">
        <f>Weighting!$F$20</f>
        <v>0</v>
      </c>
      <c r="D3668" t="b">
        <f>IF(C3668=1,'Data Transformation'!$G$3+0.5*'Data Transformation'!$W$25,IF(C3669=1,D3669-'Data Transformation'!$W$25,FALSE))</f>
        <v>0</v>
      </c>
      <c r="E3668" t="str">
        <f t="array" ref="E3668">IF(ISLOGICAL(D3668),"",FREQUENCY(IF('Data Transformation'!$B$425:$B$8425='Bin Analysis'!$B3651,'Data Transformation'!$G$425:$G$8425),D3668))</f>
        <v/>
      </c>
      <c r="F3668" t="str">
        <f t="shared" si="456"/>
        <v/>
      </c>
      <c r="G3668">
        <f>Weighting!$H$20</f>
        <v>0</v>
      </c>
      <c r="H3668">
        <f t="array" ref="H3668">FREQUENCY(IF('Data Transformation'!$B$4:$B$8425=B3651,'Data Transformation'!$G$4:$G$8425),'Bin Analysis'!$B3668)</f>
        <v>16</v>
      </c>
      <c r="I3668">
        <f t="shared" si="457"/>
        <v>0</v>
      </c>
      <c r="J3668">
        <f t="shared" si="458"/>
        <v>0</v>
      </c>
      <c r="K3668">
        <f>J3668*Weighting!$W$20</f>
        <v>0</v>
      </c>
      <c r="M3668" s="14"/>
    </row>
    <row r="3669" spans="1:25" x14ac:dyDescent="0.25">
      <c r="A3669" s="32" t="str">
        <f>IF(Weighting!$P$21&gt;0,B3669,"")</f>
        <v/>
      </c>
      <c r="B3669">
        <f>Weighting!$C$21</f>
        <v>2.2860000000000005</v>
      </c>
      <c r="C3669">
        <f>Weighting!$F$21</f>
        <v>0</v>
      </c>
      <c r="D3669" t="b">
        <f>IF(C3669=1,'Data Transformation'!$G$3+0.5*'Data Transformation'!$W$25,IF(C3670=1,D3670-'Data Transformation'!$W$25,FALSE))</f>
        <v>0</v>
      </c>
      <c r="E3669" t="str">
        <f t="array" ref="E3669">IF(ISLOGICAL(D3669),"",FREQUENCY(IF('Data Transformation'!$B$425:$B$8425='Bin Analysis'!$B3651,'Data Transformation'!$G$425:$G$8425),D3669))</f>
        <v/>
      </c>
      <c r="F3669" t="str">
        <f t="shared" si="456"/>
        <v/>
      </c>
      <c r="G3669">
        <f>Weighting!$H$21</f>
        <v>0</v>
      </c>
      <c r="H3669">
        <f t="array" ref="H3669">FREQUENCY(IF('Data Transformation'!$B$4:$B$8425=B3651,'Data Transformation'!$G$4:$G$8425),'Bin Analysis'!$B3669)</f>
        <v>16</v>
      </c>
      <c r="I3669">
        <f t="shared" si="457"/>
        <v>0</v>
      </c>
      <c r="J3669">
        <f t="shared" si="458"/>
        <v>0</v>
      </c>
      <c r="K3669">
        <f>J3669*Weighting!$W$21</f>
        <v>0</v>
      </c>
      <c r="M3669" s="14"/>
    </row>
    <row r="3670" spans="1:25" x14ac:dyDescent="0.25">
      <c r="A3670" s="32" t="str">
        <f>IF(Weighting!$P$22&gt;0,B3670,"")</f>
        <v/>
      </c>
      <c r="B3670">
        <f>Weighting!$C$22</f>
        <v>2.4170000000000007</v>
      </c>
      <c r="C3670">
        <f>Weighting!$F$22</f>
        <v>0</v>
      </c>
      <c r="D3670" t="b">
        <f>IF(C3670=1,'Data Transformation'!$G$3+0.5*'Data Transformation'!$W$25,IF(C3671=1,D3671-'Data Transformation'!$W$25,FALSE))</f>
        <v>0</v>
      </c>
      <c r="E3670" t="str">
        <f t="array" ref="E3670">IF(ISLOGICAL(D3670),"",FREQUENCY(IF('Data Transformation'!$B$425:$B$8425='Bin Analysis'!$B3651,'Data Transformation'!$G$425:$G$8425),D3670))</f>
        <v/>
      </c>
      <c r="F3670" t="str">
        <f t="shared" si="456"/>
        <v/>
      </c>
      <c r="G3670">
        <f>Weighting!$H$22</f>
        <v>0</v>
      </c>
      <c r="H3670">
        <f t="array" ref="H3670">FREQUENCY(IF('Data Transformation'!$B$4:$B$8425=B3651,'Data Transformation'!$G$4:$G$8425),'Bin Analysis'!$B3670)</f>
        <v>16</v>
      </c>
      <c r="I3670">
        <f t="shared" si="457"/>
        <v>0</v>
      </c>
      <c r="J3670">
        <f t="shared" si="458"/>
        <v>0</v>
      </c>
      <c r="K3670">
        <f>J3670*Weighting!$W$22</f>
        <v>0</v>
      </c>
      <c r="M3670" s="14"/>
    </row>
    <row r="3671" spans="1:25" x14ac:dyDescent="0.25">
      <c r="A3671" s="32" t="str">
        <f>IF(Weighting!$P$23&gt;0,B3671,"")</f>
        <v/>
      </c>
      <c r="B3671">
        <f>Weighting!$C$23</f>
        <v>2.5480000000000009</v>
      </c>
      <c r="C3671">
        <f>Weighting!$F$23</f>
        <v>0</v>
      </c>
      <c r="D3671" t="b">
        <f>IF(C3671=1,'Data Transformation'!$G$3+0.5*'Data Transformation'!$W$25,IF(C3672=1,D3672-'Data Transformation'!$W$25,FALSE))</f>
        <v>0</v>
      </c>
      <c r="E3671" t="str">
        <f t="array" ref="E3671">IF(ISLOGICAL(D3671),"",FREQUENCY(IF('Data Transformation'!$B$425:$B$8425='Bin Analysis'!$B3651,'Data Transformation'!$G$425:$G$8425),D3671))</f>
        <v/>
      </c>
      <c r="F3671" t="str">
        <f t="shared" si="456"/>
        <v/>
      </c>
      <c r="G3671">
        <f>Weighting!$H$23</f>
        <v>0</v>
      </c>
      <c r="H3671">
        <f t="array" ref="H3671">FREQUENCY(IF('Data Transformation'!$B$4:$B$8425=B3651,'Data Transformation'!$G$4:$G$8425),'Bin Analysis'!$B3671)</f>
        <v>16</v>
      </c>
      <c r="I3671">
        <f t="shared" si="457"/>
        <v>0</v>
      </c>
      <c r="J3671">
        <f t="shared" si="458"/>
        <v>0</v>
      </c>
      <c r="K3671">
        <f>J3671*Weighting!$W$23</f>
        <v>0</v>
      </c>
      <c r="M3671" s="14"/>
    </row>
    <row r="3672" spans="1:25" x14ac:dyDescent="0.25">
      <c r="A3672" s="32" t="str">
        <f>IF(Weighting!$P$24&gt;0,B3672,"")</f>
        <v/>
      </c>
      <c r="B3672">
        <f>Weighting!$C$24</f>
        <v>2.6790000000000012</v>
      </c>
      <c r="C3672">
        <f>Weighting!$F$24</f>
        <v>0</v>
      </c>
      <c r="D3672" t="b">
        <f>IF(C3672=1,'Data Transformation'!$G$3+0.5*'Data Transformation'!$W$25,IF(C3673=1,D3673-'Data Transformation'!$W$25,FALSE))</f>
        <v>0</v>
      </c>
      <c r="E3672" t="str">
        <f t="array" ref="E3672">IF(ISLOGICAL(D3672),"",FREQUENCY(IF('Data Transformation'!$B$425:$B$8425='Bin Analysis'!$B3651,'Data Transformation'!$G$425:$G$8425),D3672))</f>
        <v/>
      </c>
      <c r="F3672" t="str">
        <f t="shared" si="456"/>
        <v/>
      </c>
      <c r="G3672">
        <f>Weighting!$H$24</f>
        <v>0</v>
      </c>
      <c r="H3672">
        <f t="array" ref="H3672">FREQUENCY(IF('Data Transformation'!$B$4:$B$8425=B3651,'Data Transformation'!$G$4:$G$8425),'Bin Analysis'!$B3672)</f>
        <v>16</v>
      </c>
      <c r="I3672">
        <f t="shared" si="457"/>
        <v>0</v>
      </c>
      <c r="J3672">
        <f t="shared" si="458"/>
        <v>0</v>
      </c>
      <c r="K3672">
        <f>J3672*Weighting!$W$24</f>
        <v>0</v>
      </c>
      <c r="M3672" s="14"/>
    </row>
    <row r="3673" spans="1:25" x14ac:dyDescent="0.25">
      <c r="A3673" s="32" t="str">
        <f>IF(Weighting!$P$25&gt;0,B3673,"")</f>
        <v/>
      </c>
      <c r="B3673">
        <f>Weighting!$C$25</f>
        <v>2.8100000000000014</v>
      </c>
      <c r="C3673">
        <f>Weighting!$F$25</f>
        <v>0</v>
      </c>
      <c r="D3673" t="b">
        <f>IF(C3673=1,'Data Transformation'!$G$3+0.5*'Data Transformation'!$W$25,IF(C3674=1,D3674-'Data Transformation'!$W$25,FALSE))</f>
        <v>0</v>
      </c>
      <c r="E3673" t="str">
        <f t="array" ref="E3673">IF(ISLOGICAL(D3673),"",FREQUENCY(IF('Data Transformation'!$B$425:$B$8425='Bin Analysis'!$B3651,'Data Transformation'!$G$425:$G$8425),D3673))</f>
        <v/>
      </c>
      <c r="F3673" t="str">
        <f t="shared" si="456"/>
        <v/>
      </c>
      <c r="G3673">
        <f>Weighting!$H$25</f>
        <v>0</v>
      </c>
      <c r="H3673">
        <f t="array" ref="H3673">FREQUENCY(IF('Data Transformation'!$B$4:$B$8425=B3651,'Data Transformation'!$G$4:$G$8425),'Bin Analysis'!$B3673)</f>
        <v>16</v>
      </c>
      <c r="I3673">
        <f t="shared" si="457"/>
        <v>0</v>
      </c>
      <c r="J3673">
        <f t="shared" si="458"/>
        <v>0</v>
      </c>
      <c r="K3673">
        <f>J3673*Weighting!$W$25</f>
        <v>0</v>
      </c>
      <c r="M3673" s="14"/>
    </row>
    <row r="3674" spans="1:25" x14ac:dyDescent="0.25">
      <c r="O3674"/>
      <c r="P3674"/>
      <c r="Q3674"/>
      <c r="R3674"/>
    </row>
    <row r="3675" spans="1:25" ht="23.25" x14ac:dyDescent="0.35">
      <c r="A3675" s="21" t="s">
        <v>0</v>
      </c>
      <c r="B3675" s="21">
        <f>IFERROR(VLOOKUP(C3675,'Data Transformation'!$L$6:$M$426,2,FALSE),"")</f>
        <v>153</v>
      </c>
      <c r="C3675" s="21">
        <f>C3651+1</f>
        <v>153</v>
      </c>
      <c r="D3675" s="21"/>
      <c r="E3675" s="21"/>
      <c r="F3675" s="21"/>
      <c r="G3675" s="21"/>
      <c r="H3675" s="22"/>
      <c r="I3675" s="22"/>
      <c r="J3675" s="22"/>
      <c r="K3675" s="21"/>
      <c r="L3675" s="21">
        <f>B3675</f>
        <v>153</v>
      </c>
      <c r="M3675" s="23">
        <f>INDEX('Data Transformation'!$O$4:$O$424,MATCH($B3675,'Data Transformation'!$M$4:$M$424,0),MATCH($M$2,'Data Transformation'!$O$3,0))</f>
        <v>19</v>
      </c>
      <c r="N3675" s="27">
        <f>IF('Input and Summary Results'!$J$16="minimum",'Bin Analysis'!X3676/(M3675-1),'Bin Analysis'!Y3675/('Bin Analysis'!M3675-1))</f>
        <v>0</v>
      </c>
      <c r="O3675" s="27">
        <f>IF(M3675=FALSE,NA(),(VLOOKUP(1,C3678:K3697,4,FALSE))/(M3675-1))</f>
        <v>5.5555555555555552E-2</v>
      </c>
      <c r="P3675" s="27">
        <f>IF(M3675=FALSE,NA(),SUM(J3678:J3697)/Weighting!$S$5)</f>
        <v>0.5</v>
      </c>
      <c r="Q3675" s="27">
        <f>IF(M3675=FALSE,NA(),SUM(K3678:K3697)/Weighting!$S$6)</f>
        <v>0.39130434782608697</v>
      </c>
      <c r="R3675" s="27">
        <f>IF(M3675=FALSE,NA(),(VLOOKUP(1,G3678:K3697,3,FALSE))/(M3675-1))</f>
        <v>0.77777777777777779</v>
      </c>
      <c r="S3675" s="22" t="str">
        <f>IF(M3675=FALSE,NA(),IF(SUM(J3678:J3697)=2,"yes","no"))</f>
        <v>no</v>
      </c>
      <c r="X3675" s="2" cm="2">
        <f t="array" ref="X3675:X3676">FREQUENCY(IF('Data Transformation'!$B$425:$B$6424='Bin Analysis'!L3675,'Data Transformation'!$G$425:$G$6424),'Data Transformation'!$U$11)</f>
        <v>18</v>
      </c>
      <c r="Y3675" s="2" cm="2">
        <f t="array" ref="Y3675:Y3676">FREQUENCY(IF('Data Transformation'!$B$425:$B$6424='Bin Analysis'!L3675,'Data Transformation'!$G$425:$G$6424),'Data Transformation'!$U$12)</f>
        <v>17</v>
      </c>
    </row>
    <row r="3676" spans="1:25" x14ac:dyDescent="0.25">
      <c r="A3676" s="14" t="s">
        <v>66</v>
      </c>
      <c r="B3676" t="s">
        <v>47</v>
      </c>
      <c r="C3676" t="s">
        <v>5</v>
      </c>
      <c r="D3676" t="s">
        <v>99</v>
      </c>
      <c r="E3676" t="s">
        <v>100</v>
      </c>
      <c r="F3676" t="s">
        <v>101</v>
      </c>
      <c r="G3676" t="s">
        <v>69</v>
      </c>
      <c r="H3676" t="s">
        <v>31</v>
      </c>
      <c r="I3676" t="s">
        <v>32</v>
      </c>
      <c r="J3676" t="s">
        <v>46</v>
      </c>
      <c r="K3676" s="14" t="s">
        <v>45</v>
      </c>
      <c r="M3676" s="14"/>
      <c r="X3676" s="2">
        <v>0</v>
      </c>
      <c r="Y3676" s="2">
        <v>1</v>
      </c>
    </row>
    <row r="3677" spans="1:25" x14ac:dyDescent="0.25">
      <c r="A3677" s="32"/>
      <c r="D3677" t="b">
        <f>IF(C3677=1,'Data Transformation'!$G$3+0.5*'Data Transformation'!$W$25,IF(C3678=1,D3678-'Data Transformation'!$W$25,FALSE))</f>
        <v>0</v>
      </c>
      <c r="E3677" t="str">
        <f t="array" ref="E3677">IF(ISLOGICAL(D3677),"",FREQUENCY(IF('Data Transformation'!$B$425:$B$8425='Bin Analysis'!$B3675,'Data Transformation'!$G$425:$G$8425),D3677))</f>
        <v/>
      </c>
      <c r="F3677" t="str">
        <f>IF(ISLOGICAL(D3677),"",E3677-E3676)</f>
        <v/>
      </c>
      <c r="M3677" s="14"/>
    </row>
    <row r="3678" spans="1:25" x14ac:dyDescent="0.25">
      <c r="A3678" s="32">
        <f>IF(Weighting!$P$6&gt;0,B3678,"")</f>
        <v>0.32100000000000001</v>
      </c>
      <c r="B3678">
        <f>Weighting!$C$6</f>
        <v>0.32100000000000001</v>
      </c>
      <c r="C3678">
        <f>Weighting!$F$6</f>
        <v>0</v>
      </c>
      <c r="D3678" t="b">
        <f>IF(C3678=1,'Data Transformation'!$G$3+0.5*'Data Transformation'!$W$25,IF(C3679=1,D3679-'Data Transformation'!$W$25,FALSE))</f>
        <v>0</v>
      </c>
      <c r="E3678" t="str">
        <f t="array" ref="E3678">IF(ISLOGICAL(D3678),"",FREQUENCY(IF('Data Transformation'!$B$425:$B$8425='Bin Analysis'!$B3675,'Data Transformation'!$G$425:$G$8425),D3678))</f>
        <v/>
      </c>
      <c r="F3678" t="str">
        <f>IF(ISLOGICAL(D3678),"",E3678-E3677)</f>
        <v/>
      </c>
      <c r="G3678">
        <f>Weighting!$H$6</f>
        <v>1</v>
      </c>
      <c r="H3678">
        <f t="array" ref="H3678">FREQUENCY(IF('Data Transformation'!$B$4:$B$8425=B3675,'Data Transformation'!$G$4:$G$8425),'Bin Analysis'!$B3678)</f>
        <v>14</v>
      </c>
      <c r="I3678">
        <f>H3678-H3677</f>
        <v>14</v>
      </c>
      <c r="J3678">
        <f>IF(I3678=0,0,1)</f>
        <v>1</v>
      </c>
      <c r="K3678">
        <f>J3678*Weighting!$W$6</f>
        <v>1</v>
      </c>
      <c r="M3678" s="14"/>
    </row>
    <row r="3679" spans="1:25" x14ac:dyDescent="0.25">
      <c r="A3679" s="32">
        <f>IF(Weighting!$P$7&gt;0,B3679,"")</f>
        <v>0.45200000000000001</v>
      </c>
      <c r="B3679">
        <f>Weighting!$C$7</f>
        <v>0.45200000000000001</v>
      </c>
      <c r="C3679">
        <f>Weighting!$F$7</f>
        <v>0</v>
      </c>
      <c r="D3679" t="b">
        <f>IF(C3679=1,'Data Transformation'!$G$3+0.5*'Data Transformation'!$W$25,IF(C3680=1,D3680-'Data Transformation'!$W$25,FALSE))</f>
        <v>0</v>
      </c>
      <c r="E3679" t="str">
        <f t="array" ref="E3679">IF(ISLOGICAL(D3679),"",FREQUENCY(IF('Data Transformation'!$B$425:$B$8425='Bin Analysis'!$B3675,'Data Transformation'!$G$425:$G$8425),D3679))</f>
        <v/>
      </c>
      <c r="F3679" t="str">
        <f t="shared" ref="F3679:F3697" si="459">IF(ISLOGICAL(D3679),"",E3679-E3678)</f>
        <v/>
      </c>
      <c r="G3679">
        <f>Weighting!$H$7</f>
        <v>0</v>
      </c>
      <c r="H3679">
        <f t="array" ref="H3679">FREQUENCY(IF('Data Transformation'!$B$4:$B$8425=B3675,'Data Transformation'!$G$4:$G$8425),'Bin Analysis'!$B3679)</f>
        <v>16</v>
      </c>
      <c r="I3679">
        <f t="shared" ref="I3679:I3697" si="460">H3679-H3678</f>
        <v>2</v>
      </c>
      <c r="J3679">
        <f>IF(I3679=0,0,1)</f>
        <v>1</v>
      </c>
      <c r="K3679">
        <f>J3679*Weighting!$W$7</f>
        <v>2</v>
      </c>
      <c r="M3679" s="14"/>
    </row>
    <row r="3680" spans="1:25" x14ac:dyDescent="0.25">
      <c r="A3680" s="32">
        <f>IF(Weighting!$P$8&gt;0,B3680,"")</f>
        <v>0.58299999999999996</v>
      </c>
      <c r="B3680">
        <f>Weighting!$C$8</f>
        <v>0.58299999999999996</v>
      </c>
      <c r="C3680">
        <f>Weighting!$F$8</f>
        <v>0</v>
      </c>
      <c r="D3680" t="b">
        <f>IF(C3680=1,'Data Transformation'!$G$3+0.5*'Data Transformation'!$W$25,IF(C3681=1,D3681-'Data Transformation'!$W$25,FALSE))</f>
        <v>0</v>
      </c>
      <c r="E3680" t="str">
        <f t="array" ref="E3680">IF(ISLOGICAL(D3680),"",FREQUENCY(IF('Data Transformation'!$B$425:$B$8425='Bin Analysis'!$B3675,'Data Transformation'!$G$425:$G$8425),D3680))</f>
        <v/>
      </c>
      <c r="F3680" t="str">
        <f t="shared" si="459"/>
        <v/>
      </c>
      <c r="G3680">
        <f>Weighting!$H$8</f>
        <v>0</v>
      </c>
      <c r="H3680">
        <f t="array" ref="H3680">FREQUENCY(IF('Data Transformation'!$B$4:$B$8425=B3675,'Data Transformation'!$G$4:$G$8425),'Bin Analysis'!$B3680)</f>
        <v>17</v>
      </c>
      <c r="I3680">
        <f t="shared" si="460"/>
        <v>1</v>
      </c>
      <c r="J3680">
        <f t="shared" ref="J3680:J3697" si="461">IF(I3680=0,0,1)</f>
        <v>1</v>
      </c>
      <c r="K3680">
        <f>J3680*Weighting!$W$8</f>
        <v>3</v>
      </c>
      <c r="M3680" s="14"/>
    </row>
    <row r="3681" spans="1:13" x14ac:dyDescent="0.25">
      <c r="A3681" s="32">
        <f>IF(Weighting!$P$9&gt;0,B3681,"")</f>
        <v>0.71399999999999997</v>
      </c>
      <c r="B3681" s="50">
        <f>Weighting!$C$9</f>
        <v>0.71399999999999997</v>
      </c>
      <c r="C3681">
        <f>Weighting!$F$9</f>
        <v>0</v>
      </c>
      <c r="D3681" t="b">
        <f>IF(C3681=1,'Data Transformation'!$G$3+0.5*'Data Transformation'!$W$25,IF(C3682=1,D3682-'Data Transformation'!$W$25,FALSE))</f>
        <v>0</v>
      </c>
      <c r="E3681" t="str">
        <f t="array" ref="E3681">IF(ISLOGICAL(D3681),"",FREQUENCY(IF('Data Transformation'!$B$425:$B$8425='Bin Analysis'!$B3675,'Data Transformation'!$G$425:$G$8425),D3681))</f>
        <v/>
      </c>
      <c r="F3681" t="str">
        <f t="shared" si="459"/>
        <v/>
      </c>
      <c r="G3681">
        <f>Weighting!$H$9</f>
        <v>0</v>
      </c>
      <c r="H3681">
        <f t="array" ref="H3681">FREQUENCY(IF('Data Transformation'!$B$4:$B$8425=B3675,'Data Transformation'!$G$4:$G$8425),'Bin Analysis'!$B3681)</f>
        <v>17</v>
      </c>
      <c r="I3681">
        <f t="shared" si="460"/>
        <v>0</v>
      </c>
      <c r="J3681">
        <f t="shared" si="461"/>
        <v>0</v>
      </c>
      <c r="K3681">
        <f>J3681*Weighting!$W$9</f>
        <v>0</v>
      </c>
      <c r="M3681" s="14"/>
    </row>
    <row r="3682" spans="1:13" x14ac:dyDescent="0.25">
      <c r="A3682" s="32">
        <f>IF(Weighting!$P$10&gt;0,B3682,"")</f>
        <v>0.84499999999999997</v>
      </c>
      <c r="B3682">
        <f>Weighting!$C$10</f>
        <v>0.84499999999999997</v>
      </c>
      <c r="C3682">
        <f>Weighting!$F$10</f>
        <v>0</v>
      </c>
      <c r="D3682" t="b">
        <f>IF(C3682=1,'Data Transformation'!$G$3+0.5*'Data Transformation'!$W$25,IF(C3683=1,D3683-'Data Transformation'!$W$25,FALSE))</f>
        <v>0</v>
      </c>
      <c r="E3682" t="str">
        <f t="array" ref="E3682">IF(ISLOGICAL(D3682),"",FREQUENCY(IF('Data Transformation'!$B$425:$B$8425='Bin Analysis'!$B3675,'Data Transformation'!$G$425:$G$8425),D3682))</f>
        <v/>
      </c>
      <c r="F3682" t="str">
        <f t="shared" si="459"/>
        <v/>
      </c>
      <c r="G3682">
        <f>Weighting!$H$10</f>
        <v>0</v>
      </c>
      <c r="H3682">
        <f t="array" ref="H3682">FREQUENCY(IF('Data Transformation'!$B$4:$B$8425=B3675,'Data Transformation'!$G$4:$G$8425),'Bin Analysis'!$B3682)</f>
        <v>17</v>
      </c>
      <c r="I3682">
        <f t="shared" si="460"/>
        <v>0</v>
      </c>
      <c r="J3682">
        <f t="shared" si="461"/>
        <v>0</v>
      </c>
      <c r="K3682">
        <f>J3682*Weighting!$W$10</f>
        <v>0</v>
      </c>
      <c r="M3682" s="14"/>
    </row>
    <row r="3683" spans="1:13" x14ac:dyDescent="0.25">
      <c r="A3683" s="32">
        <f>IF(Weighting!$P$11&gt;0,B3683,"")</f>
        <v>0.97599999999999998</v>
      </c>
      <c r="B3683">
        <f>Weighting!$C$11</f>
        <v>0.97599999999999998</v>
      </c>
      <c r="C3683">
        <f>Weighting!$F$11</f>
        <v>0</v>
      </c>
      <c r="D3683">
        <f>IF(C3683=1,'Data Transformation'!$G$3+0.5*'Data Transformation'!$W$25,IF(C3684=1,D3684-'Data Transformation'!$W$25,FALSE))</f>
        <v>0.86899999999999999</v>
      </c>
      <c r="E3683">
        <f t="array" ref="E3683">IF(ISLOGICAL(D3683),"",FREQUENCY(IF('Data Transformation'!$B$425:$B$8425='Bin Analysis'!$B3675,'Data Transformation'!$G$425:$G$8425),D3683))</f>
        <v>17</v>
      </c>
      <c r="F3683" t="e">
        <f t="shared" si="459"/>
        <v>#VALUE!</v>
      </c>
      <c r="G3683">
        <f>Weighting!$H$11</f>
        <v>0</v>
      </c>
      <c r="H3683">
        <f t="array" ref="H3683">FREQUENCY(IF('Data Transformation'!$B$4:$B$8425=B3675,'Data Transformation'!$G$4:$G$8425),'Bin Analysis'!$B3683)</f>
        <v>18</v>
      </c>
      <c r="I3683">
        <f t="shared" si="460"/>
        <v>1</v>
      </c>
      <c r="J3683">
        <f t="shared" si="461"/>
        <v>1</v>
      </c>
      <c r="K3683">
        <f>J3683*Weighting!$W$11</f>
        <v>2</v>
      </c>
      <c r="M3683" s="14"/>
    </row>
    <row r="3684" spans="1:13" x14ac:dyDescent="0.25">
      <c r="A3684" s="32">
        <f>IF(Weighting!$P$12&gt;0,B3684,"")</f>
        <v>1.107</v>
      </c>
      <c r="B3684">
        <f>Weighting!$C$12</f>
        <v>1.107</v>
      </c>
      <c r="C3684">
        <f>Weighting!$F$12</f>
        <v>1</v>
      </c>
      <c r="D3684">
        <f>IF(C3684=1,'Data Transformation'!$G$3+0.5*'Data Transformation'!$W$25,IF(C3685=1,D3685-'Data Transformation'!$W$25,FALSE))</f>
        <v>1.131</v>
      </c>
      <c r="E3684">
        <f t="array" ref="E3684">IF(ISLOGICAL(D3684),"",FREQUENCY(IF('Data Transformation'!$B$425:$B$8425='Bin Analysis'!$B3675,'Data Transformation'!$G$425:$G$8425),D3684))</f>
        <v>18</v>
      </c>
      <c r="F3684">
        <f t="shared" si="459"/>
        <v>1</v>
      </c>
      <c r="G3684">
        <f>Weighting!$H$12</f>
        <v>0</v>
      </c>
      <c r="H3684">
        <f t="array" ref="H3684">FREQUENCY(IF('Data Transformation'!$B$4:$B$8425=B3675,'Data Transformation'!$G$4:$G$8425),'Bin Analysis'!$B3684)</f>
        <v>19</v>
      </c>
      <c r="I3684">
        <f t="shared" si="460"/>
        <v>1</v>
      </c>
      <c r="J3684">
        <f t="shared" si="461"/>
        <v>1</v>
      </c>
      <c r="K3684">
        <f>J3684*Weighting!$W$12</f>
        <v>1</v>
      </c>
      <c r="M3684" s="14"/>
    </row>
    <row r="3685" spans="1:13" x14ac:dyDescent="0.25">
      <c r="A3685" s="32">
        <f>IF(Weighting!$P$13&gt;0,B3685,"")</f>
        <v>1.238</v>
      </c>
      <c r="B3685">
        <f>Weighting!$C$13</f>
        <v>1.238</v>
      </c>
      <c r="C3685">
        <f>Weighting!$F$13</f>
        <v>0</v>
      </c>
      <c r="D3685" t="b">
        <f>IF(C3685=1,'Data Transformation'!$G$3+0.5*'Data Transformation'!$W$25,IF(C3686=1,D3686-'Data Transformation'!$W$25,FALSE))</f>
        <v>0</v>
      </c>
      <c r="E3685" t="str">
        <f t="array" ref="E3685">IF(ISLOGICAL(D3685),"",FREQUENCY(IF('Data Transformation'!$B$425:$B$8425='Bin Analysis'!$B3675,'Data Transformation'!$G$425:$G$8425),D3685))</f>
        <v/>
      </c>
      <c r="F3685" t="str">
        <f t="shared" si="459"/>
        <v/>
      </c>
      <c r="G3685">
        <f>Weighting!$H$13</f>
        <v>0</v>
      </c>
      <c r="H3685">
        <f t="array" ref="H3685">FREQUENCY(IF('Data Transformation'!$B$4:$B$8425=B3675,'Data Transformation'!$G$4:$G$8425),'Bin Analysis'!$B3685)</f>
        <v>19</v>
      </c>
      <c r="I3685">
        <f t="shared" si="460"/>
        <v>0</v>
      </c>
      <c r="J3685">
        <f t="shared" si="461"/>
        <v>0</v>
      </c>
      <c r="K3685">
        <f>J3685*Weighting!$W$13</f>
        <v>0</v>
      </c>
      <c r="M3685" s="14"/>
    </row>
    <row r="3686" spans="1:13" x14ac:dyDescent="0.25">
      <c r="A3686" s="32">
        <f>IF(Weighting!$P$14&gt;0,B3686,"")</f>
        <v>1.369</v>
      </c>
      <c r="B3686">
        <f>Weighting!$C$14</f>
        <v>1.369</v>
      </c>
      <c r="C3686">
        <f>Weighting!$F$14</f>
        <v>0</v>
      </c>
      <c r="D3686" t="b">
        <f>IF(C3686=1,'Data Transformation'!$G$3+0.5*'Data Transformation'!$W$25,IF(C3687=1,D3687-'Data Transformation'!$W$25,FALSE))</f>
        <v>0</v>
      </c>
      <c r="E3686" t="str">
        <f t="array" ref="E3686">IF(ISLOGICAL(D3686),"",FREQUENCY(IF('Data Transformation'!$B$425:$B$8425='Bin Analysis'!$B3675,'Data Transformation'!$G$425:$G$8425),D3686))</f>
        <v/>
      </c>
      <c r="F3686" t="str">
        <f t="shared" si="459"/>
        <v/>
      </c>
      <c r="G3686">
        <f>Weighting!$H$14</f>
        <v>0</v>
      </c>
      <c r="H3686">
        <f t="array" ref="H3686">FREQUENCY(IF('Data Transformation'!$B$4:$B$8425=B3675,'Data Transformation'!$G$4:$G$8425),'Bin Analysis'!$B3686)</f>
        <v>19</v>
      </c>
      <c r="I3686">
        <f t="shared" si="460"/>
        <v>0</v>
      </c>
      <c r="J3686">
        <f t="shared" si="461"/>
        <v>0</v>
      </c>
      <c r="K3686">
        <f>J3686*Weighting!$W$14</f>
        <v>0</v>
      </c>
      <c r="M3686" s="14"/>
    </row>
    <row r="3687" spans="1:13" x14ac:dyDescent="0.25">
      <c r="A3687" s="32">
        <f>IF(Weighting!$P$15&gt;0,B3687,"")</f>
        <v>1.5000009999999999</v>
      </c>
      <c r="B3687">
        <f>Weighting!$C$15</f>
        <v>1.5000009999999999</v>
      </c>
      <c r="C3687">
        <f>Weighting!$F$15</f>
        <v>0</v>
      </c>
      <c r="D3687" t="b">
        <f>IF(C3687=1,'Data Transformation'!$G$3+0.5*'Data Transformation'!$W$25,IF(C3688=1,D3688-'Data Transformation'!$W$25,FALSE))</f>
        <v>0</v>
      </c>
      <c r="E3687" t="str">
        <f t="array" ref="E3687">IF(ISLOGICAL(D3687),"",FREQUENCY(IF('Data Transformation'!$B$425:$B$8425='Bin Analysis'!$B3675,'Data Transformation'!$G$425:$G$8425),D3687))</f>
        <v/>
      </c>
      <c r="F3687" t="str">
        <f t="shared" si="459"/>
        <v/>
      </c>
      <c r="G3687">
        <f>Weighting!$H$15</f>
        <v>0</v>
      </c>
      <c r="H3687">
        <f t="array" ref="H3687">FREQUENCY(IF('Data Transformation'!$B$4:$B$8425=B3675,'Data Transformation'!$G$4:$G$8425),'Bin Analysis'!$B3687)</f>
        <v>19</v>
      </c>
      <c r="I3687">
        <f t="shared" si="460"/>
        <v>0</v>
      </c>
      <c r="J3687">
        <f t="shared" si="461"/>
        <v>0</v>
      </c>
      <c r="K3687">
        <f>J3687*Weighting!$W$15</f>
        <v>0</v>
      </c>
      <c r="M3687" s="14"/>
    </row>
    <row r="3688" spans="1:13" x14ac:dyDescent="0.25">
      <c r="A3688" s="32" t="str">
        <f>IF(Weighting!$P$16&gt;0,B3688,"")</f>
        <v/>
      </c>
      <c r="B3688">
        <f>Weighting!$C$16</f>
        <v>1.631</v>
      </c>
      <c r="C3688">
        <f>Weighting!$F$16</f>
        <v>0</v>
      </c>
      <c r="D3688" t="b">
        <f>IF(C3688=1,'Data Transformation'!$G$3+0.5*'Data Transformation'!$W$25,IF(C3689=1,D3689-'Data Transformation'!$W$25,FALSE))</f>
        <v>0</v>
      </c>
      <c r="E3688" t="str">
        <f t="array" ref="E3688">IF(ISLOGICAL(D3688),"",FREQUENCY(IF('Data Transformation'!$B$425:$B$8425='Bin Analysis'!$B3675,'Data Transformation'!$G$425:$G$8425),D3688))</f>
        <v/>
      </c>
      <c r="F3688" t="str">
        <f t="shared" si="459"/>
        <v/>
      </c>
      <c r="G3688">
        <f>Weighting!$H$16</f>
        <v>0</v>
      </c>
      <c r="H3688">
        <f t="array" ref="H3688">FREQUENCY(IF('Data Transformation'!$B$4:$B$8425=B3675,'Data Transformation'!$G$4:$G$8425),'Bin Analysis'!$B3688)</f>
        <v>19</v>
      </c>
      <c r="I3688">
        <f t="shared" si="460"/>
        <v>0</v>
      </c>
      <c r="J3688">
        <f t="shared" si="461"/>
        <v>0</v>
      </c>
      <c r="K3688">
        <f>J3688*Weighting!$W$16</f>
        <v>0</v>
      </c>
      <c r="M3688" s="14"/>
    </row>
    <row r="3689" spans="1:13" x14ac:dyDescent="0.25">
      <c r="A3689" s="32" t="str">
        <f>IF(Weighting!$P$17&gt;0,B3689,"")</f>
        <v/>
      </c>
      <c r="B3689">
        <f>Weighting!$C$17</f>
        <v>1.762</v>
      </c>
      <c r="C3689">
        <f>Weighting!$F$17</f>
        <v>0</v>
      </c>
      <c r="D3689" t="b">
        <f>IF(C3689=1,'Data Transformation'!$G$3+0.5*'Data Transformation'!$W$25,IF(C3690=1,D3690-'Data Transformation'!$W$25,FALSE))</f>
        <v>0</v>
      </c>
      <c r="E3689" t="str">
        <f t="array" ref="E3689">IF(ISLOGICAL(D3689),"",FREQUENCY(IF('Data Transformation'!$B$425:$B$8425='Bin Analysis'!$B3675,'Data Transformation'!$G$425:$G$8425),D3689))</f>
        <v/>
      </c>
      <c r="F3689" t="str">
        <f t="shared" si="459"/>
        <v/>
      </c>
      <c r="G3689">
        <f>Weighting!$H$17</f>
        <v>0</v>
      </c>
      <c r="H3689">
        <f t="array" ref="H3689">FREQUENCY(IF('Data Transformation'!$B$4:$B$8425=B3675,'Data Transformation'!$G$4:$G$8425),'Bin Analysis'!$B3689)</f>
        <v>19</v>
      </c>
      <c r="I3689">
        <f t="shared" si="460"/>
        <v>0</v>
      </c>
      <c r="J3689">
        <f t="shared" si="461"/>
        <v>0</v>
      </c>
      <c r="K3689">
        <f>J3689*Weighting!$W$17</f>
        <v>0</v>
      </c>
      <c r="M3689" s="14"/>
    </row>
    <row r="3690" spans="1:13" x14ac:dyDescent="0.25">
      <c r="A3690" s="32" t="str">
        <f>IF(Weighting!$P$18&gt;0,B3690,"")</f>
        <v/>
      </c>
      <c r="B3690">
        <f>Weighting!$C$18</f>
        <v>1.893</v>
      </c>
      <c r="C3690">
        <f>Weighting!$F$18</f>
        <v>0</v>
      </c>
      <c r="D3690" t="b">
        <f>IF(C3690=1,'Data Transformation'!$G$3+0.5*'Data Transformation'!$W$25,IF(C3691=1,D3691-'Data Transformation'!$W$25,FALSE))</f>
        <v>0</v>
      </c>
      <c r="E3690" t="str">
        <f t="array" ref="E3690">IF(ISLOGICAL(D3690),"",FREQUENCY(IF('Data Transformation'!$B$425:$B$8425='Bin Analysis'!$B3675,'Data Transformation'!$G$425:$G$8425),D3690))</f>
        <v/>
      </c>
      <c r="F3690" t="str">
        <f t="shared" si="459"/>
        <v/>
      </c>
      <c r="G3690">
        <f>Weighting!$H$18</f>
        <v>0</v>
      </c>
      <c r="H3690">
        <f t="array" ref="H3690">FREQUENCY(IF('Data Transformation'!$B$4:$B$8425=B3675,'Data Transformation'!$G$4:$G$8425),'Bin Analysis'!$B3690)</f>
        <v>19</v>
      </c>
      <c r="I3690">
        <f t="shared" si="460"/>
        <v>0</v>
      </c>
      <c r="J3690">
        <f t="shared" si="461"/>
        <v>0</v>
      </c>
      <c r="K3690">
        <f>J3690*Weighting!$W$18</f>
        <v>0</v>
      </c>
      <c r="M3690" s="14"/>
    </row>
    <row r="3691" spans="1:13" x14ac:dyDescent="0.25">
      <c r="A3691" s="32" t="str">
        <f>IF(Weighting!$P$19&gt;0,B3691,"")</f>
        <v/>
      </c>
      <c r="B3691">
        <f>Weighting!$C$19</f>
        <v>2.024</v>
      </c>
      <c r="C3691">
        <f>Weighting!$F$19</f>
        <v>0</v>
      </c>
      <c r="D3691" t="b">
        <f>IF(C3691=1,'Data Transformation'!$G$3+0.5*'Data Transformation'!$W$25,IF(C3692=1,D3692-'Data Transformation'!$W$25,FALSE))</f>
        <v>0</v>
      </c>
      <c r="E3691" t="str">
        <f t="array" ref="E3691">IF(ISLOGICAL(D3691),"",FREQUENCY(IF('Data Transformation'!$B$425:$B$8425='Bin Analysis'!$B3675,'Data Transformation'!$G$425:$G$8425),D3691))</f>
        <v/>
      </c>
      <c r="F3691" t="str">
        <f t="shared" si="459"/>
        <v/>
      </c>
      <c r="G3691">
        <f>Weighting!$H$19</f>
        <v>0</v>
      </c>
      <c r="H3691">
        <f t="array" ref="H3691">FREQUENCY(IF('Data Transformation'!$B$4:$B$8425=B3675,'Data Transformation'!$G$4:$G$8425),'Bin Analysis'!$B3691)</f>
        <v>19</v>
      </c>
      <c r="I3691">
        <f t="shared" si="460"/>
        <v>0</v>
      </c>
      <c r="J3691">
        <f t="shared" si="461"/>
        <v>0</v>
      </c>
      <c r="K3691">
        <f>J3691*Weighting!$W$19</f>
        <v>0</v>
      </c>
      <c r="M3691" s="14"/>
    </row>
    <row r="3692" spans="1:13" x14ac:dyDescent="0.25">
      <c r="A3692" s="32" t="str">
        <f>IF(Weighting!$P$20&gt;0,B3692,"")</f>
        <v/>
      </c>
      <c r="B3692">
        <f>Weighting!$C$20</f>
        <v>2.1550000000000002</v>
      </c>
      <c r="C3692">
        <f>Weighting!$F$20</f>
        <v>0</v>
      </c>
      <c r="D3692" t="b">
        <f>IF(C3692=1,'Data Transformation'!$G$3+0.5*'Data Transformation'!$W$25,IF(C3693=1,D3693-'Data Transformation'!$W$25,FALSE))</f>
        <v>0</v>
      </c>
      <c r="E3692" t="str">
        <f t="array" ref="E3692">IF(ISLOGICAL(D3692),"",FREQUENCY(IF('Data Transformation'!$B$425:$B$8425='Bin Analysis'!$B3675,'Data Transformation'!$G$425:$G$8425),D3692))</f>
        <v/>
      </c>
      <c r="F3692" t="str">
        <f t="shared" si="459"/>
        <v/>
      </c>
      <c r="G3692">
        <f>Weighting!$H$20</f>
        <v>0</v>
      </c>
      <c r="H3692">
        <f t="array" ref="H3692">FREQUENCY(IF('Data Transformation'!$B$4:$B$8425=B3675,'Data Transformation'!$G$4:$G$8425),'Bin Analysis'!$B3692)</f>
        <v>19</v>
      </c>
      <c r="I3692">
        <f t="shared" si="460"/>
        <v>0</v>
      </c>
      <c r="J3692">
        <f t="shared" si="461"/>
        <v>0</v>
      </c>
      <c r="K3692">
        <f>J3692*Weighting!$W$20</f>
        <v>0</v>
      </c>
      <c r="M3692" s="14"/>
    </row>
    <row r="3693" spans="1:13" x14ac:dyDescent="0.25">
      <c r="A3693" s="32" t="str">
        <f>IF(Weighting!$P$21&gt;0,B3693,"")</f>
        <v/>
      </c>
      <c r="B3693">
        <f>Weighting!$C$21</f>
        <v>2.2860000000000005</v>
      </c>
      <c r="C3693">
        <f>Weighting!$F$21</f>
        <v>0</v>
      </c>
      <c r="D3693" t="b">
        <f>IF(C3693=1,'Data Transformation'!$G$3+0.5*'Data Transformation'!$W$25,IF(C3694=1,D3694-'Data Transformation'!$W$25,FALSE))</f>
        <v>0</v>
      </c>
      <c r="E3693" t="str">
        <f t="array" ref="E3693">IF(ISLOGICAL(D3693),"",FREQUENCY(IF('Data Transformation'!$B$425:$B$8425='Bin Analysis'!$B3675,'Data Transformation'!$G$425:$G$8425),D3693))</f>
        <v/>
      </c>
      <c r="F3693" t="str">
        <f t="shared" si="459"/>
        <v/>
      </c>
      <c r="G3693">
        <f>Weighting!$H$21</f>
        <v>0</v>
      </c>
      <c r="H3693">
        <f t="array" ref="H3693">FREQUENCY(IF('Data Transformation'!$B$4:$B$8425=B3675,'Data Transformation'!$G$4:$G$8425),'Bin Analysis'!$B3693)</f>
        <v>19</v>
      </c>
      <c r="I3693">
        <f t="shared" si="460"/>
        <v>0</v>
      </c>
      <c r="J3693">
        <f t="shared" si="461"/>
        <v>0</v>
      </c>
      <c r="K3693">
        <f>J3693*Weighting!$W$21</f>
        <v>0</v>
      </c>
      <c r="M3693" s="14"/>
    </row>
    <row r="3694" spans="1:13" x14ac:dyDescent="0.25">
      <c r="A3694" s="32" t="str">
        <f>IF(Weighting!$P$22&gt;0,B3694,"")</f>
        <v/>
      </c>
      <c r="B3694">
        <f>Weighting!$C$22</f>
        <v>2.4170000000000007</v>
      </c>
      <c r="C3694">
        <f>Weighting!$F$22</f>
        <v>0</v>
      </c>
      <c r="D3694" t="b">
        <f>IF(C3694=1,'Data Transformation'!$G$3+0.5*'Data Transformation'!$W$25,IF(C3695=1,D3695-'Data Transformation'!$W$25,FALSE))</f>
        <v>0</v>
      </c>
      <c r="E3694" t="str">
        <f t="array" ref="E3694">IF(ISLOGICAL(D3694),"",FREQUENCY(IF('Data Transformation'!$B$425:$B$8425='Bin Analysis'!$B3675,'Data Transformation'!$G$425:$G$8425),D3694))</f>
        <v/>
      </c>
      <c r="F3694" t="str">
        <f t="shared" si="459"/>
        <v/>
      </c>
      <c r="G3694">
        <f>Weighting!$H$22</f>
        <v>0</v>
      </c>
      <c r="H3694">
        <f t="array" ref="H3694">FREQUENCY(IF('Data Transformation'!$B$4:$B$8425=B3675,'Data Transformation'!$G$4:$G$8425),'Bin Analysis'!$B3694)</f>
        <v>19</v>
      </c>
      <c r="I3694">
        <f t="shared" si="460"/>
        <v>0</v>
      </c>
      <c r="J3694">
        <f t="shared" si="461"/>
        <v>0</v>
      </c>
      <c r="K3694">
        <f>J3694*Weighting!$W$22</f>
        <v>0</v>
      </c>
      <c r="M3694" s="14"/>
    </row>
    <row r="3695" spans="1:13" x14ac:dyDescent="0.25">
      <c r="A3695" s="32" t="str">
        <f>IF(Weighting!$P$23&gt;0,B3695,"")</f>
        <v/>
      </c>
      <c r="B3695">
        <f>Weighting!$C$23</f>
        <v>2.5480000000000009</v>
      </c>
      <c r="C3695">
        <f>Weighting!$F$23</f>
        <v>0</v>
      </c>
      <c r="D3695" t="b">
        <f>IF(C3695=1,'Data Transformation'!$G$3+0.5*'Data Transformation'!$W$25,IF(C3696=1,D3696-'Data Transformation'!$W$25,FALSE))</f>
        <v>0</v>
      </c>
      <c r="E3695" t="str">
        <f t="array" ref="E3695">IF(ISLOGICAL(D3695),"",FREQUENCY(IF('Data Transformation'!$B$425:$B$8425='Bin Analysis'!$B3675,'Data Transformation'!$G$425:$G$8425),D3695))</f>
        <v/>
      </c>
      <c r="F3695" t="str">
        <f t="shared" si="459"/>
        <v/>
      </c>
      <c r="G3695">
        <f>Weighting!$H$23</f>
        <v>0</v>
      </c>
      <c r="H3695">
        <f t="array" ref="H3695">FREQUENCY(IF('Data Transformation'!$B$4:$B$8425=B3675,'Data Transformation'!$G$4:$G$8425),'Bin Analysis'!$B3695)</f>
        <v>19</v>
      </c>
      <c r="I3695">
        <f t="shared" si="460"/>
        <v>0</v>
      </c>
      <c r="J3695">
        <f t="shared" si="461"/>
        <v>0</v>
      </c>
      <c r="K3695">
        <f>J3695*Weighting!$W$23</f>
        <v>0</v>
      </c>
      <c r="M3695" s="14"/>
    </row>
    <row r="3696" spans="1:13" x14ac:dyDescent="0.25">
      <c r="A3696" s="32" t="str">
        <f>IF(Weighting!$P$24&gt;0,B3696,"")</f>
        <v/>
      </c>
      <c r="B3696">
        <f>Weighting!$C$24</f>
        <v>2.6790000000000012</v>
      </c>
      <c r="C3696">
        <f>Weighting!$F$24</f>
        <v>0</v>
      </c>
      <c r="D3696" t="b">
        <f>IF(C3696=1,'Data Transformation'!$G$3+0.5*'Data Transformation'!$W$25,IF(C3697=1,D3697-'Data Transformation'!$W$25,FALSE))</f>
        <v>0</v>
      </c>
      <c r="E3696" t="str">
        <f t="array" ref="E3696">IF(ISLOGICAL(D3696),"",FREQUENCY(IF('Data Transformation'!$B$425:$B$8425='Bin Analysis'!$B3675,'Data Transformation'!$G$425:$G$8425),D3696))</f>
        <v/>
      </c>
      <c r="F3696" t="str">
        <f t="shared" si="459"/>
        <v/>
      </c>
      <c r="G3696">
        <f>Weighting!$H$24</f>
        <v>0</v>
      </c>
      <c r="H3696">
        <f t="array" ref="H3696">FREQUENCY(IF('Data Transformation'!$B$4:$B$8425=B3675,'Data Transformation'!$G$4:$G$8425),'Bin Analysis'!$B3696)</f>
        <v>19</v>
      </c>
      <c r="I3696">
        <f t="shared" si="460"/>
        <v>0</v>
      </c>
      <c r="J3696">
        <f t="shared" si="461"/>
        <v>0</v>
      </c>
      <c r="K3696">
        <f>J3696*Weighting!$W$24</f>
        <v>0</v>
      </c>
      <c r="M3696" s="14"/>
    </row>
    <row r="3697" spans="1:25" x14ac:dyDescent="0.25">
      <c r="A3697" s="32" t="str">
        <f>IF(Weighting!$P$25&gt;0,B3697,"")</f>
        <v/>
      </c>
      <c r="B3697">
        <f>Weighting!$C$25</f>
        <v>2.8100000000000014</v>
      </c>
      <c r="C3697">
        <f>Weighting!$F$25</f>
        <v>0</v>
      </c>
      <c r="D3697" t="b">
        <f>IF(C3697=1,'Data Transformation'!$G$3+0.5*'Data Transformation'!$W$25,IF(C3698=1,D3698-'Data Transformation'!$W$25,FALSE))</f>
        <v>0</v>
      </c>
      <c r="E3697" t="str">
        <f t="array" ref="E3697">IF(ISLOGICAL(D3697),"",FREQUENCY(IF('Data Transformation'!$B$425:$B$8425='Bin Analysis'!$B3675,'Data Transformation'!$G$425:$G$8425),D3697))</f>
        <v/>
      </c>
      <c r="F3697" t="str">
        <f t="shared" si="459"/>
        <v/>
      </c>
      <c r="G3697">
        <f>Weighting!$H$25</f>
        <v>0</v>
      </c>
      <c r="H3697">
        <f t="array" ref="H3697">FREQUENCY(IF('Data Transformation'!$B$4:$B$8425=B3675,'Data Transformation'!$G$4:$G$8425),'Bin Analysis'!$B3697)</f>
        <v>19</v>
      </c>
      <c r="I3697">
        <f t="shared" si="460"/>
        <v>0</v>
      </c>
      <c r="J3697">
        <f t="shared" si="461"/>
        <v>0</v>
      </c>
      <c r="K3697">
        <f>J3697*Weighting!$W$25</f>
        <v>0</v>
      </c>
      <c r="M3697" s="14"/>
    </row>
    <row r="3698" spans="1:25" x14ac:dyDescent="0.25">
      <c r="O3698"/>
      <c r="P3698"/>
      <c r="Q3698"/>
      <c r="R3698"/>
    </row>
    <row r="3699" spans="1:25" ht="23.25" x14ac:dyDescent="0.35">
      <c r="A3699" s="21" t="s">
        <v>0</v>
      </c>
      <c r="B3699" s="21">
        <f>IFERROR(VLOOKUP(C3699,'Data Transformation'!$L$6:$M$426,2,FALSE),"")</f>
        <v>154</v>
      </c>
      <c r="C3699" s="21">
        <f>C3675+1</f>
        <v>154</v>
      </c>
      <c r="D3699" s="21"/>
      <c r="E3699" s="21"/>
      <c r="F3699" s="21"/>
      <c r="G3699" s="21"/>
      <c r="H3699" s="22"/>
      <c r="I3699" s="22"/>
      <c r="J3699" s="22"/>
      <c r="K3699" s="21"/>
      <c r="L3699" s="21">
        <f>B3699</f>
        <v>154</v>
      </c>
      <c r="M3699" s="23">
        <f>INDEX('Data Transformation'!$O$4:$O$424,MATCH($B3699,'Data Transformation'!$M$4:$M$424,0),MATCH($M$2,'Data Transformation'!$O$3,0))</f>
        <v>18</v>
      </c>
      <c r="N3699" s="27">
        <f>IF('Input and Summary Results'!$J$16="minimum",'Bin Analysis'!X3700/(M3699-1),'Bin Analysis'!Y3699/('Bin Analysis'!M3699-1))</f>
        <v>0</v>
      </c>
      <c r="O3699" s="27">
        <f>IF(M3699=FALSE,NA(),(VLOOKUP(1,C3702:K3721,4,FALSE))/(M3699-1))</f>
        <v>0</v>
      </c>
      <c r="P3699" s="27">
        <f>IF(M3699=FALSE,NA(),SUM(J3702:J3721)/Weighting!$S$5)</f>
        <v>0.2</v>
      </c>
      <c r="Q3699" s="27">
        <f>IF(M3699=FALSE,NA(),SUM(K3702:K3721)/Weighting!$S$6)</f>
        <v>8.6956521739130432E-2</v>
      </c>
      <c r="R3699" s="27">
        <f>IF(M3699=FALSE,NA(),(VLOOKUP(1,G3702:K3721,3,FALSE))/(M3699-1))</f>
        <v>1</v>
      </c>
      <c r="S3699" s="22" t="str">
        <f>IF(M3699=FALSE,NA(),IF(SUM(J3702:J3721)=2,"yes","no"))</f>
        <v>yes</v>
      </c>
      <c r="X3699" s="2" cm="2">
        <f t="array" ref="X3699:X3700">FREQUENCY(IF('Data Transformation'!$B$425:$B$6424='Bin Analysis'!L3699,'Data Transformation'!$G$425:$G$6424),'Data Transformation'!$U$11)</f>
        <v>17</v>
      </c>
      <c r="Y3699" s="2" cm="2">
        <f t="array" ref="Y3699:Y3700">FREQUENCY(IF('Data Transformation'!$B$425:$B$6424='Bin Analysis'!L3699,'Data Transformation'!$G$425:$G$6424),'Data Transformation'!$U$12)</f>
        <v>17</v>
      </c>
    </row>
    <row r="3700" spans="1:25" x14ac:dyDescent="0.25">
      <c r="A3700" s="14" t="s">
        <v>66</v>
      </c>
      <c r="B3700" t="s">
        <v>47</v>
      </c>
      <c r="C3700" t="s">
        <v>5</v>
      </c>
      <c r="D3700" t="s">
        <v>99</v>
      </c>
      <c r="E3700" t="s">
        <v>100</v>
      </c>
      <c r="F3700" t="s">
        <v>101</v>
      </c>
      <c r="G3700" t="s">
        <v>69</v>
      </c>
      <c r="H3700" t="s">
        <v>31</v>
      </c>
      <c r="I3700" t="s">
        <v>32</v>
      </c>
      <c r="J3700" t="s">
        <v>46</v>
      </c>
      <c r="K3700" s="14" t="s">
        <v>45</v>
      </c>
      <c r="M3700" s="14"/>
      <c r="X3700" s="2">
        <v>0</v>
      </c>
      <c r="Y3700" s="2">
        <v>0</v>
      </c>
    </row>
    <row r="3701" spans="1:25" x14ac:dyDescent="0.25">
      <c r="A3701" s="32"/>
      <c r="D3701" t="b">
        <f>IF(C3701=1,'Data Transformation'!$G$3+0.5*'Data Transformation'!$W$25,IF(C3702=1,D3702-'Data Transformation'!$W$25,FALSE))</f>
        <v>0</v>
      </c>
      <c r="E3701" t="str">
        <f t="array" ref="E3701">IF(ISLOGICAL(D3701),"",FREQUENCY(IF('Data Transformation'!$B$425:$B$8425='Bin Analysis'!$B3699,'Data Transformation'!$G$425:$G$8425),D3701))</f>
        <v/>
      </c>
      <c r="F3701" t="str">
        <f>IF(ISLOGICAL(D3701),"",E3701-E3700)</f>
        <v/>
      </c>
      <c r="M3701" s="14"/>
    </row>
    <row r="3702" spans="1:25" x14ac:dyDescent="0.25">
      <c r="A3702" s="32">
        <f>IF(Weighting!$P$6&gt;0,B3702,"")</f>
        <v>0.32100000000000001</v>
      </c>
      <c r="B3702">
        <f>Weighting!$C$6</f>
        <v>0.32100000000000001</v>
      </c>
      <c r="C3702">
        <f>Weighting!$F$6</f>
        <v>0</v>
      </c>
      <c r="D3702" t="b">
        <f>IF(C3702=1,'Data Transformation'!$G$3+0.5*'Data Transformation'!$W$25,IF(C3703=1,D3703-'Data Transformation'!$W$25,FALSE))</f>
        <v>0</v>
      </c>
      <c r="E3702" t="str">
        <f t="array" ref="E3702">IF(ISLOGICAL(D3702),"",FREQUENCY(IF('Data Transformation'!$B$425:$B$8425='Bin Analysis'!$B3699,'Data Transformation'!$G$425:$G$8425),D3702))</f>
        <v/>
      </c>
      <c r="F3702" t="str">
        <f>IF(ISLOGICAL(D3702),"",E3702-E3701)</f>
        <v/>
      </c>
      <c r="G3702">
        <f>Weighting!$H$6</f>
        <v>1</v>
      </c>
      <c r="H3702">
        <f t="array" ref="H3702">FREQUENCY(IF('Data Transformation'!$B$4:$B$8425=B3699,'Data Transformation'!$G$4:$G$8425),'Bin Analysis'!$B3702)</f>
        <v>17</v>
      </c>
      <c r="I3702">
        <f>H3702-H3701</f>
        <v>17</v>
      </c>
      <c r="J3702">
        <f>IF(I3702=0,0,1)</f>
        <v>1</v>
      </c>
      <c r="K3702">
        <f>J3702*Weighting!$W$6</f>
        <v>1</v>
      </c>
      <c r="M3702" s="14"/>
    </row>
    <row r="3703" spans="1:25" x14ac:dyDescent="0.25">
      <c r="A3703" s="32">
        <f>IF(Weighting!$P$7&gt;0,B3703,"")</f>
        <v>0.45200000000000001</v>
      </c>
      <c r="B3703">
        <f>Weighting!$C$7</f>
        <v>0.45200000000000001</v>
      </c>
      <c r="C3703">
        <f>Weighting!$F$7</f>
        <v>0</v>
      </c>
      <c r="D3703" t="b">
        <f>IF(C3703=1,'Data Transformation'!$G$3+0.5*'Data Transformation'!$W$25,IF(C3704=1,D3704-'Data Transformation'!$W$25,FALSE))</f>
        <v>0</v>
      </c>
      <c r="E3703" t="str">
        <f t="array" ref="E3703">IF(ISLOGICAL(D3703),"",FREQUENCY(IF('Data Transformation'!$B$425:$B$8425='Bin Analysis'!$B3699,'Data Transformation'!$G$425:$G$8425),D3703))</f>
        <v/>
      </c>
      <c r="F3703" t="str">
        <f t="shared" ref="F3703:F3721" si="462">IF(ISLOGICAL(D3703),"",E3703-E3702)</f>
        <v/>
      </c>
      <c r="G3703">
        <f>Weighting!$H$7</f>
        <v>0</v>
      </c>
      <c r="H3703">
        <f t="array" ref="H3703">FREQUENCY(IF('Data Transformation'!$B$4:$B$8425=B3699,'Data Transformation'!$G$4:$G$8425),'Bin Analysis'!$B3703)</f>
        <v>17</v>
      </c>
      <c r="I3703">
        <f t="shared" ref="I3703:I3721" si="463">H3703-H3702</f>
        <v>0</v>
      </c>
      <c r="J3703">
        <f>IF(I3703=0,0,1)</f>
        <v>0</v>
      </c>
      <c r="K3703">
        <f>J3703*Weighting!$W$7</f>
        <v>0</v>
      </c>
      <c r="M3703" s="14"/>
    </row>
    <row r="3704" spans="1:25" x14ac:dyDescent="0.25">
      <c r="A3704" s="32">
        <f>IF(Weighting!$P$8&gt;0,B3704,"")</f>
        <v>0.58299999999999996</v>
      </c>
      <c r="B3704">
        <f>Weighting!$C$8</f>
        <v>0.58299999999999996</v>
      </c>
      <c r="C3704">
        <f>Weighting!$F$8</f>
        <v>0</v>
      </c>
      <c r="D3704" t="b">
        <f>IF(C3704=1,'Data Transformation'!$G$3+0.5*'Data Transformation'!$W$25,IF(C3705=1,D3705-'Data Transformation'!$W$25,FALSE))</f>
        <v>0</v>
      </c>
      <c r="E3704" t="str">
        <f t="array" ref="E3704">IF(ISLOGICAL(D3704),"",FREQUENCY(IF('Data Transformation'!$B$425:$B$8425='Bin Analysis'!$B3699,'Data Transformation'!$G$425:$G$8425),D3704))</f>
        <v/>
      </c>
      <c r="F3704" t="str">
        <f t="shared" si="462"/>
        <v/>
      </c>
      <c r="G3704">
        <f>Weighting!$H$8</f>
        <v>0</v>
      </c>
      <c r="H3704">
        <f t="array" ref="H3704">FREQUENCY(IF('Data Transformation'!$B$4:$B$8425=B3699,'Data Transformation'!$G$4:$G$8425),'Bin Analysis'!$B3704)</f>
        <v>17</v>
      </c>
      <c r="I3704">
        <f t="shared" si="463"/>
        <v>0</v>
      </c>
      <c r="J3704">
        <f t="shared" ref="J3704:J3721" si="464">IF(I3704=0,0,1)</f>
        <v>0</v>
      </c>
      <c r="K3704">
        <f>J3704*Weighting!$W$8</f>
        <v>0</v>
      </c>
      <c r="M3704" s="14"/>
    </row>
    <row r="3705" spans="1:25" x14ac:dyDescent="0.25">
      <c r="A3705" s="32">
        <f>IF(Weighting!$P$9&gt;0,B3705,"")</f>
        <v>0.71399999999999997</v>
      </c>
      <c r="B3705" s="50">
        <f>Weighting!$C$9</f>
        <v>0.71399999999999997</v>
      </c>
      <c r="C3705">
        <f>Weighting!$F$9</f>
        <v>0</v>
      </c>
      <c r="D3705" t="b">
        <f>IF(C3705=1,'Data Transformation'!$G$3+0.5*'Data Transformation'!$W$25,IF(C3706=1,D3706-'Data Transformation'!$W$25,FALSE))</f>
        <v>0</v>
      </c>
      <c r="E3705" t="str">
        <f t="array" ref="E3705">IF(ISLOGICAL(D3705),"",FREQUENCY(IF('Data Transformation'!$B$425:$B$8425='Bin Analysis'!$B3699,'Data Transformation'!$G$425:$G$8425),D3705))</f>
        <v/>
      </c>
      <c r="F3705" t="str">
        <f t="shared" si="462"/>
        <v/>
      </c>
      <c r="G3705">
        <f>Weighting!$H$9</f>
        <v>0</v>
      </c>
      <c r="H3705">
        <f t="array" ref="H3705">FREQUENCY(IF('Data Transformation'!$B$4:$B$8425=B3699,'Data Transformation'!$G$4:$G$8425),'Bin Analysis'!$B3705)</f>
        <v>17</v>
      </c>
      <c r="I3705">
        <f t="shared" si="463"/>
        <v>0</v>
      </c>
      <c r="J3705">
        <f t="shared" si="464"/>
        <v>0</v>
      </c>
      <c r="K3705">
        <f>J3705*Weighting!$W$9</f>
        <v>0</v>
      </c>
      <c r="M3705" s="14"/>
    </row>
    <row r="3706" spans="1:25" x14ac:dyDescent="0.25">
      <c r="A3706" s="32">
        <f>IF(Weighting!$P$10&gt;0,B3706,"")</f>
        <v>0.84499999999999997</v>
      </c>
      <c r="B3706">
        <f>Weighting!$C$10</f>
        <v>0.84499999999999997</v>
      </c>
      <c r="C3706">
        <f>Weighting!$F$10</f>
        <v>0</v>
      </c>
      <c r="D3706" t="b">
        <f>IF(C3706=1,'Data Transformation'!$G$3+0.5*'Data Transformation'!$W$25,IF(C3707=1,D3707-'Data Transformation'!$W$25,FALSE))</f>
        <v>0</v>
      </c>
      <c r="E3706" t="str">
        <f t="array" ref="E3706">IF(ISLOGICAL(D3706),"",FREQUENCY(IF('Data Transformation'!$B$425:$B$8425='Bin Analysis'!$B3699,'Data Transformation'!$G$425:$G$8425),D3706))</f>
        <v/>
      </c>
      <c r="F3706" t="str">
        <f t="shared" si="462"/>
        <v/>
      </c>
      <c r="G3706">
        <f>Weighting!$H$10</f>
        <v>0</v>
      </c>
      <c r="H3706">
        <f t="array" ref="H3706">FREQUENCY(IF('Data Transformation'!$B$4:$B$8425=B3699,'Data Transformation'!$G$4:$G$8425),'Bin Analysis'!$B3706)</f>
        <v>17</v>
      </c>
      <c r="I3706">
        <f t="shared" si="463"/>
        <v>0</v>
      </c>
      <c r="J3706">
        <f t="shared" si="464"/>
        <v>0</v>
      </c>
      <c r="K3706">
        <f>J3706*Weighting!$W$10</f>
        <v>0</v>
      </c>
      <c r="M3706" s="14"/>
    </row>
    <row r="3707" spans="1:25" x14ac:dyDescent="0.25">
      <c r="A3707" s="32">
        <f>IF(Weighting!$P$11&gt;0,B3707,"")</f>
        <v>0.97599999999999998</v>
      </c>
      <c r="B3707">
        <f>Weighting!$C$11</f>
        <v>0.97599999999999998</v>
      </c>
      <c r="C3707">
        <f>Weighting!$F$11</f>
        <v>0</v>
      </c>
      <c r="D3707">
        <f>IF(C3707=1,'Data Transformation'!$G$3+0.5*'Data Transformation'!$W$25,IF(C3708=1,D3708-'Data Transformation'!$W$25,FALSE))</f>
        <v>0.86899999999999999</v>
      </c>
      <c r="E3707">
        <f t="array" ref="E3707">IF(ISLOGICAL(D3707),"",FREQUENCY(IF('Data Transformation'!$B$425:$B$8425='Bin Analysis'!$B3699,'Data Transformation'!$G$425:$G$8425),D3707))</f>
        <v>17</v>
      </c>
      <c r="F3707" t="e">
        <f t="shared" si="462"/>
        <v>#VALUE!</v>
      </c>
      <c r="G3707">
        <f>Weighting!$H$11</f>
        <v>0</v>
      </c>
      <c r="H3707">
        <f t="array" ref="H3707">FREQUENCY(IF('Data Transformation'!$B$4:$B$8425=B3699,'Data Transformation'!$G$4:$G$8425),'Bin Analysis'!$B3707)</f>
        <v>17</v>
      </c>
      <c r="I3707">
        <f t="shared" si="463"/>
        <v>0</v>
      </c>
      <c r="J3707">
        <f t="shared" si="464"/>
        <v>0</v>
      </c>
      <c r="K3707">
        <f>J3707*Weighting!$W$11</f>
        <v>0</v>
      </c>
      <c r="M3707" s="14"/>
    </row>
    <row r="3708" spans="1:25" x14ac:dyDescent="0.25">
      <c r="A3708" s="32">
        <f>IF(Weighting!$P$12&gt;0,B3708,"")</f>
        <v>1.107</v>
      </c>
      <c r="B3708">
        <f>Weighting!$C$12</f>
        <v>1.107</v>
      </c>
      <c r="C3708">
        <f>Weighting!$F$12</f>
        <v>1</v>
      </c>
      <c r="D3708">
        <f>IF(C3708=1,'Data Transformation'!$G$3+0.5*'Data Transformation'!$W$25,IF(C3709=1,D3709-'Data Transformation'!$W$25,FALSE))</f>
        <v>1.131</v>
      </c>
      <c r="E3708">
        <f t="array" ref="E3708">IF(ISLOGICAL(D3708),"",FREQUENCY(IF('Data Transformation'!$B$425:$B$8425='Bin Analysis'!$B3699,'Data Transformation'!$G$425:$G$8425),D3708))</f>
        <v>17</v>
      </c>
      <c r="F3708">
        <f t="shared" si="462"/>
        <v>0</v>
      </c>
      <c r="G3708">
        <f>Weighting!$H$12</f>
        <v>0</v>
      </c>
      <c r="H3708">
        <f t="array" ref="H3708">FREQUENCY(IF('Data Transformation'!$B$4:$B$8425=B3699,'Data Transformation'!$G$4:$G$8425),'Bin Analysis'!$B3708)</f>
        <v>18</v>
      </c>
      <c r="I3708">
        <f t="shared" si="463"/>
        <v>1</v>
      </c>
      <c r="J3708">
        <f t="shared" si="464"/>
        <v>1</v>
      </c>
      <c r="K3708">
        <f>J3708*Weighting!$W$12</f>
        <v>1</v>
      </c>
      <c r="M3708" s="14"/>
    </row>
    <row r="3709" spans="1:25" x14ac:dyDescent="0.25">
      <c r="A3709" s="32">
        <f>IF(Weighting!$P$13&gt;0,B3709,"")</f>
        <v>1.238</v>
      </c>
      <c r="B3709">
        <f>Weighting!$C$13</f>
        <v>1.238</v>
      </c>
      <c r="C3709">
        <f>Weighting!$F$13</f>
        <v>0</v>
      </c>
      <c r="D3709" t="b">
        <f>IF(C3709=1,'Data Transformation'!$G$3+0.5*'Data Transformation'!$W$25,IF(C3710=1,D3710-'Data Transformation'!$W$25,FALSE))</f>
        <v>0</v>
      </c>
      <c r="E3709" t="str">
        <f t="array" ref="E3709">IF(ISLOGICAL(D3709),"",FREQUENCY(IF('Data Transformation'!$B$425:$B$8425='Bin Analysis'!$B3699,'Data Transformation'!$G$425:$G$8425),D3709))</f>
        <v/>
      </c>
      <c r="F3709" t="str">
        <f t="shared" si="462"/>
        <v/>
      </c>
      <c r="G3709">
        <f>Weighting!$H$13</f>
        <v>0</v>
      </c>
      <c r="H3709">
        <f t="array" ref="H3709">FREQUENCY(IF('Data Transformation'!$B$4:$B$8425=B3699,'Data Transformation'!$G$4:$G$8425),'Bin Analysis'!$B3709)</f>
        <v>18</v>
      </c>
      <c r="I3709">
        <f t="shared" si="463"/>
        <v>0</v>
      </c>
      <c r="J3709">
        <f t="shared" si="464"/>
        <v>0</v>
      </c>
      <c r="K3709">
        <f>J3709*Weighting!$W$13</f>
        <v>0</v>
      </c>
      <c r="M3709" s="14"/>
    </row>
    <row r="3710" spans="1:25" x14ac:dyDescent="0.25">
      <c r="A3710" s="32">
        <f>IF(Weighting!$P$14&gt;0,B3710,"")</f>
        <v>1.369</v>
      </c>
      <c r="B3710">
        <f>Weighting!$C$14</f>
        <v>1.369</v>
      </c>
      <c r="C3710">
        <f>Weighting!$F$14</f>
        <v>0</v>
      </c>
      <c r="D3710" t="b">
        <f>IF(C3710=1,'Data Transformation'!$G$3+0.5*'Data Transformation'!$W$25,IF(C3711=1,D3711-'Data Transformation'!$W$25,FALSE))</f>
        <v>0</v>
      </c>
      <c r="E3710" t="str">
        <f t="array" ref="E3710">IF(ISLOGICAL(D3710),"",FREQUENCY(IF('Data Transformation'!$B$425:$B$8425='Bin Analysis'!$B3699,'Data Transformation'!$G$425:$G$8425),D3710))</f>
        <v/>
      </c>
      <c r="F3710" t="str">
        <f t="shared" si="462"/>
        <v/>
      </c>
      <c r="G3710">
        <f>Weighting!$H$14</f>
        <v>0</v>
      </c>
      <c r="H3710">
        <f t="array" ref="H3710">FREQUENCY(IF('Data Transformation'!$B$4:$B$8425=B3699,'Data Transformation'!$G$4:$G$8425),'Bin Analysis'!$B3710)</f>
        <v>18</v>
      </c>
      <c r="I3710">
        <f t="shared" si="463"/>
        <v>0</v>
      </c>
      <c r="J3710">
        <f t="shared" si="464"/>
        <v>0</v>
      </c>
      <c r="K3710">
        <f>J3710*Weighting!$W$14</f>
        <v>0</v>
      </c>
      <c r="M3710" s="14"/>
    </row>
    <row r="3711" spans="1:25" x14ac:dyDescent="0.25">
      <c r="A3711" s="32">
        <f>IF(Weighting!$P$15&gt;0,B3711,"")</f>
        <v>1.5000009999999999</v>
      </c>
      <c r="B3711">
        <f>Weighting!$C$15</f>
        <v>1.5000009999999999</v>
      </c>
      <c r="C3711">
        <f>Weighting!$F$15</f>
        <v>0</v>
      </c>
      <c r="D3711" t="b">
        <f>IF(C3711=1,'Data Transformation'!$G$3+0.5*'Data Transformation'!$W$25,IF(C3712=1,D3712-'Data Transformation'!$W$25,FALSE))</f>
        <v>0</v>
      </c>
      <c r="E3711" t="str">
        <f t="array" ref="E3711">IF(ISLOGICAL(D3711),"",FREQUENCY(IF('Data Transformation'!$B$425:$B$8425='Bin Analysis'!$B3699,'Data Transformation'!$G$425:$G$8425),D3711))</f>
        <v/>
      </c>
      <c r="F3711" t="str">
        <f t="shared" si="462"/>
        <v/>
      </c>
      <c r="G3711">
        <f>Weighting!$H$15</f>
        <v>0</v>
      </c>
      <c r="H3711">
        <f t="array" ref="H3711">FREQUENCY(IF('Data Transformation'!$B$4:$B$8425=B3699,'Data Transformation'!$G$4:$G$8425),'Bin Analysis'!$B3711)</f>
        <v>18</v>
      </c>
      <c r="I3711">
        <f t="shared" si="463"/>
        <v>0</v>
      </c>
      <c r="J3711">
        <f t="shared" si="464"/>
        <v>0</v>
      </c>
      <c r="K3711">
        <f>J3711*Weighting!$W$15</f>
        <v>0</v>
      </c>
      <c r="M3711" s="14"/>
    </row>
    <row r="3712" spans="1:25" x14ac:dyDescent="0.25">
      <c r="A3712" s="32" t="str">
        <f>IF(Weighting!$P$16&gt;0,B3712,"")</f>
        <v/>
      </c>
      <c r="B3712">
        <f>Weighting!$C$16</f>
        <v>1.631</v>
      </c>
      <c r="C3712">
        <f>Weighting!$F$16</f>
        <v>0</v>
      </c>
      <c r="D3712" t="b">
        <f>IF(C3712=1,'Data Transformation'!$G$3+0.5*'Data Transformation'!$W$25,IF(C3713=1,D3713-'Data Transformation'!$W$25,FALSE))</f>
        <v>0</v>
      </c>
      <c r="E3712" t="str">
        <f t="array" ref="E3712">IF(ISLOGICAL(D3712),"",FREQUENCY(IF('Data Transformation'!$B$425:$B$8425='Bin Analysis'!$B3699,'Data Transformation'!$G$425:$G$8425),D3712))</f>
        <v/>
      </c>
      <c r="F3712" t="str">
        <f t="shared" si="462"/>
        <v/>
      </c>
      <c r="G3712">
        <f>Weighting!$H$16</f>
        <v>0</v>
      </c>
      <c r="H3712">
        <f t="array" ref="H3712">FREQUENCY(IF('Data Transformation'!$B$4:$B$8425=B3699,'Data Transformation'!$G$4:$G$8425),'Bin Analysis'!$B3712)</f>
        <v>18</v>
      </c>
      <c r="I3712">
        <f t="shared" si="463"/>
        <v>0</v>
      </c>
      <c r="J3712">
        <f t="shared" si="464"/>
        <v>0</v>
      </c>
      <c r="K3712">
        <f>J3712*Weighting!$W$16</f>
        <v>0</v>
      </c>
      <c r="M3712" s="14"/>
    </row>
    <row r="3713" spans="1:25" x14ac:dyDescent="0.25">
      <c r="A3713" s="32" t="str">
        <f>IF(Weighting!$P$17&gt;0,B3713,"")</f>
        <v/>
      </c>
      <c r="B3713">
        <f>Weighting!$C$17</f>
        <v>1.762</v>
      </c>
      <c r="C3713">
        <f>Weighting!$F$17</f>
        <v>0</v>
      </c>
      <c r="D3713" t="b">
        <f>IF(C3713=1,'Data Transformation'!$G$3+0.5*'Data Transformation'!$W$25,IF(C3714=1,D3714-'Data Transformation'!$W$25,FALSE))</f>
        <v>0</v>
      </c>
      <c r="E3713" t="str">
        <f t="array" ref="E3713">IF(ISLOGICAL(D3713),"",FREQUENCY(IF('Data Transformation'!$B$425:$B$8425='Bin Analysis'!$B3699,'Data Transformation'!$G$425:$G$8425),D3713))</f>
        <v/>
      </c>
      <c r="F3713" t="str">
        <f t="shared" si="462"/>
        <v/>
      </c>
      <c r="G3713">
        <f>Weighting!$H$17</f>
        <v>0</v>
      </c>
      <c r="H3713">
        <f t="array" ref="H3713">FREQUENCY(IF('Data Transformation'!$B$4:$B$8425=B3699,'Data Transformation'!$G$4:$G$8425),'Bin Analysis'!$B3713)</f>
        <v>18</v>
      </c>
      <c r="I3713">
        <f t="shared" si="463"/>
        <v>0</v>
      </c>
      <c r="J3713">
        <f t="shared" si="464"/>
        <v>0</v>
      </c>
      <c r="K3713">
        <f>J3713*Weighting!$W$17</f>
        <v>0</v>
      </c>
      <c r="M3713" s="14"/>
    </row>
    <row r="3714" spans="1:25" x14ac:dyDescent="0.25">
      <c r="A3714" s="32" t="str">
        <f>IF(Weighting!$P$18&gt;0,B3714,"")</f>
        <v/>
      </c>
      <c r="B3714">
        <f>Weighting!$C$18</f>
        <v>1.893</v>
      </c>
      <c r="C3714">
        <f>Weighting!$F$18</f>
        <v>0</v>
      </c>
      <c r="D3714" t="b">
        <f>IF(C3714=1,'Data Transformation'!$G$3+0.5*'Data Transformation'!$W$25,IF(C3715=1,D3715-'Data Transformation'!$W$25,FALSE))</f>
        <v>0</v>
      </c>
      <c r="E3714" t="str">
        <f t="array" ref="E3714">IF(ISLOGICAL(D3714),"",FREQUENCY(IF('Data Transformation'!$B$425:$B$8425='Bin Analysis'!$B3699,'Data Transformation'!$G$425:$G$8425),D3714))</f>
        <v/>
      </c>
      <c r="F3714" t="str">
        <f t="shared" si="462"/>
        <v/>
      </c>
      <c r="G3714">
        <f>Weighting!$H$18</f>
        <v>0</v>
      </c>
      <c r="H3714">
        <f t="array" ref="H3714">FREQUENCY(IF('Data Transformation'!$B$4:$B$8425=B3699,'Data Transformation'!$G$4:$G$8425),'Bin Analysis'!$B3714)</f>
        <v>18</v>
      </c>
      <c r="I3714">
        <f t="shared" si="463"/>
        <v>0</v>
      </c>
      <c r="J3714">
        <f t="shared" si="464"/>
        <v>0</v>
      </c>
      <c r="K3714">
        <f>J3714*Weighting!$W$18</f>
        <v>0</v>
      </c>
      <c r="M3714" s="14"/>
    </row>
    <row r="3715" spans="1:25" x14ac:dyDescent="0.25">
      <c r="A3715" s="32" t="str">
        <f>IF(Weighting!$P$19&gt;0,B3715,"")</f>
        <v/>
      </c>
      <c r="B3715">
        <f>Weighting!$C$19</f>
        <v>2.024</v>
      </c>
      <c r="C3715">
        <f>Weighting!$F$19</f>
        <v>0</v>
      </c>
      <c r="D3715" t="b">
        <f>IF(C3715=1,'Data Transformation'!$G$3+0.5*'Data Transformation'!$W$25,IF(C3716=1,D3716-'Data Transformation'!$W$25,FALSE))</f>
        <v>0</v>
      </c>
      <c r="E3715" t="str">
        <f t="array" ref="E3715">IF(ISLOGICAL(D3715),"",FREQUENCY(IF('Data Transformation'!$B$425:$B$8425='Bin Analysis'!$B3699,'Data Transformation'!$G$425:$G$8425),D3715))</f>
        <v/>
      </c>
      <c r="F3715" t="str">
        <f t="shared" si="462"/>
        <v/>
      </c>
      <c r="G3715">
        <f>Weighting!$H$19</f>
        <v>0</v>
      </c>
      <c r="H3715">
        <f t="array" ref="H3715">FREQUENCY(IF('Data Transformation'!$B$4:$B$8425=B3699,'Data Transformation'!$G$4:$G$8425),'Bin Analysis'!$B3715)</f>
        <v>18</v>
      </c>
      <c r="I3715">
        <f t="shared" si="463"/>
        <v>0</v>
      </c>
      <c r="J3715">
        <f t="shared" si="464"/>
        <v>0</v>
      </c>
      <c r="K3715">
        <f>J3715*Weighting!$W$19</f>
        <v>0</v>
      </c>
      <c r="M3715" s="14"/>
    </row>
    <row r="3716" spans="1:25" x14ac:dyDescent="0.25">
      <c r="A3716" s="32" t="str">
        <f>IF(Weighting!$P$20&gt;0,B3716,"")</f>
        <v/>
      </c>
      <c r="B3716">
        <f>Weighting!$C$20</f>
        <v>2.1550000000000002</v>
      </c>
      <c r="C3716">
        <f>Weighting!$F$20</f>
        <v>0</v>
      </c>
      <c r="D3716" t="b">
        <f>IF(C3716=1,'Data Transformation'!$G$3+0.5*'Data Transformation'!$W$25,IF(C3717=1,D3717-'Data Transformation'!$W$25,FALSE))</f>
        <v>0</v>
      </c>
      <c r="E3716" t="str">
        <f t="array" ref="E3716">IF(ISLOGICAL(D3716),"",FREQUENCY(IF('Data Transformation'!$B$425:$B$8425='Bin Analysis'!$B3699,'Data Transformation'!$G$425:$G$8425),D3716))</f>
        <v/>
      </c>
      <c r="F3716" t="str">
        <f t="shared" si="462"/>
        <v/>
      </c>
      <c r="G3716">
        <f>Weighting!$H$20</f>
        <v>0</v>
      </c>
      <c r="H3716">
        <f t="array" ref="H3716">FREQUENCY(IF('Data Transformation'!$B$4:$B$8425=B3699,'Data Transformation'!$G$4:$G$8425),'Bin Analysis'!$B3716)</f>
        <v>18</v>
      </c>
      <c r="I3716">
        <f t="shared" si="463"/>
        <v>0</v>
      </c>
      <c r="J3716">
        <f t="shared" si="464"/>
        <v>0</v>
      </c>
      <c r="K3716">
        <f>J3716*Weighting!$W$20</f>
        <v>0</v>
      </c>
      <c r="M3716" s="14"/>
    </row>
    <row r="3717" spans="1:25" x14ac:dyDescent="0.25">
      <c r="A3717" s="32" t="str">
        <f>IF(Weighting!$P$21&gt;0,B3717,"")</f>
        <v/>
      </c>
      <c r="B3717">
        <f>Weighting!$C$21</f>
        <v>2.2860000000000005</v>
      </c>
      <c r="C3717">
        <f>Weighting!$F$21</f>
        <v>0</v>
      </c>
      <c r="D3717" t="b">
        <f>IF(C3717=1,'Data Transformation'!$G$3+0.5*'Data Transformation'!$W$25,IF(C3718=1,D3718-'Data Transformation'!$W$25,FALSE))</f>
        <v>0</v>
      </c>
      <c r="E3717" t="str">
        <f t="array" ref="E3717">IF(ISLOGICAL(D3717),"",FREQUENCY(IF('Data Transformation'!$B$425:$B$8425='Bin Analysis'!$B3699,'Data Transformation'!$G$425:$G$8425),D3717))</f>
        <v/>
      </c>
      <c r="F3717" t="str">
        <f t="shared" si="462"/>
        <v/>
      </c>
      <c r="G3717">
        <f>Weighting!$H$21</f>
        <v>0</v>
      </c>
      <c r="H3717">
        <f t="array" ref="H3717">FREQUENCY(IF('Data Transformation'!$B$4:$B$8425=B3699,'Data Transformation'!$G$4:$G$8425),'Bin Analysis'!$B3717)</f>
        <v>18</v>
      </c>
      <c r="I3717">
        <f t="shared" si="463"/>
        <v>0</v>
      </c>
      <c r="J3717">
        <f t="shared" si="464"/>
        <v>0</v>
      </c>
      <c r="K3717">
        <f>J3717*Weighting!$W$21</f>
        <v>0</v>
      </c>
      <c r="M3717" s="14"/>
    </row>
    <row r="3718" spans="1:25" x14ac:dyDescent="0.25">
      <c r="A3718" s="32" t="str">
        <f>IF(Weighting!$P$22&gt;0,B3718,"")</f>
        <v/>
      </c>
      <c r="B3718">
        <f>Weighting!$C$22</f>
        <v>2.4170000000000007</v>
      </c>
      <c r="C3718">
        <f>Weighting!$F$22</f>
        <v>0</v>
      </c>
      <c r="D3718" t="b">
        <f>IF(C3718=1,'Data Transformation'!$G$3+0.5*'Data Transformation'!$W$25,IF(C3719=1,D3719-'Data Transformation'!$W$25,FALSE))</f>
        <v>0</v>
      </c>
      <c r="E3718" t="str">
        <f t="array" ref="E3718">IF(ISLOGICAL(D3718),"",FREQUENCY(IF('Data Transformation'!$B$425:$B$8425='Bin Analysis'!$B3699,'Data Transformation'!$G$425:$G$8425),D3718))</f>
        <v/>
      </c>
      <c r="F3718" t="str">
        <f t="shared" si="462"/>
        <v/>
      </c>
      <c r="G3718">
        <f>Weighting!$H$22</f>
        <v>0</v>
      </c>
      <c r="H3718">
        <f t="array" ref="H3718">FREQUENCY(IF('Data Transformation'!$B$4:$B$8425=B3699,'Data Transformation'!$G$4:$G$8425),'Bin Analysis'!$B3718)</f>
        <v>18</v>
      </c>
      <c r="I3718">
        <f t="shared" si="463"/>
        <v>0</v>
      </c>
      <c r="J3718">
        <f t="shared" si="464"/>
        <v>0</v>
      </c>
      <c r="K3718">
        <f>J3718*Weighting!$W$22</f>
        <v>0</v>
      </c>
      <c r="M3718" s="14"/>
    </row>
    <row r="3719" spans="1:25" x14ac:dyDescent="0.25">
      <c r="A3719" s="32" t="str">
        <f>IF(Weighting!$P$23&gt;0,B3719,"")</f>
        <v/>
      </c>
      <c r="B3719">
        <f>Weighting!$C$23</f>
        <v>2.5480000000000009</v>
      </c>
      <c r="C3719">
        <f>Weighting!$F$23</f>
        <v>0</v>
      </c>
      <c r="D3719" t="b">
        <f>IF(C3719=1,'Data Transformation'!$G$3+0.5*'Data Transformation'!$W$25,IF(C3720=1,D3720-'Data Transformation'!$W$25,FALSE))</f>
        <v>0</v>
      </c>
      <c r="E3719" t="str">
        <f t="array" ref="E3719">IF(ISLOGICAL(D3719),"",FREQUENCY(IF('Data Transformation'!$B$425:$B$8425='Bin Analysis'!$B3699,'Data Transformation'!$G$425:$G$8425),D3719))</f>
        <v/>
      </c>
      <c r="F3719" t="str">
        <f t="shared" si="462"/>
        <v/>
      </c>
      <c r="G3719">
        <f>Weighting!$H$23</f>
        <v>0</v>
      </c>
      <c r="H3719">
        <f t="array" ref="H3719">FREQUENCY(IF('Data Transformation'!$B$4:$B$8425=B3699,'Data Transformation'!$G$4:$G$8425),'Bin Analysis'!$B3719)</f>
        <v>18</v>
      </c>
      <c r="I3719">
        <f t="shared" si="463"/>
        <v>0</v>
      </c>
      <c r="J3719">
        <f t="shared" si="464"/>
        <v>0</v>
      </c>
      <c r="K3719">
        <f>J3719*Weighting!$W$23</f>
        <v>0</v>
      </c>
      <c r="M3719" s="14"/>
    </row>
    <row r="3720" spans="1:25" x14ac:dyDescent="0.25">
      <c r="A3720" s="32" t="str">
        <f>IF(Weighting!$P$24&gt;0,B3720,"")</f>
        <v/>
      </c>
      <c r="B3720">
        <f>Weighting!$C$24</f>
        <v>2.6790000000000012</v>
      </c>
      <c r="C3720">
        <f>Weighting!$F$24</f>
        <v>0</v>
      </c>
      <c r="D3720" t="b">
        <f>IF(C3720=1,'Data Transformation'!$G$3+0.5*'Data Transformation'!$W$25,IF(C3721=1,D3721-'Data Transformation'!$W$25,FALSE))</f>
        <v>0</v>
      </c>
      <c r="E3720" t="str">
        <f t="array" ref="E3720">IF(ISLOGICAL(D3720),"",FREQUENCY(IF('Data Transformation'!$B$425:$B$8425='Bin Analysis'!$B3699,'Data Transformation'!$G$425:$G$8425),D3720))</f>
        <v/>
      </c>
      <c r="F3720" t="str">
        <f t="shared" si="462"/>
        <v/>
      </c>
      <c r="G3720">
        <f>Weighting!$H$24</f>
        <v>0</v>
      </c>
      <c r="H3720">
        <f t="array" ref="H3720">FREQUENCY(IF('Data Transformation'!$B$4:$B$8425=B3699,'Data Transformation'!$G$4:$G$8425),'Bin Analysis'!$B3720)</f>
        <v>18</v>
      </c>
      <c r="I3720">
        <f t="shared" si="463"/>
        <v>0</v>
      </c>
      <c r="J3720">
        <f t="shared" si="464"/>
        <v>0</v>
      </c>
      <c r="K3720">
        <f>J3720*Weighting!$W$24</f>
        <v>0</v>
      </c>
      <c r="M3720" s="14"/>
    </row>
    <row r="3721" spans="1:25" x14ac:dyDescent="0.25">
      <c r="A3721" s="32" t="str">
        <f>IF(Weighting!$P$25&gt;0,B3721,"")</f>
        <v/>
      </c>
      <c r="B3721">
        <f>Weighting!$C$25</f>
        <v>2.8100000000000014</v>
      </c>
      <c r="C3721">
        <f>Weighting!$F$25</f>
        <v>0</v>
      </c>
      <c r="D3721" t="b">
        <f>IF(C3721=1,'Data Transformation'!$G$3+0.5*'Data Transformation'!$W$25,IF(C3722=1,D3722-'Data Transformation'!$W$25,FALSE))</f>
        <v>0</v>
      </c>
      <c r="E3721" t="str">
        <f t="array" ref="E3721">IF(ISLOGICAL(D3721),"",FREQUENCY(IF('Data Transformation'!$B$425:$B$8425='Bin Analysis'!$B3699,'Data Transformation'!$G$425:$G$8425),D3721))</f>
        <v/>
      </c>
      <c r="F3721" t="str">
        <f t="shared" si="462"/>
        <v/>
      </c>
      <c r="G3721">
        <f>Weighting!$H$25</f>
        <v>0</v>
      </c>
      <c r="H3721">
        <f t="array" ref="H3721">FREQUENCY(IF('Data Transformation'!$B$4:$B$8425=B3699,'Data Transformation'!$G$4:$G$8425),'Bin Analysis'!$B3721)</f>
        <v>18</v>
      </c>
      <c r="I3721">
        <f t="shared" si="463"/>
        <v>0</v>
      </c>
      <c r="J3721">
        <f t="shared" si="464"/>
        <v>0</v>
      </c>
      <c r="K3721">
        <f>J3721*Weighting!$W$25</f>
        <v>0</v>
      </c>
      <c r="M3721" s="14"/>
    </row>
    <row r="3722" spans="1:25" x14ac:dyDescent="0.25">
      <c r="N3722" s="55"/>
      <c r="O3722"/>
      <c r="P3722"/>
      <c r="Q3722"/>
      <c r="R3722"/>
    </row>
    <row r="3723" spans="1:25" ht="23.25" x14ac:dyDescent="0.35">
      <c r="A3723" s="21" t="s">
        <v>0</v>
      </c>
      <c r="B3723" s="21">
        <f>IFERROR(VLOOKUP(C3723,'Data Transformation'!$L$6:$M$426,2,FALSE),"")</f>
        <v>155</v>
      </c>
      <c r="C3723" s="21">
        <f>C3699+1</f>
        <v>155</v>
      </c>
      <c r="D3723" s="21"/>
      <c r="E3723" s="21"/>
      <c r="F3723" s="21"/>
      <c r="G3723" s="21"/>
      <c r="H3723" s="22"/>
      <c r="I3723" s="22"/>
      <c r="J3723" s="22"/>
      <c r="K3723" s="21"/>
      <c r="L3723" s="21">
        <f>B3723</f>
        <v>155</v>
      </c>
      <c r="M3723" s="23">
        <f>INDEX('Data Transformation'!$O$4:$O$424,MATCH($B3723,'Data Transformation'!$M$4:$M$424,0),MATCH($M$2,'Data Transformation'!$O$3,0))</f>
        <v>18</v>
      </c>
      <c r="N3723" s="27">
        <f>IF('Input and Summary Results'!$J$16="minimum",'Bin Analysis'!X3724/(M3723-1),'Bin Analysis'!Y3723/('Bin Analysis'!M3723-1))</f>
        <v>0</v>
      </c>
      <c r="O3723" s="27">
        <f>IF(M3723=FALSE,NA(),(VLOOKUP(1,C3726:K3745,4,FALSE))/(M3723-1))</f>
        <v>5.8823529411764705E-2</v>
      </c>
      <c r="P3723" s="27">
        <f>IF(M3723=FALSE,NA(),SUM(J3726:J3745)/Weighting!$S$5)</f>
        <v>0.6</v>
      </c>
      <c r="Q3723" s="27">
        <f>IF(M3723=FALSE,NA(),SUM(K3726:K3745)/Weighting!$S$6)</f>
        <v>0.56521739130434778</v>
      </c>
      <c r="R3723" s="27">
        <f>IF(M3723=FALSE,NA(),(VLOOKUP(1,G3726:K3745,3,FALSE))/(M3723-1))</f>
        <v>0.52941176470588236</v>
      </c>
      <c r="S3723" s="22" t="str">
        <f>IF(M3723=FALSE,NA(),IF(SUM(J3726:J3745)=2,"yes","no"))</f>
        <v>no</v>
      </c>
      <c r="X3723" s="2" cm="2">
        <f t="array" ref="X3723:X3724">FREQUENCY(IF('Data Transformation'!$B$425:$B$6424='Bin Analysis'!L3723,'Data Transformation'!$G$425:$G$6424),'Data Transformation'!$U$11)</f>
        <v>17</v>
      </c>
      <c r="Y3723" s="2" cm="2">
        <f t="array" ref="Y3723:Y3724">FREQUENCY(IF('Data Transformation'!$B$425:$B$6424='Bin Analysis'!L3723,'Data Transformation'!$G$425:$G$6424),'Data Transformation'!$U$12)</f>
        <v>16</v>
      </c>
    </row>
    <row r="3724" spans="1:25" x14ac:dyDescent="0.25">
      <c r="A3724" s="14" t="s">
        <v>66</v>
      </c>
      <c r="B3724" t="s">
        <v>47</v>
      </c>
      <c r="C3724" t="s">
        <v>5</v>
      </c>
      <c r="D3724" t="s">
        <v>99</v>
      </c>
      <c r="E3724" t="s">
        <v>100</v>
      </c>
      <c r="F3724" t="s">
        <v>101</v>
      </c>
      <c r="G3724" t="s">
        <v>69</v>
      </c>
      <c r="H3724" t="s">
        <v>31</v>
      </c>
      <c r="I3724" t="s">
        <v>32</v>
      </c>
      <c r="J3724" t="s">
        <v>46</v>
      </c>
      <c r="K3724" s="14" t="s">
        <v>45</v>
      </c>
      <c r="M3724" s="14"/>
      <c r="X3724" s="2">
        <v>0</v>
      </c>
      <c r="Y3724" s="2">
        <v>1</v>
      </c>
    </row>
    <row r="3725" spans="1:25" x14ac:dyDescent="0.25">
      <c r="A3725" s="32"/>
      <c r="D3725" t="b">
        <f>IF(C3725=1,'Data Transformation'!$G$3+0.5*'Data Transformation'!$W$25,IF(C3726=1,D3726-'Data Transformation'!$W$25,FALSE))</f>
        <v>0</v>
      </c>
      <c r="E3725" t="str">
        <f t="array" ref="E3725">IF(ISLOGICAL(D3725),"",FREQUENCY(IF('Data Transformation'!$B$425:$B$8425='Bin Analysis'!$B3723,'Data Transformation'!$G$425:$G$8425),D3725))</f>
        <v/>
      </c>
      <c r="F3725" t="str">
        <f>IF(ISLOGICAL(D3725),"",E3725-E3724)</f>
        <v/>
      </c>
      <c r="M3725" s="14"/>
    </row>
    <row r="3726" spans="1:25" x14ac:dyDescent="0.25">
      <c r="A3726" s="32">
        <f>IF(Weighting!$P$6&gt;0,B3726,"")</f>
        <v>0.32100000000000001</v>
      </c>
      <c r="B3726">
        <f>Weighting!$C$6</f>
        <v>0.32100000000000001</v>
      </c>
      <c r="C3726">
        <f>Weighting!$F$6</f>
        <v>0</v>
      </c>
      <c r="D3726" t="b">
        <f>IF(C3726=1,'Data Transformation'!$G$3+0.5*'Data Transformation'!$W$25,IF(C3727=1,D3727-'Data Transformation'!$W$25,FALSE))</f>
        <v>0</v>
      </c>
      <c r="E3726" t="str">
        <f t="array" ref="E3726">IF(ISLOGICAL(D3726),"",FREQUENCY(IF('Data Transformation'!$B$425:$B$8425='Bin Analysis'!$B3723,'Data Transformation'!$G$425:$G$8425),D3726))</f>
        <v/>
      </c>
      <c r="F3726" t="str">
        <f>IF(ISLOGICAL(D3726),"",E3726-E3725)</f>
        <v/>
      </c>
      <c r="G3726">
        <f>Weighting!$H$6</f>
        <v>1</v>
      </c>
      <c r="H3726">
        <f t="array" ref="H3726">FREQUENCY(IF('Data Transformation'!$B$4:$B$8425=B3723,'Data Transformation'!$G$4:$G$8425),'Bin Analysis'!$B3726)</f>
        <v>9</v>
      </c>
      <c r="I3726">
        <f>H3726-H3725</f>
        <v>9</v>
      </c>
      <c r="J3726">
        <f>IF(I3726=0,0,1)</f>
        <v>1</v>
      </c>
      <c r="K3726">
        <f>J3726*Weighting!$W$6</f>
        <v>1</v>
      </c>
      <c r="M3726" s="14"/>
    </row>
    <row r="3727" spans="1:25" x14ac:dyDescent="0.25">
      <c r="A3727" s="32">
        <f>IF(Weighting!$P$7&gt;0,B3727,"")</f>
        <v>0.45200000000000001</v>
      </c>
      <c r="B3727">
        <f>Weighting!$C$7</f>
        <v>0.45200000000000001</v>
      </c>
      <c r="C3727">
        <f>Weighting!$F$7</f>
        <v>0</v>
      </c>
      <c r="D3727" t="b">
        <f>IF(C3727=1,'Data Transformation'!$G$3+0.5*'Data Transformation'!$W$25,IF(C3728=1,D3728-'Data Transformation'!$W$25,FALSE))</f>
        <v>0</v>
      </c>
      <c r="E3727" t="str">
        <f t="array" ref="E3727">IF(ISLOGICAL(D3727),"",FREQUENCY(IF('Data Transformation'!$B$425:$B$8425='Bin Analysis'!$B3723,'Data Transformation'!$G$425:$G$8425),D3727))</f>
        <v/>
      </c>
      <c r="F3727" t="str">
        <f t="shared" ref="F3727:F3745" si="465">IF(ISLOGICAL(D3727),"",E3727-E3726)</f>
        <v/>
      </c>
      <c r="G3727">
        <f>Weighting!$H$7</f>
        <v>0</v>
      </c>
      <c r="H3727">
        <f t="array" ref="H3727">FREQUENCY(IF('Data Transformation'!$B$4:$B$8425=B3723,'Data Transformation'!$G$4:$G$8425),'Bin Analysis'!$B3727)</f>
        <v>10</v>
      </c>
      <c r="I3727">
        <f t="shared" ref="I3727:I3745" si="466">H3727-H3726</f>
        <v>1</v>
      </c>
      <c r="J3727">
        <f>IF(I3727=0,0,1)</f>
        <v>1</v>
      </c>
      <c r="K3727">
        <f>J3727*Weighting!$W$7</f>
        <v>2</v>
      </c>
      <c r="M3727" s="14"/>
    </row>
    <row r="3728" spans="1:25" x14ac:dyDescent="0.25">
      <c r="A3728" s="32">
        <f>IF(Weighting!$P$8&gt;0,B3728,"")</f>
        <v>0.58299999999999996</v>
      </c>
      <c r="B3728">
        <f>Weighting!$C$8</f>
        <v>0.58299999999999996</v>
      </c>
      <c r="C3728">
        <f>Weighting!$F$8</f>
        <v>0</v>
      </c>
      <c r="D3728" t="b">
        <f>IF(C3728=1,'Data Transformation'!$G$3+0.5*'Data Transformation'!$W$25,IF(C3729=1,D3729-'Data Transformation'!$W$25,FALSE))</f>
        <v>0</v>
      </c>
      <c r="E3728" t="str">
        <f t="array" ref="E3728">IF(ISLOGICAL(D3728),"",FREQUENCY(IF('Data Transformation'!$B$425:$B$8425='Bin Analysis'!$B3723,'Data Transformation'!$G$425:$G$8425),D3728))</f>
        <v/>
      </c>
      <c r="F3728" t="str">
        <f t="shared" si="465"/>
        <v/>
      </c>
      <c r="G3728">
        <f>Weighting!$H$8</f>
        <v>0</v>
      </c>
      <c r="H3728">
        <f t="array" ref="H3728">FREQUENCY(IF('Data Transformation'!$B$4:$B$8425=B3723,'Data Transformation'!$G$4:$G$8425),'Bin Analysis'!$B3728)</f>
        <v>11</v>
      </c>
      <c r="I3728">
        <f t="shared" si="466"/>
        <v>1</v>
      </c>
      <c r="J3728">
        <f t="shared" ref="J3728:J3745" si="467">IF(I3728=0,0,1)</f>
        <v>1</v>
      </c>
      <c r="K3728">
        <f>J3728*Weighting!$W$8</f>
        <v>3</v>
      </c>
      <c r="M3728" s="14"/>
    </row>
    <row r="3729" spans="1:13" x14ac:dyDescent="0.25">
      <c r="A3729" s="32">
        <f>IF(Weighting!$P$9&gt;0,B3729,"")</f>
        <v>0.71399999999999997</v>
      </c>
      <c r="B3729" s="50">
        <f>Weighting!$C$9</f>
        <v>0.71399999999999997</v>
      </c>
      <c r="C3729">
        <f>Weighting!$F$9</f>
        <v>0</v>
      </c>
      <c r="D3729" t="b">
        <f>IF(C3729=1,'Data Transformation'!$G$3+0.5*'Data Transformation'!$W$25,IF(C3730=1,D3730-'Data Transformation'!$W$25,FALSE))</f>
        <v>0</v>
      </c>
      <c r="E3729" t="str">
        <f t="array" ref="E3729">IF(ISLOGICAL(D3729),"",FREQUENCY(IF('Data Transformation'!$B$425:$B$8425='Bin Analysis'!$B3723,'Data Transformation'!$G$425:$G$8425),D3729))</f>
        <v/>
      </c>
      <c r="F3729" t="str">
        <f t="shared" si="465"/>
        <v/>
      </c>
      <c r="G3729">
        <f>Weighting!$H$9</f>
        <v>0</v>
      </c>
      <c r="H3729">
        <f t="array" ref="H3729">FREQUENCY(IF('Data Transformation'!$B$4:$B$8425=B3723,'Data Transformation'!$G$4:$G$8425),'Bin Analysis'!$B3729)</f>
        <v>14</v>
      </c>
      <c r="I3729">
        <f t="shared" si="466"/>
        <v>3</v>
      </c>
      <c r="J3729">
        <f t="shared" si="467"/>
        <v>1</v>
      </c>
      <c r="K3729">
        <f>J3729*Weighting!$W$9</f>
        <v>3</v>
      </c>
      <c r="M3729" s="14"/>
    </row>
    <row r="3730" spans="1:13" x14ac:dyDescent="0.25">
      <c r="A3730" s="32">
        <f>IF(Weighting!$P$10&gt;0,B3730,"")</f>
        <v>0.84499999999999997</v>
      </c>
      <c r="B3730">
        <f>Weighting!$C$10</f>
        <v>0.84499999999999997</v>
      </c>
      <c r="C3730">
        <f>Weighting!$F$10</f>
        <v>0</v>
      </c>
      <c r="D3730" t="b">
        <f>IF(C3730=1,'Data Transformation'!$G$3+0.5*'Data Transformation'!$W$25,IF(C3731=1,D3731-'Data Transformation'!$W$25,FALSE))</f>
        <v>0</v>
      </c>
      <c r="E3730" t="str">
        <f t="array" ref="E3730">IF(ISLOGICAL(D3730),"",FREQUENCY(IF('Data Transformation'!$B$425:$B$8425='Bin Analysis'!$B3723,'Data Transformation'!$G$425:$G$8425),D3730))</f>
        <v/>
      </c>
      <c r="F3730" t="str">
        <f t="shared" si="465"/>
        <v/>
      </c>
      <c r="G3730">
        <f>Weighting!$H$10</f>
        <v>0</v>
      </c>
      <c r="H3730">
        <f t="array" ref="H3730">FREQUENCY(IF('Data Transformation'!$B$4:$B$8425=B3723,'Data Transformation'!$G$4:$G$8425),'Bin Analysis'!$B3730)</f>
        <v>16</v>
      </c>
      <c r="I3730">
        <f t="shared" si="466"/>
        <v>2</v>
      </c>
      <c r="J3730">
        <f t="shared" si="467"/>
        <v>1</v>
      </c>
      <c r="K3730">
        <f>J3730*Weighting!$W$10</f>
        <v>3</v>
      </c>
      <c r="M3730" s="14"/>
    </row>
    <row r="3731" spans="1:13" x14ac:dyDescent="0.25">
      <c r="A3731" s="32">
        <f>IF(Weighting!$P$11&gt;0,B3731,"")</f>
        <v>0.97599999999999998</v>
      </c>
      <c r="B3731">
        <f>Weighting!$C$11</f>
        <v>0.97599999999999998</v>
      </c>
      <c r="C3731">
        <f>Weighting!$F$11</f>
        <v>0</v>
      </c>
      <c r="D3731">
        <f>IF(C3731=1,'Data Transformation'!$G$3+0.5*'Data Transformation'!$W$25,IF(C3732=1,D3732-'Data Transformation'!$W$25,FALSE))</f>
        <v>0.86899999999999999</v>
      </c>
      <c r="E3731">
        <f t="array" ref="E3731">IF(ISLOGICAL(D3731),"",FREQUENCY(IF('Data Transformation'!$B$425:$B$8425='Bin Analysis'!$B3723,'Data Transformation'!$G$425:$G$8425),D3731))</f>
        <v>16</v>
      </c>
      <c r="F3731" t="e">
        <f t="shared" si="465"/>
        <v>#VALUE!</v>
      </c>
      <c r="G3731">
        <f>Weighting!$H$11</f>
        <v>0</v>
      </c>
      <c r="H3731">
        <f t="array" ref="H3731">FREQUENCY(IF('Data Transformation'!$B$4:$B$8425=B3723,'Data Transformation'!$G$4:$G$8425),'Bin Analysis'!$B3731)</f>
        <v>16</v>
      </c>
      <c r="I3731">
        <f t="shared" si="466"/>
        <v>0</v>
      </c>
      <c r="J3731">
        <f t="shared" si="467"/>
        <v>0</v>
      </c>
      <c r="K3731">
        <f>J3731*Weighting!$W$11</f>
        <v>0</v>
      </c>
      <c r="M3731" s="14"/>
    </row>
    <row r="3732" spans="1:13" x14ac:dyDescent="0.25">
      <c r="A3732" s="32">
        <f>IF(Weighting!$P$12&gt;0,B3732,"")</f>
        <v>1.107</v>
      </c>
      <c r="B3732">
        <f>Weighting!$C$12</f>
        <v>1.107</v>
      </c>
      <c r="C3732">
        <f>Weighting!$F$12</f>
        <v>1</v>
      </c>
      <c r="D3732">
        <f>IF(C3732=1,'Data Transformation'!$G$3+0.5*'Data Transformation'!$W$25,IF(C3733=1,D3733-'Data Transformation'!$W$25,FALSE))</f>
        <v>1.131</v>
      </c>
      <c r="E3732">
        <f t="array" ref="E3732">IF(ISLOGICAL(D3732),"",FREQUENCY(IF('Data Transformation'!$B$425:$B$8425='Bin Analysis'!$B3723,'Data Transformation'!$G$425:$G$8425),D3732))</f>
        <v>17</v>
      </c>
      <c r="F3732">
        <f t="shared" si="465"/>
        <v>1</v>
      </c>
      <c r="G3732">
        <f>Weighting!$H$12</f>
        <v>0</v>
      </c>
      <c r="H3732">
        <f t="array" ref="H3732">FREQUENCY(IF('Data Transformation'!$B$4:$B$8425=B3723,'Data Transformation'!$G$4:$G$8425),'Bin Analysis'!$B3732)</f>
        <v>18</v>
      </c>
      <c r="I3732">
        <f t="shared" si="466"/>
        <v>2</v>
      </c>
      <c r="J3732">
        <f t="shared" si="467"/>
        <v>1</v>
      </c>
      <c r="K3732">
        <f>J3732*Weighting!$W$12</f>
        <v>1</v>
      </c>
      <c r="M3732" s="14"/>
    </row>
    <row r="3733" spans="1:13" x14ac:dyDescent="0.25">
      <c r="A3733" s="32">
        <f>IF(Weighting!$P$13&gt;0,B3733,"")</f>
        <v>1.238</v>
      </c>
      <c r="B3733">
        <f>Weighting!$C$13</f>
        <v>1.238</v>
      </c>
      <c r="C3733">
        <f>Weighting!$F$13</f>
        <v>0</v>
      </c>
      <c r="D3733" t="b">
        <f>IF(C3733=1,'Data Transformation'!$G$3+0.5*'Data Transformation'!$W$25,IF(C3734=1,D3734-'Data Transformation'!$W$25,FALSE))</f>
        <v>0</v>
      </c>
      <c r="E3733" t="str">
        <f t="array" ref="E3733">IF(ISLOGICAL(D3733),"",FREQUENCY(IF('Data Transformation'!$B$425:$B$8425='Bin Analysis'!$B3723,'Data Transformation'!$G$425:$G$8425),D3733))</f>
        <v/>
      </c>
      <c r="F3733" t="str">
        <f t="shared" si="465"/>
        <v/>
      </c>
      <c r="G3733">
        <f>Weighting!$H$13</f>
        <v>0</v>
      </c>
      <c r="H3733">
        <f t="array" ref="H3733">FREQUENCY(IF('Data Transformation'!$B$4:$B$8425=B3723,'Data Transformation'!$G$4:$G$8425),'Bin Analysis'!$B3733)</f>
        <v>18</v>
      </c>
      <c r="I3733">
        <f t="shared" si="466"/>
        <v>0</v>
      </c>
      <c r="J3733">
        <f t="shared" si="467"/>
        <v>0</v>
      </c>
      <c r="K3733">
        <f>J3733*Weighting!$W$13</f>
        <v>0</v>
      </c>
      <c r="M3733" s="14"/>
    </row>
    <row r="3734" spans="1:13" x14ac:dyDescent="0.25">
      <c r="A3734" s="32">
        <f>IF(Weighting!$P$14&gt;0,B3734,"")</f>
        <v>1.369</v>
      </c>
      <c r="B3734">
        <f>Weighting!$C$14</f>
        <v>1.369</v>
      </c>
      <c r="C3734">
        <f>Weighting!$F$14</f>
        <v>0</v>
      </c>
      <c r="D3734" t="b">
        <f>IF(C3734=1,'Data Transformation'!$G$3+0.5*'Data Transformation'!$W$25,IF(C3735=1,D3735-'Data Transformation'!$W$25,FALSE))</f>
        <v>0</v>
      </c>
      <c r="E3734" t="str">
        <f t="array" ref="E3734">IF(ISLOGICAL(D3734),"",FREQUENCY(IF('Data Transformation'!$B$425:$B$8425='Bin Analysis'!$B3723,'Data Transformation'!$G$425:$G$8425),D3734))</f>
        <v/>
      </c>
      <c r="F3734" t="str">
        <f t="shared" si="465"/>
        <v/>
      </c>
      <c r="G3734">
        <f>Weighting!$H$14</f>
        <v>0</v>
      </c>
      <c r="H3734">
        <f t="array" ref="H3734">FREQUENCY(IF('Data Transformation'!$B$4:$B$8425=B3723,'Data Transformation'!$G$4:$G$8425),'Bin Analysis'!$B3734)</f>
        <v>18</v>
      </c>
      <c r="I3734">
        <f t="shared" si="466"/>
        <v>0</v>
      </c>
      <c r="J3734">
        <f t="shared" si="467"/>
        <v>0</v>
      </c>
      <c r="K3734">
        <f>J3734*Weighting!$W$14</f>
        <v>0</v>
      </c>
      <c r="M3734" s="14"/>
    </row>
    <row r="3735" spans="1:13" x14ac:dyDescent="0.25">
      <c r="A3735" s="32">
        <f>IF(Weighting!$P$15&gt;0,B3735,"")</f>
        <v>1.5000009999999999</v>
      </c>
      <c r="B3735">
        <f>Weighting!$C$15</f>
        <v>1.5000009999999999</v>
      </c>
      <c r="C3735">
        <f>Weighting!$F$15</f>
        <v>0</v>
      </c>
      <c r="D3735" t="b">
        <f>IF(C3735=1,'Data Transformation'!$G$3+0.5*'Data Transformation'!$W$25,IF(C3736=1,D3736-'Data Transformation'!$W$25,FALSE))</f>
        <v>0</v>
      </c>
      <c r="E3735" t="str">
        <f t="array" ref="E3735">IF(ISLOGICAL(D3735),"",FREQUENCY(IF('Data Transformation'!$B$425:$B$8425='Bin Analysis'!$B3723,'Data Transformation'!$G$425:$G$8425),D3735))</f>
        <v/>
      </c>
      <c r="F3735" t="str">
        <f t="shared" si="465"/>
        <v/>
      </c>
      <c r="G3735">
        <f>Weighting!$H$15</f>
        <v>0</v>
      </c>
      <c r="H3735">
        <f t="array" ref="H3735">FREQUENCY(IF('Data Transformation'!$B$4:$B$8425=B3723,'Data Transformation'!$G$4:$G$8425),'Bin Analysis'!$B3735)</f>
        <v>18</v>
      </c>
      <c r="I3735">
        <f t="shared" si="466"/>
        <v>0</v>
      </c>
      <c r="J3735">
        <f t="shared" si="467"/>
        <v>0</v>
      </c>
      <c r="K3735">
        <f>J3735*Weighting!$W$15</f>
        <v>0</v>
      </c>
      <c r="M3735" s="14"/>
    </row>
    <row r="3736" spans="1:13" x14ac:dyDescent="0.25">
      <c r="A3736" s="32" t="str">
        <f>IF(Weighting!$P$16&gt;0,B3736,"")</f>
        <v/>
      </c>
      <c r="B3736">
        <f>Weighting!$C$16</f>
        <v>1.631</v>
      </c>
      <c r="C3736">
        <f>Weighting!$F$16</f>
        <v>0</v>
      </c>
      <c r="D3736" t="b">
        <f>IF(C3736=1,'Data Transformation'!$G$3+0.5*'Data Transformation'!$W$25,IF(C3737=1,D3737-'Data Transformation'!$W$25,FALSE))</f>
        <v>0</v>
      </c>
      <c r="E3736" t="str">
        <f t="array" ref="E3736">IF(ISLOGICAL(D3736),"",FREQUENCY(IF('Data Transformation'!$B$425:$B$8425='Bin Analysis'!$B3723,'Data Transformation'!$G$425:$G$8425),D3736))</f>
        <v/>
      </c>
      <c r="F3736" t="str">
        <f t="shared" si="465"/>
        <v/>
      </c>
      <c r="G3736">
        <f>Weighting!$H$16</f>
        <v>0</v>
      </c>
      <c r="H3736">
        <f t="array" ref="H3736">FREQUENCY(IF('Data Transformation'!$B$4:$B$8425=B3723,'Data Transformation'!$G$4:$G$8425),'Bin Analysis'!$B3736)</f>
        <v>18</v>
      </c>
      <c r="I3736">
        <f t="shared" si="466"/>
        <v>0</v>
      </c>
      <c r="J3736">
        <f t="shared" si="467"/>
        <v>0</v>
      </c>
      <c r="K3736">
        <f>J3736*Weighting!$W$16</f>
        <v>0</v>
      </c>
      <c r="M3736" s="14"/>
    </row>
    <row r="3737" spans="1:13" x14ac:dyDescent="0.25">
      <c r="A3737" s="32" t="str">
        <f>IF(Weighting!$P$17&gt;0,B3737,"")</f>
        <v/>
      </c>
      <c r="B3737">
        <f>Weighting!$C$17</f>
        <v>1.762</v>
      </c>
      <c r="C3737">
        <f>Weighting!$F$17</f>
        <v>0</v>
      </c>
      <c r="D3737" t="b">
        <f>IF(C3737=1,'Data Transformation'!$G$3+0.5*'Data Transformation'!$W$25,IF(C3738=1,D3738-'Data Transformation'!$W$25,FALSE))</f>
        <v>0</v>
      </c>
      <c r="E3737" t="str">
        <f t="array" ref="E3737">IF(ISLOGICAL(D3737),"",FREQUENCY(IF('Data Transformation'!$B$425:$B$8425='Bin Analysis'!$B3723,'Data Transformation'!$G$425:$G$8425),D3737))</f>
        <v/>
      </c>
      <c r="F3737" t="str">
        <f t="shared" si="465"/>
        <v/>
      </c>
      <c r="G3737">
        <f>Weighting!$H$17</f>
        <v>0</v>
      </c>
      <c r="H3737">
        <f t="array" ref="H3737">FREQUENCY(IF('Data Transformation'!$B$4:$B$8425=B3723,'Data Transformation'!$G$4:$G$8425),'Bin Analysis'!$B3737)</f>
        <v>18</v>
      </c>
      <c r="I3737">
        <f t="shared" si="466"/>
        <v>0</v>
      </c>
      <c r="J3737">
        <f t="shared" si="467"/>
        <v>0</v>
      </c>
      <c r="K3737">
        <f>J3737*Weighting!$W$17</f>
        <v>0</v>
      </c>
      <c r="M3737" s="14"/>
    </row>
    <row r="3738" spans="1:13" x14ac:dyDescent="0.25">
      <c r="A3738" s="32" t="str">
        <f>IF(Weighting!$P$18&gt;0,B3738,"")</f>
        <v/>
      </c>
      <c r="B3738">
        <f>Weighting!$C$18</f>
        <v>1.893</v>
      </c>
      <c r="C3738">
        <f>Weighting!$F$18</f>
        <v>0</v>
      </c>
      <c r="D3738" t="b">
        <f>IF(C3738=1,'Data Transformation'!$G$3+0.5*'Data Transformation'!$W$25,IF(C3739=1,D3739-'Data Transformation'!$W$25,FALSE))</f>
        <v>0</v>
      </c>
      <c r="E3738" t="str">
        <f t="array" ref="E3738">IF(ISLOGICAL(D3738),"",FREQUENCY(IF('Data Transformation'!$B$425:$B$8425='Bin Analysis'!$B3723,'Data Transformation'!$G$425:$G$8425),D3738))</f>
        <v/>
      </c>
      <c r="F3738" t="str">
        <f t="shared" si="465"/>
        <v/>
      </c>
      <c r="G3738">
        <f>Weighting!$H$18</f>
        <v>0</v>
      </c>
      <c r="H3738">
        <f t="array" ref="H3738">FREQUENCY(IF('Data Transformation'!$B$4:$B$8425=B3723,'Data Transformation'!$G$4:$G$8425),'Bin Analysis'!$B3738)</f>
        <v>18</v>
      </c>
      <c r="I3738">
        <f t="shared" si="466"/>
        <v>0</v>
      </c>
      <c r="J3738">
        <f t="shared" si="467"/>
        <v>0</v>
      </c>
      <c r="K3738">
        <f>J3738*Weighting!$W$18</f>
        <v>0</v>
      </c>
      <c r="M3738" s="14"/>
    </row>
    <row r="3739" spans="1:13" x14ac:dyDescent="0.25">
      <c r="A3739" s="32" t="str">
        <f>IF(Weighting!$P$19&gt;0,B3739,"")</f>
        <v/>
      </c>
      <c r="B3739">
        <f>Weighting!$C$19</f>
        <v>2.024</v>
      </c>
      <c r="C3739">
        <f>Weighting!$F$19</f>
        <v>0</v>
      </c>
      <c r="D3739" t="b">
        <f>IF(C3739=1,'Data Transformation'!$G$3+0.5*'Data Transformation'!$W$25,IF(C3740=1,D3740-'Data Transformation'!$W$25,FALSE))</f>
        <v>0</v>
      </c>
      <c r="E3739" t="str">
        <f t="array" ref="E3739">IF(ISLOGICAL(D3739),"",FREQUENCY(IF('Data Transformation'!$B$425:$B$8425='Bin Analysis'!$B3723,'Data Transformation'!$G$425:$G$8425),D3739))</f>
        <v/>
      </c>
      <c r="F3739" t="str">
        <f t="shared" si="465"/>
        <v/>
      </c>
      <c r="G3739">
        <f>Weighting!$H$19</f>
        <v>0</v>
      </c>
      <c r="H3739">
        <f t="array" ref="H3739">FREQUENCY(IF('Data Transformation'!$B$4:$B$8425=B3723,'Data Transformation'!$G$4:$G$8425),'Bin Analysis'!$B3739)</f>
        <v>18</v>
      </c>
      <c r="I3739">
        <f t="shared" si="466"/>
        <v>0</v>
      </c>
      <c r="J3739">
        <f t="shared" si="467"/>
        <v>0</v>
      </c>
      <c r="K3739">
        <f>J3739*Weighting!$W$19</f>
        <v>0</v>
      </c>
      <c r="M3739" s="14"/>
    </row>
    <row r="3740" spans="1:13" x14ac:dyDescent="0.25">
      <c r="A3740" s="32" t="str">
        <f>IF(Weighting!$P$20&gt;0,B3740,"")</f>
        <v/>
      </c>
      <c r="B3740">
        <f>Weighting!$C$20</f>
        <v>2.1550000000000002</v>
      </c>
      <c r="C3740">
        <f>Weighting!$F$20</f>
        <v>0</v>
      </c>
      <c r="D3740" t="b">
        <f>IF(C3740=1,'Data Transformation'!$G$3+0.5*'Data Transformation'!$W$25,IF(C3741=1,D3741-'Data Transformation'!$W$25,FALSE))</f>
        <v>0</v>
      </c>
      <c r="E3740" t="str">
        <f t="array" ref="E3740">IF(ISLOGICAL(D3740),"",FREQUENCY(IF('Data Transformation'!$B$425:$B$8425='Bin Analysis'!$B3723,'Data Transformation'!$G$425:$G$8425),D3740))</f>
        <v/>
      </c>
      <c r="F3740" t="str">
        <f t="shared" si="465"/>
        <v/>
      </c>
      <c r="G3740">
        <f>Weighting!$H$20</f>
        <v>0</v>
      </c>
      <c r="H3740">
        <f t="array" ref="H3740">FREQUENCY(IF('Data Transformation'!$B$4:$B$8425=B3723,'Data Transformation'!$G$4:$G$8425),'Bin Analysis'!$B3740)</f>
        <v>18</v>
      </c>
      <c r="I3740">
        <f t="shared" si="466"/>
        <v>0</v>
      </c>
      <c r="J3740">
        <f t="shared" si="467"/>
        <v>0</v>
      </c>
      <c r="K3740">
        <f>J3740*Weighting!$W$20</f>
        <v>0</v>
      </c>
      <c r="M3740" s="14"/>
    </row>
    <row r="3741" spans="1:13" x14ac:dyDescent="0.25">
      <c r="A3741" s="32" t="str">
        <f>IF(Weighting!$P$21&gt;0,B3741,"")</f>
        <v/>
      </c>
      <c r="B3741">
        <f>Weighting!$C$21</f>
        <v>2.2860000000000005</v>
      </c>
      <c r="C3741">
        <f>Weighting!$F$21</f>
        <v>0</v>
      </c>
      <c r="D3741" t="b">
        <f>IF(C3741=1,'Data Transformation'!$G$3+0.5*'Data Transformation'!$W$25,IF(C3742=1,D3742-'Data Transformation'!$W$25,FALSE))</f>
        <v>0</v>
      </c>
      <c r="E3741" t="str">
        <f t="array" ref="E3741">IF(ISLOGICAL(D3741),"",FREQUENCY(IF('Data Transformation'!$B$425:$B$8425='Bin Analysis'!$B3723,'Data Transformation'!$G$425:$G$8425),D3741))</f>
        <v/>
      </c>
      <c r="F3741" t="str">
        <f t="shared" si="465"/>
        <v/>
      </c>
      <c r="G3741">
        <f>Weighting!$H$21</f>
        <v>0</v>
      </c>
      <c r="H3741">
        <f t="array" ref="H3741">FREQUENCY(IF('Data Transformation'!$B$4:$B$8425=B3723,'Data Transformation'!$G$4:$G$8425),'Bin Analysis'!$B3741)</f>
        <v>18</v>
      </c>
      <c r="I3741">
        <f t="shared" si="466"/>
        <v>0</v>
      </c>
      <c r="J3741">
        <f t="shared" si="467"/>
        <v>0</v>
      </c>
      <c r="K3741">
        <f>J3741*Weighting!$W$21</f>
        <v>0</v>
      </c>
      <c r="M3741" s="14"/>
    </row>
    <row r="3742" spans="1:13" x14ac:dyDescent="0.25">
      <c r="A3742" s="32" t="str">
        <f>IF(Weighting!$P$22&gt;0,B3742,"")</f>
        <v/>
      </c>
      <c r="B3742">
        <f>Weighting!$C$22</f>
        <v>2.4170000000000007</v>
      </c>
      <c r="C3742">
        <f>Weighting!$F$22</f>
        <v>0</v>
      </c>
      <c r="D3742" t="b">
        <f>IF(C3742=1,'Data Transformation'!$G$3+0.5*'Data Transformation'!$W$25,IF(C3743=1,D3743-'Data Transformation'!$W$25,FALSE))</f>
        <v>0</v>
      </c>
      <c r="E3742" t="str">
        <f t="array" ref="E3742">IF(ISLOGICAL(D3742),"",FREQUENCY(IF('Data Transformation'!$B$425:$B$8425='Bin Analysis'!$B3723,'Data Transformation'!$G$425:$G$8425),D3742))</f>
        <v/>
      </c>
      <c r="F3742" t="str">
        <f t="shared" si="465"/>
        <v/>
      </c>
      <c r="G3742">
        <f>Weighting!$H$22</f>
        <v>0</v>
      </c>
      <c r="H3742">
        <f t="array" ref="H3742">FREQUENCY(IF('Data Transformation'!$B$4:$B$8425=B3723,'Data Transformation'!$G$4:$G$8425),'Bin Analysis'!$B3742)</f>
        <v>18</v>
      </c>
      <c r="I3742">
        <f t="shared" si="466"/>
        <v>0</v>
      </c>
      <c r="J3742">
        <f t="shared" si="467"/>
        <v>0</v>
      </c>
      <c r="K3742">
        <f>J3742*Weighting!$W$22</f>
        <v>0</v>
      </c>
      <c r="M3742" s="14"/>
    </row>
    <row r="3743" spans="1:13" x14ac:dyDescent="0.25">
      <c r="A3743" s="32" t="str">
        <f>IF(Weighting!$P$23&gt;0,B3743,"")</f>
        <v/>
      </c>
      <c r="B3743">
        <f>Weighting!$C$23</f>
        <v>2.5480000000000009</v>
      </c>
      <c r="C3743">
        <f>Weighting!$F$23</f>
        <v>0</v>
      </c>
      <c r="D3743" t="b">
        <f>IF(C3743=1,'Data Transformation'!$G$3+0.5*'Data Transformation'!$W$25,IF(C3744=1,D3744-'Data Transformation'!$W$25,FALSE))</f>
        <v>0</v>
      </c>
      <c r="E3743" t="str">
        <f t="array" ref="E3743">IF(ISLOGICAL(D3743),"",FREQUENCY(IF('Data Transformation'!$B$425:$B$8425='Bin Analysis'!$B3723,'Data Transformation'!$G$425:$G$8425),D3743))</f>
        <v/>
      </c>
      <c r="F3743" t="str">
        <f t="shared" si="465"/>
        <v/>
      </c>
      <c r="G3743">
        <f>Weighting!$H$23</f>
        <v>0</v>
      </c>
      <c r="H3743">
        <f t="array" ref="H3743">FREQUENCY(IF('Data Transformation'!$B$4:$B$8425=B3723,'Data Transformation'!$G$4:$G$8425),'Bin Analysis'!$B3743)</f>
        <v>18</v>
      </c>
      <c r="I3743">
        <f t="shared" si="466"/>
        <v>0</v>
      </c>
      <c r="J3743">
        <f t="shared" si="467"/>
        <v>0</v>
      </c>
      <c r="K3743">
        <f>J3743*Weighting!$W$23</f>
        <v>0</v>
      </c>
      <c r="M3743" s="14"/>
    </row>
    <row r="3744" spans="1:13" x14ac:dyDescent="0.25">
      <c r="A3744" s="32" t="str">
        <f>IF(Weighting!$P$24&gt;0,B3744,"")</f>
        <v/>
      </c>
      <c r="B3744">
        <f>Weighting!$C$24</f>
        <v>2.6790000000000012</v>
      </c>
      <c r="C3744">
        <f>Weighting!$F$24</f>
        <v>0</v>
      </c>
      <c r="D3744" t="b">
        <f>IF(C3744=1,'Data Transformation'!$G$3+0.5*'Data Transformation'!$W$25,IF(C3745=1,D3745-'Data Transformation'!$W$25,FALSE))</f>
        <v>0</v>
      </c>
      <c r="E3744" t="str">
        <f t="array" ref="E3744">IF(ISLOGICAL(D3744),"",FREQUENCY(IF('Data Transformation'!$B$425:$B$8425='Bin Analysis'!$B3723,'Data Transformation'!$G$425:$G$8425),D3744))</f>
        <v/>
      </c>
      <c r="F3744" t="str">
        <f t="shared" si="465"/>
        <v/>
      </c>
      <c r="G3744">
        <f>Weighting!$H$24</f>
        <v>0</v>
      </c>
      <c r="H3744">
        <f t="array" ref="H3744">FREQUENCY(IF('Data Transformation'!$B$4:$B$8425=B3723,'Data Transformation'!$G$4:$G$8425),'Bin Analysis'!$B3744)</f>
        <v>18</v>
      </c>
      <c r="I3744">
        <f t="shared" si="466"/>
        <v>0</v>
      </c>
      <c r="J3744">
        <f t="shared" si="467"/>
        <v>0</v>
      </c>
      <c r="K3744">
        <f>J3744*Weighting!$W$24</f>
        <v>0</v>
      </c>
      <c r="M3744" s="14"/>
    </row>
    <row r="3745" spans="1:25" x14ac:dyDescent="0.25">
      <c r="A3745" s="32" t="str">
        <f>IF(Weighting!$P$25&gt;0,B3745,"")</f>
        <v/>
      </c>
      <c r="B3745">
        <f>Weighting!$C$25</f>
        <v>2.8100000000000014</v>
      </c>
      <c r="C3745">
        <f>Weighting!$F$25</f>
        <v>0</v>
      </c>
      <c r="D3745" t="b">
        <f>IF(C3745=1,'Data Transformation'!$G$3+0.5*'Data Transformation'!$W$25,IF(C3746=1,D3746-'Data Transformation'!$W$25,FALSE))</f>
        <v>0</v>
      </c>
      <c r="E3745" t="str">
        <f t="array" ref="E3745">IF(ISLOGICAL(D3745),"",FREQUENCY(IF('Data Transformation'!$B$425:$B$8425='Bin Analysis'!$B3723,'Data Transformation'!$G$425:$G$8425),D3745))</f>
        <v/>
      </c>
      <c r="F3745" t="str">
        <f t="shared" si="465"/>
        <v/>
      </c>
      <c r="G3745">
        <f>Weighting!$H$25</f>
        <v>0</v>
      </c>
      <c r="H3745">
        <f t="array" ref="H3745">FREQUENCY(IF('Data Transformation'!$B$4:$B$8425=B3723,'Data Transformation'!$G$4:$G$8425),'Bin Analysis'!$B3745)</f>
        <v>18</v>
      </c>
      <c r="I3745">
        <f t="shared" si="466"/>
        <v>0</v>
      </c>
      <c r="J3745">
        <f t="shared" si="467"/>
        <v>0</v>
      </c>
      <c r="K3745">
        <f>J3745*Weighting!$W$25</f>
        <v>0</v>
      </c>
      <c r="M3745" s="14"/>
    </row>
    <row r="3746" spans="1:25" x14ac:dyDescent="0.25">
      <c r="A3746" s="32"/>
      <c r="M3746" s="14"/>
    </row>
    <row r="3747" spans="1:25" ht="23.25" x14ac:dyDescent="0.35">
      <c r="A3747" s="21" t="s">
        <v>0</v>
      </c>
      <c r="B3747" s="21">
        <f>IFERROR(VLOOKUP(C3747,'Data Transformation'!$L$6:$M$426,2,FALSE),"")</f>
        <v>156</v>
      </c>
      <c r="C3747" s="21">
        <f>C3723+1</f>
        <v>156</v>
      </c>
      <c r="D3747" s="21"/>
      <c r="E3747" s="21"/>
      <c r="F3747" s="21"/>
      <c r="G3747" s="21"/>
      <c r="H3747" s="22"/>
      <c r="I3747" s="22"/>
      <c r="J3747" s="22"/>
      <c r="K3747" s="21"/>
      <c r="L3747" s="21">
        <f>B3747</f>
        <v>156</v>
      </c>
      <c r="M3747" s="23">
        <f>INDEX('Data Transformation'!$O$4:$O$424,MATCH($B3747,'Data Transformation'!$M$4:$M$424,0),MATCH($M$2,'Data Transformation'!$O$3,0))</f>
        <v>19</v>
      </c>
      <c r="N3747" s="27">
        <f>IF('Input and Summary Results'!$J$16="minimum",'Bin Analysis'!X3748/(M3747-1),'Bin Analysis'!Y3747/('Bin Analysis'!M3747-1))</f>
        <v>0</v>
      </c>
      <c r="O3747" s="27">
        <f>IF(M3747=FALSE,NA(),(VLOOKUP(1,C3750:K3769,4,FALSE))/(M3747-1))</f>
        <v>0.1111111111111111</v>
      </c>
      <c r="P3747" s="27">
        <f>IF(M3747=FALSE,NA(),SUM(J3750:J3769)/Weighting!$S$5)</f>
        <v>0.7</v>
      </c>
      <c r="Q3747" s="27">
        <f>IF(M3747=FALSE,NA(),SUM(K3750:K3769)/Weighting!$S$6)</f>
        <v>0.65217391304347827</v>
      </c>
      <c r="R3747" s="27">
        <f>IF(M3747=FALSE,NA(),(VLOOKUP(1,G3750:K3769,3,FALSE))/(M3747-1))</f>
        <v>0.44444444444444442</v>
      </c>
      <c r="S3747" s="22" t="str">
        <f>IF(M3747=FALSE,NA(),IF(SUM(J3750:J3769)=2,"yes","no"))</f>
        <v>no</v>
      </c>
      <c r="X3747" s="2" cm="2">
        <f t="array" ref="X3747:X3748">FREQUENCY(IF('Data Transformation'!$B$425:$B$6424='Bin Analysis'!L3747,'Data Transformation'!$G$425:$G$6424),'Data Transformation'!$U$11)</f>
        <v>18</v>
      </c>
      <c r="Y3747" s="2" cm="2">
        <f t="array" ref="Y3747:Y3748">FREQUENCY(IF('Data Transformation'!$B$425:$B$6424='Bin Analysis'!L3747,'Data Transformation'!$G$425:$G$6424),'Data Transformation'!$U$12)</f>
        <v>16</v>
      </c>
    </row>
    <row r="3748" spans="1:25" x14ac:dyDescent="0.25">
      <c r="A3748" s="14" t="s">
        <v>66</v>
      </c>
      <c r="B3748" t="s">
        <v>47</v>
      </c>
      <c r="C3748" t="s">
        <v>5</v>
      </c>
      <c r="D3748" t="s">
        <v>99</v>
      </c>
      <c r="E3748" t="s">
        <v>100</v>
      </c>
      <c r="F3748" t="s">
        <v>101</v>
      </c>
      <c r="G3748" t="s">
        <v>69</v>
      </c>
      <c r="H3748" t="s">
        <v>31</v>
      </c>
      <c r="I3748" t="s">
        <v>32</v>
      </c>
      <c r="J3748" t="s">
        <v>46</v>
      </c>
      <c r="K3748" s="14" t="s">
        <v>45</v>
      </c>
      <c r="M3748" s="14"/>
      <c r="X3748" s="2">
        <v>0</v>
      </c>
      <c r="Y3748" s="2">
        <v>2</v>
      </c>
    </row>
    <row r="3749" spans="1:25" x14ac:dyDescent="0.25">
      <c r="A3749" s="32"/>
      <c r="D3749" t="b">
        <f>IF(C3749=1,'Data Transformation'!$G$3+0.5*'Data Transformation'!$W$25,IF(C3750=1,D3750-'Data Transformation'!$W$25,FALSE))</f>
        <v>0</v>
      </c>
      <c r="E3749" t="str">
        <f t="array" ref="E3749">IF(ISLOGICAL(D3749),"",FREQUENCY(IF('Data Transformation'!$B$425:$B$8425='Bin Analysis'!$B3747,'Data Transformation'!$G$425:$G$8425),D3749))</f>
        <v/>
      </c>
      <c r="F3749" t="str">
        <f>IF(ISLOGICAL(D3749),"",E3749-E3748)</f>
        <v/>
      </c>
      <c r="M3749" s="14"/>
    </row>
    <row r="3750" spans="1:25" x14ac:dyDescent="0.25">
      <c r="A3750" s="32">
        <f>IF(Weighting!$P$6&gt;0,B3750,"")</f>
        <v>0.32100000000000001</v>
      </c>
      <c r="B3750">
        <f>Weighting!$C$6</f>
        <v>0.32100000000000001</v>
      </c>
      <c r="C3750">
        <f>Weighting!$F$6</f>
        <v>0</v>
      </c>
      <c r="D3750" t="b">
        <f>IF(C3750=1,'Data Transformation'!$G$3+0.5*'Data Transformation'!$W$25,IF(C3751=1,D3751-'Data Transformation'!$W$25,FALSE))</f>
        <v>0</v>
      </c>
      <c r="E3750" t="str">
        <f t="array" ref="E3750">IF(ISLOGICAL(D3750),"",FREQUENCY(IF('Data Transformation'!$B$425:$B$8425='Bin Analysis'!$B3747,'Data Transformation'!$G$425:$G$8425),D3750))</f>
        <v/>
      </c>
      <c r="F3750" t="str">
        <f>IF(ISLOGICAL(D3750),"",E3750-E3749)</f>
        <v/>
      </c>
      <c r="G3750">
        <f>Weighting!$H$6</f>
        <v>1</v>
      </c>
      <c r="H3750">
        <f t="array" ref="H3750">FREQUENCY(IF('Data Transformation'!$B$4:$B$8425=B3747,'Data Transformation'!$G$4:$G$8425),'Bin Analysis'!$B3750)</f>
        <v>8</v>
      </c>
      <c r="I3750">
        <f>H3750-H3749</f>
        <v>8</v>
      </c>
      <c r="J3750">
        <f>IF(I3750=0,0,1)</f>
        <v>1</v>
      </c>
      <c r="K3750">
        <f>J3750*Weighting!$W$6</f>
        <v>1</v>
      </c>
      <c r="M3750" s="14"/>
    </row>
    <row r="3751" spans="1:25" x14ac:dyDescent="0.25">
      <c r="A3751" s="32">
        <f>IF(Weighting!$P$7&gt;0,B3751,"")</f>
        <v>0.45200000000000001</v>
      </c>
      <c r="B3751">
        <f>Weighting!$C$7</f>
        <v>0.45200000000000001</v>
      </c>
      <c r="C3751">
        <f>Weighting!$F$7</f>
        <v>0</v>
      </c>
      <c r="D3751" t="b">
        <f>IF(C3751=1,'Data Transformation'!$G$3+0.5*'Data Transformation'!$W$25,IF(C3752=1,D3752-'Data Transformation'!$W$25,FALSE))</f>
        <v>0</v>
      </c>
      <c r="E3751" t="str">
        <f t="array" ref="E3751">IF(ISLOGICAL(D3751),"",FREQUENCY(IF('Data Transformation'!$B$425:$B$8425='Bin Analysis'!$B3747,'Data Transformation'!$G$425:$G$8425),D3751))</f>
        <v/>
      </c>
      <c r="F3751" t="str">
        <f t="shared" ref="F3751:F3769" si="468">IF(ISLOGICAL(D3751),"",E3751-E3750)</f>
        <v/>
      </c>
      <c r="G3751">
        <f>Weighting!$H$7</f>
        <v>0</v>
      </c>
      <c r="H3751">
        <f t="array" ref="H3751">FREQUENCY(IF('Data Transformation'!$B$4:$B$8425=B3747,'Data Transformation'!$G$4:$G$8425),'Bin Analysis'!$B3751)</f>
        <v>10</v>
      </c>
      <c r="I3751">
        <f t="shared" ref="I3751:I3769" si="469">H3751-H3750</f>
        <v>2</v>
      </c>
      <c r="J3751">
        <f>IF(I3751=0,0,1)</f>
        <v>1</v>
      </c>
      <c r="K3751">
        <f>J3751*Weighting!$W$7</f>
        <v>2</v>
      </c>
      <c r="M3751" s="14"/>
    </row>
    <row r="3752" spans="1:25" x14ac:dyDescent="0.25">
      <c r="A3752" s="32">
        <f>IF(Weighting!$P$8&gt;0,B3752,"")</f>
        <v>0.58299999999999996</v>
      </c>
      <c r="B3752">
        <f>Weighting!$C$8</f>
        <v>0.58299999999999996</v>
      </c>
      <c r="C3752">
        <f>Weighting!$F$8</f>
        <v>0</v>
      </c>
      <c r="D3752" t="b">
        <f>IF(C3752=1,'Data Transformation'!$G$3+0.5*'Data Transformation'!$W$25,IF(C3753=1,D3753-'Data Transformation'!$W$25,FALSE))</f>
        <v>0</v>
      </c>
      <c r="E3752" t="str">
        <f t="array" ref="E3752">IF(ISLOGICAL(D3752),"",FREQUENCY(IF('Data Transformation'!$B$425:$B$8425='Bin Analysis'!$B3747,'Data Transformation'!$G$425:$G$8425),D3752))</f>
        <v/>
      </c>
      <c r="F3752" t="str">
        <f t="shared" si="468"/>
        <v/>
      </c>
      <c r="G3752">
        <f>Weighting!$H$8</f>
        <v>0</v>
      </c>
      <c r="H3752">
        <f t="array" ref="H3752">FREQUENCY(IF('Data Transformation'!$B$4:$B$8425=B3747,'Data Transformation'!$G$4:$G$8425),'Bin Analysis'!$B3752)</f>
        <v>12</v>
      </c>
      <c r="I3752">
        <f t="shared" si="469"/>
        <v>2</v>
      </c>
      <c r="J3752">
        <f t="shared" ref="J3752:J3769" si="470">IF(I3752=0,0,1)</f>
        <v>1</v>
      </c>
      <c r="K3752">
        <f>J3752*Weighting!$W$8</f>
        <v>3</v>
      </c>
      <c r="M3752" s="14"/>
    </row>
    <row r="3753" spans="1:25" x14ac:dyDescent="0.25">
      <c r="A3753" s="32">
        <f>IF(Weighting!$P$9&gt;0,B3753,"")</f>
        <v>0.71399999999999997</v>
      </c>
      <c r="B3753" s="50">
        <f>Weighting!$C$9</f>
        <v>0.71399999999999997</v>
      </c>
      <c r="C3753">
        <f>Weighting!$F$9</f>
        <v>0</v>
      </c>
      <c r="D3753" t="b">
        <f>IF(C3753=1,'Data Transformation'!$G$3+0.5*'Data Transformation'!$W$25,IF(C3754=1,D3754-'Data Transformation'!$W$25,FALSE))</f>
        <v>0</v>
      </c>
      <c r="E3753" t="str">
        <f t="array" ref="E3753">IF(ISLOGICAL(D3753),"",FREQUENCY(IF('Data Transformation'!$B$425:$B$8425='Bin Analysis'!$B3747,'Data Transformation'!$G$425:$G$8425),D3753))</f>
        <v/>
      </c>
      <c r="F3753" t="str">
        <f t="shared" si="468"/>
        <v/>
      </c>
      <c r="G3753">
        <f>Weighting!$H$9</f>
        <v>0</v>
      </c>
      <c r="H3753">
        <f t="array" ref="H3753">FREQUENCY(IF('Data Transformation'!$B$4:$B$8425=B3747,'Data Transformation'!$G$4:$G$8425),'Bin Analysis'!$B3753)</f>
        <v>13</v>
      </c>
      <c r="I3753">
        <f t="shared" si="469"/>
        <v>1</v>
      </c>
      <c r="J3753">
        <f t="shared" si="470"/>
        <v>1</v>
      </c>
      <c r="K3753">
        <f>J3753*Weighting!$W$9</f>
        <v>3</v>
      </c>
      <c r="M3753" s="14"/>
    </row>
    <row r="3754" spans="1:25" x14ac:dyDescent="0.25">
      <c r="A3754" s="32">
        <f>IF(Weighting!$P$10&gt;0,B3754,"")</f>
        <v>0.84499999999999997</v>
      </c>
      <c r="B3754">
        <f>Weighting!$C$10</f>
        <v>0.84499999999999997</v>
      </c>
      <c r="C3754">
        <f>Weighting!$F$10</f>
        <v>0</v>
      </c>
      <c r="D3754" t="b">
        <f>IF(C3754=1,'Data Transformation'!$G$3+0.5*'Data Transformation'!$W$25,IF(C3755=1,D3755-'Data Transformation'!$W$25,FALSE))</f>
        <v>0</v>
      </c>
      <c r="E3754" t="str">
        <f t="array" ref="E3754">IF(ISLOGICAL(D3754),"",FREQUENCY(IF('Data Transformation'!$B$425:$B$8425='Bin Analysis'!$B3747,'Data Transformation'!$G$425:$G$8425),D3754))</f>
        <v/>
      </c>
      <c r="F3754" t="str">
        <f t="shared" si="468"/>
        <v/>
      </c>
      <c r="G3754">
        <f>Weighting!$H$10</f>
        <v>0</v>
      </c>
      <c r="H3754">
        <f t="array" ref="H3754">FREQUENCY(IF('Data Transformation'!$B$4:$B$8425=B3747,'Data Transformation'!$G$4:$G$8425),'Bin Analysis'!$B3754)</f>
        <v>15</v>
      </c>
      <c r="I3754">
        <f t="shared" si="469"/>
        <v>2</v>
      </c>
      <c r="J3754">
        <f t="shared" si="470"/>
        <v>1</v>
      </c>
      <c r="K3754">
        <f>J3754*Weighting!$W$10</f>
        <v>3</v>
      </c>
      <c r="M3754" s="14"/>
    </row>
    <row r="3755" spans="1:25" x14ac:dyDescent="0.25">
      <c r="A3755" s="32">
        <f>IF(Weighting!$P$11&gt;0,B3755,"")</f>
        <v>0.97599999999999998</v>
      </c>
      <c r="B3755">
        <f>Weighting!$C$11</f>
        <v>0.97599999999999998</v>
      </c>
      <c r="C3755">
        <f>Weighting!$F$11</f>
        <v>0</v>
      </c>
      <c r="D3755">
        <f>IF(C3755=1,'Data Transformation'!$G$3+0.5*'Data Transformation'!$W$25,IF(C3756=1,D3756-'Data Transformation'!$W$25,FALSE))</f>
        <v>0.86899999999999999</v>
      </c>
      <c r="E3755">
        <f t="array" ref="E3755">IF(ISLOGICAL(D3755),"",FREQUENCY(IF('Data Transformation'!$B$425:$B$8425='Bin Analysis'!$B3747,'Data Transformation'!$G$425:$G$8425),D3755))</f>
        <v>16</v>
      </c>
      <c r="F3755" t="e">
        <f t="shared" si="468"/>
        <v>#VALUE!</v>
      </c>
      <c r="G3755">
        <f>Weighting!$H$11</f>
        <v>0</v>
      </c>
      <c r="H3755">
        <f t="array" ref="H3755">FREQUENCY(IF('Data Transformation'!$B$4:$B$8425=B3747,'Data Transformation'!$G$4:$G$8425),'Bin Analysis'!$B3755)</f>
        <v>17</v>
      </c>
      <c r="I3755">
        <f t="shared" si="469"/>
        <v>2</v>
      </c>
      <c r="J3755">
        <f t="shared" si="470"/>
        <v>1</v>
      </c>
      <c r="K3755">
        <f>J3755*Weighting!$W$11</f>
        <v>2</v>
      </c>
      <c r="M3755" s="14"/>
    </row>
    <row r="3756" spans="1:25" x14ac:dyDescent="0.25">
      <c r="A3756" s="32">
        <f>IF(Weighting!$P$12&gt;0,B3756,"")</f>
        <v>1.107</v>
      </c>
      <c r="B3756">
        <f>Weighting!$C$12</f>
        <v>1.107</v>
      </c>
      <c r="C3756">
        <f>Weighting!$F$12</f>
        <v>1</v>
      </c>
      <c r="D3756">
        <f>IF(C3756=1,'Data Transformation'!$G$3+0.5*'Data Transformation'!$W$25,IF(C3757=1,D3757-'Data Transformation'!$W$25,FALSE))</f>
        <v>1.131</v>
      </c>
      <c r="E3756">
        <f t="array" ref="E3756">IF(ISLOGICAL(D3756),"",FREQUENCY(IF('Data Transformation'!$B$425:$B$8425='Bin Analysis'!$B3747,'Data Transformation'!$G$425:$G$8425),D3756))</f>
        <v>18</v>
      </c>
      <c r="F3756">
        <f t="shared" si="468"/>
        <v>2</v>
      </c>
      <c r="G3756">
        <f>Weighting!$H$12</f>
        <v>0</v>
      </c>
      <c r="H3756">
        <f t="array" ref="H3756">FREQUENCY(IF('Data Transformation'!$B$4:$B$8425=B3747,'Data Transformation'!$G$4:$G$8425),'Bin Analysis'!$B3756)</f>
        <v>19</v>
      </c>
      <c r="I3756">
        <f t="shared" si="469"/>
        <v>2</v>
      </c>
      <c r="J3756">
        <f t="shared" si="470"/>
        <v>1</v>
      </c>
      <c r="K3756">
        <f>J3756*Weighting!$W$12</f>
        <v>1</v>
      </c>
      <c r="M3756" s="14"/>
    </row>
    <row r="3757" spans="1:25" x14ac:dyDescent="0.25">
      <c r="A3757" s="32">
        <f>IF(Weighting!$P$13&gt;0,B3757,"")</f>
        <v>1.238</v>
      </c>
      <c r="B3757">
        <f>Weighting!$C$13</f>
        <v>1.238</v>
      </c>
      <c r="C3757">
        <f>Weighting!$F$13</f>
        <v>0</v>
      </c>
      <c r="D3757" t="b">
        <f>IF(C3757=1,'Data Transformation'!$G$3+0.5*'Data Transformation'!$W$25,IF(C3758=1,D3758-'Data Transformation'!$W$25,FALSE))</f>
        <v>0</v>
      </c>
      <c r="E3757" t="str">
        <f t="array" ref="E3757">IF(ISLOGICAL(D3757),"",FREQUENCY(IF('Data Transformation'!$B$425:$B$8425='Bin Analysis'!$B3747,'Data Transformation'!$G$425:$G$8425),D3757))</f>
        <v/>
      </c>
      <c r="F3757" t="str">
        <f t="shared" si="468"/>
        <v/>
      </c>
      <c r="G3757">
        <f>Weighting!$H$13</f>
        <v>0</v>
      </c>
      <c r="H3757">
        <f t="array" ref="H3757">FREQUENCY(IF('Data Transformation'!$B$4:$B$8425=B3747,'Data Transformation'!$G$4:$G$8425),'Bin Analysis'!$B3757)</f>
        <v>19</v>
      </c>
      <c r="I3757">
        <f t="shared" si="469"/>
        <v>0</v>
      </c>
      <c r="J3757">
        <f t="shared" si="470"/>
        <v>0</v>
      </c>
      <c r="K3757">
        <f>J3757*Weighting!$W$13</f>
        <v>0</v>
      </c>
      <c r="M3757" s="14"/>
    </row>
    <row r="3758" spans="1:25" x14ac:dyDescent="0.25">
      <c r="A3758" s="32">
        <f>IF(Weighting!$P$14&gt;0,B3758,"")</f>
        <v>1.369</v>
      </c>
      <c r="B3758">
        <f>Weighting!$C$14</f>
        <v>1.369</v>
      </c>
      <c r="C3758">
        <f>Weighting!$F$14</f>
        <v>0</v>
      </c>
      <c r="D3758" t="b">
        <f>IF(C3758=1,'Data Transformation'!$G$3+0.5*'Data Transformation'!$W$25,IF(C3759=1,D3759-'Data Transformation'!$W$25,FALSE))</f>
        <v>0</v>
      </c>
      <c r="E3758" t="str">
        <f t="array" ref="E3758">IF(ISLOGICAL(D3758),"",FREQUENCY(IF('Data Transformation'!$B$425:$B$8425='Bin Analysis'!$B3747,'Data Transformation'!$G$425:$G$8425),D3758))</f>
        <v/>
      </c>
      <c r="F3758" t="str">
        <f t="shared" si="468"/>
        <v/>
      </c>
      <c r="G3758">
        <f>Weighting!$H$14</f>
        <v>0</v>
      </c>
      <c r="H3758">
        <f t="array" ref="H3758">FREQUENCY(IF('Data Transformation'!$B$4:$B$8425=B3747,'Data Transformation'!$G$4:$G$8425),'Bin Analysis'!$B3758)</f>
        <v>19</v>
      </c>
      <c r="I3758">
        <f t="shared" si="469"/>
        <v>0</v>
      </c>
      <c r="J3758">
        <f t="shared" si="470"/>
        <v>0</v>
      </c>
      <c r="K3758">
        <f>J3758*Weighting!$W$14</f>
        <v>0</v>
      </c>
      <c r="M3758" s="14"/>
    </row>
    <row r="3759" spans="1:25" x14ac:dyDescent="0.25">
      <c r="A3759" s="32">
        <f>IF(Weighting!$P$15&gt;0,B3759,"")</f>
        <v>1.5000009999999999</v>
      </c>
      <c r="B3759">
        <f>Weighting!$C$15</f>
        <v>1.5000009999999999</v>
      </c>
      <c r="C3759">
        <f>Weighting!$F$15</f>
        <v>0</v>
      </c>
      <c r="D3759" t="b">
        <f>IF(C3759=1,'Data Transformation'!$G$3+0.5*'Data Transformation'!$W$25,IF(C3760=1,D3760-'Data Transformation'!$W$25,FALSE))</f>
        <v>0</v>
      </c>
      <c r="E3759" t="str">
        <f t="array" ref="E3759">IF(ISLOGICAL(D3759),"",FREQUENCY(IF('Data Transformation'!$B$425:$B$8425='Bin Analysis'!$B3747,'Data Transformation'!$G$425:$G$8425),D3759))</f>
        <v/>
      </c>
      <c r="F3759" t="str">
        <f t="shared" si="468"/>
        <v/>
      </c>
      <c r="G3759">
        <f>Weighting!$H$15</f>
        <v>0</v>
      </c>
      <c r="H3759">
        <f t="array" ref="H3759">FREQUENCY(IF('Data Transformation'!$B$4:$B$8425=B3747,'Data Transformation'!$G$4:$G$8425),'Bin Analysis'!$B3759)</f>
        <v>19</v>
      </c>
      <c r="I3759">
        <f t="shared" si="469"/>
        <v>0</v>
      </c>
      <c r="J3759">
        <f t="shared" si="470"/>
        <v>0</v>
      </c>
      <c r="K3759">
        <f>J3759*Weighting!$W$15</f>
        <v>0</v>
      </c>
      <c r="M3759" s="14"/>
    </row>
    <row r="3760" spans="1:25" x14ac:dyDescent="0.25">
      <c r="A3760" s="32" t="str">
        <f>IF(Weighting!$P$16&gt;0,B3760,"")</f>
        <v/>
      </c>
      <c r="B3760">
        <f>Weighting!$C$16</f>
        <v>1.631</v>
      </c>
      <c r="C3760">
        <f>Weighting!$F$16</f>
        <v>0</v>
      </c>
      <c r="D3760" t="b">
        <f>IF(C3760=1,'Data Transformation'!$G$3+0.5*'Data Transformation'!$W$25,IF(C3761=1,D3761-'Data Transformation'!$W$25,FALSE))</f>
        <v>0</v>
      </c>
      <c r="E3760" t="str">
        <f t="array" ref="E3760">IF(ISLOGICAL(D3760),"",FREQUENCY(IF('Data Transformation'!$B$425:$B$8425='Bin Analysis'!$B3747,'Data Transformation'!$G$425:$G$8425),D3760))</f>
        <v/>
      </c>
      <c r="F3760" t="str">
        <f t="shared" si="468"/>
        <v/>
      </c>
      <c r="G3760">
        <f>Weighting!$H$16</f>
        <v>0</v>
      </c>
      <c r="H3760">
        <f t="array" ref="H3760">FREQUENCY(IF('Data Transformation'!$B$4:$B$8425=B3747,'Data Transformation'!$G$4:$G$8425),'Bin Analysis'!$B3760)</f>
        <v>19</v>
      </c>
      <c r="I3760">
        <f t="shared" si="469"/>
        <v>0</v>
      </c>
      <c r="J3760">
        <f t="shared" si="470"/>
        <v>0</v>
      </c>
      <c r="K3760">
        <f>J3760*Weighting!$W$16</f>
        <v>0</v>
      </c>
      <c r="M3760" s="14"/>
    </row>
    <row r="3761" spans="1:25" x14ac:dyDescent="0.25">
      <c r="A3761" s="32" t="str">
        <f>IF(Weighting!$P$17&gt;0,B3761,"")</f>
        <v/>
      </c>
      <c r="B3761">
        <f>Weighting!$C$17</f>
        <v>1.762</v>
      </c>
      <c r="C3761">
        <f>Weighting!$F$17</f>
        <v>0</v>
      </c>
      <c r="D3761" t="b">
        <f>IF(C3761=1,'Data Transformation'!$G$3+0.5*'Data Transformation'!$W$25,IF(C3762=1,D3762-'Data Transformation'!$W$25,FALSE))</f>
        <v>0</v>
      </c>
      <c r="E3761" t="str">
        <f t="array" ref="E3761">IF(ISLOGICAL(D3761),"",FREQUENCY(IF('Data Transformation'!$B$425:$B$8425='Bin Analysis'!$B3747,'Data Transformation'!$G$425:$G$8425),D3761))</f>
        <v/>
      </c>
      <c r="F3761" t="str">
        <f t="shared" si="468"/>
        <v/>
      </c>
      <c r="G3761">
        <f>Weighting!$H$17</f>
        <v>0</v>
      </c>
      <c r="H3761">
        <f t="array" ref="H3761">FREQUENCY(IF('Data Transformation'!$B$4:$B$8425=B3747,'Data Transformation'!$G$4:$G$8425),'Bin Analysis'!$B3761)</f>
        <v>19</v>
      </c>
      <c r="I3761">
        <f t="shared" si="469"/>
        <v>0</v>
      </c>
      <c r="J3761">
        <f t="shared" si="470"/>
        <v>0</v>
      </c>
      <c r="K3761">
        <f>J3761*Weighting!$W$17</f>
        <v>0</v>
      </c>
      <c r="M3761" s="14"/>
    </row>
    <row r="3762" spans="1:25" x14ac:dyDescent="0.25">
      <c r="A3762" s="32" t="str">
        <f>IF(Weighting!$P$18&gt;0,B3762,"")</f>
        <v/>
      </c>
      <c r="B3762">
        <f>Weighting!$C$18</f>
        <v>1.893</v>
      </c>
      <c r="C3762">
        <f>Weighting!$F$18</f>
        <v>0</v>
      </c>
      <c r="D3762" t="b">
        <f>IF(C3762=1,'Data Transformation'!$G$3+0.5*'Data Transformation'!$W$25,IF(C3763=1,D3763-'Data Transformation'!$W$25,FALSE))</f>
        <v>0</v>
      </c>
      <c r="E3762" t="str">
        <f t="array" ref="E3762">IF(ISLOGICAL(D3762),"",FREQUENCY(IF('Data Transformation'!$B$425:$B$8425='Bin Analysis'!$B3747,'Data Transformation'!$G$425:$G$8425),D3762))</f>
        <v/>
      </c>
      <c r="F3762" t="str">
        <f t="shared" si="468"/>
        <v/>
      </c>
      <c r="G3762">
        <f>Weighting!$H$18</f>
        <v>0</v>
      </c>
      <c r="H3762">
        <f t="array" ref="H3762">FREQUENCY(IF('Data Transformation'!$B$4:$B$8425=B3747,'Data Transformation'!$G$4:$G$8425),'Bin Analysis'!$B3762)</f>
        <v>19</v>
      </c>
      <c r="I3762">
        <f t="shared" si="469"/>
        <v>0</v>
      </c>
      <c r="J3762">
        <f t="shared" si="470"/>
        <v>0</v>
      </c>
      <c r="K3762">
        <f>J3762*Weighting!$W$18</f>
        <v>0</v>
      </c>
      <c r="M3762" s="14"/>
    </row>
    <row r="3763" spans="1:25" x14ac:dyDescent="0.25">
      <c r="A3763" s="32" t="str">
        <f>IF(Weighting!$P$19&gt;0,B3763,"")</f>
        <v/>
      </c>
      <c r="B3763">
        <f>Weighting!$C$19</f>
        <v>2.024</v>
      </c>
      <c r="C3763">
        <f>Weighting!$F$19</f>
        <v>0</v>
      </c>
      <c r="D3763" t="b">
        <f>IF(C3763=1,'Data Transformation'!$G$3+0.5*'Data Transformation'!$W$25,IF(C3764=1,D3764-'Data Transformation'!$W$25,FALSE))</f>
        <v>0</v>
      </c>
      <c r="E3763" t="str">
        <f t="array" ref="E3763">IF(ISLOGICAL(D3763),"",FREQUENCY(IF('Data Transformation'!$B$425:$B$8425='Bin Analysis'!$B3747,'Data Transformation'!$G$425:$G$8425),D3763))</f>
        <v/>
      </c>
      <c r="F3763" t="str">
        <f t="shared" si="468"/>
        <v/>
      </c>
      <c r="G3763">
        <f>Weighting!$H$19</f>
        <v>0</v>
      </c>
      <c r="H3763">
        <f t="array" ref="H3763">FREQUENCY(IF('Data Transformation'!$B$4:$B$8425=B3747,'Data Transformation'!$G$4:$G$8425),'Bin Analysis'!$B3763)</f>
        <v>19</v>
      </c>
      <c r="I3763">
        <f t="shared" si="469"/>
        <v>0</v>
      </c>
      <c r="J3763">
        <f t="shared" si="470"/>
        <v>0</v>
      </c>
      <c r="K3763">
        <f>J3763*Weighting!$W$19</f>
        <v>0</v>
      </c>
      <c r="M3763" s="14"/>
    </row>
    <row r="3764" spans="1:25" x14ac:dyDescent="0.25">
      <c r="A3764" s="32" t="str">
        <f>IF(Weighting!$P$20&gt;0,B3764,"")</f>
        <v/>
      </c>
      <c r="B3764">
        <f>Weighting!$C$20</f>
        <v>2.1550000000000002</v>
      </c>
      <c r="C3764">
        <f>Weighting!$F$20</f>
        <v>0</v>
      </c>
      <c r="D3764" t="b">
        <f>IF(C3764=1,'Data Transformation'!$G$3+0.5*'Data Transformation'!$W$25,IF(C3765=1,D3765-'Data Transformation'!$W$25,FALSE))</f>
        <v>0</v>
      </c>
      <c r="E3764" t="str">
        <f t="array" ref="E3764">IF(ISLOGICAL(D3764),"",FREQUENCY(IF('Data Transformation'!$B$425:$B$8425='Bin Analysis'!$B3747,'Data Transformation'!$G$425:$G$8425),D3764))</f>
        <v/>
      </c>
      <c r="F3764" t="str">
        <f t="shared" si="468"/>
        <v/>
      </c>
      <c r="G3764">
        <f>Weighting!$H$20</f>
        <v>0</v>
      </c>
      <c r="H3764">
        <f t="array" ref="H3764">FREQUENCY(IF('Data Transformation'!$B$4:$B$8425=B3747,'Data Transformation'!$G$4:$G$8425),'Bin Analysis'!$B3764)</f>
        <v>19</v>
      </c>
      <c r="I3764">
        <f t="shared" si="469"/>
        <v>0</v>
      </c>
      <c r="J3764">
        <f t="shared" si="470"/>
        <v>0</v>
      </c>
      <c r="K3764">
        <f>J3764*Weighting!$W$20</f>
        <v>0</v>
      </c>
      <c r="M3764" s="14"/>
    </row>
    <row r="3765" spans="1:25" x14ac:dyDescent="0.25">
      <c r="A3765" s="32" t="str">
        <f>IF(Weighting!$P$21&gt;0,B3765,"")</f>
        <v/>
      </c>
      <c r="B3765">
        <f>Weighting!$C$21</f>
        <v>2.2860000000000005</v>
      </c>
      <c r="C3765">
        <f>Weighting!$F$21</f>
        <v>0</v>
      </c>
      <c r="D3765" t="b">
        <f>IF(C3765=1,'Data Transformation'!$G$3+0.5*'Data Transformation'!$W$25,IF(C3766=1,D3766-'Data Transformation'!$W$25,FALSE))</f>
        <v>0</v>
      </c>
      <c r="E3765" t="str">
        <f t="array" ref="E3765">IF(ISLOGICAL(D3765),"",FREQUENCY(IF('Data Transformation'!$B$425:$B$8425='Bin Analysis'!$B3747,'Data Transformation'!$G$425:$G$8425),D3765))</f>
        <v/>
      </c>
      <c r="F3765" t="str">
        <f t="shared" si="468"/>
        <v/>
      </c>
      <c r="G3765">
        <f>Weighting!$H$21</f>
        <v>0</v>
      </c>
      <c r="H3765">
        <f t="array" ref="H3765">FREQUENCY(IF('Data Transformation'!$B$4:$B$8425=B3747,'Data Transformation'!$G$4:$G$8425),'Bin Analysis'!$B3765)</f>
        <v>19</v>
      </c>
      <c r="I3765">
        <f t="shared" si="469"/>
        <v>0</v>
      </c>
      <c r="J3765">
        <f t="shared" si="470"/>
        <v>0</v>
      </c>
      <c r="K3765">
        <f>J3765*Weighting!$W$21</f>
        <v>0</v>
      </c>
      <c r="M3765" s="14"/>
    </row>
    <row r="3766" spans="1:25" x14ac:dyDescent="0.25">
      <c r="A3766" s="32" t="str">
        <f>IF(Weighting!$P$22&gt;0,B3766,"")</f>
        <v/>
      </c>
      <c r="B3766">
        <f>Weighting!$C$22</f>
        <v>2.4170000000000007</v>
      </c>
      <c r="C3766">
        <f>Weighting!$F$22</f>
        <v>0</v>
      </c>
      <c r="D3766" t="b">
        <f>IF(C3766=1,'Data Transformation'!$G$3+0.5*'Data Transformation'!$W$25,IF(C3767=1,D3767-'Data Transformation'!$W$25,FALSE))</f>
        <v>0</v>
      </c>
      <c r="E3766" t="str">
        <f t="array" ref="E3766">IF(ISLOGICAL(D3766),"",FREQUENCY(IF('Data Transformation'!$B$425:$B$8425='Bin Analysis'!$B3747,'Data Transformation'!$G$425:$G$8425),D3766))</f>
        <v/>
      </c>
      <c r="F3766" t="str">
        <f t="shared" si="468"/>
        <v/>
      </c>
      <c r="G3766">
        <f>Weighting!$H$22</f>
        <v>0</v>
      </c>
      <c r="H3766">
        <f t="array" ref="H3766">FREQUENCY(IF('Data Transformation'!$B$4:$B$8425=B3747,'Data Transformation'!$G$4:$G$8425),'Bin Analysis'!$B3766)</f>
        <v>19</v>
      </c>
      <c r="I3766">
        <f t="shared" si="469"/>
        <v>0</v>
      </c>
      <c r="J3766">
        <f t="shared" si="470"/>
        <v>0</v>
      </c>
      <c r="K3766">
        <f>J3766*Weighting!$W$22</f>
        <v>0</v>
      </c>
      <c r="M3766" s="14"/>
    </row>
    <row r="3767" spans="1:25" x14ac:dyDescent="0.25">
      <c r="A3767" s="32" t="str">
        <f>IF(Weighting!$P$23&gt;0,B3767,"")</f>
        <v/>
      </c>
      <c r="B3767">
        <f>Weighting!$C$23</f>
        <v>2.5480000000000009</v>
      </c>
      <c r="C3767">
        <f>Weighting!$F$23</f>
        <v>0</v>
      </c>
      <c r="D3767" t="b">
        <f>IF(C3767=1,'Data Transformation'!$G$3+0.5*'Data Transformation'!$W$25,IF(C3768=1,D3768-'Data Transformation'!$W$25,FALSE))</f>
        <v>0</v>
      </c>
      <c r="E3767" t="str">
        <f t="array" ref="E3767">IF(ISLOGICAL(D3767),"",FREQUENCY(IF('Data Transformation'!$B$425:$B$8425='Bin Analysis'!$B3747,'Data Transformation'!$G$425:$G$8425),D3767))</f>
        <v/>
      </c>
      <c r="F3767" t="str">
        <f t="shared" si="468"/>
        <v/>
      </c>
      <c r="G3767">
        <f>Weighting!$H$23</f>
        <v>0</v>
      </c>
      <c r="H3767">
        <f t="array" ref="H3767">FREQUENCY(IF('Data Transformation'!$B$4:$B$8425=B3747,'Data Transformation'!$G$4:$G$8425),'Bin Analysis'!$B3767)</f>
        <v>19</v>
      </c>
      <c r="I3767">
        <f t="shared" si="469"/>
        <v>0</v>
      </c>
      <c r="J3767">
        <f t="shared" si="470"/>
        <v>0</v>
      </c>
      <c r="K3767">
        <f>J3767*Weighting!$W$23</f>
        <v>0</v>
      </c>
      <c r="M3767" s="14"/>
    </row>
    <row r="3768" spans="1:25" x14ac:dyDescent="0.25">
      <c r="A3768" s="32" t="str">
        <f>IF(Weighting!$P$24&gt;0,B3768,"")</f>
        <v/>
      </c>
      <c r="B3768">
        <f>Weighting!$C$24</f>
        <v>2.6790000000000012</v>
      </c>
      <c r="C3768">
        <f>Weighting!$F$24</f>
        <v>0</v>
      </c>
      <c r="D3768" t="b">
        <f>IF(C3768=1,'Data Transformation'!$G$3+0.5*'Data Transformation'!$W$25,IF(C3769=1,D3769-'Data Transformation'!$W$25,FALSE))</f>
        <v>0</v>
      </c>
      <c r="E3768" t="str">
        <f t="array" ref="E3768">IF(ISLOGICAL(D3768),"",FREQUENCY(IF('Data Transformation'!$B$425:$B$8425='Bin Analysis'!$B3747,'Data Transformation'!$G$425:$G$8425),D3768))</f>
        <v/>
      </c>
      <c r="F3768" t="str">
        <f t="shared" si="468"/>
        <v/>
      </c>
      <c r="G3768">
        <f>Weighting!$H$24</f>
        <v>0</v>
      </c>
      <c r="H3768">
        <f t="array" ref="H3768">FREQUENCY(IF('Data Transformation'!$B$4:$B$8425=B3747,'Data Transformation'!$G$4:$G$8425),'Bin Analysis'!$B3768)</f>
        <v>19</v>
      </c>
      <c r="I3768">
        <f t="shared" si="469"/>
        <v>0</v>
      </c>
      <c r="J3768">
        <f t="shared" si="470"/>
        <v>0</v>
      </c>
      <c r="K3768">
        <f>J3768*Weighting!$W$24</f>
        <v>0</v>
      </c>
      <c r="M3768" s="14"/>
    </row>
    <row r="3769" spans="1:25" x14ac:dyDescent="0.25">
      <c r="A3769" s="32" t="str">
        <f>IF(Weighting!$P$25&gt;0,B3769,"")</f>
        <v/>
      </c>
      <c r="B3769">
        <f>Weighting!$C$25</f>
        <v>2.8100000000000014</v>
      </c>
      <c r="C3769">
        <f>Weighting!$F$25</f>
        <v>0</v>
      </c>
      <c r="D3769" t="b">
        <f>IF(C3769=1,'Data Transformation'!$G$3+0.5*'Data Transformation'!$W$25,IF(C3770=1,D3770-'Data Transformation'!$W$25,FALSE))</f>
        <v>0</v>
      </c>
      <c r="E3769" t="str">
        <f t="array" ref="E3769">IF(ISLOGICAL(D3769),"",FREQUENCY(IF('Data Transformation'!$B$425:$B$8425='Bin Analysis'!$B3747,'Data Transformation'!$G$425:$G$8425),D3769))</f>
        <v/>
      </c>
      <c r="F3769" t="str">
        <f t="shared" si="468"/>
        <v/>
      </c>
      <c r="G3769">
        <f>Weighting!$H$25</f>
        <v>0</v>
      </c>
      <c r="H3769">
        <f t="array" ref="H3769">FREQUENCY(IF('Data Transformation'!$B$4:$B$8425=B3747,'Data Transformation'!$G$4:$G$8425),'Bin Analysis'!$B3769)</f>
        <v>19</v>
      </c>
      <c r="I3769">
        <f t="shared" si="469"/>
        <v>0</v>
      </c>
      <c r="J3769">
        <f t="shared" si="470"/>
        <v>0</v>
      </c>
      <c r="K3769">
        <f>J3769*Weighting!$W$25</f>
        <v>0</v>
      </c>
      <c r="M3769" s="14"/>
    </row>
    <row r="3770" spans="1:25" x14ac:dyDescent="0.25">
      <c r="O3770"/>
      <c r="P3770"/>
      <c r="Q3770"/>
      <c r="R3770"/>
    </row>
    <row r="3771" spans="1:25" ht="23.25" x14ac:dyDescent="0.35">
      <c r="A3771" s="21" t="s">
        <v>0</v>
      </c>
      <c r="B3771" s="21">
        <f>IFERROR(VLOOKUP(C3771,'Data Transformation'!$L$6:$M$426,2,FALSE),"")</f>
        <v>157</v>
      </c>
      <c r="C3771" s="21">
        <f>C3747+1</f>
        <v>157</v>
      </c>
      <c r="D3771" s="21"/>
      <c r="E3771" s="21"/>
      <c r="F3771" s="21"/>
      <c r="G3771" s="21"/>
      <c r="H3771" s="22"/>
      <c r="I3771" s="22"/>
      <c r="J3771" s="22"/>
      <c r="K3771" s="21"/>
      <c r="L3771" s="21">
        <f>B3771</f>
        <v>157</v>
      </c>
      <c r="M3771" s="23">
        <f>INDEX('Data Transformation'!$O$4:$O$424,MATCH($B3771,'Data Transformation'!$M$4:$M$424,0),MATCH($M$2,'Data Transformation'!$O$3,0))</f>
        <v>19</v>
      </c>
      <c r="N3771" s="27">
        <f>IF('Input and Summary Results'!$J$16="minimum",'Bin Analysis'!X3772/(M3771-1),'Bin Analysis'!Y3771/('Bin Analysis'!M3771-1))</f>
        <v>0</v>
      </c>
      <c r="O3771" s="27">
        <f>IF(M3771=FALSE,NA(),(VLOOKUP(1,C3774:K3793,4,FALSE))/(M3771-1))</f>
        <v>0</v>
      </c>
      <c r="P3771" s="27">
        <f>IF(M3771=FALSE,NA(),SUM(J3774:J3793)/Weighting!$S$5)</f>
        <v>0.3</v>
      </c>
      <c r="Q3771" s="27">
        <f>IF(M3771=FALSE,NA(),SUM(K3774:K3793)/Weighting!$S$6)</f>
        <v>0.17391304347826086</v>
      </c>
      <c r="R3771" s="27">
        <f>IF(M3771=FALSE,NA(),(VLOOKUP(1,G3774:K3793,3,FALSE))/(M3771-1))</f>
        <v>0.88888888888888884</v>
      </c>
      <c r="S3771" s="22" t="str">
        <f>IF(M3771=FALSE,NA(),IF(SUM(J3774:J3793)=2,"yes","no"))</f>
        <v>no</v>
      </c>
      <c r="X3771" s="2" cm="2">
        <f t="array" ref="X3771:X3772">FREQUENCY(IF('Data Transformation'!$B$425:$B$6424='Bin Analysis'!L3771,'Data Transformation'!$G$425:$G$6424),'Data Transformation'!$U$11)</f>
        <v>18</v>
      </c>
      <c r="Y3771" s="2" cm="2">
        <f t="array" ref="Y3771:Y3772">FREQUENCY(IF('Data Transformation'!$B$425:$B$6424='Bin Analysis'!L3771,'Data Transformation'!$G$425:$G$6424),'Data Transformation'!$U$12)</f>
        <v>18</v>
      </c>
    </row>
    <row r="3772" spans="1:25" x14ac:dyDescent="0.25">
      <c r="A3772" s="14" t="s">
        <v>66</v>
      </c>
      <c r="B3772" t="s">
        <v>47</v>
      </c>
      <c r="C3772" t="s">
        <v>5</v>
      </c>
      <c r="D3772" t="s">
        <v>99</v>
      </c>
      <c r="E3772" t="s">
        <v>100</v>
      </c>
      <c r="F3772" t="s">
        <v>101</v>
      </c>
      <c r="G3772" t="s">
        <v>69</v>
      </c>
      <c r="H3772" t="s">
        <v>31</v>
      </c>
      <c r="I3772" t="s">
        <v>32</v>
      </c>
      <c r="J3772" t="s">
        <v>46</v>
      </c>
      <c r="K3772" s="14" t="s">
        <v>45</v>
      </c>
      <c r="M3772" s="14"/>
      <c r="X3772" s="2">
        <v>0</v>
      </c>
      <c r="Y3772" s="2">
        <v>0</v>
      </c>
    </row>
    <row r="3773" spans="1:25" x14ac:dyDescent="0.25">
      <c r="A3773" s="32"/>
      <c r="D3773" t="b">
        <f>IF(C3773=1,'Data Transformation'!$G$3+0.5*'Data Transformation'!$W$25,IF(C3774=1,D3774-'Data Transformation'!$W$25,FALSE))</f>
        <v>0</v>
      </c>
      <c r="E3773" t="str">
        <f t="array" ref="E3773">IF(ISLOGICAL(D3773),"",FREQUENCY(IF('Data Transformation'!$B$425:$B$8425='Bin Analysis'!$B3771,'Data Transformation'!$G$425:$G$8425),D3773))</f>
        <v/>
      </c>
      <c r="F3773" t="str">
        <f>IF(ISLOGICAL(D3773),"",E3773-E3772)</f>
        <v/>
      </c>
      <c r="M3773" s="14"/>
    </row>
    <row r="3774" spans="1:25" x14ac:dyDescent="0.25">
      <c r="A3774" s="32">
        <f>IF(Weighting!$P$6&gt;0,B3774,"")</f>
        <v>0.32100000000000001</v>
      </c>
      <c r="B3774">
        <f>Weighting!$C$6</f>
        <v>0.32100000000000001</v>
      </c>
      <c r="C3774">
        <f>Weighting!$F$6</f>
        <v>0</v>
      </c>
      <c r="D3774" t="b">
        <f>IF(C3774=1,'Data Transformation'!$G$3+0.5*'Data Transformation'!$W$25,IF(C3775=1,D3775-'Data Transformation'!$W$25,FALSE))</f>
        <v>0</v>
      </c>
      <c r="E3774" t="str">
        <f t="array" ref="E3774">IF(ISLOGICAL(D3774),"",FREQUENCY(IF('Data Transformation'!$B$425:$B$8425='Bin Analysis'!$B3771,'Data Transformation'!$G$425:$G$8425),D3774))</f>
        <v/>
      </c>
      <c r="F3774" t="str">
        <f>IF(ISLOGICAL(D3774),"",E3774-E3773)</f>
        <v/>
      </c>
      <c r="G3774">
        <f>Weighting!$H$6</f>
        <v>1</v>
      </c>
      <c r="H3774">
        <f t="array" ref="H3774">FREQUENCY(IF('Data Transformation'!$B$4:$B$8425=B3771,'Data Transformation'!$G$4:$G$8425),'Bin Analysis'!$B3774)</f>
        <v>16</v>
      </c>
      <c r="I3774">
        <f>H3774-H3773</f>
        <v>16</v>
      </c>
      <c r="J3774">
        <f>IF(I3774=0,0,1)</f>
        <v>1</v>
      </c>
      <c r="K3774">
        <f>J3774*Weighting!$W$6</f>
        <v>1</v>
      </c>
      <c r="M3774" s="14"/>
    </row>
    <row r="3775" spans="1:25" x14ac:dyDescent="0.25">
      <c r="A3775" s="32">
        <f>IF(Weighting!$P$7&gt;0,B3775,"")</f>
        <v>0.45200000000000001</v>
      </c>
      <c r="B3775">
        <f>Weighting!$C$7</f>
        <v>0.45200000000000001</v>
      </c>
      <c r="C3775">
        <f>Weighting!$F$7</f>
        <v>0</v>
      </c>
      <c r="D3775" t="b">
        <f>IF(C3775=1,'Data Transformation'!$G$3+0.5*'Data Transformation'!$W$25,IF(C3776=1,D3776-'Data Transformation'!$W$25,FALSE))</f>
        <v>0</v>
      </c>
      <c r="E3775" t="str">
        <f t="array" ref="E3775">IF(ISLOGICAL(D3775),"",FREQUENCY(IF('Data Transformation'!$B$425:$B$8425='Bin Analysis'!$B3771,'Data Transformation'!$G$425:$G$8425),D3775))</f>
        <v/>
      </c>
      <c r="F3775" t="str">
        <f t="shared" ref="F3775:F3793" si="471">IF(ISLOGICAL(D3775),"",E3775-E3774)</f>
        <v/>
      </c>
      <c r="G3775">
        <f>Weighting!$H$7</f>
        <v>0</v>
      </c>
      <c r="H3775">
        <f t="array" ref="H3775">FREQUENCY(IF('Data Transformation'!$B$4:$B$8425=B3771,'Data Transformation'!$G$4:$G$8425),'Bin Analysis'!$B3775)</f>
        <v>18</v>
      </c>
      <c r="I3775">
        <f t="shared" ref="I3775:I3793" si="472">H3775-H3774</f>
        <v>2</v>
      </c>
      <c r="J3775">
        <f>IF(I3775=0,0,1)</f>
        <v>1</v>
      </c>
      <c r="K3775">
        <f>J3775*Weighting!$W$7</f>
        <v>2</v>
      </c>
      <c r="M3775" s="14"/>
    </row>
    <row r="3776" spans="1:25" x14ac:dyDescent="0.25">
      <c r="A3776" s="32">
        <f>IF(Weighting!$P$8&gt;0,B3776,"")</f>
        <v>0.58299999999999996</v>
      </c>
      <c r="B3776">
        <f>Weighting!$C$8</f>
        <v>0.58299999999999996</v>
      </c>
      <c r="C3776">
        <f>Weighting!$F$8</f>
        <v>0</v>
      </c>
      <c r="D3776" t="b">
        <f>IF(C3776=1,'Data Transformation'!$G$3+0.5*'Data Transformation'!$W$25,IF(C3777=1,D3777-'Data Transformation'!$W$25,FALSE))</f>
        <v>0</v>
      </c>
      <c r="E3776" t="str">
        <f t="array" ref="E3776">IF(ISLOGICAL(D3776),"",FREQUENCY(IF('Data Transformation'!$B$425:$B$8425='Bin Analysis'!$B3771,'Data Transformation'!$G$425:$G$8425),D3776))</f>
        <v/>
      </c>
      <c r="F3776" t="str">
        <f t="shared" si="471"/>
        <v/>
      </c>
      <c r="G3776">
        <f>Weighting!$H$8</f>
        <v>0</v>
      </c>
      <c r="H3776">
        <f t="array" ref="H3776">FREQUENCY(IF('Data Transformation'!$B$4:$B$8425=B3771,'Data Transformation'!$G$4:$G$8425),'Bin Analysis'!$B3776)</f>
        <v>18</v>
      </c>
      <c r="I3776">
        <f t="shared" si="472"/>
        <v>0</v>
      </c>
      <c r="J3776">
        <f t="shared" ref="J3776:J3793" si="473">IF(I3776=0,0,1)</f>
        <v>0</v>
      </c>
      <c r="K3776">
        <f>J3776*Weighting!$W$8</f>
        <v>0</v>
      </c>
      <c r="M3776" s="14"/>
    </row>
    <row r="3777" spans="1:13" x14ac:dyDescent="0.25">
      <c r="A3777" s="32">
        <f>IF(Weighting!$P$9&gt;0,B3777,"")</f>
        <v>0.71399999999999997</v>
      </c>
      <c r="B3777" s="50">
        <f>Weighting!$C$9</f>
        <v>0.71399999999999997</v>
      </c>
      <c r="C3777">
        <f>Weighting!$F$9</f>
        <v>0</v>
      </c>
      <c r="D3777" t="b">
        <f>IF(C3777=1,'Data Transformation'!$G$3+0.5*'Data Transformation'!$W$25,IF(C3778=1,D3778-'Data Transformation'!$W$25,FALSE))</f>
        <v>0</v>
      </c>
      <c r="E3777" t="str">
        <f t="array" ref="E3777">IF(ISLOGICAL(D3777),"",FREQUENCY(IF('Data Transformation'!$B$425:$B$8425='Bin Analysis'!$B3771,'Data Transformation'!$G$425:$G$8425),D3777))</f>
        <v/>
      </c>
      <c r="F3777" t="str">
        <f t="shared" si="471"/>
        <v/>
      </c>
      <c r="G3777">
        <f>Weighting!$H$9</f>
        <v>0</v>
      </c>
      <c r="H3777">
        <f t="array" ref="H3777">FREQUENCY(IF('Data Transformation'!$B$4:$B$8425=B3771,'Data Transformation'!$G$4:$G$8425),'Bin Analysis'!$B3777)</f>
        <v>18</v>
      </c>
      <c r="I3777">
        <f t="shared" si="472"/>
        <v>0</v>
      </c>
      <c r="J3777">
        <f t="shared" si="473"/>
        <v>0</v>
      </c>
      <c r="K3777">
        <f>J3777*Weighting!$W$9</f>
        <v>0</v>
      </c>
      <c r="M3777" s="14"/>
    </row>
    <row r="3778" spans="1:13" x14ac:dyDescent="0.25">
      <c r="A3778" s="32">
        <f>IF(Weighting!$P$10&gt;0,B3778,"")</f>
        <v>0.84499999999999997</v>
      </c>
      <c r="B3778">
        <f>Weighting!$C$10</f>
        <v>0.84499999999999997</v>
      </c>
      <c r="C3778">
        <f>Weighting!$F$10</f>
        <v>0</v>
      </c>
      <c r="D3778" t="b">
        <f>IF(C3778=1,'Data Transformation'!$G$3+0.5*'Data Transformation'!$W$25,IF(C3779=1,D3779-'Data Transformation'!$W$25,FALSE))</f>
        <v>0</v>
      </c>
      <c r="E3778" t="str">
        <f t="array" ref="E3778">IF(ISLOGICAL(D3778),"",FREQUENCY(IF('Data Transformation'!$B$425:$B$8425='Bin Analysis'!$B3771,'Data Transformation'!$G$425:$G$8425),D3778))</f>
        <v/>
      </c>
      <c r="F3778" t="str">
        <f t="shared" si="471"/>
        <v/>
      </c>
      <c r="G3778">
        <f>Weighting!$H$10</f>
        <v>0</v>
      </c>
      <c r="H3778">
        <f t="array" ref="H3778">FREQUENCY(IF('Data Transformation'!$B$4:$B$8425=B3771,'Data Transformation'!$G$4:$G$8425),'Bin Analysis'!$B3778)</f>
        <v>18</v>
      </c>
      <c r="I3778">
        <f t="shared" si="472"/>
        <v>0</v>
      </c>
      <c r="J3778">
        <f t="shared" si="473"/>
        <v>0</v>
      </c>
      <c r="K3778">
        <f>J3778*Weighting!$W$10</f>
        <v>0</v>
      </c>
      <c r="M3778" s="14"/>
    </row>
    <row r="3779" spans="1:13" x14ac:dyDescent="0.25">
      <c r="A3779" s="32">
        <f>IF(Weighting!$P$11&gt;0,B3779,"")</f>
        <v>0.97599999999999998</v>
      </c>
      <c r="B3779">
        <f>Weighting!$C$11</f>
        <v>0.97599999999999998</v>
      </c>
      <c r="C3779">
        <f>Weighting!$F$11</f>
        <v>0</v>
      </c>
      <c r="D3779">
        <f>IF(C3779=1,'Data Transformation'!$G$3+0.5*'Data Transformation'!$W$25,IF(C3780=1,D3780-'Data Transformation'!$W$25,FALSE))</f>
        <v>0.86899999999999999</v>
      </c>
      <c r="E3779">
        <f t="array" ref="E3779">IF(ISLOGICAL(D3779),"",FREQUENCY(IF('Data Transformation'!$B$425:$B$8425='Bin Analysis'!$B3771,'Data Transformation'!$G$425:$G$8425),D3779))</f>
        <v>18</v>
      </c>
      <c r="F3779" t="e">
        <f t="shared" si="471"/>
        <v>#VALUE!</v>
      </c>
      <c r="G3779">
        <f>Weighting!$H$11</f>
        <v>0</v>
      </c>
      <c r="H3779">
        <f t="array" ref="H3779">FREQUENCY(IF('Data Transformation'!$B$4:$B$8425=B3771,'Data Transformation'!$G$4:$G$8425),'Bin Analysis'!$B3779)</f>
        <v>18</v>
      </c>
      <c r="I3779">
        <f t="shared" si="472"/>
        <v>0</v>
      </c>
      <c r="J3779">
        <f t="shared" si="473"/>
        <v>0</v>
      </c>
      <c r="K3779">
        <f>J3779*Weighting!$W$11</f>
        <v>0</v>
      </c>
      <c r="M3779" s="14"/>
    </row>
    <row r="3780" spans="1:13" x14ac:dyDescent="0.25">
      <c r="A3780" s="32">
        <f>IF(Weighting!$P$12&gt;0,B3780,"")</f>
        <v>1.107</v>
      </c>
      <c r="B3780">
        <f>Weighting!$C$12</f>
        <v>1.107</v>
      </c>
      <c r="C3780">
        <f>Weighting!$F$12</f>
        <v>1</v>
      </c>
      <c r="D3780">
        <f>IF(C3780=1,'Data Transformation'!$G$3+0.5*'Data Transformation'!$W$25,IF(C3781=1,D3781-'Data Transformation'!$W$25,FALSE))</f>
        <v>1.131</v>
      </c>
      <c r="E3780">
        <f t="array" ref="E3780">IF(ISLOGICAL(D3780),"",FREQUENCY(IF('Data Transformation'!$B$425:$B$8425='Bin Analysis'!$B3771,'Data Transformation'!$G$425:$G$8425),D3780))</f>
        <v>18</v>
      </c>
      <c r="F3780">
        <f t="shared" si="471"/>
        <v>0</v>
      </c>
      <c r="G3780">
        <f>Weighting!$H$12</f>
        <v>0</v>
      </c>
      <c r="H3780">
        <f t="array" ref="H3780">FREQUENCY(IF('Data Transformation'!$B$4:$B$8425=B3771,'Data Transformation'!$G$4:$G$8425),'Bin Analysis'!$B3780)</f>
        <v>19</v>
      </c>
      <c r="I3780">
        <f t="shared" si="472"/>
        <v>1</v>
      </c>
      <c r="J3780">
        <f t="shared" si="473"/>
        <v>1</v>
      </c>
      <c r="K3780">
        <f>J3780*Weighting!$W$12</f>
        <v>1</v>
      </c>
      <c r="M3780" s="14"/>
    </row>
    <row r="3781" spans="1:13" x14ac:dyDescent="0.25">
      <c r="A3781" s="32">
        <f>IF(Weighting!$P$13&gt;0,B3781,"")</f>
        <v>1.238</v>
      </c>
      <c r="B3781">
        <f>Weighting!$C$13</f>
        <v>1.238</v>
      </c>
      <c r="C3781">
        <f>Weighting!$F$13</f>
        <v>0</v>
      </c>
      <c r="D3781" t="b">
        <f>IF(C3781=1,'Data Transformation'!$G$3+0.5*'Data Transformation'!$W$25,IF(C3782=1,D3782-'Data Transformation'!$W$25,FALSE))</f>
        <v>0</v>
      </c>
      <c r="E3781" t="str">
        <f t="array" ref="E3781">IF(ISLOGICAL(D3781),"",FREQUENCY(IF('Data Transformation'!$B$425:$B$8425='Bin Analysis'!$B3771,'Data Transformation'!$G$425:$G$8425),D3781))</f>
        <v/>
      </c>
      <c r="F3781" t="str">
        <f t="shared" si="471"/>
        <v/>
      </c>
      <c r="G3781">
        <f>Weighting!$H$13</f>
        <v>0</v>
      </c>
      <c r="H3781">
        <f t="array" ref="H3781">FREQUENCY(IF('Data Transformation'!$B$4:$B$8425=B3771,'Data Transformation'!$G$4:$G$8425),'Bin Analysis'!$B3781)</f>
        <v>19</v>
      </c>
      <c r="I3781">
        <f t="shared" si="472"/>
        <v>0</v>
      </c>
      <c r="J3781">
        <f t="shared" si="473"/>
        <v>0</v>
      </c>
      <c r="K3781">
        <f>J3781*Weighting!$W$13</f>
        <v>0</v>
      </c>
      <c r="M3781" s="14"/>
    </row>
    <row r="3782" spans="1:13" x14ac:dyDescent="0.25">
      <c r="A3782" s="32">
        <f>IF(Weighting!$P$14&gt;0,B3782,"")</f>
        <v>1.369</v>
      </c>
      <c r="B3782">
        <f>Weighting!$C$14</f>
        <v>1.369</v>
      </c>
      <c r="C3782">
        <f>Weighting!$F$14</f>
        <v>0</v>
      </c>
      <c r="D3782" t="b">
        <f>IF(C3782=1,'Data Transformation'!$G$3+0.5*'Data Transformation'!$W$25,IF(C3783=1,D3783-'Data Transformation'!$W$25,FALSE))</f>
        <v>0</v>
      </c>
      <c r="E3782" t="str">
        <f t="array" ref="E3782">IF(ISLOGICAL(D3782),"",FREQUENCY(IF('Data Transformation'!$B$425:$B$8425='Bin Analysis'!$B3771,'Data Transformation'!$G$425:$G$8425),D3782))</f>
        <v/>
      </c>
      <c r="F3782" t="str">
        <f t="shared" si="471"/>
        <v/>
      </c>
      <c r="G3782">
        <f>Weighting!$H$14</f>
        <v>0</v>
      </c>
      <c r="H3782">
        <f t="array" ref="H3782">FREQUENCY(IF('Data Transformation'!$B$4:$B$8425=B3771,'Data Transformation'!$G$4:$G$8425),'Bin Analysis'!$B3782)</f>
        <v>19</v>
      </c>
      <c r="I3782">
        <f t="shared" si="472"/>
        <v>0</v>
      </c>
      <c r="J3782">
        <f t="shared" si="473"/>
        <v>0</v>
      </c>
      <c r="K3782">
        <f>J3782*Weighting!$W$14</f>
        <v>0</v>
      </c>
      <c r="M3782" s="14"/>
    </row>
    <row r="3783" spans="1:13" x14ac:dyDescent="0.25">
      <c r="A3783" s="32">
        <f>IF(Weighting!$P$15&gt;0,B3783,"")</f>
        <v>1.5000009999999999</v>
      </c>
      <c r="B3783">
        <f>Weighting!$C$15</f>
        <v>1.5000009999999999</v>
      </c>
      <c r="C3783">
        <f>Weighting!$F$15</f>
        <v>0</v>
      </c>
      <c r="D3783" t="b">
        <f>IF(C3783=1,'Data Transformation'!$G$3+0.5*'Data Transformation'!$W$25,IF(C3784=1,D3784-'Data Transformation'!$W$25,FALSE))</f>
        <v>0</v>
      </c>
      <c r="E3783" t="str">
        <f t="array" ref="E3783">IF(ISLOGICAL(D3783),"",FREQUENCY(IF('Data Transformation'!$B$425:$B$8425='Bin Analysis'!$B3771,'Data Transformation'!$G$425:$G$8425),D3783))</f>
        <v/>
      </c>
      <c r="F3783" t="str">
        <f t="shared" si="471"/>
        <v/>
      </c>
      <c r="G3783">
        <f>Weighting!$H$15</f>
        <v>0</v>
      </c>
      <c r="H3783">
        <f t="array" ref="H3783">FREQUENCY(IF('Data Transformation'!$B$4:$B$8425=B3771,'Data Transformation'!$G$4:$G$8425),'Bin Analysis'!$B3783)</f>
        <v>19</v>
      </c>
      <c r="I3783">
        <f t="shared" si="472"/>
        <v>0</v>
      </c>
      <c r="J3783">
        <f t="shared" si="473"/>
        <v>0</v>
      </c>
      <c r="K3783">
        <f>J3783*Weighting!$W$15</f>
        <v>0</v>
      </c>
      <c r="M3783" s="14"/>
    </row>
    <row r="3784" spans="1:13" x14ac:dyDescent="0.25">
      <c r="A3784" s="32" t="str">
        <f>IF(Weighting!$P$16&gt;0,B3784,"")</f>
        <v/>
      </c>
      <c r="B3784">
        <f>Weighting!$C$16</f>
        <v>1.631</v>
      </c>
      <c r="C3784">
        <f>Weighting!$F$16</f>
        <v>0</v>
      </c>
      <c r="D3784" t="b">
        <f>IF(C3784=1,'Data Transformation'!$G$3+0.5*'Data Transformation'!$W$25,IF(C3785=1,D3785-'Data Transformation'!$W$25,FALSE))</f>
        <v>0</v>
      </c>
      <c r="E3784" t="str">
        <f t="array" ref="E3784">IF(ISLOGICAL(D3784),"",FREQUENCY(IF('Data Transformation'!$B$425:$B$8425='Bin Analysis'!$B3771,'Data Transformation'!$G$425:$G$8425),D3784))</f>
        <v/>
      </c>
      <c r="F3784" t="str">
        <f t="shared" si="471"/>
        <v/>
      </c>
      <c r="G3784">
        <f>Weighting!$H$16</f>
        <v>0</v>
      </c>
      <c r="H3784">
        <f t="array" ref="H3784">FREQUENCY(IF('Data Transformation'!$B$4:$B$8425=B3771,'Data Transformation'!$G$4:$G$8425),'Bin Analysis'!$B3784)</f>
        <v>19</v>
      </c>
      <c r="I3784">
        <f t="shared" si="472"/>
        <v>0</v>
      </c>
      <c r="J3784">
        <f t="shared" si="473"/>
        <v>0</v>
      </c>
      <c r="K3784">
        <f>J3784*Weighting!$W$16</f>
        <v>0</v>
      </c>
      <c r="M3784" s="14"/>
    </row>
    <row r="3785" spans="1:13" x14ac:dyDescent="0.25">
      <c r="A3785" s="32" t="str">
        <f>IF(Weighting!$P$17&gt;0,B3785,"")</f>
        <v/>
      </c>
      <c r="B3785">
        <f>Weighting!$C$17</f>
        <v>1.762</v>
      </c>
      <c r="C3785">
        <f>Weighting!$F$17</f>
        <v>0</v>
      </c>
      <c r="D3785" t="b">
        <f>IF(C3785=1,'Data Transformation'!$G$3+0.5*'Data Transformation'!$W$25,IF(C3786=1,D3786-'Data Transformation'!$W$25,FALSE))</f>
        <v>0</v>
      </c>
      <c r="E3785" t="str">
        <f t="array" ref="E3785">IF(ISLOGICAL(D3785),"",FREQUENCY(IF('Data Transformation'!$B$425:$B$8425='Bin Analysis'!$B3771,'Data Transformation'!$G$425:$G$8425),D3785))</f>
        <v/>
      </c>
      <c r="F3785" t="str">
        <f t="shared" si="471"/>
        <v/>
      </c>
      <c r="G3785">
        <f>Weighting!$H$17</f>
        <v>0</v>
      </c>
      <c r="H3785">
        <f t="array" ref="H3785">FREQUENCY(IF('Data Transformation'!$B$4:$B$8425=B3771,'Data Transformation'!$G$4:$G$8425),'Bin Analysis'!$B3785)</f>
        <v>19</v>
      </c>
      <c r="I3785">
        <f t="shared" si="472"/>
        <v>0</v>
      </c>
      <c r="J3785">
        <f t="shared" si="473"/>
        <v>0</v>
      </c>
      <c r="K3785">
        <f>J3785*Weighting!$W$17</f>
        <v>0</v>
      </c>
      <c r="M3785" s="14"/>
    </row>
    <row r="3786" spans="1:13" x14ac:dyDescent="0.25">
      <c r="A3786" s="32" t="str">
        <f>IF(Weighting!$P$18&gt;0,B3786,"")</f>
        <v/>
      </c>
      <c r="B3786">
        <f>Weighting!$C$18</f>
        <v>1.893</v>
      </c>
      <c r="C3786">
        <f>Weighting!$F$18</f>
        <v>0</v>
      </c>
      <c r="D3786" t="b">
        <f>IF(C3786=1,'Data Transformation'!$G$3+0.5*'Data Transformation'!$W$25,IF(C3787=1,D3787-'Data Transformation'!$W$25,FALSE))</f>
        <v>0</v>
      </c>
      <c r="E3786" t="str">
        <f t="array" ref="E3786">IF(ISLOGICAL(D3786),"",FREQUENCY(IF('Data Transformation'!$B$425:$B$8425='Bin Analysis'!$B3771,'Data Transformation'!$G$425:$G$8425),D3786))</f>
        <v/>
      </c>
      <c r="F3786" t="str">
        <f t="shared" si="471"/>
        <v/>
      </c>
      <c r="G3786">
        <f>Weighting!$H$18</f>
        <v>0</v>
      </c>
      <c r="H3786">
        <f t="array" ref="H3786">FREQUENCY(IF('Data Transformation'!$B$4:$B$8425=B3771,'Data Transformation'!$G$4:$G$8425),'Bin Analysis'!$B3786)</f>
        <v>19</v>
      </c>
      <c r="I3786">
        <f t="shared" si="472"/>
        <v>0</v>
      </c>
      <c r="J3786">
        <f t="shared" si="473"/>
        <v>0</v>
      </c>
      <c r="K3786">
        <f>J3786*Weighting!$W$18</f>
        <v>0</v>
      </c>
      <c r="M3786" s="14"/>
    </row>
    <row r="3787" spans="1:13" x14ac:dyDescent="0.25">
      <c r="A3787" s="32" t="str">
        <f>IF(Weighting!$P$19&gt;0,B3787,"")</f>
        <v/>
      </c>
      <c r="B3787">
        <f>Weighting!$C$19</f>
        <v>2.024</v>
      </c>
      <c r="C3787">
        <f>Weighting!$F$19</f>
        <v>0</v>
      </c>
      <c r="D3787" t="b">
        <f>IF(C3787=1,'Data Transformation'!$G$3+0.5*'Data Transformation'!$W$25,IF(C3788=1,D3788-'Data Transformation'!$W$25,FALSE))</f>
        <v>0</v>
      </c>
      <c r="E3787" t="str">
        <f t="array" ref="E3787">IF(ISLOGICAL(D3787),"",FREQUENCY(IF('Data Transformation'!$B$425:$B$8425='Bin Analysis'!$B3771,'Data Transformation'!$G$425:$G$8425),D3787))</f>
        <v/>
      </c>
      <c r="F3787" t="str">
        <f t="shared" si="471"/>
        <v/>
      </c>
      <c r="G3787">
        <f>Weighting!$H$19</f>
        <v>0</v>
      </c>
      <c r="H3787">
        <f t="array" ref="H3787">FREQUENCY(IF('Data Transformation'!$B$4:$B$8425=B3771,'Data Transformation'!$G$4:$G$8425),'Bin Analysis'!$B3787)</f>
        <v>19</v>
      </c>
      <c r="I3787">
        <f t="shared" si="472"/>
        <v>0</v>
      </c>
      <c r="J3787">
        <f t="shared" si="473"/>
        <v>0</v>
      </c>
      <c r="K3787">
        <f>J3787*Weighting!$W$19</f>
        <v>0</v>
      </c>
      <c r="M3787" s="14"/>
    </row>
    <row r="3788" spans="1:13" x14ac:dyDescent="0.25">
      <c r="A3788" s="32" t="str">
        <f>IF(Weighting!$P$20&gt;0,B3788,"")</f>
        <v/>
      </c>
      <c r="B3788">
        <f>Weighting!$C$20</f>
        <v>2.1550000000000002</v>
      </c>
      <c r="C3788">
        <f>Weighting!$F$20</f>
        <v>0</v>
      </c>
      <c r="D3788" t="b">
        <f>IF(C3788=1,'Data Transformation'!$G$3+0.5*'Data Transformation'!$W$25,IF(C3789=1,D3789-'Data Transformation'!$W$25,FALSE))</f>
        <v>0</v>
      </c>
      <c r="E3788" t="str">
        <f t="array" ref="E3788">IF(ISLOGICAL(D3788),"",FREQUENCY(IF('Data Transformation'!$B$425:$B$8425='Bin Analysis'!$B3771,'Data Transformation'!$G$425:$G$8425),D3788))</f>
        <v/>
      </c>
      <c r="F3788" t="str">
        <f t="shared" si="471"/>
        <v/>
      </c>
      <c r="G3788">
        <f>Weighting!$H$20</f>
        <v>0</v>
      </c>
      <c r="H3788">
        <f t="array" ref="H3788">FREQUENCY(IF('Data Transformation'!$B$4:$B$8425=B3771,'Data Transformation'!$G$4:$G$8425),'Bin Analysis'!$B3788)</f>
        <v>19</v>
      </c>
      <c r="I3788">
        <f t="shared" si="472"/>
        <v>0</v>
      </c>
      <c r="J3788">
        <f t="shared" si="473"/>
        <v>0</v>
      </c>
      <c r="K3788">
        <f>J3788*Weighting!$W$20</f>
        <v>0</v>
      </c>
      <c r="M3788" s="14"/>
    </row>
    <row r="3789" spans="1:13" x14ac:dyDescent="0.25">
      <c r="A3789" s="32" t="str">
        <f>IF(Weighting!$P$21&gt;0,B3789,"")</f>
        <v/>
      </c>
      <c r="B3789">
        <f>Weighting!$C$21</f>
        <v>2.2860000000000005</v>
      </c>
      <c r="C3789">
        <f>Weighting!$F$21</f>
        <v>0</v>
      </c>
      <c r="D3789" t="b">
        <f>IF(C3789=1,'Data Transformation'!$G$3+0.5*'Data Transformation'!$W$25,IF(C3790=1,D3790-'Data Transformation'!$W$25,FALSE))</f>
        <v>0</v>
      </c>
      <c r="E3789" t="str">
        <f t="array" ref="E3789">IF(ISLOGICAL(D3789),"",FREQUENCY(IF('Data Transformation'!$B$425:$B$8425='Bin Analysis'!$B3771,'Data Transformation'!$G$425:$G$8425),D3789))</f>
        <v/>
      </c>
      <c r="F3789" t="str">
        <f t="shared" si="471"/>
        <v/>
      </c>
      <c r="G3789">
        <f>Weighting!$H$21</f>
        <v>0</v>
      </c>
      <c r="H3789">
        <f t="array" ref="H3789">FREQUENCY(IF('Data Transformation'!$B$4:$B$8425=B3771,'Data Transformation'!$G$4:$G$8425),'Bin Analysis'!$B3789)</f>
        <v>19</v>
      </c>
      <c r="I3789">
        <f t="shared" si="472"/>
        <v>0</v>
      </c>
      <c r="J3789">
        <f t="shared" si="473"/>
        <v>0</v>
      </c>
      <c r="K3789">
        <f>J3789*Weighting!$W$21</f>
        <v>0</v>
      </c>
      <c r="M3789" s="14"/>
    </row>
    <row r="3790" spans="1:13" x14ac:dyDescent="0.25">
      <c r="A3790" s="32" t="str">
        <f>IF(Weighting!$P$22&gt;0,B3790,"")</f>
        <v/>
      </c>
      <c r="B3790">
        <f>Weighting!$C$22</f>
        <v>2.4170000000000007</v>
      </c>
      <c r="C3790">
        <f>Weighting!$F$22</f>
        <v>0</v>
      </c>
      <c r="D3790" t="b">
        <f>IF(C3790=1,'Data Transformation'!$G$3+0.5*'Data Transformation'!$W$25,IF(C3791=1,D3791-'Data Transformation'!$W$25,FALSE))</f>
        <v>0</v>
      </c>
      <c r="E3790" t="str">
        <f t="array" ref="E3790">IF(ISLOGICAL(D3790),"",FREQUENCY(IF('Data Transformation'!$B$425:$B$8425='Bin Analysis'!$B3771,'Data Transformation'!$G$425:$G$8425),D3790))</f>
        <v/>
      </c>
      <c r="F3790" t="str">
        <f t="shared" si="471"/>
        <v/>
      </c>
      <c r="G3790">
        <f>Weighting!$H$22</f>
        <v>0</v>
      </c>
      <c r="H3790">
        <f t="array" ref="H3790">FREQUENCY(IF('Data Transformation'!$B$4:$B$8425=B3771,'Data Transformation'!$G$4:$G$8425),'Bin Analysis'!$B3790)</f>
        <v>19</v>
      </c>
      <c r="I3790">
        <f t="shared" si="472"/>
        <v>0</v>
      </c>
      <c r="J3790">
        <f t="shared" si="473"/>
        <v>0</v>
      </c>
      <c r="K3790">
        <f>J3790*Weighting!$W$22</f>
        <v>0</v>
      </c>
      <c r="M3790" s="14"/>
    </row>
    <row r="3791" spans="1:13" x14ac:dyDescent="0.25">
      <c r="A3791" s="32" t="str">
        <f>IF(Weighting!$P$23&gt;0,B3791,"")</f>
        <v/>
      </c>
      <c r="B3791">
        <f>Weighting!$C$23</f>
        <v>2.5480000000000009</v>
      </c>
      <c r="C3791">
        <f>Weighting!$F$23</f>
        <v>0</v>
      </c>
      <c r="D3791" t="b">
        <f>IF(C3791=1,'Data Transformation'!$G$3+0.5*'Data Transformation'!$W$25,IF(C3792=1,D3792-'Data Transformation'!$W$25,FALSE))</f>
        <v>0</v>
      </c>
      <c r="E3791" t="str">
        <f t="array" ref="E3791">IF(ISLOGICAL(D3791),"",FREQUENCY(IF('Data Transformation'!$B$425:$B$8425='Bin Analysis'!$B3771,'Data Transformation'!$G$425:$G$8425),D3791))</f>
        <v/>
      </c>
      <c r="F3791" t="str">
        <f t="shared" si="471"/>
        <v/>
      </c>
      <c r="G3791">
        <f>Weighting!$H$23</f>
        <v>0</v>
      </c>
      <c r="H3791">
        <f t="array" ref="H3791">FREQUENCY(IF('Data Transformation'!$B$4:$B$8425=B3771,'Data Transformation'!$G$4:$G$8425),'Bin Analysis'!$B3791)</f>
        <v>19</v>
      </c>
      <c r="I3791">
        <f t="shared" si="472"/>
        <v>0</v>
      </c>
      <c r="J3791">
        <f t="shared" si="473"/>
        <v>0</v>
      </c>
      <c r="K3791">
        <f>J3791*Weighting!$W$23</f>
        <v>0</v>
      </c>
      <c r="M3791" s="14"/>
    </row>
    <row r="3792" spans="1:13" x14ac:dyDescent="0.25">
      <c r="A3792" s="32" t="str">
        <f>IF(Weighting!$P$24&gt;0,B3792,"")</f>
        <v/>
      </c>
      <c r="B3792">
        <f>Weighting!$C$24</f>
        <v>2.6790000000000012</v>
      </c>
      <c r="C3792">
        <f>Weighting!$F$24</f>
        <v>0</v>
      </c>
      <c r="D3792" t="b">
        <f>IF(C3792=1,'Data Transformation'!$G$3+0.5*'Data Transformation'!$W$25,IF(C3793=1,D3793-'Data Transformation'!$W$25,FALSE))</f>
        <v>0</v>
      </c>
      <c r="E3792" t="str">
        <f t="array" ref="E3792">IF(ISLOGICAL(D3792),"",FREQUENCY(IF('Data Transformation'!$B$425:$B$8425='Bin Analysis'!$B3771,'Data Transformation'!$G$425:$G$8425),D3792))</f>
        <v/>
      </c>
      <c r="F3792" t="str">
        <f t="shared" si="471"/>
        <v/>
      </c>
      <c r="G3792">
        <f>Weighting!$H$24</f>
        <v>0</v>
      </c>
      <c r="H3792">
        <f t="array" ref="H3792">FREQUENCY(IF('Data Transformation'!$B$4:$B$8425=B3771,'Data Transformation'!$G$4:$G$8425),'Bin Analysis'!$B3792)</f>
        <v>19</v>
      </c>
      <c r="I3792">
        <f t="shared" si="472"/>
        <v>0</v>
      </c>
      <c r="J3792">
        <f t="shared" si="473"/>
        <v>0</v>
      </c>
      <c r="K3792">
        <f>J3792*Weighting!$W$24</f>
        <v>0</v>
      </c>
      <c r="M3792" s="14"/>
    </row>
    <row r="3793" spans="1:25" x14ac:dyDescent="0.25">
      <c r="A3793" s="32" t="str">
        <f>IF(Weighting!$P$25&gt;0,B3793,"")</f>
        <v/>
      </c>
      <c r="B3793">
        <f>Weighting!$C$25</f>
        <v>2.8100000000000014</v>
      </c>
      <c r="C3793">
        <f>Weighting!$F$25</f>
        <v>0</v>
      </c>
      <c r="D3793" t="b">
        <f>IF(C3793=1,'Data Transformation'!$G$3+0.5*'Data Transformation'!$W$25,IF(C3794=1,D3794-'Data Transformation'!$W$25,FALSE))</f>
        <v>0</v>
      </c>
      <c r="E3793" t="str">
        <f t="array" ref="E3793">IF(ISLOGICAL(D3793),"",FREQUENCY(IF('Data Transformation'!$B$425:$B$8425='Bin Analysis'!$B3771,'Data Transformation'!$G$425:$G$8425),D3793))</f>
        <v/>
      </c>
      <c r="F3793" t="str">
        <f t="shared" si="471"/>
        <v/>
      </c>
      <c r="G3793">
        <f>Weighting!$H$25</f>
        <v>0</v>
      </c>
      <c r="H3793">
        <f t="array" ref="H3793">FREQUENCY(IF('Data Transformation'!$B$4:$B$8425=B3771,'Data Transformation'!$G$4:$G$8425),'Bin Analysis'!$B3793)</f>
        <v>19</v>
      </c>
      <c r="I3793">
        <f t="shared" si="472"/>
        <v>0</v>
      </c>
      <c r="J3793">
        <f t="shared" si="473"/>
        <v>0</v>
      </c>
      <c r="K3793">
        <f>J3793*Weighting!$W$25</f>
        <v>0</v>
      </c>
      <c r="M3793" s="14"/>
    </row>
    <row r="3794" spans="1:25" x14ac:dyDescent="0.25">
      <c r="O3794"/>
      <c r="P3794"/>
      <c r="Q3794"/>
      <c r="R3794"/>
    </row>
    <row r="3795" spans="1:25" ht="23.25" x14ac:dyDescent="0.35">
      <c r="A3795" s="21" t="s">
        <v>0</v>
      </c>
      <c r="B3795" s="21">
        <f>IFERROR(VLOOKUP(C3795,'Data Transformation'!$L$6:$M$426,2,FALSE),"")</f>
        <v>158</v>
      </c>
      <c r="C3795" s="21">
        <f>C3771+1</f>
        <v>158</v>
      </c>
      <c r="D3795" s="21"/>
      <c r="E3795" s="21"/>
      <c r="F3795" s="21"/>
      <c r="G3795" s="21"/>
      <c r="H3795" s="22"/>
      <c r="I3795" s="22"/>
      <c r="J3795" s="22"/>
      <c r="K3795" s="21"/>
      <c r="L3795" s="21">
        <f>B3795</f>
        <v>158</v>
      </c>
      <c r="M3795" s="23">
        <f>INDEX('Data Transformation'!$O$4:$O$424,MATCH($B3795,'Data Transformation'!$M$4:$M$424,0),MATCH($M$2,'Data Transformation'!$O$3,0))</f>
        <v>19</v>
      </c>
      <c r="N3795" s="27">
        <f>IF('Input and Summary Results'!$J$16="minimum",'Bin Analysis'!X3796/(M3795-1),'Bin Analysis'!Y3795/('Bin Analysis'!M3795-1))</f>
        <v>0.1111111111111111</v>
      </c>
      <c r="O3795" s="27">
        <f>IF(M3795=FALSE,NA(),(VLOOKUP(1,C3798:K3817,4,FALSE))/(M3795-1))</f>
        <v>0.44444444444444442</v>
      </c>
      <c r="P3795" s="27">
        <f>IF(M3795=FALSE,NA(),SUM(J3798:J3817)/Weighting!$S$5)</f>
        <v>0.6</v>
      </c>
      <c r="Q3795" s="27">
        <f>IF(M3795=FALSE,NA(),SUM(K3798:K3817)/Weighting!$S$6)</f>
        <v>0.52173913043478259</v>
      </c>
      <c r="R3795" s="27">
        <f>IF(M3795=FALSE,NA(),(VLOOKUP(1,G3798:K3817,3,FALSE))/(M3795-1))</f>
        <v>5.5555555555555552E-2</v>
      </c>
      <c r="S3795" s="22" t="str">
        <f>IF(M3795=FALSE,NA(),IF(SUM(J3798:J3817)=2,"yes","no"))</f>
        <v>no</v>
      </c>
      <c r="X3795" s="2" cm="2">
        <f t="array" ref="X3795:X3796">FREQUENCY(IF('Data Transformation'!$B$425:$B$6424='Bin Analysis'!L3795,'Data Transformation'!$G$425:$G$6424),'Data Transformation'!$U$11)</f>
        <v>16</v>
      </c>
      <c r="Y3795" s="2" cm="2">
        <f t="array" ref="Y3795:Y3796">FREQUENCY(IF('Data Transformation'!$B$425:$B$6424='Bin Analysis'!L3795,'Data Transformation'!$G$425:$G$6424),'Data Transformation'!$U$12)</f>
        <v>8</v>
      </c>
    </row>
    <row r="3796" spans="1:25" x14ac:dyDescent="0.25">
      <c r="A3796" s="14" t="s">
        <v>66</v>
      </c>
      <c r="B3796" t="s">
        <v>47</v>
      </c>
      <c r="C3796" t="s">
        <v>5</v>
      </c>
      <c r="D3796" t="s">
        <v>99</v>
      </c>
      <c r="E3796" t="s">
        <v>100</v>
      </c>
      <c r="F3796" t="s">
        <v>101</v>
      </c>
      <c r="G3796" t="s">
        <v>69</v>
      </c>
      <c r="H3796" t="s">
        <v>31</v>
      </c>
      <c r="I3796" t="s">
        <v>32</v>
      </c>
      <c r="J3796" t="s">
        <v>46</v>
      </c>
      <c r="K3796" s="14" t="s">
        <v>45</v>
      </c>
      <c r="M3796" s="14"/>
      <c r="X3796" s="2">
        <v>2</v>
      </c>
      <c r="Y3796" s="2">
        <v>10</v>
      </c>
    </row>
    <row r="3797" spans="1:25" x14ac:dyDescent="0.25">
      <c r="A3797" s="32"/>
      <c r="D3797" t="b">
        <f>IF(C3797=1,'Data Transformation'!$G$3+0.5*'Data Transformation'!$W$25,IF(C3798=1,D3798-'Data Transformation'!$W$25,FALSE))</f>
        <v>0</v>
      </c>
      <c r="E3797" t="str">
        <f t="array" ref="E3797">IF(ISLOGICAL(D3797),"",FREQUENCY(IF('Data Transformation'!$B$425:$B$8425='Bin Analysis'!$B3795,'Data Transformation'!$G$425:$G$8425),D3797))</f>
        <v/>
      </c>
      <c r="F3797" t="str">
        <f>IF(ISLOGICAL(D3797),"",E3797-E3796)</f>
        <v/>
      </c>
      <c r="M3797" s="14"/>
    </row>
    <row r="3798" spans="1:25" x14ac:dyDescent="0.25">
      <c r="A3798" s="32">
        <f>IF(Weighting!$P$6&gt;0,B3798,"")</f>
        <v>0.32100000000000001</v>
      </c>
      <c r="B3798">
        <f>Weighting!$C$6</f>
        <v>0.32100000000000001</v>
      </c>
      <c r="C3798">
        <f>Weighting!$F$6</f>
        <v>0</v>
      </c>
      <c r="D3798" t="b">
        <f>IF(C3798=1,'Data Transformation'!$G$3+0.5*'Data Transformation'!$W$25,IF(C3799=1,D3799-'Data Transformation'!$W$25,FALSE))</f>
        <v>0</v>
      </c>
      <c r="E3798" t="str">
        <f t="array" ref="E3798">IF(ISLOGICAL(D3798),"",FREQUENCY(IF('Data Transformation'!$B$425:$B$8425='Bin Analysis'!$B3795,'Data Transformation'!$G$425:$G$8425),D3798))</f>
        <v/>
      </c>
      <c r="F3798" t="str">
        <f>IF(ISLOGICAL(D3798),"",E3798-E3797)</f>
        <v/>
      </c>
      <c r="G3798">
        <f>Weighting!$H$6</f>
        <v>1</v>
      </c>
      <c r="H3798">
        <f t="array" ref="H3798">FREQUENCY(IF('Data Transformation'!$B$4:$B$8425=B3795,'Data Transformation'!$G$4:$G$8425),'Bin Analysis'!$B3798)</f>
        <v>1</v>
      </c>
      <c r="I3798">
        <f>H3798-H3797</f>
        <v>1</v>
      </c>
      <c r="J3798">
        <f>IF(I3798=0,0,1)</f>
        <v>1</v>
      </c>
      <c r="K3798">
        <f>J3798*Weighting!$W$6</f>
        <v>1</v>
      </c>
      <c r="M3798" s="14"/>
    </row>
    <row r="3799" spans="1:25" x14ac:dyDescent="0.25">
      <c r="A3799" s="32">
        <f>IF(Weighting!$P$7&gt;0,B3799,"")</f>
        <v>0.45200000000000001</v>
      </c>
      <c r="B3799">
        <f>Weighting!$C$7</f>
        <v>0.45200000000000001</v>
      </c>
      <c r="C3799">
        <f>Weighting!$F$7</f>
        <v>0</v>
      </c>
      <c r="D3799" t="b">
        <f>IF(C3799=1,'Data Transformation'!$G$3+0.5*'Data Transformation'!$W$25,IF(C3800=1,D3800-'Data Transformation'!$W$25,FALSE))</f>
        <v>0</v>
      </c>
      <c r="E3799" t="str">
        <f t="array" ref="E3799">IF(ISLOGICAL(D3799),"",FREQUENCY(IF('Data Transformation'!$B$425:$B$8425='Bin Analysis'!$B3795,'Data Transformation'!$G$425:$G$8425),D3799))</f>
        <v/>
      </c>
      <c r="F3799" t="str">
        <f t="shared" ref="F3799:F3817" si="474">IF(ISLOGICAL(D3799),"",E3799-E3798)</f>
        <v/>
      </c>
      <c r="G3799">
        <f>Weighting!$H$7</f>
        <v>0</v>
      </c>
      <c r="H3799">
        <f t="array" ref="H3799">FREQUENCY(IF('Data Transformation'!$B$4:$B$8425=B3795,'Data Transformation'!$G$4:$G$8425),'Bin Analysis'!$B3799)</f>
        <v>1</v>
      </c>
      <c r="I3799">
        <f t="shared" ref="I3799:I3817" si="475">H3799-H3798</f>
        <v>0</v>
      </c>
      <c r="J3799">
        <f>IF(I3799=0,0,1)</f>
        <v>0</v>
      </c>
      <c r="K3799">
        <f>J3799*Weighting!$W$7</f>
        <v>0</v>
      </c>
      <c r="M3799" s="14"/>
    </row>
    <row r="3800" spans="1:25" x14ac:dyDescent="0.25">
      <c r="A3800" s="32">
        <f>IF(Weighting!$P$8&gt;0,B3800,"")</f>
        <v>0.58299999999999996</v>
      </c>
      <c r="B3800">
        <f>Weighting!$C$8</f>
        <v>0.58299999999999996</v>
      </c>
      <c r="C3800">
        <f>Weighting!$F$8</f>
        <v>0</v>
      </c>
      <c r="D3800" t="b">
        <f>IF(C3800=1,'Data Transformation'!$G$3+0.5*'Data Transformation'!$W$25,IF(C3801=1,D3801-'Data Transformation'!$W$25,FALSE))</f>
        <v>0</v>
      </c>
      <c r="E3800" t="str">
        <f t="array" ref="E3800">IF(ISLOGICAL(D3800),"",FREQUENCY(IF('Data Transformation'!$B$425:$B$8425='Bin Analysis'!$B3795,'Data Transformation'!$G$425:$G$8425),D3800))</f>
        <v/>
      </c>
      <c r="F3800" t="str">
        <f t="shared" si="474"/>
        <v/>
      </c>
      <c r="G3800">
        <f>Weighting!$H$8</f>
        <v>0</v>
      </c>
      <c r="H3800">
        <f t="array" ref="H3800">FREQUENCY(IF('Data Transformation'!$B$4:$B$8425=B3795,'Data Transformation'!$G$4:$G$8425),'Bin Analysis'!$B3800)</f>
        <v>1</v>
      </c>
      <c r="I3800">
        <f t="shared" si="475"/>
        <v>0</v>
      </c>
      <c r="J3800">
        <f t="shared" ref="J3800:J3817" si="476">IF(I3800=0,0,1)</f>
        <v>0</v>
      </c>
      <c r="K3800">
        <f>J3800*Weighting!$W$8</f>
        <v>0</v>
      </c>
      <c r="M3800" s="14"/>
    </row>
    <row r="3801" spans="1:25" x14ac:dyDescent="0.25">
      <c r="A3801" s="32">
        <f>IF(Weighting!$P$9&gt;0,B3801,"")</f>
        <v>0.71399999999999997</v>
      </c>
      <c r="B3801" s="50">
        <f>Weighting!$C$9</f>
        <v>0.71399999999999997</v>
      </c>
      <c r="C3801">
        <f>Weighting!$F$9</f>
        <v>0</v>
      </c>
      <c r="D3801" t="b">
        <f>IF(C3801=1,'Data Transformation'!$G$3+0.5*'Data Transformation'!$W$25,IF(C3802=1,D3802-'Data Transformation'!$W$25,FALSE))</f>
        <v>0</v>
      </c>
      <c r="E3801" t="str">
        <f t="array" ref="E3801">IF(ISLOGICAL(D3801),"",FREQUENCY(IF('Data Transformation'!$B$425:$B$8425='Bin Analysis'!$B3795,'Data Transformation'!$G$425:$G$8425),D3801))</f>
        <v/>
      </c>
      <c r="F3801" t="str">
        <f t="shared" si="474"/>
        <v/>
      </c>
      <c r="G3801">
        <f>Weighting!$H$9</f>
        <v>0</v>
      </c>
      <c r="H3801">
        <f t="array" ref="H3801">FREQUENCY(IF('Data Transformation'!$B$4:$B$8425=B3795,'Data Transformation'!$G$4:$G$8425),'Bin Analysis'!$B3801)</f>
        <v>3</v>
      </c>
      <c r="I3801">
        <f t="shared" si="475"/>
        <v>2</v>
      </c>
      <c r="J3801">
        <f t="shared" si="476"/>
        <v>1</v>
      </c>
      <c r="K3801">
        <f>J3801*Weighting!$W$9</f>
        <v>3</v>
      </c>
      <c r="M3801" s="14"/>
    </row>
    <row r="3802" spans="1:25" x14ac:dyDescent="0.25">
      <c r="A3802" s="32">
        <f>IF(Weighting!$P$10&gt;0,B3802,"")</f>
        <v>0.84499999999999997</v>
      </c>
      <c r="B3802">
        <f>Weighting!$C$10</f>
        <v>0.84499999999999997</v>
      </c>
      <c r="C3802">
        <f>Weighting!$F$10</f>
        <v>0</v>
      </c>
      <c r="D3802" t="b">
        <f>IF(C3802=1,'Data Transformation'!$G$3+0.5*'Data Transformation'!$W$25,IF(C3803=1,D3803-'Data Transformation'!$W$25,FALSE))</f>
        <v>0</v>
      </c>
      <c r="E3802" t="str">
        <f t="array" ref="E3802">IF(ISLOGICAL(D3802),"",FREQUENCY(IF('Data Transformation'!$B$425:$B$8425='Bin Analysis'!$B3795,'Data Transformation'!$G$425:$G$8425),D3802))</f>
        <v/>
      </c>
      <c r="F3802" t="str">
        <f t="shared" si="474"/>
        <v/>
      </c>
      <c r="G3802">
        <f>Weighting!$H$10</f>
        <v>0</v>
      </c>
      <c r="H3802">
        <f t="array" ref="H3802">FREQUENCY(IF('Data Transformation'!$B$4:$B$8425=B3795,'Data Transformation'!$G$4:$G$8425),'Bin Analysis'!$B3802)</f>
        <v>8</v>
      </c>
      <c r="I3802">
        <f t="shared" si="475"/>
        <v>5</v>
      </c>
      <c r="J3802">
        <f t="shared" si="476"/>
        <v>1</v>
      </c>
      <c r="K3802">
        <f>J3802*Weighting!$W$10</f>
        <v>3</v>
      </c>
      <c r="M3802" s="14"/>
    </row>
    <row r="3803" spans="1:25" x14ac:dyDescent="0.25">
      <c r="A3803" s="32">
        <f>IF(Weighting!$P$11&gt;0,B3803,"")</f>
        <v>0.97599999999999998</v>
      </c>
      <c r="B3803">
        <f>Weighting!$C$11</f>
        <v>0.97599999999999998</v>
      </c>
      <c r="C3803">
        <f>Weighting!$F$11</f>
        <v>0</v>
      </c>
      <c r="D3803">
        <f>IF(C3803=1,'Data Transformation'!$G$3+0.5*'Data Transformation'!$W$25,IF(C3804=1,D3804-'Data Transformation'!$W$25,FALSE))</f>
        <v>0.86899999999999999</v>
      </c>
      <c r="E3803">
        <f t="array" ref="E3803">IF(ISLOGICAL(D3803),"",FREQUENCY(IF('Data Transformation'!$B$425:$B$8425='Bin Analysis'!$B3795,'Data Transformation'!$G$425:$G$8425),D3803))</f>
        <v>8</v>
      </c>
      <c r="F3803" t="e">
        <f t="shared" si="474"/>
        <v>#VALUE!</v>
      </c>
      <c r="G3803">
        <f>Weighting!$H$11</f>
        <v>0</v>
      </c>
      <c r="H3803">
        <f t="array" ref="H3803">FREQUENCY(IF('Data Transformation'!$B$4:$B$8425=B3795,'Data Transformation'!$G$4:$G$8425),'Bin Analysis'!$B3803)</f>
        <v>10</v>
      </c>
      <c r="I3803">
        <f t="shared" si="475"/>
        <v>2</v>
      </c>
      <c r="J3803">
        <f t="shared" si="476"/>
        <v>1</v>
      </c>
      <c r="K3803">
        <f>J3803*Weighting!$W$11</f>
        <v>2</v>
      </c>
      <c r="M3803" s="14"/>
    </row>
    <row r="3804" spans="1:25" x14ac:dyDescent="0.25">
      <c r="A3804" s="32">
        <f>IF(Weighting!$P$12&gt;0,B3804,"")</f>
        <v>1.107</v>
      </c>
      <c r="B3804">
        <f>Weighting!$C$12</f>
        <v>1.107</v>
      </c>
      <c r="C3804">
        <f>Weighting!$F$12</f>
        <v>1</v>
      </c>
      <c r="D3804">
        <f>IF(C3804=1,'Data Transformation'!$G$3+0.5*'Data Transformation'!$W$25,IF(C3805=1,D3805-'Data Transformation'!$W$25,FALSE))</f>
        <v>1.131</v>
      </c>
      <c r="E3804">
        <f t="array" ref="E3804">IF(ISLOGICAL(D3804),"",FREQUENCY(IF('Data Transformation'!$B$425:$B$8425='Bin Analysis'!$B3795,'Data Transformation'!$G$425:$G$8425),D3804))</f>
        <v>16</v>
      </c>
      <c r="F3804">
        <f t="shared" si="474"/>
        <v>8</v>
      </c>
      <c r="G3804">
        <f>Weighting!$H$12</f>
        <v>0</v>
      </c>
      <c r="H3804">
        <f t="array" ref="H3804">FREQUENCY(IF('Data Transformation'!$B$4:$B$8425=B3795,'Data Transformation'!$G$4:$G$8425),'Bin Analysis'!$B3804)</f>
        <v>16</v>
      </c>
      <c r="I3804">
        <f t="shared" si="475"/>
        <v>6</v>
      </c>
      <c r="J3804">
        <f t="shared" si="476"/>
        <v>1</v>
      </c>
      <c r="K3804">
        <f>J3804*Weighting!$W$12</f>
        <v>1</v>
      </c>
      <c r="M3804" s="14"/>
    </row>
    <row r="3805" spans="1:25" x14ac:dyDescent="0.25">
      <c r="A3805" s="32">
        <f>IF(Weighting!$P$13&gt;0,B3805,"")</f>
        <v>1.238</v>
      </c>
      <c r="B3805">
        <f>Weighting!$C$13</f>
        <v>1.238</v>
      </c>
      <c r="C3805">
        <f>Weighting!$F$13</f>
        <v>0</v>
      </c>
      <c r="D3805" t="b">
        <f>IF(C3805=1,'Data Transformation'!$G$3+0.5*'Data Transformation'!$W$25,IF(C3806=1,D3806-'Data Transformation'!$W$25,FALSE))</f>
        <v>0</v>
      </c>
      <c r="E3805" t="str">
        <f t="array" ref="E3805">IF(ISLOGICAL(D3805),"",FREQUENCY(IF('Data Transformation'!$B$425:$B$8425='Bin Analysis'!$B3795,'Data Transformation'!$G$425:$G$8425),D3805))</f>
        <v/>
      </c>
      <c r="F3805" t="str">
        <f t="shared" si="474"/>
        <v/>
      </c>
      <c r="G3805">
        <f>Weighting!$H$13</f>
        <v>0</v>
      </c>
      <c r="H3805">
        <f t="array" ref="H3805">FREQUENCY(IF('Data Transformation'!$B$4:$B$8425=B3795,'Data Transformation'!$G$4:$G$8425),'Bin Analysis'!$B3805)</f>
        <v>19</v>
      </c>
      <c r="I3805">
        <f t="shared" si="475"/>
        <v>3</v>
      </c>
      <c r="J3805">
        <f t="shared" si="476"/>
        <v>1</v>
      </c>
      <c r="K3805">
        <f>J3805*Weighting!$W$13</f>
        <v>2</v>
      </c>
      <c r="M3805" s="14"/>
    </row>
    <row r="3806" spans="1:25" x14ac:dyDescent="0.25">
      <c r="A3806" s="32">
        <f>IF(Weighting!$P$14&gt;0,B3806,"")</f>
        <v>1.369</v>
      </c>
      <c r="B3806">
        <f>Weighting!$C$14</f>
        <v>1.369</v>
      </c>
      <c r="C3806">
        <f>Weighting!$F$14</f>
        <v>0</v>
      </c>
      <c r="D3806" t="b">
        <f>IF(C3806=1,'Data Transformation'!$G$3+0.5*'Data Transformation'!$W$25,IF(C3807=1,D3807-'Data Transformation'!$W$25,FALSE))</f>
        <v>0</v>
      </c>
      <c r="E3806" t="str">
        <f t="array" ref="E3806">IF(ISLOGICAL(D3806),"",FREQUENCY(IF('Data Transformation'!$B$425:$B$8425='Bin Analysis'!$B3795,'Data Transformation'!$G$425:$G$8425),D3806))</f>
        <v/>
      </c>
      <c r="F3806" t="str">
        <f t="shared" si="474"/>
        <v/>
      </c>
      <c r="G3806">
        <f>Weighting!$H$14</f>
        <v>0</v>
      </c>
      <c r="H3806">
        <f t="array" ref="H3806">FREQUENCY(IF('Data Transformation'!$B$4:$B$8425=B3795,'Data Transformation'!$G$4:$G$8425),'Bin Analysis'!$B3806)</f>
        <v>19</v>
      </c>
      <c r="I3806">
        <f t="shared" si="475"/>
        <v>0</v>
      </c>
      <c r="J3806">
        <f t="shared" si="476"/>
        <v>0</v>
      </c>
      <c r="K3806">
        <f>J3806*Weighting!$W$14</f>
        <v>0</v>
      </c>
      <c r="M3806" s="14"/>
    </row>
    <row r="3807" spans="1:25" x14ac:dyDescent="0.25">
      <c r="A3807" s="32">
        <f>IF(Weighting!$P$15&gt;0,B3807,"")</f>
        <v>1.5000009999999999</v>
      </c>
      <c r="B3807">
        <f>Weighting!$C$15</f>
        <v>1.5000009999999999</v>
      </c>
      <c r="C3807">
        <f>Weighting!$F$15</f>
        <v>0</v>
      </c>
      <c r="D3807" t="b">
        <f>IF(C3807=1,'Data Transformation'!$G$3+0.5*'Data Transformation'!$W$25,IF(C3808=1,D3808-'Data Transformation'!$W$25,FALSE))</f>
        <v>0</v>
      </c>
      <c r="E3807" t="str">
        <f t="array" ref="E3807">IF(ISLOGICAL(D3807),"",FREQUENCY(IF('Data Transformation'!$B$425:$B$8425='Bin Analysis'!$B3795,'Data Transformation'!$G$425:$G$8425),D3807))</f>
        <v/>
      </c>
      <c r="F3807" t="str">
        <f t="shared" si="474"/>
        <v/>
      </c>
      <c r="G3807">
        <f>Weighting!$H$15</f>
        <v>0</v>
      </c>
      <c r="H3807">
        <f t="array" ref="H3807">FREQUENCY(IF('Data Transformation'!$B$4:$B$8425=B3795,'Data Transformation'!$G$4:$G$8425),'Bin Analysis'!$B3807)</f>
        <v>19</v>
      </c>
      <c r="I3807">
        <f t="shared" si="475"/>
        <v>0</v>
      </c>
      <c r="J3807">
        <f t="shared" si="476"/>
        <v>0</v>
      </c>
      <c r="K3807">
        <f>J3807*Weighting!$W$15</f>
        <v>0</v>
      </c>
      <c r="M3807" s="14"/>
    </row>
    <row r="3808" spans="1:25" x14ac:dyDescent="0.25">
      <c r="A3808" s="32" t="str">
        <f>IF(Weighting!$P$16&gt;0,B3808,"")</f>
        <v/>
      </c>
      <c r="B3808">
        <f>Weighting!$C$16</f>
        <v>1.631</v>
      </c>
      <c r="C3808">
        <f>Weighting!$F$16</f>
        <v>0</v>
      </c>
      <c r="D3808" t="b">
        <f>IF(C3808=1,'Data Transformation'!$G$3+0.5*'Data Transformation'!$W$25,IF(C3809=1,D3809-'Data Transformation'!$W$25,FALSE))</f>
        <v>0</v>
      </c>
      <c r="E3808" t="str">
        <f t="array" ref="E3808">IF(ISLOGICAL(D3808),"",FREQUENCY(IF('Data Transformation'!$B$425:$B$8425='Bin Analysis'!$B3795,'Data Transformation'!$G$425:$G$8425),D3808))</f>
        <v/>
      </c>
      <c r="F3808" t="str">
        <f t="shared" si="474"/>
        <v/>
      </c>
      <c r="G3808">
        <f>Weighting!$H$16</f>
        <v>0</v>
      </c>
      <c r="H3808">
        <f t="array" ref="H3808">FREQUENCY(IF('Data Transformation'!$B$4:$B$8425=B3795,'Data Transformation'!$G$4:$G$8425),'Bin Analysis'!$B3808)</f>
        <v>19</v>
      </c>
      <c r="I3808">
        <f t="shared" si="475"/>
        <v>0</v>
      </c>
      <c r="J3808">
        <f t="shared" si="476"/>
        <v>0</v>
      </c>
      <c r="K3808">
        <f>J3808*Weighting!$W$16</f>
        <v>0</v>
      </c>
      <c r="M3808" s="14"/>
    </row>
    <row r="3809" spans="1:25" x14ac:dyDescent="0.25">
      <c r="A3809" s="32" t="str">
        <f>IF(Weighting!$P$17&gt;0,B3809,"")</f>
        <v/>
      </c>
      <c r="B3809">
        <f>Weighting!$C$17</f>
        <v>1.762</v>
      </c>
      <c r="C3809">
        <f>Weighting!$F$17</f>
        <v>0</v>
      </c>
      <c r="D3809" t="b">
        <f>IF(C3809=1,'Data Transformation'!$G$3+0.5*'Data Transformation'!$W$25,IF(C3810=1,D3810-'Data Transformation'!$W$25,FALSE))</f>
        <v>0</v>
      </c>
      <c r="E3809" t="str">
        <f t="array" ref="E3809">IF(ISLOGICAL(D3809),"",FREQUENCY(IF('Data Transformation'!$B$425:$B$8425='Bin Analysis'!$B3795,'Data Transformation'!$G$425:$G$8425),D3809))</f>
        <v/>
      </c>
      <c r="F3809" t="str">
        <f t="shared" si="474"/>
        <v/>
      </c>
      <c r="G3809">
        <f>Weighting!$H$17</f>
        <v>0</v>
      </c>
      <c r="H3809">
        <f t="array" ref="H3809">FREQUENCY(IF('Data Transformation'!$B$4:$B$8425=B3795,'Data Transformation'!$G$4:$G$8425),'Bin Analysis'!$B3809)</f>
        <v>19</v>
      </c>
      <c r="I3809">
        <f t="shared" si="475"/>
        <v>0</v>
      </c>
      <c r="J3809">
        <f t="shared" si="476"/>
        <v>0</v>
      </c>
      <c r="K3809">
        <f>J3809*Weighting!$W$17</f>
        <v>0</v>
      </c>
      <c r="M3809" s="14"/>
    </row>
    <row r="3810" spans="1:25" x14ac:dyDescent="0.25">
      <c r="A3810" s="32" t="str">
        <f>IF(Weighting!$P$18&gt;0,B3810,"")</f>
        <v/>
      </c>
      <c r="B3810">
        <f>Weighting!$C$18</f>
        <v>1.893</v>
      </c>
      <c r="C3810">
        <f>Weighting!$F$18</f>
        <v>0</v>
      </c>
      <c r="D3810" t="b">
        <f>IF(C3810=1,'Data Transformation'!$G$3+0.5*'Data Transformation'!$W$25,IF(C3811=1,D3811-'Data Transformation'!$W$25,FALSE))</f>
        <v>0</v>
      </c>
      <c r="E3810" t="str">
        <f t="array" ref="E3810">IF(ISLOGICAL(D3810),"",FREQUENCY(IF('Data Transformation'!$B$425:$B$8425='Bin Analysis'!$B3795,'Data Transformation'!$G$425:$G$8425),D3810))</f>
        <v/>
      </c>
      <c r="F3810" t="str">
        <f t="shared" si="474"/>
        <v/>
      </c>
      <c r="G3810">
        <f>Weighting!$H$18</f>
        <v>0</v>
      </c>
      <c r="H3810">
        <f t="array" ref="H3810">FREQUENCY(IF('Data Transformation'!$B$4:$B$8425=B3795,'Data Transformation'!$G$4:$G$8425),'Bin Analysis'!$B3810)</f>
        <v>19</v>
      </c>
      <c r="I3810">
        <f t="shared" si="475"/>
        <v>0</v>
      </c>
      <c r="J3810">
        <f t="shared" si="476"/>
        <v>0</v>
      </c>
      <c r="K3810">
        <f>J3810*Weighting!$W$18</f>
        <v>0</v>
      </c>
      <c r="M3810" s="14"/>
    </row>
    <row r="3811" spans="1:25" x14ac:dyDescent="0.25">
      <c r="A3811" s="32" t="str">
        <f>IF(Weighting!$P$19&gt;0,B3811,"")</f>
        <v/>
      </c>
      <c r="B3811">
        <f>Weighting!$C$19</f>
        <v>2.024</v>
      </c>
      <c r="C3811">
        <f>Weighting!$F$19</f>
        <v>0</v>
      </c>
      <c r="D3811" t="b">
        <f>IF(C3811=1,'Data Transformation'!$G$3+0.5*'Data Transformation'!$W$25,IF(C3812=1,D3812-'Data Transformation'!$W$25,FALSE))</f>
        <v>0</v>
      </c>
      <c r="E3811" t="str">
        <f t="array" ref="E3811">IF(ISLOGICAL(D3811),"",FREQUENCY(IF('Data Transformation'!$B$425:$B$8425='Bin Analysis'!$B3795,'Data Transformation'!$G$425:$G$8425),D3811))</f>
        <v/>
      </c>
      <c r="F3811" t="str">
        <f t="shared" si="474"/>
        <v/>
      </c>
      <c r="G3811">
        <f>Weighting!$H$19</f>
        <v>0</v>
      </c>
      <c r="H3811">
        <f t="array" ref="H3811">FREQUENCY(IF('Data Transformation'!$B$4:$B$8425=B3795,'Data Transformation'!$G$4:$G$8425),'Bin Analysis'!$B3811)</f>
        <v>19</v>
      </c>
      <c r="I3811">
        <f t="shared" si="475"/>
        <v>0</v>
      </c>
      <c r="J3811">
        <f t="shared" si="476"/>
        <v>0</v>
      </c>
      <c r="K3811">
        <f>J3811*Weighting!$W$19</f>
        <v>0</v>
      </c>
      <c r="M3811" s="14"/>
    </row>
    <row r="3812" spans="1:25" x14ac:dyDescent="0.25">
      <c r="A3812" s="32" t="str">
        <f>IF(Weighting!$P$20&gt;0,B3812,"")</f>
        <v/>
      </c>
      <c r="B3812">
        <f>Weighting!$C$20</f>
        <v>2.1550000000000002</v>
      </c>
      <c r="C3812">
        <f>Weighting!$F$20</f>
        <v>0</v>
      </c>
      <c r="D3812" t="b">
        <f>IF(C3812=1,'Data Transformation'!$G$3+0.5*'Data Transformation'!$W$25,IF(C3813=1,D3813-'Data Transformation'!$W$25,FALSE))</f>
        <v>0</v>
      </c>
      <c r="E3812" t="str">
        <f t="array" ref="E3812">IF(ISLOGICAL(D3812),"",FREQUENCY(IF('Data Transformation'!$B$425:$B$8425='Bin Analysis'!$B3795,'Data Transformation'!$G$425:$G$8425),D3812))</f>
        <v/>
      </c>
      <c r="F3812" t="str">
        <f t="shared" si="474"/>
        <v/>
      </c>
      <c r="G3812">
        <f>Weighting!$H$20</f>
        <v>0</v>
      </c>
      <c r="H3812">
        <f t="array" ref="H3812">FREQUENCY(IF('Data Transformation'!$B$4:$B$8425=B3795,'Data Transformation'!$G$4:$G$8425),'Bin Analysis'!$B3812)</f>
        <v>19</v>
      </c>
      <c r="I3812">
        <f t="shared" si="475"/>
        <v>0</v>
      </c>
      <c r="J3812">
        <f t="shared" si="476"/>
        <v>0</v>
      </c>
      <c r="K3812">
        <f>J3812*Weighting!$W$20</f>
        <v>0</v>
      </c>
      <c r="M3812" s="14"/>
    </row>
    <row r="3813" spans="1:25" x14ac:dyDescent="0.25">
      <c r="A3813" s="32" t="str">
        <f>IF(Weighting!$P$21&gt;0,B3813,"")</f>
        <v/>
      </c>
      <c r="B3813">
        <f>Weighting!$C$21</f>
        <v>2.2860000000000005</v>
      </c>
      <c r="C3813">
        <f>Weighting!$F$21</f>
        <v>0</v>
      </c>
      <c r="D3813" t="b">
        <f>IF(C3813=1,'Data Transformation'!$G$3+0.5*'Data Transformation'!$W$25,IF(C3814=1,D3814-'Data Transformation'!$W$25,FALSE))</f>
        <v>0</v>
      </c>
      <c r="E3813" t="str">
        <f t="array" ref="E3813">IF(ISLOGICAL(D3813),"",FREQUENCY(IF('Data Transformation'!$B$425:$B$8425='Bin Analysis'!$B3795,'Data Transformation'!$G$425:$G$8425),D3813))</f>
        <v/>
      </c>
      <c r="F3813" t="str">
        <f t="shared" si="474"/>
        <v/>
      </c>
      <c r="G3813">
        <f>Weighting!$H$21</f>
        <v>0</v>
      </c>
      <c r="H3813">
        <f t="array" ref="H3813">FREQUENCY(IF('Data Transformation'!$B$4:$B$8425=B3795,'Data Transformation'!$G$4:$G$8425),'Bin Analysis'!$B3813)</f>
        <v>19</v>
      </c>
      <c r="I3813">
        <f t="shared" si="475"/>
        <v>0</v>
      </c>
      <c r="J3813">
        <f t="shared" si="476"/>
        <v>0</v>
      </c>
      <c r="K3813">
        <f>J3813*Weighting!$W$21</f>
        <v>0</v>
      </c>
      <c r="M3813" s="14"/>
    </row>
    <row r="3814" spans="1:25" x14ac:dyDescent="0.25">
      <c r="A3814" s="32" t="str">
        <f>IF(Weighting!$P$22&gt;0,B3814,"")</f>
        <v/>
      </c>
      <c r="B3814">
        <f>Weighting!$C$22</f>
        <v>2.4170000000000007</v>
      </c>
      <c r="C3814">
        <f>Weighting!$F$22</f>
        <v>0</v>
      </c>
      <c r="D3814" t="b">
        <f>IF(C3814=1,'Data Transformation'!$G$3+0.5*'Data Transformation'!$W$25,IF(C3815=1,D3815-'Data Transformation'!$W$25,FALSE))</f>
        <v>0</v>
      </c>
      <c r="E3814" t="str">
        <f t="array" ref="E3814">IF(ISLOGICAL(D3814),"",FREQUENCY(IF('Data Transformation'!$B$425:$B$8425='Bin Analysis'!$B3795,'Data Transformation'!$G$425:$G$8425),D3814))</f>
        <v/>
      </c>
      <c r="F3814" t="str">
        <f t="shared" si="474"/>
        <v/>
      </c>
      <c r="G3814">
        <f>Weighting!$H$22</f>
        <v>0</v>
      </c>
      <c r="H3814">
        <f t="array" ref="H3814">FREQUENCY(IF('Data Transformation'!$B$4:$B$8425=B3795,'Data Transformation'!$G$4:$G$8425),'Bin Analysis'!$B3814)</f>
        <v>19</v>
      </c>
      <c r="I3814">
        <f t="shared" si="475"/>
        <v>0</v>
      </c>
      <c r="J3814">
        <f t="shared" si="476"/>
        <v>0</v>
      </c>
      <c r="K3814">
        <f>J3814*Weighting!$W$22</f>
        <v>0</v>
      </c>
      <c r="M3814" s="14"/>
    </row>
    <row r="3815" spans="1:25" x14ac:dyDescent="0.25">
      <c r="A3815" s="32" t="str">
        <f>IF(Weighting!$P$23&gt;0,B3815,"")</f>
        <v/>
      </c>
      <c r="B3815">
        <f>Weighting!$C$23</f>
        <v>2.5480000000000009</v>
      </c>
      <c r="C3815">
        <f>Weighting!$F$23</f>
        <v>0</v>
      </c>
      <c r="D3815" t="b">
        <f>IF(C3815=1,'Data Transformation'!$G$3+0.5*'Data Transformation'!$W$25,IF(C3816=1,D3816-'Data Transformation'!$W$25,FALSE))</f>
        <v>0</v>
      </c>
      <c r="E3815" t="str">
        <f t="array" ref="E3815">IF(ISLOGICAL(D3815),"",FREQUENCY(IF('Data Transformation'!$B$425:$B$8425='Bin Analysis'!$B3795,'Data Transformation'!$G$425:$G$8425),D3815))</f>
        <v/>
      </c>
      <c r="F3815" t="str">
        <f t="shared" si="474"/>
        <v/>
      </c>
      <c r="G3815">
        <f>Weighting!$H$23</f>
        <v>0</v>
      </c>
      <c r="H3815">
        <f t="array" ref="H3815">FREQUENCY(IF('Data Transformation'!$B$4:$B$8425=B3795,'Data Transformation'!$G$4:$G$8425),'Bin Analysis'!$B3815)</f>
        <v>19</v>
      </c>
      <c r="I3815">
        <f t="shared" si="475"/>
        <v>0</v>
      </c>
      <c r="J3815">
        <f t="shared" si="476"/>
        <v>0</v>
      </c>
      <c r="K3815">
        <f>J3815*Weighting!$W$23</f>
        <v>0</v>
      </c>
      <c r="M3815" s="14"/>
    </row>
    <row r="3816" spans="1:25" x14ac:dyDescent="0.25">
      <c r="A3816" s="32" t="str">
        <f>IF(Weighting!$P$24&gt;0,B3816,"")</f>
        <v/>
      </c>
      <c r="B3816">
        <f>Weighting!$C$24</f>
        <v>2.6790000000000012</v>
      </c>
      <c r="C3816">
        <f>Weighting!$F$24</f>
        <v>0</v>
      </c>
      <c r="D3816" t="b">
        <f>IF(C3816=1,'Data Transformation'!$G$3+0.5*'Data Transformation'!$W$25,IF(C3817=1,D3817-'Data Transformation'!$W$25,FALSE))</f>
        <v>0</v>
      </c>
      <c r="E3816" t="str">
        <f t="array" ref="E3816">IF(ISLOGICAL(D3816),"",FREQUENCY(IF('Data Transformation'!$B$425:$B$8425='Bin Analysis'!$B3795,'Data Transformation'!$G$425:$G$8425),D3816))</f>
        <v/>
      </c>
      <c r="F3816" t="str">
        <f t="shared" si="474"/>
        <v/>
      </c>
      <c r="G3816">
        <f>Weighting!$H$24</f>
        <v>0</v>
      </c>
      <c r="H3816">
        <f t="array" ref="H3816">FREQUENCY(IF('Data Transformation'!$B$4:$B$8425=B3795,'Data Transformation'!$G$4:$G$8425),'Bin Analysis'!$B3816)</f>
        <v>19</v>
      </c>
      <c r="I3816">
        <f t="shared" si="475"/>
        <v>0</v>
      </c>
      <c r="J3816">
        <f t="shared" si="476"/>
        <v>0</v>
      </c>
      <c r="K3816">
        <f>J3816*Weighting!$W$24</f>
        <v>0</v>
      </c>
      <c r="M3816" s="14"/>
    </row>
    <row r="3817" spans="1:25" x14ac:dyDescent="0.25">
      <c r="A3817" s="32" t="str">
        <f>IF(Weighting!$P$25&gt;0,B3817,"")</f>
        <v/>
      </c>
      <c r="B3817">
        <f>Weighting!$C$25</f>
        <v>2.8100000000000014</v>
      </c>
      <c r="C3817">
        <f>Weighting!$F$25</f>
        <v>0</v>
      </c>
      <c r="D3817" t="b">
        <f>IF(C3817=1,'Data Transformation'!$G$3+0.5*'Data Transformation'!$W$25,IF(C3818=1,D3818-'Data Transformation'!$W$25,FALSE))</f>
        <v>0</v>
      </c>
      <c r="E3817" t="str">
        <f t="array" ref="E3817">IF(ISLOGICAL(D3817),"",FREQUENCY(IF('Data Transformation'!$B$425:$B$8425='Bin Analysis'!$B3795,'Data Transformation'!$G$425:$G$8425),D3817))</f>
        <v/>
      </c>
      <c r="F3817" t="str">
        <f t="shared" si="474"/>
        <v/>
      </c>
      <c r="G3817">
        <f>Weighting!$H$25</f>
        <v>0</v>
      </c>
      <c r="H3817">
        <f t="array" ref="H3817">FREQUENCY(IF('Data Transformation'!$B$4:$B$8425=B3795,'Data Transformation'!$G$4:$G$8425),'Bin Analysis'!$B3817)</f>
        <v>19</v>
      </c>
      <c r="I3817">
        <f t="shared" si="475"/>
        <v>0</v>
      </c>
      <c r="J3817">
        <f t="shared" si="476"/>
        <v>0</v>
      </c>
      <c r="K3817">
        <f>J3817*Weighting!$W$25</f>
        <v>0</v>
      </c>
      <c r="M3817" s="14"/>
    </row>
    <row r="3818" spans="1:25" x14ac:dyDescent="0.25">
      <c r="O3818"/>
      <c r="P3818"/>
      <c r="Q3818"/>
      <c r="R3818"/>
    </row>
    <row r="3819" spans="1:25" ht="23.25" x14ac:dyDescent="0.35">
      <c r="A3819" s="21" t="s">
        <v>0</v>
      </c>
      <c r="B3819" s="21">
        <f>IFERROR(VLOOKUP(C3819,'Data Transformation'!$L$6:$M$426,2,FALSE),"")</f>
        <v>159</v>
      </c>
      <c r="C3819" s="21">
        <f>C3795+1</f>
        <v>159</v>
      </c>
      <c r="D3819" s="21"/>
      <c r="E3819" s="21"/>
      <c r="F3819" s="21"/>
      <c r="G3819" s="21"/>
      <c r="H3819" s="22"/>
      <c r="I3819" s="22"/>
      <c r="J3819" s="22"/>
      <c r="K3819" s="21"/>
      <c r="L3819" s="21">
        <f>B3819</f>
        <v>159</v>
      </c>
      <c r="M3819" s="23">
        <f>INDEX('Data Transformation'!$O$4:$O$424,MATCH($B3819,'Data Transformation'!$M$4:$M$424,0),MATCH($M$2,'Data Transformation'!$O$3,0))</f>
        <v>19</v>
      </c>
      <c r="N3819" s="27">
        <f>IF('Input and Summary Results'!$J$16="minimum",'Bin Analysis'!X3820/(M3819-1),'Bin Analysis'!Y3819/('Bin Analysis'!M3819-1))</f>
        <v>0</v>
      </c>
      <c r="O3819" s="27">
        <f>IF(M3819=FALSE,NA(),(VLOOKUP(1,C3822:K3841,4,FALSE))/(M3819-1))</f>
        <v>0</v>
      </c>
      <c r="P3819" s="27">
        <f>IF(M3819=FALSE,NA(),SUM(J3822:J3841)/Weighting!$S$5)</f>
        <v>0.4</v>
      </c>
      <c r="Q3819" s="27">
        <f>IF(M3819=FALSE,NA(),SUM(K3822:K3841)/Weighting!$S$6)</f>
        <v>0.34782608695652173</v>
      </c>
      <c r="R3819" s="27">
        <f>IF(M3819=FALSE,NA(),(VLOOKUP(1,G3822:K3841,3,FALSE))/(M3819-1))</f>
        <v>0.77777777777777779</v>
      </c>
      <c r="S3819" s="22" t="str">
        <f>IF(M3819=FALSE,NA(),IF(SUM(J3822:J3841)=2,"yes","no"))</f>
        <v>no</v>
      </c>
      <c r="X3819" s="2" cm="2">
        <f t="array" ref="X3819:X3820">FREQUENCY(IF('Data Transformation'!$B$425:$B$6424='Bin Analysis'!L3819,'Data Transformation'!$G$425:$G$6424),'Data Transformation'!$U$11)</f>
        <v>18</v>
      </c>
      <c r="Y3819" s="2" cm="2">
        <f t="array" ref="Y3819:Y3820">FREQUENCY(IF('Data Transformation'!$B$425:$B$6424='Bin Analysis'!L3819,'Data Transformation'!$G$425:$G$6424),'Data Transformation'!$U$12)</f>
        <v>18</v>
      </c>
    </row>
    <row r="3820" spans="1:25" x14ac:dyDescent="0.25">
      <c r="A3820" s="14" t="s">
        <v>66</v>
      </c>
      <c r="B3820" t="s">
        <v>47</v>
      </c>
      <c r="C3820" t="s">
        <v>5</v>
      </c>
      <c r="D3820" t="s">
        <v>99</v>
      </c>
      <c r="E3820" t="s">
        <v>100</v>
      </c>
      <c r="F3820" t="s">
        <v>101</v>
      </c>
      <c r="G3820" t="s">
        <v>69</v>
      </c>
      <c r="H3820" t="s">
        <v>31</v>
      </c>
      <c r="I3820" t="s">
        <v>32</v>
      </c>
      <c r="J3820" t="s">
        <v>46</v>
      </c>
      <c r="K3820" s="14" t="s">
        <v>45</v>
      </c>
      <c r="M3820" s="14"/>
      <c r="X3820" s="2">
        <v>0</v>
      </c>
      <c r="Y3820" s="2">
        <v>0</v>
      </c>
    </row>
    <row r="3821" spans="1:25" x14ac:dyDescent="0.25">
      <c r="A3821" s="32"/>
      <c r="D3821" t="b">
        <f>IF(C3821=1,'Data Transformation'!$G$3+0.5*'Data Transformation'!$W$25,IF(C3822=1,D3822-'Data Transformation'!$W$25,FALSE))</f>
        <v>0</v>
      </c>
      <c r="E3821" t="str">
        <f t="array" ref="E3821">IF(ISLOGICAL(D3821),"",FREQUENCY(IF('Data Transformation'!$B$425:$B$8425='Bin Analysis'!$B3819,'Data Transformation'!$G$425:$G$8425),D3821))</f>
        <v/>
      </c>
      <c r="F3821" t="str">
        <f>IF(ISLOGICAL(D3821),"",E3821-E3820)</f>
        <v/>
      </c>
      <c r="M3821" s="14"/>
    </row>
    <row r="3822" spans="1:25" x14ac:dyDescent="0.25">
      <c r="A3822" s="32">
        <f>IF(Weighting!$P$6&gt;0,B3822,"")</f>
        <v>0.32100000000000001</v>
      </c>
      <c r="B3822">
        <f>Weighting!$C$6</f>
        <v>0.32100000000000001</v>
      </c>
      <c r="C3822">
        <f>Weighting!$F$6</f>
        <v>0</v>
      </c>
      <c r="D3822" t="b">
        <f>IF(C3822=1,'Data Transformation'!$G$3+0.5*'Data Transformation'!$W$25,IF(C3823=1,D3823-'Data Transformation'!$W$25,FALSE))</f>
        <v>0</v>
      </c>
      <c r="E3822" t="str">
        <f t="array" ref="E3822">IF(ISLOGICAL(D3822),"",FREQUENCY(IF('Data Transformation'!$B$425:$B$8425='Bin Analysis'!$B3819,'Data Transformation'!$G$425:$G$8425),D3822))</f>
        <v/>
      </c>
      <c r="F3822" t="str">
        <f>IF(ISLOGICAL(D3822),"",E3822-E3821)</f>
        <v/>
      </c>
      <c r="G3822">
        <f>Weighting!$H$6</f>
        <v>1</v>
      </c>
      <c r="H3822">
        <f t="array" ref="H3822">FREQUENCY(IF('Data Transformation'!$B$4:$B$8425=B3819,'Data Transformation'!$G$4:$G$8425),'Bin Analysis'!$B3822)</f>
        <v>14</v>
      </c>
      <c r="I3822">
        <f>H3822-H3821</f>
        <v>14</v>
      </c>
      <c r="J3822">
        <f>IF(I3822=0,0,1)</f>
        <v>1</v>
      </c>
      <c r="K3822">
        <f>J3822*Weighting!$W$6</f>
        <v>1</v>
      </c>
      <c r="M3822" s="14"/>
    </row>
    <row r="3823" spans="1:25" x14ac:dyDescent="0.25">
      <c r="A3823" s="32">
        <f>IF(Weighting!$P$7&gt;0,B3823,"")</f>
        <v>0.45200000000000001</v>
      </c>
      <c r="B3823">
        <f>Weighting!$C$7</f>
        <v>0.45200000000000001</v>
      </c>
      <c r="C3823">
        <f>Weighting!$F$7</f>
        <v>0</v>
      </c>
      <c r="D3823" t="b">
        <f>IF(C3823=1,'Data Transformation'!$G$3+0.5*'Data Transformation'!$W$25,IF(C3824=1,D3824-'Data Transformation'!$W$25,FALSE))</f>
        <v>0</v>
      </c>
      <c r="E3823" t="str">
        <f t="array" ref="E3823">IF(ISLOGICAL(D3823),"",FREQUENCY(IF('Data Transformation'!$B$425:$B$8425='Bin Analysis'!$B3819,'Data Transformation'!$G$425:$G$8425),D3823))</f>
        <v/>
      </c>
      <c r="F3823" t="str">
        <f t="shared" ref="F3823:F3841" si="477">IF(ISLOGICAL(D3823),"",E3823-E3822)</f>
        <v/>
      </c>
      <c r="G3823">
        <f>Weighting!$H$7</f>
        <v>0</v>
      </c>
      <c r="H3823">
        <f t="array" ref="H3823">FREQUENCY(IF('Data Transformation'!$B$4:$B$8425=B3819,'Data Transformation'!$G$4:$G$8425),'Bin Analysis'!$B3823)</f>
        <v>14</v>
      </c>
      <c r="I3823">
        <f t="shared" ref="I3823:I3841" si="478">H3823-H3822</f>
        <v>0</v>
      </c>
      <c r="J3823">
        <f>IF(I3823=0,0,1)</f>
        <v>0</v>
      </c>
      <c r="K3823">
        <f>J3823*Weighting!$W$7</f>
        <v>0</v>
      </c>
      <c r="M3823" s="14"/>
    </row>
    <row r="3824" spans="1:25" x14ac:dyDescent="0.25">
      <c r="A3824" s="32">
        <f>IF(Weighting!$P$8&gt;0,B3824,"")</f>
        <v>0.58299999999999996</v>
      </c>
      <c r="B3824">
        <f>Weighting!$C$8</f>
        <v>0.58299999999999996</v>
      </c>
      <c r="C3824">
        <f>Weighting!$F$8</f>
        <v>0</v>
      </c>
      <c r="D3824" t="b">
        <f>IF(C3824=1,'Data Transformation'!$G$3+0.5*'Data Transformation'!$W$25,IF(C3825=1,D3825-'Data Transformation'!$W$25,FALSE))</f>
        <v>0</v>
      </c>
      <c r="E3824" t="str">
        <f t="array" ref="E3824">IF(ISLOGICAL(D3824),"",FREQUENCY(IF('Data Transformation'!$B$425:$B$8425='Bin Analysis'!$B3819,'Data Transformation'!$G$425:$G$8425),D3824))</f>
        <v/>
      </c>
      <c r="F3824" t="str">
        <f t="shared" si="477"/>
        <v/>
      </c>
      <c r="G3824">
        <f>Weighting!$H$8</f>
        <v>0</v>
      </c>
      <c r="H3824">
        <f t="array" ref="H3824">FREQUENCY(IF('Data Transformation'!$B$4:$B$8425=B3819,'Data Transformation'!$G$4:$G$8425),'Bin Analysis'!$B3824)</f>
        <v>16</v>
      </c>
      <c r="I3824">
        <f t="shared" si="478"/>
        <v>2</v>
      </c>
      <c r="J3824">
        <f t="shared" ref="J3824:J3841" si="479">IF(I3824=0,0,1)</f>
        <v>1</v>
      </c>
      <c r="K3824">
        <f>J3824*Weighting!$W$8</f>
        <v>3</v>
      </c>
      <c r="M3824" s="14"/>
    </row>
    <row r="3825" spans="1:13" x14ac:dyDescent="0.25">
      <c r="A3825" s="32">
        <f>IF(Weighting!$P$9&gt;0,B3825,"")</f>
        <v>0.71399999999999997</v>
      </c>
      <c r="B3825" s="50">
        <f>Weighting!$C$9</f>
        <v>0.71399999999999997</v>
      </c>
      <c r="C3825">
        <f>Weighting!$F$9</f>
        <v>0</v>
      </c>
      <c r="D3825" t="b">
        <f>IF(C3825=1,'Data Transformation'!$G$3+0.5*'Data Transformation'!$W$25,IF(C3826=1,D3826-'Data Transformation'!$W$25,FALSE))</f>
        <v>0</v>
      </c>
      <c r="E3825" t="str">
        <f t="array" ref="E3825">IF(ISLOGICAL(D3825),"",FREQUENCY(IF('Data Transformation'!$B$425:$B$8425='Bin Analysis'!$B3819,'Data Transformation'!$G$425:$G$8425),D3825))</f>
        <v/>
      </c>
      <c r="F3825" t="str">
        <f t="shared" si="477"/>
        <v/>
      </c>
      <c r="G3825">
        <f>Weighting!$H$9</f>
        <v>0</v>
      </c>
      <c r="H3825">
        <f t="array" ref="H3825">FREQUENCY(IF('Data Transformation'!$B$4:$B$8425=B3819,'Data Transformation'!$G$4:$G$8425),'Bin Analysis'!$B3825)</f>
        <v>18</v>
      </c>
      <c r="I3825">
        <f t="shared" si="478"/>
        <v>2</v>
      </c>
      <c r="J3825">
        <f t="shared" si="479"/>
        <v>1</v>
      </c>
      <c r="K3825">
        <f>J3825*Weighting!$W$9</f>
        <v>3</v>
      </c>
      <c r="M3825" s="14"/>
    </row>
    <row r="3826" spans="1:13" x14ac:dyDescent="0.25">
      <c r="A3826" s="32">
        <f>IF(Weighting!$P$10&gt;0,B3826,"")</f>
        <v>0.84499999999999997</v>
      </c>
      <c r="B3826">
        <f>Weighting!$C$10</f>
        <v>0.84499999999999997</v>
      </c>
      <c r="C3826">
        <f>Weighting!$F$10</f>
        <v>0</v>
      </c>
      <c r="D3826" t="b">
        <f>IF(C3826=1,'Data Transformation'!$G$3+0.5*'Data Transformation'!$W$25,IF(C3827=1,D3827-'Data Transformation'!$W$25,FALSE))</f>
        <v>0</v>
      </c>
      <c r="E3826" t="str">
        <f t="array" ref="E3826">IF(ISLOGICAL(D3826),"",FREQUENCY(IF('Data Transformation'!$B$425:$B$8425='Bin Analysis'!$B3819,'Data Transformation'!$G$425:$G$8425),D3826))</f>
        <v/>
      </c>
      <c r="F3826" t="str">
        <f t="shared" si="477"/>
        <v/>
      </c>
      <c r="G3826">
        <f>Weighting!$H$10</f>
        <v>0</v>
      </c>
      <c r="H3826">
        <f t="array" ref="H3826">FREQUENCY(IF('Data Transformation'!$B$4:$B$8425=B3819,'Data Transformation'!$G$4:$G$8425),'Bin Analysis'!$B3826)</f>
        <v>18</v>
      </c>
      <c r="I3826">
        <f t="shared" si="478"/>
        <v>0</v>
      </c>
      <c r="J3826">
        <f t="shared" si="479"/>
        <v>0</v>
      </c>
      <c r="K3826">
        <f>J3826*Weighting!$W$10</f>
        <v>0</v>
      </c>
      <c r="M3826" s="14"/>
    </row>
    <row r="3827" spans="1:13" x14ac:dyDescent="0.25">
      <c r="A3827" s="32">
        <f>IF(Weighting!$P$11&gt;0,B3827,"")</f>
        <v>0.97599999999999998</v>
      </c>
      <c r="B3827">
        <f>Weighting!$C$11</f>
        <v>0.97599999999999998</v>
      </c>
      <c r="C3827">
        <f>Weighting!$F$11</f>
        <v>0</v>
      </c>
      <c r="D3827">
        <f>IF(C3827=1,'Data Transformation'!$G$3+0.5*'Data Transformation'!$W$25,IF(C3828=1,D3828-'Data Transformation'!$W$25,FALSE))</f>
        <v>0.86899999999999999</v>
      </c>
      <c r="E3827">
        <f t="array" ref="E3827">IF(ISLOGICAL(D3827),"",FREQUENCY(IF('Data Transformation'!$B$425:$B$8425='Bin Analysis'!$B3819,'Data Transformation'!$G$425:$G$8425),D3827))</f>
        <v>18</v>
      </c>
      <c r="F3827" t="e">
        <f t="shared" si="477"/>
        <v>#VALUE!</v>
      </c>
      <c r="G3827">
        <f>Weighting!$H$11</f>
        <v>0</v>
      </c>
      <c r="H3827">
        <f t="array" ref="H3827">FREQUENCY(IF('Data Transformation'!$B$4:$B$8425=B3819,'Data Transformation'!$G$4:$G$8425),'Bin Analysis'!$B3827)</f>
        <v>18</v>
      </c>
      <c r="I3827">
        <f t="shared" si="478"/>
        <v>0</v>
      </c>
      <c r="J3827">
        <f t="shared" si="479"/>
        <v>0</v>
      </c>
      <c r="K3827">
        <f>J3827*Weighting!$W$11</f>
        <v>0</v>
      </c>
      <c r="M3827" s="14"/>
    </row>
    <row r="3828" spans="1:13" x14ac:dyDescent="0.25">
      <c r="A3828" s="32">
        <f>IF(Weighting!$P$12&gt;0,B3828,"")</f>
        <v>1.107</v>
      </c>
      <c r="B3828">
        <f>Weighting!$C$12</f>
        <v>1.107</v>
      </c>
      <c r="C3828">
        <f>Weighting!$F$12</f>
        <v>1</v>
      </c>
      <c r="D3828">
        <f>IF(C3828=1,'Data Transformation'!$G$3+0.5*'Data Transformation'!$W$25,IF(C3829=1,D3829-'Data Transformation'!$W$25,FALSE))</f>
        <v>1.131</v>
      </c>
      <c r="E3828">
        <f t="array" ref="E3828">IF(ISLOGICAL(D3828),"",FREQUENCY(IF('Data Transformation'!$B$425:$B$8425='Bin Analysis'!$B3819,'Data Transformation'!$G$425:$G$8425),D3828))</f>
        <v>18</v>
      </c>
      <c r="F3828">
        <f t="shared" si="477"/>
        <v>0</v>
      </c>
      <c r="G3828">
        <f>Weighting!$H$12</f>
        <v>0</v>
      </c>
      <c r="H3828">
        <f t="array" ref="H3828">FREQUENCY(IF('Data Transformation'!$B$4:$B$8425=B3819,'Data Transformation'!$G$4:$G$8425),'Bin Analysis'!$B3828)</f>
        <v>19</v>
      </c>
      <c r="I3828">
        <f t="shared" si="478"/>
        <v>1</v>
      </c>
      <c r="J3828">
        <f t="shared" si="479"/>
        <v>1</v>
      </c>
      <c r="K3828">
        <f>J3828*Weighting!$W$12</f>
        <v>1</v>
      </c>
      <c r="M3828" s="14"/>
    </row>
    <row r="3829" spans="1:13" x14ac:dyDescent="0.25">
      <c r="A3829" s="32">
        <f>IF(Weighting!$P$13&gt;0,B3829,"")</f>
        <v>1.238</v>
      </c>
      <c r="B3829">
        <f>Weighting!$C$13</f>
        <v>1.238</v>
      </c>
      <c r="C3829">
        <f>Weighting!$F$13</f>
        <v>0</v>
      </c>
      <c r="D3829" t="b">
        <f>IF(C3829=1,'Data Transformation'!$G$3+0.5*'Data Transformation'!$W$25,IF(C3830=1,D3830-'Data Transformation'!$W$25,FALSE))</f>
        <v>0</v>
      </c>
      <c r="E3829" t="str">
        <f t="array" ref="E3829">IF(ISLOGICAL(D3829),"",FREQUENCY(IF('Data Transformation'!$B$425:$B$8425='Bin Analysis'!$B3819,'Data Transformation'!$G$425:$G$8425),D3829))</f>
        <v/>
      </c>
      <c r="F3829" t="str">
        <f t="shared" si="477"/>
        <v/>
      </c>
      <c r="G3829">
        <f>Weighting!$H$13</f>
        <v>0</v>
      </c>
      <c r="H3829">
        <f t="array" ref="H3829">FREQUENCY(IF('Data Transformation'!$B$4:$B$8425=B3819,'Data Transformation'!$G$4:$G$8425),'Bin Analysis'!$B3829)</f>
        <v>19</v>
      </c>
      <c r="I3829">
        <f t="shared" si="478"/>
        <v>0</v>
      </c>
      <c r="J3829">
        <f t="shared" si="479"/>
        <v>0</v>
      </c>
      <c r="K3829">
        <f>J3829*Weighting!$W$13</f>
        <v>0</v>
      </c>
      <c r="M3829" s="14"/>
    </row>
    <row r="3830" spans="1:13" x14ac:dyDescent="0.25">
      <c r="A3830" s="32">
        <f>IF(Weighting!$P$14&gt;0,B3830,"")</f>
        <v>1.369</v>
      </c>
      <c r="B3830">
        <f>Weighting!$C$14</f>
        <v>1.369</v>
      </c>
      <c r="C3830">
        <f>Weighting!$F$14</f>
        <v>0</v>
      </c>
      <c r="D3830" t="b">
        <f>IF(C3830=1,'Data Transformation'!$G$3+0.5*'Data Transformation'!$W$25,IF(C3831=1,D3831-'Data Transformation'!$W$25,FALSE))</f>
        <v>0</v>
      </c>
      <c r="E3830" t="str">
        <f t="array" ref="E3830">IF(ISLOGICAL(D3830),"",FREQUENCY(IF('Data Transformation'!$B$425:$B$8425='Bin Analysis'!$B3819,'Data Transformation'!$G$425:$G$8425),D3830))</f>
        <v/>
      </c>
      <c r="F3830" t="str">
        <f t="shared" si="477"/>
        <v/>
      </c>
      <c r="G3830">
        <f>Weighting!$H$14</f>
        <v>0</v>
      </c>
      <c r="H3830">
        <f t="array" ref="H3830">FREQUENCY(IF('Data Transformation'!$B$4:$B$8425=B3819,'Data Transformation'!$G$4:$G$8425),'Bin Analysis'!$B3830)</f>
        <v>19</v>
      </c>
      <c r="I3830">
        <f t="shared" si="478"/>
        <v>0</v>
      </c>
      <c r="J3830">
        <f t="shared" si="479"/>
        <v>0</v>
      </c>
      <c r="K3830">
        <f>J3830*Weighting!$W$14</f>
        <v>0</v>
      </c>
      <c r="M3830" s="14"/>
    </row>
    <row r="3831" spans="1:13" x14ac:dyDescent="0.25">
      <c r="A3831" s="32">
        <f>IF(Weighting!$P$15&gt;0,B3831,"")</f>
        <v>1.5000009999999999</v>
      </c>
      <c r="B3831">
        <f>Weighting!$C$15</f>
        <v>1.5000009999999999</v>
      </c>
      <c r="C3831">
        <f>Weighting!$F$15</f>
        <v>0</v>
      </c>
      <c r="D3831" t="b">
        <f>IF(C3831=1,'Data Transformation'!$G$3+0.5*'Data Transformation'!$W$25,IF(C3832=1,D3832-'Data Transformation'!$W$25,FALSE))</f>
        <v>0</v>
      </c>
      <c r="E3831" t="str">
        <f t="array" ref="E3831">IF(ISLOGICAL(D3831),"",FREQUENCY(IF('Data Transformation'!$B$425:$B$8425='Bin Analysis'!$B3819,'Data Transformation'!$G$425:$G$8425),D3831))</f>
        <v/>
      </c>
      <c r="F3831" t="str">
        <f t="shared" si="477"/>
        <v/>
      </c>
      <c r="G3831">
        <f>Weighting!$H$15</f>
        <v>0</v>
      </c>
      <c r="H3831">
        <f t="array" ref="H3831">FREQUENCY(IF('Data Transformation'!$B$4:$B$8425=B3819,'Data Transformation'!$G$4:$G$8425),'Bin Analysis'!$B3831)</f>
        <v>19</v>
      </c>
      <c r="I3831">
        <f t="shared" si="478"/>
        <v>0</v>
      </c>
      <c r="J3831">
        <f t="shared" si="479"/>
        <v>0</v>
      </c>
      <c r="K3831">
        <f>J3831*Weighting!$W$15</f>
        <v>0</v>
      </c>
      <c r="M3831" s="14"/>
    </row>
    <row r="3832" spans="1:13" x14ac:dyDescent="0.25">
      <c r="A3832" s="32" t="str">
        <f>IF(Weighting!$P$16&gt;0,B3832,"")</f>
        <v/>
      </c>
      <c r="B3832">
        <f>Weighting!$C$16</f>
        <v>1.631</v>
      </c>
      <c r="C3832">
        <f>Weighting!$F$16</f>
        <v>0</v>
      </c>
      <c r="D3832" t="b">
        <f>IF(C3832=1,'Data Transformation'!$G$3+0.5*'Data Transformation'!$W$25,IF(C3833=1,D3833-'Data Transformation'!$W$25,FALSE))</f>
        <v>0</v>
      </c>
      <c r="E3832" t="str">
        <f t="array" ref="E3832">IF(ISLOGICAL(D3832),"",FREQUENCY(IF('Data Transformation'!$B$425:$B$8425='Bin Analysis'!$B3819,'Data Transformation'!$G$425:$G$8425),D3832))</f>
        <v/>
      </c>
      <c r="F3832" t="str">
        <f t="shared" si="477"/>
        <v/>
      </c>
      <c r="G3832">
        <f>Weighting!$H$16</f>
        <v>0</v>
      </c>
      <c r="H3832">
        <f t="array" ref="H3832">FREQUENCY(IF('Data Transformation'!$B$4:$B$8425=B3819,'Data Transformation'!$G$4:$G$8425),'Bin Analysis'!$B3832)</f>
        <v>19</v>
      </c>
      <c r="I3832">
        <f t="shared" si="478"/>
        <v>0</v>
      </c>
      <c r="J3832">
        <f t="shared" si="479"/>
        <v>0</v>
      </c>
      <c r="K3832">
        <f>J3832*Weighting!$W$16</f>
        <v>0</v>
      </c>
      <c r="M3832" s="14"/>
    </row>
    <row r="3833" spans="1:13" x14ac:dyDescent="0.25">
      <c r="A3833" s="32" t="str">
        <f>IF(Weighting!$P$17&gt;0,B3833,"")</f>
        <v/>
      </c>
      <c r="B3833">
        <f>Weighting!$C$17</f>
        <v>1.762</v>
      </c>
      <c r="C3833">
        <f>Weighting!$F$17</f>
        <v>0</v>
      </c>
      <c r="D3833" t="b">
        <f>IF(C3833=1,'Data Transformation'!$G$3+0.5*'Data Transformation'!$W$25,IF(C3834=1,D3834-'Data Transformation'!$W$25,FALSE))</f>
        <v>0</v>
      </c>
      <c r="E3833" t="str">
        <f t="array" ref="E3833">IF(ISLOGICAL(D3833),"",FREQUENCY(IF('Data Transformation'!$B$425:$B$8425='Bin Analysis'!$B3819,'Data Transformation'!$G$425:$G$8425),D3833))</f>
        <v/>
      </c>
      <c r="F3833" t="str">
        <f t="shared" si="477"/>
        <v/>
      </c>
      <c r="G3833">
        <f>Weighting!$H$17</f>
        <v>0</v>
      </c>
      <c r="H3833">
        <f t="array" ref="H3833">FREQUENCY(IF('Data Transformation'!$B$4:$B$8425=B3819,'Data Transformation'!$G$4:$G$8425),'Bin Analysis'!$B3833)</f>
        <v>19</v>
      </c>
      <c r="I3833">
        <f t="shared" si="478"/>
        <v>0</v>
      </c>
      <c r="J3833">
        <f t="shared" si="479"/>
        <v>0</v>
      </c>
      <c r="K3833">
        <f>J3833*Weighting!$W$17</f>
        <v>0</v>
      </c>
      <c r="M3833" s="14"/>
    </row>
    <row r="3834" spans="1:13" x14ac:dyDescent="0.25">
      <c r="A3834" s="32" t="str">
        <f>IF(Weighting!$P$18&gt;0,B3834,"")</f>
        <v/>
      </c>
      <c r="B3834">
        <f>Weighting!$C$18</f>
        <v>1.893</v>
      </c>
      <c r="C3834">
        <f>Weighting!$F$18</f>
        <v>0</v>
      </c>
      <c r="D3834" t="b">
        <f>IF(C3834=1,'Data Transformation'!$G$3+0.5*'Data Transformation'!$W$25,IF(C3835=1,D3835-'Data Transformation'!$W$25,FALSE))</f>
        <v>0</v>
      </c>
      <c r="E3834" t="str">
        <f t="array" ref="E3834">IF(ISLOGICAL(D3834),"",FREQUENCY(IF('Data Transformation'!$B$425:$B$8425='Bin Analysis'!$B3819,'Data Transformation'!$G$425:$G$8425),D3834))</f>
        <v/>
      </c>
      <c r="F3834" t="str">
        <f t="shared" si="477"/>
        <v/>
      </c>
      <c r="G3834">
        <f>Weighting!$H$18</f>
        <v>0</v>
      </c>
      <c r="H3834">
        <f t="array" ref="H3834">FREQUENCY(IF('Data Transformation'!$B$4:$B$8425=B3819,'Data Transformation'!$G$4:$G$8425),'Bin Analysis'!$B3834)</f>
        <v>19</v>
      </c>
      <c r="I3834">
        <f t="shared" si="478"/>
        <v>0</v>
      </c>
      <c r="J3834">
        <f t="shared" si="479"/>
        <v>0</v>
      </c>
      <c r="K3834">
        <f>J3834*Weighting!$W$18</f>
        <v>0</v>
      </c>
      <c r="M3834" s="14"/>
    </row>
    <row r="3835" spans="1:13" x14ac:dyDescent="0.25">
      <c r="A3835" s="32" t="str">
        <f>IF(Weighting!$P$19&gt;0,B3835,"")</f>
        <v/>
      </c>
      <c r="B3835">
        <f>Weighting!$C$19</f>
        <v>2.024</v>
      </c>
      <c r="C3835">
        <f>Weighting!$F$19</f>
        <v>0</v>
      </c>
      <c r="D3835" t="b">
        <f>IF(C3835=1,'Data Transformation'!$G$3+0.5*'Data Transformation'!$W$25,IF(C3836=1,D3836-'Data Transformation'!$W$25,FALSE))</f>
        <v>0</v>
      </c>
      <c r="E3835" t="str">
        <f t="array" ref="E3835">IF(ISLOGICAL(D3835),"",FREQUENCY(IF('Data Transformation'!$B$425:$B$8425='Bin Analysis'!$B3819,'Data Transformation'!$G$425:$G$8425),D3835))</f>
        <v/>
      </c>
      <c r="F3835" t="str">
        <f t="shared" si="477"/>
        <v/>
      </c>
      <c r="G3835">
        <f>Weighting!$H$19</f>
        <v>0</v>
      </c>
      <c r="H3835">
        <f t="array" ref="H3835">FREQUENCY(IF('Data Transformation'!$B$4:$B$8425=B3819,'Data Transformation'!$G$4:$G$8425),'Bin Analysis'!$B3835)</f>
        <v>19</v>
      </c>
      <c r="I3835">
        <f t="shared" si="478"/>
        <v>0</v>
      </c>
      <c r="J3835">
        <f t="shared" si="479"/>
        <v>0</v>
      </c>
      <c r="K3835">
        <f>J3835*Weighting!$W$19</f>
        <v>0</v>
      </c>
      <c r="M3835" s="14"/>
    </row>
    <row r="3836" spans="1:13" x14ac:dyDescent="0.25">
      <c r="A3836" s="32" t="str">
        <f>IF(Weighting!$P$20&gt;0,B3836,"")</f>
        <v/>
      </c>
      <c r="B3836">
        <f>Weighting!$C$20</f>
        <v>2.1550000000000002</v>
      </c>
      <c r="C3836">
        <f>Weighting!$F$20</f>
        <v>0</v>
      </c>
      <c r="D3836" t="b">
        <f>IF(C3836=1,'Data Transformation'!$G$3+0.5*'Data Transformation'!$W$25,IF(C3837=1,D3837-'Data Transformation'!$W$25,FALSE))</f>
        <v>0</v>
      </c>
      <c r="E3836" t="str">
        <f t="array" ref="E3836">IF(ISLOGICAL(D3836),"",FREQUENCY(IF('Data Transformation'!$B$425:$B$8425='Bin Analysis'!$B3819,'Data Transformation'!$G$425:$G$8425),D3836))</f>
        <v/>
      </c>
      <c r="F3836" t="str">
        <f t="shared" si="477"/>
        <v/>
      </c>
      <c r="G3836">
        <f>Weighting!$H$20</f>
        <v>0</v>
      </c>
      <c r="H3836">
        <f t="array" ref="H3836">FREQUENCY(IF('Data Transformation'!$B$4:$B$8425=B3819,'Data Transformation'!$G$4:$G$8425),'Bin Analysis'!$B3836)</f>
        <v>19</v>
      </c>
      <c r="I3836">
        <f t="shared" si="478"/>
        <v>0</v>
      </c>
      <c r="J3836">
        <f t="shared" si="479"/>
        <v>0</v>
      </c>
      <c r="K3836">
        <f>J3836*Weighting!$W$20</f>
        <v>0</v>
      </c>
      <c r="M3836" s="14"/>
    </row>
    <row r="3837" spans="1:13" x14ac:dyDescent="0.25">
      <c r="A3837" s="32" t="str">
        <f>IF(Weighting!$P$21&gt;0,B3837,"")</f>
        <v/>
      </c>
      <c r="B3837">
        <f>Weighting!$C$21</f>
        <v>2.2860000000000005</v>
      </c>
      <c r="C3837">
        <f>Weighting!$F$21</f>
        <v>0</v>
      </c>
      <c r="D3837" t="b">
        <f>IF(C3837=1,'Data Transformation'!$G$3+0.5*'Data Transformation'!$W$25,IF(C3838=1,D3838-'Data Transformation'!$W$25,FALSE))</f>
        <v>0</v>
      </c>
      <c r="E3837" t="str">
        <f t="array" ref="E3837">IF(ISLOGICAL(D3837),"",FREQUENCY(IF('Data Transformation'!$B$425:$B$8425='Bin Analysis'!$B3819,'Data Transformation'!$G$425:$G$8425),D3837))</f>
        <v/>
      </c>
      <c r="F3837" t="str">
        <f t="shared" si="477"/>
        <v/>
      </c>
      <c r="G3837">
        <f>Weighting!$H$21</f>
        <v>0</v>
      </c>
      <c r="H3837">
        <f t="array" ref="H3837">FREQUENCY(IF('Data Transformation'!$B$4:$B$8425=B3819,'Data Transformation'!$G$4:$G$8425),'Bin Analysis'!$B3837)</f>
        <v>19</v>
      </c>
      <c r="I3837">
        <f t="shared" si="478"/>
        <v>0</v>
      </c>
      <c r="J3837">
        <f t="shared" si="479"/>
        <v>0</v>
      </c>
      <c r="K3837">
        <f>J3837*Weighting!$W$21</f>
        <v>0</v>
      </c>
      <c r="M3837" s="14"/>
    </row>
    <row r="3838" spans="1:13" x14ac:dyDescent="0.25">
      <c r="A3838" s="32" t="str">
        <f>IF(Weighting!$P$22&gt;0,B3838,"")</f>
        <v/>
      </c>
      <c r="B3838">
        <f>Weighting!$C$22</f>
        <v>2.4170000000000007</v>
      </c>
      <c r="C3838">
        <f>Weighting!$F$22</f>
        <v>0</v>
      </c>
      <c r="D3838" t="b">
        <f>IF(C3838=1,'Data Transformation'!$G$3+0.5*'Data Transformation'!$W$25,IF(C3839=1,D3839-'Data Transformation'!$W$25,FALSE))</f>
        <v>0</v>
      </c>
      <c r="E3838" t="str">
        <f t="array" ref="E3838">IF(ISLOGICAL(D3838),"",FREQUENCY(IF('Data Transformation'!$B$425:$B$8425='Bin Analysis'!$B3819,'Data Transformation'!$G$425:$G$8425),D3838))</f>
        <v/>
      </c>
      <c r="F3838" t="str">
        <f t="shared" si="477"/>
        <v/>
      </c>
      <c r="G3838">
        <f>Weighting!$H$22</f>
        <v>0</v>
      </c>
      <c r="H3838">
        <f t="array" ref="H3838">FREQUENCY(IF('Data Transformation'!$B$4:$B$8425=B3819,'Data Transformation'!$G$4:$G$8425),'Bin Analysis'!$B3838)</f>
        <v>19</v>
      </c>
      <c r="I3838">
        <f t="shared" si="478"/>
        <v>0</v>
      </c>
      <c r="J3838">
        <f t="shared" si="479"/>
        <v>0</v>
      </c>
      <c r="K3838">
        <f>J3838*Weighting!$W$22</f>
        <v>0</v>
      </c>
      <c r="M3838" s="14"/>
    </row>
    <row r="3839" spans="1:13" x14ac:dyDescent="0.25">
      <c r="A3839" s="32" t="str">
        <f>IF(Weighting!$P$23&gt;0,B3839,"")</f>
        <v/>
      </c>
      <c r="B3839">
        <f>Weighting!$C$23</f>
        <v>2.5480000000000009</v>
      </c>
      <c r="C3839">
        <f>Weighting!$F$23</f>
        <v>0</v>
      </c>
      <c r="D3839" t="b">
        <f>IF(C3839=1,'Data Transformation'!$G$3+0.5*'Data Transformation'!$W$25,IF(C3840=1,D3840-'Data Transformation'!$W$25,FALSE))</f>
        <v>0</v>
      </c>
      <c r="E3839" t="str">
        <f t="array" ref="E3839">IF(ISLOGICAL(D3839),"",FREQUENCY(IF('Data Transformation'!$B$425:$B$8425='Bin Analysis'!$B3819,'Data Transformation'!$G$425:$G$8425),D3839))</f>
        <v/>
      </c>
      <c r="F3839" t="str">
        <f t="shared" si="477"/>
        <v/>
      </c>
      <c r="G3839">
        <f>Weighting!$H$23</f>
        <v>0</v>
      </c>
      <c r="H3839">
        <f t="array" ref="H3839">FREQUENCY(IF('Data Transformation'!$B$4:$B$8425=B3819,'Data Transformation'!$G$4:$G$8425),'Bin Analysis'!$B3839)</f>
        <v>19</v>
      </c>
      <c r="I3839">
        <f t="shared" si="478"/>
        <v>0</v>
      </c>
      <c r="J3839">
        <f t="shared" si="479"/>
        <v>0</v>
      </c>
      <c r="K3839">
        <f>J3839*Weighting!$W$23</f>
        <v>0</v>
      </c>
      <c r="M3839" s="14"/>
    </row>
    <row r="3840" spans="1:13" x14ac:dyDescent="0.25">
      <c r="A3840" s="32" t="str">
        <f>IF(Weighting!$P$24&gt;0,B3840,"")</f>
        <v/>
      </c>
      <c r="B3840">
        <f>Weighting!$C$24</f>
        <v>2.6790000000000012</v>
      </c>
      <c r="C3840">
        <f>Weighting!$F$24</f>
        <v>0</v>
      </c>
      <c r="D3840" t="b">
        <f>IF(C3840=1,'Data Transformation'!$G$3+0.5*'Data Transformation'!$W$25,IF(C3841=1,D3841-'Data Transformation'!$W$25,FALSE))</f>
        <v>0</v>
      </c>
      <c r="E3840" t="str">
        <f t="array" ref="E3840">IF(ISLOGICAL(D3840),"",FREQUENCY(IF('Data Transformation'!$B$425:$B$8425='Bin Analysis'!$B3819,'Data Transformation'!$G$425:$G$8425),D3840))</f>
        <v/>
      </c>
      <c r="F3840" t="str">
        <f t="shared" si="477"/>
        <v/>
      </c>
      <c r="G3840">
        <f>Weighting!$H$24</f>
        <v>0</v>
      </c>
      <c r="H3840">
        <f t="array" ref="H3840">FREQUENCY(IF('Data Transformation'!$B$4:$B$8425=B3819,'Data Transformation'!$G$4:$G$8425),'Bin Analysis'!$B3840)</f>
        <v>19</v>
      </c>
      <c r="I3840">
        <f t="shared" si="478"/>
        <v>0</v>
      </c>
      <c r="J3840">
        <f t="shared" si="479"/>
        <v>0</v>
      </c>
      <c r="K3840">
        <f>J3840*Weighting!$W$24</f>
        <v>0</v>
      </c>
      <c r="M3840" s="14"/>
    </row>
    <row r="3841" spans="1:25" x14ac:dyDescent="0.25">
      <c r="A3841" s="32" t="str">
        <f>IF(Weighting!$P$25&gt;0,B3841,"")</f>
        <v/>
      </c>
      <c r="B3841">
        <f>Weighting!$C$25</f>
        <v>2.8100000000000014</v>
      </c>
      <c r="C3841">
        <f>Weighting!$F$25</f>
        <v>0</v>
      </c>
      <c r="D3841" t="b">
        <f>IF(C3841=1,'Data Transformation'!$G$3+0.5*'Data Transformation'!$W$25,IF(C3842=1,D3842-'Data Transformation'!$W$25,FALSE))</f>
        <v>0</v>
      </c>
      <c r="E3841" t="str">
        <f t="array" ref="E3841">IF(ISLOGICAL(D3841),"",FREQUENCY(IF('Data Transformation'!$B$425:$B$8425='Bin Analysis'!$B3819,'Data Transformation'!$G$425:$G$8425),D3841))</f>
        <v/>
      </c>
      <c r="F3841" t="str">
        <f t="shared" si="477"/>
        <v/>
      </c>
      <c r="G3841">
        <f>Weighting!$H$25</f>
        <v>0</v>
      </c>
      <c r="H3841">
        <f t="array" ref="H3841">FREQUENCY(IF('Data Transformation'!$B$4:$B$8425=B3819,'Data Transformation'!$G$4:$G$8425),'Bin Analysis'!$B3841)</f>
        <v>19</v>
      </c>
      <c r="I3841">
        <f t="shared" si="478"/>
        <v>0</v>
      </c>
      <c r="J3841">
        <f t="shared" si="479"/>
        <v>0</v>
      </c>
      <c r="K3841">
        <f>J3841*Weighting!$W$25</f>
        <v>0</v>
      </c>
      <c r="M3841" s="14"/>
    </row>
    <row r="3842" spans="1:25" x14ac:dyDescent="0.25">
      <c r="N3842" s="55"/>
      <c r="O3842"/>
      <c r="P3842"/>
      <c r="Q3842"/>
      <c r="R3842"/>
    </row>
    <row r="3843" spans="1:25" ht="23.25" x14ac:dyDescent="0.35">
      <c r="A3843" s="21" t="s">
        <v>0</v>
      </c>
      <c r="B3843" s="21">
        <f>IFERROR(VLOOKUP(C3843,'Data Transformation'!$L$6:$M$426,2,FALSE),"")</f>
        <v>160</v>
      </c>
      <c r="C3843" s="21">
        <f>C3819+1</f>
        <v>160</v>
      </c>
      <c r="D3843" s="21"/>
      <c r="E3843" s="21"/>
      <c r="F3843" s="21"/>
      <c r="G3843" s="21"/>
      <c r="H3843" s="22"/>
      <c r="I3843" s="22"/>
      <c r="J3843" s="22"/>
      <c r="K3843" s="21"/>
      <c r="L3843" s="21">
        <f>B3843</f>
        <v>160</v>
      </c>
      <c r="M3843" s="23">
        <f>INDEX('Data Transformation'!$O$4:$O$424,MATCH($B3843,'Data Transformation'!$M$4:$M$424,0),MATCH($M$2,'Data Transformation'!$O$3,0))</f>
        <v>17</v>
      </c>
      <c r="N3843" s="27">
        <f>IF('Input and Summary Results'!$J$16="minimum",'Bin Analysis'!X3844/(M3843-1),'Bin Analysis'!Y3843/('Bin Analysis'!M3843-1))</f>
        <v>0</v>
      </c>
      <c r="O3843" s="27">
        <f>IF(M3843=FALSE,NA(),(VLOOKUP(1,C3846:K3865,4,FALSE))/(M3843-1))</f>
        <v>0</v>
      </c>
      <c r="P3843" s="27">
        <f>IF(M3843=FALSE,NA(),SUM(J3846:J3865)/Weighting!$S$5)</f>
        <v>0.3</v>
      </c>
      <c r="Q3843" s="27">
        <f>IF(M3843=FALSE,NA(),SUM(K3846:K3865)/Weighting!$S$6)</f>
        <v>0.21739130434782608</v>
      </c>
      <c r="R3843" s="27">
        <f>IF(M3843=FALSE,NA(),(VLOOKUP(1,G3846:K3865,3,FALSE))/(M3843-1))</f>
        <v>0.9375</v>
      </c>
      <c r="S3843" s="22" t="str">
        <f>IF(M3843=FALSE,NA(),IF(SUM(J3846:J3865)=2,"yes","no"))</f>
        <v>no</v>
      </c>
      <c r="X3843" s="2" cm="2">
        <f t="array" ref="X3843:X3844">FREQUENCY(IF('Data Transformation'!$B$425:$B$6424='Bin Analysis'!L3843,'Data Transformation'!$G$425:$G$6424),'Data Transformation'!$U$11)</f>
        <v>16</v>
      </c>
      <c r="Y3843" s="2" cm="2">
        <f t="array" ref="Y3843:Y3844">FREQUENCY(IF('Data Transformation'!$B$425:$B$6424='Bin Analysis'!L3843,'Data Transformation'!$G$425:$G$6424),'Data Transformation'!$U$12)</f>
        <v>16</v>
      </c>
    </row>
    <row r="3844" spans="1:25" x14ac:dyDescent="0.25">
      <c r="A3844" s="14" t="s">
        <v>66</v>
      </c>
      <c r="B3844" t="s">
        <v>47</v>
      </c>
      <c r="C3844" t="s">
        <v>5</v>
      </c>
      <c r="D3844" t="s">
        <v>99</v>
      </c>
      <c r="E3844" t="s">
        <v>100</v>
      </c>
      <c r="F3844" t="s">
        <v>101</v>
      </c>
      <c r="G3844" t="s">
        <v>69</v>
      </c>
      <c r="H3844" t="s">
        <v>31</v>
      </c>
      <c r="I3844" t="s">
        <v>32</v>
      </c>
      <c r="J3844" t="s">
        <v>46</v>
      </c>
      <c r="K3844" s="14" t="s">
        <v>45</v>
      </c>
      <c r="M3844" s="14"/>
      <c r="X3844" s="2">
        <v>0</v>
      </c>
      <c r="Y3844" s="2">
        <v>0</v>
      </c>
    </row>
    <row r="3845" spans="1:25" x14ac:dyDescent="0.25">
      <c r="A3845" s="32"/>
      <c r="D3845" t="b">
        <f>IF(C3845=1,'Data Transformation'!$G$3+0.5*'Data Transformation'!$W$25,IF(C3846=1,D3846-'Data Transformation'!$W$25,FALSE))</f>
        <v>0</v>
      </c>
      <c r="E3845" t="str">
        <f t="array" ref="E3845">IF(ISLOGICAL(D3845),"",FREQUENCY(IF('Data Transformation'!$B$425:$B$8425='Bin Analysis'!$B3843,'Data Transformation'!$G$425:$G$8425),D3845))</f>
        <v/>
      </c>
      <c r="F3845" t="str">
        <f>IF(ISLOGICAL(D3845),"",E3845-E3844)</f>
        <v/>
      </c>
      <c r="M3845" s="14"/>
    </row>
    <row r="3846" spans="1:25" x14ac:dyDescent="0.25">
      <c r="A3846" s="32">
        <f>IF(Weighting!$P$6&gt;0,B3846,"")</f>
        <v>0.32100000000000001</v>
      </c>
      <c r="B3846">
        <f>Weighting!$C$6</f>
        <v>0.32100000000000001</v>
      </c>
      <c r="C3846">
        <f>Weighting!$F$6</f>
        <v>0</v>
      </c>
      <c r="D3846" t="b">
        <f>IF(C3846=1,'Data Transformation'!$G$3+0.5*'Data Transformation'!$W$25,IF(C3847=1,D3847-'Data Transformation'!$W$25,FALSE))</f>
        <v>0</v>
      </c>
      <c r="E3846" t="str">
        <f t="array" ref="E3846">IF(ISLOGICAL(D3846),"",FREQUENCY(IF('Data Transformation'!$B$425:$B$8425='Bin Analysis'!$B3843,'Data Transformation'!$G$425:$G$8425),D3846))</f>
        <v/>
      </c>
      <c r="F3846" t="str">
        <f>IF(ISLOGICAL(D3846),"",E3846-E3845)</f>
        <v/>
      </c>
      <c r="G3846">
        <f>Weighting!$H$6</f>
        <v>1</v>
      </c>
      <c r="H3846">
        <f t="array" ref="H3846">FREQUENCY(IF('Data Transformation'!$B$4:$B$8425=B3843,'Data Transformation'!$G$4:$G$8425),'Bin Analysis'!$B3846)</f>
        <v>15</v>
      </c>
      <c r="I3846">
        <f>H3846-H3845</f>
        <v>15</v>
      </c>
      <c r="J3846">
        <f>IF(I3846=0,0,1)</f>
        <v>1</v>
      </c>
      <c r="K3846">
        <f>J3846*Weighting!$W$6</f>
        <v>1</v>
      </c>
      <c r="M3846" s="14"/>
    </row>
    <row r="3847" spans="1:25" x14ac:dyDescent="0.25">
      <c r="A3847" s="32">
        <f>IF(Weighting!$P$7&gt;0,B3847,"")</f>
        <v>0.45200000000000001</v>
      </c>
      <c r="B3847">
        <f>Weighting!$C$7</f>
        <v>0.45200000000000001</v>
      </c>
      <c r="C3847">
        <f>Weighting!$F$7</f>
        <v>0</v>
      </c>
      <c r="D3847" t="b">
        <f>IF(C3847=1,'Data Transformation'!$G$3+0.5*'Data Transformation'!$W$25,IF(C3848=1,D3848-'Data Transformation'!$W$25,FALSE))</f>
        <v>0</v>
      </c>
      <c r="E3847" t="str">
        <f t="array" ref="E3847">IF(ISLOGICAL(D3847),"",FREQUENCY(IF('Data Transformation'!$B$425:$B$8425='Bin Analysis'!$B3843,'Data Transformation'!$G$425:$G$8425),D3847))</f>
        <v/>
      </c>
      <c r="F3847" t="str">
        <f t="shared" ref="F3847:F3865" si="480">IF(ISLOGICAL(D3847),"",E3847-E3846)</f>
        <v/>
      </c>
      <c r="G3847">
        <f>Weighting!$H$7</f>
        <v>0</v>
      </c>
      <c r="H3847">
        <f t="array" ref="H3847">FREQUENCY(IF('Data Transformation'!$B$4:$B$8425=B3843,'Data Transformation'!$G$4:$G$8425),'Bin Analysis'!$B3847)</f>
        <v>15</v>
      </c>
      <c r="I3847">
        <f t="shared" ref="I3847:I3865" si="481">H3847-H3846</f>
        <v>0</v>
      </c>
      <c r="J3847">
        <f>IF(I3847=0,0,1)</f>
        <v>0</v>
      </c>
      <c r="K3847">
        <f>J3847*Weighting!$W$7</f>
        <v>0</v>
      </c>
      <c r="M3847" s="14"/>
    </row>
    <row r="3848" spans="1:25" x14ac:dyDescent="0.25">
      <c r="A3848" s="32">
        <f>IF(Weighting!$P$8&gt;0,B3848,"")</f>
        <v>0.58299999999999996</v>
      </c>
      <c r="B3848">
        <f>Weighting!$C$8</f>
        <v>0.58299999999999996</v>
      </c>
      <c r="C3848">
        <f>Weighting!$F$8</f>
        <v>0</v>
      </c>
      <c r="D3848" t="b">
        <f>IF(C3848=1,'Data Transformation'!$G$3+0.5*'Data Transformation'!$W$25,IF(C3849=1,D3849-'Data Transformation'!$W$25,FALSE))</f>
        <v>0</v>
      </c>
      <c r="E3848" t="str">
        <f t="array" ref="E3848">IF(ISLOGICAL(D3848),"",FREQUENCY(IF('Data Transformation'!$B$425:$B$8425='Bin Analysis'!$B3843,'Data Transformation'!$G$425:$G$8425),D3848))</f>
        <v/>
      </c>
      <c r="F3848" t="str">
        <f t="shared" si="480"/>
        <v/>
      </c>
      <c r="G3848">
        <f>Weighting!$H$8</f>
        <v>0</v>
      </c>
      <c r="H3848">
        <f t="array" ref="H3848">FREQUENCY(IF('Data Transformation'!$B$4:$B$8425=B3843,'Data Transformation'!$G$4:$G$8425),'Bin Analysis'!$B3848)</f>
        <v>15</v>
      </c>
      <c r="I3848">
        <f t="shared" si="481"/>
        <v>0</v>
      </c>
      <c r="J3848">
        <f t="shared" ref="J3848:J3865" si="482">IF(I3848=0,0,1)</f>
        <v>0</v>
      </c>
      <c r="K3848">
        <f>J3848*Weighting!$W$8</f>
        <v>0</v>
      </c>
      <c r="M3848" s="14"/>
    </row>
    <row r="3849" spans="1:25" x14ac:dyDescent="0.25">
      <c r="A3849" s="32">
        <f>IF(Weighting!$P$9&gt;0,B3849,"")</f>
        <v>0.71399999999999997</v>
      </c>
      <c r="B3849" s="50">
        <f>Weighting!$C$9</f>
        <v>0.71399999999999997</v>
      </c>
      <c r="C3849">
        <f>Weighting!$F$9</f>
        <v>0</v>
      </c>
      <c r="D3849" t="b">
        <f>IF(C3849=1,'Data Transformation'!$G$3+0.5*'Data Transformation'!$W$25,IF(C3850=1,D3850-'Data Transformation'!$W$25,FALSE))</f>
        <v>0</v>
      </c>
      <c r="E3849" t="str">
        <f t="array" ref="E3849">IF(ISLOGICAL(D3849),"",FREQUENCY(IF('Data Transformation'!$B$425:$B$8425='Bin Analysis'!$B3843,'Data Transformation'!$G$425:$G$8425),D3849))</f>
        <v/>
      </c>
      <c r="F3849" t="str">
        <f t="shared" si="480"/>
        <v/>
      </c>
      <c r="G3849">
        <f>Weighting!$H$9</f>
        <v>0</v>
      </c>
      <c r="H3849">
        <f t="array" ref="H3849">FREQUENCY(IF('Data Transformation'!$B$4:$B$8425=B3843,'Data Transformation'!$G$4:$G$8425),'Bin Analysis'!$B3849)</f>
        <v>16</v>
      </c>
      <c r="I3849">
        <f t="shared" si="481"/>
        <v>1</v>
      </c>
      <c r="J3849">
        <f t="shared" si="482"/>
        <v>1</v>
      </c>
      <c r="K3849">
        <f>J3849*Weighting!$W$9</f>
        <v>3</v>
      </c>
      <c r="M3849" s="14"/>
    </row>
    <row r="3850" spans="1:25" x14ac:dyDescent="0.25">
      <c r="A3850" s="32">
        <f>IF(Weighting!$P$10&gt;0,B3850,"")</f>
        <v>0.84499999999999997</v>
      </c>
      <c r="B3850">
        <f>Weighting!$C$10</f>
        <v>0.84499999999999997</v>
      </c>
      <c r="C3850">
        <f>Weighting!$F$10</f>
        <v>0</v>
      </c>
      <c r="D3850" t="b">
        <f>IF(C3850=1,'Data Transformation'!$G$3+0.5*'Data Transformation'!$W$25,IF(C3851=1,D3851-'Data Transformation'!$W$25,FALSE))</f>
        <v>0</v>
      </c>
      <c r="E3850" t="str">
        <f t="array" ref="E3850">IF(ISLOGICAL(D3850),"",FREQUENCY(IF('Data Transformation'!$B$425:$B$8425='Bin Analysis'!$B3843,'Data Transformation'!$G$425:$G$8425),D3850))</f>
        <v/>
      </c>
      <c r="F3850" t="str">
        <f t="shared" si="480"/>
        <v/>
      </c>
      <c r="G3850">
        <f>Weighting!$H$10</f>
        <v>0</v>
      </c>
      <c r="H3850">
        <f t="array" ref="H3850">FREQUENCY(IF('Data Transformation'!$B$4:$B$8425=B3843,'Data Transformation'!$G$4:$G$8425),'Bin Analysis'!$B3850)</f>
        <v>16</v>
      </c>
      <c r="I3850">
        <f t="shared" si="481"/>
        <v>0</v>
      </c>
      <c r="J3850">
        <f t="shared" si="482"/>
        <v>0</v>
      </c>
      <c r="K3850">
        <f>J3850*Weighting!$W$10</f>
        <v>0</v>
      </c>
      <c r="M3850" s="14"/>
    </row>
    <row r="3851" spans="1:25" x14ac:dyDescent="0.25">
      <c r="A3851" s="32">
        <f>IF(Weighting!$P$11&gt;0,B3851,"")</f>
        <v>0.97599999999999998</v>
      </c>
      <c r="B3851">
        <f>Weighting!$C$11</f>
        <v>0.97599999999999998</v>
      </c>
      <c r="C3851">
        <f>Weighting!$F$11</f>
        <v>0</v>
      </c>
      <c r="D3851">
        <f>IF(C3851=1,'Data Transformation'!$G$3+0.5*'Data Transformation'!$W$25,IF(C3852=1,D3852-'Data Transformation'!$W$25,FALSE))</f>
        <v>0.86899999999999999</v>
      </c>
      <c r="E3851">
        <f t="array" ref="E3851">IF(ISLOGICAL(D3851),"",FREQUENCY(IF('Data Transformation'!$B$425:$B$8425='Bin Analysis'!$B3843,'Data Transformation'!$G$425:$G$8425),D3851))</f>
        <v>16</v>
      </c>
      <c r="F3851" t="e">
        <f t="shared" si="480"/>
        <v>#VALUE!</v>
      </c>
      <c r="G3851">
        <f>Weighting!$H$11</f>
        <v>0</v>
      </c>
      <c r="H3851">
        <f t="array" ref="H3851">FREQUENCY(IF('Data Transformation'!$B$4:$B$8425=B3843,'Data Transformation'!$G$4:$G$8425),'Bin Analysis'!$B3851)</f>
        <v>16</v>
      </c>
      <c r="I3851">
        <f t="shared" si="481"/>
        <v>0</v>
      </c>
      <c r="J3851">
        <f t="shared" si="482"/>
        <v>0</v>
      </c>
      <c r="K3851">
        <f>J3851*Weighting!$W$11</f>
        <v>0</v>
      </c>
      <c r="M3851" s="14"/>
    </row>
    <row r="3852" spans="1:25" x14ac:dyDescent="0.25">
      <c r="A3852" s="32">
        <f>IF(Weighting!$P$12&gt;0,B3852,"")</f>
        <v>1.107</v>
      </c>
      <c r="B3852">
        <f>Weighting!$C$12</f>
        <v>1.107</v>
      </c>
      <c r="C3852">
        <f>Weighting!$F$12</f>
        <v>1</v>
      </c>
      <c r="D3852">
        <f>IF(C3852=1,'Data Transformation'!$G$3+0.5*'Data Transformation'!$W$25,IF(C3853=1,D3853-'Data Transformation'!$W$25,FALSE))</f>
        <v>1.131</v>
      </c>
      <c r="E3852">
        <f t="array" ref="E3852">IF(ISLOGICAL(D3852),"",FREQUENCY(IF('Data Transformation'!$B$425:$B$8425='Bin Analysis'!$B3843,'Data Transformation'!$G$425:$G$8425),D3852))</f>
        <v>16</v>
      </c>
      <c r="F3852">
        <f t="shared" si="480"/>
        <v>0</v>
      </c>
      <c r="G3852">
        <f>Weighting!$H$12</f>
        <v>0</v>
      </c>
      <c r="H3852">
        <f t="array" ref="H3852">FREQUENCY(IF('Data Transformation'!$B$4:$B$8425=B3843,'Data Transformation'!$G$4:$G$8425),'Bin Analysis'!$B3852)</f>
        <v>17</v>
      </c>
      <c r="I3852">
        <f t="shared" si="481"/>
        <v>1</v>
      </c>
      <c r="J3852">
        <f t="shared" si="482"/>
        <v>1</v>
      </c>
      <c r="K3852">
        <f>J3852*Weighting!$W$12</f>
        <v>1</v>
      </c>
      <c r="M3852" s="14"/>
    </row>
    <row r="3853" spans="1:25" x14ac:dyDescent="0.25">
      <c r="A3853" s="32">
        <f>IF(Weighting!$P$13&gt;0,B3853,"")</f>
        <v>1.238</v>
      </c>
      <c r="B3853">
        <f>Weighting!$C$13</f>
        <v>1.238</v>
      </c>
      <c r="C3853">
        <f>Weighting!$F$13</f>
        <v>0</v>
      </c>
      <c r="D3853" t="b">
        <f>IF(C3853=1,'Data Transformation'!$G$3+0.5*'Data Transformation'!$W$25,IF(C3854=1,D3854-'Data Transformation'!$W$25,FALSE))</f>
        <v>0</v>
      </c>
      <c r="E3853" t="str">
        <f t="array" ref="E3853">IF(ISLOGICAL(D3853),"",FREQUENCY(IF('Data Transformation'!$B$425:$B$8425='Bin Analysis'!$B3843,'Data Transformation'!$G$425:$G$8425),D3853))</f>
        <v/>
      </c>
      <c r="F3853" t="str">
        <f t="shared" si="480"/>
        <v/>
      </c>
      <c r="G3853">
        <f>Weighting!$H$13</f>
        <v>0</v>
      </c>
      <c r="H3853">
        <f t="array" ref="H3853">FREQUENCY(IF('Data Transformation'!$B$4:$B$8425=B3843,'Data Transformation'!$G$4:$G$8425),'Bin Analysis'!$B3853)</f>
        <v>17</v>
      </c>
      <c r="I3853">
        <f t="shared" si="481"/>
        <v>0</v>
      </c>
      <c r="J3853">
        <f t="shared" si="482"/>
        <v>0</v>
      </c>
      <c r="K3853">
        <f>J3853*Weighting!$W$13</f>
        <v>0</v>
      </c>
      <c r="M3853" s="14"/>
    </row>
    <row r="3854" spans="1:25" x14ac:dyDescent="0.25">
      <c r="A3854" s="32">
        <f>IF(Weighting!$P$14&gt;0,B3854,"")</f>
        <v>1.369</v>
      </c>
      <c r="B3854">
        <f>Weighting!$C$14</f>
        <v>1.369</v>
      </c>
      <c r="C3854">
        <f>Weighting!$F$14</f>
        <v>0</v>
      </c>
      <c r="D3854" t="b">
        <f>IF(C3854=1,'Data Transformation'!$G$3+0.5*'Data Transformation'!$W$25,IF(C3855=1,D3855-'Data Transformation'!$W$25,FALSE))</f>
        <v>0</v>
      </c>
      <c r="E3854" t="str">
        <f t="array" ref="E3854">IF(ISLOGICAL(D3854),"",FREQUENCY(IF('Data Transformation'!$B$425:$B$8425='Bin Analysis'!$B3843,'Data Transformation'!$G$425:$G$8425),D3854))</f>
        <v/>
      </c>
      <c r="F3854" t="str">
        <f t="shared" si="480"/>
        <v/>
      </c>
      <c r="G3854">
        <f>Weighting!$H$14</f>
        <v>0</v>
      </c>
      <c r="H3854">
        <f t="array" ref="H3854">FREQUENCY(IF('Data Transformation'!$B$4:$B$8425=B3843,'Data Transformation'!$G$4:$G$8425),'Bin Analysis'!$B3854)</f>
        <v>17</v>
      </c>
      <c r="I3854">
        <f t="shared" si="481"/>
        <v>0</v>
      </c>
      <c r="J3854">
        <f t="shared" si="482"/>
        <v>0</v>
      </c>
      <c r="K3854">
        <f>J3854*Weighting!$W$14</f>
        <v>0</v>
      </c>
      <c r="M3854" s="14"/>
    </row>
    <row r="3855" spans="1:25" x14ac:dyDescent="0.25">
      <c r="A3855" s="32">
        <f>IF(Weighting!$P$15&gt;0,B3855,"")</f>
        <v>1.5000009999999999</v>
      </c>
      <c r="B3855">
        <f>Weighting!$C$15</f>
        <v>1.5000009999999999</v>
      </c>
      <c r="C3855">
        <f>Weighting!$F$15</f>
        <v>0</v>
      </c>
      <c r="D3855" t="b">
        <f>IF(C3855=1,'Data Transformation'!$G$3+0.5*'Data Transformation'!$W$25,IF(C3856=1,D3856-'Data Transformation'!$W$25,FALSE))</f>
        <v>0</v>
      </c>
      <c r="E3855" t="str">
        <f t="array" ref="E3855">IF(ISLOGICAL(D3855),"",FREQUENCY(IF('Data Transformation'!$B$425:$B$8425='Bin Analysis'!$B3843,'Data Transformation'!$G$425:$G$8425),D3855))</f>
        <v/>
      </c>
      <c r="F3855" t="str">
        <f t="shared" si="480"/>
        <v/>
      </c>
      <c r="G3855">
        <f>Weighting!$H$15</f>
        <v>0</v>
      </c>
      <c r="H3855">
        <f t="array" ref="H3855">FREQUENCY(IF('Data Transformation'!$B$4:$B$8425=B3843,'Data Transformation'!$G$4:$G$8425),'Bin Analysis'!$B3855)</f>
        <v>17</v>
      </c>
      <c r="I3855">
        <f t="shared" si="481"/>
        <v>0</v>
      </c>
      <c r="J3855">
        <f t="shared" si="482"/>
        <v>0</v>
      </c>
      <c r="K3855">
        <f>J3855*Weighting!$W$15</f>
        <v>0</v>
      </c>
      <c r="M3855" s="14"/>
    </row>
    <row r="3856" spans="1:25" x14ac:dyDescent="0.25">
      <c r="A3856" s="32" t="str">
        <f>IF(Weighting!$P$16&gt;0,B3856,"")</f>
        <v/>
      </c>
      <c r="B3856">
        <f>Weighting!$C$16</f>
        <v>1.631</v>
      </c>
      <c r="C3856">
        <f>Weighting!$F$16</f>
        <v>0</v>
      </c>
      <c r="D3856" t="b">
        <f>IF(C3856=1,'Data Transformation'!$G$3+0.5*'Data Transformation'!$W$25,IF(C3857=1,D3857-'Data Transformation'!$W$25,FALSE))</f>
        <v>0</v>
      </c>
      <c r="E3856" t="str">
        <f t="array" ref="E3856">IF(ISLOGICAL(D3856),"",FREQUENCY(IF('Data Transformation'!$B$425:$B$8425='Bin Analysis'!$B3843,'Data Transformation'!$G$425:$G$8425),D3856))</f>
        <v/>
      </c>
      <c r="F3856" t="str">
        <f t="shared" si="480"/>
        <v/>
      </c>
      <c r="G3856">
        <f>Weighting!$H$16</f>
        <v>0</v>
      </c>
      <c r="H3856">
        <f t="array" ref="H3856">FREQUENCY(IF('Data Transformation'!$B$4:$B$8425=B3843,'Data Transformation'!$G$4:$G$8425),'Bin Analysis'!$B3856)</f>
        <v>17</v>
      </c>
      <c r="I3856">
        <f t="shared" si="481"/>
        <v>0</v>
      </c>
      <c r="J3856">
        <f t="shared" si="482"/>
        <v>0</v>
      </c>
      <c r="K3856">
        <f>J3856*Weighting!$W$16</f>
        <v>0</v>
      </c>
      <c r="M3856" s="14"/>
    </row>
    <row r="3857" spans="1:25" x14ac:dyDescent="0.25">
      <c r="A3857" s="32" t="str">
        <f>IF(Weighting!$P$17&gt;0,B3857,"")</f>
        <v/>
      </c>
      <c r="B3857">
        <f>Weighting!$C$17</f>
        <v>1.762</v>
      </c>
      <c r="C3857">
        <f>Weighting!$F$17</f>
        <v>0</v>
      </c>
      <c r="D3857" t="b">
        <f>IF(C3857=1,'Data Transformation'!$G$3+0.5*'Data Transformation'!$W$25,IF(C3858=1,D3858-'Data Transformation'!$W$25,FALSE))</f>
        <v>0</v>
      </c>
      <c r="E3857" t="str">
        <f t="array" ref="E3857">IF(ISLOGICAL(D3857),"",FREQUENCY(IF('Data Transformation'!$B$425:$B$8425='Bin Analysis'!$B3843,'Data Transformation'!$G$425:$G$8425),D3857))</f>
        <v/>
      </c>
      <c r="F3857" t="str">
        <f t="shared" si="480"/>
        <v/>
      </c>
      <c r="G3857">
        <f>Weighting!$H$17</f>
        <v>0</v>
      </c>
      <c r="H3857">
        <f t="array" ref="H3857">FREQUENCY(IF('Data Transformation'!$B$4:$B$8425=B3843,'Data Transformation'!$G$4:$G$8425),'Bin Analysis'!$B3857)</f>
        <v>17</v>
      </c>
      <c r="I3857">
        <f t="shared" si="481"/>
        <v>0</v>
      </c>
      <c r="J3857">
        <f t="shared" si="482"/>
        <v>0</v>
      </c>
      <c r="K3857">
        <f>J3857*Weighting!$W$17</f>
        <v>0</v>
      </c>
      <c r="M3857" s="14"/>
    </row>
    <row r="3858" spans="1:25" x14ac:dyDescent="0.25">
      <c r="A3858" s="32" t="str">
        <f>IF(Weighting!$P$18&gt;0,B3858,"")</f>
        <v/>
      </c>
      <c r="B3858">
        <f>Weighting!$C$18</f>
        <v>1.893</v>
      </c>
      <c r="C3858">
        <f>Weighting!$F$18</f>
        <v>0</v>
      </c>
      <c r="D3858" t="b">
        <f>IF(C3858=1,'Data Transformation'!$G$3+0.5*'Data Transformation'!$W$25,IF(C3859=1,D3859-'Data Transformation'!$W$25,FALSE))</f>
        <v>0</v>
      </c>
      <c r="E3858" t="str">
        <f t="array" ref="E3858">IF(ISLOGICAL(D3858),"",FREQUENCY(IF('Data Transformation'!$B$425:$B$8425='Bin Analysis'!$B3843,'Data Transformation'!$G$425:$G$8425),D3858))</f>
        <v/>
      </c>
      <c r="F3858" t="str">
        <f t="shared" si="480"/>
        <v/>
      </c>
      <c r="G3858">
        <f>Weighting!$H$18</f>
        <v>0</v>
      </c>
      <c r="H3858">
        <f t="array" ref="H3858">FREQUENCY(IF('Data Transformation'!$B$4:$B$8425=B3843,'Data Transformation'!$G$4:$G$8425),'Bin Analysis'!$B3858)</f>
        <v>17</v>
      </c>
      <c r="I3858">
        <f t="shared" si="481"/>
        <v>0</v>
      </c>
      <c r="J3858">
        <f t="shared" si="482"/>
        <v>0</v>
      </c>
      <c r="K3858">
        <f>J3858*Weighting!$W$18</f>
        <v>0</v>
      </c>
      <c r="M3858" s="14"/>
    </row>
    <row r="3859" spans="1:25" x14ac:dyDescent="0.25">
      <c r="A3859" s="32" t="str">
        <f>IF(Weighting!$P$19&gt;0,B3859,"")</f>
        <v/>
      </c>
      <c r="B3859">
        <f>Weighting!$C$19</f>
        <v>2.024</v>
      </c>
      <c r="C3859">
        <f>Weighting!$F$19</f>
        <v>0</v>
      </c>
      <c r="D3859" t="b">
        <f>IF(C3859=1,'Data Transformation'!$G$3+0.5*'Data Transformation'!$W$25,IF(C3860=1,D3860-'Data Transformation'!$W$25,FALSE))</f>
        <v>0</v>
      </c>
      <c r="E3859" t="str">
        <f t="array" ref="E3859">IF(ISLOGICAL(D3859),"",FREQUENCY(IF('Data Transformation'!$B$425:$B$8425='Bin Analysis'!$B3843,'Data Transformation'!$G$425:$G$8425),D3859))</f>
        <v/>
      </c>
      <c r="F3859" t="str">
        <f t="shared" si="480"/>
        <v/>
      </c>
      <c r="G3859">
        <f>Weighting!$H$19</f>
        <v>0</v>
      </c>
      <c r="H3859">
        <f t="array" ref="H3859">FREQUENCY(IF('Data Transformation'!$B$4:$B$8425=B3843,'Data Transformation'!$G$4:$G$8425),'Bin Analysis'!$B3859)</f>
        <v>17</v>
      </c>
      <c r="I3859">
        <f t="shared" si="481"/>
        <v>0</v>
      </c>
      <c r="J3859">
        <f t="shared" si="482"/>
        <v>0</v>
      </c>
      <c r="K3859">
        <f>J3859*Weighting!$W$19</f>
        <v>0</v>
      </c>
      <c r="M3859" s="14"/>
    </row>
    <row r="3860" spans="1:25" x14ac:dyDescent="0.25">
      <c r="A3860" s="32" t="str">
        <f>IF(Weighting!$P$20&gt;0,B3860,"")</f>
        <v/>
      </c>
      <c r="B3860">
        <f>Weighting!$C$20</f>
        <v>2.1550000000000002</v>
      </c>
      <c r="C3860">
        <f>Weighting!$F$20</f>
        <v>0</v>
      </c>
      <c r="D3860" t="b">
        <f>IF(C3860=1,'Data Transformation'!$G$3+0.5*'Data Transformation'!$W$25,IF(C3861=1,D3861-'Data Transformation'!$W$25,FALSE))</f>
        <v>0</v>
      </c>
      <c r="E3860" t="str">
        <f t="array" ref="E3860">IF(ISLOGICAL(D3860),"",FREQUENCY(IF('Data Transformation'!$B$425:$B$8425='Bin Analysis'!$B3843,'Data Transformation'!$G$425:$G$8425),D3860))</f>
        <v/>
      </c>
      <c r="F3860" t="str">
        <f t="shared" si="480"/>
        <v/>
      </c>
      <c r="G3860">
        <f>Weighting!$H$20</f>
        <v>0</v>
      </c>
      <c r="H3860">
        <f t="array" ref="H3860">FREQUENCY(IF('Data Transformation'!$B$4:$B$8425=B3843,'Data Transformation'!$G$4:$G$8425),'Bin Analysis'!$B3860)</f>
        <v>17</v>
      </c>
      <c r="I3860">
        <f t="shared" si="481"/>
        <v>0</v>
      </c>
      <c r="J3860">
        <f t="shared" si="482"/>
        <v>0</v>
      </c>
      <c r="K3860">
        <f>J3860*Weighting!$W$20</f>
        <v>0</v>
      </c>
      <c r="M3860" s="14"/>
    </row>
    <row r="3861" spans="1:25" x14ac:dyDescent="0.25">
      <c r="A3861" s="32" t="str">
        <f>IF(Weighting!$P$21&gt;0,B3861,"")</f>
        <v/>
      </c>
      <c r="B3861">
        <f>Weighting!$C$21</f>
        <v>2.2860000000000005</v>
      </c>
      <c r="C3861">
        <f>Weighting!$F$21</f>
        <v>0</v>
      </c>
      <c r="D3861" t="b">
        <f>IF(C3861=1,'Data Transformation'!$G$3+0.5*'Data Transformation'!$W$25,IF(C3862=1,D3862-'Data Transformation'!$W$25,FALSE))</f>
        <v>0</v>
      </c>
      <c r="E3861" t="str">
        <f t="array" ref="E3861">IF(ISLOGICAL(D3861),"",FREQUENCY(IF('Data Transformation'!$B$425:$B$8425='Bin Analysis'!$B3843,'Data Transformation'!$G$425:$G$8425),D3861))</f>
        <v/>
      </c>
      <c r="F3861" t="str">
        <f t="shared" si="480"/>
        <v/>
      </c>
      <c r="G3861">
        <f>Weighting!$H$21</f>
        <v>0</v>
      </c>
      <c r="H3861">
        <f t="array" ref="H3861">FREQUENCY(IF('Data Transformation'!$B$4:$B$8425=B3843,'Data Transformation'!$G$4:$G$8425),'Bin Analysis'!$B3861)</f>
        <v>17</v>
      </c>
      <c r="I3861">
        <f t="shared" si="481"/>
        <v>0</v>
      </c>
      <c r="J3861">
        <f t="shared" si="482"/>
        <v>0</v>
      </c>
      <c r="K3861">
        <f>J3861*Weighting!$W$21</f>
        <v>0</v>
      </c>
      <c r="M3861" s="14"/>
    </row>
    <row r="3862" spans="1:25" x14ac:dyDescent="0.25">
      <c r="A3862" s="32" t="str">
        <f>IF(Weighting!$P$22&gt;0,B3862,"")</f>
        <v/>
      </c>
      <c r="B3862">
        <f>Weighting!$C$22</f>
        <v>2.4170000000000007</v>
      </c>
      <c r="C3862">
        <f>Weighting!$F$22</f>
        <v>0</v>
      </c>
      <c r="D3862" t="b">
        <f>IF(C3862=1,'Data Transformation'!$G$3+0.5*'Data Transformation'!$W$25,IF(C3863=1,D3863-'Data Transformation'!$W$25,FALSE))</f>
        <v>0</v>
      </c>
      <c r="E3862" t="str">
        <f t="array" ref="E3862">IF(ISLOGICAL(D3862),"",FREQUENCY(IF('Data Transformation'!$B$425:$B$8425='Bin Analysis'!$B3843,'Data Transformation'!$G$425:$G$8425),D3862))</f>
        <v/>
      </c>
      <c r="F3862" t="str">
        <f t="shared" si="480"/>
        <v/>
      </c>
      <c r="G3862">
        <f>Weighting!$H$22</f>
        <v>0</v>
      </c>
      <c r="H3862">
        <f t="array" ref="H3862">FREQUENCY(IF('Data Transformation'!$B$4:$B$8425=B3843,'Data Transformation'!$G$4:$G$8425),'Bin Analysis'!$B3862)</f>
        <v>17</v>
      </c>
      <c r="I3862">
        <f t="shared" si="481"/>
        <v>0</v>
      </c>
      <c r="J3862">
        <f t="shared" si="482"/>
        <v>0</v>
      </c>
      <c r="K3862">
        <f>J3862*Weighting!$W$22</f>
        <v>0</v>
      </c>
      <c r="M3862" s="14"/>
    </row>
    <row r="3863" spans="1:25" x14ac:dyDescent="0.25">
      <c r="A3863" s="32" t="str">
        <f>IF(Weighting!$P$23&gt;0,B3863,"")</f>
        <v/>
      </c>
      <c r="B3863">
        <f>Weighting!$C$23</f>
        <v>2.5480000000000009</v>
      </c>
      <c r="C3863">
        <f>Weighting!$F$23</f>
        <v>0</v>
      </c>
      <c r="D3863" t="b">
        <f>IF(C3863=1,'Data Transformation'!$G$3+0.5*'Data Transformation'!$W$25,IF(C3864=1,D3864-'Data Transformation'!$W$25,FALSE))</f>
        <v>0</v>
      </c>
      <c r="E3863" t="str">
        <f t="array" ref="E3863">IF(ISLOGICAL(D3863),"",FREQUENCY(IF('Data Transformation'!$B$425:$B$8425='Bin Analysis'!$B3843,'Data Transformation'!$G$425:$G$8425),D3863))</f>
        <v/>
      </c>
      <c r="F3863" t="str">
        <f t="shared" si="480"/>
        <v/>
      </c>
      <c r="G3863">
        <f>Weighting!$H$23</f>
        <v>0</v>
      </c>
      <c r="H3863">
        <f t="array" ref="H3863">FREQUENCY(IF('Data Transformation'!$B$4:$B$8425=B3843,'Data Transformation'!$G$4:$G$8425),'Bin Analysis'!$B3863)</f>
        <v>17</v>
      </c>
      <c r="I3863">
        <f t="shared" si="481"/>
        <v>0</v>
      </c>
      <c r="J3863">
        <f t="shared" si="482"/>
        <v>0</v>
      </c>
      <c r="K3863">
        <f>J3863*Weighting!$W$23</f>
        <v>0</v>
      </c>
      <c r="M3863" s="14"/>
    </row>
    <row r="3864" spans="1:25" x14ac:dyDescent="0.25">
      <c r="A3864" s="32" t="str">
        <f>IF(Weighting!$P$24&gt;0,B3864,"")</f>
        <v/>
      </c>
      <c r="B3864">
        <f>Weighting!$C$24</f>
        <v>2.6790000000000012</v>
      </c>
      <c r="C3864">
        <f>Weighting!$F$24</f>
        <v>0</v>
      </c>
      <c r="D3864" t="b">
        <f>IF(C3864=1,'Data Transformation'!$G$3+0.5*'Data Transformation'!$W$25,IF(C3865=1,D3865-'Data Transformation'!$W$25,FALSE))</f>
        <v>0</v>
      </c>
      <c r="E3864" t="str">
        <f t="array" ref="E3864">IF(ISLOGICAL(D3864),"",FREQUENCY(IF('Data Transformation'!$B$425:$B$8425='Bin Analysis'!$B3843,'Data Transformation'!$G$425:$G$8425),D3864))</f>
        <v/>
      </c>
      <c r="F3864" t="str">
        <f t="shared" si="480"/>
        <v/>
      </c>
      <c r="G3864">
        <f>Weighting!$H$24</f>
        <v>0</v>
      </c>
      <c r="H3864">
        <f t="array" ref="H3864">FREQUENCY(IF('Data Transformation'!$B$4:$B$8425=B3843,'Data Transformation'!$G$4:$G$8425),'Bin Analysis'!$B3864)</f>
        <v>17</v>
      </c>
      <c r="I3864">
        <f t="shared" si="481"/>
        <v>0</v>
      </c>
      <c r="J3864">
        <f t="shared" si="482"/>
        <v>0</v>
      </c>
      <c r="K3864">
        <f>J3864*Weighting!$W$24</f>
        <v>0</v>
      </c>
      <c r="M3864" s="14"/>
    </row>
    <row r="3865" spans="1:25" x14ac:dyDescent="0.25">
      <c r="A3865" s="32" t="str">
        <f>IF(Weighting!$P$25&gt;0,B3865,"")</f>
        <v/>
      </c>
      <c r="B3865">
        <f>Weighting!$C$25</f>
        <v>2.8100000000000014</v>
      </c>
      <c r="C3865">
        <f>Weighting!$F$25</f>
        <v>0</v>
      </c>
      <c r="D3865" t="b">
        <f>IF(C3865=1,'Data Transformation'!$G$3+0.5*'Data Transformation'!$W$25,IF(C3866=1,D3866-'Data Transformation'!$W$25,FALSE))</f>
        <v>0</v>
      </c>
      <c r="E3865" t="str">
        <f t="array" ref="E3865">IF(ISLOGICAL(D3865),"",FREQUENCY(IF('Data Transformation'!$B$425:$B$8425='Bin Analysis'!$B3843,'Data Transformation'!$G$425:$G$8425),D3865))</f>
        <v/>
      </c>
      <c r="F3865" t="str">
        <f t="shared" si="480"/>
        <v/>
      </c>
      <c r="G3865">
        <f>Weighting!$H$25</f>
        <v>0</v>
      </c>
      <c r="H3865">
        <f t="array" ref="H3865">FREQUENCY(IF('Data Transformation'!$B$4:$B$8425=B3843,'Data Transformation'!$G$4:$G$8425),'Bin Analysis'!$B3865)</f>
        <v>17</v>
      </c>
      <c r="I3865">
        <f t="shared" si="481"/>
        <v>0</v>
      </c>
      <c r="J3865">
        <f t="shared" si="482"/>
        <v>0</v>
      </c>
      <c r="K3865">
        <f>J3865*Weighting!$W$25</f>
        <v>0</v>
      </c>
      <c r="M3865" s="14"/>
    </row>
    <row r="3866" spans="1:25" x14ac:dyDescent="0.25">
      <c r="O3866"/>
      <c r="P3866"/>
      <c r="Q3866"/>
      <c r="R3866"/>
    </row>
    <row r="3867" spans="1:25" ht="23.25" x14ac:dyDescent="0.35">
      <c r="A3867" s="21" t="s">
        <v>0</v>
      </c>
      <c r="B3867" s="21">
        <f>IFERROR(VLOOKUP(C3867,'Data Transformation'!$L$6:$M$426,2,FALSE),"")</f>
        <v>161</v>
      </c>
      <c r="C3867" s="21">
        <f>C3843+1</f>
        <v>161</v>
      </c>
      <c r="D3867" s="21"/>
      <c r="E3867" s="21"/>
      <c r="F3867" s="21"/>
      <c r="G3867" s="21"/>
      <c r="H3867" s="22"/>
      <c r="I3867" s="22"/>
      <c r="J3867" s="22"/>
      <c r="K3867" s="21"/>
      <c r="L3867" s="21">
        <f>B3867</f>
        <v>161</v>
      </c>
      <c r="M3867" s="23">
        <f>INDEX('Data Transformation'!$O$4:$O$424,MATCH($B3867,'Data Transformation'!$M$4:$M$424,0),MATCH($M$2,'Data Transformation'!$O$3,0))</f>
        <v>18</v>
      </c>
      <c r="N3867" s="27">
        <f>IF('Input and Summary Results'!$J$16="minimum",'Bin Analysis'!X3868/(M3867-1),'Bin Analysis'!Y3867/('Bin Analysis'!M3867-1))</f>
        <v>0</v>
      </c>
      <c r="O3867" s="27">
        <f>IF(M3867=FALSE,NA(),(VLOOKUP(1,C3870:K3889,4,FALSE))/(M3867-1))</f>
        <v>5.8823529411764705E-2</v>
      </c>
      <c r="P3867" s="27">
        <f>IF(M3867=FALSE,NA(),SUM(J3870:J3889)/Weighting!$S$5)</f>
        <v>0.5</v>
      </c>
      <c r="Q3867" s="27">
        <f>IF(M3867=FALSE,NA(),SUM(K3870:K3889)/Weighting!$S$6)</f>
        <v>0.43478260869565216</v>
      </c>
      <c r="R3867" s="27">
        <f>IF(M3867=FALSE,NA(),(VLOOKUP(1,G3870:K3889,3,FALSE))/(M3867-1))</f>
        <v>0.70588235294117652</v>
      </c>
      <c r="S3867" s="22" t="str">
        <f>IF(M3867=FALSE,NA(),IF(SUM(J3870:J3889)=2,"yes","no"))</f>
        <v>no</v>
      </c>
      <c r="X3867" s="2" cm="2">
        <f t="array" ref="X3867:X3868">FREQUENCY(IF('Data Transformation'!$B$425:$B$6424='Bin Analysis'!L3867,'Data Transformation'!$G$425:$G$6424),'Data Transformation'!$U$11)</f>
        <v>17</v>
      </c>
      <c r="Y3867" s="2" cm="2">
        <f t="array" ref="Y3867:Y3868">FREQUENCY(IF('Data Transformation'!$B$425:$B$6424='Bin Analysis'!L3867,'Data Transformation'!$G$425:$G$6424),'Data Transformation'!$U$12)</f>
        <v>16</v>
      </c>
    </row>
    <row r="3868" spans="1:25" x14ac:dyDescent="0.25">
      <c r="A3868" s="14" t="s">
        <v>66</v>
      </c>
      <c r="B3868" t="s">
        <v>47</v>
      </c>
      <c r="C3868" t="s">
        <v>5</v>
      </c>
      <c r="D3868" t="s">
        <v>99</v>
      </c>
      <c r="E3868" t="s">
        <v>100</v>
      </c>
      <c r="F3868" t="s">
        <v>101</v>
      </c>
      <c r="G3868" t="s">
        <v>69</v>
      </c>
      <c r="H3868" t="s">
        <v>31</v>
      </c>
      <c r="I3868" t="s">
        <v>32</v>
      </c>
      <c r="J3868" t="s">
        <v>46</v>
      </c>
      <c r="K3868" s="14" t="s">
        <v>45</v>
      </c>
      <c r="M3868" s="14"/>
      <c r="X3868" s="2">
        <v>0</v>
      </c>
      <c r="Y3868" s="2">
        <v>1</v>
      </c>
    </row>
    <row r="3869" spans="1:25" x14ac:dyDescent="0.25">
      <c r="A3869" s="32"/>
      <c r="D3869" t="b">
        <f>IF(C3869=1,'Data Transformation'!$G$3+0.5*'Data Transformation'!$W$25,IF(C3870=1,D3870-'Data Transformation'!$W$25,FALSE))</f>
        <v>0</v>
      </c>
      <c r="E3869" t="str">
        <f t="array" ref="E3869">IF(ISLOGICAL(D3869),"",FREQUENCY(IF('Data Transformation'!$B$425:$B$8425='Bin Analysis'!$B3867,'Data Transformation'!$G$425:$G$8425),D3869))</f>
        <v/>
      </c>
      <c r="F3869" t="str">
        <f>IF(ISLOGICAL(D3869),"",E3869-E3868)</f>
        <v/>
      </c>
      <c r="M3869" s="14"/>
    </row>
    <row r="3870" spans="1:25" x14ac:dyDescent="0.25">
      <c r="A3870" s="32">
        <f>IF(Weighting!$P$6&gt;0,B3870,"")</f>
        <v>0.32100000000000001</v>
      </c>
      <c r="B3870">
        <f>Weighting!$C$6</f>
        <v>0.32100000000000001</v>
      </c>
      <c r="C3870">
        <f>Weighting!$F$6</f>
        <v>0</v>
      </c>
      <c r="D3870" t="b">
        <f>IF(C3870=1,'Data Transformation'!$G$3+0.5*'Data Transformation'!$W$25,IF(C3871=1,D3871-'Data Transformation'!$W$25,FALSE))</f>
        <v>0</v>
      </c>
      <c r="E3870" t="str">
        <f t="array" ref="E3870">IF(ISLOGICAL(D3870),"",FREQUENCY(IF('Data Transformation'!$B$425:$B$8425='Bin Analysis'!$B3867,'Data Transformation'!$G$425:$G$8425),D3870))</f>
        <v/>
      </c>
      <c r="F3870" t="str">
        <f>IF(ISLOGICAL(D3870),"",E3870-E3869)</f>
        <v/>
      </c>
      <c r="G3870">
        <f>Weighting!$H$6</f>
        <v>1</v>
      </c>
      <c r="H3870">
        <f t="array" ref="H3870">FREQUENCY(IF('Data Transformation'!$B$4:$B$8425=B3867,'Data Transformation'!$G$4:$G$8425),'Bin Analysis'!$B3870)</f>
        <v>12</v>
      </c>
      <c r="I3870">
        <f>H3870-H3869</f>
        <v>12</v>
      </c>
      <c r="J3870">
        <f>IF(I3870=0,0,1)</f>
        <v>1</v>
      </c>
      <c r="K3870">
        <f>J3870*Weighting!$W$6</f>
        <v>1</v>
      </c>
      <c r="M3870" s="14"/>
    </row>
    <row r="3871" spans="1:25" x14ac:dyDescent="0.25">
      <c r="A3871" s="32">
        <f>IF(Weighting!$P$7&gt;0,B3871,"")</f>
        <v>0.45200000000000001</v>
      </c>
      <c r="B3871">
        <f>Weighting!$C$7</f>
        <v>0.45200000000000001</v>
      </c>
      <c r="C3871">
        <f>Weighting!$F$7</f>
        <v>0</v>
      </c>
      <c r="D3871" t="b">
        <f>IF(C3871=1,'Data Transformation'!$G$3+0.5*'Data Transformation'!$W$25,IF(C3872=1,D3872-'Data Transformation'!$W$25,FALSE))</f>
        <v>0</v>
      </c>
      <c r="E3871" t="str">
        <f t="array" ref="E3871">IF(ISLOGICAL(D3871),"",FREQUENCY(IF('Data Transformation'!$B$425:$B$8425='Bin Analysis'!$B3867,'Data Transformation'!$G$425:$G$8425),D3871))</f>
        <v/>
      </c>
      <c r="F3871" t="str">
        <f t="shared" ref="F3871:F3889" si="483">IF(ISLOGICAL(D3871),"",E3871-E3870)</f>
        <v/>
      </c>
      <c r="G3871">
        <f>Weighting!$H$7</f>
        <v>0</v>
      </c>
      <c r="H3871">
        <f t="array" ref="H3871">FREQUENCY(IF('Data Transformation'!$B$4:$B$8425=B3867,'Data Transformation'!$G$4:$G$8425),'Bin Analysis'!$B3871)</f>
        <v>12</v>
      </c>
      <c r="I3871">
        <f t="shared" ref="I3871:I3889" si="484">H3871-H3870</f>
        <v>0</v>
      </c>
      <c r="J3871">
        <f>IF(I3871=0,0,1)</f>
        <v>0</v>
      </c>
      <c r="K3871">
        <f>J3871*Weighting!$W$7</f>
        <v>0</v>
      </c>
      <c r="M3871" s="14"/>
    </row>
    <row r="3872" spans="1:25" x14ac:dyDescent="0.25">
      <c r="A3872" s="32">
        <f>IF(Weighting!$P$8&gt;0,B3872,"")</f>
        <v>0.58299999999999996</v>
      </c>
      <c r="B3872">
        <f>Weighting!$C$8</f>
        <v>0.58299999999999996</v>
      </c>
      <c r="C3872">
        <f>Weighting!$F$8</f>
        <v>0</v>
      </c>
      <c r="D3872" t="b">
        <f>IF(C3872=1,'Data Transformation'!$G$3+0.5*'Data Transformation'!$W$25,IF(C3873=1,D3873-'Data Transformation'!$W$25,FALSE))</f>
        <v>0</v>
      </c>
      <c r="E3872" t="str">
        <f t="array" ref="E3872">IF(ISLOGICAL(D3872),"",FREQUENCY(IF('Data Transformation'!$B$425:$B$8425='Bin Analysis'!$B3867,'Data Transformation'!$G$425:$G$8425),D3872))</f>
        <v/>
      </c>
      <c r="F3872" t="str">
        <f t="shared" si="483"/>
        <v/>
      </c>
      <c r="G3872">
        <f>Weighting!$H$8</f>
        <v>0</v>
      </c>
      <c r="H3872">
        <f t="array" ref="H3872">FREQUENCY(IF('Data Transformation'!$B$4:$B$8425=B3867,'Data Transformation'!$G$4:$G$8425),'Bin Analysis'!$B3872)</f>
        <v>14</v>
      </c>
      <c r="I3872">
        <f t="shared" si="484"/>
        <v>2</v>
      </c>
      <c r="J3872">
        <f t="shared" ref="J3872:J3889" si="485">IF(I3872=0,0,1)</f>
        <v>1</v>
      </c>
      <c r="K3872">
        <f>J3872*Weighting!$W$8</f>
        <v>3</v>
      </c>
      <c r="M3872" s="14"/>
    </row>
    <row r="3873" spans="1:13" x14ac:dyDescent="0.25">
      <c r="A3873" s="32">
        <f>IF(Weighting!$P$9&gt;0,B3873,"")</f>
        <v>0.71399999999999997</v>
      </c>
      <c r="B3873" s="50">
        <f>Weighting!$C$9</f>
        <v>0.71399999999999997</v>
      </c>
      <c r="C3873">
        <f>Weighting!$F$9</f>
        <v>0</v>
      </c>
      <c r="D3873" t="b">
        <f>IF(C3873=1,'Data Transformation'!$G$3+0.5*'Data Transformation'!$W$25,IF(C3874=1,D3874-'Data Transformation'!$W$25,FALSE))</f>
        <v>0</v>
      </c>
      <c r="E3873" t="str">
        <f t="array" ref="E3873">IF(ISLOGICAL(D3873),"",FREQUENCY(IF('Data Transformation'!$B$425:$B$8425='Bin Analysis'!$B3867,'Data Transformation'!$G$425:$G$8425),D3873))</f>
        <v/>
      </c>
      <c r="F3873" t="str">
        <f t="shared" si="483"/>
        <v/>
      </c>
      <c r="G3873">
        <f>Weighting!$H$9</f>
        <v>0</v>
      </c>
      <c r="H3873">
        <f t="array" ref="H3873">FREQUENCY(IF('Data Transformation'!$B$4:$B$8425=B3867,'Data Transformation'!$G$4:$G$8425),'Bin Analysis'!$B3873)</f>
        <v>14</v>
      </c>
      <c r="I3873">
        <f t="shared" si="484"/>
        <v>0</v>
      </c>
      <c r="J3873">
        <f t="shared" si="485"/>
        <v>0</v>
      </c>
      <c r="K3873">
        <f>J3873*Weighting!$W$9</f>
        <v>0</v>
      </c>
      <c r="M3873" s="14"/>
    </row>
    <row r="3874" spans="1:13" x14ac:dyDescent="0.25">
      <c r="A3874" s="32">
        <f>IF(Weighting!$P$10&gt;0,B3874,"")</f>
        <v>0.84499999999999997</v>
      </c>
      <c r="B3874">
        <f>Weighting!$C$10</f>
        <v>0.84499999999999997</v>
      </c>
      <c r="C3874">
        <f>Weighting!$F$10</f>
        <v>0</v>
      </c>
      <c r="D3874" t="b">
        <f>IF(C3874=1,'Data Transformation'!$G$3+0.5*'Data Transformation'!$W$25,IF(C3875=1,D3875-'Data Transformation'!$W$25,FALSE))</f>
        <v>0</v>
      </c>
      <c r="E3874" t="str">
        <f t="array" ref="E3874">IF(ISLOGICAL(D3874),"",FREQUENCY(IF('Data Transformation'!$B$425:$B$8425='Bin Analysis'!$B3867,'Data Transformation'!$G$425:$G$8425),D3874))</f>
        <v/>
      </c>
      <c r="F3874" t="str">
        <f t="shared" si="483"/>
        <v/>
      </c>
      <c r="G3874">
        <f>Weighting!$H$10</f>
        <v>0</v>
      </c>
      <c r="H3874">
        <f t="array" ref="H3874">FREQUENCY(IF('Data Transformation'!$B$4:$B$8425=B3867,'Data Transformation'!$G$4:$G$8425),'Bin Analysis'!$B3874)</f>
        <v>15</v>
      </c>
      <c r="I3874">
        <f t="shared" si="484"/>
        <v>1</v>
      </c>
      <c r="J3874">
        <f t="shared" si="485"/>
        <v>1</v>
      </c>
      <c r="K3874">
        <f>J3874*Weighting!$W$10</f>
        <v>3</v>
      </c>
      <c r="M3874" s="14"/>
    </row>
    <row r="3875" spans="1:13" x14ac:dyDescent="0.25">
      <c r="A3875" s="32">
        <f>IF(Weighting!$P$11&gt;0,B3875,"")</f>
        <v>0.97599999999999998</v>
      </c>
      <c r="B3875">
        <f>Weighting!$C$11</f>
        <v>0.97599999999999998</v>
      </c>
      <c r="C3875">
        <f>Weighting!$F$11</f>
        <v>0</v>
      </c>
      <c r="D3875">
        <f>IF(C3875=1,'Data Transformation'!$G$3+0.5*'Data Transformation'!$W$25,IF(C3876=1,D3876-'Data Transformation'!$W$25,FALSE))</f>
        <v>0.86899999999999999</v>
      </c>
      <c r="E3875">
        <f t="array" ref="E3875">IF(ISLOGICAL(D3875),"",FREQUENCY(IF('Data Transformation'!$B$425:$B$8425='Bin Analysis'!$B3867,'Data Transformation'!$G$425:$G$8425),D3875))</f>
        <v>16</v>
      </c>
      <c r="F3875" t="e">
        <f t="shared" si="483"/>
        <v>#VALUE!</v>
      </c>
      <c r="G3875">
        <f>Weighting!$H$11</f>
        <v>0</v>
      </c>
      <c r="H3875">
        <f t="array" ref="H3875">FREQUENCY(IF('Data Transformation'!$B$4:$B$8425=B3867,'Data Transformation'!$G$4:$G$8425),'Bin Analysis'!$B3875)</f>
        <v>16</v>
      </c>
      <c r="I3875">
        <f t="shared" si="484"/>
        <v>1</v>
      </c>
      <c r="J3875">
        <f t="shared" si="485"/>
        <v>1</v>
      </c>
      <c r="K3875">
        <f>J3875*Weighting!$W$11</f>
        <v>2</v>
      </c>
      <c r="M3875" s="14"/>
    </row>
    <row r="3876" spans="1:13" x14ac:dyDescent="0.25">
      <c r="A3876" s="32">
        <f>IF(Weighting!$P$12&gt;0,B3876,"")</f>
        <v>1.107</v>
      </c>
      <c r="B3876">
        <f>Weighting!$C$12</f>
        <v>1.107</v>
      </c>
      <c r="C3876">
        <f>Weighting!$F$12</f>
        <v>1</v>
      </c>
      <c r="D3876">
        <f>IF(C3876=1,'Data Transformation'!$G$3+0.5*'Data Transformation'!$W$25,IF(C3877=1,D3877-'Data Transformation'!$W$25,FALSE))</f>
        <v>1.131</v>
      </c>
      <c r="E3876">
        <f t="array" ref="E3876">IF(ISLOGICAL(D3876),"",FREQUENCY(IF('Data Transformation'!$B$425:$B$8425='Bin Analysis'!$B3867,'Data Transformation'!$G$425:$G$8425),D3876))</f>
        <v>17</v>
      </c>
      <c r="F3876">
        <f t="shared" si="483"/>
        <v>1</v>
      </c>
      <c r="G3876">
        <f>Weighting!$H$12</f>
        <v>0</v>
      </c>
      <c r="H3876">
        <f t="array" ref="H3876">FREQUENCY(IF('Data Transformation'!$B$4:$B$8425=B3867,'Data Transformation'!$G$4:$G$8425),'Bin Analysis'!$B3876)</f>
        <v>18</v>
      </c>
      <c r="I3876">
        <f t="shared" si="484"/>
        <v>2</v>
      </c>
      <c r="J3876">
        <f t="shared" si="485"/>
        <v>1</v>
      </c>
      <c r="K3876">
        <f>J3876*Weighting!$W$12</f>
        <v>1</v>
      </c>
      <c r="M3876" s="14"/>
    </row>
    <row r="3877" spans="1:13" x14ac:dyDescent="0.25">
      <c r="A3877" s="32">
        <f>IF(Weighting!$P$13&gt;0,B3877,"")</f>
        <v>1.238</v>
      </c>
      <c r="B3877">
        <f>Weighting!$C$13</f>
        <v>1.238</v>
      </c>
      <c r="C3877">
        <f>Weighting!$F$13</f>
        <v>0</v>
      </c>
      <c r="D3877" t="b">
        <f>IF(C3877=1,'Data Transformation'!$G$3+0.5*'Data Transformation'!$W$25,IF(C3878=1,D3878-'Data Transformation'!$W$25,FALSE))</f>
        <v>0</v>
      </c>
      <c r="E3877" t="str">
        <f t="array" ref="E3877">IF(ISLOGICAL(D3877),"",FREQUENCY(IF('Data Transformation'!$B$425:$B$8425='Bin Analysis'!$B3867,'Data Transformation'!$G$425:$G$8425),D3877))</f>
        <v/>
      </c>
      <c r="F3877" t="str">
        <f t="shared" si="483"/>
        <v/>
      </c>
      <c r="G3877">
        <f>Weighting!$H$13</f>
        <v>0</v>
      </c>
      <c r="H3877">
        <f t="array" ref="H3877">FREQUENCY(IF('Data Transformation'!$B$4:$B$8425=B3867,'Data Transformation'!$G$4:$G$8425),'Bin Analysis'!$B3877)</f>
        <v>18</v>
      </c>
      <c r="I3877">
        <f t="shared" si="484"/>
        <v>0</v>
      </c>
      <c r="J3877">
        <f t="shared" si="485"/>
        <v>0</v>
      </c>
      <c r="K3877">
        <f>J3877*Weighting!$W$13</f>
        <v>0</v>
      </c>
      <c r="M3877" s="14"/>
    </row>
    <row r="3878" spans="1:13" x14ac:dyDescent="0.25">
      <c r="A3878" s="32">
        <f>IF(Weighting!$P$14&gt;0,B3878,"")</f>
        <v>1.369</v>
      </c>
      <c r="B3878">
        <f>Weighting!$C$14</f>
        <v>1.369</v>
      </c>
      <c r="C3878">
        <f>Weighting!$F$14</f>
        <v>0</v>
      </c>
      <c r="D3878" t="b">
        <f>IF(C3878=1,'Data Transformation'!$G$3+0.5*'Data Transformation'!$W$25,IF(C3879=1,D3879-'Data Transformation'!$W$25,FALSE))</f>
        <v>0</v>
      </c>
      <c r="E3878" t="str">
        <f t="array" ref="E3878">IF(ISLOGICAL(D3878),"",FREQUENCY(IF('Data Transformation'!$B$425:$B$8425='Bin Analysis'!$B3867,'Data Transformation'!$G$425:$G$8425),D3878))</f>
        <v/>
      </c>
      <c r="F3878" t="str">
        <f t="shared" si="483"/>
        <v/>
      </c>
      <c r="G3878">
        <f>Weighting!$H$14</f>
        <v>0</v>
      </c>
      <c r="H3878">
        <f t="array" ref="H3878">FREQUENCY(IF('Data Transformation'!$B$4:$B$8425=B3867,'Data Transformation'!$G$4:$G$8425),'Bin Analysis'!$B3878)</f>
        <v>18</v>
      </c>
      <c r="I3878">
        <f t="shared" si="484"/>
        <v>0</v>
      </c>
      <c r="J3878">
        <f t="shared" si="485"/>
        <v>0</v>
      </c>
      <c r="K3878">
        <f>J3878*Weighting!$W$14</f>
        <v>0</v>
      </c>
      <c r="M3878" s="14"/>
    </row>
    <row r="3879" spans="1:13" x14ac:dyDescent="0.25">
      <c r="A3879" s="32">
        <f>IF(Weighting!$P$15&gt;0,B3879,"")</f>
        <v>1.5000009999999999</v>
      </c>
      <c r="B3879">
        <f>Weighting!$C$15</f>
        <v>1.5000009999999999</v>
      </c>
      <c r="C3879">
        <f>Weighting!$F$15</f>
        <v>0</v>
      </c>
      <c r="D3879" t="b">
        <f>IF(C3879=1,'Data Transformation'!$G$3+0.5*'Data Transformation'!$W$25,IF(C3880=1,D3880-'Data Transformation'!$W$25,FALSE))</f>
        <v>0</v>
      </c>
      <c r="E3879" t="str">
        <f t="array" ref="E3879">IF(ISLOGICAL(D3879),"",FREQUENCY(IF('Data Transformation'!$B$425:$B$8425='Bin Analysis'!$B3867,'Data Transformation'!$G$425:$G$8425),D3879))</f>
        <v/>
      </c>
      <c r="F3879" t="str">
        <f t="shared" si="483"/>
        <v/>
      </c>
      <c r="G3879">
        <f>Weighting!$H$15</f>
        <v>0</v>
      </c>
      <c r="H3879">
        <f t="array" ref="H3879">FREQUENCY(IF('Data Transformation'!$B$4:$B$8425=B3867,'Data Transformation'!$G$4:$G$8425),'Bin Analysis'!$B3879)</f>
        <v>18</v>
      </c>
      <c r="I3879">
        <f t="shared" si="484"/>
        <v>0</v>
      </c>
      <c r="J3879">
        <f t="shared" si="485"/>
        <v>0</v>
      </c>
      <c r="K3879">
        <f>J3879*Weighting!$W$15</f>
        <v>0</v>
      </c>
      <c r="M3879" s="14"/>
    </row>
    <row r="3880" spans="1:13" x14ac:dyDescent="0.25">
      <c r="A3880" s="32" t="str">
        <f>IF(Weighting!$P$16&gt;0,B3880,"")</f>
        <v/>
      </c>
      <c r="B3880">
        <f>Weighting!$C$16</f>
        <v>1.631</v>
      </c>
      <c r="C3880">
        <f>Weighting!$F$16</f>
        <v>0</v>
      </c>
      <c r="D3880" t="b">
        <f>IF(C3880=1,'Data Transformation'!$G$3+0.5*'Data Transformation'!$W$25,IF(C3881=1,D3881-'Data Transformation'!$W$25,FALSE))</f>
        <v>0</v>
      </c>
      <c r="E3880" t="str">
        <f t="array" ref="E3880">IF(ISLOGICAL(D3880),"",FREQUENCY(IF('Data Transformation'!$B$425:$B$8425='Bin Analysis'!$B3867,'Data Transformation'!$G$425:$G$8425),D3880))</f>
        <v/>
      </c>
      <c r="F3880" t="str">
        <f t="shared" si="483"/>
        <v/>
      </c>
      <c r="G3880">
        <f>Weighting!$H$16</f>
        <v>0</v>
      </c>
      <c r="H3880">
        <f t="array" ref="H3880">FREQUENCY(IF('Data Transformation'!$B$4:$B$8425=B3867,'Data Transformation'!$G$4:$G$8425),'Bin Analysis'!$B3880)</f>
        <v>18</v>
      </c>
      <c r="I3880">
        <f t="shared" si="484"/>
        <v>0</v>
      </c>
      <c r="J3880">
        <f t="shared" si="485"/>
        <v>0</v>
      </c>
      <c r="K3880">
        <f>J3880*Weighting!$W$16</f>
        <v>0</v>
      </c>
      <c r="M3880" s="14"/>
    </row>
    <row r="3881" spans="1:13" x14ac:dyDescent="0.25">
      <c r="A3881" s="32" t="str">
        <f>IF(Weighting!$P$17&gt;0,B3881,"")</f>
        <v/>
      </c>
      <c r="B3881">
        <f>Weighting!$C$17</f>
        <v>1.762</v>
      </c>
      <c r="C3881">
        <f>Weighting!$F$17</f>
        <v>0</v>
      </c>
      <c r="D3881" t="b">
        <f>IF(C3881=1,'Data Transformation'!$G$3+0.5*'Data Transformation'!$W$25,IF(C3882=1,D3882-'Data Transformation'!$W$25,FALSE))</f>
        <v>0</v>
      </c>
      <c r="E3881" t="str">
        <f t="array" ref="E3881">IF(ISLOGICAL(D3881),"",FREQUENCY(IF('Data Transformation'!$B$425:$B$8425='Bin Analysis'!$B3867,'Data Transformation'!$G$425:$G$8425),D3881))</f>
        <v/>
      </c>
      <c r="F3881" t="str">
        <f t="shared" si="483"/>
        <v/>
      </c>
      <c r="G3881">
        <f>Weighting!$H$17</f>
        <v>0</v>
      </c>
      <c r="H3881">
        <f t="array" ref="H3881">FREQUENCY(IF('Data Transformation'!$B$4:$B$8425=B3867,'Data Transformation'!$G$4:$G$8425),'Bin Analysis'!$B3881)</f>
        <v>18</v>
      </c>
      <c r="I3881">
        <f t="shared" si="484"/>
        <v>0</v>
      </c>
      <c r="J3881">
        <f t="shared" si="485"/>
        <v>0</v>
      </c>
      <c r="K3881">
        <f>J3881*Weighting!$W$17</f>
        <v>0</v>
      </c>
      <c r="M3881" s="14"/>
    </row>
    <row r="3882" spans="1:13" x14ac:dyDescent="0.25">
      <c r="A3882" s="32" t="str">
        <f>IF(Weighting!$P$18&gt;0,B3882,"")</f>
        <v/>
      </c>
      <c r="B3882">
        <f>Weighting!$C$18</f>
        <v>1.893</v>
      </c>
      <c r="C3882">
        <f>Weighting!$F$18</f>
        <v>0</v>
      </c>
      <c r="D3882" t="b">
        <f>IF(C3882=1,'Data Transformation'!$G$3+0.5*'Data Transformation'!$W$25,IF(C3883=1,D3883-'Data Transformation'!$W$25,FALSE))</f>
        <v>0</v>
      </c>
      <c r="E3882" t="str">
        <f t="array" ref="E3882">IF(ISLOGICAL(D3882),"",FREQUENCY(IF('Data Transformation'!$B$425:$B$8425='Bin Analysis'!$B3867,'Data Transformation'!$G$425:$G$8425),D3882))</f>
        <v/>
      </c>
      <c r="F3882" t="str">
        <f t="shared" si="483"/>
        <v/>
      </c>
      <c r="G3882">
        <f>Weighting!$H$18</f>
        <v>0</v>
      </c>
      <c r="H3882">
        <f t="array" ref="H3882">FREQUENCY(IF('Data Transformation'!$B$4:$B$8425=B3867,'Data Transformation'!$G$4:$G$8425),'Bin Analysis'!$B3882)</f>
        <v>18</v>
      </c>
      <c r="I3882">
        <f t="shared" si="484"/>
        <v>0</v>
      </c>
      <c r="J3882">
        <f t="shared" si="485"/>
        <v>0</v>
      </c>
      <c r="K3882">
        <f>J3882*Weighting!$W$18</f>
        <v>0</v>
      </c>
      <c r="M3882" s="14"/>
    </row>
    <row r="3883" spans="1:13" x14ac:dyDescent="0.25">
      <c r="A3883" s="32" t="str">
        <f>IF(Weighting!$P$19&gt;0,B3883,"")</f>
        <v/>
      </c>
      <c r="B3883">
        <f>Weighting!$C$19</f>
        <v>2.024</v>
      </c>
      <c r="C3883">
        <f>Weighting!$F$19</f>
        <v>0</v>
      </c>
      <c r="D3883" t="b">
        <f>IF(C3883=1,'Data Transformation'!$G$3+0.5*'Data Transformation'!$W$25,IF(C3884=1,D3884-'Data Transformation'!$W$25,FALSE))</f>
        <v>0</v>
      </c>
      <c r="E3883" t="str">
        <f t="array" ref="E3883">IF(ISLOGICAL(D3883),"",FREQUENCY(IF('Data Transformation'!$B$425:$B$8425='Bin Analysis'!$B3867,'Data Transformation'!$G$425:$G$8425),D3883))</f>
        <v/>
      </c>
      <c r="F3883" t="str">
        <f t="shared" si="483"/>
        <v/>
      </c>
      <c r="G3883">
        <f>Weighting!$H$19</f>
        <v>0</v>
      </c>
      <c r="H3883">
        <f t="array" ref="H3883">FREQUENCY(IF('Data Transformation'!$B$4:$B$8425=B3867,'Data Transformation'!$G$4:$G$8425),'Bin Analysis'!$B3883)</f>
        <v>18</v>
      </c>
      <c r="I3883">
        <f t="shared" si="484"/>
        <v>0</v>
      </c>
      <c r="J3883">
        <f t="shared" si="485"/>
        <v>0</v>
      </c>
      <c r="K3883">
        <f>J3883*Weighting!$W$19</f>
        <v>0</v>
      </c>
      <c r="M3883" s="14"/>
    </row>
    <row r="3884" spans="1:13" x14ac:dyDescent="0.25">
      <c r="A3884" s="32" t="str">
        <f>IF(Weighting!$P$20&gt;0,B3884,"")</f>
        <v/>
      </c>
      <c r="B3884">
        <f>Weighting!$C$20</f>
        <v>2.1550000000000002</v>
      </c>
      <c r="C3884">
        <f>Weighting!$F$20</f>
        <v>0</v>
      </c>
      <c r="D3884" t="b">
        <f>IF(C3884=1,'Data Transformation'!$G$3+0.5*'Data Transformation'!$W$25,IF(C3885=1,D3885-'Data Transformation'!$W$25,FALSE))</f>
        <v>0</v>
      </c>
      <c r="E3884" t="str">
        <f t="array" ref="E3884">IF(ISLOGICAL(D3884),"",FREQUENCY(IF('Data Transformation'!$B$425:$B$8425='Bin Analysis'!$B3867,'Data Transformation'!$G$425:$G$8425),D3884))</f>
        <v/>
      </c>
      <c r="F3884" t="str">
        <f t="shared" si="483"/>
        <v/>
      </c>
      <c r="G3884">
        <f>Weighting!$H$20</f>
        <v>0</v>
      </c>
      <c r="H3884">
        <f t="array" ref="H3884">FREQUENCY(IF('Data Transformation'!$B$4:$B$8425=B3867,'Data Transformation'!$G$4:$G$8425),'Bin Analysis'!$B3884)</f>
        <v>18</v>
      </c>
      <c r="I3884">
        <f t="shared" si="484"/>
        <v>0</v>
      </c>
      <c r="J3884">
        <f t="shared" si="485"/>
        <v>0</v>
      </c>
      <c r="K3884">
        <f>J3884*Weighting!$W$20</f>
        <v>0</v>
      </c>
      <c r="M3884" s="14"/>
    </row>
    <row r="3885" spans="1:13" x14ac:dyDescent="0.25">
      <c r="A3885" s="32" t="str">
        <f>IF(Weighting!$P$21&gt;0,B3885,"")</f>
        <v/>
      </c>
      <c r="B3885">
        <f>Weighting!$C$21</f>
        <v>2.2860000000000005</v>
      </c>
      <c r="C3885">
        <f>Weighting!$F$21</f>
        <v>0</v>
      </c>
      <c r="D3885" t="b">
        <f>IF(C3885=1,'Data Transformation'!$G$3+0.5*'Data Transformation'!$W$25,IF(C3886=1,D3886-'Data Transformation'!$W$25,FALSE))</f>
        <v>0</v>
      </c>
      <c r="E3885" t="str">
        <f t="array" ref="E3885">IF(ISLOGICAL(D3885),"",FREQUENCY(IF('Data Transformation'!$B$425:$B$8425='Bin Analysis'!$B3867,'Data Transformation'!$G$425:$G$8425),D3885))</f>
        <v/>
      </c>
      <c r="F3885" t="str">
        <f t="shared" si="483"/>
        <v/>
      </c>
      <c r="G3885">
        <f>Weighting!$H$21</f>
        <v>0</v>
      </c>
      <c r="H3885">
        <f t="array" ref="H3885">FREQUENCY(IF('Data Transformation'!$B$4:$B$8425=B3867,'Data Transformation'!$G$4:$G$8425),'Bin Analysis'!$B3885)</f>
        <v>18</v>
      </c>
      <c r="I3885">
        <f t="shared" si="484"/>
        <v>0</v>
      </c>
      <c r="J3885">
        <f t="shared" si="485"/>
        <v>0</v>
      </c>
      <c r="K3885">
        <f>J3885*Weighting!$W$21</f>
        <v>0</v>
      </c>
      <c r="M3885" s="14"/>
    </row>
    <row r="3886" spans="1:13" x14ac:dyDescent="0.25">
      <c r="A3886" s="32" t="str">
        <f>IF(Weighting!$P$22&gt;0,B3886,"")</f>
        <v/>
      </c>
      <c r="B3886">
        <f>Weighting!$C$22</f>
        <v>2.4170000000000007</v>
      </c>
      <c r="C3886">
        <f>Weighting!$F$22</f>
        <v>0</v>
      </c>
      <c r="D3886" t="b">
        <f>IF(C3886=1,'Data Transformation'!$G$3+0.5*'Data Transformation'!$W$25,IF(C3887=1,D3887-'Data Transformation'!$W$25,FALSE))</f>
        <v>0</v>
      </c>
      <c r="E3886" t="str">
        <f t="array" ref="E3886">IF(ISLOGICAL(D3886),"",FREQUENCY(IF('Data Transformation'!$B$425:$B$8425='Bin Analysis'!$B3867,'Data Transformation'!$G$425:$G$8425),D3886))</f>
        <v/>
      </c>
      <c r="F3886" t="str">
        <f t="shared" si="483"/>
        <v/>
      </c>
      <c r="G3886">
        <f>Weighting!$H$22</f>
        <v>0</v>
      </c>
      <c r="H3886">
        <f t="array" ref="H3886">FREQUENCY(IF('Data Transformation'!$B$4:$B$8425=B3867,'Data Transformation'!$G$4:$G$8425),'Bin Analysis'!$B3886)</f>
        <v>18</v>
      </c>
      <c r="I3886">
        <f t="shared" si="484"/>
        <v>0</v>
      </c>
      <c r="J3886">
        <f t="shared" si="485"/>
        <v>0</v>
      </c>
      <c r="K3886">
        <f>J3886*Weighting!$W$22</f>
        <v>0</v>
      </c>
      <c r="M3886" s="14"/>
    </row>
    <row r="3887" spans="1:13" x14ac:dyDescent="0.25">
      <c r="A3887" s="32" t="str">
        <f>IF(Weighting!$P$23&gt;0,B3887,"")</f>
        <v/>
      </c>
      <c r="B3887">
        <f>Weighting!$C$23</f>
        <v>2.5480000000000009</v>
      </c>
      <c r="C3887">
        <f>Weighting!$F$23</f>
        <v>0</v>
      </c>
      <c r="D3887" t="b">
        <f>IF(C3887=1,'Data Transformation'!$G$3+0.5*'Data Transformation'!$W$25,IF(C3888=1,D3888-'Data Transformation'!$W$25,FALSE))</f>
        <v>0</v>
      </c>
      <c r="E3887" t="str">
        <f t="array" ref="E3887">IF(ISLOGICAL(D3887),"",FREQUENCY(IF('Data Transformation'!$B$425:$B$8425='Bin Analysis'!$B3867,'Data Transformation'!$G$425:$G$8425),D3887))</f>
        <v/>
      </c>
      <c r="F3887" t="str">
        <f t="shared" si="483"/>
        <v/>
      </c>
      <c r="G3887">
        <f>Weighting!$H$23</f>
        <v>0</v>
      </c>
      <c r="H3887">
        <f t="array" ref="H3887">FREQUENCY(IF('Data Transformation'!$B$4:$B$8425=B3867,'Data Transformation'!$G$4:$G$8425),'Bin Analysis'!$B3887)</f>
        <v>18</v>
      </c>
      <c r="I3887">
        <f t="shared" si="484"/>
        <v>0</v>
      </c>
      <c r="J3887">
        <f t="shared" si="485"/>
        <v>0</v>
      </c>
      <c r="K3887">
        <f>J3887*Weighting!$W$23</f>
        <v>0</v>
      </c>
      <c r="M3887" s="14"/>
    </row>
    <row r="3888" spans="1:13" x14ac:dyDescent="0.25">
      <c r="A3888" s="32" t="str">
        <f>IF(Weighting!$P$24&gt;0,B3888,"")</f>
        <v/>
      </c>
      <c r="B3888">
        <f>Weighting!$C$24</f>
        <v>2.6790000000000012</v>
      </c>
      <c r="C3888">
        <f>Weighting!$F$24</f>
        <v>0</v>
      </c>
      <c r="D3888" t="b">
        <f>IF(C3888=1,'Data Transformation'!$G$3+0.5*'Data Transformation'!$W$25,IF(C3889=1,D3889-'Data Transformation'!$W$25,FALSE))</f>
        <v>0</v>
      </c>
      <c r="E3888" t="str">
        <f t="array" ref="E3888">IF(ISLOGICAL(D3888),"",FREQUENCY(IF('Data Transformation'!$B$425:$B$8425='Bin Analysis'!$B3867,'Data Transformation'!$G$425:$G$8425),D3888))</f>
        <v/>
      </c>
      <c r="F3888" t="str">
        <f t="shared" si="483"/>
        <v/>
      </c>
      <c r="G3888">
        <f>Weighting!$H$24</f>
        <v>0</v>
      </c>
      <c r="H3888">
        <f t="array" ref="H3888">FREQUENCY(IF('Data Transformation'!$B$4:$B$8425=B3867,'Data Transformation'!$G$4:$G$8425),'Bin Analysis'!$B3888)</f>
        <v>18</v>
      </c>
      <c r="I3888">
        <f t="shared" si="484"/>
        <v>0</v>
      </c>
      <c r="J3888">
        <f t="shared" si="485"/>
        <v>0</v>
      </c>
      <c r="K3888">
        <f>J3888*Weighting!$W$24</f>
        <v>0</v>
      </c>
      <c r="M3888" s="14"/>
    </row>
    <row r="3889" spans="1:25" x14ac:dyDescent="0.25">
      <c r="A3889" s="32" t="str">
        <f>IF(Weighting!$P$25&gt;0,B3889,"")</f>
        <v/>
      </c>
      <c r="B3889">
        <f>Weighting!$C$25</f>
        <v>2.8100000000000014</v>
      </c>
      <c r="C3889">
        <f>Weighting!$F$25</f>
        <v>0</v>
      </c>
      <c r="D3889" t="b">
        <f>IF(C3889=1,'Data Transformation'!$G$3+0.5*'Data Transformation'!$W$25,IF(C3890=1,D3890-'Data Transformation'!$W$25,FALSE))</f>
        <v>0</v>
      </c>
      <c r="E3889" t="str">
        <f t="array" ref="E3889">IF(ISLOGICAL(D3889),"",FREQUENCY(IF('Data Transformation'!$B$425:$B$8425='Bin Analysis'!$B3867,'Data Transformation'!$G$425:$G$8425),D3889))</f>
        <v/>
      </c>
      <c r="F3889" t="str">
        <f t="shared" si="483"/>
        <v/>
      </c>
      <c r="G3889">
        <f>Weighting!$H$25</f>
        <v>0</v>
      </c>
      <c r="H3889">
        <f t="array" ref="H3889">FREQUENCY(IF('Data Transformation'!$B$4:$B$8425=B3867,'Data Transformation'!$G$4:$G$8425),'Bin Analysis'!$B3889)</f>
        <v>18</v>
      </c>
      <c r="I3889">
        <f t="shared" si="484"/>
        <v>0</v>
      </c>
      <c r="J3889">
        <f t="shared" si="485"/>
        <v>0</v>
      </c>
      <c r="K3889">
        <f>J3889*Weighting!$W$25</f>
        <v>0</v>
      </c>
      <c r="M3889" s="14"/>
    </row>
    <row r="3890" spans="1:25" x14ac:dyDescent="0.25">
      <c r="O3890"/>
      <c r="P3890"/>
      <c r="Q3890"/>
      <c r="R3890"/>
    </row>
    <row r="3891" spans="1:25" ht="23.25" x14ac:dyDescent="0.35">
      <c r="A3891" s="21" t="s">
        <v>0</v>
      </c>
      <c r="B3891" s="21">
        <f>IFERROR(VLOOKUP(C3891,'Data Transformation'!$L$6:$M$426,2,FALSE),"")</f>
        <v>162</v>
      </c>
      <c r="C3891" s="21">
        <f>C3867+1</f>
        <v>162</v>
      </c>
      <c r="D3891" s="21"/>
      <c r="E3891" s="21"/>
      <c r="F3891" s="21"/>
      <c r="G3891" s="21"/>
      <c r="H3891" s="22"/>
      <c r="I3891" s="22"/>
      <c r="J3891" s="22"/>
      <c r="K3891" s="21"/>
      <c r="L3891" s="21">
        <f>B3891</f>
        <v>162</v>
      </c>
      <c r="M3891" s="23">
        <f>INDEX('Data Transformation'!$O$4:$O$424,MATCH($B3891,'Data Transformation'!$M$4:$M$424,0),MATCH($M$2,'Data Transformation'!$O$3,0))</f>
        <v>17</v>
      </c>
      <c r="N3891" s="27">
        <f>IF('Input and Summary Results'!$J$16="minimum",'Bin Analysis'!X3892/(M3891-1),'Bin Analysis'!Y3891/('Bin Analysis'!M3891-1))</f>
        <v>0.25</v>
      </c>
      <c r="O3891" s="27">
        <f>IF(M3891=FALSE,NA(),(VLOOKUP(1,C3894:K3913,4,FALSE))/(M3891-1))</f>
        <v>0.4375</v>
      </c>
      <c r="P3891" s="27">
        <f>IF(M3891=FALSE,NA(),SUM(J3894:J3913)/Weighting!$S$5)</f>
        <v>0.7</v>
      </c>
      <c r="Q3891" s="27">
        <f>IF(M3891=FALSE,NA(),SUM(K3894:K3913)/Weighting!$S$6)</f>
        <v>0.65217391304347827</v>
      </c>
      <c r="R3891" s="27">
        <f>IF(M3891=FALSE,NA(),(VLOOKUP(1,G3894:K3913,3,FALSE))/(M3891-1))</f>
        <v>0.125</v>
      </c>
      <c r="S3891" s="22" t="str">
        <f>IF(M3891=FALSE,NA(),IF(SUM(J3894:J3913)=2,"yes","no"))</f>
        <v>no</v>
      </c>
      <c r="X3891" s="2" cm="2">
        <f t="array" ref="X3891:X3892">FREQUENCY(IF('Data Transformation'!$B$425:$B$6424='Bin Analysis'!L3891,'Data Transformation'!$G$425:$G$6424),'Data Transformation'!$U$11)</f>
        <v>12</v>
      </c>
      <c r="Y3891" s="2" cm="2">
        <f t="array" ref="Y3891:Y3892">FREQUENCY(IF('Data Transformation'!$B$425:$B$6424='Bin Analysis'!L3891,'Data Transformation'!$G$425:$G$6424),'Data Transformation'!$U$12)</f>
        <v>5</v>
      </c>
    </row>
    <row r="3892" spans="1:25" x14ac:dyDescent="0.25">
      <c r="A3892" s="14" t="s">
        <v>66</v>
      </c>
      <c r="B3892" t="s">
        <v>47</v>
      </c>
      <c r="C3892" t="s">
        <v>5</v>
      </c>
      <c r="D3892" t="s">
        <v>99</v>
      </c>
      <c r="E3892" t="s">
        <v>100</v>
      </c>
      <c r="F3892" t="s">
        <v>101</v>
      </c>
      <c r="G3892" t="s">
        <v>69</v>
      </c>
      <c r="H3892" t="s">
        <v>31</v>
      </c>
      <c r="I3892" t="s">
        <v>32</v>
      </c>
      <c r="J3892" t="s">
        <v>46</v>
      </c>
      <c r="K3892" s="14" t="s">
        <v>45</v>
      </c>
      <c r="M3892" s="14"/>
      <c r="X3892" s="2">
        <v>4</v>
      </c>
      <c r="Y3892" s="2">
        <v>11</v>
      </c>
    </row>
    <row r="3893" spans="1:25" x14ac:dyDescent="0.25">
      <c r="A3893" s="32"/>
      <c r="D3893" t="b">
        <f>IF(C3893=1,'Data Transformation'!$G$3+0.5*'Data Transformation'!$W$25,IF(C3894=1,D3894-'Data Transformation'!$W$25,FALSE))</f>
        <v>0</v>
      </c>
      <c r="E3893" t="str">
        <f t="array" ref="E3893">IF(ISLOGICAL(D3893),"",FREQUENCY(IF('Data Transformation'!$B$425:$B$8425='Bin Analysis'!$B3891,'Data Transformation'!$G$425:$G$8425),D3893))</f>
        <v/>
      </c>
      <c r="F3893" t="str">
        <f>IF(ISLOGICAL(D3893),"",E3893-E3892)</f>
        <v/>
      </c>
      <c r="M3893" s="14"/>
    </row>
    <row r="3894" spans="1:25" x14ac:dyDescent="0.25">
      <c r="A3894" s="32">
        <f>IF(Weighting!$P$6&gt;0,B3894,"")</f>
        <v>0.32100000000000001</v>
      </c>
      <c r="B3894">
        <f>Weighting!$C$6</f>
        <v>0.32100000000000001</v>
      </c>
      <c r="C3894">
        <f>Weighting!$F$6</f>
        <v>0</v>
      </c>
      <c r="D3894" t="b">
        <f>IF(C3894=1,'Data Transformation'!$G$3+0.5*'Data Transformation'!$W$25,IF(C3895=1,D3895-'Data Transformation'!$W$25,FALSE))</f>
        <v>0</v>
      </c>
      <c r="E3894" t="str">
        <f t="array" ref="E3894">IF(ISLOGICAL(D3894),"",FREQUENCY(IF('Data Transformation'!$B$425:$B$8425='Bin Analysis'!$B3891,'Data Transformation'!$G$425:$G$8425),D3894))</f>
        <v/>
      </c>
      <c r="F3894" t="str">
        <f>IF(ISLOGICAL(D3894),"",E3894-E3893)</f>
        <v/>
      </c>
      <c r="G3894">
        <f>Weighting!$H$6</f>
        <v>1</v>
      </c>
      <c r="H3894">
        <f t="array" ref="H3894">FREQUENCY(IF('Data Transformation'!$B$4:$B$8425=B3891,'Data Transformation'!$G$4:$G$8425),'Bin Analysis'!$B3894)</f>
        <v>2</v>
      </c>
      <c r="I3894">
        <f>H3894-H3893</f>
        <v>2</v>
      </c>
      <c r="J3894">
        <f>IF(I3894=0,0,1)</f>
        <v>1</v>
      </c>
      <c r="K3894">
        <f>J3894*Weighting!$W$6</f>
        <v>1</v>
      </c>
      <c r="M3894" s="14"/>
    </row>
    <row r="3895" spans="1:25" x14ac:dyDescent="0.25">
      <c r="A3895" s="32">
        <f>IF(Weighting!$P$7&gt;0,B3895,"")</f>
        <v>0.45200000000000001</v>
      </c>
      <c r="B3895">
        <f>Weighting!$C$7</f>
        <v>0.45200000000000001</v>
      </c>
      <c r="C3895">
        <f>Weighting!$F$7</f>
        <v>0</v>
      </c>
      <c r="D3895" t="b">
        <f>IF(C3895=1,'Data Transformation'!$G$3+0.5*'Data Transformation'!$W$25,IF(C3896=1,D3896-'Data Transformation'!$W$25,FALSE))</f>
        <v>0</v>
      </c>
      <c r="E3895" t="str">
        <f t="array" ref="E3895">IF(ISLOGICAL(D3895),"",FREQUENCY(IF('Data Transformation'!$B$425:$B$8425='Bin Analysis'!$B3891,'Data Transformation'!$G$425:$G$8425),D3895))</f>
        <v/>
      </c>
      <c r="F3895" t="str">
        <f t="shared" ref="F3895:F3913" si="486">IF(ISLOGICAL(D3895),"",E3895-E3894)</f>
        <v/>
      </c>
      <c r="G3895">
        <f>Weighting!$H$7</f>
        <v>0</v>
      </c>
      <c r="H3895">
        <f t="array" ref="H3895">FREQUENCY(IF('Data Transformation'!$B$4:$B$8425=B3891,'Data Transformation'!$G$4:$G$8425),'Bin Analysis'!$B3895)</f>
        <v>2</v>
      </c>
      <c r="I3895">
        <f t="shared" ref="I3895:I3913" si="487">H3895-H3894</f>
        <v>0</v>
      </c>
      <c r="J3895">
        <f>IF(I3895=0,0,1)</f>
        <v>0</v>
      </c>
      <c r="K3895">
        <f>J3895*Weighting!$W$7</f>
        <v>0</v>
      </c>
      <c r="M3895" s="14"/>
    </row>
    <row r="3896" spans="1:25" x14ac:dyDescent="0.25">
      <c r="A3896" s="32">
        <f>IF(Weighting!$P$8&gt;0,B3896,"")</f>
        <v>0.58299999999999996</v>
      </c>
      <c r="B3896">
        <f>Weighting!$C$8</f>
        <v>0.58299999999999996</v>
      </c>
      <c r="C3896">
        <f>Weighting!$F$8</f>
        <v>0</v>
      </c>
      <c r="D3896" t="b">
        <f>IF(C3896=1,'Data Transformation'!$G$3+0.5*'Data Transformation'!$W$25,IF(C3897=1,D3897-'Data Transformation'!$W$25,FALSE))</f>
        <v>0</v>
      </c>
      <c r="E3896" t="str">
        <f t="array" ref="E3896">IF(ISLOGICAL(D3896),"",FREQUENCY(IF('Data Transformation'!$B$425:$B$8425='Bin Analysis'!$B3891,'Data Transformation'!$G$425:$G$8425),D3896))</f>
        <v/>
      </c>
      <c r="F3896" t="str">
        <f t="shared" si="486"/>
        <v/>
      </c>
      <c r="G3896">
        <f>Weighting!$H$8</f>
        <v>0</v>
      </c>
      <c r="H3896">
        <f t="array" ref="H3896">FREQUENCY(IF('Data Transformation'!$B$4:$B$8425=B3891,'Data Transformation'!$G$4:$G$8425),'Bin Analysis'!$B3896)</f>
        <v>2</v>
      </c>
      <c r="I3896">
        <f t="shared" si="487"/>
        <v>0</v>
      </c>
      <c r="J3896">
        <f t="shared" ref="J3896:J3913" si="488">IF(I3896=0,0,1)</f>
        <v>0</v>
      </c>
      <c r="K3896">
        <f>J3896*Weighting!$W$8</f>
        <v>0</v>
      </c>
      <c r="M3896" s="14"/>
    </row>
    <row r="3897" spans="1:25" x14ac:dyDescent="0.25">
      <c r="A3897" s="32">
        <f>IF(Weighting!$P$9&gt;0,B3897,"")</f>
        <v>0.71399999999999997</v>
      </c>
      <c r="B3897" s="50">
        <f>Weighting!$C$9</f>
        <v>0.71399999999999997</v>
      </c>
      <c r="C3897">
        <f>Weighting!$F$9</f>
        <v>0</v>
      </c>
      <c r="D3897" t="b">
        <f>IF(C3897=1,'Data Transformation'!$G$3+0.5*'Data Transformation'!$W$25,IF(C3898=1,D3898-'Data Transformation'!$W$25,FALSE))</f>
        <v>0</v>
      </c>
      <c r="E3897" t="str">
        <f t="array" ref="E3897">IF(ISLOGICAL(D3897),"",FREQUENCY(IF('Data Transformation'!$B$425:$B$8425='Bin Analysis'!$B3891,'Data Transformation'!$G$425:$G$8425),D3897))</f>
        <v/>
      </c>
      <c r="F3897" t="str">
        <f t="shared" si="486"/>
        <v/>
      </c>
      <c r="G3897">
        <f>Weighting!$H$9</f>
        <v>0</v>
      </c>
      <c r="H3897">
        <f t="array" ref="H3897">FREQUENCY(IF('Data Transformation'!$B$4:$B$8425=B3891,'Data Transformation'!$G$4:$G$8425),'Bin Analysis'!$B3897)</f>
        <v>4</v>
      </c>
      <c r="I3897">
        <f t="shared" si="487"/>
        <v>2</v>
      </c>
      <c r="J3897">
        <f t="shared" si="488"/>
        <v>1</v>
      </c>
      <c r="K3897">
        <f>J3897*Weighting!$W$9</f>
        <v>3</v>
      </c>
      <c r="M3897" s="14"/>
    </row>
    <row r="3898" spans="1:25" x14ac:dyDescent="0.25">
      <c r="A3898" s="32">
        <f>IF(Weighting!$P$10&gt;0,B3898,"")</f>
        <v>0.84499999999999997</v>
      </c>
      <c r="B3898">
        <f>Weighting!$C$10</f>
        <v>0.84499999999999997</v>
      </c>
      <c r="C3898">
        <f>Weighting!$F$10</f>
        <v>0</v>
      </c>
      <c r="D3898" t="b">
        <f>IF(C3898=1,'Data Transformation'!$G$3+0.5*'Data Transformation'!$W$25,IF(C3899=1,D3899-'Data Transformation'!$W$25,FALSE))</f>
        <v>0</v>
      </c>
      <c r="E3898" t="str">
        <f t="array" ref="E3898">IF(ISLOGICAL(D3898),"",FREQUENCY(IF('Data Transformation'!$B$425:$B$8425='Bin Analysis'!$B3891,'Data Transformation'!$G$425:$G$8425),D3898))</f>
        <v/>
      </c>
      <c r="F3898" t="str">
        <f t="shared" si="486"/>
        <v/>
      </c>
      <c r="G3898">
        <f>Weighting!$H$10</f>
        <v>0</v>
      </c>
      <c r="H3898">
        <f t="array" ref="H3898">FREQUENCY(IF('Data Transformation'!$B$4:$B$8425=B3891,'Data Transformation'!$G$4:$G$8425),'Bin Analysis'!$B3898)</f>
        <v>4</v>
      </c>
      <c r="I3898">
        <f t="shared" si="487"/>
        <v>0</v>
      </c>
      <c r="J3898">
        <f t="shared" si="488"/>
        <v>0</v>
      </c>
      <c r="K3898">
        <f>J3898*Weighting!$W$10</f>
        <v>0</v>
      </c>
      <c r="M3898" s="14"/>
    </row>
    <row r="3899" spans="1:25" x14ac:dyDescent="0.25">
      <c r="A3899" s="32">
        <f>IF(Weighting!$P$11&gt;0,B3899,"")</f>
        <v>0.97599999999999998</v>
      </c>
      <c r="B3899">
        <f>Weighting!$C$11</f>
        <v>0.97599999999999998</v>
      </c>
      <c r="C3899">
        <f>Weighting!$F$11</f>
        <v>0</v>
      </c>
      <c r="D3899">
        <f>IF(C3899=1,'Data Transformation'!$G$3+0.5*'Data Transformation'!$W$25,IF(C3900=1,D3900-'Data Transformation'!$W$25,FALSE))</f>
        <v>0.86899999999999999</v>
      </c>
      <c r="E3899">
        <f t="array" ref="E3899">IF(ISLOGICAL(D3899),"",FREQUENCY(IF('Data Transformation'!$B$425:$B$8425='Bin Analysis'!$B3891,'Data Transformation'!$G$425:$G$8425),D3899))</f>
        <v>5</v>
      </c>
      <c r="F3899" t="e">
        <f t="shared" si="486"/>
        <v>#VALUE!</v>
      </c>
      <c r="G3899">
        <f>Weighting!$H$11</f>
        <v>0</v>
      </c>
      <c r="H3899">
        <f t="array" ref="H3899">FREQUENCY(IF('Data Transformation'!$B$4:$B$8425=B3891,'Data Transformation'!$G$4:$G$8425),'Bin Analysis'!$B3899)</f>
        <v>9</v>
      </c>
      <c r="I3899">
        <f t="shared" si="487"/>
        <v>5</v>
      </c>
      <c r="J3899">
        <f t="shared" si="488"/>
        <v>1</v>
      </c>
      <c r="K3899">
        <f>J3899*Weighting!$W$11</f>
        <v>2</v>
      </c>
      <c r="M3899" s="14"/>
    </row>
    <row r="3900" spans="1:25" x14ac:dyDescent="0.25">
      <c r="A3900" s="32">
        <f>IF(Weighting!$P$12&gt;0,B3900,"")</f>
        <v>1.107</v>
      </c>
      <c r="B3900">
        <f>Weighting!$C$12</f>
        <v>1.107</v>
      </c>
      <c r="C3900">
        <f>Weighting!$F$12</f>
        <v>1</v>
      </c>
      <c r="D3900">
        <f>IF(C3900=1,'Data Transformation'!$G$3+0.5*'Data Transformation'!$W$25,IF(C3901=1,D3901-'Data Transformation'!$W$25,FALSE))</f>
        <v>1.131</v>
      </c>
      <c r="E3900">
        <f t="array" ref="E3900">IF(ISLOGICAL(D3900),"",FREQUENCY(IF('Data Transformation'!$B$425:$B$8425='Bin Analysis'!$B3891,'Data Transformation'!$G$425:$G$8425),D3900))</f>
        <v>12</v>
      </c>
      <c r="F3900">
        <f t="shared" si="486"/>
        <v>7</v>
      </c>
      <c r="G3900">
        <f>Weighting!$H$12</f>
        <v>0</v>
      </c>
      <c r="H3900">
        <f t="array" ref="H3900">FREQUENCY(IF('Data Transformation'!$B$4:$B$8425=B3891,'Data Transformation'!$G$4:$G$8425),'Bin Analysis'!$B3900)</f>
        <v>13</v>
      </c>
      <c r="I3900">
        <f t="shared" si="487"/>
        <v>4</v>
      </c>
      <c r="J3900">
        <f t="shared" si="488"/>
        <v>1</v>
      </c>
      <c r="K3900">
        <f>J3900*Weighting!$W$12</f>
        <v>1</v>
      </c>
      <c r="M3900" s="14"/>
    </row>
    <row r="3901" spans="1:25" x14ac:dyDescent="0.25">
      <c r="A3901" s="32">
        <f>IF(Weighting!$P$13&gt;0,B3901,"")</f>
        <v>1.238</v>
      </c>
      <c r="B3901">
        <f>Weighting!$C$13</f>
        <v>1.238</v>
      </c>
      <c r="C3901">
        <f>Weighting!$F$13</f>
        <v>0</v>
      </c>
      <c r="D3901" t="b">
        <f>IF(C3901=1,'Data Transformation'!$G$3+0.5*'Data Transformation'!$W$25,IF(C3902=1,D3902-'Data Transformation'!$W$25,FALSE))</f>
        <v>0</v>
      </c>
      <c r="E3901" t="str">
        <f t="array" ref="E3901">IF(ISLOGICAL(D3901),"",FREQUENCY(IF('Data Transformation'!$B$425:$B$8425='Bin Analysis'!$B3891,'Data Transformation'!$G$425:$G$8425),D3901))</f>
        <v/>
      </c>
      <c r="F3901" t="str">
        <f t="shared" si="486"/>
        <v/>
      </c>
      <c r="G3901">
        <f>Weighting!$H$13</f>
        <v>0</v>
      </c>
      <c r="H3901">
        <f t="array" ref="H3901">FREQUENCY(IF('Data Transformation'!$B$4:$B$8425=B3891,'Data Transformation'!$G$4:$G$8425),'Bin Analysis'!$B3901)</f>
        <v>15</v>
      </c>
      <c r="I3901">
        <f t="shared" si="487"/>
        <v>2</v>
      </c>
      <c r="J3901">
        <f t="shared" si="488"/>
        <v>1</v>
      </c>
      <c r="K3901">
        <f>J3901*Weighting!$W$13</f>
        <v>2</v>
      </c>
      <c r="M3901" s="14"/>
    </row>
    <row r="3902" spans="1:25" x14ac:dyDescent="0.25">
      <c r="A3902" s="32">
        <f>IF(Weighting!$P$14&gt;0,B3902,"")</f>
        <v>1.369</v>
      </c>
      <c r="B3902">
        <f>Weighting!$C$14</f>
        <v>1.369</v>
      </c>
      <c r="C3902">
        <f>Weighting!$F$14</f>
        <v>0</v>
      </c>
      <c r="D3902" t="b">
        <f>IF(C3902=1,'Data Transformation'!$G$3+0.5*'Data Transformation'!$W$25,IF(C3903=1,D3903-'Data Transformation'!$W$25,FALSE))</f>
        <v>0</v>
      </c>
      <c r="E3902" t="str">
        <f t="array" ref="E3902">IF(ISLOGICAL(D3902),"",FREQUENCY(IF('Data Transformation'!$B$425:$B$8425='Bin Analysis'!$B3891,'Data Transformation'!$G$425:$G$8425),D3902))</f>
        <v/>
      </c>
      <c r="F3902" t="str">
        <f t="shared" si="486"/>
        <v/>
      </c>
      <c r="G3902">
        <f>Weighting!$H$14</f>
        <v>0</v>
      </c>
      <c r="H3902">
        <f t="array" ref="H3902">FREQUENCY(IF('Data Transformation'!$B$4:$B$8425=B3891,'Data Transformation'!$G$4:$G$8425),'Bin Analysis'!$B3902)</f>
        <v>16</v>
      </c>
      <c r="I3902">
        <f t="shared" si="487"/>
        <v>1</v>
      </c>
      <c r="J3902">
        <f t="shared" si="488"/>
        <v>1</v>
      </c>
      <c r="K3902">
        <f>J3902*Weighting!$W$14</f>
        <v>3</v>
      </c>
      <c r="M3902" s="14"/>
    </row>
    <row r="3903" spans="1:25" x14ac:dyDescent="0.25">
      <c r="A3903" s="32">
        <f>IF(Weighting!$P$15&gt;0,B3903,"")</f>
        <v>1.5000009999999999</v>
      </c>
      <c r="B3903">
        <f>Weighting!$C$15</f>
        <v>1.5000009999999999</v>
      </c>
      <c r="C3903">
        <f>Weighting!$F$15</f>
        <v>0</v>
      </c>
      <c r="D3903" t="b">
        <f>IF(C3903=1,'Data Transformation'!$G$3+0.5*'Data Transformation'!$W$25,IF(C3904=1,D3904-'Data Transformation'!$W$25,FALSE))</f>
        <v>0</v>
      </c>
      <c r="E3903" t="str">
        <f t="array" ref="E3903">IF(ISLOGICAL(D3903),"",FREQUENCY(IF('Data Transformation'!$B$425:$B$8425='Bin Analysis'!$B3891,'Data Transformation'!$G$425:$G$8425),D3903))</f>
        <v/>
      </c>
      <c r="F3903" t="str">
        <f t="shared" si="486"/>
        <v/>
      </c>
      <c r="G3903">
        <f>Weighting!$H$15</f>
        <v>0</v>
      </c>
      <c r="H3903">
        <f t="array" ref="H3903">FREQUENCY(IF('Data Transformation'!$B$4:$B$8425=B3891,'Data Transformation'!$G$4:$G$8425),'Bin Analysis'!$B3903)</f>
        <v>17</v>
      </c>
      <c r="I3903">
        <f t="shared" si="487"/>
        <v>1</v>
      </c>
      <c r="J3903">
        <f t="shared" si="488"/>
        <v>1</v>
      </c>
      <c r="K3903">
        <f>J3903*Weighting!$W$15</f>
        <v>3</v>
      </c>
      <c r="M3903" s="14"/>
    </row>
    <row r="3904" spans="1:25" x14ac:dyDescent="0.25">
      <c r="A3904" s="32" t="str">
        <f>IF(Weighting!$P$16&gt;0,B3904,"")</f>
        <v/>
      </c>
      <c r="B3904">
        <f>Weighting!$C$16</f>
        <v>1.631</v>
      </c>
      <c r="C3904">
        <f>Weighting!$F$16</f>
        <v>0</v>
      </c>
      <c r="D3904" t="b">
        <f>IF(C3904=1,'Data Transformation'!$G$3+0.5*'Data Transformation'!$W$25,IF(C3905=1,D3905-'Data Transformation'!$W$25,FALSE))</f>
        <v>0</v>
      </c>
      <c r="E3904" t="str">
        <f t="array" ref="E3904">IF(ISLOGICAL(D3904),"",FREQUENCY(IF('Data Transformation'!$B$425:$B$8425='Bin Analysis'!$B3891,'Data Transformation'!$G$425:$G$8425),D3904))</f>
        <v/>
      </c>
      <c r="F3904" t="str">
        <f t="shared" si="486"/>
        <v/>
      </c>
      <c r="G3904">
        <f>Weighting!$H$16</f>
        <v>0</v>
      </c>
      <c r="H3904">
        <f t="array" ref="H3904">FREQUENCY(IF('Data Transformation'!$B$4:$B$8425=B3891,'Data Transformation'!$G$4:$G$8425),'Bin Analysis'!$B3904)</f>
        <v>17</v>
      </c>
      <c r="I3904">
        <f t="shared" si="487"/>
        <v>0</v>
      </c>
      <c r="J3904">
        <f t="shared" si="488"/>
        <v>0</v>
      </c>
      <c r="K3904">
        <f>J3904*Weighting!$W$16</f>
        <v>0</v>
      </c>
      <c r="M3904" s="14"/>
    </row>
    <row r="3905" spans="1:25" x14ac:dyDescent="0.25">
      <c r="A3905" s="32" t="str">
        <f>IF(Weighting!$P$17&gt;0,B3905,"")</f>
        <v/>
      </c>
      <c r="B3905">
        <f>Weighting!$C$17</f>
        <v>1.762</v>
      </c>
      <c r="C3905">
        <f>Weighting!$F$17</f>
        <v>0</v>
      </c>
      <c r="D3905" t="b">
        <f>IF(C3905=1,'Data Transformation'!$G$3+0.5*'Data Transformation'!$W$25,IF(C3906=1,D3906-'Data Transformation'!$W$25,FALSE))</f>
        <v>0</v>
      </c>
      <c r="E3905" t="str">
        <f t="array" ref="E3905">IF(ISLOGICAL(D3905),"",FREQUENCY(IF('Data Transformation'!$B$425:$B$8425='Bin Analysis'!$B3891,'Data Transformation'!$G$425:$G$8425),D3905))</f>
        <v/>
      </c>
      <c r="F3905" t="str">
        <f t="shared" si="486"/>
        <v/>
      </c>
      <c r="G3905">
        <f>Weighting!$H$17</f>
        <v>0</v>
      </c>
      <c r="H3905">
        <f t="array" ref="H3905">FREQUENCY(IF('Data Transformation'!$B$4:$B$8425=B3891,'Data Transformation'!$G$4:$G$8425),'Bin Analysis'!$B3905)</f>
        <v>17</v>
      </c>
      <c r="I3905">
        <f t="shared" si="487"/>
        <v>0</v>
      </c>
      <c r="J3905">
        <f t="shared" si="488"/>
        <v>0</v>
      </c>
      <c r="K3905">
        <f>J3905*Weighting!$W$17</f>
        <v>0</v>
      </c>
      <c r="M3905" s="14"/>
    </row>
    <row r="3906" spans="1:25" x14ac:dyDescent="0.25">
      <c r="A3906" s="32" t="str">
        <f>IF(Weighting!$P$18&gt;0,B3906,"")</f>
        <v/>
      </c>
      <c r="B3906">
        <f>Weighting!$C$18</f>
        <v>1.893</v>
      </c>
      <c r="C3906">
        <f>Weighting!$F$18</f>
        <v>0</v>
      </c>
      <c r="D3906" t="b">
        <f>IF(C3906=1,'Data Transformation'!$G$3+0.5*'Data Transformation'!$W$25,IF(C3907=1,D3907-'Data Transformation'!$W$25,FALSE))</f>
        <v>0</v>
      </c>
      <c r="E3906" t="str">
        <f t="array" ref="E3906">IF(ISLOGICAL(D3906),"",FREQUENCY(IF('Data Transformation'!$B$425:$B$8425='Bin Analysis'!$B3891,'Data Transformation'!$G$425:$G$8425),D3906))</f>
        <v/>
      </c>
      <c r="F3906" t="str">
        <f t="shared" si="486"/>
        <v/>
      </c>
      <c r="G3906">
        <f>Weighting!$H$18</f>
        <v>0</v>
      </c>
      <c r="H3906">
        <f t="array" ref="H3906">FREQUENCY(IF('Data Transformation'!$B$4:$B$8425=B3891,'Data Transformation'!$G$4:$G$8425),'Bin Analysis'!$B3906)</f>
        <v>17</v>
      </c>
      <c r="I3906">
        <f t="shared" si="487"/>
        <v>0</v>
      </c>
      <c r="J3906">
        <f t="shared" si="488"/>
        <v>0</v>
      </c>
      <c r="K3906">
        <f>J3906*Weighting!$W$18</f>
        <v>0</v>
      </c>
      <c r="M3906" s="14"/>
    </row>
    <row r="3907" spans="1:25" x14ac:dyDescent="0.25">
      <c r="A3907" s="32" t="str">
        <f>IF(Weighting!$P$19&gt;0,B3907,"")</f>
        <v/>
      </c>
      <c r="B3907">
        <f>Weighting!$C$19</f>
        <v>2.024</v>
      </c>
      <c r="C3907">
        <f>Weighting!$F$19</f>
        <v>0</v>
      </c>
      <c r="D3907" t="b">
        <f>IF(C3907=1,'Data Transformation'!$G$3+0.5*'Data Transformation'!$W$25,IF(C3908=1,D3908-'Data Transformation'!$W$25,FALSE))</f>
        <v>0</v>
      </c>
      <c r="E3907" t="str">
        <f t="array" ref="E3907">IF(ISLOGICAL(D3907),"",FREQUENCY(IF('Data Transformation'!$B$425:$B$8425='Bin Analysis'!$B3891,'Data Transformation'!$G$425:$G$8425),D3907))</f>
        <v/>
      </c>
      <c r="F3907" t="str">
        <f t="shared" si="486"/>
        <v/>
      </c>
      <c r="G3907">
        <f>Weighting!$H$19</f>
        <v>0</v>
      </c>
      <c r="H3907">
        <f t="array" ref="H3907">FREQUENCY(IF('Data Transformation'!$B$4:$B$8425=B3891,'Data Transformation'!$G$4:$G$8425),'Bin Analysis'!$B3907)</f>
        <v>17</v>
      </c>
      <c r="I3907">
        <f t="shared" si="487"/>
        <v>0</v>
      </c>
      <c r="J3907">
        <f t="shared" si="488"/>
        <v>0</v>
      </c>
      <c r="K3907">
        <f>J3907*Weighting!$W$19</f>
        <v>0</v>
      </c>
      <c r="M3907" s="14"/>
    </row>
    <row r="3908" spans="1:25" x14ac:dyDescent="0.25">
      <c r="A3908" s="32" t="str">
        <f>IF(Weighting!$P$20&gt;0,B3908,"")</f>
        <v/>
      </c>
      <c r="B3908">
        <f>Weighting!$C$20</f>
        <v>2.1550000000000002</v>
      </c>
      <c r="C3908">
        <f>Weighting!$F$20</f>
        <v>0</v>
      </c>
      <c r="D3908" t="b">
        <f>IF(C3908=1,'Data Transformation'!$G$3+0.5*'Data Transformation'!$W$25,IF(C3909=1,D3909-'Data Transformation'!$W$25,FALSE))</f>
        <v>0</v>
      </c>
      <c r="E3908" t="str">
        <f t="array" ref="E3908">IF(ISLOGICAL(D3908),"",FREQUENCY(IF('Data Transformation'!$B$425:$B$8425='Bin Analysis'!$B3891,'Data Transformation'!$G$425:$G$8425),D3908))</f>
        <v/>
      </c>
      <c r="F3908" t="str">
        <f t="shared" si="486"/>
        <v/>
      </c>
      <c r="G3908">
        <f>Weighting!$H$20</f>
        <v>0</v>
      </c>
      <c r="H3908">
        <f t="array" ref="H3908">FREQUENCY(IF('Data Transformation'!$B$4:$B$8425=B3891,'Data Transformation'!$G$4:$G$8425),'Bin Analysis'!$B3908)</f>
        <v>17</v>
      </c>
      <c r="I3908">
        <f t="shared" si="487"/>
        <v>0</v>
      </c>
      <c r="J3908">
        <f t="shared" si="488"/>
        <v>0</v>
      </c>
      <c r="K3908">
        <f>J3908*Weighting!$W$20</f>
        <v>0</v>
      </c>
      <c r="M3908" s="14"/>
    </row>
    <row r="3909" spans="1:25" x14ac:dyDescent="0.25">
      <c r="A3909" s="32" t="str">
        <f>IF(Weighting!$P$21&gt;0,B3909,"")</f>
        <v/>
      </c>
      <c r="B3909">
        <f>Weighting!$C$21</f>
        <v>2.2860000000000005</v>
      </c>
      <c r="C3909">
        <f>Weighting!$F$21</f>
        <v>0</v>
      </c>
      <c r="D3909" t="b">
        <f>IF(C3909=1,'Data Transformation'!$G$3+0.5*'Data Transformation'!$W$25,IF(C3910=1,D3910-'Data Transformation'!$W$25,FALSE))</f>
        <v>0</v>
      </c>
      <c r="E3909" t="str">
        <f t="array" ref="E3909">IF(ISLOGICAL(D3909),"",FREQUENCY(IF('Data Transformation'!$B$425:$B$8425='Bin Analysis'!$B3891,'Data Transformation'!$G$425:$G$8425),D3909))</f>
        <v/>
      </c>
      <c r="F3909" t="str">
        <f t="shared" si="486"/>
        <v/>
      </c>
      <c r="G3909">
        <f>Weighting!$H$21</f>
        <v>0</v>
      </c>
      <c r="H3909">
        <f t="array" ref="H3909">FREQUENCY(IF('Data Transformation'!$B$4:$B$8425=B3891,'Data Transformation'!$G$4:$G$8425),'Bin Analysis'!$B3909)</f>
        <v>17</v>
      </c>
      <c r="I3909">
        <f t="shared" si="487"/>
        <v>0</v>
      </c>
      <c r="J3909">
        <f t="shared" si="488"/>
        <v>0</v>
      </c>
      <c r="K3909">
        <f>J3909*Weighting!$W$21</f>
        <v>0</v>
      </c>
      <c r="M3909" s="14"/>
    </row>
    <row r="3910" spans="1:25" x14ac:dyDescent="0.25">
      <c r="A3910" s="32" t="str">
        <f>IF(Weighting!$P$22&gt;0,B3910,"")</f>
        <v/>
      </c>
      <c r="B3910">
        <f>Weighting!$C$22</f>
        <v>2.4170000000000007</v>
      </c>
      <c r="C3910">
        <f>Weighting!$F$22</f>
        <v>0</v>
      </c>
      <c r="D3910" t="b">
        <f>IF(C3910=1,'Data Transformation'!$G$3+0.5*'Data Transformation'!$W$25,IF(C3911=1,D3911-'Data Transformation'!$W$25,FALSE))</f>
        <v>0</v>
      </c>
      <c r="E3910" t="str">
        <f t="array" ref="E3910">IF(ISLOGICAL(D3910),"",FREQUENCY(IF('Data Transformation'!$B$425:$B$8425='Bin Analysis'!$B3891,'Data Transformation'!$G$425:$G$8425),D3910))</f>
        <v/>
      </c>
      <c r="F3910" t="str">
        <f t="shared" si="486"/>
        <v/>
      </c>
      <c r="G3910">
        <f>Weighting!$H$22</f>
        <v>0</v>
      </c>
      <c r="H3910">
        <f t="array" ref="H3910">FREQUENCY(IF('Data Transformation'!$B$4:$B$8425=B3891,'Data Transformation'!$G$4:$G$8425),'Bin Analysis'!$B3910)</f>
        <v>17</v>
      </c>
      <c r="I3910">
        <f t="shared" si="487"/>
        <v>0</v>
      </c>
      <c r="J3910">
        <f t="shared" si="488"/>
        <v>0</v>
      </c>
      <c r="K3910">
        <f>J3910*Weighting!$W$22</f>
        <v>0</v>
      </c>
      <c r="M3910" s="14"/>
    </row>
    <row r="3911" spans="1:25" x14ac:dyDescent="0.25">
      <c r="A3911" s="32" t="str">
        <f>IF(Weighting!$P$23&gt;0,B3911,"")</f>
        <v/>
      </c>
      <c r="B3911">
        <f>Weighting!$C$23</f>
        <v>2.5480000000000009</v>
      </c>
      <c r="C3911">
        <f>Weighting!$F$23</f>
        <v>0</v>
      </c>
      <c r="D3911" t="b">
        <f>IF(C3911=1,'Data Transformation'!$G$3+0.5*'Data Transformation'!$W$25,IF(C3912=1,D3912-'Data Transformation'!$W$25,FALSE))</f>
        <v>0</v>
      </c>
      <c r="E3911" t="str">
        <f t="array" ref="E3911">IF(ISLOGICAL(D3911),"",FREQUENCY(IF('Data Transformation'!$B$425:$B$8425='Bin Analysis'!$B3891,'Data Transformation'!$G$425:$G$8425),D3911))</f>
        <v/>
      </c>
      <c r="F3911" t="str">
        <f t="shared" si="486"/>
        <v/>
      </c>
      <c r="G3911">
        <f>Weighting!$H$23</f>
        <v>0</v>
      </c>
      <c r="H3911">
        <f t="array" ref="H3911">FREQUENCY(IF('Data Transformation'!$B$4:$B$8425=B3891,'Data Transformation'!$G$4:$G$8425),'Bin Analysis'!$B3911)</f>
        <v>17</v>
      </c>
      <c r="I3911">
        <f t="shared" si="487"/>
        <v>0</v>
      </c>
      <c r="J3911">
        <f t="shared" si="488"/>
        <v>0</v>
      </c>
      <c r="K3911">
        <f>J3911*Weighting!$W$23</f>
        <v>0</v>
      </c>
      <c r="M3911" s="14"/>
    </row>
    <row r="3912" spans="1:25" x14ac:dyDescent="0.25">
      <c r="A3912" s="32" t="str">
        <f>IF(Weighting!$P$24&gt;0,B3912,"")</f>
        <v/>
      </c>
      <c r="B3912">
        <f>Weighting!$C$24</f>
        <v>2.6790000000000012</v>
      </c>
      <c r="C3912">
        <f>Weighting!$F$24</f>
        <v>0</v>
      </c>
      <c r="D3912" t="b">
        <f>IF(C3912=1,'Data Transformation'!$G$3+0.5*'Data Transformation'!$W$25,IF(C3913=1,D3913-'Data Transformation'!$W$25,FALSE))</f>
        <v>0</v>
      </c>
      <c r="E3912" t="str">
        <f t="array" ref="E3912">IF(ISLOGICAL(D3912),"",FREQUENCY(IF('Data Transformation'!$B$425:$B$8425='Bin Analysis'!$B3891,'Data Transformation'!$G$425:$G$8425),D3912))</f>
        <v/>
      </c>
      <c r="F3912" t="str">
        <f t="shared" si="486"/>
        <v/>
      </c>
      <c r="G3912">
        <f>Weighting!$H$24</f>
        <v>0</v>
      </c>
      <c r="H3912">
        <f t="array" ref="H3912">FREQUENCY(IF('Data Transformation'!$B$4:$B$8425=B3891,'Data Transformation'!$G$4:$G$8425),'Bin Analysis'!$B3912)</f>
        <v>17</v>
      </c>
      <c r="I3912">
        <f t="shared" si="487"/>
        <v>0</v>
      </c>
      <c r="J3912">
        <f t="shared" si="488"/>
        <v>0</v>
      </c>
      <c r="K3912">
        <f>J3912*Weighting!$W$24</f>
        <v>0</v>
      </c>
      <c r="M3912" s="14"/>
    </row>
    <row r="3913" spans="1:25" x14ac:dyDescent="0.25">
      <c r="A3913" s="32" t="str">
        <f>IF(Weighting!$P$25&gt;0,B3913,"")</f>
        <v/>
      </c>
      <c r="B3913">
        <f>Weighting!$C$25</f>
        <v>2.8100000000000014</v>
      </c>
      <c r="C3913">
        <f>Weighting!$F$25</f>
        <v>0</v>
      </c>
      <c r="D3913" t="b">
        <f>IF(C3913=1,'Data Transformation'!$G$3+0.5*'Data Transformation'!$W$25,IF(C3914=1,D3914-'Data Transformation'!$W$25,FALSE))</f>
        <v>0</v>
      </c>
      <c r="E3913" t="str">
        <f t="array" ref="E3913">IF(ISLOGICAL(D3913),"",FREQUENCY(IF('Data Transformation'!$B$425:$B$8425='Bin Analysis'!$B3891,'Data Transformation'!$G$425:$G$8425),D3913))</f>
        <v/>
      </c>
      <c r="F3913" t="str">
        <f t="shared" si="486"/>
        <v/>
      </c>
      <c r="G3913">
        <f>Weighting!$H$25</f>
        <v>0</v>
      </c>
      <c r="H3913">
        <f t="array" ref="H3913">FREQUENCY(IF('Data Transformation'!$B$4:$B$8425=B3891,'Data Transformation'!$G$4:$G$8425),'Bin Analysis'!$B3913)</f>
        <v>17</v>
      </c>
      <c r="I3913">
        <f t="shared" si="487"/>
        <v>0</v>
      </c>
      <c r="J3913">
        <f t="shared" si="488"/>
        <v>0</v>
      </c>
      <c r="K3913">
        <f>J3913*Weighting!$W$25</f>
        <v>0</v>
      </c>
      <c r="M3913" s="14"/>
    </row>
    <row r="3914" spans="1:25" x14ac:dyDescent="0.25">
      <c r="O3914"/>
      <c r="P3914"/>
      <c r="Q3914"/>
      <c r="R3914"/>
    </row>
    <row r="3915" spans="1:25" ht="23.25" x14ac:dyDescent="0.35">
      <c r="A3915" s="21" t="s">
        <v>0</v>
      </c>
      <c r="B3915" s="21">
        <f>IFERROR(VLOOKUP(C3915,'Data Transformation'!$L$6:$M$426,2,FALSE),"")</f>
        <v>163</v>
      </c>
      <c r="C3915" s="21">
        <f>C3891+1</f>
        <v>163</v>
      </c>
      <c r="D3915" s="21"/>
      <c r="E3915" s="21"/>
      <c r="F3915" s="21"/>
      <c r="G3915" s="21"/>
      <c r="H3915" s="22"/>
      <c r="I3915" s="22"/>
      <c r="J3915" s="22"/>
      <c r="K3915" s="21"/>
      <c r="L3915" s="21">
        <f>B3915</f>
        <v>163</v>
      </c>
      <c r="M3915" s="23">
        <f>INDEX('Data Transformation'!$O$4:$O$424,MATCH($B3915,'Data Transformation'!$M$4:$M$424,0),MATCH($M$2,'Data Transformation'!$O$3,0))</f>
        <v>17</v>
      </c>
      <c r="N3915" s="27">
        <f>IF('Input and Summary Results'!$J$16="minimum",'Bin Analysis'!X3916/(M3915-1),'Bin Analysis'!Y3915/('Bin Analysis'!M3915-1))</f>
        <v>0</v>
      </c>
      <c r="O3915" s="27">
        <f>IF(M3915=FALSE,NA(),(VLOOKUP(1,C3918:K3937,4,FALSE))/(M3915-1))</f>
        <v>0</v>
      </c>
      <c r="P3915" s="27">
        <f>IF(M3915=FALSE,NA(),SUM(J3918:J3937)/Weighting!$S$5)</f>
        <v>0.2</v>
      </c>
      <c r="Q3915" s="27">
        <f>IF(M3915=FALSE,NA(),SUM(K3918:K3937)/Weighting!$S$6)</f>
        <v>8.6956521739130432E-2</v>
      </c>
      <c r="R3915" s="27">
        <f>IF(M3915=FALSE,NA(),(VLOOKUP(1,G3918:K3937,3,FALSE))/(M3915-1))</f>
        <v>1</v>
      </c>
      <c r="S3915" s="22" t="str">
        <f>IF(M3915=FALSE,NA(),IF(SUM(J3918:J3937)=2,"yes","no"))</f>
        <v>yes</v>
      </c>
      <c r="X3915" s="2" cm="2">
        <f t="array" ref="X3915:X3916">FREQUENCY(IF('Data Transformation'!$B$425:$B$6424='Bin Analysis'!L3915,'Data Transformation'!$G$425:$G$6424),'Data Transformation'!$U$11)</f>
        <v>16</v>
      </c>
      <c r="Y3915" s="2" cm="2">
        <f t="array" ref="Y3915:Y3916">FREQUENCY(IF('Data Transformation'!$B$425:$B$6424='Bin Analysis'!L3915,'Data Transformation'!$G$425:$G$6424),'Data Transformation'!$U$12)</f>
        <v>16</v>
      </c>
    </row>
    <row r="3916" spans="1:25" x14ac:dyDescent="0.25">
      <c r="A3916" s="14" t="s">
        <v>66</v>
      </c>
      <c r="B3916" t="s">
        <v>47</v>
      </c>
      <c r="C3916" t="s">
        <v>5</v>
      </c>
      <c r="D3916" t="s">
        <v>99</v>
      </c>
      <c r="E3916" t="s">
        <v>100</v>
      </c>
      <c r="F3916" t="s">
        <v>101</v>
      </c>
      <c r="G3916" t="s">
        <v>69</v>
      </c>
      <c r="H3916" t="s">
        <v>31</v>
      </c>
      <c r="I3916" t="s">
        <v>32</v>
      </c>
      <c r="J3916" t="s">
        <v>46</v>
      </c>
      <c r="K3916" s="14" t="s">
        <v>45</v>
      </c>
      <c r="M3916" s="14"/>
      <c r="X3916" s="2">
        <v>0</v>
      </c>
      <c r="Y3916" s="2">
        <v>0</v>
      </c>
    </row>
    <row r="3917" spans="1:25" x14ac:dyDescent="0.25">
      <c r="A3917" s="32"/>
      <c r="D3917" t="b">
        <f>IF(C3917=1,'Data Transformation'!$G$3+0.5*'Data Transformation'!$W$25,IF(C3918=1,D3918-'Data Transformation'!$W$25,FALSE))</f>
        <v>0</v>
      </c>
      <c r="E3917" t="str">
        <f t="array" ref="E3917">IF(ISLOGICAL(D3917),"",FREQUENCY(IF('Data Transformation'!$B$425:$B$8425='Bin Analysis'!$B3915,'Data Transformation'!$G$425:$G$8425),D3917))</f>
        <v/>
      </c>
      <c r="F3917" t="str">
        <f>IF(ISLOGICAL(D3917),"",E3917-E3916)</f>
        <v/>
      </c>
      <c r="M3917" s="14"/>
    </row>
    <row r="3918" spans="1:25" x14ac:dyDescent="0.25">
      <c r="A3918" s="32">
        <f>IF(Weighting!$P$6&gt;0,B3918,"")</f>
        <v>0.32100000000000001</v>
      </c>
      <c r="B3918">
        <f>Weighting!$C$6</f>
        <v>0.32100000000000001</v>
      </c>
      <c r="C3918">
        <f>Weighting!$F$6</f>
        <v>0</v>
      </c>
      <c r="D3918" t="b">
        <f>IF(C3918=1,'Data Transformation'!$G$3+0.5*'Data Transformation'!$W$25,IF(C3919=1,D3919-'Data Transformation'!$W$25,FALSE))</f>
        <v>0</v>
      </c>
      <c r="E3918" t="str">
        <f t="array" ref="E3918">IF(ISLOGICAL(D3918),"",FREQUENCY(IF('Data Transformation'!$B$425:$B$8425='Bin Analysis'!$B3915,'Data Transformation'!$G$425:$G$8425),D3918))</f>
        <v/>
      </c>
      <c r="F3918" t="str">
        <f>IF(ISLOGICAL(D3918),"",E3918-E3917)</f>
        <v/>
      </c>
      <c r="G3918">
        <f>Weighting!$H$6</f>
        <v>1</v>
      </c>
      <c r="H3918">
        <f t="array" ref="H3918">FREQUENCY(IF('Data Transformation'!$B$4:$B$8425=B3915,'Data Transformation'!$G$4:$G$8425),'Bin Analysis'!$B3918)</f>
        <v>16</v>
      </c>
      <c r="I3918">
        <f>H3918-H3917</f>
        <v>16</v>
      </c>
      <c r="J3918">
        <f>IF(I3918=0,0,1)</f>
        <v>1</v>
      </c>
      <c r="K3918">
        <f>J3918*Weighting!$W$6</f>
        <v>1</v>
      </c>
      <c r="M3918" s="14"/>
    </row>
    <row r="3919" spans="1:25" x14ac:dyDescent="0.25">
      <c r="A3919" s="32">
        <f>IF(Weighting!$P$7&gt;0,B3919,"")</f>
        <v>0.45200000000000001</v>
      </c>
      <c r="B3919">
        <f>Weighting!$C$7</f>
        <v>0.45200000000000001</v>
      </c>
      <c r="C3919">
        <f>Weighting!$F$7</f>
        <v>0</v>
      </c>
      <c r="D3919" t="b">
        <f>IF(C3919=1,'Data Transformation'!$G$3+0.5*'Data Transformation'!$W$25,IF(C3920=1,D3920-'Data Transformation'!$W$25,FALSE))</f>
        <v>0</v>
      </c>
      <c r="E3919" t="str">
        <f t="array" ref="E3919">IF(ISLOGICAL(D3919),"",FREQUENCY(IF('Data Transformation'!$B$425:$B$8425='Bin Analysis'!$B3915,'Data Transformation'!$G$425:$G$8425),D3919))</f>
        <v/>
      </c>
      <c r="F3919" t="str">
        <f t="shared" ref="F3919:F3937" si="489">IF(ISLOGICAL(D3919),"",E3919-E3918)</f>
        <v/>
      </c>
      <c r="G3919">
        <f>Weighting!$H$7</f>
        <v>0</v>
      </c>
      <c r="H3919">
        <f t="array" ref="H3919">FREQUENCY(IF('Data Transformation'!$B$4:$B$8425=B3915,'Data Transformation'!$G$4:$G$8425),'Bin Analysis'!$B3919)</f>
        <v>16</v>
      </c>
      <c r="I3919">
        <f t="shared" ref="I3919:I3937" si="490">H3919-H3918</f>
        <v>0</v>
      </c>
      <c r="J3919">
        <f>IF(I3919=0,0,1)</f>
        <v>0</v>
      </c>
      <c r="K3919">
        <f>J3919*Weighting!$W$7</f>
        <v>0</v>
      </c>
      <c r="M3919" s="14"/>
    </row>
    <row r="3920" spans="1:25" x14ac:dyDescent="0.25">
      <c r="A3920" s="32">
        <f>IF(Weighting!$P$8&gt;0,B3920,"")</f>
        <v>0.58299999999999996</v>
      </c>
      <c r="B3920">
        <f>Weighting!$C$8</f>
        <v>0.58299999999999996</v>
      </c>
      <c r="C3920">
        <f>Weighting!$F$8</f>
        <v>0</v>
      </c>
      <c r="D3920" t="b">
        <f>IF(C3920=1,'Data Transformation'!$G$3+0.5*'Data Transformation'!$W$25,IF(C3921=1,D3921-'Data Transformation'!$W$25,FALSE))</f>
        <v>0</v>
      </c>
      <c r="E3920" t="str">
        <f t="array" ref="E3920">IF(ISLOGICAL(D3920),"",FREQUENCY(IF('Data Transformation'!$B$425:$B$8425='Bin Analysis'!$B3915,'Data Transformation'!$G$425:$G$8425),D3920))</f>
        <v/>
      </c>
      <c r="F3920" t="str">
        <f t="shared" si="489"/>
        <v/>
      </c>
      <c r="G3920">
        <f>Weighting!$H$8</f>
        <v>0</v>
      </c>
      <c r="H3920">
        <f t="array" ref="H3920">FREQUENCY(IF('Data Transformation'!$B$4:$B$8425=B3915,'Data Transformation'!$G$4:$G$8425),'Bin Analysis'!$B3920)</f>
        <v>16</v>
      </c>
      <c r="I3920">
        <f t="shared" si="490"/>
        <v>0</v>
      </c>
      <c r="J3920">
        <f t="shared" ref="J3920:J3937" si="491">IF(I3920=0,0,1)</f>
        <v>0</v>
      </c>
      <c r="K3920">
        <f>J3920*Weighting!$W$8</f>
        <v>0</v>
      </c>
      <c r="M3920" s="14"/>
    </row>
    <row r="3921" spans="1:13" x14ac:dyDescent="0.25">
      <c r="A3921" s="32">
        <f>IF(Weighting!$P$9&gt;0,B3921,"")</f>
        <v>0.71399999999999997</v>
      </c>
      <c r="B3921" s="50">
        <f>Weighting!$C$9</f>
        <v>0.71399999999999997</v>
      </c>
      <c r="C3921">
        <f>Weighting!$F$9</f>
        <v>0</v>
      </c>
      <c r="D3921" t="b">
        <f>IF(C3921=1,'Data Transformation'!$G$3+0.5*'Data Transformation'!$W$25,IF(C3922=1,D3922-'Data Transformation'!$W$25,FALSE))</f>
        <v>0</v>
      </c>
      <c r="E3921" t="str">
        <f t="array" ref="E3921">IF(ISLOGICAL(D3921),"",FREQUENCY(IF('Data Transformation'!$B$425:$B$8425='Bin Analysis'!$B3915,'Data Transformation'!$G$425:$G$8425),D3921))</f>
        <v/>
      </c>
      <c r="F3921" t="str">
        <f t="shared" si="489"/>
        <v/>
      </c>
      <c r="G3921">
        <f>Weighting!$H$9</f>
        <v>0</v>
      </c>
      <c r="H3921">
        <f t="array" ref="H3921">FREQUENCY(IF('Data Transformation'!$B$4:$B$8425=B3915,'Data Transformation'!$G$4:$G$8425),'Bin Analysis'!$B3921)</f>
        <v>16</v>
      </c>
      <c r="I3921">
        <f t="shared" si="490"/>
        <v>0</v>
      </c>
      <c r="J3921">
        <f t="shared" si="491"/>
        <v>0</v>
      </c>
      <c r="K3921">
        <f>J3921*Weighting!$W$9</f>
        <v>0</v>
      </c>
      <c r="M3921" s="14"/>
    </row>
    <row r="3922" spans="1:13" x14ac:dyDescent="0.25">
      <c r="A3922" s="32">
        <f>IF(Weighting!$P$10&gt;0,B3922,"")</f>
        <v>0.84499999999999997</v>
      </c>
      <c r="B3922">
        <f>Weighting!$C$10</f>
        <v>0.84499999999999997</v>
      </c>
      <c r="C3922">
        <f>Weighting!$F$10</f>
        <v>0</v>
      </c>
      <c r="D3922" t="b">
        <f>IF(C3922=1,'Data Transformation'!$G$3+0.5*'Data Transformation'!$W$25,IF(C3923=1,D3923-'Data Transformation'!$W$25,FALSE))</f>
        <v>0</v>
      </c>
      <c r="E3922" t="str">
        <f t="array" ref="E3922">IF(ISLOGICAL(D3922),"",FREQUENCY(IF('Data Transformation'!$B$425:$B$8425='Bin Analysis'!$B3915,'Data Transformation'!$G$425:$G$8425),D3922))</f>
        <v/>
      </c>
      <c r="F3922" t="str">
        <f t="shared" si="489"/>
        <v/>
      </c>
      <c r="G3922">
        <f>Weighting!$H$10</f>
        <v>0</v>
      </c>
      <c r="H3922">
        <f t="array" ref="H3922">FREQUENCY(IF('Data Transformation'!$B$4:$B$8425=B3915,'Data Transformation'!$G$4:$G$8425),'Bin Analysis'!$B3922)</f>
        <v>16</v>
      </c>
      <c r="I3922">
        <f t="shared" si="490"/>
        <v>0</v>
      </c>
      <c r="J3922">
        <f t="shared" si="491"/>
        <v>0</v>
      </c>
      <c r="K3922">
        <f>J3922*Weighting!$W$10</f>
        <v>0</v>
      </c>
      <c r="M3922" s="14"/>
    </row>
    <row r="3923" spans="1:13" x14ac:dyDescent="0.25">
      <c r="A3923" s="32">
        <f>IF(Weighting!$P$11&gt;0,B3923,"")</f>
        <v>0.97599999999999998</v>
      </c>
      <c r="B3923">
        <f>Weighting!$C$11</f>
        <v>0.97599999999999998</v>
      </c>
      <c r="C3923">
        <f>Weighting!$F$11</f>
        <v>0</v>
      </c>
      <c r="D3923">
        <f>IF(C3923=1,'Data Transformation'!$G$3+0.5*'Data Transformation'!$W$25,IF(C3924=1,D3924-'Data Transformation'!$W$25,FALSE))</f>
        <v>0.86899999999999999</v>
      </c>
      <c r="E3923">
        <f t="array" ref="E3923">IF(ISLOGICAL(D3923),"",FREQUENCY(IF('Data Transformation'!$B$425:$B$8425='Bin Analysis'!$B3915,'Data Transformation'!$G$425:$G$8425),D3923))</f>
        <v>16</v>
      </c>
      <c r="F3923" t="e">
        <f t="shared" si="489"/>
        <v>#VALUE!</v>
      </c>
      <c r="G3923">
        <f>Weighting!$H$11</f>
        <v>0</v>
      </c>
      <c r="H3923">
        <f t="array" ref="H3923">FREQUENCY(IF('Data Transformation'!$B$4:$B$8425=B3915,'Data Transformation'!$G$4:$G$8425),'Bin Analysis'!$B3923)</f>
        <v>16</v>
      </c>
      <c r="I3923">
        <f t="shared" si="490"/>
        <v>0</v>
      </c>
      <c r="J3923">
        <f t="shared" si="491"/>
        <v>0</v>
      </c>
      <c r="K3923">
        <f>J3923*Weighting!$W$11</f>
        <v>0</v>
      </c>
      <c r="M3923" s="14"/>
    </row>
    <row r="3924" spans="1:13" x14ac:dyDescent="0.25">
      <c r="A3924" s="32">
        <f>IF(Weighting!$P$12&gt;0,B3924,"")</f>
        <v>1.107</v>
      </c>
      <c r="B3924">
        <f>Weighting!$C$12</f>
        <v>1.107</v>
      </c>
      <c r="C3924">
        <f>Weighting!$F$12</f>
        <v>1</v>
      </c>
      <c r="D3924">
        <f>IF(C3924=1,'Data Transformation'!$G$3+0.5*'Data Transformation'!$W$25,IF(C3925=1,D3925-'Data Transformation'!$W$25,FALSE))</f>
        <v>1.131</v>
      </c>
      <c r="E3924">
        <f t="array" ref="E3924">IF(ISLOGICAL(D3924),"",FREQUENCY(IF('Data Transformation'!$B$425:$B$8425='Bin Analysis'!$B3915,'Data Transformation'!$G$425:$G$8425),D3924))</f>
        <v>16</v>
      </c>
      <c r="F3924">
        <f t="shared" si="489"/>
        <v>0</v>
      </c>
      <c r="G3924">
        <f>Weighting!$H$12</f>
        <v>0</v>
      </c>
      <c r="H3924">
        <f t="array" ref="H3924">FREQUENCY(IF('Data Transformation'!$B$4:$B$8425=B3915,'Data Transformation'!$G$4:$G$8425),'Bin Analysis'!$B3924)</f>
        <v>17</v>
      </c>
      <c r="I3924">
        <f t="shared" si="490"/>
        <v>1</v>
      </c>
      <c r="J3924">
        <f t="shared" si="491"/>
        <v>1</v>
      </c>
      <c r="K3924">
        <f>J3924*Weighting!$W$12</f>
        <v>1</v>
      </c>
      <c r="M3924" s="14"/>
    </row>
    <row r="3925" spans="1:13" x14ac:dyDescent="0.25">
      <c r="A3925" s="32">
        <f>IF(Weighting!$P$13&gt;0,B3925,"")</f>
        <v>1.238</v>
      </c>
      <c r="B3925">
        <f>Weighting!$C$13</f>
        <v>1.238</v>
      </c>
      <c r="C3925">
        <f>Weighting!$F$13</f>
        <v>0</v>
      </c>
      <c r="D3925" t="b">
        <f>IF(C3925=1,'Data Transformation'!$G$3+0.5*'Data Transformation'!$W$25,IF(C3926=1,D3926-'Data Transformation'!$W$25,FALSE))</f>
        <v>0</v>
      </c>
      <c r="E3925" t="str">
        <f t="array" ref="E3925">IF(ISLOGICAL(D3925),"",FREQUENCY(IF('Data Transformation'!$B$425:$B$8425='Bin Analysis'!$B3915,'Data Transformation'!$G$425:$G$8425),D3925))</f>
        <v/>
      </c>
      <c r="F3925" t="str">
        <f t="shared" si="489"/>
        <v/>
      </c>
      <c r="G3925">
        <f>Weighting!$H$13</f>
        <v>0</v>
      </c>
      <c r="H3925">
        <f t="array" ref="H3925">FREQUENCY(IF('Data Transformation'!$B$4:$B$8425=B3915,'Data Transformation'!$G$4:$G$8425),'Bin Analysis'!$B3925)</f>
        <v>17</v>
      </c>
      <c r="I3925">
        <f t="shared" si="490"/>
        <v>0</v>
      </c>
      <c r="J3925">
        <f t="shared" si="491"/>
        <v>0</v>
      </c>
      <c r="K3925">
        <f>J3925*Weighting!$W$13</f>
        <v>0</v>
      </c>
      <c r="M3925" s="14"/>
    </row>
    <row r="3926" spans="1:13" x14ac:dyDescent="0.25">
      <c r="A3926" s="32">
        <f>IF(Weighting!$P$14&gt;0,B3926,"")</f>
        <v>1.369</v>
      </c>
      <c r="B3926">
        <f>Weighting!$C$14</f>
        <v>1.369</v>
      </c>
      <c r="C3926">
        <f>Weighting!$F$14</f>
        <v>0</v>
      </c>
      <c r="D3926" t="b">
        <f>IF(C3926=1,'Data Transformation'!$G$3+0.5*'Data Transformation'!$W$25,IF(C3927=1,D3927-'Data Transformation'!$W$25,FALSE))</f>
        <v>0</v>
      </c>
      <c r="E3926" t="str">
        <f t="array" ref="E3926">IF(ISLOGICAL(D3926),"",FREQUENCY(IF('Data Transformation'!$B$425:$B$8425='Bin Analysis'!$B3915,'Data Transformation'!$G$425:$G$8425),D3926))</f>
        <v/>
      </c>
      <c r="F3926" t="str">
        <f t="shared" si="489"/>
        <v/>
      </c>
      <c r="G3926">
        <f>Weighting!$H$14</f>
        <v>0</v>
      </c>
      <c r="H3926">
        <f t="array" ref="H3926">FREQUENCY(IF('Data Transformation'!$B$4:$B$8425=B3915,'Data Transformation'!$G$4:$G$8425),'Bin Analysis'!$B3926)</f>
        <v>17</v>
      </c>
      <c r="I3926">
        <f t="shared" si="490"/>
        <v>0</v>
      </c>
      <c r="J3926">
        <f t="shared" si="491"/>
        <v>0</v>
      </c>
      <c r="K3926">
        <f>J3926*Weighting!$W$14</f>
        <v>0</v>
      </c>
      <c r="M3926" s="14"/>
    </row>
    <row r="3927" spans="1:13" x14ac:dyDescent="0.25">
      <c r="A3927" s="32">
        <f>IF(Weighting!$P$15&gt;0,B3927,"")</f>
        <v>1.5000009999999999</v>
      </c>
      <c r="B3927">
        <f>Weighting!$C$15</f>
        <v>1.5000009999999999</v>
      </c>
      <c r="C3927">
        <f>Weighting!$F$15</f>
        <v>0</v>
      </c>
      <c r="D3927" t="b">
        <f>IF(C3927=1,'Data Transformation'!$G$3+0.5*'Data Transformation'!$W$25,IF(C3928=1,D3928-'Data Transformation'!$W$25,FALSE))</f>
        <v>0</v>
      </c>
      <c r="E3927" t="str">
        <f t="array" ref="E3927">IF(ISLOGICAL(D3927),"",FREQUENCY(IF('Data Transformation'!$B$425:$B$8425='Bin Analysis'!$B3915,'Data Transformation'!$G$425:$G$8425),D3927))</f>
        <v/>
      </c>
      <c r="F3927" t="str">
        <f t="shared" si="489"/>
        <v/>
      </c>
      <c r="G3927">
        <f>Weighting!$H$15</f>
        <v>0</v>
      </c>
      <c r="H3927">
        <f t="array" ref="H3927">FREQUENCY(IF('Data Transformation'!$B$4:$B$8425=B3915,'Data Transformation'!$G$4:$G$8425),'Bin Analysis'!$B3927)</f>
        <v>17</v>
      </c>
      <c r="I3927">
        <f t="shared" si="490"/>
        <v>0</v>
      </c>
      <c r="J3927">
        <f t="shared" si="491"/>
        <v>0</v>
      </c>
      <c r="K3927">
        <f>J3927*Weighting!$W$15</f>
        <v>0</v>
      </c>
      <c r="M3927" s="14"/>
    </row>
    <row r="3928" spans="1:13" x14ac:dyDescent="0.25">
      <c r="A3928" s="32" t="str">
        <f>IF(Weighting!$P$16&gt;0,B3928,"")</f>
        <v/>
      </c>
      <c r="B3928">
        <f>Weighting!$C$16</f>
        <v>1.631</v>
      </c>
      <c r="C3928">
        <f>Weighting!$F$16</f>
        <v>0</v>
      </c>
      <c r="D3928" t="b">
        <f>IF(C3928=1,'Data Transformation'!$G$3+0.5*'Data Transformation'!$W$25,IF(C3929=1,D3929-'Data Transformation'!$W$25,FALSE))</f>
        <v>0</v>
      </c>
      <c r="E3928" t="str">
        <f t="array" ref="E3928">IF(ISLOGICAL(D3928),"",FREQUENCY(IF('Data Transformation'!$B$425:$B$8425='Bin Analysis'!$B3915,'Data Transformation'!$G$425:$G$8425),D3928))</f>
        <v/>
      </c>
      <c r="F3928" t="str">
        <f t="shared" si="489"/>
        <v/>
      </c>
      <c r="G3928">
        <f>Weighting!$H$16</f>
        <v>0</v>
      </c>
      <c r="H3928">
        <f t="array" ref="H3928">FREQUENCY(IF('Data Transformation'!$B$4:$B$8425=B3915,'Data Transformation'!$G$4:$G$8425),'Bin Analysis'!$B3928)</f>
        <v>17</v>
      </c>
      <c r="I3928">
        <f t="shared" si="490"/>
        <v>0</v>
      </c>
      <c r="J3928">
        <f t="shared" si="491"/>
        <v>0</v>
      </c>
      <c r="K3928">
        <f>J3928*Weighting!$W$16</f>
        <v>0</v>
      </c>
      <c r="M3928" s="14"/>
    </row>
    <row r="3929" spans="1:13" x14ac:dyDescent="0.25">
      <c r="A3929" s="32" t="str">
        <f>IF(Weighting!$P$17&gt;0,B3929,"")</f>
        <v/>
      </c>
      <c r="B3929">
        <f>Weighting!$C$17</f>
        <v>1.762</v>
      </c>
      <c r="C3929">
        <f>Weighting!$F$17</f>
        <v>0</v>
      </c>
      <c r="D3929" t="b">
        <f>IF(C3929=1,'Data Transformation'!$G$3+0.5*'Data Transformation'!$W$25,IF(C3930=1,D3930-'Data Transformation'!$W$25,FALSE))</f>
        <v>0</v>
      </c>
      <c r="E3929" t="str">
        <f t="array" ref="E3929">IF(ISLOGICAL(D3929),"",FREQUENCY(IF('Data Transformation'!$B$425:$B$8425='Bin Analysis'!$B3915,'Data Transformation'!$G$425:$G$8425),D3929))</f>
        <v/>
      </c>
      <c r="F3929" t="str">
        <f t="shared" si="489"/>
        <v/>
      </c>
      <c r="G3929">
        <f>Weighting!$H$17</f>
        <v>0</v>
      </c>
      <c r="H3929">
        <f t="array" ref="H3929">FREQUENCY(IF('Data Transformation'!$B$4:$B$8425=B3915,'Data Transformation'!$G$4:$G$8425),'Bin Analysis'!$B3929)</f>
        <v>17</v>
      </c>
      <c r="I3929">
        <f t="shared" si="490"/>
        <v>0</v>
      </c>
      <c r="J3929">
        <f t="shared" si="491"/>
        <v>0</v>
      </c>
      <c r="K3929">
        <f>J3929*Weighting!$W$17</f>
        <v>0</v>
      </c>
      <c r="M3929" s="14"/>
    </row>
    <row r="3930" spans="1:13" x14ac:dyDescent="0.25">
      <c r="A3930" s="32" t="str">
        <f>IF(Weighting!$P$18&gt;0,B3930,"")</f>
        <v/>
      </c>
      <c r="B3930">
        <f>Weighting!$C$18</f>
        <v>1.893</v>
      </c>
      <c r="C3930">
        <f>Weighting!$F$18</f>
        <v>0</v>
      </c>
      <c r="D3930" t="b">
        <f>IF(C3930=1,'Data Transformation'!$G$3+0.5*'Data Transformation'!$W$25,IF(C3931=1,D3931-'Data Transformation'!$W$25,FALSE))</f>
        <v>0</v>
      </c>
      <c r="E3930" t="str">
        <f t="array" ref="E3930">IF(ISLOGICAL(D3930),"",FREQUENCY(IF('Data Transformation'!$B$425:$B$8425='Bin Analysis'!$B3915,'Data Transformation'!$G$425:$G$8425),D3930))</f>
        <v/>
      </c>
      <c r="F3930" t="str">
        <f t="shared" si="489"/>
        <v/>
      </c>
      <c r="G3930">
        <f>Weighting!$H$18</f>
        <v>0</v>
      </c>
      <c r="H3930">
        <f t="array" ref="H3930">FREQUENCY(IF('Data Transformation'!$B$4:$B$8425=B3915,'Data Transformation'!$G$4:$G$8425),'Bin Analysis'!$B3930)</f>
        <v>17</v>
      </c>
      <c r="I3930">
        <f t="shared" si="490"/>
        <v>0</v>
      </c>
      <c r="J3930">
        <f t="shared" si="491"/>
        <v>0</v>
      </c>
      <c r="K3930">
        <f>J3930*Weighting!$W$18</f>
        <v>0</v>
      </c>
      <c r="M3930" s="14"/>
    </row>
    <row r="3931" spans="1:13" x14ac:dyDescent="0.25">
      <c r="A3931" s="32" t="str">
        <f>IF(Weighting!$P$19&gt;0,B3931,"")</f>
        <v/>
      </c>
      <c r="B3931">
        <f>Weighting!$C$19</f>
        <v>2.024</v>
      </c>
      <c r="C3931">
        <f>Weighting!$F$19</f>
        <v>0</v>
      </c>
      <c r="D3931" t="b">
        <f>IF(C3931=1,'Data Transformation'!$G$3+0.5*'Data Transformation'!$W$25,IF(C3932=1,D3932-'Data Transformation'!$W$25,FALSE))</f>
        <v>0</v>
      </c>
      <c r="E3931" t="str">
        <f t="array" ref="E3931">IF(ISLOGICAL(D3931),"",FREQUENCY(IF('Data Transformation'!$B$425:$B$8425='Bin Analysis'!$B3915,'Data Transformation'!$G$425:$G$8425),D3931))</f>
        <v/>
      </c>
      <c r="F3931" t="str">
        <f t="shared" si="489"/>
        <v/>
      </c>
      <c r="G3931">
        <f>Weighting!$H$19</f>
        <v>0</v>
      </c>
      <c r="H3931">
        <f t="array" ref="H3931">FREQUENCY(IF('Data Transformation'!$B$4:$B$8425=B3915,'Data Transformation'!$G$4:$G$8425),'Bin Analysis'!$B3931)</f>
        <v>17</v>
      </c>
      <c r="I3931">
        <f t="shared" si="490"/>
        <v>0</v>
      </c>
      <c r="J3931">
        <f t="shared" si="491"/>
        <v>0</v>
      </c>
      <c r="K3931">
        <f>J3931*Weighting!$W$19</f>
        <v>0</v>
      </c>
      <c r="M3931" s="14"/>
    </row>
    <row r="3932" spans="1:13" x14ac:dyDescent="0.25">
      <c r="A3932" s="32" t="str">
        <f>IF(Weighting!$P$20&gt;0,B3932,"")</f>
        <v/>
      </c>
      <c r="B3932">
        <f>Weighting!$C$20</f>
        <v>2.1550000000000002</v>
      </c>
      <c r="C3932">
        <f>Weighting!$F$20</f>
        <v>0</v>
      </c>
      <c r="D3932" t="b">
        <f>IF(C3932=1,'Data Transformation'!$G$3+0.5*'Data Transformation'!$W$25,IF(C3933=1,D3933-'Data Transformation'!$W$25,FALSE))</f>
        <v>0</v>
      </c>
      <c r="E3932" t="str">
        <f t="array" ref="E3932">IF(ISLOGICAL(D3932),"",FREQUENCY(IF('Data Transformation'!$B$425:$B$8425='Bin Analysis'!$B3915,'Data Transformation'!$G$425:$G$8425),D3932))</f>
        <v/>
      </c>
      <c r="F3932" t="str">
        <f t="shared" si="489"/>
        <v/>
      </c>
      <c r="G3932">
        <f>Weighting!$H$20</f>
        <v>0</v>
      </c>
      <c r="H3932">
        <f t="array" ref="H3932">FREQUENCY(IF('Data Transformation'!$B$4:$B$8425=B3915,'Data Transformation'!$G$4:$G$8425),'Bin Analysis'!$B3932)</f>
        <v>17</v>
      </c>
      <c r="I3932">
        <f t="shared" si="490"/>
        <v>0</v>
      </c>
      <c r="J3932">
        <f t="shared" si="491"/>
        <v>0</v>
      </c>
      <c r="K3932">
        <f>J3932*Weighting!$W$20</f>
        <v>0</v>
      </c>
      <c r="M3932" s="14"/>
    </row>
    <row r="3933" spans="1:13" x14ac:dyDescent="0.25">
      <c r="A3933" s="32" t="str">
        <f>IF(Weighting!$P$21&gt;0,B3933,"")</f>
        <v/>
      </c>
      <c r="B3933">
        <f>Weighting!$C$21</f>
        <v>2.2860000000000005</v>
      </c>
      <c r="C3933">
        <f>Weighting!$F$21</f>
        <v>0</v>
      </c>
      <c r="D3933" t="b">
        <f>IF(C3933=1,'Data Transformation'!$G$3+0.5*'Data Transformation'!$W$25,IF(C3934=1,D3934-'Data Transformation'!$W$25,FALSE))</f>
        <v>0</v>
      </c>
      <c r="E3933" t="str">
        <f t="array" ref="E3933">IF(ISLOGICAL(D3933),"",FREQUENCY(IF('Data Transformation'!$B$425:$B$8425='Bin Analysis'!$B3915,'Data Transformation'!$G$425:$G$8425),D3933))</f>
        <v/>
      </c>
      <c r="F3933" t="str">
        <f t="shared" si="489"/>
        <v/>
      </c>
      <c r="G3933">
        <f>Weighting!$H$21</f>
        <v>0</v>
      </c>
      <c r="H3933">
        <f t="array" ref="H3933">FREQUENCY(IF('Data Transformation'!$B$4:$B$8425=B3915,'Data Transformation'!$G$4:$G$8425),'Bin Analysis'!$B3933)</f>
        <v>17</v>
      </c>
      <c r="I3933">
        <f t="shared" si="490"/>
        <v>0</v>
      </c>
      <c r="J3933">
        <f t="shared" si="491"/>
        <v>0</v>
      </c>
      <c r="K3933">
        <f>J3933*Weighting!$W$21</f>
        <v>0</v>
      </c>
      <c r="M3933" s="14"/>
    </row>
    <row r="3934" spans="1:13" x14ac:dyDescent="0.25">
      <c r="A3934" s="32" t="str">
        <f>IF(Weighting!$P$22&gt;0,B3934,"")</f>
        <v/>
      </c>
      <c r="B3934">
        <f>Weighting!$C$22</f>
        <v>2.4170000000000007</v>
      </c>
      <c r="C3934">
        <f>Weighting!$F$22</f>
        <v>0</v>
      </c>
      <c r="D3934" t="b">
        <f>IF(C3934=1,'Data Transformation'!$G$3+0.5*'Data Transformation'!$W$25,IF(C3935=1,D3935-'Data Transformation'!$W$25,FALSE))</f>
        <v>0</v>
      </c>
      <c r="E3934" t="str">
        <f t="array" ref="E3934">IF(ISLOGICAL(D3934),"",FREQUENCY(IF('Data Transformation'!$B$425:$B$8425='Bin Analysis'!$B3915,'Data Transformation'!$G$425:$G$8425),D3934))</f>
        <v/>
      </c>
      <c r="F3934" t="str">
        <f t="shared" si="489"/>
        <v/>
      </c>
      <c r="G3934">
        <f>Weighting!$H$22</f>
        <v>0</v>
      </c>
      <c r="H3934">
        <f t="array" ref="H3934">FREQUENCY(IF('Data Transformation'!$B$4:$B$8425=B3915,'Data Transformation'!$G$4:$G$8425),'Bin Analysis'!$B3934)</f>
        <v>17</v>
      </c>
      <c r="I3934">
        <f t="shared" si="490"/>
        <v>0</v>
      </c>
      <c r="J3934">
        <f t="shared" si="491"/>
        <v>0</v>
      </c>
      <c r="K3934">
        <f>J3934*Weighting!$W$22</f>
        <v>0</v>
      </c>
      <c r="M3934" s="14"/>
    </row>
    <row r="3935" spans="1:13" x14ac:dyDescent="0.25">
      <c r="A3935" s="32" t="str">
        <f>IF(Weighting!$P$23&gt;0,B3935,"")</f>
        <v/>
      </c>
      <c r="B3935">
        <f>Weighting!$C$23</f>
        <v>2.5480000000000009</v>
      </c>
      <c r="C3935">
        <f>Weighting!$F$23</f>
        <v>0</v>
      </c>
      <c r="D3935" t="b">
        <f>IF(C3935=1,'Data Transformation'!$G$3+0.5*'Data Transformation'!$W$25,IF(C3936=1,D3936-'Data Transformation'!$W$25,FALSE))</f>
        <v>0</v>
      </c>
      <c r="E3935" t="str">
        <f t="array" ref="E3935">IF(ISLOGICAL(D3935),"",FREQUENCY(IF('Data Transformation'!$B$425:$B$8425='Bin Analysis'!$B3915,'Data Transformation'!$G$425:$G$8425),D3935))</f>
        <v/>
      </c>
      <c r="F3935" t="str">
        <f t="shared" si="489"/>
        <v/>
      </c>
      <c r="G3935">
        <f>Weighting!$H$23</f>
        <v>0</v>
      </c>
      <c r="H3935">
        <f t="array" ref="H3935">FREQUENCY(IF('Data Transformation'!$B$4:$B$8425=B3915,'Data Transformation'!$G$4:$G$8425),'Bin Analysis'!$B3935)</f>
        <v>17</v>
      </c>
      <c r="I3935">
        <f t="shared" si="490"/>
        <v>0</v>
      </c>
      <c r="J3935">
        <f t="shared" si="491"/>
        <v>0</v>
      </c>
      <c r="K3935">
        <f>J3935*Weighting!$W$23</f>
        <v>0</v>
      </c>
      <c r="M3935" s="14"/>
    </row>
    <row r="3936" spans="1:13" x14ac:dyDescent="0.25">
      <c r="A3936" s="32" t="str">
        <f>IF(Weighting!$P$24&gt;0,B3936,"")</f>
        <v/>
      </c>
      <c r="B3936">
        <f>Weighting!$C$24</f>
        <v>2.6790000000000012</v>
      </c>
      <c r="C3936">
        <f>Weighting!$F$24</f>
        <v>0</v>
      </c>
      <c r="D3936" t="b">
        <f>IF(C3936=1,'Data Transformation'!$G$3+0.5*'Data Transformation'!$W$25,IF(C3937=1,D3937-'Data Transformation'!$W$25,FALSE))</f>
        <v>0</v>
      </c>
      <c r="E3936" t="str">
        <f t="array" ref="E3936">IF(ISLOGICAL(D3936),"",FREQUENCY(IF('Data Transformation'!$B$425:$B$8425='Bin Analysis'!$B3915,'Data Transformation'!$G$425:$G$8425),D3936))</f>
        <v/>
      </c>
      <c r="F3936" t="str">
        <f t="shared" si="489"/>
        <v/>
      </c>
      <c r="G3936">
        <f>Weighting!$H$24</f>
        <v>0</v>
      </c>
      <c r="H3936">
        <f t="array" ref="H3936">FREQUENCY(IF('Data Transformation'!$B$4:$B$8425=B3915,'Data Transformation'!$G$4:$G$8425),'Bin Analysis'!$B3936)</f>
        <v>17</v>
      </c>
      <c r="I3936">
        <f t="shared" si="490"/>
        <v>0</v>
      </c>
      <c r="J3936">
        <f t="shared" si="491"/>
        <v>0</v>
      </c>
      <c r="K3936">
        <f>J3936*Weighting!$W$24</f>
        <v>0</v>
      </c>
      <c r="M3936" s="14"/>
    </row>
    <row r="3937" spans="1:25" x14ac:dyDescent="0.25">
      <c r="A3937" s="32" t="str">
        <f>IF(Weighting!$P$25&gt;0,B3937,"")</f>
        <v/>
      </c>
      <c r="B3937">
        <f>Weighting!$C$25</f>
        <v>2.8100000000000014</v>
      </c>
      <c r="C3937">
        <f>Weighting!$F$25</f>
        <v>0</v>
      </c>
      <c r="D3937" t="b">
        <f>IF(C3937=1,'Data Transformation'!$G$3+0.5*'Data Transformation'!$W$25,IF(C3938=1,D3938-'Data Transformation'!$W$25,FALSE))</f>
        <v>0</v>
      </c>
      <c r="E3937" t="str">
        <f t="array" ref="E3937">IF(ISLOGICAL(D3937),"",FREQUENCY(IF('Data Transformation'!$B$425:$B$8425='Bin Analysis'!$B3915,'Data Transformation'!$G$425:$G$8425),D3937))</f>
        <v/>
      </c>
      <c r="F3937" t="str">
        <f t="shared" si="489"/>
        <v/>
      </c>
      <c r="G3937">
        <f>Weighting!$H$25</f>
        <v>0</v>
      </c>
      <c r="H3937">
        <f t="array" ref="H3937">FREQUENCY(IF('Data Transformation'!$B$4:$B$8425=B3915,'Data Transformation'!$G$4:$G$8425),'Bin Analysis'!$B3937)</f>
        <v>17</v>
      </c>
      <c r="I3937">
        <f t="shared" si="490"/>
        <v>0</v>
      </c>
      <c r="J3937">
        <f t="shared" si="491"/>
        <v>0</v>
      </c>
      <c r="K3937">
        <f>J3937*Weighting!$W$25</f>
        <v>0</v>
      </c>
      <c r="M3937" s="14"/>
    </row>
    <row r="3938" spans="1:25" x14ac:dyDescent="0.25">
      <c r="O3938"/>
      <c r="P3938"/>
      <c r="Q3938"/>
      <c r="R3938"/>
    </row>
    <row r="3939" spans="1:25" ht="23.25" x14ac:dyDescent="0.35">
      <c r="A3939" s="21" t="s">
        <v>0</v>
      </c>
      <c r="B3939" s="21">
        <f>IFERROR(VLOOKUP(C3939,'Data Transformation'!$L$6:$M$426,2,FALSE),"")</f>
        <v>164</v>
      </c>
      <c r="C3939" s="21">
        <f>C3915+1</f>
        <v>164</v>
      </c>
      <c r="D3939" s="21"/>
      <c r="E3939" s="21"/>
      <c r="F3939" s="21"/>
      <c r="G3939" s="21"/>
      <c r="H3939" s="22"/>
      <c r="I3939" s="22"/>
      <c r="J3939" s="22"/>
      <c r="K3939" s="21"/>
      <c r="L3939" s="21">
        <f>B3939</f>
        <v>164</v>
      </c>
      <c r="M3939" s="23">
        <f>INDEX('Data Transformation'!$O$4:$O$424,MATCH($B3939,'Data Transformation'!$M$4:$M$424,0),MATCH($M$2,'Data Transformation'!$O$3,0))</f>
        <v>18</v>
      </c>
      <c r="N3939" s="27">
        <f>IF('Input and Summary Results'!$J$16="minimum",'Bin Analysis'!X3940/(M3939-1),'Bin Analysis'!Y3939/('Bin Analysis'!M3939-1))</f>
        <v>0.17647058823529413</v>
      </c>
      <c r="O3939" s="27">
        <f>IF(M3939=FALSE,NA(),(VLOOKUP(1,C3942:K3961,4,FALSE))/(M3939-1))</f>
        <v>5.8823529411764705E-2</v>
      </c>
      <c r="P3939" s="27">
        <f>IF(M3939=FALSE,NA(),SUM(J3942:J3961)/Weighting!$S$5)</f>
        <v>0.7</v>
      </c>
      <c r="Q3939" s="27">
        <f>IF(M3939=FALSE,NA(),SUM(K3942:K3961)/Weighting!$S$6)</f>
        <v>0.65217391304347827</v>
      </c>
      <c r="R3939" s="27">
        <f>IF(M3939=FALSE,NA(),(VLOOKUP(1,G3942:K3961,3,FALSE))/(M3939-1))</f>
        <v>0.52941176470588236</v>
      </c>
      <c r="S3939" s="22" t="str">
        <f>IF(M3939=FALSE,NA(),IF(SUM(J3942:J3961)=2,"yes","no"))</f>
        <v>no</v>
      </c>
      <c r="X3939" s="2" cm="2">
        <f t="array" ref="X3939:X3940">FREQUENCY(IF('Data Transformation'!$B$425:$B$6424='Bin Analysis'!L3939,'Data Transformation'!$G$425:$G$6424),'Data Transformation'!$U$11)</f>
        <v>14</v>
      </c>
      <c r="Y3939" s="2" cm="2">
        <f t="array" ref="Y3939:Y3940">FREQUENCY(IF('Data Transformation'!$B$425:$B$6424='Bin Analysis'!L3939,'Data Transformation'!$G$425:$G$6424),'Data Transformation'!$U$12)</f>
        <v>13</v>
      </c>
    </row>
    <row r="3940" spans="1:25" x14ac:dyDescent="0.25">
      <c r="A3940" s="14" t="s">
        <v>66</v>
      </c>
      <c r="B3940" t="s">
        <v>47</v>
      </c>
      <c r="C3940" t="s">
        <v>5</v>
      </c>
      <c r="D3940" t="s">
        <v>99</v>
      </c>
      <c r="E3940" t="s">
        <v>100</v>
      </c>
      <c r="F3940" t="s">
        <v>101</v>
      </c>
      <c r="G3940" t="s">
        <v>69</v>
      </c>
      <c r="H3940" t="s">
        <v>31</v>
      </c>
      <c r="I3940" t="s">
        <v>32</v>
      </c>
      <c r="J3940" t="s">
        <v>46</v>
      </c>
      <c r="K3940" s="14" t="s">
        <v>45</v>
      </c>
      <c r="M3940" s="14"/>
      <c r="X3940" s="2">
        <v>3</v>
      </c>
      <c r="Y3940" s="2">
        <v>4</v>
      </c>
    </row>
    <row r="3941" spans="1:25" x14ac:dyDescent="0.25">
      <c r="A3941" s="32"/>
      <c r="D3941" t="b">
        <f>IF(C3941=1,'Data Transformation'!$G$3+0.5*'Data Transformation'!$W$25,IF(C3942=1,D3942-'Data Transformation'!$W$25,FALSE))</f>
        <v>0</v>
      </c>
      <c r="E3941" t="str">
        <f t="array" ref="E3941">IF(ISLOGICAL(D3941),"",FREQUENCY(IF('Data Transformation'!$B$425:$B$8425='Bin Analysis'!$B3939,'Data Transformation'!$G$425:$G$8425),D3941))</f>
        <v/>
      </c>
      <c r="F3941" t="str">
        <f>IF(ISLOGICAL(D3941),"",E3941-E3940)</f>
        <v/>
      </c>
      <c r="M3941" s="14"/>
    </row>
    <row r="3942" spans="1:25" x14ac:dyDescent="0.25">
      <c r="A3942" s="32">
        <f>IF(Weighting!$P$6&gt;0,B3942,"")</f>
        <v>0.32100000000000001</v>
      </c>
      <c r="B3942">
        <f>Weighting!$C$6</f>
        <v>0.32100000000000001</v>
      </c>
      <c r="C3942">
        <f>Weighting!$F$6</f>
        <v>0</v>
      </c>
      <c r="D3942" t="b">
        <f>IF(C3942=1,'Data Transformation'!$G$3+0.5*'Data Transformation'!$W$25,IF(C3943=1,D3943-'Data Transformation'!$W$25,FALSE))</f>
        <v>0</v>
      </c>
      <c r="E3942" t="str">
        <f t="array" ref="E3942">IF(ISLOGICAL(D3942),"",FREQUENCY(IF('Data Transformation'!$B$425:$B$8425='Bin Analysis'!$B3939,'Data Transformation'!$G$425:$G$8425),D3942))</f>
        <v/>
      </c>
      <c r="F3942" t="str">
        <f>IF(ISLOGICAL(D3942),"",E3942-E3941)</f>
        <v/>
      </c>
      <c r="G3942">
        <f>Weighting!$H$6</f>
        <v>1</v>
      </c>
      <c r="H3942">
        <f t="array" ref="H3942">FREQUENCY(IF('Data Transformation'!$B$4:$B$8425=B3939,'Data Transformation'!$G$4:$G$8425),'Bin Analysis'!$B3942)</f>
        <v>9</v>
      </c>
      <c r="I3942">
        <f>H3942-H3941</f>
        <v>9</v>
      </c>
      <c r="J3942">
        <f>IF(I3942=0,0,1)</f>
        <v>1</v>
      </c>
      <c r="K3942">
        <f>J3942*Weighting!$W$6</f>
        <v>1</v>
      </c>
      <c r="M3942" s="14"/>
    </row>
    <row r="3943" spans="1:25" x14ac:dyDescent="0.25">
      <c r="A3943" s="32">
        <f>IF(Weighting!$P$7&gt;0,B3943,"")</f>
        <v>0.45200000000000001</v>
      </c>
      <c r="B3943">
        <f>Weighting!$C$7</f>
        <v>0.45200000000000001</v>
      </c>
      <c r="C3943">
        <f>Weighting!$F$7</f>
        <v>0</v>
      </c>
      <c r="D3943" t="b">
        <f>IF(C3943=1,'Data Transformation'!$G$3+0.5*'Data Transformation'!$W$25,IF(C3944=1,D3944-'Data Transformation'!$W$25,FALSE))</f>
        <v>0</v>
      </c>
      <c r="E3943" t="str">
        <f t="array" ref="E3943">IF(ISLOGICAL(D3943),"",FREQUENCY(IF('Data Transformation'!$B$425:$B$8425='Bin Analysis'!$B3939,'Data Transformation'!$G$425:$G$8425),D3943))</f>
        <v/>
      </c>
      <c r="F3943" t="str">
        <f t="shared" ref="F3943:F3961" si="492">IF(ISLOGICAL(D3943),"",E3943-E3942)</f>
        <v/>
      </c>
      <c r="G3943">
        <f>Weighting!$H$7</f>
        <v>0</v>
      </c>
      <c r="H3943">
        <f t="array" ref="H3943">FREQUENCY(IF('Data Transformation'!$B$4:$B$8425=B3939,'Data Transformation'!$G$4:$G$8425),'Bin Analysis'!$B3943)</f>
        <v>11</v>
      </c>
      <c r="I3943">
        <f t="shared" ref="I3943:I3961" si="493">H3943-H3942</f>
        <v>2</v>
      </c>
      <c r="J3943">
        <f>IF(I3943=0,0,1)</f>
        <v>1</v>
      </c>
      <c r="K3943">
        <f>J3943*Weighting!$W$7</f>
        <v>2</v>
      </c>
      <c r="M3943" s="14"/>
    </row>
    <row r="3944" spans="1:25" x14ac:dyDescent="0.25">
      <c r="A3944" s="32">
        <f>IF(Weighting!$P$8&gt;0,B3944,"")</f>
        <v>0.58299999999999996</v>
      </c>
      <c r="B3944">
        <f>Weighting!$C$8</f>
        <v>0.58299999999999996</v>
      </c>
      <c r="C3944">
        <f>Weighting!$F$8</f>
        <v>0</v>
      </c>
      <c r="D3944" t="b">
        <f>IF(C3944=1,'Data Transformation'!$G$3+0.5*'Data Transformation'!$W$25,IF(C3945=1,D3945-'Data Transformation'!$W$25,FALSE))</f>
        <v>0</v>
      </c>
      <c r="E3944" t="str">
        <f t="array" ref="E3944">IF(ISLOGICAL(D3944),"",FREQUENCY(IF('Data Transformation'!$B$425:$B$8425='Bin Analysis'!$B3939,'Data Transformation'!$G$425:$G$8425),D3944))</f>
        <v/>
      </c>
      <c r="F3944" t="str">
        <f t="shared" si="492"/>
        <v/>
      </c>
      <c r="G3944">
        <f>Weighting!$H$8</f>
        <v>0</v>
      </c>
      <c r="H3944">
        <f t="array" ref="H3944">FREQUENCY(IF('Data Transformation'!$B$4:$B$8425=B3939,'Data Transformation'!$G$4:$G$8425),'Bin Analysis'!$B3944)</f>
        <v>13</v>
      </c>
      <c r="I3944">
        <f t="shared" si="493"/>
        <v>2</v>
      </c>
      <c r="J3944">
        <f t="shared" ref="J3944:J3961" si="494">IF(I3944=0,0,1)</f>
        <v>1</v>
      </c>
      <c r="K3944">
        <f>J3944*Weighting!$W$8</f>
        <v>3</v>
      </c>
      <c r="M3944" s="14"/>
    </row>
    <row r="3945" spans="1:25" x14ac:dyDescent="0.25">
      <c r="A3945" s="32">
        <f>IF(Weighting!$P$9&gt;0,B3945,"")</f>
        <v>0.71399999999999997</v>
      </c>
      <c r="B3945" s="50">
        <f>Weighting!$C$9</f>
        <v>0.71399999999999997</v>
      </c>
      <c r="C3945">
        <f>Weighting!$F$9</f>
        <v>0</v>
      </c>
      <c r="D3945" t="b">
        <f>IF(C3945=1,'Data Transformation'!$G$3+0.5*'Data Transformation'!$W$25,IF(C3946=1,D3946-'Data Transformation'!$W$25,FALSE))</f>
        <v>0</v>
      </c>
      <c r="E3945" t="str">
        <f t="array" ref="E3945">IF(ISLOGICAL(D3945),"",FREQUENCY(IF('Data Transformation'!$B$425:$B$8425='Bin Analysis'!$B3939,'Data Transformation'!$G$425:$G$8425),D3945))</f>
        <v/>
      </c>
      <c r="F3945" t="str">
        <f t="shared" si="492"/>
        <v/>
      </c>
      <c r="G3945">
        <f>Weighting!$H$9</f>
        <v>0</v>
      </c>
      <c r="H3945">
        <f t="array" ref="H3945">FREQUENCY(IF('Data Transformation'!$B$4:$B$8425=B3939,'Data Transformation'!$G$4:$G$8425),'Bin Analysis'!$B3945)</f>
        <v>13</v>
      </c>
      <c r="I3945">
        <f t="shared" si="493"/>
        <v>0</v>
      </c>
      <c r="J3945">
        <f t="shared" si="494"/>
        <v>0</v>
      </c>
      <c r="K3945">
        <f>J3945*Weighting!$W$9</f>
        <v>0</v>
      </c>
      <c r="M3945" s="14"/>
    </row>
    <row r="3946" spans="1:25" x14ac:dyDescent="0.25">
      <c r="A3946" s="32">
        <f>IF(Weighting!$P$10&gt;0,B3946,"")</f>
        <v>0.84499999999999997</v>
      </c>
      <c r="B3946">
        <f>Weighting!$C$10</f>
        <v>0.84499999999999997</v>
      </c>
      <c r="C3946">
        <f>Weighting!$F$10</f>
        <v>0</v>
      </c>
      <c r="D3946" t="b">
        <f>IF(C3946=1,'Data Transformation'!$G$3+0.5*'Data Transformation'!$W$25,IF(C3947=1,D3947-'Data Transformation'!$W$25,FALSE))</f>
        <v>0</v>
      </c>
      <c r="E3946" t="str">
        <f t="array" ref="E3946">IF(ISLOGICAL(D3946),"",FREQUENCY(IF('Data Transformation'!$B$425:$B$8425='Bin Analysis'!$B3939,'Data Transformation'!$G$425:$G$8425),D3946))</f>
        <v/>
      </c>
      <c r="F3946" t="str">
        <f t="shared" si="492"/>
        <v/>
      </c>
      <c r="G3946">
        <f>Weighting!$H$10</f>
        <v>0</v>
      </c>
      <c r="H3946">
        <f t="array" ref="H3946">FREQUENCY(IF('Data Transformation'!$B$4:$B$8425=B3939,'Data Transformation'!$G$4:$G$8425),'Bin Analysis'!$B3946)</f>
        <v>13</v>
      </c>
      <c r="I3946">
        <f t="shared" si="493"/>
        <v>0</v>
      </c>
      <c r="J3946">
        <f t="shared" si="494"/>
        <v>0</v>
      </c>
      <c r="K3946">
        <f>J3946*Weighting!$W$10</f>
        <v>0</v>
      </c>
      <c r="M3946" s="14"/>
    </row>
    <row r="3947" spans="1:25" x14ac:dyDescent="0.25">
      <c r="A3947" s="32">
        <f>IF(Weighting!$P$11&gt;0,B3947,"")</f>
        <v>0.97599999999999998</v>
      </c>
      <c r="B3947">
        <f>Weighting!$C$11</f>
        <v>0.97599999999999998</v>
      </c>
      <c r="C3947">
        <f>Weighting!$F$11</f>
        <v>0</v>
      </c>
      <c r="D3947">
        <f>IF(C3947=1,'Data Transformation'!$G$3+0.5*'Data Transformation'!$W$25,IF(C3948=1,D3948-'Data Transformation'!$W$25,FALSE))</f>
        <v>0.86899999999999999</v>
      </c>
      <c r="E3947">
        <f t="array" ref="E3947">IF(ISLOGICAL(D3947),"",FREQUENCY(IF('Data Transformation'!$B$425:$B$8425='Bin Analysis'!$B3939,'Data Transformation'!$G$425:$G$8425),D3947))</f>
        <v>13</v>
      </c>
      <c r="F3947" t="e">
        <f t="shared" si="492"/>
        <v>#VALUE!</v>
      </c>
      <c r="G3947">
        <f>Weighting!$H$11</f>
        <v>0</v>
      </c>
      <c r="H3947">
        <f t="array" ref="H3947">FREQUENCY(IF('Data Transformation'!$B$4:$B$8425=B3939,'Data Transformation'!$G$4:$G$8425),'Bin Analysis'!$B3947)</f>
        <v>13</v>
      </c>
      <c r="I3947">
        <f t="shared" si="493"/>
        <v>0</v>
      </c>
      <c r="J3947">
        <f t="shared" si="494"/>
        <v>0</v>
      </c>
      <c r="K3947">
        <f>J3947*Weighting!$W$11</f>
        <v>0</v>
      </c>
      <c r="M3947" s="14"/>
    </row>
    <row r="3948" spans="1:25" x14ac:dyDescent="0.25">
      <c r="A3948" s="32">
        <f>IF(Weighting!$P$12&gt;0,B3948,"")</f>
        <v>1.107</v>
      </c>
      <c r="B3948">
        <f>Weighting!$C$12</f>
        <v>1.107</v>
      </c>
      <c r="C3948">
        <f>Weighting!$F$12</f>
        <v>1</v>
      </c>
      <c r="D3948">
        <f>IF(C3948=1,'Data Transformation'!$G$3+0.5*'Data Transformation'!$W$25,IF(C3949=1,D3949-'Data Transformation'!$W$25,FALSE))</f>
        <v>1.131</v>
      </c>
      <c r="E3948">
        <f t="array" ref="E3948">IF(ISLOGICAL(D3948),"",FREQUENCY(IF('Data Transformation'!$B$425:$B$8425='Bin Analysis'!$B3939,'Data Transformation'!$G$425:$G$8425),D3948))</f>
        <v>14</v>
      </c>
      <c r="F3948">
        <f t="shared" si="492"/>
        <v>1</v>
      </c>
      <c r="G3948">
        <f>Weighting!$H$12</f>
        <v>0</v>
      </c>
      <c r="H3948">
        <f t="array" ref="H3948">FREQUENCY(IF('Data Transformation'!$B$4:$B$8425=B3939,'Data Transformation'!$G$4:$G$8425),'Bin Analysis'!$B3948)</f>
        <v>15</v>
      </c>
      <c r="I3948">
        <f t="shared" si="493"/>
        <v>2</v>
      </c>
      <c r="J3948">
        <f t="shared" si="494"/>
        <v>1</v>
      </c>
      <c r="K3948">
        <f>J3948*Weighting!$W$12</f>
        <v>1</v>
      </c>
      <c r="M3948" s="14"/>
    </row>
    <row r="3949" spans="1:25" x14ac:dyDescent="0.25">
      <c r="A3949" s="32">
        <f>IF(Weighting!$P$13&gt;0,B3949,"")</f>
        <v>1.238</v>
      </c>
      <c r="B3949">
        <f>Weighting!$C$13</f>
        <v>1.238</v>
      </c>
      <c r="C3949">
        <f>Weighting!$F$13</f>
        <v>0</v>
      </c>
      <c r="D3949" t="b">
        <f>IF(C3949=1,'Data Transformation'!$G$3+0.5*'Data Transformation'!$W$25,IF(C3950=1,D3950-'Data Transformation'!$W$25,FALSE))</f>
        <v>0</v>
      </c>
      <c r="E3949" t="str">
        <f t="array" ref="E3949">IF(ISLOGICAL(D3949),"",FREQUENCY(IF('Data Transformation'!$B$425:$B$8425='Bin Analysis'!$B3939,'Data Transformation'!$G$425:$G$8425),D3949))</f>
        <v/>
      </c>
      <c r="F3949" t="str">
        <f t="shared" si="492"/>
        <v/>
      </c>
      <c r="G3949">
        <f>Weighting!$H$13</f>
        <v>0</v>
      </c>
      <c r="H3949">
        <f t="array" ref="H3949">FREQUENCY(IF('Data Transformation'!$B$4:$B$8425=B3939,'Data Transformation'!$G$4:$G$8425),'Bin Analysis'!$B3949)</f>
        <v>16</v>
      </c>
      <c r="I3949">
        <f t="shared" si="493"/>
        <v>1</v>
      </c>
      <c r="J3949">
        <f t="shared" si="494"/>
        <v>1</v>
      </c>
      <c r="K3949">
        <f>J3949*Weighting!$W$13</f>
        <v>2</v>
      </c>
      <c r="M3949" s="14"/>
    </row>
    <row r="3950" spans="1:25" x14ac:dyDescent="0.25">
      <c r="A3950" s="32">
        <f>IF(Weighting!$P$14&gt;0,B3950,"")</f>
        <v>1.369</v>
      </c>
      <c r="B3950">
        <f>Weighting!$C$14</f>
        <v>1.369</v>
      </c>
      <c r="C3950">
        <f>Weighting!$F$14</f>
        <v>0</v>
      </c>
      <c r="D3950" t="b">
        <f>IF(C3950=1,'Data Transformation'!$G$3+0.5*'Data Transformation'!$W$25,IF(C3951=1,D3951-'Data Transformation'!$W$25,FALSE))</f>
        <v>0</v>
      </c>
      <c r="E3950" t="str">
        <f t="array" ref="E3950">IF(ISLOGICAL(D3950),"",FREQUENCY(IF('Data Transformation'!$B$425:$B$8425='Bin Analysis'!$B3939,'Data Transformation'!$G$425:$G$8425),D3950))</f>
        <v/>
      </c>
      <c r="F3950" t="str">
        <f t="shared" si="492"/>
        <v/>
      </c>
      <c r="G3950">
        <f>Weighting!$H$14</f>
        <v>0</v>
      </c>
      <c r="H3950">
        <f t="array" ref="H3950">FREQUENCY(IF('Data Transformation'!$B$4:$B$8425=B3939,'Data Transformation'!$G$4:$G$8425),'Bin Analysis'!$B3950)</f>
        <v>17</v>
      </c>
      <c r="I3950">
        <f t="shared" si="493"/>
        <v>1</v>
      </c>
      <c r="J3950">
        <f t="shared" si="494"/>
        <v>1</v>
      </c>
      <c r="K3950">
        <f>J3950*Weighting!$W$14</f>
        <v>3</v>
      </c>
      <c r="M3950" s="14"/>
    </row>
    <row r="3951" spans="1:25" x14ac:dyDescent="0.25">
      <c r="A3951" s="32">
        <f>IF(Weighting!$P$15&gt;0,B3951,"")</f>
        <v>1.5000009999999999</v>
      </c>
      <c r="B3951">
        <f>Weighting!$C$15</f>
        <v>1.5000009999999999</v>
      </c>
      <c r="C3951">
        <f>Weighting!$F$15</f>
        <v>0</v>
      </c>
      <c r="D3951" t="b">
        <f>IF(C3951=1,'Data Transformation'!$G$3+0.5*'Data Transformation'!$W$25,IF(C3952=1,D3952-'Data Transformation'!$W$25,FALSE))</f>
        <v>0</v>
      </c>
      <c r="E3951" t="str">
        <f t="array" ref="E3951">IF(ISLOGICAL(D3951),"",FREQUENCY(IF('Data Transformation'!$B$425:$B$8425='Bin Analysis'!$B3939,'Data Transformation'!$G$425:$G$8425),D3951))</f>
        <v/>
      </c>
      <c r="F3951" t="str">
        <f t="shared" si="492"/>
        <v/>
      </c>
      <c r="G3951">
        <f>Weighting!$H$15</f>
        <v>0</v>
      </c>
      <c r="H3951">
        <f t="array" ref="H3951">FREQUENCY(IF('Data Transformation'!$B$4:$B$8425=B3939,'Data Transformation'!$G$4:$G$8425),'Bin Analysis'!$B3951)</f>
        <v>18</v>
      </c>
      <c r="I3951">
        <f t="shared" si="493"/>
        <v>1</v>
      </c>
      <c r="J3951">
        <f t="shared" si="494"/>
        <v>1</v>
      </c>
      <c r="K3951">
        <f>J3951*Weighting!$W$15</f>
        <v>3</v>
      </c>
      <c r="M3951" s="14"/>
    </row>
    <row r="3952" spans="1:25" x14ac:dyDescent="0.25">
      <c r="A3952" s="32" t="str">
        <f>IF(Weighting!$P$16&gt;0,B3952,"")</f>
        <v/>
      </c>
      <c r="B3952">
        <f>Weighting!$C$16</f>
        <v>1.631</v>
      </c>
      <c r="C3952">
        <f>Weighting!$F$16</f>
        <v>0</v>
      </c>
      <c r="D3952" t="b">
        <f>IF(C3952=1,'Data Transformation'!$G$3+0.5*'Data Transformation'!$W$25,IF(C3953=1,D3953-'Data Transformation'!$W$25,FALSE))</f>
        <v>0</v>
      </c>
      <c r="E3952" t="str">
        <f t="array" ref="E3952">IF(ISLOGICAL(D3952),"",FREQUENCY(IF('Data Transformation'!$B$425:$B$8425='Bin Analysis'!$B3939,'Data Transformation'!$G$425:$G$8425),D3952))</f>
        <v/>
      </c>
      <c r="F3952" t="str">
        <f t="shared" si="492"/>
        <v/>
      </c>
      <c r="G3952">
        <f>Weighting!$H$16</f>
        <v>0</v>
      </c>
      <c r="H3952">
        <f t="array" ref="H3952">FREQUENCY(IF('Data Transformation'!$B$4:$B$8425=B3939,'Data Transformation'!$G$4:$G$8425),'Bin Analysis'!$B3952)</f>
        <v>18</v>
      </c>
      <c r="I3952">
        <f t="shared" si="493"/>
        <v>0</v>
      </c>
      <c r="J3952">
        <f t="shared" si="494"/>
        <v>0</v>
      </c>
      <c r="K3952">
        <f>J3952*Weighting!$W$16</f>
        <v>0</v>
      </c>
      <c r="M3952" s="14"/>
    </row>
    <row r="3953" spans="1:25" x14ac:dyDescent="0.25">
      <c r="A3953" s="32" t="str">
        <f>IF(Weighting!$P$17&gt;0,B3953,"")</f>
        <v/>
      </c>
      <c r="B3953">
        <f>Weighting!$C$17</f>
        <v>1.762</v>
      </c>
      <c r="C3953">
        <f>Weighting!$F$17</f>
        <v>0</v>
      </c>
      <c r="D3953" t="b">
        <f>IF(C3953=1,'Data Transformation'!$G$3+0.5*'Data Transformation'!$W$25,IF(C3954=1,D3954-'Data Transformation'!$W$25,FALSE))</f>
        <v>0</v>
      </c>
      <c r="E3953" t="str">
        <f t="array" ref="E3953">IF(ISLOGICAL(D3953),"",FREQUENCY(IF('Data Transformation'!$B$425:$B$8425='Bin Analysis'!$B3939,'Data Transformation'!$G$425:$G$8425),D3953))</f>
        <v/>
      </c>
      <c r="F3953" t="str">
        <f t="shared" si="492"/>
        <v/>
      </c>
      <c r="G3953">
        <f>Weighting!$H$17</f>
        <v>0</v>
      </c>
      <c r="H3953">
        <f t="array" ref="H3953">FREQUENCY(IF('Data Transformation'!$B$4:$B$8425=B3939,'Data Transformation'!$G$4:$G$8425),'Bin Analysis'!$B3953)</f>
        <v>18</v>
      </c>
      <c r="I3953">
        <f t="shared" si="493"/>
        <v>0</v>
      </c>
      <c r="J3953">
        <f t="shared" si="494"/>
        <v>0</v>
      </c>
      <c r="K3953">
        <f>J3953*Weighting!$W$17</f>
        <v>0</v>
      </c>
      <c r="M3953" s="14"/>
    </row>
    <row r="3954" spans="1:25" x14ac:dyDescent="0.25">
      <c r="A3954" s="32" t="str">
        <f>IF(Weighting!$P$18&gt;0,B3954,"")</f>
        <v/>
      </c>
      <c r="B3954">
        <f>Weighting!$C$18</f>
        <v>1.893</v>
      </c>
      <c r="C3954">
        <f>Weighting!$F$18</f>
        <v>0</v>
      </c>
      <c r="D3954" t="b">
        <f>IF(C3954=1,'Data Transformation'!$G$3+0.5*'Data Transformation'!$W$25,IF(C3955=1,D3955-'Data Transformation'!$W$25,FALSE))</f>
        <v>0</v>
      </c>
      <c r="E3954" t="str">
        <f t="array" ref="E3954">IF(ISLOGICAL(D3954),"",FREQUENCY(IF('Data Transformation'!$B$425:$B$8425='Bin Analysis'!$B3939,'Data Transformation'!$G$425:$G$8425),D3954))</f>
        <v/>
      </c>
      <c r="F3954" t="str">
        <f t="shared" si="492"/>
        <v/>
      </c>
      <c r="G3954">
        <f>Weighting!$H$18</f>
        <v>0</v>
      </c>
      <c r="H3954">
        <f t="array" ref="H3954">FREQUENCY(IF('Data Transformation'!$B$4:$B$8425=B3939,'Data Transformation'!$G$4:$G$8425),'Bin Analysis'!$B3954)</f>
        <v>18</v>
      </c>
      <c r="I3954">
        <f t="shared" si="493"/>
        <v>0</v>
      </c>
      <c r="J3954">
        <f t="shared" si="494"/>
        <v>0</v>
      </c>
      <c r="K3954">
        <f>J3954*Weighting!$W$18</f>
        <v>0</v>
      </c>
      <c r="M3954" s="14"/>
    </row>
    <row r="3955" spans="1:25" x14ac:dyDescent="0.25">
      <c r="A3955" s="32" t="str">
        <f>IF(Weighting!$P$19&gt;0,B3955,"")</f>
        <v/>
      </c>
      <c r="B3955">
        <f>Weighting!$C$19</f>
        <v>2.024</v>
      </c>
      <c r="C3955">
        <f>Weighting!$F$19</f>
        <v>0</v>
      </c>
      <c r="D3955" t="b">
        <f>IF(C3955=1,'Data Transformation'!$G$3+0.5*'Data Transformation'!$W$25,IF(C3956=1,D3956-'Data Transformation'!$W$25,FALSE))</f>
        <v>0</v>
      </c>
      <c r="E3955" t="str">
        <f t="array" ref="E3955">IF(ISLOGICAL(D3955),"",FREQUENCY(IF('Data Transformation'!$B$425:$B$8425='Bin Analysis'!$B3939,'Data Transformation'!$G$425:$G$8425),D3955))</f>
        <v/>
      </c>
      <c r="F3955" t="str">
        <f t="shared" si="492"/>
        <v/>
      </c>
      <c r="G3955">
        <f>Weighting!$H$19</f>
        <v>0</v>
      </c>
      <c r="H3955">
        <f t="array" ref="H3955">FREQUENCY(IF('Data Transformation'!$B$4:$B$8425=B3939,'Data Transformation'!$G$4:$G$8425),'Bin Analysis'!$B3955)</f>
        <v>18</v>
      </c>
      <c r="I3955">
        <f t="shared" si="493"/>
        <v>0</v>
      </c>
      <c r="J3955">
        <f t="shared" si="494"/>
        <v>0</v>
      </c>
      <c r="K3955">
        <f>J3955*Weighting!$W$19</f>
        <v>0</v>
      </c>
      <c r="M3955" s="14"/>
    </row>
    <row r="3956" spans="1:25" x14ac:dyDescent="0.25">
      <c r="A3956" s="32" t="str">
        <f>IF(Weighting!$P$20&gt;0,B3956,"")</f>
        <v/>
      </c>
      <c r="B3956">
        <f>Weighting!$C$20</f>
        <v>2.1550000000000002</v>
      </c>
      <c r="C3956">
        <f>Weighting!$F$20</f>
        <v>0</v>
      </c>
      <c r="D3956" t="b">
        <f>IF(C3956=1,'Data Transformation'!$G$3+0.5*'Data Transformation'!$W$25,IF(C3957=1,D3957-'Data Transformation'!$W$25,FALSE))</f>
        <v>0</v>
      </c>
      <c r="E3956" t="str">
        <f t="array" ref="E3956">IF(ISLOGICAL(D3956),"",FREQUENCY(IF('Data Transformation'!$B$425:$B$8425='Bin Analysis'!$B3939,'Data Transformation'!$G$425:$G$8425),D3956))</f>
        <v/>
      </c>
      <c r="F3956" t="str">
        <f t="shared" si="492"/>
        <v/>
      </c>
      <c r="G3956">
        <f>Weighting!$H$20</f>
        <v>0</v>
      </c>
      <c r="H3956">
        <f t="array" ref="H3956">FREQUENCY(IF('Data Transformation'!$B$4:$B$8425=B3939,'Data Transformation'!$G$4:$G$8425),'Bin Analysis'!$B3956)</f>
        <v>18</v>
      </c>
      <c r="I3956">
        <f t="shared" si="493"/>
        <v>0</v>
      </c>
      <c r="J3956">
        <f t="shared" si="494"/>
        <v>0</v>
      </c>
      <c r="K3956">
        <f>J3956*Weighting!$W$20</f>
        <v>0</v>
      </c>
      <c r="M3956" s="14"/>
    </row>
    <row r="3957" spans="1:25" x14ac:dyDescent="0.25">
      <c r="A3957" s="32" t="str">
        <f>IF(Weighting!$P$21&gt;0,B3957,"")</f>
        <v/>
      </c>
      <c r="B3957">
        <f>Weighting!$C$21</f>
        <v>2.2860000000000005</v>
      </c>
      <c r="C3957">
        <f>Weighting!$F$21</f>
        <v>0</v>
      </c>
      <c r="D3957" t="b">
        <f>IF(C3957=1,'Data Transformation'!$G$3+0.5*'Data Transformation'!$W$25,IF(C3958=1,D3958-'Data Transformation'!$W$25,FALSE))</f>
        <v>0</v>
      </c>
      <c r="E3957" t="str">
        <f t="array" ref="E3957">IF(ISLOGICAL(D3957),"",FREQUENCY(IF('Data Transformation'!$B$425:$B$8425='Bin Analysis'!$B3939,'Data Transformation'!$G$425:$G$8425),D3957))</f>
        <v/>
      </c>
      <c r="F3957" t="str">
        <f t="shared" si="492"/>
        <v/>
      </c>
      <c r="G3957">
        <f>Weighting!$H$21</f>
        <v>0</v>
      </c>
      <c r="H3957">
        <f t="array" ref="H3957">FREQUENCY(IF('Data Transformation'!$B$4:$B$8425=B3939,'Data Transformation'!$G$4:$G$8425),'Bin Analysis'!$B3957)</f>
        <v>18</v>
      </c>
      <c r="I3957">
        <f t="shared" si="493"/>
        <v>0</v>
      </c>
      <c r="J3957">
        <f t="shared" si="494"/>
        <v>0</v>
      </c>
      <c r="K3957">
        <f>J3957*Weighting!$W$21</f>
        <v>0</v>
      </c>
      <c r="M3957" s="14"/>
    </row>
    <row r="3958" spans="1:25" x14ac:dyDescent="0.25">
      <c r="A3958" s="32" t="str">
        <f>IF(Weighting!$P$22&gt;0,B3958,"")</f>
        <v/>
      </c>
      <c r="B3958">
        <f>Weighting!$C$22</f>
        <v>2.4170000000000007</v>
      </c>
      <c r="C3958">
        <f>Weighting!$F$22</f>
        <v>0</v>
      </c>
      <c r="D3958" t="b">
        <f>IF(C3958=1,'Data Transformation'!$G$3+0.5*'Data Transformation'!$W$25,IF(C3959=1,D3959-'Data Transformation'!$W$25,FALSE))</f>
        <v>0</v>
      </c>
      <c r="E3958" t="str">
        <f t="array" ref="E3958">IF(ISLOGICAL(D3958),"",FREQUENCY(IF('Data Transformation'!$B$425:$B$8425='Bin Analysis'!$B3939,'Data Transformation'!$G$425:$G$8425),D3958))</f>
        <v/>
      </c>
      <c r="F3958" t="str">
        <f t="shared" si="492"/>
        <v/>
      </c>
      <c r="G3958">
        <f>Weighting!$H$22</f>
        <v>0</v>
      </c>
      <c r="H3958">
        <f t="array" ref="H3958">FREQUENCY(IF('Data Transformation'!$B$4:$B$8425=B3939,'Data Transformation'!$G$4:$G$8425),'Bin Analysis'!$B3958)</f>
        <v>18</v>
      </c>
      <c r="I3958">
        <f t="shared" si="493"/>
        <v>0</v>
      </c>
      <c r="J3958">
        <f t="shared" si="494"/>
        <v>0</v>
      </c>
      <c r="K3958">
        <f>J3958*Weighting!$W$22</f>
        <v>0</v>
      </c>
      <c r="M3958" s="14"/>
    </row>
    <row r="3959" spans="1:25" x14ac:dyDescent="0.25">
      <c r="A3959" s="32" t="str">
        <f>IF(Weighting!$P$23&gt;0,B3959,"")</f>
        <v/>
      </c>
      <c r="B3959">
        <f>Weighting!$C$23</f>
        <v>2.5480000000000009</v>
      </c>
      <c r="C3959">
        <f>Weighting!$F$23</f>
        <v>0</v>
      </c>
      <c r="D3959" t="b">
        <f>IF(C3959=1,'Data Transformation'!$G$3+0.5*'Data Transformation'!$W$25,IF(C3960=1,D3960-'Data Transformation'!$W$25,FALSE))</f>
        <v>0</v>
      </c>
      <c r="E3959" t="str">
        <f t="array" ref="E3959">IF(ISLOGICAL(D3959),"",FREQUENCY(IF('Data Transformation'!$B$425:$B$8425='Bin Analysis'!$B3939,'Data Transformation'!$G$425:$G$8425),D3959))</f>
        <v/>
      </c>
      <c r="F3959" t="str">
        <f t="shared" si="492"/>
        <v/>
      </c>
      <c r="G3959">
        <f>Weighting!$H$23</f>
        <v>0</v>
      </c>
      <c r="H3959">
        <f t="array" ref="H3959">FREQUENCY(IF('Data Transformation'!$B$4:$B$8425=B3939,'Data Transformation'!$G$4:$G$8425),'Bin Analysis'!$B3959)</f>
        <v>18</v>
      </c>
      <c r="I3959">
        <f t="shared" si="493"/>
        <v>0</v>
      </c>
      <c r="J3959">
        <f t="shared" si="494"/>
        <v>0</v>
      </c>
      <c r="K3959">
        <f>J3959*Weighting!$W$23</f>
        <v>0</v>
      </c>
      <c r="M3959" s="14"/>
    </row>
    <row r="3960" spans="1:25" x14ac:dyDescent="0.25">
      <c r="A3960" s="32" t="str">
        <f>IF(Weighting!$P$24&gt;0,B3960,"")</f>
        <v/>
      </c>
      <c r="B3960">
        <f>Weighting!$C$24</f>
        <v>2.6790000000000012</v>
      </c>
      <c r="C3960">
        <f>Weighting!$F$24</f>
        <v>0</v>
      </c>
      <c r="D3960" t="b">
        <f>IF(C3960=1,'Data Transformation'!$G$3+0.5*'Data Transformation'!$W$25,IF(C3961=1,D3961-'Data Transformation'!$W$25,FALSE))</f>
        <v>0</v>
      </c>
      <c r="E3960" t="str">
        <f t="array" ref="E3960">IF(ISLOGICAL(D3960),"",FREQUENCY(IF('Data Transformation'!$B$425:$B$8425='Bin Analysis'!$B3939,'Data Transformation'!$G$425:$G$8425),D3960))</f>
        <v/>
      </c>
      <c r="F3960" t="str">
        <f t="shared" si="492"/>
        <v/>
      </c>
      <c r="G3960">
        <f>Weighting!$H$24</f>
        <v>0</v>
      </c>
      <c r="H3960">
        <f t="array" ref="H3960">FREQUENCY(IF('Data Transformation'!$B$4:$B$8425=B3939,'Data Transformation'!$G$4:$G$8425),'Bin Analysis'!$B3960)</f>
        <v>18</v>
      </c>
      <c r="I3960">
        <f t="shared" si="493"/>
        <v>0</v>
      </c>
      <c r="J3960">
        <f t="shared" si="494"/>
        <v>0</v>
      </c>
      <c r="K3960">
        <f>J3960*Weighting!$W$24</f>
        <v>0</v>
      </c>
      <c r="M3960" s="14"/>
    </row>
    <row r="3961" spans="1:25" x14ac:dyDescent="0.25">
      <c r="A3961" s="32" t="str">
        <f>IF(Weighting!$P$25&gt;0,B3961,"")</f>
        <v/>
      </c>
      <c r="B3961">
        <f>Weighting!$C$25</f>
        <v>2.8100000000000014</v>
      </c>
      <c r="C3961">
        <f>Weighting!$F$25</f>
        <v>0</v>
      </c>
      <c r="D3961" t="b">
        <f>IF(C3961=1,'Data Transformation'!$G$3+0.5*'Data Transformation'!$W$25,IF(C3962=1,D3962-'Data Transformation'!$W$25,FALSE))</f>
        <v>0</v>
      </c>
      <c r="E3961" t="str">
        <f t="array" ref="E3961">IF(ISLOGICAL(D3961),"",FREQUENCY(IF('Data Transformation'!$B$425:$B$8425='Bin Analysis'!$B3939,'Data Transformation'!$G$425:$G$8425),D3961))</f>
        <v/>
      </c>
      <c r="F3961" t="str">
        <f t="shared" si="492"/>
        <v/>
      </c>
      <c r="G3961">
        <f>Weighting!$H$25</f>
        <v>0</v>
      </c>
      <c r="H3961">
        <f t="array" ref="H3961">FREQUENCY(IF('Data Transformation'!$B$4:$B$8425=B3939,'Data Transformation'!$G$4:$G$8425),'Bin Analysis'!$B3961)</f>
        <v>18</v>
      </c>
      <c r="I3961">
        <f t="shared" si="493"/>
        <v>0</v>
      </c>
      <c r="J3961">
        <f t="shared" si="494"/>
        <v>0</v>
      </c>
      <c r="K3961">
        <f>J3961*Weighting!$W$25</f>
        <v>0</v>
      </c>
      <c r="M3961" s="14"/>
    </row>
    <row r="3962" spans="1:25" x14ac:dyDescent="0.25">
      <c r="N3962" s="55"/>
      <c r="O3962"/>
      <c r="P3962"/>
      <c r="Q3962"/>
      <c r="R3962"/>
    </row>
    <row r="3963" spans="1:25" ht="23.25" x14ac:dyDescent="0.35">
      <c r="A3963" s="21" t="s">
        <v>0</v>
      </c>
      <c r="B3963" s="21">
        <f>IFERROR(VLOOKUP(C3963,'Data Transformation'!$L$6:$M$426,2,FALSE),"")</f>
        <v>165</v>
      </c>
      <c r="C3963" s="21">
        <f>C3939+1</f>
        <v>165</v>
      </c>
      <c r="D3963" s="21"/>
      <c r="E3963" s="21"/>
      <c r="F3963" s="21"/>
      <c r="G3963" s="21"/>
      <c r="H3963" s="22"/>
      <c r="I3963" s="22"/>
      <c r="J3963" s="22"/>
      <c r="K3963" s="21"/>
      <c r="L3963" s="21">
        <f>B3963</f>
        <v>165</v>
      </c>
      <c r="M3963" s="23">
        <f>INDEX('Data Transformation'!$O$4:$O$424,MATCH($B3963,'Data Transformation'!$M$4:$M$424,0),MATCH($M$2,'Data Transformation'!$O$3,0))</f>
        <v>18</v>
      </c>
      <c r="N3963" s="27">
        <f>IF('Input and Summary Results'!$J$16="minimum",'Bin Analysis'!X3964/(M3963-1),'Bin Analysis'!Y3963/('Bin Analysis'!M3963-1))</f>
        <v>0</v>
      </c>
      <c r="O3963" s="27">
        <f>IF(M3963=FALSE,NA(),(VLOOKUP(1,C3966:K3985,4,FALSE))/(M3963-1))</f>
        <v>5.8823529411764705E-2</v>
      </c>
      <c r="P3963" s="27">
        <f>IF(M3963=FALSE,NA(),SUM(J3966:J3985)/Weighting!$S$5)</f>
        <v>0.6</v>
      </c>
      <c r="Q3963" s="27">
        <f>IF(M3963=FALSE,NA(),SUM(K3966:K3985)/Weighting!$S$6)</f>
        <v>0.52173913043478259</v>
      </c>
      <c r="R3963" s="27">
        <f>IF(M3963=FALSE,NA(),(VLOOKUP(1,G3966:K3985,3,FALSE))/(M3963-1))</f>
        <v>0.58823529411764708</v>
      </c>
      <c r="S3963" s="22" t="str">
        <f>IF(M3963=FALSE,NA(),IF(SUM(J3966:J3985)=2,"yes","no"))</f>
        <v>no</v>
      </c>
      <c r="X3963" s="2" cm="2">
        <f t="array" ref="X3963:X3964">FREQUENCY(IF('Data Transformation'!$B$425:$B$6424='Bin Analysis'!L3963,'Data Transformation'!$G$425:$G$6424),'Data Transformation'!$U$11)</f>
        <v>17</v>
      </c>
      <c r="Y3963" s="2" cm="2">
        <f t="array" ref="Y3963:Y3964">FREQUENCY(IF('Data Transformation'!$B$425:$B$6424='Bin Analysis'!L3963,'Data Transformation'!$G$425:$G$6424),'Data Transformation'!$U$12)</f>
        <v>16</v>
      </c>
    </row>
    <row r="3964" spans="1:25" x14ac:dyDescent="0.25">
      <c r="A3964" s="14" t="s">
        <v>66</v>
      </c>
      <c r="B3964" t="s">
        <v>47</v>
      </c>
      <c r="C3964" t="s">
        <v>5</v>
      </c>
      <c r="D3964" t="s">
        <v>99</v>
      </c>
      <c r="E3964" t="s">
        <v>100</v>
      </c>
      <c r="F3964" t="s">
        <v>101</v>
      </c>
      <c r="G3964" t="s">
        <v>69</v>
      </c>
      <c r="H3964" t="s">
        <v>31</v>
      </c>
      <c r="I3964" t="s">
        <v>32</v>
      </c>
      <c r="J3964" t="s">
        <v>46</v>
      </c>
      <c r="K3964" s="14" t="s">
        <v>45</v>
      </c>
      <c r="M3964" s="14"/>
      <c r="X3964" s="2">
        <v>0</v>
      </c>
      <c r="Y3964" s="2">
        <v>1</v>
      </c>
    </row>
    <row r="3965" spans="1:25" x14ac:dyDescent="0.25">
      <c r="A3965" s="32"/>
      <c r="D3965" t="b">
        <f>IF(C3965=1,'Data Transformation'!$G$3+0.5*'Data Transformation'!$W$25,IF(C3966=1,D3966-'Data Transformation'!$W$25,FALSE))</f>
        <v>0</v>
      </c>
      <c r="E3965" t="str">
        <f t="array" ref="E3965">IF(ISLOGICAL(D3965),"",FREQUENCY(IF('Data Transformation'!$B$425:$B$8425='Bin Analysis'!$B3963,'Data Transformation'!$G$425:$G$8425),D3965))</f>
        <v/>
      </c>
      <c r="F3965" t="str">
        <f>IF(ISLOGICAL(D3965),"",E3965-E3964)</f>
        <v/>
      </c>
      <c r="M3965" s="14"/>
    </row>
    <row r="3966" spans="1:25" x14ac:dyDescent="0.25">
      <c r="A3966" s="32">
        <f>IF(Weighting!$P$6&gt;0,B3966,"")</f>
        <v>0.32100000000000001</v>
      </c>
      <c r="B3966">
        <f>Weighting!$C$6</f>
        <v>0.32100000000000001</v>
      </c>
      <c r="C3966">
        <f>Weighting!$F$6</f>
        <v>0</v>
      </c>
      <c r="D3966" t="b">
        <f>IF(C3966=1,'Data Transformation'!$G$3+0.5*'Data Transformation'!$W$25,IF(C3967=1,D3967-'Data Transformation'!$W$25,FALSE))</f>
        <v>0</v>
      </c>
      <c r="E3966" t="str">
        <f t="array" ref="E3966">IF(ISLOGICAL(D3966),"",FREQUENCY(IF('Data Transformation'!$B$425:$B$8425='Bin Analysis'!$B3963,'Data Transformation'!$G$425:$G$8425),D3966))</f>
        <v/>
      </c>
      <c r="F3966" t="str">
        <f>IF(ISLOGICAL(D3966),"",E3966-E3965)</f>
        <v/>
      </c>
      <c r="G3966">
        <f>Weighting!$H$6</f>
        <v>1</v>
      </c>
      <c r="H3966">
        <f t="array" ref="H3966">FREQUENCY(IF('Data Transformation'!$B$4:$B$8425=B3963,'Data Transformation'!$G$4:$G$8425),'Bin Analysis'!$B3966)</f>
        <v>10</v>
      </c>
      <c r="I3966">
        <f>H3966-H3965</f>
        <v>10</v>
      </c>
      <c r="J3966">
        <f>IF(I3966=0,0,1)</f>
        <v>1</v>
      </c>
      <c r="K3966">
        <f>J3966*Weighting!$W$6</f>
        <v>1</v>
      </c>
      <c r="M3966" s="14"/>
    </row>
    <row r="3967" spans="1:25" x14ac:dyDescent="0.25">
      <c r="A3967" s="32">
        <f>IF(Weighting!$P$7&gt;0,B3967,"")</f>
        <v>0.45200000000000001</v>
      </c>
      <c r="B3967">
        <f>Weighting!$C$7</f>
        <v>0.45200000000000001</v>
      </c>
      <c r="C3967">
        <f>Weighting!$F$7</f>
        <v>0</v>
      </c>
      <c r="D3967" t="b">
        <f>IF(C3967=1,'Data Transformation'!$G$3+0.5*'Data Transformation'!$W$25,IF(C3968=1,D3968-'Data Transformation'!$W$25,FALSE))</f>
        <v>0</v>
      </c>
      <c r="E3967" t="str">
        <f t="array" ref="E3967">IF(ISLOGICAL(D3967),"",FREQUENCY(IF('Data Transformation'!$B$425:$B$8425='Bin Analysis'!$B3963,'Data Transformation'!$G$425:$G$8425),D3967))</f>
        <v/>
      </c>
      <c r="F3967" t="str">
        <f t="shared" ref="F3967:F3985" si="495">IF(ISLOGICAL(D3967),"",E3967-E3966)</f>
        <v/>
      </c>
      <c r="G3967">
        <f>Weighting!$H$7</f>
        <v>0</v>
      </c>
      <c r="H3967">
        <f t="array" ref="H3967">FREQUENCY(IF('Data Transformation'!$B$4:$B$8425=B3963,'Data Transformation'!$G$4:$G$8425),'Bin Analysis'!$B3967)</f>
        <v>12</v>
      </c>
      <c r="I3967">
        <f t="shared" ref="I3967:I3985" si="496">H3967-H3966</f>
        <v>2</v>
      </c>
      <c r="J3967">
        <f>IF(I3967=0,0,1)</f>
        <v>1</v>
      </c>
      <c r="K3967">
        <f>J3967*Weighting!$W$7</f>
        <v>2</v>
      </c>
      <c r="M3967" s="14"/>
    </row>
    <row r="3968" spans="1:25" x14ac:dyDescent="0.25">
      <c r="A3968" s="32">
        <f>IF(Weighting!$P$8&gt;0,B3968,"")</f>
        <v>0.58299999999999996</v>
      </c>
      <c r="B3968">
        <f>Weighting!$C$8</f>
        <v>0.58299999999999996</v>
      </c>
      <c r="C3968">
        <f>Weighting!$F$8</f>
        <v>0</v>
      </c>
      <c r="D3968" t="b">
        <f>IF(C3968=1,'Data Transformation'!$G$3+0.5*'Data Transformation'!$W$25,IF(C3969=1,D3969-'Data Transformation'!$W$25,FALSE))</f>
        <v>0</v>
      </c>
      <c r="E3968" t="str">
        <f t="array" ref="E3968">IF(ISLOGICAL(D3968),"",FREQUENCY(IF('Data Transformation'!$B$425:$B$8425='Bin Analysis'!$B3963,'Data Transformation'!$G$425:$G$8425),D3968))</f>
        <v/>
      </c>
      <c r="F3968" t="str">
        <f t="shared" si="495"/>
        <v/>
      </c>
      <c r="G3968">
        <f>Weighting!$H$8</f>
        <v>0</v>
      </c>
      <c r="H3968">
        <f t="array" ref="H3968">FREQUENCY(IF('Data Transformation'!$B$4:$B$8425=B3963,'Data Transformation'!$G$4:$G$8425),'Bin Analysis'!$B3968)</f>
        <v>14</v>
      </c>
      <c r="I3968">
        <f t="shared" si="496"/>
        <v>2</v>
      </c>
      <c r="J3968">
        <f t="shared" ref="J3968:J3985" si="497">IF(I3968=0,0,1)</f>
        <v>1</v>
      </c>
      <c r="K3968">
        <f>J3968*Weighting!$W$8</f>
        <v>3</v>
      </c>
      <c r="M3968" s="14"/>
    </row>
    <row r="3969" spans="1:13" x14ac:dyDescent="0.25">
      <c r="A3969" s="32">
        <f>IF(Weighting!$P$9&gt;0,B3969,"")</f>
        <v>0.71399999999999997</v>
      </c>
      <c r="B3969" s="50">
        <f>Weighting!$C$9</f>
        <v>0.71399999999999997</v>
      </c>
      <c r="C3969">
        <f>Weighting!$F$9</f>
        <v>0</v>
      </c>
      <c r="D3969" t="b">
        <f>IF(C3969=1,'Data Transformation'!$G$3+0.5*'Data Transformation'!$W$25,IF(C3970=1,D3970-'Data Transformation'!$W$25,FALSE))</f>
        <v>0</v>
      </c>
      <c r="E3969" t="str">
        <f t="array" ref="E3969">IF(ISLOGICAL(D3969),"",FREQUENCY(IF('Data Transformation'!$B$425:$B$8425='Bin Analysis'!$B3963,'Data Transformation'!$G$425:$G$8425),D3969))</f>
        <v/>
      </c>
      <c r="F3969" t="str">
        <f t="shared" si="495"/>
        <v/>
      </c>
      <c r="G3969">
        <f>Weighting!$H$9</f>
        <v>0</v>
      </c>
      <c r="H3969">
        <f t="array" ref="H3969">FREQUENCY(IF('Data Transformation'!$B$4:$B$8425=B3963,'Data Transformation'!$G$4:$G$8425),'Bin Analysis'!$B3969)</f>
        <v>16</v>
      </c>
      <c r="I3969">
        <f t="shared" si="496"/>
        <v>2</v>
      </c>
      <c r="J3969">
        <f t="shared" si="497"/>
        <v>1</v>
      </c>
      <c r="K3969">
        <f>J3969*Weighting!$W$9</f>
        <v>3</v>
      </c>
      <c r="M3969" s="14"/>
    </row>
    <row r="3970" spans="1:13" x14ac:dyDescent="0.25">
      <c r="A3970" s="32">
        <f>IF(Weighting!$P$10&gt;0,B3970,"")</f>
        <v>0.84499999999999997</v>
      </c>
      <c r="B3970">
        <f>Weighting!$C$10</f>
        <v>0.84499999999999997</v>
      </c>
      <c r="C3970">
        <f>Weighting!$F$10</f>
        <v>0</v>
      </c>
      <c r="D3970" t="b">
        <f>IF(C3970=1,'Data Transformation'!$G$3+0.5*'Data Transformation'!$W$25,IF(C3971=1,D3971-'Data Transformation'!$W$25,FALSE))</f>
        <v>0</v>
      </c>
      <c r="E3970" t="str">
        <f t="array" ref="E3970">IF(ISLOGICAL(D3970),"",FREQUENCY(IF('Data Transformation'!$B$425:$B$8425='Bin Analysis'!$B3963,'Data Transformation'!$G$425:$G$8425),D3970))</f>
        <v/>
      </c>
      <c r="F3970" t="str">
        <f t="shared" si="495"/>
        <v/>
      </c>
      <c r="G3970">
        <f>Weighting!$H$10</f>
        <v>0</v>
      </c>
      <c r="H3970">
        <f t="array" ref="H3970">FREQUENCY(IF('Data Transformation'!$B$4:$B$8425=B3963,'Data Transformation'!$G$4:$G$8425),'Bin Analysis'!$B3970)</f>
        <v>16</v>
      </c>
      <c r="I3970">
        <f t="shared" si="496"/>
        <v>0</v>
      </c>
      <c r="J3970">
        <f t="shared" si="497"/>
        <v>0</v>
      </c>
      <c r="K3970">
        <f>J3970*Weighting!$W$10</f>
        <v>0</v>
      </c>
      <c r="M3970" s="14"/>
    </row>
    <row r="3971" spans="1:13" x14ac:dyDescent="0.25">
      <c r="A3971" s="32">
        <f>IF(Weighting!$P$11&gt;0,B3971,"")</f>
        <v>0.97599999999999998</v>
      </c>
      <c r="B3971">
        <f>Weighting!$C$11</f>
        <v>0.97599999999999998</v>
      </c>
      <c r="C3971">
        <f>Weighting!$F$11</f>
        <v>0</v>
      </c>
      <c r="D3971">
        <f>IF(C3971=1,'Data Transformation'!$G$3+0.5*'Data Transformation'!$W$25,IF(C3972=1,D3972-'Data Transformation'!$W$25,FALSE))</f>
        <v>0.86899999999999999</v>
      </c>
      <c r="E3971">
        <f t="array" ref="E3971">IF(ISLOGICAL(D3971),"",FREQUENCY(IF('Data Transformation'!$B$425:$B$8425='Bin Analysis'!$B3963,'Data Transformation'!$G$425:$G$8425),D3971))</f>
        <v>16</v>
      </c>
      <c r="F3971" t="e">
        <f t="shared" si="495"/>
        <v>#VALUE!</v>
      </c>
      <c r="G3971">
        <f>Weighting!$H$11</f>
        <v>0</v>
      </c>
      <c r="H3971">
        <f t="array" ref="H3971">FREQUENCY(IF('Data Transformation'!$B$4:$B$8425=B3963,'Data Transformation'!$G$4:$G$8425),'Bin Analysis'!$B3971)</f>
        <v>17</v>
      </c>
      <c r="I3971">
        <f t="shared" si="496"/>
        <v>1</v>
      </c>
      <c r="J3971">
        <f t="shared" si="497"/>
        <v>1</v>
      </c>
      <c r="K3971">
        <f>J3971*Weighting!$W$11</f>
        <v>2</v>
      </c>
      <c r="M3971" s="14"/>
    </row>
    <row r="3972" spans="1:13" x14ac:dyDescent="0.25">
      <c r="A3972" s="32">
        <f>IF(Weighting!$P$12&gt;0,B3972,"")</f>
        <v>1.107</v>
      </c>
      <c r="B3972">
        <f>Weighting!$C$12</f>
        <v>1.107</v>
      </c>
      <c r="C3972">
        <f>Weighting!$F$12</f>
        <v>1</v>
      </c>
      <c r="D3972">
        <f>IF(C3972=1,'Data Transformation'!$G$3+0.5*'Data Transformation'!$W$25,IF(C3973=1,D3973-'Data Transformation'!$W$25,FALSE))</f>
        <v>1.131</v>
      </c>
      <c r="E3972">
        <f t="array" ref="E3972">IF(ISLOGICAL(D3972),"",FREQUENCY(IF('Data Transformation'!$B$425:$B$8425='Bin Analysis'!$B3963,'Data Transformation'!$G$425:$G$8425),D3972))</f>
        <v>17</v>
      </c>
      <c r="F3972">
        <f t="shared" si="495"/>
        <v>1</v>
      </c>
      <c r="G3972">
        <f>Weighting!$H$12</f>
        <v>0</v>
      </c>
      <c r="H3972">
        <f t="array" ref="H3972">FREQUENCY(IF('Data Transformation'!$B$4:$B$8425=B3963,'Data Transformation'!$G$4:$G$8425),'Bin Analysis'!$B3972)</f>
        <v>18</v>
      </c>
      <c r="I3972">
        <f t="shared" si="496"/>
        <v>1</v>
      </c>
      <c r="J3972">
        <f t="shared" si="497"/>
        <v>1</v>
      </c>
      <c r="K3972">
        <f>J3972*Weighting!$W$12</f>
        <v>1</v>
      </c>
      <c r="M3972" s="14"/>
    </row>
    <row r="3973" spans="1:13" x14ac:dyDescent="0.25">
      <c r="A3973" s="32">
        <f>IF(Weighting!$P$13&gt;0,B3973,"")</f>
        <v>1.238</v>
      </c>
      <c r="B3973">
        <f>Weighting!$C$13</f>
        <v>1.238</v>
      </c>
      <c r="C3973">
        <f>Weighting!$F$13</f>
        <v>0</v>
      </c>
      <c r="D3973" t="b">
        <f>IF(C3973=1,'Data Transformation'!$G$3+0.5*'Data Transformation'!$W$25,IF(C3974=1,D3974-'Data Transformation'!$W$25,FALSE))</f>
        <v>0</v>
      </c>
      <c r="E3973" t="str">
        <f t="array" ref="E3973">IF(ISLOGICAL(D3973),"",FREQUENCY(IF('Data Transformation'!$B$425:$B$8425='Bin Analysis'!$B3963,'Data Transformation'!$G$425:$G$8425),D3973))</f>
        <v/>
      </c>
      <c r="F3973" t="str">
        <f t="shared" si="495"/>
        <v/>
      </c>
      <c r="G3973">
        <f>Weighting!$H$13</f>
        <v>0</v>
      </c>
      <c r="H3973">
        <f t="array" ref="H3973">FREQUENCY(IF('Data Transformation'!$B$4:$B$8425=B3963,'Data Transformation'!$G$4:$G$8425),'Bin Analysis'!$B3973)</f>
        <v>18</v>
      </c>
      <c r="I3973">
        <f t="shared" si="496"/>
        <v>0</v>
      </c>
      <c r="J3973">
        <f t="shared" si="497"/>
        <v>0</v>
      </c>
      <c r="K3973">
        <f>J3973*Weighting!$W$13</f>
        <v>0</v>
      </c>
      <c r="M3973" s="14"/>
    </row>
    <row r="3974" spans="1:13" x14ac:dyDescent="0.25">
      <c r="A3974" s="32">
        <f>IF(Weighting!$P$14&gt;0,B3974,"")</f>
        <v>1.369</v>
      </c>
      <c r="B3974">
        <f>Weighting!$C$14</f>
        <v>1.369</v>
      </c>
      <c r="C3974">
        <f>Weighting!$F$14</f>
        <v>0</v>
      </c>
      <c r="D3974" t="b">
        <f>IF(C3974=1,'Data Transformation'!$G$3+0.5*'Data Transformation'!$W$25,IF(C3975=1,D3975-'Data Transformation'!$W$25,FALSE))</f>
        <v>0</v>
      </c>
      <c r="E3974" t="str">
        <f t="array" ref="E3974">IF(ISLOGICAL(D3974),"",FREQUENCY(IF('Data Transformation'!$B$425:$B$8425='Bin Analysis'!$B3963,'Data Transformation'!$G$425:$G$8425),D3974))</f>
        <v/>
      </c>
      <c r="F3974" t="str">
        <f t="shared" si="495"/>
        <v/>
      </c>
      <c r="G3974">
        <f>Weighting!$H$14</f>
        <v>0</v>
      </c>
      <c r="H3974">
        <f t="array" ref="H3974">FREQUENCY(IF('Data Transformation'!$B$4:$B$8425=B3963,'Data Transformation'!$G$4:$G$8425),'Bin Analysis'!$B3974)</f>
        <v>18</v>
      </c>
      <c r="I3974">
        <f t="shared" si="496"/>
        <v>0</v>
      </c>
      <c r="J3974">
        <f t="shared" si="497"/>
        <v>0</v>
      </c>
      <c r="K3974">
        <f>J3974*Weighting!$W$14</f>
        <v>0</v>
      </c>
      <c r="M3974" s="14"/>
    </row>
    <row r="3975" spans="1:13" x14ac:dyDescent="0.25">
      <c r="A3975" s="32">
        <f>IF(Weighting!$P$15&gt;0,B3975,"")</f>
        <v>1.5000009999999999</v>
      </c>
      <c r="B3975">
        <f>Weighting!$C$15</f>
        <v>1.5000009999999999</v>
      </c>
      <c r="C3975">
        <f>Weighting!$F$15</f>
        <v>0</v>
      </c>
      <c r="D3975" t="b">
        <f>IF(C3975=1,'Data Transformation'!$G$3+0.5*'Data Transformation'!$W$25,IF(C3976=1,D3976-'Data Transformation'!$W$25,FALSE))</f>
        <v>0</v>
      </c>
      <c r="E3975" t="str">
        <f t="array" ref="E3975">IF(ISLOGICAL(D3975),"",FREQUENCY(IF('Data Transformation'!$B$425:$B$8425='Bin Analysis'!$B3963,'Data Transformation'!$G$425:$G$8425),D3975))</f>
        <v/>
      </c>
      <c r="F3975" t="str">
        <f t="shared" si="495"/>
        <v/>
      </c>
      <c r="G3975">
        <f>Weighting!$H$15</f>
        <v>0</v>
      </c>
      <c r="H3975">
        <f t="array" ref="H3975">FREQUENCY(IF('Data Transformation'!$B$4:$B$8425=B3963,'Data Transformation'!$G$4:$G$8425),'Bin Analysis'!$B3975)</f>
        <v>18</v>
      </c>
      <c r="I3975">
        <f t="shared" si="496"/>
        <v>0</v>
      </c>
      <c r="J3975">
        <f t="shared" si="497"/>
        <v>0</v>
      </c>
      <c r="K3975">
        <f>J3975*Weighting!$W$15</f>
        <v>0</v>
      </c>
      <c r="M3975" s="14"/>
    </row>
    <row r="3976" spans="1:13" x14ac:dyDescent="0.25">
      <c r="A3976" s="32" t="str">
        <f>IF(Weighting!$P$16&gt;0,B3976,"")</f>
        <v/>
      </c>
      <c r="B3976">
        <f>Weighting!$C$16</f>
        <v>1.631</v>
      </c>
      <c r="C3976">
        <f>Weighting!$F$16</f>
        <v>0</v>
      </c>
      <c r="D3976" t="b">
        <f>IF(C3976=1,'Data Transformation'!$G$3+0.5*'Data Transformation'!$W$25,IF(C3977=1,D3977-'Data Transformation'!$W$25,FALSE))</f>
        <v>0</v>
      </c>
      <c r="E3976" t="str">
        <f t="array" ref="E3976">IF(ISLOGICAL(D3976),"",FREQUENCY(IF('Data Transformation'!$B$425:$B$8425='Bin Analysis'!$B3963,'Data Transformation'!$G$425:$G$8425),D3976))</f>
        <v/>
      </c>
      <c r="F3976" t="str">
        <f t="shared" si="495"/>
        <v/>
      </c>
      <c r="G3976">
        <f>Weighting!$H$16</f>
        <v>0</v>
      </c>
      <c r="H3976">
        <f t="array" ref="H3976">FREQUENCY(IF('Data Transformation'!$B$4:$B$8425=B3963,'Data Transformation'!$G$4:$G$8425),'Bin Analysis'!$B3976)</f>
        <v>18</v>
      </c>
      <c r="I3976">
        <f t="shared" si="496"/>
        <v>0</v>
      </c>
      <c r="J3976">
        <f t="shared" si="497"/>
        <v>0</v>
      </c>
      <c r="K3976">
        <f>J3976*Weighting!$W$16</f>
        <v>0</v>
      </c>
      <c r="M3976" s="14"/>
    </row>
    <row r="3977" spans="1:13" x14ac:dyDescent="0.25">
      <c r="A3977" s="32" t="str">
        <f>IF(Weighting!$P$17&gt;0,B3977,"")</f>
        <v/>
      </c>
      <c r="B3977">
        <f>Weighting!$C$17</f>
        <v>1.762</v>
      </c>
      <c r="C3977">
        <f>Weighting!$F$17</f>
        <v>0</v>
      </c>
      <c r="D3977" t="b">
        <f>IF(C3977=1,'Data Transformation'!$G$3+0.5*'Data Transformation'!$W$25,IF(C3978=1,D3978-'Data Transformation'!$W$25,FALSE))</f>
        <v>0</v>
      </c>
      <c r="E3977" t="str">
        <f t="array" ref="E3977">IF(ISLOGICAL(D3977),"",FREQUENCY(IF('Data Transformation'!$B$425:$B$8425='Bin Analysis'!$B3963,'Data Transformation'!$G$425:$G$8425),D3977))</f>
        <v/>
      </c>
      <c r="F3977" t="str">
        <f t="shared" si="495"/>
        <v/>
      </c>
      <c r="G3977">
        <f>Weighting!$H$17</f>
        <v>0</v>
      </c>
      <c r="H3977">
        <f t="array" ref="H3977">FREQUENCY(IF('Data Transformation'!$B$4:$B$8425=B3963,'Data Transformation'!$G$4:$G$8425),'Bin Analysis'!$B3977)</f>
        <v>18</v>
      </c>
      <c r="I3977">
        <f t="shared" si="496"/>
        <v>0</v>
      </c>
      <c r="J3977">
        <f t="shared" si="497"/>
        <v>0</v>
      </c>
      <c r="K3977">
        <f>J3977*Weighting!$W$17</f>
        <v>0</v>
      </c>
      <c r="M3977" s="14"/>
    </row>
    <row r="3978" spans="1:13" x14ac:dyDescent="0.25">
      <c r="A3978" s="32" t="str">
        <f>IF(Weighting!$P$18&gt;0,B3978,"")</f>
        <v/>
      </c>
      <c r="B3978">
        <f>Weighting!$C$18</f>
        <v>1.893</v>
      </c>
      <c r="C3978">
        <f>Weighting!$F$18</f>
        <v>0</v>
      </c>
      <c r="D3978" t="b">
        <f>IF(C3978=1,'Data Transformation'!$G$3+0.5*'Data Transformation'!$W$25,IF(C3979=1,D3979-'Data Transformation'!$W$25,FALSE))</f>
        <v>0</v>
      </c>
      <c r="E3978" t="str">
        <f t="array" ref="E3978">IF(ISLOGICAL(D3978),"",FREQUENCY(IF('Data Transformation'!$B$425:$B$8425='Bin Analysis'!$B3963,'Data Transformation'!$G$425:$G$8425),D3978))</f>
        <v/>
      </c>
      <c r="F3978" t="str">
        <f t="shared" si="495"/>
        <v/>
      </c>
      <c r="G3978">
        <f>Weighting!$H$18</f>
        <v>0</v>
      </c>
      <c r="H3978">
        <f t="array" ref="H3978">FREQUENCY(IF('Data Transformation'!$B$4:$B$8425=B3963,'Data Transformation'!$G$4:$G$8425),'Bin Analysis'!$B3978)</f>
        <v>18</v>
      </c>
      <c r="I3978">
        <f t="shared" si="496"/>
        <v>0</v>
      </c>
      <c r="J3978">
        <f t="shared" si="497"/>
        <v>0</v>
      </c>
      <c r="K3978">
        <f>J3978*Weighting!$W$18</f>
        <v>0</v>
      </c>
      <c r="M3978" s="14"/>
    </row>
    <row r="3979" spans="1:13" x14ac:dyDescent="0.25">
      <c r="A3979" s="32" t="str">
        <f>IF(Weighting!$P$19&gt;0,B3979,"")</f>
        <v/>
      </c>
      <c r="B3979">
        <f>Weighting!$C$19</f>
        <v>2.024</v>
      </c>
      <c r="C3979">
        <f>Weighting!$F$19</f>
        <v>0</v>
      </c>
      <c r="D3979" t="b">
        <f>IF(C3979=1,'Data Transformation'!$G$3+0.5*'Data Transformation'!$W$25,IF(C3980=1,D3980-'Data Transformation'!$W$25,FALSE))</f>
        <v>0</v>
      </c>
      <c r="E3979" t="str">
        <f t="array" ref="E3979">IF(ISLOGICAL(D3979),"",FREQUENCY(IF('Data Transformation'!$B$425:$B$8425='Bin Analysis'!$B3963,'Data Transformation'!$G$425:$G$8425),D3979))</f>
        <v/>
      </c>
      <c r="F3979" t="str">
        <f t="shared" si="495"/>
        <v/>
      </c>
      <c r="G3979">
        <f>Weighting!$H$19</f>
        <v>0</v>
      </c>
      <c r="H3979">
        <f t="array" ref="H3979">FREQUENCY(IF('Data Transformation'!$B$4:$B$8425=B3963,'Data Transformation'!$G$4:$G$8425),'Bin Analysis'!$B3979)</f>
        <v>18</v>
      </c>
      <c r="I3979">
        <f t="shared" si="496"/>
        <v>0</v>
      </c>
      <c r="J3979">
        <f t="shared" si="497"/>
        <v>0</v>
      </c>
      <c r="K3979">
        <f>J3979*Weighting!$W$19</f>
        <v>0</v>
      </c>
      <c r="M3979" s="14"/>
    </row>
    <row r="3980" spans="1:13" x14ac:dyDescent="0.25">
      <c r="A3980" s="32" t="str">
        <f>IF(Weighting!$P$20&gt;0,B3980,"")</f>
        <v/>
      </c>
      <c r="B3980">
        <f>Weighting!$C$20</f>
        <v>2.1550000000000002</v>
      </c>
      <c r="C3980">
        <f>Weighting!$F$20</f>
        <v>0</v>
      </c>
      <c r="D3980" t="b">
        <f>IF(C3980=1,'Data Transformation'!$G$3+0.5*'Data Transformation'!$W$25,IF(C3981=1,D3981-'Data Transformation'!$W$25,FALSE))</f>
        <v>0</v>
      </c>
      <c r="E3980" t="str">
        <f t="array" ref="E3980">IF(ISLOGICAL(D3980),"",FREQUENCY(IF('Data Transformation'!$B$425:$B$8425='Bin Analysis'!$B3963,'Data Transformation'!$G$425:$G$8425),D3980))</f>
        <v/>
      </c>
      <c r="F3980" t="str">
        <f t="shared" si="495"/>
        <v/>
      </c>
      <c r="G3980">
        <f>Weighting!$H$20</f>
        <v>0</v>
      </c>
      <c r="H3980">
        <f t="array" ref="H3980">FREQUENCY(IF('Data Transformation'!$B$4:$B$8425=B3963,'Data Transformation'!$G$4:$G$8425),'Bin Analysis'!$B3980)</f>
        <v>18</v>
      </c>
      <c r="I3980">
        <f t="shared" si="496"/>
        <v>0</v>
      </c>
      <c r="J3980">
        <f t="shared" si="497"/>
        <v>0</v>
      </c>
      <c r="K3980">
        <f>J3980*Weighting!$W$20</f>
        <v>0</v>
      </c>
      <c r="M3980" s="14"/>
    </row>
    <row r="3981" spans="1:13" x14ac:dyDescent="0.25">
      <c r="A3981" s="32" t="str">
        <f>IF(Weighting!$P$21&gt;0,B3981,"")</f>
        <v/>
      </c>
      <c r="B3981">
        <f>Weighting!$C$21</f>
        <v>2.2860000000000005</v>
      </c>
      <c r="C3981">
        <f>Weighting!$F$21</f>
        <v>0</v>
      </c>
      <c r="D3981" t="b">
        <f>IF(C3981=1,'Data Transformation'!$G$3+0.5*'Data Transformation'!$W$25,IF(C3982=1,D3982-'Data Transformation'!$W$25,FALSE))</f>
        <v>0</v>
      </c>
      <c r="E3981" t="str">
        <f t="array" ref="E3981">IF(ISLOGICAL(D3981),"",FREQUENCY(IF('Data Transformation'!$B$425:$B$8425='Bin Analysis'!$B3963,'Data Transformation'!$G$425:$G$8425),D3981))</f>
        <v/>
      </c>
      <c r="F3981" t="str">
        <f t="shared" si="495"/>
        <v/>
      </c>
      <c r="G3981">
        <f>Weighting!$H$21</f>
        <v>0</v>
      </c>
      <c r="H3981">
        <f t="array" ref="H3981">FREQUENCY(IF('Data Transformation'!$B$4:$B$8425=B3963,'Data Transformation'!$G$4:$G$8425),'Bin Analysis'!$B3981)</f>
        <v>18</v>
      </c>
      <c r="I3981">
        <f t="shared" si="496"/>
        <v>0</v>
      </c>
      <c r="J3981">
        <f t="shared" si="497"/>
        <v>0</v>
      </c>
      <c r="K3981">
        <f>J3981*Weighting!$W$21</f>
        <v>0</v>
      </c>
      <c r="M3981" s="14"/>
    </row>
    <row r="3982" spans="1:13" x14ac:dyDescent="0.25">
      <c r="A3982" s="32" t="str">
        <f>IF(Weighting!$P$22&gt;0,B3982,"")</f>
        <v/>
      </c>
      <c r="B3982">
        <f>Weighting!$C$22</f>
        <v>2.4170000000000007</v>
      </c>
      <c r="C3982">
        <f>Weighting!$F$22</f>
        <v>0</v>
      </c>
      <c r="D3982" t="b">
        <f>IF(C3982=1,'Data Transformation'!$G$3+0.5*'Data Transformation'!$W$25,IF(C3983=1,D3983-'Data Transformation'!$W$25,FALSE))</f>
        <v>0</v>
      </c>
      <c r="E3982" t="str">
        <f t="array" ref="E3982">IF(ISLOGICAL(D3982),"",FREQUENCY(IF('Data Transformation'!$B$425:$B$8425='Bin Analysis'!$B3963,'Data Transformation'!$G$425:$G$8425),D3982))</f>
        <v/>
      </c>
      <c r="F3982" t="str">
        <f t="shared" si="495"/>
        <v/>
      </c>
      <c r="G3982">
        <f>Weighting!$H$22</f>
        <v>0</v>
      </c>
      <c r="H3982">
        <f t="array" ref="H3982">FREQUENCY(IF('Data Transformation'!$B$4:$B$8425=B3963,'Data Transformation'!$G$4:$G$8425),'Bin Analysis'!$B3982)</f>
        <v>18</v>
      </c>
      <c r="I3982">
        <f t="shared" si="496"/>
        <v>0</v>
      </c>
      <c r="J3982">
        <f t="shared" si="497"/>
        <v>0</v>
      </c>
      <c r="K3982">
        <f>J3982*Weighting!$W$22</f>
        <v>0</v>
      </c>
      <c r="M3982" s="14"/>
    </row>
    <row r="3983" spans="1:13" x14ac:dyDescent="0.25">
      <c r="A3983" s="32" t="str">
        <f>IF(Weighting!$P$23&gt;0,B3983,"")</f>
        <v/>
      </c>
      <c r="B3983">
        <f>Weighting!$C$23</f>
        <v>2.5480000000000009</v>
      </c>
      <c r="C3983">
        <f>Weighting!$F$23</f>
        <v>0</v>
      </c>
      <c r="D3983" t="b">
        <f>IF(C3983=1,'Data Transformation'!$G$3+0.5*'Data Transformation'!$W$25,IF(C3984=1,D3984-'Data Transformation'!$W$25,FALSE))</f>
        <v>0</v>
      </c>
      <c r="E3983" t="str">
        <f t="array" ref="E3983">IF(ISLOGICAL(D3983),"",FREQUENCY(IF('Data Transformation'!$B$425:$B$8425='Bin Analysis'!$B3963,'Data Transformation'!$G$425:$G$8425),D3983))</f>
        <v/>
      </c>
      <c r="F3983" t="str">
        <f t="shared" si="495"/>
        <v/>
      </c>
      <c r="G3983">
        <f>Weighting!$H$23</f>
        <v>0</v>
      </c>
      <c r="H3983">
        <f t="array" ref="H3983">FREQUENCY(IF('Data Transformation'!$B$4:$B$8425=B3963,'Data Transformation'!$G$4:$G$8425),'Bin Analysis'!$B3983)</f>
        <v>18</v>
      </c>
      <c r="I3983">
        <f t="shared" si="496"/>
        <v>0</v>
      </c>
      <c r="J3983">
        <f t="shared" si="497"/>
        <v>0</v>
      </c>
      <c r="K3983">
        <f>J3983*Weighting!$W$23</f>
        <v>0</v>
      </c>
      <c r="M3983" s="14"/>
    </row>
    <row r="3984" spans="1:13" x14ac:dyDescent="0.25">
      <c r="A3984" s="32" t="str">
        <f>IF(Weighting!$P$24&gt;0,B3984,"")</f>
        <v/>
      </c>
      <c r="B3984">
        <f>Weighting!$C$24</f>
        <v>2.6790000000000012</v>
      </c>
      <c r="C3984">
        <f>Weighting!$F$24</f>
        <v>0</v>
      </c>
      <c r="D3984" t="b">
        <f>IF(C3984=1,'Data Transformation'!$G$3+0.5*'Data Transformation'!$W$25,IF(C3985=1,D3985-'Data Transformation'!$W$25,FALSE))</f>
        <v>0</v>
      </c>
      <c r="E3984" t="str">
        <f t="array" ref="E3984">IF(ISLOGICAL(D3984),"",FREQUENCY(IF('Data Transformation'!$B$425:$B$8425='Bin Analysis'!$B3963,'Data Transformation'!$G$425:$G$8425),D3984))</f>
        <v/>
      </c>
      <c r="F3984" t="str">
        <f t="shared" si="495"/>
        <v/>
      </c>
      <c r="G3984">
        <f>Weighting!$H$24</f>
        <v>0</v>
      </c>
      <c r="H3984">
        <f t="array" ref="H3984">FREQUENCY(IF('Data Transformation'!$B$4:$B$8425=B3963,'Data Transformation'!$G$4:$G$8425),'Bin Analysis'!$B3984)</f>
        <v>18</v>
      </c>
      <c r="I3984">
        <f t="shared" si="496"/>
        <v>0</v>
      </c>
      <c r="J3984">
        <f t="shared" si="497"/>
        <v>0</v>
      </c>
      <c r="K3984">
        <f>J3984*Weighting!$W$24</f>
        <v>0</v>
      </c>
      <c r="M3984" s="14"/>
    </row>
    <row r="3985" spans="1:25" x14ac:dyDescent="0.25">
      <c r="A3985" s="32" t="str">
        <f>IF(Weighting!$P$25&gt;0,B3985,"")</f>
        <v/>
      </c>
      <c r="B3985">
        <f>Weighting!$C$25</f>
        <v>2.8100000000000014</v>
      </c>
      <c r="C3985">
        <f>Weighting!$F$25</f>
        <v>0</v>
      </c>
      <c r="D3985" t="b">
        <f>IF(C3985=1,'Data Transformation'!$G$3+0.5*'Data Transformation'!$W$25,IF(C3986=1,D3986-'Data Transformation'!$W$25,FALSE))</f>
        <v>0</v>
      </c>
      <c r="E3985" t="str">
        <f t="array" ref="E3985">IF(ISLOGICAL(D3985),"",FREQUENCY(IF('Data Transformation'!$B$425:$B$8425='Bin Analysis'!$B3963,'Data Transformation'!$G$425:$G$8425),D3985))</f>
        <v/>
      </c>
      <c r="F3985" t="str">
        <f t="shared" si="495"/>
        <v/>
      </c>
      <c r="G3985">
        <f>Weighting!$H$25</f>
        <v>0</v>
      </c>
      <c r="H3985">
        <f t="array" ref="H3985">FREQUENCY(IF('Data Transformation'!$B$4:$B$8425=B3963,'Data Transformation'!$G$4:$G$8425),'Bin Analysis'!$B3985)</f>
        <v>18</v>
      </c>
      <c r="I3985">
        <f t="shared" si="496"/>
        <v>0</v>
      </c>
      <c r="J3985">
        <f t="shared" si="497"/>
        <v>0</v>
      </c>
      <c r="K3985">
        <f>J3985*Weighting!$W$25</f>
        <v>0</v>
      </c>
      <c r="M3985" s="14"/>
    </row>
    <row r="3986" spans="1:25" x14ac:dyDescent="0.25">
      <c r="O3986"/>
      <c r="P3986"/>
      <c r="Q3986"/>
      <c r="R3986"/>
    </row>
    <row r="3987" spans="1:25" ht="23.25" x14ac:dyDescent="0.35">
      <c r="A3987" s="21" t="s">
        <v>0</v>
      </c>
      <c r="B3987" s="21">
        <f>IFERROR(VLOOKUP(C3987,'Data Transformation'!$L$6:$M$426,2,FALSE),"")</f>
        <v>166</v>
      </c>
      <c r="C3987" s="21">
        <f>C3963+1</f>
        <v>166</v>
      </c>
      <c r="D3987" s="21"/>
      <c r="E3987" s="21"/>
      <c r="F3987" s="21"/>
      <c r="G3987" s="21"/>
      <c r="H3987" s="22"/>
      <c r="I3987" s="22"/>
      <c r="J3987" s="22"/>
      <c r="K3987" s="21"/>
      <c r="L3987" s="21">
        <f>B3987</f>
        <v>166</v>
      </c>
      <c r="M3987" s="23">
        <f>INDEX('Data Transformation'!$O$4:$O$424,MATCH($B3987,'Data Transformation'!$M$4:$M$424,0),MATCH($M$2,'Data Transformation'!$O$3,0))</f>
        <v>18</v>
      </c>
      <c r="N3987" s="27">
        <f>IF('Input and Summary Results'!$J$16="minimum",'Bin Analysis'!X3988/(M3987-1),'Bin Analysis'!Y3987/('Bin Analysis'!M3987-1))</f>
        <v>0</v>
      </c>
      <c r="O3987" s="27">
        <f>IF(M3987=FALSE,NA(),(VLOOKUP(1,C3990:K4009,4,FALSE))/(M3987-1))</f>
        <v>0</v>
      </c>
      <c r="P3987" s="27">
        <f>IF(M3987=FALSE,NA(),SUM(J3990:J4009)/Weighting!$S$5)</f>
        <v>0.3</v>
      </c>
      <c r="Q3987" s="27">
        <f>IF(M3987=FALSE,NA(),SUM(K3990:K4009)/Weighting!$S$6)</f>
        <v>0.21739130434782608</v>
      </c>
      <c r="R3987" s="27">
        <f>IF(M3987=FALSE,NA(),(VLOOKUP(1,G3990:K4009,3,FALSE))/(M3987-1))</f>
        <v>0.94117647058823528</v>
      </c>
      <c r="S3987" s="22" t="str">
        <f>IF(M3987=FALSE,NA(),IF(SUM(J3990:J4009)=2,"yes","no"))</f>
        <v>no</v>
      </c>
      <c r="X3987" s="2" cm="2">
        <f t="array" ref="X3987:X3988">FREQUENCY(IF('Data Transformation'!$B$425:$B$6424='Bin Analysis'!L3987,'Data Transformation'!$G$425:$G$6424),'Data Transformation'!$U$11)</f>
        <v>17</v>
      </c>
      <c r="Y3987" s="2" cm="2">
        <f t="array" ref="Y3987:Y3988">FREQUENCY(IF('Data Transformation'!$B$425:$B$6424='Bin Analysis'!L3987,'Data Transformation'!$G$425:$G$6424),'Data Transformation'!$U$12)</f>
        <v>17</v>
      </c>
    </row>
    <row r="3988" spans="1:25" x14ac:dyDescent="0.25">
      <c r="A3988" s="14" t="s">
        <v>66</v>
      </c>
      <c r="B3988" t="s">
        <v>47</v>
      </c>
      <c r="C3988" t="s">
        <v>5</v>
      </c>
      <c r="D3988" t="s">
        <v>99</v>
      </c>
      <c r="E3988" t="s">
        <v>100</v>
      </c>
      <c r="F3988" t="s">
        <v>101</v>
      </c>
      <c r="G3988" t="s">
        <v>69</v>
      </c>
      <c r="H3988" t="s">
        <v>31</v>
      </c>
      <c r="I3988" t="s">
        <v>32</v>
      </c>
      <c r="J3988" t="s">
        <v>46</v>
      </c>
      <c r="K3988" s="14" t="s">
        <v>45</v>
      </c>
      <c r="M3988" s="14"/>
      <c r="X3988" s="2">
        <v>0</v>
      </c>
      <c r="Y3988" s="2">
        <v>0</v>
      </c>
    </row>
    <row r="3989" spans="1:25" x14ac:dyDescent="0.25">
      <c r="A3989" s="32"/>
      <c r="D3989" t="b">
        <f>IF(C3989=1,'Data Transformation'!$G$3+0.5*'Data Transformation'!$W$25,IF(C3990=1,D3990-'Data Transformation'!$W$25,FALSE))</f>
        <v>0</v>
      </c>
      <c r="E3989" t="str">
        <f t="array" ref="E3989">IF(ISLOGICAL(D3989),"",FREQUENCY(IF('Data Transformation'!$B$425:$B$8425='Bin Analysis'!$B3987,'Data Transformation'!$G$425:$G$8425),D3989))</f>
        <v/>
      </c>
      <c r="F3989" t="str">
        <f>IF(ISLOGICAL(D3989),"",E3989-E3988)</f>
        <v/>
      </c>
      <c r="M3989" s="14"/>
    </row>
    <row r="3990" spans="1:25" x14ac:dyDescent="0.25">
      <c r="A3990" s="32">
        <f>IF(Weighting!$P$6&gt;0,B3990,"")</f>
        <v>0.32100000000000001</v>
      </c>
      <c r="B3990">
        <f>Weighting!$C$6</f>
        <v>0.32100000000000001</v>
      </c>
      <c r="C3990">
        <f>Weighting!$F$6</f>
        <v>0</v>
      </c>
      <c r="D3990" t="b">
        <f>IF(C3990=1,'Data Transformation'!$G$3+0.5*'Data Transformation'!$W$25,IF(C3991=1,D3991-'Data Transformation'!$W$25,FALSE))</f>
        <v>0</v>
      </c>
      <c r="E3990" t="str">
        <f t="array" ref="E3990">IF(ISLOGICAL(D3990),"",FREQUENCY(IF('Data Transformation'!$B$425:$B$8425='Bin Analysis'!$B3987,'Data Transformation'!$G$425:$G$8425),D3990))</f>
        <v/>
      </c>
      <c r="F3990" t="str">
        <f>IF(ISLOGICAL(D3990),"",E3990-E3989)</f>
        <v/>
      </c>
      <c r="G3990">
        <f>Weighting!$H$6</f>
        <v>1</v>
      </c>
      <c r="H3990">
        <f t="array" ref="H3990">FREQUENCY(IF('Data Transformation'!$B$4:$B$8425=B3987,'Data Transformation'!$G$4:$G$8425),'Bin Analysis'!$B3990)</f>
        <v>16</v>
      </c>
      <c r="I3990">
        <f>H3990-H3989</f>
        <v>16</v>
      </c>
      <c r="J3990">
        <f>IF(I3990=0,0,1)</f>
        <v>1</v>
      </c>
      <c r="K3990">
        <f>J3990*Weighting!$W$6</f>
        <v>1</v>
      </c>
      <c r="M3990" s="14"/>
    </row>
    <row r="3991" spans="1:25" x14ac:dyDescent="0.25">
      <c r="A3991" s="32">
        <f>IF(Weighting!$P$7&gt;0,B3991,"")</f>
        <v>0.45200000000000001</v>
      </c>
      <c r="B3991">
        <f>Weighting!$C$7</f>
        <v>0.45200000000000001</v>
      </c>
      <c r="C3991">
        <f>Weighting!$F$7</f>
        <v>0</v>
      </c>
      <c r="D3991" t="b">
        <f>IF(C3991=1,'Data Transformation'!$G$3+0.5*'Data Transformation'!$W$25,IF(C3992=1,D3992-'Data Transformation'!$W$25,FALSE))</f>
        <v>0</v>
      </c>
      <c r="E3991" t="str">
        <f t="array" ref="E3991">IF(ISLOGICAL(D3991),"",FREQUENCY(IF('Data Transformation'!$B$425:$B$8425='Bin Analysis'!$B3987,'Data Transformation'!$G$425:$G$8425),D3991))</f>
        <v/>
      </c>
      <c r="F3991" t="str">
        <f t="shared" ref="F3991:F4009" si="498">IF(ISLOGICAL(D3991),"",E3991-E3990)</f>
        <v/>
      </c>
      <c r="G3991">
        <f>Weighting!$H$7</f>
        <v>0</v>
      </c>
      <c r="H3991">
        <f t="array" ref="H3991">FREQUENCY(IF('Data Transformation'!$B$4:$B$8425=B3987,'Data Transformation'!$G$4:$G$8425),'Bin Analysis'!$B3991)</f>
        <v>16</v>
      </c>
      <c r="I3991">
        <f t="shared" ref="I3991:I4009" si="499">H3991-H3990</f>
        <v>0</v>
      </c>
      <c r="J3991">
        <f>IF(I3991=0,0,1)</f>
        <v>0</v>
      </c>
      <c r="K3991">
        <f>J3991*Weighting!$W$7</f>
        <v>0</v>
      </c>
      <c r="M3991" s="14"/>
    </row>
    <row r="3992" spans="1:25" x14ac:dyDescent="0.25">
      <c r="A3992" s="32">
        <f>IF(Weighting!$P$8&gt;0,B3992,"")</f>
        <v>0.58299999999999996</v>
      </c>
      <c r="B3992">
        <f>Weighting!$C$8</f>
        <v>0.58299999999999996</v>
      </c>
      <c r="C3992">
        <f>Weighting!$F$8</f>
        <v>0</v>
      </c>
      <c r="D3992" t="b">
        <f>IF(C3992=1,'Data Transformation'!$G$3+0.5*'Data Transformation'!$W$25,IF(C3993=1,D3993-'Data Transformation'!$W$25,FALSE))</f>
        <v>0</v>
      </c>
      <c r="E3992" t="str">
        <f t="array" ref="E3992">IF(ISLOGICAL(D3992),"",FREQUENCY(IF('Data Transformation'!$B$425:$B$8425='Bin Analysis'!$B3987,'Data Transformation'!$G$425:$G$8425),D3992))</f>
        <v/>
      </c>
      <c r="F3992" t="str">
        <f t="shared" si="498"/>
        <v/>
      </c>
      <c r="G3992">
        <f>Weighting!$H$8</f>
        <v>0</v>
      </c>
      <c r="H3992">
        <f t="array" ref="H3992">FREQUENCY(IF('Data Transformation'!$B$4:$B$8425=B3987,'Data Transformation'!$G$4:$G$8425),'Bin Analysis'!$B3992)</f>
        <v>17</v>
      </c>
      <c r="I3992">
        <f t="shared" si="499"/>
        <v>1</v>
      </c>
      <c r="J3992">
        <f t="shared" ref="J3992:J4009" si="500">IF(I3992=0,0,1)</f>
        <v>1</v>
      </c>
      <c r="K3992">
        <f>J3992*Weighting!$W$8</f>
        <v>3</v>
      </c>
      <c r="M3992" s="14"/>
    </row>
    <row r="3993" spans="1:25" x14ac:dyDescent="0.25">
      <c r="A3993" s="32">
        <f>IF(Weighting!$P$9&gt;0,B3993,"")</f>
        <v>0.71399999999999997</v>
      </c>
      <c r="B3993" s="50">
        <f>Weighting!$C$9</f>
        <v>0.71399999999999997</v>
      </c>
      <c r="C3993">
        <f>Weighting!$F$9</f>
        <v>0</v>
      </c>
      <c r="D3993" t="b">
        <f>IF(C3993=1,'Data Transformation'!$G$3+0.5*'Data Transformation'!$W$25,IF(C3994=1,D3994-'Data Transformation'!$W$25,FALSE))</f>
        <v>0</v>
      </c>
      <c r="E3993" t="str">
        <f t="array" ref="E3993">IF(ISLOGICAL(D3993),"",FREQUENCY(IF('Data Transformation'!$B$425:$B$8425='Bin Analysis'!$B3987,'Data Transformation'!$G$425:$G$8425),D3993))</f>
        <v/>
      </c>
      <c r="F3993" t="str">
        <f t="shared" si="498"/>
        <v/>
      </c>
      <c r="G3993">
        <f>Weighting!$H$9</f>
        <v>0</v>
      </c>
      <c r="H3993">
        <f t="array" ref="H3993">FREQUENCY(IF('Data Transformation'!$B$4:$B$8425=B3987,'Data Transformation'!$G$4:$G$8425),'Bin Analysis'!$B3993)</f>
        <v>17</v>
      </c>
      <c r="I3993">
        <f t="shared" si="499"/>
        <v>0</v>
      </c>
      <c r="J3993">
        <f t="shared" si="500"/>
        <v>0</v>
      </c>
      <c r="K3993">
        <f>J3993*Weighting!$W$9</f>
        <v>0</v>
      </c>
      <c r="M3993" s="14"/>
    </row>
    <row r="3994" spans="1:25" x14ac:dyDescent="0.25">
      <c r="A3994" s="32">
        <f>IF(Weighting!$P$10&gt;0,B3994,"")</f>
        <v>0.84499999999999997</v>
      </c>
      <c r="B3994">
        <f>Weighting!$C$10</f>
        <v>0.84499999999999997</v>
      </c>
      <c r="C3994">
        <f>Weighting!$F$10</f>
        <v>0</v>
      </c>
      <c r="D3994" t="b">
        <f>IF(C3994=1,'Data Transformation'!$G$3+0.5*'Data Transformation'!$W$25,IF(C3995=1,D3995-'Data Transformation'!$W$25,FALSE))</f>
        <v>0</v>
      </c>
      <c r="E3994" t="str">
        <f t="array" ref="E3994">IF(ISLOGICAL(D3994),"",FREQUENCY(IF('Data Transformation'!$B$425:$B$8425='Bin Analysis'!$B3987,'Data Transformation'!$G$425:$G$8425),D3994))</f>
        <v/>
      </c>
      <c r="F3994" t="str">
        <f t="shared" si="498"/>
        <v/>
      </c>
      <c r="G3994">
        <f>Weighting!$H$10</f>
        <v>0</v>
      </c>
      <c r="H3994">
        <f t="array" ref="H3994">FREQUENCY(IF('Data Transformation'!$B$4:$B$8425=B3987,'Data Transformation'!$G$4:$G$8425),'Bin Analysis'!$B3994)</f>
        <v>17</v>
      </c>
      <c r="I3994">
        <f t="shared" si="499"/>
        <v>0</v>
      </c>
      <c r="J3994">
        <f t="shared" si="500"/>
        <v>0</v>
      </c>
      <c r="K3994">
        <f>J3994*Weighting!$W$10</f>
        <v>0</v>
      </c>
      <c r="M3994" s="14"/>
    </row>
    <row r="3995" spans="1:25" x14ac:dyDescent="0.25">
      <c r="A3995" s="32">
        <f>IF(Weighting!$P$11&gt;0,B3995,"")</f>
        <v>0.97599999999999998</v>
      </c>
      <c r="B3995">
        <f>Weighting!$C$11</f>
        <v>0.97599999999999998</v>
      </c>
      <c r="C3995">
        <f>Weighting!$F$11</f>
        <v>0</v>
      </c>
      <c r="D3995">
        <f>IF(C3995=1,'Data Transformation'!$G$3+0.5*'Data Transformation'!$W$25,IF(C3996=1,D3996-'Data Transformation'!$W$25,FALSE))</f>
        <v>0.86899999999999999</v>
      </c>
      <c r="E3995">
        <f t="array" ref="E3995">IF(ISLOGICAL(D3995),"",FREQUENCY(IF('Data Transformation'!$B$425:$B$8425='Bin Analysis'!$B3987,'Data Transformation'!$G$425:$G$8425),D3995))</f>
        <v>17</v>
      </c>
      <c r="F3995" t="e">
        <f t="shared" si="498"/>
        <v>#VALUE!</v>
      </c>
      <c r="G3995">
        <f>Weighting!$H$11</f>
        <v>0</v>
      </c>
      <c r="H3995">
        <f t="array" ref="H3995">FREQUENCY(IF('Data Transformation'!$B$4:$B$8425=B3987,'Data Transformation'!$G$4:$G$8425),'Bin Analysis'!$B3995)</f>
        <v>17</v>
      </c>
      <c r="I3995">
        <f t="shared" si="499"/>
        <v>0</v>
      </c>
      <c r="J3995">
        <f t="shared" si="500"/>
        <v>0</v>
      </c>
      <c r="K3995">
        <f>J3995*Weighting!$W$11</f>
        <v>0</v>
      </c>
      <c r="M3995" s="14"/>
    </row>
    <row r="3996" spans="1:25" x14ac:dyDescent="0.25">
      <c r="A3996" s="32">
        <f>IF(Weighting!$P$12&gt;0,B3996,"")</f>
        <v>1.107</v>
      </c>
      <c r="B3996">
        <f>Weighting!$C$12</f>
        <v>1.107</v>
      </c>
      <c r="C3996">
        <f>Weighting!$F$12</f>
        <v>1</v>
      </c>
      <c r="D3996">
        <f>IF(C3996=1,'Data Transformation'!$G$3+0.5*'Data Transformation'!$W$25,IF(C3997=1,D3997-'Data Transformation'!$W$25,FALSE))</f>
        <v>1.131</v>
      </c>
      <c r="E3996">
        <f t="array" ref="E3996">IF(ISLOGICAL(D3996),"",FREQUENCY(IF('Data Transformation'!$B$425:$B$8425='Bin Analysis'!$B3987,'Data Transformation'!$G$425:$G$8425),D3996))</f>
        <v>17</v>
      </c>
      <c r="F3996">
        <f t="shared" si="498"/>
        <v>0</v>
      </c>
      <c r="G3996">
        <f>Weighting!$H$12</f>
        <v>0</v>
      </c>
      <c r="H3996">
        <f t="array" ref="H3996">FREQUENCY(IF('Data Transformation'!$B$4:$B$8425=B3987,'Data Transformation'!$G$4:$G$8425),'Bin Analysis'!$B3996)</f>
        <v>18</v>
      </c>
      <c r="I3996">
        <f t="shared" si="499"/>
        <v>1</v>
      </c>
      <c r="J3996">
        <f t="shared" si="500"/>
        <v>1</v>
      </c>
      <c r="K3996">
        <f>J3996*Weighting!$W$12</f>
        <v>1</v>
      </c>
      <c r="M3996" s="14"/>
    </row>
    <row r="3997" spans="1:25" x14ac:dyDescent="0.25">
      <c r="A3997" s="32">
        <f>IF(Weighting!$P$13&gt;0,B3997,"")</f>
        <v>1.238</v>
      </c>
      <c r="B3997">
        <f>Weighting!$C$13</f>
        <v>1.238</v>
      </c>
      <c r="C3997">
        <f>Weighting!$F$13</f>
        <v>0</v>
      </c>
      <c r="D3997" t="b">
        <f>IF(C3997=1,'Data Transformation'!$G$3+0.5*'Data Transformation'!$W$25,IF(C3998=1,D3998-'Data Transformation'!$W$25,FALSE))</f>
        <v>0</v>
      </c>
      <c r="E3997" t="str">
        <f t="array" ref="E3997">IF(ISLOGICAL(D3997),"",FREQUENCY(IF('Data Transformation'!$B$425:$B$8425='Bin Analysis'!$B3987,'Data Transformation'!$G$425:$G$8425),D3997))</f>
        <v/>
      </c>
      <c r="F3997" t="str">
        <f t="shared" si="498"/>
        <v/>
      </c>
      <c r="G3997">
        <f>Weighting!$H$13</f>
        <v>0</v>
      </c>
      <c r="H3997">
        <f t="array" ref="H3997">FREQUENCY(IF('Data Transformation'!$B$4:$B$8425=B3987,'Data Transformation'!$G$4:$G$8425),'Bin Analysis'!$B3997)</f>
        <v>18</v>
      </c>
      <c r="I3997">
        <f t="shared" si="499"/>
        <v>0</v>
      </c>
      <c r="J3997">
        <f t="shared" si="500"/>
        <v>0</v>
      </c>
      <c r="K3997">
        <f>J3997*Weighting!$W$13</f>
        <v>0</v>
      </c>
      <c r="M3997" s="14"/>
    </row>
    <row r="3998" spans="1:25" x14ac:dyDescent="0.25">
      <c r="A3998" s="32">
        <f>IF(Weighting!$P$14&gt;0,B3998,"")</f>
        <v>1.369</v>
      </c>
      <c r="B3998">
        <f>Weighting!$C$14</f>
        <v>1.369</v>
      </c>
      <c r="C3998">
        <f>Weighting!$F$14</f>
        <v>0</v>
      </c>
      <c r="D3998" t="b">
        <f>IF(C3998=1,'Data Transformation'!$G$3+0.5*'Data Transformation'!$W$25,IF(C3999=1,D3999-'Data Transformation'!$W$25,FALSE))</f>
        <v>0</v>
      </c>
      <c r="E3998" t="str">
        <f t="array" ref="E3998">IF(ISLOGICAL(D3998),"",FREQUENCY(IF('Data Transformation'!$B$425:$B$8425='Bin Analysis'!$B3987,'Data Transformation'!$G$425:$G$8425),D3998))</f>
        <v/>
      </c>
      <c r="F3998" t="str">
        <f t="shared" si="498"/>
        <v/>
      </c>
      <c r="G3998">
        <f>Weighting!$H$14</f>
        <v>0</v>
      </c>
      <c r="H3998">
        <f t="array" ref="H3998">FREQUENCY(IF('Data Transformation'!$B$4:$B$8425=B3987,'Data Transformation'!$G$4:$G$8425),'Bin Analysis'!$B3998)</f>
        <v>18</v>
      </c>
      <c r="I3998">
        <f t="shared" si="499"/>
        <v>0</v>
      </c>
      <c r="J3998">
        <f t="shared" si="500"/>
        <v>0</v>
      </c>
      <c r="K3998">
        <f>J3998*Weighting!$W$14</f>
        <v>0</v>
      </c>
      <c r="M3998" s="14"/>
    </row>
    <row r="3999" spans="1:25" x14ac:dyDescent="0.25">
      <c r="A3999" s="32">
        <f>IF(Weighting!$P$15&gt;0,B3999,"")</f>
        <v>1.5000009999999999</v>
      </c>
      <c r="B3999">
        <f>Weighting!$C$15</f>
        <v>1.5000009999999999</v>
      </c>
      <c r="C3999">
        <f>Weighting!$F$15</f>
        <v>0</v>
      </c>
      <c r="D3999" t="b">
        <f>IF(C3999=1,'Data Transformation'!$G$3+0.5*'Data Transformation'!$W$25,IF(C4000=1,D4000-'Data Transformation'!$W$25,FALSE))</f>
        <v>0</v>
      </c>
      <c r="E3999" t="str">
        <f t="array" ref="E3999">IF(ISLOGICAL(D3999),"",FREQUENCY(IF('Data Transformation'!$B$425:$B$8425='Bin Analysis'!$B3987,'Data Transformation'!$G$425:$G$8425),D3999))</f>
        <v/>
      </c>
      <c r="F3999" t="str">
        <f t="shared" si="498"/>
        <v/>
      </c>
      <c r="G3999">
        <f>Weighting!$H$15</f>
        <v>0</v>
      </c>
      <c r="H3999">
        <f t="array" ref="H3999">FREQUENCY(IF('Data Transformation'!$B$4:$B$8425=B3987,'Data Transformation'!$G$4:$G$8425),'Bin Analysis'!$B3999)</f>
        <v>18</v>
      </c>
      <c r="I3999">
        <f t="shared" si="499"/>
        <v>0</v>
      </c>
      <c r="J3999">
        <f t="shared" si="500"/>
        <v>0</v>
      </c>
      <c r="K3999">
        <f>J3999*Weighting!$W$15</f>
        <v>0</v>
      </c>
      <c r="M3999" s="14"/>
    </row>
    <row r="4000" spans="1:25" x14ac:dyDescent="0.25">
      <c r="A4000" s="32" t="str">
        <f>IF(Weighting!$P$16&gt;0,B4000,"")</f>
        <v/>
      </c>
      <c r="B4000">
        <f>Weighting!$C$16</f>
        <v>1.631</v>
      </c>
      <c r="C4000">
        <f>Weighting!$F$16</f>
        <v>0</v>
      </c>
      <c r="D4000" t="b">
        <f>IF(C4000=1,'Data Transformation'!$G$3+0.5*'Data Transformation'!$W$25,IF(C4001=1,D4001-'Data Transformation'!$W$25,FALSE))</f>
        <v>0</v>
      </c>
      <c r="E4000" t="str">
        <f t="array" ref="E4000">IF(ISLOGICAL(D4000),"",FREQUENCY(IF('Data Transformation'!$B$425:$B$8425='Bin Analysis'!$B3987,'Data Transformation'!$G$425:$G$8425),D4000))</f>
        <v/>
      </c>
      <c r="F4000" t="str">
        <f t="shared" si="498"/>
        <v/>
      </c>
      <c r="G4000">
        <f>Weighting!$H$16</f>
        <v>0</v>
      </c>
      <c r="H4000">
        <f t="array" ref="H4000">FREQUENCY(IF('Data Transformation'!$B$4:$B$8425=B3987,'Data Transformation'!$G$4:$G$8425),'Bin Analysis'!$B4000)</f>
        <v>18</v>
      </c>
      <c r="I4000">
        <f t="shared" si="499"/>
        <v>0</v>
      </c>
      <c r="J4000">
        <f t="shared" si="500"/>
        <v>0</v>
      </c>
      <c r="K4000">
        <f>J4000*Weighting!$W$16</f>
        <v>0</v>
      </c>
      <c r="M4000" s="14"/>
    </row>
    <row r="4001" spans="1:25" x14ac:dyDescent="0.25">
      <c r="A4001" s="32" t="str">
        <f>IF(Weighting!$P$17&gt;0,B4001,"")</f>
        <v/>
      </c>
      <c r="B4001">
        <f>Weighting!$C$17</f>
        <v>1.762</v>
      </c>
      <c r="C4001">
        <f>Weighting!$F$17</f>
        <v>0</v>
      </c>
      <c r="D4001" t="b">
        <f>IF(C4001=1,'Data Transformation'!$G$3+0.5*'Data Transformation'!$W$25,IF(C4002=1,D4002-'Data Transformation'!$W$25,FALSE))</f>
        <v>0</v>
      </c>
      <c r="E4001" t="str">
        <f t="array" ref="E4001">IF(ISLOGICAL(D4001),"",FREQUENCY(IF('Data Transformation'!$B$425:$B$8425='Bin Analysis'!$B3987,'Data Transformation'!$G$425:$G$8425),D4001))</f>
        <v/>
      </c>
      <c r="F4001" t="str">
        <f t="shared" si="498"/>
        <v/>
      </c>
      <c r="G4001">
        <f>Weighting!$H$17</f>
        <v>0</v>
      </c>
      <c r="H4001">
        <f t="array" ref="H4001">FREQUENCY(IF('Data Transformation'!$B$4:$B$8425=B3987,'Data Transformation'!$G$4:$G$8425),'Bin Analysis'!$B4001)</f>
        <v>18</v>
      </c>
      <c r="I4001">
        <f t="shared" si="499"/>
        <v>0</v>
      </c>
      <c r="J4001">
        <f t="shared" si="500"/>
        <v>0</v>
      </c>
      <c r="K4001">
        <f>J4001*Weighting!$W$17</f>
        <v>0</v>
      </c>
      <c r="M4001" s="14"/>
    </row>
    <row r="4002" spans="1:25" x14ac:dyDescent="0.25">
      <c r="A4002" s="32" t="str">
        <f>IF(Weighting!$P$18&gt;0,B4002,"")</f>
        <v/>
      </c>
      <c r="B4002">
        <f>Weighting!$C$18</f>
        <v>1.893</v>
      </c>
      <c r="C4002">
        <f>Weighting!$F$18</f>
        <v>0</v>
      </c>
      <c r="D4002" t="b">
        <f>IF(C4002=1,'Data Transformation'!$G$3+0.5*'Data Transformation'!$W$25,IF(C4003=1,D4003-'Data Transformation'!$W$25,FALSE))</f>
        <v>0</v>
      </c>
      <c r="E4002" t="str">
        <f t="array" ref="E4002">IF(ISLOGICAL(D4002),"",FREQUENCY(IF('Data Transformation'!$B$425:$B$8425='Bin Analysis'!$B3987,'Data Transformation'!$G$425:$G$8425),D4002))</f>
        <v/>
      </c>
      <c r="F4002" t="str">
        <f t="shared" si="498"/>
        <v/>
      </c>
      <c r="G4002">
        <f>Weighting!$H$18</f>
        <v>0</v>
      </c>
      <c r="H4002">
        <f t="array" ref="H4002">FREQUENCY(IF('Data Transformation'!$B$4:$B$8425=B3987,'Data Transformation'!$G$4:$G$8425),'Bin Analysis'!$B4002)</f>
        <v>18</v>
      </c>
      <c r="I4002">
        <f t="shared" si="499"/>
        <v>0</v>
      </c>
      <c r="J4002">
        <f t="shared" si="500"/>
        <v>0</v>
      </c>
      <c r="K4002">
        <f>J4002*Weighting!$W$18</f>
        <v>0</v>
      </c>
      <c r="M4002" s="14"/>
    </row>
    <row r="4003" spans="1:25" x14ac:dyDescent="0.25">
      <c r="A4003" s="32" t="str">
        <f>IF(Weighting!$P$19&gt;0,B4003,"")</f>
        <v/>
      </c>
      <c r="B4003">
        <f>Weighting!$C$19</f>
        <v>2.024</v>
      </c>
      <c r="C4003">
        <f>Weighting!$F$19</f>
        <v>0</v>
      </c>
      <c r="D4003" t="b">
        <f>IF(C4003=1,'Data Transformation'!$G$3+0.5*'Data Transformation'!$W$25,IF(C4004=1,D4004-'Data Transformation'!$W$25,FALSE))</f>
        <v>0</v>
      </c>
      <c r="E4003" t="str">
        <f t="array" ref="E4003">IF(ISLOGICAL(D4003),"",FREQUENCY(IF('Data Transformation'!$B$425:$B$8425='Bin Analysis'!$B3987,'Data Transformation'!$G$425:$G$8425),D4003))</f>
        <v/>
      </c>
      <c r="F4003" t="str">
        <f t="shared" si="498"/>
        <v/>
      </c>
      <c r="G4003">
        <f>Weighting!$H$19</f>
        <v>0</v>
      </c>
      <c r="H4003">
        <f t="array" ref="H4003">FREQUENCY(IF('Data Transformation'!$B$4:$B$8425=B3987,'Data Transformation'!$G$4:$G$8425),'Bin Analysis'!$B4003)</f>
        <v>18</v>
      </c>
      <c r="I4003">
        <f t="shared" si="499"/>
        <v>0</v>
      </c>
      <c r="J4003">
        <f t="shared" si="500"/>
        <v>0</v>
      </c>
      <c r="K4003">
        <f>J4003*Weighting!$W$19</f>
        <v>0</v>
      </c>
      <c r="M4003" s="14"/>
    </row>
    <row r="4004" spans="1:25" x14ac:dyDescent="0.25">
      <c r="A4004" s="32" t="str">
        <f>IF(Weighting!$P$20&gt;0,B4004,"")</f>
        <v/>
      </c>
      <c r="B4004">
        <f>Weighting!$C$20</f>
        <v>2.1550000000000002</v>
      </c>
      <c r="C4004">
        <f>Weighting!$F$20</f>
        <v>0</v>
      </c>
      <c r="D4004" t="b">
        <f>IF(C4004=1,'Data Transformation'!$G$3+0.5*'Data Transformation'!$W$25,IF(C4005=1,D4005-'Data Transformation'!$W$25,FALSE))</f>
        <v>0</v>
      </c>
      <c r="E4004" t="str">
        <f t="array" ref="E4004">IF(ISLOGICAL(D4004),"",FREQUENCY(IF('Data Transformation'!$B$425:$B$8425='Bin Analysis'!$B3987,'Data Transformation'!$G$425:$G$8425),D4004))</f>
        <v/>
      </c>
      <c r="F4004" t="str">
        <f t="shared" si="498"/>
        <v/>
      </c>
      <c r="G4004">
        <f>Weighting!$H$20</f>
        <v>0</v>
      </c>
      <c r="H4004">
        <f t="array" ref="H4004">FREQUENCY(IF('Data Transformation'!$B$4:$B$8425=B3987,'Data Transformation'!$G$4:$G$8425),'Bin Analysis'!$B4004)</f>
        <v>18</v>
      </c>
      <c r="I4004">
        <f t="shared" si="499"/>
        <v>0</v>
      </c>
      <c r="J4004">
        <f t="shared" si="500"/>
        <v>0</v>
      </c>
      <c r="K4004">
        <f>J4004*Weighting!$W$20</f>
        <v>0</v>
      </c>
      <c r="M4004" s="14"/>
    </row>
    <row r="4005" spans="1:25" x14ac:dyDescent="0.25">
      <c r="A4005" s="32" t="str">
        <f>IF(Weighting!$P$21&gt;0,B4005,"")</f>
        <v/>
      </c>
      <c r="B4005">
        <f>Weighting!$C$21</f>
        <v>2.2860000000000005</v>
      </c>
      <c r="C4005">
        <f>Weighting!$F$21</f>
        <v>0</v>
      </c>
      <c r="D4005" t="b">
        <f>IF(C4005=1,'Data Transformation'!$G$3+0.5*'Data Transformation'!$W$25,IF(C4006=1,D4006-'Data Transformation'!$W$25,FALSE))</f>
        <v>0</v>
      </c>
      <c r="E4005" t="str">
        <f t="array" ref="E4005">IF(ISLOGICAL(D4005),"",FREQUENCY(IF('Data Transformation'!$B$425:$B$8425='Bin Analysis'!$B3987,'Data Transformation'!$G$425:$G$8425),D4005))</f>
        <v/>
      </c>
      <c r="F4005" t="str">
        <f t="shared" si="498"/>
        <v/>
      </c>
      <c r="G4005">
        <f>Weighting!$H$21</f>
        <v>0</v>
      </c>
      <c r="H4005">
        <f t="array" ref="H4005">FREQUENCY(IF('Data Transformation'!$B$4:$B$8425=B3987,'Data Transformation'!$G$4:$G$8425),'Bin Analysis'!$B4005)</f>
        <v>18</v>
      </c>
      <c r="I4005">
        <f t="shared" si="499"/>
        <v>0</v>
      </c>
      <c r="J4005">
        <f t="shared" si="500"/>
        <v>0</v>
      </c>
      <c r="K4005">
        <f>J4005*Weighting!$W$21</f>
        <v>0</v>
      </c>
      <c r="M4005" s="14"/>
    </row>
    <row r="4006" spans="1:25" x14ac:dyDescent="0.25">
      <c r="A4006" s="32" t="str">
        <f>IF(Weighting!$P$22&gt;0,B4006,"")</f>
        <v/>
      </c>
      <c r="B4006">
        <f>Weighting!$C$22</f>
        <v>2.4170000000000007</v>
      </c>
      <c r="C4006">
        <f>Weighting!$F$22</f>
        <v>0</v>
      </c>
      <c r="D4006" t="b">
        <f>IF(C4006=1,'Data Transformation'!$G$3+0.5*'Data Transformation'!$W$25,IF(C4007=1,D4007-'Data Transformation'!$W$25,FALSE))</f>
        <v>0</v>
      </c>
      <c r="E4006" t="str">
        <f t="array" ref="E4006">IF(ISLOGICAL(D4006),"",FREQUENCY(IF('Data Transformation'!$B$425:$B$8425='Bin Analysis'!$B3987,'Data Transformation'!$G$425:$G$8425),D4006))</f>
        <v/>
      </c>
      <c r="F4006" t="str">
        <f t="shared" si="498"/>
        <v/>
      </c>
      <c r="G4006">
        <f>Weighting!$H$22</f>
        <v>0</v>
      </c>
      <c r="H4006">
        <f t="array" ref="H4006">FREQUENCY(IF('Data Transformation'!$B$4:$B$8425=B3987,'Data Transformation'!$G$4:$G$8425),'Bin Analysis'!$B4006)</f>
        <v>18</v>
      </c>
      <c r="I4006">
        <f t="shared" si="499"/>
        <v>0</v>
      </c>
      <c r="J4006">
        <f t="shared" si="500"/>
        <v>0</v>
      </c>
      <c r="K4006">
        <f>J4006*Weighting!$W$22</f>
        <v>0</v>
      </c>
      <c r="M4006" s="14"/>
    </row>
    <row r="4007" spans="1:25" x14ac:dyDescent="0.25">
      <c r="A4007" s="32" t="str">
        <f>IF(Weighting!$P$23&gt;0,B4007,"")</f>
        <v/>
      </c>
      <c r="B4007">
        <f>Weighting!$C$23</f>
        <v>2.5480000000000009</v>
      </c>
      <c r="C4007">
        <f>Weighting!$F$23</f>
        <v>0</v>
      </c>
      <c r="D4007" t="b">
        <f>IF(C4007=1,'Data Transformation'!$G$3+0.5*'Data Transformation'!$W$25,IF(C4008=1,D4008-'Data Transformation'!$W$25,FALSE))</f>
        <v>0</v>
      </c>
      <c r="E4007" t="str">
        <f t="array" ref="E4007">IF(ISLOGICAL(D4007),"",FREQUENCY(IF('Data Transformation'!$B$425:$B$8425='Bin Analysis'!$B3987,'Data Transformation'!$G$425:$G$8425),D4007))</f>
        <v/>
      </c>
      <c r="F4007" t="str">
        <f t="shared" si="498"/>
        <v/>
      </c>
      <c r="G4007">
        <f>Weighting!$H$23</f>
        <v>0</v>
      </c>
      <c r="H4007">
        <f t="array" ref="H4007">FREQUENCY(IF('Data Transformation'!$B$4:$B$8425=B3987,'Data Transformation'!$G$4:$G$8425),'Bin Analysis'!$B4007)</f>
        <v>18</v>
      </c>
      <c r="I4007">
        <f t="shared" si="499"/>
        <v>0</v>
      </c>
      <c r="J4007">
        <f t="shared" si="500"/>
        <v>0</v>
      </c>
      <c r="K4007">
        <f>J4007*Weighting!$W$23</f>
        <v>0</v>
      </c>
      <c r="M4007" s="14"/>
    </row>
    <row r="4008" spans="1:25" x14ac:dyDescent="0.25">
      <c r="A4008" s="32" t="str">
        <f>IF(Weighting!$P$24&gt;0,B4008,"")</f>
        <v/>
      </c>
      <c r="B4008">
        <f>Weighting!$C$24</f>
        <v>2.6790000000000012</v>
      </c>
      <c r="C4008">
        <f>Weighting!$F$24</f>
        <v>0</v>
      </c>
      <c r="D4008" t="b">
        <f>IF(C4008=1,'Data Transformation'!$G$3+0.5*'Data Transformation'!$W$25,IF(C4009=1,D4009-'Data Transformation'!$W$25,FALSE))</f>
        <v>0</v>
      </c>
      <c r="E4008" t="str">
        <f t="array" ref="E4008">IF(ISLOGICAL(D4008),"",FREQUENCY(IF('Data Transformation'!$B$425:$B$8425='Bin Analysis'!$B3987,'Data Transformation'!$G$425:$G$8425),D4008))</f>
        <v/>
      </c>
      <c r="F4008" t="str">
        <f t="shared" si="498"/>
        <v/>
      </c>
      <c r="G4008">
        <f>Weighting!$H$24</f>
        <v>0</v>
      </c>
      <c r="H4008">
        <f t="array" ref="H4008">FREQUENCY(IF('Data Transformation'!$B$4:$B$8425=B3987,'Data Transformation'!$G$4:$G$8425),'Bin Analysis'!$B4008)</f>
        <v>18</v>
      </c>
      <c r="I4008">
        <f t="shared" si="499"/>
        <v>0</v>
      </c>
      <c r="J4008">
        <f t="shared" si="500"/>
        <v>0</v>
      </c>
      <c r="K4008">
        <f>J4008*Weighting!$W$24</f>
        <v>0</v>
      </c>
      <c r="M4008" s="14"/>
    </row>
    <row r="4009" spans="1:25" x14ac:dyDescent="0.25">
      <c r="A4009" s="32" t="str">
        <f>IF(Weighting!$P$25&gt;0,B4009,"")</f>
        <v/>
      </c>
      <c r="B4009">
        <f>Weighting!$C$25</f>
        <v>2.8100000000000014</v>
      </c>
      <c r="C4009">
        <f>Weighting!$F$25</f>
        <v>0</v>
      </c>
      <c r="D4009" t="b">
        <f>IF(C4009=1,'Data Transformation'!$G$3+0.5*'Data Transformation'!$W$25,IF(C4010=1,D4010-'Data Transformation'!$W$25,FALSE))</f>
        <v>0</v>
      </c>
      <c r="E4009" t="str">
        <f t="array" ref="E4009">IF(ISLOGICAL(D4009),"",FREQUENCY(IF('Data Transformation'!$B$425:$B$8425='Bin Analysis'!$B3987,'Data Transformation'!$G$425:$G$8425),D4009))</f>
        <v/>
      </c>
      <c r="F4009" t="str">
        <f t="shared" si="498"/>
        <v/>
      </c>
      <c r="G4009">
        <f>Weighting!$H$25</f>
        <v>0</v>
      </c>
      <c r="H4009">
        <f t="array" ref="H4009">FREQUENCY(IF('Data Transformation'!$B$4:$B$8425=B3987,'Data Transformation'!$G$4:$G$8425),'Bin Analysis'!$B4009)</f>
        <v>18</v>
      </c>
      <c r="I4009">
        <f t="shared" si="499"/>
        <v>0</v>
      </c>
      <c r="J4009">
        <f t="shared" si="500"/>
        <v>0</v>
      </c>
      <c r="K4009">
        <f>J4009*Weighting!$W$25</f>
        <v>0</v>
      </c>
      <c r="M4009" s="14"/>
    </row>
    <row r="4010" spans="1:25" x14ac:dyDescent="0.25">
      <c r="O4010"/>
      <c r="P4010"/>
      <c r="Q4010"/>
      <c r="R4010"/>
    </row>
    <row r="4011" spans="1:25" ht="23.25" x14ac:dyDescent="0.35">
      <c r="A4011" s="21" t="s">
        <v>0</v>
      </c>
      <c r="B4011" s="21">
        <f>IFERROR(VLOOKUP(C4011,'Data Transformation'!$L$6:$M$426,2,FALSE),"")</f>
        <v>167</v>
      </c>
      <c r="C4011" s="21">
        <f>C3987+1</f>
        <v>167</v>
      </c>
      <c r="D4011" s="21"/>
      <c r="E4011" s="21"/>
      <c r="F4011" s="21"/>
      <c r="G4011" s="21"/>
      <c r="H4011" s="22"/>
      <c r="I4011" s="22"/>
      <c r="J4011" s="22"/>
      <c r="K4011" s="21"/>
      <c r="L4011" s="21">
        <f>B4011</f>
        <v>167</v>
      </c>
      <c r="M4011" s="23">
        <f>INDEX('Data Transformation'!$O$4:$O$424,MATCH($B4011,'Data Transformation'!$M$4:$M$424,0),MATCH($M$2,'Data Transformation'!$O$3,0))</f>
        <v>18</v>
      </c>
      <c r="N4011" s="27">
        <f>IF('Input and Summary Results'!$J$16="minimum",'Bin Analysis'!X4012/(M4011-1),'Bin Analysis'!Y4011/('Bin Analysis'!M4011-1))</f>
        <v>0</v>
      </c>
      <c r="O4011" s="27">
        <f>IF(M4011=FALSE,NA(),(VLOOKUP(1,C4014:K4033,4,FALSE))/(M4011-1))</f>
        <v>0.41176470588235292</v>
      </c>
      <c r="P4011" s="27">
        <f>IF(M4011=FALSE,NA(),SUM(J4014:J4033)/Weighting!$S$5)</f>
        <v>0.7</v>
      </c>
      <c r="Q4011" s="27">
        <f>IF(M4011=FALSE,NA(),SUM(K4014:K4033)/Weighting!$S$6)</f>
        <v>0.65217391304347827</v>
      </c>
      <c r="R4011" s="27">
        <f>IF(M4011=FALSE,NA(),(VLOOKUP(1,G4014:K4033,3,FALSE))/(M4011-1))</f>
        <v>0.11764705882352941</v>
      </c>
      <c r="S4011" s="22" t="str">
        <f>IF(M4011=FALSE,NA(),IF(SUM(J4014:J4033)=2,"yes","no"))</f>
        <v>no</v>
      </c>
      <c r="X4011" s="2" cm="2">
        <f t="array" ref="X4011:X4012">FREQUENCY(IF('Data Transformation'!$B$425:$B$6424='Bin Analysis'!L4011,'Data Transformation'!$G$425:$G$6424),'Data Transformation'!$U$11)</f>
        <v>17</v>
      </c>
      <c r="Y4011" s="2" cm="2">
        <f t="array" ref="Y4011:Y4012">FREQUENCY(IF('Data Transformation'!$B$425:$B$6424='Bin Analysis'!L4011,'Data Transformation'!$G$425:$G$6424),'Data Transformation'!$U$12)</f>
        <v>10</v>
      </c>
    </row>
    <row r="4012" spans="1:25" x14ac:dyDescent="0.25">
      <c r="A4012" s="14" t="s">
        <v>66</v>
      </c>
      <c r="B4012" t="s">
        <v>47</v>
      </c>
      <c r="C4012" t="s">
        <v>5</v>
      </c>
      <c r="D4012" t="s">
        <v>99</v>
      </c>
      <c r="E4012" t="s">
        <v>100</v>
      </c>
      <c r="F4012" t="s">
        <v>101</v>
      </c>
      <c r="G4012" t="s">
        <v>69</v>
      </c>
      <c r="H4012" t="s">
        <v>31</v>
      </c>
      <c r="I4012" t="s">
        <v>32</v>
      </c>
      <c r="J4012" t="s">
        <v>46</v>
      </c>
      <c r="K4012" s="14" t="s">
        <v>45</v>
      </c>
      <c r="M4012" s="14"/>
      <c r="X4012" s="2">
        <v>0</v>
      </c>
      <c r="Y4012" s="2">
        <v>7</v>
      </c>
    </row>
    <row r="4013" spans="1:25" x14ac:dyDescent="0.25">
      <c r="A4013" s="32"/>
      <c r="D4013" t="b">
        <f>IF(C4013=1,'Data Transformation'!$G$3+0.5*'Data Transformation'!$W$25,IF(C4014=1,D4014-'Data Transformation'!$W$25,FALSE))</f>
        <v>0</v>
      </c>
      <c r="E4013" t="str">
        <f t="array" ref="E4013">IF(ISLOGICAL(D4013),"",FREQUENCY(IF('Data Transformation'!$B$425:$B$8425='Bin Analysis'!$B4011,'Data Transformation'!$G$425:$G$8425),D4013))</f>
        <v/>
      </c>
      <c r="F4013" t="str">
        <f>IF(ISLOGICAL(D4013),"",E4013-E4012)</f>
        <v/>
      </c>
      <c r="M4013" s="14"/>
    </row>
    <row r="4014" spans="1:25" x14ac:dyDescent="0.25">
      <c r="A4014" s="32">
        <f>IF(Weighting!$P$6&gt;0,B4014,"")</f>
        <v>0.32100000000000001</v>
      </c>
      <c r="B4014">
        <f>Weighting!$C$6</f>
        <v>0.32100000000000001</v>
      </c>
      <c r="C4014">
        <f>Weighting!$F$6</f>
        <v>0</v>
      </c>
      <c r="D4014" t="b">
        <f>IF(C4014=1,'Data Transformation'!$G$3+0.5*'Data Transformation'!$W$25,IF(C4015=1,D4015-'Data Transformation'!$W$25,FALSE))</f>
        <v>0</v>
      </c>
      <c r="E4014" t="str">
        <f t="array" ref="E4014">IF(ISLOGICAL(D4014),"",FREQUENCY(IF('Data Transformation'!$B$425:$B$8425='Bin Analysis'!$B4011,'Data Transformation'!$G$425:$G$8425),D4014))</f>
        <v/>
      </c>
      <c r="F4014" t="str">
        <f>IF(ISLOGICAL(D4014),"",E4014-E4013)</f>
        <v/>
      </c>
      <c r="G4014">
        <f>Weighting!$H$6</f>
        <v>1</v>
      </c>
      <c r="H4014">
        <f t="array" ref="H4014">FREQUENCY(IF('Data Transformation'!$B$4:$B$8425=B4011,'Data Transformation'!$G$4:$G$8425),'Bin Analysis'!$B4014)</f>
        <v>2</v>
      </c>
      <c r="I4014">
        <f>H4014-H4013</f>
        <v>2</v>
      </c>
      <c r="J4014">
        <f>IF(I4014=0,0,1)</f>
        <v>1</v>
      </c>
      <c r="K4014">
        <f>J4014*Weighting!$W$6</f>
        <v>1</v>
      </c>
      <c r="M4014" s="14"/>
    </row>
    <row r="4015" spans="1:25" x14ac:dyDescent="0.25">
      <c r="A4015" s="32">
        <f>IF(Weighting!$P$7&gt;0,B4015,"")</f>
        <v>0.45200000000000001</v>
      </c>
      <c r="B4015">
        <f>Weighting!$C$7</f>
        <v>0.45200000000000001</v>
      </c>
      <c r="C4015">
        <f>Weighting!$F$7</f>
        <v>0</v>
      </c>
      <c r="D4015" t="b">
        <f>IF(C4015=1,'Data Transformation'!$G$3+0.5*'Data Transformation'!$W$25,IF(C4016=1,D4016-'Data Transformation'!$W$25,FALSE))</f>
        <v>0</v>
      </c>
      <c r="E4015" t="str">
        <f t="array" ref="E4015">IF(ISLOGICAL(D4015),"",FREQUENCY(IF('Data Transformation'!$B$425:$B$8425='Bin Analysis'!$B4011,'Data Transformation'!$G$425:$G$8425),D4015))</f>
        <v/>
      </c>
      <c r="F4015" t="str">
        <f t="shared" ref="F4015:F4033" si="501">IF(ISLOGICAL(D4015),"",E4015-E4014)</f>
        <v/>
      </c>
      <c r="G4015">
        <f>Weighting!$H$7</f>
        <v>0</v>
      </c>
      <c r="H4015">
        <f t="array" ref="H4015">FREQUENCY(IF('Data Transformation'!$B$4:$B$8425=B4011,'Data Transformation'!$G$4:$G$8425),'Bin Analysis'!$B4015)</f>
        <v>5</v>
      </c>
      <c r="I4015">
        <f t="shared" ref="I4015:I4033" si="502">H4015-H4014</f>
        <v>3</v>
      </c>
      <c r="J4015">
        <f>IF(I4015=0,0,1)</f>
        <v>1</v>
      </c>
      <c r="K4015">
        <f>J4015*Weighting!$W$7</f>
        <v>2</v>
      </c>
      <c r="M4015" s="14"/>
    </row>
    <row r="4016" spans="1:25" x14ac:dyDescent="0.25">
      <c r="A4016" s="32">
        <f>IF(Weighting!$P$8&gt;0,B4016,"")</f>
        <v>0.58299999999999996</v>
      </c>
      <c r="B4016">
        <f>Weighting!$C$8</f>
        <v>0.58299999999999996</v>
      </c>
      <c r="C4016">
        <f>Weighting!$F$8</f>
        <v>0</v>
      </c>
      <c r="D4016" t="b">
        <f>IF(C4016=1,'Data Transformation'!$G$3+0.5*'Data Transformation'!$W$25,IF(C4017=1,D4017-'Data Transformation'!$W$25,FALSE))</f>
        <v>0</v>
      </c>
      <c r="E4016" t="str">
        <f t="array" ref="E4016">IF(ISLOGICAL(D4016),"",FREQUENCY(IF('Data Transformation'!$B$425:$B$8425='Bin Analysis'!$B4011,'Data Transformation'!$G$425:$G$8425),D4016))</f>
        <v/>
      </c>
      <c r="F4016" t="str">
        <f t="shared" si="501"/>
        <v/>
      </c>
      <c r="G4016">
        <f>Weighting!$H$8</f>
        <v>0</v>
      </c>
      <c r="H4016">
        <f t="array" ref="H4016">FREQUENCY(IF('Data Transformation'!$B$4:$B$8425=B4011,'Data Transformation'!$G$4:$G$8425),'Bin Analysis'!$B4016)</f>
        <v>7</v>
      </c>
      <c r="I4016">
        <f t="shared" si="502"/>
        <v>2</v>
      </c>
      <c r="J4016">
        <f t="shared" ref="J4016:J4033" si="503">IF(I4016=0,0,1)</f>
        <v>1</v>
      </c>
      <c r="K4016">
        <f>J4016*Weighting!$W$8</f>
        <v>3</v>
      </c>
      <c r="M4016" s="14"/>
    </row>
    <row r="4017" spans="1:13" x14ac:dyDescent="0.25">
      <c r="A4017" s="32">
        <f>IF(Weighting!$P$9&gt;0,B4017,"")</f>
        <v>0.71399999999999997</v>
      </c>
      <c r="B4017" s="50">
        <f>Weighting!$C$9</f>
        <v>0.71399999999999997</v>
      </c>
      <c r="C4017">
        <f>Weighting!$F$9</f>
        <v>0</v>
      </c>
      <c r="D4017" t="b">
        <f>IF(C4017=1,'Data Transformation'!$G$3+0.5*'Data Transformation'!$W$25,IF(C4018=1,D4018-'Data Transformation'!$W$25,FALSE))</f>
        <v>0</v>
      </c>
      <c r="E4017" t="str">
        <f t="array" ref="E4017">IF(ISLOGICAL(D4017),"",FREQUENCY(IF('Data Transformation'!$B$425:$B$8425='Bin Analysis'!$B4011,'Data Transformation'!$G$425:$G$8425),D4017))</f>
        <v/>
      </c>
      <c r="F4017" t="str">
        <f t="shared" si="501"/>
        <v/>
      </c>
      <c r="G4017">
        <f>Weighting!$H$9</f>
        <v>0</v>
      </c>
      <c r="H4017">
        <f t="array" ref="H4017">FREQUENCY(IF('Data Transformation'!$B$4:$B$8425=B4011,'Data Transformation'!$G$4:$G$8425),'Bin Analysis'!$B4017)</f>
        <v>8</v>
      </c>
      <c r="I4017">
        <f t="shared" si="502"/>
        <v>1</v>
      </c>
      <c r="J4017">
        <f t="shared" si="503"/>
        <v>1</v>
      </c>
      <c r="K4017">
        <f>J4017*Weighting!$W$9</f>
        <v>3</v>
      </c>
      <c r="M4017" s="14"/>
    </row>
    <row r="4018" spans="1:13" x14ac:dyDescent="0.25">
      <c r="A4018" s="32">
        <f>IF(Weighting!$P$10&gt;0,B4018,"")</f>
        <v>0.84499999999999997</v>
      </c>
      <c r="B4018">
        <f>Weighting!$C$10</f>
        <v>0.84499999999999997</v>
      </c>
      <c r="C4018">
        <f>Weighting!$F$10</f>
        <v>0</v>
      </c>
      <c r="D4018" t="b">
        <f>IF(C4018=1,'Data Transformation'!$G$3+0.5*'Data Transformation'!$W$25,IF(C4019=1,D4019-'Data Transformation'!$W$25,FALSE))</f>
        <v>0</v>
      </c>
      <c r="E4018" t="str">
        <f t="array" ref="E4018">IF(ISLOGICAL(D4018),"",FREQUENCY(IF('Data Transformation'!$B$425:$B$8425='Bin Analysis'!$B4011,'Data Transformation'!$G$425:$G$8425),D4018))</f>
        <v/>
      </c>
      <c r="F4018" t="str">
        <f t="shared" si="501"/>
        <v/>
      </c>
      <c r="G4018">
        <f>Weighting!$H$10</f>
        <v>0</v>
      </c>
      <c r="H4018">
        <f t="array" ref="H4018">FREQUENCY(IF('Data Transformation'!$B$4:$B$8425=B4011,'Data Transformation'!$G$4:$G$8425),'Bin Analysis'!$B4018)</f>
        <v>10</v>
      </c>
      <c r="I4018">
        <f t="shared" si="502"/>
        <v>2</v>
      </c>
      <c r="J4018">
        <f t="shared" si="503"/>
        <v>1</v>
      </c>
      <c r="K4018">
        <f>J4018*Weighting!$W$10</f>
        <v>3</v>
      </c>
      <c r="M4018" s="14"/>
    </row>
    <row r="4019" spans="1:13" x14ac:dyDescent="0.25">
      <c r="A4019" s="32">
        <f>IF(Weighting!$P$11&gt;0,B4019,"")</f>
        <v>0.97599999999999998</v>
      </c>
      <c r="B4019">
        <f>Weighting!$C$11</f>
        <v>0.97599999999999998</v>
      </c>
      <c r="C4019">
        <f>Weighting!$F$11</f>
        <v>0</v>
      </c>
      <c r="D4019">
        <f>IF(C4019=1,'Data Transformation'!$G$3+0.5*'Data Transformation'!$W$25,IF(C4020=1,D4020-'Data Transformation'!$W$25,FALSE))</f>
        <v>0.86899999999999999</v>
      </c>
      <c r="E4019">
        <f t="array" ref="E4019">IF(ISLOGICAL(D4019),"",FREQUENCY(IF('Data Transformation'!$B$425:$B$8425='Bin Analysis'!$B4011,'Data Transformation'!$G$425:$G$8425),D4019))</f>
        <v>10</v>
      </c>
      <c r="F4019" t="e">
        <f t="shared" si="501"/>
        <v>#VALUE!</v>
      </c>
      <c r="G4019">
        <f>Weighting!$H$11</f>
        <v>0</v>
      </c>
      <c r="H4019">
        <f t="array" ref="H4019">FREQUENCY(IF('Data Transformation'!$B$4:$B$8425=B4011,'Data Transformation'!$G$4:$G$8425),'Bin Analysis'!$B4019)</f>
        <v>14</v>
      </c>
      <c r="I4019">
        <f t="shared" si="502"/>
        <v>4</v>
      </c>
      <c r="J4019">
        <f t="shared" si="503"/>
        <v>1</v>
      </c>
      <c r="K4019">
        <f>J4019*Weighting!$W$11</f>
        <v>2</v>
      </c>
      <c r="M4019" s="14"/>
    </row>
    <row r="4020" spans="1:13" x14ac:dyDescent="0.25">
      <c r="A4020" s="32">
        <f>IF(Weighting!$P$12&gt;0,B4020,"")</f>
        <v>1.107</v>
      </c>
      <c r="B4020">
        <f>Weighting!$C$12</f>
        <v>1.107</v>
      </c>
      <c r="C4020">
        <f>Weighting!$F$12</f>
        <v>1</v>
      </c>
      <c r="D4020">
        <f>IF(C4020=1,'Data Transformation'!$G$3+0.5*'Data Transformation'!$W$25,IF(C4021=1,D4021-'Data Transformation'!$W$25,FALSE))</f>
        <v>1.131</v>
      </c>
      <c r="E4020">
        <f t="array" ref="E4020">IF(ISLOGICAL(D4020),"",FREQUENCY(IF('Data Transformation'!$B$425:$B$8425='Bin Analysis'!$B4011,'Data Transformation'!$G$425:$G$8425),D4020))</f>
        <v>17</v>
      </c>
      <c r="F4020">
        <f t="shared" si="501"/>
        <v>7</v>
      </c>
      <c r="G4020">
        <f>Weighting!$H$12</f>
        <v>0</v>
      </c>
      <c r="H4020">
        <f t="array" ref="H4020">FREQUENCY(IF('Data Transformation'!$B$4:$B$8425=B4011,'Data Transformation'!$G$4:$G$8425),'Bin Analysis'!$B4020)</f>
        <v>18</v>
      </c>
      <c r="I4020">
        <f t="shared" si="502"/>
        <v>4</v>
      </c>
      <c r="J4020">
        <f t="shared" si="503"/>
        <v>1</v>
      </c>
      <c r="K4020">
        <f>J4020*Weighting!$W$12</f>
        <v>1</v>
      </c>
      <c r="M4020" s="14"/>
    </row>
    <row r="4021" spans="1:13" x14ac:dyDescent="0.25">
      <c r="A4021" s="32">
        <f>IF(Weighting!$P$13&gt;0,B4021,"")</f>
        <v>1.238</v>
      </c>
      <c r="B4021">
        <f>Weighting!$C$13</f>
        <v>1.238</v>
      </c>
      <c r="C4021">
        <f>Weighting!$F$13</f>
        <v>0</v>
      </c>
      <c r="D4021" t="b">
        <f>IF(C4021=1,'Data Transformation'!$G$3+0.5*'Data Transformation'!$W$25,IF(C4022=1,D4022-'Data Transformation'!$W$25,FALSE))</f>
        <v>0</v>
      </c>
      <c r="E4021" t="str">
        <f t="array" ref="E4021">IF(ISLOGICAL(D4021),"",FREQUENCY(IF('Data Transformation'!$B$425:$B$8425='Bin Analysis'!$B4011,'Data Transformation'!$G$425:$G$8425),D4021))</f>
        <v/>
      </c>
      <c r="F4021" t="str">
        <f t="shared" si="501"/>
        <v/>
      </c>
      <c r="G4021">
        <f>Weighting!$H$13</f>
        <v>0</v>
      </c>
      <c r="H4021">
        <f t="array" ref="H4021">FREQUENCY(IF('Data Transformation'!$B$4:$B$8425=B4011,'Data Transformation'!$G$4:$G$8425),'Bin Analysis'!$B4021)</f>
        <v>18</v>
      </c>
      <c r="I4021">
        <f t="shared" si="502"/>
        <v>0</v>
      </c>
      <c r="J4021">
        <f t="shared" si="503"/>
        <v>0</v>
      </c>
      <c r="K4021">
        <f>J4021*Weighting!$W$13</f>
        <v>0</v>
      </c>
      <c r="M4021" s="14"/>
    </row>
    <row r="4022" spans="1:13" x14ac:dyDescent="0.25">
      <c r="A4022" s="32">
        <f>IF(Weighting!$P$14&gt;0,B4022,"")</f>
        <v>1.369</v>
      </c>
      <c r="B4022">
        <f>Weighting!$C$14</f>
        <v>1.369</v>
      </c>
      <c r="C4022">
        <f>Weighting!$F$14</f>
        <v>0</v>
      </c>
      <c r="D4022" t="b">
        <f>IF(C4022=1,'Data Transformation'!$G$3+0.5*'Data Transformation'!$W$25,IF(C4023=1,D4023-'Data Transformation'!$W$25,FALSE))</f>
        <v>0</v>
      </c>
      <c r="E4022" t="str">
        <f t="array" ref="E4022">IF(ISLOGICAL(D4022),"",FREQUENCY(IF('Data Transformation'!$B$425:$B$8425='Bin Analysis'!$B4011,'Data Transformation'!$G$425:$G$8425),D4022))</f>
        <v/>
      </c>
      <c r="F4022" t="str">
        <f t="shared" si="501"/>
        <v/>
      </c>
      <c r="G4022">
        <f>Weighting!$H$14</f>
        <v>0</v>
      </c>
      <c r="H4022">
        <f t="array" ref="H4022">FREQUENCY(IF('Data Transformation'!$B$4:$B$8425=B4011,'Data Transformation'!$G$4:$G$8425),'Bin Analysis'!$B4022)</f>
        <v>18</v>
      </c>
      <c r="I4022">
        <f t="shared" si="502"/>
        <v>0</v>
      </c>
      <c r="J4022">
        <f t="shared" si="503"/>
        <v>0</v>
      </c>
      <c r="K4022">
        <f>J4022*Weighting!$W$14</f>
        <v>0</v>
      </c>
      <c r="M4022" s="14"/>
    </row>
    <row r="4023" spans="1:13" x14ac:dyDescent="0.25">
      <c r="A4023" s="32">
        <f>IF(Weighting!$P$15&gt;0,B4023,"")</f>
        <v>1.5000009999999999</v>
      </c>
      <c r="B4023">
        <f>Weighting!$C$15</f>
        <v>1.5000009999999999</v>
      </c>
      <c r="C4023">
        <f>Weighting!$F$15</f>
        <v>0</v>
      </c>
      <c r="D4023" t="b">
        <f>IF(C4023=1,'Data Transformation'!$G$3+0.5*'Data Transformation'!$W$25,IF(C4024=1,D4024-'Data Transformation'!$W$25,FALSE))</f>
        <v>0</v>
      </c>
      <c r="E4023" t="str">
        <f t="array" ref="E4023">IF(ISLOGICAL(D4023),"",FREQUENCY(IF('Data Transformation'!$B$425:$B$8425='Bin Analysis'!$B4011,'Data Transformation'!$G$425:$G$8425),D4023))</f>
        <v/>
      </c>
      <c r="F4023" t="str">
        <f t="shared" si="501"/>
        <v/>
      </c>
      <c r="G4023">
        <f>Weighting!$H$15</f>
        <v>0</v>
      </c>
      <c r="H4023">
        <f t="array" ref="H4023">FREQUENCY(IF('Data Transformation'!$B$4:$B$8425=B4011,'Data Transformation'!$G$4:$G$8425),'Bin Analysis'!$B4023)</f>
        <v>18</v>
      </c>
      <c r="I4023">
        <f t="shared" si="502"/>
        <v>0</v>
      </c>
      <c r="J4023">
        <f t="shared" si="503"/>
        <v>0</v>
      </c>
      <c r="K4023">
        <f>J4023*Weighting!$W$15</f>
        <v>0</v>
      </c>
      <c r="M4023" s="14"/>
    </row>
    <row r="4024" spans="1:13" x14ac:dyDescent="0.25">
      <c r="A4024" s="32" t="str">
        <f>IF(Weighting!$P$16&gt;0,B4024,"")</f>
        <v/>
      </c>
      <c r="B4024">
        <f>Weighting!$C$16</f>
        <v>1.631</v>
      </c>
      <c r="C4024">
        <f>Weighting!$F$16</f>
        <v>0</v>
      </c>
      <c r="D4024" t="b">
        <f>IF(C4024=1,'Data Transformation'!$G$3+0.5*'Data Transformation'!$W$25,IF(C4025=1,D4025-'Data Transformation'!$W$25,FALSE))</f>
        <v>0</v>
      </c>
      <c r="E4024" t="str">
        <f t="array" ref="E4024">IF(ISLOGICAL(D4024),"",FREQUENCY(IF('Data Transformation'!$B$425:$B$8425='Bin Analysis'!$B4011,'Data Transformation'!$G$425:$G$8425),D4024))</f>
        <v/>
      </c>
      <c r="F4024" t="str">
        <f t="shared" si="501"/>
        <v/>
      </c>
      <c r="G4024">
        <f>Weighting!$H$16</f>
        <v>0</v>
      </c>
      <c r="H4024">
        <f t="array" ref="H4024">FREQUENCY(IF('Data Transformation'!$B$4:$B$8425=B4011,'Data Transformation'!$G$4:$G$8425),'Bin Analysis'!$B4024)</f>
        <v>18</v>
      </c>
      <c r="I4024">
        <f t="shared" si="502"/>
        <v>0</v>
      </c>
      <c r="J4024">
        <f t="shared" si="503"/>
        <v>0</v>
      </c>
      <c r="K4024">
        <f>J4024*Weighting!$W$16</f>
        <v>0</v>
      </c>
      <c r="M4024" s="14"/>
    </row>
    <row r="4025" spans="1:13" x14ac:dyDescent="0.25">
      <c r="A4025" s="32" t="str">
        <f>IF(Weighting!$P$17&gt;0,B4025,"")</f>
        <v/>
      </c>
      <c r="B4025">
        <f>Weighting!$C$17</f>
        <v>1.762</v>
      </c>
      <c r="C4025">
        <f>Weighting!$F$17</f>
        <v>0</v>
      </c>
      <c r="D4025" t="b">
        <f>IF(C4025=1,'Data Transformation'!$G$3+0.5*'Data Transformation'!$W$25,IF(C4026=1,D4026-'Data Transformation'!$W$25,FALSE))</f>
        <v>0</v>
      </c>
      <c r="E4025" t="str">
        <f t="array" ref="E4025">IF(ISLOGICAL(D4025),"",FREQUENCY(IF('Data Transformation'!$B$425:$B$8425='Bin Analysis'!$B4011,'Data Transformation'!$G$425:$G$8425),D4025))</f>
        <v/>
      </c>
      <c r="F4025" t="str">
        <f t="shared" si="501"/>
        <v/>
      </c>
      <c r="G4025">
        <f>Weighting!$H$17</f>
        <v>0</v>
      </c>
      <c r="H4025">
        <f t="array" ref="H4025">FREQUENCY(IF('Data Transformation'!$B$4:$B$8425=B4011,'Data Transformation'!$G$4:$G$8425),'Bin Analysis'!$B4025)</f>
        <v>18</v>
      </c>
      <c r="I4025">
        <f t="shared" si="502"/>
        <v>0</v>
      </c>
      <c r="J4025">
        <f t="shared" si="503"/>
        <v>0</v>
      </c>
      <c r="K4025">
        <f>J4025*Weighting!$W$17</f>
        <v>0</v>
      </c>
      <c r="M4025" s="14"/>
    </row>
    <row r="4026" spans="1:13" x14ac:dyDescent="0.25">
      <c r="A4026" s="32" t="str">
        <f>IF(Weighting!$P$18&gt;0,B4026,"")</f>
        <v/>
      </c>
      <c r="B4026">
        <f>Weighting!$C$18</f>
        <v>1.893</v>
      </c>
      <c r="C4026">
        <f>Weighting!$F$18</f>
        <v>0</v>
      </c>
      <c r="D4026" t="b">
        <f>IF(C4026=1,'Data Transformation'!$G$3+0.5*'Data Transformation'!$W$25,IF(C4027=1,D4027-'Data Transformation'!$W$25,FALSE))</f>
        <v>0</v>
      </c>
      <c r="E4026" t="str">
        <f t="array" ref="E4026">IF(ISLOGICAL(D4026),"",FREQUENCY(IF('Data Transformation'!$B$425:$B$8425='Bin Analysis'!$B4011,'Data Transformation'!$G$425:$G$8425),D4026))</f>
        <v/>
      </c>
      <c r="F4026" t="str">
        <f t="shared" si="501"/>
        <v/>
      </c>
      <c r="G4026">
        <f>Weighting!$H$18</f>
        <v>0</v>
      </c>
      <c r="H4026">
        <f t="array" ref="H4026">FREQUENCY(IF('Data Transformation'!$B$4:$B$8425=B4011,'Data Transformation'!$G$4:$G$8425),'Bin Analysis'!$B4026)</f>
        <v>18</v>
      </c>
      <c r="I4026">
        <f t="shared" si="502"/>
        <v>0</v>
      </c>
      <c r="J4026">
        <f t="shared" si="503"/>
        <v>0</v>
      </c>
      <c r="K4026">
        <f>J4026*Weighting!$W$18</f>
        <v>0</v>
      </c>
      <c r="M4026" s="14"/>
    </row>
    <row r="4027" spans="1:13" x14ac:dyDescent="0.25">
      <c r="A4027" s="32" t="str">
        <f>IF(Weighting!$P$19&gt;0,B4027,"")</f>
        <v/>
      </c>
      <c r="B4027">
        <f>Weighting!$C$19</f>
        <v>2.024</v>
      </c>
      <c r="C4027">
        <f>Weighting!$F$19</f>
        <v>0</v>
      </c>
      <c r="D4027" t="b">
        <f>IF(C4027=1,'Data Transformation'!$G$3+0.5*'Data Transformation'!$W$25,IF(C4028=1,D4028-'Data Transformation'!$W$25,FALSE))</f>
        <v>0</v>
      </c>
      <c r="E4027" t="str">
        <f t="array" ref="E4027">IF(ISLOGICAL(D4027),"",FREQUENCY(IF('Data Transformation'!$B$425:$B$8425='Bin Analysis'!$B4011,'Data Transformation'!$G$425:$G$8425),D4027))</f>
        <v/>
      </c>
      <c r="F4027" t="str">
        <f t="shared" si="501"/>
        <v/>
      </c>
      <c r="G4027">
        <f>Weighting!$H$19</f>
        <v>0</v>
      </c>
      <c r="H4027">
        <f t="array" ref="H4027">FREQUENCY(IF('Data Transformation'!$B$4:$B$8425=B4011,'Data Transformation'!$G$4:$G$8425),'Bin Analysis'!$B4027)</f>
        <v>18</v>
      </c>
      <c r="I4027">
        <f t="shared" si="502"/>
        <v>0</v>
      </c>
      <c r="J4027">
        <f t="shared" si="503"/>
        <v>0</v>
      </c>
      <c r="K4027">
        <f>J4027*Weighting!$W$19</f>
        <v>0</v>
      </c>
      <c r="M4027" s="14"/>
    </row>
    <row r="4028" spans="1:13" x14ac:dyDescent="0.25">
      <c r="A4028" s="32" t="str">
        <f>IF(Weighting!$P$20&gt;0,B4028,"")</f>
        <v/>
      </c>
      <c r="B4028">
        <f>Weighting!$C$20</f>
        <v>2.1550000000000002</v>
      </c>
      <c r="C4028">
        <f>Weighting!$F$20</f>
        <v>0</v>
      </c>
      <c r="D4028" t="b">
        <f>IF(C4028=1,'Data Transformation'!$G$3+0.5*'Data Transformation'!$W$25,IF(C4029=1,D4029-'Data Transformation'!$W$25,FALSE))</f>
        <v>0</v>
      </c>
      <c r="E4028" t="str">
        <f t="array" ref="E4028">IF(ISLOGICAL(D4028),"",FREQUENCY(IF('Data Transformation'!$B$425:$B$8425='Bin Analysis'!$B4011,'Data Transformation'!$G$425:$G$8425),D4028))</f>
        <v/>
      </c>
      <c r="F4028" t="str">
        <f t="shared" si="501"/>
        <v/>
      </c>
      <c r="G4028">
        <f>Weighting!$H$20</f>
        <v>0</v>
      </c>
      <c r="H4028">
        <f t="array" ref="H4028">FREQUENCY(IF('Data Transformation'!$B$4:$B$8425=B4011,'Data Transformation'!$G$4:$G$8425),'Bin Analysis'!$B4028)</f>
        <v>18</v>
      </c>
      <c r="I4028">
        <f t="shared" si="502"/>
        <v>0</v>
      </c>
      <c r="J4028">
        <f t="shared" si="503"/>
        <v>0</v>
      </c>
      <c r="K4028">
        <f>J4028*Weighting!$W$20</f>
        <v>0</v>
      </c>
      <c r="M4028" s="14"/>
    </row>
    <row r="4029" spans="1:13" x14ac:dyDescent="0.25">
      <c r="A4029" s="32" t="str">
        <f>IF(Weighting!$P$21&gt;0,B4029,"")</f>
        <v/>
      </c>
      <c r="B4029">
        <f>Weighting!$C$21</f>
        <v>2.2860000000000005</v>
      </c>
      <c r="C4029">
        <f>Weighting!$F$21</f>
        <v>0</v>
      </c>
      <c r="D4029" t="b">
        <f>IF(C4029=1,'Data Transformation'!$G$3+0.5*'Data Transformation'!$W$25,IF(C4030=1,D4030-'Data Transformation'!$W$25,FALSE))</f>
        <v>0</v>
      </c>
      <c r="E4029" t="str">
        <f t="array" ref="E4029">IF(ISLOGICAL(D4029),"",FREQUENCY(IF('Data Transformation'!$B$425:$B$8425='Bin Analysis'!$B4011,'Data Transformation'!$G$425:$G$8425),D4029))</f>
        <v/>
      </c>
      <c r="F4029" t="str">
        <f t="shared" si="501"/>
        <v/>
      </c>
      <c r="G4029">
        <f>Weighting!$H$21</f>
        <v>0</v>
      </c>
      <c r="H4029">
        <f t="array" ref="H4029">FREQUENCY(IF('Data Transformation'!$B$4:$B$8425=B4011,'Data Transformation'!$G$4:$G$8425),'Bin Analysis'!$B4029)</f>
        <v>18</v>
      </c>
      <c r="I4029">
        <f t="shared" si="502"/>
        <v>0</v>
      </c>
      <c r="J4029">
        <f t="shared" si="503"/>
        <v>0</v>
      </c>
      <c r="K4029">
        <f>J4029*Weighting!$W$21</f>
        <v>0</v>
      </c>
      <c r="M4029" s="14"/>
    </row>
    <row r="4030" spans="1:13" x14ac:dyDescent="0.25">
      <c r="A4030" s="32" t="str">
        <f>IF(Weighting!$P$22&gt;0,B4030,"")</f>
        <v/>
      </c>
      <c r="B4030">
        <f>Weighting!$C$22</f>
        <v>2.4170000000000007</v>
      </c>
      <c r="C4030">
        <f>Weighting!$F$22</f>
        <v>0</v>
      </c>
      <c r="D4030" t="b">
        <f>IF(C4030=1,'Data Transformation'!$G$3+0.5*'Data Transformation'!$W$25,IF(C4031=1,D4031-'Data Transformation'!$W$25,FALSE))</f>
        <v>0</v>
      </c>
      <c r="E4030" t="str">
        <f t="array" ref="E4030">IF(ISLOGICAL(D4030),"",FREQUENCY(IF('Data Transformation'!$B$425:$B$8425='Bin Analysis'!$B4011,'Data Transformation'!$G$425:$G$8425),D4030))</f>
        <v/>
      </c>
      <c r="F4030" t="str">
        <f t="shared" si="501"/>
        <v/>
      </c>
      <c r="G4030">
        <f>Weighting!$H$22</f>
        <v>0</v>
      </c>
      <c r="H4030">
        <f t="array" ref="H4030">FREQUENCY(IF('Data Transformation'!$B$4:$B$8425=B4011,'Data Transformation'!$G$4:$G$8425),'Bin Analysis'!$B4030)</f>
        <v>18</v>
      </c>
      <c r="I4030">
        <f t="shared" si="502"/>
        <v>0</v>
      </c>
      <c r="J4030">
        <f t="shared" si="503"/>
        <v>0</v>
      </c>
      <c r="K4030">
        <f>J4030*Weighting!$W$22</f>
        <v>0</v>
      </c>
      <c r="M4030" s="14"/>
    </row>
    <row r="4031" spans="1:13" x14ac:dyDescent="0.25">
      <c r="A4031" s="32" t="str">
        <f>IF(Weighting!$P$23&gt;0,B4031,"")</f>
        <v/>
      </c>
      <c r="B4031">
        <f>Weighting!$C$23</f>
        <v>2.5480000000000009</v>
      </c>
      <c r="C4031">
        <f>Weighting!$F$23</f>
        <v>0</v>
      </c>
      <c r="D4031" t="b">
        <f>IF(C4031=1,'Data Transformation'!$G$3+0.5*'Data Transformation'!$W$25,IF(C4032=1,D4032-'Data Transformation'!$W$25,FALSE))</f>
        <v>0</v>
      </c>
      <c r="E4031" t="str">
        <f t="array" ref="E4031">IF(ISLOGICAL(D4031),"",FREQUENCY(IF('Data Transformation'!$B$425:$B$8425='Bin Analysis'!$B4011,'Data Transformation'!$G$425:$G$8425),D4031))</f>
        <v/>
      </c>
      <c r="F4031" t="str">
        <f t="shared" si="501"/>
        <v/>
      </c>
      <c r="G4031">
        <f>Weighting!$H$23</f>
        <v>0</v>
      </c>
      <c r="H4031">
        <f t="array" ref="H4031">FREQUENCY(IF('Data Transformation'!$B$4:$B$8425=B4011,'Data Transformation'!$G$4:$G$8425),'Bin Analysis'!$B4031)</f>
        <v>18</v>
      </c>
      <c r="I4031">
        <f t="shared" si="502"/>
        <v>0</v>
      </c>
      <c r="J4031">
        <f t="shared" si="503"/>
        <v>0</v>
      </c>
      <c r="K4031">
        <f>J4031*Weighting!$W$23</f>
        <v>0</v>
      </c>
      <c r="M4031" s="14"/>
    </row>
    <row r="4032" spans="1:13" x14ac:dyDescent="0.25">
      <c r="A4032" s="32" t="str">
        <f>IF(Weighting!$P$24&gt;0,B4032,"")</f>
        <v/>
      </c>
      <c r="B4032">
        <f>Weighting!$C$24</f>
        <v>2.6790000000000012</v>
      </c>
      <c r="C4032">
        <f>Weighting!$F$24</f>
        <v>0</v>
      </c>
      <c r="D4032" t="b">
        <f>IF(C4032=1,'Data Transformation'!$G$3+0.5*'Data Transformation'!$W$25,IF(C4033=1,D4033-'Data Transformation'!$W$25,FALSE))</f>
        <v>0</v>
      </c>
      <c r="E4032" t="str">
        <f t="array" ref="E4032">IF(ISLOGICAL(D4032),"",FREQUENCY(IF('Data Transformation'!$B$425:$B$8425='Bin Analysis'!$B4011,'Data Transformation'!$G$425:$G$8425),D4032))</f>
        <v/>
      </c>
      <c r="F4032" t="str">
        <f t="shared" si="501"/>
        <v/>
      </c>
      <c r="G4032">
        <f>Weighting!$H$24</f>
        <v>0</v>
      </c>
      <c r="H4032">
        <f t="array" ref="H4032">FREQUENCY(IF('Data Transformation'!$B$4:$B$8425=B4011,'Data Transformation'!$G$4:$G$8425),'Bin Analysis'!$B4032)</f>
        <v>18</v>
      </c>
      <c r="I4032">
        <f t="shared" si="502"/>
        <v>0</v>
      </c>
      <c r="J4032">
        <f t="shared" si="503"/>
        <v>0</v>
      </c>
      <c r="K4032">
        <f>J4032*Weighting!$W$24</f>
        <v>0</v>
      </c>
      <c r="M4032" s="14"/>
    </row>
    <row r="4033" spans="1:25" x14ac:dyDescent="0.25">
      <c r="A4033" s="32" t="str">
        <f>IF(Weighting!$P$25&gt;0,B4033,"")</f>
        <v/>
      </c>
      <c r="B4033">
        <f>Weighting!$C$25</f>
        <v>2.8100000000000014</v>
      </c>
      <c r="C4033">
        <f>Weighting!$F$25</f>
        <v>0</v>
      </c>
      <c r="D4033" t="b">
        <f>IF(C4033=1,'Data Transformation'!$G$3+0.5*'Data Transformation'!$W$25,IF(C4034=1,D4034-'Data Transformation'!$W$25,FALSE))</f>
        <v>0</v>
      </c>
      <c r="E4033" t="str">
        <f t="array" ref="E4033">IF(ISLOGICAL(D4033),"",FREQUENCY(IF('Data Transformation'!$B$425:$B$8425='Bin Analysis'!$B4011,'Data Transformation'!$G$425:$G$8425),D4033))</f>
        <v/>
      </c>
      <c r="F4033" t="str">
        <f t="shared" si="501"/>
        <v/>
      </c>
      <c r="G4033">
        <f>Weighting!$H$25</f>
        <v>0</v>
      </c>
      <c r="H4033">
        <f t="array" ref="H4033">FREQUENCY(IF('Data Transformation'!$B$4:$B$8425=B4011,'Data Transformation'!$G$4:$G$8425),'Bin Analysis'!$B4033)</f>
        <v>18</v>
      </c>
      <c r="I4033">
        <f t="shared" si="502"/>
        <v>0</v>
      </c>
      <c r="J4033">
        <f t="shared" si="503"/>
        <v>0</v>
      </c>
      <c r="K4033">
        <f>J4033*Weighting!$W$25</f>
        <v>0</v>
      </c>
      <c r="M4033" s="14"/>
    </row>
    <row r="4034" spans="1:25" x14ac:dyDescent="0.25">
      <c r="O4034"/>
      <c r="P4034"/>
      <c r="Q4034"/>
      <c r="R4034"/>
    </row>
    <row r="4035" spans="1:25" ht="23.25" x14ac:dyDescent="0.35">
      <c r="A4035" s="21" t="s">
        <v>0</v>
      </c>
      <c r="B4035" s="21">
        <f>IFERROR(VLOOKUP(C4035,'Data Transformation'!$L$6:$M$426,2,FALSE),"")</f>
        <v>168</v>
      </c>
      <c r="C4035" s="21">
        <f>C4011+1</f>
        <v>168</v>
      </c>
      <c r="D4035" s="21"/>
      <c r="E4035" s="21"/>
      <c r="F4035" s="21"/>
      <c r="G4035" s="21"/>
      <c r="H4035" s="22"/>
      <c r="I4035" s="22"/>
      <c r="J4035" s="22"/>
      <c r="K4035" s="21"/>
      <c r="L4035" s="21">
        <f>B4035</f>
        <v>168</v>
      </c>
      <c r="M4035" s="23">
        <f>INDEX('Data Transformation'!$O$4:$O$424,MATCH($B4035,'Data Transformation'!$M$4:$M$424,0),MATCH($M$2,'Data Transformation'!$O$3,0))</f>
        <v>18</v>
      </c>
      <c r="N4035" s="27">
        <f>IF('Input and Summary Results'!$J$16="minimum",'Bin Analysis'!X4036/(M4035-1),'Bin Analysis'!Y4035/('Bin Analysis'!M4035-1))</f>
        <v>0</v>
      </c>
      <c r="O4035" s="27">
        <f>IF(M4035=FALSE,NA(),(VLOOKUP(1,C4038:K4057,4,FALSE))/(M4035-1))</f>
        <v>5.8823529411764705E-2</v>
      </c>
      <c r="P4035" s="27">
        <f>IF(M4035=FALSE,NA(),SUM(J4038:J4057)/Weighting!$S$5)</f>
        <v>0.6</v>
      </c>
      <c r="Q4035" s="27">
        <f>IF(M4035=FALSE,NA(),SUM(K4038:K4057)/Weighting!$S$6)</f>
        <v>0.52173913043478259</v>
      </c>
      <c r="R4035" s="27">
        <f>IF(M4035=FALSE,NA(),(VLOOKUP(1,G4038:K4057,3,FALSE))/(M4035-1))</f>
        <v>0.6470588235294118</v>
      </c>
      <c r="S4035" s="22" t="str">
        <f>IF(M4035=FALSE,NA(),IF(SUM(J4038:J4057)=2,"yes","no"))</f>
        <v>no</v>
      </c>
      <c r="X4035" s="2" cm="2">
        <f t="array" ref="X4035:X4036">FREQUENCY(IF('Data Transformation'!$B$425:$B$6424='Bin Analysis'!L4035,'Data Transformation'!$G$425:$G$6424),'Data Transformation'!$U$11)</f>
        <v>17</v>
      </c>
      <c r="Y4035" s="2" cm="2">
        <f t="array" ref="Y4035:Y4036">FREQUENCY(IF('Data Transformation'!$B$425:$B$6424='Bin Analysis'!L4035,'Data Transformation'!$G$425:$G$6424),'Data Transformation'!$U$12)</f>
        <v>16</v>
      </c>
    </row>
    <row r="4036" spans="1:25" x14ac:dyDescent="0.25">
      <c r="A4036" s="14" t="s">
        <v>66</v>
      </c>
      <c r="B4036" t="s">
        <v>47</v>
      </c>
      <c r="C4036" t="s">
        <v>5</v>
      </c>
      <c r="D4036" t="s">
        <v>99</v>
      </c>
      <c r="E4036" t="s">
        <v>100</v>
      </c>
      <c r="F4036" t="s">
        <v>101</v>
      </c>
      <c r="G4036" t="s">
        <v>69</v>
      </c>
      <c r="H4036" t="s">
        <v>31</v>
      </c>
      <c r="I4036" t="s">
        <v>32</v>
      </c>
      <c r="J4036" t="s">
        <v>46</v>
      </c>
      <c r="K4036" s="14" t="s">
        <v>45</v>
      </c>
      <c r="M4036" s="14"/>
      <c r="X4036" s="2">
        <v>0</v>
      </c>
      <c r="Y4036" s="2">
        <v>1</v>
      </c>
    </row>
    <row r="4037" spans="1:25" x14ac:dyDescent="0.25">
      <c r="A4037" s="32"/>
      <c r="D4037" t="b">
        <f>IF(C4037=1,'Data Transformation'!$G$3+0.5*'Data Transformation'!$W$25,IF(C4038=1,D4038-'Data Transformation'!$W$25,FALSE))</f>
        <v>0</v>
      </c>
      <c r="E4037" t="str">
        <f t="array" ref="E4037">IF(ISLOGICAL(D4037),"",FREQUENCY(IF('Data Transformation'!$B$425:$B$8425='Bin Analysis'!$B4035,'Data Transformation'!$G$425:$G$8425),D4037))</f>
        <v/>
      </c>
      <c r="F4037" t="str">
        <f>IF(ISLOGICAL(D4037),"",E4037-E4036)</f>
        <v/>
      </c>
      <c r="M4037" s="14"/>
    </row>
    <row r="4038" spans="1:25" x14ac:dyDescent="0.25">
      <c r="A4038" s="32">
        <f>IF(Weighting!$P$6&gt;0,B4038,"")</f>
        <v>0.32100000000000001</v>
      </c>
      <c r="B4038">
        <f>Weighting!$C$6</f>
        <v>0.32100000000000001</v>
      </c>
      <c r="C4038">
        <f>Weighting!$F$6</f>
        <v>0</v>
      </c>
      <c r="D4038" t="b">
        <f>IF(C4038=1,'Data Transformation'!$G$3+0.5*'Data Transformation'!$W$25,IF(C4039=1,D4039-'Data Transformation'!$W$25,FALSE))</f>
        <v>0</v>
      </c>
      <c r="E4038" t="str">
        <f t="array" ref="E4038">IF(ISLOGICAL(D4038),"",FREQUENCY(IF('Data Transformation'!$B$425:$B$8425='Bin Analysis'!$B4035,'Data Transformation'!$G$425:$G$8425),D4038))</f>
        <v/>
      </c>
      <c r="F4038" t="str">
        <f>IF(ISLOGICAL(D4038),"",E4038-E4037)</f>
        <v/>
      </c>
      <c r="G4038">
        <f>Weighting!$H$6</f>
        <v>1</v>
      </c>
      <c r="H4038">
        <f t="array" ref="H4038">FREQUENCY(IF('Data Transformation'!$B$4:$B$8425=B4035,'Data Transformation'!$G$4:$G$8425),'Bin Analysis'!$B4038)</f>
        <v>11</v>
      </c>
      <c r="I4038">
        <f>H4038-H4037</f>
        <v>11</v>
      </c>
      <c r="J4038">
        <f>IF(I4038=0,0,1)</f>
        <v>1</v>
      </c>
      <c r="K4038">
        <f>J4038*Weighting!$W$6</f>
        <v>1</v>
      </c>
      <c r="M4038" s="14"/>
    </row>
    <row r="4039" spans="1:25" x14ac:dyDescent="0.25">
      <c r="A4039" s="32">
        <f>IF(Weighting!$P$7&gt;0,B4039,"")</f>
        <v>0.45200000000000001</v>
      </c>
      <c r="B4039">
        <f>Weighting!$C$7</f>
        <v>0.45200000000000001</v>
      </c>
      <c r="C4039">
        <f>Weighting!$F$7</f>
        <v>0</v>
      </c>
      <c r="D4039" t="b">
        <f>IF(C4039=1,'Data Transformation'!$G$3+0.5*'Data Transformation'!$W$25,IF(C4040=1,D4040-'Data Transformation'!$W$25,FALSE))</f>
        <v>0</v>
      </c>
      <c r="E4039" t="str">
        <f t="array" ref="E4039">IF(ISLOGICAL(D4039),"",FREQUENCY(IF('Data Transformation'!$B$425:$B$8425='Bin Analysis'!$B4035,'Data Transformation'!$G$425:$G$8425),D4039))</f>
        <v/>
      </c>
      <c r="F4039" t="str">
        <f t="shared" ref="F4039:F4057" si="504">IF(ISLOGICAL(D4039),"",E4039-E4038)</f>
        <v/>
      </c>
      <c r="G4039">
        <f>Weighting!$H$7</f>
        <v>0</v>
      </c>
      <c r="H4039">
        <f t="array" ref="H4039">FREQUENCY(IF('Data Transformation'!$B$4:$B$8425=B4035,'Data Transformation'!$G$4:$G$8425),'Bin Analysis'!$B4039)</f>
        <v>13</v>
      </c>
      <c r="I4039">
        <f t="shared" ref="I4039:I4057" si="505">H4039-H4038</f>
        <v>2</v>
      </c>
      <c r="J4039">
        <f>IF(I4039=0,0,1)</f>
        <v>1</v>
      </c>
      <c r="K4039">
        <f>J4039*Weighting!$W$7</f>
        <v>2</v>
      </c>
      <c r="M4039" s="14"/>
    </row>
    <row r="4040" spans="1:25" x14ac:dyDescent="0.25">
      <c r="A4040" s="32">
        <f>IF(Weighting!$P$8&gt;0,B4040,"")</f>
        <v>0.58299999999999996</v>
      </c>
      <c r="B4040">
        <f>Weighting!$C$8</f>
        <v>0.58299999999999996</v>
      </c>
      <c r="C4040">
        <f>Weighting!$F$8</f>
        <v>0</v>
      </c>
      <c r="D4040" t="b">
        <f>IF(C4040=1,'Data Transformation'!$G$3+0.5*'Data Transformation'!$W$25,IF(C4041=1,D4041-'Data Transformation'!$W$25,FALSE))</f>
        <v>0</v>
      </c>
      <c r="E4040" t="str">
        <f t="array" ref="E4040">IF(ISLOGICAL(D4040),"",FREQUENCY(IF('Data Transformation'!$B$425:$B$8425='Bin Analysis'!$B4035,'Data Transformation'!$G$425:$G$8425),D4040))</f>
        <v/>
      </c>
      <c r="F4040" t="str">
        <f t="shared" si="504"/>
        <v/>
      </c>
      <c r="G4040">
        <f>Weighting!$H$8</f>
        <v>0</v>
      </c>
      <c r="H4040">
        <f t="array" ref="H4040">FREQUENCY(IF('Data Transformation'!$B$4:$B$8425=B4035,'Data Transformation'!$G$4:$G$8425),'Bin Analysis'!$B4040)</f>
        <v>13</v>
      </c>
      <c r="I4040">
        <f t="shared" si="505"/>
        <v>0</v>
      </c>
      <c r="J4040">
        <f t="shared" ref="J4040:J4057" si="506">IF(I4040=0,0,1)</f>
        <v>0</v>
      </c>
      <c r="K4040">
        <f>J4040*Weighting!$W$8</f>
        <v>0</v>
      </c>
      <c r="M4040" s="14"/>
    </row>
    <row r="4041" spans="1:25" x14ac:dyDescent="0.25">
      <c r="A4041" s="32">
        <f>IF(Weighting!$P$9&gt;0,B4041,"")</f>
        <v>0.71399999999999997</v>
      </c>
      <c r="B4041" s="50">
        <f>Weighting!$C$9</f>
        <v>0.71399999999999997</v>
      </c>
      <c r="C4041">
        <f>Weighting!$F$9</f>
        <v>0</v>
      </c>
      <c r="D4041" t="b">
        <f>IF(C4041=1,'Data Transformation'!$G$3+0.5*'Data Transformation'!$W$25,IF(C4042=1,D4042-'Data Transformation'!$W$25,FALSE))</f>
        <v>0</v>
      </c>
      <c r="E4041" t="str">
        <f t="array" ref="E4041">IF(ISLOGICAL(D4041),"",FREQUENCY(IF('Data Transformation'!$B$425:$B$8425='Bin Analysis'!$B4035,'Data Transformation'!$G$425:$G$8425),D4041))</f>
        <v/>
      </c>
      <c r="F4041" t="str">
        <f t="shared" si="504"/>
        <v/>
      </c>
      <c r="G4041">
        <f>Weighting!$H$9</f>
        <v>0</v>
      </c>
      <c r="H4041">
        <f t="array" ref="H4041">FREQUENCY(IF('Data Transformation'!$B$4:$B$8425=B4035,'Data Transformation'!$G$4:$G$8425),'Bin Analysis'!$B4041)</f>
        <v>14</v>
      </c>
      <c r="I4041">
        <f t="shared" si="505"/>
        <v>1</v>
      </c>
      <c r="J4041">
        <f t="shared" si="506"/>
        <v>1</v>
      </c>
      <c r="K4041">
        <f>J4041*Weighting!$W$9</f>
        <v>3</v>
      </c>
      <c r="M4041" s="14"/>
    </row>
    <row r="4042" spans="1:25" x14ac:dyDescent="0.25">
      <c r="A4042" s="32">
        <f>IF(Weighting!$P$10&gt;0,B4042,"")</f>
        <v>0.84499999999999997</v>
      </c>
      <c r="B4042">
        <f>Weighting!$C$10</f>
        <v>0.84499999999999997</v>
      </c>
      <c r="C4042">
        <f>Weighting!$F$10</f>
        <v>0</v>
      </c>
      <c r="D4042" t="b">
        <f>IF(C4042=1,'Data Transformation'!$G$3+0.5*'Data Transformation'!$W$25,IF(C4043=1,D4043-'Data Transformation'!$W$25,FALSE))</f>
        <v>0</v>
      </c>
      <c r="E4042" t="str">
        <f t="array" ref="E4042">IF(ISLOGICAL(D4042),"",FREQUENCY(IF('Data Transformation'!$B$425:$B$8425='Bin Analysis'!$B4035,'Data Transformation'!$G$425:$G$8425),D4042))</f>
        <v/>
      </c>
      <c r="F4042" t="str">
        <f t="shared" si="504"/>
        <v/>
      </c>
      <c r="G4042">
        <f>Weighting!$H$10</f>
        <v>0</v>
      </c>
      <c r="H4042">
        <f t="array" ref="H4042">FREQUENCY(IF('Data Transformation'!$B$4:$B$8425=B4035,'Data Transformation'!$G$4:$G$8425),'Bin Analysis'!$B4042)</f>
        <v>16</v>
      </c>
      <c r="I4042">
        <f t="shared" si="505"/>
        <v>2</v>
      </c>
      <c r="J4042">
        <f t="shared" si="506"/>
        <v>1</v>
      </c>
      <c r="K4042">
        <f>J4042*Weighting!$W$10</f>
        <v>3</v>
      </c>
      <c r="M4042" s="14"/>
    </row>
    <row r="4043" spans="1:25" x14ac:dyDescent="0.25">
      <c r="A4043" s="32">
        <f>IF(Weighting!$P$11&gt;0,B4043,"")</f>
        <v>0.97599999999999998</v>
      </c>
      <c r="B4043">
        <f>Weighting!$C$11</f>
        <v>0.97599999999999998</v>
      </c>
      <c r="C4043">
        <f>Weighting!$F$11</f>
        <v>0</v>
      </c>
      <c r="D4043">
        <f>IF(C4043=1,'Data Transformation'!$G$3+0.5*'Data Transformation'!$W$25,IF(C4044=1,D4044-'Data Transformation'!$W$25,FALSE))</f>
        <v>0.86899999999999999</v>
      </c>
      <c r="E4043">
        <f t="array" ref="E4043">IF(ISLOGICAL(D4043),"",FREQUENCY(IF('Data Transformation'!$B$425:$B$8425='Bin Analysis'!$B4035,'Data Transformation'!$G$425:$G$8425),D4043))</f>
        <v>16</v>
      </c>
      <c r="F4043" t="e">
        <f t="shared" si="504"/>
        <v>#VALUE!</v>
      </c>
      <c r="G4043">
        <f>Weighting!$H$11</f>
        <v>0</v>
      </c>
      <c r="H4043">
        <f t="array" ref="H4043">FREQUENCY(IF('Data Transformation'!$B$4:$B$8425=B4035,'Data Transformation'!$G$4:$G$8425),'Bin Analysis'!$B4043)</f>
        <v>17</v>
      </c>
      <c r="I4043">
        <f t="shared" si="505"/>
        <v>1</v>
      </c>
      <c r="J4043">
        <f t="shared" si="506"/>
        <v>1</v>
      </c>
      <c r="K4043">
        <f>J4043*Weighting!$W$11</f>
        <v>2</v>
      </c>
      <c r="M4043" s="14"/>
    </row>
    <row r="4044" spans="1:25" x14ac:dyDescent="0.25">
      <c r="A4044" s="32">
        <f>IF(Weighting!$P$12&gt;0,B4044,"")</f>
        <v>1.107</v>
      </c>
      <c r="B4044">
        <f>Weighting!$C$12</f>
        <v>1.107</v>
      </c>
      <c r="C4044">
        <f>Weighting!$F$12</f>
        <v>1</v>
      </c>
      <c r="D4044">
        <f>IF(C4044=1,'Data Transformation'!$G$3+0.5*'Data Transformation'!$W$25,IF(C4045=1,D4045-'Data Transformation'!$W$25,FALSE))</f>
        <v>1.131</v>
      </c>
      <c r="E4044">
        <f t="array" ref="E4044">IF(ISLOGICAL(D4044),"",FREQUENCY(IF('Data Transformation'!$B$425:$B$8425='Bin Analysis'!$B4035,'Data Transformation'!$G$425:$G$8425),D4044))</f>
        <v>17</v>
      </c>
      <c r="F4044">
        <f t="shared" si="504"/>
        <v>1</v>
      </c>
      <c r="G4044">
        <f>Weighting!$H$12</f>
        <v>0</v>
      </c>
      <c r="H4044">
        <f t="array" ref="H4044">FREQUENCY(IF('Data Transformation'!$B$4:$B$8425=B4035,'Data Transformation'!$G$4:$G$8425),'Bin Analysis'!$B4044)</f>
        <v>18</v>
      </c>
      <c r="I4044">
        <f t="shared" si="505"/>
        <v>1</v>
      </c>
      <c r="J4044">
        <f t="shared" si="506"/>
        <v>1</v>
      </c>
      <c r="K4044">
        <f>J4044*Weighting!$W$12</f>
        <v>1</v>
      </c>
      <c r="M4044" s="14"/>
    </row>
    <row r="4045" spans="1:25" x14ac:dyDescent="0.25">
      <c r="A4045" s="32">
        <f>IF(Weighting!$P$13&gt;0,B4045,"")</f>
        <v>1.238</v>
      </c>
      <c r="B4045">
        <f>Weighting!$C$13</f>
        <v>1.238</v>
      </c>
      <c r="C4045">
        <f>Weighting!$F$13</f>
        <v>0</v>
      </c>
      <c r="D4045" t="b">
        <f>IF(C4045=1,'Data Transformation'!$G$3+0.5*'Data Transformation'!$W$25,IF(C4046=1,D4046-'Data Transformation'!$W$25,FALSE))</f>
        <v>0</v>
      </c>
      <c r="E4045" t="str">
        <f t="array" ref="E4045">IF(ISLOGICAL(D4045),"",FREQUENCY(IF('Data Transformation'!$B$425:$B$8425='Bin Analysis'!$B4035,'Data Transformation'!$G$425:$G$8425),D4045))</f>
        <v/>
      </c>
      <c r="F4045" t="str">
        <f t="shared" si="504"/>
        <v/>
      </c>
      <c r="G4045">
        <f>Weighting!$H$13</f>
        <v>0</v>
      </c>
      <c r="H4045">
        <f t="array" ref="H4045">FREQUENCY(IF('Data Transformation'!$B$4:$B$8425=B4035,'Data Transformation'!$G$4:$G$8425),'Bin Analysis'!$B4045)</f>
        <v>18</v>
      </c>
      <c r="I4045">
        <f t="shared" si="505"/>
        <v>0</v>
      </c>
      <c r="J4045">
        <f t="shared" si="506"/>
        <v>0</v>
      </c>
      <c r="K4045">
        <f>J4045*Weighting!$W$13</f>
        <v>0</v>
      </c>
      <c r="M4045" s="14"/>
    </row>
    <row r="4046" spans="1:25" x14ac:dyDescent="0.25">
      <c r="A4046" s="32">
        <f>IF(Weighting!$P$14&gt;0,B4046,"")</f>
        <v>1.369</v>
      </c>
      <c r="B4046">
        <f>Weighting!$C$14</f>
        <v>1.369</v>
      </c>
      <c r="C4046">
        <f>Weighting!$F$14</f>
        <v>0</v>
      </c>
      <c r="D4046" t="b">
        <f>IF(C4046=1,'Data Transformation'!$G$3+0.5*'Data Transformation'!$W$25,IF(C4047=1,D4047-'Data Transformation'!$W$25,FALSE))</f>
        <v>0</v>
      </c>
      <c r="E4046" t="str">
        <f t="array" ref="E4046">IF(ISLOGICAL(D4046),"",FREQUENCY(IF('Data Transformation'!$B$425:$B$8425='Bin Analysis'!$B4035,'Data Transformation'!$G$425:$G$8425),D4046))</f>
        <v/>
      </c>
      <c r="F4046" t="str">
        <f t="shared" si="504"/>
        <v/>
      </c>
      <c r="G4046">
        <f>Weighting!$H$14</f>
        <v>0</v>
      </c>
      <c r="H4046">
        <f t="array" ref="H4046">FREQUENCY(IF('Data Transformation'!$B$4:$B$8425=B4035,'Data Transformation'!$G$4:$G$8425),'Bin Analysis'!$B4046)</f>
        <v>18</v>
      </c>
      <c r="I4046">
        <f t="shared" si="505"/>
        <v>0</v>
      </c>
      <c r="J4046">
        <f t="shared" si="506"/>
        <v>0</v>
      </c>
      <c r="K4046">
        <f>J4046*Weighting!$W$14</f>
        <v>0</v>
      </c>
      <c r="M4046" s="14"/>
    </row>
    <row r="4047" spans="1:25" x14ac:dyDescent="0.25">
      <c r="A4047" s="32">
        <f>IF(Weighting!$P$15&gt;0,B4047,"")</f>
        <v>1.5000009999999999</v>
      </c>
      <c r="B4047">
        <f>Weighting!$C$15</f>
        <v>1.5000009999999999</v>
      </c>
      <c r="C4047">
        <f>Weighting!$F$15</f>
        <v>0</v>
      </c>
      <c r="D4047" t="b">
        <f>IF(C4047=1,'Data Transformation'!$G$3+0.5*'Data Transformation'!$W$25,IF(C4048=1,D4048-'Data Transformation'!$W$25,FALSE))</f>
        <v>0</v>
      </c>
      <c r="E4047" t="str">
        <f t="array" ref="E4047">IF(ISLOGICAL(D4047),"",FREQUENCY(IF('Data Transformation'!$B$425:$B$8425='Bin Analysis'!$B4035,'Data Transformation'!$G$425:$G$8425),D4047))</f>
        <v/>
      </c>
      <c r="F4047" t="str">
        <f t="shared" si="504"/>
        <v/>
      </c>
      <c r="G4047">
        <f>Weighting!$H$15</f>
        <v>0</v>
      </c>
      <c r="H4047">
        <f t="array" ref="H4047">FREQUENCY(IF('Data Transformation'!$B$4:$B$8425=B4035,'Data Transformation'!$G$4:$G$8425),'Bin Analysis'!$B4047)</f>
        <v>18</v>
      </c>
      <c r="I4047">
        <f t="shared" si="505"/>
        <v>0</v>
      </c>
      <c r="J4047">
        <f t="shared" si="506"/>
        <v>0</v>
      </c>
      <c r="K4047">
        <f>J4047*Weighting!$W$15</f>
        <v>0</v>
      </c>
      <c r="M4047" s="14"/>
    </row>
    <row r="4048" spans="1:25" x14ac:dyDescent="0.25">
      <c r="A4048" s="32" t="str">
        <f>IF(Weighting!$P$16&gt;0,B4048,"")</f>
        <v/>
      </c>
      <c r="B4048">
        <f>Weighting!$C$16</f>
        <v>1.631</v>
      </c>
      <c r="C4048">
        <f>Weighting!$F$16</f>
        <v>0</v>
      </c>
      <c r="D4048" t="b">
        <f>IF(C4048=1,'Data Transformation'!$G$3+0.5*'Data Transformation'!$W$25,IF(C4049=1,D4049-'Data Transformation'!$W$25,FALSE))</f>
        <v>0</v>
      </c>
      <c r="E4048" t="str">
        <f t="array" ref="E4048">IF(ISLOGICAL(D4048),"",FREQUENCY(IF('Data Transformation'!$B$425:$B$8425='Bin Analysis'!$B4035,'Data Transformation'!$G$425:$G$8425),D4048))</f>
        <v/>
      </c>
      <c r="F4048" t="str">
        <f t="shared" si="504"/>
        <v/>
      </c>
      <c r="G4048">
        <f>Weighting!$H$16</f>
        <v>0</v>
      </c>
      <c r="H4048">
        <f t="array" ref="H4048">FREQUENCY(IF('Data Transformation'!$B$4:$B$8425=B4035,'Data Transformation'!$G$4:$G$8425),'Bin Analysis'!$B4048)</f>
        <v>18</v>
      </c>
      <c r="I4048">
        <f t="shared" si="505"/>
        <v>0</v>
      </c>
      <c r="J4048">
        <f t="shared" si="506"/>
        <v>0</v>
      </c>
      <c r="K4048">
        <f>J4048*Weighting!$W$16</f>
        <v>0</v>
      </c>
      <c r="M4048" s="14"/>
    </row>
    <row r="4049" spans="1:25" x14ac:dyDescent="0.25">
      <c r="A4049" s="32" t="str">
        <f>IF(Weighting!$P$17&gt;0,B4049,"")</f>
        <v/>
      </c>
      <c r="B4049">
        <f>Weighting!$C$17</f>
        <v>1.762</v>
      </c>
      <c r="C4049">
        <f>Weighting!$F$17</f>
        <v>0</v>
      </c>
      <c r="D4049" t="b">
        <f>IF(C4049=1,'Data Transformation'!$G$3+0.5*'Data Transformation'!$W$25,IF(C4050=1,D4050-'Data Transformation'!$W$25,FALSE))</f>
        <v>0</v>
      </c>
      <c r="E4049" t="str">
        <f t="array" ref="E4049">IF(ISLOGICAL(D4049),"",FREQUENCY(IF('Data Transformation'!$B$425:$B$8425='Bin Analysis'!$B4035,'Data Transformation'!$G$425:$G$8425),D4049))</f>
        <v/>
      </c>
      <c r="F4049" t="str">
        <f t="shared" si="504"/>
        <v/>
      </c>
      <c r="G4049">
        <f>Weighting!$H$17</f>
        <v>0</v>
      </c>
      <c r="H4049">
        <f t="array" ref="H4049">FREQUENCY(IF('Data Transformation'!$B$4:$B$8425=B4035,'Data Transformation'!$G$4:$G$8425),'Bin Analysis'!$B4049)</f>
        <v>18</v>
      </c>
      <c r="I4049">
        <f t="shared" si="505"/>
        <v>0</v>
      </c>
      <c r="J4049">
        <f t="shared" si="506"/>
        <v>0</v>
      </c>
      <c r="K4049">
        <f>J4049*Weighting!$W$17</f>
        <v>0</v>
      </c>
      <c r="M4049" s="14"/>
    </row>
    <row r="4050" spans="1:25" x14ac:dyDescent="0.25">
      <c r="A4050" s="32" t="str">
        <f>IF(Weighting!$P$18&gt;0,B4050,"")</f>
        <v/>
      </c>
      <c r="B4050">
        <f>Weighting!$C$18</f>
        <v>1.893</v>
      </c>
      <c r="C4050">
        <f>Weighting!$F$18</f>
        <v>0</v>
      </c>
      <c r="D4050" t="b">
        <f>IF(C4050=1,'Data Transformation'!$G$3+0.5*'Data Transformation'!$W$25,IF(C4051=1,D4051-'Data Transformation'!$W$25,FALSE))</f>
        <v>0</v>
      </c>
      <c r="E4050" t="str">
        <f t="array" ref="E4050">IF(ISLOGICAL(D4050),"",FREQUENCY(IF('Data Transformation'!$B$425:$B$8425='Bin Analysis'!$B4035,'Data Transformation'!$G$425:$G$8425),D4050))</f>
        <v/>
      </c>
      <c r="F4050" t="str">
        <f t="shared" si="504"/>
        <v/>
      </c>
      <c r="G4050">
        <f>Weighting!$H$18</f>
        <v>0</v>
      </c>
      <c r="H4050">
        <f t="array" ref="H4050">FREQUENCY(IF('Data Transformation'!$B$4:$B$8425=B4035,'Data Transformation'!$G$4:$G$8425),'Bin Analysis'!$B4050)</f>
        <v>18</v>
      </c>
      <c r="I4050">
        <f t="shared" si="505"/>
        <v>0</v>
      </c>
      <c r="J4050">
        <f t="shared" si="506"/>
        <v>0</v>
      </c>
      <c r="K4050">
        <f>J4050*Weighting!$W$18</f>
        <v>0</v>
      </c>
      <c r="M4050" s="14"/>
    </row>
    <row r="4051" spans="1:25" x14ac:dyDescent="0.25">
      <c r="A4051" s="32" t="str">
        <f>IF(Weighting!$P$19&gt;0,B4051,"")</f>
        <v/>
      </c>
      <c r="B4051">
        <f>Weighting!$C$19</f>
        <v>2.024</v>
      </c>
      <c r="C4051">
        <f>Weighting!$F$19</f>
        <v>0</v>
      </c>
      <c r="D4051" t="b">
        <f>IF(C4051=1,'Data Transformation'!$G$3+0.5*'Data Transformation'!$W$25,IF(C4052=1,D4052-'Data Transformation'!$W$25,FALSE))</f>
        <v>0</v>
      </c>
      <c r="E4051" t="str">
        <f t="array" ref="E4051">IF(ISLOGICAL(D4051),"",FREQUENCY(IF('Data Transformation'!$B$425:$B$8425='Bin Analysis'!$B4035,'Data Transformation'!$G$425:$G$8425),D4051))</f>
        <v/>
      </c>
      <c r="F4051" t="str">
        <f t="shared" si="504"/>
        <v/>
      </c>
      <c r="G4051">
        <f>Weighting!$H$19</f>
        <v>0</v>
      </c>
      <c r="H4051">
        <f t="array" ref="H4051">FREQUENCY(IF('Data Transformation'!$B$4:$B$8425=B4035,'Data Transformation'!$G$4:$G$8425),'Bin Analysis'!$B4051)</f>
        <v>18</v>
      </c>
      <c r="I4051">
        <f t="shared" si="505"/>
        <v>0</v>
      </c>
      <c r="J4051">
        <f t="shared" si="506"/>
        <v>0</v>
      </c>
      <c r="K4051">
        <f>J4051*Weighting!$W$19</f>
        <v>0</v>
      </c>
      <c r="M4051" s="14"/>
    </row>
    <row r="4052" spans="1:25" x14ac:dyDescent="0.25">
      <c r="A4052" s="32" t="str">
        <f>IF(Weighting!$P$20&gt;0,B4052,"")</f>
        <v/>
      </c>
      <c r="B4052">
        <f>Weighting!$C$20</f>
        <v>2.1550000000000002</v>
      </c>
      <c r="C4052">
        <f>Weighting!$F$20</f>
        <v>0</v>
      </c>
      <c r="D4052" t="b">
        <f>IF(C4052=1,'Data Transformation'!$G$3+0.5*'Data Transformation'!$W$25,IF(C4053=1,D4053-'Data Transformation'!$W$25,FALSE))</f>
        <v>0</v>
      </c>
      <c r="E4052" t="str">
        <f t="array" ref="E4052">IF(ISLOGICAL(D4052),"",FREQUENCY(IF('Data Transformation'!$B$425:$B$8425='Bin Analysis'!$B4035,'Data Transformation'!$G$425:$G$8425),D4052))</f>
        <v/>
      </c>
      <c r="F4052" t="str">
        <f t="shared" si="504"/>
        <v/>
      </c>
      <c r="G4052">
        <f>Weighting!$H$20</f>
        <v>0</v>
      </c>
      <c r="H4052">
        <f t="array" ref="H4052">FREQUENCY(IF('Data Transformation'!$B$4:$B$8425=B4035,'Data Transformation'!$G$4:$G$8425),'Bin Analysis'!$B4052)</f>
        <v>18</v>
      </c>
      <c r="I4052">
        <f t="shared" si="505"/>
        <v>0</v>
      </c>
      <c r="J4052">
        <f t="shared" si="506"/>
        <v>0</v>
      </c>
      <c r="K4052">
        <f>J4052*Weighting!$W$20</f>
        <v>0</v>
      </c>
      <c r="M4052" s="14"/>
    </row>
    <row r="4053" spans="1:25" x14ac:dyDescent="0.25">
      <c r="A4053" s="32" t="str">
        <f>IF(Weighting!$P$21&gt;0,B4053,"")</f>
        <v/>
      </c>
      <c r="B4053">
        <f>Weighting!$C$21</f>
        <v>2.2860000000000005</v>
      </c>
      <c r="C4053">
        <f>Weighting!$F$21</f>
        <v>0</v>
      </c>
      <c r="D4053" t="b">
        <f>IF(C4053=1,'Data Transformation'!$G$3+0.5*'Data Transformation'!$W$25,IF(C4054=1,D4054-'Data Transformation'!$W$25,FALSE))</f>
        <v>0</v>
      </c>
      <c r="E4053" t="str">
        <f t="array" ref="E4053">IF(ISLOGICAL(D4053),"",FREQUENCY(IF('Data Transformation'!$B$425:$B$8425='Bin Analysis'!$B4035,'Data Transformation'!$G$425:$G$8425),D4053))</f>
        <v/>
      </c>
      <c r="F4053" t="str">
        <f t="shared" si="504"/>
        <v/>
      </c>
      <c r="G4053">
        <f>Weighting!$H$21</f>
        <v>0</v>
      </c>
      <c r="H4053">
        <f t="array" ref="H4053">FREQUENCY(IF('Data Transformation'!$B$4:$B$8425=B4035,'Data Transformation'!$G$4:$G$8425),'Bin Analysis'!$B4053)</f>
        <v>18</v>
      </c>
      <c r="I4053">
        <f t="shared" si="505"/>
        <v>0</v>
      </c>
      <c r="J4053">
        <f t="shared" si="506"/>
        <v>0</v>
      </c>
      <c r="K4053">
        <f>J4053*Weighting!$W$21</f>
        <v>0</v>
      </c>
      <c r="M4053" s="14"/>
    </row>
    <row r="4054" spans="1:25" x14ac:dyDescent="0.25">
      <c r="A4054" s="32" t="str">
        <f>IF(Weighting!$P$22&gt;0,B4054,"")</f>
        <v/>
      </c>
      <c r="B4054">
        <f>Weighting!$C$22</f>
        <v>2.4170000000000007</v>
      </c>
      <c r="C4054">
        <f>Weighting!$F$22</f>
        <v>0</v>
      </c>
      <c r="D4054" t="b">
        <f>IF(C4054=1,'Data Transformation'!$G$3+0.5*'Data Transformation'!$W$25,IF(C4055=1,D4055-'Data Transformation'!$W$25,FALSE))</f>
        <v>0</v>
      </c>
      <c r="E4054" t="str">
        <f t="array" ref="E4054">IF(ISLOGICAL(D4054),"",FREQUENCY(IF('Data Transformation'!$B$425:$B$8425='Bin Analysis'!$B4035,'Data Transformation'!$G$425:$G$8425),D4054))</f>
        <v/>
      </c>
      <c r="F4054" t="str">
        <f t="shared" si="504"/>
        <v/>
      </c>
      <c r="G4054">
        <f>Weighting!$H$22</f>
        <v>0</v>
      </c>
      <c r="H4054">
        <f t="array" ref="H4054">FREQUENCY(IF('Data Transformation'!$B$4:$B$8425=B4035,'Data Transformation'!$G$4:$G$8425),'Bin Analysis'!$B4054)</f>
        <v>18</v>
      </c>
      <c r="I4054">
        <f t="shared" si="505"/>
        <v>0</v>
      </c>
      <c r="J4054">
        <f t="shared" si="506"/>
        <v>0</v>
      </c>
      <c r="K4054">
        <f>J4054*Weighting!$W$22</f>
        <v>0</v>
      </c>
      <c r="M4054" s="14"/>
    </row>
    <row r="4055" spans="1:25" x14ac:dyDescent="0.25">
      <c r="A4055" s="32" t="str">
        <f>IF(Weighting!$P$23&gt;0,B4055,"")</f>
        <v/>
      </c>
      <c r="B4055">
        <f>Weighting!$C$23</f>
        <v>2.5480000000000009</v>
      </c>
      <c r="C4055">
        <f>Weighting!$F$23</f>
        <v>0</v>
      </c>
      <c r="D4055" t="b">
        <f>IF(C4055=1,'Data Transformation'!$G$3+0.5*'Data Transformation'!$W$25,IF(C4056=1,D4056-'Data Transformation'!$W$25,FALSE))</f>
        <v>0</v>
      </c>
      <c r="E4055" t="str">
        <f t="array" ref="E4055">IF(ISLOGICAL(D4055),"",FREQUENCY(IF('Data Transformation'!$B$425:$B$8425='Bin Analysis'!$B4035,'Data Transformation'!$G$425:$G$8425),D4055))</f>
        <v/>
      </c>
      <c r="F4055" t="str">
        <f t="shared" si="504"/>
        <v/>
      </c>
      <c r="G4055">
        <f>Weighting!$H$23</f>
        <v>0</v>
      </c>
      <c r="H4055">
        <f t="array" ref="H4055">FREQUENCY(IF('Data Transformation'!$B$4:$B$8425=B4035,'Data Transformation'!$G$4:$G$8425),'Bin Analysis'!$B4055)</f>
        <v>18</v>
      </c>
      <c r="I4055">
        <f t="shared" si="505"/>
        <v>0</v>
      </c>
      <c r="J4055">
        <f t="shared" si="506"/>
        <v>0</v>
      </c>
      <c r="K4055">
        <f>J4055*Weighting!$W$23</f>
        <v>0</v>
      </c>
      <c r="M4055" s="14"/>
    </row>
    <row r="4056" spans="1:25" x14ac:dyDescent="0.25">
      <c r="A4056" s="32" t="str">
        <f>IF(Weighting!$P$24&gt;0,B4056,"")</f>
        <v/>
      </c>
      <c r="B4056">
        <f>Weighting!$C$24</f>
        <v>2.6790000000000012</v>
      </c>
      <c r="C4056">
        <f>Weighting!$F$24</f>
        <v>0</v>
      </c>
      <c r="D4056" t="b">
        <f>IF(C4056=1,'Data Transformation'!$G$3+0.5*'Data Transformation'!$W$25,IF(C4057=1,D4057-'Data Transformation'!$W$25,FALSE))</f>
        <v>0</v>
      </c>
      <c r="E4056" t="str">
        <f t="array" ref="E4056">IF(ISLOGICAL(D4056),"",FREQUENCY(IF('Data Transformation'!$B$425:$B$8425='Bin Analysis'!$B4035,'Data Transformation'!$G$425:$G$8425),D4056))</f>
        <v/>
      </c>
      <c r="F4056" t="str">
        <f t="shared" si="504"/>
        <v/>
      </c>
      <c r="G4056">
        <f>Weighting!$H$24</f>
        <v>0</v>
      </c>
      <c r="H4056">
        <f t="array" ref="H4056">FREQUENCY(IF('Data Transformation'!$B$4:$B$8425=B4035,'Data Transformation'!$G$4:$G$8425),'Bin Analysis'!$B4056)</f>
        <v>18</v>
      </c>
      <c r="I4056">
        <f t="shared" si="505"/>
        <v>0</v>
      </c>
      <c r="J4056">
        <f t="shared" si="506"/>
        <v>0</v>
      </c>
      <c r="K4056">
        <f>J4056*Weighting!$W$24</f>
        <v>0</v>
      </c>
      <c r="M4056" s="14"/>
    </row>
    <row r="4057" spans="1:25" x14ac:dyDescent="0.25">
      <c r="A4057" s="32" t="str">
        <f>IF(Weighting!$P$25&gt;0,B4057,"")</f>
        <v/>
      </c>
      <c r="B4057">
        <f>Weighting!$C$25</f>
        <v>2.8100000000000014</v>
      </c>
      <c r="C4057">
        <f>Weighting!$F$25</f>
        <v>0</v>
      </c>
      <c r="D4057" t="b">
        <f>IF(C4057=1,'Data Transformation'!$G$3+0.5*'Data Transformation'!$W$25,IF(C4058=1,D4058-'Data Transformation'!$W$25,FALSE))</f>
        <v>0</v>
      </c>
      <c r="E4057" t="str">
        <f t="array" ref="E4057">IF(ISLOGICAL(D4057),"",FREQUENCY(IF('Data Transformation'!$B$425:$B$8425='Bin Analysis'!$B4035,'Data Transformation'!$G$425:$G$8425),D4057))</f>
        <v/>
      </c>
      <c r="F4057" t="str">
        <f t="shared" si="504"/>
        <v/>
      </c>
      <c r="G4057">
        <f>Weighting!$H$25</f>
        <v>0</v>
      </c>
      <c r="H4057">
        <f t="array" ref="H4057">FREQUENCY(IF('Data Transformation'!$B$4:$B$8425=B4035,'Data Transformation'!$G$4:$G$8425),'Bin Analysis'!$B4057)</f>
        <v>18</v>
      </c>
      <c r="I4057">
        <f t="shared" si="505"/>
        <v>0</v>
      </c>
      <c r="J4057">
        <f t="shared" si="506"/>
        <v>0</v>
      </c>
      <c r="K4057">
        <f>J4057*Weighting!$W$25</f>
        <v>0</v>
      </c>
      <c r="M4057" s="14"/>
    </row>
    <row r="4058" spans="1:25" x14ac:dyDescent="0.25">
      <c r="O4058"/>
      <c r="P4058"/>
      <c r="Q4058"/>
      <c r="R4058"/>
    </row>
    <row r="4059" spans="1:25" ht="23.25" x14ac:dyDescent="0.35">
      <c r="A4059" s="21" t="s">
        <v>0</v>
      </c>
      <c r="B4059" s="21">
        <f>IFERROR(VLOOKUP(C4059,'Data Transformation'!$L$6:$M$426,2,FALSE),"")</f>
        <v>169</v>
      </c>
      <c r="C4059" s="21">
        <f>C4035+1</f>
        <v>169</v>
      </c>
      <c r="D4059" s="21"/>
      <c r="E4059" s="21"/>
      <c r="F4059" s="21"/>
      <c r="G4059" s="21"/>
      <c r="H4059" s="22"/>
      <c r="I4059" s="22"/>
      <c r="J4059" s="22"/>
      <c r="K4059" s="21"/>
      <c r="L4059" s="21">
        <f>B4059</f>
        <v>169</v>
      </c>
      <c r="M4059" s="23">
        <f>INDEX('Data Transformation'!$O$4:$O$424,MATCH($B4059,'Data Transformation'!$M$4:$M$424,0),MATCH($M$2,'Data Transformation'!$O$3,0))</f>
        <v>19</v>
      </c>
      <c r="N4059" s="27">
        <f>IF('Input and Summary Results'!$J$16="minimum",'Bin Analysis'!X4060/(M4059-1),'Bin Analysis'!Y4059/('Bin Analysis'!M4059-1))</f>
        <v>0</v>
      </c>
      <c r="O4059" s="27">
        <f>IF(M4059=FALSE,NA(),(VLOOKUP(1,C4062:K4081,4,FALSE))/(M4059-1))</f>
        <v>5.5555555555555552E-2</v>
      </c>
      <c r="P4059" s="27">
        <f>IF(M4059=FALSE,NA(),SUM(J4062:J4081)/Weighting!$S$5)</f>
        <v>0.5</v>
      </c>
      <c r="Q4059" s="27">
        <f>IF(M4059=FALSE,NA(),SUM(K4062:K4081)/Weighting!$S$6)</f>
        <v>0.39130434782608697</v>
      </c>
      <c r="R4059" s="27">
        <f>IF(M4059=FALSE,NA(),(VLOOKUP(1,G4062:K4081,3,FALSE))/(M4059-1))</f>
        <v>0.72222222222222221</v>
      </c>
      <c r="S4059" s="22" t="str">
        <f>IF(M4059=FALSE,NA(),IF(SUM(J4062:J4081)=2,"yes","no"))</f>
        <v>no</v>
      </c>
      <c r="X4059" s="2" cm="2">
        <f t="array" ref="X4059:X4060">FREQUENCY(IF('Data Transformation'!$B$425:$B$6424='Bin Analysis'!L4059,'Data Transformation'!$G$425:$G$6424),'Data Transformation'!$U$11)</f>
        <v>18</v>
      </c>
      <c r="Y4059" s="2" cm="2">
        <f t="array" ref="Y4059:Y4060">FREQUENCY(IF('Data Transformation'!$B$425:$B$6424='Bin Analysis'!L4059,'Data Transformation'!$G$425:$G$6424),'Data Transformation'!$U$12)</f>
        <v>17</v>
      </c>
    </row>
    <row r="4060" spans="1:25" x14ac:dyDescent="0.25">
      <c r="A4060" s="14" t="s">
        <v>66</v>
      </c>
      <c r="B4060" t="s">
        <v>47</v>
      </c>
      <c r="C4060" t="s">
        <v>5</v>
      </c>
      <c r="D4060" t="s">
        <v>99</v>
      </c>
      <c r="E4060" t="s">
        <v>100</v>
      </c>
      <c r="F4060" t="s">
        <v>101</v>
      </c>
      <c r="G4060" t="s">
        <v>69</v>
      </c>
      <c r="H4060" t="s">
        <v>31</v>
      </c>
      <c r="I4060" t="s">
        <v>32</v>
      </c>
      <c r="J4060" t="s">
        <v>46</v>
      </c>
      <c r="K4060" s="14" t="s">
        <v>45</v>
      </c>
      <c r="M4060" s="14"/>
      <c r="X4060" s="2">
        <v>0</v>
      </c>
      <c r="Y4060" s="2">
        <v>1</v>
      </c>
    </row>
    <row r="4061" spans="1:25" x14ac:dyDescent="0.25">
      <c r="A4061" s="32"/>
      <c r="D4061" t="b">
        <f>IF(C4061=1,'Data Transformation'!$G$3+0.5*'Data Transformation'!$W$25,IF(C4062=1,D4062-'Data Transformation'!$W$25,FALSE))</f>
        <v>0</v>
      </c>
      <c r="E4061" t="str">
        <f t="array" ref="E4061">IF(ISLOGICAL(D4061),"",FREQUENCY(IF('Data Transformation'!$B$425:$B$8425='Bin Analysis'!$B4059,'Data Transformation'!$G$425:$G$8425),D4061))</f>
        <v/>
      </c>
      <c r="F4061" t="str">
        <f>IF(ISLOGICAL(D4061),"",E4061-E4060)</f>
        <v/>
      </c>
      <c r="M4061" s="14"/>
    </row>
    <row r="4062" spans="1:25" x14ac:dyDescent="0.25">
      <c r="A4062" s="32">
        <f>IF(Weighting!$P$6&gt;0,B4062,"")</f>
        <v>0.32100000000000001</v>
      </c>
      <c r="B4062">
        <f>Weighting!$C$6</f>
        <v>0.32100000000000001</v>
      </c>
      <c r="C4062">
        <f>Weighting!$F$6</f>
        <v>0</v>
      </c>
      <c r="D4062" t="b">
        <f>IF(C4062=1,'Data Transformation'!$G$3+0.5*'Data Transformation'!$W$25,IF(C4063=1,D4063-'Data Transformation'!$W$25,FALSE))</f>
        <v>0</v>
      </c>
      <c r="E4062" t="str">
        <f t="array" ref="E4062">IF(ISLOGICAL(D4062),"",FREQUENCY(IF('Data Transformation'!$B$425:$B$8425='Bin Analysis'!$B4059,'Data Transformation'!$G$425:$G$8425),D4062))</f>
        <v/>
      </c>
      <c r="F4062" t="str">
        <f>IF(ISLOGICAL(D4062),"",E4062-E4061)</f>
        <v/>
      </c>
      <c r="G4062">
        <f>Weighting!$H$6</f>
        <v>1</v>
      </c>
      <c r="H4062">
        <f t="array" ref="H4062">FREQUENCY(IF('Data Transformation'!$B$4:$B$8425=B4059,'Data Transformation'!$G$4:$G$8425),'Bin Analysis'!$B4062)</f>
        <v>13</v>
      </c>
      <c r="I4062">
        <f>H4062-H4061</f>
        <v>13</v>
      </c>
      <c r="J4062">
        <f>IF(I4062=0,0,1)</f>
        <v>1</v>
      </c>
      <c r="K4062">
        <f>J4062*Weighting!$W$6</f>
        <v>1</v>
      </c>
      <c r="M4062" s="14"/>
    </row>
    <row r="4063" spans="1:25" x14ac:dyDescent="0.25">
      <c r="A4063" s="32">
        <f>IF(Weighting!$P$7&gt;0,B4063,"")</f>
        <v>0.45200000000000001</v>
      </c>
      <c r="B4063">
        <f>Weighting!$C$7</f>
        <v>0.45200000000000001</v>
      </c>
      <c r="C4063">
        <f>Weighting!$F$7</f>
        <v>0</v>
      </c>
      <c r="D4063" t="b">
        <f>IF(C4063=1,'Data Transformation'!$G$3+0.5*'Data Transformation'!$W$25,IF(C4064=1,D4064-'Data Transformation'!$W$25,FALSE))</f>
        <v>0</v>
      </c>
      <c r="E4063" t="str">
        <f t="array" ref="E4063">IF(ISLOGICAL(D4063),"",FREQUENCY(IF('Data Transformation'!$B$425:$B$8425='Bin Analysis'!$B4059,'Data Transformation'!$G$425:$G$8425),D4063))</f>
        <v/>
      </c>
      <c r="F4063" t="str">
        <f t="shared" ref="F4063:F4081" si="507">IF(ISLOGICAL(D4063),"",E4063-E4062)</f>
        <v/>
      </c>
      <c r="G4063">
        <f>Weighting!$H$7</f>
        <v>0</v>
      </c>
      <c r="H4063">
        <f t="array" ref="H4063">FREQUENCY(IF('Data Transformation'!$B$4:$B$8425=B4059,'Data Transformation'!$G$4:$G$8425),'Bin Analysis'!$B4063)</f>
        <v>15</v>
      </c>
      <c r="I4063">
        <f t="shared" ref="I4063:I4081" si="508">H4063-H4062</f>
        <v>2</v>
      </c>
      <c r="J4063">
        <f>IF(I4063=0,0,1)</f>
        <v>1</v>
      </c>
      <c r="K4063">
        <f>J4063*Weighting!$W$7</f>
        <v>2</v>
      </c>
      <c r="M4063" s="14"/>
    </row>
    <row r="4064" spans="1:25" x14ac:dyDescent="0.25">
      <c r="A4064" s="32">
        <f>IF(Weighting!$P$8&gt;0,B4064,"")</f>
        <v>0.58299999999999996</v>
      </c>
      <c r="B4064">
        <f>Weighting!$C$8</f>
        <v>0.58299999999999996</v>
      </c>
      <c r="C4064">
        <f>Weighting!$F$8</f>
        <v>0</v>
      </c>
      <c r="D4064" t="b">
        <f>IF(C4064=1,'Data Transformation'!$G$3+0.5*'Data Transformation'!$W$25,IF(C4065=1,D4065-'Data Transformation'!$W$25,FALSE))</f>
        <v>0</v>
      </c>
      <c r="E4064" t="str">
        <f t="array" ref="E4064">IF(ISLOGICAL(D4064),"",FREQUENCY(IF('Data Transformation'!$B$425:$B$8425='Bin Analysis'!$B4059,'Data Transformation'!$G$425:$G$8425),D4064))</f>
        <v/>
      </c>
      <c r="F4064" t="str">
        <f t="shared" si="507"/>
        <v/>
      </c>
      <c r="G4064">
        <f>Weighting!$H$8</f>
        <v>0</v>
      </c>
      <c r="H4064">
        <f t="array" ref="H4064">FREQUENCY(IF('Data Transformation'!$B$4:$B$8425=B4059,'Data Transformation'!$G$4:$G$8425),'Bin Analysis'!$B4064)</f>
        <v>15</v>
      </c>
      <c r="I4064">
        <f t="shared" si="508"/>
        <v>0</v>
      </c>
      <c r="J4064">
        <f t="shared" ref="J4064:J4081" si="509">IF(I4064=0,0,1)</f>
        <v>0</v>
      </c>
      <c r="K4064">
        <f>J4064*Weighting!$W$8</f>
        <v>0</v>
      </c>
      <c r="M4064" s="14"/>
    </row>
    <row r="4065" spans="1:13" x14ac:dyDescent="0.25">
      <c r="A4065" s="32">
        <f>IF(Weighting!$P$9&gt;0,B4065,"")</f>
        <v>0.71399999999999997</v>
      </c>
      <c r="B4065" s="50">
        <f>Weighting!$C$9</f>
        <v>0.71399999999999997</v>
      </c>
      <c r="C4065">
        <f>Weighting!$F$9</f>
        <v>0</v>
      </c>
      <c r="D4065" t="b">
        <f>IF(C4065=1,'Data Transformation'!$G$3+0.5*'Data Transformation'!$W$25,IF(C4066=1,D4066-'Data Transformation'!$W$25,FALSE))</f>
        <v>0</v>
      </c>
      <c r="E4065" t="str">
        <f t="array" ref="E4065">IF(ISLOGICAL(D4065),"",FREQUENCY(IF('Data Transformation'!$B$425:$B$8425='Bin Analysis'!$B4059,'Data Transformation'!$G$425:$G$8425),D4065))</f>
        <v/>
      </c>
      <c r="F4065" t="str">
        <f t="shared" si="507"/>
        <v/>
      </c>
      <c r="G4065">
        <f>Weighting!$H$9</f>
        <v>0</v>
      </c>
      <c r="H4065">
        <f t="array" ref="H4065">FREQUENCY(IF('Data Transformation'!$B$4:$B$8425=B4059,'Data Transformation'!$G$4:$G$8425),'Bin Analysis'!$B4065)</f>
        <v>17</v>
      </c>
      <c r="I4065">
        <f t="shared" si="508"/>
        <v>2</v>
      </c>
      <c r="J4065">
        <f t="shared" si="509"/>
        <v>1</v>
      </c>
      <c r="K4065">
        <f>J4065*Weighting!$W$9</f>
        <v>3</v>
      </c>
      <c r="M4065" s="14"/>
    </row>
    <row r="4066" spans="1:13" x14ac:dyDescent="0.25">
      <c r="A4066" s="32">
        <f>IF(Weighting!$P$10&gt;0,B4066,"")</f>
        <v>0.84499999999999997</v>
      </c>
      <c r="B4066">
        <f>Weighting!$C$10</f>
        <v>0.84499999999999997</v>
      </c>
      <c r="C4066">
        <f>Weighting!$F$10</f>
        <v>0</v>
      </c>
      <c r="D4066" t="b">
        <f>IF(C4066=1,'Data Transformation'!$G$3+0.5*'Data Transformation'!$W$25,IF(C4067=1,D4067-'Data Transformation'!$W$25,FALSE))</f>
        <v>0</v>
      </c>
      <c r="E4066" t="str">
        <f t="array" ref="E4066">IF(ISLOGICAL(D4066),"",FREQUENCY(IF('Data Transformation'!$B$425:$B$8425='Bin Analysis'!$B4059,'Data Transformation'!$G$425:$G$8425),D4066))</f>
        <v/>
      </c>
      <c r="F4066" t="str">
        <f t="shared" si="507"/>
        <v/>
      </c>
      <c r="G4066">
        <f>Weighting!$H$10</f>
        <v>0</v>
      </c>
      <c r="H4066">
        <f t="array" ref="H4066">FREQUENCY(IF('Data Transformation'!$B$4:$B$8425=B4059,'Data Transformation'!$G$4:$G$8425),'Bin Analysis'!$B4066)</f>
        <v>17</v>
      </c>
      <c r="I4066">
        <f t="shared" si="508"/>
        <v>0</v>
      </c>
      <c r="J4066">
        <f t="shared" si="509"/>
        <v>0</v>
      </c>
      <c r="K4066">
        <f>J4066*Weighting!$W$10</f>
        <v>0</v>
      </c>
      <c r="M4066" s="14"/>
    </row>
    <row r="4067" spans="1:13" x14ac:dyDescent="0.25">
      <c r="A4067" s="32">
        <f>IF(Weighting!$P$11&gt;0,B4067,"")</f>
        <v>0.97599999999999998</v>
      </c>
      <c r="B4067">
        <f>Weighting!$C$11</f>
        <v>0.97599999999999998</v>
      </c>
      <c r="C4067">
        <f>Weighting!$F$11</f>
        <v>0</v>
      </c>
      <c r="D4067">
        <f>IF(C4067=1,'Data Transformation'!$G$3+0.5*'Data Transformation'!$W$25,IF(C4068=1,D4068-'Data Transformation'!$W$25,FALSE))</f>
        <v>0.86899999999999999</v>
      </c>
      <c r="E4067">
        <f t="array" ref="E4067">IF(ISLOGICAL(D4067),"",FREQUENCY(IF('Data Transformation'!$B$425:$B$8425='Bin Analysis'!$B4059,'Data Transformation'!$G$425:$G$8425),D4067))</f>
        <v>17</v>
      </c>
      <c r="F4067" t="e">
        <f t="shared" si="507"/>
        <v>#VALUE!</v>
      </c>
      <c r="G4067">
        <f>Weighting!$H$11</f>
        <v>0</v>
      </c>
      <c r="H4067">
        <f t="array" ref="H4067">FREQUENCY(IF('Data Transformation'!$B$4:$B$8425=B4059,'Data Transformation'!$G$4:$G$8425),'Bin Analysis'!$B4067)</f>
        <v>18</v>
      </c>
      <c r="I4067">
        <f t="shared" si="508"/>
        <v>1</v>
      </c>
      <c r="J4067">
        <f t="shared" si="509"/>
        <v>1</v>
      </c>
      <c r="K4067">
        <f>J4067*Weighting!$W$11</f>
        <v>2</v>
      </c>
      <c r="M4067" s="14"/>
    </row>
    <row r="4068" spans="1:13" x14ac:dyDescent="0.25">
      <c r="A4068" s="32">
        <f>IF(Weighting!$P$12&gt;0,B4068,"")</f>
        <v>1.107</v>
      </c>
      <c r="B4068">
        <f>Weighting!$C$12</f>
        <v>1.107</v>
      </c>
      <c r="C4068">
        <f>Weighting!$F$12</f>
        <v>1</v>
      </c>
      <c r="D4068">
        <f>IF(C4068=1,'Data Transformation'!$G$3+0.5*'Data Transformation'!$W$25,IF(C4069=1,D4069-'Data Transformation'!$W$25,FALSE))</f>
        <v>1.131</v>
      </c>
      <c r="E4068">
        <f t="array" ref="E4068">IF(ISLOGICAL(D4068),"",FREQUENCY(IF('Data Transformation'!$B$425:$B$8425='Bin Analysis'!$B4059,'Data Transformation'!$G$425:$G$8425),D4068))</f>
        <v>18</v>
      </c>
      <c r="F4068">
        <f t="shared" si="507"/>
        <v>1</v>
      </c>
      <c r="G4068">
        <f>Weighting!$H$12</f>
        <v>0</v>
      </c>
      <c r="H4068">
        <f t="array" ref="H4068">FREQUENCY(IF('Data Transformation'!$B$4:$B$8425=B4059,'Data Transformation'!$G$4:$G$8425),'Bin Analysis'!$B4068)</f>
        <v>19</v>
      </c>
      <c r="I4068">
        <f t="shared" si="508"/>
        <v>1</v>
      </c>
      <c r="J4068">
        <f t="shared" si="509"/>
        <v>1</v>
      </c>
      <c r="K4068">
        <f>J4068*Weighting!$W$12</f>
        <v>1</v>
      </c>
      <c r="M4068" s="14"/>
    </row>
    <row r="4069" spans="1:13" x14ac:dyDescent="0.25">
      <c r="A4069" s="32">
        <f>IF(Weighting!$P$13&gt;0,B4069,"")</f>
        <v>1.238</v>
      </c>
      <c r="B4069">
        <f>Weighting!$C$13</f>
        <v>1.238</v>
      </c>
      <c r="C4069">
        <f>Weighting!$F$13</f>
        <v>0</v>
      </c>
      <c r="D4069" t="b">
        <f>IF(C4069=1,'Data Transformation'!$G$3+0.5*'Data Transformation'!$W$25,IF(C4070=1,D4070-'Data Transformation'!$W$25,FALSE))</f>
        <v>0</v>
      </c>
      <c r="E4069" t="str">
        <f t="array" ref="E4069">IF(ISLOGICAL(D4069),"",FREQUENCY(IF('Data Transformation'!$B$425:$B$8425='Bin Analysis'!$B4059,'Data Transformation'!$G$425:$G$8425),D4069))</f>
        <v/>
      </c>
      <c r="F4069" t="str">
        <f t="shared" si="507"/>
        <v/>
      </c>
      <c r="G4069">
        <f>Weighting!$H$13</f>
        <v>0</v>
      </c>
      <c r="H4069">
        <f t="array" ref="H4069">FREQUENCY(IF('Data Transformation'!$B$4:$B$8425=B4059,'Data Transformation'!$G$4:$G$8425),'Bin Analysis'!$B4069)</f>
        <v>19</v>
      </c>
      <c r="I4069">
        <f t="shared" si="508"/>
        <v>0</v>
      </c>
      <c r="J4069">
        <f t="shared" si="509"/>
        <v>0</v>
      </c>
      <c r="K4069">
        <f>J4069*Weighting!$W$13</f>
        <v>0</v>
      </c>
      <c r="M4069" s="14"/>
    </row>
    <row r="4070" spans="1:13" x14ac:dyDescent="0.25">
      <c r="A4070" s="32">
        <f>IF(Weighting!$P$14&gt;0,B4070,"")</f>
        <v>1.369</v>
      </c>
      <c r="B4070">
        <f>Weighting!$C$14</f>
        <v>1.369</v>
      </c>
      <c r="C4070">
        <f>Weighting!$F$14</f>
        <v>0</v>
      </c>
      <c r="D4070" t="b">
        <f>IF(C4070=1,'Data Transformation'!$G$3+0.5*'Data Transformation'!$W$25,IF(C4071=1,D4071-'Data Transformation'!$W$25,FALSE))</f>
        <v>0</v>
      </c>
      <c r="E4070" t="str">
        <f t="array" ref="E4070">IF(ISLOGICAL(D4070),"",FREQUENCY(IF('Data Transformation'!$B$425:$B$8425='Bin Analysis'!$B4059,'Data Transformation'!$G$425:$G$8425),D4070))</f>
        <v/>
      </c>
      <c r="F4070" t="str">
        <f t="shared" si="507"/>
        <v/>
      </c>
      <c r="G4070">
        <f>Weighting!$H$14</f>
        <v>0</v>
      </c>
      <c r="H4070">
        <f t="array" ref="H4070">FREQUENCY(IF('Data Transformation'!$B$4:$B$8425=B4059,'Data Transformation'!$G$4:$G$8425),'Bin Analysis'!$B4070)</f>
        <v>19</v>
      </c>
      <c r="I4070">
        <f t="shared" si="508"/>
        <v>0</v>
      </c>
      <c r="J4070">
        <f t="shared" si="509"/>
        <v>0</v>
      </c>
      <c r="K4070">
        <f>J4070*Weighting!$W$14</f>
        <v>0</v>
      </c>
      <c r="M4070" s="14"/>
    </row>
    <row r="4071" spans="1:13" x14ac:dyDescent="0.25">
      <c r="A4071" s="32">
        <f>IF(Weighting!$P$15&gt;0,B4071,"")</f>
        <v>1.5000009999999999</v>
      </c>
      <c r="B4071">
        <f>Weighting!$C$15</f>
        <v>1.5000009999999999</v>
      </c>
      <c r="C4071">
        <f>Weighting!$F$15</f>
        <v>0</v>
      </c>
      <c r="D4071" t="b">
        <f>IF(C4071=1,'Data Transformation'!$G$3+0.5*'Data Transformation'!$W$25,IF(C4072=1,D4072-'Data Transformation'!$W$25,FALSE))</f>
        <v>0</v>
      </c>
      <c r="E4071" t="str">
        <f t="array" ref="E4071">IF(ISLOGICAL(D4071),"",FREQUENCY(IF('Data Transformation'!$B$425:$B$8425='Bin Analysis'!$B4059,'Data Transformation'!$G$425:$G$8425),D4071))</f>
        <v/>
      </c>
      <c r="F4071" t="str">
        <f t="shared" si="507"/>
        <v/>
      </c>
      <c r="G4071">
        <f>Weighting!$H$15</f>
        <v>0</v>
      </c>
      <c r="H4071">
        <f t="array" ref="H4071">FREQUENCY(IF('Data Transformation'!$B$4:$B$8425=B4059,'Data Transformation'!$G$4:$G$8425),'Bin Analysis'!$B4071)</f>
        <v>19</v>
      </c>
      <c r="I4071">
        <f t="shared" si="508"/>
        <v>0</v>
      </c>
      <c r="J4071">
        <f t="shared" si="509"/>
        <v>0</v>
      </c>
      <c r="K4071">
        <f>J4071*Weighting!$W$15</f>
        <v>0</v>
      </c>
      <c r="M4071" s="14"/>
    </row>
    <row r="4072" spans="1:13" x14ac:dyDescent="0.25">
      <c r="A4072" s="32" t="str">
        <f>IF(Weighting!$P$16&gt;0,B4072,"")</f>
        <v/>
      </c>
      <c r="B4072">
        <f>Weighting!$C$16</f>
        <v>1.631</v>
      </c>
      <c r="C4072">
        <f>Weighting!$F$16</f>
        <v>0</v>
      </c>
      <c r="D4072" t="b">
        <f>IF(C4072=1,'Data Transformation'!$G$3+0.5*'Data Transformation'!$W$25,IF(C4073=1,D4073-'Data Transformation'!$W$25,FALSE))</f>
        <v>0</v>
      </c>
      <c r="E4072" t="str">
        <f t="array" ref="E4072">IF(ISLOGICAL(D4072),"",FREQUENCY(IF('Data Transformation'!$B$425:$B$8425='Bin Analysis'!$B4059,'Data Transformation'!$G$425:$G$8425),D4072))</f>
        <v/>
      </c>
      <c r="F4072" t="str">
        <f t="shared" si="507"/>
        <v/>
      </c>
      <c r="G4072">
        <f>Weighting!$H$16</f>
        <v>0</v>
      </c>
      <c r="H4072">
        <f t="array" ref="H4072">FREQUENCY(IF('Data Transformation'!$B$4:$B$8425=B4059,'Data Transformation'!$G$4:$G$8425),'Bin Analysis'!$B4072)</f>
        <v>19</v>
      </c>
      <c r="I4072">
        <f t="shared" si="508"/>
        <v>0</v>
      </c>
      <c r="J4072">
        <f t="shared" si="509"/>
        <v>0</v>
      </c>
      <c r="K4072">
        <f>J4072*Weighting!$W$16</f>
        <v>0</v>
      </c>
      <c r="M4072" s="14"/>
    </row>
    <row r="4073" spans="1:13" x14ac:dyDescent="0.25">
      <c r="A4073" s="32" t="str">
        <f>IF(Weighting!$P$17&gt;0,B4073,"")</f>
        <v/>
      </c>
      <c r="B4073">
        <f>Weighting!$C$17</f>
        <v>1.762</v>
      </c>
      <c r="C4073">
        <f>Weighting!$F$17</f>
        <v>0</v>
      </c>
      <c r="D4073" t="b">
        <f>IF(C4073=1,'Data Transformation'!$G$3+0.5*'Data Transformation'!$W$25,IF(C4074=1,D4074-'Data Transformation'!$W$25,FALSE))</f>
        <v>0</v>
      </c>
      <c r="E4073" t="str">
        <f t="array" ref="E4073">IF(ISLOGICAL(D4073),"",FREQUENCY(IF('Data Transformation'!$B$425:$B$8425='Bin Analysis'!$B4059,'Data Transformation'!$G$425:$G$8425),D4073))</f>
        <v/>
      </c>
      <c r="F4073" t="str">
        <f t="shared" si="507"/>
        <v/>
      </c>
      <c r="G4073">
        <f>Weighting!$H$17</f>
        <v>0</v>
      </c>
      <c r="H4073">
        <f t="array" ref="H4073">FREQUENCY(IF('Data Transformation'!$B$4:$B$8425=B4059,'Data Transformation'!$G$4:$G$8425),'Bin Analysis'!$B4073)</f>
        <v>19</v>
      </c>
      <c r="I4073">
        <f t="shared" si="508"/>
        <v>0</v>
      </c>
      <c r="J4073">
        <f t="shared" si="509"/>
        <v>0</v>
      </c>
      <c r="K4073">
        <f>J4073*Weighting!$W$17</f>
        <v>0</v>
      </c>
      <c r="M4073" s="14"/>
    </row>
    <row r="4074" spans="1:13" x14ac:dyDescent="0.25">
      <c r="A4074" s="32" t="str">
        <f>IF(Weighting!$P$18&gt;0,B4074,"")</f>
        <v/>
      </c>
      <c r="B4074">
        <f>Weighting!$C$18</f>
        <v>1.893</v>
      </c>
      <c r="C4074">
        <f>Weighting!$F$18</f>
        <v>0</v>
      </c>
      <c r="D4074" t="b">
        <f>IF(C4074=1,'Data Transformation'!$G$3+0.5*'Data Transformation'!$W$25,IF(C4075=1,D4075-'Data Transformation'!$W$25,FALSE))</f>
        <v>0</v>
      </c>
      <c r="E4074" t="str">
        <f t="array" ref="E4074">IF(ISLOGICAL(D4074),"",FREQUENCY(IF('Data Transformation'!$B$425:$B$8425='Bin Analysis'!$B4059,'Data Transformation'!$G$425:$G$8425),D4074))</f>
        <v/>
      </c>
      <c r="F4074" t="str">
        <f t="shared" si="507"/>
        <v/>
      </c>
      <c r="G4074">
        <f>Weighting!$H$18</f>
        <v>0</v>
      </c>
      <c r="H4074">
        <f t="array" ref="H4074">FREQUENCY(IF('Data Transformation'!$B$4:$B$8425=B4059,'Data Transformation'!$G$4:$G$8425),'Bin Analysis'!$B4074)</f>
        <v>19</v>
      </c>
      <c r="I4074">
        <f t="shared" si="508"/>
        <v>0</v>
      </c>
      <c r="J4074">
        <f t="shared" si="509"/>
        <v>0</v>
      </c>
      <c r="K4074">
        <f>J4074*Weighting!$W$18</f>
        <v>0</v>
      </c>
      <c r="M4074" s="14"/>
    </row>
    <row r="4075" spans="1:13" x14ac:dyDescent="0.25">
      <c r="A4075" s="32" t="str">
        <f>IF(Weighting!$P$19&gt;0,B4075,"")</f>
        <v/>
      </c>
      <c r="B4075">
        <f>Weighting!$C$19</f>
        <v>2.024</v>
      </c>
      <c r="C4075">
        <f>Weighting!$F$19</f>
        <v>0</v>
      </c>
      <c r="D4075" t="b">
        <f>IF(C4075=1,'Data Transformation'!$G$3+0.5*'Data Transformation'!$W$25,IF(C4076=1,D4076-'Data Transformation'!$W$25,FALSE))</f>
        <v>0</v>
      </c>
      <c r="E4075" t="str">
        <f t="array" ref="E4075">IF(ISLOGICAL(D4075),"",FREQUENCY(IF('Data Transformation'!$B$425:$B$8425='Bin Analysis'!$B4059,'Data Transformation'!$G$425:$G$8425),D4075))</f>
        <v/>
      </c>
      <c r="F4075" t="str">
        <f t="shared" si="507"/>
        <v/>
      </c>
      <c r="G4075">
        <f>Weighting!$H$19</f>
        <v>0</v>
      </c>
      <c r="H4075">
        <f t="array" ref="H4075">FREQUENCY(IF('Data Transformation'!$B$4:$B$8425=B4059,'Data Transformation'!$G$4:$G$8425),'Bin Analysis'!$B4075)</f>
        <v>19</v>
      </c>
      <c r="I4075">
        <f t="shared" si="508"/>
        <v>0</v>
      </c>
      <c r="J4075">
        <f t="shared" si="509"/>
        <v>0</v>
      </c>
      <c r="K4075">
        <f>J4075*Weighting!$W$19</f>
        <v>0</v>
      </c>
      <c r="M4075" s="14"/>
    </row>
    <row r="4076" spans="1:13" x14ac:dyDescent="0.25">
      <c r="A4076" s="32" t="str">
        <f>IF(Weighting!$P$20&gt;0,B4076,"")</f>
        <v/>
      </c>
      <c r="B4076">
        <f>Weighting!$C$20</f>
        <v>2.1550000000000002</v>
      </c>
      <c r="C4076">
        <f>Weighting!$F$20</f>
        <v>0</v>
      </c>
      <c r="D4076" t="b">
        <f>IF(C4076=1,'Data Transformation'!$G$3+0.5*'Data Transformation'!$W$25,IF(C4077=1,D4077-'Data Transformation'!$W$25,FALSE))</f>
        <v>0</v>
      </c>
      <c r="E4076" t="str">
        <f t="array" ref="E4076">IF(ISLOGICAL(D4076),"",FREQUENCY(IF('Data Transformation'!$B$425:$B$8425='Bin Analysis'!$B4059,'Data Transformation'!$G$425:$G$8425),D4076))</f>
        <v/>
      </c>
      <c r="F4076" t="str">
        <f t="shared" si="507"/>
        <v/>
      </c>
      <c r="G4076">
        <f>Weighting!$H$20</f>
        <v>0</v>
      </c>
      <c r="H4076">
        <f t="array" ref="H4076">FREQUENCY(IF('Data Transformation'!$B$4:$B$8425=B4059,'Data Transformation'!$G$4:$G$8425),'Bin Analysis'!$B4076)</f>
        <v>19</v>
      </c>
      <c r="I4076">
        <f t="shared" si="508"/>
        <v>0</v>
      </c>
      <c r="J4076">
        <f t="shared" si="509"/>
        <v>0</v>
      </c>
      <c r="K4076">
        <f>J4076*Weighting!$W$20</f>
        <v>0</v>
      </c>
      <c r="M4076" s="14"/>
    </row>
    <row r="4077" spans="1:13" x14ac:dyDescent="0.25">
      <c r="A4077" s="32" t="str">
        <f>IF(Weighting!$P$21&gt;0,B4077,"")</f>
        <v/>
      </c>
      <c r="B4077">
        <f>Weighting!$C$21</f>
        <v>2.2860000000000005</v>
      </c>
      <c r="C4077">
        <f>Weighting!$F$21</f>
        <v>0</v>
      </c>
      <c r="D4077" t="b">
        <f>IF(C4077=1,'Data Transformation'!$G$3+0.5*'Data Transformation'!$W$25,IF(C4078=1,D4078-'Data Transformation'!$W$25,FALSE))</f>
        <v>0</v>
      </c>
      <c r="E4077" t="str">
        <f t="array" ref="E4077">IF(ISLOGICAL(D4077),"",FREQUENCY(IF('Data Transformation'!$B$425:$B$8425='Bin Analysis'!$B4059,'Data Transformation'!$G$425:$G$8425),D4077))</f>
        <v/>
      </c>
      <c r="F4077" t="str">
        <f t="shared" si="507"/>
        <v/>
      </c>
      <c r="G4077">
        <f>Weighting!$H$21</f>
        <v>0</v>
      </c>
      <c r="H4077">
        <f t="array" ref="H4077">FREQUENCY(IF('Data Transformation'!$B$4:$B$8425=B4059,'Data Transformation'!$G$4:$G$8425),'Bin Analysis'!$B4077)</f>
        <v>19</v>
      </c>
      <c r="I4077">
        <f t="shared" si="508"/>
        <v>0</v>
      </c>
      <c r="J4077">
        <f t="shared" si="509"/>
        <v>0</v>
      </c>
      <c r="K4077">
        <f>J4077*Weighting!$W$21</f>
        <v>0</v>
      </c>
      <c r="M4077" s="14"/>
    </row>
    <row r="4078" spans="1:13" x14ac:dyDescent="0.25">
      <c r="A4078" s="32" t="str">
        <f>IF(Weighting!$P$22&gt;0,B4078,"")</f>
        <v/>
      </c>
      <c r="B4078">
        <f>Weighting!$C$22</f>
        <v>2.4170000000000007</v>
      </c>
      <c r="C4078">
        <f>Weighting!$F$22</f>
        <v>0</v>
      </c>
      <c r="D4078" t="b">
        <f>IF(C4078=1,'Data Transformation'!$G$3+0.5*'Data Transformation'!$W$25,IF(C4079=1,D4079-'Data Transformation'!$W$25,FALSE))</f>
        <v>0</v>
      </c>
      <c r="E4078" t="str">
        <f t="array" ref="E4078">IF(ISLOGICAL(D4078),"",FREQUENCY(IF('Data Transformation'!$B$425:$B$8425='Bin Analysis'!$B4059,'Data Transformation'!$G$425:$G$8425),D4078))</f>
        <v/>
      </c>
      <c r="F4078" t="str">
        <f t="shared" si="507"/>
        <v/>
      </c>
      <c r="G4078">
        <f>Weighting!$H$22</f>
        <v>0</v>
      </c>
      <c r="H4078">
        <f t="array" ref="H4078">FREQUENCY(IF('Data Transformation'!$B$4:$B$8425=B4059,'Data Transformation'!$G$4:$G$8425),'Bin Analysis'!$B4078)</f>
        <v>19</v>
      </c>
      <c r="I4078">
        <f t="shared" si="508"/>
        <v>0</v>
      </c>
      <c r="J4078">
        <f t="shared" si="509"/>
        <v>0</v>
      </c>
      <c r="K4078">
        <f>J4078*Weighting!$W$22</f>
        <v>0</v>
      </c>
      <c r="M4078" s="14"/>
    </row>
    <row r="4079" spans="1:13" x14ac:dyDescent="0.25">
      <c r="A4079" s="32" t="str">
        <f>IF(Weighting!$P$23&gt;0,B4079,"")</f>
        <v/>
      </c>
      <c r="B4079">
        <f>Weighting!$C$23</f>
        <v>2.5480000000000009</v>
      </c>
      <c r="C4079">
        <f>Weighting!$F$23</f>
        <v>0</v>
      </c>
      <c r="D4079" t="b">
        <f>IF(C4079=1,'Data Transformation'!$G$3+0.5*'Data Transformation'!$W$25,IF(C4080=1,D4080-'Data Transformation'!$W$25,FALSE))</f>
        <v>0</v>
      </c>
      <c r="E4079" t="str">
        <f t="array" ref="E4079">IF(ISLOGICAL(D4079),"",FREQUENCY(IF('Data Transformation'!$B$425:$B$8425='Bin Analysis'!$B4059,'Data Transformation'!$G$425:$G$8425),D4079))</f>
        <v/>
      </c>
      <c r="F4079" t="str">
        <f t="shared" si="507"/>
        <v/>
      </c>
      <c r="G4079">
        <f>Weighting!$H$23</f>
        <v>0</v>
      </c>
      <c r="H4079">
        <f t="array" ref="H4079">FREQUENCY(IF('Data Transformation'!$B$4:$B$8425=B4059,'Data Transformation'!$G$4:$G$8425),'Bin Analysis'!$B4079)</f>
        <v>19</v>
      </c>
      <c r="I4079">
        <f t="shared" si="508"/>
        <v>0</v>
      </c>
      <c r="J4079">
        <f t="shared" si="509"/>
        <v>0</v>
      </c>
      <c r="K4079">
        <f>J4079*Weighting!$W$23</f>
        <v>0</v>
      </c>
      <c r="M4079" s="14"/>
    </row>
    <row r="4080" spans="1:13" x14ac:dyDescent="0.25">
      <c r="A4080" s="32" t="str">
        <f>IF(Weighting!$P$24&gt;0,B4080,"")</f>
        <v/>
      </c>
      <c r="B4080">
        <f>Weighting!$C$24</f>
        <v>2.6790000000000012</v>
      </c>
      <c r="C4080">
        <f>Weighting!$F$24</f>
        <v>0</v>
      </c>
      <c r="D4080" t="b">
        <f>IF(C4080=1,'Data Transformation'!$G$3+0.5*'Data Transformation'!$W$25,IF(C4081=1,D4081-'Data Transformation'!$W$25,FALSE))</f>
        <v>0</v>
      </c>
      <c r="E4080" t="str">
        <f t="array" ref="E4080">IF(ISLOGICAL(D4080),"",FREQUENCY(IF('Data Transformation'!$B$425:$B$8425='Bin Analysis'!$B4059,'Data Transformation'!$G$425:$G$8425),D4080))</f>
        <v/>
      </c>
      <c r="F4080" t="str">
        <f t="shared" si="507"/>
        <v/>
      </c>
      <c r="G4080">
        <f>Weighting!$H$24</f>
        <v>0</v>
      </c>
      <c r="H4080">
        <f t="array" ref="H4080">FREQUENCY(IF('Data Transformation'!$B$4:$B$8425=B4059,'Data Transformation'!$G$4:$G$8425),'Bin Analysis'!$B4080)</f>
        <v>19</v>
      </c>
      <c r="I4080">
        <f t="shared" si="508"/>
        <v>0</v>
      </c>
      <c r="J4080">
        <f t="shared" si="509"/>
        <v>0</v>
      </c>
      <c r="K4080">
        <f>J4080*Weighting!$W$24</f>
        <v>0</v>
      </c>
      <c r="M4080" s="14"/>
    </row>
    <row r="4081" spans="1:25" x14ac:dyDescent="0.25">
      <c r="A4081" s="32" t="str">
        <f>IF(Weighting!$P$25&gt;0,B4081,"")</f>
        <v/>
      </c>
      <c r="B4081">
        <f>Weighting!$C$25</f>
        <v>2.8100000000000014</v>
      </c>
      <c r="C4081">
        <f>Weighting!$F$25</f>
        <v>0</v>
      </c>
      <c r="D4081" t="b">
        <f>IF(C4081=1,'Data Transformation'!$G$3+0.5*'Data Transformation'!$W$25,IF(C4082=1,D4082-'Data Transformation'!$W$25,FALSE))</f>
        <v>0</v>
      </c>
      <c r="E4081" t="str">
        <f t="array" ref="E4081">IF(ISLOGICAL(D4081),"",FREQUENCY(IF('Data Transformation'!$B$425:$B$8425='Bin Analysis'!$B4059,'Data Transformation'!$G$425:$G$8425),D4081))</f>
        <v/>
      </c>
      <c r="F4081" t="str">
        <f t="shared" si="507"/>
        <v/>
      </c>
      <c r="G4081">
        <f>Weighting!$H$25</f>
        <v>0</v>
      </c>
      <c r="H4081">
        <f t="array" ref="H4081">FREQUENCY(IF('Data Transformation'!$B$4:$B$8425=B4059,'Data Transformation'!$G$4:$G$8425),'Bin Analysis'!$B4081)</f>
        <v>19</v>
      </c>
      <c r="I4081">
        <f t="shared" si="508"/>
        <v>0</v>
      </c>
      <c r="J4081">
        <f t="shared" si="509"/>
        <v>0</v>
      </c>
      <c r="K4081">
        <f>J4081*Weighting!$W$25</f>
        <v>0</v>
      </c>
      <c r="M4081" s="14"/>
    </row>
    <row r="4082" spans="1:25" x14ac:dyDescent="0.25">
      <c r="N4082" s="55"/>
      <c r="O4082"/>
      <c r="P4082"/>
      <c r="Q4082"/>
      <c r="R4082"/>
    </row>
    <row r="4083" spans="1:25" ht="23.25" x14ac:dyDescent="0.35">
      <c r="A4083" s="21" t="s">
        <v>0</v>
      </c>
      <c r="B4083" s="21">
        <f>IFERROR(VLOOKUP(C4083,'Data Transformation'!$L$6:$M$426,2,FALSE),"")</f>
        <v>170</v>
      </c>
      <c r="C4083" s="21">
        <f>C4059+1</f>
        <v>170</v>
      </c>
      <c r="D4083" s="21"/>
      <c r="E4083" s="21"/>
      <c r="F4083" s="21"/>
      <c r="G4083" s="21"/>
      <c r="H4083" s="22"/>
      <c r="I4083" s="22"/>
      <c r="J4083" s="22"/>
      <c r="K4083" s="21"/>
      <c r="L4083" s="21">
        <f>B4083</f>
        <v>170</v>
      </c>
      <c r="M4083" s="23">
        <f>INDEX('Data Transformation'!$O$4:$O$424,MATCH($B4083,'Data Transformation'!$M$4:$M$424,0),MATCH($M$2,'Data Transformation'!$O$3,0))</f>
        <v>19</v>
      </c>
      <c r="N4083" s="27">
        <f>IF('Input and Summary Results'!$J$16="minimum",'Bin Analysis'!X4084/(M4083-1),'Bin Analysis'!Y4083/('Bin Analysis'!M4083-1))</f>
        <v>0.22222222222222221</v>
      </c>
      <c r="O4083" s="27">
        <f>IF(M4083=FALSE,NA(),(VLOOKUP(1,C4086:K4105,4,FALSE))/(M4083-1))</f>
        <v>0.5</v>
      </c>
      <c r="P4083" s="27">
        <f>IF(M4083=FALSE,NA(),SUM(J4086:J4105)/Weighting!$S$5)</f>
        <v>0.8</v>
      </c>
      <c r="Q4083" s="27">
        <f>IF(M4083=FALSE,NA(),SUM(K4086:K4105)/Weighting!$S$6)</f>
        <v>0.78260869565217395</v>
      </c>
      <c r="R4083" s="27">
        <f>IF(M4083=FALSE,NA(),(VLOOKUP(1,G4086:K4105,3,FALSE))/(M4083-1))</f>
        <v>5.5555555555555552E-2</v>
      </c>
      <c r="S4083" s="22" t="str">
        <f>IF(M4083=FALSE,NA(),IF(SUM(J4086:J4105)=2,"yes","no"))</f>
        <v>no</v>
      </c>
      <c r="X4083" s="2" cm="2">
        <f t="array" ref="X4083:X4084">FREQUENCY(IF('Data Transformation'!$B$425:$B$6424='Bin Analysis'!L4083,'Data Transformation'!$G$425:$G$6424),'Data Transformation'!$U$11)</f>
        <v>14</v>
      </c>
      <c r="Y4083" s="2" cm="2">
        <f t="array" ref="Y4083:Y4084">FREQUENCY(IF('Data Transformation'!$B$425:$B$6424='Bin Analysis'!L4083,'Data Transformation'!$G$425:$G$6424),'Data Transformation'!$U$12)</f>
        <v>5</v>
      </c>
    </row>
    <row r="4084" spans="1:25" x14ac:dyDescent="0.25">
      <c r="A4084" s="14" t="s">
        <v>66</v>
      </c>
      <c r="B4084" t="s">
        <v>47</v>
      </c>
      <c r="C4084" t="s">
        <v>5</v>
      </c>
      <c r="D4084" t="s">
        <v>99</v>
      </c>
      <c r="E4084" t="s">
        <v>100</v>
      </c>
      <c r="F4084" t="s">
        <v>101</v>
      </c>
      <c r="G4084" t="s">
        <v>69</v>
      </c>
      <c r="H4084" t="s">
        <v>31</v>
      </c>
      <c r="I4084" t="s">
        <v>32</v>
      </c>
      <c r="J4084" t="s">
        <v>46</v>
      </c>
      <c r="K4084" s="14" t="s">
        <v>45</v>
      </c>
      <c r="M4084" s="14"/>
      <c r="X4084" s="2">
        <v>4</v>
      </c>
      <c r="Y4084" s="2">
        <v>13</v>
      </c>
    </row>
    <row r="4085" spans="1:25" x14ac:dyDescent="0.25">
      <c r="A4085" s="32"/>
      <c r="D4085" t="b">
        <f>IF(C4085=1,'Data Transformation'!$G$3+0.5*'Data Transformation'!$W$25,IF(C4086=1,D4086-'Data Transformation'!$W$25,FALSE))</f>
        <v>0</v>
      </c>
      <c r="E4085" t="str">
        <f t="array" ref="E4085">IF(ISLOGICAL(D4085),"",FREQUENCY(IF('Data Transformation'!$B$425:$B$8425='Bin Analysis'!$B4083,'Data Transformation'!$G$425:$G$8425),D4085))</f>
        <v/>
      </c>
      <c r="F4085" t="str">
        <f>IF(ISLOGICAL(D4085),"",E4085-E4084)</f>
        <v/>
      </c>
      <c r="M4085" s="14"/>
    </row>
    <row r="4086" spans="1:25" x14ac:dyDescent="0.25">
      <c r="A4086" s="32">
        <f>IF(Weighting!$P$6&gt;0,B4086,"")</f>
        <v>0.32100000000000001</v>
      </c>
      <c r="B4086">
        <f>Weighting!$C$6</f>
        <v>0.32100000000000001</v>
      </c>
      <c r="C4086">
        <f>Weighting!$F$6</f>
        <v>0</v>
      </c>
      <c r="D4086" t="b">
        <f>IF(C4086=1,'Data Transformation'!$G$3+0.5*'Data Transformation'!$W$25,IF(C4087=1,D4087-'Data Transformation'!$W$25,FALSE))</f>
        <v>0</v>
      </c>
      <c r="E4086" t="str">
        <f t="array" ref="E4086">IF(ISLOGICAL(D4086),"",FREQUENCY(IF('Data Transformation'!$B$425:$B$8425='Bin Analysis'!$B4083,'Data Transformation'!$G$425:$G$8425),D4086))</f>
        <v/>
      </c>
      <c r="F4086" t="str">
        <f>IF(ISLOGICAL(D4086),"",E4086-E4085)</f>
        <v/>
      </c>
      <c r="G4086">
        <f>Weighting!$H$6</f>
        <v>1</v>
      </c>
      <c r="H4086">
        <f t="array" ref="H4086">FREQUENCY(IF('Data Transformation'!$B$4:$B$8425=B4083,'Data Transformation'!$G$4:$G$8425),'Bin Analysis'!$B4086)</f>
        <v>1</v>
      </c>
      <c r="I4086">
        <f>H4086-H4085</f>
        <v>1</v>
      </c>
      <c r="J4086">
        <f>IF(I4086=0,0,1)</f>
        <v>1</v>
      </c>
      <c r="K4086">
        <f>J4086*Weighting!$W$6</f>
        <v>1</v>
      </c>
      <c r="M4086" s="14"/>
    </row>
    <row r="4087" spans="1:25" x14ac:dyDescent="0.25">
      <c r="A4087" s="32">
        <f>IF(Weighting!$P$7&gt;0,B4087,"")</f>
        <v>0.45200000000000001</v>
      </c>
      <c r="B4087">
        <f>Weighting!$C$7</f>
        <v>0.45200000000000001</v>
      </c>
      <c r="C4087">
        <f>Weighting!$F$7</f>
        <v>0</v>
      </c>
      <c r="D4087" t="b">
        <f>IF(C4087=1,'Data Transformation'!$G$3+0.5*'Data Transformation'!$W$25,IF(C4088=1,D4088-'Data Transformation'!$W$25,FALSE))</f>
        <v>0</v>
      </c>
      <c r="E4087" t="str">
        <f t="array" ref="E4087">IF(ISLOGICAL(D4087),"",FREQUENCY(IF('Data Transformation'!$B$425:$B$8425='Bin Analysis'!$B4083,'Data Transformation'!$G$425:$G$8425),D4087))</f>
        <v/>
      </c>
      <c r="F4087" t="str">
        <f t="shared" ref="F4087:F4105" si="510">IF(ISLOGICAL(D4087),"",E4087-E4086)</f>
        <v/>
      </c>
      <c r="G4087">
        <f>Weighting!$H$7</f>
        <v>0</v>
      </c>
      <c r="H4087">
        <f t="array" ref="H4087">FREQUENCY(IF('Data Transformation'!$B$4:$B$8425=B4083,'Data Transformation'!$G$4:$G$8425),'Bin Analysis'!$B4087)</f>
        <v>1</v>
      </c>
      <c r="I4087">
        <f t="shared" ref="I4087:I4105" si="511">H4087-H4086</f>
        <v>0</v>
      </c>
      <c r="J4087">
        <f>IF(I4087=0,0,1)</f>
        <v>0</v>
      </c>
      <c r="K4087">
        <f>J4087*Weighting!$W$7</f>
        <v>0</v>
      </c>
      <c r="M4087" s="14"/>
    </row>
    <row r="4088" spans="1:25" x14ac:dyDescent="0.25">
      <c r="A4088" s="32">
        <f>IF(Weighting!$P$8&gt;0,B4088,"")</f>
        <v>0.58299999999999996</v>
      </c>
      <c r="B4088">
        <f>Weighting!$C$8</f>
        <v>0.58299999999999996</v>
      </c>
      <c r="C4088">
        <f>Weighting!$F$8</f>
        <v>0</v>
      </c>
      <c r="D4088" t="b">
        <f>IF(C4088=1,'Data Transformation'!$G$3+0.5*'Data Transformation'!$W$25,IF(C4089=1,D4089-'Data Transformation'!$W$25,FALSE))</f>
        <v>0</v>
      </c>
      <c r="E4088" t="str">
        <f t="array" ref="E4088">IF(ISLOGICAL(D4088),"",FREQUENCY(IF('Data Transformation'!$B$425:$B$8425='Bin Analysis'!$B4083,'Data Transformation'!$G$425:$G$8425),D4088))</f>
        <v/>
      </c>
      <c r="F4088" t="str">
        <f t="shared" si="510"/>
        <v/>
      </c>
      <c r="G4088">
        <f>Weighting!$H$8</f>
        <v>0</v>
      </c>
      <c r="H4088">
        <f t="array" ref="H4088">FREQUENCY(IF('Data Transformation'!$B$4:$B$8425=B4083,'Data Transformation'!$G$4:$G$8425),'Bin Analysis'!$B4088)</f>
        <v>1</v>
      </c>
      <c r="I4088">
        <f t="shared" si="511"/>
        <v>0</v>
      </c>
      <c r="J4088">
        <f t="shared" ref="J4088:J4105" si="512">IF(I4088=0,0,1)</f>
        <v>0</v>
      </c>
      <c r="K4088">
        <f>J4088*Weighting!$W$8</f>
        <v>0</v>
      </c>
      <c r="M4088" s="14"/>
    </row>
    <row r="4089" spans="1:25" x14ac:dyDescent="0.25">
      <c r="A4089" s="32">
        <f>IF(Weighting!$P$9&gt;0,B4089,"")</f>
        <v>0.71399999999999997</v>
      </c>
      <c r="B4089" s="50">
        <f>Weighting!$C$9</f>
        <v>0.71399999999999997</v>
      </c>
      <c r="C4089">
        <f>Weighting!$F$9</f>
        <v>0</v>
      </c>
      <c r="D4089" t="b">
        <f>IF(C4089=1,'Data Transformation'!$G$3+0.5*'Data Transformation'!$W$25,IF(C4090=1,D4090-'Data Transformation'!$W$25,FALSE))</f>
        <v>0</v>
      </c>
      <c r="E4089" t="str">
        <f t="array" ref="E4089">IF(ISLOGICAL(D4089),"",FREQUENCY(IF('Data Transformation'!$B$425:$B$8425='Bin Analysis'!$B4083,'Data Transformation'!$G$425:$G$8425),D4089))</f>
        <v/>
      </c>
      <c r="F4089" t="str">
        <f t="shared" si="510"/>
        <v/>
      </c>
      <c r="G4089">
        <f>Weighting!$H$9</f>
        <v>0</v>
      </c>
      <c r="H4089">
        <f t="array" ref="H4089">FREQUENCY(IF('Data Transformation'!$B$4:$B$8425=B4083,'Data Transformation'!$G$4:$G$8425),'Bin Analysis'!$B4089)</f>
        <v>3</v>
      </c>
      <c r="I4089">
        <f t="shared" si="511"/>
        <v>2</v>
      </c>
      <c r="J4089">
        <f t="shared" si="512"/>
        <v>1</v>
      </c>
      <c r="K4089">
        <f>J4089*Weighting!$W$9</f>
        <v>3</v>
      </c>
      <c r="M4089" s="14"/>
    </row>
    <row r="4090" spans="1:25" x14ac:dyDescent="0.25">
      <c r="A4090" s="32">
        <f>IF(Weighting!$P$10&gt;0,B4090,"")</f>
        <v>0.84499999999999997</v>
      </c>
      <c r="B4090">
        <f>Weighting!$C$10</f>
        <v>0.84499999999999997</v>
      </c>
      <c r="C4090">
        <f>Weighting!$F$10</f>
        <v>0</v>
      </c>
      <c r="D4090" t="b">
        <f>IF(C4090=1,'Data Transformation'!$G$3+0.5*'Data Transformation'!$W$25,IF(C4091=1,D4091-'Data Transformation'!$W$25,FALSE))</f>
        <v>0</v>
      </c>
      <c r="E4090" t="str">
        <f t="array" ref="E4090">IF(ISLOGICAL(D4090),"",FREQUENCY(IF('Data Transformation'!$B$425:$B$8425='Bin Analysis'!$B4083,'Data Transformation'!$G$425:$G$8425),D4090))</f>
        <v/>
      </c>
      <c r="F4090" t="str">
        <f t="shared" si="510"/>
        <v/>
      </c>
      <c r="G4090">
        <f>Weighting!$H$10</f>
        <v>0</v>
      </c>
      <c r="H4090">
        <f t="array" ref="H4090">FREQUENCY(IF('Data Transformation'!$B$4:$B$8425=B4083,'Data Transformation'!$G$4:$G$8425),'Bin Analysis'!$B4090)</f>
        <v>5</v>
      </c>
      <c r="I4090">
        <f t="shared" si="511"/>
        <v>2</v>
      </c>
      <c r="J4090">
        <f t="shared" si="512"/>
        <v>1</v>
      </c>
      <c r="K4090">
        <f>J4090*Weighting!$W$10</f>
        <v>3</v>
      </c>
      <c r="M4090" s="14"/>
    </row>
    <row r="4091" spans="1:25" x14ac:dyDescent="0.25">
      <c r="A4091" s="32">
        <f>IF(Weighting!$P$11&gt;0,B4091,"")</f>
        <v>0.97599999999999998</v>
      </c>
      <c r="B4091">
        <f>Weighting!$C$11</f>
        <v>0.97599999999999998</v>
      </c>
      <c r="C4091">
        <f>Weighting!$F$11</f>
        <v>0</v>
      </c>
      <c r="D4091">
        <f>IF(C4091=1,'Data Transformation'!$G$3+0.5*'Data Transformation'!$W$25,IF(C4092=1,D4092-'Data Transformation'!$W$25,FALSE))</f>
        <v>0.86899999999999999</v>
      </c>
      <c r="E4091">
        <f t="array" ref="E4091">IF(ISLOGICAL(D4091),"",FREQUENCY(IF('Data Transformation'!$B$425:$B$8425='Bin Analysis'!$B4083,'Data Transformation'!$G$425:$G$8425),D4091))</f>
        <v>5</v>
      </c>
      <c r="F4091" t="e">
        <f t="shared" si="510"/>
        <v>#VALUE!</v>
      </c>
      <c r="G4091">
        <f>Weighting!$H$11</f>
        <v>0</v>
      </c>
      <c r="H4091">
        <f t="array" ref="H4091">FREQUENCY(IF('Data Transformation'!$B$4:$B$8425=B4083,'Data Transformation'!$G$4:$G$8425),'Bin Analysis'!$B4091)</f>
        <v>9</v>
      </c>
      <c r="I4091">
        <f t="shared" si="511"/>
        <v>4</v>
      </c>
      <c r="J4091">
        <f t="shared" si="512"/>
        <v>1</v>
      </c>
      <c r="K4091">
        <f>J4091*Weighting!$W$11</f>
        <v>2</v>
      </c>
      <c r="M4091" s="14"/>
    </row>
    <row r="4092" spans="1:25" x14ac:dyDescent="0.25">
      <c r="A4092" s="32">
        <f>IF(Weighting!$P$12&gt;0,B4092,"")</f>
        <v>1.107</v>
      </c>
      <c r="B4092">
        <f>Weighting!$C$12</f>
        <v>1.107</v>
      </c>
      <c r="C4092">
        <f>Weighting!$F$12</f>
        <v>1</v>
      </c>
      <c r="D4092">
        <f>IF(C4092=1,'Data Transformation'!$G$3+0.5*'Data Transformation'!$W$25,IF(C4093=1,D4093-'Data Transformation'!$W$25,FALSE))</f>
        <v>1.131</v>
      </c>
      <c r="E4092">
        <f t="array" ref="E4092">IF(ISLOGICAL(D4092),"",FREQUENCY(IF('Data Transformation'!$B$425:$B$8425='Bin Analysis'!$B4083,'Data Transformation'!$G$425:$G$8425),D4092))</f>
        <v>14</v>
      </c>
      <c r="F4092">
        <f t="shared" si="510"/>
        <v>9</v>
      </c>
      <c r="G4092">
        <f>Weighting!$H$12</f>
        <v>0</v>
      </c>
      <c r="H4092">
        <f t="array" ref="H4092">FREQUENCY(IF('Data Transformation'!$B$4:$B$8425=B4083,'Data Transformation'!$G$4:$G$8425),'Bin Analysis'!$B4092)</f>
        <v>15</v>
      </c>
      <c r="I4092">
        <f t="shared" si="511"/>
        <v>6</v>
      </c>
      <c r="J4092">
        <f t="shared" si="512"/>
        <v>1</v>
      </c>
      <c r="K4092">
        <f>J4092*Weighting!$W$12</f>
        <v>1</v>
      </c>
      <c r="M4092" s="14"/>
    </row>
    <row r="4093" spans="1:25" x14ac:dyDescent="0.25">
      <c r="A4093" s="32">
        <f>IF(Weighting!$P$13&gt;0,B4093,"")</f>
        <v>1.238</v>
      </c>
      <c r="B4093">
        <f>Weighting!$C$13</f>
        <v>1.238</v>
      </c>
      <c r="C4093">
        <f>Weighting!$F$13</f>
        <v>0</v>
      </c>
      <c r="D4093" t="b">
        <f>IF(C4093=1,'Data Transformation'!$G$3+0.5*'Data Transformation'!$W$25,IF(C4094=1,D4094-'Data Transformation'!$W$25,FALSE))</f>
        <v>0</v>
      </c>
      <c r="E4093" t="str">
        <f t="array" ref="E4093">IF(ISLOGICAL(D4093),"",FREQUENCY(IF('Data Transformation'!$B$425:$B$8425='Bin Analysis'!$B4083,'Data Transformation'!$G$425:$G$8425),D4093))</f>
        <v/>
      </c>
      <c r="F4093" t="str">
        <f t="shared" si="510"/>
        <v/>
      </c>
      <c r="G4093">
        <f>Weighting!$H$13</f>
        <v>0</v>
      </c>
      <c r="H4093">
        <f t="array" ref="H4093">FREQUENCY(IF('Data Transformation'!$B$4:$B$8425=B4083,'Data Transformation'!$G$4:$G$8425),'Bin Analysis'!$B4093)</f>
        <v>17</v>
      </c>
      <c r="I4093">
        <f t="shared" si="511"/>
        <v>2</v>
      </c>
      <c r="J4093">
        <f t="shared" si="512"/>
        <v>1</v>
      </c>
      <c r="K4093">
        <f>J4093*Weighting!$W$13</f>
        <v>2</v>
      </c>
      <c r="M4093" s="14"/>
    </row>
    <row r="4094" spans="1:25" x14ac:dyDescent="0.25">
      <c r="A4094" s="32">
        <f>IF(Weighting!$P$14&gt;0,B4094,"")</f>
        <v>1.369</v>
      </c>
      <c r="B4094">
        <f>Weighting!$C$14</f>
        <v>1.369</v>
      </c>
      <c r="C4094">
        <f>Weighting!$F$14</f>
        <v>0</v>
      </c>
      <c r="D4094" t="b">
        <f>IF(C4094=1,'Data Transformation'!$G$3+0.5*'Data Transformation'!$W$25,IF(C4095=1,D4095-'Data Transformation'!$W$25,FALSE))</f>
        <v>0</v>
      </c>
      <c r="E4094" t="str">
        <f t="array" ref="E4094">IF(ISLOGICAL(D4094),"",FREQUENCY(IF('Data Transformation'!$B$425:$B$8425='Bin Analysis'!$B4083,'Data Transformation'!$G$425:$G$8425),D4094))</f>
        <v/>
      </c>
      <c r="F4094" t="str">
        <f t="shared" si="510"/>
        <v/>
      </c>
      <c r="G4094">
        <f>Weighting!$H$14</f>
        <v>0</v>
      </c>
      <c r="H4094">
        <f t="array" ref="H4094">FREQUENCY(IF('Data Transformation'!$B$4:$B$8425=B4083,'Data Transformation'!$G$4:$G$8425),'Bin Analysis'!$B4094)</f>
        <v>18</v>
      </c>
      <c r="I4094">
        <f t="shared" si="511"/>
        <v>1</v>
      </c>
      <c r="J4094">
        <f t="shared" si="512"/>
        <v>1</v>
      </c>
      <c r="K4094">
        <f>J4094*Weighting!$W$14</f>
        <v>3</v>
      </c>
      <c r="M4094" s="14"/>
    </row>
    <row r="4095" spans="1:25" x14ac:dyDescent="0.25">
      <c r="A4095" s="32">
        <f>IF(Weighting!$P$15&gt;0,B4095,"")</f>
        <v>1.5000009999999999</v>
      </c>
      <c r="B4095">
        <f>Weighting!$C$15</f>
        <v>1.5000009999999999</v>
      </c>
      <c r="C4095">
        <f>Weighting!$F$15</f>
        <v>0</v>
      </c>
      <c r="D4095" t="b">
        <f>IF(C4095=1,'Data Transformation'!$G$3+0.5*'Data Transformation'!$W$25,IF(C4096=1,D4096-'Data Transformation'!$W$25,FALSE))</f>
        <v>0</v>
      </c>
      <c r="E4095" t="str">
        <f t="array" ref="E4095">IF(ISLOGICAL(D4095),"",FREQUENCY(IF('Data Transformation'!$B$425:$B$8425='Bin Analysis'!$B4083,'Data Transformation'!$G$425:$G$8425),D4095))</f>
        <v/>
      </c>
      <c r="F4095" t="str">
        <f t="shared" si="510"/>
        <v/>
      </c>
      <c r="G4095">
        <f>Weighting!$H$15</f>
        <v>0</v>
      </c>
      <c r="H4095">
        <f t="array" ref="H4095">FREQUENCY(IF('Data Transformation'!$B$4:$B$8425=B4083,'Data Transformation'!$G$4:$G$8425),'Bin Analysis'!$B4095)</f>
        <v>19</v>
      </c>
      <c r="I4095">
        <f t="shared" si="511"/>
        <v>1</v>
      </c>
      <c r="J4095">
        <f t="shared" si="512"/>
        <v>1</v>
      </c>
      <c r="K4095">
        <f>J4095*Weighting!$W$15</f>
        <v>3</v>
      </c>
      <c r="M4095" s="14"/>
    </row>
    <row r="4096" spans="1:25" x14ac:dyDescent="0.25">
      <c r="A4096" s="32" t="str">
        <f>IF(Weighting!$P$16&gt;0,B4096,"")</f>
        <v/>
      </c>
      <c r="B4096">
        <f>Weighting!$C$16</f>
        <v>1.631</v>
      </c>
      <c r="C4096">
        <f>Weighting!$F$16</f>
        <v>0</v>
      </c>
      <c r="D4096" t="b">
        <f>IF(C4096=1,'Data Transformation'!$G$3+0.5*'Data Transformation'!$W$25,IF(C4097=1,D4097-'Data Transformation'!$W$25,FALSE))</f>
        <v>0</v>
      </c>
      <c r="E4096" t="str">
        <f t="array" ref="E4096">IF(ISLOGICAL(D4096),"",FREQUENCY(IF('Data Transformation'!$B$425:$B$8425='Bin Analysis'!$B4083,'Data Transformation'!$G$425:$G$8425),D4096))</f>
        <v/>
      </c>
      <c r="F4096" t="str">
        <f t="shared" si="510"/>
        <v/>
      </c>
      <c r="G4096">
        <f>Weighting!$H$16</f>
        <v>0</v>
      </c>
      <c r="H4096">
        <f t="array" ref="H4096">FREQUENCY(IF('Data Transformation'!$B$4:$B$8425=B4083,'Data Transformation'!$G$4:$G$8425),'Bin Analysis'!$B4096)</f>
        <v>19</v>
      </c>
      <c r="I4096">
        <f t="shared" si="511"/>
        <v>0</v>
      </c>
      <c r="J4096">
        <f t="shared" si="512"/>
        <v>0</v>
      </c>
      <c r="K4096">
        <f>J4096*Weighting!$W$16</f>
        <v>0</v>
      </c>
      <c r="M4096" s="14"/>
    </row>
    <row r="4097" spans="1:25" x14ac:dyDescent="0.25">
      <c r="A4097" s="32" t="str">
        <f>IF(Weighting!$P$17&gt;0,B4097,"")</f>
        <v/>
      </c>
      <c r="B4097">
        <f>Weighting!$C$17</f>
        <v>1.762</v>
      </c>
      <c r="C4097">
        <f>Weighting!$F$17</f>
        <v>0</v>
      </c>
      <c r="D4097" t="b">
        <f>IF(C4097=1,'Data Transformation'!$G$3+0.5*'Data Transformation'!$W$25,IF(C4098=1,D4098-'Data Transformation'!$W$25,FALSE))</f>
        <v>0</v>
      </c>
      <c r="E4097" t="str">
        <f t="array" ref="E4097">IF(ISLOGICAL(D4097),"",FREQUENCY(IF('Data Transformation'!$B$425:$B$8425='Bin Analysis'!$B4083,'Data Transformation'!$G$425:$G$8425),D4097))</f>
        <v/>
      </c>
      <c r="F4097" t="str">
        <f t="shared" si="510"/>
        <v/>
      </c>
      <c r="G4097">
        <f>Weighting!$H$17</f>
        <v>0</v>
      </c>
      <c r="H4097">
        <f t="array" ref="H4097">FREQUENCY(IF('Data Transformation'!$B$4:$B$8425=B4083,'Data Transformation'!$G$4:$G$8425),'Bin Analysis'!$B4097)</f>
        <v>19</v>
      </c>
      <c r="I4097">
        <f t="shared" si="511"/>
        <v>0</v>
      </c>
      <c r="J4097">
        <f t="shared" si="512"/>
        <v>0</v>
      </c>
      <c r="K4097">
        <f>J4097*Weighting!$W$17</f>
        <v>0</v>
      </c>
      <c r="M4097" s="14"/>
    </row>
    <row r="4098" spans="1:25" x14ac:dyDescent="0.25">
      <c r="A4098" s="32" t="str">
        <f>IF(Weighting!$P$18&gt;0,B4098,"")</f>
        <v/>
      </c>
      <c r="B4098">
        <f>Weighting!$C$18</f>
        <v>1.893</v>
      </c>
      <c r="C4098">
        <f>Weighting!$F$18</f>
        <v>0</v>
      </c>
      <c r="D4098" t="b">
        <f>IF(C4098=1,'Data Transformation'!$G$3+0.5*'Data Transformation'!$W$25,IF(C4099=1,D4099-'Data Transformation'!$W$25,FALSE))</f>
        <v>0</v>
      </c>
      <c r="E4098" t="str">
        <f t="array" ref="E4098">IF(ISLOGICAL(D4098),"",FREQUENCY(IF('Data Transformation'!$B$425:$B$8425='Bin Analysis'!$B4083,'Data Transformation'!$G$425:$G$8425),D4098))</f>
        <v/>
      </c>
      <c r="F4098" t="str">
        <f t="shared" si="510"/>
        <v/>
      </c>
      <c r="G4098">
        <f>Weighting!$H$18</f>
        <v>0</v>
      </c>
      <c r="H4098">
        <f t="array" ref="H4098">FREQUENCY(IF('Data Transformation'!$B$4:$B$8425=B4083,'Data Transformation'!$G$4:$G$8425),'Bin Analysis'!$B4098)</f>
        <v>19</v>
      </c>
      <c r="I4098">
        <f t="shared" si="511"/>
        <v>0</v>
      </c>
      <c r="J4098">
        <f t="shared" si="512"/>
        <v>0</v>
      </c>
      <c r="K4098">
        <f>J4098*Weighting!$W$18</f>
        <v>0</v>
      </c>
      <c r="M4098" s="14"/>
    </row>
    <row r="4099" spans="1:25" x14ac:dyDescent="0.25">
      <c r="A4099" s="32" t="str">
        <f>IF(Weighting!$P$19&gt;0,B4099,"")</f>
        <v/>
      </c>
      <c r="B4099">
        <f>Weighting!$C$19</f>
        <v>2.024</v>
      </c>
      <c r="C4099">
        <f>Weighting!$F$19</f>
        <v>0</v>
      </c>
      <c r="D4099" t="b">
        <f>IF(C4099=1,'Data Transformation'!$G$3+0.5*'Data Transformation'!$W$25,IF(C4100=1,D4100-'Data Transformation'!$W$25,FALSE))</f>
        <v>0</v>
      </c>
      <c r="E4099" t="str">
        <f t="array" ref="E4099">IF(ISLOGICAL(D4099),"",FREQUENCY(IF('Data Transformation'!$B$425:$B$8425='Bin Analysis'!$B4083,'Data Transformation'!$G$425:$G$8425),D4099))</f>
        <v/>
      </c>
      <c r="F4099" t="str">
        <f t="shared" si="510"/>
        <v/>
      </c>
      <c r="G4099">
        <f>Weighting!$H$19</f>
        <v>0</v>
      </c>
      <c r="H4099">
        <f t="array" ref="H4099">FREQUENCY(IF('Data Transformation'!$B$4:$B$8425=B4083,'Data Transformation'!$G$4:$G$8425),'Bin Analysis'!$B4099)</f>
        <v>19</v>
      </c>
      <c r="I4099">
        <f t="shared" si="511"/>
        <v>0</v>
      </c>
      <c r="J4099">
        <f t="shared" si="512"/>
        <v>0</v>
      </c>
      <c r="K4099">
        <f>J4099*Weighting!$W$19</f>
        <v>0</v>
      </c>
      <c r="M4099" s="14"/>
    </row>
    <row r="4100" spans="1:25" x14ac:dyDescent="0.25">
      <c r="A4100" s="32" t="str">
        <f>IF(Weighting!$P$20&gt;0,B4100,"")</f>
        <v/>
      </c>
      <c r="B4100">
        <f>Weighting!$C$20</f>
        <v>2.1550000000000002</v>
      </c>
      <c r="C4100">
        <f>Weighting!$F$20</f>
        <v>0</v>
      </c>
      <c r="D4100" t="b">
        <f>IF(C4100=1,'Data Transformation'!$G$3+0.5*'Data Transformation'!$W$25,IF(C4101=1,D4101-'Data Transformation'!$W$25,FALSE))</f>
        <v>0</v>
      </c>
      <c r="E4100" t="str">
        <f t="array" ref="E4100">IF(ISLOGICAL(D4100),"",FREQUENCY(IF('Data Transformation'!$B$425:$B$8425='Bin Analysis'!$B4083,'Data Transformation'!$G$425:$G$8425),D4100))</f>
        <v/>
      </c>
      <c r="F4100" t="str">
        <f t="shared" si="510"/>
        <v/>
      </c>
      <c r="G4100">
        <f>Weighting!$H$20</f>
        <v>0</v>
      </c>
      <c r="H4100">
        <f t="array" ref="H4100">FREQUENCY(IF('Data Transformation'!$B$4:$B$8425=B4083,'Data Transformation'!$G$4:$G$8425),'Bin Analysis'!$B4100)</f>
        <v>19</v>
      </c>
      <c r="I4100">
        <f t="shared" si="511"/>
        <v>0</v>
      </c>
      <c r="J4100">
        <f t="shared" si="512"/>
        <v>0</v>
      </c>
      <c r="K4100">
        <f>J4100*Weighting!$W$20</f>
        <v>0</v>
      </c>
      <c r="M4100" s="14"/>
    </row>
    <row r="4101" spans="1:25" x14ac:dyDescent="0.25">
      <c r="A4101" s="32" t="str">
        <f>IF(Weighting!$P$21&gt;0,B4101,"")</f>
        <v/>
      </c>
      <c r="B4101">
        <f>Weighting!$C$21</f>
        <v>2.2860000000000005</v>
      </c>
      <c r="C4101">
        <f>Weighting!$F$21</f>
        <v>0</v>
      </c>
      <c r="D4101" t="b">
        <f>IF(C4101=1,'Data Transformation'!$G$3+0.5*'Data Transformation'!$W$25,IF(C4102=1,D4102-'Data Transformation'!$W$25,FALSE))</f>
        <v>0</v>
      </c>
      <c r="E4101" t="str">
        <f t="array" ref="E4101">IF(ISLOGICAL(D4101),"",FREQUENCY(IF('Data Transformation'!$B$425:$B$8425='Bin Analysis'!$B4083,'Data Transformation'!$G$425:$G$8425),D4101))</f>
        <v/>
      </c>
      <c r="F4101" t="str">
        <f t="shared" si="510"/>
        <v/>
      </c>
      <c r="G4101">
        <f>Weighting!$H$21</f>
        <v>0</v>
      </c>
      <c r="H4101">
        <f t="array" ref="H4101">FREQUENCY(IF('Data Transformation'!$B$4:$B$8425=B4083,'Data Transformation'!$G$4:$G$8425),'Bin Analysis'!$B4101)</f>
        <v>19</v>
      </c>
      <c r="I4101">
        <f t="shared" si="511"/>
        <v>0</v>
      </c>
      <c r="J4101">
        <f t="shared" si="512"/>
        <v>0</v>
      </c>
      <c r="K4101">
        <f>J4101*Weighting!$W$21</f>
        <v>0</v>
      </c>
      <c r="M4101" s="14"/>
    </row>
    <row r="4102" spans="1:25" x14ac:dyDescent="0.25">
      <c r="A4102" s="32" t="str">
        <f>IF(Weighting!$P$22&gt;0,B4102,"")</f>
        <v/>
      </c>
      <c r="B4102">
        <f>Weighting!$C$22</f>
        <v>2.4170000000000007</v>
      </c>
      <c r="C4102">
        <f>Weighting!$F$22</f>
        <v>0</v>
      </c>
      <c r="D4102" t="b">
        <f>IF(C4102=1,'Data Transformation'!$G$3+0.5*'Data Transformation'!$W$25,IF(C4103=1,D4103-'Data Transformation'!$W$25,FALSE))</f>
        <v>0</v>
      </c>
      <c r="E4102" t="str">
        <f t="array" ref="E4102">IF(ISLOGICAL(D4102),"",FREQUENCY(IF('Data Transformation'!$B$425:$B$8425='Bin Analysis'!$B4083,'Data Transformation'!$G$425:$G$8425),D4102))</f>
        <v/>
      </c>
      <c r="F4102" t="str">
        <f t="shared" si="510"/>
        <v/>
      </c>
      <c r="G4102">
        <f>Weighting!$H$22</f>
        <v>0</v>
      </c>
      <c r="H4102">
        <f t="array" ref="H4102">FREQUENCY(IF('Data Transformation'!$B$4:$B$8425=B4083,'Data Transformation'!$G$4:$G$8425),'Bin Analysis'!$B4102)</f>
        <v>19</v>
      </c>
      <c r="I4102">
        <f t="shared" si="511"/>
        <v>0</v>
      </c>
      <c r="J4102">
        <f t="shared" si="512"/>
        <v>0</v>
      </c>
      <c r="K4102">
        <f>J4102*Weighting!$W$22</f>
        <v>0</v>
      </c>
      <c r="M4102" s="14"/>
    </row>
    <row r="4103" spans="1:25" x14ac:dyDescent="0.25">
      <c r="A4103" s="32" t="str">
        <f>IF(Weighting!$P$23&gt;0,B4103,"")</f>
        <v/>
      </c>
      <c r="B4103">
        <f>Weighting!$C$23</f>
        <v>2.5480000000000009</v>
      </c>
      <c r="C4103">
        <f>Weighting!$F$23</f>
        <v>0</v>
      </c>
      <c r="D4103" t="b">
        <f>IF(C4103=1,'Data Transformation'!$G$3+0.5*'Data Transformation'!$W$25,IF(C4104=1,D4104-'Data Transformation'!$W$25,FALSE))</f>
        <v>0</v>
      </c>
      <c r="E4103" t="str">
        <f t="array" ref="E4103">IF(ISLOGICAL(D4103),"",FREQUENCY(IF('Data Transformation'!$B$425:$B$8425='Bin Analysis'!$B4083,'Data Transformation'!$G$425:$G$8425),D4103))</f>
        <v/>
      </c>
      <c r="F4103" t="str">
        <f t="shared" si="510"/>
        <v/>
      </c>
      <c r="G4103">
        <f>Weighting!$H$23</f>
        <v>0</v>
      </c>
      <c r="H4103">
        <f t="array" ref="H4103">FREQUENCY(IF('Data Transformation'!$B$4:$B$8425=B4083,'Data Transformation'!$G$4:$G$8425),'Bin Analysis'!$B4103)</f>
        <v>19</v>
      </c>
      <c r="I4103">
        <f t="shared" si="511"/>
        <v>0</v>
      </c>
      <c r="J4103">
        <f t="shared" si="512"/>
        <v>0</v>
      </c>
      <c r="K4103">
        <f>J4103*Weighting!$W$23</f>
        <v>0</v>
      </c>
      <c r="M4103" s="14"/>
    </row>
    <row r="4104" spans="1:25" x14ac:dyDescent="0.25">
      <c r="A4104" s="32" t="str">
        <f>IF(Weighting!$P$24&gt;0,B4104,"")</f>
        <v/>
      </c>
      <c r="B4104">
        <f>Weighting!$C$24</f>
        <v>2.6790000000000012</v>
      </c>
      <c r="C4104">
        <f>Weighting!$F$24</f>
        <v>0</v>
      </c>
      <c r="D4104" t="b">
        <f>IF(C4104=1,'Data Transformation'!$G$3+0.5*'Data Transformation'!$W$25,IF(C4105=1,D4105-'Data Transformation'!$W$25,FALSE))</f>
        <v>0</v>
      </c>
      <c r="E4104" t="str">
        <f t="array" ref="E4104">IF(ISLOGICAL(D4104),"",FREQUENCY(IF('Data Transformation'!$B$425:$B$8425='Bin Analysis'!$B4083,'Data Transformation'!$G$425:$G$8425),D4104))</f>
        <v/>
      </c>
      <c r="F4104" t="str">
        <f t="shared" si="510"/>
        <v/>
      </c>
      <c r="G4104">
        <f>Weighting!$H$24</f>
        <v>0</v>
      </c>
      <c r="H4104">
        <f t="array" ref="H4104">FREQUENCY(IF('Data Transformation'!$B$4:$B$8425=B4083,'Data Transformation'!$G$4:$G$8425),'Bin Analysis'!$B4104)</f>
        <v>19</v>
      </c>
      <c r="I4104">
        <f t="shared" si="511"/>
        <v>0</v>
      </c>
      <c r="J4104">
        <f t="shared" si="512"/>
        <v>0</v>
      </c>
      <c r="K4104">
        <f>J4104*Weighting!$W$24</f>
        <v>0</v>
      </c>
      <c r="M4104" s="14"/>
    </row>
    <row r="4105" spans="1:25" x14ac:dyDescent="0.25">
      <c r="A4105" s="32" t="str">
        <f>IF(Weighting!$P$25&gt;0,B4105,"")</f>
        <v/>
      </c>
      <c r="B4105">
        <f>Weighting!$C$25</f>
        <v>2.8100000000000014</v>
      </c>
      <c r="C4105">
        <f>Weighting!$F$25</f>
        <v>0</v>
      </c>
      <c r="D4105" t="b">
        <f>IF(C4105=1,'Data Transformation'!$G$3+0.5*'Data Transformation'!$W$25,IF(C4106=1,D4106-'Data Transformation'!$W$25,FALSE))</f>
        <v>0</v>
      </c>
      <c r="E4105" t="str">
        <f t="array" ref="E4105">IF(ISLOGICAL(D4105),"",FREQUENCY(IF('Data Transformation'!$B$425:$B$8425='Bin Analysis'!$B4083,'Data Transformation'!$G$425:$G$8425),D4105))</f>
        <v/>
      </c>
      <c r="F4105" t="str">
        <f t="shared" si="510"/>
        <v/>
      </c>
      <c r="G4105">
        <f>Weighting!$H$25</f>
        <v>0</v>
      </c>
      <c r="H4105">
        <f t="array" ref="H4105">FREQUENCY(IF('Data Transformation'!$B$4:$B$8425=B4083,'Data Transformation'!$G$4:$G$8425),'Bin Analysis'!$B4105)</f>
        <v>19</v>
      </c>
      <c r="I4105">
        <f t="shared" si="511"/>
        <v>0</v>
      </c>
      <c r="J4105">
        <f t="shared" si="512"/>
        <v>0</v>
      </c>
      <c r="K4105">
        <f>J4105*Weighting!$W$25</f>
        <v>0</v>
      </c>
      <c r="M4105" s="14"/>
    </row>
    <row r="4106" spans="1:25" x14ac:dyDescent="0.25">
      <c r="O4106"/>
      <c r="P4106"/>
      <c r="Q4106"/>
      <c r="R4106"/>
    </row>
    <row r="4107" spans="1:25" ht="23.25" x14ac:dyDescent="0.35">
      <c r="A4107" s="21" t="s">
        <v>0</v>
      </c>
      <c r="B4107" s="21">
        <f>IFERROR(VLOOKUP(C4107,'Data Transformation'!$L$6:$M$426,2,FALSE),"")</f>
        <v>171</v>
      </c>
      <c r="C4107" s="21">
        <f>C4083+1</f>
        <v>171</v>
      </c>
      <c r="D4107" s="21"/>
      <c r="E4107" s="21"/>
      <c r="F4107" s="21"/>
      <c r="G4107" s="21"/>
      <c r="H4107" s="22"/>
      <c r="I4107" s="22"/>
      <c r="J4107" s="22"/>
      <c r="K4107" s="21"/>
      <c r="L4107" s="21">
        <f>B4107</f>
        <v>171</v>
      </c>
      <c r="M4107" s="23">
        <f>INDEX('Data Transformation'!$O$4:$O$424,MATCH($B4107,'Data Transformation'!$M$4:$M$424,0),MATCH($M$2,'Data Transformation'!$O$3,0))</f>
        <v>17</v>
      </c>
      <c r="N4107" s="27">
        <f>IF('Input and Summary Results'!$J$16="minimum",'Bin Analysis'!X4108/(M4107-1),'Bin Analysis'!Y4107/('Bin Analysis'!M4107-1))</f>
        <v>0</v>
      </c>
      <c r="O4107" s="27">
        <f>IF(M4107=FALSE,NA(),(VLOOKUP(1,C4110:K4129,4,FALSE))/(M4107-1))</f>
        <v>0.375</v>
      </c>
      <c r="P4107" s="27">
        <f>IF(M4107=FALSE,NA(),SUM(J4110:J4129)/Weighting!$S$5)</f>
        <v>0.5</v>
      </c>
      <c r="Q4107" s="27">
        <f>IF(M4107=FALSE,NA(),SUM(K4110:K4129)/Weighting!$S$6)</f>
        <v>0.43478260869565216</v>
      </c>
      <c r="R4107" s="27">
        <f>IF(M4107=FALSE,NA(),(VLOOKUP(1,G4110:K4129,3,FALSE))/(M4107-1))</f>
        <v>6.25E-2</v>
      </c>
      <c r="S4107" s="22" t="str">
        <f>IF(M4107=FALSE,NA(),IF(SUM(J4110:J4129)=2,"yes","no"))</f>
        <v>no</v>
      </c>
      <c r="X4107" s="2" cm="2">
        <f t="array" ref="X4107:X4108">FREQUENCY(IF('Data Transformation'!$B$425:$B$6424='Bin Analysis'!L4107,'Data Transformation'!$G$425:$G$6424),'Data Transformation'!$U$11)</f>
        <v>16</v>
      </c>
      <c r="Y4107" s="2" cm="2">
        <f t="array" ref="Y4107:Y4108">FREQUENCY(IF('Data Transformation'!$B$425:$B$6424='Bin Analysis'!L4107,'Data Transformation'!$G$425:$G$6424),'Data Transformation'!$U$12)</f>
        <v>10</v>
      </c>
    </row>
    <row r="4108" spans="1:25" x14ac:dyDescent="0.25">
      <c r="A4108" s="14" t="s">
        <v>66</v>
      </c>
      <c r="B4108" t="s">
        <v>47</v>
      </c>
      <c r="C4108" t="s">
        <v>5</v>
      </c>
      <c r="D4108" t="s">
        <v>99</v>
      </c>
      <c r="E4108" t="s">
        <v>100</v>
      </c>
      <c r="F4108" t="s">
        <v>101</v>
      </c>
      <c r="G4108" t="s">
        <v>69</v>
      </c>
      <c r="H4108" t="s">
        <v>31</v>
      </c>
      <c r="I4108" t="s">
        <v>32</v>
      </c>
      <c r="J4108" t="s">
        <v>46</v>
      </c>
      <c r="K4108" s="14" t="s">
        <v>45</v>
      </c>
      <c r="M4108" s="14"/>
      <c r="X4108" s="2">
        <v>0</v>
      </c>
      <c r="Y4108" s="2">
        <v>6</v>
      </c>
    </row>
    <row r="4109" spans="1:25" x14ac:dyDescent="0.25">
      <c r="A4109" s="32"/>
      <c r="D4109" t="b">
        <f>IF(C4109=1,'Data Transformation'!$G$3+0.5*'Data Transformation'!$W$25,IF(C4110=1,D4110-'Data Transformation'!$W$25,FALSE))</f>
        <v>0</v>
      </c>
      <c r="E4109" t="str">
        <f t="array" ref="E4109">IF(ISLOGICAL(D4109),"",FREQUENCY(IF('Data Transformation'!$B$425:$B$8425='Bin Analysis'!$B4107,'Data Transformation'!$G$425:$G$8425),D4109))</f>
        <v/>
      </c>
      <c r="F4109" t="str">
        <f>IF(ISLOGICAL(D4109),"",E4109-E4108)</f>
        <v/>
      </c>
      <c r="M4109" s="14"/>
    </row>
    <row r="4110" spans="1:25" x14ac:dyDescent="0.25">
      <c r="A4110" s="32">
        <f>IF(Weighting!$P$6&gt;0,B4110,"")</f>
        <v>0.32100000000000001</v>
      </c>
      <c r="B4110">
        <f>Weighting!$C$6</f>
        <v>0.32100000000000001</v>
      </c>
      <c r="C4110">
        <f>Weighting!$F$6</f>
        <v>0</v>
      </c>
      <c r="D4110" t="b">
        <f>IF(C4110=1,'Data Transformation'!$G$3+0.5*'Data Transformation'!$W$25,IF(C4111=1,D4111-'Data Transformation'!$W$25,FALSE))</f>
        <v>0</v>
      </c>
      <c r="E4110" t="str">
        <f t="array" ref="E4110">IF(ISLOGICAL(D4110),"",FREQUENCY(IF('Data Transformation'!$B$425:$B$8425='Bin Analysis'!$B4107,'Data Transformation'!$G$425:$G$8425),D4110))</f>
        <v/>
      </c>
      <c r="F4110" t="str">
        <f>IF(ISLOGICAL(D4110),"",E4110-E4109)</f>
        <v/>
      </c>
      <c r="G4110">
        <f>Weighting!$H$6</f>
        <v>1</v>
      </c>
      <c r="H4110">
        <f t="array" ref="H4110">FREQUENCY(IF('Data Transformation'!$B$4:$B$8425=B4107,'Data Transformation'!$G$4:$G$8425),'Bin Analysis'!$B4110)</f>
        <v>1</v>
      </c>
      <c r="I4110">
        <f>H4110-H4109</f>
        <v>1</v>
      </c>
      <c r="J4110">
        <f>IF(I4110=0,0,1)</f>
        <v>1</v>
      </c>
      <c r="K4110">
        <f>J4110*Weighting!$W$6</f>
        <v>1</v>
      </c>
      <c r="M4110" s="14"/>
    </row>
    <row r="4111" spans="1:25" x14ac:dyDescent="0.25">
      <c r="A4111" s="32">
        <f>IF(Weighting!$P$7&gt;0,B4111,"")</f>
        <v>0.45200000000000001</v>
      </c>
      <c r="B4111">
        <f>Weighting!$C$7</f>
        <v>0.45200000000000001</v>
      </c>
      <c r="C4111">
        <f>Weighting!$F$7</f>
        <v>0</v>
      </c>
      <c r="D4111" t="b">
        <f>IF(C4111=1,'Data Transformation'!$G$3+0.5*'Data Transformation'!$W$25,IF(C4112=1,D4112-'Data Transformation'!$W$25,FALSE))</f>
        <v>0</v>
      </c>
      <c r="E4111" t="str">
        <f t="array" ref="E4111">IF(ISLOGICAL(D4111),"",FREQUENCY(IF('Data Transformation'!$B$425:$B$8425='Bin Analysis'!$B4107,'Data Transformation'!$G$425:$G$8425),D4111))</f>
        <v/>
      </c>
      <c r="F4111" t="str">
        <f t="shared" ref="F4111:F4129" si="513">IF(ISLOGICAL(D4111),"",E4111-E4110)</f>
        <v/>
      </c>
      <c r="G4111">
        <f>Weighting!$H$7</f>
        <v>0</v>
      </c>
      <c r="H4111">
        <f t="array" ref="H4111">FREQUENCY(IF('Data Transformation'!$B$4:$B$8425=B4107,'Data Transformation'!$G$4:$G$8425),'Bin Analysis'!$B4111)</f>
        <v>1</v>
      </c>
      <c r="I4111">
        <f t="shared" ref="I4111:I4129" si="514">H4111-H4110</f>
        <v>0</v>
      </c>
      <c r="J4111">
        <f>IF(I4111=0,0,1)</f>
        <v>0</v>
      </c>
      <c r="K4111">
        <f>J4111*Weighting!$W$7</f>
        <v>0</v>
      </c>
      <c r="M4111" s="14"/>
    </row>
    <row r="4112" spans="1:25" x14ac:dyDescent="0.25">
      <c r="A4112" s="32">
        <f>IF(Weighting!$P$8&gt;0,B4112,"")</f>
        <v>0.58299999999999996</v>
      </c>
      <c r="B4112">
        <f>Weighting!$C$8</f>
        <v>0.58299999999999996</v>
      </c>
      <c r="C4112">
        <f>Weighting!$F$8</f>
        <v>0</v>
      </c>
      <c r="D4112" t="b">
        <f>IF(C4112=1,'Data Transformation'!$G$3+0.5*'Data Transformation'!$W$25,IF(C4113=1,D4113-'Data Transformation'!$W$25,FALSE))</f>
        <v>0</v>
      </c>
      <c r="E4112" t="str">
        <f t="array" ref="E4112">IF(ISLOGICAL(D4112),"",FREQUENCY(IF('Data Transformation'!$B$425:$B$8425='Bin Analysis'!$B4107,'Data Transformation'!$G$425:$G$8425),D4112))</f>
        <v/>
      </c>
      <c r="F4112" t="str">
        <f t="shared" si="513"/>
        <v/>
      </c>
      <c r="G4112">
        <f>Weighting!$H$8</f>
        <v>0</v>
      </c>
      <c r="H4112">
        <f t="array" ref="H4112">FREQUENCY(IF('Data Transformation'!$B$4:$B$8425=B4107,'Data Transformation'!$G$4:$G$8425),'Bin Analysis'!$B4112)</f>
        <v>1</v>
      </c>
      <c r="I4112">
        <f t="shared" si="514"/>
        <v>0</v>
      </c>
      <c r="J4112">
        <f t="shared" ref="J4112:J4129" si="515">IF(I4112=0,0,1)</f>
        <v>0</v>
      </c>
      <c r="K4112">
        <f>J4112*Weighting!$W$8</f>
        <v>0</v>
      </c>
      <c r="M4112" s="14"/>
    </row>
    <row r="4113" spans="1:13" x14ac:dyDescent="0.25">
      <c r="A4113" s="32">
        <f>IF(Weighting!$P$9&gt;0,B4113,"")</f>
        <v>0.71399999999999997</v>
      </c>
      <c r="B4113" s="50">
        <f>Weighting!$C$9</f>
        <v>0.71399999999999997</v>
      </c>
      <c r="C4113">
        <f>Weighting!$F$9</f>
        <v>0</v>
      </c>
      <c r="D4113" t="b">
        <f>IF(C4113=1,'Data Transformation'!$G$3+0.5*'Data Transformation'!$W$25,IF(C4114=1,D4114-'Data Transformation'!$W$25,FALSE))</f>
        <v>0</v>
      </c>
      <c r="E4113" t="str">
        <f t="array" ref="E4113">IF(ISLOGICAL(D4113),"",FREQUENCY(IF('Data Transformation'!$B$425:$B$8425='Bin Analysis'!$B4107,'Data Transformation'!$G$425:$G$8425),D4113))</f>
        <v/>
      </c>
      <c r="F4113" t="str">
        <f t="shared" si="513"/>
        <v/>
      </c>
      <c r="G4113">
        <f>Weighting!$H$9</f>
        <v>0</v>
      </c>
      <c r="H4113">
        <f t="array" ref="H4113">FREQUENCY(IF('Data Transformation'!$B$4:$B$8425=B4107,'Data Transformation'!$G$4:$G$8425),'Bin Analysis'!$B4113)</f>
        <v>2</v>
      </c>
      <c r="I4113">
        <f t="shared" si="514"/>
        <v>1</v>
      </c>
      <c r="J4113">
        <f t="shared" si="515"/>
        <v>1</v>
      </c>
      <c r="K4113">
        <f>J4113*Weighting!$W$9</f>
        <v>3</v>
      </c>
      <c r="M4113" s="14"/>
    </row>
    <row r="4114" spans="1:13" x14ac:dyDescent="0.25">
      <c r="A4114" s="32">
        <f>IF(Weighting!$P$10&gt;0,B4114,"")</f>
        <v>0.84499999999999997</v>
      </c>
      <c r="B4114">
        <f>Weighting!$C$10</f>
        <v>0.84499999999999997</v>
      </c>
      <c r="C4114">
        <f>Weighting!$F$10</f>
        <v>0</v>
      </c>
      <c r="D4114" t="b">
        <f>IF(C4114=1,'Data Transformation'!$G$3+0.5*'Data Transformation'!$W$25,IF(C4115=1,D4115-'Data Transformation'!$W$25,FALSE))</f>
        <v>0</v>
      </c>
      <c r="E4114" t="str">
        <f t="array" ref="E4114">IF(ISLOGICAL(D4114),"",FREQUENCY(IF('Data Transformation'!$B$425:$B$8425='Bin Analysis'!$B4107,'Data Transformation'!$G$425:$G$8425),D4114))</f>
        <v/>
      </c>
      <c r="F4114" t="str">
        <f t="shared" si="513"/>
        <v/>
      </c>
      <c r="G4114">
        <f>Weighting!$H$10</f>
        <v>0</v>
      </c>
      <c r="H4114">
        <f t="array" ref="H4114">FREQUENCY(IF('Data Transformation'!$B$4:$B$8425=B4107,'Data Transformation'!$G$4:$G$8425),'Bin Analysis'!$B4114)</f>
        <v>9</v>
      </c>
      <c r="I4114">
        <f t="shared" si="514"/>
        <v>7</v>
      </c>
      <c r="J4114">
        <f t="shared" si="515"/>
        <v>1</v>
      </c>
      <c r="K4114">
        <f>J4114*Weighting!$W$10</f>
        <v>3</v>
      </c>
      <c r="M4114" s="14"/>
    </row>
    <row r="4115" spans="1:13" x14ac:dyDescent="0.25">
      <c r="A4115" s="32">
        <f>IF(Weighting!$P$11&gt;0,B4115,"")</f>
        <v>0.97599999999999998</v>
      </c>
      <c r="B4115">
        <f>Weighting!$C$11</f>
        <v>0.97599999999999998</v>
      </c>
      <c r="C4115">
        <f>Weighting!$F$11</f>
        <v>0</v>
      </c>
      <c r="D4115">
        <f>IF(C4115=1,'Data Transformation'!$G$3+0.5*'Data Transformation'!$W$25,IF(C4116=1,D4116-'Data Transformation'!$W$25,FALSE))</f>
        <v>0.86899999999999999</v>
      </c>
      <c r="E4115">
        <f t="array" ref="E4115">IF(ISLOGICAL(D4115),"",FREQUENCY(IF('Data Transformation'!$B$425:$B$8425='Bin Analysis'!$B4107,'Data Transformation'!$G$425:$G$8425),D4115))</f>
        <v>10</v>
      </c>
      <c r="F4115" t="e">
        <f t="shared" si="513"/>
        <v>#VALUE!</v>
      </c>
      <c r="G4115">
        <f>Weighting!$H$11</f>
        <v>0</v>
      </c>
      <c r="H4115">
        <f t="array" ref="H4115">FREQUENCY(IF('Data Transformation'!$B$4:$B$8425=B4107,'Data Transformation'!$G$4:$G$8425),'Bin Analysis'!$B4115)</f>
        <v>15</v>
      </c>
      <c r="I4115">
        <f t="shared" si="514"/>
        <v>6</v>
      </c>
      <c r="J4115">
        <f t="shared" si="515"/>
        <v>1</v>
      </c>
      <c r="K4115">
        <f>J4115*Weighting!$W$11</f>
        <v>2</v>
      </c>
      <c r="M4115" s="14"/>
    </row>
    <row r="4116" spans="1:13" x14ac:dyDescent="0.25">
      <c r="A4116" s="32">
        <f>IF(Weighting!$P$12&gt;0,B4116,"")</f>
        <v>1.107</v>
      </c>
      <c r="B4116">
        <f>Weighting!$C$12</f>
        <v>1.107</v>
      </c>
      <c r="C4116">
        <f>Weighting!$F$12</f>
        <v>1</v>
      </c>
      <c r="D4116">
        <f>IF(C4116=1,'Data Transformation'!$G$3+0.5*'Data Transformation'!$W$25,IF(C4117=1,D4117-'Data Transformation'!$W$25,FALSE))</f>
        <v>1.131</v>
      </c>
      <c r="E4116">
        <f t="array" ref="E4116">IF(ISLOGICAL(D4116),"",FREQUENCY(IF('Data Transformation'!$B$425:$B$8425='Bin Analysis'!$B4107,'Data Transformation'!$G$425:$G$8425),D4116))</f>
        <v>16</v>
      </c>
      <c r="F4116">
        <f t="shared" si="513"/>
        <v>6</v>
      </c>
      <c r="G4116">
        <f>Weighting!$H$12</f>
        <v>0</v>
      </c>
      <c r="H4116">
        <f t="array" ref="H4116">FREQUENCY(IF('Data Transformation'!$B$4:$B$8425=B4107,'Data Transformation'!$G$4:$G$8425),'Bin Analysis'!$B4116)</f>
        <v>17</v>
      </c>
      <c r="I4116">
        <f t="shared" si="514"/>
        <v>2</v>
      </c>
      <c r="J4116">
        <f t="shared" si="515"/>
        <v>1</v>
      </c>
      <c r="K4116">
        <f>J4116*Weighting!$W$12</f>
        <v>1</v>
      </c>
      <c r="M4116" s="14"/>
    </row>
    <row r="4117" spans="1:13" x14ac:dyDescent="0.25">
      <c r="A4117" s="32">
        <f>IF(Weighting!$P$13&gt;0,B4117,"")</f>
        <v>1.238</v>
      </c>
      <c r="B4117">
        <f>Weighting!$C$13</f>
        <v>1.238</v>
      </c>
      <c r="C4117">
        <f>Weighting!$F$13</f>
        <v>0</v>
      </c>
      <c r="D4117" t="b">
        <f>IF(C4117=1,'Data Transformation'!$G$3+0.5*'Data Transformation'!$W$25,IF(C4118=1,D4118-'Data Transformation'!$W$25,FALSE))</f>
        <v>0</v>
      </c>
      <c r="E4117" t="str">
        <f t="array" ref="E4117">IF(ISLOGICAL(D4117),"",FREQUENCY(IF('Data Transformation'!$B$425:$B$8425='Bin Analysis'!$B4107,'Data Transformation'!$G$425:$G$8425),D4117))</f>
        <v/>
      </c>
      <c r="F4117" t="str">
        <f t="shared" si="513"/>
        <v/>
      </c>
      <c r="G4117">
        <f>Weighting!$H$13</f>
        <v>0</v>
      </c>
      <c r="H4117">
        <f t="array" ref="H4117">FREQUENCY(IF('Data Transformation'!$B$4:$B$8425=B4107,'Data Transformation'!$G$4:$G$8425),'Bin Analysis'!$B4117)</f>
        <v>17</v>
      </c>
      <c r="I4117">
        <f t="shared" si="514"/>
        <v>0</v>
      </c>
      <c r="J4117">
        <f t="shared" si="515"/>
        <v>0</v>
      </c>
      <c r="K4117">
        <f>J4117*Weighting!$W$13</f>
        <v>0</v>
      </c>
      <c r="M4117" s="14"/>
    </row>
    <row r="4118" spans="1:13" x14ac:dyDescent="0.25">
      <c r="A4118" s="32">
        <f>IF(Weighting!$P$14&gt;0,B4118,"")</f>
        <v>1.369</v>
      </c>
      <c r="B4118">
        <f>Weighting!$C$14</f>
        <v>1.369</v>
      </c>
      <c r="C4118">
        <f>Weighting!$F$14</f>
        <v>0</v>
      </c>
      <c r="D4118" t="b">
        <f>IF(C4118=1,'Data Transformation'!$G$3+0.5*'Data Transformation'!$W$25,IF(C4119=1,D4119-'Data Transformation'!$W$25,FALSE))</f>
        <v>0</v>
      </c>
      <c r="E4118" t="str">
        <f t="array" ref="E4118">IF(ISLOGICAL(D4118),"",FREQUENCY(IF('Data Transformation'!$B$425:$B$8425='Bin Analysis'!$B4107,'Data Transformation'!$G$425:$G$8425),D4118))</f>
        <v/>
      </c>
      <c r="F4118" t="str">
        <f t="shared" si="513"/>
        <v/>
      </c>
      <c r="G4118">
        <f>Weighting!$H$14</f>
        <v>0</v>
      </c>
      <c r="H4118">
        <f t="array" ref="H4118">FREQUENCY(IF('Data Transformation'!$B$4:$B$8425=B4107,'Data Transformation'!$G$4:$G$8425),'Bin Analysis'!$B4118)</f>
        <v>17</v>
      </c>
      <c r="I4118">
        <f t="shared" si="514"/>
        <v>0</v>
      </c>
      <c r="J4118">
        <f t="shared" si="515"/>
        <v>0</v>
      </c>
      <c r="K4118">
        <f>J4118*Weighting!$W$14</f>
        <v>0</v>
      </c>
      <c r="M4118" s="14"/>
    </row>
    <row r="4119" spans="1:13" x14ac:dyDescent="0.25">
      <c r="A4119" s="32">
        <f>IF(Weighting!$P$15&gt;0,B4119,"")</f>
        <v>1.5000009999999999</v>
      </c>
      <c r="B4119">
        <f>Weighting!$C$15</f>
        <v>1.5000009999999999</v>
      </c>
      <c r="C4119">
        <f>Weighting!$F$15</f>
        <v>0</v>
      </c>
      <c r="D4119" t="b">
        <f>IF(C4119=1,'Data Transformation'!$G$3+0.5*'Data Transformation'!$W$25,IF(C4120=1,D4120-'Data Transformation'!$W$25,FALSE))</f>
        <v>0</v>
      </c>
      <c r="E4119" t="str">
        <f t="array" ref="E4119">IF(ISLOGICAL(D4119),"",FREQUENCY(IF('Data Transformation'!$B$425:$B$8425='Bin Analysis'!$B4107,'Data Transformation'!$G$425:$G$8425),D4119))</f>
        <v/>
      </c>
      <c r="F4119" t="str">
        <f t="shared" si="513"/>
        <v/>
      </c>
      <c r="G4119">
        <f>Weighting!$H$15</f>
        <v>0</v>
      </c>
      <c r="H4119">
        <f t="array" ref="H4119">FREQUENCY(IF('Data Transformation'!$B$4:$B$8425=B4107,'Data Transformation'!$G$4:$G$8425),'Bin Analysis'!$B4119)</f>
        <v>17</v>
      </c>
      <c r="I4119">
        <f t="shared" si="514"/>
        <v>0</v>
      </c>
      <c r="J4119">
        <f t="shared" si="515"/>
        <v>0</v>
      </c>
      <c r="K4119">
        <f>J4119*Weighting!$W$15</f>
        <v>0</v>
      </c>
      <c r="M4119" s="14"/>
    </row>
    <row r="4120" spans="1:13" x14ac:dyDescent="0.25">
      <c r="A4120" s="32" t="str">
        <f>IF(Weighting!$P$16&gt;0,B4120,"")</f>
        <v/>
      </c>
      <c r="B4120">
        <f>Weighting!$C$16</f>
        <v>1.631</v>
      </c>
      <c r="C4120">
        <f>Weighting!$F$16</f>
        <v>0</v>
      </c>
      <c r="D4120" t="b">
        <f>IF(C4120=1,'Data Transformation'!$G$3+0.5*'Data Transformation'!$W$25,IF(C4121=1,D4121-'Data Transformation'!$W$25,FALSE))</f>
        <v>0</v>
      </c>
      <c r="E4120" t="str">
        <f t="array" ref="E4120">IF(ISLOGICAL(D4120),"",FREQUENCY(IF('Data Transformation'!$B$425:$B$8425='Bin Analysis'!$B4107,'Data Transformation'!$G$425:$G$8425),D4120))</f>
        <v/>
      </c>
      <c r="F4120" t="str">
        <f t="shared" si="513"/>
        <v/>
      </c>
      <c r="G4120">
        <f>Weighting!$H$16</f>
        <v>0</v>
      </c>
      <c r="H4120">
        <f t="array" ref="H4120">FREQUENCY(IF('Data Transformation'!$B$4:$B$8425=B4107,'Data Transformation'!$G$4:$G$8425),'Bin Analysis'!$B4120)</f>
        <v>17</v>
      </c>
      <c r="I4120">
        <f t="shared" si="514"/>
        <v>0</v>
      </c>
      <c r="J4120">
        <f t="shared" si="515"/>
        <v>0</v>
      </c>
      <c r="K4120">
        <f>J4120*Weighting!$W$16</f>
        <v>0</v>
      </c>
      <c r="M4120" s="14"/>
    </row>
    <row r="4121" spans="1:13" x14ac:dyDescent="0.25">
      <c r="A4121" s="32" t="str">
        <f>IF(Weighting!$P$17&gt;0,B4121,"")</f>
        <v/>
      </c>
      <c r="B4121">
        <f>Weighting!$C$17</f>
        <v>1.762</v>
      </c>
      <c r="C4121">
        <f>Weighting!$F$17</f>
        <v>0</v>
      </c>
      <c r="D4121" t="b">
        <f>IF(C4121=1,'Data Transformation'!$G$3+0.5*'Data Transformation'!$W$25,IF(C4122=1,D4122-'Data Transformation'!$W$25,FALSE))</f>
        <v>0</v>
      </c>
      <c r="E4121" t="str">
        <f t="array" ref="E4121">IF(ISLOGICAL(D4121),"",FREQUENCY(IF('Data Transformation'!$B$425:$B$8425='Bin Analysis'!$B4107,'Data Transformation'!$G$425:$G$8425),D4121))</f>
        <v/>
      </c>
      <c r="F4121" t="str">
        <f t="shared" si="513"/>
        <v/>
      </c>
      <c r="G4121">
        <f>Weighting!$H$17</f>
        <v>0</v>
      </c>
      <c r="H4121">
        <f t="array" ref="H4121">FREQUENCY(IF('Data Transformation'!$B$4:$B$8425=B4107,'Data Transformation'!$G$4:$G$8425),'Bin Analysis'!$B4121)</f>
        <v>17</v>
      </c>
      <c r="I4121">
        <f t="shared" si="514"/>
        <v>0</v>
      </c>
      <c r="J4121">
        <f t="shared" si="515"/>
        <v>0</v>
      </c>
      <c r="K4121">
        <f>J4121*Weighting!$W$17</f>
        <v>0</v>
      </c>
      <c r="M4121" s="14"/>
    </row>
    <row r="4122" spans="1:13" x14ac:dyDescent="0.25">
      <c r="A4122" s="32" t="str">
        <f>IF(Weighting!$P$18&gt;0,B4122,"")</f>
        <v/>
      </c>
      <c r="B4122">
        <f>Weighting!$C$18</f>
        <v>1.893</v>
      </c>
      <c r="C4122">
        <f>Weighting!$F$18</f>
        <v>0</v>
      </c>
      <c r="D4122" t="b">
        <f>IF(C4122=1,'Data Transformation'!$G$3+0.5*'Data Transformation'!$W$25,IF(C4123=1,D4123-'Data Transformation'!$W$25,FALSE))</f>
        <v>0</v>
      </c>
      <c r="E4122" t="str">
        <f t="array" ref="E4122">IF(ISLOGICAL(D4122),"",FREQUENCY(IF('Data Transformation'!$B$425:$B$8425='Bin Analysis'!$B4107,'Data Transformation'!$G$425:$G$8425),D4122))</f>
        <v/>
      </c>
      <c r="F4122" t="str">
        <f t="shared" si="513"/>
        <v/>
      </c>
      <c r="G4122">
        <f>Weighting!$H$18</f>
        <v>0</v>
      </c>
      <c r="H4122">
        <f t="array" ref="H4122">FREQUENCY(IF('Data Transformation'!$B$4:$B$8425=B4107,'Data Transformation'!$G$4:$G$8425),'Bin Analysis'!$B4122)</f>
        <v>17</v>
      </c>
      <c r="I4122">
        <f t="shared" si="514"/>
        <v>0</v>
      </c>
      <c r="J4122">
        <f t="shared" si="515"/>
        <v>0</v>
      </c>
      <c r="K4122">
        <f>J4122*Weighting!$W$18</f>
        <v>0</v>
      </c>
      <c r="M4122" s="14"/>
    </row>
    <row r="4123" spans="1:13" x14ac:dyDescent="0.25">
      <c r="A4123" s="32" t="str">
        <f>IF(Weighting!$P$19&gt;0,B4123,"")</f>
        <v/>
      </c>
      <c r="B4123">
        <f>Weighting!$C$19</f>
        <v>2.024</v>
      </c>
      <c r="C4123">
        <f>Weighting!$F$19</f>
        <v>0</v>
      </c>
      <c r="D4123" t="b">
        <f>IF(C4123=1,'Data Transformation'!$G$3+0.5*'Data Transformation'!$W$25,IF(C4124=1,D4124-'Data Transformation'!$W$25,FALSE))</f>
        <v>0</v>
      </c>
      <c r="E4123" t="str">
        <f t="array" ref="E4123">IF(ISLOGICAL(D4123),"",FREQUENCY(IF('Data Transformation'!$B$425:$B$8425='Bin Analysis'!$B4107,'Data Transformation'!$G$425:$G$8425),D4123))</f>
        <v/>
      </c>
      <c r="F4123" t="str">
        <f t="shared" si="513"/>
        <v/>
      </c>
      <c r="G4123">
        <f>Weighting!$H$19</f>
        <v>0</v>
      </c>
      <c r="H4123">
        <f t="array" ref="H4123">FREQUENCY(IF('Data Transformation'!$B$4:$B$8425=B4107,'Data Transformation'!$G$4:$G$8425),'Bin Analysis'!$B4123)</f>
        <v>17</v>
      </c>
      <c r="I4123">
        <f t="shared" si="514"/>
        <v>0</v>
      </c>
      <c r="J4123">
        <f t="shared" si="515"/>
        <v>0</v>
      </c>
      <c r="K4123">
        <f>J4123*Weighting!$W$19</f>
        <v>0</v>
      </c>
      <c r="M4123" s="14"/>
    </row>
    <row r="4124" spans="1:13" x14ac:dyDescent="0.25">
      <c r="A4124" s="32" t="str">
        <f>IF(Weighting!$P$20&gt;0,B4124,"")</f>
        <v/>
      </c>
      <c r="B4124">
        <f>Weighting!$C$20</f>
        <v>2.1550000000000002</v>
      </c>
      <c r="C4124">
        <f>Weighting!$F$20</f>
        <v>0</v>
      </c>
      <c r="D4124" t="b">
        <f>IF(C4124=1,'Data Transformation'!$G$3+0.5*'Data Transformation'!$W$25,IF(C4125=1,D4125-'Data Transformation'!$W$25,FALSE))</f>
        <v>0</v>
      </c>
      <c r="E4124" t="str">
        <f t="array" ref="E4124">IF(ISLOGICAL(D4124),"",FREQUENCY(IF('Data Transformation'!$B$425:$B$8425='Bin Analysis'!$B4107,'Data Transformation'!$G$425:$G$8425),D4124))</f>
        <v/>
      </c>
      <c r="F4124" t="str">
        <f t="shared" si="513"/>
        <v/>
      </c>
      <c r="G4124">
        <f>Weighting!$H$20</f>
        <v>0</v>
      </c>
      <c r="H4124">
        <f t="array" ref="H4124">FREQUENCY(IF('Data Transformation'!$B$4:$B$8425=B4107,'Data Transformation'!$G$4:$G$8425),'Bin Analysis'!$B4124)</f>
        <v>17</v>
      </c>
      <c r="I4124">
        <f t="shared" si="514"/>
        <v>0</v>
      </c>
      <c r="J4124">
        <f t="shared" si="515"/>
        <v>0</v>
      </c>
      <c r="K4124">
        <f>J4124*Weighting!$W$20</f>
        <v>0</v>
      </c>
      <c r="M4124" s="14"/>
    </row>
    <row r="4125" spans="1:13" x14ac:dyDescent="0.25">
      <c r="A4125" s="32" t="str">
        <f>IF(Weighting!$P$21&gt;0,B4125,"")</f>
        <v/>
      </c>
      <c r="B4125">
        <f>Weighting!$C$21</f>
        <v>2.2860000000000005</v>
      </c>
      <c r="C4125">
        <f>Weighting!$F$21</f>
        <v>0</v>
      </c>
      <c r="D4125" t="b">
        <f>IF(C4125=1,'Data Transformation'!$G$3+0.5*'Data Transformation'!$W$25,IF(C4126=1,D4126-'Data Transformation'!$W$25,FALSE))</f>
        <v>0</v>
      </c>
      <c r="E4125" t="str">
        <f t="array" ref="E4125">IF(ISLOGICAL(D4125),"",FREQUENCY(IF('Data Transformation'!$B$425:$B$8425='Bin Analysis'!$B4107,'Data Transformation'!$G$425:$G$8425),D4125))</f>
        <v/>
      </c>
      <c r="F4125" t="str">
        <f t="shared" si="513"/>
        <v/>
      </c>
      <c r="G4125">
        <f>Weighting!$H$21</f>
        <v>0</v>
      </c>
      <c r="H4125">
        <f t="array" ref="H4125">FREQUENCY(IF('Data Transformation'!$B$4:$B$8425=B4107,'Data Transformation'!$G$4:$G$8425),'Bin Analysis'!$B4125)</f>
        <v>17</v>
      </c>
      <c r="I4125">
        <f t="shared" si="514"/>
        <v>0</v>
      </c>
      <c r="J4125">
        <f t="shared" si="515"/>
        <v>0</v>
      </c>
      <c r="K4125">
        <f>J4125*Weighting!$W$21</f>
        <v>0</v>
      </c>
      <c r="M4125" s="14"/>
    </row>
    <row r="4126" spans="1:13" x14ac:dyDescent="0.25">
      <c r="A4126" s="32" t="str">
        <f>IF(Weighting!$P$22&gt;0,B4126,"")</f>
        <v/>
      </c>
      <c r="B4126">
        <f>Weighting!$C$22</f>
        <v>2.4170000000000007</v>
      </c>
      <c r="C4126">
        <f>Weighting!$F$22</f>
        <v>0</v>
      </c>
      <c r="D4126" t="b">
        <f>IF(C4126=1,'Data Transformation'!$G$3+0.5*'Data Transformation'!$W$25,IF(C4127=1,D4127-'Data Transformation'!$W$25,FALSE))</f>
        <v>0</v>
      </c>
      <c r="E4126" t="str">
        <f t="array" ref="E4126">IF(ISLOGICAL(D4126),"",FREQUENCY(IF('Data Transformation'!$B$425:$B$8425='Bin Analysis'!$B4107,'Data Transformation'!$G$425:$G$8425),D4126))</f>
        <v/>
      </c>
      <c r="F4126" t="str">
        <f t="shared" si="513"/>
        <v/>
      </c>
      <c r="G4126">
        <f>Weighting!$H$22</f>
        <v>0</v>
      </c>
      <c r="H4126">
        <f t="array" ref="H4126">FREQUENCY(IF('Data Transformation'!$B$4:$B$8425=B4107,'Data Transformation'!$G$4:$G$8425),'Bin Analysis'!$B4126)</f>
        <v>17</v>
      </c>
      <c r="I4126">
        <f t="shared" si="514"/>
        <v>0</v>
      </c>
      <c r="J4126">
        <f t="shared" si="515"/>
        <v>0</v>
      </c>
      <c r="K4126">
        <f>J4126*Weighting!$W$22</f>
        <v>0</v>
      </c>
      <c r="M4126" s="14"/>
    </row>
    <row r="4127" spans="1:13" x14ac:dyDescent="0.25">
      <c r="A4127" s="32" t="str">
        <f>IF(Weighting!$P$23&gt;0,B4127,"")</f>
        <v/>
      </c>
      <c r="B4127">
        <f>Weighting!$C$23</f>
        <v>2.5480000000000009</v>
      </c>
      <c r="C4127">
        <f>Weighting!$F$23</f>
        <v>0</v>
      </c>
      <c r="D4127" t="b">
        <f>IF(C4127=1,'Data Transformation'!$G$3+0.5*'Data Transformation'!$W$25,IF(C4128=1,D4128-'Data Transformation'!$W$25,FALSE))</f>
        <v>0</v>
      </c>
      <c r="E4127" t="str">
        <f t="array" ref="E4127">IF(ISLOGICAL(D4127),"",FREQUENCY(IF('Data Transformation'!$B$425:$B$8425='Bin Analysis'!$B4107,'Data Transformation'!$G$425:$G$8425),D4127))</f>
        <v/>
      </c>
      <c r="F4127" t="str">
        <f t="shared" si="513"/>
        <v/>
      </c>
      <c r="G4127">
        <f>Weighting!$H$23</f>
        <v>0</v>
      </c>
      <c r="H4127">
        <f t="array" ref="H4127">FREQUENCY(IF('Data Transformation'!$B$4:$B$8425=B4107,'Data Transformation'!$G$4:$G$8425),'Bin Analysis'!$B4127)</f>
        <v>17</v>
      </c>
      <c r="I4127">
        <f t="shared" si="514"/>
        <v>0</v>
      </c>
      <c r="J4127">
        <f t="shared" si="515"/>
        <v>0</v>
      </c>
      <c r="K4127">
        <f>J4127*Weighting!$W$23</f>
        <v>0</v>
      </c>
      <c r="M4127" s="14"/>
    </row>
    <row r="4128" spans="1:13" x14ac:dyDescent="0.25">
      <c r="A4128" s="32" t="str">
        <f>IF(Weighting!$P$24&gt;0,B4128,"")</f>
        <v/>
      </c>
      <c r="B4128">
        <f>Weighting!$C$24</f>
        <v>2.6790000000000012</v>
      </c>
      <c r="C4128">
        <f>Weighting!$F$24</f>
        <v>0</v>
      </c>
      <c r="D4128" t="b">
        <f>IF(C4128=1,'Data Transformation'!$G$3+0.5*'Data Transformation'!$W$25,IF(C4129=1,D4129-'Data Transformation'!$W$25,FALSE))</f>
        <v>0</v>
      </c>
      <c r="E4128" t="str">
        <f t="array" ref="E4128">IF(ISLOGICAL(D4128),"",FREQUENCY(IF('Data Transformation'!$B$425:$B$8425='Bin Analysis'!$B4107,'Data Transformation'!$G$425:$G$8425),D4128))</f>
        <v/>
      </c>
      <c r="F4128" t="str">
        <f t="shared" si="513"/>
        <v/>
      </c>
      <c r="G4128">
        <f>Weighting!$H$24</f>
        <v>0</v>
      </c>
      <c r="H4128">
        <f t="array" ref="H4128">FREQUENCY(IF('Data Transformation'!$B$4:$B$8425=B4107,'Data Transformation'!$G$4:$G$8425),'Bin Analysis'!$B4128)</f>
        <v>17</v>
      </c>
      <c r="I4128">
        <f t="shared" si="514"/>
        <v>0</v>
      </c>
      <c r="J4128">
        <f t="shared" si="515"/>
        <v>0</v>
      </c>
      <c r="K4128">
        <f>J4128*Weighting!$W$24</f>
        <v>0</v>
      </c>
      <c r="M4128" s="14"/>
    </row>
    <row r="4129" spans="1:25" x14ac:dyDescent="0.25">
      <c r="A4129" s="32" t="str">
        <f>IF(Weighting!$P$25&gt;0,B4129,"")</f>
        <v/>
      </c>
      <c r="B4129">
        <f>Weighting!$C$25</f>
        <v>2.8100000000000014</v>
      </c>
      <c r="C4129">
        <f>Weighting!$F$25</f>
        <v>0</v>
      </c>
      <c r="D4129" t="b">
        <f>IF(C4129=1,'Data Transformation'!$G$3+0.5*'Data Transformation'!$W$25,IF(C4130=1,D4130-'Data Transformation'!$W$25,FALSE))</f>
        <v>0</v>
      </c>
      <c r="E4129" t="str">
        <f t="array" ref="E4129">IF(ISLOGICAL(D4129),"",FREQUENCY(IF('Data Transformation'!$B$425:$B$8425='Bin Analysis'!$B4107,'Data Transformation'!$G$425:$G$8425),D4129))</f>
        <v/>
      </c>
      <c r="F4129" t="str">
        <f t="shared" si="513"/>
        <v/>
      </c>
      <c r="G4129">
        <f>Weighting!$H$25</f>
        <v>0</v>
      </c>
      <c r="H4129">
        <f t="array" ref="H4129">FREQUENCY(IF('Data Transformation'!$B$4:$B$8425=B4107,'Data Transformation'!$G$4:$G$8425),'Bin Analysis'!$B4129)</f>
        <v>17</v>
      </c>
      <c r="I4129">
        <f t="shared" si="514"/>
        <v>0</v>
      </c>
      <c r="J4129">
        <f t="shared" si="515"/>
        <v>0</v>
      </c>
      <c r="K4129">
        <f>J4129*Weighting!$W$25</f>
        <v>0</v>
      </c>
      <c r="M4129" s="14"/>
    </row>
    <row r="4130" spans="1:25" x14ac:dyDescent="0.25">
      <c r="O4130"/>
      <c r="P4130"/>
      <c r="Q4130"/>
      <c r="R4130"/>
    </row>
    <row r="4131" spans="1:25" ht="23.25" x14ac:dyDescent="0.35">
      <c r="A4131" s="21" t="s">
        <v>0</v>
      </c>
      <c r="B4131" s="21">
        <f>IFERROR(VLOOKUP(C4131,'Data Transformation'!$L$6:$M$426,2,FALSE),"")</f>
        <v>172</v>
      </c>
      <c r="C4131" s="21">
        <f>C4107+1</f>
        <v>172</v>
      </c>
      <c r="D4131" s="21"/>
      <c r="E4131" s="21"/>
      <c r="F4131" s="21"/>
      <c r="G4131" s="21"/>
      <c r="H4131" s="22"/>
      <c r="I4131" s="22"/>
      <c r="J4131" s="22"/>
      <c r="K4131" s="21"/>
      <c r="L4131" s="21">
        <f>B4131</f>
        <v>172</v>
      </c>
      <c r="M4131" s="23">
        <f>INDEX('Data Transformation'!$O$4:$O$424,MATCH($B4131,'Data Transformation'!$M$4:$M$424,0),MATCH($M$2,'Data Transformation'!$O$3,0))</f>
        <v>19</v>
      </c>
      <c r="N4131" s="27">
        <f>IF('Input and Summary Results'!$J$16="minimum",'Bin Analysis'!X4132/(M4131-1),'Bin Analysis'!Y4131/('Bin Analysis'!M4131-1))</f>
        <v>5.5555555555555552E-2</v>
      </c>
      <c r="O4131" s="27">
        <f>IF(M4131=FALSE,NA(),(VLOOKUP(1,C4134:K4153,4,FALSE))/(M4131-1))</f>
        <v>0</v>
      </c>
      <c r="P4131" s="27">
        <f>IF(M4131=FALSE,NA(),SUM(J4134:J4153)/Weighting!$S$5)</f>
        <v>0.5</v>
      </c>
      <c r="Q4131" s="27">
        <f>IF(M4131=FALSE,NA(),SUM(K4134:K4153)/Weighting!$S$6)</f>
        <v>0.43478260869565216</v>
      </c>
      <c r="R4131" s="27">
        <f>IF(M4131=FALSE,NA(),(VLOOKUP(1,G4134:K4153,3,FALSE))/(M4131-1))</f>
        <v>0.77777777777777779</v>
      </c>
      <c r="S4131" s="22" t="str">
        <f>IF(M4131=FALSE,NA(),IF(SUM(J4134:J4153)=2,"yes","no"))</f>
        <v>no</v>
      </c>
      <c r="X4131" s="2" cm="2">
        <f t="array" ref="X4131:X4132">FREQUENCY(IF('Data Transformation'!$B$425:$B$6424='Bin Analysis'!L4131,'Data Transformation'!$G$425:$G$6424),'Data Transformation'!$U$11)</f>
        <v>17</v>
      </c>
      <c r="Y4131" s="2" cm="2">
        <f t="array" ref="Y4131:Y4132">FREQUENCY(IF('Data Transformation'!$B$425:$B$6424='Bin Analysis'!L4131,'Data Transformation'!$G$425:$G$6424),'Data Transformation'!$U$12)</f>
        <v>17</v>
      </c>
    </row>
    <row r="4132" spans="1:25" x14ac:dyDescent="0.25">
      <c r="A4132" s="14" t="s">
        <v>66</v>
      </c>
      <c r="B4132" t="s">
        <v>47</v>
      </c>
      <c r="C4132" t="s">
        <v>5</v>
      </c>
      <c r="D4132" t="s">
        <v>99</v>
      </c>
      <c r="E4132" t="s">
        <v>100</v>
      </c>
      <c r="F4132" t="s">
        <v>101</v>
      </c>
      <c r="G4132" t="s">
        <v>69</v>
      </c>
      <c r="H4132" t="s">
        <v>31</v>
      </c>
      <c r="I4132" t="s">
        <v>32</v>
      </c>
      <c r="J4132" t="s">
        <v>46</v>
      </c>
      <c r="K4132" s="14" t="s">
        <v>45</v>
      </c>
      <c r="M4132" s="14"/>
      <c r="X4132" s="2">
        <v>1</v>
      </c>
      <c r="Y4132" s="2">
        <v>1</v>
      </c>
    </row>
    <row r="4133" spans="1:25" x14ac:dyDescent="0.25">
      <c r="A4133" s="32"/>
      <c r="D4133" t="b">
        <f>IF(C4133=1,'Data Transformation'!$G$3+0.5*'Data Transformation'!$W$25,IF(C4134=1,D4134-'Data Transformation'!$W$25,FALSE))</f>
        <v>0</v>
      </c>
      <c r="E4133" t="str">
        <f t="array" ref="E4133">IF(ISLOGICAL(D4133),"",FREQUENCY(IF('Data Transformation'!$B$425:$B$8425='Bin Analysis'!$B4131,'Data Transformation'!$G$425:$G$8425),D4133))</f>
        <v/>
      </c>
      <c r="F4133" t="str">
        <f>IF(ISLOGICAL(D4133),"",E4133-E4132)</f>
        <v/>
      </c>
      <c r="M4133" s="14"/>
    </row>
    <row r="4134" spans="1:25" x14ac:dyDescent="0.25">
      <c r="A4134" s="32">
        <f>IF(Weighting!$P$6&gt;0,B4134,"")</f>
        <v>0.32100000000000001</v>
      </c>
      <c r="B4134">
        <f>Weighting!$C$6</f>
        <v>0.32100000000000001</v>
      </c>
      <c r="C4134">
        <f>Weighting!$F$6</f>
        <v>0</v>
      </c>
      <c r="D4134" t="b">
        <f>IF(C4134=1,'Data Transformation'!$G$3+0.5*'Data Transformation'!$W$25,IF(C4135=1,D4135-'Data Transformation'!$W$25,FALSE))</f>
        <v>0</v>
      </c>
      <c r="E4134" t="str">
        <f t="array" ref="E4134">IF(ISLOGICAL(D4134),"",FREQUENCY(IF('Data Transformation'!$B$425:$B$8425='Bin Analysis'!$B4131,'Data Transformation'!$G$425:$G$8425),D4134))</f>
        <v/>
      </c>
      <c r="F4134" t="str">
        <f>IF(ISLOGICAL(D4134),"",E4134-E4133)</f>
        <v/>
      </c>
      <c r="G4134">
        <f>Weighting!$H$6</f>
        <v>1</v>
      </c>
      <c r="H4134">
        <f t="array" ref="H4134">FREQUENCY(IF('Data Transformation'!$B$4:$B$8425=B4131,'Data Transformation'!$G$4:$G$8425),'Bin Analysis'!$B4134)</f>
        <v>14</v>
      </c>
      <c r="I4134">
        <f>H4134-H4133</f>
        <v>14</v>
      </c>
      <c r="J4134">
        <f>IF(I4134=0,0,1)</f>
        <v>1</v>
      </c>
      <c r="K4134">
        <f>J4134*Weighting!$W$6</f>
        <v>1</v>
      </c>
      <c r="M4134" s="14"/>
    </row>
    <row r="4135" spans="1:25" x14ac:dyDescent="0.25">
      <c r="A4135" s="32">
        <f>IF(Weighting!$P$7&gt;0,B4135,"")</f>
        <v>0.45200000000000001</v>
      </c>
      <c r="B4135">
        <f>Weighting!$C$7</f>
        <v>0.45200000000000001</v>
      </c>
      <c r="C4135">
        <f>Weighting!$F$7</f>
        <v>0</v>
      </c>
      <c r="D4135" t="b">
        <f>IF(C4135=1,'Data Transformation'!$G$3+0.5*'Data Transformation'!$W$25,IF(C4136=1,D4136-'Data Transformation'!$W$25,FALSE))</f>
        <v>0</v>
      </c>
      <c r="E4135" t="str">
        <f t="array" ref="E4135">IF(ISLOGICAL(D4135),"",FREQUENCY(IF('Data Transformation'!$B$425:$B$8425='Bin Analysis'!$B4131,'Data Transformation'!$G$425:$G$8425),D4135))</f>
        <v/>
      </c>
      <c r="F4135" t="str">
        <f t="shared" ref="F4135:F4153" si="516">IF(ISLOGICAL(D4135),"",E4135-E4134)</f>
        <v/>
      </c>
      <c r="G4135">
        <f>Weighting!$H$7</f>
        <v>0</v>
      </c>
      <c r="H4135">
        <f t="array" ref="H4135">FREQUENCY(IF('Data Transformation'!$B$4:$B$8425=B4131,'Data Transformation'!$G$4:$G$8425),'Bin Analysis'!$B4135)</f>
        <v>14</v>
      </c>
      <c r="I4135">
        <f t="shared" ref="I4135:I4153" si="517">H4135-H4134</f>
        <v>0</v>
      </c>
      <c r="J4135">
        <f>IF(I4135=0,0,1)</f>
        <v>0</v>
      </c>
      <c r="K4135">
        <f>J4135*Weighting!$W$7</f>
        <v>0</v>
      </c>
      <c r="M4135" s="14"/>
    </row>
    <row r="4136" spans="1:25" x14ac:dyDescent="0.25">
      <c r="A4136" s="32">
        <f>IF(Weighting!$P$8&gt;0,B4136,"")</f>
        <v>0.58299999999999996</v>
      </c>
      <c r="B4136">
        <f>Weighting!$C$8</f>
        <v>0.58299999999999996</v>
      </c>
      <c r="C4136">
        <f>Weighting!$F$8</f>
        <v>0</v>
      </c>
      <c r="D4136" t="b">
        <f>IF(C4136=1,'Data Transformation'!$G$3+0.5*'Data Transformation'!$W$25,IF(C4137=1,D4137-'Data Transformation'!$W$25,FALSE))</f>
        <v>0</v>
      </c>
      <c r="E4136" t="str">
        <f t="array" ref="E4136">IF(ISLOGICAL(D4136),"",FREQUENCY(IF('Data Transformation'!$B$425:$B$8425='Bin Analysis'!$B4131,'Data Transformation'!$G$425:$G$8425),D4136))</f>
        <v/>
      </c>
      <c r="F4136" t="str">
        <f t="shared" si="516"/>
        <v/>
      </c>
      <c r="G4136">
        <f>Weighting!$H$8</f>
        <v>0</v>
      </c>
      <c r="H4136">
        <f t="array" ref="H4136">FREQUENCY(IF('Data Transformation'!$B$4:$B$8425=B4131,'Data Transformation'!$G$4:$G$8425),'Bin Analysis'!$B4136)</f>
        <v>15</v>
      </c>
      <c r="I4136">
        <f t="shared" si="517"/>
        <v>1</v>
      </c>
      <c r="J4136">
        <f t="shared" ref="J4136:J4153" si="518">IF(I4136=0,0,1)</f>
        <v>1</v>
      </c>
      <c r="K4136">
        <f>J4136*Weighting!$W$8</f>
        <v>3</v>
      </c>
      <c r="M4136" s="14"/>
    </row>
    <row r="4137" spans="1:25" x14ac:dyDescent="0.25">
      <c r="A4137" s="32">
        <f>IF(Weighting!$P$9&gt;0,B4137,"")</f>
        <v>0.71399999999999997</v>
      </c>
      <c r="B4137" s="50">
        <f>Weighting!$C$9</f>
        <v>0.71399999999999997</v>
      </c>
      <c r="C4137">
        <f>Weighting!$F$9</f>
        <v>0</v>
      </c>
      <c r="D4137" t="b">
        <f>IF(C4137=1,'Data Transformation'!$G$3+0.5*'Data Transformation'!$W$25,IF(C4138=1,D4138-'Data Transformation'!$W$25,FALSE))</f>
        <v>0</v>
      </c>
      <c r="E4137" t="str">
        <f t="array" ref="E4137">IF(ISLOGICAL(D4137),"",FREQUENCY(IF('Data Transformation'!$B$425:$B$8425='Bin Analysis'!$B4131,'Data Transformation'!$G$425:$G$8425),D4137))</f>
        <v/>
      </c>
      <c r="F4137" t="str">
        <f t="shared" si="516"/>
        <v/>
      </c>
      <c r="G4137">
        <f>Weighting!$H$9</f>
        <v>0</v>
      </c>
      <c r="H4137">
        <f t="array" ref="H4137">FREQUENCY(IF('Data Transformation'!$B$4:$B$8425=B4131,'Data Transformation'!$G$4:$G$8425),'Bin Analysis'!$B4137)</f>
        <v>15</v>
      </c>
      <c r="I4137">
        <f t="shared" si="517"/>
        <v>0</v>
      </c>
      <c r="J4137">
        <f t="shared" si="518"/>
        <v>0</v>
      </c>
      <c r="K4137">
        <f>J4137*Weighting!$W$9</f>
        <v>0</v>
      </c>
      <c r="M4137" s="14"/>
    </row>
    <row r="4138" spans="1:25" x14ac:dyDescent="0.25">
      <c r="A4138" s="32">
        <f>IF(Weighting!$P$10&gt;0,B4138,"")</f>
        <v>0.84499999999999997</v>
      </c>
      <c r="B4138">
        <f>Weighting!$C$10</f>
        <v>0.84499999999999997</v>
      </c>
      <c r="C4138">
        <f>Weighting!$F$10</f>
        <v>0</v>
      </c>
      <c r="D4138" t="b">
        <f>IF(C4138=1,'Data Transformation'!$G$3+0.5*'Data Transformation'!$W$25,IF(C4139=1,D4139-'Data Transformation'!$W$25,FALSE))</f>
        <v>0</v>
      </c>
      <c r="E4138" t="str">
        <f t="array" ref="E4138">IF(ISLOGICAL(D4138),"",FREQUENCY(IF('Data Transformation'!$B$425:$B$8425='Bin Analysis'!$B4131,'Data Transformation'!$G$425:$G$8425),D4138))</f>
        <v/>
      </c>
      <c r="F4138" t="str">
        <f t="shared" si="516"/>
        <v/>
      </c>
      <c r="G4138">
        <f>Weighting!$H$10</f>
        <v>0</v>
      </c>
      <c r="H4138">
        <f t="array" ref="H4138">FREQUENCY(IF('Data Transformation'!$B$4:$B$8425=B4131,'Data Transformation'!$G$4:$G$8425),'Bin Analysis'!$B4138)</f>
        <v>17</v>
      </c>
      <c r="I4138">
        <f t="shared" si="517"/>
        <v>2</v>
      </c>
      <c r="J4138">
        <f t="shared" si="518"/>
        <v>1</v>
      </c>
      <c r="K4138">
        <f>J4138*Weighting!$W$10</f>
        <v>3</v>
      </c>
      <c r="M4138" s="14"/>
    </row>
    <row r="4139" spans="1:25" x14ac:dyDescent="0.25">
      <c r="A4139" s="32">
        <f>IF(Weighting!$P$11&gt;0,B4139,"")</f>
        <v>0.97599999999999998</v>
      </c>
      <c r="B4139">
        <f>Weighting!$C$11</f>
        <v>0.97599999999999998</v>
      </c>
      <c r="C4139">
        <f>Weighting!$F$11</f>
        <v>0</v>
      </c>
      <c r="D4139">
        <f>IF(C4139=1,'Data Transformation'!$G$3+0.5*'Data Transformation'!$W$25,IF(C4140=1,D4140-'Data Transformation'!$W$25,FALSE))</f>
        <v>0.86899999999999999</v>
      </c>
      <c r="E4139">
        <f t="array" ref="E4139">IF(ISLOGICAL(D4139),"",FREQUENCY(IF('Data Transformation'!$B$425:$B$8425='Bin Analysis'!$B4131,'Data Transformation'!$G$425:$G$8425),D4139))</f>
        <v>17</v>
      </c>
      <c r="F4139" t="e">
        <f t="shared" si="516"/>
        <v>#VALUE!</v>
      </c>
      <c r="G4139">
        <f>Weighting!$H$11</f>
        <v>0</v>
      </c>
      <c r="H4139">
        <f t="array" ref="H4139">FREQUENCY(IF('Data Transformation'!$B$4:$B$8425=B4131,'Data Transformation'!$G$4:$G$8425),'Bin Analysis'!$B4139)</f>
        <v>17</v>
      </c>
      <c r="I4139">
        <f t="shared" si="517"/>
        <v>0</v>
      </c>
      <c r="J4139">
        <f t="shared" si="518"/>
        <v>0</v>
      </c>
      <c r="K4139">
        <f>J4139*Weighting!$W$11</f>
        <v>0</v>
      </c>
      <c r="M4139" s="14"/>
    </row>
    <row r="4140" spans="1:25" x14ac:dyDescent="0.25">
      <c r="A4140" s="32">
        <f>IF(Weighting!$P$12&gt;0,B4140,"")</f>
        <v>1.107</v>
      </c>
      <c r="B4140">
        <f>Weighting!$C$12</f>
        <v>1.107</v>
      </c>
      <c r="C4140">
        <f>Weighting!$F$12</f>
        <v>1</v>
      </c>
      <c r="D4140">
        <f>IF(C4140=1,'Data Transformation'!$G$3+0.5*'Data Transformation'!$W$25,IF(C4141=1,D4141-'Data Transformation'!$W$25,FALSE))</f>
        <v>1.131</v>
      </c>
      <c r="E4140">
        <f t="array" ref="E4140">IF(ISLOGICAL(D4140),"",FREQUENCY(IF('Data Transformation'!$B$425:$B$8425='Bin Analysis'!$B4131,'Data Transformation'!$G$425:$G$8425),D4140))</f>
        <v>17</v>
      </c>
      <c r="F4140">
        <f t="shared" si="516"/>
        <v>0</v>
      </c>
      <c r="G4140">
        <f>Weighting!$H$12</f>
        <v>0</v>
      </c>
      <c r="H4140">
        <f t="array" ref="H4140">FREQUENCY(IF('Data Transformation'!$B$4:$B$8425=B4131,'Data Transformation'!$G$4:$G$8425),'Bin Analysis'!$B4140)</f>
        <v>18</v>
      </c>
      <c r="I4140">
        <f t="shared" si="517"/>
        <v>1</v>
      </c>
      <c r="J4140">
        <f t="shared" si="518"/>
        <v>1</v>
      </c>
      <c r="K4140">
        <f>J4140*Weighting!$W$12</f>
        <v>1</v>
      </c>
      <c r="M4140" s="14"/>
    </row>
    <row r="4141" spans="1:25" x14ac:dyDescent="0.25">
      <c r="A4141" s="32">
        <f>IF(Weighting!$P$13&gt;0,B4141,"")</f>
        <v>1.238</v>
      </c>
      <c r="B4141">
        <f>Weighting!$C$13</f>
        <v>1.238</v>
      </c>
      <c r="C4141">
        <f>Weighting!$F$13</f>
        <v>0</v>
      </c>
      <c r="D4141" t="b">
        <f>IF(C4141=1,'Data Transformation'!$G$3+0.5*'Data Transformation'!$W$25,IF(C4142=1,D4142-'Data Transformation'!$W$25,FALSE))</f>
        <v>0</v>
      </c>
      <c r="E4141" t="str">
        <f t="array" ref="E4141">IF(ISLOGICAL(D4141),"",FREQUENCY(IF('Data Transformation'!$B$425:$B$8425='Bin Analysis'!$B4131,'Data Transformation'!$G$425:$G$8425),D4141))</f>
        <v/>
      </c>
      <c r="F4141" t="str">
        <f t="shared" si="516"/>
        <v/>
      </c>
      <c r="G4141">
        <f>Weighting!$H$13</f>
        <v>0</v>
      </c>
      <c r="H4141">
        <f t="array" ref="H4141">FREQUENCY(IF('Data Transformation'!$B$4:$B$8425=B4131,'Data Transformation'!$G$4:$G$8425),'Bin Analysis'!$B4141)</f>
        <v>19</v>
      </c>
      <c r="I4141">
        <f t="shared" si="517"/>
        <v>1</v>
      </c>
      <c r="J4141">
        <f t="shared" si="518"/>
        <v>1</v>
      </c>
      <c r="K4141">
        <f>J4141*Weighting!$W$13</f>
        <v>2</v>
      </c>
      <c r="M4141" s="14"/>
    </row>
    <row r="4142" spans="1:25" x14ac:dyDescent="0.25">
      <c r="A4142" s="32">
        <f>IF(Weighting!$P$14&gt;0,B4142,"")</f>
        <v>1.369</v>
      </c>
      <c r="B4142">
        <f>Weighting!$C$14</f>
        <v>1.369</v>
      </c>
      <c r="C4142">
        <f>Weighting!$F$14</f>
        <v>0</v>
      </c>
      <c r="D4142" t="b">
        <f>IF(C4142=1,'Data Transformation'!$G$3+0.5*'Data Transformation'!$W$25,IF(C4143=1,D4143-'Data Transformation'!$W$25,FALSE))</f>
        <v>0</v>
      </c>
      <c r="E4142" t="str">
        <f t="array" ref="E4142">IF(ISLOGICAL(D4142),"",FREQUENCY(IF('Data Transformation'!$B$425:$B$8425='Bin Analysis'!$B4131,'Data Transformation'!$G$425:$G$8425),D4142))</f>
        <v/>
      </c>
      <c r="F4142" t="str">
        <f t="shared" si="516"/>
        <v/>
      </c>
      <c r="G4142">
        <f>Weighting!$H$14</f>
        <v>0</v>
      </c>
      <c r="H4142">
        <f t="array" ref="H4142">FREQUENCY(IF('Data Transformation'!$B$4:$B$8425=B4131,'Data Transformation'!$G$4:$G$8425),'Bin Analysis'!$B4142)</f>
        <v>19</v>
      </c>
      <c r="I4142">
        <f t="shared" si="517"/>
        <v>0</v>
      </c>
      <c r="J4142">
        <f t="shared" si="518"/>
        <v>0</v>
      </c>
      <c r="K4142">
        <f>J4142*Weighting!$W$14</f>
        <v>0</v>
      </c>
      <c r="M4142" s="14"/>
    </row>
    <row r="4143" spans="1:25" x14ac:dyDescent="0.25">
      <c r="A4143" s="32">
        <f>IF(Weighting!$P$15&gt;0,B4143,"")</f>
        <v>1.5000009999999999</v>
      </c>
      <c r="B4143">
        <f>Weighting!$C$15</f>
        <v>1.5000009999999999</v>
      </c>
      <c r="C4143">
        <f>Weighting!$F$15</f>
        <v>0</v>
      </c>
      <c r="D4143" t="b">
        <f>IF(C4143=1,'Data Transformation'!$G$3+0.5*'Data Transformation'!$W$25,IF(C4144=1,D4144-'Data Transformation'!$W$25,FALSE))</f>
        <v>0</v>
      </c>
      <c r="E4143" t="str">
        <f t="array" ref="E4143">IF(ISLOGICAL(D4143),"",FREQUENCY(IF('Data Transformation'!$B$425:$B$8425='Bin Analysis'!$B4131,'Data Transformation'!$G$425:$G$8425),D4143))</f>
        <v/>
      </c>
      <c r="F4143" t="str">
        <f t="shared" si="516"/>
        <v/>
      </c>
      <c r="G4143">
        <f>Weighting!$H$15</f>
        <v>0</v>
      </c>
      <c r="H4143">
        <f t="array" ref="H4143">FREQUENCY(IF('Data Transformation'!$B$4:$B$8425=B4131,'Data Transformation'!$G$4:$G$8425),'Bin Analysis'!$B4143)</f>
        <v>19</v>
      </c>
      <c r="I4143">
        <f t="shared" si="517"/>
        <v>0</v>
      </c>
      <c r="J4143">
        <f t="shared" si="518"/>
        <v>0</v>
      </c>
      <c r="K4143">
        <f>J4143*Weighting!$W$15</f>
        <v>0</v>
      </c>
      <c r="M4143" s="14"/>
    </row>
    <row r="4144" spans="1:25" x14ac:dyDescent="0.25">
      <c r="A4144" s="32" t="str">
        <f>IF(Weighting!$P$16&gt;0,B4144,"")</f>
        <v/>
      </c>
      <c r="B4144">
        <f>Weighting!$C$16</f>
        <v>1.631</v>
      </c>
      <c r="C4144">
        <f>Weighting!$F$16</f>
        <v>0</v>
      </c>
      <c r="D4144" t="b">
        <f>IF(C4144=1,'Data Transformation'!$G$3+0.5*'Data Transformation'!$W$25,IF(C4145=1,D4145-'Data Transformation'!$W$25,FALSE))</f>
        <v>0</v>
      </c>
      <c r="E4144" t="str">
        <f t="array" ref="E4144">IF(ISLOGICAL(D4144),"",FREQUENCY(IF('Data Transformation'!$B$425:$B$8425='Bin Analysis'!$B4131,'Data Transformation'!$G$425:$G$8425),D4144))</f>
        <v/>
      </c>
      <c r="F4144" t="str">
        <f t="shared" si="516"/>
        <v/>
      </c>
      <c r="G4144">
        <f>Weighting!$H$16</f>
        <v>0</v>
      </c>
      <c r="H4144">
        <f t="array" ref="H4144">FREQUENCY(IF('Data Transformation'!$B$4:$B$8425=B4131,'Data Transformation'!$G$4:$G$8425),'Bin Analysis'!$B4144)</f>
        <v>19</v>
      </c>
      <c r="I4144">
        <f t="shared" si="517"/>
        <v>0</v>
      </c>
      <c r="J4144">
        <f t="shared" si="518"/>
        <v>0</v>
      </c>
      <c r="K4144">
        <f>J4144*Weighting!$W$16</f>
        <v>0</v>
      </c>
      <c r="M4144" s="14"/>
    </row>
    <row r="4145" spans="1:25" x14ac:dyDescent="0.25">
      <c r="A4145" s="32" t="str">
        <f>IF(Weighting!$P$17&gt;0,B4145,"")</f>
        <v/>
      </c>
      <c r="B4145">
        <f>Weighting!$C$17</f>
        <v>1.762</v>
      </c>
      <c r="C4145">
        <f>Weighting!$F$17</f>
        <v>0</v>
      </c>
      <c r="D4145" t="b">
        <f>IF(C4145=1,'Data Transformation'!$G$3+0.5*'Data Transformation'!$W$25,IF(C4146=1,D4146-'Data Transformation'!$W$25,FALSE))</f>
        <v>0</v>
      </c>
      <c r="E4145" t="str">
        <f t="array" ref="E4145">IF(ISLOGICAL(D4145),"",FREQUENCY(IF('Data Transformation'!$B$425:$B$8425='Bin Analysis'!$B4131,'Data Transformation'!$G$425:$G$8425),D4145))</f>
        <v/>
      </c>
      <c r="F4145" t="str">
        <f t="shared" si="516"/>
        <v/>
      </c>
      <c r="G4145">
        <f>Weighting!$H$17</f>
        <v>0</v>
      </c>
      <c r="H4145">
        <f t="array" ref="H4145">FREQUENCY(IF('Data Transformation'!$B$4:$B$8425=B4131,'Data Transformation'!$G$4:$G$8425),'Bin Analysis'!$B4145)</f>
        <v>19</v>
      </c>
      <c r="I4145">
        <f t="shared" si="517"/>
        <v>0</v>
      </c>
      <c r="J4145">
        <f t="shared" si="518"/>
        <v>0</v>
      </c>
      <c r="K4145">
        <f>J4145*Weighting!$W$17</f>
        <v>0</v>
      </c>
      <c r="M4145" s="14"/>
    </row>
    <row r="4146" spans="1:25" x14ac:dyDescent="0.25">
      <c r="A4146" s="32" t="str">
        <f>IF(Weighting!$P$18&gt;0,B4146,"")</f>
        <v/>
      </c>
      <c r="B4146">
        <f>Weighting!$C$18</f>
        <v>1.893</v>
      </c>
      <c r="C4146">
        <f>Weighting!$F$18</f>
        <v>0</v>
      </c>
      <c r="D4146" t="b">
        <f>IF(C4146=1,'Data Transformation'!$G$3+0.5*'Data Transformation'!$W$25,IF(C4147=1,D4147-'Data Transformation'!$W$25,FALSE))</f>
        <v>0</v>
      </c>
      <c r="E4146" t="str">
        <f t="array" ref="E4146">IF(ISLOGICAL(D4146),"",FREQUENCY(IF('Data Transformation'!$B$425:$B$8425='Bin Analysis'!$B4131,'Data Transformation'!$G$425:$G$8425),D4146))</f>
        <v/>
      </c>
      <c r="F4146" t="str">
        <f t="shared" si="516"/>
        <v/>
      </c>
      <c r="G4146">
        <f>Weighting!$H$18</f>
        <v>0</v>
      </c>
      <c r="H4146">
        <f t="array" ref="H4146">FREQUENCY(IF('Data Transformation'!$B$4:$B$8425=B4131,'Data Transformation'!$G$4:$G$8425),'Bin Analysis'!$B4146)</f>
        <v>19</v>
      </c>
      <c r="I4146">
        <f t="shared" si="517"/>
        <v>0</v>
      </c>
      <c r="J4146">
        <f t="shared" si="518"/>
        <v>0</v>
      </c>
      <c r="K4146">
        <f>J4146*Weighting!$W$18</f>
        <v>0</v>
      </c>
      <c r="M4146" s="14"/>
    </row>
    <row r="4147" spans="1:25" x14ac:dyDescent="0.25">
      <c r="A4147" s="32" t="str">
        <f>IF(Weighting!$P$19&gt;0,B4147,"")</f>
        <v/>
      </c>
      <c r="B4147">
        <f>Weighting!$C$19</f>
        <v>2.024</v>
      </c>
      <c r="C4147">
        <f>Weighting!$F$19</f>
        <v>0</v>
      </c>
      <c r="D4147" t="b">
        <f>IF(C4147=1,'Data Transformation'!$G$3+0.5*'Data Transformation'!$W$25,IF(C4148=1,D4148-'Data Transformation'!$W$25,FALSE))</f>
        <v>0</v>
      </c>
      <c r="E4147" t="str">
        <f t="array" ref="E4147">IF(ISLOGICAL(D4147),"",FREQUENCY(IF('Data Transformation'!$B$425:$B$8425='Bin Analysis'!$B4131,'Data Transformation'!$G$425:$G$8425),D4147))</f>
        <v/>
      </c>
      <c r="F4147" t="str">
        <f t="shared" si="516"/>
        <v/>
      </c>
      <c r="G4147">
        <f>Weighting!$H$19</f>
        <v>0</v>
      </c>
      <c r="H4147">
        <f t="array" ref="H4147">FREQUENCY(IF('Data Transformation'!$B$4:$B$8425=B4131,'Data Transformation'!$G$4:$G$8425),'Bin Analysis'!$B4147)</f>
        <v>19</v>
      </c>
      <c r="I4147">
        <f t="shared" si="517"/>
        <v>0</v>
      </c>
      <c r="J4147">
        <f t="shared" si="518"/>
        <v>0</v>
      </c>
      <c r="K4147">
        <f>J4147*Weighting!$W$19</f>
        <v>0</v>
      </c>
      <c r="M4147" s="14"/>
    </row>
    <row r="4148" spans="1:25" x14ac:dyDescent="0.25">
      <c r="A4148" s="32" t="str">
        <f>IF(Weighting!$P$20&gt;0,B4148,"")</f>
        <v/>
      </c>
      <c r="B4148">
        <f>Weighting!$C$20</f>
        <v>2.1550000000000002</v>
      </c>
      <c r="C4148">
        <f>Weighting!$F$20</f>
        <v>0</v>
      </c>
      <c r="D4148" t="b">
        <f>IF(C4148=1,'Data Transformation'!$G$3+0.5*'Data Transformation'!$W$25,IF(C4149=1,D4149-'Data Transformation'!$W$25,FALSE))</f>
        <v>0</v>
      </c>
      <c r="E4148" t="str">
        <f t="array" ref="E4148">IF(ISLOGICAL(D4148),"",FREQUENCY(IF('Data Transformation'!$B$425:$B$8425='Bin Analysis'!$B4131,'Data Transformation'!$G$425:$G$8425),D4148))</f>
        <v/>
      </c>
      <c r="F4148" t="str">
        <f t="shared" si="516"/>
        <v/>
      </c>
      <c r="G4148">
        <f>Weighting!$H$20</f>
        <v>0</v>
      </c>
      <c r="H4148">
        <f t="array" ref="H4148">FREQUENCY(IF('Data Transformation'!$B$4:$B$8425=B4131,'Data Transformation'!$G$4:$G$8425),'Bin Analysis'!$B4148)</f>
        <v>19</v>
      </c>
      <c r="I4148">
        <f t="shared" si="517"/>
        <v>0</v>
      </c>
      <c r="J4148">
        <f t="shared" si="518"/>
        <v>0</v>
      </c>
      <c r="K4148">
        <f>J4148*Weighting!$W$20</f>
        <v>0</v>
      </c>
      <c r="M4148" s="14"/>
    </row>
    <row r="4149" spans="1:25" x14ac:dyDescent="0.25">
      <c r="A4149" s="32" t="str">
        <f>IF(Weighting!$P$21&gt;0,B4149,"")</f>
        <v/>
      </c>
      <c r="B4149">
        <f>Weighting!$C$21</f>
        <v>2.2860000000000005</v>
      </c>
      <c r="C4149">
        <f>Weighting!$F$21</f>
        <v>0</v>
      </c>
      <c r="D4149" t="b">
        <f>IF(C4149=1,'Data Transformation'!$G$3+0.5*'Data Transformation'!$W$25,IF(C4150=1,D4150-'Data Transformation'!$W$25,FALSE))</f>
        <v>0</v>
      </c>
      <c r="E4149" t="str">
        <f t="array" ref="E4149">IF(ISLOGICAL(D4149),"",FREQUENCY(IF('Data Transformation'!$B$425:$B$8425='Bin Analysis'!$B4131,'Data Transformation'!$G$425:$G$8425),D4149))</f>
        <v/>
      </c>
      <c r="F4149" t="str">
        <f t="shared" si="516"/>
        <v/>
      </c>
      <c r="G4149">
        <f>Weighting!$H$21</f>
        <v>0</v>
      </c>
      <c r="H4149">
        <f t="array" ref="H4149">FREQUENCY(IF('Data Transformation'!$B$4:$B$8425=B4131,'Data Transformation'!$G$4:$G$8425),'Bin Analysis'!$B4149)</f>
        <v>19</v>
      </c>
      <c r="I4149">
        <f t="shared" si="517"/>
        <v>0</v>
      </c>
      <c r="J4149">
        <f t="shared" si="518"/>
        <v>0</v>
      </c>
      <c r="K4149">
        <f>J4149*Weighting!$W$21</f>
        <v>0</v>
      </c>
      <c r="M4149" s="14"/>
    </row>
    <row r="4150" spans="1:25" x14ac:dyDescent="0.25">
      <c r="A4150" s="32" t="str">
        <f>IF(Weighting!$P$22&gt;0,B4150,"")</f>
        <v/>
      </c>
      <c r="B4150">
        <f>Weighting!$C$22</f>
        <v>2.4170000000000007</v>
      </c>
      <c r="C4150">
        <f>Weighting!$F$22</f>
        <v>0</v>
      </c>
      <c r="D4150" t="b">
        <f>IF(C4150=1,'Data Transformation'!$G$3+0.5*'Data Transformation'!$W$25,IF(C4151=1,D4151-'Data Transformation'!$W$25,FALSE))</f>
        <v>0</v>
      </c>
      <c r="E4150" t="str">
        <f t="array" ref="E4150">IF(ISLOGICAL(D4150),"",FREQUENCY(IF('Data Transformation'!$B$425:$B$8425='Bin Analysis'!$B4131,'Data Transformation'!$G$425:$G$8425),D4150))</f>
        <v/>
      </c>
      <c r="F4150" t="str">
        <f t="shared" si="516"/>
        <v/>
      </c>
      <c r="G4150">
        <f>Weighting!$H$22</f>
        <v>0</v>
      </c>
      <c r="H4150">
        <f t="array" ref="H4150">FREQUENCY(IF('Data Transformation'!$B$4:$B$8425=B4131,'Data Transformation'!$G$4:$G$8425),'Bin Analysis'!$B4150)</f>
        <v>19</v>
      </c>
      <c r="I4150">
        <f t="shared" si="517"/>
        <v>0</v>
      </c>
      <c r="J4150">
        <f t="shared" si="518"/>
        <v>0</v>
      </c>
      <c r="K4150">
        <f>J4150*Weighting!$W$22</f>
        <v>0</v>
      </c>
      <c r="M4150" s="14"/>
    </row>
    <row r="4151" spans="1:25" x14ac:dyDescent="0.25">
      <c r="A4151" s="32" t="str">
        <f>IF(Weighting!$P$23&gt;0,B4151,"")</f>
        <v/>
      </c>
      <c r="B4151">
        <f>Weighting!$C$23</f>
        <v>2.5480000000000009</v>
      </c>
      <c r="C4151">
        <f>Weighting!$F$23</f>
        <v>0</v>
      </c>
      <c r="D4151" t="b">
        <f>IF(C4151=1,'Data Transformation'!$G$3+0.5*'Data Transformation'!$W$25,IF(C4152=1,D4152-'Data Transformation'!$W$25,FALSE))</f>
        <v>0</v>
      </c>
      <c r="E4151" t="str">
        <f t="array" ref="E4151">IF(ISLOGICAL(D4151),"",FREQUENCY(IF('Data Transformation'!$B$425:$B$8425='Bin Analysis'!$B4131,'Data Transformation'!$G$425:$G$8425),D4151))</f>
        <v/>
      </c>
      <c r="F4151" t="str">
        <f t="shared" si="516"/>
        <v/>
      </c>
      <c r="G4151">
        <f>Weighting!$H$23</f>
        <v>0</v>
      </c>
      <c r="H4151">
        <f t="array" ref="H4151">FREQUENCY(IF('Data Transformation'!$B$4:$B$8425=B4131,'Data Transformation'!$G$4:$G$8425),'Bin Analysis'!$B4151)</f>
        <v>19</v>
      </c>
      <c r="I4151">
        <f t="shared" si="517"/>
        <v>0</v>
      </c>
      <c r="J4151">
        <f t="shared" si="518"/>
        <v>0</v>
      </c>
      <c r="K4151">
        <f>J4151*Weighting!$W$23</f>
        <v>0</v>
      </c>
      <c r="M4151" s="14"/>
    </row>
    <row r="4152" spans="1:25" x14ac:dyDescent="0.25">
      <c r="A4152" s="32" t="str">
        <f>IF(Weighting!$P$24&gt;0,B4152,"")</f>
        <v/>
      </c>
      <c r="B4152">
        <f>Weighting!$C$24</f>
        <v>2.6790000000000012</v>
      </c>
      <c r="C4152">
        <f>Weighting!$F$24</f>
        <v>0</v>
      </c>
      <c r="D4152" t="b">
        <f>IF(C4152=1,'Data Transformation'!$G$3+0.5*'Data Transformation'!$W$25,IF(C4153=1,D4153-'Data Transformation'!$W$25,FALSE))</f>
        <v>0</v>
      </c>
      <c r="E4152" t="str">
        <f t="array" ref="E4152">IF(ISLOGICAL(D4152),"",FREQUENCY(IF('Data Transformation'!$B$425:$B$8425='Bin Analysis'!$B4131,'Data Transformation'!$G$425:$G$8425),D4152))</f>
        <v/>
      </c>
      <c r="F4152" t="str">
        <f t="shared" si="516"/>
        <v/>
      </c>
      <c r="G4152">
        <f>Weighting!$H$24</f>
        <v>0</v>
      </c>
      <c r="H4152">
        <f t="array" ref="H4152">FREQUENCY(IF('Data Transformation'!$B$4:$B$8425=B4131,'Data Transformation'!$G$4:$G$8425),'Bin Analysis'!$B4152)</f>
        <v>19</v>
      </c>
      <c r="I4152">
        <f t="shared" si="517"/>
        <v>0</v>
      </c>
      <c r="J4152">
        <f t="shared" si="518"/>
        <v>0</v>
      </c>
      <c r="K4152">
        <f>J4152*Weighting!$W$24</f>
        <v>0</v>
      </c>
      <c r="M4152" s="14"/>
    </row>
    <row r="4153" spans="1:25" x14ac:dyDescent="0.25">
      <c r="A4153" s="32" t="str">
        <f>IF(Weighting!$P$25&gt;0,B4153,"")</f>
        <v/>
      </c>
      <c r="B4153">
        <f>Weighting!$C$25</f>
        <v>2.8100000000000014</v>
      </c>
      <c r="C4153">
        <f>Weighting!$F$25</f>
        <v>0</v>
      </c>
      <c r="D4153" t="b">
        <f>IF(C4153=1,'Data Transformation'!$G$3+0.5*'Data Transformation'!$W$25,IF(C4154=1,D4154-'Data Transformation'!$W$25,FALSE))</f>
        <v>0</v>
      </c>
      <c r="E4153" t="str">
        <f t="array" ref="E4153">IF(ISLOGICAL(D4153),"",FREQUENCY(IF('Data Transformation'!$B$425:$B$8425='Bin Analysis'!$B4131,'Data Transformation'!$G$425:$G$8425),D4153))</f>
        <v/>
      </c>
      <c r="F4153" t="str">
        <f t="shared" si="516"/>
        <v/>
      </c>
      <c r="G4153">
        <f>Weighting!$H$25</f>
        <v>0</v>
      </c>
      <c r="H4153">
        <f t="array" ref="H4153">FREQUENCY(IF('Data Transformation'!$B$4:$B$8425=B4131,'Data Transformation'!$G$4:$G$8425),'Bin Analysis'!$B4153)</f>
        <v>19</v>
      </c>
      <c r="I4153">
        <f t="shared" si="517"/>
        <v>0</v>
      </c>
      <c r="J4153">
        <f t="shared" si="518"/>
        <v>0</v>
      </c>
      <c r="K4153">
        <f>J4153*Weighting!$W$25</f>
        <v>0</v>
      </c>
      <c r="M4153" s="14"/>
    </row>
    <row r="4154" spans="1:25" x14ac:dyDescent="0.25">
      <c r="A4154" s="32"/>
      <c r="M4154" s="14"/>
    </row>
    <row r="4155" spans="1:25" ht="23.25" x14ac:dyDescent="0.35">
      <c r="A4155" s="21" t="s">
        <v>0</v>
      </c>
      <c r="B4155" s="21">
        <f>IFERROR(VLOOKUP(C4155,'Data Transformation'!$L$6:$M$426,2,FALSE),"")</f>
        <v>173</v>
      </c>
      <c r="C4155" s="21">
        <f>C4131+1</f>
        <v>173</v>
      </c>
      <c r="D4155" s="21"/>
      <c r="E4155" s="21"/>
      <c r="F4155" s="21"/>
      <c r="G4155" s="21"/>
      <c r="H4155" s="22"/>
      <c r="I4155" s="22"/>
      <c r="J4155" s="22"/>
      <c r="K4155" s="21"/>
      <c r="L4155" s="21">
        <f>B4155</f>
        <v>173</v>
      </c>
      <c r="M4155" s="23">
        <f>INDEX('Data Transformation'!$O$4:$O$424,MATCH($B4155,'Data Transformation'!$M$4:$M$424,0),MATCH($M$2,'Data Transformation'!$O$3,0))</f>
        <v>19</v>
      </c>
      <c r="N4155" s="27">
        <f>IF('Input and Summary Results'!$J$16="minimum",'Bin Analysis'!X4156/(M4155-1),'Bin Analysis'!Y4155/('Bin Analysis'!M4155-1))</f>
        <v>0</v>
      </c>
      <c r="O4155" s="27">
        <f>IF(M4155=FALSE,NA(),(VLOOKUP(1,C4158:K4177,4,FALSE))/(M4155-1))</f>
        <v>5.5555555555555552E-2</v>
      </c>
      <c r="P4155" s="27">
        <f>IF(M4155=FALSE,NA(),SUM(J4158:J4177)/Weighting!$S$5)</f>
        <v>0.4</v>
      </c>
      <c r="Q4155" s="27">
        <f>IF(M4155=FALSE,NA(),SUM(K4158:K4177)/Weighting!$S$6)</f>
        <v>0.30434782608695654</v>
      </c>
      <c r="R4155" s="27">
        <f>IF(M4155=FALSE,NA(),(VLOOKUP(1,G4158:K4177,3,FALSE))/(M4155-1))</f>
        <v>0.88888888888888884</v>
      </c>
      <c r="S4155" s="22" t="str">
        <f>IF(M4155=FALSE,NA(),IF(SUM(J4158:J4177)=2,"yes","no"))</f>
        <v>no</v>
      </c>
      <c r="X4155" s="2" cm="2">
        <f t="array" ref="X4155:X4156">FREQUENCY(IF('Data Transformation'!$B$425:$B$6424='Bin Analysis'!L4155,'Data Transformation'!$G$425:$G$6424),'Data Transformation'!$U$11)</f>
        <v>18</v>
      </c>
      <c r="Y4155" s="2" cm="2">
        <f t="array" ref="Y4155:Y4156">FREQUENCY(IF('Data Transformation'!$B$425:$B$6424='Bin Analysis'!L4155,'Data Transformation'!$G$425:$G$6424),'Data Transformation'!$U$12)</f>
        <v>17</v>
      </c>
    </row>
    <row r="4156" spans="1:25" x14ac:dyDescent="0.25">
      <c r="A4156" s="14" t="s">
        <v>66</v>
      </c>
      <c r="B4156" t="s">
        <v>47</v>
      </c>
      <c r="C4156" t="s">
        <v>5</v>
      </c>
      <c r="D4156" t="s">
        <v>99</v>
      </c>
      <c r="E4156" t="s">
        <v>100</v>
      </c>
      <c r="F4156" t="s">
        <v>101</v>
      </c>
      <c r="G4156" t="s">
        <v>69</v>
      </c>
      <c r="H4156" t="s">
        <v>31</v>
      </c>
      <c r="I4156" t="s">
        <v>32</v>
      </c>
      <c r="J4156" t="s">
        <v>46</v>
      </c>
      <c r="K4156" s="14" t="s">
        <v>45</v>
      </c>
      <c r="M4156" s="14"/>
      <c r="X4156" s="2">
        <v>0</v>
      </c>
      <c r="Y4156" s="2">
        <v>1</v>
      </c>
    </row>
    <row r="4157" spans="1:25" x14ac:dyDescent="0.25">
      <c r="A4157" s="32"/>
      <c r="D4157" t="b">
        <f>IF(C4157=1,'Data Transformation'!$G$3+0.5*'Data Transformation'!$W$25,IF(C4158=1,D4158-'Data Transformation'!$W$25,FALSE))</f>
        <v>0</v>
      </c>
      <c r="E4157" t="str">
        <f t="array" ref="E4157">IF(ISLOGICAL(D4157),"",FREQUENCY(IF('Data Transformation'!$B$425:$B$8425='Bin Analysis'!$B4155,'Data Transformation'!$G$425:$G$8425),D4157))</f>
        <v/>
      </c>
      <c r="F4157" t="str">
        <f>IF(ISLOGICAL(D4157),"",E4157-E4156)</f>
        <v/>
      </c>
      <c r="M4157" s="14"/>
    </row>
    <row r="4158" spans="1:25" x14ac:dyDescent="0.25">
      <c r="A4158" s="32">
        <f>IF(Weighting!$P$6&gt;0,B4158,"")</f>
        <v>0.32100000000000001</v>
      </c>
      <c r="B4158">
        <f>Weighting!$C$6</f>
        <v>0.32100000000000001</v>
      </c>
      <c r="C4158">
        <f>Weighting!$F$6</f>
        <v>0</v>
      </c>
      <c r="D4158" t="b">
        <f>IF(C4158=1,'Data Transformation'!$G$3+0.5*'Data Transformation'!$W$25,IF(C4159=1,D4159-'Data Transformation'!$W$25,FALSE))</f>
        <v>0</v>
      </c>
      <c r="E4158" t="str">
        <f t="array" ref="E4158">IF(ISLOGICAL(D4158),"",FREQUENCY(IF('Data Transformation'!$B$425:$B$8425='Bin Analysis'!$B4155,'Data Transformation'!$G$425:$G$8425),D4158))</f>
        <v/>
      </c>
      <c r="F4158" t="str">
        <f>IF(ISLOGICAL(D4158),"",E4158-E4157)</f>
        <v/>
      </c>
      <c r="G4158">
        <f>Weighting!$H$6</f>
        <v>1</v>
      </c>
      <c r="H4158">
        <f t="array" ref="H4158">FREQUENCY(IF('Data Transformation'!$B$4:$B$8425=B4155,'Data Transformation'!$G$4:$G$8425),'Bin Analysis'!$B4158)</f>
        <v>16</v>
      </c>
      <c r="I4158">
        <f>H4158-H4157</f>
        <v>16</v>
      </c>
      <c r="J4158">
        <f>IF(I4158=0,0,1)</f>
        <v>1</v>
      </c>
      <c r="K4158">
        <f>J4158*Weighting!$W$6</f>
        <v>1</v>
      </c>
      <c r="M4158" s="14"/>
    </row>
    <row r="4159" spans="1:25" x14ac:dyDescent="0.25">
      <c r="A4159" s="32">
        <f>IF(Weighting!$P$7&gt;0,B4159,"")</f>
        <v>0.45200000000000001</v>
      </c>
      <c r="B4159">
        <f>Weighting!$C$7</f>
        <v>0.45200000000000001</v>
      </c>
      <c r="C4159">
        <f>Weighting!$F$7</f>
        <v>0</v>
      </c>
      <c r="D4159" t="b">
        <f>IF(C4159=1,'Data Transformation'!$G$3+0.5*'Data Transformation'!$W$25,IF(C4160=1,D4160-'Data Transformation'!$W$25,FALSE))</f>
        <v>0</v>
      </c>
      <c r="E4159" t="str">
        <f t="array" ref="E4159">IF(ISLOGICAL(D4159),"",FREQUENCY(IF('Data Transformation'!$B$425:$B$8425='Bin Analysis'!$B4155,'Data Transformation'!$G$425:$G$8425),D4159))</f>
        <v/>
      </c>
      <c r="F4159" t="str">
        <f t="shared" ref="F4159:F4177" si="519">IF(ISLOGICAL(D4159),"",E4159-E4158)</f>
        <v/>
      </c>
      <c r="G4159">
        <f>Weighting!$H$7</f>
        <v>0</v>
      </c>
      <c r="H4159">
        <f t="array" ref="H4159">FREQUENCY(IF('Data Transformation'!$B$4:$B$8425=B4155,'Data Transformation'!$G$4:$G$8425),'Bin Analysis'!$B4159)</f>
        <v>16</v>
      </c>
      <c r="I4159">
        <f t="shared" ref="I4159:I4177" si="520">H4159-H4158</f>
        <v>0</v>
      </c>
      <c r="J4159">
        <f>IF(I4159=0,0,1)</f>
        <v>0</v>
      </c>
      <c r="K4159">
        <f>J4159*Weighting!$W$7</f>
        <v>0</v>
      </c>
      <c r="M4159" s="14"/>
    </row>
    <row r="4160" spans="1:25" x14ac:dyDescent="0.25">
      <c r="A4160" s="32">
        <f>IF(Weighting!$P$8&gt;0,B4160,"")</f>
        <v>0.58299999999999996</v>
      </c>
      <c r="B4160">
        <f>Weighting!$C$8</f>
        <v>0.58299999999999996</v>
      </c>
      <c r="C4160">
        <f>Weighting!$F$8</f>
        <v>0</v>
      </c>
      <c r="D4160" t="b">
        <f>IF(C4160=1,'Data Transformation'!$G$3+0.5*'Data Transformation'!$W$25,IF(C4161=1,D4161-'Data Transformation'!$W$25,FALSE))</f>
        <v>0</v>
      </c>
      <c r="E4160" t="str">
        <f t="array" ref="E4160">IF(ISLOGICAL(D4160),"",FREQUENCY(IF('Data Transformation'!$B$425:$B$8425='Bin Analysis'!$B4155,'Data Transformation'!$G$425:$G$8425),D4160))</f>
        <v/>
      </c>
      <c r="F4160" t="str">
        <f t="shared" si="519"/>
        <v/>
      </c>
      <c r="G4160">
        <f>Weighting!$H$8</f>
        <v>0</v>
      </c>
      <c r="H4160">
        <f t="array" ref="H4160">FREQUENCY(IF('Data Transformation'!$B$4:$B$8425=B4155,'Data Transformation'!$G$4:$G$8425),'Bin Analysis'!$B4160)</f>
        <v>17</v>
      </c>
      <c r="I4160">
        <f t="shared" si="520"/>
        <v>1</v>
      </c>
      <c r="J4160">
        <f t="shared" ref="J4160:J4177" si="521">IF(I4160=0,0,1)</f>
        <v>1</v>
      </c>
      <c r="K4160">
        <f>J4160*Weighting!$W$8</f>
        <v>3</v>
      </c>
      <c r="M4160" s="14"/>
    </row>
    <row r="4161" spans="1:13" x14ac:dyDescent="0.25">
      <c r="A4161" s="32">
        <f>IF(Weighting!$P$9&gt;0,B4161,"")</f>
        <v>0.71399999999999997</v>
      </c>
      <c r="B4161" s="50">
        <f>Weighting!$C$9</f>
        <v>0.71399999999999997</v>
      </c>
      <c r="C4161">
        <f>Weighting!$F$9</f>
        <v>0</v>
      </c>
      <c r="D4161" t="b">
        <f>IF(C4161=1,'Data Transformation'!$G$3+0.5*'Data Transformation'!$W$25,IF(C4162=1,D4162-'Data Transformation'!$W$25,FALSE))</f>
        <v>0</v>
      </c>
      <c r="E4161" t="str">
        <f t="array" ref="E4161">IF(ISLOGICAL(D4161),"",FREQUENCY(IF('Data Transformation'!$B$425:$B$8425='Bin Analysis'!$B4155,'Data Transformation'!$G$425:$G$8425),D4161))</f>
        <v/>
      </c>
      <c r="F4161" t="str">
        <f t="shared" si="519"/>
        <v/>
      </c>
      <c r="G4161">
        <f>Weighting!$H$9</f>
        <v>0</v>
      </c>
      <c r="H4161">
        <f t="array" ref="H4161">FREQUENCY(IF('Data Transformation'!$B$4:$B$8425=B4155,'Data Transformation'!$G$4:$G$8425),'Bin Analysis'!$B4161)</f>
        <v>17</v>
      </c>
      <c r="I4161">
        <f t="shared" si="520"/>
        <v>0</v>
      </c>
      <c r="J4161">
        <f t="shared" si="521"/>
        <v>0</v>
      </c>
      <c r="K4161">
        <f>J4161*Weighting!$W$9</f>
        <v>0</v>
      </c>
      <c r="M4161" s="14"/>
    </row>
    <row r="4162" spans="1:13" x14ac:dyDescent="0.25">
      <c r="A4162" s="32">
        <f>IF(Weighting!$P$10&gt;0,B4162,"")</f>
        <v>0.84499999999999997</v>
      </c>
      <c r="B4162">
        <f>Weighting!$C$10</f>
        <v>0.84499999999999997</v>
      </c>
      <c r="C4162">
        <f>Weighting!$F$10</f>
        <v>0</v>
      </c>
      <c r="D4162" t="b">
        <f>IF(C4162=1,'Data Transformation'!$G$3+0.5*'Data Transformation'!$W$25,IF(C4163=1,D4163-'Data Transformation'!$W$25,FALSE))</f>
        <v>0</v>
      </c>
      <c r="E4162" t="str">
        <f t="array" ref="E4162">IF(ISLOGICAL(D4162),"",FREQUENCY(IF('Data Transformation'!$B$425:$B$8425='Bin Analysis'!$B4155,'Data Transformation'!$G$425:$G$8425),D4162))</f>
        <v/>
      </c>
      <c r="F4162" t="str">
        <f t="shared" si="519"/>
        <v/>
      </c>
      <c r="G4162">
        <f>Weighting!$H$10</f>
        <v>0</v>
      </c>
      <c r="H4162">
        <f t="array" ref="H4162">FREQUENCY(IF('Data Transformation'!$B$4:$B$8425=B4155,'Data Transformation'!$G$4:$G$8425),'Bin Analysis'!$B4162)</f>
        <v>17</v>
      </c>
      <c r="I4162">
        <f t="shared" si="520"/>
        <v>0</v>
      </c>
      <c r="J4162">
        <f t="shared" si="521"/>
        <v>0</v>
      </c>
      <c r="K4162">
        <f>J4162*Weighting!$W$10</f>
        <v>0</v>
      </c>
      <c r="M4162" s="14"/>
    </row>
    <row r="4163" spans="1:13" x14ac:dyDescent="0.25">
      <c r="A4163" s="32">
        <f>IF(Weighting!$P$11&gt;0,B4163,"")</f>
        <v>0.97599999999999998</v>
      </c>
      <c r="B4163">
        <f>Weighting!$C$11</f>
        <v>0.97599999999999998</v>
      </c>
      <c r="C4163">
        <f>Weighting!$F$11</f>
        <v>0</v>
      </c>
      <c r="D4163">
        <f>IF(C4163=1,'Data Transformation'!$G$3+0.5*'Data Transformation'!$W$25,IF(C4164=1,D4164-'Data Transformation'!$W$25,FALSE))</f>
        <v>0.86899999999999999</v>
      </c>
      <c r="E4163">
        <f t="array" ref="E4163">IF(ISLOGICAL(D4163),"",FREQUENCY(IF('Data Transformation'!$B$425:$B$8425='Bin Analysis'!$B4155,'Data Transformation'!$G$425:$G$8425),D4163))</f>
        <v>17</v>
      </c>
      <c r="F4163" t="e">
        <f t="shared" si="519"/>
        <v>#VALUE!</v>
      </c>
      <c r="G4163">
        <f>Weighting!$H$11</f>
        <v>0</v>
      </c>
      <c r="H4163">
        <f t="array" ref="H4163">FREQUENCY(IF('Data Transformation'!$B$4:$B$8425=B4155,'Data Transformation'!$G$4:$G$8425),'Bin Analysis'!$B4163)</f>
        <v>18</v>
      </c>
      <c r="I4163">
        <f t="shared" si="520"/>
        <v>1</v>
      </c>
      <c r="J4163">
        <f t="shared" si="521"/>
        <v>1</v>
      </c>
      <c r="K4163">
        <f>J4163*Weighting!$W$11</f>
        <v>2</v>
      </c>
      <c r="M4163" s="14"/>
    </row>
    <row r="4164" spans="1:13" x14ac:dyDescent="0.25">
      <c r="A4164" s="32">
        <f>IF(Weighting!$P$12&gt;0,B4164,"")</f>
        <v>1.107</v>
      </c>
      <c r="B4164">
        <f>Weighting!$C$12</f>
        <v>1.107</v>
      </c>
      <c r="C4164">
        <f>Weighting!$F$12</f>
        <v>1</v>
      </c>
      <c r="D4164">
        <f>IF(C4164=1,'Data Transformation'!$G$3+0.5*'Data Transformation'!$W$25,IF(C4165=1,D4165-'Data Transformation'!$W$25,FALSE))</f>
        <v>1.131</v>
      </c>
      <c r="E4164">
        <f t="array" ref="E4164">IF(ISLOGICAL(D4164),"",FREQUENCY(IF('Data Transformation'!$B$425:$B$8425='Bin Analysis'!$B4155,'Data Transformation'!$G$425:$G$8425),D4164))</f>
        <v>18</v>
      </c>
      <c r="F4164">
        <f t="shared" si="519"/>
        <v>1</v>
      </c>
      <c r="G4164">
        <f>Weighting!$H$12</f>
        <v>0</v>
      </c>
      <c r="H4164">
        <f t="array" ref="H4164">FREQUENCY(IF('Data Transformation'!$B$4:$B$8425=B4155,'Data Transformation'!$G$4:$G$8425),'Bin Analysis'!$B4164)</f>
        <v>19</v>
      </c>
      <c r="I4164">
        <f t="shared" si="520"/>
        <v>1</v>
      </c>
      <c r="J4164">
        <f t="shared" si="521"/>
        <v>1</v>
      </c>
      <c r="K4164">
        <f>J4164*Weighting!$W$12</f>
        <v>1</v>
      </c>
      <c r="M4164" s="14"/>
    </row>
    <row r="4165" spans="1:13" x14ac:dyDescent="0.25">
      <c r="A4165" s="32">
        <f>IF(Weighting!$P$13&gt;0,B4165,"")</f>
        <v>1.238</v>
      </c>
      <c r="B4165">
        <f>Weighting!$C$13</f>
        <v>1.238</v>
      </c>
      <c r="C4165">
        <f>Weighting!$F$13</f>
        <v>0</v>
      </c>
      <c r="D4165" t="b">
        <f>IF(C4165=1,'Data Transformation'!$G$3+0.5*'Data Transformation'!$W$25,IF(C4166=1,D4166-'Data Transformation'!$W$25,FALSE))</f>
        <v>0</v>
      </c>
      <c r="E4165" t="str">
        <f t="array" ref="E4165">IF(ISLOGICAL(D4165),"",FREQUENCY(IF('Data Transformation'!$B$425:$B$8425='Bin Analysis'!$B4155,'Data Transformation'!$G$425:$G$8425),D4165))</f>
        <v/>
      </c>
      <c r="F4165" t="str">
        <f t="shared" si="519"/>
        <v/>
      </c>
      <c r="G4165">
        <f>Weighting!$H$13</f>
        <v>0</v>
      </c>
      <c r="H4165">
        <f t="array" ref="H4165">FREQUENCY(IF('Data Transformation'!$B$4:$B$8425=B4155,'Data Transformation'!$G$4:$G$8425),'Bin Analysis'!$B4165)</f>
        <v>19</v>
      </c>
      <c r="I4165">
        <f t="shared" si="520"/>
        <v>0</v>
      </c>
      <c r="J4165">
        <f t="shared" si="521"/>
        <v>0</v>
      </c>
      <c r="K4165">
        <f>J4165*Weighting!$W$13</f>
        <v>0</v>
      </c>
      <c r="M4165" s="14"/>
    </row>
    <row r="4166" spans="1:13" x14ac:dyDescent="0.25">
      <c r="A4166" s="32">
        <f>IF(Weighting!$P$14&gt;0,B4166,"")</f>
        <v>1.369</v>
      </c>
      <c r="B4166">
        <f>Weighting!$C$14</f>
        <v>1.369</v>
      </c>
      <c r="C4166">
        <f>Weighting!$F$14</f>
        <v>0</v>
      </c>
      <c r="D4166" t="b">
        <f>IF(C4166=1,'Data Transformation'!$G$3+0.5*'Data Transformation'!$W$25,IF(C4167=1,D4167-'Data Transformation'!$W$25,FALSE))</f>
        <v>0</v>
      </c>
      <c r="E4166" t="str">
        <f t="array" ref="E4166">IF(ISLOGICAL(D4166),"",FREQUENCY(IF('Data Transformation'!$B$425:$B$8425='Bin Analysis'!$B4155,'Data Transformation'!$G$425:$G$8425),D4166))</f>
        <v/>
      </c>
      <c r="F4166" t="str">
        <f t="shared" si="519"/>
        <v/>
      </c>
      <c r="G4166">
        <f>Weighting!$H$14</f>
        <v>0</v>
      </c>
      <c r="H4166">
        <f t="array" ref="H4166">FREQUENCY(IF('Data Transformation'!$B$4:$B$8425=B4155,'Data Transformation'!$G$4:$G$8425),'Bin Analysis'!$B4166)</f>
        <v>19</v>
      </c>
      <c r="I4166">
        <f t="shared" si="520"/>
        <v>0</v>
      </c>
      <c r="J4166">
        <f t="shared" si="521"/>
        <v>0</v>
      </c>
      <c r="K4166">
        <f>J4166*Weighting!$W$14</f>
        <v>0</v>
      </c>
      <c r="M4166" s="14"/>
    </row>
    <row r="4167" spans="1:13" x14ac:dyDescent="0.25">
      <c r="A4167" s="32">
        <f>IF(Weighting!$P$15&gt;0,B4167,"")</f>
        <v>1.5000009999999999</v>
      </c>
      <c r="B4167">
        <f>Weighting!$C$15</f>
        <v>1.5000009999999999</v>
      </c>
      <c r="C4167">
        <f>Weighting!$F$15</f>
        <v>0</v>
      </c>
      <c r="D4167" t="b">
        <f>IF(C4167=1,'Data Transformation'!$G$3+0.5*'Data Transformation'!$W$25,IF(C4168=1,D4168-'Data Transformation'!$W$25,FALSE))</f>
        <v>0</v>
      </c>
      <c r="E4167" t="str">
        <f t="array" ref="E4167">IF(ISLOGICAL(D4167),"",FREQUENCY(IF('Data Transformation'!$B$425:$B$8425='Bin Analysis'!$B4155,'Data Transformation'!$G$425:$G$8425),D4167))</f>
        <v/>
      </c>
      <c r="F4167" t="str">
        <f t="shared" si="519"/>
        <v/>
      </c>
      <c r="G4167">
        <f>Weighting!$H$15</f>
        <v>0</v>
      </c>
      <c r="H4167">
        <f t="array" ref="H4167">FREQUENCY(IF('Data Transformation'!$B$4:$B$8425=B4155,'Data Transformation'!$G$4:$G$8425),'Bin Analysis'!$B4167)</f>
        <v>19</v>
      </c>
      <c r="I4167">
        <f t="shared" si="520"/>
        <v>0</v>
      </c>
      <c r="J4167">
        <f t="shared" si="521"/>
        <v>0</v>
      </c>
      <c r="K4167">
        <f>J4167*Weighting!$W$15</f>
        <v>0</v>
      </c>
      <c r="M4167" s="14"/>
    </row>
    <row r="4168" spans="1:13" x14ac:dyDescent="0.25">
      <c r="A4168" s="32" t="str">
        <f>IF(Weighting!$P$16&gt;0,B4168,"")</f>
        <v/>
      </c>
      <c r="B4168">
        <f>Weighting!$C$16</f>
        <v>1.631</v>
      </c>
      <c r="C4168">
        <f>Weighting!$F$16</f>
        <v>0</v>
      </c>
      <c r="D4168" t="b">
        <f>IF(C4168=1,'Data Transformation'!$G$3+0.5*'Data Transformation'!$W$25,IF(C4169=1,D4169-'Data Transformation'!$W$25,FALSE))</f>
        <v>0</v>
      </c>
      <c r="E4168" t="str">
        <f t="array" ref="E4168">IF(ISLOGICAL(D4168),"",FREQUENCY(IF('Data Transformation'!$B$425:$B$8425='Bin Analysis'!$B4155,'Data Transformation'!$G$425:$G$8425),D4168))</f>
        <v/>
      </c>
      <c r="F4168" t="str">
        <f t="shared" si="519"/>
        <v/>
      </c>
      <c r="G4168">
        <f>Weighting!$H$16</f>
        <v>0</v>
      </c>
      <c r="H4168">
        <f t="array" ref="H4168">FREQUENCY(IF('Data Transformation'!$B$4:$B$8425=B4155,'Data Transformation'!$G$4:$G$8425),'Bin Analysis'!$B4168)</f>
        <v>19</v>
      </c>
      <c r="I4168">
        <f t="shared" si="520"/>
        <v>0</v>
      </c>
      <c r="J4168">
        <f t="shared" si="521"/>
        <v>0</v>
      </c>
      <c r="K4168">
        <f>J4168*Weighting!$W$16</f>
        <v>0</v>
      </c>
      <c r="M4168" s="14"/>
    </row>
    <row r="4169" spans="1:13" x14ac:dyDescent="0.25">
      <c r="A4169" s="32" t="str">
        <f>IF(Weighting!$P$17&gt;0,B4169,"")</f>
        <v/>
      </c>
      <c r="B4169">
        <f>Weighting!$C$17</f>
        <v>1.762</v>
      </c>
      <c r="C4169">
        <f>Weighting!$F$17</f>
        <v>0</v>
      </c>
      <c r="D4169" t="b">
        <f>IF(C4169=1,'Data Transformation'!$G$3+0.5*'Data Transformation'!$W$25,IF(C4170=1,D4170-'Data Transformation'!$W$25,FALSE))</f>
        <v>0</v>
      </c>
      <c r="E4169" t="str">
        <f t="array" ref="E4169">IF(ISLOGICAL(D4169),"",FREQUENCY(IF('Data Transformation'!$B$425:$B$8425='Bin Analysis'!$B4155,'Data Transformation'!$G$425:$G$8425),D4169))</f>
        <v/>
      </c>
      <c r="F4169" t="str">
        <f t="shared" si="519"/>
        <v/>
      </c>
      <c r="G4169">
        <f>Weighting!$H$17</f>
        <v>0</v>
      </c>
      <c r="H4169">
        <f t="array" ref="H4169">FREQUENCY(IF('Data Transformation'!$B$4:$B$8425=B4155,'Data Transformation'!$G$4:$G$8425),'Bin Analysis'!$B4169)</f>
        <v>19</v>
      </c>
      <c r="I4169">
        <f t="shared" si="520"/>
        <v>0</v>
      </c>
      <c r="J4169">
        <f t="shared" si="521"/>
        <v>0</v>
      </c>
      <c r="K4169">
        <f>J4169*Weighting!$W$17</f>
        <v>0</v>
      </c>
      <c r="M4169" s="14"/>
    </row>
    <row r="4170" spans="1:13" x14ac:dyDescent="0.25">
      <c r="A4170" s="32" t="str">
        <f>IF(Weighting!$P$18&gt;0,B4170,"")</f>
        <v/>
      </c>
      <c r="B4170">
        <f>Weighting!$C$18</f>
        <v>1.893</v>
      </c>
      <c r="C4170">
        <f>Weighting!$F$18</f>
        <v>0</v>
      </c>
      <c r="D4170" t="b">
        <f>IF(C4170=1,'Data Transformation'!$G$3+0.5*'Data Transformation'!$W$25,IF(C4171=1,D4171-'Data Transformation'!$W$25,FALSE))</f>
        <v>0</v>
      </c>
      <c r="E4170" t="str">
        <f t="array" ref="E4170">IF(ISLOGICAL(D4170),"",FREQUENCY(IF('Data Transformation'!$B$425:$B$8425='Bin Analysis'!$B4155,'Data Transformation'!$G$425:$G$8425),D4170))</f>
        <v/>
      </c>
      <c r="F4170" t="str">
        <f t="shared" si="519"/>
        <v/>
      </c>
      <c r="G4170">
        <f>Weighting!$H$18</f>
        <v>0</v>
      </c>
      <c r="H4170">
        <f t="array" ref="H4170">FREQUENCY(IF('Data Transformation'!$B$4:$B$8425=B4155,'Data Transformation'!$G$4:$G$8425),'Bin Analysis'!$B4170)</f>
        <v>19</v>
      </c>
      <c r="I4170">
        <f t="shared" si="520"/>
        <v>0</v>
      </c>
      <c r="J4170">
        <f t="shared" si="521"/>
        <v>0</v>
      </c>
      <c r="K4170">
        <f>J4170*Weighting!$W$18</f>
        <v>0</v>
      </c>
      <c r="M4170" s="14"/>
    </row>
    <row r="4171" spans="1:13" x14ac:dyDescent="0.25">
      <c r="A4171" s="32" t="str">
        <f>IF(Weighting!$P$19&gt;0,B4171,"")</f>
        <v/>
      </c>
      <c r="B4171">
        <f>Weighting!$C$19</f>
        <v>2.024</v>
      </c>
      <c r="C4171">
        <f>Weighting!$F$19</f>
        <v>0</v>
      </c>
      <c r="D4171" t="b">
        <f>IF(C4171=1,'Data Transformation'!$G$3+0.5*'Data Transformation'!$W$25,IF(C4172=1,D4172-'Data Transformation'!$W$25,FALSE))</f>
        <v>0</v>
      </c>
      <c r="E4171" t="str">
        <f t="array" ref="E4171">IF(ISLOGICAL(D4171),"",FREQUENCY(IF('Data Transformation'!$B$425:$B$8425='Bin Analysis'!$B4155,'Data Transformation'!$G$425:$G$8425),D4171))</f>
        <v/>
      </c>
      <c r="F4171" t="str">
        <f t="shared" si="519"/>
        <v/>
      </c>
      <c r="G4171">
        <f>Weighting!$H$19</f>
        <v>0</v>
      </c>
      <c r="H4171">
        <f t="array" ref="H4171">FREQUENCY(IF('Data Transformation'!$B$4:$B$8425=B4155,'Data Transformation'!$G$4:$G$8425),'Bin Analysis'!$B4171)</f>
        <v>19</v>
      </c>
      <c r="I4171">
        <f t="shared" si="520"/>
        <v>0</v>
      </c>
      <c r="J4171">
        <f t="shared" si="521"/>
        <v>0</v>
      </c>
      <c r="K4171">
        <f>J4171*Weighting!$W$19</f>
        <v>0</v>
      </c>
      <c r="M4171" s="14"/>
    </row>
    <row r="4172" spans="1:13" x14ac:dyDescent="0.25">
      <c r="A4172" s="32" t="str">
        <f>IF(Weighting!$P$20&gt;0,B4172,"")</f>
        <v/>
      </c>
      <c r="B4172">
        <f>Weighting!$C$20</f>
        <v>2.1550000000000002</v>
      </c>
      <c r="C4172">
        <f>Weighting!$F$20</f>
        <v>0</v>
      </c>
      <c r="D4172" t="b">
        <f>IF(C4172=1,'Data Transformation'!$G$3+0.5*'Data Transformation'!$W$25,IF(C4173=1,D4173-'Data Transformation'!$W$25,FALSE))</f>
        <v>0</v>
      </c>
      <c r="E4172" t="str">
        <f t="array" ref="E4172">IF(ISLOGICAL(D4172),"",FREQUENCY(IF('Data Transformation'!$B$425:$B$8425='Bin Analysis'!$B4155,'Data Transformation'!$G$425:$G$8425),D4172))</f>
        <v/>
      </c>
      <c r="F4172" t="str">
        <f t="shared" si="519"/>
        <v/>
      </c>
      <c r="G4172">
        <f>Weighting!$H$20</f>
        <v>0</v>
      </c>
      <c r="H4172">
        <f t="array" ref="H4172">FREQUENCY(IF('Data Transformation'!$B$4:$B$8425=B4155,'Data Transformation'!$G$4:$G$8425),'Bin Analysis'!$B4172)</f>
        <v>19</v>
      </c>
      <c r="I4172">
        <f t="shared" si="520"/>
        <v>0</v>
      </c>
      <c r="J4172">
        <f t="shared" si="521"/>
        <v>0</v>
      </c>
      <c r="K4172">
        <f>J4172*Weighting!$W$20</f>
        <v>0</v>
      </c>
      <c r="M4172" s="14"/>
    </row>
    <row r="4173" spans="1:13" x14ac:dyDescent="0.25">
      <c r="A4173" s="32" t="str">
        <f>IF(Weighting!$P$21&gt;0,B4173,"")</f>
        <v/>
      </c>
      <c r="B4173">
        <f>Weighting!$C$21</f>
        <v>2.2860000000000005</v>
      </c>
      <c r="C4173">
        <f>Weighting!$F$21</f>
        <v>0</v>
      </c>
      <c r="D4173" t="b">
        <f>IF(C4173=1,'Data Transformation'!$G$3+0.5*'Data Transformation'!$W$25,IF(C4174=1,D4174-'Data Transformation'!$W$25,FALSE))</f>
        <v>0</v>
      </c>
      <c r="E4173" t="str">
        <f t="array" ref="E4173">IF(ISLOGICAL(D4173),"",FREQUENCY(IF('Data Transformation'!$B$425:$B$8425='Bin Analysis'!$B4155,'Data Transformation'!$G$425:$G$8425),D4173))</f>
        <v/>
      </c>
      <c r="F4173" t="str">
        <f t="shared" si="519"/>
        <v/>
      </c>
      <c r="G4173">
        <f>Weighting!$H$21</f>
        <v>0</v>
      </c>
      <c r="H4173">
        <f t="array" ref="H4173">FREQUENCY(IF('Data Transformation'!$B$4:$B$8425=B4155,'Data Transformation'!$G$4:$G$8425),'Bin Analysis'!$B4173)</f>
        <v>19</v>
      </c>
      <c r="I4173">
        <f t="shared" si="520"/>
        <v>0</v>
      </c>
      <c r="J4173">
        <f t="shared" si="521"/>
        <v>0</v>
      </c>
      <c r="K4173">
        <f>J4173*Weighting!$W$21</f>
        <v>0</v>
      </c>
      <c r="M4173" s="14"/>
    </row>
    <row r="4174" spans="1:13" x14ac:dyDescent="0.25">
      <c r="A4174" s="32" t="str">
        <f>IF(Weighting!$P$22&gt;0,B4174,"")</f>
        <v/>
      </c>
      <c r="B4174">
        <f>Weighting!$C$22</f>
        <v>2.4170000000000007</v>
      </c>
      <c r="C4174">
        <f>Weighting!$F$22</f>
        <v>0</v>
      </c>
      <c r="D4174" t="b">
        <f>IF(C4174=1,'Data Transformation'!$G$3+0.5*'Data Transformation'!$W$25,IF(C4175=1,D4175-'Data Transformation'!$W$25,FALSE))</f>
        <v>0</v>
      </c>
      <c r="E4174" t="str">
        <f t="array" ref="E4174">IF(ISLOGICAL(D4174),"",FREQUENCY(IF('Data Transformation'!$B$425:$B$8425='Bin Analysis'!$B4155,'Data Transformation'!$G$425:$G$8425),D4174))</f>
        <v/>
      </c>
      <c r="F4174" t="str">
        <f t="shared" si="519"/>
        <v/>
      </c>
      <c r="G4174">
        <f>Weighting!$H$22</f>
        <v>0</v>
      </c>
      <c r="H4174">
        <f t="array" ref="H4174">FREQUENCY(IF('Data Transformation'!$B$4:$B$8425=B4155,'Data Transformation'!$G$4:$G$8425),'Bin Analysis'!$B4174)</f>
        <v>19</v>
      </c>
      <c r="I4174">
        <f t="shared" si="520"/>
        <v>0</v>
      </c>
      <c r="J4174">
        <f t="shared" si="521"/>
        <v>0</v>
      </c>
      <c r="K4174">
        <f>J4174*Weighting!$W$22</f>
        <v>0</v>
      </c>
      <c r="M4174" s="14"/>
    </row>
    <row r="4175" spans="1:13" x14ac:dyDescent="0.25">
      <c r="A4175" s="32" t="str">
        <f>IF(Weighting!$P$23&gt;0,B4175,"")</f>
        <v/>
      </c>
      <c r="B4175">
        <f>Weighting!$C$23</f>
        <v>2.5480000000000009</v>
      </c>
      <c r="C4175">
        <f>Weighting!$F$23</f>
        <v>0</v>
      </c>
      <c r="D4175" t="b">
        <f>IF(C4175=1,'Data Transformation'!$G$3+0.5*'Data Transformation'!$W$25,IF(C4176=1,D4176-'Data Transformation'!$W$25,FALSE))</f>
        <v>0</v>
      </c>
      <c r="E4175" t="str">
        <f t="array" ref="E4175">IF(ISLOGICAL(D4175),"",FREQUENCY(IF('Data Transformation'!$B$425:$B$8425='Bin Analysis'!$B4155,'Data Transformation'!$G$425:$G$8425),D4175))</f>
        <v/>
      </c>
      <c r="F4175" t="str">
        <f t="shared" si="519"/>
        <v/>
      </c>
      <c r="G4175">
        <f>Weighting!$H$23</f>
        <v>0</v>
      </c>
      <c r="H4175">
        <f t="array" ref="H4175">FREQUENCY(IF('Data Transformation'!$B$4:$B$8425=B4155,'Data Transformation'!$G$4:$G$8425),'Bin Analysis'!$B4175)</f>
        <v>19</v>
      </c>
      <c r="I4175">
        <f t="shared" si="520"/>
        <v>0</v>
      </c>
      <c r="J4175">
        <f t="shared" si="521"/>
        <v>0</v>
      </c>
      <c r="K4175">
        <f>J4175*Weighting!$W$23</f>
        <v>0</v>
      </c>
      <c r="M4175" s="14"/>
    </row>
    <row r="4176" spans="1:13" x14ac:dyDescent="0.25">
      <c r="A4176" s="32" t="str">
        <f>IF(Weighting!$P$24&gt;0,B4176,"")</f>
        <v/>
      </c>
      <c r="B4176">
        <f>Weighting!$C$24</f>
        <v>2.6790000000000012</v>
      </c>
      <c r="C4176">
        <f>Weighting!$F$24</f>
        <v>0</v>
      </c>
      <c r="D4176" t="b">
        <f>IF(C4176=1,'Data Transformation'!$G$3+0.5*'Data Transformation'!$W$25,IF(C4177=1,D4177-'Data Transformation'!$W$25,FALSE))</f>
        <v>0</v>
      </c>
      <c r="E4176" t="str">
        <f t="array" ref="E4176">IF(ISLOGICAL(D4176),"",FREQUENCY(IF('Data Transformation'!$B$425:$B$8425='Bin Analysis'!$B4155,'Data Transformation'!$G$425:$G$8425),D4176))</f>
        <v/>
      </c>
      <c r="F4176" t="str">
        <f t="shared" si="519"/>
        <v/>
      </c>
      <c r="G4176">
        <f>Weighting!$H$24</f>
        <v>0</v>
      </c>
      <c r="H4176">
        <f t="array" ref="H4176">FREQUENCY(IF('Data Transformation'!$B$4:$B$8425=B4155,'Data Transformation'!$G$4:$G$8425),'Bin Analysis'!$B4176)</f>
        <v>19</v>
      </c>
      <c r="I4176">
        <f t="shared" si="520"/>
        <v>0</v>
      </c>
      <c r="J4176">
        <f t="shared" si="521"/>
        <v>0</v>
      </c>
      <c r="K4176">
        <f>J4176*Weighting!$W$24</f>
        <v>0</v>
      </c>
      <c r="M4176" s="14"/>
    </row>
    <row r="4177" spans="1:25" x14ac:dyDescent="0.25">
      <c r="A4177" s="32" t="str">
        <f>IF(Weighting!$P$25&gt;0,B4177,"")</f>
        <v/>
      </c>
      <c r="B4177">
        <f>Weighting!$C$25</f>
        <v>2.8100000000000014</v>
      </c>
      <c r="C4177">
        <f>Weighting!$F$25</f>
        <v>0</v>
      </c>
      <c r="D4177" t="b">
        <f>IF(C4177=1,'Data Transformation'!$G$3+0.5*'Data Transformation'!$W$25,IF(C4178=1,D4178-'Data Transformation'!$W$25,FALSE))</f>
        <v>0</v>
      </c>
      <c r="E4177" t="str">
        <f t="array" ref="E4177">IF(ISLOGICAL(D4177),"",FREQUENCY(IF('Data Transformation'!$B$425:$B$8425='Bin Analysis'!$B4155,'Data Transformation'!$G$425:$G$8425),D4177))</f>
        <v/>
      </c>
      <c r="F4177" t="str">
        <f t="shared" si="519"/>
        <v/>
      </c>
      <c r="G4177">
        <f>Weighting!$H$25</f>
        <v>0</v>
      </c>
      <c r="H4177">
        <f t="array" ref="H4177">FREQUENCY(IF('Data Transformation'!$B$4:$B$8425=B4155,'Data Transformation'!$G$4:$G$8425),'Bin Analysis'!$B4177)</f>
        <v>19</v>
      </c>
      <c r="I4177">
        <f t="shared" si="520"/>
        <v>0</v>
      </c>
      <c r="J4177">
        <f t="shared" si="521"/>
        <v>0</v>
      </c>
      <c r="K4177">
        <f>J4177*Weighting!$W$25</f>
        <v>0</v>
      </c>
      <c r="M4177" s="14"/>
    </row>
    <row r="4178" spans="1:25" x14ac:dyDescent="0.25">
      <c r="O4178"/>
      <c r="P4178"/>
      <c r="Q4178"/>
      <c r="R4178"/>
    </row>
    <row r="4179" spans="1:25" ht="23.25" x14ac:dyDescent="0.35">
      <c r="A4179" s="21" t="s">
        <v>0</v>
      </c>
      <c r="B4179" s="21">
        <f>IFERROR(VLOOKUP(C4179,'Data Transformation'!$L$6:$M$426,2,FALSE),"")</f>
        <v>174</v>
      </c>
      <c r="C4179" s="21">
        <f>C4155+1</f>
        <v>174</v>
      </c>
      <c r="D4179" s="21"/>
      <c r="E4179" s="21"/>
      <c r="F4179" s="21"/>
      <c r="G4179" s="21"/>
      <c r="H4179" s="22"/>
      <c r="I4179" s="22"/>
      <c r="J4179" s="22"/>
      <c r="K4179" s="21"/>
      <c r="L4179" s="21">
        <f>B4179</f>
        <v>174</v>
      </c>
      <c r="M4179" s="23">
        <f>INDEX('Data Transformation'!$O$4:$O$424,MATCH($B4179,'Data Transformation'!$M$4:$M$424,0),MATCH($M$2,'Data Transformation'!$O$3,0))</f>
        <v>18</v>
      </c>
      <c r="N4179" s="27">
        <f>IF('Input and Summary Results'!$J$16="minimum",'Bin Analysis'!X4180/(M4179-1),'Bin Analysis'!Y4179/('Bin Analysis'!M4179-1))</f>
        <v>0</v>
      </c>
      <c r="O4179" s="27">
        <f>IF(M4179=FALSE,NA(),(VLOOKUP(1,C4182:K4201,4,FALSE))/(M4179-1))</f>
        <v>0.11764705882352941</v>
      </c>
      <c r="P4179" s="27">
        <f>IF(M4179=FALSE,NA(),SUM(J4182:J4201)/Weighting!$S$5)</f>
        <v>0.7</v>
      </c>
      <c r="Q4179" s="27">
        <f>IF(M4179=FALSE,NA(),SUM(K4182:K4201)/Weighting!$S$6)</f>
        <v>0.65217391304347827</v>
      </c>
      <c r="R4179" s="27">
        <f>IF(M4179=FALSE,NA(),(VLOOKUP(1,G4182:K4201,3,FALSE))/(M4179-1))</f>
        <v>0.23529411764705882</v>
      </c>
      <c r="S4179" s="22" t="str">
        <f>IF(M4179=FALSE,NA(),IF(SUM(J4182:J4201)=2,"yes","no"))</f>
        <v>no</v>
      </c>
      <c r="X4179" s="2" cm="2">
        <f t="array" ref="X4179:X4180">FREQUENCY(IF('Data Transformation'!$B$425:$B$6424='Bin Analysis'!L4179,'Data Transformation'!$G$425:$G$6424),'Data Transformation'!$U$11)</f>
        <v>17</v>
      </c>
      <c r="Y4179" s="2" cm="2">
        <f t="array" ref="Y4179:Y4180">FREQUENCY(IF('Data Transformation'!$B$425:$B$6424='Bin Analysis'!L4179,'Data Transformation'!$G$425:$G$6424),'Data Transformation'!$U$12)</f>
        <v>15</v>
      </c>
    </row>
    <row r="4180" spans="1:25" x14ac:dyDescent="0.25">
      <c r="A4180" s="14" t="s">
        <v>66</v>
      </c>
      <c r="B4180" t="s">
        <v>47</v>
      </c>
      <c r="C4180" t="s">
        <v>5</v>
      </c>
      <c r="D4180" t="s">
        <v>99</v>
      </c>
      <c r="E4180" t="s">
        <v>100</v>
      </c>
      <c r="F4180" t="s">
        <v>101</v>
      </c>
      <c r="G4180" t="s">
        <v>69</v>
      </c>
      <c r="H4180" t="s">
        <v>31</v>
      </c>
      <c r="I4180" t="s">
        <v>32</v>
      </c>
      <c r="J4180" t="s">
        <v>46</v>
      </c>
      <c r="K4180" s="14" t="s">
        <v>45</v>
      </c>
      <c r="M4180" s="14"/>
      <c r="X4180" s="2">
        <v>0</v>
      </c>
      <c r="Y4180" s="2">
        <v>2</v>
      </c>
    </row>
    <row r="4181" spans="1:25" x14ac:dyDescent="0.25">
      <c r="A4181" s="32"/>
      <c r="D4181" t="b">
        <f>IF(C4181=1,'Data Transformation'!$G$3+0.5*'Data Transformation'!$W$25,IF(C4182=1,D4182-'Data Transformation'!$W$25,FALSE))</f>
        <v>0</v>
      </c>
      <c r="E4181" t="str">
        <f t="array" ref="E4181">IF(ISLOGICAL(D4181),"",FREQUENCY(IF('Data Transformation'!$B$425:$B$8425='Bin Analysis'!$B4179,'Data Transformation'!$G$425:$G$8425),D4181))</f>
        <v/>
      </c>
      <c r="F4181" t="str">
        <f>IF(ISLOGICAL(D4181),"",E4181-E4180)</f>
        <v/>
      </c>
      <c r="M4181" s="14"/>
    </row>
    <row r="4182" spans="1:25" x14ac:dyDescent="0.25">
      <c r="A4182" s="32">
        <f>IF(Weighting!$P$6&gt;0,B4182,"")</f>
        <v>0.32100000000000001</v>
      </c>
      <c r="B4182">
        <f>Weighting!$C$6</f>
        <v>0.32100000000000001</v>
      </c>
      <c r="C4182">
        <f>Weighting!$F$6</f>
        <v>0</v>
      </c>
      <c r="D4182" t="b">
        <f>IF(C4182=1,'Data Transformation'!$G$3+0.5*'Data Transformation'!$W$25,IF(C4183=1,D4183-'Data Transformation'!$W$25,FALSE))</f>
        <v>0</v>
      </c>
      <c r="E4182" t="str">
        <f t="array" ref="E4182">IF(ISLOGICAL(D4182),"",FREQUENCY(IF('Data Transformation'!$B$425:$B$8425='Bin Analysis'!$B4179,'Data Transformation'!$G$425:$G$8425),D4182))</f>
        <v/>
      </c>
      <c r="F4182" t="str">
        <f>IF(ISLOGICAL(D4182),"",E4182-E4181)</f>
        <v/>
      </c>
      <c r="G4182">
        <f>Weighting!$H$6</f>
        <v>1</v>
      </c>
      <c r="H4182">
        <f t="array" ref="H4182">FREQUENCY(IF('Data Transformation'!$B$4:$B$8425=B4179,'Data Transformation'!$G$4:$G$8425),'Bin Analysis'!$B4182)</f>
        <v>4</v>
      </c>
      <c r="I4182">
        <f>H4182-H4181</f>
        <v>4</v>
      </c>
      <c r="J4182">
        <f>IF(I4182=0,0,1)</f>
        <v>1</v>
      </c>
      <c r="K4182">
        <f>J4182*Weighting!$W$6</f>
        <v>1</v>
      </c>
      <c r="M4182" s="14"/>
    </row>
    <row r="4183" spans="1:25" x14ac:dyDescent="0.25">
      <c r="A4183" s="32">
        <f>IF(Weighting!$P$7&gt;0,B4183,"")</f>
        <v>0.45200000000000001</v>
      </c>
      <c r="B4183">
        <f>Weighting!$C$7</f>
        <v>0.45200000000000001</v>
      </c>
      <c r="C4183">
        <f>Weighting!$F$7</f>
        <v>0</v>
      </c>
      <c r="D4183" t="b">
        <f>IF(C4183=1,'Data Transformation'!$G$3+0.5*'Data Transformation'!$W$25,IF(C4184=1,D4184-'Data Transformation'!$W$25,FALSE))</f>
        <v>0</v>
      </c>
      <c r="E4183" t="str">
        <f t="array" ref="E4183">IF(ISLOGICAL(D4183),"",FREQUENCY(IF('Data Transformation'!$B$425:$B$8425='Bin Analysis'!$B4179,'Data Transformation'!$G$425:$G$8425),D4183))</f>
        <v/>
      </c>
      <c r="F4183" t="str">
        <f t="shared" ref="F4183:F4201" si="522">IF(ISLOGICAL(D4183),"",E4183-E4182)</f>
        <v/>
      </c>
      <c r="G4183">
        <f>Weighting!$H$7</f>
        <v>0</v>
      </c>
      <c r="H4183">
        <f t="array" ref="H4183">FREQUENCY(IF('Data Transformation'!$B$4:$B$8425=B4179,'Data Transformation'!$G$4:$G$8425),'Bin Analysis'!$B4183)</f>
        <v>5</v>
      </c>
      <c r="I4183">
        <f t="shared" ref="I4183:I4201" si="523">H4183-H4182</f>
        <v>1</v>
      </c>
      <c r="J4183">
        <f>IF(I4183=0,0,1)</f>
        <v>1</v>
      </c>
      <c r="K4183">
        <f>J4183*Weighting!$W$7</f>
        <v>2</v>
      </c>
      <c r="M4183" s="14"/>
    </row>
    <row r="4184" spans="1:25" x14ac:dyDescent="0.25">
      <c r="A4184" s="32">
        <f>IF(Weighting!$P$8&gt;0,B4184,"")</f>
        <v>0.58299999999999996</v>
      </c>
      <c r="B4184">
        <f>Weighting!$C$8</f>
        <v>0.58299999999999996</v>
      </c>
      <c r="C4184">
        <f>Weighting!$F$8</f>
        <v>0</v>
      </c>
      <c r="D4184" t="b">
        <f>IF(C4184=1,'Data Transformation'!$G$3+0.5*'Data Transformation'!$W$25,IF(C4185=1,D4185-'Data Transformation'!$W$25,FALSE))</f>
        <v>0</v>
      </c>
      <c r="E4184" t="str">
        <f t="array" ref="E4184">IF(ISLOGICAL(D4184),"",FREQUENCY(IF('Data Transformation'!$B$425:$B$8425='Bin Analysis'!$B4179,'Data Transformation'!$G$425:$G$8425),D4184))</f>
        <v/>
      </c>
      <c r="F4184" t="str">
        <f t="shared" si="522"/>
        <v/>
      </c>
      <c r="G4184">
        <f>Weighting!$H$8</f>
        <v>0</v>
      </c>
      <c r="H4184">
        <f t="array" ref="H4184">FREQUENCY(IF('Data Transformation'!$B$4:$B$8425=B4179,'Data Transformation'!$G$4:$G$8425),'Bin Analysis'!$B4184)</f>
        <v>7</v>
      </c>
      <c r="I4184">
        <f t="shared" si="523"/>
        <v>2</v>
      </c>
      <c r="J4184">
        <f t="shared" ref="J4184:J4201" si="524">IF(I4184=0,0,1)</f>
        <v>1</v>
      </c>
      <c r="K4184">
        <f>J4184*Weighting!$W$8</f>
        <v>3</v>
      </c>
      <c r="M4184" s="14"/>
    </row>
    <row r="4185" spans="1:25" x14ac:dyDescent="0.25">
      <c r="A4185" s="32">
        <f>IF(Weighting!$P$9&gt;0,B4185,"")</f>
        <v>0.71399999999999997</v>
      </c>
      <c r="B4185" s="50">
        <f>Weighting!$C$9</f>
        <v>0.71399999999999997</v>
      </c>
      <c r="C4185">
        <f>Weighting!$F$9</f>
        <v>0</v>
      </c>
      <c r="D4185" t="b">
        <f>IF(C4185=1,'Data Transformation'!$G$3+0.5*'Data Transformation'!$W$25,IF(C4186=1,D4186-'Data Transformation'!$W$25,FALSE))</f>
        <v>0</v>
      </c>
      <c r="E4185" t="str">
        <f t="array" ref="E4185">IF(ISLOGICAL(D4185),"",FREQUENCY(IF('Data Transformation'!$B$425:$B$8425='Bin Analysis'!$B4179,'Data Transformation'!$G$425:$G$8425),D4185))</f>
        <v/>
      </c>
      <c r="F4185" t="str">
        <f t="shared" si="522"/>
        <v/>
      </c>
      <c r="G4185">
        <f>Weighting!$H$9</f>
        <v>0</v>
      </c>
      <c r="H4185">
        <f t="array" ref="H4185">FREQUENCY(IF('Data Transformation'!$B$4:$B$8425=B4179,'Data Transformation'!$G$4:$G$8425),'Bin Analysis'!$B4185)</f>
        <v>11</v>
      </c>
      <c r="I4185">
        <f t="shared" si="523"/>
        <v>4</v>
      </c>
      <c r="J4185">
        <f t="shared" si="524"/>
        <v>1</v>
      </c>
      <c r="K4185">
        <f>J4185*Weighting!$W$9</f>
        <v>3</v>
      </c>
      <c r="M4185" s="14"/>
    </row>
    <row r="4186" spans="1:25" x14ac:dyDescent="0.25">
      <c r="A4186" s="32">
        <f>IF(Weighting!$P$10&gt;0,B4186,"")</f>
        <v>0.84499999999999997</v>
      </c>
      <c r="B4186">
        <f>Weighting!$C$10</f>
        <v>0.84499999999999997</v>
      </c>
      <c r="C4186">
        <f>Weighting!$F$10</f>
        <v>0</v>
      </c>
      <c r="D4186" t="b">
        <f>IF(C4186=1,'Data Transformation'!$G$3+0.5*'Data Transformation'!$W$25,IF(C4187=1,D4187-'Data Transformation'!$W$25,FALSE))</f>
        <v>0</v>
      </c>
      <c r="E4186" t="str">
        <f t="array" ref="E4186">IF(ISLOGICAL(D4186),"",FREQUENCY(IF('Data Transformation'!$B$425:$B$8425='Bin Analysis'!$B4179,'Data Transformation'!$G$425:$G$8425),D4186))</f>
        <v/>
      </c>
      <c r="F4186" t="str">
        <f t="shared" si="522"/>
        <v/>
      </c>
      <c r="G4186">
        <f>Weighting!$H$10</f>
        <v>0</v>
      </c>
      <c r="H4186">
        <f t="array" ref="H4186">FREQUENCY(IF('Data Transformation'!$B$4:$B$8425=B4179,'Data Transformation'!$G$4:$G$8425),'Bin Analysis'!$B4186)</f>
        <v>13</v>
      </c>
      <c r="I4186">
        <f t="shared" si="523"/>
        <v>2</v>
      </c>
      <c r="J4186">
        <f t="shared" si="524"/>
        <v>1</v>
      </c>
      <c r="K4186">
        <f>J4186*Weighting!$W$10</f>
        <v>3</v>
      </c>
      <c r="M4186" s="14"/>
    </row>
    <row r="4187" spans="1:25" x14ac:dyDescent="0.25">
      <c r="A4187" s="32">
        <f>IF(Weighting!$P$11&gt;0,B4187,"")</f>
        <v>0.97599999999999998</v>
      </c>
      <c r="B4187">
        <f>Weighting!$C$11</f>
        <v>0.97599999999999998</v>
      </c>
      <c r="C4187">
        <f>Weighting!$F$11</f>
        <v>0</v>
      </c>
      <c r="D4187">
        <f>IF(C4187=1,'Data Transformation'!$G$3+0.5*'Data Transformation'!$W$25,IF(C4188=1,D4188-'Data Transformation'!$W$25,FALSE))</f>
        <v>0.86899999999999999</v>
      </c>
      <c r="E4187">
        <f t="array" ref="E4187">IF(ISLOGICAL(D4187),"",FREQUENCY(IF('Data Transformation'!$B$425:$B$8425='Bin Analysis'!$B4179,'Data Transformation'!$G$425:$G$8425),D4187))</f>
        <v>15</v>
      </c>
      <c r="F4187" t="e">
        <f t="shared" si="522"/>
        <v>#VALUE!</v>
      </c>
      <c r="G4187">
        <f>Weighting!$H$11</f>
        <v>0</v>
      </c>
      <c r="H4187">
        <f t="array" ref="H4187">FREQUENCY(IF('Data Transformation'!$B$4:$B$8425=B4179,'Data Transformation'!$G$4:$G$8425),'Bin Analysis'!$B4187)</f>
        <v>17</v>
      </c>
      <c r="I4187">
        <f t="shared" si="523"/>
        <v>4</v>
      </c>
      <c r="J4187">
        <f t="shared" si="524"/>
        <v>1</v>
      </c>
      <c r="K4187">
        <f>J4187*Weighting!$W$11</f>
        <v>2</v>
      </c>
      <c r="M4187" s="14"/>
    </row>
    <row r="4188" spans="1:25" x14ac:dyDescent="0.25">
      <c r="A4188" s="32">
        <f>IF(Weighting!$P$12&gt;0,B4188,"")</f>
        <v>1.107</v>
      </c>
      <c r="B4188">
        <f>Weighting!$C$12</f>
        <v>1.107</v>
      </c>
      <c r="C4188">
        <f>Weighting!$F$12</f>
        <v>1</v>
      </c>
      <c r="D4188">
        <f>IF(C4188=1,'Data Transformation'!$G$3+0.5*'Data Transformation'!$W$25,IF(C4189=1,D4189-'Data Transformation'!$W$25,FALSE))</f>
        <v>1.131</v>
      </c>
      <c r="E4188">
        <f t="array" ref="E4188">IF(ISLOGICAL(D4188),"",FREQUENCY(IF('Data Transformation'!$B$425:$B$8425='Bin Analysis'!$B4179,'Data Transformation'!$G$425:$G$8425),D4188))</f>
        <v>17</v>
      </c>
      <c r="F4188">
        <f t="shared" si="522"/>
        <v>2</v>
      </c>
      <c r="G4188">
        <f>Weighting!$H$12</f>
        <v>0</v>
      </c>
      <c r="H4188">
        <f t="array" ref="H4188">FREQUENCY(IF('Data Transformation'!$B$4:$B$8425=B4179,'Data Transformation'!$G$4:$G$8425),'Bin Analysis'!$B4188)</f>
        <v>18</v>
      </c>
      <c r="I4188">
        <f t="shared" si="523"/>
        <v>1</v>
      </c>
      <c r="J4188">
        <f t="shared" si="524"/>
        <v>1</v>
      </c>
      <c r="K4188">
        <f>J4188*Weighting!$W$12</f>
        <v>1</v>
      </c>
      <c r="M4188" s="14"/>
    </row>
    <row r="4189" spans="1:25" x14ac:dyDescent="0.25">
      <c r="A4189" s="32">
        <f>IF(Weighting!$P$13&gt;0,B4189,"")</f>
        <v>1.238</v>
      </c>
      <c r="B4189">
        <f>Weighting!$C$13</f>
        <v>1.238</v>
      </c>
      <c r="C4189">
        <f>Weighting!$F$13</f>
        <v>0</v>
      </c>
      <c r="D4189" t="b">
        <f>IF(C4189=1,'Data Transformation'!$G$3+0.5*'Data Transformation'!$W$25,IF(C4190=1,D4190-'Data Transformation'!$W$25,FALSE))</f>
        <v>0</v>
      </c>
      <c r="E4189" t="str">
        <f t="array" ref="E4189">IF(ISLOGICAL(D4189),"",FREQUENCY(IF('Data Transformation'!$B$425:$B$8425='Bin Analysis'!$B4179,'Data Transformation'!$G$425:$G$8425),D4189))</f>
        <v/>
      </c>
      <c r="F4189" t="str">
        <f t="shared" si="522"/>
        <v/>
      </c>
      <c r="G4189">
        <f>Weighting!$H$13</f>
        <v>0</v>
      </c>
      <c r="H4189">
        <f t="array" ref="H4189">FREQUENCY(IF('Data Transformation'!$B$4:$B$8425=B4179,'Data Transformation'!$G$4:$G$8425),'Bin Analysis'!$B4189)</f>
        <v>18</v>
      </c>
      <c r="I4189">
        <f t="shared" si="523"/>
        <v>0</v>
      </c>
      <c r="J4189">
        <f t="shared" si="524"/>
        <v>0</v>
      </c>
      <c r="K4189">
        <f>J4189*Weighting!$W$13</f>
        <v>0</v>
      </c>
      <c r="M4189" s="14"/>
    </row>
    <row r="4190" spans="1:25" x14ac:dyDescent="0.25">
      <c r="A4190" s="32">
        <f>IF(Weighting!$P$14&gt;0,B4190,"")</f>
        <v>1.369</v>
      </c>
      <c r="B4190">
        <f>Weighting!$C$14</f>
        <v>1.369</v>
      </c>
      <c r="C4190">
        <f>Weighting!$F$14</f>
        <v>0</v>
      </c>
      <c r="D4190" t="b">
        <f>IF(C4190=1,'Data Transformation'!$G$3+0.5*'Data Transformation'!$W$25,IF(C4191=1,D4191-'Data Transformation'!$W$25,FALSE))</f>
        <v>0</v>
      </c>
      <c r="E4190" t="str">
        <f t="array" ref="E4190">IF(ISLOGICAL(D4190),"",FREQUENCY(IF('Data Transformation'!$B$425:$B$8425='Bin Analysis'!$B4179,'Data Transformation'!$G$425:$G$8425),D4190))</f>
        <v/>
      </c>
      <c r="F4190" t="str">
        <f t="shared" si="522"/>
        <v/>
      </c>
      <c r="G4190">
        <f>Weighting!$H$14</f>
        <v>0</v>
      </c>
      <c r="H4190">
        <f t="array" ref="H4190">FREQUENCY(IF('Data Transformation'!$B$4:$B$8425=B4179,'Data Transformation'!$G$4:$G$8425),'Bin Analysis'!$B4190)</f>
        <v>18</v>
      </c>
      <c r="I4190">
        <f t="shared" si="523"/>
        <v>0</v>
      </c>
      <c r="J4190">
        <f t="shared" si="524"/>
        <v>0</v>
      </c>
      <c r="K4190">
        <f>J4190*Weighting!$W$14</f>
        <v>0</v>
      </c>
      <c r="M4190" s="14"/>
    </row>
    <row r="4191" spans="1:25" x14ac:dyDescent="0.25">
      <c r="A4191" s="32">
        <f>IF(Weighting!$P$15&gt;0,B4191,"")</f>
        <v>1.5000009999999999</v>
      </c>
      <c r="B4191">
        <f>Weighting!$C$15</f>
        <v>1.5000009999999999</v>
      </c>
      <c r="C4191">
        <f>Weighting!$F$15</f>
        <v>0</v>
      </c>
      <c r="D4191" t="b">
        <f>IF(C4191=1,'Data Transformation'!$G$3+0.5*'Data Transformation'!$W$25,IF(C4192=1,D4192-'Data Transformation'!$W$25,FALSE))</f>
        <v>0</v>
      </c>
      <c r="E4191" t="str">
        <f t="array" ref="E4191">IF(ISLOGICAL(D4191),"",FREQUENCY(IF('Data Transformation'!$B$425:$B$8425='Bin Analysis'!$B4179,'Data Transformation'!$G$425:$G$8425),D4191))</f>
        <v/>
      </c>
      <c r="F4191" t="str">
        <f t="shared" si="522"/>
        <v/>
      </c>
      <c r="G4191">
        <f>Weighting!$H$15</f>
        <v>0</v>
      </c>
      <c r="H4191">
        <f t="array" ref="H4191">FREQUENCY(IF('Data Transformation'!$B$4:$B$8425=B4179,'Data Transformation'!$G$4:$G$8425),'Bin Analysis'!$B4191)</f>
        <v>18</v>
      </c>
      <c r="I4191">
        <f t="shared" si="523"/>
        <v>0</v>
      </c>
      <c r="J4191">
        <f t="shared" si="524"/>
        <v>0</v>
      </c>
      <c r="K4191">
        <f>J4191*Weighting!$W$15</f>
        <v>0</v>
      </c>
      <c r="M4191" s="14"/>
    </row>
    <row r="4192" spans="1:25" x14ac:dyDescent="0.25">
      <c r="A4192" s="32" t="str">
        <f>IF(Weighting!$P$16&gt;0,B4192,"")</f>
        <v/>
      </c>
      <c r="B4192">
        <f>Weighting!$C$16</f>
        <v>1.631</v>
      </c>
      <c r="C4192">
        <f>Weighting!$F$16</f>
        <v>0</v>
      </c>
      <c r="D4192" t="b">
        <f>IF(C4192=1,'Data Transformation'!$G$3+0.5*'Data Transformation'!$W$25,IF(C4193=1,D4193-'Data Transformation'!$W$25,FALSE))</f>
        <v>0</v>
      </c>
      <c r="E4192" t="str">
        <f t="array" ref="E4192">IF(ISLOGICAL(D4192),"",FREQUENCY(IF('Data Transformation'!$B$425:$B$8425='Bin Analysis'!$B4179,'Data Transformation'!$G$425:$G$8425),D4192))</f>
        <v/>
      </c>
      <c r="F4192" t="str">
        <f t="shared" si="522"/>
        <v/>
      </c>
      <c r="G4192">
        <f>Weighting!$H$16</f>
        <v>0</v>
      </c>
      <c r="H4192">
        <f t="array" ref="H4192">FREQUENCY(IF('Data Transformation'!$B$4:$B$8425=B4179,'Data Transformation'!$G$4:$G$8425),'Bin Analysis'!$B4192)</f>
        <v>18</v>
      </c>
      <c r="I4192">
        <f t="shared" si="523"/>
        <v>0</v>
      </c>
      <c r="J4192">
        <f t="shared" si="524"/>
        <v>0</v>
      </c>
      <c r="K4192">
        <f>J4192*Weighting!$W$16</f>
        <v>0</v>
      </c>
      <c r="M4192" s="14"/>
    </row>
    <row r="4193" spans="1:25" x14ac:dyDescent="0.25">
      <c r="A4193" s="32" t="str">
        <f>IF(Weighting!$P$17&gt;0,B4193,"")</f>
        <v/>
      </c>
      <c r="B4193">
        <f>Weighting!$C$17</f>
        <v>1.762</v>
      </c>
      <c r="C4193">
        <f>Weighting!$F$17</f>
        <v>0</v>
      </c>
      <c r="D4193" t="b">
        <f>IF(C4193=1,'Data Transformation'!$G$3+0.5*'Data Transformation'!$W$25,IF(C4194=1,D4194-'Data Transformation'!$W$25,FALSE))</f>
        <v>0</v>
      </c>
      <c r="E4193" t="str">
        <f t="array" ref="E4193">IF(ISLOGICAL(D4193),"",FREQUENCY(IF('Data Transformation'!$B$425:$B$8425='Bin Analysis'!$B4179,'Data Transformation'!$G$425:$G$8425),D4193))</f>
        <v/>
      </c>
      <c r="F4193" t="str">
        <f t="shared" si="522"/>
        <v/>
      </c>
      <c r="G4193">
        <f>Weighting!$H$17</f>
        <v>0</v>
      </c>
      <c r="H4193">
        <f t="array" ref="H4193">FREQUENCY(IF('Data Transformation'!$B$4:$B$8425=B4179,'Data Transformation'!$G$4:$G$8425),'Bin Analysis'!$B4193)</f>
        <v>18</v>
      </c>
      <c r="I4193">
        <f t="shared" si="523"/>
        <v>0</v>
      </c>
      <c r="J4193">
        <f t="shared" si="524"/>
        <v>0</v>
      </c>
      <c r="K4193">
        <f>J4193*Weighting!$W$17</f>
        <v>0</v>
      </c>
      <c r="M4193" s="14"/>
    </row>
    <row r="4194" spans="1:25" x14ac:dyDescent="0.25">
      <c r="A4194" s="32" t="str">
        <f>IF(Weighting!$P$18&gt;0,B4194,"")</f>
        <v/>
      </c>
      <c r="B4194">
        <f>Weighting!$C$18</f>
        <v>1.893</v>
      </c>
      <c r="C4194">
        <f>Weighting!$F$18</f>
        <v>0</v>
      </c>
      <c r="D4194" t="b">
        <f>IF(C4194=1,'Data Transformation'!$G$3+0.5*'Data Transformation'!$W$25,IF(C4195=1,D4195-'Data Transformation'!$W$25,FALSE))</f>
        <v>0</v>
      </c>
      <c r="E4194" t="str">
        <f t="array" ref="E4194">IF(ISLOGICAL(D4194),"",FREQUENCY(IF('Data Transformation'!$B$425:$B$8425='Bin Analysis'!$B4179,'Data Transformation'!$G$425:$G$8425),D4194))</f>
        <v/>
      </c>
      <c r="F4194" t="str">
        <f t="shared" si="522"/>
        <v/>
      </c>
      <c r="G4194">
        <f>Weighting!$H$18</f>
        <v>0</v>
      </c>
      <c r="H4194">
        <f t="array" ref="H4194">FREQUENCY(IF('Data Transformation'!$B$4:$B$8425=B4179,'Data Transformation'!$G$4:$G$8425),'Bin Analysis'!$B4194)</f>
        <v>18</v>
      </c>
      <c r="I4194">
        <f t="shared" si="523"/>
        <v>0</v>
      </c>
      <c r="J4194">
        <f t="shared" si="524"/>
        <v>0</v>
      </c>
      <c r="K4194">
        <f>J4194*Weighting!$W$18</f>
        <v>0</v>
      </c>
      <c r="M4194" s="14"/>
    </row>
    <row r="4195" spans="1:25" x14ac:dyDescent="0.25">
      <c r="A4195" s="32" t="str">
        <f>IF(Weighting!$P$19&gt;0,B4195,"")</f>
        <v/>
      </c>
      <c r="B4195">
        <f>Weighting!$C$19</f>
        <v>2.024</v>
      </c>
      <c r="C4195">
        <f>Weighting!$F$19</f>
        <v>0</v>
      </c>
      <c r="D4195" t="b">
        <f>IF(C4195=1,'Data Transformation'!$G$3+0.5*'Data Transformation'!$W$25,IF(C4196=1,D4196-'Data Transformation'!$W$25,FALSE))</f>
        <v>0</v>
      </c>
      <c r="E4195" t="str">
        <f t="array" ref="E4195">IF(ISLOGICAL(D4195),"",FREQUENCY(IF('Data Transformation'!$B$425:$B$8425='Bin Analysis'!$B4179,'Data Transformation'!$G$425:$G$8425),D4195))</f>
        <v/>
      </c>
      <c r="F4195" t="str">
        <f t="shared" si="522"/>
        <v/>
      </c>
      <c r="G4195">
        <f>Weighting!$H$19</f>
        <v>0</v>
      </c>
      <c r="H4195">
        <f t="array" ref="H4195">FREQUENCY(IF('Data Transformation'!$B$4:$B$8425=B4179,'Data Transformation'!$G$4:$G$8425),'Bin Analysis'!$B4195)</f>
        <v>18</v>
      </c>
      <c r="I4195">
        <f t="shared" si="523"/>
        <v>0</v>
      </c>
      <c r="J4195">
        <f t="shared" si="524"/>
        <v>0</v>
      </c>
      <c r="K4195">
        <f>J4195*Weighting!$W$19</f>
        <v>0</v>
      </c>
      <c r="M4195" s="14"/>
    </row>
    <row r="4196" spans="1:25" x14ac:dyDescent="0.25">
      <c r="A4196" s="32" t="str">
        <f>IF(Weighting!$P$20&gt;0,B4196,"")</f>
        <v/>
      </c>
      <c r="B4196">
        <f>Weighting!$C$20</f>
        <v>2.1550000000000002</v>
      </c>
      <c r="C4196">
        <f>Weighting!$F$20</f>
        <v>0</v>
      </c>
      <c r="D4196" t="b">
        <f>IF(C4196=1,'Data Transformation'!$G$3+0.5*'Data Transformation'!$W$25,IF(C4197=1,D4197-'Data Transformation'!$W$25,FALSE))</f>
        <v>0</v>
      </c>
      <c r="E4196" t="str">
        <f t="array" ref="E4196">IF(ISLOGICAL(D4196),"",FREQUENCY(IF('Data Transformation'!$B$425:$B$8425='Bin Analysis'!$B4179,'Data Transformation'!$G$425:$G$8425),D4196))</f>
        <v/>
      </c>
      <c r="F4196" t="str">
        <f t="shared" si="522"/>
        <v/>
      </c>
      <c r="G4196">
        <f>Weighting!$H$20</f>
        <v>0</v>
      </c>
      <c r="H4196">
        <f t="array" ref="H4196">FREQUENCY(IF('Data Transformation'!$B$4:$B$8425=B4179,'Data Transformation'!$G$4:$G$8425),'Bin Analysis'!$B4196)</f>
        <v>18</v>
      </c>
      <c r="I4196">
        <f t="shared" si="523"/>
        <v>0</v>
      </c>
      <c r="J4196">
        <f t="shared" si="524"/>
        <v>0</v>
      </c>
      <c r="K4196">
        <f>J4196*Weighting!$W$20</f>
        <v>0</v>
      </c>
      <c r="M4196" s="14"/>
    </row>
    <row r="4197" spans="1:25" x14ac:dyDescent="0.25">
      <c r="A4197" s="32" t="str">
        <f>IF(Weighting!$P$21&gt;0,B4197,"")</f>
        <v/>
      </c>
      <c r="B4197">
        <f>Weighting!$C$21</f>
        <v>2.2860000000000005</v>
      </c>
      <c r="C4197">
        <f>Weighting!$F$21</f>
        <v>0</v>
      </c>
      <c r="D4197" t="b">
        <f>IF(C4197=1,'Data Transformation'!$G$3+0.5*'Data Transformation'!$W$25,IF(C4198=1,D4198-'Data Transformation'!$W$25,FALSE))</f>
        <v>0</v>
      </c>
      <c r="E4197" t="str">
        <f t="array" ref="E4197">IF(ISLOGICAL(D4197),"",FREQUENCY(IF('Data Transformation'!$B$425:$B$8425='Bin Analysis'!$B4179,'Data Transformation'!$G$425:$G$8425),D4197))</f>
        <v/>
      </c>
      <c r="F4197" t="str">
        <f t="shared" si="522"/>
        <v/>
      </c>
      <c r="G4197">
        <f>Weighting!$H$21</f>
        <v>0</v>
      </c>
      <c r="H4197">
        <f t="array" ref="H4197">FREQUENCY(IF('Data Transformation'!$B$4:$B$8425=B4179,'Data Transformation'!$G$4:$G$8425),'Bin Analysis'!$B4197)</f>
        <v>18</v>
      </c>
      <c r="I4197">
        <f t="shared" si="523"/>
        <v>0</v>
      </c>
      <c r="J4197">
        <f t="shared" si="524"/>
        <v>0</v>
      </c>
      <c r="K4197">
        <f>J4197*Weighting!$W$21</f>
        <v>0</v>
      </c>
      <c r="M4197" s="14"/>
    </row>
    <row r="4198" spans="1:25" x14ac:dyDescent="0.25">
      <c r="A4198" s="32" t="str">
        <f>IF(Weighting!$P$22&gt;0,B4198,"")</f>
        <v/>
      </c>
      <c r="B4198">
        <f>Weighting!$C$22</f>
        <v>2.4170000000000007</v>
      </c>
      <c r="C4198">
        <f>Weighting!$F$22</f>
        <v>0</v>
      </c>
      <c r="D4198" t="b">
        <f>IF(C4198=1,'Data Transformation'!$G$3+0.5*'Data Transformation'!$W$25,IF(C4199=1,D4199-'Data Transformation'!$W$25,FALSE))</f>
        <v>0</v>
      </c>
      <c r="E4198" t="str">
        <f t="array" ref="E4198">IF(ISLOGICAL(D4198),"",FREQUENCY(IF('Data Transformation'!$B$425:$B$8425='Bin Analysis'!$B4179,'Data Transformation'!$G$425:$G$8425),D4198))</f>
        <v/>
      </c>
      <c r="F4198" t="str">
        <f t="shared" si="522"/>
        <v/>
      </c>
      <c r="G4198">
        <f>Weighting!$H$22</f>
        <v>0</v>
      </c>
      <c r="H4198">
        <f t="array" ref="H4198">FREQUENCY(IF('Data Transformation'!$B$4:$B$8425=B4179,'Data Transformation'!$G$4:$G$8425),'Bin Analysis'!$B4198)</f>
        <v>18</v>
      </c>
      <c r="I4198">
        <f t="shared" si="523"/>
        <v>0</v>
      </c>
      <c r="J4198">
        <f t="shared" si="524"/>
        <v>0</v>
      </c>
      <c r="K4198">
        <f>J4198*Weighting!$W$22</f>
        <v>0</v>
      </c>
      <c r="M4198" s="14"/>
    </row>
    <row r="4199" spans="1:25" x14ac:dyDescent="0.25">
      <c r="A4199" s="32" t="str">
        <f>IF(Weighting!$P$23&gt;0,B4199,"")</f>
        <v/>
      </c>
      <c r="B4199">
        <f>Weighting!$C$23</f>
        <v>2.5480000000000009</v>
      </c>
      <c r="C4199">
        <f>Weighting!$F$23</f>
        <v>0</v>
      </c>
      <c r="D4199" t="b">
        <f>IF(C4199=1,'Data Transformation'!$G$3+0.5*'Data Transformation'!$W$25,IF(C4200=1,D4200-'Data Transformation'!$W$25,FALSE))</f>
        <v>0</v>
      </c>
      <c r="E4199" t="str">
        <f t="array" ref="E4199">IF(ISLOGICAL(D4199),"",FREQUENCY(IF('Data Transformation'!$B$425:$B$8425='Bin Analysis'!$B4179,'Data Transformation'!$G$425:$G$8425),D4199))</f>
        <v/>
      </c>
      <c r="F4199" t="str">
        <f t="shared" si="522"/>
        <v/>
      </c>
      <c r="G4199">
        <f>Weighting!$H$23</f>
        <v>0</v>
      </c>
      <c r="H4199">
        <f t="array" ref="H4199">FREQUENCY(IF('Data Transformation'!$B$4:$B$8425=B4179,'Data Transformation'!$G$4:$G$8425),'Bin Analysis'!$B4199)</f>
        <v>18</v>
      </c>
      <c r="I4199">
        <f t="shared" si="523"/>
        <v>0</v>
      </c>
      <c r="J4199">
        <f t="shared" si="524"/>
        <v>0</v>
      </c>
      <c r="K4199">
        <f>J4199*Weighting!$W$23</f>
        <v>0</v>
      </c>
      <c r="M4199" s="14"/>
    </row>
    <row r="4200" spans="1:25" x14ac:dyDescent="0.25">
      <c r="A4200" s="32" t="str">
        <f>IF(Weighting!$P$24&gt;0,B4200,"")</f>
        <v/>
      </c>
      <c r="B4200">
        <f>Weighting!$C$24</f>
        <v>2.6790000000000012</v>
      </c>
      <c r="C4200">
        <f>Weighting!$F$24</f>
        <v>0</v>
      </c>
      <c r="D4200" t="b">
        <f>IF(C4200=1,'Data Transformation'!$G$3+0.5*'Data Transformation'!$W$25,IF(C4201=1,D4201-'Data Transformation'!$W$25,FALSE))</f>
        <v>0</v>
      </c>
      <c r="E4200" t="str">
        <f t="array" ref="E4200">IF(ISLOGICAL(D4200),"",FREQUENCY(IF('Data Transformation'!$B$425:$B$8425='Bin Analysis'!$B4179,'Data Transformation'!$G$425:$G$8425),D4200))</f>
        <v/>
      </c>
      <c r="F4200" t="str">
        <f t="shared" si="522"/>
        <v/>
      </c>
      <c r="G4200">
        <f>Weighting!$H$24</f>
        <v>0</v>
      </c>
      <c r="H4200">
        <f t="array" ref="H4200">FREQUENCY(IF('Data Transformation'!$B$4:$B$8425=B4179,'Data Transformation'!$G$4:$G$8425),'Bin Analysis'!$B4200)</f>
        <v>18</v>
      </c>
      <c r="I4200">
        <f t="shared" si="523"/>
        <v>0</v>
      </c>
      <c r="J4200">
        <f t="shared" si="524"/>
        <v>0</v>
      </c>
      <c r="K4200">
        <f>J4200*Weighting!$W$24</f>
        <v>0</v>
      </c>
      <c r="M4200" s="14"/>
    </row>
    <row r="4201" spans="1:25" x14ac:dyDescent="0.25">
      <c r="A4201" s="32" t="str">
        <f>IF(Weighting!$P$25&gt;0,B4201,"")</f>
        <v/>
      </c>
      <c r="B4201">
        <f>Weighting!$C$25</f>
        <v>2.8100000000000014</v>
      </c>
      <c r="C4201">
        <f>Weighting!$F$25</f>
        <v>0</v>
      </c>
      <c r="D4201" t="b">
        <f>IF(C4201=1,'Data Transformation'!$G$3+0.5*'Data Transformation'!$W$25,IF(C4202=1,D4202-'Data Transformation'!$W$25,FALSE))</f>
        <v>0</v>
      </c>
      <c r="E4201" t="str">
        <f t="array" ref="E4201">IF(ISLOGICAL(D4201),"",FREQUENCY(IF('Data Transformation'!$B$425:$B$8425='Bin Analysis'!$B4179,'Data Transformation'!$G$425:$G$8425),D4201))</f>
        <v/>
      </c>
      <c r="F4201" t="str">
        <f t="shared" si="522"/>
        <v/>
      </c>
      <c r="G4201">
        <f>Weighting!$H$25</f>
        <v>0</v>
      </c>
      <c r="H4201">
        <f t="array" ref="H4201">FREQUENCY(IF('Data Transformation'!$B$4:$B$8425=B4179,'Data Transformation'!$G$4:$G$8425),'Bin Analysis'!$B4201)</f>
        <v>18</v>
      </c>
      <c r="I4201">
        <f t="shared" si="523"/>
        <v>0</v>
      </c>
      <c r="J4201">
        <f t="shared" si="524"/>
        <v>0</v>
      </c>
      <c r="K4201">
        <f>J4201*Weighting!$W$25</f>
        <v>0</v>
      </c>
      <c r="M4201" s="14"/>
    </row>
    <row r="4202" spans="1:25" x14ac:dyDescent="0.25">
      <c r="N4202" s="55"/>
      <c r="O4202"/>
      <c r="P4202"/>
      <c r="Q4202"/>
      <c r="R4202"/>
    </row>
    <row r="4203" spans="1:25" ht="23.25" x14ac:dyDescent="0.35">
      <c r="A4203" s="21" t="s">
        <v>0</v>
      </c>
      <c r="B4203" s="21">
        <f>IFERROR(VLOOKUP(C4203,'Data Transformation'!$L$6:$M$426,2,FALSE),"")</f>
        <v>175</v>
      </c>
      <c r="C4203" s="21">
        <f>C4179+1</f>
        <v>175</v>
      </c>
      <c r="D4203" s="21"/>
      <c r="E4203" s="21"/>
      <c r="F4203" s="21"/>
      <c r="G4203" s="21"/>
      <c r="H4203" s="22"/>
      <c r="I4203" s="22"/>
      <c r="J4203" s="22"/>
      <c r="K4203" s="21"/>
      <c r="L4203" s="21">
        <f>B4203</f>
        <v>175</v>
      </c>
      <c r="M4203" s="23">
        <f>INDEX('Data Transformation'!$O$4:$O$424,MATCH($B4203,'Data Transformation'!$M$4:$M$424,0),MATCH($M$2,'Data Transformation'!$O$3,0))</f>
        <v>20</v>
      </c>
      <c r="N4203" s="27">
        <f>IF('Input and Summary Results'!$J$16="minimum",'Bin Analysis'!X4204/(M4203-1),'Bin Analysis'!Y4203/('Bin Analysis'!M4203-1))</f>
        <v>5.2631578947368418E-2</v>
      </c>
      <c r="O4203" s="27">
        <f>IF(M4203=FALSE,NA(),(VLOOKUP(1,C4206:K4225,4,FALSE))/(M4203-1))</f>
        <v>0.15789473684210525</v>
      </c>
      <c r="P4203" s="27">
        <f>IF(M4203=FALSE,NA(),SUM(J4206:J4225)/Weighting!$S$5)</f>
        <v>0.8</v>
      </c>
      <c r="Q4203" s="27">
        <f>IF(M4203=FALSE,NA(),SUM(K4206:K4225)/Weighting!$S$6)</f>
        <v>0.73913043478260865</v>
      </c>
      <c r="R4203" s="27">
        <f>IF(M4203=FALSE,NA(),(VLOOKUP(1,G4206:K4225,3,FALSE))/(M4203-1))</f>
        <v>0.31578947368421051</v>
      </c>
      <c r="S4203" s="22" t="str">
        <f>IF(M4203=FALSE,NA(),IF(SUM(J4206:J4225)=2,"yes","no"))</f>
        <v>no</v>
      </c>
      <c r="X4203" s="2" cm="2">
        <f t="array" ref="X4203:X4204">FREQUENCY(IF('Data Transformation'!$B$425:$B$6424='Bin Analysis'!L4203,'Data Transformation'!$G$425:$G$6424),'Data Transformation'!$U$11)</f>
        <v>18</v>
      </c>
      <c r="Y4203" s="2" cm="2">
        <f t="array" ref="Y4203:Y4204">FREQUENCY(IF('Data Transformation'!$B$425:$B$6424='Bin Analysis'!L4203,'Data Transformation'!$G$425:$G$6424),'Data Transformation'!$U$12)</f>
        <v>15</v>
      </c>
    </row>
    <row r="4204" spans="1:25" x14ac:dyDescent="0.25">
      <c r="A4204" s="14" t="s">
        <v>66</v>
      </c>
      <c r="B4204" t="s">
        <v>47</v>
      </c>
      <c r="C4204" t="s">
        <v>5</v>
      </c>
      <c r="D4204" t="s">
        <v>99</v>
      </c>
      <c r="E4204" t="s">
        <v>100</v>
      </c>
      <c r="F4204" t="s">
        <v>101</v>
      </c>
      <c r="G4204" t="s">
        <v>69</v>
      </c>
      <c r="H4204" t="s">
        <v>31</v>
      </c>
      <c r="I4204" t="s">
        <v>32</v>
      </c>
      <c r="J4204" t="s">
        <v>46</v>
      </c>
      <c r="K4204" s="14" t="s">
        <v>45</v>
      </c>
      <c r="M4204" s="14"/>
      <c r="X4204" s="2">
        <v>1</v>
      </c>
      <c r="Y4204" s="2">
        <v>4</v>
      </c>
    </row>
    <row r="4205" spans="1:25" x14ac:dyDescent="0.25">
      <c r="A4205" s="32"/>
      <c r="D4205" t="b">
        <f>IF(C4205=1,'Data Transformation'!$G$3+0.5*'Data Transformation'!$W$25,IF(C4206=1,D4206-'Data Transformation'!$W$25,FALSE))</f>
        <v>0</v>
      </c>
      <c r="E4205" t="str">
        <f t="array" ref="E4205">IF(ISLOGICAL(D4205),"",FREQUENCY(IF('Data Transformation'!$B$425:$B$8425='Bin Analysis'!$B4203,'Data Transformation'!$G$425:$G$8425),D4205))</f>
        <v/>
      </c>
      <c r="F4205" t="str">
        <f>IF(ISLOGICAL(D4205),"",E4205-E4204)</f>
        <v/>
      </c>
      <c r="M4205" s="14"/>
    </row>
    <row r="4206" spans="1:25" x14ac:dyDescent="0.25">
      <c r="A4206" s="32">
        <f>IF(Weighting!$P$6&gt;0,B4206,"")</f>
        <v>0.32100000000000001</v>
      </c>
      <c r="B4206">
        <f>Weighting!$C$6</f>
        <v>0.32100000000000001</v>
      </c>
      <c r="C4206">
        <f>Weighting!$F$6</f>
        <v>0</v>
      </c>
      <c r="D4206" t="b">
        <f>IF(C4206=1,'Data Transformation'!$G$3+0.5*'Data Transformation'!$W$25,IF(C4207=1,D4207-'Data Transformation'!$W$25,FALSE))</f>
        <v>0</v>
      </c>
      <c r="E4206" t="str">
        <f t="array" ref="E4206">IF(ISLOGICAL(D4206),"",FREQUENCY(IF('Data Transformation'!$B$425:$B$8425='Bin Analysis'!$B4203,'Data Transformation'!$G$425:$G$8425),D4206))</f>
        <v/>
      </c>
      <c r="F4206" t="str">
        <f>IF(ISLOGICAL(D4206),"",E4206-E4205)</f>
        <v/>
      </c>
      <c r="G4206">
        <f>Weighting!$H$6</f>
        <v>1</v>
      </c>
      <c r="H4206">
        <f t="array" ref="H4206">FREQUENCY(IF('Data Transformation'!$B$4:$B$8425=B4203,'Data Transformation'!$G$4:$G$8425),'Bin Analysis'!$B4206)</f>
        <v>6</v>
      </c>
      <c r="I4206">
        <f>H4206-H4205</f>
        <v>6</v>
      </c>
      <c r="J4206">
        <f>IF(I4206=0,0,1)</f>
        <v>1</v>
      </c>
      <c r="K4206">
        <f>J4206*Weighting!$W$6</f>
        <v>1</v>
      </c>
      <c r="M4206" s="14"/>
    </row>
    <row r="4207" spans="1:25" x14ac:dyDescent="0.25">
      <c r="A4207" s="32">
        <f>IF(Weighting!$P$7&gt;0,B4207,"")</f>
        <v>0.45200000000000001</v>
      </c>
      <c r="B4207">
        <f>Weighting!$C$7</f>
        <v>0.45200000000000001</v>
      </c>
      <c r="C4207">
        <f>Weighting!$F$7</f>
        <v>0</v>
      </c>
      <c r="D4207" t="b">
        <f>IF(C4207=1,'Data Transformation'!$G$3+0.5*'Data Transformation'!$W$25,IF(C4208=1,D4208-'Data Transformation'!$W$25,FALSE))</f>
        <v>0</v>
      </c>
      <c r="E4207" t="str">
        <f t="array" ref="E4207">IF(ISLOGICAL(D4207),"",FREQUENCY(IF('Data Transformation'!$B$425:$B$8425='Bin Analysis'!$B4203,'Data Transformation'!$G$425:$G$8425),D4207))</f>
        <v/>
      </c>
      <c r="F4207" t="str">
        <f t="shared" ref="F4207:F4225" si="525">IF(ISLOGICAL(D4207),"",E4207-E4206)</f>
        <v/>
      </c>
      <c r="G4207">
        <f>Weighting!$H$7</f>
        <v>0</v>
      </c>
      <c r="H4207">
        <f t="array" ref="H4207">FREQUENCY(IF('Data Transformation'!$B$4:$B$8425=B4203,'Data Transformation'!$G$4:$G$8425),'Bin Analysis'!$B4207)</f>
        <v>8</v>
      </c>
      <c r="I4207">
        <f t="shared" ref="I4207:I4225" si="526">H4207-H4206</f>
        <v>2</v>
      </c>
      <c r="J4207">
        <f>IF(I4207=0,0,1)</f>
        <v>1</v>
      </c>
      <c r="K4207">
        <f>J4207*Weighting!$W$7</f>
        <v>2</v>
      </c>
      <c r="M4207" s="14"/>
    </row>
    <row r="4208" spans="1:25" x14ac:dyDescent="0.25">
      <c r="A4208" s="32">
        <f>IF(Weighting!$P$8&gt;0,B4208,"")</f>
        <v>0.58299999999999996</v>
      </c>
      <c r="B4208">
        <f>Weighting!$C$8</f>
        <v>0.58299999999999996</v>
      </c>
      <c r="C4208">
        <f>Weighting!$F$8</f>
        <v>0</v>
      </c>
      <c r="D4208" t="b">
        <f>IF(C4208=1,'Data Transformation'!$G$3+0.5*'Data Transformation'!$W$25,IF(C4209=1,D4209-'Data Transformation'!$W$25,FALSE))</f>
        <v>0</v>
      </c>
      <c r="E4208" t="str">
        <f t="array" ref="E4208">IF(ISLOGICAL(D4208),"",FREQUENCY(IF('Data Transformation'!$B$425:$B$8425='Bin Analysis'!$B4203,'Data Transformation'!$G$425:$G$8425),D4208))</f>
        <v/>
      </c>
      <c r="F4208" t="str">
        <f t="shared" si="525"/>
        <v/>
      </c>
      <c r="G4208">
        <f>Weighting!$H$8</f>
        <v>0</v>
      </c>
      <c r="H4208">
        <f t="array" ref="H4208">FREQUENCY(IF('Data Transformation'!$B$4:$B$8425=B4203,'Data Transformation'!$G$4:$G$8425),'Bin Analysis'!$B4208)</f>
        <v>11</v>
      </c>
      <c r="I4208">
        <f t="shared" si="526"/>
        <v>3</v>
      </c>
      <c r="J4208">
        <f t="shared" ref="J4208:J4225" si="527">IF(I4208=0,0,1)</f>
        <v>1</v>
      </c>
      <c r="K4208">
        <f>J4208*Weighting!$W$8</f>
        <v>3</v>
      </c>
      <c r="M4208" s="14"/>
    </row>
    <row r="4209" spans="1:13" x14ac:dyDescent="0.25">
      <c r="A4209" s="32">
        <f>IF(Weighting!$P$9&gt;0,B4209,"")</f>
        <v>0.71399999999999997</v>
      </c>
      <c r="B4209" s="50">
        <f>Weighting!$C$9</f>
        <v>0.71399999999999997</v>
      </c>
      <c r="C4209">
        <f>Weighting!$F$9</f>
        <v>0</v>
      </c>
      <c r="D4209" t="b">
        <f>IF(C4209=1,'Data Transformation'!$G$3+0.5*'Data Transformation'!$W$25,IF(C4210=1,D4210-'Data Transformation'!$W$25,FALSE))</f>
        <v>0</v>
      </c>
      <c r="E4209" t="str">
        <f t="array" ref="E4209">IF(ISLOGICAL(D4209),"",FREQUENCY(IF('Data Transformation'!$B$425:$B$8425='Bin Analysis'!$B4203,'Data Transformation'!$G$425:$G$8425),D4209))</f>
        <v/>
      </c>
      <c r="F4209" t="str">
        <f t="shared" si="525"/>
        <v/>
      </c>
      <c r="G4209">
        <f>Weighting!$H$9</f>
        <v>0</v>
      </c>
      <c r="H4209">
        <f t="array" ref="H4209">FREQUENCY(IF('Data Transformation'!$B$4:$B$8425=B4203,'Data Transformation'!$G$4:$G$8425),'Bin Analysis'!$B4209)</f>
        <v>12</v>
      </c>
      <c r="I4209">
        <f t="shared" si="526"/>
        <v>1</v>
      </c>
      <c r="J4209">
        <f t="shared" si="527"/>
        <v>1</v>
      </c>
      <c r="K4209">
        <f>J4209*Weighting!$W$9</f>
        <v>3</v>
      </c>
      <c r="M4209" s="14"/>
    </row>
    <row r="4210" spans="1:13" x14ac:dyDescent="0.25">
      <c r="A4210" s="32">
        <f>IF(Weighting!$P$10&gt;0,B4210,"")</f>
        <v>0.84499999999999997</v>
      </c>
      <c r="B4210">
        <f>Weighting!$C$10</f>
        <v>0.84499999999999997</v>
      </c>
      <c r="C4210">
        <f>Weighting!$F$10</f>
        <v>0</v>
      </c>
      <c r="D4210" t="b">
        <f>IF(C4210=1,'Data Transformation'!$G$3+0.5*'Data Transformation'!$W$25,IF(C4211=1,D4211-'Data Transformation'!$W$25,FALSE))</f>
        <v>0</v>
      </c>
      <c r="E4210" t="str">
        <f t="array" ref="E4210">IF(ISLOGICAL(D4210),"",FREQUENCY(IF('Data Transformation'!$B$425:$B$8425='Bin Analysis'!$B4203,'Data Transformation'!$G$425:$G$8425),D4210))</f>
        <v/>
      </c>
      <c r="F4210" t="str">
        <f t="shared" si="525"/>
        <v/>
      </c>
      <c r="G4210">
        <f>Weighting!$H$10</f>
        <v>0</v>
      </c>
      <c r="H4210">
        <f t="array" ref="H4210">FREQUENCY(IF('Data Transformation'!$B$4:$B$8425=B4203,'Data Transformation'!$G$4:$G$8425),'Bin Analysis'!$B4210)</f>
        <v>13</v>
      </c>
      <c r="I4210">
        <f t="shared" si="526"/>
        <v>1</v>
      </c>
      <c r="J4210">
        <f t="shared" si="527"/>
        <v>1</v>
      </c>
      <c r="K4210">
        <f>J4210*Weighting!$W$10</f>
        <v>3</v>
      </c>
      <c r="M4210" s="14"/>
    </row>
    <row r="4211" spans="1:13" x14ac:dyDescent="0.25">
      <c r="A4211" s="32">
        <f>IF(Weighting!$P$11&gt;0,B4211,"")</f>
        <v>0.97599999999999998</v>
      </c>
      <c r="B4211">
        <f>Weighting!$C$11</f>
        <v>0.97599999999999998</v>
      </c>
      <c r="C4211">
        <f>Weighting!$F$11</f>
        <v>0</v>
      </c>
      <c r="D4211">
        <f>IF(C4211=1,'Data Transformation'!$G$3+0.5*'Data Transformation'!$W$25,IF(C4212=1,D4212-'Data Transformation'!$W$25,FALSE))</f>
        <v>0.86899999999999999</v>
      </c>
      <c r="E4211">
        <f t="array" ref="E4211">IF(ISLOGICAL(D4211),"",FREQUENCY(IF('Data Transformation'!$B$425:$B$8425='Bin Analysis'!$B4203,'Data Transformation'!$G$425:$G$8425),D4211))</f>
        <v>15</v>
      </c>
      <c r="F4211" t="e">
        <f t="shared" si="525"/>
        <v>#VALUE!</v>
      </c>
      <c r="G4211">
        <f>Weighting!$H$11</f>
        <v>0</v>
      </c>
      <c r="H4211">
        <f t="array" ref="H4211">FREQUENCY(IF('Data Transformation'!$B$4:$B$8425=B4203,'Data Transformation'!$G$4:$G$8425),'Bin Analysis'!$B4211)</f>
        <v>16</v>
      </c>
      <c r="I4211">
        <f t="shared" si="526"/>
        <v>3</v>
      </c>
      <c r="J4211">
        <f t="shared" si="527"/>
        <v>1</v>
      </c>
      <c r="K4211">
        <f>J4211*Weighting!$W$11</f>
        <v>2</v>
      </c>
      <c r="M4211" s="14"/>
    </row>
    <row r="4212" spans="1:13" x14ac:dyDescent="0.25">
      <c r="A4212" s="32">
        <f>IF(Weighting!$P$12&gt;0,B4212,"")</f>
        <v>1.107</v>
      </c>
      <c r="B4212">
        <f>Weighting!$C$12</f>
        <v>1.107</v>
      </c>
      <c r="C4212">
        <f>Weighting!$F$12</f>
        <v>1</v>
      </c>
      <c r="D4212">
        <f>IF(C4212=1,'Data Transformation'!$G$3+0.5*'Data Transformation'!$W$25,IF(C4213=1,D4213-'Data Transformation'!$W$25,FALSE))</f>
        <v>1.131</v>
      </c>
      <c r="E4212">
        <f t="array" ref="E4212">IF(ISLOGICAL(D4212),"",FREQUENCY(IF('Data Transformation'!$B$425:$B$8425='Bin Analysis'!$B4203,'Data Transformation'!$G$425:$G$8425),D4212))</f>
        <v>18</v>
      </c>
      <c r="F4212">
        <f t="shared" si="525"/>
        <v>3</v>
      </c>
      <c r="G4212">
        <f>Weighting!$H$12</f>
        <v>0</v>
      </c>
      <c r="H4212">
        <f t="array" ref="H4212">FREQUENCY(IF('Data Transformation'!$B$4:$B$8425=B4203,'Data Transformation'!$G$4:$G$8425),'Bin Analysis'!$B4212)</f>
        <v>19</v>
      </c>
      <c r="I4212">
        <f t="shared" si="526"/>
        <v>3</v>
      </c>
      <c r="J4212">
        <f t="shared" si="527"/>
        <v>1</v>
      </c>
      <c r="K4212">
        <f>J4212*Weighting!$W$12</f>
        <v>1</v>
      </c>
      <c r="M4212" s="14"/>
    </row>
    <row r="4213" spans="1:13" x14ac:dyDescent="0.25">
      <c r="A4213" s="32">
        <f>IF(Weighting!$P$13&gt;0,B4213,"")</f>
        <v>1.238</v>
      </c>
      <c r="B4213">
        <f>Weighting!$C$13</f>
        <v>1.238</v>
      </c>
      <c r="C4213">
        <f>Weighting!$F$13</f>
        <v>0</v>
      </c>
      <c r="D4213" t="b">
        <f>IF(C4213=1,'Data Transformation'!$G$3+0.5*'Data Transformation'!$W$25,IF(C4214=1,D4214-'Data Transformation'!$W$25,FALSE))</f>
        <v>0</v>
      </c>
      <c r="E4213" t="str">
        <f t="array" ref="E4213">IF(ISLOGICAL(D4213),"",FREQUENCY(IF('Data Transformation'!$B$425:$B$8425='Bin Analysis'!$B4203,'Data Transformation'!$G$425:$G$8425),D4213))</f>
        <v/>
      </c>
      <c r="F4213" t="str">
        <f t="shared" si="525"/>
        <v/>
      </c>
      <c r="G4213">
        <f>Weighting!$H$13</f>
        <v>0</v>
      </c>
      <c r="H4213">
        <f t="array" ref="H4213">FREQUENCY(IF('Data Transformation'!$B$4:$B$8425=B4203,'Data Transformation'!$G$4:$G$8425),'Bin Analysis'!$B4213)</f>
        <v>20</v>
      </c>
      <c r="I4213">
        <f t="shared" si="526"/>
        <v>1</v>
      </c>
      <c r="J4213">
        <f t="shared" si="527"/>
        <v>1</v>
      </c>
      <c r="K4213">
        <f>J4213*Weighting!$W$13</f>
        <v>2</v>
      </c>
      <c r="M4213" s="14"/>
    </row>
    <row r="4214" spans="1:13" x14ac:dyDescent="0.25">
      <c r="A4214" s="32">
        <f>IF(Weighting!$P$14&gt;0,B4214,"")</f>
        <v>1.369</v>
      </c>
      <c r="B4214">
        <f>Weighting!$C$14</f>
        <v>1.369</v>
      </c>
      <c r="C4214">
        <f>Weighting!$F$14</f>
        <v>0</v>
      </c>
      <c r="D4214" t="b">
        <f>IF(C4214=1,'Data Transformation'!$G$3+0.5*'Data Transformation'!$W$25,IF(C4215=1,D4215-'Data Transformation'!$W$25,FALSE))</f>
        <v>0</v>
      </c>
      <c r="E4214" t="str">
        <f t="array" ref="E4214">IF(ISLOGICAL(D4214),"",FREQUENCY(IF('Data Transformation'!$B$425:$B$8425='Bin Analysis'!$B4203,'Data Transformation'!$G$425:$G$8425),D4214))</f>
        <v/>
      </c>
      <c r="F4214" t="str">
        <f t="shared" si="525"/>
        <v/>
      </c>
      <c r="G4214">
        <f>Weighting!$H$14</f>
        <v>0</v>
      </c>
      <c r="H4214">
        <f t="array" ref="H4214">FREQUENCY(IF('Data Transformation'!$B$4:$B$8425=B4203,'Data Transformation'!$G$4:$G$8425),'Bin Analysis'!$B4214)</f>
        <v>20</v>
      </c>
      <c r="I4214">
        <f t="shared" si="526"/>
        <v>0</v>
      </c>
      <c r="J4214">
        <f t="shared" si="527"/>
        <v>0</v>
      </c>
      <c r="K4214">
        <f>J4214*Weighting!$W$14</f>
        <v>0</v>
      </c>
      <c r="M4214" s="14"/>
    </row>
    <row r="4215" spans="1:13" x14ac:dyDescent="0.25">
      <c r="A4215" s="32">
        <f>IF(Weighting!$P$15&gt;0,B4215,"")</f>
        <v>1.5000009999999999</v>
      </c>
      <c r="B4215">
        <f>Weighting!$C$15</f>
        <v>1.5000009999999999</v>
      </c>
      <c r="C4215">
        <f>Weighting!$F$15</f>
        <v>0</v>
      </c>
      <c r="D4215" t="b">
        <f>IF(C4215=1,'Data Transformation'!$G$3+0.5*'Data Transformation'!$W$25,IF(C4216=1,D4216-'Data Transformation'!$W$25,FALSE))</f>
        <v>0</v>
      </c>
      <c r="E4215" t="str">
        <f t="array" ref="E4215">IF(ISLOGICAL(D4215),"",FREQUENCY(IF('Data Transformation'!$B$425:$B$8425='Bin Analysis'!$B4203,'Data Transformation'!$G$425:$G$8425),D4215))</f>
        <v/>
      </c>
      <c r="F4215" t="str">
        <f t="shared" si="525"/>
        <v/>
      </c>
      <c r="G4215">
        <f>Weighting!$H$15</f>
        <v>0</v>
      </c>
      <c r="H4215">
        <f t="array" ref="H4215">FREQUENCY(IF('Data Transformation'!$B$4:$B$8425=B4203,'Data Transformation'!$G$4:$G$8425),'Bin Analysis'!$B4215)</f>
        <v>20</v>
      </c>
      <c r="I4215">
        <f t="shared" si="526"/>
        <v>0</v>
      </c>
      <c r="J4215">
        <f t="shared" si="527"/>
        <v>0</v>
      </c>
      <c r="K4215">
        <f>J4215*Weighting!$W$15</f>
        <v>0</v>
      </c>
      <c r="M4215" s="14"/>
    </row>
    <row r="4216" spans="1:13" x14ac:dyDescent="0.25">
      <c r="A4216" s="32" t="str">
        <f>IF(Weighting!$P$16&gt;0,B4216,"")</f>
        <v/>
      </c>
      <c r="B4216">
        <f>Weighting!$C$16</f>
        <v>1.631</v>
      </c>
      <c r="C4216">
        <f>Weighting!$F$16</f>
        <v>0</v>
      </c>
      <c r="D4216" t="b">
        <f>IF(C4216=1,'Data Transformation'!$G$3+0.5*'Data Transformation'!$W$25,IF(C4217=1,D4217-'Data Transformation'!$W$25,FALSE))</f>
        <v>0</v>
      </c>
      <c r="E4216" t="str">
        <f t="array" ref="E4216">IF(ISLOGICAL(D4216),"",FREQUENCY(IF('Data Transformation'!$B$425:$B$8425='Bin Analysis'!$B4203,'Data Transformation'!$G$425:$G$8425),D4216))</f>
        <v/>
      </c>
      <c r="F4216" t="str">
        <f t="shared" si="525"/>
        <v/>
      </c>
      <c r="G4216">
        <f>Weighting!$H$16</f>
        <v>0</v>
      </c>
      <c r="H4216">
        <f t="array" ref="H4216">FREQUENCY(IF('Data Transformation'!$B$4:$B$8425=B4203,'Data Transformation'!$G$4:$G$8425),'Bin Analysis'!$B4216)</f>
        <v>20</v>
      </c>
      <c r="I4216">
        <f t="shared" si="526"/>
        <v>0</v>
      </c>
      <c r="J4216">
        <f t="shared" si="527"/>
        <v>0</v>
      </c>
      <c r="K4216">
        <f>J4216*Weighting!$W$16</f>
        <v>0</v>
      </c>
      <c r="M4216" s="14"/>
    </row>
    <row r="4217" spans="1:13" x14ac:dyDescent="0.25">
      <c r="A4217" s="32" t="str">
        <f>IF(Weighting!$P$17&gt;0,B4217,"")</f>
        <v/>
      </c>
      <c r="B4217">
        <f>Weighting!$C$17</f>
        <v>1.762</v>
      </c>
      <c r="C4217">
        <f>Weighting!$F$17</f>
        <v>0</v>
      </c>
      <c r="D4217" t="b">
        <f>IF(C4217=1,'Data Transformation'!$G$3+0.5*'Data Transformation'!$W$25,IF(C4218=1,D4218-'Data Transformation'!$W$25,FALSE))</f>
        <v>0</v>
      </c>
      <c r="E4217" t="str">
        <f t="array" ref="E4217">IF(ISLOGICAL(D4217),"",FREQUENCY(IF('Data Transformation'!$B$425:$B$8425='Bin Analysis'!$B4203,'Data Transformation'!$G$425:$G$8425),D4217))</f>
        <v/>
      </c>
      <c r="F4217" t="str">
        <f t="shared" si="525"/>
        <v/>
      </c>
      <c r="G4217">
        <f>Weighting!$H$17</f>
        <v>0</v>
      </c>
      <c r="H4217">
        <f t="array" ref="H4217">FREQUENCY(IF('Data Transformation'!$B$4:$B$8425=B4203,'Data Transformation'!$G$4:$G$8425),'Bin Analysis'!$B4217)</f>
        <v>20</v>
      </c>
      <c r="I4217">
        <f t="shared" si="526"/>
        <v>0</v>
      </c>
      <c r="J4217">
        <f t="shared" si="527"/>
        <v>0</v>
      </c>
      <c r="K4217">
        <f>J4217*Weighting!$W$17</f>
        <v>0</v>
      </c>
      <c r="M4217" s="14"/>
    </row>
    <row r="4218" spans="1:13" x14ac:dyDescent="0.25">
      <c r="A4218" s="32" t="str">
        <f>IF(Weighting!$P$18&gt;0,B4218,"")</f>
        <v/>
      </c>
      <c r="B4218">
        <f>Weighting!$C$18</f>
        <v>1.893</v>
      </c>
      <c r="C4218">
        <f>Weighting!$F$18</f>
        <v>0</v>
      </c>
      <c r="D4218" t="b">
        <f>IF(C4218=1,'Data Transformation'!$G$3+0.5*'Data Transformation'!$W$25,IF(C4219=1,D4219-'Data Transformation'!$W$25,FALSE))</f>
        <v>0</v>
      </c>
      <c r="E4218" t="str">
        <f t="array" ref="E4218">IF(ISLOGICAL(D4218),"",FREQUENCY(IF('Data Transformation'!$B$425:$B$8425='Bin Analysis'!$B4203,'Data Transformation'!$G$425:$G$8425),D4218))</f>
        <v/>
      </c>
      <c r="F4218" t="str">
        <f t="shared" si="525"/>
        <v/>
      </c>
      <c r="G4218">
        <f>Weighting!$H$18</f>
        <v>0</v>
      </c>
      <c r="H4218">
        <f t="array" ref="H4218">FREQUENCY(IF('Data Transformation'!$B$4:$B$8425=B4203,'Data Transformation'!$G$4:$G$8425),'Bin Analysis'!$B4218)</f>
        <v>20</v>
      </c>
      <c r="I4218">
        <f t="shared" si="526"/>
        <v>0</v>
      </c>
      <c r="J4218">
        <f t="shared" si="527"/>
        <v>0</v>
      </c>
      <c r="K4218">
        <f>J4218*Weighting!$W$18</f>
        <v>0</v>
      </c>
      <c r="M4218" s="14"/>
    </row>
    <row r="4219" spans="1:13" x14ac:dyDescent="0.25">
      <c r="A4219" s="32" t="str">
        <f>IF(Weighting!$P$19&gt;0,B4219,"")</f>
        <v/>
      </c>
      <c r="B4219">
        <f>Weighting!$C$19</f>
        <v>2.024</v>
      </c>
      <c r="C4219">
        <f>Weighting!$F$19</f>
        <v>0</v>
      </c>
      <c r="D4219" t="b">
        <f>IF(C4219=1,'Data Transformation'!$G$3+0.5*'Data Transformation'!$W$25,IF(C4220=1,D4220-'Data Transformation'!$W$25,FALSE))</f>
        <v>0</v>
      </c>
      <c r="E4219" t="str">
        <f t="array" ref="E4219">IF(ISLOGICAL(D4219),"",FREQUENCY(IF('Data Transformation'!$B$425:$B$8425='Bin Analysis'!$B4203,'Data Transformation'!$G$425:$G$8425),D4219))</f>
        <v/>
      </c>
      <c r="F4219" t="str">
        <f t="shared" si="525"/>
        <v/>
      </c>
      <c r="G4219">
        <f>Weighting!$H$19</f>
        <v>0</v>
      </c>
      <c r="H4219">
        <f t="array" ref="H4219">FREQUENCY(IF('Data Transformation'!$B$4:$B$8425=B4203,'Data Transformation'!$G$4:$G$8425),'Bin Analysis'!$B4219)</f>
        <v>20</v>
      </c>
      <c r="I4219">
        <f t="shared" si="526"/>
        <v>0</v>
      </c>
      <c r="J4219">
        <f t="shared" si="527"/>
        <v>0</v>
      </c>
      <c r="K4219">
        <f>J4219*Weighting!$W$19</f>
        <v>0</v>
      </c>
      <c r="M4219" s="14"/>
    </row>
    <row r="4220" spans="1:13" x14ac:dyDescent="0.25">
      <c r="A4220" s="32" t="str">
        <f>IF(Weighting!$P$20&gt;0,B4220,"")</f>
        <v/>
      </c>
      <c r="B4220">
        <f>Weighting!$C$20</f>
        <v>2.1550000000000002</v>
      </c>
      <c r="C4220">
        <f>Weighting!$F$20</f>
        <v>0</v>
      </c>
      <c r="D4220" t="b">
        <f>IF(C4220=1,'Data Transformation'!$G$3+0.5*'Data Transformation'!$W$25,IF(C4221=1,D4221-'Data Transformation'!$W$25,FALSE))</f>
        <v>0</v>
      </c>
      <c r="E4220" t="str">
        <f t="array" ref="E4220">IF(ISLOGICAL(D4220),"",FREQUENCY(IF('Data Transformation'!$B$425:$B$8425='Bin Analysis'!$B4203,'Data Transformation'!$G$425:$G$8425),D4220))</f>
        <v/>
      </c>
      <c r="F4220" t="str">
        <f t="shared" si="525"/>
        <v/>
      </c>
      <c r="G4220">
        <f>Weighting!$H$20</f>
        <v>0</v>
      </c>
      <c r="H4220">
        <f t="array" ref="H4220">FREQUENCY(IF('Data Transformation'!$B$4:$B$8425=B4203,'Data Transformation'!$G$4:$G$8425),'Bin Analysis'!$B4220)</f>
        <v>20</v>
      </c>
      <c r="I4220">
        <f t="shared" si="526"/>
        <v>0</v>
      </c>
      <c r="J4220">
        <f t="shared" si="527"/>
        <v>0</v>
      </c>
      <c r="K4220">
        <f>J4220*Weighting!$W$20</f>
        <v>0</v>
      </c>
      <c r="M4220" s="14"/>
    </row>
    <row r="4221" spans="1:13" x14ac:dyDescent="0.25">
      <c r="A4221" s="32" t="str">
        <f>IF(Weighting!$P$21&gt;0,B4221,"")</f>
        <v/>
      </c>
      <c r="B4221">
        <f>Weighting!$C$21</f>
        <v>2.2860000000000005</v>
      </c>
      <c r="C4221">
        <f>Weighting!$F$21</f>
        <v>0</v>
      </c>
      <c r="D4221" t="b">
        <f>IF(C4221=1,'Data Transformation'!$G$3+0.5*'Data Transformation'!$W$25,IF(C4222=1,D4222-'Data Transformation'!$W$25,FALSE))</f>
        <v>0</v>
      </c>
      <c r="E4221" t="str">
        <f t="array" ref="E4221">IF(ISLOGICAL(D4221),"",FREQUENCY(IF('Data Transformation'!$B$425:$B$8425='Bin Analysis'!$B4203,'Data Transformation'!$G$425:$G$8425),D4221))</f>
        <v/>
      </c>
      <c r="F4221" t="str">
        <f t="shared" si="525"/>
        <v/>
      </c>
      <c r="G4221">
        <f>Weighting!$H$21</f>
        <v>0</v>
      </c>
      <c r="H4221">
        <f t="array" ref="H4221">FREQUENCY(IF('Data Transformation'!$B$4:$B$8425=B4203,'Data Transformation'!$G$4:$G$8425),'Bin Analysis'!$B4221)</f>
        <v>20</v>
      </c>
      <c r="I4221">
        <f t="shared" si="526"/>
        <v>0</v>
      </c>
      <c r="J4221">
        <f t="shared" si="527"/>
        <v>0</v>
      </c>
      <c r="K4221">
        <f>J4221*Weighting!$W$21</f>
        <v>0</v>
      </c>
      <c r="M4221" s="14"/>
    </row>
    <row r="4222" spans="1:13" x14ac:dyDescent="0.25">
      <c r="A4222" s="32" t="str">
        <f>IF(Weighting!$P$22&gt;0,B4222,"")</f>
        <v/>
      </c>
      <c r="B4222">
        <f>Weighting!$C$22</f>
        <v>2.4170000000000007</v>
      </c>
      <c r="C4222">
        <f>Weighting!$F$22</f>
        <v>0</v>
      </c>
      <c r="D4222" t="b">
        <f>IF(C4222=1,'Data Transformation'!$G$3+0.5*'Data Transformation'!$W$25,IF(C4223=1,D4223-'Data Transformation'!$W$25,FALSE))</f>
        <v>0</v>
      </c>
      <c r="E4222" t="str">
        <f t="array" ref="E4222">IF(ISLOGICAL(D4222),"",FREQUENCY(IF('Data Transformation'!$B$425:$B$8425='Bin Analysis'!$B4203,'Data Transformation'!$G$425:$G$8425),D4222))</f>
        <v/>
      </c>
      <c r="F4222" t="str">
        <f t="shared" si="525"/>
        <v/>
      </c>
      <c r="G4222">
        <f>Weighting!$H$22</f>
        <v>0</v>
      </c>
      <c r="H4222">
        <f t="array" ref="H4222">FREQUENCY(IF('Data Transformation'!$B$4:$B$8425=B4203,'Data Transformation'!$G$4:$G$8425),'Bin Analysis'!$B4222)</f>
        <v>20</v>
      </c>
      <c r="I4222">
        <f t="shared" si="526"/>
        <v>0</v>
      </c>
      <c r="J4222">
        <f t="shared" si="527"/>
        <v>0</v>
      </c>
      <c r="K4222">
        <f>J4222*Weighting!$W$22</f>
        <v>0</v>
      </c>
      <c r="M4222" s="14"/>
    </row>
    <row r="4223" spans="1:13" x14ac:dyDescent="0.25">
      <c r="A4223" s="32" t="str">
        <f>IF(Weighting!$P$23&gt;0,B4223,"")</f>
        <v/>
      </c>
      <c r="B4223">
        <f>Weighting!$C$23</f>
        <v>2.5480000000000009</v>
      </c>
      <c r="C4223">
        <f>Weighting!$F$23</f>
        <v>0</v>
      </c>
      <c r="D4223" t="b">
        <f>IF(C4223=1,'Data Transformation'!$G$3+0.5*'Data Transformation'!$W$25,IF(C4224=1,D4224-'Data Transformation'!$W$25,FALSE))</f>
        <v>0</v>
      </c>
      <c r="E4223" t="str">
        <f t="array" ref="E4223">IF(ISLOGICAL(D4223),"",FREQUENCY(IF('Data Transformation'!$B$425:$B$8425='Bin Analysis'!$B4203,'Data Transformation'!$G$425:$G$8425),D4223))</f>
        <v/>
      </c>
      <c r="F4223" t="str">
        <f t="shared" si="525"/>
        <v/>
      </c>
      <c r="G4223">
        <f>Weighting!$H$23</f>
        <v>0</v>
      </c>
      <c r="H4223">
        <f t="array" ref="H4223">FREQUENCY(IF('Data Transformation'!$B$4:$B$8425=B4203,'Data Transformation'!$G$4:$G$8425),'Bin Analysis'!$B4223)</f>
        <v>20</v>
      </c>
      <c r="I4223">
        <f t="shared" si="526"/>
        <v>0</v>
      </c>
      <c r="J4223">
        <f t="shared" si="527"/>
        <v>0</v>
      </c>
      <c r="K4223">
        <f>J4223*Weighting!$W$23</f>
        <v>0</v>
      </c>
      <c r="M4223" s="14"/>
    </row>
    <row r="4224" spans="1:13" x14ac:dyDescent="0.25">
      <c r="A4224" s="32" t="str">
        <f>IF(Weighting!$P$24&gt;0,B4224,"")</f>
        <v/>
      </c>
      <c r="B4224">
        <f>Weighting!$C$24</f>
        <v>2.6790000000000012</v>
      </c>
      <c r="C4224">
        <f>Weighting!$F$24</f>
        <v>0</v>
      </c>
      <c r="D4224" t="b">
        <f>IF(C4224=1,'Data Transformation'!$G$3+0.5*'Data Transformation'!$W$25,IF(C4225=1,D4225-'Data Transformation'!$W$25,FALSE))</f>
        <v>0</v>
      </c>
      <c r="E4224" t="str">
        <f t="array" ref="E4224">IF(ISLOGICAL(D4224),"",FREQUENCY(IF('Data Transformation'!$B$425:$B$8425='Bin Analysis'!$B4203,'Data Transformation'!$G$425:$G$8425),D4224))</f>
        <v/>
      </c>
      <c r="F4224" t="str">
        <f t="shared" si="525"/>
        <v/>
      </c>
      <c r="G4224">
        <f>Weighting!$H$24</f>
        <v>0</v>
      </c>
      <c r="H4224">
        <f t="array" ref="H4224">FREQUENCY(IF('Data Transformation'!$B$4:$B$8425=B4203,'Data Transformation'!$G$4:$G$8425),'Bin Analysis'!$B4224)</f>
        <v>20</v>
      </c>
      <c r="I4224">
        <f t="shared" si="526"/>
        <v>0</v>
      </c>
      <c r="J4224">
        <f t="shared" si="527"/>
        <v>0</v>
      </c>
      <c r="K4224">
        <f>J4224*Weighting!$W$24</f>
        <v>0</v>
      </c>
      <c r="M4224" s="14"/>
    </row>
    <row r="4225" spans="1:25" x14ac:dyDescent="0.25">
      <c r="A4225" s="32" t="str">
        <f>IF(Weighting!$P$25&gt;0,B4225,"")</f>
        <v/>
      </c>
      <c r="B4225">
        <f>Weighting!$C$25</f>
        <v>2.8100000000000014</v>
      </c>
      <c r="C4225">
        <f>Weighting!$F$25</f>
        <v>0</v>
      </c>
      <c r="D4225" t="b">
        <f>IF(C4225=1,'Data Transformation'!$G$3+0.5*'Data Transformation'!$W$25,IF(C4226=1,D4226-'Data Transformation'!$W$25,FALSE))</f>
        <v>0</v>
      </c>
      <c r="E4225" t="str">
        <f t="array" ref="E4225">IF(ISLOGICAL(D4225),"",FREQUENCY(IF('Data Transformation'!$B$425:$B$8425='Bin Analysis'!$B4203,'Data Transformation'!$G$425:$G$8425),D4225))</f>
        <v/>
      </c>
      <c r="F4225" t="str">
        <f t="shared" si="525"/>
        <v/>
      </c>
      <c r="G4225">
        <f>Weighting!$H$25</f>
        <v>0</v>
      </c>
      <c r="H4225">
        <f t="array" ref="H4225">FREQUENCY(IF('Data Transformation'!$B$4:$B$8425=B4203,'Data Transformation'!$G$4:$G$8425),'Bin Analysis'!$B4225)</f>
        <v>20</v>
      </c>
      <c r="I4225">
        <f t="shared" si="526"/>
        <v>0</v>
      </c>
      <c r="J4225">
        <f t="shared" si="527"/>
        <v>0</v>
      </c>
      <c r="K4225">
        <f>J4225*Weighting!$W$25</f>
        <v>0</v>
      </c>
      <c r="M4225" s="14"/>
    </row>
    <row r="4226" spans="1:25" x14ac:dyDescent="0.25">
      <c r="O4226"/>
      <c r="P4226"/>
      <c r="Q4226"/>
      <c r="R4226"/>
    </row>
    <row r="4227" spans="1:25" ht="23.25" x14ac:dyDescent="0.35">
      <c r="A4227" s="21" t="s">
        <v>0</v>
      </c>
      <c r="B4227" s="21">
        <f>IFERROR(VLOOKUP(C4227,'Data Transformation'!$L$6:$M$426,2,FALSE),"")</f>
        <v>176</v>
      </c>
      <c r="C4227" s="21">
        <f>C4203+1</f>
        <v>176</v>
      </c>
      <c r="D4227" s="21"/>
      <c r="E4227" s="21"/>
      <c r="F4227" s="21"/>
      <c r="G4227" s="21"/>
      <c r="H4227" s="22"/>
      <c r="I4227" s="22"/>
      <c r="J4227" s="22"/>
      <c r="K4227" s="21"/>
      <c r="L4227" s="21">
        <f>B4227</f>
        <v>176</v>
      </c>
      <c r="M4227" s="23">
        <f>INDEX('Data Transformation'!$O$4:$O$424,MATCH($B4227,'Data Transformation'!$M$4:$M$424,0),MATCH($M$2,'Data Transformation'!$O$3,0))</f>
        <v>18</v>
      </c>
      <c r="N4227" s="27">
        <f>IF('Input and Summary Results'!$J$16="minimum",'Bin Analysis'!X4228/(M4227-1),'Bin Analysis'!Y4227/('Bin Analysis'!M4227-1))</f>
        <v>0</v>
      </c>
      <c r="O4227" s="27">
        <f>IF(M4227=FALSE,NA(),(VLOOKUP(1,C4230:K4249,4,FALSE))/(M4227-1))</f>
        <v>5.8823529411764705E-2</v>
      </c>
      <c r="P4227" s="27">
        <f>IF(M4227=FALSE,NA(),SUM(J4230:J4249)/Weighting!$S$5)</f>
        <v>0.4</v>
      </c>
      <c r="Q4227" s="27">
        <f>IF(M4227=FALSE,NA(),SUM(K4230:K4249)/Weighting!$S$6)</f>
        <v>0.34782608695652173</v>
      </c>
      <c r="R4227" s="27">
        <f>IF(M4227=FALSE,NA(),(VLOOKUP(1,G4230:K4249,3,FALSE))/(M4227-1))</f>
        <v>0.76470588235294112</v>
      </c>
      <c r="S4227" s="22" t="str">
        <f>IF(M4227=FALSE,NA(),IF(SUM(J4230:J4249)=2,"yes","no"))</f>
        <v>no</v>
      </c>
      <c r="X4227" s="2" cm="2">
        <f t="array" ref="X4227:X4228">FREQUENCY(IF('Data Transformation'!$B$425:$B$6424='Bin Analysis'!L4227,'Data Transformation'!$G$425:$G$6424),'Data Transformation'!$U$11)</f>
        <v>17</v>
      </c>
      <c r="Y4227" s="2" cm="2">
        <f t="array" ref="Y4227:Y4228">FREQUENCY(IF('Data Transformation'!$B$425:$B$6424='Bin Analysis'!L4227,'Data Transformation'!$G$425:$G$6424),'Data Transformation'!$U$12)</f>
        <v>16</v>
      </c>
    </row>
    <row r="4228" spans="1:25" x14ac:dyDescent="0.25">
      <c r="A4228" s="14" t="s">
        <v>66</v>
      </c>
      <c r="B4228" t="s">
        <v>47</v>
      </c>
      <c r="C4228" t="s">
        <v>5</v>
      </c>
      <c r="D4228" t="s">
        <v>99</v>
      </c>
      <c r="E4228" t="s">
        <v>100</v>
      </c>
      <c r="F4228" t="s">
        <v>101</v>
      </c>
      <c r="G4228" t="s">
        <v>69</v>
      </c>
      <c r="H4228" t="s">
        <v>31</v>
      </c>
      <c r="I4228" t="s">
        <v>32</v>
      </c>
      <c r="J4228" t="s">
        <v>46</v>
      </c>
      <c r="K4228" s="14" t="s">
        <v>45</v>
      </c>
      <c r="M4228" s="14"/>
      <c r="X4228" s="2">
        <v>0</v>
      </c>
      <c r="Y4228" s="2">
        <v>1</v>
      </c>
    </row>
    <row r="4229" spans="1:25" x14ac:dyDescent="0.25">
      <c r="A4229" s="32"/>
      <c r="D4229" t="b">
        <f>IF(C4229=1,'Data Transformation'!$G$3+0.5*'Data Transformation'!$W$25,IF(C4230=1,D4230-'Data Transformation'!$W$25,FALSE))</f>
        <v>0</v>
      </c>
      <c r="E4229" t="str">
        <f t="array" ref="E4229">IF(ISLOGICAL(D4229),"",FREQUENCY(IF('Data Transformation'!$B$425:$B$8425='Bin Analysis'!$B4227,'Data Transformation'!$G$425:$G$8425),D4229))</f>
        <v/>
      </c>
      <c r="F4229" t="str">
        <f>IF(ISLOGICAL(D4229),"",E4229-E4228)</f>
        <v/>
      </c>
      <c r="M4229" s="14"/>
    </row>
    <row r="4230" spans="1:25" x14ac:dyDescent="0.25">
      <c r="A4230" s="32">
        <f>IF(Weighting!$P$6&gt;0,B4230,"")</f>
        <v>0.32100000000000001</v>
      </c>
      <c r="B4230">
        <f>Weighting!$C$6</f>
        <v>0.32100000000000001</v>
      </c>
      <c r="C4230">
        <f>Weighting!$F$6</f>
        <v>0</v>
      </c>
      <c r="D4230" t="b">
        <f>IF(C4230=1,'Data Transformation'!$G$3+0.5*'Data Transformation'!$W$25,IF(C4231=1,D4231-'Data Transformation'!$W$25,FALSE))</f>
        <v>0</v>
      </c>
      <c r="E4230" t="str">
        <f t="array" ref="E4230">IF(ISLOGICAL(D4230),"",FREQUENCY(IF('Data Transformation'!$B$425:$B$8425='Bin Analysis'!$B4227,'Data Transformation'!$G$425:$G$8425),D4230))</f>
        <v/>
      </c>
      <c r="F4230" t="str">
        <f>IF(ISLOGICAL(D4230),"",E4230-E4229)</f>
        <v/>
      </c>
      <c r="G4230">
        <f>Weighting!$H$6</f>
        <v>1</v>
      </c>
      <c r="H4230">
        <f t="array" ref="H4230">FREQUENCY(IF('Data Transformation'!$B$4:$B$8425=B4227,'Data Transformation'!$G$4:$G$8425),'Bin Analysis'!$B4230)</f>
        <v>13</v>
      </c>
      <c r="I4230">
        <f>H4230-H4229</f>
        <v>13</v>
      </c>
      <c r="J4230">
        <f>IF(I4230=0,0,1)</f>
        <v>1</v>
      </c>
      <c r="K4230">
        <f>J4230*Weighting!$W$6</f>
        <v>1</v>
      </c>
      <c r="M4230" s="14"/>
    </row>
    <row r="4231" spans="1:25" x14ac:dyDescent="0.25">
      <c r="A4231" s="32">
        <f>IF(Weighting!$P$7&gt;0,B4231,"")</f>
        <v>0.45200000000000001</v>
      </c>
      <c r="B4231">
        <f>Weighting!$C$7</f>
        <v>0.45200000000000001</v>
      </c>
      <c r="C4231">
        <f>Weighting!$F$7</f>
        <v>0</v>
      </c>
      <c r="D4231" t="b">
        <f>IF(C4231=1,'Data Transformation'!$G$3+0.5*'Data Transformation'!$W$25,IF(C4232=1,D4232-'Data Transformation'!$W$25,FALSE))</f>
        <v>0</v>
      </c>
      <c r="E4231" t="str">
        <f t="array" ref="E4231">IF(ISLOGICAL(D4231),"",FREQUENCY(IF('Data Transformation'!$B$425:$B$8425='Bin Analysis'!$B4227,'Data Transformation'!$G$425:$G$8425),D4231))</f>
        <v/>
      </c>
      <c r="F4231" t="str">
        <f t="shared" ref="F4231:F4249" si="528">IF(ISLOGICAL(D4231),"",E4231-E4230)</f>
        <v/>
      </c>
      <c r="G4231">
        <f>Weighting!$H$7</f>
        <v>0</v>
      </c>
      <c r="H4231">
        <f t="array" ref="H4231">FREQUENCY(IF('Data Transformation'!$B$4:$B$8425=B4227,'Data Transformation'!$G$4:$G$8425),'Bin Analysis'!$B4231)</f>
        <v>13</v>
      </c>
      <c r="I4231">
        <f t="shared" ref="I4231:I4249" si="529">H4231-H4230</f>
        <v>0</v>
      </c>
      <c r="J4231">
        <f>IF(I4231=0,0,1)</f>
        <v>0</v>
      </c>
      <c r="K4231">
        <f>J4231*Weighting!$W$7</f>
        <v>0</v>
      </c>
      <c r="M4231" s="14"/>
    </row>
    <row r="4232" spans="1:25" x14ac:dyDescent="0.25">
      <c r="A4232" s="32">
        <f>IF(Weighting!$P$8&gt;0,B4232,"")</f>
        <v>0.58299999999999996</v>
      </c>
      <c r="B4232">
        <f>Weighting!$C$8</f>
        <v>0.58299999999999996</v>
      </c>
      <c r="C4232">
        <f>Weighting!$F$8</f>
        <v>0</v>
      </c>
      <c r="D4232" t="b">
        <f>IF(C4232=1,'Data Transformation'!$G$3+0.5*'Data Transformation'!$W$25,IF(C4233=1,D4233-'Data Transformation'!$W$25,FALSE))</f>
        <v>0</v>
      </c>
      <c r="E4232" t="str">
        <f t="array" ref="E4232">IF(ISLOGICAL(D4232),"",FREQUENCY(IF('Data Transformation'!$B$425:$B$8425='Bin Analysis'!$B4227,'Data Transformation'!$G$425:$G$8425),D4232))</f>
        <v/>
      </c>
      <c r="F4232" t="str">
        <f t="shared" si="528"/>
        <v/>
      </c>
      <c r="G4232">
        <f>Weighting!$H$8</f>
        <v>0</v>
      </c>
      <c r="H4232">
        <f t="array" ref="H4232">FREQUENCY(IF('Data Transformation'!$B$4:$B$8425=B4227,'Data Transformation'!$G$4:$G$8425),'Bin Analysis'!$B4232)</f>
        <v>13</v>
      </c>
      <c r="I4232">
        <f t="shared" si="529"/>
        <v>0</v>
      </c>
      <c r="J4232">
        <f t="shared" ref="J4232:J4249" si="530">IF(I4232=0,0,1)</f>
        <v>0</v>
      </c>
      <c r="K4232">
        <f>J4232*Weighting!$W$8</f>
        <v>0</v>
      </c>
      <c r="M4232" s="14"/>
    </row>
    <row r="4233" spans="1:25" x14ac:dyDescent="0.25">
      <c r="A4233" s="32">
        <f>IF(Weighting!$P$9&gt;0,B4233,"")</f>
        <v>0.71399999999999997</v>
      </c>
      <c r="B4233" s="50">
        <f>Weighting!$C$9</f>
        <v>0.71399999999999997</v>
      </c>
      <c r="C4233">
        <f>Weighting!$F$9</f>
        <v>0</v>
      </c>
      <c r="D4233" t="b">
        <f>IF(C4233=1,'Data Transformation'!$G$3+0.5*'Data Transformation'!$W$25,IF(C4234=1,D4234-'Data Transformation'!$W$25,FALSE))</f>
        <v>0</v>
      </c>
      <c r="E4233" t="str">
        <f t="array" ref="E4233">IF(ISLOGICAL(D4233),"",FREQUENCY(IF('Data Transformation'!$B$425:$B$8425='Bin Analysis'!$B4227,'Data Transformation'!$G$425:$G$8425),D4233))</f>
        <v/>
      </c>
      <c r="F4233" t="str">
        <f t="shared" si="528"/>
        <v/>
      </c>
      <c r="G4233">
        <f>Weighting!$H$9</f>
        <v>0</v>
      </c>
      <c r="H4233">
        <f t="array" ref="H4233">FREQUENCY(IF('Data Transformation'!$B$4:$B$8425=B4227,'Data Transformation'!$G$4:$G$8425),'Bin Analysis'!$B4233)</f>
        <v>15</v>
      </c>
      <c r="I4233">
        <f t="shared" si="529"/>
        <v>2</v>
      </c>
      <c r="J4233">
        <f t="shared" si="530"/>
        <v>1</v>
      </c>
      <c r="K4233">
        <f>J4233*Weighting!$W$9</f>
        <v>3</v>
      </c>
      <c r="M4233" s="14"/>
    </row>
    <row r="4234" spans="1:25" x14ac:dyDescent="0.25">
      <c r="A4234" s="32">
        <f>IF(Weighting!$P$10&gt;0,B4234,"")</f>
        <v>0.84499999999999997</v>
      </c>
      <c r="B4234">
        <f>Weighting!$C$10</f>
        <v>0.84499999999999997</v>
      </c>
      <c r="C4234">
        <f>Weighting!$F$10</f>
        <v>0</v>
      </c>
      <c r="D4234" t="b">
        <f>IF(C4234=1,'Data Transformation'!$G$3+0.5*'Data Transformation'!$W$25,IF(C4235=1,D4235-'Data Transformation'!$W$25,FALSE))</f>
        <v>0</v>
      </c>
      <c r="E4234" t="str">
        <f t="array" ref="E4234">IF(ISLOGICAL(D4234),"",FREQUENCY(IF('Data Transformation'!$B$425:$B$8425='Bin Analysis'!$B4227,'Data Transformation'!$G$425:$G$8425),D4234))</f>
        <v/>
      </c>
      <c r="F4234" t="str">
        <f t="shared" si="528"/>
        <v/>
      </c>
      <c r="G4234">
        <f>Weighting!$H$10</f>
        <v>0</v>
      </c>
      <c r="H4234">
        <f t="array" ref="H4234">FREQUENCY(IF('Data Transformation'!$B$4:$B$8425=B4227,'Data Transformation'!$G$4:$G$8425),'Bin Analysis'!$B4234)</f>
        <v>16</v>
      </c>
      <c r="I4234">
        <f t="shared" si="529"/>
        <v>1</v>
      </c>
      <c r="J4234">
        <f t="shared" si="530"/>
        <v>1</v>
      </c>
      <c r="K4234">
        <f>J4234*Weighting!$W$10</f>
        <v>3</v>
      </c>
      <c r="M4234" s="14"/>
    </row>
    <row r="4235" spans="1:25" x14ac:dyDescent="0.25">
      <c r="A4235" s="32">
        <f>IF(Weighting!$P$11&gt;0,B4235,"")</f>
        <v>0.97599999999999998</v>
      </c>
      <c r="B4235">
        <f>Weighting!$C$11</f>
        <v>0.97599999999999998</v>
      </c>
      <c r="C4235">
        <f>Weighting!$F$11</f>
        <v>0</v>
      </c>
      <c r="D4235">
        <f>IF(C4235=1,'Data Transformation'!$G$3+0.5*'Data Transformation'!$W$25,IF(C4236=1,D4236-'Data Transformation'!$W$25,FALSE))</f>
        <v>0.86899999999999999</v>
      </c>
      <c r="E4235">
        <f t="array" ref="E4235">IF(ISLOGICAL(D4235),"",FREQUENCY(IF('Data Transformation'!$B$425:$B$8425='Bin Analysis'!$B4227,'Data Transformation'!$G$425:$G$8425),D4235))</f>
        <v>16</v>
      </c>
      <c r="F4235" t="e">
        <f t="shared" si="528"/>
        <v>#VALUE!</v>
      </c>
      <c r="G4235">
        <f>Weighting!$H$11</f>
        <v>0</v>
      </c>
      <c r="H4235">
        <f t="array" ref="H4235">FREQUENCY(IF('Data Transformation'!$B$4:$B$8425=B4227,'Data Transformation'!$G$4:$G$8425),'Bin Analysis'!$B4235)</f>
        <v>16</v>
      </c>
      <c r="I4235">
        <f t="shared" si="529"/>
        <v>0</v>
      </c>
      <c r="J4235">
        <f t="shared" si="530"/>
        <v>0</v>
      </c>
      <c r="K4235">
        <f>J4235*Weighting!$W$11</f>
        <v>0</v>
      </c>
      <c r="M4235" s="14"/>
    </row>
    <row r="4236" spans="1:25" x14ac:dyDescent="0.25">
      <c r="A4236" s="32">
        <f>IF(Weighting!$P$12&gt;0,B4236,"")</f>
        <v>1.107</v>
      </c>
      <c r="B4236">
        <f>Weighting!$C$12</f>
        <v>1.107</v>
      </c>
      <c r="C4236">
        <f>Weighting!$F$12</f>
        <v>1</v>
      </c>
      <c r="D4236">
        <f>IF(C4236=1,'Data Transformation'!$G$3+0.5*'Data Transformation'!$W$25,IF(C4237=1,D4237-'Data Transformation'!$W$25,FALSE))</f>
        <v>1.131</v>
      </c>
      <c r="E4236">
        <f t="array" ref="E4236">IF(ISLOGICAL(D4236),"",FREQUENCY(IF('Data Transformation'!$B$425:$B$8425='Bin Analysis'!$B4227,'Data Transformation'!$G$425:$G$8425),D4236))</f>
        <v>17</v>
      </c>
      <c r="F4236">
        <f t="shared" si="528"/>
        <v>1</v>
      </c>
      <c r="G4236">
        <f>Weighting!$H$12</f>
        <v>0</v>
      </c>
      <c r="H4236">
        <f t="array" ref="H4236">FREQUENCY(IF('Data Transformation'!$B$4:$B$8425=B4227,'Data Transformation'!$G$4:$G$8425),'Bin Analysis'!$B4236)</f>
        <v>18</v>
      </c>
      <c r="I4236">
        <f t="shared" si="529"/>
        <v>2</v>
      </c>
      <c r="J4236">
        <f t="shared" si="530"/>
        <v>1</v>
      </c>
      <c r="K4236">
        <f>J4236*Weighting!$W$12</f>
        <v>1</v>
      </c>
      <c r="M4236" s="14"/>
    </row>
    <row r="4237" spans="1:25" x14ac:dyDescent="0.25">
      <c r="A4237" s="32">
        <f>IF(Weighting!$P$13&gt;0,B4237,"")</f>
        <v>1.238</v>
      </c>
      <c r="B4237">
        <f>Weighting!$C$13</f>
        <v>1.238</v>
      </c>
      <c r="C4237">
        <f>Weighting!$F$13</f>
        <v>0</v>
      </c>
      <c r="D4237" t="b">
        <f>IF(C4237=1,'Data Transformation'!$G$3+0.5*'Data Transformation'!$W$25,IF(C4238=1,D4238-'Data Transformation'!$W$25,FALSE))</f>
        <v>0</v>
      </c>
      <c r="E4237" t="str">
        <f t="array" ref="E4237">IF(ISLOGICAL(D4237),"",FREQUENCY(IF('Data Transformation'!$B$425:$B$8425='Bin Analysis'!$B4227,'Data Transformation'!$G$425:$G$8425),D4237))</f>
        <v/>
      </c>
      <c r="F4237" t="str">
        <f t="shared" si="528"/>
        <v/>
      </c>
      <c r="G4237">
        <f>Weighting!$H$13</f>
        <v>0</v>
      </c>
      <c r="H4237">
        <f t="array" ref="H4237">FREQUENCY(IF('Data Transformation'!$B$4:$B$8425=B4227,'Data Transformation'!$G$4:$G$8425),'Bin Analysis'!$B4237)</f>
        <v>18</v>
      </c>
      <c r="I4237">
        <f t="shared" si="529"/>
        <v>0</v>
      </c>
      <c r="J4237">
        <f t="shared" si="530"/>
        <v>0</v>
      </c>
      <c r="K4237">
        <f>J4237*Weighting!$W$13</f>
        <v>0</v>
      </c>
      <c r="M4237" s="14"/>
    </row>
    <row r="4238" spans="1:25" x14ac:dyDescent="0.25">
      <c r="A4238" s="32">
        <f>IF(Weighting!$P$14&gt;0,B4238,"")</f>
        <v>1.369</v>
      </c>
      <c r="B4238">
        <f>Weighting!$C$14</f>
        <v>1.369</v>
      </c>
      <c r="C4238">
        <f>Weighting!$F$14</f>
        <v>0</v>
      </c>
      <c r="D4238" t="b">
        <f>IF(C4238=1,'Data Transformation'!$G$3+0.5*'Data Transformation'!$W$25,IF(C4239=1,D4239-'Data Transformation'!$W$25,FALSE))</f>
        <v>0</v>
      </c>
      <c r="E4238" t="str">
        <f t="array" ref="E4238">IF(ISLOGICAL(D4238),"",FREQUENCY(IF('Data Transformation'!$B$425:$B$8425='Bin Analysis'!$B4227,'Data Transformation'!$G$425:$G$8425),D4238))</f>
        <v/>
      </c>
      <c r="F4238" t="str">
        <f t="shared" si="528"/>
        <v/>
      </c>
      <c r="G4238">
        <f>Weighting!$H$14</f>
        <v>0</v>
      </c>
      <c r="H4238">
        <f t="array" ref="H4238">FREQUENCY(IF('Data Transformation'!$B$4:$B$8425=B4227,'Data Transformation'!$G$4:$G$8425),'Bin Analysis'!$B4238)</f>
        <v>18</v>
      </c>
      <c r="I4238">
        <f t="shared" si="529"/>
        <v>0</v>
      </c>
      <c r="J4238">
        <f t="shared" si="530"/>
        <v>0</v>
      </c>
      <c r="K4238">
        <f>J4238*Weighting!$W$14</f>
        <v>0</v>
      </c>
      <c r="M4238" s="14"/>
    </row>
    <row r="4239" spans="1:25" x14ac:dyDescent="0.25">
      <c r="A4239" s="32">
        <f>IF(Weighting!$P$15&gt;0,B4239,"")</f>
        <v>1.5000009999999999</v>
      </c>
      <c r="B4239">
        <f>Weighting!$C$15</f>
        <v>1.5000009999999999</v>
      </c>
      <c r="C4239">
        <f>Weighting!$F$15</f>
        <v>0</v>
      </c>
      <c r="D4239" t="b">
        <f>IF(C4239=1,'Data Transformation'!$G$3+0.5*'Data Transformation'!$W$25,IF(C4240=1,D4240-'Data Transformation'!$W$25,FALSE))</f>
        <v>0</v>
      </c>
      <c r="E4239" t="str">
        <f t="array" ref="E4239">IF(ISLOGICAL(D4239),"",FREQUENCY(IF('Data Transformation'!$B$425:$B$8425='Bin Analysis'!$B4227,'Data Transformation'!$G$425:$G$8425),D4239))</f>
        <v/>
      </c>
      <c r="F4239" t="str">
        <f t="shared" si="528"/>
        <v/>
      </c>
      <c r="G4239">
        <f>Weighting!$H$15</f>
        <v>0</v>
      </c>
      <c r="H4239">
        <f t="array" ref="H4239">FREQUENCY(IF('Data Transformation'!$B$4:$B$8425=B4227,'Data Transformation'!$G$4:$G$8425),'Bin Analysis'!$B4239)</f>
        <v>18</v>
      </c>
      <c r="I4239">
        <f t="shared" si="529"/>
        <v>0</v>
      </c>
      <c r="J4239">
        <f t="shared" si="530"/>
        <v>0</v>
      </c>
      <c r="K4239">
        <f>J4239*Weighting!$W$15</f>
        <v>0</v>
      </c>
      <c r="M4239" s="14"/>
    </row>
    <row r="4240" spans="1:25" x14ac:dyDescent="0.25">
      <c r="A4240" s="32" t="str">
        <f>IF(Weighting!$P$16&gt;0,B4240,"")</f>
        <v/>
      </c>
      <c r="B4240">
        <f>Weighting!$C$16</f>
        <v>1.631</v>
      </c>
      <c r="C4240">
        <f>Weighting!$F$16</f>
        <v>0</v>
      </c>
      <c r="D4240" t="b">
        <f>IF(C4240=1,'Data Transformation'!$G$3+0.5*'Data Transformation'!$W$25,IF(C4241=1,D4241-'Data Transformation'!$W$25,FALSE))</f>
        <v>0</v>
      </c>
      <c r="E4240" t="str">
        <f t="array" ref="E4240">IF(ISLOGICAL(D4240),"",FREQUENCY(IF('Data Transformation'!$B$425:$B$8425='Bin Analysis'!$B4227,'Data Transformation'!$G$425:$G$8425),D4240))</f>
        <v/>
      </c>
      <c r="F4240" t="str">
        <f t="shared" si="528"/>
        <v/>
      </c>
      <c r="G4240">
        <f>Weighting!$H$16</f>
        <v>0</v>
      </c>
      <c r="H4240">
        <f t="array" ref="H4240">FREQUENCY(IF('Data Transformation'!$B$4:$B$8425=B4227,'Data Transformation'!$G$4:$G$8425),'Bin Analysis'!$B4240)</f>
        <v>18</v>
      </c>
      <c r="I4240">
        <f t="shared" si="529"/>
        <v>0</v>
      </c>
      <c r="J4240">
        <f t="shared" si="530"/>
        <v>0</v>
      </c>
      <c r="K4240">
        <f>J4240*Weighting!$W$16</f>
        <v>0</v>
      </c>
      <c r="M4240" s="14"/>
    </row>
    <row r="4241" spans="1:25" x14ac:dyDescent="0.25">
      <c r="A4241" s="32" t="str">
        <f>IF(Weighting!$P$17&gt;0,B4241,"")</f>
        <v/>
      </c>
      <c r="B4241">
        <f>Weighting!$C$17</f>
        <v>1.762</v>
      </c>
      <c r="C4241">
        <f>Weighting!$F$17</f>
        <v>0</v>
      </c>
      <c r="D4241" t="b">
        <f>IF(C4241=1,'Data Transformation'!$G$3+0.5*'Data Transformation'!$W$25,IF(C4242=1,D4242-'Data Transformation'!$W$25,FALSE))</f>
        <v>0</v>
      </c>
      <c r="E4241" t="str">
        <f t="array" ref="E4241">IF(ISLOGICAL(D4241),"",FREQUENCY(IF('Data Transformation'!$B$425:$B$8425='Bin Analysis'!$B4227,'Data Transformation'!$G$425:$G$8425),D4241))</f>
        <v/>
      </c>
      <c r="F4241" t="str">
        <f t="shared" si="528"/>
        <v/>
      </c>
      <c r="G4241">
        <f>Weighting!$H$17</f>
        <v>0</v>
      </c>
      <c r="H4241">
        <f t="array" ref="H4241">FREQUENCY(IF('Data Transformation'!$B$4:$B$8425=B4227,'Data Transformation'!$G$4:$G$8425),'Bin Analysis'!$B4241)</f>
        <v>18</v>
      </c>
      <c r="I4241">
        <f t="shared" si="529"/>
        <v>0</v>
      </c>
      <c r="J4241">
        <f t="shared" si="530"/>
        <v>0</v>
      </c>
      <c r="K4241">
        <f>J4241*Weighting!$W$17</f>
        <v>0</v>
      </c>
      <c r="M4241" s="14"/>
    </row>
    <row r="4242" spans="1:25" x14ac:dyDescent="0.25">
      <c r="A4242" s="32" t="str">
        <f>IF(Weighting!$P$18&gt;0,B4242,"")</f>
        <v/>
      </c>
      <c r="B4242">
        <f>Weighting!$C$18</f>
        <v>1.893</v>
      </c>
      <c r="C4242">
        <f>Weighting!$F$18</f>
        <v>0</v>
      </c>
      <c r="D4242" t="b">
        <f>IF(C4242=1,'Data Transformation'!$G$3+0.5*'Data Transformation'!$W$25,IF(C4243=1,D4243-'Data Transformation'!$W$25,FALSE))</f>
        <v>0</v>
      </c>
      <c r="E4242" t="str">
        <f t="array" ref="E4242">IF(ISLOGICAL(D4242),"",FREQUENCY(IF('Data Transformation'!$B$425:$B$8425='Bin Analysis'!$B4227,'Data Transformation'!$G$425:$G$8425),D4242))</f>
        <v/>
      </c>
      <c r="F4242" t="str">
        <f t="shared" si="528"/>
        <v/>
      </c>
      <c r="G4242">
        <f>Weighting!$H$18</f>
        <v>0</v>
      </c>
      <c r="H4242">
        <f t="array" ref="H4242">FREQUENCY(IF('Data Transformation'!$B$4:$B$8425=B4227,'Data Transformation'!$G$4:$G$8425),'Bin Analysis'!$B4242)</f>
        <v>18</v>
      </c>
      <c r="I4242">
        <f t="shared" si="529"/>
        <v>0</v>
      </c>
      <c r="J4242">
        <f t="shared" si="530"/>
        <v>0</v>
      </c>
      <c r="K4242">
        <f>J4242*Weighting!$W$18</f>
        <v>0</v>
      </c>
      <c r="M4242" s="14"/>
    </row>
    <row r="4243" spans="1:25" x14ac:dyDescent="0.25">
      <c r="A4243" s="32" t="str">
        <f>IF(Weighting!$P$19&gt;0,B4243,"")</f>
        <v/>
      </c>
      <c r="B4243">
        <f>Weighting!$C$19</f>
        <v>2.024</v>
      </c>
      <c r="C4243">
        <f>Weighting!$F$19</f>
        <v>0</v>
      </c>
      <c r="D4243" t="b">
        <f>IF(C4243=1,'Data Transformation'!$G$3+0.5*'Data Transformation'!$W$25,IF(C4244=1,D4244-'Data Transformation'!$W$25,FALSE))</f>
        <v>0</v>
      </c>
      <c r="E4243" t="str">
        <f t="array" ref="E4243">IF(ISLOGICAL(D4243),"",FREQUENCY(IF('Data Transformation'!$B$425:$B$8425='Bin Analysis'!$B4227,'Data Transformation'!$G$425:$G$8425),D4243))</f>
        <v/>
      </c>
      <c r="F4243" t="str">
        <f t="shared" si="528"/>
        <v/>
      </c>
      <c r="G4243">
        <f>Weighting!$H$19</f>
        <v>0</v>
      </c>
      <c r="H4243">
        <f t="array" ref="H4243">FREQUENCY(IF('Data Transformation'!$B$4:$B$8425=B4227,'Data Transformation'!$G$4:$G$8425),'Bin Analysis'!$B4243)</f>
        <v>18</v>
      </c>
      <c r="I4243">
        <f t="shared" si="529"/>
        <v>0</v>
      </c>
      <c r="J4243">
        <f t="shared" si="530"/>
        <v>0</v>
      </c>
      <c r="K4243">
        <f>J4243*Weighting!$W$19</f>
        <v>0</v>
      </c>
      <c r="M4243" s="14"/>
    </row>
    <row r="4244" spans="1:25" x14ac:dyDescent="0.25">
      <c r="A4244" s="32" t="str">
        <f>IF(Weighting!$P$20&gt;0,B4244,"")</f>
        <v/>
      </c>
      <c r="B4244">
        <f>Weighting!$C$20</f>
        <v>2.1550000000000002</v>
      </c>
      <c r="C4244">
        <f>Weighting!$F$20</f>
        <v>0</v>
      </c>
      <c r="D4244" t="b">
        <f>IF(C4244=1,'Data Transformation'!$G$3+0.5*'Data Transformation'!$W$25,IF(C4245=1,D4245-'Data Transformation'!$W$25,FALSE))</f>
        <v>0</v>
      </c>
      <c r="E4244" t="str">
        <f t="array" ref="E4244">IF(ISLOGICAL(D4244),"",FREQUENCY(IF('Data Transformation'!$B$425:$B$8425='Bin Analysis'!$B4227,'Data Transformation'!$G$425:$G$8425),D4244))</f>
        <v/>
      </c>
      <c r="F4244" t="str">
        <f t="shared" si="528"/>
        <v/>
      </c>
      <c r="G4244">
        <f>Weighting!$H$20</f>
        <v>0</v>
      </c>
      <c r="H4244">
        <f t="array" ref="H4244">FREQUENCY(IF('Data Transformation'!$B$4:$B$8425=B4227,'Data Transformation'!$G$4:$G$8425),'Bin Analysis'!$B4244)</f>
        <v>18</v>
      </c>
      <c r="I4244">
        <f t="shared" si="529"/>
        <v>0</v>
      </c>
      <c r="J4244">
        <f t="shared" si="530"/>
        <v>0</v>
      </c>
      <c r="K4244">
        <f>J4244*Weighting!$W$20</f>
        <v>0</v>
      </c>
      <c r="M4244" s="14"/>
    </row>
    <row r="4245" spans="1:25" x14ac:dyDescent="0.25">
      <c r="A4245" s="32" t="str">
        <f>IF(Weighting!$P$21&gt;0,B4245,"")</f>
        <v/>
      </c>
      <c r="B4245">
        <f>Weighting!$C$21</f>
        <v>2.2860000000000005</v>
      </c>
      <c r="C4245">
        <f>Weighting!$F$21</f>
        <v>0</v>
      </c>
      <c r="D4245" t="b">
        <f>IF(C4245=1,'Data Transformation'!$G$3+0.5*'Data Transformation'!$W$25,IF(C4246=1,D4246-'Data Transformation'!$W$25,FALSE))</f>
        <v>0</v>
      </c>
      <c r="E4245" t="str">
        <f t="array" ref="E4245">IF(ISLOGICAL(D4245),"",FREQUENCY(IF('Data Transformation'!$B$425:$B$8425='Bin Analysis'!$B4227,'Data Transformation'!$G$425:$G$8425),D4245))</f>
        <v/>
      </c>
      <c r="F4245" t="str">
        <f t="shared" si="528"/>
        <v/>
      </c>
      <c r="G4245">
        <f>Weighting!$H$21</f>
        <v>0</v>
      </c>
      <c r="H4245">
        <f t="array" ref="H4245">FREQUENCY(IF('Data Transformation'!$B$4:$B$8425=B4227,'Data Transformation'!$G$4:$G$8425),'Bin Analysis'!$B4245)</f>
        <v>18</v>
      </c>
      <c r="I4245">
        <f t="shared" si="529"/>
        <v>0</v>
      </c>
      <c r="J4245">
        <f t="shared" si="530"/>
        <v>0</v>
      </c>
      <c r="K4245">
        <f>J4245*Weighting!$W$21</f>
        <v>0</v>
      </c>
      <c r="M4245" s="14"/>
    </row>
    <row r="4246" spans="1:25" x14ac:dyDescent="0.25">
      <c r="A4246" s="32" t="str">
        <f>IF(Weighting!$P$22&gt;0,B4246,"")</f>
        <v/>
      </c>
      <c r="B4246">
        <f>Weighting!$C$22</f>
        <v>2.4170000000000007</v>
      </c>
      <c r="C4246">
        <f>Weighting!$F$22</f>
        <v>0</v>
      </c>
      <c r="D4246" t="b">
        <f>IF(C4246=1,'Data Transformation'!$G$3+0.5*'Data Transformation'!$W$25,IF(C4247=1,D4247-'Data Transformation'!$W$25,FALSE))</f>
        <v>0</v>
      </c>
      <c r="E4246" t="str">
        <f t="array" ref="E4246">IF(ISLOGICAL(D4246),"",FREQUENCY(IF('Data Transformation'!$B$425:$B$8425='Bin Analysis'!$B4227,'Data Transformation'!$G$425:$G$8425),D4246))</f>
        <v/>
      </c>
      <c r="F4246" t="str">
        <f t="shared" si="528"/>
        <v/>
      </c>
      <c r="G4246">
        <f>Weighting!$H$22</f>
        <v>0</v>
      </c>
      <c r="H4246">
        <f t="array" ref="H4246">FREQUENCY(IF('Data Transformation'!$B$4:$B$8425=B4227,'Data Transformation'!$G$4:$G$8425),'Bin Analysis'!$B4246)</f>
        <v>18</v>
      </c>
      <c r="I4246">
        <f t="shared" si="529"/>
        <v>0</v>
      </c>
      <c r="J4246">
        <f t="shared" si="530"/>
        <v>0</v>
      </c>
      <c r="K4246">
        <f>J4246*Weighting!$W$22</f>
        <v>0</v>
      </c>
      <c r="M4246" s="14"/>
    </row>
    <row r="4247" spans="1:25" x14ac:dyDescent="0.25">
      <c r="A4247" s="32" t="str">
        <f>IF(Weighting!$P$23&gt;0,B4247,"")</f>
        <v/>
      </c>
      <c r="B4247">
        <f>Weighting!$C$23</f>
        <v>2.5480000000000009</v>
      </c>
      <c r="C4247">
        <f>Weighting!$F$23</f>
        <v>0</v>
      </c>
      <c r="D4247" t="b">
        <f>IF(C4247=1,'Data Transformation'!$G$3+0.5*'Data Transformation'!$W$25,IF(C4248=1,D4248-'Data Transformation'!$W$25,FALSE))</f>
        <v>0</v>
      </c>
      <c r="E4247" t="str">
        <f t="array" ref="E4247">IF(ISLOGICAL(D4247),"",FREQUENCY(IF('Data Transformation'!$B$425:$B$8425='Bin Analysis'!$B4227,'Data Transformation'!$G$425:$G$8425),D4247))</f>
        <v/>
      </c>
      <c r="F4247" t="str">
        <f t="shared" si="528"/>
        <v/>
      </c>
      <c r="G4247">
        <f>Weighting!$H$23</f>
        <v>0</v>
      </c>
      <c r="H4247">
        <f t="array" ref="H4247">FREQUENCY(IF('Data Transformation'!$B$4:$B$8425=B4227,'Data Transformation'!$G$4:$G$8425),'Bin Analysis'!$B4247)</f>
        <v>18</v>
      </c>
      <c r="I4247">
        <f t="shared" si="529"/>
        <v>0</v>
      </c>
      <c r="J4247">
        <f t="shared" si="530"/>
        <v>0</v>
      </c>
      <c r="K4247">
        <f>J4247*Weighting!$W$23</f>
        <v>0</v>
      </c>
      <c r="M4247" s="14"/>
    </row>
    <row r="4248" spans="1:25" x14ac:dyDescent="0.25">
      <c r="A4248" s="32" t="str">
        <f>IF(Weighting!$P$24&gt;0,B4248,"")</f>
        <v/>
      </c>
      <c r="B4248">
        <f>Weighting!$C$24</f>
        <v>2.6790000000000012</v>
      </c>
      <c r="C4248">
        <f>Weighting!$F$24</f>
        <v>0</v>
      </c>
      <c r="D4248" t="b">
        <f>IF(C4248=1,'Data Transformation'!$G$3+0.5*'Data Transformation'!$W$25,IF(C4249=1,D4249-'Data Transformation'!$W$25,FALSE))</f>
        <v>0</v>
      </c>
      <c r="E4248" t="str">
        <f t="array" ref="E4248">IF(ISLOGICAL(D4248),"",FREQUENCY(IF('Data Transformation'!$B$425:$B$8425='Bin Analysis'!$B4227,'Data Transformation'!$G$425:$G$8425),D4248))</f>
        <v/>
      </c>
      <c r="F4248" t="str">
        <f t="shared" si="528"/>
        <v/>
      </c>
      <c r="G4248">
        <f>Weighting!$H$24</f>
        <v>0</v>
      </c>
      <c r="H4248">
        <f t="array" ref="H4248">FREQUENCY(IF('Data Transformation'!$B$4:$B$8425=B4227,'Data Transformation'!$G$4:$G$8425),'Bin Analysis'!$B4248)</f>
        <v>18</v>
      </c>
      <c r="I4248">
        <f t="shared" si="529"/>
        <v>0</v>
      </c>
      <c r="J4248">
        <f t="shared" si="530"/>
        <v>0</v>
      </c>
      <c r="K4248">
        <f>J4248*Weighting!$W$24</f>
        <v>0</v>
      </c>
      <c r="M4248" s="14"/>
    </row>
    <row r="4249" spans="1:25" x14ac:dyDescent="0.25">
      <c r="A4249" s="32" t="str">
        <f>IF(Weighting!$P$25&gt;0,B4249,"")</f>
        <v/>
      </c>
      <c r="B4249">
        <f>Weighting!$C$25</f>
        <v>2.8100000000000014</v>
      </c>
      <c r="C4249">
        <f>Weighting!$F$25</f>
        <v>0</v>
      </c>
      <c r="D4249" t="b">
        <f>IF(C4249=1,'Data Transformation'!$G$3+0.5*'Data Transformation'!$W$25,IF(C4250=1,D4250-'Data Transformation'!$W$25,FALSE))</f>
        <v>0</v>
      </c>
      <c r="E4249" t="str">
        <f t="array" ref="E4249">IF(ISLOGICAL(D4249),"",FREQUENCY(IF('Data Transformation'!$B$425:$B$8425='Bin Analysis'!$B4227,'Data Transformation'!$G$425:$G$8425),D4249))</f>
        <v/>
      </c>
      <c r="F4249" t="str">
        <f t="shared" si="528"/>
        <v/>
      </c>
      <c r="G4249">
        <f>Weighting!$H$25</f>
        <v>0</v>
      </c>
      <c r="H4249">
        <f t="array" ref="H4249">FREQUENCY(IF('Data Transformation'!$B$4:$B$8425=B4227,'Data Transformation'!$G$4:$G$8425),'Bin Analysis'!$B4249)</f>
        <v>18</v>
      </c>
      <c r="I4249">
        <f t="shared" si="529"/>
        <v>0</v>
      </c>
      <c r="J4249">
        <f t="shared" si="530"/>
        <v>0</v>
      </c>
      <c r="K4249">
        <f>J4249*Weighting!$W$25</f>
        <v>0</v>
      </c>
      <c r="M4249" s="14"/>
    </row>
    <row r="4250" spans="1:25" x14ac:dyDescent="0.25">
      <c r="O4250"/>
      <c r="P4250"/>
      <c r="Q4250"/>
      <c r="R4250"/>
    </row>
    <row r="4251" spans="1:25" ht="23.25" x14ac:dyDescent="0.35">
      <c r="A4251" s="21" t="s">
        <v>0</v>
      </c>
      <c r="B4251" s="21">
        <f>IFERROR(VLOOKUP(C4251,'Data Transformation'!$L$6:$M$426,2,FALSE),"")</f>
        <v>177</v>
      </c>
      <c r="C4251" s="21">
        <f>C4227+1</f>
        <v>177</v>
      </c>
      <c r="D4251" s="21"/>
      <c r="E4251" s="21"/>
      <c r="F4251" s="21"/>
      <c r="G4251" s="21"/>
      <c r="H4251" s="22"/>
      <c r="I4251" s="22"/>
      <c r="J4251" s="22"/>
      <c r="K4251" s="21"/>
      <c r="L4251" s="21">
        <f>B4251</f>
        <v>177</v>
      </c>
      <c r="M4251" s="23">
        <f>INDEX('Data Transformation'!$O$4:$O$424,MATCH($B4251,'Data Transformation'!$M$4:$M$424,0),MATCH($M$2,'Data Transformation'!$O$3,0))</f>
        <v>15</v>
      </c>
      <c r="N4251" s="27">
        <f>IF('Input and Summary Results'!$J$16="minimum",'Bin Analysis'!X4252/(M4251-1),'Bin Analysis'!Y4251/('Bin Analysis'!M4251-1))</f>
        <v>0</v>
      </c>
      <c r="O4251" s="27">
        <f>IF(M4251=FALSE,NA(),(VLOOKUP(1,C4254:K4273,4,FALSE))/(M4251-1))</f>
        <v>0</v>
      </c>
      <c r="P4251" s="27">
        <f>IF(M4251=FALSE,NA(),SUM(J4254:J4273)/Weighting!$S$5)</f>
        <v>0.5</v>
      </c>
      <c r="Q4251" s="27">
        <f>IF(M4251=FALSE,NA(),SUM(K4254:K4273)/Weighting!$S$6)</f>
        <v>0.47826086956521741</v>
      </c>
      <c r="R4251" s="27">
        <f>IF(M4251=FALSE,NA(),(VLOOKUP(1,G4254:K4273,3,FALSE))/(M4251-1))</f>
        <v>0.5</v>
      </c>
      <c r="S4251" s="22" t="str">
        <f>IF(M4251=FALSE,NA(),IF(SUM(J4254:J4273)=2,"yes","no"))</f>
        <v>no</v>
      </c>
      <c r="X4251" s="2" cm="2">
        <f t="array" ref="X4251:X4252">FREQUENCY(IF('Data Transformation'!$B$425:$B$6424='Bin Analysis'!L4251,'Data Transformation'!$G$425:$G$6424),'Data Transformation'!$U$11)</f>
        <v>14</v>
      </c>
      <c r="Y4251" s="2" cm="2">
        <f t="array" ref="Y4251:Y4252">FREQUENCY(IF('Data Transformation'!$B$425:$B$6424='Bin Analysis'!L4251,'Data Transformation'!$G$425:$G$6424),'Data Transformation'!$U$12)</f>
        <v>14</v>
      </c>
    </row>
    <row r="4252" spans="1:25" x14ac:dyDescent="0.25">
      <c r="A4252" s="14" t="s">
        <v>66</v>
      </c>
      <c r="B4252" t="s">
        <v>47</v>
      </c>
      <c r="C4252" t="s">
        <v>5</v>
      </c>
      <c r="D4252" t="s">
        <v>99</v>
      </c>
      <c r="E4252" t="s">
        <v>100</v>
      </c>
      <c r="F4252" t="s">
        <v>101</v>
      </c>
      <c r="G4252" t="s">
        <v>69</v>
      </c>
      <c r="H4252" t="s">
        <v>31</v>
      </c>
      <c r="I4252" t="s">
        <v>32</v>
      </c>
      <c r="J4252" t="s">
        <v>46</v>
      </c>
      <c r="K4252" s="14" t="s">
        <v>45</v>
      </c>
      <c r="M4252" s="14"/>
      <c r="X4252" s="2">
        <v>0</v>
      </c>
      <c r="Y4252" s="2">
        <v>0</v>
      </c>
    </row>
    <row r="4253" spans="1:25" x14ac:dyDescent="0.25">
      <c r="A4253" s="32"/>
      <c r="D4253" t="b">
        <f>IF(C4253=1,'Data Transformation'!$G$3+0.5*'Data Transformation'!$W$25,IF(C4254=1,D4254-'Data Transformation'!$W$25,FALSE))</f>
        <v>0</v>
      </c>
      <c r="E4253" t="str">
        <f t="array" ref="E4253">IF(ISLOGICAL(D4253),"",FREQUENCY(IF('Data Transformation'!$B$425:$B$8425='Bin Analysis'!$B4251,'Data Transformation'!$G$425:$G$8425),D4253))</f>
        <v/>
      </c>
      <c r="F4253" t="str">
        <f>IF(ISLOGICAL(D4253),"",E4253-E4252)</f>
        <v/>
      </c>
      <c r="M4253" s="14"/>
    </row>
    <row r="4254" spans="1:25" x14ac:dyDescent="0.25">
      <c r="A4254" s="32">
        <f>IF(Weighting!$P$6&gt;0,B4254,"")</f>
        <v>0.32100000000000001</v>
      </c>
      <c r="B4254">
        <f>Weighting!$C$6</f>
        <v>0.32100000000000001</v>
      </c>
      <c r="C4254">
        <f>Weighting!$F$6</f>
        <v>0</v>
      </c>
      <c r="D4254" t="b">
        <f>IF(C4254=1,'Data Transformation'!$G$3+0.5*'Data Transformation'!$W$25,IF(C4255=1,D4255-'Data Transformation'!$W$25,FALSE))</f>
        <v>0</v>
      </c>
      <c r="E4254" t="str">
        <f t="array" ref="E4254">IF(ISLOGICAL(D4254),"",FREQUENCY(IF('Data Transformation'!$B$425:$B$8425='Bin Analysis'!$B4251,'Data Transformation'!$G$425:$G$8425),D4254))</f>
        <v/>
      </c>
      <c r="F4254" t="str">
        <f>IF(ISLOGICAL(D4254),"",E4254-E4253)</f>
        <v/>
      </c>
      <c r="G4254">
        <f>Weighting!$H$6</f>
        <v>1</v>
      </c>
      <c r="H4254">
        <f t="array" ref="H4254">FREQUENCY(IF('Data Transformation'!$B$4:$B$8425=B4251,'Data Transformation'!$G$4:$G$8425),'Bin Analysis'!$B4254)</f>
        <v>7</v>
      </c>
      <c r="I4254">
        <f>H4254-H4253</f>
        <v>7</v>
      </c>
      <c r="J4254">
        <f>IF(I4254=0,0,1)</f>
        <v>1</v>
      </c>
      <c r="K4254">
        <f>J4254*Weighting!$W$6</f>
        <v>1</v>
      </c>
      <c r="M4254" s="14"/>
    </row>
    <row r="4255" spans="1:25" x14ac:dyDescent="0.25">
      <c r="A4255" s="32">
        <f>IF(Weighting!$P$7&gt;0,B4255,"")</f>
        <v>0.45200000000000001</v>
      </c>
      <c r="B4255">
        <f>Weighting!$C$7</f>
        <v>0.45200000000000001</v>
      </c>
      <c r="C4255">
        <f>Weighting!$F$7</f>
        <v>0</v>
      </c>
      <c r="D4255" t="b">
        <f>IF(C4255=1,'Data Transformation'!$G$3+0.5*'Data Transformation'!$W$25,IF(C4256=1,D4256-'Data Transformation'!$W$25,FALSE))</f>
        <v>0</v>
      </c>
      <c r="E4255" t="str">
        <f t="array" ref="E4255">IF(ISLOGICAL(D4255),"",FREQUENCY(IF('Data Transformation'!$B$425:$B$8425='Bin Analysis'!$B4251,'Data Transformation'!$G$425:$G$8425),D4255))</f>
        <v/>
      </c>
      <c r="F4255" t="str">
        <f t="shared" ref="F4255:F4273" si="531">IF(ISLOGICAL(D4255),"",E4255-E4254)</f>
        <v/>
      </c>
      <c r="G4255">
        <f>Weighting!$H$7</f>
        <v>0</v>
      </c>
      <c r="H4255">
        <f t="array" ref="H4255">FREQUENCY(IF('Data Transformation'!$B$4:$B$8425=B4251,'Data Transformation'!$G$4:$G$8425),'Bin Analysis'!$B4255)</f>
        <v>7</v>
      </c>
      <c r="I4255">
        <f t="shared" ref="I4255:I4273" si="532">H4255-H4254</f>
        <v>0</v>
      </c>
      <c r="J4255">
        <f>IF(I4255=0,0,1)</f>
        <v>0</v>
      </c>
      <c r="K4255">
        <f>J4255*Weighting!$W$7</f>
        <v>0</v>
      </c>
      <c r="M4255" s="14"/>
    </row>
    <row r="4256" spans="1:25" x14ac:dyDescent="0.25">
      <c r="A4256" s="32">
        <f>IF(Weighting!$P$8&gt;0,B4256,"")</f>
        <v>0.58299999999999996</v>
      </c>
      <c r="B4256">
        <f>Weighting!$C$8</f>
        <v>0.58299999999999996</v>
      </c>
      <c r="C4256">
        <f>Weighting!$F$8</f>
        <v>0</v>
      </c>
      <c r="D4256" t="b">
        <f>IF(C4256=1,'Data Transformation'!$G$3+0.5*'Data Transformation'!$W$25,IF(C4257=1,D4257-'Data Transformation'!$W$25,FALSE))</f>
        <v>0</v>
      </c>
      <c r="E4256" t="str">
        <f t="array" ref="E4256">IF(ISLOGICAL(D4256),"",FREQUENCY(IF('Data Transformation'!$B$425:$B$8425='Bin Analysis'!$B4251,'Data Transformation'!$G$425:$G$8425),D4256))</f>
        <v/>
      </c>
      <c r="F4256" t="str">
        <f t="shared" si="531"/>
        <v/>
      </c>
      <c r="G4256">
        <f>Weighting!$H$8</f>
        <v>0</v>
      </c>
      <c r="H4256">
        <f t="array" ref="H4256">FREQUENCY(IF('Data Transformation'!$B$4:$B$8425=B4251,'Data Transformation'!$G$4:$G$8425),'Bin Analysis'!$B4256)</f>
        <v>9</v>
      </c>
      <c r="I4256">
        <f t="shared" si="532"/>
        <v>2</v>
      </c>
      <c r="J4256">
        <f t="shared" ref="J4256:J4273" si="533">IF(I4256=0,0,1)</f>
        <v>1</v>
      </c>
      <c r="K4256">
        <f>J4256*Weighting!$W$8</f>
        <v>3</v>
      </c>
      <c r="M4256" s="14"/>
    </row>
    <row r="4257" spans="1:13" x14ac:dyDescent="0.25">
      <c r="A4257" s="32">
        <f>IF(Weighting!$P$9&gt;0,B4257,"")</f>
        <v>0.71399999999999997</v>
      </c>
      <c r="B4257" s="50">
        <f>Weighting!$C$9</f>
        <v>0.71399999999999997</v>
      </c>
      <c r="C4257">
        <f>Weighting!$F$9</f>
        <v>0</v>
      </c>
      <c r="D4257" t="b">
        <f>IF(C4257=1,'Data Transformation'!$G$3+0.5*'Data Transformation'!$W$25,IF(C4258=1,D4258-'Data Transformation'!$W$25,FALSE))</f>
        <v>0</v>
      </c>
      <c r="E4257" t="str">
        <f t="array" ref="E4257">IF(ISLOGICAL(D4257),"",FREQUENCY(IF('Data Transformation'!$B$425:$B$8425='Bin Analysis'!$B4251,'Data Transformation'!$G$425:$G$8425),D4257))</f>
        <v/>
      </c>
      <c r="F4257" t="str">
        <f t="shared" si="531"/>
        <v/>
      </c>
      <c r="G4257">
        <f>Weighting!$H$9</f>
        <v>0</v>
      </c>
      <c r="H4257">
        <f t="array" ref="H4257">FREQUENCY(IF('Data Transformation'!$B$4:$B$8425=B4251,'Data Transformation'!$G$4:$G$8425),'Bin Analysis'!$B4257)</f>
        <v>11</v>
      </c>
      <c r="I4257">
        <f t="shared" si="532"/>
        <v>2</v>
      </c>
      <c r="J4257">
        <f t="shared" si="533"/>
        <v>1</v>
      </c>
      <c r="K4257">
        <f>J4257*Weighting!$W$9</f>
        <v>3</v>
      </c>
      <c r="M4257" s="14"/>
    </row>
    <row r="4258" spans="1:13" x14ac:dyDescent="0.25">
      <c r="A4258" s="32">
        <f>IF(Weighting!$P$10&gt;0,B4258,"")</f>
        <v>0.84499999999999997</v>
      </c>
      <c r="B4258">
        <f>Weighting!$C$10</f>
        <v>0.84499999999999997</v>
      </c>
      <c r="C4258">
        <f>Weighting!$F$10</f>
        <v>0</v>
      </c>
      <c r="D4258" t="b">
        <f>IF(C4258=1,'Data Transformation'!$G$3+0.5*'Data Transformation'!$W$25,IF(C4259=1,D4259-'Data Transformation'!$W$25,FALSE))</f>
        <v>0</v>
      </c>
      <c r="E4258" t="str">
        <f t="array" ref="E4258">IF(ISLOGICAL(D4258),"",FREQUENCY(IF('Data Transformation'!$B$425:$B$8425='Bin Analysis'!$B4251,'Data Transformation'!$G$425:$G$8425),D4258))</f>
        <v/>
      </c>
      <c r="F4258" t="str">
        <f t="shared" si="531"/>
        <v/>
      </c>
      <c r="G4258">
        <f>Weighting!$H$10</f>
        <v>0</v>
      </c>
      <c r="H4258">
        <f t="array" ref="H4258">FREQUENCY(IF('Data Transformation'!$B$4:$B$8425=B4251,'Data Transformation'!$G$4:$G$8425),'Bin Analysis'!$B4258)</f>
        <v>14</v>
      </c>
      <c r="I4258">
        <f t="shared" si="532"/>
        <v>3</v>
      </c>
      <c r="J4258">
        <f t="shared" si="533"/>
        <v>1</v>
      </c>
      <c r="K4258">
        <f>J4258*Weighting!$W$10</f>
        <v>3</v>
      </c>
      <c r="M4258" s="14"/>
    </row>
    <row r="4259" spans="1:13" x14ac:dyDescent="0.25">
      <c r="A4259" s="32">
        <f>IF(Weighting!$P$11&gt;0,B4259,"")</f>
        <v>0.97599999999999998</v>
      </c>
      <c r="B4259">
        <f>Weighting!$C$11</f>
        <v>0.97599999999999998</v>
      </c>
      <c r="C4259">
        <f>Weighting!$F$11</f>
        <v>0</v>
      </c>
      <c r="D4259">
        <f>IF(C4259=1,'Data Transformation'!$G$3+0.5*'Data Transformation'!$W$25,IF(C4260=1,D4260-'Data Transformation'!$W$25,FALSE))</f>
        <v>0.86899999999999999</v>
      </c>
      <c r="E4259">
        <f t="array" ref="E4259">IF(ISLOGICAL(D4259),"",FREQUENCY(IF('Data Transformation'!$B$425:$B$8425='Bin Analysis'!$B4251,'Data Transformation'!$G$425:$G$8425),D4259))</f>
        <v>14</v>
      </c>
      <c r="F4259" t="e">
        <f t="shared" si="531"/>
        <v>#VALUE!</v>
      </c>
      <c r="G4259">
        <f>Weighting!$H$11</f>
        <v>0</v>
      </c>
      <c r="H4259">
        <f t="array" ref="H4259">FREQUENCY(IF('Data Transformation'!$B$4:$B$8425=B4251,'Data Transformation'!$G$4:$G$8425),'Bin Analysis'!$B4259)</f>
        <v>14</v>
      </c>
      <c r="I4259">
        <f t="shared" si="532"/>
        <v>0</v>
      </c>
      <c r="J4259">
        <f t="shared" si="533"/>
        <v>0</v>
      </c>
      <c r="K4259">
        <f>J4259*Weighting!$W$11</f>
        <v>0</v>
      </c>
      <c r="M4259" s="14"/>
    </row>
    <row r="4260" spans="1:13" x14ac:dyDescent="0.25">
      <c r="A4260" s="32">
        <f>IF(Weighting!$P$12&gt;0,B4260,"")</f>
        <v>1.107</v>
      </c>
      <c r="B4260">
        <f>Weighting!$C$12</f>
        <v>1.107</v>
      </c>
      <c r="C4260">
        <f>Weighting!$F$12</f>
        <v>1</v>
      </c>
      <c r="D4260">
        <f>IF(C4260=1,'Data Transformation'!$G$3+0.5*'Data Transformation'!$W$25,IF(C4261=1,D4261-'Data Transformation'!$W$25,FALSE))</f>
        <v>1.131</v>
      </c>
      <c r="E4260">
        <f t="array" ref="E4260">IF(ISLOGICAL(D4260),"",FREQUENCY(IF('Data Transformation'!$B$425:$B$8425='Bin Analysis'!$B4251,'Data Transformation'!$G$425:$G$8425),D4260))</f>
        <v>14</v>
      </c>
      <c r="F4260">
        <f t="shared" si="531"/>
        <v>0</v>
      </c>
      <c r="G4260">
        <f>Weighting!$H$12</f>
        <v>0</v>
      </c>
      <c r="H4260">
        <f t="array" ref="H4260">FREQUENCY(IF('Data Transformation'!$B$4:$B$8425=B4251,'Data Transformation'!$G$4:$G$8425),'Bin Analysis'!$B4260)</f>
        <v>15</v>
      </c>
      <c r="I4260">
        <f t="shared" si="532"/>
        <v>1</v>
      </c>
      <c r="J4260">
        <f t="shared" si="533"/>
        <v>1</v>
      </c>
      <c r="K4260">
        <f>J4260*Weighting!$W$12</f>
        <v>1</v>
      </c>
      <c r="M4260" s="14"/>
    </row>
    <row r="4261" spans="1:13" x14ac:dyDescent="0.25">
      <c r="A4261" s="32">
        <f>IF(Weighting!$P$13&gt;0,B4261,"")</f>
        <v>1.238</v>
      </c>
      <c r="B4261">
        <f>Weighting!$C$13</f>
        <v>1.238</v>
      </c>
      <c r="C4261">
        <f>Weighting!$F$13</f>
        <v>0</v>
      </c>
      <c r="D4261" t="b">
        <f>IF(C4261=1,'Data Transformation'!$G$3+0.5*'Data Transformation'!$W$25,IF(C4262=1,D4262-'Data Transformation'!$W$25,FALSE))</f>
        <v>0</v>
      </c>
      <c r="E4261" t="str">
        <f t="array" ref="E4261">IF(ISLOGICAL(D4261),"",FREQUENCY(IF('Data Transformation'!$B$425:$B$8425='Bin Analysis'!$B4251,'Data Transformation'!$G$425:$G$8425),D4261))</f>
        <v/>
      </c>
      <c r="F4261" t="str">
        <f t="shared" si="531"/>
        <v/>
      </c>
      <c r="G4261">
        <f>Weighting!$H$13</f>
        <v>0</v>
      </c>
      <c r="H4261">
        <f t="array" ref="H4261">FREQUENCY(IF('Data Transformation'!$B$4:$B$8425=B4251,'Data Transformation'!$G$4:$G$8425),'Bin Analysis'!$B4261)</f>
        <v>15</v>
      </c>
      <c r="I4261">
        <f t="shared" si="532"/>
        <v>0</v>
      </c>
      <c r="J4261">
        <f t="shared" si="533"/>
        <v>0</v>
      </c>
      <c r="K4261">
        <f>J4261*Weighting!$W$13</f>
        <v>0</v>
      </c>
      <c r="M4261" s="14"/>
    </row>
    <row r="4262" spans="1:13" x14ac:dyDescent="0.25">
      <c r="A4262" s="32">
        <f>IF(Weighting!$P$14&gt;0,B4262,"")</f>
        <v>1.369</v>
      </c>
      <c r="B4262">
        <f>Weighting!$C$14</f>
        <v>1.369</v>
      </c>
      <c r="C4262">
        <f>Weighting!$F$14</f>
        <v>0</v>
      </c>
      <c r="D4262" t="b">
        <f>IF(C4262=1,'Data Transformation'!$G$3+0.5*'Data Transformation'!$W$25,IF(C4263=1,D4263-'Data Transformation'!$W$25,FALSE))</f>
        <v>0</v>
      </c>
      <c r="E4262" t="str">
        <f t="array" ref="E4262">IF(ISLOGICAL(D4262),"",FREQUENCY(IF('Data Transformation'!$B$425:$B$8425='Bin Analysis'!$B4251,'Data Transformation'!$G$425:$G$8425),D4262))</f>
        <v/>
      </c>
      <c r="F4262" t="str">
        <f t="shared" si="531"/>
        <v/>
      </c>
      <c r="G4262">
        <f>Weighting!$H$14</f>
        <v>0</v>
      </c>
      <c r="H4262">
        <f t="array" ref="H4262">FREQUENCY(IF('Data Transformation'!$B$4:$B$8425=B4251,'Data Transformation'!$G$4:$G$8425),'Bin Analysis'!$B4262)</f>
        <v>15</v>
      </c>
      <c r="I4262">
        <f t="shared" si="532"/>
        <v>0</v>
      </c>
      <c r="J4262">
        <f t="shared" si="533"/>
        <v>0</v>
      </c>
      <c r="K4262">
        <f>J4262*Weighting!$W$14</f>
        <v>0</v>
      </c>
      <c r="M4262" s="14"/>
    </row>
    <row r="4263" spans="1:13" x14ac:dyDescent="0.25">
      <c r="A4263" s="32">
        <f>IF(Weighting!$P$15&gt;0,B4263,"")</f>
        <v>1.5000009999999999</v>
      </c>
      <c r="B4263">
        <f>Weighting!$C$15</f>
        <v>1.5000009999999999</v>
      </c>
      <c r="C4263">
        <f>Weighting!$F$15</f>
        <v>0</v>
      </c>
      <c r="D4263" t="b">
        <f>IF(C4263=1,'Data Transformation'!$G$3+0.5*'Data Transformation'!$W$25,IF(C4264=1,D4264-'Data Transformation'!$W$25,FALSE))</f>
        <v>0</v>
      </c>
      <c r="E4263" t="str">
        <f t="array" ref="E4263">IF(ISLOGICAL(D4263),"",FREQUENCY(IF('Data Transformation'!$B$425:$B$8425='Bin Analysis'!$B4251,'Data Transformation'!$G$425:$G$8425),D4263))</f>
        <v/>
      </c>
      <c r="F4263" t="str">
        <f t="shared" si="531"/>
        <v/>
      </c>
      <c r="G4263">
        <f>Weighting!$H$15</f>
        <v>0</v>
      </c>
      <c r="H4263">
        <f t="array" ref="H4263">FREQUENCY(IF('Data Transformation'!$B$4:$B$8425=B4251,'Data Transformation'!$G$4:$G$8425),'Bin Analysis'!$B4263)</f>
        <v>15</v>
      </c>
      <c r="I4263">
        <f t="shared" si="532"/>
        <v>0</v>
      </c>
      <c r="J4263">
        <f t="shared" si="533"/>
        <v>0</v>
      </c>
      <c r="K4263">
        <f>J4263*Weighting!$W$15</f>
        <v>0</v>
      </c>
      <c r="M4263" s="14"/>
    </row>
    <row r="4264" spans="1:13" x14ac:dyDescent="0.25">
      <c r="A4264" s="32" t="str">
        <f>IF(Weighting!$P$16&gt;0,B4264,"")</f>
        <v/>
      </c>
      <c r="B4264">
        <f>Weighting!$C$16</f>
        <v>1.631</v>
      </c>
      <c r="C4264">
        <f>Weighting!$F$16</f>
        <v>0</v>
      </c>
      <c r="D4264" t="b">
        <f>IF(C4264=1,'Data Transformation'!$G$3+0.5*'Data Transformation'!$W$25,IF(C4265=1,D4265-'Data Transformation'!$W$25,FALSE))</f>
        <v>0</v>
      </c>
      <c r="E4264" t="str">
        <f t="array" ref="E4264">IF(ISLOGICAL(D4264),"",FREQUENCY(IF('Data Transformation'!$B$425:$B$8425='Bin Analysis'!$B4251,'Data Transformation'!$G$425:$G$8425),D4264))</f>
        <v/>
      </c>
      <c r="F4264" t="str">
        <f t="shared" si="531"/>
        <v/>
      </c>
      <c r="G4264">
        <f>Weighting!$H$16</f>
        <v>0</v>
      </c>
      <c r="H4264">
        <f t="array" ref="H4264">FREQUENCY(IF('Data Transformation'!$B$4:$B$8425=B4251,'Data Transformation'!$G$4:$G$8425),'Bin Analysis'!$B4264)</f>
        <v>15</v>
      </c>
      <c r="I4264">
        <f t="shared" si="532"/>
        <v>0</v>
      </c>
      <c r="J4264">
        <f t="shared" si="533"/>
        <v>0</v>
      </c>
      <c r="K4264">
        <f>J4264*Weighting!$W$16</f>
        <v>0</v>
      </c>
      <c r="M4264" s="14"/>
    </row>
    <row r="4265" spans="1:13" x14ac:dyDescent="0.25">
      <c r="A4265" s="32" t="str">
        <f>IF(Weighting!$P$17&gt;0,B4265,"")</f>
        <v/>
      </c>
      <c r="B4265">
        <f>Weighting!$C$17</f>
        <v>1.762</v>
      </c>
      <c r="C4265">
        <f>Weighting!$F$17</f>
        <v>0</v>
      </c>
      <c r="D4265" t="b">
        <f>IF(C4265=1,'Data Transformation'!$G$3+0.5*'Data Transformation'!$W$25,IF(C4266=1,D4266-'Data Transformation'!$W$25,FALSE))</f>
        <v>0</v>
      </c>
      <c r="E4265" t="str">
        <f t="array" ref="E4265">IF(ISLOGICAL(D4265),"",FREQUENCY(IF('Data Transformation'!$B$425:$B$8425='Bin Analysis'!$B4251,'Data Transformation'!$G$425:$G$8425),D4265))</f>
        <v/>
      </c>
      <c r="F4265" t="str">
        <f t="shared" si="531"/>
        <v/>
      </c>
      <c r="G4265">
        <f>Weighting!$H$17</f>
        <v>0</v>
      </c>
      <c r="H4265">
        <f t="array" ref="H4265">FREQUENCY(IF('Data Transformation'!$B$4:$B$8425=B4251,'Data Transformation'!$G$4:$G$8425),'Bin Analysis'!$B4265)</f>
        <v>15</v>
      </c>
      <c r="I4265">
        <f t="shared" si="532"/>
        <v>0</v>
      </c>
      <c r="J4265">
        <f t="shared" si="533"/>
        <v>0</v>
      </c>
      <c r="K4265">
        <f>J4265*Weighting!$W$17</f>
        <v>0</v>
      </c>
      <c r="M4265" s="14"/>
    </row>
    <row r="4266" spans="1:13" x14ac:dyDescent="0.25">
      <c r="A4266" s="32" t="str">
        <f>IF(Weighting!$P$18&gt;0,B4266,"")</f>
        <v/>
      </c>
      <c r="B4266">
        <f>Weighting!$C$18</f>
        <v>1.893</v>
      </c>
      <c r="C4266">
        <f>Weighting!$F$18</f>
        <v>0</v>
      </c>
      <c r="D4266" t="b">
        <f>IF(C4266=1,'Data Transformation'!$G$3+0.5*'Data Transformation'!$W$25,IF(C4267=1,D4267-'Data Transformation'!$W$25,FALSE))</f>
        <v>0</v>
      </c>
      <c r="E4266" t="str">
        <f t="array" ref="E4266">IF(ISLOGICAL(D4266),"",FREQUENCY(IF('Data Transformation'!$B$425:$B$8425='Bin Analysis'!$B4251,'Data Transformation'!$G$425:$G$8425),D4266))</f>
        <v/>
      </c>
      <c r="F4266" t="str">
        <f t="shared" si="531"/>
        <v/>
      </c>
      <c r="G4266">
        <f>Weighting!$H$18</f>
        <v>0</v>
      </c>
      <c r="H4266">
        <f t="array" ref="H4266">FREQUENCY(IF('Data Transformation'!$B$4:$B$8425=B4251,'Data Transformation'!$G$4:$G$8425),'Bin Analysis'!$B4266)</f>
        <v>15</v>
      </c>
      <c r="I4266">
        <f t="shared" si="532"/>
        <v>0</v>
      </c>
      <c r="J4266">
        <f t="shared" si="533"/>
        <v>0</v>
      </c>
      <c r="K4266">
        <f>J4266*Weighting!$W$18</f>
        <v>0</v>
      </c>
      <c r="M4266" s="14"/>
    </row>
    <row r="4267" spans="1:13" x14ac:dyDescent="0.25">
      <c r="A4267" s="32" t="str">
        <f>IF(Weighting!$P$19&gt;0,B4267,"")</f>
        <v/>
      </c>
      <c r="B4267">
        <f>Weighting!$C$19</f>
        <v>2.024</v>
      </c>
      <c r="C4267">
        <f>Weighting!$F$19</f>
        <v>0</v>
      </c>
      <c r="D4267" t="b">
        <f>IF(C4267=1,'Data Transformation'!$G$3+0.5*'Data Transformation'!$W$25,IF(C4268=1,D4268-'Data Transformation'!$W$25,FALSE))</f>
        <v>0</v>
      </c>
      <c r="E4267" t="str">
        <f t="array" ref="E4267">IF(ISLOGICAL(D4267),"",FREQUENCY(IF('Data Transformation'!$B$425:$B$8425='Bin Analysis'!$B4251,'Data Transformation'!$G$425:$G$8425),D4267))</f>
        <v/>
      </c>
      <c r="F4267" t="str">
        <f t="shared" si="531"/>
        <v/>
      </c>
      <c r="G4267">
        <f>Weighting!$H$19</f>
        <v>0</v>
      </c>
      <c r="H4267">
        <f t="array" ref="H4267">FREQUENCY(IF('Data Transformation'!$B$4:$B$8425=B4251,'Data Transformation'!$G$4:$G$8425),'Bin Analysis'!$B4267)</f>
        <v>15</v>
      </c>
      <c r="I4267">
        <f t="shared" si="532"/>
        <v>0</v>
      </c>
      <c r="J4267">
        <f t="shared" si="533"/>
        <v>0</v>
      </c>
      <c r="K4267">
        <f>J4267*Weighting!$W$19</f>
        <v>0</v>
      </c>
      <c r="M4267" s="14"/>
    </row>
    <row r="4268" spans="1:13" x14ac:dyDescent="0.25">
      <c r="A4268" s="32" t="str">
        <f>IF(Weighting!$P$20&gt;0,B4268,"")</f>
        <v/>
      </c>
      <c r="B4268">
        <f>Weighting!$C$20</f>
        <v>2.1550000000000002</v>
      </c>
      <c r="C4268">
        <f>Weighting!$F$20</f>
        <v>0</v>
      </c>
      <c r="D4268" t="b">
        <f>IF(C4268=1,'Data Transformation'!$G$3+0.5*'Data Transformation'!$W$25,IF(C4269=1,D4269-'Data Transformation'!$W$25,FALSE))</f>
        <v>0</v>
      </c>
      <c r="E4268" t="str">
        <f t="array" ref="E4268">IF(ISLOGICAL(D4268),"",FREQUENCY(IF('Data Transformation'!$B$425:$B$8425='Bin Analysis'!$B4251,'Data Transformation'!$G$425:$G$8425),D4268))</f>
        <v/>
      </c>
      <c r="F4268" t="str">
        <f t="shared" si="531"/>
        <v/>
      </c>
      <c r="G4268">
        <f>Weighting!$H$20</f>
        <v>0</v>
      </c>
      <c r="H4268">
        <f t="array" ref="H4268">FREQUENCY(IF('Data Transformation'!$B$4:$B$8425=B4251,'Data Transformation'!$G$4:$G$8425),'Bin Analysis'!$B4268)</f>
        <v>15</v>
      </c>
      <c r="I4268">
        <f t="shared" si="532"/>
        <v>0</v>
      </c>
      <c r="J4268">
        <f t="shared" si="533"/>
        <v>0</v>
      </c>
      <c r="K4268">
        <f>J4268*Weighting!$W$20</f>
        <v>0</v>
      </c>
      <c r="M4268" s="14"/>
    </row>
    <row r="4269" spans="1:13" x14ac:dyDescent="0.25">
      <c r="A4269" s="32" t="str">
        <f>IF(Weighting!$P$21&gt;0,B4269,"")</f>
        <v/>
      </c>
      <c r="B4269">
        <f>Weighting!$C$21</f>
        <v>2.2860000000000005</v>
      </c>
      <c r="C4269">
        <f>Weighting!$F$21</f>
        <v>0</v>
      </c>
      <c r="D4269" t="b">
        <f>IF(C4269=1,'Data Transformation'!$G$3+0.5*'Data Transformation'!$W$25,IF(C4270=1,D4270-'Data Transformation'!$W$25,FALSE))</f>
        <v>0</v>
      </c>
      <c r="E4269" t="str">
        <f t="array" ref="E4269">IF(ISLOGICAL(D4269),"",FREQUENCY(IF('Data Transformation'!$B$425:$B$8425='Bin Analysis'!$B4251,'Data Transformation'!$G$425:$G$8425),D4269))</f>
        <v/>
      </c>
      <c r="F4269" t="str">
        <f t="shared" si="531"/>
        <v/>
      </c>
      <c r="G4269">
        <f>Weighting!$H$21</f>
        <v>0</v>
      </c>
      <c r="H4269">
        <f t="array" ref="H4269">FREQUENCY(IF('Data Transformation'!$B$4:$B$8425=B4251,'Data Transformation'!$G$4:$G$8425),'Bin Analysis'!$B4269)</f>
        <v>15</v>
      </c>
      <c r="I4269">
        <f t="shared" si="532"/>
        <v>0</v>
      </c>
      <c r="J4269">
        <f t="shared" si="533"/>
        <v>0</v>
      </c>
      <c r="K4269">
        <f>J4269*Weighting!$W$21</f>
        <v>0</v>
      </c>
      <c r="M4269" s="14"/>
    </row>
    <row r="4270" spans="1:13" x14ac:dyDescent="0.25">
      <c r="A4270" s="32" t="str">
        <f>IF(Weighting!$P$22&gt;0,B4270,"")</f>
        <v/>
      </c>
      <c r="B4270">
        <f>Weighting!$C$22</f>
        <v>2.4170000000000007</v>
      </c>
      <c r="C4270">
        <f>Weighting!$F$22</f>
        <v>0</v>
      </c>
      <c r="D4270" t="b">
        <f>IF(C4270=1,'Data Transformation'!$G$3+0.5*'Data Transformation'!$W$25,IF(C4271=1,D4271-'Data Transformation'!$W$25,FALSE))</f>
        <v>0</v>
      </c>
      <c r="E4270" t="str">
        <f t="array" ref="E4270">IF(ISLOGICAL(D4270),"",FREQUENCY(IF('Data Transformation'!$B$425:$B$8425='Bin Analysis'!$B4251,'Data Transformation'!$G$425:$G$8425),D4270))</f>
        <v/>
      </c>
      <c r="F4270" t="str">
        <f t="shared" si="531"/>
        <v/>
      </c>
      <c r="G4270">
        <f>Weighting!$H$22</f>
        <v>0</v>
      </c>
      <c r="H4270">
        <f t="array" ref="H4270">FREQUENCY(IF('Data Transformation'!$B$4:$B$8425=B4251,'Data Transformation'!$G$4:$G$8425),'Bin Analysis'!$B4270)</f>
        <v>15</v>
      </c>
      <c r="I4270">
        <f t="shared" si="532"/>
        <v>0</v>
      </c>
      <c r="J4270">
        <f t="shared" si="533"/>
        <v>0</v>
      </c>
      <c r="K4270">
        <f>J4270*Weighting!$W$22</f>
        <v>0</v>
      </c>
      <c r="M4270" s="14"/>
    </row>
    <row r="4271" spans="1:13" x14ac:dyDescent="0.25">
      <c r="A4271" s="32" t="str">
        <f>IF(Weighting!$P$23&gt;0,B4271,"")</f>
        <v/>
      </c>
      <c r="B4271">
        <f>Weighting!$C$23</f>
        <v>2.5480000000000009</v>
      </c>
      <c r="C4271">
        <f>Weighting!$F$23</f>
        <v>0</v>
      </c>
      <c r="D4271" t="b">
        <f>IF(C4271=1,'Data Transformation'!$G$3+0.5*'Data Transformation'!$W$25,IF(C4272=1,D4272-'Data Transformation'!$W$25,FALSE))</f>
        <v>0</v>
      </c>
      <c r="E4271" t="str">
        <f t="array" ref="E4271">IF(ISLOGICAL(D4271),"",FREQUENCY(IF('Data Transformation'!$B$425:$B$8425='Bin Analysis'!$B4251,'Data Transformation'!$G$425:$G$8425),D4271))</f>
        <v/>
      </c>
      <c r="F4271" t="str">
        <f t="shared" si="531"/>
        <v/>
      </c>
      <c r="G4271">
        <f>Weighting!$H$23</f>
        <v>0</v>
      </c>
      <c r="H4271">
        <f t="array" ref="H4271">FREQUENCY(IF('Data Transformation'!$B$4:$B$8425=B4251,'Data Transformation'!$G$4:$G$8425),'Bin Analysis'!$B4271)</f>
        <v>15</v>
      </c>
      <c r="I4271">
        <f t="shared" si="532"/>
        <v>0</v>
      </c>
      <c r="J4271">
        <f t="shared" si="533"/>
        <v>0</v>
      </c>
      <c r="K4271">
        <f>J4271*Weighting!$W$23</f>
        <v>0</v>
      </c>
      <c r="M4271" s="14"/>
    </row>
    <row r="4272" spans="1:13" x14ac:dyDescent="0.25">
      <c r="A4272" s="32" t="str">
        <f>IF(Weighting!$P$24&gt;0,B4272,"")</f>
        <v/>
      </c>
      <c r="B4272">
        <f>Weighting!$C$24</f>
        <v>2.6790000000000012</v>
      </c>
      <c r="C4272">
        <f>Weighting!$F$24</f>
        <v>0</v>
      </c>
      <c r="D4272" t="b">
        <f>IF(C4272=1,'Data Transformation'!$G$3+0.5*'Data Transformation'!$W$25,IF(C4273=1,D4273-'Data Transformation'!$W$25,FALSE))</f>
        <v>0</v>
      </c>
      <c r="E4272" t="str">
        <f t="array" ref="E4272">IF(ISLOGICAL(D4272),"",FREQUENCY(IF('Data Transformation'!$B$425:$B$8425='Bin Analysis'!$B4251,'Data Transformation'!$G$425:$G$8425),D4272))</f>
        <v/>
      </c>
      <c r="F4272" t="str">
        <f t="shared" si="531"/>
        <v/>
      </c>
      <c r="G4272">
        <f>Weighting!$H$24</f>
        <v>0</v>
      </c>
      <c r="H4272">
        <f t="array" ref="H4272">FREQUENCY(IF('Data Transformation'!$B$4:$B$8425=B4251,'Data Transformation'!$G$4:$G$8425),'Bin Analysis'!$B4272)</f>
        <v>15</v>
      </c>
      <c r="I4272">
        <f t="shared" si="532"/>
        <v>0</v>
      </c>
      <c r="J4272">
        <f t="shared" si="533"/>
        <v>0</v>
      </c>
      <c r="K4272">
        <f>J4272*Weighting!$W$24</f>
        <v>0</v>
      </c>
      <c r="M4272" s="14"/>
    </row>
    <row r="4273" spans="1:25" x14ac:dyDescent="0.25">
      <c r="A4273" s="32" t="str">
        <f>IF(Weighting!$P$25&gt;0,B4273,"")</f>
        <v/>
      </c>
      <c r="B4273">
        <f>Weighting!$C$25</f>
        <v>2.8100000000000014</v>
      </c>
      <c r="C4273">
        <f>Weighting!$F$25</f>
        <v>0</v>
      </c>
      <c r="D4273" t="b">
        <f>IF(C4273=1,'Data Transformation'!$G$3+0.5*'Data Transformation'!$W$25,IF(C4274=1,D4274-'Data Transformation'!$W$25,FALSE))</f>
        <v>0</v>
      </c>
      <c r="E4273" t="str">
        <f t="array" ref="E4273">IF(ISLOGICAL(D4273),"",FREQUENCY(IF('Data Transformation'!$B$425:$B$8425='Bin Analysis'!$B4251,'Data Transformation'!$G$425:$G$8425),D4273))</f>
        <v/>
      </c>
      <c r="F4273" t="str">
        <f t="shared" si="531"/>
        <v/>
      </c>
      <c r="G4273">
        <f>Weighting!$H$25</f>
        <v>0</v>
      </c>
      <c r="H4273">
        <f t="array" ref="H4273">FREQUENCY(IF('Data Transformation'!$B$4:$B$8425=B4251,'Data Transformation'!$G$4:$G$8425),'Bin Analysis'!$B4273)</f>
        <v>15</v>
      </c>
      <c r="I4273">
        <f t="shared" si="532"/>
        <v>0</v>
      </c>
      <c r="J4273">
        <f t="shared" si="533"/>
        <v>0</v>
      </c>
      <c r="K4273">
        <f>J4273*Weighting!$W$25</f>
        <v>0</v>
      </c>
      <c r="M4273" s="14"/>
    </row>
    <row r="4274" spans="1:25" x14ac:dyDescent="0.25">
      <c r="O4274"/>
      <c r="P4274"/>
      <c r="Q4274"/>
      <c r="R4274"/>
    </row>
    <row r="4275" spans="1:25" ht="23.25" x14ac:dyDescent="0.35">
      <c r="A4275" s="21" t="s">
        <v>0</v>
      </c>
      <c r="B4275" s="21">
        <f>IFERROR(VLOOKUP(C4275,'Data Transformation'!$L$6:$M$426,2,FALSE),"")</f>
        <v>178</v>
      </c>
      <c r="C4275" s="21">
        <f>C4251+1</f>
        <v>178</v>
      </c>
      <c r="D4275" s="21"/>
      <c r="E4275" s="21"/>
      <c r="F4275" s="21"/>
      <c r="G4275" s="21"/>
      <c r="H4275" s="22"/>
      <c r="I4275" s="22"/>
      <c r="J4275" s="22"/>
      <c r="K4275" s="21"/>
      <c r="L4275" s="21">
        <f>B4275</f>
        <v>178</v>
      </c>
      <c r="M4275" s="23">
        <f>INDEX('Data Transformation'!$O$4:$O$424,MATCH($B4275,'Data Transformation'!$M$4:$M$424,0),MATCH($M$2,'Data Transformation'!$O$3,0))</f>
        <v>9</v>
      </c>
      <c r="N4275" s="27">
        <f>IF('Input and Summary Results'!$J$16="minimum",'Bin Analysis'!X4276/(M4275-1),'Bin Analysis'!Y4275/('Bin Analysis'!M4275-1))</f>
        <v>0</v>
      </c>
      <c r="O4275" s="27">
        <f>IF(M4275=FALSE,NA(),(VLOOKUP(1,C4278:K4297,4,FALSE))/(M4275-1))</f>
        <v>0</v>
      </c>
      <c r="P4275" s="27">
        <f>IF(M4275=FALSE,NA(),SUM(J4278:J4297)/Weighting!$S$5)</f>
        <v>0.3</v>
      </c>
      <c r="Q4275" s="27">
        <f>IF(M4275=FALSE,NA(),SUM(K4278:K4297)/Weighting!$S$6)</f>
        <v>0.21739130434782608</v>
      </c>
      <c r="R4275" s="27">
        <f>IF(M4275=FALSE,NA(),(VLOOKUP(1,G4278:K4297,3,FALSE))/(M4275-1))</f>
        <v>0.875</v>
      </c>
      <c r="S4275" s="22" t="str">
        <f>IF(M4275=FALSE,NA(),IF(SUM(J4278:J4297)=2,"yes","no"))</f>
        <v>no</v>
      </c>
      <c r="X4275" s="2" cm="2">
        <f t="array" ref="X4275:X4276">FREQUENCY(IF('Data Transformation'!$B$425:$B$6424='Bin Analysis'!L4275,'Data Transformation'!$G$425:$G$6424),'Data Transformation'!$U$11)</f>
        <v>8</v>
      </c>
      <c r="Y4275" s="2" cm="2">
        <f t="array" ref="Y4275:Y4276">FREQUENCY(IF('Data Transformation'!$B$425:$B$6424='Bin Analysis'!L4275,'Data Transformation'!$G$425:$G$6424),'Data Transformation'!$U$12)</f>
        <v>8</v>
      </c>
    </row>
    <row r="4276" spans="1:25" x14ac:dyDescent="0.25">
      <c r="A4276" s="14" t="s">
        <v>66</v>
      </c>
      <c r="B4276" t="s">
        <v>47</v>
      </c>
      <c r="C4276" t="s">
        <v>5</v>
      </c>
      <c r="D4276" t="s">
        <v>99</v>
      </c>
      <c r="E4276" t="s">
        <v>100</v>
      </c>
      <c r="F4276" t="s">
        <v>101</v>
      </c>
      <c r="G4276" t="s">
        <v>69</v>
      </c>
      <c r="H4276" t="s">
        <v>31</v>
      </c>
      <c r="I4276" t="s">
        <v>32</v>
      </c>
      <c r="J4276" t="s">
        <v>46</v>
      </c>
      <c r="K4276" s="14" t="s">
        <v>45</v>
      </c>
      <c r="M4276" s="14"/>
      <c r="X4276" s="2">
        <v>0</v>
      </c>
      <c r="Y4276" s="2">
        <v>0</v>
      </c>
    </row>
    <row r="4277" spans="1:25" x14ac:dyDescent="0.25">
      <c r="A4277" s="32"/>
      <c r="D4277" t="b">
        <f>IF(C4277=1,'Data Transformation'!$G$3+0.5*'Data Transformation'!$W$25,IF(C4278=1,D4278-'Data Transformation'!$W$25,FALSE))</f>
        <v>0</v>
      </c>
      <c r="E4277" t="str">
        <f t="array" ref="E4277">IF(ISLOGICAL(D4277),"",FREQUENCY(IF('Data Transformation'!$B$425:$B$8425='Bin Analysis'!$B4275,'Data Transformation'!$G$425:$G$8425),D4277))</f>
        <v/>
      </c>
      <c r="F4277" t="str">
        <f>IF(ISLOGICAL(D4277),"",E4277-E4276)</f>
        <v/>
      </c>
      <c r="M4277" s="14"/>
    </row>
    <row r="4278" spans="1:25" x14ac:dyDescent="0.25">
      <c r="A4278" s="32">
        <f>IF(Weighting!$P$6&gt;0,B4278,"")</f>
        <v>0.32100000000000001</v>
      </c>
      <c r="B4278">
        <f>Weighting!$C$6</f>
        <v>0.32100000000000001</v>
      </c>
      <c r="C4278">
        <f>Weighting!$F$6</f>
        <v>0</v>
      </c>
      <c r="D4278" t="b">
        <f>IF(C4278=1,'Data Transformation'!$G$3+0.5*'Data Transformation'!$W$25,IF(C4279=1,D4279-'Data Transformation'!$W$25,FALSE))</f>
        <v>0</v>
      </c>
      <c r="E4278" t="str">
        <f t="array" ref="E4278">IF(ISLOGICAL(D4278),"",FREQUENCY(IF('Data Transformation'!$B$425:$B$8425='Bin Analysis'!$B4275,'Data Transformation'!$G$425:$G$8425),D4278))</f>
        <v/>
      </c>
      <c r="F4278" t="str">
        <f>IF(ISLOGICAL(D4278),"",E4278-E4277)</f>
        <v/>
      </c>
      <c r="G4278">
        <f>Weighting!$H$6</f>
        <v>1</v>
      </c>
      <c r="H4278">
        <f t="array" ref="H4278">FREQUENCY(IF('Data Transformation'!$B$4:$B$8425=B4275,'Data Transformation'!$G$4:$G$8425),'Bin Analysis'!$B4278)</f>
        <v>7</v>
      </c>
      <c r="I4278">
        <f>H4278-H4277</f>
        <v>7</v>
      </c>
      <c r="J4278">
        <f>IF(I4278=0,0,1)</f>
        <v>1</v>
      </c>
      <c r="K4278">
        <f>J4278*Weighting!$W$6</f>
        <v>1</v>
      </c>
      <c r="M4278" s="14"/>
    </row>
    <row r="4279" spans="1:25" x14ac:dyDescent="0.25">
      <c r="A4279" s="32">
        <f>IF(Weighting!$P$7&gt;0,B4279,"")</f>
        <v>0.45200000000000001</v>
      </c>
      <c r="B4279">
        <f>Weighting!$C$7</f>
        <v>0.45200000000000001</v>
      </c>
      <c r="C4279">
        <f>Weighting!$F$7</f>
        <v>0</v>
      </c>
      <c r="D4279" t="b">
        <f>IF(C4279=1,'Data Transformation'!$G$3+0.5*'Data Transformation'!$W$25,IF(C4280=1,D4280-'Data Transformation'!$W$25,FALSE))</f>
        <v>0</v>
      </c>
      <c r="E4279" t="str">
        <f t="array" ref="E4279">IF(ISLOGICAL(D4279),"",FREQUENCY(IF('Data Transformation'!$B$425:$B$8425='Bin Analysis'!$B4275,'Data Transformation'!$G$425:$G$8425),D4279))</f>
        <v/>
      </c>
      <c r="F4279" t="str">
        <f t="shared" ref="F4279:F4297" si="534">IF(ISLOGICAL(D4279),"",E4279-E4278)</f>
        <v/>
      </c>
      <c r="G4279">
        <f>Weighting!$H$7</f>
        <v>0</v>
      </c>
      <c r="H4279">
        <f t="array" ref="H4279">FREQUENCY(IF('Data Transformation'!$B$4:$B$8425=B4275,'Data Transformation'!$G$4:$G$8425),'Bin Analysis'!$B4279)</f>
        <v>7</v>
      </c>
      <c r="I4279">
        <f t="shared" ref="I4279:I4297" si="535">H4279-H4278</f>
        <v>0</v>
      </c>
      <c r="J4279">
        <f>IF(I4279=0,0,1)</f>
        <v>0</v>
      </c>
      <c r="K4279">
        <f>J4279*Weighting!$W$7</f>
        <v>0</v>
      </c>
      <c r="M4279" s="14"/>
    </row>
    <row r="4280" spans="1:25" x14ac:dyDescent="0.25">
      <c r="A4280" s="32">
        <f>IF(Weighting!$P$8&gt;0,B4280,"")</f>
        <v>0.58299999999999996</v>
      </c>
      <c r="B4280">
        <f>Weighting!$C$8</f>
        <v>0.58299999999999996</v>
      </c>
      <c r="C4280">
        <f>Weighting!$F$8</f>
        <v>0</v>
      </c>
      <c r="D4280" t="b">
        <f>IF(C4280=1,'Data Transformation'!$G$3+0.5*'Data Transformation'!$W$25,IF(C4281=1,D4281-'Data Transformation'!$W$25,FALSE))</f>
        <v>0</v>
      </c>
      <c r="E4280" t="str">
        <f t="array" ref="E4280">IF(ISLOGICAL(D4280),"",FREQUENCY(IF('Data Transformation'!$B$425:$B$8425='Bin Analysis'!$B4275,'Data Transformation'!$G$425:$G$8425),D4280))</f>
        <v/>
      </c>
      <c r="F4280" t="str">
        <f t="shared" si="534"/>
        <v/>
      </c>
      <c r="G4280">
        <f>Weighting!$H$8</f>
        <v>0</v>
      </c>
      <c r="H4280">
        <f t="array" ref="H4280">FREQUENCY(IF('Data Transformation'!$B$4:$B$8425=B4275,'Data Transformation'!$G$4:$G$8425),'Bin Analysis'!$B4280)</f>
        <v>8</v>
      </c>
      <c r="I4280">
        <f t="shared" si="535"/>
        <v>1</v>
      </c>
      <c r="J4280">
        <f t="shared" ref="J4280:J4297" si="536">IF(I4280=0,0,1)</f>
        <v>1</v>
      </c>
      <c r="K4280">
        <f>J4280*Weighting!$W$8</f>
        <v>3</v>
      </c>
      <c r="M4280" s="14"/>
    </row>
    <row r="4281" spans="1:25" x14ac:dyDescent="0.25">
      <c r="A4281" s="32">
        <f>IF(Weighting!$P$9&gt;0,B4281,"")</f>
        <v>0.71399999999999997</v>
      </c>
      <c r="B4281" s="50">
        <f>Weighting!$C$9</f>
        <v>0.71399999999999997</v>
      </c>
      <c r="C4281">
        <f>Weighting!$F$9</f>
        <v>0</v>
      </c>
      <c r="D4281" t="b">
        <f>IF(C4281=1,'Data Transformation'!$G$3+0.5*'Data Transformation'!$W$25,IF(C4282=1,D4282-'Data Transformation'!$W$25,FALSE))</f>
        <v>0</v>
      </c>
      <c r="E4281" t="str">
        <f t="array" ref="E4281">IF(ISLOGICAL(D4281),"",FREQUENCY(IF('Data Transformation'!$B$425:$B$8425='Bin Analysis'!$B4275,'Data Transformation'!$G$425:$G$8425),D4281))</f>
        <v/>
      </c>
      <c r="F4281" t="str">
        <f t="shared" si="534"/>
        <v/>
      </c>
      <c r="G4281">
        <f>Weighting!$H$9</f>
        <v>0</v>
      </c>
      <c r="H4281">
        <f t="array" ref="H4281">FREQUENCY(IF('Data Transformation'!$B$4:$B$8425=B4275,'Data Transformation'!$G$4:$G$8425),'Bin Analysis'!$B4281)</f>
        <v>8</v>
      </c>
      <c r="I4281">
        <f t="shared" si="535"/>
        <v>0</v>
      </c>
      <c r="J4281">
        <f t="shared" si="536"/>
        <v>0</v>
      </c>
      <c r="K4281">
        <f>J4281*Weighting!$W$9</f>
        <v>0</v>
      </c>
      <c r="M4281" s="14"/>
    </row>
    <row r="4282" spans="1:25" x14ac:dyDescent="0.25">
      <c r="A4282" s="32">
        <f>IF(Weighting!$P$10&gt;0,B4282,"")</f>
        <v>0.84499999999999997</v>
      </c>
      <c r="B4282">
        <f>Weighting!$C$10</f>
        <v>0.84499999999999997</v>
      </c>
      <c r="C4282">
        <f>Weighting!$F$10</f>
        <v>0</v>
      </c>
      <c r="D4282" t="b">
        <f>IF(C4282=1,'Data Transformation'!$G$3+0.5*'Data Transformation'!$W$25,IF(C4283=1,D4283-'Data Transformation'!$W$25,FALSE))</f>
        <v>0</v>
      </c>
      <c r="E4282" t="str">
        <f t="array" ref="E4282">IF(ISLOGICAL(D4282),"",FREQUENCY(IF('Data Transformation'!$B$425:$B$8425='Bin Analysis'!$B4275,'Data Transformation'!$G$425:$G$8425),D4282))</f>
        <v/>
      </c>
      <c r="F4282" t="str">
        <f t="shared" si="534"/>
        <v/>
      </c>
      <c r="G4282">
        <f>Weighting!$H$10</f>
        <v>0</v>
      </c>
      <c r="H4282">
        <f t="array" ref="H4282">FREQUENCY(IF('Data Transformation'!$B$4:$B$8425=B4275,'Data Transformation'!$G$4:$G$8425),'Bin Analysis'!$B4282)</f>
        <v>8</v>
      </c>
      <c r="I4282">
        <f t="shared" si="535"/>
        <v>0</v>
      </c>
      <c r="J4282">
        <f t="shared" si="536"/>
        <v>0</v>
      </c>
      <c r="K4282">
        <f>J4282*Weighting!$W$10</f>
        <v>0</v>
      </c>
      <c r="M4282" s="14"/>
    </row>
    <row r="4283" spans="1:25" x14ac:dyDescent="0.25">
      <c r="A4283" s="32">
        <f>IF(Weighting!$P$11&gt;0,B4283,"")</f>
        <v>0.97599999999999998</v>
      </c>
      <c r="B4283">
        <f>Weighting!$C$11</f>
        <v>0.97599999999999998</v>
      </c>
      <c r="C4283">
        <f>Weighting!$F$11</f>
        <v>0</v>
      </c>
      <c r="D4283">
        <f>IF(C4283=1,'Data Transformation'!$G$3+0.5*'Data Transformation'!$W$25,IF(C4284=1,D4284-'Data Transformation'!$W$25,FALSE))</f>
        <v>0.86899999999999999</v>
      </c>
      <c r="E4283">
        <f t="array" ref="E4283">IF(ISLOGICAL(D4283),"",FREQUENCY(IF('Data Transformation'!$B$425:$B$8425='Bin Analysis'!$B4275,'Data Transformation'!$G$425:$G$8425),D4283))</f>
        <v>8</v>
      </c>
      <c r="F4283" t="e">
        <f t="shared" si="534"/>
        <v>#VALUE!</v>
      </c>
      <c r="G4283">
        <f>Weighting!$H$11</f>
        <v>0</v>
      </c>
      <c r="H4283">
        <f t="array" ref="H4283">FREQUENCY(IF('Data Transformation'!$B$4:$B$8425=B4275,'Data Transformation'!$G$4:$G$8425),'Bin Analysis'!$B4283)</f>
        <v>8</v>
      </c>
      <c r="I4283">
        <f t="shared" si="535"/>
        <v>0</v>
      </c>
      <c r="J4283">
        <f t="shared" si="536"/>
        <v>0</v>
      </c>
      <c r="K4283">
        <f>J4283*Weighting!$W$11</f>
        <v>0</v>
      </c>
      <c r="M4283" s="14"/>
    </row>
    <row r="4284" spans="1:25" x14ac:dyDescent="0.25">
      <c r="A4284" s="32">
        <f>IF(Weighting!$P$12&gt;0,B4284,"")</f>
        <v>1.107</v>
      </c>
      <c r="B4284">
        <f>Weighting!$C$12</f>
        <v>1.107</v>
      </c>
      <c r="C4284">
        <f>Weighting!$F$12</f>
        <v>1</v>
      </c>
      <c r="D4284">
        <f>IF(C4284=1,'Data Transformation'!$G$3+0.5*'Data Transformation'!$W$25,IF(C4285=1,D4285-'Data Transformation'!$W$25,FALSE))</f>
        <v>1.131</v>
      </c>
      <c r="E4284">
        <f t="array" ref="E4284">IF(ISLOGICAL(D4284),"",FREQUENCY(IF('Data Transformation'!$B$425:$B$8425='Bin Analysis'!$B4275,'Data Transformation'!$G$425:$G$8425),D4284))</f>
        <v>8</v>
      </c>
      <c r="F4284">
        <f t="shared" si="534"/>
        <v>0</v>
      </c>
      <c r="G4284">
        <f>Weighting!$H$12</f>
        <v>0</v>
      </c>
      <c r="H4284">
        <f t="array" ref="H4284">FREQUENCY(IF('Data Transformation'!$B$4:$B$8425=B4275,'Data Transformation'!$G$4:$G$8425),'Bin Analysis'!$B4284)</f>
        <v>9</v>
      </c>
      <c r="I4284">
        <f t="shared" si="535"/>
        <v>1</v>
      </c>
      <c r="J4284">
        <f t="shared" si="536"/>
        <v>1</v>
      </c>
      <c r="K4284">
        <f>J4284*Weighting!$W$12</f>
        <v>1</v>
      </c>
      <c r="M4284" s="14"/>
    </row>
    <row r="4285" spans="1:25" x14ac:dyDescent="0.25">
      <c r="A4285" s="32">
        <f>IF(Weighting!$P$13&gt;0,B4285,"")</f>
        <v>1.238</v>
      </c>
      <c r="B4285">
        <f>Weighting!$C$13</f>
        <v>1.238</v>
      </c>
      <c r="C4285">
        <f>Weighting!$F$13</f>
        <v>0</v>
      </c>
      <c r="D4285" t="b">
        <f>IF(C4285=1,'Data Transformation'!$G$3+0.5*'Data Transformation'!$W$25,IF(C4286=1,D4286-'Data Transformation'!$W$25,FALSE))</f>
        <v>0</v>
      </c>
      <c r="E4285" t="str">
        <f t="array" ref="E4285">IF(ISLOGICAL(D4285),"",FREQUENCY(IF('Data Transformation'!$B$425:$B$8425='Bin Analysis'!$B4275,'Data Transformation'!$G$425:$G$8425),D4285))</f>
        <v/>
      </c>
      <c r="F4285" t="str">
        <f t="shared" si="534"/>
        <v/>
      </c>
      <c r="G4285">
        <f>Weighting!$H$13</f>
        <v>0</v>
      </c>
      <c r="H4285">
        <f t="array" ref="H4285">FREQUENCY(IF('Data Transformation'!$B$4:$B$8425=B4275,'Data Transformation'!$G$4:$G$8425),'Bin Analysis'!$B4285)</f>
        <v>9</v>
      </c>
      <c r="I4285">
        <f t="shared" si="535"/>
        <v>0</v>
      </c>
      <c r="J4285">
        <f t="shared" si="536"/>
        <v>0</v>
      </c>
      <c r="K4285">
        <f>J4285*Weighting!$W$13</f>
        <v>0</v>
      </c>
      <c r="M4285" s="14"/>
    </row>
    <row r="4286" spans="1:25" x14ac:dyDescent="0.25">
      <c r="A4286" s="32">
        <f>IF(Weighting!$P$14&gt;0,B4286,"")</f>
        <v>1.369</v>
      </c>
      <c r="B4286">
        <f>Weighting!$C$14</f>
        <v>1.369</v>
      </c>
      <c r="C4286">
        <f>Weighting!$F$14</f>
        <v>0</v>
      </c>
      <c r="D4286" t="b">
        <f>IF(C4286=1,'Data Transformation'!$G$3+0.5*'Data Transformation'!$W$25,IF(C4287=1,D4287-'Data Transformation'!$W$25,FALSE))</f>
        <v>0</v>
      </c>
      <c r="E4286" t="str">
        <f t="array" ref="E4286">IF(ISLOGICAL(D4286),"",FREQUENCY(IF('Data Transformation'!$B$425:$B$8425='Bin Analysis'!$B4275,'Data Transformation'!$G$425:$G$8425),D4286))</f>
        <v/>
      </c>
      <c r="F4286" t="str">
        <f t="shared" si="534"/>
        <v/>
      </c>
      <c r="G4286">
        <f>Weighting!$H$14</f>
        <v>0</v>
      </c>
      <c r="H4286">
        <f t="array" ref="H4286">FREQUENCY(IF('Data Transformation'!$B$4:$B$8425=B4275,'Data Transformation'!$G$4:$G$8425),'Bin Analysis'!$B4286)</f>
        <v>9</v>
      </c>
      <c r="I4286">
        <f t="shared" si="535"/>
        <v>0</v>
      </c>
      <c r="J4286">
        <f t="shared" si="536"/>
        <v>0</v>
      </c>
      <c r="K4286">
        <f>J4286*Weighting!$W$14</f>
        <v>0</v>
      </c>
      <c r="M4286" s="14"/>
    </row>
    <row r="4287" spans="1:25" x14ac:dyDescent="0.25">
      <c r="A4287" s="32">
        <f>IF(Weighting!$P$15&gt;0,B4287,"")</f>
        <v>1.5000009999999999</v>
      </c>
      <c r="B4287">
        <f>Weighting!$C$15</f>
        <v>1.5000009999999999</v>
      </c>
      <c r="C4287">
        <f>Weighting!$F$15</f>
        <v>0</v>
      </c>
      <c r="D4287" t="b">
        <f>IF(C4287=1,'Data Transformation'!$G$3+0.5*'Data Transformation'!$W$25,IF(C4288=1,D4288-'Data Transformation'!$W$25,FALSE))</f>
        <v>0</v>
      </c>
      <c r="E4287" t="str">
        <f t="array" ref="E4287">IF(ISLOGICAL(D4287),"",FREQUENCY(IF('Data Transformation'!$B$425:$B$8425='Bin Analysis'!$B4275,'Data Transformation'!$G$425:$G$8425),D4287))</f>
        <v/>
      </c>
      <c r="F4287" t="str">
        <f t="shared" si="534"/>
        <v/>
      </c>
      <c r="G4287">
        <f>Weighting!$H$15</f>
        <v>0</v>
      </c>
      <c r="H4287">
        <f t="array" ref="H4287">FREQUENCY(IF('Data Transformation'!$B$4:$B$8425=B4275,'Data Transformation'!$G$4:$G$8425),'Bin Analysis'!$B4287)</f>
        <v>9</v>
      </c>
      <c r="I4287">
        <f t="shared" si="535"/>
        <v>0</v>
      </c>
      <c r="J4287">
        <f t="shared" si="536"/>
        <v>0</v>
      </c>
      <c r="K4287">
        <f>J4287*Weighting!$W$15</f>
        <v>0</v>
      </c>
      <c r="M4287" s="14"/>
    </row>
    <row r="4288" spans="1:25" x14ac:dyDescent="0.25">
      <c r="A4288" s="32" t="str">
        <f>IF(Weighting!$P$16&gt;0,B4288,"")</f>
        <v/>
      </c>
      <c r="B4288">
        <f>Weighting!$C$16</f>
        <v>1.631</v>
      </c>
      <c r="C4288">
        <f>Weighting!$F$16</f>
        <v>0</v>
      </c>
      <c r="D4288" t="b">
        <f>IF(C4288=1,'Data Transformation'!$G$3+0.5*'Data Transformation'!$W$25,IF(C4289=1,D4289-'Data Transformation'!$W$25,FALSE))</f>
        <v>0</v>
      </c>
      <c r="E4288" t="str">
        <f t="array" ref="E4288">IF(ISLOGICAL(D4288),"",FREQUENCY(IF('Data Transformation'!$B$425:$B$8425='Bin Analysis'!$B4275,'Data Transformation'!$G$425:$G$8425),D4288))</f>
        <v/>
      </c>
      <c r="F4288" t="str">
        <f t="shared" si="534"/>
        <v/>
      </c>
      <c r="G4288">
        <f>Weighting!$H$16</f>
        <v>0</v>
      </c>
      <c r="H4288">
        <f t="array" ref="H4288">FREQUENCY(IF('Data Transformation'!$B$4:$B$8425=B4275,'Data Transformation'!$G$4:$G$8425),'Bin Analysis'!$B4288)</f>
        <v>9</v>
      </c>
      <c r="I4288">
        <f t="shared" si="535"/>
        <v>0</v>
      </c>
      <c r="J4288">
        <f t="shared" si="536"/>
        <v>0</v>
      </c>
      <c r="K4288">
        <f>J4288*Weighting!$W$16</f>
        <v>0</v>
      </c>
      <c r="M4288" s="14"/>
    </row>
    <row r="4289" spans="1:25" x14ac:dyDescent="0.25">
      <c r="A4289" s="32" t="str">
        <f>IF(Weighting!$P$17&gt;0,B4289,"")</f>
        <v/>
      </c>
      <c r="B4289">
        <f>Weighting!$C$17</f>
        <v>1.762</v>
      </c>
      <c r="C4289">
        <f>Weighting!$F$17</f>
        <v>0</v>
      </c>
      <c r="D4289" t="b">
        <f>IF(C4289=1,'Data Transformation'!$G$3+0.5*'Data Transformation'!$W$25,IF(C4290=1,D4290-'Data Transformation'!$W$25,FALSE))</f>
        <v>0</v>
      </c>
      <c r="E4289" t="str">
        <f t="array" ref="E4289">IF(ISLOGICAL(D4289),"",FREQUENCY(IF('Data Transformation'!$B$425:$B$8425='Bin Analysis'!$B4275,'Data Transformation'!$G$425:$G$8425),D4289))</f>
        <v/>
      </c>
      <c r="F4289" t="str">
        <f t="shared" si="534"/>
        <v/>
      </c>
      <c r="G4289">
        <f>Weighting!$H$17</f>
        <v>0</v>
      </c>
      <c r="H4289">
        <f t="array" ref="H4289">FREQUENCY(IF('Data Transformation'!$B$4:$B$8425=B4275,'Data Transformation'!$G$4:$G$8425),'Bin Analysis'!$B4289)</f>
        <v>9</v>
      </c>
      <c r="I4289">
        <f t="shared" si="535"/>
        <v>0</v>
      </c>
      <c r="J4289">
        <f t="shared" si="536"/>
        <v>0</v>
      </c>
      <c r="K4289">
        <f>J4289*Weighting!$W$17</f>
        <v>0</v>
      </c>
      <c r="M4289" s="14"/>
    </row>
    <row r="4290" spans="1:25" x14ac:dyDescent="0.25">
      <c r="A4290" s="32" t="str">
        <f>IF(Weighting!$P$18&gt;0,B4290,"")</f>
        <v/>
      </c>
      <c r="B4290">
        <f>Weighting!$C$18</f>
        <v>1.893</v>
      </c>
      <c r="C4290">
        <f>Weighting!$F$18</f>
        <v>0</v>
      </c>
      <c r="D4290" t="b">
        <f>IF(C4290=1,'Data Transformation'!$G$3+0.5*'Data Transformation'!$W$25,IF(C4291=1,D4291-'Data Transformation'!$W$25,FALSE))</f>
        <v>0</v>
      </c>
      <c r="E4290" t="str">
        <f t="array" ref="E4290">IF(ISLOGICAL(D4290),"",FREQUENCY(IF('Data Transformation'!$B$425:$B$8425='Bin Analysis'!$B4275,'Data Transformation'!$G$425:$G$8425),D4290))</f>
        <v/>
      </c>
      <c r="F4290" t="str">
        <f t="shared" si="534"/>
        <v/>
      </c>
      <c r="G4290">
        <f>Weighting!$H$18</f>
        <v>0</v>
      </c>
      <c r="H4290">
        <f t="array" ref="H4290">FREQUENCY(IF('Data Transformation'!$B$4:$B$8425=B4275,'Data Transformation'!$G$4:$G$8425),'Bin Analysis'!$B4290)</f>
        <v>9</v>
      </c>
      <c r="I4290">
        <f t="shared" si="535"/>
        <v>0</v>
      </c>
      <c r="J4290">
        <f t="shared" si="536"/>
        <v>0</v>
      </c>
      <c r="K4290">
        <f>J4290*Weighting!$W$18</f>
        <v>0</v>
      </c>
      <c r="M4290" s="14"/>
    </row>
    <row r="4291" spans="1:25" x14ac:dyDescent="0.25">
      <c r="A4291" s="32" t="str">
        <f>IF(Weighting!$P$19&gt;0,B4291,"")</f>
        <v/>
      </c>
      <c r="B4291">
        <f>Weighting!$C$19</f>
        <v>2.024</v>
      </c>
      <c r="C4291">
        <f>Weighting!$F$19</f>
        <v>0</v>
      </c>
      <c r="D4291" t="b">
        <f>IF(C4291=1,'Data Transformation'!$G$3+0.5*'Data Transformation'!$W$25,IF(C4292=1,D4292-'Data Transformation'!$W$25,FALSE))</f>
        <v>0</v>
      </c>
      <c r="E4291" t="str">
        <f t="array" ref="E4291">IF(ISLOGICAL(D4291),"",FREQUENCY(IF('Data Transformation'!$B$425:$B$8425='Bin Analysis'!$B4275,'Data Transformation'!$G$425:$G$8425),D4291))</f>
        <v/>
      </c>
      <c r="F4291" t="str">
        <f t="shared" si="534"/>
        <v/>
      </c>
      <c r="G4291">
        <f>Weighting!$H$19</f>
        <v>0</v>
      </c>
      <c r="H4291">
        <f t="array" ref="H4291">FREQUENCY(IF('Data Transformation'!$B$4:$B$8425=B4275,'Data Transformation'!$G$4:$G$8425),'Bin Analysis'!$B4291)</f>
        <v>9</v>
      </c>
      <c r="I4291">
        <f t="shared" si="535"/>
        <v>0</v>
      </c>
      <c r="J4291">
        <f t="shared" si="536"/>
        <v>0</v>
      </c>
      <c r="K4291">
        <f>J4291*Weighting!$W$19</f>
        <v>0</v>
      </c>
      <c r="M4291" s="14"/>
    </row>
    <row r="4292" spans="1:25" x14ac:dyDescent="0.25">
      <c r="A4292" s="32" t="str">
        <f>IF(Weighting!$P$20&gt;0,B4292,"")</f>
        <v/>
      </c>
      <c r="B4292">
        <f>Weighting!$C$20</f>
        <v>2.1550000000000002</v>
      </c>
      <c r="C4292">
        <f>Weighting!$F$20</f>
        <v>0</v>
      </c>
      <c r="D4292" t="b">
        <f>IF(C4292=1,'Data Transformation'!$G$3+0.5*'Data Transformation'!$W$25,IF(C4293=1,D4293-'Data Transformation'!$W$25,FALSE))</f>
        <v>0</v>
      </c>
      <c r="E4292" t="str">
        <f t="array" ref="E4292">IF(ISLOGICAL(D4292),"",FREQUENCY(IF('Data Transformation'!$B$425:$B$8425='Bin Analysis'!$B4275,'Data Transformation'!$G$425:$G$8425),D4292))</f>
        <v/>
      </c>
      <c r="F4292" t="str">
        <f t="shared" si="534"/>
        <v/>
      </c>
      <c r="G4292">
        <f>Weighting!$H$20</f>
        <v>0</v>
      </c>
      <c r="H4292">
        <f t="array" ref="H4292">FREQUENCY(IF('Data Transformation'!$B$4:$B$8425=B4275,'Data Transformation'!$G$4:$G$8425),'Bin Analysis'!$B4292)</f>
        <v>9</v>
      </c>
      <c r="I4292">
        <f t="shared" si="535"/>
        <v>0</v>
      </c>
      <c r="J4292">
        <f t="shared" si="536"/>
        <v>0</v>
      </c>
      <c r="K4292">
        <f>J4292*Weighting!$W$20</f>
        <v>0</v>
      </c>
      <c r="M4292" s="14"/>
    </row>
    <row r="4293" spans="1:25" x14ac:dyDescent="0.25">
      <c r="A4293" s="32" t="str">
        <f>IF(Weighting!$P$21&gt;0,B4293,"")</f>
        <v/>
      </c>
      <c r="B4293">
        <f>Weighting!$C$21</f>
        <v>2.2860000000000005</v>
      </c>
      <c r="C4293">
        <f>Weighting!$F$21</f>
        <v>0</v>
      </c>
      <c r="D4293" t="b">
        <f>IF(C4293=1,'Data Transformation'!$G$3+0.5*'Data Transformation'!$W$25,IF(C4294=1,D4294-'Data Transformation'!$W$25,FALSE))</f>
        <v>0</v>
      </c>
      <c r="E4293" t="str">
        <f t="array" ref="E4293">IF(ISLOGICAL(D4293),"",FREQUENCY(IF('Data Transformation'!$B$425:$B$8425='Bin Analysis'!$B4275,'Data Transformation'!$G$425:$G$8425),D4293))</f>
        <v/>
      </c>
      <c r="F4293" t="str">
        <f t="shared" si="534"/>
        <v/>
      </c>
      <c r="G4293">
        <f>Weighting!$H$21</f>
        <v>0</v>
      </c>
      <c r="H4293">
        <f t="array" ref="H4293">FREQUENCY(IF('Data Transformation'!$B$4:$B$8425=B4275,'Data Transformation'!$G$4:$G$8425),'Bin Analysis'!$B4293)</f>
        <v>9</v>
      </c>
      <c r="I4293">
        <f t="shared" si="535"/>
        <v>0</v>
      </c>
      <c r="J4293">
        <f t="shared" si="536"/>
        <v>0</v>
      </c>
      <c r="K4293">
        <f>J4293*Weighting!$W$21</f>
        <v>0</v>
      </c>
      <c r="M4293" s="14"/>
    </row>
    <row r="4294" spans="1:25" x14ac:dyDescent="0.25">
      <c r="A4294" s="32" t="str">
        <f>IF(Weighting!$P$22&gt;0,B4294,"")</f>
        <v/>
      </c>
      <c r="B4294">
        <f>Weighting!$C$22</f>
        <v>2.4170000000000007</v>
      </c>
      <c r="C4294">
        <f>Weighting!$F$22</f>
        <v>0</v>
      </c>
      <c r="D4294" t="b">
        <f>IF(C4294=1,'Data Transformation'!$G$3+0.5*'Data Transformation'!$W$25,IF(C4295=1,D4295-'Data Transformation'!$W$25,FALSE))</f>
        <v>0</v>
      </c>
      <c r="E4294" t="str">
        <f t="array" ref="E4294">IF(ISLOGICAL(D4294),"",FREQUENCY(IF('Data Transformation'!$B$425:$B$8425='Bin Analysis'!$B4275,'Data Transformation'!$G$425:$G$8425),D4294))</f>
        <v/>
      </c>
      <c r="F4294" t="str">
        <f t="shared" si="534"/>
        <v/>
      </c>
      <c r="G4294">
        <f>Weighting!$H$22</f>
        <v>0</v>
      </c>
      <c r="H4294">
        <f t="array" ref="H4294">FREQUENCY(IF('Data Transformation'!$B$4:$B$8425=B4275,'Data Transformation'!$G$4:$G$8425),'Bin Analysis'!$B4294)</f>
        <v>9</v>
      </c>
      <c r="I4294">
        <f t="shared" si="535"/>
        <v>0</v>
      </c>
      <c r="J4294">
        <f t="shared" si="536"/>
        <v>0</v>
      </c>
      <c r="K4294">
        <f>J4294*Weighting!$W$22</f>
        <v>0</v>
      </c>
      <c r="M4294" s="14"/>
    </row>
    <row r="4295" spans="1:25" x14ac:dyDescent="0.25">
      <c r="A4295" s="32" t="str">
        <f>IF(Weighting!$P$23&gt;0,B4295,"")</f>
        <v/>
      </c>
      <c r="B4295">
        <f>Weighting!$C$23</f>
        <v>2.5480000000000009</v>
      </c>
      <c r="C4295">
        <f>Weighting!$F$23</f>
        <v>0</v>
      </c>
      <c r="D4295" t="b">
        <f>IF(C4295=1,'Data Transformation'!$G$3+0.5*'Data Transformation'!$W$25,IF(C4296=1,D4296-'Data Transformation'!$W$25,FALSE))</f>
        <v>0</v>
      </c>
      <c r="E4295" t="str">
        <f t="array" ref="E4295">IF(ISLOGICAL(D4295),"",FREQUENCY(IF('Data Transformation'!$B$425:$B$8425='Bin Analysis'!$B4275,'Data Transformation'!$G$425:$G$8425),D4295))</f>
        <v/>
      </c>
      <c r="F4295" t="str">
        <f t="shared" si="534"/>
        <v/>
      </c>
      <c r="G4295">
        <f>Weighting!$H$23</f>
        <v>0</v>
      </c>
      <c r="H4295">
        <f t="array" ref="H4295">FREQUENCY(IF('Data Transformation'!$B$4:$B$8425=B4275,'Data Transformation'!$G$4:$G$8425),'Bin Analysis'!$B4295)</f>
        <v>9</v>
      </c>
      <c r="I4295">
        <f t="shared" si="535"/>
        <v>0</v>
      </c>
      <c r="J4295">
        <f t="shared" si="536"/>
        <v>0</v>
      </c>
      <c r="K4295">
        <f>J4295*Weighting!$W$23</f>
        <v>0</v>
      </c>
      <c r="M4295" s="14"/>
    </row>
    <row r="4296" spans="1:25" x14ac:dyDescent="0.25">
      <c r="A4296" s="32" t="str">
        <f>IF(Weighting!$P$24&gt;0,B4296,"")</f>
        <v/>
      </c>
      <c r="B4296">
        <f>Weighting!$C$24</f>
        <v>2.6790000000000012</v>
      </c>
      <c r="C4296">
        <f>Weighting!$F$24</f>
        <v>0</v>
      </c>
      <c r="D4296" t="b">
        <f>IF(C4296=1,'Data Transformation'!$G$3+0.5*'Data Transformation'!$W$25,IF(C4297=1,D4297-'Data Transformation'!$W$25,FALSE))</f>
        <v>0</v>
      </c>
      <c r="E4296" t="str">
        <f t="array" ref="E4296">IF(ISLOGICAL(D4296),"",FREQUENCY(IF('Data Transformation'!$B$425:$B$8425='Bin Analysis'!$B4275,'Data Transformation'!$G$425:$G$8425),D4296))</f>
        <v/>
      </c>
      <c r="F4296" t="str">
        <f t="shared" si="534"/>
        <v/>
      </c>
      <c r="G4296">
        <f>Weighting!$H$24</f>
        <v>0</v>
      </c>
      <c r="H4296">
        <f t="array" ref="H4296">FREQUENCY(IF('Data Transformation'!$B$4:$B$8425=B4275,'Data Transformation'!$G$4:$G$8425),'Bin Analysis'!$B4296)</f>
        <v>9</v>
      </c>
      <c r="I4296">
        <f t="shared" si="535"/>
        <v>0</v>
      </c>
      <c r="J4296">
        <f t="shared" si="536"/>
        <v>0</v>
      </c>
      <c r="K4296">
        <f>J4296*Weighting!$W$24</f>
        <v>0</v>
      </c>
      <c r="M4296" s="14"/>
    </row>
    <row r="4297" spans="1:25" x14ac:dyDescent="0.25">
      <c r="A4297" s="32" t="str">
        <f>IF(Weighting!$P$25&gt;0,B4297,"")</f>
        <v/>
      </c>
      <c r="B4297">
        <f>Weighting!$C$25</f>
        <v>2.8100000000000014</v>
      </c>
      <c r="C4297">
        <f>Weighting!$F$25</f>
        <v>0</v>
      </c>
      <c r="D4297" t="b">
        <f>IF(C4297=1,'Data Transformation'!$G$3+0.5*'Data Transformation'!$W$25,IF(C4298=1,D4298-'Data Transformation'!$W$25,FALSE))</f>
        <v>0</v>
      </c>
      <c r="E4297" t="str">
        <f t="array" ref="E4297">IF(ISLOGICAL(D4297),"",FREQUENCY(IF('Data Transformation'!$B$425:$B$8425='Bin Analysis'!$B4275,'Data Transformation'!$G$425:$G$8425),D4297))</f>
        <v/>
      </c>
      <c r="F4297" t="str">
        <f t="shared" si="534"/>
        <v/>
      </c>
      <c r="G4297">
        <f>Weighting!$H$25</f>
        <v>0</v>
      </c>
      <c r="H4297">
        <f t="array" ref="H4297">FREQUENCY(IF('Data Transformation'!$B$4:$B$8425=B4275,'Data Transformation'!$G$4:$G$8425),'Bin Analysis'!$B4297)</f>
        <v>9</v>
      </c>
      <c r="I4297">
        <f t="shared" si="535"/>
        <v>0</v>
      </c>
      <c r="J4297">
        <f t="shared" si="536"/>
        <v>0</v>
      </c>
      <c r="K4297">
        <f>J4297*Weighting!$W$25</f>
        <v>0</v>
      </c>
      <c r="M4297" s="14"/>
    </row>
    <row r="4298" spans="1:25" x14ac:dyDescent="0.25">
      <c r="O4298"/>
      <c r="P4298"/>
      <c r="Q4298"/>
      <c r="R4298"/>
    </row>
    <row r="4299" spans="1:25" ht="23.25" x14ac:dyDescent="0.35">
      <c r="A4299" s="21" t="s">
        <v>0</v>
      </c>
      <c r="B4299" s="21">
        <f>IFERROR(VLOOKUP(C4299,'Data Transformation'!$L$6:$M$426,2,FALSE),"")</f>
        <v>179</v>
      </c>
      <c r="C4299" s="21">
        <f>C4275+1</f>
        <v>179</v>
      </c>
      <c r="D4299" s="21"/>
      <c r="E4299" s="21"/>
      <c r="F4299" s="21"/>
      <c r="G4299" s="21"/>
      <c r="H4299" s="22"/>
      <c r="I4299" s="22"/>
      <c r="J4299" s="22"/>
      <c r="K4299" s="21"/>
      <c r="L4299" s="21">
        <f>B4299</f>
        <v>179</v>
      </c>
      <c r="M4299" s="23">
        <f>INDEX('Data Transformation'!$O$4:$O$424,MATCH($B4299,'Data Transformation'!$M$4:$M$424,0),MATCH($M$2,'Data Transformation'!$O$3,0))</f>
        <v>17</v>
      </c>
      <c r="N4299" s="27">
        <f>IF('Input and Summary Results'!$J$16="minimum",'Bin Analysis'!X4300/(M4299-1),'Bin Analysis'!Y4299/('Bin Analysis'!M4299-1))</f>
        <v>0</v>
      </c>
      <c r="O4299" s="27">
        <f>IF(M4299=FALSE,NA(),(VLOOKUP(1,C4302:K4321,4,FALSE))/(M4299-1))</f>
        <v>0.1875</v>
      </c>
      <c r="P4299" s="27">
        <f>IF(M4299=FALSE,NA(),SUM(J4302:J4321)/Weighting!$S$5)</f>
        <v>0.7</v>
      </c>
      <c r="Q4299" s="27">
        <f>IF(M4299=FALSE,NA(),SUM(K4302:K4321)/Weighting!$S$6)</f>
        <v>0.65217391304347827</v>
      </c>
      <c r="R4299" s="27">
        <f>IF(M4299=FALSE,NA(),(VLOOKUP(1,G4302:K4321,3,FALSE))/(M4299-1))</f>
        <v>0.125</v>
      </c>
      <c r="S4299" s="22" t="str">
        <f>IF(M4299=FALSE,NA(),IF(SUM(J4302:J4321)=2,"yes","no"))</f>
        <v>no</v>
      </c>
      <c r="X4299" s="2" cm="2">
        <f t="array" ref="X4299:X4300">FREQUENCY(IF('Data Transformation'!$B$425:$B$6424='Bin Analysis'!L4299,'Data Transformation'!$G$425:$G$6424),'Data Transformation'!$U$11)</f>
        <v>16</v>
      </c>
      <c r="Y4299" s="2" cm="2">
        <f t="array" ref="Y4299:Y4300">FREQUENCY(IF('Data Transformation'!$B$425:$B$6424='Bin Analysis'!L4299,'Data Transformation'!$G$425:$G$6424),'Data Transformation'!$U$12)</f>
        <v>13</v>
      </c>
    </row>
    <row r="4300" spans="1:25" x14ac:dyDescent="0.25">
      <c r="A4300" s="14" t="s">
        <v>66</v>
      </c>
      <c r="B4300" t="s">
        <v>47</v>
      </c>
      <c r="C4300" t="s">
        <v>5</v>
      </c>
      <c r="D4300" t="s">
        <v>99</v>
      </c>
      <c r="E4300" t="s">
        <v>100</v>
      </c>
      <c r="F4300" t="s">
        <v>101</v>
      </c>
      <c r="G4300" t="s">
        <v>69</v>
      </c>
      <c r="H4300" t="s">
        <v>31</v>
      </c>
      <c r="I4300" t="s">
        <v>32</v>
      </c>
      <c r="J4300" t="s">
        <v>46</v>
      </c>
      <c r="K4300" s="14" t="s">
        <v>45</v>
      </c>
      <c r="M4300" s="14"/>
      <c r="X4300" s="2">
        <v>0</v>
      </c>
      <c r="Y4300" s="2">
        <v>3</v>
      </c>
    </row>
    <row r="4301" spans="1:25" x14ac:dyDescent="0.25">
      <c r="A4301" s="32"/>
      <c r="D4301" t="b">
        <f>IF(C4301=1,'Data Transformation'!$G$3+0.5*'Data Transformation'!$W$25,IF(C4302=1,D4302-'Data Transformation'!$W$25,FALSE))</f>
        <v>0</v>
      </c>
      <c r="E4301" t="str">
        <f t="array" ref="E4301">IF(ISLOGICAL(D4301),"",FREQUENCY(IF('Data Transformation'!$B$425:$B$8425='Bin Analysis'!$B4299,'Data Transformation'!$G$425:$G$8425),D4301))</f>
        <v/>
      </c>
      <c r="F4301" t="str">
        <f>IF(ISLOGICAL(D4301),"",E4301-E4300)</f>
        <v/>
      </c>
      <c r="M4301" s="14"/>
    </row>
    <row r="4302" spans="1:25" x14ac:dyDescent="0.25">
      <c r="A4302" s="32">
        <f>IF(Weighting!$P$6&gt;0,B4302,"")</f>
        <v>0.32100000000000001</v>
      </c>
      <c r="B4302">
        <f>Weighting!$C$6</f>
        <v>0.32100000000000001</v>
      </c>
      <c r="C4302">
        <f>Weighting!$F$6</f>
        <v>0</v>
      </c>
      <c r="D4302" t="b">
        <f>IF(C4302=1,'Data Transformation'!$G$3+0.5*'Data Transformation'!$W$25,IF(C4303=1,D4303-'Data Transformation'!$W$25,FALSE))</f>
        <v>0</v>
      </c>
      <c r="E4302" t="str">
        <f t="array" ref="E4302">IF(ISLOGICAL(D4302),"",FREQUENCY(IF('Data Transformation'!$B$425:$B$8425='Bin Analysis'!$B4299,'Data Transformation'!$G$425:$G$8425),D4302))</f>
        <v/>
      </c>
      <c r="F4302" t="str">
        <f>IF(ISLOGICAL(D4302),"",E4302-E4301)</f>
        <v/>
      </c>
      <c r="G4302">
        <f>Weighting!$H$6</f>
        <v>1</v>
      </c>
      <c r="H4302">
        <f t="array" ref="H4302">FREQUENCY(IF('Data Transformation'!$B$4:$B$8425=B4299,'Data Transformation'!$G$4:$G$8425),'Bin Analysis'!$B4302)</f>
        <v>2</v>
      </c>
      <c r="I4302">
        <f>H4302-H4301</f>
        <v>2</v>
      </c>
      <c r="J4302">
        <f>IF(I4302=0,0,1)</f>
        <v>1</v>
      </c>
      <c r="K4302">
        <f>J4302*Weighting!$W$6</f>
        <v>1</v>
      </c>
      <c r="M4302" s="14"/>
    </row>
    <row r="4303" spans="1:25" x14ac:dyDescent="0.25">
      <c r="A4303" s="32">
        <f>IF(Weighting!$P$7&gt;0,B4303,"")</f>
        <v>0.45200000000000001</v>
      </c>
      <c r="B4303">
        <f>Weighting!$C$7</f>
        <v>0.45200000000000001</v>
      </c>
      <c r="C4303">
        <f>Weighting!$F$7</f>
        <v>0</v>
      </c>
      <c r="D4303" t="b">
        <f>IF(C4303=1,'Data Transformation'!$G$3+0.5*'Data Transformation'!$W$25,IF(C4304=1,D4304-'Data Transformation'!$W$25,FALSE))</f>
        <v>0</v>
      </c>
      <c r="E4303" t="str">
        <f t="array" ref="E4303">IF(ISLOGICAL(D4303),"",FREQUENCY(IF('Data Transformation'!$B$425:$B$8425='Bin Analysis'!$B4299,'Data Transformation'!$G$425:$G$8425),D4303))</f>
        <v/>
      </c>
      <c r="F4303" t="str">
        <f t="shared" ref="F4303:F4321" si="537">IF(ISLOGICAL(D4303),"",E4303-E4302)</f>
        <v/>
      </c>
      <c r="G4303">
        <f>Weighting!$H$7</f>
        <v>0</v>
      </c>
      <c r="H4303">
        <f t="array" ref="H4303">FREQUENCY(IF('Data Transformation'!$B$4:$B$8425=B4299,'Data Transformation'!$G$4:$G$8425),'Bin Analysis'!$B4303)</f>
        <v>5</v>
      </c>
      <c r="I4303">
        <f t="shared" ref="I4303:I4321" si="538">H4303-H4302</f>
        <v>3</v>
      </c>
      <c r="J4303">
        <f>IF(I4303=0,0,1)</f>
        <v>1</v>
      </c>
      <c r="K4303">
        <f>J4303*Weighting!$W$7</f>
        <v>2</v>
      </c>
      <c r="M4303" s="14"/>
    </row>
    <row r="4304" spans="1:25" x14ac:dyDescent="0.25">
      <c r="A4304" s="32">
        <f>IF(Weighting!$P$8&gt;0,B4304,"")</f>
        <v>0.58299999999999996</v>
      </c>
      <c r="B4304">
        <f>Weighting!$C$8</f>
        <v>0.58299999999999996</v>
      </c>
      <c r="C4304">
        <f>Weighting!$F$8</f>
        <v>0</v>
      </c>
      <c r="D4304" t="b">
        <f>IF(C4304=1,'Data Transformation'!$G$3+0.5*'Data Transformation'!$W$25,IF(C4305=1,D4305-'Data Transformation'!$W$25,FALSE))</f>
        <v>0</v>
      </c>
      <c r="E4304" t="str">
        <f t="array" ref="E4304">IF(ISLOGICAL(D4304),"",FREQUENCY(IF('Data Transformation'!$B$425:$B$8425='Bin Analysis'!$B4299,'Data Transformation'!$G$425:$G$8425),D4304))</f>
        <v/>
      </c>
      <c r="F4304" t="str">
        <f t="shared" si="537"/>
        <v/>
      </c>
      <c r="G4304">
        <f>Weighting!$H$8</f>
        <v>0</v>
      </c>
      <c r="H4304">
        <f t="array" ref="H4304">FREQUENCY(IF('Data Transformation'!$B$4:$B$8425=B4299,'Data Transformation'!$G$4:$G$8425),'Bin Analysis'!$B4304)</f>
        <v>6</v>
      </c>
      <c r="I4304">
        <f t="shared" si="538"/>
        <v>1</v>
      </c>
      <c r="J4304">
        <f t="shared" ref="J4304:J4321" si="539">IF(I4304=0,0,1)</f>
        <v>1</v>
      </c>
      <c r="K4304">
        <f>J4304*Weighting!$W$8</f>
        <v>3</v>
      </c>
      <c r="M4304" s="14"/>
    </row>
    <row r="4305" spans="1:13" x14ac:dyDescent="0.25">
      <c r="A4305" s="32">
        <f>IF(Weighting!$P$9&gt;0,B4305,"")</f>
        <v>0.71399999999999997</v>
      </c>
      <c r="B4305" s="50">
        <f>Weighting!$C$9</f>
        <v>0.71399999999999997</v>
      </c>
      <c r="C4305">
        <f>Weighting!$F$9</f>
        <v>0</v>
      </c>
      <c r="D4305" t="b">
        <f>IF(C4305=1,'Data Transformation'!$G$3+0.5*'Data Transformation'!$W$25,IF(C4306=1,D4306-'Data Transformation'!$W$25,FALSE))</f>
        <v>0</v>
      </c>
      <c r="E4305" t="str">
        <f t="array" ref="E4305">IF(ISLOGICAL(D4305),"",FREQUENCY(IF('Data Transformation'!$B$425:$B$8425='Bin Analysis'!$B4299,'Data Transformation'!$G$425:$G$8425),D4305))</f>
        <v/>
      </c>
      <c r="F4305" t="str">
        <f t="shared" si="537"/>
        <v/>
      </c>
      <c r="G4305">
        <f>Weighting!$H$9</f>
        <v>0</v>
      </c>
      <c r="H4305">
        <f t="array" ref="H4305">FREQUENCY(IF('Data Transformation'!$B$4:$B$8425=B4299,'Data Transformation'!$G$4:$G$8425),'Bin Analysis'!$B4305)</f>
        <v>8</v>
      </c>
      <c r="I4305">
        <f t="shared" si="538"/>
        <v>2</v>
      </c>
      <c r="J4305">
        <f t="shared" si="539"/>
        <v>1</v>
      </c>
      <c r="K4305">
        <f>J4305*Weighting!$W$9</f>
        <v>3</v>
      </c>
      <c r="M4305" s="14"/>
    </row>
    <row r="4306" spans="1:13" x14ac:dyDescent="0.25">
      <c r="A4306" s="32">
        <f>IF(Weighting!$P$10&gt;0,B4306,"")</f>
        <v>0.84499999999999997</v>
      </c>
      <c r="B4306">
        <f>Weighting!$C$10</f>
        <v>0.84499999999999997</v>
      </c>
      <c r="C4306">
        <f>Weighting!$F$10</f>
        <v>0</v>
      </c>
      <c r="D4306" t="b">
        <f>IF(C4306=1,'Data Transformation'!$G$3+0.5*'Data Transformation'!$W$25,IF(C4307=1,D4307-'Data Transformation'!$W$25,FALSE))</f>
        <v>0</v>
      </c>
      <c r="E4306" t="str">
        <f t="array" ref="E4306">IF(ISLOGICAL(D4306),"",FREQUENCY(IF('Data Transformation'!$B$425:$B$8425='Bin Analysis'!$B4299,'Data Transformation'!$G$425:$G$8425),D4306))</f>
        <v/>
      </c>
      <c r="F4306" t="str">
        <f t="shared" si="537"/>
        <v/>
      </c>
      <c r="G4306">
        <f>Weighting!$H$10</f>
        <v>0</v>
      </c>
      <c r="H4306">
        <f t="array" ref="H4306">FREQUENCY(IF('Data Transformation'!$B$4:$B$8425=B4299,'Data Transformation'!$G$4:$G$8425),'Bin Analysis'!$B4306)</f>
        <v>13</v>
      </c>
      <c r="I4306">
        <f t="shared" si="538"/>
        <v>5</v>
      </c>
      <c r="J4306">
        <f t="shared" si="539"/>
        <v>1</v>
      </c>
      <c r="K4306">
        <f>J4306*Weighting!$W$10</f>
        <v>3</v>
      </c>
      <c r="M4306" s="14"/>
    </row>
    <row r="4307" spans="1:13" x14ac:dyDescent="0.25">
      <c r="A4307" s="32">
        <f>IF(Weighting!$P$11&gt;0,B4307,"")</f>
        <v>0.97599999999999998</v>
      </c>
      <c r="B4307">
        <f>Weighting!$C$11</f>
        <v>0.97599999999999998</v>
      </c>
      <c r="C4307">
        <f>Weighting!$F$11</f>
        <v>0</v>
      </c>
      <c r="D4307">
        <f>IF(C4307=1,'Data Transformation'!$G$3+0.5*'Data Transformation'!$W$25,IF(C4308=1,D4308-'Data Transformation'!$W$25,FALSE))</f>
        <v>0.86899999999999999</v>
      </c>
      <c r="E4307">
        <f t="array" ref="E4307">IF(ISLOGICAL(D4307),"",FREQUENCY(IF('Data Transformation'!$B$425:$B$8425='Bin Analysis'!$B4299,'Data Transformation'!$G$425:$G$8425),D4307))</f>
        <v>13</v>
      </c>
      <c r="F4307" t="e">
        <f t="shared" si="537"/>
        <v>#VALUE!</v>
      </c>
      <c r="G4307">
        <f>Weighting!$H$11</f>
        <v>0</v>
      </c>
      <c r="H4307">
        <f t="array" ref="H4307">FREQUENCY(IF('Data Transformation'!$B$4:$B$8425=B4299,'Data Transformation'!$G$4:$G$8425),'Bin Analysis'!$B4307)</f>
        <v>16</v>
      </c>
      <c r="I4307">
        <f t="shared" si="538"/>
        <v>3</v>
      </c>
      <c r="J4307">
        <f t="shared" si="539"/>
        <v>1</v>
      </c>
      <c r="K4307">
        <f>J4307*Weighting!$W$11</f>
        <v>2</v>
      </c>
      <c r="M4307" s="14"/>
    </row>
    <row r="4308" spans="1:13" x14ac:dyDescent="0.25">
      <c r="A4308" s="32">
        <f>IF(Weighting!$P$12&gt;0,B4308,"")</f>
        <v>1.107</v>
      </c>
      <c r="B4308">
        <f>Weighting!$C$12</f>
        <v>1.107</v>
      </c>
      <c r="C4308">
        <f>Weighting!$F$12</f>
        <v>1</v>
      </c>
      <c r="D4308">
        <f>IF(C4308=1,'Data Transformation'!$G$3+0.5*'Data Transformation'!$W$25,IF(C4309=1,D4309-'Data Transformation'!$W$25,FALSE))</f>
        <v>1.131</v>
      </c>
      <c r="E4308">
        <f t="array" ref="E4308">IF(ISLOGICAL(D4308),"",FREQUENCY(IF('Data Transformation'!$B$425:$B$8425='Bin Analysis'!$B4299,'Data Transformation'!$G$425:$G$8425),D4308))</f>
        <v>16</v>
      </c>
      <c r="F4308">
        <f t="shared" si="537"/>
        <v>3</v>
      </c>
      <c r="G4308">
        <f>Weighting!$H$12</f>
        <v>0</v>
      </c>
      <c r="H4308">
        <f t="array" ref="H4308">FREQUENCY(IF('Data Transformation'!$B$4:$B$8425=B4299,'Data Transformation'!$G$4:$G$8425),'Bin Analysis'!$B4308)</f>
        <v>17</v>
      </c>
      <c r="I4308">
        <f t="shared" si="538"/>
        <v>1</v>
      </c>
      <c r="J4308">
        <f t="shared" si="539"/>
        <v>1</v>
      </c>
      <c r="K4308">
        <f>J4308*Weighting!$W$12</f>
        <v>1</v>
      </c>
      <c r="M4308" s="14"/>
    </row>
    <row r="4309" spans="1:13" x14ac:dyDescent="0.25">
      <c r="A4309" s="32">
        <f>IF(Weighting!$P$13&gt;0,B4309,"")</f>
        <v>1.238</v>
      </c>
      <c r="B4309">
        <f>Weighting!$C$13</f>
        <v>1.238</v>
      </c>
      <c r="C4309">
        <f>Weighting!$F$13</f>
        <v>0</v>
      </c>
      <c r="D4309" t="b">
        <f>IF(C4309=1,'Data Transformation'!$G$3+0.5*'Data Transformation'!$W$25,IF(C4310=1,D4310-'Data Transformation'!$W$25,FALSE))</f>
        <v>0</v>
      </c>
      <c r="E4309" t="str">
        <f t="array" ref="E4309">IF(ISLOGICAL(D4309),"",FREQUENCY(IF('Data Transformation'!$B$425:$B$8425='Bin Analysis'!$B4299,'Data Transformation'!$G$425:$G$8425),D4309))</f>
        <v/>
      </c>
      <c r="F4309" t="str">
        <f t="shared" si="537"/>
        <v/>
      </c>
      <c r="G4309">
        <f>Weighting!$H$13</f>
        <v>0</v>
      </c>
      <c r="H4309">
        <f t="array" ref="H4309">FREQUENCY(IF('Data Transformation'!$B$4:$B$8425=B4299,'Data Transformation'!$G$4:$G$8425),'Bin Analysis'!$B4309)</f>
        <v>17</v>
      </c>
      <c r="I4309">
        <f t="shared" si="538"/>
        <v>0</v>
      </c>
      <c r="J4309">
        <f t="shared" si="539"/>
        <v>0</v>
      </c>
      <c r="K4309">
        <f>J4309*Weighting!$W$13</f>
        <v>0</v>
      </c>
      <c r="M4309" s="14"/>
    </row>
    <row r="4310" spans="1:13" x14ac:dyDescent="0.25">
      <c r="A4310" s="32">
        <f>IF(Weighting!$P$14&gt;0,B4310,"")</f>
        <v>1.369</v>
      </c>
      <c r="B4310">
        <f>Weighting!$C$14</f>
        <v>1.369</v>
      </c>
      <c r="C4310">
        <f>Weighting!$F$14</f>
        <v>0</v>
      </c>
      <c r="D4310" t="b">
        <f>IF(C4310=1,'Data Transformation'!$G$3+0.5*'Data Transformation'!$W$25,IF(C4311=1,D4311-'Data Transformation'!$W$25,FALSE))</f>
        <v>0</v>
      </c>
      <c r="E4310" t="str">
        <f t="array" ref="E4310">IF(ISLOGICAL(D4310),"",FREQUENCY(IF('Data Transformation'!$B$425:$B$8425='Bin Analysis'!$B4299,'Data Transformation'!$G$425:$G$8425),D4310))</f>
        <v/>
      </c>
      <c r="F4310" t="str">
        <f t="shared" si="537"/>
        <v/>
      </c>
      <c r="G4310">
        <f>Weighting!$H$14</f>
        <v>0</v>
      </c>
      <c r="H4310">
        <f t="array" ref="H4310">FREQUENCY(IF('Data Transformation'!$B$4:$B$8425=B4299,'Data Transformation'!$G$4:$G$8425),'Bin Analysis'!$B4310)</f>
        <v>17</v>
      </c>
      <c r="I4310">
        <f t="shared" si="538"/>
        <v>0</v>
      </c>
      <c r="J4310">
        <f t="shared" si="539"/>
        <v>0</v>
      </c>
      <c r="K4310">
        <f>J4310*Weighting!$W$14</f>
        <v>0</v>
      </c>
      <c r="M4310" s="14"/>
    </row>
    <row r="4311" spans="1:13" x14ac:dyDescent="0.25">
      <c r="A4311" s="32">
        <f>IF(Weighting!$P$15&gt;0,B4311,"")</f>
        <v>1.5000009999999999</v>
      </c>
      <c r="B4311">
        <f>Weighting!$C$15</f>
        <v>1.5000009999999999</v>
      </c>
      <c r="C4311">
        <f>Weighting!$F$15</f>
        <v>0</v>
      </c>
      <c r="D4311" t="b">
        <f>IF(C4311=1,'Data Transformation'!$G$3+0.5*'Data Transformation'!$W$25,IF(C4312=1,D4312-'Data Transformation'!$W$25,FALSE))</f>
        <v>0</v>
      </c>
      <c r="E4311" t="str">
        <f t="array" ref="E4311">IF(ISLOGICAL(D4311),"",FREQUENCY(IF('Data Transformation'!$B$425:$B$8425='Bin Analysis'!$B4299,'Data Transformation'!$G$425:$G$8425),D4311))</f>
        <v/>
      </c>
      <c r="F4311" t="str">
        <f t="shared" si="537"/>
        <v/>
      </c>
      <c r="G4311">
        <f>Weighting!$H$15</f>
        <v>0</v>
      </c>
      <c r="H4311">
        <f t="array" ref="H4311">FREQUENCY(IF('Data Transformation'!$B$4:$B$8425=B4299,'Data Transformation'!$G$4:$G$8425),'Bin Analysis'!$B4311)</f>
        <v>17</v>
      </c>
      <c r="I4311">
        <f t="shared" si="538"/>
        <v>0</v>
      </c>
      <c r="J4311">
        <f t="shared" si="539"/>
        <v>0</v>
      </c>
      <c r="K4311">
        <f>J4311*Weighting!$W$15</f>
        <v>0</v>
      </c>
      <c r="M4311" s="14"/>
    </row>
    <row r="4312" spans="1:13" x14ac:dyDescent="0.25">
      <c r="A4312" s="32" t="str">
        <f>IF(Weighting!$P$16&gt;0,B4312,"")</f>
        <v/>
      </c>
      <c r="B4312">
        <f>Weighting!$C$16</f>
        <v>1.631</v>
      </c>
      <c r="C4312">
        <f>Weighting!$F$16</f>
        <v>0</v>
      </c>
      <c r="D4312" t="b">
        <f>IF(C4312=1,'Data Transformation'!$G$3+0.5*'Data Transformation'!$W$25,IF(C4313=1,D4313-'Data Transformation'!$W$25,FALSE))</f>
        <v>0</v>
      </c>
      <c r="E4312" t="str">
        <f t="array" ref="E4312">IF(ISLOGICAL(D4312),"",FREQUENCY(IF('Data Transformation'!$B$425:$B$8425='Bin Analysis'!$B4299,'Data Transformation'!$G$425:$G$8425),D4312))</f>
        <v/>
      </c>
      <c r="F4312" t="str">
        <f t="shared" si="537"/>
        <v/>
      </c>
      <c r="G4312">
        <f>Weighting!$H$16</f>
        <v>0</v>
      </c>
      <c r="H4312">
        <f t="array" ref="H4312">FREQUENCY(IF('Data Transformation'!$B$4:$B$8425=B4299,'Data Transformation'!$G$4:$G$8425),'Bin Analysis'!$B4312)</f>
        <v>17</v>
      </c>
      <c r="I4312">
        <f t="shared" si="538"/>
        <v>0</v>
      </c>
      <c r="J4312">
        <f t="shared" si="539"/>
        <v>0</v>
      </c>
      <c r="K4312">
        <f>J4312*Weighting!$W$16</f>
        <v>0</v>
      </c>
      <c r="M4312" s="14"/>
    </row>
    <row r="4313" spans="1:13" x14ac:dyDescent="0.25">
      <c r="A4313" s="32" t="str">
        <f>IF(Weighting!$P$17&gt;0,B4313,"")</f>
        <v/>
      </c>
      <c r="B4313">
        <f>Weighting!$C$17</f>
        <v>1.762</v>
      </c>
      <c r="C4313">
        <f>Weighting!$F$17</f>
        <v>0</v>
      </c>
      <c r="D4313" t="b">
        <f>IF(C4313=1,'Data Transformation'!$G$3+0.5*'Data Transformation'!$W$25,IF(C4314=1,D4314-'Data Transformation'!$W$25,FALSE))</f>
        <v>0</v>
      </c>
      <c r="E4313" t="str">
        <f t="array" ref="E4313">IF(ISLOGICAL(D4313),"",FREQUENCY(IF('Data Transformation'!$B$425:$B$8425='Bin Analysis'!$B4299,'Data Transformation'!$G$425:$G$8425),D4313))</f>
        <v/>
      </c>
      <c r="F4313" t="str">
        <f t="shared" si="537"/>
        <v/>
      </c>
      <c r="G4313">
        <f>Weighting!$H$17</f>
        <v>0</v>
      </c>
      <c r="H4313">
        <f t="array" ref="H4313">FREQUENCY(IF('Data Transformation'!$B$4:$B$8425=B4299,'Data Transformation'!$G$4:$G$8425),'Bin Analysis'!$B4313)</f>
        <v>17</v>
      </c>
      <c r="I4313">
        <f t="shared" si="538"/>
        <v>0</v>
      </c>
      <c r="J4313">
        <f t="shared" si="539"/>
        <v>0</v>
      </c>
      <c r="K4313">
        <f>J4313*Weighting!$W$17</f>
        <v>0</v>
      </c>
      <c r="M4313" s="14"/>
    </row>
    <row r="4314" spans="1:13" x14ac:dyDescent="0.25">
      <c r="A4314" s="32" t="str">
        <f>IF(Weighting!$P$18&gt;0,B4314,"")</f>
        <v/>
      </c>
      <c r="B4314">
        <f>Weighting!$C$18</f>
        <v>1.893</v>
      </c>
      <c r="C4314">
        <f>Weighting!$F$18</f>
        <v>0</v>
      </c>
      <c r="D4314" t="b">
        <f>IF(C4314=1,'Data Transformation'!$G$3+0.5*'Data Transformation'!$W$25,IF(C4315=1,D4315-'Data Transformation'!$W$25,FALSE))</f>
        <v>0</v>
      </c>
      <c r="E4314" t="str">
        <f t="array" ref="E4314">IF(ISLOGICAL(D4314),"",FREQUENCY(IF('Data Transformation'!$B$425:$B$8425='Bin Analysis'!$B4299,'Data Transformation'!$G$425:$G$8425),D4314))</f>
        <v/>
      </c>
      <c r="F4314" t="str">
        <f t="shared" si="537"/>
        <v/>
      </c>
      <c r="G4314">
        <f>Weighting!$H$18</f>
        <v>0</v>
      </c>
      <c r="H4314">
        <f t="array" ref="H4314">FREQUENCY(IF('Data Transformation'!$B$4:$B$8425=B4299,'Data Transformation'!$G$4:$G$8425),'Bin Analysis'!$B4314)</f>
        <v>17</v>
      </c>
      <c r="I4314">
        <f t="shared" si="538"/>
        <v>0</v>
      </c>
      <c r="J4314">
        <f t="shared" si="539"/>
        <v>0</v>
      </c>
      <c r="K4314">
        <f>J4314*Weighting!$W$18</f>
        <v>0</v>
      </c>
      <c r="M4314" s="14"/>
    </row>
    <row r="4315" spans="1:13" x14ac:dyDescent="0.25">
      <c r="A4315" s="32" t="str">
        <f>IF(Weighting!$P$19&gt;0,B4315,"")</f>
        <v/>
      </c>
      <c r="B4315">
        <f>Weighting!$C$19</f>
        <v>2.024</v>
      </c>
      <c r="C4315">
        <f>Weighting!$F$19</f>
        <v>0</v>
      </c>
      <c r="D4315" t="b">
        <f>IF(C4315=1,'Data Transformation'!$G$3+0.5*'Data Transformation'!$W$25,IF(C4316=1,D4316-'Data Transformation'!$W$25,FALSE))</f>
        <v>0</v>
      </c>
      <c r="E4315" t="str">
        <f t="array" ref="E4315">IF(ISLOGICAL(D4315),"",FREQUENCY(IF('Data Transformation'!$B$425:$B$8425='Bin Analysis'!$B4299,'Data Transformation'!$G$425:$G$8425),D4315))</f>
        <v/>
      </c>
      <c r="F4315" t="str">
        <f t="shared" si="537"/>
        <v/>
      </c>
      <c r="G4315">
        <f>Weighting!$H$19</f>
        <v>0</v>
      </c>
      <c r="H4315">
        <f t="array" ref="H4315">FREQUENCY(IF('Data Transformation'!$B$4:$B$8425=B4299,'Data Transformation'!$G$4:$G$8425),'Bin Analysis'!$B4315)</f>
        <v>17</v>
      </c>
      <c r="I4315">
        <f t="shared" si="538"/>
        <v>0</v>
      </c>
      <c r="J4315">
        <f t="shared" si="539"/>
        <v>0</v>
      </c>
      <c r="K4315">
        <f>J4315*Weighting!$W$19</f>
        <v>0</v>
      </c>
      <c r="M4315" s="14"/>
    </row>
    <row r="4316" spans="1:13" x14ac:dyDescent="0.25">
      <c r="A4316" s="32" t="str">
        <f>IF(Weighting!$P$20&gt;0,B4316,"")</f>
        <v/>
      </c>
      <c r="B4316">
        <f>Weighting!$C$20</f>
        <v>2.1550000000000002</v>
      </c>
      <c r="C4316">
        <f>Weighting!$F$20</f>
        <v>0</v>
      </c>
      <c r="D4316" t="b">
        <f>IF(C4316=1,'Data Transformation'!$G$3+0.5*'Data Transformation'!$W$25,IF(C4317=1,D4317-'Data Transformation'!$W$25,FALSE))</f>
        <v>0</v>
      </c>
      <c r="E4316" t="str">
        <f t="array" ref="E4316">IF(ISLOGICAL(D4316),"",FREQUENCY(IF('Data Transformation'!$B$425:$B$8425='Bin Analysis'!$B4299,'Data Transformation'!$G$425:$G$8425),D4316))</f>
        <v/>
      </c>
      <c r="F4316" t="str">
        <f t="shared" si="537"/>
        <v/>
      </c>
      <c r="G4316">
        <f>Weighting!$H$20</f>
        <v>0</v>
      </c>
      <c r="H4316">
        <f t="array" ref="H4316">FREQUENCY(IF('Data Transformation'!$B$4:$B$8425=B4299,'Data Transformation'!$G$4:$G$8425),'Bin Analysis'!$B4316)</f>
        <v>17</v>
      </c>
      <c r="I4316">
        <f t="shared" si="538"/>
        <v>0</v>
      </c>
      <c r="J4316">
        <f t="shared" si="539"/>
        <v>0</v>
      </c>
      <c r="K4316">
        <f>J4316*Weighting!$W$20</f>
        <v>0</v>
      </c>
      <c r="M4316" s="14"/>
    </row>
    <row r="4317" spans="1:13" x14ac:dyDescent="0.25">
      <c r="A4317" s="32" t="str">
        <f>IF(Weighting!$P$21&gt;0,B4317,"")</f>
        <v/>
      </c>
      <c r="B4317">
        <f>Weighting!$C$21</f>
        <v>2.2860000000000005</v>
      </c>
      <c r="C4317">
        <f>Weighting!$F$21</f>
        <v>0</v>
      </c>
      <c r="D4317" t="b">
        <f>IF(C4317=1,'Data Transformation'!$G$3+0.5*'Data Transformation'!$W$25,IF(C4318=1,D4318-'Data Transformation'!$W$25,FALSE))</f>
        <v>0</v>
      </c>
      <c r="E4317" t="str">
        <f t="array" ref="E4317">IF(ISLOGICAL(D4317),"",FREQUENCY(IF('Data Transformation'!$B$425:$B$8425='Bin Analysis'!$B4299,'Data Transformation'!$G$425:$G$8425),D4317))</f>
        <v/>
      </c>
      <c r="F4317" t="str">
        <f t="shared" si="537"/>
        <v/>
      </c>
      <c r="G4317">
        <f>Weighting!$H$21</f>
        <v>0</v>
      </c>
      <c r="H4317">
        <f t="array" ref="H4317">FREQUENCY(IF('Data Transformation'!$B$4:$B$8425=B4299,'Data Transformation'!$G$4:$G$8425),'Bin Analysis'!$B4317)</f>
        <v>17</v>
      </c>
      <c r="I4317">
        <f t="shared" si="538"/>
        <v>0</v>
      </c>
      <c r="J4317">
        <f t="shared" si="539"/>
        <v>0</v>
      </c>
      <c r="K4317">
        <f>J4317*Weighting!$W$21</f>
        <v>0</v>
      </c>
      <c r="M4317" s="14"/>
    </row>
    <row r="4318" spans="1:13" x14ac:dyDescent="0.25">
      <c r="A4318" s="32" t="str">
        <f>IF(Weighting!$P$22&gt;0,B4318,"")</f>
        <v/>
      </c>
      <c r="B4318">
        <f>Weighting!$C$22</f>
        <v>2.4170000000000007</v>
      </c>
      <c r="C4318">
        <f>Weighting!$F$22</f>
        <v>0</v>
      </c>
      <c r="D4318" t="b">
        <f>IF(C4318=1,'Data Transformation'!$G$3+0.5*'Data Transformation'!$W$25,IF(C4319=1,D4319-'Data Transformation'!$W$25,FALSE))</f>
        <v>0</v>
      </c>
      <c r="E4318" t="str">
        <f t="array" ref="E4318">IF(ISLOGICAL(D4318),"",FREQUENCY(IF('Data Transformation'!$B$425:$B$8425='Bin Analysis'!$B4299,'Data Transformation'!$G$425:$G$8425),D4318))</f>
        <v/>
      </c>
      <c r="F4318" t="str">
        <f t="shared" si="537"/>
        <v/>
      </c>
      <c r="G4318">
        <f>Weighting!$H$22</f>
        <v>0</v>
      </c>
      <c r="H4318">
        <f t="array" ref="H4318">FREQUENCY(IF('Data Transformation'!$B$4:$B$8425=B4299,'Data Transformation'!$G$4:$G$8425),'Bin Analysis'!$B4318)</f>
        <v>17</v>
      </c>
      <c r="I4318">
        <f t="shared" si="538"/>
        <v>0</v>
      </c>
      <c r="J4318">
        <f t="shared" si="539"/>
        <v>0</v>
      </c>
      <c r="K4318">
        <f>J4318*Weighting!$W$22</f>
        <v>0</v>
      </c>
      <c r="M4318" s="14"/>
    </row>
    <row r="4319" spans="1:13" x14ac:dyDescent="0.25">
      <c r="A4319" s="32" t="str">
        <f>IF(Weighting!$P$23&gt;0,B4319,"")</f>
        <v/>
      </c>
      <c r="B4319">
        <f>Weighting!$C$23</f>
        <v>2.5480000000000009</v>
      </c>
      <c r="C4319">
        <f>Weighting!$F$23</f>
        <v>0</v>
      </c>
      <c r="D4319" t="b">
        <f>IF(C4319=1,'Data Transformation'!$G$3+0.5*'Data Transformation'!$W$25,IF(C4320=1,D4320-'Data Transformation'!$W$25,FALSE))</f>
        <v>0</v>
      </c>
      <c r="E4319" t="str">
        <f t="array" ref="E4319">IF(ISLOGICAL(D4319),"",FREQUENCY(IF('Data Transformation'!$B$425:$B$8425='Bin Analysis'!$B4299,'Data Transformation'!$G$425:$G$8425),D4319))</f>
        <v/>
      </c>
      <c r="F4319" t="str">
        <f t="shared" si="537"/>
        <v/>
      </c>
      <c r="G4319">
        <f>Weighting!$H$23</f>
        <v>0</v>
      </c>
      <c r="H4319">
        <f t="array" ref="H4319">FREQUENCY(IF('Data Transformation'!$B$4:$B$8425=B4299,'Data Transformation'!$G$4:$G$8425),'Bin Analysis'!$B4319)</f>
        <v>17</v>
      </c>
      <c r="I4319">
        <f t="shared" si="538"/>
        <v>0</v>
      </c>
      <c r="J4319">
        <f t="shared" si="539"/>
        <v>0</v>
      </c>
      <c r="K4319">
        <f>J4319*Weighting!$W$23</f>
        <v>0</v>
      </c>
      <c r="M4319" s="14"/>
    </row>
    <row r="4320" spans="1:13" x14ac:dyDescent="0.25">
      <c r="A4320" s="32" t="str">
        <f>IF(Weighting!$P$24&gt;0,B4320,"")</f>
        <v/>
      </c>
      <c r="B4320">
        <f>Weighting!$C$24</f>
        <v>2.6790000000000012</v>
      </c>
      <c r="C4320">
        <f>Weighting!$F$24</f>
        <v>0</v>
      </c>
      <c r="D4320" t="b">
        <f>IF(C4320=1,'Data Transformation'!$G$3+0.5*'Data Transformation'!$W$25,IF(C4321=1,D4321-'Data Transformation'!$W$25,FALSE))</f>
        <v>0</v>
      </c>
      <c r="E4320" t="str">
        <f t="array" ref="E4320">IF(ISLOGICAL(D4320),"",FREQUENCY(IF('Data Transformation'!$B$425:$B$8425='Bin Analysis'!$B4299,'Data Transformation'!$G$425:$G$8425),D4320))</f>
        <v/>
      </c>
      <c r="F4320" t="str">
        <f t="shared" si="537"/>
        <v/>
      </c>
      <c r="G4320">
        <f>Weighting!$H$24</f>
        <v>0</v>
      </c>
      <c r="H4320">
        <f t="array" ref="H4320">FREQUENCY(IF('Data Transformation'!$B$4:$B$8425=B4299,'Data Transformation'!$G$4:$G$8425),'Bin Analysis'!$B4320)</f>
        <v>17</v>
      </c>
      <c r="I4320">
        <f t="shared" si="538"/>
        <v>0</v>
      </c>
      <c r="J4320">
        <f t="shared" si="539"/>
        <v>0</v>
      </c>
      <c r="K4320">
        <f>J4320*Weighting!$W$24</f>
        <v>0</v>
      </c>
      <c r="M4320" s="14"/>
    </row>
    <row r="4321" spans="1:25" x14ac:dyDescent="0.25">
      <c r="A4321" s="32" t="str">
        <f>IF(Weighting!$P$25&gt;0,B4321,"")</f>
        <v/>
      </c>
      <c r="B4321">
        <f>Weighting!$C$25</f>
        <v>2.8100000000000014</v>
      </c>
      <c r="C4321">
        <f>Weighting!$F$25</f>
        <v>0</v>
      </c>
      <c r="D4321" t="b">
        <f>IF(C4321=1,'Data Transformation'!$G$3+0.5*'Data Transformation'!$W$25,IF(C4322=1,D4322-'Data Transformation'!$W$25,FALSE))</f>
        <v>0</v>
      </c>
      <c r="E4321" t="str">
        <f t="array" ref="E4321">IF(ISLOGICAL(D4321),"",FREQUENCY(IF('Data Transformation'!$B$425:$B$8425='Bin Analysis'!$B4299,'Data Transformation'!$G$425:$G$8425),D4321))</f>
        <v/>
      </c>
      <c r="F4321" t="str">
        <f t="shared" si="537"/>
        <v/>
      </c>
      <c r="G4321">
        <f>Weighting!$H$25</f>
        <v>0</v>
      </c>
      <c r="H4321">
        <f t="array" ref="H4321">FREQUENCY(IF('Data Transformation'!$B$4:$B$8425=B4299,'Data Transformation'!$G$4:$G$8425),'Bin Analysis'!$B4321)</f>
        <v>17</v>
      </c>
      <c r="I4321">
        <f t="shared" si="538"/>
        <v>0</v>
      </c>
      <c r="J4321">
        <f t="shared" si="539"/>
        <v>0</v>
      </c>
      <c r="K4321">
        <f>J4321*Weighting!$W$25</f>
        <v>0</v>
      </c>
      <c r="M4321" s="14"/>
    </row>
    <row r="4322" spans="1:25" x14ac:dyDescent="0.25">
      <c r="N4322" s="55"/>
      <c r="O4322"/>
      <c r="P4322"/>
      <c r="Q4322"/>
      <c r="R4322"/>
    </row>
    <row r="4323" spans="1:25" ht="23.25" x14ac:dyDescent="0.35">
      <c r="A4323" s="21" t="s">
        <v>0</v>
      </c>
      <c r="B4323" s="21">
        <f>IFERROR(VLOOKUP(C4323,'Data Transformation'!$L$6:$M$426,2,FALSE),"")</f>
        <v>180</v>
      </c>
      <c r="C4323" s="21">
        <f>C4299+1</f>
        <v>180</v>
      </c>
      <c r="D4323" s="21"/>
      <c r="E4323" s="21"/>
      <c r="F4323" s="21"/>
      <c r="G4323" s="21"/>
      <c r="H4323" s="22"/>
      <c r="I4323" s="22"/>
      <c r="J4323" s="22"/>
      <c r="K4323" s="21"/>
      <c r="L4323" s="21">
        <f>B4323</f>
        <v>180</v>
      </c>
      <c r="M4323" s="23">
        <f>INDEX('Data Transformation'!$O$4:$O$424,MATCH($B4323,'Data Transformation'!$M$4:$M$424,0),MATCH($M$2,'Data Transformation'!$O$3,0))</f>
        <v>20</v>
      </c>
      <c r="N4323" s="27">
        <f>IF('Input and Summary Results'!$J$16="minimum",'Bin Analysis'!X4324/(M4323-1),'Bin Analysis'!Y4323/('Bin Analysis'!M4323-1))</f>
        <v>0</v>
      </c>
      <c r="O4323" s="27">
        <f>IF(M4323=FALSE,NA(),(VLOOKUP(1,C4326:K4345,4,FALSE))/(M4323-1))</f>
        <v>0.68421052631578949</v>
      </c>
      <c r="P4323" s="27">
        <f>IF(M4323=FALSE,NA(),SUM(J4326:J4345)/Weighting!$S$5)</f>
        <v>0.6</v>
      </c>
      <c r="Q4323" s="27">
        <f>IF(M4323=FALSE,NA(),SUM(K4326:K4345)/Weighting!$S$6)</f>
        <v>0.56521739130434778</v>
      </c>
      <c r="R4323" s="27">
        <f>IF(M4323=FALSE,NA(),(VLOOKUP(1,G4326:K4345,3,FALSE))/(M4323-1))</f>
        <v>0</v>
      </c>
      <c r="S4323" s="22" t="str">
        <f>IF(M4323=FALSE,NA(),IF(SUM(J4326:J4345)=2,"yes","no"))</f>
        <v>no</v>
      </c>
      <c r="X4323" s="2" cm="2">
        <f t="array" ref="X4323:X4324">FREQUENCY(IF('Data Transformation'!$B$425:$B$6424='Bin Analysis'!L4323,'Data Transformation'!$G$425:$G$6424),'Data Transformation'!$U$11)</f>
        <v>19</v>
      </c>
      <c r="Y4323" s="2" cm="2">
        <f t="array" ref="Y4323:Y4324">FREQUENCY(IF('Data Transformation'!$B$425:$B$6424='Bin Analysis'!L4323,'Data Transformation'!$G$425:$G$6424),'Data Transformation'!$U$12)</f>
        <v>6</v>
      </c>
    </row>
    <row r="4324" spans="1:25" x14ac:dyDescent="0.25">
      <c r="A4324" s="14" t="s">
        <v>66</v>
      </c>
      <c r="B4324" t="s">
        <v>47</v>
      </c>
      <c r="C4324" t="s">
        <v>5</v>
      </c>
      <c r="D4324" t="s">
        <v>99</v>
      </c>
      <c r="E4324" t="s">
        <v>100</v>
      </c>
      <c r="F4324" t="s">
        <v>101</v>
      </c>
      <c r="G4324" t="s">
        <v>69</v>
      </c>
      <c r="H4324" t="s">
        <v>31</v>
      </c>
      <c r="I4324" t="s">
        <v>32</v>
      </c>
      <c r="J4324" t="s">
        <v>46</v>
      </c>
      <c r="K4324" s="14" t="s">
        <v>45</v>
      </c>
      <c r="M4324" s="14"/>
      <c r="X4324" s="2">
        <v>0</v>
      </c>
      <c r="Y4324" s="2">
        <v>13</v>
      </c>
    </row>
    <row r="4325" spans="1:25" x14ac:dyDescent="0.25">
      <c r="A4325" s="32"/>
      <c r="D4325" t="b">
        <f>IF(C4325=1,'Data Transformation'!$G$3+0.5*'Data Transformation'!$W$25,IF(C4326=1,D4326-'Data Transformation'!$W$25,FALSE))</f>
        <v>0</v>
      </c>
      <c r="E4325" t="str">
        <f t="array" ref="E4325">IF(ISLOGICAL(D4325),"",FREQUENCY(IF('Data Transformation'!$B$425:$B$8425='Bin Analysis'!$B4323,'Data Transformation'!$G$425:$G$8425),D4325))</f>
        <v/>
      </c>
      <c r="F4325" t="str">
        <f>IF(ISLOGICAL(D4325),"",E4325-E4324)</f>
        <v/>
      </c>
      <c r="M4325" s="14"/>
    </row>
    <row r="4326" spans="1:25" x14ac:dyDescent="0.25">
      <c r="A4326" s="32">
        <f>IF(Weighting!$P$6&gt;0,B4326,"")</f>
        <v>0.32100000000000001</v>
      </c>
      <c r="B4326">
        <f>Weighting!$C$6</f>
        <v>0.32100000000000001</v>
      </c>
      <c r="C4326">
        <f>Weighting!$F$6</f>
        <v>0</v>
      </c>
      <c r="D4326" t="b">
        <f>IF(C4326=1,'Data Transformation'!$G$3+0.5*'Data Transformation'!$W$25,IF(C4327=1,D4327-'Data Transformation'!$W$25,FALSE))</f>
        <v>0</v>
      </c>
      <c r="E4326" t="str">
        <f t="array" ref="E4326">IF(ISLOGICAL(D4326),"",FREQUENCY(IF('Data Transformation'!$B$425:$B$8425='Bin Analysis'!$B4323,'Data Transformation'!$G$425:$G$8425),D4326))</f>
        <v/>
      </c>
      <c r="F4326" t="str">
        <f>IF(ISLOGICAL(D4326),"",E4326-E4325)</f>
        <v/>
      </c>
      <c r="G4326">
        <f>Weighting!$H$6</f>
        <v>1</v>
      </c>
      <c r="H4326">
        <f t="array" ref="H4326">FREQUENCY(IF('Data Transformation'!$B$4:$B$8425=B4323,'Data Transformation'!$G$4:$G$8425),'Bin Analysis'!$B4326)</f>
        <v>0</v>
      </c>
      <c r="I4326">
        <f>H4326-H4325</f>
        <v>0</v>
      </c>
      <c r="J4326">
        <f>IF(I4326=0,0,1)</f>
        <v>0</v>
      </c>
      <c r="K4326">
        <f>J4326*Weighting!$W$6</f>
        <v>0</v>
      </c>
      <c r="M4326" s="14"/>
    </row>
    <row r="4327" spans="1:25" x14ac:dyDescent="0.25">
      <c r="A4327" s="32">
        <f>IF(Weighting!$P$7&gt;0,B4327,"")</f>
        <v>0.45200000000000001</v>
      </c>
      <c r="B4327">
        <f>Weighting!$C$7</f>
        <v>0.45200000000000001</v>
      </c>
      <c r="C4327">
        <f>Weighting!$F$7</f>
        <v>0</v>
      </c>
      <c r="D4327" t="b">
        <f>IF(C4327=1,'Data Transformation'!$G$3+0.5*'Data Transformation'!$W$25,IF(C4328=1,D4328-'Data Transformation'!$W$25,FALSE))</f>
        <v>0</v>
      </c>
      <c r="E4327" t="str">
        <f t="array" ref="E4327">IF(ISLOGICAL(D4327),"",FREQUENCY(IF('Data Transformation'!$B$425:$B$8425='Bin Analysis'!$B4323,'Data Transformation'!$G$425:$G$8425),D4327))</f>
        <v/>
      </c>
      <c r="F4327" t="str">
        <f t="shared" ref="F4327:F4345" si="540">IF(ISLOGICAL(D4327),"",E4327-E4326)</f>
        <v/>
      </c>
      <c r="G4327">
        <f>Weighting!$H$7</f>
        <v>0</v>
      </c>
      <c r="H4327">
        <f t="array" ref="H4327">FREQUENCY(IF('Data Transformation'!$B$4:$B$8425=B4323,'Data Transformation'!$G$4:$G$8425),'Bin Analysis'!$B4327)</f>
        <v>2</v>
      </c>
      <c r="I4327">
        <f t="shared" ref="I4327:I4345" si="541">H4327-H4326</f>
        <v>2</v>
      </c>
      <c r="J4327">
        <f>IF(I4327=0,0,1)</f>
        <v>1</v>
      </c>
      <c r="K4327">
        <f>J4327*Weighting!$W$7</f>
        <v>2</v>
      </c>
      <c r="M4327" s="14"/>
    </row>
    <row r="4328" spans="1:25" x14ac:dyDescent="0.25">
      <c r="A4328" s="32">
        <f>IF(Weighting!$P$8&gt;0,B4328,"")</f>
        <v>0.58299999999999996</v>
      </c>
      <c r="B4328">
        <f>Weighting!$C$8</f>
        <v>0.58299999999999996</v>
      </c>
      <c r="C4328">
        <f>Weighting!$F$8</f>
        <v>0</v>
      </c>
      <c r="D4328" t="b">
        <f>IF(C4328=1,'Data Transformation'!$G$3+0.5*'Data Transformation'!$W$25,IF(C4329=1,D4329-'Data Transformation'!$W$25,FALSE))</f>
        <v>0</v>
      </c>
      <c r="E4328" t="str">
        <f t="array" ref="E4328">IF(ISLOGICAL(D4328),"",FREQUENCY(IF('Data Transformation'!$B$425:$B$8425='Bin Analysis'!$B4323,'Data Transformation'!$G$425:$G$8425),D4328))</f>
        <v/>
      </c>
      <c r="F4328" t="str">
        <f t="shared" si="540"/>
        <v/>
      </c>
      <c r="G4328">
        <f>Weighting!$H$8</f>
        <v>0</v>
      </c>
      <c r="H4328">
        <f t="array" ref="H4328">FREQUENCY(IF('Data Transformation'!$B$4:$B$8425=B4323,'Data Transformation'!$G$4:$G$8425),'Bin Analysis'!$B4328)</f>
        <v>3</v>
      </c>
      <c r="I4328">
        <f t="shared" si="541"/>
        <v>1</v>
      </c>
      <c r="J4328">
        <f t="shared" ref="J4328:J4345" si="542">IF(I4328=0,0,1)</f>
        <v>1</v>
      </c>
      <c r="K4328">
        <f>J4328*Weighting!$W$8</f>
        <v>3</v>
      </c>
      <c r="M4328" s="14"/>
    </row>
    <row r="4329" spans="1:25" x14ac:dyDescent="0.25">
      <c r="A4329" s="32">
        <f>IF(Weighting!$P$9&gt;0,B4329,"")</f>
        <v>0.71399999999999997</v>
      </c>
      <c r="B4329" s="50">
        <f>Weighting!$C$9</f>
        <v>0.71399999999999997</v>
      </c>
      <c r="C4329">
        <f>Weighting!$F$9</f>
        <v>0</v>
      </c>
      <c r="D4329" t="b">
        <f>IF(C4329=1,'Data Transformation'!$G$3+0.5*'Data Transformation'!$W$25,IF(C4330=1,D4330-'Data Transformation'!$W$25,FALSE))</f>
        <v>0</v>
      </c>
      <c r="E4329" t="str">
        <f t="array" ref="E4329">IF(ISLOGICAL(D4329),"",FREQUENCY(IF('Data Transformation'!$B$425:$B$8425='Bin Analysis'!$B4323,'Data Transformation'!$G$425:$G$8425),D4329))</f>
        <v/>
      </c>
      <c r="F4329" t="str">
        <f t="shared" si="540"/>
        <v/>
      </c>
      <c r="G4329">
        <f>Weighting!$H$9</f>
        <v>0</v>
      </c>
      <c r="H4329">
        <f t="array" ref="H4329">FREQUENCY(IF('Data Transformation'!$B$4:$B$8425=B4323,'Data Transformation'!$G$4:$G$8425),'Bin Analysis'!$B4329)</f>
        <v>3</v>
      </c>
      <c r="I4329">
        <f t="shared" si="541"/>
        <v>0</v>
      </c>
      <c r="J4329">
        <f t="shared" si="542"/>
        <v>0</v>
      </c>
      <c r="K4329">
        <f>J4329*Weighting!$W$9</f>
        <v>0</v>
      </c>
      <c r="M4329" s="14"/>
    </row>
    <row r="4330" spans="1:25" x14ac:dyDescent="0.25">
      <c r="A4330" s="32">
        <f>IF(Weighting!$P$10&gt;0,B4330,"")</f>
        <v>0.84499999999999997</v>
      </c>
      <c r="B4330">
        <f>Weighting!$C$10</f>
        <v>0.84499999999999997</v>
      </c>
      <c r="C4330">
        <f>Weighting!$F$10</f>
        <v>0</v>
      </c>
      <c r="D4330" t="b">
        <f>IF(C4330=1,'Data Transformation'!$G$3+0.5*'Data Transformation'!$W$25,IF(C4331=1,D4331-'Data Transformation'!$W$25,FALSE))</f>
        <v>0</v>
      </c>
      <c r="E4330" t="str">
        <f t="array" ref="E4330">IF(ISLOGICAL(D4330),"",FREQUENCY(IF('Data Transformation'!$B$425:$B$8425='Bin Analysis'!$B4323,'Data Transformation'!$G$425:$G$8425),D4330))</f>
        <v/>
      </c>
      <c r="F4330" t="str">
        <f t="shared" si="540"/>
        <v/>
      </c>
      <c r="G4330">
        <f>Weighting!$H$10</f>
        <v>0</v>
      </c>
      <c r="H4330">
        <f t="array" ref="H4330">FREQUENCY(IF('Data Transformation'!$B$4:$B$8425=B4323,'Data Transformation'!$G$4:$G$8425),'Bin Analysis'!$B4330)</f>
        <v>6</v>
      </c>
      <c r="I4330">
        <f t="shared" si="541"/>
        <v>3</v>
      </c>
      <c r="J4330">
        <f t="shared" si="542"/>
        <v>1</v>
      </c>
      <c r="K4330">
        <f>J4330*Weighting!$W$10</f>
        <v>3</v>
      </c>
      <c r="M4330" s="14"/>
    </row>
    <row r="4331" spans="1:25" x14ac:dyDescent="0.25">
      <c r="A4331" s="32">
        <f>IF(Weighting!$P$11&gt;0,B4331,"")</f>
        <v>0.97599999999999998</v>
      </c>
      <c r="B4331">
        <f>Weighting!$C$11</f>
        <v>0.97599999999999998</v>
      </c>
      <c r="C4331">
        <f>Weighting!$F$11</f>
        <v>0</v>
      </c>
      <c r="D4331">
        <f>IF(C4331=1,'Data Transformation'!$G$3+0.5*'Data Transformation'!$W$25,IF(C4332=1,D4332-'Data Transformation'!$W$25,FALSE))</f>
        <v>0.86899999999999999</v>
      </c>
      <c r="E4331">
        <f t="array" ref="E4331">IF(ISLOGICAL(D4331),"",FREQUENCY(IF('Data Transformation'!$B$425:$B$8425='Bin Analysis'!$B4323,'Data Transformation'!$G$425:$G$8425),D4331))</f>
        <v>6</v>
      </c>
      <c r="F4331" t="e">
        <f t="shared" si="540"/>
        <v>#VALUE!</v>
      </c>
      <c r="G4331">
        <f>Weighting!$H$11</f>
        <v>0</v>
      </c>
      <c r="H4331">
        <f t="array" ref="H4331">FREQUENCY(IF('Data Transformation'!$B$4:$B$8425=B4323,'Data Transformation'!$G$4:$G$8425),'Bin Analysis'!$B4331)</f>
        <v>12</v>
      </c>
      <c r="I4331">
        <f t="shared" si="541"/>
        <v>6</v>
      </c>
      <c r="J4331">
        <f t="shared" si="542"/>
        <v>1</v>
      </c>
      <c r="K4331">
        <f>J4331*Weighting!$W$11</f>
        <v>2</v>
      </c>
      <c r="M4331" s="14"/>
    </row>
    <row r="4332" spans="1:25" x14ac:dyDescent="0.25">
      <c r="A4332" s="32">
        <f>IF(Weighting!$P$12&gt;0,B4332,"")</f>
        <v>1.107</v>
      </c>
      <c r="B4332">
        <f>Weighting!$C$12</f>
        <v>1.107</v>
      </c>
      <c r="C4332">
        <f>Weighting!$F$12</f>
        <v>1</v>
      </c>
      <c r="D4332">
        <f>IF(C4332=1,'Data Transformation'!$G$3+0.5*'Data Transformation'!$W$25,IF(C4333=1,D4333-'Data Transformation'!$W$25,FALSE))</f>
        <v>1.131</v>
      </c>
      <c r="E4332">
        <f t="array" ref="E4332">IF(ISLOGICAL(D4332),"",FREQUENCY(IF('Data Transformation'!$B$425:$B$8425='Bin Analysis'!$B4323,'Data Transformation'!$G$425:$G$8425),D4332))</f>
        <v>19</v>
      </c>
      <c r="F4332">
        <f t="shared" si="540"/>
        <v>13</v>
      </c>
      <c r="G4332">
        <f>Weighting!$H$12</f>
        <v>0</v>
      </c>
      <c r="H4332">
        <f t="array" ref="H4332">FREQUENCY(IF('Data Transformation'!$B$4:$B$8425=B4323,'Data Transformation'!$G$4:$G$8425),'Bin Analysis'!$B4332)</f>
        <v>19</v>
      </c>
      <c r="I4332">
        <f t="shared" si="541"/>
        <v>7</v>
      </c>
      <c r="J4332">
        <f t="shared" si="542"/>
        <v>1</v>
      </c>
      <c r="K4332">
        <f>J4332*Weighting!$W$12</f>
        <v>1</v>
      </c>
      <c r="M4332" s="14"/>
    </row>
    <row r="4333" spans="1:25" x14ac:dyDescent="0.25">
      <c r="A4333" s="32">
        <f>IF(Weighting!$P$13&gt;0,B4333,"")</f>
        <v>1.238</v>
      </c>
      <c r="B4333">
        <f>Weighting!$C$13</f>
        <v>1.238</v>
      </c>
      <c r="C4333">
        <f>Weighting!$F$13</f>
        <v>0</v>
      </c>
      <c r="D4333" t="b">
        <f>IF(C4333=1,'Data Transformation'!$G$3+0.5*'Data Transformation'!$W$25,IF(C4334=1,D4334-'Data Transformation'!$W$25,FALSE))</f>
        <v>0</v>
      </c>
      <c r="E4333" t="str">
        <f t="array" ref="E4333">IF(ISLOGICAL(D4333),"",FREQUENCY(IF('Data Transformation'!$B$425:$B$8425='Bin Analysis'!$B4323,'Data Transformation'!$G$425:$G$8425),D4333))</f>
        <v/>
      </c>
      <c r="F4333" t="str">
        <f t="shared" si="540"/>
        <v/>
      </c>
      <c r="G4333">
        <f>Weighting!$H$13</f>
        <v>0</v>
      </c>
      <c r="H4333">
        <f t="array" ref="H4333">FREQUENCY(IF('Data Transformation'!$B$4:$B$8425=B4323,'Data Transformation'!$G$4:$G$8425),'Bin Analysis'!$B4333)</f>
        <v>20</v>
      </c>
      <c r="I4333">
        <f t="shared" si="541"/>
        <v>1</v>
      </c>
      <c r="J4333">
        <f t="shared" si="542"/>
        <v>1</v>
      </c>
      <c r="K4333">
        <f>J4333*Weighting!$W$13</f>
        <v>2</v>
      </c>
      <c r="M4333" s="14"/>
    </row>
    <row r="4334" spans="1:25" x14ac:dyDescent="0.25">
      <c r="A4334" s="32">
        <f>IF(Weighting!$P$14&gt;0,B4334,"")</f>
        <v>1.369</v>
      </c>
      <c r="B4334">
        <f>Weighting!$C$14</f>
        <v>1.369</v>
      </c>
      <c r="C4334">
        <f>Weighting!$F$14</f>
        <v>0</v>
      </c>
      <c r="D4334" t="b">
        <f>IF(C4334=1,'Data Transformation'!$G$3+0.5*'Data Transformation'!$W$25,IF(C4335=1,D4335-'Data Transformation'!$W$25,FALSE))</f>
        <v>0</v>
      </c>
      <c r="E4334" t="str">
        <f t="array" ref="E4334">IF(ISLOGICAL(D4334),"",FREQUENCY(IF('Data Transformation'!$B$425:$B$8425='Bin Analysis'!$B4323,'Data Transformation'!$G$425:$G$8425),D4334))</f>
        <v/>
      </c>
      <c r="F4334" t="str">
        <f t="shared" si="540"/>
        <v/>
      </c>
      <c r="G4334">
        <f>Weighting!$H$14</f>
        <v>0</v>
      </c>
      <c r="H4334">
        <f t="array" ref="H4334">FREQUENCY(IF('Data Transformation'!$B$4:$B$8425=B4323,'Data Transformation'!$G$4:$G$8425),'Bin Analysis'!$B4334)</f>
        <v>20</v>
      </c>
      <c r="I4334">
        <f t="shared" si="541"/>
        <v>0</v>
      </c>
      <c r="J4334">
        <f t="shared" si="542"/>
        <v>0</v>
      </c>
      <c r="K4334">
        <f>J4334*Weighting!$W$14</f>
        <v>0</v>
      </c>
      <c r="M4334" s="14"/>
    </row>
    <row r="4335" spans="1:25" x14ac:dyDescent="0.25">
      <c r="A4335" s="32">
        <f>IF(Weighting!$P$15&gt;0,B4335,"")</f>
        <v>1.5000009999999999</v>
      </c>
      <c r="B4335">
        <f>Weighting!$C$15</f>
        <v>1.5000009999999999</v>
      </c>
      <c r="C4335">
        <f>Weighting!$F$15</f>
        <v>0</v>
      </c>
      <c r="D4335" t="b">
        <f>IF(C4335=1,'Data Transformation'!$G$3+0.5*'Data Transformation'!$W$25,IF(C4336=1,D4336-'Data Transformation'!$W$25,FALSE))</f>
        <v>0</v>
      </c>
      <c r="E4335" t="str">
        <f t="array" ref="E4335">IF(ISLOGICAL(D4335),"",FREQUENCY(IF('Data Transformation'!$B$425:$B$8425='Bin Analysis'!$B4323,'Data Transformation'!$G$425:$G$8425),D4335))</f>
        <v/>
      </c>
      <c r="F4335" t="str">
        <f t="shared" si="540"/>
        <v/>
      </c>
      <c r="G4335">
        <f>Weighting!$H$15</f>
        <v>0</v>
      </c>
      <c r="H4335">
        <f t="array" ref="H4335">FREQUENCY(IF('Data Transformation'!$B$4:$B$8425=B4323,'Data Transformation'!$G$4:$G$8425),'Bin Analysis'!$B4335)</f>
        <v>20</v>
      </c>
      <c r="I4335">
        <f t="shared" si="541"/>
        <v>0</v>
      </c>
      <c r="J4335">
        <f t="shared" si="542"/>
        <v>0</v>
      </c>
      <c r="K4335">
        <f>J4335*Weighting!$W$15</f>
        <v>0</v>
      </c>
      <c r="M4335" s="14"/>
    </row>
    <row r="4336" spans="1:25" x14ac:dyDescent="0.25">
      <c r="A4336" s="32" t="str">
        <f>IF(Weighting!$P$16&gt;0,B4336,"")</f>
        <v/>
      </c>
      <c r="B4336">
        <f>Weighting!$C$16</f>
        <v>1.631</v>
      </c>
      <c r="C4336">
        <f>Weighting!$F$16</f>
        <v>0</v>
      </c>
      <c r="D4336" t="b">
        <f>IF(C4336=1,'Data Transformation'!$G$3+0.5*'Data Transformation'!$W$25,IF(C4337=1,D4337-'Data Transformation'!$W$25,FALSE))</f>
        <v>0</v>
      </c>
      <c r="E4336" t="str">
        <f t="array" ref="E4336">IF(ISLOGICAL(D4336),"",FREQUENCY(IF('Data Transformation'!$B$425:$B$8425='Bin Analysis'!$B4323,'Data Transformation'!$G$425:$G$8425),D4336))</f>
        <v/>
      </c>
      <c r="F4336" t="str">
        <f t="shared" si="540"/>
        <v/>
      </c>
      <c r="G4336">
        <f>Weighting!$H$16</f>
        <v>0</v>
      </c>
      <c r="H4336">
        <f t="array" ref="H4336">FREQUENCY(IF('Data Transformation'!$B$4:$B$8425=B4323,'Data Transformation'!$G$4:$G$8425),'Bin Analysis'!$B4336)</f>
        <v>20</v>
      </c>
      <c r="I4336">
        <f t="shared" si="541"/>
        <v>0</v>
      </c>
      <c r="J4336">
        <f t="shared" si="542"/>
        <v>0</v>
      </c>
      <c r="K4336">
        <f>J4336*Weighting!$W$16</f>
        <v>0</v>
      </c>
      <c r="M4336" s="14"/>
    </row>
    <row r="4337" spans="1:25" x14ac:dyDescent="0.25">
      <c r="A4337" s="32" t="str">
        <f>IF(Weighting!$P$17&gt;0,B4337,"")</f>
        <v/>
      </c>
      <c r="B4337">
        <f>Weighting!$C$17</f>
        <v>1.762</v>
      </c>
      <c r="C4337">
        <f>Weighting!$F$17</f>
        <v>0</v>
      </c>
      <c r="D4337" t="b">
        <f>IF(C4337=1,'Data Transformation'!$G$3+0.5*'Data Transformation'!$W$25,IF(C4338=1,D4338-'Data Transformation'!$W$25,FALSE))</f>
        <v>0</v>
      </c>
      <c r="E4337" t="str">
        <f t="array" ref="E4337">IF(ISLOGICAL(D4337),"",FREQUENCY(IF('Data Transformation'!$B$425:$B$8425='Bin Analysis'!$B4323,'Data Transformation'!$G$425:$G$8425),D4337))</f>
        <v/>
      </c>
      <c r="F4337" t="str">
        <f t="shared" si="540"/>
        <v/>
      </c>
      <c r="G4337">
        <f>Weighting!$H$17</f>
        <v>0</v>
      </c>
      <c r="H4337">
        <f t="array" ref="H4337">FREQUENCY(IF('Data Transformation'!$B$4:$B$8425=B4323,'Data Transformation'!$G$4:$G$8425),'Bin Analysis'!$B4337)</f>
        <v>20</v>
      </c>
      <c r="I4337">
        <f t="shared" si="541"/>
        <v>0</v>
      </c>
      <c r="J4337">
        <f t="shared" si="542"/>
        <v>0</v>
      </c>
      <c r="K4337">
        <f>J4337*Weighting!$W$17</f>
        <v>0</v>
      </c>
      <c r="M4337" s="14"/>
    </row>
    <row r="4338" spans="1:25" x14ac:dyDescent="0.25">
      <c r="A4338" s="32" t="str">
        <f>IF(Weighting!$P$18&gt;0,B4338,"")</f>
        <v/>
      </c>
      <c r="B4338">
        <f>Weighting!$C$18</f>
        <v>1.893</v>
      </c>
      <c r="C4338">
        <f>Weighting!$F$18</f>
        <v>0</v>
      </c>
      <c r="D4338" t="b">
        <f>IF(C4338=1,'Data Transformation'!$G$3+0.5*'Data Transformation'!$W$25,IF(C4339=1,D4339-'Data Transformation'!$W$25,FALSE))</f>
        <v>0</v>
      </c>
      <c r="E4338" t="str">
        <f t="array" ref="E4338">IF(ISLOGICAL(D4338),"",FREQUENCY(IF('Data Transformation'!$B$425:$B$8425='Bin Analysis'!$B4323,'Data Transformation'!$G$425:$G$8425),D4338))</f>
        <v/>
      </c>
      <c r="F4338" t="str">
        <f t="shared" si="540"/>
        <v/>
      </c>
      <c r="G4338">
        <f>Weighting!$H$18</f>
        <v>0</v>
      </c>
      <c r="H4338">
        <f t="array" ref="H4338">FREQUENCY(IF('Data Transformation'!$B$4:$B$8425=B4323,'Data Transformation'!$G$4:$G$8425),'Bin Analysis'!$B4338)</f>
        <v>20</v>
      </c>
      <c r="I4338">
        <f t="shared" si="541"/>
        <v>0</v>
      </c>
      <c r="J4338">
        <f t="shared" si="542"/>
        <v>0</v>
      </c>
      <c r="K4338">
        <f>J4338*Weighting!$W$18</f>
        <v>0</v>
      </c>
      <c r="M4338" s="14"/>
    </row>
    <row r="4339" spans="1:25" x14ac:dyDescent="0.25">
      <c r="A4339" s="32" t="str">
        <f>IF(Weighting!$P$19&gt;0,B4339,"")</f>
        <v/>
      </c>
      <c r="B4339">
        <f>Weighting!$C$19</f>
        <v>2.024</v>
      </c>
      <c r="C4339">
        <f>Weighting!$F$19</f>
        <v>0</v>
      </c>
      <c r="D4339" t="b">
        <f>IF(C4339=1,'Data Transformation'!$G$3+0.5*'Data Transformation'!$W$25,IF(C4340=1,D4340-'Data Transformation'!$W$25,FALSE))</f>
        <v>0</v>
      </c>
      <c r="E4339" t="str">
        <f t="array" ref="E4339">IF(ISLOGICAL(D4339),"",FREQUENCY(IF('Data Transformation'!$B$425:$B$8425='Bin Analysis'!$B4323,'Data Transformation'!$G$425:$G$8425),D4339))</f>
        <v/>
      </c>
      <c r="F4339" t="str">
        <f t="shared" si="540"/>
        <v/>
      </c>
      <c r="G4339">
        <f>Weighting!$H$19</f>
        <v>0</v>
      </c>
      <c r="H4339">
        <f t="array" ref="H4339">FREQUENCY(IF('Data Transformation'!$B$4:$B$8425=B4323,'Data Transformation'!$G$4:$G$8425),'Bin Analysis'!$B4339)</f>
        <v>20</v>
      </c>
      <c r="I4339">
        <f t="shared" si="541"/>
        <v>0</v>
      </c>
      <c r="J4339">
        <f t="shared" si="542"/>
        <v>0</v>
      </c>
      <c r="K4339">
        <f>J4339*Weighting!$W$19</f>
        <v>0</v>
      </c>
      <c r="M4339" s="14"/>
    </row>
    <row r="4340" spans="1:25" x14ac:dyDescent="0.25">
      <c r="A4340" s="32" t="str">
        <f>IF(Weighting!$P$20&gt;0,B4340,"")</f>
        <v/>
      </c>
      <c r="B4340">
        <f>Weighting!$C$20</f>
        <v>2.1550000000000002</v>
      </c>
      <c r="C4340">
        <f>Weighting!$F$20</f>
        <v>0</v>
      </c>
      <c r="D4340" t="b">
        <f>IF(C4340=1,'Data Transformation'!$G$3+0.5*'Data Transformation'!$W$25,IF(C4341=1,D4341-'Data Transformation'!$W$25,FALSE))</f>
        <v>0</v>
      </c>
      <c r="E4340" t="str">
        <f t="array" ref="E4340">IF(ISLOGICAL(D4340),"",FREQUENCY(IF('Data Transformation'!$B$425:$B$8425='Bin Analysis'!$B4323,'Data Transformation'!$G$425:$G$8425),D4340))</f>
        <v/>
      </c>
      <c r="F4340" t="str">
        <f t="shared" si="540"/>
        <v/>
      </c>
      <c r="G4340">
        <f>Weighting!$H$20</f>
        <v>0</v>
      </c>
      <c r="H4340">
        <f t="array" ref="H4340">FREQUENCY(IF('Data Transformation'!$B$4:$B$8425=B4323,'Data Transformation'!$G$4:$G$8425),'Bin Analysis'!$B4340)</f>
        <v>20</v>
      </c>
      <c r="I4340">
        <f t="shared" si="541"/>
        <v>0</v>
      </c>
      <c r="J4340">
        <f t="shared" si="542"/>
        <v>0</v>
      </c>
      <c r="K4340">
        <f>J4340*Weighting!$W$20</f>
        <v>0</v>
      </c>
      <c r="M4340" s="14"/>
    </row>
    <row r="4341" spans="1:25" x14ac:dyDescent="0.25">
      <c r="A4341" s="32" t="str">
        <f>IF(Weighting!$P$21&gt;0,B4341,"")</f>
        <v/>
      </c>
      <c r="B4341">
        <f>Weighting!$C$21</f>
        <v>2.2860000000000005</v>
      </c>
      <c r="C4341">
        <f>Weighting!$F$21</f>
        <v>0</v>
      </c>
      <c r="D4341" t="b">
        <f>IF(C4341=1,'Data Transformation'!$G$3+0.5*'Data Transformation'!$W$25,IF(C4342=1,D4342-'Data Transformation'!$W$25,FALSE))</f>
        <v>0</v>
      </c>
      <c r="E4341" t="str">
        <f t="array" ref="E4341">IF(ISLOGICAL(D4341),"",FREQUENCY(IF('Data Transformation'!$B$425:$B$8425='Bin Analysis'!$B4323,'Data Transformation'!$G$425:$G$8425),D4341))</f>
        <v/>
      </c>
      <c r="F4341" t="str">
        <f t="shared" si="540"/>
        <v/>
      </c>
      <c r="G4341">
        <f>Weighting!$H$21</f>
        <v>0</v>
      </c>
      <c r="H4341">
        <f t="array" ref="H4341">FREQUENCY(IF('Data Transformation'!$B$4:$B$8425=B4323,'Data Transformation'!$G$4:$G$8425),'Bin Analysis'!$B4341)</f>
        <v>20</v>
      </c>
      <c r="I4341">
        <f t="shared" si="541"/>
        <v>0</v>
      </c>
      <c r="J4341">
        <f t="shared" si="542"/>
        <v>0</v>
      </c>
      <c r="K4341">
        <f>J4341*Weighting!$W$21</f>
        <v>0</v>
      </c>
      <c r="M4341" s="14"/>
    </row>
    <row r="4342" spans="1:25" x14ac:dyDescent="0.25">
      <c r="A4342" s="32" t="str">
        <f>IF(Weighting!$P$22&gt;0,B4342,"")</f>
        <v/>
      </c>
      <c r="B4342">
        <f>Weighting!$C$22</f>
        <v>2.4170000000000007</v>
      </c>
      <c r="C4342">
        <f>Weighting!$F$22</f>
        <v>0</v>
      </c>
      <c r="D4342" t="b">
        <f>IF(C4342=1,'Data Transformation'!$G$3+0.5*'Data Transformation'!$W$25,IF(C4343=1,D4343-'Data Transformation'!$W$25,FALSE))</f>
        <v>0</v>
      </c>
      <c r="E4342" t="str">
        <f t="array" ref="E4342">IF(ISLOGICAL(D4342),"",FREQUENCY(IF('Data Transformation'!$B$425:$B$8425='Bin Analysis'!$B4323,'Data Transformation'!$G$425:$G$8425),D4342))</f>
        <v/>
      </c>
      <c r="F4342" t="str">
        <f t="shared" si="540"/>
        <v/>
      </c>
      <c r="G4342">
        <f>Weighting!$H$22</f>
        <v>0</v>
      </c>
      <c r="H4342">
        <f t="array" ref="H4342">FREQUENCY(IF('Data Transformation'!$B$4:$B$8425=B4323,'Data Transformation'!$G$4:$G$8425),'Bin Analysis'!$B4342)</f>
        <v>20</v>
      </c>
      <c r="I4342">
        <f t="shared" si="541"/>
        <v>0</v>
      </c>
      <c r="J4342">
        <f t="shared" si="542"/>
        <v>0</v>
      </c>
      <c r="K4342">
        <f>J4342*Weighting!$W$22</f>
        <v>0</v>
      </c>
      <c r="M4342" s="14"/>
    </row>
    <row r="4343" spans="1:25" x14ac:dyDescent="0.25">
      <c r="A4343" s="32" t="str">
        <f>IF(Weighting!$P$23&gt;0,B4343,"")</f>
        <v/>
      </c>
      <c r="B4343">
        <f>Weighting!$C$23</f>
        <v>2.5480000000000009</v>
      </c>
      <c r="C4343">
        <f>Weighting!$F$23</f>
        <v>0</v>
      </c>
      <c r="D4343" t="b">
        <f>IF(C4343=1,'Data Transformation'!$G$3+0.5*'Data Transformation'!$W$25,IF(C4344=1,D4344-'Data Transformation'!$W$25,FALSE))</f>
        <v>0</v>
      </c>
      <c r="E4343" t="str">
        <f t="array" ref="E4343">IF(ISLOGICAL(D4343),"",FREQUENCY(IF('Data Transformation'!$B$425:$B$8425='Bin Analysis'!$B4323,'Data Transformation'!$G$425:$G$8425),D4343))</f>
        <v/>
      </c>
      <c r="F4343" t="str">
        <f t="shared" si="540"/>
        <v/>
      </c>
      <c r="G4343">
        <f>Weighting!$H$23</f>
        <v>0</v>
      </c>
      <c r="H4343">
        <f t="array" ref="H4343">FREQUENCY(IF('Data Transformation'!$B$4:$B$8425=B4323,'Data Transformation'!$G$4:$G$8425),'Bin Analysis'!$B4343)</f>
        <v>20</v>
      </c>
      <c r="I4343">
        <f t="shared" si="541"/>
        <v>0</v>
      </c>
      <c r="J4343">
        <f t="shared" si="542"/>
        <v>0</v>
      </c>
      <c r="K4343">
        <f>J4343*Weighting!$W$23</f>
        <v>0</v>
      </c>
      <c r="M4343" s="14"/>
    </row>
    <row r="4344" spans="1:25" x14ac:dyDescent="0.25">
      <c r="A4344" s="32" t="str">
        <f>IF(Weighting!$P$24&gt;0,B4344,"")</f>
        <v/>
      </c>
      <c r="B4344">
        <f>Weighting!$C$24</f>
        <v>2.6790000000000012</v>
      </c>
      <c r="C4344">
        <f>Weighting!$F$24</f>
        <v>0</v>
      </c>
      <c r="D4344" t="b">
        <f>IF(C4344=1,'Data Transformation'!$G$3+0.5*'Data Transformation'!$W$25,IF(C4345=1,D4345-'Data Transformation'!$W$25,FALSE))</f>
        <v>0</v>
      </c>
      <c r="E4344" t="str">
        <f t="array" ref="E4344">IF(ISLOGICAL(D4344),"",FREQUENCY(IF('Data Transformation'!$B$425:$B$8425='Bin Analysis'!$B4323,'Data Transformation'!$G$425:$G$8425),D4344))</f>
        <v/>
      </c>
      <c r="F4344" t="str">
        <f t="shared" si="540"/>
        <v/>
      </c>
      <c r="G4344">
        <f>Weighting!$H$24</f>
        <v>0</v>
      </c>
      <c r="H4344">
        <f t="array" ref="H4344">FREQUENCY(IF('Data Transformation'!$B$4:$B$8425=B4323,'Data Transformation'!$G$4:$G$8425),'Bin Analysis'!$B4344)</f>
        <v>20</v>
      </c>
      <c r="I4344">
        <f t="shared" si="541"/>
        <v>0</v>
      </c>
      <c r="J4344">
        <f t="shared" si="542"/>
        <v>0</v>
      </c>
      <c r="K4344">
        <f>J4344*Weighting!$W$24</f>
        <v>0</v>
      </c>
      <c r="M4344" s="14"/>
    </row>
    <row r="4345" spans="1:25" x14ac:dyDescent="0.25">
      <c r="A4345" s="32" t="str">
        <f>IF(Weighting!$P$25&gt;0,B4345,"")</f>
        <v/>
      </c>
      <c r="B4345">
        <f>Weighting!$C$25</f>
        <v>2.8100000000000014</v>
      </c>
      <c r="C4345">
        <f>Weighting!$F$25</f>
        <v>0</v>
      </c>
      <c r="D4345" t="b">
        <f>IF(C4345=1,'Data Transformation'!$G$3+0.5*'Data Transformation'!$W$25,IF(C4346=1,D4346-'Data Transformation'!$W$25,FALSE))</f>
        <v>0</v>
      </c>
      <c r="E4345" t="str">
        <f t="array" ref="E4345">IF(ISLOGICAL(D4345),"",FREQUENCY(IF('Data Transformation'!$B$425:$B$8425='Bin Analysis'!$B4323,'Data Transformation'!$G$425:$G$8425),D4345))</f>
        <v/>
      </c>
      <c r="F4345" t="str">
        <f t="shared" si="540"/>
        <v/>
      </c>
      <c r="G4345">
        <f>Weighting!$H$25</f>
        <v>0</v>
      </c>
      <c r="H4345">
        <f t="array" ref="H4345">FREQUENCY(IF('Data Transformation'!$B$4:$B$8425=B4323,'Data Transformation'!$G$4:$G$8425),'Bin Analysis'!$B4345)</f>
        <v>20</v>
      </c>
      <c r="I4345">
        <f t="shared" si="541"/>
        <v>0</v>
      </c>
      <c r="J4345">
        <f t="shared" si="542"/>
        <v>0</v>
      </c>
      <c r="K4345">
        <f>J4345*Weighting!$W$25</f>
        <v>0</v>
      </c>
      <c r="M4345" s="14"/>
    </row>
    <row r="4346" spans="1:25" x14ac:dyDescent="0.25">
      <c r="O4346"/>
      <c r="P4346"/>
      <c r="Q4346"/>
      <c r="R4346"/>
    </row>
    <row r="4347" spans="1:25" ht="23.25" x14ac:dyDescent="0.35">
      <c r="A4347" s="21" t="s">
        <v>0</v>
      </c>
      <c r="B4347" s="21">
        <f>IFERROR(VLOOKUP(C4347,'Data Transformation'!$L$6:$M$426,2,FALSE),"")</f>
        <v>181</v>
      </c>
      <c r="C4347" s="21">
        <f>C4323+1</f>
        <v>181</v>
      </c>
      <c r="D4347" s="21"/>
      <c r="E4347" s="21"/>
      <c r="F4347" s="21"/>
      <c r="G4347" s="21"/>
      <c r="H4347" s="22"/>
      <c r="I4347" s="22"/>
      <c r="J4347" s="22"/>
      <c r="K4347" s="21"/>
      <c r="L4347" s="21">
        <f>B4347</f>
        <v>181</v>
      </c>
      <c r="M4347" s="23">
        <f>INDEX('Data Transformation'!$O$4:$O$424,MATCH($B4347,'Data Transformation'!$M$4:$M$424,0),MATCH($M$2,'Data Transformation'!$O$3,0))</f>
        <v>13</v>
      </c>
      <c r="N4347" s="27">
        <f>IF('Input and Summary Results'!$J$16="minimum",'Bin Analysis'!X4348/(M4347-1),'Bin Analysis'!Y4347/('Bin Analysis'!M4347-1))</f>
        <v>0</v>
      </c>
      <c r="O4347" s="27">
        <f>IF(M4347=FALSE,NA(),(VLOOKUP(1,C4350:K4369,4,FALSE))/(M4347-1))</f>
        <v>0</v>
      </c>
      <c r="P4347" s="27">
        <f>IF(M4347=FALSE,NA(),SUM(J4350:J4369)/Weighting!$S$5)</f>
        <v>0.4</v>
      </c>
      <c r="Q4347" s="27">
        <f>IF(M4347=FALSE,NA(),SUM(K4350:K4369)/Weighting!$S$6)</f>
        <v>0.34782608695652173</v>
      </c>
      <c r="R4347" s="27">
        <f>IF(M4347=FALSE,NA(),(VLOOKUP(1,G4350:K4369,3,FALSE))/(M4347-1))</f>
        <v>0.83333333333333337</v>
      </c>
      <c r="S4347" s="22" t="str">
        <f>IF(M4347=FALSE,NA(),IF(SUM(J4350:J4369)=2,"yes","no"))</f>
        <v>no</v>
      </c>
      <c r="X4347" s="2" cm="2">
        <f t="array" ref="X4347:X4348">FREQUENCY(IF('Data Transformation'!$B$425:$B$6424='Bin Analysis'!L4347,'Data Transformation'!$G$425:$G$6424),'Data Transformation'!$U$11)</f>
        <v>12</v>
      </c>
      <c r="Y4347" s="2" cm="2">
        <f t="array" ref="Y4347:Y4348">FREQUENCY(IF('Data Transformation'!$B$425:$B$6424='Bin Analysis'!L4347,'Data Transformation'!$G$425:$G$6424),'Data Transformation'!$U$12)</f>
        <v>12</v>
      </c>
    </row>
    <row r="4348" spans="1:25" x14ac:dyDescent="0.25">
      <c r="A4348" s="14" t="s">
        <v>66</v>
      </c>
      <c r="B4348" t="s">
        <v>47</v>
      </c>
      <c r="C4348" t="s">
        <v>5</v>
      </c>
      <c r="D4348" t="s">
        <v>99</v>
      </c>
      <c r="E4348" t="s">
        <v>100</v>
      </c>
      <c r="F4348" t="s">
        <v>101</v>
      </c>
      <c r="G4348" t="s">
        <v>69</v>
      </c>
      <c r="H4348" t="s">
        <v>31</v>
      </c>
      <c r="I4348" t="s">
        <v>32</v>
      </c>
      <c r="J4348" t="s">
        <v>46</v>
      </c>
      <c r="K4348" s="14" t="s">
        <v>45</v>
      </c>
      <c r="M4348" s="14"/>
      <c r="X4348" s="2">
        <v>0</v>
      </c>
      <c r="Y4348" s="2">
        <v>0</v>
      </c>
    </row>
    <row r="4349" spans="1:25" x14ac:dyDescent="0.25">
      <c r="A4349" s="32"/>
      <c r="D4349" t="b">
        <f>IF(C4349=1,'Data Transformation'!$G$3+0.5*'Data Transformation'!$W$25,IF(C4350=1,D4350-'Data Transformation'!$W$25,FALSE))</f>
        <v>0</v>
      </c>
      <c r="E4349" t="str">
        <f t="array" ref="E4349">IF(ISLOGICAL(D4349),"",FREQUENCY(IF('Data Transformation'!$B$425:$B$8425='Bin Analysis'!$B4347,'Data Transformation'!$G$425:$G$8425),D4349))</f>
        <v/>
      </c>
      <c r="F4349" t="str">
        <f>IF(ISLOGICAL(D4349),"",E4349-E4348)</f>
        <v/>
      </c>
      <c r="M4349" s="14"/>
    </row>
    <row r="4350" spans="1:25" x14ac:dyDescent="0.25">
      <c r="A4350" s="32">
        <f>IF(Weighting!$P$6&gt;0,B4350,"")</f>
        <v>0.32100000000000001</v>
      </c>
      <c r="B4350">
        <f>Weighting!$C$6</f>
        <v>0.32100000000000001</v>
      </c>
      <c r="C4350">
        <f>Weighting!$F$6</f>
        <v>0</v>
      </c>
      <c r="D4350" t="b">
        <f>IF(C4350=1,'Data Transformation'!$G$3+0.5*'Data Transformation'!$W$25,IF(C4351=1,D4351-'Data Transformation'!$W$25,FALSE))</f>
        <v>0</v>
      </c>
      <c r="E4350" t="str">
        <f t="array" ref="E4350">IF(ISLOGICAL(D4350),"",FREQUENCY(IF('Data Transformation'!$B$425:$B$8425='Bin Analysis'!$B4347,'Data Transformation'!$G$425:$G$8425),D4350))</f>
        <v/>
      </c>
      <c r="F4350" t="str">
        <f>IF(ISLOGICAL(D4350),"",E4350-E4349)</f>
        <v/>
      </c>
      <c r="G4350">
        <f>Weighting!$H$6</f>
        <v>1</v>
      </c>
      <c r="H4350">
        <f t="array" ref="H4350">FREQUENCY(IF('Data Transformation'!$B$4:$B$8425=B4347,'Data Transformation'!$G$4:$G$8425),'Bin Analysis'!$B4350)</f>
        <v>10</v>
      </c>
      <c r="I4350">
        <f>H4350-H4349</f>
        <v>10</v>
      </c>
      <c r="J4350">
        <f>IF(I4350=0,0,1)</f>
        <v>1</v>
      </c>
      <c r="K4350">
        <f>J4350*Weighting!$W$6</f>
        <v>1</v>
      </c>
      <c r="M4350" s="14"/>
    </row>
    <row r="4351" spans="1:25" x14ac:dyDescent="0.25">
      <c r="A4351" s="32">
        <f>IF(Weighting!$P$7&gt;0,B4351,"")</f>
        <v>0.45200000000000001</v>
      </c>
      <c r="B4351">
        <f>Weighting!$C$7</f>
        <v>0.45200000000000001</v>
      </c>
      <c r="C4351">
        <f>Weighting!$F$7</f>
        <v>0</v>
      </c>
      <c r="D4351" t="b">
        <f>IF(C4351=1,'Data Transformation'!$G$3+0.5*'Data Transformation'!$W$25,IF(C4352=1,D4352-'Data Transformation'!$W$25,FALSE))</f>
        <v>0</v>
      </c>
      <c r="E4351" t="str">
        <f t="array" ref="E4351">IF(ISLOGICAL(D4351),"",FREQUENCY(IF('Data Transformation'!$B$425:$B$8425='Bin Analysis'!$B4347,'Data Transformation'!$G$425:$G$8425),D4351))</f>
        <v/>
      </c>
      <c r="F4351" t="str">
        <f t="shared" ref="F4351:F4369" si="543">IF(ISLOGICAL(D4351),"",E4351-E4350)</f>
        <v/>
      </c>
      <c r="G4351">
        <f>Weighting!$H$7</f>
        <v>0</v>
      </c>
      <c r="H4351">
        <f t="array" ref="H4351">FREQUENCY(IF('Data Transformation'!$B$4:$B$8425=B4347,'Data Transformation'!$G$4:$G$8425),'Bin Analysis'!$B4351)</f>
        <v>10</v>
      </c>
      <c r="I4351">
        <f t="shared" ref="I4351:I4369" si="544">H4351-H4350</f>
        <v>0</v>
      </c>
      <c r="J4351">
        <f>IF(I4351=0,0,1)</f>
        <v>0</v>
      </c>
      <c r="K4351">
        <f>J4351*Weighting!$W$7</f>
        <v>0</v>
      </c>
      <c r="M4351" s="14"/>
    </row>
    <row r="4352" spans="1:25" x14ac:dyDescent="0.25">
      <c r="A4352" s="32">
        <f>IF(Weighting!$P$8&gt;0,B4352,"")</f>
        <v>0.58299999999999996</v>
      </c>
      <c r="B4352">
        <f>Weighting!$C$8</f>
        <v>0.58299999999999996</v>
      </c>
      <c r="C4352">
        <f>Weighting!$F$8</f>
        <v>0</v>
      </c>
      <c r="D4352" t="b">
        <f>IF(C4352=1,'Data Transformation'!$G$3+0.5*'Data Transformation'!$W$25,IF(C4353=1,D4353-'Data Transformation'!$W$25,FALSE))</f>
        <v>0</v>
      </c>
      <c r="E4352" t="str">
        <f t="array" ref="E4352">IF(ISLOGICAL(D4352),"",FREQUENCY(IF('Data Transformation'!$B$425:$B$8425='Bin Analysis'!$B4347,'Data Transformation'!$G$425:$G$8425),D4352))</f>
        <v/>
      </c>
      <c r="F4352" t="str">
        <f t="shared" si="543"/>
        <v/>
      </c>
      <c r="G4352">
        <f>Weighting!$H$8</f>
        <v>0</v>
      </c>
      <c r="H4352">
        <f t="array" ref="H4352">FREQUENCY(IF('Data Transformation'!$B$4:$B$8425=B4347,'Data Transformation'!$G$4:$G$8425),'Bin Analysis'!$B4352)</f>
        <v>11</v>
      </c>
      <c r="I4352">
        <f t="shared" si="544"/>
        <v>1</v>
      </c>
      <c r="J4352">
        <f t="shared" ref="J4352:J4369" si="545">IF(I4352=0,0,1)</f>
        <v>1</v>
      </c>
      <c r="K4352">
        <f>J4352*Weighting!$W$8</f>
        <v>3</v>
      </c>
      <c r="M4352" s="14"/>
    </row>
    <row r="4353" spans="1:13" x14ac:dyDescent="0.25">
      <c r="A4353" s="32">
        <f>IF(Weighting!$P$9&gt;0,B4353,"")</f>
        <v>0.71399999999999997</v>
      </c>
      <c r="B4353" s="50">
        <f>Weighting!$C$9</f>
        <v>0.71399999999999997</v>
      </c>
      <c r="C4353">
        <f>Weighting!$F$9</f>
        <v>0</v>
      </c>
      <c r="D4353" t="b">
        <f>IF(C4353=1,'Data Transformation'!$G$3+0.5*'Data Transformation'!$W$25,IF(C4354=1,D4354-'Data Transformation'!$W$25,FALSE))</f>
        <v>0</v>
      </c>
      <c r="E4353" t="str">
        <f t="array" ref="E4353">IF(ISLOGICAL(D4353),"",FREQUENCY(IF('Data Transformation'!$B$425:$B$8425='Bin Analysis'!$B4347,'Data Transformation'!$G$425:$G$8425),D4353))</f>
        <v/>
      </c>
      <c r="F4353" t="str">
        <f t="shared" si="543"/>
        <v/>
      </c>
      <c r="G4353">
        <f>Weighting!$H$9</f>
        <v>0</v>
      </c>
      <c r="H4353">
        <f t="array" ref="H4353">FREQUENCY(IF('Data Transformation'!$B$4:$B$8425=B4347,'Data Transformation'!$G$4:$G$8425),'Bin Analysis'!$B4353)</f>
        <v>11</v>
      </c>
      <c r="I4353">
        <f t="shared" si="544"/>
        <v>0</v>
      </c>
      <c r="J4353">
        <f t="shared" si="545"/>
        <v>0</v>
      </c>
      <c r="K4353">
        <f>J4353*Weighting!$W$9</f>
        <v>0</v>
      </c>
      <c r="M4353" s="14"/>
    </row>
    <row r="4354" spans="1:13" x14ac:dyDescent="0.25">
      <c r="A4354" s="32">
        <f>IF(Weighting!$P$10&gt;0,B4354,"")</f>
        <v>0.84499999999999997</v>
      </c>
      <c r="B4354">
        <f>Weighting!$C$10</f>
        <v>0.84499999999999997</v>
      </c>
      <c r="C4354">
        <f>Weighting!$F$10</f>
        <v>0</v>
      </c>
      <c r="D4354" t="b">
        <f>IF(C4354=1,'Data Transformation'!$G$3+0.5*'Data Transformation'!$W$25,IF(C4355=1,D4355-'Data Transformation'!$W$25,FALSE))</f>
        <v>0</v>
      </c>
      <c r="E4354" t="str">
        <f t="array" ref="E4354">IF(ISLOGICAL(D4354),"",FREQUENCY(IF('Data Transformation'!$B$425:$B$8425='Bin Analysis'!$B4347,'Data Transformation'!$G$425:$G$8425),D4354))</f>
        <v/>
      </c>
      <c r="F4354" t="str">
        <f t="shared" si="543"/>
        <v/>
      </c>
      <c r="G4354">
        <f>Weighting!$H$10</f>
        <v>0</v>
      </c>
      <c r="H4354">
        <f t="array" ref="H4354">FREQUENCY(IF('Data Transformation'!$B$4:$B$8425=B4347,'Data Transformation'!$G$4:$G$8425),'Bin Analysis'!$B4354)</f>
        <v>12</v>
      </c>
      <c r="I4354">
        <f t="shared" si="544"/>
        <v>1</v>
      </c>
      <c r="J4354">
        <f t="shared" si="545"/>
        <v>1</v>
      </c>
      <c r="K4354">
        <f>J4354*Weighting!$W$10</f>
        <v>3</v>
      </c>
      <c r="M4354" s="14"/>
    </row>
    <row r="4355" spans="1:13" x14ac:dyDescent="0.25">
      <c r="A4355" s="32">
        <f>IF(Weighting!$P$11&gt;0,B4355,"")</f>
        <v>0.97599999999999998</v>
      </c>
      <c r="B4355">
        <f>Weighting!$C$11</f>
        <v>0.97599999999999998</v>
      </c>
      <c r="C4355">
        <f>Weighting!$F$11</f>
        <v>0</v>
      </c>
      <c r="D4355">
        <f>IF(C4355=1,'Data Transformation'!$G$3+0.5*'Data Transformation'!$W$25,IF(C4356=1,D4356-'Data Transformation'!$W$25,FALSE))</f>
        <v>0.86899999999999999</v>
      </c>
      <c r="E4355">
        <f t="array" ref="E4355">IF(ISLOGICAL(D4355),"",FREQUENCY(IF('Data Transformation'!$B$425:$B$8425='Bin Analysis'!$B4347,'Data Transformation'!$G$425:$G$8425),D4355))</f>
        <v>12</v>
      </c>
      <c r="F4355" t="e">
        <f t="shared" si="543"/>
        <v>#VALUE!</v>
      </c>
      <c r="G4355">
        <f>Weighting!$H$11</f>
        <v>0</v>
      </c>
      <c r="H4355">
        <f t="array" ref="H4355">FREQUENCY(IF('Data Transformation'!$B$4:$B$8425=B4347,'Data Transformation'!$G$4:$G$8425),'Bin Analysis'!$B4355)</f>
        <v>12</v>
      </c>
      <c r="I4355">
        <f t="shared" si="544"/>
        <v>0</v>
      </c>
      <c r="J4355">
        <f t="shared" si="545"/>
        <v>0</v>
      </c>
      <c r="K4355">
        <f>J4355*Weighting!$W$11</f>
        <v>0</v>
      </c>
      <c r="M4355" s="14"/>
    </row>
    <row r="4356" spans="1:13" x14ac:dyDescent="0.25">
      <c r="A4356" s="32">
        <f>IF(Weighting!$P$12&gt;0,B4356,"")</f>
        <v>1.107</v>
      </c>
      <c r="B4356">
        <f>Weighting!$C$12</f>
        <v>1.107</v>
      </c>
      <c r="C4356">
        <f>Weighting!$F$12</f>
        <v>1</v>
      </c>
      <c r="D4356">
        <f>IF(C4356=1,'Data Transformation'!$G$3+0.5*'Data Transformation'!$W$25,IF(C4357=1,D4357-'Data Transformation'!$W$25,FALSE))</f>
        <v>1.131</v>
      </c>
      <c r="E4356">
        <f t="array" ref="E4356">IF(ISLOGICAL(D4356),"",FREQUENCY(IF('Data Transformation'!$B$425:$B$8425='Bin Analysis'!$B4347,'Data Transformation'!$G$425:$G$8425),D4356))</f>
        <v>12</v>
      </c>
      <c r="F4356">
        <f t="shared" si="543"/>
        <v>0</v>
      </c>
      <c r="G4356">
        <f>Weighting!$H$12</f>
        <v>0</v>
      </c>
      <c r="H4356">
        <f t="array" ref="H4356">FREQUENCY(IF('Data Transformation'!$B$4:$B$8425=B4347,'Data Transformation'!$G$4:$G$8425),'Bin Analysis'!$B4356)</f>
        <v>13</v>
      </c>
      <c r="I4356">
        <f t="shared" si="544"/>
        <v>1</v>
      </c>
      <c r="J4356">
        <f t="shared" si="545"/>
        <v>1</v>
      </c>
      <c r="K4356">
        <f>J4356*Weighting!$W$12</f>
        <v>1</v>
      </c>
      <c r="M4356" s="14"/>
    </row>
    <row r="4357" spans="1:13" x14ac:dyDescent="0.25">
      <c r="A4357" s="32">
        <f>IF(Weighting!$P$13&gt;0,B4357,"")</f>
        <v>1.238</v>
      </c>
      <c r="B4357">
        <f>Weighting!$C$13</f>
        <v>1.238</v>
      </c>
      <c r="C4357">
        <f>Weighting!$F$13</f>
        <v>0</v>
      </c>
      <c r="D4357" t="b">
        <f>IF(C4357=1,'Data Transformation'!$G$3+0.5*'Data Transformation'!$W$25,IF(C4358=1,D4358-'Data Transformation'!$W$25,FALSE))</f>
        <v>0</v>
      </c>
      <c r="E4357" t="str">
        <f t="array" ref="E4357">IF(ISLOGICAL(D4357),"",FREQUENCY(IF('Data Transformation'!$B$425:$B$8425='Bin Analysis'!$B4347,'Data Transformation'!$G$425:$G$8425),D4357))</f>
        <v/>
      </c>
      <c r="F4357" t="str">
        <f t="shared" si="543"/>
        <v/>
      </c>
      <c r="G4357">
        <f>Weighting!$H$13</f>
        <v>0</v>
      </c>
      <c r="H4357">
        <f t="array" ref="H4357">FREQUENCY(IF('Data Transformation'!$B$4:$B$8425=B4347,'Data Transformation'!$G$4:$G$8425),'Bin Analysis'!$B4357)</f>
        <v>13</v>
      </c>
      <c r="I4357">
        <f t="shared" si="544"/>
        <v>0</v>
      </c>
      <c r="J4357">
        <f t="shared" si="545"/>
        <v>0</v>
      </c>
      <c r="K4357">
        <f>J4357*Weighting!$W$13</f>
        <v>0</v>
      </c>
      <c r="M4357" s="14"/>
    </row>
    <row r="4358" spans="1:13" x14ac:dyDescent="0.25">
      <c r="A4358" s="32">
        <f>IF(Weighting!$P$14&gt;0,B4358,"")</f>
        <v>1.369</v>
      </c>
      <c r="B4358">
        <f>Weighting!$C$14</f>
        <v>1.369</v>
      </c>
      <c r="C4358">
        <f>Weighting!$F$14</f>
        <v>0</v>
      </c>
      <c r="D4358" t="b">
        <f>IF(C4358=1,'Data Transformation'!$G$3+0.5*'Data Transformation'!$W$25,IF(C4359=1,D4359-'Data Transformation'!$W$25,FALSE))</f>
        <v>0</v>
      </c>
      <c r="E4358" t="str">
        <f t="array" ref="E4358">IF(ISLOGICAL(D4358),"",FREQUENCY(IF('Data Transformation'!$B$425:$B$8425='Bin Analysis'!$B4347,'Data Transformation'!$G$425:$G$8425),D4358))</f>
        <v/>
      </c>
      <c r="F4358" t="str">
        <f t="shared" si="543"/>
        <v/>
      </c>
      <c r="G4358">
        <f>Weighting!$H$14</f>
        <v>0</v>
      </c>
      <c r="H4358">
        <f t="array" ref="H4358">FREQUENCY(IF('Data Transformation'!$B$4:$B$8425=B4347,'Data Transformation'!$G$4:$G$8425),'Bin Analysis'!$B4358)</f>
        <v>13</v>
      </c>
      <c r="I4358">
        <f t="shared" si="544"/>
        <v>0</v>
      </c>
      <c r="J4358">
        <f t="shared" si="545"/>
        <v>0</v>
      </c>
      <c r="K4358">
        <f>J4358*Weighting!$W$14</f>
        <v>0</v>
      </c>
      <c r="M4358" s="14"/>
    </row>
    <row r="4359" spans="1:13" x14ac:dyDescent="0.25">
      <c r="A4359" s="32">
        <f>IF(Weighting!$P$15&gt;0,B4359,"")</f>
        <v>1.5000009999999999</v>
      </c>
      <c r="B4359">
        <f>Weighting!$C$15</f>
        <v>1.5000009999999999</v>
      </c>
      <c r="C4359">
        <f>Weighting!$F$15</f>
        <v>0</v>
      </c>
      <c r="D4359" t="b">
        <f>IF(C4359=1,'Data Transformation'!$G$3+0.5*'Data Transformation'!$W$25,IF(C4360=1,D4360-'Data Transformation'!$W$25,FALSE))</f>
        <v>0</v>
      </c>
      <c r="E4359" t="str">
        <f t="array" ref="E4359">IF(ISLOGICAL(D4359),"",FREQUENCY(IF('Data Transformation'!$B$425:$B$8425='Bin Analysis'!$B4347,'Data Transformation'!$G$425:$G$8425),D4359))</f>
        <v/>
      </c>
      <c r="F4359" t="str">
        <f t="shared" si="543"/>
        <v/>
      </c>
      <c r="G4359">
        <f>Weighting!$H$15</f>
        <v>0</v>
      </c>
      <c r="H4359">
        <f t="array" ref="H4359">FREQUENCY(IF('Data Transformation'!$B$4:$B$8425=B4347,'Data Transformation'!$G$4:$G$8425),'Bin Analysis'!$B4359)</f>
        <v>13</v>
      </c>
      <c r="I4359">
        <f t="shared" si="544"/>
        <v>0</v>
      </c>
      <c r="J4359">
        <f t="shared" si="545"/>
        <v>0</v>
      </c>
      <c r="K4359">
        <f>J4359*Weighting!$W$15</f>
        <v>0</v>
      </c>
      <c r="M4359" s="14"/>
    </row>
    <row r="4360" spans="1:13" x14ac:dyDescent="0.25">
      <c r="A4360" s="32" t="str">
        <f>IF(Weighting!$P$16&gt;0,B4360,"")</f>
        <v/>
      </c>
      <c r="B4360">
        <f>Weighting!$C$16</f>
        <v>1.631</v>
      </c>
      <c r="C4360">
        <f>Weighting!$F$16</f>
        <v>0</v>
      </c>
      <c r="D4360" t="b">
        <f>IF(C4360=1,'Data Transformation'!$G$3+0.5*'Data Transformation'!$W$25,IF(C4361=1,D4361-'Data Transformation'!$W$25,FALSE))</f>
        <v>0</v>
      </c>
      <c r="E4360" t="str">
        <f t="array" ref="E4360">IF(ISLOGICAL(D4360),"",FREQUENCY(IF('Data Transformation'!$B$425:$B$8425='Bin Analysis'!$B4347,'Data Transformation'!$G$425:$G$8425),D4360))</f>
        <v/>
      </c>
      <c r="F4360" t="str">
        <f t="shared" si="543"/>
        <v/>
      </c>
      <c r="G4360">
        <f>Weighting!$H$16</f>
        <v>0</v>
      </c>
      <c r="H4360">
        <f t="array" ref="H4360">FREQUENCY(IF('Data Transformation'!$B$4:$B$8425=B4347,'Data Transformation'!$G$4:$G$8425),'Bin Analysis'!$B4360)</f>
        <v>13</v>
      </c>
      <c r="I4360">
        <f t="shared" si="544"/>
        <v>0</v>
      </c>
      <c r="J4360">
        <f t="shared" si="545"/>
        <v>0</v>
      </c>
      <c r="K4360">
        <f>J4360*Weighting!$W$16</f>
        <v>0</v>
      </c>
      <c r="M4360" s="14"/>
    </row>
    <row r="4361" spans="1:13" x14ac:dyDescent="0.25">
      <c r="A4361" s="32" t="str">
        <f>IF(Weighting!$P$17&gt;0,B4361,"")</f>
        <v/>
      </c>
      <c r="B4361">
        <f>Weighting!$C$17</f>
        <v>1.762</v>
      </c>
      <c r="C4361">
        <f>Weighting!$F$17</f>
        <v>0</v>
      </c>
      <c r="D4361" t="b">
        <f>IF(C4361=1,'Data Transformation'!$G$3+0.5*'Data Transformation'!$W$25,IF(C4362=1,D4362-'Data Transformation'!$W$25,FALSE))</f>
        <v>0</v>
      </c>
      <c r="E4361" t="str">
        <f t="array" ref="E4361">IF(ISLOGICAL(D4361),"",FREQUENCY(IF('Data Transformation'!$B$425:$B$8425='Bin Analysis'!$B4347,'Data Transformation'!$G$425:$G$8425),D4361))</f>
        <v/>
      </c>
      <c r="F4361" t="str">
        <f t="shared" si="543"/>
        <v/>
      </c>
      <c r="G4361">
        <f>Weighting!$H$17</f>
        <v>0</v>
      </c>
      <c r="H4361">
        <f t="array" ref="H4361">FREQUENCY(IF('Data Transformation'!$B$4:$B$8425=B4347,'Data Transformation'!$G$4:$G$8425),'Bin Analysis'!$B4361)</f>
        <v>13</v>
      </c>
      <c r="I4361">
        <f t="shared" si="544"/>
        <v>0</v>
      </c>
      <c r="J4361">
        <f t="shared" si="545"/>
        <v>0</v>
      </c>
      <c r="K4361">
        <f>J4361*Weighting!$W$17</f>
        <v>0</v>
      </c>
      <c r="M4361" s="14"/>
    </row>
    <row r="4362" spans="1:13" x14ac:dyDescent="0.25">
      <c r="A4362" s="32" t="str">
        <f>IF(Weighting!$P$18&gt;0,B4362,"")</f>
        <v/>
      </c>
      <c r="B4362">
        <f>Weighting!$C$18</f>
        <v>1.893</v>
      </c>
      <c r="C4362">
        <f>Weighting!$F$18</f>
        <v>0</v>
      </c>
      <c r="D4362" t="b">
        <f>IF(C4362=1,'Data Transformation'!$G$3+0.5*'Data Transformation'!$W$25,IF(C4363=1,D4363-'Data Transformation'!$W$25,FALSE))</f>
        <v>0</v>
      </c>
      <c r="E4362" t="str">
        <f t="array" ref="E4362">IF(ISLOGICAL(D4362),"",FREQUENCY(IF('Data Transformation'!$B$425:$B$8425='Bin Analysis'!$B4347,'Data Transformation'!$G$425:$G$8425),D4362))</f>
        <v/>
      </c>
      <c r="F4362" t="str">
        <f t="shared" si="543"/>
        <v/>
      </c>
      <c r="G4362">
        <f>Weighting!$H$18</f>
        <v>0</v>
      </c>
      <c r="H4362">
        <f t="array" ref="H4362">FREQUENCY(IF('Data Transformation'!$B$4:$B$8425=B4347,'Data Transformation'!$G$4:$G$8425),'Bin Analysis'!$B4362)</f>
        <v>13</v>
      </c>
      <c r="I4362">
        <f t="shared" si="544"/>
        <v>0</v>
      </c>
      <c r="J4362">
        <f t="shared" si="545"/>
        <v>0</v>
      </c>
      <c r="K4362">
        <f>J4362*Weighting!$W$18</f>
        <v>0</v>
      </c>
      <c r="M4362" s="14"/>
    </row>
    <row r="4363" spans="1:13" x14ac:dyDescent="0.25">
      <c r="A4363" s="32" t="str">
        <f>IF(Weighting!$P$19&gt;0,B4363,"")</f>
        <v/>
      </c>
      <c r="B4363">
        <f>Weighting!$C$19</f>
        <v>2.024</v>
      </c>
      <c r="C4363">
        <f>Weighting!$F$19</f>
        <v>0</v>
      </c>
      <c r="D4363" t="b">
        <f>IF(C4363=1,'Data Transformation'!$G$3+0.5*'Data Transformation'!$W$25,IF(C4364=1,D4364-'Data Transformation'!$W$25,FALSE))</f>
        <v>0</v>
      </c>
      <c r="E4363" t="str">
        <f t="array" ref="E4363">IF(ISLOGICAL(D4363),"",FREQUENCY(IF('Data Transformation'!$B$425:$B$8425='Bin Analysis'!$B4347,'Data Transformation'!$G$425:$G$8425),D4363))</f>
        <v/>
      </c>
      <c r="F4363" t="str">
        <f t="shared" si="543"/>
        <v/>
      </c>
      <c r="G4363">
        <f>Weighting!$H$19</f>
        <v>0</v>
      </c>
      <c r="H4363">
        <f t="array" ref="H4363">FREQUENCY(IF('Data Transformation'!$B$4:$B$8425=B4347,'Data Transformation'!$G$4:$G$8425),'Bin Analysis'!$B4363)</f>
        <v>13</v>
      </c>
      <c r="I4363">
        <f t="shared" si="544"/>
        <v>0</v>
      </c>
      <c r="J4363">
        <f t="shared" si="545"/>
        <v>0</v>
      </c>
      <c r="K4363">
        <f>J4363*Weighting!$W$19</f>
        <v>0</v>
      </c>
      <c r="M4363" s="14"/>
    </row>
    <row r="4364" spans="1:13" x14ac:dyDescent="0.25">
      <c r="A4364" s="32" t="str">
        <f>IF(Weighting!$P$20&gt;0,B4364,"")</f>
        <v/>
      </c>
      <c r="B4364">
        <f>Weighting!$C$20</f>
        <v>2.1550000000000002</v>
      </c>
      <c r="C4364">
        <f>Weighting!$F$20</f>
        <v>0</v>
      </c>
      <c r="D4364" t="b">
        <f>IF(C4364=1,'Data Transformation'!$G$3+0.5*'Data Transformation'!$W$25,IF(C4365=1,D4365-'Data Transformation'!$W$25,FALSE))</f>
        <v>0</v>
      </c>
      <c r="E4364" t="str">
        <f t="array" ref="E4364">IF(ISLOGICAL(D4364),"",FREQUENCY(IF('Data Transformation'!$B$425:$B$8425='Bin Analysis'!$B4347,'Data Transformation'!$G$425:$G$8425),D4364))</f>
        <v/>
      </c>
      <c r="F4364" t="str">
        <f t="shared" si="543"/>
        <v/>
      </c>
      <c r="G4364">
        <f>Weighting!$H$20</f>
        <v>0</v>
      </c>
      <c r="H4364">
        <f t="array" ref="H4364">FREQUENCY(IF('Data Transformation'!$B$4:$B$8425=B4347,'Data Transformation'!$G$4:$G$8425),'Bin Analysis'!$B4364)</f>
        <v>13</v>
      </c>
      <c r="I4364">
        <f t="shared" si="544"/>
        <v>0</v>
      </c>
      <c r="J4364">
        <f t="shared" si="545"/>
        <v>0</v>
      </c>
      <c r="K4364">
        <f>J4364*Weighting!$W$20</f>
        <v>0</v>
      </c>
      <c r="M4364" s="14"/>
    </row>
    <row r="4365" spans="1:13" x14ac:dyDescent="0.25">
      <c r="A4365" s="32" t="str">
        <f>IF(Weighting!$P$21&gt;0,B4365,"")</f>
        <v/>
      </c>
      <c r="B4365">
        <f>Weighting!$C$21</f>
        <v>2.2860000000000005</v>
      </c>
      <c r="C4365">
        <f>Weighting!$F$21</f>
        <v>0</v>
      </c>
      <c r="D4365" t="b">
        <f>IF(C4365=1,'Data Transformation'!$G$3+0.5*'Data Transformation'!$W$25,IF(C4366=1,D4366-'Data Transformation'!$W$25,FALSE))</f>
        <v>0</v>
      </c>
      <c r="E4365" t="str">
        <f t="array" ref="E4365">IF(ISLOGICAL(D4365),"",FREQUENCY(IF('Data Transformation'!$B$425:$B$8425='Bin Analysis'!$B4347,'Data Transformation'!$G$425:$G$8425),D4365))</f>
        <v/>
      </c>
      <c r="F4365" t="str">
        <f t="shared" si="543"/>
        <v/>
      </c>
      <c r="G4365">
        <f>Weighting!$H$21</f>
        <v>0</v>
      </c>
      <c r="H4365">
        <f t="array" ref="H4365">FREQUENCY(IF('Data Transformation'!$B$4:$B$8425=B4347,'Data Transformation'!$G$4:$G$8425),'Bin Analysis'!$B4365)</f>
        <v>13</v>
      </c>
      <c r="I4365">
        <f t="shared" si="544"/>
        <v>0</v>
      </c>
      <c r="J4365">
        <f t="shared" si="545"/>
        <v>0</v>
      </c>
      <c r="K4365">
        <f>J4365*Weighting!$W$21</f>
        <v>0</v>
      </c>
      <c r="M4365" s="14"/>
    </row>
    <row r="4366" spans="1:13" x14ac:dyDescent="0.25">
      <c r="A4366" s="32" t="str">
        <f>IF(Weighting!$P$22&gt;0,B4366,"")</f>
        <v/>
      </c>
      <c r="B4366">
        <f>Weighting!$C$22</f>
        <v>2.4170000000000007</v>
      </c>
      <c r="C4366">
        <f>Weighting!$F$22</f>
        <v>0</v>
      </c>
      <c r="D4366" t="b">
        <f>IF(C4366=1,'Data Transformation'!$G$3+0.5*'Data Transformation'!$W$25,IF(C4367=1,D4367-'Data Transformation'!$W$25,FALSE))</f>
        <v>0</v>
      </c>
      <c r="E4366" t="str">
        <f t="array" ref="E4366">IF(ISLOGICAL(D4366),"",FREQUENCY(IF('Data Transformation'!$B$425:$B$8425='Bin Analysis'!$B4347,'Data Transformation'!$G$425:$G$8425),D4366))</f>
        <v/>
      </c>
      <c r="F4366" t="str">
        <f t="shared" si="543"/>
        <v/>
      </c>
      <c r="G4366">
        <f>Weighting!$H$22</f>
        <v>0</v>
      </c>
      <c r="H4366">
        <f t="array" ref="H4366">FREQUENCY(IF('Data Transformation'!$B$4:$B$8425=B4347,'Data Transformation'!$G$4:$G$8425),'Bin Analysis'!$B4366)</f>
        <v>13</v>
      </c>
      <c r="I4366">
        <f t="shared" si="544"/>
        <v>0</v>
      </c>
      <c r="J4366">
        <f t="shared" si="545"/>
        <v>0</v>
      </c>
      <c r="K4366">
        <f>J4366*Weighting!$W$22</f>
        <v>0</v>
      </c>
      <c r="M4366" s="14"/>
    </row>
    <row r="4367" spans="1:13" x14ac:dyDescent="0.25">
      <c r="A4367" s="32" t="str">
        <f>IF(Weighting!$P$23&gt;0,B4367,"")</f>
        <v/>
      </c>
      <c r="B4367">
        <f>Weighting!$C$23</f>
        <v>2.5480000000000009</v>
      </c>
      <c r="C4367">
        <f>Weighting!$F$23</f>
        <v>0</v>
      </c>
      <c r="D4367" t="b">
        <f>IF(C4367=1,'Data Transformation'!$G$3+0.5*'Data Transformation'!$W$25,IF(C4368=1,D4368-'Data Transformation'!$W$25,FALSE))</f>
        <v>0</v>
      </c>
      <c r="E4367" t="str">
        <f t="array" ref="E4367">IF(ISLOGICAL(D4367),"",FREQUENCY(IF('Data Transformation'!$B$425:$B$8425='Bin Analysis'!$B4347,'Data Transformation'!$G$425:$G$8425),D4367))</f>
        <v/>
      </c>
      <c r="F4367" t="str">
        <f t="shared" si="543"/>
        <v/>
      </c>
      <c r="G4367">
        <f>Weighting!$H$23</f>
        <v>0</v>
      </c>
      <c r="H4367">
        <f t="array" ref="H4367">FREQUENCY(IF('Data Transformation'!$B$4:$B$8425=B4347,'Data Transformation'!$G$4:$G$8425),'Bin Analysis'!$B4367)</f>
        <v>13</v>
      </c>
      <c r="I4367">
        <f t="shared" si="544"/>
        <v>0</v>
      </c>
      <c r="J4367">
        <f t="shared" si="545"/>
        <v>0</v>
      </c>
      <c r="K4367">
        <f>J4367*Weighting!$W$23</f>
        <v>0</v>
      </c>
      <c r="M4367" s="14"/>
    </row>
    <row r="4368" spans="1:13" x14ac:dyDescent="0.25">
      <c r="A4368" s="32" t="str">
        <f>IF(Weighting!$P$24&gt;0,B4368,"")</f>
        <v/>
      </c>
      <c r="B4368">
        <f>Weighting!$C$24</f>
        <v>2.6790000000000012</v>
      </c>
      <c r="C4368">
        <f>Weighting!$F$24</f>
        <v>0</v>
      </c>
      <c r="D4368" t="b">
        <f>IF(C4368=1,'Data Transformation'!$G$3+0.5*'Data Transformation'!$W$25,IF(C4369=1,D4369-'Data Transformation'!$W$25,FALSE))</f>
        <v>0</v>
      </c>
      <c r="E4368" t="str">
        <f t="array" ref="E4368">IF(ISLOGICAL(D4368),"",FREQUENCY(IF('Data Transformation'!$B$425:$B$8425='Bin Analysis'!$B4347,'Data Transformation'!$G$425:$G$8425),D4368))</f>
        <v/>
      </c>
      <c r="F4368" t="str">
        <f t="shared" si="543"/>
        <v/>
      </c>
      <c r="G4368">
        <f>Weighting!$H$24</f>
        <v>0</v>
      </c>
      <c r="H4368">
        <f t="array" ref="H4368">FREQUENCY(IF('Data Transformation'!$B$4:$B$8425=B4347,'Data Transformation'!$G$4:$G$8425),'Bin Analysis'!$B4368)</f>
        <v>13</v>
      </c>
      <c r="I4368">
        <f t="shared" si="544"/>
        <v>0</v>
      </c>
      <c r="J4368">
        <f t="shared" si="545"/>
        <v>0</v>
      </c>
      <c r="K4368">
        <f>J4368*Weighting!$W$24</f>
        <v>0</v>
      </c>
      <c r="M4368" s="14"/>
    </row>
    <row r="4369" spans="1:25" x14ac:dyDescent="0.25">
      <c r="A4369" s="32" t="str">
        <f>IF(Weighting!$P$25&gt;0,B4369,"")</f>
        <v/>
      </c>
      <c r="B4369">
        <f>Weighting!$C$25</f>
        <v>2.8100000000000014</v>
      </c>
      <c r="C4369">
        <f>Weighting!$F$25</f>
        <v>0</v>
      </c>
      <c r="D4369" t="b">
        <f>IF(C4369=1,'Data Transformation'!$G$3+0.5*'Data Transformation'!$W$25,IF(C4370=1,D4370-'Data Transformation'!$W$25,FALSE))</f>
        <v>0</v>
      </c>
      <c r="E4369" t="str">
        <f t="array" ref="E4369">IF(ISLOGICAL(D4369),"",FREQUENCY(IF('Data Transformation'!$B$425:$B$8425='Bin Analysis'!$B4347,'Data Transformation'!$G$425:$G$8425),D4369))</f>
        <v/>
      </c>
      <c r="F4369" t="str">
        <f t="shared" si="543"/>
        <v/>
      </c>
      <c r="G4369">
        <f>Weighting!$H$25</f>
        <v>0</v>
      </c>
      <c r="H4369">
        <f t="array" ref="H4369">FREQUENCY(IF('Data Transformation'!$B$4:$B$8425=B4347,'Data Transformation'!$G$4:$G$8425),'Bin Analysis'!$B4369)</f>
        <v>13</v>
      </c>
      <c r="I4369">
        <f t="shared" si="544"/>
        <v>0</v>
      </c>
      <c r="J4369">
        <f t="shared" si="545"/>
        <v>0</v>
      </c>
      <c r="K4369">
        <f>J4369*Weighting!$W$25</f>
        <v>0</v>
      </c>
      <c r="M4369" s="14"/>
    </row>
    <row r="4370" spans="1:25" x14ac:dyDescent="0.25">
      <c r="O4370"/>
      <c r="P4370"/>
      <c r="Q4370"/>
      <c r="R4370"/>
    </row>
    <row r="4371" spans="1:25" ht="23.25" x14ac:dyDescent="0.35">
      <c r="A4371" s="21" t="s">
        <v>0</v>
      </c>
      <c r="B4371" s="21">
        <f>IFERROR(VLOOKUP(C4371,'Data Transformation'!$L$6:$M$426,2,FALSE),"")</f>
        <v>182</v>
      </c>
      <c r="C4371" s="21">
        <f>C4347+1</f>
        <v>182</v>
      </c>
      <c r="D4371" s="21"/>
      <c r="E4371" s="21"/>
      <c r="F4371" s="21"/>
      <c r="G4371" s="21"/>
      <c r="H4371" s="22"/>
      <c r="I4371" s="22"/>
      <c r="J4371" s="22"/>
      <c r="K4371" s="21"/>
      <c r="L4371" s="21">
        <f>B4371</f>
        <v>182</v>
      </c>
      <c r="M4371" s="23">
        <f>INDEX('Data Transformation'!$O$4:$O$424,MATCH($B4371,'Data Transformation'!$M$4:$M$424,0),MATCH($M$2,'Data Transformation'!$O$3,0))</f>
        <v>18</v>
      </c>
      <c r="N4371" s="27">
        <f>IF('Input and Summary Results'!$J$16="minimum",'Bin Analysis'!X4372/(M4371-1),'Bin Analysis'!Y4371/('Bin Analysis'!M4371-1))</f>
        <v>0</v>
      </c>
      <c r="O4371" s="27">
        <f>IF(M4371=FALSE,NA(),(VLOOKUP(1,C4374:K4393,4,FALSE))/(M4371-1))</f>
        <v>0.23529411764705882</v>
      </c>
      <c r="P4371" s="27">
        <f>IF(M4371=FALSE,NA(),SUM(J4374:J4393)/Weighting!$S$5)</f>
        <v>0.7</v>
      </c>
      <c r="Q4371" s="27">
        <f>IF(M4371=FALSE,NA(),SUM(K4374:K4393)/Weighting!$S$6)</f>
        <v>0.65217391304347827</v>
      </c>
      <c r="R4371" s="27">
        <f>IF(M4371=FALSE,NA(),(VLOOKUP(1,G4374:K4393,3,FALSE))/(M4371-1))</f>
        <v>0.17647058823529413</v>
      </c>
      <c r="S4371" s="22" t="str">
        <f>IF(M4371=FALSE,NA(),IF(SUM(J4374:J4393)=2,"yes","no"))</f>
        <v>no</v>
      </c>
      <c r="X4371" s="2" cm="2">
        <f t="array" ref="X4371:X4372">FREQUENCY(IF('Data Transformation'!$B$425:$B$6424='Bin Analysis'!L4371,'Data Transformation'!$G$425:$G$6424),'Data Transformation'!$U$11)</f>
        <v>17</v>
      </c>
      <c r="Y4371" s="2" cm="2">
        <f t="array" ref="Y4371:Y4372">FREQUENCY(IF('Data Transformation'!$B$425:$B$6424='Bin Analysis'!L4371,'Data Transformation'!$G$425:$G$6424),'Data Transformation'!$U$12)</f>
        <v>13</v>
      </c>
    </row>
    <row r="4372" spans="1:25" x14ac:dyDescent="0.25">
      <c r="A4372" s="14" t="s">
        <v>66</v>
      </c>
      <c r="B4372" t="s">
        <v>47</v>
      </c>
      <c r="C4372" t="s">
        <v>5</v>
      </c>
      <c r="D4372" t="s">
        <v>99</v>
      </c>
      <c r="E4372" t="s">
        <v>100</v>
      </c>
      <c r="F4372" t="s">
        <v>101</v>
      </c>
      <c r="G4372" t="s">
        <v>69</v>
      </c>
      <c r="H4372" t="s">
        <v>31</v>
      </c>
      <c r="I4372" t="s">
        <v>32</v>
      </c>
      <c r="J4372" t="s">
        <v>46</v>
      </c>
      <c r="K4372" s="14" t="s">
        <v>45</v>
      </c>
      <c r="M4372" s="14"/>
      <c r="X4372" s="2">
        <v>0</v>
      </c>
      <c r="Y4372" s="2">
        <v>4</v>
      </c>
    </row>
    <row r="4373" spans="1:25" x14ac:dyDescent="0.25">
      <c r="A4373" s="32"/>
      <c r="D4373" t="b">
        <f>IF(C4373=1,'Data Transformation'!$G$3+0.5*'Data Transformation'!$W$25,IF(C4374=1,D4374-'Data Transformation'!$W$25,FALSE))</f>
        <v>0</v>
      </c>
      <c r="E4373" t="str">
        <f t="array" ref="E4373">IF(ISLOGICAL(D4373),"",FREQUENCY(IF('Data Transformation'!$B$425:$B$8425='Bin Analysis'!$B4371,'Data Transformation'!$G$425:$G$8425),D4373))</f>
        <v/>
      </c>
      <c r="F4373" t="str">
        <f>IF(ISLOGICAL(D4373),"",E4373-E4372)</f>
        <v/>
      </c>
      <c r="M4373" s="14"/>
    </row>
    <row r="4374" spans="1:25" x14ac:dyDescent="0.25">
      <c r="A4374" s="32">
        <f>IF(Weighting!$P$6&gt;0,B4374,"")</f>
        <v>0.32100000000000001</v>
      </c>
      <c r="B4374">
        <f>Weighting!$C$6</f>
        <v>0.32100000000000001</v>
      </c>
      <c r="C4374">
        <f>Weighting!$F$6</f>
        <v>0</v>
      </c>
      <c r="D4374" t="b">
        <f>IF(C4374=1,'Data Transformation'!$G$3+0.5*'Data Transformation'!$W$25,IF(C4375=1,D4375-'Data Transformation'!$W$25,FALSE))</f>
        <v>0</v>
      </c>
      <c r="E4374" t="str">
        <f t="array" ref="E4374">IF(ISLOGICAL(D4374),"",FREQUENCY(IF('Data Transformation'!$B$425:$B$8425='Bin Analysis'!$B4371,'Data Transformation'!$G$425:$G$8425),D4374))</f>
        <v/>
      </c>
      <c r="F4374" t="str">
        <f>IF(ISLOGICAL(D4374),"",E4374-E4373)</f>
        <v/>
      </c>
      <c r="G4374">
        <f>Weighting!$H$6</f>
        <v>1</v>
      </c>
      <c r="H4374">
        <f t="array" ref="H4374">FREQUENCY(IF('Data Transformation'!$B$4:$B$8425=B4371,'Data Transformation'!$G$4:$G$8425),'Bin Analysis'!$B4374)</f>
        <v>3</v>
      </c>
      <c r="I4374">
        <f>H4374-H4373</f>
        <v>3</v>
      </c>
      <c r="J4374">
        <f>IF(I4374=0,0,1)</f>
        <v>1</v>
      </c>
      <c r="K4374">
        <f>J4374*Weighting!$W$6</f>
        <v>1</v>
      </c>
      <c r="M4374" s="14"/>
    </row>
    <row r="4375" spans="1:25" x14ac:dyDescent="0.25">
      <c r="A4375" s="32">
        <f>IF(Weighting!$P$7&gt;0,B4375,"")</f>
        <v>0.45200000000000001</v>
      </c>
      <c r="B4375">
        <f>Weighting!$C$7</f>
        <v>0.45200000000000001</v>
      </c>
      <c r="C4375">
        <f>Weighting!$F$7</f>
        <v>0</v>
      </c>
      <c r="D4375" t="b">
        <f>IF(C4375=1,'Data Transformation'!$G$3+0.5*'Data Transformation'!$W$25,IF(C4376=1,D4376-'Data Transformation'!$W$25,FALSE))</f>
        <v>0</v>
      </c>
      <c r="E4375" t="str">
        <f t="array" ref="E4375">IF(ISLOGICAL(D4375),"",FREQUENCY(IF('Data Transformation'!$B$425:$B$8425='Bin Analysis'!$B4371,'Data Transformation'!$G$425:$G$8425),D4375))</f>
        <v/>
      </c>
      <c r="F4375" t="str">
        <f t="shared" ref="F4375:F4393" si="546">IF(ISLOGICAL(D4375),"",E4375-E4374)</f>
        <v/>
      </c>
      <c r="G4375">
        <f>Weighting!$H$7</f>
        <v>0</v>
      </c>
      <c r="H4375">
        <f t="array" ref="H4375">FREQUENCY(IF('Data Transformation'!$B$4:$B$8425=B4371,'Data Transformation'!$G$4:$G$8425),'Bin Analysis'!$B4375)</f>
        <v>4</v>
      </c>
      <c r="I4375">
        <f t="shared" ref="I4375:I4393" si="547">H4375-H4374</f>
        <v>1</v>
      </c>
      <c r="J4375">
        <f>IF(I4375=0,0,1)</f>
        <v>1</v>
      </c>
      <c r="K4375">
        <f>J4375*Weighting!$W$7</f>
        <v>2</v>
      </c>
      <c r="M4375" s="14"/>
    </row>
    <row r="4376" spans="1:25" x14ac:dyDescent="0.25">
      <c r="A4376" s="32">
        <f>IF(Weighting!$P$8&gt;0,B4376,"")</f>
        <v>0.58299999999999996</v>
      </c>
      <c r="B4376">
        <f>Weighting!$C$8</f>
        <v>0.58299999999999996</v>
      </c>
      <c r="C4376">
        <f>Weighting!$F$8</f>
        <v>0</v>
      </c>
      <c r="D4376" t="b">
        <f>IF(C4376=1,'Data Transformation'!$G$3+0.5*'Data Transformation'!$W$25,IF(C4377=1,D4377-'Data Transformation'!$W$25,FALSE))</f>
        <v>0</v>
      </c>
      <c r="E4376" t="str">
        <f t="array" ref="E4376">IF(ISLOGICAL(D4376),"",FREQUENCY(IF('Data Transformation'!$B$425:$B$8425='Bin Analysis'!$B4371,'Data Transformation'!$G$425:$G$8425),D4376))</f>
        <v/>
      </c>
      <c r="F4376" t="str">
        <f t="shared" si="546"/>
        <v/>
      </c>
      <c r="G4376">
        <f>Weighting!$H$8</f>
        <v>0</v>
      </c>
      <c r="H4376">
        <f t="array" ref="H4376">FREQUENCY(IF('Data Transformation'!$B$4:$B$8425=B4371,'Data Transformation'!$G$4:$G$8425),'Bin Analysis'!$B4376)</f>
        <v>6</v>
      </c>
      <c r="I4376">
        <f t="shared" si="547"/>
        <v>2</v>
      </c>
      <c r="J4376">
        <f t="shared" ref="J4376:J4393" si="548">IF(I4376=0,0,1)</f>
        <v>1</v>
      </c>
      <c r="K4376">
        <f>J4376*Weighting!$W$8</f>
        <v>3</v>
      </c>
      <c r="M4376" s="14"/>
    </row>
    <row r="4377" spans="1:25" x14ac:dyDescent="0.25">
      <c r="A4377" s="32">
        <f>IF(Weighting!$P$9&gt;0,B4377,"")</f>
        <v>0.71399999999999997</v>
      </c>
      <c r="B4377" s="50">
        <f>Weighting!$C$9</f>
        <v>0.71399999999999997</v>
      </c>
      <c r="C4377">
        <f>Weighting!$F$9</f>
        <v>0</v>
      </c>
      <c r="D4377" t="b">
        <f>IF(C4377=1,'Data Transformation'!$G$3+0.5*'Data Transformation'!$W$25,IF(C4378=1,D4378-'Data Transformation'!$W$25,FALSE))</f>
        <v>0</v>
      </c>
      <c r="E4377" t="str">
        <f t="array" ref="E4377">IF(ISLOGICAL(D4377),"",FREQUENCY(IF('Data Transformation'!$B$425:$B$8425='Bin Analysis'!$B4371,'Data Transformation'!$G$425:$G$8425),D4377))</f>
        <v/>
      </c>
      <c r="F4377" t="str">
        <f t="shared" si="546"/>
        <v/>
      </c>
      <c r="G4377">
        <f>Weighting!$H$9</f>
        <v>0</v>
      </c>
      <c r="H4377">
        <f t="array" ref="H4377">FREQUENCY(IF('Data Transformation'!$B$4:$B$8425=B4371,'Data Transformation'!$G$4:$G$8425),'Bin Analysis'!$B4377)</f>
        <v>8</v>
      </c>
      <c r="I4377">
        <f t="shared" si="547"/>
        <v>2</v>
      </c>
      <c r="J4377">
        <f t="shared" si="548"/>
        <v>1</v>
      </c>
      <c r="K4377">
        <f>J4377*Weighting!$W$9</f>
        <v>3</v>
      </c>
      <c r="M4377" s="14"/>
    </row>
    <row r="4378" spans="1:25" x14ac:dyDescent="0.25">
      <c r="A4378" s="32">
        <f>IF(Weighting!$P$10&gt;0,B4378,"")</f>
        <v>0.84499999999999997</v>
      </c>
      <c r="B4378">
        <f>Weighting!$C$10</f>
        <v>0.84499999999999997</v>
      </c>
      <c r="C4378">
        <f>Weighting!$F$10</f>
        <v>0</v>
      </c>
      <c r="D4378" t="b">
        <f>IF(C4378=1,'Data Transformation'!$G$3+0.5*'Data Transformation'!$W$25,IF(C4379=1,D4379-'Data Transformation'!$W$25,FALSE))</f>
        <v>0</v>
      </c>
      <c r="E4378" t="str">
        <f t="array" ref="E4378">IF(ISLOGICAL(D4378),"",FREQUENCY(IF('Data Transformation'!$B$425:$B$8425='Bin Analysis'!$B4371,'Data Transformation'!$G$425:$G$8425),D4378))</f>
        <v/>
      </c>
      <c r="F4378" t="str">
        <f t="shared" si="546"/>
        <v/>
      </c>
      <c r="G4378">
        <f>Weighting!$H$10</f>
        <v>0</v>
      </c>
      <c r="H4378">
        <f t="array" ref="H4378">FREQUENCY(IF('Data Transformation'!$B$4:$B$8425=B4371,'Data Transformation'!$G$4:$G$8425),'Bin Analysis'!$B4378)</f>
        <v>12</v>
      </c>
      <c r="I4378">
        <f t="shared" si="547"/>
        <v>4</v>
      </c>
      <c r="J4378">
        <f t="shared" si="548"/>
        <v>1</v>
      </c>
      <c r="K4378">
        <f>J4378*Weighting!$W$10</f>
        <v>3</v>
      </c>
      <c r="M4378" s="14"/>
    </row>
    <row r="4379" spans="1:25" x14ac:dyDescent="0.25">
      <c r="A4379" s="32">
        <f>IF(Weighting!$P$11&gt;0,B4379,"")</f>
        <v>0.97599999999999998</v>
      </c>
      <c r="B4379">
        <f>Weighting!$C$11</f>
        <v>0.97599999999999998</v>
      </c>
      <c r="C4379">
        <f>Weighting!$F$11</f>
        <v>0</v>
      </c>
      <c r="D4379">
        <f>IF(C4379=1,'Data Transformation'!$G$3+0.5*'Data Transformation'!$W$25,IF(C4380=1,D4380-'Data Transformation'!$W$25,FALSE))</f>
        <v>0.86899999999999999</v>
      </c>
      <c r="E4379">
        <f t="array" ref="E4379">IF(ISLOGICAL(D4379),"",FREQUENCY(IF('Data Transformation'!$B$425:$B$8425='Bin Analysis'!$B4371,'Data Transformation'!$G$425:$G$8425),D4379))</f>
        <v>13</v>
      </c>
      <c r="F4379" t="e">
        <f t="shared" si="546"/>
        <v>#VALUE!</v>
      </c>
      <c r="G4379">
        <f>Weighting!$H$11</f>
        <v>0</v>
      </c>
      <c r="H4379">
        <f t="array" ref="H4379">FREQUENCY(IF('Data Transformation'!$B$4:$B$8425=B4371,'Data Transformation'!$G$4:$G$8425),'Bin Analysis'!$B4379)</f>
        <v>14</v>
      </c>
      <c r="I4379">
        <f t="shared" si="547"/>
        <v>2</v>
      </c>
      <c r="J4379">
        <f t="shared" si="548"/>
        <v>1</v>
      </c>
      <c r="K4379">
        <f>J4379*Weighting!$W$11</f>
        <v>2</v>
      </c>
      <c r="M4379" s="14"/>
    </row>
    <row r="4380" spans="1:25" x14ac:dyDescent="0.25">
      <c r="A4380" s="32">
        <f>IF(Weighting!$P$12&gt;0,B4380,"")</f>
        <v>1.107</v>
      </c>
      <c r="B4380">
        <f>Weighting!$C$12</f>
        <v>1.107</v>
      </c>
      <c r="C4380">
        <f>Weighting!$F$12</f>
        <v>1</v>
      </c>
      <c r="D4380">
        <f>IF(C4380=1,'Data Transformation'!$G$3+0.5*'Data Transformation'!$W$25,IF(C4381=1,D4381-'Data Transformation'!$W$25,FALSE))</f>
        <v>1.131</v>
      </c>
      <c r="E4380">
        <f t="array" ref="E4380">IF(ISLOGICAL(D4380),"",FREQUENCY(IF('Data Transformation'!$B$425:$B$8425='Bin Analysis'!$B4371,'Data Transformation'!$G$425:$G$8425),D4380))</f>
        <v>17</v>
      </c>
      <c r="F4380">
        <f t="shared" si="546"/>
        <v>4</v>
      </c>
      <c r="G4380">
        <f>Weighting!$H$12</f>
        <v>0</v>
      </c>
      <c r="H4380">
        <f t="array" ref="H4380">FREQUENCY(IF('Data Transformation'!$B$4:$B$8425=B4371,'Data Transformation'!$G$4:$G$8425),'Bin Analysis'!$B4380)</f>
        <v>18</v>
      </c>
      <c r="I4380">
        <f t="shared" si="547"/>
        <v>4</v>
      </c>
      <c r="J4380">
        <f t="shared" si="548"/>
        <v>1</v>
      </c>
      <c r="K4380">
        <f>J4380*Weighting!$W$12</f>
        <v>1</v>
      </c>
      <c r="M4380" s="14"/>
    </row>
    <row r="4381" spans="1:25" x14ac:dyDescent="0.25">
      <c r="A4381" s="32">
        <f>IF(Weighting!$P$13&gt;0,B4381,"")</f>
        <v>1.238</v>
      </c>
      <c r="B4381">
        <f>Weighting!$C$13</f>
        <v>1.238</v>
      </c>
      <c r="C4381">
        <f>Weighting!$F$13</f>
        <v>0</v>
      </c>
      <c r="D4381" t="b">
        <f>IF(C4381=1,'Data Transformation'!$G$3+0.5*'Data Transformation'!$W$25,IF(C4382=1,D4382-'Data Transformation'!$W$25,FALSE))</f>
        <v>0</v>
      </c>
      <c r="E4381" t="str">
        <f t="array" ref="E4381">IF(ISLOGICAL(D4381),"",FREQUENCY(IF('Data Transformation'!$B$425:$B$8425='Bin Analysis'!$B4371,'Data Transformation'!$G$425:$G$8425),D4381))</f>
        <v/>
      </c>
      <c r="F4381" t="str">
        <f t="shared" si="546"/>
        <v/>
      </c>
      <c r="G4381">
        <f>Weighting!$H$13</f>
        <v>0</v>
      </c>
      <c r="H4381">
        <f t="array" ref="H4381">FREQUENCY(IF('Data Transformation'!$B$4:$B$8425=B4371,'Data Transformation'!$G$4:$G$8425),'Bin Analysis'!$B4381)</f>
        <v>18</v>
      </c>
      <c r="I4381">
        <f t="shared" si="547"/>
        <v>0</v>
      </c>
      <c r="J4381">
        <f t="shared" si="548"/>
        <v>0</v>
      </c>
      <c r="K4381">
        <f>J4381*Weighting!$W$13</f>
        <v>0</v>
      </c>
      <c r="M4381" s="14"/>
    </row>
    <row r="4382" spans="1:25" x14ac:dyDescent="0.25">
      <c r="A4382" s="32">
        <f>IF(Weighting!$P$14&gt;0,B4382,"")</f>
        <v>1.369</v>
      </c>
      <c r="B4382">
        <f>Weighting!$C$14</f>
        <v>1.369</v>
      </c>
      <c r="C4382">
        <f>Weighting!$F$14</f>
        <v>0</v>
      </c>
      <c r="D4382" t="b">
        <f>IF(C4382=1,'Data Transformation'!$G$3+0.5*'Data Transformation'!$W$25,IF(C4383=1,D4383-'Data Transformation'!$W$25,FALSE))</f>
        <v>0</v>
      </c>
      <c r="E4382" t="str">
        <f t="array" ref="E4382">IF(ISLOGICAL(D4382),"",FREQUENCY(IF('Data Transformation'!$B$425:$B$8425='Bin Analysis'!$B4371,'Data Transformation'!$G$425:$G$8425),D4382))</f>
        <v/>
      </c>
      <c r="F4382" t="str">
        <f t="shared" si="546"/>
        <v/>
      </c>
      <c r="G4382">
        <f>Weighting!$H$14</f>
        <v>0</v>
      </c>
      <c r="H4382">
        <f t="array" ref="H4382">FREQUENCY(IF('Data Transformation'!$B$4:$B$8425=B4371,'Data Transformation'!$G$4:$G$8425),'Bin Analysis'!$B4382)</f>
        <v>18</v>
      </c>
      <c r="I4382">
        <f t="shared" si="547"/>
        <v>0</v>
      </c>
      <c r="J4382">
        <f t="shared" si="548"/>
        <v>0</v>
      </c>
      <c r="K4382">
        <f>J4382*Weighting!$W$14</f>
        <v>0</v>
      </c>
      <c r="M4382" s="14"/>
    </row>
    <row r="4383" spans="1:25" x14ac:dyDescent="0.25">
      <c r="A4383" s="32">
        <f>IF(Weighting!$P$15&gt;0,B4383,"")</f>
        <v>1.5000009999999999</v>
      </c>
      <c r="B4383">
        <f>Weighting!$C$15</f>
        <v>1.5000009999999999</v>
      </c>
      <c r="C4383">
        <f>Weighting!$F$15</f>
        <v>0</v>
      </c>
      <c r="D4383" t="b">
        <f>IF(C4383=1,'Data Transformation'!$G$3+0.5*'Data Transformation'!$W$25,IF(C4384=1,D4384-'Data Transformation'!$W$25,FALSE))</f>
        <v>0</v>
      </c>
      <c r="E4383" t="str">
        <f t="array" ref="E4383">IF(ISLOGICAL(D4383),"",FREQUENCY(IF('Data Transformation'!$B$425:$B$8425='Bin Analysis'!$B4371,'Data Transformation'!$G$425:$G$8425),D4383))</f>
        <v/>
      </c>
      <c r="F4383" t="str">
        <f t="shared" si="546"/>
        <v/>
      </c>
      <c r="G4383">
        <f>Weighting!$H$15</f>
        <v>0</v>
      </c>
      <c r="H4383">
        <f t="array" ref="H4383">FREQUENCY(IF('Data Transformation'!$B$4:$B$8425=B4371,'Data Transformation'!$G$4:$G$8425),'Bin Analysis'!$B4383)</f>
        <v>18</v>
      </c>
      <c r="I4383">
        <f t="shared" si="547"/>
        <v>0</v>
      </c>
      <c r="J4383">
        <f t="shared" si="548"/>
        <v>0</v>
      </c>
      <c r="K4383">
        <f>J4383*Weighting!$W$15</f>
        <v>0</v>
      </c>
      <c r="M4383" s="14"/>
    </row>
    <row r="4384" spans="1:25" x14ac:dyDescent="0.25">
      <c r="A4384" s="32" t="str">
        <f>IF(Weighting!$P$16&gt;0,B4384,"")</f>
        <v/>
      </c>
      <c r="B4384">
        <f>Weighting!$C$16</f>
        <v>1.631</v>
      </c>
      <c r="C4384">
        <f>Weighting!$F$16</f>
        <v>0</v>
      </c>
      <c r="D4384" t="b">
        <f>IF(C4384=1,'Data Transformation'!$G$3+0.5*'Data Transformation'!$W$25,IF(C4385=1,D4385-'Data Transformation'!$W$25,FALSE))</f>
        <v>0</v>
      </c>
      <c r="E4384" t="str">
        <f t="array" ref="E4384">IF(ISLOGICAL(D4384),"",FREQUENCY(IF('Data Transformation'!$B$425:$B$8425='Bin Analysis'!$B4371,'Data Transformation'!$G$425:$G$8425),D4384))</f>
        <v/>
      </c>
      <c r="F4384" t="str">
        <f t="shared" si="546"/>
        <v/>
      </c>
      <c r="G4384">
        <f>Weighting!$H$16</f>
        <v>0</v>
      </c>
      <c r="H4384">
        <f t="array" ref="H4384">FREQUENCY(IF('Data Transformation'!$B$4:$B$8425=B4371,'Data Transformation'!$G$4:$G$8425),'Bin Analysis'!$B4384)</f>
        <v>18</v>
      </c>
      <c r="I4384">
        <f t="shared" si="547"/>
        <v>0</v>
      </c>
      <c r="J4384">
        <f t="shared" si="548"/>
        <v>0</v>
      </c>
      <c r="K4384">
        <f>J4384*Weighting!$W$16</f>
        <v>0</v>
      </c>
      <c r="M4384" s="14"/>
    </row>
    <row r="4385" spans="1:25" x14ac:dyDescent="0.25">
      <c r="A4385" s="32" t="str">
        <f>IF(Weighting!$P$17&gt;0,B4385,"")</f>
        <v/>
      </c>
      <c r="B4385">
        <f>Weighting!$C$17</f>
        <v>1.762</v>
      </c>
      <c r="C4385">
        <f>Weighting!$F$17</f>
        <v>0</v>
      </c>
      <c r="D4385" t="b">
        <f>IF(C4385=1,'Data Transformation'!$G$3+0.5*'Data Transformation'!$W$25,IF(C4386=1,D4386-'Data Transformation'!$W$25,FALSE))</f>
        <v>0</v>
      </c>
      <c r="E4385" t="str">
        <f t="array" ref="E4385">IF(ISLOGICAL(D4385),"",FREQUENCY(IF('Data Transformation'!$B$425:$B$8425='Bin Analysis'!$B4371,'Data Transformation'!$G$425:$G$8425),D4385))</f>
        <v/>
      </c>
      <c r="F4385" t="str">
        <f t="shared" si="546"/>
        <v/>
      </c>
      <c r="G4385">
        <f>Weighting!$H$17</f>
        <v>0</v>
      </c>
      <c r="H4385">
        <f t="array" ref="H4385">FREQUENCY(IF('Data Transformation'!$B$4:$B$8425=B4371,'Data Transformation'!$G$4:$G$8425),'Bin Analysis'!$B4385)</f>
        <v>18</v>
      </c>
      <c r="I4385">
        <f t="shared" si="547"/>
        <v>0</v>
      </c>
      <c r="J4385">
        <f t="shared" si="548"/>
        <v>0</v>
      </c>
      <c r="K4385">
        <f>J4385*Weighting!$W$17</f>
        <v>0</v>
      </c>
      <c r="M4385" s="14"/>
    </row>
    <row r="4386" spans="1:25" x14ac:dyDescent="0.25">
      <c r="A4386" s="32" t="str">
        <f>IF(Weighting!$P$18&gt;0,B4386,"")</f>
        <v/>
      </c>
      <c r="B4386">
        <f>Weighting!$C$18</f>
        <v>1.893</v>
      </c>
      <c r="C4386">
        <f>Weighting!$F$18</f>
        <v>0</v>
      </c>
      <c r="D4386" t="b">
        <f>IF(C4386=1,'Data Transformation'!$G$3+0.5*'Data Transformation'!$W$25,IF(C4387=1,D4387-'Data Transformation'!$W$25,FALSE))</f>
        <v>0</v>
      </c>
      <c r="E4386" t="str">
        <f t="array" ref="E4386">IF(ISLOGICAL(D4386),"",FREQUENCY(IF('Data Transformation'!$B$425:$B$8425='Bin Analysis'!$B4371,'Data Transformation'!$G$425:$G$8425),D4386))</f>
        <v/>
      </c>
      <c r="F4386" t="str">
        <f t="shared" si="546"/>
        <v/>
      </c>
      <c r="G4386">
        <f>Weighting!$H$18</f>
        <v>0</v>
      </c>
      <c r="H4386">
        <f t="array" ref="H4386">FREQUENCY(IF('Data Transformation'!$B$4:$B$8425=B4371,'Data Transformation'!$G$4:$G$8425),'Bin Analysis'!$B4386)</f>
        <v>18</v>
      </c>
      <c r="I4386">
        <f t="shared" si="547"/>
        <v>0</v>
      </c>
      <c r="J4386">
        <f t="shared" si="548"/>
        <v>0</v>
      </c>
      <c r="K4386">
        <f>J4386*Weighting!$W$18</f>
        <v>0</v>
      </c>
      <c r="M4386" s="14"/>
    </row>
    <row r="4387" spans="1:25" x14ac:dyDescent="0.25">
      <c r="A4387" s="32" t="str">
        <f>IF(Weighting!$P$19&gt;0,B4387,"")</f>
        <v/>
      </c>
      <c r="B4387">
        <f>Weighting!$C$19</f>
        <v>2.024</v>
      </c>
      <c r="C4387">
        <f>Weighting!$F$19</f>
        <v>0</v>
      </c>
      <c r="D4387" t="b">
        <f>IF(C4387=1,'Data Transformation'!$G$3+0.5*'Data Transformation'!$W$25,IF(C4388=1,D4388-'Data Transformation'!$W$25,FALSE))</f>
        <v>0</v>
      </c>
      <c r="E4387" t="str">
        <f t="array" ref="E4387">IF(ISLOGICAL(D4387),"",FREQUENCY(IF('Data Transformation'!$B$425:$B$8425='Bin Analysis'!$B4371,'Data Transformation'!$G$425:$G$8425),D4387))</f>
        <v/>
      </c>
      <c r="F4387" t="str">
        <f t="shared" si="546"/>
        <v/>
      </c>
      <c r="G4387">
        <f>Weighting!$H$19</f>
        <v>0</v>
      </c>
      <c r="H4387">
        <f t="array" ref="H4387">FREQUENCY(IF('Data Transformation'!$B$4:$B$8425=B4371,'Data Transformation'!$G$4:$G$8425),'Bin Analysis'!$B4387)</f>
        <v>18</v>
      </c>
      <c r="I4387">
        <f t="shared" si="547"/>
        <v>0</v>
      </c>
      <c r="J4387">
        <f t="shared" si="548"/>
        <v>0</v>
      </c>
      <c r="K4387">
        <f>J4387*Weighting!$W$19</f>
        <v>0</v>
      </c>
      <c r="M4387" s="14"/>
    </row>
    <row r="4388" spans="1:25" x14ac:dyDescent="0.25">
      <c r="A4388" s="32" t="str">
        <f>IF(Weighting!$P$20&gt;0,B4388,"")</f>
        <v/>
      </c>
      <c r="B4388">
        <f>Weighting!$C$20</f>
        <v>2.1550000000000002</v>
      </c>
      <c r="C4388">
        <f>Weighting!$F$20</f>
        <v>0</v>
      </c>
      <c r="D4388" t="b">
        <f>IF(C4388=1,'Data Transformation'!$G$3+0.5*'Data Transformation'!$W$25,IF(C4389=1,D4389-'Data Transformation'!$W$25,FALSE))</f>
        <v>0</v>
      </c>
      <c r="E4388" t="str">
        <f t="array" ref="E4388">IF(ISLOGICAL(D4388),"",FREQUENCY(IF('Data Transformation'!$B$425:$B$8425='Bin Analysis'!$B4371,'Data Transformation'!$G$425:$G$8425),D4388))</f>
        <v/>
      </c>
      <c r="F4388" t="str">
        <f t="shared" si="546"/>
        <v/>
      </c>
      <c r="G4388">
        <f>Weighting!$H$20</f>
        <v>0</v>
      </c>
      <c r="H4388">
        <f t="array" ref="H4388">FREQUENCY(IF('Data Transformation'!$B$4:$B$8425=B4371,'Data Transformation'!$G$4:$G$8425),'Bin Analysis'!$B4388)</f>
        <v>18</v>
      </c>
      <c r="I4388">
        <f t="shared" si="547"/>
        <v>0</v>
      </c>
      <c r="J4388">
        <f t="shared" si="548"/>
        <v>0</v>
      </c>
      <c r="K4388">
        <f>J4388*Weighting!$W$20</f>
        <v>0</v>
      </c>
      <c r="M4388" s="14"/>
    </row>
    <row r="4389" spans="1:25" x14ac:dyDescent="0.25">
      <c r="A4389" s="32" t="str">
        <f>IF(Weighting!$P$21&gt;0,B4389,"")</f>
        <v/>
      </c>
      <c r="B4389">
        <f>Weighting!$C$21</f>
        <v>2.2860000000000005</v>
      </c>
      <c r="C4389">
        <f>Weighting!$F$21</f>
        <v>0</v>
      </c>
      <c r="D4389" t="b">
        <f>IF(C4389=1,'Data Transformation'!$G$3+0.5*'Data Transformation'!$W$25,IF(C4390=1,D4390-'Data Transformation'!$W$25,FALSE))</f>
        <v>0</v>
      </c>
      <c r="E4389" t="str">
        <f t="array" ref="E4389">IF(ISLOGICAL(D4389),"",FREQUENCY(IF('Data Transformation'!$B$425:$B$8425='Bin Analysis'!$B4371,'Data Transformation'!$G$425:$G$8425),D4389))</f>
        <v/>
      </c>
      <c r="F4389" t="str">
        <f t="shared" si="546"/>
        <v/>
      </c>
      <c r="G4389">
        <f>Weighting!$H$21</f>
        <v>0</v>
      </c>
      <c r="H4389">
        <f t="array" ref="H4389">FREQUENCY(IF('Data Transformation'!$B$4:$B$8425=B4371,'Data Transformation'!$G$4:$G$8425),'Bin Analysis'!$B4389)</f>
        <v>18</v>
      </c>
      <c r="I4389">
        <f t="shared" si="547"/>
        <v>0</v>
      </c>
      <c r="J4389">
        <f t="shared" si="548"/>
        <v>0</v>
      </c>
      <c r="K4389">
        <f>J4389*Weighting!$W$21</f>
        <v>0</v>
      </c>
      <c r="M4389" s="14"/>
    </row>
    <row r="4390" spans="1:25" x14ac:dyDescent="0.25">
      <c r="A4390" s="32" t="str">
        <f>IF(Weighting!$P$22&gt;0,B4390,"")</f>
        <v/>
      </c>
      <c r="B4390">
        <f>Weighting!$C$22</f>
        <v>2.4170000000000007</v>
      </c>
      <c r="C4390">
        <f>Weighting!$F$22</f>
        <v>0</v>
      </c>
      <c r="D4390" t="b">
        <f>IF(C4390=1,'Data Transformation'!$G$3+0.5*'Data Transformation'!$W$25,IF(C4391=1,D4391-'Data Transformation'!$W$25,FALSE))</f>
        <v>0</v>
      </c>
      <c r="E4390" t="str">
        <f t="array" ref="E4390">IF(ISLOGICAL(D4390),"",FREQUENCY(IF('Data Transformation'!$B$425:$B$8425='Bin Analysis'!$B4371,'Data Transformation'!$G$425:$G$8425),D4390))</f>
        <v/>
      </c>
      <c r="F4390" t="str">
        <f t="shared" si="546"/>
        <v/>
      </c>
      <c r="G4390">
        <f>Weighting!$H$22</f>
        <v>0</v>
      </c>
      <c r="H4390">
        <f t="array" ref="H4390">FREQUENCY(IF('Data Transformation'!$B$4:$B$8425=B4371,'Data Transformation'!$G$4:$G$8425),'Bin Analysis'!$B4390)</f>
        <v>18</v>
      </c>
      <c r="I4390">
        <f t="shared" si="547"/>
        <v>0</v>
      </c>
      <c r="J4390">
        <f t="shared" si="548"/>
        <v>0</v>
      </c>
      <c r="K4390">
        <f>J4390*Weighting!$W$22</f>
        <v>0</v>
      </c>
      <c r="M4390" s="14"/>
    </row>
    <row r="4391" spans="1:25" x14ac:dyDescent="0.25">
      <c r="A4391" s="32" t="str">
        <f>IF(Weighting!$P$23&gt;0,B4391,"")</f>
        <v/>
      </c>
      <c r="B4391">
        <f>Weighting!$C$23</f>
        <v>2.5480000000000009</v>
      </c>
      <c r="C4391">
        <f>Weighting!$F$23</f>
        <v>0</v>
      </c>
      <c r="D4391" t="b">
        <f>IF(C4391=1,'Data Transformation'!$G$3+0.5*'Data Transformation'!$W$25,IF(C4392=1,D4392-'Data Transformation'!$W$25,FALSE))</f>
        <v>0</v>
      </c>
      <c r="E4391" t="str">
        <f t="array" ref="E4391">IF(ISLOGICAL(D4391),"",FREQUENCY(IF('Data Transformation'!$B$425:$B$8425='Bin Analysis'!$B4371,'Data Transformation'!$G$425:$G$8425),D4391))</f>
        <v/>
      </c>
      <c r="F4391" t="str">
        <f t="shared" si="546"/>
        <v/>
      </c>
      <c r="G4391">
        <f>Weighting!$H$23</f>
        <v>0</v>
      </c>
      <c r="H4391">
        <f t="array" ref="H4391">FREQUENCY(IF('Data Transformation'!$B$4:$B$8425=B4371,'Data Transformation'!$G$4:$G$8425),'Bin Analysis'!$B4391)</f>
        <v>18</v>
      </c>
      <c r="I4391">
        <f t="shared" si="547"/>
        <v>0</v>
      </c>
      <c r="J4391">
        <f t="shared" si="548"/>
        <v>0</v>
      </c>
      <c r="K4391">
        <f>J4391*Weighting!$W$23</f>
        <v>0</v>
      </c>
      <c r="M4391" s="14"/>
    </row>
    <row r="4392" spans="1:25" x14ac:dyDescent="0.25">
      <c r="A4392" s="32" t="str">
        <f>IF(Weighting!$P$24&gt;0,B4392,"")</f>
        <v/>
      </c>
      <c r="B4392">
        <f>Weighting!$C$24</f>
        <v>2.6790000000000012</v>
      </c>
      <c r="C4392">
        <f>Weighting!$F$24</f>
        <v>0</v>
      </c>
      <c r="D4392" t="b">
        <f>IF(C4392=1,'Data Transformation'!$G$3+0.5*'Data Transformation'!$W$25,IF(C4393=1,D4393-'Data Transformation'!$W$25,FALSE))</f>
        <v>0</v>
      </c>
      <c r="E4392" t="str">
        <f t="array" ref="E4392">IF(ISLOGICAL(D4392),"",FREQUENCY(IF('Data Transformation'!$B$425:$B$8425='Bin Analysis'!$B4371,'Data Transformation'!$G$425:$G$8425),D4392))</f>
        <v/>
      </c>
      <c r="F4392" t="str">
        <f t="shared" si="546"/>
        <v/>
      </c>
      <c r="G4392">
        <f>Weighting!$H$24</f>
        <v>0</v>
      </c>
      <c r="H4392">
        <f t="array" ref="H4392">FREQUENCY(IF('Data Transformation'!$B$4:$B$8425=B4371,'Data Transformation'!$G$4:$G$8425),'Bin Analysis'!$B4392)</f>
        <v>18</v>
      </c>
      <c r="I4392">
        <f t="shared" si="547"/>
        <v>0</v>
      </c>
      <c r="J4392">
        <f t="shared" si="548"/>
        <v>0</v>
      </c>
      <c r="K4392">
        <f>J4392*Weighting!$W$24</f>
        <v>0</v>
      </c>
      <c r="M4392" s="14"/>
    </row>
    <row r="4393" spans="1:25" x14ac:dyDescent="0.25">
      <c r="A4393" s="32" t="str">
        <f>IF(Weighting!$P$25&gt;0,B4393,"")</f>
        <v/>
      </c>
      <c r="B4393">
        <f>Weighting!$C$25</f>
        <v>2.8100000000000014</v>
      </c>
      <c r="C4393">
        <f>Weighting!$F$25</f>
        <v>0</v>
      </c>
      <c r="D4393" t="b">
        <f>IF(C4393=1,'Data Transformation'!$G$3+0.5*'Data Transformation'!$W$25,IF(C4394=1,D4394-'Data Transformation'!$W$25,FALSE))</f>
        <v>0</v>
      </c>
      <c r="E4393" t="str">
        <f t="array" ref="E4393">IF(ISLOGICAL(D4393),"",FREQUENCY(IF('Data Transformation'!$B$425:$B$8425='Bin Analysis'!$B4371,'Data Transformation'!$G$425:$G$8425),D4393))</f>
        <v/>
      </c>
      <c r="F4393" t="str">
        <f t="shared" si="546"/>
        <v/>
      </c>
      <c r="G4393">
        <f>Weighting!$H$25</f>
        <v>0</v>
      </c>
      <c r="H4393">
        <f t="array" ref="H4393">FREQUENCY(IF('Data Transformation'!$B$4:$B$8425=B4371,'Data Transformation'!$G$4:$G$8425),'Bin Analysis'!$B4393)</f>
        <v>18</v>
      </c>
      <c r="I4393">
        <f t="shared" si="547"/>
        <v>0</v>
      </c>
      <c r="J4393">
        <f t="shared" si="548"/>
        <v>0</v>
      </c>
      <c r="K4393">
        <f>J4393*Weighting!$W$25</f>
        <v>0</v>
      </c>
      <c r="M4393" s="14"/>
    </row>
    <row r="4394" spans="1:25" x14ac:dyDescent="0.25">
      <c r="O4394"/>
      <c r="P4394"/>
      <c r="Q4394"/>
      <c r="R4394"/>
    </row>
    <row r="4395" spans="1:25" ht="23.25" x14ac:dyDescent="0.35">
      <c r="A4395" s="21" t="s">
        <v>0</v>
      </c>
      <c r="B4395" s="21">
        <f>IFERROR(VLOOKUP(C4395,'Data Transformation'!$L$6:$M$426,2,FALSE),"")</f>
        <v>183</v>
      </c>
      <c r="C4395" s="21">
        <f>C4371+1</f>
        <v>183</v>
      </c>
      <c r="D4395" s="21"/>
      <c r="E4395" s="21"/>
      <c r="F4395" s="21"/>
      <c r="G4395" s="21"/>
      <c r="H4395" s="22"/>
      <c r="I4395" s="22"/>
      <c r="J4395" s="22"/>
      <c r="K4395" s="21"/>
      <c r="L4395" s="21">
        <f>B4395</f>
        <v>183</v>
      </c>
      <c r="M4395" s="23">
        <f>INDEX('Data Transformation'!$O$4:$O$424,MATCH($B4395,'Data Transformation'!$M$4:$M$424,0),MATCH($M$2,'Data Transformation'!$O$3,0))</f>
        <v>19</v>
      </c>
      <c r="N4395" s="27">
        <f>IF('Input and Summary Results'!$J$16="minimum",'Bin Analysis'!X4396/(M4395-1),'Bin Analysis'!Y4395/('Bin Analysis'!M4395-1))</f>
        <v>5.5555555555555552E-2</v>
      </c>
      <c r="O4395" s="27">
        <f>IF(M4395=FALSE,NA(),(VLOOKUP(1,C4398:K4417,4,FALSE))/(M4395-1))</f>
        <v>0.1111111111111111</v>
      </c>
      <c r="P4395" s="27">
        <f>IF(M4395=FALSE,NA(),SUM(J4398:J4417)/Weighting!$S$5)</f>
        <v>0.4</v>
      </c>
      <c r="Q4395" s="27">
        <f>IF(M4395=FALSE,NA(),SUM(K4398:K4417)/Weighting!$S$6)</f>
        <v>0.2608695652173913</v>
      </c>
      <c r="R4395" s="27">
        <f>IF(M4395=FALSE,NA(),(VLOOKUP(1,G4398:K4417,3,FALSE))/(M4395-1))</f>
        <v>0.77777777777777779</v>
      </c>
      <c r="S4395" s="22" t="str">
        <f>IF(M4395=FALSE,NA(),IF(SUM(J4398:J4417)=2,"yes","no"))</f>
        <v>no</v>
      </c>
      <c r="X4395" s="2" cm="2">
        <f t="array" ref="X4395:X4396">FREQUENCY(IF('Data Transformation'!$B$425:$B$6424='Bin Analysis'!L4395,'Data Transformation'!$G$425:$G$6424),'Data Transformation'!$U$11)</f>
        <v>17</v>
      </c>
      <c r="Y4395" s="2" cm="2">
        <f t="array" ref="Y4395:Y4396">FREQUENCY(IF('Data Transformation'!$B$425:$B$6424='Bin Analysis'!L4395,'Data Transformation'!$G$425:$G$6424),'Data Transformation'!$U$12)</f>
        <v>15</v>
      </c>
    </row>
    <row r="4396" spans="1:25" x14ac:dyDescent="0.25">
      <c r="A4396" s="14" t="s">
        <v>66</v>
      </c>
      <c r="B4396" t="s">
        <v>47</v>
      </c>
      <c r="C4396" t="s">
        <v>5</v>
      </c>
      <c r="D4396" t="s">
        <v>99</v>
      </c>
      <c r="E4396" t="s">
        <v>100</v>
      </c>
      <c r="F4396" t="s">
        <v>101</v>
      </c>
      <c r="G4396" t="s">
        <v>69</v>
      </c>
      <c r="H4396" t="s">
        <v>31</v>
      </c>
      <c r="I4396" t="s">
        <v>32</v>
      </c>
      <c r="J4396" t="s">
        <v>46</v>
      </c>
      <c r="K4396" s="14" t="s">
        <v>45</v>
      </c>
      <c r="M4396" s="14"/>
      <c r="X4396" s="2">
        <v>1</v>
      </c>
      <c r="Y4396" s="2">
        <v>3</v>
      </c>
    </row>
    <row r="4397" spans="1:25" x14ac:dyDescent="0.25">
      <c r="A4397" s="32"/>
      <c r="D4397" t="b">
        <f>IF(C4397=1,'Data Transformation'!$G$3+0.5*'Data Transformation'!$W$25,IF(C4398=1,D4398-'Data Transformation'!$W$25,FALSE))</f>
        <v>0</v>
      </c>
      <c r="E4397" t="str">
        <f t="array" ref="E4397">IF(ISLOGICAL(D4397),"",FREQUENCY(IF('Data Transformation'!$B$425:$B$8425='Bin Analysis'!$B4395,'Data Transformation'!$G$425:$G$8425),D4397))</f>
        <v/>
      </c>
      <c r="F4397" t="str">
        <f>IF(ISLOGICAL(D4397),"",E4397-E4396)</f>
        <v/>
      </c>
      <c r="M4397" s="14"/>
    </row>
    <row r="4398" spans="1:25" x14ac:dyDescent="0.25">
      <c r="A4398" s="32">
        <f>IF(Weighting!$P$6&gt;0,B4398,"")</f>
        <v>0.32100000000000001</v>
      </c>
      <c r="B4398">
        <f>Weighting!$C$6</f>
        <v>0.32100000000000001</v>
      </c>
      <c r="C4398">
        <f>Weighting!$F$6</f>
        <v>0</v>
      </c>
      <c r="D4398" t="b">
        <f>IF(C4398=1,'Data Transformation'!$G$3+0.5*'Data Transformation'!$W$25,IF(C4399=1,D4399-'Data Transformation'!$W$25,FALSE))</f>
        <v>0</v>
      </c>
      <c r="E4398" t="str">
        <f t="array" ref="E4398">IF(ISLOGICAL(D4398),"",FREQUENCY(IF('Data Transformation'!$B$425:$B$8425='Bin Analysis'!$B4395,'Data Transformation'!$G$425:$G$8425),D4398))</f>
        <v/>
      </c>
      <c r="F4398" t="str">
        <f>IF(ISLOGICAL(D4398),"",E4398-E4397)</f>
        <v/>
      </c>
      <c r="G4398">
        <f>Weighting!$H$6</f>
        <v>1</v>
      </c>
      <c r="H4398">
        <f t="array" ref="H4398">FREQUENCY(IF('Data Transformation'!$B$4:$B$8425=B4395,'Data Transformation'!$G$4:$G$8425),'Bin Analysis'!$B4398)</f>
        <v>14</v>
      </c>
      <c r="I4398">
        <f>H4398-H4397</f>
        <v>14</v>
      </c>
      <c r="J4398">
        <f>IF(I4398=0,0,1)</f>
        <v>1</v>
      </c>
      <c r="K4398">
        <f>J4398*Weighting!$W$6</f>
        <v>1</v>
      </c>
      <c r="M4398" s="14"/>
    </row>
    <row r="4399" spans="1:25" x14ac:dyDescent="0.25">
      <c r="A4399" s="32">
        <f>IF(Weighting!$P$7&gt;0,B4399,"")</f>
        <v>0.45200000000000001</v>
      </c>
      <c r="B4399">
        <f>Weighting!$C$7</f>
        <v>0.45200000000000001</v>
      </c>
      <c r="C4399">
        <f>Weighting!$F$7</f>
        <v>0</v>
      </c>
      <c r="D4399" t="b">
        <f>IF(C4399=1,'Data Transformation'!$G$3+0.5*'Data Transformation'!$W$25,IF(C4400=1,D4400-'Data Transformation'!$W$25,FALSE))</f>
        <v>0</v>
      </c>
      <c r="E4399" t="str">
        <f t="array" ref="E4399">IF(ISLOGICAL(D4399),"",FREQUENCY(IF('Data Transformation'!$B$425:$B$8425='Bin Analysis'!$B4395,'Data Transformation'!$G$425:$G$8425),D4399))</f>
        <v/>
      </c>
      <c r="F4399" t="str">
        <f t="shared" ref="F4399:F4417" si="549">IF(ISLOGICAL(D4399),"",E4399-E4398)</f>
        <v/>
      </c>
      <c r="G4399">
        <f>Weighting!$H$7</f>
        <v>0</v>
      </c>
      <c r="H4399">
        <f t="array" ref="H4399">FREQUENCY(IF('Data Transformation'!$B$4:$B$8425=B4395,'Data Transformation'!$G$4:$G$8425),'Bin Analysis'!$B4399)</f>
        <v>15</v>
      </c>
      <c r="I4399">
        <f t="shared" ref="I4399:I4417" si="550">H4399-H4398</f>
        <v>1</v>
      </c>
      <c r="J4399">
        <f>IF(I4399=0,0,1)</f>
        <v>1</v>
      </c>
      <c r="K4399">
        <f>J4399*Weighting!$W$7</f>
        <v>2</v>
      </c>
      <c r="M4399" s="14"/>
    </row>
    <row r="4400" spans="1:25" x14ac:dyDescent="0.25">
      <c r="A4400" s="32">
        <f>IF(Weighting!$P$8&gt;0,B4400,"")</f>
        <v>0.58299999999999996</v>
      </c>
      <c r="B4400">
        <f>Weighting!$C$8</f>
        <v>0.58299999999999996</v>
      </c>
      <c r="C4400">
        <f>Weighting!$F$8</f>
        <v>0</v>
      </c>
      <c r="D4400" t="b">
        <f>IF(C4400=1,'Data Transformation'!$G$3+0.5*'Data Transformation'!$W$25,IF(C4401=1,D4401-'Data Transformation'!$W$25,FALSE))</f>
        <v>0</v>
      </c>
      <c r="E4400" t="str">
        <f t="array" ref="E4400">IF(ISLOGICAL(D4400),"",FREQUENCY(IF('Data Transformation'!$B$425:$B$8425='Bin Analysis'!$B4395,'Data Transformation'!$G$425:$G$8425),D4400))</f>
        <v/>
      </c>
      <c r="F4400" t="str">
        <f t="shared" si="549"/>
        <v/>
      </c>
      <c r="G4400">
        <f>Weighting!$H$8</f>
        <v>0</v>
      </c>
      <c r="H4400">
        <f t="array" ref="H4400">FREQUENCY(IF('Data Transformation'!$B$4:$B$8425=B4395,'Data Transformation'!$G$4:$G$8425),'Bin Analysis'!$B4400)</f>
        <v>15</v>
      </c>
      <c r="I4400">
        <f t="shared" si="550"/>
        <v>0</v>
      </c>
      <c r="J4400">
        <f t="shared" ref="J4400:J4417" si="551">IF(I4400=0,0,1)</f>
        <v>0</v>
      </c>
      <c r="K4400">
        <f>J4400*Weighting!$W$8</f>
        <v>0</v>
      </c>
      <c r="M4400" s="14"/>
    </row>
    <row r="4401" spans="1:13" x14ac:dyDescent="0.25">
      <c r="A4401" s="32">
        <f>IF(Weighting!$P$9&gt;0,B4401,"")</f>
        <v>0.71399999999999997</v>
      </c>
      <c r="B4401" s="50">
        <f>Weighting!$C$9</f>
        <v>0.71399999999999997</v>
      </c>
      <c r="C4401">
        <f>Weighting!$F$9</f>
        <v>0</v>
      </c>
      <c r="D4401" t="b">
        <f>IF(C4401=1,'Data Transformation'!$G$3+0.5*'Data Transformation'!$W$25,IF(C4402=1,D4402-'Data Transformation'!$W$25,FALSE))</f>
        <v>0</v>
      </c>
      <c r="E4401" t="str">
        <f t="array" ref="E4401">IF(ISLOGICAL(D4401),"",FREQUENCY(IF('Data Transformation'!$B$425:$B$8425='Bin Analysis'!$B4395,'Data Transformation'!$G$425:$G$8425),D4401))</f>
        <v/>
      </c>
      <c r="F4401" t="str">
        <f t="shared" si="549"/>
        <v/>
      </c>
      <c r="G4401">
        <f>Weighting!$H$9</f>
        <v>0</v>
      </c>
      <c r="H4401">
        <f t="array" ref="H4401">FREQUENCY(IF('Data Transformation'!$B$4:$B$8425=B4395,'Data Transformation'!$G$4:$G$8425),'Bin Analysis'!$B4401)</f>
        <v>15</v>
      </c>
      <c r="I4401">
        <f t="shared" si="550"/>
        <v>0</v>
      </c>
      <c r="J4401">
        <f t="shared" si="551"/>
        <v>0</v>
      </c>
      <c r="K4401">
        <f>J4401*Weighting!$W$9</f>
        <v>0</v>
      </c>
      <c r="M4401" s="14"/>
    </row>
    <row r="4402" spans="1:13" x14ac:dyDescent="0.25">
      <c r="A4402" s="32">
        <f>IF(Weighting!$P$10&gt;0,B4402,"")</f>
        <v>0.84499999999999997</v>
      </c>
      <c r="B4402">
        <f>Weighting!$C$10</f>
        <v>0.84499999999999997</v>
      </c>
      <c r="C4402">
        <f>Weighting!$F$10</f>
        <v>0</v>
      </c>
      <c r="D4402" t="b">
        <f>IF(C4402=1,'Data Transformation'!$G$3+0.5*'Data Transformation'!$W$25,IF(C4403=1,D4403-'Data Transformation'!$W$25,FALSE))</f>
        <v>0</v>
      </c>
      <c r="E4402" t="str">
        <f t="array" ref="E4402">IF(ISLOGICAL(D4402),"",FREQUENCY(IF('Data Transformation'!$B$425:$B$8425='Bin Analysis'!$B4395,'Data Transformation'!$G$425:$G$8425),D4402))</f>
        <v/>
      </c>
      <c r="F4402" t="str">
        <f t="shared" si="549"/>
        <v/>
      </c>
      <c r="G4402">
        <f>Weighting!$H$10</f>
        <v>0</v>
      </c>
      <c r="H4402">
        <f t="array" ref="H4402">FREQUENCY(IF('Data Transformation'!$B$4:$B$8425=B4395,'Data Transformation'!$G$4:$G$8425),'Bin Analysis'!$B4402)</f>
        <v>15</v>
      </c>
      <c r="I4402">
        <f t="shared" si="550"/>
        <v>0</v>
      </c>
      <c r="J4402">
        <f t="shared" si="551"/>
        <v>0</v>
      </c>
      <c r="K4402">
        <f>J4402*Weighting!$W$10</f>
        <v>0</v>
      </c>
      <c r="M4402" s="14"/>
    </row>
    <row r="4403" spans="1:13" x14ac:dyDescent="0.25">
      <c r="A4403" s="32">
        <f>IF(Weighting!$P$11&gt;0,B4403,"")</f>
        <v>0.97599999999999998</v>
      </c>
      <c r="B4403">
        <f>Weighting!$C$11</f>
        <v>0.97599999999999998</v>
      </c>
      <c r="C4403">
        <f>Weighting!$F$11</f>
        <v>0</v>
      </c>
      <c r="D4403">
        <f>IF(C4403=1,'Data Transformation'!$G$3+0.5*'Data Transformation'!$W$25,IF(C4404=1,D4404-'Data Transformation'!$W$25,FALSE))</f>
        <v>0.86899999999999999</v>
      </c>
      <c r="E4403">
        <f t="array" ref="E4403">IF(ISLOGICAL(D4403),"",FREQUENCY(IF('Data Transformation'!$B$425:$B$8425='Bin Analysis'!$B4395,'Data Transformation'!$G$425:$G$8425),D4403))</f>
        <v>15</v>
      </c>
      <c r="F4403" t="e">
        <f t="shared" si="549"/>
        <v>#VALUE!</v>
      </c>
      <c r="G4403">
        <f>Weighting!$H$11</f>
        <v>0</v>
      </c>
      <c r="H4403">
        <f t="array" ref="H4403">FREQUENCY(IF('Data Transformation'!$B$4:$B$8425=B4395,'Data Transformation'!$G$4:$G$8425),'Bin Analysis'!$B4403)</f>
        <v>15</v>
      </c>
      <c r="I4403">
        <f t="shared" si="550"/>
        <v>0</v>
      </c>
      <c r="J4403">
        <f t="shared" si="551"/>
        <v>0</v>
      </c>
      <c r="K4403">
        <f>J4403*Weighting!$W$11</f>
        <v>0</v>
      </c>
      <c r="M4403" s="14"/>
    </row>
    <row r="4404" spans="1:13" x14ac:dyDescent="0.25">
      <c r="A4404" s="32">
        <f>IF(Weighting!$P$12&gt;0,B4404,"")</f>
        <v>1.107</v>
      </c>
      <c r="B4404">
        <f>Weighting!$C$12</f>
        <v>1.107</v>
      </c>
      <c r="C4404">
        <f>Weighting!$F$12</f>
        <v>1</v>
      </c>
      <c r="D4404">
        <f>IF(C4404=1,'Data Transformation'!$G$3+0.5*'Data Transformation'!$W$25,IF(C4405=1,D4405-'Data Transformation'!$W$25,FALSE))</f>
        <v>1.131</v>
      </c>
      <c r="E4404">
        <f t="array" ref="E4404">IF(ISLOGICAL(D4404),"",FREQUENCY(IF('Data Transformation'!$B$425:$B$8425='Bin Analysis'!$B4395,'Data Transformation'!$G$425:$G$8425),D4404))</f>
        <v>17</v>
      </c>
      <c r="F4404">
        <f t="shared" si="549"/>
        <v>2</v>
      </c>
      <c r="G4404">
        <f>Weighting!$H$12</f>
        <v>0</v>
      </c>
      <c r="H4404">
        <f t="array" ref="H4404">FREQUENCY(IF('Data Transformation'!$B$4:$B$8425=B4395,'Data Transformation'!$G$4:$G$8425),'Bin Analysis'!$B4404)</f>
        <v>18</v>
      </c>
      <c r="I4404">
        <f t="shared" si="550"/>
        <v>3</v>
      </c>
      <c r="J4404">
        <f t="shared" si="551"/>
        <v>1</v>
      </c>
      <c r="K4404">
        <f>J4404*Weighting!$W$12</f>
        <v>1</v>
      </c>
      <c r="M4404" s="14"/>
    </row>
    <row r="4405" spans="1:13" x14ac:dyDescent="0.25">
      <c r="A4405" s="32">
        <f>IF(Weighting!$P$13&gt;0,B4405,"")</f>
        <v>1.238</v>
      </c>
      <c r="B4405">
        <f>Weighting!$C$13</f>
        <v>1.238</v>
      </c>
      <c r="C4405">
        <f>Weighting!$F$13</f>
        <v>0</v>
      </c>
      <c r="D4405" t="b">
        <f>IF(C4405=1,'Data Transformation'!$G$3+0.5*'Data Transformation'!$W$25,IF(C4406=1,D4406-'Data Transformation'!$W$25,FALSE))</f>
        <v>0</v>
      </c>
      <c r="E4405" t="str">
        <f t="array" ref="E4405">IF(ISLOGICAL(D4405),"",FREQUENCY(IF('Data Transformation'!$B$425:$B$8425='Bin Analysis'!$B4395,'Data Transformation'!$G$425:$G$8425),D4405))</f>
        <v/>
      </c>
      <c r="F4405" t="str">
        <f t="shared" si="549"/>
        <v/>
      </c>
      <c r="G4405">
        <f>Weighting!$H$13</f>
        <v>0</v>
      </c>
      <c r="H4405">
        <f t="array" ref="H4405">FREQUENCY(IF('Data Transformation'!$B$4:$B$8425=B4395,'Data Transformation'!$G$4:$G$8425),'Bin Analysis'!$B4405)</f>
        <v>19</v>
      </c>
      <c r="I4405">
        <f t="shared" si="550"/>
        <v>1</v>
      </c>
      <c r="J4405">
        <f t="shared" si="551"/>
        <v>1</v>
      </c>
      <c r="K4405">
        <f>J4405*Weighting!$W$13</f>
        <v>2</v>
      </c>
      <c r="M4405" s="14"/>
    </row>
    <row r="4406" spans="1:13" x14ac:dyDescent="0.25">
      <c r="A4406" s="32">
        <f>IF(Weighting!$P$14&gt;0,B4406,"")</f>
        <v>1.369</v>
      </c>
      <c r="B4406">
        <f>Weighting!$C$14</f>
        <v>1.369</v>
      </c>
      <c r="C4406">
        <f>Weighting!$F$14</f>
        <v>0</v>
      </c>
      <c r="D4406" t="b">
        <f>IF(C4406=1,'Data Transformation'!$G$3+0.5*'Data Transformation'!$W$25,IF(C4407=1,D4407-'Data Transformation'!$W$25,FALSE))</f>
        <v>0</v>
      </c>
      <c r="E4406" t="str">
        <f t="array" ref="E4406">IF(ISLOGICAL(D4406),"",FREQUENCY(IF('Data Transformation'!$B$425:$B$8425='Bin Analysis'!$B4395,'Data Transformation'!$G$425:$G$8425),D4406))</f>
        <v/>
      </c>
      <c r="F4406" t="str">
        <f t="shared" si="549"/>
        <v/>
      </c>
      <c r="G4406">
        <f>Weighting!$H$14</f>
        <v>0</v>
      </c>
      <c r="H4406">
        <f t="array" ref="H4406">FREQUENCY(IF('Data Transformation'!$B$4:$B$8425=B4395,'Data Transformation'!$G$4:$G$8425),'Bin Analysis'!$B4406)</f>
        <v>19</v>
      </c>
      <c r="I4406">
        <f t="shared" si="550"/>
        <v>0</v>
      </c>
      <c r="J4406">
        <f t="shared" si="551"/>
        <v>0</v>
      </c>
      <c r="K4406">
        <f>J4406*Weighting!$W$14</f>
        <v>0</v>
      </c>
      <c r="M4406" s="14"/>
    </row>
    <row r="4407" spans="1:13" x14ac:dyDescent="0.25">
      <c r="A4407" s="32">
        <f>IF(Weighting!$P$15&gt;0,B4407,"")</f>
        <v>1.5000009999999999</v>
      </c>
      <c r="B4407">
        <f>Weighting!$C$15</f>
        <v>1.5000009999999999</v>
      </c>
      <c r="C4407">
        <f>Weighting!$F$15</f>
        <v>0</v>
      </c>
      <c r="D4407" t="b">
        <f>IF(C4407=1,'Data Transformation'!$G$3+0.5*'Data Transformation'!$W$25,IF(C4408=1,D4408-'Data Transformation'!$W$25,FALSE))</f>
        <v>0</v>
      </c>
      <c r="E4407" t="str">
        <f t="array" ref="E4407">IF(ISLOGICAL(D4407),"",FREQUENCY(IF('Data Transformation'!$B$425:$B$8425='Bin Analysis'!$B4395,'Data Transformation'!$G$425:$G$8425),D4407))</f>
        <v/>
      </c>
      <c r="F4407" t="str">
        <f t="shared" si="549"/>
        <v/>
      </c>
      <c r="G4407">
        <f>Weighting!$H$15</f>
        <v>0</v>
      </c>
      <c r="H4407">
        <f t="array" ref="H4407">FREQUENCY(IF('Data Transformation'!$B$4:$B$8425=B4395,'Data Transformation'!$G$4:$G$8425),'Bin Analysis'!$B4407)</f>
        <v>19</v>
      </c>
      <c r="I4407">
        <f t="shared" si="550"/>
        <v>0</v>
      </c>
      <c r="J4407">
        <f t="shared" si="551"/>
        <v>0</v>
      </c>
      <c r="K4407">
        <f>J4407*Weighting!$W$15</f>
        <v>0</v>
      </c>
      <c r="M4407" s="14"/>
    </row>
    <row r="4408" spans="1:13" x14ac:dyDescent="0.25">
      <c r="A4408" s="32" t="str">
        <f>IF(Weighting!$P$16&gt;0,B4408,"")</f>
        <v/>
      </c>
      <c r="B4408">
        <f>Weighting!$C$16</f>
        <v>1.631</v>
      </c>
      <c r="C4408">
        <f>Weighting!$F$16</f>
        <v>0</v>
      </c>
      <c r="D4408" t="b">
        <f>IF(C4408=1,'Data Transformation'!$G$3+0.5*'Data Transformation'!$W$25,IF(C4409=1,D4409-'Data Transformation'!$W$25,FALSE))</f>
        <v>0</v>
      </c>
      <c r="E4408" t="str">
        <f t="array" ref="E4408">IF(ISLOGICAL(D4408),"",FREQUENCY(IF('Data Transformation'!$B$425:$B$8425='Bin Analysis'!$B4395,'Data Transformation'!$G$425:$G$8425),D4408))</f>
        <v/>
      </c>
      <c r="F4408" t="str">
        <f t="shared" si="549"/>
        <v/>
      </c>
      <c r="G4408">
        <f>Weighting!$H$16</f>
        <v>0</v>
      </c>
      <c r="H4408">
        <f t="array" ref="H4408">FREQUENCY(IF('Data Transformation'!$B$4:$B$8425=B4395,'Data Transformation'!$G$4:$G$8425),'Bin Analysis'!$B4408)</f>
        <v>19</v>
      </c>
      <c r="I4408">
        <f t="shared" si="550"/>
        <v>0</v>
      </c>
      <c r="J4408">
        <f t="shared" si="551"/>
        <v>0</v>
      </c>
      <c r="K4408">
        <f>J4408*Weighting!$W$16</f>
        <v>0</v>
      </c>
      <c r="M4408" s="14"/>
    </row>
    <row r="4409" spans="1:13" x14ac:dyDescent="0.25">
      <c r="A4409" s="32" t="str">
        <f>IF(Weighting!$P$17&gt;0,B4409,"")</f>
        <v/>
      </c>
      <c r="B4409">
        <f>Weighting!$C$17</f>
        <v>1.762</v>
      </c>
      <c r="C4409">
        <f>Weighting!$F$17</f>
        <v>0</v>
      </c>
      <c r="D4409" t="b">
        <f>IF(C4409=1,'Data Transformation'!$G$3+0.5*'Data Transformation'!$W$25,IF(C4410=1,D4410-'Data Transformation'!$W$25,FALSE))</f>
        <v>0</v>
      </c>
      <c r="E4409" t="str">
        <f t="array" ref="E4409">IF(ISLOGICAL(D4409),"",FREQUENCY(IF('Data Transformation'!$B$425:$B$8425='Bin Analysis'!$B4395,'Data Transformation'!$G$425:$G$8425),D4409))</f>
        <v/>
      </c>
      <c r="F4409" t="str">
        <f t="shared" si="549"/>
        <v/>
      </c>
      <c r="G4409">
        <f>Weighting!$H$17</f>
        <v>0</v>
      </c>
      <c r="H4409">
        <f t="array" ref="H4409">FREQUENCY(IF('Data Transformation'!$B$4:$B$8425=B4395,'Data Transformation'!$G$4:$G$8425),'Bin Analysis'!$B4409)</f>
        <v>19</v>
      </c>
      <c r="I4409">
        <f t="shared" si="550"/>
        <v>0</v>
      </c>
      <c r="J4409">
        <f t="shared" si="551"/>
        <v>0</v>
      </c>
      <c r="K4409">
        <f>J4409*Weighting!$W$17</f>
        <v>0</v>
      </c>
      <c r="M4409" s="14"/>
    </row>
    <row r="4410" spans="1:13" x14ac:dyDescent="0.25">
      <c r="A4410" s="32" t="str">
        <f>IF(Weighting!$P$18&gt;0,B4410,"")</f>
        <v/>
      </c>
      <c r="B4410">
        <f>Weighting!$C$18</f>
        <v>1.893</v>
      </c>
      <c r="C4410">
        <f>Weighting!$F$18</f>
        <v>0</v>
      </c>
      <c r="D4410" t="b">
        <f>IF(C4410=1,'Data Transformation'!$G$3+0.5*'Data Transformation'!$W$25,IF(C4411=1,D4411-'Data Transformation'!$W$25,FALSE))</f>
        <v>0</v>
      </c>
      <c r="E4410" t="str">
        <f t="array" ref="E4410">IF(ISLOGICAL(D4410),"",FREQUENCY(IF('Data Transformation'!$B$425:$B$8425='Bin Analysis'!$B4395,'Data Transformation'!$G$425:$G$8425),D4410))</f>
        <v/>
      </c>
      <c r="F4410" t="str">
        <f t="shared" si="549"/>
        <v/>
      </c>
      <c r="G4410">
        <f>Weighting!$H$18</f>
        <v>0</v>
      </c>
      <c r="H4410">
        <f t="array" ref="H4410">FREQUENCY(IF('Data Transformation'!$B$4:$B$8425=B4395,'Data Transformation'!$G$4:$G$8425),'Bin Analysis'!$B4410)</f>
        <v>19</v>
      </c>
      <c r="I4410">
        <f t="shared" si="550"/>
        <v>0</v>
      </c>
      <c r="J4410">
        <f t="shared" si="551"/>
        <v>0</v>
      </c>
      <c r="K4410">
        <f>J4410*Weighting!$W$18</f>
        <v>0</v>
      </c>
      <c r="M4410" s="14"/>
    </row>
    <row r="4411" spans="1:13" x14ac:dyDescent="0.25">
      <c r="A4411" s="32" t="str">
        <f>IF(Weighting!$P$19&gt;0,B4411,"")</f>
        <v/>
      </c>
      <c r="B4411">
        <f>Weighting!$C$19</f>
        <v>2.024</v>
      </c>
      <c r="C4411">
        <f>Weighting!$F$19</f>
        <v>0</v>
      </c>
      <c r="D4411" t="b">
        <f>IF(C4411=1,'Data Transformation'!$G$3+0.5*'Data Transformation'!$W$25,IF(C4412=1,D4412-'Data Transformation'!$W$25,FALSE))</f>
        <v>0</v>
      </c>
      <c r="E4411" t="str">
        <f t="array" ref="E4411">IF(ISLOGICAL(D4411),"",FREQUENCY(IF('Data Transformation'!$B$425:$B$8425='Bin Analysis'!$B4395,'Data Transformation'!$G$425:$G$8425),D4411))</f>
        <v/>
      </c>
      <c r="F4411" t="str">
        <f t="shared" si="549"/>
        <v/>
      </c>
      <c r="G4411">
        <f>Weighting!$H$19</f>
        <v>0</v>
      </c>
      <c r="H4411">
        <f t="array" ref="H4411">FREQUENCY(IF('Data Transformation'!$B$4:$B$8425=B4395,'Data Transformation'!$G$4:$G$8425),'Bin Analysis'!$B4411)</f>
        <v>19</v>
      </c>
      <c r="I4411">
        <f t="shared" si="550"/>
        <v>0</v>
      </c>
      <c r="J4411">
        <f t="shared" si="551"/>
        <v>0</v>
      </c>
      <c r="K4411">
        <f>J4411*Weighting!$W$19</f>
        <v>0</v>
      </c>
      <c r="M4411" s="14"/>
    </row>
    <row r="4412" spans="1:13" x14ac:dyDescent="0.25">
      <c r="A4412" s="32" t="str">
        <f>IF(Weighting!$P$20&gt;0,B4412,"")</f>
        <v/>
      </c>
      <c r="B4412">
        <f>Weighting!$C$20</f>
        <v>2.1550000000000002</v>
      </c>
      <c r="C4412">
        <f>Weighting!$F$20</f>
        <v>0</v>
      </c>
      <c r="D4412" t="b">
        <f>IF(C4412=1,'Data Transformation'!$G$3+0.5*'Data Transformation'!$W$25,IF(C4413=1,D4413-'Data Transformation'!$W$25,FALSE))</f>
        <v>0</v>
      </c>
      <c r="E4412" t="str">
        <f t="array" ref="E4412">IF(ISLOGICAL(D4412),"",FREQUENCY(IF('Data Transformation'!$B$425:$B$8425='Bin Analysis'!$B4395,'Data Transformation'!$G$425:$G$8425),D4412))</f>
        <v/>
      </c>
      <c r="F4412" t="str">
        <f t="shared" si="549"/>
        <v/>
      </c>
      <c r="G4412">
        <f>Weighting!$H$20</f>
        <v>0</v>
      </c>
      <c r="H4412">
        <f t="array" ref="H4412">FREQUENCY(IF('Data Transformation'!$B$4:$B$8425=B4395,'Data Transformation'!$G$4:$G$8425),'Bin Analysis'!$B4412)</f>
        <v>19</v>
      </c>
      <c r="I4412">
        <f t="shared" si="550"/>
        <v>0</v>
      </c>
      <c r="J4412">
        <f t="shared" si="551"/>
        <v>0</v>
      </c>
      <c r="K4412">
        <f>J4412*Weighting!$W$20</f>
        <v>0</v>
      </c>
      <c r="M4412" s="14"/>
    </row>
    <row r="4413" spans="1:13" x14ac:dyDescent="0.25">
      <c r="A4413" s="32" t="str">
        <f>IF(Weighting!$P$21&gt;0,B4413,"")</f>
        <v/>
      </c>
      <c r="B4413">
        <f>Weighting!$C$21</f>
        <v>2.2860000000000005</v>
      </c>
      <c r="C4413">
        <f>Weighting!$F$21</f>
        <v>0</v>
      </c>
      <c r="D4413" t="b">
        <f>IF(C4413=1,'Data Transformation'!$G$3+0.5*'Data Transformation'!$W$25,IF(C4414=1,D4414-'Data Transformation'!$W$25,FALSE))</f>
        <v>0</v>
      </c>
      <c r="E4413" t="str">
        <f t="array" ref="E4413">IF(ISLOGICAL(D4413),"",FREQUENCY(IF('Data Transformation'!$B$425:$B$8425='Bin Analysis'!$B4395,'Data Transformation'!$G$425:$G$8425),D4413))</f>
        <v/>
      </c>
      <c r="F4413" t="str">
        <f t="shared" si="549"/>
        <v/>
      </c>
      <c r="G4413">
        <f>Weighting!$H$21</f>
        <v>0</v>
      </c>
      <c r="H4413">
        <f t="array" ref="H4413">FREQUENCY(IF('Data Transformation'!$B$4:$B$8425=B4395,'Data Transformation'!$G$4:$G$8425),'Bin Analysis'!$B4413)</f>
        <v>19</v>
      </c>
      <c r="I4413">
        <f t="shared" si="550"/>
        <v>0</v>
      </c>
      <c r="J4413">
        <f t="shared" si="551"/>
        <v>0</v>
      </c>
      <c r="K4413">
        <f>J4413*Weighting!$W$21</f>
        <v>0</v>
      </c>
      <c r="M4413" s="14"/>
    </row>
    <row r="4414" spans="1:13" x14ac:dyDescent="0.25">
      <c r="A4414" s="32" t="str">
        <f>IF(Weighting!$P$22&gt;0,B4414,"")</f>
        <v/>
      </c>
      <c r="B4414">
        <f>Weighting!$C$22</f>
        <v>2.4170000000000007</v>
      </c>
      <c r="C4414">
        <f>Weighting!$F$22</f>
        <v>0</v>
      </c>
      <c r="D4414" t="b">
        <f>IF(C4414=1,'Data Transformation'!$G$3+0.5*'Data Transformation'!$W$25,IF(C4415=1,D4415-'Data Transformation'!$W$25,FALSE))</f>
        <v>0</v>
      </c>
      <c r="E4414" t="str">
        <f t="array" ref="E4414">IF(ISLOGICAL(D4414),"",FREQUENCY(IF('Data Transformation'!$B$425:$B$8425='Bin Analysis'!$B4395,'Data Transformation'!$G$425:$G$8425),D4414))</f>
        <v/>
      </c>
      <c r="F4414" t="str">
        <f t="shared" si="549"/>
        <v/>
      </c>
      <c r="G4414">
        <f>Weighting!$H$22</f>
        <v>0</v>
      </c>
      <c r="H4414">
        <f t="array" ref="H4414">FREQUENCY(IF('Data Transformation'!$B$4:$B$8425=B4395,'Data Transformation'!$G$4:$G$8425),'Bin Analysis'!$B4414)</f>
        <v>19</v>
      </c>
      <c r="I4414">
        <f t="shared" si="550"/>
        <v>0</v>
      </c>
      <c r="J4414">
        <f t="shared" si="551"/>
        <v>0</v>
      </c>
      <c r="K4414">
        <f>J4414*Weighting!$W$22</f>
        <v>0</v>
      </c>
      <c r="M4414" s="14"/>
    </row>
    <row r="4415" spans="1:13" x14ac:dyDescent="0.25">
      <c r="A4415" s="32" t="str">
        <f>IF(Weighting!$P$23&gt;0,B4415,"")</f>
        <v/>
      </c>
      <c r="B4415">
        <f>Weighting!$C$23</f>
        <v>2.5480000000000009</v>
      </c>
      <c r="C4415">
        <f>Weighting!$F$23</f>
        <v>0</v>
      </c>
      <c r="D4415" t="b">
        <f>IF(C4415=1,'Data Transformation'!$G$3+0.5*'Data Transformation'!$W$25,IF(C4416=1,D4416-'Data Transformation'!$W$25,FALSE))</f>
        <v>0</v>
      </c>
      <c r="E4415" t="str">
        <f t="array" ref="E4415">IF(ISLOGICAL(D4415),"",FREQUENCY(IF('Data Transformation'!$B$425:$B$8425='Bin Analysis'!$B4395,'Data Transformation'!$G$425:$G$8425),D4415))</f>
        <v/>
      </c>
      <c r="F4415" t="str">
        <f t="shared" si="549"/>
        <v/>
      </c>
      <c r="G4415">
        <f>Weighting!$H$23</f>
        <v>0</v>
      </c>
      <c r="H4415">
        <f t="array" ref="H4415">FREQUENCY(IF('Data Transformation'!$B$4:$B$8425=B4395,'Data Transformation'!$G$4:$G$8425),'Bin Analysis'!$B4415)</f>
        <v>19</v>
      </c>
      <c r="I4415">
        <f t="shared" si="550"/>
        <v>0</v>
      </c>
      <c r="J4415">
        <f t="shared" si="551"/>
        <v>0</v>
      </c>
      <c r="K4415">
        <f>J4415*Weighting!$W$23</f>
        <v>0</v>
      </c>
      <c r="M4415" s="14"/>
    </row>
    <row r="4416" spans="1:13" x14ac:dyDescent="0.25">
      <c r="A4416" s="32" t="str">
        <f>IF(Weighting!$P$24&gt;0,B4416,"")</f>
        <v/>
      </c>
      <c r="B4416">
        <f>Weighting!$C$24</f>
        <v>2.6790000000000012</v>
      </c>
      <c r="C4416">
        <f>Weighting!$F$24</f>
        <v>0</v>
      </c>
      <c r="D4416" t="b">
        <f>IF(C4416=1,'Data Transformation'!$G$3+0.5*'Data Transformation'!$W$25,IF(C4417=1,D4417-'Data Transformation'!$W$25,FALSE))</f>
        <v>0</v>
      </c>
      <c r="E4416" t="str">
        <f t="array" ref="E4416">IF(ISLOGICAL(D4416),"",FREQUENCY(IF('Data Transformation'!$B$425:$B$8425='Bin Analysis'!$B4395,'Data Transformation'!$G$425:$G$8425),D4416))</f>
        <v/>
      </c>
      <c r="F4416" t="str">
        <f t="shared" si="549"/>
        <v/>
      </c>
      <c r="G4416">
        <f>Weighting!$H$24</f>
        <v>0</v>
      </c>
      <c r="H4416">
        <f t="array" ref="H4416">FREQUENCY(IF('Data Transformation'!$B$4:$B$8425=B4395,'Data Transformation'!$G$4:$G$8425),'Bin Analysis'!$B4416)</f>
        <v>19</v>
      </c>
      <c r="I4416">
        <f t="shared" si="550"/>
        <v>0</v>
      </c>
      <c r="J4416">
        <f t="shared" si="551"/>
        <v>0</v>
      </c>
      <c r="K4416">
        <f>J4416*Weighting!$W$24</f>
        <v>0</v>
      </c>
      <c r="M4416" s="14"/>
    </row>
    <row r="4417" spans="1:25" x14ac:dyDescent="0.25">
      <c r="A4417" s="32" t="str">
        <f>IF(Weighting!$P$25&gt;0,B4417,"")</f>
        <v/>
      </c>
      <c r="B4417">
        <f>Weighting!$C$25</f>
        <v>2.8100000000000014</v>
      </c>
      <c r="C4417">
        <f>Weighting!$F$25</f>
        <v>0</v>
      </c>
      <c r="D4417" t="b">
        <f>IF(C4417=1,'Data Transformation'!$G$3+0.5*'Data Transformation'!$W$25,IF(C4418=1,D4418-'Data Transformation'!$W$25,FALSE))</f>
        <v>0</v>
      </c>
      <c r="E4417" t="str">
        <f t="array" ref="E4417">IF(ISLOGICAL(D4417),"",FREQUENCY(IF('Data Transformation'!$B$425:$B$8425='Bin Analysis'!$B4395,'Data Transformation'!$G$425:$G$8425),D4417))</f>
        <v/>
      </c>
      <c r="F4417" t="str">
        <f t="shared" si="549"/>
        <v/>
      </c>
      <c r="G4417">
        <f>Weighting!$H$25</f>
        <v>0</v>
      </c>
      <c r="H4417">
        <f t="array" ref="H4417">FREQUENCY(IF('Data Transformation'!$B$4:$B$8425=B4395,'Data Transformation'!$G$4:$G$8425),'Bin Analysis'!$B4417)</f>
        <v>19</v>
      </c>
      <c r="I4417">
        <f t="shared" si="550"/>
        <v>0</v>
      </c>
      <c r="J4417">
        <f t="shared" si="551"/>
        <v>0</v>
      </c>
      <c r="K4417">
        <f>J4417*Weighting!$W$25</f>
        <v>0</v>
      </c>
      <c r="M4417" s="14"/>
    </row>
    <row r="4418" spans="1:25" x14ac:dyDescent="0.25">
      <c r="O4418"/>
      <c r="P4418"/>
      <c r="Q4418"/>
      <c r="R4418"/>
    </row>
    <row r="4419" spans="1:25" ht="23.25" x14ac:dyDescent="0.35">
      <c r="A4419" s="21" t="s">
        <v>0</v>
      </c>
      <c r="B4419" s="21">
        <f>IFERROR(VLOOKUP(C4419,'Data Transformation'!$L$6:$M$426,2,FALSE),"")</f>
        <v>184</v>
      </c>
      <c r="C4419" s="21">
        <f>C4395+1</f>
        <v>184</v>
      </c>
      <c r="D4419" s="21"/>
      <c r="E4419" s="21"/>
      <c r="F4419" s="21"/>
      <c r="G4419" s="21"/>
      <c r="H4419" s="22"/>
      <c r="I4419" s="22"/>
      <c r="J4419" s="22"/>
      <c r="K4419" s="21"/>
      <c r="L4419" s="21">
        <f>B4419</f>
        <v>184</v>
      </c>
      <c r="M4419" s="23">
        <f>INDEX('Data Transformation'!$O$4:$O$424,MATCH($B4419,'Data Transformation'!$M$4:$M$424,0),MATCH($M$2,'Data Transformation'!$O$3,0))</f>
        <v>19</v>
      </c>
      <c r="N4419" s="27">
        <f>IF('Input and Summary Results'!$J$16="minimum",'Bin Analysis'!X4420/(M4419-1),'Bin Analysis'!Y4419/('Bin Analysis'!M4419-1))</f>
        <v>0</v>
      </c>
      <c r="O4419" s="27">
        <f>IF(M4419=FALSE,NA(),(VLOOKUP(1,C4422:K4441,4,FALSE))/(M4419-1))</f>
        <v>5.5555555555555552E-2</v>
      </c>
      <c r="P4419" s="27">
        <f>IF(M4419=FALSE,NA(),SUM(J4422:J4441)/Weighting!$S$5)</f>
        <v>0.4</v>
      </c>
      <c r="Q4419" s="27">
        <f>IF(M4419=FALSE,NA(),SUM(K4422:K4441)/Weighting!$S$6)</f>
        <v>0.30434782608695654</v>
      </c>
      <c r="R4419" s="27">
        <f>IF(M4419=FALSE,NA(),(VLOOKUP(1,G4422:K4441,3,FALSE))/(M4419-1))</f>
        <v>0.66666666666666663</v>
      </c>
      <c r="S4419" s="22" t="str">
        <f>IF(M4419=FALSE,NA(),IF(SUM(J4422:J4441)=2,"yes","no"))</f>
        <v>no</v>
      </c>
      <c r="X4419" s="2" cm="2">
        <f t="array" ref="X4419:X4420">FREQUENCY(IF('Data Transformation'!$B$425:$B$6424='Bin Analysis'!L4419,'Data Transformation'!$G$425:$G$6424),'Data Transformation'!$U$11)</f>
        <v>18</v>
      </c>
      <c r="Y4419" s="2" cm="2">
        <f t="array" ref="Y4419:Y4420">FREQUENCY(IF('Data Transformation'!$B$425:$B$6424='Bin Analysis'!L4419,'Data Transformation'!$G$425:$G$6424),'Data Transformation'!$U$12)</f>
        <v>17</v>
      </c>
    </row>
    <row r="4420" spans="1:25" x14ac:dyDescent="0.25">
      <c r="A4420" s="14" t="s">
        <v>66</v>
      </c>
      <c r="B4420" t="s">
        <v>47</v>
      </c>
      <c r="C4420" t="s">
        <v>5</v>
      </c>
      <c r="D4420" t="s">
        <v>99</v>
      </c>
      <c r="E4420" t="s">
        <v>100</v>
      </c>
      <c r="F4420" t="s">
        <v>101</v>
      </c>
      <c r="G4420" t="s">
        <v>69</v>
      </c>
      <c r="H4420" t="s">
        <v>31</v>
      </c>
      <c r="I4420" t="s">
        <v>32</v>
      </c>
      <c r="J4420" t="s">
        <v>46</v>
      </c>
      <c r="K4420" s="14" t="s">
        <v>45</v>
      </c>
      <c r="M4420" s="14"/>
      <c r="X4420" s="2">
        <v>0</v>
      </c>
      <c r="Y4420" s="2">
        <v>1</v>
      </c>
    </row>
    <row r="4421" spans="1:25" x14ac:dyDescent="0.25">
      <c r="A4421" s="32"/>
      <c r="D4421" t="b">
        <f>IF(C4421=1,'Data Transformation'!$G$3+0.5*'Data Transformation'!$W$25,IF(C4422=1,D4422-'Data Transformation'!$W$25,FALSE))</f>
        <v>0</v>
      </c>
      <c r="E4421" t="str">
        <f t="array" ref="E4421">IF(ISLOGICAL(D4421),"",FREQUENCY(IF('Data Transformation'!$B$425:$B$8425='Bin Analysis'!$B4419,'Data Transformation'!$G$425:$G$8425),D4421))</f>
        <v/>
      </c>
      <c r="F4421" t="str">
        <f>IF(ISLOGICAL(D4421),"",E4421-E4420)</f>
        <v/>
      </c>
      <c r="M4421" s="14"/>
    </row>
    <row r="4422" spans="1:25" x14ac:dyDescent="0.25">
      <c r="A4422" s="32">
        <f>IF(Weighting!$P$6&gt;0,B4422,"")</f>
        <v>0.32100000000000001</v>
      </c>
      <c r="B4422">
        <f>Weighting!$C$6</f>
        <v>0.32100000000000001</v>
      </c>
      <c r="C4422">
        <f>Weighting!$F$6</f>
        <v>0</v>
      </c>
      <c r="D4422" t="b">
        <f>IF(C4422=1,'Data Transformation'!$G$3+0.5*'Data Transformation'!$W$25,IF(C4423=1,D4423-'Data Transformation'!$W$25,FALSE))</f>
        <v>0</v>
      </c>
      <c r="E4422" t="str">
        <f t="array" ref="E4422">IF(ISLOGICAL(D4422),"",FREQUENCY(IF('Data Transformation'!$B$425:$B$8425='Bin Analysis'!$B4419,'Data Transformation'!$G$425:$G$8425),D4422))</f>
        <v/>
      </c>
      <c r="F4422" t="str">
        <f>IF(ISLOGICAL(D4422),"",E4422-E4421)</f>
        <v/>
      </c>
      <c r="G4422">
        <f>Weighting!$H$6</f>
        <v>1</v>
      </c>
      <c r="H4422">
        <f t="array" ref="H4422">FREQUENCY(IF('Data Transformation'!$B$4:$B$8425=B4419,'Data Transformation'!$G$4:$G$8425),'Bin Analysis'!$B4422)</f>
        <v>12</v>
      </c>
      <c r="I4422">
        <f>H4422-H4421</f>
        <v>12</v>
      </c>
      <c r="J4422">
        <f>IF(I4422=0,0,1)</f>
        <v>1</v>
      </c>
      <c r="K4422">
        <f>J4422*Weighting!$W$6</f>
        <v>1</v>
      </c>
      <c r="M4422" s="14"/>
    </row>
    <row r="4423" spans="1:25" x14ac:dyDescent="0.25">
      <c r="A4423" s="32">
        <f>IF(Weighting!$P$7&gt;0,B4423,"")</f>
        <v>0.45200000000000001</v>
      </c>
      <c r="B4423">
        <f>Weighting!$C$7</f>
        <v>0.45200000000000001</v>
      </c>
      <c r="C4423">
        <f>Weighting!$F$7</f>
        <v>0</v>
      </c>
      <c r="D4423" t="b">
        <f>IF(C4423=1,'Data Transformation'!$G$3+0.5*'Data Transformation'!$W$25,IF(C4424=1,D4424-'Data Transformation'!$W$25,FALSE))</f>
        <v>0</v>
      </c>
      <c r="E4423" t="str">
        <f t="array" ref="E4423">IF(ISLOGICAL(D4423),"",FREQUENCY(IF('Data Transformation'!$B$425:$B$8425='Bin Analysis'!$B4419,'Data Transformation'!$G$425:$G$8425),D4423))</f>
        <v/>
      </c>
      <c r="F4423" t="str">
        <f t="shared" ref="F4423:F4441" si="552">IF(ISLOGICAL(D4423),"",E4423-E4422)</f>
        <v/>
      </c>
      <c r="G4423">
        <f>Weighting!$H$7</f>
        <v>0</v>
      </c>
      <c r="H4423">
        <f t="array" ref="H4423">FREQUENCY(IF('Data Transformation'!$B$4:$B$8425=B4419,'Data Transformation'!$G$4:$G$8425),'Bin Analysis'!$B4423)</f>
        <v>16</v>
      </c>
      <c r="I4423">
        <f t="shared" ref="I4423:I4441" si="553">H4423-H4422</f>
        <v>4</v>
      </c>
      <c r="J4423">
        <f>IF(I4423=0,0,1)</f>
        <v>1</v>
      </c>
      <c r="K4423">
        <f>J4423*Weighting!$W$7</f>
        <v>2</v>
      </c>
      <c r="M4423" s="14"/>
    </row>
    <row r="4424" spans="1:25" x14ac:dyDescent="0.25">
      <c r="A4424" s="32">
        <f>IF(Weighting!$P$8&gt;0,B4424,"")</f>
        <v>0.58299999999999996</v>
      </c>
      <c r="B4424">
        <f>Weighting!$C$8</f>
        <v>0.58299999999999996</v>
      </c>
      <c r="C4424">
        <f>Weighting!$F$8</f>
        <v>0</v>
      </c>
      <c r="D4424" t="b">
        <f>IF(C4424=1,'Data Transformation'!$G$3+0.5*'Data Transformation'!$W$25,IF(C4425=1,D4425-'Data Transformation'!$W$25,FALSE))</f>
        <v>0</v>
      </c>
      <c r="E4424" t="str">
        <f t="array" ref="E4424">IF(ISLOGICAL(D4424),"",FREQUENCY(IF('Data Transformation'!$B$425:$B$8425='Bin Analysis'!$B4419,'Data Transformation'!$G$425:$G$8425),D4424))</f>
        <v/>
      </c>
      <c r="F4424" t="str">
        <f t="shared" si="552"/>
        <v/>
      </c>
      <c r="G4424">
        <f>Weighting!$H$8</f>
        <v>0</v>
      </c>
      <c r="H4424">
        <f t="array" ref="H4424">FREQUENCY(IF('Data Transformation'!$B$4:$B$8425=B4419,'Data Transformation'!$G$4:$G$8425),'Bin Analysis'!$B4424)</f>
        <v>16</v>
      </c>
      <c r="I4424">
        <f t="shared" si="553"/>
        <v>0</v>
      </c>
      <c r="J4424">
        <f t="shared" ref="J4424:J4441" si="554">IF(I4424=0,0,1)</f>
        <v>0</v>
      </c>
      <c r="K4424">
        <f>J4424*Weighting!$W$8</f>
        <v>0</v>
      </c>
      <c r="M4424" s="14"/>
    </row>
    <row r="4425" spans="1:25" x14ac:dyDescent="0.25">
      <c r="A4425" s="32">
        <f>IF(Weighting!$P$9&gt;0,B4425,"")</f>
        <v>0.71399999999999997</v>
      </c>
      <c r="B4425" s="50">
        <f>Weighting!$C$9</f>
        <v>0.71399999999999997</v>
      </c>
      <c r="C4425">
        <f>Weighting!$F$9</f>
        <v>0</v>
      </c>
      <c r="D4425" t="b">
        <f>IF(C4425=1,'Data Transformation'!$G$3+0.5*'Data Transformation'!$W$25,IF(C4426=1,D4426-'Data Transformation'!$W$25,FALSE))</f>
        <v>0</v>
      </c>
      <c r="E4425" t="str">
        <f t="array" ref="E4425">IF(ISLOGICAL(D4425),"",FREQUENCY(IF('Data Transformation'!$B$425:$B$8425='Bin Analysis'!$B4419,'Data Transformation'!$G$425:$G$8425),D4425))</f>
        <v/>
      </c>
      <c r="F4425" t="str">
        <f t="shared" si="552"/>
        <v/>
      </c>
      <c r="G4425">
        <f>Weighting!$H$9</f>
        <v>0</v>
      </c>
      <c r="H4425">
        <f t="array" ref="H4425">FREQUENCY(IF('Data Transformation'!$B$4:$B$8425=B4419,'Data Transformation'!$G$4:$G$8425),'Bin Analysis'!$B4425)</f>
        <v>17</v>
      </c>
      <c r="I4425">
        <f t="shared" si="553"/>
        <v>1</v>
      </c>
      <c r="J4425">
        <f t="shared" si="554"/>
        <v>1</v>
      </c>
      <c r="K4425">
        <f>J4425*Weighting!$W$9</f>
        <v>3</v>
      </c>
      <c r="M4425" s="14"/>
    </row>
    <row r="4426" spans="1:25" x14ac:dyDescent="0.25">
      <c r="A4426" s="32">
        <f>IF(Weighting!$P$10&gt;0,B4426,"")</f>
        <v>0.84499999999999997</v>
      </c>
      <c r="B4426">
        <f>Weighting!$C$10</f>
        <v>0.84499999999999997</v>
      </c>
      <c r="C4426">
        <f>Weighting!$F$10</f>
        <v>0</v>
      </c>
      <c r="D4426" t="b">
        <f>IF(C4426=1,'Data Transformation'!$G$3+0.5*'Data Transformation'!$W$25,IF(C4427=1,D4427-'Data Transformation'!$W$25,FALSE))</f>
        <v>0</v>
      </c>
      <c r="E4426" t="str">
        <f t="array" ref="E4426">IF(ISLOGICAL(D4426),"",FREQUENCY(IF('Data Transformation'!$B$425:$B$8425='Bin Analysis'!$B4419,'Data Transformation'!$G$425:$G$8425),D4426))</f>
        <v/>
      </c>
      <c r="F4426" t="str">
        <f t="shared" si="552"/>
        <v/>
      </c>
      <c r="G4426">
        <f>Weighting!$H$10</f>
        <v>0</v>
      </c>
      <c r="H4426">
        <f t="array" ref="H4426">FREQUENCY(IF('Data Transformation'!$B$4:$B$8425=B4419,'Data Transformation'!$G$4:$G$8425),'Bin Analysis'!$B4426)</f>
        <v>17</v>
      </c>
      <c r="I4426">
        <f t="shared" si="553"/>
        <v>0</v>
      </c>
      <c r="J4426">
        <f t="shared" si="554"/>
        <v>0</v>
      </c>
      <c r="K4426">
        <f>J4426*Weighting!$W$10</f>
        <v>0</v>
      </c>
      <c r="M4426" s="14"/>
    </row>
    <row r="4427" spans="1:25" x14ac:dyDescent="0.25">
      <c r="A4427" s="32">
        <f>IF(Weighting!$P$11&gt;0,B4427,"")</f>
        <v>0.97599999999999998</v>
      </c>
      <c r="B4427">
        <f>Weighting!$C$11</f>
        <v>0.97599999999999998</v>
      </c>
      <c r="C4427">
        <f>Weighting!$F$11</f>
        <v>0</v>
      </c>
      <c r="D4427">
        <f>IF(C4427=1,'Data Transformation'!$G$3+0.5*'Data Transformation'!$W$25,IF(C4428=1,D4428-'Data Transformation'!$W$25,FALSE))</f>
        <v>0.86899999999999999</v>
      </c>
      <c r="E4427">
        <f t="array" ref="E4427">IF(ISLOGICAL(D4427),"",FREQUENCY(IF('Data Transformation'!$B$425:$B$8425='Bin Analysis'!$B4419,'Data Transformation'!$G$425:$G$8425),D4427))</f>
        <v>17</v>
      </c>
      <c r="F4427" t="e">
        <f t="shared" si="552"/>
        <v>#VALUE!</v>
      </c>
      <c r="G4427">
        <f>Weighting!$H$11</f>
        <v>0</v>
      </c>
      <c r="H4427">
        <f t="array" ref="H4427">FREQUENCY(IF('Data Transformation'!$B$4:$B$8425=B4419,'Data Transformation'!$G$4:$G$8425),'Bin Analysis'!$B4427)</f>
        <v>17</v>
      </c>
      <c r="I4427">
        <f t="shared" si="553"/>
        <v>0</v>
      </c>
      <c r="J4427">
        <f t="shared" si="554"/>
        <v>0</v>
      </c>
      <c r="K4427">
        <f>J4427*Weighting!$W$11</f>
        <v>0</v>
      </c>
      <c r="M4427" s="14"/>
    </row>
    <row r="4428" spans="1:25" x14ac:dyDescent="0.25">
      <c r="A4428" s="32">
        <f>IF(Weighting!$P$12&gt;0,B4428,"")</f>
        <v>1.107</v>
      </c>
      <c r="B4428">
        <f>Weighting!$C$12</f>
        <v>1.107</v>
      </c>
      <c r="C4428">
        <f>Weighting!$F$12</f>
        <v>1</v>
      </c>
      <c r="D4428">
        <f>IF(C4428=1,'Data Transformation'!$G$3+0.5*'Data Transformation'!$W$25,IF(C4429=1,D4429-'Data Transformation'!$W$25,FALSE))</f>
        <v>1.131</v>
      </c>
      <c r="E4428">
        <f t="array" ref="E4428">IF(ISLOGICAL(D4428),"",FREQUENCY(IF('Data Transformation'!$B$425:$B$8425='Bin Analysis'!$B4419,'Data Transformation'!$G$425:$G$8425),D4428))</f>
        <v>18</v>
      </c>
      <c r="F4428">
        <f t="shared" si="552"/>
        <v>1</v>
      </c>
      <c r="G4428">
        <f>Weighting!$H$12</f>
        <v>0</v>
      </c>
      <c r="H4428">
        <f t="array" ref="H4428">FREQUENCY(IF('Data Transformation'!$B$4:$B$8425=B4419,'Data Transformation'!$G$4:$G$8425),'Bin Analysis'!$B4428)</f>
        <v>19</v>
      </c>
      <c r="I4428">
        <f t="shared" si="553"/>
        <v>2</v>
      </c>
      <c r="J4428">
        <f t="shared" si="554"/>
        <v>1</v>
      </c>
      <c r="K4428">
        <f>J4428*Weighting!$W$12</f>
        <v>1</v>
      </c>
      <c r="M4428" s="14"/>
    </row>
    <row r="4429" spans="1:25" x14ac:dyDescent="0.25">
      <c r="A4429" s="32">
        <f>IF(Weighting!$P$13&gt;0,B4429,"")</f>
        <v>1.238</v>
      </c>
      <c r="B4429">
        <f>Weighting!$C$13</f>
        <v>1.238</v>
      </c>
      <c r="C4429">
        <f>Weighting!$F$13</f>
        <v>0</v>
      </c>
      <c r="D4429" t="b">
        <f>IF(C4429=1,'Data Transformation'!$G$3+0.5*'Data Transformation'!$W$25,IF(C4430=1,D4430-'Data Transformation'!$W$25,FALSE))</f>
        <v>0</v>
      </c>
      <c r="E4429" t="str">
        <f t="array" ref="E4429">IF(ISLOGICAL(D4429),"",FREQUENCY(IF('Data Transformation'!$B$425:$B$8425='Bin Analysis'!$B4419,'Data Transformation'!$G$425:$G$8425),D4429))</f>
        <v/>
      </c>
      <c r="F4429" t="str">
        <f t="shared" si="552"/>
        <v/>
      </c>
      <c r="G4429">
        <f>Weighting!$H$13</f>
        <v>0</v>
      </c>
      <c r="H4429">
        <f t="array" ref="H4429">FREQUENCY(IF('Data Transformation'!$B$4:$B$8425=B4419,'Data Transformation'!$G$4:$G$8425),'Bin Analysis'!$B4429)</f>
        <v>19</v>
      </c>
      <c r="I4429">
        <f t="shared" si="553"/>
        <v>0</v>
      </c>
      <c r="J4429">
        <f t="shared" si="554"/>
        <v>0</v>
      </c>
      <c r="K4429">
        <f>J4429*Weighting!$W$13</f>
        <v>0</v>
      </c>
      <c r="M4429" s="14"/>
    </row>
    <row r="4430" spans="1:25" x14ac:dyDescent="0.25">
      <c r="A4430" s="32">
        <f>IF(Weighting!$P$14&gt;0,B4430,"")</f>
        <v>1.369</v>
      </c>
      <c r="B4430">
        <f>Weighting!$C$14</f>
        <v>1.369</v>
      </c>
      <c r="C4430">
        <f>Weighting!$F$14</f>
        <v>0</v>
      </c>
      <c r="D4430" t="b">
        <f>IF(C4430=1,'Data Transformation'!$G$3+0.5*'Data Transformation'!$W$25,IF(C4431=1,D4431-'Data Transformation'!$W$25,FALSE))</f>
        <v>0</v>
      </c>
      <c r="E4430" t="str">
        <f t="array" ref="E4430">IF(ISLOGICAL(D4430),"",FREQUENCY(IF('Data Transformation'!$B$425:$B$8425='Bin Analysis'!$B4419,'Data Transformation'!$G$425:$G$8425),D4430))</f>
        <v/>
      </c>
      <c r="F4430" t="str">
        <f t="shared" si="552"/>
        <v/>
      </c>
      <c r="G4430">
        <f>Weighting!$H$14</f>
        <v>0</v>
      </c>
      <c r="H4430">
        <f t="array" ref="H4430">FREQUENCY(IF('Data Transformation'!$B$4:$B$8425=B4419,'Data Transformation'!$G$4:$G$8425),'Bin Analysis'!$B4430)</f>
        <v>19</v>
      </c>
      <c r="I4430">
        <f t="shared" si="553"/>
        <v>0</v>
      </c>
      <c r="J4430">
        <f t="shared" si="554"/>
        <v>0</v>
      </c>
      <c r="K4430">
        <f>J4430*Weighting!$W$14</f>
        <v>0</v>
      </c>
      <c r="M4430" s="14"/>
    </row>
    <row r="4431" spans="1:25" x14ac:dyDescent="0.25">
      <c r="A4431" s="32">
        <f>IF(Weighting!$P$15&gt;0,B4431,"")</f>
        <v>1.5000009999999999</v>
      </c>
      <c r="B4431">
        <f>Weighting!$C$15</f>
        <v>1.5000009999999999</v>
      </c>
      <c r="C4431">
        <f>Weighting!$F$15</f>
        <v>0</v>
      </c>
      <c r="D4431" t="b">
        <f>IF(C4431=1,'Data Transformation'!$G$3+0.5*'Data Transformation'!$W$25,IF(C4432=1,D4432-'Data Transformation'!$W$25,FALSE))</f>
        <v>0</v>
      </c>
      <c r="E4431" t="str">
        <f t="array" ref="E4431">IF(ISLOGICAL(D4431),"",FREQUENCY(IF('Data Transformation'!$B$425:$B$8425='Bin Analysis'!$B4419,'Data Transformation'!$G$425:$G$8425),D4431))</f>
        <v/>
      </c>
      <c r="F4431" t="str">
        <f t="shared" si="552"/>
        <v/>
      </c>
      <c r="G4431">
        <f>Weighting!$H$15</f>
        <v>0</v>
      </c>
      <c r="H4431">
        <f t="array" ref="H4431">FREQUENCY(IF('Data Transformation'!$B$4:$B$8425=B4419,'Data Transformation'!$G$4:$G$8425),'Bin Analysis'!$B4431)</f>
        <v>19</v>
      </c>
      <c r="I4431">
        <f t="shared" si="553"/>
        <v>0</v>
      </c>
      <c r="J4431">
        <f t="shared" si="554"/>
        <v>0</v>
      </c>
      <c r="K4431">
        <f>J4431*Weighting!$W$15</f>
        <v>0</v>
      </c>
      <c r="M4431" s="14"/>
    </row>
    <row r="4432" spans="1:25" x14ac:dyDescent="0.25">
      <c r="A4432" s="32" t="str">
        <f>IF(Weighting!$P$16&gt;0,B4432,"")</f>
        <v/>
      </c>
      <c r="B4432">
        <f>Weighting!$C$16</f>
        <v>1.631</v>
      </c>
      <c r="C4432">
        <f>Weighting!$F$16</f>
        <v>0</v>
      </c>
      <c r="D4432" t="b">
        <f>IF(C4432=1,'Data Transformation'!$G$3+0.5*'Data Transformation'!$W$25,IF(C4433=1,D4433-'Data Transformation'!$W$25,FALSE))</f>
        <v>0</v>
      </c>
      <c r="E4432" t="str">
        <f t="array" ref="E4432">IF(ISLOGICAL(D4432),"",FREQUENCY(IF('Data Transformation'!$B$425:$B$8425='Bin Analysis'!$B4419,'Data Transformation'!$G$425:$G$8425),D4432))</f>
        <v/>
      </c>
      <c r="F4432" t="str">
        <f t="shared" si="552"/>
        <v/>
      </c>
      <c r="G4432">
        <f>Weighting!$H$16</f>
        <v>0</v>
      </c>
      <c r="H4432">
        <f t="array" ref="H4432">FREQUENCY(IF('Data Transformation'!$B$4:$B$8425=B4419,'Data Transformation'!$G$4:$G$8425),'Bin Analysis'!$B4432)</f>
        <v>19</v>
      </c>
      <c r="I4432">
        <f t="shared" si="553"/>
        <v>0</v>
      </c>
      <c r="J4432">
        <f t="shared" si="554"/>
        <v>0</v>
      </c>
      <c r="K4432">
        <f>J4432*Weighting!$W$16</f>
        <v>0</v>
      </c>
      <c r="M4432" s="14"/>
    </row>
    <row r="4433" spans="1:25" x14ac:dyDescent="0.25">
      <c r="A4433" s="32" t="str">
        <f>IF(Weighting!$P$17&gt;0,B4433,"")</f>
        <v/>
      </c>
      <c r="B4433">
        <f>Weighting!$C$17</f>
        <v>1.762</v>
      </c>
      <c r="C4433">
        <f>Weighting!$F$17</f>
        <v>0</v>
      </c>
      <c r="D4433" t="b">
        <f>IF(C4433=1,'Data Transformation'!$G$3+0.5*'Data Transformation'!$W$25,IF(C4434=1,D4434-'Data Transformation'!$W$25,FALSE))</f>
        <v>0</v>
      </c>
      <c r="E4433" t="str">
        <f t="array" ref="E4433">IF(ISLOGICAL(D4433),"",FREQUENCY(IF('Data Transformation'!$B$425:$B$8425='Bin Analysis'!$B4419,'Data Transformation'!$G$425:$G$8425),D4433))</f>
        <v/>
      </c>
      <c r="F4433" t="str">
        <f t="shared" si="552"/>
        <v/>
      </c>
      <c r="G4433">
        <f>Weighting!$H$17</f>
        <v>0</v>
      </c>
      <c r="H4433">
        <f t="array" ref="H4433">FREQUENCY(IF('Data Transformation'!$B$4:$B$8425=B4419,'Data Transformation'!$G$4:$G$8425),'Bin Analysis'!$B4433)</f>
        <v>19</v>
      </c>
      <c r="I4433">
        <f t="shared" si="553"/>
        <v>0</v>
      </c>
      <c r="J4433">
        <f t="shared" si="554"/>
        <v>0</v>
      </c>
      <c r="K4433">
        <f>J4433*Weighting!$W$17</f>
        <v>0</v>
      </c>
      <c r="M4433" s="14"/>
    </row>
    <row r="4434" spans="1:25" x14ac:dyDescent="0.25">
      <c r="A4434" s="32" t="str">
        <f>IF(Weighting!$P$18&gt;0,B4434,"")</f>
        <v/>
      </c>
      <c r="B4434">
        <f>Weighting!$C$18</f>
        <v>1.893</v>
      </c>
      <c r="C4434">
        <f>Weighting!$F$18</f>
        <v>0</v>
      </c>
      <c r="D4434" t="b">
        <f>IF(C4434=1,'Data Transformation'!$G$3+0.5*'Data Transformation'!$W$25,IF(C4435=1,D4435-'Data Transformation'!$W$25,FALSE))</f>
        <v>0</v>
      </c>
      <c r="E4434" t="str">
        <f t="array" ref="E4434">IF(ISLOGICAL(D4434),"",FREQUENCY(IF('Data Transformation'!$B$425:$B$8425='Bin Analysis'!$B4419,'Data Transformation'!$G$425:$G$8425),D4434))</f>
        <v/>
      </c>
      <c r="F4434" t="str">
        <f t="shared" si="552"/>
        <v/>
      </c>
      <c r="G4434">
        <f>Weighting!$H$18</f>
        <v>0</v>
      </c>
      <c r="H4434">
        <f t="array" ref="H4434">FREQUENCY(IF('Data Transformation'!$B$4:$B$8425=B4419,'Data Transformation'!$G$4:$G$8425),'Bin Analysis'!$B4434)</f>
        <v>19</v>
      </c>
      <c r="I4434">
        <f t="shared" si="553"/>
        <v>0</v>
      </c>
      <c r="J4434">
        <f t="shared" si="554"/>
        <v>0</v>
      </c>
      <c r="K4434">
        <f>J4434*Weighting!$W$18</f>
        <v>0</v>
      </c>
      <c r="M4434" s="14"/>
    </row>
    <row r="4435" spans="1:25" x14ac:dyDescent="0.25">
      <c r="A4435" s="32" t="str">
        <f>IF(Weighting!$P$19&gt;0,B4435,"")</f>
        <v/>
      </c>
      <c r="B4435">
        <f>Weighting!$C$19</f>
        <v>2.024</v>
      </c>
      <c r="C4435">
        <f>Weighting!$F$19</f>
        <v>0</v>
      </c>
      <c r="D4435" t="b">
        <f>IF(C4435=1,'Data Transformation'!$G$3+0.5*'Data Transformation'!$W$25,IF(C4436=1,D4436-'Data Transformation'!$W$25,FALSE))</f>
        <v>0</v>
      </c>
      <c r="E4435" t="str">
        <f t="array" ref="E4435">IF(ISLOGICAL(D4435),"",FREQUENCY(IF('Data Transformation'!$B$425:$B$8425='Bin Analysis'!$B4419,'Data Transformation'!$G$425:$G$8425),D4435))</f>
        <v/>
      </c>
      <c r="F4435" t="str">
        <f t="shared" si="552"/>
        <v/>
      </c>
      <c r="G4435">
        <f>Weighting!$H$19</f>
        <v>0</v>
      </c>
      <c r="H4435">
        <f t="array" ref="H4435">FREQUENCY(IF('Data Transformation'!$B$4:$B$8425=B4419,'Data Transformation'!$G$4:$G$8425),'Bin Analysis'!$B4435)</f>
        <v>19</v>
      </c>
      <c r="I4435">
        <f t="shared" si="553"/>
        <v>0</v>
      </c>
      <c r="J4435">
        <f t="shared" si="554"/>
        <v>0</v>
      </c>
      <c r="K4435">
        <f>J4435*Weighting!$W$19</f>
        <v>0</v>
      </c>
      <c r="M4435" s="14"/>
    </row>
    <row r="4436" spans="1:25" x14ac:dyDescent="0.25">
      <c r="A4436" s="32" t="str">
        <f>IF(Weighting!$P$20&gt;0,B4436,"")</f>
        <v/>
      </c>
      <c r="B4436">
        <f>Weighting!$C$20</f>
        <v>2.1550000000000002</v>
      </c>
      <c r="C4436">
        <f>Weighting!$F$20</f>
        <v>0</v>
      </c>
      <c r="D4436" t="b">
        <f>IF(C4436=1,'Data Transformation'!$G$3+0.5*'Data Transformation'!$W$25,IF(C4437=1,D4437-'Data Transformation'!$W$25,FALSE))</f>
        <v>0</v>
      </c>
      <c r="E4436" t="str">
        <f t="array" ref="E4436">IF(ISLOGICAL(D4436),"",FREQUENCY(IF('Data Transformation'!$B$425:$B$8425='Bin Analysis'!$B4419,'Data Transformation'!$G$425:$G$8425),D4436))</f>
        <v/>
      </c>
      <c r="F4436" t="str">
        <f t="shared" si="552"/>
        <v/>
      </c>
      <c r="G4436">
        <f>Weighting!$H$20</f>
        <v>0</v>
      </c>
      <c r="H4436">
        <f t="array" ref="H4436">FREQUENCY(IF('Data Transformation'!$B$4:$B$8425=B4419,'Data Transformation'!$G$4:$G$8425),'Bin Analysis'!$B4436)</f>
        <v>19</v>
      </c>
      <c r="I4436">
        <f t="shared" si="553"/>
        <v>0</v>
      </c>
      <c r="J4436">
        <f t="shared" si="554"/>
        <v>0</v>
      </c>
      <c r="K4436">
        <f>J4436*Weighting!$W$20</f>
        <v>0</v>
      </c>
      <c r="M4436" s="14"/>
    </row>
    <row r="4437" spans="1:25" x14ac:dyDescent="0.25">
      <c r="A4437" s="32" t="str">
        <f>IF(Weighting!$P$21&gt;0,B4437,"")</f>
        <v/>
      </c>
      <c r="B4437">
        <f>Weighting!$C$21</f>
        <v>2.2860000000000005</v>
      </c>
      <c r="C4437">
        <f>Weighting!$F$21</f>
        <v>0</v>
      </c>
      <c r="D4437" t="b">
        <f>IF(C4437=1,'Data Transformation'!$G$3+0.5*'Data Transformation'!$W$25,IF(C4438=1,D4438-'Data Transformation'!$W$25,FALSE))</f>
        <v>0</v>
      </c>
      <c r="E4437" t="str">
        <f t="array" ref="E4437">IF(ISLOGICAL(D4437),"",FREQUENCY(IF('Data Transformation'!$B$425:$B$8425='Bin Analysis'!$B4419,'Data Transformation'!$G$425:$G$8425),D4437))</f>
        <v/>
      </c>
      <c r="F4437" t="str">
        <f t="shared" si="552"/>
        <v/>
      </c>
      <c r="G4437">
        <f>Weighting!$H$21</f>
        <v>0</v>
      </c>
      <c r="H4437">
        <f t="array" ref="H4437">FREQUENCY(IF('Data Transformation'!$B$4:$B$8425=B4419,'Data Transformation'!$G$4:$G$8425),'Bin Analysis'!$B4437)</f>
        <v>19</v>
      </c>
      <c r="I4437">
        <f t="shared" si="553"/>
        <v>0</v>
      </c>
      <c r="J4437">
        <f t="shared" si="554"/>
        <v>0</v>
      </c>
      <c r="K4437">
        <f>J4437*Weighting!$W$21</f>
        <v>0</v>
      </c>
      <c r="M4437" s="14"/>
    </row>
    <row r="4438" spans="1:25" x14ac:dyDescent="0.25">
      <c r="A4438" s="32" t="str">
        <f>IF(Weighting!$P$22&gt;0,B4438,"")</f>
        <v/>
      </c>
      <c r="B4438">
        <f>Weighting!$C$22</f>
        <v>2.4170000000000007</v>
      </c>
      <c r="C4438">
        <f>Weighting!$F$22</f>
        <v>0</v>
      </c>
      <c r="D4438" t="b">
        <f>IF(C4438=1,'Data Transformation'!$G$3+0.5*'Data Transformation'!$W$25,IF(C4439=1,D4439-'Data Transformation'!$W$25,FALSE))</f>
        <v>0</v>
      </c>
      <c r="E4438" t="str">
        <f t="array" ref="E4438">IF(ISLOGICAL(D4438),"",FREQUENCY(IF('Data Transformation'!$B$425:$B$8425='Bin Analysis'!$B4419,'Data Transformation'!$G$425:$G$8425),D4438))</f>
        <v/>
      </c>
      <c r="F4438" t="str">
        <f t="shared" si="552"/>
        <v/>
      </c>
      <c r="G4438">
        <f>Weighting!$H$22</f>
        <v>0</v>
      </c>
      <c r="H4438">
        <f t="array" ref="H4438">FREQUENCY(IF('Data Transformation'!$B$4:$B$8425=B4419,'Data Transformation'!$G$4:$G$8425),'Bin Analysis'!$B4438)</f>
        <v>19</v>
      </c>
      <c r="I4438">
        <f t="shared" si="553"/>
        <v>0</v>
      </c>
      <c r="J4438">
        <f t="shared" si="554"/>
        <v>0</v>
      </c>
      <c r="K4438">
        <f>J4438*Weighting!$W$22</f>
        <v>0</v>
      </c>
      <c r="M4438" s="14"/>
    </row>
    <row r="4439" spans="1:25" x14ac:dyDescent="0.25">
      <c r="A4439" s="32" t="str">
        <f>IF(Weighting!$P$23&gt;0,B4439,"")</f>
        <v/>
      </c>
      <c r="B4439">
        <f>Weighting!$C$23</f>
        <v>2.5480000000000009</v>
      </c>
      <c r="C4439">
        <f>Weighting!$F$23</f>
        <v>0</v>
      </c>
      <c r="D4439" t="b">
        <f>IF(C4439=1,'Data Transformation'!$G$3+0.5*'Data Transformation'!$W$25,IF(C4440=1,D4440-'Data Transformation'!$W$25,FALSE))</f>
        <v>0</v>
      </c>
      <c r="E4439" t="str">
        <f t="array" ref="E4439">IF(ISLOGICAL(D4439),"",FREQUENCY(IF('Data Transformation'!$B$425:$B$8425='Bin Analysis'!$B4419,'Data Transformation'!$G$425:$G$8425),D4439))</f>
        <v/>
      </c>
      <c r="F4439" t="str">
        <f t="shared" si="552"/>
        <v/>
      </c>
      <c r="G4439">
        <f>Weighting!$H$23</f>
        <v>0</v>
      </c>
      <c r="H4439">
        <f t="array" ref="H4439">FREQUENCY(IF('Data Transformation'!$B$4:$B$8425=B4419,'Data Transformation'!$G$4:$G$8425),'Bin Analysis'!$B4439)</f>
        <v>19</v>
      </c>
      <c r="I4439">
        <f t="shared" si="553"/>
        <v>0</v>
      </c>
      <c r="J4439">
        <f t="shared" si="554"/>
        <v>0</v>
      </c>
      <c r="K4439">
        <f>J4439*Weighting!$W$23</f>
        <v>0</v>
      </c>
      <c r="M4439" s="14"/>
    </row>
    <row r="4440" spans="1:25" x14ac:dyDescent="0.25">
      <c r="A4440" s="32" t="str">
        <f>IF(Weighting!$P$24&gt;0,B4440,"")</f>
        <v/>
      </c>
      <c r="B4440">
        <f>Weighting!$C$24</f>
        <v>2.6790000000000012</v>
      </c>
      <c r="C4440">
        <f>Weighting!$F$24</f>
        <v>0</v>
      </c>
      <c r="D4440" t="b">
        <f>IF(C4440=1,'Data Transformation'!$G$3+0.5*'Data Transformation'!$W$25,IF(C4441=1,D4441-'Data Transformation'!$W$25,FALSE))</f>
        <v>0</v>
      </c>
      <c r="E4440" t="str">
        <f t="array" ref="E4440">IF(ISLOGICAL(D4440),"",FREQUENCY(IF('Data Transformation'!$B$425:$B$8425='Bin Analysis'!$B4419,'Data Transformation'!$G$425:$G$8425),D4440))</f>
        <v/>
      </c>
      <c r="F4440" t="str">
        <f t="shared" si="552"/>
        <v/>
      </c>
      <c r="G4440">
        <f>Weighting!$H$24</f>
        <v>0</v>
      </c>
      <c r="H4440">
        <f t="array" ref="H4440">FREQUENCY(IF('Data Transformation'!$B$4:$B$8425=B4419,'Data Transformation'!$G$4:$G$8425),'Bin Analysis'!$B4440)</f>
        <v>19</v>
      </c>
      <c r="I4440">
        <f t="shared" si="553"/>
        <v>0</v>
      </c>
      <c r="J4440">
        <f t="shared" si="554"/>
        <v>0</v>
      </c>
      <c r="K4440">
        <f>J4440*Weighting!$W$24</f>
        <v>0</v>
      </c>
      <c r="M4440" s="14"/>
    </row>
    <row r="4441" spans="1:25" x14ac:dyDescent="0.25">
      <c r="A4441" s="32" t="str">
        <f>IF(Weighting!$P$25&gt;0,B4441,"")</f>
        <v/>
      </c>
      <c r="B4441">
        <f>Weighting!$C$25</f>
        <v>2.8100000000000014</v>
      </c>
      <c r="C4441">
        <f>Weighting!$F$25</f>
        <v>0</v>
      </c>
      <c r="D4441" t="b">
        <f>IF(C4441=1,'Data Transformation'!$G$3+0.5*'Data Transformation'!$W$25,IF(C4442=1,D4442-'Data Transformation'!$W$25,FALSE))</f>
        <v>0</v>
      </c>
      <c r="E4441" t="str">
        <f t="array" ref="E4441">IF(ISLOGICAL(D4441),"",FREQUENCY(IF('Data Transformation'!$B$425:$B$8425='Bin Analysis'!$B4419,'Data Transformation'!$G$425:$G$8425),D4441))</f>
        <v/>
      </c>
      <c r="F4441" t="str">
        <f t="shared" si="552"/>
        <v/>
      </c>
      <c r="G4441">
        <f>Weighting!$H$25</f>
        <v>0</v>
      </c>
      <c r="H4441">
        <f t="array" ref="H4441">FREQUENCY(IF('Data Transformation'!$B$4:$B$8425=B4419,'Data Transformation'!$G$4:$G$8425),'Bin Analysis'!$B4441)</f>
        <v>19</v>
      </c>
      <c r="I4441">
        <f t="shared" si="553"/>
        <v>0</v>
      </c>
      <c r="J4441">
        <f t="shared" si="554"/>
        <v>0</v>
      </c>
      <c r="K4441">
        <f>J4441*Weighting!$W$25</f>
        <v>0</v>
      </c>
      <c r="M4441" s="14"/>
    </row>
    <row r="4442" spans="1:25" x14ac:dyDescent="0.25">
      <c r="N4442" s="55"/>
      <c r="O4442"/>
      <c r="P4442"/>
      <c r="Q4442"/>
      <c r="R4442"/>
    </row>
    <row r="4443" spans="1:25" ht="23.25" x14ac:dyDescent="0.35">
      <c r="A4443" s="21" t="s">
        <v>0</v>
      </c>
      <c r="B4443" s="21">
        <f>IFERROR(VLOOKUP(C4443,'Data Transformation'!$L$6:$M$426,2,FALSE),"")</f>
        <v>185</v>
      </c>
      <c r="C4443" s="21">
        <f>C4419+1</f>
        <v>185</v>
      </c>
      <c r="D4443" s="21"/>
      <c r="E4443" s="21"/>
      <c r="F4443" s="21"/>
      <c r="G4443" s="21"/>
      <c r="H4443" s="22"/>
      <c r="I4443" s="22"/>
      <c r="J4443" s="22"/>
      <c r="K4443" s="21"/>
      <c r="L4443" s="21">
        <f>B4443</f>
        <v>185</v>
      </c>
      <c r="M4443" s="23">
        <f>INDEX('Data Transformation'!$O$4:$O$424,MATCH($B4443,'Data Transformation'!$M$4:$M$424,0),MATCH($M$2,'Data Transformation'!$O$3,0))</f>
        <v>18</v>
      </c>
      <c r="N4443" s="27">
        <f>IF('Input and Summary Results'!$J$16="minimum",'Bin Analysis'!X4444/(M4443-1),'Bin Analysis'!Y4443/('Bin Analysis'!M4443-1))</f>
        <v>0</v>
      </c>
      <c r="O4443" s="27">
        <f>IF(M4443=FALSE,NA(),(VLOOKUP(1,C4446:K4465,4,FALSE))/(M4443-1))</f>
        <v>0.47058823529411764</v>
      </c>
      <c r="P4443" s="27">
        <f>IF(M4443=FALSE,NA(),SUM(J4446:J4465)/Weighting!$S$5)</f>
        <v>0.7</v>
      </c>
      <c r="Q4443" s="27">
        <f>IF(M4443=FALSE,NA(),SUM(K4446:K4465)/Weighting!$S$6)</f>
        <v>0.65217391304347827</v>
      </c>
      <c r="R4443" s="27">
        <f>IF(M4443=FALSE,NA(),(VLOOKUP(1,G4446:K4465,3,FALSE))/(M4443-1))</f>
        <v>0.23529411764705882</v>
      </c>
      <c r="S4443" s="22" t="str">
        <f>IF(M4443=FALSE,NA(),IF(SUM(J4446:J4465)=2,"yes","no"))</f>
        <v>no</v>
      </c>
      <c r="X4443" s="2" cm="2">
        <f t="array" ref="X4443:X4444">FREQUENCY(IF('Data Transformation'!$B$425:$B$6424='Bin Analysis'!L4443,'Data Transformation'!$G$425:$G$6424),'Data Transformation'!$U$11)</f>
        <v>17</v>
      </c>
      <c r="Y4443" s="2" cm="2">
        <f t="array" ref="Y4443:Y4444">FREQUENCY(IF('Data Transformation'!$B$425:$B$6424='Bin Analysis'!L4443,'Data Transformation'!$G$425:$G$6424),'Data Transformation'!$U$12)</f>
        <v>9</v>
      </c>
    </row>
    <row r="4444" spans="1:25" x14ac:dyDescent="0.25">
      <c r="A4444" s="14" t="s">
        <v>66</v>
      </c>
      <c r="B4444" t="s">
        <v>47</v>
      </c>
      <c r="C4444" t="s">
        <v>5</v>
      </c>
      <c r="D4444" t="s">
        <v>99</v>
      </c>
      <c r="E4444" t="s">
        <v>100</v>
      </c>
      <c r="F4444" t="s">
        <v>101</v>
      </c>
      <c r="G4444" t="s">
        <v>69</v>
      </c>
      <c r="H4444" t="s">
        <v>31</v>
      </c>
      <c r="I4444" t="s">
        <v>32</v>
      </c>
      <c r="J4444" t="s">
        <v>46</v>
      </c>
      <c r="K4444" s="14" t="s">
        <v>45</v>
      </c>
      <c r="M4444" s="14"/>
      <c r="X4444" s="2">
        <v>0</v>
      </c>
      <c r="Y4444" s="2">
        <v>8</v>
      </c>
    </row>
    <row r="4445" spans="1:25" x14ac:dyDescent="0.25">
      <c r="A4445" s="32"/>
      <c r="D4445" t="b">
        <f>IF(C4445=1,'Data Transformation'!$G$3+0.5*'Data Transformation'!$W$25,IF(C4446=1,D4446-'Data Transformation'!$W$25,FALSE))</f>
        <v>0</v>
      </c>
      <c r="E4445" t="str">
        <f t="array" ref="E4445">IF(ISLOGICAL(D4445),"",FREQUENCY(IF('Data Transformation'!$B$425:$B$8425='Bin Analysis'!$B4443,'Data Transformation'!$G$425:$G$8425),D4445))</f>
        <v/>
      </c>
      <c r="F4445" t="str">
        <f>IF(ISLOGICAL(D4445),"",E4445-E4444)</f>
        <v/>
      </c>
      <c r="M4445" s="14"/>
    </row>
    <row r="4446" spans="1:25" x14ac:dyDescent="0.25">
      <c r="A4446" s="32">
        <f>IF(Weighting!$P$6&gt;0,B4446,"")</f>
        <v>0.32100000000000001</v>
      </c>
      <c r="B4446">
        <f>Weighting!$C$6</f>
        <v>0.32100000000000001</v>
      </c>
      <c r="C4446">
        <f>Weighting!$F$6</f>
        <v>0</v>
      </c>
      <c r="D4446" t="b">
        <f>IF(C4446=1,'Data Transformation'!$G$3+0.5*'Data Transformation'!$W$25,IF(C4447=1,D4447-'Data Transformation'!$W$25,FALSE))</f>
        <v>0</v>
      </c>
      <c r="E4446" t="str">
        <f t="array" ref="E4446">IF(ISLOGICAL(D4446),"",FREQUENCY(IF('Data Transformation'!$B$425:$B$8425='Bin Analysis'!$B4443,'Data Transformation'!$G$425:$G$8425),D4446))</f>
        <v/>
      </c>
      <c r="F4446" t="str">
        <f>IF(ISLOGICAL(D4446),"",E4446-E4445)</f>
        <v/>
      </c>
      <c r="G4446">
        <f>Weighting!$H$6</f>
        <v>1</v>
      </c>
      <c r="H4446">
        <f t="array" ref="H4446">FREQUENCY(IF('Data Transformation'!$B$4:$B$8425=B4443,'Data Transformation'!$G$4:$G$8425),'Bin Analysis'!$B4446)</f>
        <v>4</v>
      </c>
      <c r="I4446">
        <f>H4446-H4445</f>
        <v>4</v>
      </c>
      <c r="J4446">
        <f>IF(I4446=0,0,1)</f>
        <v>1</v>
      </c>
      <c r="K4446">
        <f>J4446*Weighting!$W$6</f>
        <v>1</v>
      </c>
      <c r="M4446" s="14"/>
    </row>
    <row r="4447" spans="1:25" x14ac:dyDescent="0.25">
      <c r="A4447" s="32">
        <f>IF(Weighting!$P$7&gt;0,B4447,"")</f>
        <v>0.45200000000000001</v>
      </c>
      <c r="B4447">
        <f>Weighting!$C$7</f>
        <v>0.45200000000000001</v>
      </c>
      <c r="C4447">
        <f>Weighting!$F$7</f>
        <v>0</v>
      </c>
      <c r="D4447" t="b">
        <f>IF(C4447=1,'Data Transformation'!$G$3+0.5*'Data Transformation'!$W$25,IF(C4448=1,D4448-'Data Transformation'!$W$25,FALSE))</f>
        <v>0</v>
      </c>
      <c r="E4447" t="str">
        <f t="array" ref="E4447">IF(ISLOGICAL(D4447),"",FREQUENCY(IF('Data Transformation'!$B$425:$B$8425='Bin Analysis'!$B4443,'Data Transformation'!$G$425:$G$8425),D4447))</f>
        <v/>
      </c>
      <c r="F4447" t="str">
        <f t="shared" ref="F4447:F4465" si="555">IF(ISLOGICAL(D4447),"",E4447-E4446)</f>
        <v/>
      </c>
      <c r="G4447">
        <f>Weighting!$H$7</f>
        <v>0</v>
      </c>
      <c r="H4447">
        <f t="array" ref="H4447">FREQUENCY(IF('Data Transformation'!$B$4:$B$8425=B4443,'Data Transformation'!$G$4:$G$8425),'Bin Analysis'!$B4447)</f>
        <v>4</v>
      </c>
      <c r="I4447">
        <f t="shared" ref="I4447:I4465" si="556">H4447-H4446</f>
        <v>0</v>
      </c>
      <c r="J4447">
        <f>IF(I4447=0,0,1)</f>
        <v>0</v>
      </c>
      <c r="K4447">
        <f>J4447*Weighting!$W$7</f>
        <v>0</v>
      </c>
      <c r="M4447" s="14"/>
    </row>
    <row r="4448" spans="1:25" x14ac:dyDescent="0.25">
      <c r="A4448" s="32">
        <f>IF(Weighting!$P$8&gt;0,B4448,"")</f>
        <v>0.58299999999999996</v>
      </c>
      <c r="B4448">
        <f>Weighting!$C$8</f>
        <v>0.58299999999999996</v>
      </c>
      <c r="C4448">
        <f>Weighting!$F$8</f>
        <v>0</v>
      </c>
      <c r="D4448" t="b">
        <f>IF(C4448=1,'Data Transformation'!$G$3+0.5*'Data Transformation'!$W$25,IF(C4449=1,D4449-'Data Transformation'!$W$25,FALSE))</f>
        <v>0</v>
      </c>
      <c r="E4448" t="str">
        <f t="array" ref="E4448">IF(ISLOGICAL(D4448),"",FREQUENCY(IF('Data Transformation'!$B$425:$B$8425='Bin Analysis'!$B4443,'Data Transformation'!$G$425:$G$8425),D4448))</f>
        <v/>
      </c>
      <c r="F4448" t="str">
        <f t="shared" si="555"/>
        <v/>
      </c>
      <c r="G4448">
        <f>Weighting!$H$8</f>
        <v>0</v>
      </c>
      <c r="H4448">
        <f t="array" ref="H4448">FREQUENCY(IF('Data Transformation'!$B$4:$B$8425=B4443,'Data Transformation'!$G$4:$G$8425),'Bin Analysis'!$B4448)</f>
        <v>6</v>
      </c>
      <c r="I4448">
        <f t="shared" si="556"/>
        <v>2</v>
      </c>
      <c r="J4448">
        <f t="shared" ref="J4448:J4465" si="557">IF(I4448=0,0,1)</f>
        <v>1</v>
      </c>
      <c r="K4448">
        <f>J4448*Weighting!$W$8</f>
        <v>3</v>
      </c>
      <c r="M4448" s="14"/>
    </row>
    <row r="4449" spans="1:13" x14ac:dyDescent="0.25">
      <c r="A4449" s="32">
        <f>IF(Weighting!$P$9&gt;0,B4449,"")</f>
        <v>0.71399999999999997</v>
      </c>
      <c r="B4449" s="50">
        <f>Weighting!$C$9</f>
        <v>0.71399999999999997</v>
      </c>
      <c r="C4449">
        <f>Weighting!$F$9</f>
        <v>0</v>
      </c>
      <c r="D4449" t="b">
        <f>IF(C4449=1,'Data Transformation'!$G$3+0.5*'Data Transformation'!$W$25,IF(C4450=1,D4450-'Data Transformation'!$W$25,FALSE))</f>
        <v>0</v>
      </c>
      <c r="E4449" t="str">
        <f t="array" ref="E4449">IF(ISLOGICAL(D4449),"",FREQUENCY(IF('Data Transformation'!$B$425:$B$8425='Bin Analysis'!$B4443,'Data Transformation'!$G$425:$G$8425),D4449))</f>
        <v/>
      </c>
      <c r="F4449" t="str">
        <f t="shared" si="555"/>
        <v/>
      </c>
      <c r="G4449">
        <f>Weighting!$H$9</f>
        <v>0</v>
      </c>
      <c r="H4449">
        <f t="array" ref="H4449">FREQUENCY(IF('Data Transformation'!$B$4:$B$8425=B4443,'Data Transformation'!$G$4:$G$8425),'Bin Analysis'!$B4449)</f>
        <v>7</v>
      </c>
      <c r="I4449">
        <f t="shared" si="556"/>
        <v>1</v>
      </c>
      <c r="J4449">
        <f t="shared" si="557"/>
        <v>1</v>
      </c>
      <c r="K4449">
        <f>J4449*Weighting!$W$9</f>
        <v>3</v>
      </c>
      <c r="M4449" s="14"/>
    </row>
    <row r="4450" spans="1:13" x14ac:dyDescent="0.25">
      <c r="A4450" s="32">
        <f>IF(Weighting!$P$10&gt;0,B4450,"")</f>
        <v>0.84499999999999997</v>
      </c>
      <c r="B4450">
        <f>Weighting!$C$10</f>
        <v>0.84499999999999997</v>
      </c>
      <c r="C4450">
        <f>Weighting!$F$10</f>
        <v>0</v>
      </c>
      <c r="D4450" t="b">
        <f>IF(C4450=1,'Data Transformation'!$G$3+0.5*'Data Transformation'!$W$25,IF(C4451=1,D4451-'Data Transformation'!$W$25,FALSE))</f>
        <v>0</v>
      </c>
      <c r="E4450" t="str">
        <f t="array" ref="E4450">IF(ISLOGICAL(D4450),"",FREQUENCY(IF('Data Transformation'!$B$425:$B$8425='Bin Analysis'!$B4443,'Data Transformation'!$G$425:$G$8425),D4450))</f>
        <v/>
      </c>
      <c r="F4450" t="str">
        <f t="shared" si="555"/>
        <v/>
      </c>
      <c r="G4450">
        <f>Weighting!$H$10</f>
        <v>0</v>
      </c>
      <c r="H4450">
        <f t="array" ref="H4450">FREQUENCY(IF('Data Transformation'!$B$4:$B$8425=B4443,'Data Transformation'!$G$4:$G$8425),'Bin Analysis'!$B4450)</f>
        <v>9</v>
      </c>
      <c r="I4450">
        <f t="shared" si="556"/>
        <v>2</v>
      </c>
      <c r="J4450">
        <f t="shared" si="557"/>
        <v>1</v>
      </c>
      <c r="K4450">
        <f>J4450*Weighting!$W$10</f>
        <v>3</v>
      </c>
      <c r="M4450" s="14"/>
    </row>
    <row r="4451" spans="1:13" x14ac:dyDescent="0.25">
      <c r="A4451" s="32">
        <f>IF(Weighting!$P$11&gt;0,B4451,"")</f>
        <v>0.97599999999999998</v>
      </c>
      <c r="B4451">
        <f>Weighting!$C$11</f>
        <v>0.97599999999999998</v>
      </c>
      <c r="C4451">
        <f>Weighting!$F$11</f>
        <v>0</v>
      </c>
      <c r="D4451">
        <f>IF(C4451=1,'Data Transformation'!$G$3+0.5*'Data Transformation'!$W$25,IF(C4452=1,D4452-'Data Transformation'!$W$25,FALSE))</f>
        <v>0.86899999999999999</v>
      </c>
      <c r="E4451">
        <f t="array" ref="E4451">IF(ISLOGICAL(D4451),"",FREQUENCY(IF('Data Transformation'!$B$425:$B$8425='Bin Analysis'!$B4443,'Data Transformation'!$G$425:$G$8425),D4451))</f>
        <v>9</v>
      </c>
      <c r="F4451" t="e">
        <f t="shared" si="555"/>
        <v>#VALUE!</v>
      </c>
      <c r="G4451">
        <f>Weighting!$H$11</f>
        <v>0</v>
      </c>
      <c r="H4451">
        <f t="array" ref="H4451">FREQUENCY(IF('Data Transformation'!$B$4:$B$8425=B4443,'Data Transformation'!$G$4:$G$8425),'Bin Analysis'!$B4451)</f>
        <v>11</v>
      </c>
      <c r="I4451">
        <f t="shared" si="556"/>
        <v>2</v>
      </c>
      <c r="J4451">
        <f t="shared" si="557"/>
        <v>1</v>
      </c>
      <c r="K4451">
        <f>J4451*Weighting!$W$11</f>
        <v>2</v>
      </c>
      <c r="M4451" s="14"/>
    </row>
    <row r="4452" spans="1:13" x14ac:dyDescent="0.25">
      <c r="A4452" s="32">
        <f>IF(Weighting!$P$12&gt;0,B4452,"")</f>
        <v>1.107</v>
      </c>
      <c r="B4452">
        <f>Weighting!$C$12</f>
        <v>1.107</v>
      </c>
      <c r="C4452">
        <f>Weighting!$F$12</f>
        <v>1</v>
      </c>
      <c r="D4452">
        <f>IF(C4452=1,'Data Transformation'!$G$3+0.5*'Data Transformation'!$W$25,IF(C4453=1,D4453-'Data Transformation'!$W$25,FALSE))</f>
        <v>1.131</v>
      </c>
      <c r="E4452">
        <f t="array" ref="E4452">IF(ISLOGICAL(D4452),"",FREQUENCY(IF('Data Transformation'!$B$425:$B$8425='Bin Analysis'!$B4443,'Data Transformation'!$G$425:$G$8425),D4452))</f>
        <v>17</v>
      </c>
      <c r="F4452">
        <f t="shared" si="555"/>
        <v>8</v>
      </c>
      <c r="G4452">
        <f>Weighting!$H$12</f>
        <v>0</v>
      </c>
      <c r="H4452">
        <f t="array" ref="H4452">FREQUENCY(IF('Data Transformation'!$B$4:$B$8425=B4443,'Data Transformation'!$G$4:$G$8425),'Bin Analysis'!$B4452)</f>
        <v>17</v>
      </c>
      <c r="I4452">
        <f t="shared" si="556"/>
        <v>6</v>
      </c>
      <c r="J4452">
        <f t="shared" si="557"/>
        <v>1</v>
      </c>
      <c r="K4452">
        <f>J4452*Weighting!$W$12</f>
        <v>1</v>
      </c>
      <c r="M4452" s="14"/>
    </row>
    <row r="4453" spans="1:13" x14ac:dyDescent="0.25">
      <c r="A4453" s="32">
        <f>IF(Weighting!$P$13&gt;0,B4453,"")</f>
        <v>1.238</v>
      </c>
      <c r="B4453">
        <f>Weighting!$C$13</f>
        <v>1.238</v>
      </c>
      <c r="C4453">
        <f>Weighting!$F$13</f>
        <v>0</v>
      </c>
      <c r="D4453" t="b">
        <f>IF(C4453=1,'Data Transformation'!$G$3+0.5*'Data Transformation'!$W$25,IF(C4454=1,D4454-'Data Transformation'!$W$25,FALSE))</f>
        <v>0</v>
      </c>
      <c r="E4453" t="str">
        <f t="array" ref="E4453">IF(ISLOGICAL(D4453),"",FREQUENCY(IF('Data Transformation'!$B$425:$B$8425='Bin Analysis'!$B4443,'Data Transformation'!$G$425:$G$8425),D4453))</f>
        <v/>
      </c>
      <c r="F4453" t="str">
        <f t="shared" si="555"/>
        <v/>
      </c>
      <c r="G4453">
        <f>Weighting!$H$13</f>
        <v>0</v>
      </c>
      <c r="H4453">
        <f t="array" ref="H4453">FREQUENCY(IF('Data Transformation'!$B$4:$B$8425=B4443,'Data Transformation'!$G$4:$G$8425),'Bin Analysis'!$B4453)</f>
        <v>18</v>
      </c>
      <c r="I4453">
        <f t="shared" si="556"/>
        <v>1</v>
      </c>
      <c r="J4453">
        <f t="shared" si="557"/>
        <v>1</v>
      </c>
      <c r="K4453">
        <f>J4453*Weighting!$W$13</f>
        <v>2</v>
      </c>
      <c r="M4453" s="14"/>
    </row>
    <row r="4454" spans="1:13" x14ac:dyDescent="0.25">
      <c r="A4454" s="32">
        <f>IF(Weighting!$P$14&gt;0,B4454,"")</f>
        <v>1.369</v>
      </c>
      <c r="B4454">
        <f>Weighting!$C$14</f>
        <v>1.369</v>
      </c>
      <c r="C4454">
        <f>Weighting!$F$14</f>
        <v>0</v>
      </c>
      <c r="D4454" t="b">
        <f>IF(C4454=1,'Data Transformation'!$G$3+0.5*'Data Transformation'!$W$25,IF(C4455=1,D4455-'Data Transformation'!$W$25,FALSE))</f>
        <v>0</v>
      </c>
      <c r="E4454" t="str">
        <f t="array" ref="E4454">IF(ISLOGICAL(D4454),"",FREQUENCY(IF('Data Transformation'!$B$425:$B$8425='Bin Analysis'!$B4443,'Data Transformation'!$G$425:$G$8425),D4454))</f>
        <v/>
      </c>
      <c r="F4454" t="str">
        <f t="shared" si="555"/>
        <v/>
      </c>
      <c r="G4454">
        <f>Weighting!$H$14</f>
        <v>0</v>
      </c>
      <c r="H4454">
        <f t="array" ref="H4454">FREQUENCY(IF('Data Transformation'!$B$4:$B$8425=B4443,'Data Transformation'!$G$4:$G$8425),'Bin Analysis'!$B4454)</f>
        <v>18</v>
      </c>
      <c r="I4454">
        <f t="shared" si="556"/>
        <v>0</v>
      </c>
      <c r="J4454">
        <f t="shared" si="557"/>
        <v>0</v>
      </c>
      <c r="K4454">
        <f>J4454*Weighting!$W$14</f>
        <v>0</v>
      </c>
      <c r="M4454" s="14"/>
    </row>
    <row r="4455" spans="1:13" x14ac:dyDescent="0.25">
      <c r="A4455" s="32">
        <f>IF(Weighting!$P$15&gt;0,B4455,"")</f>
        <v>1.5000009999999999</v>
      </c>
      <c r="B4455">
        <f>Weighting!$C$15</f>
        <v>1.5000009999999999</v>
      </c>
      <c r="C4455">
        <f>Weighting!$F$15</f>
        <v>0</v>
      </c>
      <c r="D4455" t="b">
        <f>IF(C4455=1,'Data Transformation'!$G$3+0.5*'Data Transformation'!$W$25,IF(C4456=1,D4456-'Data Transformation'!$W$25,FALSE))</f>
        <v>0</v>
      </c>
      <c r="E4455" t="str">
        <f t="array" ref="E4455">IF(ISLOGICAL(D4455),"",FREQUENCY(IF('Data Transformation'!$B$425:$B$8425='Bin Analysis'!$B4443,'Data Transformation'!$G$425:$G$8425),D4455))</f>
        <v/>
      </c>
      <c r="F4455" t="str">
        <f t="shared" si="555"/>
        <v/>
      </c>
      <c r="G4455">
        <f>Weighting!$H$15</f>
        <v>0</v>
      </c>
      <c r="H4455">
        <f t="array" ref="H4455">FREQUENCY(IF('Data Transformation'!$B$4:$B$8425=B4443,'Data Transformation'!$G$4:$G$8425),'Bin Analysis'!$B4455)</f>
        <v>18</v>
      </c>
      <c r="I4455">
        <f t="shared" si="556"/>
        <v>0</v>
      </c>
      <c r="J4455">
        <f t="shared" si="557"/>
        <v>0</v>
      </c>
      <c r="K4455">
        <f>J4455*Weighting!$W$15</f>
        <v>0</v>
      </c>
      <c r="M4455" s="14"/>
    </row>
    <row r="4456" spans="1:13" x14ac:dyDescent="0.25">
      <c r="A4456" s="32" t="str">
        <f>IF(Weighting!$P$16&gt;0,B4456,"")</f>
        <v/>
      </c>
      <c r="B4456">
        <f>Weighting!$C$16</f>
        <v>1.631</v>
      </c>
      <c r="C4456">
        <f>Weighting!$F$16</f>
        <v>0</v>
      </c>
      <c r="D4456" t="b">
        <f>IF(C4456=1,'Data Transformation'!$G$3+0.5*'Data Transformation'!$W$25,IF(C4457=1,D4457-'Data Transformation'!$W$25,FALSE))</f>
        <v>0</v>
      </c>
      <c r="E4456" t="str">
        <f t="array" ref="E4456">IF(ISLOGICAL(D4456),"",FREQUENCY(IF('Data Transformation'!$B$425:$B$8425='Bin Analysis'!$B4443,'Data Transformation'!$G$425:$G$8425),D4456))</f>
        <v/>
      </c>
      <c r="F4456" t="str">
        <f t="shared" si="555"/>
        <v/>
      </c>
      <c r="G4456">
        <f>Weighting!$H$16</f>
        <v>0</v>
      </c>
      <c r="H4456">
        <f t="array" ref="H4456">FREQUENCY(IF('Data Transformation'!$B$4:$B$8425=B4443,'Data Transformation'!$G$4:$G$8425),'Bin Analysis'!$B4456)</f>
        <v>18</v>
      </c>
      <c r="I4456">
        <f t="shared" si="556"/>
        <v>0</v>
      </c>
      <c r="J4456">
        <f t="shared" si="557"/>
        <v>0</v>
      </c>
      <c r="K4456">
        <f>J4456*Weighting!$W$16</f>
        <v>0</v>
      </c>
      <c r="M4456" s="14"/>
    </row>
    <row r="4457" spans="1:13" x14ac:dyDescent="0.25">
      <c r="A4457" s="32" t="str">
        <f>IF(Weighting!$P$17&gt;0,B4457,"")</f>
        <v/>
      </c>
      <c r="B4457">
        <f>Weighting!$C$17</f>
        <v>1.762</v>
      </c>
      <c r="C4457">
        <f>Weighting!$F$17</f>
        <v>0</v>
      </c>
      <c r="D4457" t="b">
        <f>IF(C4457=1,'Data Transformation'!$G$3+0.5*'Data Transformation'!$W$25,IF(C4458=1,D4458-'Data Transformation'!$W$25,FALSE))</f>
        <v>0</v>
      </c>
      <c r="E4457" t="str">
        <f t="array" ref="E4457">IF(ISLOGICAL(D4457),"",FREQUENCY(IF('Data Transformation'!$B$425:$B$8425='Bin Analysis'!$B4443,'Data Transformation'!$G$425:$G$8425),D4457))</f>
        <v/>
      </c>
      <c r="F4457" t="str">
        <f t="shared" si="555"/>
        <v/>
      </c>
      <c r="G4457">
        <f>Weighting!$H$17</f>
        <v>0</v>
      </c>
      <c r="H4457">
        <f t="array" ref="H4457">FREQUENCY(IF('Data Transformation'!$B$4:$B$8425=B4443,'Data Transformation'!$G$4:$G$8425),'Bin Analysis'!$B4457)</f>
        <v>18</v>
      </c>
      <c r="I4457">
        <f t="shared" si="556"/>
        <v>0</v>
      </c>
      <c r="J4457">
        <f t="shared" si="557"/>
        <v>0</v>
      </c>
      <c r="K4457">
        <f>J4457*Weighting!$W$17</f>
        <v>0</v>
      </c>
      <c r="M4457" s="14"/>
    </row>
    <row r="4458" spans="1:13" x14ac:dyDescent="0.25">
      <c r="A4458" s="32" t="str">
        <f>IF(Weighting!$P$18&gt;0,B4458,"")</f>
        <v/>
      </c>
      <c r="B4458">
        <f>Weighting!$C$18</f>
        <v>1.893</v>
      </c>
      <c r="C4458">
        <f>Weighting!$F$18</f>
        <v>0</v>
      </c>
      <c r="D4458" t="b">
        <f>IF(C4458=1,'Data Transformation'!$G$3+0.5*'Data Transformation'!$W$25,IF(C4459=1,D4459-'Data Transformation'!$W$25,FALSE))</f>
        <v>0</v>
      </c>
      <c r="E4458" t="str">
        <f t="array" ref="E4458">IF(ISLOGICAL(D4458),"",FREQUENCY(IF('Data Transformation'!$B$425:$B$8425='Bin Analysis'!$B4443,'Data Transformation'!$G$425:$G$8425),D4458))</f>
        <v/>
      </c>
      <c r="F4458" t="str">
        <f t="shared" si="555"/>
        <v/>
      </c>
      <c r="G4458">
        <f>Weighting!$H$18</f>
        <v>0</v>
      </c>
      <c r="H4458">
        <f t="array" ref="H4458">FREQUENCY(IF('Data Transformation'!$B$4:$B$8425=B4443,'Data Transformation'!$G$4:$G$8425),'Bin Analysis'!$B4458)</f>
        <v>18</v>
      </c>
      <c r="I4458">
        <f t="shared" si="556"/>
        <v>0</v>
      </c>
      <c r="J4458">
        <f t="shared" si="557"/>
        <v>0</v>
      </c>
      <c r="K4458">
        <f>J4458*Weighting!$W$18</f>
        <v>0</v>
      </c>
      <c r="M4458" s="14"/>
    </row>
    <row r="4459" spans="1:13" x14ac:dyDescent="0.25">
      <c r="A4459" s="32" t="str">
        <f>IF(Weighting!$P$19&gt;0,B4459,"")</f>
        <v/>
      </c>
      <c r="B4459">
        <f>Weighting!$C$19</f>
        <v>2.024</v>
      </c>
      <c r="C4459">
        <f>Weighting!$F$19</f>
        <v>0</v>
      </c>
      <c r="D4459" t="b">
        <f>IF(C4459=1,'Data Transformation'!$G$3+0.5*'Data Transformation'!$W$25,IF(C4460=1,D4460-'Data Transformation'!$W$25,FALSE))</f>
        <v>0</v>
      </c>
      <c r="E4459" t="str">
        <f t="array" ref="E4459">IF(ISLOGICAL(D4459),"",FREQUENCY(IF('Data Transformation'!$B$425:$B$8425='Bin Analysis'!$B4443,'Data Transformation'!$G$425:$G$8425),D4459))</f>
        <v/>
      </c>
      <c r="F4459" t="str">
        <f t="shared" si="555"/>
        <v/>
      </c>
      <c r="G4459">
        <f>Weighting!$H$19</f>
        <v>0</v>
      </c>
      <c r="H4459">
        <f t="array" ref="H4459">FREQUENCY(IF('Data Transformation'!$B$4:$B$8425=B4443,'Data Transformation'!$G$4:$G$8425),'Bin Analysis'!$B4459)</f>
        <v>18</v>
      </c>
      <c r="I4459">
        <f t="shared" si="556"/>
        <v>0</v>
      </c>
      <c r="J4459">
        <f t="shared" si="557"/>
        <v>0</v>
      </c>
      <c r="K4459">
        <f>J4459*Weighting!$W$19</f>
        <v>0</v>
      </c>
      <c r="M4459" s="14"/>
    </row>
    <row r="4460" spans="1:13" x14ac:dyDescent="0.25">
      <c r="A4460" s="32" t="str">
        <f>IF(Weighting!$P$20&gt;0,B4460,"")</f>
        <v/>
      </c>
      <c r="B4460">
        <f>Weighting!$C$20</f>
        <v>2.1550000000000002</v>
      </c>
      <c r="C4460">
        <f>Weighting!$F$20</f>
        <v>0</v>
      </c>
      <c r="D4460" t="b">
        <f>IF(C4460=1,'Data Transformation'!$G$3+0.5*'Data Transformation'!$W$25,IF(C4461=1,D4461-'Data Transformation'!$W$25,FALSE))</f>
        <v>0</v>
      </c>
      <c r="E4460" t="str">
        <f t="array" ref="E4460">IF(ISLOGICAL(D4460),"",FREQUENCY(IF('Data Transformation'!$B$425:$B$8425='Bin Analysis'!$B4443,'Data Transformation'!$G$425:$G$8425),D4460))</f>
        <v/>
      </c>
      <c r="F4460" t="str">
        <f t="shared" si="555"/>
        <v/>
      </c>
      <c r="G4460">
        <f>Weighting!$H$20</f>
        <v>0</v>
      </c>
      <c r="H4460">
        <f t="array" ref="H4460">FREQUENCY(IF('Data Transformation'!$B$4:$B$8425=B4443,'Data Transformation'!$G$4:$G$8425),'Bin Analysis'!$B4460)</f>
        <v>18</v>
      </c>
      <c r="I4460">
        <f t="shared" si="556"/>
        <v>0</v>
      </c>
      <c r="J4460">
        <f t="shared" si="557"/>
        <v>0</v>
      </c>
      <c r="K4460">
        <f>J4460*Weighting!$W$20</f>
        <v>0</v>
      </c>
      <c r="M4460" s="14"/>
    </row>
    <row r="4461" spans="1:13" x14ac:dyDescent="0.25">
      <c r="A4461" s="32" t="str">
        <f>IF(Weighting!$P$21&gt;0,B4461,"")</f>
        <v/>
      </c>
      <c r="B4461">
        <f>Weighting!$C$21</f>
        <v>2.2860000000000005</v>
      </c>
      <c r="C4461">
        <f>Weighting!$F$21</f>
        <v>0</v>
      </c>
      <c r="D4461" t="b">
        <f>IF(C4461=1,'Data Transformation'!$G$3+0.5*'Data Transformation'!$W$25,IF(C4462=1,D4462-'Data Transformation'!$W$25,FALSE))</f>
        <v>0</v>
      </c>
      <c r="E4461" t="str">
        <f t="array" ref="E4461">IF(ISLOGICAL(D4461),"",FREQUENCY(IF('Data Transformation'!$B$425:$B$8425='Bin Analysis'!$B4443,'Data Transformation'!$G$425:$G$8425),D4461))</f>
        <v/>
      </c>
      <c r="F4461" t="str">
        <f t="shared" si="555"/>
        <v/>
      </c>
      <c r="G4461">
        <f>Weighting!$H$21</f>
        <v>0</v>
      </c>
      <c r="H4461">
        <f t="array" ref="H4461">FREQUENCY(IF('Data Transformation'!$B$4:$B$8425=B4443,'Data Transformation'!$G$4:$G$8425),'Bin Analysis'!$B4461)</f>
        <v>18</v>
      </c>
      <c r="I4461">
        <f t="shared" si="556"/>
        <v>0</v>
      </c>
      <c r="J4461">
        <f t="shared" si="557"/>
        <v>0</v>
      </c>
      <c r="K4461">
        <f>J4461*Weighting!$W$21</f>
        <v>0</v>
      </c>
      <c r="M4461" s="14"/>
    </row>
    <row r="4462" spans="1:13" x14ac:dyDescent="0.25">
      <c r="A4462" s="32" t="str">
        <f>IF(Weighting!$P$22&gt;0,B4462,"")</f>
        <v/>
      </c>
      <c r="B4462">
        <f>Weighting!$C$22</f>
        <v>2.4170000000000007</v>
      </c>
      <c r="C4462">
        <f>Weighting!$F$22</f>
        <v>0</v>
      </c>
      <c r="D4462" t="b">
        <f>IF(C4462=1,'Data Transformation'!$G$3+0.5*'Data Transformation'!$W$25,IF(C4463=1,D4463-'Data Transformation'!$W$25,FALSE))</f>
        <v>0</v>
      </c>
      <c r="E4462" t="str">
        <f t="array" ref="E4462">IF(ISLOGICAL(D4462),"",FREQUENCY(IF('Data Transformation'!$B$425:$B$8425='Bin Analysis'!$B4443,'Data Transformation'!$G$425:$G$8425),D4462))</f>
        <v/>
      </c>
      <c r="F4462" t="str">
        <f t="shared" si="555"/>
        <v/>
      </c>
      <c r="G4462">
        <f>Weighting!$H$22</f>
        <v>0</v>
      </c>
      <c r="H4462">
        <f t="array" ref="H4462">FREQUENCY(IF('Data Transformation'!$B$4:$B$8425=B4443,'Data Transformation'!$G$4:$G$8425),'Bin Analysis'!$B4462)</f>
        <v>18</v>
      </c>
      <c r="I4462">
        <f t="shared" si="556"/>
        <v>0</v>
      </c>
      <c r="J4462">
        <f t="shared" si="557"/>
        <v>0</v>
      </c>
      <c r="K4462">
        <f>J4462*Weighting!$W$22</f>
        <v>0</v>
      </c>
      <c r="M4462" s="14"/>
    </row>
    <row r="4463" spans="1:13" x14ac:dyDescent="0.25">
      <c r="A4463" s="32" t="str">
        <f>IF(Weighting!$P$23&gt;0,B4463,"")</f>
        <v/>
      </c>
      <c r="B4463">
        <f>Weighting!$C$23</f>
        <v>2.5480000000000009</v>
      </c>
      <c r="C4463">
        <f>Weighting!$F$23</f>
        <v>0</v>
      </c>
      <c r="D4463" t="b">
        <f>IF(C4463=1,'Data Transformation'!$G$3+0.5*'Data Transformation'!$W$25,IF(C4464=1,D4464-'Data Transformation'!$W$25,FALSE))</f>
        <v>0</v>
      </c>
      <c r="E4463" t="str">
        <f t="array" ref="E4463">IF(ISLOGICAL(D4463),"",FREQUENCY(IF('Data Transformation'!$B$425:$B$8425='Bin Analysis'!$B4443,'Data Transformation'!$G$425:$G$8425),D4463))</f>
        <v/>
      </c>
      <c r="F4463" t="str">
        <f t="shared" si="555"/>
        <v/>
      </c>
      <c r="G4463">
        <f>Weighting!$H$23</f>
        <v>0</v>
      </c>
      <c r="H4463">
        <f t="array" ref="H4463">FREQUENCY(IF('Data Transformation'!$B$4:$B$8425=B4443,'Data Transformation'!$G$4:$G$8425),'Bin Analysis'!$B4463)</f>
        <v>18</v>
      </c>
      <c r="I4463">
        <f t="shared" si="556"/>
        <v>0</v>
      </c>
      <c r="J4463">
        <f t="shared" si="557"/>
        <v>0</v>
      </c>
      <c r="K4463">
        <f>J4463*Weighting!$W$23</f>
        <v>0</v>
      </c>
      <c r="M4463" s="14"/>
    </row>
    <row r="4464" spans="1:13" x14ac:dyDescent="0.25">
      <c r="A4464" s="32" t="str">
        <f>IF(Weighting!$P$24&gt;0,B4464,"")</f>
        <v/>
      </c>
      <c r="B4464">
        <f>Weighting!$C$24</f>
        <v>2.6790000000000012</v>
      </c>
      <c r="C4464">
        <f>Weighting!$F$24</f>
        <v>0</v>
      </c>
      <c r="D4464" t="b">
        <f>IF(C4464=1,'Data Transformation'!$G$3+0.5*'Data Transformation'!$W$25,IF(C4465=1,D4465-'Data Transformation'!$W$25,FALSE))</f>
        <v>0</v>
      </c>
      <c r="E4464" t="str">
        <f t="array" ref="E4464">IF(ISLOGICAL(D4464),"",FREQUENCY(IF('Data Transformation'!$B$425:$B$8425='Bin Analysis'!$B4443,'Data Transformation'!$G$425:$G$8425),D4464))</f>
        <v/>
      </c>
      <c r="F4464" t="str">
        <f t="shared" si="555"/>
        <v/>
      </c>
      <c r="G4464">
        <f>Weighting!$H$24</f>
        <v>0</v>
      </c>
      <c r="H4464">
        <f t="array" ref="H4464">FREQUENCY(IF('Data Transformation'!$B$4:$B$8425=B4443,'Data Transformation'!$G$4:$G$8425),'Bin Analysis'!$B4464)</f>
        <v>18</v>
      </c>
      <c r="I4464">
        <f t="shared" si="556"/>
        <v>0</v>
      </c>
      <c r="J4464">
        <f t="shared" si="557"/>
        <v>0</v>
      </c>
      <c r="K4464">
        <f>J4464*Weighting!$W$24</f>
        <v>0</v>
      </c>
      <c r="M4464" s="14"/>
    </row>
    <row r="4465" spans="1:25" x14ac:dyDescent="0.25">
      <c r="A4465" s="32" t="str">
        <f>IF(Weighting!$P$25&gt;0,B4465,"")</f>
        <v/>
      </c>
      <c r="B4465">
        <f>Weighting!$C$25</f>
        <v>2.8100000000000014</v>
      </c>
      <c r="C4465">
        <f>Weighting!$F$25</f>
        <v>0</v>
      </c>
      <c r="D4465" t="b">
        <f>IF(C4465=1,'Data Transformation'!$G$3+0.5*'Data Transformation'!$W$25,IF(C4466=1,D4466-'Data Transformation'!$W$25,FALSE))</f>
        <v>0</v>
      </c>
      <c r="E4465" t="str">
        <f t="array" ref="E4465">IF(ISLOGICAL(D4465),"",FREQUENCY(IF('Data Transformation'!$B$425:$B$8425='Bin Analysis'!$B4443,'Data Transformation'!$G$425:$G$8425),D4465))</f>
        <v/>
      </c>
      <c r="F4465" t="str">
        <f t="shared" si="555"/>
        <v/>
      </c>
      <c r="G4465">
        <f>Weighting!$H$25</f>
        <v>0</v>
      </c>
      <c r="H4465">
        <f t="array" ref="H4465">FREQUENCY(IF('Data Transformation'!$B$4:$B$8425=B4443,'Data Transformation'!$G$4:$G$8425),'Bin Analysis'!$B4465)</f>
        <v>18</v>
      </c>
      <c r="I4465">
        <f t="shared" si="556"/>
        <v>0</v>
      </c>
      <c r="J4465">
        <f t="shared" si="557"/>
        <v>0</v>
      </c>
      <c r="K4465">
        <f>J4465*Weighting!$W$25</f>
        <v>0</v>
      </c>
      <c r="M4465" s="14"/>
    </row>
    <row r="4466" spans="1:25" x14ac:dyDescent="0.25">
      <c r="O4466"/>
      <c r="P4466"/>
      <c r="Q4466"/>
      <c r="R4466"/>
    </row>
    <row r="4467" spans="1:25" ht="23.25" x14ac:dyDescent="0.35">
      <c r="A4467" s="21" t="s">
        <v>0</v>
      </c>
      <c r="B4467" s="21">
        <f>IFERROR(VLOOKUP(C4467,'Data Transformation'!$L$6:$M$426,2,FALSE),"")</f>
        <v>186</v>
      </c>
      <c r="C4467" s="21">
        <f>C4443+1</f>
        <v>186</v>
      </c>
      <c r="D4467" s="21"/>
      <c r="E4467" s="21"/>
      <c r="F4467" s="21"/>
      <c r="G4467" s="21"/>
      <c r="H4467" s="22"/>
      <c r="I4467" s="22"/>
      <c r="J4467" s="22"/>
      <c r="K4467" s="21"/>
      <c r="L4467" s="21">
        <f>B4467</f>
        <v>186</v>
      </c>
      <c r="M4467" s="23">
        <f>INDEX('Data Transformation'!$O$4:$O$424,MATCH($B4467,'Data Transformation'!$M$4:$M$424,0),MATCH($M$2,'Data Transformation'!$O$3,0))</f>
        <v>20</v>
      </c>
      <c r="N4467" s="27">
        <f>IF('Input and Summary Results'!$J$16="minimum",'Bin Analysis'!X4468/(M4467-1),'Bin Analysis'!Y4467/('Bin Analysis'!M4467-1))</f>
        <v>5.2631578947368418E-2</v>
      </c>
      <c r="O4467" s="27">
        <f>IF(M4467=FALSE,NA(),(VLOOKUP(1,C4470:K4489,4,FALSE))/(M4467-1))</f>
        <v>0.47368421052631576</v>
      </c>
      <c r="P4467" s="27">
        <f>IF(M4467=FALSE,NA(),SUM(J4470:J4489)/Weighting!$S$5)</f>
        <v>0.8</v>
      </c>
      <c r="Q4467" s="27">
        <f>IF(M4467=FALSE,NA(),SUM(K4470:K4489)/Weighting!$S$6)</f>
        <v>0.73913043478260865</v>
      </c>
      <c r="R4467" s="27">
        <f>IF(M4467=FALSE,NA(),(VLOOKUP(1,G4470:K4489,3,FALSE))/(M4467-1))</f>
        <v>5.2631578947368418E-2</v>
      </c>
      <c r="S4467" s="22" t="str">
        <f>IF(M4467=FALSE,NA(),IF(SUM(J4470:J4489)=2,"yes","no"))</f>
        <v>no</v>
      </c>
      <c r="X4467" s="2" cm="2">
        <f t="array" ref="X4467:X4468">FREQUENCY(IF('Data Transformation'!$B$425:$B$6424='Bin Analysis'!L4467,'Data Transformation'!$G$425:$G$6424),'Data Transformation'!$U$11)</f>
        <v>18</v>
      </c>
      <c r="Y4467" s="2" cm="2">
        <f t="array" ref="Y4467:Y4468">FREQUENCY(IF('Data Transformation'!$B$425:$B$6424='Bin Analysis'!L4467,'Data Transformation'!$G$425:$G$6424),'Data Transformation'!$U$12)</f>
        <v>9</v>
      </c>
    </row>
    <row r="4468" spans="1:25" x14ac:dyDescent="0.25">
      <c r="A4468" s="14" t="s">
        <v>66</v>
      </c>
      <c r="B4468" t="s">
        <v>47</v>
      </c>
      <c r="C4468" t="s">
        <v>5</v>
      </c>
      <c r="D4468" t="s">
        <v>99</v>
      </c>
      <c r="E4468" t="s">
        <v>100</v>
      </c>
      <c r="F4468" t="s">
        <v>101</v>
      </c>
      <c r="G4468" t="s">
        <v>69</v>
      </c>
      <c r="H4468" t="s">
        <v>31</v>
      </c>
      <c r="I4468" t="s">
        <v>32</v>
      </c>
      <c r="J4468" t="s">
        <v>46</v>
      </c>
      <c r="K4468" s="14" t="s">
        <v>45</v>
      </c>
      <c r="M4468" s="14"/>
      <c r="X4468" s="2">
        <v>1</v>
      </c>
      <c r="Y4468" s="2">
        <v>10</v>
      </c>
    </row>
    <row r="4469" spans="1:25" x14ac:dyDescent="0.25">
      <c r="A4469" s="32"/>
      <c r="D4469" t="b">
        <f>IF(C4469=1,'Data Transformation'!$G$3+0.5*'Data Transformation'!$W$25,IF(C4470=1,D4470-'Data Transformation'!$W$25,FALSE))</f>
        <v>0</v>
      </c>
      <c r="E4469" t="str">
        <f t="array" ref="E4469">IF(ISLOGICAL(D4469),"",FREQUENCY(IF('Data Transformation'!$B$425:$B$8425='Bin Analysis'!$B4467,'Data Transformation'!$G$425:$G$8425),D4469))</f>
        <v/>
      </c>
      <c r="F4469" t="str">
        <f>IF(ISLOGICAL(D4469),"",E4469-E4468)</f>
        <v/>
      </c>
      <c r="M4469" s="14"/>
    </row>
    <row r="4470" spans="1:25" x14ac:dyDescent="0.25">
      <c r="A4470" s="32">
        <f>IF(Weighting!$P$6&gt;0,B4470,"")</f>
        <v>0.32100000000000001</v>
      </c>
      <c r="B4470">
        <f>Weighting!$C$6</f>
        <v>0.32100000000000001</v>
      </c>
      <c r="C4470">
        <f>Weighting!$F$6</f>
        <v>0</v>
      </c>
      <c r="D4470" t="b">
        <f>IF(C4470=1,'Data Transformation'!$G$3+0.5*'Data Transformation'!$W$25,IF(C4471=1,D4471-'Data Transformation'!$W$25,FALSE))</f>
        <v>0</v>
      </c>
      <c r="E4470" t="str">
        <f t="array" ref="E4470">IF(ISLOGICAL(D4470),"",FREQUENCY(IF('Data Transformation'!$B$425:$B$8425='Bin Analysis'!$B4467,'Data Transformation'!$G$425:$G$8425),D4470))</f>
        <v/>
      </c>
      <c r="F4470" t="str">
        <f>IF(ISLOGICAL(D4470),"",E4470-E4469)</f>
        <v/>
      </c>
      <c r="G4470">
        <f>Weighting!$H$6</f>
        <v>1</v>
      </c>
      <c r="H4470">
        <f t="array" ref="H4470">FREQUENCY(IF('Data Transformation'!$B$4:$B$8425=B4467,'Data Transformation'!$G$4:$G$8425),'Bin Analysis'!$B4470)</f>
        <v>1</v>
      </c>
      <c r="I4470">
        <f>H4470-H4469</f>
        <v>1</v>
      </c>
      <c r="J4470">
        <f>IF(I4470=0,0,1)</f>
        <v>1</v>
      </c>
      <c r="K4470">
        <f>J4470*Weighting!$W$6</f>
        <v>1</v>
      </c>
      <c r="M4470" s="14"/>
    </row>
    <row r="4471" spans="1:25" x14ac:dyDescent="0.25">
      <c r="A4471" s="32">
        <f>IF(Weighting!$P$7&gt;0,B4471,"")</f>
        <v>0.45200000000000001</v>
      </c>
      <c r="B4471">
        <f>Weighting!$C$7</f>
        <v>0.45200000000000001</v>
      </c>
      <c r="C4471">
        <f>Weighting!$F$7</f>
        <v>0</v>
      </c>
      <c r="D4471" t="b">
        <f>IF(C4471=1,'Data Transformation'!$G$3+0.5*'Data Transformation'!$W$25,IF(C4472=1,D4472-'Data Transformation'!$W$25,FALSE))</f>
        <v>0</v>
      </c>
      <c r="E4471" t="str">
        <f t="array" ref="E4471">IF(ISLOGICAL(D4471),"",FREQUENCY(IF('Data Transformation'!$B$425:$B$8425='Bin Analysis'!$B4467,'Data Transformation'!$G$425:$G$8425),D4471))</f>
        <v/>
      </c>
      <c r="F4471" t="str">
        <f t="shared" ref="F4471:F4489" si="558">IF(ISLOGICAL(D4471),"",E4471-E4470)</f>
        <v/>
      </c>
      <c r="G4471">
        <f>Weighting!$H$7</f>
        <v>0</v>
      </c>
      <c r="H4471">
        <f t="array" ref="H4471">FREQUENCY(IF('Data Transformation'!$B$4:$B$8425=B4467,'Data Transformation'!$G$4:$G$8425),'Bin Analysis'!$B4471)</f>
        <v>3</v>
      </c>
      <c r="I4471">
        <f t="shared" ref="I4471:I4489" si="559">H4471-H4470</f>
        <v>2</v>
      </c>
      <c r="J4471">
        <f>IF(I4471=0,0,1)</f>
        <v>1</v>
      </c>
      <c r="K4471">
        <f>J4471*Weighting!$W$7</f>
        <v>2</v>
      </c>
      <c r="M4471" s="14"/>
    </row>
    <row r="4472" spans="1:25" x14ac:dyDescent="0.25">
      <c r="A4472" s="32">
        <f>IF(Weighting!$P$8&gt;0,B4472,"")</f>
        <v>0.58299999999999996</v>
      </c>
      <c r="B4472">
        <f>Weighting!$C$8</f>
        <v>0.58299999999999996</v>
      </c>
      <c r="C4472">
        <f>Weighting!$F$8</f>
        <v>0</v>
      </c>
      <c r="D4472" t="b">
        <f>IF(C4472=1,'Data Transformation'!$G$3+0.5*'Data Transformation'!$W$25,IF(C4473=1,D4473-'Data Transformation'!$W$25,FALSE))</f>
        <v>0</v>
      </c>
      <c r="E4472" t="str">
        <f t="array" ref="E4472">IF(ISLOGICAL(D4472),"",FREQUENCY(IF('Data Transformation'!$B$425:$B$8425='Bin Analysis'!$B4467,'Data Transformation'!$G$425:$G$8425),D4472))</f>
        <v/>
      </c>
      <c r="F4472" t="str">
        <f t="shared" si="558"/>
        <v/>
      </c>
      <c r="G4472">
        <f>Weighting!$H$8</f>
        <v>0</v>
      </c>
      <c r="H4472">
        <f t="array" ref="H4472">FREQUENCY(IF('Data Transformation'!$B$4:$B$8425=B4467,'Data Transformation'!$G$4:$G$8425),'Bin Analysis'!$B4472)</f>
        <v>4</v>
      </c>
      <c r="I4472">
        <f t="shared" si="559"/>
        <v>1</v>
      </c>
      <c r="J4472">
        <f t="shared" ref="J4472:J4489" si="560">IF(I4472=0,0,1)</f>
        <v>1</v>
      </c>
      <c r="K4472">
        <f>J4472*Weighting!$W$8</f>
        <v>3</v>
      </c>
      <c r="M4472" s="14"/>
    </row>
    <row r="4473" spans="1:25" x14ac:dyDescent="0.25">
      <c r="A4473" s="32">
        <f>IF(Weighting!$P$9&gt;0,B4473,"")</f>
        <v>0.71399999999999997</v>
      </c>
      <c r="B4473" s="50">
        <f>Weighting!$C$9</f>
        <v>0.71399999999999997</v>
      </c>
      <c r="C4473">
        <f>Weighting!$F$9</f>
        <v>0</v>
      </c>
      <c r="D4473" t="b">
        <f>IF(C4473=1,'Data Transformation'!$G$3+0.5*'Data Transformation'!$W$25,IF(C4474=1,D4474-'Data Transformation'!$W$25,FALSE))</f>
        <v>0</v>
      </c>
      <c r="E4473" t="str">
        <f t="array" ref="E4473">IF(ISLOGICAL(D4473),"",FREQUENCY(IF('Data Transformation'!$B$425:$B$8425='Bin Analysis'!$B4467,'Data Transformation'!$G$425:$G$8425),D4473))</f>
        <v/>
      </c>
      <c r="F4473" t="str">
        <f t="shared" si="558"/>
        <v/>
      </c>
      <c r="G4473">
        <f>Weighting!$H$9</f>
        <v>0</v>
      </c>
      <c r="H4473">
        <f t="array" ref="H4473">FREQUENCY(IF('Data Transformation'!$B$4:$B$8425=B4467,'Data Transformation'!$G$4:$G$8425),'Bin Analysis'!$B4473)</f>
        <v>5</v>
      </c>
      <c r="I4473">
        <f t="shared" si="559"/>
        <v>1</v>
      </c>
      <c r="J4473">
        <f t="shared" si="560"/>
        <v>1</v>
      </c>
      <c r="K4473">
        <f>J4473*Weighting!$W$9</f>
        <v>3</v>
      </c>
      <c r="M4473" s="14"/>
    </row>
    <row r="4474" spans="1:25" x14ac:dyDescent="0.25">
      <c r="A4474" s="32">
        <f>IF(Weighting!$P$10&gt;0,B4474,"")</f>
        <v>0.84499999999999997</v>
      </c>
      <c r="B4474">
        <f>Weighting!$C$10</f>
        <v>0.84499999999999997</v>
      </c>
      <c r="C4474">
        <f>Weighting!$F$10</f>
        <v>0</v>
      </c>
      <c r="D4474" t="b">
        <f>IF(C4474=1,'Data Transformation'!$G$3+0.5*'Data Transformation'!$W$25,IF(C4475=1,D4475-'Data Transformation'!$W$25,FALSE))</f>
        <v>0</v>
      </c>
      <c r="E4474" t="str">
        <f t="array" ref="E4474">IF(ISLOGICAL(D4474),"",FREQUENCY(IF('Data Transformation'!$B$425:$B$8425='Bin Analysis'!$B4467,'Data Transformation'!$G$425:$G$8425),D4474))</f>
        <v/>
      </c>
      <c r="F4474" t="str">
        <f t="shared" si="558"/>
        <v/>
      </c>
      <c r="G4474">
        <f>Weighting!$H$10</f>
        <v>0</v>
      </c>
      <c r="H4474">
        <f t="array" ref="H4474">FREQUENCY(IF('Data Transformation'!$B$4:$B$8425=B4467,'Data Transformation'!$G$4:$G$8425),'Bin Analysis'!$B4474)</f>
        <v>8</v>
      </c>
      <c r="I4474">
        <f t="shared" si="559"/>
        <v>3</v>
      </c>
      <c r="J4474">
        <f t="shared" si="560"/>
        <v>1</v>
      </c>
      <c r="K4474">
        <f>J4474*Weighting!$W$10</f>
        <v>3</v>
      </c>
      <c r="M4474" s="14"/>
    </row>
    <row r="4475" spans="1:25" x14ac:dyDescent="0.25">
      <c r="A4475" s="32">
        <f>IF(Weighting!$P$11&gt;0,B4475,"")</f>
        <v>0.97599999999999998</v>
      </c>
      <c r="B4475">
        <f>Weighting!$C$11</f>
        <v>0.97599999999999998</v>
      </c>
      <c r="C4475">
        <f>Weighting!$F$11</f>
        <v>0</v>
      </c>
      <c r="D4475">
        <f>IF(C4475=1,'Data Transformation'!$G$3+0.5*'Data Transformation'!$W$25,IF(C4476=1,D4476-'Data Transformation'!$W$25,FALSE))</f>
        <v>0.86899999999999999</v>
      </c>
      <c r="E4475">
        <f t="array" ref="E4475">IF(ISLOGICAL(D4475),"",FREQUENCY(IF('Data Transformation'!$B$425:$B$8425='Bin Analysis'!$B4467,'Data Transformation'!$G$425:$G$8425),D4475))</f>
        <v>9</v>
      </c>
      <c r="F4475" t="e">
        <f t="shared" si="558"/>
        <v>#VALUE!</v>
      </c>
      <c r="G4475">
        <f>Weighting!$H$11</f>
        <v>0</v>
      </c>
      <c r="H4475">
        <f t="array" ref="H4475">FREQUENCY(IF('Data Transformation'!$B$4:$B$8425=B4467,'Data Transformation'!$G$4:$G$8425),'Bin Analysis'!$B4475)</f>
        <v>15</v>
      </c>
      <c r="I4475">
        <f t="shared" si="559"/>
        <v>7</v>
      </c>
      <c r="J4475">
        <f t="shared" si="560"/>
        <v>1</v>
      </c>
      <c r="K4475">
        <f>J4475*Weighting!$W$11</f>
        <v>2</v>
      </c>
      <c r="M4475" s="14"/>
    </row>
    <row r="4476" spans="1:25" x14ac:dyDescent="0.25">
      <c r="A4476" s="32">
        <f>IF(Weighting!$P$12&gt;0,B4476,"")</f>
        <v>1.107</v>
      </c>
      <c r="B4476">
        <f>Weighting!$C$12</f>
        <v>1.107</v>
      </c>
      <c r="C4476">
        <f>Weighting!$F$12</f>
        <v>1</v>
      </c>
      <c r="D4476">
        <f>IF(C4476=1,'Data Transformation'!$G$3+0.5*'Data Transformation'!$W$25,IF(C4477=1,D4477-'Data Transformation'!$W$25,FALSE))</f>
        <v>1.131</v>
      </c>
      <c r="E4476">
        <f t="array" ref="E4476">IF(ISLOGICAL(D4476),"",FREQUENCY(IF('Data Transformation'!$B$425:$B$8425='Bin Analysis'!$B4467,'Data Transformation'!$G$425:$G$8425),D4476))</f>
        <v>18</v>
      </c>
      <c r="F4476">
        <f t="shared" si="558"/>
        <v>9</v>
      </c>
      <c r="G4476">
        <f>Weighting!$H$12</f>
        <v>0</v>
      </c>
      <c r="H4476">
        <f t="array" ref="H4476">FREQUENCY(IF('Data Transformation'!$B$4:$B$8425=B4467,'Data Transformation'!$G$4:$G$8425),'Bin Analysis'!$B4476)</f>
        <v>19</v>
      </c>
      <c r="I4476">
        <f t="shared" si="559"/>
        <v>4</v>
      </c>
      <c r="J4476">
        <f t="shared" si="560"/>
        <v>1</v>
      </c>
      <c r="K4476">
        <f>J4476*Weighting!$W$12</f>
        <v>1</v>
      </c>
      <c r="M4476" s="14"/>
    </row>
    <row r="4477" spans="1:25" x14ac:dyDescent="0.25">
      <c r="A4477" s="32">
        <f>IF(Weighting!$P$13&gt;0,B4477,"")</f>
        <v>1.238</v>
      </c>
      <c r="B4477">
        <f>Weighting!$C$13</f>
        <v>1.238</v>
      </c>
      <c r="C4477">
        <f>Weighting!$F$13</f>
        <v>0</v>
      </c>
      <c r="D4477" t="b">
        <f>IF(C4477=1,'Data Transformation'!$G$3+0.5*'Data Transformation'!$W$25,IF(C4478=1,D4478-'Data Transformation'!$W$25,FALSE))</f>
        <v>0</v>
      </c>
      <c r="E4477" t="str">
        <f t="array" ref="E4477">IF(ISLOGICAL(D4477),"",FREQUENCY(IF('Data Transformation'!$B$425:$B$8425='Bin Analysis'!$B4467,'Data Transformation'!$G$425:$G$8425),D4477))</f>
        <v/>
      </c>
      <c r="F4477" t="str">
        <f t="shared" si="558"/>
        <v/>
      </c>
      <c r="G4477">
        <f>Weighting!$H$13</f>
        <v>0</v>
      </c>
      <c r="H4477">
        <f t="array" ref="H4477">FREQUENCY(IF('Data Transformation'!$B$4:$B$8425=B4467,'Data Transformation'!$G$4:$G$8425),'Bin Analysis'!$B4477)</f>
        <v>20</v>
      </c>
      <c r="I4477">
        <f t="shared" si="559"/>
        <v>1</v>
      </c>
      <c r="J4477">
        <f t="shared" si="560"/>
        <v>1</v>
      </c>
      <c r="K4477">
        <f>J4477*Weighting!$W$13</f>
        <v>2</v>
      </c>
      <c r="M4477" s="14"/>
    </row>
    <row r="4478" spans="1:25" x14ac:dyDescent="0.25">
      <c r="A4478" s="32">
        <f>IF(Weighting!$P$14&gt;0,B4478,"")</f>
        <v>1.369</v>
      </c>
      <c r="B4478">
        <f>Weighting!$C$14</f>
        <v>1.369</v>
      </c>
      <c r="C4478">
        <f>Weighting!$F$14</f>
        <v>0</v>
      </c>
      <c r="D4478" t="b">
        <f>IF(C4478=1,'Data Transformation'!$G$3+0.5*'Data Transformation'!$W$25,IF(C4479=1,D4479-'Data Transformation'!$W$25,FALSE))</f>
        <v>0</v>
      </c>
      <c r="E4478" t="str">
        <f t="array" ref="E4478">IF(ISLOGICAL(D4478),"",FREQUENCY(IF('Data Transformation'!$B$425:$B$8425='Bin Analysis'!$B4467,'Data Transformation'!$G$425:$G$8425),D4478))</f>
        <v/>
      </c>
      <c r="F4478" t="str">
        <f t="shared" si="558"/>
        <v/>
      </c>
      <c r="G4478">
        <f>Weighting!$H$14</f>
        <v>0</v>
      </c>
      <c r="H4478">
        <f t="array" ref="H4478">FREQUENCY(IF('Data Transformation'!$B$4:$B$8425=B4467,'Data Transformation'!$G$4:$G$8425),'Bin Analysis'!$B4478)</f>
        <v>20</v>
      </c>
      <c r="I4478">
        <f t="shared" si="559"/>
        <v>0</v>
      </c>
      <c r="J4478">
        <f t="shared" si="560"/>
        <v>0</v>
      </c>
      <c r="K4478">
        <f>J4478*Weighting!$W$14</f>
        <v>0</v>
      </c>
      <c r="M4478" s="14"/>
    </row>
    <row r="4479" spans="1:25" x14ac:dyDescent="0.25">
      <c r="A4479" s="32">
        <f>IF(Weighting!$P$15&gt;0,B4479,"")</f>
        <v>1.5000009999999999</v>
      </c>
      <c r="B4479">
        <f>Weighting!$C$15</f>
        <v>1.5000009999999999</v>
      </c>
      <c r="C4479">
        <f>Weighting!$F$15</f>
        <v>0</v>
      </c>
      <c r="D4479" t="b">
        <f>IF(C4479=1,'Data Transformation'!$G$3+0.5*'Data Transformation'!$W$25,IF(C4480=1,D4480-'Data Transformation'!$W$25,FALSE))</f>
        <v>0</v>
      </c>
      <c r="E4479" t="str">
        <f t="array" ref="E4479">IF(ISLOGICAL(D4479),"",FREQUENCY(IF('Data Transformation'!$B$425:$B$8425='Bin Analysis'!$B4467,'Data Transformation'!$G$425:$G$8425),D4479))</f>
        <v/>
      </c>
      <c r="F4479" t="str">
        <f t="shared" si="558"/>
        <v/>
      </c>
      <c r="G4479">
        <f>Weighting!$H$15</f>
        <v>0</v>
      </c>
      <c r="H4479">
        <f t="array" ref="H4479">FREQUENCY(IF('Data Transformation'!$B$4:$B$8425=B4467,'Data Transformation'!$G$4:$G$8425),'Bin Analysis'!$B4479)</f>
        <v>20</v>
      </c>
      <c r="I4479">
        <f t="shared" si="559"/>
        <v>0</v>
      </c>
      <c r="J4479">
        <f t="shared" si="560"/>
        <v>0</v>
      </c>
      <c r="K4479">
        <f>J4479*Weighting!$W$15</f>
        <v>0</v>
      </c>
      <c r="M4479" s="14"/>
    </row>
    <row r="4480" spans="1:25" x14ac:dyDescent="0.25">
      <c r="A4480" s="32" t="str">
        <f>IF(Weighting!$P$16&gt;0,B4480,"")</f>
        <v/>
      </c>
      <c r="B4480">
        <f>Weighting!$C$16</f>
        <v>1.631</v>
      </c>
      <c r="C4480">
        <f>Weighting!$F$16</f>
        <v>0</v>
      </c>
      <c r="D4480" t="b">
        <f>IF(C4480=1,'Data Transformation'!$G$3+0.5*'Data Transformation'!$W$25,IF(C4481=1,D4481-'Data Transformation'!$W$25,FALSE))</f>
        <v>0</v>
      </c>
      <c r="E4480" t="str">
        <f t="array" ref="E4480">IF(ISLOGICAL(D4480),"",FREQUENCY(IF('Data Transformation'!$B$425:$B$8425='Bin Analysis'!$B4467,'Data Transformation'!$G$425:$G$8425),D4480))</f>
        <v/>
      </c>
      <c r="F4480" t="str">
        <f t="shared" si="558"/>
        <v/>
      </c>
      <c r="G4480">
        <f>Weighting!$H$16</f>
        <v>0</v>
      </c>
      <c r="H4480">
        <f t="array" ref="H4480">FREQUENCY(IF('Data Transformation'!$B$4:$B$8425=B4467,'Data Transformation'!$G$4:$G$8425),'Bin Analysis'!$B4480)</f>
        <v>20</v>
      </c>
      <c r="I4480">
        <f t="shared" si="559"/>
        <v>0</v>
      </c>
      <c r="J4480">
        <f t="shared" si="560"/>
        <v>0</v>
      </c>
      <c r="K4480">
        <f>J4480*Weighting!$W$16</f>
        <v>0</v>
      </c>
      <c r="M4480" s="14"/>
    </row>
    <row r="4481" spans="1:25" x14ac:dyDescent="0.25">
      <c r="A4481" s="32" t="str">
        <f>IF(Weighting!$P$17&gt;0,B4481,"")</f>
        <v/>
      </c>
      <c r="B4481">
        <f>Weighting!$C$17</f>
        <v>1.762</v>
      </c>
      <c r="C4481">
        <f>Weighting!$F$17</f>
        <v>0</v>
      </c>
      <c r="D4481" t="b">
        <f>IF(C4481=1,'Data Transformation'!$G$3+0.5*'Data Transformation'!$W$25,IF(C4482=1,D4482-'Data Transformation'!$W$25,FALSE))</f>
        <v>0</v>
      </c>
      <c r="E4481" t="str">
        <f t="array" ref="E4481">IF(ISLOGICAL(D4481),"",FREQUENCY(IF('Data Transformation'!$B$425:$B$8425='Bin Analysis'!$B4467,'Data Transformation'!$G$425:$G$8425),D4481))</f>
        <v/>
      </c>
      <c r="F4481" t="str">
        <f t="shared" si="558"/>
        <v/>
      </c>
      <c r="G4481">
        <f>Weighting!$H$17</f>
        <v>0</v>
      </c>
      <c r="H4481">
        <f t="array" ref="H4481">FREQUENCY(IF('Data Transformation'!$B$4:$B$8425=B4467,'Data Transformation'!$G$4:$G$8425),'Bin Analysis'!$B4481)</f>
        <v>20</v>
      </c>
      <c r="I4481">
        <f t="shared" si="559"/>
        <v>0</v>
      </c>
      <c r="J4481">
        <f t="shared" si="560"/>
        <v>0</v>
      </c>
      <c r="K4481">
        <f>J4481*Weighting!$W$17</f>
        <v>0</v>
      </c>
      <c r="M4481" s="14"/>
    </row>
    <row r="4482" spans="1:25" x14ac:dyDescent="0.25">
      <c r="A4482" s="32" t="str">
        <f>IF(Weighting!$P$18&gt;0,B4482,"")</f>
        <v/>
      </c>
      <c r="B4482">
        <f>Weighting!$C$18</f>
        <v>1.893</v>
      </c>
      <c r="C4482">
        <f>Weighting!$F$18</f>
        <v>0</v>
      </c>
      <c r="D4482" t="b">
        <f>IF(C4482=1,'Data Transformation'!$G$3+0.5*'Data Transformation'!$W$25,IF(C4483=1,D4483-'Data Transformation'!$W$25,FALSE))</f>
        <v>0</v>
      </c>
      <c r="E4482" t="str">
        <f t="array" ref="E4482">IF(ISLOGICAL(D4482),"",FREQUENCY(IF('Data Transformation'!$B$425:$B$8425='Bin Analysis'!$B4467,'Data Transformation'!$G$425:$G$8425),D4482))</f>
        <v/>
      </c>
      <c r="F4482" t="str">
        <f t="shared" si="558"/>
        <v/>
      </c>
      <c r="G4482">
        <f>Weighting!$H$18</f>
        <v>0</v>
      </c>
      <c r="H4482">
        <f t="array" ref="H4482">FREQUENCY(IF('Data Transformation'!$B$4:$B$8425=B4467,'Data Transformation'!$G$4:$G$8425),'Bin Analysis'!$B4482)</f>
        <v>20</v>
      </c>
      <c r="I4482">
        <f t="shared" si="559"/>
        <v>0</v>
      </c>
      <c r="J4482">
        <f t="shared" si="560"/>
        <v>0</v>
      </c>
      <c r="K4482">
        <f>J4482*Weighting!$W$18</f>
        <v>0</v>
      </c>
      <c r="M4482" s="14"/>
    </row>
    <row r="4483" spans="1:25" x14ac:dyDescent="0.25">
      <c r="A4483" s="32" t="str">
        <f>IF(Weighting!$P$19&gt;0,B4483,"")</f>
        <v/>
      </c>
      <c r="B4483">
        <f>Weighting!$C$19</f>
        <v>2.024</v>
      </c>
      <c r="C4483">
        <f>Weighting!$F$19</f>
        <v>0</v>
      </c>
      <c r="D4483" t="b">
        <f>IF(C4483=1,'Data Transformation'!$G$3+0.5*'Data Transformation'!$W$25,IF(C4484=1,D4484-'Data Transformation'!$W$25,FALSE))</f>
        <v>0</v>
      </c>
      <c r="E4483" t="str">
        <f t="array" ref="E4483">IF(ISLOGICAL(D4483),"",FREQUENCY(IF('Data Transformation'!$B$425:$B$8425='Bin Analysis'!$B4467,'Data Transformation'!$G$425:$G$8425),D4483))</f>
        <v/>
      </c>
      <c r="F4483" t="str">
        <f t="shared" si="558"/>
        <v/>
      </c>
      <c r="G4483">
        <f>Weighting!$H$19</f>
        <v>0</v>
      </c>
      <c r="H4483">
        <f t="array" ref="H4483">FREQUENCY(IF('Data Transformation'!$B$4:$B$8425=B4467,'Data Transformation'!$G$4:$G$8425),'Bin Analysis'!$B4483)</f>
        <v>20</v>
      </c>
      <c r="I4483">
        <f t="shared" si="559"/>
        <v>0</v>
      </c>
      <c r="J4483">
        <f t="shared" si="560"/>
        <v>0</v>
      </c>
      <c r="K4483">
        <f>J4483*Weighting!$W$19</f>
        <v>0</v>
      </c>
      <c r="M4483" s="14"/>
    </row>
    <row r="4484" spans="1:25" x14ac:dyDescent="0.25">
      <c r="A4484" s="32" t="str">
        <f>IF(Weighting!$P$20&gt;0,B4484,"")</f>
        <v/>
      </c>
      <c r="B4484">
        <f>Weighting!$C$20</f>
        <v>2.1550000000000002</v>
      </c>
      <c r="C4484">
        <f>Weighting!$F$20</f>
        <v>0</v>
      </c>
      <c r="D4484" t="b">
        <f>IF(C4484=1,'Data Transformation'!$G$3+0.5*'Data Transformation'!$W$25,IF(C4485=1,D4485-'Data Transformation'!$W$25,FALSE))</f>
        <v>0</v>
      </c>
      <c r="E4484" t="str">
        <f t="array" ref="E4484">IF(ISLOGICAL(D4484),"",FREQUENCY(IF('Data Transformation'!$B$425:$B$8425='Bin Analysis'!$B4467,'Data Transformation'!$G$425:$G$8425),D4484))</f>
        <v/>
      </c>
      <c r="F4484" t="str">
        <f t="shared" si="558"/>
        <v/>
      </c>
      <c r="G4484">
        <f>Weighting!$H$20</f>
        <v>0</v>
      </c>
      <c r="H4484">
        <f t="array" ref="H4484">FREQUENCY(IF('Data Transformation'!$B$4:$B$8425=B4467,'Data Transformation'!$G$4:$G$8425),'Bin Analysis'!$B4484)</f>
        <v>20</v>
      </c>
      <c r="I4484">
        <f t="shared" si="559"/>
        <v>0</v>
      </c>
      <c r="J4484">
        <f t="shared" si="560"/>
        <v>0</v>
      </c>
      <c r="K4484">
        <f>J4484*Weighting!$W$20</f>
        <v>0</v>
      </c>
      <c r="M4484" s="14"/>
    </row>
    <row r="4485" spans="1:25" x14ac:dyDescent="0.25">
      <c r="A4485" s="32" t="str">
        <f>IF(Weighting!$P$21&gt;0,B4485,"")</f>
        <v/>
      </c>
      <c r="B4485">
        <f>Weighting!$C$21</f>
        <v>2.2860000000000005</v>
      </c>
      <c r="C4485">
        <f>Weighting!$F$21</f>
        <v>0</v>
      </c>
      <c r="D4485" t="b">
        <f>IF(C4485=1,'Data Transformation'!$G$3+0.5*'Data Transformation'!$W$25,IF(C4486=1,D4486-'Data Transformation'!$W$25,FALSE))</f>
        <v>0</v>
      </c>
      <c r="E4485" t="str">
        <f t="array" ref="E4485">IF(ISLOGICAL(D4485),"",FREQUENCY(IF('Data Transformation'!$B$425:$B$8425='Bin Analysis'!$B4467,'Data Transformation'!$G$425:$G$8425),D4485))</f>
        <v/>
      </c>
      <c r="F4485" t="str">
        <f t="shared" si="558"/>
        <v/>
      </c>
      <c r="G4485">
        <f>Weighting!$H$21</f>
        <v>0</v>
      </c>
      <c r="H4485">
        <f t="array" ref="H4485">FREQUENCY(IF('Data Transformation'!$B$4:$B$8425=B4467,'Data Transformation'!$G$4:$G$8425),'Bin Analysis'!$B4485)</f>
        <v>20</v>
      </c>
      <c r="I4485">
        <f t="shared" si="559"/>
        <v>0</v>
      </c>
      <c r="J4485">
        <f t="shared" si="560"/>
        <v>0</v>
      </c>
      <c r="K4485">
        <f>J4485*Weighting!$W$21</f>
        <v>0</v>
      </c>
      <c r="M4485" s="14"/>
    </row>
    <row r="4486" spans="1:25" x14ac:dyDescent="0.25">
      <c r="A4486" s="32" t="str">
        <f>IF(Weighting!$P$22&gt;0,B4486,"")</f>
        <v/>
      </c>
      <c r="B4486">
        <f>Weighting!$C$22</f>
        <v>2.4170000000000007</v>
      </c>
      <c r="C4486">
        <f>Weighting!$F$22</f>
        <v>0</v>
      </c>
      <c r="D4486" t="b">
        <f>IF(C4486=1,'Data Transformation'!$G$3+0.5*'Data Transformation'!$W$25,IF(C4487=1,D4487-'Data Transformation'!$W$25,FALSE))</f>
        <v>0</v>
      </c>
      <c r="E4486" t="str">
        <f t="array" ref="E4486">IF(ISLOGICAL(D4486),"",FREQUENCY(IF('Data Transformation'!$B$425:$B$8425='Bin Analysis'!$B4467,'Data Transformation'!$G$425:$G$8425),D4486))</f>
        <v/>
      </c>
      <c r="F4486" t="str">
        <f t="shared" si="558"/>
        <v/>
      </c>
      <c r="G4486">
        <f>Weighting!$H$22</f>
        <v>0</v>
      </c>
      <c r="H4486">
        <f t="array" ref="H4486">FREQUENCY(IF('Data Transformation'!$B$4:$B$8425=B4467,'Data Transformation'!$G$4:$G$8425),'Bin Analysis'!$B4486)</f>
        <v>20</v>
      </c>
      <c r="I4486">
        <f t="shared" si="559"/>
        <v>0</v>
      </c>
      <c r="J4486">
        <f t="shared" si="560"/>
        <v>0</v>
      </c>
      <c r="K4486">
        <f>J4486*Weighting!$W$22</f>
        <v>0</v>
      </c>
      <c r="M4486" s="14"/>
    </row>
    <row r="4487" spans="1:25" x14ac:dyDescent="0.25">
      <c r="A4487" s="32" t="str">
        <f>IF(Weighting!$P$23&gt;0,B4487,"")</f>
        <v/>
      </c>
      <c r="B4487">
        <f>Weighting!$C$23</f>
        <v>2.5480000000000009</v>
      </c>
      <c r="C4487">
        <f>Weighting!$F$23</f>
        <v>0</v>
      </c>
      <c r="D4487" t="b">
        <f>IF(C4487=1,'Data Transformation'!$G$3+0.5*'Data Transformation'!$W$25,IF(C4488=1,D4488-'Data Transformation'!$W$25,FALSE))</f>
        <v>0</v>
      </c>
      <c r="E4487" t="str">
        <f t="array" ref="E4487">IF(ISLOGICAL(D4487),"",FREQUENCY(IF('Data Transformation'!$B$425:$B$8425='Bin Analysis'!$B4467,'Data Transformation'!$G$425:$G$8425),D4487))</f>
        <v/>
      </c>
      <c r="F4487" t="str">
        <f t="shared" si="558"/>
        <v/>
      </c>
      <c r="G4487">
        <f>Weighting!$H$23</f>
        <v>0</v>
      </c>
      <c r="H4487">
        <f t="array" ref="H4487">FREQUENCY(IF('Data Transformation'!$B$4:$B$8425=B4467,'Data Transformation'!$G$4:$G$8425),'Bin Analysis'!$B4487)</f>
        <v>20</v>
      </c>
      <c r="I4487">
        <f t="shared" si="559"/>
        <v>0</v>
      </c>
      <c r="J4487">
        <f t="shared" si="560"/>
        <v>0</v>
      </c>
      <c r="K4487">
        <f>J4487*Weighting!$W$23</f>
        <v>0</v>
      </c>
      <c r="M4487" s="14"/>
    </row>
    <row r="4488" spans="1:25" x14ac:dyDescent="0.25">
      <c r="A4488" s="32" t="str">
        <f>IF(Weighting!$P$24&gt;0,B4488,"")</f>
        <v/>
      </c>
      <c r="B4488">
        <f>Weighting!$C$24</f>
        <v>2.6790000000000012</v>
      </c>
      <c r="C4488">
        <f>Weighting!$F$24</f>
        <v>0</v>
      </c>
      <c r="D4488" t="b">
        <f>IF(C4488=1,'Data Transformation'!$G$3+0.5*'Data Transformation'!$W$25,IF(C4489=1,D4489-'Data Transformation'!$W$25,FALSE))</f>
        <v>0</v>
      </c>
      <c r="E4488" t="str">
        <f t="array" ref="E4488">IF(ISLOGICAL(D4488),"",FREQUENCY(IF('Data Transformation'!$B$425:$B$8425='Bin Analysis'!$B4467,'Data Transformation'!$G$425:$G$8425),D4488))</f>
        <v/>
      </c>
      <c r="F4488" t="str">
        <f t="shared" si="558"/>
        <v/>
      </c>
      <c r="G4488">
        <f>Weighting!$H$24</f>
        <v>0</v>
      </c>
      <c r="H4488">
        <f t="array" ref="H4488">FREQUENCY(IF('Data Transformation'!$B$4:$B$8425=B4467,'Data Transformation'!$G$4:$G$8425),'Bin Analysis'!$B4488)</f>
        <v>20</v>
      </c>
      <c r="I4488">
        <f t="shared" si="559"/>
        <v>0</v>
      </c>
      <c r="J4488">
        <f t="shared" si="560"/>
        <v>0</v>
      </c>
      <c r="K4488">
        <f>J4488*Weighting!$W$24</f>
        <v>0</v>
      </c>
      <c r="M4488" s="14"/>
    </row>
    <row r="4489" spans="1:25" x14ac:dyDescent="0.25">
      <c r="A4489" s="32" t="str">
        <f>IF(Weighting!$P$25&gt;0,B4489,"")</f>
        <v/>
      </c>
      <c r="B4489">
        <f>Weighting!$C$25</f>
        <v>2.8100000000000014</v>
      </c>
      <c r="C4489">
        <f>Weighting!$F$25</f>
        <v>0</v>
      </c>
      <c r="D4489" t="b">
        <f>IF(C4489=1,'Data Transformation'!$G$3+0.5*'Data Transformation'!$W$25,IF(C4490=1,D4490-'Data Transformation'!$W$25,FALSE))</f>
        <v>0</v>
      </c>
      <c r="E4489" t="str">
        <f t="array" ref="E4489">IF(ISLOGICAL(D4489),"",FREQUENCY(IF('Data Transformation'!$B$425:$B$8425='Bin Analysis'!$B4467,'Data Transformation'!$G$425:$G$8425),D4489))</f>
        <v/>
      </c>
      <c r="F4489" t="str">
        <f t="shared" si="558"/>
        <v/>
      </c>
      <c r="G4489">
        <f>Weighting!$H$25</f>
        <v>0</v>
      </c>
      <c r="H4489">
        <f t="array" ref="H4489">FREQUENCY(IF('Data Transformation'!$B$4:$B$8425=B4467,'Data Transformation'!$G$4:$G$8425),'Bin Analysis'!$B4489)</f>
        <v>20</v>
      </c>
      <c r="I4489">
        <f t="shared" si="559"/>
        <v>0</v>
      </c>
      <c r="J4489">
        <f t="shared" si="560"/>
        <v>0</v>
      </c>
      <c r="K4489">
        <f>J4489*Weighting!$W$25</f>
        <v>0</v>
      </c>
      <c r="M4489" s="14"/>
    </row>
    <row r="4490" spans="1:25" x14ac:dyDescent="0.25">
      <c r="O4490"/>
      <c r="P4490"/>
      <c r="Q4490"/>
      <c r="R4490"/>
    </row>
    <row r="4491" spans="1:25" ht="23.25" x14ac:dyDescent="0.35">
      <c r="A4491" s="21" t="s">
        <v>0</v>
      </c>
      <c r="B4491" s="21">
        <f>IFERROR(VLOOKUP(C4491,'Data Transformation'!$L$6:$M$426,2,FALSE),"")</f>
        <v>187</v>
      </c>
      <c r="C4491" s="21">
        <f>C4467+1</f>
        <v>187</v>
      </c>
      <c r="D4491" s="21"/>
      <c r="E4491" s="21"/>
      <c r="F4491" s="21"/>
      <c r="G4491" s="21"/>
      <c r="H4491" s="22"/>
      <c r="I4491" s="22"/>
      <c r="J4491" s="22"/>
      <c r="K4491" s="21"/>
      <c r="L4491" s="21">
        <f>B4491</f>
        <v>187</v>
      </c>
      <c r="M4491" s="23">
        <f>INDEX('Data Transformation'!$O$4:$O$424,MATCH($B4491,'Data Transformation'!$M$4:$M$424,0),MATCH($M$2,'Data Transformation'!$O$3,0))</f>
        <v>13</v>
      </c>
      <c r="N4491" s="27">
        <f>IF('Input and Summary Results'!$J$16="minimum",'Bin Analysis'!X4492/(M4491-1),'Bin Analysis'!Y4491/('Bin Analysis'!M4491-1))</f>
        <v>0</v>
      </c>
      <c r="O4491" s="27">
        <f>IF(M4491=FALSE,NA(),(VLOOKUP(1,C4494:K4513,4,FALSE))/(M4491-1))</f>
        <v>8.3333333333333329E-2</v>
      </c>
      <c r="P4491" s="27">
        <f>IF(M4491=FALSE,NA(),SUM(J4494:J4513)/Weighting!$S$5)</f>
        <v>0.6</v>
      </c>
      <c r="Q4491" s="27">
        <f>IF(M4491=FALSE,NA(),SUM(K4494:K4513)/Weighting!$S$6)</f>
        <v>0.56521739130434778</v>
      </c>
      <c r="R4491" s="27">
        <f>IF(M4491=FALSE,NA(),(VLOOKUP(1,G4494:K4513,3,FALSE))/(M4491-1))</f>
        <v>0.25</v>
      </c>
      <c r="S4491" s="22" t="str">
        <f>IF(M4491=FALSE,NA(),IF(SUM(J4494:J4513)=2,"yes","no"))</f>
        <v>no</v>
      </c>
      <c r="X4491" s="2" cm="2">
        <f t="array" ref="X4491:X4492">FREQUENCY(IF('Data Transformation'!$B$425:$B$6424='Bin Analysis'!L4491,'Data Transformation'!$G$425:$G$6424),'Data Transformation'!$U$11)</f>
        <v>12</v>
      </c>
      <c r="Y4491" s="2" cm="2">
        <f t="array" ref="Y4491:Y4492">FREQUENCY(IF('Data Transformation'!$B$425:$B$6424='Bin Analysis'!L4491,'Data Transformation'!$G$425:$G$6424),'Data Transformation'!$U$12)</f>
        <v>11</v>
      </c>
    </row>
    <row r="4492" spans="1:25" x14ac:dyDescent="0.25">
      <c r="A4492" s="14" t="s">
        <v>66</v>
      </c>
      <c r="B4492" t="s">
        <v>47</v>
      </c>
      <c r="C4492" t="s">
        <v>5</v>
      </c>
      <c r="D4492" t="s">
        <v>99</v>
      </c>
      <c r="E4492" t="s">
        <v>100</v>
      </c>
      <c r="F4492" t="s">
        <v>101</v>
      </c>
      <c r="G4492" t="s">
        <v>69</v>
      </c>
      <c r="H4492" t="s">
        <v>31</v>
      </c>
      <c r="I4492" t="s">
        <v>32</v>
      </c>
      <c r="J4492" t="s">
        <v>46</v>
      </c>
      <c r="K4492" s="14" t="s">
        <v>45</v>
      </c>
      <c r="M4492" s="14"/>
      <c r="X4492" s="2">
        <v>0</v>
      </c>
      <c r="Y4492" s="2">
        <v>1</v>
      </c>
    </row>
    <row r="4493" spans="1:25" x14ac:dyDescent="0.25">
      <c r="A4493" s="32"/>
      <c r="D4493" t="b">
        <f>IF(C4493=1,'Data Transformation'!$G$3+0.5*'Data Transformation'!$W$25,IF(C4494=1,D4494-'Data Transformation'!$W$25,FALSE))</f>
        <v>0</v>
      </c>
      <c r="E4493" t="str">
        <f t="array" ref="E4493">IF(ISLOGICAL(D4493),"",FREQUENCY(IF('Data Transformation'!$B$425:$B$8425='Bin Analysis'!$B4491,'Data Transformation'!$G$425:$G$8425),D4493))</f>
        <v/>
      </c>
      <c r="F4493" t="str">
        <f>IF(ISLOGICAL(D4493),"",E4493-E4492)</f>
        <v/>
      </c>
      <c r="M4493" s="14"/>
    </row>
    <row r="4494" spans="1:25" x14ac:dyDescent="0.25">
      <c r="A4494" s="32">
        <f>IF(Weighting!$P$6&gt;0,B4494,"")</f>
        <v>0.32100000000000001</v>
      </c>
      <c r="B4494">
        <f>Weighting!$C$6</f>
        <v>0.32100000000000001</v>
      </c>
      <c r="C4494">
        <f>Weighting!$F$6</f>
        <v>0</v>
      </c>
      <c r="D4494" t="b">
        <f>IF(C4494=1,'Data Transformation'!$G$3+0.5*'Data Transformation'!$W$25,IF(C4495=1,D4495-'Data Transformation'!$W$25,FALSE))</f>
        <v>0</v>
      </c>
      <c r="E4494" t="str">
        <f t="array" ref="E4494">IF(ISLOGICAL(D4494),"",FREQUENCY(IF('Data Transformation'!$B$425:$B$8425='Bin Analysis'!$B4491,'Data Transformation'!$G$425:$G$8425),D4494))</f>
        <v/>
      </c>
      <c r="F4494" t="str">
        <f>IF(ISLOGICAL(D4494),"",E4494-E4493)</f>
        <v/>
      </c>
      <c r="G4494">
        <f>Weighting!$H$6</f>
        <v>1</v>
      </c>
      <c r="H4494">
        <f t="array" ref="H4494">FREQUENCY(IF('Data Transformation'!$B$4:$B$8425=B4491,'Data Transformation'!$G$4:$G$8425),'Bin Analysis'!$B4494)</f>
        <v>3</v>
      </c>
      <c r="I4494">
        <f>H4494-H4493</f>
        <v>3</v>
      </c>
      <c r="J4494">
        <f>IF(I4494=0,0,1)</f>
        <v>1</v>
      </c>
      <c r="K4494">
        <f>J4494*Weighting!$W$6</f>
        <v>1</v>
      </c>
      <c r="M4494" s="14"/>
    </row>
    <row r="4495" spans="1:25" x14ac:dyDescent="0.25">
      <c r="A4495" s="32">
        <f>IF(Weighting!$P$7&gt;0,B4495,"")</f>
        <v>0.45200000000000001</v>
      </c>
      <c r="B4495">
        <f>Weighting!$C$7</f>
        <v>0.45200000000000001</v>
      </c>
      <c r="C4495">
        <f>Weighting!$F$7</f>
        <v>0</v>
      </c>
      <c r="D4495" t="b">
        <f>IF(C4495=1,'Data Transformation'!$G$3+0.5*'Data Transformation'!$W$25,IF(C4496=1,D4496-'Data Transformation'!$W$25,FALSE))</f>
        <v>0</v>
      </c>
      <c r="E4495" t="str">
        <f t="array" ref="E4495">IF(ISLOGICAL(D4495),"",FREQUENCY(IF('Data Transformation'!$B$425:$B$8425='Bin Analysis'!$B4491,'Data Transformation'!$G$425:$G$8425),D4495))</f>
        <v/>
      </c>
      <c r="F4495" t="str">
        <f t="shared" ref="F4495:F4513" si="561">IF(ISLOGICAL(D4495),"",E4495-E4494)</f>
        <v/>
      </c>
      <c r="G4495">
        <f>Weighting!$H$7</f>
        <v>0</v>
      </c>
      <c r="H4495">
        <f t="array" ref="H4495">FREQUENCY(IF('Data Transformation'!$B$4:$B$8425=B4491,'Data Transformation'!$G$4:$G$8425),'Bin Analysis'!$B4495)</f>
        <v>4</v>
      </c>
      <c r="I4495">
        <f t="shared" ref="I4495:I4513" si="562">H4495-H4494</f>
        <v>1</v>
      </c>
      <c r="J4495">
        <f>IF(I4495=0,0,1)</f>
        <v>1</v>
      </c>
      <c r="K4495">
        <f>J4495*Weighting!$W$7</f>
        <v>2</v>
      </c>
      <c r="M4495" s="14"/>
    </row>
    <row r="4496" spans="1:25" x14ac:dyDescent="0.25">
      <c r="A4496" s="32">
        <f>IF(Weighting!$P$8&gt;0,B4496,"")</f>
        <v>0.58299999999999996</v>
      </c>
      <c r="B4496">
        <f>Weighting!$C$8</f>
        <v>0.58299999999999996</v>
      </c>
      <c r="C4496">
        <f>Weighting!$F$8</f>
        <v>0</v>
      </c>
      <c r="D4496" t="b">
        <f>IF(C4496=1,'Data Transformation'!$G$3+0.5*'Data Transformation'!$W$25,IF(C4497=1,D4497-'Data Transformation'!$W$25,FALSE))</f>
        <v>0</v>
      </c>
      <c r="E4496" t="str">
        <f t="array" ref="E4496">IF(ISLOGICAL(D4496),"",FREQUENCY(IF('Data Transformation'!$B$425:$B$8425='Bin Analysis'!$B4491,'Data Transformation'!$G$425:$G$8425),D4496))</f>
        <v/>
      </c>
      <c r="F4496" t="str">
        <f t="shared" si="561"/>
        <v/>
      </c>
      <c r="G4496">
        <f>Weighting!$H$8</f>
        <v>0</v>
      </c>
      <c r="H4496">
        <f t="array" ref="H4496">FREQUENCY(IF('Data Transformation'!$B$4:$B$8425=B4491,'Data Transformation'!$G$4:$G$8425),'Bin Analysis'!$B4496)</f>
        <v>7</v>
      </c>
      <c r="I4496">
        <f t="shared" si="562"/>
        <v>3</v>
      </c>
      <c r="J4496">
        <f t="shared" ref="J4496:J4513" si="563">IF(I4496=0,0,1)</f>
        <v>1</v>
      </c>
      <c r="K4496">
        <f>J4496*Weighting!$W$8</f>
        <v>3</v>
      </c>
      <c r="M4496" s="14"/>
    </row>
    <row r="4497" spans="1:13" x14ac:dyDescent="0.25">
      <c r="A4497" s="32">
        <f>IF(Weighting!$P$9&gt;0,B4497,"")</f>
        <v>0.71399999999999997</v>
      </c>
      <c r="B4497" s="50">
        <f>Weighting!$C$9</f>
        <v>0.71399999999999997</v>
      </c>
      <c r="C4497">
        <f>Weighting!$F$9</f>
        <v>0</v>
      </c>
      <c r="D4497" t="b">
        <f>IF(C4497=1,'Data Transformation'!$G$3+0.5*'Data Transformation'!$W$25,IF(C4498=1,D4498-'Data Transformation'!$W$25,FALSE))</f>
        <v>0</v>
      </c>
      <c r="E4497" t="str">
        <f t="array" ref="E4497">IF(ISLOGICAL(D4497),"",FREQUENCY(IF('Data Transformation'!$B$425:$B$8425='Bin Analysis'!$B4491,'Data Transformation'!$G$425:$G$8425),D4497))</f>
        <v/>
      </c>
      <c r="F4497" t="str">
        <f t="shared" si="561"/>
        <v/>
      </c>
      <c r="G4497">
        <f>Weighting!$H$9</f>
        <v>0</v>
      </c>
      <c r="H4497">
        <f t="array" ref="H4497">FREQUENCY(IF('Data Transformation'!$B$4:$B$8425=B4491,'Data Transformation'!$G$4:$G$8425),'Bin Analysis'!$B4497)</f>
        <v>10</v>
      </c>
      <c r="I4497">
        <f t="shared" si="562"/>
        <v>3</v>
      </c>
      <c r="J4497">
        <f t="shared" si="563"/>
        <v>1</v>
      </c>
      <c r="K4497">
        <f>J4497*Weighting!$W$9</f>
        <v>3</v>
      </c>
      <c r="M4497" s="14"/>
    </row>
    <row r="4498" spans="1:13" x14ac:dyDescent="0.25">
      <c r="A4498" s="32">
        <f>IF(Weighting!$P$10&gt;0,B4498,"")</f>
        <v>0.84499999999999997</v>
      </c>
      <c r="B4498">
        <f>Weighting!$C$10</f>
        <v>0.84499999999999997</v>
      </c>
      <c r="C4498">
        <f>Weighting!$F$10</f>
        <v>0</v>
      </c>
      <c r="D4498" t="b">
        <f>IF(C4498=1,'Data Transformation'!$G$3+0.5*'Data Transformation'!$W$25,IF(C4499=1,D4499-'Data Transformation'!$W$25,FALSE))</f>
        <v>0</v>
      </c>
      <c r="E4498" t="str">
        <f t="array" ref="E4498">IF(ISLOGICAL(D4498),"",FREQUENCY(IF('Data Transformation'!$B$425:$B$8425='Bin Analysis'!$B4491,'Data Transformation'!$G$425:$G$8425),D4498))</f>
        <v/>
      </c>
      <c r="F4498" t="str">
        <f t="shared" si="561"/>
        <v/>
      </c>
      <c r="G4498">
        <f>Weighting!$H$10</f>
        <v>0</v>
      </c>
      <c r="H4498">
        <f t="array" ref="H4498">FREQUENCY(IF('Data Transformation'!$B$4:$B$8425=B4491,'Data Transformation'!$G$4:$G$8425),'Bin Analysis'!$B4498)</f>
        <v>11</v>
      </c>
      <c r="I4498">
        <f t="shared" si="562"/>
        <v>1</v>
      </c>
      <c r="J4498">
        <f t="shared" si="563"/>
        <v>1</v>
      </c>
      <c r="K4498">
        <f>J4498*Weighting!$W$10</f>
        <v>3</v>
      </c>
      <c r="M4498" s="14"/>
    </row>
    <row r="4499" spans="1:13" x14ac:dyDescent="0.25">
      <c r="A4499" s="32">
        <f>IF(Weighting!$P$11&gt;0,B4499,"")</f>
        <v>0.97599999999999998</v>
      </c>
      <c r="B4499">
        <f>Weighting!$C$11</f>
        <v>0.97599999999999998</v>
      </c>
      <c r="C4499">
        <f>Weighting!$F$11</f>
        <v>0</v>
      </c>
      <c r="D4499">
        <f>IF(C4499=1,'Data Transformation'!$G$3+0.5*'Data Transformation'!$W$25,IF(C4500=1,D4500-'Data Transformation'!$W$25,FALSE))</f>
        <v>0.86899999999999999</v>
      </c>
      <c r="E4499">
        <f t="array" ref="E4499">IF(ISLOGICAL(D4499),"",FREQUENCY(IF('Data Transformation'!$B$425:$B$8425='Bin Analysis'!$B4491,'Data Transformation'!$G$425:$G$8425),D4499))</f>
        <v>11</v>
      </c>
      <c r="F4499" t="e">
        <f t="shared" si="561"/>
        <v>#VALUE!</v>
      </c>
      <c r="G4499">
        <f>Weighting!$H$11</f>
        <v>0</v>
      </c>
      <c r="H4499">
        <f t="array" ref="H4499">FREQUENCY(IF('Data Transformation'!$B$4:$B$8425=B4491,'Data Transformation'!$G$4:$G$8425),'Bin Analysis'!$B4499)</f>
        <v>11</v>
      </c>
      <c r="I4499">
        <f t="shared" si="562"/>
        <v>0</v>
      </c>
      <c r="J4499">
        <f t="shared" si="563"/>
        <v>0</v>
      </c>
      <c r="K4499">
        <f>J4499*Weighting!$W$11</f>
        <v>0</v>
      </c>
      <c r="M4499" s="14"/>
    </row>
    <row r="4500" spans="1:13" x14ac:dyDescent="0.25">
      <c r="A4500" s="32">
        <f>IF(Weighting!$P$12&gt;0,B4500,"")</f>
        <v>1.107</v>
      </c>
      <c r="B4500">
        <f>Weighting!$C$12</f>
        <v>1.107</v>
      </c>
      <c r="C4500">
        <f>Weighting!$F$12</f>
        <v>1</v>
      </c>
      <c r="D4500">
        <f>IF(C4500=1,'Data Transformation'!$G$3+0.5*'Data Transformation'!$W$25,IF(C4501=1,D4501-'Data Transformation'!$W$25,FALSE))</f>
        <v>1.131</v>
      </c>
      <c r="E4500">
        <f t="array" ref="E4500">IF(ISLOGICAL(D4500),"",FREQUENCY(IF('Data Transformation'!$B$425:$B$8425='Bin Analysis'!$B4491,'Data Transformation'!$G$425:$G$8425),D4500))</f>
        <v>12</v>
      </c>
      <c r="F4500">
        <f t="shared" si="561"/>
        <v>1</v>
      </c>
      <c r="G4500">
        <f>Weighting!$H$12</f>
        <v>0</v>
      </c>
      <c r="H4500">
        <f t="array" ref="H4500">FREQUENCY(IF('Data Transformation'!$B$4:$B$8425=B4491,'Data Transformation'!$G$4:$G$8425),'Bin Analysis'!$B4500)</f>
        <v>13</v>
      </c>
      <c r="I4500">
        <f t="shared" si="562"/>
        <v>2</v>
      </c>
      <c r="J4500">
        <f t="shared" si="563"/>
        <v>1</v>
      </c>
      <c r="K4500">
        <f>J4500*Weighting!$W$12</f>
        <v>1</v>
      </c>
      <c r="M4500" s="14"/>
    </row>
    <row r="4501" spans="1:13" x14ac:dyDescent="0.25">
      <c r="A4501" s="32">
        <f>IF(Weighting!$P$13&gt;0,B4501,"")</f>
        <v>1.238</v>
      </c>
      <c r="B4501">
        <f>Weighting!$C$13</f>
        <v>1.238</v>
      </c>
      <c r="C4501">
        <f>Weighting!$F$13</f>
        <v>0</v>
      </c>
      <c r="D4501" t="b">
        <f>IF(C4501=1,'Data Transformation'!$G$3+0.5*'Data Transformation'!$W$25,IF(C4502=1,D4502-'Data Transformation'!$W$25,FALSE))</f>
        <v>0</v>
      </c>
      <c r="E4501" t="str">
        <f t="array" ref="E4501">IF(ISLOGICAL(D4501),"",FREQUENCY(IF('Data Transformation'!$B$425:$B$8425='Bin Analysis'!$B4491,'Data Transformation'!$G$425:$G$8425),D4501))</f>
        <v/>
      </c>
      <c r="F4501" t="str">
        <f t="shared" si="561"/>
        <v/>
      </c>
      <c r="G4501">
        <f>Weighting!$H$13</f>
        <v>0</v>
      </c>
      <c r="H4501">
        <f t="array" ref="H4501">FREQUENCY(IF('Data Transformation'!$B$4:$B$8425=B4491,'Data Transformation'!$G$4:$G$8425),'Bin Analysis'!$B4501)</f>
        <v>13</v>
      </c>
      <c r="I4501">
        <f t="shared" si="562"/>
        <v>0</v>
      </c>
      <c r="J4501">
        <f t="shared" si="563"/>
        <v>0</v>
      </c>
      <c r="K4501">
        <f>J4501*Weighting!$W$13</f>
        <v>0</v>
      </c>
      <c r="M4501" s="14"/>
    </row>
    <row r="4502" spans="1:13" x14ac:dyDescent="0.25">
      <c r="A4502" s="32">
        <f>IF(Weighting!$P$14&gt;0,B4502,"")</f>
        <v>1.369</v>
      </c>
      <c r="B4502">
        <f>Weighting!$C$14</f>
        <v>1.369</v>
      </c>
      <c r="C4502">
        <f>Weighting!$F$14</f>
        <v>0</v>
      </c>
      <c r="D4502" t="b">
        <f>IF(C4502=1,'Data Transformation'!$G$3+0.5*'Data Transformation'!$W$25,IF(C4503=1,D4503-'Data Transformation'!$W$25,FALSE))</f>
        <v>0</v>
      </c>
      <c r="E4502" t="str">
        <f t="array" ref="E4502">IF(ISLOGICAL(D4502),"",FREQUENCY(IF('Data Transformation'!$B$425:$B$8425='Bin Analysis'!$B4491,'Data Transformation'!$G$425:$G$8425),D4502))</f>
        <v/>
      </c>
      <c r="F4502" t="str">
        <f t="shared" si="561"/>
        <v/>
      </c>
      <c r="G4502">
        <f>Weighting!$H$14</f>
        <v>0</v>
      </c>
      <c r="H4502">
        <f t="array" ref="H4502">FREQUENCY(IF('Data Transformation'!$B$4:$B$8425=B4491,'Data Transformation'!$G$4:$G$8425),'Bin Analysis'!$B4502)</f>
        <v>13</v>
      </c>
      <c r="I4502">
        <f t="shared" si="562"/>
        <v>0</v>
      </c>
      <c r="J4502">
        <f t="shared" si="563"/>
        <v>0</v>
      </c>
      <c r="K4502">
        <f>J4502*Weighting!$W$14</f>
        <v>0</v>
      </c>
      <c r="M4502" s="14"/>
    </row>
    <row r="4503" spans="1:13" x14ac:dyDescent="0.25">
      <c r="A4503" s="32">
        <f>IF(Weighting!$P$15&gt;0,B4503,"")</f>
        <v>1.5000009999999999</v>
      </c>
      <c r="B4503">
        <f>Weighting!$C$15</f>
        <v>1.5000009999999999</v>
      </c>
      <c r="C4503">
        <f>Weighting!$F$15</f>
        <v>0</v>
      </c>
      <c r="D4503" t="b">
        <f>IF(C4503=1,'Data Transformation'!$G$3+0.5*'Data Transformation'!$W$25,IF(C4504=1,D4504-'Data Transformation'!$W$25,FALSE))</f>
        <v>0</v>
      </c>
      <c r="E4503" t="str">
        <f t="array" ref="E4503">IF(ISLOGICAL(D4503),"",FREQUENCY(IF('Data Transformation'!$B$425:$B$8425='Bin Analysis'!$B4491,'Data Transformation'!$G$425:$G$8425),D4503))</f>
        <v/>
      </c>
      <c r="F4503" t="str">
        <f t="shared" si="561"/>
        <v/>
      </c>
      <c r="G4503">
        <f>Weighting!$H$15</f>
        <v>0</v>
      </c>
      <c r="H4503">
        <f t="array" ref="H4503">FREQUENCY(IF('Data Transformation'!$B$4:$B$8425=B4491,'Data Transformation'!$G$4:$G$8425),'Bin Analysis'!$B4503)</f>
        <v>13</v>
      </c>
      <c r="I4503">
        <f t="shared" si="562"/>
        <v>0</v>
      </c>
      <c r="J4503">
        <f t="shared" si="563"/>
        <v>0</v>
      </c>
      <c r="K4503">
        <f>J4503*Weighting!$W$15</f>
        <v>0</v>
      </c>
      <c r="M4503" s="14"/>
    </row>
    <row r="4504" spans="1:13" x14ac:dyDescent="0.25">
      <c r="A4504" s="32" t="str">
        <f>IF(Weighting!$P$16&gt;0,B4504,"")</f>
        <v/>
      </c>
      <c r="B4504">
        <f>Weighting!$C$16</f>
        <v>1.631</v>
      </c>
      <c r="C4504">
        <f>Weighting!$F$16</f>
        <v>0</v>
      </c>
      <c r="D4504" t="b">
        <f>IF(C4504=1,'Data Transformation'!$G$3+0.5*'Data Transformation'!$W$25,IF(C4505=1,D4505-'Data Transformation'!$W$25,FALSE))</f>
        <v>0</v>
      </c>
      <c r="E4504" t="str">
        <f t="array" ref="E4504">IF(ISLOGICAL(D4504),"",FREQUENCY(IF('Data Transformation'!$B$425:$B$8425='Bin Analysis'!$B4491,'Data Transformation'!$G$425:$G$8425),D4504))</f>
        <v/>
      </c>
      <c r="F4504" t="str">
        <f t="shared" si="561"/>
        <v/>
      </c>
      <c r="G4504">
        <f>Weighting!$H$16</f>
        <v>0</v>
      </c>
      <c r="H4504">
        <f t="array" ref="H4504">FREQUENCY(IF('Data Transformation'!$B$4:$B$8425=B4491,'Data Transformation'!$G$4:$G$8425),'Bin Analysis'!$B4504)</f>
        <v>13</v>
      </c>
      <c r="I4504">
        <f t="shared" si="562"/>
        <v>0</v>
      </c>
      <c r="J4504">
        <f t="shared" si="563"/>
        <v>0</v>
      </c>
      <c r="K4504">
        <f>J4504*Weighting!$W$16</f>
        <v>0</v>
      </c>
      <c r="M4504" s="14"/>
    </row>
    <row r="4505" spans="1:13" x14ac:dyDescent="0.25">
      <c r="A4505" s="32" t="str">
        <f>IF(Weighting!$P$17&gt;0,B4505,"")</f>
        <v/>
      </c>
      <c r="B4505">
        <f>Weighting!$C$17</f>
        <v>1.762</v>
      </c>
      <c r="C4505">
        <f>Weighting!$F$17</f>
        <v>0</v>
      </c>
      <c r="D4505" t="b">
        <f>IF(C4505=1,'Data Transformation'!$G$3+0.5*'Data Transformation'!$W$25,IF(C4506=1,D4506-'Data Transformation'!$W$25,FALSE))</f>
        <v>0</v>
      </c>
      <c r="E4505" t="str">
        <f t="array" ref="E4505">IF(ISLOGICAL(D4505),"",FREQUENCY(IF('Data Transformation'!$B$425:$B$8425='Bin Analysis'!$B4491,'Data Transformation'!$G$425:$G$8425),D4505))</f>
        <v/>
      </c>
      <c r="F4505" t="str">
        <f t="shared" si="561"/>
        <v/>
      </c>
      <c r="G4505">
        <f>Weighting!$H$17</f>
        <v>0</v>
      </c>
      <c r="H4505">
        <f t="array" ref="H4505">FREQUENCY(IF('Data Transformation'!$B$4:$B$8425=B4491,'Data Transformation'!$G$4:$G$8425),'Bin Analysis'!$B4505)</f>
        <v>13</v>
      </c>
      <c r="I4505">
        <f t="shared" si="562"/>
        <v>0</v>
      </c>
      <c r="J4505">
        <f t="shared" si="563"/>
        <v>0</v>
      </c>
      <c r="K4505">
        <f>J4505*Weighting!$W$17</f>
        <v>0</v>
      </c>
      <c r="M4505" s="14"/>
    </row>
    <row r="4506" spans="1:13" x14ac:dyDescent="0.25">
      <c r="A4506" s="32" t="str">
        <f>IF(Weighting!$P$18&gt;0,B4506,"")</f>
        <v/>
      </c>
      <c r="B4506">
        <f>Weighting!$C$18</f>
        <v>1.893</v>
      </c>
      <c r="C4506">
        <f>Weighting!$F$18</f>
        <v>0</v>
      </c>
      <c r="D4506" t="b">
        <f>IF(C4506=1,'Data Transformation'!$G$3+0.5*'Data Transformation'!$W$25,IF(C4507=1,D4507-'Data Transformation'!$W$25,FALSE))</f>
        <v>0</v>
      </c>
      <c r="E4506" t="str">
        <f t="array" ref="E4506">IF(ISLOGICAL(D4506),"",FREQUENCY(IF('Data Transformation'!$B$425:$B$8425='Bin Analysis'!$B4491,'Data Transformation'!$G$425:$G$8425),D4506))</f>
        <v/>
      </c>
      <c r="F4506" t="str">
        <f t="shared" si="561"/>
        <v/>
      </c>
      <c r="G4506">
        <f>Weighting!$H$18</f>
        <v>0</v>
      </c>
      <c r="H4506">
        <f t="array" ref="H4506">FREQUENCY(IF('Data Transformation'!$B$4:$B$8425=B4491,'Data Transformation'!$G$4:$G$8425),'Bin Analysis'!$B4506)</f>
        <v>13</v>
      </c>
      <c r="I4506">
        <f t="shared" si="562"/>
        <v>0</v>
      </c>
      <c r="J4506">
        <f t="shared" si="563"/>
        <v>0</v>
      </c>
      <c r="K4506">
        <f>J4506*Weighting!$W$18</f>
        <v>0</v>
      </c>
      <c r="M4506" s="14"/>
    </row>
    <row r="4507" spans="1:13" x14ac:dyDescent="0.25">
      <c r="A4507" s="32" t="str">
        <f>IF(Weighting!$P$19&gt;0,B4507,"")</f>
        <v/>
      </c>
      <c r="B4507">
        <f>Weighting!$C$19</f>
        <v>2.024</v>
      </c>
      <c r="C4507">
        <f>Weighting!$F$19</f>
        <v>0</v>
      </c>
      <c r="D4507" t="b">
        <f>IF(C4507=1,'Data Transformation'!$G$3+0.5*'Data Transformation'!$W$25,IF(C4508=1,D4508-'Data Transformation'!$W$25,FALSE))</f>
        <v>0</v>
      </c>
      <c r="E4507" t="str">
        <f t="array" ref="E4507">IF(ISLOGICAL(D4507),"",FREQUENCY(IF('Data Transformation'!$B$425:$B$8425='Bin Analysis'!$B4491,'Data Transformation'!$G$425:$G$8425),D4507))</f>
        <v/>
      </c>
      <c r="F4507" t="str">
        <f t="shared" si="561"/>
        <v/>
      </c>
      <c r="G4507">
        <f>Weighting!$H$19</f>
        <v>0</v>
      </c>
      <c r="H4507">
        <f t="array" ref="H4507">FREQUENCY(IF('Data Transformation'!$B$4:$B$8425=B4491,'Data Transformation'!$G$4:$G$8425),'Bin Analysis'!$B4507)</f>
        <v>13</v>
      </c>
      <c r="I4507">
        <f t="shared" si="562"/>
        <v>0</v>
      </c>
      <c r="J4507">
        <f t="shared" si="563"/>
        <v>0</v>
      </c>
      <c r="K4507">
        <f>J4507*Weighting!$W$19</f>
        <v>0</v>
      </c>
      <c r="M4507" s="14"/>
    </row>
    <row r="4508" spans="1:13" x14ac:dyDescent="0.25">
      <c r="A4508" s="32" t="str">
        <f>IF(Weighting!$P$20&gt;0,B4508,"")</f>
        <v/>
      </c>
      <c r="B4508">
        <f>Weighting!$C$20</f>
        <v>2.1550000000000002</v>
      </c>
      <c r="C4508">
        <f>Weighting!$F$20</f>
        <v>0</v>
      </c>
      <c r="D4508" t="b">
        <f>IF(C4508=1,'Data Transformation'!$G$3+0.5*'Data Transformation'!$W$25,IF(C4509=1,D4509-'Data Transformation'!$W$25,FALSE))</f>
        <v>0</v>
      </c>
      <c r="E4508" t="str">
        <f t="array" ref="E4508">IF(ISLOGICAL(D4508),"",FREQUENCY(IF('Data Transformation'!$B$425:$B$8425='Bin Analysis'!$B4491,'Data Transformation'!$G$425:$G$8425),D4508))</f>
        <v/>
      </c>
      <c r="F4508" t="str">
        <f t="shared" si="561"/>
        <v/>
      </c>
      <c r="G4508">
        <f>Weighting!$H$20</f>
        <v>0</v>
      </c>
      <c r="H4508">
        <f t="array" ref="H4508">FREQUENCY(IF('Data Transformation'!$B$4:$B$8425=B4491,'Data Transformation'!$G$4:$G$8425),'Bin Analysis'!$B4508)</f>
        <v>13</v>
      </c>
      <c r="I4508">
        <f t="shared" si="562"/>
        <v>0</v>
      </c>
      <c r="J4508">
        <f t="shared" si="563"/>
        <v>0</v>
      </c>
      <c r="K4508">
        <f>J4508*Weighting!$W$20</f>
        <v>0</v>
      </c>
      <c r="M4508" s="14"/>
    </row>
    <row r="4509" spans="1:13" x14ac:dyDescent="0.25">
      <c r="A4509" s="32" t="str">
        <f>IF(Weighting!$P$21&gt;0,B4509,"")</f>
        <v/>
      </c>
      <c r="B4509">
        <f>Weighting!$C$21</f>
        <v>2.2860000000000005</v>
      </c>
      <c r="C4509">
        <f>Weighting!$F$21</f>
        <v>0</v>
      </c>
      <c r="D4509" t="b">
        <f>IF(C4509=1,'Data Transformation'!$G$3+0.5*'Data Transformation'!$W$25,IF(C4510=1,D4510-'Data Transformation'!$W$25,FALSE))</f>
        <v>0</v>
      </c>
      <c r="E4509" t="str">
        <f t="array" ref="E4509">IF(ISLOGICAL(D4509),"",FREQUENCY(IF('Data Transformation'!$B$425:$B$8425='Bin Analysis'!$B4491,'Data Transformation'!$G$425:$G$8425),D4509))</f>
        <v/>
      </c>
      <c r="F4509" t="str">
        <f t="shared" si="561"/>
        <v/>
      </c>
      <c r="G4509">
        <f>Weighting!$H$21</f>
        <v>0</v>
      </c>
      <c r="H4509">
        <f t="array" ref="H4509">FREQUENCY(IF('Data Transformation'!$B$4:$B$8425=B4491,'Data Transformation'!$G$4:$G$8425),'Bin Analysis'!$B4509)</f>
        <v>13</v>
      </c>
      <c r="I4509">
        <f t="shared" si="562"/>
        <v>0</v>
      </c>
      <c r="J4509">
        <f t="shared" si="563"/>
        <v>0</v>
      </c>
      <c r="K4509">
        <f>J4509*Weighting!$W$21</f>
        <v>0</v>
      </c>
      <c r="M4509" s="14"/>
    </row>
    <row r="4510" spans="1:13" x14ac:dyDescent="0.25">
      <c r="A4510" s="32" t="str">
        <f>IF(Weighting!$P$22&gt;0,B4510,"")</f>
        <v/>
      </c>
      <c r="B4510">
        <f>Weighting!$C$22</f>
        <v>2.4170000000000007</v>
      </c>
      <c r="C4510">
        <f>Weighting!$F$22</f>
        <v>0</v>
      </c>
      <c r="D4510" t="b">
        <f>IF(C4510=1,'Data Transformation'!$G$3+0.5*'Data Transformation'!$W$25,IF(C4511=1,D4511-'Data Transformation'!$W$25,FALSE))</f>
        <v>0</v>
      </c>
      <c r="E4510" t="str">
        <f t="array" ref="E4510">IF(ISLOGICAL(D4510),"",FREQUENCY(IF('Data Transformation'!$B$425:$B$8425='Bin Analysis'!$B4491,'Data Transformation'!$G$425:$G$8425),D4510))</f>
        <v/>
      </c>
      <c r="F4510" t="str">
        <f t="shared" si="561"/>
        <v/>
      </c>
      <c r="G4510">
        <f>Weighting!$H$22</f>
        <v>0</v>
      </c>
      <c r="H4510">
        <f t="array" ref="H4510">FREQUENCY(IF('Data Transformation'!$B$4:$B$8425=B4491,'Data Transformation'!$G$4:$G$8425),'Bin Analysis'!$B4510)</f>
        <v>13</v>
      </c>
      <c r="I4510">
        <f t="shared" si="562"/>
        <v>0</v>
      </c>
      <c r="J4510">
        <f t="shared" si="563"/>
        <v>0</v>
      </c>
      <c r="K4510">
        <f>J4510*Weighting!$W$22</f>
        <v>0</v>
      </c>
      <c r="M4510" s="14"/>
    </row>
    <row r="4511" spans="1:13" x14ac:dyDescent="0.25">
      <c r="A4511" s="32" t="str">
        <f>IF(Weighting!$P$23&gt;0,B4511,"")</f>
        <v/>
      </c>
      <c r="B4511">
        <f>Weighting!$C$23</f>
        <v>2.5480000000000009</v>
      </c>
      <c r="C4511">
        <f>Weighting!$F$23</f>
        <v>0</v>
      </c>
      <c r="D4511" t="b">
        <f>IF(C4511=1,'Data Transformation'!$G$3+0.5*'Data Transformation'!$W$25,IF(C4512=1,D4512-'Data Transformation'!$W$25,FALSE))</f>
        <v>0</v>
      </c>
      <c r="E4511" t="str">
        <f t="array" ref="E4511">IF(ISLOGICAL(D4511),"",FREQUENCY(IF('Data Transformation'!$B$425:$B$8425='Bin Analysis'!$B4491,'Data Transformation'!$G$425:$G$8425),D4511))</f>
        <v/>
      </c>
      <c r="F4511" t="str">
        <f t="shared" si="561"/>
        <v/>
      </c>
      <c r="G4511">
        <f>Weighting!$H$23</f>
        <v>0</v>
      </c>
      <c r="H4511">
        <f t="array" ref="H4511">FREQUENCY(IF('Data Transformation'!$B$4:$B$8425=B4491,'Data Transformation'!$G$4:$G$8425),'Bin Analysis'!$B4511)</f>
        <v>13</v>
      </c>
      <c r="I4511">
        <f t="shared" si="562"/>
        <v>0</v>
      </c>
      <c r="J4511">
        <f t="shared" si="563"/>
        <v>0</v>
      </c>
      <c r="K4511">
        <f>J4511*Weighting!$W$23</f>
        <v>0</v>
      </c>
      <c r="M4511" s="14"/>
    </row>
    <row r="4512" spans="1:13" x14ac:dyDescent="0.25">
      <c r="A4512" s="32" t="str">
        <f>IF(Weighting!$P$24&gt;0,B4512,"")</f>
        <v/>
      </c>
      <c r="B4512">
        <f>Weighting!$C$24</f>
        <v>2.6790000000000012</v>
      </c>
      <c r="C4512">
        <f>Weighting!$F$24</f>
        <v>0</v>
      </c>
      <c r="D4512" t="b">
        <f>IF(C4512=1,'Data Transformation'!$G$3+0.5*'Data Transformation'!$W$25,IF(C4513=1,D4513-'Data Transformation'!$W$25,FALSE))</f>
        <v>0</v>
      </c>
      <c r="E4512" t="str">
        <f t="array" ref="E4512">IF(ISLOGICAL(D4512),"",FREQUENCY(IF('Data Transformation'!$B$425:$B$8425='Bin Analysis'!$B4491,'Data Transformation'!$G$425:$G$8425),D4512))</f>
        <v/>
      </c>
      <c r="F4512" t="str">
        <f t="shared" si="561"/>
        <v/>
      </c>
      <c r="G4512">
        <f>Weighting!$H$24</f>
        <v>0</v>
      </c>
      <c r="H4512">
        <f t="array" ref="H4512">FREQUENCY(IF('Data Transformation'!$B$4:$B$8425=B4491,'Data Transformation'!$G$4:$G$8425),'Bin Analysis'!$B4512)</f>
        <v>13</v>
      </c>
      <c r="I4512">
        <f t="shared" si="562"/>
        <v>0</v>
      </c>
      <c r="J4512">
        <f t="shared" si="563"/>
        <v>0</v>
      </c>
      <c r="K4512">
        <f>J4512*Weighting!$W$24</f>
        <v>0</v>
      </c>
      <c r="M4512" s="14"/>
    </row>
    <row r="4513" spans="1:25" x14ac:dyDescent="0.25">
      <c r="A4513" s="32" t="str">
        <f>IF(Weighting!$P$25&gt;0,B4513,"")</f>
        <v/>
      </c>
      <c r="B4513">
        <f>Weighting!$C$25</f>
        <v>2.8100000000000014</v>
      </c>
      <c r="C4513">
        <f>Weighting!$F$25</f>
        <v>0</v>
      </c>
      <c r="D4513" t="b">
        <f>IF(C4513=1,'Data Transformation'!$G$3+0.5*'Data Transformation'!$W$25,IF(C4514=1,D4514-'Data Transformation'!$W$25,FALSE))</f>
        <v>0</v>
      </c>
      <c r="E4513" t="str">
        <f t="array" ref="E4513">IF(ISLOGICAL(D4513),"",FREQUENCY(IF('Data Transformation'!$B$425:$B$8425='Bin Analysis'!$B4491,'Data Transformation'!$G$425:$G$8425),D4513))</f>
        <v/>
      </c>
      <c r="F4513" t="str">
        <f t="shared" si="561"/>
        <v/>
      </c>
      <c r="G4513">
        <f>Weighting!$H$25</f>
        <v>0</v>
      </c>
      <c r="H4513">
        <f t="array" ref="H4513">FREQUENCY(IF('Data Transformation'!$B$4:$B$8425=B4491,'Data Transformation'!$G$4:$G$8425),'Bin Analysis'!$B4513)</f>
        <v>13</v>
      </c>
      <c r="I4513">
        <f t="shared" si="562"/>
        <v>0</v>
      </c>
      <c r="J4513">
        <f t="shared" si="563"/>
        <v>0</v>
      </c>
      <c r="K4513">
        <f>J4513*Weighting!$W$25</f>
        <v>0</v>
      </c>
      <c r="M4513" s="14"/>
    </row>
    <row r="4514" spans="1:25" x14ac:dyDescent="0.25">
      <c r="O4514"/>
      <c r="P4514"/>
      <c r="Q4514"/>
      <c r="R4514"/>
    </row>
    <row r="4515" spans="1:25" ht="23.25" x14ac:dyDescent="0.35">
      <c r="A4515" s="21" t="s">
        <v>0</v>
      </c>
      <c r="B4515" s="21">
        <f>IFERROR(VLOOKUP(C4515,'Data Transformation'!$L$6:$M$426,2,FALSE),"")</f>
        <v>188</v>
      </c>
      <c r="C4515" s="21">
        <f>C4491+1</f>
        <v>188</v>
      </c>
      <c r="D4515" s="21"/>
      <c r="E4515" s="21"/>
      <c r="F4515" s="21"/>
      <c r="G4515" s="21"/>
      <c r="H4515" s="22"/>
      <c r="I4515" s="22"/>
      <c r="J4515" s="22"/>
      <c r="K4515" s="21"/>
      <c r="L4515" s="21">
        <f>B4515</f>
        <v>188</v>
      </c>
      <c r="M4515" s="23">
        <f>INDEX('Data Transformation'!$O$4:$O$424,MATCH($B4515,'Data Transformation'!$M$4:$M$424,0),MATCH($M$2,'Data Transformation'!$O$3,0))</f>
        <v>20</v>
      </c>
      <c r="N4515" s="27">
        <f>IF('Input and Summary Results'!$J$16="minimum",'Bin Analysis'!X4516/(M4515-1),'Bin Analysis'!Y4515/('Bin Analysis'!M4515-1))</f>
        <v>0</v>
      </c>
      <c r="O4515" s="27">
        <f>IF(M4515=FALSE,NA(),(VLOOKUP(1,C4518:K4537,4,FALSE))/(M4515-1))</f>
        <v>0.31578947368421051</v>
      </c>
      <c r="P4515" s="27">
        <f>IF(M4515=FALSE,NA(),SUM(J4518:J4537)/Weighting!$S$5)</f>
        <v>0.5</v>
      </c>
      <c r="Q4515" s="27">
        <f>IF(M4515=FALSE,NA(),SUM(K4518:K4537)/Weighting!$S$6)</f>
        <v>0.43478260869565216</v>
      </c>
      <c r="R4515" s="27">
        <f>IF(M4515=FALSE,NA(),(VLOOKUP(1,G4518:K4537,3,FALSE))/(M4515-1))</f>
        <v>0.10526315789473684</v>
      </c>
      <c r="S4515" s="22" t="str">
        <f>IF(M4515=FALSE,NA(),IF(SUM(J4518:J4537)=2,"yes","no"))</f>
        <v>no</v>
      </c>
      <c r="X4515" s="2" cm="2">
        <f t="array" ref="X4515:X4516">FREQUENCY(IF('Data Transformation'!$B$425:$B$6424='Bin Analysis'!L4515,'Data Transformation'!$G$425:$G$6424),'Data Transformation'!$U$11)</f>
        <v>19</v>
      </c>
      <c r="Y4515" s="2" cm="2">
        <f t="array" ref="Y4515:Y4516">FREQUENCY(IF('Data Transformation'!$B$425:$B$6424='Bin Analysis'!L4515,'Data Transformation'!$G$425:$G$6424),'Data Transformation'!$U$12)</f>
        <v>13</v>
      </c>
    </row>
    <row r="4516" spans="1:25" x14ac:dyDescent="0.25">
      <c r="A4516" s="14" t="s">
        <v>66</v>
      </c>
      <c r="B4516" t="s">
        <v>47</v>
      </c>
      <c r="C4516" t="s">
        <v>5</v>
      </c>
      <c r="D4516" t="s">
        <v>99</v>
      </c>
      <c r="E4516" t="s">
        <v>100</v>
      </c>
      <c r="F4516" t="s">
        <v>101</v>
      </c>
      <c r="G4516" t="s">
        <v>69</v>
      </c>
      <c r="H4516" t="s">
        <v>31</v>
      </c>
      <c r="I4516" t="s">
        <v>32</v>
      </c>
      <c r="J4516" t="s">
        <v>46</v>
      </c>
      <c r="K4516" s="14" t="s">
        <v>45</v>
      </c>
      <c r="M4516" s="14"/>
      <c r="X4516" s="2">
        <v>0</v>
      </c>
      <c r="Y4516" s="2">
        <v>6</v>
      </c>
    </row>
    <row r="4517" spans="1:25" x14ac:dyDescent="0.25">
      <c r="A4517" s="32"/>
      <c r="D4517" t="b">
        <f>IF(C4517=1,'Data Transformation'!$G$3+0.5*'Data Transformation'!$W$25,IF(C4518=1,D4518-'Data Transformation'!$W$25,FALSE))</f>
        <v>0</v>
      </c>
      <c r="E4517" t="str">
        <f t="array" ref="E4517">IF(ISLOGICAL(D4517),"",FREQUENCY(IF('Data Transformation'!$B$425:$B$8425='Bin Analysis'!$B4515,'Data Transformation'!$G$425:$G$8425),D4517))</f>
        <v/>
      </c>
      <c r="F4517" t="str">
        <f>IF(ISLOGICAL(D4517),"",E4517-E4516)</f>
        <v/>
      </c>
      <c r="M4517" s="14"/>
    </row>
    <row r="4518" spans="1:25" x14ac:dyDescent="0.25">
      <c r="A4518" s="32">
        <f>IF(Weighting!$P$6&gt;0,B4518,"")</f>
        <v>0.32100000000000001</v>
      </c>
      <c r="B4518">
        <f>Weighting!$C$6</f>
        <v>0.32100000000000001</v>
      </c>
      <c r="C4518">
        <f>Weighting!$F$6</f>
        <v>0</v>
      </c>
      <c r="D4518" t="b">
        <f>IF(C4518=1,'Data Transformation'!$G$3+0.5*'Data Transformation'!$W$25,IF(C4519=1,D4519-'Data Transformation'!$W$25,FALSE))</f>
        <v>0</v>
      </c>
      <c r="E4518" t="str">
        <f t="array" ref="E4518">IF(ISLOGICAL(D4518),"",FREQUENCY(IF('Data Transformation'!$B$425:$B$8425='Bin Analysis'!$B4515,'Data Transformation'!$G$425:$G$8425),D4518))</f>
        <v/>
      </c>
      <c r="F4518" t="str">
        <f>IF(ISLOGICAL(D4518),"",E4518-E4517)</f>
        <v/>
      </c>
      <c r="G4518">
        <f>Weighting!$H$6</f>
        <v>1</v>
      </c>
      <c r="H4518">
        <f t="array" ref="H4518">FREQUENCY(IF('Data Transformation'!$B$4:$B$8425=B4515,'Data Transformation'!$G$4:$G$8425),'Bin Analysis'!$B4518)</f>
        <v>2</v>
      </c>
      <c r="I4518">
        <f>H4518-H4517</f>
        <v>2</v>
      </c>
      <c r="J4518">
        <f>IF(I4518=0,0,1)</f>
        <v>1</v>
      </c>
      <c r="K4518">
        <f>J4518*Weighting!$W$6</f>
        <v>1</v>
      </c>
      <c r="M4518" s="14"/>
    </row>
    <row r="4519" spans="1:25" x14ac:dyDescent="0.25">
      <c r="A4519" s="32">
        <f>IF(Weighting!$P$7&gt;0,B4519,"")</f>
        <v>0.45200000000000001</v>
      </c>
      <c r="B4519">
        <f>Weighting!$C$7</f>
        <v>0.45200000000000001</v>
      </c>
      <c r="C4519">
        <f>Weighting!$F$7</f>
        <v>0</v>
      </c>
      <c r="D4519" t="b">
        <f>IF(C4519=1,'Data Transformation'!$G$3+0.5*'Data Transformation'!$W$25,IF(C4520=1,D4520-'Data Transformation'!$W$25,FALSE))</f>
        <v>0</v>
      </c>
      <c r="E4519" t="str">
        <f t="array" ref="E4519">IF(ISLOGICAL(D4519),"",FREQUENCY(IF('Data Transformation'!$B$425:$B$8425='Bin Analysis'!$B4515,'Data Transformation'!$G$425:$G$8425),D4519))</f>
        <v/>
      </c>
      <c r="F4519" t="str">
        <f t="shared" ref="F4519:F4537" si="564">IF(ISLOGICAL(D4519),"",E4519-E4518)</f>
        <v/>
      </c>
      <c r="G4519">
        <f>Weighting!$H$7</f>
        <v>0</v>
      </c>
      <c r="H4519">
        <f t="array" ref="H4519">FREQUENCY(IF('Data Transformation'!$B$4:$B$8425=B4515,'Data Transformation'!$G$4:$G$8425),'Bin Analysis'!$B4519)</f>
        <v>2</v>
      </c>
      <c r="I4519">
        <f t="shared" ref="I4519:I4537" si="565">H4519-H4518</f>
        <v>0</v>
      </c>
      <c r="J4519">
        <f>IF(I4519=0,0,1)</f>
        <v>0</v>
      </c>
      <c r="K4519">
        <f>J4519*Weighting!$W$7</f>
        <v>0</v>
      </c>
      <c r="M4519" s="14"/>
    </row>
    <row r="4520" spans="1:25" x14ac:dyDescent="0.25">
      <c r="A4520" s="32">
        <f>IF(Weighting!$P$8&gt;0,B4520,"")</f>
        <v>0.58299999999999996</v>
      </c>
      <c r="B4520">
        <f>Weighting!$C$8</f>
        <v>0.58299999999999996</v>
      </c>
      <c r="C4520">
        <f>Weighting!$F$8</f>
        <v>0</v>
      </c>
      <c r="D4520" t="b">
        <f>IF(C4520=1,'Data Transformation'!$G$3+0.5*'Data Transformation'!$W$25,IF(C4521=1,D4521-'Data Transformation'!$W$25,FALSE))</f>
        <v>0</v>
      </c>
      <c r="E4520" t="str">
        <f t="array" ref="E4520">IF(ISLOGICAL(D4520),"",FREQUENCY(IF('Data Transformation'!$B$425:$B$8425='Bin Analysis'!$B4515,'Data Transformation'!$G$425:$G$8425),D4520))</f>
        <v/>
      </c>
      <c r="F4520" t="str">
        <f t="shared" si="564"/>
        <v/>
      </c>
      <c r="G4520">
        <f>Weighting!$H$8</f>
        <v>0</v>
      </c>
      <c r="H4520">
        <f t="array" ref="H4520">FREQUENCY(IF('Data Transformation'!$B$4:$B$8425=B4515,'Data Transformation'!$G$4:$G$8425),'Bin Analysis'!$B4520)</f>
        <v>2</v>
      </c>
      <c r="I4520">
        <f t="shared" si="565"/>
        <v>0</v>
      </c>
      <c r="J4520">
        <f t="shared" ref="J4520:J4537" si="566">IF(I4520=0,0,1)</f>
        <v>0</v>
      </c>
      <c r="K4520">
        <f>J4520*Weighting!$W$8</f>
        <v>0</v>
      </c>
      <c r="M4520" s="14"/>
    </row>
    <row r="4521" spans="1:25" x14ac:dyDescent="0.25">
      <c r="A4521" s="32">
        <f>IF(Weighting!$P$9&gt;0,B4521,"")</f>
        <v>0.71399999999999997</v>
      </c>
      <c r="B4521" s="50">
        <f>Weighting!$C$9</f>
        <v>0.71399999999999997</v>
      </c>
      <c r="C4521">
        <f>Weighting!$F$9</f>
        <v>0</v>
      </c>
      <c r="D4521" t="b">
        <f>IF(C4521=1,'Data Transformation'!$G$3+0.5*'Data Transformation'!$W$25,IF(C4522=1,D4522-'Data Transformation'!$W$25,FALSE))</f>
        <v>0</v>
      </c>
      <c r="E4521" t="str">
        <f t="array" ref="E4521">IF(ISLOGICAL(D4521),"",FREQUENCY(IF('Data Transformation'!$B$425:$B$8425='Bin Analysis'!$B4515,'Data Transformation'!$G$425:$G$8425),D4521))</f>
        <v/>
      </c>
      <c r="F4521" t="str">
        <f t="shared" si="564"/>
        <v/>
      </c>
      <c r="G4521">
        <f>Weighting!$H$9</f>
        <v>0</v>
      </c>
      <c r="H4521">
        <f t="array" ref="H4521">FREQUENCY(IF('Data Transformation'!$B$4:$B$8425=B4515,'Data Transformation'!$G$4:$G$8425),'Bin Analysis'!$B4521)</f>
        <v>6</v>
      </c>
      <c r="I4521">
        <f t="shared" si="565"/>
        <v>4</v>
      </c>
      <c r="J4521">
        <f t="shared" si="566"/>
        <v>1</v>
      </c>
      <c r="K4521">
        <f>J4521*Weighting!$W$9</f>
        <v>3</v>
      </c>
      <c r="M4521" s="14"/>
    </row>
    <row r="4522" spans="1:25" x14ac:dyDescent="0.25">
      <c r="A4522" s="32">
        <f>IF(Weighting!$P$10&gt;0,B4522,"")</f>
        <v>0.84499999999999997</v>
      </c>
      <c r="B4522">
        <f>Weighting!$C$10</f>
        <v>0.84499999999999997</v>
      </c>
      <c r="C4522">
        <f>Weighting!$F$10</f>
        <v>0</v>
      </c>
      <c r="D4522" t="b">
        <f>IF(C4522=1,'Data Transformation'!$G$3+0.5*'Data Transformation'!$W$25,IF(C4523=1,D4523-'Data Transformation'!$W$25,FALSE))</f>
        <v>0</v>
      </c>
      <c r="E4522" t="str">
        <f t="array" ref="E4522">IF(ISLOGICAL(D4522),"",FREQUENCY(IF('Data Transformation'!$B$425:$B$8425='Bin Analysis'!$B4515,'Data Transformation'!$G$425:$G$8425),D4522))</f>
        <v/>
      </c>
      <c r="F4522" t="str">
        <f t="shared" si="564"/>
        <v/>
      </c>
      <c r="G4522">
        <f>Weighting!$H$10</f>
        <v>0</v>
      </c>
      <c r="H4522">
        <f t="array" ref="H4522">FREQUENCY(IF('Data Transformation'!$B$4:$B$8425=B4515,'Data Transformation'!$G$4:$G$8425),'Bin Analysis'!$B4522)</f>
        <v>10</v>
      </c>
      <c r="I4522">
        <f t="shared" si="565"/>
        <v>4</v>
      </c>
      <c r="J4522">
        <f t="shared" si="566"/>
        <v>1</v>
      </c>
      <c r="K4522">
        <f>J4522*Weighting!$W$10</f>
        <v>3</v>
      </c>
      <c r="M4522" s="14"/>
    </row>
    <row r="4523" spans="1:25" x14ac:dyDescent="0.25">
      <c r="A4523" s="32">
        <f>IF(Weighting!$P$11&gt;0,B4523,"")</f>
        <v>0.97599999999999998</v>
      </c>
      <c r="B4523">
        <f>Weighting!$C$11</f>
        <v>0.97599999999999998</v>
      </c>
      <c r="C4523">
        <f>Weighting!$F$11</f>
        <v>0</v>
      </c>
      <c r="D4523">
        <f>IF(C4523=1,'Data Transformation'!$G$3+0.5*'Data Transformation'!$W$25,IF(C4524=1,D4524-'Data Transformation'!$W$25,FALSE))</f>
        <v>0.86899999999999999</v>
      </c>
      <c r="E4523">
        <f t="array" ref="E4523">IF(ISLOGICAL(D4523),"",FREQUENCY(IF('Data Transformation'!$B$425:$B$8425='Bin Analysis'!$B4515,'Data Transformation'!$G$425:$G$8425),D4523))</f>
        <v>13</v>
      </c>
      <c r="F4523" t="e">
        <f t="shared" si="564"/>
        <v>#VALUE!</v>
      </c>
      <c r="G4523">
        <f>Weighting!$H$11</f>
        <v>0</v>
      </c>
      <c r="H4523">
        <f t="array" ref="H4523">FREQUENCY(IF('Data Transformation'!$B$4:$B$8425=B4515,'Data Transformation'!$G$4:$G$8425),'Bin Analysis'!$B4523)</f>
        <v>16</v>
      </c>
      <c r="I4523">
        <f t="shared" si="565"/>
        <v>6</v>
      </c>
      <c r="J4523">
        <f t="shared" si="566"/>
        <v>1</v>
      </c>
      <c r="K4523">
        <f>J4523*Weighting!$W$11</f>
        <v>2</v>
      </c>
      <c r="M4523" s="14"/>
    </row>
    <row r="4524" spans="1:25" x14ac:dyDescent="0.25">
      <c r="A4524" s="32">
        <f>IF(Weighting!$P$12&gt;0,B4524,"")</f>
        <v>1.107</v>
      </c>
      <c r="B4524">
        <f>Weighting!$C$12</f>
        <v>1.107</v>
      </c>
      <c r="C4524">
        <f>Weighting!$F$12</f>
        <v>1</v>
      </c>
      <c r="D4524">
        <f>IF(C4524=1,'Data Transformation'!$G$3+0.5*'Data Transformation'!$W$25,IF(C4525=1,D4525-'Data Transformation'!$W$25,FALSE))</f>
        <v>1.131</v>
      </c>
      <c r="E4524">
        <f t="array" ref="E4524">IF(ISLOGICAL(D4524),"",FREQUENCY(IF('Data Transformation'!$B$425:$B$8425='Bin Analysis'!$B4515,'Data Transformation'!$G$425:$G$8425),D4524))</f>
        <v>19</v>
      </c>
      <c r="F4524">
        <f t="shared" si="564"/>
        <v>6</v>
      </c>
      <c r="G4524">
        <f>Weighting!$H$12</f>
        <v>0</v>
      </c>
      <c r="H4524">
        <f t="array" ref="H4524">FREQUENCY(IF('Data Transformation'!$B$4:$B$8425=B4515,'Data Transformation'!$G$4:$G$8425),'Bin Analysis'!$B4524)</f>
        <v>20</v>
      </c>
      <c r="I4524">
        <f t="shared" si="565"/>
        <v>4</v>
      </c>
      <c r="J4524">
        <f t="shared" si="566"/>
        <v>1</v>
      </c>
      <c r="K4524">
        <f>J4524*Weighting!$W$12</f>
        <v>1</v>
      </c>
      <c r="M4524" s="14"/>
    </row>
    <row r="4525" spans="1:25" x14ac:dyDescent="0.25">
      <c r="A4525" s="32">
        <f>IF(Weighting!$P$13&gt;0,B4525,"")</f>
        <v>1.238</v>
      </c>
      <c r="B4525">
        <f>Weighting!$C$13</f>
        <v>1.238</v>
      </c>
      <c r="C4525">
        <f>Weighting!$F$13</f>
        <v>0</v>
      </c>
      <c r="D4525" t="b">
        <f>IF(C4525=1,'Data Transformation'!$G$3+0.5*'Data Transformation'!$W$25,IF(C4526=1,D4526-'Data Transformation'!$W$25,FALSE))</f>
        <v>0</v>
      </c>
      <c r="E4525" t="str">
        <f t="array" ref="E4525">IF(ISLOGICAL(D4525),"",FREQUENCY(IF('Data Transformation'!$B$425:$B$8425='Bin Analysis'!$B4515,'Data Transformation'!$G$425:$G$8425),D4525))</f>
        <v/>
      </c>
      <c r="F4525" t="str">
        <f t="shared" si="564"/>
        <v/>
      </c>
      <c r="G4525">
        <f>Weighting!$H$13</f>
        <v>0</v>
      </c>
      <c r="H4525">
        <f t="array" ref="H4525">FREQUENCY(IF('Data Transformation'!$B$4:$B$8425=B4515,'Data Transformation'!$G$4:$G$8425),'Bin Analysis'!$B4525)</f>
        <v>20</v>
      </c>
      <c r="I4525">
        <f t="shared" si="565"/>
        <v>0</v>
      </c>
      <c r="J4525">
        <f t="shared" si="566"/>
        <v>0</v>
      </c>
      <c r="K4525">
        <f>J4525*Weighting!$W$13</f>
        <v>0</v>
      </c>
      <c r="M4525" s="14"/>
    </row>
    <row r="4526" spans="1:25" x14ac:dyDescent="0.25">
      <c r="A4526" s="32">
        <f>IF(Weighting!$P$14&gt;0,B4526,"")</f>
        <v>1.369</v>
      </c>
      <c r="B4526">
        <f>Weighting!$C$14</f>
        <v>1.369</v>
      </c>
      <c r="C4526">
        <f>Weighting!$F$14</f>
        <v>0</v>
      </c>
      <c r="D4526" t="b">
        <f>IF(C4526=1,'Data Transformation'!$G$3+0.5*'Data Transformation'!$W$25,IF(C4527=1,D4527-'Data Transformation'!$W$25,FALSE))</f>
        <v>0</v>
      </c>
      <c r="E4526" t="str">
        <f t="array" ref="E4526">IF(ISLOGICAL(D4526),"",FREQUENCY(IF('Data Transformation'!$B$425:$B$8425='Bin Analysis'!$B4515,'Data Transformation'!$G$425:$G$8425),D4526))</f>
        <v/>
      </c>
      <c r="F4526" t="str">
        <f t="shared" si="564"/>
        <v/>
      </c>
      <c r="G4526">
        <f>Weighting!$H$14</f>
        <v>0</v>
      </c>
      <c r="H4526">
        <f t="array" ref="H4526">FREQUENCY(IF('Data Transformation'!$B$4:$B$8425=B4515,'Data Transformation'!$G$4:$G$8425),'Bin Analysis'!$B4526)</f>
        <v>20</v>
      </c>
      <c r="I4526">
        <f t="shared" si="565"/>
        <v>0</v>
      </c>
      <c r="J4526">
        <f t="shared" si="566"/>
        <v>0</v>
      </c>
      <c r="K4526">
        <f>J4526*Weighting!$W$14</f>
        <v>0</v>
      </c>
      <c r="M4526" s="14"/>
    </row>
    <row r="4527" spans="1:25" x14ac:dyDescent="0.25">
      <c r="A4527" s="32">
        <f>IF(Weighting!$P$15&gt;0,B4527,"")</f>
        <v>1.5000009999999999</v>
      </c>
      <c r="B4527">
        <f>Weighting!$C$15</f>
        <v>1.5000009999999999</v>
      </c>
      <c r="C4527">
        <f>Weighting!$F$15</f>
        <v>0</v>
      </c>
      <c r="D4527" t="b">
        <f>IF(C4527=1,'Data Transformation'!$G$3+0.5*'Data Transformation'!$W$25,IF(C4528=1,D4528-'Data Transformation'!$W$25,FALSE))</f>
        <v>0</v>
      </c>
      <c r="E4527" t="str">
        <f t="array" ref="E4527">IF(ISLOGICAL(D4527),"",FREQUENCY(IF('Data Transformation'!$B$425:$B$8425='Bin Analysis'!$B4515,'Data Transformation'!$G$425:$G$8425),D4527))</f>
        <v/>
      </c>
      <c r="F4527" t="str">
        <f t="shared" si="564"/>
        <v/>
      </c>
      <c r="G4527">
        <f>Weighting!$H$15</f>
        <v>0</v>
      </c>
      <c r="H4527">
        <f t="array" ref="H4527">FREQUENCY(IF('Data Transformation'!$B$4:$B$8425=B4515,'Data Transformation'!$G$4:$G$8425),'Bin Analysis'!$B4527)</f>
        <v>20</v>
      </c>
      <c r="I4527">
        <f t="shared" si="565"/>
        <v>0</v>
      </c>
      <c r="J4527">
        <f t="shared" si="566"/>
        <v>0</v>
      </c>
      <c r="K4527">
        <f>J4527*Weighting!$W$15</f>
        <v>0</v>
      </c>
      <c r="M4527" s="14"/>
    </row>
    <row r="4528" spans="1:25" x14ac:dyDescent="0.25">
      <c r="A4528" s="32" t="str">
        <f>IF(Weighting!$P$16&gt;0,B4528,"")</f>
        <v/>
      </c>
      <c r="B4528">
        <f>Weighting!$C$16</f>
        <v>1.631</v>
      </c>
      <c r="C4528">
        <f>Weighting!$F$16</f>
        <v>0</v>
      </c>
      <c r="D4528" t="b">
        <f>IF(C4528=1,'Data Transformation'!$G$3+0.5*'Data Transformation'!$W$25,IF(C4529=1,D4529-'Data Transformation'!$W$25,FALSE))</f>
        <v>0</v>
      </c>
      <c r="E4528" t="str">
        <f t="array" ref="E4528">IF(ISLOGICAL(D4528),"",FREQUENCY(IF('Data Transformation'!$B$425:$B$8425='Bin Analysis'!$B4515,'Data Transformation'!$G$425:$G$8425),D4528))</f>
        <v/>
      </c>
      <c r="F4528" t="str">
        <f t="shared" si="564"/>
        <v/>
      </c>
      <c r="G4528">
        <f>Weighting!$H$16</f>
        <v>0</v>
      </c>
      <c r="H4528">
        <f t="array" ref="H4528">FREQUENCY(IF('Data Transformation'!$B$4:$B$8425=B4515,'Data Transformation'!$G$4:$G$8425),'Bin Analysis'!$B4528)</f>
        <v>20</v>
      </c>
      <c r="I4528">
        <f t="shared" si="565"/>
        <v>0</v>
      </c>
      <c r="J4528">
        <f t="shared" si="566"/>
        <v>0</v>
      </c>
      <c r="K4528">
        <f>J4528*Weighting!$W$16</f>
        <v>0</v>
      </c>
      <c r="M4528" s="14"/>
    </row>
    <row r="4529" spans="1:25" x14ac:dyDescent="0.25">
      <c r="A4529" s="32" t="str">
        <f>IF(Weighting!$P$17&gt;0,B4529,"")</f>
        <v/>
      </c>
      <c r="B4529">
        <f>Weighting!$C$17</f>
        <v>1.762</v>
      </c>
      <c r="C4529">
        <f>Weighting!$F$17</f>
        <v>0</v>
      </c>
      <c r="D4529" t="b">
        <f>IF(C4529=1,'Data Transformation'!$G$3+0.5*'Data Transformation'!$W$25,IF(C4530=1,D4530-'Data Transformation'!$W$25,FALSE))</f>
        <v>0</v>
      </c>
      <c r="E4529" t="str">
        <f t="array" ref="E4529">IF(ISLOGICAL(D4529),"",FREQUENCY(IF('Data Transformation'!$B$425:$B$8425='Bin Analysis'!$B4515,'Data Transformation'!$G$425:$G$8425),D4529))</f>
        <v/>
      </c>
      <c r="F4529" t="str">
        <f t="shared" si="564"/>
        <v/>
      </c>
      <c r="G4529">
        <f>Weighting!$H$17</f>
        <v>0</v>
      </c>
      <c r="H4529">
        <f t="array" ref="H4529">FREQUENCY(IF('Data Transformation'!$B$4:$B$8425=B4515,'Data Transformation'!$G$4:$G$8425),'Bin Analysis'!$B4529)</f>
        <v>20</v>
      </c>
      <c r="I4529">
        <f t="shared" si="565"/>
        <v>0</v>
      </c>
      <c r="J4529">
        <f t="shared" si="566"/>
        <v>0</v>
      </c>
      <c r="K4529">
        <f>J4529*Weighting!$W$17</f>
        <v>0</v>
      </c>
      <c r="M4529" s="14"/>
    </row>
    <row r="4530" spans="1:25" x14ac:dyDescent="0.25">
      <c r="A4530" s="32" t="str">
        <f>IF(Weighting!$P$18&gt;0,B4530,"")</f>
        <v/>
      </c>
      <c r="B4530">
        <f>Weighting!$C$18</f>
        <v>1.893</v>
      </c>
      <c r="C4530">
        <f>Weighting!$F$18</f>
        <v>0</v>
      </c>
      <c r="D4530" t="b">
        <f>IF(C4530=1,'Data Transformation'!$G$3+0.5*'Data Transformation'!$W$25,IF(C4531=1,D4531-'Data Transformation'!$W$25,FALSE))</f>
        <v>0</v>
      </c>
      <c r="E4530" t="str">
        <f t="array" ref="E4530">IF(ISLOGICAL(D4530),"",FREQUENCY(IF('Data Transformation'!$B$425:$B$8425='Bin Analysis'!$B4515,'Data Transformation'!$G$425:$G$8425),D4530))</f>
        <v/>
      </c>
      <c r="F4530" t="str">
        <f t="shared" si="564"/>
        <v/>
      </c>
      <c r="G4530">
        <f>Weighting!$H$18</f>
        <v>0</v>
      </c>
      <c r="H4530">
        <f t="array" ref="H4530">FREQUENCY(IF('Data Transformation'!$B$4:$B$8425=B4515,'Data Transformation'!$G$4:$G$8425),'Bin Analysis'!$B4530)</f>
        <v>20</v>
      </c>
      <c r="I4530">
        <f t="shared" si="565"/>
        <v>0</v>
      </c>
      <c r="J4530">
        <f t="shared" si="566"/>
        <v>0</v>
      </c>
      <c r="K4530">
        <f>J4530*Weighting!$W$18</f>
        <v>0</v>
      </c>
      <c r="M4530" s="14"/>
    </row>
    <row r="4531" spans="1:25" x14ac:dyDescent="0.25">
      <c r="A4531" s="32" t="str">
        <f>IF(Weighting!$P$19&gt;0,B4531,"")</f>
        <v/>
      </c>
      <c r="B4531">
        <f>Weighting!$C$19</f>
        <v>2.024</v>
      </c>
      <c r="C4531">
        <f>Weighting!$F$19</f>
        <v>0</v>
      </c>
      <c r="D4531" t="b">
        <f>IF(C4531=1,'Data Transformation'!$G$3+0.5*'Data Transformation'!$W$25,IF(C4532=1,D4532-'Data Transformation'!$W$25,FALSE))</f>
        <v>0</v>
      </c>
      <c r="E4531" t="str">
        <f t="array" ref="E4531">IF(ISLOGICAL(D4531),"",FREQUENCY(IF('Data Transformation'!$B$425:$B$8425='Bin Analysis'!$B4515,'Data Transformation'!$G$425:$G$8425),D4531))</f>
        <v/>
      </c>
      <c r="F4531" t="str">
        <f t="shared" si="564"/>
        <v/>
      </c>
      <c r="G4531">
        <f>Weighting!$H$19</f>
        <v>0</v>
      </c>
      <c r="H4531">
        <f t="array" ref="H4531">FREQUENCY(IF('Data Transformation'!$B$4:$B$8425=B4515,'Data Transformation'!$G$4:$G$8425),'Bin Analysis'!$B4531)</f>
        <v>20</v>
      </c>
      <c r="I4531">
        <f t="shared" si="565"/>
        <v>0</v>
      </c>
      <c r="J4531">
        <f t="shared" si="566"/>
        <v>0</v>
      </c>
      <c r="K4531">
        <f>J4531*Weighting!$W$19</f>
        <v>0</v>
      </c>
      <c r="M4531" s="14"/>
    </row>
    <row r="4532" spans="1:25" x14ac:dyDescent="0.25">
      <c r="A4532" s="32" t="str">
        <f>IF(Weighting!$P$20&gt;0,B4532,"")</f>
        <v/>
      </c>
      <c r="B4532">
        <f>Weighting!$C$20</f>
        <v>2.1550000000000002</v>
      </c>
      <c r="C4532">
        <f>Weighting!$F$20</f>
        <v>0</v>
      </c>
      <c r="D4532" t="b">
        <f>IF(C4532=1,'Data Transformation'!$G$3+0.5*'Data Transformation'!$W$25,IF(C4533=1,D4533-'Data Transformation'!$W$25,FALSE))</f>
        <v>0</v>
      </c>
      <c r="E4532" t="str">
        <f t="array" ref="E4532">IF(ISLOGICAL(D4532),"",FREQUENCY(IF('Data Transformation'!$B$425:$B$8425='Bin Analysis'!$B4515,'Data Transformation'!$G$425:$G$8425),D4532))</f>
        <v/>
      </c>
      <c r="F4532" t="str">
        <f t="shared" si="564"/>
        <v/>
      </c>
      <c r="G4532">
        <f>Weighting!$H$20</f>
        <v>0</v>
      </c>
      <c r="H4532">
        <f t="array" ref="H4532">FREQUENCY(IF('Data Transformation'!$B$4:$B$8425=B4515,'Data Transformation'!$G$4:$G$8425),'Bin Analysis'!$B4532)</f>
        <v>20</v>
      </c>
      <c r="I4532">
        <f t="shared" si="565"/>
        <v>0</v>
      </c>
      <c r="J4532">
        <f t="shared" si="566"/>
        <v>0</v>
      </c>
      <c r="K4532">
        <f>J4532*Weighting!$W$20</f>
        <v>0</v>
      </c>
      <c r="M4532" s="14"/>
    </row>
    <row r="4533" spans="1:25" x14ac:dyDescent="0.25">
      <c r="A4533" s="32" t="str">
        <f>IF(Weighting!$P$21&gt;0,B4533,"")</f>
        <v/>
      </c>
      <c r="B4533">
        <f>Weighting!$C$21</f>
        <v>2.2860000000000005</v>
      </c>
      <c r="C4533">
        <f>Weighting!$F$21</f>
        <v>0</v>
      </c>
      <c r="D4533" t="b">
        <f>IF(C4533=1,'Data Transformation'!$G$3+0.5*'Data Transformation'!$W$25,IF(C4534=1,D4534-'Data Transformation'!$W$25,FALSE))</f>
        <v>0</v>
      </c>
      <c r="E4533" t="str">
        <f t="array" ref="E4533">IF(ISLOGICAL(D4533),"",FREQUENCY(IF('Data Transformation'!$B$425:$B$8425='Bin Analysis'!$B4515,'Data Transformation'!$G$425:$G$8425),D4533))</f>
        <v/>
      </c>
      <c r="F4533" t="str">
        <f t="shared" si="564"/>
        <v/>
      </c>
      <c r="G4533">
        <f>Weighting!$H$21</f>
        <v>0</v>
      </c>
      <c r="H4533">
        <f t="array" ref="H4533">FREQUENCY(IF('Data Transformation'!$B$4:$B$8425=B4515,'Data Transformation'!$G$4:$G$8425),'Bin Analysis'!$B4533)</f>
        <v>20</v>
      </c>
      <c r="I4533">
        <f t="shared" si="565"/>
        <v>0</v>
      </c>
      <c r="J4533">
        <f t="shared" si="566"/>
        <v>0</v>
      </c>
      <c r="K4533">
        <f>J4533*Weighting!$W$21</f>
        <v>0</v>
      </c>
      <c r="M4533" s="14"/>
    </row>
    <row r="4534" spans="1:25" x14ac:dyDescent="0.25">
      <c r="A4534" s="32" t="str">
        <f>IF(Weighting!$P$22&gt;0,B4534,"")</f>
        <v/>
      </c>
      <c r="B4534">
        <f>Weighting!$C$22</f>
        <v>2.4170000000000007</v>
      </c>
      <c r="C4534">
        <f>Weighting!$F$22</f>
        <v>0</v>
      </c>
      <c r="D4534" t="b">
        <f>IF(C4534=1,'Data Transformation'!$G$3+0.5*'Data Transformation'!$W$25,IF(C4535=1,D4535-'Data Transformation'!$W$25,FALSE))</f>
        <v>0</v>
      </c>
      <c r="E4534" t="str">
        <f t="array" ref="E4534">IF(ISLOGICAL(D4534),"",FREQUENCY(IF('Data Transformation'!$B$425:$B$8425='Bin Analysis'!$B4515,'Data Transformation'!$G$425:$G$8425),D4534))</f>
        <v/>
      </c>
      <c r="F4534" t="str">
        <f t="shared" si="564"/>
        <v/>
      </c>
      <c r="G4534">
        <f>Weighting!$H$22</f>
        <v>0</v>
      </c>
      <c r="H4534">
        <f t="array" ref="H4534">FREQUENCY(IF('Data Transformation'!$B$4:$B$8425=B4515,'Data Transformation'!$G$4:$G$8425),'Bin Analysis'!$B4534)</f>
        <v>20</v>
      </c>
      <c r="I4534">
        <f t="shared" si="565"/>
        <v>0</v>
      </c>
      <c r="J4534">
        <f t="shared" si="566"/>
        <v>0</v>
      </c>
      <c r="K4534">
        <f>J4534*Weighting!$W$22</f>
        <v>0</v>
      </c>
      <c r="M4534" s="14"/>
    </row>
    <row r="4535" spans="1:25" x14ac:dyDescent="0.25">
      <c r="A4535" s="32" t="str">
        <f>IF(Weighting!$P$23&gt;0,B4535,"")</f>
        <v/>
      </c>
      <c r="B4535">
        <f>Weighting!$C$23</f>
        <v>2.5480000000000009</v>
      </c>
      <c r="C4535">
        <f>Weighting!$F$23</f>
        <v>0</v>
      </c>
      <c r="D4535" t="b">
        <f>IF(C4535=1,'Data Transformation'!$G$3+0.5*'Data Transformation'!$W$25,IF(C4536=1,D4536-'Data Transformation'!$W$25,FALSE))</f>
        <v>0</v>
      </c>
      <c r="E4535" t="str">
        <f t="array" ref="E4535">IF(ISLOGICAL(D4535),"",FREQUENCY(IF('Data Transformation'!$B$425:$B$8425='Bin Analysis'!$B4515,'Data Transformation'!$G$425:$G$8425),D4535))</f>
        <v/>
      </c>
      <c r="F4535" t="str">
        <f t="shared" si="564"/>
        <v/>
      </c>
      <c r="G4535">
        <f>Weighting!$H$23</f>
        <v>0</v>
      </c>
      <c r="H4535">
        <f t="array" ref="H4535">FREQUENCY(IF('Data Transformation'!$B$4:$B$8425=B4515,'Data Transformation'!$G$4:$G$8425),'Bin Analysis'!$B4535)</f>
        <v>20</v>
      </c>
      <c r="I4535">
        <f t="shared" si="565"/>
        <v>0</v>
      </c>
      <c r="J4535">
        <f t="shared" si="566"/>
        <v>0</v>
      </c>
      <c r="K4535">
        <f>J4535*Weighting!$W$23</f>
        <v>0</v>
      </c>
      <c r="M4535" s="14"/>
    </row>
    <row r="4536" spans="1:25" x14ac:dyDescent="0.25">
      <c r="A4536" s="32" t="str">
        <f>IF(Weighting!$P$24&gt;0,B4536,"")</f>
        <v/>
      </c>
      <c r="B4536">
        <f>Weighting!$C$24</f>
        <v>2.6790000000000012</v>
      </c>
      <c r="C4536">
        <f>Weighting!$F$24</f>
        <v>0</v>
      </c>
      <c r="D4536" t="b">
        <f>IF(C4536=1,'Data Transformation'!$G$3+0.5*'Data Transformation'!$W$25,IF(C4537=1,D4537-'Data Transformation'!$W$25,FALSE))</f>
        <v>0</v>
      </c>
      <c r="E4536" t="str">
        <f t="array" ref="E4536">IF(ISLOGICAL(D4536),"",FREQUENCY(IF('Data Transformation'!$B$425:$B$8425='Bin Analysis'!$B4515,'Data Transformation'!$G$425:$G$8425),D4536))</f>
        <v/>
      </c>
      <c r="F4536" t="str">
        <f t="shared" si="564"/>
        <v/>
      </c>
      <c r="G4536">
        <f>Weighting!$H$24</f>
        <v>0</v>
      </c>
      <c r="H4536">
        <f t="array" ref="H4536">FREQUENCY(IF('Data Transformation'!$B$4:$B$8425=B4515,'Data Transformation'!$G$4:$G$8425),'Bin Analysis'!$B4536)</f>
        <v>20</v>
      </c>
      <c r="I4536">
        <f t="shared" si="565"/>
        <v>0</v>
      </c>
      <c r="J4536">
        <f t="shared" si="566"/>
        <v>0</v>
      </c>
      <c r="K4536">
        <f>J4536*Weighting!$W$24</f>
        <v>0</v>
      </c>
      <c r="M4536" s="14"/>
    </row>
    <row r="4537" spans="1:25" x14ac:dyDescent="0.25">
      <c r="A4537" s="32" t="str">
        <f>IF(Weighting!$P$25&gt;0,B4537,"")</f>
        <v/>
      </c>
      <c r="B4537">
        <f>Weighting!$C$25</f>
        <v>2.8100000000000014</v>
      </c>
      <c r="C4537">
        <f>Weighting!$F$25</f>
        <v>0</v>
      </c>
      <c r="D4537" t="b">
        <f>IF(C4537=1,'Data Transformation'!$G$3+0.5*'Data Transformation'!$W$25,IF(C4538=1,D4538-'Data Transformation'!$W$25,FALSE))</f>
        <v>0</v>
      </c>
      <c r="E4537" t="str">
        <f t="array" ref="E4537">IF(ISLOGICAL(D4537),"",FREQUENCY(IF('Data Transformation'!$B$425:$B$8425='Bin Analysis'!$B4515,'Data Transformation'!$G$425:$G$8425),D4537))</f>
        <v/>
      </c>
      <c r="F4537" t="str">
        <f t="shared" si="564"/>
        <v/>
      </c>
      <c r="G4537">
        <f>Weighting!$H$25</f>
        <v>0</v>
      </c>
      <c r="H4537">
        <f t="array" ref="H4537">FREQUENCY(IF('Data Transformation'!$B$4:$B$8425=B4515,'Data Transformation'!$G$4:$G$8425),'Bin Analysis'!$B4537)</f>
        <v>20</v>
      </c>
      <c r="I4537">
        <f t="shared" si="565"/>
        <v>0</v>
      </c>
      <c r="J4537">
        <f t="shared" si="566"/>
        <v>0</v>
      </c>
      <c r="K4537">
        <f>J4537*Weighting!$W$25</f>
        <v>0</v>
      </c>
      <c r="M4537" s="14"/>
    </row>
    <row r="4538" spans="1:25" x14ac:dyDescent="0.25">
      <c r="O4538"/>
      <c r="P4538"/>
      <c r="Q4538"/>
      <c r="R4538"/>
    </row>
    <row r="4539" spans="1:25" ht="23.25" x14ac:dyDescent="0.35">
      <c r="A4539" s="21" t="s">
        <v>0</v>
      </c>
      <c r="B4539" s="21">
        <f>IFERROR(VLOOKUP(C4539,'Data Transformation'!$L$6:$M$426,2,FALSE),"")</f>
        <v>189</v>
      </c>
      <c r="C4539" s="21">
        <f>C4515+1</f>
        <v>189</v>
      </c>
      <c r="D4539" s="21"/>
      <c r="E4539" s="21"/>
      <c r="F4539" s="21"/>
      <c r="G4539" s="21"/>
      <c r="H4539" s="22"/>
      <c r="I4539" s="22"/>
      <c r="J4539" s="22"/>
      <c r="K4539" s="21"/>
      <c r="L4539" s="21">
        <f>B4539</f>
        <v>189</v>
      </c>
      <c r="M4539" s="23">
        <f>INDEX('Data Transformation'!$O$4:$O$424,MATCH($B4539,'Data Transformation'!$M$4:$M$424,0),MATCH($M$2,'Data Transformation'!$O$3,0))</f>
        <v>17</v>
      </c>
      <c r="N4539" s="27">
        <f>IF('Input and Summary Results'!$J$16="minimum",'Bin Analysis'!X4540/(M4539-1),'Bin Analysis'!Y4539/('Bin Analysis'!M4539-1))</f>
        <v>0</v>
      </c>
      <c r="O4539" s="27">
        <f>IF(M4539=FALSE,NA(),(VLOOKUP(1,C4542:K4561,4,FALSE))/(M4539-1))</f>
        <v>0</v>
      </c>
      <c r="P4539" s="27">
        <f>IF(M4539=FALSE,NA(),SUM(J4542:J4561)/Weighting!$S$5)</f>
        <v>0.2</v>
      </c>
      <c r="Q4539" s="27">
        <f>IF(M4539=FALSE,NA(),SUM(K4542:K4561)/Weighting!$S$6)</f>
        <v>8.6956521739130432E-2</v>
      </c>
      <c r="R4539" s="27">
        <f>IF(M4539=FALSE,NA(),(VLOOKUP(1,G4542:K4561,3,FALSE))/(M4539-1))</f>
        <v>1</v>
      </c>
      <c r="S4539" s="22" t="str">
        <f>IF(M4539=FALSE,NA(),IF(SUM(J4542:J4561)=2,"yes","no"))</f>
        <v>yes</v>
      </c>
      <c r="X4539" s="2" cm="2">
        <f t="array" ref="X4539:X4540">FREQUENCY(IF('Data Transformation'!$B$425:$B$6424='Bin Analysis'!L4539,'Data Transformation'!$G$425:$G$6424),'Data Transformation'!$U$11)</f>
        <v>16</v>
      </c>
      <c r="Y4539" s="2" cm="2">
        <f t="array" ref="Y4539:Y4540">FREQUENCY(IF('Data Transformation'!$B$425:$B$6424='Bin Analysis'!L4539,'Data Transformation'!$G$425:$G$6424),'Data Transformation'!$U$12)</f>
        <v>16</v>
      </c>
    </row>
    <row r="4540" spans="1:25" x14ac:dyDescent="0.25">
      <c r="A4540" s="14" t="s">
        <v>66</v>
      </c>
      <c r="B4540" t="s">
        <v>47</v>
      </c>
      <c r="C4540" t="s">
        <v>5</v>
      </c>
      <c r="D4540" t="s">
        <v>99</v>
      </c>
      <c r="E4540" t="s">
        <v>100</v>
      </c>
      <c r="F4540" t="s">
        <v>101</v>
      </c>
      <c r="G4540" t="s">
        <v>69</v>
      </c>
      <c r="H4540" t="s">
        <v>31</v>
      </c>
      <c r="I4540" t="s">
        <v>32</v>
      </c>
      <c r="J4540" t="s">
        <v>46</v>
      </c>
      <c r="K4540" s="14" t="s">
        <v>45</v>
      </c>
      <c r="M4540" s="14"/>
      <c r="X4540" s="2">
        <v>0</v>
      </c>
      <c r="Y4540" s="2">
        <v>0</v>
      </c>
    </row>
    <row r="4541" spans="1:25" x14ac:dyDescent="0.25">
      <c r="A4541" s="32"/>
      <c r="D4541" t="b">
        <f>IF(C4541=1,'Data Transformation'!$G$3+0.5*'Data Transformation'!$W$25,IF(C4542=1,D4542-'Data Transformation'!$W$25,FALSE))</f>
        <v>0</v>
      </c>
      <c r="E4541" t="str">
        <f t="array" ref="E4541">IF(ISLOGICAL(D4541),"",FREQUENCY(IF('Data Transformation'!$B$425:$B$8425='Bin Analysis'!$B4539,'Data Transformation'!$G$425:$G$8425),D4541))</f>
        <v/>
      </c>
      <c r="F4541" t="str">
        <f>IF(ISLOGICAL(D4541),"",E4541-E4540)</f>
        <v/>
      </c>
      <c r="M4541" s="14"/>
    </row>
    <row r="4542" spans="1:25" x14ac:dyDescent="0.25">
      <c r="A4542" s="32">
        <f>IF(Weighting!$P$6&gt;0,B4542,"")</f>
        <v>0.32100000000000001</v>
      </c>
      <c r="B4542">
        <f>Weighting!$C$6</f>
        <v>0.32100000000000001</v>
      </c>
      <c r="C4542">
        <f>Weighting!$F$6</f>
        <v>0</v>
      </c>
      <c r="D4542" t="b">
        <f>IF(C4542=1,'Data Transformation'!$G$3+0.5*'Data Transformation'!$W$25,IF(C4543=1,D4543-'Data Transformation'!$W$25,FALSE))</f>
        <v>0</v>
      </c>
      <c r="E4542" t="str">
        <f t="array" ref="E4542">IF(ISLOGICAL(D4542),"",FREQUENCY(IF('Data Transformation'!$B$425:$B$8425='Bin Analysis'!$B4539,'Data Transformation'!$G$425:$G$8425),D4542))</f>
        <v/>
      </c>
      <c r="F4542" t="str">
        <f>IF(ISLOGICAL(D4542),"",E4542-E4541)</f>
        <v/>
      </c>
      <c r="G4542">
        <f>Weighting!$H$6</f>
        <v>1</v>
      </c>
      <c r="H4542">
        <f t="array" ref="H4542">FREQUENCY(IF('Data Transformation'!$B$4:$B$8425=B4539,'Data Transformation'!$G$4:$G$8425),'Bin Analysis'!$B4542)</f>
        <v>16</v>
      </c>
      <c r="I4542">
        <f>H4542-H4541</f>
        <v>16</v>
      </c>
      <c r="J4542">
        <f>IF(I4542=0,0,1)</f>
        <v>1</v>
      </c>
      <c r="K4542">
        <f>J4542*Weighting!$W$6</f>
        <v>1</v>
      </c>
      <c r="M4542" s="14"/>
    </row>
    <row r="4543" spans="1:25" x14ac:dyDescent="0.25">
      <c r="A4543" s="32">
        <f>IF(Weighting!$P$7&gt;0,B4543,"")</f>
        <v>0.45200000000000001</v>
      </c>
      <c r="B4543">
        <f>Weighting!$C$7</f>
        <v>0.45200000000000001</v>
      </c>
      <c r="C4543">
        <f>Weighting!$F$7</f>
        <v>0</v>
      </c>
      <c r="D4543" t="b">
        <f>IF(C4543=1,'Data Transformation'!$G$3+0.5*'Data Transformation'!$W$25,IF(C4544=1,D4544-'Data Transformation'!$W$25,FALSE))</f>
        <v>0</v>
      </c>
      <c r="E4543" t="str">
        <f t="array" ref="E4543">IF(ISLOGICAL(D4543),"",FREQUENCY(IF('Data Transformation'!$B$425:$B$8425='Bin Analysis'!$B4539,'Data Transformation'!$G$425:$G$8425),D4543))</f>
        <v/>
      </c>
      <c r="F4543" t="str">
        <f t="shared" ref="F4543:F4561" si="567">IF(ISLOGICAL(D4543),"",E4543-E4542)</f>
        <v/>
      </c>
      <c r="G4543">
        <f>Weighting!$H$7</f>
        <v>0</v>
      </c>
      <c r="H4543">
        <f t="array" ref="H4543">FREQUENCY(IF('Data Transformation'!$B$4:$B$8425=B4539,'Data Transformation'!$G$4:$G$8425),'Bin Analysis'!$B4543)</f>
        <v>16</v>
      </c>
      <c r="I4543">
        <f t="shared" ref="I4543:I4561" si="568">H4543-H4542</f>
        <v>0</v>
      </c>
      <c r="J4543">
        <f>IF(I4543=0,0,1)</f>
        <v>0</v>
      </c>
      <c r="K4543">
        <f>J4543*Weighting!$W$7</f>
        <v>0</v>
      </c>
      <c r="M4543" s="14"/>
    </row>
    <row r="4544" spans="1:25" x14ac:dyDescent="0.25">
      <c r="A4544" s="32">
        <f>IF(Weighting!$P$8&gt;0,B4544,"")</f>
        <v>0.58299999999999996</v>
      </c>
      <c r="B4544">
        <f>Weighting!$C$8</f>
        <v>0.58299999999999996</v>
      </c>
      <c r="C4544">
        <f>Weighting!$F$8</f>
        <v>0</v>
      </c>
      <c r="D4544" t="b">
        <f>IF(C4544=1,'Data Transformation'!$G$3+0.5*'Data Transformation'!$W$25,IF(C4545=1,D4545-'Data Transformation'!$W$25,FALSE))</f>
        <v>0</v>
      </c>
      <c r="E4544" t="str">
        <f t="array" ref="E4544">IF(ISLOGICAL(D4544),"",FREQUENCY(IF('Data Transformation'!$B$425:$B$8425='Bin Analysis'!$B4539,'Data Transformation'!$G$425:$G$8425),D4544))</f>
        <v/>
      </c>
      <c r="F4544" t="str">
        <f t="shared" si="567"/>
        <v/>
      </c>
      <c r="G4544">
        <f>Weighting!$H$8</f>
        <v>0</v>
      </c>
      <c r="H4544">
        <f t="array" ref="H4544">FREQUENCY(IF('Data Transformation'!$B$4:$B$8425=B4539,'Data Transformation'!$G$4:$G$8425),'Bin Analysis'!$B4544)</f>
        <v>16</v>
      </c>
      <c r="I4544">
        <f t="shared" si="568"/>
        <v>0</v>
      </c>
      <c r="J4544">
        <f t="shared" ref="J4544:J4561" si="569">IF(I4544=0,0,1)</f>
        <v>0</v>
      </c>
      <c r="K4544">
        <f>J4544*Weighting!$W$8</f>
        <v>0</v>
      </c>
      <c r="M4544" s="14"/>
    </row>
    <row r="4545" spans="1:13" x14ac:dyDescent="0.25">
      <c r="A4545" s="32">
        <f>IF(Weighting!$P$9&gt;0,B4545,"")</f>
        <v>0.71399999999999997</v>
      </c>
      <c r="B4545" s="50">
        <f>Weighting!$C$9</f>
        <v>0.71399999999999997</v>
      </c>
      <c r="C4545">
        <f>Weighting!$F$9</f>
        <v>0</v>
      </c>
      <c r="D4545" t="b">
        <f>IF(C4545=1,'Data Transformation'!$G$3+0.5*'Data Transformation'!$W$25,IF(C4546=1,D4546-'Data Transformation'!$W$25,FALSE))</f>
        <v>0</v>
      </c>
      <c r="E4545" t="str">
        <f t="array" ref="E4545">IF(ISLOGICAL(D4545),"",FREQUENCY(IF('Data Transformation'!$B$425:$B$8425='Bin Analysis'!$B4539,'Data Transformation'!$G$425:$G$8425),D4545))</f>
        <v/>
      </c>
      <c r="F4545" t="str">
        <f t="shared" si="567"/>
        <v/>
      </c>
      <c r="G4545">
        <f>Weighting!$H$9</f>
        <v>0</v>
      </c>
      <c r="H4545">
        <f t="array" ref="H4545">FREQUENCY(IF('Data Transformation'!$B$4:$B$8425=B4539,'Data Transformation'!$G$4:$G$8425),'Bin Analysis'!$B4545)</f>
        <v>16</v>
      </c>
      <c r="I4545">
        <f t="shared" si="568"/>
        <v>0</v>
      </c>
      <c r="J4545">
        <f t="shared" si="569"/>
        <v>0</v>
      </c>
      <c r="K4545">
        <f>J4545*Weighting!$W$9</f>
        <v>0</v>
      </c>
      <c r="M4545" s="14"/>
    </row>
    <row r="4546" spans="1:13" x14ac:dyDescent="0.25">
      <c r="A4546" s="32">
        <f>IF(Weighting!$P$10&gt;0,B4546,"")</f>
        <v>0.84499999999999997</v>
      </c>
      <c r="B4546">
        <f>Weighting!$C$10</f>
        <v>0.84499999999999997</v>
      </c>
      <c r="C4546">
        <f>Weighting!$F$10</f>
        <v>0</v>
      </c>
      <c r="D4546" t="b">
        <f>IF(C4546=1,'Data Transformation'!$G$3+0.5*'Data Transformation'!$W$25,IF(C4547=1,D4547-'Data Transformation'!$W$25,FALSE))</f>
        <v>0</v>
      </c>
      <c r="E4546" t="str">
        <f t="array" ref="E4546">IF(ISLOGICAL(D4546),"",FREQUENCY(IF('Data Transformation'!$B$425:$B$8425='Bin Analysis'!$B4539,'Data Transformation'!$G$425:$G$8425),D4546))</f>
        <v/>
      </c>
      <c r="F4546" t="str">
        <f t="shared" si="567"/>
        <v/>
      </c>
      <c r="G4546">
        <f>Weighting!$H$10</f>
        <v>0</v>
      </c>
      <c r="H4546">
        <f t="array" ref="H4546">FREQUENCY(IF('Data Transformation'!$B$4:$B$8425=B4539,'Data Transformation'!$G$4:$G$8425),'Bin Analysis'!$B4546)</f>
        <v>16</v>
      </c>
      <c r="I4546">
        <f t="shared" si="568"/>
        <v>0</v>
      </c>
      <c r="J4546">
        <f t="shared" si="569"/>
        <v>0</v>
      </c>
      <c r="K4546">
        <f>J4546*Weighting!$W$10</f>
        <v>0</v>
      </c>
      <c r="M4546" s="14"/>
    </row>
    <row r="4547" spans="1:13" x14ac:dyDescent="0.25">
      <c r="A4547" s="32">
        <f>IF(Weighting!$P$11&gt;0,B4547,"")</f>
        <v>0.97599999999999998</v>
      </c>
      <c r="B4547">
        <f>Weighting!$C$11</f>
        <v>0.97599999999999998</v>
      </c>
      <c r="C4547">
        <f>Weighting!$F$11</f>
        <v>0</v>
      </c>
      <c r="D4547">
        <f>IF(C4547=1,'Data Transformation'!$G$3+0.5*'Data Transformation'!$W$25,IF(C4548=1,D4548-'Data Transformation'!$W$25,FALSE))</f>
        <v>0.86899999999999999</v>
      </c>
      <c r="E4547">
        <f t="array" ref="E4547">IF(ISLOGICAL(D4547),"",FREQUENCY(IF('Data Transformation'!$B$425:$B$8425='Bin Analysis'!$B4539,'Data Transformation'!$G$425:$G$8425),D4547))</f>
        <v>16</v>
      </c>
      <c r="F4547" t="e">
        <f t="shared" si="567"/>
        <v>#VALUE!</v>
      </c>
      <c r="G4547">
        <f>Weighting!$H$11</f>
        <v>0</v>
      </c>
      <c r="H4547">
        <f t="array" ref="H4547">FREQUENCY(IF('Data Transformation'!$B$4:$B$8425=B4539,'Data Transformation'!$G$4:$G$8425),'Bin Analysis'!$B4547)</f>
        <v>16</v>
      </c>
      <c r="I4547">
        <f t="shared" si="568"/>
        <v>0</v>
      </c>
      <c r="J4547">
        <f t="shared" si="569"/>
        <v>0</v>
      </c>
      <c r="K4547">
        <f>J4547*Weighting!$W$11</f>
        <v>0</v>
      </c>
      <c r="M4547" s="14"/>
    </row>
    <row r="4548" spans="1:13" x14ac:dyDescent="0.25">
      <c r="A4548" s="32">
        <f>IF(Weighting!$P$12&gt;0,B4548,"")</f>
        <v>1.107</v>
      </c>
      <c r="B4548">
        <f>Weighting!$C$12</f>
        <v>1.107</v>
      </c>
      <c r="C4548">
        <f>Weighting!$F$12</f>
        <v>1</v>
      </c>
      <c r="D4548">
        <f>IF(C4548=1,'Data Transformation'!$G$3+0.5*'Data Transformation'!$W$25,IF(C4549=1,D4549-'Data Transformation'!$W$25,FALSE))</f>
        <v>1.131</v>
      </c>
      <c r="E4548">
        <f t="array" ref="E4548">IF(ISLOGICAL(D4548),"",FREQUENCY(IF('Data Transformation'!$B$425:$B$8425='Bin Analysis'!$B4539,'Data Transformation'!$G$425:$G$8425),D4548))</f>
        <v>16</v>
      </c>
      <c r="F4548">
        <f t="shared" si="567"/>
        <v>0</v>
      </c>
      <c r="G4548">
        <f>Weighting!$H$12</f>
        <v>0</v>
      </c>
      <c r="H4548">
        <f t="array" ref="H4548">FREQUENCY(IF('Data Transformation'!$B$4:$B$8425=B4539,'Data Transformation'!$G$4:$G$8425),'Bin Analysis'!$B4548)</f>
        <v>17</v>
      </c>
      <c r="I4548">
        <f t="shared" si="568"/>
        <v>1</v>
      </c>
      <c r="J4548">
        <f t="shared" si="569"/>
        <v>1</v>
      </c>
      <c r="K4548">
        <f>J4548*Weighting!$W$12</f>
        <v>1</v>
      </c>
      <c r="M4548" s="14"/>
    </row>
    <row r="4549" spans="1:13" x14ac:dyDescent="0.25">
      <c r="A4549" s="32">
        <f>IF(Weighting!$P$13&gt;0,B4549,"")</f>
        <v>1.238</v>
      </c>
      <c r="B4549">
        <f>Weighting!$C$13</f>
        <v>1.238</v>
      </c>
      <c r="C4549">
        <f>Weighting!$F$13</f>
        <v>0</v>
      </c>
      <c r="D4549" t="b">
        <f>IF(C4549=1,'Data Transformation'!$G$3+0.5*'Data Transformation'!$W$25,IF(C4550=1,D4550-'Data Transformation'!$W$25,FALSE))</f>
        <v>0</v>
      </c>
      <c r="E4549" t="str">
        <f t="array" ref="E4549">IF(ISLOGICAL(D4549),"",FREQUENCY(IF('Data Transformation'!$B$425:$B$8425='Bin Analysis'!$B4539,'Data Transformation'!$G$425:$G$8425),D4549))</f>
        <v/>
      </c>
      <c r="F4549" t="str">
        <f t="shared" si="567"/>
        <v/>
      </c>
      <c r="G4549">
        <f>Weighting!$H$13</f>
        <v>0</v>
      </c>
      <c r="H4549">
        <f t="array" ref="H4549">FREQUENCY(IF('Data Transformation'!$B$4:$B$8425=B4539,'Data Transformation'!$G$4:$G$8425),'Bin Analysis'!$B4549)</f>
        <v>17</v>
      </c>
      <c r="I4549">
        <f t="shared" si="568"/>
        <v>0</v>
      </c>
      <c r="J4549">
        <f t="shared" si="569"/>
        <v>0</v>
      </c>
      <c r="K4549">
        <f>J4549*Weighting!$W$13</f>
        <v>0</v>
      </c>
      <c r="M4549" s="14"/>
    </row>
    <row r="4550" spans="1:13" x14ac:dyDescent="0.25">
      <c r="A4550" s="32">
        <f>IF(Weighting!$P$14&gt;0,B4550,"")</f>
        <v>1.369</v>
      </c>
      <c r="B4550">
        <f>Weighting!$C$14</f>
        <v>1.369</v>
      </c>
      <c r="C4550">
        <f>Weighting!$F$14</f>
        <v>0</v>
      </c>
      <c r="D4550" t="b">
        <f>IF(C4550=1,'Data Transformation'!$G$3+0.5*'Data Transformation'!$W$25,IF(C4551=1,D4551-'Data Transformation'!$W$25,FALSE))</f>
        <v>0</v>
      </c>
      <c r="E4550" t="str">
        <f t="array" ref="E4550">IF(ISLOGICAL(D4550),"",FREQUENCY(IF('Data Transformation'!$B$425:$B$8425='Bin Analysis'!$B4539,'Data Transformation'!$G$425:$G$8425),D4550))</f>
        <v/>
      </c>
      <c r="F4550" t="str">
        <f t="shared" si="567"/>
        <v/>
      </c>
      <c r="G4550">
        <f>Weighting!$H$14</f>
        <v>0</v>
      </c>
      <c r="H4550">
        <f t="array" ref="H4550">FREQUENCY(IF('Data Transformation'!$B$4:$B$8425=B4539,'Data Transformation'!$G$4:$G$8425),'Bin Analysis'!$B4550)</f>
        <v>17</v>
      </c>
      <c r="I4550">
        <f t="shared" si="568"/>
        <v>0</v>
      </c>
      <c r="J4550">
        <f t="shared" si="569"/>
        <v>0</v>
      </c>
      <c r="K4550">
        <f>J4550*Weighting!$W$14</f>
        <v>0</v>
      </c>
      <c r="M4550" s="14"/>
    </row>
    <row r="4551" spans="1:13" x14ac:dyDescent="0.25">
      <c r="A4551" s="32">
        <f>IF(Weighting!$P$15&gt;0,B4551,"")</f>
        <v>1.5000009999999999</v>
      </c>
      <c r="B4551">
        <f>Weighting!$C$15</f>
        <v>1.5000009999999999</v>
      </c>
      <c r="C4551">
        <f>Weighting!$F$15</f>
        <v>0</v>
      </c>
      <c r="D4551" t="b">
        <f>IF(C4551=1,'Data Transformation'!$G$3+0.5*'Data Transformation'!$W$25,IF(C4552=1,D4552-'Data Transformation'!$W$25,FALSE))</f>
        <v>0</v>
      </c>
      <c r="E4551" t="str">
        <f t="array" ref="E4551">IF(ISLOGICAL(D4551),"",FREQUENCY(IF('Data Transformation'!$B$425:$B$8425='Bin Analysis'!$B4539,'Data Transformation'!$G$425:$G$8425),D4551))</f>
        <v/>
      </c>
      <c r="F4551" t="str">
        <f t="shared" si="567"/>
        <v/>
      </c>
      <c r="G4551">
        <f>Weighting!$H$15</f>
        <v>0</v>
      </c>
      <c r="H4551">
        <f t="array" ref="H4551">FREQUENCY(IF('Data Transformation'!$B$4:$B$8425=B4539,'Data Transformation'!$G$4:$G$8425),'Bin Analysis'!$B4551)</f>
        <v>17</v>
      </c>
      <c r="I4551">
        <f t="shared" si="568"/>
        <v>0</v>
      </c>
      <c r="J4551">
        <f t="shared" si="569"/>
        <v>0</v>
      </c>
      <c r="K4551">
        <f>J4551*Weighting!$W$15</f>
        <v>0</v>
      </c>
      <c r="M4551" s="14"/>
    </row>
    <row r="4552" spans="1:13" x14ac:dyDescent="0.25">
      <c r="A4552" s="32" t="str">
        <f>IF(Weighting!$P$16&gt;0,B4552,"")</f>
        <v/>
      </c>
      <c r="B4552">
        <f>Weighting!$C$16</f>
        <v>1.631</v>
      </c>
      <c r="C4552">
        <f>Weighting!$F$16</f>
        <v>0</v>
      </c>
      <c r="D4552" t="b">
        <f>IF(C4552=1,'Data Transformation'!$G$3+0.5*'Data Transformation'!$W$25,IF(C4553=1,D4553-'Data Transformation'!$W$25,FALSE))</f>
        <v>0</v>
      </c>
      <c r="E4552" t="str">
        <f t="array" ref="E4552">IF(ISLOGICAL(D4552),"",FREQUENCY(IF('Data Transformation'!$B$425:$B$8425='Bin Analysis'!$B4539,'Data Transformation'!$G$425:$G$8425),D4552))</f>
        <v/>
      </c>
      <c r="F4552" t="str">
        <f t="shared" si="567"/>
        <v/>
      </c>
      <c r="G4552">
        <f>Weighting!$H$16</f>
        <v>0</v>
      </c>
      <c r="H4552">
        <f t="array" ref="H4552">FREQUENCY(IF('Data Transformation'!$B$4:$B$8425=B4539,'Data Transformation'!$G$4:$G$8425),'Bin Analysis'!$B4552)</f>
        <v>17</v>
      </c>
      <c r="I4552">
        <f t="shared" si="568"/>
        <v>0</v>
      </c>
      <c r="J4552">
        <f t="shared" si="569"/>
        <v>0</v>
      </c>
      <c r="K4552">
        <f>J4552*Weighting!$W$16</f>
        <v>0</v>
      </c>
      <c r="M4552" s="14"/>
    </row>
    <row r="4553" spans="1:13" x14ac:dyDescent="0.25">
      <c r="A4553" s="32" t="str">
        <f>IF(Weighting!$P$17&gt;0,B4553,"")</f>
        <v/>
      </c>
      <c r="B4553">
        <f>Weighting!$C$17</f>
        <v>1.762</v>
      </c>
      <c r="C4553">
        <f>Weighting!$F$17</f>
        <v>0</v>
      </c>
      <c r="D4553" t="b">
        <f>IF(C4553=1,'Data Transformation'!$G$3+0.5*'Data Transformation'!$W$25,IF(C4554=1,D4554-'Data Transformation'!$W$25,FALSE))</f>
        <v>0</v>
      </c>
      <c r="E4553" t="str">
        <f t="array" ref="E4553">IF(ISLOGICAL(D4553),"",FREQUENCY(IF('Data Transformation'!$B$425:$B$8425='Bin Analysis'!$B4539,'Data Transformation'!$G$425:$G$8425),D4553))</f>
        <v/>
      </c>
      <c r="F4553" t="str">
        <f t="shared" si="567"/>
        <v/>
      </c>
      <c r="G4553">
        <f>Weighting!$H$17</f>
        <v>0</v>
      </c>
      <c r="H4553">
        <f t="array" ref="H4553">FREQUENCY(IF('Data Transformation'!$B$4:$B$8425=B4539,'Data Transformation'!$G$4:$G$8425),'Bin Analysis'!$B4553)</f>
        <v>17</v>
      </c>
      <c r="I4553">
        <f t="shared" si="568"/>
        <v>0</v>
      </c>
      <c r="J4553">
        <f t="shared" si="569"/>
        <v>0</v>
      </c>
      <c r="K4553">
        <f>J4553*Weighting!$W$17</f>
        <v>0</v>
      </c>
      <c r="M4553" s="14"/>
    </row>
    <row r="4554" spans="1:13" x14ac:dyDescent="0.25">
      <c r="A4554" s="32" t="str">
        <f>IF(Weighting!$P$18&gt;0,B4554,"")</f>
        <v/>
      </c>
      <c r="B4554">
        <f>Weighting!$C$18</f>
        <v>1.893</v>
      </c>
      <c r="C4554">
        <f>Weighting!$F$18</f>
        <v>0</v>
      </c>
      <c r="D4554" t="b">
        <f>IF(C4554=1,'Data Transformation'!$G$3+0.5*'Data Transformation'!$W$25,IF(C4555=1,D4555-'Data Transformation'!$W$25,FALSE))</f>
        <v>0</v>
      </c>
      <c r="E4554" t="str">
        <f t="array" ref="E4554">IF(ISLOGICAL(D4554),"",FREQUENCY(IF('Data Transformation'!$B$425:$B$8425='Bin Analysis'!$B4539,'Data Transformation'!$G$425:$G$8425),D4554))</f>
        <v/>
      </c>
      <c r="F4554" t="str">
        <f t="shared" si="567"/>
        <v/>
      </c>
      <c r="G4554">
        <f>Weighting!$H$18</f>
        <v>0</v>
      </c>
      <c r="H4554">
        <f t="array" ref="H4554">FREQUENCY(IF('Data Transformation'!$B$4:$B$8425=B4539,'Data Transformation'!$G$4:$G$8425),'Bin Analysis'!$B4554)</f>
        <v>17</v>
      </c>
      <c r="I4554">
        <f t="shared" si="568"/>
        <v>0</v>
      </c>
      <c r="J4554">
        <f t="shared" si="569"/>
        <v>0</v>
      </c>
      <c r="K4554">
        <f>J4554*Weighting!$W$18</f>
        <v>0</v>
      </c>
      <c r="M4554" s="14"/>
    </row>
    <row r="4555" spans="1:13" x14ac:dyDescent="0.25">
      <c r="A4555" s="32" t="str">
        <f>IF(Weighting!$P$19&gt;0,B4555,"")</f>
        <v/>
      </c>
      <c r="B4555">
        <f>Weighting!$C$19</f>
        <v>2.024</v>
      </c>
      <c r="C4555">
        <f>Weighting!$F$19</f>
        <v>0</v>
      </c>
      <c r="D4555" t="b">
        <f>IF(C4555=1,'Data Transformation'!$G$3+0.5*'Data Transformation'!$W$25,IF(C4556=1,D4556-'Data Transformation'!$W$25,FALSE))</f>
        <v>0</v>
      </c>
      <c r="E4555" t="str">
        <f t="array" ref="E4555">IF(ISLOGICAL(D4555),"",FREQUENCY(IF('Data Transformation'!$B$425:$B$8425='Bin Analysis'!$B4539,'Data Transformation'!$G$425:$G$8425),D4555))</f>
        <v/>
      </c>
      <c r="F4555" t="str">
        <f t="shared" si="567"/>
        <v/>
      </c>
      <c r="G4555">
        <f>Weighting!$H$19</f>
        <v>0</v>
      </c>
      <c r="H4555">
        <f t="array" ref="H4555">FREQUENCY(IF('Data Transformation'!$B$4:$B$8425=B4539,'Data Transformation'!$G$4:$G$8425),'Bin Analysis'!$B4555)</f>
        <v>17</v>
      </c>
      <c r="I4555">
        <f t="shared" si="568"/>
        <v>0</v>
      </c>
      <c r="J4555">
        <f t="shared" si="569"/>
        <v>0</v>
      </c>
      <c r="K4555">
        <f>J4555*Weighting!$W$19</f>
        <v>0</v>
      </c>
      <c r="M4555" s="14"/>
    </row>
    <row r="4556" spans="1:13" x14ac:dyDescent="0.25">
      <c r="A4556" s="32" t="str">
        <f>IF(Weighting!$P$20&gt;0,B4556,"")</f>
        <v/>
      </c>
      <c r="B4556">
        <f>Weighting!$C$20</f>
        <v>2.1550000000000002</v>
      </c>
      <c r="C4556">
        <f>Weighting!$F$20</f>
        <v>0</v>
      </c>
      <c r="D4556" t="b">
        <f>IF(C4556=1,'Data Transformation'!$G$3+0.5*'Data Transformation'!$W$25,IF(C4557=1,D4557-'Data Transformation'!$W$25,FALSE))</f>
        <v>0</v>
      </c>
      <c r="E4556" t="str">
        <f t="array" ref="E4556">IF(ISLOGICAL(D4556),"",FREQUENCY(IF('Data Transformation'!$B$425:$B$8425='Bin Analysis'!$B4539,'Data Transformation'!$G$425:$G$8425),D4556))</f>
        <v/>
      </c>
      <c r="F4556" t="str">
        <f t="shared" si="567"/>
        <v/>
      </c>
      <c r="G4556">
        <f>Weighting!$H$20</f>
        <v>0</v>
      </c>
      <c r="H4556">
        <f t="array" ref="H4556">FREQUENCY(IF('Data Transformation'!$B$4:$B$8425=B4539,'Data Transformation'!$G$4:$G$8425),'Bin Analysis'!$B4556)</f>
        <v>17</v>
      </c>
      <c r="I4556">
        <f t="shared" si="568"/>
        <v>0</v>
      </c>
      <c r="J4556">
        <f t="shared" si="569"/>
        <v>0</v>
      </c>
      <c r="K4556">
        <f>J4556*Weighting!$W$20</f>
        <v>0</v>
      </c>
      <c r="M4556" s="14"/>
    </row>
    <row r="4557" spans="1:13" x14ac:dyDescent="0.25">
      <c r="A4557" s="32" t="str">
        <f>IF(Weighting!$P$21&gt;0,B4557,"")</f>
        <v/>
      </c>
      <c r="B4557">
        <f>Weighting!$C$21</f>
        <v>2.2860000000000005</v>
      </c>
      <c r="C4557">
        <f>Weighting!$F$21</f>
        <v>0</v>
      </c>
      <c r="D4557" t="b">
        <f>IF(C4557=1,'Data Transformation'!$G$3+0.5*'Data Transformation'!$W$25,IF(C4558=1,D4558-'Data Transformation'!$W$25,FALSE))</f>
        <v>0</v>
      </c>
      <c r="E4557" t="str">
        <f t="array" ref="E4557">IF(ISLOGICAL(D4557),"",FREQUENCY(IF('Data Transformation'!$B$425:$B$8425='Bin Analysis'!$B4539,'Data Transformation'!$G$425:$G$8425),D4557))</f>
        <v/>
      </c>
      <c r="F4557" t="str">
        <f t="shared" si="567"/>
        <v/>
      </c>
      <c r="G4557">
        <f>Weighting!$H$21</f>
        <v>0</v>
      </c>
      <c r="H4557">
        <f t="array" ref="H4557">FREQUENCY(IF('Data Transformation'!$B$4:$B$8425=B4539,'Data Transformation'!$G$4:$G$8425),'Bin Analysis'!$B4557)</f>
        <v>17</v>
      </c>
      <c r="I4557">
        <f t="shared" si="568"/>
        <v>0</v>
      </c>
      <c r="J4557">
        <f t="shared" si="569"/>
        <v>0</v>
      </c>
      <c r="K4557">
        <f>J4557*Weighting!$W$21</f>
        <v>0</v>
      </c>
      <c r="M4557" s="14"/>
    </row>
    <row r="4558" spans="1:13" x14ac:dyDescent="0.25">
      <c r="A4558" s="32" t="str">
        <f>IF(Weighting!$P$22&gt;0,B4558,"")</f>
        <v/>
      </c>
      <c r="B4558">
        <f>Weighting!$C$22</f>
        <v>2.4170000000000007</v>
      </c>
      <c r="C4558">
        <f>Weighting!$F$22</f>
        <v>0</v>
      </c>
      <c r="D4558" t="b">
        <f>IF(C4558=1,'Data Transformation'!$G$3+0.5*'Data Transformation'!$W$25,IF(C4559=1,D4559-'Data Transformation'!$W$25,FALSE))</f>
        <v>0</v>
      </c>
      <c r="E4558" t="str">
        <f t="array" ref="E4558">IF(ISLOGICAL(D4558),"",FREQUENCY(IF('Data Transformation'!$B$425:$B$8425='Bin Analysis'!$B4539,'Data Transformation'!$G$425:$G$8425),D4558))</f>
        <v/>
      </c>
      <c r="F4558" t="str">
        <f t="shared" si="567"/>
        <v/>
      </c>
      <c r="G4558">
        <f>Weighting!$H$22</f>
        <v>0</v>
      </c>
      <c r="H4558">
        <f t="array" ref="H4558">FREQUENCY(IF('Data Transformation'!$B$4:$B$8425=B4539,'Data Transformation'!$G$4:$G$8425),'Bin Analysis'!$B4558)</f>
        <v>17</v>
      </c>
      <c r="I4558">
        <f t="shared" si="568"/>
        <v>0</v>
      </c>
      <c r="J4558">
        <f t="shared" si="569"/>
        <v>0</v>
      </c>
      <c r="K4558">
        <f>J4558*Weighting!$W$22</f>
        <v>0</v>
      </c>
      <c r="M4558" s="14"/>
    </row>
    <row r="4559" spans="1:13" x14ac:dyDescent="0.25">
      <c r="A4559" s="32" t="str">
        <f>IF(Weighting!$P$23&gt;0,B4559,"")</f>
        <v/>
      </c>
      <c r="B4559">
        <f>Weighting!$C$23</f>
        <v>2.5480000000000009</v>
      </c>
      <c r="C4559">
        <f>Weighting!$F$23</f>
        <v>0</v>
      </c>
      <c r="D4559" t="b">
        <f>IF(C4559=1,'Data Transformation'!$G$3+0.5*'Data Transformation'!$W$25,IF(C4560=1,D4560-'Data Transformation'!$W$25,FALSE))</f>
        <v>0</v>
      </c>
      <c r="E4559" t="str">
        <f t="array" ref="E4559">IF(ISLOGICAL(D4559),"",FREQUENCY(IF('Data Transformation'!$B$425:$B$8425='Bin Analysis'!$B4539,'Data Transformation'!$G$425:$G$8425),D4559))</f>
        <v/>
      </c>
      <c r="F4559" t="str">
        <f t="shared" si="567"/>
        <v/>
      </c>
      <c r="G4559">
        <f>Weighting!$H$23</f>
        <v>0</v>
      </c>
      <c r="H4559">
        <f t="array" ref="H4559">FREQUENCY(IF('Data Transformation'!$B$4:$B$8425=B4539,'Data Transformation'!$G$4:$G$8425),'Bin Analysis'!$B4559)</f>
        <v>17</v>
      </c>
      <c r="I4559">
        <f t="shared" si="568"/>
        <v>0</v>
      </c>
      <c r="J4559">
        <f t="shared" si="569"/>
        <v>0</v>
      </c>
      <c r="K4559">
        <f>J4559*Weighting!$W$23</f>
        <v>0</v>
      </c>
      <c r="M4559" s="14"/>
    </row>
    <row r="4560" spans="1:13" x14ac:dyDescent="0.25">
      <c r="A4560" s="32" t="str">
        <f>IF(Weighting!$P$24&gt;0,B4560,"")</f>
        <v/>
      </c>
      <c r="B4560">
        <f>Weighting!$C$24</f>
        <v>2.6790000000000012</v>
      </c>
      <c r="C4560">
        <f>Weighting!$F$24</f>
        <v>0</v>
      </c>
      <c r="D4560" t="b">
        <f>IF(C4560=1,'Data Transformation'!$G$3+0.5*'Data Transformation'!$W$25,IF(C4561=1,D4561-'Data Transformation'!$W$25,FALSE))</f>
        <v>0</v>
      </c>
      <c r="E4560" t="str">
        <f t="array" ref="E4560">IF(ISLOGICAL(D4560),"",FREQUENCY(IF('Data Transformation'!$B$425:$B$8425='Bin Analysis'!$B4539,'Data Transformation'!$G$425:$G$8425),D4560))</f>
        <v/>
      </c>
      <c r="F4560" t="str">
        <f t="shared" si="567"/>
        <v/>
      </c>
      <c r="G4560">
        <f>Weighting!$H$24</f>
        <v>0</v>
      </c>
      <c r="H4560">
        <f t="array" ref="H4560">FREQUENCY(IF('Data Transformation'!$B$4:$B$8425=B4539,'Data Transformation'!$G$4:$G$8425),'Bin Analysis'!$B4560)</f>
        <v>17</v>
      </c>
      <c r="I4560">
        <f t="shared" si="568"/>
        <v>0</v>
      </c>
      <c r="J4560">
        <f t="shared" si="569"/>
        <v>0</v>
      </c>
      <c r="K4560">
        <f>J4560*Weighting!$W$24</f>
        <v>0</v>
      </c>
      <c r="M4560" s="14"/>
    </row>
    <row r="4561" spans="1:25" x14ac:dyDescent="0.25">
      <c r="A4561" s="32" t="str">
        <f>IF(Weighting!$P$25&gt;0,B4561,"")</f>
        <v/>
      </c>
      <c r="B4561">
        <f>Weighting!$C$25</f>
        <v>2.8100000000000014</v>
      </c>
      <c r="C4561">
        <f>Weighting!$F$25</f>
        <v>0</v>
      </c>
      <c r="D4561" t="b">
        <f>IF(C4561=1,'Data Transformation'!$G$3+0.5*'Data Transformation'!$W$25,IF(C4562=1,D4562-'Data Transformation'!$W$25,FALSE))</f>
        <v>0</v>
      </c>
      <c r="E4561" t="str">
        <f t="array" ref="E4561">IF(ISLOGICAL(D4561),"",FREQUENCY(IF('Data Transformation'!$B$425:$B$8425='Bin Analysis'!$B4539,'Data Transformation'!$G$425:$G$8425),D4561))</f>
        <v/>
      </c>
      <c r="F4561" t="str">
        <f t="shared" si="567"/>
        <v/>
      </c>
      <c r="G4561">
        <f>Weighting!$H$25</f>
        <v>0</v>
      </c>
      <c r="H4561">
        <f t="array" ref="H4561">FREQUENCY(IF('Data Transformation'!$B$4:$B$8425=B4539,'Data Transformation'!$G$4:$G$8425),'Bin Analysis'!$B4561)</f>
        <v>17</v>
      </c>
      <c r="I4561">
        <f t="shared" si="568"/>
        <v>0</v>
      </c>
      <c r="J4561">
        <f t="shared" si="569"/>
        <v>0</v>
      </c>
      <c r="K4561">
        <f>J4561*Weighting!$W$25</f>
        <v>0</v>
      </c>
      <c r="M4561" s="14"/>
    </row>
    <row r="4562" spans="1:25" x14ac:dyDescent="0.25">
      <c r="A4562" s="32"/>
      <c r="M4562" s="14"/>
      <c r="N4562" s="55"/>
    </row>
    <row r="4563" spans="1:25" ht="23.25" x14ac:dyDescent="0.35">
      <c r="A4563" s="21" t="s">
        <v>0</v>
      </c>
      <c r="B4563" s="21">
        <f>IFERROR(VLOOKUP(C4563,'Data Transformation'!$L$6:$M$426,2,FALSE),"")</f>
        <v>190</v>
      </c>
      <c r="C4563" s="21">
        <f>C4539+1</f>
        <v>190</v>
      </c>
      <c r="D4563" s="21"/>
      <c r="E4563" s="21"/>
      <c r="F4563" s="21"/>
      <c r="G4563" s="21"/>
      <c r="H4563" s="22"/>
      <c r="I4563" s="22"/>
      <c r="J4563" s="22"/>
      <c r="K4563" s="21"/>
      <c r="L4563" s="21">
        <f>B4563</f>
        <v>190</v>
      </c>
      <c r="M4563" s="23">
        <f>INDEX('Data Transformation'!$O$4:$O$424,MATCH($B4563,'Data Transformation'!$M$4:$M$424,0),MATCH($M$2,'Data Transformation'!$O$3,0))</f>
        <v>12</v>
      </c>
      <c r="N4563" s="27">
        <f>IF('Input and Summary Results'!$J$16="minimum",'Bin Analysis'!X4564/(M4563-1),'Bin Analysis'!Y4563/('Bin Analysis'!M4563-1))</f>
        <v>9.0909090909090912E-2</v>
      </c>
      <c r="O4563" s="27">
        <f>IF(M4563=FALSE,NA(),(VLOOKUP(1,C4566:K4585,4,FALSE))/(M4563-1))</f>
        <v>0.54545454545454541</v>
      </c>
      <c r="P4563" s="27">
        <f>IF(M4563=FALSE,NA(),SUM(J4566:J4585)/Weighting!$S$5)</f>
        <v>0.6</v>
      </c>
      <c r="Q4563" s="27">
        <f>IF(M4563=FALSE,NA(),SUM(K4566:K4585)/Weighting!$S$6)</f>
        <v>0.56521739130434778</v>
      </c>
      <c r="R4563" s="27">
        <f>IF(M4563=FALSE,NA(),(VLOOKUP(1,G4566:K4585,3,FALSE))/(M4563-1))</f>
        <v>0</v>
      </c>
      <c r="S4563" s="22" t="str">
        <f>IF(M4563=FALSE,NA(),IF(SUM(J4566:J4585)=2,"yes","no"))</f>
        <v>no</v>
      </c>
      <c r="X4563" s="2" cm="2">
        <f t="array" ref="X4563:X4564">FREQUENCY(IF('Data Transformation'!$B$425:$B$6424='Bin Analysis'!L4563,'Data Transformation'!$G$425:$G$6424),'Data Transformation'!$U$11)</f>
        <v>10</v>
      </c>
      <c r="Y4563" s="2" cm="2">
        <f t="array" ref="Y4563:Y4564">FREQUENCY(IF('Data Transformation'!$B$425:$B$6424='Bin Analysis'!L4563,'Data Transformation'!$G$425:$G$6424),'Data Transformation'!$U$12)</f>
        <v>4</v>
      </c>
    </row>
    <row r="4564" spans="1:25" x14ac:dyDescent="0.25">
      <c r="A4564" s="14" t="s">
        <v>66</v>
      </c>
      <c r="B4564" t="s">
        <v>47</v>
      </c>
      <c r="C4564" t="s">
        <v>5</v>
      </c>
      <c r="D4564" t="s">
        <v>99</v>
      </c>
      <c r="E4564" t="s">
        <v>100</v>
      </c>
      <c r="F4564" t="s">
        <v>101</v>
      </c>
      <c r="G4564" t="s">
        <v>69</v>
      </c>
      <c r="H4564" t="s">
        <v>31</v>
      </c>
      <c r="I4564" t="s">
        <v>32</v>
      </c>
      <c r="J4564" t="s">
        <v>46</v>
      </c>
      <c r="K4564" s="14" t="s">
        <v>45</v>
      </c>
      <c r="M4564" s="14"/>
      <c r="X4564" s="2">
        <v>1</v>
      </c>
      <c r="Y4564" s="2">
        <v>7</v>
      </c>
    </row>
    <row r="4565" spans="1:25" x14ac:dyDescent="0.25">
      <c r="A4565" s="32"/>
      <c r="D4565" t="b">
        <f>IF(C4565=1,'Data Transformation'!$G$3+0.5*'Data Transformation'!$W$25,IF(C4566=1,D4566-'Data Transformation'!$W$25,FALSE))</f>
        <v>0</v>
      </c>
      <c r="E4565" t="str">
        <f t="array" ref="E4565">IF(ISLOGICAL(D4565),"",FREQUENCY(IF('Data Transformation'!$B$425:$B$8425='Bin Analysis'!$B4563,'Data Transformation'!$G$425:$G$8425),D4565))</f>
        <v/>
      </c>
      <c r="F4565" t="str">
        <f>IF(ISLOGICAL(D4565),"",E4565-E4564)</f>
        <v/>
      </c>
      <c r="M4565" s="14"/>
    </row>
    <row r="4566" spans="1:25" x14ac:dyDescent="0.25">
      <c r="A4566" s="32">
        <f>IF(Weighting!$P$6&gt;0,B4566,"")</f>
        <v>0.32100000000000001</v>
      </c>
      <c r="B4566">
        <f>Weighting!$C$6</f>
        <v>0.32100000000000001</v>
      </c>
      <c r="C4566">
        <f>Weighting!$F$6</f>
        <v>0</v>
      </c>
      <c r="D4566" t="b">
        <f>IF(C4566=1,'Data Transformation'!$G$3+0.5*'Data Transformation'!$W$25,IF(C4567=1,D4567-'Data Transformation'!$W$25,FALSE))</f>
        <v>0</v>
      </c>
      <c r="E4566" t="str">
        <f t="array" ref="E4566">IF(ISLOGICAL(D4566),"",FREQUENCY(IF('Data Transformation'!$B$425:$B$8425='Bin Analysis'!$B4563,'Data Transformation'!$G$425:$G$8425),D4566))</f>
        <v/>
      </c>
      <c r="F4566" t="str">
        <f>IF(ISLOGICAL(D4566),"",E4566-E4565)</f>
        <v/>
      </c>
      <c r="G4566">
        <f>Weighting!$H$6</f>
        <v>1</v>
      </c>
      <c r="H4566">
        <f t="array" ref="H4566">FREQUENCY(IF('Data Transformation'!$B$4:$B$8425=B4563,'Data Transformation'!$G$4:$G$8425),'Bin Analysis'!$B4566)</f>
        <v>0</v>
      </c>
      <c r="I4566">
        <f>H4566-H4565</f>
        <v>0</v>
      </c>
      <c r="J4566">
        <f>IF(I4566=0,0,1)</f>
        <v>0</v>
      </c>
      <c r="K4566">
        <f>J4566*Weighting!$W$6</f>
        <v>0</v>
      </c>
      <c r="M4566" s="14"/>
    </row>
    <row r="4567" spans="1:25" x14ac:dyDescent="0.25">
      <c r="A4567" s="32">
        <f>IF(Weighting!$P$7&gt;0,B4567,"")</f>
        <v>0.45200000000000001</v>
      </c>
      <c r="B4567">
        <f>Weighting!$C$7</f>
        <v>0.45200000000000001</v>
      </c>
      <c r="C4567">
        <f>Weighting!$F$7</f>
        <v>0</v>
      </c>
      <c r="D4567" t="b">
        <f>IF(C4567=1,'Data Transformation'!$G$3+0.5*'Data Transformation'!$W$25,IF(C4568=1,D4568-'Data Transformation'!$W$25,FALSE))</f>
        <v>0</v>
      </c>
      <c r="E4567" t="str">
        <f t="array" ref="E4567">IF(ISLOGICAL(D4567),"",FREQUENCY(IF('Data Transformation'!$B$425:$B$8425='Bin Analysis'!$B4563,'Data Transformation'!$G$425:$G$8425),D4567))</f>
        <v/>
      </c>
      <c r="F4567" t="str">
        <f t="shared" ref="F4567:F4585" si="570">IF(ISLOGICAL(D4567),"",E4567-E4566)</f>
        <v/>
      </c>
      <c r="G4567">
        <f>Weighting!$H$7</f>
        <v>0</v>
      </c>
      <c r="H4567">
        <f t="array" ref="H4567">FREQUENCY(IF('Data Transformation'!$B$4:$B$8425=B4563,'Data Transformation'!$G$4:$G$8425),'Bin Analysis'!$B4567)</f>
        <v>1</v>
      </c>
      <c r="I4567">
        <f t="shared" ref="I4567:I4585" si="571">H4567-H4566</f>
        <v>1</v>
      </c>
      <c r="J4567">
        <f>IF(I4567=0,0,1)</f>
        <v>1</v>
      </c>
      <c r="K4567">
        <f>J4567*Weighting!$W$7</f>
        <v>2</v>
      </c>
      <c r="M4567" s="14"/>
    </row>
    <row r="4568" spans="1:25" x14ac:dyDescent="0.25">
      <c r="A4568" s="32">
        <f>IF(Weighting!$P$8&gt;0,B4568,"")</f>
        <v>0.58299999999999996</v>
      </c>
      <c r="B4568">
        <f>Weighting!$C$8</f>
        <v>0.58299999999999996</v>
      </c>
      <c r="C4568">
        <f>Weighting!$F$8</f>
        <v>0</v>
      </c>
      <c r="D4568" t="b">
        <f>IF(C4568=1,'Data Transformation'!$G$3+0.5*'Data Transformation'!$W$25,IF(C4569=1,D4569-'Data Transformation'!$W$25,FALSE))</f>
        <v>0</v>
      </c>
      <c r="E4568" t="str">
        <f t="array" ref="E4568">IF(ISLOGICAL(D4568),"",FREQUENCY(IF('Data Transformation'!$B$425:$B$8425='Bin Analysis'!$B4563,'Data Transformation'!$G$425:$G$8425),D4568))</f>
        <v/>
      </c>
      <c r="F4568" t="str">
        <f t="shared" si="570"/>
        <v/>
      </c>
      <c r="G4568">
        <f>Weighting!$H$8</f>
        <v>0</v>
      </c>
      <c r="H4568">
        <f t="array" ref="H4568">FREQUENCY(IF('Data Transformation'!$B$4:$B$8425=B4563,'Data Transformation'!$G$4:$G$8425),'Bin Analysis'!$B4568)</f>
        <v>1</v>
      </c>
      <c r="I4568">
        <f t="shared" si="571"/>
        <v>0</v>
      </c>
      <c r="J4568">
        <f t="shared" ref="J4568:J4585" si="572">IF(I4568=0,0,1)</f>
        <v>0</v>
      </c>
      <c r="K4568">
        <f>J4568*Weighting!$W$8</f>
        <v>0</v>
      </c>
      <c r="M4568" s="14"/>
    </row>
    <row r="4569" spans="1:25" x14ac:dyDescent="0.25">
      <c r="A4569" s="32">
        <f>IF(Weighting!$P$9&gt;0,B4569,"")</f>
        <v>0.71399999999999997</v>
      </c>
      <c r="B4569" s="50">
        <f>Weighting!$C$9</f>
        <v>0.71399999999999997</v>
      </c>
      <c r="C4569">
        <f>Weighting!$F$9</f>
        <v>0</v>
      </c>
      <c r="D4569" t="b">
        <f>IF(C4569=1,'Data Transformation'!$G$3+0.5*'Data Transformation'!$W$25,IF(C4570=1,D4570-'Data Transformation'!$W$25,FALSE))</f>
        <v>0</v>
      </c>
      <c r="E4569" t="str">
        <f t="array" ref="E4569">IF(ISLOGICAL(D4569),"",FREQUENCY(IF('Data Transformation'!$B$425:$B$8425='Bin Analysis'!$B4563,'Data Transformation'!$G$425:$G$8425),D4569))</f>
        <v/>
      </c>
      <c r="F4569" t="str">
        <f t="shared" si="570"/>
        <v/>
      </c>
      <c r="G4569">
        <f>Weighting!$H$9</f>
        <v>0</v>
      </c>
      <c r="H4569">
        <f t="array" ref="H4569">FREQUENCY(IF('Data Transformation'!$B$4:$B$8425=B4563,'Data Transformation'!$G$4:$G$8425),'Bin Analysis'!$B4569)</f>
        <v>2</v>
      </c>
      <c r="I4569">
        <f t="shared" si="571"/>
        <v>1</v>
      </c>
      <c r="J4569">
        <f t="shared" si="572"/>
        <v>1</v>
      </c>
      <c r="K4569">
        <f>J4569*Weighting!$W$9</f>
        <v>3</v>
      </c>
      <c r="M4569" s="14"/>
    </row>
    <row r="4570" spans="1:25" x14ac:dyDescent="0.25">
      <c r="A4570" s="32">
        <f>IF(Weighting!$P$10&gt;0,B4570,"")</f>
        <v>0.84499999999999997</v>
      </c>
      <c r="B4570">
        <f>Weighting!$C$10</f>
        <v>0.84499999999999997</v>
      </c>
      <c r="C4570">
        <f>Weighting!$F$10</f>
        <v>0</v>
      </c>
      <c r="D4570" t="b">
        <f>IF(C4570=1,'Data Transformation'!$G$3+0.5*'Data Transformation'!$W$25,IF(C4571=1,D4571-'Data Transformation'!$W$25,FALSE))</f>
        <v>0</v>
      </c>
      <c r="E4570" t="str">
        <f t="array" ref="E4570">IF(ISLOGICAL(D4570),"",FREQUENCY(IF('Data Transformation'!$B$425:$B$8425='Bin Analysis'!$B4563,'Data Transformation'!$G$425:$G$8425),D4570))</f>
        <v/>
      </c>
      <c r="F4570" t="str">
        <f t="shared" si="570"/>
        <v/>
      </c>
      <c r="G4570">
        <f>Weighting!$H$10</f>
        <v>0</v>
      </c>
      <c r="H4570">
        <f t="array" ref="H4570">FREQUENCY(IF('Data Transformation'!$B$4:$B$8425=B4563,'Data Transformation'!$G$4:$G$8425),'Bin Analysis'!$B4570)</f>
        <v>4</v>
      </c>
      <c r="I4570">
        <f t="shared" si="571"/>
        <v>2</v>
      </c>
      <c r="J4570">
        <f t="shared" si="572"/>
        <v>1</v>
      </c>
      <c r="K4570">
        <f>J4570*Weighting!$W$10</f>
        <v>3</v>
      </c>
      <c r="M4570" s="14"/>
    </row>
    <row r="4571" spans="1:25" x14ac:dyDescent="0.25">
      <c r="A4571" s="32">
        <f>IF(Weighting!$P$11&gt;0,B4571,"")</f>
        <v>0.97599999999999998</v>
      </c>
      <c r="B4571">
        <f>Weighting!$C$11</f>
        <v>0.97599999999999998</v>
      </c>
      <c r="C4571">
        <f>Weighting!$F$11</f>
        <v>0</v>
      </c>
      <c r="D4571">
        <f>IF(C4571=1,'Data Transformation'!$G$3+0.5*'Data Transformation'!$W$25,IF(C4572=1,D4572-'Data Transformation'!$W$25,FALSE))</f>
        <v>0.86899999999999999</v>
      </c>
      <c r="E4571">
        <f t="array" ref="E4571">IF(ISLOGICAL(D4571),"",FREQUENCY(IF('Data Transformation'!$B$425:$B$8425='Bin Analysis'!$B4563,'Data Transformation'!$G$425:$G$8425),D4571))</f>
        <v>4</v>
      </c>
      <c r="F4571" t="e">
        <f t="shared" si="570"/>
        <v>#VALUE!</v>
      </c>
      <c r="G4571">
        <f>Weighting!$H$11</f>
        <v>0</v>
      </c>
      <c r="H4571">
        <f t="array" ref="H4571">FREQUENCY(IF('Data Transformation'!$B$4:$B$8425=B4563,'Data Transformation'!$G$4:$G$8425),'Bin Analysis'!$B4571)</f>
        <v>5</v>
      </c>
      <c r="I4571">
        <f t="shared" si="571"/>
        <v>1</v>
      </c>
      <c r="J4571">
        <f t="shared" si="572"/>
        <v>1</v>
      </c>
      <c r="K4571">
        <f>J4571*Weighting!$W$11</f>
        <v>2</v>
      </c>
      <c r="M4571" s="14"/>
    </row>
    <row r="4572" spans="1:25" x14ac:dyDescent="0.25">
      <c r="A4572" s="32">
        <f>IF(Weighting!$P$12&gt;0,B4572,"")</f>
        <v>1.107</v>
      </c>
      <c r="B4572">
        <f>Weighting!$C$12</f>
        <v>1.107</v>
      </c>
      <c r="C4572">
        <f>Weighting!$F$12</f>
        <v>1</v>
      </c>
      <c r="D4572">
        <f>IF(C4572=1,'Data Transformation'!$G$3+0.5*'Data Transformation'!$W$25,IF(C4573=1,D4573-'Data Transformation'!$W$25,FALSE))</f>
        <v>1.131</v>
      </c>
      <c r="E4572">
        <f t="array" ref="E4572">IF(ISLOGICAL(D4572),"",FREQUENCY(IF('Data Transformation'!$B$425:$B$8425='Bin Analysis'!$B4563,'Data Transformation'!$G$425:$G$8425),D4572))</f>
        <v>10</v>
      </c>
      <c r="F4572">
        <f t="shared" si="570"/>
        <v>6</v>
      </c>
      <c r="G4572">
        <f>Weighting!$H$12</f>
        <v>0</v>
      </c>
      <c r="H4572">
        <f t="array" ref="H4572">FREQUENCY(IF('Data Transformation'!$B$4:$B$8425=B4563,'Data Transformation'!$G$4:$G$8425),'Bin Analysis'!$B4572)</f>
        <v>10</v>
      </c>
      <c r="I4572">
        <f t="shared" si="571"/>
        <v>5</v>
      </c>
      <c r="J4572">
        <f t="shared" si="572"/>
        <v>1</v>
      </c>
      <c r="K4572">
        <f>J4572*Weighting!$W$12</f>
        <v>1</v>
      </c>
      <c r="M4572" s="14"/>
    </row>
    <row r="4573" spans="1:25" x14ac:dyDescent="0.25">
      <c r="A4573" s="32">
        <f>IF(Weighting!$P$13&gt;0,B4573,"")</f>
        <v>1.238</v>
      </c>
      <c r="B4573">
        <f>Weighting!$C$13</f>
        <v>1.238</v>
      </c>
      <c r="C4573">
        <f>Weighting!$F$13</f>
        <v>0</v>
      </c>
      <c r="D4573" t="b">
        <f>IF(C4573=1,'Data Transformation'!$G$3+0.5*'Data Transformation'!$W$25,IF(C4574=1,D4574-'Data Transformation'!$W$25,FALSE))</f>
        <v>0</v>
      </c>
      <c r="E4573" t="str">
        <f t="array" ref="E4573">IF(ISLOGICAL(D4573),"",FREQUENCY(IF('Data Transformation'!$B$425:$B$8425='Bin Analysis'!$B4563,'Data Transformation'!$G$425:$G$8425),D4573))</f>
        <v/>
      </c>
      <c r="F4573" t="str">
        <f t="shared" si="570"/>
        <v/>
      </c>
      <c r="G4573">
        <f>Weighting!$H$13</f>
        <v>0</v>
      </c>
      <c r="H4573">
        <f t="array" ref="H4573">FREQUENCY(IF('Data Transformation'!$B$4:$B$8425=B4563,'Data Transformation'!$G$4:$G$8425),'Bin Analysis'!$B4573)</f>
        <v>12</v>
      </c>
      <c r="I4573">
        <f t="shared" si="571"/>
        <v>2</v>
      </c>
      <c r="J4573">
        <f t="shared" si="572"/>
        <v>1</v>
      </c>
      <c r="K4573">
        <f>J4573*Weighting!$W$13</f>
        <v>2</v>
      </c>
      <c r="M4573" s="14"/>
    </row>
    <row r="4574" spans="1:25" x14ac:dyDescent="0.25">
      <c r="A4574" s="32">
        <f>IF(Weighting!$P$14&gt;0,B4574,"")</f>
        <v>1.369</v>
      </c>
      <c r="B4574">
        <f>Weighting!$C$14</f>
        <v>1.369</v>
      </c>
      <c r="C4574">
        <f>Weighting!$F$14</f>
        <v>0</v>
      </c>
      <c r="D4574" t="b">
        <f>IF(C4574=1,'Data Transformation'!$G$3+0.5*'Data Transformation'!$W$25,IF(C4575=1,D4575-'Data Transformation'!$W$25,FALSE))</f>
        <v>0</v>
      </c>
      <c r="E4574" t="str">
        <f t="array" ref="E4574">IF(ISLOGICAL(D4574),"",FREQUENCY(IF('Data Transformation'!$B$425:$B$8425='Bin Analysis'!$B4563,'Data Transformation'!$G$425:$G$8425),D4574))</f>
        <v/>
      </c>
      <c r="F4574" t="str">
        <f t="shared" si="570"/>
        <v/>
      </c>
      <c r="G4574">
        <f>Weighting!$H$14</f>
        <v>0</v>
      </c>
      <c r="H4574">
        <f t="array" ref="H4574">FREQUENCY(IF('Data Transformation'!$B$4:$B$8425=B4563,'Data Transformation'!$G$4:$G$8425),'Bin Analysis'!$B4574)</f>
        <v>12</v>
      </c>
      <c r="I4574">
        <f t="shared" si="571"/>
        <v>0</v>
      </c>
      <c r="J4574">
        <f t="shared" si="572"/>
        <v>0</v>
      </c>
      <c r="K4574">
        <f>J4574*Weighting!$W$14</f>
        <v>0</v>
      </c>
      <c r="M4574" s="14"/>
    </row>
    <row r="4575" spans="1:25" x14ac:dyDescent="0.25">
      <c r="A4575" s="32">
        <f>IF(Weighting!$P$15&gt;0,B4575,"")</f>
        <v>1.5000009999999999</v>
      </c>
      <c r="B4575">
        <f>Weighting!$C$15</f>
        <v>1.5000009999999999</v>
      </c>
      <c r="C4575">
        <f>Weighting!$F$15</f>
        <v>0</v>
      </c>
      <c r="D4575" t="b">
        <f>IF(C4575=1,'Data Transformation'!$G$3+0.5*'Data Transformation'!$W$25,IF(C4576=1,D4576-'Data Transformation'!$W$25,FALSE))</f>
        <v>0</v>
      </c>
      <c r="E4575" t="str">
        <f t="array" ref="E4575">IF(ISLOGICAL(D4575),"",FREQUENCY(IF('Data Transformation'!$B$425:$B$8425='Bin Analysis'!$B4563,'Data Transformation'!$G$425:$G$8425),D4575))</f>
        <v/>
      </c>
      <c r="F4575" t="str">
        <f t="shared" si="570"/>
        <v/>
      </c>
      <c r="G4575">
        <f>Weighting!$H$15</f>
        <v>0</v>
      </c>
      <c r="H4575">
        <f t="array" ref="H4575">FREQUENCY(IF('Data Transformation'!$B$4:$B$8425=B4563,'Data Transformation'!$G$4:$G$8425),'Bin Analysis'!$B4575)</f>
        <v>12</v>
      </c>
      <c r="I4575">
        <f t="shared" si="571"/>
        <v>0</v>
      </c>
      <c r="J4575">
        <f t="shared" si="572"/>
        <v>0</v>
      </c>
      <c r="K4575">
        <f>J4575*Weighting!$W$15</f>
        <v>0</v>
      </c>
      <c r="M4575" s="14"/>
    </row>
    <row r="4576" spans="1:25" x14ac:dyDescent="0.25">
      <c r="A4576" s="32" t="str">
        <f>IF(Weighting!$P$16&gt;0,B4576,"")</f>
        <v/>
      </c>
      <c r="B4576">
        <f>Weighting!$C$16</f>
        <v>1.631</v>
      </c>
      <c r="C4576">
        <f>Weighting!$F$16</f>
        <v>0</v>
      </c>
      <c r="D4576" t="b">
        <f>IF(C4576=1,'Data Transformation'!$G$3+0.5*'Data Transformation'!$W$25,IF(C4577=1,D4577-'Data Transformation'!$W$25,FALSE))</f>
        <v>0</v>
      </c>
      <c r="E4576" t="str">
        <f t="array" ref="E4576">IF(ISLOGICAL(D4576),"",FREQUENCY(IF('Data Transformation'!$B$425:$B$8425='Bin Analysis'!$B4563,'Data Transformation'!$G$425:$G$8425),D4576))</f>
        <v/>
      </c>
      <c r="F4576" t="str">
        <f t="shared" si="570"/>
        <v/>
      </c>
      <c r="G4576">
        <f>Weighting!$H$16</f>
        <v>0</v>
      </c>
      <c r="H4576">
        <f t="array" ref="H4576">FREQUENCY(IF('Data Transformation'!$B$4:$B$8425=B4563,'Data Transformation'!$G$4:$G$8425),'Bin Analysis'!$B4576)</f>
        <v>12</v>
      </c>
      <c r="I4576">
        <f t="shared" si="571"/>
        <v>0</v>
      </c>
      <c r="J4576">
        <f t="shared" si="572"/>
        <v>0</v>
      </c>
      <c r="K4576">
        <f>J4576*Weighting!$W$16</f>
        <v>0</v>
      </c>
      <c r="M4576" s="14"/>
    </row>
    <row r="4577" spans="1:25" x14ac:dyDescent="0.25">
      <c r="A4577" s="32" t="str">
        <f>IF(Weighting!$P$17&gt;0,B4577,"")</f>
        <v/>
      </c>
      <c r="B4577">
        <f>Weighting!$C$17</f>
        <v>1.762</v>
      </c>
      <c r="C4577">
        <f>Weighting!$F$17</f>
        <v>0</v>
      </c>
      <c r="D4577" t="b">
        <f>IF(C4577=1,'Data Transformation'!$G$3+0.5*'Data Transformation'!$W$25,IF(C4578=1,D4578-'Data Transformation'!$W$25,FALSE))</f>
        <v>0</v>
      </c>
      <c r="E4577" t="str">
        <f t="array" ref="E4577">IF(ISLOGICAL(D4577),"",FREQUENCY(IF('Data Transformation'!$B$425:$B$8425='Bin Analysis'!$B4563,'Data Transformation'!$G$425:$G$8425),D4577))</f>
        <v/>
      </c>
      <c r="F4577" t="str">
        <f t="shared" si="570"/>
        <v/>
      </c>
      <c r="G4577">
        <f>Weighting!$H$17</f>
        <v>0</v>
      </c>
      <c r="H4577">
        <f t="array" ref="H4577">FREQUENCY(IF('Data Transformation'!$B$4:$B$8425=B4563,'Data Transformation'!$G$4:$G$8425),'Bin Analysis'!$B4577)</f>
        <v>12</v>
      </c>
      <c r="I4577">
        <f t="shared" si="571"/>
        <v>0</v>
      </c>
      <c r="J4577">
        <f t="shared" si="572"/>
        <v>0</v>
      </c>
      <c r="K4577">
        <f>J4577*Weighting!$W$17</f>
        <v>0</v>
      </c>
      <c r="M4577" s="14"/>
    </row>
    <row r="4578" spans="1:25" x14ac:dyDescent="0.25">
      <c r="A4578" s="32" t="str">
        <f>IF(Weighting!$P$18&gt;0,B4578,"")</f>
        <v/>
      </c>
      <c r="B4578">
        <f>Weighting!$C$18</f>
        <v>1.893</v>
      </c>
      <c r="C4578">
        <f>Weighting!$F$18</f>
        <v>0</v>
      </c>
      <c r="D4578" t="b">
        <f>IF(C4578=1,'Data Transformation'!$G$3+0.5*'Data Transformation'!$W$25,IF(C4579=1,D4579-'Data Transformation'!$W$25,FALSE))</f>
        <v>0</v>
      </c>
      <c r="E4578" t="str">
        <f t="array" ref="E4578">IF(ISLOGICAL(D4578),"",FREQUENCY(IF('Data Transformation'!$B$425:$B$8425='Bin Analysis'!$B4563,'Data Transformation'!$G$425:$G$8425),D4578))</f>
        <v/>
      </c>
      <c r="F4578" t="str">
        <f t="shared" si="570"/>
        <v/>
      </c>
      <c r="G4578">
        <f>Weighting!$H$18</f>
        <v>0</v>
      </c>
      <c r="H4578">
        <f t="array" ref="H4578">FREQUENCY(IF('Data Transformation'!$B$4:$B$8425=B4563,'Data Transformation'!$G$4:$G$8425),'Bin Analysis'!$B4578)</f>
        <v>12</v>
      </c>
      <c r="I4578">
        <f t="shared" si="571"/>
        <v>0</v>
      </c>
      <c r="J4578">
        <f t="shared" si="572"/>
        <v>0</v>
      </c>
      <c r="K4578">
        <f>J4578*Weighting!$W$18</f>
        <v>0</v>
      </c>
      <c r="M4578" s="14"/>
    </row>
    <row r="4579" spans="1:25" x14ac:dyDescent="0.25">
      <c r="A4579" s="32" t="str">
        <f>IF(Weighting!$P$19&gt;0,B4579,"")</f>
        <v/>
      </c>
      <c r="B4579">
        <f>Weighting!$C$19</f>
        <v>2.024</v>
      </c>
      <c r="C4579">
        <f>Weighting!$F$19</f>
        <v>0</v>
      </c>
      <c r="D4579" t="b">
        <f>IF(C4579=1,'Data Transformation'!$G$3+0.5*'Data Transformation'!$W$25,IF(C4580=1,D4580-'Data Transformation'!$W$25,FALSE))</f>
        <v>0</v>
      </c>
      <c r="E4579" t="str">
        <f t="array" ref="E4579">IF(ISLOGICAL(D4579),"",FREQUENCY(IF('Data Transformation'!$B$425:$B$8425='Bin Analysis'!$B4563,'Data Transformation'!$G$425:$G$8425),D4579))</f>
        <v/>
      </c>
      <c r="F4579" t="str">
        <f t="shared" si="570"/>
        <v/>
      </c>
      <c r="G4579">
        <f>Weighting!$H$19</f>
        <v>0</v>
      </c>
      <c r="H4579">
        <f t="array" ref="H4579">FREQUENCY(IF('Data Transformation'!$B$4:$B$8425=B4563,'Data Transformation'!$G$4:$G$8425),'Bin Analysis'!$B4579)</f>
        <v>12</v>
      </c>
      <c r="I4579">
        <f t="shared" si="571"/>
        <v>0</v>
      </c>
      <c r="J4579">
        <f t="shared" si="572"/>
        <v>0</v>
      </c>
      <c r="K4579">
        <f>J4579*Weighting!$W$19</f>
        <v>0</v>
      </c>
      <c r="M4579" s="14"/>
    </row>
    <row r="4580" spans="1:25" x14ac:dyDescent="0.25">
      <c r="A4580" s="32" t="str">
        <f>IF(Weighting!$P$20&gt;0,B4580,"")</f>
        <v/>
      </c>
      <c r="B4580">
        <f>Weighting!$C$20</f>
        <v>2.1550000000000002</v>
      </c>
      <c r="C4580">
        <f>Weighting!$F$20</f>
        <v>0</v>
      </c>
      <c r="D4580" t="b">
        <f>IF(C4580=1,'Data Transformation'!$G$3+0.5*'Data Transformation'!$W$25,IF(C4581=1,D4581-'Data Transformation'!$W$25,FALSE))</f>
        <v>0</v>
      </c>
      <c r="E4580" t="str">
        <f t="array" ref="E4580">IF(ISLOGICAL(D4580),"",FREQUENCY(IF('Data Transformation'!$B$425:$B$8425='Bin Analysis'!$B4563,'Data Transformation'!$G$425:$G$8425),D4580))</f>
        <v/>
      </c>
      <c r="F4580" t="str">
        <f t="shared" si="570"/>
        <v/>
      </c>
      <c r="G4580">
        <f>Weighting!$H$20</f>
        <v>0</v>
      </c>
      <c r="H4580">
        <f t="array" ref="H4580">FREQUENCY(IF('Data Transformation'!$B$4:$B$8425=B4563,'Data Transformation'!$G$4:$G$8425),'Bin Analysis'!$B4580)</f>
        <v>12</v>
      </c>
      <c r="I4580">
        <f t="shared" si="571"/>
        <v>0</v>
      </c>
      <c r="J4580">
        <f t="shared" si="572"/>
        <v>0</v>
      </c>
      <c r="K4580">
        <f>J4580*Weighting!$W$20</f>
        <v>0</v>
      </c>
      <c r="M4580" s="14"/>
    </row>
    <row r="4581" spans="1:25" x14ac:dyDescent="0.25">
      <c r="A4581" s="32" t="str">
        <f>IF(Weighting!$P$21&gt;0,B4581,"")</f>
        <v/>
      </c>
      <c r="B4581">
        <f>Weighting!$C$21</f>
        <v>2.2860000000000005</v>
      </c>
      <c r="C4581">
        <f>Weighting!$F$21</f>
        <v>0</v>
      </c>
      <c r="D4581" t="b">
        <f>IF(C4581=1,'Data Transformation'!$G$3+0.5*'Data Transformation'!$W$25,IF(C4582=1,D4582-'Data Transformation'!$W$25,FALSE))</f>
        <v>0</v>
      </c>
      <c r="E4581" t="str">
        <f t="array" ref="E4581">IF(ISLOGICAL(D4581),"",FREQUENCY(IF('Data Transformation'!$B$425:$B$8425='Bin Analysis'!$B4563,'Data Transformation'!$G$425:$G$8425),D4581))</f>
        <v/>
      </c>
      <c r="F4581" t="str">
        <f t="shared" si="570"/>
        <v/>
      </c>
      <c r="G4581">
        <f>Weighting!$H$21</f>
        <v>0</v>
      </c>
      <c r="H4581">
        <f t="array" ref="H4581">FREQUENCY(IF('Data Transformation'!$B$4:$B$8425=B4563,'Data Transformation'!$G$4:$G$8425),'Bin Analysis'!$B4581)</f>
        <v>12</v>
      </c>
      <c r="I4581">
        <f t="shared" si="571"/>
        <v>0</v>
      </c>
      <c r="J4581">
        <f t="shared" si="572"/>
        <v>0</v>
      </c>
      <c r="K4581">
        <f>J4581*Weighting!$W$21</f>
        <v>0</v>
      </c>
      <c r="M4581" s="14"/>
    </row>
    <row r="4582" spans="1:25" x14ac:dyDescent="0.25">
      <c r="A4582" s="32" t="str">
        <f>IF(Weighting!$P$22&gt;0,B4582,"")</f>
        <v/>
      </c>
      <c r="B4582">
        <f>Weighting!$C$22</f>
        <v>2.4170000000000007</v>
      </c>
      <c r="C4582">
        <f>Weighting!$F$22</f>
        <v>0</v>
      </c>
      <c r="D4582" t="b">
        <f>IF(C4582=1,'Data Transformation'!$G$3+0.5*'Data Transformation'!$W$25,IF(C4583=1,D4583-'Data Transformation'!$W$25,FALSE))</f>
        <v>0</v>
      </c>
      <c r="E4582" t="str">
        <f t="array" ref="E4582">IF(ISLOGICAL(D4582),"",FREQUENCY(IF('Data Transformation'!$B$425:$B$8425='Bin Analysis'!$B4563,'Data Transformation'!$G$425:$G$8425),D4582))</f>
        <v/>
      </c>
      <c r="F4582" t="str">
        <f t="shared" si="570"/>
        <v/>
      </c>
      <c r="G4582">
        <f>Weighting!$H$22</f>
        <v>0</v>
      </c>
      <c r="H4582">
        <f t="array" ref="H4582">FREQUENCY(IF('Data Transformation'!$B$4:$B$8425=B4563,'Data Transformation'!$G$4:$G$8425),'Bin Analysis'!$B4582)</f>
        <v>12</v>
      </c>
      <c r="I4582">
        <f t="shared" si="571"/>
        <v>0</v>
      </c>
      <c r="J4582">
        <f t="shared" si="572"/>
        <v>0</v>
      </c>
      <c r="K4582">
        <f>J4582*Weighting!$W$22</f>
        <v>0</v>
      </c>
      <c r="M4582" s="14"/>
    </row>
    <row r="4583" spans="1:25" x14ac:dyDescent="0.25">
      <c r="A4583" s="32" t="str">
        <f>IF(Weighting!$P$23&gt;0,B4583,"")</f>
        <v/>
      </c>
      <c r="B4583">
        <f>Weighting!$C$23</f>
        <v>2.5480000000000009</v>
      </c>
      <c r="C4583">
        <f>Weighting!$F$23</f>
        <v>0</v>
      </c>
      <c r="D4583" t="b">
        <f>IF(C4583=1,'Data Transformation'!$G$3+0.5*'Data Transformation'!$W$25,IF(C4584=1,D4584-'Data Transformation'!$W$25,FALSE))</f>
        <v>0</v>
      </c>
      <c r="E4583" t="str">
        <f t="array" ref="E4583">IF(ISLOGICAL(D4583),"",FREQUENCY(IF('Data Transformation'!$B$425:$B$8425='Bin Analysis'!$B4563,'Data Transformation'!$G$425:$G$8425),D4583))</f>
        <v/>
      </c>
      <c r="F4583" t="str">
        <f t="shared" si="570"/>
        <v/>
      </c>
      <c r="G4583">
        <f>Weighting!$H$23</f>
        <v>0</v>
      </c>
      <c r="H4583">
        <f t="array" ref="H4583">FREQUENCY(IF('Data Transformation'!$B$4:$B$8425=B4563,'Data Transformation'!$G$4:$G$8425),'Bin Analysis'!$B4583)</f>
        <v>12</v>
      </c>
      <c r="I4583">
        <f t="shared" si="571"/>
        <v>0</v>
      </c>
      <c r="J4583">
        <f t="shared" si="572"/>
        <v>0</v>
      </c>
      <c r="K4583">
        <f>J4583*Weighting!$W$23</f>
        <v>0</v>
      </c>
      <c r="M4583" s="14"/>
    </row>
    <row r="4584" spans="1:25" x14ac:dyDescent="0.25">
      <c r="A4584" s="32" t="str">
        <f>IF(Weighting!$P$24&gt;0,B4584,"")</f>
        <v/>
      </c>
      <c r="B4584">
        <f>Weighting!$C$24</f>
        <v>2.6790000000000012</v>
      </c>
      <c r="C4584">
        <f>Weighting!$F$24</f>
        <v>0</v>
      </c>
      <c r="D4584" t="b">
        <f>IF(C4584=1,'Data Transformation'!$G$3+0.5*'Data Transformation'!$W$25,IF(C4585=1,D4585-'Data Transformation'!$W$25,FALSE))</f>
        <v>0</v>
      </c>
      <c r="E4584" t="str">
        <f t="array" ref="E4584">IF(ISLOGICAL(D4584),"",FREQUENCY(IF('Data Transformation'!$B$425:$B$8425='Bin Analysis'!$B4563,'Data Transformation'!$G$425:$G$8425),D4584))</f>
        <v/>
      </c>
      <c r="F4584" t="str">
        <f t="shared" si="570"/>
        <v/>
      </c>
      <c r="G4584">
        <f>Weighting!$H$24</f>
        <v>0</v>
      </c>
      <c r="H4584">
        <f t="array" ref="H4584">FREQUENCY(IF('Data Transformation'!$B$4:$B$8425=B4563,'Data Transformation'!$G$4:$G$8425),'Bin Analysis'!$B4584)</f>
        <v>12</v>
      </c>
      <c r="I4584">
        <f t="shared" si="571"/>
        <v>0</v>
      </c>
      <c r="J4584">
        <f t="shared" si="572"/>
        <v>0</v>
      </c>
      <c r="K4584">
        <f>J4584*Weighting!$W$24</f>
        <v>0</v>
      </c>
      <c r="M4584" s="14"/>
    </row>
    <row r="4585" spans="1:25" x14ac:dyDescent="0.25">
      <c r="A4585" s="32" t="str">
        <f>IF(Weighting!$P$25&gt;0,B4585,"")</f>
        <v/>
      </c>
      <c r="B4585">
        <f>Weighting!$C$25</f>
        <v>2.8100000000000014</v>
      </c>
      <c r="C4585">
        <f>Weighting!$F$25</f>
        <v>0</v>
      </c>
      <c r="D4585" t="b">
        <f>IF(C4585=1,'Data Transformation'!$G$3+0.5*'Data Transformation'!$W$25,IF(C4586=1,D4586-'Data Transformation'!$W$25,FALSE))</f>
        <v>0</v>
      </c>
      <c r="E4585" t="str">
        <f t="array" ref="E4585">IF(ISLOGICAL(D4585),"",FREQUENCY(IF('Data Transformation'!$B$425:$B$8425='Bin Analysis'!$B4563,'Data Transformation'!$G$425:$G$8425),D4585))</f>
        <v/>
      </c>
      <c r="F4585" t="str">
        <f t="shared" si="570"/>
        <v/>
      </c>
      <c r="G4585">
        <f>Weighting!$H$25</f>
        <v>0</v>
      </c>
      <c r="H4585">
        <f t="array" ref="H4585">FREQUENCY(IF('Data Transformation'!$B$4:$B$8425=B4563,'Data Transformation'!$G$4:$G$8425),'Bin Analysis'!$B4585)</f>
        <v>12</v>
      </c>
      <c r="I4585">
        <f t="shared" si="571"/>
        <v>0</v>
      </c>
      <c r="J4585">
        <f t="shared" si="572"/>
        <v>0</v>
      </c>
      <c r="K4585">
        <f>J4585*Weighting!$W$25</f>
        <v>0</v>
      </c>
      <c r="M4585" s="14"/>
    </row>
    <row r="4586" spans="1:25" x14ac:dyDescent="0.25">
      <c r="O4586"/>
      <c r="P4586"/>
      <c r="Q4586"/>
      <c r="R4586"/>
    </row>
    <row r="4587" spans="1:25" ht="23.25" x14ac:dyDescent="0.35">
      <c r="A4587" s="21" t="s">
        <v>0</v>
      </c>
      <c r="B4587" s="21">
        <f>IFERROR(VLOOKUP(C4587,'Data Transformation'!$L$6:$M$426,2,FALSE),"")</f>
        <v>191</v>
      </c>
      <c r="C4587" s="21">
        <f>C4563+1</f>
        <v>191</v>
      </c>
      <c r="D4587" s="21"/>
      <c r="E4587" s="21"/>
      <c r="F4587" s="21"/>
      <c r="G4587" s="21"/>
      <c r="H4587" s="22"/>
      <c r="I4587" s="22"/>
      <c r="J4587" s="22"/>
      <c r="K4587" s="21"/>
      <c r="L4587" s="21">
        <f>B4587</f>
        <v>191</v>
      </c>
      <c r="M4587" s="23">
        <f>INDEX('Data Transformation'!$O$4:$O$424,MATCH($B4587,'Data Transformation'!$M$4:$M$424,0),MATCH($M$2,'Data Transformation'!$O$3,0))</f>
        <v>20</v>
      </c>
      <c r="N4587" s="27">
        <f>IF('Input and Summary Results'!$J$16="minimum",'Bin Analysis'!X4588/(M4587-1),'Bin Analysis'!Y4587/('Bin Analysis'!M4587-1))</f>
        <v>0</v>
      </c>
      <c r="O4587" s="27">
        <f>IF(M4587=FALSE,NA(),(VLOOKUP(1,C4590:K4609,4,FALSE))/(M4587-1))</f>
        <v>0.57894736842105265</v>
      </c>
      <c r="P4587" s="27">
        <f>IF(M4587=FALSE,NA(),SUM(J4590:J4609)/Weighting!$S$5)</f>
        <v>0.5</v>
      </c>
      <c r="Q4587" s="27">
        <f>IF(M4587=FALSE,NA(),SUM(K4590:K4609)/Weighting!$S$6)</f>
        <v>0.43478260869565216</v>
      </c>
      <c r="R4587" s="27">
        <f>IF(M4587=FALSE,NA(),(VLOOKUP(1,G4590:K4609,3,FALSE))/(M4587-1))</f>
        <v>5.2631578947368418E-2</v>
      </c>
      <c r="S4587" s="22" t="str">
        <f>IF(M4587=FALSE,NA(),IF(SUM(J4590:J4609)=2,"yes","no"))</f>
        <v>no</v>
      </c>
      <c r="X4587" s="2" cm="2">
        <f t="array" ref="X4587:X4588">FREQUENCY(IF('Data Transformation'!$B$425:$B$6424='Bin Analysis'!L4587,'Data Transformation'!$G$425:$G$6424),'Data Transformation'!$U$11)</f>
        <v>19</v>
      </c>
      <c r="Y4587" s="2" cm="2">
        <f t="array" ref="Y4587:Y4588">FREQUENCY(IF('Data Transformation'!$B$425:$B$6424='Bin Analysis'!L4587,'Data Transformation'!$G$425:$G$6424),'Data Transformation'!$U$12)</f>
        <v>8</v>
      </c>
    </row>
    <row r="4588" spans="1:25" x14ac:dyDescent="0.25">
      <c r="A4588" s="14" t="s">
        <v>66</v>
      </c>
      <c r="B4588" t="s">
        <v>47</v>
      </c>
      <c r="C4588" t="s">
        <v>5</v>
      </c>
      <c r="D4588" t="s">
        <v>99</v>
      </c>
      <c r="E4588" t="s">
        <v>100</v>
      </c>
      <c r="F4588" t="s">
        <v>101</v>
      </c>
      <c r="G4588" t="s">
        <v>69</v>
      </c>
      <c r="H4588" t="s">
        <v>31</v>
      </c>
      <c r="I4588" t="s">
        <v>32</v>
      </c>
      <c r="J4588" t="s">
        <v>46</v>
      </c>
      <c r="K4588" s="14" t="s">
        <v>45</v>
      </c>
      <c r="M4588" s="14"/>
      <c r="X4588" s="2">
        <v>0</v>
      </c>
      <c r="Y4588" s="2">
        <v>11</v>
      </c>
    </row>
    <row r="4589" spans="1:25" x14ac:dyDescent="0.25">
      <c r="A4589" s="32"/>
      <c r="D4589" t="b">
        <f>IF(C4589=1,'Data Transformation'!$G$3+0.5*'Data Transformation'!$W$25,IF(C4590=1,D4590-'Data Transformation'!$W$25,FALSE))</f>
        <v>0</v>
      </c>
      <c r="E4589" t="str">
        <f t="array" ref="E4589">IF(ISLOGICAL(D4589),"",FREQUENCY(IF('Data Transformation'!$B$425:$B$8425='Bin Analysis'!$B4587,'Data Transformation'!$G$425:$G$8425),D4589))</f>
        <v/>
      </c>
      <c r="F4589" t="str">
        <f>IF(ISLOGICAL(D4589),"",E4589-E4588)</f>
        <v/>
      </c>
      <c r="M4589" s="14"/>
    </row>
    <row r="4590" spans="1:25" x14ac:dyDescent="0.25">
      <c r="A4590" s="32">
        <f>IF(Weighting!$P$6&gt;0,B4590,"")</f>
        <v>0.32100000000000001</v>
      </c>
      <c r="B4590">
        <f>Weighting!$C$6</f>
        <v>0.32100000000000001</v>
      </c>
      <c r="C4590">
        <f>Weighting!$F$6</f>
        <v>0</v>
      </c>
      <c r="D4590" t="b">
        <f>IF(C4590=1,'Data Transformation'!$G$3+0.5*'Data Transformation'!$W$25,IF(C4591=1,D4591-'Data Transformation'!$W$25,FALSE))</f>
        <v>0</v>
      </c>
      <c r="E4590" t="str">
        <f t="array" ref="E4590">IF(ISLOGICAL(D4590),"",FREQUENCY(IF('Data Transformation'!$B$425:$B$8425='Bin Analysis'!$B4587,'Data Transformation'!$G$425:$G$8425),D4590))</f>
        <v/>
      </c>
      <c r="F4590" t="str">
        <f>IF(ISLOGICAL(D4590),"",E4590-E4589)</f>
        <v/>
      </c>
      <c r="G4590">
        <f>Weighting!$H$6</f>
        <v>1</v>
      </c>
      <c r="H4590">
        <f t="array" ref="H4590">FREQUENCY(IF('Data Transformation'!$B$4:$B$8425=B4587,'Data Transformation'!$G$4:$G$8425),'Bin Analysis'!$B4590)</f>
        <v>1</v>
      </c>
      <c r="I4590">
        <f>H4590-H4589</f>
        <v>1</v>
      </c>
      <c r="J4590">
        <f>IF(I4590=0,0,1)</f>
        <v>1</v>
      </c>
      <c r="K4590">
        <f>J4590*Weighting!$W$6</f>
        <v>1</v>
      </c>
      <c r="M4590" s="14"/>
    </row>
    <row r="4591" spans="1:25" x14ac:dyDescent="0.25">
      <c r="A4591" s="32">
        <f>IF(Weighting!$P$7&gt;0,B4591,"")</f>
        <v>0.45200000000000001</v>
      </c>
      <c r="B4591">
        <f>Weighting!$C$7</f>
        <v>0.45200000000000001</v>
      </c>
      <c r="C4591">
        <f>Weighting!$F$7</f>
        <v>0</v>
      </c>
      <c r="D4591" t="b">
        <f>IF(C4591=1,'Data Transformation'!$G$3+0.5*'Data Transformation'!$W$25,IF(C4592=1,D4592-'Data Transformation'!$W$25,FALSE))</f>
        <v>0</v>
      </c>
      <c r="E4591" t="str">
        <f t="array" ref="E4591">IF(ISLOGICAL(D4591),"",FREQUENCY(IF('Data Transformation'!$B$425:$B$8425='Bin Analysis'!$B4587,'Data Transformation'!$G$425:$G$8425),D4591))</f>
        <v/>
      </c>
      <c r="F4591" t="str">
        <f t="shared" ref="F4591:F4609" si="573">IF(ISLOGICAL(D4591),"",E4591-E4590)</f>
        <v/>
      </c>
      <c r="G4591">
        <f>Weighting!$H$7</f>
        <v>0</v>
      </c>
      <c r="H4591">
        <f t="array" ref="H4591">FREQUENCY(IF('Data Transformation'!$B$4:$B$8425=B4587,'Data Transformation'!$G$4:$G$8425),'Bin Analysis'!$B4591)</f>
        <v>1</v>
      </c>
      <c r="I4591">
        <f t="shared" ref="I4591:I4609" si="574">H4591-H4590</f>
        <v>0</v>
      </c>
      <c r="J4591">
        <f>IF(I4591=0,0,1)</f>
        <v>0</v>
      </c>
      <c r="K4591">
        <f>J4591*Weighting!$W$7</f>
        <v>0</v>
      </c>
      <c r="M4591" s="14"/>
    </row>
    <row r="4592" spans="1:25" x14ac:dyDescent="0.25">
      <c r="A4592" s="32">
        <f>IF(Weighting!$P$8&gt;0,B4592,"")</f>
        <v>0.58299999999999996</v>
      </c>
      <c r="B4592">
        <f>Weighting!$C$8</f>
        <v>0.58299999999999996</v>
      </c>
      <c r="C4592">
        <f>Weighting!$F$8</f>
        <v>0</v>
      </c>
      <c r="D4592" t="b">
        <f>IF(C4592=1,'Data Transformation'!$G$3+0.5*'Data Transformation'!$W$25,IF(C4593=1,D4593-'Data Transformation'!$W$25,FALSE))</f>
        <v>0</v>
      </c>
      <c r="E4592" t="str">
        <f t="array" ref="E4592">IF(ISLOGICAL(D4592),"",FREQUENCY(IF('Data Transformation'!$B$425:$B$8425='Bin Analysis'!$B4587,'Data Transformation'!$G$425:$G$8425),D4592))</f>
        <v/>
      </c>
      <c r="F4592" t="str">
        <f t="shared" si="573"/>
        <v/>
      </c>
      <c r="G4592">
        <f>Weighting!$H$8</f>
        <v>0</v>
      </c>
      <c r="H4592">
        <f t="array" ref="H4592">FREQUENCY(IF('Data Transformation'!$B$4:$B$8425=B4587,'Data Transformation'!$G$4:$G$8425),'Bin Analysis'!$B4592)</f>
        <v>2</v>
      </c>
      <c r="I4592">
        <f t="shared" si="574"/>
        <v>1</v>
      </c>
      <c r="J4592">
        <f t="shared" ref="J4592:J4609" si="575">IF(I4592=0,0,1)</f>
        <v>1</v>
      </c>
      <c r="K4592">
        <f>J4592*Weighting!$W$8</f>
        <v>3</v>
      </c>
      <c r="M4592" s="14"/>
    </row>
    <row r="4593" spans="1:13" x14ac:dyDescent="0.25">
      <c r="A4593" s="32">
        <f>IF(Weighting!$P$9&gt;0,B4593,"")</f>
        <v>0.71399999999999997</v>
      </c>
      <c r="B4593" s="50">
        <f>Weighting!$C$9</f>
        <v>0.71399999999999997</v>
      </c>
      <c r="C4593">
        <f>Weighting!$F$9</f>
        <v>0</v>
      </c>
      <c r="D4593" t="b">
        <f>IF(C4593=1,'Data Transformation'!$G$3+0.5*'Data Transformation'!$W$25,IF(C4594=1,D4594-'Data Transformation'!$W$25,FALSE))</f>
        <v>0</v>
      </c>
      <c r="E4593" t="str">
        <f t="array" ref="E4593">IF(ISLOGICAL(D4593),"",FREQUENCY(IF('Data Transformation'!$B$425:$B$8425='Bin Analysis'!$B4587,'Data Transformation'!$G$425:$G$8425),D4593))</f>
        <v/>
      </c>
      <c r="F4593" t="str">
        <f t="shared" si="573"/>
        <v/>
      </c>
      <c r="G4593">
        <f>Weighting!$H$9</f>
        <v>0</v>
      </c>
      <c r="H4593">
        <f t="array" ref="H4593">FREQUENCY(IF('Data Transformation'!$B$4:$B$8425=B4587,'Data Transformation'!$G$4:$G$8425),'Bin Analysis'!$B4593)</f>
        <v>2</v>
      </c>
      <c r="I4593">
        <f t="shared" si="574"/>
        <v>0</v>
      </c>
      <c r="J4593">
        <f t="shared" si="575"/>
        <v>0</v>
      </c>
      <c r="K4593">
        <f>J4593*Weighting!$W$9</f>
        <v>0</v>
      </c>
      <c r="M4593" s="14"/>
    </row>
    <row r="4594" spans="1:13" x14ac:dyDescent="0.25">
      <c r="A4594" s="32">
        <f>IF(Weighting!$P$10&gt;0,B4594,"")</f>
        <v>0.84499999999999997</v>
      </c>
      <c r="B4594">
        <f>Weighting!$C$10</f>
        <v>0.84499999999999997</v>
      </c>
      <c r="C4594">
        <f>Weighting!$F$10</f>
        <v>0</v>
      </c>
      <c r="D4594" t="b">
        <f>IF(C4594=1,'Data Transformation'!$G$3+0.5*'Data Transformation'!$W$25,IF(C4595=1,D4595-'Data Transformation'!$W$25,FALSE))</f>
        <v>0</v>
      </c>
      <c r="E4594" t="str">
        <f t="array" ref="E4594">IF(ISLOGICAL(D4594),"",FREQUENCY(IF('Data Transformation'!$B$425:$B$8425='Bin Analysis'!$B4587,'Data Transformation'!$G$425:$G$8425),D4594))</f>
        <v/>
      </c>
      <c r="F4594" t="str">
        <f t="shared" si="573"/>
        <v/>
      </c>
      <c r="G4594">
        <f>Weighting!$H$10</f>
        <v>0</v>
      </c>
      <c r="H4594">
        <f t="array" ref="H4594">FREQUENCY(IF('Data Transformation'!$B$4:$B$8425=B4587,'Data Transformation'!$G$4:$G$8425),'Bin Analysis'!$B4594)</f>
        <v>6</v>
      </c>
      <c r="I4594">
        <f t="shared" si="574"/>
        <v>4</v>
      </c>
      <c r="J4594">
        <f t="shared" si="575"/>
        <v>1</v>
      </c>
      <c r="K4594">
        <f>J4594*Weighting!$W$10</f>
        <v>3</v>
      </c>
      <c r="M4594" s="14"/>
    </row>
    <row r="4595" spans="1:13" x14ac:dyDescent="0.25">
      <c r="A4595" s="32">
        <f>IF(Weighting!$P$11&gt;0,B4595,"")</f>
        <v>0.97599999999999998</v>
      </c>
      <c r="B4595">
        <f>Weighting!$C$11</f>
        <v>0.97599999999999998</v>
      </c>
      <c r="C4595">
        <f>Weighting!$F$11</f>
        <v>0</v>
      </c>
      <c r="D4595">
        <f>IF(C4595=1,'Data Transformation'!$G$3+0.5*'Data Transformation'!$W$25,IF(C4596=1,D4596-'Data Transformation'!$W$25,FALSE))</f>
        <v>0.86899999999999999</v>
      </c>
      <c r="E4595">
        <f t="array" ref="E4595">IF(ISLOGICAL(D4595),"",FREQUENCY(IF('Data Transformation'!$B$425:$B$8425='Bin Analysis'!$B4587,'Data Transformation'!$G$425:$G$8425),D4595))</f>
        <v>8</v>
      </c>
      <c r="F4595" t="e">
        <f t="shared" si="573"/>
        <v>#VALUE!</v>
      </c>
      <c r="G4595">
        <f>Weighting!$H$11</f>
        <v>0</v>
      </c>
      <c r="H4595">
        <f t="array" ref="H4595">FREQUENCY(IF('Data Transformation'!$B$4:$B$8425=B4587,'Data Transformation'!$G$4:$G$8425),'Bin Analysis'!$B4595)</f>
        <v>15</v>
      </c>
      <c r="I4595">
        <f t="shared" si="574"/>
        <v>9</v>
      </c>
      <c r="J4595">
        <f t="shared" si="575"/>
        <v>1</v>
      </c>
      <c r="K4595">
        <f>J4595*Weighting!$W$11</f>
        <v>2</v>
      </c>
      <c r="M4595" s="14"/>
    </row>
    <row r="4596" spans="1:13" x14ac:dyDescent="0.25">
      <c r="A4596" s="32">
        <f>IF(Weighting!$P$12&gt;0,B4596,"")</f>
        <v>1.107</v>
      </c>
      <c r="B4596">
        <f>Weighting!$C$12</f>
        <v>1.107</v>
      </c>
      <c r="C4596">
        <f>Weighting!$F$12</f>
        <v>1</v>
      </c>
      <c r="D4596">
        <f>IF(C4596=1,'Data Transformation'!$G$3+0.5*'Data Transformation'!$W$25,IF(C4597=1,D4597-'Data Transformation'!$W$25,FALSE))</f>
        <v>1.131</v>
      </c>
      <c r="E4596">
        <f t="array" ref="E4596">IF(ISLOGICAL(D4596),"",FREQUENCY(IF('Data Transformation'!$B$425:$B$8425='Bin Analysis'!$B4587,'Data Transformation'!$G$425:$G$8425),D4596))</f>
        <v>19</v>
      </c>
      <c r="F4596">
        <f t="shared" si="573"/>
        <v>11</v>
      </c>
      <c r="G4596">
        <f>Weighting!$H$12</f>
        <v>0</v>
      </c>
      <c r="H4596">
        <f t="array" ref="H4596">FREQUENCY(IF('Data Transformation'!$B$4:$B$8425=B4587,'Data Transformation'!$G$4:$G$8425),'Bin Analysis'!$B4596)</f>
        <v>20</v>
      </c>
      <c r="I4596">
        <f t="shared" si="574"/>
        <v>5</v>
      </c>
      <c r="J4596">
        <f t="shared" si="575"/>
        <v>1</v>
      </c>
      <c r="K4596">
        <f>J4596*Weighting!$W$12</f>
        <v>1</v>
      </c>
      <c r="M4596" s="14"/>
    </row>
    <row r="4597" spans="1:13" x14ac:dyDescent="0.25">
      <c r="A4597" s="32">
        <f>IF(Weighting!$P$13&gt;0,B4597,"")</f>
        <v>1.238</v>
      </c>
      <c r="B4597">
        <f>Weighting!$C$13</f>
        <v>1.238</v>
      </c>
      <c r="C4597">
        <f>Weighting!$F$13</f>
        <v>0</v>
      </c>
      <c r="D4597" t="b">
        <f>IF(C4597=1,'Data Transformation'!$G$3+0.5*'Data Transformation'!$W$25,IF(C4598=1,D4598-'Data Transformation'!$W$25,FALSE))</f>
        <v>0</v>
      </c>
      <c r="E4597" t="str">
        <f t="array" ref="E4597">IF(ISLOGICAL(D4597),"",FREQUENCY(IF('Data Transformation'!$B$425:$B$8425='Bin Analysis'!$B4587,'Data Transformation'!$G$425:$G$8425),D4597))</f>
        <v/>
      </c>
      <c r="F4597" t="str">
        <f t="shared" si="573"/>
        <v/>
      </c>
      <c r="G4597">
        <f>Weighting!$H$13</f>
        <v>0</v>
      </c>
      <c r="H4597">
        <f t="array" ref="H4597">FREQUENCY(IF('Data Transformation'!$B$4:$B$8425=B4587,'Data Transformation'!$G$4:$G$8425),'Bin Analysis'!$B4597)</f>
        <v>20</v>
      </c>
      <c r="I4597">
        <f t="shared" si="574"/>
        <v>0</v>
      </c>
      <c r="J4597">
        <f t="shared" si="575"/>
        <v>0</v>
      </c>
      <c r="K4597">
        <f>J4597*Weighting!$W$13</f>
        <v>0</v>
      </c>
      <c r="M4597" s="14"/>
    </row>
    <row r="4598" spans="1:13" x14ac:dyDescent="0.25">
      <c r="A4598" s="32">
        <f>IF(Weighting!$P$14&gt;0,B4598,"")</f>
        <v>1.369</v>
      </c>
      <c r="B4598">
        <f>Weighting!$C$14</f>
        <v>1.369</v>
      </c>
      <c r="C4598">
        <f>Weighting!$F$14</f>
        <v>0</v>
      </c>
      <c r="D4598" t="b">
        <f>IF(C4598=1,'Data Transformation'!$G$3+0.5*'Data Transformation'!$W$25,IF(C4599=1,D4599-'Data Transformation'!$W$25,FALSE))</f>
        <v>0</v>
      </c>
      <c r="E4598" t="str">
        <f t="array" ref="E4598">IF(ISLOGICAL(D4598),"",FREQUENCY(IF('Data Transformation'!$B$425:$B$8425='Bin Analysis'!$B4587,'Data Transformation'!$G$425:$G$8425),D4598))</f>
        <v/>
      </c>
      <c r="F4598" t="str">
        <f t="shared" si="573"/>
        <v/>
      </c>
      <c r="G4598">
        <f>Weighting!$H$14</f>
        <v>0</v>
      </c>
      <c r="H4598">
        <f t="array" ref="H4598">FREQUENCY(IF('Data Transformation'!$B$4:$B$8425=B4587,'Data Transformation'!$G$4:$G$8425),'Bin Analysis'!$B4598)</f>
        <v>20</v>
      </c>
      <c r="I4598">
        <f t="shared" si="574"/>
        <v>0</v>
      </c>
      <c r="J4598">
        <f t="shared" si="575"/>
        <v>0</v>
      </c>
      <c r="K4598">
        <f>J4598*Weighting!$W$14</f>
        <v>0</v>
      </c>
      <c r="M4598" s="14"/>
    </row>
    <row r="4599" spans="1:13" x14ac:dyDescent="0.25">
      <c r="A4599" s="32">
        <f>IF(Weighting!$P$15&gt;0,B4599,"")</f>
        <v>1.5000009999999999</v>
      </c>
      <c r="B4599">
        <f>Weighting!$C$15</f>
        <v>1.5000009999999999</v>
      </c>
      <c r="C4599">
        <f>Weighting!$F$15</f>
        <v>0</v>
      </c>
      <c r="D4599" t="b">
        <f>IF(C4599=1,'Data Transformation'!$G$3+0.5*'Data Transformation'!$W$25,IF(C4600=1,D4600-'Data Transformation'!$W$25,FALSE))</f>
        <v>0</v>
      </c>
      <c r="E4599" t="str">
        <f t="array" ref="E4599">IF(ISLOGICAL(D4599),"",FREQUENCY(IF('Data Transformation'!$B$425:$B$8425='Bin Analysis'!$B4587,'Data Transformation'!$G$425:$G$8425),D4599))</f>
        <v/>
      </c>
      <c r="F4599" t="str">
        <f t="shared" si="573"/>
        <v/>
      </c>
      <c r="G4599">
        <f>Weighting!$H$15</f>
        <v>0</v>
      </c>
      <c r="H4599">
        <f t="array" ref="H4599">FREQUENCY(IF('Data Transformation'!$B$4:$B$8425=B4587,'Data Transformation'!$G$4:$G$8425),'Bin Analysis'!$B4599)</f>
        <v>20</v>
      </c>
      <c r="I4599">
        <f t="shared" si="574"/>
        <v>0</v>
      </c>
      <c r="J4599">
        <f t="shared" si="575"/>
        <v>0</v>
      </c>
      <c r="K4599">
        <f>J4599*Weighting!$W$15</f>
        <v>0</v>
      </c>
      <c r="M4599" s="14"/>
    </row>
    <row r="4600" spans="1:13" x14ac:dyDescent="0.25">
      <c r="A4600" s="32" t="str">
        <f>IF(Weighting!$P$16&gt;0,B4600,"")</f>
        <v/>
      </c>
      <c r="B4600">
        <f>Weighting!$C$16</f>
        <v>1.631</v>
      </c>
      <c r="C4600">
        <f>Weighting!$F$16</f>
        <v>0</v>
      </c>
      <c r="D4600" t="b">
        <f>IF(C4600=1,'Data Transformation'!$G$3+0.5*'Data Transformation'!$W$25,IF(C4601=1,D4601-'Data Transformation'!$W$25,FALSE))</f>
        <v>0</v>
      </c>
      <c r="E4600" t="str">
        <f t="array" ref="E4600">IF(ISLOGICAL(D4600),"",FREQUENCY(IF('Data Transformation'!$B$425:$B$8425='Bin Analysis'!$B4587,'Data Transformation'!$G$425:$G$8425),D4600))</f>
        <v/>
      </c>
      <c r="F4600" t="str">
        <f t="shared" si="573"/>
        <v/>
      </c>
      <c r="G4600">
        <f>Weighting!$H$16</f>
        <v>0</v>
      </c>
      <c r="H4600">
        <f t="array" ref="H4600">FREQUENCY(IF('Data Transformation'!$B$4:$B$8425=B4587,'Data Transformation'!$G$4:$G$8425),'Bin Analysis'!$B4600)</f>
        <v>20</v>
      </c>
      <c r="I4600">
        <f t="shared" si="574"/>
        <v>0</v>
      </c>
      <c r="J4600">
        <f t="shared" si="575"/>
        <v>0</v>
      </c>
      <c r="K4600">
        <f>J4600*Weighting!$W$16</f>
        <v>0</v>
      </c>
      <c r="M4600" s="14"/>
    </row>
    <row r="4601" spans="1:13" x14ac:dyDescent="0.25">
      <c r="A4601" s="32" t="str">
        <f>IF(Weighting!$P$17&gt;0,B4601,"")</f>
        <v/>
      </c>
      <c r="B4601">
        <f>Weighting!$C$17</f>
        <v>1.762</v>
      </c>
      <c r="C4601">
        <f>Weighting!$F$17</f>
        <v>0</v>
      </c>
      <c r="D4601" t="b">
        <f>IF(C4601=1,'Data Transformation'!$G$3+0.5*'Data Transformation'!$W$25,IF(C4602=1,D4602-'Data Transformation'!$W$25,FALSE))</f>
        <v>0</v>
      </c>
      <c r="E4601" t="str">
        <f t="array" ref="E4601">IF(ISLOGICAL(D4601),"",FREQUENCY(IF('Data Transformation'!$B$425:$B$8425='Bin Analysis'!$B4587,'Data Transformation'!$G$425:$G$8425),D4601))</f>
        <v/>
      </c>
      <c r="F4601" t="str">
        <f t="shared" si="573"/>
        <v/>
      </c>
      <c r="G4601">
        <f>Weighting!$H$17</f>
        <v>0</v>
      </c>
      <c r="H4601">
        <f t="array" ref="H4601">FREQUENCY(IF('Data Transformation'!$B$4:$B$8425=B4587,'Data Transformation'!$G$4:$G$8425),'Bin Analysis'!$B4601)</f>
        <v>20</v>
      </c>
      <c r="I4601">
        <f t="shared" si="574"/>
        <v>0</v>
      </c>
      <c r="J4601">
        <f t="shared" si="575"/>
        <v>0</v>
      </c>
      <c r="K4601">
        <f>J4601*Weighting!$W$17</f>
        <v>0</v>
      </c>
      <c r="M4601" s="14"/>
    </row>
    <row r="4602" spans="1:13" x14ac:dyDescent="0.25">
      <c r="A4602" s="32" t="str">
        <f>IF(Weighting!$P$18&gt;0,B4602,"")</f>
        <v/>
      </c>
      <c r="B4602">
        <f>Weighting!$C$18</f>
        <v>1.893</v>
      </c>
      <c r="C4602">
        <f>Weighting!$F$18</f>
        <v>0</v>
      </c>
      <c r="D4602" t="b">
        <f>IF(C4602=1,'Data Transformation'!$G$3+0.5*'Data Transformation'!$W$25,IF(C4603=1,D4603-'Data Transformation'!$W$25,FALSE))</f>
        <v>0</v>
      </c>
      <c r="E4602" t="str">
        <f t="array" ref="E4602">IF(ISLOGICAL(D4602),"",FREQUENCY(IF('Data Transformation'!$B$425:$B$8425='Bin Analysis'!$B4587,'Data Transformation'!$G$425:$G$8425),D4602))</f>
        <v/>
      </c>
      <c r="F4602" t="str">
        <f t="shared" si="573"/>
        <v/>
      </c>
      <c r="G4602">
        <f>Weighting!$H$18</f>
        <v>0</v>
      </c>
      <c r="H4602">
        <f t="array" ref="H4602">FREQUENCY(IF('Data Transformation'!$B$4:$B$8425=B4587,'Data Transformation'!$G$4:$G$8425),'Bin Analysis'!$B4602)</f>
        <v>20</v>
      </c>
      <c r="I4602">
        <f t="shared" si="574"/>
        <v>0</v>
      </c>
      <c r="J4602">
        <f t="shared" si="575"/>
        <v>0</v>
      </c>
      <c r="K4602">
        <f>J4602*Weighting!$W$18</f>
        <v>0</v>
      </c>
      <c r="M4602" s="14"/>
    </row>
    <row r="4603" spans="1:13" x14ac:dyDescent="0.25">
      <c r="A4603" s="32" t="str">
        <f>IF(Weighting!$P$19&gt;0,B4603,"")</f>
        <v/>
      </c>
      <c r="B4603">
        <f>Weighting!$C$19</f>
        <v>2.024</v>
      </c>
      <c r="C4603">
        <f>Weighting!$F$19</f>
        <v>0</v>
      </c>
      <c r="D4603" t="b">
        <f>IF(C4603=1,'Data Transformation'!$G$3+0.5*'Data Transformation'!$W$25,IF(C4604=1,D4604-'Data Transformation'!$W$25,FALSE))</f>
        <v>0</v>
      </c>
      <c r="E4603" t="str">
        <f t="array" ref="E4603">IF(ISLOGICAL(D4603),"",FREQUENCY(IF('Data Transformation'!$B$425:$B$8425='Bin Analysis'!$B4587,'Data Transformation'!$G$425:$G$8425),D4603))</f>
        <v/>
      </c>
      <c r="F4603" t="str">
        <f t="shared" si="573"/>
        <v/>
      </c>
      <c r="G4603">
        <f>Weighting!$H$19</f>
        <v>0</v>
      </c>
      <c r="H4603">
        <f t="array" ref="H4603">FREQUENCY(IF('Data Transformation'!$B$4:$B$8425=B4587,'Data Transformation'!$G$4:$G$8425),'Bin Analysis'!$B4603)</f>
        <v>20</v>
      </c>
      <c r="I4603">
        <f t="shared" si="574"/>
        <v>0</v>
      </c>
      <c r="J4603">
        <f t="shared" si="575"/>
        <v>0</v>
      </c>
      <c r="K4603">
        <f>J4603*Weighting!$W$19</f>
        <v>0</v>
      </c>
      <c r="M4603" s="14"/>
    </row>
    <row r="4604" spans="1:13" x14ac:dyDescent="0.25">
      <c r="A4604" s="32" t="str">
        <f>IF(Weighting!$P$20&gt;0,B4604,"")</f>
        <v/>
      </c>
      <c r="B4604">
        <f>Weighting!$C$20</f>
        <v>2.1550000000000002</v>
      </c>
      <c r="C4604">
        <f>Weighting!$F$20</f>
        <v>0</v>
      </c>
      <c r="D4604" t="b">
        <f>IF(C4604=1,'Data Transformation'!$G$3+0.5*'Data Transformation'!$W$25,IF(C4605=1,D4605-'Data Transformation'!$W$25,FALSE))</f>
        <v>0</v>
      </c>
      <c r="E4604" t="str">
        <f t="array" ref="E4604">IF(ISLOGICAL(D4604),"",FREQUENCY(IF('Data Transformation'!$B$425:$B$8425='Bin Analysis'!$B4587,'Data Transformation'!$G$425:$G$8425),D4604))</f>
        <v/>
      </c>
      <c r="F4604" t="str">
        <f t="shared" si="573"/>
        <v/>
      </c>
      <c r="G4604">
        <f>Weighting!$H$20</f>
        <v>0</v>
      </c>
      <c r="H4604">
        <f t="array" ref="H4604">FREQUENCY(IF('Data Transformation'!$B$4:$B$8425=B4587,'Data Transformation'!$G$4:$G$8425),'Bin Analysis'!$B4604)</f>
        <v>20</v>
      </c>
      <c r="I4604">
        <f t="shared" si="574"/>
        <v>0</v>
      </c>
      <c r="J4604">
        <f t="shared" si="575"/>
        <v>0</v>
      </c>
      <c r="K4604">
        <f>J4604*Weighting!$W$20</f>
        <v>0</v>
      </c>
      <c r="M4604" s="14"/>
    </row>
    <row r="4605" spans="1:13" x14ac:dyDescent="0.25">
      <c r="A4605" s="32" t="str">
        <f>IF(Weighting!$P$21&gt;0,B4605,"")</f>
        <v/>
      </c>
      <c r="B4605">
        <f>Weighting!$C$21</f>
        <v>2.2860000000000005</v>
      </c>
      <c r="C4605">
        <f>Weighting!$F$21</f>
        <v>0</v>
      </c>
      <c r="D4605" t="b">
        <f>IF(C4605=1,'Data Transformation'!$G$3+0.5*'Data Transformation'!$W$25,IF(C4606=1,D4606-'Data Transformation'!$W$25,FALSE))</f>
        <v>0</v>
      </c>
      <c r="E4605" t="str">
        <f t="array" ref="E4605">IF(ISLOGICAL(D4605),"",FREQUENCY(IF('Data Transformation'!$B$425:$B$8425='Bin Analysis'!$B4587,'Data Transformation'!$G$425:$G$8425),D4605))</f>
        <v/>
      </c>
      <c r="F4605" t="str">
        <f t="shared" si="573"/>
        <v/>
      </c>
      <c r="G4605">
        <f>Weighting!$H$21</f>
        <v>0</v>
      </c>
      <c r="H4605">
        <f t="array" ref="H4605">FREQUENCY(IF('Data Transformation'!$B$4:$B$8425=B4587,'Data Transformation'!$G$4:$G$8425),'Bin Analysis'!$B4605)</f>
        <v>20</v>
      </c>
      <c r="I4605">
        <f t="shared" si="574"/>
        <v>0</v>
      </c>
      <c r="J4605">
        <f t="shared" si="575"/>
        <v>0</v>
      </c>
      <c r="K4605">
        <f>J4605*Weighting!$W$21</f>
        <v>0</v>
      </c>
      <c r="M4605" s="14"/>
    </row>
    <row r="4606" spans="1:13" x14ac:dyDescent="0.25">
      <c r="A4606" s="32" t="str">
        <f>IF(Weighting!$P$22&gt;0,B4606,"")</f>
        <v/>
      </c>
      <c r="B4606">
        <f>Weighting!$C$22</f>
        <v>2.4170000000000007</v>
      </c>
      <c r="C4606">
        <f>Weighting!$F$22</f>
        <v>0</v>
      </c>
      <c r="D4606" t="b">
        <f>IF(C4606=1,'Data Transformation'!$G$3+0.5*'Data Transformation'!$W$25,IF(C4607=1,D4607-'Data Transformation'!$W$25,FALSE))</f>
        <v>0</v>
      </c>
      <c r="E4606" t="str">
        <f t="array" ref="E4606">IF(ISLOGICAL(D4606),"",FREQUENCY(IF('Data Transformation'!$B$425:$B$8425='Bin Analysis'!$B4587,'Data Transformation'!$G$425:$G$8425),D4606))</f>
        <v/>
      </c>
      <c r="F4606" t="str">
        <f t="shared" si="573"/>
        <v/>
      </c>
      <c r="G4606">
        <f>Weighting!$H$22</f>
        <v>0</v>
      </c>
      <c r="H4606">
        <f t="array" ref="H4606">FREQUENCY(IF('Data Transformation'!$B$4:$B$8425=B4587,'Data Transformation'!$G$4:$G$8425),'Bin Analysis'!$B4606)</f>
        <v>20</v>
      </c>
      <c r="I4606">
        <f t="shared" si="574"/>
        <v>0</v>
      </c>
      <c r="J4606">
        <f t="shared" si="575"/>
        <v>0</v>
      </c>
      <c r="K4606">
        <f>J4606*Weighting!$W$22</f>
        <v>0</v>
      </c>
      <c r="M4606" s="14"/>
    </row>
    <row r="4607" spans="1:13" x14ac:dyDescent="0.25">
      <c r="A4607" s="32" t="str">
        <f>IF(Weighting!$P$23&gt;0,B4607,"")</f>
        <v/>
      </c>
      <c r="B4607">
        <f>Weighting!$C$23</f>
        <v>2.5480000000000009</v>
      </c>
      <c r="C4607">
        <f>Weighting!$F$23</f>
        <v>0</v>
      </c>
      <c r="D4607" t="b">
        <f>IF(C4607=1,'Data Transformation'!$G$3+0.5*'Data Transformation'!$W$25,IF(C4608=1,D4608-'Data Transformation'!$W$25,FALSE))</f>
        <v>0</v>
      </c>
      <c r="E4607" t="str">
        <f t="array" ref="E4607">IF(ISLOGICAL(D4607),"",FREQUENCY(IF('Data Transformation'!$B$425:$B$8425='Bin Analysis'!$B4587,'Data Transformation'!$G$425:$G$8425),D4607))</f>
        <v/>
      </c>
      <c r="F4607" t="str">
        <f t="shared" si="573"/>
        <v/>
      </c>
      <c r="G4607">
        <f>Weighting!$H$23</f>
        <v>0</v>
      </c>
      <c r="H4607">
        <f t="array" ref="H4607">FREQUENCY(IF('Data Transformation'!$B$4:$B$8425=B4587,'Data Transformation'!$G$4:$G$8425),'Bin Analysis'!$B4607)</f>
        <v>20</v>
      </c>
      <c r="I4607">
        <f t="shared" si="574"/>
        <v>0</v>
      </c>
      <c r="J4607">
        <f t="shared" si="575"/>
        <v>0</v>
      </c>
      <c r="K4607">
        <f>J4607*Weighting!$W$23</f>
        <v>0</v>
      </c>
      <c r="M4607" s="14"/>
    </row>
    <row r="4608" spans="1:13" x14ac:dyDescent="0.25">
      <c r="A4608" s="32" t="str">
        <f>IF(Weighting!$P$24&gt;0,B4608,"")</f>
        <v/>
      </c>
      <c r="B4608">
        <f>Weighting!$C$24</f>
        <v>2.6790000000000012</v>
      </c>
      <c r="C4608">
        <f>Weighting!$F$24</f>
        <v>0</v>
      </c>
      <c r="D4608" t="b">
        <f>IF(C4608=1,'Data Transformation'!$G$3+0.5*'Data Transformation'!$W$25,IF(C4609=1,D4609-'Data Transformation'!$W$25,FALSE))</f>
        <v>0</v>
      </c>
      <c r="E4608" t="str">
        <f t="array" ref="E4608">IF(ISLOGICAL(D4608),"",FREQUENCY(IF('Data Transformation'!$B$425:$B$8425='Bin Analysis'!$B4587,'Data Transformation'!$G$425:$G$8425),D4608))</f>
        <v/>
      </c>
      <c r="F4608" t="str">
        <f t="shared" si="573"/>
        <v/>
      </c>
      <c r="G4608">
        <f>Weighting!$H$24</f>
        <v>0</v>
      </c>
      <c r="H4608">
        <f t="array" ref="H4608">FREQUENCY(IF('Data Transformation'!$B$4:$B$8425=B4587,'Data Transformation'!$G$4:$G$8425),'Bin Analysis'!$B4608)</f>
        <v>20</v>
      </c>
      <c r="I4608">
        <f t="shared" si="574"/>
        <v>0</v>
      </c>
      <c r="J4608">
        <f t="shared" si="575"/>
        <v>0</v>
      </c>
      <c r="K4608">
        <f>J4608*Weighting!$W$24</f>
        <v>0</v>
      </c>
      <c r="M4608" s="14"/>
    </row>
    <row r="4609" spans="1:25" x14ac:dyDescent="0.25">
      <c r="A4609" s="32" t="str">
        <f>IF(Weighting!$P$25&gt;0,B4609,"")</f>
        <v/>
      </c>
      <c r="B4609">
        <f>Weighting!$C$25</f>
        <v>2.8100000000000014</v>
      </c>
      <c r="C4609">
        <f>Weighting!$F$25</f>
        <v>0</v>
      </c>
      <c r="D4609" t="b">
        <f>IF(C4609=1,'Data Transformation'!$G$3+0.5*'Data Transformation'!$W$25,IF(C4610=1,D4610-'Data Transformation'!$W$25,FALSE))</f>
        <v>0</v>
      </c>
      <c r="E4609" t="str">
        <f t="array" ref="E4609">IF(ISLOGICAL(D4609),"",FREQUENCY(IF('Data Transformation'!$B$425:$B$8425='Bin Analysis'!$B4587,'Data Transformation'!$G$425:$G$8425),D4609))</f>
        <v/>
      </c>
      <c r="F4609" t="str">
        <f t="shared" si="573"/>
        <v/>
      </c>
      <c r="G4609">
        <f>Weighting!$H$25</f>
        <v>0</v>
      </c>
      <c r="H4609">
        <f t="array" ref="H4609">FREQUENCY(IF('Data Transformation'!$B$4:$B$8425=B4587,'Data Transformation'!$G$4:$G$8425),'Bin Analysis'!$B4609)</f>
        <v>20</v>
      </c>
      <c r="I4609">
        <f t="shared" si="574"/>
        <v>0</v>
      </c>
      <c r="J4609">
        <f t="shared" si="575"/>
        <v>0</v>
      </c>
      <c r="K4609">
        <f>J4609*Weighting!$W$25</f>
        <v>0</v>
      </c>
      <c r="M4609" s="14"/>
    </row>
    <row r="4610" spans="1:25" x14ac:dyDescent="0.25">
      <c r="O4610"/>
      <c r="P4610"/>
      <c r="Q4610"/>
      <c r="R4610"/>
    </row>
    <row r="4611" spans="1:25" ht="23.25" x14ac:dyDescent="0.35">
      <c r="A4611" s="21" t="s">
        <v>0</v>
      </c>
      <c r="B4611" s="21">
        <f>IFERROR(VLOOKUP(C4611,'Data Transformation'!$L$6:$M$426,2,FALSE),"")</f>
        <v>192</v>
      </c>
      <c r="C4611" s="21">
        <f>C4587+1</f>
        <v>192</v>
      </c>
      <c r="D4611" s="21"/>
      <c r="E4611" s="21"/>
      <c r="F4611" s="21"/>
      <c r="G4611" s="21"/>
      <c r="H4611" s="22"/>
      <c r="I4611" s="22"/>
      <c r="J4611" s="22"/>
      <c r="K4611" s="21"/>
      <c r="L4611" s="21">
        <f>B4611</f>
        <v>192</v>
      </c>
      <c r="M4611" s="23">
        <f>INDEX('Data Transformation'!$O$4:$O$424,MATCH($B4611,'Data Transformation'!$M$4:$M$424,0),MATCH($M$2,'Data Transformation'!$O$3,0))</f>
        <v>14</v>
      </c>
      <c r="N4611" s="27">
        <f>IF('Input and Summary Results'!$J$16="minimum",'Bin Analysis'!X4612/(M4611-1),'Bin Analysis'!Y4611/('Bin Analysis'!M4611-1))</f>
        <v>0</v>
      </c>
      <c r="O4611" s="27">
        <f>IF(M4611=FALSE,NA(),(VLOOKUP(1,C4614:K4633,4,FALSE))/(M4611-1))</f>
        <v>0</v>
      </c>
      <c r="P4611" s="27">
        <f>IF(M4611=FALSE,NA(),SUM(J4614:J4633)/Weighting!$S$5)</f>
        <v>0.2</v>
      </c>
      <c r="Q4611" s="27">
        <f>IF(M4611=FALSE,NA(),SUM(K4614:K4633)/Weighting!$S$6)</f>
        <v>8.6956521739130432E-2</v>
      </c>
      <c r="R4611" s="27">
        <f>IF(M4611=FALSE,NA(),(VLOOKUP(1,G4614:K4633,3,FALSE))/(M4611-1))</f>
        <v>1</v>
      </c>
      <c r="S4611" s="22" t="str">
        <f>IF(M4611=FALSE,NA(),IF(SUM(J4614:J4633)=2,"yes","no"))</f>
        <v>yes</v>
      </c>
      <c r="X4611" s="2" cm="2">
        <f t="array" ref="X4611:X4612">FREQUENCY(IF('Data Transformation'!$B$425:$B$6424='Bin Analysis'!L4611,'Data Transformation'!$G$425:$G$6424),'Data Transformation'!$U$11)</f>
        <v>13</v>
      </c>
      <c r="Y4611" s="2" cm="2">
        <f t="array" ref="Y4611:Y4612">FREQUENCY(IF('Data Transformation'!$B$425:$B$6424='Bin Analysis'!L4611,'Data Transformation'!$G$425:$G$6424),'Data Transformation'!$U$12)</f>
        <v>13</v>
      </c>
    </row>
    <row r="4612" spans="1:25" x14ac:dyDescent="0.25">
      <c r="A4612" s="14" t="s">
        <v>66</v>
      </c>
      <c r="B4612" t="s">
        <v>47</v>
      </c>
      <c r="C4612" t="s">
        <v>5</v>
      </c>
      <c r="D4612" t="s">
        <v>99</v>
      </c>
      <c r="E4612" t="s">
        <v>100</v>
      </c>
      <c r="F4612" t="s">
        <v>101</v>
      </c>
      <c r="G4612" t="s">
        <v>69</v>
      </c>
      <c r="H4612" t="s">
        <v>31</v>
      </c>
      <c r="I4612" t="s">
        <v>32</v>
      </c>
      <c r="J4612" t="s">
        <v>46</v>
      </c>
      <c r="K4612" s="14" t="s">
        <v>45</v>
      </c>
      <c r="M4612" s="14"/>
      <c r="X4612" s="2">
        <v>0</v>
      </c>
      <c r="Y4612" s="2">
        <v>0</v>
      </c>
    </row>
    <row r="4613" spans="1:25" x14ac:dyDescent="0.25">
      <c r="A4613" s="32"/>
      <c r="D4613" t="b">
        <f>IF(C4613=1,'Data Transformation'!$G$3+0.5*'Data Transformation'!$W$25,IF(C4614=1,D4614-'Data Transformation'!$W$25,FALSE))</f>
        <v>0</v>
      </c>
      <c r="E4613" t="str">
        <f t="array" ref="E4613">IF(ISLOGICAL(D4613),"",FREQUENCY(IF('Data Transformation'!$B$425:$B$8425='Bin Analysis'!$B4611,'Data Transformation'!$G$425:$G$8425),D4613))</f>
        <v/>
      </c>
      <c r="F4613" t="str">
        <f>IF(ISLOGICAL(D4613),"",E4613-E4612)</f>
        <v/>
      </c>
      <c r="M4613" s="14"/>
    </row>
    <row r="4614" spans="1:25" x14ac:dyDescent="0.25">
      <c r="A4614" s="32">
        <f>IF(Weighting!$P$6&gt;0,B4614,"")</f>
        <v>0.32100000000000001</v>
      </c>
      <c r="B4614">
        <f>Weighting!$C$6</f>
        <v>0.32100000000000001</v>
      </c>
      <c r="C4614">
        <f>Weighting!$F$6</f>
        <v>0</v>
      </c>
      <c r="D4614" t="b">
        <f>IF(C4614=1,'Data Transformation'!$G$3+0.5*'Data Transformation'!$W$25,IF(C4615=1,D4615-'Data Transformation'!$W$25,FALSE))</f>
        <v>0</v>
      </c>
      <c r="E4614" t="str">
        <f t="array" ref="E4614">IF(ISLOGICAL(D4614),"",FREQUENCY(IF('Data Transformation'!$B$425:$B$8425='Bin Analysis'!$B4611,'Data Transformation'!$G$425:$G$8425),D4614))</f>
        <v/>
      </c>
      <c r="F4614" t="str">
        <f>IF(ISLOGICAL(D4614),"",E4614-E4613)</f>
        <v/>
      </c>
      <c r="G4614">
        <f>Weighting!$H$6</f>
        <v>1</v>
      </c>
      <c r="H4614">
        <f t="array" ref="H4614">FREQUENCY(IF('Data Transformation'!$B$4:$B$8425=B4611,'Data Transformation'!$G$4:$G$8425),'Bin Analysis'!$B4614)</f>
        <v>13</v>
      </c>
      <c r="I4614">
        <f>H4614-H4613</f>
        <v>13</v>
      </c>
      <c r="J4614">
        <f>IF(I4614=0,0,1)</f>
        <v>1</v>
      </c>
      <c r="K4614">
        <f>J4614*Weighting!$W$6</f>
        <v>1</v>
      </c>
      <c r="M4614" s="14"/>
    </row>
    <row r="4615" spans="1:25" x14ac:dyDescent="0.25">
      <c r="A4615" s="32">
        <f>IF(Weighting!$P$7&gt;0,B4615,"")</f>
        <v>0.45200000000000001</v>
      </c>
      <c r="B4615">
        <f>Weighting!$C$7</f>
        <v>0.45200000000000001</v>
      </c>
      <c r="C4615">
        <f>Weighting!$F$7</f>
        <v>0</v>
      </c>
      <c r="D4615" t="b">
        <f>IF(C4615=1,'Data Transformation'!$G$3+0.5*'Data Transformation'!$W$25,IF(C4616=1,D4616-'Data Transformation'!$W$25,FALSE))</f>
        <v>0</v>
      </c>
      <c r="E4615" t="str">
        <f t="array" ref="E4615">IF(ISLOGICAL(D4615),"",FREQUENCY(IF('Data Transformation'!$B$425:$B$8425='Bin Analysis'!$B4611,'Data Transformation'!$G$425:$G$8425),D4615))</f>
        <v/>
      </c>
      <c r="F4615" t="str">
        <f t="shared" ref="F4615:F4633" si="576">IF(ISLOGICAL(D4615),"",E4615-E4614)</f>
        <v/>
      </c>
      <c r="G4615">
        <f>Weighting!$H$7</f>
        <v>0</v>
      </c>
      <c r="H4615">
        <f t="array" ref="H4615">FREQUENCY(IF('Data Transformation'!$B$4:$B$8425=B4611,'Data Transformation'!$G$4:$G$8425),'Bin Analysis'!$B4615)</f>
        <v>13</v>
      </c>
      <c r="I4615">
        <f t="shared" ref="I4615:I4633" si="577">H4615-H4614</f>
        <v>0</v>
      </c>
      <c r="J4615">
        <f>IF(I4615=0,0,1)</f>
        <v>0</v>
      </c>
      <c r="K4615">
        <f>J4615*Weighting!$W$7</f>
        <v>0</v>
      </c>
      <c r="M4615" s="14"/>
    </row>
    <row r="4616" spans="1:25" x14ac:dyDescent="0.25">
      <c r="A4616" s="32">
        <f>IF(Weighting!$P$8&gt;0,B4616,"")</f>
        <v>0.58299999999999996</v>
      </c>
      <c r="B4616">
        <f>Weighting!$C$8</f>
        <v>0.58299999999999996</v>
      </c>
      <c r="C4616">
        <f>Weighting!$F$8</f>
        <v>0</v>
      </c>
      <c r="D4616" t="b">
        <f>IF(C4616=1,'Data Transformation'!$G$3+0.5*'Data Transformation'!$W$25,IF(C4617=1,D4617-'Data Transformation'!$W$25,FALSE))</f>
        <v>0</v>
      </c>
      <c r="E4616" t="str">
        <f t="array" ref="E4616">IF(ISLOGICAL(D4616),"",FREQUENCY(IF('Data Transformation'!$B$425:$B$8425='Bin Analysis'!$B4611,'Data Transformation'!$G$425:$G$8425),D4616))</f>
        <v/>
      </c>
      <c r="F4616" t="str">
        <f t="shared" si="576"/>
        <v/>
      </c>
      <c r="G4616">
        <f>Weighting!$H$8</f>
        <v>0</v>
      </c>
      <c r="H4616">
        <f t="array" ref="H4616">FREQUENCY(IF('Data Transformation'!$B$4:$B$8425=B4611,'Data Transformation'!$G$4:$G$8425),'Bin Analysis'!$B4616)</f>
        <v>13</v>
      </c>
      <c r="I4616">
        <f t="shared" si="577"/>
        <v>0</v>
      </c>
      <c r="J4616">
        <f t="shared" ref="J4616:J4633" si="578">IF(I4616=0,0,1)</f>
        <v>0</v>
      </c>
      <c r="K4616">
        <f>J4616*Weighting!$W$8</f>
        <v>0</v>
      </c>
      <c r="M4616" s="14"/>
    </row>
    <row r="4617" spans="1:25" x14ac:dyDescent="0.25">
      <c r="A4617" s="32">
        <f>IF(Weighting!$P$9&gt;0,B4617,"")</f>
        <v>0.71399999999999997</v>
      </c>
      <c r="B4617" s="50">
        <f>Weighting!$C$9</f>
        <v>0.71399999999999997</v>
      </c>
      <c r="C4617">
        <f>Weighting!$F$9</f>
        <v>0</v>
      </c>
      <c r="D4617" t="b">
        <f>IF(C4617=1,'Data Transformation'!$G$3+0.5*'Data Transformation'!$W$25,IF(C4618=1,D4618-'Data Transformation'!$W$25,FALSE))</f>
        <v>0</v>
      </c>
      <c r="E4617" t="str">
        <f t="array" ref="E4617">IF(ISLOGICAL(D4617),"",FREQUENCY(IF('Data Transformation'!$B$425:$B$8425='Bin Analysis'!$B4611,'Data Transformation'!$G$425:$G$8425),D4617))</f>
        <v/>
      </c>
      <c r="F4617" t="str">
        <f t="shared" si="576"/>
        <v/>
      </c>
      <c r="G4617">
        <f>Weighting!$H$9</f>
        <v>0</v>
      </c>
      <c r="H4617">
        <f t="array" ref="H4617">FREQUENCY(IF('Data Transformation'!$B$4:$B$8425=B4611,'Data Transformation'!$G$4:$G$8425),'Bin Analysis'!$B4617)</f>
        <v>13</v>
      </c>
      <c r="I4617">
        <f t="shared" si="577"/>
        <v>0</v>
      </c>
      <c r="J4617">
        <f t="shared" si="578"/>
        <v>0</v>
      </c>
      <c r="K4617">
        <f>J4617*Weighting!$W$9</f>
        <v>0</v>
      </c>
      <c r="M4617" s="14"/>
    </row>
    <row r="4618" spans="1:25" x14ac:dyDescent="0.25">
      <c r="A4618" s="32">
        <f>IF(Weighting!$P$10&gt;0,B4618,"")</f>
        <v>0.84499999999999997</v>
      </c>
      <c r="B4618">
        <f>Weighting!$C$10</f>
        <v>0.84499999999999997</v>
      </c>
      <c r="C4618">
        <f>Weighting!$F$10</f>
        <v>0</v>
      </c>
      <c r="D4618" t="b">
        <f>IF(C4618=1,'Data Transformation'!$G$3+0.5*'Data Transformation'!$W$25,IF(C4619=1,D4619-'Data Transformation'!$W$25,FALSE))</f>
        <v>0</v>
      </c>
      <c r="E4618" t="str">
        <f t="array" ref="E4618">IF(ISLOGICAL(D4618),"",FREQUENCY(IF('Data Transformation'!$B$425:$B$8425='Bin Analysis'!$B4611,'Data Transformation'!$G$425:$G$8425),D4618))</f>
        <v/>
      </c>
      <c r="F4618" t="str">
        <f t="shared" si="576"/>
        <v/>
      </c>
      <c r="G4618">
        <f>Weighting!$H$10</f>
        <v>0</v>
      </c>
      <c r="H4618">
        <f t="array" ref="H4618">FREQUENCY(IF('Data Transformation'!$B$4:$B$8425=B4611,'Data Transformation'!$G$4:$G$8425),'Bin Analysis'!$B4618)</f>
        <v>13</v>
      </c>
      <c r="I4618">
        <f t="shared" si="577"/>
        <v>0</v>
      </c>
      <c r="J4618">
        <f t="shared" si="578"/>
        <v>0</v>
      </c>
      <c r="K4618">
        <f>J4618*Weighting!$W$10</f>
        <v>0</v>
      </c>
      <c r="M4618" s="14"/>
    </row>
    <row r="4619" spans="1:25" x14ac:dyDescent="0.25">
      <c r="A4619" s="32">
        <f>IF(Weighting!$P$11&gt;0,B4619,"")</f>
        <v>0.97599999999999998</v>
      </c>
      <c r="B4619">
        <f>Weighting!$C$11</f>
        <v>0.97599999999999998</v>
      </c>
      <c r="C4619">
        <f>Weighting!$F$11</f>
        <v>0</v>
      </c>
      <c r="D4619">
        <f>IF(C4619=1,'Data Transformation'!$G$3+0.5*'Data Transformation'!$W$25,IF(C4620=1,D4620-'Data Transformation'!$W$25,FALSE))</f>
        <v>0.86899999999999999</v>
      </c>
      <c r="E4619">
        <f t="array" ref="E4619">IF(ISLOGICAL(D4619),"",FREQUENCY(IF('Data Transformation'!$B$425:$B$8425='Bin Analysis'!$B4611,'Data Transformation'!$G$425:$G$8425),D4619))</f>
        <v>13</v>
      </c>
      <c r="F4619" t="e">
        <f t="shared" si="576"/>
        <v>#VALUE!</v>
      </c>
      <c r="G4619">
        <f>Weighting!$H$11</f>
        <v>0</v>
      </c>
      <c r="H4619">
        <f t="array" ref="H4619">FREQUENCY(IF('Data Transformation'!$B$4:$B$8425=B4611,'Data Transformation'!$G$4:$G$8425),'Bin Analysis'!$B4619)</f>
        <v>13</v>
      </c>
      <c r="I4619">
        <f t="shared" si="577"/>
        <v>0</v>
      </c>
      <c r="J4619">
        <f t="shared" si="578"/>
        <v>0</v>
      </c>
      <c r="K4619">
        <f>J4619*Weighting!$W$11</f>
        <v>0</v>
      </c>
      <c r="M4619" s="14"/>
    </row>
    <row r="4620" spans="1:25" x14ac:dyDescent="0.25">
      <c r="A4620" s="32">
        <f>IF(Weighting!$P$12&gt;0,B4620,"")</f>
        <v>1.107</v>
      </c>
      <c r="B4620">
        <f>Weighting!$C$12</f>
        <v>1.107</v>
      </c>
      <c r="C4620">
        <f>Weighting!$F$12</f>
        <v>1</v>
      </c>
      <c r="D4620">
        <f>IF(C4620=1,'Data Transformation'!$G$3+0.5*'Data Transformation'!$W$25,IF(C4621=1,D4621-'Data Transformation'!$W$25,FALSE))</f>
        <v>1.131</v>
      </c>
      <c r="E4620">
        <f t="array" ref="E4620">IF(ISLOGICAL(D4620),"",FREQUENCY(IF('Data Transformation'!$B$425:$B$8425='Bin Analysis'!$B4611,'Data Transformation'!$G$425:$G$8425),D4620))</f>
        <v>13</v>
      </c>
      <c r="F4620">
        <f t="shared" si="576"/>
        <v>0</v>
      </c>
      <c r="G4620">
        <f>Weighting!$H$12</f>
        <v>0</v>
      </c>
      <c r="H4620">
        <f t="array" ref="H4620">FREQUENCY(IF('Data Transformation'!$B$4:$B$8425=B4611,'Data Transformation'!$G$4:$G$8425),'Bin Analysis'!$B4620)</f>
        <v>14</v>
      </c>
      <c r="I4620">
        <f t="shared" si="577"/>
        <v>1</v>
      </c>
      <c r="J4620">
        <f t="shared" si="578"/>
        <v>1</v>
      </c>
      <c r="K4620">
        <f>J4620*Weighting!$W$12</f>
        <v>1</v>
      </c>
      <c r="M4620" s="14"/>
    </row>
    <row r="4621" spans="1:25" x14ac:dyDescent="0.25">
      <c r="A4621" s="32">
        <f>IF(Weighting!$P$13&gt;0,B4621,"")</f>
        <v>1.238</v>
      </c>
      <c r="B4621">
        <f>Weighting!$C$13</f>
        <v>1.238</v>
      </c>
      <c r="C4621">
        <f>Weighting!$F$13</f>
        <v>0</v>
      </c>
      <c r="D4621" t="b">
        <f>IF(C4621=1,'Data Transformation'!$G$3+0.5*'Data Transformation'!$W$25,IF(C4622=1,D4622-'Data Transformation'!$W$25,FALSE))</f>
        <v>0</v>
      </c>
      <c r="E4621" t="str">
        <f t="array" ref="E4621">IF(ISLOGICAL(D4621),"",FREQUENCY(IF('Data Transformation'!$B$425:$B$8425='Bin Analysis'!$B4611,'Data Transformation'!$G$425:$G$8425),D4621))</f>
        <v/>
      </c>
      <c r="F4621" t="str">
        <f t="shared" si="576"/>
        <v/>
      </c>
      <c r="G4621">
        <f>Weighting!$H$13</f>
        <v>0</v>
      </c>
      <c r="H4621">
        <f t="array" ref="H4621">FREQUENCY(IF('Data Transformation'!$B$4:$B$8425=B4611,'Data Transformation'!$G$4:$G$8425),'Bin Analysis'!$B4621)</f>
        <v>14</v>
      </c>
      <c r="I4621">
        <f t="shared" si="577"/>
        <v>0</v>
      </c>
      <c r="J4621">
        <f t="shared" si="578"/>
        <v>0</v>
      </c>
      <c r="K4621">
        <f>J4621*Weighting!$W$13</f>
        <v>0</v>
      </c>
      <c r="M4621" s="14"/>
    </row>
    <row r="4622" spans="1:25" x14ac:dyDescent="0.25">
      <c r="A4622" s="32">
        <f>IF(Weighting!$P$14&gt;0,B4622,"")</f>
        <v>1.369</v>
      </c>
      <c r="B4622">
        <f>Weighting!$C$14</f>
        <v>1.369</v>
      </c>
      <c r="C4622">
        <f>Weighting!$F$14</f>
        <v>0</v>
      </c>
      <c r="D4622" t="b">
        <f>IF(C4622=1,'Data Transformation'!$G$3+0.5*'Data Transformation'!$W$25,IF(C4623=1,D4623-'Data Transformation'!$W$25,FALSE))</f>
        <v>0</v>
      </c>
      <c r="E4622" t="str">
        <f t="array" ref="E4622">IF(ISLOGICAL(D4622),"",FREQUENCY(IF('Data Transformation'!$B$425:$B$8425='Bin Analysis'!$B4611,'Data Transformation'!$G$425:$G$8425),D4622))</f>
        <v/>
      </c>
      <c r="F4622" t="str">
        <f t="shared" si="576"/>
        <v/>
      </c>
      <c r="G4622">
        <f>Weighting!$H$14</f>
        <v>0</v>
      </c>
      <c r="H4622">
        <f t="array" ref="H4622">FREQUENCY(IF('Data Transformation'!$B$4:$B$8425=B4611,'Data Transformation'!$G$4:$G$8425),'Bin Analysis'!$B4622)</f>
        <v>14</v>
      </c>
      <c r="I4622">
        <f t="shared" si="577"/>
        <v>0</v>
      </c>
      <c r="J4622">
        <f t="shared" si="578"/>
        <v>0</v>
      </c>
      <c r="K4622">
        <f>J4622*Weighting!$W$14</f>
        <v>0</v>
      </c>
      <c r="M4622" s="14"/>
    </row>
    <row r="4623" spans="1:25" x14ac:dyDescent="0.25">
      <c r="A4623" s="32">
        <f>IF(Weighting!$P$15&gt;0,B4623,"")</f>
        <v>1.5000009999999999</v>
      </c>
      <c r="B4623">
        <f>Weighting!$C$15</f>
        <v>1.5000009999999999</v>
      </c>
      <c r="C4623">
        <f>Weighting!$F$15</f>
        <v>0</v>
      </c>
      <c r="D4623" t="b">
        <f>IF(C4623=1,'Data Transformation'!$G$3+0.5*'Data Transformation'!$W$25,IF(C4624=1,D4624-'Data Transformation'!$W$25,FALSE))</f>
        <v>0</v>
      </c>
      <c r="E4623" t="str">
        <f t="array" ref="E4623">IF(ISLOGICAL(D4623),"",FREQUENCY(IF('Data Transformation'!$B$425:$B$8425='Bin Analysis'!$B4611,'Data Transformation'!$G$425:$G$8425),D4623))</f>
        <v/>
      </c>
      <c r="F4623" t="str">
        <f t="shared" si="576"/>
        <v/>
      </c>
      <c r="G4623">
        <f>Weighting!$H$15</f>
        <v>0</v>
      </c>
      <c r="H4623">
        <f t="array" ref="H4623">FREQUENCY(IF('Data Transformation'!$B$4:$B$8425=B4611,'Data Transformation'!$G$4:$G$8425),'Bin Analysis'!$B4623)</f>
        <v>14</v>
      </c>
      <c r="I4623">
        <f t="shared" si="577"/>
        <v>0</v>
      </c>
      <c r="J4623">
        <f t="shared" si="578"/>
        <v>0</v>
      </c>
      <c r="K4623">
        <f>J4623*Weighting!$W$15</f>
        <v>0</v>
      </c>
      <c r="M4623" s="14"/>
    </row>
    <row r="4624" spans="1:25" x14ac:dyDescent="0.25">
      <c r="A4624" s="32" t="str">
        <f>IF(Weighting!$P$16&gt;0,B4624,"")</f>
        <v/>
      </c>
      <c r="B4624">
        <f>Weighting!$C$16</f>
        <v>1.631</v>
      </c>
      <c r="C4624">
        <f>Weighting!$F$16</f>
        <v>0</v>
      </c>
      <c r="D4624" t="b">
        <f>IF(C4624=1,'Data Transformation'!$G$3+0.5*'Data Transformation'!$W$25,IF(C4625=1,D4625-'Data Transformation'!$W$25,FALSE))</f>
        <v>0</v>
      </c>
      <c r="E4624" t="str">
        <f t="array" ref="E4624">IF(ISLOGICAL(D4624),"",FREQUENCY(IF('Data Transformation'!$B$425:$B$8425='Bin Analysis'!$B4611,'Data Transformation'!$G$425:$G$8425),D4624))</f>
        <v/>
      </c>
      <c r="F4624" t="str">
        <f t="shared" si="576"/>
        <v/>
      </c>
      <c r="G4624">
        <f>Weighting!$H$16</f>
        <v>0</v>
      </c>
      <c r="H4624">
        <f t="array" ref="H4624">FREQUENCY(IF('Data Transformation'!$B$4:$B$8425=B4611,'Data Transformation'!$G$4:$G$8425),'Bin Analysis'!$B4624)</f>
        <v>14</v>
      </c>
      <c r="I4624">
        <f t="shared" si="577"/>
        <v>0</v>
      </c>
      <c r="J4624">
        <f t="shared" si="578"/>
        <v>0</v>
      </c>
      <c r="K4624">
        <f>J4624*Weighting!$W$16</f>
        <v>0</v>
      </c>
      <c r="M4624" s="14"/>
    </row>
    <row r="4625" spans="1:25" x14ac:dyDescent="0.25">
      <c r="A4625" s="32" t="str">
        <f>IF(Weighting!$P$17&gt;0,B4625,"")</f>
        <v/>
      </c>
      <c r="B4625">
        <f>Weighting!$C$17</f>
        <v>1.762</v>
      </c>
      <c r="C4625">
        <f>Weighting!$F$17</f>
        <v>0</v>
      </c>
      <c r="D4625" t="b">
        <f>IF(C4625=1,'Data Transformation'!$G$3+0.5*'Data Transformation'!$W$25,IF(C4626=1,D4626-'Data Transformation'!$W$25,FALSE))</f>
        <v>0</v>
      </c>
      <c r="E4625" t="str">
        <f t="array" ref="E4625">IF(ISLOGICAL(D4625),"",FREQUENCY(IF('Data Transformation'!$B$425:$B$8425='Bin Analysis'!$B4611,'Data Transformation'!$G$425:$G$8425),D4625))</f>
        <v/>
      </c>
      <c r="F4625" t="str">
        <f t="shared" si="576"/>
        <v/>
      </c>
      <c r="G4625">
        <f>Weighting!$H$17</f>
        <v>0</v>
      </c>
      <c r="H4625">
        <f t="array" ref="H4625">FREQUENCY(IF('Data Transformation'!$B$4:$B$8425=B4611,'Data Transformation'!$G$4:$G$8425),'Bin Analysis'!$B4625)</f>
        <v>14</v>
      </c>
      <c r="I4625">
        <f t="shared" si="577"/>
        <v>0</v>
      </c>
      <c r="J4625">
        <f t="shared" si="578"/>
        <v>0</v>
      </c>
      <c r="K4625">
        <f>J4625*Weighting!$W$17</f>
        <v>0</v>
      </c>
      <c r="M4625" s="14"/>
    </row>
    <row r="4626" spans="1:25" x14ac:dyDescent="0.25">
      <c r="A4626" s="32" t="str">
        <f>IF(Weighting!$P$18&gt;0,B4626,"")</f>
        <v/>
      </c>
      <c r="B4626">
        <f>Weighting!$C$18</f>
        <v>1.893</v>
      </c>
      <c r="C4626">
        <f>Weighting!$F$18</f>
        <v>0</v>
      </c>
      <c r="D4626" t="b">
        <f>IF(C4626=1,'Data Transformation'!$G$3+0.5*'Data Transformation'!$W$25,IF(C4627=1,D4627-'Data Transformation'!$W$25,FALSE))</f>
        <v>0</v>
      </c>
      <c r="E4626" t="str">
        <f t="array" ref="E4626">IF(ISLOGICAL(D4626),"",FREQUENCY(IF('Data Transformation'!$B$425:$B$8425='Bin Analysis'!$B4611,'Data Transformation'!$G$425:$G$8425),D4626))</f>
        <v/>
      </c>
      <c r="F4626" t="str">
        <f t="shared" si="576"/>
        <v/>
      </c>
      <c r="G4626">
        <f>Weighting!$H$18</f>
        <v>0</v>
      </c>
      <c r="H4626">
        <f t="array" ref="H4626">FREQUENCY(IF('Data Transformation'!$B$4:$B$8425=B4611,'Data Transformation'!$G$4:$G$8425),'Bin Analysis'!$B4626)</f>
        <v>14</v>
      </c>
      <c r="I4626">
        <f t="shared" si="577"/>
        <v>0</v>
      </c>
      <c r="J4626">
        <f t="shared" si="578"/>
        <v>0</v>
      </c>
      <c r="K4626">
        <f>J4626*Weighting!$W$18</f>
        <v>0</v>
      </c>
      <c r="M4626" s="14"/>
    </row>
    <row r="4627" spans="1:25" x14ac:dyDescent="0.25">
      <c r="A4627" s="32" t="str">
        <f>IF(Weighting!$P$19&gt;0,B4627,"")</f>
        <v/>
      </c>
      <c r="B4627">
        <f>Weighting!$C$19</f>
        <v>2.024</v>
      </c>
      <c r="C4627">
        <f>Weighting!$F$19</f>
        <v>0</v>
      </c>
      <c r="D4627" t="b">
        <f>IF(C4627=1,'Data Transformation'!$G$3+0.5*'Data Transformation'!$W$25,IF(C4628=1,D4628-'Data Transformation'!$W$25,FALSE))</f>
        <v>0</v>
      </c>
      <c r="E4627" t="str">
        <f t="array" ref="E4627">IF(ISLOGICAL(D4627),"",FREQUENCY(IF('Data Transformation'!$B$425:$B$8425='Bin Analysis'!$B4611,'Data Transformation'!$G$425:$G$8425),D4627))</f>
        <v/>
      </c>
      <c r="F4627" t="str">
        <f t="shared" si="576"/>
        <v/>
      </c>
      <c r="G4627">
        <f>Weighting!$H$19</f>
        <v>0</v>
      </c>
      <c r="H4627">
        <f t="array" ref="H4627">FREQUENCY(IF('Data Transformation'!$B$4:$B$8425=B4611,'Data Transformation'!$G$4:$G$8425),'Bin Analysis'!$B4627)</f>
        <v>14</v>
      </c>
      <c r="I4627">
        <f t="shared" si="577"/>
        <v>0</v>
      </c>
      <c r="J4627">
        <f t="shared" si="578"/>
        <v>0</v>
      </c>
      <c r="K4627">
        <f>J4627*Weighting!$W$19</f>
        <v>0</v>
      </c>
      <c r="M4627" s="14"/>
    </row>
    <row r="4628" spans="1:25" x14ac:dyDescent="0.25">
      <c r="A4628" s="32" t="str">
        <f>IF(Weighting!$P$20&gt;0,B4628,"")</f>
        <v/>
      </c>
      <c r="B4628">
        <f>Weighting!$C$20</f>
        <v>2.1550000000000002</v>
      </c>
      <c r="C4628">
        <f>Weighting!$F$20</f>
        <v>0</v>
      </c>
      <c r="D4628" t="b">
        <f>IF(C4628=1,'Data Transformation'!$G$3+0.5*'Data Transformation'!$W$25,IF(C4629=1,D4629-'Data Transformation'!$W$25,FALSE))</f>
        <v>0</v>
      </c>
      <c r="E4628" t="str">
        <f t="array" ref="E4628">IF(ISLOGICAL(D4628),"",FREQUENCY(IF('Data Transformation'!$B$425:$B$8425='Bin Analysis'!$B4611,'Data Transformation'!$G$425:$G$8425),D4628))</f>
        <v/>
      </c>
      <c r="F4628" t="str">
        <f t="shared" si="576"/>
        <v/>
      </c>
      <c r="G4628">
        <f>Weighting!$H$20</f>
        <v>0</v>
      </c>
      <c r="H4628">
        <f t="array" ref="H4628">FREQUENCY(IF('Data Transformation'!$B$4:$B$8425=B4611,'Data Transformation'!$G$4:$G$8425),'Bin Analysis'!$B4628)</f>
        <v>14</v>
      </c>
      <c r="I4628">
        <f t="shared" si="577"/>
        <v>0</v>
      </c>
      <c r="J4628">
        <f t="shared" si="578"/>
        <v>0</v>
      </c>
      <c r="K4628">
        <f>J4628*Weighting!$W$20</f>
        <v>0</v>
      </c>
      <c r="M4628" s="14"/>
    </row>
    <row r="4629" spans="1:25" x14ac:dyDescent="0.25">
      <c r="A4629" s="32" t="str">
        <f>IF(Weighting!$P$21&gt;0,B4629,"")</f>
        <v/>
      </c>
      <c r="B4629">
        <f>Weighting!$C$21</f>
        <v>2.2860000000000005</v>
      </c>
      <c r="C4629">
        <f>Weighting!$F$21</f>
        <v>0</v>
      </c>
      <c r="D4629" t="b">
        <f>IF(C4629=1,'Data Transformation'!$G$3+0.5*'Data Transformation'!$W$25,IF(C4630=1,D4630-'Data Transformation'!$W$25,FALSE))</f>
        <v>0</v>
      </c>
      <c r="E4629" t="str">
        <f t="array" ref="E4629">IF(ISLOGICAL(D4629),"",FREQUENCY(IF('Data Transformation'!$B$425:$B$8425='Bin Analysis'!$B4611,'Data Transformation'!$G$425:$G$8425),D4629))</f>
        <v/>
      </c>
      <c r="F4629" t="str">
        <f t="shared" si="576"/>
        <v/>
      </c>
      <c r="G4629">
        <f>Weighting!$H$21</f>
        <v>0</v>
      </c>
      <c r="H4629">
        <f t="array" ref="H4629">FREQUENCY(IF('Data Transformation'!$B$4:$B$8425=B4611,'Data Transformation'!$G$4:$G$8425),'Bin Analysis'!$B4629)</f>
        <v>14</v>
      </c>
      <c r="I4629">
        <f t="shared" si="577"/>
        <v>0</v>
      </c>
      <c r="J4629">
        <f t="shared" si="578"/>
        <v>0</v>
      </c>
      <c r="K4629">
        <f>J4629*Weighting!$W$21</f>
        <v>0</v>
      </c>
      <c r="M4629" s="14"/>
    </row>
    <row r="4630" spans="1:25" x14ac:dyDescent="0.25">
      <c r="A4630" s="32" t="str">
        <f>IF(Weighting!$P$22&gt;0,B4630,"")</f>
        <v/>
      </c>
      <c r="B4630">
        <f>Weighting!$C$22</f>
        <v>2.4170000000000007</v>
      </c>
      <c r="C4630">
        <f>Weighting!$F$22</f>
        <v>0</v>
      </c>
      <c r="D4630" t="b">
        <f>IF(C4630=1,'Data Transformation'!$G$3+0.5*'Data Transformation'!$W$25,IF(C4631=1,D4631-'Data Transformation'!$W$25,FALSE))</f>
        <v>0</v>
      </c>
      <c r="E4630" t="str">
        <f t="array" ref="E4630">IF(ISLOGICAL(D4630),"",FREQUENCY(IF('Data Transformation'!$B$425:$B$8425='Bin Analysis'!$B4611,'Data Transformation'!$G$425:$G$8425),D4630))</f>
        <v/>
      </c>
      <c r="F4630" t="str">
        <f t="shared" si="576"/>
        <v/>
      </c>
      <c r="G4630">
        <f>Weighting!$H$22</f>
        <v>0</v>
      </c>
      <c r="H4630">
        <f t="array" ref="H4630">FREQUENCY(IF('Data Transformation'!$B$4:$B$8425=B4611,'Data Transformation'!$G$4:$G$8425),'Bin Analysis'!$B4630)</f>
        <v>14</v>
      </c>
      <c r="I4630">
        <f t="shared" si="577"/>
        <v>0</v>
      </c>
      <c r="J4630">
        <f t="shared" si="578"/>
        <v>0</v>
      </c>
      <c r="K4630">
        <f>J4630*Weighting!$W$22</f>
        <v>0</v>
      </c>
      <c r="M4630" s="14"/>
    </row>
    <row r="4631" spans="1:25" x14ac:dyDescent="0.25">
      <c r="A4631" s="32" t="str">
        <f>IF(Weighting!$P$23&gt;0,B4631,"")</f>
        <v/>
      </c>
      <c r="B4631">
        <f>Weighting!$C$23</f>
        <v>2.5480000000000009</v>
      </c>
      <c r="C4631">
        <f>Weighting!$F$23</f>
        <v>0</v>
      </c>
      <c r="D4631" t="b">
        <f>IF(C4631=1,'Data Transformation'!$G$3+0.5*'Data Transformation'!$W$25,IF(C4632=1,D4632-'Data Transformation'!$W$25,FALSE))</f>
        <v>0</v>
      </c>
      <c r="E4631" t="str">
        <f t="array" ref="E4631">IF(ISLOGICAL(D4631),"",FREQUENCY(IF('Data Transformation'!$B$425:$B$8425='Bin Analysis'!$B4611,'Data Transformation'!$G$425:$G$8425),D4631))</f>
        <v/>
      </c>
      <c r="F4631" t="str">
        <f t="shared" si="576"/>
        <v/>
      </c>
      <c r="G4631">
        <f>Weighting!$H$23</f>
        <v>0</v>
      </c>
      <c r="H4631">
        <f t="array" ref="H4631">FREQUENCY(IF('Data Transformation'!$B$4:$B$8425=B4611,'Data Transformation'!$G$4:$G$8425),'Bin Analysis'!$B4631)</f>
        <v>14</v>
      </c>
      <c r="I4631">
        <f t="shared" si="577"/>
        <v>0</v>
      </c>
      <c r="J4631">
        <f t="shared" si="578"/>
        <v>0</v>
      </c>
      <c r="K4631">
        <f>J4631*Weighting!$W$23</f>
        <v>0</v>
      </c>
      <c r="M4631" s="14"/>
    </row>
    <row r="4632" spans="1:25" x14ac:dyDescent="0.25">
      <c r="A4632" s="32" t="str">
        <f>IF(Weighting!$P$24&gt;0,B4632,"")</f>
        <v/>
      </c>
      <c r="B4632">
        <f>Weighting!$C$24</f>
        <v>2.6790000000000012</v>
      </c>
      <c r="C4632">
        <f>Weighting!$F$24</f>
        <v>0</v>
      </c>
      <c r="D4632" t="b">
        <f>IF(C4632=1,'Data Transformation'!$G$3+0.5*'Data Transformation'!$W$25,IF(C4633=1,D4633-'Data Transformation'!$W$25,FALSE))</f>
        <v>0</v>
      </c>
      <c r="E4632" t="str">
        <f t="array" ref="E4632">IF(ISLOGICAL(D4632),"",FREQUENCY(IF('Data Transformation'!$B$425:$B$8425='Bin Analysis'!$B4611,'Data Transformation'!$G$425:$G$8425),D4632))</f>
        <v/>
      </c>
      <c r="F4632" t="str">
        <f t="shared" si="576"/>
        <v/>
      </c>
      <c r="G4632">
        <f>Weighting!$H$24</f>
        <v>0</v>
      </c>
      <c r="H4632">
        <f t="array" ref="H4632">FREQUENCY(IF('Data Transformation'!$B$4:$B$8425=B4611,'Data Transformation'!$G$4:$G$8425),'Bin Analysis'!$B4632)</f>
        <v>14</v>
      </c>
      <c r="I4632">
        <f t="shared" si="577"/>
        <v>0</v>
      </c>
      <c r="J4632">
        <f t="shared" si="578"/>
        <v>0</v>
      </c>
      <c r="K4632">
        <f>J4632*Weighting!$W$24</f>
        <v>0</v>
      </c>
      <c r="M4632" s="14"/>
    </row>
    <row r="4633" spans="1:25" x14ac:dyDescent="0.25">
      <c r="A4633" s="32" t="str">
        <f>IF(Weighting!$P$25&gt;0,B4633,"")</f>
        <v/>
      </c>
      <c r="B4633">
        <f>Weighting!$C$25</f>
        <v>2.8100000000000014</v>
      </c>
      <c r="C4633">
        <f>Weighting!$F$25</f>
        <v>0</v>
      </c>
      <c r="D4633" t="b">
        <f>IF(C4633=1,'Data Transformation'!$G$3+0.5*'Data Transformation'!$W$25,IF(C4634=1,D4634-'Data Transformation'!$W$25,FALSE))</f>
        <v>0</v>
      </c>
      <c r="E4633" t="str">
        <f t="array" ref="E4633">IF(ISLOGICAL(D4633),"",FREQUENCY(IF('Data Transformation'!$B$425:$B$8425='Bin Analysis'!$B4611,'Data Transformation'!$G$425:$G$8425),D4633))</f>
        <v/>
      </c>
      <c r="F4633" t="str">
        <f t="shared" si="576"/>
        <v/>
      </c>
      <c r="G4633">
        <f>Weighting!$H$25</f>
        <v>0</v>
      </c>
      <c r="H4633">
        <f t="array" ref="H4633">FREQUENCY(IF('Data Transformation'!$B$4:$B$8425=B4611,'Data Transformation'!$G$4:$G$8425),'Bin Analysis'!$B4633)</f>
        <v>14</v>
      </c>
      <c r="I4633">
        <f t="shared" si="577"/>
        <v>0</v>
      </c>
      <c r="J4633">
        <f t="shared" si="578"/>
        <v>0</v>
      </c>
      <c r="K4633">
        <f>J4633*Weighting!$W$25</f>
        <v>0</v>
      </c>
      <c r="M4633" s="14"/>
    </row>
    <row r="4634" spans="1:25" x14ac:dyDescent="0.25">
      <c r="O4634"/>
      <c r="P4634"/>
      <c r="Q4634"/>
      <c r="R4634"/>
    </row>
    <row r="4635" spans="1:25" ht="23.25" x14ac:dyDescent="0.35">
      <c r="A4635" s="21" t="s">
        <v>0</v>
      </c>
      <c r="B4635" s="21">
        <f>IFERROR(VLOOKUP(C4635,'Data Transformation'!$L$6:$M$426,2,FALSE),"")</f>
        <v>193</v>
      </c>
      <c r="C4635" s="21">
        <f>C4611+1</f>
        <v>193</v>
      </c>
      <c r="D4635" s="21"/>
      <c r="E4635" s="21"/>
      <c r="F4635" s="21"/>
      <c r="G4635" s="21"/>
      <c r="H4635" s="22"/>
      <c r="I4635" s="22"/>
      <c r="J4635" s="22"/>
      <c r="K4635" s="21"/>
      <c r="L4635" s="21">
        <f>B4635</f>
        <v>193</v>
      </c>
      <c r="M4635" s="23">
        <f>INDEX('Data Transformation'!$O$4:$O$424,MATCH($B4635,'Data Transformation'!$M$4:$M$424,0),MATCH($M$2,'Data Transformation'!$O$3,0))</f>
        <v>16</v>
      </c>
      <c r="N4635" s="27">
        <f>IF('Input and Summary Results'!$J$16="minimum",'Bin Analysis'!X4636/(M4635-1),'Bin Analysis'!Y4635/('Bin Analysis'!M4635-1))</f>
        <v>0</v>
      </c>
      <c r="O4635" s="27">
        <f>IF(M4635=FALSE,NA(),(VLOOKUP(1,C4638:K4657,4,FALSE))/(M4635-1))</f>
        <v>0</v>
      </c>
      <c r="P4635" s="27">
        <f>IF(M4635=FALSE,NA(),SUM(J4638:J4657)/Weighting!$S$5)</f>
        <v>0.4</v>
      </c>
      <c r="Q4635" s="27">
        <f>IF(M4635=FALSE,NA(),SUM(K4638:K4657)/Weighting!$S$6)</f>
        <v>0.30434782608695654</v>
      </c>
      <c r="R4635" s="27">
        <f>IF(M4635=FALSE,NA(),(VLOOKUP(1,G4638:K4657,3,FALSE))/(M4635-1))</f>
        <v>0.8666666666666667</v>
      </c>
      <c r="S4635" s="22" t="str">
        <f>IF(M4635=FALSE,NA(),IF(SUM(J4638:J4657)=2,"yes","no"))</f>
        <v>no</v>
      </c>
      <c r="X4635" s="2" cm="2">
        <f t="array" ref="X4635:X4636">FREQUENCY(IF('Data Transformation'!$B$425:$B$6424='Bin Analysis'!L4635,'Data Transformation'!$G$425:$G$6424),'Data Transformation'!$U$11)</f>
        <v>15</v>
      </c>
      <c r="Y4635" s="2" cm="2">
        <f t="array" ref="Y4635:Y4636">FREQUENCY(IF('Data Transformation'!$B$425:$B$6424='Bin Analysis'!L4635,'Data Transformation'!$G$425:$G$6424),'Data Transformation'!$U$12)</f>
        <v>15</v>
      </c>
    </row>
    <row r="4636" spans="1:25" x14ac:dyDescent="0.25">
      <c r="A4636" s="14" t="s">
        <v>66</v>
      </c>
      <c r="B4636" t="s">
        <v>47</v>
      </c>
      <c r="C4636" t="s">
        <v>5</v>
      </c>
      <c r="D4636" t="s">
        <v>99</v>
      </c>
      <c r="E4636" t="s">
        <v>100</v>
      </c>
      <c r="F4636" t="s">
        <v>101</v>
      </c>
      <c r="G4636" t="s">
        <v>69</v>
      </c>
      <c r="H4636" t="s">
        <v>31</v>
      </c>
      <c r="I4636" t="s">
        <v>32</v>
      </c>
      <c r="J4636" t="s">
        <v>46</v>
      </c>
      <c r="K4636" s="14" t="s">
        <v>45</v>
      </c>
      <c r="M4636" s="14"/>
      <c r="X4636" s="2">
        <v>0</v>
      </c>
      <c r="Y4636" s="2">
        <v>0</v>
      </c>
    </row>
    <row r="4637" spans="1:25" x14ac:dyDescent="0.25">
      <c r="A4637" s="32"/>
      <c r="D4637" t="b">
        <f>IF(C4637=1,'Data Transformation'!$G$3+0.5*'Data Transformation'!$W$25,IF(C4638=1,D4638-'Data Transformation'!$W$25,FALSE))</f>
        <v>0</v>
      </c>
      <c r="E4637" t="str">
        <f t="array" ref="E4637">IF(ISLOGICAL(D4637),"",FREQUENCY(IF('Data Transformation'!$B$425:$B$8425='Bin Analysis'!$B4635,'Data Transformation'!$G$425:$G$8425),D4637))</f>
        <v/>
      </c>
      <c r="F4637" t="str">
        <f>IF(ISLOGICAL(D4637),"",E4637-E4636)</f>
        <v/>
      </c>
      <c r="M4637" s="14"/>
    </row>
    <row r="4638" spans="1:25" x14ac:dyDescent="0.25">
      <c r="A4638" s="32">
        <f>IF(Weighting!$P$6&gt;0,B4638,"")</f>
        <v>0.32100000000000001</v>
      </c>
      <c r="B4638">
        <f>Weighting!$C$6</f>
        <v>0.32100000000000001</v>
      </c>
      <c r="C4638">
        <f>Weighting!$F$6</f>
        <v>0</v>
      </c>
      <c r="D4638" t="b">
        <f>IF(C4638=1,'Data Transformation'!$G$3+0.5*'Data Transformation'!$W$25,IF(C4639=1,D4639-'Data Transformation'!$W$25,FALSE))</f>
        <v>0</v>
      </c>
      <c r="E4638" t="str">
        <f t="array" ref="E4638">IF(ISLOGICAL(D4638),"",FREQUENCY(IF('Data Transformation'!$B$425:$B$8425='Bin Analysis'!$B4635,'Data Transformation'!$G$425:$G$8425),D4638))</f>
        <v/>
      </c>
      <c r="F4638" t="str">
        <f>IF(ISLOGICAL(D4638),"",E4638-E4637)</f>
        <v/>
      </c>
      <c r="G4638">
        <f>Weighting!$H$6</f>
        <v>1</v>
      </c>
      <c r="H4638">
        <f t="array" ref="H4638">FREQUENCY(IF('Data Transformation'!$B$4:$B$8425=B4635,'Data Transformation'!$G$4:$G$8425),'Bin Analysis'!$B4638)</f>
        <v>13</v>
      </c>
      <c r="I4638">
        <f>H4638-H4637</f>
        <v>13</v>
      </c>
      <c r="J4638">
        <f>IF(I4638=0,0,1)</f>
        <v>1</v>
      </c>
      <c r="K4638">
        <f>J4638*Weighting!$W$6</f>
        <v>1</v>
      </c>
      <c r="M4638" s="14"/>
    </row>
    <row r="4639" spans="1:25" x14ac:dyDescent="0.25">
      <c r="A4639" s="32">
        <f>IF(Weighting!$P$7&gt;0,B4639,"")</f>
        <v>0.45200000000000001</v>
      </c>
      <c r="B4639">
        <f>Weighting!$C$7</f>
        <v>0.45200000000000001</v>
      </c>
      <c r="C4639">
        <f>Weighting!$F$7</f>
        <v>0</v>
      </c>
      <c r="D4639" t="b">
        <f>IF(C4639=1,'Data Transformation'!$G$3+0.5*'Data Transformation'!$W$25,IF(C4640=1,D4640-'Data Transformation'!$W$25,FALSE))</f>
        <v>0</v>
      </c>
      <c r="E4639" t="str">
        <f t="array" ref="E4639">IF(ISLOGICAL(D4639),"",FREQUENCY(IF('Data Transformation'!$B$425:$B$8425='Bin Analysis'!$B4635,'Data Transformation'!$G$425:$G$8425),D4639))</f>
        <v/>
      </c>
      <c r="F4639" t="str">
        <f t="shared" ref="F4639:F4657" si="579">IF(ISLOGICAL(D4639),"",E4639-E4638)</f>
        <v/>
      </c>
      <c r="G4639">
        <f>Weighting!$H$7</f>
        <v>0</v>
      </c>
      <c r="H4639">
        <f t="array" ref="H4639">FREQUENCY(IF('Data Transformation'!$B$4:$B$8425=B4635,'Data Transformation'!$G$4:$G$8425),'Bin Analysis'!$B4639)</f>
        <v>14</v>
      </c>
      <c r="I4639">
        <f t="shared" ref="I4639:I4657" si="580">H4639-H4638</f>
        <v>1</v>
      </c>
      <c r="J4639">
        <f>IF(I4639=0,0,1)</f>
        <v>1</v>
      </c>
      <c r="K4639">
        <f>J4639*Weighting!$W$7</f>
        <v>2</v>
      </c>
      <c r="M4639" s="14"/>
    </row>
    <row r="4640" spans="1:25" x14ac:dyDescent="0.25">
      <c r="A4640" s="32">
        <f>IF(Weighting!$P$8&gt;0,B4640,"")</f>
        <v>0.58299999999999996</v>
      </c>
      <c r="B4640">
        <f>Weighting!$C$8</f>
        <v>0.58299999999999996</v>
      </c>
      <c r="C4640">
        <f>Weighting!$F$8</f>
        <v>0</v>
      </c>
      <c r="D4640" t="b">
        <f>IF(C4640=1,'Data Transformation'!$G$3+0.5*'Data Transformation'!$W$25,IF(C4641=1,D4641-'Data Transformation'!$W$25,FALSE))</f>
        <v>0</v>
      </c>
      <c r="E4640" t="str">
        <f t="array" ref="E4640">IF(ISLOGICAL(D4640),"",FREQUENCY(IF('Data Transformation'!$B$425:$B$8425='Bin Analysis'!$B4635,'Data Transformation'!$G$425:$G$8425),D4640))</f>
        <v/>
      </c>
      <c r="F4640" t="str">
        <f t="shared" si="579"/>
        <v/>
      </c>
      <c r="G4640">
        <f>Weighting!$H$8</f>
        <v>0</v>
      </c>
      <c r="H4640">
        <f t="array" ref="H4640">FREQUENCY(IF('Data Transformation'!$B$4:$B$8425=B4635,'Data Transformation'!$G$4:$G$8425),'Bin Analysis'!$B4640)</f>
        <v>15</v>
      </c>
      <c r="I4640">
        <f t="shared" si="580"/>
        <v>1</v>
      </c>
      <c r="J4640">
        <f t="shared" ref="J4640:J4657" si="581">IF(I4640=0,0,1)</f>
        <v>1</v>
      </c>
      <c r="K4640">
        <f>J4640*Weighting!$W$8</f>
        <v>3</v>
      </c>
      <c r="M4640" s="14"/>
    </row>
    <row r="4641" spans="1:13" x14ac:dyDescent="0.25">
      <c r="A4641" s="32">
        <f>IF(Weighting!$P$9&gt;0,B4641,"")</f>
        <v>0.71399999999999997</v>
      </c>
      <c r="B4641" s="50">
        <f>Weighting!$C$9</f>
        <v>0.71399999999999997</v>
      </c>
      <c r="C4641">
        <f>Weighting!$F$9</f>
        <v>0</v>
      </c>
      <c r="D4641" t="b">
        <f>IF(C4641=1,'Data Transformation'!$G$3+0.5*'Data Transformation'!$W$25,IF(C4642=1,D4642-'Data Transformation'!$W$25,FALSE))</f>
        <v>0</v>
      </c>
      <c r="E4641" t="str">
        <f t="array" ref="E4641">IF(ISLOGICAL(D4641),"",FREQUENCY(IF('Data Transformation'!$B$425:$B$8425='Bin Analysis'!$B4635,'Data Transformation'!$G$425:$G$8425),D4641))</f>
        <v/>
      </c>
      <c r="F4641" t="str">
        <f t="shared" si="579"/>
        <v/>
      </c>
      <c r="G4641">
        <f>Weighting!$H$9</f>
        <v>0</v>
      </c>
      <c r="H4641">
        <f t="array" ref="H4641">FREQUENCY(IF('Data Transformation'!$B$4:$B$8425=B4635,'Data Transformation'!$G$4:$G$8425),'Bin Analysis'!$B4641)</f>
        <v>15</v>
      </c>
      <c r="I4641">
        <f t="shared" si="580"/>
        <v>0</v>
      </c>
      <c r="J4641">
        <f t="shared" si="581"/>
        <v>0</v>
      </c>
      <c r="K4641">
        <f>J4641*Weighting!$W$9</f>
        <v>0</v>
      </c>
      <c r="M4641" s="14"/>
    </row>
    <row r="4642" spans="1:13" x14ac:dyDescent="0.25">
      <c r="A4642" s="32">
        <f>IF(Weighting!$P$10&gt;0,B4642,"")</f>
        <v>0.84499999999999997</v>
      </c>
      <c r="B4642">
        <f>Weighting!$C$10</f>
        <v>0.84499999999999997</v>
      </c>
      <c r="C4642">
        <f>Weighting!$F$10</f>
        <v>0</v>
      </c>
      <c r="D4642" t="b">
        <f>IF(C4642=1,'Data Transformation'!$G$3+0.5*'Data Transformation'!$W$25,IF(C4643=1,D4643-'Data Transformation'!$W$25,FALSE))</f>
        <v>0</v>
      </c>
      <c r="E4642" t="str">
        <f t="array" ref="E4642">IF(ISLOGICAL(D4642),"",FREQUENCY(IF('Data Transformation'!$B$425:$B$8425='Bin Analysis'!$B4635,'Data Transformation'!$G$425:$G$8425),D4642))</f>
        <v/>
      </c>
      <c r="F4642" t="str">
        <f t="shared" si="579"/>
        <v/>
      </c>
      <c r="G4642">
        <f>Weighting!$H$10</f>
        <v>0</v>
      </c>
      <c r="H4642">
        <f t="array" ref="H4642">FREQUENCY(IF('Data Transformation'!$B$4:$B$8425=B4635,'Data Transformation'!$G$4:$G$8425),'Bin Analysis'!$B4642)</f>
        <v>15</v>
      </c>
      <c r="I4642">
        <f t="shared" si="580"/>
        <v>0</v>
      </c>
      <c r="J4642">
        <f t="shared" si="581"/>
        <v>0</v>
      </c>
      <c r="K4642">
        <f>J4642*Weighting!$W$10</f>
        <v>0</v>
      </c>
      <c r="M4642" s="14"/>
    </row>
    <row r="4643" spans="1:13" x14ac:dyDescent="0.25">
      <c r="A4643" s="32">
        <f>IF(Weighting!$P$11&gt;0,B4643,"")</f>
        <v>0.97599999999999998</v>
      </c>
      <c r="B4643">
        <f>Weighting!$C$11</f>
        <v>0.97599999999999998</v>
      </c>
      <c r="C4643">
        <f>Weighting!$F$11</f>
        <v>0</v>
      </c>
      <c r="D4643">
        <f>IF(C4643=1,'Data Transformation'!$G$3+0.5*'Data Transformation'!$W$25,IF(C4644=1,D4644-'Data Transformation'!$W$25,FALSE))</f>
        <v>0.86899999999999999</v>
      </c>
      <c r="E4643">
        <f t="array" ref="E4643">IF(ISLOGICAL(D4643),"",FREQUENCY(IF('Data Transformation'!$B$425:$B$8425='Bin Analysis'!$B4635,'Data Transformation'!$G$425:$G$8425),D4643))</f>
        <v>15</v>
      </c>
      <c r="F4643" t="e">
        <f t="shared" si="579"/>
        <v>#VALUE!</v>
      </c>
      <c r="G4643">
        <f>Weighting!$H$11</f>
        <v>0</v>
      </c>
      <c r="H4643">
        <f t="array" ref="H4643">FREQUENCY(IF('Data Transformation'!$B$4:$B$8425=B4635,'Data Transformation'!$G$4:$G$8425),'Bin Analysis'!$B4643)</f>
        <v>15</v>
      </c>
      <c r="I4643">
        <f t="shared" si="580"/>
        <v>0</v>
      </c>
      <c r="J4643">
        <f t="shared" si="581"/>
        <v>0</v>
      </c>
      <c r="K4643">
        <f>J4643*Weighting!$W$11</f>
        <v>0</v>
      </c>
      <c r="M4643" s="14"/>
    </row>
    <row r="4644" spans="1:13" x14ac:dyDescent="0.25">
      <c r="A4644" s="32">
        <f>IF(Weighting!$P$12&gt;0,B4644,"")</f>
        <v>1.107</v>
      </c>
      <c r="B4644">
        <f>Weighting!$C$12</f>
        <v>1.107</v>
      </c>
      <c r="C4644">
        <f>Weighting!$F$12</f>
        <v>1</v>
      </c>
      <c r="D4644">
        <f>IF(C4644=1,'Data Transformation'!$G$3+0.5*'Data Transformation'!$W$25,IF(C4645=1,D4645-'Data Transformation'!$W$25,FALSE))</f>
        <v>1.131</v>
      </c>
      <c r="E4644">
        <f t="array" ref="E4644">IF(ISLOGICAL(D4644),"",FREQUENCY(IF('Data Transformation'!$B$425:$B$8425='Bin Analysis'!$B4635,'Data Transformation'!$G$425:$G$8425),D4644))</f>
        <v>15</v>
      </c>
      <c r="F4644">
        <f t="shared" si="579"/>
        <v>0</v>
      </c>
      <c r="G4644">
        <f>Weighting!$H$12</f>
        <v>0</v>
      </c>
      <c r="H4644">
        <f t="array" ref="H4644">FREQUENCY(IF('Data Transformation'!$B$4:$B$8425=B4635,'Data Transformation'!$G$4:$G$8425),'Bin Analysis'!$B4644)</f>
        <v>16</v>
      </c>
      <c r="I4644">
        <f t="shared" si="580"/>
        <v>1</v>
      </c>
      <c r="J4644">
        <f t="shared" si="581"/>
        <v>1</v>
      </c>
      <c r="K4644">
        <f>J4644*Weighting!$W$12</f>
        <v>1</v>
      </c>
      <c r="M4644" s="14"/>
    </row>
    <row r="4645" spans="1:13" x14ac:dyDescent="0.25">
      <c r="A4645" s="32">
        <f>IF(Weighting!$P$13&gt;0,B4645,"")</f>
        <v>1.238</v>
      </c>
      <c r="B4645">
        <f>Weighting!$C$13</f>
        <v>1.238</v>
      </c>
      <c r="C4645">
        <f>Weighting!$F$13</f>
        <v>0</v>
      </c>
      <c r="D4645" t="b">
        <f>IF(C4645=1,'Data Transformation'!$G$3+0.5*'Data Transformation'!$W$25,IF(C4646=1,D4646-'Data Transformation'!$W$25,FALSE))</f>
        <v>0</v>
      </c>
      <c r="E4645" t="str">
        <f t="array" ref="E4645">IF(ISLOGICAL(D4645),"",FREQUENCY(IF('Data Transformation'!$B$425:$B$8425='Bin Analysis'!$B4635,'Data Transformation'!$G$425:$G$8425),D4645))</f>
        <v/>
      </c>
      <c r="F4645" t="str">
        <f t="shared" si="579"/>
        <v/>
      </c>
      <c r="G4645">
        <f>Weighting!$H$13</f>
        <v>0</v>
      </c>
      <c r="H4645">
        <f t="array" ref="H4645">FREQUENCY(IF('Data Transformation'!$B$4:$B$8425=B4635,'Data Transformation'!$G$4:$G$8425),'Bin Analysis'!$B4645)</f>
        <v>16</v>
      </c>
      <c r="I4645">
        <f t="shared" si="580"/>
        <v>0</v>
      </c>
      <c r="J4645">
        <f t="shared" si="581"/>
        <v>0</v>
      </c>
      <c r="K4645">
        <f>J4645*Weighting!$W$13</f>
        <v>0</v>
      </c>
      <c r="M4645" s="14"/>
    </row>
    <row r="4646" spans="1:13" x14ac:dyDescent="0.25">
      <c r="A4646" s="32">
        <f>IF(Weighting!$P$14&gt;0,B4646,"")</f>
        <v>1.369</v>
      </c>
      <c r="B4646">
        <f>Weighting!$C$14</f>
        <v>1.369</v>
      </c>
      <c r="C4646">
        <f>Weighting!$F$14</f>
        <v>0</v>
      </c>
      <c r="D4646" t="b">
        <f>IF(C4646=1,'Data Transformation'!$G$3+0.5*'Data Transformation'!$W$25,IF(C4647=1,D4647-'Data Transformation'!$W$25,FALSE))</f>
        <v>0</v>
      </c>
      <c r="E4646" t="str">
        <f t="array" ref="E4646">IF(ISLOGICAL(D4646),"",FREQUENCY(IF('Data Transformation'!$B$425:$B$8425='Bin Analysis'!$B4635,'Data Transformation'!$G$425:$G$8425),D4646))</f>
        <v/>
      </c>
      <c r="F4646" t="str">
        <f t="shared" si="579"/>
        <v/>
      </c>
      <c r="G4646">
        <f>Weighting!$H$14</f>
        <v>0</v>
      </c>
      <c r="H4646">
        <f t="array" ref="H4646">FREQUENCY(IF('Data Transformation'!$B$4:$B$8425=B4635,'Data Transformation'!$G$4:$G$8425),'Bin Analysis'!$B4646)</f>
        <v>16</v>
      </c>
      <c r="I4646">
        <f t="shared" si="580"/>
        <v>0</v>
      </c>
      <c r="J4646">
        <f t="shared" si="581"/>
        <v>0</v>
      </c>
      <c r="K4646">
        <f>J4646*Weighting!$W$14</f>
        <v>0</v>
      </c>
      <c r="M4646" s="14"/>
    </row>
    <row r="4647" spans="1:13" x14ac:dyDescent="0.25">
      <c r="A4647" s="32">
        <f>IF(Weighting!$P$15&gt;0,B4647,"")</f>
        <v>1.5000009999999999</v>
      </c>
      <c r="B4647">
        <f>Weighting!$C$15</f>
        <v>1.5000009999999999</v>
      </c>
      <c r="C4647">
        <f>Weighting!$F$15</f>
        <v>0</v>
      </c>
      <c r="D4647" t="b">
        <f>IF(C4647=1,'Data Transformation'!$G$3+0.5*'Data Transformation'!$W$25,IF(C4648=1,D4648-'Data Transformation'!$W$25,FALSE))</f>
        <v>0</v>
      </c>
      <c r="E4647" t="str">
        <f t="array" ref="E4647">IF(ISLOGICAL(D4647),"",FREQUENCY(IF('Data Transformation'!$B$425:$B$8425='Bin Analysis'!$B4635,'Data Transformation'!$G$425:$G$8425),D4647))</f>
        <v/>
      </c>
      <c r="F4647" t="str">
        <f t="shared" si="579"/>
        <v/>
      </c>
      <c r="G4647">
        <f>Weighting!$H$15</f>
        <v>0</v>
      </c>
      <c r="H4647">
        <f t="array" ref="H4647">FREQUENCY(IF('Data Transformation'!$B$4:$B$8425=B4635,'Data Transformation'!$G$4:$G$8425),'Bin Analysis'!$B4647)</f>
        <v>16</v>
      </c>
      <c r="I4647">
        <f t="shared" si="580"/>
        <v>0</v>
      </c>
      <c r="J4647">
        <f t="shared" si="581"/>
        <v>0</v>
      </c>
      <c r="K4647">
        <f>J4647*Weighting!$W$15</f>
        <v>0</v>
      </c>
      <c r="M4647" s="14"/>
    </row>
    <row r="4648" spans="1:13" x14ac:dyDescent="0.25">
      <c r="A4648" s="32" t="str">
        <f>IF(Weighting!$P$16&gt;0,B4648,"")</f>
        <v/>
      </c>
      <c r="B4648">
        <f>Weighting!$C$16</f>
        <v>1.631</v>
      </c>
      <c r="C4648">
        <f>Weighting!$F$16</f>
        <v>0</v>
      </c>
      <c r="D4648" t="b">
        <f>IF(C4648=1,'Data Transformation'!$G$3+0.5*'Data Transformation'!$W$25,IF(C4649=1,D4649-'Data Transformation'!$W$25,FALSE))</f>
        <v>0</v>
      </c>
      <c r="E4648" t="str">
        <f t="array" ref="E4648">IF(ISLOGICAL(D4648),"",FREQUENCY(IF('Data Transformation'!$B$425:$B$8425='Bin Analysis'!$B4635,'Data Transformation'!$G$425:$G$8425),D4648))</f>
        <v/>
      </c>
      <c r="F4648" t="str">
        <f t="shared" si="579"/>
        <v/>
      </c>
      <c r="G4648">
        <f>Weighting!$H$16</f>
        <v>0</v>
      </c>
      <c r="H4648">
        <f t="array" ref="H4648">FREQUENCY(IF('Data Transformation'!$B$4:$B$8425=B4635,'Data Transformation'!$G$4:$G$8425),'Bin Analysis'!$B4648)</f>
        <v>16</v>
      </c>
      <c r="I4648">
        <f t="shared" si="580"/>
        <v>0</v>
      </c>
      <c r="J4648">
        <f t="shared" si="581"/>
        <v>0</v>
      </c>
      <c r="K4648">
        <f>J4648*Weighting!$W$16</f>
        <v>0</v>
      </c>
      <c r="M4648" s="14"/>
    </row>
    <row r="4649" spans="1:13" x14ac:dyDescent="0.25">
      <c r="A4649" s="32" t="str">
        <f>IF(Weighting!$P$17&gt;0,B4649,"")</f>
        <v/>
      </c>
      <c r="B4649">
        <f>Weighting!$C$17</f>
        <v>1.762</v>
      </c>
      <c r="C4649">
        <f>Weighting!$F$17</f>
        <v>0</v>
      </c>
      <c r="D4649" t="b">
        <f>IF(C4649=1,'Data Transformation'!$G$3+0.5*'Data Transformation'!$W$25,IF(C4650=1,D4650-'Data Transformation'!$W$25,FALSE))</f>
        <v>0</v>
      </c>
      <c r="E4649" t="str">
        <f t="array" ref="E4649">IF(ISLOGICAL(D4649),"",FREQUENCY(IF('Data Transformation'!$B$425:$B$8425='Bin Analysis'!$B4635,'Data Transformation'!$G$425:$G$8425),D4649))</f>
        <v/>
      </c>
      <c r="F4649" t="str">
        <f t="shared" si="579"/>
        <v/>
      </c>
      <c r="G4649">
        <f>Weighting!$H$17</f>
        <v>0</v>
      </c>
      <c r="H4649">
        <f t="array" ref="H4649">FREQUENCY(IF('Data Transformation'!$B$4:$B$8425=B4635,'Data Transformation'!$G$4:$G$8425),'Bin Analysis'!$B4649)</f>
        <v>16</v>
      </c>
      <c r="I4649">
        <f t="shared" si="580"/>
        <v>0</v>
      </c>
      <c r="J4649">
        <f t="shared" si="581"/>
        <v>0</v>
      </c>
      <c r="K4649">
        <f>J4649*Weighting!$W$17</f>
        <v>0</v>
      </c>
      <c r="M4649" s="14"/>
    </row>
    <row r="4650" spans="1:13" x14ac:dyDescent="0.25">
      <c r="A4650" s="32" t="str">
        <f>IF(Weighting!$P$18&gt;0,B4650,"")</f>
        <v/>
      </c>
      <c r="B4650">
        <f>Weighting!$C$18</f>
        <v>1.893</v>
      </c>
      <c r="C4650">
        <f>Weighting!$F$18</f>
        <v>0</v>
      </c>
      <c r="D4650" t="b">
        <f>IF(C4650=1,'Data Transformation'!$G$3+0.5*'Data Transformation'!$W$25,IF(C4651=1,D4651-'Data Transformation'!$W$25,FALSE))</f>
        <v>0</v>
      </c>
      <c r="E4650" t="str">
        <f t="array" ref="E4650">IF(ISLOGICAL(D4650),"",FREQUENCY(IF('Data Transformation'!$B$425:$B$8425='Bin Analysis'!$B4635,'Data Transformation'!$G$425:$G$8425),D4650))</f>
        <v/>
      </c>
      <c r="F4650" t="str">
        <f t="shared" si="579"/>
        <v/>
      </c>
      <c r="G4650">
        <f>Weighting!$H$18</f>
        <v>0</v>
      </c>
      <c r="H4650">
        <f t="array" ref="H4650">FREQUENCY(IF('Data Transformation'!$B$4:$B$8425=B4635,'Data Transformation'!$G$4:$G$8425),'Bin Analysis'!$B4650)</f>
        <v>16</v>
      </c>
      <c r="I4650">
        <f t="shared" si="580"/>
        <v>0</v>
      </c>
      <c r="J4650">
        <f t="shared" si="581"/>
        <v>0</v>
      </c>
      <c r="K4650">
        <f>J4650*Weighting!$W$18</f>
        <v>0</v>
      </c>
      <c r="M4650" s="14"/>
    </row>
    <row r="4651" spans="1:13" x14ac:dyDescent="0.25">
      <c r="A4651" s="32" t="str">
        <f>IF(Weighting!$P$19&gt;0,B4651,"")</f>
        <v/>
      </c>
      <c r="B4651">
        <f>Weighting!$C$19</f>
        <v>2.024</v>
      </c>
      <c r="C4651">
        <f>Weighting!$F$19</f>
        <v>0</v>
      </c>
      <c r="D4651" t="b">
        <f>IF(C4651=1,'Data Transformation'!$G$3+0.5*'Data Transformation'!$W$25,IF(C4652=1,D4652-'Data Transformation'!$W$25,FALSE))</f>
        <v>0</v>
      </c>
      <c r="E4651" t="str">
        <f t="array" ref="E4651">IF(ISLOGICAL(D4651),"",FREQUENCY(IF('Data Transformation'!$B$425:$B$8425='Bin Analysis'!$B4635,'Data Transformation'!$G$425:$G$8425),D4651))</f>
        <v/>
      </c>
      <c r="F4651" t="str">
        <f t="shared" si="579"/>
        <v/>
      </c>
      <c r="G4651">
        <f>Weighting!$H$19</f>
        <v>0</v>
      </c>
      <c r="H4651">
        <f t="array" ref="H4651">FREQUENCY(IF('Data Transformation'!$B$4:$B$8425=B4635,'Data Transformation'!$G$4:$G$8425),'Bin Analysis'!$B4651)</f>
        <v>16</v>
      </c>
      <c r="I4651">
        <f t="shared" si="580"/>
        <v>0</v>
      </c>
      <c r="J4651">
        <f t="shared" si="581"/>
        <v>0</v>
      </c>
      <c r="K4651">
        <f>J4651*Weighting!$W$19</f>
        <v>0</v>
      </c>
      <c r="M4651" s="14"/>
    </row>
    <row r="4652" spans="1:13" x14ac:dyDescent="0.25">
      <c r="A4652" s="32" t="str">
        <f>IF(Weighting!$P$20&gt;0,B4652,"")</f>
        <v/>
      </c>
      <c r="B4652">
        <f>Weighting!$C$20</f>
        <v>2.1550000000000002</v>
      </c>
      <c r="C4652">
        <f>Weighting!$F$20</f>
        <v>0</v>
      </c>
      <c r="D4652" t="b">
        <f>IF(C4652=1,'Data Transformation'!$G$3+0.5*'Data Transformation'!$W$25,IF(C4653=1,D4653-'Data Transformation'!$W$25,FALSE))</f>
        <v>0</v>
      </c>
      <c r="E4652" t="str">
        <f t="array" ref="E4652">IF(ISLOGICAL(D4652),"",FREQUENCY(IF('Data Transformation'!$B$425:$B$8425='Bin Analysis'!$B4635,'Data Transformation'!$G$425:$G$8425),D4652))</f>
        <v/>
      </c>
      <c r="F4652" t="str">
        <f t="shared" si="579"/>
        <v/>
      </c>
      <c r="G4652">
        <f>Weighting!$H$20</f>
        <v>0</v>
      </c>
      <c r="H4652">
        <f t="array" ref="H4652">FREQUENCY(IF('Data Transformation'!$B$4:$B$8425=B4635,'Data Transformation'!$G$4:$G$8425),'Bin Analysis'!$B4652)</f>
        <v>16</v>
      </c>
      <c r="I4652">
        <f t="shared" si="580"/>
        <v>0</v>
      </c>
      <c r="J4652">
        <f t="shared" si="581"/>
        <v>0</v>
      </c>
      <c r="K4652">
        <f>J4652*Weighting!$W$20</f>
        <v>0</v>
      </c>
      <c r="M4652" s="14"/>
    </row>
    <row r="4653" spans="1:13" x14ac:dyDescent="0.25">
      <c r="A4653" s="32" t="str">
        <f>IF(Weighting!$P$21&gt;0,B4653,"")</f>
        <v/>
      </c>
      <c r="B4653">
        <f>Weighting!$C$21</f>
        <v>2.2860000000000005</v>
      </c>
      <c r="C4653">
        <f>Weighting!$F$21</f>
        <v>0</v>
      </c>
      <c r="D4653" t="b">
        <f>IF(C4653=1,'Data Transformation'!$G$3+0.5*'Data Transformation'!$W$25,IF(C4654=1,D4654-'Data Transformation'!$W$25,FALSE))</f>
        <v>0</v>
      </c>
      <c r="E4653" t="str">
        <f t="array" ref="E4653">IF(ISLOGICAL(D4653),"",FREQUENCY(IF('Data Transformation'!$B$425:$B$8425='Bin Analysis'!$B4635,'Data Transformation'!$G$425:$G$8425),D4653))</f>
        <v/>
      </c>
      <c r="F4653" t="str">
        <f t="shared" si="579"/>
        <v/>
      </c>
      <c r="G4653">
        <f>Weighting!$H$21</f>
        <v>0</v>
      </c>
      <c r="H4653">
        <f t="array" ref="H4653">FREQUENCY(IF('Data Transformation'!$B$4:$B$8425=B4635,'Data Transformation'!$G$4:$G$8425),'Bin Analysis'!$B4653)</f>
        <v>16</v>
      </c>
      <c r="I4653">
        <f t="shared" si="580"/>
        <v>0</v>
      </c>
      <c r="J4653">
        <f t="shared" si="581"/>
        <v>0</v>
      </c>
      <c r="K4653">
        <f>J4653*Weighting!$W$21</f>
        <v>0</v>
      </c>
      <c r="M4653" s="14"/>
    </row>
    <row r="4654" spans="1:13" x14ac:dyDescent="0.25">
      <c r="A4654" s="32" t="str">
        <f>IF(Weighting!$P$22&gt;0,B4654,"")</f>
        <v/>
      </c>
      <c r="B4654">
        <f>Weighting!$C$22</f>
        <v>2.4170000000000007</v>
      </c>
      <c r="C4654">
        <f>Weighting!$F$22</f>
        <v>0</v>
      </c>
      <c r="D4654" t="b">
        <f>IF(C4654=1,'Data Transformation'!$G$3+0.5*'Data Transformation'!$W$25,IF(C4655=1,D4655-'Data Transformation'!$W$25,FALSE))</f>
        <v>0</v>
      </c>
      <c r="E4654" t="str">
        <f t="array" ref="E4654">IF(ISLOGICAL(D4654),"",FREQUENCY(IF('Data Transformation'!$B$425:$B$8425='Bin Analysis'!$B4635,'Data Transformation'!$G$425:$G$8425),D4654))</f>
        <v/>
      </c>
      <c r="F4654" t="str">
        <f t="shared" si="579"/>
        <v/>
      </c>
      <c r="G4654">
        <f>Weighting!$H$22</f>
        <v>0</v>
      </c>
      <c r="H4654">
        <f t="array" ref="H4654">FREQUENCY(IF('Data Transformation'!$B$4:$B$8425=B4635,'Data Transformation'!$G$4:$G$8425),'Bin Analysis'!$B4654)</f>
        <v>16</v>
      </c>
      <c r="I4654">
        <f t="shared" si="580"/>
        <v>0</v>
      </c>
      <c r="J4654">
        <f t="shared" si="581"/>
        <v>0</v>
      </c>
      <c r="K4654">
        <f>J4654*Weighting!$W$22</f>
        <v>0</v>
      </c>
      <c r="M4654" s="14"/>
    </row>
    <row r="4655" spans="1:13" x14ac:dyDescent="0.25">
      <c r="A4655" s="32" t="str">
        <f>IF(Weighting!$P$23&gt;0,B4655,"")</f>
        <v/>
      </c>
      <c r="B4655">
        <f>Weighting!$C$23</f>
        <v>2.5480000000000009</v>
      </c>
      <c r="C4655">
        <f>Weighting!$F$23</f>
        <v>0</v>
      </c>
      <c r="D4655" t="b">
        <f>IF(C4655=1,'Data Transformation'!$G$3+0.5*'Data Transformation'!$W$25,IF(C4656=1,D4656-'Data Transformation'!$W$25,FALSE))</f>
        <v>0</v>
      </c>
      <c r="E4655" t="str">
        <f t="array" ref="E4655">IF(ISLOGICAL(D4655),"",FREQUENCY(IF('Data Transformation'!$B$425:$B$8425='Bin Analysis'!$B4635,'Data Transformation'!$G$425:$G$8425),D4655))</f>
        <v/>
      </c>
      <c r="F4655" t="str">
        <f t="shared" si="579"/>
        <v/>
      </c>
      <c r="G4655">
        <f>Weighting!$H$23</f>
        <v>0</v>
      </c>
      <c r="H4655">
        <f t="array" ref="H4655">FREQUENCY(IF('Data Transformation'!$B$4:$B$8425=B4635,'Data Transformation'!$G$4:$G$8425),'Bin Analysis'!$B4655)</f>
        <v>16</v>
      </c>
      <c r="I4655">
        <f t="shared" si="580"/>
        <v>0</v>
      </c>
      <c r="J4655">
        <f t="shared" si="581"/>
        <v>0</v>
      </c>
      <c r="K4655">
        <f>J4655*Weighting!$W$23</f>
        <v>0</v>
      </c>
      <c r="M4655" s="14"/>
    </row>
    <row r="4656" spans="1:13" x14ac:dyDescent="0.25">
      <c r="A4656" s="32" t="str">
        <f>IF(Weighting!$P$24&gt;0,B4656,"")</f>
        <v/>
      </c>
      <c r="B4656">
        <f>Weighting!$C$24</f>
        <v>2.6790000000000012</v>
      </c>
      <c r="C4656">
        <f>Weighting!$F$24</f>
        <v>0</v>
      </c>
      <c r="D4656" t="b">
        <f>IF(C4656=1,'Data Transformation'!$G$3+0.5*'Data Transformation'!$W$25,IF(C4657=1,D4657-'Data Transformation'!$W$25,FALSE))</f>
        <v>0</v>
      </c>
      <c r="E4656" t="str">
        <f t="array" ref="E4656">IF(ISLOGICAL(D4656),"",FREQUENCY(IF('Data Transformation'!$B$425:$B$8425='Bin Analysis'!$B4635,'Data Transformation'!$G$425:$G$8425),D4656))</f>
        <v/>
      </c>
      <c r="F4656" t="str">
        <f t="shared" si="579"/>
        <v/>
      </c>
      <c r="G4656">
        <f>Weighting!$H$24</f>
        <v>0</v>
      </c>
      <c r="H4656">
        <f t="array" ref="H4656">FREQUENCY(IF('Data Transformation'!$B$4:$B$8425=B4635,'Data Transformation'!$G$4:$G$8425),'Bin Analysis'!$B4656)</f>
        <v>16</v>
      </c>
      <c r="I4656">
        <f t="shared" si="580"/>
        <v>0</v>
      </c>
      <c r="J4656">
        <f t="shared" si="581"/>
        <v>0</v>
      </c>
      <c r="K4656">
        <f>J4656*Weighting!$W$24</f>
        <v>0</v>
      </c>
      <c r="M4656" s="14"/>
    </row>
    <row r="4657" spans="1:25" x14ac:dyDescent="0.25">
      <c r="A4657" s="32" t="str">
        <f>IF(Weighting!$P$25&gt;0,B4657,"")</f>
        <v/>
      </c>
      <c r="B4657">
        <f>Weighting!$C$25</f>
        <v>2.8100000000000014</v>
      </c>
      <c r="C4657">
        <f>Weighting!$F$25</f>
        <v>0</v>
      </c>
      <c r="D4657" t="b">
        <f>IF(C4657=1,'Data Transformation'!$G$3+0.5*'Data Transformation'!$W$25,IF(C4658=1,D4658-'Data Transformation'!$W$25,FALSE))</f>
        <v>0</v>
      </c>
      <c r="E4657" t="str">
        <f t="array" ref="E4657">IF(ISLOGICAL(D4657),"",FREQUENCY(IF('Data Transformation'!$B$425:$B$8425='Bin Analysis'!$B4635,'Data Transformation'!$G$425:$G$8425),D4657))</f>
        <v/>
      </c>
      <c r="F4657" t="str">
        <f t="shared" si="579"/>
        <v/>
      </c>
      <c r="G4657">
        <f>Weighting!$H$25</f>
        <v>0</v>
      </c>
      <c r="H4657">
        <f t="array" ref="H4657">FREQUENCY(IF('Data Transformation'!$B$4:$B$8425=B4635,'Data Transformation'!$G$4:$G$8425),'Bin Analysis'!$B4657)</f>
        <v>16</v>
      </c>
      <c r="I4657">
        <f t="shared" si="580"/>
        <v>0</v>
      </c>
      <c r="J4657">
        <f t="shared" si="581"/>
        <v>0</v>
      </c>
      <c r="K4657">
        <f>J4657*Weighting!$W$25</f>
        <v>0</v>
      </c>
      <c r="M4657" s="14"/>
    </row>
    <row r="4658" spans="1:25" x14ac:dyDescent="0.25">
      <c r="O4658"/>
      <c r="P4658"/>
      <c r="Q4658"/>
      <c r="R4658"/>
    </row>
    <row r="4659" spans="1:25" ht="23.25" x14ac:dyDescent="0.35">
      <c r="A4659" s="21" t="s">
        <v>0</v>
      </c>
      <c r="B4659" s="21">
        <f>IFERROR(VLOOKUP(C4659,'Data Transformation'!$L$6:$M$426,2,FALSE),"")</f>
        <v>194</v>
      </c>
      <c r="C4659" s="21">
        <f>C4635+1</f>
        <v>194</v>
      </c>
      <c r="D4659" s="21"/>
      <c r="E4659" s="21"/>
      <c r="F4659" s="21"/>
      <c r="G4659" s="21"/>
      <c r="H4659" s="22"/>
      <c r="I4659" s="22"/>
      <c r="J4659" s="22"/>
      <c r="K4659" s="21"/>
      <c r="L4659" s="21">
        <f>B4659</f>
        <v>194</v>
      </c>
      <c r="M4659" s="23">
        <f>INDEX('Data Transformation'!$O$4:$O$424,MATCH($B4659,'Data Transformation'!$M$4:$M$424,0),MATCH($M$2,'Data Transformation'!$O$3,0))</f>
        <v>18</v>
      </c>
      <c r="N4659" s="27">
        <f>IF('Input and Summary Results'!$J$16="minimum",'Bin Analysis'!X4660/(M4659-1),'Bin Analysis'!Y4659/('Bin Analysis'!M4659-1))</f>
        <v>5.8823529411764705E-2</v>
      </c>
      <c r="O4659" s="27">
        <f>IF(M4659=FALSE,NA(),(VLOOKUP(1,C4662:K4681,4,FALSE))/(M4659-1))</f>
        <v>0.6470588235294118</v>
      </c>
      <c r="P4659" s="27">
        <f>IF(M4659=FALSE,NA(),SUM(J4662:J4681)/Weighting!$S$5)</f>
        <v>0.5</v>
      </c>
      <c r="Q4659" s="27">
        <f>IF(M4659=FALSE,NA(),SUM(K4662:K4681)/Weighting!$S$6)</f>
        <v>0.47826086956521741</v>
      </c>
      <c r="R4659" s="27">
        <f>IF(M4659=FALSE,NA(),(VLOOKUP(1,G4662:K4681,3,FALSE))/(M4659-1))</f>
        <v>0</v>
      </c>
      <c r="S4659" s="22" t="str">
        <f>IF(M4659=FALSE,NA(),IF(SUM(J4662:J4681)=2,"yes","no"))</f>
        <v>no</v>
      </c>
      <c r="X4659" s="2" cm="2">
        <f t="array" ref="X4659:X4660">FREQUENCY(IF('Data Transformation'!$B$425:$B$6424='Bin Analysis'!L4659,'Data Transformation'!$G$425:$G$6424),'Data Transformation'!$U$11)</f>
        <v>16</v>
      </c>
      <c r="Y4659" s="2" cm="2">
        <f t="array" ref="Y4659:Y4660">FREQUENCY(IF('Data Transformation'!$B$425:$B$6424='Bin Analysis'!L4659,'Data Transformation'!$G$425:$G$6424),'Data Transformation'!$U$12)</f>
        <v>5</v>
      </c>
    </row>
    <row r="4660" spans="1:25" x14ac:dyDescent="0.25">
      <c r="A4660" s="14" t="s">
        <v>66</v>
      </c>
      <c r="B4660" t="s">
        <v>47</v>
      </c>
      <c r="C4660" t="s">
        <v>5</v>
      </c>
      <c r="D4660" t="s">
        <v>99</v>
      </c>
      <c r="E4660" t="s">
        <v>100</v>
      </c>
      <c r="F4660" t="s">
        <v>101</v>
      </c>
      <c r="G4660" t="s">
        <v>69</v>
      </c>
      <c r="H4660" t="s">
        <v>31</v>
      </c>
      <c r="I4660" t="s">
        <v>32</v>
      </c>
      <c r="J4660" t="s">
        <v>46</v>
      </c>
      <c r="K4660" s="14" t="s">
        <v>45</v>
      </c>
      <c r="M4660" s="14"/>
      <c r="X4660" s="2">
        <v>1</v>
      </c>
      <c r="Y4660" s="2">
        <v>12</v>
      </c>
    </row>
    <row r="4661" spans="1:25" x14ac:dyDescent="0.25">
      <c r="A4661" s="32"/>
      <c r="D4661" t="b">
        <f>IF(C4661=1,'Data Transformation'!$G$3+0.5*'Data Transformation'!$W$25,IF(C4662=1,D4662-'Data Transformation'!$W$25,FALSE))</f>
        <v>0</v>
      </c>
      <c r="E4661" t="str">
        <f t="array" ref="E4661">IF(ISLOGICAL(D4661),"",FREQUENCY(IF('Data Transformation'!$B$425:$B$8425='Bin Analysis'!$B4659,'Data Transformation'!$G$425:$G$8425),D4661))</f>
        <v/>
      </c>
      <c r="F4661" t="str">
        <f>IF(ISLOGICAL(D4661),"",E4661-E4660)</f>
        <v/>
      </c>
      <c r="M4661" s="14"/>
    </row>
    <row r="4662" spans="1:25" x14ac:dyDescent="0.25">
      <c r="A4662" s="32">
        <f>IF(Weighting!$P$6&gt;0,B4662,"")</f>
        <v>0.32100000000000001</v>
      </c>
      <c r="B4662">
        <f>Weighting!$C$6</f>
        <v>0.32100000000000001</v>
      </c>
      <c r="C4662">
        <f>Weighting!$F$6</f>
        <v>0</v>
      </c>
      <c r="D4662" t="b">
        <f>IF(C4662=1,'Data Transformation'!$G$3+0.5*'Data Transformation'!$W$25,IF(C4663=1,D4663-'Data Transformation'!$W$25,FALSE))</f>
        <v>0</v>
      </c>
      <c r="E4662" t="str">
        <f t="array" ref="E4662">IF(ISLOGICAL(D4662),"",FREQUENCY(IF('Data Transformation'!$B$425:$B$8425='Bin Analysis'!$B4659,'Data Transformation'!$G$425:$G$8425),D4662))</f>
        <v/>
      </c>
      <c r="F4662" t="str">
        <f>IF(ISLOGICAL(D4662),"",E4662-E4661)</f>
        <v/>
      </c>
      <c r="G4662">
        <f>Weighting!$H$6</f>
        <v>1</v>
      </c>
      <c r="H4662">
        <f t="array" ref="H4662">FREQUENCY(IF('Data Transformation'!$B$4:$B$8425=B4659,'Data Transformation'!$G$4:$G$8425),'Bin Analysis'!$B4662)</f>
        <v>0</v>
      </c>
      <c r="I4662">
        <f>H4662-H4661</f>
        <v>0</v>
      </c>
      <c r="J4662">
        <f>IF(I4662=0,0,1)</f>
        <v>0</v>
      </c>
      <c r="K4662">
        <f>J4662*Weighting!$W$6</f>
        <v>0</v>
      </c>
      <c r="M4662" s="14"/>
    </row>
    <row r="4663" spans="1:25" x14ac:dyDescent="0.25">
      <c r="A4663" s="32">
        <f>IF(Weighting!$P$7&gt;0,B4663,"")</f>
        <v>0.45200000000000001</v>
      </c>
      <c r="B4663">
        <f>Weighting!$C$7</f>
        <v>0.45200000000000001</v>
      </c>
      <c r="C4663">
        <f>Weighting!$F$7</f>
        <v>0</v>
      </c>
      <c r="D4663" t="b">
        <f>IF(C4663=1,'Data Transformation'!$G$3+0.5*'Data Transformation'!$W$25,IF(C4664=1,D4664-'Data Transformation'!$W$25,FALSE))</f>
        <v>0</v>
      </c>
      <c r="E4663" t="str">
        <f t="array" ref="E4663">IF(ISLOGICAL(D4663),"",FREQUENCY(IF('Data Transformation'!$B$425:$B$8425='Bin Analysis'!$B4659,'Data Transformation'!$G$425:$G$8425),D4663))</f>
        <v/>
      </c>
      <c r="F4663" t="str">
        <f t="shared" ref="F4663:F4681" si="582">IF(ISLOGICAL(D4663),"",E4663-E4662)</f>
        <v/>
      </c>
      <c r="G4663">
        <f>Weighting!$H$7</f>
        <v>0</v>
      </c>
      <c r="H4663">
        <f t="array" ref="H4663">FREQUENCY(IF('Data Transformation'!$B$4:$B$8425=B4659,'Data Transformation'!$G$4:$G$8425),'Bin Analysis'!$B4663)</f>
        <v>0</v>
      </c>
      <c r="I4663">
        <f t="shared" ref="I4663:I4681" si="583">H4663-H4662</f>
        <v>0</v>
      </c>
      <c r="J4663">
        <f>IF(I4663=0,0,1)</f>
        <v>0</v>
      </c>
      <c r="K4663">
        <f>J4663*Weighting!$W$7</f>
        <v>0</v>
      </c>
      <c r="M4663" s="14"/>
    </row>
    <row r="4664" spans="1:25" x14ac:dyDescent="0.25">
      <c r="A4664" s="32">
        <f>IF(Weighting!$P$8&gt;0,B4664,"")</f>
        <v>0.58299999999999996</v>
      </c>
      <c r="B4664">
        <f>Weighting!$C$8</f>
        <v>0.58299999999999996</v>
      </c>
      <c r="C4664">
        <f>Weighting!$F$8</f>
        <v>0</v>
      </c>
      <c r="D4664" t="b">
        <f>IF(C4664=1,'Data Transformation'!$G$3+0.5*'Data Transformation'!$W$25,IF(C4665=1,D4665-'Data Transformation'!$W$25,FALSE))</f>
        <v>0</v>
      </c>
      <c r="E4664" t="str">
        <f t="array" ref="E4664">IF(ISLOGICAL(D4664),"",FREQUENCY(IF('Data Transformation'!$B$425:$B$8425='Bin Analysis'!$B4659,'Data Transformation'!$G$425:$G$8425),D4664))</f>
        <v/>
      </c>
      <c r="F4664" t="str">
        <f t="shared" si="582"/>
        <v/>
      </c>
      <c r="G4664">
        <f>Weighting!$H$8</f>
        <v>0</v>
      </c>
      <c r="H4664">
        <f t="array" ref="H4664">FREQUENCY(IF('Data Transformation'!$B$4:$B$8425=B4659,'Data Transformation'!$G$4:$G$8425),'Bin Analysis'!$B4664)</f>
        <v>0</v>
      </c>
      <c r="I4664">
        <f t="shared" si="583"/>
        <v>0</v>
      </c>
      <c r="J4664">
        <f t="shared" ref="J4664:J4681" si="584">IF(I4664=0,0,1)</f>
        <v>0</v>
      </c>
      <c r="K4664">
        <f>J4664*Weighting!$W$8</f>
        <v>0</v>
      </c>
      <c r="M4664" s="14"/>
    </row>
    <row r="4665" spans="1:25" x14ac:dyDescent="0.25">
      <c r="A4665" s="32">
        <f>IF(Weighting!$P$9&gt;0,B4665,"")</f>
        <v>0.71399999999999997</v>
      </c>
      <c r="B4665" s="50">
        <f>Weighting!$C$9</f>
        <v>0.71399999999999997</v>
      </c>
      <c r="C4665">
        <f>Weighting!$F$9</f>
        <v>0</v>
      </c>
      <c r="D4665" t="b">
        <f>IF(C4665=1,'Data Transformation'!$G$3+0.5*'Data Transformation'!$W$25,IF(C4666=1,D4666-'Data Transformation'!$W$25,FALSE))</f>
        <v>0</v>
      </c>
      <c r="E4665" t="str">
        <f t="array" ref="E4665">IF(ISLOGICAL(D4665),"",FREQUENCY(IF('Data Transformation'!$B$425:$B$8425='Bin Analysis'!$B4659,'Data Transformation'!$G$425:$G$8425),D4665))</f>
        <v/>
      </c>
      <c r="F4665" t="str">
        <f t="shared" si="582"/>
        <v/>
      </c>
      <c r="G4665">
        <f>Weighting!$H$9</f>
        <v>0</v>
      </c>
      <c r="H4665">
        <f t="array" ref="H4665">FREQUENCY(IF('Data Transformation'!$B$4:$B$8425=B4659,'Data Transformation'!$G$4:$G$8425),'Bin Analysis'!$B4665)</f>
        <v>1</v>
      </c>
      <c r="I4665">
        <f t="shared" si="583"/>
        <v>1</v>
      </c>
      <c r="J4665">
        <f t="shared" si="584"/>
        <v>1</v>
      </c>
      <c r="K4665">
        <f>J4665*Weighting!$W$9</f>
        <v>3</v>
      </c>
      <c r="M4665" s="14"/>
    </row>
    <row r="4666" spans="1:25" x14ac:dyDescent="0.25">
      <c r="A4666" s="32">
        <f>IF(Weighting!$P$10&gt;0,B4666,"")</f>
        <v>0.84499999999999997</v>
      </c>
      <c r="B4666">
        <f>Weighting!$C$10</f>
        <v>0.84499999999999997</v>
      </c>
      <c r="C4666">
        <f>Weighting!$F$10</f>
        <v>0</v>
      </c>
      <c r="D4666" t="b">
        <f>IF(C4666=1,'Data Transformation'!$G$3+0.5*'Data Transformation'!$W$25,IF(C4667=1,D4667-'Data Transformation'!$W$25,FALSE))</f>
        <v>0</v>
      </c>
      <c r="E4666" t="str">
        <f t="array" ref="E4666">IF(ISLOGICAL(D4666),"",FREQUENCY(IF('Data Transformation'!$B$425:$B$8425='Bin Analysis'!$B4659,'Data Transformation'!$G$425:$G$8425),D4666))</f>
        <v/>
      </c>
      <c r="F4666" t="str">
        <f t="shared" si="582"/>
        <v/>
      </c>
      <c r="G4666">
        <f>Weighting!$H$10</f>
        <v>0</v>
      </c>
      <c r="H4666">
        <f t="array" ref="H4666">FREQUENCY(IF('Data Transformation'!$B$4:$B$8425=B4659,'Data Transformation'!$G$4:$G$8425),'Bin Analysis'!$B4666)</f>
        <v>5</v>
      </c>
      <c r="I4666">
        <f t="shared" si="583"/>
        <v>4</v>
      </c>
      <c r="J4666">
        <f t="shared" si="584"/>
        <v>1</v>
      </c>
      <c r="K4666">
        <f>J4666*Weighting!$W$10</f>
        <v>3</v>
      </c>
      <c r="M4666" s="14"/>
    </row>
    <row r="4667" spans="1:25" x14ac:dyDescent="0.25">
      <c r="A4667" s="32">
        <f>IF(Weighting!$P$11&gt;0,B4667,"")</f>
        <v>0.97599999999999998</v>
      </c>
      <c r="B4667">
        <f>Weighting!$C$11</f>
        <v>0.97599999999999998</v>
      </c>
      <c r="C4667">
        <f>Weighting!$F$11</f>
        <v>0</v>
      </c>
      <c r="D4667">
        <f>IF(C4667=1,'Data Transformation'!$G$3+0.5*'Data Transformation'!$W$25,IF(C4668=1,D4668-'Data Transformation'!$W$25,FALSE))</f>
        <v>0.86899999999999999</v>
      </c>
      <c r="E4667">
        <f t="array" ref="E4667">IF(ISLOGICAL(D4667),"",FREQUENCY(IF('Data Transformation'!$B$425:$B$8425='Bin Analysis'!$B4659,'Data Transformation'!$G$425:$G$8425),D4667))</f>
        <v>5</v>
      </c>
      <c r="F4667" t="e">
        <f t="shared" si="582"/>
        <v>#VALUE!</v>
      </c>
      <c r="G4667">
        <f>Weighting!$H$11</f>
        <v>0</v>
      </c>
      <c r="H4667">
        <f t="array" ref="H4667">FREQUENCY(IF('Data Transformation'!$B$4:$B$8425=B4659,'Data Transformation'!$G$4:$G$8425),'Bin Analysis'!$B4667)</f>
        <v>9</v>
      </c>
      <c r="I4667">
        <f t="shared" si="583"/>
        <v>4</v>
      </c>
      <c r="J4667">
        <f t="shared" si="584"/>
        <v>1</v>
      </c>
      <c r="K4667">
        <f>J4667*Weighting!$W$11</f>
        <v>2</v>
      </c>
      <c r="M4667" s="14"/>
    </row>
    <row r="4668" spans="1:25" x14ac:dyDescent="0.25">
      <c r="A4668" s="32">
        <f>IF(Weighting!$P$12&gt;0,B4668,"")</f>
        <v>1.107</v>
      </c>
      <c r="B4668">
        <f>Weighting!$C$12</f>
        <v>1.107</v>
      </c>
      <c r="C4668">
        <f>Weighting!$F$12</f>
        <v>1</v>
      </c>
      <c r="D4668">
        <f>IF(C4668=1,'Data Transformation'!$G$3+0.5*'Data Transformation'!$W$25,IF(C4669=1,D4669-'Data Transformation'!$W$25,FALSE))</f>
        <v>1.131</v>
      </c>
      <c r="E4668">
        <f t="array" ref="E4668">IF(ISLOGICAL(D4668),"",FREQUENCY(IF('Data Transformation'!$B$425:$B$8425='Bin Analysis'!$B4659,'Data Transformation'!$G$425:$G$8425),D4668))</f>
        <v>16</v>
      </c>
      <c r="F4668">
        <f t="shared" si="582"/>
        <v>11</v>
      </c>
      <c r="G4668">
        <f>Weighting!$H$12</f>
        <v>0</v>
      </c>
      <c r="H4668">
        <f t="array" ref="H4668">FREQUENCY(IF('Data Transformation'!$B$4:$B$8425=B4659,'Data Transformation'!$G$4:$G$8425),'Bin Analysis'!$B4668)</f>
        <v>17</v>
      </c>
      <c r="I4668">
        <f t="shared" si="583"/>
        <v>8</v>
      </c>
      <c r="J4668">
        <f t="shared" si="584"/>
        <v>1</v>
      </c>
      <c r="K4668">
        <f>J4668*Weighting!$W$12</f>
        <v>1</v>
      </c>
      <c r="M4668" s="14"/>
    </row>
    <row r="4669" spans="1:25" x14ac:dyDescent="0.25">
      <c r="A4669" s="32">
        <f>IF(Weighting!$P$13&gt;0,B4669,"")</f>
        <v>1.238</v>
      </c>
      <c r="B4669">
        <f>Weighting!$C$13</f>
        <v>1.238</v>
      </c>
      <c r="C4669">
        <f>Weighting!$F$13</f>
        <v>0</v>
      </c>
      <c r="D4669" t="b">
        <f>IF(C4669=1,'Data Transformation'!$G$3+0.5*'Data Transformation'!$W$25,IF(C4670=1,D4670-'Data Transformation'!$W$25,FALSE))</f>
        <v>0</v>
      </c>
      <c r="E4669" t="str">
        <f t="array" ref="E4669">IF(ISLOGICAL(D4669),"",FREQUENCY(IF('Data Transformation'!$B$425:$B$8425='Bin Analysis'!$B4659,'Data Transformation'!$G$425:$G$8425),D4669))</f>
        <v/>
      </c>
      <c r="F4669" t="str">
        <f t="shared" si="582"/>
        <v/>
      </c>
      <c r="G4669">
        <f>Weighting!$H$13</f>
        <v>0</v>
      </c>
      <c r="H4669">
        <f t="array" ref="H4669">FREQUENCY(IF('Data Transformation'!$B$4:$B$8425=B4659,'Data Transformation'!$G$4:$G$8425),'Bin Analysis'!$B4669)</f>
        <v>18</v>
      </c>
      <c r="I4669">
        <f t="shared" si="583"/>
        <v>1</v>
      </c>
      <c r="J4669">
        <f t="shared" si="584"/>
        <v>1</v>
      </c>
      <c r="K4669">
        <f>J4669*Weighting!$W$13</f>
        <v>2</v>
      </c>
      <c r="M4669" s="14"/>
    </row>
    <row r="4670" spans="1:25" x14ac:dyDescent="0.25">
      <c r="A4670" s="32">
        <f>IF(Weighting!$P$14&gt;0,B4670,"")</f>
        <v>1.369</v>
      </c>
      <c r="B4670">
        <f>Weighting!$C$14</f>
        <v>1.369</v>
      </c>
      <c r="C4670">
        <f>Weighting!$F$14</f>
        <v>0</v>
      </c>
      <c r="D4670" t="b">
        <f>IF(C4670=1,'Data Transformation'!$G$3+0.5*'Data Transformation'!$W$25,IF(C4671=1,D4671-'Data Transformation'!$W$25,FALSE))</f>
        <v>0</v>
      </c>
      <c r="E4670" t="str">
        <f t="array" ref="E4670">IF(ISLOGICAL(D4670),"",FREQUENCY(IF('Data Transformation'!$B$425:$B$8425='Bin Analysis'!$B4659,'Data Transformation'!$G$425:$G$8425),D4670))</f>
        <v/>
      </c>
      <c r="F4670" t="str">
        <f t="shared" si="582"/>
        <v/>
      </c>
      <c r="G4670">
        <f>Weighting!$H$14</f>
        <v>0</v>
      </c>
      <c r="H4670">
        <f t="array" ref="H4670">FREQUENCY(IF('Data Transformation'!$B$4:$B$8425=B4659,'Data Transformation'!$G$4:$G$8425),'Bin Analysis'!$B4670)</f>
        <v>18</v>
      </c>
      <c r="I4670">
        <f t="shared" si="583"/>
        <v>0</v>
      </c>
      <c r="J4670">
        <f t="shared" si="584"/>
        <v>0</v>
      </c>
      <c r="K4670">
        <f>J4670*Weighting!$W$14</f>
        <v>0</v>
      </c>
      <c r="M4670" s="14"/>
    </row>
    <row r="4671" spans="1:25" x14ac:dyDescent="0.25">
      <c r="A4671" s="32">
        <f>IF(Weighting!$P$15&gt;0,B4671,"")</f>
        <v>1.5000009999999999</v>
      </c>
      <c r="B4671">
        <f>Weighting!$C$15</f>
        <v>1.5000009999999999</v>
      </c>
      <c r="C4671">
        <f>Weighting!$F$15</f>
        <v>0</v>
      </c>
      <c r="D4671" t="b">
        <f>IF(C4671=1,'Data Transformation'!$G$3+0.5*'Data Transformation'!$W$25,IF(C4672=1,D4672-'Data Transformation'!$W$25,FALSE))</f>
        <v>0</v>
      </c>
      <c r="E4671" t="str">
        <f t="array" ref="E4671">IF(ISLOGICAL(D4671),"",FREQUENCY(IF('Data Transformation'!$B$425:$B$8425='Bin Analysis'!$B4659,'Data Transformation'!$G$425:$G$8425),D4671))</f>
        <v/>
      </c>
      <c r="F4671" t="str">
        <f t="shared" si="582"/>
        <v/>
      </c>
      <c r="G4671">
        <f>Weighting!$H$15</f>
        <v>0</v>
      </c>
      <c r="H4671">
        <f t="array" ref="H4671">FREQUENCY(IF('Data Transformation'!$B$4:$B$8425=B4659,'Data Transformation'!$G$4:$G$8425),'Bin Analysis'!$B4671)</f>
        <v>18</v>
      </c>
      <c r="I4671">
        <f t="shared" si="583"/>
        <v>0</v>
      </c>
      <c r="J4671">
        <f t="shared" si="584"/>
        <v>0</v>
      </c>
      <c r="K4671">
        <f>J4671*Weighting!$W$15</f>
        <v>0</v>
      </c>
      <c r="M4671" s="14"/>
    </row>
    <row r="4672" spans="1:25" x14ac:dyDescent="0.25">
      <c r="A4672" s="32" t="str">
        <f>IF(Weighting!$P$16&gt;0,B4672,"")</f>
        <v/>
      </c>
      <c r="B4672">
        <f>Weighting!$C$16</f>
        <v>1.631</v>
      </c>
      <c r="C4672">
        <f>Weighting!$F$16</f>
        <v>0</v>
      </c>
      <c r="D4672" t="b">
        <f>IF(C4672=1,'Data Transformation'!$G$3+0.5*'Data Transformation'!$W$25,IF(C4673=1,D4673-'Data Transformation'!$W$25,FALSE))</f>
        <v>0</v>
      </c>
      <c r="E4672" t="str">
        <f t="array" ref="E4672">IF(ISLOGICAL(D4672),"",FREQUENCY(IF('Data Transformation'!$B$425:$B$8425='Bin Analysis'!$B4659,'Data Transformation'!$G$425:$G$8425),D4672))</f>
        <v/>
      </c>
      <c r="F4672" t="str">
        <f t="shared" si="582"/>
        <v/>
      </c>
      <c r="G4672">
        <f>Weighting!$H$16</f>
        <v>0</v>
      </c>
      <c r="H4672">
        <f t="array" ref="H4672">FREQUENCY(IF('Data Transformation'!$B$4:$B$8425=B4659,'Data Transformation'!$G$4:$G$8425),'Bin Analysis'!$B4672)</f>
        <v>18</v>
      </c>
      <c r="I4672">
        <f t="shared" si="583"/>
        <v>0</v>
      </c>
      <c r="J4672">
        <f t="shared" si="584"/>
        <v>0</v>
      </c>
      <c r="K4672">
        <f>J4672*Weighting!$W$16</f>
        <v>0</v>
      </c>
      <c r="M4672" s="14"/>
    </row>
    <row r="4673" spans="1:25" x14ac:dyDescent="0.25">
      <c r="A4673" s="32" t="str">
        <f>IF(Weighting!$P$17&gt;0,B4673,"")</f>
        <v/>
      </c>
      <c r="B4673">
        <f>Weighting!$C$17</f>
        <v>1.762</v>
      </c>
      <c r="C4673">
        <f>Weighting!$F$17</f>
        <v>0</v>
      </c>
      <c r="D4673" t="b">
        <f>IF(C4673=1,'Data Transformation'!$G$3+0.5*'Data Transformation'!$W$25,IF(C4674=1,D4674-'Data Transformation'!$W$25,FALSE))</f>
        <v>0</v>
      </c>
      <c r="E4673" t="str">
        <f t="array" ref="E4673">IF(ISLOGICAL(D4673),"",FREQUENCY(IF('Data Transformation'!$B$425:$B$8425='Bin Analysis'!$B4659,'Data Transformation'!$G$425:$G$8425),D4673))</f>
        <v/>
      </c>
      <c r="F4673" t="str">
        <f t="shared" si="582"/>
        <v/>
      </c>
      <c r="G4673">
        <f>Weighting!$H$17</f>
        <v>0</v>
      </c>
      <c r="H4673">
        <f t="array" ref="H4673">FREQUENCY(IF('Data Transformation'!$B$4:$B$8425=B4659,'Data Transformation'!$G$4:$G$8425),'Bin Analysis'!$B4673)</f>
        <v>18</v>
      </c>
      <c r="I4673">
        <f t="shared" si="583"/>
        <v>0</v>
      </c>
      <c r="J4673">
        <f t="shared" si="584"/>
        <v>0</v>
      </c>
      <c r="K4673">
        <f>J4673*Weighting!$W$17</f>
        <v>0</v>
      </c>
      <c r="M4673" s="14"/>
    </row>
    <row r="4674" spans="1:25" x14ac:dyDescent="0.25">
      <c r="A4674" s="32" t="str">
        <f>IF(Weighting!$P$18&gt;0,B4674,"")</f>
        <v/>
      </c>
      <c r="B4674">
        <f>Weighting!$C$18</f>
        <v>1.893</v>
      </c>
      <c r="C4674">
        <f>Weighting!$F$18</f>
        <v>0</v>
      </c>
      <c r="D4674" t="b">
        <f>IF(C4674=1,'Data Transformation'!$G$3+0.5*'Data Transformation'!$W$25,IF(C4675=1,D4675-'Data Transformation'!$W$25,FALSE))</f>
        <v>0</v>
      </c>
      <c r="E4674" t="str">
        <f t="array" ref="E4674">IF(ISLOGICAL(D4674),"",FREQUENCY(IF('Data Transformation'!$B$425:$B$8425='Bin Analysis'!$B4659,'Data Transformation'!$G$425:$G$8425),D4674))</f>
        <v/>
      </c>
      <c r="F4674" t="str">
        <f t="shared" si="582"/>
        <v/>
      </c>
      <c r="G4674">
        <f>Weighting!$H$18</f>
        <v>0</v>
      </c>
      <c r="H4674">
        <f t="array" ref="H4674">FREQUENCY(IF('Data Transformation'!$B$4:$B$8425=B4659,'Data Transformation'!$G$4:$G$8425),'Bin Analysis'!$B4674)</f>
        <v>18</v>
      </c>
      <c r="I4674">
        <f t="shared" si="583"/>
        <v>0</v>
      </c>
      <c r="J4674">
        <f t="shared" si="584"/>
        <v>0</v>
      </c>
      <c r="K4674">
        <f>J4674*Weighting!$W$18</f>
        <v>0</v>
      </c>
      <c r="M4674" s="14"/>
    </row>
    <row r="4675" spans="1:25" x14ac:dyDescent="0.25">
      <c r="A4675" s="32" t="str">
        <f>IF(Weighting!$P$19&gt;0,B4675,"")</f>
        <v/>
      </c>
      <c r="B4675">
        <f>Weighting!$C$19</f>
        <v>2.024</v>
      </c>
      <c r="C4675">
        <f>Weighting!$F$19</f>
        <v>0</v>
      </c>
      <c r="D4675" t="b">
        <f>IF(C4675=1,'Data Transformation'!$G$3+0.5*'Data Transformation'!$W$25,IF(C4676=1,D4676-'Data Transformation'!$W$25,FALSE))</f>
        <v>0</v>
      </c>
      <c r="E4675" t="str">
        <f t="array" ref="E4675">IF(ISLOGICAL(D4675),"",FREQUENCY(IF('Data Transformation'!$B$425:$B$8425='Bin Analysis'!$B4659,'Data Transformation'!$G$425:$G$8425),D4675))</f>
        <v/>
      </c>
      <c r="F4675" t="str">
        <f t="shared" si="582"/>
        <v/>
      </c>
      <c r="G4675">
        <f>Weighting!$H$19</f>
        <v>0</v>
      </c>
      <c r="H4675">
        <f t="array" ref="H4675">FREQUENCY(IF('Data Transformation'!$B$4:$B$8425=B4659,'Data Transformation'!$G$4:$G$8425),'Bin Analysis'!$B4675)</f>
        <v>18</v>
      </c>
      <c r="I4675">
        <f t="shared" si="583"/>
        <v>0</v>
      </c>
      <c r="J4675">
        <f t="shared" si="584"/>
        <v>0</v>
      </c>
      <c r="K4675">
        <f>J4675*Weighting!$W$19</f>
        <v>0</v>
      </c>
      <c r="M4675" s="14"/>
    </row>
    <row r="4676" spans="1:25" x14ac:dyDescent="0.25">
      <c r="A4676" s="32" t="str">
        <f>IF(Weighting!$P$20&gt;0,B4676,"")</f>
        <v/>
      </c>
      <c r="B4676">
        <f>Weighting!$C$20</f>
        <v>2.1550000000000002</v>
      </c>
      <c r="C4676">
        <f>Weighting!$F$20</f>
        <v>0</v>
      </c>
      <c r="D4676" t="b">
        <f>IF(C4676=1,'Data Transformation'!$G$3+0.5*'Data Transformation'!$W$25,IF(C4677=1,D4677-'Data Transformation'!$W$25,FALSE))</f>
        <v>0</v>
      </c>
      <c r="E4676" t="str">
        <f t="array" ref="E4676">IF(ISLOGICAL(D4676),"",FREQUENCY(IF('Data Transformation'!$B$425:$B$8425='Bin Analysis'!$B4659,'Data Transformation'!$G$425:$G$8425),D4676))</f>
        <v/>
      </c>
      <c r="F4676" t="str">
        <f t="shared" si="582"/>
        <v/>
      </c>
      <c r="G4676">
        <f>Weighting!$H$20</f>
        <v>0</v>
      </c>
      <c r="H4676">
        <f t="array" ref="H4676">FREQUENCY(IF('Data Transformation'!$B$4:$B$8425=B4659,'Data Transformation'!$G$4:$G$8425),'Bin Analysis'!$B4676)</f>
        <v>18</v>
      </c>
      <c r="I4676">
        <f t="shared" si="583"/>
        <v>0</v>
      </c>
      <c r="J4676">
        <f t="shared" si="584"/>
        <v>0</v>
      </c>
      <c r="K4676">
        <f>J4676*Weighting!$W$20</f>
        <v>0</v>
      </c>
      <c r="M4676" s="14"/>
    </row>
    <row r="4677" spans="1:25" x14ac:dyDescent="0.25">
      <c r="A4677" s="32" t="str">
        <f>IF(Weighting!$P$21&gt;0,B4677,"")</f>
        <v/>
      </c>
      <c r="B4677">
        <f>Weighting!$C$21</f>
        <v>2.2860000000000005</v>
      </c>
      <c r="C4677">
        <f>Weighting!$F$21</f>
        <v>0</v>
      </c>
      <c r="D4677" t="b">
        <f>IF(C4677=1,'Data Transformation'!$G$3+0.5*'Data Transformation'!$W$25,IF(C4678=1,D4678-'Data Transformation'!$W$25,FALSE))</f>
        <v>0</v>
      </c>
      <c r="E4677" t="str">
        <f t="array" ref="E4677">IF(ISLOGICAL(D4677),"",FREQUENCY(IF('Data Transformation'!$B$425:$B$8425='Bin Analysis'!$B4659,'Data Transformation'!$G$425:$G$8425),D4677))</f>
        <v/>
      </c>
      <c r="F4677" t="str">
        <f t="shared" si="582"/>
        <v/>
      </c>
      <c r="G4677">
        <f>Weighting!$H$21</f>
        <v>0</v>
      </c>
      <c r="H4677">
        <f t="array" ref="H4677">FREQUENCY(IF('Data Transformation'!$B$4:$B$8425=B4659,'Data Transformation'!$G$4:$G$8425),'Bin Analysis'!$B4677)</f>
        <v>18</v>
      </c>
      <c r="I4677">
        <f t="shared" si="583"/>
        <v>0</v>
      </c>
      <c r="J4677">
        <f t="shared" si="584"/>
        <v>0</v>
      </c>
      <c r="K4677">
        <f>J4677*Weighting!$W$21</f>
        <v>0</v>
      </c>
      <c r="M4677" s="14"/>
    </row>
    <row r="4678" spans="1:25" x14ac:dyDescent="0.25">
      <c r="A4678" s="32" t="str">
        <f>IF(Weighting!$P$22&gt;0,B4678,"")</f>
        <v/>
      </c>
      <c r="B4678">
        <f>Weighting!$C$22</f>
        <v>2.4170000000000007</v>
      </c>
      <c r="C4678">
        <f>Weighting!$F$22</f>
        <v>0</v>
      </c>
      <c r="D4678" t="b">
        <f>IF(C4678=1,'Data Transformation'!$G$3+0.5*'Data Transformation'!$W$25,IF(C4679=1,D4679-'Data Transformation'!$W$25,FALSE))</f>
        <v>0</v>
      </c>
      <c r="E4678" t="str">
        <f t="array" ref="E4678">IF(ISLOGICAL(D4678),"",FREQUENCY(IF('Data Transformation'!$B$425:$B$8425='Bin Analysis'!$B4659,'Data Transformation'!$G$425:$G$8425),D4678))</f>
        <v/>
      </c>
      <c r="F4678" t="str">
        <f t="shared" si="582"/>
        <v/>
      </c>
      <c r="G4678">
        <f>Weighting!$H$22</f>
        <v>0</v>
      </c>
      <c r="H4678">
        <f t="array" ref="H4678">FREQUENCY(IF('Data Transformation'!$B$4:$B$8425=B4659,'Data Transformation'!$G$4:$G$8425),'Bin Analysis'!$B4678)</f>
        <v>18</v>
      </c>
      <c r="I4678">
        <f t="shared" si="583"/>
        <v>0</v>
      </c>
      <c r="J4678">
        <f t="shared" si="584"/>
        <v>0</v>
      </c>
      <c r="K4678">
        <f>J4678*Weighting!$W$22</f>
        <v>0</v>
      </c>
      <c r="M4678" s="14"/>
    </row>
    <row r="4679" spans="1:25" x14ac:dyDescent="0.25">
      <c r="A4679" s="32" t="str">
        <f>IF(Weighting!$P$23&gt;0,B4679,"")</f>
        <v/>
      </c>
      <c r="B4679">
        <f>Weighting!$C$23</f>
        <v>2.5480000000000009</v>
      </c>
      <c r="C4679">
        <f>Weighting!$F$23</f>
        <v>0</v>
      </c>
      <c r="D4679" t="b">
        <f>IF(C4679=1,'Data Transformation'!$G$3+0.5*'Data Transformation'!$W$25,IF(C4680=1,D4680-'Data Transformation'!$W$25,FALSE))</f>
        <v>0</v>
      </c>
      <c r="E4679" t="str">
        <f t="array" ref="E4679">IF(ISLOGICAL(D4679),"",FREQUENCY(IF('Data Transformation'!$B$425:$B$8425='Bin Analysis'!$B4659,'Data Transformation'!$G$425:$G$8425),D4679))</f>
        <v/>
      </c>
      <c r="F4679" t="str">
        <f t="shared" si="582"/>
        <v/>
      </c>
      <c r="G4679">
        <f>Weighting!$H$23</f>
        <v>0</v>
      </c>
      <c r="H4679">
        <f t="array" ref="H4679">FREQUENCY(IF('Data Transformation'!$B$4:$B$8425=B4659,'Data Transformation'!$G$4:$G$8425),'Bin Analysis'!$B4679)</f>
        <v>18</v>
      </c>
      <c r="I4679">
        <f t="shared" si="583"/>
        <v>0</v>
      </c>
      <c r="J4679">
        <f t="shared" si="584"/>
        <v>0</v>
      </c>
      <c r="K4679">
        <f>J4679*Weighting!$W$23</f>
        <v>0</v>
      </c>
      <c r="M4679" s="14"/>
    </row>
    <row r="4680" spans="1:25" x14ac:dyDescent="0.25">
      <c r="A4680" s="32" t="str">
        <f>IF(Weighting!$P$24&gt;0,B4680,"")</f>
        <v/>
      </c>
      <c r="B4680">
        <f>Weighting!$C$24</f>
        <v>2.6790000000000012</v>
      </c>
      <c r="C4680">
        <f>Weighting!$F$24</f>
        <v>0</v>
      </c>
      <c r="D4680" t="b">
        <f>IF(C4680=1,'Data Transformation'!$G$3+0.5*'Data Transformation'!$W$25,IF(C4681=1,D4681-'Data Transformation'!$W$25,FALSE))</f>
        <v>0</v>
      </c>
      <c r="E4680" t="str">
        <f t="array" ref="E4680">IF(ISLOGICAL(D4680),"",FREQUENCY(IF('Data Transformation'!$B$425:$B$8425='Bin Analysis'!$B4659,'Data Transformation'!$G$425:$G$8425),D4680))</f>
        <v/>
      </c>
      <c r="F4680" t="str">
        <f t="shared" si="582"/>
        <v/>
      </c>
      <c r="G4680">
        <f>Weighting!$H$24</f>
        <v>0</v>
      </c>
      <c r="H4680">
        <f t="array" ref="H4680">FREQUENCY(IF('Data Transformation'!$B$4:$B$8425=B4659,'Data Transformation'!$G$4:$G$8425),'Bin Analysis'!$B4680)</f>
        <v>18</v>
      </c>
      <c r="I4680">
        <f t="shared" si="583"/>
        <v>0</v>
      </c>
      <c r="J4680">
        <f t="shared" si="584"/>
        <v>0</v>
      </c>
      <c r="K4680">
        <f>J4680*Weighting!$W$24</f>
        <v>0</v>
      </c>
      <c r="M4680" s="14"/>
    </row>
    <row r="4681" spans="1:25" x14ac:dyDescent="0.25">
      <c r="A4681" s="32" t="str">
        <f>IF(Weighting!$P$25&gt;0,B4681,"")</f>
        <v/>
      </c>
      <c r="B4681">
        <f>Weighting!$C$25</f>
        <v>2.8100000000000014</v>
      </c>
      <c r="C4681">
        <f>Weighting!$F$25</f>
        <v>0</v>
      </c>
      <c r="D4681" t="b">
        <f>IF(C4681=1,'Data Transformation'!$G$3+0.5*'Data Transformation'!$W$25,IF(C4682=1,D4682-'Data Transformation'!$W$25,FALSE))</f>
        <v>0</v>
      </c>
      <c r="E4681" t="str">
        <f t="array" ref="E4681">IF(ISLOGICAL(D4681),"",FREQUENCY(IF('Data Transformation'!$B$425:$B$8425='Bin Analysis'!$B4659,'Data Transformation'!$G$425:$G$8425),D4681))</f>
        <v/>
      </c>
      <c r="F4681" t="str">
        <f t="shared" si="582"/>
        <v/>
      </c>
      <c r="G4681">
        <f>Weighting!$H$25</f>
        <v>0</v>
      </c>
      <c r="H4681">
        <f t="array" ref="H4681">FREQUENCY(IF('Data Transformation'!$B$4:$B$8425=B4659,'Data Transformation'!$G$4:$G$8425),'Bin Analysis'!$B4681)</f>
        <v>18</v>
      </c>
      <c r="I4681">
        <f t="shared" si="583"/>
        <v>0</v>
      </c>
      <c r="J4681">
        <f t="shared" si="584"/>
        <v>0</v>
      </c>
      <c r="K4681">
        <f>J4681*Weighting!$W$25</f>
        <v>0</v>
      </c>
      <c r="M4681" s="14"/>
    </row>
    <row r="4682" spans="1:25" x14ac:dyDescent="0.25">
      <c r="N4682" s="55"/>
      <c r="O4682"/>
      <c r="P4682"/>
      <c r="Q4682"/>
      <c r="R4682"/>
    </row>
    <row r="4683" spans="1:25" ht="23.25" x14ac:dyDescent="0.35">
      <c r="A4683" s="21" t="s">
        <v>0</v>
      </c>
      <c r="B4683" s="21">
        <f>IFERROR(VLOOKUP(C4683,'Data Transformation'!$L$6:$M$426,2,FALSE),"")</f>
        <v>195</v>
      </c>
      <c r="C4683" s="21">
        <f>C4659+1</f>
        <v>195</v>
      </c>
      <c r="D4683" s="21"/>
      <c r="E4683" s="21"/>
      <c r="F4683" s="21"/>
      <c r="G4683" s="21"/>
      <c r="H4683" s="22"/>
      <c r="I4683" s="22"/>
      <c r="J4683" s="22"/>
      <c r="K4683" s="21"/>
      <c r="L4683" s="21">
        <f>B4683</f>
        <v>195</v>
      </c>
      <c r="M4683" s="23">
        <f>INDEX('Data Transformation'!$O$4:$O$424,MATCH($B4683,'Data Transformation'!$M$4:$M$424,0),MATCH($M$2,'Data Transformation'!$O$3,0))</f>
        <v>20</v>
      </c>
      <c r="N4683" s="27">
        <f>IF('Input and Summary Results'!$J$16="minimum",'Bin Analysis'!X4684/(M4683-1),'Bin Analysis'!Y4683/('Bin Analysis'!M4683-1))</f>
        <v>0</v>
      </c>
      <c r="O4683" s="27">
        <f>IF(M4683=FALSE,NA(),(VLOOKUP(1,C4686:K4705,4,FALSE))/(M4683-1))</f>
        <v>0.52631578947368418</v>
      </c>
      <c r="P4683" s="27">
        <f>IF(M4683=FALSE,NA(),SUM(J4686:J4705)/Weighting!$S$5)</f>
        <v>0.6</v>
      </c>
      <c r="Q4683" s="27">
        <f>IF(M4683=FALSE,NA(),SUM(K4686:K4705)/Weighting!$S$6)</f>
        <v>0.52173913043478259</v>
      </c>
      <c r="R4683" s="27">
        <f>IF(M4683=FALSE,NA(),(VLOOKUP(1,G4686:K4705,3,FALSE))/(M4683-1))</f>
        <v>5.2631578947368418E-2</v>
      </c>
      <c r="S4683" s="22" t="str">
        <f>IF(M4683=FALSE,NA(),IF(SUM(J4686:J4705)=2,"yes","no"))</f>
        <v>no</v>
      </c>
      <c r="X4683" s="2" cm="2">
        <f t="array" ref="X4683:X4684">FREQUENCY(IF('Data Transformation'!$B$425:$B$6424='Bin Analysis'!L4683,'Data Transformation'!$G$425:$G$6424),'Data Transformation'!$U$11)</f>
        <v>19</v>
      </c>
      <c r="Y4683" s="2" cm="2">
        <f t="array" ref="Y4683:Y4684">FREQUENCY(IF('Data Transformation'!$B$425:$B$6424='Bin Analysis'!L4683,'Data Transformation'!$G$425:$G$6424),'Data Transformation'!$U$12)</f>
        <v>9</v>
      </c>
    </row>
    <row r="4684" spans="1:25" x14ac:dyDescent="0.25">
      <c r="A4684" s="14" t="s">
        <v>66</v>
      </c>
      <c r="B4684" t="s">
        <v>47</v>
      </c>
      <c r="C4684" t="s">
        <v>5</v>
      </c>
      <c r="D4684" t="s">
        <v>99</v>
      </c>
      <c r="E4684" t="s">
        <v>100</v>
      </c>
      <c r="F4684" t="s">
        <v>101</v>
      </c>
      <c r="G4684" t="s">
        <v>69</v>
      </c>
      <c r="H4684" t="s">
        <v>31</v>
      </c>
      <c r="I4684" t="s">
        <v>32</v>
      </c>
      <c r="J4684" t="s">
        <v>46</v>
      </c>
      <c r="K4684" s="14" t="s">
        <v>45</v>
      </c>
      <c r="M4684" s="14"/>
      <c r="X4684" s="2">
        <v>0</v>
      </c>
      <c r="Y4684" s="2">
        <v>10</v>
      </c>
    </row>
    <row r="4685" spans="1:25" x14ac:dyDescent="0.25">
      <c r="A4685" s="32"/>
      <c r="D4685" t="b">
        <f>IF(C4685=1,'Data Transformation'!$G$3+0.5*'Data Transformation'!$W$25,IF(C4686=1,D4686-'Data Transformation'!$W$25,FALSE))</f>
        <v>0</v>
      </c>
      <c r="E4685" t="str">
        <f t="array" ref="E4685">IF(ISLOGICAL(D4685),"",FREQUENCY(IF('Data Transformation'!$B$425:$B$8425='Bin Analysis'!$B4683,'Data Transformation'!$G$425:$G$8425),D4685))</f>
        <v/>
      </c>
      <c r="F4685" t="str">
        <f>IF(ISLOGICAL(D4685),"",E4685-E4684)</f>
        <v/>
      </c>
      <c r="M4685" s="14"/>
    </row>
    <row r="4686" spans="1:25" x14ac:dyDescent="0.25">
      <c r="A4686" s="32">
        <f>IF(Weighting!$P$6&gt;0,B4686,"")</f>
        <v>0.32100000000000001</v>
      </c>
      <c r="B4686">
        <f>Weighting!$C$6</f>
        <v>0.32100000000000001</v>
      </c>
      <c r="C4686">
        <f>Weighting!$F$6</f>
        <v>0</v>
      </c>
      <c r="D4686" t="b">
        <f>IF(C4686=1,'Data Transformation'!$G$3+0.5*'Data Transformation'!$W$25,IF(C4687=1,D4687-'Data Transformation'!$W$25,FALSE))</f>
        <v>0</v>
      </c>
      <c r="E4686" t="str">
        <f t="array" ref="E4686">IF(ISLOGICAL(D4686),"",FREQUENCY(IF('Data Transformation'!$B$425:$B$8425='Bin Analysis'!$B4683,'Data Transformation'!$G$425:$G$8425),D4686))</f>
        <v/>
      </c>
      <c r="F4686" t="str">
        <f>IF(ISLOGICAL(D4686),"",E4686-E4685)</f>
        <v/>
      </c>
      <c r="G4686">
        <f>Weighting!$H$6</f>
        <v>1</v>
      </c>
      <c r="H4686">
        <f t="array" ref="H4686">FREQUENCY(IF('Data Transformation'!$B$4:$B$8425=B4683,'Data Transformation'!$G$4:$G$8425),'Bin Analysis'!$B4686)</f>
        <v>1</v>
      </c>
      <c r="I4686">
        <f>H4686-H4685</f>
        <v>1</v>
      </c>
      <c r="J4686">
        <f>IF(I4686=0,0,1)</f>
        <v>1</v>
      </c>
      <c r="K4686">
        <f>J4686*Weighting!$W$6</f>
        <v>1</v>
      </c>
      <c r="M4686" s="14"/>
    </row>
    <row r="4687" spans="1:25" x14ac:dyDescent="0.25">
      <c r="A4687" s="32">
        <f>IF(Weighting!$P$7&gt;0,B4687,"")</f>
        <v>0.45200000000000001</v>
      </c>
      <c r="B4687">
        <f>Weighting!$C$7</f>
        <v>0.45200000000000001</v>
      </c>
      <c r="C4687">
        <f>Weighting!$F$7</f>
        <v>0</v>
      </c>
      <c r="D4687" t="b">
        <f>IF(C4687=1,'Data Transformation'!$G$3+0.5*'Data Transformation'!$W$25,IF(C4688=1,D4688-'Data Transformation'!$W$25,FALSE))</f>
        <v>0</v>
      </c>
      <c r="E4687" t="str">
        <f t="array" ref="E4687">IF(ISLOGICAL(D4687),"",FREQUENCY(IF('Data Transformation'!$B$425:$B$8425='Bin Analysis'!$B4683,'Data Transformation'!$G$425:$G$8425),D4687))</f>
        <v/>
      </c>
      <c r="F4687" t="str">
        <f t="shared" ref="F4687:F4705" si="585">IF(ISLOGICAL(D4687),"",E4687-E4686)</f>
        <v/>
      </c>
      <c r="G4687">
        <f>Weighting!$H$7</f>
        <v>0</v>
      </c>
      <c r="H4687">
        <f t="array" ref="H4687">FREQUENCY(IF('Data Transformation'!$B$4:$B$8425=B4683,'Data Transformation'!$G$4:$G$8425),'Bin Analysis'!$B4687)</f>
        <v>2</v>
      </c>
      <c r="I4687">
        <f t="shared" ref="I4687:I4705" si="586">H4687-H4686</f>
        <v>1</v>
      </c>
      <c r="J4687">
        <f>IF(I4687=0,0,1)</f>
        <v>1</v>
      </c>
      <c r="K4687">
        <f>J4687*Weighting!$W$7</f>
        <v>2</v>
      </c>
      <c r="M4687" s="14"/>
    </row>
    <row r="4688" spans="1:25" x14ac:dyDescent="0.25">
      <c r="A4688" s="32">
        <f>IF(Weighting!$P$8&gt;0,B4688,"")</f>
        <v>0.58299999999999996</v>
      </c>
      <c r="B4688">
        <f>Weighting!$C$8</f>
        <v>0.58299999999999996</v>
      </c>
      <c r="C4688">
        <f>Weighting!$F$8</f>
        <v>0</v>
      </c>
      <c r="D4688" t="b">
        <f>IF(C4688=1,'Data Transformation'!$G$3+0.5*'Data Transformation'!$W$25,IF(C4689=1,D4689-'Data Transformation'!$W$25,FALSE))</f>
        <v>0</v>
      </c>
      <c r="E4688" t="str">
        <f t="array" ref="E4688">IF(ISLOGICAL(D4688),"",FREQUENCY(IF('Data Transformation'!$B$425:$B$8425='Bin Analysis'!$B4683,'Data Transformation'!$G$425:$G$8425),D4688))</f>
        <v/>
      </c>
      <c r="F4688" t="str">
        <f t="shared" si="585"/>
        <v/>
      </c>
      <c r="G4688">
        <f>Weighting!$H$8</f>
        <v>0</v>
      </c>
      <c r="H4688">
        <f t="array" ref="H4688">FREQUENCY(IF('Data Transformation'!$B$4:$B$8425=B4683,'Data Transformation'!$G$4:$G$8425),'Bin Analysis'!$B4688)</f>
        <v>2</v>
      </c>
      <c r="I4688">
        <f t="shared" si="586"/>
        <v>0</v>
      </c>
      <c r="J4688">
        <f t="shared" ref="J4688:J4705" si="587">IF(I4688=0,0,1)</f>
        <v>0</v>
      </c>
      <c r="K4688">
        <f>J4688*Weighting!$W$8</f>
        <v>0</v>
      </c>
      <c r="M4688" s="14"/>
    </row>
    <row r="4689" spans="1:13" x14ac:dyDescent="0.25">
      <c r="A4689" s="32">
        <f>IF(Weighting!$P$9&gt;0,B4689,"")</f>
        <v>0.71399999999999997</v>
      </c>
      <c r="B4689" s="50">
        <f>Weighting!$C$9</f>
        <v>0.71399999999999997</v>
      </c>
      <c r="C4689">
        <f>Weighting!$F$9</f>
        <v>0</v>
      </c>
      <c r="D4689" t="b">
        <f>IF(C4689=1,'Data Transformation'!$G$3+0.5*'Data Transformation'!$W$25,IF(C4690=1,D4690-'Data Transformation'!$W$25,FALSE))</f>
        <v>0</v>
      </c>
      <c r="E4689" t="str">
        <f t="array" ref="E4689">IF(ISLOGICAL(D4689),"",FREQUENCY(IF('Data Transformation'!$B$425:$B$8425='Bin Analysis'!$B4683,'Data Transformation'!$G$425:$G$8425),D4689))</f>
        <v/>
      </c>
      <c r="F4689" t="str">
        <f t="shared" si="585"/>
        <v/>
      </c>
      <c r="G4689">
        <f>Weighting!$H$9</f>
        <v>0</v>
      </c>
      <c r="H4689">
        <f t="array" ref="H4689">FREQUENCY(IF('Data Transformation'!$B$4:$B$8425=B4683,'Data Transformation'!$G$4:$G$8425),'Bin Analysis'!$B4689)</f>
        <v>3</v>
      </c>
      <c r="I4689">
        <f t="shared" si="586"/>
        <v>1</v>
      </c>
      <c r="J4689">
        <f t="shared" si="587"/>
        <v>1</v>
      </c>
      <c r="K4689">
        <f>J4689*Weighting!$W$9</f>
        <v>3</v>
      </c>
      <c r="M4689" s="14"/>
    </row>
    <row r="4690" spans="1:13" x14ac:dyDescent="0.25">
      <c r="A4690" s="32">
        <f>IF(Weighting!$P$10&gt;0,B4690,"")</f>
        <v>0.84499999999999997</v>
      </c>
      <c r="B4690">
        <f>Weighting!$C$10</f>
        <v>0.84499999999999997</v>
      </c>
      <c r="C4690">
        <f>Weighting!$F$10</f>
        <v>0</v>
      </c>
      <c r="D4690" t="b">
        <f>IF(C4690=1,'Data Transformation'!$G$3+0.5*'Data Transformation'!$W$25,IF(C4691=1,D4691-'Data Transformation'!$W$25,FALSE))</f>
        <v>0</v>
      </c>
      <c r="E4690" t="str">
        <f t="array" ref="E4690">IF(ISLOGICAL(D4690),"",FREQUENCY(IF('Data Transformation'!$B$425:$B$8425='Bin Analysis'!$B4683,'Data Transformation'!$G$425:$G$8425),D4690))</f>
        <v/>
      </c>
      <c r="F4690" t="str">
        <f t="shared" si="585"/>
        <v/>
      </c>
      <c r="G4690">
        <f>Weighting!$H$10</f>
        <v>0</v>
      </c>
      <c r="H4690">
        <f t="array" ref="H4690">FREQUENCY(IF('Data Transformation'!$B$4:$B$8425=B4683,'Data Transformation'!$G$4:$G$8425),'Bin Analysis'!$B4690)</f>
        <v>8</v>
      </c>
      <c r="I4690">
        <f t="shared" si="586"/>
        <v>5</v>
      </c>
      <c r="J4690">
        <f t="shared" si="587"/>
        <v>1</v>
      </c>
      <c r="K4690">
        <f>J4690*Weighting!$W$10</f>
        <v>3</v>
      </c>
      <c r="M4690" s="14"/>
    </row>
    <row r="4691" spans="1:13" x14ac:dyDescent="0.25">
      <c r="A4691" s="32">
        <f>IF(Weighting!$P$11&gt;0,B4691,"")</f>
        <v>0.97599999999999998</v>
      </c>
      <c r="B4691">
        <f>Weighting!$C$11</f>
        <v>0.97599999999999998</v>
      </c>
      <c r="C4691">
        <f>Weighting!$F$11</f>
        <v>0</v>
      </c>
      <c r="D4691">
        <f>IF(C4691=1,'Data Transformation'!$G$3+0.5*'Data Transformation'!$W$25,IF(C4692=1,D4692-'Data Transformation'!$W$25,FALSE))</f>
        <v>0.86899999999999999</v>
      </c>
      <c r="E4691">
        <f t="array" ref="E4691">IF(ISLOGICAL(D4691),"",FREQUENCY(IF('Data Transformation'!$B$425:$B$8425='Bin Analysis'!$B4683,'Data Transformation'!$G$425:$G$8425),D4691))</f>
        <v>9</v>
      </c>
      <c r="F4691" t="e">
        <f t="shared" si="585"/>
        <v>#VALUE!</v>
      </c>
      <c r="G4691">
        <f>Weighting!$H$11</f>
        <v>0</v>
      </c>
      <c r="H4691">
        <f t="array" ref="H4691">FREQUENCY(IF('Data Transformation'!$B$4:$B$8425=B4683,'Data Transformation'!$G$4:$G$8425),'Bin Analysis'!$B4691)</f>
        <v>13</v>
      </c>
      <c r="I4691">
        <f t="shared" si="586"/>
        <v>5</v>
      </c>
      <c r="J4691">
        <f t="shared" si="587"/>
        <v>1</v>
      </c>
      <c r="K4691">
        <f>J4691*Weighting!$W$11</f>
        <v>2</v>
      </c>
      <c r="M4691" s="14"/>
    </row>
    <row r="4692" spans="1:13" x14ac:dyDescent="0.25">
      <c r="A4692" s="32">
        <f>IF(Weighting!$P$12&gt;0,B4692,"")</f>
        <v>1.107</v>
      </c>
      <c r="B4692">
        <f>Weighting!$C$12</f>
        <v>1.107</v>
      </c>
      <c r="C4692">
        <f>Weighting!$F$12</f>
        <v>1</v>
      </c>
      <c r="D4692">
        <f>IF(C4692=1,'Data Transformation'!$G$3+0.5*'Data Transformation'!$W$25,IF(C4693=1,D4693-'Data Transformation'!$W$25,FALSE))</f>
        <v>1.131</v>
      </c>
      <c r="E4692">
        <f t="array" ref="E4692">IF(ISLOGICAL(D4692),"",FREQUENCY(IF('Data Transformation'!$B$425:$B$8425='Bin Analysis'!$B4683,'Data Transformation'!$G$425:$G$8425),D4692))</f>
        <v>19</v>
      </c>
      <c r="F4692">
        <f t="shared" si="585"/>
        <v>10</v>
      </c>
      <c r="G4692">
        <f>Weighting!$H$12</f>
        <v>0</v>
      </c>
      <c r="H4692">
        <f t="array" ref="H4692">FREQUENCY(IF('Data Transformation'!$B$4:$B$8425=B4683,'Data Transformation'!$G$4:$G$8425),'Bin Analysis'!$B4692)</f>
        <v>20</v>
      </c>
      <c r="I4692">
        <f t="shared" si="586"/>
        <v>7</v>
      </c>
      <c r="J4692">
        <f t="shared" si="587"/>
        <v>1</v>
      </c>
      <c r="K4692">
        <f>J4692*Weighting!$W$12</f>
        <v>1</v>
      </c>
      <c r="M4692" s="14"/>
    </row>
    <row r="4693" spans="1:13" x14ac:dyDescent="0.25">
      <c r="A4693" s="32">
        <f>IF(Weighting!$P$13&gt;0,B4693,"")</f>
        <v>1.238</v>
      </c>
      <c r="B4693">
        <f>Weighting!$C$13</f>
        <v>1.238</v>
      </c>
      <c r="C4693">
        <f>Weighting!$F$13</f>
        <v>0</v>
      </c>
      <c r="D4693" t="b">
        <f>IF(C4693=1,'Data Transformation'!$G$3+0.5*'Data Transformation'!$W$25,IF(C4694=1,D4694-'Data Transformation'!$W$25,FALSE))</f>
        <v>0</v>
      </c>
      <c r="E4693" t="str">
        <f t="array" ref="E4693">IF(ISLOGICAL(D4693),"",FREQUENCY(IF('Data Transformation'!$B$425:$B$8425='Bin Analysis'!$B4683,'Data Transformation'!$G$425:$G$8425),D4693))</f>
        <v/>
      </c>
      <c r="F4693" t="str">
        <f t="shared" si="585"/>
        <v/>
      </c>
      <c r="G4693">
        <f>Weighting!$H$13</f>
        <v>0</v>
      </c>
      <c r="H4693">
        <f t="array" ref="H4693">FREQUENCY(IF('Data Transformation'!$B$4:$B$8425=B4683,'Data Transformation'!$G$4:$G$8425),'Bin Analysis'!$B4693)</f>
        <v>20</v>
      </c>
      <c r="I4693">
        <f t="shared" si="586"/>
        <v>0</v>
      </c>
      <c r="J4693">
        <f t="shared" si="587"/>
        <v>0</v>
      </c>
      <c r="K4693">
        <f>J4693*Weighting!$W$13</f>
        <v>0</v>
      </c>
      <c r="M4693" s="14"/>
    </row>
    <row r="4694" spans="1:13" x14ac:dyDescent="0.25">
      <c r="A4694" s="32">
        <f>IF(Weighting!$P$14&gt;0,B4694,"")</f>
        <v>1.369</v>
      </c>
      <c r="B4694">
        <f>Weighting!$C$14</f>
        <v>1.369</v>
      </c>
      <c r="C4694">
        <f>Weighting!$F$14</f>
        <v>0</v>
      </c>
      <c r="D4694" t="b">
        <f>IF(C4694=1,'Data Transformation'!$G$3+0.5*'Data Transformation'!$W$25,IF(C4695=1,D4695-'Data Transformation'!$W$25,FALSE))</f>
        <v>0</v>
      </c>
      <c r="E4694" t="str">
        <f t="array" ref="E4694">IF(ISLOGICAL(D4694),"",FREQUENCY(IF('Data Transformation'!$B$425:$B$8425='Bin Analysis'!$B4683,'Data Transformation'!$G$425:$G$8425),D4694))</f>
        <v/>
      </c>
      <c r="F4694" t="str">
        <f t="shared" si="585"/>
        <v/>
      </c>
      <c r="G4694">
        <f>Weighting!$H$14</f>
        <v>0</v>
      </c>
      <c r="H4694">
        <f t="array" ref="H4694">FREQUENCY(IF('Data Transformation'!$B$4:$B$8425=B4683,'Data Transformation'!$G$4:$G$8425),'Bin Analysis'!$B4694)</f>
        <v>20</v>
      </c>
      <c r="I4694">
        <f t="shared" si="586"/>
        <v>0</v>
      </c>
      <c r="J4694">
        <f t="shared" si="587"/>
        <v>0</v>
      </c>
      <c r="K4694">
        <f>J4694*Weighting!$W$14</f>
        <v>0</v>
      </c>
      <c r="M4694" s="14"/>
    </row>
    <row r="4695" spans="1:13" x14ac:dyDescent="0.25">
      <c r="A4695" s="32">
        <f>IF(Weighting!$P$15&gt;0,B4695,"")</f>
        <v>1.5000009999999999</v>
      </c>
      <c r="B4695">
        <f>Weighting!$C$15</f>
        <v>1.5000009999999999</v>
      </c>
      <c r="C4695">
        <f>Weighting!$F$15</f>
        <v>0</v>
      </c>
      <c r="D4695" t="b">
        <f>IF(C4695=1,'Data Transformation'!$G$3+0.5*'Data Transformation'!$W$25,IF(C4696=1,D4696-'Data Transformation'!$W$25,FALSE))</f>
        <v>0</v>
      </c>
      <c r="E4695" t="str">
        <f t="array" ref="E4695">IF(ISLOGICAL(D4695),"",FREQUENCY(IF('Data Transformation'!$B$425:$B$8425='Bin Analysis'!$B4683,'Data Transformation'!$G$425:$G$8425),D4695))</f>
        <v/>
      </c>
      <c r="F4695" t="str">
        <f t="shared" si="585"/>
        <v/>
      </c>
      <c r="G4695">
        <f>Weighting!$H$15</f>
        <v>0</v>
      </c>
      <c r="H4695">
        <f t="array" ref="H4695">FREQUENCY(IF('Data Transformation'!$B$4:$B$8425=B4683,'Data Transformation'!$G$4:$G$8425),'Bin Analysis'!$B4695)</f>
        <v>20</v>
      </c>
      <c r="I4695">
        <f t="shared" si="586"/>
        <v>0</v>
      </c>
      <c r="J4695">
        <f t="shared" si="587"/>
        <v>0</v>
      </c>
      <c r="K4695">
        <f>J4695*Weighting!$W$15</f>
        <v>0</v>
      </c>
      <c r="M4695" s="14"/>
    </row>
    <row r="4696" spans="1:13" x14ac:dyDescent="0.25">
      <c r="A4696" s="32" t="str">
        <f>IF(Weighting!$P$16&gt;0,B4696,"")</f>
        <v/>
      </c>
      <c r="B4696">
        <f>Weighting!$C$16</f>
        <v>1.631</v>
      </c>
      <c r="C4696">
        <f>Weighting!$F$16</f>
        <v>0</v>
      </c>
      <c r="D4696" t="b">
        <f>IF(C4696=1,'Data Transformation'!$G$3+0.5*'Data Transformation'!$W$25,IF(C4697=1,D4697-'Data Transformation'!$W$25,FALSE))</f>
        <v>0</v>
      </c>
      <c r="E4696" t="str">
        <f t="array" ref="E4696">IF(ISLOGICAL(D4696),"",FREQUENCY(IF('Data Transformation'!$B$425:$B$8425='Bin Analysis'!$B4683,'Data Transformation'!$G$425:$G$8425),D4696))</f>
        <v/>
      </c>
      <c r="F4696" t="str">
        <f t="shared" si="585"/>
        <v/>
      </c>
      <c r="G4696">
        <f>Weighting!$H$16</f>
        <v>0</v>
      </c>
      <c r="H4696">
        <f t="array" ref="H4696">FREQUENCY(IF('Data Transformation'!$B$4:$B$8425=B4683,'Data Transformation'!$G$4:$G$8425),'Bin Analysis'!$B4696)</f>
        <v>20</v>
      </c>
      <c r="I4696">
        <f t="shared" si="586"/>
        <v>0</v>
      </c>
      <c r="J4696">
        <f t="shared" si="587"/>
        <v>0</v>
      </c>
      <c r="K4696">
        <f>J4696*Weighting!$W$16</f>
        <v>0</v>
      </c>
      <c r="M4696" s="14"/>
    </row>
    <row r="4697" spans="1:13" x14ac:dyDescent="0.25">
      <c r="A4697" s="32" t="str">
        <f>IF(Weighting!$P$17&gt;0,B4697,"")</f>
        <v/>
      </c>
      <c r="B4697">
        <f>Weighting!$C$17</f>
        <v>1.762</v>
      </c>
      <c r="C4697">
        <f>Weighting!$F$17</f>
        <v>0</v>
      </c>
      <c r="D4697" t="b">
        <f>IF(C4697=1,'Data Transformation'!$G$3+0.5*'Data Transformation'!$W$25,IF(C4698=1,D4698-'Data Transformation'!$W$25,FALSE))</f>
        <v>0</v>
      </c>
      <c r="E4697" t="str">
        <f t="array" ref="E4697">IF(ISLOGICAL(D4697),"",FREQUENCY(IF('Data Transformation'!$B$425:$B$8425='Bin Analysis'!$B4683,'Data Transformation'!$G$425:$G$8425),D4697))</f>
        <v/>
      </c>
      <c r="F4697" t="str">
        <f t="shared" si="585"/>
        <v/>
      </c>
      <c r="G4697">
        <f>Weighting!$H$17</f>
        <v>0</v>
      </c>
      <c r="H4697">
        <f t="array" ref="H4697">FREQUENCY(IF('Data Transformation'!$B$4:$B$8425=B4683,'Data Transformation'!$G$4:$G$8425),'Bin Analysis'!$B4697)</f>
        <v>20</v>
      </c>
      <c r="I4697">
        <f t="shared" si="586"/>
        <v>0</v>
      </c>
      <c r="J4697">
        <f t="shared" si="587"/>
        <v>0</v>
      </c>
      <c r="K4697">
        <f>J4697*Weighting!$W$17</f>
        <v>0</v>
      </c>
      <c r="M4697" s="14"/>
    </row>
    <row r="4698" spans="1:13" x14ac:dyDescent="0.25">
      <c r="A4698" s="32" t="str">
        <f>IF(Weighting!$P$18&gt;0,B4698,"")</f>
        <v/>
      </c>
      <c r="B4698">
        <f>Weighting!$C$18</f>
        <v>1.893</v>
      </c>
      <c r="C4698">
        <f>Weighting!$F$18</f>
        <v>0</v>
      </c>
      <c r="D4698" t="b">
        <f>IF(C4698=1,'Data Transformation'!$G$3+0.5*'Data Transformation'!$W$25,IF(C4699=1,D4699-'Data Transformation'!$W$25,FALSE))</f>
        <v>0</v>
      </c>
      <c r="E4698" t="str">
        <f t="array" ref="E4698">IF(ISLOGICAL(D4698),"",FREQUENCY(IF('Data Transformation'!$B$425:$B$8425='Bin Analysis'!$B4683,'Data Transformation'!$G$425:$G$8425),D4698))</f>
        <v/>
      </c>
      <c r="F4698" t="str">
        <f t="shared" si="585"/>
        <v/>
      </c>
      <c r="G4698">
        <f>Weighting!$H$18</f>
        <v>0</v>
      </c>
      <c r="H4698">
        <f t="array" ref="H4698">FREQUENCY(IF('Data Transformation'!$B$4:$B$8425=B4683,'Data Transformation'!$G$4:$G$8425),'Bin Analysis'!$B4698)</f>
        <v>20</v>
      </c>
      <c r="I4698">
        <f t="shared" si="586"/>
        <v>0</v>
      </c>
      <c r="J4698">
        <f t="shared" si="587"/>
        <v>0</v>
      </c>
      <c r="K4698">
        <f>J4698*Weighting!$W$18</f>
        <v>0</v>
      </c>
      <c r="M4698" s="14"/>
    </row>
    <row r="4699" spans="1:13" x14ac:dyDescent="0.25">
      <c r="A4699" s="32" t="str">
        <f>IF(Weighting!$P$19&gt;0,B4699,"")</f>
        <v/>
      </c>
      <c r="B4699">
        <f>Weighting!$C$19</f>
        <v>2.024</v>
      </c>
      <c r="C4699">
        <f>Weighting!$F$19</f>
        <v>0</v>
      </c>
      <c r="D4699" t="b">
        <f>IF(C4699=1,'Data Transformation'!$G$3+0.5*'Data Transformation'!$W$25,IF(C4700=1,D4700-'Data Transformation'!$W$25,FALSE))</f>
        <v>0</v>
      </c>
      <c r="E4699" t="str">
        <f t="array" ref="E4699">IF(ISLOGICAL(D4699),"",FREQUENCY(IF('Data Transformation'!$B$425:$B$8425='Bin Analysis'!$B4683,'Data Transformation'!$G$425:$G$8425),D4699))</f>
        <v/>
      </c>
      <c r="F4699" t="str">
        <f t="shared" si="585"/>
        <v/>
      </c>
      <c r="G4699">
        <f>Weighting!$H$19</f>
        <v>0</v>
      </c>
      <c r="H4699">
        <f t="array" ref="H4699">FREQUENCY(IF('Data Transformation'!$B$4:$B$8425=B4683,'Data Transformation'!$G$4:$G$8425),'Bin Analysis'!$B4699)</f>
        <v>20</v>
      </c>
      <c r="I4699">
        <f t="shared" si="586"/>
        <v>0</v>
      </c>
      <c r="J4699">
        <f t="shared" si="587"/>
        <v>0</v>
      </c>
      <c r="K4699">
        <f>J4699*Weighting!$W$19</f>
        <v>0</v>
      </c>
      <c r="M4699" s="14"/>
    </row>
    <row r="4700" spans="1:13" x14ac:dyDescent="0.25">
      <c r="A4700" s="32" t="str">
        <f>IF(Weighting!$P$20&gt;0,B4700,"")</f>
        <v/>
      </c>
      <c r="B4700">
        <f>Weighting!$C$20</f>
        <v>2.1550000000000002</v>
      </c>
      <c r="C4700">
        <f>Weighting!$F$20</f>
        <v>0</v>
      </c>
      <c r="D4700" t="b">
        <f>IF(C4700=1,'Data Transformation'!$G$3+0.5*'Data Transformation'!$W$25,IF(C4701=1,D4701-'Data Transformation'!$W$25,FALSE))</f>
        <v>0</v>
      </c>
      <c r="E4700" t="str">
        <f t="array" ref="E4700">IF(ISLOGICAL(D4700),"",FREQUENCY(IF('Data Transformation'!$B$425:$B$8425='Bin Analysis'!$B4683,'Data Transformation'!$G$425:$G$8425),D4700))</f>
        <v/>
      </c>
      <c r="F4700" t="str">
        <f t="shared" si="585"/>
        <v/>
      </c>
      <c r="G4700">
        <f>Weighting!$H$20</f>
        <v>0</v>
      </c>
      <c r="H4700">
        <f t="array" ref="H4700">FREQUENCY(IF('Data Transformation'!$B$4:$B$8425=B4683,'Data Transformation'!$G$4:$G$8425),'Bin Analysis'!$B4700)</f>
        <v>20</v>
      </c>
      <c r="I4700">
        <f t="shared" si="586"/>
        <v>0</v>
      </c>
      <c r="J4700">
        <f t="shared" si="587"/>
        <v>0</v>
      </c>
      <c r="K4700">
        <f>J4700*Weighting!$W$20</f>
        <v>0</v>
      </c>
      <c r="M4700" s="14"/>
    </row>
    <row r="4701" spans="1:13" x14ac:dyDescent="0.25">
      <c r="A4701" s="32" t="str">
        <f>IF(Weighting!$P$21&gt;0,B4701,"")</f>
        <v/>
      </c>
      <c r="B4701">
        <f>Weighting!$C$21</f>
        <v>2.2860000000000005</v>
      </c>
      <c r="C4701">
        <f>Weighting!$F$21</f>
        <v>0</v>
      </c>
      <c r="D4701" t="b">
        <f>IF(C4701=1,'Data Transformation'!$G$3+0.5*'Data Transformation'!$W$25,IF(C4702=1,D4702-'Data Transformation'!$W$25,FALSE))</f>
        <v>0</v>
      </c>
      <c r="E4701" t="str">
        <f t="array" ref="E4701">IF(ISLOGICAL(D4701),"",FREQUENCY(IF('Data Transformation'!$B$425:$B$8425='Bin Analysis'!$B4683,'Data Transformation'!$G$425:$G$8425),D4701))</f>
        <v/>
      </c>
      <c r="F4701" t="str">
        <f t="shared" si="585"/>
        <v/>
      </c>
      <c r="G4701">
        <f>Weighting!$H$21</f>
        <v>0</v>
      </c>
      <c r="H4701">
        <f t="array" ref="H4701">FREQUENCY(IF('Data Transformation'!$B$4:$B$8425=B4683,'Data Transformation'!$G$4:$G$8425),'Bin Analysis'!$B4701)</f>
        <v>20</v>
      </c>
      <c r="I4701">
        <f t="shared" si="586"/>
        <v>0</v>
      </c>
      <c r="J4701">
        <f t="shared" si="587"/>
        <v>0</v>
      </c>
      <c r="K4701">
        <f>J4701*Weighting!$W$21</f>
        <v>0</v>
      </c>
      <c r="M4701" s="14"/>
    </row>
    <row r="4702" spans="1:13" x14ac:dyDescent="0.25">
      <c r="A4702" s="32" t="str">
        <f>IF(Weighting!$P$22&gt;0,B4702,"")</f>
        <v/>
      </c>
      <c r="B4702">
        <f>Weighting!$C$22</f>
        <v>2.4170000000000007</v>
      </c>
      <c r="C4702">
        <f>Weighting!$F$22</f>
        <v>0</v>
      </c>
      <c r="D4702" t="b">
        <f>IF(C4702=1,'Data Transformation'!$G$3+0.5*'Data Transformation'!$W$25,IF(C4703=1,D4703-'Data Transformation'!$W$25,FALSE))</f>
        <v>0</v>
      </c>
      <c r="E4702" t="str">
        <f t="array" ref="E4702">IF(ISLOGICAL(D4702),"",FREQUENCY(IF('Data Transformation'!$B$425:$B$8425='Bin Analysis'!$B4683,'Data Transformation'!$G$425:$G$8425),D4702))</f>
        <v/>
      </c>
      <c r="F4702" t="str">
        <f t="shared" si="585"/>
        <v/>
      </c>
      <c r="G4702">
        <f>Weighting!$H$22</f>
        <v>0</v>
      </c>
      <c r="H4702">
        <f t="array" ref="H4702">FREQUENCY(IF('Data Transformation'!$B$4:$B$8425=B4683,'Data Transformation'!$G$4:$G$8425),'Bin Analysis'!$B4702)</f>
        <v>20</v>
      </c>
      <c r="I4702">
        <f t="shared" si="586"/>
        <v>0</v>
      </c>
      <c r="J4702">
        <f t="shared" si="587"/>
        <v>0</v>
      </c>
      <c r="K4702">
        <f>J4702*Weighting!$W$22</f>
        <v>0</v>
      </c>
      <c r="M4702" s="14"/>
    </row>
    <row r="4703" spans="1:13" x14ac:dyDescent="0.25">
      <c r="A4703" s="32" t="str">
        <f>IF(Weighting!$P$23&gt;0,B4703,"")</f>
        <v/>
      </c>
      <c r="B4703">
        <f>Weighting!$C$23</f>
        <v>2.5480000000000009</v>
      </c>
      <c r="C4703">
        <f>Weighting!$F$23</f>
        <v>0</v>
      </c>
      <c r="D4703" t="b">
        <f>IF(C4703=1,'Data Transformation'!$G$3+0.5*'Data Transformation'!$W$25,IF(C4704=1,D4704-'Data Transformation'!$W$25,FALSE))</f>
        <v>0</v>
      </c>
      <c r="E4703" t="str">
        <f t="array" ref="E4703">IF(ISLOGICAL(D4703),"",FREQUENCY(IF('Data Transformation'!$B$425:$B$8425='Bin Analysis'!$B4683,'Data Transformation'!$G$425:$G$8425),D4703))</f>
        <v/>
      </c>
      <c r="F4703" t="str">
        <f t="shared" si="585"/>
        <v/>
      </c>
      <c r="G4703">
        <f>Weighting!$H$23</f>
        <v>0</v>
      </c>
      <c r="H4703">
        <f t="array" ref="H4703">FREQUENCY(IF('Data Transformation'!$B$4:$B$8425=B4683,'Data Transformation'!$G$4:$G$8425),'Bin Analysis'!$B4703)</f>
        <v>20</v>
      </c>
      <c r="I4703">
        <f t="shared" si="586"/>
        <v>0</v>
      </c>
      <c r="J4703">
        <f t="shared" si="587"/>
        <v>0</v>
      </c>
      <c r="K4703">
        <f>J4703*Weighting!$W$23</f>
        <v>0</v>
      </c>
      <c r="M4703" s="14"/>
    </row>
    <row r="4704" spans="1:13" x14ac:dyDescent="0.25">
      <c r="A4704" s="32" t="str">
        <f>IF(Weighting!$P$24&gt;0,B4704,"")</f>
        <v/>
      </c>
      <c r="B4704">
        <f>Weighting!$C$24</f>
        <v>2.6790000000000012</v>
      </c>
      <c r="C4704">
        <f>Weighting!$F$24</f>
        <v>0</v>
      </c>
      <c r="D4704" t="b">
        <f>IF(C4704=1,'Data Transformation'!$G$3+0.5*'Data Transformation'!$W$25,IF(C4705=1,D4705-'Data Transformation'!$W$25,FALSE))</f>
        <v>0</v>
      </c>
      <c r="E4704" t="str">
        <f t="array" ref="E4704">IF(ISLOGICAL(D4704),"",FREQUENCY(IF('Data Transformation'!$B$425:$B$8425='Bin Analysis'!$B4683,'Data Transformation'!$G$425:$G$8425),D4704))</f>
        <v/>
      </c>
      <c r="F4704" t="str">
        <f t="shared" si="585"/>
        <v/>
      </c>
      <c r="G4704">
        <f>Weighting!$H$24</f>
        <v>0</v>
      </c>
      <c r="H4704">
        <f t="array" ref="H4704">FREQUENCY(IF('Data Transformation'!$B$4:$B$8425=B4683,'Data Transformation'!$G$4:$G$8425),'Bin Analysis'!$B4704)</f>
        <v>20</v>
      </c>
      <c r="I4704">
        <f t="shared" si="586"/>
        <v>0</v>
      </c>
      <c r="J4704">
        <f t="shared" si="587"/>
        <v>0</v>
      </c>
      <c r="K4704">
        <f>J4704*Weighting!$W$24</f>
        <v>0</v>
      </c>
      <c r="M4704" s="14"/>
    </row>
    <row r="4705" spans="1:25" x14ac:dyDescent="0.25">
      <c r="A4705" s="32" t="str">
        <f>IF(Weighting!$P$25&gt;0,B4705,"")</f>
        <v/>
      </c>
      <c r="B4705">
        <f>Weighting!$C$25</f>
        <v>2.8100000000000014</v>
      </c>
      <c r="C4705">
        <f>Weighting!$F$25</f>
        <v>0</v>
      </c>
      <c r="D4705" t="b">
        <f>IF(C4705=1,'Data Transformation'!$G$3+0.5*'Data Transformation'!$W$25,IF(C4706=1,D4706-'Data Transformation'!$W$25,FALSE))</f>
        <v>0</v>
      </c>
      <c r="E4705" t="str">
        <f t="array" ref="E4705">IF(ISLOGICAL(D4705),"",FREQUENCY(IF('Data Transformation'!$B$425:$B$8425='Bin Analysis'!$B4683,'Data Transformation'!$G$425:$G$8425),D4705))</f>
        <v/>
      </c>
      <c r="F4705" t="str">
        <f t="shared" si="585"/>
        <v/>
      </c>
      <c r="G4705">
        <f>Weighting!$H$25</f>
        <v>0</v>
      </c>
      <c r="H4705">
        <f t="array" ref="H4705">FREQUENCY(IF('Data Transformation'!$B$4:$B$8425=B4683,'Data Transformation'!$G$4:$G$8425),'Bin Analysis'!$B4705)</f>
        <v>20</v>
      </c>
      <c r="I4705">
        <f t="shared" si="586"/>
        <v>0</v>
      </c>
      <c r="J4705">
        <f t="shared" si="587"/>
        <v>0</v>
      </c>
      <c r="K4705">
        <f>J4705*Weighting!$W$25</f>
        <v>0</v>
      </c>
      <c r="M4705" s="14"/>
    </row>
    <row r="4706" spans="1:25" x14ac:dyDescent="0.25">
      <c r="O4706"/>
      <c r="P4706"/>
      <c r="Q4706"/>
      <c r="R4706"/>
    </row>
    <row r="4707" spans="1:25" ht="23.25" x14ac:dyDescent="0.35">
      <c r="A4707" s="21" t="s">
        <v>0</v>
      </c>
      <c r="B4707" s="21">
        <f>IFERROR(VLOOKUP(C4707,'Data Transformation'!$L$6:$M$426,2,FALSE),"")</f>
        <v>196</v>
      </c>
      <c r="C4707" s="21">
        <f>C4683+1</f>
        <v>196</v>
      </c>
      <c r="D4707" s="21"/>
      <c r="E4707" s="21"/>
      <c r="F4707" s="21"/>
      <c r="G4707" s="21"/>
      <c r="H4707" s="22"/>
      <c r="I4707" s="22"/>
      <c r="J4707" s="22"/>
      <c r="K4707" s="21"/>
      <c r="L4707" s="21">
        <f>B4707</f>
        <v>196</v>
      </c>
      <c r="M4707" s="23">
        <f>INDEX('Data Transformation'!$O$4:$O$424,MATCH($B4707,'Data Transformation'!$M$4:$M$424,0),MATCH($M$2,'Data Transformation'!$O$3,0))</f>
        <v>17</v>
      </c>
      <c r="N4707" s="27">
        <f>IF('Input and Summary Results'!$J$16="minimum",'Bin Analysis'!X4708/(M4707-1),'Bin Analysis'!Y4707/('Bin Analysis'!M4707-1))</f>
        <v>6.25E-2</v>
      </c>
      <c r="O4707" s="27">
        <f>IF(M4707=FALSE,NA(),(VLOOKUP(1,C4710:K4729,4,FALSE))/(M4707-1))</f>
        <v>0.1875</v>
      </c>
      <c r="P4707" s="27">
        <f>IF(M4707=FALSE,NA(),SUM(J4710:J4729)/Weighting!$S$5)</f>
        <v>0.8</v>
      </c>
      <c r="Q4707" s="27">
        <f>IF(M4707=FALSE,NA(),SUM(K4710:K4729)/Weighting!$S$6)</f>
        <v>0.73913043478260865</v>
      </c>
      <c r="R4707" s="27">
        <f>IF(M4707=FALSE,NA(),(VLOOKUP(1,G4710:K4729,3,FALSE))/(M4707-1))</f>
        <v>6.25E-2</v>
      </c>
      <c r="S4707" s="22" t="str">
        <f>IF(M4707=FALSE,NA(),IF(SUM(J4710:J4729)=2,"yes","no"))</f>
        <v>no</v>
      </c>
      <c r="X4707" s="2" cm="2">
        <f t="array" ref="X4707:X4708">FREQUENCY(IF('Data Transformation'!$B$425:$B$6424='Bin Analysis'!L4707,'Data Transformation'!$G$425:$G$6424),'Data Transformation'!$U$11)</f>
        <v>15</v>
      </c>
      <c r="Y4707" s="2" cm="2">
        <f t="array" ref="Y4707:Y4708">FREQUENCY(IF('Data Transformation'!$B$425:$B$6424='Bin Analysis'!L4707,'Data Transformation'!$G$425:$G$6424),'Data Transformation'!$U$12)</f>
        <v>12</v>
      </c>
    </row>
    <row r="4708" spans="1:25" x14ac:dyDescent="0.25">
      <c r="A4708" s="14" t="s">
        <v>66</v>
      </c>
      <c r="B4708" t="s">
        <v>47</v>
      </c>
      <c r="C4708" t="s">
        <v>5</v>
      </c>
      <c r="D4708" t="s">
        <v>99</v>
      </c>
      <c r="E4708" t="s">
        <v>100</v>
      </c>
      <c r="F4708" t="s">
        <v>101</v>
      </c>
      <c r="G4708" t="s">
        <v>69</v>
      </c>
      <c r="H4708" t="s">
        <v>31</v>
      </c>
      <c r="I4708" t="s">
        <v>32</v>
      </c>
      <c r="J4708" t="s">
        <v>46</v>
      </c>
      <c r="K4708" s="14" t="s">
        <v>45</v>
      </c>
      <c r="M4708" s="14"/>
      <c r="X4708" s="2">
        <v>1</v>
      </c>
      <c r="Y4708" s="2">
        <v>4</v>
      </c>
    </row>
    <row r="4709" spans="1:25" x14ac:dyDescent="0.25">
      <c r="A4709" s="32"/>
      <c r="D4709" t="b">
        <f>IF(C4709=1,'Data Transformation'!$G$3+0.5*'Data Transformation'!$W$25,IF(C4710=1,D4710-'Data Transformation'!$W$25,FALSE))</f>
        <v>0</v>
      </c>
      <c r="E4709" t="str">
        <f t="array" ref="E4709">IF(ISLOGICAL(D4709),"",FREQUENCY(IF('Data Transformation'!$B$425:$B$8425='Bin Analysis'!$B4707,'Data Transformation'!$G$425:$G$8425),D4709))</f>
        <v/>
      </c>
      <c r="F4709" t="str">
        <f>IF(ISLOGICAL(D4709),"",E4709-E4708)</f>
        <v/>
      </c>
      <c r="M4709" s="14"/>
    </row>
    <row r="4710" spans="1:25" x14ac:dyDescent="0.25">
      <c r="A4710" s="32">
        <f>IF(Weighting!$P$6&gt;0,B4710,"")</f>
        <v>0.32100000000000001</v>
      </c>
      <c r="B4710">
        <f>Weighting!$C$6</f>
        <v>0.32100000000000001</v>
      </c>
      <c r="C4710">
        <f>Weighting!$F$6</f>
        <v>0</v>
      </c>
      <c r="D4710" t="b">
        <f>IF(C4710=1,'Data Transformation'!$G$3+0.5*'Data Transformation'!$W$25,IF(C4711=1,D4711-'Data Transformation'!$W$25,FALSE))</f>
        <v>0</v>
      </c>
      <c r="E4710" t="str">
        <f t="array" ref="E4710">IF(ISLOGICAL(D4710),"",FREQUENCY(IF('Data Transformation'!$B$425:$B$8425='Bin Analysis'!$B4707,'Data Transformation'!$G$425:$G$8425),D4710))</f>
        <v/>
      </c>
      <c r="F4710" t="str">
        <f>IF(ISLOGICAL(D4710),"",E4710-E4709)</f>
        <v/>
      </c>
      <c r="G4710">
        <f>Weighting!$H$6</f>
        <v>1</v>
      </c>
      <c r="H4710">
        <f t="array" ref="H4710">FREQUENCY(IF('Data Transformation'!$B$4:$B$8425=B4707,'Data Transformation'!$G$4:$G$8425),'Bin Analysis'!$B4710)</f>
        <v>1</v>
      </c>
      <c r="I4710">
        <f>H4710-H4709</f>
        <v>1</v>
      </c>
      <c r="J4710">
        <f>IF(I4710=0,0,1)</f>
        <v>1</v>
      </c>
      <c r="K4710">
        <f>J4710*Weighting!$W$6</f>
        <v>1</v>
      </c>
      <c r="M4710" s="14"/>
    </row>
    <row r="4711" spans="1:25" x14ac:dyDescent="0.25">
      <c r="A4711" s="32">
        <f>IF(Weighting!$P$7&gt;0,B4711,"")</f>
        <v>0.45200000000000001</v>
      </c>
      <c r="B4711">
        <f>Weighting!$C$7</f>
        <v>0.45200000000000001</v>
      </c>
      <c r="C4711">
        <f>Weighting!$F$7</f>
        <v>0</v>
      </c>
      <c r="D4711" t="b">
        <f>IF(C4711=1,'Data Transformation'!$G$3+0.5*'Data Transformation'!$W$25,IF(C4712=1,D4712-'Data Transformation'!$W$25,FALSE))</f>
        <v>0</v>
      </c>
      <c r="E4711" t="str">
        <f t="array" ref="E4711">IF(ISLOGICAL(D4711),"",FREQUENCY(IF('Data Transformation'!$B$425:$B$8425='Bin Analysis'!$B4707,'Data Transformation'!$G$425:$G$8425),D4711))</f>
        <v/>
      </c>
      <c r="F4711" t="str">
        <f t="shared" ref="F4711:F4729" si="588">IF(ISLOGICAL(D4711),"",E4711-E4710)</f>
        <v/>
      </c>
      <c r="G4711">
        <f>Weighting!$H$7</f>
        <v>0</v>
      </c>
      <c r="H4711">
        <f t="array" ref="H4711">FREQUENCY(IF('Data Transformation'!$B$4:$B$8425=B4707,'Data Transformation'!$G$4:$G$8425),'Bin Analysis'!$B4711)</f>
        <v>4</v>
      </c>
      <c r="I4711">
        <f t="shared" ref="I4711:I4729" si="589">H4711-H4710</f>
        <v>3</v>
      </c>
      <c r="J4711">
        <f>IF(I4711=0,0,1)</f>
        <v>1</v>
      </c>
      <c r="K4711">
        <f>J4711*Weighting!$W$7</f>
        <v>2</v>
      </c>
      <c r="M4711" s="14"/>
    </row>
    <row r="4712" spans="1:25" x14ac:dyDescent="0.25">
      <c r="A4712" s="32">
        <f>IF(Weighting!$P$8&gt;0,B4712,"")</f>
        <v>0.58299999999999996</v>
      </c>
      <c r="B4712">
        <f>Weighting!$C$8</f>
        <v>0.58299999999999996</v>
      </c>
      <c r="C4712">
        <f>Weighting!$F$8</f>
        <v>0</v>
      </c>
      <c r="D4712" t="b">
        <f>IF(C4712=1,'Data Transformation'!$G$3+0.5*'Data Transformation'!$W$25,IF(C4713=1,D4713-'Data Transformation'!$W$25,FALSE))</f>
        <v>0</v>
      </c>
      <c r="E4712" t="str">
        <f t="array" ref="E4712">IF(ISLOGICAL(D4712),"",FREQUENCY(IF('Data Transformation'!$B$425:$B$8425='Bin Analysis'!$B4707,'Data Transformation'!$G$425:$G$8425),D4712))</f>
        <v/>
      </c>
      <c r="F4712" t="str">
        <f t="shared" si="588"/>
        <v/>
      </c>
      <c r="G4712">
        <f>Weighting!$H$8</f>
        <v>0</v>
      </c>
      <c r="H4712">
        <f t="array" ref="H4712">FREQUENCY(IF('Data Transformation'!$B$4:$B$8425=B4707,'Data Transformation'!$G$4:$G$8425),'Bin Analysis'!$B4712)</f>
        <v>5</v>
      </c>
      <c r="I4712">
        <f t="shared" si="589"/>
        <v>1</v>
      </c>
      <c r="J4712">
        <f t="shared" ref="J4712:J4729" si="590">IF(I4712=0,0,1)</f>
        <v>1</v>
      </c>
      <c r="K4712">
        <f>J4712*Weighting!$W$8</f>
        <v>3</v>
      </c>
      <c r="M4712" s="14"/>
    </row>
    <row r="4713" spans="1:25" x14ac:dyDescent="0.25">
      <c r="A4713" s="32">
        <f>IF(Weighting!$P$9&gt;0,B4713,"")</f>
        <v>0.71399999999999997</v>
      </c>
      <c r="B4713" s="50">
        <f>Weighting!$C$9</f>
        <v>0.71399999999999997</v>
      </c>
      <c r="C4713">
        <f>Weighting!$F$9</f>
        <v>0</v>
      </c>
      <c r="D4713" t="b">
        <f>IF(C4713=1,'Data Transformation'!$G$3+0.5*'Data Transformation'!$W$25,IF(C4714=1,D4714-'Data Transformation'!$W$25,FALSE))</f>
        <v>0</v>
      </c>
      <c r="E4713" t="str">
        <f t="array" ref="E4713">IF(ISLOGICAL(D4713),"",FREQUENCY(IF('Data Transformation'!$B$425:$B$8425='Bin Analysis'!$B4707,'Data Transformation'!$G$425:$G$8425),D4713))</f>
        <v/>
      </c>
      <c r="F4713" t="str">
        <f t="shared" si="588"/>
        <v/>
      </c>
      <c r="G4713">
        <f>Weighting!$H$9</f>
        <v>0</v>
      </c>
      <c r="H4713">
        <f t="array" ref="H4713">FREQUENCY(IF('Data Transformation'!$B$4:$B$8425=B4707,'Data Transformation'!$G$4:$G$8425),'Bin Analysis'!$B4713)</f>
        <v>8</v>
      </c>
      <c r="I4713">
        <f t="shared" si="589"/>
        <v>3</v>
      </c>
      <c r="J4713">
        <f t="shared" si="590"/>
        <v>1</v>
      </c>
      <c r="K4713">
        <f>J4713*Weighting!$W$9</f>
        <v>3</v>
      </c>
      <c r="M4713" s="14"/>
    </row>
    <row r="4714" spans="1:25" x14ac:dyDescent="0.25">
      <c r="A4714" s="32">
        <f>IF(Weighting!$P$10&gt;0,B4714,"")</f>
        <v>0.84499999999999997</v>
      </c>
      <c r="B4714">
        <f>Weighting!$C$10</f>
        <v>0.84499999999999997</v>
      </c>
      <c r="C4714">
        <f>Weighting!$F$10</f>
        <v>0</v>
      </c>
      <c r="D4714" t="b">
        <f>IF(C4714=1,'Data Transformation'!$G$3+0.5*'Data Transformation'!$W$25,IF(C4715=1,D4715-'Data Transformation'!$W$25,FALSE))</f>
        <v>0</v>
      </c>
      <c r="E4714" t="str">
        <f t="array" ref="E4714">IF(ISLOGICAL(D4714),"",FREQUENCY(IF('Data Transformation'!$B$425:$B$8425='Bin Analysis'!$B4707,'Data Transformation'!$G$425:$G$8425),D4714))</f>
        <v/>
      </c>
      <c r="F4714" t="str">
        <f t="shared" si="588"/>
        <v/>
      </c>
      <c r="G4714">
        <f>Weighting!$H$10</f>
        <v>0</v>
      </c>
      <c r="H4714">
        <f t="array" ref="H4714">FREQUENCY(IF('Data Transformation'!$B$4:$B$8425=B4707,'Data Transformation'!$G$4:$G$8425),'Bin Analysis'!$B4714)</f>
        <v>11</v>
      </c>
      <c r="I4714">
        <f t="shared" si="589"/>
        <v>3</v>
      </c>
      <c r="J4714">
        <f t="shared" si="590"/>
        <v>1</v>
      </c>
      <c r="K4714">
        <f>J4714*Weighting!$W$10</f>
        <v>3</v>
      </c>
      <c r="M4714" s="14"/>
    </row>
    <row r="4715" spans="1:25" x14ac:dyDescent="0.25">
      <c r="A4715" s="32">
        <f>IF(Weighting!$P$11&gt;0,B4715,"")</f>
        <v>0.97599999999999998</v>
      </c>
      <c r="B4715">
        <f>Weighting!$C$11</f>
        <v>0.97599999999999998</v>
      </c>
      <c r="C4715">
        <f>Weighting!$F$11</f>
        <v>0</v>
      </c>
      <c r="D4715">
        <f>IF(C4715=1,'Data Transformation'!$G$3+0.5*'Data Transformation'!$W$25,IF(C4716=1,D4716-'Data Transformation'!$W$25,FALSE))</f>
        <v>0.86899999999999999</v>
      </c>
      <c r="E4715">
        <f t="array" ref="E4715">IF(ISLOGICAL(D4715),"",FREQUENCY(IF('Data Transformation'!$B$425:$B$8425='Bin Analysis'!$B4707,'Data Transformation'!$G$425:$G$8425),D4715))</f>
        <v>12</v>
      </c>
      <c r="F4715" t="e">
        <f t="shared" si="588"/>
        <v>#VALUE!</v>
      </c>
      <c r="G4715">
        <f>Weighting!$H$11</f>
        <v>0</v>
      </c>
      <c r="H4715">
        <f t="array" ref="H4715">FREQUENCY(IF('Data Transformation'!$B$4:$B$8425=B4707,'Data Transformation'!$G$4:$G$8425),'Bin Analysis'!$B4715)</f>
        <v>15</v>
      </c>
      <c r="I4715">
        <f t="shared" si="589"/>
        <v>4</v>
      </c>
      <c r="J4715">
        <f t="shared" si="590"/>
        <v>1</v>
      </c>
      <c r="K4715">
        <f>J4715*Weighting!$W$11</f>
        <v>2</v>
      </c>
      <c r="M4715" s="14"/>
    </row>
    <row r="4716" spans="1:25" x14ac:dyDescent="0.25">
      <c r="A4716" s="32">
        <f>IF(Weighting!$P$12&gt;0,B4716,"")</f>
        <v>1.107</v>
      </c>
      <c r="B4716">
        <f>Weighting!$C$12</f>
        <v>1.107</v>
      </c>
      <c r="C4716">
        <f>Weighting!$F$12</f>
        <v>1</v>
      </c>
      <c r="D4716">
        <f>IF(C4716=1,'Data Transformation'!$G$3+0.5*'Data Transformation'!$W$25,IF(C4717=1,D4717-'Data Transformation'!$W$25,FALSE))</f>
        <v>1.131</v>
      </c>
      <c r="E4716">
        <f t="array" ref="E4716">IF(ISLOGICAL(D4716),"",FREQUENCY(IF('Data Transformation'!$B$425:$B$8425='Bin Analysis'!$B4707,'Data Transformation'!$G$425:$G$8425),D4716))</f>
        <v>15</v>
      </c>
      <c r="F4716">
        <f t="shared" si="588"/>
        <v>3</v>
      </c>
      <c r="G4716">
        <f>Weighting!$H$12</f>
        <v>0</v>
      </c>
      <c r="H4716">
        <f t="array" ref="H4716">FREQUENCY(IF('Data Transformation'!$B$4:$B$8425=B4707,'Data Transformation'!$G$4:$G$8425),'Bin Analysis'!$B4716)</f>
        <v>16</v>
      </c>
      <c r="I4716">
        <f t="shared" si="589"/>
        <v>1</v>
      </c>
      <c r="J4716">
        <f t="shared" si="590"/>
        <v>1</v>
      </c>
      <c r="K4716">
        <f>J4716*Weighting!$W$12</f>
        <v>1</v>
      </c>
      <c r="M4716" s="14"/>
    </row>
    <row r="4717" spans="1:25" x14ac:dyDescent="0.25">
      <c r="A4717" s="32">
        <f>IF(Weighting!$P$13&gt;0,B4717,"")</f>
        <v>1.238</v>
      </c>
      <c r="B4717">
        <f>Weighting!$C$13</f>
        <v>1.238</v>
      </c>
      <c r="C4717">
        <f>Weighting!$F$13</f>
        <v>0</v>
      </c>
      <c r="D4717" t="b">
        <f>IF(C4717=1,'Data Transformation'!$G$3+0.5*'Data Transformation'!$W$25,IF(C4718=1,D4718-'Data Transformation'!$W$25,FALSE))</f>
        <v>0</v>
      </c>
      <c r="E4717" t="str">
        <f t="array" ref="E4717">IF(ISLOGICAL(D4717),"",FREQUENCY(IF('Data Transformation'!$B$425:$B$8425='Bin Analysis'!$B4707,'Data Transformation'!$G$425:$G$8425),D4717))</f>
        <v/>
      </c>
      <c r="F4717" t="str">
        <f t="shared" si="588"/>
        <v/>
      </c>
      <c r="G4717">
        <f>Weighting!$H$13</f>
        <v>0</v>
      </c>
      <c r="H4717">
        <f t="array" ref="H4717">FREQUENCY(IF('Data Transformation'!$B$4:$B$8425=B4707,'Data Transformation'!$G$4:$G$8425),'Bin Analysis'!$B4717)</f>
        <v>17</v>
      </c>
      <c r="I4717">
        <f t="shared" si="589"/>
        <v>1</v>
      </c>
      <c r="J4717">
        <f t="shared" si="590"/>
        <v>1</v>
      </c>
      <c r="K4717">
        <f>J4717*Weighting!$W$13</f>
        <v>2</v>
      </c>
      <c r="M4717" s="14"/>
    </row>
    <row r="4718" spans="1:25" x14ac:dyDescent="0.25">
      <c r="A4718" s="32">
        <f>IF(Weighting!$P$14&gt;0,B4718,"")</f>
        <v>1.369</v>
      </c>
      <c r="B4718">
        <f>Weighting!$C$14</f>
        <v>1.369</v>
      </c>
      <c r="C4718">
        <f>Weighting!$F$14</f>
        <v>0</v>
      </c>
      <c r="D4718" t="b">
        <f>IF(C4718=1,'Data Transformation'!$G$3+0.5*'Data Transformation'!$W$25,IF(C4719=1,D4719-'Data Transformation'!$W$25,FALSE))</f>
        <v>0</v>
      </c>
      <c r="E4718" t="str">
        <f t="array" ref="E4718">IF(ISLOGICAL(D4718),"",FREQUENCY(IF('Data Transformation'!$B$425:$B$8425='Bin Analysis'!$B4707,'Data Transformation'!$G$425:$G$8425),D4718))</f>
        <v/>
      </c>
      <c r="F4718" t="str">
        <f t="shared" si="588"/>
        <v/>
      </c>
      <c r="G4718">
        <f>Weighting!$H$14</f>
        <v>0</v>
      </c>
      <c r="H4718">
        <f t="array" ref="H4718">FREQUENCY(IF('Data Transformation'!$B$4:$B$8425=B4707,'Data Transformation'!$G$4:$G$8425),'Bin Analysis'!$B4718)</f>
        <v>17</v>
      </c>
      <c r="I4718">
        <f t="shared" si="589"/>
        <v>0</v>
      </c>
      <c r="J4718">
        <f t="shared" si="590"/>
        <v>0</v>
      </c>
      <c r="K4718">
        <f>J4718*Weighting!$W$14</f>
        <v>0</v>
      </c>
      <c r="M4718" s="14"/>
    </row>
    <row r="4719" spans="1:25" x14ac:dyDescent="0.25">
      <c r="A4719" s="32">
        <f>IF(Weighting!$P$15&gt;0,B4719,"")</f>
        <v>1.5000009999999999</v>
      </c>
      <c r="B4719">
        <f>Weighting!$C$15</f>
        <v>1.5000009999999999</v>
      </c>
      <c r="C4719">
        <f>Weighting!$F$15</f>
        <v>0</v>
      </c>
      <c r="D4719" t="b">
        <f>IF(C4719=1,'Data Transformation'!$G$3+0.5*'Data Transformation'!$W$25,IF(C4720=1,D4720-'Data Transformation'!$W$25,FALSE))</f>
        <v>0</v>
      </c>
      <c r="E4719" t="str">
        <f t="array" ref="E4719">IF(ISLOGICAL(D4719),"",FREQUENCY(IF('Data Transformation'!$B$425:$B$8425='Bin Analysis'!$B4707,'Data Transformation'!$G$425:$G$8425),D4719))</f>
        <v/>
      </c>
      <c r="F4719" t="str">
        <f t="shared" si="588"/>
        <v/>
      </c>
      <c r="G4719">
        <f>Weighting!$H$15</f>
        <v>0</v>
      </c>
      <c r="H4719">
        <f t="array" ref="H4719">FREQUENCY(IF('Data Transformation'!$B$4:$B$8425=B4707,'Data Transformation'!$G$4:$G$8425),'Bin Analysis'!$B4719)</f>
        <v>17</v>
      </c>
      <c r="I4719">
        <f t="shared" si="589"/>
        <v>0</v>
      </c>
      <c r="J4719">
        <f t="shared" si="590"/>
        <v>0</v>
      </c>
      <c r="K4719">
        <f>J4719*Weighting!$W$15</f>
        <v>0</v>
      </c>
      <c r="M4719" s="14"/>
    </row>
    <row r="4720" spans="1:25" x14ac:dyDescent="0.25">
      <c r="A4720" s="32" t="str">
        <f>IF(Weighting!$P$16&gt;0,B4720,"")</f>
        <v/>
      </c>
      <c r="B4720">
        <f>Weighting!$C$16</f>
        <v>1.631</v>
      </c>
      <c r="C4720">
        <f>Weighting!$F$16</f>
        <v>0</v>
      </c>
      <c r="D4720" t="b">
        <f>IF(C4720=1,'Data Transformation'!$G$3+0.5*'Data Transformation'!$W$25,IF(C4721=1,D4721-'Data Transformation'!$W$25,FALSE))</f>
        <v>0</v>
      </c>
      <c r="E4720" t="str">
        <f t="array" ref="E4720">IF(ISLOGICAL(D4720),"",FREQUENCY(IF('Data Transformation'!$B$425:$B$8425='Bin Analysis'!$B4707,'Data Transformation'!$G$425:$G$8425),D4720))</f>
        <v/>
      </c>
      <c r="F4720" t="str">
        <f t="shared" si="588"/>
        <v/>
      </c>
      <c r="G4720">
        <f>Weighting!$H$16</f>
        <v>0</v>
      </c>
      <c r="H4720">
        <f t="array" ref="H4720">FREQUENCY(IF('Data Transformation'!$B$4:$B$8425=B4707,'Data Transformation'!$G$4:$G$8425),'Bin Analysis'!$B4720)</f>
        <v>17</v>
      </c>
      <c r="I4720">
        <f t="shared" si="589"/>
        <v>0</v>
      </c>
      <c r="J4720">
        <f t="shared" si="590"/>
        <v>0</v>
      </c>
      <c r="K4720">
        <f>J4720*Weighting!$W$16</f>
        <v>0</v>
      </c>
      <c r="M4720" s="14"/>
    </row>
    <row r="4721" spans="1:25" x14ac:dyDescent="0.25">
      <c r="A4721" s="32" t="str">
        <f>IF(Weighting!$P$17&gt;0,B4721,"")</f>
        <v/>
      </c>
      <c r="B4721">
        <f>Weighting!$C$17</f>
        <v>1.762</v>
      </c>
      <c r="C4721">
        <f>Weighting!$F$17</f>
        <v>0</v>
      </c>
      <c r="D4721" t="b">
        <f>IF(C4721=1,'Data Transformation'!$G$3+0.5*'Data Transformation'!$W$25,IF(C4722=1,D4722-'Data Transformation'!$W$25,FALSE))</f>
        <v>0</v>
      </c>
      <c r="E4721" t="str">
        <f t="array" ref="E4721">IF(ISLOGICAL(D4721),"",FREQUENCY(IF('Data Transformation'!$B$425:$B$8425='Bin Analysis'!$B4707,'Data Transformation'!$G$425:$G$8425),D4721))</f>
        <v/>
      </c>
      <c r="F4721" t="str">
        <f t="shared" si="588"/>
        <v/>
      </c>
      <c r="G4721">
        <f>Weighting!$H$17</f>
        <v>0</v>
      </c>
      <c r="H4721">
        <f t="array" ref="H4721">FREQUENCY(IF('Data Transformation'!$B$4:$B$8425=B4707,'Data Transformation'!$G$4:$G$8425),'Bin Analysis'!$B4721)</f>
        <v>17</v>
      </c>
      <c r="I4721">
        <f t="shared" si="589"/>
        <v>0</v>
      </c>
      <c r="J4721">
        <f t="shared" si="590"/>
        <v>0</v>
      </c>
      <c r="K4721">
        <f>J4721*Weighting!$W$17</f>
        <v>0</v>
      </c>
      <c r="M4721" s="14"/>
    </row>
    <row r="4722" spans="1:25" x14ac:dyDescent="0.25">
      <c r="A4722" s="32" t="str">
        <f>IF(Weighting!$P$18&gt;0,B4722,"")</f>
        <v/>
      </c>
      <c r="B4722">
        <f>Weighting!$C$18</f>
        <v>1.893</v>
      </c>
      <c r="C4722">
        <f>Weighting!$F$18</f>
        <v>0</v>
      </c>
      <c r="D4722" t="b">
        <f>IF(C4722=1,'Data Transformation'!$G$3+0.5*'Data Transformation'!$W$25,IF(C4723=1,D4723-'Data Transformation'!$W$25,FALSE))</f>
        <v>0</v>
      </c>
      <c r="E4722" t="str">
        <f t="array" ref="E4722">IF(ISLOGICAL(D4722),"",FREQUENCY(IF('Data Transformation'!$B$425:$B$8425='Bin Analysis'!$B4707,'Data Transformation'!$G$425:$G$8425),D4722))</f>
        <v/>
      </c>
      <c r="F4722" t="str">
        <f t="shared" si="588"/>
        <v/>
      </c>
      <c r="G4722">
        <f>Weighting!$H$18</f>
        <v>0</v>
      </c>
      <c r="H4722">
        <f t="array" ref="H4722">FREQUENCY(IF('Data Transformation'!$B$4:$B$8425=B4707,'Data Transformation'!$G$4:$G$8425),'Bin Analysis'!$B4722)</f>
        <v>17</v>
      </c>
      <c r="I4722">
        <f t="shared" si="589"/>
        <v>0</v>
      </c>
      <c r="J4722">
        <f t="shared" si="590"/>
        <v>0</v>
      </c>
      <c r="K4722">
        <f>J4722*Weighting!$W$18</f>
        <v>0</v>
      </c>
      <c r="M4722" s="14"/>
    </row>
    <row r="4723" spans="1:25" x14ac:dyDescent="0.25">
      <c r="A4723" s="32" t="str">
        <f>IF(Weighting!$P$19&gt;0,B4723,"")</f>
        <v/>
      </c>
      <c r="B4723">
        <f>Weighting!$C$19</f>
        <v>2.024</v>
      </c>
      <c r="C4723">
        <f>Weighting!$F$19</f>
        <v>0</v>
      </c>
      <c r="D4723" t="b">
        <f>IF(C4723=1,'Data Transformation'!$G$3+0.5*'Data Transformation'!$W$25,IF(C4724=1,D4724-'Data Transformation'!$W$25,FALSE))</f>
        <v>0</v>
      </c>
      <c r="E4723" t="str">
        <f t="array" ref="E4723">IF(ISLOGICAL(D4723),"",FREQUENCY(IF('Data Transformation'!$B$425:$B$8425='Bin Analysis'!$B4707,'Data Transformation'!$G$425:$G$8425),D4723))</f>
        <v/>
      </c>
      <c r="F4723" t="str">
        <f t="shared" si="588"/>
        <v/>
      </c>
      <c r="G4723">
        <f>Weighting!$H$19</f>
        <v>0</v>
      </c>
      <c r="H4723">
        <f t="array" ref="H4723">FREQUENCY(IF('Data Transformation'!$B$4:$B$8425=B4707,'Data Transformation'!$G$4:$G$8425),'Bin Analysis'!$B4723)</f>
        <v>17</v>
      </c>
      <c r="I4723">
        <f t="shared" si="589"/>
        <v>0</v>
      </c>
      <c r="J4723">
        <f t="shared" si="590"/>
        <v>0</v>
      </c>
      <c r="K4723">
        <f>J4723*Weighting!$W$19</f>
        <v>0</v>
      </c>
      <c r="M4723" s="14"/>
    </row>
    <row r="4724" spans="1:25" x14ac:dyDescent="0.25">
      <c r="A4724" s="32" t="str">
        <f>IF(Weighting!$P$20&gt;0,B4724,"")</f>
        <v/>
      </c>
      <c r="B4724">
        <f>Weighting!$C$20</f>
        <v>2.1550000000000002</v>
      </c>
      <c r="C4724">
        <f>Weighting!$F$20</f>
        <v>0</v>
      </c>
      <c r="D4724" t="b">
        <f>IF(C4724=1,'Data Transformation'!$G$3+0.5*'Data Transformation'!$W$25,IF(C4725=1,D4725-'Data Transformation'!$W$25,FALSE))</f>
        <v>0</v>
      </c>
      <c r="E4724" t="str">
        <f t="array" ref="E4724">IF(ISLOGICAL(D4724),"",FREQUENCY(IF('Data Transformation'!$B$425:$B$8425='Bin Analysis'!$B4707,'Data Transformation'!$G$425:$G$8425),D4724))</f>
        <v/>
      </c>
      <c r="F4724" t="str">
        <f t="shared" si="588"/>
        <v/>
      </c>
      <c r="G4724">
        <f>Weighting!$H$20</f>
        <v>0</v>
      </c>
      <c r="H4724">
        <f t="array" ref="H4724">FREQUENCY(IF('Data Transformation'!$B$4:$B$8425=B4707,'Data Transformation'!$G$4:$G$8425),'Bin Analysis'!$B4724)</f>
        <v>17</v>
      </c>
      <c r="I4724">
        <f t="shared" si="589"/>
        <v>0</v>
      </c>
      <c r="J4724">
        <f t="shared" si="590"/>
        <v>0</v>
      </c>
      <c r="K4724">
        <f>J4724*Weighting!$W$20</f>
        <v>0</v>
      </c>
      <c r="M4724" s="14"/>
    </row>
    <row r="4725" spans="1:25" x14ac:dyDescent="0.25">
      <c r="A4725" s="32" t="str">
        <f>IF(Weighting!$P$21&gt;0,B4725,"")</f>
        <v/>
      </c>
      <c r="B4725">
        <f>Weighting!$C$21</f>
        <v>2.2860000000000005</v>
      </c>
      <c r="C4725">
        <f>Weighting!$F$21</f>
        <v>0</v>
      </c>
      <c r="D4725" t="b">
        <f>IF(C4725=1,'Data Transformation'!$G$3+0.5*'Data Transformation'!$W$25,IF(C4726=1,D4726-'Data Transformation'!$W$25,FALSE))</f>
        <v>0</v>
      </c>
      <c r="E4725" t="str">
        <f t="array" ref="E4725">IF(ISLOGICAL(D4725),"",FREQUENCY(IF('Data Transformation'!$B$425:$B$8425='Bin Analysis'!$B4707,'Data Transformation'!$G$425:$G$8425),D4725))</f>
        <v/>
      </c>
      <c r="F4725" t="str">
        <f t="shared" si="588"/>
        <v/>
      </c>
      <c r="G4725">
        <f>Weighting!$H$21</f>
        <v>0</v>
      </c>
      <c r="H4725">
        <f t="array" ref="H4725">FREQUENCY(IF('Data Transformation'!$B$4:$B$8425=B4707,'Data Transformation'!$G$4:$G$8425),'Bin Analysis'!$B4725)</f>
        <v>17</v>
      </c>
      <c r="I4725">
        <f t="shared" si="589"/>
        <v>0</v>
      </c>
      <c r="J4725">
        <f t="shared" si="590"/>
        <v>0</v>
      </c>
      <c r="K4725">
        <f>J4725*Weighting!$W$21</f>
        <v>0</v>
      </c>
      <c r="M4725" s="14"/>
    </row>
    <row r="4726" spans="1:25" x14ac:dyDescent="0.25">
      <c r="A4726" s="32" t="str">
        <f>IF(Weighting!$P$22&gt;0,B4726,"")</f>
        <v/>
      </c>
      <c r="B4726">
        <f>Weighting!$C$22</f>
        <v>2.4170000000000007</v>
      </c>
      <c r="C4726">
        <f>Weighting!$F$22</f>
        <v>0</v>
      </c>
      <c r="D4726" t="b">
        <f>IF(C4726=1,'Data Transformation'!$G$3+0.5*'Data Transformation'!$W$25,IF(C4727=1,D4727-'Data Transformation'!$W$25,FALSE))</f>
        <v>0</v>
      </c>
      <c r="E4726" t="str">
        <f t="array" ref="E4726">IF(ISLOGICAL(D4726),"",FREQUENCY(IF('Data Transformation'!$B$425:$B$8425='Bin Analysis'!$B4707,'Data Transformation'!$G$425:$G$8425),D4726))</f>
        <v/>
      </c>
      <c r="F4726" t="str">
        <f t="shared" si="588"/>
        <v/>
      </c>
      <c r="G4726">
        <f>Weighting!$H$22</f>
        <v>0</v>
      </c>
      <c r="H4726">
        <f t="array" ref="H4726">FREQUENCY(IF('Data Transformation'!$B$4:$B$8425=B4707,'Data Transformation'!$G$4:$G$8425),'Bin Analysis'!$B4726)</f>
        <v>17</v>
      </c>
      <c r="I4726">
        <f t="shared" si="589"/>
        <v>0</v>
      </c>
      <c r="J4726">
        <f t="shared" si="590"/>
        <v>0</v>
      </c>
      <c r="K4726">
        <f>J4726*Weighting!$W$22</f>
        <v>0</v>
      </c>
      <c r="M4726" s="14"/>
    </row>
    <row r="4727" spans="1:25" x14ac:dyDescent="0.25">
      <c r="A4727" s="32" t="str">
        <f>IF(Weighting!$P$23&gt;0,B4727,"")</f>
        <v/>
      </c>
      <c r="B4727">
        <f>Weighting!$C$23</f>
        <v>2.5480000000000009</v>
      </c>
      <c r="C4727">
        <f>Weighting!$F$23</f>
        <v>0</v>
      </c>
      <c r="D4727" t="b">
        <f>IF(C4727=1,'Data Transformation'!$G$3+0.5*'Data Transformation'!$W$25,IF(C4728=1,D4728-'Data Transformation'!$W$25,FALSE))</f>
        <v>0</v>
      </c>
      <c r="E4727" t="str">
        <f t="array" ref="E4727">IF(ISLOGICAL(D4727),"",FREQUENCY(IF('Data Transformation'!$B$425:$B$8425='Bin Analysis'!$B4707,'Data Transformation'!$G$425:$G$8425),D4727))</f>
        <v/>
      </c>
      <c r="F4727" t="str">
        <f t="shared" si="588"/>
        <v/>
      </c>
      <c r="G4727">
        <f>Weighting!$H$23</f>
        <v>0</v>
      </c>
      <c r="H4727">
        <f t="array" ref="H4727">FREQUENCY(IF('Data Transformation'!$B$4:$B$8425=B4707,'Data Transformation'!$G$4:$G$8425),'Bin Analysis'!$B4727)</f>
        <v>17</v>
      </c>
      <c r="I4727">
        <f t="shared" si="589"/>
        <v>0</v>
      </c>
      <c r="J4727">
        <f t="shared" si="590"/>
        <v>0</v>
      </c>
      <c r="K4727">
        <f>J4727*Weighting!$W$23</f>
        <v>0</v>
      </c>
      <c r="M4727" s="14"/>
    </row>
    <row r="4728" spans="1:25" x14ac:dyDescent="0.25">
      <c r="A4728" s="32" t="str">
        <f>IF(Weighting!$P$24&gt;0,B4728,"")</f>
        <v/>
      </c>
      <c r="B4728">
        <f>Weighting!$C$24</f>
        <v>2.6790000000000012</v>
      </c>
      <c r="C4728">
        <f>Weighting!$F$24</f>
        <v>0</v>
      </c>
      <c r="D4728" t="b">
        <f>IF(C4728=1,'Data Transformation'!$G$3+0.5*'Data Transformation'!$W$25,IF(C4729=1,D4729-'Data Transformation'!$W$25,FALSE))</f>
        <v>0</v>
      </c>
      <c r="E4728" t="str">
        <f t="array" ref="E4728">IF(ISLOGICAL(D4728),"",FREQUENCY(IF('Data Transformation'!$B$425:$B$8425='Bin Analysis'!$B4707,'Data Transformation'!$G$425:$G$8425),D4728))</f>
        <v/>
      </c>
      <c r="F4728" t="str">
        <f t="shared" si="588"/>
        <v/>
      </c>
      <c r="G4728">
        <f>Weighting!$H$24</f>
        <v>0</v>
      </c>
      <c r="H4728">
        <f t="array" ref="H4728">FREQUENCY(IF('Data Transformation'!$B$4:$B$8425=B4707,'Data Transformation'!$G$4:$G$8425),'Bin Analysis'!$B4728)</f>
        <v>17</v>
      </c>
      <c r="I4728">
        <f t="shared" si="589"/>
        <v>0</v>
      </c>
      <c r="J4728">
        <f t="shared" si="590"/>
        <v>0</v>
      </c>
      <c r="K4728">
        <f>J4728*Weighting!$W$24</f>
        <v>0</v>
      </c>
      <c r="M4728" s="14"/>
    </row>
    <row r="4729" spans="1:25" x14ac:dyDescent="0.25">
      <c r="A4729" s="32" t="str">
        <f>IF(Weighting!$P$25&gt;0,B4729,"")</f>
        <v/>
      </c>
      <c r="B4729">
        <f>Weighting!$C$25</f>
        <v>2.8100000000000014</v>
      </c>
      <c r="C4729">
        <f>Weighting!$F$25</f>
        <v>0</v>
      </c>
      <c r="D4729" t="b">
        <f>IF(C4729=1,'Data Transformation'!$G$3+0.5*'Data Transformation'!$W$25,IF(C4730=1,D4730-'Data Transformation'!$W$25,FALSE))</f>
        <v>0</v>
      </c>
      <c r="E4729" t="str">
        <f t="array" ref="E4729">IF(ISLOGICAL(D4729),"",FREQUENCY(IF('Data Transformation'!$B$425:$B$8425='Bin Analysis'!$B4707,'Data Transformation'!$G$425:$G$8425),D4729))</f>
        <v/>
      </c>
      <c r="F4729" t="str">
        <f t="shared" si="588"/>
        <v/>
      </c>
      <c r="G4729">
        <f>Weighting!$H$25</f>
        <v>0</v>
      </c>
      <c r="H4729">
        <f t="array" ref="H4729">FREQUENCY(IF('Data Transformation'!$B$4:$B$8425=B4707,'Data Transformation'!$G$4:$G$8425),'Bin Analysis'!$B4729)</f>
        <v>17</v>
      </c>
      <c r="I4729">
        <f t="shared" si="589"/>
        <v>0</v>
      </c>
      <c r="J4729">
        <f t="shared" si="590"/>
        <v>0</v>
      </c>
      <c r="K4729">
        <f>J4729*Weighting!$W$25</f>
        <v>0</v>
      </c>
      <c r="M4729" s="14"/>
    </row>
    <row r="4730" spans="1:25" x14ac:dyDescent="0.25">
      <c r="O4730"/>
      <c r="P4730"/>
      <c r="Q4730"/>
      <c r="R4730"/>
    </row>
    <row r="4731" spans="1:25" ht="23.25" x14ac:dyDescent="0.35">
      <c r="A4731" s="21" t="s">
        <v>0</v>
      </c>
      <c r="B4731" s="21">
        <f>IFERROR(VLOOKUP(C4731,'Data Transformation'!$L$6:$M$426,2,FALSE),"")</f>
        <v>197</v>
      </c>
      <c r="C4731" s="21">
        <f>C4707+1</f>
        <v>197</v>
      </c>
      <c r="D4731" s="21"/>
      <c r="E4731" s="21"/>
      <c r="F4731" s="21"/>
      <c r="G4731" s="21"/>
      <c r="H4731" s="22"/>
      <c r="I4731" s="22"/>
      <c r="J4731" s="22"/>
      <c r="K4731" s="21"/>
      <c r="L4731" s="21">
        <f>B4731</f>
        <v>197</v>
      </c>
      <c r="M4731" s="23">
        <f>INDEX('Data Transformation'!$O$4:$O$424,MATCH($B4731,'Data Transformation'!$M$4:$M$424,0),MATCH($M$2,'Data Transformation'!$O$3,0))</f>
        <v>20</v>
      </c>
      <c r="N4731" s="27">
        <f>IF('Input and Summary Results'!$J$16="minimum",'Bin Analysis'!X4732/(M4731-1),'Bin Analysis'!Y4731/('Bin Analysis'!M4731-1))</f>
        <v>0</v>
      </c>
      <c r="O4731" s="27">
        <f>IF(M4731=FALSE,NA(),(VLOOKUP(1,C4734:K4753,4,FALSE))/(M4731-1))</f>
        <v>0.73684210526315785</v>
      </c>
      <c r="P4731" s="27">
        <f>IF(M4731=FALSE,NA(),SUM(J4734:J4753)/Weighting!$S$5)</f>
        <v>0.6</v>
      </c>
      <c r="Q4731" s="27">
        <f>IF(M4731=FALSE,NA(),SUM(K4734:K4753)/Weighting!$S$6)</f>
        <v>0.52173913043478259</v>
      </c>
      <c r="R4731" s="27">
        <f>IF(M4731=FALSE,NA(),(VLOOKUP(1,G4734:K4753,3,FALSE))/(M4731-1))</f>
        <v>0.10526315789473684</v>
      </c>
      <c r="S4731" s="22" t="str">
        <f>IF(M4731=FALSE,NA(),IF(SUM(J4734:J4753)=2,"yes","no"))</f>
        <v>no</v>
      </c>
      <c r="X4731" s="2" cm="2">
        <f t="array" ref="X4731:X4732">FREQUENCY(IF('Data Transformation'!$B$425:$B$6424='Bin Analysis'!L4731,'Data Transformation'!$G$425:$G$6424),'Data Transformation'!$U$11)</f>
        <v>19</v>
      </c>
      <c r="Y4731" s="2" cm="2">
        <f t="array" ref="Y4731:Y4732">FREQUENCY(IF('Data Transformation'!$B$425:$B$6424='Bin Analysis'!L4731,'Data Transformation'!$G$425:$G$6424),'Data Transformation'!$U$12)</f>
        <v>5</v>
      </c>
    </row>
    <row r="4732" spans="1:25" x14ac:dyDescent="0.25">
      <c r="A4732" s="14" t="s">
        <v>66</v>
      </c>
      <c r="B4732" t="s">
        <v>47</v>
      </c>
      <c r="C4732" t="s">
        <v>5</v>
      </c>
      <c r="D4732" t="s">
        <v>99</v>
      </c>
      <c r="E4732" t="s">
        <v>100</v>
      </c>
      <c r="F4732" t="s">
        <v>101</v>
      </c>
      <c r="G4732" t="s">
        <v>69</v>
      </c>
      <c r="H4732" t="s">
        <v>31</v>
      </c>
      <c r="I4732" t="s">
        <v>32</v>
      </c>
      <c r="J4732" t="s">
        <v>46</v>
      </c>
      <c r="K4732" s="14" t="s">
        <v>45</v>
      </c>
      <c r="M4732" s="14"/>
      <c r="X4732" s="2">
        <v>0</v>
      </c>
      <c r="Y4732" s="2">
        <v>14</v>
      </c>
    </row>
    <row r="4733" spans="1:25" x14ac:dyDescent="0.25">
      <c r="A4733" s="32"/>
      <c r="D4733" t="b">
        <f>IF(C4733=1,'Data Transformation'!$G$3+0.5*'Data Transformation'!$W$25,IF(C4734=1,D4734-'Data Transformation'!$W$25,FALSE))</f>
        <v>0</v>
      </c>
      <c r="E4733" t="str">
        <f t="array" ref="E4733">IF(ISLOGICAL(D4733),"",FREQUENCY(IF('Data Transformation'!$B$425:$B$8425='Bin Analysis'!$B4731,'Data Transformation'!$G$425:$G$8425),D4733))</f>
        <v/>
      </c>
      <c r="F4733" t="str">
        <f>IF(ISLOGICAL(D4733),"",E4733-E4732)</f>
        <v/>
      </c>
      <c r="M4733" s="14"/>
    </row>
    <row r="4734" spans="1:25" x14ac:dyDescent="0.25">
      <c r="A4734" s="32">
        <f>IF(Weighting!$P$6&gt;0,B4734,"")</f>
        <v>0.32100000000000001</v>
      </c>
      <c r="B4734">
        <f>Weighting!$C$6</f>
        <v>0.32100000000000001</v>
      </c>
      <c r="C4734">
        <f>Weighting!$F$6</f>
        <v>0</v>
      </c>
      <c r="D4734" t="b">
        <f>IF(C4734=1,'Data Transformation'!$G$3+0.5*'Data Transformation'!$W$25,IF(C4735=1,D4735-'Data Transformation'!$W$25,FALSE))</f>
        <v>0</v>
      </c>
      <c r="E4734" t="str">
        <f t="array" ref="E4734">IF(ISLOGICAL(D4734),"",FREQUENCY(IF('Data Transformation'!$B$425:$B$8425='Bin Analysis'!$B4731,'Data Transformation'!$G$425:$G$8425),D4734))</f>
        <v/>
      </c>
      <c r="F4734" t="str">
        <f>IF(ISLOGICAL(D4734),"",E4734-E4733)</f>
        <v/>
      </c>
      <c r="G4734">
        <f>Weighting!$H$6</f>
        <v>1</v>
      </c>
      <c r="H4734">
        <f t="array" ref="H4734">FREQUENCY(IF('Data Transformation'!$B$4:$B$8425=B4731,'Data Transformation'!$G$4:$G$8425),'Bin Analysis'!$B4734)</f>
        <v>2</v>
      </c>
      <c r="I4734">
        <f>H4734-H4733</f>
        <v>2</v>
      </c>
      <c r="J4734">
        <f>IF(I4734=0,0,1)</f>
        <v>1</v>
      </c>
      <c r="K4734">
        <f>J4734*Weighting!$W$6</f>
        <v>1</v>
      </c>
      <c r="M4734" s="14"/>
    </row>
    <row r="4735" spans="1:25" x14ac:dyDescent="0.25">
      <c r="A4735" s="32">
        <f>IF(Weighting!$P$7&gt;0,B4735,"")</f>
        <v>0.45200000000000001</v>
      </c>
      <c r="B4735">
        <f>Weighting!$C$7</f>
        <v>0.45200000000000001</v>
      </c>
      <c r="C4735">
        <f>Weighting!$F$7</f>
        <v>0</v>
      </c>
      <c r="D4735" t="b">
        <f>IF(C4735=1,'Data Transformation'!$G$3+0.5*'Data Transformation'!$W$25,IF(C4736=1,D4736-'Data Transformation'!$W$25,FALSE))</f>
        <v>0</v>
      </c>
      <c r="E4735" t="str">
        <f t="array" ref="E4735">IF(ISLOGICAL(D4735),"",FREQUENCY(IF('Data Transformation'!$B$425:$B$8425='Bin Analysis'!$B4731,'Data Transformation'!$G$425:$G$8425),D4735))</f>
        <v/>
      </c>
      <c r="F4735" t="str">
        <f t="shared" ref="F4735:F4753" si="591">IF(ISLOGICAL(D4735),"",E4735-E4734)</f>
        <v/>
      </c>
      <c r="G4735">
        <f>Weighting!$H$7</f>
        <v>0</v>
      </c>
      <c r="H4735">
        <f t="array" ref="H4735">FREQUENCY(IF('Data Transformation'!$B$4:$B$8425=B4731,'Data Transformation'!$G$4:$G$8425),'Bin Analysis'!$B4735)</f>
        <v>2</v>
      </c>
      <c r="I4735">
        <f t="shared" ref="I4735:I4753" si="592">H4735-H4734</f>
        <v>0</v>
      </c>
      <c r="J4735">
        <f>IF(I4735=0,0,1)</f>
        <v>0</v>
      </c>
      <c r="K4735">
        <f>J4735*Weighting!$W$7</f>
        <v>0</v>
      </c>
      <c r="M4735" s="14"/>
    </row>
    <row r="4736" spans="1:25" x14ac:dyDescent="0.25">
      <c r="A4736" s="32">
        <f>IF(Weighting!$P$8&gt;0,B4736,"")</f>
        <v>0.58299999999999996</v>
      </c>
      <c r="B4736">
        <f>Weighting!$C$8</f>
        <v>0.58299999999999996</v>
      </c>
      <c r="C4736">
        <f>Weighting!$F$8</f>
        <v>0</v>
      </c>
      <c r="D4736" t="b">
        <f>IF(C4736=1,'Data Transformation'!$G$3+0.5*'Data Transformation'!$W$25,IF(C4737=1,D4737-'Data Transformation'!$W$25,FALSE))</f>
        <v>0</v>
      </c>
      <c r="E4736" t="str">
        <f t="array" ref="E4736">IF(ISLOGICAL(D4736),"",FREQUENCY(IF('Data Transformation'!$B$425:$B$8425='Bin Analysis'!$B4731,'Data Transformation'!$G$425:$G$8425),D4736))</f>
        <v/>
      </c>
      <c r="F4736" t="str">
        <f t="shared" si="591"/>
        <v/>
      </c>
      <c r="G4736">
        <f>Weighting!$H$8</f>
        <v>0</v>
      </c>
      <c r="H4736">
        <f t="array" ref="H4736">FREQUENCY(IF('Data Transformation'!$B$4:$B$8425=B4731,'Data Transformation'!$G$4:$G$8425),'Bin Analysis'!$B4736)</f>
        <v>3</v>
      </c>
      <c r="I4736">
        <f t="shared" si="592"/>
        <v>1</v>
      </c>
      <c r="J4736">
        <f t="shared" ref="J4736:J4753" si="593">IF(I4736=0,0,1)</f>
        <v>1</v>
      </c>
      <c r="K4736">
        <f>J4736*Weighting!$W$8</f>
        <v>3</v>
      </c>
      <c r="M4736" s="14"/>
    </row>
    <row r="4737" spans="1:13" x14ac:dyDescent="0.25">
      <c r="A4737" s="32">
        <f>IF(Weighting!$P$9&gt;0,B4737,"")</f>
        <v>0.71399999999999997</v>
      </c>
      <c r="B4737" s="50">
        <f>Weighting!$C$9</f>
        <v>0.71399999999999997</v>
      </c>
      <c r="C4737">
        <f>Weighting!$F$9</f>
        <v>0</v>
      </c>
      <c r="D4737" t="b">
        <f>IF(C4737=1,'Data Transformation'!$G$3+0.5*'Data Transformation'!$W$25,IF(C4738=1,D4738-'Data Transformation'!$W$25,FALSE))</f>
        <v>0</v>
      </c>
      <c r="E4737" t="str">
        <f t="array" ref="E4737">IF(ISLOGICAL(D4737),"",FREQUENCY(IF('Data Transformation'!$B$425:$B$8425='Bin Analysis'!$B4731,'Data Transformation'!$G$425:$G$8425),D4737))</f>
        <v/>
      </c>
      <c r="F4737" t="str">
        <f t="shared" si="591"/>
        <v/>
      </c>
      <c r="G4737">
        <f>Weighting!$H$9</f>
        <v>0</v>
      </c>
      <c r="H4737">
        <f t="array" ref="H4737">FREQUENCY(IF('Data Transformation'!$B$4:$B$8425=B4731,'Data Transformation'!$G$4:$G$8425),'Bin Analysis'!$B4737)</f>
        <v>3</v>
      </c>
      <c r="I4737">
        <f t="shared" si="592"/>
        <v>0</v>
      </c>
      <c r="J4737">
        <f t="shared" si="593"/>
        <v>0</v>
      </c>
      <c r="K4737">
        <f>J4737*Weighting!$W$9</f>
        <v>0</v>
      </c>
      <c r="M4737" s="14"/>
    </row>
    <row r="4738" spans="1:13" x14ac:dyDescent="0.25">
      <c r="A4738" s="32">
        <f>IF(Weighting!$P$10&gt;0,B4738,"")</f>
        <v>0.84499999999999997</v>
      </c>
      <c r="B4738">
        <f>Weighting!$C$10</f>
        <v>0.84499999999999997</v>
      </c>
      <c r="C4738">
        <f>Weighting!$F$10</f>
        <v>0</v>
      </c>
      <c r="D4738" t="b">
        <f>IF(C4738=1,'Data Transformation'!$G$3+0.5*'Data Transformation'!$W$25,IF(C4739=1,D4739-'Data Transformation'!$W$25,FALSE))</f>
        <v>0</v>
      </c>
      <c r="E4738" t="str">
        <f t="array" ref="E4738">IF(ISLOGICAL(D4738),"",FREQUENCY(IF('Data Transformation'!$B$425:$B$8425='Bin Analysis'!$B4731,'Data Transformation'!$G$425:$G$8425),D4738))</f>
        <v/>
      </c>
      <c r="F4738" t="str">
        <f t="shared" si="591"/>
        <v/>
      </c>
      <c r="G4738">
        <f>Weighting!$H$10</f>
        <v>0</v>
      </c>
      <c r="H4738">
        <f t="array" ref="H4738">FREQUENCY(IF('Data Transformation'!$B$4:$B$8425=B4731,'Data Transformation'!$G$4:$G$8425),'Bin Analysis'!$B4738)</f>
        <v>5</v>
      </c>
      <c r="I4738">
        <f t="shared" si="592"/>
        <v>2</v>
      </c>
      <c r="J4738">
        <f t="shared" si="593"/>
        <v>1</v>
      </c>
      <c r="K4738">
        <f>J4738*Weighting!$W$10</f>
        <v>3</v>
      </c>
      <c r="M4738" s="14"/>
    </row>
    <row r="4739" spans="1:13" x14ac:dyDescent="0.25">
      <c r="A4739" s="32">
        <f>IF(Weighting!$P$11&gt;0,B4739,"")</f>
        <v>0.97599999999999998</v>
      </c>
      <c r="B4739">
        <f>Weighting!$C$11</f>
        <v>0.97599999999999998</v>
      </c>
      <c r="C4739">
        <f>Weighting!$F$11</f>
        <v>0</v>
      </c>
      <c r="D4739">
        <f>IF(C4739=1,'Data Transformation'!$G$3+0.5*'Data Transformation'!$W$25,IF(C4740=1,D4740-'Data Transformation'!$W$25,FALSE))</f>
        <v>0.86899999999999999</v>
      </c>
      <c r="E4739">
        <f t="array" ref="E4739">IF(ISLOGICAL(D4739),"",FREQUENCY(IF('Data Transformation'!$B$425:$B$8425='Bin Analysis'!$B4731,'Data Transformation'!$G$425:$G$8425),D4739))</f>
        <v>5</v>
      </c>
      <c r="F4739" t="e">
        <f t="shared" si="591"/>
        <v>#VALUE!</v>
      </c>
      <c r="G4739">
        <f>Weighting!$H$11</f>
        <v>0</v>
      </c>
      <c r="H4739">
        <f t="array" ref="H4739">FREQUENCY(IF('Data Transformation'!$B$4:$B$8425=B4731,'Data Transformation'!$G$4:$G$8425),'Bin Analysis'!$B4739)</f>
        <v>7</v>
      </c>
      <c r="I4739">
        <f t="shared" si="592"/>
        <v>2</v>
      </c>
      <c r="J4739">
        <f t="shared" si="593"/>
        <v>1</v>
      </c>
      <c r="K4739">
        <f>J4739*Weighting!$W$11</f>
        <v>2</v>
      </c>
      <c r="M4739" s="14"/>
    </row>
    <row r="4740" spans="1:13" x14ac:dyDescent="0.25">
      <c r="A4740" s="32">
        <f>IF(Weighting!$P$12&gt;0,B4740,"")</f>
        <v>1.107</v>
      </c>
      <c r="B4740">
        <f>Weighting!$C$12</f>
        <v>1.107</v>
      </c>
      <c r="C4740">
        <f>Weighting!$F$12</f>
        <v>1</v>
      </c>
      <c r="D4740">
        <f>IF(C4740=1,'Data Transformation'!$G$3+0.5*'Data Transformation'!$W$25,IF(C4741=1,D4741-'Data Transformation'!$W$25,FALSE))</f>
        <v>1.131</v>
      </c>
      <c r="E4740">
        <f t="array" ref="E4740">IF(ISLOGICAL(D4740),"",FREQUENCY(IF('Data Transformation'!$B$425:$B$8425='Bin Analysis'!$B4731,'Data Transformation'!$G$425:$G$8425),D4740))</f>
        <v>19</v>
      </c>
      <c r="F4740">
        <f t="shared" si="591"/>
        <v>14</v>
      </c>
      <c r="G4740">
        <f>Weighting!$H$12</f>
        <v>0</v>
      </c>
      <c r="H4740">
        <f t="array" ref="H4740">FREQUENCY(IF('Data Transformation'!$B$4:$B$8425=B4731,'Data Transformation'!$G$4:$G$8425),'Bin Analysis'!$B4740)</f>
        <v>19</v>
      </c>
      <c r="I4740">
        <f t="shared" si="592"/>
        <v>12</v>
      </c>
      <c r="J4740">
        <f t="shared" si="593"/>
        <v>1</v>
      </c>
      <c r="K4740">
        <f>J4740*Weighting!$W$12</f>
        <v>1</v>
      </c>
      <c r="M4740" s="14"/>
    </row>
    <row r="4741" spans="1:13" x14ac:dyDescent="0.25">
      <c r="A4741" s="32">
        <f>IF(Weighting!$P$13&gt;0,B4741,"")</f>
        <v>1.238</v>
      </c>
      <c r="B4741">
        <f>Weighting!$C$13</f>
        <v>1.238</v>
      </c>
      <c r="C4741">
        <f>Weighting!$F$13</f>
        <v>0</v>
      </c>
      <c r="D4741" t="b">
        <f>IF(C4741=1,'Data Transformation'!$G$3+0.5*'Data Transformation'!$W$25,IF(C4742=1,D4742-'Data Transformation'!$W$25,FALSE))</f>
        <v>0</v>
      </c>
      <c r="E4741" t="str">
        <f t="array" ref="E4741">IF(ISLOGICAL(D4741),"",FREQUENCY(IF('Data Transformation'!$B$425:$B$8425='Bin Analysis'!$B4731,'Data Transformation'!$G$425:$G$8425),D4741))</f>
        <v/>
      </c>
      <c r="F4741" t="str">
        <f t="shared" si="591"/>
        <v/>
      </c>
      <c r="G4741">
        <f>Weighting!$H$13</f>
        <v>0</v>
      </c>
      <c r="H4741">
        <f t="array" ref="H4741">FREQUENCY(IF('Data Transformation'!$B$4:$B$8425=B4731,'Data Transformation'!$G$4:$G$8425),'Bin Analysis'!$B4741)</f>
        <v>20</v>
      </c>
      <c r="I4741">
        <f t="shared" si="592"/>
        <v>1</v>
      </c>
      <c r="J4741">
        <f t="shared" si="593"/>
        <v>1</v>
      </c>
      <c r="K4741">
        <f>J4741*Weighting!$W$13</f>
        <v>2</v>
      </c>
      <c r="M4741" s="14"/>
    </row>
    <row r="4742" spans="1:13" x14ac:dyDescent="0.25">
      <c r="A4742" s="32">
        <f>IF(Weighting!$P$14&gt;0,B4742,"")</f>
        <v>1.369</v>
      </c>
      <c r="B4742">
        <f>Weighting!$C$14</f>
        <v>1.369</v>
      </c>
      <c r="C4742">
        <f>Weighting!$F$14</f>
        <v>0</v>
      </c>
      <c r="D4742" t="b">
        <f>IF(C4742=1,'Data Transformation'!$G$3+0.5*'Data Transformation'!$W$25,IF(C4743=1,D4743-'Data Transformation'!$W$25,FALSE))</f>
        <v>0</v>
      </c>
      <c r="E4742" t="str">
        <f t="array" ref="E4742">IF(ISLOGICAL(D4742),"",FREQUENCY(IF('Data Transformation'!$B$425:$B$8425='Bin Analysis'!$B4731,'Data Transformation'!$G$425:$G$8425),D4742))</f>
        <v/>
      </c>
      <c r="F4742" t="str">
        <f t="shared" si="591"/>
        <v/>
      </c>
      <c r="G4742">
        <f>Weighting!$H$14</f>
        <v>0</v>
      </c>
      <c r="H4742">
        <f t="array" ref="H4742">FREQUENCY(IF('Data Transformation'!$B$4:$B$8425=B4731,'Data Transformation'!$G$4:$G$8425),'Bin Analysis'!$B4742)</f>
        <v>20</v>
      </c>
      <c r="I4742">
        <f t="shared" si="592"/>
        <v>0</v>
      </c>
      <c r="J4742">
        <f t="shared" si="593"/>
        <v>0</v>
      </c>
      <c r="K4742">
        <f>J4742*Weighting!$W$14</f>
        <v>0</v>
      </c>
      <c r="M4742" s="14"/>
    </row>
    <row r="4743" spans="1:13" x14ac:dyDescent="0.25">
      <c r="A4743" s="32">
        <f>IF(Weighting!$P$15&gt;0,B4743,"")</f>
        <v>1.5000009999999999</v>
      </c>
      <c r="B4743">
        <f>Weighting!$C$15</f>
        <v>1.5000009999999999</v>
      </c>
      <c r="C4743">
        <f>Weighting!$F$15</f>
        <v>0</v>
      </c>
      <c r="D4743" t="b">
        <f>IF(C4743=1,'Data Transformation'!$G$3+0.5*'Data Transformation'!$W$25,IF(C4744=1,D4744-'Data Transformation'!$W$25,FALSE))</f>
        <v>0</v>
      </c>
      <c r="E4743" t="str">
        <f t="array" ref="E4743">IF(ISLOGICAL(D4743),"",FREQUENCY(IF('Data Transformation'!$B$425:$B$8425='Bin Analysis'!$B4731,'Data Transformation'!$G$425:$G$8425),D4743))</f>
        <v/>
      </c>
      <c r="F4743" t="str">
        <f t="shared" si="591"/>
        <v/>
      </c>
      <c r="G4743">
        <f>Weighting!$H$15</f>
        <v>0</v>
      </c>
      <c r="H4743">
        <f t="array" ref="H4743">FREQUENCY(IF('Data Transformation'!$B$4:$B$8425=B4731,'Data Transformation'!$G$4:$G$8425),'Bin Analysis'!$B4743)</f>
        <v>20</v>
      </c>
      <c r="I4743">
        <f t="shared" si="592"/>
        <v>0</v>
      </c>
      <c r="J4743">
        <f t="shared" si="593"/>
        <v>0</v>
      </c>
      <c r="K4743">
        <f>J4743*Weighting!$W$15</f>
        <v>0</v>
      </c>
      <c r="M4743" s="14"/>
    </row>
    <row r="4744" spans="1:13" x14ac:dyDescent="0.25">
      <c r="A4744" s="32" t="str">
        <f>IF(Weighting!$P$16&gt;0,B4744,"")</f>
        <v/>
      </c>
      <c r="B4744">
        <f>Weighting!$C$16</f>
        <v>1.631</v>
      </c>
      <c r="C4744">
        <f>Weighting!$F$16</f>
        <v>0</v>
      </c>
      <c r="D4744" t="b">
        <f>IF(C4744=1,'Data Transformation'!$G$3+0.5*'Data Transformation'!$W$25,IF(C4745=1,D4745-'Data Transformation'!$W$25,FALSE))</f>
        <v>0</v>
      </c>
      <c r="E4744" t="str">
        <f t="array" ref="E4744">IF(ISLOGICAL(D4744),"",FREQUENCY(IF('Data Transformation'!$B$425:$B$8425='Bin Analysis'!$B4731,'Data Transformation'!$G$425:$G$8425),D4744))</f>
        <v/>
      </c>
      <c r="F4744" t="str">
        <f t="shared" si="591"/>
        <v/>
      </c>
      <c r="G4744">
        <f>Weighting!$H$16</f>
        <v>0</v>
      </c>
      <c r="H4744">
        <f t="array" ref="H4744">FREQUENCY(IF('Data Transformation'!$B$4:$B$8425=B4731,'Data Transformation'!$G$4:$G$8425),'Bin Analysis'!$B4744)</f>
        <v>20</v>
      </c>
      <c r="I4744">
        <f t="shared" si="592"/>
        <v>0</v>
      </c>
      <c r="J4744">
        <f t="shared" si="593"/>
        <v>0</v>
      </c>
      <c r="K4744">
        <f>J4744*Weighting!$W$16</f>
        <v>0</v>
      </c>
      <c r="M4744" s="14"/>
    </row>
    <row r="4745" spans="1:13" x14ac:dyDescent="0.25">
      <c r="A4745" s="32" t="str">
        <f>IF(Weighting!$P$17&gt;0,B4745,"")</f>
        <v/>
      </c>
      <c r="B4745">
        <f>Weighting!$C$17</f>
        <v>1.762</v>
      </c>
      <c r="C4745">
        <f>Weighting!$F$17</f>
        <v>0</v>
      </c>
      <c r="D4745" t="b">
        <f>IF(C4745=1,'Data Transformation'!$G$3+0.5*'Data Transformation'!$W$25,IF(C4746=1,D4746-'Data Transformation'!$W$25,FALSE))</f>
        <v>0</v>
      </c>
      <c r="E4745" t="str">
        <f t="array" ref="E4745">IF(ISLOGICAL(D4745),"",FREQUENCY(IF('Data Transformation'!$B$425:$B$8425='Bin Analysis'!$B4731,'Data Transformation'!$G$425:$G$8425),D4745))</f>
        <v/>
      </c>
      <c r="F4745" t="str">
        <f t="shared" si="591"/>
        <v/>
      </c>
      <c r="G4745">
        <f>Weighting!$H$17</f>
        <v>0</v>
      </c>
      <c r="H4745">
        <f t="array" ref="H4745">FREQUENCY(IF('Data Transformation'!$B$4:$B$8425=B4731,'Data Transformation'!$G$4:$G$8425),'Bin Analysis'!$B4745)</f>
        <v>20</v>
      </c>
      <c r="I4745">
        <f t="shared" si="592"/>
        <v>0</v>
      </c>
      <c r="J4745">
        <f t="shared" si="593"/>
        <v>0</v>
      </c>
      <c r="K4745">
        <f>J4745*Weighting!$W$17</f>
        <v>0</v>
      </c>
      <c r="M4745" s="14"/>
    </row>
    <row r="4746" spans="1:13" x14ac:dyDescent="0.25">
      <c r="A4746" s="32" t="str">
        <f>IF(Weighting!$P$18&gt;0,B4746,"")</f>
        <v/>
      </c>
      <c r="B4746">
        <f>Weighting!$C$18</f>
        <v>1.893</v>
      </c>
      <c r="C4746">
        <f>Weighting!$F$18</f>
        <v>0</v>
      </c>
      <c r="D4746" t="b">
        <f>IF(C4746=1,'Data Transformation'!$G$3+0.5*'Data Transformation'!$W$25,IF(C4747=1,D4747-'Data Transformation'!$W$25,FALSE))</f>
        <v>0</v>
      </c>
      <c r="E4746" t="str">
        <f t="array" ref="E4746">IF(ISLOGICAL(D4746),"",FREQUENCY(IF('Data Transformation'!$B$425:$B$8425='Bin Analysis'!$B4731,'Data Transformation'!$G$425:$G$8425),D4746))</f>
        <v/>
      </c>
      <c r="F4746" t="str">
        <f t="shared" si="591"/>
        <v/>
      </c>
      <c r="G4746">
        <f>Weighting!$H$18</f>
        <v>0</v>
      </c>
      <c r="H4746">
        <f t="array" ref="H4746">FREQUENCY(IF('Data Transformation'!$B$4:$B$8425=B4731,'Data Transformation'!$G$4:$G$8425),'Bin Analysis'!$B4746)</f>
        <v>20</v>
      </c>
      <c r="I4746">
        <f t="shared" si="592"/>
        <v>0</v>
      </c>
      <c r="J4746">
        <f t="shared" si="593"/>
        <v>0</v>
      </c>
      <c r="K4746">
        <f>J4746*Weighting!$W$18</f>
        <v>0</v>
      </c>
      <c r="M4746" s="14"/>
    </row>
    <row r="4747" spans="1:13" x14ac:dyDescent="0.25">
      <c r="A4747" s="32" t="str">
        <f>IF(Weighting!$P$19&gt;0,B4747,"")</f>
        <v/>
      </c>
      <c r="B4747">
        <f>Weighting!$C$19</f>
        <v>2.024</v>
      </c>
      <c r="C4747">
        <f>Weighting!$F$19</f>
        <v>0</v>
      </c>
      <c r="D4747" t="b">
        <f>IF(C4747=1,'Data Transformation'!$G$3+0.5*'Data Transformation'!$W$25,IF(C4748=1,D4748-'Data Transformation'!$W$25,FALSE))</f>
        <v>0</v>
      </c>
      <c r="E4747" t="str">
        <f t="array" ref="E4747">IF(ISLOGICAL(D4747),"",FREQUENCY(IF('Data Transformation'!$B$425:$B$8425='Bin Analysis'!$B4731,'Data Transformation'!$G$425:$G$8425),D4747))</f>
        <v/>
      </c>
      <c r="F4747" t="str">
        <f t="shared" si="591"/>
        <v/>
      </c>
      <c r="G4747">
        <f>Weighting!$H$19</f>
        <v>0</v>
      </c>
      <c r="H4747">
        <f t="array" ref="H4747">FREQUENCY(IF('Data Transformation'!$B$4:$B$8425=B4731,'Data Transformation'!$G$4:$G$8425),'Bin Analysis'!$B4747)</f>
        <v>20</v>
      </c>
      <c r="I4747">
        <f t="shared" si="592"/>
        <v>0</v>
      </c>
      <c r="J4747">
        <f t="shared" si="593"/>
        <v>0</v>
      </c>
      <c r="K4747">
        <f>J4747*Weighting!$W$19</f>
        <v>0</v>
      </c>
      <c r="M4747" s="14"/>
    </row>
    <row r="4748" spans="1:13" x14ac:dyDescent="0.25">
      <c r="A4748" s="32" t="str">
        <f>IF(Weighting!$P$20&gt;0,B4748,"")</f>
        <v/>
      </c>
      <c r="B4748">
        <f>Weighting!$C$20</f>
        <v>2.1550000000000002</v>
      </c>
      <c r="C4748">
        <f>Weighting!$F$20</f>
        <v>0</v>
      </c>
      <c r="D4748" t="b">
        <f>IF(C4748=1,'Data Transformation'!$G$3+0.5*'Data Transformation'!$W$25,IF(C4749=1,D4749-'Data Transformation'!$W$25,FALSE))</f>
        <v>0</v>
      </c>
      <c r="E4748" t="str">
        <f t="array" ref="E4748">IF(ISLOGICAL(D4748),"",FREQUENCY(IF('Data Transformation'!$B$425:$B$8425='Bin Analysis'!$B4731,'Data Transformation'!$G$425:$G$8425),D4748))</f>
        <v/>
      </c>
      <c r="F4748" t="str">
        <f t="shared" si="591"/>
        <v/>
      </c>
      <c r="G4748">
        <f>Weighting!$H$20</f>
        <v>0</v>
      </c>
      <c r="H4748">
        <f t="array" ref="H4748">FREQUENCY(IF('Data Transformation'!$B$4:$B$8425=B4731,'Data Transformation'!$G$4:$G$8425),'Bin Analysis'!$B4748)</f>
        <v>20</v>
      </c>
      <c r="I4748">
        <f t="shared" si="592"/>
        <v>0</v>
      </c>
      <c r="J4748">
        <f t="shared" si="593"/>
        <v>0</v>
      </c>
      <c r="K4748">
        <f>J4748*Weighting!$W$20</f>
        <v>0</v>
      </c>
      <c r="M4748" s="14"/>
    </row>
    <row r="4749" spans="1:13" x14ac:dyDescent="0.25">
      <c r="A4749" s="32" t="str">
        <f>IF(Weighting!$P$21&gt;0,B4749,"")</f>
        <v/>
      </c>
      <c r="B4749">
        <f>Weighting!$C$21</f>
        <v>2.2860000000000005</v>
      </c>
      <c r="C4749">
        <f>Weighting!$F$21</f>
        <v>0</v>
      </c>
      <c r="D4749" t="b">
        <f>IF(C4749=1,'Data Transformation'!$G$3+0.5*'Data Transformation'!$W$25,IF(C4750=1,D4750-'Data Transformation'!$W$25,FALSE))</f>
        <v>0</v>
      </c>
      <c r="E4749" t="str">
        <f t="array" ref="E4749">IF(ISLOGICAL(D4749),"",FREQUENCY(IF('Data Transformation'!$B$425:$B$8425='Bin Analysis'!$B4731,'Data Transformation'!$G$425:$G$8425),D4749))</f>
        <v/>
      </c>
      <c r="F4749" t="str">
        <f t="shared" si="591"/>
        <v/>
      </c>
      <c r="G4749">
        <f>Weighting!$H$21</f>
        <v>0</v>
      </c>
      <c r="H4749">
        <f t="array" ref="H4749">FREQUENCY(IF('Data Transformation'!$B$4:$B$8425=B4731,'Data Transformation'!$G$4:$G$8425),'Bin Analysis'!$B4749)</f>
        <v>20</v>
      </c>
      <c r="I4749">
        <f t="shared" si="592"/>
        <v>0</v>
      </c>
      <c r="J4749">
        <f t="shared" si="593"/>
        <v>0</v>
      </c>
      <c r="K4749">
        <f>J4749*Weighting!$W$21</f>
        <v>0</v>
      </c>
      <c r="M4749" s="14"/>
    </row>
    <row r="4750" spans="1:13" x14ac:dyDescent="0.25">
      <c r="A4750" s="32" t="str">
        <f>IF(Weighting!$P$22&gt;0,B4750,"")</f>
        <v/>
      </c>
      <c r="B4750">
        <f>Weighting!$C$22</f>
        <v>2.4170000000000007</v>
      </c>
      <c r="C4750">
        <f>Weighting!$F$22</f>
        <v>0</v>
      </c>
      <c r="D4750" t="b">
        <f>IF(C4750=1,'Data Transformation'!$G$3+0.5*'Data Transformation'!$W$25,IF(C4751=1,D4751-'Data Transformation'!$W$25,FALSE))</f>
        <v>0</v>
      </c>
      <c r="E4750" t="str">
        <f t="array" ref="E4750">IF(ISLOGICAL(D4750),"",FREQUENCY(IF('Data Transformation'!$B$425:$B$8425='Bin Analysis'!$B4731,'Data Transformation'!$G$425:$G$8425),D4750))</f>
        <v/>
      </c>
      <c r="F4750" t="str">
        <f t="shared" si="591"/>
        <v/>
      </c>
      <c r="G4750">
        <f>Weighting!$H$22</f>
        <v>0</v>
      </c>
      <c r="H4750">
        <f t="array" ref="H4750">FREQUENCY(IF('Data Transformation'!$B$4:$B$8425=B4731,'Data Transformation'!$G$4:$G$8425),'Bin Analysis'!$B4750)</f>
        <v>20</v>
      </c>
      <c r="I4750">
        <f t="shared" si="592"/>
        <v>0</v>
      </c>
      <c r="J4750">
        <f t="shared" si="593"/>
        <v>0</v>
      </c>
      <c r="K4750">
        <f>J4750*Weighting!$W$22</f>
        <v>0</v>
      </c>
      <c r="M4750" s="14"/>
    </row>
    <row r="4751" spans="1:13" x14ac:dyDescent="0.25">
      <c r="A4751" s="32" t="str">
        <f>IF(Weighting!$P$23&gt;0,B4751,"")</f>
        <v/>
      </c>
      <c r="B4751">
        <f>Weighting!$C$23</f>
        <v>2.5480000000000009</v>
      </c>
      <c r="C4751">
        <f>Weighting!$F$23</f>
        <v>0</v>
      </c>
      <c r="D4751" t="b">
        <f>IF(C4751=1,'Data Transformation'!$G$3+0.5*'Data Transformation'!$W$25,IF(C4752=1,D4752-'Data Transformation'!$W$25,FALSE))</f>
        <v>0</v>
      </c>
      <c r="E4751" t="str">
        <f t="array" ref="E4751">IF(ISLOGICAL(D4751),"",FREQUENCY(IF('Data Transformation'!$B$425:$B$8425='Bin Analysis'!$B4731,'Data Transformation'!$G$425:$G$8425),D4751))</f>
        <v/>
      </c>
      <c r="F4751" t="str">
        <f t="shared" si="591"/>
        <v/>
      </c>
      <c r="G4751">
        <f>Weighting!$H$23</f>
        <v>0</v>
      </c>
      <c r="H4751">
        <f t="array" ref="H4751">FREQUENCY(IF('Data Transformation'!$B$4:$B$8425=B4731,'Data Transformation'!$G$4:$G$8425),'Bin Analysis'!$B4751)</f>
        <v>20</v>
      </c>
      <c r="I4751">
        <f t="shared" si="592"/>
        <v>0</v>
      </c>
      <c r="J4751">
        <f t="shared" si="593"/>
        <v>0</v>
      </c>
      <c r="K4751">
        <f>J4751*Weighting!$W$23</f>
        <v>0</v>
      </c>
      <c r="M4751" s="14"/>
    </row>
    <row r="4752" spans="1:13" x14ac:dyDescent="0.25">
      <c r="A4752" s="32" t="str">
        <f>IF(Weighting!$P$24&gt;0,B4752,"")</f>
        <v/>
      </c>
      <c r="B4752">
        <f>Weighting!$C$24</f>
        <v>2.6790000000000012</v>
      </c>
      <c r="C4752">
        <f>Weighting!$F$24</f>
        <v>0</v>
      </c>
      <c r="D4752" t="b">
        <f>IF(C4752=1,'Data Transformation'!$G$3+0.5*'Data Transformation'!$W$25,IF(C4753=1,D4753-'Data Transformation'!$W$25,FALSE))</f>
        <v>0</v>
      </c>
      <c r="E4752" t="str">
        <f t="array" ref="E4752">IF(ISLOGICAL(D4752),"",FREQUENCY(IF('Data Transformation'!$B$425:$B$8425='Bin Analysis'!$B4731,'Data Transformation'!$G$425:$G$8425),D4752))</f>
        <v/>
      </c>
      <c r="F4752" t="str">
        <f t="shared" si="591"/>
        <v/>
      </c>
      <c r="G4752">
        <f>Weighting!$H$24</f>
        <v>0</v>
      </c>
      <c r="H4752">
        <f t="array" ref="H4752">FREQUENCY(IF('Data Transformation'!$B$4:$B$8425=B4731,'Data Transformation'!$G$4:$G$8425),'Bin Analysis'!$B4752)</f>
        <v>20</v>
      </c>
      <c r="I4752">
        <f t="shared" si="592"/>
        <v>0</v>
      </c>
      <c r="J4752">
        <f t="shared" si="593"/>
        <v>0</v>
      </c>
      <c r="K4752">
        <f>J4752*Weighting!$W$24</f>
        <v>0</v>
      </c>
      <c r="M4752" s="14"/>
    </row>
    <row r="4753" spans="1:25" x14ac:dyDescent="0.25">
      <c r="A4753" s="32" t="str">
        <f>IF(Weighting!$P$25&gt;0,B4753,"")</f>
        <v/>
      </c>
      <c r="B4753">
        <f>Weighting!$C$25</f>
        <v>2.8100000000000014</v>
      </c>
      <c r="C4753">
        <f>Weighting!$F$25</f>
        <v>0</v>
      </c>
      <c r="D4753" t="b">
        <f>IF(C4753=1,'Data Transformation'!$G$3+0.5*'Data Transformation'!$W$25,IF(C4754=1,D4754-'Data Transformation'!$W$25,FALSE))</f>
        <v>0</v>
      </c>
      <c r="E4753" t="str">
        <f t="array" ref="E4753">IF(ISLOGICAL(D4753),"",FREQUENCY(IF('Data Transformation'!$B$425:$B$8425='Bin Analysis'!$B4731,'Data Transformation'!$G$425:$G$8425),D4753))</f>
        <v/>
      </c>
      <c r="F4753" t="str">
        <f t="shared" si="591"/>
        <v/>
      </c>
      <c r="G4753">
        <f>Weighting!$H$25</f>
        <v>0</v>
      </c>
      <c r="H4753">
        <f t="array" ref="H4753">FREQUENCY(IF('Data Transformation'!$B$4:$B$8425=B4731,'Data Transformation'!$G$4:$G$8425),'Bin Analysis'!$B4753)</f>
        <v>20</v>
      </c>
      <c r="I4753">
        <f t="shared" si="592"/>
        <v>0</v>
      </c>
      <c r="J4753">
        <f t="shared" si="593"/>
        <v>0</v>
      </c>
      <c r="K4753">
        <f>J4753*Weighting!$W$25</f>
        <v>0</v>
      </c>
      <c r="M4753" s="14"/>
    </row>
    <row r="4754" spans="1:25" x14ac:dyDescent="0.25">
      <c r="O4754"/>
      <c r="P4754"/>
      <c r="Q4754"/>
      <c r="R4754"/>
    </row>
    <row r="4755" spans="1:25" ht="23.25" x14ac:dyDescent="0.35">
      <c r="A4755" s="21" t="s">
        <v>0</v>
      </c>
      <c r="B4755" s="21">
        <f>IFERROR(VLOOKUP(C4755,'Data Transformation'!$L$6:$M$426,2,FALSE),"")</f>
        <v>198</v>
      </c>
      <c r="C4755" s="21">
        <f>C4731+1</f>
        <v>198</v>
      </c>
      <c r="D4755" s="21"/>
      <c r="E4755" s="21"/>
      <c r="F4755" s="21"/>
      <c r="G4755" s="21"/>
      <c r="H4755" s="22"/>
      <c r="I4755" s="22"/>
      <c r="J4755" s="22"/>
      <c r="K4755" s="21"/>
      <c r="L4755" s="21">
        <f>B4755</f>
        <v>198</v>
      </c>
      <c r="M4755" s="23">
        <f>INDEX('Data Transformation'!$O$4:$O$424,MATCH($B4755,'Data Transformation'!$M$4:$M$424,0),MATCH($M$2,'Data Transformation'!$O$3,0))</f>
        <v>18</v>
      </c>
      <c r="N4755" s="27">
        <f>IF('Input and Summary Results'!$J$16="minimum",'Bin Analysis'!X4756/(M4755-1),'Bin Analysis'!Y4755/('Bin Analysis'!M4755-1))</f>
        <v>0</v>
      </c>
      <c r="O4755" s="27">
        <f>IF(M4755=FALSE,NA(),(VLOOKUP(1,C4758:K4777,4,FALSE))/(M4755-1))</f>
        <v>0.23529411764705882</v>
      </c>
      <c r="P4755" s="27">
        <f>IF(M4755=FALSE,NA(),SUM(J4758:J4777)/Weighting!$S$5)</f>
        <v>0.7</v>
      </c>
      <c r="Q4755" s="27">
        <f>IF(M4755=FALSE,NA(),SUM(K4758:K4777)/Weighting!$S$6)</f>
        <v>0.65217391304347827</v>
      </c>
      <c r="R4755" s="27">
        <f>IF(M4755=FALSE,NA(),(VLOOKUP(1,G4758:K4777,3,FALSE))/(M4755-1))</f>
        <v>0.23529411764705882</v>
      </c>
      <c r="S4755" s="22" t="str">
        <f>IF(M4755=FALSE,NA(),IF(SUM(J4758:J4777)=2,"yes","no"))</f>
        <v>no</v>
      </c>
      <c r="X4755" s="2" cm="2">
        <f t="array" ref="X4755:X4756">FREQUENCY(IF('Data Transformation'!$B$425:$B$6424='Bin Analysis'!L4755,'Data Transformation'!$G$425:$G$6424),'Data Transformation'!$U$11)</f>
        <v>17</v>
      </c>
      <c r="Y4755" s="2" cm="2">
        <f t="array" ref="Y4755:Y4756">FREQUENCY(IF('Data Transformation'!$B$425:$B$6424='Bin Analysis'!L4755,'Data Transformation'!$G$425:$G$6424),'Data Transformation'!$U$12)</f>
        <v>13</v>
      </c>
    </row>
    <row r="4756" spans="1:25" x14ac:dyDescent="0.25">
      <c r="A4756" s="14" t="s">
        <v>66</v>
      </c>
      <c r="B4756" t="s">
        <v>47</v>
      </c>
      <c r="C4756" t="s">
        <v>5</v>
      </c>
      <c r="D4756" t="s">
        <v>99</v>
      </c>
      <c r="E4756" t="s">
        <v>100</v>
      </c>
      <c r="F4756" t="s">
        <v>101</v>
      </c>
      <c r="G4756" t="s">
        <v>69</v>
      </c>
      <c r="H4756" t="s">
        <v>31</v>
      </c>
      <c r="I4756" t="s">
        <v>32</v>
      </c>
      <c r="J4756" t="s">
        <v>46</v>
      </c>
      <c r="K4756" s="14" t="s">
        <v>45</v>
      </c>
      <c r="M4756" s="14"/>
      <c r="X4756" s="2">
        <v>0</v>
      </c>
      <c r="Y4756" s="2">
        <v>4</v>
      </c>
    </row>
    <row r="4757" spans="1:25" x14ac:dyDescent="0.25">
      <c r="A4757" s="32"/>
      <c r="D4757" t="b">
        <f>IF(C4757=1,'Data Transformation'!$G$3+0.5*'Data Transformation'!$W$25,IF(C4758=1,D4758-'Data Transformation'!$W$25,FALSE))</f>
        <v>0</v>
      </c>
      <c r="E4757" t="str">
        <f t="array" ref="E4757">IF(ISLOGICAL(D4757),"",FREQUENCY(IF('Data Transformation'!$B$425:$B$8425='Bin Analysis'!$B4755,'Data Transformation'!$G$425:$G$8425),D4757))</f>
        <v/>
      </c>
      <c r="F4757" t="str">
        <f>IF(ISLOGICAL(D4757),"",E4757-E4756)</f>
        <v/>
      </c>
      <c r="M4757" s="14"/>
    </row>
    <row r="4758" spans="1:25" x14ac:dyDescent="0.25">
      <c r="A4758" s="32">
        <f>IF(Weighting!$P$6&gt;0,B4758,"")</f>
        <v>0.32100000000000001</v>
      </c>
      <c r="B4758">
        <f>Weighting!$C$6</f>
        <v>0.32100000000000001</v>
      </c>
      <c r="C4758">
        <f>Weighting!$F$6</f>
        <v>0</v>
      </c>
      <c r="D4758" t="b">
        <f>IF(C4758=1,'Data Transformation'!$G$3+0.5*'Data Transformation'!$W$25,IF(C4759=1,D4759-'Data Transformation'!$W$25,FALSE))</f>
        <v>0</v>
      </c>
      <c r="E4758" t="str">
        <f t="array" ref="E4758">IF(ISLOGICAL(D4758),"",FREQUENCY(IF('Data Transformation'!$B$425:$B$8425='Bin Analysis'!$B4755,'Data Transformation'!$G$425:$G$8425),D4758))</f>
        <v/>
      </c>
      <c r="F4758" t="str">
        <f>IF(ISLOGICAL(D4758),"",E4758-E4757)</f>
        <v/>
      </c>
      <c r="G4758">
        <f>Weighting!$H$6</f>
        <v>1</v>
      </c>
      <c r="H4758">
        <f t="array" ref="H4758">FREQUENCY(IF('Data Transformation'!$B$4:$B$8425=B4755,'Data Transformation'!$G$4:$G$8425),'Bin Analysis'!$B4758)</f>
        <v>4</v>
      </c>
      <c r="I4758">
        <f>H4758-H4757</f>
        <v>4</v>
      </c>
      <c r="J4758">
        <f>IF(I4758=0,0,1)</f>
        <v>1</v>
      </c>
      <c r="K4758">
        <f>J4758*Weighting!$W$6</f>
        <v>1</v>
      </c>
      <c r="M4758" s="14"/>
    </row>
    <row r="4759" spans="1:25" x14ac:dyDescent="0.25">
      <c r="A4759" s="32">
        <f>IF(Weighting!$P$7&gt;0,B4759,"")</f>
        <v>0.45200000000000001</v>
      </c>
      <c r="B4759">
        <f>Weighting!$C$7</f>
        <v>0.45200000000000001</v>
      </c>
      <c r="C4759">
        <f>Weighting!$F$7</f>
        <v>0</v>
      </c>
      <c r="D4759" t="b">
        <f>IF(C4759=1,'Data Transformation'!$G$3+0.5*'Data Transformation'!$W$25,IF(C4760=1,D4760-'Data Transformation'!$W$25,FALSE))</f>
        <v>0</v>
      </c>
      <c r="E4759" t="str">
        <f t="array" ref="E4759">IF(ISLOGICAL(D4759),"",FREQUENCY(IF('Data Transformation'!$B$425:$B$8425='Bin Analysis'!$B4755,'Data Transformation'!$G$425:$G$8425),D4759))</f>
        <v/>
      </c>
      <c r="F4759" t="str">
        <f t="shared" ref="F4759:F4777" si="594">IF(ISLOGICAL(D4759),"",E4759-E4758)</f>
        <v/>
      </c>
      <c r="G4759">
        <f>Weighting!$H$7</f>
        <v>0</v>
      </c>
      <c r="H4759">
        <f t="array" ref="H4759">FREQUENCY(IF('Data Transformation'!$B$4:$B$8425=B4755,'Data Transformation'!$G$4:$G$8425),'Bin Analysis'!$B4759)</f>
        <v>6</v>
      </c>
      <c r="I4759">
        <f t="shared" ref="I4759:I4777" si="595">H4759-H4758</f>
        <v>2</v>
      </c>
      <c r="J4759">
        <f>IF(I4759=0,0,1)</f>
        <v>1</v>
      </c>
      <c r="K4759">
        <f>J4759*Weighting!$W$7</f>
        <v>2</v>
      </c>
      <c r="M4759" s="14"/>
    </row>
    <row r="4760" spans="1:25" x14ac:dyDescent="0.25">
      <c r="A4760" s="32">
        <f>IF(Weighting!$P$8&gt;0,B4760,"")</f>
        <v>0.58299999999999996</v>
      </c>
      <c r="B4760">
        <f>Weighting!$C$8</f>
        <v>0.58299999999999996</v>
      </c>
      <c r="C4760">
        <f>Weighting!$F$8</f>
        <v>0</v>
      </c>
      <c r="D4760" t="b">
        <f>IF(C4760=1,'Data Transformation'!$G$3+0.5*'Data Transformation'!$W$25,IF(C4761=1,D4761-'Data Transformation'!$W$25,FALSE))</f>
        <v>0</v>
      </c>
      <c r="E4760" t="str">
        <f t="array" ref="E4760">IF(ISLOGICAL(D4760),"",FREQUENCY(IF('Data Transformation'!$B$425:$B$8425='Bin Analysis'!$B4755,'Data Transformation'!$G$425:$G$8425),D4760))</f>
        <v/>
      </c>
      <c r="F4760" t="str">
        <f t="shared" si="594"/>
        <v/>
      </c>
      <c r="G4760">
        <f>Weighting!$H$8</f>
        <v>0</v>
      </c>
      <c r="H4760">
        <f t="array" ref="H4760">FREQUENCY(IF('Data Transformation'!$B$4:$B$8425=B4755,'Data Transformation'!$G$4:$G$8425),'Bin Analysis'!$B4760)</f>
        <v>9</v>
      </c>
      <c r="I4760">
        <f t="shared" si="595"/>
        <v>3</v>
      </c>
      <c r="J4760">
        <f t="shared" ref="J4760:J4777" si="596">IF(I4760=0,0,1)</f>
        <v>1</v>
      </c>
      <c r="K4760">
        <f>J4760*Weighting!$W$8</f>
        <v>3</v>
      </c>
      <c r="M4760" s="14"/>
    </row>
    <row r="4761" spans="1:25" x14ac:dyDescent="0.25">
      <c r="A4761" s="32">
        <f>IF(Weighting!$P$9&gt;0,B4761,"")</f>
        <v>0.71399999999999997</v>
      </c>
      <c r="B4761" s="50">
        <f>Weighting!$C$9</f>
        <v>0.71399999999999997</v>
      </c>
      <c r="C4761">
        <f>Weighting!$F$9</f>
        <v>0</v>
      </c>
      <c r="D4761" t="b">
        <f>IF(C4761=1,'Data Transformation'!$G$3+0.5*'Data Transformation'!$W$25,IF(C4762=1,D4762-'Data Transformation'!$W$25,FALSE))</f>
        <v>0</v>
      </c>
      <c r="E4761" t="str">
        <f t="array" ref="E4761">IF(ISLOGICAL(D4761),"",FREQUENCY(IF('Data Transformation'!$B$425:$B$8425='Bin Analysis'!$B4755,'Data Transformation'!$G$425:$G$8425),D4761))</f>
        <v/>
      </c>
      <c r="F4761" t="str">
        <f t="shared" si="594"/>
        <v/>
      </c>
      <c r="G4761">
        <f>Weighting!$H$9</f>
        <v>0</v>
      </c>
      <c r="H4761">
        <f t="array" ref="H4761">FREQUENCY(IF('Data Transformation'!$B$4:$B$8425=B4755,'Data Transformation'!$G$4:$G$8425),'Bin Analysis'!$B4761)</f>
        <v>12</v>
      </c>
      <c r="I4761">
        <f t="shared" si="595"/>
        <v>3</v>
      </c>
      <c r="J4761">
        <f t="shared" si="596"/>
        <v>1</v>
      </c>
      <c r="K4761">
        <f>J4761*Weighting!$W$9</f>
        <v>3</v>
      </c>
      <c r="M4761" s="14"/>
    </row>
    <row r="4762" spans="1:25" x14ac:dyDescent="0.25">
      <c r="A4762" s="32">
        <f>IF(Weighting!$P$10&gt;0,B4762,"")</f>
        <v>0.84499999999999997</v>
      </c>
      <c r="B4762">
        <f>Weighting!$C$10</f>
        <v>0.84499999999999997</v>
      </c>
      <c r="C4762">
        <f>Weighting!$F$10</f>
        <v>0</v>
      </c>
      <c r="D4762" t="b">
        <f>IF(C4762=1,'Data Transformation'!$G$3+0.5*'Data Transformation'!$W$25,IF(C4763=1,D4763-'Data Transformation'!$W$25,FALSE))</f>
        <v>0</v>
      </c>
      <c r="E4762" t="str">
        <f t="array" ref="E4762">IF(ISLOGICAL(D4762),"",FREQUENCY(IF('Data Transformation'!$B$425:$B$8425='Bin Analysis'!$B4755,'Data Transformation'!$G$425:$G$8425),D4762))</f>
        <v/>
      </c>
      <c r="F4762" t="str">
        <f t="shared" si="594"/>
        <v/>
      </c>
      <c r="G4762">
        <f>Weighting!$H$10</f>
        <v>0</v>
      </c>
      <c r="H4762">
        <f t="array" ref="H4762">FREQUENCY(IF('Data Transformation'!$B$4:$B$8425=B4755,'Data Transformation'!$G$4:$G$8425),'Bin Analysis'!$B4762)</f>
        <v>13</v>
      </c>
      <c r="I4762">
        <f t="shared" si="595"/>
        <v>1</v>
      </c>
      <c r="J4762">
        <f t="shared" si="596"/>
        <v>1</v>
      </c>
      <c r="K4762">
        <f>J4762*Weighting!$W$10</f>
        <v>3</v>
      </c>
      <c r="M4762" s="14"/>
    </row>
    <row r="4763" spans="1:25" x14ac:dyDescent="0.25">
      <c r="A4763" s="32">
        <f>IF(Weighting!$P$11&gt;0,B4763,"")</f>
        <v>0.97599999999999998</v>
      </c>
      <c r="B4763">
        <f>Weighting!$C$11</f>
        <v>0.97599999999999998</v>
      </c>
      <c r="C4763">
        <f>Weighting!$F$11</f>
        <v>0</v>
      </c>
      <c r="D4763">
        <f>IF(C4763=1,'Data Transformation'!$G$3+0.5*'Data Transformation'!$W$25,IF(C4764=1,D4764-'Data Transformation'!$W$25,FALSE))</f>
        <v>0.86899999999999999</v>
      </c>
      <c r="E4763">
        <f t="array" ref="E4763">IF(ISLOGICAL(D4763),"",FREQUENCY(IF('Data Transformation'!$B$425:$B$8425='Bin Analysis'!$B4755,'Data Transformation'!$G$425:$G$8425),D4763))</f>
        <v>13</v>
      </c>
      <c r="F4763" t="e">
        <f t="shared" si="594"/>
        <v>#VALUE!</v>
      </c>
      <c r="G4763">
        <f>Weighting!$H$11</f>
        <v>0</v>
      </c>
      <c r="H4763">
        <f t="array" ref="H4763">FREQUENCY(IF('Data Transformation'!$B$4:$B$8425=B4755,'Data Transformation'!$G$4:$G$8425),'Bin Analysis'!$B4763)</f>
        <v>17</v>
      </c>
      <c r="I4763">
        <f t="shared" si="595"/>
        <v>4</v>
      </c>
      <c r="J4763">
        <f t="shared" si="596"/>
        <v>1</v>
      </c>
      <c r="K4763">
        <f>J4763*Weighting!$W$11</f>
        <v>2</v>
      </c>
      <c r="M4763" s="14"/>
    </row>
    <row r="4764" spans="1:25" x14ac:dyDescent="0.25">
      <c r="A4764" s="32">
        <f>IF(Weighting!$P$12&gt;0,B4764,"")</f>
        <v>1.107</v>
      </c>
      <c r="B4764">
        <f>Weighting!$C$12</f>
        <v>1.107</v>
      </c>
      <c r="C4764">
        <f>Weighting!$F$12</f>
        <v>1</v>
      </c>
      <c r="D4764">
        <f>IF(C4764=1,'Data Transformation'!$G$3+0.5*'Data Transformation'!$W$25,IF(C4765=1,D4765-'Data Transformation'!$W$25,FALSE))</f>
        <v>1.131</v>
      </c>
      <c r="E4764">
        <f t="array" ref="E4764">IF(ISLOGICAL(D4764),"",FREQUENCY(IF('Data Transformation'!$B$425:$B$8425='Bin Analysis'!$B4755,'Data Transformation'!$G$425:$G$8425),D4764))</f>
        <v>17</v>
      </c>
      <c r="F4764">
        <f t="shared" si="594"/>
        <v>4</v>
      </c>
      <c r="G4764">
        <f>Weighting!$H$12</f>
        <v>0</v>
      </c>
      <c r="H4764">
        <f t="array" ref="H4764">FREQUENCY(IF('Data Transformation'!$B$4:$B$8425=B4755,'Data Transformation'!$G$4:$G$8425),'Bin Analysis'!$B4764)</f>
        <v>18</v>
      </c>
      <c r="I4764">
        <f t="shared" si="595"/>
        <v>1</v>
      </c>
      <c r="J4764">
        <f t="shared" si="596"/>
        <v>1</v>
      </c>
      <c r="K4764">
        <f>J4764*Weighting!$W$12</f>
        <v>1</v>
      </c>
      <c r="M4764" s="14"/>
    </row>
    <row r="4765" spans="1:25" x14ac:dyDescent="0.25">
      <c r="A4765" s="32">
        <f>IF(Weighting!$P$13&gt;0,B4765,"")</f>
        <v>1.238</v>
      </c>
      <c r="B4765">
        <f>Weighting!$C$13</f>
        <v>1.238</v>
      </c>
      <c r="C4765">
        <f>Weighting!$F$13</f>
        <v>0</v>
      </c>
      <c r="D4765" t="b">
        <f>IF(C4765=1,'Data Transformation'!$G$3+0.5*'Data Transformation'!$W$25,IF(C4766=1,D4766-'Data Transformation'!$W$25,FALSE))</f>
        <v>0</v>
      </c>
      <c r="E4765" t="str">
        <f t="array" ref="E4765">IF(ISLOGICAL(D4765),"",FREQUENCY(IF('Data Transformation'!$B$425:$B$8425='Bin Analysis'!$B4755,'Data Transformation'!$G$425:$G$8425),D4765))</f>
        <v/>
      </c>
      <c r="F4765" t="str">
        <f t="shared" si="594"/>
        <v/>
      </c>
      <c r="G4765">
        <f>Weighting!$H$13</f>
        <v>0</v>
      </c>
      <c r="H4765">
        <f t="array" ref="H4765">FREQUENCY(IF('Data Transformation'!$B$4:$B$8425=B4755,'Data Transformation'!$G$4:$G$8425),'Bin Analysis'!$B4765)</f>
        <v>18</v>
      </c>
      <c r="I4765">
        <f t="shared" si="595"/>
        <v>0</v>
      </c>
      <c r="J4765">
        <f t="shared" si="596"/>
        <v>0</v>
      </c>
      <c r="K4765">
        <f>J4765*Weighting!$W$13</f>
        <v>0</v>
      </c>
      <c r="M4765" s="14"/>
    </row>
    <row r="4766" spans="1:25" x14ac:dyDescent="0.25">
      <c r="A4766" s="32">
        <f>IF(Weighting!$P$14&gt;0,B4766,"")</f>
        <v>1.369</v>
      </c>
      <c r="B4766">
        <f>Weighting!$C$14</f>
        <v>1.369</v>
      </c>
      <c r="C4766">
        <f>Weighting!$F$14</f>
        <v>0</v>
      </c>
      <c r="D4766" t="b">
        <f>IF(C4766=1,'Data Transformation'!$G$3+0.5*'Data Transformation'!$W$25,IF(C4767=1,D4767-'Data Transformation'!$W$25,FALSE))</f>
        <v>0</v>
      </c>
      <c r="E4766" t="str">
        <f t="array" ref="E4766">IF(ISLOGICAL(D4766),"",FREQUENCY(IF('Data Transformation'!$B$425:$B$8425='Bin Analysis'!$B4755,'Data Transformation'!$G$425:$G$8425),D4766))</f>
        <v/>
      </c>
      <c r="F4766" t="str">
        <f t="shared" si="594"/>
        <v/>
      </c>
      <c r="G4766">
        <f>Weighting!$H$14</f>
        <v>0</v>
      </c>
      <c r="H4766">
        <f t="array" ref="H4766">FREQUENCY(IF('Data Transformation'!$B$4:$B$8425=B4755,'Data Transformation'!$G$4:$G$8425),'Bin Analysis'!$B4766)</f>
        <v>18</v>
      </c>
      <c r="I4766">
        <f t="shared" si="595"/>
        <v>0</v>
      </c>
      <c r="J4766">
        <f t="shared" si="596"/>
        <v>0</v>
      </c>
      <c r="K4766">
        <f>J4766*Weighting!$W$14</f>
        <v>0</v>
      </c>
      <c r="M4766" s="14"/>
    </row>
    <row r="4767" spans="1:25" x14ac:dyDescent="0.25">
      <c r="A4767" s="32">
        <f>IF(Weighting!$P$15&gt;0,B4767,"")</f>
        <v>1.5000009999999999</v>
      </c>
      <c r="B4767">
        <f>Weighting!$C$15</f>
        <v>1.5000009999999999</v>
      </c>
      <c r="C4767">
        <f>Weighting!$F$15</f>
        <v>0</v>
      </c>
      <c r="D4767" t="b">
        <f>IF(C4767=1,'Data Transformation'!$G$3+0.5*'Data Transformation'!$W$25,IF(C4768=1,D4768-'Data Transformation'!$W$25,FALSE))</f>
        <v>0</v>
      </c>
      <c r="E4767" t="str">
        <f t="array" ref="E4767">IF(ISLOGICAL(D4767),"",FREQUENCY(IF('Data Transformation'!$B$425:$B$8425='Bin Analysis'!$B4755,'Data Transformation'!$G$425:$G$8425),D4767))</f>
        <v/>
      </c>
      <c r="F4767" t="str">
        <f t="shared" si="594"/>
        <v/>
      </c>
      <c r="G4767">
        <f>Weighting!$H$15</f>
        <v>0</v>
      </c>
      <c r="H4767">
        <f t="array" ref="H4767">FREQUENCY(IF('Data Transformation'!$B$4:$B$8425=B4755,'Data Transformation'!$G$4:$G$8425),'Bin Analysis'!$B4767)</f>
        <v>18</v>
      </c>
      <c r="I4767">
        <f t="shared" si="595"/>
        <v>0</v>
      </c>
      <c r="J4767">
        <f t="shared" si="596"/>
        <v>0</v>
      </c>
      <c r="K4767">
        <f>J4767*Weighting!$W$15</f>
        <v>0</v>
      </c>
      <c r="M4767" s="14"/>
    </row>
    <row r="4768" spans="1:25" x14ac:dyDescent="0.25">
      <c r="A4768" s="32" t="str">
        <f>IF(Weighting!$P$16&gt;0,B4768,"")</f>
        <v/>
      </c>
      <c r="B4768">
        <f>Weighting!$C$16</f>
        <v>1.631</v>
      </c>
      <c r="C4768">
        <f>Weighting!$F$16</f>
        <v>0</v>
      </c>
      <c r="D4768" t="b">
        <f>IF(C4768=1,'Data Transformation'!$G$3+0.5*'Data Transformation'!$W$25,IF(C4769=1,D4769-'Data Transformation'!$W$25,FALSE))</f>
        <v>0</v>
      </c>
      <c r="E4768" t="str">
        <f t="array" ref="E4768">IF(ISLOGICAL(D4768),"",FREQUENCY(IF('Data Transformation'!$B$425:$B$8425='Bin Analysis'!$B4755,'Data Transformation'!$G$425:$G$8425),D4768))</f>
        <v/>
      </c>
      <c r="F4768" t="str">
        <f t="shared" si="594"/>
        <v/>
      </c>
      <c r="G4768">
        <f>Weighting!$H$16</f>
        <v>0</v>
      </c>
      <c r="H4768">
        <f t="array" ref="H4768">FREQUENCY(IF('Data Transformation'!$B$4:$B$8425=B4755,'Data Transformation'!$G$4:$G$8425),'Bin Analysis'!$B4768)</f>
        <v>18</v>
      </c>
      <c r="I4768">
        <f t="shared" si="595"/>
        <v>0</v>
      </c>
      <c r="J4768">
        <f t="shared" si="596"/>
        <v>0</v>
      </c>
      <c r="K4768">
        <f>J4768*Weighting!$W$16</f>
        <v>0</v>
      </c>
      <c r="M4768" s="14"/>
    </row>
    <row r="4769" spans="1:25" x14ac:dyDescent="0.25">
      <c r="A4769" s="32" t="str">
        <f>IF(Weighting!$P$17&gt;0,B4769,"")</f>
        <v/>
      </c>
      <c r="B4769">
        <f>Weighting!$C$17</f>
        <v>1.762</v>
      </c>
      <c r="C4769">
        <f>Weighting!$F$17</f>
        <v>0</v>
      </c>
      <c r="D4769" t="b">
        <f>IF(C4769=1,'Data Transformation'!$G$3+0.5*'Data Transformation'!$W$25,IF(C4770=1,D4770-'Data Transformation'!$W$25,FALSE))</f>
        <v>0</v>
      </c>
      <c r="E4769" t="str">
        <f t="array" ref="E4769">IF(ISLOGICAL(D4769),"",FREQUENCY(IF('Data Transformation'!$B$425:$B$8425='Bin Analysis'!$B4755,'Data Transformation'!$G$425:$G$8425),D4769))</f>
        <v/>
      </c>
      <c r="F4769" t="str">
        <f t="shared" si="594"/>
        <v/>
      </c>
      <c r="G4769">
        <f>Weighting!$H$17</f>
        <v>0</v>
      </c>
      <c r="H4769">
        <f t="array" ref="H4769">FREQUENCY(IF('Data Transformation'!$B$4:$B$8425=B4755,'Data Transformation'!$G$4:$G$8425),'Bin Analysis'!$B4769)</f>
        <v>18</v>
      </c>
      <c r="I4769">
        <f t="shared" si="595"/>
        <v>0</v>
      </c>
      <c r="J4769">
        <f t="shared" si="596"/>
        <v>0</v>
      </c>
      <c r="K4769">
        <f>J4769*Weighting!$W$17</f>
        <v>0</v>
      </c>
      <c r="M4769" s="14"/>
    </row>
    <row r="4770" spans="1:25" x14ac:dyDescent="0.25">
      <c r="A4770" s="32" t="str">
        <f>IF(Weighting!$P$18&gt;0,B4770,"")</f>
        <v/>
      </c>
      <c r="B4770">
        <f>Weighting!$C$18</f>
        <v>1.893</v>
      </c>
      <c r="C4770">
        <f>Weighting!$F$18</f>
        <v>0</v>
      </c>
      <c r="D4770" t="b">
        <f>IF(C4770=1,'Data Transformation'!$G$3+0.5*'Data Transformation'!$W$25,IF(C4771=1,D4771-'Data Transformation'!$W$25,FALSE))</f>
        <v>0</v>
      </c>
      <c r="E4770" t="str">
        <f t="array" ref="E4770">IF(ISLOGICAL(D4770),"",FREQUENCY(IF('Data Transformation'!$B$425:$B$8425='Bin Analysis'!$B4755,'Data Transformation'!$G$425:$G$8425),D4770))</f>
        <v/>
      </c>
      <c r="F4770" t="str">
        <f t="shared" si="594"/>
        <v/>
      </c>
      <c r="G4770">
        <f>Weighting!$H$18</f>
        <v>0</v>
      </c>
      <c r="H4770">
        <f t="array" ref="H4770">FREQUENCY(IF('Data Transformation'!$B$4:$B$8425=B4755,'Data Transformation'!$G$4:$G$8425),'Bin Analysis'!$B4770)</f>
        <v>18</v>
      </c>
      <c r="I4770">
        <f t="shared" si="595"/>
        <v>0</v>
      </c>
      <c r="J4770">
        <f t="shared" si="596"/>
        <v>0</v>
      </c>
      <c r="K4770">
        <f>J4770*Weighting!$W$18</f>
        <v>0</v>
      </c>
      <c r="M4770" s="14"/>
    </row>
    <row r="4771" spans="1:25" x14ac:dyDescent="0.25">
      <c r="A4771" s="32" t="str">
        <f>IF(Weighting!$P$19&gt;0,B4771,"")</f>
        <v/>
      </c>
      <c r="B4771">
        <f>Weighting!$C$19</f>
        <v>2.024</v>
      </c>
      <c r="C4771">
        <f>Weighting!$F$19</f>
        <v>0</v>
      </c>
      <c r="D4771" t="b">
        <f>IF(C4771=1,'Data Transformation'!$G$3+0.5*'Data Transformation'!$W$25,IF(C4772=1,D4772-'Data Transformation'!$W$25,FALSE))</f>
        <v>0</v>
      </c>
      <c r="E4771" t="str">
        <f t="array" ref="E4771">IF(ISLOGICAL(D4771),"",FREQUENCY(IF('Data Transformation'!$B$425:$B$8425='Bin Analysis'!$B4755,'Data Transformation'!$G$425:$G$8425),D4771))</f>
        <v/>
      </c>
      <c r="F4771" t="str">
        <f t="shared" si="594"/>
        <v/>
      </c>
      <c r="G4771">
        <f>Weighting!$H$19</f>
        <v>0</v>
      </c>
      <c r="H4771">
        <f t="array" ref="H4771">FREQUENCY(IF('Data Transformation'!$B$4:$B$8425=B4755,'Data Transformation'!$G$4:$G$8425),'Bin Analysis'!$B4771)</f>
        <v>18</v>
      </c>
      <c r="I4771">
        <f t="shared" si="595"/>
        <v>0</v>
      </c>
      <c r="J4771">
        <f t="shared" si="596"/>
        <v>0</v>
      </c>
      <c r="K4771">
        <f>J4771*Weighting!$W$19</f>
        <v>0</v>
      </c>
      <c r="M4771" s="14"/>
    </row>
    <row r="4772" spans="1:25" x14ac:dyDescent="0.25">
      <c r="A4772" s="32" t="str">
        <f>IF(Weighting!$P$20&gt;0,B4772,"")</f>
        <v/>
      </c>
      <c r="B4772">
        <f>Weighting!$C$20</f>
        <v>2.1550000000000002</v>
      </c>
      <c r="C4772">
        <f>Weighting!$F$20</f>
        <v>0</v>
      </c>
      <c r="D4772" t="b">
        <f>IF(C4772=1,'Data Transformation'!$G$3+0.5*'Data Transformation'!$W$25,IF(C4773=1,D4773-'Data Transformation'!$W$25,FALSE))</f>
        <v>0</v>
      </c>
      <c r="E4772" t="str">
        <f t="array" ref="E4772">IF(ISLOGICAL(D4772),"",FREQUENCY(IF('Data Transformation'!$B$425:$B$8425='Bin Analysis'!$B4755,'Data Transformation'!$G$425:$G$8425),D4772))</f>
        <v/>
      </c>
      <c r="F4772" t="str">
        <f t="shared" si="594"/>
        <v/>
      </c>
      <c r="G4772">
        <f>Weighting!$H$20</f>
        <v>0</v>
      </c>
      <c r="H4772">
        <f t="array" ref="H4772">FREQUENCY(IF('Data Transformation'!$B$4:$B$8425=B4755,'Data Transformation'!$G$4:$G$8425),'Bin Analysis'!$B4772)</f>
        <v>18</v>
      </c>
      <c r="I4772">
        <f t="shared" si="595"/>
        <v>0</v>
      </c>
      <c r="J4772">
        <f t="shared" si="596"/>
        <v>0</v>
      </c>
      <c r="K4772">
        <f>J4772*Weighting!$W$20</f>
        <v>0</v>
      </c>
      <c r="M4772" s="14"/>
    </row>
    <row r="4773" spans="1:25" x14ac:dyDescent="0.25">
      <c r="A4773" s="32" t="str">
        <f>IF(Weighting!$P$21&gt;0,B4773,"")</f>
        <v/>
      </c>
      <c r="B4773">
        <f>Weighting!$C$21</f>
        <v>2.2860000000000005</v>
      </c>
      <c r="C4773">
        <f>Weighting!$F$21</f>
        <v>0</v>
      </c>
      <c r="D4773" t="b">
        <f>IF(C4773=1,'Data Transformation'!$G$3+0.5*'Data Transformation'!$W$25,IF(C4774=1,D4774-'Data Transformation'!$W$25,FALSE))</f>
        <v>0</v>
      </c>
      <c r="E4773" t="str">
        <f t="array" ref="E4773">IF(ISLOGICAL(D4773),"",FREQUENCY(IF('Data Transformation'!$B$425:$B$8425='Bin Analysis'!$B4755,'Data Transformation'!$G$425:$G$8425),D4773))</f>
        <v/>
      </c>
      <c r="F4773" t="str">
        <f t="shared" si="594"/>
        <v/>
      </c>
      <c r="G4773">
        <f>Weighting!$H$21</f>
        <v>0</v>
      </c>
      <c r="H4773">
        <f t="array" ref="H4773">FREQUENCY(IF('Data Transformation'!$B$4:$B$8425=B4755,'Data Transformation'!$G$4:$G$8425),'Bin Analysis'!$B4773)</f>
        <v>18</v>
      </c>
      <c r="I4773">
        <f t="shared" si="595"/>
        <v>0</v>
      </c>
      <c r="J4773">
        <f t="shared" si="596"/>
        <v>0</v>
      </c>
      <c r="K4773">
        <f>J4773*Weighting!$W$21</f>
        <v>0</v>
      </c>
      <c r="M4773" s="14"/>
    </row>
    <row r="4774" spans="1:25" x14ac:dyDescent="0.25">
      <c r="A4774" s="32" t="str">
        <f>IF(Weighting!$P$22&gt;0,B4774,"")</f>
        <v/>
      </c>
      <c r="B4774">
        <f>Weighting!$C$22</f>
        <v>2.4170000000000007</v>
      </c>
      <c r="C4774">
        <f>Weighting!$F$22</f>
        <v>0</v>
      </c>
      <c r="D4774" t="b">
        <f>IF(C4774=1,'Data Transformation'!$G$3+0.5*'Data Transformation'!$W$25,IF(C4775=1,D4775-'Data Transformation'!$W$25,FALSE))</f>
        <v>0</v>
      </c>
      <c r="E4774" t="str">
        <f t="array" ref="E4774">IF(ISLOGICAL(D4774),"",FREQUENCY(IF('Data Transformation'!$B$425:$B$8425='Bin Analysis'!$B4755,'Data Transformation'!$G$425:$G$8425),D4774))</f>
        <v/>
      </c>
      <c r="F4774" t="str">
        <f t="shared" si="594"/>
        <v/>
      </c>
      <c r="G4774">
        <f>Weighting!$H$22</f>
        <v>0</v>
      </c>
      <c r="H4774">
        <f t="array" ref="H4774">FREQUENCY(IF('Data Transformation'!$B$4:$B$8425=B4755,'Data Transformation'!$G$4:$G$8425),'Bin Analysis'!$B4774)</f>
        <v>18</v>
      </c>
      <c r="I4774">
        <f t="shared" si="595"/>
        <v>0</v>
      </c>
      <c r="J4774">
        <f t="shared" si="596"/>
        <v>0</v>
      </c>
      <c r="K4774">
        <f>J4774*Weighting!$W$22</f>
        <v>0</v>
      </c>
      <c r="M4774" s="14"/>
    </row>
    <row r="4775" spans="1:25" x14ac:dyDescent="0.25">
      <c r="A4775" s="32" t="str">
        <f>IF(Weighting!$P$23&gt;0,B4775,"")</f>
        <v/>
      </c>
      <c r="B4775">
        <f>Weighting!$C$23</f>
        <v>2.5480000000000009</v>
      </c>
      <c r="C4775">
        <f>Weighting!$F$23</f>
        <v>0</v>
      </c>
      <c r="D4775" t="b">
        <f>IF(C4775=1,'Data Transformation'!$G$3+0.5*'Data Transformation'!$W$25,IF(C4776=1,D4776-'Data Transformation'!$W$25,FALSE))</f>
        <v>0</v>
      </c>
      <c r="E4775" t="str">
        <f t="array" ref="E4775">IF(ISLOGICAL(D4775),"",FREQUENCY(IF('Data Transformation'!$B$425:$B$8425='Bin Analysis'!$B4755,'Data Transformation'!$G$425:$G$8425),D4775))</f>
        <v/>
      </c>
      <c r="F4775" t="str">
        <f t="shared" si="594"/>
        <v/>
      </c>
      <c r="G4775">
        <f>Weighting!$H$23</f>
        <v>0</v>
      </c>
      <c r="H4775">
        <f t="array" ref="H4775">FREQUENCY(IF('Data Transformation'!$B$4:$B$8425=B4755,'Data Transformation'!$G$4:$G$8425),'Bin Analysis'!$B4775)</f>
        <v>18</v>
      </c>
      <c r="I4775">
        <f t="shared" si="595"/>
        <v>0</v>
      </c>
      <c r="J4775">
        <f t="shared" si="596"/>
        <v>0</v>
      </c>
      <c r="K4775">
        <f>J4775*Weighting!$W$23</f>
        <v>0</v>
      </c>
      <c r="M4775" s="14"/>
    </row>
    <row r="4776" spans="1:25" x14ac:dyDescent="0.25">
      <c r="A4776" s="32" t="str">
        <f>IF(Weighting!$P$24&gt;0,B4776,"")</f>
        <v/>
      </c>
      <c r="B4776">
        <f>Weighting!$C$24</f>
        <v>2.6790000000000012</v>
      </c>
      <c r="C4776">
        <f>Weighting!$F$24</f>
        <v>0</v>
      </c>
      <c r="D4776" t="b">
        <f>IF(C4776=1,'Data Transformation'!$G$3+0.5*'Data Transformation'!$W$25,IF(C4777=1,D4777-'Data Transformation'!$W$25,FALSE))</f>
        <v>0</v>
      </c>
      <c r="E4776" t="str">
        <f t="array" ref="E4776">IF(ISLOGICAL(D4776),"",FREQUENCY(IF('Data Transformation'!$B$425:$B$8425='Bin Analysis'!$B4755,'Data Transformation'!$G$425:$G$8425),D4776))</f>
        <v/>
      </c>
      <c r="F4776" t="str">
        <f t="shared" si="594"/>
        <v/>
      </c>
      <c r="G4776">
        <f>Weighting!$H$24</f>
        <v>0</v>
      </c>
      <c r="H4776">
        <f t="array" ref="H4776">FREQUENCY(IF('Data Transformation'!$B$4:$B$8425=B4755,'Data Transformation'!$G$4:$G$8425),'Bin Analysis'!$B4776)</f>
        <v>18</v>
      </c>
      <c r="I4776">
        <f t="shared" si="595"/>
        <v>0</v>
      </c>
      <c r="J4776">
        <f t="shared" si="596"/>
        <v>0</v>
      </c>
      <c r="K4776">
        <f>J4776*Weighting!$W$24</f>
        <v>0</v>
      </c>
      <c r="M4776" s="14"/>
    </row>
    <row r="4777" spans="1:25" x14ac:dyDescent="0.25">
      <c r="A4777" s="32" t="str">
        <f>IF(Weighting!$P$25&gt;0,B4777,"")</f>
        <v/>
      </c>
      <c r="B4777">
        <f>Weighting!$C$25</f>
        <v>2.8100000000000014</v>
      </c>
      <c r="C4777">
        <f>Weighting!$F$25</f>
        <v>0</v>
      </c>
      <c r="D4777" t="b">
        <f>IF(C4777=1,'Data Transformation'!$G$3+0.5*'Data Transformation'!$W$25,IF(C4778=1,D4778-'Data Transformation'!$W$25,FALSE))</f>
        <v>0</v>
      </c>
      <c r="E4777" t="str">
        <f t="array" ref="E4777">IF(ISLOGICAL(D4777),"",FREQUENCY(IF('Data Transformation'!$B$425:$B$8425='Bin Analysis'!$B4755,'Data Transformation'!$G$425:$G$8425),D4777))</f>
        <v/>
      </c>
      <c r="F4777" t="str">
        <f t="shared" si="594"/>
        <v/>
      </c>
      <c r="G4777">
        <f>Weighting!$H$25</f>
        <v>0</v>
      </c>
      <c r="H4777">
        <f t="array" ref="H4777">FREQUENCY(IF('Data Transformation'!$B$4:$B$8425=B4755,'Data Transformation'!$G$4:$G$8425),'Bin Analysis'!$B4777)</f>
        <v>18</v>
      </c>
      <c r="I4777">
        <f t="shared" si="595"/>
        <v>0</v>
      </c>
      <c r="J4777">
        <f t="shared" si="596"/>
        <v>0</v>
      </c>
      <c r="K4777">
        <f>J4777*Weighting!$W$25</f>
        <v>0</v>
      </c>
      <c r="M4777" s="14"/>
    </row>
    <row r="4778" spans="1:25" x14ac:dyDescent="0.25">
      <c r="O4778"/>
      <c r="P4778"/>
      <c r="Q4778"/>
      <c r="R4778"/>
    </row>
    <row r="4779" spans="1:25" ht="23.25" x14ac:dyDescent="0.35">
      <c r="A4779" s="21" t="s">
        <v>0</v>
      </c>
      <c r="B4779" s="21">
        <f>IFERROR(VLOOKUP(C4779,'Data Transformation'!$L$6:$M$426,2,FALSE),"")</f>
        <v>199</v>
      </c>
      <c r="C4779" s="21">
        <f>C4755+1</f>
        <v>199</v>
      </c>
      <c r="D4779" s="21"/>
      <c r="E4779" s="21"/>
      <c r="F4779" s="21"/>
      <c r="G4779" s="21"/>
      <c r="H4779" s="22"/>
      <c r="I4779" s="22"/>
      <c r="J4779" s="22"/>
      <c r="K4779" s="21"/>
      <c r="L4779" s="21">
        <f>B4779</f>
        <v>199</v>
      </c>
      <c r="M4779" s="23">
        <f>INDEX('Data Transformation'!$O$4:$O$424,MATCH($B4779,'Data Transformation'!$M$4:$M$424,0),MATCH($M$2,'Data Transformation'!$O$3,0))</f>
        <v>19</v>
      </c>
      <c r="N4779" s="27">
        <f>IF('Input and Summary Results'!$J$16="minimum",'Bin Analysis'!X4780/(M4779-1),'Bin Analysis'!Y4779/('Bin Analysis'!M4779-1))</f>
        <v>0</v>
      </c>
      <c r="O4779" s="27">
        <f>IF(M4779=FALSE,NA(),(VLOOKUP(1,C4782:K4801,4,FALSE))/(M4779-1))</f>
        <v>0.3888888888888889</v>
      </c>
      <c r="P4779" s="27">
        <f>IF(M4779=FALSE,NA(),SUM(J4782:J4801)/Weighting!$S$5)</f>
        <v>0.6</v>
      </c>
      <c r="Q4779" s="27">
        <f>IF(M4779=FALSE,NA(),SUM(K4782:K4801)/Weighting!$S$6)</f>
        <v>0.56521739130434778</v>
      </c>
      <c r="R4779" s="27">
        <f>IF(M4779=FALSE,NA(),(VLOOKUP(1,G4782:K4801,3,FALSE))/(M4779-1))</f>
        <v>0.1111111111111111</v>
      </c>
      <c r="S4779" s="22" t="str">
        <f>IF(M4779=FALSE,NA(),IF(SUM(J4782:J4801)=2,"yes","no"))</f>
        <v>no</v>
      </c>
      <c r="X4779" s="2" cm="2">
        <f t="array" ref="X4779:X4780">FREQUENCY(IF('Data Transformation'!$B$425:$B$6424='Bin Analysis'!L4779,'Data Transformation'!$G$425:$G$6424),'Data Transformation'!$U$11)</f>
        <v>18</v>
      </c>
      <c r="Y4779" s="2" cm="2">
        <f t="array" ref="Y4779:Y4780">FREQUENCY(IF('Data Transformation'!$B$425:$B$6424='Bin Analysis'!L4779,'Data Transformation'!$G$425:$G$6424),'Data Transformation'!$U$12)</f>
        <v>11</v>
      </c>
    </row>
    <row r="4780" spans="1:25" x14ac:dyDescent="0.25">
      <c r="A4780" s="14" t="s">
        <v>66</v>
      </c>
      <c r="B4780" t="s">
        <v>47</v>
      </c>
      <c r="C4780" t="s">
        <v>5</v>
      </c>
      <c r="D4780" t="s">
        <v>99</v>
      </c>
      <c r="E4780" t="s">
        <v>100</v>
      </c>
      <c r="F4780" t="s">
        <v>101</v>
      </c>
      <c r="G4780" t="s">
        <v>69</v>
      </c>
      <c r="H4780" t="s">
        <v>31</v>
      </c>
      <c r="I4780" t="s">
        <v>32</v>
      </c>
      <c r="J4780" t="s">
        <v>46</v>
      </c>
      <c r="K4780" s="14" t="s">
        <v>45</v>
      </c>
      <c r="M4780" s="14"/>
      <c r="X4780" s="2">
        <v>0</v>
      </c>
      <c r="Y4780" s="2">
        <v>7</v>
      </c>
    </row>
    <row r="4781" spans="1:25" x14ac:dyDescent="0.25">
      <c r="A4781" s="32"/>
      <c r="D4781" t="b">
        <f>IF(C4781=1,'Data Transformation'!$G$3+0.5*'Data Transformation'!$W$25,IF(C4782=1,D4782-'Data Transformation'!$W$25,FALSE))</f>
        <v>0</v>
      </c>
      <c r="E4781" t="str">
        <f t="array" ref="E4781">IF(ISLOGICAL(D4781),"",FREQUENCY(IF('Data Transformation'!$B$425:$B$8425='Bin Analysis'!$B4779,'Data Transformation'!$G$425:$G$8425),D4781))</f>
        <v/>
      </c>
      <c r="F4781" t="str">
        <f>IF(ISLOGICAL(D4781),"",E4781-E4780)</f>
        <v/>
      </c>
      <c r="M4781" s="14"/>
    </row>
    <row r="4782" spans="1:25" x14ac:dyDescent="0.25">
      <c r="A4782" s="32">
        <f>IF(Weighting!$P$6&gt;0,B4782,"")</f>
        <v>0.32100000000000001</v>
      </c>
      <c r="B4782">
        <f>Weighting!$C$6</f>
        <v>0.32100000000000001</v>
      </c>
      <c r="C4782">
        <f>Weighting!$F$6</f>
        <v>0</v>
      </c>
      <c r="D4782" t="b">
        <f>IF(C4782=1,'Data Transformation'!$G$3+0.5*'Data Transformation'!$W$25,IF(C4783=1,D4783-'Data Transformation'!$W$25,FALSE))</f>
        <v>0</v>
      </c>
      <c r="E4782" t="str">
        <f t="array" ref="E4782">IF(ISLOGICAL(D4782),"",FREQUENCY(IF('Data Transformation'!$B$425:$B$8425='Bin Analysis'!$B4779,'Data Transformation'!$G$425:$G$8425),D4782))</f>
        <v/>
      </c>
      <c r="F4782" t="str">
        <f>IF(ISLOGICAL(D4782),"",E4782-E4781)</f>
        <v/>
      </c>
      <c r="G4782">
        <f>Weighting!$H$6</f>
        <v>1</v>
      </c>
      <c r="H4782">
        <f t="array" ref="H4782">FREQUENCY(IF('Data Transformation'!$B$4:$B$8425=B4779,'Data Transformation'!$G$4:$G$8425),'Bin Analysis'!$B4782)</f>
        <v>2</v>
      </c>
      <c r="I4782">
        <f>H4782-H4781</f>
        <v>2</v>
      </c>
      <c r="J4782">
        <f>IF(I4782=0,0,1)</f>
        <v>1</v>
      </c>
      <c r="K4782">
        <f>J4782*Weighting!$W$6</f>
        <v>1</v>
      </c>
      <c r="M4782" s="14"/>
    </row>
    <row r="4783" spans="1:25" x14ac:dyDescent="0.25">
      <c r="A4783" s="32">
        <f>IF(Weighting!$P$7&gt;0,B4783,"")</f>
        <v>0.45200000000000001</v>
      </c>
      <c r="B4783">
        <f>Weighting!$C$7</f>
        <v>0.45200000000000001</v>
      </c>
      <c r="C4783">
        <f>Weighting!$F$7</f>
        <v>0</v>
      </c>
      <c r="D4783" t="b">
        <f>IF(C4783=1,'Data Transformation'!$G$3+0.5*'Data Transformation'!$W$25,IF(C4784=1,D4784-'Data Transformation'!$W$25,FALSE))</f>
        <v>0</v>
      </c>
      <c r="E4783" t="str">
        <f t="array" ref="E4783">IF(ISLOGICAL(D4783),"",FREQUENCY(IF('Data Transformation'!$B$425:$B$8425='Bin Analysis'!$B4779,'Data Transformation'!$G$425:$G$8425),D4783))</f>
        <v/>
      </c>
      <c r="F4783" t="str">
        <f t="shared" ref="F4783:F4801" si="597">IF(ISLOGICAL(D4783),"",E4783-E4782)</f>
        <v/>
      </c>
      <c r="G4783">
        <f>Weighting!$H$7</f>
        <v>0</v>
      </c>
      <c r="H4783">
        <f t="array" ref="H4783">FREQUENCY(IF('Data Transformation'!$B$4:$B$8425=B4779,'Data Transformation'!$G$4:$G$8425),'Bin Analysis'!$B4783)</f>
        <v>2</v>
      </c>
      <c r="I4783">
        <f t="shared" ref="I4783:I4801" si="598">H4783-H4782</f>
        <v>0</v>
      </c>
      <c r="J4783">
        <f>IF(I4783=0,0,1)</f>
        <v>0</v>
      </c>
      <c r="K4783">
        <f>J4783*Weighting!$W$7</f>
        <v>0</v>
      </c>
      <c r="M4783" s="14"/>
    </row>
    <row r="4784" spans="1:25" x14ac:dyDescent="0.25">
      <c r="A4784" s="32">
        <f>IF(Weighting!$P$8&gt;0,B4784,"")</f>
        <v>0.58299999999999996</v>
      </c>
      <c r="B4784">
        <f>Weighting!$C$8</f>
        <v>0.58299999999999996</v>
      </c>
      <c r="C4784">
        <f>Weighting!$F$8</f>
        <v>0</v>
      </c>
      <c r="D4784" t="b">
        <f>IF(C4784=1,'Data Transformation'!$G$3+0.5*'Data Transformation'!$W$25,IF(C4785=1,D4785-'Data Transformation'!$W$25,FALSE))</f>
        <v>0</v>
      </c>
      <c r="E4784" t="str">
        <f t="array" ref="E4784">IF(ISLOGICAL(D4784),"",FREQUENCY(IF('Data Transformation'!$B$425:$B$8425='Bin Analysis'!$B4779,'Data Transformation'!$G$425:$G$8425),D4784))</f>
        <v/>
      </c>
      <c r="F4784" t="str">
        <f t="shared" si="597"/>
        <v/>
      </c>
      <c r="G4784">
        <f>Weighting!$H$8</f>
        <v>0</v>
      </c>
      <c r="H4784">
        <f t="array" ref="H4784">FREQUENCY(IF('Data Transformation'!$B$4:$B$8425=B4779,'Data Transformation'!$G$4:$G$8425),'Bin Analysis'!$B4784)</f>
        <v>4</v>
      </c>
      <c r="I4784">
        <f t="shared" si="598"/>
        <v>2</v>
      </c>
      <c r="J4784">
        <f t="shared" ref="J4784:J4801" si="599">IF(I4784=0,0,1)</f>
        <v>1</v>
      </c>
      <c r="K4784">
        <f>J4784*Weighting!$W$8</f>
        <v>3</v>
      </c>
      <c r="M4784" s="14"/>
    </row>
    <row r="4785" spans="1:13" x14ac:dyDescent="0.25">
      <c r="A4785" s="32">
        <f>IF(Weighting!$P$9&gt;0,B4785,"")</f>
        <v>0.71399999999999997</v>
      </c>
      <c r="B4785" s="50">
        <f>Weighting!$C$9</f>
        <v>0.71399999999999997</v>
      </c>
      <c r="C4785">
        <f>Weighting!$F$9</f>
        <v>0</v>
      </c>
      <c r="D4785" t="b">
        <f>IF(C4785=1,'Data Transformation'!$G$3+0.5*'Data Transformation'!$W$25,IF(C4786=1,D4786-'Data Transformation'!$W$25,FALSE))</f>
        <v>0</v>
      </c>
      <c r="E4785" t="str">
        <f t="array" ref="E4785">IF(ISLOGICAL(D4785),"",FREQUENCY(IF('Data Transformation'!$B$425:$B$8425='Bin Analysis'!$B4779,'Data Transformation'!$G$425:$G$8425),D4785))</f>
        <v/>
      </c>
      <c r="F4785" t="str">
        <f t="shared" si="597"/>
        <v/>
      </c>
      <c r="G4785">
        <f>Weighting!$H$9</f>
        <v>0</v>
      </c>
      <c r="H4785">
        <f t="array" ref="H4785">FREQUENCY(IF('Data Transformation'!$B$4:$B$8425=B4779,'Data Transformation'!$G$4:$G$8425),'Bin Analysis'!$B4785)</f>
        <v>5</v>
      </c>
      <c r="I4785">
        <f t="shared" si="598"/>
        <v>1</v>
      </c>
      <c r="J4785">
        <f t="shared" si="599"/>
        <v>1</v>
      </c>
      <c r="K4785">
        <f>J4785*Weighting!$W$9</f>
        <v>3</v>
      </c>
      <c r="M4785" s="14"/>
    </row>
    <row r="4786" spans="1:13" x14ac:dyDescent="0.25">
      <c r="A4786" s="32">
        <f>IF(Weighting!$P$10&gt;0,B4786,"")</f>
        <v>0.84499999999999997</v>
      </c>
      <c r="B4786">
        <f>Weighting!$C$10</f>
        <v>0.84499999999999997</v>
      </c>
      <c r="C4786">
        <f>Weighting!$F$10</f>
        <v>0</v>
      </c>
      <c r="D4786" t="b">
        <f>IF(C4786=1,'Data Transformation'!$G$3+0.5*'Data Transformation'!$W$25,IF(C4787=1,D4787-'Data Transformation'!$W$25,FALSE))</f>
        <v>0</v>
      </c>
      <c r="E4786" t="str">
        <f t="array" ref="E4786">IF(ISLOGICAL(D4786),"",FREQUENCY(IF('Data Transformation'!$B$425:$B$8425='Bin Analysis'!$B4779,'Data Transformation'!$G$425:$G$8425),D4786))</f>
        <v/>
      </c>
      <c r="F4786" t="str">
        <f t="shared" si="597"/>
        <v/>
      </c>
      <c r="G4786">
        <f>Weighting!$H$10</f>
        <v>0</v>
      </c>
      <c r="H4786">
        <f t="array" ref="H4786">FREQUENCY(IF('Data Transformation'!$B$4:$B$8425=B4779,'Data Transformation'!$G$4:$G$8425),'Bin Analysis'!$B4786)</f>
        <v>11</v>
      </c>
      <c r="I4786">
        <f t="shared" si="598"/>
        <v>6</v>
      </c>
      <c r="J4786">
        <f t="shared" si="599"/>
        <v>1</v>
      </c>
      <c r="K4786">
        <f>J4786*Weighting!$W$10</f>
        <v>3</v>
      </c>
      <c r="M4786" s="14"/>
    </row>
    <row r="4787" spans="1:13" x14ac:dyDescent="0.25">
      <c r="A4787" s="32">
        <f>IF(Weighting!$P$11&gt;0,B4787,"")</f>
        <v>0.97599999999999998</v>
      </c>
      <c r="B4787">
        <f>Weighting!$C$11</f>
        <v>0.97599999999999998</v>
      </c>
      <c r="C4787">
        <f>Weighting!$F$11</f>
        <v>0</v>
      </c>
      <c r="D4787">
        <f>IF(C4787=1,'Data Transformation'!$G$3+0.5*'Data Transformation'!$W$25,IF(C4788=1,D4788-'Data Transformation'!$W$25,FALSE))</f>
        <v>0.86899999999999999</v>
      </c>
      <c r="E4787">
        <f t="array" ref="E4787">IF(ISLOGICAL(D4787),"",FREQUENCY(IF('Data Transformation'!$B$425:$B$8425='Bin Analysis'!$B4779,'Data Transformation'!$G$425:$G$8425),D4787))</f>
        <v>11</v>
      </c>
      <c r="F4787" t="e">
        <f t="shared" si="597"/>
        <v>#VALUE!</v>
      </c>
      <c r="G4787">
        <f>Weighting!$H$11</f>
        <v>0</v>
      </c>
      <c r="H4787">
        <f t="array" ref="H4787">FREQUENCY(IF('Data Transformation'!$B$4:$B$8425=B4779,'Data Transformation'!$G$4:$G$8425),'Bin Analysis'!$B4787)</f>
        <v>15</v>
      </c>
      <c r="I4787">
        <f t="shared" si="598"/>
        <v>4</v>
      </c>
      <c r="J4787">
        <f t="shared" si="599"/>
        <v>1</v>
      </c>
      <c r="K4787">
        <f>J4787*Weighting!$W$11</f>
        <v>2</v>
      </c>
      <c r="M4787" s="14"/>
    </row>
    <row r="4788" spans="1:13" x14ac:dyDescent="0.25">
      <c r="A4788" s="32">
        <f>IF(Weighting!$P$12&gt;0,B4788,"")</f>
        <v>1.107</v>
      </c>
      <c r="B4788">
        <f>Weighting!$C$12</f>
        <v>1.107</v>
      </c>
      <c r="C4788">
        <f>Weighting!$F$12</f>
        <v>1</v>
      </c>
      <c r="D4788">
        <f>IF(C4788=1,'Data Transformation'!$G$3+0.5*'Data Transformation'!$W$25,IF(C4789=1,D4789-'Data Transformation'!$W$25,FALSE))</f>
        <v>1.131</v>
      </c>
      <c r="E4788">
        <f t="array" ref="E4788">IF(ISLOGICAL(D4788),"",FREQUENCY(IF('Data Transformation'!$B$425:$B$8425='Bin Analysis'!$B4779,'Data Transformation'!$G$425:$G$8425),D4788))</f>
        <v>18</v>
      </c>
      <c r="F4788">
        <f t="shared" si="597"/>
        <v>7</v>
      </c>
      <c r="G4788">
        <f>Weighting!$H$12</f>
        <v>0</v>
      </c>
      <c r="H4788">
        <f t="array" ref="H4788">FREQUENCY(IF('Data Transformation'!$B$4:$B$8425=B4779,'Data Transformation'!$G$4:$G$8425),'Bin Analysis'!$B4788)</f>
        <v>19</v>
      </c>
      <c r="I4788">
        <f t="shared" si="598"/>
        <v>4</v>
      </c>
      <c r="J4788">
        <f t="shared" si="599"/>
        <v>1</v>
      </c>
      <c r="K4788">
        <f>J4788*Weighting!$W$12</f>
        <v>1</v>
      </c>
      <c r="M4788" s="14"/>
    </row>
    <row r="4789" spans="1:13" x14ac:dyDescent="0.25">
      <c r="A4789" s="32">
        <f>IF(Weighting!$P$13&gt;0,B4789,"")</f>
        <v>1.238</v>
      </c>
      <c r="B4789">
        <f>Weighting!$C$13</f>
        <v>1.238</v>
      </c>
      <c r="C4789">
        <f>Weighting!$F$13</f>
        <v>0</v>
      </c>
      <c r="D4789" t="b">
        <f>IF(C4789=1,'Data Transformation'!$G$3+0.5*'Data Transformation'!$W$25,IF(C4790=1,D4790-'Data Transformation'!$W$25,FALSE))</f>
        <v>0</v>
      </c>
      <c r="E4789" t="str">
        <f t="array" ref="E4789">IF(ISLOGICAL(D4789),"",FREQUENCY(IF('Data Transformation'!$B$425:$B$8425='Bin Analysis'!$B4779,'Data Transformation'!$G$425:$G$8425),D4789))</f>
        <v/>
      </c>
      <c r="F4789" t="str">
        <f t="shared" si="597"/>
        <v/>
      </c>
      <c r="G4789">
        <f>Weighting!$H$13</f>
        <v>0</v>
      </c>
      <c r="H4789">
        <f t="array" ref="H4789">FREQUENCY(IF('Data Transformation'!$B$4:$B$8425=B4779,'Data Transformation'!$G$4:$G$8425),'Bin Analysis'!$B4789)</f>
        <v>19</v>
      </c>
      <c r="I4789">
        <f t="shared" si="598"/>
        <v>0</v>
      </c>
      <c r="J4789">
        <f t="shared" si="599"/>
        <v>0</v>
      </c>
      <c r="K4789">
        <f>J4789*Weighting!$W$13</f>
        <v>0</v>
      </c>
      <c r="M4789" s="14"/>
    </row>
    <row r="4790" spans="1:13" x14ac:dyDescent="0.25">
      <c r="A4790" s="32">
        <f>IF(Weighting!$P$14&gt;0,B4790,"")</f>
        <v>1.369</v>
      </c>
      <c r="B4790">
        <f>Weighting!$C$14</f>
        <v>1.369</v>
      </c>
      <c r="C4790">
        <f>Weighting!$F$14</f>
        <v>0</v>
      </c>
      <c r="D4790" t="b">
        <f>IF(C4790=1,'Data Transformation'!$G$3+0.5*'Data Transformation'!$W$25,IF(C4791=1,D4791-'Data Transformation'!$W$25,FALSE))</f>
        <v>0</v>
      </c>
      <c r="E4790" t="str">
        <f t="array" ref="E4790">IF(ISLOGICAL(D4790),"",FREQUENCY(IF('Data Transformation'!$B$425:$B$8425='Bin Analysis'!$B4779,'Data Transformation'!$G$425:$G$8425),D4790))</f>
        <v/>
      </c>
      <c r="F4790" t="str">
        <f t="shared" si="597"/>
        <v/>
      </c>
      <c r="G4790">
        <f>Weighting!$H$14</f>
        <v>0</v>
      </c>
      <c r="H4790">
        <f t="array" ref="H4790">FREQUENCY(IF('Data Transformation'!$B$4:$B$8425=B4779,'Data Transformation'!$G$4:$G$8425),'Bin Analysis'!$B4790)</f>
        <v>19</v>
      </c>
      <c r="I4790">
        <f t="shared" si="598"/>
        <v>0</v>
      </c>
      <c r="J4790">
        <f t="shared" si="599"/>
        <v>0</v>
      </c>
      <c r="K4790">
        <f>J4790*Weighting!$W$14</f>
        <v>0</v>
      </c>
      <c r="M4790" s="14"/>
    </row>
    <row r="4791" spans="1:13" x14ac:dyDescent="0.25">
      <c r="A4791" s="32">
        <f>IF(Weighting!$P$15&gt;0,B4791,"")</f>
        <v>1.5000009999999999</v>
      </c>
      <c r="B4791">
        <f>Weighting!$C$15</f>
        <v>1.5000009999999999</v>
      </c>
      <c r="C4791">
        <f>Weighting!$F$15</f>
        <v>0</v>
      </c>
      <c r="D4791" t="b">
        <f>IF(C4791=1,'Data Transformation'!$G$3+0.5*'Data Transformation'!$W$25,IF(C4792=1,D4792-'Data Transformation'!$W$25,FALSE))</f>
        <v>0</v>
      </c>
      <c r="E4791" t="str">
        <f t="array" ref="E4791">IF(ISLOGICAL(D4791),"",FREQUENCY(IF('Data Transformation'!$B$425:$B$8425='Bin Analysis'!$B4779,'Data Transformation'!$G$425:$G$8425),D4791))</f>
        <v/>
      </c>
      <c r="F4791" t="str">
        <f t="shared" si="597"/>
        <v/>
      </c>
      <c r="G4791">
        <f>Weighting!$H$15</f>
        <v>0</v>
      </c>
      <c r="H4791">
        <f t="array" ref="H4791">FREQUENCY(IF('Data Transformation'!$B$4:$B$8425=B4779,'Data Transformation'!$G$4:$G$8425),'Bin Analysis'!$B4791)</f>
        <v>19</v>
      </c>
      <c r="I4791">
        <f t="shared" si="598"/>
        <v>0</v>
      </c>
      <c r="J4791">
        <f t="shared" si="599"/>
        <v>0</v>
      </c>
      <c r="K4791">
        <f>J4791*Weighting!$W$15</f>
        <v>0</v>
      </c>
      <c r="M4791" s="14"/>
    </row>
    <row r="4792" spans="1:13" x14ac:dyDescent="0.25">
      <c r="A4792" s="32" t="str">
        <f>IF(Weighting!$P$16&gt;0,B4792,"")</f>
        <v/>
      </c>
      <c r="B4792">
        <f>Weighting!$C$16</f>
        <v>1.631</v>
      </c>
      <c r="C4792">
        <f>Weighting!$F$16</f>
        <v>0</v>
      </c>
      <c r="D4792" t="b">
        <f>IF(C4792=1,'Data Transformation'!$G$3+0.5*'Data Transformation'!$W$25,IF(C4793=1,D4793-'Data Transformation'!$W$25,FALSE))</f>
        <v>0</v>
      </c>
      <c r="E4792" t="str">
        <f t="array" ref="E4792">IF(ISLOGICAL(D4792),"",FREQUENCY(IF('Data Transformation'!$B$425:$B$8425='Bin Analysis'!$B4779,'Data Transformation'!$G$425:$G$8425),D4792))</f>
        <v/>
      </c>
      <c r="F4792" t="str">
        <f t="shared" si="597"/>
        <v/>
      </c>
      <c r="G4792">
        <f>Weighting!$H$16</f>
        <v>0</v>
      </c>
      <c r="H4792">
        <f t="array" ref="H4792">FREQUENCY(IF('Data Transformation'!$B$4:$B$8425=B4779,'Data Transformation'!$G$4:$G$8425),'Bin Analysis'!$B4792)</f>
        <v>19</v>
      </c>
      <c r="I4792">
        <f t="shared" si="598"/>
        <v>0</v>
      </c>
      <c r="J4792">
        <f t="shared" si="599"/>
        <v>0</v>
      </c>
      <c r="K4792">
        <f>J4792*Weighting!$W$16</f>
        <v>0</v>
      </c>
      <c r="M4792" s="14"/>
    </row>
    <row r="4793" spans="1:13" x14ac:dyDescent="0.25">
      <c r="A4793" s="32" t="str">
        <f>IF(Weighting!$P$17&gt;0,B4793,"")</f>
        <v/>
      </c>
      <c r="B4793">
        <f>Weighting!$C$17</f>
        <v>1.762</v>
      </c>
      <c r="C4793">
        <f>Weighting!$F$17</f>
        <v>0</v>
      </c>
      <c r="D4793" t="b">
        <f>IF(C4793=1,'Data Transformation'!$G$3+0.5*'Data Transformation'!$W$25,IF(C4794=1,D4794-'Data Transformation'!$W$25,FALSE))</f>
        <v>0</v>
      </c>
      <c r="E4793" t="str">
        <f t="array" ref="E4793">IF(ISLOGICAL(D4793),"",FREQUENCY(IF('Data Transformation'!$B$425:$B$8425='Bin Analysis'!$B4779,'Data Transformation'!$G$425:$G$8425),D4793))</f>
        <v/>
      </c>
      <c r="F4793" t="str">
        <f t="shared" si="597"/>
        <v/>
      </c>
      <c r="G4793">
        <f>Weighting!$H$17</f>
        <v>0</v>
      </c>
      <c r="H4793">
        <f t="array" ref="H4793">FREQUENCY(IF('Data Transformation'!$B$4:$B$8425=B4779,'Data Transformation'!$G$4:$G$8425),'Bin Analysis'!$B4793)</f>
        <v>19</v>
      </c>
      <c r="I4793">
        <f t="shared" si="598"/>
        <v>0</v>
      </c>
      <c r="J4793">
        <f t="shared" si="599"/>
        <v>0</v>
      </c>
      <c r="K4793">
        <f>J4793*Weighting!$W$17</f>
        <v>0</v>
      </c>
      <c r="M4793" s="14"/>
    </row>
    <row r="4794" spans="1:13" x14ac:dyDescent="0.25">
      <c r="A4794" s="32" t="str">
        <f>IF(Weighting!$P$18&gt;0,B4794,"")</f>
        <v/>
      </c>
      <c r="B4794">
        <f>Weighting!$C$18</f>
        <v>1.893</v>
      </c>
      <c r="C4794">
        <f>Weighting!$F$18</f>
        <v>0</v>
      </c>
      <c r="D4794" t="b">
        <f>IF(C4794=1,'Data Transformation'!$G$3+0.5*'Data Transformation'!$W$25,IF(C4795=1,D4795-'Data Transformation'!$W$25,FALSE))</f>
        <v>0</v>
      </c>
      <c r="E4794" t="str">
        <f t="array" ref="E4794">IF(ISLOGICAL(D4794),"",FREQUENCY(IF('Data Transformation'!$B$425:$B$8425='Bin Analysis'!$B4779,'Data Transformation'!$G$425:$G$8425),D4794))</f>
        <v/>
      </c>
      <c r="F4794" t="str">
        <f t="shared" si="597"/>
        <v/>
      </c>
      <c r="G4794">
        <f>Weighting!$H$18</f>
        <v>0</v>
      </c>
      <c r="H4794">
        <f t="array" ref="H4794">FREQUENCY(IF('Data Transformation'!$B$4:$B$8425=B4779,'Data Transformation'!$G$4:$G$8425),'Bin Analysis'!$B4794)</f>
        <v>19</v>
      </c>
      <c r="I4794">
        <f t="shared" si="598"/>
        <v>0</v>
      </c>
      <c r="J4794">
        <f t="shared" si="599"/>
        <v>0</v>
      </c>
      <c r="K4794">
        <f>J4794*Weighting!$W$18</f>
        <v>0</v>
      </c>
      <c r="M4794" s="14"/>
    </row>
    <row r="4795" spans="1:13" x14ac:dyDescent="0.25">
      <c r="A4795" s="32" t="str">
        <f>IF(Weighting!$P$19&gt;0,B4795,"")</f>
        <v/>
      </c>
      <c r="B4795">
        <f>Weighting!$C$19</f>
        <v>2.024</v>
      </c>
      <c r="C4795">
        <f>Weighting!$F$19</f>
        <v>0</v>
      </c>
      <c r="D4795" t="b">
        <f>IF(C4795=1,'Data Transformation'!$G$3+0.5*'Data Transformation'!$W$25,IF(C4796=1,D4796-'Data Transformation'!$W$25,FALSE))</f>
        <v>0</v>
      </c>
      <c r="E4795" t="str">
        <f t="array" ref="E4795">IF(ISLOGICAL(D4795),"",FREQUENCY(IF('Data Transformation'!$B$425:$B$8425='Bin Analysis'!$B4779,'Data Transformation'!$G$425:$G$8425),D4795))</f>
        <v/>
      </c>
      <c r="F4795" t="str">
        <f t="shared" si="597"/>
        <v/>
      </c>
      <c r="G4795">
        <f>Weighting!$H$19</f>
        <v>0</v>
      </c>
      <c r="H4795">
        <f t="array" ref="H4795">FREQUENCY(IF('Data Transformation'!$B$4:$B$8425=B4779,'Data Transformation'!$G$4:$G$8425),'Bin Analysis'!$B4795)</f>
        <v>19</v>
      </c>
      <c r="I4795">
        <f t="shared" si="598"/>
        <v>0</v>
      </c>
      <c r="J4795">
        <f t="shared" si="599"/>
        <v>0</v>
      </c>
      <c r="K4795">
        <f>J4795*Weighting!$W$19</f>
        <v>0</v>
      </c>
      <c r="M4795" s="14"/>
    </row>
    <row r="4796" spans="1:13" x14ac:dyDescent="0.25">
      <c r="A4796" s="32" t="str">
        <f>IF(Weighting!$P$20&gt;0,B4796,"")</f>
        <v/>
      </c>
      <c r="B4796">
        <f>Weighting!$C$20</f>
        <v>2.1550000000000002</v>
      </c>
      <c r="C4796">
        <f>Weighting!$F$20</f>
        <v>0</v>
      </c>
      <c r="D4796" t="b">
        <f>IF(C4796=1,'Data Transformation'!$G$3+0.5*'Data Transformation'!$W$25,IF(C4797=1,D4797-'Data Transformation'!$W$25,FALSE))</f>
        <v>0</v>
      </c>
      <c r="E4796" t="str">
        <f t="array" ref="E4796">IF(ISLOGICAL(D4796),"",FREQUENCY(IF('Data Transformation'!$B$425:$B$8425='Bin Analysis'!$B4779,'Data Transformation'!$G$425:$G$8425),D4796))</f>
        <v/>
      </c>
      <c r="F4796" t="str">
        <f t="shared" si="597"/>
        <v/>
      </c>
      <c r="G4796">
        <f>Weighting!$H$20</f>
        <v>0</v>
      </c>
      <c r="H4796">
        <f t="array" ref="H4796">FREQUENCY(IF('Data Transformation'!$B$4:$B$8425=B4779,'Data Transformation'!$G$4:$G$8425),'Bin Analysis'!$B4796)</f>
        <v>19</v>
      </c>
      <c r="I4796">
        <f t="shared" si="598"/>
        <v>0</v>
      </c>
      <c r="J4796">
        <f t="shared" si="599"/>
        <v>0</v>
      </c>
      <c r="K4796">
        <f>J4796*Weighting!$W$20</f>
        <v>0</v>
      </c>
      <c r="M4796" s="14"/>
    </row>
    <row r="4797" spans="1:13" x14ac:dyDescent="0.25">
      <c r="A4797" s="32" t="str">
        <f>IF(Weighting!$P$21&gt;0,B4797,"")</f>
        <v/>
      </c>
      <c r="B4797">
        <f>Weighting!$C$21</f>
        <v>2.2860000000000005</v>
      </c>
      <c r="C4797">
        <f>Weighting!$F$21</f>
        <v>0</v>
      </c>
      <c r="D4797" t="b">
        <f>IF(C4797=1,'Data Transformation'!$G$3+0.5*'Data Transformation'!$W$25,IF(C4798=1,D4798-'Data Transformation'!$W$25,FALSE))</f>
        <v>0</v>
      </c>
      <c r="E4797" t="str">
        <f t="array" ref="E4797">IF(ISLOGICAL(D4797),"",FREQUENCY(IF('Data Transformation'!$B$425:$B$8425='Bin Analysis'!$B4779,'Data Transformation'!$G$425:$G$8425),D4797))</f>
        <v/>
      </c>
      <c r="F4797" t="str">
        <f t="shared" si="597"/>
        <v/>
      </c>
      <c r="G4797">
        <f>Weighting!$H$21</f>
        <v>0</v>
      </c>
      <c r="H4797">
        <f t="array" ref="H4797">FREQUENCY(IF('Data Transformation'!$B$4:$B$8425=B4779,'Data Transformation'!$G$4:$G$8425),'Bin Analysis'!$B4797)</f>
        <v>19</v>
      </c>
      <c r="I4797">
        <f t="shared" si="598"/>
        <v>0</v>
      </c>
      <c r="J4797">
        <f t="shared" si="599"/>
        <v>0</v>
      </c>
      <c r="K4797">
        <f>J4797*Weighting!$W$21</f>
        <v>0</v>
      </c>
      <c r="M4797" s="14"/>
    </row>
    <row r="4798" spans="1:13" x14ac:dyDescent="0.25">
      <c r="A4798" s="32" t="str">
        <f>IF(Weighting!$P$22&gt;0,B4798,"")</f>
        <v/>
      </c>
      <c r="B4798">
        <f>Weighting!$C$22</f>
        <v>2.4170000000000007</v>
      </c>
      <c r="C4798">
        <f>Weighting!$F$22</f>
        <v>0</v>
      </c>
      <c r="D4798" t="b">
        <f>IF(C4798=1,'Data Transformation'!$G$3+0.5*'Data Transformation'!$W$25,IF(C4799=1,D4799-'Data Transformation'!$W$25,FALSE))</f>
        <v>0</v>
      </c>
      <c r="E4798" t="str">
        <f t="array" ref="E4798">IF(ISLOGICAL(D4798),"",FREQUENCY(IF('Data Transformation'!$B$425:$B$8425='Bin Analysis'!$B4779,'Data Transformation'!$G$425:$G$8425),D4798))</f>
        <v/>
      </c>
      <c r="F4798" t="str">
        <f t="shared" si="597"/>
        <v/>
      </c>
      <c r="G4798">
        <f>Weighting!$H$22</f>
        <v>0</v>
      </c>
      <c r="H4798">
        <f t="array" ref="H4798">FREQUENCY(IF('Data Transformation'!$B$4:$B$8425=B4779,'Data Transformation'!$G$4:$G$8425),'Bin Analysis'!$B4798)</f>
        <v>19</v>
      </c>
      <c r="I4798">
        <f t="shared" si="598"/>
        <v>0</v>
      </c>
      <c r="J4798">
        <f t="shared" si="599"/>
        <v>0</v>
      </c>
      <c r="K4798">
        <f>J4798*Weighting!$W$22</f>
        <v>0</v>
      </c>
      <c r="M4798" s="14"/>
    </row>
    <row r="4799" spans="1:13" x14ac:dyDescent="0.25">
      <c r="A4799" s="32" t="str">
        <f>IF(Weighting!$P$23&gt;0,B4799,"")</f>
        <v/>
      </c>
      <c r="B4799">
        <f>Weighting!$C$23</f>
        <v>2.5480000000000009</v>
      </c>
      <c r="C4799">
        <f>Weighting!$F$23</f>
        <v>0</v>
      </c>
      <c r="D4799" t="b">
        <f>IF(C4799=1,'Data Transformation'!$G$3+0.5*'Data Transformation'!$W$25,IF(C4800=1,D4800-'Data Transformation'!$W$25,FALSE))</f>
        <v>0</v>
      </c>
      <c r="E4799" t="str">
        <f t="array" ref="E4799">IF(ISLOGICAL(D4799),"",FREQUENCY(IF('Data Transformation'!$B$425:$B$8425='Bin Analysis'!$B4779,'Data Transformation'!$G$425:$G$8425),D4799))</f>
        <v/>
      </c>
      <c r="F4799" t="str">
        <f t="shared" si="597"/>
        <v/>
      </c>
      <c r="G4799">
        <f>Weighting!$H$23</f>
        <v>0</v>
      </c>
      <c r="H4799">
        <f t="array" ref="H4799">FREQUENCY(IF('Data Transformation'!$B$4:$B$8425=B4779,'Data Transformation'!$G$4:$G$8425),'Bin Analysis'!$B4799)</f>
        <v>19</v>
      </c>
      <c r="I4799">
        <f t="shared" si="598"/>
        <v>0</v>
      </c>
      <c r="J4799">
        <f t="shared" si="599"/>
        <v>0</v>
      </c>
      <c r="K4799">
        <f>J4799*Weighting!$W$23</f>
        <v>0</v>
      </c>
      <c r="M4799" s="14"/>
    </row>
    <row r="4800" spans="1:13" x14ac:dyDescent="0.25">
      <c r="A4800" s="32" t="str">
        <f>IF(Weighting!$P$24&gt;0,B4800,"")</f>
        <v/>
      </c>
      <c r="B4800">
        <f>Weighting!$C$24</f>
        <v>2.6790000000000012</v>
      </c>
      <c r="C4800">
        <f>Weighting!$F$24</f>
        <v>0</v>
      </c>
      <c r="D4800" t="b">
        <f>IF(C4800=1,'Data Transformation'!$G$3+0.5*'Data Transformation'!$W$25,IF(C4801=1,D4801-'Data Transformation'!$W$25,FALSE))</f>
        <v>0</v>
      </c>
      <c r="E4800" t="str">
        <f t="array" ref="E4800">IF(ISLOGICAL(D4800),"",FREQUENCY(IF('Data Transformation'!$B$425:$B$8425='Bin Analysis'!$B4779,'Data Transformation'!$G$425:$G$8425),D4800))</f>
        <v/>
      </c>
      <c r="F4800" t="str">
        <f t="shared" si="597"/>
        <v/>
      </c>
      <c r="G4800">
        <f>Weighting!$H$24</f>
        <v>0</v>
      </c>
      <c r="H4800">
        <f t="array" ref="H4800">FREQUENCY(IF('Data Transformation'!$B$4:$B$8425=B4779,'Data Transformation'!$G$4:$G$8425),'Bin Analysis'!$B4800)</f>
        <v>19</v>
      </c>
      <c r="I4800">
        <f t="shared" si="598"/>
        <v>0</v>
      </c>
      <c r="J4800">
        <f t="shared" si="599"/>
        <v>0</v>
      </c>
      <c r="K4800">
        <f>J4800*Weighting!$W$24</f>
        <v>0</v>
      </c>
      <c r="M4800" s="14"/>
    </row>
    <row r="4801" spans="1:25" x14ac:dyDescent="0.25">
      <c r="A4801" s="32" t="str">
        <f>IF(Weighting!$P$25&gt;0,B4801,"")</f>
        <v/>
      </c>
      <c r="B4801">
        <f>Weighting!$C$25</f>
        <v>2.8100000000000014</v>
      </c>
      <c r="C4801">
        <f>Weighting!$F$25</f>
        <v>0</v>
      </c>
      <c r="D4801" t="b">
        <f>IF(C4801=1,'Data Transformation'!$G$3+0.5*'Data Transformation'!$W$25,IF(C4802=1,D4802-'Data Transformation'!$W$25,FALSE))</f>
        <v>0</v>
      </c>
      <c r="E4801" t="str">
        <f t="array" ref="E4801">IF(ISLOGICAL(D4801),"",FREQUENCY(IF('Data Transformation'!$B$425:$B$8425='Bin Analysis'!$B4779,'Data Transformation'!$G$425:$G$8425),D4801))</f>
        <v/>
      </c>
      <c r="F4801" t="str">
        <f t="shared" si="597"/>
        <v/>
      </c>
      <c r="G4801">
        <f>Weighting!$H$25</f>
        <v>0</v>
      </c>
      <c r="H4801">
        <f t="array" ref="H4801">FREQUENCY(IF('Data Transformation'!$B$4:$B$8425=B4779,'Data Transformation'!$G$4:$G$8425),'Bin Analysis'!$B4801)</f>
        <v>19</v>
      </c>
      <c r="I4801">
        <f t="shared" si="598"/>
        <v>0</v>
      </c>
      <c r="J4801">
        <f t="shared" si="599"/>
        <v>0</v>
      </c>
      <c r="K4801">
        <f>J4801*Weighting!$W$25</f>
        <v>0</v>
      </c>
      <c r="M4801" s="14"/>
    </row>
    <row r="4802" spans="1:25" x14ac:dyDescent="0.25">
      <c r="N4802" s="55"/>
      <c r="O4802"/>
      <c r="P4802"/>
      <c r="Q4802"/>
      <c r="R4802"/>
    </row>
    <row r="4803" spans="1:25" ht="23.25" x14ac:dyDescent="0.35">
      <c r="A4803" s="21" t="s">
        <v>0</v>
      </c>
      <c r="B4803" s="21">
        <f>IFERROR(VLOOKUP(C4803,'Data Transformation'!$L$6:$M$426,2,FALSE),"")</f>
        <v>200</v>
      </c>
      <c r="C4803" s="21">
        <f>C4779+1</f>
        <v>200</v>
      </c>
      <c r="D4803" s="21"/>
      <c r="E4803" s="21"/>
      <c r="F4803" s="21"/>
      <c r="G4803" s="21"/>
      <c r="H4803" s="22"/>
      <c r="I4803" s="22"/>
      <c r="J4803" s="22"/>
      <c r="K4803" s="21"/>
      <c r="L4803" s="21">
        <f>B4803</f>
        <v>200</v>
      </c>
      <c r="M4803" s="23">
        <f>INDEX('Data Transformation'!$O$4:$O$424,MATCH($B4803,'Data Transformation'!$M$4:$M$424,0),MATCH($M$2,'Data Transformation'!$O$3,0))</f>
        <v>19</v>
      </c>
      <c r="N4803" s="27">
        <f>IF('Input and Summary Results'!$J$16="minimum",'Bin Analysis'!X4804/(M4803-1),'Bin Analysis'!Y4803/('Bin Analysis'!M4803-1))</f>
        <v>0</v>
      </c>
      <c r="O4803" s="27">
        <f>IF(M4803=FALSE,NA(),(VLOOKUP(1,C4806:K4825,4,FALSE))/(M4803-1))</f>
        <v>0.55555555555555558</v>
      </c>
      <c r="P4803" s="27">
        <f>IF(M4803=FALSE,NA(),SUM(J4806:J4825)/Weighting!$S$5)</f>
        <v>0.7</v>
      </c>
      <c r="Q4803" s="27">
        <f>IF(M4803=FALSE,NA(),SUM(K4806:K4825)/Weighting!$S$6)</f>
        <v>0.65217391304347827</v>
      </c>
      <c r="R4803" s="27">
        <f>IF(M4803=FALSE,NA(),(VLOOKUP(1,G4806:K4825,3,FALSE))/(M4803-1))</f>
        <v>5.5555555555555552E-2</v>
      </c>
      <c r="S4803" s="22" t="str">
        <f>IF(M4803=FALSE,NA(),IF(SUM(J4806:J4825)=2,"yes","no"))</f>
        <v>no</v>
      </c>
      <c r="X4803" s="2" cm="2">
        <f t="array" ref="X4803:X4804">FREQUENCY(IF('Data Transformation'!$B$425:$B$6424='Bin Analysis'!L4803,'Data Transformation'!$G$425:$G$6424),'Data Transformation'!$U$11)</f>
        <v>18</v>
      </c>
      <c r="Y4803" s="2" cm="2">
        <f t="array" ref="Y4803:Y4804">FREQUENCY(IF('Data Transformation'!$B$425:$B$6424='Bin Analysis'!L4803,'Data Transformation'!$G$425:$G$6424),'Data Transformation'!$U$12)</f>
        <v>8</v>
      </c>
    </row>
    <row r="4804" spans="1:25" x14ac:dyDescent="0.25">
      <c r="A4804" s="14" t="s">
        <v>66</v>
      </c>
      <c r="B4804" t="s">
        <v>47</v>
      </c>
      <c r="C4804" t="s">
        <v>5</v>
      </c>
      <c r="D4804" t="s">
        <v>99</v>
      </c>
      <c r="E4804" t="s">
        <v>100</v>
      </c>
      <c r="F4804" t="s">
        <v>101</v>
      </c>
      <c r="G4804" t="s">
        <v>69</v>
      </c>
      <c r="H4804" t="s">
        <v>31</v>
      </c>
      <c r="I4804" t="s">
        <v>32</v>
      </c>
      <c r="J4804" t="s">
        <v>46</v>
      </c>
      <c r="K4804" s="14" t="s">
        <v>45</v>
      </c>
      <c r="M4804" s="14"/>
      <c r="X4804" s="2">
        <v>0</v>
      </c>
      <c r="Y4804" s="2">
        <v>10</v>
      </c>
    </row>
    <row r="4805" spans="1:25" x14ac:dyDescent="0.25">
      <c r="A4805" s="32"/>
      <c r="D4805" t="b">
        <f>IF(C4805=1,'Data Transformation'!$G$3+0.5*'Data Transformation'!$W$25,IF(C4806=1,D4806-'Data Transformation'!$W$25,FALSE))</f>
        <v>0</v>
      </c>
      <c r="E4805" t="str">
        <f t="array" ref="E4805">IF(ISLOGICAL(D4805),"",FREQUENCY(IF('Data Transformation'!$B$425:$B$8425='Bin Analysis'!$B4803,'Data Transformation'!$G$425:$G$8425),D4805))</f>
        <v/>
      </c>
      <c r="F4805" t="str">
        <f>IF(ISLOGICAL(D4805),"",E4805-E4804)</f>
        <v/>
      </c>
      <c r="M4805" s="14"/>
    </row>
    <row r="4806" spans="1:25" x14ac:dyDescent="0.25">
      <c r="A4806" s="32">
        <f>IF(Weighting!$P$6&gt;0,B4806,"")</f>
        <v>0.32100000000000001</v>
      </c>
      <c r="B4806">
        <f>Weighting!$C$6</f>
        <v>0.32100000000000001</v>
      </c>
      <c r="C4806">
        <f>Weighting!$F$6</f>
        <v>0</v>
      </c>
      <c r="D4806" t="b">
        <f>IF(C4806=1,'Data Transformation'!$G$3+0.5*'Data Transformation'!$W$25,IF(C4807=1,D4807-'Data Transformation'!$W$25,FALSE))</f>
        <v>0</v>
      </c>
      <c r="E4806" t="str">
        <f t="array" ref="E4806">IF(ISLOGICAL(D4806),"",FREQUENCY(IF('Data Transformation'!$B$425:$B$8425='Bin Analysis'!$B4803,'Data Transformation'!$G$425:$G$8425),D4806))</f>
        <v/>
      </c>
      <c r="F4806" t="str">
        <f>IF(ISLOGICAL(D4806),"",E4806-E4805)</f>
        <v/>
      </c>
      <c r="G4806">
        <f>Weighting!$H$6</f>
        <v>1</v>
      </c>
      <c r="H4806">
        <f t="array" ref="H4806">FREQUENCY(IF('Data Transformation'!$B$4:$B$8425=B4803,'Data Transformation'!$G$4:$G$8425),'Bin Analysis'!$B4806)</f>
        <v>1</v>
      </c>
      <c r="I4806">
        <f>H4806-H4805</f>
        <v>1</v>
      </c>
      <c r="J4806">
        <f>IF(I4806=0,0,1)</f>
        <v>1</v>
      </c>
      <c r="K4806">
        <f>J4806*Weighting!$W$6</f>
        <v>1</v>
      </c>
      <c r="M4806" s="14"/>
    </row>
    <row r="4807" spans="1:25" x14ac:dyDescent="0.25">
      <c r="A4807" s="32">
        <f>IF(Weighting!$P$7&gt;0,B4807,"")</f>
        <v>0.45200000000000001</v>
      </c>
      <c r="B4807">
        <f>Weighting!$C$7</f>
        <v>0.45200000000000001</v>
      </c>
      <c r="C4807">
        <f>Weighting!$F$7</f>
        <v>0</v>
      </c>
      <c r="D4807" t="b">
        <f>IF(C4807=1,'Data Transformation'!$G$3+0.5*'Data Transformation'!$W$25,IF(C4808=1,D4808-'Data Transformation'!$W$25,FALSE))</f>
        <v>0</v>
      </c>
      <c r="E4807" t="str">
        <f t="array" ref="E4807">IF(ISLOGICAL(D4807),"",FREQUENCY(IF('Data Transformation'!$B$425:$B$8425='Bin Analysis'!$B4803,'Data Transformation'!$G$425:$G$8425),D4807))</f>
        <v/>
      </c>
      <c r="F4807" t="str">
        <f t="shared" ref="F4807:F4825" si="600">IF(ISLOGICAL(D4807),"",E4807-E4806)</f>
        <v/>
      </c>
      <c r="G4807">
        <f>Weighting!$H$7</f>
        <v>0</v>
      </c>
      <c r="H4807">
        <f t="array" ref="H4807">FREQUENCY(IF('Data Transformation'!$B$4:$B$8425=B4803,'Data Transformation'!$G$4:$G$8425),'Bin Analysis'!$B4807)</f>
        <v>1</v>
      </c>
      <c r="I4807">
        <f t="shared" ref="I4807:I4825" si="601">H4807-H4806</f>
        <v>0</v>
      </c>
      <c r="J4807">
        <f>IF(I4807=0,0,1)</f>
        <v>0</v>
      </c>
      <c r="K4807">
        <f>J4807*Weighting!$W$7</f>
        <v>0</v>
      </c>
      <c r="M4807" s="14"/>
    </row>
    <row r="4808" spans="1:25" x14ac:dyDescent="0.25">
      <c r="A4808" s="32">
        <f>IF(Weighting!$P$8&gt;0,B4808,"")</f>
        <v>0.58299999999999996</v>
      </c>
      <c r="B4808">
        <f>Weighting!$C$8</f>
        <v>0.58299999999999996</v>
      </c>
      <c r="C4808">
        <f>Weighting!$F$8</f>
        <v>0</v>
      </c>
      <c r="D4808" t="b">
        <f>IF(C4808=1,'Data Transformation'!$G$3+0.5*'Data Transformation'!$W$25,IF(C4809=1,D4809-'Data Transformation'!$W$25,FALSE))</f>
        <v>0</v>
      </c>
      <c r="E4808" t="str">
        <f t="array" ref="E4808">IF(ISLOGICAL(D4808),"",FREQUENCY(IF('Data Transformation'!$B$425:$B$8425='Bin Analysis'!$B4803,'Data Transformation'!$G$425:$G$8425),D4808))</f>
        <v/>
      </c>
      <c r="F4808" t="str">
        <f t="shared" si="600"/>
        <v/>
      </c>
      <c r="G4808">
        <f>Weighting!$H$8</f>
        <v>0</v>
      </c>
      <c r="H4808">
        <f t="array" ref="H4808">FREQUENCY(IF('Data Transformation'!$B$4:$B$8425=B4803,'Data Transformation'!$G$4:$G$8425),'Bin Analysis'!$B4808)</f>
        <v>2</v>
      </c>
      <c r="I4808">
        <f t="shared" si="601"/>
        <v>1</v>
      </c>
      <c r="J4808">
        <f t="shared" ref="J4808:J4825" si="602">IF(I4808=0,0,1)</f>
        <v>1</v>
      </c>
      <c r="K4808">
        <f>J4808*Weighting!$W$8</f>
        <v>3</v>
      </c>
      <c r="M4808" s="14"/>
    </row>
    <row r="4809" spans="1:25" x14ac:dyDescent="0.25">
      <c r="A4809" s="32">
        <f>IF(Weighting!$P$9&gt;0,B4809,"")</f>
        <v>0.71399999999999997</v>
      </c>
      <c r="B4809" s="50">
        <f>Weighting!$C$9</f>
        <v>0.71399999999999997</v>
      </c>
      <c r="C4809">
        <f>Weighting!$F$9</f>
        <v>0</v>
      </c>
      <c r="D4809" t="b">
        <f>IF(C4809=1,'Data Transformation'!$G$3+0.5*'Data Transformation'!$W$25,IF(C4810=1,D4810-'Data Transformation'!$W$25,FALSE))</f>
        <v>0</v>
      </c>
      <c r="E4809" t="str">
        <f t="array" ref="E4809">IF(ISLOGICAL(D4809),"",FREQUENCY(IF('Data Transformation'!$B$425:$B$8425='Bin Analysis'!$B4803,'Data Transformation'!$G$425:$G$8425),D4809))</f>
        <v/>
      </c>
      <c r="F4809" t="str">
        <f t="shared" si="600"/>
        <v/>
      </c>
      <c r="G4809">
        <f>Weighting!$H$9</f>
        <v>0</v>
      </c>
      <c r="H4809">
        <f t="array" ref="H4809">FREQUENCY(IF('Data Transformation'!$B$4:$B$8425=B4803,'Data Transformation'!$G$4:$G$8425),'Bin Analysis'!$B4809)</f>
        <v>5</v>
      </c>
      <c r="I4809">
        <f t="shared" si="601"/>
        <v>3</v>
      </c>
      <c r="J4809">
        <f t="shared" si="602"/>
        <v>1</v>
      </c>
      <c r="K4809">
        <f>J4809*Weighting!$W$9</f>
        <v>3</v>
      </c>
      <c r="M4809" s="14"/>
    </row>
    <row r="4810" spans="1:25" x14ac:dyDescent="0.25">
      <c r="A4810" s="32">
        <f>IF(Weighting!$P$10&gt;0,B4810,"")</f>
        <v>0.84499999999999997</v>
      </c>
      <c r="B4810">
        <f>Weighting!$C$10</f>
        <v>0.84499999999999997</v>
      </c>
      <c r="C4810">
        <f>Weighting!$F$10</f>
        <v>0</v>
      </c>
      <c r="D4810" t="b">
        <f>IF(C4810=1,'Data Transformation'!$G$3+0.5*'Data Transformation'!$W$25,IF(C4811=1,D4811-'Data Transformation'!$W$25,FALSE))</f>
        <v>0</v>
      </c>
      <c r="E4810" t="str">
        <f t="array" ref="E4810">IF(ISLOGICAL(D4810),"",FREQUENCY(IF('Data Transformation'!$B$425:$B$8425='Bin Analysis'!$B4803,'Data Transformation'!$G$425:$G$8425),D4810))</f>
        <v/>
      </c>
      <c r="F4810" t="str">
        <f t="shared" si="600"/>
        <v/>
      </c>
      <c r="G4810">
        <f>Weighting!$H$10</f>
        <v>0</v>
      </c>
      <c r="H4810">
        <f t="array" ref="H4810">FREQUENCY(IF('Data Transformation'!$B$4:$B$8425=B4803,'Data Transformation'!$G$4:$G$8425),'Bin Analysis'!$B4810)</f>
        <v>7</v>
      </c>
      <c r="I4810">
        <f t="shared" si="601"/>
        <v>2</v>
      </c>
      <c r="J4810">
        <f t="shared" si="602"/>
        <v>1</v>
      </c>
      <c r="K4810">
        <f>J4810*Weighting!$W$10</f>
        <v>3</v>
      </c>
      <c r="M4810" s="14"/>
    </row>
    <row r="4811" spans="1:25" x14ac:dyDescent="0.25">
      <c r="A4811" s="32">
        <f>IF(Weighting!$P$11&gt;0,B4811,"")</f>
        <v>0.97599999999999998</v>
      </c>
      <c r="B4811">
        <f>Weighting!$C$11</f>
        <v>0.97599999999999998</v>
      </c>
      <c r="C4811">
        <f>Weighting!$F$11</f>
        <v>0</v>
      </c>
      <c r="D4811">
        <f>IF(C4811=1,'Data Transformation'!$G$3+0.5*'Data Transformation'!$W$25,IF(C4812=1,D4812-'Data Transformation'!$W$25,FALSE))</f>
        <v>0.86899999999999999</v>
      </c>
      <c r="E4811">
        <f t="array" ref="E4811">IF(ISLOGICAL(D4811),"",FREQUENCY(IF('Data Transformation'!$B$425:$B$8425='Bin Analysis'!$B4803,'Data Transformation'!$G$425:$G$8425),D4811))</f>
        <v>8</v>
      </c>
      <c r="F4811" t="e">
        <f t="shared" si="600"/>
        <v>#VALUE!</v>
      </c>
      <c r="G4811">
        <f>Weighting!$H$11</f>
        <v>0</v>
      </c>
      <c r="H4811">
        <f t="array" ref="H4811">FREQUENCY(IF('Data Transformation'!$B$4:$B$8425=B4803,'Data Transformation'!$G$4:$G$8425),'Bin Analysis'!$B4811)</f>
        <v>14</v>
      </c>
      <c r="I4811">
        <f t="shared" si="601"/>
        <v>7</v>
      </c>
      <c r="J4811">
        <f t="shared" si="602"/>
        <v>1</v>
      </c>
      <c r="K4811">
        <f>J4811*Weighting!$W$11</f>
        <v>2</v>
      </c>
      <c r="M4811" s="14"/>
    </row>
    <row r="4812" spans="1:25" x14ac:dyDescent="0.25">
      <c r="A4812" s="32">
        <f>IF(Weighting!$P$12&gt;0,B4812,"")</f>
        <v>1.107</v>
      </c>
      <c r="B4812">
        <f>Weighting!$C$12</f>
        <v>1.107</v>
      </c>
      <c r="C4812">
        <f>Weighting!$F$12</f>
        <v>1</v>
      </c>
      <c r="D4812">
        <f>IF(C4812=1,'Data Transformation'!$G$3+0.5*'Data Transformation'!$W$25,IF(C4813=1,D4813-'Data Transformation'!$W$25,FALSE))</f>
        <v>1.131</v>
      </c>
      <c r="E4812">
        <f t="array" ref="E4812">IF(ISLOGICAL(D4812),"",FREQUENCY(IF('Data Transformation'!$B$425:$B$8425='Bin Analysis'!$B4803,'Data Transformation'!$G$425:$G$8425),D4812))</f>
        <v>18</v>
      </c>
      <c r="F4812">
        <f t="shared" si="600"/>
        <v>10</v>
      </c>
      <c r="G4812">
        <f>Weighting!$H$12</f>
        <v>0</v>
      </c>
      <c r="H4812">
        <f t="array" ref="H4812">FREQUENCY(IF('Data Transformation'!$B$4:$B$8425=B4803,'Data Transformation'!$G$4:$G$8425),'Bin Analysis'!$B4812)</f>
        <v>18</v>
      </c>
      <c r="I4812">
        <f t="shared" si="601"/>
        <v>4</v>
      </c>
      <c r="J4812">
        <f t="shared" si="602"/>
        <v>1</v>
      </c>
      <c r="K4812">
        <f>J4812*Weighting!$W$12</f>
        <v>1</v>
      </c>
      <c r="M4812" s="14"/>
    </row>
    <row r="4813" spans="1:25" x14ac:dyDescent="0.25">
      <c r="A4813" s="32">
        <f>IF(Weighting!$P$13&gt;0,B4813,"")</f>
        <v>1.238</v>
      </c>
      <c r="B4813">
        <f>Weighting!$C$13</f>
        <v>1.238</v>
      </c>
      <c r="C4813">
        <f>Weighting!$F$13</f>
        <v>0</v>
      </c>
      <c r="D4813" t="b">
        <f>IF(C4813=1,'Data Transformation'!$G$3+0.5*'Data Transformation'!$W$25,IF(C4814=1,D4814-'Data Transformation'!$W$25,FALSE))</f>
        <v>0</v>
      </c>
      <c r="E4813" t="str">
        <f t="array" ref="E4813">IF(ISLOGICAL(D4813),"",FREQUENCY(IF('Data Transformation'!$B$425:$B$8425='Bin Analysis'!$B4803,'Data Transformation'!$G$425:$G$8425),D4813))</f>
        <v/>
      </c>
      <c r="F4813" t="str">
        <f t="shared" si="600"/>
        <v/>
      </c>
      <c r="G4813">
        <f>Weighting!$H$13</f>
        <v>0</v>
      </c>
      <c r="H4813">
        <f t="array" ref="H4813">FREQUENCY(IF('Data Transformation'!$B$4:$B$8425=B4803,'Data Transformation'!$G$4:$G$8425),'Bin Analysis'!$B4813)</f>
        <v>19</v>
      </c>
      <c r="I4813">
        <f t="shared" si="601"/>
        <v>1</v>
      </c>
      <c r="J4813">
        <f t="shared" si="602"/>
        <v>1</v>
      </c>
      <c r="K4813">
        <f>J4813*Weighting!$W$13</f>
        <v>2</v>
      </c>
      <c r="M4813" s="14"/>
    </row>
    <row r="4814" spans="1:25" x14ac:dyDescent="0.25">
      <c r="A4814" s="32">
        <f>IF(Weighting!$P$14&gt;0,B4814,"")</f>
        <v>1.369</v>
      </c>
      <c r="B4814">
        <f>Weighting!$C$14</f>
        <v>1.369</v>
      </c>
      <c r="C4814">
        <f>Weighting!$F$14</f>
        <v>0</v>
      </c>
      <c r="D4814" t="b">
        <f>IF(C4814=1,'Data Transformation'!$G$3+0.5*'Data Transformation'!$W$25,IF(C4815=1,D4815-'Data Transformation'!$W$25,FALSE))</f>
        <v>0</v>
      </c>
      <c r="E4814" t="str">
        <f t="array" ref="E4814">IF(ISLOGICAL(D4814),"",FREQUENCY(IF('Data Transformation'!$B$425:$B$8425='Bin Analysis'!$B4803,'Data Transformation'!$G$425:$G$8425),D4814))</f>
        <v/>
      </c>
      <c r="F4814" t="str">
        <f t="shared" si="600"/>
        <v/>
      </c>
      <c r="G4814">
        <f>Weighting!$H$14</f>
        <v>0</v>
      </c>
      <c r="H4814">
        <f t="array" ref="H4814">FREQUENCY(IF('Data Transformation'!$B$4:$B$8425=B4803,'Data Transformation'!$G$4:$G$8425),'Bin Analysis'!$B4814)</f>
        <v>19</v>
      </c>
      <c r="I4814">
        <f t="shared" si="601"/>
        <v>0</v>
      </c>
      <c r="J4814">
        <f t="shared" si="602"/>
        <v>0</v>
      </c>
      <c r="K4814">
        <f>J4814*Weighting!$W$14</f>
        <v>0</v>
      </c>
      <c r="M4814" s="14"/>
    </row>
    <row r="4815" spans="1:25" x14ac:dyDescent="0.25">
      <c r="A4815" s="32">
        <f>IF(Weighting!$P$15&gt;0,B4815,"")</f>
        <v>1.5000009999999999</v>
      </c>
      <c r="B4815">
        <f>Weighting!$C$15</f>
        <v>1.5000009999999999</v>
      </c>
      <c r="C4815">
        <f>Weighting!$F$15</f>
        <v>0</v>
      </c>
      <c r="D4815" t="b">
        <f>IF(C4815=1,'Data Transformation'!$G$3+0.5*'Data Transformation'!$W$25,IF(C4816=1,D4816-'Data Transformation'!$W$25,FALSE))</f>
        <v>0</v>
      </c>
      <c r="E4815" t="str">
        <f t="array" ref="E4815">IF(ISLOGICAL(D4815),"",FREQUENCY(IF('Data Transformation'!$B$425:$B$8425='Bin Analysis'!$B4803,'Data Transformation'!$G$425:$G$8425),D4815))</f>
        <v/>
      </c>
      <c r="F4815" t="str">
        <f t="shared" si="600"/>
        <v/>
      </c>
      <c r="G4815">
        <f>Weighting!$H$15</f>
        <v>0</v>
      </c>
      <c r="H4815">
        <f t="array" ref="H4815">FREQUENCY(IF('Data Transformation'!$B$4:$B$8425=B4803,'Data Transformation'!$G$4:$G$8425),'Bin Analysis'!$B4815)</f>
        <v>19</v>
      </c>
      <c r="I4815">
        <f t="shared" si="601"/>
        <v>0</v>
      </c>
      <c r="J4815">
        <f t="shared" si="602"/>
        <v>0</v>
      </c>
      <c r="K4815">
        <f>J4815*Weighting!$W$15</f>
        <v>0</v>
      </c>
      <c r="M4815" s="14"/>
    </row>
    <row r="4816" spans="1:25" x14ac:dyDescent="0.25">
      <c r="A4816" s="32" t="str">
        <f>IF(Weighting!$P$16&gt;0,B4816,"")</f>
        <v/>
      </c>
      <c r="B4816">
        <f>Weighting!$C$16</f>
        <v>1.631</v>
      </c>
      <c r="C4816">
        <f>Weighting!$F$16</f>
        <v>0</v>
      </c>
      <c r="D4816" t="b">
        <f>IF(C4816=1,'Data Transformation'!$G$3+0.5*'Data Transformation'!$W$25,IF(C4817=1,D4817-'Data Transformation'!$W$25,FALSE))</f>
        <v>0</v>
      </c>
      <c r="E4816" t="str">
        <f t="array" ref="E4816">IF(ISLOGICAL(D4816),"",FREQUENCY(IF('Data Transformation'!$B$425:$B$8425='Bin Analysis'!$B4803,'Data Transformation'!$G$425:$G$8425),D4816))</f>
        <v/>
      </c>
      <c r="F4816" t="str">
        <f t="shared" si="600"/>
        <v/>
      </c>
      <c r="G4816">
        <f>Weighting!$H$16</f>
        <v>0</v>
      </c>
      <c r="H4816">
        <f t="array" ref="H4816">FREQUENCY(IF('Data Transformation'!$B$4:$B$8425=B4803,'Data Transformation'!$G$4:$G$8425),'Bin Analysis'!$B4816)</f>
        <v>19</v>
      </c>
      <c r="I4816">
        <f t="shared" si="601"/>
        <v>0</v>
      </c>
      <c r="J4816">
        <f t="shared" si="602"/>
        <v>0</v>
      </c>
      <c r="K4816">
        <f>J4816*Weighting!$W$16</f>
        <v>0</v>
      </c>
      <c r="M4816" s="14"/>
    </row>
    <row r="4817" spans="1:25" x14ac:dyDescent="0.25">
      <c r="A4817" s="32" t="str">
        <f>IF(Weighting!$P$17&gt;0,B4817,"")</f>
        <v/>
      </c>
      <c r="B4817">
        <f>Weighting!$C$17</f>
        <v>1.762</v>
      </c>
      <c r="C4817">
        <f>Weighting!$F$17</f>
        <v>0</v>
      </c>
      <c r="D4817" t="b">
        <f>IF(C4817=1,'Data Transformation'!$G$3+0.5*'Data Transformation'!$W$25,IF(C4818=1,D4818-'Data Transformation'!$W$25,FALSE))</f>
        <v>0</v>
      </c>
      <c r="E4817" t="str">
        <f t="array" ref="E4817">IF(ISLOGICAL(D4817),"",FREQUENCY(IF('Data Transformation'!$B$425:$B$8425='Bin Analysis'!$B4803,'Data Transformation'!$G$425:$G$8425),D4817))</f>
        <v/>
      </c>
      <c r="F4817" t="str">
        <f t="shared" si="600"/>
        <v/>
      </c>
      <c r="G4817">
        <f>Weighting!$H$17</f>
        <v>0</v>
      </c>
      <c r="H4817">
        <f t="array" ref="H4817">FREQUENCY(IF('Data Transformation'!$B$4:$B$8425=B4803,'Data Transformation'!$G$4:$G$8425),'Bin Analysis'!$B4817)</f>
        <v>19</v>
      </c>
      <c r="I4817">
        <f t="shared" si="601"/>
        <v>0</v>
      </c>
      <c r="J4817">
        <f t="shared" si="602"/>
        <v>0</v>
      </c>
      <c r="K4817">
        <f>J4817*Weighting!$W$17</f>
        <v>0</v>
      </c>
      <c r="M4817" s="14"/>
    </row>
    <row r="4818" spans="1:25" x14ac:dyDescent="0.25">
      <c r="A4818" s="32" t="str">
        <f>IF(Weighting!$P$18&gt;0,B4818,"")</f>
        <v/>
      </c>
      <c r="B4818">
        <f>Weighting!$C$18</f>
        <v>1.893</v>
      </c>
      <c r="C4818">
        <f>Weighting!$F$18</f>
        <v>0</v>
      </c>
      <c r="D4818" t="b">
        <f>IF(C4818=1,'Data Transformation'!$G$3+0.5*'Data Transformation'!$W$25,IF(C4819=1,D4819-'Data Transformation'!$W$25,FALSE))</f>
        <v>0</v>
      </c>
      <c r="E4818" t="str">
        <f t="array" ref="E4818">IF(ISLOGICAL(D4818),"",FREQUENCY(IF('Data Transformation'!$B$425:$B$8425='Bin Analysis'!$B4803,'Data Transformation'!$G$425:$G$8425),D4818))</f>
        <v/>
      </c>
      <c r="F4818" t="str">
        <f t="shared" si="600"/>
        <v/>
      </c>
      <c r="G4818">
        <f>Weighting!$H$18</f>
        <v>0</v>
      </c>
      <c r="H4818">
        <f t="array" ref="H4818">FREQUENCY(IF('Data Transformation'!$B$4:$B$8425=B4803,'Data Transformation'!$G$4:$G$8425),'Bin Analysis'!$B4818)</f>
        <v>19</v>
      </c>
      <c r="I4818">
        <f t="shared" si="601"/>
        <v>0</v>
      </c>
      <c r="J4818">
        <f t="shared" si="602"/>
        <v>0</v>
      </c>
      <c r="K4818">
        <f>J4818*Weighting!$W$18</f>
        <v>0</v>
      </c>
      <c r="M4818" s="14"/>
    </row>
    <row r="4819" spans="1:25" x14ac:dyDescent="0.25">
      <c r="A4819" s="32" t="str">
        <f>IF(Weighting!$P$19&gt;0,B4819,"")</f>
        <v/>
      </c>
      <c r="B4819">
        <f>Weighting!$C$19</f>
        <v>2.024</v>
      </c>
      <c r="C4819">
        <f>Weighting!$F$19</f>
        <v>0</v>
      </c>
      <c r="D4819" t="b">
        <f>IF(C4819=1,'Data Transformation'!$G$3+0.5*'Data Transformation'!$W$25,IF(C4820=1,D4820-'Data Transformation'!$W$25,FALSE))</f>
        <v>0</v>
      </c>
      <c r="E4819" t="str">
        <f t="array" ref="E4819">IF(ISLOGICAL(D4819),"",FREQUENCY(IF('Data Transformation'!$B$425:$B$8425='Bin Analysis'!$B4803,'Data Transformation'!$G$425:$G$8425),D4819))</f>
        <v/>
      </c>
      <c r="F4819" t="str">
        <f t="shared" si="600"/>
        <v/>
      </c>
      <c r="G4819">
        <f>Weighting!$H$19</f>
        <v>0</v>
      </c>
      <c r="H4819">
        <f t="array" ref="H4819">FREQUENCY(IF('Data Transformation'!$B$4:$B$8425=B4803,'Data Transformation'!$G$4:$G$8425),'Bin Analysis'!$B4819)</f>
        <v>19</v>
      </c>
      <c r="I4819">
        <f t="shared" si="601"/>
        <v>0</v>
      </c>
      <c r="J4819">
        <f t="shared" si="602"/>
        <v>0</v>
      </c>
      <c r="K4819">
        <f>J4819*Weighting!$W$19</f>
        <v>0</v>
      </c>
      <c r="M4819" s="14"/>
    </row>
    <row r="4820" spans="1:25" x14ac:dyDescent="0.25">
      <c r="A4820" s="32" t="str">
        <f>IF(Weighting!$P$20&gt;0,B4820,"")</f>
        <v/>
      </c>
      <c r="B4820">
        <f>Weighting!$C$20</f>
        <v>2.1550000000000002</v>
      </c>
      <c r="C4820">
        <f>Weighting!$F$20</f>
        <v>0</v>
      </c>
      <c r="D4820" t="b">
        <f>IF(C4820=1,'Data Transformation'!$G$3+0.5*'Data Transformation'!$W$25,IF(C4821=1,D4821-'Data Transformation'!$W$25,FALSE))</f>
        <v>0</v>
      </c>
      <c r="E4820" t="str">
        <f t="array" ref="E4820">IF(ISLOGICAL(D4820),"",FREQUENCY(IF('Data Transformation'!$B$425:$B$8425='Bin Analysis'!$B4803,'Data Transformation'!$G$425:$G$8425),D4820))</f>
        <v/>
      </c>
      <c r="F4820" t="str">
        <f t="shared" si="600"/>
        <v/>
      </c>
      <c r="G4820">
        <f>Weighting!$H$20</f>
        <v>0</v>
      </c>
      <c r="H4820">
        <f t="array" ref="H4820">FREQUENCY(IF('Data Transformation'!$B$4:$B$8425=B4803,'Data Transformation'!$G$4:$G$8425),'Bin Analysis'!$B4820)</f>
        <v>19</v>
      </c>
      <c r="I4820">
        <f t="shared" si="601"/>
        <v>0</v>
      </c>
      <c r="J4820">
        <f t="shared" si="602"/>
        <v>0</v>
      </c>
      <c r="K4820">
        <f>J4820*Weighting!$W$20</f>
        <v>0</v>
      </c>
      <c r="M4820" s="14"/>
    </row>
    <row r="4821" spans="1:25" x14ac:dyDescent="0.25">
      <c r="A4821" s="32" t="str">
        <f>IF(Weighting!$P$21&gt;0,B4821,"")</f>
        <v/>
      </c>
      <c r="B4821">
        <f>Weighting!$C$21</f>
        <v>2.2860000000000005</v>
      </c>
      <c r="C4821">
        <f>Weighting!$F$21</f>
        <v>0</v>
      </c>
      <c r="D4821" t="b">
        <f>IF(C4821=1,'Data Transformation'!$G$3+0.5*'Data Transformation'!$W$25,IF(C4822=1,D4822-'Data Transformation'!$W$25,FALSE))</f>
        <v>0</v>
      </c>
      <c r="E4821" t="str">
        <f t="array" ref="E4821">IF(ISLOGICAL(D4821),"",FREQUENCY(IF('Data Transformation'!$B$425:$B$8425='Bin Analysis'!$B4803,'Data Transformation'!$G$425:$G$8425),D4821))</f>
        <v/>
      </c>
      <c r="F4821" t="str">
        <f t="shared" si="600"/>
        <v/>
      </c>
      <c r="G4821">
        <f>Weighting!$H$21</f>
        <v>0</v>
      </c>
      <c r="H4821">
        <f t="array" ref="H4821">FREQUENCY(IF('Data Transformation'!$B$4:$B$8425=B4803,'Data Transformation'!$G$4:$G$8425),'Bin Analysis'!$B4821)</f>
        <v>19</v>
      </c>
      <c r="I4821">
        <f t="shared" si="601"/>
        <v>0</v>
      </c>
      <c r="J4821">
        <f t="shared" si="602"/>
        <v>0</v>
      </c>
      <c r="K4821">
        <f>J4821*Weighting!$W$21</f>
        <v>0</v>
      </c>
      <c r="M4821" s="14"/>
    </row>
    <row r="4822" spans="1:25" x14ac:dyDescent="0.25">
      <c r="A4822" s="32" t="str">
        <f>IF(Weighting!$P$22&gt;0,B4822,"")</f>
        <v/>
      </c>
      <c r="B4822">
        <f>Weighting!$C$22</f>
        <v>2.4170000000000007</v>
      </c>
      <c r="C4822">
        <f>Weighting!$F$22</f>
        <v>0</v>
      </c>
      <c r="D4822" t="b">
        <f>IF(C4822=1,'Data Transformation'!$G$3+0.5*'Data Transformation'!$W$25,IF(C4823=1,D4823-'Data Transformation'!$W$25,FALSE))</f>
        <v>0</v>
      </c>
      <c r="E4822" t="str">
        <f t="array" ref="E4822">IF(ISLOGICAL(D4822),"",FREQUENCY(IF('Data Transformation'!$B$425:$B$8425='Bin Analysis'!$B4803,'Data Transformation'!$G$425:$G$8425),D4822))</f>
        <v/>
      </c>
      <c r="F4822" t="str">
        <f t="shared" si="600"/>
        <v/>
      </c>
      <c r="G4822">
        <f>Weighting!$H$22</f>
        <v>0</v>
      </c>
      <c r="H4822">
        <f t="array" ref="H4822">FREQUENCY(IF('Data Transformation'!$B$4:$B$8425=B4803,'Data Transformation'!$G$4:$G$8425),'Bin Analysis'!$B4822)</f>
        <v>19</v>
      </c>
      <c r="I4822">
        <f t="shared" si="601"/>
        <v>0</v>
      </c>
      <c r="J4822">
        <f t="shared" si="602"/>
        <v>0</v>
      </c>
      <c r="K4822">
        <f>J4822*Weighting!$W$22</f>
        <v>0</v>
      </c>
      <c r="M4822" s="14"/>
    </row>
    <row r="4823" spans="1:25" x14ac:dyDescent="0.25">
      <c r="A4823" s="32" t="str">
        <f>IF(Weighting!$P$23&gt;0,B4823,"")</f>
        <v/>
      </c>
      <c r="B4823">
        <f>Weighting!$C$23</f>
        <v>2.5480000000000009</v>
      </c>
      <c r="C4823">
        <f>Weighting!$F$23</f>
        <v>0</v>
      </c>
      <c r="D4823" t="b">
        <f>IF(C4823=1,'Data Transformation'!$G$3+0.5*'Data Transformation'!$W$25,IF(C4824=1,D4824-'Data Transformation'!$W$25,FALSE))</f>
        <v>0</v>
      </c>
      <c r="E4823" t="str">
        <f t="array" ref="E4823">IF(ISLOGICAL(D4823),"",FREQUENCY(IF('Data Transformation'!$B$425:$B$8425='Bin Analysis'!$B4803,'Data Transformation'!$G$425:$G$8425),D4823))</f>
        <v/>
      </c>
      <c r="F4823" t="str">
        <f t="shared" si="600"/>
        <v/>
      </c>
      <c r="G4823">
        <f>Weighting!$H$23</f>
        <v>0</v>
      </c>
      <c r="H4823">
        <f t="array" ref="H4823">FREQUENCY(IF('Data Transformation'!$B$4:$B$8425=B4803,'Data Transformation'!$G$4:$G$8425),'Bin Analysis'!$B4823)</f>
        <v>19</v>
      </c>
      <c r="I4823">
        <f t="shared" si="601"/>
        <v>0</v>
      </c>
      <c r="J4823">
        <f t="shared" si="602"/>
        <v>0</v>
      </c>
      <c r="K4823">
        <f>J4823*Weighting!$W$23</f>
        <v>0</v>
      </c>
      <c r="M4823" s="14"/>
    </row>
    <row r="4824" spans="1:25" x14ac:dyDescent="0.25">
      <c r="A4824" s="32" t="str">
        <f>IF(Weighting!$P$24&gt;0,B4824,"")</f>
        <v/>
      </c>
      <c r="B4824">
        <f>Weighting!$C$24</f>
        <v>2.6790000000000012</v>
      </c>
      <c r="C4824">
        <f>Weighting!$F$24</f>
        <v>0</v>
      </c>
      <c r="D4824" t="b">
        <f>IF(C4824=1,'Data Transformation'!$G$3+0.5*'Data Transformation'!$W$25,IF(C4825=1,D4825-'Data Transformation'!$W$25,FALSE))</f>
        <v>0</v>
      </c>
      <c r="E4824" t="str">
        <f t="array" ref="E4824">IF(ISLOGICAL(D4824),"",FREQUENCY(IF('Data Transformation'!$B$425:$B$8425='Bin Analysis'!$B4803,'Data Transformation'!$G$425:$G$8425),D4824))</f>
        <v/>
      </c>
      <c r="F4824" t="str">
        <f t="shared" si="600"/>
        <v/>
      </c>
      <c r="G4824">
        <f>Weighting!$H$24</f>
        <v>0</v>
      </c>
      <c r="H4824">
        <f t="array" ref="H4824">FREQUENCY(IF('Data Transformation'!$B$4:$B$8425=B4803,'Data Transformation'!$G$4:$G$8425),'Bin Analysis'!$B4824)</f>
        <v>19</v>
      </c>
      <c r="I4824">
        <f t="shared" si="601"/>
        <v>0</v>
      </c>
      <c r="J4824">
        <f t="shared" si="602"/>
        <v>0</v>
      </c>
      <c r="K4824">
        <f>J4824*Weighting!$W$24</f>
        <v>0</v>
      </c>
      <c r="M4824" s="14"/>
    </row>
    <row r="4825" spans="1:25" x14ac:dyDescent="0.25">
      <c r="A4825" s="32" t="str">
        <f>IF(Weighting!$P$25&gt;0,B4825,"")</f>
        <v/>
      </c>
      <c r="B4825">
        <f>Weighting!$C$25</f>
        <v>2.8100000000000014</v>
      </c>
      <c r="C4825">
        <f>Weighting!$F$25</f>
        <v>0</v>
      </c>
      <c r="D4825" t="b">
        <f>IF(C4825=1,'Data Transformation'!$G$3+0.5*'Data Transformation'!$W$25,IF(C4826=1,D4826-'Data Transformation'!$W$25,FALSE))</f>
        <v>0</v>
      </c>
      <c r="E4825" t="str">
        <f t="array" ref="E4825">IF(ISLOGICAL(D4825),"",FREQUENCY(IF('Data Transformation'!$B$425:$B$8425='Bin Analysis'!$B4803,'Data Transformation'!$G$425:$G$8425),D4825))</f>
        <v/>
      </c>
      <c r="F4825" t="str">
        <f t="shared" si="600"/>
        <v/>
      </c>
      <c r="G4825">
        <f>Weighting!$H$25</f>
        <v>0</v>
      </c>
      <c r="H4825">
        <f t="array" ref="H4825">FREQUENCY(IF('Data Transformation'!$B$4:$B$8425=B4803,'Data Transformation'!$G$4:$G$8425),'Bin Analysis'!$B4825)</f>
        <v>19</v>
      </c>
      <c r="I4825">
        <f t="shared" si="601"/>
        <v>0</v>
      </c>
      <c r="J4825">
        <f t="shared" si="602"/>
        <v>0</v>
      </c>
      <c r="K4825">
        <f>J4825*Weighting!$W$25</f>
        <v>0</v>
      </c>
      <c r="M4825" s="14"/>
    </row>
    <row r="4826" spans="1:25" x14ac:dyDescent="0.25">
      <c r="O4826"/>
      <c r="P4826"/>
      <c r="Q4826"/>
      <c r="R4826"/>
    </row>
    <row r="4827" spans="1:25" ht="23.25" x14ac:dyDescent="0.35">
      <c r="A4827" s="21" t="s">
        <v>0</v>
      </c>
      <c r="B4827" s="21">
        <f>IFERROR(VLOOKUP(C4827,'Data Transformation'!$L$6:$M$426,2,FALSE),"")</f>
        <v>201</v>
      </c>
      <c r="C4827" s="21">
        <f>C4803+1</f>
        <v>201</v>
      </c>
      <c r="D4827" s="21"/>
      <c r="E4827" s="21"/>
      <c r="F4827" s="21"/>
      <c r="G4827" s="21"/>
      <c r="H4827" s="22"/>
      <c r="I4827" s="22"/>
      <c r="J4827" s="22"/>
      <c r="K4827" s="21"/>
      <c r="L4827" s="21">
        <f>B4827</f>
        <v>201</v>
      </c>
      <c r="M4827" s="23">
        <f>INDEX('Data Transformation'!$O$4:$O$424,MATCH($B4827,'Data Transformation'!$M$4:$M$424,0),MATCH($M$2,'Data Transformation'!$O$3,0))</f>
        <v>20</v>
      </c>
      <c r="N4827" s="27">
        <f>IF('Input and Summary Results'!$J$16="minimum",'Bin Analysis'!X4828/(M4827-1),'Bin Analysis'!Y4827/('Bin Analysis'!M4827-1))</f>
        <v>0</v>
      </c>
      <c r="O4827" s="27">
        <f>IF(M4827=FALSE,NA(),(VLOOKUP(1,C4830:K4849,4,FALSE))/(M4827-1))</f>
        <v>0</v>
      </c>
      <c r="P4827" s="27">
        <f>IF(M4827=FALSE,NA(),SUM(J4830:J4849)/Weighting!$S$5)</f>
        <v>0.2</v>
      </c>
      <c r="Q4827" s="27">
        <f>IF(M4827=FALSE,NA(),SUM(K4830:K4849)/Weighting!$S$6)</f>
        <v>8.6956521739130432E-2</v>
      </c>
      <c r="R4827" s="27">
        <f>IF(M4827=FALSE,NA(),(VLOOKUP(1,G4830:K4849,3,FALSE))/(M4827-1))</f>
        <v>1</v>
      </c>
      <c r="S4827" s="22" t="str">
        <f>IF(M4827=FALSE,NA(),IF(SUM(J4830:J4849)=2,"yes","no"))</f>
        <v>yes</v>
      </c>
      <c r="X4827" s="2" cm="2">
        <f t="array" ref="X4827:X4828">FREQUENCY(IF('Data Transformation'!$B$425:$B$6424='Bin Analysis'!L4827,'Data Transformation'!$G$425:$G$6424),'Data Transformation'!$U$11)</f>
        <v>19</v>
      </c>
      <c r="Y4827" s="2" cm="2">
        <f t="array" ref="Y4827:Y4828">FREQUENCY(IF('Data Transformation'!$B$425:$B$6424='Bin Analysis'!L4827,'Data Transformation'!$G$425:$G$6424),'Data Transformation'!$U$12)</f>
        <v>19</v>
      </c>
    </row>
    <row r="4828" spans="1:25" x14ac:dyDescent="0.25">
      <c r="A4828" s="14" t="s">
        <v>66</v>
      </c>
      <c r="B4828" t="s">
        <v>47</v>
      </c>
      <c r="C4828" t="s">
        <v>5</v>
      </c>
      <c r="D4828" t="s">
        <v>99</v>
      </c>
      <c r="E4828" t="s">
        <v>100</v>
      </c>
      <c r="F4828" t="s">
        <v>101</v>
      </c>
      <c r="G4828" t="s">
        <v>69</v>
      </c>
      <c r="H4828" t="s">
        <v>31</v>
      </c>
      <c r="I4828" t="s">
        <v>32</v>
      </c>
      <c r="J4828" t="s">
        <v>46</v>
      </c>
      <c r="K4828" s="14" t="s">
        <v>45</v>
      </c>
      <c r="M4828" s="14"/>
      <c r="X4828" s="2">
        <v>0</v>
      </c>
      <c r="Y4828" s="2">
        <v>0</v>
      </c>
    </row>
    <row r="4829" spans="1:25" x14ac:dyDescent="0.25">
      <c r="A4829" s="32"/>
      <c r="D4829" t="b">
        <f>IF(C4829=1,'Data Transformation'!$G$3+0.5*'Data Transformation'!$W$25,IF(C4830=1,D4830-'Data Transformation'!$W$25,FALSE))</f>
        <v>0</v>
      </c>
      <c r="E4829" t="str">
        <f t="array" ref="E4829">IF(ISLOGICAL(D4829),"",FREQUENCY(IF('Data Transformation'!$B$425:$B$8425='Bin Analysis'!$B4827,'Data Transformation'!$G$425:$G$8425),D4829))</f>
        <v/>
      </c>
      <c r="F4829" t="str">
        <f>IF(ISLOGICAL(D4829),"",E4829-E4828)</f>
        <v/>
      </c>
      <c r="M4829" s="14"/>
    </row>
    <row r="4830" spans="1:25" x14ac:dyDescent="0.25">
      <c r="A4830" s="32">
        <f>IF(Weighting!$P$6&gt;0,B4830,"")</f>
        <v>0.32100000000000001</v>
      </c>
      <c r="B4830">
        <f>Weighting!$C$6</f>
        <v>0.32100000000000001</v>
      </c>
      <c r="C4830">
        <f>Weighting!$F$6</f>
        <v>0</v>
      </c>
      <c r="D4830" t="b">
        <f>IF(C4830=1,'Data Transformation'!$G$3+0.5*'Data Transformation'!$W$25,IF(C4831=1,D4831-'Data Transformation'!$W$25,FALSE))</f>
        <v>0</v>
      </c>
      <c r="E4830" t="str">
        <f t="array" ref="E4830">IF(ISLOGICAL(D4830),"",FREQUENCY(IF('Data Transformation'!$B$425:$B$8425='Bin Analysis'!$B4827,'Data Transformation'!$G$425:$G$8425),D4830))</f>
        <v/>
      </c>
      <c r="F4830" t="str">
        <f>IF(ISLOGICAL(D4830),"",E4830-E4829)</f>
        <v/>
      </c>
      <c r="G4830">
        <f>Weighting!$H$6</f>
        <v>1</v>
      </c>
      <c r="H4830">
        <f t="array" ref="H4830">FREQUENCY(IF('Data Transformation'!$B$4:$B$8425=B4827,'Data Transformation'!$G$4:$G$8425),'Bin Analysis'!$B4830)</f>
        <v>19</v>
      </c>
      <c r="I4830">
        <f>H4830-H4829</f>
        <v>19</v>
      </c>
      <c r="J4830">
        <f>IF(I4830=0,0,1)</f>
        <v>1</v>
      </c>
      <c r="K4830">
        <f>J4830*Weighting!$W$6</f>
        <v>1</v>
      </c>
      <c r="M4830" s="14"/>
    </row>
    <row r="4831" spans="1:25" x14ac:dyDescent="0.25">
      <c r="A4831" s="32">
        <f>IF(Weighting!$P$7&gt;0,B4831,"")</f>
        <v>0.45200000000000001</v>
      </c>
      <c r="B4831">
        <f>Weighting!$C$7</f>
        <v>0.45200000000000001</v>
      </c>
      <c r="C4831">
        <f>Weighting!$F$7</f>
        <v>0</v>
      </c>
      <c r="D4831" t="b">
        <f>IF(C4831=1,'Data Transformation'!$G$3+0.5*'Data Transformation'!$W$25,IF(C4832=1,D4832-'Data Transformation'!$W$25,FALSE))</f>
        <v>0</v>
      </c>
      <c r="E4831" t="str">
        <f t="array" ref="E4831">IF(ISLOGICAL(D4831),"",FREQUENCY(IF('Data Transformation'!$B$425:$B$8425='Bin Analysis'!$B4827,'Data Transformation'!$G$425:$G$8425),D4831))</f>
        <v/>
      </c>
      <c r="F4831" t="str">
        <f t="shared" ref="F4831:F4849" si="603">IF(ISLOGICAL(D4831),"",E4831-E4830)</f>
        <v/>
      </c>
      <c r="G4831">
        <f>Weighting!$H$7</f>
        <v>0</v>
      </c>
      <c r="H4831">
        <f t="array" ref="H4831">FREQUENCY(IF('Data Transformation'!$B$4:$B$8425=B4827,'Data Transformation'!$G$4:$G$8425),'Bin Analysis'!$B4831)</f>
        <v>19</v>
      </c>
      <c r="I4831">
        <f t="shared" ref="I4831:I4849" si="604">H4831-H4830</f>
        <v>0</v>
      </c>
      <c r="J4831">
        <f>IF(I4831=0,0,1)</f>
        <v>0</v>
      </c>
      <c r="K4831">
        <f>J4831*Weighting!$W$7</f>
        <v>0</v>
      </c>
      <c r="M4831" s="14"/>
    </row>
    <row r="4832" spans="1:25" x14ac:dyDescent="0.25">
      <c r="A4832" s="32">
        <f>IF(Weighting!$P$8&gt;0,B4832,"")</f>
        <v>0.58299999999999996</v>
      </c>
      <c r="B4832">
        <f>Weighting!$C$8</f>
        <v>0.58299999999999996</v>
      </c>
      <c r="C4832">
        <f>Weighting!$F$8</f>
        <v>0</v>
      </c>
      <c r="D4832" t="b">
        <f>IF(C4832=1,'Data Transformation'!$G$3+0.5*'Data Transformation'!$W$25,IF(C4833=1,D4833-'Data Transformation'!$W$25,FALSE))</f>
        <v>0</v>
      </c>
      <c r="E4832" t="str">
        <f t="array" ref="E4832">IF(ISLOGICAL(D4832),"",FREQUENCY(IF('Data Transformation'!$B$425:$B$8425='Bin Analysis'!$B4827,'Data Transformation'!$G$425:$G$8425),D4832))</f>
        <v/>
      </c>
      <c r="F4832" t="str">
        <f t="shared" si="603"/>
        <v/>
      </c>
      <c r="G4832">
        <f>Weighting!$H$8</f>
        <v>0</v>
      </c>
      <c r="H4832">
        <f t="array" ref="H4832">FREQUENCY(IF('Data Transformation'!$B$4:$B$8425=B4827,'Data Transformation'!$G$4:$G$8425),'Bin Analysis'!$B4832)</f>
        <v>19</v>
      </c>
      <c r="I4832">
        <f t="shared" si="604"/>
        <v>0</v>
      </c>
      <c r="J4832">
        <f t="shared" ref="J4832:J4849" si="605">IF(I4832=0,0,1)</f>
        <v>0</v>
      </c>
      <c r="K4832">
        <f>J4832*Weighting!$W$8</f>
        <v>0</v>
      </c>
      <c r="M4832" s="14"/>
    </row>
    <row r="4833" spans="1:13" x14ac:dyDescent="0.25">
      <c r="A4833" s="32">
        <f>IF(Weighting!$P$9&gt;0,B4833,"")</f>
        <v>0.71399999999999997</v>
      </c>
      <c r="B4833" s="50">
        <f>Weighting!$C$9</f>
        <v>0.71399999999999997</v>
      </c>
      <c r="C4833">
        <f>Weighting!$F$9</f>
        <v>0</v>
      </c>
      <c r="D4833" t="b">
        <f>IF(C4833=1,'Data Transformation'!$G$3+0.5*'Data Transformation'!$W$25,IF(C4834=1,D4834-'Data Transformation'!$W$25,FALSE))</f>
        <v>0</v>
      </c>
      <c r="E4833" t="str">
        <f t="array" ref="E4833">IF(ISLOGICAL(D4833),"",FREQUENCY(IF('Data Transformation'!$B$425:$B$8425='Bin Analysis'!$B4827,'Data Transformation'!$G$425:$G$8425),D4833))</f>
        <v/>
      </c>
      <c r="F4833" t="str">
        <f t="shared" si="603"/>
        <v/>
      </c>
      <c r="G4833">
        <f>Weighting!$H$9</f>
        <v>0</v>
      </c>
      <c r="H4833">
        <f t="array" ref="H4833">FREQUENCY(IF('Data Transformation'!$B$4:$B$8425=B4827,'Data Transformation'!$G$4:$G$8425),'Bin Analysis'!$B4833)</f>
        <v>19</v>
      </c>
      <c r="I4833">
        <f t="shared" si="604"/>
        <v>0</v>
      </c>
      <c r="J4833">
        <f t="shared" si="605"/>
        <v>0</v>
      </c>
      <c r="K4833">
        <f>J4833*Weighting!$W$9</f>
        <v>0</v>
      </c>
      <c r="M4833" s="14"/>
    </row>
    <row r="4834" spans="1:13" x14ac:dyDescent="0.25">
      <c r="A4834" s="32">
        <f>IF(Weighting!$P$10&gt;0,B4834,"")</f>
        <v>0.84499999999999997</v>
      </c>
      <c r="B4834">
        <f>Weighting!$C$10</f>
        <v>0.84499999999999997</v>
      </c>
      <c r="C4834">
        <f>Weighting!$F$10</f>
        <v>0</v>
      </c>
      <c r="D4834" t="b">
        <f>IF(C4834=1,'Data Transformation'!$G$3+0.5*'Data Transformation'!$W$25,IF(C4835=1,D4835-'Data Transformation'!$W$25,FALSE))</f>
        <v>0</v>
      </c>
      <c r="E4834" t="str">
        <f t="array" ref="E4834">IF(ISLOGICAL(D4834),"",FREQUENCY(IF('Data Transformation'!$B$425:$B$8425='Bin Analysis'!$B4827,'Data Transformation'!$G$425:$G$8425),D4834))</f>
        <v/>
      </c>
      <c r="F4834" t="str">
        <f t="shared" si="603"/>
        <v/>
      </c>
      <c r="G4834">
        <f>Weighting!$H$10</f>
        <v>0</v>
      </c>
      <c r="H4834">
        <f t="array" ref="H4834">FREQUENCY(IF('Data Transformation'!$B$4:$B$8425=B4827,'Data Transformation'!$G$4:$G$8425),'Bin Analysis'!$B4834)</f>
        <v>19</v>
      </c>
      <c r="I4834">
        <f t="shared" si="604"/>
        <v>0</v>
      </c>
      <c r="J4834">
        <f t="shared" si="605"/>
        <v>0</v>
      </c>
      <c r="K4834">
        <f>J4834*Weighting!$W$10</f>
        <v>0</v>
      </c>
      <c r="M4834" s="14"/>
    </row>
    <row r="4835" spans="1:13" x14ac:dyDescent="0.25">
      <c r="A4835" s="32">
        <f>IF(Weighting!$P$11&gt;0,B4835,"")</f>
        <v>0.97599999999999998</v>
      </c>
      <c r="B4835">
        <f>Weighting!$C$11</f>
        <v>0.97599999999999998</v>
      </c>
      <c r="C4835">
        <f>Weighting!$F$11</f>
        <v>0</v>
      </c>
      <c r="D4835">
        <f>IF(C4835=1,'Data Transformation'!$G$3+0.5*'Data Transformation'!$W$25,IF(C4836=1,D4836-'Data Transformation'!$W$25,FALSE))</f>
        <v>0.86899999999999999</v>
      </c>
      <c r="E4835">
        <f t="array" ref="E4835">IF(ISLOGICAL(D4835),"",FREQUENCY(IF('Data Transformation'!$B$425:$B$8425='Bin Analysis'!$B4827,'Data Transformation'!$G$425:$G$8425),D4835))</f>
        <v>19</v>
      </c>
      <c r="F4835" t="e">
        <f t="shared" si="603"/>
        <v>#VALUE!</v>
      </c>
      <c r="G4835">
        <f>Weighting!$H$11</f>
        <v>0</v>
      </c>
      <c r="H4835">
        <f t="array" ref="H4835">FREQUENCY(IF('Data Transformation'!$B$4:$B$8425=B4827,'Data Transformation'!$G$4:$G$8425),'Bin Analysis'!$B4835)</f>
        <v>19</v>
      </c>
      <c r="I4835">
        <f t="shared" si="604"/>
        <v>0</v>
      </c>
      <c r="J4835">
        <f t="shared" si="605"/>
        <v>0</v>
      </c>
      <c r="K4835">
        <f>J4835*Weighting!$W$11</f>
        <v>0</v>
      </c>
      <c r="M4835" s="14"/>
    </row>
    <row r="4836" spans="1:13" x14ac:dyDescent="0.25">
      <c r="A4836" s="32">
        <f>IF(Weighting!$P$12&gt;0,B4836,"")</f>
        <v>1.107</v>
      </c>
      <c r="B4836">
        <f>Weighting!$C$12</f>
        <v>1.107</v>
      </c>
      <c r="C4836">
        <f>Weighting!$F$12</f>
        <v>1</v>
      </c>
      <c r="D4836">
        <f>IF(C4836=1,'Data Transformation'!$G$3+0.5*'Data Transformation'!$W$25,IF(C4837=1,D4837-'Data Transformation'!$W$25,FALSE))</f>
        <v>1.131</v>
      </c>
      <c r="E4836">
        <f t="array" ref="E4836">IF(ISLOGICAL(D4836),"",FREQUENCY(IF('Data Transformation'!$B$425:$B$8425='Bin Analysis'!$B4827,'Data Transformation'!$G$425:$G$8425),D4836))</f>
        <v>19</v>
      </c>
      <c r="F4836">
        <f t="shared" si="603"/>
        <v>0</v>
      </c>
      <c r="G4836">
        <f>Weighting!$H$12</f>
        <v>0</v>
      </c>
      <c r="H4836">
        <f t="array" ref="H4836">FREQUENCY(IF('Data Transformation'!$B$4:$B$8425=B4827,'Data Transformation'!$G$4:$G$8425),'Bin Analysis'!$B4836)</f>
        <v>20</v>
      </c>
      <c r="I4836">
        <f t="shared" si="604"/>
        <v>1</v>
      </c>
      <c r="J4836">
        <f t="shared" si="605"/>
        <v>1</v>
      </c>
      <c r="K4836">
        <f>J4836*Weighting!$W$12</f>
        <v>1</v>
      </c>
      <c r="M4836" s="14"/>
    </row>
    <row r="4837" spans="1:13" x14ac:dyDescent="0.25">
      <c r="A4837" s="32">
        <f>IF(Weighting!$P$13&gt;0,B4837,"")</f>
        <v>1.238</v>
      </c>
      <c r="B4837">
        <f>Weighting!$C$13</f>
        <v>1.238</v>
      </c>
      <c r="C4837">
        <f>Weighting!$F$13</f>
        <v>0</v>
      </c>
      <c r="D4837" t="b">
        <f>IF(C4837=1,'Data Transformation'!$G$3+0.5*'Data Transformation'!$W$25,IF(C4838=1,D4838-'Data Transformation'!$W$25,FALSE))</f>
        <v>0</v>
      </c>
      <c r="E4837" t="str">
        <f t="array" ref="E4837">IF(ISLOGICAL(D4837),"",FREQUENCY(IF('Data Transformation'!$B$425:$B$8425='Bin Analysis'!$B4827,'Data Transformation'!$G$425:$G$8425),D4837))</f>
        <v/>
      </c>
      <c r="F4837" t="str">
        <f t="shared" si="603"/>
        <v/>
      </c>
      <c r="G4837">
        <f>Weighting!$H$13</f>
        <v>0</v>
      </c>
      <c r="H4837">
        <f t="array" ref="H4837">FREQUENCY(IF('Data Transformation'!$B$4:$B$8425=B4827,'Data Transformation'!$G$4:$G$8425),'Bin Analysis'!$B4837)</f>
        <v>20</v>
      </c>
      <c r="I4837">
        <f t="shared" si="604"/>
        <v>0</v>
      </c>
      <c r="J4837">
        <f t="shared" si="605"/>
        <v>0</v>
      </c>
      <c r="K4837">
        <f>J4837*Weighting!$W$13</f>
        <v>0</v>
      </c>
      <c r="M4837" s="14"/>
    </row>
    <row r="4838" spans="1:13" x14ac:dyDescent="0.25">
      <c r="A4838" s="32">
        <f>IF(Weighting!$P$14&gt;0,B4838,"")</f>
        <v>1.369</v>
      </c>
      <c r="B4838">
        <f>Weighting!$C$14</f>
        <v>1.369</v>
      </c>
      <c r="C4838">
        <f>Weighting!$F$14</f>
        <v>0</v>
      </c>
      <c r="D4838" t="b">
        <f>IF(C4838=1,'Data Transformation'!$G$3+0.5*'Data Transformation'!$W$25,IF(C4839=1,D4839-'Data Transformation'!$W$25,FALSE))</f>
        <v>0</v>
      </c>
      <c r="E4838" t="str">
        <f t="array" ref="E4838">IF(ISLOGICAL(D4838),"",FREQUENCY(IF('Data Transformation'!$B$425:$B$8425='Bin Analysis'!$B4827,'Data Transformation'!$G$425:$G$8425),D4838))</f>
        <v/>
      </c>
      <c r="F4838" t="str">
        <f t="shared" si="603"/>
        <v/>
      </c>
      <c r="G4838">
        <f>Weighting!$H$14</f>
        <v>0</v>
      </c>
      <c r="H4838">
        <f t="array" ref="H4838">FREQUENCY(IF('Data Transformation'!$B$4:$B$8425=B4827,'Data Transformation'!$G$4:$G$8425),'Bin Analysis'!$B4838)</f>
        <v>20</v>
      </c>
      <c r="I4838">
        <f t="shared" si="604"/>
        <v>0</v>
      </c>
      <c r="J4838">
        <f t="shared" si="605"/>
        <v>0</v>
      </c>
      <c r="K4838">
        <f>J4838*Weighting!$W$14</f>
        <v>0</v>
      </c>
      <c r="M4838" s="14"/>
    </row>
    <row r="4839" spans="1:13" x14ac:dyDescent="0.25">
      <c r="A4839" s="32">
        <f>IF(Weighting!$P$15&gt;0,B4839,"")</f>
        <v>1.5000009999999999</v>
      </c>
      <c r="B4839">
        <f>Weighting!$C$15</f>
        <v>1.5000009999999999</v>
      </c>
      <c r="C4839">
        <f>Weighting!$F$15</f>
        <v>0</v>
      </c>
      <c r="D4839" t="b">
        <f>IF(C4839=1,'Data Transformation'!$G$3+0.5*'Data Transformation'!$W$25,IF(C4840=1,D4840-'Data Transformation'!$W$25,FALSE))</f>
        <v>0</v>
      </c>
      <c r="E4839" t="str">
        <f t="array" ref="E4839">IF(ISLOGICAL(D4839),"",FREQUENCY(IF('Data Transformation'!$B$425:$B$8425='Bin Analysis'!$B4827,'Data Transformation'!$G$425:$G$8425),D4839))</f>
        <v/>
      </c>
      <c r="F4839" t="str">
        <f t="shared" si="603"/>
        <v/>
      </c>
      <c r="G4839">
        <f>Weighting!$H$15</f>
        <v>0</v>
      </c>
      <c r="H4839">
        <f t="array" ref="H4839">FREQUENCY(IF('Data Transformation'!$B$4:$B$8425=B4827,'Data Transformation'!$G$4:$G$8425),'Bin Analysis'!$B4839)</f>
        <v>20</v>
      </c>
      <c r="I4839">
        <f t="shared" si="604"/>
        <v>0</v>
      </c>
      <c r="J4839">
        <f t="shared" si="605"/>
        <v>0</v>
      </c>
      <c r="K4839">
        <f>J4839*Weighting!$W$15</f>
        <v>0</v>
      </c>
      <c r="M4839" s="14"/>
    </row>
    <row r="4840" spans="1:13" x14ac:dyDescent="0.25">
      <c r="A4840" s="32" t="str">
        <f>IF(Weighting!$P$16&gt;0,B4840,"")</f>
        <v/>
      </c>
      <c r="B4840">
        <f>Weighting!$C$16</f>
        <v>1.631</v>
      </c>
      <c r="C4840">
        <f>Weighting!$F$16</f>
        <v>0</v>
      </c>
      <c r="D4840" t="b">
        <f>IF(C4840=1,'Data Transformation'!$G$3+0.5*'Data Transformation'!$W$25,IF(C4841=1,D4841-'Data Transformation'!$W$25,FALSE))</f>
        <v>0</v>
      </c>
      <c r="E4840" t="str">
        <f t="array" ref="E4840">IF(ISLOGICAL(D4840),"",FREQUENCY(IF('Data Transformation'!$B$425:$B$8425='Bin Analysis'!$B4827,'Data Transformation'!$G$425:$G$8425),D4840))</f>
        <v/>
      </c>
      <c r="F4840" t="str">
        <f t="shared" si="603"/>
        <v/>
      </c>
      <c r="G4840">
        <f>Weighting!$H$16</f>
        <v>0</v>
      </c>
      <c r="H4840">
        <f t="array" ref="H4840">FREQUENCY(IF('Data Transformation'!$B$4:$B$8425=B4827,'Data Transformation'!$G$4:$G$8425),'Bin Analysis'!$B4840)</f>
        <v>20</v>
      </c>
      <c r="I4840">
        <f t="shared" si="604"/>
        <v>0</v>
      </c>
      <c r="J4840">
        <f t="shared" si="605"/>
        <v>0</v>
      </c>
      <c r="K4840">
        <f>J4840*Weighting!$W$16</f>
        <v>0</v>
      </c>
      <c r="M4840" s="14"/>
    </row>
    <row r="4841" spans="1:13" x14ac:dyDescent="0.25">
      <c r="A4841" s="32" t="str">
        <f>IF(Weighting!$P$17&gt;0,B4841,"")</f>
        <v/>
      </c>
      <c r="B4841">
        <f>Weighting!$C$17</f>
        <v>1.762</v>
      </c>
      <c r="C4841">
        <f>Weighting!$F$17</f>
        <v>0</v>
      </c>
      <c r="D4841" t="b">
        <f>IF(C4841=1,'Data Transformation'!$G$3+0.5*'Data Transformation'!$W$25,IF(C4842=1,D4842-'Data Transformation'!$W$25,FALSE))</f>
        <v>0</v>
      </c>
      <c r="E4841" t="str">
        <f t="array" ref="E4841">IF(ISLOGICAL(D4841),"",FREQUENCY(IF('Data Transformation'!$B$425:$B$8425='Bin Analysis'!$B4827,'Data Transformation'!$G$425:$G$8425),D4841))</f>
        <v/>
      </c>
      <c r="F4841" t="str">
        <f t="shared" si="603"/>
        <v/>
      </c>
      <c r="G4841">
        <f>Weighting!$H$17</f>
        <v>0</v>
      </c>
      <c r="H4841">
        <f t="array" ref="H4841">FREQUENCY(IF('Data Transformation'!$B$4:$B$8425=B4827,'Data Transformation'!$G$4:$G$8425),'Bin Analysis'!$B4841)</f>
        <v>20</v>
      </c>
      <c r="I4841">
        <f t="shared" si="604"/>
        <v>0</v>
      </c>
      <c r="J4841">
        <f t="shared" si="605"/>
        <v>0</v>
      </c>
      <c r="K4841">
        <f>J4841*Weighting!$W$17</f>
        <v>0</v>
      </c>
      <c r="M4841" s="14"/>
    </row>
    <row r="4842" spans="1:13" x14ac:dyDescent="0.25">
      <c r="A4842" s="32" t="str">
        <f>IF(Weighting!$P$18&gt;0,B4842,"")</f>
        <v/>
      </c>
      <c r="B4842">
        <f>Weighting!$C$18</f>
        <v>1.893</v>
      </c>
      <c r="C4842">
        <f>Weighting!$F$18</f>
        <v>0</v>
      </c>
      <c r="D4842" t="b">
        <f>IF(C4842=1,'Data Transformation'!$G$3+0.5*'Data Transformation'!$W$25,IF(C4843=1,D4843-'Data Transformation'!$W$25,FALSE))</f>
        <v>0</v>
      </c>
      <c r="E4842" t="str">
        <f t="array" ref="E4842">IF(ISLOGICAL(D4842),"",FREQUENCY(IF('Data Transformation'!$B$425:$B$8425='Bin Analysis'!$B4827,'Data Transformation'!$G$425:$G$8425),D4842))</f>
        <v/>
      </c>
      <c r="F4842" t="str">
        <f t="shared" si="603"/>
        <v/>
      </c>
      <c r="G4842">
        <f>Weighting!$H$18</f>
        <v>0</v>
      </c>
      <c r="H4842">
        <f t="array" ref="H4842">FREQUENCY(IF('Data Transformation'!$B$4:$B$8425=B4827,'Data Transformation'!$G$4:$G$8425),'Bin Analysis'!$B4842)</f>
        <v>20</v>
      </c>
      <c r="I4842">
        <f t="shared" si="604"/>
        <v>0</v>
      </c>
      <c r="J4842">
        <f t="shared" si="605"/>
        <v>0</v>
      </c>
      <c r="K4842">
        <f>J4842*Weighting!$W$18</f>
        <v>0</v>
      </c>
      <c r="M4842" s="14"/>
    </row>
    <row r="4843" spans="1:13" x14ac:dyDescent="0.25">
      <c r="A4843" s="32" t="str">
        <f>IF(Weighting!$P$19&gt;0,B4843,"")</f>
        <v/>
      </c>
      <c r="B4843">
        <f>Weighting!$C$19</f>
        <v>2.024</v>
      </c>
      <c r="C4843">
        <f>Weighting!$F$19</f>
        <v>0</v>
      </c>
      <c r="D4843" t="b">
        <f>IF(C4843=1,'Data Transformation'!$G$3+0.5*'Data Transformation'!$W$25,IF(C4844=1,D4844-'Data Transformation'!$W$25,FALSE))</f>
        <v>0</v>
      </c>
      <c r="E4843" t="str">
        <f t="array" ref="E4843">IF(ISLOGICAL(D4843),"",FREQUENCY(IF('Data Transformation'!$B$425:$B$8425='Bin Analysis'!$B4827,'Data Transformation'!$G$425:$G$8425),D4843))</f>
        <v/>
      </c>
      <c r="F4843" t="str">
        <f t="shared" si="603"/>
        <v/>
      </c>
      <c r="G4843">
        <f>Weighting!$H$19</f>
        <v>0</v>
      </c>
      <c r="H4843">
        <f t="array" ref="H4843">FREQUENCY(IF('Data Transformation'!$B$4:$B$8425=B4827,'Data Transformation'!$G$4:$G$8425),'Bin Analysis'!$B4843)</f>
        <v>20</v>
      </c>
      <c r="I4843">
        <f t="shared" si="604"/>
        <v>0</v>
      </c>
      <c r="J4843">
        <f t="shared" si="605"/>
        <v>0</v>
      </c>
      <c r="K4843">
        <f>J4843*Weighting!$W$19</f>
        <v>0</v>
      </c>
      <c r="M4843" s="14"/>
    </row>
    <row r="4844" spans="1:13" x14ac:dyDescent="0.25">
      <c r="A4844" s="32" t="str">
        <f>IF(Weighting!$P$20&gt;0,B4844,"")</f>
        <v/>
      </c>
      <c r="B4844">
        <f>Weighting!$C$20</f>
        <v>2.1550000000000002</v>
      </c>
      <c r="C4844">
        <f>Weighting!$F$20</f>
        <v>0</v>
      </c>
      <c r="D4844" t="b">
        <f>IF(C4844=1,'Data Transformation'!$G$3+0.5*'Data Transformation'!$W$25,IF(C4845=1,D4845-'Data Transformation'!$W$25,FALSE))</f>
        <v>0</v>
      </c>
      <c r="E4844" t="str">
        <f t="array" ref="E4844">IF(ISLOGICAL(D4844),"",FREQUENCY(IF('Data Transformation'!$B$425:$B$8425='Bin Analysis'!$B4827,'Data Transformation'!$G$425:$G$8425),D4844))</f>
        <v/>
      </c>
      <c r="F4844" t="str">
        <f t="shared" si="603"/>
        <v/>
      </c>
      <c r="G4844">
        <f>Weighting!$H$20</f>
        <v>0</v>
      </c>
      <c r="H4844">
        <f t="array" ref="H4844">FREQUENCY(IF('Data Transformation'!$B$4:$B$8425=B4827,'Data Transformation'!$G$4:$G$8425),'Bin Analysis'!$B4844)</f>
        <v>20</v>
      </c>
      <c r="I4844">
        <f t="shared" si="604"/>
        <v>0</v>
      </c>
      <c r="J4844">
        <f t="shared" si="605"/>
        <v>0</v>
      </c>
      <c r="K4844">
        <f>J4844*Weighting!$W$20</f>
        <v>0</v>
      </c>
      <c r="M4844" s="14"/>
    </row>
    <row r="4845" spans="1:13" x14ac:dyDescent="0.25">
      <c r="A4845" s="32" t="str">
        <f>IF(Weighting!$P$21&gt;0,B4845,"")</f>
        <v/>
      </c>
      <c r="B4845">
        <f>Weighting!$C$21</f>
        <v>2.2860000000000005</v>
      </c>
      <c r="C4845">
        <f>Weighting!$F$21</f>
        <v>0</v>
      </c>
      <c r="D4845" t="b">
        <f>IF(C4845=1,'Data Transformation'!$G$3+0.5*'Data Transformation'!$W$25,IF(C4846=1,D4846-'Data Transformation'!$W$25,FALSE))</f>
        <v>0</v>
      </c>
      <c r="E4845" t="str">
        <f t="array" ref="E4845">IF(ISLOGICAL(D4845),"",FREQUENCY(IF('Data Transformation'!$B$425:$B$8425='Bin Analysis'!$B4827,'Data Transformation'!$G$425:$G$8425),D4845))</f>
        <v/>
      </c>
      <c r="F4845" t="str">
        <f t="shared" si="603"/>
        <v/>
      </c>
      <c r="G4845">
        <f>Weighting!$H$21</f>
        <v>0</v>
      </c>
      <c r="H4845">
        <f t="array" ref="H4845">FREQUENCY(IF('Data Transformation'!$B$4:$B$8425=B4827,'Data Transformation'!$G$4:$G$8425),'Bin Analysis'!$B4845)</f>
        <v>20</v>
      </c>
      <c r="I4845">
        <f t="shared" si="604"/>
        <v>0</v>
      </c>
      <c r="J4845">
        <f t="shared" si="605"/>
        <v>0</v>
      </c>
      <c r="K4845">
        <f>J4845*Weighting!$W$21</f>
        <v>0</v>
      </c>
      <c r="M4845" s="14"/>
    </row>
    <row r="4846" spans="1:13" x14ac:dyDescent="0.25">
      <c r="A4846" s="32" t="str">
        <f>IF(Weighting!$P$22&gt;0,B4846,"")</f>
        <v/>
      </c>
      <c r="B4846">
        <f>Weighting!$C$22</f>
        <v>2.4170000000000007</v>
      </c>
      <c r="C4846">
        <f>Weighting!$F$22</f>
        <v>0</v>
      </c>
      <c r="D4846" t="b">
        <f>IF(C4846=1,'Data Transformation'!$G$3+0.5*'Data Transformation'!$W$25,IF(C4847=1,D4847-'Data Transformation'!$W$25,FALSE))</f>
        <v>0</v>
      </c>
      <c r="E4846" t="str">
        <f t="array" ref="E4846">IF(ISLOGICAL(D4846),"",FREQUENCY(IF('Data Transformation'!$B$425:$B$8425='Bin Analysis'!$B4827,'Data Transformation'!$G$425:$G$8425),D4846))</f>
        <v/>
      </c>
      <c r="F4846" t="str">
        <f t="shared" si="603"/>
        <v/>
      </c>
      <c r="G4846">
        <f>Weighting!$H$22</f>
        <v>0</v>
      </c>
      <c r="H4846">
        <f t="array" ref="H4846">FREQUENCY(IF('Data Transformation'!$B$4:$B$8425=B4827,'Data Transformation'!$G$4:$G$8425),'Bin Analysis'!$B4846)</f>
        <v>20</v>
      </c>
      <c r="I4846">
        <f t="shared" si="604"/>
        <v>0</v>
      </c>
      <c r="J4846">
        <f t="shared" si="605"/>
        <v>0</v>
      </c>
      <c r="K4846">
        <f>J4846*Weighting!$W$22</f>
        <v>0</v>
      </c>
      <c r="M4846" s="14"/>
    </row>
    <row r="4847" spans="1:13" x14ac:dyDescent="0.25">
      <c r="A4847" s="32" t="str">
        <f>IF(Weighting!$P$23&gt;0,B4847,"")</f>
        <v/>
      </c>
      <c r="B4847">
        <f>Weighting!$C$23</f>
        <v>2.5480000000000009</v>
      </c>
      <c r="C4847">
        <f>Weighting!$F$23</f>
        <v>0</v>
      </c>
      <c r="D4847" t="b">
        <f>IF(C4847=1,'Data Transformation'!$G$3+0.5*'Data Transformation'!$W$25,IF(C4848=1,D4848-'Data Transformation'!$W$25,FALSE))</f>
        <v>0</v>
      </c>
      <c r="E4847" t="str">
        <f t="array" ref="E4847">IF(ISLOGICAL(D4847),"",FREQUENCY(IF('Data Transformation'!$B$425:$B$8425='Bin Analysis'!$B4827,'Data Transformation'!$G$425:$G$8425),D4847))</f>
        <v/>
      </c>
      <c r="F4847" t="str">
        <f t="shared" si="603"/>
        <v/>
      </c>
      <c r="G4847">
        <f>Weighting!$H$23</f>
        <v>0</v>
      </c>
      <c r="H4847">
        <f t="array" ref="H4847">FREQUENCY(IF('Data Transformation'!$B$4:$B$8425=B4827,'Data Transformation'!$G$4:$G$8425),'Bin Analysis'!$B4847)</f>
        <v>20</v>
      </c>
      <c r="I4847">
        <f t="shared" si="604"/>
        <v>0</v>
      </c>
      <c r="J4847">
        <f t="shared" si="605"/>
        <v>0</v>
      </c>
      <c r="K4847">
        <f>J4847*Weighting!$W$23</f>
        <v>0</v>
      </c>
      <c r="M4847" s="14"/>
    </row>
    <row r="4848" spans="1:13" x14ac:dyDescent="0.25">
      <c r="A4848" s="32" t="str">
        <f>IF(Weighting!$P$24&gt;0,B4848,"")</f>
        <v/>
      </c>
      <c r="B4848">
        <f>Weighting!$C$24</f>
        <v>2.6790000000000012</v>
      </c>
      <c r="C4848">
        <f>Weighting!$F$24</f>
        <v>0</v>
      </c>
      <c r="D4848" t="b">
        <f>IF(C4848=1,'Data Transformation'!$G$3+0.5*'Data Transformation'!$W$25,IF(C4849=1,D4849-'Data Transformation'!$W$25,FALSE))</f>
        <v>0</v>
      </c>
      <c r="E4848" t="str">
        <f t="array" ref="E4848">IF(ISLOGICAL(D4848),"",FREQUENCY(IF('Data Transformation'!$B$425:$B$8425='Bin Analysis'!$B4827,'Data Transformation'!$G$425:$G$8425),D4848))</f>
        <v/>
      </c>
      <c r="F4848" t="str">
        <f t="shared" si="603"/>
        <v/>
      </c>
      <c r="G4848">
        <f>Weighting!$H$24</f>
        <v>0</v>
      </c>
      <c r="H4848">
        <f t="array" ref="H4848">FREQUENCY(IF('Data Transformation'!$B$4:$B$8425=B4827,'Data Transformation'!$G$4:$G$8425),'Bin Analysis'!$B4848)</f>
        <v>20</v>
      </c>
      <c r="I4848">
        <f t="shared" si="604"/>
        <v>0</v>
      </c>
      <c r="J4848">
        <f t="shared" si="605"/>
        <v>0</v>
      </c>
      <c r="K4848">
        <f>J4848*Weighting!$W$24</f>
        <v>0</v>
      </c>
      <c r="M4848" s="14"/>
    </row>
    <row r="4849" spans="1:25" x14ac:dyDescent="0.25">
      <c r="A4849" s="32" t="str">
        <f>IF(Weighting!$P$25&gt;0,B4849,"")</f>
        <v/>
      </c>
      <c r="B4849">
        <f>Weighting!$C$25</f>
        <v>2.8100000000000014</v>
      </c>
      <c r="C4849">
        <f>Weighting!$F$25</f>
        <v>0</v>
      </c>
      <c r="D4849" t="b">
        <f>IF(C4849=1,'Data Transformation'!$G$3+0.5*'Data Transformation'!$W$25,IF(C4850=1,D4850-'Data Transformation'!$W$25,FALSE))</f>
        <v>0</v>
      </c>
      <c r="E4849" t="str">
        <f t="array" ref="E4849">IF(ISLOGICAL(D4849),"",FREQUENCY(IF('Data Transformation'!$B$425:$B$8425='Bin Analysis'!$B4827,'Data Transformation'!$G$425:$G$8425),D4849))</f>
        <v/>
      </c>
      <c r="F4849" t="str">
        <f t="shared" si="603"/>
        <v/>
      </c>
      <c r="G4849">
        <f>Weighting!$H$25</f>
        <v>0</v>
      </c>
      <c r="H4849">
        <f t="array" ref="H4849">FREQUENCY(IF('Data Transformation'!$B$4:$B$8425=B4827,'Data Transformation'!$G$4:$G$8425),'Bin Analysis'!$B4849)</f>
        <v>20</v>
      </c>
      <c r="I4849">
        <f t="shared" si="604"/>
        <v>0</v>
      </c>
      <c r="J4849">
        <f t="shared" si="605"/>
        <v>0</v>
      </c>
      <c r="K4849">
        <f>J4849*Weighting!$W$25</f>
        <v>0</v>
      </c>
      <c r="M4849" s="14"/>
    </row>
    <row r="4850" spans="1:25" x14ac:dyDescent="0.25">
      <c r="O4850"/>
      <c r="P4850"/>
      <c r="Q4850"/>
      <c r="R4850"/>
    </row>
    <row r="4851" spans="1:25" ht="23.25" x14ac:dyDescent="0.35">
      <c r="A4851" s="21" t="s">
        <v>0</v>
      </c>
      <c r="B4851" s="21">
        <f>IFERROR(VLOOKUP(C4851,'Data Transformation'!$L$6:$M$426,2,FALSE),"")</f>
        <v>202</v>
      </c>
      <c r="C4851" s="21">
        <f>C4827+1</f>
        <v>202</v>
      </c>
      <c r="D4851" s="21"/>
      <c r="E4851" s="21"/>
      <c r="F4851" s="21"/>
      <c r="G4851" s="21"/>
      <c r="H4851" s="22"/>
      <c r="I4851" s="22"/>
      <c r="J4851" s="22"/>
      <c r="K4851" s="21"/>
      <c r="L4851" s="21">
        <f>B4851</f>
        <v>202</v>
      </c>
      <c r="M4851" s="23">
        <f>INDEX('Data Transformation'!$O$4:$O$424,MATCH($B4851,'Data Transformation'!$M$4:$M$424,0),MATCH($M$2,'Data Transformation'!$O$3,0))</f>
        <v>15</v>
      </c>
      <c r="N4851" s="27">
        <f>IF('Input and Summary Results'!$J$16="minimum",'Bin Analysis'!X4852/(M4851-1),'Bin Analysis'!Y4851/('Bin Analysis'!M4851-1))</f>
        <v>0</v>
      </c>
      <c r="O4851" s="27">
        <f>IF(M4851=FALSE,NA(),(VLOOKUP(1,C4854:K4873,4,FALSE))/(M4851-1))</f>
        <v>0.42857142857142855</v>
      </c>
      <c r="P4851" s="27">
        <f>IF(M4851=FALSE,NA(),SUM(J4854:J4873)/Weighting!$S$5)</f>
        <v>0.5</v>
      </c>
      <c r="Q4851" s="27">
        <f>IF(M4851=FALSE,NA(),SUM(K4854:K4873)/Weighting!$S$6)</f>
        <v>0.39130434782608697</v>
      </c>
      <c r="R4851" s="27">
        <f>IF(M4851=FALSE,NA(),(VLOOKUP(1,G4854:K4873,3,FALSE))/(M4851-1))</f>
        <v>0.14285714285714285</v>
      </c>
      <c r="S4851" s="22" t="str">
        <f>IF(M4851=FALSE,NA(),IF(SUM(J4854:J4873)=2,"yes","no"))</f>
        <v>no</v>
      </c>
      <c r="X4851" s="2" cm="2">
        <f t="array" ref="X4851:X4852">FREQUENCY(IF('Data Transformation'!$B$425:$B$6424='Bin Analysis'!L4851,'Data Transformation'!$G$425:$G$6424),'Data Transformation'!$U$11)</f>
        <v>14</v>
      </c>
      <c r="Y4851" s="2" cm="2">
        <f t="array" ref="Y4851:Y4852">FREQUENCY(IF('Data Transformation'!$B$425:$B$6424='Bin Analysis'!L4851,'Data Transformation'!$G$425:$G$6424),'Data Transformation'!$U$12)</f>
        <v>8</v>
      </c>
    </row>
    <row r="4852" spans="1:25" x14ac:dyDescent="0.25">
      <c r="A4852" s="14" t="s">
        <v>66</v>
      </c>
      <c r="B4852" t="s">
        <v>47</v>
      </c>
      <c r="C4852" t="s">
        <v>5</v>
      </c>
      <c r="D4852" t="s">
        <v>99</v>
      </c>
      <c r="E4852" t="s">
        <v>100</v>
      </c>
      <c r="F4852" t="s">
        <v>101</v>
      </c>
      <c r="G4852" t="s">
        <v>69</v>
      </c>
      <c r="H4852" t="s">
        <v>31</v>
      </c>
      <c r="I4852" t="s">
        <v>32</v>
      </c>
      <c r="J4852" t="s">
        <v>46</v>
      </c>
      <c r="K4852" s="14" t="s">
        <v>45</v>
      </c>
      <c r="M4852" s="14"/>
      <c r="X4852" s="2">
        <v>0</v>
      </c>
      <c r="Y4852" s="2">
        <v>6</v>
      </c>
    </row>
    <row r="4853" spans="1:25" x14ac:dyDescent="0.25">
      <c r="A4853" s="32"/>
      <c r="D4853" t="b">
        <f>IF(C4853=1,'Data Transformation'!$G$3+0.5*'Data Transformation'!$W$25,IF(C4854=1,D4854-'Data Transformation'!$W$25,FALSE))</f>
        <v>0</v>
      </c>
      <c r="E4853" t="str">
        <f t="array" ref="E4853">IF(ISLOGICAL(D4853),"",FREQUENCY(IF('Data Transformation'!$B$425:$B$8425='Bin Analysis'!$B4851,'Data Transformation'!$G$425:$G$8425),D4853))</f>
        <v/>
      </c>
      <c r="F4853" t="str">
        <f>IF(ISLOGICAL(D4853),"",E4853-E4852)</f>
        <v/>
      </c>
      <c r="M4853" s="14"/>
    </row>
    <row r="4854" spans="1:25" x14ac:dyDescent="0.25">
      <c r="A4854" s="32">
        <f>IF(Weighting!$P$6&gt;0,B4854,"")</f>
        <v>0.32100000000000001</v>
      </c>
      <c r="B4854">
        <f>Weighting!$C$6</f>
        <v>0.32100000000000001</v>
      </c>
      <c r="C4854">
        <f>Weighting!$F$6</f>
        <v>0</v>
      </c>
      <c r="D4854" t="b">
        <f>IF(C4854=1,'Data Transformation'!$G$3+0.5*'Data Transformation'!$W$25,IF(C4855=1,D4855-'Data Transformation'!$W$25,FALSE))</f>
        <v>0</v>
      </c>
      <c r="E4854" t="str">
        <f t="array" ref="E4854">IF(ISLOGICAL(D4854),"",FREQUENCY(IF('Data Transformation'!$B$425:$B$8425='Bin Analysis'!$B4851,'Data Transformation'!$G$425:$G$8425),D4854))</f>
        <v/>
      </c>
      <c r="F4854" t="str">
        <f>IF(ISLOGICAL(D4854),"",E4854-E4853)</f>
        <v/>
      </c>
      <c r="G4854">
        <f>Weighting!$H$6</f>
        <v>1</v>
      </c>
      <c r="H4854">
        <f t="array" ref="H4854">FREQUENCY(IF('Data Transformation'!$B$4:$B$8425=B4851,'Data Transformation'!$G$4:$G$8425),'Bin Analysis'!$B4854)</f>
        <v>2</v>
      </c>
      <c r="I4854">
        <f>H4854-H4853</f>
        <v>2</v>
      </c>
      <c r="J4854">
        <f>IF(I4854=0,0,1)</f>
        <v>1</v>
      </c>
      <c r="K4854">
        <f>J4854*Weighting!$W$6</f>
        <v>1</v>
      </c>
      <c r="M4854" s="14"/>
    </row>
    <row r="4855" spans="1:25" x14ac:dyDescent="0.25">
      <c r="A4855" s="32">
        <f>IF(Weighting!$P$7&gt;0,B4855,"")</f>
        <v>0.45200000000000001</v>
      </c>
      <c r="B4855">
        <f>Weighting!$C$7</f>
        <v>0.45200000000000001</v>
      </c>
      <c r="C4855">
        <f>Weighting!$F$7</f>
        <v>0</v>
      </c>
      <c r="D4855" t="b">
        <f>IF(C4855=1,'Data Transformation'!$G$3+0.5*'Data Transformation'!$W$25,IF(C4856=1,D4856-'Data Transformation'!$W$25,FALSE))</f>
        <v>0</v>
      </c>
      <c r="E4855" t="str">
        <f t="array" ref="E4855">IF(ISLOGICAL(D4855),"",FREQUENCY(IF('Data Transformation'!$B$425:$B$8425='Bin Analysis'!$B4851,'Data Transformation'!$G$425:$G$8425),D4855))</f>
        <v/>
      </c>
      <c r="F4855" t="str">
        <f t="shared" ref="F4855:F4873" si="606">IF(ISLOGICAL(D4855),"",E4855-E4854)</f>
        <v/>
      </c>
      <c r="G4855">
        <f>Weighting!$H$7</f>
        <v>0</v>
      </c>
      <c r="H4855">
        <f t="array" ref="H4855">FREQUENCY(IF('Data Transformation'!$B$4:$B$8425=B4851,'Data Transformation'!$G$4:$G$8425),'Bin Analysis'!$B4855)</f>
        <v>4</v>
      </c>
      <c r="I4855">
        <f t="shared" ref="I4855:I4873" si="607">H4855-H4854</f>
        <v>2</v>
      </c>
      <c r="J4855">
        <f>IF(I4855=0,0,1)</f>
        <v>1</v>
      </c>
      <c r="K4855">
        <f>J4855*Weighting!$W$7</f>
        <v>2</v>
      </c>
      <c r="M4855" s="14"/>
    </row>
    <row r="4856" spans="1:25" x14ac:dyDescent="0.25">
      <c r="A4856" s="32">
        <f>IF(Weighting!$P$8&gt;0,B4856,"")</f>
        <v>0.58299999999999996</v>
      </c>
      <c r="B4856">
        <f>Weighting!$C$8</f>
        <v>0.58299999999999996</v>
      </c>
      <c r="C4856">
        <f>Weighting!$F$8</f>
        <v>0</v>
      </c>
      <c r="D4856" t="b">
        <f>IF(C4856=1,'Data Transformation'!$G$3+0.5*'Data Transformation'!$W$25,IF(C4857=1,D4857-'Data Transformation'!$W$25,FALSE))</f>
        <v>0</v>
      </c>
      <c r="E4856" t="str">
        <f t="array" ref="E4856">IF(ISLOGICAL(D4856),"",FREQUENCY(IF('Data Transformation'!$B$425:$B$8425='Bin Analysis'!$B4851,'Data Transformation'!$G$425:$G$8425),D4856))</f>
        <v/>
      </c>
      <c r="F4856" t="str">
        <f t="shared" si="606"/>
        <v/>
      </c>
      <c r="G4856">
        <f>Weighting!$H$8</f>
        <v>0</v>
      </c>
      <c r="H4856">
        <f t="array" ref="H4856">FREQUENCY(IF('Data Transformation'!$B$4:$B$8425=B4851,'Data Transformation'!$G$4:$G$8425),'Bin Analysis'!$B4856)</f>
        <v>4</v>
      </c>
      <c r="I4856">
        <f t="shared" si="607"/>
        <v>0</v>
      </c>
      <c r="J4856">
        <f t="shared" ref="J4856:J4873" si="608">IF(I4856=0,0,1)</f>
        <v>0</v>
      </c>
      <c r="K4856">
        <f>J4856*Weighting!$W$8</f>
        <v>0</v>
      </c>
      <c r="M4856" s="14"/>
    </row>
    <row r="4857" spans="1:25" x14ac:dyDescent="0.25">
      <c r="A4857" s="32">
        <f>IF(Weighting!$P$9&gt;0,B4857,"")</f>
        <v>0.71399999999999997</v>
      </c>
      <c r="B4857" s="50">
        <f>Weighting!$C$9</f>
        <v>0.71399999999999997</v>
      </c>
      <c r="C4857">
        <f>Weighting!$F$9</f>
        <v>0</v>
      </c>
      <c r="D4857" t="b">
        <f>IF(C4857=1,'Data Transformation'!$G$3+0.5*'Data Transformation'!$W$25,IF(C4858=1,D4858-'Data Transformation'!$W$25,FALSE))</f>
        <v>0</v>
      </c>
      <c r="E4857" t="str">
        <f t="array" ref="E4857">IF(ISLOGICAL(D4857),"",FREQUENCY(IF('Data Transformation'!$B$425:$B$8425='Bin Analysis'!$B4851,'Data Transformation'!$G$425:$G$8425),D4857))</f>
        <v/>
      </c>
      <c r="F4857" t="str">
        <f t="shared" si="606"/>
        <v/>
      </c>
      <c r="G4857">
        <f>Weighting!$H$9</f>
        <v>0</v>
      </c>
      <c r="H4857">
        <f t="array" ref="H4857">FREQUENCY(IF('Data Transformation'!$B$4:$B$8425=B4851,'Data Transformation'!$G$4:$G$8425),'Bin Analysis'!$B4857)</f>
        <v>4</v>
      </c>
      <c r="I4857">
        <f t="shared" si="607"/>
        <v>0</v>
      </c>
      <c r="J4857">
        <f t="shared" si="608"/>
        <v>0</v>
      </c>
      <c r="K4857">
        <f>J4857*Weighting!$W$9</f>
        <v>0</v>
      </c>
      <c r="M4857" s="14"/>
    </row>
    <row r="4858" spans="1:25" x14ac:dyDescent="0.25">
      <c r="A4858" s="32">
        <f>IF(Weighting!$P$10&gt;0,B4858,"")</f>
        <v>0.84499999999999997</v>
      </c>
      <c r="B4858">
        <f>Weighting!$C$10</f>
        <v>0.84499999999999997</v>
      </c>
      <c r="C4858">
        <f>Weighting!$F$10</f>
        <v>0</v>
      </c>
      <c r="D4858" t="b">
        <f>IF(C4858=1,'Data Transformation'!$G$3+0.5*'Data Transformation'!$W$25,IF(C4859=1,D4859-'Data Transformation'!$W$25,FALSE))</f>
        <v>0</v>
      </c>
      <c r="E4858" t="str">
        <f t="array" ref="E4858">IF(ISLOGICAL(D4858),"",FREQUENCY(IF('Data Transformation'!$B$425:$B$8425='Bin Analysis'!$B4851,'Data Transformation'!$G$425:$G$8425),D4858))</f>
        <v/>
      </c>
      <c r="F4858" t="str">
        <f t="shared" si="606"/>
        <v/>
      </c>
      <c r="G4858">
        <f>Weighting!$H$10</f>
        <v>0</v>
      </c>
      <c r="H4858">
        <f t="array" ref="H4858">FREQUENCY(IF('Data Transformation'!$B$4:$B$8425=B4851,'Data Transformation'!$G$4:$G$8425),'Bin Analysis'!$B4858)</f>
        <v>8</v>
      </c>
      <c r="I4858">
        <f t="shared" si="607"/>
        <v>4</v>
      </c>
      <c r="J4858">
        <f t="shared" si="608"/>
        <v>1</v>
      </c>
      <c r="K4858">
        <f>J4858*Weighting!$W$10</f>
        <v>3</v>
      </c>
      <c r="M4858" s="14"/>
    </row>
    <row r="4859" spans="1:25" x14ac:dyDescent="0.25">
      <c r="A4859" s="32">
        <f>IF(Weighting!$P$11&gt;0,B4859,"")</f>
        <v>0.97599999999999998</v>
      </c>
      <c r="B4859">
        <f>Weighting!$C$11</f>
        <v>0.97599999999999998</v>
      </c>
      <c r="C4859">
        <f>Weighting!$F$11</f>
        <v>0</v>
      </c>
      <c r="D4859">
        <f>IF(C4859=1,'Data Transformation'!$G$3+0.5*'Data Transformation'!$W$25,IF(C4860=1,D4860-'Data Transformation'!$W$25,FALSE))</f>
        <v>0.86899999999999999</v>
      </c>
      <c r="E4859">
        <f t="array" ref="E4859">IF(ISLOGICAL(D4859),"",FREQUENCY(IF('Data Transformation'!$B$425:$B$8425='Bin Analysis'!$B4851,'Data Transformation'!$G$425:$G$8425),D4859))</f>
        <v>8</v>
      </c>
      <c r="F4859" t="e">
        <f t="shared" si="606"/>
        <v>#VALUE!</v>
      </c>
      <c r="G4859">
        <f>Weighting!$H$11</f>
        <v>0</v>
      </c>
      <c r="H4859">
        <f t="array" ref="H4859">FREQUENCY(IF('Data Transformation'!$B$4:$B$8425=B4851,'Data Transformation'!$G$4:$G$8425),'Bin Analysis'!$B4859)</f>
        <v>11</v>
      </c>
      <c r="I4859">
        <f t="shared" si="607"/>
        <v>3</v>
      </c>
      <c r="J4859">
        <f t="shared" si="608"/>
        <v>1</v>
      </c>
      <c r="K4859">
        <f>J4859*Weighting!$W$11</f>
        <v>2</v>
      </c>
      <c r="M4859" s="14"/>
    </row>
    <row r="4860" spans="1:25" x14ac:dyDescent="0.25">
      <c r="A4860" s="32">
        <f>IF(Weighting!$P$12&gt;0,B4860,"")</f>
        <v>1.107</v>
      </c>
      <c r="B4860">
        <f>Weighting!$C$12</f>
        <v>1.107</v>
      </c>
      <c r="C4860">
        <f>Weighting!$F$12</f>
        <v>1</v>
      </c>
      <c r="D4860">
        <f>IF(C4860=1,'Data Transformation'!$G$3+0.5*'Data Transformation'!$W$25,IF(C4861=1,D4861-'Data Transformation'!$W$25,FALSE))</f>
        <v>1.131</v>
      </c>
      <c r="E4860">
        <f t="array" ref="E4860">IF(ISLOGICAL(D4860),"",FREQUENCY(IF('Data Transformation'!$B$425:$B$8425='Bin Analysis'!$B4851,'Data Transformation'!$G$425:$G$8425),D4860))</f>
        <v>14</v>
      </c>
      <c r="F4860">
        <f t="shared" si="606"/>
        <v>6</v>
      </c>
      <c r="G4860">
        <f>Weighting!$H$12</f>
        <v>0</v>
      </c>
      <c r="H4860">
        <f t="array" ref="H4860">FREQUENCY(IF('Data Transformation'!$B$4:$B$8425=B4851,'Data Transformation'!$G$4:$G$8425),'Bin Analysis'!$B4860)</f>
        <v>15</v>
      </c>
      <c r="I4860">
        <f t="shared" si="607"/>
        <v>4</v>
      </c>
      <c r="J4860">
        <f t="shared" si="608"/>
        <v>1</v>
      </c>
      <c r="K4860">
        <f>J4860*Weighting!$W$12</f>
        <v>1</v>
      </c>
      <c r="M4860" s="14"/>
    </row>
    <row r="4861" spans="1:25" x14ac:dyDescent="0.25">
      <c r="A4861" s="32">
        <f>IF(Weighting!$P$13&gt;0,B4861,"")</f>
        <v>1.238</v>
      </c>
      <c r="B4861">
        <f>Weighting!$C$13</f>
        <v>1.238</v>
      </c>
      <c r="C4861">
        <f>Weighting!$F$13</f>
        <v>0</v>
      </c>
      <c r="D4861" t="b">
        <f>IF(C4861=1,'Data Transformation'!$G$3+0.5*'Data Transformation'!$W$25,IF(C4862=1,D4862-'Data Transformation'!$W$25,FALSE))</f>
        <v>0</v>
      </c>
      <c r="E4861" t="str">
        <f t="array" ref="E4861">IF(ISLOGICAL(D4861),"",FREQUENCY(IF('Data Transformation'!$B$425:$B$8425='Bin Analysis'!$B4851,'Data Transformation'!$G$425:$G$8425),D4861))</f>
        <v/>
      </c>
      <c r="F4861" t="str">
        <f t="shared" si="606"/>
        <v/>
      </c>
      <c r="G4861">
        <f>Weighting!$H$13</f>
        <v>0</v>
      </c>
      <c r="H4861">
        <f t="array" ref="H4861">FREQUENCY(IF('Data Transformation'!$B$4:$B$8425=B4851,'Data Transformation'!$G$4:$G$8425),'Bin Analysis'!$B4861)</f>
        <v>15</v>
      </c>
      <c r="I4861">
        <f t="shared" si="607"/>
        <v>0</v>
      </c>
      <c r="J4861">
        <f t="shared" si="608"/>
        <v>0</v>
      </c>
      <c r="K4861">
        <f>J4861*Weighting!$W$13</f>
        <v>0</v>
      </c>
      <c r="M4861" s="14"/>
    </row>
    <row r="4862" spans="1:25" x14ac:dyDescent="0.25">
      <c r="A4862" s="32">
        <f>IF(Weighting!$P$14&gt;0,B4862,"")</f>
        <v>1.369</v>
      </c>
      <c r="B4862">
        <f>Weighting!$C$14</f>
        <v>1.369</v>
      </c>
      <c r="C4862">
        <f>Weighting!$F$14</f>
        <v>0</v>
      </c>
      <c r="D4862" t="b">
        <f>IF(C4862=1,'Data Transformation'!$G$3+0.5*'Data Transformation'!$W$25,IF(C4863=1,D4863-'Data Transformation'!$W$25,FALSE))</f>
        <v>0</v>
      </c>
      <c r="E4862" t="str">
        <f t="array" ref="E4862">IF(ISLOGICAL(D4862),"",FREQUENCY(IF('Data Transformation'!$B$425:$B$8425='Bin Analysis'!$B4851,'Data Transformation'!$G$425:$G$8425),D4862))</f>
        <v/>
      </c>
      <c r="F4862" t="str">
        <f t="shared" si="606"/>
        <v/>
      </c>
      <c r="G4862">
        <f>Weighting!$H$14</f>
        <v>0</v>
      </c>
      <c r="H4862">
        <f t="array" ref="H4862">FREQUENCY(IF('Data Transformation'!$B$4:$B$8425=B4851,'Data Transformation'!$G$4:$G$8425),'Bin Analysis'!$B4862)</f>
        <v>15</v>
      </c>
      <c r="I4862">
        <f t="shared" si="607"/>
        <v>0</v>
      </c>
      <c r="J4862">
        <f t="shared" si="608"/>
        <v>0</v>
      </c>
      <c r="K4862">
        <f>J4862*Weighting!$W$14</f>
        <v>0</v>
      </c>
      <c r="M4862" s="14"/>
    </row>
    <row r="4863" spans="1:25" x14ac:dyDescent="0.25">
      <c r="A4863" s="32">
        <f>IF(Weighting!$P$15&gt;0,B4863,"")</f>
        <v>1.5000009999999999</v>
      </c>
      <c r="B4863">
        <f>Weighting!$C$15</f>
        <v>1.5000009999999999</v>
      </c>
      <c r="C4863">
        <f>Weighting!$F$15</f>
        <v>0</v>
      </c>
      <c r="D4863" t="b">
        <f>IF(C4863=1,'Data Transformation'!$G$3+0.5*'Data Transformation'!$W$25,IF(C4864=1,D4864-'Data Transformation'!$W$25,FALSE))</f>
        <v>0</v>
      </c>
      <c r="E4863" t="str">
        <f t="array" ref="E4863">IF(ISLOGICAL(D4863),"",FREQUENCY(IF('Data Transformation'!$B$425:$B$8425='Bin Analysis'!$B4851,'Data Transformation'!$G$425:$G$8425),D4863))</f>
        <v/>
      </c>
      <c r="F4863" t="str">
        <f t="shared" si="606"/>
        <v/>
      </c>
      <c r="G4863">
        <f>Weighting!$H$15</f>
        <v>0</v>
      </c>
      <c r="H4863">
        <f t="array" ref="H4863">FREQUENCY(IF('Data Transformation'!$B$4:$B$8425=B4851,'Data Transformation'!$G$4:$G$8425),'Bin Analysis'!$B4863)</f>
        <v>15</v>
      </c>
      <c r="I4863">
        <f t="shared" si="607"/>
        <v>0</v>
      </c>
      <c r="J4863">
        <f t="shared" si="608"/>
        <v>0</v>
      </c>
      <c r="K4863">
        <f>J4863*Weighting!$W$15</f>
        <v>0</v>
      </c>
      <c r="M4863" s="14"/>
    </row>
    <row r="4864" spans="1:25" x14ac:dyDescent="0.25">
      <c r="A4864" s="32" t="str">
        <f>IF(Weighting!$P$16&gt;0,B4864,"")</f>
        <v/>
      </c>
      <c r="B4864">
        <f>Weighting!$C$16</f>
        <v>1.631</v>
      </c>
      <c r="C4864">
        <f>Weighting!$F$16</f>
        <v>0</v>
      </c>
      <c r="D4864" t="b">
        <f>IF(C4864=1,'Data Transformation'!$G$3+0.5*'Data Transformation'!$W$25,IF(C4865=1,D4865-'Data Transformation'!$W$25,FALSE))</f>
        <v>0</v>
      </c>
      <c r="E4864" t="str">
        <f t="array" ref="E4864">IF(ISLOGICAL(D4864),"",FREQUENCY(IF('Data Transformation'!$B$425:$B$8425='Bin Analysis'!$B4851,'Data Transformation'!$G$425:$G$8425),D4864))</f>
        <v/>
      </c>
      <c r="F4864" t="str">
        <f t="shared" si="606"/>
        <v/>
      </c>
      <c r="G4864">
        <f>Weighting!$H$16</f>
        <v>0</v>
      </c>
      <c r="H4864">
        <f t="array" ref="H4864">FREQUENCY(IF('Data Transformation'!$B$4:$B$8425=B4851,'Data Transformation'!$G$4:$G$8425),'Bin Analysis'!$B4864)</f>
        <v>15</v>
      </c>
      <c r="I4864">
        <f t="shared" si="607"/>
        <v>0</v>
      </c>
      <c r="J4864">
        <f t="shared" si="608"/>
        <v>0</v>
      </c>
      <c r="K4864">
        <f>J4864*Weighting!$W$16</f>
        <v>0</v>
      </c>
      <c r="M4864" s="14"/>
    </row>
    <row r="4865" spans="1:25" x14ac:dyDescent="0.25">
      <c r="A4865" s="32" t="str">
        <f>IF(Weighting!$P$17&gt;0,B4865,"")</f>
        <v/>
      </c>
      <c r="B4865">
        <f>Weighting!$C$17</f>
        <v>1.762</v>
      </c>
      <c r="C4865">
        <f>Weighting!$F$17</f>
        <v>0</v>
      </c>
      <c r="D4865" t="b">
        <f>IF(C4865=1,'Data Transformation'!$G$3+0.5*'Data Transformation'!$W$25,IF(C4866=1,D4866-'Data Transformation'!$W$25,FALSE))</f>
        <v>0</v>
      </c>
      <c r="E4865" t="str">
        <f t="array" ref="E4865">IF(ISLOGICAL(D4865),"",FREQUENCY(IF('Data Transformation'!$B$425:$B$8425='Bin Analysis'!$B4851,'Data Transformation'!$G$425:$G$8425),D4865))</f>
        <v/>
      </c>
      <c r="F4865" t="str">
        <f t="shared" si="606"/>
        <v/>
      </c>
      <c r="G4865">
        <f>Weighting!$H$17</f>
        <v>0</v>
      </c>
      <c r="H4865">
        <f t="array" ref="H4865">FREQUENCY(IF('Data Transformation'!$B$4:$B$8425=B4851,'Data Transformation'!$G$4:$G$8425),'Bin Analysis'!$B4865)</f>
        <v>15</v>
      </c>
      <c r="I4865">
        <f t="shared" si="607"/>
        <v>0</v>
      </c>
      <c r="J4865">
        <f t="shared" si="608"/>
        <v>0</v>
      </c>
      <c r="K4865">
        <f>J4865*Weighting!$W$17</f>
        <v>0</v>
      </c>
      <c r="M4865" s="14"/>
    </row>
    <row r="4866" spans="1:25" x14ac:dyDescent="0.25">
      <c r="A4866" s="32" t="str">
        <f>IF(Weighting!$P$18&gt;0,B4866,"")</f>
        <v/>
      </c>
      <c r="B4866">
        <f>Weighting!$C$18</f>
        <v>1.893</v>
      </c>
      <c r="C4866">
        <f>Weighting!$F$18</f>
        <v>0</v>
      </c>
      <c r="D4866" t="b">
        <f>IF(C4866=1,'Data Transformation'!$G$3+0.5*'Data Transformation'!$W$25,IF(C4867=1,D4867-'Data Transformation'!$W$25,FALSE))</f>
        <v>0</v>
      </c>
      <c r="E4866" t="str">
        <f t="array" ref="E4866">IF(ISLOGICAL(D4866),"",FREQUENCY(IF('Data Transformation'!$B$425:$B$8425='Bin Analysis'!$B4851,'Data Transformation'!$G$425:$G$8425),D4866))</f>
        <v/>
      </c>
      <c r="F4866" t="str">
        <f t="shared" si="606"/>
        <v/>
      </c>
      <c r="G4866">
        <f>Weighting!$H$18</f>
        <v>0</v>
      </c>
      <c r="H4866">
        <f t="array" ref="H4866">FREQUENCY(IF('Data Transformation'!$B$4:$B$8425=B4851,'Data Transformation'!$G$4:$G$8425),'Bin Analysis'!$B4866)</f>
        <v>15</v>
      </c>
      <c r="I4866">
        <f t="shared" si="607"/>
        <v>0</v>
      </c>
      <c r="J4866">
        <f t="shared" si="608"/>
        <v>0</v>
      </c>
      <c r="K4866">
        <f>J4866*Weighting!$W$18</f>
        <v>0</v>
      </c>
      <c r="M4866" s="14"/>
    </row>
    <row r="4867" spans="1:25" x14ac:dyDescent="0.25">
      <c r="A4867" s="32" t="str">
        <f>IF(Weighting!$P$19&gt;0,B4867,"")</f>
        <v/>
      </c>
      <c r="B4867">
        <f>Weighting!$C$19</f>
        <v>2.024</v>
      </c>
      <c r="C4867">
        <f>Weighting!$F$19</f>
        <v>0</v>
      </c>
      <c r="D4867" t="b">
        <f>IF(C4867=1,'Data Transformation'!$G$3+0.5*'Data Transformation'!$W$25,IF(C4868=1,D4868-'Data Transformation'!$W$25,FALSE))</f>
        <v>0</v>
      </c>
      <c r="E4867" t="str">
        <f t="array" ref="E4867">IF(ISLOGICAL(D4867),"",FREQUENCY(IF('Data Transformation'!$B$425:$B$8425='Bin Analysis'!$B4851,'Data Transformation'!$G$425:$G$8425),D4867))</f>
        <v/>
      </c>
      <c r="F4867" t="str">
        <f t="shared" si="606"/>
        <v/>
      </c>
      <c r="G4867">
        <f>Weighting!$H$19</f>
        <v>0</v>
      </c>
      <c r="H4867">
        <f t="array" ref="H4867">FREQUENCY(IF('Data Transformation'!$B$4:$B$8425=B4851,'Data Transformation'!$G$4:$G$8425),'Bin Analysis'!$B4867)</f>
        <v>15</v>
      </c>
      <c r="I4867">
        <f t="shared" si="607"/>
        <v>0</v>
      </c>
      <c r="J4867">
        <f t="shared" si="608"/>
        <v>0</v>
      </c>
      <c r="K4867">
        <f>J4867*Weighting!$W$19</f>
        <v>0</v>
      </c>
      <c r="M4867" s="14"/>
    </row>
    <row r="4868" spans="1:25" x14ac:dyDescent="0.25">
      <c r="A4868" s="32" t="str">
        <f>IF(Weighting!$P$20&gt;0,B4868,"")</f>
        <v/>
      </c>
      <c r="B4868">
        <f>Weighting!$C$20</f>
        <v>2.1550000000000002</v>
      </c>
      <c r="C4868">
        <f>Weighting!$F$20</f>
        <v>0</v>
      </c>
      <c r="D4868" t="b">
        <f>IF(C4868=1,'Data Transformation'!$G$3+0.5*'Data Transformation'!$W$25,IF(C4869=1,D4869-'Data Transformation'!$W$25,FALSE))</f>
        <v>0</v>
      </c>
      <c r="E4868" t="str">
        <f t="array" ref="E4868">IF(ISLOGICAL(D4868),"",FREQUENCY(IF('Data Transformation'!$B$425:$B$8425='Bin Analysis'!$B4851,'Data Transformation'!$G$425:$G$8425),D4868))</f>
        <v/>
      </c>
      <c r="F4868" t="str">
        <f t="shared" si="606"/>
        <v/>
      </c>
      <c r="G4868">
        <f>Weighting!$H$20</f>
        <v>0</v>
      </c>
      <c r="H4868">
        <f t="array" ref="H4868">FREQUENCY(IF('Data Transformation'!$B$4:$B$8425=B4851,'Data Transformation'!$G$4:$G$8425),'Bin Analysis'!$B4868)</f>
        <v>15</v>
      </c>
      <c r="I4868">
        <f t="shared" si="607"/>
        <v>0</v>
      </c>
      <c r="J4868">
        <f t="shared" si="608"/>
        <v>0</v>
      </c>
      <c r="K4868">
        <f>J4868*Weighting!$W$20</f>
        <v>0</v>
      </c>
      <c r="M4868" s="14"/>
    </row>
    <row r="4869" spans="1:25" x14ac:dyDescent="0.25">
      <c r="A4869" s="32" t="str">
        <f>IF(Weighting!$P$21&gt;0,B4869,"")</f>
        <v/>
      </c>
      <c r="B4869">
        <f>Weighting!$C$21</f>
        <v>2.2860000000000005</v>
      </c>
      <c r="C4869">
        <f>Weighting!$F$21</f>
        <v>0</v>
      </c>
      <c r="D4869" t="b">
        <f>IF(C4869=1,'Data Transformation'!$G$3+0.5*'Data Transformation'!$W$25,IF(C4870=1,D4870-'Data Transformation'!$W$25,FALSE))</f>
        <v>0</v>
      </c>
      <c r="E4869" t="str">
        <f t="array" ref="E4869">IF(ISLOGICAL(D4869),"",FREQUENCY(IF('Data Transformation'!$B$425:$B$8425='Bin Analysis'!$B4851,'Data Transformation'!$G$425:$G$8425),D4869))</f>
        <v/>
      </c>
      <c r="F4869" t="str">
        <f t="shared" si="606"/>
        <v/>
      </c>
      <c r="G4869">
        <f>Weighting!$H$21</f>
        <v>0</v>
      </c>
      <c r="H4869">
        <f t="array" ref="H4869">FREQUENCY(IF('Data Transformation'!$B$4:$B$8425=B4851,'Data Transformation'!$G$4:$G$8425),'Bin Analysis'!$B4869)</f>
        <v>15</v>
      </c>
      <c r="I4869">
        <f t="shared" si="607"/>
        <v>0</v>
      </c>
      <c r="J4869">
        <f t="shared" si="608"/>
        <v>0</v>
      </c>
      <c r="K4869">
        <f>J4869*Weighting!$W$21</f>
        <v>0</v>
      </c>
      <c r="M4869" s="14"/>
    </row>
    <row r="4870" spans="1:25" x14ac:dyDescent="0.25">
      <c r="A4870" s="32" t="str">
        <f>IF(Weighting!$P$22&gt;0,B4870,"")</f>
        <v/>
      </c>
      <c r="B4870">
        <f>Weighting!$C$22</f>
        <v>2.4170000000000007</v>
      </c>
      <c r="C4870">
        <f>Weighting!$F$22</f>
        <v>0</v>
      </c>
      <c r="D4870" t="b">
        <f>IF(C4870=1,'Data Transformation'!$G$3+0.5*'Data Transformation'!$W$25,IF(C4871=1,D4871-'Data Transformation'!$W$25,FALSE))</f>
        <v>0</v>
      </c>
      <c r="E4870" t="str">
        <f t="array" ref="E4870">IF(ISLOGICAL(D4870),"",FREQUENCY(IF('Data Transformation'!$B$425:$B$8425='Bin Analysis'!$B4851,'Data Transformation'!$G$425:$G$8425),D4870))</f>
        <v/>
      </c>
      <c r="F4870" t="str">
        <f t="shared" si="606"/>
        <v/>
      </c>
      <c r="G4870">
        <f>Weighting!$H$22</f>
        <v>0</v>
      </c>
      <c r="H4870">
        <f t="array" ref="H4870">FREQUENCY(IF('Data Transformation'!$B$4:$B$8425=B4851,'Data Transformation'!$G$4:$G$8425),'Bin Analysis'!$B4870)</f>
        <v>15</v>
      </c>
      <c r="I4870">
        <f t="shared" si="607"/>
        <v>0</v>
      </c>
      <c r="J4870">
        <f t="shared" si="608"/>
        <v>0</v>
      </c>
      <c r="K4870">
        <f>J4870*Weighting!$W$22</f>
        <v>0</v>
      </c>
      <c r="M4870" s="14"/>
    </row>
    <row r="4871" spans="1:25" x14ac:dyDescent="0.25">
      <c r="A4871" s="32" t="str">
        <f>IF(Weighting!$P$23&gt;0,B4871,"")</f>
        <v/>
      </c>
      <c r="B4871">
        <f>Weighting!$C$23</f>
        <v>2.5480000000000009</v>
      </c>
      <c r="C4871">
        <f>Weighting!$F$23</f>
        <v>0</v>
      </c>
      <c r="D4871" t="b">
        <f>IF(C4871=1,'Data Transformation'!$G$3+0.5*'Data Transformation'!$W$25,IF(C4872=1,D4872-'Data Transformation'!$W$25,FALSE))</f>
        <v>0</v>
      </c>
      <c r="E4871" t="str">
        <f t="array" ref="E4871">IF(ISLOGICAL(D4871),"",FREQUENCY(IF('Data Transformation'!$B$425:$B$8425='Bin Analysis'!$B4851,'Data Transformation'!$G$425:$G$8425),D4871))</f>
        <v/>
      </c>
      <c r="F4871" t="str">
        <f t="shared" si="606"/>
        <v/>
      </c>
      <c r="G4871">
        <f>Weighting!$H$23</f>
        <v>0</v>
      </c>
      <c r="H4871">
        <f t="array" ref="H4871">FREQUENCY(IF('Data Transformation'!$B$4:$B$8425=B4851,'Data Transformation'!$G$4:$G$8425),'Bin Analysis'!$B4871)</f>
        <v>15</v>
      </c>
      <c r="I4871">
        <f t="shared" si="607"/>
        <v>0</v>
      </c>
      <c r="J4871">
        <f t="shared" si="608"/>
        <v>0</v>
      </c>
      <c r="K4871">
        <f>J4871*Weighting!$W$23</f>
        <v>0</v>
      </c>
      <c r="M4871" s="14"/>
    </row>
    <row r="4872" spans="1:25" x14ac:dyDescent="0.25">
      <c r="A4872" s="32" t="str">
        <f>IF(Weighting!$P$24&gt;0,B4872,"")</f>
        <v/>
      </c>
      <c r="B4872">
        <f>Weighting!$C$24</f>
        <v>2.6790000000000012</v>
      </c>
      <c r="C4872">
        <f>Weighting!$F$24</f>
        <v>0</v>
      </c>
      <c r="D4872" t="b">
        <f>IF(C4872=1,'Data Transformation'!$G$3+0.5*'Data Transformation'!$W$25,IF(C4873=1,D4873-'Data Transformation'!$W$25,FALSE))</f>
        <v>0</v>
      </c>
      <c r="E4872" t="str">
        <f t="array" ref="E4872">IF(ISLOGICAL(D4872),"",FREQUENCY(IF('Data Transformation'!$B$425:$B$8425='Bin Analysis'!$B4851,'Data Transformation'!$G$425:$G$8425),D4872))</f>
        <v/>
      </c>
      <c r="F4872" t="str">
        <f t="shared" si="606"/>
        <v/>
      </c>
      <c r="G4872">
        <f>Weighting!$H$24</f>
        <v>0</v>
      </c>
      <c r="H4872">
        <f t="array" ref="H4872">FREQUENCY(IF('Data Transformation'!$B$4:$B$8425=B4851,'Data Transformation'!$G$4:$G$8425),'Bin Analysis'!$B4872)</f>
        <v>15</v>
      </c>
      <c r="I4872">
        <f t="shared" si="607"/>
        <v>0</v>
      </c>
      <c r="J4872">
        <f t="shared" si="608"/>
        <v>0</v>
      </c>
      <c r="K4872">
        <f>J4872*Weighting!$W$24</f>
        <v>0</v>
      </c>
      <c r="M4872" s="14"/>
    </row>
    <row r="4873" spans="1:25" x14ac:dyDescent="0.25">
      <c r="A4873" s="32" t="str">
        <f>IF(Weighting!$P$25&gt;0,B4873,"")</f>
        <v/>
      </c>
      <c r="B4873">
        <f>Weighting!$C$25</f>
        <v>2.8100000000000014</v>
      </c>
      <c r="C4873">
        <f>Weighting!$F$25</f>
        <v>0</v>
      </c>
      <c r="D4873" t="b">
        <f>IF(C4873=1,'Data Transformation'!$G$3+0.5*'Data Transformation'!$W$25,IF(C4874=1,D4874-'Data Transformation'!$W$25,FALSE))</f>
        <v>0</v>
      </c>
      <c r="E4873" t="str">
        <f t="array" ref="E4873">IF(ISLOGICAL(D4873),"",FREQUENCY(IF('Data Transformation'!$B$425:$B$8425='Bin Analysis'!$B4851,'Data Transformation'!$G$425:$G$8425),D4873))</f>
        <v/>
      </c>
      <c r="F4873" t="str">
        <f t="shared" si="606"/>
        <v/>
      </c>
      <c r="G4873">
        <f>Weighting!$H$25</f>
        <v>0</v>
      </c>
      <c r="H4873">
        <f t="array" ref="H4873">FREQUENCY(IF('Data Transformation'!$B$4:$B$8425=B4851,'Data Transformation'!$G$4:$G$8425),'Bin Analysis'!$B4873)</f>
        <v>15</v>
      </c>
      <c r="I4873">
        <f t="shared" si="607"/>
        <v>0</v>
      </c>
      <c r="J4873">
        <f t="shared" si="608"/>
        <v>0</v>
      </c>
      <c r="K4873">
        <f>J4873*Weighting!$W$25</f>
        <v>0</v>
      </c>
      <c r="M4873" s="14"/>
    </row>
    <row r="4874" spans="1:25" x14ac:dyDescent="0.25">
      <c r="O4874"/>
      <c r="P4874"/>
      <c r="Q4874"/>
      <c r="R4874"/>
    </row>
    <row r="4875" spans="1:25" ht="23.25" x14ac:dyDescent="0.35">
      <c r="A4875" s="21" t="s">
        <v>0</v>
      </c>
      <c r="B4875" s="21">
        <f>IFERROR(VLOOKUP(C4875,'Data Transformation'!$L$6:$M$426,2,FALSE),"")</f>
        <v>203</v>
      </c>
      <c r="C4875" s="21">
        <f>C4851+1</f>
        <v>203</v>
      </c>
      <c r="D4875" s="21"/>
      <c r="E4875" s="21"/>
      <c r="F4875" s="21"/>
      <c r="G4875" s="21"/>
      <c r="H4875" s="22"/>
      <c r="I4875" s="22"/>
      <c r="J4875" s="22"/>
      <c r="K4875" s="21"/>
      <c r="L4875" s="21">
        <f>B4875</f>
        <v>203</v>
      </c>
      <c r="M4875" s="23">
        <f>INDEX('Data Transformation'!$O$4:$O$424,MATCH($B4875,'Data Transformation'!$M$4:$M$424,0),MATCH($M$2,'Data Transformation'!$O$3,0))</f>
        <v>15</v>
      </c>
      <c r="N4875" s="27">
        <f>IF('Input and Summary Results'!$J$16="minimum",'Bin Analysis'!X4876/(M4875-1),'Bin Analysis'!Y4875/('Bin Analysis'!M4875-1))</f>
        <v>0</v>
      </c>
      <c r="O4875" s="27">
        <f>IF(M4875=FALSE,NA(),(VLOOKUP(1,C4878:K4897,4,FALSE))/(M4875-1))</f>
        <v>0.35714285714285715</v>
      </c>
      <c r="P4875" s="27">
        <f>IF(M4875=FALSE,NA(),SUM(J4878:J4897)/Weighting!$S$5)</f>
        <v>0.6</v>
      </c>
      <c r="Q4875" s="27">
        <f>IF(M4875=FALSE,NA(),SUM(K4878:K4897)/Weighting!$S$6)</f>
        <v>0.56521739130434778</v>
      </c>
      <c r="R4875" s="27">
        <f>IF(M4875=FALSE,NA(),(VLOOKUP(1,G4878:K4897,3,FALSE))/(M4875-1))</f>
        <v>0.14285714285714285</v>
      </c>
      <c r="S4875" s="22" t="str">
        <f>IF(M4875=FALSE,NA(),IF(SUM(J4878:J4897)=2,"yes","no"))</f>
        <v>no</v>
      </c>
      <c r="X4875" s="2" cm="2">
        <f t="array" ref="X4875:X4876">FREQUENCY(IF('Data Transformation'!$B$425:$B$6424='Bin Analysis'!L4875,'Data Transformation'!$G$425:$G$6424),'Data Transformation'!$U$11)</f>
        <v>14</v>
      </c>
      <c r="Y4875" s="2" cm="2">
        <f t="array" ref="Y4875:Y4876">FREQUENCY(IF('Data Transformation'!$B$425:$B$6424='Bin Analysis'!L4875,'Data Transformation'!$G$425:$G$6424),'Data Transformation'!$U$12)</f>
        <v>9</v>
      </c>
    </row>
    <row r="4876" spans="1:25" x14ac:dyDescent="0.25">
      <c r="A4876" s="14" t="s">
        <v>66</v>
      </c>
      <c r="B4876" t="s">
        <v>47</v>
      </c>
      <c r="C4876" t="s">
        <v>5</v>
      </c>
      <c r="D4876" t="s">
        <v>99</v>
      </c>
      <c r="E4876" t="s">
        <v>100</v>
      </c>
      <c r="F4876" t="s">
        <v>101</v>
      </c>
      <c r="G4876" t="s">
        <v>69</v>
      </c>
      <c r="H4876" t="s">
        <v>31</v>
      </c>
      <c r="I4876" t="s">
        <v>32</v>
      </c>
      <c r="J4876" t="s">
        <v>46</v>
      </c>
      <c r="K4876" s="14" t="s">
        <v>45</v>
      </c>
      <c r="M4876" s="14"/>
      <c r="X4876" s="2">
        <v>0</v>
      </c>
      <c r="Y4876" s="2">
        <v>5</v>
      </c>
    </row>
    <row r="4877" spans="1:25" x14ac:dyDescent="0.25">
      <c r="A4877" s="32"/>
      <c r="D4877" t="b">
        <f>IF(C4877=1,'Data Transformation'!$G$3+0.5*'Data Transformation'!$W$25,IF(C4878=1,D4878-'Data Transformation'!$W$25,FALSE))</f>
        <v>0</v>
      </c>
      <c r="E4877" t="str">
        <f t="array" ref="E4877">IF(ISLOGICAL(D4877),"",FREQUENCY(IF('Data Transformation'!$B$425:$B$8425='Bin Analysis'!$B4875,'Data Transformation'!$G$425:$G$8425),D4877))</f>
        <v/>
      </c>
      <c r="F4877" t="str">
        <f>IF(ISLOGICAL(D4877),"",E4877-E4876)</f>
        <v/>
      </c>
      <c r="M4877" s="14"/>
    </row>
    <row r="4878" spans="1:25" x14ac:dyDescent="0.25">
      <c r="A4878" s="32">
        <f>IF(Weighting!$P$6&gt;0,B4878,"")</f>
        <v>0.32100000000000001</v>
      </c>
      <c r="B4878">
        <f>Weighting!$C$6</f>
        <v>0.32100000000000001</v>
      </c>
      <c r="C4878">
        <f>Weighting!$F$6</f>
        <v>0</v>
      </c>
      <c r="D4878" t="b">
        <f>IF(C4878=1,'Data Transformation'!$G$3+0.5*'Data Transformation'!$W$25,IF(C4879=1,D4879-'Data Transformation'!$W$25,FALSE))</f>
        <v>0</v>
      </c>
      <c r="E4878" t="str">
        <f t="array" ref="E4878">IF(ISLOGICAL(D4878),"",FREQUENCY(IF('Data Transformation'!$B$425:$B$8425='Bin Analysis'!$B4875,'Data Transformation'!$G$425:$G$8425),D4878))</f>
        <v/>
      </c>
      <c r="F4878" t="str">
        <f>IF(ISLOGICAL(D4878),"",E4878-E4877)</f>
        <v/>
      </c>
      <c r="G4878">
        <f>Weighting!$H$6</f>
        <v>1</v>
      </c>
      <c r="H4878">
        <f t="array" ref="H4878">FREQUENCY(IF('Data Transformation'!$B$4:$B$8425=B4875,'Data Transformation'!$G$4:$G$8425),'Bin Analysis'!$B4878)</f>
        <v>2</v>
      </c>
      <c r="I4878">
        <f>H4878-H4877</f>
        <v>2</v>
      </c>
      <c r="J4878">
        <f>IF(I4878=0,0,1)</f>
        <v>1</v>
      </c>
      <c r="K4878">
        <f>J4878*Weighting!$W$6</f>
        <v>1</v>
      </c>
      <c r="M4878" s="14"/>
    </row>
    <row r="4879" spans="1:25" x14ac:dyDescent="0.25">
      <c r="A4879" s="32">
        <f>IF(Weighting!$P$7&gt;0,B4879,"")</f>
        <v>0.45200000000000001</v>
      </c>
      <c r="B4879">
        <f>Weighting!$C$7</f>
        <v>0.45200000000000001</v>
      </c>
      <c r="C4879">
        <f>Weighting!$F$7</f>
        <v>0</v>
      </c>
      <c r="D4879" t="b">
        <f>IF(C4879=1,'Data Transformation'!$G$3+0.5*'Data Transformation'!$W$25,IF(C4880=1,D4880-'Data Transformation'!$W$25,FALSE))</f>
        <v>0</v>
      </c>
      <c r="E4879" t="str">
        <f t="array" ref="E4879">IF(ISLOGICAL(D4879),"",FREQUENCY(IF('Data Transformation'!$B$425:$B$8425='Bin Analysis'!$B4875,'Data Transformation'!$G$425:$G$8425),D4879))</f>
        <v/>
      </c>
      <c r="F4879" t="str">
        <f t="shared" ref="F4879:F4897" si="609">IF(ISLOGICAL(D4879),"",E4879-E4878)</f>
        <v/>
      </c>
      <c r="G4879">
        <f>Weighting!$H$7</f>
        <v>0</v>
      </c>
      <c r="H4879">
        <f t="array" ref="H4879">FREQUENCY(IF('Data Transformation'!$B$4:$B$8425=B4875,'Data Transformation'!$G$4:$G$8425),'Bin Analysis'!$B4879)</f>
        <v>2</v>
      </c>
      <c r="I4879">
        <f t="shared" ref="I4879:I4897" si="610">H4879-H4878</f>
        <v>0</v>
      </c>
      <c r="J4879">
        <f>IF(I4879=0,0,1)</f>
        <v>0</v>
      </c>
      <c r="K4879">
        <f>J4879*Weighting!$W$7</f>
        <v>0</v>
      </c>
      <c r="M4879" s="14"/>
    </row>
    <row r="4880" spans="1:25" x14ac:dyDescent="0.25">
      <c r="A4880" s="32">
        <f>IF(Weighting!$P$8&gt;0,B4880,"")</f>
        <v>0.58299999999999996</v>
      </c>
      <c r="B4880">
        <f>Weighting!$C$8</f>
        <v>0.58299999999999996</v>
      </c>
      <c r="C4880">
        <f>Weighting!$F$8</f>
        <v>0</v>
      </c>
      <c r="D4880" t="b">
        <f>IF(C4880=1,'Data Transformation'!$G$3+0.5*'Data Transformation'!$W$25,IF(C4881=1,D4881-'Data Transformation'!$W$25,FALSE))</f>
        <v>0</v>
      </c>
      <c r="E4880" t="str">
        <f t="array" ref="E4880">IF(ISLOGICAL(D4880),"",FREQUENCY(IF('Data Transformation'!$B$425:$B$8425='Bin Analysis'!$B4875,'Data Transformation'!$G$425:$G$8425),D4880))</f>
        <v/>
      </c>
      <c r="F4880" t="str">
        <f t="shared" si="609"/>
        <v/>
      </c>
      <c r="G4880">
        <f>Weighting!$H$8</f>
        <v>0</v>
      </c>
      <c r="H4880">
        <f t="array" ref="H4880">FREQUENCY(IF('Data Transformation'!$B$4:$B$8425=B4875,'Data Transformation'!$G$4:$G$8425),'Bin Analysis'!$B4880)</f>
        <v>5</v>
      </c>
      <c r="I4880">
        <f t="shared" si="610"/>
        <v>3</v>
      </c>
      <c r="J4880">
        <f t="shared" ref="J4880:J4897" si="611">IF(I4880=0,0,1)</f>
        <v>1</v>
      </c>
      <c r="K4880">
        <f>J4880*Weighting!$W$8</f>
        <v>3</v>
      </c>
      <c r="M4880" s="14"/>
    </row>
    <row r="4881" spans="1:13" x14ac:dyDescent="0.25">
      <c r="A4881" s="32">
        <f>IF(Weighting!$P$9&gt;0,B4881,"")</f>
        <v>0.71399999999999997</v>
      </c>
      <c r="B4881" s="50">
        <f>Weighting!$C$9</f>
        <v>0.71399999999999997</v>
      </c>
      <c r="C4881">
        <f>Weighting!$F$9</f>
        <v>0</v>
      </c>
      <c r="D4881" t="b">
        <f>IF(C4881=1,'Data Transformation'!$G$3+0.5*'Data Transformation'!$W$25,IF(C4882=1,D4882-'Data Transformation'!$W$25,FALSE))</f>
        <v>0</v>
      </c>
      <c r="E4881" t="str">
        <f t="array" ref="E4881">IF(ISLOGICAL(D4881),"",FREQUENCY(IF('Data Transformation'!$B$425:$B$8425='Bin Analysis'!$B4875,'Data Transformation'!$G$425:$G$8425),D4881))</f>
        <v/>
      </c>
      <c r="F4881" t="str">
        <f t="shared" si="609"/>
        <v/>
      </c>
      <c r="G4881">
        <f>Weighting!$H$9</f>
        <v>0</v>
      </c>
      <c r="H4881">
        <f t="array" ref="H4881">FREQUENCY(IF('Data Transformation'!$B$4:$B$8425=B4875,'Data Transformation'!$G$4:$G$8425),'Bin Analysis'!$B4881)</f>
        <v>6</v>
      </c>
      <c r="I4881">
        <f t="shared" si="610"/>
        <v>1</v>
      </c>
      <c r="J4881">
        <f t="shared" si="611"/>
        <v>1</v>
      </c>
      <c r="K4881">
        <f>J4881*Weighting!$W$9</f>
        <v>3</v>
      </c>
      <c r="M4881" s="14"/>
    </row>
    <row r="4882" spans="1:13" x14ac:dyDescent="0.25">
      <c r="A4882" s="32">
        <f>IF(Weighting!$P$10&gt;0,B4882,"")</f>
        <v>0.84499999999999997</v>
      </c>
      <c r="B4882">
        <f>Weighting!$C$10</f>
        <v>0.84499999999999997</v>
      </c>
      <c r="C4882">
        <f>Weighting!$F$10</f>
        <v>0</v>
      </c>
      <c r="D4882" t="b">
        <f>IF(C4882=1,'Data Transformation'!$G$3+0.5*'Data Transformation'!$W$25,IF(C4883=1,D4883-'Data Transformation'!$W$25,FALSE))</f>
        <v>0</v>
      </c>
      <c r="E4882" t="str">
        <f t="array" ref="E4882">IF(ISLOGICAL(D4882),"",FREQUENCY(IF('Data Transformation'!$B$425:$B$8425='Bin Analysis'!$B4875,'Data Transformation'!$G$425:$G$8425),D4882))</f>
        <v/>
      </c>
      <c r="F4882" t="str">
        <f t="shared" si="609"/>
        <v/>
      </c>
      <c r="G4882">
        <f>Weighting!$H$10</f>
        <v>0</v>
      </c>
      <c r="H4882">
        <f t="array" ref="H4882">FREQUENCY(IF('Data Transformation'!$B$4:$B$8425=B4875,'Data Transformation'!$G$4:$G$8425),'Bin Analysis'!$B4882)</f>
        <v>9</v>
      </c>
      <c r="I4882">
        <f t="shared" si="610"/>
        <v>3</v>
      </c>
      <c r="J4882">
        <f t="shared" si="611"/>
        <v>1</v>
      </c>
      <c r="K4882">
        <f>J4882*Weighting!$W$10</f>
        <v>3</v>
      </c>
      <c r="M4882" s="14"/>
    </row>
    <row r="4883" spans="1:13" x14ac:dyDescent="0.25">
      <c r="A4883" s="32">
        <f>IF(Weighting!$P$11&gt;0,B4883,"")</f>
        <v>0.97599999999999998</v>
      </c>
      <c r="B4883">
        <f>Weighting!$C$11</f>
        <v>0.97599999999999998</v>
      </c>
      <c r="C4883">
        <f>Weighting!$F$11</f>
        <v>0</v>
      </c>
      <c r="D4883">
        <f>IF(C4883=1,'Data Transformation'!$G$3+0.5*'Data Transformation'!$W$25,IF(C4884=1,D4884-'Data Transformation'!$W$25,FALSE))</f>
        <v>0.86899999999999999</v>
      </c>
      <c r="E4883">
        <f t="array" ref="E4883">IF(ISLOGICAL(D4883),"",FREQUENCY(IF('Data Transformation'!$B$425:$B$8425='Bin Analysis'!$B4875,'Data Transformation'!$G$425:$G$8425),D4883))</f>
        <v>9</v>
      </c>
      <c r="F4883" t="e">
        <f t="shared" si="609"/>
        <v>#VALUE!</v>
      </c>
      <c r="G4883">
        <f>Weighting!$H$11</f>
        <v>0</v>
      </c>
      <c r="H4883">
        <f t="array" ref="H4883">FREQUENCY(IF('Data Transformation'!$B$4:$B$8425=B4875,'Data Transformation'!$G$4:$G$8425),'Bin Analysis'!$B4883)</f>
        <v>11</v>
      </c>
      <c r="I4883">
        <f t="shared" si="610"/>
        <v>2</v>
      </c>
      <c r="J4883">
        <f t="shared" si="611"/>
        <v>1</v>
      </c>
      <c r="K4883">
        <f>J4883*Weighting!$W$11</f>
        <v>2</v>
      </c>
      <c r="M4883" s="14"/>
    </row>
    <row r="4884" spans="1:13" x14ac:dyDescent="0.25">
      <c r="A4884" s="32">
        <f>IF(Weighting!$P$12&gt;0,B4884,"")</f>
        <v>1.107</v>
      </c>
      <c r="B4884">
        <f>Weighting!$C$12</f>
        <v>1.107</v>
      </c>
      <c r="C4884">
        <f>Weighting!$F$12</f>
        <v>1</v>
      </c>
      <c r="D4884">
        <f>IF(C4884=1,'Data Transformation'!$G$3+0.5*'Data Transformation'!$W$25,IF(C4885=1,D4885-'Data Transformation'!$W$25,FALSE))</f>
        <v>1.131</v>
      </c>
      <c r="E4884">
        <f t="array" ref="E4884">IF(ISLOGICAL(D4884),"",FREQUENCY(IF('Data Transformation'!$B$425:$B$8425='Bin Analysis'!$B4875,'Data Transformation'!$G$425:$G$8425),D4884))</f>
        <v>14</v>
      </c>
      <c r="F4884">
        <f t="shared" si="609"/>
        <v>5</v>
      </c>
      <c r="G4884">
        <f>Weighting!$H$12</f>
        <v>0</v>
      </c>
      <c r="H4884">
        <f t="array" ref="H4884">FREQUENCY(IF('Data Transformation'!$B$4:$B$8425=B4875,'Data Transformation'!$G$4:$G$8425),'Bin Analysis'!$B4884)</f>
        <v>15</v>
      </c>
      <c r="I4884">
        <f t="shared" si="610"/>
        <v>4</v>
      </c>
      <c r="J4884">
        <f t="shared" si="611"/>
        <v>1</v>
      </c>
      <c r="K4884">
        <f>J4884*Weighting!$W$12</f>
        <v>1</v>
      </c>
      <c r="M4884" s="14"/>
    </row>
    <row r="4885" spans="1:13" x14ac:dyDescent="0.25">
      <c r="A4885" s="32">
        <f>IF(Weighting!$P$13&gt;0,B4885,"")</f>
        <v>1.238</v>
      </c>
      <c r="B4885">
        <f>Weighting!$C$13</f>
        <v>1.238</v>
      </c>
      <c r="C4885">
        <f>Weighting!$F$13</f>
        <v>0</v>
      </c>
      <c r="D4885" t="b">
        <f>IF(C4885=1,'Data Transformation'!$G$3+0.5*'Data Transformation'!$W$25,IF(C4886=1,D4886-'Data Transformation'!$W$25,FALSE))</f>
        <v>0</v>
      </c>
      <c r="E4885" t="str">
        <f t="array" ref="E4885">IF(ISLOGICAL(D4885),"",FREQUENCY(IF('Data Transformation'!$B$425:$B$8425='Bin Analysis'!$B4875,'Data Transformation'!$G$425:$G$8425),D4885))</f>
        <v/>
      </c>
      <c r="F4885" t="str">
        <f t="shared" si="609"/>
        <v/>
      </c>
      <c r="G4885">
        <f>Weighting!$H$13</f>
        <v>0</v>
      </c>
      <c r="H4885">
        <f t="array" ref="H4885">FREQUENCY(IF('Data Transformation'!$B$4:$B$8425=B4875,'Data Transformation'!$G$4:$G$8425),'Bin Analysis'!$B4885)</f>
        <v>15</v>
      </c>
      <c r="I4885">
        <f t="shared" si="610"/>
        <v>0</v>
      </c>
      <c r="J4885">
        <f t="shared" si="611"/>
        <v>0</v>
      </c>
      <c r="K4885">
        <f>J4885*Weighting!$W$13</f>
        <v>0</v>
      </c>
      <c r="M4885" s="14"/>
    </row>
    <row r="4886" spans="1:13" x14ac:dyDescent="0.25">
      <c r="A4886" s="32">
        <f>IF(Weighting!$P$14&gt;0,B4886,"")</f>
        <v>1.369</v>
      </c>
      <c r="B4886">
        <f>Weighting!$C$14</f>
        <v>1.369</v>
      </c>
      <c r="C4886">
        <f>Weighting!$F$14</f>
        <v>0</v>
      </c>
      <c r="D4886" t="b">
        <f>IF(C4886=1,'Data Transformation'!$G$3+0.5*'Data Transformation'!$W$25,IF(C4887=1,D4887-'Data Transformation'!$W$25,FALSE))</f>
        <v>0</v>
      </c>
      <c r="E4886" t="str">
        <f t="array" ref="E4886">IF(ISLOGICAL(D4886),"",FREQUENCY(IF('Data Transformation'!$B$425:$B$8425='Bin Analysis'!$B4875,'Data Transformation'!$G$425:$G$8425),D4886))</f>
        <v/>
      </c>
      <c r="F4886" t="str">
        <f t="shared" si="609"/>
        <v/>
      </c>
      <c r="G4886">
        <f>Weighting!$H$14</f>
        <v>0</v>
      </c>
      <c r="H4886">
        <f t="array" ref="H4886">FREQUENCY(IF('Data Transformation'!$B$4:$B$8425=B4875,'Data Transformation'!$G$4:$G$8425),'Bin Analysis'!$B4886)</f>
        <v>15</v>
      </c>
      <c r="I4886">
        <f t="shared" si="610"/>
        <v>0</v>
      </c>
      <c r="J4886">
        <f t="shared" si="611"/>
        <v>0</v>
      </c>
      <c r="K4886">
        <f>J4886*Weighting!$W$14</f>
        <v>0</v>
      </c>
      <c r="M4886" s="14"/>
    </row>
    <row r="4887" spans="1:13" x14ac:dyDescent="0.25">
      <c r="A4887" s="32">
        <f>IF(Weighting!$P$15&gt;0,B4887,"")</f>
        <v>1.5000009999999999</v>
      </c>
      <c r="B4887">
        <f>Weighting!$C$15</f>
        <v>1.5000009999999999</v>
      </c>
      <c r="C4887">
        <f>Weighting!$F$15</f>
        <v>0</v>
      </c>
      <c r="D4887" t="b">
        <f>IF(C4887=1,'Data Transformation'!$G$3+0.5*'Data Transformation'!$W$25,IF(C4888=1,D4888-'Data Transformation'!$W$25,FALSE))</f>
        <v>0</v>
      </c>
      <c r="E4887" t="str">
        <f t="array" ref="E4887">IF(ISLOGICAL(D4887),"",FREQUENCY(IF('Data Transformation'!$B$425:$B$8425='Bin Analysis'!$B4875,'Data Transformation'!$G$425:$G$8425),D4887))</f>
        <v/>
      </c>
      <c r="F4887" t="str">
        <f t="shared" si="609"/>
        <v/>
      </c>
      <c r="G4887">
        <f>Weighting!$H$15</f>
        <v>0</v>
      </c>
      <c r="H4887">
        <f t="array" ref="H4887">FREQUENCY(IF('Data Transformation'!$B$4:$B$8425=B4875,'Data Transformation'!$G$4:$G$8425),'Bin Analysis'!$B4887)</f>
        <v>15</v>
      </c>
      <c r="I4887">
        <f t="shared" si="610"/>
        <v>0</v>
      </c>
      <c r="J4887">
        <f t="shared" si="611"/>
        <v>0</v>
      </c>
      <c r="K4887">
        <f>J4887*Weighting!$W$15</f>
        <v>0</v>
      </c>
      <c r="M4887" s="14"/>
    </row>
    <row r="4888" spans="1:13" x14ac:dyDescent="0.25">
      <c r="A4888" s="32" t="str">
        <f>IF(Weighting!$P$16&gt;0,B4888,"")</f>
        <v/>
      </c>
      <c r="B4888">
        <f>Weighting!$C$16</f>
        <v>1.631</v>
      </c>
      <c r="C4888">
        <f>Weighting!$F$16</f>
        <v>0</v>
      </c>
      <c r="D4888" t="b">
        <f>IF(C4888=1,'Data Transformation'!$G$3+0.5*'Data Transformation'!$W$25,IF(C4889=1,D4889-'Data Transformation'!$W$25,FALSE))</f>
        <v>0</v>
      </c>
      <c r="E4888" t="str">
        <f t="array" ref="E4888">IF(ISLOGICAL(D4888),"",FREQUENCY(IF('Data Transformation'!$B$425:$B$8425='Bin Analysis'!$B4875,'Data Transformation'!$G$425:$G$8425),D4888))</f>
        <v/>
      </c>
      <c r="F4888" t="str">
        <f t="shared" si="609"/>
        <v/>
      </c>
      <c r="G4888">
        <f>Weighting!$H$16</f>
        <v>0</v>
      </c>
      <c r="H4888">
        <f t="array" ref="H4888">FREQUENCY(IF('Data Transformation'!$B$4:$B$8425=B4875,'Data Transformation'!$G$4:$G$8425),'Bin Analysis'!$B4888)</f>
        <v>15</v>
      </c>
      <c r="I4888">
        <f t="shared" si="610"/>
        <v>0</v>
      </c>
      <c r="J4888">
        <f t="shared" si="611"/>
        <v>0</v>
      </c>
      <c r="K4888">
        <f>J4888*Weighting!$W$16</f>
        <v>0</v>
      </c>
      <c r="M4888" s="14"/>
    </row>
    <row r="4889" spans="1:13" x14ac:dyDescent="0.25">
      <c r="A4889" s="32" t="str">
        <f>IF(Weighting!$P$17&gt;0,B4889,"")</f>
        <v/>
      </c>
      <c r="B4889">
        <f>Weighting!$C$17</f>
        <v>1.762</v>
      </c>
      <c r="C4889">
        <f>Weighting!$F$17</f>
        <v>0</v>
      </c>
      <c r="D4889" t="b">
        <f>IF(C4889=1,'Data Transformation'!$G$3+0.5*'Data Transformation'!$W$25,IF(C4890=1,D4890-'Data Transformation'!$W$25,FALSE))</f>
        <v>0</v>
      </c>
      <c r="E4889" t="str">
        <f t="array" ref="E4889">IF(ISLOGICAL(D4889),"",FREQUENCY(IF('Data Transformation'!$B$425:$B$8425='Bin Analysis'!$B4875,'Data Transformation'!$G$425:$G$8425),D4889))</f>
        <v/>
      </c>
      <c r="F4889" t="str">
        <f t="shared" si="609"/>
        <v/>
      </c>
      <c r="G4889">
        <f>Weighting!$H$17</f>
        <v>0</v>
      </c>
      <c r="H4889">
        <f t="array" ref="H4889">FREQUENCY(IF('Data Transformation'!$B$4:$B$8425=B4875,'Data Transformation'!$G$4:$G$8425),'Bin Analysis'!$B4889)</f>
        <v>15</v>
      </c>
      <c r="I4889">
        <f t="shared" si="610"/>
        <v>0</v>
      </c>
      <c r="J4889">
        <f t="shared" si="611"/>
        <v>0</v>
      </c>
      <c r="K4889">
        <f>J4889*Weighting!$W$17</f>
        <v>0</v>
      </c>
      <c r="M4889" s="14"/>
    </row>
    <row r="4890" spans="1:13" x14ac:dyDescent="0.25">
      <c r="A4890" s="32" t="str">
        <f>IF(Weighting!$P$18&gt;0,B4890,"")</f>
        <v/>
      </c>
      <c r="B4890">
        <f>Weighting!$C$18</f>
        <v>1.893</v>
      </c>
      <c r="C4890">
        <f>Weighting!$F$18</f>
        <v>0</v>
      </c>
      <c r="D4890" t="b">
        <f>IF(C4890=1,'Data Transformation'!$G$3+0.5*'Data Transformation'!$W$25,IF(C4891=1,D4891-'Data Transformation'!$W$25,FALSE))</f>
        <v>0</v>
      </c>
      <c r="E4890" t="str">
        <f t="array" ref="E4890">IF(ISLOGICAL(D4890),"",FREQUENCY(IF('Data Transformation'!$B$425:$B$8425='Bin Analysis'!$B4875,'Data Transformation'!$G$425:$G$8425),D4890))</f>
        <v/>
      </c>
      <c r="F4890" t="str">
        <f t="shared" si="609"/>
        <v/>
      </c>
      <c r="G4890">
        <f>Weighting!$H$18</f>
        <v>0</v>
      </c>
      <c r="H4890">
        <f t="array" ref="H4890">FREQUENCY(IF('Data Transformation'!$B$4:$B$8425=B4875,'Data Transformation'!$G$4:$G$8425),'Bin Analysis'!$B4890)</f>
        <v>15</v>
      </c>
      <c r="I4890">
        <f t="shared" si="610"/>
        <v>0</v>
      </c>
      <c r="J4890">
        <f t="shared" si="611"/>
        <v>0</v>
      </c>
      <c r="K4890">
        <f>J4890*Weighting!$W$18</f>
        <v>0</v>
      </c>
      <c r="M4890" s="14"/>
    </row>
    <row r="4891" spans="1:13" x14ac:dyDescent="0.25">
      <c r="A4891" s="32" t="str">
        <f>IF(Weighting!$P$19&gt;0,B4891,"")</f>
        <v/>
      </c>
      <c r="B4891">
        <f>Weighting!$C$19</f>
        <v>2.024</v>
      </c>
      <c r="C4891">
        <f>Weighting!$F$19</f>
        <v>0</v>
      </c>
      <c r="D4891" t="b">
        <f>IF(C4891=1,'Data Transformation'!$G$3+0.5*'Data Transformation'!$W$25,IF(C4892=1,D4892-'Data Transformation'!$W$25,FALSE))</f>
        <v>0</v>
      </c>
      <c r="E4891" t="str">
        <f t="array" ref="E4891">IF(ISLOGICAL(D4891),"",FREQUENCY(IF('Data Transformation'!$B$425:$B$8425='Bin Analysis'!$B4875,'Data Transformation'!$G$425:$G$8425),D4891))</f>
        <v/>
      </c>
      <c r="F4891" t="str">
        <f t="shared" si="609"/>
        <v/>
      </c>
      <c r="G4891">
        <f>Weighting!$H$19</f>
        <v>0</v>
      </c>
      <c r="H4891">
        <f t="array" ref="H4891">FREQUENCY(IF('Data Transformation'!$B$4:$B$8425=B4875,'Data Transformation'!$G$4:$G$8425),'Bin Analysis'!$B4891)</f>
        <v>15</v>
      </c>
      <c r="I4891">
        <f t="shared" si="610"/>
        <v>0</v>
      </c>
      <c r="J4891">
        <f t="shared" si="611"/>
        <v>0</v>
      </c>
      <c r="K4891">
        <f>J4891*Weighting!$W$19</f>
        <v>0</v>
      </c>
      <c r="M4891" s="14"/>
    </row>
    <row r="4892" spans="1:13" x14ac:dyDescent="0.25">
      <c r="A4892" s="32" t="str">
        <f>IF(Weighting!$P$20&gt;0,B4892,"")</f>
        <v/>
      </c>
      <c r="B4892">
        <f>Weighting!$C$20</f>
        <v>2.1550000000000002</v>
      </c>
      <c r="C4892">
        <f>Weighting!$F$20</f>
        <v>0</v>
      </c>
      <c r="D4892" t="b">
        <f>IF(C4892=1,'Data Transformation'!$G$3+0.5*'Data Transformation'!$W$25,IF(C4893=1,D4893-'Data Transformation'!$W$25,FALSE))</f>
        <v>0</v>
      </c>
      <c r="E4892" t="str">
        <f t="array" ref="E4892">IF(ISLOGICAL(D4892),"",FREQUENCY(IF('Data Transformation'!$B$425:$B$8425='Bin Analysis'!$B4875,'Data Transformation'!$G$425:$G$8425),D4892))</f>
        <v/>
      </c>
      <c r="F4892" t="str">
        <f t="shared" si="609"/>
        <v/>
      </c>
      <c r="G4892">
        <f>Weighting!$H$20</f>
        <v>0</v>
      </c>
      <c r="H4892">
        <f t="array" ref="H4892">FREQUENCY(IF('Data Transformation'!$B$4:$B$8425=B4875,'Data Transformation'!$G$4:$G$8425),'Bin Analysis'!$B4892)</f>
        <v>15</v>
      </c>
      <c r="I4892">
        <f t="shared" si="610"/>
        <v>0</v>
      </c>
      <c r="J4892">
        <f t="shared" si="611"/>
        <v>0</v>
      </c>
      <c r="K4892">
        <f>J4892*Weighting!$W$20</f>
        <v>0</v>
      </c>
      <c r="M4892" s="14"/>
    </row>
    <row r="4893" spans="1:13" x14ac:dyDescent="0.25">
      <c r="A4893" s="32" t="str">
        <f>IF(Weighting!$P$21&gt;0,B4893,"")</f>
        <v/>
      </c>
      <c r="B4893">
        <f>Weighting!$C$21</f>
        <v>2.2860000000000005</v>
      </c>
      <c r="C4893">
        <f>Weighting!$F$21</f>
        <v>0</v>
      </c>
      <c r="D4893" t="b">
        <f>IF(C4893=1,'Data Transformation'!$G$3+0.5*'Data Transformation'!$W$25,IF(C4894=1,D4894-'Data Transformation'!$W$25,FALSE))</f>
        <v>0</v>
      </c>
      <c r="E4893" t="str">
        <f t="array" ref="E4893">IF(ISLOGICAL(D4893),"",FREQUENCY(IF('Data Transformation'!$B$425:$B$8425='Bin Analysis'!$B4875,'Data Transformation'!$G$425:$G$8425),D4893))</f>
        <v/>
      </c>
      <c r="F4893" t="str">
        <f t="shared" si="609"/>
        <v/>
      </c>
      <c r="G4893">
        <f>Weighting!$H$21</f>
        <v>0</v>
      </c>
      <c r="H4893">
        <f t="array" ref="H4893">FREQUENCY(IF('Data Transformation'!$B$4:$B$8425=B4875,'Data Transformation'!$G$4:$G$8425),'Bin Analysis'!$B4893)</f>
        <v>15</v>
      </c>
      <c r="I4893">
        <f t="shared" si="610"/>
        <v>0</v>
      </c>
      <c r="J4893">
        <f t="shared" si="611"/>
        <v>0</v>
      </c>
      <c r="K4893">
        <f>J4893*Weighting!$W$21</f>
        <v>0</v>
      </c>
      <c r="M4893" s="14"/>
    </row>
    <row r="4894" spans="1:13" x14ac:dyDescent="0.25">
      <c r="A4894" s="32" t="str">
        <f>IF(Weighting!$P$22&gt;0,B4894,"")</f>
        <v/>
      </c>
      <c r="B4894">
        <f>Weighting!$C$22</f>
        <v>2.4170000000000007</v>
      </c>
      <c r="C4894">
        <f>Weighting!$F$22</f>
        <v>0</v>
      </c>
      <c r="D4894" t="b">
        <f>IF(C4894=1,'Data Transformation'!$G$3+0.5*'Data Transformation'!$W$25,IF(C4895=1,D4895-'Data Transformation'!$W$25,FALSE))</f>
        <v>0</v>
      </c>
      <c r="E4894" t="str">
        <f t="array" ref="E4894">IF(ISLOGICAL(D4894),"",FREQUENCY(IF('Data Transformation'!$B$425:$B$8425='Bin Analysis'!$B4875,'Data Transformation'!$G$425:$G$8425),D4894))</f>
        <v/>
      </c>
      <c r="F4894" t="str">
        <f t="shared" si="609"/>
        <v/>
      </c>
      <c r="G4894">
        <f>Weighting!$H$22</f>
        <v>0</v>
      </c>
      <c r="H4894">
        <f t="array" ref="H4894">FREQUENCY(IF('Data Transformation'!$B$4:$B$8425=B4875,'Data Transformation'!$G$4:$G$8425),'Bin Analysis'!$B4894)</f>
        <v>15</v>
      </c>
      <c r="I4894">
        <f t="shared" si="610"/>
        <v>0</v>
      </c>
      <c r="J4894">
        <f t="shared" si="611"/>
        <v>0</v>
      </c>
      <c r="K4894">
        <f>J4894*Weighting!$W$22</f>
        <v>0</v>
      </c>
      <c r="M4894" s="14"/>
    </row>
    <row r="4895" spans="1:13" x14ac:dyDescent="0.25">
      <c r="A4895" s="32" t="str">
        <f>IF(Weighting!$P$23&gt;0,B4895,"")</f>
        <v/>
      </c>
      <c r="B4895">
        <f>Weighting!$C$23</f>
        <v>2.5480000000000009</v>
      </c>
      <c r="C4895">
        <f>Weighting!$F$23</f>
        <v>0</v>
      </c>
      <c r="D4895" t="b">
        <f>IF(C4895=1,'Data Transformation'!$G$3+0.5*'Data Transformation'!$W$25,IF(C4896=1,D4896-'Data Transformation'!$W$25,FALSE))</f>
        <v>0</v>
      </c>
      <c r="E4895" t="str">
        <f t="array" ref="E4895">IF(ISLOGICAL(D4895),"",FREQUENCY(IF('Data Transformation'!$B$425:$B$8425='Bin Analysis'!$B4875,'Data Transformation'!$G$425:$G$8425),D4895))</f>
        <v/>
      </c>
      <c r="F4895" t="str">
        <f t="shared" si="609"/>
        <v/>
      </c>
      <c r="G4895">
        <f>Weighting!$H$23</f>
        <v>0</v>
      </c>
      <c r="H4895">
        <f t="array" ref="H4895">FREQUENCY(IF('Data Transformation'!$B$4:$B$8425=B4875,'Data Transformation'!$G$4:$G$8425),'Bin Analysis'!$B4895)</f>
        <v>15</v>
      </c>
      <c r="I4895">
        <f t="shared" si="610"/>
        <v>0</v>
      </c>
      <c r="J4895">
        <f t="shared" si="611"/>
        <v>0</v>
      </c>
      <c r="K4895">
        <f>J4895*Weighting!$W$23</f>
        <v>0</v>
      </c>
      <c r="M4895" s="14"/>
    </row>
    <row r="4896" spans="1:13" x14ac:dyDescent="0.25">
      <c r="A4896" s="32" t="str">
        <f>IF(Weighting!$P$24&gt;0,B4896,"")</f>
        <v/>
      </c>
      <c r="B4896">
        <f>Weighting!$C$24</f>
        <v>2.6790000000000012</v>
      </c>
      <c r="C4896">
        <f>Weighting!$F$24</f>
        <v>0</v>
      </c>
      <c r="D4896" t="b">
        <f>IF(C4896=1,'Data Transformation'!$G$3+0.5*'Data Transformation'!$W$25,IF(C4897=1,D4897-'Data Transformation'!$W$25,FALSE))</f>
        <v>0</v>
      </c>
      <c r="E4896" t="str">
        <f t="array" ref="E4896">IF(ISLOGICAL(D4896),"",FREQUENCY(IF('Data Transformation'!$B$425:$B$8425='Bin Analysis'!$B4875,'Data Transformation'!$G$425:$G$8425),D4896))</f>
        <v/>
      </c>
      <c r="F4896" t="str">
        <f t="shared" si="609"/>
        <v/>
      </c>
      <c r="G4896">
        <f>Weighting!$H$24</f>
        <v>0</v>
      </c>
      <c r="H4896">
        <f t="array" ref="H4896">FREQUENCY(IF('Data Transformation'!$B$4:$B$8425=B4875,'Data Transformation'!$G$4:$G$8425),'Bin Analysis'!$B4896)</f>
        <v>15</v>
      </c>
      <c r="I4896">
        <f t="shared" si="610"/>
        <v>0</v>
      </c>
      <c r="J4896">
        <f t="shared" si="611"/>
        <v>0</v>
      </c>
      <c r="K4896">
        <f>J4896*Weighting!$W$24</f>
        <v>0</v>
      </c>
      <c r="M4896" s="14"/>
    </row>
    <row r="4897" spans="1:25" x14ac:dyDescent="0.25">
      <c r="A4897" s="32" t="str">
        <f>IF(Weighting!$P$25&gt;0,B4897,"")</f>
        <v/>
      </c>
      <c r="B4897">
        <f>Weighting!$C$25</f>
        <v>2.8100000000000014</v>
      </c>
      <c r="C4897">
        <f>Weighting!$F$25</f>
        <v>0</v>
      </c>
      <c r="D4897" t="b">
        <f>IF(C4897=1,'Data Transformation'!$G$3+0.5*'Data Transformation'!$W$25,IF(C4898=1,D4898-'Data Transformation'!$W$25,FALSE))</f>
        <v>0</v>
      </c>
      <c r="E4897" t="str">
        <f t="array" ref="E4897">IF(ISLOGICAL(D4897),"",FREQUENCY(IF('Data Transformation'!$B$425:$B$8425='Bin Analysis'!$B4875,'Data Transformation'!$G$425:$G$8425),D4897))</f>
        <v/>
      </c>
      <c r="F4897" t="str">
        <f t="shared" si="609"/>
        <v/>
      </c>
      <c r="G4897">
        <f>Weighting!$H$25</f>
        <v>0</v>
      </c>
      <c r="H4897">
        <f t="array" ref="H4897">FREQUENCY(IF('Data Transformation'!$B$4:$B$8425=B4875,'Data Transformation'!$G$4:$G$8425),'Bin Analysis'!$B4897)</f>
        <v>15</v>
      </c>
      <c r="I4897">
        <f t="shared" si="610"/>
        <v>0</v>
      </c>
      <c r="J4897">
        <f t="shared" si="611"/>
        <v>0</v>
      </c>
      <c r="K4897">
        <f>J4897*Weighting!$W$25</f>
        <v>0</v>
      </c>
      <c r="M4897" s="14"/>
    </row>
    <row r="4898" spans="1:25" x14ac:dyDescent="0.25">
      <c r="O4898"/>
      <c r="P4898"/>
      <c r="Q4898"/>
      <c r="R4898"/>
    </row>
    <row r="4899" spans="1:25" ht="23.25" x14ac:dyDescent="0.35">
      <c r="A4899" s="21" t="s">
        <v>0</v>
      </c>
      <c r="B4899" s="21">
        <f>IFERROR(VLOOKUP(C4899,'Data Transformation'!$L$6:$M$426,2,FALSE),"")</f>
        <v>204</v>
      </c>
      <c r="C4899" s="21">
        <f>C4875+1</f>
        <v>204</v>
      </c>
      <c r="D4899" s="21"/>
      <c r="E4899" s="21"/>
      <c r="F4899" s="21"/>
      <c r="G4899" s="21"/>
      <c r="H4899" s="22"/>
      <c r="I4899" s="22"/>
      <c r="J4899" s="22"/>
      <c r="K4899" s="21"/>
      <c r="L4899" s="21">
        <f>B4899</f>
        <v>204</v>
      </c>
      <c r="M4899" s="23">
        <f>INDEX('Data Transformation'!$O$4:$O$424,MATCH($B4899,'Data Transformation'!$M$4:$M$424,0),MATCH($M$2,'Data Transformation'!$O$3,0))</f>
        <v>19</v>
      </c>
      <c r="N4899" s="27">
        <f>IF('Input and Summary Results'!$J$16="minimum",'Bin Analysis'!X4900/(M4899-1),'Bin Analysis'!Y4899/('Bin Analysis'!M4899-1))</f>
        <v>0</v>
      </c>
      <c r="O4899" s="27">
        <f>IF(M4899=FALSE,NA(),(VLOOKUP(1,C4902:K4921,4,FALSE))/(M4899-1))</f>
        <v>0</v>
      </c>
      <c r="P4899" s="27">
        <f>IF(M4899=FALSE,NA(),SUM(J4902:J4921)/Weighting!$S$5)</f>
        <v>0.3</v>
      </c>
      <c r="Q4899" s="27">
        <f>IF(M4899=FALSE,NA(),SUM(K4902:K4921)/Weighting!$S$6)</f>
        <v>0.21739130434782608</v>
      </c>
      <c r="R4899" s="27">
        <f>IF(M4899=FALSE,NA(),(VLOOKUP(1,G4902:K4921,3,FALSE))/(M4899-1))</f>
        <v>0.94444444444444442</v>
      </c>
      <c r="S4899" s="22" t="str">
        <f>IF(M4899=FALSE,NA(),IF(SUM(J4902:J4921)=2,"yes","no"))</f>
        <v>no</v>
      </c>
      <c r="X4899" s="2" cm="2">
        <f t="array" ref="X4899:X4900">FREQUENCY(IF('Data Transformation'!$B$425:$B$6424='Bin Analysis'!L4899,'Data Transformation'!$G$425:$G$6424),'Data Transformation'!$U$11)</f>
        <v>18</v>
      </c>
      <c r="Y4899" s="2" cm="2">
        <f t="array" ref="Y4899:Y4900">FREQUENCY(IF('Data Transformation'!$B$425:$B$6424='Bin Analysis'!L4899,'Data Transformation'!$G$425:$G$6424),'Data Transformation'!$U$12)</f>
        <v>18</v>
      </c>
    </row>
    <row r="4900" spans="1:25" x14ac:dyDescent="0.25">
      <c r="A4900" s="14" t="s">
        <v>66</v>
      </c>
      <c r="B4900" t="s">
        <v>47</v>
      </c>
      <c r="C4900" t="s">
        <v>5</v>
      </c>
      <c r="D4900" t="s">
        <v>99</v>
      </c>
      <c r="E4900" t="s">
        <v>100</v>
      </c>
      <c r="F4900" t="s">
        <v>101</v>
      </c>
      <c r="G4900" t="s">
        <v>69</v>
      </c>
      <c r="H4900" t="s">
        <v>31</v>
      </c>
      <c r="I4900" t="s">
        <v>32</v>
      </c>
      <c r="J4900" t="s">
        <v>46</v>
      </c>
      <c r="K4900" s="14" t="s">
        <v>45</v>
      </c>
      <c r="M4900" s="14"/>
      <c r="X4900" s="2">
        <v>0</v>
      </c>
      <c r="Y4900" s="2">
        <v>0</v>
      </c>
    </row>
    <row r="4901" spans="1:25" x14ac:dyDescent="0.25">
      <c r="A4901" s="32"/>
      <c r="D4901" t="b">
        <f>IF(C4901=1,'Data Transformation'!$G$3+0.5*'Data Transformation'!$W$25,IF(C4902=1,D4902-'Data Transformation'!$W$25,FALSE))</f>
        <v>0</v>
      </c>
      <c r="E4901" t="str">
        <f t="array" ref="E4901">IF(ISLOGICAL(D4901),"",FREQUENCY(IF('Data Transformation'!$B$425:$B$8425='Bin Analysis'!$B4899,'Data Transformation'!$G$425:$G$8425),D4901))</f>
        <v/>
      </c>
      <c r="F4901" t="str">
        <f>IF(ISLOGICAL(D4901),"",E4901-E4900)</f>
        <v/>
      </c>
      <c r="M4901" s="14"/>
    </row>
    <row r="4902" spans="1:25" x14ac:dyDescent="0.25">
      <c r="A4902" s="32">
        <f>IF(Weighting!$P$6&gt;0,B4902,"")</f>
        <v>0.32100000000000001</v>
      </c>
      <c r="B4902">
        <f>Weighting!$C$6</f>
        <v>0.32100000000000001</v>
      </c>
      <c r="C4902">
        <f>Weighting!$F$6</f>
        <v>0</v>
      </c>
      <c r="D4902" t="b">
        <f>IF(C4902=1,'Data Transformation'!$G$3+0.5*'Data Transformation'!$W$25,IF(C4903=1,D4903-'Data Transformation'!$W$25,FALSE))</f>
        <v>0</v>
      </c>
      <c r="E4902" t="str">
        <f t="array" ref="E4902">IF(ISLOGICAL(D4902),"",FREQUENCY(IF('Data Transformation'!$B$425:$B$8425='Bin Analysis'!$B4899,'Data Transformation'!$G$425:$G$8425),D4902))</f>
        <v/>
      </c>
      <c r="F4902" t="str">
        <f>IF(ISLOGICAL(D4902),"",E4902-E4901)</f>
        <v/>
      </c>
      <c r="G4902">
        <f>Weighting!$H$6</f>
        <v>1</v>
      </c>
      <c r="H4902">
        <f t="array" ref="H4902">FREQUENCY(IF('Data Transformation'!$B$4:$B$8425=B4899,'Data Transformation'!$G$4:$G$8425),'Bin Analysis'!$B4902)</f>
        <v>17</v>
      </c>
      <c r="I4902">
        <f>H4902-H4901</f>
        <v>17</v>
      </c>
      <c r="J4902">
        <f>IF(I4902=0,0,1)</f>
        <v>1</v>
      </c>
      <c r="K4902">
        <f>J4902*Weighting!$W$6</f>
        <v>1</v>
      </c>
      <c r="M4902" s="14"/>
    </row>
    <row r="4903" spans="1:25" x14ac:dyDescent="0.25">
      <c r="A4903" s="32">
        <f>IF(Weighting!$P$7&gt;0,B4903,"")</f>
        <v>0.45200000000000001</v>
      </c>
      <c r="B4903">
        <f>Weighting!$C$7</f>
        <v>0.45200000000000001</v>
      </c>
      <c r="C4903">
        <f>Weighting!$F$7</f>
        <v>0</v>
      </c>
      <c r="D4903" t="b">
        <f>IF(C4903=1,'Data Transformation'!$G$3+0.5*'Data Transformation'!$W$25,IF(C4904=1,D4904-'Data Transformation'!$W$25,FALSE))</f>
        <v>0</v>
      </c>
      <c r="E4903" t="str">
        <f t="array" ref="E4903">IF(ISLOGICAL(D4903),"",FREQUENCY(IF('Data Transformation'!$B$425:$B$8425='Bin Analysis'!$B4899,'Data Transformation'!$G$425:$G$8425),D4903))</f>
        <v/>
      </c>
      <c r="F4903" t="str">
        <f t="shared" ref="F4903:F4921" si="612">IF(ISLOGICAL(D4903),"",E4903-E4902)</f>
        <v/>
      </c>
      <c r="G4903">
        <f>Weighting!$H$7</f>
        <v>0</v>
      </c>
      <c r="H4903">
        <f t="array" ref="H4903">FREQUENCY(IF('Data Transformation'!$B$4:$B$8425=B4899,'Data Transformation'!$G$4:$G$8425),'Bin Analysis'!$B4903)</f>
        <v>17</v>
      </c>
      <c r="I4903">
        <f t="shared" ref="I4903:I4921" si="613">H4903-H4902</f>
        <v>0</v>
      </c>
      <c r="J4903">
        <f>IF(I4903=0,0,1)</f>
        <v>0</v>
      </c>
      <c r="K4903">
        <f>J4903*Weighting!$W$7</f>
        <v>0</v>
      </c>
      <c r="M4903" s="14"/>
    </row>
    <row r="4904" spans="1:25" x14ac:dyDescent="0.25">
      <c r="A4904" s="32">
        <f>IF(Weighting!$P$8&gt;0,B4904,"")</f>
        <v>0.58299999999999996</v>
      </c>
      <c r="B4904">
        <f>Weighting!$C$8</f>
        <v>0.58299999999999996</v>
      </c>
      <c r="C4904">
        <f>Weighting!$F$8</f>
        <v>0</v>
      </c>
      <c r="D4904" t="b">
        <f>IF(C4904=1,'Data Transformation'!$G$3+0.5*'Data Transformation'!$W$25,IF(C4905=1,D4905-'Data Transformation'!$W$25,FALSE))</f>
        <v>0</v>
      </c>
      <c r="E4904" t="str">
        <f t="array" ref="E4904">IF(ISLOGICAL(D4904),"",FREQUENCY(IF('Data Transformation'!$B$425:$B$8425='Bin Analysis'!$B4899,'Data Transformation'!$G$425:$G$8425),D4904))</f>
        <v/>
      </c>
      <c r="F4904" t="str">
        <f t="shared" si="612"/>
        <v/>
      </c>
      <c r="G4904">
        <f>Weighting!$H$8</f>
        <v>0</v>
      </c>
      <c r="H4904">
        <f t="array" ref="H4904">FREQUENCY(IF('Data Transformation'!$B$4:$B$8425=B4899,'Data Transformation'!$G$4:$G$8425),'Bin Analysis'!$B4904)</f>
        <v>17</v>
      </c>
      <c r="I4904">
        <f t="shared" si="613"/>
        <v>0</v>
      </c>
      <c r="J4904">
        <f t="shared" ref="J4904:J4921" si="614">IF(I4904=0,0,1)</f>
        <v>0</v>
      </c>
      <c r="K4904">
        <f>J4904*Weighting!$W$8</f>
        <v>0</v>
      </c>
      <c r="M4904" s="14"/>
    </row>
    <row r="4905" spans="1:25" x14ac:dyDescent="0.25">
      <c r="A4905" s="32">
        <f>IF(Weighting!$P$9&gt;0,B4905,"")</f>
        <v>0.71399999999999997</v>
      </c>
      <c r="B4905" s="50">
        <f>Weighting!$C$9</f>
        <v>0.71399999999999997</v>
      </c>
      <c r="C4905">
        <f>Weighting!$F$9</f>
        <v>0</v>
      </c>
      <c r="D4905" t="b">
        <f>IF(C4905=1,'Data Transformation'!$G$3+0.5*'Data Transformation'!$W$25,IF(C4906=1,D4906-'Data Transformation'!$W$25,FALSE))</f>
        <v>0</v>
      </c>
      <c r="E4905" t="str">
        <f t="array" ref="E4905">IF(ISLOGICAL(D4905),"",FREQUENCY(IF('Data Transformation'!$B$425:$B$8425='Bin Analysis'!$B4899,'Data Transformation'!$G$425:$G$8425),D4905))</f>
        <v/>
      </c>
      <c r="F4905" t="str">
        <f t="shared" si="612"/>
        <v/>
      </c>
      <c r="G4905">
        <f>Weighting!$H$9</f>
        <v>0</v>
      </c>
      <c r="H4905">
        <f t="array" ref="H4905">FREQUENCY(IF('Data Transformation'!$B$4:$B$8425=B4899,'Data Transformation'!$G$4:$G$8425),'Bin Analysis'!$B4905)</f>
        <v>18</v>
      </c>
      <c r="I4905">
        <f t="shared" si="613"/>
        <v>1</v>
      </c>
      <c r="J4905">
        <f t="shared" si="614"/>
        <v>1</v>
      </c>
      <c r="K4905">
        <f>J4905*Weighting!$W$9</f>
        <v>3</v>
      </c>
      <c r="M4905" s="14"/>
    </row>
    <row r="4906" spans="1:25" x14ac:dyDescent="0.25">
      <c r="A4906" s="32">
        <f>IF(Weighting!$P$10&gt;0,B4906,"")</f>
        <v>0.84499999999999997</v>
      </c>
      <c r="B4906">
        <f>Weighting!$C$10</f>
        <v>0.84499999999999997</v>
      </c>
      <c r="C4906">
        <f>Weighting!$F$10</f>
        <v>0</v>
      </c>
      <c r="D4906" t="b">
        <f>IF(C4906=1,'Data Transformation'!$G$3+0.5*'Data Transformation'!$W$25,IF(C4907=1,D4907-'Data Transformation'!$W$25,FALSE))</f>
        <v>0</v>
      </c>
      <c r="E4906" t="str">
        <f t="array" ref="E4906">IF(ISLOGICAL(D4906),"",FREQUENCY(IF('Data Transformation'!$B$425:$B$8425='Bin Analysis'!$B4899,'Data Transformation'!$G$425:$G$8425),D4906))</f>
        <v/>
      </c>
      <c r="F4906" t="str">
        <f t="shared" si="612"/>
        <v/>
      </c>
      <c r="G4906">
        <f>Weighting!$H$10</f>
        <v>0</v>
      </c>
      <c r="H4906">
        <f t="array" ref="H4906">FREQUENCY(IF('Data Transformation'!$B$4:$B$8425=B4899,'Data Transformation'!$G$4:$G$8425),'Bin Analysis'!$B4906)</f>
        <v>18</v>
      </c>
      <c r="I4906">
        <f t="shared" si="613"/>
        <v>0</v>
      </c>
      <c r="J4906">
        <f t="shared" si="614"/>
        <v>0</v>
      </c>
      <c r="K4906">
        <f>J4906*Weighting!$W$10</f>
        <v>0</v>
      </c>
      <c r="M4906" s="14"/>
    </row>
    <row r="4907" spans="1:25" x14ac:dyDescent="0.25">
      <c r="A4907" s="32">
        <f>IF(Weighting!$P$11&gt;0,B4907,"")</f>
        <v>0.97599999999999998</v>
      </c>
      <c r="B4907">
        <f>Weighting!$C$11</f>
        <v>0.97599999999999998</v>
      </c>
      <c r="C4907">
        <f>Weighting!$F$11</f>
        <v>0</v>
      </c>
      <c r="D4907">
        <f>IF(C4907=1,'Data Transformation'!$G$3+0.5*'Data Transformation'!$W$25,IF(C4908=1,D4908-'Data Transformation'!$W$25,FALSE))</f>
        <v>0.86899999999999999</v>
      </c>
      <c r="E4907">
        <f t="array" ref="E4907">IF(ISLOGICAL(D4907),"",FREQUENCY(IF('Data Transformation'!$B$425:$B$8425='Bin Analysis'!$B4899,'Data Transformation'!$G$425:$G$8425),D4907))</f>
        <v>18</v>
      </c>
      <c r="F4907" t="e">
        <f t="shared" si="612"/>
        <v>#VALUE!</v>
      </c>
      <c r="G4907">
        <f>Weighting!$H$11</f>
        <v>0</v>
      </c>
      <c r="H4907">
        <f t="array" ref="H4907">FREQUENCY(IF('Data Transformation'!$B$4:$B$8425=B4899,'Data Transformation'!$G$4:$G$8425),'Bin Analysis'!$B4907)</f>
        <v>18</v>
      </c>
      <c r="I4907">
        <f t="shared" si="613"/>
        <v>0</v>
      </c>
      <c r="J4907">
        <f t="shared" si="614"/>
        <v>0</v>
      </c>
      <c r="K4907">
        <f>J4907*Weighting!$W$11</f>
        <v>0</v>
      </c>
      <c r="M4907" s="14"/>
    </row>
    <row r="4908" spans="1:25" x14ac:dyDescent="0.25">
      <c r="A4908" s="32">
        <f>IF(Weighting!$P$12&gt;0,B4908,"")</f>
        <v>1.107</v>
      </c>
      <c r="B4908">
        <f>Weighting!$C$12</f>
        <v>1.107</v>
      </c>
      <c r="C4908">
        <f>Weighting!$F$12</f>
        <v>1</v>
      </c>
      <c r="D4908">
        <f>IF(C4908=1,'Data Transformation'!$G$3+0.5*'Data Transformation'!$W$25,IF(C4909=1,D4909-'Data Transformation'!$W$25,FALSE))</f>
        <v>1.131</v>
      </c>
      <c r="E4908">
        <f t="array" ref="E4908">IF(ISLOGICAL(D4908),"",FREQUENCY(IF('Data Transformation'!$B$425:$B$8425='Bin Analysis'!$B4899,'Data Transformation'!$G$425:$G$8425),D4908))</f>
        <v>18</v>
      </c>
      <c r="F4908">
        <f t="shared" si="612"/>
        <v>0</v>
      </c>
      <c r="G4908">
        <f>Weighting!$H$12</f>
        <v>0</v>
      </c>
      <c r="H4908">
        <f t="array" ref="H4908">FREQUENCY(IF('Data Transformation'!$B$4:$B$8425=B4899,'Data Transformation'!$G$4:$G$8425),'Bin Analysis'!$B4908)</f>
        <v>19</v>
      </c>
      <c r="I4908">
        <f t="shared" si="613"/>
        <v>1</v>
      </c>
      <c r="J4908">
        <f t="shared" si="614"/>
        <v>1</v>
      </c>
      <c r="K4908">
        <f>J4908*Weighting!$W$12</f>
        <v>1</v>
      </c>
      <c r="M4908" s="14"/>
    </row>
    <row r="4909" spans="1:25" x14ac:dyDescent="0.25">
      <c r="A4909" s="32">
        <f>IF(Weighting!$P$13&gt;0,B4909,"")</f>
        <v>1.238</v>
      </c>
      <c r="B4909">
        <f>Weighting!$C$13</f>
        <v>1.238</v>
      </c>
      <c r="C4909">
        <f>Weighting!$F$13</f>
        <v>0</v>
      </c>
      <c r="D4909" t="b">
        <f>IF(C4909=1,'Data Transformation'!$G$3+0.5*'Data Transformation'!$W$25,IF(C4910=1,D4910-'Data Transformation'!$W$25,FALSE))</f>
        <v>0</v>
      </c>
      <c r="E4909" t="str">
        <f t="array" ref="E4909">IF(ISLOGICAL(D4909),"",FREQUENCY(IF('Data Transformation'!$B$425:$B$8425='Bin Analysis'!$B4899,'Data Transformation'!$G$425:$G$8425),D4909))</f>
        <v/>
      </c>
      <c r="F4909" t="str">
        <f t="shared" si="612"/>
        <v/>
      </c>
      <c r="G4909">
        <f>Weighting!$H$13</f>
        <v>0</v>
      </c>
      <c r="H4909">
        <f t="array" ref="H4909">FREQUENCY(IF('Data Transformation'!$B$4:$B$8425=B4899,'Data Transformation'!$G$4:$G$8425),'Bin Analysis'!$B4909)</f>
        <v>19</v>
      </c>
      <c r="I4909">
        <f t="shared" si="613"/>
        <v>0</v>
      </c>
      <c r="J4909">
        <f t="shared" si="614"/>
        <v>0</v>
      </c>
      <c r="K4909">
        <f>J4909*Weighting!$W$13</f>
        <v>0</v>
      </c>
      <c r="M4909" s="14"/>
    </row>
    <row r="4910" spans="1:25" x14ac:dyDescent="0.25">
      <c r="A4910" s="32">
        <f>IF(Weighting!$P$14&gt;0,B4910,"")</f>
        <v>1.369</v>
      </c>
      <c r="B4910">
        <f>Weighting!$C$14</f>
        <v>1.369</v>
      </c>
      <c r="C4910">
        <f>Weighting!$F$14</f>
        <v>0</v>
      </c>
      <c r="D4910" t="b">
        <f>IF(C4910=1,'Data Transformation'!$G$3+0.5*'Data Transformation'!$W$25,IF(C4911=1,D4911-'Data Transformation'!$W$25,FALSE))</f>
        <v>0</v>
      </c>
      <c r="E4910" t="str">
        <f t="array" ref="E4910">IF(ISLOGICAL(D4910),"",FREQUENCY(IF('Data Transformation'!$B$425:$B$8425='Bin Analysis'!$B4899,'Data Transformation'!$G$425:$G$8425),D4910))</f>
        <v/>
      </c>
      <c r="F4910" t="str">
        <f t="shared" si="612"/>
        <v/>
      </c>
      <c r="G4910">
        <f>Weighting!$H$14</f>
        <v>0</v>
      </c>
      <c r="H4910">
        <f t="array" ref="H4910">FREQUENCY(IF('Data Transformation'!$B$4:$B$8425=B4899,'Data Transformation'!$G$4:$G$8425),'Bin Analysis'!$B4910)</f>
        <v>19</v>
      </c>
      <c r="I4910">
        <f t="shared" si="613"/>
        <v>0</v>
      </c>
      <c r="J4910">
        <f t="shared" si="614"/>
        <v>0</v>
      </c>
      <c r="K4910">
        <f>J4910*Weighting!$W$14</f>
        <v>0</v>
      </c>
      <c r="M4910" s="14"/>
    </row>
    <row r="4911" spans="1:25" x14ac:dyDescent="0.25">
      <c r="A4911" s="32">
        <f>IF(Weighting!$P$15&gt;0,B4911,"")</f>
        <v>1.5000009999999999</v>
      </c>
      <c r="B4911">
        <f>Weighting!$C$15</f>
        <v>1.5000009999999999</v>
      </c>
      <c r="C4911">
        <f>Weighting!$F$15</f>
        <v>0</v>
      </c>
      <c r="D4911" t="b">
        <f>IF(C4911=1,'Data Transformation'!$G$3+0.5*'Data Transformation'!$W$25,IF(C4912=1,D4912-'Data Transformation'!$W$25,FALSE))</f>
        <v>0</v>
      </c>
      <c r="E4911" t="str">
        <f t="array" ref="E4911">IF(ISLOGICAL(D4911),"",FREQUENCY(IF('Data Transformation'!$B$425:$B$8425='Bin Analysis'!$B4899,'Data Transformation'!$G$425:$G$8425),D4911))</f>
        <v/>
      </c>
      <c r="F4911" t="str">
        <f t="shared" si="612"/>
        <v/>
      </c>
      <c r="G4911">
        <f>Weighting!$H$15</f>
        <v>0</v>
      </c>
      <c r="H4911">
        <f t="array" ref="H4911">FREQUENCY(IF('Data Transformation'!$B$4:$B$8425=B4899,'Data Transformation'!$G$4:$G$8425),'Bin Analysis'!$B4911)</f>
        <v>19</v>
      </c>
      <c r="I4911">
        <f t="shared" si="613"/>
        <v>0</v>
      </c>
      <c r="J4911">
        <f t="shared" si="614"/>
        <v>0</v>
      </c>
      <c r="K4911">
        <f>J4911*Weighting!$W$15</f>
        <v>0</v>
      </c>
      <c r="M4911" s="14"/>
    </row>
    <row r="4912" spans="1:25" x14ac:dyDescent="0.25">
      <c r="A4912" s="32" t="str">
        <f>IF(Weighting!$P$16&gt;0,B4912,"")</f>
        <v/>
      </c>
      <c r="B4912">
        <f>Weighting!$C$16</f>
        <v>1.631</v>
      </c>
      <c r="C4912">
        <f>Weighting!$F$16</f>
        <v>0</v>
      </c>
      <c r="D4912" t="b">
        <f>IF(C4912=1,'Data Transformation'!$G$3+0.5*'Data Transformation'!$W$25,IF(C4913=1,D4913-'Data Transformation'!$W$25,FALSE))</f>
        <v>0</v>
      </c>
      <c r="E4912" t="str">
        <f t="array" ref="E4912">IF(ISLOGICAL(D4912),"",FREQUENCY(IF('Data Transformation'!$B$425:$B$8425='Bin Analysis'!$B4899,'Data Transformation'!$G$425:$G$8425),D4912))</f>
        <v/>
      </c>
      <c r="F4912" t="str">
        <f t="shared" si="612"/>
        <v/>
      </c>
      <c r="G4912">
        <f>Weighting!$H$16</f>
        <v>0</v>
      </c>
      <c r="H4912">
        <f t="array" ref="H4912">FREQUENCY(IF('Data Transformation'!$B$4:$B$8425=B4899,'Data Transformation'!$G$4:$G$8425),'Bin Analysis'!$B4912)</f>
        <v>19</v>
      </c>
      <c r="I4912">
        <f t="shared" si="613"/>
        <v>0</v>
      </c>
      <c r="J4912">
        <f t="shared" si="614"/>
        <v>0</v>
      </c>
      <c r="K4912">
        <f>J4912*Weighting!$W$16</f>
        <v>0</v>
      </c>
      <c r="M4912" s="14"/>
    </row>
    <row r="4913" spans="1:25" x14ac:dyDescent="0.25">
      <c r="A4913" s="32" t="str">
        <f>IF(Weighting!$P$17&gt;0,B4913,"")</f>
        <v/>
      </c>
      <c r="B4913">
        <f>Weighting!$C$17</f>
        <v>1.762</v>
      </c>
      <c r="C4913">
        <f>Weighting!$F$17</f>
        <v>0</v>
      </c>
      <c r="D4913" t="b">
        <f>IF(C4913=1,'Data Transformation'!$G$3+0.5*'Data Transformation'!$W$25,IF(C4914=1,D4914-'Data Transformation'!$W$25,FALSE))</f>
        <v>0</v>
      </c>
      <c r="E4913" t="str">
        <f t="array" ref="E4913">IF(ISLOGICAL(D4913),"",FREQUENCY(IF('Data Transformation'!$B$425:$B$8425='Bin Analysis'!$B4899,'Data Transformation'!$G$425:$G$8425),D4913))</f>
        <v/>
      </c>
      <c r="F4913" t="str">
        <f t="shared" si="612"/>
        <v/>
      </c>
      <c r="G4913">
        <f>Weighting!$H$17</f>
        <v>0</v>
      </c>
      <c r="H4913">
        <f t="array" ref="H4913">FREQUENCY(IF('Data Transformation'!$B$4:$B$8425=B4899,'Data Transformation'!$G$4:$G$8425),'Bin Analysis'!$B4913)</f>
        <v>19</v>
      </c>
      <c r="I4913">
        <f t="shared" si="613"/>
        <v>0</v>
      </c>
      <c r="J4913">
        <f t="shared" si="614"/>
        <v>0</v>
      </c>
      <c r="K4913">
        <f>J4913*Weighting!$W$17</f>
        <v>0</v>
      </c>
      <c r="M4913" s="14"/>
    </row>
    <row r="4914" spans="1:25" x14ac:dyDescent="0.25">
      <c r="A4914" s="32" t="str">
        <f>IF(Weighting!$P$18&gt;0,B4914,"")</f>
        <v/>
      </c>
      <c r="B4914">
        <f>Weighting!$C$18</f>
        <v>1.893</v>
      </c>
      <c r="C4914">
        <f>Weighting!$F$18</f>
        <v>0</v>
      </c>
      <c r="D4914" t="b">
        <f>IF(C4914=1,'Data Transformation'!$G$3+0.5*'Data Transformation'!$W$25,IF(C4915=1,D4915-'Data Transformation'!$W$25,FALSE))</f>
        <v>0</v>
      </c>
      <c r="E4914" t="str">
        <f t="array" ref="E4914">IF(ISLOGICAL(D4914),"",FREQUENCY(IF('Data Transformation'!$B$425:$B$8425='Bin Analysis'!$B4899,'Data Transformation'!$G$425:$G$8425),D4914))</f>
        <v/>
      </c>
      <c r="F4914" t="str">
        <f t="shared" si="612"/>
        <v/>
      </c>
      <c r="G4914">
        <f>Weighting!$H$18</f>
        <v>0</v>
      </c>
      <c r="H4914">
        <f t="array" ref="H4914">FREQUENCY(IF('Data Transformation'!$B$4:$B$8425=B4899,'Data Transformation'!$G$4:$G$8425),'Bin Analysis'!$B4914)</f>
        <v>19</v>
      </c>
      <c r="I4914">
        <f t="shared" si="613"/>
        <v>0</v>
      </c>
      <c r="J4914">
        <f t="shared" si="614"/>
        <v>0</v>
      </c>
      <c r="K4914">
        <f>J4914*Weighting!$W$18</f>
        <v>0</v>
      </c>
      <c r="M4914" s="14"/>
    </row>
    <row r="4915" spans="1:25" x14ac:dyDescent="0.25">
      <c r="A4915" s="32" t="str">
        <f>IF(Weighting!$P$19&gt;0,B4915,"")</f>
        <v/>
      </c>
      <c r="B4915">
        <f>Weighting!$C$19</f>
        <v>2.024</v>
      </c>
      <c r="C4915">
        <f>Weighting!$F$19</f>
        <v>0</v>
      </c>
      <c r="D4915" t="b">
        <f>IF(C4915=1,'Data Transformation'!$G$3+0.5*'Data Transformation'!$W$25,IF(C4916=1,D4916-'Data Transformation'!$W$25,FALSE))</f>
        <v>0</v>
      </c>
      <c r="E4915" t="str">
        <f t="array" ref="E4915">IF(ISLOGICAL(D4915),"",FREQUENCY(IF('Data Transformation'!$B$425:$B$8425='Bin Analysis'!$B4899,'Data Transformation'!$G$425:$G$8425),D4915))</f>
        <v/>
      </c>
      <c r="F4915" t="str">
        <f t="shared" si="612"/>
        <v/>
      </c>
      <c r="G4915">
        <f>Weighting!$H$19</f>
        <v>0</v>
      </c>
      <c r="H4915">
        <f t="array" ref="H4915">FREQUENCY(IF('Data Transformation'!$B$4:$B$8425=B4899,'Data Transformation'!$G$4:$G$8425),'Bin Analysis'!$B4915)</f>
        <v>19</v>
      </c>
      <c r="I4915">
        <f t="shared" si="613"/>
        <v>0</v>
      </c>
      <c r="J4915">
        <f t="shared" si="614"/>
        <v>0</v>
      </c>
      <c r="K4915">
        <f>J4915*Weighting!$W$19</f>
        <v>0</v>
      </c>
      <c r="M4915" s="14"/>
    </row>
    <row r="4916" spans="1:25" x14ac:dyDescent="0.25">
      <c r="A4916" s="32" t="str">
        <f>IF(Weighting!$P$20&gt;0,B4916,"")</f>
        <v/>
      </c>
      <c r="B4916">
        <f>Weighting!$C$20</f>
        <v>2.1550000000000002</v>
      </c>
      <c r="C4916">
        <f>Weighting!$F$20</f>
        <v>0</v>
      </c>
      <c r="D4916" t="b">
        <f>IF(C4916=1,'Data Transformation'!$G$3+0.5*'Data Transformation'!$W$25,IF(C4917=1,D4917-'Data Transformation'!$W$25,FALSE))</f>
        <v>0</v>
      </c>
      <c r="E4916" t="str">
        <f t="array" ref="E4916">IF(ISLOGICAL(D4916),"",FREQUENCY(IF('Data Transformation'!$B$425:$B$8425='Bin Analysis'!$B4899,'Data Transformation'!$G$425:$G$8425),D4916))</f>
        <v/>
      </c>
      <c r="F4916" t="str">
        <f t="shared" si="612"/>
        <v/>
      </c>
      <c r="G4916">
        <f>Weighting!$H$20</f>
        <v>0</v>
      </c>
      <c r="H4916">
        <f t="array" ref="H4916">FREQUENCY(IF('Data Transformation'!$B$4:$B$8425=B4899,'Data Transformation'!$G$4:$G$8425),'Bin Analysis'!$B4916)</f>
        <v>19</v>
      </c>
      <c r="I4916">
        <f t="shared" si="613"/>
        <v>0</v>
      </c>
      <c r="J4916">
        <f t="shared" si="614"/>
        <v>0</v>
      </c>
      <c r="K4916">
        <f>J4916*Weighting!$W$20</f>
        <v>0</v>
      </c>
      <c r="M4916" s="14"/>
    </row>
    <row r="4917" spans="1:25" x14ac:dyDescent="0.25">
      <c r="A4917" s="32" t="str">
        <f>IF(Weighting!$P$21&gt;0,B4917,"")</f>
        <v/>
      </c>
      <c r="B4917">
        <f>Weighting!$C$21</f>
        <v>2.2860000000000005</v>
      </c>
      <c r="C4917">
        <f>Weighting!$F$21</f>
        <v>0</v>
      </c>
      <c r="D4917" t="b">
        <f>IF(C4917=1,'Data Transformation'!$G$3+0.5*'Data Transformation'!$W$25,IF(C4918=1,D4918-'Data Transformation'!$W$25,FALSE))</f>
        <v>0</v>
      </c>
      <c r="E4917" t="str">
        <f t="array" ref="E4917">IF(ISLOGICAL(D4917),"",FREQUENCY(IF('Data Transformation'!$B$425:$B$8425='Bin Analysis'!$B4899,'Data Transformation'!$G$425:$G$8425),D4917))</f>
        <v/>
      </c>
      <c r="F4917" t="str">
        <f t="shared" si="612"/>
        <v/>
      </c>
      <c r="G4917">
        <f>Weighting!$H$21</f>
        <v>0</v>
      </c>
      <c r="H4917">
        <f t="array" ref="H4917">FREQUENCY(IF('Data Transformation'!$B$4:$B$8425=B4899,'Data Transformation'!$G$4:$G$8425),'Bin Analysis'!$B4917)</f>
        <v>19</v>
      </c>
      <c r="I4917">
        <f t="shared" si="613"/>
        <v>0</v>
      </c>
      <c r="J4917">
        <f t="shared" si="614"/>
        <v>0</v>
      </c>
      <c r="K4917">
        <f>J4917*Weighting!$W$21</f>
        <v>0</v>
      </c>
      <c r="M4917" s="14"/>
    </row>
    <row r="4918" spans="1:25" x14ac:dyDescent="0.25">
      <c r="A4918" s="32" t="str">
        <f>IF(Weighting!$P$22&gt;0,B4918,"")</f>
        <v/>
      </c>
      <c r="B4918">
        <f>Weighting!$C$22</f>
        <v>2.4170000000000007</v>
      </c>
      <c r="C4918">
        <f>Weighting!$F$22</f>
        <v>0</v>
      </c>
      <c r="D4918" t="b">
        <f>IF(C4918=1,'Data Transformation'!$G$3+0.5*'Data Transformation'!$W$25,IF(C4919=1,D4919-'Data Transformation'!$W$25,FALSE))</f>
        <v>0</v>
      </c>
      <c r="E4918" t="str">
        <f t="array" ref="E4918">IF(ISLOGICAL(D4918),"",FREQUENCY(IF('Data Transformation'!$B$425:$B$8425='Bin Analysis'!$B4899,'Data Transformation'!$G$425:$G$8425),D4918))</f>
        <v/>
      </c>
      <c r="F4918" t="str">
        <f t="shared" si="612"/>
        <v/>
      </c>
      <c r="G4918">
        <f>Weighting!$H$22</f>
        <v>0</v>
      </c>
      <c r="H4918">
        <f t="array" ref="H4918">FREQUENCY(IF('Data Transformation'!$B$4:$B$8425=B4899,'Data Transformation'!$G$4:$G$8425),'Bin Analysis'!$B4918)</f>
        <v>19</v>
      </c>
      <c r="I4918">
        <f t="shared" si="613"/>
        <v>0</v>
      </c>
      <c r="J4918">
        <f t="shared" si="614"/>
        <v>0</v>
      </c>
      <c r="K4918">
        <f>J4918*Weighting!$W$22</f>
        <v>0</v>
      </c>
      <c r="M4918" s="14"/>
    </row>
    <row r="4919" spans="1:25" x14ac:dyDescent="0.25">
      <c r="A4919" s="32" t="str">
        <f>IF(Weighting!$P$23&gt;0,B4919,"")</f>
        <v/>
      </c>
      <c r="B4919">
        <f>Weighting!$C$23</f>
        <v>2.5480000000000009</v>
      </c>
      <c r="C4919">
        <f>Weighting!$F$23</f>
        <v>0</v>
      </c>
      <c r="D4919" t="b">
        <f>IF(C4919=1,'Data Transformation'!$G$3+0.5*'Data Transformation'!$W$25,IF(C4920=1,D4920-'Data Transformation'!$W$25,FALSE))</f>
        <v>0</v>
      </c>
      <c r="E4919" t="str">
        <f t="array" ref="E4919">IF(ISLOGICAL(D4919),"",FREQUENCY(IF('Data Transformation'!$B$425:$B$8425='Bin Analysis'!$B4899,'Data Transformation'!$G$425:$G$8425),D4919))</f>
        <v/>
      </c>
      <c r="F4919" t="str">
        <f t="shared" si="612"/>
        <v/>
      </c>
      <c r="G4919">
        <f>Weighting!$H$23</f>
        <v>0</v>
      </c>
      <c r="H4919">
        <f t="array" ref="H4919">FREQUENCY(IF('Data Transformation'!$B$4:$B$8425=B4899,'Data Transformation'!$G$4:$G$8425),'Bin Analysis'!$B4919)</f>
        <v>19</v>
      </c>
      <c r="I4919">
        <f t="shared" si="613"/>
        <v>0</v>
      </c>
      <c r="J4919">
        <f t="shared" si="614"/>
        <v>0</v>
      </c>
      <c r="K4919">
        <f>J4919*Weighting!$W$23</f>
        <v>0</v>
      </c>
      <c r="M4919" s="14"/>
    </row>
    <row r="4920" spans="1:25" x14ac:dyDescent="0.25">
      <c r="A4920" s="32" t="str">
        <f>IF(Weighting!$P$24&gt;0,B4920,"")</f>
        <v/>
      </c>
      <c r="B4920">
        <f>Weighting!$C$24</f>
        <v>2.6790000000000012</v>
      </c>
      <c r="C4920">
        <f>Weighting!$F$24</f>
        <v>0</v>
      </c>
      <c r="D4920" t="b">
        <f>IF(C4920=1,'Data Transformation'!$G$3+0.5*'Data Transformation'!$W$25,IF(C4921=1,D4921-'Data Transformation'!$W$25,FALSE))</f>
        <v>0</v>
      </c>
      <c r="E4920" t="str">
        <f t="array" ref="E4920">IF(ISLOGICAL(D4920),"",FREQUENCY(IF('Data Transformation'!$B$425:$B$8425='Bin Analysis'!$B4899,'Data Transformation'!$G$425:$G$8425),D4920))</f>
        <v/>
      </c>
      <c r="F4920" t="str">
        <f t="shared" si="612"/>
        <v/>
      </c>
      <c r="G4920">
        <f>Weighting!$H$24</f>
        <v>0</v>
      </c>
      <c r="H4920">
        <f t="array" ref="H4920">FREQUENCY(IF('Data Transformation'!$B$4:$B$8425=B4899,'Data Transformation'!$G$4:$G$8425),'Bin Analysis'!$B4920)</f>
        <v>19</v>
      </c>
      <c r="I4920">
        <f t="shared" si="613"/>
        <v>0</v>
      </c>
      <c r="J4920">
        <f t="shared" si="614"/>
        <v>0</v>
      </c>
      <c r="K4920">
        <f>J4920*Weighting!$W$24</f>
        <v>0</v>
      </c>
      <c r="M4920" s="14"/>
    </row>
    <row r="4921" spans="1:25" x14ac:dyDescent="0.25">
      <c r="A4921" s="32" t="str">
        <f>IF(Weighting!$P$25&gt;0,B4921,"")</f>
        <v/>
      </c>
      <c r="B4921">
        <f>Weighting!$C$25</f>
        <v>2.8100000000000014</v>
      </c>
      <c r="C4921">
        <f>Weighting!$F$25</f>
        <v>0</v>
      </c>
      <c r="D4921" t="b">
        <f>IF(C4921=1,'Data Transformation'!$G$3+0.5*'Data Transformation'!$W$25,IF(C4922=1,D4922-'Data Transformation'!$W$25,FALSE))</f>
        <v>0</v>
      </c>
      <c r="E4921" t="str">
        <f t="array" ref="E4921">IF(ISLOGICAL(D4921),"",FREQUENCY(IF('Data Transformation'!$B$425:$B$8425='Bin Analysis'!$B4899,'Data Transformation'!$G$425:$G$8425),D4921))</f>
        <v/>
      </c>
      <c r="F4921" t="str">
        <f t="shared" si="612"/>
        <v/>
      </c>
      <c r="G4921">
        <f>Weighting!$H$25</f>
        <v>0</v>
      </c>
      <c r="H4921">
        <f t="array" ref="H4921">FREQUENCY(IF('Data Transformation'!$B$4:$B$8425=B4899,'Data Transformation'!$G$4:$G$8425),'Bin Analysis'!$B4921)</f>
        <v>19</v>
      </c>
      <c r="I4921">
        <f t="shared" si="613"/>
        <v>0</v>
      </c>
      <c r="J4921">
        <f t="shared" si="614"/>
        <v>0</v>
      </c>
      <c r="K4921">
        <f>J4921*Weighting!$W$25</f>
        <v>0</v>
      </c>
      <c r="M4921" s="14"/>
    </row>
    <row r="4922" spans="1:25" x14ac:dyDescent="0.25">
      <c r="N4922" s="55"/>
      <c r="O4922"/>
      <c r="P4922"/>
      <c r="Q4922"/>
      <c r="R4922"/>
    </row>
    <row r="4923" spans="1:25" ht="23.25" x14ac:dyDescent="0.35">
      <c r="A4923" s="21" t="s">
        <v>0</v>
      </c>
      <c r="B4923" s="21">
        <f>IFERROR(VLOOKUP(C4923,'Data Transformation'!$L$6:$M$426,2,FALSE),"")</f>
        <v>205</v>
      </c>
      <c r="C4923" s="21">
        <f>C4899+1</f>
        <v>205</v>
      </c>
      <c r="D4923" s="21"/>
      <c r="E4923" s="21"/>
      <c r="F4923" s="21"/>
      <c r="G4923" s="21"/>
      <c r="H4923" s="22"/>
      <c r="I4923" s="22"/>
      <c r="J4923" s="22"/>
      <c r="K4923" s="21"/>
      <c r="L4923" s="21">
        <f>B4923</f>
        <v>205</v>
      </c>
      <c r="M4923" s="23">
        <f>INDEX('Data Transformation'!$O$4:$O$424,MATCH($B4923,'Data Transformation'!$M$4:$M$424,0),MATCH($M$2,'Data Transformation'!$O$3,0))</f>
        <v>19</v>
      </c>
      <c r="N4923" s="27">
        <f>IF('Input and Summary Results'!$J$16="minimum",'Bin Analysis'!X4924/(M4923-1),'Bin Analysis'!Y4923/('Bin Analysis'!M4923-1))</f>
        <v>0</v>
      </c>
      <c r="O4923" s="27">
        <f>IF(M4923=FALSE,NA(),(VLOOKUP(1,C4926:K4945,4,FALSE))/(M4923-1))</f>
        <v>0</v>
      </c>
      <c r="P4923" s="27">
        <f>IF(M4923=FALSE,NA(),SUM(J4926:J4945)/Weighting!$S$5)</f>
        <v>0.4</v>
      </c>
      <c r="Q4923" s="27">
        <f>IF(M4923=FALSE,NA(),SUM(K4926:K4945)/Weighting!$S$6)</f>
        <v>0.34782608695652173</v>
      </c>
      <c r="R4923" s="27">
        <f>IF(M4923=FALSE,NA(),(VLOOKUP(1,G4926:K4945,3,FALSE))/(M4923-1))</f>
        <v>0.88888888888888884</v>
      </c>
      <c r="S4923" s="22" t="str">
        <f>IF(M4923=FALSE,NA(),IF(SUM(J4926:J4945)=2,"yes","no"))</f>
        <v>no</v>
      </c>
      <c r="X4923" s="2" cm="2">
        <f t="array" ref="X4923:X4924">FREQUENCY(IF('Data Transformation'!$B$425:$B$6424='Bin Analysis'!L4923,'Data Transformation'!$G$425:$G$6424),'Data Transformation'!$U$11)</f>
        <v>18</v>
      </c>
      <c r="Y4923" s="2" cm="2">
        <f t="array" ref="Y4923:Y4924">FREQUENCY(IF('Data Transformation'!$B$425:$B$6424='Bin Analysis'!L4923,'Data Transformation'!$G$425:$G$6424),'Data Transformation'!$U$12)</f>
        <v>18</v>
      </c>
    </row>
    <row r="4924" spans="1:25" x14ac:dyDescent="0.25">
      <c r="A4924" s="14" t="s">
        <v>66</v>
      </c>
      <c r="B4924" t="s">
        <v>47</v>
      </c>
      <c r="C4924" t="s">
        <v>5</v>
      </c>
      <c r="D4924" t="s">
        <v>99</v>
      </c>
      <c r="E4924" t="s">
        <v>100</v>
      </c>
      <c r="F4924" t="s">
        <v>101</v>
      </c>
      <c r="G4924" t="s">
        <v>69</v>
      </c>
      <c r="H4924" t="s">
        <v>31</v>
      </c>
      <c r="I4924" t="s">
        <v>32</v>
      </c>
      <c r="J4924" t="s">
        <v>46</v>
      </c>
      <c r="K4924" s="14" t="s">
        <v>45</v>
      </c>
      <c r="M4924" s="14"/>
      <c r="X4924" s="2">
        <v>0</v>
      </c>
      <c r="Y4924" s="2">
        <v>0</v>
      </c>
    </row>
    <row r="4925" spans="1:25" x14ac:dyDescent="0.25">
      <c r="A4925" s="32"/>
      <c r="D4925" t="b">
        <f>IF(C4925=1,'Data Transformation'!$G$3+0.5*'Data Transformation'!$W$25,IF(C4926=1,D4926-'Data Transformation'!$W$25,FALSE))</f>
        <v>0</v>
      </c>
      <c r="E4925" t="str">
        <f t="array" ref="E4925">IF(ISLOGICAL(D4925),"",FREQUENCY(IF('Data Transformation'!$B$425:$B$8425='Bin Analysis'!$B4923,'Data Transformation'!$G$425:$G$8425),D4925))</f>
        <v/>
      </c>
      <c r="F4925" t="str">
        <f>IF(ISLOGICAL(D4925),"",E4925-E4924)</f>
        <v/>
      </c>
      <c r="M4925" s="14"/>
    </row>
    <row r="4926" spans="1:25" x14ac:dyDescent="0.25">
      <c r="A4926" s="32">
        <f>IF(Weighting!$P$6&gt;0,B4926,"")</f>
        <v>0.32100000000000001</v>
      </c>
      <c r="B4926">
        <f>Weighting!$C$6</f>
        <v>0.32100000000000001</v>
      </c>
      <c r="C4926">
        <f>Weighting!$F$6</f>
        <v>0</v>
      </c>
      <c r="D4926" t="b">
        <f>IF(C4926=1,'Data Transformation'!$G$3+0.5*'Data Transformation'!$W$25,IF(C4927=1,D4927-'Data Transformation'!$W$25,FALSE))</f>
        <v>0</v>
      </c>
      <c r="E4926" t="str">
        <f t="array" ref="E4926">IF(ISLOGICAL(D4926),"",FREQUENCY(IF('Data Transformation'!$B$425:$B$8425='Bin Analysis'!$B4923,'Data Transformation'!$G$425:$G$8425),D4926))</f>
        <v/>
      </c>
      <c r="F4926" t="str">
        <f>IF(ISLOGICAL(D4926),"",E4926-E4925)</f>
        <v/>
      </c>
      <c r="G4926">
        <f>Weighting!$H$6</f>
        <v>1</v>
      </c>
      <c r="H4926">
        <f t="array" ref="H4926">FREQUENCY(IF('Data Transformation'!$B$4:$B$8425=B4923,'Data Transformation'!$G$4:$G$8425),'Bin Analysis'!$B4926)</f>
        <v>16</v>
      </c>
      <c r="I4926">
        <f>H4926-H4925</f>
        <v>16</v>
      </c>
      <c r="J4926">
        <f>IF(I4926=0,0,1)</f>
        <v>1</v>
      </c>
      <c r="K4926">
        <f>J4926*Weighting!$W$6</f>
        <v>1</v>
      </c>
      <c r="M4926" s="14"/>
    </row>
    <row r="4927" spans="1:25" x14ac:dyDescent="0.25">
      <c r="A4927" s="32">
        <f>IF(Weighting!$P$7&gt;0,B4927,"")</f>
        <v>0.45200000000000001</v>
      </c>
      <c r="B4927">
        <f>Weighting!$C$7</f>
        <v>0.45200000000000001</v>
      </c>
      <c r="C4927">
        <f>Weighting!$F$7</f>
        <v>0</v>
      </c>
      <c r="D4927" t="b">
        <f>IF(C4927=1,'Data Transformation'!$G$3+0.5*'Data Transformation'!$W$25,IF(C4928=1,D4928-'Data Transformation'!$W$25,FALSE))</f>
        <v>0</v>
      </c>
      <c r="E4927" t="str">
        <f t="array" ref="E4927">IF(ISLOGICAL(D4927),"",FREQUENCY(IF('Data Transformation'!$B$425:$B$8425='Bin Analysis'!$B4923,'Data Transformation'!$G$425:$G$8425),D4927))</f>
        <v/>
      </c>
      <c r="F4927" t="str">
        <f t="shared" ref="F4927:F4945" si="615">IF(ISLOGICAL(D4927),"",E4927-E4926)</f>
        <v/>
      </c>
      <c r="G4927">
        <f>Weighting!$H$7</f>
        <v>0</v>
      </c>
      <c r="H4927">
        <f t="array" ref="H4927">FREQUENCY(IF('Data Transformation'!$B$4:$B$8425=B4923,'Data Transformation'!$G$4:$G$8425),'Bin Analysis'!$B4927)</f>
        <v>16</v>
      </c>
      <c r="I4927">
        <f t="shared" ref="I4927:I4945" si="616">H4927-H4926</f>
        <v>0</v>
      </c>
      <c r="J4927">
        <f>IF(I4927=0,0,1)</f>
        <v>0</v>
      </c>
      <c r="K4927">
        <f>J4927*Weighting!$W$7</f>
        <v>0</v>
      </c>
      <c r="M4927" s="14"/>
    </row>
    <row r="4928" spans="1:25" x14ac:dyDescent="0.25">
      <c r="A4928" s="32">
        <f>IF(Weighting!$P$8&gt;0,B4928,"")</f>
        <v>0.58299999999999996</v>
      </c>
      <c r="B4928">
        <f>Weighting!$C$8</f>
        <v>0.58299999999999996</v>
      </c>
      <c r="C4928">
        <f>Weighting!$F$8</f>
        <v>0</v>
      </c>
      <c r="D4928" t="b">
        <f>IF(C4928=1,'Data Transformation'!$G$3+0.5*'Data Transformation'!$W$25,IF(C4929=1,D4929-'Data Transformation'!$W$25,FALSE))</f>
        <v>0</v>
      </c>
      <c r="E4928" t="str">
        <f t="array" ref="E4928">IF(ISLOGICAL(D4928),"",FREQUENCY(IF('Data Transformation'!$B$425:$B$8425='Bin Analysis'!$B4923,'Data Transformation'!$G$425:$G$8425),D4928))</f>
        <v/>
      </c>
      <c r="F4928" t="str">
        <f t="shared" si="615"/>
        <v/>
      </c>
      <c r="G4928">
        <f>Weighting!$H$8</f>
        <v>0</v>
      </c>
      <c r="H4928">
        <f t="array" ref="H4928">FREQUENCY(IF('Data Transformation'!$B$4:$B$8425=B4923,'Data Transformation'!$G$4:$G$8425),'Bin Analysis'!$B4928)</f>
        <v>16</v>
      </c>
      <c r="I4928">
        <f t="shared" si="616"/>
        <v>0</v>
      </c>
      <c r="J4928">
        <f t="shared" ref="J4928:J4945" si="617">IF(I4928=0,0,1)</f>
        <v>0</v>
      </c>
      <c r="K4928">
        <f>J4928*Weighting!$W$8</f>
        <v>0</v>
      </c>
      <c r="M4928" s="14"/>
    </row>
    <row r="4929" spans="1:13" x14ac:dyDescent="0.25">
      <c r="A4929" s="32">
        <f>IF(Weighting!$P$9&gt;0,B4929,"")</f>
        <v>0.71399999999999997</v>
      </c>
      <c r="B4929" s="50">
        <f>Weighting!$C$9</f>
        <v>0.71399999999999997</v>
      </c>
      <c r="C4929">
        <f>Weighting!$F$9</f>
        <v>0</v>
      </c>
      <c r="D4929" t="b">
        <f>IF(C4929=1,'Data Transformation'!$G$3+0.5*'Data Transformation'!$W$25,IF(C4930=1,D4930-'Data Transformation'!$W$25,FALSE))</f>
        <v>0</v>
      </c>
      <c r="E4929" t="str">
        <f t="array" ref="E4929">IF(ISLOGICAL(D4929),"",FREQUENCY(IF('Data Transformation'!$B$425:$B$8425='Bin Analysis'!$B4923,'Data Transformation'!$G$425:$G$8425),D4929))</f>
        <v/>
      </c>
      <c r="F4929" t="str">
        <f t="shared" si="615"/>
        <v/>
      </c>
      <c r="G4929">
        <f>Weighting!$H$9</f>
        <v>0</v>
      </c>
      <c r="H4929">
        <f t="array" ref="H4929">FREQUENCY(IF('Data Transformation'!$B$4:$B$8425=B4923,'Data Transformation'!$G$4:$G$8425),'Bin Analysis'!$B4929)</f>
        <v>17</v>
      </c>
      <c r="I4929">
        <f t="shared" si="616"/>
        <v>1</v>
      </c>
      <c r="J4929">
        <f t="shared" si="617"/>
        <v>1</v>
      </c>
      <c r="K4929">
        <f>J4929*Weighting!$W$9</f>
        <v>3</v>
      </c>
      <c r="M4929" s="14"/>
    </row>
    <row r="4930" spans="1:13" x14ac:dyDescent="0.25">
      <c r="A4930" s="32">
        <f>IF(Weighting!$P$10&gt;0,B4930,"")</f>
        <v>0.84499999999999997</v>
      </c>
      <c r="B4930">
        <f>Weighting!$C$10</f>
        <v>0.84499999999999997</v>
      </c>
      <c r="C4930">
        <f>Weighting!$F$10</f>
        <v>0</v>
      </c>
      <c r="D4930" t="b">
        <f>IF(C4930=1,'Data Transformation'!$G$3+0.5*'Data Transformation'!$W$25,IF(C4931=1,D4931-'Data Transformation'!$W$25,FALSE))</f>
        <v>0</v>
      </c>
      <c r="E4930" t="str">
        <f t="array" ref="E4930">IF(ISLOGICAL(D4930),"",FREQUENCY(IF('Data Transformation'!$B$425:$B$8425='Bin Analysis'!$B4923,'Data Transformation'!$G$425:$G$8425),D4930))</f>
        <v/>
      </c>
      <c r="F4930" t="str">
        <f t="shared" si="615"/>
        <v/>
      </c>
      <c r="G4930">
        <f>Weighting!$H$10</f>
        <v>0</v>
      </c>
      <c r="H4930">
        <f t="array" ref="H4930">FREQUENCY(IF('Data Transformation'!$B$4:$B$8425=B4923,'Data Transformation'!$G$4:$G$8425),'Bin Analysis'!$B4930)</f>
        <v>18</v>
      </c>
      <c r="I4930">
        <f t="shared" si="616"/>
        <v>1</v>
      </c>
      <c r="J4930">
        <f t="shared" si="617"/>
        <v>1</v>
      </c>
      <c r="K4930">
        <f>J4930*Weighting!$W$10</f>
        <v>3</v>
      </c>
      <c r="M4930" s="14"/>
    </row>
    <row r="4931" spans="1:13" x14ac:dyDescent="0.25">
      <c r="A4931" s="32">
        <f>IF(Weighting!$P$11&gt;0,B4931,"")</f>
        <v>0.97599999999999998</v>
      </c>
      <c r="B4931">
        <f>Weighting!$C$11</f>
        <v>0.97599999999999998</v>
      </c>
      <c r="C4931">
        <f>Weighting!$F$11</f>
        <v>0</v>
      </c>
      <c r="D4931">
        <f>IF(C4931=1,'Data Transformation'!$G$3+0.5*'Data Transformation'!$W$25,IF(C4932=1,D4932-'Data Transformation'!$W$25,FALSE))</f>
        <v>0.86899999999999999</v>
      </c>
      <c r="E4931">
        <f t="array" ref="E4931">IF(ISLOGICAL(D4931),"",FREQUENCY(IF('Data Transformation'!$B$425:$B$8425='Bin Analysis'!$B4923,'Data Transformation'!$G$425:$G$8425),D4931))</f>
        <v>18</v>
      </c>
      <c r="F4931" t="e">
        <f t="shared" si="615"/>
        <v>#VALUE!</v>
      </c>
      <c r="G4931">
        <f>Weighting!$H$11</f>
        <v>0</v>
      </c>
      <c r="H4931">
        <f t="array" ref="H4931">FREQUENCY(IF('Data Transformation'!$B$4:$B$8425=B4923,'Data Transformation'!$G$4:$G$8425),'Bin Analysis'!$B4931)</f>
        <v>18</v>
      </c>
      <c r="I4931">
        <f t="shared" si="616"/>
        <v>0</v>
      </c>
      <c r="J4931">
        <f t="shared" si="617"/>
        <v>0</v>
      </c>
      <c r="K4931">
        <f>J4931*Weighting!$W$11</f>
        <v>0</v>
      </c>
      <c r="M4931" s="14"/>
    </row>
    <row r="4932" spans="1:13" x14ac:dyDescent="0.25">
      <c r="A4932" s="32">
        <f>IF(Weighting!$P$12&gt;0,B4932,"")</f>
        <v>1.107</v>
      </c>
      <c r="B4932">
        <f>Weighting!$C$12</f>
        <v>1.107</v>
      </c>
      <c r="C4932">
        <f>Weighting!$F$12</f>
        <v>1</v>
      </c>
      <c r="D4932">
        <f>IF(C4932=1,'Data Transformation'!$G$3+0.5*'Data Transformation'!$W$25,IF(C4933=1,D4933-'Data Transformation'!$W$25,FALSE))</f>
        <v>1.131</v>
      </c>
      <c r="E4932">
        <f t="array" ref="E4932">IF(ISLOGICAL(D4932),"",FREQUENCY(IF('Data Transformation'!$B$425:$B$8425='Bin Analysis'!$B4923,'Data Transformation'!$G$425:$G$8425),D4932))</f>
        <v>18</v>
      </c>
      <c r="F4932">
        <f t="shared" si="615"/>
        <v>0</v>
      </c>
      <c r="G4932">
        <f>Weighting!$H$12</f>
        <v>0</v>
      </c>
      <c r="H4932">
        <f t="array" ref="H4932">FREQUENCY(IF('Data Transformation'!$B$4:$B$8425=B4923,'Data Transformation'!$G$4:$G$8425),'Bin Analysis'!$B4932)</f>
        <v>19</v>
      </c>
      <c r="I4932">
        <f t="shared" si="616"/>
        <v>1</v>
      </c>
      <c r="J4932">
        <f t="shared" si="617"/>
        <v>1</v>
      </c>
      <c r="K4932">
        <f>J4932*Weighting!$W$12</f>
        <v>1</v>
      </c>
      <c r="M4932" s="14"/>
    </row>
    <row r="4933" spans="1:13" x14ac:dyDescent="0.25">
      <c r="A4933" s="32">
        <f>IF(Weighting!$P$13&gt;0,B4933,"")</f>
        <v>1.238</v>
      </c>
      <c r="B4933">
        <f>Weighting!$C$13</f>
        <v>1.238</v>
      </c>
      <c r="C4933">
        <f>Weighting!$F$13</f>
        <v>0</v>
      </c>
      <c r="D4933" t="b">
        <f>IF(C4933=1,'Data Transformation'!$G$3+0.5*'Data Transformation'!$W$25,IF(C4934=1,D4934-'Data Transformation'!$W$25,FALSE))</f>
        <v>0</v>
      </c>
      <c r="E4933" t="str">
        <f t="array" ref="E4933">IF(ISLOGICAL(D4933),"",FREQUENCY(IF('Data Transformation'!$B$425:$B$8425='Bin Analysis'!$B4923,'Data Transformation'!$G$425:$G$8425),D4933))</f>
        <v/>
      </c>
      <c r="F4933" t="str">
        <f t="shared" si="615"/>
        <v/>
      </c>
      <c r="G4933">
        <f>Weighting!$H$13</f>
        <v>0</v>
      </c>
      <c r="H4933">
        <f t="array" ref="H4933">FREQUENCY(IF('Data Transformation'!$B$4:$B$8425=B4923,'Data Transformation'!$G$4:$G$8425),'Bin Analysis'!$B4933)</f>
        <v>19</v>
      </c>
      <c r="I4933">
        <f t="shared" si="616"/>
        <v>0</v>
      </c>
      <c r="J4933">
        <f t="shared" si="617"/>
        <v>0</v>
      </c>
      <c r="K4933">
        <f>J4933*Weighting!$W$13</f>
        <v>0</v>
      </c>
      <c r="M4933" s="14"/>
    </row>
    <row r="4934" spans="1:13" x14ac:dyDescent="0.25">
      <c r="A4934" s="32">
        <f>IF(Weighting!$P$14&gt;0,B4934,"")</f>
        <v>1.369</v>
      </c>
      <c r="B4934">
        <f>Weighting!$C$14</f>
        <v>1.369</v>
      </c>
      <c r="C4934">
        <f>Weighting!$F$14</f>
        <v>0</v>
      </c>
      <c r="D4934" t="b">
        <f>IF(C4934=1,'Data Transformation'!$G$3+0.5*'Data Transformation'!$W$25,IF(C4935=1,D4935-'Data Transformation'!$W$25,FALSE))</f>
        <v>0</v>
      </c>
      <c r="E4934" t="str">
        <f t="array" ref="E4934">IF(ISLOGICAL(D4934),"",FREQUENCY(IF('Data Transformation'!$B$425:$B$8425='Bin Analysis'!$B4923,'Data Transformation'!$G$425:$G$8425),D4934))</f>
        <v/>
      </c>
      <c r="F4934" t="str">
        <f t="shared" si="615"/>
        <v/>
      </c>
      <c r="G4934">
        <f>Weighting!$H$14</f>
        <v>0</v>
      </c>
      <c r="H4934">
        <f t="array" ref="H4934">FREQUENCY(IF('Data Transformation'!$B$4:$B$8425=B4923,'Data Transformation'!$G$4:$G$8425),'Bin Analysis'!$B4934)</f>
        <v>19</v>
      </c>
      <c r="I4934">
        <f t="shared" si="616"/>
        <v>0</v>
      </c>
      <c r="J4934">
        <f t="shared" si="617"/>
        <v>0</v>
      </c>
      <c r="K4934">
        <f>J4934*Weighting!$W$14</f>
        <v>0</v>
      </c>
      <c r="M4934" s="14"/>
    </row>
    <row r="4935" spans="1:13" x14ac:dyDescent="0.25">
      <c r="A4935" s="32">
        <f>IF(Weighting!$P$15&gt;0,B4935,"")</f>
        <v>1.5000009999999999</v>
      </c>
      <c r="B4935">
        <f>Weighting!$C$15</f>
        <v>1.5000009999999999</v>
      </c>
      <c r="C4935">
        <f>Weighting!$F$15</f>
        <v>0</v>
      </c>
      <c r="D4935" t="b">
        <f>IF(C4935=1,'Data Transformation'!$G$3+0.5*'Data Transformation'!$W$25,IF(C4936=1,D4936-'Data Transformation'!$W$25,FALSE))</f>
        <v>0</v>
      </c>
      <c r="E4935" t="str">
        <f t="array" ref="E4935">IF(ISLOGICAL(D4935),"",FREQUENCY(IF('Data Transformation'!$B$425:$B$8425='Bin Analysis'!$B4923,'Data Transformation'!$G$425:$G$8425),D4935))</f>
        <v/>
      </c>
      <c r="F4935" t="str">
        <f t="shared" si="615"/>
        <v/>
      </c>
      <c r="G4935">
        <f>Weighting!$H$15</f>
        <v>0</v>
      </c>
      <c r="H4935">
        <f t="array" ref="H4935">FREQUENCY(IF('Data Transformation'!$B$4:$B$8425=B4923,'Data Transformation'!$G$4:$G$8425),'Bin Analysis'!$B4935)</f>
        <v>19</v>
      </c>
      <c r="I4935">
        <f t="shared" si="616"/>
        <v>0</v>
      </c>
      <c r="J4935">
        <f t="shared" si="617"/>
        <v>0</v>
      </c>
      <c r="K4935">
        <f>J4935*Weighting!$W$15</f>
        <v>0</v>
      </c>
      <c r="M4935" s="14"/>
    </row>
    <row r="4936" spans="1:13" x14ac:dyDescent="0.25">
      <c r="A4936" s="32" t="str">
        <f>IF(Weighting!$P$16&gt;0,B4936,"")</f>
        <v/>
      </c>
      <c r="B4936">
        <f>Weighting!$C$16</f>
        <v>1.631</v>
      </c>
      <c r="C4936">
        <f>Weighting!$F$16</f>
        <v>0</v>
      </c>
      <c r="D4936" t="b">
        <f>IF(C4936=1,'Data Transformation'!$G$3+0.5*'Data Transformation'!$W$25,IF(C4937=1,D4937-'Data Transformation'!$W$25,FALSE))</f>
        <v>0</v>
      </c>
      <c r="E4936" t="str">
        <f t="array" ref="E4936">IF(ISLOGICAL(D4936),"",FREQUENCY(IF('Data Transformation'!$B$425:$B$8425='Bin Analysis'!$B4923,'Data Transformation'!$G$425:$G$8425),D4936))</f>
        <v/>
      </c>
      <c r="F4936" t="str">
        <f t="shared" si="615"/>
        <v/>
      </c>
      <c r="G4936">
        <f>Weighting!$H$16</f>
        <v>0</v>
      </c>
      <c r="H4936">
        <f t="array" ref="H4936">FREQUENCY(IF('Data Transformation'!$B$4:$B$8425=B4923,'Data Transformation'!$G$4:$G$8425),'Bin Analysis'!$B4936)</f>
        <v>19</v>
      </c>
      <c r="I4936">
        <f t="shared" si="616"/>
        <v>0</v>
      </c>
      <c r="J4936">
        <f t="shared" si="617"/>
        <v>0</v>
      </c>
      <c r="K4936">
        <f>J4936*Weighting!$W$16</f>
        <v>0</v>
      </c>
      <c r="M4936" s="14"/>
    </row>
    <row r="4937" spans="1:13" x14ac:dyDescent="0.25">
      <c r="A4937" s="32" t="str">
        <f>IF(Weighting!$P$17&gt;0,B4937,"")</f>
        <v/>
      </c>
      <c r="B4937">
        <f>Weighting!$C$17</f>
        <v>1.762</v>
      </c>
      <c r="C4937">
        <f>Weighting!$F$17</f>
        <v>0</v>
      </c>
      <c r="D4937" t="b">
        <f>IF(C4937=1,'Data Transformation'!$G$3+0.5*'Data Transformation'!$W$25,IF(C4938=1,D4938-'Data Transformation'!$W$25,FALSE))</f>
        <v>0</v>
      </c>
      <c r="E4937" t="str">
        <f t="array" ref="E4937">IF(ISLOGICAL(D4937),"",FREQUENCY(IF('Data Transformation'!$B$425:$B$8425='Bin Analysis'!$B4923,'Data Transformation'!$G$425:$G$8425),D4937))</f>
        <v/>
      </c>
      <c r="F4937" t="str">
        <f t="shared" si="615"/>
        <v/>
      </c>
      <c r="G4937">
        <f>Weighting!$H$17</f>
        <v>0</v>
      </c>
      <c r="H4937">
        <f t="array" ref="H4937">FREQUENCY(IF('Data Transformation'!$B$4:$B$8425=B4923,'Data Transformation'!$G$4:$G$8425),'Bin Analysis'!$B4937)</f>
        <v>19</v>
      </c>
      <c r="I4937">
        <f t="shared" si="616"/>
        <v>0</v>
      </c>
      <c r="J4937">
        <f t="shared" si="617"/>
        <v>0</v>
      </c>
      <c r="K4937">
        <f>J4937*Weighting!$W$17</f>
        <v>0</v>
      </c>
      <c r="M4937" s="14"/>
    </row>
    <row r="4938" spans="1:13" x14ac:dyDescent="0.25">
      <c r="A4938" s="32" t="str">
        <f>IF(Weighting!$P$18&gt;0,B4938,"")</f>
        <v/>
      </c>
      <c r="B4938">
        <f>Weighting!$C$18</f>
        <v>1.893</v>
      </c>
      <c r="C4938">
        <f>Weighting!$F$18</f>
        <v>0</v>
      </c>
      <c r="D4938" t="b">
        <f>IF(C4938=1,'Data Transformation'!$G$3+0.5*'Data Transformation'!$W$25,IF(C4939=1,D4939-'Data Transformation'!$W$25,FALSE))</f>
        <v>0</v>
      </c>
      <c r="E4938" t="str">
        <f t="array" ref="E4938">IF(ISLOGICAL(D4938),"",FREQUENCY(IF('Data Transformation'!$B$425:$B$8425='Bin Analysis'!$B4923,'Data Transformation'!$G$425:$G$8425),D4938))</f>
        <v/>
      </c>
      <c r="F4938" t="str">
        <f t="shared" si="615"/>
        <v/>
      </c>
      <c r="G4938">
        <f>Weighting!$H$18</f>
        <v>0</v>
      </c>
      <c r="H4938">
        <f t="array" ref="H4938">FREQUENCY(IF('Data Transformation'!$B$4:$B$8425=B4923,'Data Transformation'!$G$4:$G$8425),'Bin Analysis'!$B4938)</f>
        <v>19</v>
      </c>
      <c r="I4938">
        <f t="shared" si="616"/>
        <v>0</v>
      </c>
      <c r="J4938">
        <f t="shared" si="617"/>
        <v>0</v>
      </c>
      <c r="K4938">
        <f>J4938*Weighting!$W$18</f>
        <v>0</v>
      </c>
      <c r="M4938" s="14"/>
    </row>
    <row r="4939" spans="1:13" x14ac:dyDescent="0.25">
      <c r="A4939" s="32" t="str">
        <f>IF(Weighting!$P$19&gt;0,B4939,"")</f>
        <v/>
      </c>
      <c r="B4939">
        <f>Weighting!$C$19</f>
        <v>2.024</v>
      </c>
      <c r="C4939">
        <f>Weighting!$F$19</f>
        <v>0</v>
      </c>
      <c r="D4939" t="b">
        <f>IF(C4939=1,'Data Transformation'!$G$3+0.5*'Data Transformation'!$W$25,IF(C4940=1,D4940-'Data Transformation'!$W$25,FALSE))</f>
        <v>0</v>
      </c>
      <c r="E4939" t="str">
        <f t="array" ref="E4939">IF(ISLOGICAL(D4939),"",FREQUENCY(IF('Data Transformation'!$B$425:$B$8425='Bin Analysis'!$B4923,'Data Transformation'!$G$425:$G$8425),D4939))</f>
        <v/>
      </c>
      <c r="F4939" t="str">
        <f t="shared" si="615"/>
        <v/>
      </c>
      <c r="G4939">
        <f>Weighting!$H$19</f>
        <v>0</v>
      </c>
      <c r="H4939">
        <f t="array" ref="H4939">FREQUENCY(IF('Data Transformation'!$B$4:$B$8425=B4923,'Data Transformation'!$G$4:$G$8425),'Bin Analysis'!$B4939)</f>
        <v>19</v>
      </c>
      <c r="I4939">
        <f t="shared" si="616"/>
        <v>0</v>
      </c>
      <c r="J4939">
        <f t="shared" si="617"/>
        <v>0</v>
      </c>
      <c r="K4939">
        <f>J4939*Weighting!$W$19</f>
        <v>0</v>
      </c>
      <c r="M4939" s="14"/>
    </row>
    <row r="4940" spans="1:13" x14ac:dyDescent="0.25">
      <c r="A4940" s="32" t="str">
        <f>IF(Weighting!$P$20&gt;0,B4940,"")</f>
        <v/>
      </c>
      <c r="B4940">
        <f>Weighting!$C$20</f>
        <v>2.1550000000000002</v>
      </c>
      <c r="C4940">
        <f>Weighting!$F$20</f>
        <v>0</v>
      </c>
      <c r="D4940" t="b">
        <f>IF(C4940=1,'Data Transformation'!$G$3+0.5*'Data Transformation'!$W$25,IF(C4941=1,D4941-'Data Transformation'!$W$25,FALSE))</f>
        <v>0</v>
      </c>
      <c r="E4940" t="str">
        <f t="array" ref="E4940">IF(ISLOGICAL(D4940),"",FREQUENCY(IF('Data Transformation'!$B$425:$B$8425='Bin Analysis'!$B4923,'Data Transformation'!$G$425:$G$8425),D4940))</f>
        <v/>
      </c>
      <c r="F4940" t="str">
        <f t="shared" si="615"/>
        <v/>
      </c>
      <c r="G4940">
        <f>Weighting!$H$20</f>
        <v>0</v>
      </c>
      <c r="H4940">
        <f t="array" ref="H4940">FREQUENCY(IF('Data Transformation'!$B$4:$B$8425=B4923,'Data Transformation'!$G$4:$G$8425),'Bin Analysis'!$B4940)</f>
        <v>19</v>
      </c>
      <c r="I4940">
        <f t="shared" si="616"/>
        <v>0</v>
      </c>
      <c r="J4940">
        <f t="shared" si="617"/>
        <v>0</v>
      </c>
      <c r="K4940">
        <f>J4940*Weighting!$W$20</f>
        <v>0</v>
      </c>
      <c r="M4940" s="14"/>
    </row>
    <row r="4941" spans="1:13" x14ac:dyDescent="0.25">
      <c r="A4941" s="32" t="str">
        <f>IF(Weighting!$P$21&gt;0,B4941,"")</f>
        <v/>
      </c>
      <c r="B4941">
        <f>Weighting!$C$21</f>
        <v>2.2860000000000005</v>
      </c>
      <c r="C4941">
        <f>Weighting!$F$21</f>
        <v>0</v>
      </c>
      <c r="D4941" t="b">
        <f>IF(C4941=1,'Data Transformation'!$G$3+0.5*'Data Transformation'!$W$25,IF(C4942=1,D4942-'Data Transformation'!$W$25,FALSE))</f>
        <v>0</v>
      </c>
      <c r="E4941" t="str">
        <f t="array" ref="E4941">IF(ISLOGICAL(D4941),"",FREQUENCY(IF('Data Transformation'!$B$425:$B$8425='Bin Analysis'!$B4923,'Data Transformation'!$G$425:$G$8425),D4941))</f>
        <v/>
      </c>
      <c r="F4941" t="str">
        <f t="shared" si="615"/>
        <v/>
      </c>
      <c r="G4941">
        <f>Weighting!$H$21</f>
        <v>0</v>
      </c>
      <c r="H4941">
        <f t="array" ref="H4941">FREQUENCY(IF('Data Transformation'!$B$4:$B$8425=B4923,'Data Transformation'!$G$4:$G$8425),'Bin Analysis'!$B4941)</f>
        <v>19</v>
      </c>
      <c r="I4941">
        <f t="shared" si="616"/>
        <v>0</v>
      </c>
      <c r="J4941">
        <f t="shared" si="617"/>
        <v>0</v>
      </c>
      <c r="K4941">
        <f>J4941*Weighting!$W$21</f>
        <v>0</v>
      </c>
      <c r="M4941" s="14"/>
    </row>
    <row r="4942" spans="1:13" x14ac:dyDescent="0.25">
      <c r="A4942" s="32" t="str">
        <f>IF(Weighting!$P$22&gt;0,B4942,"")</f>
        <v/>
      </c>
      <c r="B4942">
        <f>Weighting!$C$22</f>
        <v>2.4170000000000007</v>
      </c>
      <c r="C4942">
        <f>Weighting!$F$22</f>
        <v>0</v>
      </c>
      <c r="D4942" t="b">
        <f>IF(C4942=1,'Data Transformation'!$G$3+0.5*'Data Transformation'!$W$25,IF(C4943=1,D4943-'Data Transformation'!$W$25,FALSE))</f>
        <v>0</v>
      </c>
      <c r="E4942" t="str">
        <f t="array" ref="E4942">IF(ISLOGICAL(D4942),"",FREQUENCY(IF('Data Transformation'!$B$425:$B$8425='Bin Analysis'!$B4923,'Data Transformation'!$G$425:$G$8425),D4942))</f>
        <v/>
      </c>
      <c r="F4942" t="str">
        <f t="shared" si="615"/>
        <v/>
      </c>
      <c r="G4942">
        <f>Weighting!$H$22</f>
        <v>0</v>
      </c>
      <c r="H4942">
        <f t="array" ref="H4942">FREQUENCY(IF('Data Transformation'!$B$4:$B$8425=B4923,'Data Transformation'!$G$4:$G$8425),'Bin Analysis'!$B4942)</f>
        <v>19</v>
      </c>
      <c r="I4942">
        <f t="shared" si="616"/>
        <v>0</v>
      </c>
      <c r="J4942">
        <f t="shared" si="617"/>
        <v>0</v>
      </c>
      <c r="K4942">
        <f>J4942*Weighting!$W$22</f>
        <v>0</v>
      </c>
      <c r="M4942" s="14"/>
    </row>
    <row r="4943" spans="1:13" x14ac:dyDescent="0.25">
      <c r="A4943" s="32" t="str">
        <f>IF(Weighting!$P$23&gt;0,B4943,"")</f>
        <v/>
      </c>
      <c r="B4943">
        <f>Weighting!$C$23</f>
        <v>2.5480000000000009</v>
      </c>
      <c r="C4943">
        <f>Weighting!$F$23</f>
        <v>0</v>
      </c>
      <c r="D4943" t="b">
        <f>IF(C4943=1,'Data Transformation'!$G$3+0.5*'Data Transformation'!$W$25,IF(C4944=1,D4944-'Data Transformation'!$W$25,FALSE))</f>
        <v>0</v>
      </c>
      <c r="E4943" t="str">
        <f t="array" ref="E4943">IF(ISLOGICAL(D4943),"",FREQUENCY(IF('Data Transformation'!$B$425:$B$8425='Bin Analysis'!$B4923,'Data Transformation'!$G$425:$G$8425),D4943))</f>
        <v/>
      </c>
      <c r="F4943" t="str">
        <f t="shared" si="615"/>
        <v/>
      </c>
      <c r="G4943">
        <f>Weighting!$H$23</f>
        <v>0</v>
      </c>
      <c r="H4943">
        <f t="array" ref="H4943">FREQUENCY(IF('Data Transformation'!$B$4:$B$8425=B4923,'Data Transformation'!$G$4:$G$8425),'Bin Analysis'!$B4943)</f>
        <v>19</v>
      </c>
      <c r="I4943">
        <f t="shared" si="616"/>
        <v>0</v>
      </c>
      <c r="J4943">
        <f t="shared" si="617"/>
        <v>0</v>
      </c>
      <c r="K4943">
        <f>J4943*Weighting!$W$23</f>
        <v>0</v>
      </c>
      <c r="M4943" s="14"/>
    </row>
    <row r="4944" spans="1:13" x14ac:dyDescent="0.25">
      <c r="A4944" s="32" t="str">
        <f>IF(Weighting!$P$24&gt;0,B4944,"")</f>
        <v/>
      </c>
      <c r="B4944">
        <f>Weighting!$C$24</f>
        <v>2.6790000000000012</v>
      </c>
      <c r="C4944">
        <f>Weighting!$F$24</f>
        <v>0</v>
      </c>
      <c r="D4944" t="b">
        <f>IF(C4944=1,'Data Transformation'!$G$3+0.5*'Data Transformation'!$W$25,IF(C4945=1,D4945-'Data Transformation'!$W$25,FALSE))</f>
        <v>0</v>
      </c>
      <c r="E4944" t="str">
        <f t="array" ref="E4944">IF(ISLOGICAL(D4944),"",FREQUENCY(IF('Data Transformation'!$B$425:$B$8425='Bin Analysis'!$B4923,'Data Transformation'!$G$425:$G$8425),D4944))</f>
        <v/>
      </c>
      <c r="F4944" t="str">
        <f t="shared" si="615"/>
        <v/>
      </c>
      <c r="G4944">
        <f>Weighting!$H$24</f>
        <v>0</v>
      </c>
      <c r="H4944">
        <f t="array" ref="H4944">FREQUENCY(IF('Data Transformation'!$B$4:$B$8425=B4923,'Data Transformation'!$G$4:$G$8425),'Bin Analysis'!$B4944)</f>
        <v>19</v>
      </c>
      <c r="I4944">
        <f t="shared" si="616"/>
        <v>0</v>
      </c>
      <c r="J4944">
        <f t="shared" si="617"/>
        <v>0</v>
      </c>
      <c r="K4944">
        <f>J4944*Weighting!$W$24</f>
        <v>0</v>
      </c>
      <c r="M4944" s="14"/>
    </row>
    <row r="4945" spans="1:25" x14ac:dyDescent="0.25">
      <c r="A4945" s="32" t="str">
        <f>IF(Weighting!$P$25&gt;0,B4945,"")</f>
        <v/>
      </c>
      <c r="B4945">
        <f>Weighting!$C$25</f>
        <v>2.8100000000000014</v>
      </c>
      <c r="C4945">
        <f>Weighting!$F$25</f>
        <v>0</v>
      </c>
      <c r="D4945" t="b">
        <f>IF(C4945=1,'Data Transformation'!$G$3+0.5*'Data Transformation'!$W$25,IF(C4946=1,D4946-'Data Transformation'!$W$25,FALSE))</f>
        <v>0</v>
      </c>
      <c r="E4945" t="str">
        <f t="array" ref="E4945">IF(ISLOGICAL(D4945),"",FREQUENCY(IF('Data Transformation'!$B$425:$B$8425='Bin Analysis'!$B4923,'Data Transformation'!$G$425:$G$8425),D4945))</f>
        <v/>
      </c>
      <c r="F4945" t="str">
        <f t="shared" si="615"/>
        <v/>
      </c>
      <c r="G4945">
        <f>Weighting!$H$25</f>
        <v>0</v>
      </c>
      <c r="H4945">
        <f t="array" ref="H4945">FREQUENCY(IF('Data Transformation'!$B$4:$B$8425=B4923,'Data Transformation'!$G$4:$G$8425),'Bin Analysis'!$B4945)</f>
        <v>19</v>
      </c>
      <c r="I4945">
        <f t="shared" si="616"/>
        <v>0</v>
      </c>
      <c r="J4945">
        <f t="shared" si="617"/>
        <v>0</v>
      </c>
      <c r="K4945">
        <f>J4945*Weighting!$W$25</f>
        <v>0</v>
      </c>
      <c r="M4945" s="14"/>
    </row>
    <row r="4946" spans="1:25" x14ac:dyDescent="0.25">
      <c r="O4946"/>
      <c r="P4946"/>
      <c r="Q4946"/>
      <c r="R4946"/>
    </row>
    <row r="4947" spans="1:25" ht="23.25" x14ac:dyDescent="0.35">
      <c r="A4947" s="21" t="s">
        <v>0</v>
      </c>
      <c r="B4947" s="21">
        <f>IFERROR(VLOOKUP(C4947,'Data Transformation'!$L$6:$M$426,2,FALSE),"")</f>
        <v>206</v>
      </c>
      <c r="C4947" s="21">
        <f>C4923+1</f>
        <v>206</v>
      </c>
      <c r="D4947" s="21"/>
      <c r="E4947" s="21"/>
      <c r="F4947" s="21"/>
      <c r="G4947" s="21"/>
      <c r="H4947" s="22"/>
      <c r="I4947" s="22"/>
      <c r="J4947" s="22"/>
      <c r="K4947" s="21"/>
      <c r="L4947" s="21">
        <f>B4947</f>
        <v>206</v>
      </c>
      <c r="M4947" s="23">
        <f>INDEX('Data Transformation'!$O$4:$O$424,MATCH($B4947,'Data Transformation'!$M$4:$M$424,0),MATCH($M$2,'Data Transformation'!$O$3,0))</f>
        <v>20</v>
      </c>
      <c r="N4947" s="27">
        <f>IF('Input and Summary Results'!$J$16="minimum",'Bin Analysis'!X4948/(M4947-1),'Bin Analysis'!Y4947/('Bin Analysis'!M4947-1))</f>
        <v>0</v>
      </c>
      <c r="O4947" s="27">
        <f>IF(M4947=FALSE,NA(),(VLOOKUP(1,C4950:K4969,4,FALSE))/(M4947-1))</f>
        <v>5.2631578947368418E-2</v>
      </c>
      <c r="P4947" s="27">
        <f>IF(M4947=FALSE,NA(),SUM(J4950:J4969)/Weighting!$S$5)</f>
        <v>0.6</v>
      </c>
      <c r="Q4947" s="27">
        <f>IF(M4947=FALSE,NA(),SUM(K4950:K4969)/Weighting!$S$6)</f>
        <v>0.52173913043478259</v>
      </c>
      <c r="R4947" s="27">
        <f>IF(M4947=FALSE,NA(),(VLOOKUP(1,G4950:K4969,3,FALSE))/(M4947-1))</f>
        <v>0.26315789473684209</v>
      </c>
      <c r="S4947" s="22" t="str">
        <f>IF(M4947=FALSE,NA(),IF(SUM(J4950:J4969)=2,"yes","no"))</f>
        <v>no</v>
      </c>
      <c r="X4947" s="2" cm="2">
        <f t="array" ref="X4947:X4948">FREQUENCY(IF('Data Transformation'!$B$425:$B$6424='Bin Analysis'!L4947,'Data Transformation'!$G$425:$G$6424),'Data Transformation'!$U$11)</f>
        <v>19</v>
      </c>
      <c r="Y4947" s="2" cm="2">
        <f t="array" ref="Y4947:Y4948">FREQUENCY(IF('Data Transformation'!$B$425:$B$6424='Bin Analysis'!L4947,'Data Transformation'!$G$425:$G$6424),'Data Transformation'!$U$12)</f>
        <v>18</v>
      </c>
    </row>
    <row r="4948" spans="1:25" x14ac:dyDescent="0.25">
      <c r="A4948" s="14" t="s">
        <v>66</v>
      </c>
      <c r="B4948" t="s">
        <v>47</v>
      </c>
      <c r="C4948" t="s">
        <v>5</v>
      </c>
      <c r="D4948" t="s">
        <v>99</v>
      </c>
      <c r="E4948" t="s">
        <v>100</v>
      </c>
      <c r="F4948" t="s">
        <v>101</v>
      </c>
      <c r="G4948" t="s">
        <v>69</v>
      </c>
      <c r="H4948" t="s">
        <v>31</v>
      </c>
      <c r="I4948" t="s">
        <v>32</v>
      </c>
      <c r="J4948" t="s">
        <v>46</v>
      </c>
      <c r="K4948" s="14" t="s">
        <v>45</v>
      </c>
      <c r="M4948" s="14"/>
      <c r="X4948" s="2">
        <v>0</v>
      </c>
      <c r="Y4948" s="2">
        <v>1</v>
      </c>
    </row>
    <row r="4949" spans="1:25" x14ac:dyDescent="0.25">
      <c r="A4949" s="32"/>
      <c r="D4949" t="b">
        <f>IF(C4949=1,'Data Transformation'!$G$3+0.5*'Data Transformation'!$W$25,IF(C4950=1,D4950-'Data Transformation'!$W$25,FALSE))</f>
        <v>0</v>
      </c>
      <c r="E4949" t="str">
        <f t="array" ref="E4949">IF(ISLOGICAL(D4949),"",FREQUENCY(IF('Data Transformation'!$B$425:$B$8425='Bin Analysis'!$B4947,'Data Transformation'!$G$425:$G$8425),D4949))</f>
        <v/>
      </c>
      <c r="F4949" t="str">
        <f>IF(ISLOGICAL(D4949),"",E4949-E4948)</f>
        <v/>
      </c>
      <c r="M4949" s="14"/>
    </row>
    <row r="4950" spans="1:25" x14ac:dyDescent="0.25">
      <c r="A4950" s="32">
        <f>IF(Weighting!$P$6&gt;0,B4950,"")</f>
        <v>0.32100000000000001</v>
      </c>
      <c r="B4950">
        <f>Weighting!$C$6</f>
        <v>0.32100000000000001</v>
      </c>
      <c r="C4950">
        <f>Weighting!$F$6</f>
        <v>0</v>
      </c>
      <c r="D4950" t="b">
        <f>IF(C4950=1,'Data Transformation'!$G$3+0.5*'Data Transformation'!$W$25,IF(C4951=1,D4951-'Data Transformation'!$W$25,FALSE))</f>
        <v>0</v>
      </c>
      <c r="E4950" t="str">
        <f t="array" ref="E4950">IF(ISLOGICAL(D4950),"",FREQUENCY(IF('Data Transformation'!$B$425:$B$8425='Bin Analysis'!$B4947,'Data Transformation'!$G$425:$G$8425),D4950))</f>
        <v/>
      </c>
      <c r="F4950" t="str">
        <f>IF(ISLOGICAL(D4950),"",E4950-E4949)</f>
        <v/>
      </c>
      <c r="G4950">
        <f>Weighting!$H$6</f>
        <v>1</v>
      </c>
      <c r="H4950">
        <f t="array" ref="H4950">FREQUENCY(IF('Data Transformation'!$B$4:$B$8425=B4947,'Data Transformation'!$G$4:$G$8425),'Bin Analysis'!$B4950)</f>
        <v>5</v>
      </c>
      <c r="I4950">
        <f>H4950-H4949</f>
        <v>5</v>
      </c>
      <c r="J4950">
        <f>IF(I4950=0,0,1)</f>
        <v>1</v>
      </c>
      <c r="K4950">
        <f>J4950*Weighting!$W$6</f>
        <v>1</v>
      </c>
      <c r="M4950" s="14"/>
    </row>
    <row r="4951" spans="1:25" x14ac:dyDescent="0.25">
      <c r="A4951" s="32">
        <f>IF(Weighting!$P$7&gt;0,B4951,"")</f>
        <v>0.45200000000000001</v>
      </c>
      <c r="B4951">
        <f>Weighting!$C$7</f>
        <v>0.45200000000000001</v>
      </c>
      <c r="C4951">
        <f>Weighting!$F$7</f>
        <v>0</v>
      </c>
      <c r="D4951" t="b">
        <f>IF(C4951=1,'Data Transformation'!$G$3+0.5*'Data Transformation'!$W$25,IF(C4952=1,D4952-'Data Transformation'!$W$25,FALSE))</f>
        <v>0</v>
      </c>
      <c r="E4951" t="str">
        <f t="array" ref="E4951">IF(ISLOGICAL(D4951),"",FREQUENCY(IF('Data Transformation'!$B$425:$B$8425='Bin Analysis'!$B4947,'Data Transformation'!$G$425:$G$8425),D4951))</f>
        <v/>
      </c>
      <c r="F4951" t="str">
        <f t="shared" ref="F4951:F4969" si="618">IF(ISLOGICAL(D4951),"",E4951-E4950)</f>
        <v/>
      </c>
      <c r="G4951">
        <f>Weighting!$H$7</f>
        <v>0</v>
      </c>
      <c r="H4951">
        <f t="array" ref="H4951">FREQUENCY(IF('Data Transformation'!$B$4:$B$8425=B4947,'Data Transformation'!$G$4:$G$8425),'Bin Analysis'!$B4951)</f>
        <v>8</v>
      </c>
      <c r="I4951">
        <f t="shared" ref="I4951:I4969" si="619">H4951-H4950</f>
        <v>3</v>
      </c>
      <c r="J4951">
        <f>IF(I4951=0,0,1)</f>
        <v>1</v>
      </c>
      <c r="K4951">
        <f>J4951*Weighting!$W$7</f>
        <v>2</v>
      </c>
      <c r="M4951" s="14"/>
    </row>
    <row r="4952" spans="1:25" x14ac:dyDescent="0.25">
      <c r="A4952" s="32">
        <f>IF(Weighting!$P$8&gt;0,B4952,"")</f>
        <v>0.58299999999999996</v>
      </c>
      <c r="B4952">
        <f>Weighting!$C$8</f>
        <v>0.58299999999999996</v>
      </c>
      <c r="C4952">
        <f>Weighting!$F$8</f>
        <v>0</v>
      </c>
      <c r="D4952" t="b">
        <f>IF(C4952=1,'Data Transformation'!$G$3+0.5*'Data Transformation'!$W$25,IF(C4953=1,D4953-'Data Transformation'!$W$25,FALSE))</f>
        <v>0</v>
      </c>
      <c r="E4952" t="str">
        <f t="array" ref="E4952">IF(ISLOGICAL(D4952),"",FREQUENCY(IF('Data Transformation'!$B$425:$B$8425='Bin Analysis'!$B4947,'Data Transformation'!$G$425:$G$8425),D4952))</f>
        <v/>
      </c>
      <c r="F4952" t="str">
        <f t="shared" si="618"/>
        <v/>
      </c>
      <c r="G4952">
        <f>Weighting!$H$8</f>
        <v>0</v>
      </c>
      <c r="H4952">
        <f t="array" ref="H4952">FREQUENCY(IF('Data Transformation'!$B$4:$B$8425=B4947,'Data Transformation'!$G$4:$G$8425),'Bin Analysis'!$B4952)</f>
        <v>12</v>
      </c>
      <c r="I4952">
        <f t="shared" si="619"/>
        <v>4</v>
      </c>
      <c r="J4952">
        <f t="shared" ref="J4952:J4969" si="620">IF(I4952=0,0,1)</f>
        <v>1</v>
      </c>
      <c r="K4952">
        <f>J4952*Weighting!$W$8</f>
        <v>3</v>
      </c>
      <c r="M4952" s="14"/>
    </row>
    <row r="4953" spans="1:25" x14ac:dyDescent="0.25">
      <c r="A4953" s="32">
        <f>IF(Weighting!$P$9&gt;0,B4953,"")</f>
        <v>0.71399999999999997</v>
      </c>
      <c r="B4953" s="50">
        <f>Weighting!$C$9</f>
        <v>0.71399999999999997</v>
      </c>
      <c r="C4953">
        <f>Weighting!$F$9</f>
        <v>0</v>
      </c>
      <c r="D4953" t="b">
        <f>IF(C4953=1,'Data Transformation'!$G$3+0.5*'Data Transformation'!$W$25,IF(C4954=1,D4954-'Data Transformation'!$W$25,FALSE))</f>
        <v>0</v>
      </c>
      <c r="E4953" t="str">
        <f t="array" ref="E4953">IF(ISLOGICAL(D4953),"",FREQUENCY(IF('Data Transformation'!$B$425:$B$8425='Bin Analysis'!$B4947,'Data Transformation'!$G$425:$G$8425),D4953))</f>
        <v/>
      </c>
      <c r="F4953" t="str">
        <f t="shared" si="618"/>
        <v/>
      </c>
      <c r="G4953">
        <f>Weighting!$H$9</f>
        <v>0</v>
      </c>
      <c r="H4953">
        <f t="array" ref="H4953">FREQUENCY(IF('Data Transformation'!$B$4:$B$8425=B4947,'Data Transformation'!$G$4:$G$8425),'Bin Analysis'!$B4953)</f>
        <v>18</v>
      </c>
      <c r="I4953">
        <f t="shared" si="619"/>
        <v>6</v>
      </c>
      <c r="J4953">
        <f t="shared" si="620"/>
        <v>1</v>
      </c>
      <c r="K4953">
        <f>J4953*Weighting!$W$9</f>
        <v>3</v>
      </c>
      <c r="M4953" s="14"/>
    </row>
    <row r="4954" spans="1:25" x14ac:dyDescent="0.25">
      <c r="A4954" s="32">
        <f>IF(Weighting!$P$10&gt;0,B4954,"")</f>
        <v>0.84499999999999997</v>
      </c>
      <c r="B4954">
        <f>Weighting!$C$10</f>
        <v>0.84499999999999997</v>
      </c>
      <c r="C4954">
        <f>Weighting!$F$10</f>
        <v>0</v>
      </c>
      <c r="D4954" t="b">
        <f>IF(C4954=1,'Data Transformation'!$G$3+0.5*'Data Transformation'!$W$25,IF(C4955=1,D4955-'Data Transformation'!$W$25,FALSE))</f>
        <v>0</v>
      </c>
      <c r="E4954" t="str">
        <f t="array" ref="E4954">IF(ISLOGICAL(D4954),"",FREQUENCY(IF('Data Transformation'!$B$425:$B$8425='Bin Analysis'!$B4947,'Data Transformation'!$G$425:$G$8425),D4954))</f>
        <v/>
      </c>
      <c r="F4954" t="str">
        <f t="shared" si="618"/>
        <v/>
      </c>
      <c r="G4954">
        <f>Weighting!$H$10</f>
        <v>0</v>
      </c>
      <c r="H4954">
        <f t="array" ref="H4954">FREQUENCY(IF('Data Transformation'!$B$4:$B$8425=B4947,'Data Transformation'!$G$4:$G$8425),'Bin Analysis'!$B4954)</f>
        <v>18</v>
      </c>
      <c r="I4954">
        <f t="shared" si="619"/>
        <v>0</v>
      </c>
      <c r="J4954">
        <f t="shared" si="620"/>
        <v>0</v>
      </c>
      <c r="K4954">
        <f>J4954*Weighting!$W$10</f>
        <v>0</v>
      </c>
      <c r="M4954" s="14"/>
    </row>
    <row r="4955" spans="1:25" x14ac:dyDescent="0.25">
      <c r="A4955" s="32">
        <f>IF(Weighting!$P$11&gt;0,B4955,"")</f>
        <v>0.97599999999999998</v>
      </c>
      <c r="B4955">
        <f>Weighting!$C$11</f>
        <v>0.97599999999999998</v>
      </c>
      <c r="C4955">
        <f>Weighting!$F$11</f>
        <v>0</v>
      </c>
      <c r="D4955">
        <f>IF(C4955=1,'Data Transformation'!$G$3+0.5*'Data Transformation'!$W$25,IF(C4956=1,D4956-'Data Transformation'!$W$25,FALSE))</f>
        <v>0.86899999999999999</v>
      </c>
      <c r="E4955">
        <f t="array" ref="E4955">IF(ISLOGICAL(D4955),"",FREQUENCY(IF('Data Transformation'!$B$425:$B$8425='Bin Analysis'!$B4947,'Data Transformation'!$G$425:$G$8425),D4955))</f>
        <v>18</v>
      </c>
      <c r="F4955" t="e">
        <f t="shared" si="618"/>
        <v>#VALUE!</v>
      </c>
      <c r="G4955">
        <f>Weighting!$H$11</f>
        <v>0</v>
      </c>
      <c r="H4955">
        <f t="array" ref="H4955">FREQUENCY(IF('Data Transformation'!$B$4:$B$8425=B4947,'Data Transformation'!$G$4:$G$8425),'Bin Analysis'!$B4955)</f>
        <v>19</v>
      </c>
      <c r="I4955">
        <f t="shared" si="619"/>
        <v>1</v>
      </c>
      <c r="J4955">
        <f t="shared" si="620"/>
        <v>1</v>
      </c>
      <c r="K4955">
        <f>J4955*Weighting!$W$11</f>
        <v>2</v>
      </c>
      <c r="M4955" s="14"/>
    </row>
    <row r="4956" spans="1:25" x14ac:dyDescent="0.25">
      <c r="A4956" s="32">
        <f>IF(Weighting!$P$12&gt;0,B4956,"")</f>
        <v>1.107</v>
      </c>
      <c r="B4956">
        <f>Weighting!$C$12</f>
        <v>1.107</v>
      </c>
      <c r="C4956">
        <f>Weighting!$F$12</f>
        <v>1</v>
      </c>
      <c r="D4956">
        <f>IF(C4956=1,'Data Transformation'!$G$3+0.5*'Data Transformation'!$W$25,IF(C4957=1,D4957-'Data Transformation'!$W$25,FALSE))</f>
        <v>1.131</v>
      </c>
      <c r="E4956">
        <f t="array" ref="E4956">IF(ISLOGICAL(D4956),"",FREQUENCY(IF('Data Transformation'!$B$425:$B$8425='Bin Analysis'!$B4947,'Data Transformation'!$G$425:$G$8425),D4956))</f>
        <v>19</v>
      </c>
      <c r="F4956">
        <f t="shared" si="618"/>
        <v>1</v>
      </c>
      <c r="G4956">
        <f>Weighting!$H$12</f>
        <v>0</v>
      </c>
      <c r="H4956">
        <f t="array" ref="H4956">FREQUENCY(IF('Data Transformation'!$B$4:$B$8425=B4947,'Data Transformation'!$G$4:$G$8425),'Bin Analysis'!$B4956)</f>
        <v>20</v>
      </c>
      <c r="I4956">
        <f t="shared" si="619"/>
        <v>1</v>
      </c>
      <c r="J4956">
        <f t="shared" si="620"/>
        <v>1</v>
      </c>
      <c r="K4956">
        <f>J4956*Weighting!$W$12</f>
        <v>1</v>
      </c>
      <c r="M4956" s="14"/>
    </row>
    <row r="4957" spans="1:25" x14ac:dyDescent="0.25">
      <c r="A4957" s="32">
        <f>IF(Weighting!$P$13&gt;0,B4957,"")</f>
        <v>1.238</v>
      </c>
      <c r="B4957">
        <f>Weighting!$C$13</f>
        <v>1.238</v>
      </c>
      <c r="C4957">
        <f>Weighting!$F$13</f>
        <v>0</v>
      </c>
      <c r="D4957" t="b">
        <f>IF(C4957=1,'Data Transformation'!$G$3+0.5*'Data Transformation'!$W$25,IF(C4958=1,D4958-'Data Transformation'!$W$25,FALSE))</f>
        <v>0</v>
      </c>
      <c r="E4957" t="str">
        <f t="array" ref="E4957">IF(ISLOGICAL(D4957),"",FREQUENCY(IF('Data Transformation'!$B$425:$B$8425='Bin Analysis'!$B4947,'Data Transformation'!$G$425:$G$8425),D4957))</f>
        <v/>
      </c>
      <c r="F4957" t="str">
        <f t="shared" si="618"/>
        <v/>
      </c>
      <c r="G4957">
        <f>Weighting!$H$13</f>
        <v>0</v>
      </c>
      <c r="H4957">
        <f t="array" ref="H4957">FREQUENCY(IF('Data Transformation'!$B$4:$B$8425=B4947,'Data Transformation'!$G$4:$G$8425),'Bin Analysis'!$B4957)</f>
        <v>20</v>
      </c>
      <c r="I4957">
        <f t="shared" si="619"/>
        <v>0</v>
      </c>
      <c r="J4957">
        <f t="shared" si="620"/>
        <v>0</v>
      </c>
      <c r="K4957">
        <f>J4957*Weighting!$W$13</f>
        <v>0</v>
      </c>
      <c r="M4957" s="14"/>
    </row>
    <row r="4958" spans="1:25" x14ac:dyDescent="0.25">
      <c r="A4958" s="32">
        <f>IF(Weighting!$P$14&gt;0,B4958,"")</f>
        <v>1.369</v>
      </c>
      <c r="B4958">
        <f>Weighting!$C$14</f>
        <v>1.369</v>
      </c>
      <c r="C4958">
        <f>Weighting!$F$14</f>
        <v>0</v>
      </c>
      <c r="D4958" t="b">
        <f>IF(C4958=1,'Data Transformation'!$G$3+0.5*'Data Transformation'!$W$25,IF(C4959=1,D4959-'Data Transformation'!$W$25,FALSE))</f>
        <v>0</v>
      </c>
      <c r="E4958" t="str">
        <f t="array" ref="E4958">IF(ISLOGICAL(D4958),"",FREQUENCY(IF('Data Transformation'!$B$425:$B$8425='Bin Analysis'!$B4947,'Data Transformation'!$G$425:$G$8425),D4958))</f>
        <v/>
      </c>
      <c r="F4958" t="str">
        <f t="shared" si="618"/>
        <v/>
      </c>
      <c r="G4958">
        <f>Weighting!$H$14</f>
        <v>0</v>
      </c>
      <c r="H4958">
        <f t="array" ref="H4958">FREQUENCY(IF('Data Transformation'!$B$4:$B$8425=B4947,'Data Transformation'!$G$4:$G$8425),'Bin Analysis'!$B4958)</f>
        <v>20</v>
      </c>
      <c r="I4958">
        <f t="shared" si="619"/>
        <v>0</v>
      </c>
      <c r="J4958">
        <f t="shared" si="620"/>
        <v>0</v>
      </c>
      <c r="K4958">
        <f>J4958*Weighting!$W$14</f>
        <v>0</v>
      </c>
      <c r="M4958" s="14"/>
    </row>
    <row r="4959" spans="1:25" x14ac:dyDescent="0.25">
      <c r="A4959" s="32">
        <f>IF(Weighting!$P$15&gt;0,B4959,"")</f>
        <v>1.5000009999999999</v>
      </c>
      <c r="B4959">
        <f>Weighting!$C$15</f>
        <v>1.5000009999999999</v>
      </c>
      <c r="C4959">
        <f>Weighting!$F$15</f>
        <v>0</v>
      </c>
      <c r="D4959" t="b">
        <f>IF(C4959=1,'Data Transformation'!$G$3+0.5*'Data Transformation'!$W$25,IF(C4960=1,D4960-'Data Transformation'!$W$25,FALSE))</f>
        <v>0</v>
      </c>
      <c r="E4959" t="str">
        <f t="array" ref="E4959">IF(ISLOGICAL(D4959),"",FREQUENCY(IF('Data Transformation'!$B$425:$B$8425='Bin Analysis'!$B4947,'Data Transformation'!$G$425:$G$8425),D4959))</f>
        <v/>
      </c>
      <c r="F4959" t="str">
        <f t="shared" si="618"/>
        <v/>
      </c>
      <c r="G4959">
        <f>Weighting!$H$15</f>
        <v>0</v>
      </c>
      <c r="H4959">
        <f t="array" ref="H4959">FREQUENCY(IF('Data Transformation'!$B$4:$B$8425=B4947,'Data Transformation'!$G$4:$G$8425),'Bin Analysis'!$B4959)</f>
        <v>20</v>
      </c>
      <c r="I4959">
        <f t="shared" si="619"/>
        <v>0</v>
      </c>
      <c r="J4959">
        <f t="shared" si="620"/>
        <v>0</v>
      </c>
      <c r="K4959">
        <f>J4959*Weighting!$W$15</f>
        <v>0</v>
      </c>
      <c r="M4959" s="14"/>
    </row>
    <row r="4960" spans="1:25" x14ac:dyDescent="0.25">
      <c r="A4960" s="32" t="str">
        <f>IF(Weighting!$P$16&gt;0,B4960,"")</f>
        <v/>
      </c>
      <c r="B4960">
        <f>Weighting!$C$16</f>
        <v>1.631</v>
      </c>
      <c r="C4960">
        <f>Weighting!$F$16</f>
        <v>0</v>
      </c>
      <c r="D4960" t="b">
        <f>IF(C4960=1,'Data Transformation'!$G$3+0.5*'Data Transformation'!$W$25,IF(C4961=1,D4961-'Data Transformation'!$W$25,FALSE))</f>
        <v>0</v>
      </c>
      <c r="E4960" t="str">
        <f t="array" ref="E4960">IF(ISLOGICAL(D4960),"",FREQUENCY(IF('Data Transformation'!$B$425:$B$8425='Bin Analysis'!$B4947,'Data Transformation'!$G$425:$G$8425),D4960))</f>
        <v/>
      </c>
      <c r="F4960" t="str">
        <f t="shared" si="618"/>
        <v/>
      </c>
      <c r="G4960">
        <f>Weighting!$H$16</f>
        <v>0</v>
      </c>
      <c r="H4960">
        <f t="array" ref="H4960">FREQUENCY(IF('Data Transformation'!$B$4:$B$8425=B4947,'Data Transformation'!$G$4:$G$8425),'Bin Analysis'!$B4960)</f>
        <v>20</v>
      </c>
      <c r="I4960">
        <f t="shared" si="619"/>
        <v>0</v>
      </c>
      <c r="J4960">
        <f t="shared" si="620"/>
        <v>0</v>
      </c>
      <c r="K4960">
        <f>J4960*Weighting!$W$16</f>
        <v>0</v>
      </c>
      <c r="M4960" s="14"/>
    </row>
    <row r="4961" spans="1:25" x14ac:dyDescent="0.25">
      <c r="A4961" s="32" t="str">
        <f>IF(Weighting!$P$17&gt;0,B4961,"")</f>
        <v/>
      </c>
      <c r="B4961">
        <f>Weighting!$C$17</f>
        <v>1.762</v>
      </c>
      <c r="C4961">
        <f>Weighting!$F$17</f>
        <v>0</v>
      </c>
      <c r="D4961" t="b">
        <f>IF(C4961=1,'Data Transformation'!$G$3+0.5*'Data Transformation'!$W$25,IF(C4962=1,D4962-'Data Transformation'!$W$25,FALSE))</f>
        <v>0</v>
      </c>
      <c r="E4961" t="str">
        <f t="array" ref="E4961">IF(ISLOGICAL(D4961),"",FREQUENCY(IF('Data Transformation'!$B$425:$B$8425='Bin Analysis'!$B4947,'Data Transformation'!$G$425:$G$8425),D4961))</f>
        <v/>
      </c>
      <c r="F4961" t="str">
        <f t="shared" si="618"/>
        <v/>
      </c>
      <c r="G4961">
        <f>Weighting!$H$17</f>
        <v>0</v>
      </c>
      <c r="H4961">
        <f t="array" ref="H4961">FREQUENCY(IF('Data Transformation'!$B$4:$B$8425=B4947,'Data Transformation'!$G$4:$G$8425),'Bin Analysis'!$B4961)</f>
        <v>20</v>
      </c>
      <c r="I4961">
        <f t="shared" si="619"/>
        <v>0</v>
      </c>
      <c r="J4961">
        <f t="shared" si="620"/>
        <v>0</v>
      </c>
      <c r="K4961">
        <f>J4961*Weighting!$W$17</f>
        <v>0</v>
      </c>
      <c r="M4961" s="14"/>
    </row>
    <row r="4962" spans="1:25" x14ac:dyDescent="0.25">
      <c r="A4962" s="32" t="str">
        <f>IF(Weighting!$P$18&gt;0,B4962,"")</f>
        <v/>
      </c>
      <c r="B4962">
        <f>Weighting!$C$18</f>
        <v>1.893</v>
      </c>
      <c r="C4962">
        <f>Weighting!$F$18</f>
        <v>0</v>
      </c>
      <c r="D4962" t="b">
        <f>IF(C4962=1,'Data Transformation'!$G$3+0.5*'Data Transformation'!$W$25,IF(C4963=1,D4963-'Data Transformation'!$W$25,FALSE))</f>
        <v>0</v>
      </c>
      <c r="E4962" t="str">
        <f t="array" ref="E4962">IF(ISLOGICAL(D4962),"",FREQUENCY(IF('Data Transformation'!$B$425:$B$8425='Bin Analysis'!$B4947,'Data Transformation'!$G$425:$G$8425),D4962))</f>
        <v/>
      </c>
      <c r="F4962" t="str">
        <f t="shared" si="618"/>
        <v/>
      </c>
      <c r="G4962">
        <f>Weighting!$H$18</f>
        <v>0</v>
      </c>
      <c r="H4962">
        <f t="array" ref="H4962">FREQUENCY(IF('Data Transformation'!$B$4:$B$8425=B4947,'Data Transformation'!$G$4:$G$8425),'Bin Analysis'!$B4962)</f>
        <v>20</v>
      </c>
      <c r="I4962">
        <f t="shared" si="619"/>
        <v>0</v>
      </c>
      <c r="J4962">
        <f t="shared" si="620"/>
        <v>0</v>
      </c>
      <c r="K4962">
        <f>J4962*Weighting!$W$18</f>
        <v>0</v>
      </c>
      <c r="M4962" s="14"/>
    </row>
    <row r="4963" spans="1:25" x14ac:dyDescent="0.25">
      <c r="A4963" s="32" t="str">
        <f>IF(Weighting!$P$19&gt;0,B4963,"")</f>
        <v/>
      </c>
      <c r="B4963">
        <f>Weighting!$C$19</f>
        <v>2.024</v>
      </c>
      <c r="C4963">
        <f>Weighting!$F$19</f>
        <v>0</v>
      </c>
      <c r="D4963" t="b">
        <f>IF(C4963=1,'Data Transformation'!$G$3+0.5*'Data Transformation'!$W$25,IF(C4964=1,D4964-'Data Transformation'!$W$25,FALSE))</f>
        <v>0</v>
      </c>
      <c r="E4963" t="str">
        <f t="array" ref="E4963">IF(ISLOGICAL(D4963),"",FREQUENCY(IF('Data Transformation'!$B$425:$B$8425='Bin Analysis'!$B4947,'Data Transformation'!$G$425:$G$8425),D4963))</f>
        <v/>
      </c>
      <c r="F4963" t="str">
        <f t="shared" si="618"/>
        <v/>
      </c>
      <c r="G4963">
        <f>Weighting!$H$19</f>
        <v>0</v>
      </c>
      <c r="H4963">
        <f t="array" ref="H4963">FREQUENCY(IF('Data Transformation'!$B$4:$B$8425=B4947,'Data Transformation'!$G$4:$G$8425),'Bin Analysis'!$B4963)</f>
        <v>20</v>
      </c>
      <c r="I4963">
        <f t="shared" si="619"/>
        <v>0</v>
      </c>
      <c r="J4963">
        <f t="shared" si="620"/>
        <v>0</v>
      </c>
      <c r="K4963">
        <f>J4963*Weighting!$W$19</f>
        <v>0</v>
      </c>
      <c r="M4963" s="14"/>
    </row>
    <row r="4964" spans="1:25" x14ac:dyDescent="0.25">
      <c r="A4964" s="32" t="str">
        <f>IF(Weighting!$P$20&gt;0,B4964,"")</f>
        <v/>
      </c>
      <c r="B4964">
        <f>Weighting!$C$20</f>
        <v>2.1550000000000002</v>
      </c>
      <c r="C4964">
        <f>Weighting!$F$20</f>
        <v>0</v>
      </c>
      <c r="D4964" t="b">
        <f>IF(C4964=1,'Data Transformation'!$G$3+0.5*'Data Transformation'!$W$25,IF(C4965=1,D4965-'Data Transformation'!$W$25,FALSE))</f>
        <v>0</v>
      </c>
      <c r="E4964" t="str">
        <f t="array" ref="E4964">IF(ISLOGICAL(D4964),"",FREQUENCY(IF('Data Transformation'!$B$425:$B$8425='Bin Analysis'!$B4947,'Data Transformation'!$G$425:$G$8425),D4964))</f>
        <v/>
      </c>
      <c r="F4964" t="str">
        <f t="shared" si="618"/>
        <v/>
      </c>
      <c r="G4964">
        <f>Weighting!$H$20</f>
        <v>0</v>
      </c>
      <c r="H4964">
        <f t="array" ref="H4964">FREQUENCY(IF('Data Transformation'!$B$4:$B$8425=B4947,'Data Transformation'!$G$4:$G$8425),'Bin Analysis'!$B4964)</f>
        <v>20</v>
      </c>
      <c r="I4964">
        <f t="shared" si="619"/>
        <v>0</v>
      </c>
      <c r="J4964">
        <f t="shared" si="620"/>
        <v>0</v>
      </c>
      <c r="K4964">
        <f>J4964*Weighting!$W$20</f>
        <v>0</v>
      </c>
      <c r="M4964" s="14"/>
    </row>
    <row r="4965" spans="1:25" x14ac:dyDescent="0.25">
      <c r="A4965" s="32" t="str">
        <f>IF(Weighting!$P$21&gt;0,B4965,"")</f>
        <v/>
      </c>
      <c r="B4965">
        <f>Weighting!$C$21</f>
        <v>2.2860000000000005</v>
      </c>
      <c r="C4965">
        <f>Weighting!$F$21</f>
        <v>0</v>
      </c>
      <c r="D4965" t="b">
        <f>IF(C4965=1,'Data Transformation'!$G$3+0.5*'Data Transformation'!$W$25,IF(C4966=1,D4966-'Data Transformation'!$W$25,FALSE))</f>
        <v>0</v>
      </c>
      <c r="E4965" t="str">
        <f t="array" ref="E4965">IF(ISLOGICAL(D4965),"",FREQUENCY(IF('Data Transformation'!$B$425:$B$8425='Bin Analysis'!$B4947,'Data Transformation'!$G$425:$G$8425),D4965))</f>
        <v/>
      </c>
      <c r="F4965" t="str">
        <f t="shared" si="618"/>
        <v/>
      </c>
      <c r="G4965">
        <f>Weighting!$H$21</f>
        <v>0</v>
      </c>
      <c r="H4965">
        <f t="array" ref="H4965">FREQUENCY(IF('Data Transformation'!$B$4:$B$8425=B4947,'Data Transformation'!$G$4:$G$8425),'Bin Analysis'!$B4965)</f>
        <v>20</v>
      </c>
      <c r="I4965">
        <f t="shared" si="619"/>
        <v>0</v>
      </c>
      <c r="J4965">
        <f t="shared" si="620"/>
        <v>0</v>
      </c>
      <c r="K4965">
        <f>J4965*Weighting!$W$21</f>
        <v>0</v>
      </c>
      <c r="M4965" s="14"/>
    </row>
    <row r="4966" spans="1:25" x14ac:dyDescent="0.25">
      <c r="A4966" s="32" t="str">
        <f>IF(Weighting!$P$22&gt;0,B4966,"")</f>
        <v/>
      </c>
      <c r="B4966">
        <f>Weighting!$C$22</f>
        <v>2.4170000000000007</v>
      </c>
      <c r="C4966">
        <f>Weighting!$F$22</f>
        <v>0</v>
      </c>
      <c r="D4966" t="b">
        <f>IF(C4966=1,'Data Transformation'!$G$3+0.5*'Data Transformation'!$W$25,IF(C4967=1,D4967-'Data Transformation'!$W$25,FALSE))</f>
        <v>0</v>
      </c>
      <c r="E4966" t="str">
        <f t="array" ref="E4966">IF(ISLOGICAL(D4966),"",FREQUENCY(IF('Data Transformation'!$B$425:$B$8425='Bin Analysis'!$B4947,'Data Transformation'!$G$425:$G$8425),D4966))</f>
        <v/>
      </c>
      <c r="F4966" t="str">
        <f t="shared" si="618"/>
        <v/>
      </c>
      <c r="G4966">
        <f>Weighting!$H$22</f>
        <v>0</v>
      </c>
      <c r="H4966">
        <f t="array" ref="H4966">FREQUENCY(IF('Data Transformation'!$B$4:$B$8425=B4947,'Data Transformation'!$G$4:$G$8425),'Bin Analysis'!$B4966)</f>
        <v>20</v>
      </c>
      <c r="I4966">
        <f t="shared" si="619"/>
        <v>0</v>
      </c>
      <c r="J4966">
        <f t="shared" si="620"/>
        <v>0</v>
      </c>
      <c r="K4966">
        <f>J4966*Weighting!$W$22</f>
        <v>0</v>
      </c>
      <c r="M4966" s="14"/>
    </row>
    <row r="4967" spans="1:25" x14ac:dyDescent="0.25">
      <c r="A4967" s="32" t="str">
        <f>IF(Weighting!$P$23&gt;0,B4967,"")</f>
        <v/>
      </c>
      <c r="B4967">
        <f>Weighting!$C$23</f>
        <v>2.5480000000000009</v>
      </c>
      <c r="C4967">
        <f>Weighting!$F$23</f>
        <v>0</v>
      </c>
      <c r="D4967" t="b">
        <f>IF(C4967=1,'Data Transformation'!$G$3+0.5*'Data Transformation'!$W$25,IF(C4968=1,D4968-'Data Transformation'!$W$25,FALSE))</f>
        <v>0</v>
      </c>
      <c r="E4967" t="str">
        <f t="array" ref="E4967">IF(ISLOGICAL(D4967),"",FREQUENCY(IF('Data Transformation'!$B$425:$B$8425='Bin Analysis'!$B4947,'Data Transformation'!$G$425:$G$8425),D4967))</f>
        <v/>
      </c>
      <c r="F4967" t="str">
        <f t="shared" si="618"/>
        <v/>
      </c>
      <c r="G4967">
        <f>Weighting!$H$23</f>
        <v>0</v>
      </c>
      <c r="H4967">
        <f t="array" ref="H4967">FREQUENCY(IF('Data Transformation'!$B$4:$B$8425=B4947,'Data Transformation'!$G$4:$G$8425),'Bin Analysis'!$B4967)</f>
        <v>20</v>
      </c>
      <c r="I4967">
        <f t="shared" si="619"/>
        <v>0</v>
      </c>
      <c r="J4967">
        <f t="shared" si="620"/>
        <v>0</v>
      </c>
      <c r="K4967">
        <f>J4967*Weighting!$W$23</f>
        <v>0</v>
      </c>
      <c r="M4967" s="14"/>
    </row>
    <row r="4968" spans="1:25" x14ac:dyDescent="0.25">
      <c r="A4968" s="32" t="str">
        <f>IF(Weighting!$P$24&gt;0,B4968,"")</f>
        <v/>
      </c>
      <c r="B4968">
        <f>Weighting!$C$24</f>
        <v>2.6790000000000012</v>
      </c>
      <c r="C4968">
        <f>Weighting!$F$24</f>
        <v>0</v>
      </c>
      <c r="D4968" t="b">
        <f>IF(C4968=1,'Data Transformation'!$G$3+0.5*'Data Transformation'!$W$25,IF(C4969=1,D4969-'Data Transformation'!$W$25,FALSE))</f>
        <v>0</v>
      </c>
      <c r="E4968" t="str">
        <f t="array" ref="E4968">IF(ISLOGICAL(D4968),"",FREQUENCY(IF('Data Transformation'!$B$425:$B$8425='Bin Analysis'!$B4947,'Data Transformation'!$G$425:$G$8425),D4968))</f>
        <v/>
      </c>
      <c r="F4968" t="str">
        <f t="shared" si="618"/>
        <v/>
      </c>
      <c r="G4968">
        <f>Weighting!$H$24</f>
        <v>0</v>
      </c>
      <c r="H4968">
        <f t="array" ref="H4968">FREQUENCY(IF('Data Transformation'!$B$4:$B$8425=B4947,'Data Transformation'!$G$4:$G$8425),'Bin Analysis'!$B4968)</f>
        <v>20</v>
      </c>
      <c r="I4968">
        <f t="shared" si="619"/>
        <v>0</v>
      </c>
      <c r="J4968">
        <f t="shared" si="620"/>
        <v>0</v>
      </c>
      <c r="K4968">
        <f>J4968*Weighting!$W$24</f>
        <v>0</v>
      </c>
      <c r="M4968" s="14"/>
    </row>
    <row r="4969" spans="1:25" x14ac:dyDescent="0.25">
      <c r="A4969" s="32" t="str">
        <f>IF(Weighting!$P$25&gt;0,B4969,"")</f>
        <v/>
      </c>
      <c r="B4969">
        <f>Weighting!$C$25</f>
        <v>2.8100000000000014</v>
      </c>
      <c r="C4969">
        <f>Weighting!$F$25</f>
        <v>0</v>
      </c>
      <c r="D4969" t="b">
        <f>IF(C4969=1,'Data Transformation'!$G$3+0.5*'Data Transformation'!$W$25,IF(C4970=1,D4970-'Data Transformation'!$W$25,FALSE))</f>
        <v>0</v>
      </c>
      <c r="E4969" t="str">
        <f t="array" ref="E4969">IF(ISLOGICAL(D4969),"",FREQUENCY(IF('Data Transformation'!$B$425:$B$8425='Bin Analysis'!$B4947,'Data Transformation'!$G$425:$G$8425),D4969))</f>
        <v/>
      </c>
      <c r="F4969" t="str">
        <f t="shared" si="618"/>
        <v/>
      </c>
      <c r="G4969">
        <f>Weighting!$H$25</f>
        <v>0</v>
      </c>
      <c r="H4969">
        <f t="array" ref="H4969">FREQUENCY(IF('Data Transformation'!$B$4:$B$8425=B4947,'Data Transformation'!$G$4:$G$8425),'Bin Analysis'!$B4969)</f>
        <v>20</v>
      </c>
      <c r="I4969">
        <f t="shared" si="619"/>
        <v>0</v>
      </c>
      <c r="J4969">
        <f t="shared" si="620"/>
        <v>0</v>
      </c>
      <c r="K4969">
        <f>J4969*Weighting!$W$25</f>
        <v>0</v>
      </c>
      <c r="M4969" s="14"/>
    </row>
    <row r="4970" spans="1:25" x14ac:dyDescent="0.25">
      <c r="A4970" s="32"/>
      <c r="M4970" s="14"/>
    </row>
    <row r="4971" spans="1:25" ht="23.25" x14ac:dyDescent="0.35">
      <c r="A4971" s="21" t="s">
        <v>0</v>
      </c>
      <c r="B4971" s="21">
        <f>IFERROR(VLOOKUP(C4971,'Data Transformation'!$L$6:$M$426,2,FALSE),"")</f>
        <v>207</v>
      </c>
      <c r="C4971" s="21">
        <f>C4947+1</f>
        <v>207</v>
      </c>
      <c r="D4971" s="21"/>
      <c r="E4971" s="21"/>
      <c r="F4971" s="21"/>
      <c r="G4971" s="21"/>
      <c r="H4971" s="22"/>
      <c r="I4971" s="22"/>
      <c r="J4971" s="22"/>
      <c r="K4971" s="21"/>
      <c r="L4971" s="21">
        <f>B4971</f>
        <v>207</v>
      </c>
      <c r="M4971" s="23">
        <f>INDEX('Data Transformation'!$O$4:$O$424,MATCH($B4971,'Data Transformation'!$M$4:$M$424,0),MATCH($M$2,'Data Transformation'!$O$3,0))</f>
        <v>17</v>
      </c>
      <c r="N4971" s="27">
        <f>IF('Input and Summary Results'!$J$16="minimum",'Bin Analysis'!X4972/(M4971-1),'Bin Analysis'!Y4971/('Bin Analysis'!M4971-1))</f>
        <v>0</v>
      </c>
      <c r="O4971" s="27">
        <f>IF(M4971=FALSE,NA(),(VLOOKUP(1,C4974:K4993,4,FALSE))/(M4971-1))</f>
        <v>0.125</v>
      </c>
      <c r="P4971" s="27">
        <f>IF(M4971=FALSE,NA(),SUM(J4974:J4993)/Weighting!$S$5)</f>
        <v>0.7</v>
      </c>
      <c r="Q4971" s="27">
        <f>IF(M4971=FALSE,NA(),SUM(K4974:K4993)/Weighting!$S$6)</f>
        <v>0.65217391304347827</v>
      </c>
      <c r="R4971" s="27">
        <f>IF(M4971=FALSE,NA(),(VLOOKUP(1,G4974:K4993,3,FALSE))/(M4971-1))</f>
        <v>0.25</v>
      </c>
      <c r="S4971" s="22" t="str">
        <f>IF(M4971=FALSE,NA(),IF(SUM(J4974:J4993)=2,"yes","no"))</f>
        <v>no</v>
      </c>
      <c r="X4971" s="2" cm="2">
        <f t="array" ref="X4971:X4972">FREQUENCY(IF('Data Transformation'!$B$425:$B$6424='Bin Analysis'!L4971,'Data Transformation'!$G$425:$G$6424),'Data Transformation'!$U$11)</f>
        <v>16</v>
      </c>
      <c r="Y4971" s="2" cm="2">
        <f t="array" ref="Y4971:Y4972">FREQUENCY(IF('Data Transformation'!$B$425:$B$6424='Bin Analysis'!L4971,'Data Transformation'!$G$425:$G$6424),'Data Transformation'!$U$12)</f>
        <v>14</v>
      </c>
    </row>
    <row r="4972" spans="1:25" x14ac:dyDescent="0.25">
      <c r="A4972" s="14" t="s">
        <v>66</v>
      </c>
      <c r="B4972" t="s">
        <v>47</v>
      </c>
      <c r="C4972" t="s">
        <v>5</v>
      </c>
      <c r="D4972" t="s">
        <v>99</v>
      </c>
      <c r="E4972" t="s">
        <v>100</v>
      </c>
      <c r="F4972" t="s">
        <v>101</v>
      </c>
      <c r="G4972" t="s">
        <v>69</v>
      </c>
      <c r="H4972" t="s">
        <v>31</v>
      </c>
      <c r="I4972" t="s">
        <v>32</v>
      </c>
      <c r="J4972" t="s">
        <v>46</v>
      </c>
      <c r="K4972" s="14" t="s">
        <v>45</v>
      </c>
      <c r="M4972" s="14"/>
      <c r="X4972" s="2">
        <v>0</v>
      </c>
      <c r="Y4972" s="2">
        <v>2</v>
      </c>
    </row>
    <row r="4973" spans="1:25" x14ac:dyDescent="0.25">
      <c r="A4973" s="32"/>
      <c r="D4973" t="b">
        <f>IF(C4973=1,'Data Transformation'!$G$3+0.5*'Data Transformation'!$W$25,IF(C4974=1,D4974-'Data Transformation'!$W$25,FALSE))</f>
        <v>0</v>
      </c>
      <c r="E4973" t="str">
        <f t="array" ref="E4973">IF(ISLOGICAL(D4973),"",FREQUENCY(IF('Data Transformation'!$B$425:$B$8425='Bin Analysis'!$B4971,'Data Transformation'!$G$425:$G$8425),D4973))</f>
        <v/>
      </c>
      <c r="F4973" t="str">
        <f>IF(ISLOGICAL(D4973),"",E4973-E4972)</f>
        <v/>
      </c>
      <c r="M4973" s="14"/>
    </row>
    <row r="4974" spans="1:25" x14ac:dyDescent="0.25">
      <c r="A4974" s="32">
        <f>IF(Weighting!$P$6&gt;0,B4974,"")</f>
        <v>0.32100000000000001</v>
      </c>
      <c r="B4974">
        <f>Weighting!$C$6</f>
        <v>0.32100000000000001</v>
      </c>
      <c r="C4974">
        <f>Weighting!$F$6</f>
        <v>0</v>
      </c>
      <c r="D4974" t="b">
        <f>IF(C4974=1,'Data Transformation'!$G$3+0.5*'Data Transformation'!$W$25,IF(C4975=1,D4975-'Data Transformation'!$W$25,FALSE))</f>
        <v>0</v>
      </c>
      <c r="E4974" t="str">
        <f t="array" ref="E4974">IF(ISLOGICAL(D4974),"",FREQUENCY(IF('Data Transformation'!$B$425:$B$8425='Bin Analysis'!$B4971,'Data Transformation'!$G$425:$G$8425),D4974))</f>
        <v/>
      </c>
      <c r="F4974" t="str">
        <f>IF(ISLOGICAL(D4974),"",E4974-E4973)</f>
        <v/>
      </c>
      <c r="G4974">
        <f>Weighting!$H$6</f>
        <v>1</v>
      </c>
      <c r="H4974">
        <f t="array" ref="H4974">FREQUENCY(IF('Data Transformation'!$B$4:$B$8425=B4971,'Data Transformation'!$G$4:$G$8425),'Bin Analysis'!$B4974)</f>
        <v>4</v>
      </c>
      <c r="I4974">
        <f>H4974-H4973</f>
        <v>4</v>
      </c>
      <c r="J4974">
        <f>IF(I4974=0,0,1)</f>
        <v>1</v>
      </c>
      <c r="K4974">
        <f>J4974*Weighting!$W$6</f>
        <v>1</v>
      </c>
      <c r="M4974" s="14"/>
    </row>
    <row r="4975" spans="1:25" x14ac:dyDescent="0.25">
      <c r="A4975" s="32">
        <f>IF(Weighting!$P$7&gt;0,B4975,"")</f>
        <v>0.45200000000000001</v>
      </c>
      <c r="B4975">
        <f>Weighting!$C$7</f>
        <v>0.45200000000000001</v>
      </c>
      <c r="C4975">
        <f>Weighting!$F$7</f>
        <v>0</v>
      </c>
      <c r="D4975" t="b">
        <f>IF(C4975=1,'Data Transformation'!$G$3+0.5*'Data Transformation'!$W$25,IF(C4976=1,D4976-'Data Transformation'!$W$25,FALSE))</f>
        <v>0</v>
      </c>
      <c r="E4975" t="str">
        <f t="array" ref="E4975">IF(ISLOGICAL(D4975),"",FREQUENCY(IF('Data Transformation'!$B$425:$B$8425='Bin Analysis'!$B4971,'Data Transformation'!$G$425:$G$8425),D4975))</f>
        <v/>
      </c>
      <c r="F4975" t="str">
        <f t="shared" ref="F4975:F4993" si="621">IF(ISLOGICAL(D4975),"",E4975-E4974)</f>
        <v/>
      </c>
      <c r="G4975">
        <f>Weighting!$H$7</f>
        <v>0</v>
      </c>
      <c r="H4975">
        <f t="array" ref="H4975">FREQUENCY(IF('Data Transformation'!$B$4:$B$8425=B4971,'Data Transformation'!$G$4:$G$8425),'Bin Analysis'!$B4975)</f>
        <v>5</v>
      </c>
      <c r="I4975">
        <f t="shared" ref="I4975:I4993" si="622">H4975-H4974</f>
        <v>1</v>
      </c>
      <c r="J4975">
        <f>IF(I4975=0,0,1)</f>
        <v>1</v>
      </c>
      <c r="K4975">
        <f>J4975*Weighting!$W$7</f>
        <v>2</v>
      </c>
      <c r="M4975" s="14"/>
    </row>
    <row r="4976" spans="1:25" x14ac:dyDescent="0.25">
      <c r="A4976" s="32">
        <f>IF(Weighting!$P$8&gt;0,B4976,"")</f>
        <v>0.58299999999999996</v>
      </c>
      <c r="B4976">
        <f>Weighting!$C$8</f>
        <v>0.58299999999999996</v>
      </c>
      <c r="C4976">
        <f>Weighting!$F$8</f>
        <v>0</v>
      </c>
      <c r="D4976" t="b">
        <f>IF(C4976=1,'Data Transformation'!$G$3+0.5*'Data Transformation'!$W$25,IF(C4977=1,D4977-'Data Transformation'!$W$25,FALSE))</f>
        <v>0</v>
      </c>
      <c r="E4976" t="str">
        <f t="array" ref="E4976">IF(ISLOGICAL(D4976),"",FREQUENCY(IF('Data Transformation'!$B$425:$B$8425='Bin Analysis'!$B4971,'Data Transformation'!$G$425:$G$8425),D4976))</f>
        <v/>
      </c>
      <c r="F4976" t="str">
        <f t="shared" si="621"/>
        <v/>
      </c>
      <c r="G4976">
        <f>Weighting!$H$8</f>
        <v>0</v>
      </c>
      <c r="H4976">
        <f t="array" ref="H4976">FREQUENCY(IF('Data Transformation'!$B$4:$B$8425=B4971,'Data Transformation'!$G$4:$G$8425),'Bin Analysis'!$B4976)</f>
        <v>6</v>
      </c>
      <c r="I4976">
        <f t="shared" si="622"/>
        <v>1</v>
      </c>
      <c r="J4976">
        <f t="shared" ref="J4976:J4993" si="623">IF(I4976=0,0,1)</f>
        <v>1</v>
      </c>
      <c r="K4976">
        <f>J4976*Weighting!$W$8</f>
        <v>3</v>
      </c>
      <c r="M4976" s="14"/>
    </row>
    <row r="4977" spans="1:13" x14ac:dyDescent="0.25">
      <c r="A4977" s="32">
        <f>IF(Weighting!$P$9&gt;0,B4977,"")</f>
        <v>0.71399999999999997</v>
      </c>
      <c r="B4977" s="50">
        <f>Weighting!$C$9</f>
        <v>0.71399999999999997</v>
      </c>
      <c r="C4977">
        <f>Weighting!$F$9</f>
        <v>0</v>
      </c>
      <c r="D4977" t="b">
        <f>IF(C4977=1,'Data Transformation'!$G$3+0.5*'Data Transformation'!$W$25,IF(C4978=1,D4978-'Data Transformation'!$W$25,FALSE))</f>
        <v>0</v>
      </c>
      <c r="E4977" t="str">
        <f t="array" ref="E4977">IF(ISLOGICAL(D4977),"",FREQUENCY(IF('Data Transformation'!$B$425:$B$8425='Bin Analysis'!$B4971,'Data Transformation'!$G$425:$G$8425),D4977))</f>
        <v/>
      </c>
      <c r="F4977" t="str">
        <f t="shared" si="621"/>
        <v/>
      </c>
      <c r="G4977">
        <f>Weighting!$H$9</f>
        <v>0</v>
      </c>
      <c r="H4977">
        <f t="array" ref="H4977">FREQUENCY(IF('Data Transformation'!$B$4:$B$8425=B4971,'Data Transformation'!$G$4:$G$8425),'Bin Analysis'!$B4977)</f>
        <v>7</v>
      </c>
      <c r="I4977">
        <f t="shared" si="622"/>
        <v>1</v>
      </c>
      <c r="J4977">
        <f t="shared" si="623"/>
        <v>1</v>
      </c>
      <c r="K4977">
        <f>J4977*Weighting!$W$9</f>
        <v>3</v>
      </c>
      <c r="M4977" s="14"/>
    </row>
    <row r="4978" spans="1:13" x14ac:dyDescent="0.25">
      <c r="A4978" s="32">
        <f>IF(Weighting!$P$10&gt;0,B4978,"")</f>
        <v>0.84499999999999997</v>
      </c>
      <c r="B4978">
        <f>Weighting!$C$10</f>
        <v>0.84499999999999997</v>
      </c>
      <c r="C4978">
        <f>Weighting!$F$10</f>
        <v>0</v>
      </c>
      <c r="D4978" t="b">
        <f>IF(C4978=1,'Data Transformation'!$G$3+0.5*'Data Transformation'!$W$25,IF(C4979=1,D4979-'Data Transformation'!$W$25,FALSE))</f>
        <v>0</v>
      </c>
      <c r="E4978" t="str">
        <f t="array" ref="E4978">IF(ISLOGICAL(D4978),"",FREQUENCY(IF('Data Transformation'!$B$425:$B$8425='Bin Analysis'!$B4971,'Data Transformation'!$G$425:$G$8425),D4978))</f>
        <v/>
      </c>
      <c r="F4978" t="str">
        <f t="shared" si="621"/>
        <v/>
      </c>
      <c r="G4978">
        <f>Weighting!$H$10</f>
        <v>0</v>
      </c>
      <c r="H4978">
        <f t="array" ref="H4978">FREQUENCY(IF('Data Transformation'!$B$4:$B$8425=B4971,'Data Transformation'!$G$4:$G$8425),'Bin Analysis'!$B4978)</f>
        <v>12</v>
      </c>
      <c r="I4978">
        <f t="shared" si="622"/>
        <v>5</v>
      </c>
      <c r="J4978">
        <f t="shared" si="623"/>
        <v>1</v>
      </c>
      <c r="K4978">
        <f>J4978*Weighting!$W$10</f>
        <v>3</v>
      </c>
      <c r="M4978" s="14"/>
    </row>
    <row r="4979" spans="1:13" x14ac:dyDescent="0.25">
      <c r="A4979" s="32">
        <f>IF(Weighting!$P$11&gt;0,B4979,"")</f>
        <v>0.97599999999999998</v>
      </c>
      <c r="B4979">
        <f>Weighting!$C$11</f>
        <v>0.97599999999999998</v>
      </c>
      <c r="C4979">
        <f>Weighting!$F$11</f>
        <v>0</v>
      </c>
      <c r="D4979">
        <f>IF(C4979=1,'Data Transformation'!$G$3+0.5*'Data Transformation'!$W$25,IF(C4980=1,D4980-'Data Transformation'!$W$25,FALSE))</f>
        <v>0.86899999999999999</v>
      </c>
      <c r="E4979">
        <f t="array" ref="E4979">IF(ISLOGICAL(D4979),"",FREQUENCY(IF('Data Transformation'!$B$425:$B$8425='Bin Analysis'!$B4971,'Data Transformation'!$G$425:$G$8425),D4979))</f>
        <v>14</v>
      </c>
      <c r="F4979" t="e">
        <f t="shared" si="621"/>
        <v>#VALUE!</v>
      </c>
      <c r="G4979">
        <f>Weighting!$H$11</f>
        <v>0</v>
      </c>
      <c r="H4979">
        <f t="array" ref="H4979">FREQUENCY(IF('Data Transformation'!$B$4:$B$8425=B4971,'Data Transformation'!$G$4:$G$8425),'Bin Analysis'!$B4979)</f>
        <v>15</v>
      </c>
      <c r="I4979">
        <f t="shared" si="622"/>
        <v>3</v>
      </c>
      <c r="J4979">
        <f t="shared" si="623"/>
        <v>1</v>
      </c>
      <c r="K4979">
        <f>J4979*Weighting!$W$11</f>
        <v>2</v>
      </c>
      <c r="M4979" s="14"/>
    </row>
    <row r="4980" spans="1:13" x14ac:dyDescent="0.25">
      <c r="A4980" s="32">
        <f>IF(Weighting!$P$12&gt;0,B4980,"")</f>
        <v>1.107</v>
      </c>
      <c r="B4980">
        <f>Weighting!$C$12</f>
        <v>1.107</v>
      </c>
      <c r="C4980">
        <f>Weighting!$F$12</f>
        <v>1</v>
      </c>
      <c r="D4980">
        <f>IF(C4980=1,'Data Transformation'!$G$3+0.5*'Data Transformation'!$W$25,IF(C4981=1,D4981-'Data Transformation'!$W$25,FALSE))</f>
        <v>1.131</v>
      </c>
      <c r="E4980">
        <f t="array" ref="E4980">IF(ISLOGICAL(D4980),"",FREQUENCY(IF('Data Transformation'!$B$425:$B$8425='Bin Analysis'!$B4971,'Data Transformation'!$G$425:$G$8425),D4980))</f>
        <v>16</v>
      </c>
      <c r="F4980">
        <f t="shared" si="621"/>
        <v>2</v>
      </c>
      <c r="G4980">
        <f>Weighting!$H$12</f>
        <v>0</v>
      </c>
      <c r="H4980">
        <f t="array" ref="H4980">FREQUENCY(IF('Data Transformation'!$B$4:$B$8425=B4971,'Data Transformation'!$G$4:$G$8425),'Bin Analysis'!$B4980)</f>
        <v>17</v>
      </c>
      <c r="I4980">
        <f t="shared" si="622"/>
        <v>2</v>
      </c>
      <c r="J4980">
        <f t="shared" si="623"/>
        <v>1</v>
      </c>
      <c r="K4980">
        <f>J4980*Weighting!$W$12</f>
        <v>1</v>
      </c>
      <c r="M4980" s="14"/>
    </row>
    <row r="4981" spans="1:13" x14ac:dyDescent="0.25">
      <c r="A4981" s="32">
        <f>IF(Weighting!$P$13&gt;0,B4981,"")</f>
        <v>1.238</v>
      </c>
      <c r="B4981">
        <f>Weighting!$C$13</f>
        <v>1.238</v>
      </c>
      <c r="C4981">
        <f>Weighting!$F$13</f>
        <v>0</v>
      </c>
      <c r="D4981" t="b">
        <f>IF(C4981=1,'Data Transformation'!$G$3+0.5*'Data Transformation'!$W$25,IF(C4982=1,D4982-'Data Transformation'!$W$25,FALSE))</f>
        <v>0</v>
      </c>
      <c r="E4981" t="str">
        <f t="array" ref="E4981">IF(ISLOGICAL(D4981),"",FREQUENCY(IF('Data Transformation'!$B$425:$B$8425='Bin Analysis'!$B4971,'Data Transformation'!$G$425:$G$8425),D4981))</f>
        <v/>
      </c>
      <c r="F4981" t="str">
        <f t="shared" si="621"/>
        <v/>
      </c>
      <c r="G4981">
        <f>Weighting!$H$13</f>
        <v>0</v>
      </c>
      <c r="H4981">
        <f t="array" ref="H4981">FREQUENCY(IF('Data Transformation'!$B$4:$B$8425=B4971,'Data Transformation'!$G$4:$G$8425),'Bin Analysis'!$B4981)</f>
        <v>17</v>
      </c>
      <c r="I4981">
        <f t="shared" si="622"/>
        <v>0</v>
      </c>
      <c r="J4981">
        <f t="shared" si="623"/>
        <v>0</v>
      </c>
      <c r="K4981">
        <f>J4981*Weighting!$W$13</f>
        <v>0</v>
      </c>
      <c r="M4981" s="14"/>
    </row>
    <row r="4982" spans="1:13" x14ac:dyDescent="0.25">
      <c r="A4982" s="32">
        <f>IF(Weighting!$P$14&gt;0,B4982,"")</f>
        <v>1.369</v>
      </c>
      <c r="B4982">
        <f>Weighting!$C$14</f>
        <v>1.369</v>
      </c>
      <c r="C4982">
        <f>Weighting!$F$14</f>
        <v>0</v>
      </c>
      <c r="D4982" t="b">
        <f>IF(C4982=1,'Data Transformation'!$G$3+0.5*'Data Transformation'!$W$25,IF(C4983=1,D4983-'Data Transformation'!$W$25,FALSE))</f>
        <v>0</v>
      </c>
      <c r="E4982" t="str">
        <f t="array" ref="E4982">IF(ISLOGICAL(D4982),"",FREQUENCY(IF('Data Transformation'!$B$425:$B$8425='Bin Analysis'!$B4971,'Data Transformation'!$G$425:$G$8425),D4982))</f>
        <v/>
      </c>
      <c r="F4982" t="str">
        <f t="shared" si="621"/>
        <v/>
      </c>
      <c r="G4982">
        <f>Weighting!$H$14</f>
        <v>0</v>
      </c>
      <c r="H4982">
        <f t="array" ref="H4982">FREQUENCY(IF('Data Transformation'!$B$4:$B$8425=B4971,'Data Transformation'!$G$4:$G$8425),'Bin Analysis'!$B4982)</f>
        <v>17</v>
      </c>
      <c r="I4982">
        <f t="shared" si="622"/>
        <v>0</v>
      </c>
      <c r="J4982">
        <f t="shared" si="623"/>
        <v>0</v>
      </c>
      <c r="K4982">
        <f>J4982*Weighting!$W$14</f>
        <v>0</v>
      </c>
      <c r="M4982" s="14"/>
    </row>
    <row r="4983" spans="1:13" x14ac:dyDescent="0.25">
      <c r="A4983" s="32">
        <f>IF(Weighting!$P$15&gt;0,B4983,"")</f>
        <v>1.5000009999999999</v>
      </c>
      <c r="B4983">
        <f>Weighting!$C$15</f>
        <v>1.5000009999999999</v>
      </c>
      <c r="C4983">
        <f>Weighting!$F$15</f>
        <v>0</v>
      </c>
      <c r="D4983" t="b">
        <f>IF(C4983=1,'Data Transformation'!$G$3+0.5*'Data Transformation'!$W$25,IF(C4984=1,D4984-'Data Transformation'!$W$25,FALSE))</f>
        <v>0</v>
      </c>
      <c r="E4983" t="str">
        <f t="array" ref="E4983">IF(ISLOGICAL(D4983),"",FREQUENCY(IF('Data Transformation'!$B$425:$B$8425='Bin Analysis'!$B4971,'Data Transformation'!$G$425:$G$8425),D4983))</f>
        <v/>
      </c>
      <c r="F4983" t="str">
        <f t="shared" si="621"/>
        <v/>
      </c>
      <c r="G4983">
        <f>Weighting!$H$15</f>
        <v>0</v>
      </c>
      <c r="H4983">
        <f t="array" ref="H4983">FREQUENCY(IF('Data Transformation'!$B$4:$B$8425=B4971,'Data Transformation'!$G$4:$G$8425),'Bin Analysis'!$B4983)</f>
        <v>17</v>
      </c>
      <c r="I4983">
        <f t="shared" si="622"/>
        <v>0</v>
      </c>
      <c r="J4983">
        <f t="shared" si="623"/>
        <v>0</v>
      </c>
      <c r="K4983">
        <f>J4983*Weighting!$W$15</f>
        <v>0</v>
      </c>
      <c r="M4983" s="14"/>
    </row>
    <row r="4984" spans="1:13" x14ac:dyDescent="0.25">
      <c r="A4984" s="32" t="str">
        <f>IF(Weighting!$P$16&gt;0,B4984,"")</f>
        <v/>
      </c>
      <c r="B4984">
        <f>Weighting!$C$16</f>
        <v>1.631</v>
      </c>
      <c r="C4984">
        <f>Weighting!$F$16</f>
        <v>0</v>
      </c>
      <c r="D4984" t="b">
        <f>IF(C4984=1,'Data Transformation'!$G$3+0.5*'Data Transformation'!$W$25,IF(C4985=1,D4985-'Data Transformation'!$W$25,FALSE))</f>
        <v>0</v>
      </c>
      <c r="E4984" t="str">
        <f t="array" ref="E4984">IF(ISLOGICAL(D4984),"",FREQUENCY(IF('Data Transformation'!$B$425:$B$8425='Bin Analysis'!$B4971,'Data Transformation'!$G$425:$G$8425),D4984))</f>
        <v/>
      </c>
      <c r="F4984" t="str">
        <f t="shared" si="621"/>
        <v/>
      </c>
      <c r="G4984">
        <f>Weighting!$H$16</f>
        <v>0</v>
      </c>
      <c r="H4984">
        <f t="array" ref="H4984">FREQUENCY(IF('Data Transformation'!$B$4:$B$8425=B4971,'Data Transformation'!$G$4:$G$8425),'Bin Analysis'!$B4984)</f>
        <v>17</v>
      </c>
      <c r="I4984">
        <f t="shared" si="622"/>
        <v>0</v>
      </c>
      <c r="J4984">
        <f t="shared" si="623"/>
        <v>0</v>
      </c>
      <c r="K4984">
        <f>J4984*Weighting!$W$16</f>
        <v>0</v>
      </c>
      <c r="M4984" s="14"/>
    </row>
    <row r="4985" spans="1:13" x14ac:dyDescent="0.25">
      <c r="A4985" s="32" t="str">
        <f>IF(Weighting!$P$17&gt;0,B4985,"")</f>
        <v/>
      </c>
      <c r="B4985">
        <f>Weighting!$C$17</f>
        <v>1.762</v>
      </c>
      <c r="C4985">
        <f>Weighting!$F$17</f>
        <v>0</v>
      </c>
      <c r="D4985" t="b">
        <f>IF(C4985=1,'Data Transformation'!$G$3+0.5*'Data Transformation'!$W$25,IF(C4986=1,D4986-'Data Transformation'!$W$25,FALSE))</f>
        <v>0</v>
      </c>
      <c r="E4985" t="str">
        <f t="array" ref="E4985">IF(ISLOGICAL(D4985),"",FREQUENCY(IF('Data Transformation'!$B$425:$B$8425='Bin Analysis'!$B4971,'Data Transformation'!$G$425:$G$8425),D4985))</f>
        <v/>
      </c>
      <c r="F4985" t="str">
        <f t="shared" si="621"/>
        <v/>
      </c>
      <c r="G4985">
        <f>Weighting!$H$17</f>
        <v>0</v>
      </c>
      <c r="H4985">
        <f t="array" ref="H4985">FREQUENCY(IF('Data Transformation'!$B$4:$B$8425=B4971,'Data Transformation'!$G$4:$G$8425),'Bin Analysis'!$B4985)</f>
        <v>17</v>
      </c>
      <c r="I4985">
        <f t="shared" si="622"/>
        <v>0</v>
      </c>
      <c r="J4985">
        <f t="shared" si="623"/>
        <v>0</v>
      </c>
      <c r="K4985">
        <f>J4985*Weighting!$W$17</f>
        <v>0</v>
      </c>
      <c r="M4985" s="14"/>
    </row>
    <row r="4986" spans="1:13" x14ac:dyDescent="0.25">
      <c r="A4986" s="32" t="str">
        <f>IF(Weighting!$P$18&gt;0,B4986,"")</f>
        <v/>
      </c>
      <c r="B4986">
        <f>Weighting!$C$18</f>
        <v>1.893</v>
      </c>
      <c r="C4986">
        <f>Weighting!$F$18</f>
        <v>0</v>
      </c>
      <c r="D4986" t="b">
        <f>IF(C4986=1,'Data Transformation'!$G$3+0.5*'Data Transformation'!$W$25,IF(C4987=1,D4987-'Data Transformation'!$W$25,FALSE))</f>
        <v>0</v>
      </c>
      <c r="E4986" t="str">
        <f t="array" ref="E4986">IF(ISLOGICAL(D4986),"",FREQUENCY(IF('Data Transformation'!$B$425:$B$8425='Bin Analysis'!$B4971,'Data Transformation'!$G$425:$G$8425),D4986))</f>
        <v/>
      </c>
      <c r="F4986" t="str">
        <f t="shared" si="621"/>
        <v/>
      </c>
      <c r="G4986">
        <f>Weighting!$H$18</f>
        <v>0</v>
      </c>
      <c r="H4986">
        <f t="array" ref="H4986">FREQUENCY(IF('Data Transformation'!$B$4:$B$8425=B4971,'Data Transformation'!$G$4:$G$8425),'Bin Analysis'!$B4986)</f>
        <v>17</v>
      </c>
      <c r="I4986">
        <f t="shared" si="622"/>
        <v>0</v>
      </c>
      <c r="J4986">
        <f t="shared" si="623"/>
        <v>0</v>
      </c>
      <c r="K4986">
        <f>J4986*Weighting!$W$18</f>
        <v>0</v>
      </c>
      <c r="M4986" s="14"/>
    </row>
    <row r="4987" spans="1:13" x14ac:dyDescent="0.25">
      <c r="A4987" s="32" t="str">
        <f>IF(Weighting!$P$19&gt;0,B4987,"")</f>
        <v/>
      </c>
      <c r="B4987">
        <f>Weighting!$C$19</f>
        <v>2.024</v>
      </c>
      <c r="C4987">
        <f>Weighting!$F$19</f>
        <v>0</v>
      </c>
      <c r="D4987" t="b">
        <f>IF(C4987=1,'Data Transformation'!$G$3+0.5*'Data Transformation'!$W$25,IF(C4988=1,D4988-'Data Transformation'!$W$25,FALSE))</f>
        <v>0</v>
      </c>
      <c r="E4987" t="str">
        <f t="array" ref="E4987">IF(ISLOGICAL(D4987),"",FREQUENCY(IF('Data Transformation'!$B$425:$B$8425='Bin Analysis'!$B4971,'Data Transformation'!$G$425:$G$8425),D4987))</f>
        <v/>
      </c>
      <c r="F4987" t="str">
        <f t="shared" si="621"/>
        <v/>
      </c>
      <c r="G4987">
        <f>Weighting!$H$19</f>
        <v>0</v>
      </c>
      <c r="H4987">
        <f t="array" ref="H4987">FREQUENCY(IF('Data Transformation'!$B$4:$B$8425=B4971,'Data Transformation'!$G$4:$G$8425),'Bin Analysis'!$B4987)</f>
        <v>17</v>
      </c>
      <c r="I4987">
        <f t="shared" si="622"/>
        <v>0</v>
      </c>
      <c r="J4987">
        <f t="shared" si="623"/>
        <v>0</v>
      </c>
      <c r="K4987">
        <f>J4987*Weighting!$W$19</f>
        <v>0</v>
      </c>
      <c r="M4987" s="14"/>
    </row>
    <row r="4988" spans="1:13" x14ac:dyDescent="0.25">
      <c r="A4988" s="32" t="str">
        <f>IF(Weighting!$P$20&gt;0,B4988,"")</f>
        <v/>
      </c>
      <c r="B4988">
        <f>Weighting!$C$20</f>
        <v>2.1550000000000002</v>
      </c>
      <c r="C4988">
        <f>Weighting!$F$20</f>
        <v>0</v>
      </c>
      <c r="D4988" t="b">
        <f>IF(C4988=1,'Data Transformation'!$G$3+0.5*'Data Transformation'!$W$25,IF(C4989=1,D4989-'Data Transformation'!$W$25,FALSE))</f>
        <v>0</v>
      </c>
      <c r="E4988" t="str">
        <f t="array" ref="E4988">IF(ISLOGICAL(D4988),"",FREQUENCY(IF('Data Transformation'!$B$425:$B$8425='Bin Analysis'!$B4971,'Data Transformation'!$G$425:$G$8425),D4988))</f>
        <v/>
      </c>
      <c r="F4988" t="str">
        <f t="shared" si="621"/>
        <v/>
      </c>
      <c r="G4988">
        <f>Weighting!$H$20</f>
        <v>0</v>
      </c>
      <c r="H4988">
        <f t="array" ref="H4988">FREQUENCY(IF('Data Transformation'!$B$4:$B$8425=B4971,'Data Transformation'!$G$4:$G$8425),'Bin Analysis'!$B4988)</f>
        <v>17</v>
      </c>
      <c r="I4988">
        <f t="shared" si="622"/>
        <v>0</v>
      </c>
      <c r="J4988">
        <f t="shared" si="623"/>
        <v>0</v>
      </c>
      <c r="K4988">
        <f>J4988*Weighting!$W$20</f>
        <v>0</v>
      </c>
      <c r="M4988" s="14"/>
    </row>
    <row r="4989" spans="1:13" x14ac:dyDescent="0.25">
      <c r="A4989" s="32" t="str">
        <f>IF(Weighting!$P$21&gt;0,B4989,"")</f>
        <v/>
      </c>
      <c r="B4989">
        <f>Weighting!$C$21</f>
        <v>2.2860000000000005</v>
      </c>
      <c r="C4989">
        <f>Weighting!$F$21</f>
        <v>0</v>
      </c>
      <c r="D4989" t="b">
        <f>IF(C4989=1,'Data Transformation'!$G$3+0.5*'Data Transformation'!$W$25,IF(C4990=1,D4990-'Data Transformation'!$W$25,FALSE))</f>
        <v>0</v>
      </c>
      <c r="E4989" t="str">
        <f t="array" ref="E4989">IF(ISLOGICAL(D4989),"",FREQUENCY(IF('Data Transformation'!$B$425:$B$8425='Bin Analysis'!$B4971,'Data Transformation'!$G$425:$G$8425),D4989))</f>
        <v/>
      </c>
      <c r="F4989" t="str">
        <f t="shared" si="621"/>
        <v/>
      </c>
      <c r="G4989">
        <f>Weighting!$H$21</f>
        <v>0</v>
      </c>
      <c r="H4989">
        <f t="array" ref="H4989">FREQUENCY(IF('Data Transformation'!$B$4:$B$8425=B4971,'Data Transformation'!$G$4:$G$8425),'Bin Analysis'!$B4989)</f>
        <v>17</v>
      </c>
      <c r="I4989">
        <f t="shared" si="622"/>
        <v>0</v>
      </c>
      <c r="J4989">
        <f t="shared" si="623"/>
        <v>0</v>
      </c>
      <c r="K4989">
        <f>J4989*Weighting!$W$21</f>
        <v>0</v>
      </c>
      <c r="M4989" s="14"/>
    </row>
    <row r="4990" spans="1:13" x14ac:dyDescent="0.25">
      <c r="A4990" s="32" t="str">
        <f>IF(Weighting!$P$22&gt;0,B4990,"")</f>
        <v/>
      </c>
      <c r="B4990">
        <f>Weighting!$C$22</f>
        <v>2.4170000000000007</v>
      </c>
      <c r="C4990">
        <f>Weighting!$F$22</f>
        <v>0</v>
      </c>
      <c r="D4990" t="b">
        <f>IF(C4990=1,'Data Transformation'!$G$3+0.5*'Data Transformation'!$W$25,IF(C4991=1,D4991-'Data Transformation'!$W$25,FALSE))</f>
        <v>0</v>
      </c>
      <c r="E4990" t="str">
        <f t="array" ref="E4990">IF(ISLOGICAL(D4990),"",FREQUENCY(IF('Data Transformation'!$B$425:$B$8425='Bin Analysis'!$B4971,'Data Transformation'!$G$425:$G$8425),D4990))</f>
        <v/>
      </c>
      <c r="F4990" t="str">
        <f t="shared" si="621"/>
        <v/>
      </c>
      <c r="G4990">
        <f>Weighting!$H$22</f>
        <v>0</v>
      </c>
      <c r="H4990">
        <f t="array" ref="H4990">FREQUENCY(IF('Data Transformation'!$B$4:$B$8425=B4971,'Data Transformation'!$G$4:$G$8425),'Bin Analysis'!$B4990)</f>
        <v>17</v>
      </c>
      <c r="I4990">
        <f t="shared" si="622"/>
        <v>0</v>
      </c>
      <c r="J4990">
        <f t="shared" si="623"/>
        <v>0</v>
      </c>
      <c r="K4990">
        <f>J4990*Weighting!$W$22</f>
        <v>0</v>
      </c>
      <c r="M4990" s="14"/>
    </row>
    <row r="4991" spans="1:13" x14ac:dyDescent="0.25">
      <c r="A4991" s="32" t="str">
        <f>IF(Weighting!$P$23&gt;0,B4991,"")</f>
        <v/>
      </c>
      <c r="B4991">
        <f>Weighting!$C$23</f>
        <v>2.5480000000000009</v>
      </c>
      <c r="C4991">
        <f>Weighting!$F$23</f>
        <v>0</v>
      </c>
      <c r="D4991" t="b">
        <f>IF(C4991=1,'Data Transformation'!$G$3+0.5*'Data Transformation'!$W$25,IF(C4992=1,D4992-'Data Transformation'!$W$25,FALSE))</f>
        <v>0</v>
      </c>
      <c r="E4991" t="str">
        <f t="array" ref="E4991">IF(ISLOGICAL(D4991),"",FREQUENCY(IF('Data Transformation'!$B$425:$B$8425='Bin Analysis'!$B4971,'Data Transformation'!$G$425:$G$8425),D4991))</f>
        <v/>
      </c>
      <c r="F4991" t="str">
        <f t="shared" si="621"/>
        <v/>
      </c>
      <c r="G4991">
        <f>Weighting!$H$23</f>
        <v>0</v>
      </c>
      <c r="H4991">
        <f t="array" ref="H4991">FREQUENCY(IF('Data Transformation'!$B$4:$B$8425=B4971,'Data Transformation'!$G$4:$G$8425),'Bin Analysis'!$B4991)</f>
        <v>17</v>
      </c>
      <c r="I4991">
        <f t="shared" si="622"/>
        <v>0</v>
      </c>
      <c r="J4991">
        <f t="shared" si="623"/>
        <v>0</v>
      </c>
      <c r="K4991">
        <f>J4991*Weighting!$W$23</f>
        <v>0</v>
      </c>
      <c r="M4991" s="14"/>
    </row>
    <row r="4992" spans="1:13" x14ac:dyDescent="0.25">
      <c r="A4992" s="32" t="str">
        <f>IF(Weighting!$P$24&gt;0,B4992,"")</f>
        <v/>
      </c>
      <c r="B4992">
        <f>Weighting!$C$24</f>
        <v>2.6790000000000012</v>
      </c>
      <c r="C4992">
        <f>Weighting!$F$24</f>
        <v>0</v>
      </c>
      <c r="D4992" t="b">
        <f>IF(C4992=1,'Data Transformation'!$G$3+0.5*'Data Transformation'!$W$25,IF(C4993=1,D4993-'Data Transformation'!$W$25,FALSE))</f>
        <v>0</v>
      </c>
      <c r="E4992" t="str">
        <f t="array" ref="E4992">IF(ISLOGICAL(D4992),"",FREQUENCY(IF('Data Transformation'!$B$425:$B$8425='Bin Analysis'!$B4971,'Data Transformation'!$G$425:$G$8425),D4992))</f>
        <v/>
      </c>
      <c r="F4992" t="str">
        <f t="shared" si="621"/>
        <v/>
      </c>
      <c r="G4992">
        <f>Weighting!$H$24</f>
        <v>0</v>
      </c>
      <c r="H4992">
        <f t="array" ref="H4992">FREQUENCY(IF('Data Transformation'!$B$4:$B$8425=B4971,'Data Transformation'!$G$4:$G$8425),'Bin Analysis'!$B4992)</f>
        <v>17</v>
      </c>
      <c r="I4992">
        <f t="shared" si="622"/>
        <v>0</v>
      </c>
      <c r="J4992">
        <f t="shared" si="623"/>
        <v>0</v>
      </c>
      <c r="K4992">
        <f>J4992*Weighting!$W$24</f>
        <v>0</v>
      </c>
      <c r="M4992" s="14"/>
    </row>
    <row r="4993" spans="1:25" x14ac:dyDescent="0.25">
      <c r="A4993" s="32" t="str">
        <f>IF(Weighting!$P$25&gt;0,B4993,"")</f>
        <v/>
      </c>
      <c r="B4993">
        <f>Weighting!$C$25</f>
        <v>2.8100000000000014</v>
      </c>
      <c r="C4993">
        <f>Weighting!$F$25</f>
        <v>0</v>
      </c>
      <c r="D4993" t="b">
        <f>IF(C4993=1,'Data Transformation'!$G$3+0.5*'Data Transformation'!$W$25,IF(C4994=1,D4994-'Data Transformation'!$W$25,FALSE))</f>
        <v>0</v>
      </c>
      <c r="E4993" t="str">
        <f t="array" ref="E4993">IF(ISLOGICAL(D4993),"",FREQUENCY(IF('Data Transformation'!$B$425:$B$8425='Bin Analysis'!$B4971,'Data Transformation'!$G$425:$G$8425),D4993))</f>
        <v/>
      </c>
      <c r="F4993" t="str">
        <f t="shared" si="621"/>
        <v/>
      </c>
      <c r="G4993">
        <f>Weighting!$H$25</f>
        <v>0</v>
      </c>
      <c r="H4993">
        <f t="array" ref="H4993">FREQUENCY(IF('Data Transformation'!$B$4:$B$8425=B4971,'Data Transformation'!$G$4:$G$8425),'Bin Analysis'!$B4993)</f>
        <v>17</v>
      </c>
      <c r="I4993">
        <f t="shared" si="622"/>
        <v>0</v>
      </c>
      <c r="J4993">
        <f t="shared" si="623"/>
        <v>0</v>
      </c>
      <c r="K4993">
        <f>J4993*Weighting!$W$25</f>
        <v>0</v>
      </c>
      <c r="M4993" s="14"/>
    </row>
    <row r="4994" spans="1:25" x14ac:dyDescent="0.25">
      <c r="O4994"/>
      <c r="P4994"/>
      <c r="Q4994"/>
      <c r="R4994"/>
    </row>
    <row r="4995" spans="1:25" ht="23.25" x14ac:dyDescent="0.35">
      <c r="A4995" s="21" t="s">
        <v>0</v>
      </c>
      <c r="B4995" s="21">
        <f>IFERROR(VLOOKUP(C4995,'Data Transformation'!$L$6:$M$426,2,FALSE),"")</f>
        <v>208</v>
      </c>
      <c r="C4995" s="21">
        <f>C4971+1</f>
        <v>208</v>
      </c>
      <c r="D4995" s="21"/>
      <c r="E4995" s="21"/>
      <c r="F4995" s="21"/>
      <c r="G4995" s="21"/>
      <c r="H4995" s="22"/>
      <c r="I4995" s="22"/>
      <c r="J4995" s="22"/>
      <c r="K4995" s="21"/>
      <c r="L4995" s="21">
        <f>B4995</f>
        <v>208</v>
      </c>
      <c r="M4995" s="23">
        <f>INDEX('Data Transformation'!$O$4:$O$424,MATCH($B4995,'Data Transformation'!$M$4:$M$424,0),MATCH($M$2,'Data Transformation'!$O$3,0))</f>
        <v>19</v>
      </c>
      <c r="N4995" s="27">
        <f>IF('Input and Summary Results'!$J$16="minimum",'Bin Analysis'!X4996/(M4995-1),'Bin Analysis'!Y4995/('Bin Analysis'!M4995-1))</f>
        <v>0.61111111111111116</v>
      </c>
      <c r="O4995" s="27">
        <f>IF(M4995=FALSE,NA(),(VLOOKUP(1,C4998:K5017,4,FALSE))/(M4995-1))</f>
        <v>0.22222222222222221</v>
      </c>
      <c r="P4995" s="27">
        <f>IF(M4995=FALSE,NA(),SUM(J4998:J5017)/Weighting!$S$5)</f>
        <v>0.7</v>
      </c>
      <c r="Q4995" s="27">
        <f>IF(M4995=FALSE,NA(),SUM(K4998:K5017)/Weighting!$S$6)</f>
        <v>0.65217391304347827</v>
      </c>
      <c r="R4995" s="27">
        <f>IF(M4995=FALSE,NA(),(VLOOKUP(1,G4998:K5017,3,FALSE))/(M4995-1))</f>
        <v>5.5555555555555552E-2</v>
      </c>
      <c r="S4995" s="22" t="str">
        <f>IF(M4995=FALSE,NA(),IF(SUM(J4998:J5017)=2,"yes","no"))</f>
        <v>no</v>
      </c>
      <c r="X4995" s="2" cm="2">
        <f t="array" ref="X4995:X4996">FREQUENCY(IF('Data Transformation'!$B$425:$B$6424='Bin Analysis'!L4995,'Data Transformation'!$G$425:$G$6424),'Data Transformation'!$U$11)</f>
        <v>7</v>
      </c>
      <c r="Y4995" s="2" cm="2">
        <f t="array" ref="Y4995:Y4996">FREQUENCY(IF('Data Transformation'!$B$425:$B$6424='Bin Analysis'!L4995,'Data Transformation'!$G$425:$G$6424),'Data Transformation'!$U$12)</f>
        <v>3</v>
      </c>
    </row>
    <row r="4996" spans="1:25" x14ac:dyDescent="0.25">
      <c r="A4996" s="14" t="s">
        <v>66</v>
      </c>
      <c r="B4996" t="s">
        <v>47</v>
      </c>
      <c r="C4996" t="s">
        <v>5</v>
      </c>
      <c r="D4996" t="s">
        <v>99</v>
      </c>
      <c r="E4996" t="s">
        <v>100</v>
      </c>
      <c r="F4996" t="s">
        <v>101</v>
      </c>
      <c r="G4996" t="s">
        <v>69</v>
      </c>
      <c r="H4996" t="s">
        <v>31</v>
      </c>
      <c r="I4996" t="s">
        <v>32</v>
      </c>
      <c r="J4996" t="s">
        <v>46</v>
      </c>
      <c r="K4996" s="14" t="s">
        <v>45</v>
      </c>
      <c r="M4996" s="14"/>
      <c r="X4996" s="2">
        <v>11</v>
      </c>
      <c r="Y4996" s="2">
        <v>15</v>
      </c>
    </row>
    <row r="4997" spans="1:25" x14ac:dyDescent="0.25">
      <c r="A4997" s="32"/>
      <c r="D4997" t="b">
        <f>IF(C4997=1,'Data Transformation'!$G$3+0.5*'Data Transformation'!$W$25,IF(C4998=1,D4998-'Data Transformation'!$W$25,FALSE))</f>
        <v>0</v>
      </c>
      <c r="E4997" t="str">
        <f t="array" ref="E4997">IF(ISLOGICAL(D4997),"",FREQUENCY(IF('Data Transformation'!$B$425:$B$8425='Bin Analysis'!$B4995,'Data Transformation'!$G$425:$G$8425),D4997))</f>
        <v/>
      </c>
      <c r="F4997" t="str">
        <f>IF(ISLOGICAL(D4997),"",E4997-E4996)</f>
        <v/>
      </c>
      <c r="M4997" s="14"/>
    </row>
    <row r="4998" spans="1:25" x14ac:dyDescent="0.25">
      <c r="A4998" s="32">
        <f>IF(Weighting!$P$6&gt;0,B4998,"")</f>
        <v>0.32100000000000001</v>
      </c>
      <c r="B4998">
        <f>Weighting!$C$6</f>
        <v>0.32100000000000001</v>
      </c>
      <c r="C4998">
        <f>Weighting!$F$6</f>
        <v>0</v>
      </c>
      <c r="D4998" t="b">
        <f>IF(C4998=1,'Data Transformation'!$G$3+0.5*'Data Transformation'!$W$25,IF(C4999=1,D4999-'Data Transformation'!$W$25,FALSE))</f>
        <v>0</v>
      </c>
      <c r="E4998" t="str">
        <f t="array" ref="E4998">IF(ISLOGICAL(D4998),"",FREQUENCY(IF('Data Transformation'!$B$425:$B$8425='Bin Analysis'!$B4995,'Data Transformation'!$G$425:$G$8425),D4998))</f>
        <v/>
      </c>
      <c r="F4998" t="str">
        <f>IF(ISLOGICAL(D4998),"",E4998-E4997)</f>
        <v/>
      </c>
      <c r="G4998">
        <f>Weighting!$H$6</f>
        <v>1</v>
      </c>
      <c r="H4998">
        <f t="array" ref="H4998">FREQUENCY(IF('Data Transformation'!$B$4:$B$8425=B4995,'Data Transformation'!$G$4:$G$8425),'Bin Analysis'!$B4998)</f>
        <v>1</v>
      </c>
      <c r="I4998">
        <f>H4998-H4997</f>
        <v>1</v>
      </c>
      <c r="J4998">
        <f>IF(I4998=0,0,1)</f>
        <v>1</v>
      </c>
      <c r="K4998">
        <f>J4998*Weighting!$W$6</f>
        <v>1</v>
      </c>
      <c r="M4998" s="14"/>
    </row>
    <row r="4999" spans="1:25" x14ac:dyDescent="0.25">
      <c r="A4999" s="32">
        <f>IF(Weighting!$P$7&gt;0,B4999,"")</f>
        <v>0.45200000000000001</v>
      </c>
      <c r="B4999">
        <f>Weighting!$C$7</f>
        <v>0.45200000000000001</v>
      </c>
      <c r="C4999">
        <f>Weighting!$F$7</f>
        <v>0</v>
      </c>
      <c r="D4999" t="b">
        <f>IF(C4999=1,'Data Transformation'!$G$3+0.5*'Data Transformation'!$W$25,IF(C5000=1,D5000-'Data Transformation'!$W$25,FALSE))</f>
        <v>0</v>
      </c>
      <c r="E4999" t="str">
        <f t="array" ref="E4999">IF(ISLOGICAL(D4999),"",FREQUENCY(IF('Data Transformation'!$B$425:$B$8425='Bin Analysis'!$B4995,'Data Transformation'!$G$425:$G$8425),D4999))</f>
        <v/>
      </c>
      <c r="F4999" t="str">
        <f t="shared" ref="F4999:F5017" si="624">IF(ISLOGICAL(D4999),"",E4999-E4998)</f>
        <v/>
      </c>
      <c r="G4999">
        <f>Weighting!$H$7</f>
        <v>0</v>
      </c>
      <c r="H4999">
        <f t="array" ref="H4999">FREQUENCY(IF('Data Transformation'!$B$4:$B$8425=B4995,'Data Transformation'!$G$4:$G$8425),'Bin Analysis'!$B4999)</f>
        <v>1</v>
      </c>
      <c r="I4999">
        <f t="shared" ref="I4999:I5017" si="625">H4999-H4998</f>
        <v>0</v>
      </c>
      <c r="J4999">
        <f>IF(I4999=0,0,1)</f>
        <v>0</v>
      </c>
      <c r="K4999">
        <f>J4999*Weighting!$W$7</f>
        <v>0</v>
      </c>
      <c r="M4999" s="14"/>
    </row>
    <row r="5000" spans="1:25" x14ac:dyDescent="0.25">
      <c r="A5000" s="32">
        <f>IF(Weighting!$P$8&gt;0,B5000,"")</f>
        <v>0.58299999999999996</v>
      </c>
      <c r="B5000">
        <f>Weighting!$C$8</f>
        <v>0.58299999999999996</v>
      </c>
      <c r="C5000">
        <f>Weighting!$F$8</f>
        <v>0</v>
      </c>
      <c r="D5000" t="b">
        <f>IF(C5000=1,'Data Transformation'!$G$3+0.5*'Data Transformation'!$W$25,IF(C5001=1,D5001-'Data Transformation'!$W$25,FALSE))</f>
        <v>0</v>
      </c>
      <c r="E5000" t="str">
        <f t="array" ref="E5000">IF(ISLOGICAL(D5000),"",FREQUENCY(IF('Data Transformation'!$B$425:$B$8425='Bin Analysis'!$B4995,'Data Transformation'!$G$425:$G$8425),D5000))</f>
        <v/>
      </c>
      <c r="F5000" t="str">
        <f t="shared" si="624"/>
        <v/>
      </c>
      <c r="G5000">
        <f>Weighting!$H$8</f>
        <v>0</v>
      </c>
      <c r="H5000">
        <f t="array" ref="H5000">FREQUENCY(IF('Data Transformation'!$B$4:$B$8425=B4995,'Data Transformation'!$G$4:$G$8425),'Bin Analysis'!$B5000)</f>
        <v>1</v>
      </c>
      <c r="I5000">
        <f t="shared" si="625"/>
        <v>0</v>
      </c>
      <c r="J5000">
        <f t="shared" ref="J5000:J5017" si="626">IF(I5000=0,0,1)</f>
        <v>0</v>
      </c>
      <c r="K5000">
        <f>J5000*Weighting!$W$8</f>
        <v>0</v>
      </c>
      <c r="M5000" s="14"/>
    </row>
    <row r="5001" spans="1:25" x14ac:dyDescent="0.25">
      <c r="A5001" s="32">
        <f>IF(Weighting!$P$9&gt;0,B5001,"")</f>
        <v>0.71399999999999997</v>
      </c>
      <c r="B5001" s="50">
        <f>Weighting!$C$9</f>
        <v>0.71399999999999997</v>
      </c>
      <c r="C5001">
        <f>Weighting!$F$9</f>
        <v>0</v>
      </c>
      <c r="D5001" t="b">
        <f>IF(C5001=1,'Data Transformation'!$G$3+0.5*'Data Transformation'!$W$25,IF(C5002=1,D5002-'Data Transformation'!$W$25,FALSE))</f>
        <v>0</v>
      </c>
      <c r="E5001" t="str">
        <f t="array" ref="E5001">IF(ISLOGICAL(D5001),"",FREQUENCY(IF('Data Transformation'!$B$425:$B$8425='Bin Analysis'!$B4995,'Data Transformation'!$G$425:$G$8425),D5001))</f>
        <v/>
      </c>
      <c r="F5001" t="str">
        <f t="shared" si="624"/>
        <v/>
      </c>
      <c r="G5001">
        <f>Weighting!$H$9</f>
        <v>0</v>
      </c>
      <c r="H5001">
        <f t="array" ref="H5001">FREQUENCY(IF('Data Transformation'!$B$4:$B$8425=B4995,'Data Transformation'!$G$4:$G$8425),'Bin Analysis'!$B5001)</f>
        <v>1</v>
      </c>
      <c r="I5001">
        <f t="shared" si="625"/>
        <v>0</v>
      </c>
      <c r="J5001">
        <f t="shared" si="626"/>
        <v>0</v>
      </c>
      <c r="K5001">
        <f>J5001*Weighting!$W$9</f>
        <v>0</v>
      </c>
      <c r="M5001" s="14"/>
    </row>
    <row r="5002" spans="1:25" x14ac:dyDescent="0.25">
      <c r="A5002" s="32">
        <f>IF(Weighting!$P$10&gt;0,B5002,"")</f>
        <v>0.84499999999999997</v>
      </c>
      <c r="B5002">
        <f>Weighting!$C$10</f>
        <v>0.84499999999999997</v>
      </c>
      <c r="C5002">
        <f>Weighting!$F$10</f>
        <v>0</v>
      </c>
      <c r="D5002" t="b">
        <f>IF(C5002=1,'Data Transformation'!$G$3+0.5*'Data Transformation'!$W$25,IF(C5003=1,D5003-'Data Transformation'!$W$25,FALSE))</f>
        <v>0</v>
      </c>
      <c r="E5002" t="str">
        <f t="array" ref="E5002">IF(ISLOGICAL(D5002),"",FREQUENCY(IF('Data Transformation'!$B$425:$B$8425='Bin Analysis'!$B4995,'Data Transformation'!$G$425:$G$8425),D5002))</f>
        <v/>
      </c>
      <c r="F5002" t="str">
        <f t="shared" si="624"/>
        <v/>
      </c>
      <c r="G5002">
        <f>Weighting!$H$10</f>
        <v>0</v>
      </c>
      <c r="H5002">
        <f t="array" ref="H5002">FREQUENCY(IF('Data Transformation'!$B$4:$B$8425=B4995,'Data Transformation'!$G$4:$G$8425),'Bin Analysis'!$B5002)</f>
        <v>3</v>
      </c>
      <c r="I5002">
        <f t="shared" si="625"/>
        <v>2</v>
      </c>
      <c r="J5002">
        <f t="shared" si="626"/>
        <v>1</v>
      </c>
      <c r="K5002">
        <f>J5002*Weighting!$W$10</f>
        <v>3</v>
      </c>
      <c r="M5002" s="14"/>
    </row>
    <row r="5003" spans="1:25" x14ac:dyDescent="0.25">
      <c r="A5003" s="32">
        <f>IF(Weighting!$P$11&gt;0,B5003,"")</f>
        <v>0.97599999999999998</v>
      </c>
      <c r="B5003">
        <f>Weighting!$C$11</f>
        <v>0.97599999999999998</v>
      </c>
      <c r="C5003">
        <f>Weighting!$F$11</f>
        <v>0</v>
      </c>
      <c r="D5003">
        <f>IF(C5003=1,'Data Transformation'!$G$3+0.5*'Data Transformation'!$W$25,IF(C5004=1,D5004-'Data Transformation'!$W$25,FALSE))</f>
        <v>0.86899999999999999</v>
      </c>
      <c r="E5003">
        <f t="array" ref="E5003">IF(ISLOGICAL(D5003),"",FREQUENCY(IF('Data Transformation'!$B$425:$B$8425='Bin Analysis'!$B4995,'Data Transformation'!$G$425:$G$8425),D5003))</f>
        <v>3</v>
      </c>
      <c r="F5003" t="e">
        <f t="shared" si="624"/>
        <v>#VALUE!</v>
      </c>
      <c r="G5003">
        <f>Weighting!$H$11</f>
        <v>0</v>
      </c>
      <c r="H5003">
        <f t="array" ref="H5003">FREQUENCY(IF('Data Transformation'!$B$4:$B$8425=B4995,'Data Transformation'!$G$4:$G$8425),'Bin Analysis'!$B5003)</f>
        <v>4</v>
      </c>
      <c r="I5003">
        <f t="shared" si="625"/>
        <v>1</v>
      </c>
      <c r="J5003">
        <f t="shared" si="626"/>
        <v>1</v>
      </c>
      <c r="K5003">
        <f>J5003*Weighting!$W$11</f>
        <v>2</v>
      </c>
      <c r="M5003" s="14"/>
    </row>
    <row r="5004" spans="1:25" x14ac:dyDescent="0.25">
      <c r="A5004" s="32">
        <f>IF(Weighting!$P$12&gt;0,B5004,"")</f>
        <v>1.107</v>
      </c>
      <c r="B5004">
        <f>Weighting!$C$12</f>
        <v>1.107</v>
      </c>
      <c r="C5004">
        <f>Weighting!$F$12</f>
        <v>1</v>
      </c>
      <c r="D5004">
        <f>IF(C5004=1,'Data Transformation'!$G$3+0.5*'Data Transformation'!$W$25,IF(C5005=1,D5005-'Data Transformation'!$W$25,FALSE))</f>
        <v>1.131</v>
      </c>
      <c r="E5004">
        <f t="array" ref="E5004">IF(ISLOGICAL(D5004),"",FREQUENCY(IF('Data Transformation'!$B$425:$B$8425='Bin Analysis'!$B4995,'Data Transformation'!$G$425:$G$8425),D5004))</f>
        <v>7</v>
      </c>
      <c r="F5004">
        <f t="shared" si="624"/>
        <v>4</v>
      </c>
      <c r="G5004">
        <f>Weighting!$H$12</f>
        <v>0</v>
      </c>
      <c r="H5004">
        <f t="array" ref="H5004">FREQUENCY(IF('Data Transformation'!$B$4:$B$8425=B4995,'Data Transformation'!$G$4:$G$8425),'Bin Analysis'!$B5004)</f>
        <v>8</v>
      </c>
      <c r="I5004">
        <f t="shared" si="625"/>
        <v>4</v>
      </c>
      <c r="J5004">
        <f t="shared" si="626"/>
        <v>1</v>
      </c>
      <c r="K5004">
        <f>J5004*Weighting!$W$12</f>
        <v>1</v>
      </c>
      <c r="M5004" s="14"/>
    </row>
    <row r="5005" spans="1:25" x14ac:dyDescent="0.25">
      <c r="A5005" s="32">
        <f>IF(Weighting!$P$13&gt;0,B5005,"")</f>
        <v>1.238</v>
      </c>
      <c r="B5005">
        <f>Weighting!$C$13</f>
        <v>1.238</v>
      </c>
      <c r="C5005">
        <f>Weighting!$F$13</f>
        <v>0</v>
      </c>
      <c r="D5005" t="b">
        <f>IF(C5005=1,'Data Transformation'!$G$3+0.5*'Data Transformation'!$W$25,IF(C5006=1,D5006-'Data Transformation'!$W$25,FALSE))</f>
        <v>0</v>
      </c>
      <c r="E5005" t="str">
        <f t="array" ref="E5005">IF(ISLOGICAL(D5005),"",FREQUENCY(IF('Data Transformation'!$B$425:$B$8425='Bin Analysis'!$B4995,'Data Transformation'!$G$425:$G$8425),D5005))</f>
        <v/>
      </c>
      <c r="F5005" t="str">
        <f t="shared" si="624"/>
        <v/>
      </c>
      <c r="G5005">
        <f>Weighting!$H$13</f>
        <v>0</v>
      </c>
      <c r="H5005">
        <f t="array" ref="H5005">FREQUENCY(IF('Data Transformation'!$B$4:$B$8425=B4995,'Data Transformation'!$G$4:$G$8425),'Bin Analysis'!$B5005)</f>
        <v>15</v>
      </c>
      <c r="I5005">
        <f t="shared" si="625"/>
        <v>7</v>
      </c>
      <c r="J5005">
        <f t="shared" si="626"/>
        <v>1</v>
      </c>
      <c r="K5005">
        <f>J5005*Weighting!$W$13</f>
        <v>2</v>
      </c>
      <c r="M5005" s="14"/>
    </row>
    <row r="5006" spans="1:25" x14ac:dyDescent="0.25">
      <c r="A5006" s="32">
        <f>IF(Weighting!$P$14&gt;0,B5006,"")</f>
        <v>1.369</v>
      </c>
      <c r="B5006">
        <f>Weighting!$C$14</f>
        <v>1.369</v>
      </c>
      <c r="C5006">
        <f>Weighting!$F$14</f>
        <v>0</v>
      </c>
      <c r="D5006" t="b">
        <f>IF(C5006=1,'Data Transformation'!$G$3+0.5*'Data Transformation'!$W$25,IF(C5007=1,D5007-'Data Transformation'!$W$25,FALSE))</f>
        <v>0</v>
      </c>
      <c r="E5006" t="str">
        <f t="array" ref="E5006">IF(ISLOGICAL(D5006),"",FREQUENCY(IF('Data Transformation'!$B$425:$B$8425='Bin Analysis'!$B4995,'Data Transformation'!$G$425:$G$8425),D5006))</f>
        <v/>
      </c>
      <c r="F5006" t="str">
        <f t="shared" si="624"/>
        <v/>
      </c>
      <c r="G5006">
        <f>Weighting!$H$14</f>
        <v>0</v>
      </c>
      <c r="H5006">
        <f t="array" ref="H5006">FREQUENCY(IF('Data Transformation'!$B$4:$B$8425=B4995,'Data Transformation'!$G$4:$G$8425),'Bin Analysis'!$B5006)</f>
        <v>18</v>
      </c>
      <c r="I5006">
        <f t="shared" si="625"/>
        <v>3</v>
      </c>
      <c r="J5006">
        <f t="shared" si="626"/>
        <v>1</v>
      </c>
      <c r="K5006">
        <f>J5006*Weighting!$W$14</f>
        <v>3</v>
      </c>
      <c r="M5006" s="14"/>
    </row>
    <row r="5007" spans="1:25" x14ac:dyDescent="0.25">
      <c r="A5007" s="32">
        <f>IF(Weighting!$P$15&gt;0,B5007,"")</f>
        <v>1.5000009999999999</v>
      </c>
      <c r="B5007">
        <f>Weighting!$C$15</f>
        <v>1.5000009999999999</v>
      </c>
      <c r="C5007">
        <f>Weighting!$F$15</f>
        <v>0</v>
      </c>
      <c r="D5007" t="b">
        <f>IF(C5007=1,'Data Transformation'!$G$3+0.5*'Data Transformation'!$W$25,IF(C5008=1,D5008-'Data Transformation'!$W$25,FALSE))</f>
        <v>0</v>
      </c>
      <c r="E5007" t="str">
        <f t="array" ref="E5007">IF(ISLOGICAL(D5007),"",FREQUENCY(IF('Data Transformation'!$B$425:$B$8425='Bin Analysis'!$B4995,'Data Transformation'!$G$425:$G$8425),D5007))</f>
        <v/>
      </c>
      <c r="F5007" t="str">
        <f t="shared" si="624"/>
        <v/>
      </c>
      <c r="G5007">
        <f>Weighting!$H$15</f>
        <v>0</v>
      </c>
      <c r="H5007">
        <f t="array" ref="H5007">FREQUENCY(IF('Data Transformation'!$B$4:$B$8425=B4995,'Data Transformation'!$G$4:$G$8425),'Bin Analysis'!$B5007)</f>
        <v>19</v>
      </c>
      <c r="I5007">
        <f t="shared" si="625"/>
        <v>1</v>
      </c>
      <c r="J5007">
        <f t="shared" si="626"/>
        <v>1</v>
      </c>
      <c r="K5007">
        <f>J5007*Weighting!$W$15</f>
        <v>3</v>
      </c>
      <c r="M5007" s="14"/>
    </row>
    <row r="5008" spans="1:25" x14ac:dyDescent="0.25">
      <c r="A5008" s="32" t="str">
        <f>IF(Weighting!$P$16&gt;0,B5008,"")</f>
        <v/>
      </c>
      <c r="B5008">
        <f>Weighting!$C$16</f>
        <v>1.631</v>
      </c>
      <c r="C5008">
        <f>Weighting!$F$16</f>
        <v>0</v>
      </c>
      <c r="D5008" t="b">
        <f>IF(C5008=1,'Data Transformation'!$G$3+0.5*'Data Transformation'!$W$25,IF(C5009=1,D5009-'Data Transformation'!$W$25,FALSE))</f>
        <v>0</v>
      </c>
      <c r="E5008" t="str">
        <f t="array" ref="E5008">IF(ISLOGICAL(D5008),"",FREQUENCY(IF('Data Transformation'!$B$425:$B$8425='Bin Analysis'!$B4995,'Data Transformation'!$G$425:$G$8425),D5008))</f>
        <v/>
      </c>
      <c r="F5008" t="str">
        <f t="shared" si="624"/>
        <v/>
      </c>
      <c r="G5008">
        <f>Weighting!$H$16</f>
        <v>0</v>
      </c>
      <c r="H5008">
        <f t="array" ref="H5008">FREQUENCY(IF('Data Transformation'!$B$4:$B$8425=B4995,'Data Transformation'!$G$4:$G$8425),'Bin Analysis'!$B5008)</f>
        <v>19</v>
      </c>
      <c r="I5008">
        <f t="shared" si="625"/>
        <v>0</v>
      </c>
      <c r="J5008">
        <f t="shared" si="626"/>
        <v>0</v>
      </c>
      <c r="K5008">
        <f>J5008*Weighting!$W$16</f>
        <v>0</v>
      </c>
      <c r="M5008" s="14"/>
    </row>
    <row r="5009" spans="1:25" x14ac:dyDescent="0.25">
      <c r="A5009" s="32" t="str">
        <f>IF(Weighting!$P$17&gt;0,B5009,"")</f>
        <v/>
      </c>
      <c r="B5009">
        <f>Weighting!$C$17</f>
        <v>1.762</v>
      </c>
      <c r="C5009">
        <f>Weighting!$F$17</f>
        <v>0</v>
      </c>
      <c r="D5009" t="b">
        <f>IF(C5009=1,'Data Transformation'!$G$3+0.5*'Data Transformation'!$W$25,IF(C5010=1,D5010-'Data Transformation'!$W$25,FALSE))</f>
        <v>0</v>
      </c>
      <c r="E5009" t="str">
        <f t="array" ref="E5009">IF(ISLOGICAL(D5009),"",FREQUENCY(IF('Data Transformation'!$B$425:$B$8425='Bin Analysis'!$B4995,'Data Transformation'!$G$425:$G$8425),D5009))</f>
        <v/>
      </c>
      <c r="F5009" t="str">
        <f t="shared" si="624"/>
        <v/>
      </c>
      <c r="G5009">
        <f>Weighting!$H$17</f>
        <v>0</v>
      </c>
      <c r="H5009">
        <f t="array" ref="H5009">FREQUENCY(IF('Data Transformation'!$B$4:$B$8425=B4995,'Data Transformation'!$G$4:$G$8425),'Bin Analysis'!$B5009)</f>
        <v>19</v>
      </c>
      <c r="I5009">
        <f t="shared" si="625"/>
        <v>0</v>
      </c>
      <c r="J5009">
        <f t="shared" si="626"/>
        <v>0</v>
      </c>
      <c r="K5009">
        <f>J5009*Weighting!$W$17</f>
        <v>0</v>
      </c>
      <c r="M5009" s="14"/>
    </row>
    <row r="5010" spans="1:25" x14ac:dyDescent="0.25">
      <c r="A5010" s="32" t="str">
        <f>IF(Weighting!$P$18&gt;0,B5010,"")</f>
        <v/>
      </c>
      <c r="B5010">
        <f>Weighting!$C$18</f>
        <v>1.893</v>
      </c>
      <c r="C5010">
        <f>Weighting!$F$18</f>
        <v>0</v>
      </c>
      <c r="D5010" t="b">
        <f>IF(C5010=1,'Data Transformation'!$G$3+0.5*'Data Transformation'!$W$25,IF(C5011=1,D5011-'Data Transformation'!$W$25,FALSE))</f>
        <v>0</v>
      </c>
      <c r="E5010" t="str">
        <f t="array" ref="E5010">IF(ISLOGICAL(D5010),"",FREQUENCY(IF('Data Transformation'!$B$425:$B$8425='Bin Analysis'!$B4995,'Data Transformation'!$G$425:$G$8425),D5010))</f>
        <v/>
      </c>
      <c r="F5010" t="str">
        <f t="shared" si="624"/>
        <v/>
      </c>
      <c r="G5010">
        <f>Weighting!$H$18</f>
        <v>0</v>
      </c>
      <c r="H5010">
        <f t="array" ref="H5010">FREQUENCY(IF('Data Transformation'!$B$4:$B$8425=B4995,'Data Transformation'!$G$4:$G$8425),'Bin Analysis'!$B5010)</f>
        <v>19</v>
      </c>
      <c r="I5010">
        <f t="shared" si="625"/>
        <v>0</v>
      </c>
      <c r="J5010">
        <f t="shared" si="626"/>
        <v>0</v>
      </c>
      <c r="K5010">
        <f>J5010*Weighting!$W$18</f>
        <v>0</v>
      </c>
      <c r="M5010" s="14"/>
    </row>
    <row r="5011" spans="1:25" x14ac:dyDescent="0.25">
      <c r="A5011" s="32" t="str">
        <f>IF(Weighting!$P$19&gt;0,B5011,"")</f>
        <v/>
      </c>
      <c r="B5011">
        <f>Weighting!$C$19</f>
        <v>2.024</v>
      </c>
      <c r="C5011">
        <f>Weighting!$F$19</f>
        <v>0</v>
      </c>
      <c r="D5011" t="b">
        <f>IF(C5011=1,'Data Transformation'!$G$3+0.5*'Data Transformation'!$W$25,IF(C5012=1,D5012-'Data Transformation'!$W$25,FALSE))</f>
        <v>0</v>
      </c>
      <c r="E5011" t="str">
        <f t="array" ref="E5011">IF(ISLOGICAL(D5011),"",FREQUENCY(IF('Data Transformation'!$B$425:$B$8425='Bin Analysis'!$B4995,'Data Transformation'!$G$425:$G$8425),D5011))</f>
        <v/>
      </c>
      <c r="F5011" t="str">
        <f t="shared" si="624"/>
        <v/>
      </c>
      <c r="G5011">
        <f>Weighting!$H$19</f>
        <v>0</v>
      </c>
      <c r="H5011">
        <f t="array" ref="H5011">FREQUENCY(IF('Data Transformation'!$B$4:$B$8425=B4995,'Data Transformation'!$G$4:$G$8425),'Bin Analysis'!$B5011)</f>
        <v>19</v>
      </c>
      <c r="I5011">
        <f t="shared" si="625"/>
        <v>0</v>
      </c>
      <c r="J5011">
        <f t="shared" si="626"/>
        <v>0</v>
      </c>
      <c r="K5011">
        <f>J5011*Weighting!$W$19</f>
        <v>0</v>
      </c>
      <c r="M5011" s="14"/>
    </row>
    <row r="5012" spans="1:25" x14ac:dyDescent="0.25">
      <c r="A5012" s="32" t="str">
        <f>IF(Weighting!$P$20&gt;0,B5012,"")</f>
        <v/>
      </c>
      <c r="B5012">
        <f>Weighting!$C$20</f>
        <v>2.1550000000000002</v>
      </c>
      <c r="C5012">
        <f>Weighting!$F$20</f>
        <v>0</v>
      </c>
      <c r="D5012" t="b">
        <f>IF(C5012=1,'Data Transformation'!$G$3+0.5*'Data Transformation'!$W$25,IF(C5013=1,D5013-'Data Transformation'!$W$25,FALSE))</f>
        <v>0</v>
      </c>
      <c r="E5012" t="str">
        <f t="array" ref="E5012">IF(ISLOGICAL(D5012),"",FREQUENCY(IF('Data Transformation'!$B$425:$B$8425='Bin Analysis'!$B4995,'Data Transformation'!$G$425:$G$8425),D5012))</f>
        <v/>
      </c>
      <c r="F5012" t="str">
        <f t="shared" si="624"/>
        <v/>
      </c>
      <c r="G5012">
        <f>Weighting!$H$20</f>
        <v>0</v>
      </c>
      <c r="H5012">
        <f t="array" ref="H5012">FREQUENCY(IF('Data Transformation'!$B$4:$B$8425=B4995,'Data Transformation'!$G$4:$G$8425),'Bin Analysis'!$B5012)</f>
        <v>19</v>
      </c>
      <c r="I5012">
        <f t="shared" si="625"/>
        <v>0</v>
      </c>
      <c r="J5012">
        <f t="shared" si="626"/>
        <v>0</v>
      </c>
      <c r="K5012">
        <f>J5012*Weighting!$W$20</f>
        <v>0</v>
      </c>
      <c r="M5012" s="14"/>
    </row>
    <row r="5013" spans="1:25" x14ac:dyDescent="0.25">
      <c r="A5013" s="32" t="str">
        <f>IF(Weighting!$P$21&gt;0,B5013,"")</f>
        <v/>
      </c>
      <c r="B5013">
        <f>Weighting!$C$21</f>
        <v>2.2860000000000005</v>
      </c>
      <c r="C5013">
        <f>Weighting!$F$21</f>
        <v>0</v>
      </c>
      <c r="D5013" t="b">
        <f>IF(C5013=1,'Data Transformation'!$G$3+0.5*'Data Transformation'!$W$25,IF(C5014=1,D5014-'Data Transformation'!$W$25,FALSE))</f>
        <v>0</v>
      </c>
      <c r="E5013" t="str">
        <f t="array" ref="E5013">IF(ISLOGICAL(D5013),"",FREQUENCY(IF('Data Transformation'!$B$425:$B$8425='Bin Analysis'!$B4995,'Data Transformation'!$G$425:$G$8425),D5013))</f>
        <v/>
      </c>
      <c r="F5013" t="str">
        <f t="shared" si="624"/>
        <v/>
      </c>
      <c r="G5013">
        <f>Weighting!$H$21</f>
        <v>0</v>
      </c>
      <c r="H5013">
        <f t="array" ref="H5013">FREQUENCY(IF('Data Transformation'!$B$4:$B$8425=B4995,'Data Transformation'!$G$4:$G$8425),'Bin Analysis'!$B5013)</f>
        <v>19</v>
      </c>
      <c r="I5013">
        <f t="shared" si="625"/>
        <v>0</v>
      </c>
      <c r="J5013">
        <f t="shared" si="626"/>
        <v>0</v>
      </c>
      <c r="K5013">
        <f>J5013*Weighting!$W$21</f>
        <v>0</v>
      </c>
      <c r="M5013" s="14"/>
    </row>
    <row r="5014" spans="1:25" x14ac:dyDescent="0.25">
      <c r="A5014" s="32" t="str">
        <f>IF(Weighting!$P$22&gt;0,B5014,"")</f>
        <v/>
      </c>
      <c r="B5014">
        <f>Weighting!$C$22</f>
        <v>2.4170000000000007</v>
      </c>
      <c r="C5014">
        <f>Weighting!$F$22</f>
        <v>0</v>
      </c>
      <c r="D5014" t="b">
        <f>IF(C5014=1,'Data Transformation'!$G$3+0.5*'Data Transformation'!$W$25,IF(C5015=1,D5015-'Data Transformation'!$W$25,FALSE))</f>
        <v>0</v>
      </c>
      <c r="E5014" t="str">
        <f t="array" ref="E5014">IF(ISLOGICAL(D5014),"",FREQUENCY(IF('Data Transformation'!$B$425:$B$8425='Bin Analysis'!$B4995,'Data Transformation'!$G$425:$G$8425),D5014))</f>
        <v/>
      </c>
      <c r="F5014" t="str">
        <f t="shared" si="624"/>
        <v/>
      </c>
      <c r="G5014">
        <f>Weighting!$H$22</f>
        <v>0</v>
      </c>
      <c r="H5014">
        <f t="array" ref="H5014">FREQUENCY(IF('Data Transformation'!$B$4:$B$8425=B4995,'Data Transformation'!$G$4:$G$8425),'Bin Analysis'!$B5014)</f>
        <v>19</v>
      </c>
      <c r="I5014">
        <f t="shared" si="625"/>
        <v>0</v>
      </c>
      <c r="J5014">
        <f t="shared" si="626"/>
        <v>0</v>
      </c>
      <c r="K5014">
        <f>J5014*Weighting!$W$22</f>
        <v>0</v>
      </c>
      <c r="M5014" s="14"/>
    </row>
    <row r="5015" spans="1:25" x14ac:dyDescent="0.25">
      <c r="A5015" s="32" t="str">
        <f>IF(Weighting!$P$23&gt;0,B5015,"")</f>
        <v/>
      </c>
      <c r="B5015">
        <f>Weighting!$C$23</f>
        <v>2.5480000000000009</v>
      </c>
      <c r="C5015">
        <f>Weighting!$F$23</f>
        <v>0</v>
      </c>
      <c r="D5015" t="b">
        <f>IF(C5015=1,'Data Transformation'!$G$3+0.5*'Data Transformation'!$W$25,IF(C5016=1,D5016-'Data Transformation'!$W$25,FALSE))</f>
        <v>0</v>
      </c>
      <c r="E5015" t="str">
        <f t="array" ref="E5015">IF(ISLOGICAL(D5015),"",FREQUENCY(IF('Data Transformation'!$B$425:$B$8425='Bin Analysis'!$B4995,'Data Transformation'!$G$425:$G$8425),D5015))</f>
        <v/>
      </c>
      <c r="F5015" t="str">
        <f t="shared" si="624"/>
        <v/>
      </c>
      <c r="G5015">
        <f>Weighting!$H$23</f>
        <v>0</v>
      </c>
      <c r="H5015">
        <f t="array" ref="H5015">FREQUENCY(IF('Data Transformation'!$B$4:$B$8425=B4995,'Data Transformation'!$G$4:$G$8425),'Bin Analysis'!$B5015)</f>
        <v>19</v>
      </c>
      <c r="I5015">
        <f t="shared" si="625"/>
        <v>0</v>
      </c>
      <c r="J5015">
        <f t="shared" si="626"/>
        <v>0</v>
      </c>
      <c r="K5015">
        <f>J5015*Weighting!$W$23</f>
        <v>0</v>
      </c>
      <c r="M5015" s="14"/>
    </row>
    <row r="5016" spans="1:25" x14ac:dyDescent="0.25">
      <c r="A5016" s="32" t="str">
        <f>IF(Weighting!$P$24&gt;0,B5016,"")</f>
        <v/>
      </c>
      <c r="B5016">
        <f>Weighting!$C$24</f>
        <v>2.6790000000000012</v>
      </c>
      <c r="C5016">
        <f>Weighting!$F$24</f>
        <v>0</v>
      </c>
      <c r="D5016" t="b">
        <f>IF(C5016=1,'Data Transformation'!$G$3+0.5*'Data Transformation'!$W$25,IF(C5017=1,D5017-'Data Transformation'!$W$25,FALSE))</f>
        <v>0</v>
      </c>
      <c r="E5016" t="str">
        <f t="array" ref="E5016">IF(ISLOGICAL(D5016),"",FREQUENCY(IF('Data Transformation'!$B$425:$B$8425='Bin Analysis'!$B4995,'Data Transformation'!$G$425:$G$8425),D5016))</f>
        <v/>
      </c>
      <c r="F5016" t="str">
        <f t="shared" si="624"/>
        <v/>
      </c>
      <c r="G5016">
        <f>Weighting!$H$24</f>
        <v>0</v>
      </c>
      <c r="H5016">
        <f t="array" ref="H5016">FREQUENCY(IF('Data Transformation'!$B$4:$B$8425=B4995,'Data Transformation'!$G$4:$G$8425),'Bin Analysis'!$B5016)</f>
        <v>19</v>
      </c>
      <c r="I5016">
        <f t="shared" si="625"/>
        <v>0</v>
      </c>
      <c r="J5016">
        <f t="shared" si="626"/>
        <v>0</v>
      </c>
      <c r="K5016">
        <f>J5016*Weighting!$W$24</f>
        <v>0</v>
      </c>
      <c r="M5016" s="14"/>
    </row>
    <row r="5017" spans="1:25" x14ac:dyDescent="0.25">
      <c r="A5017" s="32" t="str">
        <f>IF(Weighting!$P$25&gt;0,B5017,"")</f>
        <v/>
      </c>
      <c r="B5017">
        <f>Weighting!$C$25</f>
        <v>2.8100000000000014</v>
      </c>
      <c r="C5017">
        <f>Weighting!$F$25</f>
        <v>0</v>
      </c>
      <c r="D5017" t="b">
        <f>IF(C5017=1,'Data Transformation'!$G$3+0.5*'Data Transformation'!$W$25,IF(C5018=1,D5018-'Data Transformation'!$W$25,FALSE))</f>
        <v>0</v>
      </c>
      <c r="E5017" t="str">
        <f t="array" ref="E5017">IF(ISLOGICAL(D5017),"",FREQUENCY(IF('Data Transformation'!$B$425:$B$8425='Bin Analysis'!$B4995,'Data Transformation'!$G$425:$G$8425),D5017))</f>
        <v/>
      </c>
      <c r="F5017" t="str">
        <f t="shared" si="624"/>
        <v/>
      </c>
      <c r="G5017">
        <f>Weighting!$H$25</f>
        <v>0</v>
      </c>
      <c r="H5017">
        <f t="array" ref="H5017">FREQUENCY(IF('Data Transformation'!$B$4:$B$8425=B4995,'Data Transformation'!$G$4:$G$8425),'Bin Analysis'!$B5017)</f>
        <v>19</v>
      </c>
      <c r="I5017">
        <f t="shared" si="625"/>
        <v>0</v>
      </c>
      <c r="J5017">
        <f t="shared" si="626"/>
        <v>0</v>
      </c>
      <c r="K5017">
        <f>J5017*Weighting!$W$25</f>
        <v>0</v>
      </c>
      <c r="M5017" s="14"/>
    </row>
    <row r="5018" spans="1:25" x14ac:dyDescent="0.25">
      <c r="O5018"/>
      <c r="P5018"/>
      <c r="Q5018"/>
      <c r="R5018"/>
    </row>
    <row r="5019" spans="1:25" ht="23.25" x14ac:dyDescent="0.35">
      <c r="A5019" s="21" t="s">
        <v>0</v>
      </c>
      <c r="B5019" s="21">
        <f>IFERROR(VLOOKUP(C5019,'Data Transformation'!$L$6:$M$426,2,FALSE),"")</f>
        <v>209</v>
      </c>
      <c r="C5019" s="21">
        <f>C4995+1</f>
        <v>209</v>
      </c>
      <c r="D5019" s="21"/>
      <c r="E5019" s="21"/>
      <c r="F5019" s="21"/>
      <c r="G5019" s="21"/>
      <c r="H5019" s="22"/>
      <c r="I5019" s="22"/>
      <c r="J5019" s="22"/>
      <c r="K5019" s="21"/>
      <c r="L5019" s="21">
        <f>B5019</f>
        <v>209</v>
      </c>
      <c r="M5019" s="23">
        <f>INDEX('Data Transformation'!$O$4:$O$424,MATCH($B5019,'Data Transformation'!$M$4:$M$424,0),MATCH($M$2,'Data Transformation'!$O$3,0))</f>
        <v>17</v>
      </c>
      <c r="N5019" s="27">
        <f>IF('Input and Summary Results'!$J$16="minimum",'Bin Analysis'!X5020/(M5019-1),'Bin Analysis'!Y5019/('Bin Analysis'!M5019-1))</f>
        <v>0</v>
      </c>
      <c r="O5019" s="27">
        <f>IF(M5019=FALSE,NA(),(VLOOKUP(1,C5022:K5041,4,FALSE))/(M5019-1))</f>
        <v>0</v>
      </c>
      <c r="P5019" s="27">
        <f>IF(M5019=FALSE,NA(),SUM(J5022:J5041)/Weighting!$S$5)</f>
        <v>0.2</v>
      </c>
      <c r="Q5019" s="27">
        <f>IF(M5019=FALSE,NA(),SUM(K5022:K5041)/Weighting!$S$6)</f>
        <v>8.6956521739130432E-2</v>
      </c>
      <c r="R5019" s="27">
        <f>IF(M5019=FALSE,NA(),(VLOOKUP(1,G5022:K5041,3,FALSE))/(M5019-1))</f>
        <v>1</v>
      </c>
      <c r="S5019" s="22" t="str">
        <f>IF(M5019=FALSE,NA(),IF(SUM(J5022:J5041)=2,"yes","no"))</f>
        <v>yes</v>
      </c>
      <c r="X5019" s="2" cm="2">
        <f t="array" ref="X5019:X5020">FREQUENCY(IF('Data Transformation'!$B$425:$B$6424='Bin Analysis'!L5019,'Data Transformation'!$G$425:$G$6424),'Data Transformation'!$U$11)</f>
        <v>16</v>
      </c>
      <c r="Y5019" s="2" cm="2">
        <f t="array" ref="Y5019:Y5020">FREQUENCY(IF('Data Transformation'!$B$425:$B$6424='Bin Analysis'!L5019,'Data Transformation'!$G$425:$G$6424),'Data Transformation'!$U$12)</f>
        <v>16</v>
      </c>
    </row>
    <row r="5020" spans="1:25" x14ac:dyDescent="0.25">
      <c r="A5020" s="14" t="s">
        <v>66</v>
      </c>
      <c r="B5020" t="s">
        <v>47</v>
      </c>
      <c r="C5020" t="s">
        <v>5</v>
      </c>
      <c r="D5020" t="s">
        <v>99</v>
      </c>
      <c r="E5020" t="s">
        <v>100</v>
      </c>
      <c r="F5020" t="s">
        <v>101</v>
      </c>
      <c r="G5020" t="s">
        <v>69</v>
      </c>
      <c r="H5020" t="s">
        <v>31</v>
      </c>
      <c r="I5020" t="s">
        <v>32</v>
      </c>
      <c r="J5020" t="s">
        <v>46</v>
      </c>
      <c r="K5020" s="14" t="s">
        <v>45</v>
      </c>
      <c r="M5020" s="14"/>
      <c r="X5020" s="2">
        <v>0</v>
      </c>
      <c r="Y5020" s="2">
        <v>0</v>
      </c>
    </row>
    <row r="5021" spans="1:25" x14ac:dyDescent="0.25">
      <c r="A5021" s="32"/>
      <c r="D5021" t="b">
        <f>IF(C5021=1,'Data Transformation'!$G$3+0.5*'Data Transformation'!$W$25,IF(C5022=1,D5022-'Data Transformation'!$W$25,FALSE))</f>
        <v>0</v>
      </c>
      <c r="E5021" t="str">
        <f t="array" ref="E5021">IF(ISLOGICAL(D5021),"",FREQUENCY(IF('Data Transformation'!$B$425:$B$8425='Bin Analysis'!$B5019,'Data Transformation'!$G$425:$G$8425),D5021))</f>
        <v/>
      </c>
      <c r="F5021" t="str">
        <f>IF(ISLOGICAL(D5021),"",E5021-E5020)</f>
        <v/>
      </c>
      <c r="M5021" s="14"/>
    </row>
    <row r="5022" spans="1:25" x14ac:dyDescent="0.25">
      <c r="A5022" s="32">
        <f>IF(Weighting!$P$6&gt;0,B5022,"")</f>
        <v>0.32100000000000001</v>
      </c>
      <c r="B5022">
        <f>Weighting!$C$6</f>
        <v>0.32100000000000001</v>
      </c>
      <c r="C5022">
        <f>Weighting!$F$6</f>
        <v>0</v>
      </c>
      <c r="D5022" t="b">
        <f>IF(C5022=1,'Data Transformation'!$G$3+0.5*'Data Transformation'!$W$25,IF(C5023=1,D5023-'Data Transformation'!$W$25,FALSE))</f>
        <v>0</v>
      </c>
      <c r="E5022" t="str">
        <f t="array" ref="E5022">IF(ISLOGICAL(D5022),"",FREQUENCY(IF('Data Transformation'!$B$425:$B$8425='Bin Analysis'!$B5019,'Data Transformation'!$G$425:$G$8425),D5022))</f>
        <v/>
      </c>
      <c r="F5022" t="str">
        <f>IF(ISLOGICAL(D5022),"",E5022-E5021)</f>
        <v/>
      </c>
      <c r="G5022">
        <f>Weighting!$H$6</f>
        <v>1</v>
      </c>
      <c r="H5022">
        <f t="array" ref="H5022">FREQUENCY(IF('Data Transformation'!$B$4:$B$8425=B5019,'Data Transformation'!$G$4:$G$8425),'Bin Analysis'!$B5022)</f>
        <v>16</v>
      </c>
      <c r="I5022">
        <f>H5022-H5021</f>
        <v>16</v>
      </c>
      <c r="J5022">
        <f>IF(I5022=0,0,1)</f>
        <v>1</v>
      </c>
      <c r="K5022">
        <f>J5022*Weighting!$W$6</f>
        <v>1</v>
      </c>
      <c r="M5022" s="14"/>
    </row>
    <row r="5023" spans="1:25" x14ac:dyDescent="0.25">
      <c r="A5023" s="32">
        <f>IF(Weighting!$P$7&gt;0,B5023,"")</f>
        <v>0.45200000000000001</v>
      </c>
      <c r="B5023">
        <f>Weighting!$C$7</f>
        <v>0.45200000000000001</v>
      </c>
      <c r="C5023">
        <f>Weighting!$F$7</f>
        <v>0</v>
      </c>
      <c r="D5023" t="b">
        <f>IF(C5023=1,'Data Transformation'!$G$3+0.5*'Data Transformation'!$W$25,IF(C5024=1,D5024-'Data Transformation'!$W$25,FALSE))</f>
        <v>0</v>
      </c>
      <c r="E5023" t="str">
        <f t="array" ref="E5023">IF(ISLOGICAL(D5023),"",FREQUENCY(IF('Data Transformation'!$B$425:$B$8425='Bin Analysis'!$B5019,'Data Transformation'!$G$425:$G$8425),D5023))</f>
        <v/>
      </c>
      <c r="F5023" t="str">
        <f t="shared" ref="F5023:F5041" si="627">IF(ISLOGICAL(D5023),"",E5023-E5022)</f>
        <v/>
      </c>
      <c r="G5023">
        <f>Weighting!$H$7</f>
        <v>0</v>
      </c>
      <c r="H5023">
        <f t="array" ref="H5023">FREQUENCY(IF('Data Transformation'!$B$4:$B$8425=B5019,'Data Transformation'!$G$4:$G$8425),'Bin Analysis'!$B5023)</f>
        <v>16</v>
      </c>
      <c r="I5023">
        <f t="shared" ref="I5023:I5041" si="628">H5023-H5022</f>
        <v>0</v>
      </c>
      <c r="J5023">
        <f>IF(I5023=0,0,1)</f>
        <v>0</v>
      </c>
      <c r="K5023">
        <f>J5023*Weighting!$W$7</f>
        <v>0</v>
      </c>
      <c r="M5023" s="14"/>
    </row>
    <row r="5024" spans="1:25" x14ac:dyDescent="0.25">
      <c r="A5024" s="32">
        <f>IF(Weighting!$P$8&gt;0,B5024,"")</f>
        <v>0.58299999999999996</v>
      </c>
      <c r="B5024">
        <f>Weighting!$C$8</f>
        <v>0.58299999999999996</v>
      </c>
      <c r="C5024">
        <f>Weighting!$F$8</f>
        <v>0</v>
      </c>
      <c r="D5024" t="b">
        <f>IF(C5024=1,'Data Transformation'!$G$3+0.5*'Data Transformation'!$W$25,IF(C5025=1,D5025-'Data Transformation'!$W$25,FALSE))</f>
        <v>0</v>
      </c>
      <c r="E5024" t="str">
        <f t="array" ref="E5024">IF(ISLOGICAL(D5024),"",FREQUENCY(IF('Data Transformation'!$B$425:$B$8425='Bin Analysis'!$B5019,'Data Transformation'!$G$425:$G$8425),D5024))</f>
        <v/>
      </c>
      <c r="F5024" t="str">
        <f t="shared" si="627"/>
        <v/>
      </c>
      <c r="G5024">
        <f>Weighting!$H$8</f>
        <v>0</v>
      </c>
      <c r="H5024">
        <f t="array" ref="H5024">FREQUENCY(IF('Data Transformation'!$B$4:$B$8425=B5019,'Data Transformation'!$G$4:$G$8425),'Bin Analysis'!$B5024)</f>
        <v>16</v>
      </c>
      <c r="I5024">
        <f t="shared" si="628"/>
        <v>0</v>
      </c>
      <c r="J5024">
        <f t="shared" ref="J5024:J5041" si="629">IF(I5024=0,0,1)</f>
        <v>0</v>
      </c>
      <c r="K5024">
        <f>J5024*Weighting!$W$8</f>
        <v>0</v>
      </c>
      <c r="M5024" s="14"/>
    </row>
    <row r="5025" spans="1:13" x14ac:dyDescent="0.25">
      <c r="A5025" s="32">
        <f>IF(Weighting!$P$9&gt;0,B5025,"")</f>
        <v>0.71399999999999997</v>
      </c>
      <c r="B5025" s="50">
        <f>Weighting!$C$9</f>
        <v>0.71399999999999997</v>
      </c>
      <c r="C5025">
        <f>Weighting!$F$9</f>
        <v>0</v>
      </c>
      <c r="D5025" t="b">
        <f>IF(C5025=1,'Data Transformation'!$G$3+0.5*'Data Transformation'!$W$25,IF(C5026=1,D5026-'Data Transformation'!$W$25,FALSE))</f>
        <v>0</v>
      </c>
      <c r="E5025" t="str">
        <f t="array" ref="E5025">IF(ISLOGICAL(D5025),"",FREQUENCY(IF('Data Transformation'!$B$425:$B$8425='Bin Analysis'!$B5019,'Data Transformation'!$G$425:$G$8425),D5025))</f>
        <v/>
      </c>
      <c r="F5025" t="str">
        <f t="shared" si="627"/>
        <v/>
      </c>
      <c r="G5025">
        <f>Weighting!$H$9</f>
        <v>0</v>
      </c>
      <c r="H5025">
        <f t="array" ref="H5025">FREQUENCY(IF('Data Transformation'!$B$4:$B$8425=B5019,'Data Transformation'!$G$4:$G$8425),'Bin Analysis'!$B5025)</f>
        <v>16</v>
      </c>
      <c r="I5025">
        <f t="shared" si="628"/>
        <v>0</v>
      </c>
      <c r="J5025">
        <f t="shared" si="629"/>
        <v>0</v>
      </c>
      <c r="K5025">
        <f>J5025*Weighting!$W$9</f>
        <v>0</v>
      </c>
      <c r="M5025" s="14"/>
    </row>
    <row r="5026" spans="1:13" x14ac:dyDescent="0.25">
      <c r="A5026" s="32">
        <f>IF(Weighting!$P$10&gt;0,B5026,"")</f>
        <v>0.84499999999999997</v>
      </c>
      <c r="B5026">
        <f>Weighting!$C$10</f>
        <v>0.84499999999999997</v>
      </c>
      <c r="C5026">
        <f>Weighting!$F$10</f>
        <v>0</v>
      </c>
      <c r="D5026" t="b">
        <f>IF(C5026=1,'Data Transformation'!$G$3+0.5*'Data Transformation'!$W$25,IF(C5027=1,D5027-'Data Transformation'!$W$25,FALSE))</f>
        <v>0</v>
      </c>
      <c r="E5026" t="str">
        <f t="array" ref="E5026">IF(ISLOGICAL(D5026),"",FREQUENCY(IF('Data Transformation'!$B$425:$B$8425='Bin Analysis'!$B5019,'Data Transformation'!$G$425:$G$8425),D5026))</f>
        <v/>
      </c>
      <c r="F5026" t="str">
        <f t="shared" si="627"/>
        <v/>
      </c>
      <c r="G5026">
        <f>Weighting!$H$10</f>
        <v>0</v>
      </c>
      <c r="H5026">
        <f t="array" ref="H5026">FREQUENCY(IF('Data Transformation'!$B$4:$B$8425=B5019,'Data Transformation'!$G$4:$G$8425),'Bin Analysis'!$B5026)</f>
        <v>16</v>
      </c>
      <c r="I5026">
        <f t="shared" si="628"/>
        <v>0</v>
      </c>
      <c r="J5026">
        <f t="shared" si="629"/>
        <v>0</v>
      </c>
      <c r="K5026">
        <f>J5026*Weighting!$W$10</f>
        <v>0</v>
      </c>
      <c r="M5026" s="14"/>
    </row>
    <row r="5027" spans="1:13" x14ac:dyDescent="0.25">
      <c r="A5027" s="32">
        <f>IF(Weighting!$P$11&gt;0,B5027,"")</f>
        <v>0.97599999999999998</v>
      </c>
      <c r="B5027">
        <f>Weighting!$C$11</f>
        <v>0.97599999999999998</v>
      </c>
      <c r="C5027">
        <f>Weighting!$F$11</f>
        <v>0</v>
      </c>
      <c r="D5027">
        <f>IF(C5027=1,'Data Transformation'!$G$3+0.5*'Data Transformation'!$W$25,IF(C5028=1,D5028-'Data Transformation'!$W$25,FALSE))</f>
        <v>0.86899999999999999</v>
      </c>
      <c r="E5027">
        <f t="array" ref="E5027">IF(ISLOGICAL(D5027),"",FREQUENCY(IF('Data Transformation'!$B$425:$B$8425='Bin Analysis'!$B5019,'Data Transformation'!$G$425:$G$8425),D5027))</f>
        <v>16</v>
      </c>
      <c r="F5027" t="e">
        <f t="shared" si="627"/>
        <v>#VALUE!</v>
      </c>
      <c r="G5027">
        <f>Weighting!$H$11</f>
        <v>0</v>
      </c>
      <c r="H5027">
        <f t="array" ref="H5027">FREQUENCY(IF('Data Transformation'!$B$4:$B$8425=B5019,'Data Transformation'!$G$4:$G$8425),'Bin Analysis'!$B5027)</f>
        <v>16</v>
      </c>
      <c r="I5027">
        <f t="shared" si="628"/>
        <v>0</v>
      </c>
      <c r="J5027">
        <f t="shared" si="629"/>
        <v>0</v>
      </c>
      <c r="K5027">
        <f>J5027*Weighting!$W$11</f>
        <v>0</v>
      </c>
      <c r="M5027" s="14"/>
    </row>
    <row r="5028" spans="1:13" x14ac:dyDescent="0.25">
      <c r="A5028" s="32">
        <f>IF(Weighting!$P$12&gt;0,B5028,"")</f>
        <v>1.107</v>
      </c>
      <c r="B5028">
        <f>Weighting!$C$12</f>
        <v>1.107</v>
      </c>
      <c r="C5028">
        <f>Weighting!$F$12</f>
        <v>1</v>
      </c>
      <c r="D5028">
        <f>IF(C5028=1,'Data Transformation'!$G$3+0.5*'Data Transformation'!$W$25,IF(C5029=1,D5029-'Data Transformation'!$W$25,FALSE))</f>
        <v>1.131</v>
      </c>
      <c r="E5028">
        <f t="array" ref="E5028">IF(ISLOGICAL(D5028),"",FREQUENCY(IF('Data Transformation'!$B$425:$B$8425='Bin Analysis'!$B5019,'Data Transformation'!$G$425:$G$8425),D5028))</f>
        <v>16</v>
      </c>
      <c r="F5028">
        <f t="shared" si="627"/>
        <v>0</v>
      </c>
      <c r="G5028">
        <f>Weighting!$H$12</f>
        <v>0</v>
      </c>
      <c r="H5028">
        <f t="array" ref="H5028">FREQUENCY(IF('Data Transformation'!$B$4:$B$8425=B5019,'Data Transformation'!$G$4:$G$8425),'Bin Analysis'!$B5028)</f>
        <v>17</v>
      </c>
      <c r="I5028">
        <f t="shared" si="628"/>
        <v>1</v>
      </c>
      <c r="J5028">
        <f t="shared" si="629"/>
        <v>1</v>
      </c>
      <c r="K5028">
        <f>J5028*Weighting!$W$12</f>
        <v>1</v>
      </c>
      <c r="M5028" s="14"/>
    </row>
    <row r="5029" spans="1:13" x14ac:dyDescent="0.25">
      <c r="A5029" s="32">
        <f>IF(Weighting!$P$13&gt;0,B5029,"")</f>
        <v>1.238</v>
      </c>
      <c r="B5029">
        <f>Weighting!$C$13</f>
        <v>1.238</v>
      </c>
      <c r="C5029">
        <f>Weighting!$F$13</f>
        <v>0</v>
      </c>
      <c r="D5029" t="b">
        <f>IF(C5029=1,'Data Transformation'!$G$3+0.5*'Data Transformation'!$W$25,IF(C5030=1,D5030-'Data Transformation'!$W$25,FALSE))</f>
        <v>0</v>
      </c>
      <c r="E5029" t="str">
        <f t="array" ref="E5029">IF(ISLOGICAL(D5029),"",FREQUENCY(IF('Data Transformation'!$B$425:$B$8425='Bin Analysis'!$B5019,'Data Transformation'!$G$425:$G$8425),D5029))</f>
        <v/>
      </c>
      <c r="F5029" t="str">
        <f t="shared" si="627"/>
        <v/>
      </c>
      <c r="G5029">
        <f>Weighting!$H$13</f>
        <v>0</v>
      </c>
      <c r="H5029">
        <f t="array" ref="H5029">FREQUENCY(IF('Data Transformation'!$B$4:$B$8425=B5019,'Data Transformation'!$G$4:$G$8425),'Bin Analysis'!$B5029)</f>
        <v>17</v>
      </c>
      <c r="I5029">
        <f t="shared" si="628"/>
        <v>0</v>
      </c>
      <c r="J5029">
        <f t="shared" si="629"/>
        <v>0</v>
      </c>
      <c r="K5029">
        <f>J5029*Weighting!$W$13</f>
        <v>0</v>
      </c>
      <c r="M5029" s="14"/>
    </row>
    <row r="5030" spans="1:13" x14ac:dyDescent="0.25">
      <c r="A5030" s="32">
        <f>IF(Weighting!$P$14&gt;0,B5030,"")</f>
        <v>1.369</v>
      </c>
      <c r="B5030">
        <f>Weighting!$C$14</f>
        <v>1.369</v>
      </c>
      <c r="C5030">
        <f>Weighting!$F$14</f>
        <v>0</v>
      </c>
      <c r="D5030" t="b">
        <f>IF(C5030=1,'Data Transformation'!$G$3+0.5*'Data Transformation'!$W$25,IF(C5031=1,D5031-'Data Transformation'!$W$25,FALSE))</f>
        <v>0</v>
      </c>
      <c r="E5030" t="str">
        <f t="array" ref="E5030">IF(ISLOGICAL(D5030),"",FREQUENCY(IF('Data Transformation'!$B$425:$B$8425='Bin Analysis'!$B5019,'Data Transformation'!$G$425:$G$8425),D5030))</f>
        <v/>
      </c>
      <c r="F5030" t="str">
        <f t="shared" si="627"/>
        <v/>
      </c>
      <c r="G5030">
        <f>Weighting!$H$14</f>
        <v>0</v>
      </c>
      <c r="H5030">
        <f t="array" ref="H5030">FREQUENCY(IF('Data Transformation'!$B$4:$B$8425=B5019,'Data Transformation'!$G$4:$G$8425),'Bin Analysis'!$B5030)</f>
        <v>17</v>
      </c>
      <c r="I5030">
        <f t="shared" si="628"/>
        <v>0</v>
      </c>
      <c r="J5030">
        <f t="shared" si="629"/>
        <v>0</v>
      </c>
      <c r="K5030">
        <f>J5030*Weighting!$W$14</f>
        <v>0</v>
      </c>
      <c r="M5030" s="14"/>
    </row>
    <row r="5031" spans="1:13" x14ac:dyDescent="0.25">
      <c r="A5031" s="32">
        <f>IF(Weighting!$P$15&gt;0,B5031,"")</f>
        <v>1.5000009999999999</v>
      </c>
      <c r="B5031">
        <f>Weighting!$C$15</f>
        <v>1.5000009999999999</v>
      </c>
      <c r="C5031">
        <f>Weighting!$F$15</f>
        <v>0</v>
      </c>
      <c r="D5031" t="b">
        <f>IF(C5031=1,'Data Transformation'!$G$3+0.5*'Data Transformation'!$W$25,IF(C5032=1,D5032-'Data Transformation'!$W$25,FALSE))</f>
        <v>0</v>
      </c>
      <c r="E5031" t="str">
        <f t="array" ref="E5031">IF(ISLOGICAL(D5031),"",FREQUENCY(IF('Data Transformation'!$B$425:$B$8425='Bin Analysis'!$B5019,'Data Transformation'!$G$425:$G$8425),D5031))</f>
        <v/>
      </c>
      <c r="F5031" t="str">
        <f t="shared" si="627"/>
        <v/>
      </c>
      <c r="G5031">
        <f>Weighting!$H$15</f>
        <v>0</v>
      </c>
      <c r="H5031">
        <f t="array" ref="H5031">FREQUENCY(IF('Data Transformation'!$B$4:$B$8425=B5019,'Data Transformation'!$G$4:$G$8425),'Bin Analysis'!$B5031)</f>
        <v>17</v>
      </c>
      <c r="I5031">
        <f t="shared" si="628"/>
        <v>0</v>
      </c>
      <c r="J5031">
        <f t="shared" si="629"/>
        <v>0</v>
      </c>
      <c r="K5031">
        <f>J5031*Weighting!$W$15</f>
        <v>0</v>
      </c>
      <c r="M5031" s="14"/>
    </row>
    <row r="5032" spans="1:13" x14ac:dyDescent="0.25">
      <c r="A5032" s="32" t="str">
        <f>IF(Weighting!$P$16&gt;0,B5032,"")</f>
        <v/>
      </c>
      <c r="B5032">
        <f>Weighting!$C$16</f>
        <v>1.631</v>
      </c>
      <c r="C5032">
        <f>Weighting!$F$16</f>
        <v>0</v>
      </c>
      <c r="D5032" t="b">
        <f>IF(C5032=1,'Data Transformation'!$G$3+0.5*'Data Transformation'!$W$25,IF(C5033=1,D5033-'Data Transformation'!$W$25,FALSE))</f>
        <v>0</v>
      </c>
      <c r="E5032" t="str">
        <f t="array" ref="E5032">IF(ISLOGICAL(D5032),"",FREQUENCY(IF('Data Transformation'!$B$425:$B$8425='Bin Analysis'!$B5019,'Data Transformation'!$G$425:$G$8425),D5032))</f>
        <v/>
      </c>
      <c r="F5032" t="str">
        <f t="shared" si="627"/>
        <v/>
      </c>
      <c r="G5032">
        <f>Weighting!$H$16</f>
        <v>0</v>
      </c>
      <c r="H5032">
        <f t="array" ref="H5032">FREQUENCY(IF('Data Transformation'!$B$4:$B$8425=B5019,'Data Transformation'!$G$4:$G$8425),'Bin Analysis'!$B5032)</f>
        <v>17</v>
      </c>
      <c r="I5032">
        <f t="shared" si="628"/>
        <v>0</v>
      </c>
      <c r="J5032">
        <f t="shared" si="629"/>
        <v>0</v>
      </c>
      <c r="K5032">
        <f>J5032*Weighting!$W$16</f>
        <v>0</v>
      </c>
      <c r="M5032" s="14"/>
    </row>
    <row r="5033" spans="1:13" x14ac:dyDescent="0.25">
      <c r="A5033" s="32" t="str">
        <f>IF(Weighting!$P$17&gt;0,B5033,"")</f>
        <v/>
      </c>
      <c r="B5033">
        <f>Weighting!$C$17</f>
        <v>1.762</v>
      </c>
      <c r="C5033">
        <f>Weighting!$F$17</f>
        <v>0</v>
      </c>
      <c r="D5033" t="b">
        <f>IF(C5033=1,'Data Transformation'!$G$3+0.5*'Data Transformation'!$W$25,IF(C5034=1,D5034-'Data Transformation'!$W$25,FALSE))</f>
        <v>0</v>
      </c>
      <c r="E5033" t="str">
        <f t="array" ref="E5033">IF(ISLOGICAL(D5033),"",FREQUENCY(IF('Data Transformation'!$B$425:$B$8425='Bin Analysis'!$B5019,'Data Transformation'!$G$425:$G$8425),D5033))</f>
        <v/>
      </c>
      <c r="F5033" t="str">
        <f t="shared" si="627"/>
        <v/>
      </c>
      <c r="G5033">
        <f>Weighting!$H$17</f>
        <v>0</v>
      </c>
      <c r="H5033">
        <f t="array" ref="H5033">FREQUENCY(IF('Data Transformation'!$B$4:$B$8425=B5019,'Data Transformation'!$G$4:$G$8425),'Bin Analysis'!$B5033)</f>
        <v>17</v>
      </c>
      <c r="I5033">
        <f t="shared" si="628"/>
        <v>0</v>
      </c>
      <c r="J5033">
        <f t="shared" si="629"/>
        <v>0</v>
      </c>
      <c r="K5033">
        <f>J5033*Weighting!$W$17</f>
        <v>0</v>
      </c>
      <c r="M5033" s="14"/>
    </row>
    <row r="5034" spans="1:13" x14ac:dyDescent="0.25">
      <c r="A5034" s="32" t="str">
        <f>IF(Weighting!$P$18&gt;0,B5034,"")</f>
        <v/>
      </c>
      <c r="B5034">
        <f>Weighting!$C$18</f>
        <v>1.893</v>
      </c>
      <c r="C5034">
        <f>Weighting!$F$18</f>
        <v>0</v>
      </c>
      <c r="D5034" t="b">
        <f>IF(C5034=1,'Data Transformation'!$G$3+0.5*'Data Transformation'!$W$25,IF(C5035=1,D5035-'Data Transformation'!$W$25,FALSE))</f>
        <v>0</v>
      </c>
      <c r="E5034" t="str">
        <f t="array" ref="E5034">IF(ISLOGICAL(D5034),"",FREQUENCY(IF('Data Transformation'!$B$425:$B$8425='Bin Analysis'!$B5019,'Data Transformation'!$G$425:$G$8425),D5034))</f>
        <v/>
      </c>
      <c r="F5034" t="str">
        <f t="shared" si="627"/>
        <v/>
      </c>
      <c r="G5034">
        <f>Weighting!$H$18</f>
        <v>0</v>
      </c>
      <c r="H5034">
        <f t="array" ref="H5034">FREQUENCY(IF('Data Transformation'!$B$4:$B$8425=B5019,'Data Transformation'!$G$4:$G$8425),'Bin Analysis'!$B5034)</f>
        <v>17</v>
      </c>
      <c r="I5034">
        <f t="shared" si="628"/>
        <v>0</v>
      </c>
      <c r="J5034">
        <f t="shared" si="629"/>
        <v>0</v>
      </c>
      <c r="K5034">
        <f>J5034*Weighting!$W$18</f>
        <v>0</v>
      </c>
      <c r="M5034" s="14"/>
    </row>
    <row r="5035" spans="1:13" x14ac:dyDescent="0.25">
      <c r="A5035" s="32" t="str">
        <f>IF(Weighting!$P$19&gt;0,B5035,"")</f>
        <v/>
      </c>
      <c r="B5035">
        <f>Weighting!$C$19</f>
        <v>2.024</v>
      </c>
      <c r="C5035">
        <f>Weighting!$F$19</f>
        <v>0</v>
      </c>
      <c r="D5035" t="b">
        <f>IF(C5035=1,'Data Transformation'!$G$3+0.5*'Data Transformation'!$W$25,IF(C5036=1,D5036-'Data Transformation'!$W$25,FALSE))</f>
        <v>0</v>
      </c>
      <c r="E5035" t="str">
        <f t="array" ref="E5035">IF(ISLOGICAL(D5035),"",FREQUENCY(IF('Data Transformation'!$B$425:$B$8425='Bin Analysis'!$B5019,'Data Transformation'!$G$425:$G$8425),D5035))</f>
        <v/>
      </c>
      <c r="F5035" t="str">
        <f t="shared" si="627"/>
        <v/>
      </c>
      <c r="G5035">
        <f>Weighting!$H$19</f>
        <v>0</v>
      </c>
      <c r="H5035">
        <f t="array" ref="H5035">FREQUENCY(IF('Data Transformation'!$B$4:$B$8425=B5019,'Data Transformation'!$G$4:$G$8425),'Bin Analysis'!$B5035)</f>
        <v>17</v>
      </c>
      <c r="I5035">
        <f t="shared" si="628"/>
        <v>0</v>
      </c>
      <c r="J5035">
        <f t="shared" si="629"/>
        <v>0</v>
      </c>
      <c r="K5035">
        <f>J5035*Weighting!$W$19</f>
        <v>0</v>
      </c>
      <c r="M5035" s="14"/>
    </row>
    <row r="5036" spans="1:13" x14ac:dyDescent="0.25">
      <c r="A5036" s="32" t="str">
        <f>IF(Weighting!$P$20&gt;0,B5036,"")</f>
        <v/>
      </c>
      <c r="B5036">
        <f>Weighting!$C$20</f>
        <v>2.1550000000000002</v>
      </c>
      <c r="C5036">
        <f>Weighting!$F$20</f>
        <v>0</v>
      </c>
      <c r="D5036" t="b">
        <f>IF(C5036=1,'Data Transformation'!$G$3+0.5*'Data Transformation'!$W$25,IF(C5037=1,D5037-'Data Transformation'!$W$25,FALSE))</f>
        <v>0</v>
      </c>
      <c r="E5036" t="str">
        <f t="array" ref="E5036">IF(ISLOGICAL(D5036),"",FREQUENCY(IF('Data Transformation'!$B$425:$B$8425='Bin Analysis'!$B5019,'Data Transformation'!$G$425:$G$8425),D5036))</f>
        <v/>
      </c>
      <c r="F5036" t="str">
        <f t="shared" si="627"/>
        <v/>
      </c>
      <c r="G5036">
        <f>Weighting!$H$20</f>
        <v>0</v>
      </c>
      <c r="H5036">
        <f t="array" ref="H5036">FREQUENCY(IF('Data Transformation'!$B$4:$B$8425=B5019,'Data Transformation'!$G$4:$G$8425),'Bin Analysis'!$B5036)</f>
        <v>17</v>
      </c>
      <c r="I5036">
        <f t="shared" si="628"/>
        <v>0</v>
      </c>
      <c r="J5036">
        <f t="shared" si="629"/>
        <v>0</v>
      </c>
      <c r="K5036">
        <f>J5036*Weighting!$W$20</f>
        <v>0</v>
      </c>
      <c r="M5036" s="14"/>
    </row>
    <row r="5037" spans="1:13" x14ac:dyDescent="0.25">
      <c r="A5037" s="32" t="str">
        <f>IF(Weighting!$P$21&gt;0,B5037,"")</f>
        <v/>
      </c>
      <c r="B5037">
        <f>Weighting!$C$21</f>
        <v>2.2860000000000005</v>
      </c>
      <c r="C5037">
        <f>Weighting!$F$21</f>
        <v>0</v>
      </c>
      <c r="D5037" t="b">
        <f>IF(C5037=1,'Data Transformation'!$G$3+0.5*'Data Transformation'!$W$25,IF(C5038=1,D5038-'Data Transformation'!$W$25,FALSE))</f>
        <v>0</v>
      </c>
      <c r="E5037" t="str">
        <f t="array" ref="E5037">IF(ISLOGICAL(D5037),"",FREQUENCY(IF('Data Transformation'!$B$425:$B$8425='Bin Analysis'!$B5019,'Data Transformation'!$G$425:$G$8425),D5037))</f>
        <v/>
      </c>
      <c r="F5037" t="str">
        <f t="shared" si="627"/>
        <v/>
      </c>
      <c r="G5037">
        <f>Weighting!$H$21</f>
        <v>0</v>
      </c>
      <c r="H5037">
        <f t="array" ref="H5037">FREQUENCY(IF('Data Transformation'!$B$4:$B$8425=B5019,'Data Transformation'!$G$4:$G$8425),'Bin Analysis'!$B5037)</f>
        <v>17</v>
      </c>
      <c r="I5037">
        <f t="shared" si="628"/>
        <v>0</v>
      </c>
      <c r="J5037">
        <f t="shared" si="629"/>
        <v>0</v>
      </c>
      <c r="K5037">
        <f>J5037*Weighting!$W$21</f>
        <v>0</v>
      </c>
      <c r="M5037" s="14"/>
    </row>
    <row r="5038" spans="1:13" x14ac:dyDescent="0.25">
      <c r="A5038" s="32" t="str">
        <f>IF(Weighting!$P$22&gt;0,B5038,"")</f>
        <v/>
      </c>
      <c r="B5038">
        <f>Weighting!$C$22</f>
        <v>2.4170000000000007</v>
      </c>
      <c r="C5038">
        <f>Weighting!$F$22</f>
        <v>0</v>
      </c>
      <c r="D5038" t="b">
        <f>IF(C5038=1,'Data Transformation'!$G$3+0.5*'Data Transformation'!$W$25,IF(C5039=1,D5039-'Data Transformation'!$W$25,FALSE))</f>
        <v>0</v>
      </c>
      <c r="E5038" t="str">
        <f t="array" ref="E5038">IF(ISLOGICAL(D5038),"",FREQUENCY(IF('Data Transformation'!$B$425:$B$8425='Bin Analysis'!$B5019,'Data Transformation'!$G$425:$G$8425),D5038))</f>
        <v/>
      </c>
      <c r="F5038" t="str">
        <f t="shared" si="627"/>
        <v/>
      </c>
      <c r="G5038">
        <f>Weighting!$H$22</f>
        <v>0</v>
      </c>
      <c r="H5038">
        <f t="array" ref="H5038">FREQUENCY(IF('Data Transformation'!$B$4:$B$8425=B5019,'Data Transformation'!$G$4:$G$8425),'Bin Analysis'!$B5038)</f>
        <v>17</v>
      </c>
      <c r="I5038">
        <f t="shared" si="628"/>
        <v>0</v>
      </c>
      <c r="J5038">
        <f t="shared" si="629"/>
        <v>0</v>
      </c>
      <c r="K5038">
        <f>J5038*Weighting!$W$22</f>
        <v>0</v>
      </c>
      <c r="M5038" s="14"/>
    </row>
    <row r="5039" spans="1:13" x14ac:dyDescent="0.25">
      <c r="A5039" s="32" t="str">
        <f>IF(Weighting!$P$23&gt;0,B5039,"")</f>
        <v/>
      </c>
      <c r="B5039">
        <f>Weighting!$C$23</f>
        <v>2.5480000000000009</v>
      </c>
      <c r="C5039">
        <f>Weighting!$F$23</f>
        <v>0</v>
      </c>
      <c r="D5039" t="b">
        <f>IF(C5039=1,'Data Transformation'!$G$3+0.5*'Data Transformation'!$W$25,IF(C5040=1,D5040-'Data Transformation'!$W$25,FALSE))</f>
        <v>0</v>
      </c>
      <c r="E5039" t="str">
        <f t="array" ref="E5039">IF(ISLOGICAL(D5039),"",FREQUENCY(IF('Data Transformation'!$B$425:$B$8425='Bin Analysis'!$B5019,'Data Transformation'!$G$425:$G$8425),D5039))</f>
        <v/>
      </c>
      <c r="F5039" t="str">
        <f t="shared" si="627"/>
        <v/>
      </c>
      <c r="G5039">
        <f>Weighting!$H$23</f>
        <v>0</v>
      </c>
      <c r="H5039">
        <f t="array" ref="H5039">FREQUENCY(IF('Data Transformation'!$B$4:$B$8425=B5019,'Data Transformation'!$G$4:$G$8425),'Bin Analysis'!$B5039)</f>
        <v>17</v>
      </c>
      <c r="I5039">
        <f t="shared" si="628"/>
        <v>0</v>
      </c>
      <c r="J5039">
        <f t="shared" si="629"/>
        <v>0</v>
      </c>
      <c r="K5039">
        <f>J5039*Weighting!$W$23</f>
        <v>0</v>
      </c>
      <c r="M5039" s="14"/>
    </row>
    <row r="5040" spans="1:13" x14ac:dyDescent="0.25">
      <c r="A5040" s="32" t="str">
        <f>IF(Weighting!$P$24&gt;0,B5040,"")</f>
        <v/>
      </c>
      <c r="B5040">
        <f>Weighting!$C$24</f>
        <v>2.6790000000000012</v>
      </c>
      <c r="C5040">
        <f>Weighting!$F$24</f>
        <v>0</v>
      </c>
      <c r="D5040" t="b">
        <f>IF(C5040=1,'Data Transformation'!$G$3+0.5*'Data Transformation'!$W$25,IF(C5041=1,D5041-'Data Transformation'!$W$25,FALSE))</f>
        <v>0</v>
      </c>
      <c r="E5040" t="str">
        <f t="array" ref="E5040">IF(ISLOGICAL(D5040),"",FREQUENCY(IF('Data Transformation'!$B$425:$B$8425='Bin Analysis'!$B5019,'Data Transformation'!$G$425:$G$8425),D5040))</f>
        <v/>
      </c>
      <c r="F5040" t="str">
        <f t="shared" si="627"/>
        <v/>
      </c>
      <c r="G5040">
        <f>Weighting!$H$24</f>
        <v>0</v>
      </c>
      <c r="H5040">
        <f t="array" ref="H5040">FREQUENCY(IF('Data Transformation'!$B$4:$B$8425=B5019,'Data Transformation'!$G$4:$G$8425),'Bin Analysis'!$B5040)</f>
        <v>17</v>
      </c>
      <c r="I5040">
        <f t="shared" si="628"/>
        <v>0</v>
      </c>
      <c r="J5040">
        <f t="shared" si="629"/>
        <v>0</v>
      </c>
      <c r="K5040">
        <f>J5040*Weighting!$W$24</f>
        <v>0</v>
      </c>
      <c r="M5040" s="14"/>
    </row>
    <row r="5041" spans="1:25" x14ac:dyDescent="0.25">
      <c r="A5041" s="32" t="str">
        <f>IF(Weighting!$P$25&gt;0,B5041,"")</f>
        <v/>
      </c>
      <c r="B5041">
        <f>Weighting!$C$25</f>
        <v>2.8100000000000014</v>
      </c>
      <c r="C5041">
        <f>Weighting!$F$25</f>
        <v>0</v>
      </c>
      <c r="D5041" t="b">
        <f>IF(C5041=1,'Data Transformation'!$G$3+0.5*'Data Transformation'!$W$25,IF(C5042=1,D5042-'Data Transformation'!$W$25,FALSE))</f>
        <v>0</v>
      </c>
      <c r="E5041" t="str">
        <f t="array" ref="E5041">IF(ISLOGICAL(D5041),"",FREQUENCY(IF('Data Transformation'!$B$425:$B$8425='Bin Analysis'!$B5019,'Data Transformation'!$G$425:$G$8425),D5041))</f>
        <v/>
      </c>
      <c r="F5041" t="str">
        <f t="shared" si="627"/>
        <v/>
      </c>
      <c r="G5041">
        <f>Weighting!$H$25</f>
        <v>0</v>
      </c>
      <c r="H5041">
        <f t="array" ref="H5041">FREQUENCY(IF('Data Transformation'!$B$4:$B$8425=B5019,'Data Transformation'!$G$4:$G$8425),'Bin Analysis'!$B5041)</f>
        <v>17</v>
      </c>
      <c r="I5041">
        <f t="shared" si="628"/>
        <v>0</v>
      </c>
      <c r="J5041">
        <f t="shared" si="629"/>
        <v>0</v>
      </c>
      <c r="K5041">
        <f>J5041*Weighting!$W$25</f>
        <v>0</v>
      </c>
      <c r="M5041" s="14"/>
    </row>
    <row r="5042" spans="1:25" x14ac:dyDescent="0.25">
      <c r="N5042" s="55"/>
      <c r="O5042"/>
      <c r="P5042"/>
      <c r="Q5042"/>
      <c r="R5042"/>
    </row>
    <row r="5043" spans="1:25" ht="23.25" x14ac:dyDescent="0.35">
      <c r="A5043" s="21" t="s">
        <v>0</v>
      </c>
      <c r="B5043" s="21">
        <f>IFERROR(VLOOKUP(C5043,'Data Transformation'!$L$6:$M$426,2,FALSE),"")</f>
        <v>210</v>
      </c>
      <c r="C5043" s="21">
        <f>C5019+1</f>
        <v>210</v>
      </c>
      <c r="D5043" s="21"/>
      <c r="E5043" s="21"/>
      <c r="F5043" s="21"/>
      <c r="G5043" s="21"/>
      <c r="H5043" s="22"/>
      <c r="I5043" s="22"/>
      <c r="J5043" s="22"/>
      <c r="K5043" s="21"/>
      <c r="L5043" s="21">
        <f>B5043</f>
        <v>210</v>
      </c>
      <c r="M5043" s="23">
        <f>INDEX('Data Transformation'!$O$4:$O$424,MATCH($B5043,'Data Transformation'!$M$4:$M$424,0),MATCH($M$2,'Data Transformation'!$O$3,0))</f>
        <v>19</v>
      </c>
      <c r="N5043" s="27">
        <f>IF('Input and Summary Results'!$J$16="minimum",'Bin Analysis'!X5044/(M5043-1),'Bin Analysis'!Y5043/('Bin Analysis'!M5043-1))</f>
        <v>0</v>
      </c>
      <c r="O5043" s="27">
        <f>IF(M5043=FALSE,NA(),(VLOOKUP(1,C5046:K5065,4,FALSE))/(M5043-1))</f>
        <v>0.1111111111111111</v>
      </c>
      <c r="P5043" s="27">
        <f>IF(M5043=FALSE,NA(),SUM(J5046:J5065)/Weighting!$S$5)</f>
        <v>0.7</v>
      </c>
      <c r="Q5043" s="27">
        <f>IF(M5043=FALSE,NA(),SUM(K5046:K5065)/Weighting!$S$6)</f>
        <v>0.65217391304347827</v>
      </c>
      <c r="R5043" s="27">
        <f>IF(M5043=FALSE,NA(),(VLOOKUP(1,G5046:K5065,3,FALSE))/(M5043-1))</f>
        <v>0.27777777777777779</v>
      </c>
      <c r="S5043" s="22" t="str">
        <f>IF(M5043=FALSE,NA(),IF(SUM(J5046:J5065)=2,"yes","no"))</f>
        <v>no</v>
      </c>
      <c r="X5043" s="2" cm="2">
        <f t="array" ref="X5043:X5044">FREQUENCY(IF('Data Transformation'!$B$425:$B$6424='Bin Analysis'!L5043,'Data Transformation'!$G$425:$G$6424),'Data Transformation'!$U$11)</f>
        <v>18</v>
      </c>
      <c r="Y5043" s="2" cm="2">
        <f t="array" ref="Y5043:Y5044">FREQUENCY(IF('Data Transformation'!$B$425:$B$6424='Bin Analysis'!L5043,'Data Transformation'!$G$425:$G$6424),'Data Transformation'!$U$12)</f>
        <v>16</v>
      </c>
    </row>
    <row r="5044" spans="1:25" x14ac:dyDescent="0.25">
      <c r="A5044" s="14" t="s">
        <v>66</v>
      </c>
      <c r="B5044" t="s">
        <v>47</v>
      </c>
      <c r="C5044" t="s">
        <v>5</v>
      </c>
      <c r="D5044" t="s">
        <v>99</v>
      </c>
      <c r="E5044" t="s">
        <v>100</v>
      </c>
      <c r="F5044" t="s">
        <v>101</v>
      </c>
      <c r="G5044" t="s">
        <v>69</v>
      </c>
      <c r="H5044" t="s">
        <v>31</v>
      </c>
      <c r="I5044" t="s">
        <v>32</v>
      </c>
      <c r="J5044" t="s">
        <v>46</v>
      </c>
      <c r="K5044" s="14" t="s">
        <v>45</v>
      </c>
      <c r="M5044" s="14"/>
      <c r="X5044" s="2">
        <v>0</v>
      </c>
      <c r="Y5044" s="2">
        <v>2</v>
      </c>
    </row>
    <row r="5045" spans="1:25" x14ac:dyDescent="0.25">
      <c r="A5045" s="32"/>
      <c r="D5045" t="b">
        <f>IF(C5045=1,'Data Transformation'!$G$3+0.5*'Data Transformation'!$W$25,IF(C5046=1,D5046-'Data Transformation'!$W$25,FALSE))</f>
        <v>0</v>
      </c>
      <c r="E5045" t="str">
        <f t="array" ref="E5045">IF(ISLOGICAL(D5045),"",FREQUENCY(IF('Data Transformation'!$B$425:$B$8425='Bin Analysis'!$B5043,'Data Transformation'!$G$425:$G$8425),D5045))</f>
        <v/>
      </c>
      <c r="F5045" t="str">
        <f>IF(ISLOGICAL(D5045),"",E5045-E5044)</f>
        <v/>
      </c>
      <c r="M5045" s="14"/>
    </row>
    <row r="5046" spans="1:25" x14ac:dyDescent="0.25">
      <c r="A5046" s="32">
        <f>IF(Weighting!$P$6&gt;0,B5046,"")</f>
        <v>0.32100000000000001</v>
      </c>
      <c r="B5046">
        <f>Weighting!$C$6</f>
        <v>0.32100000000000001</v>
      </c>
      <c r="C5046">
        <f>Weighting!$F$6</f>
        <v>0</v>
      </c>
      <c r="D5046" t="b">
        <f>IF(C5046=1,'Data Transformation'!$G$3+0.5*'Data Transformation'!$W$25,IF(C5047=1,D5047-'Data Transformation'!$W$25,FALSE))</f>
        <v>0</v>
      </c>
      <c r="E5046" t="str">
        <f t="array" ref="E5046">IF(ISLOGICAL(D5046),"",FREQUENCY(IF('Data Transformation'!$B$425:$B$8425='Bin Analysis'!$B5043,'Data Transformation'!$G$425:$G$8425),D5046))</f>
        <v/>
      </c>
      <c r="F5046" t="str">
        <f>IF(ISLOGICAL(D5046),"",E5046-E5045)</f>
        <v/>
      </c>
      <c r="G5046">
        <f>Weighting!$H$6</f>
        <v>1</v>
      </c>
      <c r="H5046">
        <f t="array" ref="H5046">FREQUENCY(IF('Data Transformation'!$B$4:$B$8425=B5043,'Data Transformation'!$G$4:$G$8425),'Bin Analysis'!$B5046)</f>
        <v>5</v>
      </c>
      <c r="I5046">
        <f>H5046-H5045</f>
        <v>5</v>
      </c>
      <c r="J5046">
        <f>IF(I5046=0,0,1)</f>
        <v>1</v>
      </c>
      <c r="K5046">
        <f>J5046*Weighting!$W$6</f>
        <v>1</v>
      </c>
      <c r="M5046" s="14"/>
    </row>
    <row r="5047" spans="1:25" x14ac:dyDescent="0.25">
      <c r="A5047" s="32">
        <f>IF(Weighting!$P$7&gt;0,B5047,"")</f>
        <v>0.45200000000000001</v>
      </c>
      <c r="B5047">
        <f>Weighting!$C$7</f>
        <v>0.45200000000000001</v>
      </c>
      <c r="C5047">
        <f>Weighting!$F$7</f>
        <v>0</v>
      </c>
      <c r="D5047" t="b">
        <f>IF(C5047=1,'Data Transformation'!$G$3+0.5*'Data Transformation'!$W$25,IF(C5048=1,D5048-'Data Transformation'!$W$25,FALSE))</f>
        <v>0</v>
      </c>
      <c r="E5047" t="str">
        <f t="array" ref="E5047">IF(ISLOGICAL(D5047),"",FREQUENCY(IF('Data Transformation'!$B$425:$B$8425='Bin Analysis'!$B5043,'Data Transformation'!$G$425:$G$8425),D5047))</f>
        <v/>
      </c>
      <c r="F5047" t="str">
        <f t="shared" ref="F5047:F5065" si="630">IF(ISLOGICAL(D5047),"",E5047-E5046)</f>
        <v/>
      </c>
      <c r="G5047">
        <f>Weighting!$H$7</f>
        <v>0</v>
      </c>
      <c r="H5047">
        <f t="array" ref="H5047">FREQUENCY(IF('Data Transformation'!$B$4:$B$8425=B5043,'Data Transformation'!$G$4:$G$8425),'Bin Analysis'!$B5047)</f>
        <v>6</v>
      </c>
      <c r="I5047">
        <f t="shared" ref="I5047:I5065" si="631">H5047-H5046</f>
        <v>1</v>
      </c>
      <c r="J5047">
        <f>IF(I5047=0,0,1)</f>
        <v>1</v>
      </c>
      <c r="K5047">
        <f>J5047*Weighting!$W$7</f>
        <v>2</v>
      </c>
      <c r="M5047" s="14"/>
    </row>
    <row r="5048" spans="1:25" x14ac:dyDescent="0.25">
      <c r="A5048" s="32">
        <f>IF(Weighting!$P$8&gt;0,B5048,"")</f>
        <v>0.58299999999999996</v>
      </c>
      <c r="B5048">
        <f>Weighting!$C$8</f>
        <v>0.58299999999999996</v>
      </c>
      <c r="C5048">
        <f>Weighting!$F$8</f>
        <v>0</v>
      </c>
      <c r="D5048" t="b">
        <f>IF(C5048=1,'Data Transformation'!$G$3+0.5*'Data Transformation'!$W$25,IF(C5049=1,D5049-'Data Transformation'!$W$25,FALSE))</f>
        <v>0</v>
      </c>
      <c r="E5048" t="str">
        <f t="array" ref="E5048">IF(ISLOGICAL(D5048),"",FREQUENCY(IF('Data Transformation'!$B$425:$B$8425='Bin Analysis'!$B5043,'Data Transformation'!$G$425:$G$8425),D5048))</f>
        <v/>
      </c>
      <c r="F5048" t="str">
        <f t="shared" si="630"/>
        <v/>
      </c>
      <c r="G5048">
        <f>Weighting!$H$8</f>
        <v>0</v>
      </c>
      <c r="H5048">
        <f t="array" ref="H5048">FREQUENCY(IF('Data Transformation'!$B$4:$B$8425=B5043,'Data Transformation'!$G$4:$G$8425),'Bin Analysis'!$B5048)</f>
        <v>8</v>
      </c>
      <c r="I5048">
        <f t="shared" si="631"/>
        <v>2</v>
      </c>
      <c r="J5048">
        <f t="shared" ref="J5048:J5065" si="632">IF(I5048=0,0,1)</f>
        <v>1</v>
      </c>
      <c r="K5048">
        <f>J5048*Weighting!$W$8</f>
        <v>3</v>
      </c>
      <c r="M5048" s="14"/>
    </row>
    <row r="5049" spans="1:25" x14ac:dyDescent="0.25">
      <c r="A5049" s="32">
        <f>IF(Weighting!$P$9&gt;0,B5049,"")</f>
        <v>0.71399999999999997</v>
      </c>
      <c r="B5049" s="50">
        <f>Weighting!$C$9</f>
        <v>0.71399999999999997</v>
      </c>
      <c r="C5049">
        <f>Weighting!$F$9</f>
        <v>0</v>
      </c>
      <c r="D5049" t="b">
        <f>IF(C5049=1,'Data Transformation'!$G$3+0.5*'Data Transformation'!$W$25,IF(C5050=1,D5050-'Data Transformation'!$W$25,FALSE))</f>
        <v>0</v>
      </c>
      <c r="E5049" t="str">
        <f t="array" ref="E5049">IF(ISLOGICAL(D5049),"",FREQUENCY(IF('Data Transformation'!$B$425:$B$8425='Bin Analysis'!$B5043,'Data Transformation'!$G$425:$G$8425),D5049))</f>
        <v/>
      </c>
      <c r="F5049" t="str">
        <f t="shared" si="630"/>
        <v/>
      </c>
      <c r="G5049">
        <f>Weighting!$H$9</f>
        <v>0</v>
      </c>
      <c r="H5049">
        <f t="array" ref="H5049">FREQUENCY(IF('Data Transformation'!$B$4:$B$8425=B5043,'Data Transformation'!$G$4:$G$8425),'Bin Analysis'!$B5049)</f>
        <v>14</v>
      </c>
      <c r="I5049">
        <f t="shared" si="631"/>
        <v>6</v>
      </c>
      <c r="J5049">
        <f t="shared" si="632"/>
        <v>1</v>
      </c>
      <c r="K5049">
        <f>J5049*Weighting!$W$9</f>
        <v>3</v>
      </c>
      <c r="M5049" s="14"/>
    </row>
    <row r="5050" spans="1:25" x14ac:dyDescent="0.25">
      <c r="A5050" s="32">
        <f>IF(Weighting!$P$10&gt;0,B5050,"")</f>
        <v>0.84499999999999997</v>
      </c>
      <c r="B5050">
        <f>Weighting!$C$10</f>
        <v>0.84499999999999997</v>
      </c>
      <c r="C5050">
        <f>Weighting!$F$10</f>
        <v>0</v>
      </c>
      <c r="D5050" t="b">
        <f>IF(C5050=1,'Data Transformation'!$G$3+0.5*'Data Transformation'!$W$25,IF(C5051=1,D5051-'Data Transformation'!$W$25,FALSE))</f>
        <v>0</v>
      </c>
      <c r="E5050" t="str">
        <f t="array" ref="E5050">IF(ISLOGICAL(D5050),"",FREQUENCY(IF('Data Transformation'!$B$425:$B$8425='Bin Analysis'!$B5043,'Data Transformation'!$G$425:$G$8425),D5050))</f>
        <v/>
      </c>
      <c r="F5050" t="str">
        <f t="shared" si="630"/>
        <v/>
      </c>
      <c r="G5050">
        <f>Weighting!$H$10</f>
        <v>0</v>
      </c>
      <c r="H5050">
        <f t="array" ref="H5050">FREQUENCY(IF('Data Transformation'!$B$4:$B$8425=B5043,'Data Transformation'!$G$4:$G$8425),'Bin Analysis'!$B5050)</f>
        <v>16</v>
      </c>
      <c r="I5050">
        <f t="shared" si="631"/>
        <v>2</v>
      </c>
      <c r="J5050">
        <f t="shared" si="632"/>
        <v>1</v>
      </c>
      <c r="K5050">
        <f>J5050*Weighting!$W$10</f>
        <v>3</v>
      </c>
      <c r="M5050" s="14"/>
    </row>
    <row r="5051" spans="1:25" x14ac:dyDescent="0.25">
      <c r="A5051" s="32">
        <f>IF(Weighting!$P$11&gt;0,B5051,"")</f>
        <v>0.97599999999999998</v>
      </c>
      <c r="B5051">
        <f>Weighting!$C$11</f>
        <v>0.97599999999999998</v>
      </c>
      <c r="C5051">
        <f>Weighting!$F$11</f>
        <v>0</v>
      </c>
      <c r="D5051">
        <f>IF(C5051=1,'Data Transformation'!$G$3+0.5*'Data Transformation'!$W$25,IF(C5052=1,D5052-'Data Transformation'!$W$25,FALSE))</f>
        <v>0.86899999999999999</v>
      </c>
      <c r="E5051">
        <f t="array" ref="E5051">IF(ISLOGICAL(D5051),"",FREQUENCY(IF('Data Transformation'!$B$425:$B$8425='Bin Analysis'!$B5043,'Data Transformation'!$G$425:$G$8425),D5051))</f>
        <v>16</v>
      </c>
      <c r="F5051" t="e">
        <f t="shared" si="630"/>
        <v>#VALUE!</v>
      </c>
      <c r="G5051">
        <f>Weighting!$H$11</f>
        <v>0</v>
      </c>
      <c r="H5051">
        <f t="array" ref="H5051">FREQUENCY(IF('Data Transformation'!$B$4:$B$8425=B5043,'Data Transformation'!$G$4:$G$8425),'Bin Analysis'!$B5051)</f>
        <v>18</v>
      </c>
      <c r="I5051">
        <f t="shared" si="631"/>
        <v>2</v>
      </c>
      <c r="J5051">
        <f t="shared" si="632"/>
        <v>1</v>
      </c>
      <c r="K5051">
        <f>J5051*Weighting!$W$11</f>
        <v>2</v>
      </c>
      <c r="M5051" s="14"/>
    </row>
    <row r="5052" spans="1:25" x14ac:dyDescent="0.25">
      <c r="A5052" s="32">
        <f>IF(Weighting!$P$12&gt;0,B5052,"")</f>
        <v>1.107</v>
      </c>
      <c r="B5052">
        <f>Weighting!$C$12</f>
        <v>1.107</v>
      </c>
      <c r="C5052">
        <f>Weighting!$F$12</f>
        <v>1</v>
      </c>
      <c r="D5052">
        <f>IF(C5052=1,'Data Transformation'!$G$3+0.5*'Data Transformation'!$W$25,IF(C5053=1,D5053-'Data Transformation'!$W$25,FALSE))</f>
        <v>1.131</v>
      </c>
      <c r="E5052">
        <f t="array" ref="E5052">IF(ISLOGICAL(D5052),"",FREQUENCY(IF('Data Transformation'!$B$425:$B$8425='Bin Analysis'!$B5043,'Data Transformation'!$G$425:$G$8425),D5052))</f>
        <v>18</v>
      </c>
      <c r="F5052">
        <f t="shared" si="630"/>
        <v>2</v>
      </c>
      <c r="G5052">
        <f>Weighting!$H$12</f>
        <v>0</v>
      </c>
      <c r="H5052">
        <f t="array" ref="H5052">FREQUENCY(IF('Data Transformation'!$B$4:$B$8425=B5043,'Data Transformation'!$G$4:$G$8425),'Bin Analysis'!$B5052)</f>
        <v>19</v>
      </c>
      <c r="I5052">
        <f t="shared" si="631"/>
        <v>1</v>
      </c>
      <c r="J5052">
        <f t="shared" si="632"/>
        <v>1</v>
      </c>
      <c r="K5052">
        <f>J5052*Weighting!$W$12</f>
        <v>1</v>
      </c>
      <c r="M5052" s="14"/>
    </row>
    <row r="5053" spans="1:25" x14ac:dyDescent="0.25">
      <c r="A5053" s="32">
        <f>IF(Weighting!$P$13&gt;0,B5053,"")</f>
        <v>1.238</v>
      </c>
      <c r="B5053">
        <f>Weighting!$C$13</f>
        <v>1.238</v>
      </c>
      <c r="C5053">
        <f>Weighting!$F$13</f>
        <v>0</v>
      </c>
      <c r="D5053" t="b">
        <f>IF(C5053=1,'Data Transformation'!$G$3+0.5*'Data Transformation'!$W$25,IF(C5054=1,D5054-'Data Transformation'!$W$25,FALSE))</f>
        <v>0</v>
      </c>
      <c r="E5053" t="str">
        <f t="array" ref="E5053">IF(ISLOGICAL(D5053),"",FREQUENCY(IF('Data Transformation'!$B$425:$B$8425='Bin Analysis'!$B5043,'Data Transformation'!$G$425:$G$8425),D5053))</f>
        <v/>
      </c>
      <c r="F5053" t="str">
        <f t="shared" si="630"/>
        <v/>
      </c>
      <c r="G5053">
        <f>Weighting!$H$13</f>
        <v>0</v>
      </c>
      <c r="H5053">
        <f t="array" ref="H5053">FREQUENCY(IF('Data Transformation'!$B$4:$B$8425=B5043,'Data Transformation'!$G$4:$G$8425),'Bin Analysis'!$B5053)</f>
        <v>19</v>
      </c>
      <c r="I5053">
        <f t="shared" si="631"/>
        <v>0</v>
      </c>
      <c r="J5053">
        <f t="shared" si="632"/>
        <v>0</v>
      </c>
      <c r="K5053">
        <f>J5053*Weighting!$W$13</f>
        <v>0</v>
      </c>
      <c r="M5053" s="14"/>
    </row>
    <row r="5054" spans="1:25" x14ac:dyDescent="0.25">
      <c r="A5054" s="32">
        <f>IF(Weighting!$P$14&gt;0,B5054,"")</f>
        <v>1.369</v>
      </c>
      <c r="B5054">
        <f>Weighting!$C$14</f>
        <v>1.369</v>
      </c>
      <c r="C5054">
        <f>Weighting!$F$14</f>
        <v>0</v>
      </c>
      <c r="D5054" t="b">
        <f>IF(C5054=1,'Data Transformation'!$G$3+0.5*'Data Transformation'!$W$25,IF(C5055=1,D5055-'Data Transformation'!$W$25,FALSE))</f>
        <v>0</v>
      </c>
      <c r="E5054" t="str">
        <f t="array" ref="E5054">IF(ISLOGICAL(D5054),"",FREQUENCY(IF('Data Transformation'!$B$425:$B$8425='Bin Analysis'!$B5043,'Data Transformation'!$G$425:$G$8425),D5054))</f>
        <v/>
      </c>
      <c r="F5054" t="str">
        <f t="shared" si="630"/>
        <v/>
      </c>
      <c r="G5054">
        <f>Weighting!$H$14</f>
        <v>0</v>
      </c>
      <c r="H5054">
        <f t="array" ref="H5054">FREQUENCY(IF('Data Transformation'!$B$4:$B$8425=B5043,'Data Transformation'!$G$4:$G$8425),'Bin Analysis'!$B5054)</f>
        <v>19</v>
      </c>
      <c r="I5054">
        <f t="shared" si="631"/>
        <v>0</v>
      </c>
      <c r="J5054">
        <f t="shared" si="632"/>
        <v>0</v>
      </c>
      <c r="K5054">
        <f>J5054*Weighting!$W$14</f>
        <v>0</v>
      </c>
      <c r="M5054" s="14"/>
    </row>
    <row r="5055" spans="1:25" x14ac:dyDescent="0.25">
      <c r="A5055" s="32">
        <f>IF(Weighting!$P$15&gt;0,B5055,"")</f>
        <v>1.5000009999999999</v>
      </c>
      <c r="B5055">
        <f>Weighting!$C$15</f>
        <v>1.5000009999999999</v>
      </c>
      <c r="C5055">
        <f>Weighting!$F$15</f>
        <v>0</v>
      </c>
      <c r="D5055" t="b">
        <f>IF(C5055=1,'Data Transformation'!$G$3+0.5*'Data Transformation'!$W$25,IF(C5056=1,D5056-'Data Transformation'!$W$25,FALSE))</f>
        <v>0</v>
      </c>
      <c r="E5055" t="str">
        <f t="array" ref="E5055">IF(ISLOGICAL(D5055),"",FREQUENCY(IF('Data Transformation'!$B$425:$B$8425='Bin Analysis'!$B5043,'Data Transformation'!$G$425:$G$8425),D5055))</f>
        <v/>
      </c>
      <c r="F5055" t="str">
        <f t="shared" si="630"/>
        <v/>
      </c>
      <c r="G5055">
        <f>Weighting!$H$15</f>
        <v>0</v>
      </c>
      <c r="H5055">
        <f t="array" ref="H5055">FREQUENCY(IF('Data Transformation'!$B$4:$B$8425=B5043,'Data Transformation'!$G$4:$G$8425),'Bin Analysis'!$B5055)</f>
        <v>19</v>
      </c>
      <c r="I5055">
        <f t="shared" si="631"/>
        <v>0</v>
      </c>
      <c r="J5055">
        <f t="shared" si="632"/>
        <v>0</v>
      </c>
      <c r="K5055">
        <f>J5055*Weighting!$W$15</f>
        <v>0</v>
      </c>
      <c r="M5055" s="14"/>
    </row>
    <row r="5056" spans="1:25" x14ac:dyDescent="0.25">
      <c r="A5056" s="32" t="str">
        <f>IF(Weighting!$P$16&gt;0,B5056,"")</f>
        <v/>
      </c>
      <c r="B5056">
        <f>Weighting!$C$16</f>
        <v>1.631</v>
      </c>
      <c r="C5056">
        <f>Weighting!$F$16</f>
        <v>0</v>
      </c>
      <c r="D5056" t="b">
        <f>IF(C5056=1,'Data Transformation'!$G$3+0.5*'Data Transformation'!$W$25,IF(C5057=1,D5057-'Data Transformation'!$W$25,FALSE))</f>
        <v>0</v>
      </c>
      <c r="E5056" t="str">
        <f t="array" ref="E5056">IF(ISLOGICAL(D5056),"",FREQUENCY(IF('Data Transformation'!$B$425:$B$8425='Bin Analysis'!$B5043,'Data Transformation'!$G$425:$G$8425),D5056))</f>
        <v/>
      </c>
      <c r="F5056" t="str">
        <f t="shared" si="630"/>
        <v/>
      </c>
      <c r="G5056">
        <f>Weighting!$H$16</f>
        <v>0</v>
      </c>
      <c r="H5056">
        <f t="array" ref="H5056">FREQUENCY(IF('Data Transformation'!$B$4:$B$8425=B5043,'Data Transformation'!$G$4:$G$8425),'Bin Analysis'!$B5056)</f>
        <v>19</v>
      </c>
      <c r="I5056">
        <f t="shared" si="631"/>
        <v>0</v>
      </c>
      <c r="J5056">
        <f t="shared" si="632"/>
        <v>0</v>
      </c>
      <c r="K5056">
        <f>J5056*Weighting!$W$16</f>
        <v>0</v>
      </c>
      <c r="M5056" s="14"/>
    </row>
    <row r="5057" spans="1:25" x14ac:dyDescent="0.25">
      <c r="A5057" s="32" t="str">
        <f>IF(Weighting!$P$17&gt;0,B5057,"")</f>
        <v/>
      </c>
      <c r="B5057">
        <f>Weighting!$C$17</f>
        <v>1.762</v>
      </c>
      <c r="C5057">
        <f>Weighting!$F$17</f>
        <v>0</v>
      </c>
      <c r="D5057" t="b">
        <f>IF(C5057=1,'Data Transformation'!$G$3+0.5*'Data Transformation'!$W$25,IF(C5058=1,D5058-'Data Transformation'!$W$25,FALSE))</f>
        <v>0</v>
      </c>
      <c r="E5057" t="str">
        <f t="array" ref="E5057">IF(ISLOGICAL(D5057),"",FREQUENCY(IF('Data Transformation'!$B$425:$B$8425='Bin Analysis'!$B5043,'Data Transformation'!$G$425:$G$8425),D5057))</f>
        <v/>
      </c>
      <c r="F5057" t="str">
        <f t="shared" si="630"/>
        <v/>
      </c>
      <c r="G5057">
        <f>Weighting!$H$17</f>
        <v>0</v>
      </c>
      <c r="H5057">
        <f t="array" ref="H5057">FREQUENCY(IF('Data Transformation'!$B$4:$B$8425=B5043,'Data Transformation'!$G$4:$G$8425),'Bin Analysis'!$B5057)</f>
        <v>19</v>
      </c>
      <c r="I5057">
        <f t="shared" si="631"/>
        <v>0</v>
      </c>
      <c r="J5057">
        <f t="shared" si="632"/>
        <v>0</v>
      </c>
      <c r="K5057">
        <f>J5057*Weighting!$W$17</f>
        <v>0</v>
      </c>
      <c r="M5057" s="14"/>
    </row>
    <row r="5058" spans="1:25" x14ac:dyDescent="0.25">
      <c r="A5058" s="32" t="str">
        <f>IF(Weighting!$P$18&gt;0,B5058,"")</f>
        <v/>
      </c>
      <c r="B5058">
        <f>Weighting!$C$18</f>
        <v>1.893</v>
      </c>
      <c r="C5058">
        <f>Weighting!$F$18</f>
        <v>0</v>
      </c>
      <c r="D5058" t="b">
        <f>IF(C5058=1,'Data Transformation'!$G$3+0.5*'Data Transformation'!$W$25,IF(C5059=1,D5059-'Data Transformation'!$W$25,FALSE))</f>
        <v>0</v>
      </c>
      <c r="E5058" t="str">
        <f t="array" ref="E5058">IF(ISLOGICAL(D5058),"",FREQUENCY(IF('Data Transformation'!$B$425:$B$8425='Bin Analysis'!$B5043,'Data Transformation'!$G$425:$G$8425),D5058))</f>
        <v/>
      </c>
      <c r="F5058" t="str">
        <f t="shared" si="630"/>
        <v/>
      </c>
      <c r="G5058">
        <f>Weighting!$H$18</f>
        <v>0</v>
      </c>
      <c r="H5058">
        <f t="array" ref="H5058">FREQUENCY(IF('Data Transformation'!$B$4:$B$8425=B5043,'Data Transformation'!$G$4:$G$8425),'Bin Analysis'!$B5058)</f>
        <v>19</v>
      </c>
      <c r="I5058">
        <f t="shared" si="631"/>
        <v>0</v>
      </c>
      <c r="J5058">
        <f t="shared" si="632"/>
        <v>0</v>
      </c>
      <c r="K5058">
        <f>J5058*Weighting!$W$18</f>
        <v>0</v>
      </c>
      <c r="M5058" s="14"/>
    </row>
    <row r="5059" spans="1:25" x14ac:dyDescent="0.25">
      <c r="A5059" s="32" t="str">
        <f>IF(Weighting!$P$19&gt;0,B5059,"")</f>
        <v/>
      </c>
      <c r="B5059">
        <f>Weighting!$C$19</f>
        <v>2.024</v>
      </c>
      <c r="C5059">
        <f>Weighting!$F$19</f>
        <v>0</v>
      </c>
      <c r="D5059" t="b">
        <f>IF(C5059=1,'Data Transformation'!$G$3+0.5*'Data Transformation'!$W$25,IF(C5060=1,D5060-'Data Transformation'!$W$25,FALSE))</f>
        <v>0</v>
      </c>
      <c r="E5059" t="str">
        <f t="array" ref="E5059">IF(ISLOGICAL(D5059),"",FREQUENCY(IF('Data Transformation'!$B$425:$B$8425='Bin Analysis'!$B5043,'Data Transformation'!$G$425:$G$8425),D5059))</f>
        <v/>
      </c>
      <c r="F5059" t="str">
        <f t="shared" si="630"/>
        <v/>
      </c>
      <c r="G5059">
        <f>Weighting!$H$19</f>
        <v>0</v>
      </c>
      <c r="H5059">
        <f t="array" ref="H5059">FREQUENCY(IF('Data Transformation'!$B$4:$B$8425=B5043,'Data Transformation'!$G$4:$G$8425),'Bin Analysis'!$B5059)</f>
        <v>19</v>
      </c>
      <c r="I5059">
        <f t="shared" si="631"/>
        <v>0</v>
      </c>
      <c r="J5059">
        <f t="shared" si="632"/>
        <v>0</v>
      </c>
      <c r="K5059">
        <f>J5059*Weighting!$W$19</f>
        <v>0</v>
      </c>
      <c r="M5059" s="14"/>
    </row>
    <row r="5060" spans="1:25" x14ac:dyDescent="0.25">
      <c r="A5060" s="32" t="str">
        <f>IF(Weighting!$P$20&gt;0,B5060,"")</f>
        <v/>
      </c>
      <c r="B5060">
        <f>Weighting!$C$20</f>
        <v>2.1550000000000002</v>
      </c>
      <c r="C5060">
        <f>Weighting!$F$20</f>
        <v>0</v>
      </c>
      <c r="D5060" t="b">
        <f>IF(C5060=1,'Data Transformation'!$G$3+0.5*'Data Transformation'!$W$25,IF(C5061=1,D5061-'Data Transformation'!$W$25,FALSE))</f>
        <v>0</v>
      </c>
      <c r="E5060" t="str">
        <f t="array" ref="E5060">IF(ISLOGICAL(D5060),"",FREQUENCY(IF('Data Transformation'!$B$425:$B$8425='Bin Analysis'!$B5043,'Data Transformation'!$G$425:$G$8425),D5060))</f>
        <v/>
      </c>
      <c r="F5060" t="str">
        <f t="shared" si="630"/>
        <v/>
      </c>
      <c r="G5060">
        <f>Weighting!$H$20</f>
        <v>0</v>
      </c>
      <c r="H5060">
        <f t="array" ref="H5060">FREQUENCY(IF('Data Transformation'!$B$4:$B$8425=B5043,'Data Transformation'!$G$4:$G$8425),'Bin Analysis'!$B5060)</f>
        <v>19</v>
      </c>
      <c r="I5060">
        <f t="shared" si="631"/>
        <v>0</v>
      </c>
      <c r="J5060">
        <f t="shared" si="632"/>
        <v>0</v>
      </c>
      <c r="K5060">
        <f>J5060*Weighting!$W$20</f>
        <v>0</v>
      </c>
      <c r="M5060" s="14"/>
    </row>
    <row r="5061" spans="1:25" x14ac:dyDescent="0.25">
      <c r="A5061" s="32" t="str">
        <f>IF(Weighting!$P$21&gt;0,B5061,"")</f>
        <v/>
      </c>
      <c r="B5061">
        <f>Weighting!$C$21</f>
        <v>2.2860000000000005</v>
      </c>
      <c r="C5061">
        <f>Weighting!$F$21</f>
        <v>0</v>
      </c>
      <c r="D5061" t="b">
        <f>IF(C5061=1,'Data Transformation'!$G$3+0.5*'Data Transformation'!$W$25,IF(C5062=1,D5062-'Data Transformation'!$W$25,FALSE))</f>
        <v>0</v>
      </c>
      <c r="E5061" t="str">
        <f t="array" ref="E5061">IF(ISLOGICAL(D5061),"",FREQUENCY(IF('Data Transformation'!$B$425:$B$8425='Bin Analysis'!$B5043,'Data Transformation'!$G$425:$G$8425),D5061))</f>
        <v/>
      </c>
      <c r="F5061" t="str">
        <f t="shared" si="630"/>
        <v/>
      </c>
      <c r="G5061">
        <f>Weighting!$H$21</f>
        <v>0</v>
      </c>
      <c r="H5061">
        <f t="array" ref="H5061">FREQUENCY(IF('Data Transformation'!$B$4:$B$8425=B5043,'Data Transformation'!$G$4:$G$8425),'Bin Analysis'!$B5061)</f>
        <v>19</v>
      </c>
      <c r="I5061">
        <f t="shared" si="631"/>
        <v>0</v>
      </c>
      <c r="J5061">
        <f t="shared" si="632"/>
        <v>0</v>
      </c>
      <c r="K5061">
        <f>J5061*Weighting!$W$21</f>
        <v>0</v>
      </c>
      <c r="M5061" s="14"/>
    </row>
    <row r="5062" spans="1:25" x14ac:dyDescent="0.25">
      <c r="A5062" s="32" t="str">
        <f>IF(Weighting!$P$22&gt;0,B5062,"")</f>
        <v/>
      </c>
      <c r="B5062">
        <f>Weighting!$C$22</f>
        <v>2.4170000000000007</v>
      </c>
      <c r="C5062">
        <f>Weighting!$F$22</f>
        <v>0</v>
      </c>
      <c r="D5062" t="b">
        <f>IF(C5062=1,'Data Transformation'!$G$3+0.5*'Data Transformation'!$W$25,IF(C5063=1,D5063-'Data Transformation'!$W$25,FALSE))</f>
        <v>0</v>
      </c>
      <c r="E5062" t="str">
        <f t="array" ref="E5062">IF(ISLOGICAL(D5062),"",FREQUENCY(IF('Data Transformation'!$B$425:$B$8425='Bin Analysis'!$B5043,'Data Transformation'!$G$425:$G$8425),D5062))</f>
        <v/>
      </c>
      <c r="F5062" t="str">
        <f t="shared" si="630"/>
        <v/>
      </c>
      <c r="G5062">
        <f>Weighting!$H$22</f>
        <v>0</v>
      </c>
      <c r="H5062">
        <f t="array" ref="H5062">FREQUENCY(IF('Data Transformation'!$B$4:$B$8425=B5043,'Data Transformation'!$G$4:$G$8425),'Bin Analysis'!$B5062)</f>
        <v>19</v>
      </c>
      <c r="I5062">
        <f t="shared" si="631"/>
        <v>0</v>
      </c>
      <c r="J5062">
        <f t="shared" si="632"/>
        <v>0</v>
      </c>
      <c r="K5062">
        <f>J5062*Weighting!$W$22</f>
        <v>0</v>
      </c>
      <c r="M5062" s="14"/>
    </row>
    <row r="5063" spans="1:25" x14ac:dyDescent="0.25">
      <c r="A5063" s="32" t="str">
        <f>IF(Weighting!$P$23&gt;0,B5063,"")</f>
        <v/>
      </c>
      <c r="B5063">
        <f>Weighting!$C$23</f>
        <v>2.5480000000000009</v>
      </c>
      <c r="C5063">
        <f>Weighting!$F$23</f>
        <v>0</v>
      </c>
      <c r="D5063" t="b">
        <f>IF(C5063=1,'Data Transformation'!$G$3+0.5*'Data Transformation'!$W$25,IF(C5064=1,D5064-'Data Transformation'!$W$25,FALSE))</f>
        <v>0</v>
      </c>
      <c r="E5063" t="str">
        <f t="array" ref="E5063">IF(ISLOGICAL(D5063),"",FREQUENCY(IF('Data Transformation'!$B$425:$B$8425='Bin Analysis'!$B5043,'Data Transformation'!$G$425:$G$8425),D5063))</f>
        <v/>
      </c>
      <c r="F5063" t="str">
        <f t="shared" si="630"/>
        <v/>
      </c>
      <c r="G5063">
        <f>Weighting!$H$23</f>
        <v>0</v>
      </c>
      <c r="H5063">
        <f t="array" ref="H5063">FREQUENCY(IF('Data Transformation'!$B$4:$B$8425=B5043,'Data Transformation'!$G$4:$G$8425),'Bin Analysis'!$B5063)</f>
        <v>19</v>
      </c>
      <c r="I5063">
        <f t="shared" si="631"/>
        <v>0</v>
      </c>
      <c r="J5063">
        <f t="shared" si="632"/>
        <v>0</v>
      </c>
      <c r="K5063">
        <f>J5063*Weighting!$W$23</f>
        <v>0</v>
      </c>
      <c r="M5063" s="14"/>
    </row>
    <row r="5064" spans="1:25" x14ac:dyDescent="0.25">
      <c r="A5064" s="32" t="str">
        <f>IF(Weighting!$P$24&gt;0,B5064,"")</f>
        <v/>
      </c>
      <c r="B5064">
        <f>Weighting!$C$24</f>
        <v>2.6790000000000012</v>
      </c>
      <c r="C5064">
        <f>Weighting!$F$24</f>
        <v>0</v>
      </c>
      <c r="D5064" t="b">
        <f>IF(C5064=1,'Data Transformation'!$G$3+0.5*'Data Transformation'!$W$25,IF(C5065=1,D5065-'Data Transformation'!$W$25,FALSE))</f>
        <v>0</v>
      </c>
      <c r="E5064" t="str">
        <f t="array" ref="E5064">IF(ISLOGICAL(D5064),"",FREQUENCY(IF('Data Transformation'!$B$425:$B$8425='Bin Analysis'!$B5043,'Data Transformation'!$G$425:$G$8425),D5064))</f>
        <v/>
      </c>
      <c r="F5064" t="str">
        <f t="shared" si="630"/>
        <v/>
      </c>
      <c r="G5064">
        <f>Weighting!$H$24</f>
        <v>0</v>
      </c>
      <c r="H5064">
        <f t="array" ref="H5064">FREQUENCY(IF('Data Transformation'!$B$4:$B$8425=B5043,'Data Transformation'!$G$4:$G$8425),'Bin Analysis'!$B5064)</f>
        <v>19</v>
      </c>
      <c r="I5064">
        <f t="shared" si="631"/>
        <v>0</v>
      </c>
      <c r="J5064">
        <f t="shared" si="632"/>
        <v>0</v>
      </c>
      <c r="K5064">
        <f>J5064*Weighting!$W$24</f>
        <v>0</v>
      </c>
      <c r="M5064" s="14"/>
    </row>
    <row r="5065" spans="1:25" x14ac:dyDescent="0.25">
      <c r="A5065" s="32" t="str">
        <f>IF(Weighting!$P$25&gt;0,B5065,"")</f>
        <v/>
      </c>
      <c r="B5065">
        <f>Weighting!$C$25</f>
        <v>2.8100000000000014</v>
      </c>
      <c r="C5065">
        <f>Weighting!$F$25</f>
        <v>0</v>
      </c>
      <c r="D5065" t="b">
        <f>IF(C5065=1,'Data Transformation'!$G$3+0.5*'Data Transformation'!$W$25,IF(C5066=1,D5066-'Data Transformation'!$W$25,FALSE))</f>
        <v>0</v>
      </c>
      <c r="E5065" t="str">
        <f t="array" ref="E5065">IF(ISLOGICAL(D5065),"",FREQUENCY(IF('Data Transformation'!$B$425:$B$8425='Bin Analysis'!$B5043,'Data Transformation'!$G$425:$G$8425),D5065))</f>
        <v/>
      </c>
      <c r="F5065" t="str">
        <f t="shared" si="630"/>
        <v/>
      </c>
      <c r="G5065">
        <f>Weighting!$H$25</f>
        <v>0</v>
      </c>
      <c r="H5065">
        <f t="array" ref="H5065">FREQUENCY(IF('Data Transformation'!$B$4:$B$8425=B5043,'Data Transformation'!$G$4:$G$8425),'Bin Analysis'!$B5065)</f>
        <v>19</v>
      </c>
      <c r="I5065">
        <f t="shared" si="631"/>
        <v>0</v>
      </c>
      <c r="J5065">
        <f t="shared" si="632"/>
        <v>0</v>
      </c>
      <c r="K5065">
        <f>J5065*Weighting!$W$25</f>
        <v>0</v>
      </c>
      <c r="M5065" s="14"/>
    </row>
    <row r="5066" spans="1:25" x14ac:dyDescent="0.25">
      <c r="O5066"/>
      <c r="P5066"/>
      <c r="Q5066"/>
      <c r="R5066"/>
    </row>
    <row r="5067" spans="1:25" ht="23.25" x14ac:dyDescent="0.35">
      <c r="A5067" s="21" t="s">
        <v>0</v>
      </c>
      <c r="B5067" s="21">
        <f>IFERROR(VLOOKUP(C5067,'Data Transformation'!$L$6:$M$426,2,FALSE),"")</f>
        <v>211</v>
      </c>
      <c r="C5067" s="21">
        <f>C5043+1</f>
        <v>211</v>
      </c>
      <c r="D5067" s="21"/>
      <c r="E5067" s="21"/>
      <c r="F5067" s="21"/>
      <c r="G5067" s="21"/>
      <c r="H5067" s="22"/>
      <c r="I5067" s="22"/>
      <c r="J5067" s="22"/>
      <c r="K5067" s="21"/>
      <c r="L5067" s="21">
        <f>B5067</f>
        <v>211</v>
      </c>
      <c r="M5067" s="23">
        <f>INDEX('Data Transformation'!$O$4:$O$424,MATCH($B5067,'Data Transformation'!$M$4:$M$424,0),MATCH($M$2,'Data Transformation'!$O$3,0))</f>
        <v>20</v>
      </c>
      <c r="N5067" s="27">
        <f>IF('Input and Summary Results'!$J$16="minimum",'Bin Analysis'!X5068/(M5067-1),'Bin Analysis'!Y5067/('Bin Analysis'!M5067-1))</f>
        <v>0</v>
      </c>
      <c r="O5067" s="27">
        <f>IF(M5067=FALSE,NA(),(VLOOKUP(1,C5070:K5089,4,FALSE))/(M5067-1))</f>
        <v>5.2631578947368418E-2</v>
      </c>
      <c r="P5067" s="27">
        <f>IF(M5067=FALSE,NA(),SUM(J5070:J5089)/Weighting!$S$5)</f>
        <v>0.5</v>
      </c>
      <c r="Q5067" s="27">
        <f>IF(M5067=FALSE,NA(),SUM(K5070:K5089)/Weighting!$S$6)</f>
        <v>0.39130434782608697</v>
      </c>
      <c r="R5067" s="27">
        <f>IF(M5067=FALSE,NA(),(VLOOKUP(1,G5070:K5089,3,FALSE))/(M5067-1))</f>
        <v>0.78947368421052633</v>
      </c>
      <c r="S5067" s="22" t="str">
        <f>IF(M5067=FALSE,NA(),IF(SUM(J5070:J5089)=2,"yes","no"))</f>
        <v>no</v>
      </c>
      <c r="X5067" s="2" cm="2">
        <f t="array" ref="X5067:X5068">FREQUENCY(IF('Data Transformation'!$B$425:$B$6424='Bin Analysis'!L5067,'Data Transformation'!$G$425:$G$6424),'Data Transformation'!$U$11)</f>
        <v>19</v>
      </c>
      <c r="Y5067" s="2" cm="2">
        <f t="array" ref="Y5067:Y5068">FREQUENCY(IF('Data Transformation'!$B$425:$B$6424='Bin Analysis'!L5067,'Data Transformation'!$G$425:$G$6424),'Data Transformation'!$U$12)</f>
        <v>18</v>
      </c>
    </row>
    <row r="5068" spans="1:25" x14ac:dyDescent="0.25">
      <c r="A5068" s="14" t="s">
        <v>66</v>
      </c>
      <c r="B5068" t="s">
        <v>47</v>
      </c>
      <c r="C5068" t="s">
        <v>5</v>
      </c>
      <c r="D5068" t="s">
        <v>99</v>
      </c>
      <c r="E5068" t="s">
        <v>100</v>
      </c>
      <c r="F5068" t="s">
        <v>101</v>
      </c>
      <c r="G5068" t="s">
        <v>69</v>
      </c>
      <c r="H5068" t="s">
        <v>31</v>
      </c>
      <c r="I5068" t="s">
        <v>32</v>
      </c>
      <c r="J5068" t="s">
        <v>46</v>
      </c>
      <c r="K5068" s="14" t="s">
        <v>45</v>
      </c>
      <c r="M5068" s="14"/>
      <c r="X5068" s="2">
        <v>0</v>
      </c>
      <c r="Y5068" s="2">
        <v>1</v>
      </c>
    </row>
    <row r="5069" spans="1:25" x14ac:dyDescent="0.25">
      <c r="A5069" s="32"/>
      <c r="D5069" t="b">
        <f>IF(C5069=1,'Data Transformation'!$G$3+0.5*'Data Transformation'!$W$25,IF(C5070=1,D5070-'Data Transformation'!$W$25,FALSE))</f>
        <v>0</v>
      </c>
      <c r="E5069" t="str">
        <f t="array" ref="E5069">IF(ISLOGICAL(D5069),"",FREQUENCY(IF('Data Transformation'!$B$425:$B$8425='Bin Analysis'!$B5067,'Data Transformation'!$G$425:$G$8425),D5069))</f>
        <v/>
      </c>
      <c r="F5069" t="str">
        <f>IF(ISLOGICAL(D5069),"",E5069-E5068)</f>
        <v/>
      </c>
      <c r="M5069" s="14"/>
    </row>
    <row r="5070" spans="1:25" x14ac:dyDescent="0.25">
      <c r="A5070" s="32">
        <f>IF(Weighting!$P$6&gt;0,B5070,"")</f>
        <v>0.32100000000000001</v>
      </c>
      <c r="B5070">
        <f>Weighting!$C$6</f>
        <v>0.32100000000000001</v>
      </c>
      <c r="C5070">
        <f>Weighting!$F$6</f>
        <v>0</v>
      </c>
      <c r="D5070" t="b">
        <f>IF(C5070=1,'Data Transformation'!$G$3+0.5*'Data Transformation'!$W$25,IF(C5071=1,D5071-'Data Transformation'!$W$25,FALSE))</f>
        <v>0</v>
      </c>
      <c r="E5070" t="str">
        <f t="array" ref="E5070">IF(ISLOGICAL(D5070),"",FREQUENCY(IF('Data Transformation'!$B$425:$B$8425='Bin Analysis'!$B5067,'Data Transformation'!$G$425:$G$8425),D5070))</f>
        <v/>
      </c>
      <c r="F5070" t="str">
        <f>IF(ISLOGICAL(D5070),"",E5070-E5069)</f>
        <v/>
      </c>
      <c r="G5070">
        <f>Weighting!$H$6</f>
        <v>1</v>
      </c>
      <c r="H5070">
        <f t="array" ref="H5070">FREQUENCY(IF('Data Transformation'!$B$4:$B$8425=B5067,'Data Transformation'!$G$4:$G$8425),'Bin Analysis'!$B5070)</f>
        <v>15</v>
      </c>
      <c r="I5070">
        <f>H5070-H5069</f>
        <v>15</v>
      </c>
      <c r="J5070">
        <f>IF(I5070=0,0,1)</f>
        <v>1</v>
      </c>
      <c r="K5070">
        <f>J5070*Weighting!$W$6</f>
        <v>1</v>
      </c>
      <c r="M5070" s="14"/>
    </row>
    <row r="5071" spans="1:25" x14ac:dyDescent="0.25">
      <c r="A5071" s="32">
        <f>IF(Weighting!$P$7&gt;0,B5071,"")</f>
        <v>0.45200000000000001</v>
      </c>
      <c r="B5071">
        <f>Weighting!$C$7</f>
        <v>0.45200000000000001</v>
      </c>
      <c r="C5071">
        <f>Weighting!$F$7</f>
        <v>0</v>
      </c>
      <c r="D5071" t="b">
        <f>IF(C5071=1,'Data Transformation'!$G$3+0.5*'Data Transformation'!$W$25,IF(C5072=1,D5072-'Data Transformation'!$W$25,FALSE))</f>
        <v>0</v>
      </c>
      <c r="E5071" t="str">
        <f t="array" ref="E5071">IF(ISLOGICAL(D5071),"",FREQUENCY(IF('Data Transformation'!$B$425:$B$8425='Bin Analysis'!$B5067,'Data Transformation'!$G$425:$G$8425),D5071))</f>
        <v/>
      </c>
      <c r="F5071" t="str">
        <f t="shared" ref="F5071:F5089" si="633">IF(ISLOGICAL(D5071),"",E5071-E5070)</f>
        <v/>
      </c>
      <c r="G5071">
        <f>Weighting!$H$7</f>
        <v>0</v>
      </c>
      <c r="H5071">
        <f t="array" ref="H5071">FREQUENCY(IF('Data Transformation'!$B$4:$B$8425=B5067,'Data Transformation'!$G$4:$G$8425),'Bin Analysis'!$B5071)</f>
        <v>16</v>
      </c>
      <c r="I5071">
        <f t="shared" ref="I5071:I5089" si="634">H5071-H5070</f>
        <v>1</v>
      </c>
      <c r="J5071">
        <f>IF(I5071=0,0,1)</f>
        <v>1</v>
      </c>
      <c r="K5071">
        <f>J5071*Weighting!$W$7</f>
        <v>2</v>
      </c>
      <c r="M5071" s="14"/>
    </row>
    <row r="5072" spans="1:25" x14ac:dyDescent="0.25">
      <c r="A5072" s="32">
        <f>IF(Weighting!$P$8&gt;0,B5072,"")</f>
        <v>0.58299999999999996</v>
      </c>
      <c r="B5072">
        <f>Weighting!$C$8</f>
        <v>0.58299999999999996</v>
      </c>
      <c r="C5072">
        <f>Weighting!$F$8</f>
        <v>0</v>
      </c>
      <c r="D5072" t="b">
        <f>IF(C5072=1,'Data Transformation'!$G$3+0.5*'Data Transformation'!$W$25,IF(C5073=1,D5073-'Data Transformation'!$W$25,FALSE))</f>
        <v>0</v>
      </c>
      <c r="E5072" t="str">
        <f t="array" ref="E5072">IF(ISLOGICAL(D5072),"",FREQUENCY(IF('Data Transformation'!$B$425:$B$8425='Bin Analysis'!$B5067,'Data Transformation'!$G$425:$G$8425),D5072))</f>
        <v/>
      </c>
      <c r="F5072" t="str">
        <f t="shared" si="633"/>
        <v/>
      </c>
      <c r="G5072">
        <f>Weighting!$H$8</f>
        <v>0</v>
      </c>
      <c r="H5072">
        <f t="array" ref="H5072">FREQUENCY(IF('Data Transformation'!$B$4:$B$8425=B5067,'Data Transformation'!$G$4:$G$8425),'Bin Analysis'!$B5072)</f>
        <v>16</v>
      </c>
      <c r="I5072">
        <f t="shared" si="634"/>
        <v>0</v>
      </c>
      <c r="J5072">
        <f t="shared" ref="J5072:J5089" si="635">IF(I5072=0,0,1)</f>
        <v>0</v>
      </c>
      <c r="K5072">
        <f>J5072*Weighting!$W$8</f>
        <v>0</v>
      </c>
      <c r="M5072" s="14"/>
    </row>
    <row r="5073" spans="1:13" x14ac:dyDescent="0.25">
      <c r="A5073" s="32">
        <f>IF(Weighting!$P$9&gt;0,B5073,"")</f>
        <v>0.71399999999999997</v>
      </c>
      <c r="B5073" s="50">
        <f>Weighting!$C$9</f>
        <v>0.71399999999999997</v>
      </c>
      <c r="C5073">
        <f>Weighting!$F$9</f>
        <v>0</v>
      </c>
      <c r="D5073" t="b">
        <f>IF(C5073=1,'Data Transformation'!$G$3+0.5*'Data Transformation'!$W$25,IF(C5074=1,D5074-'Data Transformation'!$W$25,FALSE))</f>
        <v>0</v>
      </c>
      <c r="E5073" t="str">
        <f t="array" ref="E5073">IF(ISLOGICAL(D5073),"",FREQUENCY(IF('Data Transformation'!$B$425:$B$8425='Bin Analysis'!$B5067,'Data Transformation'!$G$425:$G$8425),D5073))</f>
        <v/>
      </c>
      <c r="F5073" t="str">
        <f t="shared" si="633"/>
        <v/>
      </c>
      <c r="G5073">
        <f>Weighting!$H$9</f>
        <v>0</v>
      </c>
      <c r="H5073">
        <f t="array" ref="H5073">FREQUENCY(IF('Data Transformation'!$B$4:$B$8425=B5067,'Data Transformation'!$G$4:$G$8425),'Bin Analysis'!$B5073)</f>
        <v>18</v>
      </c>
      <c r="I5073">
        <f t="shared" si="634"/>
        <v>2</v>
      </c>
      <c r="J5073">
        <f t="shared" si="635"/>
        <v>1</v>
      </c>
      <c r="K5073">
        <f>J5073*Weighting!$W$9</f>
        <v>3</v>
      </c>
      <c r="M5073" s="14"/>
    </row>
    <row r="5074" spans="1:13" x14ac:dyDescent="0.25">
      <c r="A5074" s="32">
        <f>IF(Weighting!$P$10&gt;0,B5074,"")</f>
        <v>0.84499999999999997</v>
      </c>
      <c r="B5074">
        <f>Weighting!$C$10</f>
        <v>0.84499999999999997</v>
      </c>
      <c r="C5074">
        <f>Weighting!$F$10</f>
        <v>0</v>
      </c>
      <c r="D5074" t="b">
        <f>IF(C5074=1,'Data Transformation'!$G$3+0.5*'Data Transformation'!$W$25,IF(C5075=1,D5075-'Data Transformation'!$W$25,FALSE))</f>
        <v>0</v>
      </c>
      <c r="E5074" t="str">
        <f t="array" ref="E5074">IF(ISLOGICAL(D5074),"",FREQUENCY(IF('Data Transformation'!$B$425:$B$8425='Bin Analysis'!$B5067,'Data Transformation'!$G$425:$G$8425),D5074))</f>
        <v/>
      </c>
      <c r="F5074" t="str">
        <f t="shared" si="633"/>
        <v/>
      </c>
      <c r="G5074">
        <f>Weighting!$H$10</f>
        <v>0</v>
      </c>
      <c r="H5074">
        <f t="array" ref="H5074">FREQUENCY(IF('Data Transformation'!$B$4:$B$8425=B5067,'Data Transformation'!$G$4:$G$8425),'Bin Analysis'!$B5074)</f>
        <v>18</v>
      </c>
      <c r="I5074">
        <f t="shared" si="634"/>
        <v>0</v>
      </c>
      <c r="J5074">
        <f t="shared" si="635"/>
        <v>0</v>
      </c>
      <c r="K5074">
        <f>J5074*Weighting!$W$10</f>
        <v>0</v>
      </c>
      <c r="M5074" s="14"/>
    </row>
    <row r="5075" spans="1:13" x14ac:dyDescent="0.25">
      <c r="A5075" s="32">
        <f>IF(Weighting!$P$11&gt;0,B5075,"")</f>
        <v>0.97599999999999998</v>
      </c>
      <c r="B5075">
        <f>Weighting!$C$11</f>
        <v>0.97599999999999998</v>
      </c>
      <c r="C5075">
        <f>Weighting!$F$11</f>
        <v>0</v>
      </c>
      <c r="D5075">
        <f>IF(C5075=1,'Data Transformation'!$G$3+0.5*'Data Transformation'!$W$25,IF(C5076=1,D5076-'Data Transformation'!$W$25,FALSE))</f>
        <v>0.86899999999999999</v>
      </c>
      <c r="E5075">
        <f t="array" ref="E5075">IF(ISLOGICAL(D5075),"",FREQUENCY(IF('Data Transformation'!$B$425:$B$8425='Bin Analysis'!$B5067,'Data Transformation'!$G$425:$G$8425),D5075))</f>
        <v>18</v>
      </c>
      <c r="F5075" t="e">
        <f t="shared" si="633"/>
        <v>#VALUE!</v>
      </c>
      <c r="G5075">
        <f>Weighting!$H$11</f>
        <v>0</v>
      </c>
      <c r="H5075">
        <f t="array" ref="H5075">FREQUENCY(IF('Data Transformation'!$B$4:$B$8425=B5067,'Data Transformation'!$G$4:$G$8425),'Bin Analysis'!$B5075)</f>
        <v>19</v>
      </c>
      <c r="I5075">
        <f t="shared" si="634"/>
        <v>1</v>
      </c>
      <c r="J5075">
        <f t="shared" si="635"/>
        <v>1</v>
      </c>
      <c r="K5075">
        <f>J5075*Weighting!$W$11</f>
        <v>2</v>
      </c>
      <c r="M5075" s="14"/>
    </row>
    <row r="5076" spans="1:13" x14ac:dyDescent="0.25">
      <c r="A5076" s="32">
        <f>IF(Weighting!$P$12&gt;0,B5076,"")</f>
        <v>1.107</v>
      </c>
      <c r="B5076">
        <f>Weighting!$C$12</f>
        <v>1.107</v>
      </c>
      <c r="C5076">
        <f>Weighting!$F$12</f>
        <v>1</v>
      </c>
      <c r="D5076">
        <f>IF(C5076=1,'Data Transformation'!$G$3+0.5*'Data Transformation'!$W$25,IF(C5077=1,D5077-'Data Transformation'!$W$25,FALSE))</f>
        <v>1.131</v>
      </c>
      <c r="E5076">
        <f t="array" ref="E5076">IF(ISLOGICAL(D5076),"",FREQUENCY(IF('Data Transformation'!$B$425:$B$8425='Bin Analysis'!$B5067,'Data Transformation'!$G$425:$G$8425),D5076))</f>
        <v>19</v>
      </c>
      <c r="F5076">
        <f t="shared" si="633"/>
        <v>1</v>
      </c>
      <c r="G5076">
        <f>Weighting!$H$12</f>
        <v>0</v>
      </c>
      <c r="H5076">
        <f t="array" ref="H5076">FREQUENCY(IF('Data Transformation'!$B$4:$B$8425=B5067,'Data Transformation'!$G$4:$G$8425),'Bin Analysis'!$B5076)</f>
        <v>20</v>
      </c>
      <c r="I5076">
        <f t="shared" si="634"/>
        <v>1</v>
      </c>
      <c r="J5076">
        <f t="shared" si="635"/>
        <v>1</v>
      </c>
      <c r="K5076">
        <f>J5076*Weighting!$W$12</f>
        <v>1</v>
      </c>
      <c r="M5076" s="14"/>
    </row>
    <row r="5077" spans="1:13" x14ac:dyDescent="0.25">
      <c r="A5077" s="32">
        <f>IF(Weighting!$P$13&gt;0,B5077,"")</f>
        <v>1.238</v>
      </c>
      <c r="B5077">
        <f>Weighting!$C$13</f>
        <v>1.238</v>
      </c>
      <c r="C5077">
        <f>Weighting!$F$13</f>
        <v>0</v>
      </c>
      <c r="D5077" t="b">
        <f>IF(C5077=1,'Data Transformation'!$G$3+0.5*'Data Transformation'!$W$25,IF(C5078=1,D5078-'Data Transformation'!$W$25,FALSE))</f>
        <v>0</v>
      </c>
      <c r="E5077" t="str">
        <f t="array" ref="E5077">IF(ISLOGICAL(D5077),"",FREQUENCY(IF('Data Transformation'!$B$425:$B$8425='Bin Analysis'!$B5067,'Data Transformation'!$G$425:$G$8425),D5077))</f>
        <v/>
      </c>
      <c r="F5077" t="str">
        <f t="shared" si="633"/>
        <v/>
      </c>
      <c r="G5077">
        <f>Weighting!$H$13</f>
        <v>0</v>
      </c>
      <c r="H5077">
        <f t="array" ref="H5077">FREQUENCY(IF('Data Transformation'!$B$4:$B$8425=B5067,'Data Transformation'!$G$4:$G$8425),'Bin Analysis'!$B5077)</f>
        <v>20</v>
      </c>
      <c r="I5077">
        <f t="shared" si="634"/>
        <v>0</v>
      </c>
      <c r="J5077">
        <f t="shared" si="635"/>
        <v>0</v>
      </c>
      <c r="K5077">
        <f>J5077*Weighting!$W$13</f>
        <v>0</v>
      </c>
      <c r="M5077" s="14"/>
    </row>
    <row r="5078" spans="1:13" x14ac:dyDescent="0.25">
      <c r="A5078" s="32">
        <f>IF(Weighting!$P$14&gt;0,B5078,"")</f>
        <v>1.369</v>
      </c>
      <c r="B5078">
        <f>Weighting!$C$14</f>
        <v>1.369</v>
      </c>
      <c r="C5078">
        <f>Weighting!$F$14</f>
        <v>0</v>
      </c>
      <c r="D5078" t="b">
        <f>IF(C5078=1,'Data Transformation'!$G$3+0.5*'Data Transformation'!$W$25,IF(C5079=1,D5079-'Data Transformation'!$W$25,FALSE))</f>
        <v>0</v>
      </c>
      <c r="E5078" t="str">
        <f t="array" ref="E5078">IF(ISLOGICAL(D5078),"",FREQUENCY(IF('Data Transformation'!$B$425:$B$8425='Bin Analysis'!$B5067,'Data Transformation'!$G$425:$G$8425),D5078))</f>
        <v/>
      </c>
      <c r="F5078" t="str">
        <f t="shared" si="633"/>
        <v/>
      </c>
      <c r="G5078">
        <f>Weighting!$H$14</f>
        <v>0</v>
      </c>
      <c r="H5078">
        <f t="array" ref="H5078">FREQUENCY(IF('Data Transformation'!$B$4:$B$8425=B5067,'Data Transformation'!$G$4:$G$8425),'Bin Analysis'!$B5078)</f>
        <v>20</v>
      </c>
      <c r="I5078">
        <f t="shared" si="634"/>
        <v>0</v>
      </c>
      <c r="J5078">
        <f t="shared" si="635"/>
        <v>0</v>
      </c>
      <c r="K5078">
        <f>J5078*Weighting!$W$14</f>
        <v>0</v>
      </c>
      <c r="M5078" s="14"/>
    </row>
    <row r="5079" spans="1:13" x14ac:dyDescent="0.25">
      <c r="A5079" s="32">
        <f>IF(Weighting!$P$15&gt;0,B5079,"")</f>
        <v>1.5000009999999999</v>
      </c>
      <c r="B5079">
        <f>Weighting!$C$15</f>
        <v>1.5000009999999999</v>
      </c>
      <c r="C5079">
        <f>Weighting!$F$15</f>
        <v>0</v>
      </c>
      <c r="D5079" t="b">
        <f>IF(C5079=1,'Data Transformation'!$G$3+0.5*'Data Transformation'!$W$25,IF(C5080=1,D5080-'Data Transformation'!$W$25,FALSE))</f>
        <v>0</v>
      </c>
      <c r="E5079" t="str">
        <f t="array" ref="E5079">IF(ISLOGICAL(D5079),"",FREQUENCY(IF('Data Transformation'!$B$425:$B$8425='Bin Analysis'!$B5067,'Data Transformation'!$G$425:$G$8425),D5079))</f>
        <v/>
      </c>
      <c r="F5079" t="str">
        <f t="shared" si="633"/>
        <v/>
      </c>
      <c r="G5079">
        <f>Weighting!$H$15</f>
        <v>0</v>
      </c>
      <c r="H5079">
        <f t="array" ref="H5079">FREQUENCY(IF('Data Transformation'!$B$4:$B$8425=B5067,'Data Transformation'!$G$4:$G$8425),'Bin Analysis'!$B5079)</f>
        <v>20</v>
      </c>
      <c r="I5079">
        <f t="shared" si="634"/>
        <v>0</v>
      </c>
      <c r="J5079">
        <f t="shared" si="635"/>
        <v>0</v>
      </c>
      <c r="K5079">
        <f>J5079*Weighting!$W$15</f>
        <v>0</v>
      </c>
      <c r="M5079" s="14"/>
    </row>
    <row r="5080" spans="1:13" x14ac:dyDescent="0.25">
      <c r="A5080" s="32" t="str">
        <f>IF(Weighting!$P$16&gt;0,B5080,"")</f>
        <v/>
      </c>
      <c r="B5080">
        <f>Weighting!$C$16</f>
        <v>1.631</v>
      </c>
      <c r="C5080">
        <f>Weighting!$F$16</f>
        <v>0</v>
      </c>
      <c r="D5080" t="b">
        <f>IF(C5080=1,'Data Transformation'!$G$3+0.5*'Data Transformation'!$W$25,IF(C5081=1,D5081-'Data Transformation'!$W$25,FALSE))</f>
        <v>0</v>
      </c>
      <c r="E5080" t="str">
        <f t="array" ref="E5080">IF(ISLOGICAL(D5080),"",FREQUENCY(IF('Data Transformation'!$B$425:$B$8425='Bin Analysis'!$B5067,'Data Transformation'!$G$425:$G$8425),D5080))</f>
        <v/>
      </c>
      <c r="F5080" t="str">
        <f t="shared" si="633"/>
        <v/>
      </c>
      <c r="G5080">
        <f>Weighting!$H$16</f>
        <v>0</v>
      </c>
      <c r="H5080">
        <f t="array" ref="H5080">FREQUENCY(IF('Data Transformation'!$B$4:$B$8425=B5067,'Data Transformation'!$G$4:$G$8425),'Bin Analysis'!$B5080)</f>
        <v>20</v>
      </c>
      <c r="I5080">
        <f t="shared" si="634"/>
        <v>0</v>
      </c>
      <c r="J5080">
        <f t="shared" si="635"/>
        <v>0</v>
      </c>
      <c r="K5080">
        <f>J5080*Weighting!$W$16</f>
        <v>0</v>
      </c>
      <c r="M5080" s="14"/>
    </row>
    <row r="5081" spans="1:13" x14ac:dyDescent="0.25">
      <c r="A5081" s="32" t="str">
        <f>IF(Weighting!$P$17&gt;0,B5081,"")</f>
        <v/>
      </c>
      <c r="B5081">
        <f>Weighting!$C$17</f>
        <v>1.762</v>
      </c>
      <c r="C5081">
        <f>Weighting!$F$17</f>
        <v>0</v>
      </c>
      <c r="D5081" t="b">
        <f>IF(C5081=1,'Data Transformation'!$G$3+0.5*'Data Transformation'!$W$25,IF(C5082=1,D5082-'Data Transformation'!$W$25,FALSE))</f>
        <v>0</v>
      </c>
      <c r="E5081" t="str">
        <f t="array" ref="E5081">IF(ISLOGICAL(D5081),"",FREQUENCY(IF('Data Transformation'!$B$425:$B$8425='Bin Analysis'!$B5067,'Data Transformation'!$G$425:$G$8425),D5081))</f>
        <v/>
      </c>
      <c r="F5081" t="str">
        <f t="shared" si="633"/>
        <v/>
      </c>
      <c r="G5081">
        <f>Weighting!$H$17</f>
        <v>0</v>
      </c>
      <c r="H5081">
        <f t="array" ref="H5081">FREQUENCY(IF('Data Transformation'!$B$4:$B$8425=B5067,'Data Transformation'!$G$4:$G$8425),'Bin Analysis'!$B5081)</f>
        <v>20</v>
      </c>
      <c r="I5081">
        <f t="shared" si="634"/>
        <v>0</v>
      </c>
      <c r="J5081">
        <f t="shared" si="635"/>
        <v>0</v>
      </c>
      <c r="K5081">
        <f>J5081*Weighting!$W$17</f>
        <v>0</v>
      </c>
      <c r="M5081" s="14"/>
    </row>
    <row r="5082" spans="1:13" x14ac:dyDescent="0.25">
      <c r="A5082" s="32" t="str">
        <f>IF(Weighting!$P$18&gt;0,B5082,"")</f>
        <v/>
      </c>
      <c r="B5082">
        <f>Weighting!$C$18</f>
        <v>1.893</v>
      </c>
      <c r="C5082">
        <f>Weighting!$F$18</f>
        <v>0</v>
      </c>
      <c r="D5082" t="b">
        <f>IF(C5082=1,'Data Transformation'!$G$3+0.5*'Data Transformation'!$W$25,IF(C5083=1,D5083-'Data Transformation'!$W$25,FALSE))</f>
        <v>0</v>
      </c>
      <c r="E5082" t="str">
        <f t="array" ref="E5082">IF(ISLOGICAL(D5082),"",FREQUENCY(IF('Data Transformation'!$B$425:$B$8425='Bin Analysis'!$B5067,'Data Transformation'!$G$425:$G$8425),D5082))</f>
        <v/>
      </c>
      <c r="F5082" t="str">
        <f t="shared" si="633"/>
        <v/>
      </c>
      <c r="G5082">
        <f>Weighting!$H$18</f>
        <v>0</v>
      </c>
      <c r="H5082">
        <f t="array" ref="H5082">FREQUENCY(IF('Data Transformation'!$B$4:$B$8425=B5067,'Data Transformation'!$G$4:$G$8425),'Bin Analysis'!$B5082)</f>
        <v>20</v>
      </c>
      <c r="I5082">
        <f t="shared" si="634"/>
        <v>0</v>
      </c>
      <c r="J5082">
        <f t="shared" si="635"/>
        <v>0</v>
      </c>
      <c r="K5082">
        <f>J5082*Weighting!$W$18</f>
        <v>0</v>
      </c>
      <c r="M5082" s="14"/>
    </row>
    <row r="5083" spans="1:13" x14ac:dyDescent="0.25">
      <c r="A5083" s="32" t="str">
        <f>IF(Weighting!$P$19&gt;0,B5083,"")</f>
        <v/>
      </c>
      <c r="B5083">
        <f>Weighting!$C$19</f>
        <v>2.024</v>
      </c>
      <c r="C5083">
        <f>Weighting!$F$19</f>
        <v>0</v>
      </c>
      <c r="D5083" t="b">
        <f>IF(C5083=1,'Data Transformation'!$G$3+0.5*'Data Transformation'!$W$25,IF(C5084=1,D5084-'Data Transformation'!$W$25,FALSE))</f>
        <v>0</v>
      </c>
      <c r="E5083" t="str">
        <f t="array" ref="E5083">IF(ISLOGICAL(D5083),"",FREQUENCY(IF('Data Transformation'!$B$425:$B$8425='Bin Analysis'!$B5067,'Data Transformation'!$G$425:$G$8425),D5083))</f>
        <v/>
      </c>
      <c r="F5083" t="str">
        <f t="shared" si="633"/>
        <v/>
      </c>
      <c r="G5083">
        <f>Weighting!$H$19</f>
        <v>0</v>
      </c>
      <c r="H5083">
        <f t="array" ref="H5083">FREQUENCY(IF('Data Transformation'!$B$4:$B$8425=B5067,'Data Transformation'!$G$4:$G$8425),'Bin Analysis'!$B5083)</f>
        <v>20</v>
      </c>
      <c r="I5083">
        <f t="shared" si="634"/>
        <v>0</v>
      </c>
      <c r="J5083">
        <f t="shared" si="635"/>
        <v>0</v>
      </c>
      <c r="K5083">
        <f>J5083*Weighting!$W$19</f>
        <v>0</v>
      </c>
      <c r="M5083" s="14"/>
    </row>
    <row r="5084" spans="1:13" x14ac:dyDescent="0.25">
      <c r="A5084" s="32" t="str">
        <f>IF(Weighting!$P$20&gt;0,B5084,"")</f>
        <v/>
      </c>
      <c r="B5084">
        <f>Weighting!$C$20</f>
        <v>2.1550000000000002</v>
      </c>
      <c r="C5084">
        <f>Weighting!$F$20</f>
        <v>0</v>
      </c>
      <c r="D5084" t="b">
        <f>IF(C5084=1,'Data Transformation'!$G$3+0.5*'Data Transformation'!$W$25,IF(C5085=1,D5085-'Data Transformation'!$W$25,FALSE))</f>
        <v>0</v>
      </c>
      <c r="E5084" t="str">
        <f t="array" ref="E5084">IF(ISLOGICAL(D5084),"",FREQUENCY(IF('Data Transformation'!$B$425:$B$8425='Bin Analysis'!$B5067,'Data Transformation'!$G$425:$G$8425),D5084))</f>
        <v/>
      </c>
      <c r="F5084" t="str">
        <f t="shared" si="633"/>
        <v/>
      </c>
      <c r="G5084">
        <f>Weighting!$H$20</f>
        <v>0</v>
      </c>
      <c r="H5084">
        <f t="array" ref="H5084">FREQUENCY(IF('Data Transformation'!$B$4:$B$8425=B5067,'Data Transformation'!$G$4:$G$8425),'Bin Analysis'!$B5084)</f>
        <v>20</v>
      </c>
      <c r="I5084">
        <f t="shared" si="634"/>
        <v>0</v>
      </c>
      <c r="J5084">
        <f t="shared" si="635"/>
        <v>0</v>
      </c>
      <c r="K5084">
        <f>J5084*Weighting!$W$20</f>
        <v>0</v>
      </c>
      <c r="M5084" s="14"/>
    </row>
    <row r="5085" spans="1:13" x14ac:dyDescent="0.25">
      <c r="A5085" s="32" t="str">
        <f>IF(Weighting!$P$21&gt;0,B5085,"")</f>
        <v/>
      </c>
      <c r="B5085">
        <f>Weighting!$C$21</f>
        <v>2.2860000000000005</v>
      </c>
      <c r="C5085">
        <f>Weighting!$F$21</f>
        <v>0</v>
      </c>
      <c r="D5085" t="b">
        <f>IF(C5085=1,'Data Transformation'!$G$3+0.5*'Data Transformation'!$W$25,IF(C5086=1,D5086-'Data Transformation'!$W$25,FALSE))</f>
        <v>0</v>
      </c>
      <c r="E5085" t="str">
        <f t="array" ref="E5085">IF(ISLOGICAL(D5085),"",FREQUENCY(IF('Data Transformation'!$B$425:$B$8425='Bin Analysis'!$B5067,'Data Transformation'!$G$425:$G$8425),D5085))</f>
        <v/>
      </c>
      <c r="F5085" t="str">
        <f t="shared" si="633"/>
        <v/>
      </c>
      <c r="G5085">
        <f>Weighting!$H$21</f>
        <v>0</v>
      </c>
      <c r="H5085">
        <f t="array" ref="H5085">FREQUENCY(IF('Data Transformation'!$B$4:$B$8425=B5067,'Data Transformation'!$G$4:$G$8425),'Bin Analysis'!$B5085)</f>
        <v>20</v>
      </c>
      <c r="I5085">
        <f t="shared" si="634"/>
        <v>0</v>
      </c>
      <c r="J5085">
        <f t="shared" si="635"/>
        <v>0</v>
      </c>
      <c r="K5085">
        <f>J5085*Weighting!$W$21</f>
        <v>0</v>
      </c>
      <c r="M5085" s="14"/>
    </row>
    <row r="5086" spans="1:13" x14ac:dyDescent="0.25">
      <c r="A5086" s="32" t="str">
        <f>IF(Weighting!$P$22&gt;0,B5086,"")</f>
        <v/>
      </c>
      <c r="B5086">
        <f>Weighting!$C$22</f>
        <v>2.4170000000000007</v>
      </c>
      <c r="C5086">
        <f>Weighting!$F$22</f>
        <v>0</v>
      </c>
      <c r="D5086" t="b">
        <f>IF(C5086=1,'Data Transformation'!$G$3+0.5*'Data Transformation'!$W$25,IF(C5087=1,D5087-'Data Transformation'!$W$25,FALSE))</f>
        <v>0</v>
      </c>
      <c r="E5086" t="str">
        <f t="array" ref="E5086">IF(ISLOGICAL(D5086),"",FREQUENCY(IF('Data Transformation'!$B$425:$B$8425='Bin Analysis'!$B5067,'Data Transformation'!$G$425:$G$8425),D5086))</f>
        <v/>
      </c>
      <c r="F5086" t="str">
        <f t="shared" si="633"/>
        <v/>
      </c>
      <c r="G5086">
        <f>Weighting!$H$22</f>
        <v>0</v>
      </c>
      <c r="H5086">
        <f t="array" ref="H5086">FREQUENCY(IF('Data Transformation'!$B$4:$B$8425=B5067,'Data Transformation'!$G$4:$G$8425),'Bin Analysis'!$B5086)</f>
        <v>20</v>
      </c>
      <c r="I5086">
        <f t="shared" si="634"/>
        <v>0</v>
      </c>
      <c r="J5086">
        <f t="shared" si="635"/>
        <v>0</v>
      </c>
      <c r="K5086">
        <f>J5086*Weighting!$W$22</f>
        <v>0</v>
      </c>
      <c r="M5086" s="14"/>
    </row>
    <row r="5087" spans="1:13" x14ac:dyDescent="0.25">
      <c r="A5087" s="32" t="str">
        <f>IF(Weighting!$P$23&gt;0,B5087,"")</f>
        <v/>
      </c>
      <c r="B5087">
        <f>Weighting!$C$23</f>
        <v>2.5480000000000009</v>
      </c>
      <c r="C5087">
        <f>Weighting!$F$23</f>
        <v>0</v>
      </c>
      <c r="D5087" t="b">
        <f>IF(C5087=1,'Data Transformation'!$G$3+0.5*'Data Transformation'!$W$25,IF(C5088=1,D5088-'Data Transformation'!$W$25,FALSE))</f>
        <v>0</v>
      </c>
      <c r="E5087" t="str">
        <f t="array" ref="E5087">IF(ISLOGICAL(D5087),"",FREQUENCY(IF('Data Transformation'!$B$425:$B$8425='Bin Analysis'!$B5067,'Data Transformation'!$G$425:$G$8425),D5087))</f>
        <v/>
      </c>
      <c r="F5087" t="str">
        <f t="shared" si="633"/>
        <v/>
      </c>
      <c r="G5087">
        <f>Weighting!$H$23</f>
        <v>0</v>
      </c>
      <c r="H5087">
        <f t="array" ref="H5087">FREQUENCY(IF('Data Transformation'!$B$4:$B$8425=B5067,'Data Transformation'!$G$4:$G$8425),'Bin Analysis'!$B5087)</f>
        <v>20</v>
      </c>
      <c r="I5087">
        <f t="shared" si="634"/>
        <v>0</v>
      </c>
      <c r="J5087">
        <f t="shared" si="635"/>
        <v>0</v>
      </c>
      <c r="K5087">
        <f>J5087*Weighting!$W$23</f>
        <v>0</v>
      </c>
      <c r="M5087" s="14"/>
    </row>
    <row r="5088" spans="1:13" x14ac:dyDescent="0.25">
      <c r="A5088" s="32" t="str">
        <f>IF(Weighting!$P$24&gt;0,B5088,"")</f>
        <v/>
      </c>
      <c r="B5088">
        <f>Weighting!$C$24</f>
        <v>2.6790000000000012</v>
      </c>
      <c r="C5088">
        <f>Weighting!$F$24</f>
        <v>0</v>
      </c>
      <c r="D5088" t="b">
        <f>IF(C5088=1,'Data Transformation'!$G$3+0.5*'Data Transformation'!$W$25,IF(C5089=1,D5089-'Data Transformation'!$W$25,FALSE))</f>
        <v>0</v>
      </c>
      <c r="E5088" t="str">
        <f t="array" ref="E5088">IF(ISLOGICAL(D5088),"",FREQUENCY(IF('Data Transformation'!$B$425:$B$8425='Bin Analysis'!$B5067,'Data Transformation'!$G$425:$G$8425),D5088))</f>
        <v/>
      </c>
      <c r="F5088" t="str">
        <f t="shared" si="633"/>
        <v/>
      </c>
      <c r="G5088">
        <f>Weighting!$H$24</f>
        <v>0</v>
      </c>
      <c r="H5088">
        <f t="array" ref="H5088">FREQUENCY(IF('Data Transformation'!$B$4:$B$8425=B5067,'Data Transformation'!$G$4:$G$8425),'Bin Analysis'!$B5088)</f>
        <v>20</v>
      </c>
      <c r="I5088">
        <f t="shared" si="634"/>
        <v>0</v>
      </c>
      <c r="J5088">
        <f t="shared" si="635"/>
        <v>0</v>
      </c>
      <c r="K5088">
        <f>J5088*Weighting!$W$24</f>
        <v>0</v>
      </c>
      <c r="M5088" s="14"/>
    </row>
    <row r="5089" spans="1:25" x14ac:dyDescent="0.25">
      <c r="A5089" s="32" t="str">
        <f>IF(Weighting!$P$25&gt;0,B5089,"")</f>
        <v/>
      </c>
      <c r="B5089">
        <f>Weighting!$C$25</f>
        <v>2.8100000000000014</v>
      </c>
      <c r="C5089">
        <f>Weighting!$F$25</f>
        <v>0</v>
      </c>
      <c r="D5089" t="b">
        <f>IF(C5089=1,'Data Transformation'!$G$3+0.5*'Data Transformation'!$W$25,IF(C5090=1,D5090-'Data Transformation'!$W$25,FALSE))</f>
        <v>0</v>
      </c>
      <c r="E5089" t="str">
        <f t="array" ref="E5089">IF(ISLOGICAL(D5089),"",FREQUENCY(IF('Data Transformation'!$B$425:$B$8425='Bin Analysis'!$B5067,'Data Transformation'!$G$425:$G$8425),D5089))</f>
        <v/>
      </c>
      <c r="F5089" t="str">
        <f t="shared" si="633"/>
        <v/>
      </c>
      <c r="G5089">
        <f>Weighting!$H$25</f>
        <v>0</v>
      </c>
      <c r="H5089">
        <f t="array" ref="H5089">FREQUENCY(IF('Data Transformation'!$B$4:$B$8425=B5067,'Data Transformation'!$G$4:$G$8425),'Bin Analysis'!$B5089)</f>
        <v>20</v>
      </c>
      <c r="I5089">
        <f t="shared" si="634"/>
        <v>0</v>
      </c>
      <c r="J5089">
        <f t="shared" si="635"/>
        <v>0</v>
      </c>
      <c r="K5089">
        <f>J5089*Weighting!$W$25</f>
        <v>0</v>
      </c>
      <c r="M5089" s="14"/>
    </row>
    <row r="5090" spans="1:25" x14ac:dyDescent="0.25">
      <c r="O5090"/>
      <c r="P5090"/>
      <c r="Q5090"/>
      <c r="R5090"/>
    </row>
    <row r="5091" spans="1:25" ht="23.25" x14ac:dyDescent="0.35">
      <c r="A5091" s="21" t="s">
        <v>0</v>
      </c>
      <c r="B5091" s="21">
        <f>IFERROR(VLOOKUP(C5091,'Data Transformation'!$L$6:$M$426,2,FALSE),"")</f>
        <v>212</v>
      </c>
      <c r="C5091" s="21">
        <f>C5067+1</f>
        <v>212</v>
      </c>
      <c r="D5091" s="21"/>
      <c r="E5091" s="21"/>
      <c r="F5091" s="21"/>
      <c r="G5091" s="21"/>
      <c r="H5091" s="22"/>
      <c r="I5091" s="22"/>
      <c r="J5091" s="22"/>
      <c r="K5091" s="21"/>
      <c r="L5091" s="21">
        <f>B5091</f>
        <v>212</v>
      </c>
      <c r="M5091" s="23">
        <f>INDEX('Data Transformation'!$O$4:$O$424,MATCH($B5091,'Data Transformation'!$M$4:$M$424,0),MATCH($M$2,'Data Transformation'!$O$3,0))</f>
        <v>18</v>
      </c>
      <c r="N5091" s="27">
        <f>IF('Input and Summary Results'!$J$16="minimum",'Bin Analysis'!X5092/(M5091-1),'Bin Analysis'!Y5091/('Bin Analysis'!M5091-1))</f>
        <v>0</v>
      </c>
      <c r="O5091" s="27">
        <f>IF(M5091=FALSE,NA(),(VLOOKUP(1,C5094:K5113,4,FALSE))/(M5091-1))</f>
        <v>5.8823529411764705E-2</v>
      </c>
      <c r="P5091" s="27">
        <f>IF(M5091=FALSE,NA(),SUM(J5094:J5113)/Weighting!$S$5)</f>
        <v>0.5</v>
      </c>
      <c r="Q5091" s="27">
        <f>IF(M5091=FALSE,NA(),SUM(K5094:K5113)/Weighting!$S$6)</f>
        <v>0.43478260869565216</v>
      </c>
      <c r="R5091" s="27">
        <f>IF(M5091=FALSE,NA(),(VLOOKUP(1,G5094:K5113,3,FALSE))/(M5091-1))</f>
        <v>0.76470588235294112</v>
      </c>
      <c r="S5091" s="22" t="str">
        <f>IF(M5091=FALSE,NA(),IF(SUM(J5094:J5113)=2,"yes","no"))</f>
        <v>no</v>
      </c>
      <c r="X5091" s="2" cm="2">
        <f t="array" ref="X5091:X5092">FREQUENCY(IF('Data Transformation'!$B$425:$B$6424='Bin Analysis'!L5091,'Data Transformation'!$G$425:$G$6424),'Data Transformation'!$U$11)</f>
        <v>17</v>
      </c>
      <c r="Y5091" s="2" cm="2">
        <f t="array" ref="Y5091:Y5092">FREQUENCY(IF('Data Transformation'!$B$425:$B$6424='Bin Analysis'!L5091,'Data Transformation'!$G$425:$G$6424),'Data Transformation'!$U$12)</f>
        <v>16</v>
      </c>
    </row>
    <row r="5092" spans="1:25" x14ac:dyDescent="0.25">
      <c r="A5092" s="14" t="s">
        <v>66</v>
      </c>
      <c r="B5092" t="s">
        <v>47</v>
      </c>
      <c r="C5092" t="s">
        <v>5</v>
      </c>
      <c r="D5092" t="s">
        <v>99</v>
      </c>
      <c r="E5092" t="s">
        <v>100</v>
      </c>
      <c r="F5092" t="s">
        <v>101</v>
      </c>
      <c r="G5092" t="s">
        <v>69</v>
      </c>
      <c r="H5092" t="s">
        <v>31</v>
      </c>
      <c r="I5092" t="s">
        <v>32</v>
      </c>
      <c r="J5092" t="s">
        <v>46</v>
      </c>
      <c r="K5092" s="14" t="s">
        <v>45</v>
      </c>
      <c r="M5092" s="14"/>
      <c r="X5092" s="2">
        <v>0</v>
      </c>
      <c r="Y5092" s="2">
        <v>1</v>
      </c>
    </row>
    <row r="5093" spans="1:25" x14ac:dyDescent="0.25">
      <c r="A5093" s="32"/>
      <c r="D5093" t="b">
        <f>IF(C5093=1,'Data Transformation'!$G$3+0.5*'Data Transformation'!$W$25,IF(C5094=1,D5094-'Data Transformation'!$W$25,FALSE))</f>
        <v>0</v>
      </c>
      <c r="E5093" t="str">
        <f t="array" ref="E5093">IF(ISLOGICAL(D5093),"",FREQUENCY(IF('Data Transformation'!$B$425:$B$8425='Bin Analysis'!$B5091,'Data Transformation'!$G$425:$G$8425),D5093))</f>
        <v/>
      </c>
      <c r="F5093" t="str">
        <f>IF(ISLOGICAL(D5093),"",E5093-E5092)</f>
        <v/>
      </c>
      <c r="M5093" s="14"/>
    </row>
    <row r="5094" spans="1:25" x14ac:dyDescent="0.25">
      <c r="A5094" s="32">
        <f>IF(Weighting!$P$6&gt;0,B5094,"")</f>
        <v>0.32100000000000001</v>
      </c>
      <c r="B5094">
        <f>Weighting!$C$6</f>
        <v>0.32100000000000001</v>
      </c>
      <c r="C5094">
        <f>Weighting!$F$6</f>
        <v>0</v>
      </c>
      <c r="D5094" t="b">
        <f>IF(C5094=1,'Data Transformation'!$G$3+0.5*'Data Transformation'!$W$25,IF(C5095=1,D5095-'Data Transformation'!$W$25,FALSE))</f>
        <v>0</v>
      </c>
      <c r="E5094" t="str">
        <f t="array" ref="E5094">IF(ISLOGICAL(D5094),"",FREQUENCY(IF('Data Transformation'!$B$425:$B$8425='Bin Analysis'!$B5091,'Data Transformation'!$G$425:$G$8425),D5094))</f>
        <v/>
      </c>
      <c r="F5094" t="str">
        <f>IF(ISLOGICAL(D5094),"",E5094-E5093)</f>
        <v/>
      </c>
      <c r="G5094">
        <f>Weighting!$H$6</f>
        <v>1</v>
      </c>
      <c r="H5094">
        <f t="array" ref="H5094">FREQUENCY(IF('Data Transformation'!$B$4:$B$8425=B5091,'Data Transformation'!$G$4:$G$8425),'Bin Analysis'!$B5094)</f>
        <v>13</v>
      </c>
      <c r="I5094">
        <f>H5094-H5093</f>
        <v>13</v>
      </c>
      <c r="J5094">
        <f>IF(I5094=0,0,1)</f>
        <v>1</v>
      </c>
      <c r="K5094">
        <f>J5094*Weighting!$W$6</f>
        <v>1</v>
      </c>
      <c r="M5094" s="14"/>
    </row>
    <row r="5095" spans="1:25" x14ac:dyDescent="0.25">
      <c r="A5095" s="32">
        <f>IF(Weighting!$P$7&gt;0,B5095,"")</f>
        <v>0.45200000000000001</v>
      </c>
      <c r="B5095">
        <f>Weighting!$C$7</f>
        <v>0.45200000000000001</v>
      </c>
      <c r="C5095">
        <f>Weighting!$F$7</f>
        <v>0</v>
      </c>
      <c r="D5095" t="b">
        <f>IF(C5095=1,'Data Transformation'!$G$3+0.5*'Data Transformation'!$W$25,IF(C5096=1,D5096-'Data Transformation'!$W$25,FALSE))</f>
        <v>0</v>
      </c>
      <c r="E5095" t="str">
        <f t="array" ref="E5095">IF(ISLOGICAL(D5095),"",FREQUENCY(IF('Data Transformation'!$B$425:$B$8425='Bin Analysis'!$B5091,'Data Transformation'!$G$425:$G$8425),D5095))</f>
        <v/>
      </c>
      <c r="F5095" t="str">
        <f t="shared" ref="F5095:F5113" si="636">IF(ISLOGICAL(D5095),"",E5095-E5094)</f>
        <v/>
      </c>
      <c r="G5095">
        <f>Weighting!$H$7</f>
        <v>0</v>
      </c>
      <c r="H5095">
        <f t="array" ref="H5095">FREQUENCY(IF('Data Transformation'!$B$4:$B$8425=B5091,'Data Transformation'!$G$4:$G$8425),'Bin Analysis'!$B5095)</f>
        <v>14</v>
      </c>
      <c r="I5095">
        <f t="shared" ref="I5095:I5113" si="637">H5095-H5094</f>
        <v>1</v>
      </c>
      <c r="J5095">
        <f>IF(I5095=0,0,1)</f>
        <v>1</v>
      </c>
      <c r="K5095">
        <f>J5095*Weighting!$W$7</f>
        <v>2</v>
      </c>
      <c r="M5095" s="14"/>
    </row>
    <row r="5096" spans="1:25" x14ac:dyDescent="0.25">
      <c r="A5096" s="32">
        <f>IF(Weighting!$P$8&gt;0,B5096,"")</f>
        <v>0.58299999999999996</v>
      </c>
      <c r="B5096">
        <f>Weighting!$C$8</f>
        <v>0.58299999999999996</v>
      </c>
      <c r="C5096">
        <f>Weighting!$F$8</f>
        <v>0</v>
      </c>
      <c r="D5096" t="b">
        <f>IF(C5096=1,'Data Transformation'!$G$3+0.5*'Data Transformation'!$W$25,IF(C5097=1,D5097-'Data Transformation'!$W$25,FALSE))</f>
        <v>0</v>
      </c>
      <c r="E5096" t="str">
        <f t="array" ref="E5096">IF(ISLOGICAL(D5096),"",FREQUENCY(IF('Data Transformation'!$B$425:$B$8425='Bin Analysis'!$B5091,'Data Transformation'!$G$425:$G$8425),D5096))</f>
        <v/>
      </c>
      <c r="F5096" t="str">
        <f t="shared" si="636"/>
        <v/>
      </c>
      <c r="G5096">
        <f>Weighting!$H$8</f>
        <v>0</v>
      </c>
      <c r="H5096">
        <f t="array" ref="H5096">FREQUENCY(IF('Data Transformation'!$B$4:$B$8425=B5091,'Data Transformation'!$G$4:$G$8425),'Bin Analysis'!$B5096)</f>
        <v>14</v>
      </c>
      <c r="I5096">
        <f t="shared" si="637"/>
        <v>0</v>
      </c>
      <c r="J5096">
        <f t="shared" ref="J5096:J5113" si="638">IF(I5096=0,0,1)</f>
        <v>0</v>
      </c>
      <c r="K5096">
        <f>J5096*Weighting!$W$8</f>
        <v>0</v>
      </c>
      <c r="M5096" s="14"/>
    </row>
    <row r="5097" spans="1:25" x14ac:dyDescent="0.25">
      <c r="A5097" s="32">
        <f>IF(Weighting!$P$9&gt;0,B5097,"")</f>
        <v>0.71399999999999997</v>
      </c>
      <c r="B5097" s="50">
        <f>Weighting!$C$9</f>
        <v>0.71399999999999997</v>
      </c>
      <c r="C5097">
        <f>Weighting!$F$9</f>
        <v>0</v>
      </c>
      <c r="D5097" t="b">
        <f>IF(C5097=1,'Data Transformation'!$G$3+0.5*'Data Transformation'!$W$25,IF(C5098=1,D5098-'Data Transformation'!$W$25,FALSE))</f>
        <v>0</v>
      </c>
      <c r="E5097" t="str">
        <f t="array" ref="E5097">IF(ISLOGICAL(D5097),"",FREQUENCY(IF('Data Transformation'!$B$425:$B$8425='Bin Analysis'!$B5091,'Data Transformation'!$G$425:$G$8425),D5097))</f>
        <v/>
      </c>
      <c r="F5097" t="str">
        <f t="shared" si="636"/>
        <v/>
      </c>
      <c r="G5097">
        <f>Weighting!$H$9</f>
        <v>0</v>
      </c>
      <c r="H5097">
        <f t="array" ref="H5097">FREQUENCY(IF('Data Transformation'!$B$4:$B$8425=B5091,'Data Transformation'!$G$4:$G$8425),'Bin Analysis'!$B5097)</f>
        <v>15</v>
      </c>
      <c r="I5097">
        <f t="shared" si="637"/>
        <v>1</v>
      </c>
      <c r="J5097">
        <f t="shared" si="638"/>
        <v>1</v>
      </c>
      <c r="K5097">
        <f>J5097*Weighting!$W$9</f>
        <v>3</v>
      </c>
      <c r="M5097" s="14"/>
    </row>
    <row r="5098" spans="1:25" x14ac:dyDescent="0.25">
      <c r="A5098" s="32">
        <f>IF(Weighting!$P$10&gt;0,B5098,"")</f>
        <v>0.84499999999999997</v>
      </c>
      <c r="B5098">
        <f>Weighting!$C$10</f>
        <v>0.84499999999999997</v>
      </c>
      <c r="C5098">
        <f>Weighting!$F$10</f>
        <v>0</v>
      </c>
      <c r="D5098" t="b">
        <f>IF(C5098=1,'Data Transformation'!$G$3+0.5*'Data Transformation'!$W$25,IF(C5099=1,D5099-'Data Transformation'!$W$25,FALSE))</f>
        <v>0</v>
      </c>
      <c r="E5098" t="str">
        <f t="array" ref="E5098">IF(ISLOGICAL(D5098),"",FREQUENCY(IF('Data Transformation'!$B$425:$B$8425='Bin Analysis'!$B5091,'Data Transformation'!$G$425:$G$8425),D5098))</f>
        <v/>
      </c>
      <c r="F5098" t="str">
        <f t="shared" si="636"/>
        <v/>
      </c>
      <c r="G5098">
        <f>Weighting!$H$10</f>
        <v>0</v>
      </c>
      <c r="H5098">
        <f t="array" ref="H5098">FREQUENCY(IF('Data Transformation'!$B$4:$B$8425=B5091,'Data Transformation'!$G$4:$G$8425),'Bin Analysis'!$B5098)</f>
        <v>16</v>
      </c>
      <c r="I5098">
        <f t="shared" si="637"/>
        <v>1</v>
      </c>
      <c r="J5098">
        <f t="shared" si="638"/>
        <v>1</v>
      </c>
      <c r="K5098">
        <f>J5098*Weighting!$W$10</f>
        <v>3</v>
      </c>
      <c r="M5098" s="14"/>
    </row>
    <row r="5099" spans="1:25" x14ac:dyDescent="0.25">
      <c r="A5099" s="32">
        <f>IF(Weighting!$P$11&gt;0,B5099,"")</f>
        <v>0.97599999999999998</v>
      </c>
      <c r="B5099">
        <f>Weighting!$C$11</f>
        <v>0.97599999999999998</v>
      </c>
      <c r="C5099">
        <f>Weighting!$F$11</f>
        <v>0</v>
      </c>
      <c r="D5099">
        <f>IF(C5099=1,'Data Transformation'!$G$3+0.5*'Data Transformation'!$W$25,IF(C5100=1,D5100-'Data Transformation'!$W$25,FALSE))</f>
        <v>0.86899999999999999</v>
      </c>
      <c r="E5099">
        <f t="array" ref="E5099">IF(ISLOGICAL(D5099),"",FREQUENCY(IF('Data Transformation'!$B$425:$B$8425='Bin Analysis'!$B5091,'Data Transformation'!$G$425:$G$8425),D5099))</f>
        <v>16</v>
      </c>
      <c r="F5099" t="e">
        <f t="shared" si="636"/>
        <v>#VALUE!</v>
      </c>
      <c r="G5099">
        <f>Weighting!$H$11</f>
        <v>0</v>
      </c>
      <c r="H5099">
        <f t="array" ref="H5099">FREQUENCY(IF('Data Transformation'!$B$4:$B$8425=B5091,'Data Transformation'!$G$4:$G$8425),'Bin Analysis'!$B5099)</f>
        <v>16</v>
      </c>
      <c r="I5099">
        <f t="shared" si="637"/>
        <v>0</v>
      </c>
      <c r="J5099">
        <f t="shared" si="638"/>
        <v>0</v>
      </c>
      <c r="K5099">
        <f>J5099*Weighting!$W$11</f>
        <v>0</v>
      </c>
      <c r="M5099" s="14"/>
    </row>
    <row r="5100" spans="1:25" x14ac:dyDescent="0.25">
      <c r="A5100" s="32">
        <f>IF(Weighting!$P$12&gt;0,B5100,"")</f>
        <v>1.107</v>
      </c>
      <c r="B5100">
        <f>Weighting!$C$12</f>
        <v>1.107</v>
      </c>
      <c r="C5100">
        <f>Weighting!$F$12</f>
        <v>1</v>
      </c>
      <c r="D5100">
        <f>IF(C5100=1,'Data Transformation'!$G$3+0.5*'Data Transformation'!$W$25,IF(C5101=1,D5101-'Data Transformation'!$W$25,FALSE))</f>
        <v>1.131</v>
      </c>
      <c r="E5100">
        <f t="array" ref="E5100">IF(ISLOGICAL(D5100),"",FREQUENCY(IF('Data Transformation'!$B$425:$B$8425='Bin Analysis'!$B5091,'Data Transformation'!$G$425:$G$8425),D5100))</f>
        <v>17</v>
      </c>
      <c r="F5100">
        <f t="shared" si="636"/>
        <v>1</v>
      </c>
      <c r="G5100">
        <f>Weighting!$H$12</f>
        <v>0</v>
      </c>
      <c r="H5100">
        <f t="array" ref="H5100">FREQUENCY(IF('Data Transformation'!$B$4:$B$8425=B5091,'Data Transformation'!$G$4:$G$8425),'Bin Analysis'!$B5100)</f>
        <v>18</v>
      </c>
      <c r="I5100">
        <f t="shared" si="637"/>
        <v>2</v>
      </c>
      <c r="J5100">
        <f t="shared" si="638"/>
        <v>1</v>
      </c>
      <c r="K5100">
        <f>J5100*Weighting!$W$12</f>
        <v>1</v>
      </c>
      <c r="M5100" s="14"/>
    </row>
    <row r="5101" spans="1:25" x14ac:dyDescent="0.25">
      <c r="A5101" s="32">
        <f>IF(Weighting!$P$13&gt;0,B5101,"")</f>
        <v>1.238</v>
      </c>
      <c r="B5101">
        <f>Weighting!$C$13</f>
        <v>1.238</v>
      </c>
      <c r="C5101">
        <f>Weighting!$F$13</f>
        <v>0</v>
      </c>
      <c r="D5101" t="b">
        <f>IF(C5101=1,'Data Transformation'!$G$3+0.5*'Data Transformation'!$W$25,IF(C5102=1,D5102-'Data Transformation'!$W$25,FALSE))</f>
        <v>0</v>
      </c>
      <c r="E5101" t="str">
        <f t="array" ref="E5101">IF(ISLOGICAL(D5101),"",FREQUENCY(IF('Data Transformation'!$B$425:$B$8425='Bin Analysis'!$B5091,'Data Transformation'!$G$425:$G$8425),D5101))</f>
        <v/>
      </c>
      <c r="F5101" t="str">
        <f t="shared" si="636"/>
        <v/>
      </c>
      <c r="G5101">
        <f>Weighting!$H$13</f>
        <v>0</v>
      </c>
      <c r="H5101">
        <f t="array" ref="H5101">FREQUENCY(IF('Data Transformation'!$B$4:$B$8425=B5091,'Data Transformation'!$G$4:$G$8425),'Bin Analysis'!$B5101)</f>
        <v>18</v>
      </c>
      <c r="I5101">
        <f t="shared" si="637"/>
        <v>0</v>
      </c>
      <c r="J5101">
        <f t="shared" si="638"/>
        <v>0</v>
      </c>
      <c r="K5101">
        <f>J5101*Weighting!$W$13</f>
        <v>0</v>
      </c>
      <c r="M5101" s="14"/>
    </row>
    <row r="5102" spans="1:25" x14ac:dyDescent="0.25">
      <c r="A5102" s="32">
        <f>IF(Weighting!$P$14&gt;0,B5102,"")</f>
        <v>1.369</v>
      </c>
      <c r="B5102">
        <f>Weighting!$C$14</f>
        <v>1.369</v>
      </c>
      <c r="C5102">
        <f>Weighting!$F$14</f>
        <v>0</v>
      </c>
      <c r="D5102" t="b">
        <f>IF(C5102=1,'Data Transformation'!$G$3+0.5*'Data Transformation'!$W$25,IF(C5103=1,D5103-'Data Transformation'!$W$25,FALSE))</f>
        <v>0</v>
      </c>
      <c r="E5102" t="str">
        <f t="array" ref="E5102">IF(ISLOGICAL(D5102),"",FREQUENCY(IF('Data Transformation'!$B$425:$B$8425='Bin Analysis'!$B5091,'Data Transformation'!$G$425:$G$8425),D5102))</f>
        <v/>
      </c>
      <c r="F5102" t="str">
        <f t="shared" si="636"/>
        <v/>
      </c>
      <c r="G5102">
        <f>Weighting!$H$14</f>
        <v>0</v>
      </c>
      <c r="H5102">
        <f t="array" ref="H5102">FREQUENCY(IF('Data Transformation'!$B$4:$B$8425=B5091,'Data Transformation'!$G$4:$G$8425),'Bin Analysis'!$B5102)</f>
        <v>18</v>
      </c>
      <c r="I5102">
        <f t="shared" si="637"/>
        <v>0</v>
      </c>
      <c r="J5102">
        <f t="shared" si="638"/>
        <v>0</v>
      </c>
      <c r="K5102">
        <f>J5102*Weighting!$W$14</f>
        <v>0</v>
      </c>
      <c r="M5102" s="14"/>
    </row>
    <row r="5103" spans="1:25" x14ac:dyDescent="0.25">
      <c r="A5103" s="32">
        <f>IF(Weighting!$P$15&gt;0,B5103,"")</f>
        <v>1.5000009999999999</v>
      </c>
      <c r="B5103">
        <f>Weighting!$C$15</f>
        <v>1.5000009999999999</v>
      </c>
      <c r="C5103">
        <f>Weighting!$F$15</f>
        <v>0</v>
      </c>
      <c r="D5103" t="b">
        <f>IF(C5103=1,'Data Transformation'!$G$3+0.5*'Data Transformation'!$W$25,IF(C5104=1,D5104-'Data Transformation'!$W$25,FALSE))</f>
        <v>0</v>
      </c>
      <c r="E5103" t="str">
        <f t="array" ref="E5103">IF(ISLOGICAL(D5103),"",FREQUENCY(IF('Data Transformation'!$B$425:$B$8425='Bin Analysis'!$B5091,'Data Transformation'!$G$425:$G$8425),D5103))</f>
        <v/>
      </c>
      <c r="F5103" t="str">
        <f t="shared" si="636"/>
        <v/>
      </c>
      <c r="G5103">
        <f>Weighting!$H$15</f>
        <v>0</v>
      </c>
      <c r="H5103">
        <f t="array" ref="H5103">FREQUENCY(IF('Data Transformation'!$B$4:$B$8425=B5091,'Data Transformation'!$G$4:$G$8425),'Bin Analysis'!$B5103)</f>
        <v>18</v>
      </c>
      <c r="I5103">
        <f t="shared" si="637"/>
        <v>0</v>
      </c>
      <c r="J5103">
        <f t="shared" si="638"/>
        <v>0</v>
      </c>
      <c r="K5103">
        <f>J5103*Weighting!$W$15</f>
        <v>0</v>
      </c>
      <c r="M5103" s="14"/>
    </row>
    <row r="5104" spans="1:25" x14ac:dyDescent="0.25">
      <c r="A5104" s="32" t="str">
        <f>IF(Weighting!$P$16&gt;0,B5104,"")</f>
        <v/>
      </c>
      <c r="B5104">
        <f>Weighting!$C$16</f>
        <v>1.631</v>
      </c>
      <c r="C5104">
        <f>Weighting!$F$16</f>
        <v>0</v>
      </c>
      <c r="D5104" t="b">
        <f>IF(C5104=1,'Data Transformation'!$G$3+0.5*'Data Transformation'!$W$25,IF(C5105=1,D5105-'Data Transformation'!$W$25,FALSE))</f>
        <v>0</v>
      </c>
      <c r="E5104" t="str">
        <f t="array" ref="E5104">IF(ISLOGICAL(D5104),"",FREQUENCY(IF('Data Transformation'!$B$425:$B$8425='Bin Analysis'!$B5091,'Data Transformation'!$G$425:$G$8425),D5104))</f>
        <v/>
      </c>
      <c r="F5104" t="str">
        <f t="shared" si="636"/>
        <v/>
      </c>
      <c r="G5104">
        <f>Weighting!$H$16</f>
        <v>0</v>
      </c>
      <c r="H5104">
        <f t="array" ref="H5104">FREQUENCY(IF('Data Transformation'!$B$4:$B$8425=B5091,'Data Transformation'!$G$4:$G$8425),'Bin Analysis'!$B5104)</f>
        <v>18</v>
      </c>
      <c r="I5104">
        <f t="shared" si="637"/>
        <v>0</v>
      </c>
      <c r="J5104">
        <f t="shared" si="638"/>
        <v>0</v>
      </c>
      <c r="K5104">
        <f>J5104*Weighting!$W$16</f>
        <v>0</v>
      </c>
      <c r="M5104" s="14"/>
    </row>
    <row r="5105" spans="1:25" x14ac:dyDescent="0.25">
      <c r="A5105" s="32" t="str">
        <f>IF(Weighting!$P$17&gt;0,B5105,"")</f>
        <v/>
      </c>
      <c r="B5105">
        <f>Weighting!$C$17</f>
        <v>1.762</v>
      </c>
      <c r="C5105">
        <f>Weighting!$F$17</f>
        <v>0</v>
      </c>
      <c r="D5105" t="b">
        <f>IF(C5105=1,'Data Transformation'!$G$3+0.5*'Data Transformation'!$W$25,IF(C5106=1,D5106-'Data Transformation'!$W$25,FALSE))</f>
        <v>0</v>
      </c>
      <c r="E5105" t="str">
        <f t="array" ref="E5105">IF(ISLOGICAL(D5105),"",FREQUENCY(IF('Data Transformation'!$B$425:$B$8425='Bin Analysis'!$B5091,'Data Transformation'!$G$425:$G$8425),D5105))</f>
        <v/>
      </c>
      <c r="F5105" t="str">
        <f t="shared" si="636"/>
        <v/>
      </c>
      <c r="G5105">
        <f>Weighting!$H$17</f>
        <v>0</v>
      </c>
      <c r="H5105">
        <f t="array" ref="H5105">FREQUENCY(IF('Data Transformation'!$B$4:$B$8425=B5091,'Data Transformation'!$G$4:$G$8425),'Bin Analysis'!$B5105)</f>
        <v>18</v>
      </c>
      <c r="I5105">
        <f t="shared" si="637"/>
        <v>0</v>
      </c>
      <c r="J5105">
        <f t="shared" si="638"/>
        <v>0</v>
      </c>
      <c r="K5105">
        <f>J5105*Weighting!$W$17</f>
        <v>0</v>
      </c>
      <c r="M5105" s="14"/>
    </row>
    <row r="5106" spans="1:25" x14ac:dyDescent="0.25">
      <c r="A5106" s="32" t="str">
        <f>IF(Weighting!$P$18&gt;0,B5106,"")</f>
        <v/>
      </c>
      <c r="B5106">
        <f>Weighting!$C$18</f>
        <v>1.893</v>
      </c>
      <c r="C5106">
        <f>Weighting!$F$18</f>
        <v>0</v>
      </c>
      <c r="D5106" t="b">
        <f>IF(C5106=1,'Data Transformation'!$G$3+0.5*'Data Transformation'!$W$25,IF(C5107=1,D5107-'Data Transformation'!$W$25,FALSE))</f>
        <v>0</v>
      </c>
      <c r="E5106" t="str">
        <f t="array" ref="E5106">IF(ISLOGICAL(D5106),"",FREQUENCY(IF('Data Transformation'!$B$425:$B$8425='Bin Analysis'!$B5091,'Data Transformation'!$G$425:$G$8425),D5106))</f>
        <v/>
      </c>
      <c r="F5106" t="str">
        <f t="shared" si="636"/>
        <v/>
      </c>
      <c r="G5106">
        <f>Weighting!$H$18</f>
        <v>0</v>
      </c>
      <c r="H5106">
        <f t="array" ref="H5106">FREQUENCY(IF('Data Transformation'!$B$4:$B$8425=B5091,'Data Transformation'!$G$4:$G$8425),'Bin Analysis'!$B5106)</f>
        <v>18</v>
      </c>
      <c r="I5106">
        <f t="shared" si="637"/>
        <v>0</v>
      </c>
      <c r="J5106">
        <f t="shared" si="638"/>
        <v>0</v>
      </c>
      <c r="K5106">
        <f>J5106*Weighting!$W$18</f>
        <v>0</v>
      </c>
      <c r="M5106" s="14"/>
    </row>
    <row r="5107" spans="1:25" x14ac:dyDescent="0.25">
      <c r="A5107" s="32" t="str">
        <f>IF(Weighting!$P$19&gt;0,B5107,"")</f>
        <v/>
      </c>
      <c r="B5107">
        <f>Weighting!$C$19</f>
        <v>2.024</v>
      </c>
      <c r="C5107">
        <f>Weighting!$F$19</f>
        <v>0</v>
      </c>
      <c r="D5107" t="b">
        <f>IF(C5107=1,'Data Transformation'!$G$3+0.5*'Data Transformation'!$W$25,IF(C5108=1,D5108-'Data Transformation'!$W$25,FALSE))</f>
        <v>0</v>
      </c>
      <c r="E5107" t="str">
        <f t="array" ref="E5107">IF(ISLOGICAL(D5107),"",FREQUENCY(IF('Data Transformation'!$B$425:$B$8425='Bin Analysis'!$B5091,'Data Transformation'!$G$425:$G$8425),D5107))</f>
        <v/>
      </c>
      <c r="F5107" t="str">
        <f t="shared" si="636"/>
        <v/>
      </c>
      <c r="G5107">
        <f>Weighting!$H$19</f>
        <v>0</v>
      </c>
      <c r="H5107">
        <f t="array" ref="H5107">FREQUENCY(IF('Data Transformation'!$B$4:$B$8425=B5091,'Data Transformation'!$G$4:$G$8425),'Bin Analysis'!$B5107)</f>
        <v>18</v>
      </c>
      <c r="I5107">
        <f t="shared" si="637"/>
        <v>0</v>
      </c>
      <c r="J5107">
        <f t="shared" si="638"/>
        <v>0</v>
      </c>
      <c r="K5107">
        <f>J5107*Weighting!$W$19</f>
        <v>0</v>
      </c>
      <c r="M5107" s="14"/>
    </row>
    <row r="5108" spans="1:25" x14ac:dyDescent="0.25">
      <c r="A5108" s="32" t="str">
        <f>IF(Weighting!$P$20&gt;0,B5108,"")</f>
        <v/>
      </c>
      <c r="B5108">
        <f>Weighting!$C$20</f>
        <v>2.1550000000000002</v>
      </c>
      <c r="C5108">
        <f>Weighting!$F$20</f>
        <v>0</v>
      </c>
      <c r="D5108" t="b">
        <f>IF(C5108=1,'Data Transformation'!$G$3+0.5*'Data Transformation'!$W$25,IF(C5109=1,D5109-'Data Transformation'!$W$25,FALSE))</f>
        <v>0</v>
      </c>
      <c r="E5108" t="str">
        <f t="array" ref="E5108">IF(ISLOGICAL(D5108),"",FREQUENCY(IF('Data Transformation'!$B$425:$B$8425='Bin Analysis'!$B5091,'Data Transformation'!$G$425:$G$8425),D5108))</f>
        <v/>
      </c>
      <c r="F5108" t="str">
        <f t="shared" si="636"/>
        <v/>
      </c>
      <c r="G5108">
        <f>Weighting!$H$20</f>
        <v>0</v>
      </c>
      <c r="H5108">
        <f t="array" ref="H5108">FREQUENCY(IF('Data Transformation'!$B$4:$B$8425=B5091,'Data Transformation'!$G$4:$G$8425),'Bin Analysis'!$B5108)</f>
        <v>18</v>
      </c>
      <c r="I5108">
        <f t="shared" si="637"/>
        <v>0</v>
      </c>
      <c r="J5108">
        <f t="shared" si="638"/>
        <v>0</v>
      </c>
      <c r="K5108">
        <f>J5108*Weighting!$W$20</f>
        <v>0</v>
      </c>
      <c r="M5108" s="14"/>
    </row>
    <row r="5109" spans="1:25" x14ac:dyDescent="0.25">
      <c r="A5109" s="32" t="str">
        <f>IF(Weighting!$P$21&gt;0,B5109,"")</f>
        <v/>
      </c>
      <c r="B5109">
        <f>Weighting!$C$21</f>
        <v>2.2860000000000005</v>
      </c>
      <c r="C5109">
        <f>Weighting!$F$21</f>
        <v>0</v>
      </c>
      <c r="D5109" t="b">
        <f>IF(C5109=1,'Data Transformation'!$G$3+0.5*'Data Transformation'!$W$25,IF(C5110=1,D5110-'Data Transformation'!$W$25,FALSE))</f>
        <v>0</v>
      </c>
      <c r="E5109" t="str">
        <f t="array" ref="E5109">IF(ISLOGICAL(D5109),"",FREQUENCY(IF('Data Transformation'!$B$425:$B$8425='Bin Analysis'!$B5091,'Data Transformation'!$G$425:$G$8425),D5109))</f>
        <v/>
      </c>
      <c r="F5109" t="str">
        <f t="shared" si="636"/>
        <v/>
      </c>
      <c r="G5109">
        <f>Weighting!$H$21</f>
        <v>0</v>
      </c>
      <c r="H5109">
        <f t="array" ref="H5109">FREQUENCY(IF('Data Transformation'!$B$4:$B$8425=B5091,'Data Transformation'!$G$4:$G$8425),'Bin Analysis'!$B5109)</f>
        <v>18</v>
      </c>
      <c r="I5109">
        <f t="shared" si="637"/>
        <v>0</v>
      </c>
      <c r="J5109">
        <f t="shared" si="638"/>
        <v>0</v>
      </c>
      <c r="K5109">
        <f>J5109*Weighting!$W$21</f>
        <v>0</v>
      </c>
      <c r="M5109" s="14"/>
    </row>
    <row r="5110" spans="1:25" x14ac:dyDescent="0.25">
      <c r="A5110" s="32" t="str">
        <f>IF(Weighting!$P$22&gt;0,B5110,"")</f>
        <v/>
      </c>
      <c r="B5110">
        <f>Weighting!$C$22</f>
        <v>2.4170000000000007</v>
      </c>
      <c r="C5110">
        <f>Weighting!$F$22</f>
        <v>0</v>
      </c>
      <c r="D5110" t="b">
        <f>IF(C5110=1,'Data Transformation'!$G$3+0.5*'Data Transformation'!$W$25,IF(C5111=1,D5111-'Data Transformation'!$W$25,FALSE))</f>
        <v>0</v>
      </c>
      <c r="E5110" t="str">
        <f t="array" ref="E5110">IF(ISLOGICAL(D5110),"",FREQUENCY(IF('Data Transformation'!$B$425:$B$8425='Bin Analysis'!$B5091,'Data Transformation'!$G$425:$G$8425),D5110))</f>
        <v/>
      </c>
      <c r="F5110" t="str">
        <f t="shared" si="636"/>
        <v/>
      </c>
      <c r="G5110">
        <f>Weighting!$H$22</f>
        <v>0</v>
      </c>
      <c r="H5110">
        <f t="array" ref="H5110">FREQUENCY(IF('Data Transformation'!$B$4:$B$8425=B5091,'Data Transformation'!$G$4:$G$8425),'Bin Analysis'!$B5110)</f>
        <v>18</v>
      </c>
      <c r="I5110">
        <f t="shared" si="637"/>
        <v>0</v>
      </c>
      <c r="J5110">
        <f t="shared" si="638"/>
        <v>0</v>
      </c>
      <c r="K5110">
        <f>J5110*Weighting!$W$22</f>
        <v>0</v>
      </c>
      <c r="M5110" s="14"/>
    </row>
    <row r="5111" spans="1:25" x14ac:dyDescent="0.25">
      <c r="A5111" s="32" t="str">
        <f>IF(Weighting!$P$23&gt;0,B5111,"")</f>
        <v/>
      </c>
      <c r="B5111">
        <f>Weighting!$C$23</f>
        <v>2.5480000000000009</v>
      </c>
      <c r="C5111">
        <f>Weighting!$F$23</f>
        <v>0</v>
      </c>
      <c r="D5111" t="b">
        <f>IF(C5111=1,'Data Transformation'!$G$3+0.5*'Data Transformation'!$W$25,IF(C5112=1,D5112-'Data Transformation'!$W$25,FALSE))</f>
        <v>0</v>
      </c>
      <c r="E5111" t="str">
        <f t="array" ref="E5111">IF(ISLOGICAL(D5111),"",FREQUENCY(IF('Data Transformation'!$B$425:$B$8425='Bin Analysis'!$B5091,'Data Transformation'!$G$425:$G$8425),D5111))</f>
        <v/>
      </c>
      <c r="F5111" t="str">
        <f t="shared" si="636"/>
        <v/>
      </c>
      <c r="G5111">
        <f>Weighting!$H$23</f>
        <v>0</v>
      </c>
      <c r="H5111">
        <f t="array" ref="H5111">FREQUENCY(IF('Data Transformation'!$B$4:$B$8425=B5091,'Data Transformation'!$G$4:$G$8425),'Bin Analysis'!$B5111)</f>
        <v>18</v>
      </c>
      <c r="I5111">
        <f t="shared" si="637"/>
        <v>0</v>
      </c>
      <c r="J5111">
        <f t="shared" si="638"/>
        <v>0</v>
      </c>
      <c r="K5111">
        <f>J5111*Weighting!$W$23</f>
        <v>0</v>
      </c>
      <c r="M5111" s="14"/>
    </row>
    <row r="5112" spans="1:25" x14ac:dyDescent="0.25">
      <c r="A5112" s="32" t="str">
        <f>IF(Weighting!$P$24&gt;0,B5112,"")</f>
        <v/>
      </c>
      <c r="B5112">
        <f>Weighting!$C$24</f>
        <v>2.6790000000000012</v>
      </c>
      <c r="C5112">
        <f>Weighting!$F$24</f>
        <v>0</v>
      </c>
      <c r="D5112" t="b">
        <f>IF(C5112=1,'Data Transformation'!$G$3+0.5*'Data Transformation'!$W$25,IF(C5113=1,D5113-'Data Transformation'!$W$25,FALSE))</f>
        <v>0</v>
      </c>
      <c r="E5112" t="str">
        <f t="array" ref="E5112">IF(ISLOGICAL(D5112),"",FREQUENCY(IF('Data Transformation'!$B$425:$B$8425='Bin Analysis'!$B5091,'Data Transformation'!$G$425:$G$8425),D5112))</f>
        <v/>
      </c>
      <c r="F5112" t="str">
        <f t="shared" si="636"/>
        <v/>
      </c>
      <c r="G5112">
        <f>Weighting!$H$24</f>
        <v>0</v>
      </c>
      <c r="H5112">
        <f t="array" ref="H5112">FREQUENCY(IF('Data Transformation'!$B$4:$B$8425=B5091,'Data Transformation'!$G$4:$G$8425),'Bin Analysis'!$B5112)</f>
        <v>18</v>
      </c>
      <c r="I5112">
        <f t="shared" si="637"/>
        <v>0</v>
      </c>
      <c r="J5112">
        <f t="shared" si="638"/>
        <v>0</v>
      </c>
      <c r="K5112">
        <f>J5112*Weighting!$W$24</f>
        <v>0</v>
      </c>
      <c r="M5112" s="14"/>
    </row>
    <row r="5113" spans="1:25" x14ac:dyDescent="0.25">
      <c r="A5113" s="32" t="str">
        <f>IF(Weighting!$P$25&gt;0,B5113,"")</f>
        <v/>
      </c>
      <c r="B5113">
        <f>Weighting!$C$25</f>
        <v>2.8100000000000014</v>
      </c>
      <c r="C5113">
        <f>Weighting!$F$25</f>
        <v>0</v>
      </c>
      <c r="D5113" t="b">
        <f>IF(C5113=1,'Data Transformation'!$G$3+0.5*'Data Transformation'!$W$25,IF(C5114=1,D5114-'Data Transformation'!$W$25,FALSE))</f>
        <v>0</v>
      </c>
      <c r="E5113" t="str">
        <f t="array" ref="E5113">IF(ISLOGICAL(D5113),"",FREQUENCY(IF('Data Transformation'!$B$425:$B$8425='Bin Analysis'!$B5091,'Data Transformation'!$G$425:$G$8425),D5113))</f>
        <v/>
      </c>
      <c r="F5113" t="str">
        <f t="shared" si="636"/>
        <v/>
      </c>
      <c r="G5113">
        <f>Weighting!$H$25</f>
        <v>0</v>
      </c>
      <c r="H5113">
        <f t="array" ref="H5113">FREQUENCY(IF('Data Transformation'!$B$4:$B$8425=B5091,'Data Transformation'!$G$4:$G$8425),'Bin Analysis'!$B5113)</f>
        <v>18</v>
      </c>
      <c r="I5113">
        <f t="shared" si="637"/>
        <v>0</v>
      </c>
      <c r="J5113">
        <f t="shared" si="638"/>
        <v>0</v>
      </c>
      <c r="K5113">
        <f>J5113*Weighting!$W$25</f>
        <v>0</v>
      </c>
      <c r="M5113" s="14"/>
    </row>
    <row r="5114" spans="1:25" x14ac:dyDescent="0.25">
      <c r="O5114"/>
      <c r="P5114"/>
      <c r="Q5114"/>
      <c r="R5114"/>
    </row>
    <row r="5115" spans="1:25" ht="23.25" x14ac:dyDescent="0.35">
      <c r="A5115" s="21" t="s">
        <v>0</v>
      </c>
      <c r="B5115" s="21">
        <f>IFERROR(VLOOKUP(C5115,'Data Transformation'!$L$6:$M$426,2,FALSE),"")</f>
        <v>213</v>
      </c>
      <c r="C5115" s="21">
        <f>C5091+1</f>
        <v>213</v>
      </c>
      <c r="D5115" s="21"/>
      <c r="E5115" s="21"/>
      <c r="F5115" s="21"/>
      <c r="G5115" s="21"/>
      <c r="H5115" s="22"/>
      <c r="I5115" s="22"/>
      <c r="J5115" s="22"/>
      <c r="K5115" s="21"/>
      <c r="L5115" s="21">
        <f>B5115</f>
        <v>213</v>
      </c>
      <c r="M5115" s="23">
        <f>INDEX('Data Transformation'!$O$4:$O$424,MATCH($B5115,'Data Transformation'!$M$4:$M$424,0),MATCH($M$2,'Data Transformation'!$O$3,0))</f>
        <v>19</v>
      </c>
      <c r="N5115" s="27">
        <f>IF('Input and Summary Results'!$J$16="minimum",'Bin Analysis'!X5116/(M5115-1),'Bin Analysis'!Y5115/('Bin Analysis'!M5115-1))</f>
        <v>0</v>
      </c>
      <c r="O5115" s="27">
        <f>IF(M5115=FALSE,NA(),(VLOOKUP(1,C5118:K5137,4,FALSE))/(M5115-1))</f>
        <v>0.16666666666666666</v>
      </c>
      <c r="P5115" s="27">
        <f>IF(M5115=FALSE,NA(),SUM(J5118:J5137)/Weighting!$S$5)</f>
        <v>0.4</v>
      </c>
      <c r="Q5115" s="27">
        <f>IF(M5115=FALSE,NA(),SUM(K5118:K5137)/Weighting!$S$6)</f>
        <v>0.30434782608695654</v>
      </c>
      <c r="R5115" s="27">
        <f>IF(M5115=FALSE,NA(),(VLOOKUP(1,G5118:K5137,3,FALSE))/(M5115-1))</f>
        <v>0.66666666666666663</v>
      </c>
      <c r="S5115" s="22" t="str">
        <f>IF(M5115=FALSE,NA(),IF(SUM(J5118:J5137)=2,"yes","no"))</f>
        <v>no</v>
      </c>
      <c r="X5115" s="2" cm="2">
        <f t="array" ref="X5115:X5116">FREQUENCY(IF('Data Transformation'!$B$425:$B$6424='Bin Analysis'!L5115,'Data Transformation'!$G$425:$G$6424),'Data Transformation'!$U$11)</f>
        <v>18</v>
      </c>
      <c r="Y5115" s="2" cm="2">
        <f t="array" ref="Y5115:Y5116">FREQUENCY(IF('Data Transformation'!$B$425:$B$6424='Bin Analysis'!L5115,'Data Transformation'!$G$425:$G$6424),'Data Transformation'!$U$12)</f>
        <v>15</v>
      </c>
    </row>
    <row r="5116" spans="1:25" x14ac:dyDescent="0.25">
      <c r="A5116" s="14" t="s">
        <v>66</v>
      </c>
      <c r="B5116" t="s">
        <v>47</v>
      </c>
      <c r="C5116" t="s">
        <v>5</v>
      </c>
      <c r="D5116" t="s">
        <v>99</v>
      </c>
      <c r="E5116" t="s">
        <v>100</v>
      </c>
      <c r="F5116" t="s">
        <v>101</v>
      </c>
      <c r="G5116" t="s">
        <v>69</v>
      </c>
      <c r="H5116" t="s">
        <v>31</v>
      </c>
      <c r="I5116" t="s">
        <v>32</v>
      </c>
      <c r="J5116" t="s">
        <v>46</v>
      </c>
      <c r="K5116" s="14" t="s">
        <v>45</v>
      </c>
      <c r="M5116" s="14"/>
      <c r="X5116" s="2">
        <v>0</v>
      </c>
      <c r="Y5116" s="2">
        <v>3</v>
      </c>
    </row>
    <row r="5117" spans="1:25" x14ac:dyDescent="0.25">
      <c r="A5117" s="32"/>
      <c r="D5117" t="b">
        <f>IF(C5117=1,'Data Transformation'!$G$3+0.5*'Data Transformation'!$W$25,IF(C5118=1,D5118-'Data Transformation'!$W$25,FALSE))</f>
        <v>0</v>
      </c>
      <c r="E5117" t="str">
        <f t="array" ref="E5117">IF(ISLOGICAL(D5117),"",FREQUENCY(IF('Data Transformation'!$B$425:$B$8425='Bin Analysis'!$B5115,'Data Transformation'!$G$425:$G$8425),D5117))</f>
        <v/>
      </c>
      <c r="F5117" t="str">
        <f>IF(ISLOGICAL(D5117),"",E5117-E5116)</f>
        <v/>
      </c>
      <c r="M5117" s="14"/>
    </row>
    <row r="5118" spans="1:25" x14ac:dyDescent="0.25">
      <c r="A5118" s="32">
        <f>IF(Weighting!$P$6&gt;0,B5118,"")</f>
        <v>0.32100000000000001</v>
      </c>
      <c r="B5118">
        <f>Weighting!$C$6</f>
        <v>0.32100000000000001</v>
      </c>
      <c r="C5118">
        <f>Weighting!$F$6</f>
        <v>0</v>
      </c>
      <c r="D5118" t="b">
        <f>IF(C5118=1,'Data Transformation'!$G$3+0.5*'Data Transformation'!$W$25,IF(C5119=1,D5119-'Data Transformation'!$W$25,FALSE))</f>
        <v>0</v>
      </c>
      <c r="E5118" t="str">
        <f t="array" ref="E5118">IF(ISLOGICAL(D5118),"",FREQUENCY(IF('Data Transformation'!$B$425:$B$8425='Bin Analysis'!$B5115,'Data Transformation'!$G$425:$G$8425),D5118))</f>
        <v/>
      </c>
      <c r="F5118" t="str">
        <f>IF(ISLOGICAL(D5118),"",E5118-E5117)</f>
        <v/>
      </c>
      <c r="G5118">
        <f>Weighting!$H$6</f>
        <v>1</v>
      </c>
      <c r="H5118">
        <f t="array" ref="H5118">FREQUENCY(IF('Data Transformation'!$B$4:$B$8425=B5115,'Data Transformation'!$G$4:$G$8425),'Bin Analysis'!$B5118)</f>
        <v>12</v>
      </c>
      <c r="I5118">
        <f>H5118-H5117</f>
        <v>12</v>
      </c>
      <c r="J5118">
        <f>IF(I5118=0,0,1)</f>
        <v>1</v>
      </c>
      <c r="K5118">
        <f>J5118*Weighting!$W$6</f>
        <v>1</v>
      </c>
      <c r="M5118" s="14"/>
    </row>
    <row r="5119" spans="1:25" x14ac:dyDescent="0.25">
      <c r="A5119" s="32">
        <f>IF(Weighting!$P$7&gt;0,B5119,"")</f>
        <v>0.45200000000000001</v>
      </c>
      <c r="B5119">
        <f>Weighting!$C$7</f>
        <v>0.45200000000000001</v>
      </c>
      <c r="C5119">
        <f>Weighting!$F$7</f>
        <v>0</v>
      </c>
      <c r="D5119" t="b">
        <f>IF(C5119=1,'Data Transformation'!$G$3+0.5*'Data Transformation'!$W$25,IF(C5120=1,D5120-'Data Transformation'!$W$25,FALSE))</f>
        <v>0</v>
      </c>
      <c r="E5119" t="str">
        <f t="array" ref="E5119">IF(ISLOGICAL(D5119),"",FREQUENCY(IF('Data Transformation'!$B$425:$B$8425='Bin Analysis'!$B5115,'Data Transformation'!$G$425:$G$8425),D5119))</f>
        <v/>
      </c>
      <c r="F5119" t="str">
        <f t="shared" ref="F5119:F5137" si="639">IF(ISLOGICAL(D5119),"",E5119-E5118)</f>
        <v/>
      </c>
      <c r="G5119">
        <f>Weighting!$H$7</f>
        <v>0</v>
      </c>
      <c r="H5119">
        <f t="array" ref="H5119">FREQUENCY(IF('Data Transformation'!$B$4:$B$8425=B5115,'Data Transformation'!$G$4:$G$8425),'Bin Analysis'!$B5119)</f>
        <v>12</v>
      </c>
      <c r="I5119">
        <f t="shared" ref="I5119:I5137" si="640">H5119-H5118</f>
        <v>0</v>
      </c>
      <c r="J5119">
        <f>IF(I5119=0,0,1)</f>
        <v>0</v>
      </c>
      <c r="K5119">
        <f>J5119*Weighting!$W$7</f>
        <v>0</v>
      </c>
      <c r="M5119" s="14"/>
    </row>
    <row r="5120" spans="1:25" x14ac:dyDescent="0.25">
      <c r="A5120" s="32">
        <f>IF(Weighting!$P$8&gt;0,B5120,"")</f>
        <v>0.58299999999999996</v>
      </c>
      <c r="B5120">
        <f>Weighting!$C$8</f>
        <v>0.58299999999999996</v>
      </c>
      <c r="C5120">
        <f>Weighting!$F$8</f>
        <v>0</v>
      </c>
      <c r="D5120" t="b">
        <f>IF(C5120=1,'Data Transformation'!$G$3+0.5*'Data Transformation'!$W$25,IF(C5121=1,D5121-'Data Transformation'!$W$25,FALSE))</f>
        <v>0</v>
      </c>
      <c r="E5120" t="str">
        <f t="array" ref="E5120">IF(ISLOGICAL(D5120),"",FREQUENCY(IF('Data Transformation'!$B$425:$B$8425='Bin Analysis'!$B5115,'Data Transformation'!$G$425:$G$8425),D5120))</f>
        <v/>
      </c>
      <c r="F5120" t="str">
        <f t="shared" si="639"/>
        <v/>
      </c>
      <c r="G5120">
        <f>Weighting!$H$8</f>
        <v>0</v>
      </c>
      <c r="H5120">
        <f t="array" ref="H5120">FREQUENCY(IF('Data Transformation'!$B$4:$B$8425=B5115,'Data Transformation'!$G$4:$G$8425),'Bin Analysis'!$B5120)</f>
        <v>12</v>
      </c>
      <c r="I5120">
        <f t="shared" si="640"/>
        <v>0</v>
      </c>
      <c r="J5120">
        <f t="shared" ref="J5120:J5137" si="641">IF(I5120=0,0,1)</f>
        <v>0</v>
      </c>
      <c r="K5120">
        <f>J5120*Weighting!$W$8</f>
        <v>0</v>
      </c>
      <c r="M5120" s="14"/>
    </row>
    <row r="5121" spans="1:13" x14ac:dyDescent="0.25">
      <c r="A5121" s="32">
        <f>IF(Weighting!$P$9&gt;0,B5121,"")</f>
        <v>0.71399999999999997</v>
      </c>
      <c r="B5121" s="50">
        <f>Weighting!$C$9</f>
        <v>0.71399999999999997</v>
      </c>
      <c r="C5121">
        <f>Weighting!$F$9</f>
        <v>0</v>
      </c>
      <c r="D5121" t="b">
        <f>IF(C5121=1,'Data Transformation'!$G$3+0.5*'Data Transformation'!$W$25,IF(C5122=1,D5122-'Data Transformation'!$W$25,FALSE))</f>
        <v>0</v>
      </c>
      <c r="E5121" t="str">
        <f t="array" ref="E5121">IF(ISLOGICAL(D5121),"",FREQUENCY(IF('Data Transformation'!$B$425:$B$8425='Bin Analysis'!$B5115,'Data Transformation'!$G$425:$G$8425),D5121))</f>
        <v/>
      </c>
      <c r="F5121" t="str">
        <f t="shared" si="639"/>
        <v/>
      </c>
      <c r="G5121">
        <f>Weighting!$H$9</f>
        <v>0</v>
      </c>
      <c r="H5121">
        <f t="array" ref="H5121">FREQUENCY(IF('Data Transformation'!$B$4:$B$8425=B5115,'Data Transformation'!$G$4:$G$8425),'Bin Analysis'!$B5121)</f>
        <v>12</v>
      </c>
      <c r="I5121">
        <f t="shared" si="640"/>
        <v>0</v>
      </c>
      <c r="J5121">
        <f t="shared" si="641"/>
        <v>0</v>
      </c>
      <c r="K5121">
        <f>J5121*Weighting!$W$9</f>
        <v>0</v>
      </c>
      <c r="M5121" s="14"/>
    </row>
    <row r="5122" spans="1:13" x14ac:dyDescent="0.25">
      <c r="A5122" s="32">
        <f>IF(Weighting!$P$10&gt;0,B5122,"")</f>
        <v>0.84499999999999997</v>
      </c>
      <c r="B5122">
        <f>Weighting!$C$10</f>
        <v>0.84499999999999997</v>
      </c>
      <c r="C5122">
        <f>Weighting!$F$10</f>
        <v>0</v>
      </c>
      <c r="D5122" t="b">
        <f>IF(C5122=1,'Data Transformation'!$G$3+0.5*'Data Transformation'!$W$25,IF(C5123=1,D5123-'Data Transformation'!$W$25,FALSE))</f>
        <v>0</v>
      </c>
      <c r="E5122" t="str">
        <f t="array" ref="E5122">IF(ISLOGICAL(D5122),"",FREQUENCY(IF('Data Transformation'!$B$425:$B$8425='Bin Analysis'!$B5115,'Data Transformation'!$G$425:$G$8425),D5122))</f>
        <v/>
      </c>
      <c r="F5122" t="str">
        <f t="shared" si="639"/>
        <v/>
      </c>
      <c r="G5122">
        <f>Weighting!$H$10</f>
        <v>0</v>
      </c>
      <c r="H5122">
        <f t="array" ref="H5122">FREQUENCY(IF('Data Transformation'!$B$4:$B$8425=B5115,'Data Transformation'!$G$4:$G$8425),'Bin Analysis'!$B5122)</f>
        <v>14</v>
      </c>
      <c r="I5122">
        <f t="shared" si="640"/>
        <v>2</v>
      </c>
      <c r="J5122">
        <f t="shared" si="641"/>
        <v>1</v>
      </c>
      <c r="K5122">
        <f>J5122*Weighting!$W$10</f>
        <v>3</v>
      </c>
      <c r="M5122" s="14"/>
    </row>
    <row r="5123" spans="1:13" x14ac:dyDescent="0.25">
      <c r="A5123" s="32">
        <f>IF(Weighting!$P$11&gt;0,B5123,"")</f>
        <v>0.97599999999999998</v>
      </c>
      <c r="B5123">
        <f>Weighting!$C$11</f>
        <v>0.97599999999999998</v>
      </c>
      <c r="C5123">
        <f>Weighting!$F$11</f>
        <v>0</v>
      </c>
      <c r="D5123">
        <f>IF(C5123=1,'Data Transformation'!$G$3+0.5*'Data Transformation'!$W$25,IF(C5124=1,D5124-'Data Transformation'!$W$25,FALSE))</f>
        <v>0.86899999999999999</v>
      </c>
      <c r="E5123">
        <f t="array" ref="E5123">IF(ISLOGICAL(D5123),"",FREQUENCY(IF('Data Transformation'!$B$425:$B$8425='Bin Analysis'!$B5115,'Data Transformation'!$G$425:$G$8425),D5123))</f>
        <v>15</v>
      </c>
      <c r="F5123" t="e">
        <f t="shared" si="639"/>
        <v>#VALUE!</v>
      </c>
      <c r="G5123">
        <f>Weighting!$H$11</f>
        <v>0</v>
      </c>
      <c r="H5123">
        <f t="array" ref="H5123">FREQUENCY(IF('Data Transformation'!$B$4:$B$8425=B5115,'Data Transformation'!$G$4:$G$8425),'Bin Analysis'!$B5123)</f>
        <v>16</v>
      </c>
      <c r="I5123">
        <f t="shared" si="640"/>
        <v>2</v>
      </c>
      <c r="J5123">
        <f t="shared" si="641"/>
        <v>1</v>
      </c>
      <c r="K5123">
        <f>J5123*Weighting!$W$11</f>
        <v>2</v>
      </c>
      <c r="M5123" s="14"/>
    </row>
    <row r="5124" spans="1:13" x14ac:dyDescent="0.25">
      <c r="A5124" s="32">
        <f>IF(Weighting!$P$12&gt;0,B5124,"")</f>
        <v>1.107</v>
      </c>
      <c r="B5124">
        <f>Weighting!$C$12</f>
        <v>1.107</v>
      </c>
      <c r="C5124">
        <f>Weighting!$F$12</f>
        <v>1</v>
      </c>
      <c r="D5124">
        <f>IF(C5124=1,'Data Transformation'!$G$3+0.5*'Data Transformation'!$W$25,IF(C5125=1,D5125-'Data Transformation'!$W$25,FALSE))</f>
        <v>1.131</v>
      </c>
      <c r="E5124">
        <f t="array" ref="E5124">IF(ISLOGICAL(D5124),"",FREQUENCY(IF('Data Transformation'!$B$425:$B$8425='Bin Analysis'!$B5115,'Data Transformation'!$G$425:$G$8425),D5124))</f>
        <v>18</v>
      </c>
      <c r="F5124">
        <f t="shared" si="639"/>
        <v>3</v>
      </c>
      <c r="G5124">
        <f>Weighting!$H$12</f>
        <v>0</v>
      </c>
      <c r="H5124">
        <f t="array" ref="H5124">FREQUENCY(IF('Data Transformation'!$B$4:$B$8425=B5115,'Data Transformation'!$G$4:$G$8425),'Bin Analysis'!$B5124)</f>
        <v>19</v>
      </c>
      <c r="I5124">
        <f t="shared" si="640"/>
        <v>3</v>
      </c>
      <c r="J5124">
        <f t="shared" si="641"/>
        <v>1</v>
      </c>
      <c r="K5124">
        <f>J5124*Weighting!$W$12</f>
        <v>1</v>
      </c>
      <c r="M5124" s="14"/>
    </row>
    <row r="5125" spans="1:13" x14ac:dyDescent="0.25">
      <c r="A5125" s="32">
        <f>IF(Weighting!$P$13&gt;0,B5125,"")</f>
        <v>1.238</v>
      </c>
      <c r="B5125">
        <f>Weighting!$C$13</f>
        <v>1.238</v>
      </c>
      <c r="C5125">
        <f>Weighting!$F$13</f>
        <v>0</v>
      </c>
      <c r="D5125" t="b">
        <f>IF(C5125=1,'Data Transformation'!$G$3+0.5*'Data Transformation'!$W$25,IF(C5126=1,D5126-'Data Transformation'!$W$25,FALSE))</f>
        <v>0</v>
      </c>
      <c r="E5125" t="str">
        <f t="array" ref="E5125">IF(ISLOGICAL(D5125),"",FREQUENCY(IF('Data Transformation'!$B$425:$B$8425='Bin Analysis'!$B5115,'Data Transformation'!$G$425:$G$8425),D5125))</f>
        <v/>
      </c>
      <c r="F5125" t="str">
        <f t="shared" si="639"/>
        <v/>
      </c>
      <c r="G5125">
        <f>Weighting!$H$13</f>
        <v>0</v>
      </c>
      <c r="H5125">
        <f t="array" ref="H5125">FREQUENCY(IF('Data Transformation'!$B$4:$B$8425=B5115,'Data Transformation'!$G$4:$G$8425),'Bin Analysis'!$B5125)</f>
        <v>19</v>
      </c>
      <c r="I5125">
        <f t="shared" si="640"/>
        <v>0</v>
      </c>
      <c r="J5125">
        <f t="shared" si="641"/>
        <v>0</v>
      </c>
      <c r="K5125">
        <f>J5125*Weighting!$W$13</f>
        <v>0</v>
      </c>
      <c r="M5125" s="14"/>
    </row>
    <row r="5126" spans="1:13" x14ac:dyDescent="0.25">
      <c r="A5126" s="32">
        <f>IF(Weighting!$P$14&gt;0,B5126,"")</f>
        <v>1.369</v>
      </c>
      <c r="B5126">
        <f>Weighting!$C$14</f>
        <v>1.369</v>
      </c>
      <c r="C5126">
        <f>Weighting!$F$14</f>
        <v>0</v>
      </c>
      <c r="D5126" t="b">
        <f>IF(C5126=1,'Data Transformation'!$G$3+0.5*'Data Transformation'!$W$25,IF(C5127=1,D5127-'Data Transformation'!$W$25,FALSE))</f>
        <v>0</v>
      </c>
      <c r="E5126" t="str">
        <f t="array" ref="E5126">IF(ISLOGICAL(D5126),"",FREQUENCY(IF('Data Transformation'!$B$425:$B$8425='Bin Analysis'!$B5115,'Data Transformation'!$G$425:$G$8425),D5126))</f>
        <v/>
      </c>
      <c r="F5126" t="str">
        <f t="shared" si="639"/>
        <v/>
      </c>
      <c r="G5126">
        <f>Weighting!$H$14</f>
        <v>0</v>
      </c>
      <c r="H5126">
        <f t="array" ref="H5126">FREQUENCY(IF('Data Transformation'!$B$4:$B$8425=B5115,'Data Transformation'!$G$4:$G$8425),'Bin Analysis'!$B5126)</f>
        <v>19</v>
      </c>
      <c r="I5126">
        <f t="shared" si="640"/>
        <v>0</v>
      </c>
      <c r="J5126">
        <f t="shared" si="641"/>
        <v>0</v>
      </c>
      <c r="K5126">
        <f>J5126*Weighting!$W$14</f>
        <v>0</v>
      </c>
      <c r="M5126" s="14"/>
    </row>
    <row r="5127" spans="1:13" x14ac:dyDescent="0.25">
      <c r="A5127" s="32">
        <f>IF(Weighting!$P$15&gt;0,B5127,"")</f>
        <v>1.5000009999999999</v>
      </c>
      <c r="B5127">
        <f>Weighting!$C$15</f>
        <v>1.5000009999999999</v>
      </c>
      <c r="C5127">
        <f>Weighting!$F$15</f>
        <v>0</v>
      </c>
      <c r="D5127" t="b">
        <f>IF(C5127=1,'Data Transformation'!$G$3+0.5*'Data Transformation'!$W$25,IF(C5128=1,D5128-'Data Transformation'!$W$25,FALSE))</f>
        <v>0</v>
      </c>
      <c r="E5127" t="str">
        <f t="array" ref="E5127">IF(ISLOGICAL(D5127),"",FREQUENCY(IF('Data Transformation'!$B$425:$B$8425='Bin Analysis'!$B5115,'Data Transformation'!$G$425:$G$8425),D5127))</f>
        <v/>
      </c>
      <c r="F5127" t="str">
        <f t="shared" si="639"/>
        <v/>
      </c>
      <c r="G5127">
        <f>Weighting!$H$15</f>
        <v>0</v>
      </c>
      <c r="H5127">
        <f t="array" ref="H5127">FREQUENCY(IF('Data Transformation'!$B$4:$B$8425=B5115,'Data Transformation'!$G$4:$G$8425),'Bin Analysis'!$B5127)</f>
        <v>19</v>
      </c>
      <c r="I5127">
        <f t="shared" si="640"/>
        <v>0</v>
      </c>
      <c r="J5127">
        <f t="shared" si="641"/>
        <v>0</v>
      </c>
      <c r="K5127">
        <f>J5127*Weighting!$W$15</f>
        <v>0</v>
      </c>
      <c r="M5127" s="14"/>
    </row>
    <row r="5128" spans="1:13" x14ac:dyDescent="0.25">
      <c r="A5128" s="32" t="str">
        <f>IF(Weighting!$P$16&gt;0,B5128,"")</f>
        <v/>
      </c>
      <c r="B5128">
        <f>Weighting!$C$16</f>
        <v>1.631</v>
      </c>
      <c r="C5128">
        <f>Weighting!$F$16</f>
        <v>0</v>
      </c>
      <c r="D5128" t="b">
        <f>IF(C5128=1,'Data Transformation'!$G$3+0.5*'Data Transformation'!$W$25,IF(C5129=1,D5129-'Data Transformation'!$W$25,FALSE))</f>
        <v>0</v>
      </c>
      <c r="E5128" t="str">
        <f t="array" ref="E5128">IF(ISLOGICAL(D5128),"",FREQUENCY(IF('Data Transformation'!$B$425:$B$8425='Bin Analysis'!$B5115,'Data Transformation'!$G$425:$G$8425),D5128))</f>
        <v/>
      </c>
      <c r="F5128" t="str">
        <f t="shared" si="639"/>
        <v/>
      </c>
      <c r="G5128">
        <f>Weighting!$H$16</f>
        <v>0</v>
      </c>
      <c r="H5128">
        <f t="array" ref="H5128">FREQUENCY(IF('Data Transformation'!$B$4:$B$8425=B5115,'Data Transformation'!$G$4:$G$8425),'Bin Analysis'!$B5128)</f>
        <v>19</v>
      </c>
      <c r="I5128">
        <f t="shared" si="640"/>
        <v>0</v>
      </c>
      <c r="J5128">
        <f t="shared" si="641"/>
        <v>0</v>
      </c>
      <c r="K5128">
        <f>J5128*Weighting!$W$16</f>
        <v>0</v>
      </c>
      <c r="M5128" s="14"/>
    </row>
    <row r="5129" spans="1:13" x14ac:dyDescent="0.25">
      <c r="A5129" s="32" t="str">
        <f>IF(Weighting!$P$17&gt;0,B5129,"")</f>
        <v/>
      </c>
      <c r="B5129">
        <f>Weighting!$C$17</f>
        <v>1.762</v>
      </c>
      <c r="C5129">
        <f>Weighting!$F$17</f>
        <v>0</v>
      </c>
      <c r="D5129" t="b">
        <f>IF(C5129=1,'Data Transformation'!$G$3+0.5*'Data Transformation'!$W$25,IF(C5130=1,D5130-'Data Transformation'!$W$25,FALSE))</f>
        <v>0</v>
      </c>
      <c r="E5129" t="str">
        <f t="array" ref="E5129">IF(ISLOGICAL(D5129),"",FREQUENCY(IF('Data Transformation'!$B$425:$B$8425='Bin Analysis'!$B5115,'Data Transformation'!$G$425:$G$8425),D5129))</f>
        <v/>
      </c>
      <c r="F5129" t="str">
        <f t="shared" si="639"/>
        <v/>
      </c>
      <c r="G5129">
        <f>Weighting!$H$17</f>
        <v>0</v>
      </c>
      <c r="H5129">
        <f t="array" ref="H5129">FREQUENCY(IF('Data Transformation'!$B$4:$B$8425=B5115,'Data Transformation'!$G$4:$G$8425),'Bin Analysis'!$B5129)</f>
        <v>19</v>
      </c>
      <c r="I5129">
        <f t="shared" si="640"/>
        <v>0</v>
      </c>
      <c r="J5129">
        <f t="shared" si="641"/>
        <v>0</v>
      </c>
      <c r="K5129">
        <f>J5129*Weighting!$W$17</f>
        <v>0</v>
      </c>
      <c r="M5129" s="14"/>
    </row>
    <row r="5130" spans="1:13" x14ac:dyDescent="0.25">
      <c r="A5130" s="32" t="str">
        <f>IF(Weighting!$P$18&gt;0,B5130,"")</f>
        <v/>
      </c>
      <c r="B5130">
        <f>Weighting!$C$18</f>
        <v>1.893</v>
      </c>
      <c r="C5130">
        <f>Weighting!$F$18</f>
        <v>0</v>
      </c>
      <c r="D5130" t="b">
        <f>IF(C5130=1,'Data Transformation'!$G$3+0.5*'Data Transformation'!$W$25,IF(C5131=1,D5131-'Data Transformation'!$W$25,FALSE))</f>
        <v>0</v>
      </c>
      <c r="E5130" t="str">
        <f t="array" ref="E5130">IF(ISLOGICAL(D5130),"",FREQUENCY(IF('Data Transformation'!$B$425:$B$8425='Bin Analysis'!$B5115,'Data Transformation'!$G$425:$G$8425),D5130))</f>
        <v/>
      </c>
      <c r="F5130" t="str">
        <f t="shared" si="639"/>
        <v/>
      </c>
      <c r="G5130">
        <f>Weighting!$H$18</f>
        <v>0</v>
      </c>
      <c r="H5130">
        <f t="array" ref="H5130">FREQUENCY(IF('Data Transformation'!$B$4:$B$8425=B5115,'Data Transformation'!$G$4:$G$8425),'Bin Analysis'!$B5130)</f>
        <v>19</v>
      </c>
      <c r="I5130">
        <f t="shared" si="640"/>
        <v>0</v>
      </c>
      <c r="J5130">
        <f t="shared" si="641"/>
        <v>0</v>
      </c>
      <c r="K5130">
        <f>J5130*Weighting!$W$18</f>
        <v>0</v>
      </c>
      <c r="M5130" s="14"/>
    </row>
    <row r="5131" spans="1:13" x14ac:dyDescent="0.25">
      <c r="A5131" s="32" t="str">
        <f>IF(Weighting!$P$19&gt;0,B5131,"")</f>
        <v/>
      </c>
      <c r="B5131">
        <f>Weighting!$C$19</f>
        <v>2.024</v>
      </c>
      <c r="C5131">
        <f>Weighting!$F$19</f>
        <v>0</v>
      </c>
      <c r="D5131" t="b">
        <f>IF(C5131=1,'Data Transformation'!$G$3+0.5*'Data Transformation'!$W$25,IF(C5132=1,D5132-'Data Transformation'!$W$25,FALSE))</f>
        <v>0</v>
      </c>
      <c r="E5131" t="str">
        <f t="array" ref="E5131">IF(ISLOGICAL(D5131),"",FREQUENCY(IF('Data Transformation'!$B$425:$B$8425='Bin Analysis'!$B5115,'Data Transformation'!$G$425:$G$8425),D5131))</f>
        <v/>
      </c>
      <c r="F5131" t="str">
        <f t="shared" si="639"/>
        <v/>
      </c>
      <c r="G5131">
        <f>Weighting!$H$19</f>
        <v>0</v>
      </c>
      <c r="H5131">
        <f t="array" ref="H5131">FREQUENCY(IF('Data Transformation'!$B$4:$B$8425=B5115,'Data Transformation'!$G$4:$G$8425),'Bin Analysis'!$B5131)</f>
        <v>19</v>
      </c>
      <c r="I5131">
        <f t="shared" si="640"/>
        <v>0</v>
      </c>
      <c r="J5131">
        <f t="shared" si="641"/>
        <v>0</v>
      </c>
      <c r="K5131">
        <f>J5131*Weighting!$W$19</f>
        <v>0</v>
      </c>
      <c r="M5131" s="14"/>
    </row>
    <row r="5132" spans="1:13" x14ac:dyDescent="0.25">
      <c r="A5132" s="32" t="str">
        <f>IF(Weighting!$P$20&gt;0,B5132,"")</f>
        <v/>
      </c>
      <c r="B5132">
        <f>Weighting!$C$20</f>
        <v>2.1550000000000002</v>
      </c>
      <c r="C5132">
        <f>Weighting!$F$20</f>
        <v>0</v>
      </c>
      <c r="D5132" t="b">
        <f>IF(C5132=1,'Data Transformation'!$G$3+0.5*'Data Transformation'!$W$25,IF(C5133=1,D5133-'Data Transformation'!$W$25,FALSE))</f>
        <v>0</v>
      </c>
      <c r="E5132" t="str">
        <f t="array" ref="E5132">IF(ISLOGICAL(D5132),"",FREQUENCY(IF('Data Transformation'!$B$425:$B$8425='Bin Analysis'!$B5115,'Data Transformation'!$G$425:$G$8425),D5132))</f>
        <v/>
      </c>
      <c r="F5132" t="str">
        <f t="shared" si="639"/>
        <v/>
      </c>
      <c r="G5132">
        <f>Weighting!$H$20</f>
        <v>0</v>
      </c>
      <c r="H5132">
        <f t="array" ref="H5132">FREQUENCY(IF('Data Transformation'!$B$4:$B$8425=B5115,'Data Transformation'!$G$4:$G$8425),'Bin Analysis'!$B5132)</f>
        <v>19</v>
      </c>
      <c r="I5132">
        <f t="shared" si="640"/>
        <v>0</v>
      </c>
      <c r="J5132">
        <f t="shared" si="641"/>
        <v>0</v>
      </c>
      <c r="K5132">
        <f>J5132*Weighting!$W$20</f>
        <v>0</v>
      </c>
      <c r="M5132" s="14"/>
    </row>
    <row r="5133" spans="1:13" x14ac:dyDescent="0.25">
      <c r="A5133" s="32" t="str">
        <f>IF(Weighting!$P$21&gt;0,B5133,"")</f>
        <v/>
      </c>
      <c r="B5133">
        <f>Weighting!$C$21</f>
        <v>2.2860000000000005</v>
      </c>
      <c r="C5133">
        <f>Weighting!$F$21</f>
        <v>0</v>
      </c>
      <c r="D5133" t="b">
        <f>IF(C5133=1,'Data Transformation'!$G$3+0.5*'Data Transformation'!$W$25,IF(C5134=1,D5134-'Data Transformation'!$W$25,FALSE))</f>
        <v>0</v>
      </c>
      <c r="E5133" t="str">
        <f t="array" ref="E5133">IF(ISLOGICAL(D5133),"",FREQUENCY(IF('Data Transformation'!$B$425:$B$8425='Bin Analysis'!$B5115,'Data Transformation'!$G$425:$G$8425),D5133))</f>
        <v/>
      </c>
      <c r="F5133" t="str">
        <f t="shared" si="639"/>
        <v/>
      </c>
      <c r="G5133">
        <f>Weighting!$H$21</f>
        <v>0</v>
      </c>
      <c r="H5133">
        <f t="array" ref="H5133">FREQUENCY(IF('Data Transformation'!$B$4:$B$8425=B5115,'Data Transformation'!$G$4:$G$8425),'Bin Analysis'!$B5133)</f>
        <v>19</v>
      </c>
      <c r="I5133">
        <f t="shared" si="640"/>
        <v>0</v>
      </c>
      <c r="J5133">
        <f t="shared" si="641"/>
        <v>0</v>
      </c>
      <c r="K5133">
        <f>J5133*Weighting!$W$21</f>
        <v>0</v>
      </c>
      <c r="M5133" s="14"/>
    </row>
    <row r="5134" spans="1:13" x14ac:dyDescent="0.25">
      <c r="A5134" s="32" t="str">
        <f>IF(Weighting!$P$22&gt;0,B5134,"")</f>
        <v/>
      </c>
      <c r="B5134">
        <f>Weighting!$C$22</f>
        <v>2.4170000000000007</v>
      </c>
      <c r="C5134">
        <f>Weighting!$F$22</f>
        <v>0</v>
      </c>
      <c r="D5134" t="b">
        <f>IF(C5134=1,'Data Transformation'!$G$3+0.5*'Data Transformation'!$W$25,IF(C5135=1,D5135-'Data Transformation'!$W$25,FALSE))</f>
        <v>0</v>
      </c>
      <c r="E5134" t="str">
        <f t="array" ref="E5134">IF(ISLOGICAL(D5134),"",FREQUENCY(IF('Data Transformation'!$B$425:$B$8425='Bin Analysis'!$B5115,'Data Transformation'!$G$425:$G$8425),D5134))</f>
        <v/>
      </c>
      <c r="F5134" t="str">
        <f t="shared" si="639"/>
        <v/>
      </c>
      <c r="G5134">
        <f>Weighting!$H$22</f>
        <v>0</v>
      </c>
      <c r="H5134">
        <f t="array" ref="H5134">FREQUENCY(IF('Data Transformation'!$B$4:$B$8425=B5115,'Data Transformation'!$G$4:$G$8425),'Bin Analysis'!$B5134)</f>
        <v>19</v>
      </c>
      <c r="I5134">
        <f t="shared" si="640"/>
        <v>0</v>
      </c>
      <c r="J5134">
        <f t="shared" si="641"/>
        <v>0</v>
      </c>
      <c r="K5134">
        <f>J5134*Weighting!$W$22</f>
        <v>0</v>
      </c>
      <c r="M5134" s="14"/>
    </row>
    <row r="5135" spans="1:13" x14ac:dyDescent="0.25">
      <c r="A5135" s="32" t="str">
        <f>IF(Weighting!$P$23&gt;0,B5135,"")</f>
        <v/>
      </c>
      <c r="B5135">
        <f>Weighting!$C$23</f>
        <v>2.5480000000000009</v>
      </c>
      <c r="C5135">
        <f>Weighting!$F$23</f>
        <v>0</v>
      </c>
      <c r="D5135" t="b">
        <f>IF(C5135=1,'Data Transformation'!$G$3+0.5*'Data Transformation'!$W$25,IF(C5136=1,D5136-'Data Transformation'!$W$25,FALSE))</f>
        <v>0</v>
      </c>
      <c r="E5135" t="str">
        <f t="array" ref="E5135">IF(ISLOGICAL(D5135),"",FREQUENCY(IF('Data Transformation'!$B$425:$B$8425='Bin Analysis'!$B5115,'Data Transformation'!$G$425:$G$8425),D5135))</f>
        <v/>
      </c>
      <c r="F5135" t="str">
        <f t="shared" si="639"/>
        <v/>
      </c>
      <c r="G5135">
        <f>Weighting!$H$23</f>
        <v>0</v>
      </c>
      <c r="H5135">
        <f t="array" ref="H5135">FREQUENCY(IF('Data Transformation'!$B$4:$B$8425=B5115,'Data Transformation'!$G$4:$G$8425),'Bin Analysis'!$B5135)</f>
        <v>19</v>
      </c>
      <c r="I5135">
        <f t="shared" si="640"/>
        <v>0</v>
      </c>
      <c r="J5135">
        <f t="shared" si="641"/>
        <v>0</v>
      </c>
      <c r="K5135">
        <f>J5135*Weighting!$W$23</f>
        <v>0</v>
      </c>
      <c r="M5135" s="14"/>
    </row>
    <row r="5136" spans="1:13" x14ac:dyDescent="0.25">
      <c r="A5136" s="32" t="str">
        <f>IF(Weighting!$P$24&gt;0,B5136,"")</f>
        <v/>
      </c>
      <c r="B5136">
        <f>Weighting!$C$24</f>
        <v>2.6790000000000012</v>
      </c>
      <c r="C5136">
        <f>Weighting!$F$24</f>
        <v>0</v>
      </c>
      <c r="D5136" t="b">
        <f>IF(C5136=1,'Data Transformation'!$G$3+0.5*'Data Transformation'!$W$25,IF(C5137=1,D5137-'Data Transformation'!$W$25,FALSE))</f>
        <v>0</v>
      </c>
      <c r="E5136" t="str">
        <f t="array" ref="E5136">IF(ISLOGICAL(D5136),"",FREQUENCY(IF('Data Transformation'!$B$425:$B$8425='Bin Analysis'!$B5115,'Data Transformation'!$G$425:$G$8425),D5136))</f>
        <v/>
      </c>
      <c r="F5136" t="str">
        <f t="shared" si="639"/>
        <v/>
      </c>
      <c r="G5136">
        <f>Weighting!$H$24</f>
        <v>0</v>
      </c>
      <c r="H5136">
        <f t="array" ref="H5136">FREQUENCY(IF('Data Transformation'!$B$4:$B$8425=B5115,'Data Transformation'!$G$4:$G$8425),'Bin Analysis'!$B5136)</f>
        <v>19</v>
      </c>
      <c r="I5136">
        <f t="shared" si="640"/>
        <v>0</v>
      </c>
      <c r="J5136">
        <f t="shared" si="641"/>
        <v>0</v>
      </c>
      <c r="K5136">
        <f>J5136*Weighting!$W$24</f>
        <v>0</v>
      </c>
      <c r="M5136" s="14"/>
    </row>
    <row r="5137" spans="1:25" x14ac:dyDescent="0.25">
      <c r="A5137" s="32" t="str">
        <f>IF(Weighting!$P$25&gt;0,B5137,"")</f>
        <v/>
      </c>
      <c r="B5137">
        <f>Weighting!$C$25</f>
        <v>2.8100000000000014</v>
      </c>
      <c r="C5137">
        <f>Weighting!$F$25</f>
        <v>0</v>
      </c>
      <c r="D5137" t="b">
        <f>IF(C5137=1,'Data Transformation'!$G$3+0.5*'Data Transformation'!$W$25,IF(C5138=1,D5138-'Data Transformation'!$W$25,FALSE))</f>
        <v>0</v>
      </c>
      <c r="E5137" t="str">
        <f t="array" ref="E5137">IF(ISLOGICAL(D5137),"",FREQUENCY(IF('Data Transformation'!$B$425:$B$8425='Bin Analysis'!$B5115,'Data Transformation'!$G$425:$G$8425),D5137))</f>
        <v/>
      </c>
      <c r="F5137" t="str">
        <f t="shared" si="639"/>
        <v/>
      </c>
      <c r="G5137">
        <f>Weighting!$H$25</f>
        <v>0</v>
      </c>
      <c r="H5137">
        <f t="array" ref="H5137">FREQUENCY(IF('Data Transformation'!$B$4:$B$8425=B5115,'Data Transformation'!$G$4:$G$8425),'Bin Analysis'!$B5137)</f>
        <v>19</v>
      </c>
      <c r="I5137">
        <f t="shared" si="640"/>
        <v>0</v>
      </c>
      <c r="J5137">
        <f t="shared" si="641"/>
        <v>0</v>
      </c>
      <c r="K5137">
        <f>J5137*Weighting!$W$25</f>
        <v>0</v>
      </c>
      <c r="M5137" s="14"/>
    </row>
    <row r="5138" spans="1:25" x14ac:dyDescent="0.25">
      <c r="O5138"/>
      <c r="P5138"/>
      <c r="Q5138"/>
      <c r="R5138"/>
    </row>
    <row r="5139" spans="1:25" ht="23.25" x14ac:dyDescent="0.35">
      <c r="A5139" s="21" t="s">
        <v>0</v>
      </c>
      <c r="B5139" s="21">
        <f>IFERROR(VLOOKUP(C5139,'Data Transformation'!$L$6:$M$426,2,FALSE),"")</f>
        <v>214</v>
      </c>
      <c r="C5139" s="21">
        <f>C5115+1</f>
        <v>214</v>
      </c>
      <c r="D5139" s="21"/>
      <c r="E5139" s="21"/>
      <c r="F5139" s="21"/>
      <c r="G5139" s="21"/>
      <c r="H5139" s="22"/>
      <c r="I5139" s="22"/>
      <c r="J5139" s="22"/>
      <c r="K5139" s="21"/>
      <c r="L5139" s="21">
        <f>B5139</f>
        <v>214</v>
      </c>
      <c r="M5139" s="23">
        <f>INDEX('Data Transformation'!$O$4:$O$424,MATCH($B5139,'Data Transformation'!$M$4:$M$424,0),MATCH($M$2,'Data Transformation'!$O$3,0))</f>
        <v>20</v>
      </c>
      <c r="N5139" s="27">
        <f>IF('Input and Summary Results'!$J$16="minimum",'Bin Analysis'!X5140/(M5139-1),'Bin Analysis'!Y5139/('Bin Analysis'!M5139-1))</f>
        <v>0</v>
      </c>
      <c r="O5139" s="27">
        <f>IF(M5139=FALSE,NA(),(VLOOKUP(1,C5142:K5161,4,FALSE))/(M5139-1))</f>
        <v>5.2631578947368418E-2</v>
      </c>
      <c r="P5139" s="27">
        <f>IF(M5139=FALSE,NA(),SUM(J5142:J5161)/Weighting!$S$5)</f>
        <v>0.6</v>
      </c>
      <c r="Q5139" s="27">
        <f>IF(M5139=FALSE,NA(),SUM(K5142:K5161)/Weighting!$S$6)</f>
        <v>0.56521739130434778</v>
      </c>
      <c r="R5139" s="27">
        <f>IF(M5139=FALSE,NA(),(VLOOKUP(1,G5142:K5161,3,FALSE))/(M5139-1))</f>
        <v>0.42105263157894735</v>
      </c>
      <c r="S5139" s="22" t="str">
        <f>IF(M5139=FALSE,NA(),IF(SUM(J5142:J5161)=2,"yes","no"))</f>
        <v>no</v>
      </c>
      <c r="X5139" s="2" cm="2">
        <f t="array" ref="X5139:X5140">FREQUENCY(IF('Data Transformation'!$B$425:$B$6424='Bin Analysis'!L5139,'Data Transformation'!$G$425:$G$6424),'Data Transformation'!$U$11)</f>
        <v>19</v>
      </c>
      <c r="Y5139" s="2" cm="2">
        <f t="array" ref="Y5139:Y5140">FREQUENCY(IF('Data Transformation'!$B$425:$B$6424='Bin Analysis'!L5139,'Data Transformation'!$G$425:$G$6424),'Data Transformation'!$U$12)</f>
        <v>18</v>
      </c>
    </row>
    <row r="5140" spans="1:25" x14ac:dyDescent="0.25">
      <c r="A5140" s="14" t="s">
        <v>66</v>
      </c>
      <c r="B5140" t="s">
        <v>47</v>
      </c>
      <c r="C5140" t="s">
        <v>5</v>
      </c>
      <c r="D5140" t="s">
        <v>99</v>
      </c>
      <c r="E5140" t="s">
        <v>100</v>
      </c>
      <c r="F5140" t="s">
        <v>101</v>
      </c>
      <c r="G5140" t="s">
        <v>69</v>
      </c>
      <c r="H5140" t="s">
        <v>31</v>
      </c>
      <c r="I5140" t="s">
        <v>32</v>
      </c>
      <c r="J5140" t="s">
        <v>46</v>
      </c>
      <c r="K5140" s="14" t="s">
        <v>45</v>
      </c>
      <c r="M5140" s="14"/>
      <c r="X5140" s="2">
        <v>0</v>
      </c>
      <c r="Y5140" s="2">
        <v>1</v>
      </c>
    </row>
    <row r="5141" spans="1:25" x14ac:dyDescent="0.25">
      <c r="A5141" s="32"/>
      <c r="D5141" t="b">
        <f>IF(C5141=1,'Data Transformation'!$G$3+0.5*'Data Transformation'!$W$25,IF(C5142=1,D5142-'Data Transformation'!$W$25,FALSE))</f>
        <v>0</v>
      </c>
      <c r="E5141" t="str">
        <f t="array" ref="E5141">IF(ISLOGICAL(D5141),"",FREQUENCY(IF('Data Transformation'!$B$425:$B$8425='Bin Analysis'!$B5139,'Data Transformation'!$G$425:$G$8425),D5141))</f>
        <v/>
      </c>
      <c r="F5141" t="str">
        <f>IF(ISLOGICAL(D5141),"",E5141-E5140)</f>
        <v/>
      </c>
      <c r="M5141" s="14"/>
    </row>
    <row r="5142" spans="1:25" x14ac:dyDescent="0.25">
      <c r="A5142" s="32">
        <f>IF(Weighting!$P$6&gt;0,B5142,"")</f>
        <v>0.32100000000000001</v>
      </c>
      <c r="B5142">
        <f>Weighting!$C$6</f>
        <v>0.32100000000000001</v>
      </c>
      <c r="C5142">
        <f>Weighting!$F$6</f>
        <v>0</v>
      </c>
      <c r="D5142" t="b">
        <f>IF(C5142=1,'Data Transformation'!$G$3+0.5*'Data Transformation'!$W$25,IF(C5143=1,D5143-'Data Transformation'!$W$25,FALSE))</f>
        <v>0</v>
      </c>
      <c r="E5142" t="str">
        <f t="array" ref="E5142">IF(ISLOGICAL(D5142),"",FREQUENCY(IF('Data Transformation'!$B$425:$B$8425='Bin Analysis'!$B5139,'Data Transformation'!$G$425:$G$8425),D5142))</f>
        <v/>
      </c>
      <c r="F5142" t="str">
        <f>IF(ISLOGICAL(D5142),"",E5142-E5141)</f>
        <v/>
      </c>
      <c r="G5142">
        <f>Weighting!$H$6</f>
        <v>1</v>
      </c>
      <c r="H5142">
        <f t="array" ref="H5142">FREQUENCY(IF('Data Transformation'!$B$4:$B$8425=B5139,'Data Transformation'!$G$4:$G$8425),'Bin Analysis'!$B5142)</f>
        <v>8</v>
      </c>
      <c r="I5142">
        <f>H5142-H5141</f>
        <v>8</v>
      </c>
      <c r="J5142">
        <f>IF(I5142=0,0,1)</f>
        <v>1</v>
      </c>
      <c r="K5142">
        <f>J5142*Weighting!$W$6</f>
        <v>1</v>
      </c>
      <c r="M5142" s="14"/>
    </row>
    <row r="5143" spans="1:25" x14ac:dyDescent="0.25">
      <c r="A5143" s="32">
        <f>IF(Weighting!$P$7&gt;0,B5143,"")</f>
        <v>0.45200000000000001</v>
      </c>
      <c r="B5143">
        <f>Weighting!$C$7</f>
        <v>0.45200000000000001</v>
      </c>
      <c r="C5143">
        <f>Weighting!$F$7</f>
        <v>0</v>
      </c>
      <c r="D5143" t="b">
        <f>IF(C5143=1,'Data Transformation'!$G$3+0.5*'Data Transformation'!$W$25,IF(C5144=1,D5144-'Data Transformation'!$W$25,FALSE))</f>
        <v>0</v>
      </c>
      <c r="E5143" t="str">
        <f t="array" ref="E5143">IF(ISLOGICAL(D5143),"",FREQUENCY(IF('Data Transformation'!$B$425:$B$8425='Bin Analysis'!$B5139,'Data Transformation'!$G$425:$G$8425),D5143))</f>
        <v/>
      </c>
      <c r="F5143" t="str">
        <f t="shared" ref="F5143:F5161" si="642">IF(ISLOGICAL(D5143),"",E5143-E5142)</f>
        <v/>
      </c>
      <c r="G5143">
        <f>Weighting!$H$7</f>
        <v>0</v>
      </c>
      <c r="H5143">
        <f t="array" ref="H5143">FREQUENCY(IF('Data Transformation'!$B$4:$B$8425=B5139,'Data Transformation'!$G$4:$G$8425),'Bin Analysis'!$B5143)</f>
        <v>12</v>
      </c>
      <c r="I5143">
        <f t="shared" ref="I5143:I5161" si="643">H5143-H5142</f>
        <v>4</v>
      </c>
      <c r="J5143">
        <f>IF(I5143=0,0,1)</f>
        <v>1</v>
      </c>
      <c r="K5143">
        <f>J5143*Weighting!$W$7</f>
        <v>2</v>
      </c>
      <c r="M5143" s="14"/>
    </row>
    <row r="5144" spans="1:25" x14ac:dyDescent="0.25">
      <c r="A5144" s="32">
        <f>IF(Weighting!$P$8&gt;0,B5144,"")</f>
        <v>0.58299999999999996</v>
      </c>
      <c r="B5144">
        <f>Weighting!$C$8</f>
        <v>0.58299999999999996</v>
      </c>
      <c r="C5144">
        <f>Weighting!$F$8</f>
        <v>0</v>
      </c>
      <c r="D5144" t="b">
        <f>IF(C5144=1,'Data Transformation'!$G$3+0.5*'Data Transformation'!$W$25,IF(C5145=1,D5145-'Data Transformation'!$W$25,FALSE))</f>
        <v>0</v>
      </c>
      <c r="E5144" t="str">
        <f t="array" ref="E5144">IF(ISLOGICAL(D5144),"",FREQUENCY(IF('Data Transformation'!$B$425:$B$8425='Bin Analysis'!$B5139,'Data Transformation'!$G$425:$G$8425),D5144))</f>
        <v/>
      </c>
      <c r="F5144" t="str">
        <f t="shared" si="642"/>
        <v/>
      </c>
      <c r="G5144">
        <f>Weighting!$H$8</f>
        <v>0</v>
      </c>
      <c r="H5144">
        <f t="array" ref="H5144">FREQUENCY(IF('Data Transformation'!$B$4:$B$8425=B5139,'Data Transformation'!$G$4:$G$8425),'Bin Analysis'!$B5144)</f>
        <v>13</v>
      </c>
      <c r="I5144">
        <f t="shared" si="643"/>
        <v>1</v>
      </c>
      <c r="J5144">
        <f t="shared" ref="J5144:J5161" si="644">IF(I5144=0,0,1)</f>
        <v>1</v>
      </c>
      <c r="K5144">
        <f>J5144*Weighting!$W$8</f>
        <v>3</v>
      </c>
      <c r="M5144" s="14"/>
    </row>
    <row r="5145" spans="1:25" x14ac:dyDescent="0.25">
      <c r="A5145" s="32">
        <f>IF(Weighting!$P$9&gt;0,B5145,"")</f>
        <v>0.71399999999999997</v>
      </c>
      <c r="B5145" s="50">
        <f>Weighting!$C$9</f>
        <v>0.71399999999999997</v>
      </c>
      <c r="C5145">
        <f>Weighting!$F$9</f>
        <v>0</v>
      </c>
      <c r="D5145" t="b">
        <f>IF(C5145=1,'Data Transformation'!$G$3+0.5*'Data Transformation'!$W$25,IF(C5146=1,D5146-'Data Transformation'!$W$25,FALSE))</f>
        <v>0</v>
      </c>
      <c r="E5145" t="str">
        <f t="array" ref="E5145">IF(ISLOGICAL(D5145),"",FREQUENCY(IF('Data Transformation'!$B$425:$B$8425='Bin Analysis'!$B5139,'Data Transformation'!$G$425:$G$8425),D5145))</f>
        <v/>
      </c>
      <c r="F5145" t="str">
        <f t="shared" si="642"/>
        <v/>
      </c>
      <c r="G5145">
        <f>Weighting!$H$9</f>
        <v>0</v>
      </c>
      <c r="H5145">
        <f t="array" ref="H5145">FREQUENCY(IF('Data Transformation'!$B$4:$B$8425=B5139,'Data Transformation'!$G$4:$G$8425),'Bin Analysis'!$B5145)</f>
        <v>17</v>
      </c>
      <c r="I5145">
        <f t="shared" si="643"/>
        <v>4</v>
      </c>
      <c r="J5145">
        <f t="shared" si="644"/>
        <v>1</v>
      </c>
      <c r="K5145">
        <f>J5145*Weighting!$W$9</f>
        <v>3</v>
      </c>
      <c r="M5145" s="14"/>
    </row>
    <row r="5146" spans="1:25" x14ac:dyDescent="0.25">
      <c r="A5146" s="32">
        <f>IF(Weighting!$P$10&gt;0,B5146,"")</f>
        <v>0.84499999999999997</v>
      </c>
      <c r="B5146">
        <f>Weighting!$C$10</f>
        <v>0.84499999999999997</v>
      </c>
      <c r="C5146">
        <f>Weighting!$F$10</f>
        <v>0</v>
      </c>
      <c r="D5146" t="b">
        <f>IF(C5146=1,'Data Transformation'!$G$3+0.5*'Data Transformation'!$W$25,IF(C5147=1,D5147-'Data Transformation'!$W$25,FALSE))</f>
        <v>0</v>
      </c>
      <c r="E5146" t="str">
        <f t="array" ref="E5146">IF(ISLOGICAL(D5146),"",FREQUENCY(IF('Data Transformation'!$B$425:$B$8425='Bin Analysis'!$B5139,'Data Transformation'!$G$425:$G$8425),D5146))</f>
        <v/>
      </c>
      <c r="F5146" t="str">
        <f t="shared" si="642"/>
        <v/>
      </c>
      <c r="G5146">
        <f>Weighting!$H$10</f>
        <v>0</v>
      </c>
      <c r="H5146">
        <f t="array" ref="H5146">FREQUENCY(IF('Data Transformation'!$B$4:$B$8425=B5139,'Data Transformation'!$G$4:$G$8425),'Bin Analysis'!$B5146)</f>
        <v>18</v>
      </c>
      <c r="I5146">
        <f t="shared" si="643"/>
        <v>1</v>
      </c>
      <c r="J5146">
        <f t="shared" si="644"/>
        <v>1</v>
      </c>
      <c r="K5146">
        <f>J5146*Weighting!$W$10</f>
        <v>3</v>
      </c>
      <c r="M5146" s="14"/>
    </row>
    <row r="5147" spans="1:25" x14ac:dyDescent="0.25">
      <c r="A5147" s="32">
        <f>IF(Weighting!$P$11&gt;0,B5147,"")</f>
        <v>0.97599999999999998</v>
      </c>
      <c r="B5147">
        <f>Weighting!$C$11</f>
        <v>0.97599999999999998</v>
      </c>
      <c r="C5147">
        <f>Weighting!$F$11</f>
        <v>0</v>
      </c>
      <c r="D5147">
        <f>IF(C5147=1,'Data Transformation'!$G$3+0.5*'Data Transformation'!$W$25,IF(C5148=1,D5148-'Data Transformation'!$W$25,FALSE))</f>
        <v>0.86899999999999999</v>
      </c>
      <c r="E5147">
        <f t="array" ref="E5147">IF(ISLOGICAL(D5147),"",FREQUENCY(IF('Data Transformation'!$B$425:$B$8425='Bin Analysis'!$B5139,'Data Transformation'!$G$425:$G$8425),D5147))</f>
        <v>18</v>
      </c>
      <c r="F5147" t="e">
        <f t="shared" si="642"/>
        <v>#VALUE!</v>
      </c>
      <c r="G5147">
        <f>Weighting!$H$11</f>
        <v>0</v>
      </c>
      <c r="H5147">
        <f t="array" ref="H5147">FREQUENCY(IF('Data Transformation'!$B$4:$B$8425=B5139,'Data Transformation'!$G$4:$G$8425),'Bin Analysis'!$B5147)</f>
        <v>18</v>
      </c>
      <c r="I5147">
        <f t="shared" si="643"/>
        <v>0</v>
      </c>
      <c r="J5147">
        <f t="shared" si="644"/>
        <v>0</v>
      </c>
      <c r="K5147">
        <f>J5147*Weighting!$W$11</f>
        <v>0</v>
      </c>
      <c r="M5147" s="14"/>
    </row>
    <row r="5148" spans="1:25" x14ac:dyDescent="0.25">
      <c r="A5148" s="32">
        <f>IF(Weighting!$P$12&gt;0,B5148,"")</f>
        <v>1.107</v>
      </c>
      <c r="B5148">
        <f>Weighting!$C$12</f>
        <v>1.107</v>
      </c>
      <c r="C5148">
        <f>Weighting!$F$12</f>
        <v>1</v>
      </c>
      <c r="D5148">
        <f>IF(C5148=1,'Data Transformation'!$G$3+0.5*'Data Transformation'!$W$25,IF(C5149=1,D5149-'Data Transformation'!$W$25,FALSE))</f>
        <v>1.131</v>
      </c>
      <c r="E5148">
        <f t="array" ref="E5148">IF(ISLOGICAL(D5148),"",FREQUENCY(IF('Data Transformation'!$B$425:$B$8425='Bin Analysis'!$B5139,'Data Transformation'!$G$425:$G$8425),D5148))</f>
        <v>19</v>
      </c>
      <c r="F5148">
        <f t="shared" si="642"/>
        <v>1</v>
      </c>
      <c r="G5148">
        <f>Weighting!$H$12</f>
        <v>0</v>
      </c>
      <c r="H5148">
        <f t="array" ref="H5148">FREQUENCY(IF('Data Transformation'!$B$4:$B$8425=B5139,'Data Transformation'!$G$4:$G$8425),'Bin Analysis'!$B5148)</f>
        <v>20</v>
      </c>
      <c r="I5148">
        <f t="shared" si="643"/>
        <v>2</v>
      </c>
      <c r="J5148">
        <f t="shared" si="644"/>
        <v>1</v>
      </c>
      <c r="K5148">
        <f>J5148*Weighting!$W$12</f>
        <v>1</v>
      </c>
      <c r="M5148" s="14"/>
    </row>
    <row r="5149" spans="1:25" x14ac:dyDescent="0.25">
      <c r="A5149" s="32">
        <f>IF(Weighting!$P$13&gt;0,B5149,"")</f>
        <v>1.238</v>
      </c>
      <c r="B5149">
        <f>Weighting!$C$13</f>
        <v>1.238</v>
      </c>
      <c r="C5149">
        <f>Weighting!$F$13</f>
        <v>0</v>
      </c>
      <c r="D5149" t="b">
        <f>IF(C5149=1,'Data Transformation'!$G$3+0.5*'Data Transformation'!$W$25,IF(C5150=1,D5150-'Data Transformation'!$W$25,FALSE))</f>
        <v>0</v>
      </c>
      <c r="E5149" t="str">
        <f t="array" ref="E5149">IF(ISLOGICAL(D5149),"",FREQUENCY(IF('Data Transformation'!$B$425:$B$8425='Bin Analysis'!$B5139,'Data Transformation'!$G$425:$G$8425),D5149))</f>
        <v/>
      </c>
      <c r="F5149" t="str">
        <f t="shared" si="642"/>
        <v/>
      </c>
      <c r="G5149">
        <f>Weighting!$H$13</f>
        <v>0</v>
      </c>
      <c r="H5149">
        <f t="array" ref="H5149">FREQUENCY(IF('Data Transformation'!$B$4:$B$8425=B5139,'Data Transformation'!$G$4:$G$8425),'Bin Analysis'!$B5149)</f>
        <v>20</v>
      </c>
      <c r="I5149">
        <f t="shared" si="643"/>
        <v>0</v>
      </c>
      <c r="J5149">
        <f t="shared" si="644"/>
        <v>0</v>
      </c>
      <c r="K5149">
        <f>J5149*Weighting!$W$13</f>
        <v>0</v>
      </c>
      <c r="M5149" s="14"/>
    </row>
    <row r="5150" spans="1:25" x14ac:dyDescent="0.25">
      <c r="A5150" s="32">
        <f>IF(Weighting!$P$14&gt;0,B5150,"")</f>
        <v>1.369</v>
      </c>
      <c r="B5150">
        <f>Weighting!$C$14</f>
        <v>1.369</v>
      </c>
      <c r="C5150">
        <f>Weighting!$F$14</f>
        <v>0</v>
      </c>
      <c r="D5150" t="b">
        <f>IF(C5150=1,'Data Transformation'!$G$3+0.5*'Data Transformation'!$W$25,IF(C5151=1,D5151-'Data Transformation'!$W$25,FALSE))</f>
        <v>0</v>
      </c>
      <c r="E5150" t="str">
        <f t="array" ref="E5150">IF(ISLOGICAL(D5150),"",FREQUENCY(IF('Data Transformation'!$B$425:$B$8425='Bin Analysis'!$B5139,'Data Transformation'!$G$425:$G$8425),D5150))</f>
        <v/>
      </c>
      <c r="F5150" t="str">
        <f t="shared" si="642"/>
        <v/>
      </c>
      <c r="G5150">
        <f>Weighting!$H$14</f>
        <v>0</v>
      </c>
      <c r="H5150">
        <f t="array" ref="H5150">FREQUENCY(IF('Data Transformation'!$B$4:$B$8425=B5139,'Data Transformation'!$G$4:$G$8425),'Bin Analysis'!$B5150)</f>
        <v>20</v>
      </c>
      <c r="I5150">
        <f t="shared" si="643"/>
        <v>0</v>
      </c>
      <c r="J5150">
        <f t="shared" si="644"/>
        <v>0</v>
      </c>
      <c r="K5150">
        <f>J5150*Weighting!$W$14</f>
        <v>0</v>
      </c>
      <c r="M5150" s="14"/>
    </row>
    <row r="5151" spans="1:25" x14ac:dyDescent="0.25">
      <c r="A5151" s="32">
        <f>IF(Weighting!$P$15&gt;0,B5151,"")</f>
        <v>1.5000009999999999</v>
      </c>
      <c r="B5151">
        <f>Weighting!$C$15</f>
        <v>1.5000009999999999</v>
      </c>
      <c r="C5151">
        <f>Weighting!$F$15</f>
        <v>0</v>
      </c>
      <c r="D5151" t="b">
        <f>IF(C5151=1,'Data Transformation'!$G$3+0.5*'Data Transformation'!$W$25,IF(C5152=1,D5152-'Data Transformation'!$W$25,FALSE))</f>
        <v>0</v>
      </c>
      <c r="E5151" t="str">
        <f t="array" ref="E5151">IF(ISLOGICAL(D5151),"",FREQUENCY(IF('Data Transformation'!$B$425:$B$8425='Bin Analysis'!$B5139,'Data Transformation'!$G$425:$G$8425),D5151))</f>
        <v/>
      </c>
      <c r="F5151" t="str">
        <f t="shared" si="642"/>
        <v/>
      </c>
      <c r="G5151">
        <f>Weighting!$H$15</f>
        <v>0</v>
      </c>
      <c r="H5151">
        <f t="array" ref="H5151">FREQUENCY(IF('Data Transformation'!$B$4:$B$8425=B5139,'Data Transformation'!$G$4:$G$8425),'Bin Analysis'!$B5151)</f>
        <v>20</v>
      </c>
      <c r="I5151">
        <f t="shared" si="643"/>
        <v>0</v>
      </c>
      <c r="J5151">
        <f t="shared" si="644"/>
        <v>0</v>
      </c>
      <c r="K5151">
        <f>J5151*Weighting!$W$15</f>
        <v>0</v>
      </c>
      <c r="M5151" s="14"/>
    </row>
    <row r="5152" spans="1:25" x14ac:dyDescent="0.25">
      <c r="A5152" s="32" t="str">
        <f>IF(Weighting!$P$16&gt;0,B5152,"")</f>
        <v/>
      </c>
      <c r="B5152">
        <f>Weighting!$C$16</f>
        <v>1.631</v>
      </c>
      <c r="C5152">
        <f>Weighting!$F$16</f>
        <v>0</v>
      </c>
      <c r="D5152" t="b">
        <f>IF(C5152=1,'Data Transformation'!$G$3+0.5*'Data Transformation'!$W$25,IF(C5153=1,D5153-'Data Transformation'!$W$25,FALSE))</f>
        <v>0</v>
      </c>
      <c r="E5152" t="str">
        <f t="array" ref="E5152">IF(ISLOGICAL(D5152),"",FREQUENCY(IF('Data Transformation'!$B$425:$B$8425='Bin Analysis'!$B5139,'Data Transformation'!$G$425:$G$8425),D5152))</f>
        <v/>
      </c>
      <c r="F5152" t="str">
        <f t="shared" si="642"/>
        <v/>
      </c>
      <c r="G5152">
        <f>Weighting!$H$16</f>
        <v>0</v>
      </c>
      <c r="H5152">
        <f t="array" ref="H5152">FREQUENCY(IF('Data Transformation'!$B$4:$B$8425=B5139,'Data Transformation'!$G$4:$G$8425),'Bin Analysis'!$B5152)</f>
        <v>20</v>
      </c>
      <c r="I5152">
        <f t="shared" si="643"/>
        <v>0</v>
      </c>
      <c r="J5152">
        <f t="shared" si="644"/>
        <v>0</v>
      </c>
      <c r="K5152">
        <f>J5152*Weighting!$W$16</f>
        <v>0</v>
      </c>
      <c r="M5152" s="14"/>
    </row>
    <row r="5153" spans="1:25" x14ac:dyDescent="0.25">
      <c r="A5153" s="32" t="str">
        <f>IF(Weighting!$P$17&gt;0,B5153,"")</f>
        <v/>
      </c>
      <c r="B5153">
        <f>Weighting!$C$17</f>
        <v>1.762</v>
      </c>
      <c r="C5153">
        <f>Weighting!$F$17</f>
        <v>0</v>
      </c>
      <c r="D5153" t="b">
        <f>IF(C5153=1,'Data Transformation'!$G$3+0.5*'Data Transformation'!$W$25,IF(C5154=1,D5154-'Data Transformation'!$W$25,FALSE))</f>
        <v>0</v>
      </c>
      <c r="E5153" t="str">
        <f t="array" ref="E5153">IF(ISLOGICAL(D5153),"",FREQUENCY(IF('Data Transformation'!$B$425:$B$8425='Bin Analysis'!$B5139,'Data Transformation'!$G$425:$G$8425),D5153))</f>
        <v/>
      </c>
      <c r="F5153" t="str">
        <f t="shared" si="642"/>
        <v/>
      </c>
      <c r="G5153">
        <f>Weighting!$H$17</f>
        <v>0</v>
      </c>
      <c r="H5153">
        <f t="array" ref="H5153">FREQUENCY(IF('Data Transformation'!$B$4:$B$8425=B5139,'Data Transformation'!$G$4:$G$8425),'Bin Analysis'!$B5153)</f>
        <v>20</v>
      </c>
      <c r="I5153">
        <f t="shared" si="643"/>
        <v>0</v>
      </c>
      <c r="J5153">
        <f t="shared" si="644"/>
        <v>0</v>
      </c>
      <c r="K5153">
        <f>J5153*Weighting!$W$17</f>
        <v>0</v>
      </c>
      <c r="M5153" s="14"/>
    </row>
    <row r="5154" spans="1:25" x14ac:dyDescent="0.25">
      <c r="A5154" s="32" t="str">
        <f>IF(Weighting!$P$18&gt;0,B5154,"")</f>
        <v/>
      </c>
      <c r="B5154">
        <f>Weighting!$C$18</f>
        <v>1.893</v>
      </c>
      <c r="C5154">
        <f>Weighting!$F$18</f>
        <v>0</v>
      </c>
      <c r="D5154" t="b">
        <f>IF(C5154=1,'Data Transformation'!$G$3+0.5*'Data Transformation'!$W$25,IF(C5155=1,D5155-'Data Transformation'!$W$25,FALSE))</f>
        <v>0</v>
      </c>
      <c r="E5154" t="str">
        <f t="array" ref="E5154">IF(ISLOGICAL(D5154),"",FREQUENCY(IF('Data Transformation'!$B$425:$B$8425='Bin Analysis'!$B5139,'Data Transformation'!$G$425:$G$8425),D5154))</f>
        <v/>
      </c>
      <c r="F5154" t="str">
        <f t="shared" si="642"/>
        <v/>
      </c>
      <c r="G5154">
        <f>Weighting!$H$18</f>
        <v>0</v>
      </c>
      <c r="H5154">
        <f t="array" ref="H5154">FREQUENCY(IF('Data Transformation'!$B$4:$B$8425=B5139,'Data Transformation'!$G$4:$G$8425),'Bin Analysis'!$B5154)</f>
        <v>20</v>
      </c>
      <c r="I5154">
        <f t="shared" si="643"/>
        <v>0</v>
      </c>
      <c r="J5154">
        <f t="shared" si="644"/>
        <v>0</v>
      </c>
      <c r="K5154">
        <f>J5154*Weighting!$W$18</f>
        <v>0</v>
      </c>
      <c r="M5154" s="14"/>
    </row>
    <row r="5155" spans="1:25" x14ac:dyDescent="0.25">
      <c r="A5155" s="32" t="str">
        <f>IF(Weighting!$P$19&gt;0,B5155,"")</f>
        <v/>
      </c>
      <c r="B5155">
        <f>Weighting!$C$19</f>
        <v>2.024</v>
      </c>
      <c r="C5155">
        <f>Weighting!$F$19</f>
        <v>0</v>
      </c>
      <c r="D5155" t="b">
        <f>IF(C5155=1,'Data Transformation'!$G$3+0.5*'Data Transformation'!$W$25,IF(C5156=1,D5156-'Data Transformation'!$W$25,FALSE))</f>
        <v>0</v>
      </c>
      <c r="E5155" t="str">
        <f t="array" ref="E5155">IF(ISLOGICAL(D5155),"",FREQUENCY(IF('Data Transformation'!$B$425:$B$8425='Bin Analysis'!$B5139,'Data Transformation'!$G$425:$G$8425),D5155))</f>
        <v/>
      </c>
      <c r="F5155" t="str">
        <f t="shared" si="642"/>
        <v/>
      </c>
      <c r="G5155">
        <f>Weighting!$H$19</f>
        <v>0</v>
      </c>
      <c r="H5155">
        <f t="array" ref="H5155">FREQUENCY(IF('Data Transformation'!$B$4:$B$8425=B5139,'Data Transformation'!$G$4:$G$8425),'Bin Analysis'!$B5155)</f>
        <v>20</v>
      </c>
      <c r="I5155">
        <f t="shared" si="643"/>
        <v>0</v>
      </c>
      <c r="J5155">
        <f t="shared" si="644"/>
        <v>0</v>
      </c>
      <c r="K5155">
        <f>J5155*Weighting!$W$19</f>
        <v>0</v>
      </c>
      <c r="M5155" s="14"/>
    </row>
    <row r="5156" spans="1:25" x14ac:dyDescent="0.25">
      <c r="A5156" s="32" t="str">
        <f>IF(Weighting!$P$20&gt;0,B5156,"")</f>
        <v/>
      </c>
      <c r="B5156">
        <f>Weighting!$C$20</f>
        <v>2.1550000000000002</v>
      </c>
      <c r="C5156">
        <f>Weighting!$F$20</f>
        <v>0</v>
      </c>
      <c r="D5156" t="b">
        <f>IF(C5156=1,'Data Transformation'!$G$3+0.5*'Data Transformation'!$W$25,IF(C5157=1,D5157-'Data Transformation'!$W$25,FALSE))</f>
        <v>0</v>
      </c>
      <c r="E5156" t="str">
        <f t="array" ref="E5156">IF(ISLOGICAL(D5156),"",FREQUENCY(IF('Data Transformation'!$B$425:$B$8425='Bin Analysis'!$B5139,'Data Transformation'!$G$425:$G$8425),D5156))</f>
        <v/>
      </c>
      <c r="F5156" t="str">
        <f t="shared" si="642"/>
        <v/>
      </c>
      <c r="G5156">
        <f>Weighting!$H$20</f>
        <v>0</v>
      </c>
      <c r="H5156">
        <f t="array" ref="H5156">FREQUENCY(IF('Data Transformation'!$B$4:$B$8425=B5139,'Data Transformation'!$G$4:$G$8425),'Bin Analysis'!$B5156)</f>
        <v>20</v>
      </c>
      <c r="I5156">
        <f t="shared" si="643"/>
        <v>0</v>
      </c>
      <c r="J5156">
        <f t="shared" si="644"/>
        <v>0</v>
      </c>
      <c r="K5156">
        <f>J5156*Weighting!$W$20</f>
        <v>0</v>
      </c>
      <c r="M5156" s="14"/>
    </row>
    <row r="5157" spans="1:25" x14ac:dyDescent="0.25">
      <c r="A5157" s="32" t="str">
        <f>IF(Weighting!$P$21&gt;0,B5157,"")</f>
        <v/>
      </c>
      <c r="B5157">
        <f>Weighting!$C$21</f>
        <v>2.2860000000000005</v>
      </c>
      <c r="C5157">
        <f>Weighting!$F$21</f>
        <v>0</v>
      </c>
      <c r="D5157" t="b">
        <f>IF(C5157=1,'Data Transformation'!$G$3+0.5*'Data Transformation'!$W$25,IF(C5158=1,D5158-'Data Transformation'!$W$25,FALSE))</f>
        <v>0</v>
      </c>
      <c r="E5157" t="str">
        <f t="array" ref="E5157">IF(ISLOGICAL(D5157),"",FREQUENCY(IF('Data Transformation'!$B$425:$B$8425='Bin Analysis'!$B5139,'Data Transformation'!$G$425:$G$8425),D5157))</f>
        <v/>
      </c>
      <c r="F5157" t="str">
        <f t="shared" si="642"/>
        <v/>
      </c>
      <c r="G5157">
        <f>Weighting!$H$21</f>
        <v>0</v>
      </c>
      <c r="H5157">
        <f t="array" ref="H5157">FREQUENCY(IF('Data Transformation'!$B$4:$B$8425=B5139,'Data Transformation'!$G$4:$G$8425),'Bin Analysis'!$B5157)</f>
        <v>20</v>
      </c>
      <c r="I5157">
        <f t="shared" si="643"/>
        <v>0</v>
      </c>
      <c r="J5157">
        <f t="shared" si="644"/>
        <v>0</v>
      </c>
      <c r="K5157">
        <f>J5157*Weighting!$W$21</f>
        <v>0</v>
      </c>
      <c r="M5157" s="14"/>
    </row>
    <row r="5158" spans="1:25" x14ac:dyDescent="0.25">
      <c r="A5158" s="32" t="str">
        <f>IF(Weighting!$P$22&gt;0,B5158,"")</f>
        <v/>
      </c>
      <c r="B5158">
        <f>Weighting!$C$22</f>
        <v>2.4170000000000007</v>
      </c>
      <c r="C5158">
        <f>Weighting!$F$22</f>
        <v>0</v>
      </c>
      <c r="D5158" t="b">
        <f>IF(C5158=1,'Data Transformation'!$G$3+0.5*'Data Transformation'!$W$25,IF(C5159=1,D5159-'Data Transformation'!$W$25,FALSE))</f>
        <v>0</v>
      </c>
      <c r="E5158" t="str">
        <f t="array" ref="E5158">IF(ISLOGICAL(D5158),"",FREQUENCY(IF('Data Transformation'!$B$425:$B$8425='Bin Analysis'!$B5139,'Data Transformation'!$G$425:$G$8425),D5158))</f>
        <v/>
      </c>
      <c r="F5158" t="str">
        <f t="shared" si="642"/>
        <v/>
      </c>
      <c r="G5158">
        <f>Weighting!$H$22</f>
        <v>0</v>
      </c>
      <c r="H5158">
        <f t="array" ref="H5158">FREQUENCY(IF('Data Transformation'!$B$4:$B$8425=B5139,'Data Transformation'!$G$4:$G$8425),'Bin Analysis'!$B5158)</f>
        <v>20</v>
      </c>
      <c r="I5158">
        <f t="shared" si="643"/>
        <v>0</v>
      </c>
      <c r="J5158">
        <f t="shared" si="644"/>
        <v>0</v>
      </c>
      <c r="K5158">
        <f>J5158*Weighting!$W$22</f>
        <v>0</v>
      </c>
      <c r="M5158" s="14"/>
    </row>
    <row r="5159" spans="1:25" x14ac:dyDescent="0.25">
      <c r="A5159" s="32" t="str">
        <f>IF(Weighting!$P$23&gt;0,B5159,"")</f>
        <v/>
      </c>
      <c r="B5159">
        <f>Weighting!$C$23</f>
        <v>2.5480000000000009</v>
      </c>
      <c r="C5159">
        <f>Weighting!$F$23</f>
        <v>0</v>
      </c>
      <c r="D5159" t="b">
        <f>IF(C5159=1,'Data Transformation'!$G$3+0.5*'Data Transformation'!$W$25,IF(C5160=1,D5160-'Data Transformation'!$W$25,FALSE))</f>
        <v>0</v>
      </c>
      <c r="E5159" t="str">
        <f t="array" ref="E5159">IF(ISLOGICAL(D5159),"",FREQUENCY(IF('Data Transformation'!$B$425:$B$8425='Bin Analysis'!$B5139,'Data Transformation'!$G$425:$G$8425),D5159))</f>
        <v/>
      </c>
      <c r="F5159" t="str">
        <f t="shared" si="642"/>
        <v/>
      </c>
      <c r="G5159">
        <f>Weighting!$H$23</f>
        <v>0</v>
      </c>
      <c r="H5159">
        <f t="array" ref="H5159">FREQUENCY(IF('Data Transformation'!$B$4:$B$8425=B5139,'Data Transformation'!$G$4:$G$8425),'Bin Analysis'!$B5159)</f>
        <v>20</v>
      </c>
      <c r="I5159">
        <f t="shared" si="643"/>
        <v>0</v>
      </c>
      <c r="J5159">
        <f t="shared" si="644"/>
        <v>0</v>
      </c>
      <c r="K5159">
        <f>J5159*Weighting!$W$23</f>
        <v>0</v>
      </c>
      <c r="M5159" s="14"/>
    </row>
    <row r="5160" spans="1:25" x14ac:dyDescent="0.25">
      <c r="A5160" s="32" t="str">
        <f>IF(Weighting!$P$24&gt;0,B5160,"")</f>
        <v/>
      </c>
      <c r="B5160">
        <f>Weighting!$C$24</f>
        <v>2.6790000000000012</v>
      </c>
      <c r="C5160">
        <f>Weighting!$F$24</f>
        <v>0</v>
      </c>
      <c r="D5160" t="b">
        <f>IF(C5160=1,'Data Transformation'!$G$3+0.5*'Data Transformation'!$W$25,IF(C5161=1,D5161-'Data Transformation'!$W$25,FALSE))</f>
        <v>0</v>
      </c>
      <c r="E5160" t="str">
        <f t="array" ref="E5160">IF(ISLOGICAL(D5160),"",FREQUENCY(IF('Data Transformation'!$B$425:$B$8425='Bin Analysis'!$B5139,'Data Transformation'!$G$425:$G$8425),D5160))</f>
        <v/>
      </c>
      <c r="F5160" t="str">
        <f t="shared" si="642"/>
        <v/>
      </c>
      <c r="G5160">
        <f>Weighting!$H$24</f>
        <v>0</v>
      </c>
      <c r="H5160">
        <f t="array" ref="H5160">FREQUENCY(IF('Data Transformation'!$B$4:$B$8425=B5139,'Data Transformation'!$G$4:$G$8425),'Bin Analysis'!$B5160)</f>
        <v>20</v>
      </c>
      <c r="I5160">
        <f t="shared" si="643"/>
        <v>0</v>
      </c>
      <c r="J5160">
        <f t="shared" si="644"/>
        <v>0</v>
      </c>
      <c r="K5160">
        <f>J5160*Weighting!$W$24</f>
        <v>0</v>
      </c>
      <c r="M5160" s="14"/>
    </row>
    <row r="5161" spans="1:25" x14ac:dyDescent="0.25">
      <c r="A5161" s="32" t="str">
        <f>IF(Weighting!$P$25&gt;0,B5161,"")</f>
        <v/>
      </c>
      <c r="B5161">
        <f>Weighting!$C$25</f>
        <v>2.8100000000000014</v>
      </c>
      <c r="C5161">
        <f>Weighting!$F$25</f>
        <v>0</v>
      </c>
      <c r="D5161" t="b">
        <f>IF(C5161=1,'Data Transformation'!$G$3+0.5*'Data Transformation'!$W$25,IF(C5162=1,D5162-'Data Transformation'!$W$25,FALSE))</f>
        <v>0</v>
      </c>
      <c r="E5161" t="str">
        <f t="array" ref="E5161">IF(ISLOGICAL(D5161),"",FREQUENCY(IF('Data Transformation'!$B$425:$B$8425='Bin Analysis'!$B5139,'Data Transformation'!$G$425:$G$8425),D5161))</f>
        <v/>
      </c>
      <c r="F5161" t="str">
        <f t="shared" si="642"/>
        <v/>
      </c>
      <c r="G5161">
        <f>Weighting!$H$25</f>
        <v>0</v>
      </c>
      <c r="H5161">
        <f t="array" ref="H5161">FREQUENCY(IF('Data Transformation'!$B$4:$B$8425=B5139,'Data Transformation'!$G$4:$G$8425),'Bin Analysis'!$B5161)</f>
        <v>20</v>
      </c>
      <c r="I5161">
        <f t="shared" si="643"/>
        <v>0</v>
      </c>
      <c r="J5161">
        <f t="shared" si="644"/>
        <v>0</v>
      </c>
      <c r="K5161">
        <f>J5161*Weighting!$W$25</f>
        <v>0</v>
      </c>
      <c r="M5161" s="14"/>
    </row>
    <row r="5162" spans="1:25" x14ac:dyDescent="0.25">
      <c r="N5162" s="55"/>
      <c r="O5162"/>
      <c r="P5162"/>
      <c r="Q5162"/>
      <c r="R5162"/>
    </row>
    <row r="5163" spans="1:25" ht="23.25" x14ac:dyDescent="0.35">
      <c r="A5163" s="21" t="s">
        <v>0</v>
      </c>
      <c r="B5163" s="21">
        <f>IFERROR(VLOOKUP(C5163,'Data Transformation'!$L$6:$M$426,2,FALSE),"")</f>
        <v>215</v>
      </c>
      <c r="C5163" s="21">
        <f>C5139+1</f>
        <v>215</v>
      </c>
      <c r="D5163" s="21"/>
      <c r="E5163" s="21"/>
      <c r="F5163" s="21"/>
      <c r="G5163" s="21"/>
      <c r="H5163" s="22"/>
      <c r="I5163" s="22"/>
      <c r="J5163" s="22"/>
      <c r="K5163" s="21"/>
      <c r="L5163" s="21">
        <f>B5163</f>
        <v>215</v>
      </c>
      <c r="M5163" s="23">
        <f>INDEX('Data Transformation'!$O$4:$O$424,MATCH($B5163,'Data Transformation'!$M$4:$M$424,0),MATCH($M$2,'Data Transformation'!$O$3,0))</f>
        <v>20</v>
      </c>
      <c r="N5163" s="27">
        <f>IF('Input and Summary Results'!$J$16="minimum",'Bin Analysis'!X5164/(M5163-1),'Bin Analysis'!Y5163/('Bin Analysis'!M5163-1))</f>
        <v>0</v>
      </c>
      <c r="O5163" s="27">
        <f>IF(M5163=FALSE,NA(),(VLOOKUP(1,C5166:K5185,4,FALSE))/(M5163-1))</f>
        <v>0.26315789473684209</v>
      </c>
      <c r="P5163" s="27">
        <f>IF(M5163=FALSE,NA(),SUM(J5166:J5185)/Weighting!$S$5)</f>
        <v>0.6</v>
      </c>
      <c r="Q5163" s="27">
        <f>IF(M5163=FALSE,NA(),SUM(K5166:K5185)/Weighting!$S$6)</f>
        <v>0.56521739130434778</v>
      </c>
      <c r="R5163" s="27">
        <f>IF(M5163=FALSE,NA(),(VLOOKUP(1,G5166:K5185,3,FALSE))/(M5163-1))</f>
        <v>0.21052631578947367</v>
      </c>
      <c r="S5163" s="22" t="str">
        <f>IF(M5163=FALSE,NA(),IF(SUM(J5166:J5185)=2,"yes","no"))</f>
        <v>no</v>
      </c>
      <c r="X5163" s="2" cm="2">
        <f t="array" ref="X5163:X5164">FREQUENCY(IF('Data Transformation'!$B$425:$B$6424='Bin Analysis'!L5163,'Data Transformation'!$G$425:$G$6424),'Data Transformation'!$U$11)</f>
        <v>19</v>
      </c>
      <c r="Y5163" s="2" cm="2">
        <f t="array" ref="Y5163:Y5164">FREQUENCY(IF('Data Transformation'!$B$425:$B$6424='Bin Analysis'!L5163,'Data Transformation'!$G$425:$G$6424),'Data Transformation'!$U$12)</f>
        <v>14</v>
      </c>
    </row>
    <row r="5164" spans="1:25" x14ac:dyDescent="0.25">
      <c r="A5164" s="14" t="s">
        <v>66</v>
      </c>
      <c r="B5164" t="s">
        <v>47</v>
      </c>
      <c r="C5164" t="s">
        <v>5</v>
      </c>
      <c r="D5164" t="s">
        <v>99</v>
      </c>
      <c r="E5164" t="s">
        <v>100</v>
      </c>
      <c r="F5164" t="s">
        <v>101</v>
      </c>
      <c r="G5164" t="s">
        <v>69</v>
      </c>
      <c r="H5164" t="s">
        <v>31</v>
      </c>
      <c r="I5164" t="s">
        <v>32</v>
      </c>
      <c r="J5164" t="s">
        <v>46</v>
      </c>
      <c r="K5164" s="14" t="s">
        <v>45</v>
      </c>
      <c r="M5164" s="14"/>
      <c r="X5164" s="2">
        <v>0</v>
      </c>
      <c r="Y5164" s="2">
        <v>5</v>
      </c>
    </row>
    <row r="5165" spans="1:25" x14ac:dyDescent="0.25">
      <c r="A5165" s="32"/>
      <c r="D5165" t="b">
        <f>IF(C5165=1,'Data Transformation'!$G$3+0.5*'Data Transformation'!$W$25,IF(C5166=1,D5166-'Data Transformation'!$W$25,FALSE))</f>
        <v>0</v>
      </c>
      <c r="E5165" t="str">
        <f t="array" ref="E5165">IF(ISLOGICAL(D5165),"",FREQUENCY(IF('Data Transformation'!$B$425:$B$8425='Bin Analysis'!$B5163,'Data Transformation'!$G$425:$G$8425),D5165))</f>
        <v/>
      </c>
      <c r="F5165" t="str">
        <f>IF(ISLOGICAL(D5165),"",E5165-E5164)</f>
        <v/>
      </c>
      <c r="M5165" s="14"/>
    </row>
    <row r="5166" spans="1:25" x14ac:dyDescent="0.25">
      <c r="A5166" s="32">
        <f>IF(Weighting!$P$6&gt;0,B5166,"")</f>
        <v>0.32100000000000001</v>
      </c>
      <c r="B5166">
        <f>Weighting!$C$6</f>
        <v>0.32100000000000001</v>
      </c>
      <c r="C5166">
        <f>Weighting!$F$6</f>
        <v>0</v>
      </c>
      <c r="D5166" t="b">
        <f>IF(C5166=1,'Data Transformation'!$G$3+0.5*'Data Transformation'!$W$25,IF(C5167=1,D5167-'Data Transformation'!$W$25,FALSE))</f>
        <v>0</v>
      </c>
      <c r="E5166" t="str">
        <f t="array" ref="E5166">IF(ISLOGICAL(D5166),"",FREQUENCY(IF('Data Transformation'!$B$425:$B$8425='Bin Analysis'!$B5163,'Data Transformation'!$G$425:$G$8425),D5166))</f>
        <v/>
      </c>
      <c r="F5166" t="str">
        <f>IF(ISLOGICAL(D5166),"",E5166-E5165)</f>
        <v/>
      </c>
      <c r="G5166">
        <f>Weighting!$H$6</f>
        <v>1</v>
      </c>
      <c r="H5166">
        <f t="array" ref="H5166">FREQUENCY(IF('Data Transformation'!$B$4:$B$8425=B5163,'Data Transformation'!$G$4:$G$8425),'Bin Analysis'!$B5166)</f>
        <v>4</v>
      </c>
      <c r="I5166">
        <f>H5166-H5165</f>
        <v>4</v>
      </c>
      <c r="J5166">
        <f>IF(I5166=0,0,1)</f>
        <v>1</v>
      </c>
      <c r="K5166">
        <f>J5166*Weighting!$W$6</f>
        <v>1</v>
      </c>
      <c r="M5166" s="14"/>
    </row>
    <row r="5167" spans="1:25" x14ac:dyDescent="0.25">
      <c r="A5167" s="32">
        <f>IF(Weighting!$P$7&gt;0,B5167,"")</f>
        <v>0.45200000000000001</v>
      </c>
      <c r="B5167">
        <f>Weighting!$C$7</f>
        <v>0.45200000000000001</v>
      </c>
      <c r="C5167">
        <f>Weighting!$F$7</f>
        <v>0</v>
      </c>
      <c r="D5167" t="b">
        <f>IF(C5167=1,'Data Transformation'!$G$3+0.5*'Data Transformation'!$W$25,IF(C5168=1,D5168-'Data Transformation'!$W$25,FALSE))</f>
        <v>0</v>
      </c>
      <c r="E5167" t="str">
        <f t="array" ref="E5167">IF(ISLOGICAL(D5167),"",FREQUENCY(IF('Data Transformation'!$B$425:$B$8425='Bin Analysis'!$B5163,'Data Transformation'!$G$425:$G$8425),D5167))</f>
        <v/>
      </c>
      <c r="F5167" t="str">
        <f t="shared" ref="F5167:F5185" si="645">IF(ISLOGICAL(D5167),"",E5167-E5166)</f>
        <v/>
      </c>
      <c r="G5167">
        <f>Weighting!$H$7</f>
        <v>0</v>
      </c>
      <c r="H5167">
        <f t="array" ref="H5167">FREQUENCY(IF('Data Transformation'!$B$4:$B$8425=B5163,'Data Transformation'!$G$4:$G$8425),'Bin Analysis'!$B5167)</f>
        <v>4</v>
      </c>
      <c r="I5167">
        <f t="shared" ref="I5167:I5185" si="646">H5167-H5166</f>
        <v>0</v>
      </c>
      <c r="J5167">
        <f>IF(I5167=0,0,1)</f>
        <v>0</v>
      </c>
      <c r="K5167">
        <f>J5167*Weighting!$W$7</f>
        <v>0</v>
      </c>
      <c r="M5167" s="14"/>
    </row>
    <row r="5168" spans="1:25" x14ac:dyDescent="0.25">
      <c r="A5168" s="32">
        <f>IF(Weighting!$P$8&gt;0,B5168,"")</f>
        <v>0.58299999999999996</v>
      </c>
      <c r="B5168">
        <f>Weighting!$C$8</f>
        <v>0.58299999999999996</v>
      </c>
      <c r="C5168">
        <f>Weighting!$F$8</f>
        <v>0</v>
      </c>
      <c r="D5168" t="b">
        <f>IF(C5168=1,'Data Transformation'!$G$3+0.5*'Data Transformation'!$W$25,IF(C5169=1,D5169-'Data Transformation'!$W$25,FALSE))</f>
        <v>0</v>
      </c>
      <c r="E5168" t="str">
        <f t="array" ref="E5168">IF(ISLOGICAL(D5168),"",FREQUENCY(IF('Data Transformation'!$B$425:$B$8425='Bin Analysis'!$B5163,'Data Transformation'!$G$425:$G$8425),D5168))</f>
        <v/>
      </c>
      <c r="F5168" t="str">
        <f t="shared" si="645"/>
        <v/>
      </c>
      <c r="G5168">
        <f>Weighting!$H$8</f>
        <v>0</v>
      </c>
      <c r="H5168">
        <f t="array" ref="H5168">FREQUENCY(IF('Data Transformation'!$B$4:$B$8425=B5163,'Data Transformation'!$G$4:$G$8425),'Bin Analysis'!$B5168)</f>
        <v>8</v>
      </c>
      <c r="I5168">
        <f t="shared" si="646"/>
        <v>4</v>
      </c>
      <c r="J5168">
        <f t="shared" ref="J5168:J5185" si="647">IF(I5168=0,0,1)</f>
        <v>1</v>
      </c>
      <c r="K5168">
        <f>J5168*Weighting!$W$8</f>
        <v>3</v>
      </c>
      <c r="M5168" s="14"/>
    </row>
    <row r="5169" spans="1:13" x14ac:dyDescent="0.25">
      <c r="A5169" s="32">
        <f>IF(Weighting!$P$9&gt;0,B5169,"")</f>
        <v>0.71399999999999997</v>
      </c>
      <c r="B5169" s="50">
        <f>Weighting!$C$9</f>
        <v>0.71399999999999997</v>
      </c>
      <c r="C5169">
        <f>Weighting!$F$9</f>
        <v>0</v>
      </c>
      <c r="D5169" t="b">
        <f>IF(C5169=1,'Data Transformation'!$G$3+0.5*'Data Transformation'!$W$25,IF(C5170=1,D5170-'Data Transformation'!$W$25,FALSE))</f>
        <v>0</v>
      </c>
      <c r="E5169" t="str">
        <f t="array" ref="E5169">IF(ISLOGICAL(D5169),"",FREQUENCY(IF('Data Transformation'!$B$425:$B$8425='Bin Analysis'!$B5163,'Data Transformation'!$G$425:$G$8425),D5169))</f>
        <v/>
      </c>
      <c r="F5169" t="str">
        <f t="shared" si="645"/>
        <v/>
      </c>
      <c r="G5169">
        <f>Weighting!$H$9</f>
        <v>0</v>
      </c>
      <c r="H5169">
        <f t="array" ref="H5169">FREQUENCY(IF('Data Transformation'!$B$4:$B$8425=B5163,'Data Transformation'!$G$4:$G$8425),'Bin Analysis'!$B5169)</f>
        <v>9</v>
      </c>
      <c r="I5169">
        <f t="shared" si="646"/>
        <v>1</v>
      </c>
      <c r="J5169">
        <f t="shared" si="647"/>
        <v>1</v>
      </c>
      <c r="K5169">
        <f>J5169*Weighting!$W$9</f>
        <v>3</v>
      </c>
      <c r="M5169" s="14"/>
    </row>
    <row r="5170" spans="1:13" x14ac:dyDescent="0.25">
      <c r="A5170" s="32">
        <f>IF(Weighting!$P$10&gt;0,B5170,"")</f>
        <v>0.84499999999999997</v>
      </c>
      <c r="B5170">
        <f>Weighting!$C$10</f>
        <v>0.84499999999999997</v>
      </c>
      <c r="C5170">
        <f>Weighting!$F$10</f>
        <v>0</v>
      </c>
      <c r="D5170" t="b">
        <f>IF(C5170=1,'Data Transformation'!$G$3+0.5*'Data Transformation'!$W$25,IF(C5171=1,D5171-'Data Transformation'!$W$25,FALSE))</f>
        <v>0</v>
      </c>
      <c r="E5170" t="str">
        <f t="array" ref="E5170">IF(ISLOGICAL(D5170),"",FREQUENCY(IF('Data Transformation'!$B$425:$B$8425='Bin Analysis'!$B5163,'Data Transformation'!$G$425:$G$8425),D5170))</f>
        <v/>
      </c>
      <c r="F5170" t="str">
        <f t="shared" si="645"/>
        <v/>
      </c>
      <c r="G5170">
        <f>Weighting!$H$10</f>
        <v>0</v>
      </c>
      <c r="H5170">
        <f t="array" ref="H5170">FREQUENCY(IF('Data Transformation'!$B$4:$B$8425=B5163,'Data Transformation'!$G$4:$G$8425),'Bin Analysis'!$B5170)</f>
        <v>14</v>
      </c>
      <c r="I5170">
        <f t="shared" si="646"/>
        <v>5</v>
      </c>
      <c r="J5170">
        <f t="shared" si="647"/>
        <v>1</v>
      </c>
      <c r="K5170">
        <f>J5170*Weighting!$W$10</f>
        <v>3</v>
      </c>
      <c r="M5170" s="14"/>
    </row>
    <row r="5171" spans="1:13" x14ac:dyDescent="0.25">
      <c r="A5171" s="32">
        <f>IF(Weighting!$P$11&gt;0,B5171,"")</f>
        <v>0.97599999999999998</v>
      </c>
      <c r="B5171">
        <f>Weighting!$C$11</f>
        <v>0.97599999999999998</v>
      </c>
      <c r="C5171">
        <f>Weighting!$F$11</f>
        <v>0</v>
      </c>
      <c r="D5171">
        <f>IF(C5171=1,'Data Transformation'!$G$3+0.5*'Data Transformation'!$W$25,IF(C5172=1,D5172-'Data Transformation'!$W$25,FALSE))</f>
        <v>0.86899999999999999</v>
      </c>
      <c r="E5171">
        <f t="array" ref="E5171">IF(ISLOGICAL(D5171),"",FREQUENCY(IF('Data Transformation'!$B$425:$B$8425='Bin Analysis'!$B5163,'Data Transformation'!$G$425:$G$8425),D5171))</f>
        <v>14</v>
      </c>
      <c r="F5171" t="e">
        <f t="shared" si="645"/>
        <v>#VALUE!</v>
      </c>
      <c r="G5171">
        <f>Weighting!$H$11</f>
        <v>0</v>
      </c>
      <c r="H5171">
        <f t="array" ref="H5171">FREQUENCY(IF('Data Transformation'!$B$4:$B$8425=B5163,'Data Transformation'!$G$4:$G$8425),'Bin Analysis'!$B5171)</f>
        <v>17</v>
      </c>
      <c r="I5171">
        <f t="shared" si="646"/>
        <v>3</v>
      </c>
      <c r="J5171">
        <f t="shared" si="647"/>
        <v>1</v>
      </c>
      <c r="K5171">
        <f>J5171*Weighting!$W$11</f>
        <v>2</v>
      </c>
      <c r="M5171" s="14"/>
    </row>
    <row r="5172" spans="1:13" x14ac:dyDescent="0.25">
      <c r="A5172" s="32">
        <f>IF(Weighting!$P$12&gt;0,B5172,"")</f>
        <v>1.107</v>
      </c>
      <c r="B5172">
        <f>Weighting!$C$12</f>
        <v>1.107</v>
      </c>
      <c r="C5172">
        <f>Weighting!$F$12</f>
        <v>1</v>
      </c>
      <c r="D5172">
        <f>IF(C5172=1,'Data Transformation'!$G$3+0.5*'Data Transformation'!$W$25,IF(C5173=1,D5173-'Data Transformation'!$W$25,FALSE))</f>
        <v>1.131</v>
      </c>
      <c r="E5172">
        <f t="array" ref="E5172">IF(ISLOGICAL(D5172),"",FREQUENCY(IF('Data Transformation'!$B$425:$B$8425='Bin Analysis'!$B5163,'Data Transformation'!$G$425:$G$8425),D5172))</f>
        <v>19</v>
      </c>
      <c r="F5172">
        <f t="shared" si="645"/>
        <v>5</v>
      </c>
      <c r="G5172">
        <f>Weighting!$H$12</f>
        <v>0</v>
      </c>
      <c r="H5172">
        <f t="array" ref="H5172">FREQUENCY(IF('Data Transformation'!$B$4:$B$8425=B5163,'Data Transformation'!$G$4:$G$8425),'Bin Analysis'!$B5172)</f>
        <v>20</v>
      </c>
      <c r="I5172">
        <f t="shared" si="646"/>
        <v>3</v>
      </c>
      <c r="J5172">
        <f t="shared" si="647"/>
        <v>1</v>
      </c>
      <c r="K5172">
        <f>J5172*Weighting!$W$12</f>
        <v>1</v>
      </c>
      <c r="M5172" s="14"/>
    </row>
    <row r="5173" spans="1:13" x14ac:dyDescent="0.25">
      <c r="A5173" s="32">
        <f>IF(Weighting!$P$13&gt;0,B5173,"")</f>
        <v>1.238</v>
      </c>
      <c r="B5173">
        <f>Weighting!$C$13</f>
        <v>1.238</v>
      </c>
      <c r="C5173">
        <f>Weighting!$F$13</f>
        <v>0</v>
      </c>
      <c r="D5173" t="b">
        <f>IF(C5173=1,'Data Transformation'!$G$3+0.5*'Data Transformation'!$W$25,IF(C5174=1,D5174-'Data Transformation'!$W$25,FALSE))</f>
        <v>0</v>
      </c>
      <c r="E5173" t="str">
        <f t="array" ref="E5173">IF(ISLOGICAL(D5173),"",FREQUENCY(IF('Data Transformation'!$B$425:$B$8425='Bin Analysis'!$B5163,'Data Transformation'!$G$425:$G$8425),D5173))</f>
        <v/>
      </c>
      <c r="F5173" t="str">
        <f t="shared" si="645"/>
        <v/>
      </c>
      <c r="G5173">
        <f>Weighting!$H$13</f>
        <v>0</v>
      </c>
      <c r="H5173">
        <f t="array" ref="H5173">FREQUENCY(IF('Data Transformation'!$B$4:$B$8425=B5163,'Data Transformation'!$G$4:$G$8425),'Bin Analysis'!$B5173)</f>
        <v>20</v>
      </c>
      <c r="I5173">
        <f t="shared" si="646"/>
        <v>0</v>
      </c>
      <c r="J5173">
        <f t="shared" si="647"/>
        <v>0</v>
      </c>
      <c r="K5173">
        <f>J5173*Weighting!$W$13</f>
        <v>0</v>
      </c>
      <c r="M5173" s="14"/>
    </row>
    <row r="5174" spans="1:13" x14ac:dyDescent="0.25">
      <c r="A5174" s="32">
        <f>IF(Weighting!$P$14&gt;0,B5174,"")</f>
        <v>1.369</v>
      </c>
      <c r="B5174">
        <f>Weighting!$C$14</f>
        <v>1.369</v>
      </c>
      <c r="C5174">
        <f>Weighting!$F$14</f>
        <v>0</v>
      </c>
      <c r="D5174" t="b">
        <f>IF(C5174=1,'Data Transformation'!$G$3+0.5*'Data Transformation'!$W$25,IF(C5175=1,D5175-'Data Transformation'!$W$25,FALSE))</f>
        <v>0</v>
      </c>
      <c r="E5174" t="str">
        <f t="array" ref="E5174">IF(ISLOGICAL(D5174),"",FREQUENCY(IF('Data Transformation'!$B$425:$B$8425='Bin Analysis'!$B5163,'Data Transformation'!$G$425:$G$8425),D5174))</f>
        <v/>
      </c>
      <c r="F5174" t="str">
        <f t="shared" si="645"/>
        <v/>
      </c>
      <c r="G5174">
        <f>Weighting!$H$14</f>
        <v>0</v>
      </c>
      <c r="H5174">
        <f t="array" ref="H5174">FREQUENCY(IF('Data Transformation'!$B$4:$B$8425=B5163,'Data Transformation'!$G$4:$G$8425),'Bin Analysis'!$B5174)</f>
        <v>20</v>
      </c>
      <c r="I5174">
        <f t="shared" si="646"/>
        <v>0</v>
      </c>
      <c r="J5174">
        <f t="shared" si="647"/>
        <v>0</v>
      </c>
      <c r="K5174">
        <f>J5174*Weighting!$W$14</f>
        <v>0</v>
      </c>
      <c r="M5174" s="14"/>
    </row>
    <row r="5175" spans="1:13" x14ac:dyDescent="0.25">
      <c r="A5175" s="32">
        <f>IF(Weighting!$P$15&gt;0,B5175,"")</f>
        <v>1.5000009999999999</v>
      </c>
      <c r="B5175">
        <f>Weighting!$C$15</f>
        <v>1.5000009999999999</v>
      </c>
      <c r="C5175">
        <f>Weighting!$F$15</f>
        <v>0</v>
      </c>
      <c r="D5175" t="b">
        <f>IF(C5175=1,'Data Transformation'!$G$3+0.5*'Data Transformation'!$W$25,IF(C5176=1,D5176-'Data Transformation'!$W$25,FALSE))</f>
        <v>0</v>
      </c>
      <c r="E5175" t="str">
        <f t="array" ref="E5175">IF(ISLOGICAL(D5175),"",FREQUENCY(IF('Data Transformation'!$B$425:$B$8425='Bin Analysis'!$B5163,'Data Transformation'!$G$425:$G$8425),D5175))</f>
        <v/>
      </c>
      <c r="F5175" t="str">
        <f t="shared" si="645"/>
        <v/>
      </c>
      <c r="G5175">
        <f>Weighting!$H$15</f>
        <v>0</v>
      </c>
      <c r="H5175">
        <f t="array" ref="H5175">FREQUENCY(IF('Data Transformation'!$B$4:$B$8425=B5163,'Data Transformation'!$G$4:$G$8425),'Bin Analysis'!$B5175)</f>
        <v>20</v>
      </c>
      <c r="I5175">
        <f t="shared" si="646"/>
        <v>0</v>
      </c>
      <c r="J5175">
        <f t="shared" si="647"/>
        <v>0</v>
      </c>
      <c r="K5175">
        <f>J5175*Weighting!$W$15</f>
        <v>0</v>
      </c>
      <c r="M5175" s="14"/>
    </row>
    <row r="5176" spans="1:13" x14ac:dyDescent="0.25">
      <c r="A5176" s="32" t="str">
        <f>IF(Weighting!$P$16&gt;0,B5176,"")</f>
        <v/>
      </c>
      <c r="B5176">
        <f>Weighting!$C$16</f>
        <v>1.631</v>
      </c>
      <c r="C5176">
        <f>Weighting!$F$16</f>
        <v>0</v>
      </c>
      <c r="D5176" t="b">
        <f>IF(C5176=1,'Data Transformation'!$G$3+0.5*'Data Transformation'!$W$25,IF(C5177=1,D5177-'Data Transformation'!$W$25,FALSE))</f>
        <v>0</v>
      </c>
      <c r="E5176" t="str">
        <f t="array" ref="E5176">IF(ISLOGICAL(D5176),"",FREQUENCY(IF('Data Transformation'!$B$425:$B$8425='Bin Analysis'!$B5163,'Data Transformation'!$G$425:$G$8425),D5176))</f>
        <v/>
      </c>
      <c r="F5176" t="str">
        <f t="shared" si="645"/>
        <v/>
      </c>
      <c r="G5176">
        <f>Weighting!$H$16</f>
        <v>0</v>
      </c>
      <c r="H5176">
        <f t="array" ref="H5176">FREQUENCY(IF('Data Transformation'!$B$4:$B$8425=B5163,'Data Transformation'!$G$4:$G$8425),'Bin Analysis'!$B5176)</f>
        <v>20</v>
      </c>
      <c r="I5176">
        <f t="shared" si="646"/>
        <v>0</v>
      </c>
      <c r="J5176">
        <f t="shared" si="647"/>
        <v>0</v>
      </c>
      <c r="K5176">
        <f>J5176*Weighting!$W$16</f>
        <v>0</v>
      </c>
      <c r="M5176" s="14"/>
    </row>
    <row r="5177" spans="1:13" x14ac:dyDescent="0.25">
      <c r="A5177" s="32" t="str">
        <f>IF(Weighting!$P$17&gt;0,B5177,"")</f>
        <v/>
      </c>
      <c r="B5177">
        <f>Weighting!$C$17</f>
        <v>1.762</v>
      </c>
      <c r="C5177">
        <f>Weighting!$F$17</f>
        <v>0</v>
      </c>
      <c r="D5177" t="b">
        <f>IF(C5177=1,'Data Transformation'!$G$3+0.5*'Data Transformation'!$W$25,IF(C5178=1,D5178-'Data Transformation'!$W$25,FALSE))</f>
        <v>0</v>
      </c>
      <c r="E5177" t="str">
        <f t="array" ref="E5177">IF(ISLOGICAL(D5177),"",FREQUENCY(IF('Data Transformation'!$B$425:$B$8425='Bin Analysis'!$B5163,'Data Transformation'!$G$425:$G$8425),D5177))</f>
        <v/>
      </c>
      <c r="F5177" t="str">
        <f t="shared" si="645"/>
        <v/>
      </c>
      <c r="G5177">
        <f>Weighting!$H$17</f>
        <v>0</v>
      </c>
      <c r="H5177">
        <f t="array" ref="H5177">FREQUENCY(IF('Data Transformation'!$B$4:$B$8425=B5163,'Data Transformation'!$G$4:$G$8425),'Bin Analysis'!$B5177)</f>
        <v>20</v>
      </c>
      <c r="I5177">
        <f t="shared" si="646"/>
        <v>0</v>
      </c>
      <c r="J5177">
        <f t="shared" si="647"/>
        <v>0</v>
      </c>
      <c r="K5177">
        <f>J5177*Weighting!$W$17</f>
        <v>0</v>
      </c>
      <c r="M5177" s="14"/>
    </row>
    <row r="5178" spans="1:13" x14ac:dyDescent="0.25">
      <c r="A5178" s="32" t="str">
        <f>IF(Weighting!$P$18&gt;0,B5178,"")</f>
        <v/>
      </c>
      <c r="B5178">
        <f>Weighting!$C$18</f>
        <v>1.893</v>
      </c>
      <c r="C5178">
        <f>Weighting!$F$18</f>
        <v>0</v>
      </c>
      <c r="D5178" t="b">
        <f>IF(C5178=1,'Data Transformation'!$G$3+0.5*'Data Transformation'!$W$25,IF(C5179=1,D5179-'Data Transformation'!$W$25,FALSE))</f>
        <v>0</v>
      </c>
      <c r="E5178" t="str">
        <f t="array" ref="E5178">IF(ISLOGICAL(D5178),"",FREQUENCY(IF('Data Transformation'!$B$425:$B$8425='Bin Analysis'!$B5163,'Data Transformation'!$G$425:$G$8425),D5178))</f>
        <v/>
      </c>
      <c r="F5178" t="str">
        <f t="shared" si="645"/>
        <v/>
      </c>
      <c r="G5178">
        <f>Weighting!$H$18</f>
        <v>0</v>
      </c>
      <c r="H5178">
        <f t="array" ref="H5178">FREQUENCY(IF('Data Transformation'!$B$4:$B$8425=B5163,'Data Transformation'!$G$4:$G$8425),'Bin Analysis'!$B5178)</f>
        <v>20</v>
      </c>
      <c r="I5178">
        <f t="shared" si="646"/>
        <v>0</v>
      </c>
      <c r="J5178">
        <f t="shared" si="647"/>
        <v>0</v>
      </c>
      <c r="K5178">
        <f>J5178*Weighting!$W$18</f>
        <v>0</v>
      </c>
      <c r="M5178" s="14"/>
    </row>
    <row r="5179" spans="1:13" x14ac:dyDescent="0.25">
      <c r="A5179" s="32" t="str">
        <f>IF(Weighting!$P$19&gt;0,B5179,"")</f>
        <v/>
      </c>
      <c r="B5179">
        <f>Weighting!$C$19</f>
        <v>2.024</v>
      </c>
      <c r="C5179">
        <f>Weighting!$F$19</f>
        <v>0</v>
      </c>
      <c r="D5179" t="b">
        <f>IF(C5179=1,'Data Transformation'!$G$3+0.5*'Data Transformation'!$W$25,IF(C5180=1,D5180-'Data Transformation'!$W$25,FALSE))</f>
        <v>0</v>
      </c>
      <c r="E5179" t="str">
        <f t="array" ref="E5179">IF(ISLOGICAL(D5179),"",FREQUENCY(IF('Data Transformation'!$B$425:$B$8425='Bin Analysis'!$B5163,'Data Transformation'!$G$425:$G$8425),D5179))</f>
        <v/>
      </c>
      <c r="F5179" t="str">
        <f t="shared" si="645"/>
        <v/>
      </c>
      <c r="G5179">
        <f>Weighting!$H$19</f>
        <v>0</v>
      </c>
      <c r="H5179">
        <f t="array" ref="H5179">FREQUENCY(IF('Data Transformation'!$B$4:$B$8425=B5163,'Data Transformation'!$G$4:$G$8425),'Bin Analysis'!$B5179)</f>
        <v>20</v>
      </c>
      <c r="I5179">
        <f t="shared" si="646"/>
        <v>0</v>
      </c>
      <c r="J5179">
        <f t="shared" si="647"/>
        <v>0</v>
      </c>
      <c r="K5179">
        <f>J5179*Weighting!$W$19</f>
        <v>0</v>
      </c>
      <c r="M5179" s="14"/>
    </row>
    <row r="5180" spans="1:13" x14ac:dyDescent="0.25">
      <c r="A5180" s="32" t="str">
        <f>IF(Weighting!$P$20&gt;0,B5180,"")</f>
        <v/>
      </c>
      <c r="B5180">
        <f>Weighting!$C$20</f>
        <v>2.1550000000000002</v>
      </c>
      <c r="C5180">
        <f>Weighting!$F$20</f>
        <v>0</v>
      </c>
      <c r="D5180" t="b">
        <f>IF(C5180=1,'Data Transformation'!$G$3+0.5*'Data Transformation'!$W$25,IF(C5181=1,D5181-'Data Transformation'!$W$25,FALSE))</f>
        <v>0</v>
      </c>
      <c r="E5180" t="str">
        <f t="array" ref="E5180">IF(ISLOGICAL(D5180),"",FREQUENCY(IF('Data Transformation'!$B$425:$B$8425='Bin Analysis'!$B5163,'Data Transformation'!$G$425:$G$8425),D5180))</f>
        <v/>
      </c>
      <c r="F5180" t="str">
        <f t="shared" si="645"/>
        <v/>
      </c>
      <c r="G5180">
        <f>Weighting!$H$20</f>
        <v>0</v>
      </c>
      <c r="H5180">
        <f t="array" ref="H5180">FREQUENCY(IF('Data Transformation'!$B$4:$B$8425=B5163,'Data Transformation'!$G$4:$G$8425),'Bin Analysis'!$B5180)</f>
        <v>20</v>
      </c>
      <c r="I5180">
        <f t="shared" si="646"/>
        <v>0</v>
      </c>
      <c r="J5180">
        <f t="shared" si="647"/>
        <v>0</v>
      </c>
      <c r="K5180">
        <f>J5180*Weighting!$W$20</f>
        <v>0</v>
      </c>
      <c r="M5180" s="14"/>
    </row>
    <row r="5181" spans="1:13" x14ac:dyDescent="0.25">
      <c r="A5181" s="32" t="str">
        <f>IF(Weighting!$P$21&gt;0,B5181,"")</f>
        <v/>
      </c>
      <c r="B5181">
        <f>Weighting!$C$21</f>
        <v>2.2860000000000005</v>
      </c>
      <c r="C5181">
        <f>Weighting!$F$21</f>
        <v>0</v>
      </c>
      <c r="D5181" t="b">
        <f>IF(C5181=1,'Data Transformation'!$G$3+0.5*'Data Transformation'!$W$25,IF(C5182=1,D5182-'Data Transformation'!$W$25,FALSE))</f>
        <v>0</v>
      </c>
      <c r="E5181" t="str">
        <f t="array" ref="E5181">IF(ISLOGICAL(D5181),"",FREQUENCY(IF('Data Transformation'!$B$425:$B$8425='Bin Analysis'!$B5163,'Data Transformation'!$G$425:$G$8425),D5181))</f>
        <v/>
      </c>
      <c r="F5181" t="str">
        <f t="shared" si="645"/>
        <v/>
      </c>
      <c r="G5181">
        <f>Weighting!$H$21</f>
        <v>0</v>
      </c>
      <c r="H5181">
        <f t="array" ref="H5181">FREQUENCY(IF('Data Transformation'!$B$4:$B$8425=B5163,'Data Transformation'!$G$4:$G$8425),'Bin Analysis'!$B5181)</f>
        <v>20</v>
      </c>
      <c r="I5181">
        <f t="shared" si="646"/>
        <v>0</v>
      </c>
      <c r="J5181">
        <f t="shared" si="647"/>
        <v>0</v>
      </c>
      <c r="K5181">
        <f>J5181*Weighting!$W$21</f>
        <v>0</v>
      </c>
      <c r="M5181" s="14"/>
    </row>
    <row r="5182" spans="1:13" x14ac:dyDescent="0.25">
      <c r="A5182" s="32" t="str">
        <f>IF(Weighting!$P$22&gt;0,B5182,"")</f>
        <v/>
      </c>
      <c r="B5182">
        <f>Weighting!$C$22</f>
        <v>2.4170000000000007</v>
      </c>
      <c r="C5182">
        <f>Weighting!$F$22</f>
        <v>0</v>
      </c>
      <c r="D5182" t="b">
        <f>IF(C5182=1,'Data Transformation'!$G$3+0.5*'Data Transformation'!$W$25,IF(C5183=1,D5183-'Data Transformation'!$W$25,FALSE))</f>
        <v>0</v>
      </c>
      <c r="E5182" t="str">
        <f t="array" ref="E5182">IF(ISLOGICAL(D5182),"",FREQUENCY(IF('Data Transformation'!$B$425:$B$8425='Bin Analysis'!$B5163,'Data Transformation'!$G$425:$G$8425),D5182))</f>
        <v/>
      </c>
      <c r="F5182" t="str">
        <f t="shared" si="645"/>
        <v/>
      </c>
      <c r="G5182">
        <f>Weighting!$H$22</f>
        <v>0</v>
      </c>
      <c r="H5182">
        <f t="array" ref="H5182">FREQUENCY(IF('Data Transformation'!$B$4:$B$8425=B5163,'Data Transformation'!$G$4:$G$8425),'Bin Analysis'!$B5182)</f>
        <v>20</v>
      </c>
      <c r="I5182">
        <f t="shared" si="646"/>
        <v>0</v>
      </c>
      <c r="J5182">
        <f t="shared" si="647"/>
        <v>0</v>
      </c>
      <c r="K5182">
        <f>J5182*Weighting!$W$22</f>
        <v>0</v>
      </c>
      <c r="M5182" s="14"/>
    </row>
    <row r="5183" spans="1:13" x14ac:dyDescent="0.25">
      <c r="A5183" s="32" t="str">
        <f>IF(Weighting!$P$23&gt;0,B5183,"")</f>
        <v/>
      </c>
      <c r="B5183">
        <f>Weighting!$C$23</f>
        <v>2.5480000000000009</v>
      </c>
      <c r="C5183">
        <f>Weighting!$F$23</f>
        <v>0</v>
      </c>
      <c r="D5183" t="b">
        <f>IF(C5183=1,'Data Transformation'!$G$3+0.5*'Data Transformation'!$W$25,IF(C5184=1,D5184-'Data Transformation'!$W$25,FALSE))</f>
        <v>0</v>
      </c>
      <c r="E5183" t="str">
        <f t="array" ref="E5183">IF(ISLOGICAL(D5183),"",FREQUENCY(IF('Data Transformation'!$B$425:$B$8425='Bin Analysis'!$B5163,'Data Transformation'!$G$425:$G$8425),D5183))</f>
        <v/>
      </c>
      <c r="F5183" t="str">
        <f t="shared" si="645"/>
        <v/>
      </c>
      <c r="G5183">
        <f>Weighting!$H$23</f>
        <v>0</v>
      </c>
      <c r="H5183">
        <f t="array" ref="H5183">FREQUENCY(IF('Data Transformation'!$B$4:$B$8425=B5163,'Data Transformation'!$G$4:$G$8425),'Bin Analysis'!$B5183)</f>
        <v>20</v>
      </c>
      <c r="I5183">
        <f t="shared" si="646"/>
        <v>0</v>
      </c>
      <c r="J5183">
        <f t="shared" si="647"/>
        <v>0</v>
      </c>
      <c r="K5183">
        <f>J5183*Weighting!$W$23</f>
        <v>0</v>
      </c>
      <c r="M5183" s="14"/>
    </row>
    <row r="5184" spans="1:13" x14ac:dyDescent="0.25">
      <c r="A5184" s="32" t="str">
        <f>IF(Weighting!$P$24&gt;0,B5184,"")</f>
        <v/>
      </c>
      <c r="B5184">
        <f>Weighting!$C$24</f>
        <v>2.6790000000000012</v>
      </c>
      <c r="C5184">
        <f>Weighting!$F$24</f>
        <v>0</v>
      </c>
      <c r="D5184" t="b">
        <f>IF(C5184=1,'Data Transformation'!$G$3+0.5*'Data Transformation'!$W$25,IF(C5185=1,D5185-'Data Transformation'!$W$25,FALSE))</f>
        <v>0</v>
      </c>
      <c r="E5184" t="str">
        <f t="array" ref="E5184">IF(ISLOGICAL(D5184),"",FREQUENCY(IF('Data Transformation'!$B$425:$B$8425='Bin Analysis'!$B5163,'Data Transformation'!$G$425:$G$8425),D5184))</f>
        <v/>
      </c>
      <c r="F5184" t="str">
        <f t="shared" si="645"/>
        <v/>
      </c>
      <c r="G5184">
        <f>Weighting!$H$24</f>
        <v>0</v>
      </c>
      <c r="H5184">
        <f t="array" ref="H5184">FREQUENCY(IF('Data Transformation'!$B$4:$B$8425=B5163,'Data Transformation'!$G$4:$G$8425),'Bin Analysis'!$B5184)</f>
        <v>20</v>
      </c>
      <c r="I5184">
        <f t="shared" si="646"/>
        <v>0</v>
      </c>
      <c r="J5184">
        <f t="shared" si="647"/>
        <v>0</v>
      </c>
      <c r="K5184">
        <f>J5184*Weighting!$W$24</f>
        <v>0</v>
      </c>
      <c r="M5184" s="14"/>
    </row>
    <row r="5185" spans="1:25" x14ac:dyDescent="0.25">
      <c r="A5185" s="32" t="str">
        <f>IF(Weighting!$P$25&gt;0,B5185,"")</f>
        <v/>
      </c>
      <c r="B5185">
        <f>Weighting!$C$25</f>
        <v>2.8100000000000014</v>
      </c>
      <c r="C5185">
        <f>Weighting!$F$25</f>
        <v>0</v>
      </c>
      <c r="D5185" t="b">
        <f>IF(C5185=1,'Data Transformation'!$G$3+0.5*'Data Transformation'!$W$25,IF(C5186=1,D5186-'Data Transformation'!$W$25,FALSE))</f>
        <v>0</v>
      </c>
      <c r="E5185" t="str">
        <f t="array" ref="E5185">IF(ISLOGICAL(D5185),"",FREQUENCY(IF('Data Transformation'!$B$425:$B$8425='Bin Analysis'!$B5163,'Data Transformation'!$G$425:$G$8425),D5185))</f>
        <v/>
      </c>
      <c r="F5185" t="str">
        <f t="shared" si="645"/>
        <v/>
      </c>
      <c r="G5185">
        <f>Weighting!$H$25</f>
        <v>0</v>
      </c>
      <c r="H5185">
        <f t="array" ref="H5185">FREQUENCY(IF('Data Transformation'!$B$4:$B$8425=B5163,'Data Transformation'!$G$4:$G$8425),'Bin Analysis'!$B5185)</f>
        <v>20</v>
      </c>
      <c r="I5185">
        <f t="shared" si="646"/>
        <v>0</v>
      </c>
      <c r="J5185">
        <f t="shared" si="647"/>
        <v>0</v>
      </c>
      <c r="K5185">
        <f>J5185*Weighting!$W$25</f>
        <v>0</v>
      </c>
      <c r="M5185" s="14"/>
    </row>
    <row r="5186" spans="1:25" x14ac:dyDescent="0.25">
      <c r="O5186"/>
      <c r="P5186"/>
      <c r="Q5186"/>
      <c r="R5186"/>
    </row>
    <row r="5187" spans="1:25" ht="23.25" x14ac:dyDescent="0.35">
      <c r="A5187" s="21" t="s">
        <v>0</v>
      </c>
      <c r="B5187" s="21">
        <f>IFERROR(VLOOKUP(C5187,'Data Transformation'!$L$6:$M$426,2,FALSE),"")</f>
        <v>216</v>
      </c>
      <c r="C5187" s="21">
        <f>C5163+1</f>
        <v>216</v>
      </c>
      <c r="D5187" s="21"/>
      <c r="E5187" s="21"/>
      <c r="F5187" s="21"/>
      <c r="G5187" s="21"/>
      <c r="H5187" s="22"/>
      <c r="I5187" s="22"/>
      <c r="J5187" s="22"/>
      <c r="K5187" s="21"/>
      <c r="L5187" s="21">
        <f>B5187</f>
        <v>216</v>
      </c>
      <c r="M5187" s="23">
        <f>INDEX('Data Transformation'!$O$4:$O$424,MATCH($B5187,'Data Transformation'!$M$4:$M$424,0),MATCH($M$2,'Data Transformation'!$O$3,0))</f>
        <v>20</v>
      </c>
      <c r="N5187" s="27">
        <f>IF('Input and Summary Results'!$J$16="minimum",'Bin Analysis'!X5188/(M5187-1),'Bin Analysis'!Y5187/('Bin Analysis'!M5187-1))</f>
        <v>5.2631578947368418E-2</v>
      </c>
      <c r="O5187" s="27">
        <f>IF(M5187=FALSE,NA(),(VLOOKUP(1,C5190:K5209,4,FALSE))/(M5187-1))</f>
        <v>0.21052631578947367</v>
      </c>
      <c r="P5187" s="27">
        <f>IF(M5187=FALSE,NA(),SUM(J5190:J5209)/Weighting!$S$5)</f>
        <v>0.6</v>
      </c>
      <c r="Q5187" s="27">
        <f>IF(M5187=FALSE,NA(),SUM(K5190:K5209)/Weighting!$S$6)</f>
        <v>0.47826086956521741</v>
      </c>
      <c r="R5187" s="27">
        <f>IF(M5187=FALSE,NA(),(VLOOKUP(1,G5190:K5209,3,FALSE))/(M5187-1))</f>
        <v>0.57894736842105265</v>
      </c>
      <c r="S5187" s="22" t="str">
        <f>IF(M5187=FALSE,NA(),IF(SUM(J5190:J5209)=2,"yes","no"))</f>
        <v>no</v>
      </c>
      <c r="X5187" s="2" cm="2">
        <f t="array" ref="X5187:X5188">FREQUENCY(IF('Data Transformation'!$B$425:$B$6424='Bin Analysis'!L5187,'Data Transformation'!$G$425:$G$6424),'Data Transformation'!$U$11)</f>
        <v>18</v>
      </c>
      <c r="Y5187" s="2" cm="2">
        <f t="array" ref="Y5187:Y5188">FREQUENCY(IF('Data Transformation'!$B$425:$B$6424='Bin Analysis'!L5187,'Data Transformation'!$G$425:$G$6424),'Data Transformation'!$U$12)</f>
        <v>14</v>
      </c>
    </row>
    <row r="5188" spans="1:25" x14ac:dyDescent="0.25">
      <c r="A5188" s="14" t="s">
        <v>66</v>
      </c>
      <c r="B5188" t="s">
        <v>47</v>
      </c>
      <c r="C5188" t="s">
        <v>5</v>
      </c>
      <c r="D5188" t="s">
        <v>99</v>
      </c>
      <c r="E5188" t="s">
        <v>100</v>
      </c>
      <c r="F5188" t="s">
        <v>101</v>
      </c>
      <c r="G5188" t="s">
        <v>69</v>
      </c>
      <c r="H5188" t="s">
        <v>31</v>
      </c>
      <c r="I5188" t="s">
        <v>32</v>
      </c>
      <c r="J5188" t="s">
        <v>46</v>
      </c>
      <c r="K5188" s="14" t="s">
        <v>45</v>
      </c>
      <c r="M5188" s="14"/>
      <c r="X5188" s="2">
        <v>1</v>
      </c>
      <c r="Y5188" s="2">
        <v>5</v>
      </c>
    </row>
    <row r="5189" spans="1:25" x14ac:dyDescent="0.25">
      <c r="A5189" s="32"/>
      <c r="D5189" t="b">
        <f>IF(C5189=1,'Data Transformation'!$G$3+0.5*'Data Transformation'!$W$25,IF(C5190=1,D5190-'Data Transformation'!$W$25,FALSE))</f>
        <v>0</v>
      </c>
      <c r="E5189" t="str">
        <f t="array" ref="E5189">IF(ISLOGICAL(D5189),"",FREQUENCY(IF('Data Transformation'!$B$425:$B$8425='Bin Analysis'!$B5187,'Data Transformation'!$G$425:$G$8425),D5189))</f>
        <v/>
      </c>
      <c r="F5189" t="str">
        <f>IF(ISLOGICAL(D5189),"",E5189-E5188)</f>
        <v/>
      </c>
      <c r="M5189" s="14"/>
    </row>
    <row r="5190" spans="1:25" x14ac:dyDescent="0.25">
      <c r="A5190" s="32">
        <f>IF(Weighting!$P$6&gt;0,B5190,"")</f>
        <v>0.32100000000000001</v>
      </c>
      <c r="B5190">
        <f>Weighting!$C$6</f>
        <v>0.32100000000000001</v>
      </c>
      <c r="C5190">
        <f>Weighting!$F$6</f>
        <v>0</v>
      </c>
      <c r="D5190" t="b">
        <f>IF(C5190=1,'Data Transformation'!$G$3+0.5*'Data Transformation'!$W$25,IF(C5191=1,D5191-'Data Transformation'!$W$25,FALSE))</f>
        <v>0</v>
      </c>
      <c r="E5190" t="str">
        <f t="array" ref="E5190">IF(ISLOGICAL(D5190),"",FREQUENCY(IF('Data Transformation'!$B$425:$B$8425='Bin Analysis'!$B5187,'Data Transformation'!$G$425:$G$8425),D5190))</f>
        <v/>
      </c>
      <c r="F5190" t="str">
        <f>IF(ISLOGICAL(D5190),"",E5190-E5189)</f>
        <v/>
      </c>
      <c r="G5190">
        <f>Weighting!$H$6</f>
        <v>1</v>
      </c>
      <c r="H5190">
        <f t="array" ref="H5190">FREQUENCY(IF('Data Transformation'!$B$4:$B$8425=B5187,'Data Transformation'!$G$4:$G$8425),'Bin Analysis'!$B5190)</f>
        <v>11</v>
      </c>
      <c r="I5190">
        <f>H5190-H5189</f>
        <v>11</v>
      </c>
      <c r="J5190">
        <f>IF(I5190=0,0,1)</f>
        <v>1</v>
      </c>
      <c r="K5190">
        <f>J5190*Weighting!$W$6</f>
        <v>1</v>
      </c>
      <c r="M5190" s="14"/>
    </row>
    <row r="5191" spans="1:25" x14ac:dyDescent="0.25">
      <c r="A5191" s="32">
        <f>IF(Weighting!$P$7&gt;0,B5191,"")</f>
        <v>0.45200000000000001</v>
      </c>
      <c r="B5191">
        <f>Weighting!$C$7</f>
        <v>0.45200000000000001</v>
      </c>
      <c r="C5191">
        <f>Weighting!$F$7</f>
        <v>0</v>
      </c>
      <c r="D5191" t="b">
        <f>IF(C5191=1,'Data Transformation'!$G$3+0.5*'Data Transformation'!$W$25,IF(C5192=1,D5192-'Data Transformation'!$W$25,FALSE))</f>
        <v>0</v>
      </c>
      <c r="E5191" t="str">
        <f t="array" ref="E5191">IF(ISLOGICAL(D5191),"",FREQUENCY(IF('Data Transformation'!$B$425:$B$8425='Bin Analysis'!$B5187,'Data Transformation'!$G$425:$G$8425),D5191))</f>
        <v/>
      </c>
      <c r="F5191" t="str">
        <f t="shared" ref="F5191:F5209" si="648">IF(ISLOGICAL(D5191),"",E5191-E5190)</f>
        <v/>
      </c>
      <c r="G5191">
        <f>Weighting!$H$7</f>
        <v>0</v>
      </c>
      <c r="H5191">
        <f t="array" ref="H5191">FREQUENCY(IF('Data Transformation'!$B$4:$B$8425=B5187,'Data Transformation'!$G$4:$G$8425),'Bin Analysis'!$B5191)</f>
        <v>13</v>
      </c>
      <c r="I5191">
        <f t="shared" ref="I5191:I5209" si="649">H5191-H5190</f>
        <v>2</v>
      </c>
      <c r="J5191">
        <f>IF(I5191=0,0,1)</f>
        <v>1</v>
      </c>
      <c r="K5191">
        <f>J5191*Weighting!$W$7</f>
        <v>2</v>
      </c>
      <c r="M5191" s="14"/>
    </row>
    <row r="5192" spans="1:25" x14ac:dyDescent="0.25">
      <c r="A5192" s="32">
        <f>IF(Weighting!$P$8&gt;0,B5192,"")</f>
        <v>0.58299999999999996</v>
      </c>
      <c r="B5192">
        <f>Weighting!$C$8</f>
        <v>0.58299999999999996</v>
      </c>
      <c r="C5192">
        <f>Weighting!$F$8</f>
        <v>0</v>
      </c>
      <c r="D5192" t="b">
        <f>IF(C5192=1,'Data Transformation'!$G$3+0.5*'Data Transformation'!$W$25,IF(C5193=1,D5193-'Data Transformation'!$W$25,FALSE))</f>
        <v>0</v>
      </c>
      <c r="E5192" t="str">
        <f t="array" ref="E5192">IF(ISLOGICAL(D5192),"",FREQUENCY(IF('Data Transformation'!$B$425:$B$8425='Bin Analysis'!$B5187,'Data Transformation'!$G$425:$G$8425),D5192))</f>
        <v/>
      </c>
      <c r="F5192" t="str">
        <f t="shared" si="648"/>
        <v/>
      </c>
      <c r="G5192">
        <f>Weighting!$H$8</f>
        <v>0</v>
      </c>
      <c r="H5192">
        <f t="array" ref="H5192">FREQUENCY(IF('Data Transformation'!$B$4:$B$8425=B5187,'Data Transformation'!$G$4:$G$8425),'Bin Analysis'!$B5192)</f>
        <v>14</v>
      </c>
      <c r="I5192">
        <f t="shared" si="649"/>
        <v>1</v>
      </c>
      <c r="J5192">
        <f t="shared" ref="J5192:J5209" si="650">IF(I5192=0,0,1)</f>
        <v>1</v>
      </c>
      <c r="K5192">
        <f>J5192*Weighting!$W$8</f>
        <v>3</v>
      </c>
      <c r="M5192" s="14"/>
    </row>
    <row r="5193" spans="1:25" x14ac:dyDescent="0.25">
      <c r="A5193" s="32">
        <f>IF(Weighting!$P$9&gt;0,B5193,"")</f>
        <v>0.71399999999999997</v>
      </c>
      <c r="B5193" s="50">
        <f>Weighting!$C$9</f>
        <v>0.71399999999999997</v>
      </c>
      <c r="C5193">
        <f>Weighting!$F$9</f>
        <v>0</v>
      </c>
      <c r="D5193" t="b">
        <f>IF(C5193=1,'Data Transformation'!$G$3+0.5*'Data Transformation'!$W$25,IF(C5194=1,D5194-'Data Transformation'!$W$25,FALSE))</f>
        <v>0</v>
      </c>
      <c r="E5193" t="str">
        <f t="array" ref="E5193">IF(ISLOGICAL(D5193),"",FREQUENCY(IF('Data Transformation'!$B$425:$B$8425='Bin Analysis'!$B5187,'Data Transformation'!$G$425:$G$8425),D5193))</f>
        <v/>
      </c>
      <c r="F5193" t="str">
        <f t="shared" si="648"/>
        <v/>
      </c>
      <c r="G5193">
        <f>Weighting!$H$9</f>
        <v>0</v>
      </c>
      <c r="H5193">
        <f t="array" ref="H5193">FREQUENCY(IF('Data Transformation'!$B$4:$B$8425=B5187,'Data Transformation'!$G$4:$G$8425),'Bin Analysis'!$B5193)</f>
        <v>14</v>
      </c>
      <c r="I5193">
        <f t="shared" si="649"/>
        <v>0</v>
      </c>
      <c r="J5193">
        <f t="shared" si="650"/>
        <v>0</v>
      </c>
      <c r="K5193">
        <f>J5193*Weighting!$W$9</f>
        <v>0</v>
      </c>
      <c r="M5193" s="14"/>
    </row>
    <row r="5194" spans="1:25" x14ac:dyDescent="0.25">
      <c r="A5194" s="32">
        <f>IF(Weighting!$P$10&gt;0,B5194,"")</f>
        <v>0.84499999999999997</v>
      </c>
      <c r="B5194">
        <f>Weighting!$C$10</f>
        <v>0.84499999999999997</v>
      </c>
      <c r="C5194">
        <f>Weighting!$F$10</f>
        <v>0</v>
      </c>
      <c r="D5194" t="b">
        <f>IF(C5194=1,'Data Transformation'!$G$3+0.5*'Data Transformation'!$W$25,IF(C5195=1,D5195-'Data Transformation'!$W$25,FALSE))</f>
        <v>0</v>
      </c>
      <c r="E5194" t="str">
        <f t="array" ref="E5194">IF(ISLOGICAL(D5194),"",FREQUENCY(IF('Data Transformation'!$B$425:$B$8425='Bin Analysis'!$B5187,'Data Transformation'!$G$425:$G$8425),D5194))</f>
        <v/>
      </c>
      <c r="F5194" t="str">
        <f t="shared" si="648"/>
        <v/>
      </c>
      <c r="G5194">
        <f>Weighting!$H$10</f>
        <v>0</v>
      </c>
      <c r="H5194">
        <f t="array" ref="H5194">FREQUENCY(IF('Data Transformation'!$B$4:$B$8425=B5187,'Data Transformation'!$G$4:$G$8425),'Bin Analysis'!$B5194)</f>
        <v>14</v>
      </c>
      <c r="I5194">
        <f t="shared" si="649"/>
        <v>0</v>
      </c>
      <c r="J5194">
        <f t="shared" si="650"/>
        <v>0</v>
      </c>
      <c r="K5194">
        <f>J5194*Weighting!$W$10</f>
        <v>0</v>
      </c>
      <c r="M5194" s="14"/>
    </row>
    <row r="5195" spans="1:25" x14ac:dyDescent="0.25">
      <c r="A5195" s="32">
        <f>IF(Weighting!$P$11&gt;0,B5195,"")</f>
        <v>0.97599999999999998</v>
      </c>
      <c r="B5195">
        <f>Weighting!$C$11</f>
        <v>0.97599999999999998</v>
      </c>
      <c r="C5195">
        <f>Weighting!$F$11</f>
        <v>0</v>
      </c>
      <c r="D5195">
        <f>IF(C5195=1,'Data Transformation'!$G$3+0.5*'Data Transformation'!$W$25,IF(C5196=1,D5196-'Data Transformation'!$W$25,FALSE))</f>
        <v>0.86899999999999999</v>
      </c>
      <c r="E5195">
        <f t="array" ref="E5195">IF(ISLOGICAL(D5195),"",FREQUENCY(IF('Data Transformation'!$B$425:$B$8425='Bin Analysis'!$B5187,'Data Transformation'!$G$425:$G$8425),D5195))</f>
        <v>14</v>
      </c>
      <c r="F5195" t="e">
        <f t="shared" si="648"/>
        <v>#VALUE!</v>
      </c>
      <c r="G5195">
        <f>Weighting!$H$11</f>
        <v>0</v>
      </c>
      <c r="H5195">
        <f t="array" ref="H5195">FREQUENCY(IF('Data Transformation'!$B$4:$B$8425=B5187,'Data Transformation'!$G$4:$G$8425),'Bin Analysis'!$B5195)</f>
        <v>15</v>
      </c>
      <c r="I5195">
        <f t="shared" si="649"/>
        <v>1</v>
      </c>
      <c r="J5195">
        <f t="shared" si="650"/>
        <v>1</v>
      </c>
      <c r="K5195">
        <f>J5195*Weighting!$W$11</f>
        <v>2</v>
      </c>
      <c r="M5195" s="14"/>
    </row>
    <row r="5196" spans="1:25" x14ac:dyDescent="0.25">
      <c r="A5196" s="32">
        <f>IF(Weighting!$P$12&gt;0,B5196,"")</f>
        <v>1.107</v>
      </c>
      <c r="B5196">
        <f>Weighting!$C$12</f>
        <v>1.107</v>
      </c>
      <c r="C5196">
        <f>Weighting!$F$12</f>
        <v>1</v>
      </c>
      <c r="D5196">
        <f>IF(C5196=1,'Data Transformation'!$G$3+0.5*'Data Transformation'!$W$25,IF(C5197=1,D5197-'Data Transformation'!$W$25,FALSE))</f>
        <v>1.131</v>
      </c>
      <c r="E5196">
        <f t="array" ref="E5196">IF(ISLOGICAL(D5196),"",FREQUENCY(IF('Data Transformation'!$B$425:$B$8425='Bin Analysis'!$B5187,'Data Transformation'!$G$425:$G$8425),D5196))</f>
        <v>18</v>
      </c>
      <c r="F5196">
        <f t="shared" si="648"/>
        <v>4</v>
      </c>
      <c r="G5196">
        <f>Weighting!$H$12</f>
        <v>0</v>
      </c>
      <c r="H5196">
        <f t="array" ref="H5196">FREQUENCY(IF('Data Transformation'!$B$4:$B$8425=B5187,'Data Transformation'!$G$4:$G$8425),'Bin Analysis'!$B5196)</f>
        <v>18</v>
      </c>
      <c r="I5196">
        <f t="shared" si="649"/>
        <v>3</v>
      </c>
      <c r="J5196">
        <f t="shared" si="650"/>
        <v>1</v>
      </c>
      <c r="K5196">
        <f>J5196*Weighting!$W$12</f>
        <v>1</v>
      </c>
      <c r="M5196" s="14"/>
    </row>
    <row r="5197" spans="1:25" x14ac:dyDescent="0.25">
      <c r="A5197" s="32">
        <f>IF(Weighting!$P$13&gt;0,B5197,"")</f>
        <v>1.238</v>
      </c>
      <c r="B5197">
        <f>Weighting!$C$13</f>
        <v>1.238</v>
      </c>
      <c r="C5197">
        <f>Weighting!$F$13</f>
        <v>0</v>
      </c>
      <c r="D5197" t="b">
        <f>IF(C5197=1,'Data Transformation'!$G$3+0.5*'Data Transformation'!$W$25,IF(C5198=1,D5198-'Data Transformation'!$W$25,FALSE))</f>
        <v>0</v>
      </c>
      <c r="E5197" t="str">
        <f t="array" ref="E5197">IF(ISLOGICAL(D5197),"",FREQUENCY(IF('Data Transformation'!$B$425:$B$8425='Bin Analysis'!$B5187,'Data Transformation'!$G$425:$G$8425),D5197))</f>
        <v/>
      </c>
      <c r="F5197" t="str">
        <f t="shared" si="648"/>
        <v/>
      </c>
      <c r="G5197">
        <f>Weighting!$H$13</f>
        <v>0</v>
      </c>
      <c r="H5197">
        <f t="array" ref="H5197">FREQUENCY(IF('Data Transformation'!$B$4:$B$8425=B5187,'Data Transformation'!$G$4:$G$8425),'Bin Analysis'!$B5197)</f>
        <v>20</v>
      </c>
      <c r="I5197">
        <f t="shared" si="649"/>
        <v>2</v>
      </c>
      <c r="J5197">
        <f t="shared" si="650"/>
        <v>1</v>
      </c>
      <c r="K5197">
        <f>J5197*Weighting!$W$13</f>
        <v>2</v>
      </c>
      <c r="M5197" s="14"/>
    </row>
    <row r="5198" spans="1:25" x14ac:dyDescent="0.25">
      <c r="A5198" s="32">
        <f>IF(Weighting!$P$14&gt;0,B5198,"")</f>
        <v>1.369</v>
      </c>
      <c r="B5198">
        <f>Weighting!$C$14</f>
        <v>1.369</v>
      </c>
      <c r="C5198">
        <f>Weighting!$F$14</f>
        <v>0</v>
      </c>
      <c r="D5198" t="b">
        <f>IF(C5198=1,'Data Transformation'!$G$3+0.5*'Data Transformation'!$W$25,IF(C5199=1,D5199-'Data Transformation'!$W$25,FALSE))</f>
        <v>0</v>
      </c>
      <c r="E5198" t="str">
        <f t="array" ref="E5198">IF(ISLOGICAL(D5198),"",FREQUENCY(IF('Data Transformation'!$B$425:$B$8425='Bin Analysis'!$B5187,'Data Transformation'!$G$425:$G$8425),D5198))</f>
        <v/>
      </c>
      <c r="F5198" t="str">
        <f t="shared" si="648"/>
        <v/>
      </c>
      <c r="G5198">
        <f>Weighting!$H$14</f>
        <v>0</v>
      </c>
      <c r="H5198">
        <f t="array" ref="H5198">FREQUENCY(IF('Data Transformation'!$B$4:$B$8425=B5187,'Data Transformation'!$G$4:$G$8425),'Bin Analysis'!$B5198)</f>
        <v>20</v>
      </c>
      <c r="I5198">
        <f t="shared" si="649"/>
        <v>0</v>
      </c>
      <c r="J5198">
        <f t="shared" si="650"/>
        <v>0</v>
      </c>
      <c r="K5198">
        <f>J5198*Weighting!$W$14</f>
        <v>0</v>
      </c>
      <c r="M5198" s="14"/>
    </row>
    <row r="5199" spans="1:25" x14ac:dyDescent="0.25">
      <c r="A5199" s="32">
        <f>IF(Weighting!$P$15&gt;0,B5199,"")</f>
        <v>1.5000009999999999</v>
      </c>
      <c r="B5199">
        <f>Weighting!$C$15</f>
        <v>1.5000009999999999</v>
      </c>
      <c r="C5199">
        <f>Weighting!$F$15</f>
        <v>0</v>
      </c>
      <c r="D5199" t="b">
        <f>IF(C5199=1,'Data Transformation'!$G$3+0.5*'Data Transformation'!$W$25,IF(C5200=1,D5200-'Data Transformation'!$W$25,FALSE))</f>
        <v>0</v>
      </c>
      <c r="E5199" t="str">
        <f t="array" ref="E5199">IF(ISLOGICAL(D5199),"",FREQUENCY(IF('Data Transformation'!$B$425:$B$8425='Bin Analysis'!$B5187,'Data Transformation'!$G$425:$G$8425),D5199))</f>
        <v/>
      </c>
      <c r="F5199" t="str">
        <f t="shared" si="648"/>
        <v/>
      </c>
      <c r="G5199">
        <f>Weighting!$H$15</f>
        <v>0</v>
      </c>
      <c r="H5199">
        <f t="array" ref="H5199">FREQUENCY(IF('Data Transformation'!$B$4:$B$8425=B5187,'Data Transformation'!$G$4:$G$8425),'Bin Analysis'!$B5199)</f>
        <v>20</v>
      </c>
      <c r="I5199">
        <f t="shared" si="649"/>
        <v>0</v>
      </c>
      <c r="J5199">
        <f t="shared" si="650"/>
        <v>0</v>
      </c>
      <c r="K5199">
        <f>J5199*Weighting!$W$15</f>
        <v>0</v>
      </c>
      <c r="M5199" s="14"/>
    </row>
    <row r="5200" spans="1:25" x14ac:dyDescent="0.25">
      <c r="A5200" s="32" t="str">
        <f>IF(Weighting!$P$16&gt;0,B5200,"")</f>
        <v/>
      </c>
      <c r="B5200">
        <f>Weighting!$C$16</f>
        <v>1.631</v>
      </c>
      <c r="C5200">
        <f>Weighting!$F$16</f>
        <v>0</v>
      </c>
      <c r="D5200" t="b">
        <f>IF(C5200=1,'Data Transformation'!$G$3+0.5*'Data Transformation'!$W$25,IF(C5201=1,D5201-'Data Transformation'!$W$25,FALSE))</f>
        <v>0</v>
      </c>
      <c r="E5200" t="str">
        <f t="array" ref="E5200">IF(ISLOGICAL(D5200),"",FREQUENCY(IF('Data Transformation'!$B$425:$B$8425='Bin Analysis'!$B5187,'Data Transformation'!$G$425:$G$8425),D5200))</f>
        <v/>
      </c>
      <c r="F5200" t="str">
        <f t="shared" si="648"/>
        <v/>
      </c>
      <c r="G5200">
        <f>Weighting!$H$16</f>
        <v>0</v>
      </c>
      <c r="H5200">
        <f t="array" ref="H5200">FREQUENCY(IF('Data Transformation'!$B$4:$B$8425=B5187,'Data Transformation'!$G$4:$G$8425),'Bin Analysis'!$B5200)</f>
        <v>20</v>
      </c>
      <c r="I5200">
        <f t="shared" si="649"/>
        <v>0</v>
      </c>
      <c r="J5200">
        <f t="shared" si="650"/>
        <v>0</v>
      </c>
      <c r="K5200">
        <f>J5200*Weighting!$W$16</f>
        <v>0</v>
      </c>
      <c r="M5200" s="14"/>
    </row>
    <row r="5201" spans="1:25" x14ac:dyDescent="0.25">
      <c r="A5201" s="32" t="str">
        <f>IF(Weighting!$P$17&gt;0,B5201,"")</f>
        <v/>
      </c>
      <c r="B5201">
        <f>Weighting!$C$17</f>
        <v>1.762</v>
      </c>
      <c r="C5201">
        <f>Weighting!$F$17</f>
        <v>0</v>
      </c>
      <c r="D5201" t="b">
        <f>IF(C5201=1,'Data Transformation'!$G$3+0.5*'Data Transformation'!$W$25,IF(C5202=1,D5202-'Data Transformation'!$W$25,FALSE))</f>
        <v>0</v>
      </c>
      <c r="E5201" t="str">
        <f t="array" ref="E5201">IF(ISLOGICAL(D5201),"",FREQUENCY(IF('Data Transformation'!$B$425:$B$8425='Bin Analysis'!$B5187,'Data Transformation'!$G$425:$G$8425),D5201))</f>
        <v/>
      </c>
      <c r="F5201" t="str">
        <f t="shared" si="648"/>
        <v/>
      </c>
      <c r="G5201">
        <f>Weighting!$H$17</f>
        <v>0</v>
      </c>
      <c r="H5201">
        <f t="array" ref="H5201">FREQUENCY(IF('Data Transformation'!$B$4:$B$8425=B5187,'Data Transformation'!$G$4:$G$8425),'Bin Analysis'!$B5201)</f>
        <v>20</v>
      </c>
      <c r="I5201">
        <f t="shared" si="649"/>
        <v>0</v>
      </c>
      <c r="J5201">
        <f t="shared" si="650"/>
        <v>0</v>
      </c>
      <c r="K5201">
        <f>J5201*Weighting!$W$17</f>
        <v>0</v>
      </c>
      <c r="M5201" s="14"/>
    </row>
    <row r="5202" spans="1:25" x14ac:dyDescent="0.25">
      <c r="A5202" s="32" t="str">
        <f>IF(Weighting!$P$18&gt;0,B5202,"")</f>
        <v/>
      </c>
      <c r="B5202">
        <f>Weighting!$C$18</f>
        <v>1.893</v>
      </c>
      <c r="C5202">
        <f>Weighting!$F$18</f>
        <v>0</v>
      </c>
      <c r="D5202" t="b">
        <f>IF(C5202=1,'Data Transformation'!$G$3+0.5*'Data Transformation'!$W$25,IF(C5203=1,D5203-'Data Transformation'!$W$25,FALSE))</f>
        <v>0</v>
      </c>
      <c r="E5202" t="str">
        <f t="array" ref="E5202">IF(ISLOGICAL(D5202),"",FREQUENCY(IF('Data Transformation'!$B$425:$B$8425='Bin Analysis'!$B5187,'Data Transformation'!$G$425:$G$8425),D5202))</f>
        <v/>
      </c>
      <c r="F5202" t="str">
        <f t="shared" si="648"/>
        <v/>
      </c>
      <c r="G5202">
        <f>Weighting!$H$18</f>
        <v>0</v>
      </c>
      <c r="H5202">
        <f t="array" ref="H5202">FREQUENCY(IF('Data Transformation'!$B$4:$B$8425=B5187,'Data Transformation'!$G$4:$G$8425),'Bin Analysis'!$B5202)</f>
        <v>20</v>
      </c>
      <c r="I5202">
        <f t="shared" si="649"/>
        <v>0</v>
      </c>
      <c r="J5202">
        <f t="shared" si="650"/>
        <v>0</v>
      </c>
      <c r="K5202">
        <f>J5202*Weighting!$W$18</f>
        <v>0</v>
      </c>
      <c r="M5202" s="14"/>
    </row>
    <row r="5203" spans="1:25" x14ac:dyDescent="0.25">
      <c r="A5203" s="32" t="str">
        <f>IF(Weighting!$P$19&gt;0,B5203,"")</f>
        <v/>
      </c>
      <c r="B5203">
        <f>Weighting!$C$19</f>
        <v>2.024</v>
      </c>
      <c r="C5203">
        <f>Weighting!$F$19</f>
        <v>0</v>
      </c>
      <c r="D5203" t="b">
        <f>IF(C5203=1,'Data Transformation'!$G$3+0.5*'Data Transformation'!$W$25,IF(C5204=1,D5204-'Data Transformation'!$W$25,FALSE))</f>
        <v>0</v>
      </c>
      <c r="E5203" t="str">
        <f t="array" ref="E5203">IF(ISLOGICAL(D5203),"",FREQUENCY(IF('Data Transformation'!$B$425:$B$8425='Bin Analysis'!$B5187,'Data Transformation'!$G$425:$G$8425),D5203))</f>
        <v/>
      </c>
      <c r="F5203" t="str">
        <f t="shared" si="648"/>
        <v/>
      </c>
      <c r="G5203">
        <f>Weighting!$H$19</f>
        <v>0</v>
      </c>
      <c r="H5203">
        <f t="array" ref="H5203">FREQUENCY(IF('Data Transformation'!$B$4:$B$8425=B5187,'Data Transformation'!$G$4:$G$8425),'Bin Analysis'!$B5203)</f>
        <v>20</v>
      </c>
      <c r="I5203">
        <f t="shared" si="649"/>
        <v>0</v>
      </c>
      <c r="J5203">
        <f t="shared" si="650"/>
        <v>0</v>
      </c>
      <c r="K5203">
        <f>J5203*Weighting!$W$19</f>
        <v>0</v>
      </c>
      <c r="M5203" s="14"/>
    </row>
    <row r="5204" spans="1:25" x14ac:dyDescent="0.25">
      <c r="A5204" s="32" t="str">
        <f>IF(Weighting!$P$20&gt;0,B5204,"")</f>
        <v/>
      </c>
      <c r="B5204">
        <f>Weighting!$C$20</f>
        <v>2.1550000000000002</v>
      </c>
      <c r="C5204">
        <f>Weighting!$F$20</f>
        <v>0</v>
      </c>
      <c r="D5204" t="b">
        <f>IF(C5204=1,'Data Transformation'!$G$3+0.5*'Data Transformation'!$W$25,IF(C5205=1,D5205-'Data Transformation'!$W$25,FALSE))</f>
        <v>0</v>
      </c>
      <c r="E5204" t="str">
        <f t="array" ref="E5204">IF(ISLOGICAL(D5204),"",FREQUENCY(IF('Data Transformation'!$B$425:$B$8425='Bin Analysis'!$B5187,'Data Transformation'!$G$425:$G$8425),D5204))</f>
        <v/>
      </c>
      <c r="F5204" t="str">
        <f t="shared" si="648"/>
        <v/>
      </c>
      <c r="G5204">
        <f>Weighting!$H$20</f>
        <v>0</v>
      </c>
      <c r="H5204">
        <f t="array" ref="H5204">FREQUENCY(IF('Data Transformation'!$B$4:$B$8425=B5187,'Data Transformation'!$G$4:$G$8425),'Bin Analysis'!$B5204)</f>
        <v>20</v>
      </c>
      <c r="I5204">
        <f t="shared" si="649"/>
        <v>0</v>
      </c>
      <c r="J5204">
        <f t="shared" si="650"/>
        <v>0</v>
      </c>
      <c r="K5204">
        <f>J5204*Weighting!$W$20</f>
        <v>0</v>
      </c>
      <c r="M5204" s="14"/>
    </row>
    <row r="5205" spans="1:25" x14ac:dyDescent="0.25">
      <c r="A5205" s="32" t="str">
        <f>IF(Weighting!$P$21&gt;0,B5205,"")</f>
        <v/>
      </c>
      <c r="B5205">
        <f>Weighting!$C$21</f>
        <v>2.2860000000000005</v>
      </c>
      <c r="C5205">
        <f>Weighting!$F$21</f>
        <v>0</v>
      </c>
      <c r="D5205" t="b">
        <f>IF(C5205=1,'Data Transformation'!$G$3+0.5*'Data Transformation'!$W$25,IF(C5206=1,D5206-'Data Transformation'!$W$25,FALSE))</f>
        <v>0</v>
      </c>
      <c r="E5205" t="str">
        <f t="array" ref="E5205">IF(ISLOGICAL(D5205),"",FREQUENCY(IF('Data Transformation'!$B$425:$B$8425='Bin Analysis'!$B5187,'Data Transformation'!$G$425:$G$8425),D5205))</f>
        <v/>
      </c>
      <c r="F5205" t="str">
        <f t="shared" si="648"/>
        <v/>
      </c>
      <c r="G5205">
        <f>Weighting!$H$21</f>
        <v>0</v>
      </c>
      <c r="H5205">
        <f t="array" ref="H5205">FREQUENCY(IF('Data Transformation'!$B$4:$B$8425=B5187,'Data Transformation'!$G$4:$G$8425),'Bin Analysis'!$B5205)</f>
        <v>20</v>
      </c>
      <c r="I5205">
        <f t="shared" si="649"/>
        <v>0</v>
      </c>
      <c r="J5205">
        <f t="shared" si="650"/>
        <v>0</v>
      </c>
      <c r="K5205">
        <f>J5205*Weighting!$W$21</f>
        <v>0</v>
      </c>
      <c r="M5205" s="14"/>
    </row>
    <row r="5206" spans="1:25" x14ac:dyDescent="0.25">
      <c r="A5206" s="32" t="str">
        <f>IF(Weighting!$P$22&gt;0,B5206,"")</f>
        <v/>
      </c>
      <c r="B5206">
        <f>Weighting!$C$22</f>
        <v>2.4170000000000007</v>
      </c>
      <c r="C5206">
        <f>Weighting!$F$22</f>
        <v>0</v>
      </c>
      <c r="D5206" t="b">
        <f>IF(C5206=1,'Data Transformation'!$G$3+0.5*'Data Transformation'!$W$25,IF(C5207=1,D5207-'Data Transformation'!$W$25,FALSE))</f>
        <v>0</v>
      </c>
      <c r="E5206" t="str">
        <f t="array" ref="E5206">IF(ISLOGICAL(D5206),"",FREQUENCY(IF('Data Transformation'!$B$425:$B$8425='Bin Analysis'!$B5187,'Data Transformation'!$G$425:$G$8425),D5206))</f>
        <v/>
      </c>
      <c r="F5206" t="str">
        <f t="shared" si="648"/>
        <v/>
      </c>
      <c r="G5206">
        <f>Weighting!$H$22</f>
        <v>0</v>
      </c>
      <c r="H5206">
        <f t="array" ref="H5206">FREQUENCY(IF('Data Transformation'!$B$4:$B$8425=B5187,'Data Transformation'!$G$4:$G$8425),'Bin Analysis'!$B5206)</f>
        <v>20</v>
      </c>
      <c r="I5206">
        <f t="shared" si="649"/>
        <v>0</v>
      </c>
      <c r="J5206">
        <f t="shared" si="650"/>
        <v>0</v>
      </c>
      <c r="K5206">
        <f>J5206*Weighting!$W$22</f>
        <v>0</v>
      </c>
      <c r="M5206" s="14"/>
    </row>
    <row r="5207" spans="1:25" x14ac:dyDescent="0.25">
      <c r="A5207" s="32" t="str">
        <f>IF(Weighting!$P$23&gt;0,B5207,"")</f>
        <v/>
      </c>
      <c r="B5207">
        <f>Weighting!$C$23</f>
        <v>2.5480000000000009</v>
      </c>
      <c r="C5207">
        <f>Weighting!$F$23</f>
        <v>0</v>
      </c>
      <c r="D5207" t="b">
        <f>IF(C5207=1,'Data Transformation'!$G$3+0.5*'Data Transformation'!$W$25,IF(C5208=1,D5208-'Data Transformation'!$W$25,FALSE))</f>
        <v>0</v>
      </c>
      <c r="E5207" t="str">
        <f t="array" ref="E5207">IF(ISLOGICAL(D5207),"",FREQUENCY(IF('Data Transformation'!$B$425:$B$8425='Bin Analysis'!$B5187,'Data Transformation'!$G$425:$G$8425),D5207))</f>
        <v/>
      </c>
      <c r="F5207" t="str">
        <f t="shared" si="648"/>
        <v/>
      </c>
      <c r="G5207">
        <f>Weighting!$H$23</f>
        <v>0</v>
      </c>
      <c r="H5207">
        <f t="array" ref="H5207">FREQUENCY(IF('Data Transformation'!$B$4:$B$8425=B5187,'Data Transformation'!$G$4:$G$8425),'Bin Analysis'!$B5207)</f>
        <v>20</v>
      </c>
      <c r="I5207">
        <f t="shared" si="649"/>
        <v>0</v>
      </c>
      <c r="J5207">
        <f t="shared" si="650"/>
        <v>0</v>
      </c>
      <c r="K5207">
        <f>J5207*Weighting!$W$23</f>
        <v>0</v>
      </c>
      <c r="M5207" s="14"/>
    </row>
    <row r="5208" spans="1:25" x14ac:dyDescent="0.25">
      <c r="A5208" s="32" t="str">
        <f>IF(Weighting!$P$24&gt;0,B5208,"")</f>
        <v/>
      </c>
      <c r="B5208">
        <f>Weighting!$C$24</f>
        <v>2.6790000000000012</v>
      </c>
      <c r="C5208">
        <f>Weighting!$F$24</f>
        <v>0</v>
      </c>
      <c r="D5208" t="b">
        <f>IF(C5208=1,'Data Transformation'!$G$3+0.5*'Data Transformation'!$W$25,IF(C5209=1,D5209-'Data Transformation'!$W$25,FALSE))</f>
        <v>0</v>
      </c>
      <c r="E5208" t="str">
        <f t="array" ref="E5208">IF(ISLOGICAL(D5208),"",FREQUENCY(IF('Data Transformation'!$B$425:$B$8425='Bin Analysis'!$B5187,'Data Transformation'!$G$425:$G$8425),D5208))</f>
        <v/>
      </c>
      <c r="F5208" t="str">
        <f t="shared" si="648"/>
        <v/>
      </c>
      <c r="G5208">
        <f>Weighting!$H$24</f>
        <v>0</v>
      </c>
      <c r="H5208">
        <f t="array" ref="H5208">FREQUENCY(IF('Data Transformation'!$B$4:$B$8425=B5187,'Data Transformation'!$G$4:$G$8425),'Bin Analysis'!$B5208)</f>
        <v>20</v>
      </c>
      <c r="I5208">
        <f t="shared" si="649"/>
        <v>0</v>
      </c>
      <c r="J5208">
        <f t="shared" si="650"/>
        <v>0</v>
      </c>
      <c r="K5208">
        <f>J5208*Weighting!$W$24</f>
        <v>0</v>
      </c>
      <c r="M5208" s="14"/>
    </row>
    <row r="5209" spans="1:25" x14ac:dyDescent="0.25">
      <c r="A5209" s="32" t="str">
        <f>IF(Weighting!$P$25&gt;0,B5209,"")</f>
        <v/>
      </c>
      <c r="B5209">
        <f>Weighting!$C$25</f>
        <v>2.8100000000000014</v>
      </c>
      <c r="C5209">
        <f>Weighting!$F$25</f>
        <v>0</v>
      </c>
      <c r="D5209" t="b">
        <f>IF(C5209=1,'Data Transformation'!$G$3+0.5*'Data Transformation'!$W$25,IF(C5210=1,D5210-'Data Transformation'!$W$25,FALSE))</f>
        <v>0</v>
      </c>
      <c r="E5209" t="str">
        <f t="array" ref="E5209">IF(ISLOGICAL(D5209),"",FREQUENCY(IF('Data Transformation'!$B$425:$B$8425='Bin Analysis'!$B5187,'Data Transformation'!$G$425:$G$8425),D5209))</f>
        <v/>
      </c>
      <c r="F5209" t="str">
        <f t="shared" si="648"/>
        <v/>
      </c>
      <c r="G5209">
        <f>Weighting!$H$25</f>
        <v>0</v>
      </c>
      <c r="H5209">
        <f t="array" ref="H5209">FREQUENCY(IF('Data Transformation'!$B$4:$B$8425=B5187,'Data Transformation'!$G$4:$G$8425),'Bin Analysis'!$B5209)</f>
        <v>20</v>
      </c>
      <c r="I5209">
        <f t="shared" si="649"/>
        <v>0</v>
      </c>
      <c r="J5209">
        <f t="shared" si="650"/>
        <v>0</v>
      </c>
      <c r="K5209">
        <f>J5209*Weighting!$W$25</f>
        <v>0</v>
      </c>
      <c r="M5209" s="14"/>
    </row>
    <row r="5210" spans="1:25" x14ac:dyDescent="0.25">
      <c r="O5210"/>
      <c r="P5210"/>
      <c r="Q5210"/>
      <c r="R5210"/>
    </row>
    <row r="5211" spans="1:25" ht="23.25" x14ac:dyDescent="0.35">
      <c r="A5211" s="21" t="s">
        <v>0</v>
      </c>
      <c r="B5211" s="21">
        <f>IFERROR(VLOOKUP(C5211,'Data Transformation'!$L$6:$M$426,2,FALSE),"")</f>
        <v>217</v>
      </c>
      <c r="C5211" s="21">
        <f>C5187+1</f>
        <v>217</v>
      </c>
      <c r="D5211" s="21"/>
      <c r="E5211" s="21"/>
      <c r="F5211" s="21"/>
      <c r="G5211" s="21"/>
      <c r="H5211" s="22"/>
      <c r="I5211" s="22"/>
      <c r="J5211" s="22"/>
      <c r="K5211" s="21"/>
      <c r="L5211" s="21">
        <f>B5211</f>
        <v>217</v>
      </c>
      <c r="M5211" s="23">
        <f>INDEX('Data Transformation'!$O$4:$O$424,MATCH($B5211,'Data Transformation'!$M$4:$M$424,0),MATCH($M$2,'Data Transformation'!$O$3,0))</f>
        <v>20</v>
      </c>
      <c r="N5211" s="27">
        <f>IF('Input and Summary Results'!$J$16="minimum",'Bin Analysis'!X5212/(M5211-1),'Bin Analysis'!Y5211/('Bin Analysis'!M5211-1))</f>
        <v>0</v>
      </c>
      <c r="O5211" s="27">
        <f>IF(M5211=FALSE,NA(),(VLOOKUP(1,C5214:K5233,4,FALSE))/(M5211-1))</f>
        <v>0</v>
      </c>
      <c r="P5211" s="27">
        <f>IF(M5211=FALSE,NA(),SUM(J5214:J5233)/Weighting!$S$5)</f>
        <v>0.4</v>
      </c>
      <c r="Q5211" s="27">
        <f>IF(M5211=FALSE,NA(),SUM(K5214:K5233)/Weighting!$S$6)</f>
        <v>0.30434782608695654</v>
      </c>
      <c r="R5211" s="27">
        <f>IF(M5211=FALSE,NA(),(VLOOKUP(1,G5214:K5233,3,FALSE))/(M5211-1))</f>
        <v>0.68421052631578949</v>
      </c>
      <c r="S5211" s="22" t="str">
        <f>IF(M5211=FALSE,NA(),IF(SUM(J5214:J5233)=2,"yes","no"))</f>
        <v>no</v>
      </c>
      <c r="X5211" s="2" cm="2">
        <f t="array" ref="X5211:X5212">FREQUENCY(IF('Data Transformation'!$B$425:$B$6424='Bin Analysis'!L5211,'Data Transformation'!$G$425:$G$6424),'Data Transformation'!$U$11)</f>
        <v>19</v>
      </c>
      <c r="Y5211" s="2" cm="2">
        <f t="array" ref="Y5211:Y5212">FREQUENCY(IF('Data Transformation'!$B$425:$B$6424='Bin Analysis'!L5211,'Data Transformation'!$G$425:$G$6424),'Data Transformation'!$U$12)</f>
        <v>19</v>
      </c>
    </row>
    <row r="5212" spans="1:25" x14ac:dyDescent="0.25">
      <c r="A5212" s="14" t="s">
        <v>66</v>
      </c>
      <c r="B5212" t="s">
        <v>47</v>
      </c>
      <c r="C5212" t="s">
        <v>5</v>
      </c>
      <c r="D5212" t="s">
        <v>99</v>
      </c>
      <c r="E5212" t="s">
        <v>100</v>
      </c>
      <c r="F5212" t="s">
        <v>101</v>
      </c>
      <c r="G5212" t="s">
        <v>69</v>
      </c>
      <c r="H5212" t="s">
        <v>31</v>
      </c>
      <c r="I5212" t="s">
        <v>32</v>
      </c>
      <c r="J5212" t="s">
        <v>46</v>
      </c>
      <c r="K5212" s="14" t="s">
        <v>45</v>
      </c>
      <c r="M5212" s="14"/>
      <c r="X5212" s="2">
        <v>0</v>
      </c>
      <c r="Y5212" s="2">
        <v>0</v>
      </c>
    </row>
    <row r="5213" spans="1:25" x14ac:dyDescent="0.25">
      <c r="A5213" s="32"/>
      <c r="D5213" t="b">
        <f>IF(C5213=1,'Data Transformation'!$G$3+0.5*'Data Transformation'!$W$25,IF(C5214=1,D5214-'Data Transformation'!$W$25,FALSE))</f>
        <v>0</v>
      </c>
      <c r="E5213" t="str">
        <f t="array" ref="E5213">IF(ISLOGICAL(D5213),"",FREQUENCY(IF('Data Transformation'!$B$425:$B$8425='Bin Analysis'!$B5211,'Data Transformation'!$G$425:$G$8425),D5213))</f>
        <v/>
      </c>
      <c r="F5213" t="str">
        <f>IF(ISLOGICAL(D5213),"",E5213-E5212)</f>
        <v/>
      </c>
      <c r="M5213" s="14"/>
    </row>
    <row r="5214" spans="1:25" x14ac:dyDescent="0.25">
      <c r="A5214" s="32">
        <f>IF(Weighting!$P$6&gt;0,B5214,"")</f>
        <v>0.32100000000000001</v>
      </c>
      <c r="B5214">
        <f>Weighting!$C$6</f>
        <v>0.32100000000000001</v>
      </c>
      <c r="C5214">
        <f>Weighting!$F$6</f>
        <v>0</v>
      </c>
      <c r="D5214" t="b">
        <f>IF(C5214=1,'Data Transformation'!$G$3+0.5*'Data Transformation'!$W$25,IF(C5215=1,D5215-'Data Transformation'!$W$25,FALSE))</f>
        <v>0</v>
      </c>
      <c r="E5214" t="str">
        <f t="array" ref="E5214">IF(ISLOGICAL(D5214),"",FREQUENCY(IF('Data Transformation'!$B$425:$B$8425='Bin Analysis'!$B5211,'Data Transformation'!$G$425:$G$8425),D5214))</f>
        <v/>
      </c>
      <c r="F5214" t="str">
        <f>IF(ISLOGICAL(D5214),"",E5214-E5213)</f>
        <v/>
      </c>
      <c r="G5214">
        <f>Weighting!$H$6</f>
        <v>1</v>
      </c>
      <c r="H5214">
        <f t="array" ref="H5214">FREQUENCY(IF('Data Transformation'!$B$4:$B$8425=B5211,'Data Transformation'!$G$4:$G$8425),'Bin Analysis'!$B5214)</f>
        <v>13</v>
      </c>
      <c r="I5214">
        <f>H5214-H5213</f>
        <v>13</v>
      </c>
      <c r="J5214">
        <f>IF(I5214=0,0,1)</f>
        <v>1</v>
      </c>
      <c r="K5214">
        <f>J5214*Weighting!$W$6</f>
        <v>1</v>
      </c>
      <c r="M5214" s="14"/>
    </row>
    <row r="5215" spans="1:25" x14ac:dyDescent="0.25">
      <c r="A5215" s="32">
        <f>IF(Weighting!$P$7&gt;0,B5215,"")</f>
        <v>0.45200000000000001</v>
      </c>
      <c r="B5215">
        <f>Weighting!$C$7</f>
        <v>0.45200000000000001</v>
      </c>
      <c r="C5215">
        <f>Weighting!$F$7</f>
        <v>0</v>
      </c>
      <c r="D5215" t="b">
        <f>IF(C5215=1,'Data Transformation'!$G$3+0.5*'Data Transformation'!$W$25,IF(C5216=1,D5216-'Data Transformation'!$W$25,FALSE))</f>
        <v>0</v>
      </c>
      <c r="E5215" t="str">
        <f t="array" ref="E5215">IF(ISLOGICAL(D5215),"",FREQUENCY(IF('Data Transformation'!$B$425:$B$8425='Bin Analysis'!$B5211,'Data Transformation'!$G$425:$G$8425),D5215))</f>
        <v/>
      </c>
      <c r="F5215" t="str">
        <f t="shared" ref="F5215:F5233" si="651">IF(ISLOGICAL(D5215),"",E5215-E5214)</f>
        <v/>
      </c>
      <c r="G5215">
        <f>Weighting!$H$7</f>
        <v>0</v>
      </c>
      <c r="H5215">
        <f t="array" ref="H5215">FREQUENCY(IF('Data Transformation'!$B$4:$B$8425=B5211,'Data Transformation'!$G$4:$G$8425),'Bin Analysis'!$B5215)</f>
        <v>17</v>
      </c>
      <c r="I5215">
        <f t="shared" ref="I5215:I5233" si="652">H5215-H5214</f>
        <v>4</v>
      </c>
      <c r="J5215">
        <f>IF(I5215=0,0,1)</f>
        <v>1</v>
      </c>
      <c r="K5215">
        <f>J5215*Weighting!$W$7</f>
        <v>2</v>
      </c>
      <c r="M5215" s="14"/>
    </row>
    <row r="5216" spans="1:25" x14ac:dyDescent="0.25">
      <c r="A5216" s="32">
        <f>IF(Weighting!$P$8&gt;0,B5216,"")</f>
        <v>0.58299999999999996</v>
      </c>
      <c r="B5216">
        <f>Weighting!$C$8</f>
        <v>0.58299999999999996</v>
      </c>
      <c r="C5216">
        <f>Weighting!$F$8</f>
        <v>0</v>
      </c>
      <c r="D5216" t="b">
        <f>IF(C5216=1,'Data Transformation'!$G$3+0.5*'Data Transformation'!$W$25,IF(C5217=1,D5217-'Data Transformation'!$W$25,FALSE))</f>
        <v>0</v>
      </c>
      <c r="E5216" t="str">
        <f t="array" ref="E5216">IF(ISLOGICAL(D5216),"",FREQUENCY(IF('Data Transformation'!$B$425:$B$8425='Bin Analysis'!$B5211,'Data Transformation'!$G$425:$G$8425),D5216))</f>
        <v/>
      </c>
      <c r="F5216" t="str">
        <f t="shared" si="651"/>
        <v/>
      </c>
      <c r="G5216">
        <f>Weighting!$H$8</f>
        <v>0</v>
      </c>
      <c r="H5216">
        <f t="array" ref="H5216">FREQUENCY(IF('Data Transformation'!$B$4:$B$8425=B5211,'Data Transformation'!$G$4:$G$8425),'Bin Analysis'!$B5216)</f>
        <v>19</v>
      </c>
      <c r="I5216">
        <f t="shared" si="652"/>
        <v>2</v>
      </c>
      <c r="J5216">
        <f t="shared" ref="J5216:J5233" si="653">IF(I5216=0,0,1)</f>
        <v>1</v>
      </c>
      <c r="K5216">
        <f>J5216*Weighting!$W$8</f>
        <v>3</v>
      </c>
      <c r="M5216" s="14"/>
    </row>
    <row r="5217" spans="1:13" x14ac:dyDescent="0.25">
      <c r="A5217" s="32">
        <f>IF(Weighting!$P$9&gt;0,B5217,"")</f>
        <v>0.71399999999999997</v>
      </c>
      <c r="B5217" s="50">
        <f>Weighting!$C$9</f>
        <v>0.71399999999999997</v>
      </c>
      <c r="C5217">
        <f>Weighting!$F$9</f>
        <v>0</v>
      </c>
      <c r="D5217" t="b">
        <f>IF(C5217=1,'Data Transformation'!$G$3+0.5*'Data Transformation'!$W$25,IF(C5218=1,D5218-'Data Transformation'!$W$25,FALSE))</f>
        <v>0</v>
      </c>
      <c r="E5217" t="str">
        <f t="array" ref="E5217">IF(ISLOGICAL(D5217),"",FREQUENCY(IF('Data Transformation'!$B$425:$B$8425='Bin Analysis'!$B5211,'Data Transformation'!$G$425:$G$8425),D5217))</f>
        <v/>
      </c>
      <c r="F5217" t="str">
        <f t="shared" si="651"/>
        <v/>
      </c>
      <c r="G5217">
        <f>Weighting!$H$9</f>
        <v>0</v>
      </c>
      <c r="H5217">
        <f t="array" ref="H5217">FREQUENCY(IF('Data Transformation'!$B$4:$B$8425=B5211,'Data Transformation'!$G$4:$G$8425),'Bin Analysis'!$B5217)</f>
        <v>19</v>
      </c>
      <c r="I5217">
        <f t="shared" si="652"/>
        <v>0</v>
      </c>
      <c r="J5217">
        <f t="shared" si="653"/>
        <v>0</v>
      </c>
      <c r="K5217">
        <f>J5217*Weighting!$W$9</f>
        <v>0</v>
      </c>
      <c r="M5217" s="14"/>
    </row>
    <row r="5218" spans="1:13" x14ac:dyDescent="0.25">
      <c r="A5218" s="32">
        <f>IF(Weighting!$P$10&gt;0,B5218,"")</f>
        <v>0.84499999999999997</v>
      </c>
      <c r="B5218">
        <f>Weighting!$C$10</f>
        <v>0.84499999999999997</v>
      </c>
      <c r="C5218">
        <f>Weighting!$F$10</f>
        <v>0</v>
      </c>
      <c r="D5218" t="b">
        <f>IF(C5218=1,'Data Transformation'!$G$3+0.5*'Data Transformation'!$W$25,IF(C5219=1,D5219-'Data Transformation'!$W$25,FALSE))</f>
        <v>0</v>
      </c>
      <c r="E5218" t="str">
        <f t="array" ref="E5218">IF(ISLOGICAL(D5218),"",FREQUENCY(IF('Data Transformation'!$B$425:$B$8425='Bin Analysis'!$B5211,'Data Transformation'!$G$425:$G$8425),D5218))</f>
        <v/>
      </c>
      <c r="F5218" t="str">
        <f t="shared" si="651"/>
        <v/>
      </c>
      <c r="G5218">
        <f>Weighting!$H$10</f>
        <v>0</v>
      </c>
      <c r="H5218">
        <f t="array" ref="H5218">FREQUENCY(IF('Data Transformation'!$B$4:$B$8425=B5211,'Data Transformation'!$G$4:$G$8425),'Bin Analysis'!$B5218)</f>
        <v>19</v>
      </c>
      <c r="I5218">
        <f t="shared" si="652"/>
        <v>0</v>
      </c>
      <c r="J5218">
        <f t="shared" si="653"/>
        <v>0</v>
      </c>
      <c r="K5218">
        <f>J5218*Weighting!$W$10</f>
        <v>0</v>
      </c>
      <c r="M5218" s="14"/>
    </row>
    <row r="5219" spans="1:13" x14ac:dyDescent="0.25">
      <c r="A5219" s="32">
        <f>IF(Weighting!$P$11&gt;0,B5219,"")</f>
        <v>0.97599999999999998</v>
      </c>
      <c r="B5219">
        <f>Weighting!$C$11</f>
        <v>0.97599999999999998</v>
      </c>
      <c r="C5219">
        <f>Weighting!$F$11</f>
        <v>0</v>
      </c>
      <c r="D5219">
        <f>IF(C5219=1,'Data Transformation'!$G$3+0.5*'Data Transformation'!$W$25,IF(C5220=1,D5220-'Data Transformation'!$W$25,FALSE))</f>
        <v>0.86899999999999999</v>
      </c>
      <c r="E5219">
        <f t="array" ref="E5219">IF(ISLOGICAL(D5219),"",FREQUENCY(IF('Data Transformation'!$B$425:$B$8425='Bin Analysis'!$B5211,'Data Transformation'!$G$425:$G$8425),D5219))</f>
        <v>19</v>
      </c>
      <c r="F5219" t="e">
        <f t="shared" si="651"/>
        <v>#VALUE!</v>
      </c>
      <c r="G5219">
        <f>Weighting!$H$11</f>
        <v>0</v>
      </c>
      <c r="H5219">
        <f t="array" ref="H5219">FREQUENCY(IF('Data Transformation'!$B$4:$B$8425=B5211,'Data Transformation'!$G$4:$G$8425),'Bin Analysis'!$B5219)</f>
        <v>19</v>
      </c>
      <c r="I5219">
        <f t="shared" si="652"/>
        <v>0</v>
      </c>
      <c r="J5219">
        <f t="shared" si="653"/>
        <v>0</v>
      </c>
      <c r="K5219">
        <f>J5219*Weighting!$W$11</f>
        <v>0</v>
      </c>
      <c r="M5219" s="14"/>
    </row>
    <row r="5220" spans="1:13" x14ac:dyDescent="0.25">
      <c r="A5220" s="32">
        <f>IF(Weighting!$P$12&gt;0,B5220,"")</f>
        <v>1.107</v>
      </c>
      <c r="B5220">
        <f>Weighting!$C$12</f>
        <v>1.107</v>
      </c>
      <c r="C5220">
        <f>Weighting!$F$12</f>
        <v>1</v>
      </c>
      <c r="D5220">
        <f>IF(C5220=1,'Data Transformation'!$G$3+0.5*'Data Transformation'!$W$25,IF(C5221=1,D5221-'Data Transformation'!$W$25,FALSE))</f>
        <v>1.131</v>
      </c>
      <c r="E5220">
        <f t="array" ref="E5220">IF(ISLOGICAL(D5220),"",FREQUENCY(IF('Data Transformation'!$B$425:$B$8425='Bin Analysis'!$B5211,'Data Transformation'!$G$425:$G$8425),D5220))</f>
        <v>19</v>
      </c>
      <c r="F5220">
        <f t="shared" si="651"/>
        <v>0</v>
      </c>
      <c r="G5220">
        <f>Weighting!$H$12</f>
        <v>0</v>
      </c>
      <c r="H5220">
        <f t="array" ref="H5220">FREQUENCY(IF('Data Transformation'!$B$4:$B$8425=B5211,'Data Transformation'!$G$4:$G$8425),'Bin Analysis'!$B5220)</f>
        <v>20</v>
      </c>
      <c r="I5220">
        <f t="shared" si="652"/>
        <v>1</v>
      </c>
      <c r="J5220">
        <f t="shared" si="653"/>
        <v>1</v>
      </c>
      <c r="K5220">
        <f>J5220*Weighting!$W$12</f>
        <v>1</v>
      </c>
      <c r="M5220" s="14"/>
    </row>
    <row r="5221" spans="1:13" x14ac:dyDescent="0.25">
      <c r="A5221" s="32">
        <f>IF(Weighting!$P$13&gt;0,B5221,"")</f>
        <v>1.238</v>
      </c>
      <c r="B5221">
        <f>Weighting!$C$13</f>
        <v>1.238</v>
      </c>
      <c r="C5221">
        <f>Weighting!$F$13</f>
        <v>0</v>
      </c>
      <c r="D5221" t="b">
        <f>IF(C5221=1,'Data Transformation'!$G$3+0.5*'Data Transformation'!$W$25,IF(C5222=1,D5222-'Data Transformation'!$W$25,FALSE))</f>
        <v>0</v>
      </c>
      <c r="E5221" t="str">
        <f t="array" ref="E5221">IF(ISLOGICAL(D5221),"",FREQUENCY(IF('Data Transformation'!$B$425:$B$8425='Bin Analysis'!$B5211,'Data Transformation'!$G$425:$G$8425),D5221))</f>
        <v/>
      </c>
      <c r="F5221" t="str">
        <f t="shared" si="651"/>
        <v/>
      </c>
      <c r="G5221">
        <f>Weighting!$H$13</f>
        <v>0</v>
      </c>
      <c r="H5221">
        <f t="array" ref="H5221">FREQUENCY(IF('Data Transformation'!$B$4:$B$8425=B5211,'Data Transformation'!$G$4:$G$8425),'Bin Analysis'!$B5221)</f>
        <v>20</v>
      </c>
      <c r="I5221">
        <f t="shared" si="652"/>
        <v>0</v>
      </c>
      <c r="J5221">
        <f t="shared" si="653"/>
        <v>0</v>
      </c>
      <c r="K5221">
        <f>J5221*Weighting!$W$13</f>
        <v>0</v>
      </c>
      <c r="M5221" s="14"/>
    </row>
    <row r="5222" spans="1:13" x14ac:dyDescent="0.25">
      <c r="A5222" s="32">
        <f>IF(Weighting!$P$14&gt;0,B5222,"")</f>
        <v>1.369</v>
      </c>
      <c r="B5222">
        <f>Weighting!$C$14</f>
        <v>1.369</v>
      </c>
      <c r="C5222">
        <f>Weighting!$F$14</f>
        <v>0</v>
      </c>
      <c r="D5222" t="b">
        <f>IF(C5222=1,'Data Transformation'!$G$3+0.5*'Data Transformation'!$W$25,IF(C5223=1,D5223-'Data Transformation'!$W$25,FALSE))</f>
        <v>0</v>
      </c>
      <c r="E5222" t="str">
        <f t="array" ref="E5222">IF(ISLOGICAL(D5222),"",FREQUENCY(IF('Data Transformation'!$B$425:$B$8425='Bin Analysis'!$B5211,'Data Transformation'!$G$425:$G$8425),D5222))</f>
        <v/>
      </c>
      <c r="F5222" t="str">
        <f t="shared" si="651"/>
        <v/>
      </c>
      <c r="G5222">
        <f>Weighting!$H$14</f>
        <v>0</v>
      </c>
      <c r="H5222">
        <f t="array" ref="H5222">FREQUENCY(IF('Data Transformation'!$B$4:$B$8425=B5211,'Data Transformation'!$G$4:$G$8425),'Bin Analysis'!$B5222)</f>
        <v>20</v>
      </c>
      <c r="I5222">
        <f t="shared" si="652"/>
        <v>0</v>
      </c>
      <c r="J5222">
        <f t="shared" si="653"/>
        <v>0</v>
      </c>
      <c r="K5222">
        <f>J5222*Weighting!$W$14</f>
        <v>0</v>
      </c>
      <c r="M5222" s="14"/>
    </row>
    <row r="5223" spans="1:13" x14ac:dyDescent="0.25">
      <c r="A5223" s="32">
        <f>IF(Weighting!$P$15&gt;0,B5223,"")</f>
        <v>1.5000009999999999</v>
      </c>
      <c r="B5223">
        <f>Weighting!$C$15</f>
        <v>1.5000009999999999</v>
      </c>
      <c r="C5223">
        <f>Weighting!$F$15</f>
        <v>0</v>
      </c>
      <c r="D5223" t="b">
        <f>IF(C5223=1,'Data Transformation'!$G$3+0.5*'Data Transformation'!$W$25,IF(C5224=1,D5224-'Data Transformation'!$W$25,FALSE))</f>
        <v>0</v>
      </c>
      <c r="E5223" t="str">
        <f t="array" ref="E5223">IF(ISLOGICAL(D5223),"",FREQUENCY(IF('Data Transformation'!$B$425:$B$8425='Bin Analysis'!$B5211,'Data Transformation'!$G$425:$G$8425),D5223))</f>
        <v/>
      </c>
      <c r="F5223" t="str">
        <f t="shared" si="651"/>
        <v/>
      </c>
      <c r="G5223">
        <f>Weighting!$H$15</f>
        <v>0</v>
      </c>
      <c r="H5223">
        <f t="array" ref="H5223">FREQUENCY(IF('Data Transformation'!$B$4:$B$8425=B5211,'Data Transformation'!$G$4:$G$8425),'Bin Analysis'!$B5223)</f>
        <v>20</v>
      </c>
      <c r="I5223">
        <f t="shared" si="652"/>
        <v>0</v>
      </c>
      <c r="J5223">
        <f t="shared" si="653"/>
        <v>0</v>
      </c>
      <c r="K5223">
        <f>J5223*Weighting!$W$15</f>
        <v>0</v>
      </c>
      <c r="M5223" s="14"/>
    </row>
    <row r="5224" spans="1:13" x14ac:dyDescent="0.25">
      <c r="A5224" s="32" t="str">
        <f>IF(Weighting!$P$16&gt;0,B5224,"")</f>
        <v/>
      </c>
      <c r="B5224">
        <f>Weighting!$C$16</f>
        <v>1.631</v>
      </c>
      <c r="C5224">
        <f>Weighting!$F$16</f>
        <v>0</v>
      </c>
      <c r="D5224" t="b">
        <f>IF(C5224=1,'Data Transformation'!$G$3+0.5*'Data Transformation'!$W$25,IF(C5225=1,D5225-'Data Transformation'!$W$25,FALSE))</f>
        <v>0</v>
      </c>
      <c r="E5224" t="str">
        <f t="array" ref="E5224">IF(ISLOGICAL(D5224),"",FREQUENCY(IF('Data Transformation'!$B$425:$B$8425='Bin Analysis'!$B5211,'Data Transformation'!$G$425:$G$8425),D5224))</f>
        <v/>
      </c>
      <c r="F5224" t="str">
        <f t="shared" si="651"/>
        <v/>
      </c>
      <c r="G5224">
        <f>Weighting!$H$16</f>
        <v>0</v>
      </c>
      <c r="H5224">
        <f t="array" ref="H5224">FREQUENCY(IF('Data Transformation'!$B$4:$B$8425=B5211,'Data Transformation'!$G$4:$G$8425),'Bin Analysis'!$B5224)</f>
        <v>20</v>
      </c>
      <c r="I5224">
        <f t="shared" si="652"/>
        <v>0</v>
      </c>
      <c r="J5224">
        <f t="shared" si="653"/>
        <v>0</v>
      </c>
      <c r="K5224">
        <f>J5224*Weighting!$W$16</f>
        <v>0</v>
      </c>
      <c r="M5224" s="14"/>
    </row>
    <row r="5225" spans="1:13" x14ac:dyDescent="0.25">
      <c r="A5225" s="32" t="str">
        <f>IF(Weighting!$P$17&gt;0,B5225,"")</f>
        <v/>
      </c>
      <c r="B5225">
        <f>Weighting!$C$17</f>
        <v>1.762</v>
      </c>
      <c r="C5225">
        <f>Weighting!$F$17</f>
        <v>0</v>
      </c>
      <c r="D5225" t="b">
        <f>IF(C5225=1,'Data Transformation'!$G$3+0.5*'Data Transformation'!$W$25,IF(C5226=1,D5226-'Data Transformation'!$W$25,FALSE))</f>
        <v>0</v>
      </c>
      <c r="E5225" t="str">
        <f t="array" ref="E5225">IF(ISLOGICAL(D5225),"",FREQUENCY(IF('Data Transformation'!$B$425:$B$8425='Bin Analysis'!$B5211,'Data Transformation'!$G$425:$G$8425),D5225))</f>
        <v/>
      </c>
      <c r="F5225" t="str">
        <f t="shared" si="651"/>
        <v/>
      </c>
      <c r="G5225">
        <f>Weighting!$H$17</f>
        <v>0</v>
      </c>
      <c r="H5225">
        <f t="array" ref="H5225">FREQUENCY(IF('Data Transformation'!$B$4:$B$8425=B5211,'Data Transformation'!$G$4:$G$8425),'Bin Analysis'!$B5225)</f>
        <v>20</v>
      </c>
      <c r="I5225">
        <f t="shared" si="652"/>
        <v>0</v>
      </c>
      <c r="J5225">
        <f t="shared" si="653"/>
        <v>0</v>
      </c>
      <c r="K5225">
        <f>J5225*Weighting!$W$17</f>
        <v>0</v>
      </c>
      <c r="M5225" s="14"/>
    </row>
    <row r="5226" spans="1:13" x14ac:dyDescent="0.25">
      <c r="A5226" s="32" t="str">
        <f>IF(Weighting!$P$18&gt;0,B5226,"")</f>
        <v/>
      </c>
      <c r="B5226">
        <f>Weighting!$C$18</f>
        <v>1.893</v>
      </c>
      <c r="C5226">
        <f>Weighting!$F$18</f>
        <v>0</v>
      </c>
      <c r="D5226" t="b">
        <f>IF(C5226=1,'Data Transformation'!$G$3+0.5*'Data Transformation'!$W$25,IF(C5227=1,D5227-'Data Transformation'!$W$25,FALSE))</f>
        <v>0</v>
      </c>
      <c r="E5226" t="str">
        <f t="array" ref="E5226">IF(ISLOGICAL(D5226),"",FREQUENCY(IF('Data Transformation'!$B$425:$B$8425='Bin Analysis'!$B5211,'Data Transformation'!$G$425:$G$8425),D5226))</f>
        <v/>
      </c>
      <c r="F5226" t="str">
        <f t="shared" si="651"/>
        <v/>
      </c>
      <c r="G5226">
        <f>Weighting!$H$18</f>
        <v>0</v>
      </c>
      <c r="H5226">
        <f t="array" ref="H5226">FREQUENCY(IF('Data Transformation'!$B$4:$B$8425=B5211,'Data Transformation'!$G$4:$G$8425),'Bin Analysis'!$B5226)</f>
        <v>20</v>
      </c>
      <c r="I5226">
        <f t="shared" si="652"/>
        <v>0</v>
      </c>
      <c r="J5226">
        <f t="shared" si="653"/>
        <v>0</v>
      </c>
      <c r="K5226">
        <f>J5226*Weighting!$W$18</f>
        <v>0</v>
      </c>
      <c r="M5226" s="14"/>
    </row>
    <row r="5227" spans="1:13" x14ac:dyDescent="0.25">
      <c r="A5227" s="32" t="str">
        <f>IF(Weighting!$P$19&gt;0,B5227,"")</f>
        <v/>
      </c>
      <c r="B5227">
        <f>Weighting!$C$19</f>
        <v>2.024</v>
      </c>
      <c r="C5227">
        <f>Weighting!$F$19</f>
        <v>0</v>
      </c>
      <c r="D5227" t="b">
        <f>IF(C5227=1,'Data Transformation'!$G$3+0.5*'Data Transformation'!$W$25,IF(C5228=1,D5228-'Data Transformation'!$W$25,FALSE))</f>
        <v>0</v>
      </c>
      <c r="E5227" t="str">
        <f t="array" ref="E5227">IF(ISLOGICAL(D5227),"",FREQUENCY(IF('Data Transformation'!$B$425:$B$8425='Bin Analysis'!$B5211,'Data Transformation'!$G$425:$G$8425),D5227))</f>
        <v/>
      </c>
      <c r="F5227" t="str">
        <f t="shared" si="651"/>
        <v/>
      </c>
      <c r="G5227">
        <f>Weighting!$H$19</f>
        <v>0</v>
      </c>
      <c r="H5227">
        <f t="array" ref="H5227">FREQUENCY(IF('Data Transformation'!$B$4:$B$8425=B5211,'Data Transformation'!$G$4:$G$8425),'Bin Analysis'!$B5227)</f>
        <v>20</v>
      </c>
      <c r="I5227">
        <f t="shared" si="652"/>
        <v>0</v>
      </c>
      <c r="J5227">
        <f t="shared" si="653"/>
        <v>0</v>
      </c>
      <c r="K5227">
        <f>J5227*Weighting!$W$19</f>
        <v>0</v>
      </c>
      <c r="M5227" s="14"/>
    </row>
    <row r="5228" spans="1:13" x14ac:dyDescent="0.25">
      <c r="A5228" s="32" t="str">
        <f>IF(Weighting!$P$20&gt;0,B5228,"")</f>
        <v/>
      </c>
      <c r="B5228">
        <f>Weighting!$C$20</f>
        <v>2.1550000000000002</v>
      </c>
      <c r="C5228">
        <f>Weighting!$F$20</f>
        <v>0</v>
      </c>
      <c r="D5228" t="b">
        <f>IF(C5228=1,'Data Transformation'!$G$3+0.5*'Data Transformation'!$W$25,IF(C5229=1,D5229-'Data Transformation'!$W$25,FALSE))</f>
        <v>0</v>
      </c>
      <c r="E5228" t="str">
        <f t="array" ref="E5228">IF(ISLOGICAL(D5228),"",FREQUENCY(IF('Data Transformation'!$B$425:$B$8425='Bin Analysis'!$B5211,'Data Transformation'!$G$425:$G$8425),D5228))</f>
        <v/>
      </c>
      <c r="F5228" t="str">
        <f t="shared" si="651"/>
        <v/>
      </c>
      <c r="G5228">
        <f>Weighting!$H$20</f>
        <v>0</v>
      </c>
      <c r="H5228">
        <f t="array" ref="H5228">FREQUENCY(IF('Data Transformation'!$B$4:$B$8425=B5211,'Data Transformation'!$G$4:$G$8425),'Bin Analysis'!$B5228)</f>
        <v>20</v>
      </c>
      <c r="I5228">
        <f t="shared" si="652"/>
        <v>0</v>
      </c>
      <c r="J5228">
        <f t="shared" si="653"/>
        <v>0</v>
      </c>
      <c r="K5228">
        <f>J5228*Weighting!$W$20</f>
        <v>0</v>
      </c>
      <c r="M5228" s="14"/>
    </row>
    <row r="5229" spans="1:13" x14ac:dyDescent="0.25">
      <c r="A5229" s="32" t="str">
        <f>IF(Weighting!$P$21&gt;0,B5229,"")</f>
        <v/>
      </c>
      <c r="B5229">
        <f>Weighting!$C$21</f>
        <v>2.2860000000000005</v>
      </c>
      <c r="C5229">
        <f>Weighting!$F$21</f>
        <v>0</v>
      </c>
      <c r="D5229" t="b">
        <f>IF(C5229=1,'Data Transformation'!$G$3+0.5*'Data Transformation'!$W$25,IF(C5230=1,D5230-'Data Transformation'!$W$25,FALSE))</f>
        <v>0</v>
      </c>
      <c r="E5229" t="str">
        <f t="array" ref="E5229">IF(ISLOGICAL(D5229),"",FREQUENCY(IF('Data Transformation'!$B$425:$B$8425='Bin Analysis'!$B5211,'Data Transformation'!$G$425:$G$8425),D5229))</f>
        <v/>
      </c>
      <c r="F5229" t="str">
        <f t="shared" si="651"/>
        <v/>
      </c>
      <c r="G5229">
        <f>Weighting!$H$21</f>
        <v>0</v>
      </c>
      <c r="H5229">
        <f t="array" ref="H5229">FREQUENCY(IF('Data Transformation'!$B$4:$B$8425=B5211,'Data Transformation'!$G$4:$G$8425),'Bin Analysis'!$B5229)</f>
        <v>20</v>
      </c>
      <c r="I5229">
        <f t="shared" si="652"/>
        <v>0</v>
      </c>
      <c r="J5229">
        <f t="shared" si="653"/>
        <v>0</v>
      </c>
      <c r="K5229">
        <f>J5229*Weighting!$W$21</f>
        <v>0</v>
      </c>
      <c r="M5229" s="14"/>
    </row>
    <row r="5230" spans="1:13" x14ac:dyDescent="0.25">
      <c r="A5230" s="32" t="str">
        <f>IF(Weighting!$P$22&gt;0,B5230,"")</f>
        <v/>
      </c>
      <c r="B5230">
        <f>Weighting!$C$22</f>
        <v>2.4170000000000007</v>
      </c>
      <c r="C5230">
        <f>Weighting!$F$22</f>
        <v>0</v>
      </c>
      <c r="D5230" t="b">
        <f>IF(C5230=1,'Data Transformation'!$G$3+0.5*'Data Transformation'!$W$25,IF(C5231=1,D5231-'Data Transformation'!$W$25,FALSE))</f>
        <v>0</v>
      </c>
      <c r="E5230" t="str">
        <f t="array" ref="E5230">IF(ISLOGICAL(D5230),"",FREQUENCY(IF('Data Transformation'!$B$425:$B$8425='Bin Analysis'!$B5211,'Data Transformation'!$G$425:$G$8425),D5230))</f>
        <v/>
      </c>
      <c r="F5230" t="str">
        <f t="shared" si="651"/>
        <v/>
      </c>
      <c r="G5230">
        <f>Weighting!$H$22</f>
        <v>0</v>
      </c>
      <c r="H5230">
        <f t="array" ref="H5230">FREQUENCY(IF('Data Transformation'!$B$4:$B$8425=B5211,'Data Transformation'!$G$4:$G$8425),'Bin Analysis'!$B5230)</f>
        <v>20</v>
      </c>
      <c r="I5230">
        <f t="shared" si="652"/>
        <v>0</v>
      </c>
      <c r="J5230">
        <f t="shared" si="653"/>
        <v>0</v>
      </c>
      <c r="K5230">
        <f>J5230*Weighting!$W$22</f>
        <v>0</v>
      </c>
      <c r="M5230" s="14"/>
    </row>
    <row r="5231" spans="1:13" x14ac:dyDescent="0.25">
      <c r="A5231" s="32" t="str">
        <f>IF(Weighting!$P$23&gt;0,B5231,"")</f>
        <v/>
      </c>
      <c r="B5231">
        <f>Weighting!$C$23</f>
        <v>2.5480000000000009</v>
      </c>
      <c r="C5231">
        <f>Weighting!$F$23</f>
        <v>0</v>
      </c>
      <c r="D5231" t="b">
        <f>IF(C5231=1,'Data Transformation'!$G$3+0.5*'Data Transformation'!$W$25,IF(C5232=1,D5232-'Data Transformation'!$W$25,FALSE))</f>
        <v>0</v>
      </c>
      <c r="E5231" t="str">
        <f t="array" ref="E5231">IF(ISLOGICAL(D5231),"",FREQUENCY(IF('Data Transformation'!$B$425:$B$8425='Bin Analysis'!$B5211,'Data Transformation'!$G$425:$G$8425),D5231))</f>
        <v/>
      </c>
      <c r="F5231" t="str">
        <f t="shared" si="651"/>
        <v/>
      </c>
      <c r="G5231">
        <f>Weighting!$H$23</f>
        <v>0</v>
      </c>
      <c r="H5231">
        <f t="array" ref="H5231">FREQUENCY(IF('Data Transformation'!$B$4:$B$8425=B5211,'Data Transformation'!$G$4:$G$8425),'Bin Analysis'!$B5231)</f>
        <v>20</v>
      </c>
      <c r="I5231">
        <f t="shared" si="652"/>
        <v>0</v>
      </c>
      <c r="J5231">
        <f t="shared" si="653"/>
        <v>0</v>
      </c>
      <c r="K5231">
        <f>J5231*Weighting!$W$23</f>
        <v>0</v>
      </c>
      <c r="M5231" s="14"/>
    </row>
    <row r="5232" spans="1:13" x14ac:dyDescent="0.25">
      <c r="A5232" s="32" t="str">
        <f>IF(Weighting!$P$24&gt;0,B5232,"")</f>
        <v/>
      </c>
      <c r="B5232">
        <f>Weighting!$C$24</f>
        <v>2.6790000000000012</v>
      </c>
      <c r="C5232">
        <f>Weighting!$F$24</f>
        <v>0</v>
      </c>
      <c r="D5232" t="b">
        <f>IF(C5232=1,'Data Transformation'!$G$3+0.5*'Data Transformation'!$W$25,IF(C5233=1,D5233-'Data Transformation'!$W$25,FALSE))</f>
        <v>0</v>
      </c>
      <c r="E5232" t="str">
        <f t="array" ref="E5232">IF(ISLOGICAL(D5232),"",FREQUENCY(IF('Data Transformation'!$B$425:$B$8425='Bin Analysis'!$B5211,'Data Transformation'!$G$425:$G$8425),D5232))</f>
        <v/>
      </c>
      <c r="F5232" t="str">
        <f t="shared" si="651"/>
        <v/>
      </c>
      <c r="G5232">
        <f>Weighting!$H$24</f>
        <v>0</v>
      </c>
      <c r="H5232">
        <f t="array" ref="H5232">FREQUENCY(IF('Data Transformation'!$B$4:$B$8425=B5211,'Data Transformation'!$G$4:$G$8425),'Bin Analysis'!$B5232)</f>
        <v>20</v>
      </c>
      <c r="I5232">
        <f t="shared" si="652"/>
        <v>0</v>
      </c>
      <c r="J5232">
        <f t="shared" si="653"/>
        <v>0</v>
      </c>
      <c r="K5232">
        <f>J5232*Weighting!$W$24</f>
        <v>0</v>
      </c>
      <c r="M5232" s="14"/>
    </row>
    <row r="5233" spans="1:25" x14ac:dyDescent="0.25">
      <c r="A5233" s="32" t="str">
        <f>IF(Weighting!$P$25&gt;0,B5233,"")</f>
        <v/>
      </c>
      <c r="B5233">
        <f>Weighting!$C$25</f>
        <v>2.8100000000000014</v>
      </c>
      <c r="C5233">
        <f>Weighting!$F$25</f>
        <v>0</v>
      </c>
      <c r="D5233" t="b">
        <f>IF(C5233=1,'Data Transformation'!$G$3+0.5*'Data Transformation'!$W$25,IF(C5234=1,D5234-'Data Transformation'!$W$25,FALSE))</f>
        <v>0</v>
      </c>
      <c r="E5233" t="str">
        <f t="array" ref="E5233">IF(ISLOGICAL(D5233),"",FREQUENCY(IF('Data Transformation'!$B$425:$B$8425='Bin Analysis'!$B5211,'Data Transformation'!$G$425:$G$8425),D5233))</f>
        <v/>
      </c>
      <c r="F5233" t="str">
        <f t="shared" si="651"/>
        <v/>
      </c>
      <c r="G5233">
        <f>Weighting!$H$25</f>
        <v>0</v>
      </c>
      <c r="H5233">
        <f t="array" ref="H5233">FREQUENCY(IF('Data Transformation'!$B$4:$B$8425=B5211,'Data Transformation'!$G$4:$G$8425),'Bin Analysis'!$B5233)</f>
        <v>20</v>
      </c>
      <c r="I5233">
        <f t="shared" si="652"/>
        <v>0</v>
      </c>
      <c r="J5233">
        <f t="shared" si="653"/>
        <v>0</v>
      </c>
      <c r="K5233">
        <f>J5233*Weighting!$W$25</f>
        <v>0</v>
      </c>
      <c r="M5233" s="14"/>
    </row>
    <row r="5234" spans="1:25" x14ac:dyDescent="0.25">
      <c r="O5234"/>
      <c r="P5234"/>
      <c r="Q5234"/>
      <c r="R5234"/>
    </row>
    <row r="5235" spans="1:25" ht="23.25" x14ac:dyDescent="0.35">
      <c r="A5235" s="21" t="s">
        <v>0</v>
      </c>
      <c r="B5235" s="21">
        <f>IFERROR(VLOOKUP(C5235,'Data Transformation'!$L$6:$M$426,2,FALSE),"")</f>
        <v>218</v>
      </c>
      <c r="C5235" s="21">
        <f>C5211+1</f>
        <v>218</v>
      </c>
      <c r="D5235" s="21"/>
      <c r="E5235" s="21"/>
      <c r="F5235" s="21"/>
      <c r="G5235" s="21"/>
      <c r="H5235" s="22"/>
      <c r="I5235" s="22"/>
      <c r="J5235" s="22"/>
      <c r="K5235" s="21"/>
      <c r="L5235" s="21">
        <f>B5235</f>
        <v>218</v>
      </c>
      <c r="M5235" s="23">
        <f>INDEX('Data Transformation'!$O$4:$O$424,MATCH($B5235,'Data Transformation'!$M$4:$M$424,0),MATCH($M$2,'Data Transformation'!$O$3,0))</f>
        <v>18</v>
      </c>
      <c r="N5235" s="27">
        <f>IF('Input and Summary Results'!$J$16="minimum",'Bin Analysis'!X5236/(M5235-1),'Bin Analysis'!Y5235/('Bin Analysis'!M5235-1))</f>
        <v>0</v>
      </c>
      <c r="O5235" s="27">
        <f>IF(M5235=FALSE,NA(),(VLOOKUP(1,C5238:K5257,4,FALSE))/(M5235-1))</f>
        <v>0.35294117647058826</v>
      </c>
      <c r="P5235" s="27">
        <f>IF(M5235=FALSE,NA(),SUM(J5238:J5257)/Weighting!$S$5)</f>
        <v>0.6</v>
      </c>
      <c r="Q5235" s="27">
        <f>IF(M5235=FALSE,NA(),SUM(K5238:K5257)/Weighting!$S$6)</f>
        <v>0.52173913043478259</v>
      </c>
      <c r="R5235" s="27">
        <f>IF(M5235=FALSE,NA(),(VLOOKUP(1,G5238:K5257,3,FALSE))/(M5235-1))</f>
        <v>5.8823529411764705E-2</v>
      </c>
      <c r="S5235" s="22" t="str">
        <f>IF(M5235=FALSE,NA(),IF(SUM(J5238:J5257)=2,"yes","no"))</f>
        <v>no</v>
      </c>
      <c r="X5235" s="2" cm="2">
        <f t="array" ref="X5235:X5236">FREQUENCY(IF('Data Transformation'!$B$425:$B$6424='Bin Analysis'!L5235,'Data Transformation'!$G$425:$G$6424),'Data Transformation'!$U$11)</f>
        <v>17</v>
      </c>
      <c r="Y5235" s="2" cm="2">
        <f t="array" ref="Y5235:Y5236">FREQUENCY(IF('Data Transformation'!$B$425:$B$6424='Bin Analysis'!L5235,'Data Transformation'!$G$425:$G$6424),'Data Transformation'!$U$12)</f>
        <v>11</v>
      </c>
    </row>
    <row r="5236" spans="1:25" x14ac:dyDescent="0.25">
      <c r="A5236" s="14" t="s">
        <v>66</v>
      </c>
      <c r="B5236" t="s">
        <v>47</v>
      </c>
      <c r="C5236" t="s">
        <v>5</v>
      </c>
      <c r="D5236" t="s">
        <v>99</v>
      </c>
      <c r="E5236" t="s">
        <v>100</v>
      </c>
      <c r="F5236" t="s">
        <v>101</v>
      </c>
      <c r="G5236" t="s">
        <v>69</v>
      </c>
      <c r="H5236" t="s">
        <v>31</v>
      </c>
      <c r="I5236" t="s">
        <v>32</v>
      </c>
      <c r="J5236" t="s">
        <v>46</v>
      </c>
      <c r="K5236" s="14" t="s">
        <v>45</v>
      </c>
      <c r="M5236" s="14"/>
      <c r="X5236" s="2">
        <v>0</v>
      </c>
      <c r="Y5236" s="2">
        <v>6</v>
      </c>
    </row>
    <row r="5237" spans="1:25" x14ac:dyDescent="0.25">
      <c r="A5237" s="32"/>
      <c r="D5237" t="b">
        <f>IF(C5237=1,'Data Transformation'!$G$3+0.5*'Data Transformation'!$W$25,IF(C5238=1,D5238-'Data Transformation'!$W$25,FALSE))</f>
        <v>0</v>
      </c>
      <c r="E5237" t="str">
        <f t="array" ref="E5237">IF(ISLOGICAL(D5237),"",FREQUENCY(IF('Data Transformation'!$B$425:$B$8425='Bin Analysis'!$B5235,'Data Transformation'!$G$425:$G$8425),D5237))</f>
        <v/>
      </c>
      <c r="F5237" t="str">
        <f>IF(ISLOGICAL(D5237),"",E5237-E5236)</f>
        <v/>
      </c>
      <c r="M5237" s="14"/>
    </row>
    <row r="5238" spans="1:25" x14ac:dyDescent="0.25">
      <c r="A5238" s="32">
        <f>IF(Weighting!$P$6&gt;0,B5238,"")</f>
        <v>0.32100000000000001</v>
      </c>
      <c r="B5238">
        <f>Weighting!$C$6</f>
        <v>0.32100000000000001</v>
      </c>
      <c r="C5238">
        <f>Weighting!$F$6</f>
        <v>0</v>
      </c>
      <c r="D5238" t="b">
        <f>IF(C5238=1,'Data Transformation'!$G$3+0.5*'Data Transformation'!$W$25,IF(C5239=1,D5239-'Data Transformation'!$W$25,FALSE))</f>
        <v>0</v>
      </c>
      <c r="E5238" t="str">
        <f t="array" ref="E5238">IF(ISLOGICAL(D5238),"",FREQUENCY(IF('Data Transformation'!$B$425:$B$8425='Bin Analysis'!$B5235,'Data Transformation'!$G$425:$G$8425),D5238))</f>
        <v/>
      </c>
      <c r="F5238" t="str">
        <f>IF(ISLOGICAL(D5238),"",E5238-E5237)</f>
        <v/>
      </c>
      <c r="G5238">
        <f>Weighting!$H$6</f>
        <v>1</v>
      </c>
      <c r="H5238">
        <f t="array" ref="H5238">FREQUENCY(IF('Data Transformation'!$B$4:$B$8425=B5235,'Data Transformation'!$G$4:$G$8425),'Bin Analysis'!$B5238)</f>
        <v>1</v>
      </c>
      <c r="I5238">
        <f>H5238-H5237</f>
        <v>1</v>
      </c>
      <c r="J5238">
        <f>IF(I5238=0,0,1)</f>
        <v>1</v>
      </c>
      <c r="K5238">
        <f>J5238*Weighting!$W$6</f>
        <v>1</v>
      </c>
      <c r="M5238" s="14"/>
    </row>
    <row r="5239" spans="1:25" x14ac:dyDescent="0.25">
      <c r="A5239" s="32">
        <f>IF(Weighting!$P$7&gt;0,B5239,"")</f>
        <v>0.45200000000000001</v>
      </c>
      <c r="B5239">
        <f>Weighting!$C$7</f>
        <v>0.45200000000000001</v>
      </c>
      <c r="C5239">
        <f>Weighting!$F$7</f>
        <v>0</v>
      </c>
      <c r="D5239" t="b">
        <f>IF(C5239=1,'Data Transformation'!$G$3+0.5*'Data Transformation'!$W$25,IF(C5240=1,D5240-'Data Transformation'!$W$25,FALSE))</f>
        <v>0</v>
      </c>
      <c r="E5239" t="str">
        <f t="array" ref="E5239">IF(ISLOGICAL(D5239),"",FREQUENCY(IF('Data Transformation'!$B$425:$B$8425='Bin Analysis'!$B5235,'Data Transformation'!$G$425:$G$8425),D5239))</f>
        <v/>
      </c>
      <c r="F5239" t="str">
        <f t="shared" ref="F5239:F5257" si="654">IF(ISLOGICAL(D5239),"",E5239-E5238)</f>
        <v/>
      </c>
      <c r="G5239">
        <f>Weighting!$H$7</f>
        <v>0</v>
      </c>
      <c r="H5239">
        <f t="array" ref="H5239">FREQUENCY(IF('Data Transformation'!$B$4:$B$8425=B5235,'Data Transformation'!$G$4:$G$8425),'Bin Analysis'!$B5239)</f>
        <v>3</v>
      </c>
      <c r="I5239">
        <f t="shared" ref="I5239:I5257" si="655">H5239-H5238</f>
        <v>2</v>
      </c>
      <c r="J5239">
        <f>IF(I5239=0,0,1)</f>
        <v>1</v>
      </c>
      <c r="K5239">
        <f>J5239*Weighting!$W$7</f>
        <v>2</v>
      </c>
      <c r="M5239" s="14"/>
    </row>
    <row r="5240" spans="1:25" x14ac:dyDescent="0.25">
      <c r="A5240" s="32">
        <f>IF(Weighting!$P$8&gt;0,B5240,"")</f>
        <v>0.58299999999999996</v>
      </c>
      <c r="B5240">
        <f>Weighting!$C$8</f>
        <v>0.58299999999999996</v>
      </c>
      <c r="C5240">
        <f>Weighting!$F$8</f>
        <v>0</v>
      </c>
      <c r="D5240" t="b">
        <f>IF(C5240=1,'Data Transformation'!$G$3+0.5*'Data Transformation'!$W$25,IF(C5241=1,D5241-'Data Transformation'!$W$25,FALSE))</f>
        <v>0</v>
      </c>
      <c r="E5240" t="str">
        <f t="array" ref="E5240">IF(ISLOGICAL(D5240),"",FREQUENCY(IF('Data Transformation'!$B$425:$B$8425='Bin Analysis'!$B5235,'Data Transformation'!$G$425:$G$8425),D5240))</f>
        <v/>
      </c>
      <c r="F5240" t="str">
        <f t="shared" si="654"/>
        <v/>
      </c>
      <c r="G5240">
        <f>Weighting!$H$8</f>
        <v>0</v>
      </c>
      <c r="H5240">
        <f t="array" ref="H5240">FREQUENCY(IF('Data Transformation'!$B$4:$B$8425=B5235,'Data Transformation'!$G$4:$G$8425),'Bin Analysis'!$B5240)</f>
        <v>3</v>
      </c>
      <c r="I5240">
        <f t="shared" si="655"/>
        <v>0</v>
      </c>
      <c r="J5240">
        <f t="shared" ref="J5240:J5257" si="656">IF(I5240=0,0,1)</f>
        <v>0</v>
      </c>
      <c r="K5240">
        <f>J5240*Weighting!$W$8</f>
        <v>0</v>
      </c>
      <c r="M5240" s="14"/>
    </row>
    <row r="5241" spans="1:25" x14ac:dyDescent="0.25">
      <c r="A5241" s="32">
        <f>IF(Weighting!$P$9&gt;0,B5241,"")</f>
        <v>0.71399999999999997</v>
      </c>
      <c r="B5241" s="50">
        <f>Weighting!$C$9</f>
        <v>0.71399999999999997</v>
      </c>
      <c r="C5241">
        <f>Weighting!$F$9</f>
        <v>0</v>
      </c>
      <c r="D5241" t="b">
        <f>IF(C5241=1,'Data Transformation'!$G$3+0.5*'Data Transformation'!$W$25,IF(C5242=1,D5242-'Data Transformation'!$W$25,FALSE))</f>
        <v>0</v>
      </c>
      <c r="E5241" t="str">
        <f t="array" ref="E5241">IF(ISLOGICAL(D5241),"",FREQUENCY(IF('Data Transformation'!$B$425:$B$8425='Bin Analysis'!$B5235,'Data Transformation'!$G$425:$G$8425),D5241))</f>
        <v/>
      </c>
      <c r="F5241" t="str">
        <f t="shared" si="654"/>
        <v/>
      </c>
      <c r="G5241">
        <f>Weighting!$H$9</f>
        <v>0</v>
      </c>
      <c r="H5241">
        <f t="array" ref="H5241">FREQUENCY(IF('Data Transformation'!$B$4:$B$8425=B5235,'Data Transformation'!$G$4:$G$8425),'Bin Analysis'!$B5241)</f>
        <v>6</v>
      </c>
      <c r="I5241">
        <f t="shared" si="655"/>
        <v>3</v>
      </c>
      <c r="J5241">
        <f t="shared" si="656"/>
        <v>1</v>
      </c>
      <c r="K5241">
        <f>J5241*Weighting!$W$9</f>
        <v>3</v>
      </c>
      <c r="M5241" s="14"/>
    </row>
    <row r="5242" spans="1:25" x14ac:dyDescent="0.25">
      <c r="A5242" s="32">
        <f>IF(Weighting!$P$10&gt;0,B5242,"")</f>
        <v>0.84499999999999997</v>
      </c>
      <c r="B5242">
        <f>Weighting!$C$10</f>
        <v>0.84499999999999997</v>
      </c>
      <c r="C5242">
        <f>Weighting!$F$10</f>
        <v>0</v>
      </c>
      <c r="D5242" t="b">
        <f>IF(C5242=1,'Data Transformation'!$G$3+0.5*'Data Transformation'!$W$25,IF(C5243=1,D5243-'Data Transformation'!$W$25,FALSE))</f>
        <v>0</v>
      </c>
      <c r="E5242" t="str">
        <f t="array" ref="E5242">IF(ISLOGICAL(D5242),"",FREQUENCY(IF('Data Transformation'!$B$425:$B$8425='Bin Analysis'!$B5235,'Data Transformation'!$G$425:$G$8425),D5242))</f>
        <v/>
      </c>
      <c r="F5242" t="str">
        <f t="shared" si="654"/>
        <v/>
      </c>
      <c r="G5242">
        <f>Weighting!$H$10</f>
        <v>0</v>
      </c>
      <c r="H5242">
        <f t="array" ref="H5242">FREQUENCY(IF('Data Transformation'!$B$4:$B$8425=B5235,'Data Transformation'!$G$4:$G$8425),'Bin Analysis'!$B5242)</f>
        <v>8</v>
      </c>
      <c r="I5242">
        <f t="shared" si="655"/>
        <v>2</v>
      </c>
      <c r="J5242">
        <f t="shared" si="656"/>
        <v>1</v>
      </c>
      <c r="K5242">
        <f>J5242*Weighting!$W$10</f>
        <v>3</v>
      </c>
      <c r="M5242" s="14"/>
    </row>
    <row r="5243" spans="1:25" x14ac:dyDescent="0.25">
      <c r="A5243" s="32">
        <f>IF(Weighting!$P$11&gt;0,B5243,"")</f>
        <v>0.97599999999999998</v>
      </c>
      <c r="B5243">
        <f>Weighting!$C$11</f>
        <v>0.97599999999999998</v>
      </c>
      <c r="C5243">
        <f>Weighting!$F$11</f>
        <v>0</v>
      </c>
      <c r="D5243">
        <f>IF(C5243=1,'Data Transformation'!$G$3+0.5*'Data Transformation'!$W$25,IF(C5244=1,D5244-'Data Transformation'!$W$25,FALSE))</f>
        <v>0.86899999999999999</v>
      </c>
      <c r="E5243">
        <f t="array" ref="E5243">IF(ISLOGICAL(D5243),"",FREQUENCY(IF('Data Transformation'!$B$425:$B$8425='Bin Analysis'!$B5235,'Data Transformation'!$G$425:$G$8425),D5243))</f>
        <v>11</v>
      </c>
      <c r="F5243" t="e">
        <f t="shared" si="654"/>
        <v>#VALUE!</v>
      </c>
      <c r="G5243">
        <f>Weighting!$H$11</f>
        <v>0</v>
      </c>
      <c r="H5243">
        <f t="array" ref="H5243">FREQUENCY(IF('Data Transformation'!$B$4:$B$8425=B5235,'Data Transformation'!$G$4:$G$8425),'Bin Analysis'!$B5243)</f>
        <v>14</v>
      </c>
      <c r="I5243">
        <f t="shared" si="655"/>
        <v>6</v>
      </c>
      <c r="J5243">
        <f t="shared" si="656"/>
        <v>1</v>
      </c>
      <c r="K5243">
        <f>J5243*Weighting!$W$11</f>
        <v>2</v>
      </c>
      <c r="M5243" s="14"/>
    </row>
    <row r="5244" spans="1:25" x14ac:dyDescent="0.25">
      <c r="A5244" s="32">
        <f>IF(Weighting!$P$12&gt;0,B5244,"")</f>
        <v>1.107</v>
      </c>
      <c r="B5244">
        <f>Weighting!$C$12</f>
        <v>1.107</v>
      </c>
      <c r="C5244">
        <f>Weighting!$F$12</f>
        <v>1</v>
      </c>
      <c r="D5244">
        <f>IF(C5244=1,'Data Transformation'!$G$3+0.5*'Data Transformation'!$W$25,IF(C5245=1,D5245-'Data Transformation'!$W$25,FALSE))</f>
        <v>1.131</v>
      </c>
      <c r="E5244">
        <f t="array" ref="E5244">IF(ISLOGICAL(D5244),"",FREQUENCY(IF('Data Transformation'!$B$425:$B$8425='Bin Analysis'!$B5235,'Data Transformation'!$G$425:$G$8425),D5244))</f>
        <v>17</v>
      </c>
      <c r="F5244">
        <f t="shared" si="654"/>
        <v>6</v>
      </c>
      <c r="G5244">
        <f>Weighting!$H$12</f>
        <v>0</v>
      </c>
      <c r="H5244">
        <f t="array" ref="H5244">FREQUENCY(IF('Data Transformation'!$B$4:$B$8425=B5235,'Data Transformation'!$G$4:$G$8425),'Bin Analysis'!$B5244)</f>
        <v>18</v>
      </c>
      <c r="I5244">
        <f t="shared" si="655"/>
        <v>4</v>
      </c>
      <c r="J5244">
        <f t="shared" si="656"/>
        <v>1</v>
      </c>
      <c r="K5244">
        <f>J5244*Weighting!$W$12</f>
        <v>1</v>
      </c>
      <c r="M5244" s="14"/>
    </row>
    <row r="5245" spans="1:25" x14ac:dyDescent="0.25">
      <c r="A5245" s="32">
        <f>IF(Weighting!$P$13&gt;0,B5245,"")</f>
        <v>1.238</v>
      </c>
      <c r="B5245">
        <f>Weighting!$C$13</f>
        <v>1.238</v>
      </c>
      <c r="C5245">
        <f>Weighting!$F$13</f>
        <v>0</v>
      </c>
      <c r="D5245" t="b">
        <f>IF(C5245=1,'Data Transformation'!$G$3+0.5*'Data Transformation'!$W$25,IF(C5246=1,D5246-'Data Transformation'!$W$25,FALSE))</f>
        <v>0</v>
      </c>
      <c r="E5245" t="str">
        <f t="array" ref="E5245">IF(ISLOGICAL(D5245),"",FREQUENCY(IF('Data Transformation'!$B$425:$B$8425='Bin Analysis'!$B5235,'Data Transformation'!$G$425:$G$8425),D5245))</f>
        <v/>
      </c>
      <c r="F5245" t="str">
        <f t="shared" si="654"/>
        <v/>
      </c>
      <c r="G5245">
        <f>Weighting!$H$13</f>
        <v>0</v>
      </c>
      <c r="H5245">
        <f t="array" ref="H5245">FREQUENCY(IF('Data Transformation'!$B$4:$B$8425=B5235,'Data Transformation'!$G$4:$G$8425),'Bin Analysis'!$B5245)</f>
        <v>18</v>
      </c>
      <c r="I5245">
        <f t="shared" si="655"/>
        <v>0</v>
      </c>
      <c r="J5245">
        <f t="shared" si="656"/>
        <v>0</v>
      </c>
      <c r="K5245">
        <f>J5245*Weighting!$W$13</f>
        <v>0</v>
      </c>
      <c r="M5245" s="14"/>
    </row>
    <row r="5246" spans="1:25" x14ac:dyDescent="0.25">
      <c r="A5246" s="32">
        <f>IF(Weighting!$P$14&gt;0,B5246,"")</f>
        <v>1.369</v>
      </c>
      <c r="B5246">
        <f>Weighting!$C$14</f>
        <v>1.369</v>
      </c>
      <c r="C5246">
        <f>Weighting!$F$14</f>
        <v>0</v>
      </c>
      <c r="D5246" t="b">
        <f>IF(C5246=1,'Data Transformation'!$G$3+0.5*'Data Transformation'!$W$25,IF(C5247=1,D5247-'Data Transformation'!$W$25,FALSE))</f>
        <v>0</v>
      </c>
      <c r="E5246" t="str">
        <f t="array" ref="E5246">IF(ISLOGICAL(D5246),"",FREQUENCY(IF('Data Transformation'!$B$425:$B$8425='Bin Analysis'!$B5235,'Data Transformation'!$G$425:$G$8425),D5246))</f>
        <v/>
      </c>
      <c r="F5246" t="str">
        <f t="shared" si="654"/>
        <v/>
      </c>
      <c r="G5246">
        <f>Weighting!$H$14</f>
        <v>0</v>
      </c>
      <c r="H5246">
        <f t="array" ref="H5246">FREQUENCY(IF('Data Transformation'!$B$4:$B$8425=B5235,'Data Transformation'!$G$4:$G$8425),'Bin Analysis'!$B5246)</f>
        <v>18</v>
      </c>
      <c r="I5246">
        <f t="shared" si="655"/>
        <v>0</v>
      </c>
      <c r="J5246">
        <f t="shared" si="656"/>
        <v>0</v>
      </c>
      <c r="K5246">
        <f>J5246*Weighting!$W$14</f>
        <v>0</v>
      </c>
      <c r="M5246" s="14"/>
    </row>
    <row r="5247" spans="1:25" x14ac:dyDescent="0.25">
      <c r="A5247" s="32">
        <f>IF(Weighting!$P$15&gt;0,B5247,"")</f>
        <v>1.5000009999999999</v>
      </c>
      <c r="B5247">
        <f>Weighting!$C$15</f>
        <v>1.5000009999999999</v>
      </c>
      <c r="C5247">
        <f>Weighting!$F$15</f>
        <v>0</v>
      </c>
      <c r="D5247" t="b">
        <f>IF(C5247=1,'Data Transformation'!$G$3+0.5*'Data Transformation'!$W$25,IF(C5248=1,D5248-'Data Transformation'!$W$25,FALSE))</f>
        <v>0</v>
      </c>
      <c r="E5247" t="str">
        <f t="array" ref="E5247">IF(ISLOGICAL(D5247),"",FREQUENCY(IF('Data Transformation'!$B$425:$B$8425='Bin Analysis'!$B5235,'Data Transformation'!$G$425:$G$8425),D5247))</f>
        <v/>
      </c>
      <c r="F5247" t="str">
        <f t="shared" si="654"/>
        <v/>
      </c>
      <c r="G5247">
        <f>Weighting!$H$15</f>
        <v>0</v>
      </c>
      <c r="H5247">
        <f t="array" ref="H5247">FREQUENCY(IF('Data Transformation'!$B$4:$B$8425=B5235,'Data Transformation'!$G$4:$G$8425),'Bin Analysis'!$B5247)</f>
        <v>18</v>
      </c>
      <c r="I5247">
        <f t="shared" si="655"/>
        <v>0</v>
      </c>
      <c r="J5247">
        <f t="shared" si="656"/>
        <v>0</v>
      </c>
      <c r="K5247">
        <f>J5247*Weighting!$W$15</f>
        <v>0</v>
      </c>
      <c r="M5247" s="14"/>
    </row>
    <row r="5248" spans="1:25" x14ac:dyDescent="0.25">
      <c r="A5248" s="32" t="str">
        <f>IF(Weighting!$P$16&gt;0,B5248,"")</f>
        <v/>
      </c>
      <c r="B5248">
        <f>Weighting!$C$16</f>
        <v>1.631</v>
      </c>
      <c r="C5248">
        <f>Weighting!$F$16</f>
        <v>0</v>
      </c>
      <c r="D5248" t="b">
        <f>IF(C5248=1,'Data Transformation'!$G$3+0.5*'Data Transformation'!$W$25,IF(C5249=1,D5249-'Data Transformation'!$W$25,FALSE))</f>
        <v>0</v>
      </c>
      <c r="E5248" t="str">
        <f t="array" ref="E5248">IF(ISLOGICAL(D5248),"",FREQUENCY(IF('Data Transformation'!$B$425:$B$8425='Bin Analysis'!$B5235,'Data Transformation'!$G$425:$G$8425),D5248))</f>
        <v/>
      </c>
      <c r="F5248" t="str">
        <f t="shared" si="654"/>
        <v/>
      </c>
      <c r="G5248">
        <f>Weighting!$H$16</f>
        <v>0</v>
      </c>
      <c r="H5248">
        <f t="array" ref="H5248">FREQUENCY(IF('Data Transformation'!$B$4:$B$8425=B5235,'Data Transformation'!$G$4:$G$8425),'Bin Analysis'!$B5248)</f>
        <v>18</v>
      </c>
      <c r="I5248">
        <f t="shared" si="655"/>
        <v>0</v>
      </c>
      <c r="J5248">
        <f t="shared" si="656"/>
        <v>0</v>
      </c>
      <c r="K5248">
        <f>J5248*Weighting!$W$16</f>
        <v>0</v>
      </c>
      <c r="M5248" s="14"/>
    </row>
    <row r="5249" spans="1:25" x14ac:dyDescent="0.25">
      <c r="A5249" s="32" t="str">
        <f>IF(Weighting!$P$17&gt;0,B5249,"")</f>
        <v/>
      </c>
      <c r="B5249">
        <f>Weighting!$C$17</f>
        <v>1.762</v>
      </c>
      <c r="C5249">
        <f>Weighting!$F$17</f>
        <v>0</v>
      </c>
      <c r="D5249" t="b">
        <f>IF(C5249=1,'Data Transformation'!$G$3+0.5*'Data Transformation'!$W$25,IF(C5250=1,D5250-'Data Transformation'!$W$25,FALSE))</f>
        <v>0</v>
      </c>
      <c r="E5249" t="str">
        <f t="array" ref="E5249">IF(ISLOGICAL(D5249),"",FREQUENCY(IF('Data Transformation'!$B$425:$B$8425='Bin Analysis'!$B5235,'Data Transformation'!$G$425:$G$8425),D5249))</f>
        <v/>
      </c>
      <c r="F5249" t="str">
        <f t="shared" si="654"/>
        <v/>
      </c>
      <c r="G5249">
        <f>Weighting!$H$17</f>
        <v>0</v>
      </c>
      <c r="H5249">
        <f t="array" ref="H5249">FREQUENCY(IF('Data Transformation'!$B$4:$B$8425=B5235,'Data Transformation'!$G$4:$G$8425),'Bin Analysis'!$B5249)</f>
        <v>18</v>
      </c>
      <c r="I5249">
        <f t="shared" si="655"/>
        <v>0</v>
      </c>
      <c r="J5249">
        <f t="shared" si="656"/>
        <v>0</v>
      </c>
      <c r="K5249">
        <f>J5249*Weighting!$W$17</f>
        <v>0</v>
      </c>
      <c r="M5249" s="14"/>
    </row>
    <row r="5250" spans="1:25" x14ac:dyDescent="0.25">
      <c r="A5250" s="32" t="str">
        <f>IF(Weighting!$P$18&gt;0,B5250,"")</f>
        <v/>
      </c>
      <c r="B5250">
        <f>Weighting!$C$18</f>
        <v>1.893</v>
      </c>
      <c r="C5250">
        <f>Weighting!$F$18</f>
        <v>0</v>
      </c>
      <c r="D5250" t="b">
        <f>IF(C5250=1,'Data Transformation'!$G$3+0.5*'Data Transformation'!$W$25,IF(C5251=1,D5251-'Data Transformation'!$W$25,FALSE))</f>
        <v>0</v>
      </c>
      <c r="E5250" t="str">
        <f t="array" ref="E5250">IF(ISLOGICAL(D5250),"",FREQUENCY(IF('Data Transformation'!$B$425:$B$8425='Bin Analysis'!$B5235,'Data Transformation'!$G$425:$G$8425),D5250))</f>
        <v/>
      </c>
      <c r="F5250" t="str">
        <f t="shared" si="654"/>
        <v/>
      </c>
      <c r="G5250">
        <f>Weighting!$H$18</f>
        <v>0</v>
      </c>
      <c r="H5250">
        <f t="array" ref="H5250">FREQUENCY(IF('Data Transformation'!$B$4:$B$8425=B5235,'Data Transformation'!$G$4:$G$8425),'Bin Analysis'!$B5250)</f>
        <v>18</v>
      </c>
      <c r="I5250">
        <f t="shared" si="655"/>
        <v>0</v>
      </c>
      <c r="J5250">
        <f t="shared" si="656"/>
        <v>0</v>
      </c>
      <c r="K5250">
        <f>J5250*Weighting!$W$18</f>
        <v>0</v>
      </c>
      <c r="M5250" s="14"/>
    </row>
    <row r="5251" spans="1:25" x14ac:dyDescent="0.25">
      <c r="A5251" s="32" t="str">
        <f>IF(Weighting!$P$19&gt;0,B5251,"")</f>
        <v/>
      </c>
      <c r="B5251">
        <f>Weighting!$C$19</f>
        <v>2.024</v>
      </c>
      <c r="C5251">
        <f>Weighting!$F$19</f>
        <v>0</v>
      </c>
      <c r="D5251" t="b">
        <f>IF(C5251=1,'Data Transformation'!$G$3+0.5*'Data Transformation'!$W$25,IF(C5252=1,D5252-'Data Transformation'!$W$25,FALSE))</f>
        <v>0</v>
      </c>
      <c r="E5251" t="str">
        <f t="array" ref="E5251">IF(ISLOGICAL(D5251),"",FREQUENCY(IF('Data Transformation'!$B$425:$B$8425='Bin Analysis'!$B5235,'Data Transformation'!$G$425:$G$8425),D5251))</f>
        <v/>
      </c>
      <c r="F5251" t="str">
        <f t="shared" si="654"/>
        <v/>
      </c>
      <c r="G5251">
        <f>Weighting!$H$19</f>
        <v>0</v>
      </c>
      <c r="H5251">
        <f t="array" ref="H5251">FREQUENCY(IF('Data Transformation'!$B$4:$B$8425=B5235,'Data Transformation'!$G$4:$G$8425),'Bin Analysis'!$B5251)</f>
        <v>18</v>
      </c>
      <c r="I5251">
        <f t="shared" si="655"/>
        <v>0</v>
      </c>
      <c r="J5251">
        <f t="shared" si="656"/>
        <v>0</v>
      </c>
      <c r="K5251">
        <f>J5251*Weighting!$W$19</f>
        <v>0</v>
      </c>
      <c r="M5251" s="14"/>
    </row>
    <row r="5252" spans="1:25" x14ac:dyDescent="0.25">
      <c r="A5252" s="32" t="str">
        <f>IF(Weighting!$P$20&gt;0,B5252,"")</f>
        <v/>
      </c>
      <c r="B5252">
        <f>Weighting!$C$20</f>
        <v>2.1550000000000002</v>
      </c>
      <c r="C5252">
        <f>Weighting!$F$20</f>
        <v>0</v>
      </c>
      <c r="D5252" t="b">
        <f>IF(C5252=1,'Data Transformation'!$G$3+0.5*'Data Transformation'!$W$25,IF(C5253=1,D5253-'Data Transformation'!$W$25,FALSE))</f>
        <v>0</v>
      </c>
      <c r="E5252" t="str">
        <f t="array" ref="E5252">IF(ISLOGICAL(D5252),"",FREQUENCY(IF('Data Transformation'!$B$425:$B$8425='Bin Analysis'!$B5235,'Data Transformation'!$G$425:$G$8425),D5252))</f>
        <v/>
      </c>
      <c r="F5252" t="str">
        <f t="shared" si="654"/>
        <v/>
      </c>
      <c r="G5252">
        <f>Weighting!$H$20</f>
        <v>0</v>
      </c>
      <c r="H5252">
        <f t="array" ref="H5252">FREQUENCY(IF('Data Transformation'!$B$4:$B$8425=B5235,'Data Transformation'!$G$4:$G$8425),'Bin Analysis'!$B5252)</f>
        <v>18</v>
      </c>
      <c r="I5252">
        <f t="shared" si="655"/>
        <v>0</v>
      </c>
      <c r="J5252">
        <f t="shared" si="656"/>
        <v>0</v>
      </c>
      <c r="K5252">
        <f>J5252*Weighting!$W$20</f>
        <v>0</v>
      </c>
      <c r="M5252" s="14"/>
    </row>
    <row r="5253" spans="1:25" x14ac:dyDescent="0.25">
      <c r="A5253" s="32" t="str">
        <f>IF(Weighting!$P$21&gt;0,B5253,"")</f>
        <v/>
      </c>
      <c r="B5253">
        <f>Weighting!$C$21</f>
        <v>2.2860000000000005</v>
      </c>
      <c r="C5253">
        <f>Weighting!$F$21</f>
        <v>0</v>
      </c>
      <c r="D5253" t="b">
        <f>IF(C5253=1,'Data Transformation'!$G$3+0.5*'Data Transformation'!$W$25,IF(C5254=1,D5254-'Data Transformation'!$W$25,FALSE))</f>
        <v>0</v>
      </c>
      <c r="E5253" t="str">
        <f t="array" ref="E5253">IF(ISLOGICAL(D5253),"",FREQUENCY(IF('Data Transformation'!$B$425:$B$8425='Bin Analysis'!$B5235,'Data Transformation'!$G$425:$G$8425),D5253))</f>
        <v/>
      </c>
      <c r="F5253" t="str">
        <f t="shared" si="654"/>
        <v/>
      </c>
      <c r="G5253">
        <f>Weighting!$H$21</f>
        <v>0</v>
      </c>
      <c r="H5253">
        <f t="array" ref="H5253">FREQUENCY(IF('Data Transformation'!$B$4:$B$8425=B5235,'Data Transformation'!$G$4:$G$8425),'Bin Analysis'!$B5253)</f>
        <v>18</v>
      </c>
      <c r="I5253">
        <f t="shared" si="655"/>
        <v>0</v>
      </c>
      <c r="J5253">
        <f t="shared" si="656"/>
        <v>0</v>
      </c>
      <c r="K5253">
        <f>J5253*Weighting!$W$21</f>
        <v>0</v>
      </c>
      <c r="M5253" s="14"/>
    </row>
    <row r="5254" spans="1:25" x14ac:dyDescent="0.25">
      <c r="A5254" s="32" t="str">
        <f>IF(Weighting!$P$22&gt;0,B5254,"")</f>
        <v/>
      </c>
      <c r="B5254">
        <f>Weighting!$C$22</f>
        <v>2.4170000000000007</v>
      </c>
      <c r="C5254">
        <f>Weighting!$F$22</f>
        <v>0</v>
      </c>
      <c r="D5254" t="b">
        <f>IF(C5254=1,'Data Transformation'!$G$3+0.5*'Data Transformation'!$W$25,IF(C5255=1,D5255-'Data Transformation'!$W$25,FALSE))</f>
        <v>0</v>
      </c>
      <c r="E5254" t="str">
        <f t="array" ref="E5254">IF(ISLOGICAL(D5254),"",FREQUENCY(IF('Data Transformation'!$B$425:$B$8425='Bin Analysis'!$B5235,'Data Transformation'!$G$425:$G$8425),D5254))</f>
        <v/>
      </c>
      <c r="F5254" t="str">
        <f t="shared" si="654"/>
        <v/>
      </c>
      <c r="G5254">
        <f>Weighting!$H$22</f>
        <v>0</v>
      </c>
      <c r="H5254">
        <f t="array" ref="H5254">FREQUENCY(IF('Data Transformation'!$B$4:$B$8425=B5235,'Data Transformation'!$G$4:$G$8425),'Bin Analysis'!$B5254)</f>
        <v>18</v>
      </c>
      <c r="I5254">
        <f t="shared" si="655"/>
        <v>0</v>
      </c>
      <c r="J5254">
        <f t="shared" si="656"/>
        <v>0</v>
      </c>
      <c r="K5254">
        <f>J5254*Weighting!$W$22</f>
        <v>0</v>
      </c>
      <c r="M5254" s="14"/>
    </row>
    <row r="5255" spans="1:25" x14ac:dyDescent="0.25">
      <c r="A5255" s="32" t="str">
        <f>IF(Weighting!$P$23&gt;0,B5255,"")</f>
        <v/>
      </c>
      <c r="B5255">
        <f>Weighting!$C$23</f>
        <v>2.5480000000000009</v>
      </c>
      <c r="C5255">
        <f>Weighting!$F$23</f>
        <v>0</v>
      </c>
      <c r="D5255" t="b">
        <f>IF(C5255=1,'Data Transformation'!$G$3+0.5*'Data Transformation'!$W$25,IF(C5256=1,D5256-'Data Transformation'!$W$25,FALSE))</f>
        <v>0</v>
      </c>
      <c r="E5255" t="str">
        <f t="array" ref="E5255">IF(ISLOGICAL(D5255),"",FREQUENCY(IF('Data Transformation'!$B$425:$B$8425='Bin Analysis'!$B5235,'Data Transformation'!$G$425:$G$8425),D5255))</f>
        <v/>
      </c>
      <c r="F5255" t="str">
        <f t="shared" si="654"/>
        <v/>
      </c>
      <c r="G5255">
        <f>Weighting!$H$23</f>
        <v>0</v>
      </c>
      <c r="H5255">
        <f t="array" ref="H5255">FREQUENCY(IF('Data Transformation'!$B$4:$B$8425=B5235,'Data Transformation'!$G$4:$G$8425),'Bin Analysis'!$B5255)</f>
        <v>18</v>
      </c>
      <c r="I5255">
        <f t="shared" si="655"/>
        <v>0</v>
      </c>
      <c r="J5255">
        <f t="shared" si="656"/>
        <v>0</v>
      </c>
      <c r="K5255">
        <f>J5255*Weighting!$W$23</f>
        <v>0</v>
      </c>
      <c r="M5255" s="14"/>
    </row>
    <row r="5256" spans="1:25" x14ac:dyDescent="0.25">
      <c r="A5256" s="32" t="str">
        <f>IF(Weighting!$P$24&gt;0,B5256,"")</f>
        <v/>
      </c>
      <c r="B5256">
        <f>Weighting!$C$24</f>
        <v>2.6790000000000012</v>
      </c>
      <c r="C5256">
        <f>Weighting!$F$24</f>
        <v>0</v>
      </c>
      <c r="D5256" t="b">
        <f>IF(C5256=1,'Data Transformation'!$G$3+0.5*'Data Transformation'!$W$25,IF(C5257=1,D5257-'Data Transformation'!$W$25,FALSE))</f>
        <v>0</v>
      </c>
      <c r="E5256" t="str">
        <f t="array" ref="E5256">IF(ISLOGICAL(D5256),"",FREQUENCY(IF('Data Transformation'!$B$425:$B$8425='Bin Analysis'!$B5235,'Data Transformation'!$G$425:$G$8425),D5256))</f>
        <v/>
      </c>
      <c r="F5256" t="str">
        <f t="shared" si="654"/>
        <v/>
      </c>
      <c r="G5256">
        <f>Weighting!$H$24</f>
        <v>0</v>
      </c>
      <c r="H5256">
        <f t="array" ref="H5256">FREQUENCY(IF('Data Transformation'!$B$4:$B$8425=B5235,'Data Transformation'!$G$4:$G$8425),'Bin Analysis'!$B5256)</f>
        <v>18</v>
      </c>
      <c r="I5256">
        <f t="shared" si="655"/>
        <v>0</v>
      </c>
      <c r="J5256">
        <f t="shared" si="656"/>
        <v>0</v>
      </c>
      <c r="K5256">
        <f>J5256*Weighting!$W$24</f>
        <v>0</v>
      </c>
      <c r="M5256" s="14"/>
    </row>
    <row r="5257" spans="1:25" x14ac:dyDescent="0.25">
      <c r="A5257" s="32" t="str">
        <f>IF(Weighting!$P$25&gt;0,B5257,"")</f>
        <v/>
      </c>
      <c r="B5257">
        <f>Weighting!$C$25</f>
        <v>2.8100000000000014</v>
      </c>
      <c r="C5257">
        <f>Weighting!$F$25</f>
        <v>0</v>
      </c>
      <c r="D5257" t="b">
        <f>IF(C5257=1,'Data Transformation'!$G$3+0.5*'Data Transformation'!$W$25,IF(C5258=1,D5258-'Data Transformation'!$W$25,FALSE))</f>
        <v>0</v>
      </c>
      <c r="E5257" t="str">
        <f t="array" ref="E5257">IF(ISLOGICAL(D5257),"",FREQUENCY(IF('Data Transformation'!$B$425:$B$8425='Bin Analysis'!$B5235,'Data Transformation'!$G$425:$G$8425),D5257))</f>
        <v/>
      </c>
      <c r="F5257" t="str">
        <f t="shared" si="654"/>
        <v/>
      </c>
      <c r="G5257">
        <f>Weighting!$H$25</f>
        <v>0</v>
      </c>
      <c r="H5257">
        <f t="array" ref="H5257">FREQUENCY(IF('Data Transformation'!$B$4:$B$8425=B5235,'Data Transformation'!$G$4:$G$8425),'Bin Analysis'!$B5257)</f>
        <v>18</v>
      </c>
      <c r="I5257">
        <f t="shared" si="655"/>
        <v>0</v>
      </c>
      <c r="J5257">
        <f t="shared" si="656"/>
        <v>0</v>
      </c>
      <c r="K5257">
        <f>J5257*Weighting!$W$25</f>
        <v>0</v>
      </c>
      <c r="M5257" s="14"/>
    </row>
    <row r="5258" spans="1:25" x14ac:dyDescent="0.25">
      <c r="O5258"/>
      <c r="P5258"/>
      <c r="Q5258"/>
      <c r="R5258"/>
    </row>
    <row r="5259" spans="1:25" ht="23.25" x14ac:dyDescent="0.35">
      <c r="A5259" s="21" t="s">
        <v>0</v>
      </c>
      <c r="B5259" s="21">
        <f>IFERROR(VLOOKUP(C5259,'Data Transformation'!$L$6:$M$426,2,FALSE),"")</f>
        <v>219</v>
      </c>
      <c r="C5259" s="21">
        <f>C5235+1</f>
        <v>219</v>
      </c>
      <c r="D5259" s="21"/>
      <c r="E5259" s="21"/>
      <c r="F5259" s="21"/>
      <c r="G5259" s="21"/>
      <c r="H5259" s="22"/>
      <c r="I5259" s="22"/>
      <c r="J5259" s="22"/>
      <c r="K5259" s="21"/>
      <c r="L5259" s="21">
        <f>B5259</f>
        <v>219</v>
      </c>
      <c r="M5259" s="23">
        <f>INDEX('Data Transformation'!$O$4:$O$424,MATCH($B5259,'Data Transformation'!$M$4:$M$424,0),MATCH($M$2,'Data Transformation'!$O$3,0))</f>
        <v>20</v>
      </c>
      <c r="N5259" s="27">
        <f>IF('Input and Summary Results'!$J$16="minimum",'Bin Analysis'!X5260/(M5259-1),'Bin Analysis'!Y5259/('Bin Analysis'!M5259-1))</f>
        <v>0</v>
      </c>
      <c r="O5259" s="27">
        <f>IF(M5259=FALSE,NA(),(VLOOKUP(1,C5262:K5281,4,FALSE))/(M5259-1))</f>
        <v>5.2631578947368418E-2</v>
      </c>
      <c r="P5259" s="27">
        <f>IF(M5259=FALSE,NA(),SUM(J5262:J5281)/Weighting!$S$5)</f>
        <v>0.4</v>
      </c>
      <c r="Q5259" s="27">
        <f>IF(M5259=FALSE,NA(),SUM(K5262:K5281)/Weighting!$S$6)</f>
        <v>0.2608695652173913</v>
      </c>
      <c r="R5259" s="27">
        <f>IF(M5259=FALSE,NA(),(VLOOKUP(1,G5262:K5281,3,FALSE))/(M5259-1))</f>
        <v>0.89473684210526316</v>
      </c>
      <c r="S5259" s="22" t="str">
        <f>IF(M5259=FALSE,NA(),IF(SUM(J5262:J5281)=2,"yes","no"))</f>
        <v>no</v>
      </c>
      <c r="X5259" s="2" cm="2">
        <f t="array" ref="X5259:X5260">FREQUENCY(IF('Data Transformation'!$B$425:$B$6424='Bin Analysis'!L5259,'Data Transformation'!$G$425:$G$6424),'Data Transformation'!$U$11)</f>
        <v>19</v>
      </c>
      <c r="Y5259" s="2" cm="2">
        <f t="array" ref="Y5259:Y5260">FREQUENCY(IF('Data Transformation'!$B$425:$B$6424='Bin Analysis'!L5259,'Data Transformation'!$G$425:$G$6424),'Data Transformation'!$U$12)</f>
        <v>18</v>
      </c>
    </row>
    <row r="5260" spans="1:25" x14ac:dyDescent="0.25">
      <c r="A5260" s="14" t="s">
        <v>66</v>
      </c>
      <c r="B5260" t="s">
        <v>47</v>
      </c>
      <c r="C5260" t="s">
        <v>5</v>
      </c>
      <c r="D5260" t="s">
        <v>99</v>
      </c>
      <c r="E5260" t="s">
        <v>100</v>
      </c>
      <c r="F5260" t="s">
        <v>101</v>
      </c>
      <c r="G5260" t="s">
        <v>69</v>
      </c>
      <c r="H5260" t="s">
        <v>31</v>
      </c>
      <c r="I5260" t="s">
        <v>32</v>
      </c>
      <c r="J5260" t="s">
        <v>46</v>
      </c>
      <c r="K5260" s="14" t="s">
        <v>45</v>
      </c>
      <c r="M5260" s="14"/>
      <c r="X5260" s="2">
        <v>0</v>
      </c>
      <c r="Y5260" s="2">
        <v>1</v>
      </c>
    </row>
    <row r="5261" spans="1:25" x14ac:dyDescent="0.25">
      <c r="A5261" s="32"/>
      <c r="D5261" t="b">
        <f>IF(C5261=1,'Data Transformation'!$G$3+0.5*'Data Transformation'!$W$25,IF(C5262=1,D5262-'Data Transformation'!$W$25,FALSE))</f>
        <v>0</v>
      </c>
      <c r="E5261" t="str">
        <f t="array" ref="E5261">IF(ISLOGICAL(D5261),"",FREQUENCY(IF('Data Transformation'!$B$425:$B$8425='Bin Analysis'!$B5259,'Data Transformation'!$G$425:$G$8425),D5261))</f>
        <v/>
      </c>
      <c r="F5261" t="str">
        <f>IF(ISLOGICAL(D5261),"",E5261-E5260)</f>
        <v/>
      </c>
      <c r="M5261" s="14"/>
    </row>
    <row r="5262" spans="1:25" x14ac:dyDescent="0.25">
      <c r="A5262" s="32">
        <f>IF(Weighting!$P$6&gt;0,B5262,"")</f>
        <v>0.32100000000000001</v>
      </c>
      <c r="B5262">
        <f>Weighting!$C$6</f>
        <v>0.32100000000000001</v>
      </c>
      <c r="C5262">
        <f>Weighting!$F$6</f>
        <v>0</v>
      </c>
      <c r="D5262" t="b">
        <f>IF(C5262=1,'Data Transformation'!$G$3+0.5*'Data Transformation'!$W$25,IF(C5263=1,D5263-'Data Transformation'!$W$25,FALSE))</f>
        <v>0</v>
      </c>
      <c r="E5262" t="str">
        <f t="array" ref="E5262">IF(ISLOGICAL(D5262),"",FREQUENCY(IF('Data Transformation'!$B$425:$B$8425='Bin Analysis'!$B5259,'Data Transformation'!$G$425:$G$8425),D5262))</f>
        <v/>
      </c>
      <c r="F5262" t="str">
        <f>IF(ISLOGICAL(D5262),"",E5262-E5261)</f>
        <v/>
      </c>
      <c r="G5262">
        <f>Weighting!$H$6</f>
        <v>1</v>
      </c>
      <c r="H5262">
        <f t="array" ref="H5262">FREQUENCY(IF('Data Transformation'!$B$4:$B$8425=B5259,'Data Transformation'!$G$4:$G$8425),'Bin Analysis'!$B5262)</f>
        <v>17</v>
      </c>
      <c r="I5262">
        <f>H5262-H5261</f>
        <v>17</v>
      </c>
      <c r="J5262">
        <f>IF(I5262=0,0,1)</f>
        <v>1</v>
      </c>
      <c r="K5262">
        <f>J5262*Weighting!$W$6</f>
        <v>1</v>
      </c>
      <c r="M5262" s="14"/>
    </row>
    <row r="5263" spans="1:25" x14ac:dyDescent="0.25">
      <c r="A5263" s="32">
        <f>IF(Weighting!$P$7&gt;0,B5263,"")</f>
        <v>0.45200000000000001</v>
      </c>
      <c r="B5263">
        <f>Weighting!$C$7</f>
        <v>0.45200000000000001</v>
      </c>
      <c r="C5263">
        <f>Weighting!$F$7</f>
        <v>0</v>
      </c>
      <c r="D5263" t="b">
        <f>IF(C5263=1,'Data Transformation'!$G$3+0.5*'Data Transformation'!$W$25,IF(C5264=1,D5264-'Data Transformation'!$W$25,FALSE))</f>
        <v>0</v>
      </c>
      <c r="E5263" t="str">
        <f t="array" ref="E5263">IF(ISLOGICAL(D5263),"",FREQUENCY(IF('Data Transformation'!$B$425:$B$8425='Bin Analysis'!$B5259,'Data Transformation'!$G$425:$G$8425),D5263))</f>
        <v/>
      </c>
      <c r="F5263" t="str">
        <f t="shared" ref="F5263:F5281" si="657">IF(ISLOGICAL(D5263),"",E5263-E5262)</f>
        <v/>
      </c>
      <c r="G5263">
        <f>Weighting!$H$7</f>
        <v>0</v>
      </c>
      <c r="H5263">
        <f t="array" ref="H5263">FREQUENCY(IF('Data Transformation'!$B$4:$B$8425=B5259,'Data Transformation'!$G$4:$G$8425),'Bin Analysis'!$B5263)</f>
        <v>18</v>
      </c>
      <c r="I5263">
        <f t="shared" ref="I5263:I5281" si="658">H5263-H5262</f>
        <v>1</v>
      </c>
      <c r="J5263">
        <f>IF(I5263=0,0,1)</f>
        <v>1</v>
      </c>
      <c r="K5263">
        <f>J5263*Weighting!$W$7</f>
        <v>2</v>
      </c>
      <c r="M5263" s="14"/>
    </row>
    <row r="5264" spans="1:25" x14ac:dyDescent="0.25">
      <c r="A5264" s="32">
        <f>IF(Weighting!$P$8&gt;0,B5264,"")</f>
        <v>0.58299999999999996</v>
      </c>
      <c r="B5264">
        <f>Weighting!$C$8</f>
        <v>0.58299999999999996</v>
      </c>
      <c r="C5264">
        <f>Weighting!$F$8</f>
        <v>0</v>
      </c>
      <c r="D5264" t="b">
        <f>IF(C5264=1,'Data Transformation'!$G$3+0.5*'Data Transformation'!$W$25,IF(C5265=1,D5265-'Data Transformation'!$W$25,FALSE))</f>
        <v>0</v>
      </c>
      <c r="E5264" t="str">
        <f t="array" ref="E5264">IF(ISLOGICAL(D5264),"",FREQUENCY(IF('Data Transformation'!$B$425:$B$8425='Bin Analysis'!$B5259,'Data Transformation'!$G$425:$G$8425),D5264))</f>
        <v/>
      </c>
      <c r="F5264" t="str">
        <f t="shared" si="657"/>
        <v/>
      </c>
      <c r="G5264">
        <f>Weighting!$H$8</f>
        <v>0</v>
      </c>
      <c r="H5264">
        <f t="array" ref="H5264">FREQUENCY(IF('Data Transformation'!$B$4:$B$8425=B5259,'Data Transformation'!$G$4:$G$8425),'Bin Analysis'!$B5264)</f>
        <v>18</v>
      </c>
      <c r="I5264">
        <f t="shared" si="658"/>
        <v>0</v>
      </c>
      <c r="J5264">
        <f t="shared" ref="J5264:J5281" si="659">IF(I5264=0,0,1)</f>
        <v>0</v>
      </c>
      <c r="K5264">
        <f>J5264*Weighting!$W$8</f>
        <v>0</v>
      </c>
      <c r="M5264" s="14"/>
    </row>
    <row r="5265" spans="1:13" x14ac:dyDescent="0.25">
      <c r="A5265" s="32">
        <f>IF(Weighting!$P$9&gt;0,B5265,"")</f>
        <v>0.71399999999999997</v>
      </c>
      <c r="B5265" s="50">
        <f>Weighting!$C$9</f>
        <v>0.71399999999999997</v>
      </c>
      <c r="C5265">
        <f>Weighting!$F$9</f>
        <v>0</v>
      </c>
      <c r="D5265" t="b">
        <f>IF(C5265=1,'Data Transformation'!$G$3+0.5*'Data Transformation'!$W$25,IF(C5266=1,D5266-'Data Transformation'!$W$25,FALSE))</f>
        <v>0</v>
      </c>
      <c r="E5265" t="str">
        <f t="array" ref="E5265">IF(ISLOGICAL(D5265),"",FREQUENCY(IF('Data Transformation'!$B$425:$B$8425='Bin Analysis'!$B5259,'Data Transformation'!$G$425:$G$8425),D5265))</f>
        <v/>
      </c>
      <c r="F5265" t="str">
        <f t="shared" si="657"/>
        <v/>
      </c>
      <c r="G5265">
        <f>Weighting!$H$9</f>
        <v>0</v>
      </c>
      <c r="H5265">
        <f t="array" ref="H5265">FREQUENCY(IF('Data Transformation'!$B$4:$B$8425=B5259,'Data Transformation'!$G$4:$G$8425),'Bin Analysis'!$B5265)</f>
        <v>18</v>
      </c>
      <c r="I5265">
        <f t="shared" si="658"/>
        <v>0</v>
      </c>
      <c r="J5265">
        <f t="shared" si="659"/>
        <v>0</v>
      </c>
      <c r="K5265">
        <f>J5265*Weighting!$W$9</f>
        <v>0</v>
      </c>
      <c r="M5265" s="14"/>
    </row>
    <row r="5266" spans="1:13" x14ac:dyDescent="0.25">
      <c r="A5266" s="32">
        <f>IF(Weighting!$P$10&gt;0,B5266,"")</f>
        <v>0.84499999999999997</v>
      </c>
      <c r="B5266">
        <f>Weighting!$C$10</f>
        <v>0.84499999999999997</v>
      </c>
      <c r="C5266">
        <f>Weighting!$F$10</f>
        <v>0</v>
      </c>
      <c r="D5266" t="b">
        <f>IF(C5266=1,'Data Transformation'!$G$3+0.5*'Data Transformation'!$W$25,IF(C5267=1,D5267-'Data Transformation'!$W$25,FALSE))</f>
        <v>0</v>
      </c>
      <c r="E5266" t="str">
        <f t="array" ref="E5266">IF(ISLOGICAL(D5266),"",FREQUENCY(IF('Data Transformation'!$B$425:$B$8425='Bin Analysis'!$B5259,'Data Transformation'!$G$425:$G$8425),D5266))</f>
        <v/>
      </c>
      <c r="F5266" t="str">
        <f t="shared" si="657"/>
        <v/>
      </c>
      <c r="G5266">
        <f>Weighting!$H$10</f>
        <v>0</v>
      </c>
      <c r="H5266">
        <f t="array" ref="H5266">FREQUENCY(IF('Data Transformation'!$B$4:$B$8425=B5259,'Data Transformation'!$G$4:$G$8425),'Bin Analysis'!$B5266)</f>
        <v>18</v>
      </c>
      <c r="I5266">
        <f t="shared" si="658"/>
        <v>0</v>
      </c>
      <c r="J5266">
        <f t="shared" si="659"/>
        <v>0</v>
      </c>
      <c r="K5266">
        <f>J5266*Weighting!$W$10</f>
        <v>0</v>
      </c>
      <c r="M5266" s="14"/>
    </row>
    <row r="5267" spans="1:13" x14ac:dyDescent="0.25">
      <c r="A5267" s="32">
        <f>IF(Weighting!$P$11&gt;0,B5267,"")</f>
        <v>0.97599999999999998</v>
      </c>
      <c r="B5267">
        <f>Weighting!$C$11</f>
        <v>0.97599999999999998</v>
      </c>
      <c r="C5267">
        <f>Weighting!$F$11</f>
        <v>0</v>
      </c>
      <c r="D5267">
        <f>IF(C5267=1,'Data Transformation'!$G$3+0.5*'Data Transformation'!$W$25,IF(C5268=1,D5268-'Data Transformation'!$W$25,FALSE))</f>
        <v>0.86899999999999999</v>
      </c>
      <c r="E5267">
        <f t="array" ref="E5267">IF(ISLOGICAL(D5267),"",FREQUENCY(IF('Data Transformation'!$B$425:$B$8425='Bin Analysis'!$B5259,'Data Transformation'!$G$425:$G$8425),D5267))</f>
        <v>18</v>
      </c>
      <c r="F5267" t="e">
        <f t="shared" si="657"/>
        <v>#VALUE!</v>
      </c>
      <c r="G5267">
        <f>Weighting!$H$11</f>
        <v>0</v>
      </c>
      <c r="H5267">
        <f t="array" ref="H5267">FREQUENCY(IF('Data Transformation'!$B$4:$B$8425=B5259,'Data Transformation'!$G$4:$G$8425),'Bin Analysis'!$B5267)</f>
        <v>19</v>
      </c>
      <c r="I5267">
        <f t="shared" si="658"/>
        <v>1</v>
      </c>
      <c r="J5267">
        <f t="shared" si="659"/>
        <v>1</v>
      </c>
      <c r="K5267">
        <f>J5267*Weighting!$W$11</f>
        <v>2</v>
      </c>
      <c r="M5267" s="14"/>
    </row>
    <row r="5268" spans="1:13" x14ac:dyDescent="0.25">
      <c r="A5268" s="32">
        <f>IF(Weighting!$P$12&gt;0,B5268,"")</f>
        <v>1.107</v>
      </c>
      <c r="B5268">
        <f>Weighting!$C$12</f>
        <v>1.107</v>
      </c>
      <c r="C5268">
        <f>Weighting!$F$12</f>
        <v>1</v>
      </c>
      <c r="D5268">
        <f>IF(C5268=1,'Data Transformation'!$G$3+0.5*'Data Transformation'!$W$25,IF(C5269=1,D5269-'Data Transformation'!$W$25,FALSE))</f>
        <v>1.131</v>
      </c>
      <c r="E5268">
        <f t="array" ref="E5268">IF(ISLOGICAL(D5268),"",FREQUENCY(IF('Data Transformation'!$B$425:$B$8425='Bin Analysis'!$B5259,'Data Transformation'!$G$425:$G$8425),D5268))</f>
        <v>19</v>
      </c>
      <c r="F5268">
        <f t="shared" si="657"/>
        <v>1</v>
      </c>
      <c r="G5268">
        <f>Weighting!$H$12</f>
        <v>0</v>
      </c>
      <c r="H5268">
        <f t="array" ref="H5268">FREQUENCY(IF('Data Transformation'!$B$4:$B$8425=B5259,'Data Transformation'!$G$4:$G$8425),'Bin Analysis'!$B5268)</f>
        <v>20</v>
      </c>
      <c r="I5268">
        <f t="shared" si="658"/>
        <v>1</v>
      </c>
      <c r="J5268">
        <f t="shared" si="659"/>
        <v>1</v>
      </c>
      <c r="K5268">
        <f>J5268*Weighting!$W$12</f>
        <v>1</v>
      </c>
      <c r="M5268" s="14"/>
    </row>
    <row r="5269" spans="1:13" x14ac:dyDescent="0.25">
      <c r="A5269" s="32">
        <f>IF(Weighting!$P$13&gt;0,B5269,"")</f>
        <v>1.238</v>
      </c>
      <c r="B5269">
        <f>Weighting!$C$13</f>
        <v>1.238</v>
      </c>
      <c r="C5269">
        <f>Weighting!$F$13</f>
        <v>0</v>
      </c>
      <c r="D5269" t="b">
        <f>IF(C5269=1,'Data Transformation'!$G$3+0.5*'Data Transformation'!$W$25,IF(C5270=1,D5270-'Data Transformation'!$W$25,FALSE))</f>
        <v>0</v>
      </c>
      <c r="E5269" t="str">
        <f t="array" ref="E5269">IF(ISLOGICAL(D5269),"",FREQUENCY(IF('Data Transformation'!$B$425:$B$8425='Bin Analysis'!$B5259,'Data Transformation'!$G$425:$G$8425),D5269))</f>
        <v/>
      </c>
      <c r="F5269" t="str">
        <f t="shared" si="657"/>
        <v/>
      </c>
      <c r="G5269">
        <f>Weighting!$H$13</f>
        <v>0</v>
      </c>
      <c r="H5269">
        <f t="array" ref="H5269">FREQUENCY(IF('Data Transformation'!$B$4:$B$8425=B5259,'Data Transformation'!$G$4:$G$8425),'Bin Analysis'!$B5269)</f>
        <v>20</v>
      </c>
      <c r="I5269">
        <f t="shared" si="658"/>
        <v>0</v>
      </c>
      <c r="J5269">
        <f t="shared" si="659"/>
        <v>0</v>
      </c>
      <c r="K5269">
        <f>J5269*Weighting!$W$13</f>
        <v>0</v>
      </c>
      <c r="M5269" s="14"/>
    </row>
    <row r="5270" spans="1:13" x14ac:dyDescent="0.25">
      <c r="A5270" s="32">
        <f>IF(Weighting!$P$14&gt;0,B5270,"")</f>
        <v>1.369</v>
      </c>
      <c r="B5270">
        <f>Weighting!$C$14</f>
        <v>1.369</v>
      </c>
      <c r="C5270">
        <f>Weighting!$F$14</f>
        <v>0</v>
      </c>
      <c r="D5270" t="b">
        <f>IF(C5270=1,'Data Transformation'!$G$3+0.5*'Data Transformation'!$W$25,IF(C5271=1,D5271-'Data Transformation'!$W$25,FALSE))</f>
        <v>0</v>
      </c>
      <c r="E5270" t="str">
        <f t="array" ref="E5270">IF(ISLOGICAL(D5270),"",FREQUENCY(IF('Data Transformation'!$B$425:$B$8425='Bin Analysis'!$B5259,'Data Transformation'!$G$425:$G$8425),D5270))</f>
        <v/>
      </c>
      <c r="F5270" t="str">
        <f t="shared" si="657"/>
        <v/>
      </c>
      <c r="G5270">
        <f>Weighting!$H$14</f>
        <v>0</v>
      </c>
      <c r="H5270">
        <f t="array" ref="H5270">FREQUENCY(IF('Data Transformation'!$B$4:$B$8425=B5259,'Data Transformation'!$G$4:$G$8425),'Bin Analysis'!$B5270)</f>
        <v>20</v>
      </c>
      <c r="I5270">
        <f t="shared" si="658"/>
        <v>0</v>
      </c>
      <c r="J5270">
        <f t="shared" si="659"/>
        <v>0</v>
      </c>
      <c r="K5270">
        <f>J5270*Weighting!$W$14</f>
        <v>0</v>
      </c>
      <c r="M5270" s="14"/>
    </row>
    <row r="5271" spans="1:13" x14ac:dyDescent="0.25">
      <c r="A5271" s="32">
        <f>IF(Weighting!$P$15&gt;0,B5271,"")</f>
        <v>1.5000009999999999</v>
      </c>
      <c r="B5271">
        <f>Weighting!$C$15</f>
        <v>1.5000009999999999</v>
      </c>
      <c r="C5271">
        <f>Weighting!$F$15</f>
        <v>0</v>
      </c>
      <c r="D5271" t="b">
        <f>IF(C5271=1,'Data Transformation'!$G$3+0.5*'Data Transformation'!$W$25,IF(C5272=1,D5272-'Data Transformation'!$W$25,FALSE))</f>
        <v>0</v>
      </c>
      <c r="E5271" t="str">
        <f t="array" ref="E5271">IF(ISLOGICAL(D5271),"",FREQUENCY(IF('Data Transformation'!$B$425:$B$8425='Bin Analysis'!$B5259,'Data Transformation'!$G$425:$G$8425),D5271))</f>
        <v/>
      </c>
      <c r="F5271" t="str">
        <f t="shared" si="657"/>
        <v/>
      </c>
      <c r="G5271">
        <f>Weighting!$H$15</f>
        <v>0</v>
      </c>
      <c r="H5271">
        <f t="array" ref="H5271">FREQUENCY(IF('Data Transformation'!$B$4:$B$8425=B5259,'Data Transformation'!$G$4:$G$8425),'Bin Analysis'!$B5271)</f>
        <v>20</v>
      </c>
      <c r="I5271">
        <f t="shared" si="658"/>
        <v>0</v>
      </c>
      <c r="J5271">
        <f t="shared" si="659"/>
        <v>0</v>
      </c>
      <c r="K5271">
        <f>J5271*Weighting!$W$15</f>
        <v>0</v>
      </c>
      <c r="M5271" s="14"/>
    </row>
    <row r="5272" spans="1:13" x14ac:dyDescent="0.25">
      <c r="A5272" s="32" t="str">
        <f>IF(Weighting!$P$16&gt;0,B5272,"")</f>
        <v/>
      </c>
      <c r="B5272">
        <f>Weighting!$C$16</f>
        <v>1.631</v>
      </c>
      <c r="C5272">
        <f>Weighting!$F$16</f>
        <v>0</v>
      </c>
      <c r="D5272" t="b">
        <f>IF(C5272=1,'Data Transformation'!$G$3+0.5*'Data Transformation'!$W$25,IF(C5273=1,D5273-'Data Transformation'!$W$25,FALSE))</f>
        <v>0</v>
      </c>
      <c r="E5272" t="str">
        <f t="array" ref="E5272">IF(ISLOGICAL(D5272),"",FREQUENCY(IF('Data Transformation'!$B$425:$B$8425='Bin Analysis'!$B5259,'Data Transformation'!$G$425:$G$8425),D5272))</f>
        <v/>
      </c>
      <c r="F5272" t="str">
        <f t="shared" si="657"/>
        <v/>
      </c>
      <c r="G5272">
        <f>Weighting!$H$16</f>
        <v>0</v>
      </c>
      <c r="H5272">
        <f t="array" ref="H5272">FREQUENCY(IF('Data Transformation'!$B$4:$B$8425=B5259,'Data Transformation'!$G$4:$G$8425),'Bin Analysis'!$B5272)</f>
        <v>20</v>
      </c>
      <c r="I5272">
        <f t="shared" si="658"/>
        <v>0</v>
      </c>
      <c r="J5272">
        <f t="shared" si="659"/>
        <v>0</v>
      </c>
      <c r="K5272">
        <f>J5272*Weighting!$W$16</f>
        <v>0</v>
      </c>
      <c r="M5272" s="14"/>
    </row>
    <row r="5273" spans="1:13" x14ac:dyDescent="0.25">
      <c r="A5273" s="32" t="str">
        <f>IF(Weighting!$P$17&gt;0,B5273,"")</f>
        <v/>
      </c>
      <c r="B5273">
        <f>Weighting!$C$17</f>
        <v>1.762</v>
      </c>
      <c r="C5273">
        <f>Weighting!$F$17</f>
        <v>0</v>
      </c>
      <c r="D5273" t="b">
        <f>IF(C5273=1,'Data Transformation'!$G$3+0.5*'Data Transformation'!$W$25,IF(C5274=1,D5274-'Data Transformation'!$W$25,FALSE))</f>
        <v>0</v>
      </c>
      <c r="E5273" t="str">
        <f t="array" ref="E5273">IF(ISLOGICAL(D5273),"",FREQUENCY(IF('Data Transformation'!$B$425:$B$8425='Bin Analysis'!$B5259,'Data Transformation'!$G$425:$G$8425),D5273))</f>
        <v/>
      </c>
      <c r="F5273" t="str">
        <f t="shared" si="657"/>
        <v/>
      </c>
      <c r="G5273">
        <f>Weighting!$H$17</f>
        <v>0</v>
      </c>
      <c r="H5273">
        <f t="array" ref="H5273">FREQUENCY(IF('Data Transformation'!$B$4:$B$8425=B5259,'Data Transformation'!$G$4:$G$8425),'Bin Analysis'!$B5273)</f>
        <v>20</v>
      </c>
      <c r="I5273">
        <f t="shared" si="658"/>
        <v>0</v>
      </c>
      <c r="J5273">
        <f t="shared" si="659"/>
        <v>0</v>
      </c>
      <c r="K5273">
        <f>J5273*Weighting!$W$17</f>
        <v>0</v>
      </c>
      <c r="M5273" s="14"/>
    </row>
    <row r="5274" spans="1:13" x14ac:dyDescent="0.25">
      <c r="A5274" s="32" t="str">
        <f>IF(Weighting!$P$18&gt;0,B5274,"")</f>
        <v/>
      </c>
      <c r="B5274">
        <f>Weighting!$C$18</f>
        <v>1.893</v>
      </c>
      <c r="C5274">
        <f>Weighting!$F$18</f>
        <v>0</v>
      </c>
      <c r="D5274" t="b">
        <f>IF(C5274=1,'Data Transformation'!$G$3+0.5*'Data Transformation'!$W$25,IF(C5275=1,D5275-'Data Transformation'!$W$25,FALSE))</f>
        <v>0</v>
      </c>
      <c r="E5274" t="str">
        <f t="array" ref="E5274">IF(ISLOGICAL(D5274),"",FREQUENCY(IF('Data Transformation'!$B$425:$B$8425='Bin Analysis'!$B5259,'Data Transformation'!$G$425:$G$8425),D5274))</f>
        <v/>
      </c>
      <c r="F5274" t="str">
        <f t="shared" si="657"/>
        <v/>
      </c>
      <c r="G5274">
        <f>Weighting!$H$18</f>
        <v>0</v>
      </c>
      <c r="H5274">
        <f t="array" ref="H5274">FREQUENCY(IF('Data Transformation'!$B$4:$B$8425=B5259,'Data Transformation'!$G$4:$G$8425),'Bin Analysis'!$B5274)</f>
        <v>20</v>
      </c>
      <c r="I5274">
        <f t="shared" si="658"/>
        <v>0</v>
      </c>
      <c r="J5274">
        <f t="shared" si="659"/>
        <v>0</v>
      </c>
      <c r="K5274">
        <f>J5274*Weighting!$W$18</f>
        <v>0</v>
      </c>
      <c r="M5274" s="14"/>
    </row>
    <row r="5275" spans="1:13" x14ac:dyDescent="0.25">
      <c r="A5275" s="32" t="str">
        <f>IF(Weighting!$P$19&gt;0,B5275,"")</f>
        <v/>
      </c>
      <c r="B5275">
        <f>Weighting!$C$19</f>
        <v>2.024</v>
      </c>
      <c r="C5275">
        <f>Weighting!$F$19</f>
        <v>0</v>
      </c>
      <c r="D5275" t="b">
        <f>IF(C5275=1,'Data Transformation'!$G$3+0.5*'Data Transformation'!$W$25,IF(C5276=1,D5276-'Data Transformation'!$W$25,FALSE))</f>
        <v>0</v>
      </c>
      <c r="E5275" t="str">
        <f t="array" ref="E5275">IF(ISLOGICAL(D5275),"",FREQUENCY(IF('Data Transformation'!$B$425:$B$8425='Bin Analysis'!$B5259,'Data Transformation'!$G$425:$G$8425),D5275))</f>
        <v/>
      </c>
      <c r="F5275" t="str">
        <f t="shared" si="657"/>
        <v/>
      </c>
      <c r="G5275">
        <f>Weighting!$H$19</f>
        <v>0</v>
      </c>
      <c r="H5275">
        <f t="array" ref="H5275">FREQUENCY(IF('Data Transformation'!$B$4:$B$8425=B5259,'Data Transformation'!$G$4:$G$8425),'Bin Analysis'!$B5275)</f>
        <v>20</v>
      </c>
      <c r="I5275">
        <f t="shared" si="658"/>
        <v>0</v>
      </c>
      <c r="J5275">
        <f t="shared" si="659"/>
        <v>0</v>
      </c>
      <c r="K5275">
        <f>J5275*Weighting!$W$19</f>
        <v>0</v>
      </c>
      <c r="M5275" s="14"/>
    </row>
    <row r="5276" spans="1:13" x14ac:dyDescent="0.25">
      <c r="A5276" s="32" t="str">
        <f>IF(Weighting!$P$20&gt;0,B5276,"")</f>
        <v/>
      </c>
      <c r="B5276">
        <f>Weighting!$C$20</f>
        <v>2.1550000000000002</v>
      </c>
      <c r="C5276">
        <f>Weighting!$F$20</f>
        <v>0</v>
      </c>
      <c r="D5276" t="b">
        <f>IF(C5276=1,'Data Transformation'!$G$3+0.5*'Data Transformation'!$W$25,IF(C5277=1,D5277-'Data Transformation'!$W$25,FALSE))</f>
        <v>0</v>
      </c>
      <c r="E5276" t="str">
        <f t="array" ref="E5276">IF(ISLOGICAL(D5276),"",FREQUENCY(IF('Data Transformation'!$B$425:$B$8425='Bin Analysis'!$B5259,'Data Transformation'!$G$425:$G$8425),D5276))</f>
        <v/>
      </c>
      <c r="F5276" t="str">
        <f t="shared" si="657"/>
        <v/>
      </c>
      <c r="G5276">
        <f>Weighting!$H$20</f>
        <v>0</v>
      </c>
      <c r="H5276">
        <f t="array" ref="H5276">FREQUENCY(IF('Data Transformation'!$B$4:$B$8425=B5259,'Data Transformation'!$G$4:$G$8425),'Bin Analysis'!$B5276)</f>
        <v>20</v>
      </c>
      <c r="I5276">
        <f t="shared" si="658"/>
        <v>0</v>
      </c>
      <c r="J5276">
        <f t="shared" si="659"/>
        <v>0</v>
      </c>
      <c r="K5276">
        <f>J5276*Weighting!$W$20</f>
        <v>0</v>
      </c>
      <c r="M5276" s="14"/>
    </row>
    <row r="5277" spans="1:13" x14ac:dyDescent="0.25">
      <c r="A5277" s="32" t="str">
        <f>IF(Weighting!$P$21&gt;0,B5277,"")</f>
        <v/>
      </c>
      <c r="B5277">
        <f>Weighting!$C$21</f>
        <v>2.2860000000000005</v>
      </c>
      <c r="C5277">
        <f>Weighting!$F$21</f>
        <v>0</v>
      </c>
      <c r="D5277" t="b">
        <f>IF(C5277=1,'Data Transformation'!$G$3+0.5*'Data Transformation'!$W$25,IF(C5278=1,D5278-'Data Transformation'!$W$25,FALSE))</f>
        <v>0</v>
      </c>
      <c r="E5277" t="str">
        <f t="array" ref="E5277">IF(ISLOGICAL(D5277),"",FREQUENCY(IF('Data Transformation'!$B$425:$B$8425='Bin Analysis'!$B5259,'Data Transformation'!$G$425:$G$8425),D5277))</f>
        <v/>
      </c>
      <c r="F5277" t="str">
        <f t="shared" si="657"/>
        <v/>
      </c>
      <c r="G5277">
        <f>Weighting!$H$21</f>
        <v>0</v>
      </c>
      <c r="H5277">
        <f t="array" ref="H5277">FREQUENCY(IF('Data Transformation'!$B$4:$B$8425=B5259,'Data Transformation'!$G$4:$G$8425),'Bin Analysis'!$B5277)</f>
        <v>20</v>
      </c>
      <c r="I5277">
        <f t="shared" si="658"/>
        <v>0</v>
      </c>
      <c r="J5277">
        <f t="shared" si="659"/>
        <v>0</v>
      </c>
      <c r="K5277">
        <f>J5277*Weighting!$W$21</f>
        <v>0</v>
      </c>
      <c r="M5277" s="14"/>
    </row>
    <row r="5278" spans="1:13" x14ac:dyDescent="0.25">
      <c r="A5278" s="32" t="str">
        <f>IF(Weighting!$P$22&gt;0,B5278,"")</f>
        <v/>
      </c>
      <c r="B5278">
        <f>Weighting!$C$22</f>
        <v>2.4170000000000007</v>
      </c>
      <c r="C5278">
        <f>Weighting!$F$22</f>
        <v>0</v>
      </c>
      <c r="D5278" t="b">
        <f>IF(C5278=1,'Data Transformation'!$G$3+0.5*'Data Transformation'!$W$25,IF(C5279=1,D5279-'Data Transformation'!$W$25,FALSE))</f>
        <v>0</v>
      </c>
      <c r="E5278" t="str">
        <f t="array" ref="E5278">IF(ISLOGICAL(D5278),"",FREQUENCY(IF('Data Transformation'!$B$425:$B$8425='Bin Analysis'!$B5259,'Data Transformation'!$G$425:$G$8425),D5278))</f>
        <v/>
      </c>
      <c r="F5278" t="str">
        <f t="shared" si="657"/>
        <v/>
      </c>
      <c r="G5278">
        <f>Weighting!$H$22</f>
        <v>0</v>
      </c>
      <c r="H5278">
        <f t="array" ref="H5278">FREQUENCY(IF('Data Transformation'!$B$4:$B$8425=B5259,'Data Transformation'!$G$4:$G$8425),'Bin Analysis'!$B5278)</f>
        <v>20</v>
      </c>
      <c r="I5278">
        <f t="shared" si="658"/>
        <v>0</v>
      </c>
      <c r="J5278">
        <f t="shared" si="659"/>
        <v>0</v>
      </c>
      <c r="K5278">
        <f>J5278*Weighting!$W$22</f>
        <v>0</v>
      </c>
      <c r="M5278" s="14"/>
    </row>
    <row r="5279" spans="1:13" x14ac:dyDescent="0.25">
      <c r="A5279" s="32" t="str">
        <f>IF(Weighting!$P$23&gt;0,B5279,"")</f>
        <v/>
      </c>
      <c r="B5279">
        <f>Weighting!$C$23</f>
        <v>2.5480000000000009</v>
      </c>
      <c r="C5279">
        <f>Weighting!$F$23</f>
        <v>0</v>
      </c>
      <c r="D5279" t="b">
        <f>IF(C5279=1,'Data Transformation'!$G$3+0.5*'Data Transformation'!$W$25,IF(C5280=1,D5280-'Data Transformation'!$W$25,FALSE))</f>
        <v>0</v>
      </c>
      <c r="E5279" t="str">
        <f t="array" ref="E5279">IF(ISLOGICAL(D5279),"",FREQUENCY(IF('Data Transformation'!$B$425:$B$8425='Bin Analysis'!$B5259,'Data Transformation'!$G$425:$G$8425),D5279))</f>
        <v/>
      </c>
      <c r="F5279" t="str">
        <f t="shared" si="657"/>
        <v/>
      </c>
      <c r="G5279">
        <f>Weighting!$H$23</f>
        <v>0</v>
      </c>
      <c r="H5279">
        <f t="array" ref="H5279">FREQUENCY(IF('Data Transformation'!$B$4:$B$8425=B5259,'Data Transformation'!$G$4:$G$8425),'Bin Analysis'!$B5279)</f>
        <v>20</v>
      </c>
      <c r="I5279">
        <f t="shared" si="658"/>
        <v>0</v>
      </c>
      <c r="J5279">
        <f t="shared" si="659"/>
        <v>0</v>
      </c>
      <c r="K5279">
        <f>J5279*Weighting!$W$23</f>
        <v>0</v>
      </c>
      <c r="M5279" s="14"/>
    </row>
    <row r="5280" spans="1:13" x14ac:dyDescent="0.25">
      <c r="A5280" s="32" t="str">
        <f>IF(Weighting!$P$24&gt;0,B5280,"")</f>
        <v/>
      </c>
      <c r="B5280">
        <f>Weighting!$C$24</f>
        <v>2.6790000000000012</v>
      </c>
      <c r="C5280">
        <f>Weighting!$F$24</f>
        <v>0</v>
      </c>
      <c r="D5280" t="b">
        <f>IF(C5280=1,'Data Transformation'!$G$3+0.5*'Data Transformation'!$W$25,IF(C5281=1,D5281-'Data Transformation'!$W$25,FALSE))</f>
        <v>0</v>
      </c>
      <c r="E5280" t="str">
        <f t="array" ref="E5280">IF(ISLOGICAL(D5280),"",FREQUENCY(IF('Data Transformation'!$B$425:$B$8425='Bin Analysis'!$B5259,'Data Transformation'!$G$425:$G$8425),D5280))</f>
        <v/>
      </c>
      <c r="F5280" t="str">
        <f t="shared" si="657"/>
        <v/>
      </c>
      <c r="G5280">
        <f>Weighting!$H$24</f>
        <v>0</v>
      </c>
      <c r="H5280">
        <f t="array" ref="H5280">FREQUENCY(IF('Data Transformation'!$B$4:$B$8425=B5259,'Data Transformation'!$G$4:$G$8425),'Bin Analysis'!$B5280)</f>
        <v>20</v>
      </c>
      <c r="I5280">
        <f t="shared" si="658"/>
        <v>0</v>
      </c>
      <c r="J5280">
        <f t="shared" si="659"/>
        <v>0</v>
      </c>
      <c r="K5280">
        <f>J5280*Weighting!$W$24</f>
        <v>0</v>
      </c>
      <c r="M5280" s="14"/>
    </row>
    <row r="5281" spans="1:25" x14ac:dyDescent="0.25">
      <c r="A5281" s="32" t="str">
        <f>IF(Weighting!$P$25&gt;0,B5281,"")</f>
        <v/>
      </c>
      <c r="B5281">
        <f>Weighting!$C$25</f>
        <v>2.8100000000000014</v>
      </c>
      <c r="C5281">
        <f>Weighting!$F$25</f>
        <v>0</v>
      </c>
      <c r="D5281" t="b">
        <f>IF(C5281=1,'Data Transformation'!$G$3+0.5*'Data Transformation'!$W$25,IF(C5282=1,D5282-'Data Transformation'!$W$25,FALSE))</f>
        <v>0</v>
      </c>
      <c r="E5281" t="str">
        <f t="array" ref="E5281">IF(ISLOGICAL(D5281),"",FREQUENCY(IF('Data Transformation'!$B$425:$B$8425='Bin Analysis'!$B5259,'Data Transformation'!$G$425:$G$8425),D5281))</f>
        <v/>
      </c>
      <c r="F5281" t="str">
        <f t="shared" si="657"/>
        <v/>
      </c>
      <c r="G5281">
        <f>Weighting!$H$25</f>
        <v>0</v>
      </c>
      <c r="H5281">
        <f t="array" ref="H5281">FREQUENCY(IF('Data Transformation'!$B$4:$B$8425=B5259,'Data Transformation'!$G$4:$G$8425),'Bin Analysis'!$B5281)</f>
        <v>20</v>
      </c>
      <c r="I5281">
        <f t="shared" si="658"/>
        <v>0</v>
      </c>
      <c r="J5281">
        <f t="shared" si="659"/>
        <v>0</v>
      </c>
      <c r="K5281">
        <f>J5281*Weighting!$W$25</f>
        <v>0</v>
      </c>
      <c r="M5281" s="14"/>
    </row>
    <row r="5282" spans="1:25" x14ac:dyDescent="0.25">
      <c r="N5282" s="55"/>
      <c r="O5282"/>
      <c r="P5282"/>
      <c r="Q5282"/>
      <c r="R5282"/>
    </row>
    <row r="5283" spans="1:25" ht="23.25" x14ac:dyDescent="0.35">
      <c r="A5283" s="21" t="s">
        <v>0</v>
      </c>
      <c r="B5283" s="21">
        <f>IFERROR(VLOOKUP(C5283,'Data Transformation'!$L$6:$M$426,2,FALSE),"")</f>
        <v>220</v>
      </c>
      <c r="C5283" s="21">
        <f>C5259+1</f>
        <v>220</v>
      </c>
      <c r="D5283" s="21"/>
      <c r="E5283" s="21"/>
      <c r="F5283" s="21"/>
      <c r="G5283" s="21"/>
      <c r="H5283" s="22"/>
      <c r="I5283" s="22"/>
      <c r="J5283" s="22"/>
      <c r="K5283" s="21"/>
      <c r="L5283" s="21">
        <f>B5283</f>
        <v>220</v>
      </c>
      <c r="M5283" s="23">
        <f>INDEX('Data Transformation'!$O$4:$O$424,MATCH($B5283,'Data Transformation'!$M$4:$M$424,0),MATCH($M$2,'Data Transformation'!$O$3,0))</f>
        <v>20</v>
      </c>
      <c r="N5283" s="27">
        <f>IF('Input and Summary Results'!$J$16="minimum",'Bin Analysis'!X5284/(M5283-1),'Bin Analysis'!Y5283/('Bin Analysis'!M5283-1))</f>
        <v>0</v>
      </c>
      <c r="O5283" s="27">
        <f>IF(M5283=FALSE,NA(),(VLOOKUP(1,C5286:K5305,4,FALSE))/(M5283-1))</f>
        <v>0.10526315789473684</v>
      </c>
      <c r="P5283" s="27">
        <f>IF(M5283=FALSE,NA(),SUM(J5286:J5305)/Weighting!$S$5)</f>
        <v>0.5</v>
      </c>
      <c r="Q5283" s="27">
        <f>IF(M5283=FALSE,NA(),SUM(K5286:K5305)/Weighting!$S$6)</f>
        <v>0.47826086956521741</v>
      </c>
      <c r="R5283" s="27">
        <f>IF(M5283=FALSE,NA(),(VLOOKUP(1,G5286:K5305,3,FALSE))/(M5283-1))</f>
        <v>0.52631578947368418</v>
      </c>
      <c r="S5283" s="22" t="str">
        <f>IF(M5283=FALSE,NA(),IF(SUM(J5286:J5305)=2,"yes","no"))</f>
        <v>no</v>
      </c>
      <c r="X5283" s="2" cm="2">
        <f t="array" ref="X5283:X5284">FREQUENCY(IF('Data Transformation'!$B$425:$B$6424='Bin Analysis'!L5283,'Data Transformation'!$G$425:$G$6424),'Data Transformation'!$U$11)</f>
        <v>19</v>
      </c>
      <c r="Y5283" s="2" cm="2">
        <f t="array" ref="Y5283:Y5284">FREQUENCY(IF('Data Transformation'!$B$425:$B$6424='Bin Analysis'!L5283,'Data Transformation'!$G$425:$G$6424),'Data Transformation'!$U$12)</f>
        <v>17</v>
      </c>
    </row>
    <row r="5284" spans="1:25" x14ac:dyDescent="0.25">
      <c r="A5284" s="14" t="s">
        <v>66</v>
      </c>
      <c r="B5284" t="s">
        <v>47</v>
      </c>
      <c r="C5284" t="s">
        <v>5</v>
      </c>
      <c r="D5284" t="s">
        <v>99</v>
      </c>
      <c r="E5284" t="s">
        <v>100</v>
      </c>
      <c r="F5284" t="s">
        <v>101</v>
      </c>
      <c r="G5284" t="s">
        <v>69</v>
      </c>
      <c r="H5284" t="s">
        <v>31</v>
      </c>
      <c r="I5284" t="s">
        <v>32</v>
      </c>
      <c r="J5284" t="s">
        <v>46</v>
      </c>
      <c r="K5284" s="14" t="s">
        <v>45</v>
      </c>
      <c r="M5284" s="14"/>
      <c r="X5284" s="2">
        <v>0</v>
      </c>
      <c r="Y5284" s="2">
        <v>2</v>
      </c>
    </row>
    <row r="5285" spans="1:25" x14ac:dyDescent="0.25">
      <c r="A5285" s="32"/>
      <c r="D5285" t="b">
        <f>IF(C5285=1,'Data Transformation'!$G$3+0.5*'Data Transformation'!$W$25,IF(C5286=1,D5286-'Data Transformation'!$W$25,FALSE))</f>
        <v>0</v>
      </c>
      <c r="E5285" t="str">
        <f t="array" ref="E5285">IF(ISLOGICAL(D5285),"",FREQUENCY(IF('Data Transformation'!$B$425:$B$8425='Bin Analysis'!$B5283,'Data Transformation'!$G$425:$G$8425),D5285))</f>
        <v/>
      </c>
      <c r="F5285" t="str">
        <f>IF(ISLOGICAL(D5285),"",E5285-E5284)</f>
        <v/>
      </c>
      <c r="M5285" s="14"/>
    </row>
    <row r="5286" spans="1:25" x14ac:dyDescent="0.25">
      <c r="A5286" s="32">
        <f>IF(Weighting!$P$6&gt;0,B5286,"")</f>
        <v>0.32100000000000001</v>
      </c>
      <c r="B5286">
        <f>Weighting!$C$6</f>
        <v>0.32100000000000001</v>
      </c>
      <c r="C5286">
        <f>Weighting!$F$6</f>
        <v>0</v>
      </c>
      <c r="D5286" t="b">
        <f>IF(C5286=1,'Data Transformation'!$G$3+0.5*'Data Transformation'!$W$25,IF(C5287=1,D5287-'Data Transformation'!$W$25,FALSE))</f>
        <v>0</v>
      </c>
      <c r="E5286" t="str">
        <f t="array" ref="E5286">IF(ISLOGICAL(D5286),"",FREQUENCY(IF('Data Transformation'!$B$425:$B$8425='Bin Analysis'!$B5283,'Data Transformation'!$G$425:$G$8425),D5286))</f>
        <v/>
      </c>
      <c r="F5286" t="str">
        <f>IF(ISLOGICAL(D5286),"",E5286-E5285)</f>
        <v/>
      </c>
      <c r="G5286">
        <f>Weighting!$H$6</f>
        <v>1</v>
      </c>
      <c r="H5286">
        <f t="array" ref="H5286">FREQUENCY(IF('Data Transformation'!$B$4:$B$8425=B5283,'Data Transformation'!$G$4:$G$8425),'Bin Analysis'!$B5286)</f>
        <v>10</v>
      </c>
      <c r="I5286">
        <f>H5286-H5285</f>
        <v>10</v>
      </c>
      <c r="J5286">
        <f>IF(I5286=0,0,1)</f>
        <v>1</v>
      </c>
      <c r="K5286">
        <f>J5286*Weighting!$W$6</f>
        <v>1</v>
      </c>
      <c r="M5286" s="14"/>
    </row>
    <row r="5287" spans="1:25" x14ac:dyDescent="0.25">
      <c r="A5287" s="32">
        <f>IF(Weighting!$P$7&gt;0,B5287,"")</f>
        <v>0.45200000000000001</v>
      </c>
      <c r="B5287">
        <f>Weighting!$C$7</f>
        <v>0.45200000000000001</v>
      </c>
      <c r="C5287">
        <f>Weighting!$F$7</f>
        <v>0</v>
      </c>
      <c r="D5287" t="b">
        <f>IF(C5287=1,'Data Transformation'!$G$3+0.5*'Data Transformation'!$W$25,IF(C5288=1,D5288-'Data Transformation'!$W$25,FALSE))</f>
        <v>0</v>
      </c>
      <c r="E5287" t="str">
        <f t="array" ref="E5287">IF(ISLOGICAL(D5287),"",FREQUENCY(IF('Data Transformation'!$B$425:$B$8425='Bin Analysis'!$B5283,'Data Transformation'!$G$425:$G$8425),D5287))</f>
        <v/>
      </c>
      <c r="F5287" t="str">
        <f t="shared" ref="F5287:F5305" si="660">IF(ISLOGICAL(D5287),"",E5287-E5286)</f>
        <v/>
      </c>
      <c r="G5287">
        <f>Weighting!$H$7</f>
        <v>0</v>
      </c>
      <c r="H5287">
        <f t="array" ref="H5287">FREQUENCY(IF('Data Transformation'!$B$4:$B$8425=B5283,'Data Transformation'!$G$4:$G$8425),'Bin Analysis'!$B5287)</f>
        <v>10</v>
      </c>
      <c r="I5287">
        <f t="shared" ref="I5287:I5305" si="661">H5287-H5286</f>
        <v>0</v>
      </c>
      <c r="J5287">
        <f>IF(I5287=0,0,1)</f>
        <v>0</v>
      </c>
      <c r="K5287">
        <f>J5287*Weighting!$W$7</f>
        <v>0</v>
      </c>
      <c r="M5287" s="14"/>
    </row>
    <row r="5288" spans="1:25" x14ac:dyDescent="0.25">
      <c r="A5288" s="32">
        <f>IF(Weighting!$P$8&gt;0,B5288,"")</f>
        <v>0.58299999999999996</v>
      </c>
      <c r="B5288">
        <f>Weighting!$C$8</f>
        <v>0.58299999999999996</v>
      </c>
      <c r="C5288">
        <f>Weighting!$F$8</f>
        <v>0</v>
      </c>
      <c r="D5288" t="b">
        <f>IF(C5288=1,'Data Transformation'!$G$3+0.5*'Data Transformation'!$W$25,IF(C5289=1,D5289-'Data Transformation'!$W$25,FALSE))</f>
        <v>0</v>
      </c>
      <c r="E5288" t="str">
        <f t="array" ref="E5288">IF(ISLOGICAL(D5288),"",FREQUENCY(IF('Data Transformation'!$B$425:$B$8425='Bin Analysis'!$B5283,'Data Transformation'!$G$425:$G$8425),D5288))</f>
        <v/>
      </c>
      <c r="F5288" t="str">
        <f t="shared" si="660"/>
        <v/>
      </c>
      <c r="G5288">
        <f>Weighting!$H$8</f>
        <v>0</v>
      </c>
      <c r="H5288">
        <f t="array" ref="H5288">FREQUENCY(IF('Data Transformation'!$B$4:$B$8425=B5283,'Data Transformation'!$G$4:$G$8425),'Bin Analysis'!$B5288)</f>
        <v>11</v>
      </c>
      <c r="I5288">
        <f t="shared" si="661"/>
        <v>1</v>
      </c>
      <c r="J5288">
        <f t="shared" ref="J5288:J5305" si="662">IF(I5288=0,0,1)</f>
        <v>1</v>
      </c>
      <c r="K5288">
        <f>J5288*Weighting!$W$8</f>
        <v>3</v>
      </c>
      <c r="M5288" s="14"/>
    </row>
    <row r="5289" spans="1:25" x14ac:dyDescent="0.25">
      <c r="A5289" s="32">
        <f>IF(Weighting!$P$9&gt;0,B5289,"")</f>
        <v>0.71399999999999997</v>
      </c>
      <c r="B5289" s="50">
        <f>Weighting!$C$9</f>
        <v>0.71399999999999997</v>
      </c>
      <c r="C5289">
        <f>Weighting!$F$9</f>
        <v>0</v>
      </c>
      <c r="D5289" t="b">
        <f>IF(C5289=1,'Data Transformation'!$G$3+0.5*'Data Transformation'!$W$25,IF(C5290=1,D5290-'Data Transformation'!$W$25,FALSE))</f>
        <v>0</v>
      </c>
      <c r="E5289" t="str">
        <f t="array" ref="E5289">IF(ISLOGICAL(D5289),"",FREQUENCY(IF('Data Transformation'!$B$425:$B$8425='Bin Analysis'!$B5283,'Data Transformation'!$G$425:$G$8425),D5289))</f>
        <v/>
      </c>
      <c r="F5289" t="str">
        <f t="shared" si="660"/>
        <v/>
      </c>
      <c r="G5289">
        <f>Weighting!$H$9</f>
        <v>0</v>
      </c>
      <c r="H5289">
        <f t="array" ref="H5289">FREQUENCY(IF('Data Transformation'!$B$4:$B$8425=B5283,'Data Transformation'!$G$4:$G$8425),'Bin Analysis'!$B5289)</f>
        <v>14</v>
      </c>
      <c r="I5289">
        <f t="shared" si="661"/>
        <v>3</v>
      </c>
      <c r="J5289">
        <f t="shared" si="662"/>
        <v>1</v>
      </c>
      <c r="K5289">
        <f>J5289*Weighting!$W$9</f>
        <v>3</v>
      </c>
      <c r="M5289" s="14"/>
    </row>
    <row r="5290" spans="1:25" x14ac:dyDescent="0.25">
      <c r="A5290" s="32">
        <f>IF(Weighting!$P$10&gt;0,B5290,"")</f>
        <v>0.84499999999999997</v>
      </c>
      <c r="B5290">
        <f>Weighting!$C$10</f>
        <v>0.84499999999999997</v>
      </c>
      <c r="C5290">
        <f>Weighting!$F$10</f>
        <v>0</v>
      </c>
      <c r="D5290" t="b">
        <f>IF(C5290=1,'Data Transformation'!$G$3+0.5*'Data Transformation'!$W$25,IF(C5291=1,D5291-'Data Transformation'!$W$25,FALSE))</f>
        <v>0</v>
      </c>
      <c r="E5290" t="str">
        <f t="array" ref="E5290">IF(ISLOGICAL(D5290),"",FREQUENCY(IF('Data Transformation'!$B$425:$B$8425='Bin Analysis'!$B5283,'Data Transformation'!$G$425:$G$8425),D5290))</f>
        <v/>
      </c>
      <c r="F5290" t="str">
        <f t="shared" si="660"/>
        <v/>
      </c>
      <c r="G5290">
        <f>Weighting!$H$10</f>
        <v>0</v>
      </c>
      <c r="H5290">
        <f t="array" ref="H5290">FREQUENCY(IF('Data Transformation'!$B$4:$B$8425=B5283,'Data Transformation'!$G$4:$G$8425),'Bin Analysis'!$B5290)</f>
        <v>17</v>
      </c>
      <c r="I5290">
        <f t="shared" si="661"/>
        <v>3</v>
      </c>
      <c r="J5290">
        <f t="shared" si="662"/>
        <v>1</v>
      </c>
      <c r="K5290">
        <f>J5290*Weighting!$W$10</f>
        <v>3</v>
      </c>
      <c r="M5290" s="14"/>
    </row>
    <row r="5291" spans="1:25" x14ac:dyDescent="0.25">
      <c r="A5291" s="32">
        <f>IF(Weighting!$P$11&gt;0,B5291,"")</f>
        <v>0.97599999999999998</v>
      </c>
      <c r="B5291">
        <f>Weighting!$C$11</f>
        <v>0.97599999999999998</v>
      </c>
      <c r="C5291">
        <f>Weighting!$F$11</f>
        <v>0</v>
      </c>
      <c r="D5291">
        <f>IF(C5291=1,'Data Transformation'!$G$3+0.5*'Data Transformation'!$W$25,IF(C5292=1,D5292-'Data Transformation'!$W$25,FALSE))</f>
        <v>0.86899999999999999</v>
      </c>
      <c r="E5291">
        <f t="array" ref="E5291">IF(ISLOGICAL(D5291),"",FREQUENCY(IF('Data Transformation'!$B$425:$B$8425='Bin Analysis'!$B5283,'Data Transformation'!$G$425:$G$8425),D5291))</f>
        <v>17</v>
      </c>
      <c r="F5291" t="e">
        <f t="shared" si="660"/>
        <v>#VALUE!</v>
      </c>
      <c r="G5291">
        <f>Weighting!$H$11</f>
        <v>0</v>
      </c>
      <c r="H5291">
        <f t="array" ref="H5291">FREQUENCY(IF('Data Transformation'!$B$4:$B$8425=B5283,'Data Transformation'!$G$4:$G$8425),'Bin Analysis'!$B5291)</f>
        <v>17</v>
      </c>
      <c r="I5291">
        <f t="shared" si="661"/>
        <v>0</v>
      </c>
      <c r="J5291">
        <f t="shared" si="662"/>
        <v>0</v>
      </c>
      <c r="K5291">
        <f>J5291*Weighting!$W$11</f>
        <v>0</v>
      </c>
      <c r="M5291" s="14"/>
    </row>
    <row r="5292" spans="1:25" x14ac:dyDescent="0.25">
      <c r="A5292" s="32">
        <f>IF(Weighting!$P$12&gt;0,B5292,"")</f>
        <v>1.107</v>
      </c>
      <c r="B5292">
        <f>Weighting!$C$12</f>
        <v>1.107</v>
      </c>
      <c r="C5292">
        <f>Weighting!$F$12</f>
        <v>1</v>
      </c>
      <c r="D5292">
        <f>IF(C5292=1,'Data Transformation'!$G$3+0.5*'Data Transformation'!$W$25,IF(C5293=1,D5293-'Data Transformation'!$W$25,FALSE))</f>
        <v>1.131</v>
      </c>
      <c r="E5292">
        <f t="array" ref="E5292">IF(ISLOGICAL(D5292),"",FREQUENCY(IF('Data Transformation'!$B$425:$B$8425='Bin Analysis'!$B5283,'Data Transformation'!$G$425:$G$8425),D5292))</f>
        <v>19</v>
      </c>
      <c r="F5292">
        <f t="shared" si="660"/>
        <v>2</v>
      </c>
      <c r="G5292">
        <f>Weighting!$H$12</f>
        <v>0</v>
      </c>
      <c r="H5292">
        <f t="array" ref="H5292">FREQUENCY(IF('Data Transformation'!$B$4:$B$8425=B5283,'Data Transformation'!$G$4:$G$8425),'Bin Analysis'!$B5292)</f>
        <v>20</v>
      </c>
      <c r="I5292">
        <f t="shared" si="661"/>
        <v>3</v>
      </c>
      <c r="J5292">
        <f t="shared" si="662"/>
        <v>1</v>
      </c>
      <c r="K5292">
        <f>J5292*Weighting!$W$12</f>
        <v>1</v>
      </c>
      <c r="M5292" s="14"/>
    </row>
    <row r="5293" spans="1:25" x14ac:dyDescent="0.25">
      <c r="A5293" s="32">
        <f>IF(Weighting!$P$13&gt;0,B5293,"")</f>
        <v>1.238</v>
      </c>
      <c r="B5293">
        <f>Weighting!$C$13</f>
        <v>1.238</v>
      </c>
      <c r="C5293">
        <f>Weighting!$F$13</f>
        <v>0</v>
      </c>
      <c r="D5293" t="b">
        <f>IF(C5293=1,'Data Transformation'!$G$3+0.5*'Data Transformation'!$W$25,IF(C5294=1,D5294-'Data Transformation'!$W$25,FALSE))</f>
        <v>0</v>
      </c>
      <c r="E5293" t="str">
        <f t="array" ref="E5293">IF(ISLOGICAL(D5293),"",FREQUENCY(IF('Data Transformation'!$B$425:$B$8425='Bin Analysis'!$B5283,'Data Transformation'!$G$425:$G$8425),D5293))</f>
        <v/>
      </c>
      <c r="F5293" t="str">
        <f t="shared" si="660"/>
        <v/>
      </c>
      <c r="G5293">
        <f>Weighting!$H$13</f>
        <v>0</v>
      </c>
      <c r="H5293">
        <f t="array" ref="H5293">FREQUENCY(IF('Data Transformation'!$B$4:$B$8425=B5283,'Data Transformation'!$G$4:$G$8425),'Bin Analysis'!$B5293)</f>
        <v>20</v>
      </c>
      <c r="I5293">
        <f t="shared" si="661"/>
        <v>0</v>
      </c>
      <c r="J5293">
        <f t="shared" si="662"/>
        <v>0</v>
      </c>
      <c r="K5293">
        <f>J5293*Weighting!$W$13</f>
        <v>0</v>
      </c>
      <c r="M5293" s="14"/>
    </row>
    <row r="5294" spans="1:25" x14ac:dyDescent="0.25">
      <c r="A5294" s="32">
        <f>IF(Weighting!$P$14&gt;0,B5294,"")</f>
        <v>1.369</v>
      </c>
      <c r="B5294">
        <f>Weighting!$C$14</f>
        <v>1.369</v>
      </c>
      <c r="C5294">
        <f>Weighting!$F$14</f>
        <v>0</v>
      </c>
      <c r="D5294" t="b">
        <f>IF(C5294=1,'Data Transformation'!$G$3+0.5*'Data Transformation'!$W$25,IF(C5295=1,D5295-'Data Transformation'!$W$25,FALSE))</f>
        <v>0</v>
      </c>
      <c r="E5294" t="str">
        <f t="array" ref="E5294">IF(ISLOGICAL(D5294),"",FREQUENCY(IF('Data Transformation'!$B$425:$B$8425='Bin Analysis'!$B5283,'Data Transformation'!$G$425:$G$8425),D5294))</f>
        <v/>
      </c>
      <c r="F5294" t="str">
        <f t="shared" si="660"/>
        <v/>
      </c>
      <c r="G5294">
        <f>Weighting!$H$14</f>
        <v>0</v>
      </c>
      <c r="H5294">
        <f t="array" ref="H5294">FREQUENCY(IF('Data Transformation'!$B$4:$B$8425=B5283,'Data Transformation'!$G$4:$G$8425),'Bin Analysis'!$B5294)</f>
        <v>20</v>
      </c>
      <c r="I5294">
        <f t="shared" si="661"/>
        <v>0</v>
      </c>
      <c r="J5294">
        <f t="shared" si="662"/>
        <v>0</v>
      </c>
      <c r="K5294">
        <f>J5294*Weighting!$W$14</f>
        <v>0</v>
      </c>
      <c r="M5294" s="14"/>
    </row>
    <row r="5295" spans="1:25" x14ac:dyDescent="0.25">
      <c r="A5295" s="32">
        <f>IF(Weighting!$P$15&gt;0,B5295,"")</f>
        <v>1.5000009999999999</v>
      </c>
      <c r="B5295">
        <f>Weighting!$C$15</f>
        <v>1.5000009999999999</v>
      </c>
      <c r="C5295">
        <f>Weighting!$F$15</f>
        <v>0</v>
      </c>
      <c r="D5295" t="b">
        <f>IF(C5295=1,'Data Transformation'!$G$3+0.5*'Data Transformation'!$W$25,IF(C5296=1,D5296-'Data Transformation'!$W$25,FALSE))</f>
        <v>0</v>
      </c>
      <c r="E5295" t="str">
        <f t="array" ref="E5295">IF(ISLOGICAL(D5295),"",FREQUENCY(IF('Data Transformation'!$B$425:$B$8425='Bin Analysis'!$B5283,'Data Transformation'!$G$425:$G$8425),D5295))</f>
        <v/>
      </c>
      <c r="F5295" t="str">
        <f t="shared" si="660"/>
        <v/>
      </c>
      <c r="G5295">
        <f>Weighting!$H$15</f>
        <v>0</v>
      </c>
      <c r="H5295">
        <f t="array" ref="H5295">FREQUENCY(IF('Data Transformation'!$B$4:$B$8425=B5283,'Data Transformation'!$G$4:$G$8425),'Bin Analysis'!$B5295)</f>
        <v>20</v>
      </c>
      <c r="I5295">
        <f t="shared" si="661"/>
        <v>0</v>
      </c>
      <c r="J5295">
        <f t="shared" si="662"/>
        <v>0</v>
      </c>
      <c r="K5295">
        <f>J5295*Weighting!$W$15</f>
        <v>0</v>
      </c>
      <c r="M5295" s="14"/>
    </row>
    <row r="5296" spans="1:25" x14ac:dyDescent="0.25">
      <c r="A5296" s="32" t="str">
        <f>IF(Weighting!$P$16&gt;0,B5296,"")</f>
        <v/>
      </c>
      <c r="B5296">
        <f>Weighting!$C$16</f>
        <v>1.631</v>
      </c>
      <c r="C5296">
        <f>Weighting!$F$16</f>
        <v>0</v>
      </c>
      <c r="D5296" t="b">
        <f>IF(C5296=1,'Data Transformation'!$G$3+0.5*'Data Transformation'!$W$25,IF(C5297=1,D5297-'Data Transformation'!$W$25,FALSE))</f>
        <v>0</v>
      </c>
      <c r="E5296" t="str">
        <f t="array" ref="E5296">IF(ISLOGICAL(D5296),"",FREQUENCY(IF('Data Transformation'!$B$425:$B$8425='Bin Analysis'!$B5283,'Data Transformation'!$G$425:$G$8425),D5296))</f>
        <v/>
      </c>
      <c r="F5296" t="str">
        <f t="shared" si="660"/>
        <v/>
      </c>
      <c r="G5296">
        <f>Weighting!$H$16</f>
        <v>0</v>
      </c>
      <c r="H5296">
        <f t="array" ref="H5296">FREQUENCY(IF('Data Transformation'!$B$4:$B$8425=B5283,'Data Transformation'!$G$4:$G$8425),'Bin Analysis'!$B5296)</f>
        <v>20</v>
      </c>
      <c r="I5296">
        <f t="shared" si="661"/>
        <v>0</v>
      </c>
      <c r="J5296">
        <f t="shared" si="662"/>
        <v>0</v>
      </c>
      <c r="K5296">
        <f>J5296*Weighting!$W$16</f>
        <v>0</v>
      </c>
      <c r="M5296" s="14"/>
    </row>
    <row r="5297" spans="1:25" x14ac:dyDescent="0.25">
      <c r="A5297" s="32" t="str">
        <f>IF(Weighting!$P$17&gt;0,B5297,"")</f>
        <v/>
      </c>
      <c r="B5297">
        <f>Weighting!$C$17</f>
        <v>1.762</v>
      </c>
      <c r="C5297">
        <f>Weighting!$F$17</f>
        <v>0</v>
      </c>
      <c r="D5297" t="b">
        <f>IF(C5297=1,'Data Transformation'!$G$3+0.5*'Data Transformation'!$W$25,IF(C5298=1,D5298-'Data Transformation'!$W$25,FALSE))</f>
        <v>0</v>
      </c>
      <c r="E5297" t="str">
        <f t="array" ref="E5297">IF(ISLOGICAL(D5297),"",FREQUENCY(IF('Data Transformation'!$B$425:$B$8425='Bin Analysis'!$B5283,'Data Transformation'!$G$425:$G$8425),D5297))</f>
        <v/>
      </c>
      <c r="F5297" t="str">
        <f t="shared" si="660"/>
        <v/>
      </c>
      <c r="G5297">
        <f>Weighting!$H$17</f>
        <v>0</v>
      </c>
      <c r="H5297">
        <f t="array" ref="H5297">FREQUENCY(IF('Data Transformation'!$B$4:$B$8425=B5283,'Data Transformation'!$G$4:$G$8425),'Bin Analysis'!$B5297)</f>
        <v>20</v>
      </c>
      <c r="I5297">
        <f t="shared" si="661"/>
        <v>0</v>
      </c>
      <c r="J5297">
        <f t="shared" si="662"/>
        <v>0</v>
      </c>
      <c r="K5297">
        <f>J5297*Weighting!$W$17</f>
        <v>0</v>
      </c>
      <c r="M5297" s="14"/>
    </row>
    <row r="5298" spans="1:25" x14ac:dyDescent="0.25">
      <c r="A5298" s="32" t="str">
        <f>IF(Weighting!$P$18&gt;0,B5298,"")</f>
        <v/>
      </c>
      <c r="B5298">
        <f>Weighting!$C$18</f>
        <v>1.893</v>
      </c>
      <c r="C5298">
        <f>Weighting!$F$18</f>
        <v>0</v>
      </c>
      <c r="D5298" t="b">
        <f>IF(C5298=1,'Data Transformation'!$G$3+0.5*'Data Transformation'!$W$25,IF(C5299=1,D5299-'Data Transformation'!$W$25,FALSE))</f>
        <v>0</v>
      </c>
      <c r="E5298" t="str">
        <f t="array" ref="E5298">IF(ISLOGICAL(D5298),"",FREQUENCY(IF('Data Transformation'!$B$425:$B$8425='Bin Analysis'!$B5283,'Data Transformation'!$G$425:$G$8425),D5298))</f>
        <v/>
      </c>
      <c r="F5298" t="str">
        <f t="shared" si="660"/>
        <v/>
      </c>
      <c r="G5298">
        <f>Weighting!$H$18</f>
        <v>0</v>
      </c>
      <c r="H5298">
        <f t="array" ref="H5298">FREQUENCY(IF('Data Transformation'!$B$4:$B$8425=B5283,'Data Transformation'!$G$4:$G$8425),'Bin Analysis'!$B5298)</f>
        <v>20</v>
      </c>
      <c r="I5298">
        <f t="shared" si="661"/>
        <v>0</v>
      </c>
      <c r="J5298">
        <f t="shared" si="662"/>
        <v>0</v>
      </c>
      <c r="K5298">
        <f>J5298*Weighting!$W$18</f>
        <v>0</v>
      </c>
      <c r="M5298" s="14"/>
    </row>
    <row r="5299" spans="1:25" x14ac:dyDescent="0.25">
      <c r="A5299" s="32" t="str">
        <f>IF(Weighting!$P$19&gt;0,B5299,"")</f>
        <v/>
      </c>
      <c r="B5299">
        <f>Weighting!$C$19</f>
        <v>2.024</v>
      </c>
      <c r="C5299">
        <f>Weighting!$F$19</f>
        <v>0</v>
      </c>
      <c r="D5299" t="b">
        <f>IF(C5299=1,'Data Transformation'!$G$3+0.5*'Data Transformation'!$W$25,IF(C5300=1,D5300-'Data Transformation'!$W$25,FALSE))</f>
        <v>0</v>
      </c>
      <c r="E5299" t="str">
        <f t="array" ref="E5299">IF(ISLOGICAL(D5299),"",FREQUENCY(IF('Data Transformation'!$B$425:$B$8425='Bin Analysis'!$B5283,'Data Transformation'!$G$425:$G$8425),D5299))</f>
        <v/>
      </c>
      <c r="F5299" t="str">
        <f t="shared" si="660"/>
        <v/>
      </c>
      <c r="G5299">
        <f>Weighting!$H$19</f>
        <v>0</v>
      </c>
      <c r="H5299">
        <f t="array" ref="H5299">FREQUENCY(IF('Data Transformation'!$B$4:$B$8425=B5283,'Data Transformation'!$G$4:$G$8425),'Bin Analysis'!$B5299)</f>
        <v>20</v>
      </c>
      <c r="I5299">
        <f t="shared" si="661"/>
        <v>0</v>
      </c>
      <c r="J5299">
        <f t="shared" si="662"/>
        <v>0</v>
      </c>
      <c r="K5299">
        <f>J5299*Weighting!$W$19</f>
        <v>0</v>
      </c>
      <c r="M5299" s="14"/>
    </row>
    <row r="5300" spans="1:25" x14ac:dyDescent="0.25">
      <c r="A5300" s="32" t="str">
        <f>IF(Weighting!$P$20&gt;0,B5300,"")</f>
        <v/>
      </c>
      <c r="B5300">
        <f>Weighting!$C$20</f>
        <v>2.1550000000000002</v>
      </c>
      <c r="C5300">
        <f>Weighting!$F$20</f>
        <v>0</v>
      </c>
      <c r="D5300" t="b">
        <f>IF(C5300=1,'Data Transformation'!$G$3+0.5*'Data Transformation'!$W$25,IF(C5301=1,D5301-'Data Transformation'!$W$25,FALSE))</f>
        <v>0</v>
      </c>
      <c r="E5300" t="str">
        <f t="array" ref="E5300">IF(ISLOGICAL(D5300),"",FREQUENCY(IF('Data Transformation'!$B$425:$B$8425='Bin Analysis'!$B5283,'Data Transformation'!$G$425:$G$8425),D5300))</f>
        <v/>
      </c>
      <c r="F5300" t="str">
        <f t="shared" si="660"/>
        <v/>
      </c>
      <c r="G5300">
        <f>Weighting!$H$20</f>
        <v>0</v>
      </c>
      <c r="H5300">
        <f t="array" ref="H5300">FREQUENCY(IF('Data Transformation'!$B$4:$B$8425=B5283,'Data Transformation'!$G$4:$G$8425),'Bin Analysis'!$B5300)</f>
        <v>20</v>
      </c>
      <c r="I5300">
        <f t="shared" si="661"/>
        <v>0</v>
      </c>
      <c r="J5300">
        <f t="shared" si="662"/>
        <v>0</v>
      </c>
      <c r="K5300">
        <f>J5300*Weighting!$W$20</f>
        <v>0</v>
      </c>
      <c r="M5300" s="14"/>
    </row>
    <row r="5301" spans="1:25" x14ac:dyDescent="0.25">
      <c r="A5301" s="32" t="str">
        <f>IF(Weighting!$P$21&gt;0,B5301,"")</f>
        <v/>
      </c>
      <c r="B5301">
        <f>Weighting!$C$21</f>
        <v>2.2860000000000005</v>
      </c>
      <c r="C5301">
        <f>Weighting!$F$21</f>
        <v>0</v>
      </c>
      <c r="D5301" t="b">
        <f>IF(C5301=1,'Data Transformation'!$G$3+0.5*'Data Transformation'!$W$25,IF(C5302=1,D5302-'Data Transformation'!$W$25,FALSE))</f>
        <v>0</v>
      </c>
      <c r="E5301" t="str">
        <f t="array" ref="E5301">IF(ISLOGICAL(D5301),"",FREQUENCY(IF('Data Transformation'!$B$425:$B$8425='Bin Analysis'!$B5283,'Data Transformation'!$G$425:$G$8425),D5301))</f>
        <v/>
      </c>
      <c r="F5301" t="str">
        <f t="shared" si="660"/>
        <v/>
      </c>
      <c r="G5301">
        <f>Weighting!$H$21</f>
        <v>0</v>
      </c>
      <c r="H5301">
        <f t="array" ref="H5301">FREQUENCY(IF('Data Transformation'!$B$4:$B$8425=B5283,'Data Transformation'!$G$4:$G$8425),'Bin Analysis'!$B5301)</f>
        <v>20</v>
      </c>
      <c r="I5301">
        <f t="shared" si="661"/>
        <v>0</v>
      </c>
      <c r="J5301">
        <f t="shared" si="662"/>
        <v>0</v>
      </c>
      <c r="K5301">
        <f>J5301*Weighting!$W$21</f>
        <v>0</v>
      </c>
      <c r="M5301" s="14"/>
    </row>
    <row r="5302" spans="1:25" x14ac:dyDescent="0.25">
      <c r="A5302" s="32" t="str">
        <f>IF(Weighting!$P$22&gt;0,B5302,"")</f>
        <v/>
      </c>
      <c r="B5302">
        <f>Weighting!$C$22</f>
        <v>2.4170000000000007</v>
      </c>
      <c r="C5302">
        <f>Weighting!$F$22</f>
        <v>0</v>
      </c>
      <c r="D5302" t="b">
        <f>IF(C5302=1,'Data Transformation'!$G$3+0.5*'Data Transformation'!$W$25,IF(C5303=1,D5303-'Data Transformation'!$W$25,FALSE))</f>
        <v>0</v>
      </c>
      <c r="E5302" t="str">
        <f t="array" ref="E5302">IF(ISLOGICAL(D5302),"",FREQUENCY(IF('Data Transformation'!$B$425:$B$8425='Bin Analysis'!$B5283,'Data Transformation'!$G$425:$G$8425),D5302))</f>
        <v/>
      </c>
      <c r="F5302" t="str">
        <f t="shared" si="660"/>
        <v/>
      </c>
      <c r="G5302">
        <f>Weighting!$H$22</f>
        <v>0</v>
      </c>
      <c r="H5302">
        <f t="array" ref="H5302">FREQUENCY(IF('Data Transformation'!$B$4:$B$8425=B5283,'Data Transformation'!$G$4:$G$8425),'Bin Analysis'!$B5302)</f>
        <v>20</v>
      </c>
      <c r="I5302">
        <f t="shared" si="661"/>
        <v>0</v>
      </c>
      <c r="J5302">
        <f t="shared" si="662"/>
        <v>0</v>
      </c>
      <c r="K5302">
        <f>J5302*Weighting!$W$22</f>
        <v>0</v>
      </c>
      <c r="M5302" s="14"/>
    </row>
    <row r="5303" spans="1:25" x14ac:dyDescent="0.25">
      <c r="A5303" s="32" t="str">
        <f>IF(Weighting!$P$23&gt;0,B5303,"")</f>
        <v/>
      </c>
      <c r="B5303">
        <f>Weighting!$C$23</f>
        <v>2.5480000000000009</v>
      </c>
      <c r="C5303">
        <f>Weighting!$F$23</f>
        <v>0</v>
      </c>
      <c r="D5303" t="b">
        <f>IF(C5303=1,'Data Transformation'!$G$3+0.5*'Data Transformation'!$W$25,IF(C5304=1,D5304-'Data Transformation'!$W$25,FALSE))</f>
        <v>0</v>
      </c>
      <c r="E5303" t="str">
        <f t="array" ref="E5303">IF(ISLOGICAL(D5303),"",FREQUENCY(IF('Data Transformation'!$B$425:$B$8425='Bin Analysis'!$B5283,'Data Transformation'!$G$425:$G$8425),D5303))</f>
        <v/>
      </c>
      <c r="F5303" t="str">
        <f t="shared" si="660"/>
        <v/>
      </c>
      <c r="G5303">
        <f>Weighting!$H$23</f>
        <v>0</v>
      </c>
      <c r="H5303">
        <f t="array" ref="H5303">FREQUENCY(IF('Data Transformation'!$B$4:$B$8425=B5283,'Data Transformation'!$G$4:$G$8425),'Bin Analysis'!$B5303)</f>
        <v>20</v>
      </c>
      <c r="I5303">
        <f t="shared" si="661"/>
        <v>0</v>
      </c>
      <c r="J5303">
        <f t="shared" si="662"/>
        <v>0</v>
      </c>
      <c r="K5303">
        <f>J5303*Weighting!$W$23</f>
        <v>0</v>
      </c>
      <c r="M5303" s="14"/>
    </row>
    <row r="5304" spans="1:25" x14ac:dyDescent="0.25">
      <c r="A5304" s="32" t="str">
        <f>IF(Weighting!$P$24&gt;0,B5304,"")</f>
        <v/>
      </c>
      <c r="B5304">
        <f>Weighting!$C$24</f>
        <v>2.6790000000000012</v>
      </c>
      <c r="C5304">
        <f>Weighting!$F$24</f>
        <v>0</v>
      </c>
      <c r="D5304" t="b">
        <f>IF(C5304=1,'Data Transformation'!$G$3+0.5*'Data Transformation'!$W$25,IF(C5305=1,D5305-'Data Transformation'!$W$25,FALSE))</f>
        <v>0</v>
      </c>
      <c r="E5304" t="str">
        <f t="array" ref="E5304">IF(ISLOGICAL(D5304),"",FREQUENCY(IF('Data Transformation'!$B$425:$B$8425='Bin Analysis'!$B5283,'Data Transformation'!$G$425:$G$8425),D5304))</f>
        <v/>
      </c>
      <c r="F5304" t="str">
        <f t="shared" si="660"/>
        <v/>
      </c>
      <c r="G5304">
        <f>Weighting!$H$24</f>
        <v>0</v>
      </c>
      <c r="H5304">
        <f t="array" ref="H5304">FREQUENCY(IF('Data Transformation'!$B$4:$B$8425=B5283,'Data Transformation'!$G$4:$G$8425),'Bin Analysis'!$B5304)</f>
        <v>20</v>
      </c>
      <c r="I5304">
        <f t="shared" si="661"/>
        <v>0</v>
      </c>
      <c r="J5304">
        <f t="shared" si="662"/>
        <v>0</v>
      </c>
      <c r="K5304">
        <f>J5304*Weighting!$W$24</f>
        <v>0</v>
      </c>
      <c r="M5304" s="14"/>
    </row>
    <row r="5305" spans="1:25" x14ac:dyDescent="0.25">
      <c r="A5305" s="32" t="str">
        <f>IF(Weighting!$P$25&gt;0,B5305,"")</f>
        <v/>
      </c>
      <c r="B5305">
        <f>Weighting!$C$25</f>
        <v>2.8100000000000014</v>
      </c>
      <c r="C5305">
        <f>Weighting!$F$25</f>
        <v>0</v>
      </c>
      <c r="D5305" t="b">
        <f>IF(C5305=1,'Data Transformation'!$G$3+0.5*'Data Transformation'!$W$25,IF(C5306=1,D5306-'Data Transformation'!$W$25,FALSE))</f>
        <v>0</v>
      </c>
      <c r="E5305" t="str">
        <f t="array" ref="E5305">IF(ISLOGICAL(D5305),"",FREQUENCY(IF('Data Transformation'!$B$425:$B$8425='Bin Analysis'!$B5283,'Data Transformation'!$G$425:$G$8425),D5305))</f>
        <v/>
      </c>
      <c r="F5305" t="str">
        <f t="shared" si="660"/>
        <v/>
      </c>
      <c r="G5305">
        <f>Weighting!$H$25</f>
        <v>0</v>
      </c>
      <c r="H5305">
        <f t="array" ref="H5305">FREQUENCY(IF('Data Transformation'!$B$4:$B$8425=B5283,'Data Transformation'!$G$4:$G$8425),'Bin Analysis'!$B5305)</f>
        <v>20</v>
      </c>
      <c r="I5305">
        <f t="shared" si="661"/>
        <v>0</v>
      </c>
      <c r="J5305">
        <f t="shared" si="662"/>
        <v>0</v>
      </c>
      <c r="K5305">
        <f>J5305*Weighting!$W$25</f>
        <v>0</v>
      </c>
      <c r="M5305" s="14"/>
    </row>
    <row r="5306" spans="1:25" x14ac:dyDescent="0.25">
      <c r="O5306"/>
      <c r="P5306"/>
      <c r="Q5306"/>
      <c r="R5306"/>
    </row>
    <row r="5307" spans="1:25" ht="23.25" x14ac:dyDescent="0.35">
      <c r="A5307" s="21" t="s">
        <v>0</v>
      </c>
      <c r="B5307" s="21">
        <f>IFERROR(VLOOKUP(C5307,'Data Transformation'!$L$6:$M$426,2,FALSE),"")</f>
        <v>221</v>
      </c>
      <c r="C5307" s="21">
        <f>C5283+1</f>
        <v>221</v>
      </c>
      <c r="D5307" s="21"/>
      <c r="E5307" s="21"/>
      <c r="F5307" s="21"/>
      <c r="G5307" s="21"/>
      <c r="H5307" s="22"/>
      <c r="I5307" s="22"/>
      <c r="J5307" s="22"/>
      <c r="K5307" s="21"/>
      <c r="L5307" s="21">
        <f>B5307</f>
        <v>221</v>
      </c>
      <c r="M5307" s="23">
        <f>INDEX('Data Transformation'!$O$4:$O$424,MATCH($B5307,'Data Transformation'!$M$4:$M$424,0),MATCH($M$2,'Data Transformation'!$O$3,0))</f>
        <v>19</v>
      </c>
      <c r="N5307" s="27">
        <f>IF('Input and Summary Results'!$J$16="minimum",'Bin Analysis'!X5308/(M5307-1),'Bin Analysis'!Y5307/('Bin Analysis'!M5307-1))</f>
        <v>0</v>
      </c>
      <c r="O5307" s="27">
        <f>IF(M5307=FALSE,NA(),(VLOOKUP(1,C5310:K5329,4,FALSE))/(M5307-1))</f>
        <v>0.44444444444444442</v>
      </c>
      <c r="P5307" s="27">
        <f>IF(M5307=FALSE,NA(),SUM(J5310:J5329)/Weighting!$S$5)</f>
        <v>0.5</v>
      </c>
      <c r="Q5307" s="27">
        <f>IF(M5307=FALSE,NA(),SUM(K5310:K5329)/Weighting!$S$6)</f>
        <v>0.47826086956521741</v>
      </c>
      <c r="R5307" s="27">
        <f>IF(M5307=FALSE,NA(),(VLOOKUP(1,G5310:K5329,3,FALSE))/(M5307-1))</f>
        <v>0</v>
      </c>
      <c r="S5307" s="22" t="str">
        <f>IF(M5307=FALSE,NA(),IF(SUM(J5310:J5329)=2,"yes","no"))</f>
        <v>no</v>
      </c>
      <c r="X5307" s="2" cm="2">
        <f t="array" ref="X5307:X5308">FREQUENCY(IF('Data Transformation'!$B$425:$B$6424='Bin Analysis'!L5307,'Data Transformation'!$G$425:$G$6424),'Data Transformation'!$U$11)</f>
        <v>18</v>
      </c>
      <c r="Y5307" s="2" cm="2">
        <f t="array" ref="Y5307:Y5308">FREQUENCY(IF('Data Transformation'!$B$425:$B$6424='Bin Analysis'!L5307,'Data Transformation'!$G$425:$G$6424),'Data Transformation'!$U$12)</f>
        <v>10</v>
      </c>
    </row>
    <row r="5308" spans="1:25" x14ac:dyDescent="0.25">
      <c r="A5308" s="14" t="s">
        <v>66</v>
      </c>
      <c r="B5308" t="s">
        <v>47</v>
      </c>
      <c r="C5308" t="s">
        <v>5</v>
      </c>
      <c r="D5308" t="s">
        <v>99</v>
      </c>
      <c r="E5308" t="s">
        <v>100</v>
      </c>
      <c r="F5308" t="s">
        <v>101</v>
      </c>
      <c r="G5308" t="s">
        <v>69</v>
      </c>
      <c r="H5308" t="s">
        <v>31</v>
      </c>
      <c r="I5308" t="s">
        <v>32</v>
      </c>
      <c r="J5308" t="s">
        <v>46</v>
      </c>
      <c r="K5308" s="14" t="s">
        <v>45</v>
      </c>
      <c r="M5308" s="14"/>
      <c r="X5308" s="2">
        <v>0</v>
      </c>
      <c r="Y5308" s="2">
        <v>8</v>
      </c>
    </row>
    <row r="5309" spans="1:25" x14ac:dyDescent="0.25">
      <c r="A5309" s="32"/>
      <c r="D5309" t="b">
        <f>IF(C5309=1,'Data Transformation'!$G$3+0.5*'Data Transformation'!$W$25,IF(C5310=1,D5310-'Data Transformation'!$W$25,FALSE))</f>
        <v>0</v>
      </c>
      <c r="E5309" t="str">
        <f t="array" ref="E5309">IF(ISLOGICAL(D5309),"",FREQUENCY(IF('Data Transformation'!$B$425:$B$8425='Bin Analysis'!$B5307,'Data Transformation'!$G$425:$G$8425),D5309))</f>
        <v/>
      </c>
      <c r="F5309" t="str">
        <f>IF(ISLOGICAL(D5309),"",E5309-E5308)</f>
        <v/>
      </c>
      <c r="M5309" s="14"/>
    </row>
    <row r="5310" spans="1:25" x14ac:dyDescent="0.25">
      <c r="A5310" s="32">
        <f>IF(Weighting!$P$6&gt;0,B5310,"")</f>
        <v>0.32100000000000001</v>
      </c>
      <c r="B5310">
        <f>Weighting!$C$6</f>
        <v>0.32100000000000001</v>
      </c>
      <c r="C5310">
        <f>Weighting!$F$6</f>
        <v>0</v>
      </c>
      <c r="D5310" t="b">
        <f>IF(C5310=1,'Data Transformation'!$G$3+0.5*'Data Transformation'!$W$25,IF(C5311=1,D5311-'Data Transformation'!$W$25,FALSE))</f>
        <v>0</v>
      </c>
      <c r="E5310" t="str">
        <f t="array" ref="E5310">IF(ISLOGICAL(D5310),"",FREQUENCY(IF('Data Transformation'!$B$425:$B$8425='Bin Analysis'!$B5307,'Data Transformation'!$G$425:$G$8425),D5310))</f>
        <v/>
      </c>
      <c r="F5310" t="str">
        <f>IF(ISLOGICAL(D5310),"",E5310-E5309)</f>
        <v/>
      </c>
      <c r="G5310">
        <f>Weighting!$H$6</f>
        <v>1</v>
      </c>
      <c r="H5310">
        <f t="array" ref="H5310">FREQUENCY(IF('Data Transformation'!$B$4:$B$8425=B5307,'Data Transformation'!$G$4:$G$8425),'Bin Analysis'!$B5310)</f>
        <v>0</v>
      </c>
      <c r="I5310">
        <f>H5310-H5309</f>
        <v>0</v>
      </c>
      <c r="J5310">
        <f>IF(I5310=0,0,1)</f>
        <v>0</v>
      </c>
      <c r="K5310">
        <f>J5310*Weighting!$W$6</f>
        <v>0</v>
      </c>
      <c r="M5310" s="14"/>
    </row>
    <row r="5311" spans="1:25" x14ac:dyDescent="0.25">
      <c r="A5311" s="32">
        <f>IF(Weighting!$P$7&gt;0,B5311,"")</f>
        <v>0.45200000000000001</v>
      </c>
      <c r="B5311">
        <f>Weighting!$C$7</f>
        <v>0.45200000000000001</v>
      </c>
      <c r="C5311">
        <f>Weighting!$F$7</f>
        <v>0</v>
      </c>
      <c r="D5311" t="b">
        <f>IF(C5311=1,'Data Transformation'!$G$3+0.5*'Data Transformation'!$W$25,IF(C5312=1,D5312-'Data Transformation'!$W$25,FALSE))</f>
        <v>0</v>
      </c>
      <c r="E5311" t="str">
        <f t="array" ref="E5311">IF(ISLOGICAL(D5311),"",FREQUENCY(IF('Data Transformation'!$B$425:$B$8425='Bin Analysis'!$B5307,'Data Transformation'!$G$425:$G$8425),D5311))</f>
        <v/>
      </c>
      <c r="F5311" t="str">
        <f t="shared" ref="F5311:F5329" si="663">IF(ISLOGICAL(D5311),"",E5311-E5310)</f>
        <v/>
      </c>
      <c r="G5311">
        <f>Weighting!$H$7</f>
        <v>0</v>
      </c>
      <c r="H5311">
        <f t="array" ref="H5311">FREQUENCY(IF('Data Transformation'!$B$4:$B$8425=B5307,'Data Transformation'!$G$4:$G$8425),'Bin Analysis'!$B5311)</f>
        <v>1</v>
      </c>
      <c r="I5311">
        <f t="shared" ref="I5311:I5329" si="664">H5311-H5310</f>
        <v>1</v>
      </c>
      <c r="J5311">
        <f>IF(I5311=0,0,1)</f>
        <v>1</v>
      </c>
      <c r="K5311">
        <f>J5311*Weighting!$W$7</f>
        <v>2</v>
      </c>
      <c r="M5311" s="14"/>
    </row>
    <row r="5312" spans="1:25" x14ac:dyDescent="0.25">
      <c r="A5312" s="32">
        <f>IF(Weighting!$P$8&gt;0,B5312,"")</f>
        <v>0.58299999999999996</v>
      </c>
      <c r="B5312">
        <f>Weighting!$C$8</f>
        <v>0.58299999999999996</v>
      </c>
      <c r="C5312">
        <f>Weighting!$F$8</f>
        <v>0</v>
      </c>
      <c r="D5312" t="b">
        <f>IF(C5312=1,'Data Transformation'!$G$3+0.5*'Data Transformation'!$W$25,IF(C5313=1,D5313-'Data Transformation'!$W$25,FALSE))</f>
        <v>0</v>
      </c>
      <c r="E5312" t="str">
        <f t="array" ref="E5312">IF(ISLOGICAL(D5312),"",FREQUENCY(IF('Data Transformation'!$B$425:$B$8425='Bin Analysis'!$B5307,'Data Transformation'!$G$425:$G$8425),D5312))</f>
        <v/>
      </c>
      <c r="F5312" t="str">
        <f t="shared" si="663"/>
        <v/>
      </c>
      <c r="G5312">
        <f>Weighting!$H$8</f>
        <v>0</v>
      </c>
      <c r="H5312">
        <f t="array" ref="H5312">FREQUENCY(IF('Data Transformation'!$B$4:$B$8425=B5307,'Data Transformation'!$G$4:$G$8425),'Bin Analysis'!$B5312)</f>
        <v>1</v>
      </c>
      <c r="I5312">
        <f t="shared" si="664"/>
        <v>0</v>
      </c>
      <c r="J5312">
        <f t="shared" ref="J5312:J5329" si="665">IF(I5312=0,0,1)</f>
        <v>0</v>
      </c>
      <c r="K5312">
        <f>J5312*Weighting!$W$8</f>
        <v>0</v>
      </c>
      <c r="M5312" s="14"/>
    </row>
    <row r="5313" spans="1:13" x14ac:dyDescent="0.25">
      <c r="A5313" s="32">
        <f>IF(Weighting!$P$9&gt;0,B5313,"")</f>
        <v>0.71399999999999997</v>
      </c>
      <c r="B5313" s="50">
        <f>Weighting!$C$9</f>
        <v>0.71399999999999997</v>
      </c>
      <c r="C5313">
        <f>Weighting!$F$9</f>
        <v>0</v>
      </c>
      <c r="D5313" t="b">
        <f>IF(C5313=1,'Data Transformation'!$G$3+0.5*'Data Transformation'!$W$25,IF(C5314=1,D5314-'Data Transformation'!$W$25,FALSE))</f>
        <v>0</v>
      </c>
      <c r="E5313" t="str">
        <f t="array" ref="E5313">IF(ISLOGICAL(D5313),"",FREQUENCY(IF('Data Transformation'!$B$425:$B$8425='Bin Analysis'!$B5307,'Data Transformation'!$G$425:$G$8425),D5313))</f>
        <v/>
      </c>
      <c r="F5313" t="str">
        <f t="shared" si="663"/>
        <v/>
      </c>
      <c r="G5313">
        <f>Weighting!$H$9</f>
        <v>0</v>
      </c>
      <c r="H5313">
        <f t="array" ref="H5313">FREQUENCY(IF('Data Transformation'!$B$4:$B$8425=B5307,'Data Transformation'!$G$4:$G$8425),'Bin Analysis'!$B5313)</f>
        <v>3</v>
      </c>
      <c r="I5313">
        <f t="shared" si="664"/>
        <v>2</v>
      </c>
      <c r="J5313">
        <f t="shared" si="665"/>
        <v>1</v>
      </c>
      <c r="K5313">
        <f>J5313*Weighting!$W$9</f>
        <v>3</v>
      </c>
      <c r="M5313" s="14"/>
    </row>
    <row r="5314" spans="1:13" x14ac:dyDescent="0.25">
      <c r="A5314" s="32">
        <f>IF(Weighting!$P$10&gt;0,B5314,"")</f>
        <v>0.84499999999999997</v>
      </c>
      <c r="B5314">
        <f>Weighting!$C$10</f>
        <v>0.84499999999999997</v>
      </c>
      <c r="C5314">
        <f>Weighting!$F$10</f>
        <v>0</v>
      </c>
      <c r="D5314" t="b">
        <f>IF(C5314=1,'Data Transformation'!$G$3+0.5*'Data Transformation'!$W$25,IF(C5315=1,D5315-'Data Transformation'!$W$25,FALSE))</f>
        <v>0</v>
      </c>
      <c r="E5314" t="str">
        <f t="array" ref="E5314">IF(ISLOGICAL(D5314),"",FREQUENCY(IF('Data Transformation'!$B$425:$B$8425='Bin Analysis'!$B5307,'Data Transformation'!$G$425:$G$8425),D5314))</f>
        <v/>
      </c>
      <c r="F5314" t="str">
        <f t="shared" si="663"/>
        <v/>
      </c>
      <c r="G5314">
        <f>Weighting!$H$10</f>
        <v>0</v>
      </c>
      <c r="H5314">
        <f t="array" ref="H5314">FREQUENCY(IF('Data Transformation'!$B$4:$B$8425=B5307,'Data Transformation'!$G$4:$G$8425),'Bin Analysis'!$B5314)</f>
        <v>9</v>
      </c>
      <c r="I5314">
        <f t="shared" si="664"/>
        <v>6</v>
      </c>
      <c r="J5314">
        <f t="shared" si="665"/>
        <v>1</v>
      </c>
      <c r="K5314">
        <f>J5314*Weighting!$W$10</f>
        <v>3</v>
      </c>
      <c r="M5314" s="14"/>
    </row>
    <row r="5315" spans="1:13" x14ac:dyDescent="0.25">
      <c r="A5315" s="32">
        <f>IF(Weighting!$P$11&gt;0,B5315,"")</f>
        <v>0.97599999999999998</v>
      </c>
      <c r="B5315">
        <f>Weighting!$C$11</f>
        <v>0.97599999999999998</v>
      </c>
      <c r="C5315">
        <f>Weighting!$F$11</f>
        <v>0</v>
      </c>
      <c r="D5315">
        <f>IF(C5315=1,'Data Transformation'!$G$3+0.5*'Data Transformation'!$W$25,IF(C5316=1,D5316-'Data Transformation'!$W$25,FALSE))</f>
        <v>0.86899999999999999</v>
      </c>
      <c r="E5315">
        <f t="array" ref="E5315">IF(ISLOGICAL(D5315),"",FREQUENCY(IF('Data Transformation'!$B$425:$B$8425='Bin Analysis'!$B5307,'Data Transformation'!$G$425:$G$8425),D5315))</f>
        <v>10</v>
      </c>
      <c r="F5315" t="e">
        <f t="shared" si="663"/>
        <v>#VALUE!</v>
      </c>
      <c r="G5315">
        <f>Weighting!$H$11</f>
        <v>0</v>
      </c>
      <c r="H5315">
        <f t="array" ref="H5315">FREQUENCY(IF('Data Transformation'!$B$4:$B$8425=B5307,'Data Transformation'!$G$4:$G$8425),'Bin Analysis'!$B5315)</f>
        <v>16</v>
      </c>
      <c r="I5315">
        <f t="shared" si="664"/>
        <v>7</v>
      </c>
      <c r="J5315">
        <f t="shared" si="665"/>
        <v>1</v>
      </c>
      <c r="K5315">
        <f>J5315*Weighting!$W$11</f>
        <v>2</v>
      </c>
      <c r="M5315" s="14"/>
    </row>
    <row r="5316" spans="1:13" x14ac:dyDescent="0.25">
      <c r="A5316" s="32">
        <f>IF(Weighting!$P$12&gt;0,B5316,"")</f>
        <v>1.107</v>
      </c>
      <c r="B5316">
        <f>Weighting!$C$12</f>
        <v>1.107</v>
      </c>
      <c r="C5316">
        <f>Weighting!$F$12</f>
        <v>1</v>
      </c>
      <c r="D5316">
        <f>IF(C5316=1,'Data Transformation'!$G$3+0.5*'Data Transformation'!$W$25,IF(C5317=1,D5317-'Data Transformation'!$W$25,FALSE))</f>
        <v>1.131</v>
      </c>
      <c r="E5316">
        <f t="array" ref="E5316">IF(ISLOGICAL(D5316),"",FREQUENCY(IF('Data Transformation'!$B$425:$B$8425='Bin Analysis'!$B5307,'Data Transformation'!$G$425:$G$8425),D5316))</f>
        <v>18</v>
      </c>
      <c r="F5316">
        <f t="shared" si="663"/>
        <v>8</v>
      </c>
      <c r="G5316">
        <f>Weighting!$H$12</f>
        <v>0</v>
      </c>
      <c r="H5316">
        <f t="array" ref="H5316">FREQUENCY(IF('Data Transformation'!$B$4:$B$8425=B5307,'Data Transformation'!$G$4:$G$8425),'Bin Analysis'!$B5316)</f>
        <v>19</v>
      </c>
      <c r="I5316">
        <f t="shared" si="664"/>
        <v>3</v>
      </c>
      <c r="J5316">
        <f t="shared" si="665"/>
        <v>1</v>
      </c>
      <c r="K5316">
        <f>J5316*Weighting!$W$12</f>
        <v>1</v>
      </c>
      <c r="M5316" s="14"/>
    </row>
    <row r="5317" spans="1:13" x14ac:dyDescent="0.25">
      <c r="A5317" s="32">
        <f>IF(Weighting!$P$13&gt;0,B5317,"")</f>
        <v>1.238</v>
      </c>
      <c r="B5317">
        <f>Weighting!$C$13</f>
        <v>1.238</v>
      </c>
      <c r="C5317">
        <f>Weighting!$F$13</f>
        <v>0</v>
      </c>
      <c r="D5317" t="b">
        <f>IF(C5317=1,'Data Transformation'!$G$3+0.5*'Data Transformation'!$W$25,IF(C5318=1,D5318-'Data Transformation'!$W$25,FALSE))</f>
        <v>0</v>
      </c>
      <c r="E5317" t="str">
        <f t="array" ref="E5317">IF(ISLOGICAL(D5317),"",FREQUENCY(IF('Data Transformation'!$B$425:$B$8425='Bin Analysis'!$B5307,'Data Transformation'!$G$425:$G$8425),D5317))</f>
        <v/>
      </c>
      <c r="F5317" t="str">
        <f t="shared" si="663"/>
        <v/>
      </c>
      <c r="G5317">
        <f>Weighting!$H$13</f>
        <v>0</v>
      </c>
      <c r="H5317">
        <f t="array" ref="H5317">FREQUENCY(IF('Data Transformation'!$B$4:$B$8425=B5307,'Data Transformation'!$G$4:$G$8425),'Bin Analysis'!$B5317)</f>
        <v>19</v>
      </c>
      <c r="I5317">
        <f t="shared" si="664"/>
        <v>0</v>
      </c>
      <c r="J5317">
        <f t="shared" si="665"/>
        <v>0</v>
      </c>
      <c r="K5317">
        <f>J5317*Weighting!$W$13</f>
        <v>0</v>
      </c>
      <c r="M5317" s="14"/>
    </row>
    <row r="5318" spans="1:13" x14ac:dyDescent="0.25">
      <c r="A5318" s="32">
        <f>IF(Weighting!$P$14&gt;0,B5318,"")</f>
        <v>1.369</v>
      </c>
      <c r="B5318">
        <f>Weighting!$C$14</f>
        <v>1.369</v>
      </c>
      <c r="C5318">
        <f>Weighting!$F$14</f>
        <v>0</v>
      </c>
      <c r="D5318" t="b">
        <f>IF(C5318=1,'Data Transformation'!$G$3+0.5*'Data Transformation'!$W$25,IF(C5319=1,D5319-'Data Transformation'!$W$25,FALSE))</f>
        <v>0</v>
      </c>
      <c r="E5318" t="str">
        <f t="array" ref="E5318">IF(ISLOGICAL(D5318),"",FREQUENCY(IF('Data Transformation'!$B$425:$B$8425='Bin Analysis'!$B5307,'Data Transformation'!$G$425:$G$8425),D5318))</f>
        <v/>
      </c>
      <c r="F5318" t="str">
        <f t="shared" si="663"/>
        <v/>
      </c>
      <c r="G5318">
        <f>Weighting!$H$14</f>
        <v>0</v>
      </c>
      <c r="H5318">
        <f t="array" ref="H5318">FREQUENCY(IF('Data Transformation'!$B$4:$B$8425=B5307,'Data Transformation'!$G$4:$G$8425),'Bin Analysis'!$B5318)</f>
        <v>19</v>
      </c>
      <c r="I5318">
        <f t="shared" si="664"/>
        <v>0</v>
      </c>
      <c r="J5318">
        <f t="shared" si="665"/>
        <v>0</v>
      </c>
      <c r="K5318">
        <f>J5318*Weighting!$W$14</f>
        <v>0</v>
      </c>
      <c r="M5318" s="14"/>
    </row>
    <row r="5319" spans="1:13" x14ac:dyDescent="0.25">
      <c r="A5319" s="32">
        <f>IF(Weighting!$P$15&gt;0,B5319,"")</f>
        <v>1.5000009999999999</v>
      </c>
      <c r="B5319">
        <f>Weighting!$C$15</f>
        <v>1.5000009999999999</v>
      </c>
      <c r="C5319">
        <f>Weighting!$F$15</f>
        <v>0</v>
      </c>
      <c r="D5319" t="b">
        <f>IF(C5319=1,'Data Transformation'!$G$3+0.5*'Data Transformation'!$W$25,IF(C5320=1,D5320-'Data Transformation'!$W$25,FALSE))</f>
        <v>0</v>
      </c>
      <c r="E5319" t="str">
        <f t="array" ref="E5319">IF(ISLOGICAL(D5319),"",FREQUENCY(IF('Data Transformation'!$B$425:$B$8425='Bin Analysis'!$B5307,'Data Transformation'!$G$425:$G$8425),D5319))</f>
        <v/>
      </c>
      <c r="F5319" t="str">
        <f t="shared" si="663"/>
        <v/>
      </c>
      <c r="G5319">
        <f>Weighting!$H$15</f>
        <v>0</v>
      </c>
      <c r="H5319">
        <f t="array" ref="H5319">FREQUENCY(IF('Data Transformation'!$B$4:$B$8425=B5307,'Data Transformation'!$G$4:$G$8425),'Bin Analysis'!$B5319)</f>
        <v>19</v>
      </c>
      <c r="I5319">
        <f t="shared" si="664"/>
        <v>0</v>
      </c>
      <c r="J5319">
        <f t="shared" si="665"/>
        <v>0</v>
      </c>
      <c r="K5319">
        <f>J5319*Weighting!$W$15</f>
        <v>0</v>
      </c>
      <c r="M5319" s="14"/>
    </row>
    <row r="5320" spans="1:13" x14ac:dyDescent="0.25">
      <c r="A5320" s="32" t="str">
        <f>IF(Weighting!$P$16&gt;0,B5320,"")</f>
        <v/>
      </c>
      <c r="B5320">
        <f>Weighting!$C$16</f>
        <v>1.631</v>
      </c>
      <c r="C5320">
        <f>Weighting!$F$16</f>
        <v>0</v>
      </c>
      <c r="D5320" t="b">
        <f>IF(C5320=1,'Data Transformation'!$G$3+0.5*'Data Transformation'!$W$25,IF(C5321=1,D5321-'Data Transformation'!$W$25,FALSE))</f>
        <v>0</v>
      </c>
      <c r="E5320" t="str">
        <f t="array" ref="E5320">IF(ISLOGICAL(D5320),"",FREQUENCY(IF('Data Transformation'!$B$425:$B$8425='Bin Analysis'!$B5307,'Data Transformation'!$G$425:$G$8425),D5320))</f>
        <v/>
      </c>
      <c r="F5320" t="str">
        <f t="shared" si="663"/>
        <v/>
      </c>
      <c r="G5320">
        <f>Weighting!$H$16</f>
        <v>0</v>
      </c>
      <c r="H5320">
        <f t="array" ref="H5320">FREQUENCY(IF('Data Transformation'!$B$4:$B$8425=B5307,'Data Transformation'!$G$4:$G$8425),'Bin Analysis'!$B5320)</f>
        <v>19</v>
      </c>
      <c r="I5320">
        <f t="shared" si="664"/>
        <v>0</v>
      </c>
      <c r="J5320">
        <f t="shared" si="665"/>
        <v>0</v>
      </c>
      <c r="K5320">
        <f>J5320*Weighting!$W$16</f>
        <v>0</v>
      </c>
      <c r="M5320" s="14"/>
    </row>
    <row r="5321" spans="1:13" x14ac:dyDescent="0.25">
      <c r="A5321" s="32" t="str">
        <f>IF(Weighting!$P$17&gt;0,B5321,"")</f>
        <v/>
      </c>
      <c r="B5321">
        <f>Weighting!$C$17</f>
        <v>1.762</v>
      </c>
      <c r="C5321">
        <f>Weighting!$F$17</f>
        <v>0</v>
      </c>
      <c r="D5321" t="b">
        <f>IF(C5321=1,'Data Transformation'!$G$3+0.5*'Data Transformation'!$W$25,IF(C5322=1,D5322-'Data Transformation'!$W$25,FALSE))</f>
        <v>0</v>
      </c>
      <c r="E5321" t="str">
        <f t="array" ref="E5321">IF(ISLOGICAL(D5321),"",FREQUENCY(IF('Data Transformation'!$B$425:$B$8425='Bin Analysis'!$B5307,'Data Transformation'!$G$425:$G$8425),D5321))</f>
        <v/>
      </c>
      <c r="F5321" t="str">
        <f t="shared" si="663"/>
        <v/>
      </c>
      <c r="G5321">
        <f>Weighting!$H$17</f>
        <v>0</v>
      </c>
      <c r="H5321">
        <f t="array" ref="H5321">FREQUENCY(IF('Data Transformation'!$B$4:$B$8425=B5307,'Data Transformation'!$G$4:$G$8425),'Bin Analysis'!$B5321)</f>
        <v>19</v>
      </c>
      <c r="I5321">
        <f t="shared" si="664"/>
        <v>0</v>
      </c>
      <c r="J5321">
        <f t="shared" si="665"/>
        <v>0</v>
      </c>
      <c r="K5321">
        <f>J5321*Weighting!$W$17</f>
        <v>0</v>
      </c>
      <c r="M5321" s="14"/>
    </row>
    <row r="5322" spans="1:13" x14ac:dyDescent="0.25">
      <c r="A5322" s="32" t="str">
        <f>IF(Weighting!$P$18&gt;0,B5322,"")</f>
        <v/>
      </c>
      <c r="B5322">
        <f>Weighting!$C$18</f>
        <v>1.893</v>
      </c>
      <c r="C5322">
        <f>Weighting!$F$18</f>
        <v>0</v>
      </c>
      <c r="D5322" t="b">
        <f>IF(C5322=1,'Data Transformation'!$G$3+0.5*'Data Transformation'!$W$25,IF(C5323=1,D5323-'Data Transformation'!$W$25,FALSE))</f>
        <v>0</v>
      </c>
      <c r="E5322" t="str">
        <f t="array" ref="E5322">IF(ISLOGICAL(D5322),"",FREQUENCY(IF('Data Transformation'!$B$425:$B$8425='Bin Analysis'!$B5307,'Data Transformation'!$G$425:$G$8425),D5322))</f>
        <v/>
      </c>
      <c r="F5322" t="str">
        <f t="shared" si="663"/>
        <v/>
      </c>
      <c r="G5322">
        <f>Weighting!$H$18</f>
        <v>0</v>
      </c>
      <c r="H5322">
        <f t="array" ref="H5322">FREQUENCY(IF('Data Transformation'!$B$4:$B$8425=B5307,'Data Transformation'!$G$4:$G$8425),'Bin Analysis'!$B5322)</f>
        <v>19</v>
      </c>
      <c r="I5322">
        <f t="shared" si="664"/>
        <v>0</v>
      </c>
      <c r="J5322">
        <f t="shared" si="665"/>
        <v>0</v>
      </c>
      <c r="K5322">
        <f>J5322*Weighting!$W$18</f>
        <v>0</v>
      </c>
      <c r="M5322" s="14"/>
    </row>
    <row r="5323" spans="1:13" x14ac:dyDescent="0.25">
      <c r="A5323" s="32" t="str">
        <f>IF(Weighting!$P$19&gt;0,B5323,"")</f>
        <v/>
      </c>
      <c r="B5323">
        <f>Weighting!$C$19</f>
        <v>2.024</v>
      </c>
      <c r="C5323">
        <f>Weighting!$F$19</f>
        <v>0</v>
      </c>
      <c r="D5323" t="b">
        <f>IF(C5323=1,'Data Transformation'!$G$3+0.5*'Data Transformation'!$W$25,IF(C5324=1,D5324-'Data Transformation'!$W$25,FALSE))</f>
        <v>0</v>
      </c>
      <c r="E5323" t="str">
        <f t="array" ref="E5323">IF(ISLOGICAL(D5323),"",FREQUENCY(IF('Data Transformation'!$B$425:$B$8425='Bin Analysis'!$B5307,'Data Transformation'!$G$425:$G$8425),D5323))</f>
        <v/>
      </c>
      <c r="F5323" t="str">
        <f t="shared" si="663"/>
        <v/>
      </c>
      <c r="G5323">
        <f>Weighting!$H$19</f>
        <v>0</v>
      </c>
      <c r="H5323">
        <f t="array" ref="H5323">FREQUENCY(IF('Data Transformation'!$B$4:$B$8425=B5307,'Data Transformation'!$G$4:$G$8425),'Bin Analysis'!$B5323)</f>
        <v>19</v>
      </c>
      <c r="I5323">
        <f t="shared" si="664"/>
        <v>0</v>
      </c>
      <c r="J5323">
        <f t="shared" si="665"/>
        <v>0</v>
      </c>
      <c r="K5323">
        <f>J5323*Weighting!$W$19</f>
        <v>0</v>
      </c>
      <c r="M5323" s="14"/>
    </row>
    <row r="5324" spans="1:13" x14ac:dyDescent="0.25">
      <c r="A5324" s="32" t="str">
        <f>IF(Weighting!$P$20&gt;0,B5324,"")</f>
        <v/>
      </c>
      <c r="B5324">
        <f>Weighting!$C$20</f>
        <v>2.1550000000000002</v>
      </c>
      <c r="C5324">
        <f>Weighting!$F$20</f>
        <v>0</v>
      </c>
      <c r="D5324" t="b">
        <f>IF(C5324=1,'Data Transformation'!$G$3+0.5*'Data Transformation'!$W$25,IF(C5325=1,D5325-'Data Transformation'!$W$25,FALSE))</f>
        <v>0</v>
      </c>
      <c r="E5324" t="str">
        <f t="array" ref="E5324">IF(ISLOGICAL(D5324),"",FREQUENCY(IF('Data Transformation'!$B$425:$B$8425='Bin Analysis'!$B5307,'Data Transformation'!$G$425:$G$8425),D5324))</f>
        <v/>
      </c>
      <c r="F5324" t="str">
        <f t="shared" si="663"/>
        <v/>
      </c>
      <c r="G5324">
        <f>Weighting!$H$20</f>
        <v>0</v>
      </c>
      <c r="H5324">
        <f t="array" ref="H5324">FREQUENCY(IF('Data Transformation'!$B$4:$B$8425=B5307,'Data Transformation'!$G$4:$G$8425),'Bin Analysis'!$B5324)</f>
        <v>19</v>
      </c>
      <c r="I5324">
        <f t="shared" si="664"/>
        <v>0</v>
      </c>
      <c r="J5324">
        <f t="shared" si="665"/>
        <v>0</v>
      </c>
      <c r="K5324">
        <f>J5324*Weighting!$W$20</f>
        <v>0</v>
      </c>
      <c r="M5324" s="14"/>
    </row>
    <row r="5325" spans="1:13" x14ac:dyDescent="0.25">
      <c r="A5325" s="32" t="str">
        <f>IF(Weighting!$P$21&gt;0,B5325,"")</f>
        <v/>
      </c>
      <c r="B5325">
        <f>Weighting!$C$21</f>
        <v>2.2860000000000005</v>
      </c>
      <c r="C5325">
        <f>Weighting!$F$21</f>
        <v>0</v>
      </c>
      <c r="D5325" t="b">
        <f>IF(C5325=1,'Data Transformation'!$G$3+0.5*'Data Transformation'!$W$25,IF(C5326=1,D5326-'Data Transformation'!$W$25,FALSE))</f>
        <v>0</v>
      </c>
      <c r="E5325" t="str">
        <f t="array" ref="E5325">IF(ISLOGICAL(D5325),"",FREQUENCY(IF('Data Transformation'!$B$425:$B$8425='Bin Analysis'!$B5307,'Data Transformation'!$G$425:$G$8425),D5325))</f>
        <v/>
      </c>
      <c r="F5325" t="str">
        <f t="shared" si="663"/>
        <v/>
      </c>
      <c r="G5325">
        <f>Weighting!$H$21</f>
        <v>0</v>
      </c>
      <c r="H5325">
        <f t="array" ref="H5325">FREQUENCY(IF('Data Transformation'!$B$4:$B$8425=B5307,'Data Transformation'!$G$4:$G$8425),'Bin Analysis'!$B5325)</f>
        <v>19</v>
      </c>
      <c r="I5325">
        <f t="shared" si="664"/>
        <v>0</v>
      </c>
      <c r="J5325">
        <f t="shared" si="665"/>
        <v>0</v>
      </c>
      <c r="K5325">
        <f>J5325*Weighting!$W$21</f>
        <v>0</v>
      </c>
      <c r="M5325" s="14"/>
    </row>
    <row r="5326" spans="1:13" x14ac:dyDescent="0.25">
      <c r="A5326" s="32" t="str">
        <f>IF(Weighting!$P$22&gt;0,B5326,"")</f>
        <v/>
      </c>
      <c r="B5326">
        <f>Weighting!$C$22</f>
        <v>2.4170000000000007</v>
      </c>
      <c r="C5326">
        <f>Weighting!$F$22</f>
        <v>0</v>
      </c>
      <c r="D5326" t="b">
        <f>IF(C5326=1,'Data Transformation'!$G$3+0.5*'Data Transformation'!$W$25,IF(C5327=1,D5327-'Data Transformation'!$W$25,FALSE))</f>
        <v>0</v>
      </c>
      <c r="E5326" t="str">
        <f t="array" ref="E5326">IF(ISLOGICAL(D5326),"",FREQUENCY(IF('Data Transformation'!$B$425:$B$8425='Bin Analysis'!$B5307,'Data Transformation'!$G$425:$G$8425),D5326))</f>
        <v/>
      </c>
      <c r="F5326" t="str">
        <f t="shared" si="663"/>
        <v/>
      </c>
      <c r="G5326">
        <f>Weighting!$H$22</f>
        <v>0</v>
      </c>
      <c r="H5326">
        <f t="array" ref="H5326">FREQUENCY(IF('Data Transformation'!$B$4:$B$8425=B5307,'Data Transformation'!$G$4:$G$8425),'Bin Analysis'!$B5326)</f>
        <v>19</v>
      </c>
      <c r="I5326">
        <f t="shared" si="664"/>
        <v>0</v>
      </c>
      <c r="J5326">
        <f t="shared" si="665"/>
        <v>0</v>
      </c>
      <c r="K5326">
        <f>J5326*Weighting!$W$22</f>
        <v>0</v>
      </c>
      <c r="M5326" s="14"/>
    </row>
    <row r="5327" spans="1:13" x14ac:dyDescent="0.25">
      <c r="A5327" s="32" t="str">
        <f>IF(Weighting!$P$23&gt;0,B5327,"")</f>
        <v/>
      </c>
      <c r="B5327">
        <f>Weighting!$C$23</f>
        <v>2.5480000000000009</v>
      </c>
      <c r="C5327">
        <f>Weighting!$F$23</f>
        <v>0</v>
      </c>
      <c r="D5327" t="b">
        <f>IF(C5327=1,'Data Transformation'!$G$3+0.5*'Data Transformation'!$W$25,IF(C5328=1,D5328-'Data Transformation'!$W$25,FALSE))</f>
        <v>0</v>
      </c>
      <c r="E5327" t="str">
        <f t="array" ref="E5327">IF(ISLOGICAL(D5327),"",FREQUENCY(IF('Data Transformation'!$B$425:$B$8425='Bin Analysis'!$B5307,'Data Transformation'!$G$425:$G$8425),D5327))</f>
        <v/>
      </c>
      <c r="F5327" t="str">
        <f t="shared" si="663"/>
        <v/>
      </c>
      <c r="G5327">
        <f>Weighting!$H$23</f>
        <v>0</v>
      </c>
      <c r="H5327">
        <f t="array" ref="H5327">FREQUENCY(IF('Data Transformation'!$B$4:$B$8425=B5307,'Data Transformation'!$G$4:$G$8425),'Bin Analysis'!$B5327)</f>
        <v>19</v>
      </c>
      <c r="I5327">
        <f t="shared" si="664"/>
        <v>0</v>
      </c>
      <c r="J5327">
        <f t="shared" si="665"/>
        <v>0</v>
      </c>
      <c r="K5327">
        <f>J5327*Weighting!$W$23</f>
        <v>0</v>
      </c>
      <c r="M5327" s="14"/>
    </row>
    <row r="5328" spans="1:13" x14ac:dyDescent="0.25">
      <c r="A5328" s="32" t="str">
        <f>IF(Weighting!$P$24&gt;0,B5328,"")</f>
        <v/>
      </c>
      <c r="B5328">
        <f>Weighting!$C$24</f>
        <v>2.6790000000000012</v>
      </c>
      <c r="C5328">
        <f>Weighting!$F$24</f>
        <v>0</v>
      </c>
      <c r="D5328" t="b">
        <f>IF(C5328=1,'Data Transformation'!$G$3+0.5*'Data Transformation'!$W$25,IF(C5329=1,D5329-'Data Transformation'!$W$25,FALSE))</f>
        <v>0</v>
      </c>
      <c r="E5328" t="str">
        <f t="array" ref="E5328">IF(ISLOGICAL(D5328),"",FREQUENCY(IF('Data Transformation'!$B$425:$B$8425='Bin Analysis'!$B5307,'Data Transformation'!$G$425:$G$8425),D5328))</f>
        <v/>
      </c>
      <c r="F5328" t="str">
        <f t="shared" si="663"/>
        <v/>
      </c>
      <c r="G5328">
        <f>Weighting!$H$24</f>
        <v>0</v>
      </c>
      <c r="H5328">
        <f t="array" ref="H5328">FREQUENCY(IF('Data Transformation'!$B$4:$B$8425=B5307,'Data Transformation'!$G$4:$G$8425),'Bin Analysis'!$B5328)</f>
        <v>19</v>
      </c>
      <c r="I5328">
        <f t="shared" si="664"/>
        <v>0</v>
      </c>
      <c r="J5328">
        <f t="shared" si="665"/>
        <v>0</v>
      </c>
      <c r="K5328">
        <f>J5328*Weighting!$W$24</f>
        <v>0</v>
      </c>
      <c r="M5328" s="14"/>
    </row>
    <row r="5329" spans="1:25" x14ac:dyDescent="0.25">
      <c r="A5329" s="32" t="str">
        <f>IF(Weighting!$P$25&gt;0,B5329,"")</f>
        <v/>
      </c>
      <c r="B5329">
        <f>Weighting!$C$25</f>
        <v>2.8100000000000014</v>
      </c>
      <c r="C5329">
        <f>Weighting!$F$25</f>
        <v>0</v>
      </c>
      <c r="D5329" t="b">
        <f>IF(C5329=1,'Data Transformation'!$G$3+0.5*'Data Transformation'!$W$25,IF(C5330=1,D5330-'Data Transformation'!$W$25,FALSE))</f>
        <v>0</v>
      </c>
      <c r="E5329" t="str">
        <f t="array" ref="E5329">IF(ISLOGICAL(D5329),"",FREQUENCY(IF('Data Transformation'!$B$425:$B$8425='Bin Analysis'!$B5307,'Data Transformation'!$G$425:$G$8425),D5329))</f>
        <v/>
      </c>
      <c r="F5329" t="str">
        <f t="shared" si="663"/>
        <v/>
      </c>
      <c r="G5329">
        <f>Weighting!$H$25</f>
        <v>0</v>
      </c>
      <c r="H5329">
        <f t="array" ref="H5329">FREQUENCY(IF('Data Transformation'!$B$4:$B$8425=B5307,'Data Transformation'!$G$4:$G$8425),'Bin Analysis'!$B5329)</f>
        <v>19</v>
      </c>
      <c r="I5329">
        <f t="shared" si="664"/>
        <v>0</v>
      </c>
      <c r="J5329">
        <f t="shared" si="665"/>
        <v>0</v>
      </c>
      <c r="K5329">
        <f>J5329*Weighting!$W$25</f>
        <v>0</v>
      </c>
      <c r="M5329" s="14"/>
    </row>
    <row r="5330" spans="1:25" x14ac:dyDescent="0.25">
      <c r="O5330"/>
      <c r="P5330"/>
      <c r="Q5330"/>
      <c r="R5330"/>
    </row>
    <row r="5331" spans="1:25" ht="23.25" x14ac:dyDescent="0.35">
      <c r="A5331" s="21" t="s">
        <v>0</v>
      </c>
      <c r="B5331" s="21">
        <f>IFERROR(VLOOKUP(C5331,'Data Transformation'!$L$6:$M$426,2,FALSE),"")</f>
        <v>222</v>
      </c>
      <c r="C5331" s="21">
        <f>C5307+1</f>
        <v>222</v>
      </c>
      <c r="D5331" s="21"/>
      <c r="E5331" s="21"/>
      <c r="F5331" s="21"/>
      <c r="G5331" s="21"/>
      <c r="H5331" s="22"/>
      <c r="I5331" s="22"/>
      <c r="J5331" s="22"/>
      <c r="K5331" s="21"/>
      <c r="L5331" s="21">
        <f>B5331</f>
        <v>222</v>
      </c>
      <c r="M5331" s="23">
        <f>INDEX('Data Transformation'!$O$4:$O$424,MATCH($B5331,'Data Transformation'!$M$4:$M$424,0),MATCH($M$2,'Data Transformation'!$O$3,0))</f>
        <v>18</v>
      </c>
      <c r="N5331" s="27">
        <f>IF('Input and Summary Results'!$J$16="minimum",'Bin Analysis'!X5332/(M5331-1),'Bin Analysis'!Y5331/('Bin Analysis'!M5331-1))</f>
        <v>0</v>
      </c>
      <c r="O5331" s="27">
        <f>IF(M5331=FALSE,NA(),(VLOOKUP(1,C5334:K5353,4,FALSE))/(M5331-1))</f>
        <v>0.41176470588235292</v>
      </c>
      <c r="P5331" s="27">
        <f>IF(M5331=FALSE,NA(),SUM(J5334:J5353)/Weighting!$S$5)</f>
        <v>0.7</v>
      </c>
      <c r="Q5331" s="27">
        <f>IF(M5331=FALSE,NA(),SUM(K5334:K5353)/Weighting!$S$6)</f>
        <v>0.65217391304347827</v>
      </c>
      <c r="R5331" s="27">
        <f>IF(M5331=FALSE,NA(),(VLOOKUP(1,G5334:K5353,3,FALSE))/(M5331-1))</f>
        <v>0.23529411764705882</v>
      </c>
      <c r="S5331" s="22" t="str">
        <f>IF(M5331=FALSE,NA(),IF(SUM(J5334:J5353)=2,"yes","no"))</f>
        <v>no</v>
      </c>
      <c r="X5331" s="2" cm="2">
        <f t="array" ref="X5331:X5332">FREQUENCY(IF('Data Transformation'!$B$425:$B$6424='Bin Analysis'!L5331,'Data Transformation'!$G$425:$G$6424),'Data Transformation'!$U$11)</f>
        <v>17</v>
      </c>
      <c r="Y5331" s="2" cm="2">
        <f t="array" ref="Y5331:Y5332">FREQUENCY(IF('Data Transformation'!$B$425:$B$6424='Bin Analysis'!L5331,'Data Transformation'!$G$425:$G$6424),'Data Transformation'!$U$12)</f>
        <v>10</v>
      </c>
    </row>
    <row r="5332" spans="1:25" x14ac:dyDescent="0.25">
      <c r="A5332" s="14" t="s">
        <v>66</v>
      </c>
      <c r="B5332" t="s">
        <v>47</v>
      </c>
      <c r="C5332" t="s">
        <v>5</v>
      </c>
      <c r="D5332" t="s">
        <v>99</v>
      </c>
      <c r="E5332" t="s">
        <v>100</v>
      </c>
      <c r="F5332" t="s">
        <v>101</v>
      </c>
      <c r="G5332" t="s">
        <v>69</v>
      </c>
      <c r="H5332" t="s">
        <v>31</v>
      </c>
      <c r="I5332" t="s">
        <v>32</v>
      </c>
      <c r="J5332" t="s">
        <v>46</v>
      </c>
      <c r="K5332" s="14" t="s">
        <v>45</v>
      </c>
      <c r="M5332" s="14"/>
      <c r="X5332" s="2">
        <v>0</v>
      </c>
      <c r="Y5332" s="2">
        <v>7</v>
      </c>
    </row>
    <row r="5333" spans="1:25" x14ac:dyDescent="0.25">
      <c r="A5333" s="32"/>
      <c r="D5333" t="b">
        <f>IF(C5333=1,'Data Transformation'!$G$3+0.5*'Data Transformation'!$W$25,IF(C5334=1,D5334-'Data Transformation'!$W$25,FALSE))</f>
        <v>0</v>
      </c>
      <c r="E5333" t="str">
        <f t="array" ref="E5333">IF(ISLOGICAL(D5333),"",FREQUENCY(IF('Data Transformation'!$B$425:$B$8425='Bin Analysis'!$B5331,'Data Transformation'!$G$425:$G$8425),D5333))</f>
        <v/>
      </c>
      <c r="F5333" t="str">
        <f>IF(ISLOGICAL(D5333),"",E5333-E5332)</f>
        <v/>
      </c>
      <c r="M5333" s="14"/>
    </row>
    <row r="5334" spans="1:25" x14ac:dyDescent="0.25">
      <c r="A5334" s="32">
        <f>IF(Weighting!$P$6&gt;0,B5334,"")</f>
        <v>0.32100000000000001</v>
      </c>
      <c r="B5334">
        <f>Weighting!$C$6</f>
        <v>0.32100000000000001</v>
      </c>
      <c r="C5334">
        <f>Weighting!$F$6</f>
        <v>0</v>
      </c>
      <c r="D5334" t="b">
        <f>IF(C5334=1,'Data Transformation'!$G$3+0.5*'Data Transformation'!$W$25,IF(C5335=1,D5335-'Data Transformation'!$W$25,FALSE))</f>
        <v>0</v>
      </c>
      <c r="E5334" t="str">
        <f t="array" ref="E5334">IF(ISLOGICAL(D5334),"",FREQUENCY(IF('Data Transformation'!$B$425:$B$8425='Bin Analysis'!$B5331,'Data Transformation'!$G$425:$G$8425),D5334))</f>
        <v/>
      </c>
      <c r="F5334" t="str">
        <f>IF(ISLOGICAL(D5334),"",E5334-E5333)</f>
        <v/>
      </c>
      <c r="G5334">
        <f>Weighting!$H$6</f>
        <v>1</v>
      </c>
      <c r="H5334">
        <f t="array" ref="H5334">FREQUENCY(IF('Data Transformation'!$B$4:$B$8425=B5331,'Data Transformation'!$G$4:$G$8425),'Bin Analysis'!$B5334)</f>
        <v>4</v>
      </c>
      <c r="I5334">
        <f>H5334-H5333</f>
        <v>4</v>
      </c>
      <c r="J5334">
        <f>IF(I5334=0,0,1)</f>
        <v>1</v>
      </c>
      <c r="K5334">
        <f>J5334*Weighting!$W$6</f>
        <v>1</v>
      </c>
      <c r="M5334" s="14"/>
    </row>
    <row r="5335" spans="1:25" x14ac:dyDescent="0.25">
      <c r="A5335" s="32">
        <f>IF(Weighting!$P$7&gt;0,B5335,"")</f>
        <v>0.45200000000000001</v>
      </c>
      <c r="B5335">
        <f>Weighting!$C$7</f>
        <v>0.45200000000000001</v>
      </c>
      <c r="C5335">
        <f>Weighting!$F$7</f>
        <v>0</v>
      </c>
      <c r="D5335" t="b">
        <f>IF(C5335=1,'Data Transformation'!$G$3+0.5*'Data Transformation'!$W$25,IF(C5336=1,D5336-'Data Transformation'!$W$25,FALSE))</f>
        <v>0</v>
      </c>
      <c r="E5335" t="str">
        <f t="array" ref="E5335">IF(ISLOGICAL(D5335),"",FREQUENCY(IF('Data Transformation'!$B$425:$B$8425='Bin Analysis'!$B5331,'Data Transformation'!$G$425:$G$8425),D5335))</f>
        <v/>
      </c>
      <c r="F5335" t="str">
        <f t="shared" ref="F5335:F5353" si="666">IF(ISLOGICAL(D5335),"",E5335-E5334)</f>
        <v/>
      </c>
      <c r="G5335">
        <f>Weighting!$H$7</f>
        <v>0</v>
      </c>
      <c r="H5335">
        <f t="array" ref="H5335">FREQUENCY(IF('Data Transformation'!$B$4:$B$8425=B5331,'Data Transformation'!$G$4:$G$8425),'Bin Analysis'!$B5335)</f>
        <v>4</v>
      </c>
      <c r="I5335">
        <f t="shared" ref="I5335:I5353" si="667">H5335-H5334</f>
        <v>0</v>
      </c>
      <c r="J5335">
        <f>IF(I5335=0,0,1)</f>
        <v>0</v>
      </c>
      <c r="K5335">
        <f>J5335*Weighting!$W$7</f>
        <v>0</v>
      </c>
      <c r="M5335" s="14"/>
    </row>
    <row r="5336" spans="1:25" x14ac:dyDescent="0.25">
      <c r="A5336" s="32">
        <f>IF(Weighting!$P$8&gt;0,B5336,"")</f>
        <v>0.58299999999999996</v>
      </c>
      <c r="B5336">
        <f>Weighting!$C$8</f>
        <v>0.58299999999999996</v>
      </c>
      <c r="C5336">
        <f>Weighting!$F$8</f>
        <v>0</v>
      </c>
      <c r="D5336" t="b">
        <f>IF(C5336=1,'Data Transformation'!$G$3+0.5*'Data Transformation'!$W$25,IF(C5337=1,D5337-'Data Transformation'!$W$25,FALSE))</f>
        <v>0</v>
      </c>
      <c r="E5336" t="str">
        <f t="array" ref="E5336">IF(ISLOGICAL(D5336),"",FREQUENCY(IF('Data Transformation'!$B$425:$B$8425='Bin Analysis'!$B5331,'Data Transformation'!$G$425:$G$8425),D5336))</f>
        <v/>
      </c>
      <c r="F5336" t="str">
        <f t="shared" si="666"/>
        <v/>
      </c>
      <c r="G5336">
        <f>Weighting!$H$8</f>
        <v>0</v>
      </c>
      <c r="H5336">
        <f t="array" ref="H5336">FREQUENCY(IF('Data Transformation'!$B$4:$B$8425=B5331,'Data Transformation'!$G$4:$G$8425),'Bin Analysis'!$B5336)</f>
        <v>5</v>
      </c>
      <c r="I5336">
        <f t="shared" si="667"/>
        <v>1</v>
      </c>
      <c r="J5336">
        <f t="shared" ref="J5336:J5353" si="668">IF(I5336=0,0,1)</f>
        <v>1</v>
      </c>
      <c r="K5336">
        <f>J5336*Weighting!$W$8</f>
        <v>3</v>
      </c>
      <c r="M5336" s="14"/>
    </row>
    <row r="5337" spans="1:25" x14ac:dyDescent="0.25">
      <c r="A5337" s="32">
        <f>IF(Weighting!$P$9&gt;0,B5337,"")</f>
        <v>0.71399999999999997</v>
      </c>
      <c r="B5337" s="50">
        <f>Weighting!$C$9</f>
        <v>0.71399999999999997</v>
      </c>
      <c r="C5337">
        <f>Weighting!$F$9</f>
        <v>0</v>
      </c>
      <c r="D5337" t="b">
        <f>IF(C5337=1,'Data Transformation'!$G$3+0.5*'Data Transformation'!$W$25,IF(C5338=1,D5338-'Data Transformation'!$W$25,FALSE))</f>
        <v>0</v>
      </c>
      <c r="E5337" t="str">
        <f t="array" ref="E5337">IF(ISLOGICAL(D5337),"",FREQUENCY(IF('Data Transformation'!$B$425:$B$8425='Bin Analysis'!$B5331,'Data Transformation'!$G$425:$G$8425),D5337))</f>
        <v/>
      </c>
      <c r="F5337" t="str">
        <f t="shared" si="666"/>
        <v/>
      </c>
      <c r="G5337">
        <f>Weighting!$H$9</f>
        <v>0</v>
      </c>
      <c r="H5337">
        <f t="array" ref="H5337">FREQUENCY(IF('Data Transformation'!$B$4:$B$8425=B5331,'Data Transformation'!$G$4:$G$8425),'Bin Analysis'!$B5337)</f>
        <v>6</v>
      </c>
      <c r="I5337">
        <f t="shared" si="667"/>
        <v>1</v>
      </c>
      <c r="J5337">
        <f t="shared" si="668"/>
        <v>1</v>
      </c>
      <c r="K5337">
        <f>J5337*Weighting!$W$9</f>
        <v>3</v>
      </c>
      <c r="M5337" s="14"/>
    </row>
    <row r="5338" spans="1:25" x14ac:dyDescent="0.25">
      <c r="A5338" s="32">
        <f>IF(Weighting!$P$10&gt;0,B5338,"")</f>
        <v>0.84499999999999997</v>
      </c>
      <c r="B5338">
        <f>Weighting!$C$10</f>
        <v>0.84499999999999997</v>
      </c>
      <c r="C5338">
        <f>Weighting!$F$10</f>
        <v>0</v>
      </c>
      <c r="D5338" t="b">
        <f>IF(C5338=1,'Data Transformation'!$G$3+0.5*'Data Transformation'!$W$25,IF(C5339=1,D5339-'Data Transformation'!$W$25,FALSE))</f>
        <v>0</v>
      </c>
      <c r="E5338" t="str">
        <f t="array" ref="E5338">IF(ISLOGICAL(D5338),"",FREQUENCY(IF('Data Transformation'!$B$425:$B$8425='Bin Analysis'!$B5331,'Data Transformation'!$G$425:$G$8425),D5338))</f>
        <v/>
      </c>
      <c r="F5338" t="str">
        <f t="shared" si="666"/>
        <v/>
      </c>
      <c r="G5338">
        <f>Weighting!$H$10</f>
        <v>0</v>
      </c>
      <c r="H5338">
        <f t="array" ref="H5338">FREQUENCY(IF('Data Transformation'!$B$4:$B$8425=B5331,'Data Transformation'!$G$4:$G$8425),'Bin Analysis'!$B5338)</f>
        <v>9</v>
      </c>
      <c r="I5338">
        <f t="shared" si="667"/>
        <v>3</v>
      </c>
      <c r="J5338">
        <f t="shared" si="668"/>
        <v>1</v>
      </c>
      <c r="K5338">
        <f>J5338*Weighting!$W$10</f>
        <v>3</v>
      </c>
      <c r="M5338" s="14"/>
    </row>
    <row r="5339" spans="1:25" x14ac:dyDescent="0.25">
      <c r="A5339" s="32">
        <f>IF(Weighting!$P$11&gt;0,B5339,"")</f>
        <v>0.97599999999999998</v>
      </c>
      <c r="B5339">
        <f>Weighting!$C$11</f>
        <v>0.97599999999999998</v>
      </c>
      <c r="C5339">
        <f>Weighting!$F$11</f>
        <v>0</v>
      </c>
      <c r="D5339">
        <f>IF(C5339=1,'Data Transformation'!$G$3+0.5*'Data Transformation'!$W$25,IF(C5340=1,D5340-'Data Transformation'!$W$25,FALSE))</f>
        <v>0.86899999999999999</v>
      </c>
      <c r="E5339">
        <f t="array" ref="E5339">IF(ISLOGICAL(D5339),"",FREQUENCY(IF('Data Transformation'!$B$425:$B$8425='Bin Analysis'!$B5331,'Data Transformation'!$G$425:$G$8425),D5339))</f>
        <v>10</v>
      </c>
      <c r="F5339" t="e">
        <f t="shared" si="666"/>
        <v>#VALUE!</v>
      </c>
      <c r="G5339">
        <f>Weighting!$H$11</f>
        <v>0</v>
      </c>
      <c r="H5339">
        <f t="array" ref="H5339">FREQUENCY(IF('Data Transformation'!$B$4:$B$8425=B5331,'Data Transformation'!$G$4:$G$8425),'Bin Analysis'!$B5339)</f>
        <v>12</v>
      </c>
      <c r="I5339">
        <f t="shared" si="667"/>
        <v>3</v>
      </c>
      <c r="J5339">
        <f t="shared" si="668"/>
        <v>1</v>
      </c>
      <c r="K5339">
        <f>J5339*Weighting!$W$11</f>
        <v>2</v>
      </c>
      <c r="M5339" s="14"/>
    </row>
    <row r="5340" spans="1:25" x14ac:dyDescent="0.25">
      <c r="A5340" s="32">
        <f>IF(Weighting!$P$12&gt;0,B5340,"")</f>
        <v>1.107</v>
      </c>
      <c r="B5340">
        <f>Weighting!$C$12</f>
        <v>1.107</v>
      </c>
      <c r="C5340">
        <f>Weighting!$F$12</f>
        <v>1</v>
      </c>
      <c r="D5340">
        <f>IF(C5340=1,'Data Transformation'!$G$3+0.5*'Data Transformation'!$W$25,IF(C5341=1,D5341-'Data Transformation'!$W$25,FALSE))</f>
        <v>1.131</v>
      </c>
      <c r="E5340">
        <f t="array" ref="E5340">IF(ISLOGICAL(D5340),"",FREQUENCY(IF('Data Transformation'!$B$425:$B$8425='Bin Analysis'!$B5331,'Data Transformation'!$G$425:$G$8425),D5340))</f>
        <v>17</v>
      </c>
      <c r="F5340">
        <f t="shared" si="666"/>
        <v>7</v>
      </c>
      <c r="G5340">
        <f>Weighting!$H$12</f>
        <v>0</v>
      </c>
      <c r="H5340">
        <f t="array" ref="H5340">FREQUENCY(IF('Data Transformation'!$B$4:$B$8425=B5331,'Data Transformation'!$G$4:$G$8425),'Bin Analysis'!$B5340)</f>
        <v>17</v>
      </c>
      <c r="I5340">
        <f t="shared" si="667"/>
        <v>5</v>
      </c>
      <c r="J5340">
        <f t="shared" si="668"/>
        <v>1</v>
      </c>
      <c r="K5340">
        <f>J5340*Weighting!$W$12</f>
        <v>1</v>
      </c>
      <c r="M5340" s="14"/>
    </row>
    <row r="5341" spans="1:25" x14ac:dyDescent="0.25">
      <c r="A5341" s="32">
        <f>IF(Weighting!$P$13&gt;0,B5341,"")</f>
        <v>1.238</v>
      </c>
      <c r="B5341">
        <f>Weighting!$C$13</f>
        <v>1.238</v>
      </c>
      <c r="C5341">
        <f>Weighting!$F$13</f>
        <v>0</v>
      </c>
      <c r="D5341" t="b">
        <f>IF(C5341=1,'Data Transformation'!$G$3+0.5*'Data Transformation'!$W$25,IF(C5342=1,D5342-'Data Transformation'!$W$25,FALSE))</f>
        <v>0</v>
      </c>
      <c r="E5341" t="str">
        <f t="array" ref="E5341">IF(ISLOGICAL(D5341),"",FREQUENCY(IF('Data Transformation'!$B$425:$B$8425='Bin Analysis'!$B5331,'Data Transformation'!$G$425:$G$8425),D5341))</f>
        <v/>
      </c>
      <c r="F5341" t="str">
        <f t="shared" si="666"/>
        <v/>
      </c>
      <c r="G5341">
        <f>Weighting!$H$13</f>
        <v>0</v>
      </c>
      <c r="H5341">
        <f t="array" ref="H5341">FREQUENCY(IF('Data Transformation'!$B$4:$B$8425=B5331,'Data Transformation'!$G$4:$G$8425),'Bin Analysis'!$B5341)</f>
        <v>18</v>
      </c>
      <c r="I5341">
        <f t="shared" si="667"/>
        <v>1</v>
      </c>
      <c r="J5341">
        <f t="shared" si="668"/>
        <v>1</v>
      </c>
      <c r="K5341">
        <f>J5341*Weighting!$W$13</f>
        <v>2</v>
      </c>
      <c r="M5341" s="14"/>
    </row>
    <row r="5342" spans="1:25" x14ac:dyDescent="0.25">
      <c r="A5342" s="32">
        <f>IF(Weighting!$P$14&gt;0,B5342,"")</f>
        <v>1.369</v>
      </c>
      <c r="B5342">
        <f>Weighting!$C$14</f>
        <v>1.369</v>
      </c>
      <c r="C5342">
        <f>Weighting!$F$14</f>
        <v>0</v>
      </c>
      <c r="D5342" t="b">
        <f>IF(C5342=1,'Data Transformation'!$G$3+0.5*'Data Transformation'!$W$25,IF(C5343=1,D5343-'Data Transformation'!$W$25,FALSE))</f>
        <v>0</v>
      </c>
      <c r="E5342" t="str">
        <f t="array" ref="E5342">IF(ISLOGICAL(D5342),"",FREQUENCY(IF('Data Transformation'!$B$425:$B$8425='Bin Analysis'!$B5331,'Data Transformation'!$G$425:$G$8425),D5342))</f>
        <v/>
      </c>
      <c r="F5342" t="str">
        <f t="shared" si="666"/>
        <v/>
      </c>
      <c r="G5342">
        <f>Weighting!$H$14</f>
        <v>0</v>
      </c>
      <c r="H5342">
        <f t="array" ref="H5342">FREQUENCY(IF('Data Transformation'!$B$4:$B$8425=B5331,'Data Transformation'!$G$4:$G$8425),'Bin Analysis'!$B5342)</f>
        <v>18</v>
      </c>
      <c r="I5342">
        <f t="shared" si="667"/>
        <v>0</v>
      </c>
      <c r="J5342">
        <f t="shared" si="668"/>
        <v>0</v>
      </c>
      <c r="K5342">
        <f>J5342*Weighting!$W$14</f>
        <v>0</v>
      </c>
      <c r="M5342" s="14"/>
    </row>
    <row r="5343" spans="1:25" x14ac:dyDescent="0.25">
      <c r="A5343" s="32">
        <f>IF(Weighting!$P$15&gt;0,B5343,"")</f>
        <v>1.5000009999999999</v>
      </c>
      <c r="B5343">
        <f>Weighting!$C$15</f>
        <v>1.5000009999999999</v>
      </c>
      <c r="C5343">
        <f>Weighting!$F$15</f>
        <v>0</v>
      </c>
      <c r="D5343" t="b">
        <f>IF(C5343=1,'Data Transformation'!$G$3+0.5*'Data Transformation'!$W$25,IF(C5344=1,D5344-'Data Transformation'!$W$25,FALSE))</f>
        <v>0</v>
      </c>
      <c r="E5343" t="str">
        <f t="array" ref="E5343">IF(ISLOGICAL(D5343),"",FREQUENCY(IF('Data Transformation'!$B$425:$B$8425='Bin Analysis'!$B5331,'Data Transformation'!$G$425:$G$8425),D5343))</f>
        <v/>
      </c>
      <c r="F5343" t="str">
        <f t="shared" si="666"/>
        <v/>
      </c>
      <c r="G5343">
        <f>Weighting!$H$15</f>
        <v>0</v>
      </c>
      <c r="H5343">
        <f t="array" ref="H5343">FREQUENCY(IF('Data Transformation'!$B$4:$B$8425=B5331,'Data Transformation'!$G$4:$G$8425),'Bin Analysis'!$B5343)</f>
        <v>18</v>
      </c>
      <c r="I5343">
        <f t="shared" si="667"/>
        <v>0</v>
      </c>
      <c r="J5343">
        <f t="shared" si="668"/>
        <v>0</v>
      </c>
      <c r="K5343">
        <f>J5343*Weighting!$W$15</f>
        <v>0</v>
      </c>
      <c r="M5343" s="14"/>
    </row>
    <row r="5344" spans="1:25" x14ac:dyDescent="0.25">
      <c r="A5344" s="32" t="str">
        <f>IF(Weighting!$P$16&gt;0,B5344,"")</f>
        <v/>
      </c>
      <c r="B5344">
        <f>Weighting!$C$16</f>
        <v>1.631</v>
      </c>
      <c r="C5344">
        <f>Weighting!$F$16</f>
        <v>0</v>
      </c>
      <c r="D5344" t="b">
        <f>IF(C5344=1,'Data Transformation'!$G$3+0.5*'Data Transformation'!$W$25,IF(C5345=1,D5345-'Data Transformation'!$W$25,FALSE))</f>
        <v>0</v>
      </c>
      <c r="E5344" t="str">
        <f t="array" ref="E5344">IF(ISLOGICAL(D5344),"",FREQUENCY(IF('Data Transformation'!$B$425:$B$8425='Bin Analysis'!$B5331,'Data Transformation'!$G$425:$G$8425),D5344))</f>
        <v/>
      </c>
      <c r="F5344" t="str">
        <f t="shared" si="666"/>
        <v/>
      </c>
      <c r="G5344">
        <f>Weighting!$H$16</f>
        <v>0</v>
      </c>
      <c r="H5344">
        <f t="array" ref="H5344">FREQUENCY(IF('Data Transformation'!$B$4:$B$8425=B5331,'Data Transformation'!$G$4:$G$8425),'Bin Analysis'!$B5344)</f>
        <v>18</v>
      </c>
      <c r="I5344">
        <f t="shared" si="667"/>
        <v>0</v>
      </c>
      <c r="J5344">
        <f t="shared" si="668"/>
        <v>0</v>
      </c>
      <c r="K5344">
        <f>J5344*Weighting!$W$16</f>
        <v>0</v>
      </c>
      <c r="M5344" s="14"/>
    </row>
    <row r="5345" spans="1:25" x14ac:dyDescent="0.25">
      <c r="A5345" s="32" t="str">
        <f>IF(Weighting!$P$17&gt;0,B5345,"")</f>
        <v/>
      </c>
      <c r="B5345">
        <f>Weighting!$C$17</f>
        <v>1.762</v>
      </c>
      <c r="C5345">
        <f>Weighting!$F$17</f>
        <v>0</v>
      </c>
      <c r="D5345" t="b">
        <f>IF(C5345=1,'Data Transformation'!$G$3+0.5*'Data Transformation'!$W$25,IF(C5346=1,D5346-'Data Transformation'!$W$25,FALSE))</f>
        <v>0</v>
      </c>
      <c r="E5345" t="str">
        <f t="array" ref="E5345">IF(ISLOGICAL(D5345),"",FREQUENCY(IF('Data Transformation'!$B$425:$B$8425='Bin Analysis'!$B5331,'Data Transformation'!$G$425:$G$8425),D5345))</f>
        <v/>
      </c>
      <c r="F5345" t="str">
        <f t="shared" si="666"/>
        <v/>
      </c>
      <c r="G5345">
        <f>Weighting!$H$17</f>
        <v>0</v>
      </c>
      <c r="H5345">
        <f t="array" ref="H5345">FREQUENCY(IF('Data Transformation'!$B$4:$B$8425=B5331,'Data Transformation'!$G$4:$G$8425),'Bin Analysis'!$B5345)</f>
        <v>18</v>
      </c>
      <c r="I5345">
        <f t="shared" si="667"/>
        <v>0</v>
      </c>
      <c r="J5345">
        <f t="shared" si="668"/>
        <v>0</v>
      </c>
      <c r="K5345">
        <f>J5345*Weighting!$W$17</f>
        <v>0</v>
      </c>
      <c r="M5345" s="14"/>
    </row>
    <row r="5346" spans="1:25" x14ac:dyDescent="0.25">
      <c r="A5346" s="32" t="str">
        <f>IF(Weighting!$P$18&gt;0,B5346,"")</f>
        <v/>
      </c>
      <c r="B5346">
        <f>Weighting!$C$18</f>
        <v>1.893</v>
      </c>
      <c r="C5346">
        <f>Weighting!$F$18</f>
        <v>0</v>
      </c>
      <c r="D5346" t="b">
        <f>IF(C5346=1,'Data Transformation'!$G$3+0.5*'Data Transformation'!$W$25,IF(C5347=1,D5347-'Data Transformation'!$W$25,FALSE))</f>
        <v>0</v>
      </c>
      <c r="E5346" t="str">
        <f t="array" ref="E5346">IF(ISLOGICAL(D5346),"",FREQUENCY(IF('Data Transformation'!$B$425:$B$8425='Bin Analysis'!$B5331,'Data Transformation'!$G$425:$G$8425),D5346))</f>
        <v/>
      </c>
      <c r="F5346" t="str">
        <f t="shared" si="666"/>
        <v/>
      </c>
      <c r="G5346">
        <f>Weighting!$H$18</f>
        <v>0</v>
      </c>
      <c r="H5346">
        <f t="array" ref="H5346">FREQUENCY(IF('Data Transformation'!$B$4:$B$8425=B5331,'Data Transformation'!$G$4:$G$8425),'Bin Analysis'!$B5346)</f>
        <v>18</v>
      </c>
      <c r="I5346">
        <f t="shared" si="667"/>
        <v>0</v>
      </c>
      <c r="J5346">
        <f t="shared" si="668"/>
        <v>0</v>
      </c>
      <c r="K5346">
        <f>J5346*Weighting!$W$18</f>
        <v>0</v>
      </c>
      <c r="M5346" s="14"/>
    </row>
    <row r="5347" spans="1:25" x14ac:dyDescent="0.25">
      <c r="A5347" s="32" t="str">
        <f>IF(Weighting!$P$19&gt;0,B5347,"")</f>
        <v/>
      </c>
      <c r="B5347">
        <f>Weighting!$C$19</f>
        <v>2.024</v>
      </c>
      <c r="C5347">
        <f>Weighting!$F$19</f>
        <v>0</v>
      </c>
      <c r="D5347" t="b">
        <f>IF(C5347=1,'Data Transformation'!$G$3+0.5*'Data Transformation'!$W$25,IF(C5348=1,D5348-'Data Transformation'!$W$25,FALSE))</f>
        <v>0</v>
      </c>
      <c r="E5347" t="str">
        <f t="array" ref="E5347">IF(ISLOGICAL(D5347),"",FREQUENCY(IF('Data Transformation'!$B$425:$B$8425='Bin Analysis'!$B5331,'Data Transformation'!$G$425:$G$8425),D5347))</f>
        <v/>
      </c>
      <c r="F5347" t="str">
        <f t="shared" si="666"/>
        <v/>
      </c>
      <c r="G5347">
        <f>Weighting!$H$19</f>
        <v>0</v>
      </c>
      <c r="H5347">
        <f t="array" ref="H5347">FREQUENCY(IF('Data Transformation'!$B$4:$B$8425=B5331,'Data Transformation'!$G$4:$G$8425),'Bin Analysis'!$B5347)</f>
        <v>18</v>
      </c>
      <c r="I5347">
        <f t="shared" si="667"/>
        <v>0</v>
      </c>
      <c r="J5347">
        <f t="shared" si="668"/>
        <v>0</v>
      </c>
      <c r="K5347">
        <f>J5347*Weighting!$W$19</f>
        <v>0</v>
      </c>
      <c r="M5347" s="14"/>
    </row>
    <row r="5348" spans="1:25" x14ac:dyDescent="0.25">
      <c r="A5348" s="32" t="str">
        <f>IF(Weighting!$P$20&gt;0,B5348,"")</f>
        <v/>
      </c>
      <c r="B5348">
        <f>Weighting!$C$20</f>
        <v>2.1550000000000002</v>
      </c>
      <c r="C5348">
        <f>Weighting!$F$20</f>
        <v>0</v>
      </c>
      <c r="D5348" t="b">
        <f>IF(C5348=1,'Data Transformation'!$G$3+0.5*'Data Transformation'!$W$25,IF(C5349=1,D5349-'Data Transformation'!$W$25,FALSE))</f>
        <v>0</v>
      </c>
      <c r="E5348" t="str">
        <f t="array" ref="E5348">IF(ISLOGICAL(D5348),"",FREQUENCY(IF('Data Transformation'!$B$425:$B$8425='Bin Analysis'!$B5331,'Data Transformation'!$G$425:$G$8425),D5348))</f>
        <v/>
      </c>
      <c r="F5348" t="str">
        <f t="shared" si="666"/>
        <v/>
      </c>
      <c r="G5348">
        <f>Weighting!$H$20</f>
        <v>0</v>
      </c>
      <c r="H5348">
        <f t="array" ref="H5348">FREQUENCY(IF('Data Transformation'!$B$4:$B$8425=B5331,'Data Transformation'!$G$4:$G$8425),'Bin Analysis'!$B5348)</f>
        <v>18</v>
      </c>
      <c r="I5348">
        <f t="shared" si="667"/>
        <v>0</v>
      </c>
      <c r="J5348">
        <f t="shared" si="668"/>
        <v>0</v>
      </c>
      <c r="K5348">
        <f>J5348*Weighting!$W$20</f>
        <v>0</v>
      </c>
      <c r="M5348" s="14"/>
    </row>
    <row r="5349" spans="1:25" x14ac:dyDescent="0.25">
      <c r="A5349" s="32" t="str">
        <f>IF(Weighting!$P$21&gt;0,B5349,"")</f>
        <v/>
      </c>
      <c r="B5349">
        <f>Weighting!$C$21</f>
        <v>2.2860000000000005</v>
      </c>
      <c r="C5349">
        <f>Weighting!$F$21</f>
        <v>0</v>
      </c>
      <c r="D5349" t="b">
        <f>IF(C5349=1,'Data Transformation'!$G$3+0.5*'Data Transformation'!$W$25,IF(C5350=1,D5350-'Data Transformation'!$W$25,FALSE))</f>
        <v>0</v>
      </c>
      <c r="E5349" t="str">
        <f t="array" ref="E5349">IF(ISLOGICAL(D5349),"",FREQUENCY(IF('Data Transformation'!$B$425:$B$8425='Bin Analysis'!$B5331,'Data Transformation'!$G$425:$G$8425),D5349))</f>
        <v/>
      </c>
      <c r="F5349" t="str">
        <f t="shared" si="666"/>
        <v/>
      </c>
      <c r="G5349">
        <f>Weighting!$H$21</f>
        <v>0</v>
      </c>
      <c r="H5349">
        <f t="array" ref="H5349">FREQUENCY(IF('Data Transformation'!$B$4:$B$8425=B5331,'Data Transformation'!$G$4:$G$8425),'Bin Analysis'!$B5349)</f>
        <v>18</v>
      </c>
      <c r="I5349">
        <f t="shared" si="667"/>
        <v>0</v>
      </c>
      <c r="J5349">
        <f t="shared" si="668"/>
        <v>0</v>
      </c>
      <c r="K5349">
        <f>J5349*Weighting!$W$21</f>
        <v>0</v>
      </c>
      <c r="M5349" s="14"/>
    </row>
    <row r="5350" spans="1:25" x14ac:dyDescent="0.25">
      <c r="A5350" s="32" t="str">
        <f>IF(Weighting!$P$22&gt;0,B5350,"")</f>
        <v/>
      </c>
      <c r="B5350">
        <f>Weighting!$C$22</f>
        <v>2.4170000000000007</v>
      </c>
      <c r="C5350">
        <f>Weighting!$F$22</f>
        <v>0</v>
      </c>
      <c r="D5350" t="b">
        <f>IF(C5350=1,'Data Transformation'!$G$3+0.5*'Data Transformation'!$W$25,IF(C5351=1,D5351-'Data Transformation'!$W$25,FALSE))</f>
        <v>0</v>
      </c>
      <c r="E5350" t="str">
        <f t="array" ref="E5350">IF(ISLOGICAL(D5350),"",FREQUENCY(IF('Data Transformation'!$B$425:$B$8425='Bin Analysis'!$B5331,'Data Transformation'!$G$425:$G$8425),D5350))</f>
        <v/>
      </c>
      <c r="F5350" t="str">
        <f t="shared" si="666"/>
        <v/>
      </c>
      <c r="G5350">
        <f>Weighting!$H$22</f>
        <v>0</v>
      </c>
      <c r="H5350">
        <f t="array" ref="H5350">FREQUENCY(IF('Data Transformation'!$B$4:$B$8425=B5331,'Data Transformation'!$G$4:$G$8425),'Bin Analysis'!$B5350)</f>
        <v>18</v>
      </c>
      <c r="I5350">
        <f t="shared" si="667"/>
        <v>0</v>
      </c>
      <c r="J5350">
        <f t="shared" si="668"/>
        <v>0</v>
      </c>
      <c r="K5350">
        <f>J5350*Weighting!$W$22</f>
        <v>0</v>
      </c>
      <c r="M5350" s="14"/>
    </row>
    <row r="5351" spans="1:25" x14ac:dyDescent="0.25">
      <c r="A5351" s="32" t="str">
        <f>IF(Weighting!$P$23&gt;0,B5351,"")</f>
        <v/>
      </c>
      <c r="B5351">
        <f>Weighting!$C$23</f>
        <v>2.5480000000000009</v>
      </c>
      <c r="C5351">
        <f>Weighting!$F$23</f>
        <v>0</v>
      </c>
      <c r="D5351" t="b">
        <f>IF(C5351=1,'Data Transformation'!$G$3+0.5*'Data Transformation'!$W$25,IF(C5352=1,D5352-'Data Transformation'!$W$25,FALSE))</f>
        <v>0</v>
      </c>
      <c r="E5351" t="str">
        <f t="array" ref="E5351">IF(ISLOGICAL(D5351),"",FREQUENCY(IF('Data Transformation'!$B$425:$B$8425='Bin Analysis'!$B5331,'Data Transformation'!$G$425:$G$8425),D5351))</f>
        <v/>
      </c>
      <c r="F5351" t="str">
        <f t="shared" si="666"/>
        <v/>
      </c>
      <c r="G5351">
        <f>Weighting!$H$23</f>
        <v>0</v>
      </c>
      <c r="H5351">
        <f t="array" ref="H5351">FREQUENCY(IF('Data Transformation'!$B$4:$B$8425=B5331,'Data Transformation'!$G$4:$G$8425),'Bin Analysis'!$B5351)</f>
        <v>18</v>
      </c>
      <c r="I5351">
        <f t="shared" si="667"/>
        <v>0</v>
      </c>
      <c r="J5351">
        <f t="shared" si="668"/>
        <v>0</v>
      </c>
      <c r="K5351">
        <f>J5351*Weighting!$W$23</f>
        <v>0</v>
      </c>
      <c r="M5351" s="14"/>
    </row>
    <row r="5352" spans="1:25" x14ac:dyDescent="0.25">
      <c r="A5352" s="32" t="str">
        <f>IF(Weighting!$P$24&gt;0,B5352,"")</f>
        <v/>
      </c>
      <c r="B5352">
        <f>Weighting!$C$24</f>
        <v>2.6790000000000012</v>
      </c>
      <c r="C5352">
        <f>Weighting!$F$24</f>
        <v>0</v>
      </c>
      <c r="D5352" t="b">
        <f>IF(C5352=1,'Data Transformation'!$G$3+0.5*'Data Transformation'!$W$25,IF(C5353=1,D5353-'Data Transformation'!$W$25,FALSE))</f>
        <v>0</v>
      </c>
      <c r="E5352" t="str">
        <f t="array" ref="E5352">IF(ISLOGICAL(D5352),"",FREQUENCY(IF('Data Transformation'!$B$425:$B$8425='Bin Analysis'!$B5331,'Data Transformation'!$G$425:$G$8425),D5352))</f>
        <v/>
      </c>
      <c r="F5352" t="str">
        <f t="shared" si="666"/>
        <v/>
      </c>
      <c r="G5352">
        <f>Weighting!$H$24</f>
        <v>0</v>
      </c>
      <c r="H5352">
        <f t="array" ref="H5352">FREQUENCY(IF('Data Transformation'!$B$4:$B$8425=B5331,'Data Transformation'!$G$4:$G$8425),'Bin Analysis'!$B5352)</f>
        <v>18</v>
      </c>
      <c r="I5352">
        <f t="shared" si="667"/>
        <v>0</v>
      </c>
      <c r="J5352">
        <f t="shared" si="668"/>
        <v>0</v>
      </c>
      <c r="K5352">
        <f>J5352*Weighting!$W$24</f>
        <v>0</v>
      </c>
      <c r="M5352" s="14"/>
    </row>
    <row r="5353" spans="1:25" x14ac:dyDescent="0.25">
      <c r="A5353" s="32" t="str">
        <f>IF(Weighting!$P$25&gt;0,B5353,"")</f>
        <v/>
      </c>
      <c r="B5353">
        <f>Weighting!$C$25</f>
        <v>2.8100000000000014</v>
      </c>
      <c r="C5353">
        <f>Weighting!$F$25</f>
        <v>0</v>
      </c>
      <c r="D5353" t="b">
        <f>IF(C5353=1,'Data Transformation'!$G$3+0.5*'Data Transformation'!$W$25,IF(C5354=1,D5354-'Data Transformation'!$W$25,FALSE))</f>
        <v>0</v>
      </c>
      <c r="E5353" t="str">
        <f t="array" ref="E5353">IF(ISLOGICAL(D5353),"",FREQUENCY(IF('Data Transformation'!$B$425:$B$8425='Bin Analysis'!$B5331,'Data Transformation'!$G$425:$G$8425),D5353))</f>
        <v/>
      </c>
      <c r="F5353" t="str">
        <f t="shared" si="666"/>
        <v/>
      </c>
      <c r="G5353">
        <f>Weighting!$H$25</f>
        <v>0</v>
      </c>
      <c r="H5353">
        <f t="array" ref="H5353">FREQUENCY(IF('Data Transformation'!$B$4:$B$8425=B5331,'Data Transformation'!$G$4:$G$8425),'Bin Analysis'!$B5353)</f>
        <v>18</v>
      </c>
      <c r="I5353">
        <f t="shared" si="667"/>
        <v>0</v>
      </c>
      <c r="J5353">
        <f t="shared" si="668"/>
        <v>0</v>
      </c>
      <c r="K5353">
        <f>J5353*Weighting!$W$25</f>
        <v>0</v>
      </c>
      <c r="M5353" s="14"/>
    </row>
    <row r="5354" spans="1:25" x14ac:dyDescent="0.25">
      <c r="O5354"/>
      <c r="P5354"/>
      <c r="Q5354"/>
      <c r="R5354"/>
    </row>
    <row r="5355" spans="1:25" ht="23.25" x14ac:dyDescent="0.35">
      <c r="A5355" s="21" t="s">
        <v>0</v>
      </c>
      <c r="B5355" s="21">
        <f>IFERROR(VLOOKUP(C5355,'Data Transformation'!$L$6:$M$426,2,FALSE),"")</f>
        <v>223</v>
      </c>
      <c r="C5355" s="21">
        <f>C5331+1</f>
        <v>223</v>
      </c>
      <c r="D5355" s="21"/>
      <c r="E5355" s="21"/>
      <c r="F5355" s="21"/>
      <c r="G5355" s="21"/>
      <c r="H5355" s="22"/>
      <c r="I5355" s="22"/>
      <c r="J5355" s="22"/>
      <c r="K5355" s="21"/>
      <c r="L5355" s="21">
        <f>B5355</f>
        <v>223</v>
      </c>
      <c r="M5355" s="23">
        <f>INDEX('Data Transformation'!$O$4:$O$424,MATCH($B5355,'Data Transformation'!$M$4:$M$424,0),MATCH($M$2,'Data Transformation'!$O$3,0))</f>
        <v>20</v>
      </c>
      <c r="N5355" s="27">
        <f>IF('Input and Summary Results'!$J$16="minimum",'Bin Analysis'!X5356/(M5355-1),'Bin Analysis'!Y5355/('Bin Analysis'!M5355-1))</f>
        <v>0</v>
      </c>
      <c r="O5355" s="27">
        <f>IF(M5355=FALSE,NA(),(VLOOKUP(1,C5358:K5377,4,FALSE))/(M5355-1))</f>
        <v>0.84210526315789469</v>
      </c>
      <c r="P5355" s="27">
        <f>IF(M5355=FALSE,NA(),SUM(J5358:J5377)/Weighting!$S$5)</f>
        <v>0.5</v>
      </c>
      <c r="Q5355" s="27">
        <f>IF(M5355=FALSE,NA(),SUM(K5358:K5377)/Weighting!$S$6)</f>
        <v>0.47826086956521741</v>
      </c>
      <c r="R5355" s="27">
        <f>IF(M5355=FALSE,NA(),(VLOOKUP(1,G5358:K5377,3,FALSE))/(M5355-1))</f>
        <v>0</v>
      </c>
      <c r="S5355" s="22" t="str">
        <f>IF(M5355=FALSE,NA(),IF(SUM(J5358:J5377)=2,"yes","no"))</f>
        <v>no</v>
      </c>
      <c r="X5355" s="2" cm="2">
        <f t="array" ref="X5355:X5356">FREQUENCY(IF('Data Transformation'!$B$425:$B$6424='Bin Analysis'!L5355,'Data Transformation'!$G$425:$G$6424),'Data Transformation'!$U$11)</f>
        <v>19</v>
      </c>
      <c r="Y5355" s="2" cm="2">
        <f t="array" ref="Y5355:Y5356">FREQUENCY(IF('Data Transformation'!$B$425:$B$6424='Bin Analysis'!L5355,'Data Transformation'!$G$425:$G$6424),'Data Transformation'!$U$12)</f>
        <v>3</v>
      </c>
    </row>
    <row r="5356" spans="1:25" x14ac:dyDescent="0.25">
      <c r="A5356" s="14" t="s">
        <v>66</v>
      </c>
      <c r="B5356" t="s">
        <v>47</v>
      </c>
      <c r="C5356" t="s">
        <v>5</v>
      </c>
      <c r="D5356" t="s">
        <v>99</v>
      </c>
      <c r="E5356" t="s">
        <v>100</v>
      </c>
      <c r="F5356" t="s">
        <v>101</v>
      </c>
      <c r="G5356" t="s">
        <v>69</v>
      </c>
      <c r="H5356" t="s">
        <v>31</v>
      </c>
      <c r="I5356" t="s">
        <v>32</v>
      </c>
      <c r="J5356" t="s">
        <v>46</v>
      </c>
      <c r="K5356" s="14" t="s">
        <v>45</v>
      </c>
      <c r="M5356" s="14"/>
      <c r="X5356" s="2">
        <v>0</v>
      </c>
      <c r="Y5356" s="2">
        <v>16</v>
      </c>
    </row>
    <row r="5357" spans="1:25" x14ac:dyDescent="0.25">
      <c r="A5357" s="32"/>
      <c r="D5357" t="b">
        <f>IF(C5357=1,'Data Transformation'!$G$3+0.5*'Data Transformation'!$W$25,IF(C5358=1,D5358-'Data Transformation'!$W$25,FALSE))</f>
        <v>0</v>
      </c>
      <c r="E5357" t="str">
        <f t="array" ref="E5357">IF(ISLOGICAL(D5357),"",FREQUENCY(IF('Data Transformation'!$B$425:$B$8425='Bin Analysis'!$B5355,'Data Transformation'!$G$425:$G$8425),D5357))</f>
        <v/>
      </c>
      <c r="F5357" t="str">
        <f>IF(ISLOGICAL(D5357),"",E5357-E5356)</f>
        <v/>
      </c>
      <c r="M5357" s="14"/>
    </row>
    <row r="5358" spans="1:25" x14ac:dyDescent="0.25">
      <c r="A5358" s="32">
        <f>IF(Weighting!$P$6&gt;0,B5358,"")</f>
        <v>0.32100000000000001</v>
      </c>
      <c r="B5358">
        <f>Weighting!$C$6</f>
        <v>0.32100000000000001</v>
      </c>
      <c r="C5358">
        <f>Weighting!$F$6</f>
        <v>0</v>
      </c>
      <c r="D5358" t="b">
        <f>IF(C5358=1,'Data Transformation'!$G$3+0.5*'Data Transformation'!$W$25,IF(C5359=1,D5359-'Data Transformation'!$W$25,FALSE))</f>
        <v>0</v>
      </c>
      <c r="E5358" t="str">
        <f t="array" ref="E5358">IF(ISLOGICAL(D5358),"",FREQUENCY(IF('Data Transformation'!$B$425:$B$8425='Bin Analysis'!$B5355,'Data Transformation'!$G$425:$G$8425),D5358))</f>
        <v/>
      </c>
      <c r="F5358" t="str">
        <f>IF(ISLOGICAL(D5358),"",E5358-E5357)</f>
        <v/>
      </c>
      <c r="G5358">
        <f>Weighting!$H$6</f>
        <v>1</v>
      </c>
      <c r="H5358">
        <f t="array" ref="H5358">FREQUENCY(IF('Data Transformation'!$B$4:$B$8425=B5355,'Data Transformation'!$G$4:$G$8425),'Bin Analysis'!$B5358)</f>
        <v>0</v>
      </c>
      <c r="I5358">
        <f>H5358-H5357</f>
        <v>0</v>
      </c>
      <c r="J5358">
        <f>IF(I5358=0,0,1)</f>
        <v>0</v>
      </c>
      <c r="K5358">
        <f>J5358*Weighting!$W$6</f>
        <v>0</v>
      </c>
      <c r="M5358" s="14"/>
    </row>
    <row r="5359" spans="1:25" x14ac:dyDescent="0.25">
      <c r="A5359" s="32">
        <f>IF(Weighting!$P$7&gt;0,B5359,"")</f>
        <v>0.45200000000000001</v>
      </c>
      <c r="B5359">
        <f>Weighting!$C$7</f>
        <v>0.45200000000000001</v>
      </c>
      <c r="C5359">
        <f>Weighting!$F$7</f>
        <v>0</v>
      </c>
      <c r="D5359" t="b">
        <f>IF(C5359=1,'Data Transformation'!$G$3+0.5*'Data Transformation'!$W$25,IF(C5360=1,D5360-'Data Transformation'!$W$25,FALSE))</f>
        <v>0</v>
      </c>
      <c r="E5359" t="str">
        <f t="array" ref="E5359">IF(ISLOGICAL(D5359),"",FREQUENCY(IF('Data Transformation'!$B$425:$B$8425='Bin Analysis'!$B5355,'Data Transformation'!$G$425:$G$8425),D5359))</f>
        <v/>
      </c>
      <c r="F5359" t="str">
        <f t="shared" ref="F5359:F5377" si="669">IF(ISLOGICAL(D5359),"",E5359-E5358)</f>
        <v/>
      </c>
      <c r="G5359">
        <f>Weighting!$H$7</f>
        <v>0</v>
      </c>
      <c r="H5359">
        <f t="array" ref="H5359">FREQUENCY(IF('Data Transformation'!$B$4:$B$8425=B5355,'Data Transformation'!$G$4:$G$8425),'Bin Analysis'!$B5359)</f>
        <v>0</v>
      </c>
      <c r="I5359">
        <f t="shared" ref="I5359:I5377" si="670">H5359-H5358</f>
        <v>0</v>
      </c>
      <c r="J5359">
        <f>IF(I5359=0,0,1)</f>
        <v>0</v>
      </c>
      <c r="K5359">
        <f>J5359*Weighting!$W$7</f>
        <v>0</v>
      </c>
      <c r="M5359" s="14"/>
    </row>
    <row r="5360" spans="1:25" x14ac:dyDescent="0.25">
      <c r="A5360" s="32">
        <f>IF(Weighting!$P$8&gt;0,B5360,"")</f>
        <v>0.58299999999999996</v>
      </c>
      <c r="B5360">
        <f>Weighting!$C$8</f>
        <v>0.58299999999999996</v>
      </c>
      <c r="C5360">
        <f>Weighting!$F$8</f>
        <v>0</v>
      </c>
      <c r="D5360" t="b">
        <f>IF(C5360=1,'Data Transformation'!$G$3+0.5*'Data Transformation'!$W$25,IF(C5361=1,D5361-'Data Transformation'!$W$25,FALSE))</f>
        <v>0</v>
      </c>
      <c r="E5360" t="str">
        <f t="array" ref="E5360">IF(ISLOGICAL(D5360),"",FREQUENCY(IF('Data Transformation'!$B$425:$B$8425='Bin Analysis'!$B5355,'Data Transformation'!$G$425:$G$8425),D5360))</f>
        <v/>
      </c>
      <c r="F5360" t="str">
        <f t="shared" si="669"/>
        <v/>
      </c>
      <c r="G5360">
        <f>Weighting!$H$8</f>
        <v>0</v>
      </c>
      <c r="H5360">
        <f t="array" ref="H5360">FREQUENCY(IF('Data Transformation'!$B$4:$B$8425=B5355,'Data Transformation'!$G$4:$G$8425),'Bin Analysis'!$B5360)</f>
        <v>0</v>
      </c>
      <c r="I5360">
        <f t="shared" si="670"/>
        <v>0</v>
      </c>
      <c r="J5360">
        <f t="shared" ref="J5360:J5377" si="671">IF(I5360=0,0,1)</f>
        <v>0</v>
      </c>
      <c r="K5360">
        <f>J5360*Weighting!$W$8</f>
        <v>0</v>
      </c>
      <c r="M5360" s="14"/>
    </row>
    <row r="5361" spans="1:13" x14ac:dyDescent="0.25">
      <c r="A5361" s="32">
        <f>IF(Weighting!$P$9&gt;0,B5361,"")</f>
        <v>0.71399999999999997</v>
      </c>
      <c r="B5361" s="50">
        <f>Weighting!$C$9</f>
        <v>0.71399999999999997</v>
      </c>
      <c r="C5361">
        <f>Weighting!$F$9</f>
        <v>0</v>
      </c>
      <c r="D5361" t="b">
        <f>IF(C5361=1,'Data Transformation'!$G$3+0.5*'Data Transformation'!$W$25,IF(C5362=1,D5362-'Data Transformation'!$W$25,FALSE))</f>
        <v>0</v>
      </c>
      <c r="E5361" t="str">
        <f t="array" ref="E5361">IF(ISLOGICAL(D5361),"",FREQUENCY(IF('Data Transformation'!$B$425:$B$8425='Bin Analysis'!$B5355,'Data Transformation'!$G$425:$G$8425),D5361))</f>
        <v/>
      </c>
      <c r="F5361" t="str">
        <f t="shared" si="669"/>
        <v/>
      </c>
      <c r="G5361">
        <f>Weighting!$H$9</f>
        <v>0</v>
      </c>
      <c r="H5361">
        <f t="array" ref="H5361">FREQUENCY(IF('Data Transformation'!$B$4:$B$8425=B5355,'Data Transformation'!$G$4:$G$8425),'Bin Analysis'!$B5361)</f>
        <v>1</v>
      </c>
      <c r="I5361">
        <f t="shared" si="670"/>
        <v>1</v>
      </c>
      <c r="J5361">
        <f t="shared" si="671"/>
        <v>1</v>
      </c>
      <c r="K5361">
        <f>J5361*Weighting!$W$9</f>
        <v>3</v>
      </c>
      <c r="M5361" s="14"/>
    </row>
    <row r="5362" spans="1:13" x14ac:dyDescent="0.25">
      <c r="A5362" s="32">
        <f>IF(Weighting!$P$10&gt;0,B5362,"")</f>
        <v>0.84499999999999997</v>
      </c>
      <c r="B5362">
        <f>Weighting!$C$10</f>
        <v>0.84499999999999997</v>
      </c>
      <c r="C5362">
        <f>Weighting!$F$10</f>
        <v>0</v>
      </c>
      <c r="D5362" t="b">
        <f>IF(C5362=1,'Data Transformation'!$G$3+0.5*'Data Transformation'!$W$25,IF(C5363=1,D5363-'Data Transformation'!$W$25,FALSE))</f>
        <v>0</v>
      </c>
      <c r="E5362" t="str">
        <f t="array" ref="E5362">IF(ISLOGICAL(D5362),"",FREQUENCY(IF('Data Transformation'!$B$425:$B$8425='Bin Analysis'!$B5355,'Data Transformation'!$G$425:$G$8425),D5362))</f>
        <v/>
      </c>
      <c r="F5362" t="str">
        <f t="shared" si="669"/>
        <v/>
      </c>
      <c r="G5362">
        <f>Weighting!$H$10</f>
        <v>0</v>
      </c>
      <c r="H5362">
        <f t="array" ref="H5362">FREQUENCY(IF('Data Transformation'!$B$4:$B$8425=B5355,'Data Transformation'!$G$4:$G$8425),'Bin Analysis'!$B5362)</f>
        <v>3</v>
      </c>
      <c r="I5362">
        <f t="shared" si="670"/>
        <v>2</v>
      </c>
      <c r="J5362">
        <f t="shared" si="671"/>
        <v>1</v>
      </c>
      <c r="K5362">
        <f>J5362*Weighting!$W$10</f>
        <v>3</v>
      </c>
      <c r="M5362" s="14"/>
    </row>
    <row r="5363" spans="1:13" x14ac:dyDescent="0.25">
      <c r="A5363" s="32">
        <f>IF(Weighting!$P$11&gt;0,B5363,"")</f>
        <v>0.97599999999999998</v>
      </c>
      <c r="B5363">
        <f>Weighting!$C$11</f>
        <v>0.97599999999999998</v>
      </c>
      <c r="C5363">
        <f>Weighting!$F$11</f>
        <v>0</v>
      </c>
      <c r="D5363">
        <f>IF(C5363=1,'Data Transformation'!$G$3+0.5*'Data Transformation'!$W$25,IF(C5364=1,D5364-'Data Transformation'!$W$25,FALSE))</f>
        <v>0.86899999999999999</v>
      </c>
      <c r="E5363">
        <f t="array" ref="E5363">IF(ISLOGICAL(D5363),"",FREQUENCY(IF('Data Transformation'!$B$425:$B$8425='Bin Analysis'!$B5355,'Data Transformation'!$G$425:$G$8425),D5363))</f>
        <v>3</v>
      </c>
      <c r="F5363" t="e">
        <f t="shared" si="669"/>
        <v>#VALUE!</v>
      </c>
      <c r="G5363">
        <f>Weighting!$H$11</f>
        <v>0</v>
      </c>
      <c r="H5363">
        <f t="array" ref="H5363">FREQUENCY(IF('Data Transformation'!$B$4:$B$8425=B5355,'Data Transformation'!$G$4:$G$8425),'Bin Analysis'!$B5363)</f>
        <v>8</v>
      </c>
      <c r="I5363">
        <f t="shared" si="670"/>
        <v>5</v>
      </c>
      <c r="J5363">
        <f t="shared" si="671"/>
        <v>1</v>
      </c>
      <c r="K5363">
        <f>J5363*Weighting!$W$11</f>
        <v>2</v>
      </c>
      <c r="M5363" s="14"/>
    </row>
    <row r="5364" spans="1:13" x14ac:dyDescent="0.25">
      <c r="A5364" s="32">
        <f>IF(Weighting!$P$12&gt;0,B5364,"")</f>
        <v>1.107</v>
      </c>
      <c r="B5364">
        <f>Weighting!$C$12</f>
        <v>1.107</v>
      </c>
      <c r="C5364">
        <f>Weighting!$F$12</f>
        <v>1</v>
      </c>
      <c r="D5364">
        <f>IF(C5364=1,'Data Transformation'!$G$3+0.5*'Data Transformation'!$W$25,IF(C5365=1,D5365-'Data Transformation'!$W$25,FALSE))</f>
        <v>1.131</v>
      </c>
      <c r="E5364">
        <f t="array" ref="E5364">IF(ISLOGICAL(D5364),"",FREQUENCY(IF('Data Transformation'!$B$425:$B$8425='Bin Analysis'!$B5355,'Data Transformation'!$G$425:$G$8425),D5364))</f>
        <v>19</v>
      </c>
      <c r="F5364">
        <f t="shared" si="669"/>
        <v>16</v>
      </c>
      <c r="G5364">
        <f>Weighting!$H$12</f>
        <v>0</v>
      </c>
      <c r="H5364">
        <f t="array" ref="H5364">FREQUENCY(IF('Data Transformation'!$B$4:$B$8425=B5355,'Data Transformation'!$G$4:$G$8425),'Bin Analysis'!$B5364)</f>
        <v>19</v>
      </c>
      <c r="I5364">
        <f t="shared" si="670"/>
        <v>11</v>
      </c>
      <c r="J5364">
        <f t="shared" si="671"/>
        <v>1</v>
      </c>
      <c r="K5364">
        <f>J5364*Weighting!$W$12</f>
        <v>1</v>
      </c>
      <c r="M5364" s="14"/>
    </row>
    <row r="5365" spans="1:13" x14ac:dyDescent="0.25">
      <c r="A5365" s="32">
        <f>IF(Weighting!$P$13&gt;0,B5365,"")</f>
        <v>1.238</v>
      </c>
      <c r="B5365">
        <f>Weighting!$C$13</f>
        <v>1.238</v>
      </c>
      <c r="C5365">
        <f>Weighting!$F$13</f>
        <v>0</v>
      </c>
      <c r="D5365" t="b">
        <f>IF(C5365=1,'Data Transformation'!$G$3+0.5*'Data Transformation'!$W$25,IF(C5366=1,D5366-'Data Transformation'!$W$25,FALSE))</f>
        <v>0</v>
      </c>
      <c r="E5365" t="str">
        <f t="array" ref="E5365">IF(ISLOGICAL(D5365),"",FREQUENCY(IF('Data Transformation'!$B$425:$B$8425='Bin Analysis'!$B5355,'Data Transformation'!$G$425:$G$8425),D5365))</f>
        <v/>
      </c>
      <c r="F5365" t="str">
        <f t="shared" si="669"/>
        <v/>
      </c>
      <c r="G5365">
        <f>Weighting!$H$13</f>
        <v>0</v>
      </c>
      <c r="H5365">
        <f t="array" ref="H5365">FREQUENCY(IF('Data Transformation'!$B$4:$B$8425=B5355,'Data Transformation'!$G$4:$G$8425),'Bin Analysis'!$B5365)</f>
        <v>20</v>
      </c>
      <c r="I5365">
        <f t="shared" si="670"/>
        <v>1</v>
      </c>
      <c r="J5365">
        <f t="shared" si="671"/>
        <v>1</v>
      </c>
      <c r="K5365">
        <f>J5365*Weighting!$W$13</f>
        <v>2</v>
      </c>
      <c r="M5365" s="14"/>
    </row>
    <row r="5366" spans="1:13" x14ac:dyDescent="0.25">
      <c r="A5366" s="32">
        <f>IF(Weighting!$P$14&gt;0,B5366,"")</f>
        <v>1.369</v>
      </c>
      <c r="B5366">
        <f>Weighting!$C$14</f>
        <v>1.369</v>
      </c>
      <c r="C5366">
        <f>Weighting!$F$14</f>
        <v>0</v>
      </c>
      <c r="D5366" t="b">
        <f>IF(C5366=1,'Data Transformation'!$G$3+0.5*'Data Transformation'!$W$25,IF(C5367=1,D5367-'Data Transformation'!$W$25,FALSE))</f>
        <v>0</v>
      </c>
      <c r="E5366" t="str">
        <f t="array" ref="E5366">IF(ISLOGICAL(D5366),"",FREQUENCY(IF('Data Transformation'!$B$425:$B$8425='Bin Analysis'!$B5355,'Data Transformation'!$G$425:$G$8425),D5366))</f>
        <v/>
      </c>
      <c r="F5366" t="str">
        <f t="shared" si="669"/>
        <v/>
      </c>
      <c r="G5366">
        <f>Weighting!$H$14</f>
        <v>0</v>
      </c>
      <c r="H5366">
        <f t="array" ref="H5366">FREQUENCY(IF('Data Transformation'!$B$4:$B$8425=B5355,'Data Transformation'!$G$4:$G$8425),'Bin Analysis'!$B5366)</f>
        <v>20</v>
      </c>
      <c r="I5366">
        <f t="shared" si="670"/>
        <v>0</v>
      </c>
      <c r="J5366">
        <f t="shared" si="671"/>
        <v>0</v>
      </c>
      <c r="K5366">
        <f>J5366*Weighting!$W$14</f>
        <v>0</v>
      </c>
      <c r="M5366" s="14"/>
    </row>
    <row r="5367" spans="1:13" x14ac:dyDescent="0.25">
      <c r="A5367" s="32">
        <f>IF(Weighting!$P$15&gt;0,B5367,"")</f>
        <v>1.5000009999999999</v>
      </c>
      <c r="B5367">
        <f>Weighting!$C$15</f>
        <v>1.5000009999999999</v>
      </c>
      <c r="C5367">
        <f>Weighting!$F$15</f>
        <v>0</v>
      </c>
      <c r="D5367" t="b">
        <f>IF(C5367=1,'Data Transformation'!$G$3+0.5*'Data Transformation'!$W$25,IF(C5368=1,D5368-'Data Transformation'!$W$25,FALSE))</f>
        <v>0</v>
      </c>
      <c r="E5367" t="str">
        <f t="array" ref="E5367">IF(ISLOGICAL(D5367),"",FREQUENCY(IF('Data Transformation'!$B$425:$B$8425='Bin Analysis'!$B5355,'Data Transformation'!$G$425:$G$8425),D5367))</f>
        <v/>
      </c>
      <c r="F5367" t="str">
        <f t="shared" si="669"/>
        <v/>
      </c>
      <c r="G5367">
        <f>Weighting!$H$15</f>
        <v>0</v>
      </c>
      <c r="H5367">
        <f t="array" ref="H5367">FREQUENCY(IF('Data Transformation'!$B$4:$B$8425=B5355,'Data Transformation'!$G$4:$G$8425),'Bin Analysis'!$B5367)</f>
        <v>20</v>
      </c>
      <c r="I5367">
        <f t="shared" si="670"/>
        <v>0</v>
      </c>
      <c r="J5367">
        <f t="shared" si="671"/>
        <v>0</v>
      </c>
      <c r="K5367">
        <f>J5367*Weighting!$W$15</f>
        <v>0</v>
      </c>
      <c r="M5367" s="14"/>
    </row>
    <row r="5368" spans="1:13" x14ac:dyDescent="0.25">
      <c r="A5368" s="32" t="str">
        <f>IF(Weighting!$P$16&gt;0,B5368,"")</f>
        <v/>
      </c>
      <c r="B5368">
        <f>Weighting!$C$16</f>
        <v>1.631</v>
      </c>
      <c r="C5368">
        <f>Weighting!$F$16</f>
        <v>0</v>
      </c>
      <c r="D5368" t="b">
        <f>IF(C5368=1,'Data Transformation'!$G$3+0.5*'Data Transformation'!$W$25,IF(C5369=1,D5369-'Data Transformation'!$W$25,FALSE))</f>
        <v>0</v>
      </c>
      <c r="E5368" t="str">
        <f t="array" ref="E5368">IF(ISLOGICAL(D5368),"",FREQUENCY(IF('Data Transformation'!$B$425:$B$8425='Bin Analysis'!$B5355,'Data Transformation'!$G$425:$G$8425),D5368))</f>
        <v/>
      </c>
      <c r="F5368" t="str">
        <f t="shared" si="669"/>
        <v/>
      </c>
      <c r="G5368">
        <f>Weighting!$H$16</f>
        <v>0</v>
      </c>
      <c r="H5368">
        <f t="array" ref="H5368">FREQUENCY(IF('Data Transformation'!$B$4:$B$8425=B5355,'Data Transformation'!$G$4:$G$8425),'Bin Analysis'!$B5368)</f>
        <v>20</v>
      </c>
      <c r="I5368">
        <f t="shared" si="670"/>
        <v>0</v>
      </c>
      <c r="J5368">
        <f t="shared" si="671"/>
        <v>0</v>
      </c>
      <c r="K5368">
        <f>J5368*Weighting!$W$16</f>
        <v>0</v>
      </c>
      <c r="M5368" s="14"/>
    </row>
    <row r="5369" spans="1:13" x14ac:dyDescent="0.25">
      <c r="A5369" s="32" t="str">
        <f>IF(Weighting!$P$17&gt;0,B5369,"")</f>
        <v/>
      </c>
      <c r="B5369">
        <f>Weighting!$C$17</f>
        <v>1.762</v>
      </c>
      <c r="C5369">
        <f>Weighting!$F$17</f>
        <v>0</v>
      </c>
      <c r="D5369" t="b">
        <f>IF(C5369=1,'Data Transformation'!$G$3+0.5*'Data Transformation'!$W$25,IF(C5370=1,D5370-'Data Transformation'!$W$25,FALSE))</f>
        <v>0</v>
      </c>
      <c r="E5369" t="str">
        <f t="array" ref="E5369">IF(ISLOGICAL(D5369),"",FREQUENCY(IF('Data Transformation'!$B$425:$B$8425='Bin Analysis'!$B5355,'Data Transformation'!$G$425:$G$8425),D5369))</f>
        <v/>
      </c>
      <c r="F5369" t="str">
        <f t="shared" si="669"/>
        <v/>
      </c>
      <c r="G5369">
        <f>Weighting!$H$17</f>
        <v>0</v>
      </c>
      <c r="H5369">
        <f t="array" ref="H5369">FREQUENCY(IF('Data Transformation'!$B$4:$B$8425=B5355,'Data Transformation'!$G$4:$G$8425),'Bin Analysis'!$B5369)</f>
        <v>20</v>
      </c>
      <c r="I5369">
        <f t="shared" si="670"/>
        <v>0</v>
      </c>
      <c r="J5369">
        <f t="shared" si="671"/>
        <v>0</v>
      </c>
      <c r="K5369">
        <f>J5369*Weighting!$W$17</f>
        <v>0</v>
      </c>
      <c r="M5369" s="14"/>
    </row>
    <row r="5370" spans="1:13" x14ac:dyDescent="0.25">
      <c r="A5370" s="32" t="str">
        <f>IF(Weighting!$P$18&gt;0,B5370,"")</f>
        <v/>
      </c>
      <c r="B5370">
        <f>Weighting!$C$18</f>
        <v>1.893</v>
      </c>
      <c r="C5370">
        <f>Weighting!$F$18</f>
        <v>0</v>
      </c>
      <c r="D5370" t="b">
        <f>IF(C5370=1,'Data Transformation'!$G$3+0.5*'Data Transformation'!$W$25,IF(C5371=1,D5371-'Data Transformation'!$W$25,FALSE))</f>
        <v>0</v>
      </c>
      <c r="E5370" t="str">
        <f t="array" ref="E5370">IF(ISLOGICAL(D5370),"",FREQUENCY(IF('Data Transformation'!$B$425:$B$8425='Bin Analysis'!$B5355,'Data Transformation'!$G$425:$G$8425),D5370))</f>
        <v/>
      </c>
      <c r="F5370" t="str">
        <f t="shared" si="669"/>
        <v/>
      </c>
      <c r="G5370">
        <f>Weighting!$H$18</f>
        <v>0</v>
      </c>
      <c r="H5370">
        <f t="array" ref="H5370">FREQUENCY(IF('Data Transformation'!$B$4:$B$8425=B5355,'Data Transformation'!$G$4:$G$8425),'Bin Analysis'!$B5370)</f>
        <v>20</v>
      </c>
      <c r="I5370">
        <f t="shared" si="670"/>
        <v>0</v>
      </c>
      <c r="J5370">
        <f t="shared" si="671"/>
        <v>0</v>
      </c>
      <c r="K5370">
        <f>J5370*Weighting!$W$18</f>
        <v>0</v>
      </c>
      <c r="M5370" s="14"/>
    </row>
    <row r="5371" spans="1:13" x14ac:dyDescent="0.25">
      <c r="A5371" s="32" t="str">
        <f>IF(Weighting!$P$19&gt;0,B5371,"")</f>
        <v/>
      </c>
      <c r="B5371">
        <f>Weighting!$C$19</f>
        <v>2.024</v>
      </c>
      <c r="C5371">
        <f>Weighting!$F$19</f>
        <v>0</v>
      </c>
      <c r="D5371" t="b">
        <f>IF(C5371=1,'Data Transformation'!$G$3+0.5*'Data Transformation'!$W$25,IF(C5372=1,D5372-'Data Transformation'!$W$25,FALSE))</f>
        <v>0</v>
      </c>
      <c r="E5371" t="str">
        <f t="array" ref="E5371">IF(ISLOGICAL(D5371),"",FREQUENCY(IF('Data Transformation'!$B$425:$B$8425='Bin Analysis'!$B5355,'Data Transformation'!$G$425:$G$8425),D5371))</f>
        <v/>
      </c>
      <c r="F5371" t="str">
        <f t="shared" si="669"/>
        <v/>
      </c>
      <c r="G5371">
        <f>Weighting!$H$19</f>
        <v>0</v>
      </c>
      <c r="H5371">
        <f t="array" ref="H5371">FREQUENCY(IF('Data Transformation'!$B$4:$B$8425=B5355,'Data Transformation'!$G$4:$G$8425),'Bin Analysis'!$B5371)</f>
        <v>20</v>
      </c>
      <c r="I5371">
        <f t="shared" si="670"/>
        <v>0</v>
      </c>
      <c r="J5371">
        <f t="shared" si="671"/>
        <v>0</v>
      </c>
      <c r="K5371">
        <f>J5371*Weighting!$W$19</f>
        <v>0</v>
      </c>
      <c r="M5371" s="14"/>
    </row>
    <row r="5372" spans="1:13" x14ac:dyDescent="0.25">
      <c r="A5372" s="32" t="str">
        <f>IF(Weighting!$P$20&gt;0,B5372,"")</f>
        <v/>
      </c>
      <c r="B5372">
        <f>Weighting!$C$20</f>
        <v>2.1550000000000002</v>
      </c>
      <c r="C5372">
        <f>Weighting!$F$20</f>
        <v>0</v>
      </c>
      <c r="D5372" t="b">
        <f>IF(C5372=1,'Data Transformation'!$G$3+0.5*'Data Transformation'!$W$25,IF(C5373=1,D5373-'Data Transformation'!$W$25,FALSE))</f>
        <v>0</v>
      </c>
      <c r="E5372" t="str">
        <f t="array" ref="E5372">IF(ISLOGICAL(D5372),"",FREQUENCY(IF('Data Transformation'!$B$425:$B$8425='Bin Analysis'!$B5355,'Data Transformation'!$G$425:$G$8425),D5372))</f>
        <v/>
      </c>
      <c r="F5372" t="str">
        <f t="shared" si="669"/>
        <v/>
      </c>
      <c r="G5372">
        <f>Weighting!$H$20</f>
        <v>0</v>
      </c>
      <c r="H5372">
        <f t="array" ref="H5372">FREQUENCY(IF('Data Transformation'!$B$4:$B$8425=B5355,'Data Transformation'!$G$4:$G$8425),'Bin Analysis'!$B5372)</f>
        <v>20</v>
      </c>
      <c r="I5372">
        <f t="shared" si="670"/>
        <v>0</v>
      </c>
      <c r="J5372">
        <f t="shared" si="671"/>
        <v>0</v>
      </c>
      <c r="K5372">
        <f>J5372*Weighting!$W$20</f>
        <v>0</v>
      </c>
      <c r="M5372" s="14"/>
    </row>
    <row r="5373" spans="1:13" x14ac:dyDescent="0.25">
      <c r="A5373" s="32" t="str">
        <f>IF(Weighting!$P$21&gt;0,B5373,"")</f>
        <v/>
      </c>
      <c r="B5373">
        <f>Weighting!$C$21</f>
        <v>2.2860000000000005</v>
      </c>
      <c r="C5373">
        <f>Weighting!$F$21</f>
        <v>0</v>
      </c>
      <c r="D5373" t="b">
        <f>IF(C5373=1,'Data Transformation'!$G$3+0.5*'Data Transformation'!$W$25,IF(C5374=1,D5374-'Data Transformation'!$W$25,FALSE))</f>
        <v>0</v>
      </c>
      <c r="E5373" t="str">
        <f t="array" ref="E5373">IF(ISLOGICAL(D5373),"",FREQUENCY(IF('Data Transformation'!$B$425:$B$8425='Bin Analysis'!$B5355,'Data Transformation'!$G$425:$G$8425),D5373))</f>
        <v/>
      </c>
      <c r="F5373" t="str">
        <f t="shared" si="669"/>
        <v/>
      </c>
      <c r="G5373">
        <f>Weighting!$H$21</f>
        <v>0</v>
      </c>
      <c r="H5373">
        <f t="array" ref="H5373">FREQUENCY(IF('Data Transformation'!$B$4:$B$8425=B5355,'Data Transformation'!$G$4:$G$8425),'Bin Analysis'!$B5373)</f>
        <v>20</v>
      </c>
      <c r="I5373">
        <f t="shared" si="670"/>
        <v>0</v>
      </c>
      <c r="J5373">
        <f t="shared" si="671"/>
        <v>0</v>
      </c>
      <c r="K5373">
        <f>J5373*Weighting!$W$21</f>
        <v>0</v>
      </c>
      <c r="M5373" s="14"/>
    </row>
    <row r="5374" spans="1:13" x14ac:dyDescent="0.25">
      <c r="A5374" s="32" t="str">
        <f>IF(Weighting!$P$22&gt;0,B5374,"")</f>
        <v/>
      </c>
      <c r="B5374">
        <f>Weighting!$C$22</f>
        <v>2.4170000000000007</v>
      </c>
      <c r="C5374">
        <f>Weighting!$F$22</f>
        <v>0</v>
      </c>
      <c r="D5374" t="b">
        <f>IF(C5374=1,'Data Transformation'!$G$3+0.5*'Data Transformation'!$W$25,IF(C5375=1,D5375-'Data Transformation'!$W$25,FALSE))</f>
        <v>0</v>
      </c>
      <c r="E5374" t="str">
        <f t="array" ref="E5374">IF(ISLOGICAL(D5374),"",FREQUENCY(IF('Data Transformation'!$B$425:$B$8425='Bin Analysis'!$B5355,'Data Transformation'!$G$425:$G$8425),D5374))</f>
        <v/>
      </c>
      <c r="F5374" t="str">
        <f t="shared" si="669"/>
        <v/>
      </c>
      <c r="G5374">
        <f>Weighting!$H$22</f>
        <v>0</v>
      </c>
      <c r="H5374">
        <f t="array" ref="H5374">FREQUENCY(IF('Data Transformation'!$B$4:$B$8425=B5355,'Data Transformation'!$G$4:$G$8425),'Bin Analysis'!$B5374)</f>
        <v>20</v>
      </c>
      <c r="I5374">
        <f t="shared" si="670"/>
        <v>0</v>
      </c>
      <c r="J5374">
        <f t="shared" si="671"/>
        <v>0</v>
      </c>
      <c r="K5374">
        <f>J5374*Weighting!$W$22</f>
        <v>0</v>
      </c>
      <c r="M5374" s="14"/>
    </row>
    <row r="5375" spans="1:13" x14ac:dyDescent="0.25">
      <c r="A5375" s="32" t="str">
        <f>IF(Weighting!$P$23&gt;0,B5375,"")</f>
        <v/>
      </c>
      <c r="B5375">
        <f>Weighting!$C$23</f>
        <v>2.5480000000000009</v>
      </c>
      <c r="C5375">
        <f>Weighting!$F$23</f>
        <v>0</v>
      </c>
      <c r="D5375" t="b">
        <f>IF(C5375=1,'Data Transformation'!$G$3+0.5*'Data Transformation'!$W$25,IF(C5376=1,D5376-'Data Transformation'!$W$25,FALSE))</f>
        <v>0</v>
      </c>
      <c r="E5375" t="str">
        <f t="array" ref="E5375">IF(ISLOGICAL(D5375),"",FREQUENCY(IF('Data Transformation'!$B$425:$B$8425='Bin Analysis'!$B5355,'Data Transformation'!$G$425:$G$8425),D5375))</f>
        <v/>
      </c>
      <c r="F5375" t="str">
        <f t="shared" si="669"/>
        <v/>
      </c>
      <c r="G5375">
        <f>Weighting!$H$23</f>
        <v>0</v>
      </c>
      <c r="H5375">
        <f t="array" ref="H5375">FREQUENCY(IF('Data Transformation'!$B$4:$B$8425=B5355,'Data Transformation'!$G$4:$G$8425),'Bin Analysis'!$B5375)</f>
        <v>20</v>
      </c>
      <c r="I5375">
        <f t="shared" si="670"/>
        <v>0</v>
      </c>
      <c r="J5375">
        <f t="shared" si="671"/>
        <v>0</v>
      </c>
      <c r="K5375">
        <f>J5375*Weighting!$W$23</f>
        <v>0</v>
      </c>
      <c r="M5375" s="14"/>
    </row>
    <row r="5376" spans="1:13" x14ac:dyDescent="0.25">
      <c r="A5376" s="32" t="str">
        <f>IF(Weighting!$P$24&gt;0,B5376,"")</f>
        <v/>
      </c>
      <c r="B5376">
        <f>Weighting!$C$24</f>
        <v>2.6790000000000012</v>
      </c>
      <c r="C5376">
        <f>Weighting!$F$24</f>
        <v>0</v>
      </c>
      <c r="D5376" t="b">
        <f>IF(C5376=1,'Data Transformation'!$G$3+0.5*'Data Transformation'!$W$25,IF(C5377=1,D5377-'Data Transformation'!$W$25,FALSE))</f>
        <v>0</v>
      </c>
      <c r="E5376" t="str">
        <f t="array" ref="E5376">IF(ISLOGICAL(D5376),"",FREQUENCY(IF('Data Transformation'!$B$425:$B$8425='Bin Analysis'!$B5355,'Data Transformation'!$G$425:$G$8425),D5376))</f>
        <v/>
      </c>
      <c r="F5376" t="str">
        <f t="shared" si="669"/>
        <v/>
      </c>
      <c r="G5376">
        <f>Weighting!$H$24</f>
        <v>0</v>
      </c>
      <c r="H5376">
        <f t="array" ref="H5376">FREQUENCY(IF('Data Transformation'!$B$4:$B$8425=B5355,'Data Transformation'!$G$4:$G$8425),'Bin Analysis'!$B5376)</f>
        <v>20</v>
      </c>
      <c r="I5376">
        <f t="shared" si="670"/>
        <v>0</v>
      </c>
      <c r="J5376">
        <f t="shared" si="671"/>
        <v>0</v>
      </c>
      <c r="K5376">
        <f>J5376*Weighting!$W$24</f>
        <v>0</v>
      </c>
      <c r="M5376" s="14"/>
    </row>
    <row r="5377" spans="1:25" x14ac:dyDescent="0.25">
      <c r="A5377" s="32" t="str">
        <f>IF(Weighting!$P$25&gt;0,B5377,"")</f>
        <v/>
      </c>
      <c r="B5377">
        <f>Weighting!$C$25</f>
        <v>2.8100000000000014</v>
      </c>
      <c r="C5377">
        <f>Weighting!$F$25</f>
        <v>0</v>
      </c>
      <c r="D5377" t="b">
        <f>IF(C5377=1,'Data Transformation'!$G$3+0.5*'Data Transformation'!$W$25,IF(C5378=1,D5378-'Data Transformation'!$W$25,FALSE))</f>
        <v>0</v>
      </c>
      <c r="E5377" t="str">
        <f t="array" ref="E5377">IF(ISLOGICAL(D5377),"",FREQUENCY(IF('Data Transformation'!$B$425:$B$8425='Bin Analysis'!$B5355,'Data Transformation'!$G$425:$G$8425),D5377))</f>
        <v/>
      </c>
      <c r="F5377" t="str">
        <f t="shared" si="669"/>
        <v/>
      </c>
      <c r="G5377">
        <f>Weighting!$H$25</f>
        <v>0</v>
      </c>
      <c r="H5377">
        <f t="array" ref="H5377">FREQUENCY(IF('Data Transformation'!$B$4:$B$8425=B5355,'Data Transformation'!$G$4:$G$8425),'Bin Analysis'!$B5377)</f>
        <v>20</v>
      </c>
      <c r="I5377">
        <f t="shared" si="670"/>
        <v>0</v>
      </c>
      <c r="J5377">
        <f t="shared" si="671"/>
        <v>0</v>
      </c>
      <c r="K5377">
        <f>J5377*Weighting!$W$25</f>
        <v>0</v>
      </c>
      <c r="M5377" s="14"/>
    </row>
    <row r="5378" spans="1:25" x14ac:dyDescent="0.25">
      <c r="A5378" s="32"/>
      <c r="M5378" s="14"/>
    </row>
    <row r="5379" spans="1:25" ht="23.25" x14ac:dyDescent="0.35">
      <c r="A5379" s="21" t="s">
        <v>0</v>
      </c>
      <c r="B5379" s="21">
        <f>IFERROR(VLOOKUP(C5379,'Data Transformation'!$L$6:$M$426,2,FALSE),"")</f>
        <v>224</v>
      </c>
      <c r="C5379" s="21">
        <f>C5355+1</f>
        <v>224</v>
      </c>
      <c r="D5379" s="21"/>
      <c r="E5379" s="21"/>
      <c r="F5379" s="21"/>
      <c r="G5379" s="21"/>
      <c r="H5379" s="22"/>
      <c r="I5379" s="22"/>
      <c r="J5379" s="22"/>
      <c r="K5379" s="21"/>
      <c r="L5379" s="21">
        <f>B5379</f>
        <v>224</v>
      </c>
      <c r="M5379" s="23">
        <f>INDEX('Data Transformation'!$O$4:$O$424,MATCH($B5379,'Data Transformation'!$M$4:$M$424,0),MATCH($M$2,'Data Transformation'!$O$3,0))</f>
        <v>20</v>
      </c>
      <c r="N5379" s="27">
        <f>IF('Input and Summary Results'!$J$16="minimum",'Bin Analysis'!X5380/(M5379-1),'Bin Analysis'!Y5379/('Bin Analysis'!M5379-1))</f>
        <v>0</v>
      </c>
      <c r="O5379" s="27">
        <f>IF(M5379=FALSE,NA(),(VLOOKUP(1,C5382:K5401,4,FALSE))/(M5379-1))</f>
        <v>0</v>
      </c>
      <c r="P5379" s="27">
        <f>IF(M5379=FALSE,NA(),SUM(J5382:J5401)/Weighting!$S$5)</f>
        <v>0.3</v>
      </c>
      <c r="Q5379" s="27">
        <f>IF(M5379=FALSE,NA(),SUM(K5382:K5401)/Weighting!$S$6)</f>
        <v>0.21739130434782608</v>
      </c>
      <c r="R5379" s="27">
        <f>IF(M5379=FALSE,NA(),(VLOOKUP(1,G5382:K5401,3,FALSE))/(M5379-1))</f>
        <v>0.94736842105263153</v>
      </c>
      <c r="S5379" s="22" t="str">
        <f>IF(M5379=FALSE,NA(),IF(SUM(J5382:J5401)=2,"yes","no"))</f>
        <v>no</v>
      </c>
      <c r="X5379" s="2" cm="2">
        <f t="array" ref="X5379:X5380">FREQUENCY(IF('Data Transformation'!$B$425:$B$6424='Bin Analysis'!L5379,'Data Transformation'!$G$425:$G$6424),'Data Transformation'!$U$11)</f>
        <v>19</v>
      </c>
      <c r="Y5379" s="2" cm="2">
        <f t="array" ref="Y5379:Y5380">FREQUENCY(IF('Data Transformation'!$B$425:$B$6424='Bin Analysis'!L5379,'Data Transformation'!$G$425:$G$6424),'Data Transformation'!$U$12)</f>
        <v>19</v>
      </c>
    </row>
    <row r="5380" spans="1:25" x14ac:dyDescent="0.25">
      <c r="A5380" s="14" t="s">
        <v>66</v>
      </c>
      <c r="B5380" t="s">
        <v>47</v>
      </c>
      <c r="C5380" t="s">
        <v>5</v>
      </c>
      <c r="D5380" t="s">
        <v>99</v>
      </c>
      <c r="E5380" t="s">
        <v>100</v>
      </c>
      <c r="F5380" t="s">
        <v>101</v>
      </c>
      <c r="G5380" t="s">
        <v>69</v>
      </c>
      <c r="H5380" t="s">
        <v>31</v>
      </c>
      <c r="I5380" t="s">
        <v>32</v>
      </c>
      <c r="J5380" t="s">
        <v>46</v>
      </c>
      <c r="K5380" s="14" t="s">
        <v>45</v>
      </c>
      <c r="M5380" s="14"/>
      <c r="X5380" s="2">
        <v>0</v>
      </c>
      <c r="Y5380" s="2">
        <v>0</v>
      </c>
    </row>
    <row r="5381" spans="1:25" x14ac:dyDescent="0.25">
      <c r="A5381" s="32"/>
      <c r="D5381" t="b">
        <f>IF(C5381=1,'Data Transformation'!$G$3+0.5*'Data Transformation'!$W$25,IF(C5382=1,D5382-'Data Transformation'!$W$25,FALSE))</f>
        <v>0</v>
      </c>
      <c r="E5381" t="str">
        <f t="array" ref="E5381">IF(ISLOGICAL(D5381),"",FREQUENCY(IF('Data Transformation'!$B$425:$B$8425='Bin Analysis'!$B5379,'Data Transformation'!$G$425:$G$8425),D5381))</f>
        <v/>
      </c>
      <c r="F5381" t="str">
        <f>IF(ISLOGICAL(D5381),"",E5381-E5380)</f>
        <v/>
      </c>
      <c r="M5381" s="14"/>
    </row>
    <row r="5382" spans="1:25" x14ac:dyDescent="0.25">
      <c r="A5382" s="32">
        <f>IF(Weighting!$P$6&gt;0,B5382,"")</f>
        <v>0.32100000000000001</v>
      </c>
      <c r="B5382">
        <f>Weighting!$C$6</f>
        <v>0.32100000000000001</v>
      </c>
      <c r="C5382">
        <f>Weighting!$F$6</f>
        <v>0</v>
      </c>
      <c r="D5382" t="b">
        <f>IF(C5382=1,'Data Transformation'!$G$3+0.5*'Data Transformation'!$W$25,IF(C5383=1,D5383-'Data Transformation'!$W$25,FALSE))</f>
        <v>0</v>
      </c>
      <c r="E5382" t="str">
        <f t="array" ref="E5382">IF(ISLOGICAL(D5382),"",FREQUENCY(IF('Data Transformation'!$B$425:$B$8425='Bin Analysis'!$B5379,'Data Transformation'!$G$425:$G$8425),D5382))</f>
        <v/>
      </c>
      <c r="F5382" t="str">
        <f>IF(ISLOGICAL(D5382),"",E5382-E5381)</f>
        <v/>
      </c>
      <c r="G5382">
        <f>Weighting!$H$6</f>
        <v>1</v>
      </c>
      <c r="H5382">
        <f t="array" ref="H5382">FREQUENCY(IF('Data Transformation'!$B$4:$B$8425=B5379,'Data Transformation'!$G$4:$G$8425),'Bin Analysis'!$B5382)</f>
        <v>18</v>
      </c>
      <c r="I5382">
        <f>H5382-H5381</f>
        <v>18</v>
      </c>
      <c r="J5382">
        <f>IF(I5382=0,0,1)</f>
        <v>1</v>
      </c>
      <c r="K5382">
        <f>J5382*Weighting!$W$6</f>
        <v>1</v>
      </c>
      <c r="M5382" s="14"/>
    </row>
    <row r="5383" spans="1:25" x14ac:dyDescent="0.25">
      <c r="A5383" s="32">
        <f>IF(Weighting!$P$7&gt;0,B5383,"")</f>
        <v>0.45200000000000001</v>
      </c>
      <c r="B5383">
        <f>Weighting!$C$7</f>
        <v>0.45200000000000001</v>
      </c>
      <c r="C5383">
        <f>Weighting!$F$7</f>
        <v>0</v>
      </c>
      <c r="D5383" t="b">
        <f>IF(C5383=1,'Data Transformation'!$G$3+0.5*'Data Transformation'!$W$25,IF(C5384=1,D5384-'Data Transformation'!$W$25,FALSE))</f>
        <v>0</v>
      </c>
      <c r="E5383" t="str">
        <f t="array" ref="E5383">IF(ISLOGICAL(D5383),"",FREQUENCY(IF('Data Transformation'!$B$425:$B$8425='Bin Analysis'!$B5379,'Data Transformation'!$G$425:$G$8425),D5383))</f>
        <v/>
      </c>
      <c r="F5383" t="str">
        <f t="shared" ref="F5383:F5401" si="672">IF(ISLOGICAL(D5383),"",E5383-E5382)</f>
        <v/>
      </c>
      <c r="G5383">
        <f>Weighting!$H$7</f>
        <v>0</v>
      </c>
      <c r="H5383">
        <f t="array" ref="H5383">FREQUENCY(IF('Data Transformation'!$B$4:$B$8425=B5379,'Data Transformation'!$G$4:$G$8425),'Bin Analysis'!$B5383)</f>
        <v>18</v>
      </c>
      <c r="I5383">
        <f t="shared" ref="I5383:I5401" si="673">H5383-H5382</f>
        <v>0</v>
      </c>
      <c r="J5383">
        <f>IF(I5383=0,0,1)</f>
        <v>0</v>
      </c>
      <c r="K5383">
        <f>J5383*Weighting!$W$7</f>
        <v>0</v>
      </c>
      <c r="M5383" s="14"/>
    </row>
    <row r="5384" spans="1:25" x14ac:dyDescent="0.25">
      <c r="A5384" s="32">
        <f>IF(Weighting!$P$8&gt;0,B5384,"")</f>
        <v>0.58299999999999996</v>
      </c>
      <c r="B5384">
        <f>Weighting!$C$8</f>
        <v>0.58299999999999996</v>
      </c>
      <c r="C5384">
        <f>Weighting!$F$8</f>
        <v>0</v>
      </c>
      <c r="D5384" t="b">
        <f>IF(C5384=1,'Data Transformation'!$G$3+0.5*'Data Transformation'!$W$25,IF(C5385=1,D5385-'Data Transformation'!$W$25,FALSE))</f>
        <v>0</v>
      </c>
      <c r="E5384" t="str">
        <f t="array" ref="E5384">IF(ISLOGICAL(D5384),"",FREQUENCY(IF('Data Transformation'!$B$425:$B$8425='Bin Analysis'!$B5379,'Data Transformation'!$G$425:$G$8425),D5384))</f>
        <v/>
      </c>
      <c r="F5384" t="str">
        <f t="shared" si="672"/>
        <v/>
      </c>
      <c r="G5384">
        <f>Weighting!$H$8</f>
        <v>0</v>
      </c>
      <c r="H5384">
        <f t="array" ref="H5384">FREQUENCY(IF('Data Transformation'!$B$4:$B$8425=B5379,'Data Transformation'!$G$4:$G$8425),'Bin Analysis'!$B5384)</f>
        <v>18</v>
      </c>
      <c r="I5384">
        <f t="shared" si="673"/>
        <v>0</v>
      </c>
      <c r="J5384">
        <f t="shared" ref="J5384:J5401" si="674">IF(I5384=0,0,1)</f>
        <v>0</v>
      </c>
      <c r="K5384">
        <f>J5384*Weighting!$W$8</f>
        <v>0</v>
      </c>
      <c r="M5384" s="14"/>
    </row>
    <row r="5385" spans="1:25" x14ac:dyDescent="0.25">
      <c r="A5385" s="32">
        <f>IF(Weighting!$P$9&gt;0,B5385,"")</f>
        <v>0.71399999999999997</v>
      </c>
      <c r="B5385" s="50">
        <f>Weighting!$C$9</f>
        <v>0.71399999999999997</v>
      </c>
      <c r="C5385">
        <f>Weighting!$F$9</f>
        <v>0</v>
      </c>
      <c r="D5385" t="b">
        <f>IF(C5385=1,'Data Transformation'!$G$3+0.5*'Data Transformation'!$W$25,IF(C5386=1,D5386-'Data Transformation'!$W$25,FALSE))</f>
        <v>0</v>
      </c>
      <c r="E5385" t="str">
        <f t="array" ref="E5385">IF(ISLOGICAL(D5385),"",FREQUENCY(IF('Data Transformation'!$B$425:$B$8425='Bin Analysis'!$B5379,'Data Transformation'!$G$425:$G$8425),D5385))</f>
        <v/>
      </c>
      <c r="F5385" t="str">
        <f t="shared" si="672"/>
        <v/>
      </c>
      <c r="G5385">
        <f>Weighting!$H$9</f>
        <v>0</v>
      </c>
      <c r="H5385">
        <f t="array" ref="H5385">FREQUENCY(IF('Data Transformation'!$B$4:$B$8425=B5379,'Data Transformation'!$G$4:$G$8425),'Bin Analysis'!$B5385)</f>
        <v>19</v>
      </c>
      <c r="I5385">
        <f t="shared" si="673"/>
        <v>1</v>
      </c>
      <c r="J5385">
        <f t="shared" si="674"/>
        <v>1</v>
      </c>
      <c r="K5385">
        <f>J5385*Weighting!$W$9</f>
        <v>3</v>
      </c>
      <c r="M5385" s="14"/>
    </row>
    <row r="5386" spans="1:25" x14ac:dyDescent="0.25">
      <c r="A5386" s="32">
        <f>IF(Weighting!$P$10&gt;0,B5386,"")</f>
        <v>0.84499999999999997</v>
      </c>
      <c r="B5386">
        <f>Weighting!$C$10</f>
        <v>0.84499999999999997</v>
      </c>
      <c r="C5386">
        <f>Weighting!$F$10</f>
        <v>0</v>
      </c>
      <c r="D5386" t="b">
        <f>IF(C5386=1,'Data Transformation'!$G$3+0.5*'Data Transformation'!$W$25,IF(C5387=1,D5387-'Data Transformation'!$W$25,FALSE))</f>
        <v>0</v>
      </c>
      <c r="E5386" t="str">
        <f t="array" ref="E5386">IF(ISLOGICAL(D5386),"",FREQUENCY(IF('Data Transformation'!$B$425:$B$8425='Bin Analysis'!$B5379,'Data Transformation'!$G$425:$G$8425),D5386))</f>
        <v/>
      </c>
      <c r="F5386" t="str">
        <f t="shared" si="672"/>
        <v/>
      </c>
      <c r="G5386">
        <f>Weighting!$H$10</f>
        <v>0</v>
      </c>
      <c r="H5386">
        <f t="array" ref="H5386">FREQUENCY(IF('Data Transformation'!$B$4:$B$8425=B5379,'Data Transformation'!$G$4:$G$8425),'Bin Analysis'!$B5386)</f>
        <v>19</v>
      </c>
      <c r="I5386">
        <f t="shared" si="673"/>
        <v>0</v>
      </c>
      <c r="J5386">
        <f t="shared" si="674"/>
        <v>0</v>
      </c>
      <c r="K5386">
        <f>J5386*Weighting!$W$10</f>
        <v>0</v>
      </c>
      <c r="M5386" s="14"/>
    </row>
    <row r="5387" spans="1:25" x14ac:dyDescent="0.25">
      <c r="A5387" s="32">
        <f>IF(Weighting!$P$11&gt;0,B5387,"")</f>
        <v>0.97599999999999998</v>
      </c>
      <c r="B5387">
        <f>Weighting!$C$11</f>
        <v>0.97599999999999998</v>
      </c>
      <c r="C5387">
        <f>Weighting!$F$11</f>
        <v>0</v>
      </c>
      <c r="D5387">
        <f>IF(C5387=1,'Data Transformation'!$G$3+0.5*'Data Transformation'!$W$25,IF(C5388=1,D5388-'Data Transformation'!$W$25,FALSE))</f>
        <v>0.86899999999999999</v>
      </c>
      <c r="E5387">
        <f t="array" ref="E5387">IF(ISLOGICAL(D5387),"",FREQUENCY(IF('Data Transformation'!$B$425:$B$8425='Bin Analysis'!$B5379,'Data Transformation'!$G$425:$G$8425),D5387))</f>
        <v>19</v>
      </c>
      <c r="F5387" t="e">
        <f t="shared" si="672"/>
        <v>#VALUE!</v>
      </c>
      <c r="G5387">
        <f>Weighting!$H$11</f>
        <v>0</v>
      </c>
      <c r="H5387">
        <f t="array" ref="H5387">FREQUENCY(IF('Data Transformation'!$B$4:$B$8425=B5379,'Data Transformation'!$G$4:$G$8425),'Bin Analysis'!$B5387)</f>
        <v>19</v>
      </c>
      <c r="I5387">
        <f t="shared" si="673"/>
        <v>0</v>
      </c>
      <c r="J5387">
        <f t="shared" si="674"/>
        <v>0</v>
      </c>
      <c r="K5387">
        <f>J5387*Weighting!$W$11</f>
        <v>0</v>
      </c>
      <c r="M5387" s="14"/>
    </row>
    <row r="5388" spans="1:25" x14ac:dyDescent="0.25">
      <c r="A5388" s="32">
        <f>IF(Weighting!$P$12&gt;0,B5388,"")</f>
        <v>1.107</v>
      </c>
      <c r="B5388">
        <f>Weighting!$C$12</f>
        <v>1.107</v>
      </c>
      <c r="C5388">
        <f>Weighting!$F$12</f>
        <v>1</v>
      </c>
      <c r="D5388">
        <f>IF(C5388=1,'Data Transformation'!$G$3+0.5*'Data Transformation'!$W$25,IF(C5389=1,D5389-'Data Transformation'!$W$25,FALSE))</f>
        <v>1.131</v>
      </c>
      <c r="E5388">
        <f t="array" ref="E5388">IF(ISLOGICAL(D5388),"",FREQUENCY(IF('Data Transformation'!$B$425:$B$8425='Bin Analysis'!$B5379,'Data Transformation'!$G$425:$G$8425),D5388))</f>
        <v>19</v>
      </c>
      <c r="F5388">
        <f t="shared" si="672"/>
        <v>0</v>
      </c>
      <c r="G5388">
        <f>Weighting!$H$12</f>
        <v>0</v>
      </c>
      <c r="H5388">
        <f t="array" ref="H5388">FREQUENCY(IF('Data Transformation'!$B$4:$B$8425=B5379,'Data Transformation'!$G$4:$G$8425),'Bin Analysis'!$B5388)</f>
        <v>20</v>
      </c>
      <c r="I5388">
        <f t="shared" si="673"/>
        <v>1</v>
      </c>
      <c r="J5388">
        <f t="shared" si="674"/>
        <v>1</v>
      </c>
      <c r="K5388">
        <f>J5388*Weighting!$W$12</f>
        <v>1</v>
      </c>
      <c r="M5388" s="14"/>
    </row>
    <row r="5389" spans="1:25" x14ac:dyDescent="0.25">
      <c r="A5389" s="32">
        <f>IF(Weighting!$P$13&gt;0,B5389,"")</f>
        <v>1.238</v>
      </c>
      <c r="B5389">
        <f>Weighting!$C$13</f>
        <v>1.238</v>
      </c>
      <c r="C5389">
        <f>Weighting!$F$13</f>
        <v>0</v>
      </c>
      <c r="D5389" t="b">
        <f>IF(C5389=1,'Data Transformation'!$G$3+0.5*'Data Transformation'!$W$25,IF(C5390=1,D5390-'Data Transformation'!$W$25,FALSE))</f>
        <v>0</v>
      </c>
      <c r="E5389" t="str">
        <f t="array" ref="E5389">IF(ISLOGICAL(D5389),"",FREQUENCY(IF('Data Transformation'!$B$425:$B$8425='Bin Analysis'!$B5379,'Data Transformation'!$G$425:$G$8425),D5389))</f>
        <v/>
      </c>
      <c r="F5389" t="str">
        <f t="shared" si="672"/>
        <v/>
      </c>
      <c r="G5389">
        <f>Weighting!$H$13</f>
        <v>0</v>
      </c>
      <c r="H5389">
        <f t="array" ref="H5389">FREQUENCY(IF('Data Transformation'!$B$4:$B$8425=B5379,'Data Transformation'!$G$4:$G$8425),'Bin Analysis'!$B5389)</f>
        <v>20</v>
      </c>
      <c r="I5389">
        <f t="shared" si="673"/>
        <v>0</v>
      </c>
      <c r="J5389">
        <f t="shared" si="674"/>
        <v>0</v>
      </c>
      <c r="K5389">
        <f>J5389*Weighting!$W$13</f>
        <v>0</v>
      </c>
      <c r="M5389" s="14"/>
    </row>
    <row r="5390" spans="1:25" x14ac:dyDescent="0.25">
      <c r="A5390" s="32">
        <f>IF(Weighting!$P$14&gt;0,B5390,"")</f>
        <v>1.369</v>
      </c>
      <c r="B5390">
        <f>Weighting!$C$14</f>
        <v>1.369</v>
      </c>
      <c r="C5390">
        <f>Weighting!$F$14</f>
        <v>0</v>
      </c>
      <c r="D5390" t="b">
        <f>IF(C5390=1,'Data Transformation'!$G$3+0.5*'Data Transformation'!$W$25,IF(C5391=1,D5391-'Data Transformation'!$W$25,FALSE))</f>
        <v>0</v>
      </c>
      <c r="E5390" t="str">
        <f t="array" ref="E5390">IF(ISLOGICAL(D5390),"",FREQUENCY(IF('Data Transformation'!$B$425:$B$8425='Bin Analysis'!$B5379,'Data Transformation'!$G$425:$G$8425),D5390))</f>
        <v/>
      </c>
      <c r="F5390" t="str">
        <f t="shared" si="672"/>
        <v/>
      </c>
      <c r="G5390">
        <f>Weighting!$H$14</f>
        <v>0</v>
      </c>
      <c r="H5390">
        <f t="array" ref="H5390">FREQUENCY(IF('Data Transformation'!$B$4:$B$8425=B5379,'Data Transformation'!$G$4:$G$8425),'Bin Analysis'!$B5390)</f>
        <v>20</v>
      </c>
      <c r="I5390">
        <f t="shared" si="673"/>
        <v>0</v>
      </c>
      <c r="J5390">
        <f t="shared" si="674"/>
        <v>0</v>
      </c>
      <c r="K5390">
        <f>J5390*Weighting!$W$14</f>
        <v>0</v>
      </c>
      <c r="M5390" s="14"/>
    </row>
    <row r="5391" spans="1:25" x14ac:dyDescent="0.25">
      <c r="A5391" s="32">
        <f>IF(Weighting!$P$15&gt;0,B5391,"")</f>
        <v>1.5000009999999999</v>
      </c>
      <c r="B5391">
        <f>Weighting!$C$15</f>
        <v>1.5000009999999999</v>
      </c>
      <c r="C5391">
        <f>Weighting!$F$15</f>
        <v>0</v>
      </c>
      <c r="D5391" t="b">
        <f>IF(C5391=1,'Data Transformation'!$G$3+0.5*'Data Transformation'!$W$25,IF(C5392=1,D5392-'Data Transformation'!$W$25,FALSE))</f>
        <v>0</v>
      </c>
      <c r="E5391" t="str">
        <f t="array" ref="E5391">IF(ISLOGICAL(D5391),"",FREQUENCY(IF('Data Transformation'!$B$425:$B$8425='Bin Analysis'!$B5379,'Data Transformation'!$G$425:$G$8425),D5391))</f>
        <v/>
      </c>
      <c r="F5391" t="str">
        <f t="shared" si="672"/>
        <v/>
      </c>
      <c r="G5391">
        <f>Weighting!$H$15</f>
        <v>0</v>
      </c>
      <c r="H5391">
        <f t="array" ref="H5391">FREQUENCY(IF('Data Transformation'!$B$4:$B$8425=B5379,'Data Transformation'!$G$4:$G$8425),'Bin Analysis'!$B5391)</f>
        <v>20</v>
      </c>
      <c r="I5391">
        <f t="shared" si="673"/>
        <v>0</v>
      </c>
      <c r="J5391">
        <f t="shared" si="674"/>
        <v>0</v>
      </c>
      <c r="K5391">
        <f>J5391*Weighting!$W$15</f>
        <v>0</v>
      </c>
      <c r="M5391" s="14"/>
    </row>
    <row r="5392" spans="1:25" x14ac:dyDescent="0.25">
      <c r="A5392" s="32" t="str">
        <f>IF(Weighting!$P$16&gt;0,B5392,"")</f>
        <v/>
      </c>
      <c r="B5392">
        <f>Weighting!$C$16</f>
        <v>1.631</v>
      </c>
      <c r="C5392">
        <f>Weighting!$F$16</f>
        <v>0</v>
      </c>
      <c r="D5392" t="b">
        <f>IF(C5392=1,'Data Transformation'!$G$3+0.5*'Data Transformation'!$W$25,IF(C5393=1,D5393-'Data Transformation'!$W$25,FALSE))</f>
        <v>0</v>
      </c>
      <c r="E5392" t="str">
        <f t="array" ref="E5392">IF(ISLOGICAL(D5392),"",FREQUENCY(IF('Data Transformation'!$B$425:$B$8425='Bin Analysis'!$B5379,'Data Transformation'!$G$425:$G$8425),D5392))</f>
        <v/>
      </c>
      <c r="F5392" t="str">
        <f t="shared" si="672"/>
        <v/>
      </c>
      <c r="G5392">
        <f>Weighting!$H$16</f>
        <v>0</v>
      </c>
      <c r="H5392">
        <f t="array" ref="H5392">FREQUENCY(IF('Data Transformation'!$B$4:$B$8425=B5379,'Data Transformation'!$G$4:$G$8425),'Bin Analysis'!$B5392)</f>
        <v>20</v>
      </c>
      <c r="I5392">
        <f t="shared" si="673"/>
        <v>0</v>
      </c>
      <c r="J5392">
        <f t="shared" si="674"/>
        <v>0</v>
      </c>
      <c r="K5392">
        <f>J5392*Weighting!$W$16</f>
        <v>0</v>
      </c>
      <c r="M5392" s="14"/>
    </row>
    <row r="5393" spans="1:25" x14ac:dyDescent="0.25">
      <c r="A5393" s="32" t="str">
        <f>IF(Weighting!$P$17&gt;0,B5393,"")</f>
        <v/>
      </c>
      <c r="B5393">
        <f>Weighting!$C$17</f>
        <v>1.762</v>
      </c>
      <c r="C5393">
        <f>Weighting!$F$17</f>
        <v>0</v>
      </c>
      <c r="D5393" t="b">
        <f>IF(C5393=1,'Data Transformation'!$G$3+0.5*'Data Transformation'!$W$25,IF(C5394=1,D5394-'Data Transformation'!$W$25,FALSE))</f>
        <v>0</v>
      </c>
      <c r="E5393" t="str">
        <f t="array" ref="E5393">IF(ISLOGICAL(D5393),"",FREQUENCY(IF('Data Transformation'!$B$425:$B$8425='Bin Analysis'!$B5379,'Data Transformation'!$G$425:$G$8425),D5393))</f>
        <v/>
      </c>
      <c r="F5393" t="str">
        <f t="shared" si="672"/>
        <v/>
      </c>
      <c r="G5393">
        <f>Weighting!$H$17</f>
        <v>0</v>
      </c>
      <c r="H5393">
        <f t="array" ref="H5393">FREQUENCY(IF('Data Transformation'!$B$4:$B$8425=B5379,'Data Transformation'!$G$4:$G$8425),'Bin Analysis'!$B5393)</f>
        <v>20</v>
      </c>
      <c r="I5393">
        <f t="shared" si="673"/>
        <v>0</v>
      </c>
      <c r="J5393">
        <f t="shared" si="674"/>
        <v>0</v>
      </c>
      <c r="K5393">
        <f>J5393*Weighting!$W$17</f>
        <v>0</v>
      </c>
      <c r="M5393" s="14"/>
    </row>
    <row r="5394" spans="1:25" x14ac:dyDescent="0.25">
      <c r="A5394" s="32" t="str">
        <f>IF(Weighting!$P$18&gt;0,B5394,"")</f>
        <v/>
      </c>
      <c r="B5394">
        <f>Weighting!$C$18</f>
        <v>1.893</v>
      </c>
      <c r="C5394">
        <f>Weighting!$F$18</f>
        <v>0</v>
      </c>
      <c r="D5394" t="b">
        <f>IF(C5394=1,'Data Transformation'!$G$3+0.5*'Data Transformation'!$W$25,IF(C5395=1,D5395-'Data Transformation'!$W$25,FALSE))</f>
        <v>0</v>
      </c>
      <c r="E5394" t="str">
        <f t="array" ref="E5394">IF(ISLOGICAL(D5394),"",FREQUENCY(IF('Data Transformation'!$B$425:$B$8425='Bin Analysis'!$B5379,'Data Transformation'!$G$425:$G$8425),D5394))</f>
        <v/>
      </c>
      <c r="F5394" t="str">
        <f t="shared" si="672"/>
        <v/>
      </c>
      <c r="G5394">
        <f>Weighting!$H$18</f>
        <v>0</v>
      </c>
      <c r="H5394">
        <f t="array" ref="H5394">FREQUENCY(IF('Data Transformation'!$B$4:$B$8425=B5379,'Data Transformation'!$G$4:$G$8425),'Bin Analysis'!$B5394)</f>
        <v>20</v>
      </c>
      <c r="I5394">
        <f t="shared" si="673"/>
        <v>0</v>
      </c>
      <c r="J5394">
        <f t="shared" si="674"/>
        <v>0</v>
      </c>
      <c r="K5394">
        <f>J5394*Weighting!$W$18</f>
        <v>0</v>
      </c>
      <c r="M5394" s="14"/>
    </row>
    <row r="5395" spans="1:25" x14ac:dyDescent="0.25">
      <c r="A5395" s="32" t="str">
        <f>IF(Weighting!$P$19&gt;0,B5395,"")</f>
        <v/>
      </c>
      <c r="B5395">
        <f>Weighting!$C$19</f>
        <v>2.024</v>
      </c>
      <c r="C5395">
        <f>Weighting!$F$19</f>
        <v>0</v>
      </c>
      <c r="D5395" t="b">
        <f>IF(C5395=1,'Data Transformation'!$G$3+0.5*'Data Transformation'!$W$25,IF(C5396=1,D5396-'Data Transformation'!$W$25,FALSE))</f>
        <v>0</v>
      </c>
      <c r="E5395" t="str">
        <f t="array" ref="E5395">IF(ISLOGICAL(D5395),"",FREQUENCY(IF('Data Transformation'!$B$425:$B$8425='Bin Analysis'!$B5379,'Data Transformation'!$G$425:$G$8425),D5395))</f>
        <v/>
      </c>
      <c r="F5395" t="str">
        <f t="shared" si="672"/>
        <v/>
      </c>
      <c r="G5395">
        <f>Weighting!$H$19</f>
        <v>0</v>
      </c>
      <c r="H5395">
        <f t="array" ref="H5395">FREQUENCY(IF('Data Transformation'!$B$4:$B$8425=B5379,'Data Transformation'!$G$4:$G$8425),'Bin Analysis'!$B5395)</f>
        <v>20</v>
      </c>
      <c r="I5395">
        <f t="shared" si="673"/>
        <v>0</v>
      </c>
      <c r="J5395">
        <f t="shared" si="674"/>
        <v>0</v>
      </c>
      <c r="K5395">
        <f>J5395*Weighting!$W$19</f>
        <v>0</v>
      </c>
      <c r="M5395" s="14"/>
    </row>
    <row r="5396" spans="1:25" x14ac:dyDescent="0.25">
      <c r="A5396" s="32" t="str">
        <f>IF(Weighting!$P$20&gt;0,B5396,"")</f>
        <v/>
      </c>
      <c r="B5396">
        <f>Weighting!$C$20</f>
        <v>2.1550000000000002</v>
      </c>
      <c r="C5396">
        <f>Weighting!$F$20</f>
        <v>0</v>
      </c>
      <c r="D5396" t="b">
        <f>IF(C5396=1,'Data Transformation'!$G$3+0.5*'Data Transformation'!$W$25,IF(C5397=1,D5397-'Data Transformation'!$W$25,FALSE))</f>
        <v>0</v>
      </c>
      <c r="E5396" t="str">
        <f t="array" ref="E5396">IF(ISLOGICAL(D5396),"",FREQUENCY(IF('Data Transformation'!$B$425:$B$8425='Bin Analysis'!$B5379,'Data Transformation'!$G$425:$G$8425),D5396))</f>
        <v/>
      </c>
      <c r="F5396" t="str">
        <f t="shared" si="672"/>
        <v/>
      </c>
      <c r="G5396">
        <f>Weighting!$H$20</f>
        <v>0</v>
      </c>
      <c r="H5396">
        <f t="array" ref="H5396">FREQUENCY(IF('Data Transformation'!$B$4:$B$8425=B5379,'Data Transformation'!$G$4:$G$8425),'Bin Analysis'!$B5396)</f>
        <v>20</v>
      </c>
      <c r="I5396">
        <f t="shared" si="673"/>
        <v>0</v>
      </c>
      <c r="J5396">
        <f t="shared" si="674"/>
        <v>0</v>
      </c>
      <c r="K5396">
        <f>J5396*Weighting!$W$20</f>
        <v>0</v>
      </c>
      <c r="M5396" s="14"/>
    </row>
    <row r="5397" spans="1:25" x14ac:dyDescent="0.25">
      <c r="A5397" s="32" t="str">
        <f>IF(Weighting!$P$21&gt;0,B5397,"")</f>
        <v/>
      </c>
      <c r="B5397">
        <f>Weighting!$C$21</f>
        <v>2.2860000000000005</v>
      </c>
      <c r="C5397">
        <f>Weighting!$F$21</f>
        <v>0</v>
      </c>
      <c r="D5397" t="b">
        <f>IF(C5397=1,'Data Transformation'!$G$3+0.5*'Data Transformation'!$W$25,IF(C5398=1,D5398-'Data Transformation'!$W$25,FALSE))</f>
        <v>0</v>
      </c>
      <c r="E5397" t="str">
        <f t="array" ref="E5397">IF(ISLOGICAL(D5397),"",FREQUENCY(IF('Data Transformation'!$B$425:$B$8425='Bin Analysis'!$B5379,'Data Transformation'!$G$425:$G$8425),D5397))</f>
        <v/>
      </c>
      <c r="F5397" t="str">
        <f t="shared" si="672"/>
        <v/>
      </c>
      <c r="G5397">
        <f>Weighting!$H$21</f>
        <v>0</v>
      </c>
      <c r="H5397">
        <f t="array" ref="H5397">FREQUENCY(IF('Data Transformation'!$B$4:$B$8425=B5379,'Data Transformation'!$G$4:$G$8425),'Bin Analysis'!$B5397)</f>
        <v>20</v>
      </c>
      <c r="I5397">
        <f t="shared" si="673"/>
        <v>0</v>
      </c>
      <c r="J5397">
        <f t="shared" si="674"/>
        <v>0</v>
      </c>
      <c r="K5397">
        <f>J5397*Weighting!$W$21</f>
        <v>0</v>
      </c>
      <c r="M5397" s="14"/>
    </row>
    <row r="5398" spans="1:25" x14ac:dyDescent="0.25">
      <c r="A5398" s="32" t="str">
        <f>IF(Weighting!$P$22&gt;0,B5398,"")</f>
        <v/>
      </c>
      <c r="B5398">
        <f>Weighting!$C$22</f>
        <v>2.4170000000000007</v>
      </c>
      <c r="C5398">
        <f>Weighting!$F$22</f>
        <v>0</v>
      </c>
      <c r="D5398" t="b">
        <f>IF(C5398=1,'Data Transformation'!$G$3+0.5*'Data Transformation'!$W$25,IF(C5399=1,D5399-'Data Transformation'!$W$25,FALSE))</f>
        <v>0</v>
      </c>
      <c r="E5398" t="str">
        <f t="array" ref="E5398">IF(ISLOGICAL(D5398),"",FREQUENCY(IF('Data Transformation'!$B$425:$B$8425='Bin Analysis'!$B5379,'Data Transformation'!$G$425:$G$8425),D5398))</f>
        <v/>
      </c>
      <c r="F5398" t="str">
        <f t="shared" si="672"/>
        <v/>
      </c>
      <c r="G5398">
        <f>Weighting!$H$22</f>
        <v>0</v>
      </c>
      <c r="H5398">
        <f t="array" ref="H5398">FREQUENCY(IF('Data Transformation'!$B$4:$B$8425=B5379,'Data Transformation'!$G$4:$G$8425),'Bin Analysis'!$B5398)</f>
        <v>20</v>
      </c>
      <c r="I5398">
        <f t="shared" si="673"/>
        <v>0</v>
      </c>
      <c r="J5398">
        <f t="shared" si="674"/>
        <v>0</v>
      </c>
      <c r="K5398">
        <f>J5398*Weighting!$W$22</f>
        <v>0</v>
      </c>
      <c r="M5398" s="14"/>
    </row>
    <row r="5399" spans="1:25" x14ac:dyDescent="0.25">
      <c r="A5399" s="32" t="str">
        <f>IF(Weighting!$P$23&gt;0,B5399,"")</f>
        <v/>
      </c>
      <c r="B5399">
        <f>Weighting!$C$23</f>
        <v>2.5480000000000009</v>
      </c>
      <c r="C5399">
        <f>Weighting!$F$23</f>
        <v>0</v>
      </c>
      <c r="D5399" t="b">
        <f>IF(C5399=1,'Data Transformation'!$G$3+0.5*'Data Transformation'!$W$25,IF(C5400=1,D5400-'Data Transformation'!$W$25,FALSE))</f>
        <v>0</v>
      </c>
      <c r="E5399" t="str">
        <f t="array" ref="E5399">IF(ISLOGICAL(D5399),"",FREQUENCY(IF('Data Transformation'!$B$425:$B$8425='Bin Analysis'!$B5379,'Data Transformation'!$G$425:$G$8425),D5399))</f>
        <v/>
      </c>
      <c r="F5399" t="str">
        <f t="shared" si="672"/>
        <v/>
      </c>
      <c r="G5399">
        <f>Weighting!$H$23</f>
        <v>0</v>
      </c>
      <c r="H5399">
        <f t="array" ref="H5399">FREQUENCY(IF('Data Transformation'!$B$4:$B$8425=B5379,'Data Transformation'!$G$4:$G$8425),'Bin Analysis'!$B5399)</f>
        <v>20</v>
      </c>
      <c r="I5399">
        <f t="shared" si="673"/>
        <v>0</v>
      </c>
      <c r="J5399">
        <f t="shared" si="674"/>
        <v>0</v>
      </c>
      <c r="K5399">
        <f>J5399*Weighting!$W$23</f>
        <v>0</v>
      </c>
      <c r="M5399" s="14"/>
    </row>
    <row r="5400" spans="1:25" x14ac:dyDescent="0.25">
      <c r="A5400" s="32" t="str">
        <f>IF(Weighting!$P$24&gt;0,B5400,"")</f>
        <v/>
      </c>
      <c r="B5400">
        <f>Weighting!$C$24</f>
        <v>2.6790000000000012</v>
      </c>
      <c r="C5400">
        <f>Weighting!$F$24</f>
        <v>0</v>
      </c>
      <c r="D5400" t="b">
        <f>IF(C5400=1,'Data Transformation'!$G$3+0.5*'Data Transformation'!$W$25,IF(C5401=1,D5401-'Data Transformation'!$W$25,FALSE))</f>
        <v>0</v>
      </c>
      <c r="E5400" t="str">
        <f t="array" ref="E5400">IF(ISLOGICAL(D5400),"",FREQUENCY(IF('Data Transformation'!$B$425:$B$8425='Bin Analysis'!$B5379,'Data Transformation'!$G$425:$G$8425),D5400))</f>
        <v/>
      </c>
      <c r="F5400" t="str">
        <f t="shared" si="672"/>
        <v/>
      </c>
      <c r="G5400">
        <f>Weighting!$H$24</f>
        <v>0</v>
      </c>
      <c r="H5400">
        <f t="array" ref="H5400">FREQUENCY(IF('Data Transformation'!$B$4:$B$8425=B5379,'Data Transformation'!$G$4:$G$8425),'Bin Analysis'!$B5400)</f>
        <v>20</v>
      </c>
      <c r="I5400">
        <f t="shared" si="673"/>
        <v>0</v>
      </c>
      <c r="J5400">
        <f t="shared" si="674"/>
        <v>0</v>
      </c>
      <c r="K5400">
        <f>J5400*Weighting!$W$24</f>
        <v>0</v>
      </c>
      <c r="M5400" s="14"/>
    </row>
    <row r="5401" spans="1:25" x14ac:dyDescent="0.25">
      <c r="A5401" s="32" t="str">
        <f>IF(Weighting!$P$25&gt;0,B5401,"")</f>
        <v/>
      </c>
      <c r="B5401">
        <f>Weighting!$C$25</f>
        <v>2.8100000000000014</v>
      </c>
      <c r="C5401">
        <f>Weighting!$F$25</f>
        <v>0</v>
      </c>
      <c r="D5401" t="b">
        <f>IF(C5401=1,'Data Transformation'!$G$3+0.5*'Data Transformation'!$W$25,IF(C5402=1,D5402-'Data Transformation'!$W$25,FALSE))</f>
        <v>0</v>
      </c>
      <c r="E5401" t="str">
        <f t="array" ref="E5401">IF(ISLOGICAL(D5401),"",FREQUENCY(IF('Data Transformation'!$B$425:$B$8425='Bin Analysis'!$B5379,'Data Transformation'!$G$425:$G$8425),D5401))</f>
        <v/>
      </c>
      <c r="F5401" t="str">
        <f t="shared" si="672"/>
        <v/>
      </c>
      <c r="G5401">
        <f>Weighting!$H$25</f>
        <v>0</v>
      </c>
      <c r="H5401">
        <f t="array" ref="H5401">FREQUENCY(IF('Data Transformation'!$B$4:$B$8425=B5379,'Data Transformation'!$G$4:$G$8425),'Bin Analysis'!$B5401)</f>
        <v>20</v>
      </c>
      <c r="I5401">
        <f t="shared" si="673"/>
        <v>0</v>
      </c>
      <c r="J5401">
        <f t="shared" si="674"/>
        <v>0</v>
      </c>
      <c r="K5401">
        <f>J5401*Weighting!$W$25</f>
        <v>0</v>
      </c>
      <c r="M5401" s="14"/>
    </row>
    <row r="5402" spans="1:25" x14ac:dyDescent="0.25">
      <c r="N5402" s="55"/>
      <c r="O5402"/>
      <c r="P5402"/>
      <c r="Q5402"/>
      <c r="R5402"/>
    </row>
    <row r="5403" spans="1:25" ht="23.25" x14ac:dyDescent="0.35">
      <c r="A5403" s="21" t="s">
        <v>0</v>
      </c>
      <c r="B5403" s="21">
        <f>IFERROR(VLOOKUP(C5403,'Data Transformation'!$L$6:$M$426,2,FALSE),"")</f>
        <v>225</v>
      </c>
      <c r="C5403" s="21">
        <f>C5379+1</f>
        <v>225</v>
      </c>
      <c r="D5403" s="21"/>
      <c r="E5403" s="21"/>
      <c r="F5403" s="21"/>
      <c r="G5403" s="21"/>
      <c r="H5403" s="22"/>
      <c r="I5403" s="22"/>
      <c r="J5403" s="22"/>
      <c r="K5403" s="21"/>
      <c r="L5403" s="21">
        <f>B5403</f>
        <v>225</v>
      </c>
      <c r="M5403" s="23">
        <f>INDEX('Data Transformation'!$O$4:$O$424,MATCH($B5403,'Data Transformation'!$M$4:$M$424,0),MATCH($M$2,'Data Transformation'!$O$3,0))</f>
        <v>20</v>
      </c>
      <c r="N5403" s="27">
        <f>IF('Input and Summary Results'!$J$16="minimum",'Bin Analysis'!X5404/(M5403-1),'Bin Analysis'!Y5403/('Bin Analysis'!M5403-1))</f>
        <v>0</v>
      </c>
      <c r="O5403" s="27">
        <f>IF(M5403=FALSE,NA(),(VLOOKUP(1,C5406:K5425,4,FALSE))/(M5403-1))</f>
        <v>0.73684210526315785</v>
      </c>
      <c r="P5403" s="27">
        <f>IF(M5403=FALSE,NA(),SUM(J5406:J5425)/Weighting!$S$5)</f>
        <v>0.5</v>
      </c>
      <c r="Q5403" s="27">
        <f>IF(M5403=FALSE,NA(),SUM(K5406:K5425)/Weighting!$S$6)</f>
        <v>0.47826086956521741</v>
      </c>
      <c r="R5403" s="27">
        <f>IF(M5403=FALSE,NA(),(VLOOKUP(1,G5406:K5425,3,FALSE))/(M5403-1))</f>
        <v>0</v>
      </c>
      <c r="S5403" s="22" t="str">
        <f>IF(M5403=FALSE,NA(),IF(SUM(J5406:J5425)=2,"yes","no"))</f>
        <v>no</v>
      </c>
      <c r="X5403" s="2" cm="2">
        <f t="array" ref="X5403:X5404">FREQUENCY(IF('Data Transformation'!$B$425:$B$6424='Bin Analysis'!L5403,'Data Transformation'!$G$425:$G$6424),'Data Transformation'!$U$11)</f>
        <v>19</v>
      </c>
      <c r="Y5403" s="2" cm="2">
        <f t="array" ref="Y5403:Y5404">FREQUENCY(IF('Data Transformation'!$B$425:$B$6424='Bin Analysis'!L5403,'Data Transformation'!$G$425:$G$6424),'Data Transformation'!$U$12)</f>
        <v>5</v>
      </c>
    </row>
    <row r="5404" spans="1:25" x14ac:dyDescent="0.25">
      <c r="A5404" s="14" t="s">
        <v>66</v>
      </c>
      <c r="B5404" t="s">
        <v>47</v>
      </c>
      <c r="C5404" t="s">
        <v>5</v>
      </c>
      <c r="D5404" t="s">
        <v>99</v>
      </c>
      <c r="E5404" t="s">
        <v>100</v>
      </c>
      <c r="F5404" t="s">
        <v>101</v>
      </c>
      <c r="G5404" t="s">
        <v>69</v>
      </c>
      <c r="H5404" t="s">
        <v>31</v>
      </c>
      <c r="I5404" t="s">
        <v>32</v>
      </c>
      <c r="J5404" t="s">
        <v>46</v>
      </c>
      <c r="K5404" s="14" t="s">
        <v>45</v>
      </c>
      <c r="M5404" s="14"/>
      <c r="X5404" s="2">
        <v>0</v>
      </c>
      <c r="Y5404" s="2">
        <v>14</v>
      </c>
    </row>
    <row r="5405" spans="1:25" x14ac:dyDescent="0.25">
      <c r="A5405" s="32"/>
      <c r="D5405" t="b">
        <f>IF(C5405=1,'Data Transformation'!$G$3+0.5*'Data Transformation'!$W$25,IF(C5406=1,D5406-'Data Transformation'!$W$25,FALSE))</f>
        <v>0</v>
      </c>
      <c r="E5405" t="str">
        <f t="array" ref="E5405">IF(ISLOGICAL(D5405),"",FREQUENCY(IF('Data Transformation'!$B$425:$B$8425='Bin Analysis'!$B5403,'Data Transformation'!$G$425:$G$8425),D5405))</f>
        <v/>
      </c>
      <c r="F5405" t="str">
        <f>IF(ISLOGICAL(D5405),"",E5405-E5404)</f>
        <v/>
      </c>
      <c r="M5405" s="14"/>
    </row>
    <row r="5406" spans="1:25" x14ac:dyDescent="0.25">
      <c r="A5406" s="32">
        <f>IF(Weighting!$P$6&gt;0,B5406,"")</f>
        <v>0.32100000000000001</v>
      </c>
      <c r="B5406">
        <f>Weighting!$C$6</f>
        <v>0.32100000000000001</v>
      </c>
      <c r="C5406">
        <f>Weighting!$F$6</f>
        <v>0</v>
      </c>
      <c r="D5406" t="b">
        <f>IF(C5406=1,'Data Transformation'!$G$3+0.5*'Data Transformation'!$W$25,IF(C5407=1,D5407-'Data Transformation'!$W$25,FALSE))</f>
        <v>0</v>
      </c>
      <c r="E5406" t="str">
        <f t="array" ref="E5406">IF(ISLOGICAL(D5406),"",FREQUENCY(IF('Data Transformation'!$B$425:$B$8425='Bin Analysis'!$B5403,'Data Transformation'!$G$425:$G$8425),D5406))</f>
        <v/>
      </c>
      <c r="F5406" t="str">
        <f>IF(ISLOGICAL(D5406),"",E5406-E5405)</f>
        <v/>
      </c>
      <c r="G5406">
        <f>Weighting!$H$6</f>
        <v>1</v>
      </c>
      <c r="H5406">
        <f t="array" ref="H5406">FREQUENCY(IF('Data Transformation'!$B$4:$B$8425=B5403,'Data Transformation'!$G$4:$G$8425),'Bin Analysis'!$B5406)</f>
        <v>0</v>
      </c>
      <c r="I5406">
        <f>H5406-H5405</f>
        <v>0</v>
      </c>
      <c r="J5406">
        <f>IF(I5406=0,0,1)</f>
        <v>0</v>
      </c>
      <c r="K5406">
        <f>J5406*Weighting!$W$6</f>
        <v>0</v>
      </c>
      <c r="M5406" s="14"/>
    </row>
    <row r="5407" spans="1:25" x14ac:dyDescent="0.25">
      <c r="A5407" s="32">
        <f>IF(Weighting!$P$7&gt;0,B5407,"")</f>
        <v>0.45200000000000001</v>
      </c>
      <c r="B5407">
        <f>Weighting!$C$7</f>
        <v>0.45200000000000001</v>
      </c>
      <c r="C5407">
        <f>Weighting!$F$7</f>
        <v>0</v>
      </c>
      <c r="D5407" t="b">
        <f>IF(C5407=1,'Data Transformation'!$G$3+0.5*'Data Transformation'!$W$25,IF(C5408=1,D5408-'Data Transformation'!$W$25,FALSE))</f>
        <v>0</v>
      </c>
      <c r="E5407" t="str">
        <f t="array" ref="E5407">IF(ISLOGICAL(D5407),"",FREQUENCY(IF('Data Transformation'!$B$425:$B$8425='Bin Analysis'!$B5403,'Data Transformation'!$G$425:$G$8425),D5407))</f>
        <v/>
      </c>
      <c r="F5407" t="str">
        <f t="shared" ref="F5407:F5425" si="675">IF(ISLOGICAL(D5407),"",E5407-E5406)</f>
        <v/>
      </c>
      <c r="G5407">
        <f>Weighting!$H$7</f>
        <v>0</v>
      </c>
      <c r="H5407">
        <f t="array" ref="H5407">FREQUENCY(IF('Data Transformation'!$B$4:$B$8425=B5403,'Data Transformation'!$G$4:$G$8425),'Bin Analysis'!$B5407)</f>
        <v>0</v>
      </c>
      <c r="I5407">
        <f t="shared" ref="I5407:I5425" si="676">H5407-H5406</f>
        <v>0</v>
      </c>
      <c r="J5407">
        <f>IF(I5407=0,0,1)</f>
        <v>0</v>
      </c>
      <c r="K5407">
        <f>J5407*Weighting!$W$7</f>
        <v>0</v>
      </c>
      <c r="M5407" s="14"/>
    </row>
    <row r="5408" spans="1:25" x14ac:dyDescent="0.25">
      <c r="A5408" s="32">
        <f>IF(Weighting!$P$8&gt;0,B5408,"")</f>
        <v>0.58299999999999996</v>
      </c>
      <c r="B5408">
        <f>Weighting!$C$8</f>
        <v>0.58299999999999996</v>
      </c>
      <c r="C5408">
        <f>Weighting!$F$8</f>
        <v>0</v>
      </c>
      <c r="D5408" t="b">
        <f>IF(C5408=1,'Data Transformation'!$G$3+0.5*'Data Transformation'!$W$25,IF(C5409=1,D5409-'Data Transformation'!$W$25,FALSE))</f>
        <v>0</v>
      </c>
      <c r="E5408" t="str">
        <f t="array" ref="E5408">IF(ISLOGICAL(D5408),"",FREQUENCY(IF('Data Transformation'!$B$425:$B$8425='Bin Analysis'!$B5403,'Data Transformation'!$G$425:$G$8425),D5408))</f>
        <v/>
      </c>
      <c r="F5408" t="str">
        <f t="shared" si="675"/>
        <v/>
      </c>
      <c r="G5408">
        <f>Weighting!$H$8</f>
        <v>0</v>
      </c>
      <c r="H5408">
        <f t="array" ref="H5408">FREQUENCY(IF('Data Transformation'!$B$4:$B$8425=B5403,'Data Transformation'!$G$4:$G$8425),'Bin Analysis'!$B5408)</f>
        <v>1</v>
      </c>
      <c r="I5408">
        <f t="shared" si="676"/>
        <v>1</v>
      </c>
      <c r="J5408">
        <f t="shared" ref="J5408:J5425" si="677">IF(I5408=0,0,1)</f>
        <v>1</v>
      </c>
      <c r="K5408">
        <f>J5408*Weighting!$W$8</f>
        <v>3</v>
      </c>
      <c r="M5408" s="14"/>
    </row>
    <row r="5409" spans="1:13" x14ac:dyDescent="0.25">
      <c r="A5409" s="32">
        <f>IF(Weighting!$P$9&gt;0,B5409,"")</f>
        <v>0.71399999999999997</v>
      </c>
      <c r="B5409" s="50">
        <f>Weighting!$C$9</f>
        <v>0.71399999999999997</v>
      </c>
      <c r="C5409">
        <f>Weighting!$F$9</f>
        <v>0</v>
      </c>
      <c r="D5409" t="b">
        <f>IF(C5409=1,'Data Transformation'!$G$3+0.5*'Data Transformation'!$W$25,IF(C5410=1,D5410-'Data Transformation'!$W$25,FALSE))</f>
        <v>0</v>
      </c>
      <c r="E5409" t="str">
        <f t="array" ref="E5409">IF(ISLOGICAL(D5409),"",FREQUENCY(IF('Data Transformation'!$B$425:$B$8425='Bin Analysis'!$B5403,'Data Transformation'!$G$425:$G$8425),D5409))</f>
        <v/>
      </c>
      <c r="F5409" t="str">
        <f t="shared" si="675"/>
        <v/>
      </c>
      <c r="G5409">
        <f>Weighting!$H$9</f>
        <v>0</v>
      </c>
      <c r="H5409">
        <f t="array" ref="H5409">FREQUENCY(IF('Data Transformation'!$B$4:$B$8425=B5403,'Data Transformation'!$G$4:$G$8425),'Bin Analysis'!$B5409)</f>
        <v>1</v>
      </c>
      <c r="I5409">
        <f t="shared" si="676"/>
        <v>0</v>
      </c>
      <c r="J5409">
        <f t="shared" si="677"/>
        <v>0</v>
      </c>
      <c r="K5409">
        <f>J5409*Weighting!$W$9</f>
        <v>0</v>
      </c>
      <c r="M5409" s="14"/>
    </row>
    <row r="5410" spans="1:13" x14ac:dyDescent="0.25">
      <c r="A5410" s="32">
        <f>IF(Weighting!$P$10&gt;0,B5410,"")</f>
        <v>0.84499999999999997</v>
      </c>
      <c r="B5410">
        <f>Weighting!$C$10</f>
        <v>0.84499999999999997</v>
      </c>
      <c r="C5410">
        <f>Weighting!$F$10</f>
        <v>0</v>
      </c>
      <c r="D5410" t="b">
        <f>IF(C5410=1,'Data Transformation'!$G$3+0.5*'Data Transformation'!$W$25,IF(C5411=1,D5411-'Data Transformation'!$W$25,FALSE))</f>
        <v>0</v>
      </c>
      <c r="E5410" t="str">
        <f t="array" ref="E5410">IF(ISLOGICAL(D5410),"",FREQUENCY(IF('Data Transformation'!$B$425:$B$8425='Bin Analysis'!$B5403,'Data Transformation'!$G$425:$G$8425),D5410))</f>
        <v/>
      </c>
      <c r="F5410" t="str">
        <f t="shared" si="675"/>
        <v/>
      </c>
      <c r="G5410">
        <f>Weighting!$H$10</f>
        <v>0</v>
      </c>
      <c r="H5410">
        <f t="array" ref="H5410">FREQUENCY(IF('Data Transformation'!$B$4:$B$8425=B5403,'Data Transformation'!$G$4:$G$8425),'Bin Analysis'!$B5410)</f>
        <v>5</v>
      </c>
      <c r="I5410">
        <f t="shared" si="676"/>
        <v>4</v>
      </c>
      <c r="J5410">
        <f t="shared" si="677"/>
        <v>1</v>
      </c>
      <c r="K5410">
        <f>J5410*Weighting!$W$10</f>
        <v>3</v>
      </c>
      <c r="M5410" s="14"/>
    </row>
    <row r="5411" spans="1:13" x14ac:dyDescent="0.25">
      <c r="A5411" s="32">
        <f>IF(Weighting!$P$11&gt;0,B5411,"")</f>
        <v>0.97599999999999998</v>
      </c>
      <c r="B5411">
        <f>Weighting!$C$11</f>
        <v>0.97599999999999998</v>
      </c>
      <c r="C5411">
        <f>Weighting!$F$11</f>
        <v>0</v>
      </c>
      <c r="D5411">
        <f>IF(C5411=1,'Data Transformation'!$G$3+0.5*'Data Transformation'!$W$25,IF(C5412=1,D5412-'Data Transformation'!$W$25,FALSE))</f>
        <v>0.86899999999999999</v>
      </c>
      <c r="E5411">
        <f t="array" ref="E5411">IF(ISLOGICAL(D5411),"",FREQUENCY(IF('Data Transformation'!$B$425:$B$8425='Bin Analysis'!$B5403,'Data Transformation'!$G$425:$G$8425),D5411))</f>
        <v>5</v>
      </c>
      <c r="F5411" t="e">
        <f t="shared" si="675"/>
        <v>#VALUE!</v>
      </c>
      <c r="G5411">
        <f>Weighting!$H$11</f>
        <v>0</v>
      </c>
      <c r="H5411">
        <f t="array" ref="H5411">FREQUENCY(IF('Data Transformation'!$B$4:$B$8425=B5403,'Data Transformation'!$G$4:$G$8425),'Bin Analysis'!$B5411)</f>
        <v>10</v>
      </c>
      <c r="I5411">
        <f t="shared" si="676"/>
        <v>5</v>
      </c>
      <c r="J5411">
        <f t="shared" si="677"/>
        <v>1</v>
      </c>
      <c r="K5411">
        <f>J5411*Weighting!$W$11</f>
        <v>2</v>
      </c>
      <c r="M5411" s="14"/>
    </row>
    <row r="5412" spans="1:13" x14ac:dyDescent="0.25">
      <c r="A5412" s="32">
        <f>IF(Weighting!$P$12&gt;0,B5412,"")</f>
        <v>1.107</v>
      </c>
      <c r="B5412">
        <f>Weighting!$C$12</f>
        <v>1.107</v>
      </c>
      <c r="C5412">
        <f>Weighting!$F$12</f>
        <v>1</v>
      </c>
      <c r="D5412">
        <f>IF(C5412=1,'Data Transformation'!$G$3+0.5*'Data Transformation'!$W$25,IF(C5413=1,D5413-'Data Transformation'!$W$25,FALSE))</f>
        <v>1.131</v>
      </c>
      <c r="E5412">
        <f t="array" ref="E5412">IF(ISLOGICAL(D5412),"",FREQUENCY(IF('Data Transformation'!$B$425:$B$8425='Bin Analysis'!$B5403,'Data Transformation'!$G$425:$G$8425),D5412))</f>
        <v>19</v>
      </c>
      <c r="F5412">
        <f t="shared" si="675"/>
        <v>14</v>
      </c>
      <c r="G5412">
        <f>Weighting!$H$12</f>
        <v>0</v>
      </c>
      <c r="H5412">
        <f t="array" ref="H5412">FREQUENCY(IF('Data Transformation'!$B$4:$B$8425=B5403,'Data Transformation'!$G$4:$G$8425),'Bin Analysis'!$B5412)</f>
        <v>19</v>
      </c>
      <c r="I5412">
        <f t="shared" si="676"/>
        <v>9</v>
      </c>
      <c r="J5412">
        <f t="shared" si="677"/>
        <v>1</v>
      </c>
      <c r="K5412">
        <f>J5412*Weighting!$W$12</f>
        <v>1</v>
      </c>
      <c r="M5412" s="14"/>
    </row>
    <row r="5413" spans="1:13" x14ac:dyDescent="0.25">
      <c r="A5413" s="32">
        <f>IF(Weighting!$P$13&gt;0,B5413,"")</f>
        <v>1.238</v>
      </c>
      <c r="B5413">
        <f>Weighting!$C$13</f>
        <v>1.238</v>
      </c>
      <c r="C5413">
        <f>Weighting!$F$13</f>
        <v>0</v>
      </c>
      <c r="D5413" t="b">
        <f>IF(C5413=1,'Data Transformation'!$G$3+0.5*'Data Transformation'!$W$25,IF(C5414=1,D5414-'Data Transformation'!$W$25,FALSE))</f>
        <v>0</v>
      </c>
      <c r="E5413" t="str">
        <f t="array" ref="E5413">IF(ISLOGICAL(D5413),"",FREQUENCY(IF('Data Transformation'!$B$425:$B$8425='Bin Analysis'!$B5403,'Data Transformation'!$G$425:$G$8425),D5413))</f>
        <v/>
      </c>
      <c r="F5413" t="str">
        <f t="shared" si="675"/>
        <v/>
      </c>
      <c r="G5413">
        <f>Weighting!$H$13</f>
        <v>0</v>
      </c>
      <c r="H5413">
        <f t="array" ref="H5413">FREQUENCY(IF('Data Transformation'!$B$4:$B$8425=B5403,'Data Transformation'!$G$4:$G$8425),'Bin Analysis'!$B5413)</f>
        <v>20</v>
      </c>
      <c r="I5413">
        <f t="shared" si="676"/>
        <v>1</v>
      </c>
      <c r="J5413">
        <f t="shared" si="677"/>
        <v>1</v>
      </c>
      <c r="K5413">
        <f>J5413*Weighting!$W$13</f>
        <v>2</v>
      </c>
      <c r="M5413" s="14"/>
    </row>
    <row r="5414" spans="1:13" x14ac:dyDescent="0.25">
      <c r="A5414" s="32">
        <f>IF(Weighting!$P$14&gt;0,B5414,"")</f>
        <v>1.369</v>
      </c>
      <c r="B5414">
        <f>Weighting!$C$14</f>
        <v>1.369</v>
      </c>
      <c r="C5414">
        <f>Weighting!$F$14</f>
        <v>0</v>
      </c>
      <c r="D5414" t="b">
        <f>IF(C5414=1,'Data Transformation'!$G$3+0.5*'Data Transformation'!$W$25,IF(C5415=1,D5415-'Data Transformation'!$W$25,FALSE))</f>
        <v>0</v>
      </c>
      <c r="E5414" t="str">
        <f t="array" ref="E5414">IF(ISLOGICAL(D5414),"",FREQUENCY(IF('Data Transformation'!$B$425:$B$8425='Bin Analysis'!$B5403,'Data Transformation'!$G$425:$G$8425),D5414))</f>
        <v/>
      </c>
      <c r="F5414" t="str">
        <f t="shared" si="675"/>
        <v/>
      </c>
      <c r="G5414">
        <f>Weighting!$H$14</f>
        <v>0</v>
      </c>
      <c r="H5414">
        <f t="array" ref="H5414">FREQUENCY(IF('Data Transformation'!$B$4:$B$8425=B5403,'Data Transformation'!$G$4:$G$8425),'Bin Analysis'!$B5414)</f>
        <v>20</v>
      </c>
      <c r="I5414">
        <f t="shared" si="676"/>
        <v>0</v>
      </c>
      <c r="J5414">
        <f t="shared" si="677"/>
        <v>0</v>
      </c>
      <c r="K5414">
        <f>J5414*Weighting!$W$14</f>
        <v>0</v>
      </c>
      <c r="M5414" s="14"/>
    </row>
    <row r="5415" spans="1:13" x14ac:dyDescent="0.25">
      <c r="A5415" s="32">
        <f>IF(Weighting!$P$15&gt;0,B5415,"")</f>
        <v>1.5000009999999999</v>
      </c>
      <c r="B5415">
        <f>Weighting!$C$15</f>
        <v>1.5000009999999999</v>
      </c>
      <c r="C5415">
        <f>Weighting!$F$15</f>
        <v>0</v>
      </c>
      <c r="D5415" t="b">
        <f>IF(C5415=1,'Data Transformation'!$G$3+0.5*'Data Transformation'!$W$25,IF(C5416=1,D5416-'Data Transformation'!$W$25,FALSE))</f>
        <v>0</v>
      </c>
      <c r="E5415" t="str">
        <f t="array" ref="E5415">IF(ISLOGICAL(D5415),"",FREQUENCY(IF('Data Transformation'!$B$425:$B$8425='Bin Analysis'!$B5403,'Data Transformation'!$G$425:$G$8425),D5415))</f>
        <v/>
      </c>
      <c r="F5415" t="str">
        <f t="shared" si="675"/>
        <v/>
      </c>
      <c r="G5415">
        <f>Weighting!$H$15</f>
        <v>0</v>
      </c>
      <c r="H5415">
        <f t="array" ref="H5415">FREQUENCY(IF('Data Transformation'!$B$4:$B$8425=B5403,'Data Transformation'!$G$4:$G$8425),'Bin Analysis'!$B5415)</f>
        <v>20</v>
      </c>
      <c r="I5415">
        <f t="shared" si="676"/>
        <v>0</v>
      </c>
      <c r="J5415">
        <f t="shared" si="677"/>
        <v>0</v>
      </c>
      <c r="K5415">
        <f>J5415*Weighting!$W$15</f>
        <v>0</v>
      </c>
      <c r="M5415" s="14"/>
    </row>
    <row r="5416" spans="1:13" x14ac:dyDescent="0.25">
      <c r="A5416" s="32" t="str">
        <f>IF(Weighting!$P$16&gt;0,B5416,"")</f>
        <v/>
      </c>
      <c r="B5416">
        <f>Weighting!$C$16</f>
        <v>1.631</v>
      </c>
      <c r="C5416">
        <f>Weighting!$F$16</f>
        <v>0</v>
      </c>
      <c r="D5416" t="b">
        <f>IF(C5416=1,'Data Transformation'!$G$3+0.5*'Data Transformation'!$W$25,IF(C5417=1,D5417-'Data Transformation'!$W$25,FALSE))</f>
        <v>0</v>
      </c>
      <c r="E5416" t="str">
        <f t="array" ref="E5416">IF(ISLOGICAL(D5416),"",FREQUENCY(IF('Data Transformation'!$B$425:$B$8425='Bin Analysis'!$B5403,'Data Transformation'!$G$425:$G$8425),D5416))</f>
        <v/>
      </c>
      <c r="F5416" t="str">
        <f t="shared" si="675"/>
        <v/>
      </c>
      <c r="G5416">
        <f>Weighting!$H$16</f>
        <v>0</v>
      </c>
      <c r="H5416">
        <f t="array" ref="H5416">FREQUENCY(IF('Data Transformation'!$B$4:$B$8425=B5403,'Data Transformation'!$G$4:$G$8425),'Bin Analysis'!$B5416)</f>
        <v>20</v>
      </c>
      <c r="I5416">
        <f t="shared" si="676"/>
        <v>0</v>
      </c>
      <c r="J5416">
        <f t="shared" si="677"/>
        <v>0</v>
      </c>
      <c r="K5416">
        <f>J5416*Weighting!$W$16</f>
        <v>0</v>
      </c>
      <c r="M5416" s="14"/>
    </row>
    <row r="5417" spans="1:13" x14ac:dyDescent="0.25">
      <c r="A5417" s="32" t="str">
        <f>IF(Weighting!$P$17&gt;0,B5417,"")</f>
        <v/>
      </c>
      <c r="B5417">
        <f>Weighting!$C$17</f>
        <v>1.762</v>
      </c>
      <c r="C5417">
        <f>Weighting!$F$17</f>
        <v>0</v>
      </c>
      <c r="D5417" t="b">
        <f>IF(C5417=1,'Data Transformation'!$G$3+0.5*'Data Transformation'!$W$25,IF(C5418=1,D5418-'Data Transformation'!$W$25,FALSE))</f>
        <v>0</v>
      </c>
      <c r="E5417" t="str">
        <f t="array" ref="E5417">IF(ISLOGICAL(D5417),"",FREQUENCY(IF('Data Transformation'!$B$425:$B$8425='Bin Analysis'!$B5403,'Data Transformation'!$G$425:$G$8425),D5417))</f>
        <v/>
      </c>
      <c r="F5417" t="str">
        <f t="shared" si="675"/>
        <v/>
      </c>
      <c r="G5417">
        <f>Weighting!$H$17</f>
        <v>0</v>
      </c>
      <c r="H5417">
        <f t="array" ref="H5417">FREQUENCY(IF('Data Transformation'!$B$4:$B$8425=B5403,'Data Transformation'!$G$4:$G$8425),'Bin Analysis'!$B5417)</f>
        <v>20</v>
      </c>
      <c r="I5417">
        <f t="shared" si="676"/>
        <v>0</v>
      </c>
      <c r="J5417">
        <f t="shared" si="677"/>
        <v>0</v>
      </c>
      <c r="K5417">
        <f>J5417*Weighting!$W$17</f>
        <v>0</v>
      </c>
      <c r="M5417" s="14"/>
    </row>
    <row r="5418" spans="1:13" x14ac:dyDescent="0.25">
      <c r="A5418" s="32" t="str">
        <f>IF(Weighting!$P$18&gt;0,B5418,"")</f>
        <v/>
      </c>
      <c r="B5418">
        <f>Weighting!$C$18</f>
        <v>1.893</v>
      </c>
      <c r="C5418">
        <f>Weighting!$F$18</f>
        <v>0</v>
      </c>
      <c r="D5418" t="b">
        <f>IF(C5418=1,'Data Transformation'!$G$3+0.5*'Data Transformation'!$W$25,IF(C5419=1,D5419-'Data Transformation'!$W$25,FALSE))</f>
        <v>0</v>
      </c>
      <c r="E5418" t="str">
        <f t="array" ref="E5418">IF(ISLOGICAL(D5418),"",FREQUENCY(IF('Data Transformation'!$B$425:$B$8425='Bin Analysis'!$B5403,'Data Transformation'!$G$425:$G$8425),D5418))</f>
        <v/>
      </c>
      <c r="F5418" t="str">
        <f t="shared" si="675"/>
        <v/>
      </c>
      <c r="G5418">
        <f>Weighting!$H$18</f>
        <v>0</v>
      </c>
      <c r="H5418">
        <f t="array" ref="H5418">FREQUENCY(IF('Data Transformation'!$B$4:$B$8425=B5403,'Data Transformation'!$G$4:$G$8425),'Bin Analysis'!$B5418)</f>
        <v>20</v>
      </c>
      <c r="I5418">
        <f t="shared" si="676"/>
        <v>0</v>
      </c>
      <c r="J5418">
        <f t="shared" si="677"/>
        <v>0</v>
      </c>
      <c r="K5418">
        <f>J5418*Weighting!$W$18</f>
        <v>0</v>
      </c>
      <c r="M5418" s="14"/>
    </row>
    <row r="5419" spans="1:13" x14ac:dyDescent="0.25">
      <c r="A5419" s="32" t="str">
        <f>IF(Weighting!$P$19&gt;0,B5419,"")</f>
        <v/>
      </c>
      <c r="B5419">
        <f>Weighting!$C$19</f>
        <v>2.024</v>
      </c>
      <c r="C5419">
        <f>Weighting!$F$19</f>
        <v>0</v>
      </c>
      <c r="D5419" t="b">
        <f>IF(C5419=1,'Data Transformation'!$G$3+0.5*'Data Transformation'!$W$25,IF(C5420=1,D5420-'Data Transformation'!$W$25,FALSE))</f>
        <v>0</v>
      </c>
      <c r="E5419" t="str">
        <f t="array" ref="E5419">IF(ISLOGICAL(D5419),"",FREQUENCY(IF('Data Transformation'!$B$425:$B$8425='Bin Analysis'!$B5403,'Data Transformation'!$G$425:$G$8425),D5419))</f>
        <v/>
      </c>
      <c r="F5419" t="str">
        <f t="shared" si="675"/>
        <v/>
      </c>
      <c r="G5419">
        <f>Weighting!$H$19</f>
        <v>0</v>
      </c>
      <c r="H5419">
        <f t="array" ref="H5419">FREQUENCY(IF('Data Transformation'!$B$4:$B$8425=B5403,'Data Transformation'!$G$4:$G$8425),'Bin Analysis'!$B5419)</f>
        <v>20</v>
      </c>
      <c r="I5419">
        <f t="shared" si="676"/>
        <v>0</v>
      </c>
      <c r="J5419">
        <f t="shared" si="677"/>
        <v>0</v>
      </c>
      <c r="K5419">
        <f>J5419*Weighting!$W$19</f>
        <v>0</v>
      </c>
      <c r="M5419" s="14"/>
    </row>
    <row r="5420" spans="1:13" x14ac:dyDescent="0.25">
      <c r="A5420" s="32" t="str">
        <f>IF(Weighting!$P$20&gt;0,B5420,"")</f>
        <v/>
      </c>
      <c r="B5420">
        <f>Weighting!$C$20</f>
        <v>2.1550000000000002</v>
      </c>
      <c r="C5420">
        <f>Weighting!$F$20</f>
        <v>0</v>
      </c>
      <c r="D5420" t="b">
        <f>IF(C5420=1,'Data Transformation'!$G$3+0.5*'Data Transformation'!$W$25,IF(C5421=1,D5421-'Data Transformation'!$W$25,FALSE))</f>
        <v>0</v>
      </c>
      <c r="E5420" t="str">
        <f t="array" ref="E5420">IF(ISLOGICAL(D5420),"",FREQUENCY(IF('Data Transformation'!$B$425:$B$8425='Bin Analysis'!$B5403,'Data Transformation'!$G$425:$G$8425),D5420))</f>
        <v/>
      </c>
      <c r="F5420" t="str">
        <f t="shared" si="675"/>
        <v/>
      </c>
      <c r="G5420">
        <f>Weighting!$H$20</f>
        <v>0</v>
      </c>
      <c r="H5420">
        <f t="array" ref="H5420">FREQUENCY(IF('Data Transformation'!$B$4:$B$8425=B5403,'Data Transformation'!$G$4:$G$8425),'Bin Analysis'!$B5420)</f>
        <v>20</v>
      </c>
      <c r="I5420">
        <f t="shared" si="676"/>
        <v>0</v>
      </c>
      <c r="J5420">
        <f t="shared" si="677"/>
        <v>0</v>
      </c>
      <c r="K5420">
        <f>J5420*Weighting!$W$20</f>
        <v>0</v>
      </c>
      <c r="M5420" s="14"/>
    </row>
    <row r="5421" spans="1:13" x14ac:dyDescent="0.25">
      <c r="A5421" s="32" t="str">
        <f>IF(Weighting!$P$21&gt;0,B5421,"")</f>
        <v/>
      </c>
      <c r="B5421">
        <f>Weighting!$C$21</f>
        <v>2.2860000000000005</v>
      </c>
      <c r="C5421">
        <f>Weighting!$F$21</f>
        <v>0</v>
      </c>
      <c r="D5421" t="b">
        <f>IF(C5421=1,'Data Transformation'!$G$3+0.5*'Data Transformation'!$W$25,IF(C5422=1,D5422-'Data Transformation'!$W$25,FALSE))</f>
        <v>0</v>
      </c>
      <c r="E5421" t="str">
        <f t="array" ref="E5421">IF(ISLOGICAL(D5421),"",FREQUENCY(IF('Data Transformation'!$B$425:$B$8425='Bin Analysis'!$B5403,'Data Transformation'!$G$425:$G$8425),D5421))</f>
        <v/>
      </c>
      <c r="F5421" t="str">
        <f t="shared" si="675"/>
        <v/>
      </c>
      <c r="G5421">
        <f>Weighting!$H$21</f>
        <v>0</v>
      </c>
      <c r="H5421">
        <f t="array" ref="H5421">FREQUENCY(IF('Data Transformation'!$B$4:$B$8425=B5403,'Data Transformation'!$G$4:$G$8425),'Bin Analysis'!$B5421)</f>
        <v>20</v>
      </c>
      <c r="I5421">
        <f t="shared" si="676"/>
        <v>0</v>
      </c>
      <c r="J5421">
        <f t="shared" si="677"/>
        <v>0</v>
      </c>
      <c r="K5421">
        <f>J5421*Weighting!$W$21</f>
        <v>0</v>
      </c>
      <c r="M5421" s="14"/>
    </row>
    <row r="5422" spans="1:13" x14ac:dyDescent="0.25">
      <c r="A5422" s="32" t="str">
        <f>IF(Weighting!$P$22&gt;0,B5422,"")</f>
        <v/>
      </c>
      <c r="B5422">
        <f>Weighting!$C$22</f>
        <v>2.4170000000000007</v>
      </c>
      <c r="C5422">
        <f>Weighting!$F$22</f>
        <v>0</v>
      </c>
      <c r="D5422" t="b">
        <f>IF(C5422=1,'Data Transformation'!$G$3+0.5*'Data Transformation'!$W$25,IF(C5423=1,D5423-'Data Transformation'!$W$25,FALSE))</f>
        <v>0</v>
      </c>
      <c r="E5422" t="str">
        <f t="array" ref="E5422">IF(ISLOGICAL(D5422),"",FREQUENCY(IF('Data Transformation'!$B$425:$B$8425='Bin Analysis'!$B5403,'Data Transformation'!$G$425:$G$8425),D5422))</f>
        <v/>
      </c>
      <c r="F5422" t="str">
        <f t="shared" si="675"/>
        <v/>
      </c>
      <c r="G5422">
        <f>Weighting!$H$22</f>
        <v>0</v>
      </c>
      <c r="H5422">
        <f t="array" ref="H5422">FREQUENCY(IF('Data Transformation'!$B$4:$B$8425=B5403,'Data Transformation'!$G$4:$G$8425),'Bin Analysis'!$B5422)</f>
        <v>20</v>
      </c>
      <c r="I5422">
        <f t="shared" si="676"/>
        <v>0</v>
      </c>
      <c r="J5422">
        <f t="shared" si="677"/>
        <v>0</v>
      </c>
      <c r="K5422">
        <f>J5422*Weighting!$W$22</f>
        <v>0</v>
      </c>
      <c r="M5422" s="14"/>
    </row>
    <row r="5423" spans="1:13" x14ac:dyDescent="0.25">
      <c r="A5423" s="32" t="str">
        <f>IF(Weighting!$P$23&gt;0,B5423,"")</f>
        <v/>
      </c>
      <c r="B5423">
        <f>Weighting!$C$23</f>
        <v>2.5480000000000009</v>
      </c>
      <c r="C5423">
        <f>Weighting!$F$23</f>
        <v>0</v>
      </c>
      <c r="D5423" t="b">
        <f>IF(C5423=1,'Data Transformation'!$G$3+0.5*'Data Transformation'!$W$25,IF(C5424=1,D5424-'Data Transformation'!$W$25,FALSE))</f>
        <v>0</v>
      </c>
      <c r="E5423" t="str">
        <f t="array" ref="E5423">IF(ISLOGICAL(D5423),"",FREQUENCY(IF('Data Transformation'!$B$425:$B$8425='Bin Analysis'!$B5403,'Data Transformation'!$G$425:$G$8425),D5423))</f>
        <v/>
      </c>
      <c r="F5423" t="str">
        <f t="shared" si="675"/>
        <v/>
      </c>
      <c r="G5423">
        <f>Weighting!$H$23</f>
        <v>0</v>
      </c>
      <c r="H5423">
        <f t="array" ref="H5423">FREQUENCY(IF('Data Transformation'!$B$4:$B$8425=B5403,'Data Transformation'!$G$4:$G$8425),'Bin Analysis'!$B5423)</f>
        <v>20</v>
      </c>
      <c r="I5423">
        <f t="shared" si="676"/>
        <v>0</v>
      </c>
      <c r="J5423">
        <f t="shared" si="677"/>
        <v>0</v>
      </c>
      <c r="K5423">
        <f>J5423*Weighting!$W$23</f>
        <v>0</v>
      </c>
      <c r="M5423" s="14"/>
    </row>
    <row r="5424" spans="1:13" x14ac:dyDescent="0.25">
      <c r="A5424" s="32" t="str">
        <f>IF(Weighting!$P$24&gt;0,B5424,"")</f>
        <v/>
      </c>
      <c r="B5424">
        <f>Weighting!$C$24</f>
        <v>2.6790000000000012</v>
      </c>
      <c r="C5424">
        <f>Weighting!$F$24</f>
        <v>0</v>
      </c>
      <c r="D5424" t="b">
        <f>IF(C5424=1,'Data Transformation'!$G$3+0.5*'Data Transformation'!$W$25,IF(C5425=1,D5425-'Data Transformation'!$W$25,FALSE))</f>
        <v>0</v>
      </c>
      <c r="E5424" t="str">
        <f t="array" ref="E5424">IF(ISLOGICAL(D5424),"",FREQUENCY(IF('Data Transformation'!$B$425:$B$8425='Bin Analysis'!$B5403,'Data Transformation'!$G$425:$G$8425),D5424))</f>
        <v/>
      </c>
      <c r="F5424" t="str">
        <f t="shared" si="675"/>
        <v/>
      </c>
      <c r="G5424">
        <f>Weighting!$H$24</f>
        <v>0</v>
      </c>
      <c r="H5424">
        <f t="array" ref="H5424">FREQUENCY(IF('Data Transformation'!$B$4:$B$8425=B5403,'Data Transformation'!$G$4:$G$8425),'Bin Analysis'!$B5424)</f>
        <v>20</v>
      </c>
      <c r="I5424">
        <f t="shared" si="676"/>
        <v>0</v>
      </c>
      <c r="J5424">
        <f t="shared" si="677"/>
        <v>0</v>
      </c>
      <c r="K5424">
        <f>J5424*Weighting!$W$24</f>
        <v>0</v>
      </c>
      <c r="M5424" s="14"/>
    </row>
    <row r="5425" spans="1:25" x14ac:dyDescent="0.25">
      <c r="A5425" s="32" t="str">
        <f>IF(Weighting!$P$25&gt;0,B5425,"")</f>
        <v/>
      </c>
      <c r="B5425">
        <f>Weighting!$C$25</f>
        <v>2.8100000000000014</v>
      </c>
      <c r="C5425">
        <f>Weighting!$F$25</f>
        <v>0</v>
      </c>
      <c r="D5425" t="b">
        <f>IF(C5425=1,'Data Transformation'!$G$3+0.5*'Data Transformation'!$W$25,IF(C5426=1,D5426-'Data Transformation'!$W$25,FALSE))</f>
        <v>0</v>
      </c>
      <c r="E5425" t="str">
        <f t="array" ref="E5425">IF(ISLOGICAL(D5425),"",FREQUENCY(IF('Data Transformation'!$B$425:$B$8425='Bin Analysis'!$B5403,'Data Transformation'!$G$425:$G$8425),D5425))</f>
        <v/>
      </c>
      <c r="F5425" t="str">
        <f t="shared" si="675"/>
        <v/>
      </c>
      <c r="G5425">
        <f>Weighting!$H$25</f>
        <v>0</v>
      </c>
      <c r="H5425">
        <f t="array" ref="H5425">FREQUENCY(IF('Data Transformation'!$B$4:$B$8425=B5403,'Data Transformation'!$G$4:$G$8425),'Bin Analysis'!$B5425)</f>
        <v>20</v>
      </c>
      <c r="I5425">
        <f t="shared" si="676"/>
        <v>0</v>
      </c>
      <c r="J5425">
        <f t="shared" si="677"/>
        <v>0</v>
      </c>
      <c r="K5425">
        <f>J5425*Weighting!$W$25</f>
        <v>0</v>
      </c>
      <c r="M5425" s="14"/>
    </row>
    <row r="5426" spans="1:25" x14ac:dyDescent="0.25">
      <c r="O5426"/>
      <c r="P5426"/>
      <c r="Q5426"/>
      <c r="R5426"/>
    </row>
    <row r="5427" spans="1:25" ht="23.25" x14ac:dyDescent="0.35">
      <c r="A5427" s="21" t="s">
        <v>0</v>
      </c>
      <c r="B5427" s="21">
        <f>IFERROR(VLOOKUP(C5427,'Data Transformation'!$L$6:$M$426,2,FALSE),"")</f>
        <v>226</v>
      </c>
      <c r="C5427" s="21">
        <f>C5403+1</f>
        <v>226</v>
      </c>
      <c r="D5427" s="21"/>
      <c r="E5427" s="21"/>
      <c r="F5427" s="21"/>
      <c r="G5427" s="21"/>
      <c r="H5427" s="22"/>
      <c r="I5427" s="22"/>
      <c r="J5427" s="22"/>
      <c r="K5427" s="21"/>
      <c r="L5427" s="21">
        <f>B5427</f>
        <v>226</v>
      </c>
      <c r="M5427" s="23">
        <f>INDEX('Data Transformation'!$O$4:$O$424,MATCH($B5427,'Data Transformation'!$M$4:$M$424,0),MATCH($M$2,'Data Transformation'!$O$3,0))</f>
        <v>20</v>
      </c>
      <c r="N5427" s="27">
        <f>IF('Input and Summary Results'!$J$16="minimum",'Bin Analysis'!X5428/(M5427-1),'Bin Analysis'!Y5427/('Bin Analysis'!M5427-1))</f>
        <v>0</v>
      </c>
      <c r="O5427" s="27">
        <f>IF(M5427=FALSE,NA(),(VLOOKUP(1,C5430:K5449,4,FALSE))/(M5427-1))</f>
        <v>0</v>
      </c>
      <c r="P5427" s="27">
        <f>IF(M5427=FALSE,NA(),SUM(J5430:J5449)/Weighting!$S$5)</f>
        <v>0.2</v>
      </c>
      <c r="Q5427" s="27">
        <f>IF(M5427=FALSE,NA(),SUM(K5430:K5449)/Weighting!$S$6)</f>
        <v>8.6956521739130432E-2</v>
      </c>
      <c r="R5427" s="27">
        <f>IF(M5427=FALSE,NA(),(VLOOKUP(1,G5430:K5449,3,FALSE))/(M5427-1))</f>
        <v>1</v>
      </c>
      <c r="S5427" s="22" t="str">
        <f>IF(M5427=FALSE,NA(),IF(SUM(J5430:J5449)=2,"yes","no"))</f>
        <v>yes</v>
      </c>
      <c r="X5427" s="2" cm="2">
        <f t="array" ref="X5427:X5428">FREQUENCY(IF('Data Transformation'!$B$425:$B$6424='Bin Analysis'!L5427,'Data Transformation'!$G$425:$G$6424),'Data Transformation'!$U$11)</f>
        <v>19</v>
      </c>
      <c r="Y5427" s="2" cm="2">
        <f t="array" ref="Y5427:Y5428">FREQUENCY(IF('Data Transformation'!$B$425:$B$6424='Bin Analysis'!L5427,'Data Transformation'!$G$425:$G$6424),'Data Transformation'!$U$12)</f>
        <v>19</v>
      </c>
    </row>
    <row r="5428" spans="1:25" x14ac:dyDescent="0.25">
      <c r="A5428" s="14" t="s">
        <v>66</v>
      </c>
      <c r="B5428" t="s">
        <v>47</v>
      </c>
      <c r="C5428" t="s">
        <v>5</v>
      </c>
      <c r="D5428" t="s">
        <v>99</v>
      </c>
      <c r="E5428" t="s">
        <v>100</v>
      </c>
      <c r="F5428" t="s">
        <v>101</v>
      </c>
      <c r="G5428" t="s">
        <v>69</v>
      </c>
      <c r="H5428" t="s">
        <v>31</v>
      </c>
      <c r="I5428" t="s">
        <v>32</v>
      </c>
      <c r="J5428" t="s">
        <v>46</v>
      </c>
      <c r="K5428" s="14" t="s">
        <v>45</v>
      </c>
      <c r="M5428" s="14"/>
      <c r="X5428" s="2">
        <v>0</v>
      </c>
      <c r="Y5428" s="2">
        <v>0</v>
      </c>
    </row>
    <row r="5429" spans="1:25" x14ac:dyDescent="0.25">
      <c r="A5429" s="32"/>
      <c r="D5429" t="b">
        <f>IF(C5429=1,'Data Transformation'!$G$3+0.5*'Data Transformation'!$W$25,IF(C5430=1,D5430-'Data Transformation'!$W$25,FALSE))</f>
        <v>0</v>
      </c>
      <c r="E5429" t="str">
        <f t="array" ref="E5429">IF(ISLOGICAL(D5429),"",FREQUENCY(IF('Data Transformation'!$B$425:$B$8425='Bin Analysis'!$B5427,'Data Transformation'!$G$425:$G$8425),D5429))</f>
        <v/>
      </c>
      <c r="F5429" t="str">
        <f>IF(ISLOGICAL(D5429),"",E5429-E5428)</f>
        <v/>
      </c>
      <c r="M5429" s="14"/>
    </row>
    <row r="5430" spans="1:25" x14ac:dyDescent="0.25">
      <c r="A5430" s="32">
        <f>IF(Weighting!$P$6&gt;0,B5430,"")</f>
        <v>0.32100000000000001</v>
      </c>
      <c r="B5430">
        <f>Weighting!$C$6</f>
        <v>0.32100000000000001</v>
      </c>
      <c r="C5430">
        <f>Weighting!$F$6</f>
        <v>0</v>
      </c>
      <c r="D5430" t="b">
        <f>IF(C5430=1,'Data Transformation'!$G$3+0.5*'Data Transformation'!$W$25,IF(C5431=1,D5431-'Data Transformation'!$W$25,FALSE))</f>
        <v>0</v>
      </c>
      <c r="E5430" t="str">
        <f t="array" ref="E5430">IF(ISLOGICAL(D5430),"",FREQUENCY(IF('Data Transformation'!$B$425:$B$8425='Bin Analysis'!$B5427,'Data Transformation'!$G$425:$G$8425),D5430))</f>
        <v/>
      </c>
      <c r="F5430" t="str">
        <f>IF(ISLOGICAL(D5430),"",E5430-E5429)</f>
        <v/>
      </c>
      <c r="G5430">
        <f>Weighting!$H$6</f>
        <v>1</v>
      </c>
      <c r="H5430">
        <f t="array" ref="H5430">FREQUENCY(IF('Data Transformation'!$B$4:$B$8425=B5427,'Data Transformation'!$G$4:$G$8425),'Bin Analysis'!$B5430)</f>
        <v>19</v>
      </c>
      <c r="I5430">
        <f>H5430-H5429</f>
        <v>19</v>
      </c>
      <c r="J5430">
        <f>IF(I5430=0,0,1)</f>
        <v>1</v>
      </c>
      <c r="K5430">
        <f>J5430*Weighting!$W$6</f>
        <v>1</v>
      </c>
      <c r="M5430" s="14"/>
    </row>
    <row r="5431" spans="1:25" x14ac:dyDescent="0.25">
      <c r="A5431" s="32">
        <f>IF(Weighting!$P$7&gt;0,B5431,"")</f>
        <v>0.45200000000000001</v>
      </c>
      <c r="B5431">
        <f>Weighting!$C$7</f>
        <v>0.45200000000000001</v>
      </c>
      <c r="C5431">
        <f>Weighting!$F$7</f>
        <v>0</v>
      </c>
      <c r="D5431" t="b">
        <f>IF(C5431=1,'Data Transformation'!$G$3+0.5*'Data Transformation'!$W$25,IF(C5432=1,D5432-'Data Transformation'!$W$25,FALSE))</f>
        <v>0</v>
      </c>
      <c r="E5431" t="str">
        <f t="array" ref="E5431">IF(ISLOGICAL(D5431),"",FREQUENCY(IF('Data Transformation'!$B$425:$B$8425='Bin Analysis'!$B5427,'Data Transformation'!$G$425:$G$8425),D5431))</f>
        <v/>
      </c>
      <c r="F5431" t="str">
        <f t="shared" ref="F5431:F5449" si="678">IF(ISLOGICAL(D5431),"",E5431-E5430)</f>
        <v/>
      </c>
      <c r="G5431">
        <f>Weighting!$H$7</f>
        <v>0</v>
      </c>
      <c r="H5431">
        <f t="array" ref="H5431">FREQUENCY(IF('Data Transformation'!$B$4:$B$8425=B5427,'Data Transformation'!$G$4:$G$8425),'Bin Analysis'!$B5431)</f>
        <v>19</v>
      </c>
      <c r="I5431">
        <f t="shared" ref="I5431:I5449" si="679">H5431-H5430</f>
        <v>0</v>
      </c>
      <c r="J5431">
        <f>IF(I5431=0,0,1)</f>
        <v>0</v>
      </c>
      <c r="K5431">
        <f>J5431*Weighting!$W$7</f>
        <v>0</v>
      </c>
      <c r="M5431" s="14"/>
    </row>
    <row r="5432" spans="1:25" x14ac:dyDescent="0.25">
      <c r="A5432" s="32">
        <f>IF(Weighting!$P$8&gt;0,B5432,"")</f>
        <v>0.58299999999999996</v>
      </c>
      <c r="B5432">
        <f>Weighting!$C$8</f>
        <v>0.58299999999999996</v>
      </c>
      <c r="C5432">
        <f>Weighting!$F$8</f>
        <v>0</v>
      </c>
      <c r="D5432" t="b">
        <f>IF(C5432=1,'Data Transformation'!$G$3+0.5*'Data Transformation'!$W$25,IF(C5433=1,D5433-'Data Transformation'!$W$25,FALSE))</f>
        <v>0</v>
      </c>
      <c r="E5432" t="str">
        <f t="array" ref="E5432">IF(ISLOGICAL(D5432),"",FREQUENCY(IF('Data Transformation'!$B$425:$B$8425='Bin Analysis'!$B5427,'Data Transformation'!$G$425:$G$8425),D5432))</f>
        <v/>
      </c>
      <c r="F5432" t="str">
        <f t="shared" si="678"/>
        <v/>
      </c>
      <c r="G5432">
        <f>Weighting!$H$8</f>
        <v>0</v>
      </c>
      <c r="H5432">
        <f t="array" ref="H5432">FREQUENCY(IF('Data Transformation'!$B$4:$B$8425=B5427,'Data Transformation'!$G$4:$G$8425),'Bin Analysis'!$B5432)</f>
        <v>19</v>
      </c>
      <c r="I5432">
        <f t="shared" si="679"/>
        <v>0</v>
      </c>
      <c r="J5432">
        <f t="shared" ref="J5432:J5449" si="680">IF(I5432=0,0,1)</f>
        <v>0</v>
      </c>
      <c r="K5432">
        <f>J5432*Weighting!$W$8</f>
        <v>0</v>
      </c>
      <c r="M5432" s="14"/>
    </row>
    <row r="5433" spans="1:25" x14ac:dyDescent="0.25">
      <c r="A5433" s="32">
        <f>IF(Weighting!$P$9&gt;0,B5433,"")</f>
        <v>0.71399999999999997</v>
      </c>
      <c r="B5433" s="50">
        <f>Weighting!$C$9</f>
        <v>0.71399999999999997</v>
      </c>
      <c r="C5433">
        <f>Weighting!$F$9</f>
        <v>0</v>
      </c>
      <c r="D5433" t="b">
        <f>IF(C5433=1,'Data Transformation'!$G$3+0.5*'Data Transformation'!$W$25,IF(C5434=1,D5434-'Data Transformation'!$W$25,FALSE))</f>
        <v>0</v>
      </c>
      <c r="E5433" t="str">
        <f t="array" ref="E5433">IF(ISLOGICAL(D5433),"",FREQUENCY(IF('Data Transformation'!$B$425:$B$8425='Bin Analysis'!$B5427,'Data Transformation'!$G$425:$G$8425),D5433))</f>
        <v/>
      </c>
      <c r="F5433" t="str">
        <f t="shared" si="678"/>
        <v/>
      </c>
      <c r="G5433">
        <f>Weighting!$H$9</f>
        <v>0</v>
      </c>
      <c r="H5433">
        <f t="array" ref="H5433">FREQUENCY(IF('Data Transformation'!$B$4:$B$8425=B5427,'Data Transformation'!$G$4:$G$8425),'Bin Analysis'!$B5433)</f>
        <v>19</v>
      </c>
      <c r="I5433">
        <f t="shared" si="679"/>
        <v>0</v>
      </c>
      <c r="J5433">
        <f t="shared" si="680"/>
        <v>0</v>
      </c>
      <c r="K5433">
        <f>J5433*Weighting!$W$9</f>
        <v>0</v>
      </c>
      <c r="M5433" s="14"/>
    </row>
    <row r="5434" spans="1:25" x14ac:dyDescent="0.25">
      <c r="A5434" s="32">
        <f>IF(Weighting!$P$10&gt;0,B5434,"")</f>
        <v>0.84499999999999997</v>
      </c>
      <c r="B5434">
        <f>Weighting!$C$10</f>
        <v>0.84499999999999997</v>
      </c>
      <c r="C5434">
        <f>Weighting!$F$10</f>
        <v>0</v>
      </c>
      <c r="D5434" t="b">
        <f>IF(C5434=1,'Data Transformation'!$G$3+0.5*'Data Transformation'!$W$25,IF(C5435=1,D5435-'Data Transformation'!$W$25,FALSE))</f>
        <v>0</v>
      </c>
      <c r="E5434" t="str">
        <f t="array" ref="E5434">IF(ISLOGICAL(D5434),"",FREQUENCY(IF('Data Transformation'!$B$425:$B$8425='Bin Analysis'!$B5427,'Data Transformation'!$G$425:$G$8425),D5434))</f>
        <v/>
      </c>
      <c r="F5434" t="str">
        <f t="shared" si="678"/>
        <v/>
      </c>
      <c r="G5434">
        <f>Weighting!$H$10</f>
        <v>0</v>
      </c>
      <c r="H5434">
        <f t="array" ref="H5434">FREQUENCY(IF('Data Transformation'!$B$4:$B$8425=B5427,'Data Transformation'!$G$4:$G$8425),'Bin Analysis'!$B5434)</f>
        <v>19</v>
      </c>
      <c r="I5434">
        <f t="shared" si="679"/>
        <v>0</v>
      </c>
      <c r="J5434">
        <f t="shared" si="680"/>
        <v>0</v>
      </c>
      <c r="K5434">
        <f>J5434*Weighting!$W$10</f>
        <v>0</v>
      </c>
      <c r="M5434" s="14"/>
    </row>
    <row r="5435" spans="1:25" x14ac:dyDescent="0.25">
      <c r="A5435" s="32">
        <f>IF(Weighting!$P$11&gt;0,B5435,"")</f>
        <v>0.97599999999999998</v>
      </c>
      <c r="B5435">
        <f>Weighting!$C$11</f>
        <v>0.97599999999999998</v>
      </c>
      <c r="C5435">
        <f>Weighting!$F$11</f>
        <v>0</v>
      </c>
      <c r="D5435">
        <f>IF(C5435=1,'Data Transformation'!$G$3+0.5*'Data Transformation'!$W$25,IF(C5436=1,D5436-'Data Transformation'!$W$25,FALSE))</f>
        <v>0.86899999999999999</v>
      </c>
      <c r="E5435">
        <f t="array" ref="E5435">IF(ISLOGICAL(D5435),"",FREQUENCY(IF('Data Transformation'!$B$425:$B$8425='Bin Analysis'!$B5427,'Data Transformation'!$G$425:$G$8425),D5435))</f>
        <v>19</v>
      </c>
      <c r="F5435" t="e">
        <f t="shared" si="678"/>
        <v>#VALUE!</v>
      </c>
      <c r="G5435">
        <f>Weighting!$H$11</f>
        <v>0</v>
      </c>
      <c r="H5435">
        <f t="array" ref="H5435">FREQUENCY(IF('Data Transformation'!$B$4:$B$8425=B5427,'Data Transformation'!$G$4:$G$8425),'Bin Analysis'!$B5435)</f>
        <v>19</v>
      </c>
      <c r="I5435">
        <f t="shared" si="679"/>
        <v>0</v>
      </c>
      <c r="J5435">
        <f t="shared" si="680"/>
        <v>0</v>
      </c>
      <c r="K5435">
        <f>J5435*Weighting!$W$11</f>
        <v>0</v>
      </c>
      <c r="M5435" s="14"/>
    </row>
    <row r="5436" spans="1:25" x14ac:dyDescent="0.25">
      <c r="A5436" s="32">
        <f>IF(Weighting!$P$12&gt;0,B5436,"")</f>
        <v>1.107</v>
      </c>
      <c r="B5436">
        <f>Weighting!$C$12</f>
        <v>1.107</v>
      </c>
      <c r="C5436">
        <f>Weighting!$F$12</f>
        <v>1</v>
      </c>
      <c r="D5436">
        <f>IF(C5436=1,'Data Transformation'!$G$3+0.5*'Data Transformation'!$W$25,IF(C5437=1,D5437-'Data Transformation'!$W$25,FALSE))</f>
        <v>1.131</v>
      </c>
      <c r="E5436">
        <f t="array" ref="E5436">IF(ISLOGICAL(D5436),"",FREQUENCY(IF('Data Transformation'!$B$425:$B$8425='Bin Analysis'!$B5427,'Data Transformation'!$G$425:$G$8425),D5436))</f>
        <v>19</v>
      </c>
      <c r="F5436">
        <f t="shared" si="678"/>
        <v>0</v>
      </c>
      <c r="G5436">
        <f>Weighting!$H$12</f>
        <v>0</v>
      </c>
      <c r="H5436">
        <f t="array" ref="H5436">FREQUENCY(IF('Data Transformation'!$B$4:$B$8425=B5427,'Data Transformation'!$G$4:$G$8425),'Bin Analysis'!$B5436)</f>
        <v>20</v>
      </c>
      <c r="I5436">
        <f t="shared" si="679"/>
        <v>1</v>
      </c>
      <c r="J5436">
        <f t="shared" si="680"/>
        <v>1</v>
      </c>
      <c r="K5436">
        <f>J5436*Weighting!$W$12</f>
        <v>1</v>
      </c>
      <c r="M5436" s="14"/>
    </row>
    <row r="5437" spans="1:25" x14ac:dyDescent="0.25">
      <c r="A5437" s="32">
        <f>IF(Weighting!$P$13&gt;0,B5437,"")</f>
        <v>1.238</v>
      </c>
      <c r="B5437">
        <f>Weighting!$C$13</f>
        <v>1.238</v>
      </c>
      <c r="C5437">
        <f>Weighting!$F$13</f>
        <v>0</v>
      </c>
      <c r="D5437" t="b">
        <f>IF(C5437=1,'Data Transformation'!$G$3+0.5*'Data Transformation'!$W$25,IF(C5438=1,D5438-'Data Transformation'!$W$25,FALSE))</f>
        <v>0</v>
      </c>
      <c r="E5437" t="str">
        <f t="array" ref="E5437">IF(ISLOGICAL(D5437),"",FREQUENCY(IF('Data Transformation'!$B$425:$B$8425='Bin Analysis'!$B5427,'Data Transformation'!$G$425:$G$8425),D5437))</f>
        <v/>
      </c>
      <c r="F5437" t="str">
        <f t="shared" si="678"/>
        <v/>
      </c>
      <c r="G5437">
        <f>Weighting!$H$13</f>
        <v>0</v>
      </c>
      <c r="H5437">
        <f t="array" ref="H5437">FREQUENCY(IF('Data Transformation'!$B$4:$B$8425=B5427,'Data Transformation'!$G$4:$G$8425),'Bin Analysis'!$B5437)</f>
        <v>20</v>
      </c>
      <c r="I5437">
        <f t="shared" si="679"/>
        <v>0</v>
      </c>
      <c r="J5437">
        <f t="shared" si="680"/>
        <v>0</v>
      </c>
      <c r="K5437">
        <f>J5437*Weighting!$W$13</f>
        <v>0</v>
      </c>
      <c r="M5437" s="14"/>
    </row>
    <row r="5438" spans="1:25" x14ac:dyDescent="0.25">
      <c r="A5438" s="32">
        <f>IF(Weighting!$P$14&gt;0,B5438,"")</f>
        <v>1.369</v>
      </c>
      <c r="B5438">
        <f>Weighting!$C$14</f>
        <v>1.369</v>
      </c>
      <c r="C5438">
        <f>Weighting!$F$14</f>
        <v>0</v>
      </c>
      <c r="D5438" t="b">
        <f>IF(C5438=1,'Data Transformation'!$G$3+0.5*'Data Transformation'!$W$25,IF(C5439=1,D5439-'Data Transformation'!$W$25,FALSE))</f>
        <v>0</v>
      </c>
      <c r="E5438" t="str">
        <f t="array" ref="E5438">IF(ISLOGICAL(D5438),"",FREQUENCY(IF('Data Transformation'!$B$425:$B$8425='Bin Analysis'!$B5427,'Data Transformation'!$G$425:$G$8425),D5438))</f>
        <v/>
      </c>
      <c r="F5438" t="str">
        <f t="shared" si="678"/>
        <v/>
      </c>
      <c r="G5438">
        <f>Weighting!$H$14</f>
        <v>0</v>
      </c>
      <c r="H5438">
        <f t="array" ref="H5438">FREQUENCY(IF('Data Transformation'!$B$4:$B$8425=B5427,'Data Transformation'!$G$4:$G$8425),'Bin Analysis'!$B5438)</f>
        <v>20</v>
      </c>
      <c r="I5438">
        <f t="shared" si="679"/>
        <v>0</v>
      </c>
      <c r="J5438">
        <f t="shared" si="680"/>
        <v>0</v>
      </c>
      <c r="K5438">
        <f>J5438*Weighting!$W$14</f>
        <v>0</v>
      </c>
      <c r="M5438" s="14"/>
    </row>
    <row r="5439" spans="1:25" x14ac:dyDescent="0.25">
      <c r="A5439" s="32">
        <f>IF(Weighting!$P$15&gt;0,B5439,"")</f>
        <v>1.5000009999999999</v>
      </c>
      <c r="B5439">
        <f>Weighting!$C$15</f>
        <v>1.5000009999999999</v>
      </c>
      <c r="C5439">
        <f>Weighting!$F$15</f>
        <v>0</v>
      </c>
      <c r="D5439" t="b">
        <f>IF(C5439=1,'Data Transformation'!$G$3+0.5*'Data Transformation'!$W$25,IF(C5440=1,D5440-'Data Transformation'!$W$25,FALSE))</f>
        <v>0</v>
      </c>
      <c r="E5439" t="str">
        <f t="array" ref="E5439">IF(ISLOGICAL(D5439),"",FREQUENCY(IF('Data Transformation'!$B$425:$B$8425='Bin Analysis'!$B5427,'Data Transformation'!$G$425:$G$8425),D5439))</f>
        <v/>
      </c>
      <c r="F5439" t="str">
        <f t="shared" si="678"/>
        <v/>
      </c>
      <c r="G5439">
        <f>Weighting!$H$15</f>
        <v>0</v>
      </c>
      <c r="H5439">
        <f t="array" ref="H5439">FREQUENCY(IF('Data Transformation'!$B$4:$B$8425=B5427,'Data Transformation'!$G$4:$G$8425),'Bin Analysis'!$B5439)</f>
        <v>20</v>
      </c>
      <c r="I5439">
        <f t="shared" si="679"/>
        <v>0</v>
      </c>
      <c r="J5439">
        <f t="shared" si="680"/>
        <v>0</v>
      </c>
      <c r="K5439">
        <f>J5439*Weighting!$W$15</f>
        <v>0</v>
      </c>
      <c r="M5439" s="14"/>
    </row>
    <row r="5440" spans="1:25" x14ac:dyDescent="0.25">
      <c r="A5440" s="32" t="str">
        <f>IF(Weighting!$P$16&gt;0,B5440,"")</f>
        <v/>
      </c>
      <c r="B5440">
        <f>Weighting!$C$16</f>
        <v>1.631</v>
      </c>
      <c r="C5440">
        <f>Weighting!$F$16</f>
        <v>0</v>
      </c>
      <c r="D5440" t="b">
        <f>IF(C5440=1,'Data Transformation'!$G$3+0.5*'Data Transformation'!$W$25,IF(C5441=1,D5441-'Data Transformation'!$W$25,FALSE))</f>
        <v>0</v>
      </c>
      <c r="E5440" t="str">
        <f t="array" ref="E5440">IF(ISLOGICAL(D5440),"",FREQUENCY(IF('Data Transformation'!$B$425:$B$8425='Bin Analysis'!$B5427,'Data Transformation'!$G$425:$G$8425),D5440))</f>
        <v/>
      </c>
      <c r="F5440" t="str">
        <f t="shared" si="678"/>
        <v/>
      </c>
      <c r="G5440">
        <f>Weighting!$H$16</f>
        <v>0</v>
      </c>
      <c r="H5440">
        <f t="array" ref="H5440">FREQUENCY(IF('Data Transformation'!$B$4:$B$8425=B5427,'Data Transformation'!$G$4:$G$8425),'Bin Analysis'!$B5440)</f>
        <v>20</v>
      </c>
      <c r="I5440">
        <f t="shared" si="679"/>
        <v>0</v>
      </c>
      <c r="J5440">
        <f t="shared" si="680"/>
        <v>0</v>
      </c>
      <c r="K5440">
        <f>J5440*Weighting!$W$16</f>
        <v>0</v>
      </c>
      <c r="M5440" s="14"/>
    </row>
    <row r="5441" spans="1:25" x14ac:dyDescent="0.25">
      <c r="A5441" s="32" t="str">
        <f>IF(Weighting!$P$17&gt;0,B5441,"")</f>
        <v/>
      </c>
      <c r="B5441">
        <f>Weighting!$C$17</f>
        <v>1.762</v>
      </c>
      <c r="C5441">
        <f>Weighting!$F$17</f>
        <v>0</v>
      </c>
      <c r="D5441" t="b">
        <f>IF(C5441=1,'Data Transformation'!$G$3+0.5*'Data Transformation'!$W$25,IF(C5442=1,D5442-'Data Transformation'!$W$25,FALSE))</f>
        <v>0</v>
      </c>
      <c r="E5441" t="str">
        <f t="array" ref="E5441">IF(ISLOGICAL(D5441),"",FREQUENCY(IF('Data Transformation'!$B$425:$B$8425='Bin Analysis'!$B5427,'Data Transformation'!$G$425:$G$8425),D5441))</f>
        <v/>
      </c>
      <c r="F5441" t="str">
        <f t="shared" si="678"/>
        <v/>
      </c>
      <c r="G5441">
        <f>Weighting!$H$17</f>
        <v>0</v>
      </c>
      <c r="H5441">
        <f t="array" ref="H5441">FREQUENCY(IF('Data Transformation'!$B$4:$B$8425=B5427,'Data Transformation'!$G$4:$G$8425),'Bin Analysis'!$B5441)</f>
        <v>20</v>
      </c>
      <c r="I5441">
        <f t="shared" si="679"/>
        <v>0</v>
      </c>
      <c r="J5441">
        <f t="shared" si="680"/>
        <v>0</v>
      </c>
      <c r="K5441">
        <f>J5441*Weighting!$W$17</f>
        <v>0</v>
      </c>
      <c r="M5441" s="14"/>
    </row>
    <row r="5442" spans="1:25" x14ac:dyDescent="0.25">
      <c r="A5442" s="32" t="str">
        <f>IF(Weighting!$P$18&gt;0,B5442,"")</f>
        <v/>
      </c>
      <c r="B5442">
        <f>Weighting!$C$18</f>
        <v>1.893</v>
      </c>
      <c r="C5442">
        <f>Weighting!$F$18</f>
        <v>0</v>
      </c>
      <c r="D5442" t="b">
        <f>IF(C5442=1,'Data Transformation'!$G$3+0.5*'Data Transformation'!$W$25,IF(C5443=1,D5443-'Data Transformation'!$W$25,FALSE))</f>
        <v>0</v>
      </c>
      <c r="E5442" t="str">
        <f t="array" ref="E5442">IF(ISLOGICAL(D5442),"",FREQUENCY(IF('Data Transformation'!$B$425:$B$8425='Bin Analysis'!$B5427,'Data Transformation'!$G$425:$G$8425),D5442))</f>
        <v/>
      </c>
      <c r="F5442" t="str">
        <f t="shared" si="678"/>
        <v/>
      </c>
      <c r="G5442">
        <f>Weighting!$H$18</f>
        <v>0</v>
      </c>
      <c r="H5442">
        <f t="array" ref="H5442">FREQUENCY(IF('Data Transformation'!$B$4:$B$8425=B5427,'Data Transformation'!$G$4:$G$8425),'Bin Analysis'!$B5442)</f>
        <v>20</v>
      </c>
      <c r="I5442">
        <f t="shared" si="679"/>
        <v>0</v>
      </c>
      <c r="J5442">
        <f t="shared" si="680"/>
        <v>0</v>
      </c>
      <c r="K5442">
        <f>J5442*Weighting!$W$18</f>
        <v>0</v>
      </c>
      <c r="M5442" s="14"/>
    </row>
    <row r="5443" spans="1:25" x14ac:dyDescent="0.25">
      <c r="A5443" s="32" t="str">
        <f>IF(Weighting!$P$19&gt;0,B5443,"")</f>
        <v/>
      </c>
      <c r="B5443">
        <f>Weighting!$C$19</f>
        <v>2.024</v>
      </c>
      <c r="C5443">
        <f>Weighting!$F$19</f>
        <v>0</v>
      </c>
      <c r="D5443" t="b">
        <f>IF(C5443=1,'Data Transformation'!$G$3+0.5*'Data Transformation'!$W$25,IF(C5444=1,D5444-'Data Transformation'!$W$25,FALSE))</f>
        <v>0</v>
      </c>
      <c r="E5443" t="str">
        <f t="array" ref="E5443">IF(ISLOGICAL(D5443),"",FREQUENCY(IF('Data Transformation'!$B$425:$B$8425='Bin Analysis'!$B5427,'Data Transformation'!$G$425:$G$8425),D5443))</f>
        <v/>
      </c>
      <c r="F5443" t="str">
        <f t="shared" si="678"/>
        <v/>
      </c>
      <c r="G5443">
        <f>Weighting!$H$19</f>
        <v>0</v>
      </c>
      <c r="H5443">
        <f t="array" ref="H5443">FREQUENCY(IF('Data Transformation'!$B$4:$B$8425=B5427,'Data Transformation'!$G$4:$G$8425),'Bin Analysis'!$B5443)</f>
        <v>20</v>
      </c>
      <c r="I5443">
        <f t="shared" si="679"/>
        <v>0</v>
      </c>
      <c r="J5443">
        <f t="shared" si="680"/>
        <v>0</v>
      </c>
      <c r="K5443">
        <f>J5443*Weighting!$W$19</f>
        <v>0</v>
      </c>
      <c r="M5443" s="14"/>
    </row>
    <row r="5444" spans="1:25" x14ac:dyDescent="0.25">
      <c r="A5444" s="32" t="str">
        <f>IF(Weighting!$P$20&gt;0,B5444,"")</f>
        <v/>
      </c>
      <c r="B5444">
        <f>Weighting!$C$20</f>
        <v>2.1550000000000002</v>
      </c>
      <c r="C5444">
        <f>Weighting!$F$20</f>
        <v>0</v>
      </c>
      <c r="D5444" t="b">
        <f>IF(C5444=1,'Data Transformation'!$G$3+0.5*'Data Transformation'!$W$25,IF(C5445=1,D5445-'Data Transformation'!$W$25,FALSE))</f>
        <v>0</v>
      </c>
      <c r="E5444" t="str">
        <f t="array" ref="E5444">IF(ISLOGICAL(D5444),"",FREQUENCY(IF('Data Transformation'!$B$425:$B$8425='Bin Analysis'!$B5427,'Data Transformation'!$G$425:$G$8425),D5444))</f>
        <v/>
      </c>
      <c r="F5444" t="str">
        <f t="shared" si="678"/>
        <v/>
      </c>
      <c r="G5444">
        <f>Weighting!$H$20</f>
        <v>0</v>
      </c>
      <c r="H5444">
        <f t="array" ref="H5444">FREQUENCY(IF('Data Transformation'!$B$4:$B$8425=B5427,'Data Transformation'!$G$4:$G$8425),'Bin Analysis'!$B5444)</f>
        <v>20</v>
      </c>
      <c r="I5444">
        <f t="shared" si="679"/>
        <v>0</v>
      </c>
      <c r="J5444">
        <f t="shared" si="680"/>
        <v>0</v>
      </c>
      <c r="K5444">
        <f>J5444*Weighting!$W$20</f>
        <v>0</v>
      </c>
      <c r="M5444" s="14"/>
    </row>
    <row r="5445" spans="1:25" x14ac:dyDescent="0.25">
      <c r="A5445" s="32" t="str">
        <f>IF(Weighting!$P$21&gt;0,B5445,"")</f>
        <v/>
      </c>
      <c r="B5445">
        <f>Weighting!$C$21</f>
        <v>2.2860000000000005</v>
      </c>
      <c r="C5445">
        <f>Weighting!$F$21</f>
        <v>0</v>
      </c>
      <c r="D5445" t="b">
        <f>IF(C5445=1,'Data Transformation'!$G$3+0.5*'Data Transformation'!$W$25,IF(C5446=1,D5446-'Data Transformation'!$W$25,FALSE))</f>
        <v>0</v>
      </c>
      <c r="E5445" t="str">
        <f t="array" ref="E5445">IF(ISLOGICAL(D5445),"",FREQUENCY(IF('Data Transformation'!$B$425:$B$8425='Bin Analysis'!$B5427,'Data Transformation'!$G$425:$G$8425),D5445))</f>
        <v/>
      </c>
      <c r="F5445" t="str">
        <f t="shared" si="678"/>
        <v/>
      </c>
      <c r="G5445">
        <f>Weighting!$H$21</f>
        <v>0</v>
      </c>
      <c r="H5445">
        <f t="array" ref="H5445">FREQUENCY(IF('Data Transformation'!$B$4:$B$8425=B5427,'Data Transformation'!$G$4:$G$8425),'Bin Analysis'!$B5445)</f>
        <v>20</v>
      </c>
      <c r="I5445">
        <f t="shared" si="679"/>
        <v>0</v>
      </c>
      <c r="J5445">
        <f t="shared" si="680"/>
        <v>0</v>
      </c>
      <c r="K5445">
        <f>J5445*Weighting!$W$21</f>
        <v>0</v>
      </c>
      <c r="M5445" s="14"/>
    </row>
    <row r="5446" spans="1:25" x14ac:dyDescent="0.25">
      <c r="A5446" s="32" t="str">
        <f>IF(Weighting!$P$22&gt;0,B5446,"")</f>
        <v/>
      </c>
      <c r="B5446">
        <f>Weighting!$C$22</f>
        <v>2.4170000000000007</v>
      </c>
      <c r="C5446">
        <f>Weighting!$F$22</f>
        <v>0</v>
      </c>
      <c r="D5446" t="b">
        <f>IF(C5446=1,'Data Transformation'!$G$3+0.5*'Data Transformation'!$W$25,IF(C5447=1,D5447-'Data Transformation'!$W$25,FALSE))</f>
        <v>0</v>
      </c>
      <c r="E5446" t="str">
        <f t="array" ref="E5446">IF(ISLOGICAL(D5446),"",FREQUENCY(IF('Data Transformation'!$B$425:$B$8425='Bin Analysis'!$B5427,'Data Transformation'!$G$425:$G$8425),D5446))</f>
        <v/>
      </c>
      <c r="F5446" t="str">
        <f t="shared" si="678"/>
        <v/>
      </c>
      <c r="G5446">
        <f>Weighting!$H$22</f>
        <v>0</v>
      </c>
      <c r="H5446">
        <f t="array" ref="H5446">FREQUENCY(IF('Data Transformation'!$B$4:$B$8425=B5427,'Data Transformation'!$G$4:$G$8425),'Bin Analysis'!$B5446)</f>
        <v>20</v>
      </c>
      <c r="I5446">
        <f t="shared" si="679"/>
        <v>0</v>
      </c>
      <c r="J5446">
        <f t="shared" si="680"/>
        <v>0</v>
      </c>
      <c r="K5446">
        <f>J5446*Weighting!$W$22</f>
        <v>0</v>
      </c>
      <c r="M5446" s="14"/>
    </row>
    <row r="5447" spans="1:25" x14ac:dyDescent="0.25">
      <c r="A5447" s="32" t="str">
        <f>IF(Weighting!$P$23&gt;0,B5447,"")</f>
        <v/>
      </c>
      <c r="B5447">
        <f>Weighting!$C$23</f>
        <v>2.5480000000000009</v>
      </c>
      <c r="C5447">
        <f>Weighting!$F$23</f>
        <v>0</v>
      </c>
      <c r="D5447" t="b">
        <f>IF(C5447=1,'Data Transformation'!$G$3+0.5*'Data Transformation'!$W$25,IF(C5448=1,D5448-'Data Transformation'!$W$25,FALSE))</f>
        <v>0</v>
      </c>
      <c r="E5447" t="str">
        <f t="array" ref="E5447">IF(ISLOGICAL(D5447),"",FREQUENCY(IF('Data Transformation'!$B$425:$B$8425='Bin Analysis'!$B5427,'Data Transformation'!$G$425:$G$8425),D5447))</f>
        <v/>
      </c>
      <c r="F5447" t="str">
        <f t="shared" si="678"/>
        <v/>
      </c>
      <c r="G5447">
        <f>Weighting!$H$23</f>
        <v>0</v>
      </c>
      <c r="H5447">
        <f t="array" ref="H5447">FREQUENCY(IF('Data Transformation'!$B$4:$B$8425=B5427,'Data Transformation'!$G$4:$G$8425),'Bin Analysis'!$B5447)</f>
        <v>20</v>
      </c>
      <c r="I5447">
        <f t="shared" si="679"/>
        <v>0</v>
      </c>
      <c r="J5447">
        <f t="shared" si="680"/>
        <v>0</v>
      </c>
      <c r="K5447">
        <f>J5447*Weighting!$W$23</f>
        <v>0</v>
      </c>
      <c r="M5447" s="14"/>
    </row>
    <row r="5448" spans="1:25" x14ac:dyDescent="0.25">
      <c r="A5448" s="32" t="str">
        <f>IF(Weighting!$P$24&gt;0,B5448,"")</f>
        <v/>
      </c>
      <c r="B5448">
        <f>Weighting!$C$24</f>
        <v>2.6790000000000012</v>
      </c>
      <c r="C5448">
        <f>Weighting!$F$24</f>
        <v>0</v>
      </c>
      <c r="D5448" t="b">
        <f>IF(C5448=1,'Data Transformation'!$G$3+0.5*'Data Transformation'!$W$25,IF(C5449=1,D5449-'Data Transformation'!$W$25,FALSE))</f>
        <v>0</v>
      </c>
      <c r="E5448" t="str">
        <f t="array" ref="E5448">IF(ISLOGICAL(D5448),"",FREQUENCY(IF('Data Transformation'!$B$425:$B$8425='Bin Analysis'!$B5427,'Data Transformation'!$G$425:$G$8425),D5448))</f>
        <v/>
      </c>
      <c r="F5448" t="str">
        <f t="shared" si="678"/>
        <v/>
      </c>
      <c r="G5448">
        <f>Weighting!$H$24</f>
        <v>0</v>
      </c>
      <c r="H5448">
        <f t="array" ref="H5448">FREQUENCY(IF('Data Transformation'!$B$4:$B$8425=B5427,'Data Transformation'!$G$4:$G$8425),'Bin Analysis'!$B5448)</f>
        <v>20</v>
      </c>
      <c r="I5448">
        <f t="shared" si="679"/>
        <v>0</v>
      </c>
      <c r="J5448">
        <f t="shared" si="680"/>
        <v>0</v>
      </c>
      <c r="K5448">
        <f>J5448*Weighting!$W$24</f>
        <v>0</v>
      </c>
      <c r="M5448" s="14"/>
    </row>
    <row r="5449" spans="1:25" x14ac:dyDescent="0.25">
      <c r="A5449" s="32" t="str">
        <f>IF(Weighting!$P$25&gt;0,B5449,"")</f>
        <v/>
      </c>
      <c r="B5449">
        <f>Weighting!$C$25</f>
        <v>2.8100000000000014</v>
      </c>
      <c r="C5449">
        <f>Weighting!$F$25</f>
        <v>0</v>
      </c>
      <c r="D5449" t="b">
        <f>IF(C5449=1,'Data Transformation'!$G$3+0.5*'Data Transformation'!$W$25,IF(C5450=1,D5450-'Data Transformation'!$W$25,FALSE))</f>
        <v>0</v>
      </c>
      <c r="E5449" t="str">
        <f t="array" ref="E5449">IF(ISLOGICAL(D5449),"",FREQUENCY(IF('Data Transformation'!$B$425:$B$8425='Bin Analysis'!$B5427,'Data Transformation'!$G$425:$G$8425),D5449))</f>
        <v/>
      </c>
      <c r="F5449" t="str">
        <f t="shared" si="678"/>
        <v/>
      </c>
      <c r="G5449">
        <f>Weighting!$H$25</f>
        <v>0</v>
      </c>
      <c r="H5449">
        <f t="array" ref="H5449">FREQUENCY(IF('Data Transformation'!$B$4:$B$8425=B5427,'Data Transformation'!$G$4:$G$8425),'Bin Analysis'!$B5449)</f>
        <v>20</v>
      </c>
      <c r="I5449">
        <f t="shared" si="679"/>
        <v>0</v>
      </c>
      <c r="J5449">
        <f t="shared" si="680"/>
        <v>0</v>
      </c>
      <c r="K5449">
        <f>J5449*Weighting!$W$25</f>
        <v>0</v>
      </c>
      <c r="M5449" s="14"/>
    </row>
    <row r="5450" spans="1:25" x14ac:dyDescent="0.25">
      <c r="O5450"/>
      <c r="P5450"/>
      <c r="Q5450"/>
      <c r="R5450"/>
    </row>
    <row r="5451" spans="1:25" ht="23.25" x14ac:dyDescent="0.35">
      <c r="A5451" s="21" t="s">
        <v>0</v>
      </c>
      <c r="B5451" s="21">
        <f>IFERROR(VLOOKUP(C5451,'Data Transformation'!$L$6:$M$426,2,FALSE),"")</f>
        <v>227</v>
      </c>
      <c r="C5451" s="21">
        <f>C5427+1</f>
        <v>227</v>
      </c>
      <c r="D5451" s="21"/>
      <c r="E5451" s="21"/>
      <c r="F5451" s="21"/>
      <c r="G5451" s="21"/>
      <c r="H5451" s="22"/>
      <c r="I5451" s="22"/>
      <c r="J5451" s="22"/>
      <c r="K5451" s="21"/>
      <c r="L5451" s="21">
        <f>B5451</f>
        <v>227</v>
      </c>
      <c r="M5451" s="23">
        <f>INDEX('Data Transformation'!$O$4:$O$424,MATCH($B5451,'Data Transformation'!$M$4:$M$424,0),MATCH($M$2,'Data Transformation'!$O$3,0))</f>
        <v>19</v>
      </c>
      <c r="N5451" s="27">
        <f>IF('Input and Summary Results'!$J$16="minimum",'Bin Analysis'!X5452/(M5451-1),'Bin Analysis'!Y5451/('Bin Analysis'!M5451-1))</f>
        <v>0</v>
      </c>
      <c r="O5451" s="27">
        <f>IF(M5451=FALSE,NA(),(VLOOKUP(1,C5454:K5473,4,FALSE))/(M5451-1))</f>
        <v>0</v>
      </c>
      <c r="P5451" s="27">
        <f>IF(M5451=FALSE,NA(),SUM(J5454:J5473)/Weighting!$S$5)</f>
        <v>0.2</v>
      </c>
      <c r="Q5451" s="27">
        <f>IF(M5451=FALSE,NA(),SUM(K5454:K5473)/Weighting!$S$6)</f>
        <v>8.6956521739130432E-2</v>
      </c>
      <c r="R5451" s="27">
        <f>IF(M5451=FALSE,NA(),(VLOOKUP(1,G5454:K5473,3,FALSE))/(M5451-1))</f>
        <v>1</v>
      </c>
      <c r="S5451" s="22" t="str">
        <f>IF(M5451=FALSE,NA(),IF(SUM(J5454:J5473)=2,"yes","no"))</f>
        <v>yes</v>
      </c>
      <c r="X5451" s="2" cm="2">
        <f t="array" ref="X5451:X5452">FREQUENCY(IF('Data Transformation'!$B$425:$B$6424='Bin Analysis'!L5451,'Data Transformation'!$G$425:$G$6424),'Data Transformation'!$U$11)</f>
        <v>18</v>
      </c>
      <c r="Y5451" s="2" cm="2">
        <f t="array" ref="Y5451:Y5452">FREQUENCY(IF('Data Transformation'!$B$425:$B$6424='Bin Analysis'!L5451,'Data Transformation'!$G$425:$G$6424),'Data Transformation'!$U$12)</f>
        <v>18</v>
      </c>
    </row>
    <row r="5452" spans="1:25" x14ac:dyDescent="0.25">
      <c r="A5452" s="14" t="s">
        <v>66</v>
      </c>
      <c r="B5452" t="s">
        <v>47</v>
      </c>
      <c r="C5452" t="s">
        <v>5</v>
      </c>
      <c r="D5452" t="s">
        <v>99</v>
      </c>
      <c r="E5452" t="s">
        <v>100</v>
      </c>
      <c r="F5452" t="s">
        <v>101</v>
      </c>
      <c r="G5452" t="s">
        <v>69</v>
      </c>
      <c r="H5452" t="s">
        <v>31</v>
      </c>
      <c r="I5452" t="s">
        <v>32</v>
      </c>
      <c r="J5452" t="s">
        <v>46</v>
      </c>
      <c r="K5452" s="14" t="s">
        <v>45</v>
      </c>
      <c r="M5452" s="14"/>
      <c r="X5452" s="2">
        <v>0</v>
      </c>
      <c r="Y5452" s="2">
        <v>0</v>
      </c>
    </row>
    <row r="5453" spans="1:25" x14ac:dyDescent="0.25">
      <c r="A5453" s="32"/>
      <c r="D5453" t="b">
        <f>IF(C5453=1,'Data Transformation'!$G$3+0.5*'Data Transformation'!$W$25,IF(C5454=1,D5454-'Data Transformation'!$W$25,FALSE))</f>
        <v>0</v>
      </c>
      <c r="E5453" t="str">
        <f t="array" ref="E5453">IF(ISLOGICAL(D5453),"",FREQUENCY(IF('Data Transformation'!$B$425:$B$8425='Bin Analysis'!$B5451,'Data Transformation'!$G$425:$G$8425),D5453))</f>
        <v/>
      </c>
      <c r="F5453" t="str">
        <f>IF(ISLOGICAL(D5453),"",E5453-E5452)</f>
        <v/>
      </c>
      <c r="M5453" s="14"/>
    </row>
    <row r="5454" spans="1:25" x14ac:dyDescent="0.25">
      <c r="A5454" s="32">
        <f>IF(Weighting!$P$6&gt;0,B5454,"")</f>
        <v>0.32100000000000001</v>
      </c>
      <c r="B5454">
        <f>Weighting!$C$6</f>
        <v>0.32100000000000001</v>
      </c>
      <c r="C5454">
        <f>Weighting!$F$6</f>
        <v>0</v>
      </c>
      <c r="D5454" t="b">
        <f>IF(C5454=1,'Data Transformation'!$G$3+0.5*'Data Transformation'!$W$25,IF(C5455=1,D5455-'Data Transformation'!$W$25,FALSE))</f>
        <v>0</v>
      </c>
      <c r="E5454" t="str">
        <f t="array" ref="E5454">IF(ISLOGICAL(D5454),"",FREQUENCY(IF('Data Transformation'!$B$425:$B$8425='Bin Analysis'!$B5451,'Data Transformation'!$G$425:$G$8425),D5454))</f>
        <v/>
      </c>
      <c r="F5454" t="str">
        <f>IF(ISLOGICAL(D5454),"",E5454-E5453)</f>
        <v/>
      </c>
      <c r="G5454">
        <f>Weighting!$H$6</f>
        <v>1</v>
      </c>
      <c r="H5454">
        <f t="array" ref="H5454">FREQUENCY(IF('Data Transformation'!$B$4:$B$8425=B5451,'Data Transformation'!$G$4:$G$8425),'Bin Analysis'!$B5454)</f>
        <v>18</v>
      </c>
      <c r="I5454">
        <f>H5454-H5453</f>
        <v>18</v>
      </c>
      <c r="J5454">
        <f>IF(I5454=0,0,1)</f>
        <v>1</v>
      </c>
      <c r="K5454">
        <f>J5454*Weighting!$W$6</f>
        <v>1</v>
      </c>
      <c r="M5454" s="14"/>
    </row>
    <row r="5455" spans="1:25" x14ac:dyDescent="0.25">
      <c r="A5455" s="32">
        <f>IF(Weighting!$P$7&gt;0,B5455,"")</f>
        <v>0.45200000000000001</v>
      </c>
      <c r="B5455">
        <f>Weighting!$C$7</f>
        <v>0.45200000000000001</v>
      </c>
      <c r="C5455">
        <f>Weighting!$F$7</f>
        <v>0</v>
      </c>
      <c r="D5455" t="b">
        <f>IF(C5455=1,'Data Transformation'!$G$3+0.5*'Data Transformation'!$W$25,IF(C5456=1,D5456-'Data Transformation'!$W$25,FALSE))</f>
        <v>0</v>
      </c>
      <c r="E5455" t="str">
        <f t="array" ref="E5455">IF(ISLOGICAL(D5455),"",FREQUENCY(IF('Data Transformation'!$B$425:$B$8425='Bin Analysis'!$B5451,'Data Transformation'!$G$425:$G$8425),D5455))</f>
        <v/>
      </c>
      <c r="F5455" t="str">
        <f t="shared" ref="F5455:F5473" si="681">IF(ISLOGICAL(D5455),"",E5455-E5454)</f>
        <v/>
      </c>
      <c r="G5455">
        <f>Weighting!$H$7</f>
        <v>0</v>
      </c>
      <c r="H5455">
        <f t="array" ref="H5455">FREQUENCY(IF('Data Transformation'!$B$4:$B$8425=B5451,'Data Transformation'!$G$4:$G$8425),'Bin Analysis'!$B5455)</f>
        <v>18</v>
      </c>
      <c r="I5455">
        <f t="shared" ref="I5455:I5473" si="682">H5455-H5454</f>
        <v>0</v>
      </c>
      <c r="J5455">
        <f>IF(I5455=0,0,1)</f>
        <v>0</v>
      </c>
      <c r="K5455">
        <f>J5455*Weighting!$W$7</f>
        <v>0</v>
      </c>
      <c r="M5455" s="14"/>
    </row>
    <row r="5456" spans="1:25" x14ac:dyDescent="0.25">
      <c r="A5456" s="32">
        <f>IF(Weighting!$P$8&gt;0,B5456,"")</f>
        <v>0.58299999999999996</v>
      </c>
      <c r="B5456">
        <f>Weighting!$C$8</f>
        <v>0.58299999999999996</v>
      </c>
      <c r="C5456">
        <f>Weighting!$F$8</f>
        <v>0</v>
      </c>
      <c r="D5456" t="b">
        <f>IF(C5456=1,'Data Transformation'!$G$3+0.5*'Data Transformation'!$W$25,IF(C5457=1,D5457-'Data Transformation'!$W$25,FALSE))</f>
        <v>0</v>
      </c>
      <c r="E5456" t="str">
        <f t="array" ref="E5456">IF(ISLOGICAL(D5456),"",FREQUENCY(IF('Data Transformation'!$B$425:$B$8425='Bin Analysis'!$B5451,'Data Transformation'!$G$425:$G$8425),D5456))</f>
        <v/>
      </c>
      <c r="F5456" t="str">
        <f t="shared" si="681"/>
        <v/>
      </c>
      <c r="G5456">
        <f>Weighting!$H$8</f>
        <v>0</v>
      </c>
      <c r="H5456">
        <f t="array" ref="H5456">FREQUENCY(IF('Data Transformation'!$B$4:$B$8425=B5451,'Data Transformation'!$G$4:$G$8425),'Bin Analysis'!$B5456)</f>
        <v>18</v>
      </c>
      <c r="I5456">
        <f t="shared" si="682"/>
        <v>0</v>
      </c>
      <c r="J5456">
        <f t="shared" ref="J5456:J5473" si="683">IF(I5456=0,0,1)</f>
        <v>0</v>
      </c>
      <c r="K5456">
        <f>J5456*Weighting!$W$8</f>
        <v>0</v>
      </c>
      <c r="M5456" s="14"/>
    </row>
    <row r="5457" spans="1:13" x14ac:dyDescent="0.25">
      <c r="A5457" s="32">
        <f>IF(Weighting!$P$9&gt;0,B5457,"")</f>
        <v>0.71399999999999997</v>
      </c>
      <c r="B5457" s="50">
        <f>Weighting!$C$9</f>
        <v>0.71399999999999997</v>
      </c>
      <c r="C5457">
        <f>Weighting!$F$9</f>
        <v>0</v>
      </c>
      <c r="D5457" t="b">
        <f>IF(C5457=1,'Data Transformation'!$G$3+0.5*'Data Transformation'!$W$25,IF(C5458=1,D5458-'Data Transformation'!$W$25,FALSE))</f>
        <v>0</v>
      </c>
      <c r="E5457" t="str">
        <f t="array" ref="E5457">IF(ISLOGICAL(D5457),"",FREQUENCY(IF('Data Transformation'!$B$425:$B$8425='Bin Analysis'!$B5451,'Data Transformation'!$G$425:$G$8425),D5457))</f>
        <v/>
      </c>
      <c r="F5457" t="str">
        <f t="shared" si="681"/>
        <v/>
      </c>
      <c r="G5457">
        <f>Weighting!$H$9</f>
        <v>0</v>
      </c>
      <c r="H5457">
        <f t="array" ref="H5457">FREQUENCY(IF('Data Transformation'!$B$4:$B$8425=B5451,'Data Transformation'!$G$4:$G$8425),'Bin Analysis'!$B5457)</f>
        <v>18</v>
      </c>
      <c r="I5457">
        <f t="shared" si="682"/>
        <v>0</v>
      </c>
      <c r="J5457">
        <f t="shared" si="683"/>
        <v>0</v>
      </c>
      <c r="K5457">
        <f>J5457*Weighting!$W$9</f>
        <v>0</v>
      </c>
      <c r="M5457" s="14"/>
    </row>
    <row r="5458" spans="1:13" x14ac:dyDescent="0.25">
      <c r="A5458" s="32">
        <f>IF(Weighting!$P$10&gt;0,B5458,"")</f>
        <v>0.84499999999999997</v>
      </c>
      <c r="B5458">
        <f>Weighting!$C$10</f>
        <v>0.84499999999999997</v>
      </c>
      <c r="C5458">
        <f>Weighting!$F$10</f>
        <v>0</v>
      </c>
      <c r="D5458" t="b">
        <f>IF(C5458=1,'Data Transformation'!$G$3+0.5*'Data Transformation'!$W$25,IF(C5459=1,D5459-'Data Transformation'!$W$25,FALSE))</f>
        <v>0</v>
      </c>
      <c r="E5458" t="str">
        <f t="array" ref="E5458">IF(ISLOGICAL(D5458),"",FREQUENCY(IF('Data Transformation'!$B$425:$B$8425='Bin Analysis'!$B5451,'Data Transformation'!$G$425:$G$8425),D5458))</f>
        <v/>
      </c>
      <c r="F5458" t="str">
        <f t="shared" si="681"/>
        <v/>
      </c>
      <c r="G5458">
        <f>Weighting!$H$10</f>
        <v>0</v>
      </c>
      <c r="H5458">
        <f t="array" ref="H5458">FREQUENCY(IF('Data Transformation'!$B$4:$B$8425=B5451,'Data Transformation'!$G$4:$G$8425),'Bin Analysis'!$B5458)</f>
        <v>18</v>
      </c>
      <c r="I5458">
        <f t="shared" si="682"/>
        <v>0</v>
      </c>
      <c r="J5458">
        <f t="shared" si="683"/>
        <v>0</v>
      </c>
      <c r="K5458">
        <f>J5458*Weighting!$W$10</f>
        <v>0</v>
      </c>
      <c r="M5458" s="14"/>
    </row>
    <row r="5459" spans="1:13" x14ac:dyDescent="0.25">
      <c r="A5459" s="32">
        <f>IF(Weighting!$P$11&gt;0,B5459,"")</f>
        <v>0.97599999999999998</v>
      </c>
      <c r="B5459">
        <f>Weighting!$C$11</f>
        <v>0.97599999999999998</v>
      </c>
      <c r="C5459">
        <f>Weighting!$F$11</f>
        <v>0</v>
      </c>
      <c r="D5459">
        <f>IF(C5459=1,'Data Transformation'!$G$3+0.5*'Data Transformation'!$W$25,IF(C5460=1,D5460-'Data Transformation'!$W$25,FALSE))</f>
        <v>0.86899999999999999</v>
      </c>
      <c r="E5459">
        <f t="array" ref="E5459">IF(ISLOGICAL(D5459),"",FREQUENCY(IF('Data Transformation'!$B$425:$B$8425='Bin Analysis'!$B5451,'Data Transformation'!$G$425:$G$8425),D5459))</f>
        <v>18</v>
      </c>
      <c r="F5459" t="e">
        <f t="shared" si="681"/>
        <v>#VALUE!</v>
      </c>
      <c r="G5459">
        <f>Weighting!$H$11</f>
        <v>0</v>
      </c>
      <c r="H5459">
        <f t="array" ref="H5459">FREQUENCY(IF('Data Transformation'!$B$4:$B$8425=B5451,'Data Transformation'!$G$4:$G$8425),'Bin Analysis'!$B5459)</f>
        <v>18</v>
      </c>
      <c r="I5459">
        <f t="shared" si="682"/>
        <v>0</v>
      </c>
      <c r="J5459">
        <f t="shared" si="683"/>
        <v>0</v>
      </c>
      <c r="K5459">
        <f>J5459*Weighting!$W$11</f>
        <v>0</v>
      </c>
      <c r="M5459" s="14"/>
    </row>
    <row r="5460" spans="1:13" x14ac:dyDescent="0.25">
      <c r="A5460" s="32">
        <f>IF(Weighting!$P$12&gt;0,B5460,"")</f>
        <v>1.107</v>
      </c>
      <c r="B5460">
        <f>Weighting!$C$12</f>
        <v>1.107</v>
      </c>
      <c r="C5460">
        <f>Weighting!$F$12</f>
        <v>1</v>
      </c>
      <c r="D5460">
        <f>IF(C5460=1,'Data Transformation'!$G$3+0.5*'Data Transformation'!$W$25,IF(C5461=1,D5461-'Data Transformation'!$W$25,FALSE))</f>
        <v>1.131</v>
      </c>
      <c r="E5460">
        <f t="array" ref="E5460">IF(ISLOGICAL(D5460),"",FREQUENCY(IF('Data Transformation'!$B$425:$B$8425='Bin Analysis'!$B5451,'Data Transformation'!$G$425:$G$8425),D5460))</f>
        <v>18</v>
      </c>
      <c r="F5460">
        <f t="shared" si="681"/>
        <v>0</v>
      </c>
      <c r="G5460">
        <f>Weighting!$H$12</f>
        <v>0</v>
      </c>
      <c r="H5460">
        <f t="array" ref="H5460">FREQUENCY(IF('Data Transformation'!$B$4:$B$8425=B5451,'Data Transformation'!$G$4:$G$8425),'Bin Analysis'!$B5460)</f>
        <v>19</v>
      </c>
      <c r="I5460">
        <f t="shared" si="682"/>
        <v>1</v>
      </c>
      <c r="J5460">
        <f t="shared" si="683"/>
        <v>1</v>
      </c>
      <c r="K5460">
        <f>J5460*Weighting!$W$12</f>
        <v>1</v>
      </c>
      <c r="M5460" s="14"/>
    </row>
    <row r="5461" spans="1:13" x14ac:dyDescent="0.25">
      <c r="A5461" s="32">
        <f>IF(Weighting!$P$13&gt;0,B5461,"")</f>
        <v>1.238</v>
      </c>
      <c r="B5461">
        <f>Weighting!$C$13</f>
        <v>1.238</v>
      </c>
      <c r="C5461">
        <f>Weighting!$F$13</f>
        <v>0</v>
      </c>
      <c r="D5461" t="b">
        <f>IF(C5461=1,'Data Transformation'!$G$3+0.5*'Data Transformation'!$W$25,IF(C5462=1,D5462-'Data Transformation'!$W$25,FALSE))</f>
        <v>0</v>
      </c>
      <c r="E5461" t="str">
        <f t="array" ref="E5461">IF(ISLOGICAL(D5461),"",FREQUENCY(IF('Data Transformation'!$B$425:$B$8425='Bin Analysis'!$B5451,'Data Transformation'!$G$425:$G$8425),D5461))</f>
        <v/>
      </c>
      <c r="F5461" t="str">
        <f t="shared" si="681"/>
        <v/>
      </c>
      <c r="G5461">
        <f>Weighting!$H$13</f>
        <v>0</v>
      </c>
      <c r="H5461">
        <f t="array" ref="H5461">FREQUENCY(IF('Data Transformation'!$B$4:$B$8425=B5451,'Data Transformation'!$G$4:$G$8425),'Bin Analysis'!$B5461)</f>
        <v>19</v>
      </c>
      <c r="I5461">
        <f t="shared" si="682"/>
        <v>0</v>
      </c>
      <c r="J5461">
        <f t="shared" si="683"/>
        <v>0</v>
      </c>
      <c r="K5461">
        <f>J5461*Weighting!$W$13</f>
        <v>0</v>
      </c>
      <c r="M5461" s="14"/>
    </row>
    <row r="5462" spans="1:13" x14ac:dyDescent="0.25">
      <c r="A5462" s="32">
        <f>IF(Weighting!$P$14&gt;0,B5462,"")</f>
        <v>1.369</v>
      </c>
      <c r="B5462">
        <f>Weighting!$C$14</f>
        <v>1.369</v>
      </c>
      <c r="C5462">
        <f>Weighting!$F$14</f>
        <v>0</v>
      </c>
      <c r="D5462" t="b">
        <f>IF(C5462=1,'Data Transformation'!$G$3+0.5*'Data Transformation'!$W$25,IF(C5463=1,D5463-'Data Transformation'!$W$25,FALSE))</f>
        <v>0</v>
      </c>
      <c r="E5462" t="str">
        <f t="array" ref="E5462">IF(ISLOGICAL(D5462),"",FREQUENCY(IF('Data Transformation'!$B$425:$B$8425='Bin Analysis'!$B5451,'Data Transformation'!$G$425:$G$8425),D5462))</f>
        <v/>
      </c>
      <c r="F5462" t="str">
        <f t="shared" si="681"/>
        <v/>
      </c>
      <c r="G5462">
        <f>Weighting!$H$14</f>
        <v>0</v>
      </c>
      <c r="H5462">
        <f t="array" ref="H5462">FREQUENCY(IF('Data Transformation'!$B$4:$B$8425=B5451,'Data Transformation'!$G$4:$G$8425),'Bin Analysis'!$B5462)</f>
        <v>19</v>
      </c>
      <c r="I5462">
        <f t="shared" si="682"/>
        <v>0</v>
      </c>
      <c r="J5462">
        <f t="shared" si="683"/>
        <v>0</v>
      </c>
      <c r="K5462">
        <f>J5462*Weighting!$W$14</f>
        <v>0</v>
      </c>
      <c r="M5462" s="14"/>
    </row>
    <row r="5463" spans="1:13" x14ac:dyDescent="0.25">
      <c r="A5463" s="32">
        <f>IF(Weighting!$P$15&gt;0,B5463,"")</f>
        <v>1.5000009999999999</v>
      </c>
      <c r="B5463">
        <f>Weighting!$C$15</f>
        <v>1.5000009999999999</v>
      </c>
      <c r="C5463">
        <f>Weighting!$F$15</f>
        <v>0</v>
      </c>
      <c r="D5463" t="b">
        <f>IF(C5463=1,'Data Transformation'!$G$3+0.5*'Data Transformation'!$W$25,IF(C5464=1,D5464-'Data Transformation'!$W$25,FALSE))</f>
        <v>0</v>
      </c>
      <c r="E5463" t="str">
        <f t="array" ref="E5463">IF(ISLOGICAL(D5463),"",FREQUENCY(IF('Data Transformation'!$B$425:$B$8425='Bin Analysis'!$B5451,'Data Transformation'!$G$425:$G$8425),D5463))</f>
        <v/>
      </c>
      <c r="F5463" t="str">
        <f t="shared" si="681"/>
        <v/>
      </c>
      <c r="G5463">
        <f>Weighting!$H$15</f>
        <v>0</v>
      </c>
      <c r="H5463">
        <f t="array" ref="H5463">FREQUENCY(IF('Data Transformation'!$B$4:$B$8425=B5451,'Data Transformation'!$G$4:$G$8425),'Bin Analysis'!$B5463)</f>
        <v>19</v>
      </c>
      <c r="I5463">
        <f t="shared" si="682"/>
        <v>0</v>
      </c>
      <c r="J5463">
        <f t="shared" si="683"/>
        <v>0</v>
      </c>
      <c r="K5463">
        <f>J5463*Weighting!$W$15</f>
        <v>0</v>
      </c>
      <c r="M5463" s="14"/>
    </row>
    <row r="5464" spans="1:13" x14ac:dyDescent="0.25">
      <c r="A5464" s="32" t="str">
        <f>IF(Weighting!$P$16&gt;0,B5464,"")</f>
        <v/>
      </c>
      <c r="B5464">
        <f>Weighting!$C$16</f>
        <v>1.631</v>
      </c>
      <c r="C5464">
        <f>Weighting!$F$16</f>
        <v>0</v>
      </c>
      <c r="D5464" t="b">
        <f>IF(C5464=1,'Data Transformation'!$G$3+0.5*'Data Transformation'!$W$25,IF(C5465=1,D5465-'Data Transformation'!$W$25,FALSE))</f>
        <v>0</v>
      </c>
      <c r="E5464" t="str">
        <f t="array" ref="E5464">IF(ISLOGICAL(D5464),"",FREQUENCY(IF('Data Transformation'!$B$425:$B$8425='Bin Analysis'!$B5451,'Data Transformation'!$G$425:$G$8425),D5464))</f>
        <v/>
      </c>
      <c r="F5464" t="str">
        <f t="shared" si="681"/>
        <v/>
      </c>
      <c r="G5464">
        <f>Weighting!$H$16</f>
        <v>0</v>
      </c>
      <c r="H5464">
        <f t="array" ref="H5464">FREQUENCY(IF('Data Transformation'!$B$4:$B$8425=B5451,'Data Transformation'!$G$4:$G$8425),'Bin Analysis'!$B5464)</f>
        <v>19</v>
      </c>
      <c r="I5464">
        <f t="shared" si="682"/>
        <v>0</v>
      </c>
      <c r="J5464">
        <f t="shared" si="683"/>
        <v>0</v>
      </c>
      <c r="K5464">
        <f>J5464*Weighting!$W$16</f>
        <v>0</v>
      </c>
      <c r="M5464" s="14"/>
    </row>
    <row r="5465" spans="1:13" x14ac:dyDescent="0.25">
      <c r="A5465" s="32" t="str">
        <f>IF(Weighting!$P$17&gt;0,B5465,"")</f>
        <v/>
      </c>
      <c r="B5465">
        <f>Weighting!$C$17</f>
        <v>1.762</v>
      </c>
      <c r="C5465">
        <f>Weighting!$F$17</f>
        <v>0</v>
      </c>
      <c r="D5465" t="b">
        <f>IF(C5465=1,'Data Transformation'!$G$3+0.5*'Data Transformation'!$W$25,IF(C5466=1,D5466-'Data Transformation'!$W$25,FALSE))</f>
        <v>0</v>
      </c>
      <c r="E5465" t="str">
        <f t="array" ref="E5465">IF(ISLOGICAL(D5465),"",FREQUENCY(IF('Data Transformation'!$B$425:$B$8425='Bin Analysis'!$B5451,'Data Transformation'!$G$425:$G$8425),D5465))</f>
        <v/>
      </c>
      <c r="F5465" t="str">
        <f t="shared" si="681"/>
        <v/>
      </c>
      <c r="G5465">
        <f>Weighting!$H$17</f>
        <v>0</v>
      </c>
      <c r="H5465">
        <f t="array" ref="H5465">FREQUENCY(IF('Data Transformation'!$B$4:$B$8425=B5451,'Data Transformation'!$G$4:$G$8425),'Bin Analysis'!$B5465)</f>
        <v>19</v>
      </c>
      <c r="I5465">
        <f t="shared" si="682"/>
        <v>0</v>
      </c>
      <c r="J5465">
        <f t="shared" si="683"/>
        <v>0</v>
      </c>
      <c r="K5465">
        <f>J5465*Weighting!$W$17</f>
        <v>0</v>
      </c>
      <c r="M5465" s="14"/>
    </row>
    <row r="5466" spans="1:13" x14ac:dyDescent="0.25">
      <c r="A5466" s="32" t="str">
        <f>IF(Weighting!$P$18&gt;0,B5466,"")</f>
        <v/>
      </c>
      <c r="B5466">
        <f>Weighting!$C$18</f>
        <v>1.893</v>
      </c>
      <c r="C5466">
        <f>Weighting!$F$18</f>
        <v>0</v>
      </c>
      <c r="D5466" t="b">
        <f>IF(C5466=1,'Data Transformation'!$G$3+0.5*'Data Transformation'!$W$25,IF(C5467=1,D5467-'Data Transformation'!$W$25,FALSE))</f>
        <v>0</v>
      </c>
      <c r="E5466" t="str">
        <f t="array" ref="E5466">IF(ISLOGICAL(D5466),"",FREQUENCY(IF('Data Transformation'!$B$425:$B$8425='Bin Analysis'!$B5451,'Data Transformation'!$G$425:$G$8425),D5466))</f>
        <v/>
      </c>
      <c r="F5466" t="str">
        <f t="shared" si="681"/>
        <v/>
      </c>
      <c r="G5466">
        <f>Weighting!$H$18</f>
        <v>0</v>
      </c>
      <c r="H5466">
        <f t="array" ref="H5466">FREQUENCY(IF('Data Transformation'!$B$4:$B$8425=B5451,'Data Transformation'!$G$4:$G$8425),'Bin Analysis'!$B5466)</f>
        <v>19</v>
      </c>
      <c r="I5466">
        <f t="shared" si="682"/>
        <v>0</v>
      </c>
      <c r="J5466">
        <f t="shared" si="683"/>
        <v>0</v>
      </c>
      <c r="K5466">
        <f>J5466*Weighting!$W$18</f>
        <v>0</v>
      </c>
      <c r="M5466" s="14"/>
    </row>
    <row r="5467" spans="1:13" x14ac:dyDescent="0.25">
      <c r="A5467" s="32" t="str">
        <f>IF(Weighting!$P$19&gt;0,B5467,"")</f>
        <v/>
      </c>
      <c r="B5467">
        <f>Weighting!$C$19</f>
        <v>2.024</v>
      </c>
      <c r="C5467">
        <f>Weighting!$F$19</f>
        <v>0</v>
      </c>
      <c r="D5467" t="b">
        <f>IF(C5467=1,'Data Transformation'!$G$3+0.5*'Data Transformation'!$W$25,IF(C5468=1,D5468-'Data Transformation'!$W$25,FALSE))</f>
        <v>0</v>
      </c>
      <c r="E5467" t="str">
        <f t="array" ref="E5467">IF(ISLOGICAL(D5467),"",FREQUENCY(IF('Data Transformation'!$B$425:$B$8425='Bin Analysis'!$B5451,'Data Transformation'!$G$425:$G$8425),D5467))</f>
        <v/>
      </c>
      <c r="F5467" t="str">
        <f t="shared" si="681"/>
        <v/>
      </c>
      <c r="G5467">
        <f>Weighting!$H$19</f>
        <v>0</v>
      </c>
      <c r="H5467">
        <f t="array" ref="H5467">FREQUENCY(IF('Data Transformation'!$B$4:$B$8425=B5451,'Data Transformation'!$G$4:$G$8425),'Bin Analysis'!$B5467)</f>
        <v>19</v>
      </c>
      <c r="I5467">
        <f t="shared" si="682"/>
        <v>0</v>
      </c>
      <c r="J5467">
        <f t="shared" si="683"/>
        <v>0</v>
      </c>
      <c r="K5467">
        <f>J5467*Weighting!$W$19</f>
        <v>0</v>
      </c>
      <c r="M5467" s="14"/>
    </row>
    <row r="5468" spans="1:13" x14ac:dyDescent="0.25">
      <c r="A5468" s="32" t="str">
        <f>IF(Weighting!$P$20&gt;0,B5468,"")</f>
        <v/>
      </c>
      <c r="B5468">
        <f>Weighting!$C$20</f>
        <v>2.1550000000000002</v>
      </c>
      <c r="C5468">
        <f>Weighting!$F$20</f>
        <v>0</v>
      </c>
      <c r="D5468" t="b">
        <f>IF(C5468=1,'Data Transformation'!$G$3+0.5*'Data Transformation'!$W$25,IF(C5469=1,D5469-'Data Transformation'!$W$25,FALSE))</f>
        <v>0</v>
      </c>
      <c r="E5468" t="str">
        <f t="array" ref="E5468">IF(ISLOGICAL(D5468),"",FREQUENCY(IF('Data Transformation'!$B$425:$B$8425='Bin Analysis'!$B5451,'Data Transformation'!$G$425:$G$8425),D5468))</f>
        <v/>
      </c>
      <c r="F5468" t="str">
        <f t="shared" si="681"/>
        <v/>
      </c>
      <c r="G5468">
        <f>Weighting!$H$20</f>
        <v>0</v>
      </c>
      <c r="H5468">
        <f t="array" ref="H5468">FREQUENCY(IF('Data Transformation'!$B$4:$B$8425=B5451,'Data Transformation'!$G$4:$G$8425),'Bin Analysis'!$B5468)</f>
        <v>19</v>
      </c>
      <c r="I5468">
        <f t="shared" si="682"/>
        <v>0</v>
      </c>
      <c r="J5468">
        <f t="shared" si="683"/>
        <v>0</v>
      </c>
      <c r="K5468">
        <f>J5468*Weighting!$W$20</f>
        <v>0</v>
      </c>
      <c r="M5468" s="14"/>
    </row>
    <row r="5469" spans="1:13" x14ac:dyDescent="0.25">
      <c r="A5469" s="32" t="str">
        <f>IF(Weighting!$P$21&gt;0,B5469,"")</f>
        <v/>
      </c>
      <c r="B5469">
        <f>Weighting!$C$21</f>
        <v>2.2860000000000005</v>
      </c>
      <c r="C5469">
        <f>Weighting!$F$21</f>
        <v>0</v>
      </c>
      <c r="D5469" t="b">
        <f>IF(C5469=1,'Data Transformation'!$G$3+0.5*'Data Transformation'!$W$25,IF(C5470=1,D5470-'Data Transformation'!$W$25,FALSE))</f>
        <v>0</v>
      </c>
      <c r="E5469" t="str">
        <f t="array" ref="E5469">IF(ISLOGICAL(D5469),"",FREQUENCY(IF('Data Transformation'!$B$425:$B$8425='Bin Analysis'!$B5451,'Data Transformation'!$G$425:$G$8425),D5469))</f>
        <v/>
      </c>
      <c r="F5469" t="str">
        <f t="shared" si="681"/>
        <v/>
      </c>
      <c r="G5469">
        <f>Weighting!$H$21</f>
        <v>0</v>
      </c>
      <c r="H5469">
        <f t="array" ref="H5469">FREQUENCY(IF('Data Transformation'!$B$4:$B$8425=B5451,'Data Transformation'!$G$4:$G$8425),'Bin Analysis'!$B5469)</f>
        <v>19</v>
      </c>
      <c r="I5469">
        <f t="shared" si="682"/>
        <v>0</v>
      </c>
      <c r="J5469">
        <f t="shared" si="683"/>
        <v>0</v>
      </c>
      <c r="K5469">
        <f>J5469*Weighting!$W$21</f>
        <v>0</v>
      </c>
      <c r="M5469" s="14"/>
    </row>
    <row r="5470" spans="1:13" x14ac:dyDescent="0.25">
      <c r="A5470" s="32" t="str">
        <f>IF(Weighting!$P$22&gt;0,B5470,"")</f>
        <v/>
      </c>
      <c r="B5470">
        <f>Weighting!$C$22</f>
        <v>2.4170000000000007</v>
      </c>
      <c r="C5470">
        <f>Weighting!$F$22</f>
        <v>0</v>
      </c>
      <c r="D5470" t="b">
        <f>IF(C5470=1,'Data Transformation'!$G$3+0.5*'Data Transformation'!$W$25,IF(C5471=1,D5471-'Data Transformation'!$W$25,FALSE))</f>
        <v>0</v>
      </c>
      <c r="E5470" t="str">
        <f t="array" ref="E5470">IF(ISLOGICAL(D5470),"",FREQUENCY(IF('Data Transformation'!$B$425:$B$8425='Bin Analysis'!$B5451,'Data Transformation'!$G$425:$G$8425),D5470))</f>
        <v/>
      </c>
      <c r="F5470" t="str">
        <f t="shared" si="681"/>
        <v/>
      </c>
      <c r="G5470">
        <f>Weighting!$H$22</f>
        <v>0</v>
      </c>
      <c r="H5470">
        <f t="array" ref="H5470">FREQUENCY(IF('Data Transformation'!$B$4:$B$8425=B5451,'Data Transformation'!$G$4:$G$8425),'Bin Analysis'!$B5470)</f>
        <v>19</v>
      </c>
      <c r="I5470">
        <f t="shared" si="682"/>
        <v>0</v>
      </c>
      <c r="J5470">
        <f t="shared" si="683"/>
        <v>0</v>
      </c>
      <c r="K5470">
        <f>J5470*Weighting!$W$22</f>
        <v>0</v>
      </c>
      <c r="M5470" s="14"/>
    </row>
    <row r="5471" spans="1:13" x14ac:dyDescent="0.25">
      <c r="A5471" s="32" t="str">
        <f>IF(Weighting!$P$23&gt;0,B5471,"")</f>
        <v/>
      </c>
      <c r="B5471">
        <f>Weighting!$C$23</f>
        <v>2.5480000000000009</v>
      </c>
      <c r="C5471">
        <f>Weighting!$F$23</f>
        <v>0</v>
      </c>
      <c r="D5471" t="b">
        <f>IF(C5471=1,'Data Transformation'!$G$3+0.5*'Data Transformation'!$W$25,IF(C5472=1,D5472-'Data Transformation'!$W$25,FALSE))</f>
        <v>0</v>
      </c>
      <c r="E5471" t="str">
        <f t="array" ref="E5471">IF(ISLOGICAL(D5471),"",FREQUENCY(IF('Data Transformation'!$B$425:$B$8425='Bin Analysis'!$B5451,'Data Transformation'!$G$425:$G$8425),D5471))</f>
        <v/>
      </c>
      <c r="F5471" t="str">
        <f t="shared" si="681"/>
        <v/>
      </c>
      <c r="G5471">
        <f>Weighting!$H$23</f>
        <v>0</v>
      </c>
      <c r="H5471">
        <f t="array" ref="H5471">FREQUENCY(IF('Data Transformation'!$B$4:$B$8425=B5451,'Data Transformation'!$G$4:$G$8425),'Bin Analysis'!$B5471)</f>
        <v>19</v>
      </c>
      <c r="I5471">
        <f t="shared" si="682"/>
        <v>0</v>
      </c>
      <c r="J5471">
        <f t="shared" si="683"/>
        <v>0</v>
      </c>
      <c r="K5471">
        <f>J5471*Weighting!$W$23</f>
        <v>0</v>
      </c>
      <c r="M5471" s="14"/>
    </row>
    <row r="5472" spans="1:13" x14ac:dyDescent="0.25">
      <c r="A5472" s="32" t="str">
        <f>IF(Weighting!$P$24&gt;0,B5472,"")</f>
        <v/>
      </c>
      <c r="B5472">
        <f>Weighting!$C$24</f>
        <v>2.6790000000000012</v>
      </c>
      <c r="C5472">
        <f>Weighting!$F$24</f>
        <v>0</v>
      </c>
      <c r="D5472" t="b">
        <f>IF(C5472=1,'Data Transformation'!$G$3+0.5*'Data Transformation'!$W$25,IF(C5473=1,D5473-'Data Transformation'!$W$25,FALSE))</f>
        <v>0</v>
      </c>
      <c r="E5472" t="str">
        <f t="array" ref="E5472">IF(ISLOGICAL(D5472),"",FREQUENCY(IF('Data Transformation'!$B$425:$B$8425='Bin Analysis'!$B5451,'Data Transformation'!$G$425:$G$8425),D5472))</f>
        <v/>
      </c>
      <c r="F5472" t="str">
        <f t="shared" si="681"/>
        <v/>
      </c>
      <c r="G5472">
        <f>Weighting!$H$24</f>
        <v>0</v>
      </c>
      <c r="H5472">
        <f t="array" ref="H5472">FREQUENCY(IF('Data Transformation'!$B$4:$B$8425=B5451,'Data Transformation'!$G$4:$G$8425),'Bin Analysis'!$B5472)</f>
        <v>19</v>
      </c>
      <c r="I5472">
        <f t="shared" si="682"/>
        <v>0</v>
      </c>
      <c r="J5472">
        <f t="shared" si="683"/>
        <v>0</v>
      </c>
      <c r="K5472">
        <f>J5472*Weighting!$W$24</f>
        <v>0</v>
      </c>
      <c r="M5472" s="14"/>
    </row>
    <row r="5473" spans="1:25" x14ac:dyDescent="0.25">
      <c r="A5473" s="32" t="str">
        <f>IF(Weighting!$P$25&gt;0,B5473,"")</f>
        <v/>
      </c>
      <c r="B5473">
        <f>Weighting!$C$25</f>
        <v>2.8100000000000014</v>
      </c>
      <c r="C5473">
        <f>Weighting!$F$25</f>
        <v>0</v>
      </c>
      <c r="D5473" t="b">
        <f>IF(C5473=1,'Data Transformation'!$G$3+0.5*'Data Transformation'!$W$25,IF(C5474=1,D5474-'Data Transformation'!$W$25,FALSE))</f>
        <v>0</v>
      </c>
      <c r="E5473" t="str">
        <f t="array" ref="E5473">IF(ISLOGICAL(D5473),"",FREQUENCY(IF('Data Transformation'!$B$425:$B$8425='Bin Analysis'!$B5451,'Data Transformation'!$G$425:$G$8425),D5473))</f>
        <v/>
      </c>
      <c r="F5473" t="str">
        <f t="shared" si="681"/>
        <v/>
      </c>
      <c r="G5473">
        <f>Weighting!$H$25</f>
        <v>0</v>
      </c>
      <c r="H5473">
        <f t="array" ref="H5473">FREQUENCY(IF('Data Transformation'!$B$4:$B$8425=B5451,'Data Transformation'!$G$4:$G$8425),'Bin Analysis'!$B5473)</f>
        <v>19</v>
      </c>
      <c r="I5473">
        <f t="shared" si="682"/>
        <v>0</v>
      </c>
      <c r="J5473">
        <f t="shared" si="683"/>
        <v>0</v>
      </c>
      <c r="K5473">
        <f>J5473*Weighting!$W$25</f>
        <v>0</v>
      </c>
      <c r="M5473" s="14"/>
    </row>
    <row r="5474" spans="1:25" x14ac:dyDescent="0.25">
      <c r="O5474"/>
      <c r="P5474"/>
      <c r="Q5474"/>
      <c r="R5474"/>
    </row>
    <row r="5475" spans="1:25" ht="23.25" x14ac:dyDescent="0.35">
      <c r="A5475" s="21" t="s">
        <v>0</v>
      </c>
      <c r="B5475" s="21">
        <f>IFERROR(VLOOKUP(C5475,'Data Transformation'!$L$6:$M$426,2,FALSE),"")</f>
        <v>228</v>
      </c>
      <c r="C5475" s="21">
        <f>C5451+1</f>
        <v>228</v>
      </c>
      <c r="D5475" s="21"/>
      <c r="E5475" s="21"/>
      <c r="F5475" s="21"/>
      <c r="G5475" s="21"/>
      <c r="H5475" s="22"/>
      <c r="I5475" s="22"/>
      <c r="J5475" s="22"/>
      <c r="K5475" s="21"/>
      <c r="L5475" s="21">
        <f>B5475</f>
        <v>228</v>
      </c>
      <c r="M5475" s="23">
        <f>INDEX('Data Transformation'!$O$4:$O$424,MATCH($B5475,'Data Transformation'!$M$4:$M$424,0),MATCH($M$2,'Data Transformation'!$O$3,0))</f>
        <v>18</v>
      </c>
      <c r="N5475" s="27">
        <f>IF('Input and Summary Results'!$J$16="minimum",'Bin Analysis'!X5476/(M5475-1),'Bin Analysis'!Y5475/('Bin Analysis'!M5475-1))</f>
        <v>0.11764705882352941</v>
      </c>
      <c r="O5475" s="27">
        <f>IF(M5475=FALSE,NA(),(VLOOKUP(1,C5478:K5497,4,FALSE))/(M5475-1))</f>
        <v>0.47058823529411764</v>
      </c>
      <c r="P5475" s="27">
        <f>IF(M5475=FALSE,NA(),SUM(J5478:J5497)/Weighting!$S$5)</f>
        <v>0.8</v>
      </c>
      <c r="Q5475" s="27">
        <f>IF(M5475=FALSE,NA(),SUM(K5478:K5497)/Weighting!$S$6)</f>
        <v>0.78260869565217395</v>
      </c>
      <c r="R5475" s="27">
        <f>IF(M5475=FALSE,NA(),(VLOOKUP(1,G5478:K5497,3,FALSE))/(M5475-1))</f>
        <v>5.8823529411764705E-2</v>
      </c>
      <c r="S5475" s="22" t="str">
        <f>IF(M5475=FALSE,NA(),IF(SUM(J5478:J5497)=2,"yes","no"))</f>
        <v>no</v>
      </c>
      <c r="X5475" s="2" cm="2">
        <f t="array" ref="X5475:X5476">FREQUENCY(IF('Data Transformation'!$B$425:$B$6424='Bin Analysis'!L5475,'Data Transformation'!$G$425:$G$6424),'Data Transformation'!$U$11)</f>
        <v>15</v>
      </c>
      <c r="Y5475" s="2" cm="2">
        <f t="array" ref="Y5475:Y5476">FREQUENCY(IF('Data Transformation'!$B$425:$B$6424='Bin Analysis'!L5475,'Data Transformation'!$G$425:$G$6424),'Data Transformation'!$U$12)</f>
        <v>7</v>
      </c>
    </row>
    <row r="5476" spans="1:25" x14ac:dyDescent="0.25">
      <c r="A5476" s="14" t="s">
        <v>66</v>
      </c>
      <c r="B5476" t="s">
        <v>47</v>
      </c>
      <c r="C5476" t="s">
        <v>5</v>
      </c>
      <c r="D5476" t="s">
        <v>99</v>
      </c>
      <c r="E5476" t="s">
        <v>100</v>
      </c>
      <c r="F5476" t="s">
        <v>101</v>
      </c>
      <c r="G5476" t="s">
        <v>69</v>
      </c>
      <c r="H5476" t="s">
        <v>31</v>
      </c>
      <c r="I5476" t="s">
        <v>32</v>
      </c>
      <c r="J5476" t="s">
        <v>46</v>
      </c>
      <c r="K5476" s="14" t="s">
        <v>45</v>
      </c>
      <c r="M5476" s="14"/>
      <c r="X5476" s="2">
        <v>2</v>
      </c>
      <c r="Y5476" s="2">
        <v>10</v>
      </c>
    </row>
    <row r="5477" spans="1:25" x14ac:dyDescent="0.25">
      <c r="A5477" s="32"/>
      <c r="D5477" t="b">
        <f>IF(C5477=1,'Data Transformation'!$G$3+0.5*'Data Transformation'!$W$25,IF(C5478=1,D5478-'Data Transformation'!$W$25,FALSE))</f>
        <v>0</v>
      </c>
      <c r="E5477" t="str">
        <f t="array" ref="E5477">IF(ISLOGICAL(D5477),"",FREQUENCY(IF('Data Transformation'!$B$425:$B$8425='Bin Analysis'!$B5475,'Data Transformation'!$G$425:$G$8425),D5477))</f>
        <v/>
      </c>
      <c r="F5477" t="str">
        <f>IF(ISLOGICAL(D5477),"",E5477-E5476)</f>
        <v/>
      </c>
      <c r="M5477" s="14"/>
    </row>
    <row r="5478" spans="1:25" x14ac:dyDescent="0.25">
      <c r="A5478" s="32">
        <f>IF(Weighting!$P$6&gt;0,B5478,"")</f>
        <v>0.32100000000000001</v>
      </c>
      <c r="B5478">
        <f>Weighting!$C$6</f>
        <v>0.32100000000000001</v>
      </c>
      <c r="C5478">
        <f>Weighting!$F$6</f>
        <v>0</v>
      </c>
      <c r="D5478" t="b">
        <f>IF(C5478=1,'Data Transformation'!$G$3+0.5*'Data Transformation'!$W$25,IF(C5479=1,D5479-'Data Transformation'!$W$25,FALSE))</f>
        <v>0</v>
      </c>
      <c r="E5478" t="str">
        <f t="array" ref="E5478">IF(ISLOGICAL(D5478),"",FREQUENCY(IF('Data Transformation'!$B$425:$B$8425='Bin Analysis'!$B5475,'Data Transformation'!$G$425:$G$8425),D5478))</f>
        <v/>
      </c>
      <c r="F5478" t="str">
        <f>IF(ISLOGICAL(D5478),"",E5478-E5477)</f>
        <v/>
      </c>
      <c r="G5478">
        <f>Weighting!$H$6</f>
        <v>1</v>
      </c>
      <c r="H5478">
        <f t="array" ref="H5478">FREQUENCY(IF('Data Transformation'!$B$4:$B$8425=B5475,'Data Transformation'!$G$4:$G$8425),'Bin Analysis'!$B5478)</f>
        <v>1</v>
      </c>
      <c r="I5478">
        <f>H5478-H5477</f>
        <v>1</v>
      </c>
      <c r="J5478">
        <f>IF(I5478=0,0,1)</f>
        <v>1</v>
      </c>
      <c r="K5478">
        <f>J5478*Weighting!$W$6</f>
        <v>1</v>
      </c>
      <c r="M5478" s="14"/>
    </row>
    <row r="5479" spans="1:25" x14ac:dyDescent="0.25">
      <c r="A5479" s="32">
        <f>IF(Weighting!$P$7&gt;0,B5479,"")</f>
        <v>0.45200000000000001</v>
      </c>
      <c r="B5479">
        <f>Weighting!$C$7</f>
        <v>0.45200000000000001</v>
      </c>
      <c r="C5479">
        <f>Weighting!$F$7</f>
        <v>0</v>
      </c>
      <c r="D5479" t="b">
        <f>IF(C5479=1,'Data Transformation'!$G$3+0.5*'Data Transformation'!$W$25,IF(C5480=1,D5480-'Data Transformation'!$W$25,FALSE))</f>
        <v>0</v>
      </c>
      <c r="E5479" t="str">
        <f t="array" ref="E5479">IF(ISLOGICAL(D5479),"",FREQUENCY(IF('Data Transformation'!$B$425:$B$8425='Bin Analysis'!$B5475,'Data Transformation'!$G$425:$G$8425),D5479))</f>
        <v/>
      </c>
      <c r="F5479" t="str">
        <f t="shared" ref="F5479:F5497" si="684">IF(ISLOGICAL(D5479),"",E5479-E5478)</f>
        <v/>
      </c>
      <c r="G5479">
        <f>Weighting!$H$7</f>
        <v>0</v>
      </c>
      <c r="H5479">
        <f t="array" ref="H5479">FREQUENCY(IF('Data Transformation'!$B$4:$B$8425=B5475,'Data Transformation'!$G$4:$G$8425),'Bin Analysis'!$B5479)</f>
        <v>1</v>
      </c>
      <c r="I5479">
        <f t="shared" ref="I5479:I5497" si="685">H5479-H5478</f>
        <v>0</v>
      </c>
      <c r="J5479">
        <f>IF(I5479=0,0,1)</f>
        <v>0</v>
      </c>
      <c r="K5479">
        <f>J5479*Weighting!$W$7</f>
        <v>0</v>
      </c>
      <c r="M5479" s="14"/>
    </row>
    <row r="5480" spans="1:25" x14ac:dyDescent="0.25">
      <c r="A5480" s="32">
        <f>IF(Weighting!$P$8&gt;0,B5480,"")</f>
        <v>0.58299999999999996</v>
      </c>
      <c r="B5480">
        <f>Weighting!$C$8</f>
        <v>0.58299999999999996</v>
      </c>
      <c r="C5480">
        <f>Weighting!$F$8</f>
        <v>0</v>
      </c>
      <c r="D5480" t="b">
        <f>IF(C5480=1,'Data Transformation'!$G$3+0.5*'Data Transformation'!$W$25,IF(C5481=1,D5481-'Data Transformation'!$W$25,FALSE))</f>
        <v>0</v>
      </c>
      <c r="E5480" t="str">
        <f t="array" ref="E5480">IF(ISLOGICAL(D5480),"",FREQUENCY(IF('Data Transformation'!$B$425:$B$8425='Bin Analysis'!$B5475,'Data Transformation'!$G$425:$G$8425),D5480))</f>
        <v/>
      </c>
      <c r="F5480" t="str">
        <f t="shared" si="684"/>
        <v/>
      </c>
      <c r="G5480">
        <f>Weighting!$H$8</f>
        <v>0</v>
      </c>
      <c r="H5480">
        <f t="array" ref="H5480">FREQUENCY(IF('Data Transformation'!$B$4:$B$8425=B5475,'Data Transformation'!$G$4:$G$8425),'Bin Analysis'!$B5480)</f>
        <v>2</v>
      </c>
      <c r="I5480">
        <f t="shared" si="685"/>
        <v>1</v>
      </c>
      <c r="J5480">
        <f t="shared" ref="J5480:J5497" si="686">IF(I5480=0,0,1)</f>
        <v>1</v>
      </c>
      <c r="K5480">
        <f>J5480*Weighting!$W$8</f>
        <v>3</v>
      </c>
      <c r="M5480" s="14"/>
    </row>
    <row r="5481" spans="1:25" x14ac:dyDescent="0.25">
      <c r="A5481" s="32">
        <f>IF(Weighting!$P$9&gt;0,B5481,"")</f>
        <v>0.71399999999999997</v>
      </c>
      <c r="B5481" s="50">
        <f>Weighting!$C$9</f>
        <v>0.71399999999999997</v>
      </c>
      <c r="C5481">
        <f>Weighting!$F$9</f>
        <v>0</v>
      </c>
      <c r="D5481" t="b">
        <f>IF(C5481=1,'Data Transformation'!$G$3+0.5*'Data Transformation'!$W$25,IF(C5482=1,D5482-'Data Transformation'!$W$25,FALSE))</f>
        <v>0</v>
      </c>
      <c r="E5481" t="str">
        <f t="array" ref="E5481">IF(ISLOGICAL(D5481),"",FREQUENCY(IF('Data Transformation'!$B$425:$B$8425='Bin Analysis'!$B5475,'Data Transformation'!$G$425:$G$8425),D5481))</f>
        <v/>
      </c>
      <c r="F5481" t="str">
        <f t="shared" si="684"/>
        <v/>
      </c>
      <c r="G5481">
        <f>Weighting!$H$9</f>
        <v>0</v>
      </c>
      <c r="H5481">
        <f t="array" ref="H5481">FREQUENCY(IF('Data Transformation'!$B$4:$B$8425=B5475,'Data Transformation'!$G$4:$G$8425),'Bin Analysis'!$B5481)</f>
        <v>5</v>
      </c>
      <c r="I5481">
        <f t="shared" si="685"/>
        <v>3</v>
      </c>
      <c r="J5481">
        <f t="shared" si="686"/>
        <v>1</v>
      </c>
      <c r="K5481">
        <f>J5481*Weighting!$W$9</f>
        <v>3</v>
      </c>
      <c r="M5481" s="14"/>
    </row>
    <row r="5482" spans="1:25" x14ac:dyDescent="0.25">
      <c r="A5482" s="32">
        <f>IF(Weighting!$P$10&gt;0,B5482,"")</f>
        <v>0.84499999999999997</v>
      </c>
      <c r="B5482">
        <f>Weighting!$C$10</f>
        <v>0.84499999999999997</v>
      </c>
      <c r="C5482">
        <f>Weighting!$F$10</f>
        <v>0</v>
      </c>
      <c r="D5482" t="b">
        <f>IF(C5482=1,'Data Transformation'!$G$3+0.5*'Data Transformation'!$W$25,IF(C5483=1,D5483-'Data Transformation'!$W$25,FALSE))</f>
        <v>0</v>
      </c>
      <c r="E5482" t="str">
        <f t="array" ref="E5482">IF(ISLOGICAL(D5482),"",FREQUENCY(IF('Data Transformation'!$B$425:$B$8425='Bin Analysis'!$B5475,'Data Transformation'!$G$425:$G$8425),D5482))</f>
        <v/>
      </c>
      <c r="F5482" t="str">
        <f t="shared" si="684"/>
        <v/>
      </c>
      <c r="G5482">
        <f>Weighting!$H$10</f>
        <v>0</v>
      </c>
      <c r="H5482">
        <f t="array" ref="H5482">FREQUENCY(IF('Data Transformation'!$B$4:$B$8425=B5475,'Data Transformation'!$G$4:$G$8425),'Bin Analysis'!$B5482)</f>
        <v>7</v>
      </c>
      <c r="I5482">
        <f t="shared" si="685"/>
        <v>2</v>
      </c>
      <c r="J5482">
        <f t="shared" si="686"/>
        <v>1</v>
      </c>
      <c r="K5482">
        <f>J5482*Weighting!$W$10</f>
        <v>3</v>
      </c>
      <c r="M5482" s="14"/>
    </row>
    <row r="5483" spans="1:25" x14ac:dyDescent="0.25">
      <c r="A5483" s="32">
        <f>IF(Weighting!$P$11&gt;0,B5483,"")</f>
        <v>0.97599999999999998</v>
      </c>
      <c r="B5483">
        <f>Weighting!$C$11</f>
        <v>0.97599999999999998</v>
      </c>
      <c r="C5483">
        <f>Weighting!$F$11</f>
        <v>0</v>
      </c>
      <c r="D5483">
        <f>IF(C5483=1,'Data Transformation'!$G$3+0.5*'Data Transformation'!$W$25,IF(C5484=1,D5484-'Data Transformation'!$W$25,FALSE))</f>
        <v>0.86899999999999999</v>
      </c>
      <c r="E5483">
        <f t="array" ref="E5483">IF(ISLOGICAL(D5483),"",FREQUENCY(IF('Data Transformation'!$B$425:$B$8425='Bin Analysis'!$B5475,'Data Transformation'!$G$425:$G$8425),D5483))</f>
        <v>7</v>
      </c>
      <c r="F5483" t="e">
        <f t="shared" si="684"/>
        <v>#VALUE!</v>
      </c>
      <c r="G5483">
        <f>Weighting!$H$11</f>
        <v>0</v>
      </c>
      <c r="H5483">
        <f t="array" ref="H5483">FREQUENCY(IF('Data Transformation'!$B$4:$B$8425=B5475,'Data Transformation'!$G$4:$G$8425),'Bin Analysis'!$B5483)</f>
        <v>8</v>
      </c>
      <c r="I5483">
        <f t="shared" si="685"/>
        <v>1</v>
      </c>
      <c r="J5483">
        <f t="shared" si="686"/>
        <v>1</v>
      </c>
      <c r="K5483">
        <f>J5483*Weighting!$W$11</f>
        <v>2</v>
      </c>
      <c r="M5483" s="14"/>
    </row>
    <row r="5484" spans="1:25" x14ac:dyDescent="0.25">
      <c r="A5484" s="32">
        <f>IF(Weighting!$P$12&gt;0,B5484,"")</f>
        <v>1.107</v>
      </c>
      <c r="B5484">
        <f>Weighting!$C$12</f>
        <v>1.107</v>
      </c>
      <c r="C5484">
        <f>Weighting!$F$12</f>
        <v>1</v>
      </c>
      <c r="D5484">
        <f>IF(C5484=1,'Data Transformation'!$G$3+0.5*'Data Transformation'!$W$25,IF(C5485=1,D5485-'Data Transformation'!$W$25,FALSE))</f>
        <v>1.131</v>
      </c>
      <c r="E5484">
        <f t="array" ref="E5484">IF(ISLOGICAL(D5484),"",FREQUENCY(IF('Data Transformation'!$B$425:$B$8425='Bin Analysis'!$B5475,'Data Transformation'!$G$425:$G$8425),D5484))</f>
        <v>15</v>
      </c>
      <c r="F5484">
        <f t="shared" si="684"/>
        <v>8</v>
      </c>
      <c r="G5484">
        <f>Weighting!$H$12</f>
        <v>0</v>
      </c>
      <c r="H5484">
        <f t="array" ref="H5484">FREQUENCY(IF('Data Transformation'!$B$4:$B$8425=B5475,'Data Transformation'!$G$4:$G$8425),'Bin Analysis'!$B5484)</f>
        <v>15</v>
      </c>
      <c r="I5484">
        <f t="shared" si="685"/>
        <v>7</v>
      </c>
      <c r="J5484">
        <f t="shared" si="686"/>
        <v>1</v>
      </c>
      <c r="K5484">
        <f>J5484*Weighting!$W$12</f>
        <v>1</v>
      </c>
      <c r="M5484" s="14"/>
    </row>
    <row r="5485" spans="1:25" x14ac:dyDescent="0.25">
      <c r="A5485" s="32">
        <f>IF(Weighting!$P$13&gt;0,B5485,"")</f>
        <v>1.238</v>
      </c>
      <c r="B5485">
        <f>Weighting!$C$13</f>
        <v>1.238</v>
      </c>
      <c r="C5485">
        <f>Weighting!$F$13</f>
        <v>0</v>
      </c>
      <c r="D5485" t="b">
        <f>IF(C5485=1,'Data Transformation'!$G$3+0.5*'Data Transformation'!$W$25,IF(C5486=1,D5486-'Data Transformation'!$W$25,FALSE))</f>
        <v>0</v>
      </c>
      <c r="E5485" t="str">
        <f t="array" ref="E5485">IF(ISLOGICAL(D5485),"",FREQUENCY(IF('Data Transformation'!$B$425:$B$8425='Bin Analysis'!$B5475,'Data Transformation'!$G$425:$G$8425),D5485))</f>
        <v/>
      </c>
      <c r="F5485" t="str">
        <f t="shared" si="684"/>
        <v/>
      </c>
      <c r="G5485">
        <f>Weighting!$H$13</f>
        <v>0</v>
      </c>
      <c r="H5485">
        <f t="array" ref="H5485">FREQUENCY(IF('Data Transformation'!$B$4:$B$8425=B5475,'Data Transformation'!$G$4:$G$8425),'Bin Analysis'!$B5485)</f>
        <v>17</v>
      </c>
      <c r="I5485">
        <f t="shared" si="685"/>
        <v>2</v>
      </c>
      <c r="J5485">
        <f t="shared" si="686"/>
        <v>1</v>
      </c>
      <c r="K5485">
        <f>J5485*Weighting!$W$13</f>
        <v>2</v>
      </c>
      <c r="M5485" s="14"/>
    </row>
    <row r="5486" spans="1:25" x14ac:dyDescent="0.25">
      <c r="A5486" s="32">
        <f>IF(Weighting!$P$14&gt;0,B5486,"")</f>
        <v>1.369</v>
      </c>
      <c r="B5486">
        <f>Weighting!$C$14</f>
        <v>1.369</v>
      </c>
      <c r="C5486">
        <f>Weighting!$F$14</f>
        <v>0</v>
      </c>
      <c r="D5486" t="b">
        <f>IF(C5486=1,'Data Transformation'!$G$3+0.5*'Data Transformation'!$W$25,IF(C5487=1,D5487-'Data Transformation'!$W$25,FALSE))</f>
        <v>0</v>
      </c>
      <c r="E5486" t="str">
        <f t="array" ref="E5486">IF(ISLOGICAL(D5486),"",FREQUENCY(IF('Data Transformation'!$B$425:$B$8425='Bin Analysis'!$B5475,'Data Transformation'!$G$425:$G$8425),D5486))</f>
        <v/>
      </c>
      <c r="F5486" t="str">
        <f t="shared" si="684"/>
        <v/>
      </c>
      <c r="G5486">
        <f>Weighting!$H$14</f>
        <v>0</v>
      </c>
      <c r="H5486">
        <f t="array" ref="H5486">FREQUENCY(IF('Data Transformation'!$B$4:$B$8425=B5475,'Data Transformation'!$G$4:$G$8425),'Bin Analysis'!$B5486)</f>
        <v>18</v>
      </c>
      <c r="I5486">
        <f t="shared" si="685"/>
        <v>1</v>
      </c>
      <c r="J5486">
        <f t="shared" si="686"/>
        <v>1</v>
      </c>
      <c r="K5486">
        <f>J5486*Weighting!$W$14</f>
        <v>3</v>
      </c>
      <c r="M5486" s="14"/>
    </row>
    <row r="5487" spans="1:25" x14ac:dyDescent="0.25">
      <c r="A5487" s="32">
        <f>IF(Weighting!$P$15&gt;0,B5487,"")</f>
        <v>1.5000009999999999</v>
      </c>
      <c r="B5487">
        <f>Weighting!$C$15</f>
        <v>1.5000009999999999</v>
      </c>
      <c r="C5487">
        <f>Weighting!$F$15</f>
        <v>0</v>
      </c>
      <c r="D5487" t="b">
        <f>IF(C5487=1,'Data Transformation'!$G$3+0.5*'Data Transformation'!$W$25,IF(C5488=1,D5488-'Data Transformation'!$W$25,FALSE))</f>
        <v>0</v>
      </c>
      <c r="E5487" t="str">
        <f t="array" ref="E5487">IF(ISLOGICAL(D5487),"",FREQUENCY(IF('Data Transformation'!$B$425:$B$8425='Bin Analysis'!$B5475,'Data Transformation'!$G$425:$G$8425),D5487))</f>
        <v/>
      </c>
      <c r="F5487" t="str">
        <f t="shared" si="684"/>
        <v/>
      </c>
      <c r="G5487">
        <f>Weighting!$H$15</f>
        <v>0</v>
      </c>
      <c r="H5487">
        <f t="array" ref="H5487">FREQUENCY(IF('Data Transformation'!$B$4:$B$8425=B5475,'Data Transformation'!$G$4:$G$8425),'Bin Analysis'!$B5487)</f>
        <v>18</v>
      </c>
      <c r="I5487">
        <f t="shared" si="685"/>
        <v>0</v>
      </c>
      <c r="J5487">
        <f t="shared" si="686"/>
        <v>0</v>
      </c>
      <c r="K5487">
        <f>J5487*Weighting!$W$15</f>
        <v>0</v>
      </c>
      <c r="M5487" s="14"/>
    </row>
    <row r="5488" spans="1:25" x14ac:dyDescent="0.25">
      <c r="A5488" s="32" t="str">
        <f>IF(Weighting!$P$16&gt;0,B5488,"")</f>
        <v/>
      </c>
      <c r="B5488">
        <f>Weighting!$C$16</f>
        <v>1.631</v>
      </c>
      <c r="C5488">
        <f>Weighting!$F$16</f>
        <v>0</v>
      </c>
      <c r="D5488" t="b">
        <f>IF(C5488=1,'Data Transformation'!$G$3+0.5*'Data Transformation'!$W$25,IF(C5489=1,D5489-'Data Transformation'!$W$25,FALSE))</f>
        <v>0</v>
      </c>
      <c r="E5488" t="str">
        <f t="array" ref="E5488">IF(ISLOGICAL(D5488),"",FREQUENCY(IF('Data Transformation'!$B$425:$B$8425='Bin Analysis'!$B5475,'Data Transformation'!$G$425:$G$8425),D5488))</f>
        <v/>
      </c>
      <c r="F5488" t="str">
        <f t="shared" si="684"/>
        <v/>
      </c>
      <c r="G5488">
        <f>Weighting!$H$16</f>
        <v>0</v>
      </c>
      <c r="H5488">
        <f t="array" ref="H5488">FREQUENCY(IF('Data Transformation'!$B$4:$B$8425=B5475,'Data Transformation'!$G$4:$G$8425),'Bin Analysis'!$B5488)</f>
        <v>18</v>
      </c>
      <c r="I5488">
        <f t="shared" si="685"/>
        <v>0</v>
      </c>
      <c r="J5488">
        <f t="shared" si="686"/>
        <v>0</v>
      </c>
      <c r="K5488">
        <f>J5488*Weighting!$W$16</f>
        <v>0</v>
      </c>
      <c r="M5488" s="14"/>
    </row>
    <row r="5489" spans="1:25" x14ac:dyDescent="0.25">
      <c r="A5489" s="32" t="str">
        <f>IF(Weighting!$P$17&gt;0,B5489,"")</f>
        <v/>
      </c>
      <c r="B5489">
        <f>Weighting!$C$17</f>
        <v>1.762</v>
      </c>
      <c r="C5489">
        <f>Weighting!$F$17</f>
        <v>0</v>
      </c>
      <c r="D5489" t="b">
        <f>IF(C5489=1,'Data Transformation'!$G$3+0.5*'Data Transformation'!$W$25,IF(C5490=1,D5490-'Data Transformation'!$W$25,FALSE))</f>
        <v>0</v>
      </c>
      <c r="E5489" t="str">
        <f t="array" ref="E5489">IF(ISLOGICAL(D5489),"",FREQUENCY(IF('Data Transformation'!$B$425:$B$8425='Bin Analysis'!$B5475,'Data Transformation'!$G$425:$G$8425),D5489))</f>
        <v/>
      </c>
      <c r="F5489" t="str">
        <f t="shared" si="684"/>
        <v/>
      </c>
      <c r="G5489">
        <f>Weighting!$H$17</f>
        <v>0</v>
      </c>
      <c r="H5489">
        <f t="array" ref="H5489">FREQUENCY(IF('Data Transformation'!$B$4:$B$8425=B5475,'Data Transformation'!$G$4:$G$8425),'Bin Analysis'!$B5489)</f>
        <v>18</v>
      </c>
      <c r="I5489">
        <f t="shared" si="685"/>
        <v>0</v>
      </c>
      <c r="J5489">
        <f t="shared" si="686"/>
        <v>0</v>
      </c>
      <c r="K5489">
        <f>J5489*Weighting!$W$17</f>
        <v>0</v>
      </c>
      <c r="M5489" s="14"/>
    </row>
    <row r="5490" spans="1:25" x14ac:dyDescent="0.25">
      <c r="A5490" s="32" t="str">
        <f>IF(Weighting!$P$18&gt;0,B5490,"")</f>
        <v/>
      </c>
      <c r="B5490">
        <f>Weighting!$C$18</f>
        <v>1.893</v>
      </c>
      <c r="C5490">
        <f>Weighting!$F$18</f>
        <v>0</v>
      </c>
      <c r="D5490" t="b">
        <f>IF(C5490=1,'Data Transformation'!$G$3+0.5*'Data Transformation'!$W$25,IF(C5491=1,D5491-'Data Transformation'!$W$25,FALSE))</f>
        <v>0</v>
      </c>
      <c r="E5490" t="str">
        <f t="array" ref="E5490">IF(ISLOGICAL(D5490),"",FREQUENCY(IF('Data Transformation'!$B$425:$B$8425='Bin Analysis'!$B5475,'Data Transformation'!$G$425:$G$8425),D5490))</f>
        <v/>
      </c>
      <c r="F5490" t="str">
        <f t="shared" si="684"/>
        <v/>
      </c>
      <c r="G5490">
        <f>Weighting!$H$18</f>
        <v>0</v>
      </c>
      <c r="H5490">
        <f t="array" ref="H5490">FREQUENCY(IF('Data Transformation'!$B$4:$B$8425=B5475,'Data Transformation'!$G$4:$G$8425),'Bin Analysis'!$B5490)</f>
        <v>18</v>
      </c>
      <c r="I5490">
        <f t="shared" si="685"/>
        <v>0</v>
      </c>
      <c r="J5490">
        <f t="shared" si="686"/>
        <v>0</v>
      </c>
      <c r="K5490">
        <f>J5490*Weighting!$W$18</f>
        <v>0</v>
      </c>
      <c r="M5490" s="14"/>
    </row>
    <row r="5491" spans="1:25" x14ac:dyDescent="0.25">
      <c r="A5491" s="32" t="str">
        <f>IF(Weighting!$P$19&gt;0,B5491,"")</f>
        <v/>
      </c>
      <c r="B5491">
        <f>Weighting!$C$19</f>
        <v>2.024</v>
      </c>
      <c r="C5491">
        <f>Weighting!$F$19</f>
        <v>0</v>
      </c>
      <c r="D5491" t="b">
        <f>IF(C5491=1,'Data Transformation'!$G$3+0.5*'Data Transformation'!$W$25,IF(C5492=1,D5492-'Data Transformation'!$W$25,FALSE))</f>
        <v>0</v>
      </c>
      <c r="E5491" t="str">
        <f t="array" ref="E5491">IF(ISLOGICAL(D5491),"",FREQUENCY(IF('Data Transformation'!$B$425:$B$8425='Bin Analysis'!$B5475,'Data Transformation'!$G$425:$G$8425),D5491))</f>
        <v/>
      </c>
      <c r="F5491" t="str">
        <f t="shared" si="684"/>
        <v/>
      </c>
      <c r="G5491">
        <f>Weighting!$H$19</f>
        <v>0</v>
      </c>
      <c r="H5491">
        <f t="array" ref="H5491">FREQUENCY(IF('Data Transformation'!$B$4:$B$8425=B5475,'Data Transformation'!$G$4:$G$8425),'Bin Analysis'!$B5491)</f>
        <v>18</v>
      </c>
      <c r="I5491">
        <f t="shared" si="685"/>
        <v>0</v>
      </c>
      <c r="J5491">
        <f t="shared" si="686"/>
        <v>0</v>
      </c>
      <c r="K5491">
        <f>J5491*Weighting!$W$19</f>
        <v>0</v>
      </c>
      <c r="M5491" s="14"/>
    </row>
    <row r="5492" spans="1:25" x14ac:dyDescent="0.25">
      <c r="A5492" s="32" t="str">
        <f>IF(Weighting!$P$20&gt;0,B5492,"")</f>
        <v/>
      </c>
      <c r="B5492">
        <f>Weighting!$C$20</f>
        <v>2.1550000000000002</v>
      </c>
      <c r="C5492">
        <f>Weighting!$F$20</f>
        <v>0</v>
      </c>
      <c r="D5492" t="b">
        <f>IF(C5492=1,'Data Transformation'!$G$3+0.5*'Data Transformation'!$W$25,IF(C5493=1,D5493-'Data Transformation'!$W$25,FALSE))</f>
        <v>0</v>
      </c>
      <c r="E5492" t="str">
        <f t="array" ref="E5492">IF(ISLOGICAL(D5492),"",FREQUENCY(IF('Data Transformation'!$B$425:$B$8425='Bin Analysis'!$B5475,'Data Transformation'!$G$425:$G$8425),D5492))</f>
        <v/>
      </c>
      <c r="F5492" t="str">
        <f t="shared" si="684"/>
        <v/>
      </c>
      <c r="G5492">
        <f>Weighting!$H$20</f>
        <v>0</v>
      </c>
      <c r="H5492">
        <f t="array" ref="H5492">FREQUENCY(IF('Data Transformation'!$B$4:$B$8425=B5475,'Data Transformation'!$G$4:$G$8425),'Bin Analysis'!$B5492)</f>
        <v>18</v>
      </c>
      <c r="I5492">
        <f t="shared" si="685"/>
        <v>0</v>
      </c>
      <c r="J5492">
        <f t="shared" si="686"/>
        <v>0</v>
      </c>
      <c r="K5492">
        <f>J5492*Weighting!$W$20</f>
        <v>0</v>
      </c>
      <c r="M5492" s="14"/>
    </row>
    <row r="5493" spans="1:25" x14ac:dyDescent="0.25">
      <c r="A5493" s="32" t="str">
        <f>IF(Weighting!$P$21&gt;0,B5493,"")</f>
        <v/>
      </c>
      <c r="B5493">
        <f>Weighting!$C$21</f>
        <v>2.2860000000000005</v>
      </c>
      <c r="C5493">
        <f>Weighting!$F$21</f>
        <v>0</v>
      </c>
      <c r="D5493" t="b">
        <f>IF(C5493=1,'Data Transformation'!$G$3+0.5*'Data Transformation'!$W$25,IF(C5494=1,D5494-'Data Transformation'!$W$25,FALSE))</f>
        <v>0</v>
      </c>
      <c r="E5493" t="str">
        <f t="array" ref="E5493">IF(ISLOGICAL(D5493),"",FREQUENCY(IF('Data Transformation'!$B$425:$B$8425='Bin Analysis'!$B5475,'Data Transformation'!$G$425:$G$8425),D5493))</f>
        <v/>
      </c>
      <c r="F5493" t="str">
        <f t="shared" si="684"/>
        <v/>
      </c>
      <c r="G5493">
        <f>Weighting!$H$21</f>
        <v>0</v>
      </c>
      <c r="H5493">
        <f t="array" ref="H5493">FREQUENCY(IF('Data Transformation'!$B$4:$B$8425=B5475,'Data Transformation'!$G$4:$G$8425),'Bin Analysis'!$B5493)</f>
        <v>18</v>
      </c>
      <c r="I5493">
        <f t="shared" si="685"/>
        <v>0</v>
      </c>
      <c r="J5493">
        <f t="shared" si="686"/>
        <v>0</v>
      </c>
      <c r="K5493">
        <f>J5493*Weighting!$W$21</f>
        <v>0</v>
      </c>
      <c r="M5493" s="14"/>
    </row>
    <row r="5494" spans="1:25" x14ac:dyDescent="0.25">
      <c r="A5494" s="32" t="str">
        <f>IF(Weighting!$P$22&gt;0,B5494,"")</f>
        <v/>
      </c>
      <c r="B5494">
        <f>Weighting!$C$22</f>
        <v>2.4170000000000007</v>
      </c>
      <c r="C5494">
        <f>Weighting!$F$22</f>
        <v>0</v>
      </c>
      <c r="D5494" t="b">
        <f>IF(C5494=1,'Data Transformation'!$G$3+0.5*'Data Transformation'!$W$25,IF(C5495=1,D5495-'Data Transformation'!$W$25,FALSE))</f>
        <v>0</v>
      </c>
      <c r="E5494" t="str">
        <f t="array" ref="E5494">IF(ISLOGICAL(D5494),"",FREQUENCY(IF('Data Transformation'!$B$425:$B$8425='Bin Analysis'!$B5475,'Data Transformation'!$G$425:$G$8425),D5494))</f>
        <v/>
      </c>
      <c r="F5494" t="str">
        <f t="shared" si="684"/>
        <v/>
      </c>
      <c r="G5494">
        <f>Weighting!$H$22</f>
        <v>0</v>
      </c>
      <c r="H5494">
        <f t="array" ref="H5494">FREQUENCY(IF('Data Transformation'!$B$4:$B$8425=B5475,'Data Transformation'!$G$4:$G$8425),'Bin Analysis'!$B5494)</f>
        <v>18</v>
      </c>
      <c r="I5494">
        <f t="shared" si="685"/>
        <v>0</v>
      </c>
      <c r="J5494">
        <f t="shared" si="686"/>
        <v>0</v>
      </c>
      <c r="K5494">
        <f>J5494*Weighting!$W$22</f>
        <v>0</v>
      </c>
      <c r="M5494" s="14"/>
    </row>
    <row r="5495" spans="1:25" x14ac:dyDescent="0.25">
      <c r="A5495" s="32" t="str">
        <f>IF(Weighting!$P$23&gt;0,B5495,"")</f>
        <v/>
      </c>
      <c r="B5495">
        <f>Weighting!$C$23</f>
        <v>2.5480000000000009</v>
      </c>
      <c r="C5495">
        <f>Weighting!$F$23</f>
        <v>0</v>
      </c>
      <c r="D5495" t="b">
        <f>IF(C5495=1,'Data Transformation'!$G$3+0.5*'Data Transformation'!$W$25,IF(C5496=1,D5496-'Data Transformation'!$W$25,FALSE))</f>
        <v>0</v>
      </c>
      <c r="E5495" t="str">
        <f t="array" ref="E5495">IF(ISLOGICAL(D5495),"",FREQUENCY(IF('Data Transformation'!$B$425:$B$8425='Bin Analysis'!$B5475,'Data Transformation'!$G$425:$G$8425),D5495))</f>
        <v/>
      </c>
      <c r="F5495" t="str">
        <f t="shared" si="684"/>
        <v/>
      </c>
      <c r="G5495">
        <f>Weighting!$H$23</f>
        <v>0</v>
      </c>
      <c r="H5495">
        <f t="array" ref="H5495">FREQUENCY(IF('Data Transformation'!$B$4:$B$8425=B5475,'Data Transformation'!$G$4:$G$8425),'Bin Analysis'!$B5495)</f>
        <v>18</v>
      </c>
      <c r="I5495">
        <f t="shared" si="685"/>
        <v>0</v>
      </c>
      <c r="J5495">
        <f t="shared" si="686"/>
        <v>0</v>
      </c>
      <c r="K5495">
        <f>J5495*Weighting!$W$23</f>
        <v>0</v>
      </c>
      <c r="M5495" s="14"/>
    </row>
    <row r="5496" spans="1:25" x14ac:dyDescent="0.25">
      <c r="A5496" s="32" t="str">
        <f>IF(Weighting!$P$24&gt;0,B5496,"")</f>
        <v/>
      </c>
      <c r="B5496">
        <f>Weighting!$C$24</f>
        <v>2.6790000000000012</v>
      </c>
      <c r="C5496">
        <f>Weighting!$F$24</f>
        <v>0</v>
      </c>
      <c r="D5496" t="b">
        <f>IF(C5496=1,'Data Transformation'!$G$3+0.5*'Data Transformation'!$W$25,IF(C5497=1,D5497-'Data Transformation'!$W$25,FALSE))</f>
        <v>0</v>
      </c>
      <c r="E5496" t="str">
        <f t="array" ref="E5496">IF(ISLOGICAL(D5496),"",FREQUENCY(IF('Data Transformation'!$B$425:$B$8425='Bin Analysis'!$B5475,'Data Transformation'!$G$425:$G$8425),D5496))</f>
        <v/>
      </c>
      <c r="F5496" t="str">
        <f t="shared" si="684"/>
        <v/>
      </c>
      <c r="G5496">
        <f>Weighting!$H$24</f>
        <v>0</v>
      </c>
      <c r="H5496">
        <f t="array" ref="H5496">FREQUENCY(IF('Data Transformation'!$B$4:$B$8425=B5475,'Data Transformation'!$G$4:$G$8425),'Bin Analysis'!$B5496)</f>
        <v>18</v>
      </c>
      <c r="I5496">
        <f t="shared" si="685"/>
        <v>0</v>
      </c>
      <c r="J5496">
        <f t="shared" si="686"/>
        <v>0</v>
      </c>
      <c r="K5496">
        <f>J5496*Weighting!$W$24</f>
        <v>0</v>
      </c>
      <c r="M5496" s="14"/>
    </row>
    <row r="5497" spans="1:25" x14ac:dyDescent="0.25">
      <c r="A5497" s="32" t="str">
        <f>IF(Weighting!$P$25&gt;0,B5497,"")</f>
        <v/>
      </c>
      <c r="B5497">
        <f>Weighting!$C$25</f>
        <v>2.8100000000000014</v>
      </c>
      <c r="C5497">
        <f>Weighting!$F$25</f>
        <v>0</v>
      </c>
      <c r="D5497" t="b">
        <f>IF(C5497=1,'Data Transformation'!$G$3+0.5*'Data Transformation'!$W$25,IF(C5498=1,D5498-'Data Transformation'!$W$25,FALSE))</f>
        <v>0</v>
      </c>
      <c r="E5497" t="str">
        <f t="array" ref="E5497">IF(ISLOGICAL(D5497),"",FREQUENCY(IF('Data Transformation'!$B$425:$B$8425='Bin Analysis'!$B5475,'Data Transformation'!$G$425:$G$8425),D5497))</f>
        <v/>
      </c>
      <c r="F5497" t="str">
        <f t="shared" si="684"/>
        <v/>
      </c>
      <c r="G5497">
        <f>Weighting!$H$25</f>
        <v>0</v>
      </c>
      <c r="H5497">
        <f t="array" ref="H5497">FREQUENCY(IF('Data Transformation'!$B$4:$B$8425=B5475,'Data Transformation'!$G$4:$G$8425),'Bin Analysis'!$B5497)</f>
        <v>18</v>
      </c>
      <c r="I5497">
        <f t="shared" si="685"/>
        <v>0</v>
      </c>
      <c r="J5497">
        <f t="shared" si="686"/>
        <v>0</v>
      </c>
      <c r="K5497">
        <f>J5497*Weighting!$W$25</f>
        <v>0</v>
      </c>
      <c r="M5497" s="14"/>
    </row>
    <row r="5498" spans="1:25" x14ac:dyDescent="0.25">
      <c r="O5498"/>
      <c r="P5498"/>
      <c r="Q5498"/>
      <c r="R5498"/>
    </row>
    <row r="5499" spans="1:25" ht="23.25" x14ac:dyDescent="0.35">
      <c r="A5499" s="21" t="s">
        <v>0</v>
      </c>
      <c r="B5499" s="21">
        <f>IFERROR(VLOOKUP(C5499,'Data Transformation'!$L$6:$M$426,2,FALSE),"")</f>
        <v>229</v>
      </c>
      <c r="C5499" s="21">
        <f>C5475+1</f>
        <v>229</v>
      </c>
      <c r="D5499" s="21"/>
      <c r="E5499" s="21"/>
      <c r="F5499" s="21"/>
      <c r="G5499" s="21"/>
      <c r="H5499" s="22"/>
      <c r="I5499" s="22"/>
      <c r="J5499" s="22"/>
      <c r="K5499" s="21"/>
      <c r="L5499" s="21">
        <f>B5499</f>
        <v>229</v>
      </c>
      <c r="M5499" s="23">
        <f>INDEX('Data Transformation'!$O$4:$O$424,MATCH($B5499,'Data Transformation'!$M$4:$M$424,0),MATCH($M$2,'Data Transformation'!$O$3,0))</f>
        <v>20</v>
      </c>
      <c r="N5499" s="27">
        <f>IF('Input and Summary Results'!$J$16="minimum",'Bin Analysis'!X5500/(M5499-1),'Bin Analysis'!Y5499/('Bin Analysis'!M5499-1))</f>
        <v>0.15789473684210525</v>
      </c>
      <c r="O5499" s="27">
        <f>IF(M5499=FALSE,NA(),(VLOOKUP(1,C5502:K5521,4,FALSE))/(M5499-1))</f>
        <v>0.63157894736842102</v>
      </c>
      <c r="P5499" s="27">
        <f>IF(M5499=FALSE,NA(),SUM(J5502:J5521)/Weighting!$S$5)</f>
        <v>0.7</v>
      </c>
      <c r="Q5499" s="27">
        <f>IF(M5499=FALSE,NA(),SUM(K5502:K5521)/Weighting!$S$6)</f>
        <v>0.60869565217391308</v>
      </c>
      <c r="R5499" s="27">
        <f>IF(M5499=FALSE,NA(),(VLOOKUP(1,G5502:K5521,3,FALSE))/(M5499-1))</f>
        <v>5.2631578947368418E-2</v>
      </c>
      <c r="S5499" s="22" t="str">
        <f>IF(M5499=FALSE,NA(),IF(SUM(J5502:J5521)=2,"yes","no"))</f>
        <v>no</v>
      </c>
      <c r="X5499" s="2" cm="2">
        <f t="array" ref="X5499:X5500">FREQUENCY(IF('Data Transformation'!$B$425:$B$6424='Bin Analysis'!L5499,'Data Transformation'!$G$425:$G$6424),'Data Transformation'!$U$11)</f>
        <v>16</v>
      </c>
      <c r="Y5499" s="2" cm="2">
        <f t="array" ref="Y5499:Y5500">FREQUENCY(IF('Data Transformation'!$B$425:$B$6424='Bin Analysis'!L5499,'Data Transformation'!$G$425:$G$6424),'Data Transformation'!$U$12)</f>
        <v>4</v>
      </c>
    </row>
    <row r="5500" spans="1:25" x14ac:dyDescent="0.25">
      <c r="A5500" s="14" t="s">
        <v>66</v>
      </c>
      <c r="B5500" t="s">
        <v>47</v>
      </c>
      <c r="C5500" t="s">
        <v>5</v>
      </c>
      <c r="D5500" t="s">
        <v>99</v>
      </c>
      <c r="E5500" t="s">
        <v>100</v>
      </c>
      <c r="F5500" t="s">
        <v>101</v>
      </c>
      <c r="G5500" t="s">
        <v>69</v>
      </c>
      <c r="H5500" t="s">
        <v>31</v>
      </c>
      <c r="I5500" t="s">
        <v>32</v>
      </c>
      <c r="J5500" t="s">
        <v>46</v>
      </c>
      <c r="K5500" s="14" t="s">
        <v>45</v>
      </c>
      <c r="M5500" s="14"/>
      <c r="X5500" s="2">
        <v>3</v>
      </c>
      <c r="Y5500" s="2">
        <v>15</v>
      </c>
    </row>
    <row r="5501" spans="1:25" x14ac:dyDescent="0.25">
      <c r="A5501" s="32"/>
      <c r="D5501" t="b">
        <f>IF(C5501=1,'Data Transformation'!$G$3+0.5*'Data Transformation'!$W$25,IF(C5502=1,D5502-'Data Transformation'!$W$25,FALSE))</f>
        <v>0</v>
      </c>
      <c r="E5501" t="str">
        <f t="array" ref="E5501">IF(ISLOGICAL(D5501),"",FREQUENCY(IF('Data Transformation'!$B$425:$B$8425='Bin Analysis'!$B5499,'Data Transformation'!$G$425:$G$8425),D5501))</f>
        <v/>
      </c>
      <c r="F5501" t="str">
        <f>IF(ISLOGICAL(D5501),"",E5501-E5500)</f>
        <v/>
      </c>
      <c r="M5501" s="14"/>
    </row>
    <row r="5502" spans="1:25" x14ac:dyDescent="0.25">
      <c r="A5502" s="32">
        <f>IF(Weighting!$P$6&gt;0,B5502,"")</f>
        <v>0.32100000000000001</v>
      </c>
      <c r="B5502">
        <f>Weighting!$C$6</f>
        <v>0.32100000000000001</v>
      </c>
      <c r="C5502">
        <f>Weighting!$F$6</f>
        <v>0</v>
      </c>
      <c r="D5502" t="b">
        <f>IF(C5502=1,'Data Transformation'!$G$3+0.5*'Data Transformation'!$W$25,IF(C5503=1,D5503-'Data Transformation'!$W$25,FALSE))</f>
        <v>0</v>
      </c>
      <c r="E5502" t="str">
        <f t="array" ref="E5502">IF(ISLOGICAL(D5502),"",FREQUENCY(IF('Data Transformation'!$B$425:$B$8425='Bin Analysis'!$B5499,'Data Transformation'!$G$425:$G$8425),D5502))</f>
        <v/>
      </c>
      <c r="F5502" t="str">
        <f>IF(ISLOGICAL(D5502),"",E5502-E5501)</f>
        <v/>
      </c>
      <c r="G5502">
        <f>Weighting!$H$6</f>
        <v>1</v>
      </c>
      <c r="H5502">
        <f t="array" ref="H5502">FREQUENCY(IF('Data Transformation'!$B$4:$B$8425=B5499,'Data Transformation'!$G$4:$G$8425),'Bin Analysis'!$B5502)</f>
        <v>1</v>
      </c>
      <c r="I5502">
        <f>H5502-H5501</f>
        <v>1</v>
      </c>
      <c r="J5502">
        <f>IF(I5502=0,0,1)</f>
        <v>1</v>
      </c>
      <c r="K5502">
        <f>J5502*Weighting!$W$6</f>
        <v>1</v>
      </c>
      <c r="M5502" s="14"/>
    </row>
    <row r="5503" spans="1:25" x14ac:dyDescent="0.25">
      <c r="A5503" s="32">
        <f>IF(Weighting!$P$7&gt;0,B5503,"")</f>
        <v>0.45200000000000001</v>
      </c>
      <c r="B5503">
        <f>Weighting!$C$7</f>
        <v>0.45200000000000001</v>
      </c>
      <c r="C5503">
        <f>Weighting!$F$7</f>
        <v>0</v>
      </c>
      <c r="D5503" t="b">
        <f>IF(C5503=1,'Data Transformation'!$G$3+0.5*'Data Transformation'!$W$25,IF(C5504=1,D5504-'Data Transformation'!$W$25,FALSE))</f>
        <v>0</v>
      </c>
      <c r="E5503" t="str">
        <f t="array" ref="E5503">IF(ISLOGICAL(D5503),"",FREQUENCY(IF('Data Transformation'!$B$425:$B$8425='Bin Analysis'!$B5499,'Data Transformation'!$G$425:$G$8425),D5503))</f>
        <v/>
      </c>
      <c r="F5503" t="str">
        <f t="shared" ref="F5503:F5521" si="687">IF(ISLOGICAL(D5503),"",E5503-E5502)</f>
        <v/>
      </c>
      <c r="G5503">
        <f>Weighting!$H$7</f>
        <v>0</v>
      </c>
      <c r="H5503">
        <f t="array" ref="H5503">FREQUENCY(IF('Data Transformation'!$B$4:$B$8425=B5499,'Data Transformation'!$G$4:$G$8425),'Bin Analysis'!$B5503)</f>
        <v>2</v>
      </c>
      <c r="I5503">
        <f t="shared" ref="I5503:I5521" si="688">H5503-H5502</f>
        <v>1</v>
      </c>
      <c r="J5503">
        <f>IF(I5503=0,0,1)</f>
        <v>1</v>
      </c>
      <c r="K5503">
        <f>J5503*Weighting!$W$7</f>
        <v>2</v>
      </c>
      <c r="M5503" s="14"/>
    </row>
    <row r="5504" spans="1:25" x14ac:dyDescent="0.25">
      <c r="A5504" s="32">
        <f>IF(Weighting!$P$8&gt;0,B5504,"")</f>
        <v>0.58299999999999996</v>
      </c>
      <c r="B5504">
        <f>Weighting!$C$8</f>
        <v>0.58299999999999996</v>
      </c>
      <c r="C5504">
        <f>Weighting!$F$8</f>
        <v>0</v>
      </c>
      <c r="D5504" t="b">
        <f>IF(C5504=1,'Data Transformation'!$G$3+0.5*'Data Transformation'!$W$25,IF(C5505=1,D5505-'Data Transformation'!$W$25,FALSE))</f>
        <v>0</v>
      </c>
      <c r="E5504" t="str">
        <f t="array" ref="E5504">IF(ISLOGICAL(D5504),"",FREQUENCY(IF('Data Transformation'!$B$425:$B$8425='Bin Analysis'!$B5499,'Data Transformation'!$G$425:$G$8425),D5504))</f>
        <v/>
      </c>
      <c r="F5504" t="str">
        <f t="shared" si="687"/>
        <v/>
      </c>
      <c r="G5504">
        <f>Weighting!$H$8</f>
        <v>0</v>
      </c>
      <c r="H5504">
        <f t="array" ref="H5504">FREQUENCY(IF('Data Transformation'!$B$4:$B$8425=B5499,'Data Transformation'!$G$4:$G$8425),'Bin Analysis'!$B5504)</f>
        <v>3</v>
      </c>
      <c r="I5504">
        <f t="shared" si="688"/>
        <v>1</v>
      </c>
      <c r="J5504">
        <f t="shared" ref="J5504:J5521" si="689">IF(I5504=0,0,1)</f>
        <v>1</v>
      </c>
      <c r="K5504">
        <f>J5504*Weighting!$W$8</f>
        <v>3</v>
      </c>
      <c r="M5504" s="14"/>
    </row>
    <row r="5505" spans="1:13" x14ac:dyDescent="0.25">
      <c r="A5505" s="32">
        <f>IF(Weighting!$P$9&gt;0,B5505,"")</f>
        <v>0.71399999999999997</v>
      </c>
      <c r="B5505" s="50">
        <f>Weighting!$C$9</f>
        <v>0.71399999999999997</v>
      </c>
      <c r="C5505">
        <f>Weighting!$F$9</f>
        <v>0</v>
      </c>
      <c r="D5505" t="b">
        <f>IF(C5505=1,'Data Transformation'!$G$3+0.5*'Data Transformation'!$W$25,IF(C5506=1,D5506-'Data Transformation'!$W$25,FALSE))</f>
        <v>0</v>
      </c>
      <c r="E5505" t="str">
        <f t="array" ref="E5505">IF(ISLOGICAL(D5505),"",FREQUENCY(IF('Data Transformation'!$B$425:$B$8425='Bin Analysis'!$B5499,'Data Transformation'!$G$425:$G$8425),D5505))</f>
        <v/>
      </c>
      <c r="F5505" t="str">
        <f t="shared" si="687"/>
        <v/>
      </c>
      <c r="G5505">
        <f>Weighting!$H$9</f>
        <v>0</v>
      </c>
      <c r="H5505">
        <f t="array" ref="H5505">FREQUENCY(IF('Data Transformation'!$B$4:$B$8425=B5499,'Data Transformation'!$G$4:$G$8425),'Bin Analysis'!$B5505)</f>
        <v>3</v>
      </c>
      <c r="I5505">
        <f t="shared" si="688"/>
        <v>0</v>
      </c>
      <c r="J5505">
        <f t="shared" si="689"/>
        <v>0</v>
      </c>
      <c r="K5505">
        <f>J5505*Weighting!$W$9</f>
        <v>0</v>
      </c>
      <c r="M5505" s="14"/>
    </row>
    <row r="5506" spans="1:13" x14ac:dyDescent="0.25">
      <c r="A5506" s="32">
        <f>IF(Weighting!$P$10&gt;0,B5506,"")</f>
        <v>0.84499999999999997</v>
      </c>
      <c r="B5506">
        <f>Weighting!$C$10</f>
        <v>0.84499999999999997</v>
      </c>
      <c r="C5506">
        <f>Weighting!$F$10</f>
        <v>0</v>
      </c>
      <c r="D5506" t="b">
        <f>IF(C5506=1,'Data Transformation'!$G$3+0.5*'Data Transformation'!$W$25,IF(C5507=1,D5507-'Data Transformation'!$W$25,FALSE))</f>
        <v>0</v>
      </c>
      <c r="E5506" t="str">
        <f t="array" ref="E5506">IF(ISLOGICAL(D5506),"",FREQUENCY(IF('Data Transformation'!$B$425:$B$8425='Bin Analysis'!$B5499,'Data Transformation'!$G$425:$G$8425),D5506))</f>
        <v/>
      </c>
      <c r="F5506" t="str">
        <f t="shared" si="687"/>
        <v/>
      </c>
      <c r="G5506">
        <f>Weighting!$H$10</f>
        <v>0</v>
      </c>
      <c r="H5506">
        <f t="array" ref="H5506">FREQUENCY(IF('Data Transformation'!$B$4:$B$8425=B5499,'Data Transformation'!$G$4:$G$8425),'Bin Analysis'!$B5506)</f>
        <v>4</v>
      </c>
      <c r="I5506">
        <f t="shared" si="688"/>
        <v>1</v>
      </c>
      <c r="J5506">
        <f t="shared" si="689"/>
        <v>1</v>
      </c>
      <c r="K5506">
        <f>J5506*Weighting!$W$10</f>
        <v>3</v>
      </c>
      <c r="M5506" s="14"/>
    </row>
    <row r="5507" spans="1:13" x14ac:dyDescent="0.25">
      <c r="A5507" s="32">
        <f>IF(Weighting!$P$11&gt;0,B5507,"")</f>
        <v>0.97599999999999998</v>
      </c>
      <c r="B5507">
        <f>Weighting!$C$11</f>
        <v>0.97599999999999998</v>
      </c>
      <c r="C5507">
        <f>Weighting!$F$11</f>
        <v>0</v>
      </c>
      <c r="D5507">
        <f>IF(C5507=1,'Data Transformation'!$G$3+0.5*'Data Transformation'!$W$25,IF(C5508=1,D5508-'Data Transformation'!$W$25,FALSE))</f>
        <v>0.86899999999999999</v>
      </c>
      <c r="E5507">
        <f t="array" ref="E5507">IF(ISLOGICAL(D5507),"",FREQUENCY(IF('Data Transformation'!$B$425:$B$8425='Bin Analysis'!$B5499,'Data Transformation'!$G$425:$G$8425),D5507))</f>
        <v>4</v>
      </c>
      <c r="F5507" t="e">
        <f t="shared" si="687"/>
        <v>#VALUE!</v>
      </c>
      <c r="G5507">
        <f>Weighting!$H$11</f>
        <v>0</v>
      </c>
      <c r="H5507">
        <f t="array" ref="H5507">FREQUENCY(IF('Data Transformation'!$B$4:$B$8425=B5499,'Data Transformation'!$G$4:$G$8425),'Bin Analysis'!$B5507)</f>
        <v>10</v>
      </c>
      <c r="I5507">
        <f t="shared" si="688"/>
        <v>6</v>
      </c>
      <c r="J5507">
        <f t="shared" si="689"/>
        <v>1</v>
      </c>
      <c r="K5507">
        <f>J5507*Weighting!$W$11</f>
        <v>2</v>
      </c>
      <c r="M5507" s="14"/>
    </row>
    <row r="5508" spans="1:13" x14ac:dyDescent="0.25">
      <c r="A5508" s="32">
        <f>IF(Weighting!$P$12&gt;0,B5508,"")</f>
        <v>1.107</v>
      </c>
      <c r="B5508">
        <f>Weighting!$C$12</f>
        <v>1.107</v>
      </c>
      <c r="C5508">
        <f>Weighting!$F$12</f>
        <v>1</v>
      </c>
      <c r="D5508">
        <f>IF(C5508=1,'Data Transformation'!$G$3+0.5*'Data Transformation'!$W$25,IF(C5509=1,D5509-'Data Transformation'!$W$25,FALSE))</f>
        <v>1.131</v>
      </c>
      <c r="E5508">
        <f t="array" ref="E5508">IF(ISLOGICAL(D5508),"",FREQUENCY(IF('Data Transformation'!$B$425:$B$8425='Bin Analysis'!$B5499,'Data Transformation'!$G$425:$G$8425),D5508))</f>
        <v>16</v>
      </c>
      <c r="F5508">
        <f t="shared" si="687"/>
        <v>12</v>
      </c>
      <c r="G5508">
        <f>Weighting!$H$12</f>
        <v>0</v>
      </c>
      <c r="H5508">
        <f t="array" ref="H5508">FREQUENCY(IF('Data Transformation'!$B$4:$B$8425=B5499,'Data Transformation'!$G$4:$G$8425),'Bin Analysis'!$B5508)</f>
        <v>17</v>
      </c>
      <c r="I5508">
        <f t="shared" si="688"/>
        <v>7</v>
      </c>
      <c r="J5508">
        <f t="shared" si="689"/>
        <v>1</v>
      </c>
      <c r="K5508">
        <f>J5508*Weighting!$W$12</f>
        <v>1</v>
      </c>
      <c r="M5508" s="14"/>
    </row>
    <row r="5509" spans="1:13" x14ac:dyDescent="0.25">
      <c r="A5509" s="32">
        <f>IF(Weighting!$P$13&gt;0,B5509,"")</f>
        <v>1.238</v>
      </c>
      <c r="B5509">
        <f>Weighting!$C$13</f>
        <v>1.238</v>
      </c>
      <c r="C5509">
        <f>Weighting!$F$13</f>
        <v>0</v>
      </c>
      <c r="D5509" t="b">
        <f>IF(C5509=1,'Data Transformation'!$G$3+0.5*'Data Transformation'!$W$25,IF(C5510=1,D5510-'Data Transformation'!$W$25,FALSE))</f>
        <v>0</v>
      </c>
      <c r="E5509" t="str">
        <f t="array" ref="E5509">IF(ISLOGICAL(D5509),"",FREQUENCY(IF('Data Transformation'!$B$425:$B$8425='Bin Analysis'!$B5499,'Data Transformation'!$G$425:$G$8425),D5509))</f>
        <v/>
      </c>
      <c r="F5509" t="str">
        <f t="shared" si="687"/>
        <v/>
      </c>
      <c r="G5509">
        <f>Weighting!$H$13</f>
        <v>0</v>
      </c>
      <c r="H5509">
        <f t="array" ref="H5509">FREQUENCY(IF('Data Transformation'!$B$4:$B$8425=B5499,'Data Transformation'!$G$4:$G$8425),'Bin Analysis'!$B5509)</f>
        <v>20</v>
      </c>
      <c r="I5509">
        <f t="shared" si="688"/>
        <v>3</v>
      </c>
      <c r="J5509">
        <f t="shared" si="689"/>
        <v>1</v>
      </c>
      <c r="K5509">
        <f>J5509*Weighting!$W$13</f>
        <v>2</v>
      </c>
      <c r="M5509" s="14"/>
    </row>
    <row r="5510" spans="1:13" x14ac:dyDescent="0.25">
      <c r="A5510" s="32">
        <f>IF(Weighting!$P$14&gt;0,B5510,"")</f>
        <v>1.369</v>
      </c>
      <c r="B5510">
        <f>Weighting!$C$14</f>
        <v>1.369</v>
      </c>
      <c r="C5510">
        <f>Weighting!$F$14</f>
        <v>0</v>
      </c>
      <c r="D5510" t="b">
        <f>IF(C5510=1,'Data Transformation'!$G$3+0.5*'Data Transformation'!$W$25,IF(C5511=1,D5511-'Data Transformation'!$W$25,FALSE))</f>
        <v>0</v>
      </c>
      <c r="E5510" t="str">
        <f t="array" ref="E5510">IF(ISLOGICAL(D5510),"",FREQUENCY(IF('Data Transformation'!$B$425:$B$8425='Bin Analysis'!$B5499,'Data Transformation'!$G$425:$G$8425),D5510))</f>
        <v/>
      </c>
      <c r="F5510" t="str">
        <f t="shared" si="687"/>
        <v/>
      </c>
      <c r="G5510">
        <f>Weighting!$H$14</f>
        <v>0</v>
      </c>
      <c r="H5510">
        <f t="array" ref="H5510">FREQUENCY(IF('Data Transformation'!$B$4:$B$8425=B5499,'Data Transformation'!$G$4:$G$8425),'Bin Analysis'!$B5510)</f>
        <v>20</v>
      </c>
      <c r="I5510">
        <f t="shared" si="688"/>
        <v>0</v>
      </c>
      <c r="J5510">
        <f t="shared" si="689"/>
        <v>0</v>
      </c>
      <c r="K5510">
        <f>J5510*Weighting!$W$14</f>
        <v>0</v>
      </c>
      <c r="M5510" s="14"/>
    </row>
    <row r="5511" spans="1:13" x14ac:dyDescent="0.25">
      <c r="A5511" s="32">
        <f>IF(Weighting!$P$15&gt;0,B5511,"")</f>
        <v>1.5000009999999999</v>
      </c>
      <c r="B5511">
        <f>Weighting!$C$15</f>
        <v>1.5000009999999999</v>
      </c>
      <c r="C5511">
        <f>Weighting!$F$15</f>
        <v>0</v>
      </c>
      <c r="D5511" t="b">
        <f>IF(C5511=1,'Data Transformation'!$G$3+0.5*'Data Transformation'!$W$25,IF(C5512=1,D5512-'Data Transformation'!$W$25,FALSE))</f>
        <v>0</v>
      </c>
      <c r="E5511" t="str">
        <f t="array" ref="E5511">IF(ISLOGICAL(D5511),"",FREQUENCY(IF('Data Transformation'!$B$425:$B$8425='Bin Analysis'!$B5499,'Data Transformation'!$G$425:$G$8425),D5511))</f>
        <v/>
      </c>
      <c r="F5511" t="str">
        <f t="shared" si="687"/>
        <v/>
      </c>
      <c r="G5511">
        <f>Weighting!$H$15</f>
        <v>0</v>
      </c>
      <c r="H5511">
        <f t="array" ref="H5511">FREQUENCY(IF('Data Transformation'!$B$4:$B$8425=B5499,'Data Transformation'!$G$4:$G$8425),'Bin Analysis'!$B5511)</f>
        <v>20</v>
      </c>
      <c r="I5511">
        <f t="shared" si="688"/>
        <v>0</v>
      </c>
      <c r="J5511">
        <f t="shared" si="689"/>
        <v>0</v>
      </c>
      <c r="K5511">
        <f>J5511*Weighting!$W$15</f>
        <v>0</v>
      </c>
      <c r="M5511" s="14"/>
    </row>
    <row r="5512" spans="1:13" x14ac:dyDescent="0.25">
      <c r="A5512" s="32" t="str">
        <f>IF(Weighting!$P$16&gt;0,B5512,"")</f>
        <v/>
      </c>
      <c r="B5512">
        <f>Weighting!$C$16</f>
        <v>1.631</v>
      </c>
      <c r="C5512">
        <f>Weighting!$F$16</f>
        <v>0</v>
      </c>
      <c r="D5512" t="b">
        <f>IF(C5512=1,'Data Transformation'!$G$3+0.5*'Data Transformation'!$W$25,IF(C5513=1,D5513-'Data Transformation'!$W$25,FALSE))</f>
        <v>0</v>
      </c>
      <c r="E5512" t="str">
        <f t="array" ref="E5512">IF(ISLOGICAL(D5512),"",FREQUENCY(IF('Data Transformation'!$B$425:$B$8425='Bin Analysis'!$B5499,'Data Transformation'!$G$425:$G$8425),D5512))</f>
        <v/>
      </c>
      <c r="F5512" t="str">
        <f t="shared" si="687"/>
        <v/>
      </c>
      <c r="G5512">
        <f>Weighting!$H$16</f>
        <v>0</v>
      </c>
      <c r="H5512">
        <f t="array" ref="H5512">FREQUENCY(IF('Data Transformation'!$B$4:$B$8425=B5499,'Data Transformation'!$G$4:$G$8425),'Bin Analysis'!$B5512)</f>
        <v>20</v>
      </c>
      <c r="I5512">
        <f t="shared" si="688"/>
        <v>0</v>
      </c>
      <c r="J5512">
        <f t="shared" si="689"/>
        <v>0</v>
      </c>
      <c r="K5512">
        <f>J5512*Weighting!$W$16</f>
        <v>0</v>
      </c>
      <c r="M5512" s="14"/>
    </row>
    <row r="5513" spans="1:13" x14ac:dyDescent="0.25">
      <c r="A5513" s="32" t="str">
        <f>IF(Weighting!$P$17&gt;0,B5513,"")</f>
        <v/>
      </c>
      <c r="B5513">
        <f>Weighting!$C$17</f>
        <v>1.762</v>
      </c>
      <c r="C5513">
        <f>Weighting!$F$17</f>
        <v>0</v>
      </c>
      <c r="D5513" t="b">
        <f>IF(C5513=1,'Data Transformation'!$G$3+0.5*'Data Transformation'!$W$25,IF(C5514=1,D5514-'Data Transformation'!$W$25,FALSE))</f>
        <v>0</v>
      </c>
      <c r="E5513" t="str">
        <f t="array" ref="E5513">IF(ISLOGICAL(D5513),"",FREQUENCY(IF('Data Transformation'!$B$425:$B$8425='Bin Analysis'!$B5499,'Data Transformation'!$G$425:$G$8425),D5513))</f>
        <v/>
      </c>
      <c r="F5513" t="str">
        <f t="shared" si="687"/>
        <v/>
      </c>
      <c r="G5513">
        <f>Weighting!$H$17</f>
        <v>0</v>
      </c>
      <c r="H5513">
        <f t="array" ref="H5513">FREQUENCY(IF('Data Transformation'!$B$4:$B$8425=B5499,'Data Transformation'!$G$4:$G$8425),'Bin Analysis'!$B5513)</f>
        <v>20</v>
      </c>
      <c r="I5513">
        <f t="shared" si="688"/>
        <v>0</v>
      </c>
      <c r="J5513">
        <f t="shared" si="689"/>
        <v>0</v>
      </c>
      <c r="K5513">
        <f>J5513*Weighting!$W$17</f>
        <v>0</v>
      </c>
      <c r="M5513" s="14"/>
    </row>
    <row r="5514" spans="1:13" x14ac:dyDescent="0.25">
      <c r="A5514" s="32" t="str">
        <f>IF(Weighting!$P$18&gt;0,B5514,"")</f>
        <v/>
      </c>
      <c r="B5514">
        <f>Weighting!$C$18</f>
        <v>1.893</v>
      </c>
      <c r="C5514">
        <f>Weighting!$F$18</f>
        <v>0</v>
      </c>
      <c r="D5514" t="b">
        <f>IF(C5514=1,'Data Transformation'!$G$3+0.5*'Data Transformation'!$W$25,IF(C5515=1,D5515-'Data Transformation'!$W$25,FALSE))</f>
        <v>0</v>
      </c>
      <c r="E5514" t="str">
        <f t="array" ref="E5514">IF(ISLOGICAL(D5514),"",FREQUENCY(IF('Data Transformation'!$B$425:$B$8425='Bin Analysis'!$B5499,'Data Transformation'!$G$425:$G$8425),D5514))</f>
        <v/>
      </c>
      <c r="F5514" t="str">
        <f t="shared" si="687"/>
        <v/>
      </c>
      <c r="G5514">
        <f>Weighting!$H$18</f>
        <v>0</v>
      </c>
      <c r="H5514">
        <f t="array" ref="H5514">FREQUENCY(IF('Data Transformation'!$B$4:$B$8425=B5499,'Data Transformation'!$G$4:$G$8425),'Bin Analysis'!$B5514)</f>
        <v>20</v>
      </c>
      <c r="I5514">
        <f t="shared" si="688"/>
        <v>0</v>
      </c>
      <c r="J5514">
        <f t="shared" si="689"/>
        <v>0</v>
      </c>
      <c r="K5514">
        <f>J5514*Weighting!$W$18</f>
        <v>0</v>
      </c>
      <c r="M5514" s="14"/>
    </row>
    <row r="5515" spans="1:13" x14ac:dyDescent="0.25">
      <c r="A5515" s="32" t="str">
        <f>IF(Weighting!$P$19&gt;0,B5515,"")</f>
        <v/>
      </c>
      <c r="B5515">
        <f>Weighting!$C$19</f>
        <v>2.024</v>
      </c>
      <c r="C5515">
        <f>Weighting!$F$19</f>
        <v>0</v>
      </c>
      <c r="D5515" t="b">
        <f>IF(C5515=1,'Data Transformation'!$G$3+0.5*'Data Transformation'!$W$25,IF(C5516=1,D5516-'Data Transformation'!$W$25,FALSE))</f>
        <v>0</v>
      </c>
      <c r="E5515" t="str">
        <f t="array" ref="E5515">IF(ISLOGICAL(D5515),"",FREQUENCY(IF('Data Transformation'!$B$425:$B$8425='Bin Analysis'!$B5499,'Data Transformation'!$G$425:$G$8425),D5515))</f>
        <v/>
      </c>
      <c r="F5515" t="str">
        <f t="shared" si="687"/>
        <v/>
      </c>
      <c r="G5515">
        <f>Weighting!$H$19</f>
        <v>0</v>
      </c>
      <c r="H5515">
        <f t="array" ref="H5515">FREQUENCY(IF('Data Transformation'!$B$4:$B$8425=B5499,'Data Transformation'!$G$4:$G$8425),'Bin Analysis'!$B5515)</f>
        <v>20</v>
      </c>
      <c r="I5515">
        <f t="shared" si="688"/>
        <v>0</v>
      </c>
      <c r="J5515">
        <f t="shared" si="689"/>
        <v>0</v>
      </c>
      <c r="K5515">
        <f>J5515*Weighting!$W$19</f>
        <v>0</v>
      </c>
      <c r="M5515" s="14"/>
    </row>
    <row r="5516" spans="1:13" x14ac:dyDescent="0.25">
      <c r="A5516" s="32" t="str">
        <f>IF(Weighting!$P$20&gt;0,B5516,"")</f>
        <v/>
      </c>
      <c r="B5516">
        <f>Weighting!$C$20</f>
        <v>2.1550000000000002</v>
      </c>
      <c r="C5516">
        <f>Weighting!$F$20</f>
        <v>0</v>
      </c>
      <c r="D5516" t="b">
        <f>IF(C5516=1,'Data Transformation'!$G$3+0.5*'Data Transformation'!$W$25,IF(C5517=1,D5517-'Data Transformation'!$W$25,FALSE))</f>
        <v>0</v>
      </c>
      <c r="E5516" t="str">
        <f t="array" ref="E5516">IF(ISLOGICAL(D5516),"",FREQUENCY(IF('Data Transformation'!$B$425:$B$8425='Bin Analysis'!$B5499,'Data Transformation'!$G$425:$G$8425),D5516))</f>
        <v/>
      </c>
      <c r="F5516" t="str">
        <f t="shared" si="687"/>
        <v/>
      </c>
      <c r="G5516">
        <f>Weighting!$H$20</f>
        <v>0</v>
      </c>
      <c r="H5516">
        <f t="array" ref="H5516">FREQUENCY(IF('Data Transformation'!$B$4:$B$8425=B5499,'Data Transformation'!$G$4:$G$8425),'Bin Analysis'!$B5516)</f>
        <v>20</v>
      </c>
      <c r="I5516">
        <f t="shared" si="688"/>
        <v>0</v>
      </c>
      <c r="J5516">
        <f t="shared" si="689"/>
        <v>0</v>
      </c>
      <c r="K5516">
        <f>J5516*Weighting!$W$20</f>
        <v>0</v>
      </c>
      <c r="M5516" s="14"/>
    </row>
    <row r="5517" spans="1:13" x14ac:dyDescent="0.25">
      <c r="A5517" s="32" t="str">
        <f>IF(Weighting!$P$21&gt;0,B5517,"")</f>
        <v/>
      </c>
      <c r="B5517">
        <f>Weighting!$C$21</f>
        <v>2.2860000000000005</v>
      </c>
      <c r="C5517">
        <f>Weighting!$F$21</f>
        <v>0</v>
      </c>
      <c r="D5517" t="b">
        <f>IF(C5517=1,'Data Transformation'!$G$3+0.5*'Data Transformation'!$W$25,IF(C5518=1,D5518-'Data Transformation'!$W$25,FALSE))</f>
        <v>0</v>
      </c>
      <c r="E5517" t="str">
        <f t="array" ref="E5517">IF(ISLOGICAL(D5517),"",FREQUENCY(IF('Data Transformation'!$B$425:$B$8425='Bin Analysis'!$B5499,'Data Transformation'!$G$425:$G$8425),D5517))</f>
        <v/>
      </c>
      <c r="F5517" t="str">
        <f t="shared" si="687"/>
        <v/>
      </c>
      <c r="G5517">
        <f>Weighting!$H$21</f>
        <v>0</v>
      </c>
      <c r="H5517">
        <f t="array" ref="H5517">FREQUENCY(IF('Data Transformation'!$B$4:$B$8425=B5499,'Data Transformation'!$G$4:$G$8425),'Bin Analysis'!$B5517)</f>
        <v>20</v>
      </c>
      <c r="I5517">
        <f t="shared" si="688"/>
        <v>0</v>
      </c>
      <c r="J5517">
        <f t="shared" si="689"/>
        <v>0</v>
      </c>
      <c r="K5517">
        <f>J5517*Weighting!$W$21</f>
        <v>0</v>
      </c>
      <c r="M5517" s="14"/>
    </row>
    <row r="5518" spans="1:13" x14ac:dyDescent="0.25">
      <c r="A5518" s="32" t="str">
        <f>IF(Weighting!$P$22&gt;0,B5518,"")</f>
        <v/>
      </c>
      <c r="B5518">
        <f>Weighting!$C$22</f>
        <v>2.4170000000000007</v>
      </c>
      <c r="C5518">
        <f>Weighting!$F$22</f>
        <v>0</v>
      </c>
      <c r="D5518" t="b">
        <f>IF(C5518=1,'Data Transformation'!$G$3+0.5*'Data Transformation'!$W$25,IF(C5519=1,D5519-'Data Transformation'!$W$25,FALSE))</f>
        <v>0</v>
      </c>
      <c r="E5518" t="str">
        <f t="array" ref="E5518">IF(ISLOGICAL(D5518),"",FREQUENCY(IF('Data Transformation'!$B$425:$B$8425='Bin Analysis'!$B5499,'Data Transformation'!$G$425:$G$8425),D5518))</f>
        <v/>
      </c>
      <c r="F5518" t="str">
        <f t="shared" si="687"/>
        <v/>
      </c>
      <c r="G5518">
        <f>Weighting!$H$22</f>
        <v>0</v>
      </c>
      <c r="H5518">
        <f t="array" ref="H5518">FREQUENCY(IF('Data Transformation'!$B$4:$B$8425=B5499,'Data Transformation'!$G$4:$G$8425),'Bin Analysis'!$B5518)</f>
        <v>20</v>
      </c>
      <c r="I5518">
        <f t="shared" si="688"/>
        <v>0</v>
      </c>
      <c r="J5518">
        <f t="shared" si="689"/>
        <v>0</v>
      </c>
      <c r="K5518">
        <f>J5518*Weighting!$W$22</f>
        <v>0</v>
      </c>
      <c r="M5518" s="14"/>
    </row>
    <row r="5519" spans="1:13" x14ac:dyDescent="0.25">
      <c r="A5519" s="32" t="str">
        <f>IF(Weighting!$P$23&gt;0,B5519,"")</f>
        <v/>
      </c>
      <c r="B5519">
        <f>Weighting!$C$23</f>
        <v>2.5480000000000009</v>
      </c>
      <c r="C5519">
        <f>Weighting!$F$23</f>
        <v>0</v>
      </c>
      <c r="D5519" t="b">
        <f>IF(C5519=1,'Data Transformation'!$G$3+0.5*'Data Transformation'!$W$25,IF(C5520=1,D5520-'Data Transformation'!$W$25,FALSE))</f>
        <v>0</v>
      </c>
      <c r="E5519" t="str">
        <f t="array" ref="E5519">IF(ISLOGICAL(D5519),"",FREQUENCY(IF('Data Transformation'!$B$425:$B$8425='Bin Analysis'!$B5499,'Data Transformation'!$G$425:$G$8425),D5519))</f>
        <v/>
      </c>
      <c r="F5519" t="str">
        <f t="shared" si="687"/>
        <v/>
      </c>
      <c r="G5519">
        <f>Weighting!$H$23</f>
        <v>0</v>
      </c>
      <c r="H5519">
        <f t="array" ref="H5519">FREQUENCY(IF('Data Transformation'!$B$4:$B$8425=B5499,'Data Transformation'!$G$4:$G$8425),'Bin Analysis'!$B5519)</f>
        <v>20</v>
      </c>
      <c r="I5519">
        <f t="shared" si="688"/>
        <v>0</v>
      </c>
      <c r="J5519">
        <f t="shared" si="689"/>
        <v>0</v>
      </c>
      <c r="K5519">
        <f>J5519*Weighting!$W$23</f>
        <v>0</v>
      </c>
      <c r="M5519" s="14"/>
    </row>
    <row r="5520" spans="1:13" x14ac:dyDescent="0.25">
      <c r="A5520" s="32" t="str">
        <f>IF(Weighting!$P$24&gt;0,B5520,"")</f>
        <v/>
      </c>
      <c r="B5520">
        <f>Weighting!$C$24</f>
        <v>2.6790000000000012</v>
      </c>
      <c r="C5520">
        <f>Weighting!$F$24</f>
        <v>0</v>
      </c>
      <c r="D5520" t="b">
        <f>IF(C5520=1,'Data Transformation'!$G$3+0.5*'Data Transformation'!$W$25,IF(C5521=1,D5521-'Data Transformation'!$W$25,FALSE))</f>
        <v>0</v>
      </c>
      <c r="E5520" t="str">
        <f t="array" ref="E5520">IF(ISLOGICAL(D5520),"",FREQUENCY(IF('Data Transformation'!$B$425:$B$8425='Bin Analysis'!$B5499,'Data Transformation'!$G$425:$G$8425),D5520))</f>
        <v/>
      </c>
      <c r="F5520" t="str">
        <f t="shared" si="687"/>
        <v/>
      </c>
      <c r="G5520">
        <f>Weighting!$H$24</f>
        <v>0</v>
      </c>
      <c r="H5520">
        <f t="array" ref="H5520">FREQUENCY(IF('Data Transformation'!$B$4:$B$8425=B5499,'Data Transformation'!$G$4:$G$8425),'Bin Analysis'!$B5520)</f>
        <v>20</v>
      </c>
      <c r="I5520">
        <f t="shared" si="688"/>
        <v>0</v>
      </c>
      <c r="J5520">
        <f t="shared" si="689"/>
        <v>0</v>
      </c>
      <c r="K5520">
        <f>J5520*Weighting!$W$24</f>
        <v>0</v>
      </c>
      <c r="M5520" s="14"/>
    </row>
    <row r="5521" spans="1:25" x14ac:dyDescent="0.25">
      <c r="A5521" s="32" t="str">
        <f>IF(Weighting!$P$25&gt;0,B5521,"")</f>
        <v/>
      </c>
      <c r="B5521">
        <f>Weighting!$C$25</f>
        <v>2.8100000000000014</v>
      </c>
      <c r="C5521">
        <f>Weighting!$F$25</f>
        <v>0</v>
      </c>
      <c r="D5521" t="b">
        <f>IF(C5521=1,'Data Transformation'!$G$3+0.5*'Data Transformation'!$W$25,IF(C5522=1,D5522-'Data Transformation'!$W$25,FALSE))</f>
        <v>0</v>
      </c>
      <c r="E5521" t="str">
        <f t="array" ref="E5521">IF(ISLOGICAL(D5521),"",FREQUENCY(IF('Data Transformation'!$B$425:$B$8425='Bin Analysis'!$B5499,'Data Transformation'!$G$425:$G$8425),D5521))</f>
        <v/>
      </c>
      <c r="F5521" t="str">
        <f t="shared" si="687"/>
        <v/>
      </c>
      <c r="G5521">
        <f>Weighting!$H$25</f>
        <v>0</v>
      </c>
      <c r="H5521">
        <f t="array" ref="H5521">FREQUENCY(IF('Data Transformation'!$B$4:$B$8425=B5499,'Data Transformation'!$G$4:$G$8425),'Bin Analysis'!$B5521)</f>
        <v>20</v>
      </c>
      <c r="I5521">
        <f t="shared" si="688"/>
        <v>0</v>
      </c>
      <c r="J5521">
        <f t="shared" si="689"/>
        <v>0</v>
      </c>
      <c r="K5521">
        <f>J5521*Weighting!$W$25</f>
        <v>0</v>
      </c>
      <c r="M5521" s="14"/>
    </row>
    <row r="5522" spans="1:25" x14ac:dyDescent="0.25">
      <c r="N5522" s="55"/>
      <c r="O5522"/>
      <c r="P5522"/>
      <c r="Q5522"/>
      <c r="R5522"/>
    </row>
    <row r="5523" spans="1:25" ht="23.25" x14ac:dyDescent="0.35">
      <c r="A5523" s="21" t="s">
        <v>0</v>
      </c>
      <c r="B5523" s="21">
        <f>IFERROR(VLOOKUP(C5523,'Data Transformation'!$L$6:$M$426,2,FALSE),"")</f>
        <v>230</v>
      </c>
      <c r="C5523" s="21">
        <f>C5499+1</f>
        <v>230</v>
      </c>
      <c r="D5523" s="21"/>
      <c r="E5523" s="21"/>
      <c r="F5523" s="21"/>
      <c r="G5523" s="21"/>
      <c r="H5523" s="22"/>
      <c r="I5523" s="22"/>
      <c r="J5523" s="22"/>
      <c r="K5523" s="21"/>
      <c r="L5523" s="21">
        <f>B5523</f>
        <v>230</v>
      </c>
      <c r="M5523" s="23">
        <f>INDEX('Data Transformation'!$O$4:$O$424,MATCH($B5523,'Data Transformation'!$M$4:$M$424,0),MATCH($M$2,'Data Transformation'!$O$3,0))</f>
        <v>20</v>
      </c>
      <c r="N5523" s="27">
        <f>IF('Input and Summary Results'!$J$16="minimum",'Bin Analysis'!X5524/(M5523-1),'Bin Analysis'!Y5523/('Bin Analysis'!M5523-1))</f>
        <v>0</v>
      </c>
      <c r="O5523" s="27">
        <f>IF(M5523=FALSE,NA(),(VLOOKUP(1,C5526:K5545,4,FALSE))/(M5523-1))</f>
        <v>0</v>
      </c>
      <c r="P5523" s="27">
        <f>IF(M5523=FALSE,NA(),SUM(J5526:J5545)/Weighting!$S$5)</f>
        <v>0.4</v>
      </c>
      <c r="Q5523" s="27">
        <f>IF(M5523=FALSE,NA(),SUM(K5526:K5545)/Weighting!$S$6)</f>
        <v>0.30434782608695654</v>
      </c>
      <c r="R5523" s="27">
        <f>IF(M5523=FALSE,NA(),(VLOOKUP(1,G5526:K5545,3,FALSE))/(M5523-1))</f>
        <v>0.89473684210526316</v>
      </c>
      <c r="S5523" s="22" t="str">
        <f>IF(M5523=FALSE,NA(),IF(SUM(J5526:J5545)=2,"yes","no"))</f>
        <v>no</v>
      </c>
      <c r="X5523" s="2" cm="2">
        <f t="array" ref="X5523:X5524">FREQUENCY(IF('Data Transformation'!$B$425:$B$6424='Bin Analysis'!L5523,'Data Transformation'!$G$425:$G$6424),'Data Transformation'!$U$11)</f>
        <v>19</v>
      </c>
      <c r="Y5523" s="2" cm="2">
        <f t="array" ref="Y5523:Y5524">FREQUENCY(IF('Data Transformation'!$B$425:$B$6424='Bin Analysis'!L5523,'Data Transformation'!$G$425:$G$6424),'Data Transformation'!$U$12)</f>
        <v>19</v>
      </c>
    </row>
    <row r="5524" spans="1:25" x14ac:dyDescent="0.25">
      <c r="A5524" s="14" t="s">
        <v>66</v>
      </c>
      <c r="B5524" t="s">
        <v>47</v>
      </c>
      <c r="C5524" t="s">
        <v>5</v>
      </c>
      <c r="D5524" t="s">
        <v>99</v>
      </c>
      <c r="E5524" t="s">
        <v>100</v>
      </c>
      <c r="F5524" t="s">
        <v>101</v>
      </c>
      <c r="G5524" t="s">
        <v>69</v>
      </c>
      <c r="H5524" t="s">
        <v>31</v>
      </c>
      <c r="I5524" t="s">
        <v>32</v>
      </c>
      <c r="J5524" t="s">
        <v>46</v>
      </c>
      <c r="K5524" s="14" t="s">
        <v>45</v>
      </c>
      <c r="M5524" s="14"/>
      <c r="X5524" s="2">
        <v>0</v>
      </c>
      <c r="Y5524" s="2">
        <v>0</v>
      </c>
    </row>
    <row r="5525" spans="1:25" x14ac:dyDescent="0.25">
      <c r="A5525" s="32"/>
      <c r="D5525" t="b">
        <f>IF(C5525=1,'Data Transformation'!$G$3+0.5*'Data Transformation'!$W$25,IF(C5526=1,D5526-'Data Transformation'!$W$25,FALSE))</f>
        <v>0</v>
      </c>
      <c r="E5525" t="str">
        <f t="array" ref="E5525">IF(ISLOGICAL(D5525),"",FREQUENCY(IF('Data Transformation'!$B$425:$B$8425='Bin Analysis'!$B5523,'Data Transformation'!$G$425:$G$8425),D5525))</f>
        <v/>
      </c>
      <c r="F5525" t="str">
        <f>IF(ISLOGICAL(D5525),"",E5525-E5524)</f>
        <v/>
      </c>
      <c r="M5525" s="14"/>
    </row>
    <row r="5526" spans="1:25" x14ac:dyDescent="0.25">
      <c r="A5526" s="32">
        <f>IF(Weighting!$P$6&gt;0,B5526,"")</f>
        <v>0.32100000000000001</v>
      </c>
      <c r="B5526">
        <f>Weighting!$C$6</f>
        <v>0.32100000000000001</v>
      </c>
      <c r="C5526">
        <f>Weighting!$F$6</f>
        <v>0</v>
      </c>
      <c r="D5526" t="b">
        <f>IF(C5526=1,'Data Transformation'!$G$3+0.5*'Data Transformation'!$W$25,IF(C5527=1,D5527-'Data Transformation'!$W$25,FALSE))</f>
        <v>0</v>
      </c>
      <c r="E5526" t="str">
        <f t="array" ref="E5526">IF(ISLOGICAL(D5526),"",FREQUENCY(IF('Data Transformation'!$B$425:$B$8425='Bin Analysis'!$B5523,'Data Transformation'!$G$425:$G$8425),D5526))</f>
        <v/>
      </c>
      <c r="F5526" t="str">
        <f>IF(ISLOGICAL(D5526),"",E5526-E5525)</f>
        <v/>
      </c>
      <c r="G5526">
        <f>Weighting!$H$6</f>
        <v>1</v>
      </c>
      <c r="H5526">
        <f t="array" ref="H5526">FREQUENCY(IF('Data Transformation'!$B$4:$B$8425=B5523,'Data Transformation'!$G$4:$G$8425),'Bin Analysis'!$B5526)</f>
        <v>17</v>
      </c>
      <c r="I5526">
        <f>H5526-H5525</f>
        <v>17</v>
      </c>
      <c r="J5526">
        <f>IF(I5526=0,0,1)</f>
        <v>1</v>
      </c>
      <c r="K5526">
        <f>J5526*Weighting!$W$6</f>
        <v>1</v>
      </c>
      <c r="M5526" s="14"/>
    </row>
    <row r="5527" spans="1:25" x14ac:dyDescent="0.25">
      <c r="A5527" s="32">
        <f>IF(Weighting!$P$7&gt;0,B5527,"")</f>
        <v>0.45200000000000001</v>
      </c>
      <c r="B5527">
        <f>Weighting!$C$7</f>
        <v>0.45200000000000001</v>
      </c>
      <c r="C5527">
        <f>Weighting!$F$7</f>
        <v>0</v>
      </c>
      <c r="D5527" t="b">
        <f>IF(C5527=1,'Data Transformation'!$G$3+0.5*'Data Transformation'!$W$25,IF(C5528=1,D5528-'Data Transformation'!$W$25,FALSE))</f>
        <v>0</v>
      </c>
      <c r="E5527" t="str">
        <f t="array" ref="E5527">IF(ISLOGICAL(D5527),"",FREQUENCY(IF('Data Transformation'!$B$425:$B$8425='Bin Analysis'!$B5523,'Data Transformation'!$G$425:$G$8425),D5527))</f>
        <v/>
      </c>
      <c r="F5527" t="str">
        <f t="shared" ref="F5527:F5545" si="690">IF(ISLOGICAL(D5527),"",E5527-E5526)</f>
        <v/>
      </c>
      <c r="G5527">
        <f>Weighting!$H$7</f>
        <v>0</v>
      </c>
      <c r="H5527">
        <f t="array" ref="H5527">FREQUENCY(IF('Data Transformation'!$B$4:$B$8425=B5523,'Data Transformation'!$G$4:$G$8425),'Bin Analysis'!$B5527)</f>
        <v>18</v>
      </c>
      <c r="I5527">
        <f t="shared" ref="I5527:I5545" si="691">H5527-H5526</f>
        <v>1</v>
      </c>
      <c r="J5527">
        <f>IF(I5527=0,0,1)</f>
        <v>1</v>
      </c>
      <c r="K5527">
        <f>J5527*Weighting!$W$7</f>
        <v>2</v>
      </c>
      <c r="M5527" s="14"/>
    </row>
    <row r="5528" spans="1:25" x14ac:dyDescent="0.25">
      <c r="A5528" s="32">
        <f>IF(Weighting!$P$8&gt;0,B5528,"")</f>
        <v>0.58299999999999996</v>
      </c>
      <c r="B5528">
        <f>Weighting!$C$8</f>
        <v>0.58299999999999996</v>
      </c>
      <c r="C5528">
        <f>Weighting!$F$8</f>
        <v>0</v>
      </c>
      <c r="D5528" t="b">
        <f>IF(C5528=1,'Data Transformation'!$G$3+0.5*'Data Transformation'!$W$25,IF(C5529=1,D5529-'Data Transformation'!$W$25,FALSE))</f>
        <v>0</v>
      </c>
      <c r="E5528" t="str">
        <f t="array" ref="E5528">IF(ISLOGICAL(D5528),"",FREQUENCY(IF('Data Transformation'!$B$425:$B$8425='Bin Analysis'!$B5523,'Data Transformation'!$G$425:$G$8425),D5528))</f>
        <v/>
      </c>
      <c r="F5528" t="str">
        <f t="shared" si="690"/>
        <v/>
      </c>
      <c r="G5528">
        <f>Weighting!$H$8</f>
        <v>0</v>
      </c>
      <c r="H5528">
        <f t="array" ref="H5528">FREQUENCY(IF('Data Transformation'!$B$4:$B$8425=B5523,'Data Transformation'!$G$4:$G$8425),'Bin Analysis'!$B5528)</f>
        <v>18</v>
      </c>
      <c r="I5528">
        <f t="shared" si="691"/>
        <v>0</v>
      </c>
      <c r="J5528">
        <f t="shared" ref="J5528:J5545" si="692">IF(I5528=0,0,1)</f>
        <v>0</v>
      </c>
      <c r="K5528">
        <f>J5528*Weighting!$W$8</f>
        <v>0</v>
      </c>
      <c r="M5528" s="14"/>
    </row>
    <row r="5529" spans="1:25" x14ac:dyDescent="0.25">
      <c r="A5529" s="32">
        <f>IF(Weighting!$P$9&gt;0,B5529,"")</f>
        <v>0.71399999999999997</v>
      </c>
      <c r="B5529" s="50">
        <f>Weighting!$C$9</f>
        <v>0.71399999999999997</v>
      </c>
      <c r="C5529">
        <f>Weighting!$F$9</f>
        <v>0</v>
      </c>
      <c r="D5529" t="b">
        <f>IF(C5529=1,'Data Transformation'!$G$3+0.5*'Data Transformation'!$W$25,IF(C5530=1,D5530-'Data Transformation'!$W$25,FALSE))</f>
        <v>0</v>
      </c>
      <c r="E5529" t="str">
        <f t="array" ref="E5529">IF(ISLOGICAL(D5529),"",FREQUENCY(IF('Data Transformation'!$B$425:$B$8425='Bin Analysis'!$B5523,'Data Transformation'!$G$425:$G$8425),D5529))</f>
        <v/>
      </c>
      <c r="F5529" t="str">
        <f t="shared" si="690"/>
        <v/>
      </c>
      <c r="G5529">
        <f>Weighting!$H$9</f>
        <v>0</v>
      </c>
      <c r="H5529">
        <f t="array" ref="H5529">FREQUENCY(IF('Data Transformation'!$B$4:$B$8425=B5523,'Data Transformation'!$G$4:$G$8425),'Bin Analysis'!$B5529)</f>
        <v>19</v>
      </c>
      <c r="I5529">
        <f t="shared" si="691"/>
        <v>1</v>
      </c>
      <c r="J5529">
        <f t="shared" si="692"/>
        <v>1</v>
      </c>
      <c r="K5529">
        <f>J5529*Weighting!$W$9</f>
        <v>3</v>
      </c>
      <c r="M5529" s="14"/>
    </row>
    <row r="5530" spans="1:25" x14ac:dyDescent="0.25">
      <c r="A5530" s="32">
        <f>IF(Weighting!$P$10&gt;0,B5530,"")</f>
        <v>0.84499999999999997</v>
      </c>
      <c r="B5530">
        <f>Weighting!$C$10</f>
        <v>0.84499999999999997</v>
      </c>
      <c r="C5530">
        <f>Weighting!$F$10</f>
        <v>0</v>
      </c>
      <c r="D5530" t="b">
        <f>IF(C5530=1,'Data Transformation'!$G$3+0.5*'Data Transformation'!$W$25,IF(C5531=1,D5531-'Data Transformation'!$W$25,FALSE))</f>
        <v>0</v>
      </c>
      <c r="E5530" t="str">
        <f t="array" ref="E5530">IF(ISLOGICAL(D5530),"",FREQUENCY(IF('Data Transformation'!$B$425:$B$8425='Bin Analysis'!$B5523,'Data Transformation'!$G$425:$G$8425),D5530))</f>
        <v/>
      </c>
      <c r="F5530" t="str">
        <f t="shared" si="690"/>
        <v/>
      </c>
      <c r="G5530">
        <f>Weighting!$H$10</f>
        <v>0</v>
      </c>
      <c r="H5530">
        <f t="array" ref="H5530">FREQUENCY(IF('Data Transformation'!$B$4:$B$8425=B5523,'Data Transformation'!$G$4:$G$8425),'Bin Analysis'!$B5530)</f>
        <v>19</v>
      </c>
      <c r="I5530">
        <f t="shared" si="691"/>
        <v>0</v>
      </c>
      <c r="J5530">
        <f t="shared" si="692"/>
        <v>0</v>
      </c>
      <c r="K5530">
        <f>J5530*Weighting!$W$10</f>
        <v>0</v>
      </c>
      <c r="M5530" s="14"/>
    </row>
    <row r="5531" spans="1:25" x14ac:dyDescent="0.25">
      <c r="A5531" s="32">
        <f>IF(Weighting!$P$11&gt;0,B5531,"")</f>
        <v>0.97599999999999998</v>
      </c>
      <c r="B5531">
        <f>Weighting!$C$11</f>
        <v>0.97599999999999998</v>
      </c>
      <c r="C5531">
        <f>Weighting!$F$11</f>
        <v>0</v>
      </c>
      <c r="D5531">
        <f>IF(C5531=1,'Data Transformation'!$G$3+0.5*'Data Transformation'!$W$25,IF(C5532=1,D5532-'Data Transformation'!$W$25,FALSE))</f>
        <v>0.86899999999999999</v>
      </c>
      <c r="E5531">
        <f t="array" ref="E5531">IF(ISLOGICAL(D5531),"",FREQUENCY(IF('Data Transformation'!$B$425:$B$8425='Bin Analysis'!$B5523,'Data Transformation'!$G$425:$G$8425),D5531))</f>
        <v>19</v>
      </c>
      <c r="F5531" t="e">
        <f t="shared" si="690"/>
        <v>#VALUE!</v>
      </c>
      <c r="G5531">
        <f>Weighting!$H$11</f>
        <v>0</v>
      </c>
      <c r="H5531">
        <f t="array" ref="H5531">FREQUENCY(IF('Data Transformation'!$B$4:$B$8425=B5523,'Data Transformation'!$G$4:$G$8425),'Bin Analysis'!$B5531)</f>
        <v>19</v>
      </c>
      <c r="I5531">
        <f t="shared" si="691"/>
        <v>0</v>
      </c>
      <c r="J5531">
        <f t="shared" si="692"/>
        <v>0</v>
      </c>
      <c r="K5531">
        <f>J5531*Weighting!$W$11</f>
        <v>0</v>
      </c>
      <c r="M5531" s="14"/>
    </row>
    <row r="5532" spans="1:25" x14ac:dyDescent="0.25">
      <c r="A5532" s="32">
        <f>IF(Weighting!$P$12&gt;0,B5532,"")</f>
        <v>1.107</v>
      </c>
      <c r="B5532">
        <f>Weighting!$C$12</f>
        <v>1.107</v>
      </c>
      <c r="C5532">
        <f>Weighting!$F$12</f>
        <v>1</v>
      </c>
      <c r="D5532">
        <f>IF(C5532=1,'Data Transformation'!$G$3+0.5*'Data Transformation'!$W$25,IF(C5533=1,D5533-'Data Transformation'!$W$25,FALSE))</f>
        <v>1.131</v>
      </c>
      <c r="E5532">
        <f t="array" ref="E5532">IF(ISLOGICAL(D5532),"",FREQUENCY(IF('Data Transformation'!$B$425:$B$8425='Bin Analysis'!$B5523,'Data Transformation'!$G$425:$G$8425),D5532))</f>
        <v>19</v>
      </c>
      <c r="F5532">
        <f t="shared" si="690"/>
        <v>0</v>
      </c>
      <c r="G5532">
        <f>Weighting!$H$12</f>
        <v>0</v>
      </c>
      <c r="H5532">
        <f t="array" ref="H5532">FREQUENCY(IF('Data Transformation'!$B$4:$B$8425=B5523,'Data Transformation'!$G$4:$G$8425),'Bin Analysis'!$B5532)</f>
        <v>20</v>
      </c>
      <c r="I5532">
        <f t="shared" si="691"/>
        <v>1</v>
      </c>
      <c r="J5532">
        <f t="shared" si="692"/>
        <v>1</v>
      </c>
      <c r="K5532">
        <f>J5532*Weighting!$W$12</f>
        <v>1</v>
      </c>
      <c r="M5532" s="14"/>
    </row>
    <row r="5533" spans="1:25" x14ac:dyDescent="0.25">
      <c r="A5533" s="32">
        <f>IF(Weighting!$P$13&gt;0,B5533,"")</f>
        <v>1.238</v>
      </c>
      <c r="B5533">
        <f>Weighting!$C$13</f>
        <v>1.238</v>
      </c>
      <c r="C5533">
        <f>Weighting!$F$13</f>
        <v>0</v>
      </c>
      <c r="D5533" t="b">
        <f>IF(C5533=1,'Data Transformation'!$G$3+0.5*'Data Transformation'!$W$25,IF(C5534=1,D5534-'Data Transformation'!$W$25,FALSE))</f>
        <v>0</v>
      </c>
      <c r="E5533" t="str">
        <f t="array" ref="E5533">IF(ISLOGICAL(D5533),"",FREQUENCY(IF('Data Transformation'!$B$425:$B$8425='Bin Analysis'!$B5523,'Data Transformation'!$G$425:$G$8425),D5533))</f>
        <v/>
      </c>
      <c r="F5533" t="str">
        <f t="shared" si="690"/>
        <v/>
      </c>
      <c r="G5533">
        <f>Weighting!$H$13</f>
        <v>0</v>
      </c>
      <c r="H5533">
        <f t="array" ref="H5533">FREQUENCY(IF('Data Transformation'!$B$4:$B$8425=B5523,'Data Transformation'!$G$4:$G$8425),'Bin Analysis'!$B5533)</f>
        <v>20</v>
      </c>
      <c r="I5533">
        <f t="shared" si="691"/>
        <v>0</v>
      </c>
      <c r="J5533">
        <f t="shared" si="692"/>
        <v>0</v>
      </c>
      <c r="K5533">
        <f>J5533*Weighting!$W$13</f>
        <v>0</v>
      </c>
      <c r="M5533" s="14"/>
    </row>
    <row r="5534" spans="1:25" x14ac:dyDescent="0.25">
      <c r="A5534" s="32">
        <f>IF(Weighting!$P$14&gt;0,B5534,"")</f>
        <v>1.369</v>
      </c>
      <c r="B5534">
        <f>Weighting!$C$14</f>
        <v>1.369</v>
      </c>
      <c r="C5534">
        <f>Weighting!$F$14</f>
        <v>0</v>
      </c>
      <c r="D5534" t="b">
        <f>IF(C5534=1,'Data Transformation'!$G$3+0.5*'Data Transformation'!$W$25,IF(C5535=1,D5535-'Data Transformation'!$W$25,FALSE))</f>
        <v>0</v>
      </c>
      <c r="E5534" t="str">
        <f t="array" ref="E5534">IF(ISLOGICAL(D5534),"",FREQUENCY(IF('Data Transformation'!$B$425:$B$8425='Bin Analysis'!$B5523,'Data Transformation'!$G$425:$G$8425),D5534))</f>
        <v/>
      </c>
      <c r="F5534" t="str">
        <f t="shared" si="690"/>
        <v/>
      </c>
      <c r="G5534">
        <f>Weighting!$H$14</f>
        <v>0</v>
      </c>
      <c r="H5534">
        <f t="array" ref="H5534">FREQUENCY(IF('Data Transformation'!$B$4:$B$8425=B5523,'Data Transformation'!$G$4:$G$8425),'Bin Analysis'!$B5534)</f>
        <v>20</v>
      </c>
      <c r="I5534">
        <f t="shared" si="691"/>
        <v>0</v>
      </c>
      <c r="J5534">
        <f t="shared" si="692"/>
        <v>0</v>
      </c>
      <c r="K5534">
        <f>J5534*Weighting!$W$14</f>
        <v>0</v>
      </c>
      <c r="M5534" s="14"/>
    </row>
    <row r="5535" spans="1:25" x14ac:dyDescent="0.25">
      <c r="A5535" s="32">
        <f>IF(Weighting!$P$15&gt;0,B5535,"")</f>
        <v>1.5000009999999999</v>
      </c>
      <c r="B5535">
        <f>Weighting!$C$15</f>
        <v>1.5000009999999999</v>
      </c>
      <c r="C5535">
        <f>Weighting!$F$15</f>
        <v>0</v>
      </c>
      <c r="D5535" t="b">
        <f>IF(C5535=1,'Data Transformation'!$G$3+0.5*'Data Transformation'!$W$25,IF(C5536=1,D5536-'Data Transformation'!$W$25,FALSE))</f>
        <v>0</v>
      </c>
      <c r="E5535" t="str">
        <f t="array" ref="E5535">IF(ISLOGICAL(D5535),"",FREQUENCY(IF('Data Transformation'!$B$425:$B$8425='Bin Analysis'!$B5523,'Data Transformation'!$G$425:$G$8425),D5535))</f>
        <v/>
      </c>
      <c r="F5535" t="str">
        <f t="shared" si="690"/>
        <v/>
      </c>
      <c r="G5535">
        <f>Weighting!$H$15</f>
        <v>0</v>
      </c>
      <c r="H5535">
        <f t="array" ref="H5535">FREQUENCY(IF('Data Transformation'!$B$4:$B$8425=B5523,'Data Transformation'!$G$4:$G$8425),'Bin Analysis'!$B5535)</f>
        <v>20</v>
      </c>
      <c r="I5535">
        <f t="shared" si="691"/>
        <v>0</v>
      </c>
      <c r="J5535">
        <f t="shared" si="692"/>
        <v>0</v>
      </c>
      <c r="K5535">
        <f>J5535*Weighting!$W$15</f>
        <v>0</v>
      </c>
      <c r="M5535" s="14"/>
    </row>
    <row r="5536" spans="1:25" x14ac:dyDescent="0.25">
      <c r="A5536" s="32" t="str">
        <f>IF(Weighting!$P$16&gt;0,B5536,"")</f>
        <v/>
      </c>
      <c r="B5536">
        <f>Weighting!$C$16</f>
        <v>1.631</v>
      </c>
      <c r="C5536">
        <f>Weighting!$F$16</f>
        <v>0</v>
      </c>
      <c r="D5536" t="b">
        <f>IF(C5536=1,'Data Transformation'!$G$3+0.5*'Data Transformation'!$W$25,IF(C5537=1,D5537-'Data Transformation'!$W$25,FALSE))</f>
        <v>0</v>
      </c>
      <c r="E5536" t="str">
        <f t="array" ref="E5536">IF(ISLOGICAL(D5536),"",FREQUENCY(IF('Data Transformation'!$B$425:$B$8425='Bin Analysis'!$B5523,'Data Transformation'!$G$425:$G$8425),D5536))</f>
        <v/>
      </c>
      <c r="F5536" t="str">
        <f t="shared" si="690"/>
        <v/>
      </c>
      <c r="G5536">
        <f>Weighting!$H$16</f>
        <v>0</v>
      </c>
      <c r="H5536">
        <f t="array" ref="H5536">FREQUENCY(IF('Data Transformation'!$B$4:$B$8425=B5523,'Data Transformation'!$G$4:$G$8425),'Bin Analysis'!$B5536)</f>
        <v>20</v>
      </c>
      <c r="I5536">
        <f t="shared" si="691"/>
        <v>0</v>
      </c>
      <c r="J5536">
        <f t="shared" si="692"/>
        <v>0</v>
      </c>
      <c r="K5536">
        <f>J5536*Weighting!$W$16</f>
        <v>0</v>
      </c>
      <c r="M5536" s="14"/>
    </row>
    <row r="5537" spans="1:25" x14ac:dyDescent="0.25">
      <c r="A5537" s="32" t="str">
        <f>IF(Weighting!$P$17&gt;0,B5537,"")</f>
        <v/>
      </c>
      <c r="B5537">
        <f>Weighting!$C$17</f>
        <v>1.762</v>
      </c>
      <c r="C5537">
        <f>Weighting!$F$17</f>
        <v>0</v>
      </c>
      <c r="D5537" t="b">
        <f>IF(C5537=1,'Data Transformation'!$G$3+0.5*'Data Transformation'!$W$25,IF(C5538=1,D5538-'Data Transformation'!$W$25,FALSE))</f>
        <v>0</v>
      </c>
      <c r="E5537" t="str">
        <f t="array" ref="E5537">IF(ISLOGICAL(D5537),"",FREQUENCY(IF('Data Transformation'!$B$425:$B$8425='Bin Analysis'!$B5523,'Data Transformation'!$G$425:$G$8425),D5537))</f>
        <v/>
      </c>
      <c r="F5537" t="str">
        <f t="shared" si="690"/>
        <v/>
      </c>
      <c r="G5537">
        <f>Weighting!$H$17</f>
        <v>0</v>
      </c>
      <c r="H5537">
        <f t="array" ref="H5537">FREQUENCY(IF('Data Transformation'!$B$4:$B$8425=B5523,'Data Transformation'!$G$4:$G$8425),'Bin Analysis'!$B5537)</f>
        <v>20</v>
      </c>
      <c r="I5537">
        <f t="shared" si="691"/>
        <v>0</v>
      </c>
      <c r="J5537">
        <f t="shared" si="692"/>
        <v>0</v>
      </c>
      <c r="K5537">
        <f>J5537*Weighting!$W$17</f>
        <v>0</v>
      </c>
      <c r="M5537" s="14"/>
    </row>
    <row r="5538" spans="1:25" x14ac:dyDescent="0.25">
      <c r="A5538" s="32" t="str">
        <f>IF(Weighting!$P$18&gt;0,B5538,"")</f>
        <v/>
      </c>
      <c r="B5538">
        <f>Weighting!$C$18</f>
        <v>1.893</v>
      </c>
      <c r="C5538">
        <f>Weighting!$F$18</f>
        <v>0</v>
      </c>
      <c r="D5538" t="b">
        <f>IF(C5538=1,'Data Transformation'!$G$3+0.5*'Data Transformation'!$W$25,IF(C5539=1,D5539-'Data Transformation'!$W$25,FALSE))</f>
        <v>0</v>
      </c>
      <c r="E5538" t="str">
        <f t="array" ref="E5538">IF(ISLOGICAL(D5538),"",FREQUENCY(IF('Data Transformation'!$B$425:$B$8425='Bin Analysis'!$B5523,'Data Transformation'!$G$425:$G$8425),D5538))</f>
        <v/>
      </c>
      <c r="F5538" t="str">
        <f t="shared" si="690"/>
        <v/>
      </c>
      <c r="G5538">
        <f>Weighting!$H$18</f>
        <v>0</v>
      </c>
      <c r="H5538">
        <f t="array" ref="H5538">FREQUENCY(IF('Data Transformation'!$B$4:$B$8425=B5523,'Data Transformation'!$G$4:$G$8425),'Bin Analysis'!$B5538)</f>
        <v>20</v>
      </c>
      <c r="I5538">
        <f t="shared" si="691"/>
        <v>0</v>
      </c>
      <c r="J5538">
        <f t="shared" si="692"/>
        <v>0</v>
      </c>
      <c r="K5538">
        <f>J5538*Weighting!$W$18</f>
        <v>0</v>
      </c>
      <c r="M5538" s="14"/>
    </row>
    <row r="5539" spans="1:25" x14ac:dyDescent="0.25">
      <c r="A5539" s="32" t="str">
        <f>IF(Weighting!$P$19&gt;0,B5539,"")</f>
        <v/>
      </c>
      <c r="B5539">
        <f>Weighting!$C$19</f>
        <v>2.024</v>
      </c>
      <c r="C5539">
        <f>Weighting!$F$19</f>
        <v>0</v>
      </c>
      <c r="D5539" t="b">
        <f>IF(C5539=1,'Data Transformation'!$G$3+0.5*'Data Transformation'!$W$25,IF(C5540=1,D5540-'Data Transformation'!$W$25,FALSE))</f>
        <v>0</v>
      </c>
      <c r="E5539" t="str">
        <f t="array" ref="E5539">IF(ISLOGICAL(D5539),"",FREQUENCY(IF('Data Transformation'!$B$425:$B$8425='Bin Analysis'!$B5523,'Data Transformation'!$G$425:$G$8425),D5539))</f>
        <v/>
      </c>
      <c r="F5539" t="str">
        <f t="shared" si="690"/>
        <v/>
      </c>
      <c r="G5539">
        <f>Weighting!$H$19</f>
        <v>0</v>
      </c>
      <c r="H5539">
        <f t="array" ref="H5539">FREQUENCY(IF('Data Transformation'!$B$4:$B$8425=B5523,'Data Transformation'!$G$4:$G$8425),'Bin Analysis'!$B5539)</f>
        <v>20</v>
      </c>
      <c r="I5539">
        <f t="shared" si="691"/>
        <v>0</v>
      </c>
      <c r="J5539">
        <f t="shared" si="692"/>
        <v>0</v>
      </c>
      <c r="K5539">
        <f>J5539*Weighting!$W$19</f>
        <v>0</v>
      </c>
      <c r="M5539" s="14"/>
    </row>
    <row r="5540" spans="1:25" x14ac:dyDescent="0.25">
      <c r="A5540" s="32" t="str">
        <f>IF(Weighting!$P$20&gt;0,B5540,"")</f>
        <v/>
      </c>
      <c r="B5540">
        <f>Weighting!$C$20</f>
        <v>2.1550000000000002</v>
      </c>
      <c r="C5540">
        <f>Weighting!$F$20</f>
        <v>0</v>
      </c>
      <c r="D5540" t="b">
        <f>IF(C5540=1,'Data Transformation'!$G$3+0.5*'Data Transformation'!$W$25,IF(C5541=1,D5541-'Data Transformation'!$W$25,FALSE))</f>
        <v>0</v>
      </c>
      <c r="E5540" t="str">
        <f t="array" ref="E5540">IF(ISLOGICAL(D5540),"",FREQUENCY(IF('Data Transformation'!$B$425:$B$8425='Bin Analysis'!$B5523,'Data Transformation'!$G$425:$G$8425),D5540))</f>
        <v/>
      </c>
      <c r="F5540" t="str">
        <f t="shared" si="690"/>
        <v/>
      </c>
      <c r="G5540">
        <f>Weighting!$H$20</f>
        <v>0</v>
      </c>
      <c r="H5540">
        <f t="array" ref="H5540">FREQUENCY(IF('Data Transformation'!$B$4:$B$8425=B5523,'Data Transformation'!$G$4:$G$8425),'Bin Analysis'!$B5540)</f>
        <v>20</v>
      </c>
      <c r="I5540">
        <f t="shared" si="691"/>
        <v>0</v>
      </c>
      <c r="J5540">
        <f t="shared" si="692"/>
        <v>0</v>
      </c>
      <c r="K5540">
        <f>J5540*Weighting!$W$20</f>
        <v>0</v>
      </c>
      <c r="M5540" s="14"/>
    </row>
    <row r="5541" spans="1:25" x14ac:dyDescent="0.25">
      <c r="A5541" s="32" t="str">
        <f>IF(Weighting!$P$21&gt;0,B5541,"")</f>
        <v/>
      </c>
      <c r="B5541">
        <f>Weighting!$C$21</f>
        <v>2.2860000000000005</v>
      </c>
      <c r="C5541">
        <f>Weighting!$F$21</f>
        <v>0</v>
      </c>
      <c r="D5541" t="b">
        <f>IF(C5541=1,'Data Transformation'!$G$3+0.5*'Data Transformation'!$W$25,IF(C5542=1,D5542-'Data Transformation'!$W$25,FALSE))</f>
        <v>0</v>
      </c>
      <c r="E5541" t="str">
        <f t="array" ref="E5541">IF(ISLOGICAL(D5541),"",FREQUENCY(IF('Data Transformation'!$B$425:$B$8425='Bin Analysis'!$B5523,'Data Transformation'!$G$425:$G$8425),D5541))</f>
        <v/>
      </c>
      <c r="F5541" t="str">
        <f t="shared" si="690"/>
        <v/>
      </c>
      <c r="G5541">
        <f>Weighting!$H$21</f>
        <v>0</v>
      </c>
      <c r="H5541">
        <f t="array" ref="H5541">FREQUENCY(IF('Data Transformation'!$B$4:$B$8425=B5523,'Data Transformation'!$G$4:$G$8425),'Bin Analysis'!$B5541)</f>
        <v>20</v>
      </c>
      <c r="I5541">
        <f t="shared" si="691"/>
        <v>0</v>
      </c>
      <c r="J5541">
        <f t="shared" si="692"/>
        <v>0</v>
      </c>
      <c r="K5541">
        <f>J5541*Weighting!$W$21</f>
        <v>0</v>
      </c>
      <c r="M5541" s="14"/>
    </row>
    <row r="5542" spans="1:25" x14ac:dyDescent="0.25">
      <c r="A5542" s="32" t="str">
        <f>IF(Weighting!$P$22&gt;0,B5542,"")</f>
        <v/>
      </c>
      <c r="B5542">
        <f>Weighting!$C$22</f>
        <v>2.4170000000000007</v>
      </c>
      <c r="C5542">
        <f>Weighting!$F$22</f>
        <v>0</v>
      </c>
      <c r="D5542" t="b">
        <f>IF(C5542=1,'Data Transformation'!$G$3+0.5*'Data Transformation'!$W$25,IF(C5543=1,D5543-'Data Transformation'!$W$25,FALSE))</f>
        <v>0</v>
      </c>
      <c r="E5542" t="str">
        <f t="array" ref="E5542">IF(ISLOGICAL(D5542),"",FREQUENCY(IF('Data Transformation'!$B$425:$B$8425='Bin Analysis'!$B5523,'Data Transformation'!$G$425:$G$8425),D5542))</f>
        <v/>
      </c>
      <c r="F5542" t="str">
        <f t="shared" si="690"/>
        <v/>
      </c>
      <c r="G5542">
        <f>Weighting!$H$22</f>
        <v>0</v>
      </c>
      <c r="H5542">
        <f t="array" ref="H5542">FREQUENCY(IF('Data Transformation'!$B$4:$B$8425=B5523,'Data Transformation'!$G$4:$G$8425),'Bin Analysis'!$B5542)</f>
        <v>20</v>
      </c>
      <c r="I5542">
        <f t="shared" si="691"/>
        <v>0</v>
      </c>
      <c r="J5542">
        <f t="shared" si="692"/>
        <v>0</v>
      </c>
      <c r="K5542">
        <f>J5542*Weighting!$W$22</f>
        <v>0</v>
      </c>
      <c r="M5542" s="14"/>
    </row>
    <row r="5543" spans="1:25" x14ac:dyDescent="0.25">
      <c r="A5543" s="32" t="str">
        <f>IF(Weighting!$P$23&gt;0,B5543,"")</f>
        <v/>
      </c>
      <c r="B5543">
        <f>Weighting!$C$23</f>
        <v>2.5480000000000009</v>
      </c>
      <c r="C5543">
        <f>Weighting!$F$23</f>
        <v>0</v>
      </c>
      <c r="D5543" t="b">
        <f>IF(C5543=1,'Data Transformation'!$G$3+0.5*'Data Transformation'!$W$25,IF(C5544=1,D5544-'Data Transformation'!$W$25,FALSE))</f>
        <v>0</v>
      </c>
      <c r="E5543" t="str">
        <f t="array" ref="E5543">IF(ISLOGICAL(D5543),"",FREQUENCY(IF('Data Transformation'!$B$425:$B$8425='Bin Analysis'!$B5523,'Data Transformation'!$G$425:$G$8425),D5543))</f>
        <v/>
      </c>
      <c r="F5543" t="str">
        <f t="shared" si="690"/>
        <v/>
      </c>
      <c r="G5543">
        <f>Weighting!$H$23</f>
        <v>0</v>
      </c>
      <c r="H5543">
        <f t="array" ref="H5543">FREQUENCY(IF('Data Transformation'!$B$4:$B$8425=B5523,'Data Transformation'!$G$4:$G$8425),'Bin Analysis'!$B5543)</f>
        <v>20</v>
      </c>
      <c r="I5543">
        <f t="shared" si="691"/>
        <v>0</v>
      </c>
      <c r="J5543">
        <f t="shared" si="692"/>
        <v>0</v>
      </c>
      <c r="K5543">
        <f>J5543*Weighting!$W$23</f>
        <v>0</v>
      </c>
      <c r="M5543" s="14"/>
    </row>
    <row r="5544" spans="1:25" x14ac:dyDescent="0.25">
      <c r="A5544" s="32" t="str">
        <f>IF(Weighting!$P$24&gt;0,B5544,"")</f>
        <v/>
      </c>
      <c r="B5544">
        <f>Weighting!$C$24</f>
        <v>2.6790000000000012</v>
      </c>
      <c r="C5544">
        <f>Weighting!$F$24</f>
        <v>0</v>
      </c>
      <c r="D5544" t="b">
        <f>IF(C5544=1,'Data Transformation'!$G$3+0.5*'Data Transformation'!$W$25,IF(C5545=1,D5545-'Data Transformation'!$W$25,FALSE))</f>
        <v>0</v>
      </c>
      <c r="E5544" t="str">
        <f t="array" ref="E5544">IF(ISLOGICAL(D5544),"",FREQUENCY(IF('Data Transformation'!$B$425:$B$8425='Bin Analysis'!$B5523,'Data Transformation'!$G$425:$G$8425),D5544))</f>
        <v/>
      </c>
      <c r="F5544" t="str">
        <f t="shared" si="690"/>
        <v/>
      </c>
      <c r="G5544">
        <f>Weighting!$H$24</f>
        <v>0</v>
      </c>
      <c r="H5544">
        <f t="array" ref="H5544">FREQUENCY(IF('Data Transformation'!$B$4:$B$8425=B5523,'Data Transformation'!$G$4:$G$8425),'Bin Analysis'!$B5544)</f>
        <v>20</v>
      </c>
      <c r="I5544">
        <f t="shared" si="691"/>
        <v>0</v>
      </c>
      <c r="J5544">
        <f t="shared" si="692"/>
        <v>0</v>
      </c>
      <c r="K5544">
        <f>J5544*Weighting!$W$24</f>
        <v>0</v>
      </c>
      <c r="M5544" s="14"/>
    </row>
    <row r="5545" spans="1:25" x14ac:dyDescent="0.25">
      <c r="A5545" s="32" t="str">
        <f>IF(Weighting!$P$25&gt;0,B5545,"")</f>
        <v/>
      </c>
      <c r="B5545">
        <f>Weighting!$C$25</f>
        <v>2.8100000000000014</v>
      </c>
      <c r="C5545">
        <f>Weighting!$F$25</f>
        <v>0</v>
      </c>
      <c r="D5545" t="b">
        <f>IF(C5545=1,'Data Transformation'!$G$3+0.5*'Data Transformation'!$W$25,IF(C5546=1,D5546-'Data Transformation'!$W$25,FALSE))</f>
        <v>0</v>
      </c>
      <c r="E5545" t="str">
        <f t="array" ref="E5545">IF(ISLOGICAL(D5545),"",FREQUENCY(IF('Data Transformation'!$B$425:$B$8425='Bin Analysis'!$B5523,'Data Transformation'!$G$425:$G$8425),D5545))</f>
        <v/>
      </c>
      <c r="F5545" t="str">
        <f t="shared" si="690"/>
        <v/>
      </c>
      <c r="G5545">
        <f>Weighting!$H$25</f>
        <v>0</v>
      </c>
      <c r="H5545">
        <f t="array" ref="H5545">FREQUENCY(IF('Data Transformation'!$B$4:$B$8425=B5523,'Data Transformation'!$G$4:$G$8425),'Bin Analysis'!$B5545)</f>
        <v>20</v>
      </c>
      <c r="I5545">
        <f t="shared" si="691"/>
        <v>0</v>
      </c>
      <c r="J5545">
        <f t="shared" si="692"/>
        <v>0</v>
      </c>
      <c r="K5545">
        <f>J5545*Weighting!$W$25</f>
        <v>0</v>
      </c>
      <c r="M5545" s="14"/>
    </row>
    <row r="5546" spans="1:25" x14ac:dyDescent="0.25">
      <c r="O5546"/>
      <c r="P5546"/>
      <c r="Q5546"/>
      <c r="R5546"/>
    </row>
    <row r="5547" spans="1:25" ht="23.25" x14ac:dyDescent="0.35">
      <c r="A5547" s="21" t="s">
        <v>0</v>
      </c>
      <c r="B5547" s="21">
        <f>IFERROR(VLOOKUP(C5547,'Data Transformation'!$L$6:$M$426,2,FALSE),"")</f>
        <v>231</v>
      </c>
      <c r="C5547" s="21">
        <f>C5523+1</f>
        <v>231</v>
      </c>
      <c r="D5547" s="21"/>
      <c r="E5547" s="21"/>
      <c r="F5547" s="21"/>
      <c r="G5547" s="21"/>
      <c r="H5547" s="22"/>
      <c r="I5547" s="22"/>
      <c r="J5547" s="22"/>
      <c r="K5547" s="21"/>
      <c r="L5547" s="21">
        <f>B5547</f>
        <v>231</v>
      </c>
      <c r="M5547" s="23">
        <f>INDEX('Data Transformation'!$O$4:$O$424,MATCH($B5547,'Data Transformation'!$M$4:$M$424,0),MATCH($M$2,'Data Transformation'!$O$3,0))</f>
        <v>20</v>
      </c>
      <c r="N5547" s="27">
        <f>IF('Input and Summary Results'!$J$16="minimum",'Bin Analysis'!X5548/(M5547-1),'Bin Analysis'!Y5547/('Bin Analysis'!M5547-1))</f>
        <v>0</v>
      </c>
      <c r="O5547" s="27">
        <f>IF(M5547=FALSE,NA(),(VLOOKUP(1,C5550:K5569,4,FALSE))/(M5547-1))</f>
        <v>0.21052631578947367</v>
      </c>
      <c r="P5547" s="27">
        <f>IF(M5547=FALSE,NA(),SUM(J5550:J5569)/Weighting!$S$5)</f>
        <v>0.6</v>
      </c>
      <c r="Q5547" s="27">
        <f>IF(M5547=FALSE,NA(),SUM(K5550:K5569)/Weighting!$S$6)</f>
        <v>0.56521739130434778</v>
      </c>
      <c r="R5547" s="27">
        <f>IF(M5547=FALSE,NA(),(VLOOKUP(1,G5550:K5569,3,FALSE))/(M5547-1))</f>
        <v>0.21052631578947367</v>
      </c>
      <c r="S5547" s="22" t="str">
        <f>IF(M5547=FALSE,NA(),IF(SUM(J5550:J5569)=2,"yes","no"))</f>
        <v>no</v>
      </c>
      <c r="X5547" s="2" cm="2">
        <f t="array" ref="X5547:X5548">FREQUENCY(IF('Data Transformation'!$B$425:$B$6424='Bin Analysis'!L5547,'Data Transformation'!$G$425:$G$6424),'Data Transformation'!$U$11)</f>
        <v>19</v>
      </c>
      <c r="Y5547" s="2" cm="2">
        <f t="array" ref="Y5547:Y5548">FREQUENCY(IF('Data Transformation'!$B$425:$B$6424='Bin Analysis'!L5547,'Data Transformation'!$G$425:$G$6424),'Data Transformation'!$U$12)</f>
        <v>15</v>
      </c>
    </row>
    <row r="5548" spans="1:25" x14ac:dyDescent="0.25">
      <c r="A5548" s="14" t="s">
        <v>66</v>
      </c>
      <c r="B5548" t="s">
        <v>47</v>
      </c>
      <c r="C5548" t="s">
        <v>5</v>
      </c>
      <c r="D5548" t="s">
        <v>99</v>
      </c>
      <c r="E5548" t="s">
        <v>100</v>
      </c>
      <c r="F5548" t="s">
        <v>101</v>
      </c>
      <c r="G5548" t="s">
        <v>69</v>
      </c>
      <c r="H5548" t="s">
        <v>31</v>
      </c>
      <c r="I5548" t="s">
        <v>32</v>
      </c>
      <c r="J5548" t="s">
        <v>46</v>
      </c>
      <c r="K5548" s="14" t="s">
        <v>45</v>
      </c>
      <c r="M5548" s="14"/>
      <c r="X5548" s="2">
        <v>0</v>
      </c>
      <c r="Y5548" s="2">
        <v>4</v>
      </c>
    </row>
    <row r="5549" spans="1:25" x14ac:dyDescent="0.25">
      <c r="A5549" s="32"/>
      <c r="D5549" t="b">
        <f>IF(C5549=1,'Data Transformation'!$G$3+0.5*'Data Transformation'!$W$25,IF(C5550=1,D5550-'Data Transformation'!$W$25,FALSE))</f>
        <v>0</v>
      </c>
      <c r="E5549" t="str">
        <f t="array" ref="E5549">IF(ISLOGICAL(D5549),"",FREQUENCY(IF('Data Transformation'!$B$425:$B$8425='Bin Analysis'!$B5547,'Data Transformation'!$G$425:$G$8425),D5549))</f>
        <v/>
      </c>
      <c r="F5549" t="str">
        <f>IF(ISLOGICAL(D5549),"",E5549-E5548)</f>
        <v/>
      </c>
      <c r="M5549" s="14"/>
    </row>
    <row r="5550" spans="1:25" x14ac:dyDescent="0.25">
      <c r="A5550" s="32">
        <f>IF(Weighting!$P$6&gt;0,B5550,"")</f>
        <v>0.32100000000000001</v>
      </c>
      <c r="B5550">
        <f>Weighting!$C$6</f>
        <v>0.32100000000000001</v>
      </c>
      <c r="C5550">
        <f>Weighting!$F$6</f>
        <v>0</v>
      </c>
      <c r="D5550" t="b">
        <f>IF(C5550=1,'Data Transformation'!$G$3+0.5*'Data Transformation'!$W$25,IF(C5551=1,D5551-'Data Transformation'!$W$25,FALSE))</f>
        <v>0</v>
      </c>
      <c r="E5550" t="str">
        <f t="array" ref="E5550">IF(ISLOGICAL(D5550),"",FREQUENCY(IF('Data Transformation'!$B$425:$B$8425='Bin Analysis'!$B5547,'Data Transformation'!$G$425:$G$8425),D5550))</f>
        <v/>
      </c>
      <c r="F5550" t="str">
        <f>IF(ISLOGICAL(D5550),"",E5550-E5549)</f>
        <v/>
      </c>
      <c r="G5550">
        <f>Weighting!$H$6</f>
        <v>1</v>
      </c>
      <c r="H5550">
        <f t="array" ref="H5550">FREQUENCY(IF('Data Transformation'!$B$4:$B$8425=B5547,'Data Transformation'!$G$4:$G$8425),'Bin Analysis'!$B5550)</f>
        <v>4</v>
      </c>
      <c r="I5550">
        <f>H5550-H5549</f>
        <v>4</v>
      </c>
      <c r="J5550">
        <f>IF(I5550=0,0,1)</f>
        <v>1</v>
      </c>
      <c r="K5550">
        <f>J5550*Weighting!$W$6</f>
        <v>1</v>
      </c>
      <c r="M5550" s="14"/>
    </row>
    <row r="5551" spans="1:25" x14ac:dyDescent="0.25">
      <c r="A5551" s="32">
        <f>IF(Weighting!$P$7&gt;0,B5551,"")</f>
        <v>0.45200000000000001</v>
      </c>
      <c r="B5551">
        <f>Weighting!$C$7</f>
        <v>0.45200000000000001</v>
      </c>
      <c r="C5551">
        <f>Weighting!$F$7</f>
        <v>0</v>
      </c>
      <c r="D5551" t="b">
        <f>IF(C5551=1,'Data Transformation'!$G$3+0.5*'Data Transformation'!$W$25,IF(C5552=1,D5552-'Data Transformation'!$W$25,FALSE))</f>
        <v>0</v>
      </c>
      <c r="E5551" t="str">
        <f t="array" ref="E5551">IF(ISLOGICAL(D5551),"",FREQUENCY(IF('Data Transformation'!$B$425:$B$8425='Bin Analysis'!$B5547,'Data Transformation'!$G$425:$G$8425),D5551))</f>
        <v/>
      </c>
      <c r="F5551" t="str">
        <f t="shared" ref="F5551:F5569" si="693">IF(ISLOGICAL(D5551),"",E5551-E5550)</f>
        <v/>
      </c>
      <c r="G5551">
        <f>Weighting!$H$7</f>
        <v>0</v>
      </c>
      <c r="H5551">
        <f t="array" ref="H5551">FREQUENCY(IF('Data Transformation'!$B$4:$B$8425=B5547,'Data Transformation'!$G$4:$G$8425),'Bin Analysis'!$B5551)</f>
        <v>6</v>
      </c>
      <c r="I5551">
        <f t="shared" ref="I5551:I5569" si="694">H5551-H5550</f>
        <v>2</v>
      </c>
      <c r="J5551">
        <f>IF(I5551=0,0,1)</f>
        <v>1</v>
      </c>
      <c r="K5551">
        <f>J5551*Weighting!$W$7</f>
        <v>2</v>
      </c>
      <c r="M5551" s="14"/>
    </row>
    <row r="5552" spans="1:25" x14ac:dyDescent="0.25">
      <c r="A5552" s="32">
        <f>IF(Weighting!$P$8&gt;0,B5552,"")</f>
        <v>0.58299999999999996</v>
      </c>
      <c r="B5552">
        <f>Weighting!$C$8</f>
        <v>0.58299999999999996</v>
      </c>
      <c r="C5552">
        <f>Weighting!$F$8</f>
        <v>0</v>
      </c>
      <c r="D5552" t="b">
        <f>IF(C5552=1,'Data Transformation'!$G$3+0.5*'Data Transformation'!$W$25,IF(C5553=1,D5553-'Data Transformation'!$W$25,FALSE))</f>
        <v>0</v>
      </c>
      <c r="E5552" t="str">
        <f t="array" ref="E5552">IF(ISLOGICAL(D5552),"",FREQUENCY(IF('Data Transformation'!$B$425:$B$8425='Bin Analysis'!$B5547,'Data Transformation'!$G$425:$G$8425),D5552))</f>
        <v/>
      </c>
      <c r="F5552" t="str">
        <f t="shared" si="693"/>
        <v/>
      </c>
      <c r="G5552">
        <f>Weighting!$H$8</f>
        <v>0</v>
      </c>
      <c r="H5552">
        <f t="array" ref="H5552">FREQUENCY(IF('Data Transformation'!$B$4:$B$8425=B5547,'Data Transformation'!$G$4:$G$8425),'Bin Analysis'!$B5552)</f>
        <v>9</v>
      </c>
      <c r="I5552">
        <f t="shared" si="694"/>
        <v>3</v>
      </c>
      <c r="J5552">
        <f t="shared" ref="J5552:J5569" si="695">IF(I5552=0,0,1)</f>
        <v>1</v>
      </c>
      <c r="K5552">
        <f>J5552*Weighting!$W$8</f>
        <v>3</v>
      </c>
      <c r="M5552" s="14"/>
    </row>
    <row r="5553" spans="1:13" x14ac:dyDescent="0.25">
      <c r="A5553" s="32">
        <f>IF(Weighting!$P$9&gt;0,B5553,"")</f>
        <v>0.71399999999999997</v>
      </c>
      <c r="B5553" s="50">
        <f>Weighting!$C$9</f>
        <v>0.71399999999999997</v>
      </c>
      <c r="C5553">
        <f>Weighting!$F$9</f>
        <v>0</v>
      </c>
      <c r="D5553" t="b">
        <f>IF(C5553=1,'Data Transformation'!$G$3+0.5*'Data Transformation'!$W$25,IF(C5554=1,D5554-'Data Transformation'!$W$25,FALSE))</f>
        <v>0</v>
      </c>
      <c r="E5553" t="str">
        <f t="array" ref="E5553">IF(ISLOGICAL(D5553),"",FREQUENCY(IF('Data Transformation'!$B$425:$B$8425='Bin Analysis'!$B5547,'Data Transformation'!$G$425:$G$8425),D5553))</f>
        <v/>
      </c>
      <c r="F5553" t="str">
        <f t="shared" si="693"/>
        <v/>
      </c>
      <c r="G5553">
        <f>Weighting!$H$9</f>
        <v>0</v>
      </c>
      <c r="H5553">
        <f t="array" ref="H5553">FREQUENCY(IF('Data Transformation'!$B$4:$B$8425=B5547,'Data Transformation'!$G$4:$G$8425),'Bin Analysis'!$B5553)</f>
        <v>13</v>
      </c>
      <c r="I5553">
        <f t="shared" si="694"/>
        <v>4</v>
      </c>
      <c r="J5553">
        <f t="shared" si="695"/>
        <v>1</v>
      </c>
      <c r="K5553">
        <f>J5553*Weighting!$W$9</f>
        <v>3</v>
      </c>
      <c r="M5553" s="14"/>
    </row>
    <row r="5554" spans="1:13" x14ac:dyDescent="0.25">
      <c r="A5554" s="32">
        <f>IF(Weighting!$P$10&gt;0,B5554,"")</f>
        <v>0.84499999999999997</v>
      </c>
      <c r="B5554">
        <f>Weighting!$C$10</f>
        <v>0.84499999999999997</v>
      </c>
      <c r="C5554">
        <f>Weighting!$F$10</f>
        <v>0</v>
      </c>
      <c r="D5554" t="b">
        <f>IF(C5554=1,'Data Transformation'!$G$3+0.5*'Data Transformation'!$W$25,IF(C5555=1,D5555-'Data Transformation'!$W$25,FALSE))</f>
        <v>0</v>
      </c>
      <c r="E5554" t="str">
        <f t="array" ref="E5554">IF(ISLOGICAL(D5554),"",FREQUENCY(IF('Data Transformation'!$B$425:$B$8425='Bin Analysis'!$B5547,'Data Transformation'!$G$425:$G$8425),D5554))</f>
        <v/>
      </c>
      <c r="F5554" t="str">
        <f t="shared" si="693"/>
        <v/>
      </c>
      <c r="G5554">
        <f>Weighting!$H$10</f>
        <v>0</v>
      </c>
      <c r="H5554">
        <f t="array" ref="H5554">FREQUENCY(IF('Data Transformation'!$B$4:$B$8425=B5547,'Data Transformation'!$G$4:$G$8425),'Bin Analysis'!$B5554)</f>
        <v>15</v>
      </c>
      <c r="I5554">
        <f t="shared" si="694"/>
        <v>2</v>
      </c>
      <c r="J5554">
        <f t="shared" si="695"/>
        <v>1</v>
      </c>
      <c r="K5554">
        <f>J5554*Weighting!$W$10</f>
        <v>3</v>
      </c>
      <c r="M5554" s="14"/>
    </row>
    <row r="5555" spans="1:13" x14ac:dyDescent="0.25">
      <c r="A5555" s="32">
        <f>IF(Weighting!$P$11&gt;0,B5555,"")</f>
        <v>0.97599999999999998</v>
      </c>
      <c r="B5555">
        <f>Weighting!$C$11</f>
        <v>0.97599999999999998</v>
      </c>
      <c r="C5555">
        <f>Weighting!$F$11</f>
        <v>0</v>
      </c>
      <c r="D5555">
        <f>IF(C5555=1,'Data Transformation'!$G$3+0.5*'Data Transformation'!$W$25,IF(C5556=1,D5556-'Data Transformation'!$W$25,FALSE))</f>
        <v>0.86899999999999999</v>
      </c>
      <c r="E5555">
        <f t="array" ref="E5555">IF(ISLOGICAL(D5555),"",FREQUENCY(IF('Data Transformation'!$B$425:$B$8425='Bin Analysis'!$B5547,'Data Transformation'!$G$425:$G$8425),D5555))</f>
        <v>15</v>
      </c>
      <c r="F5555" t="e">
        <f t="shared" si="693"/>
        <v>#VALUE!</v>
      </c>
      <c r="G5555">
        <f>Weighting!$H$11</f>
        <v>0</v>
      </c>
      <c r="H5555">
        <f t="array" ref="H5555">FREQUENCY(IF('Data Transformation'!$B$4:$B$8425=B5547,'Data Transformation'!$G$4:$G$8425),'Bin Analysis'!$B5555)</f>
        <v>15</v>
      </c>
      <c r="I5555">
        <f t="shared" si="694"/>
        <v>0</v>
      </c>
      <c r="J5555">
        <f t="shared" si="695"/>
        <v>0</v>
      </c>
      <c r="K5555">
        <f>J5555*Weighting!$W$11</f>
        <v>0</v>
      </c>
      <c r="M5555" s="14"/>
    </row>
    <row r="5556" spans="1:13" x14ac:dyDescent="0.25">
      <c r="A5556" s="32">
        <f>IF(Weighting!$P$12&gt;0,B5556,"")</f>
        <v>1.107</v>
      </c>
      <c r="B5556">
        <f>Weighting!$C$12</f>
        <v>1.107</v>
      </c>
      <c r="C5556">
        <f>Weighting!$F$12</f>
        <v>1</v>
      </c>
      <c r="D5556">
        <f>IF(C5556=1,'Data Transformation'!$G$3+0.5*'Data Transformation'!$W$25,IF(C5557=1,D5557-'Data Transformation'!$W$25,FALSE))</f>
        <v>1.131</v>
      </c>
      <c r="E5556">
        <f t="array" ref="E5556">IF(ISLOGICAL(D5556),"",FREQUENCY(IF('Data Transformation'!$B$425:$B$8425='Bin Analysis'!$B5547,'Data Transformation'!$G$425:$G$8425),D5556))</f>
        <v>19</v>
      </c>
      <c r="F5556">
        <f t="shared" si="693"/>
        <v>4</v>
      </c>
      <c r="G5556">
        <f>Weighting!$H$12</f>
        <v>0</v>
      </c>
      <c r="H5556">
        <f t="array" ref="H5556">FREQUENCY(IF('Data Transformation'!$B$4:$B$8425=B5547,'Data Transformation'!$G$4:$G$8425),'Bin Analysis'!$B5556)</f>
        <v>20</v>
      </c>
      <c r="I5556">
        <f t="shared" si="694"/>
        <v>5</v>
      </c>
      <c r="J5556">
        <f t="shared" si="695"/>
        <v>1</v>
      </c>
      <c r="K5556">
        <f>J5556*Weighting!$W$12</f>
        <v>1</v>
      </c>
      <c r="M5556" s="14"/>
    </row>
    <row r="5557" spans="1:13" x14ac:dyDescent="0.25">
      <c r="A5557" s="32">
        <f>IF(Weighting!$P$13&gt;0,B5557,"")</f>
        <v>1.238</v>
      </c>
      <c r="B5557">
        <f>Weighting!$C$13</f>
        <v>1.238</v>
      </c>
      <c r="C5557">
        <f>Weighting!$F$13</f>
        <v>0</v>
      </c>
      <c r="D5557" t="b">
        <f>IF(C5557=1,'Data Transformation'!$G$3+0.5*'Data Transformation'!$W$25,IF(C5558=1,D5558-'Data Transformation'!$W$25,FALSE))</f>
        <v>0</v>
      </c>
      <c r="E5557" t="str">
        <f t="array" ref="E5557">IF(ISLOGICAL(D5557),"",FREQUENCY(IF('Data Transformation'!$B$425:$B$8425='Bin Analysis'!$B5547,'Data Transformation'!$G$425:$G$8425),D5557))</f>
        <v/>
      </c>
      <c r="F5557" t="str">
        <f t="shared" si="693"/>
        <v/>
      </c>
      <c r="G5557">
        <f>Weighting!$H$13</f>
        <v>0</v>
      </c>
      <c r="H5557">
        <f t="array" ref="H5557">FREQUENCY(IF('Data Transformation'!$B$4:$B$8425=B5547,'Data Transformation'!$G$4:$G$8425),'Bin Analysis'!$B5557)</f>
        <v>20</v>
      </c>
      <c r="I5557">
        <f t="shared" si="694"/>
        <v>0</v>
      </c>
      <c r="J5557">
        <f t="shared" si="695"/>
        <v>0</v>
      </c>
      <c r="K5557">
        <f>J5557*Weighting!$W$13</f>
        <v>0</v>
      </c>
      <c r="M5557" s="14"/>
    </row>
    <row r="5558" spans="1:13" x14ac:dyDescent="0.25">
      <c r="A5558" s="32">
        <f>IF(Weighting!$P$14&gt;0,B5558,"")</f>
        <v>1.369</v>
      </c>
      <c r="B5558">
        <f>Weighting!$C$14</f>
        <v>1.369</v>
      </c>
      <c r="C5558">
        <f>Weighting!$F$14</f>
        <v>0</v>
      </c>
      <c r="D5558" t="b">
        <f>IF(C5558=1,'Data Transformation'!$G$3+0.5*'Data Transformation'!$W$25,IF(C5559=1,D5559-'Data Transformation'!$W$25,FALSE))</f>
        <v>0</v>
      </c>
      <c r="E5558" t="str">
        <f t="array" ref="E5558">IF(ISLOGICAL(D5558),"",FREQUENCY(IF('Data Transformation'!$B$425:$B$8425='Bin Analysis'!$B5547,'Data Transformation'!$G$425:$G$8425),D5558))</f>
        <v/>
      </c>
      <c r="F5558" t="str">
        <f t="shared" si="693"/>
        <v/>
      </c>
      <c r="G5558">
        <f>Weighting!$H$14</f>
        <v>0</v>
      </c>
      <c r="H5558">
        <f t="array" ref="H5558">FREQUENCY(IF('Data Transformation'!$B$4:$B$8425=B5547,'Data Transformation'!$G$4:$G$8425),'Bin Analysis'!$B5558)</f>
        <v>20</v>
      </c>
      <c r="I5558">
        <f t="shared" si="694"/>
        <v>0</v>
      </c>
      <c r="J5558">
        <f t="shared" si="695"/>
        <v>0</v>
      </c>
      <c r="K5558">
        <f>J5558*Weighting!$W$14</f>
        <v>0</v>
      </c>
      <c r="M5558" s="14"/>
    </row>
    <row r="5559" spans="1:13" x14ac:dyDescent="0.25">
      <c r="A5559" s="32">
        <f>IF(Weighting!$P$15&gt;0,B5559,"")</f>
        <v>1.5000009999999999</v>
      </c>
      <c r="B5559">
        <f>Weighting!$C$15</f>
        <v>1.5000009999999999</v>
      </c>
      <c r="C5559">
        <f>Weighting!$F$15</f>
        <v>0</v>
      </c>
      <c r="D5559" t="b">
        <f>IF(C5559=1,'Data Transformation'!$G$3+0.5*'Data Transformation'!$W$25,IF(C5560=1,D5560-'Data Transformation'!$W$25,FALSE))</f>
        <v>0</v>
      </c>
      <c r="E5559" t="str">
        <f t="array" ref="E5559">IF(ISLOGICAL(D5559),"",FREQUENCY(IF('Data Transformation'!$B$425:$B$8425='Bin Analysis'!$B5547,'Data Transformation'!$G$425:$G$8425),D5559))</f>
        <v/>
      </c>
      <c r="F5559" t="str">
        <f t="shared" si="693"/>
        <v/>
      </c>
      <c r="G5559">
        <f>Weighting!$H$15</f>
        <v>0</v>
      </c>
      <c r="H5559">
        <f t="array" ref="H5559">FREQUENCY(IF('Data Transformation'!$B$4:$B$8425=B5547,'Data Transformation'!$G$4:$G$8425),'Bin Analysis'!$B5559)</f>
        <v>20</v>
      </c>
      <c r="I5559">
        <f t="shared" si="694"/>
        <v>0</v>
      </c>
      <c r="J5559">
        <f t="shared" si="695"/>
        <v>0</v>
      </c>
      <c r="K5559">
        <f>J5559*Weighting!$W$15</f>
        <v>0</v>
      </c>
      <c r="M5559" s="14"/>
    </row>
    <row r="5560" spans="1:13" x14ac:dyDescent="0.25">
      <c r="A5560" s="32" t="str">
        <f>IF(Weighting!$P$16&gt;0,B5560,"")</f>
        <v/>
      </c>
      <c r="B5560">
        <f>Weighting!$C$16</f>
        <v>1.631</v>
      </c>
      <c r="C5560">
        <f>Weighting!$F$16</f>
        <v>0</v>
      </c>
      <c r="D5560" t="b">
        <f>IF(C5560=1,'Data Transformation'!$G$3+0.5*'Data Transformation'!$W$25,IF(C5561=1,D5561-'Data Transformation'!$W$25,FALSE))</f>
        <v>0</v>
      </c>
      <c r="E5560" t="str">
        <f t="array" ref="E5560">IF(ISLOGICAL(D5560),"",FREQUENCY(IF('Data Transformation'!$B$425:$B$8425='Bin Analysis'!$B5547,'Data Transformation'!$G$425:$G$8425),D5560))</f>
        <v/>
      </c>
      <c r="F5560" t="str">
        <f t="shared" si="693"/>
        <v/>
      </c>
      <c r="G5560">
        <f>Weighting!$H$16</f>
        <v>0</v>
      </c>
      <c r="H5560">
        <f t="array" ref="H5560">FREQUENCY(IF('Data Transformation'!$B$4:$B$8425=B5547,'Data Transformation'!$G$4:$G$8425),'Bin Analysis'!$B5560)</f>
        <v>20</v>
      </c>
      <c r="I5560">
        <f t="shared" si="694"/>
        <v>0</v>
      </c>
      <c r="J5560">
        <f t="shared" si="695"/>
        <v>0</v>
      </c>
      <c r="K5560">
        <f>J5560*Weighting!$W$16</f>
        <v>0</v>
      </c>
      <c r="M5560" s="14"/>
    </row>
    <row r="5561" spans="1:13" x14ac:dyDescent="0.25">
      <c r="A5561" s="32" t="str">
        <f>IF(Weighting!$P$17&gt;0,B5561,"")</f>
        <v/>
      </c>
      <c r="B5561">
        <f>Weighting!$C$17</f>
        <v>1.762</v>
      </c>
      <c r="C5561">
        <f>Weighting!$F$17</f>
        <v>0</v>
      </c>
      <c r="D5561" t="b">
        <f>IF(C5561=1,'Data Transformation'!$G$3+0.5*'Data Transformation'!$W$25,IF(C5562=1,D5562-'Data Transformation'!$W$25,FALSE))</f>
        <v>0</v>
      </c>
      <c r="E5561" t="str">
        <f t="array" ref="E5561">IF(ISLOGICAL(D5561),"",FREQUENCY(IF('Data Transformation'!$B$425:$B$8425='Bin Analysis'!$B5547,'Data Transformation'!$G$425:$G$8425),D5561))</f>
        <v/>
      </c>
      <c r="F5561" t="str">
        <f t="shared" si="693"/>
        <v/>
      </c>
      <c r="G5561">
        <f>Weighting!$H$17</f>
        <v>0</v>
      </c>
      <c r="H5561">
        <f t="array" ref="H5561">FREQUENCY(IF('Data Transformation'!$B$4:$B$8425=B5547,'Data Transformation'!$G$4:$G$8425),'Bin Analysis'!$B5561)</f>
        <v>20</v>
      </c>
      <c r="I5561">
        <f t="shared" si="694"/>
        <v>0</v>
      </c>
      <c r="J5561">
        <f t="shared" si="695"/>
        <v>0</v>
      </c>
      <c r="K5561">
        <f>J5561*Weighting!$W$17</f>
        <v>0</v>
      </c>
      <c r="M5561" s="14"/>
    </row>
    <row r="5562" spans="1:13" x14ac:dyDescent="0.25">
      <c r="A5562" s="32" t="str">
        <f>IF(Weighting!$P$18&gt;0,B5562,"")</f>
        <v/>
      </c>
      <c r="B5562">
        <f>Weighting!$C$18</f>
        <v>1.893</v>
      </c>
      <c r="C5562">
        <f>Weighting!$F$18</f>
        <v>0</v>
      </c>
      <c r="D5562" t="b">
        <f>IF(C5562=1,'Data Transformation'!$G$3+0.5*'Data Transformation'!$W$25,IF(C5563=1,D5563-'Data Transformation'!$W$25,FALSE))</f>
        <v>0</v>
      </c>
      <c r="E5562" t="str">
        <f t="array" ref="E5562">IF(ISLOGICAL(D5562),"",FREQUENCY(IF('Data Transformation'!$B$425:$B$8425='Bin Analysis'!$B5547,'Data Transformation'!$G$425:$G$8425),D5562))</f>
        <v/>
      </c>
      <c r="F5562" t="str">
        <f t="shared" si="693"/>
        <v/>
      </c>
      <c r="G5562">
        <f>Weighting!$H$18</f>
        <v>0</v>
      </c>
      <c r="H5562">
        <f t="array" ref="H5562">FREQUENCY(IF('Data Transformation'!$B$4:$B$8425=B5547,'Data Transformation'!$G$4:$G$8425),'Bin Analysis'!$B5562)</f>
        <v>20</v>
      </c>
      <c r="I5562">
        <f t="shared" si="694"/>
        <v>0</v>
      </c>
      <c r="J5562">
        <f t="shared" si="695"/>
        <v>0</v>
      </c>
      <c r="K5562">
        <f>J5562*Weighting!$W$18</f>
        <v>0</v>
      </c>
      <c r="M5562" s="14"/>
    </row>
    <row r="5563" spans="1:13" x14ac:dyDescent="0.25">
      <c r="A5563" s="32" t="str">
        <f>IF(Weighting!$P$19&gt;0,B5563,"")</f>
        <v/>
      </c>
      <c r="B5563">
        <f>Weighting!$C$19</f>
        <v>2.024</v>
      </c>
      <c r="C5563">
        <f>Weighting!$F$19</f>
        <v>0</v>
      </c>
      <c r="D5563" t="b">
        <f>IF(C5563=1,'Data Transformation'!$G$3+0.5*'Data Transformation'!$W$25,IF(C5564=1,D5564-'Data Transformation'!$W$25,FALSE))</f>
        <v>0</v>
      </c>
      <c r="E5563" t="str">
        <f t="array" ref="E5563">IF(ISLOGICAL(D5563),"",FREQUENCY(IF('Data Transformation'!$B$425:$B$8425='Bin Analysis'!$B5547,'Data Transformation'!$G$425:$G$8425),D5563))</f>
        <v/>
      </c>
      <c r="F5563" t="str">
        <f t="shared" si="693"/>
        <v/>
      </c>
      <c r="G5563">
        <f>Weighting!$H$19</f>
        <v>0</v>
      </c>
      <c r="H5563">
        <f t="array" ref="H5563">FREQUENCY(IF('Data Transformation'!$B$4:$B$8425=B5547,'Data Transformation'!$G$4:$G$8425),'Bin Analysis'!$B5563)</f>
        <v>20</v>
      </c>
      <c r="I5563">
        <f t="shared" si="694"/>
        <v>0</v>
      </c>
      <c r="J5563">
        <f t="shared" si="695"/>
        <v>0</v>
      </c>
      <c r="K5563">
        <f>J5563*Weighting!$W$19</f>
        <v>0</v>
      </c>
      <c r="M5563" s="14"/>
    </row>
    <row r="5564" spans="1:13" x14ac:dyDescent="0.25">
      <c r="A5564" s="32" t="str">
        <f>IF(Weighting!$P$20&gt;0,B5564,"")</f>
        <v/>
      </c>
      <c r="B5564">
        <f>Weighting!$C$20</f>
        <v>2.1550000000000002</v>
      </c>
      <c r="C5564">
        <f>Weighting!$F$20</f>
        <v>0</v>
      </c>
      <c r="D5564" t="b">
        <f>IF(C5564=1,'Data Transformation'!$G$3+0.5*'Data Transformation'!$W$25,IF(C5565=1,D5565-'Data Transformation'!$W$25,FALSE))</f>
        <v>0</v>
      </c>
      <c r="E5564" t="str">
        <f t="array" ref="E5564">IF(ISLOGICAL(D5564),"",FREQUENCY(IF('Data Transformation'!$B$425:$B$8425='Bin Analysis'!$B5547,'Data Transformation'!$G$425:$G$8425),D5564))</f>
        <v/>
      </c>
      <c r="F5564" t="str">
        <f t="shared" si="693"/>
        <v/>
      </c>
      <c r="G5564">
        <f>Weighting!$H$20</f>
        <v>0</v>
      </c>
      <c r="H5564">
        <f t="array" ref="H5564">FREQUENCY(IF('Data Transformation'!$B$4:$B$8425=B5547,'Data Transformation'!$G$4:$G$8425),'Bin Analysis'!$B5564)</f>
        <v>20</v>
      </c>
      <c r="I5564">
        <f t="shared" si="694"/>
        <v>0</v>
      </c>
      <c r="J5564">
        <f t="shared" si="695"/>
        <v>0</v>
      </c>
      <c r="K5564">
        <f>J5564*Weighting!$W$20</f>
        <v>0</v>
      </c>
      <c r="M5564" s="14"/>
    </row>
    <row r="5565" spans="1:13" x14ac:dyDescent="0.25">
      <c r="A5565" s="32" t="str">
        <f>IF(Weighting!$P$21&gt;0,B5565,"")</f>
        <v/>
      </c>
      <c r="B5565">
        <f>Weighting!$C$21</f>
        <v>2.2860000000000005</v>
      </c>
      <c r="C5565">
        <f>Weighting!$F$21</f>
        <v>0</v>
      </c>
      <c r="D5565" t="b">
        <f>IF(C5565=1,'Data Transformation'!$G$3+0.5*'Data Transformation'!$W$25,IF(C5566=1,D5566-'Data Transformation'!$W$25,FALSE))</f>
        <v>0</v>
      </c>
      <c r="E5565" t="str">
        <f t="array" ref="E5565">IF(ISLOGICAL(D5565),"",FREQUENCY(IF('Data Transformation'!$B$425:$B$8425='Bin Analysis'!$B5547,'Data Transformation'!$G$425:$G$8425),D5565))</f>
        <v/>
      </c>
      <c r="F5565" t="str">
        <f t="shared" si="693"/>
        <v/>
      </c>
      <c r="G5565">
        <f>Weighting!$H$21</f>
        <v>0</v>
      </c>
      <c r="H5565">
        <f t="array" ref="H5565">FREQUENCY(IF('Data Transformation'!$B$4:$B$8425=B5547,'Data Transformation'!$G$4:$G$8425),'Bin Analysis'!$B5565)</f>
        <v>20</v>
      </c>
      <c r="I5565">
        <f t="shared" si="694"/>
        <v>0</v>
      </c>
      <c r="J5565">
        <f t="shared" si="695"/>
        <v>0</v>
      </c>
      <c r="K5565">
        <f>J5565*Weighting!$W$21</f>
        <v>0</v>
      </c>
      <c r="M5565" s="14"/>
    </row>
    <row r="5566" spans="1:13" x14ac:dyDescent="0.25">
      <c r="A5566" s="32" t="str">
        <f>IF(Weighting!$P$22&gt;0,B5566,"")</f>
        <v/>
      </c>
      <c r="B5566">
        <f>Weighting!$C$22</f>
        <v>2.4170000000000007</v>
      </c>
      <c r="C5566">
        <f>Weighting!$F$22</f>
        <v>0</v>
      </c>
      <c r="D5566" t="b">
        <f>IF(C5566=1,'Data Transformation'!$G$3+0.5*'Data Transformation'!$W$25,IF(C5567=1,D5567-'Data Transformation'!$W$25,FALSE))</f>
        <v>0</v>
      </c>
      <c r="E5566" t="str">
        <f t="array" ref="E5566">IF(ISLOGICAL(D5566),"",FREQUENCY(IF('Data Transformation'!$B$425:$B$8425='Bin Analysis'!$B5547,'Data Transformation'!$G$425:$G$8425),D5566))</f>
        <v/>
      </c>
      <c r="F5566" t="str">
        <f t="shared" si="693"/>
        <v/>
      </c>
      <c r="G5566">
        <f>Weighting!$H$22</f>
        <v>0</v>
      </c>
      <c r="H5566">
        <f t="array" ref="H5566">FREQUENCY(IF('Data Transformation'!$B$4:$B$8425=B5547,'Data Transformation'!$G$4:$G$8425),'Bin Analysis'!$B5566)</f>
        <v>20</v>
      </c>
      <c r="I5566">
        <f t="shared" si="694"/>
        <v>0</v>
      </c>
      <c r="J5566">
        <f t="shared" si="695"/>
        <v>0</v>
      </c>
      <c r="K5566">
        <f>J5566*Weighting!$W$22</f>
        <v>0</v>
      </c>
      <c r="M5566" s="14"/>
    </row>
    <row r="5567" spans="1:13" x14ac:dyDescent="0.25">
      <c r="A5567" s="32" t="str">
        <f>IF(Weighting!$P$23&gt;0,B5567,"")</f>
        <v/>
      </c>
      <c r="B5567">
        <f>Weighting!$C$23</f>
        <v>2.5480000000000009</v>
      </c>
      <c r="C5567">
        <f>Weighting!$F$23</f>
        <v>0</v>
      </c>
      <c r="D5567" t="b">
        <f>IF(C5567=1,'Data Transformation'!$G$3+0.5*'Data Transformation'!$W$25,IF(C5568=1,D5568-'Data Transformation'!$W$25,FALSE))</f>
        <v>0</v>
      </c>
      <c r="E5567" t="str">
        <f t="array" ref="E5567">IF(ISLOGICAL(D5567),"",FREQUENCY(IF('Data Transformation'!$B$425:$B$8425='Bin Analysis'!$B5547,'Data Transformation'!$G$425:$G$8425),D5567))</f>
        <v/>
      </c>
      <c r="F5567" t="str">
        <f t="shared" si="693"/>
        <v/>
      </c>
      <c r="G5567">
        <f>Weighting!$H$23</f>
        <v>0</v>
      </c>
      <c r="H5567">
        <f t="array" ref="H5567">FREQUENCY(IF('Data Transformation'!$B$4:$B$8425=B5547,'Data Transformation'!$G$4:$G$8425),'Bin Analysis'!$B5567)</f>
        <v>20</v>
      </c>
      <c r="I5567">
        <f t="shared" si="694"/>
        <v>0</v>
      </c>
      <c r="J5567">
        <f t="shared" si="695"/>
        <v>0</v>
      </c>
      <c r="K5567">
        <f>J5567*Weighting!$W$23</f>
        <v>0</v>
      </c>
      <c r="M5567" s="14"/>
    </row>
    <row r="5568" spans="1:13" x14ac:dyDescent="0.25">
      <c r="A5568" s="32" t="str">
        <f>IF(Weighting!$P$24&gt;0,B5568,"")</f>
        <v/>
      </c>
      <c r="B5568">
        <f>Weighting!$C$24</f>
        <v>2.6790000000000012</v>
      </c>
      <c r="C5568">
        <f>Weighting!$F$24</f>
        <v>0</v>
      </c>
      <c r="D5568" t="b">
        <f>IF(C5568=1,'Data Transformation'!$G$3+0.5*'Data Transformation'!$W$25,IF(C5569=1,D5569-'Data Transformation'!$W$25,FALSE))</f>
        <v>0</v>
      </c>
      <c r="E5568" t="str">
        <f t="array" ref="E5568">IF(ISLOGICAL(D5568),"",FREQUENCY(IF('Data Transformation'!$B$425:$B$8425='Bin Analysis'!$B5547,'Data Transformation'!$G$425:$G$8425),D5568))</f>
        <v/>
      </c>
      <c r="F5568" t="str">
        <f t="shared" si="693"/>
        <v/>
      </c>
      <c r="G5568">
        <f>Weighting!$H$24</f>
        <v>0</v>
      </c>
      <c r="H5568">
        <f t="array" ref="H5568">FREQUENCY(IF('Data Transformation'!$B$4:$B$8425=B5547,'Data Transformation'!$G$4:$G$8425),'Bin Analysis'!$B5568)</f>
        <v>20</v>
      </c>
      <c r="I5568">
        <f t="shared" si="694"/>
        <v>0</v>
      </c>
      <c r="J5568">
        <f t="shared" si="695"/>
        <v>0</v>
      </c>
      <c r="K5568">
        <f>J5568*Weighting!$W$24</f>
        <v>0</v>
      </c>
      <c r="M5568" s="14"/>
    </row>
    <row r="5569" spans="1:25" x14ac:dyDescent="0.25">
      <c r="A5569" s="32" t="str">
        <f>IF(Weighting!$P$25&gt;0,B5569,"")</f>
        <v/>
      </c>
      <c r="B5569">
        <f>Weighting!$C$25</f>
        <v>2.8100000000000014</v>
      </c>
      <c r="C5569">
        <f>Weighting!$F$25</f>
        <v>0</v>
      </c>
      <c r="D5569" t="b">
        <f>IF(C5569=1,'Data Transformation'!$G$3+0.5*'Data Transformation'!$W$25,IF(C5570=1,D5570-'Data Transformation'!$W$25,FALSE))</f>
        <v>0</v>
      </c>
      <c r="E5569" t="str">
        <f t="array" ref="E5569">IF(ISLOGICAL(D5569),"",FREQUENCY(IF('Data Transformation'!$B$425:$B$8425='Bin Analysis'!$B5547,'Data Transformation'!$G$425:$G$8425),D5569))</f>
        <v/>
      </c>
      <c r="F5569" t="str">
        <f t="shared" si="693"/>
        <v/>
      </c>
      <c r="G5569">
        <f>Weighting!$H$25</f>
        <v>0</v>
      </c>
      <c r="H5569">
        <f t="array" ref="H5569">FREQUENCY(IF('Data Transformation'!$B$4:$B$8425=B5547,'Data Transformation'!$G$4:$G$8425),'Bin Analysis'!$B5569)</f>
        <v>20</v>
      </c>
      <c r="I5569">
        <f t="shared" si="694"/>
        <v>0</v>
      </c>
      <c r="J5569">
        <f t="shared" si="695"/>
        <v>0</v>
      </c>
      <c r="K5569">
        <f>J5569*Weighting!$W$25</f>
        <v>0</v>
      </c>
      <c r="M5569" s="14"/>
    </row>
    <row r="5570" spans="1:25" x14ac:dyDescent="0.25">
      <c r="O5570"/>
      <c r="P5570"/>
      <c r="Q5570"/>
      <c r="R5570"/>
    </row>
    <row r="5571" spans="1:25" ht="23.25" x14ac:dyDescent="0.35">
      <c r="A5571" s="21" t="s">
        <v>0</v>
      </c>
      <c r="B5571" s="21">
        <f>IFERROR(VLOOKUP(C5571,'Data Transformation'!$L$6:$M$426,2,FALSE),"")</f>
        <v>232</v>
      </c>
      <c r="C5571" s="21">
        <f>C5547+1</f>
        <v>232</v>
      </c>
      <c r="D5571" s="21"/>
      <c r="E5571" s="21"/>
      <c r="F5571" s="21"/>
      <c r="G5571" s="21"/>
      <c r="H5571" s="22"/>
      <c r="I5571" s="22"/>
      <c r="J5571" s="22"/>
      <c r="K5571" s="21"/>
      <c r="L5571" s="21">
        <f>B5571</f>
        <v>232</v>
      </c>
      <c r="M5571" s="23">
        <f>INDEX('Data Transformation'!$O$4:$O$424,MATCH($B5571,'Data Transformation'!$M$4:$M$424,0),MATCH($M$2,'Data Transformation'!$O$3,0))</f>
        <v>20</v>
      </c>
      <c r="N5571" s="27">
        <f>IF('Input and Summary Results'!$J$16="minimum",'Bin Analysis'!X5572/(M5571-1),'Bin Analysis'!Y5571/('Bin Analysis'!M5571-1))</f>
        <v>5.2631578947368418E-2</v>
      </c>
      <c r="O5571" s="27">
        <f>IF(M5571=FALSE,NA(),(VLOOKUP(1,C5574:K5593,4,FALSE))/(M5571-1))</f>
        <v>0.47368421052631576</v>
      </c>
      <c r="P5571" s="27">
        <f>IF(M5571=FALSE,NA(),SUM(J5574:J5593)/Weighting!$S$5)</f>
        <v>0.8</v>
      </c>
      <c r="Q5571" s="27">
        <f>IF(M5571=FALSE,NA(),SUM(K5574:K5593)/Weighting!$S$6)</f>
        <v>0.73913043478260865</v>
      </c>
      <c r="R5571" s="27">
        <f>IF(M5571=FALSE,NA(),(VLOOKUP(1,G5574:K5593,3,FALSE))/(M5571-1))</f>
        <v>0.10526315789473684</v>
      </c>
      <c r="S5571" s="22" t="str">
        <f>IF(M5571=FALSE,NA(),IF(SUM(J5574:J5593)=2,"yes","no"))</f>
        <v>no</v>
      </c>
      <c r="X5571" s="2" cm="2">
        <f t="array" ref="X5571:X5572">FREQUENCY(IF('Data Transformation'!$B$425:$B$6424='Bin Analysis'!L5571,'Data Transformation'!$G$425:$G$6424),'Data Transformation'!$U$11)</f>
        <v>18</v>
      </c>
      <c r="Y5571" s="2" cm="2">
        <f t="array" ref="Y5571:Y5572">FREQUENCY(IF('Data Transformation'!$B$425:$B$6424='Bin Analysis'!L5571,'Data Transformation'!$G$425:$G$6424),'Data Transformation'!$U$12)</f>
        <v>9</v>
      </c>
    </row>
    <row r="5572" spans="1:25" x14ac:dyDescent="0.25">
      <c r="A5572" s="14" t="s">
        <v>66</v>
      </c>
      <c r="B5572" t="s">
        <v>47</v>
      </c>
      <c r="C5572" t="s">
        <v>5</v>
      </c>
      <c r="D5572" t="s">
        <v>99</v>
      </c>
      <c r="E5572" t="s">
        <v>100</v>
      </c>
      <c r="F5572" t="s">
        <v>101</v>
      </c>
      <c r="G5572" t="s">
        <v>69</v>
      </c>
      <c r="H5572" t="s">
        <v>31</v>
      </c>
      <c r="I5572" t="s">
        <v>32</v>
      </c>
      <c r="J5572" t="s">
        <v>46</v>
      </c>
      <c r="K5572" s="14" t="s">
        <v>45</v>
      </c>
      <c r="M5572" s="14"/>
      <c r="X5572" s="2">
        <v>1</v>
      </c>
      <c r="Y5572" s="2">
        <v>10</v>
      </c>
    </row>
    <row r="5573" spans="1:25" x14ac:dyDescent="0.25">
      <c r="A5573" s="32"/>
      <c r="D5573" t="b">
        <f>IF(C5573=1,'Data Transformation'!$G$3+0.5*'Data Transformation'!$W$25,IF(C5574=1,D5574-'Data Transformation'!$W$25,FALSE))</f>
        <v>0</v>
      </c>
      <c r="E5573" t="str">
        <f t="array" ref="E5573">IF(ISLOGICAL(D5573),"",FREQUENCY(IF('Data Transformation'!$B$425:$B$8425='Bin Analysis'!$B5571,'Data Transformation'!$G$425:$G$8425),D5573))</f>
        <v/>
      </c>
      <c r="F5573" t="str">
        <f>IF(ISLOGICAL(D5573),"",E5573-E5572)</f>
        <v/>
      </c>
      <c r="M5573" s="14"/>
    </row>
    <row r="5574" spans="1:25" x14ac:dyDescent="0.25">
      <c r="A5574" s="32">
        <f>IF(Weighting!$P$6&gt;0,B5574,"")</f>
        <v>0.32100000000000001</v>
      </c>
      <c r="B5574">
        <f>Weighting!$C$6</f>
        <v>0.32100000000000001</v>
      </c>
      <c r="C5574">
        <f>Weighting!$F$6</f>
        <v>0</v>
      </c>
      <c r="D5574" t="b">
        <f>IF(C5574=1,'Data Transformation'!$G$3+0.5*'Data Transformation'!$W$25,IF(C5575=1,D5575-'Data Transformation'!$W$25,FALSE))</f>
        <v>0</v>
      </c>
      <c r="E5574" t="str">
        <f t="array" ref="E5574">IF(ISLOGICAL(D5574),"",FREQUENCY(IF('Data Transformation'!$B$425:$B$8425='Bin Analysis'!$B5571,'Data Transformation'!$G$425:$G$8425),D5574))</f>
        <v/>
      </c>
      <c r="F5574" t="str">
        <f>IF(ISLOGICAL(D5574),"",E5574-E5573)</f>
        <v/>
      </c>
      <c r="G5574">
        <f>Weighting!$H$6</f>
        <v>1</v>
      </c>
      <c r="H5574">
        <f t="array" ref="H5574">FREQUENCY(IF('Data Transformation'!$B$4:$B$8425=B5571,'Data Transformation'!$G$4:$G$8425),'Bin Analysis'!$B5574)</f>
        <v>2</v>
      </c>
      <c r="I5574">
        <f>H5574-H5573</f>
        <v>2</v>
      </c>
      <c r="J5574">
        <f>IF(I5574=0,0,1)</f>
        <v>1</v>
      </c>
      <c r="K5574">
        <f>J5574*Weighting!$W$6</f>
        <v>1</v>
      </c>
      <c r="M5574" s="14"/>
    </row>
    <row r="5575" spans="1:25" x14ac:dyDescent="0.25">
      <c r="A5575" s="32">
        <f>IF(Weighting!$P$7&gt;0,B5575,"")</f>
        <v>0.45200000000000001</v>
      </c>
      <c r="B5575">
        <f>Weighting!$C$7</f>
        <v>0.45200000000000001</v>
      </c>
      <c r="C5575">
        <f>Weighting!$F$7</f>
        <v>0</v>
      </c>
      <c r="D5575" t="b">
        <f>IF(C5575=1,'Data Transformation'!$G$3+0.5*'Data Transformation'!$W$25,IF(C5576=1,D5576-'Data Transformation'!$W$25,FALSE))</f>
        <v>0</v>
      </c>
      <c r="E5575" t="str">
        <f t="array" ref="E5575">IF(ISLOGICAL(D5575),"",FREQUENCY(IF('Data Transformation'!$B$425:$B$8425='Bin Analysis'!$B5571,'Data Transformation'!$G$425:$G$8425),D5575))</f>
        <v/>
      </c>
      <c r="F5575" t="str">
        <f t="shared" ref="F5575:F5593" si="696">IF(ISLOGICAL(D5575),"",E5575-E5574)</f>
        <v/>
      </c>
      <c r="G5575">
        <f>Weighting!$H$7</f>
        <v>0</v>
      </c>
      <c r="H5575">
        <f t="array" ref="H5575">FREQUENCY(IF('Data Transformation'!$B$4:$B$8425=B5571,'Data Transformation'!$G$4:$G$8425),'Bin Analysis'!$B5575)</f>
        <v>4</v>
      </c>
      <c r="I5575">
        <f t="shared" ref="I5575:I5593" si="697">H5575-H5574</f>
        <v>2</v>
      </c>
      <c r="J5575">
        <f>IF(I5575=0,0,1)</f>
        <v>1</v>
      </c>
      <c r="K5575">
        <f>J5575*Weighting!$W$7</f>
        <v>2</v>
      </c>
      <c r="M5575" s="14"/>
    </row>
    <row r="5576" spans="1:25" x14ac:dyDescent="0.25">
      <c r="A5576" s="32">
        <f>IF(Weighting!$P$8&gt;0,B5576,"")</f>
        <v>0.58299999999999996</v>
      </c>
      <c r="B5576">
        <f>Weighting!$C$8</f>
        <v>0.58299999999999996</v>
      </c>
      <c r="C5576">
        <f>Weighting!$F$8</f>
        <v>0</v>
      </c>
      <c r="D5576" t="b">
        <f>IF(C5576=1,'Data Transformation'!$G$3+0.5*'Data Transformation'!$W$25,IF(C5577=1,D5577-'Data Transformation'!$W$25,FALSE))</f>
        <v>0</v>
      </c>
      <c r="E5576" t="str">
        <f t="array" ref="E5576">IF(ISLOGICAL(D5576),"",FREQUENCY(IF('Data Transformation'!$B$425:$B$8425='Bin Analysis'!$B5571,'Data Transformation'!$G$425:$G$8425),D5576))</f>
        <v/>
      </c>
      <c r="F5576" t="str">
        <f t="shared" si="696"/>
        <v/>
      </c>
      <c r="G5576">
        <f>Weighting!$H$8</f>
        <v>0</v>
      </c>
      <c r="H5576">
        <f t="array" ref="H5576">FREQUENCY(IF('Data Transformation'!$B$4:$B$8425=B5571,'Data Transformation'!$G$4:$G$8425),'Bin Analysis'!$B5576)</f>
        <v>5</v>
      </c>
      <c r="I5576">
        <f t="shared" si="697"/>
        <v>1</v>
      </c>
      <c r="J5576">
        <f t="shared" ref="J5576:J5593" si="698">IF(I5576=0,0,1)</f>
        <v>1</v>
      </c>
      <c r="K5576">
        <f>J5576*Weighting!$W$8</f>
        <v>3</v>
      </c>
      <c r="M5576" s="14"/>
    </row>
    <row r="5577" spans="1:25" x14ac:dyDescent="0.25">
      <c r="A5577" s="32">
        <f>IF(Weighting!$P$9&gt;0,B5577,"")</f>
        <v>0.71399999999999997</v>
      </c>
      <c r="B5577" s="50">
        <f>Weighting!$C$9</f>
        <v>0.71399999999999997</v>
      </c>
      <c r="C5577">
        <f>Weighting!$F$9</f>
        <v>0</v>
      </c>
      <c r="D5577" t="b">
        <f>IF(C5577=1,'Data Transformation'!$G$3+0.5*'Data Transformation'!$W$25,IF(C5578=1,D5578-'Data Transformation'!$W$25,FALSE))</f>
        <v>0</v>
      </c>
      <c r="E5577" t="str">
        <f t="array" ref="E5577">IF(ISLOGICAL(D5577),"",FREQUENCY(IF('Data Transformation'!$B$425:$B$8425='Bin Analysis'!$B5571,'Data Transformation'!$G$425:$G$8425),D5577))</f>
        <v/>
      </c>
      <c r="F5577" t="str">
        <f t="shared" si="696"/>
        <v/>
      </c>
      <c r="G5577">
        <f>Weighting!$H$9</f>
        <v>0</v>
      </c>
      <c r="H5577">
        <f t="array" ref="H5577">FREQUENCY(IF('Data Transformation'!$B$4:$B$8425=B5571,'Data Transformation'!$G$4:$G$8425),'Bin Analysis'!$B5577)</f>
        <v>6</v>
      </c>
      <c r="I5577">
        <f t="shared" si="697"/>
        <v>1</v>
      </c>
      <c r="J5577">
        <f t="shared" si="698"/>
        <v>1</v>
      </c>
      <c r="K5577">
        <f>J5577*Weighting!$W$9</f>
        <v>3</v>
      </c>
      <c r="M5577" s="14"/>
    </row>
    <row r="5578" spans="1:25" x14ac:dyDescent="0.25">
      <c r="A5578" s="32">
        <f>IF(Weighting!$P$10&gt;0,B5578,"")</f>
        <v>0.84499999999999997</v>
      </c>
      <c r="B5578">
        <f>Weighting!$C$10</f>
        <v>0.84499999999999997</v>
      </c>
      <c r="C5578">
        <f>Weighting!$F$10</f>
        <v>0</v>
      </c>
      <c r="D5578" t="b">
        <f>IF(C5578=1,'Data Transformation'!$G$3+0.5*'Data Transformation'!$W$25,IF(C5579=1,D5579-'Data Transformation'!$W$25,FALSE))</f>
        <v>0</v>
      </c>
      <c r="E5578" t="str">
        <f t="array" ref="E5578">IF(ISLOGICAL(D5578),"",FREQUENCY(IF('Data Transformation'!$B$425:$B$8425='Bin Analysis'!$B5571,'Data Transformation'!$G$425:$G$8425),D5578))</f>
        <v/>
      </c>
      <c r="F5578" t="str">
        <f t="shared" si="696"/>
        <v/>
      </c>
      <c r="G5578">
        <f>Weighting!$H$10</f>
        <v>0</v>
      </c>
      <c r="H5578">
        <f t="array" ref="H5578">FREQUENCY(IF('Data Transformation'!$B$4:$B$8425=B5571,'Data Transformation'!$G$4:$G$8425),'Bin Analysis'!$B5578)</f>
        <v>8</v>
      </c>
      <c r="I5578">
        <f t="shared" si="697"/>
        <v>2</v>
      </c>
      <c r="J5578">
        <f t="shared" si="698"/>
        <v>1</v>
      </c>
      <c r="K5578">
        <f>J5578*Weighting!$W$10</f>
        <v>3</v>
      </c>
      <c r="M5578" s="14"/>
    </row>
    <row r="5579" spans="1:25" x14ac:dyDescent="0.25">
      <c r="A5579" s="32">
        <f>IF(Weighting!$P$11&gt;0,B5579,"")</f>
        <v>0.97599999999999998</v>
      </c>
      <c r="B5579">
        <f>Weighting!$C$11</f>
        <v>0.97599999999999998</v>
      </c>
      <c r="C5579">
        <f>Weighting!$F$11</f>
        <v>0</v>
      </c>
      <c r="D5579">
        <f>IF(C5579=1,'Data Transformation'!$G$3+0.5*'Data Transformation'!$W$25,IF(C5580=1,D5580-'Data Transformation'!$W$25,FALSE))</f>
        <v>0.86899999999999999</v>
      </c>
      <c r="E5579">
        <f t="array" ref="E5579">IF(ISLOGICAL(D5579),"",FREQUENCY(IF('Data Transformation'!$B$425:$B$8425='Bin Analysis'!$B5571,'Data Transformation'!$G$425:$G$8425),D5579))</f>
        <v>9</v>
      </c>
      <c r="F5579" t="e">
        <f t="shared" si="696"/>
        <v>#VALUE!</v>
      </c>
      <c r="G5579">
        <f>Weighting!$H$11</f>
        <v>0</v>
      </c>
      <c r="H5579">
        <f t="array" ref="H5579">FREQUENCY(IF('Data Transformation'!$B$4:$B$8425=B5571,'Data Transformation'!$G$4:$G$8425),'Bin Analysis'!$B5579)</f>
        <v>13</v>
      </c>
      <c r="I5579">
        <f t="shared" si="697"/>
        <v>5</v>
      </c>
      <c r="J5579">
        <f t="shared" si="698"/>
        <v>1</v>
      </c>
      <c r="K5579">
        <f>J5579*Weighting!$W$11</f>
        <v>2</v>
      </c>
      <c r="M5579" s="14"/>
    </row>
    <row r="5580" spans="1:25" x14ac:dyDescent="0.25">
      <c r="A5580" s="32">
        <f>IF(Weighting!$P$12&gt;0,B5580,"")</f>
        <v>1.107</v>
      </c>
      <c r="B5580">
        <f>Weighting!$C$12</f>
        <v>1.107</v>
      </c>
      <c r="C5580">
        <f>Weighting!$F$12</f>
        <v>1</v>
      </c>
      <c r="D5580">
        <f>IF(C5580=1,'Data Transformation'!$G$3+0.5*'Data Transformation'!$W$25,IF(C5581=1,D5581-'Data Transformation'!$W$25,FALSE))</f>
        <v>1.131</v>
      </c>
      <c r="E5580">
        <f t="array" ref="E5580">IF(ISLOGICAL(D5580),"",FREQUENCY(IF('Data Transformation'!$B$425:$B$8425='Bin Analysis'!$B5571,'Data Transformation'!$G$425:$G$8425),D5580))</f>
        <v>18</v>
      </c>
      <c r="F5580">
        <f t="shared" si="696"/>
        <v>9</v>
      </c>
      <c r="G5580">
        <f>Weighting!$H$12</f>
        <v>0</v>
      </c>
      <c r="H5580">
        <f t="array" ref="H5580">FREQUENCY(IF('Data Transformation'!$B$4:$B$8425=B5571,'Data Transformation'!$G$4:$G$8425),'Bin Analysis'!$B5580)</f>
        <v>18</v>
      </c>
      <c r="I5580">
        <f t="shared" si="697"/>
        <v>5</v>
      </c>
      <c r="J5580">
        <f t="shared" si="698"/>
        <v>1</v>
      </c>
      <c r="K5580">
        <f>J5580*Weighting!$W$12</f>
        <v>1</v>
      </c>
      <c r="M5580" s="14"/>
    </row>
    <row r="5581" spans="1:25" x14ac:dyDescent="0.25">
      <c r="A5581" s="32">
        <f>IF(Weighting!$P$13&gt;0,B5581,"")</f>
        <v>1.238</v>
      </c>
      <c r="B5581">
        <f>Weighting!$C$13</f>
        <v>1.238</v>
      </c>
      <c r="C5581">
        <f>Weighting!$F$13</f>
        <v>0</v>
      </c>
      <c r="D5581" t="b">
        <f>IF(C5581=1,'Data Transformation'!$G$3+0.5*'Data Transformation'!$W$25,IF(C5582=1,D5582-'Data Transformation'!$W$25,FALSE))</f>
        <v>0</v>
      </c>
      <c r="E5581" t="str">
        <f t="array" ref="E5581">IF(ISLOGICAL(D5581),"",FREQUENCY(IF('Data Transformation'!$B$425:$B$8425='Bin Analysis'!$B5571,'Data Transformation'!$G$425:$G$8425),D5581))</f>
        <v/>
      </c>
      <c r="F5581" t="str">
        <f t="shared" si="696"/>
        <v/>
      </c>
      <c r="G5581">
        <f>Weighting!$H$13</f>
        <v>0</v>
      </c>
      <c r="H5581">
        <f t="array" ref="H5581">FREQUENCY(IF('Data Transformation'!$B$4:$B$8425=B5571,'Data Transformation'!$G$4:$G$8425),'Bin Analysis'!$B5581)</f>
        <v>20</v>
      </c>
      <c r="I5581">
        <f t="shared" si="697"/>
        <v>2</v>
      </c>
      <c r="J5581">
        <f t="shared" si="698"/>
        <v>1</v>
      </c>
      <c r="K5581">
        <f>J5581*Weighting!$W$13</f>
        <v>2</v>
      </c>
      <c r="M5581" s="14"/>
    </row>
    <row r="5582" spans="1:25" x14ac:dyDescent="0.25">
      <c r="A5582" s="32">
        <f>IF(Weighting!$P$14&gt;0,B5582,"")</f>
        <v>1.369</v>
      </c>
      <c r="B5582">
        <f>Weighting!$C$14</f>
        <v>1.369</v>
      </c>
      <c r="C5582">
        <f>Weighting!$F$14</f>
        <v>0</v>
      </c>
      <c r="D5582" t="b">
        <f>IF(C5582=1,'Data Transformation'!$G$3+0.5*'Data Transformation'!$W$25,IF(C5583=1,D5583-'Data Transformation'!$W$25,FALSE))</f>
        <v>0</v>
      </c>
      <c r="E5582" t="str">
        <f t="array" ref="E5582">IF(ISLOGICAL(D5582),"",FREQUENCY(IF('Data Transformation'!$B$425:$B$8425='Bin Analysis'!$B5571,'Data Transformation'!$G$425:$G$8425),D5582))</f>
        <v/>
      </c>
      <c r="F5582" t="str">
        <f t="shared" si="696"/>
        <v/>
      </c>
      <c r="G5582">
        <f>Weighting!$H$14</f>
        <v>0</v>
      </c>
      <c r="H5582">
        <f t="array" ref="H5582">FREQUENCY(IF('Data Transformation'!$B$4:$B$8425=B5571,'Data Transformation'!$G$4:$G$8425),'Bin Analysis'!$B5582)</f>
        <v>20</v>
      </c>
      <c r="I5582">
        <f t="shared" si="697"/>
        <v>0</v>
      </c>
      <c r="J5582">
        <f t="shared" si="698"/>
        <v>0</v>
      </c>
      <c r="K5582">
        <f>J5582*Weighting!$W$14</f>
        <v>0</v>
      </c>
      <c r="M5582" s="14"/>
    </row>
    <row r="5583" spans="1:25" x14ac:dyDescent="0.25">
      <c r="A5583" s="32">
        <f>IF(Weighting!$P$15&gt;0,B5583,"")</f>
        <v>1.5000009999999999</v>
      </c>
      <c r="B5583">
        <f>Weighting!$C$15</f>
        <v>1.5000009999999999</v>
      </c>
      <c r="C5583">
        <f>Weighting!$F$15</f>
        <v>0</v>
      </c>
      <c r="D5583" t="b">
        <f>IF(C5583=1,'Data Transformation'!$G$3+0.5*'Data Transformation'!$W$25,IF(C5584=1,D5584-'Data Transformation'!$W$25,FALSE))</f>
        <v>0</v>
      </c>
      <c r="E5583" t="str">
        <f t="array" ref="E5583">IF(ISLOGICAL(D5583),"",FREQUENCY(IF('Data Transformation'!$B$425:$B$8425='Bin Analysis'!$B5571,'Data Transformation'!$G$425:$G$8425),D5583))</f>
        <v/>
      </c>
      <c r="F5583" t="str">
        <f t="shared" si="696"/>
        <v/>
      </c>
      <c r="G5583">
        <f>Weighting!$H$15</f>
        <v>0</v>
      </c>
      <c r="H5583">
        <f t="array" ref="H5583">FREQUENCY(IF('Data Transformation'!$B$4:$B$8425=B5571,'Data Transformation'!$G$4:$G$8425),'Bin Analysis'!$B5583)</f>
        <v>20</v>
      </c>
      <c r="I5583">
        <f t="shared" si="697"/>
        <v>0</v>
      </c>
      <c r="J5583">
        <f t="shared" si="698"/>
        <v>0</v>
      </c>
      <c r="K5583">
        <f>J5583*Weighting!$W$15</f>
        <v>0</v>
      </c>
      <c r="M5583" s="14"/>
    </row>
    <row r="5584" spans="1:25" x14ac:dyDescent="0.25">
      <c r="A5584" s="32" t="str">
        <f>IF(Weighting!$P$16&gt;0,B5584,"")</f>
        <v/>
      </c>
      <c r="B5584">
        <f>Weighting!$C$16</f>
        <v>1.631</v>
      </c>
      <c r="C5584">
        <f>Weighting!$F$16</f>
        <v>0</v>
      </c>
      <c r="D5584" t="b">
        <f>IF(C5584=1,'Data Transformation'!$G$3+0.5*'Data Transformation'!$W$25,IF(C5585=1,D5585-'Data Transformation'!$W$25,FALSE))</f>
        <v>0</v>
      </c>
      <c r="E5584" t="str">
        <f t="array" ref="E5584">IF(ISLOGICAL(D5584),"",FREQUENCY(IF('Data Transformation'!$B$425:$B$8425='Bin Analysis'!$B5571,'Data Transformation'!$G$425:$G$8425),D5584))</f>
        <v/>
      </c>
      <c r="F5584" t="str">
        <f t="shared" si="696"/>
        <v/>
      </c>
      <c r="G5584">
        <f>Weighting!$H$16</f>
        <v>0</v>
      </c>
      <c r="H5584">
        <f t="array" ref="H5584">FREQUENCY(IF('Data Transformation'!$B$4:$B$8425=B5571,'Data Transformation'!$G$4:$G$8425),'Bin Analysis'!$B5584)</f>
        <v>20</v>
      </c>
      <c r="I5584">
        <f t="shared" si="697"/>
        <v>0</v>
      </c>
      <c r="J5584">
        <f t="shared" si="698"/>
        <v>0</v>
      </c>
      <c r="K5584">
        <f>J5584*Weighting!$W$16</f>
        <v>0</v>
      </c>
      <c r="M5584" s="14"/>
    </row>
    <row r="5585" spans="1:25" x14ac:dyDescent="0.25">
      <c r="A5585" s="32" t="str">
        <f>IF(Weighting!$P$17&gt;0,B5585,"")</f>
        <v/>
      </c>
      <c r="B5585">
        <f>Weighting!$C$17</f>
        <v>1.762</v>
      </c>
      <c r="C5585">
        <f>Weighting!$F$17</f>
        <v>0</v>
      </c>
      <c r="D5585" t="b">
        <f>IF(C5585=1,'Data Transformation'!$G$3+0.5*'Data Transformation'!$W$25,IF(C5586=1,D5586-'Data Transformation'!$W$25,FALSE))</f>
        <v>0</v>
      </c>
      <c r="E5585" t="str">
        <f t="array" ref="E5585">IF(ISLOGICAL(D5585),"",FREQUENCY(IF('Data Transformation'!$B$425:$B$8425='Bin Analysis'!$B5571,'Data Transformation'!$G$425:$G$8425),D5585))</f>
        <v/>
      </c>
      <c r="F5585" t="str">
        <f t="shared" si="696"/>
        <v/>
      </c>
      <c r="G5585">
        <f>Weighting!$H$17</f>
        <v>0</v>
      </c>
      <c r="H5585">
        <f t="array" ref="H5585">FREQUENCY(IF('Data Transformation'!$B$4:$B$8425=B5571,'Data Transformation'!$G$4:$G$8425),'Bin Analysis'!$B5585)</f>
        <v>20</v>
      </c>
      <c r="I5585">
        <f t="shared" si="697"/>
        <v>0</v>
      </c>
      <c r="J5585">
        <f t="shared" si="698"/>
        <v>0</v>
      </c>
      <c r="K5585">
        <f>J5585*Weighting!$W$17</f>
        <v>0</v>
      </c>
      <c r="M5585" s="14"/>
    </row>
    <row r="5586" spans="1:25" x14ac:dyDescent="0.25">
      <c r="A5586" s="32" t="str">
        <f>IF(Weighting!$P$18&gt;0,B5586,"")</f>
        <v/>
      </c>
      <c r="B5586">
        <f>Weighting!$C$18</f>
        <v>1.893</v>
      </c>
      <c r="C5586">
        <f>Weighting!$F$18</f>
        <v>0</v>
      </c>
      <c r="D5586" t="b">
        <f>IF(C5586=1,'Data Transformation'!$G$3+0.5*'Data Transformation'!$W$25,IF(C5587=1,D5587-'Data Transformation'!$W$25,FALSE))</f>
        <v>0</v>
      </c>
      <c r="E5586" t="str">
        <f t="array" ref="E5586">IF(ISLOGICAL(D5586),"",FREQUENCY(IF('Data Transformation'!$B$425:$B$8425='Bin Analysis'!$B5571,'Data Transformation'!$G$425:$G$8425),D5586))</f>
        <v/>
      </c>
      <c r="F5586" t="str">
        <f t="shared" si="696"/>
        <v/>
      </c>
      <c r="G5586">
        <f>Weighting!$H$18</f>
        <v>0</v>
      </c>
      <c r="H5586">
        <f t="array" ref="H5586">FREQUENCY(IF('Data Transformation'!$B$4:$B$8425=B5571,'Data Transformation'!$G$4:$G$8425),'Bin Analysis'!$B5586)</f>
        <v>20</v>
      </c>
      <c r="I5586">
        <f t="shared" si="697"/>
        <v>0</v>
      </c>
      <c r="J5586">
        <f t="shared" si="698"/>
        <v>0</v>
      </c>
      <c r="K5586">
        <f>J5586*Weighting!$W$18</f>
        <v>0</v>
      </c>
      <c r="M5586" s="14"/>
    </row>
    <row r="5587" spans="1:25" x14ac:dyDescent="0.25">
      <c r="A5587" s="32" t="str">
        <f>IF(Weighting!$P$19&gt;0,B5587,"")</f>
        <v/>
      </c>
      <c r="B5587">
        <f>Weighting!$C$19</f>
        <v>2.024</v>
      </c>
      <c r="C5587">
        <f>Weighting!$F$19</f>
        <v>0</v>
      </c>
      <c r="D5587" t="b">
        <f>IF(C5587=1,'Data Transformation'!$G$3+0.5*'Data Transformation'!$W$25,IF(C5588=1,D5588-'Data Transformation'!$W$25,FALSE))</f>
        <v>0</v>
      </c>
      <c r="E5587" t="str">
        <f t="array" ref="E5587">IF(ISLOGICAL(D5587),"",FREQUENCY(IF('Data Transformation'!$B$425:$B$8425='Bin Analysis'!$B5571,'Data Transformation'!$G$425:$G$8425),D5587))</f>
        <v/>
      </c>
      <c r="F5587" t="str">
        <f t="shared" si="696"/>
        <v/>
      </c>
      <c r="G5587">
        <f>Weighting!$H$19</f>
        <v>0</v>
      </c>
      <c r="H5587">
        <f t="array" ref="H5587">FREQUENCY(IF('Data Transformation'!$B$4:$B$8425=B5571,'Data Transformation'!$G$4:$G$8425),'Bin Analysis'!$B5587)</f>
        <v>20</v>
      </c>
      <c r="I5587">
        <f t="shared" si="697"/>
        <v>0</v>
      </c>
      <c r="J5587">
        <f t="shared" si="698"/>
        <v>0</v>
      </c>
      <c r="K5587">
        <f>J5587*Weighting!$W$19</f>
        <v>0</v>
      </c>
      <c r="M5587" s="14"/>
    </row>
    <row r="5588" spans="1:25" x14ac:dyDescent="0.25">
      <c r="A5588" s="32" t="str">
        <f>IF(Weighting!$P$20&gt;0,B5588,"")</f>
        <v/>
      </c>
      <c r="B5588">
        <f>Weighting!$C$20</f>
        <v>2.1550000000000002</v>
      </c>
      <c r="C5588">
        <f>Weighting!$F$20</f>
        <v>0</v>
      </c>
      <c r="D5588" t="b">
        <f>IF(C5588=1,'Data Transformation'!$G$3+0.5*'Data Transformation'!$W$25,IF(C5589=1,D5589-'Data Transformation'!$W$25,FALSE))</f>
        <v>0</v>
      </c>
      <c r="E5588" t="str">
        <f t="array" ref="E5588">IF(ISLOGICAL(D5588),"",FREQUENCY(IF('Data Transformation'!$B$425:$B$8425='Bin Analysis'!$B5571,'Data Transformation'!$G$425:$G$8425),D5588))</f>
        <v/>
      </c>
      <c r="F5588" t="str">
        <f t="shared" si="696"/>
        <v/>
      </c>
      <c r="G5588">
        <f>Weighting!$H$20</f>
        <v>0</v>
      </c>
      <c r="H5588">
        <f t="array" ref="H5588">FREQUENCY(IF('Data Transformation'!$B$4:$B$8425=B5571,'Data Transformation'!$G$4:$G$8425),'Bin Analysis'!$B5588)</f>
        <v>20</v>
      </c>
      <c r="I5588">
        <f t="shared" si="697"/>
        <v>0</v>
      </c>
      <c r="J5588">
        <f t="shared" si="698"/>
        <v>0</v>
      </c>
      <c r="K5588">
        <f>J5588*Weighting!$W$20</f>
        <v>0</v>
      </c>
      <c r="M5588" s="14"/>
    </row>
    <row r="5589" spans="1:25" x14ac:dyDescent="0.25">
      <c r="A5589" s="32" t="str">
        <f>IF(Weighting!$P$21&gt;0,B5589,"")</f>
        <v/>
      </c>
      <c r="B5589">
        <f>Weighting!$C$21</f>
        <v>2.2860000000000005</v>
      </c>
      <c r="C5589">
        <f>Weighting!$F$21</f>
        <v>0</v>
      </c>
      <c r="D5589" t="b">
        <f>IF(C5589=1,'Data Transformation'!$G$3+0.5*'Data Transformation'!$W$25,IF(C5590=1,D5590-'Data Transformation'!$W$25,FALSE))</f>
        <v>0</v>
      </c>
      <c r="E5589" t="str">
        <f t="array" ref="E5589">IF(ISLOGICAL(D5589),"",FREQUENCY(IF('Data Transformation'!$B$425:$B$8425='Bin Analysis'!$B5571,'Data Transformation'!$G$425:$G$8425),D5589))</f>
        <v/>
      </c>
      <c r="F5589" t="str">
        <f t="shared" si="696"/>
        <v/>
      </c>
      <c r="G5589">
        <f>Weighting!$H$21</f>
        <v>0</v>
      </c>
      <c r="H5589">
        <f t="array" ref="H5589">FREQUENCY(IF('Data Transformation'!$B$4:$B$8425=B5571,'Data Transformation'!$G$4:$G$8425),'Bin Analysis'!$B5589)</f>
        <v>20</v>
      </c>
      <c r="I5589">
        <f t="shared" si="697"/>
        <v>0</v>
      </c>
      <c r="J5589">
        <f t="shared" si="698"/>
        <v>0</v>
      </c>
      <c r="K5589">
        <f>J5589*Weighting!$W$21</f>
        <v>0</v>
      </c>
      <c r="M5589" s="14"/>
    </row>
    <row r="5590" spans="1:25" x14ac:dyDescent="0.25">
      <c r="A5590" s="32" t="str">
        <f>IF(Weighting!$P$22&gt;0,B5590,"")</f>
        <v/>
      </c>
      <c r="B5590">
        <f>Weighting!$C$22</f>
        <v>2.4170000000000007</v>
      </c>
      <c r="C5590">
        <f>Weighting!$F$22</f>
        <v>0</v>
      </c>
      <c r="D5590" t="b">
        <f>IF(C5590=1,'Data Transformation'!$G$3+0.5*'Data Transformation'!$W$25,IF(C5591=1,D5591-'Data Transformation'!$W$25,FALSE))</f>
        <v>0</v>
      </c>
      <c r="E5590" t="str">
        <f t="array" ref="E5590">IF(ISLOGICAL(D5590),"",FREQUENCY(IF('Data Transformation'!$B$425:$B$8425='Bin Analysis'!$B5571,'Data Transformation'!$G$425:$G$8425),D5590))</f>
        <v/>
      </c>
      <c r="F5590" t="str">
        <f t="shared" si="696"/>
        <v/>
      </c>
      <c r="G5590">
        <f>Weighting!$H$22</f>
        <v>0</v>
      </c>
      <c r="H5590">
        <f t="array" ref="H5590">FREQUENCY(IF('Data Transformation'!$B$4:$B$8425=B5571,'Data Transformation'!$G$4:$G$8425),'Bin Analysis'!$B5590)</f>
        <v>20</v>
      </c>
      <c r="I5590">
        <f t="shared" si="697"/>
        <v>0</v>
      </c>
      <c r="J5590">
        <f t="shared" si="698"/>
        <v>0</v>
      </c>
      <c r="K5590">
        <f>J5590*Weighting!$W$22</f>
        <v>0</v>
      </c>
      <c r="M5590" s="14"/>
    </row>
    <row r="5591" spans="1:25" x14ac:dyDescent="0.25">
      <c r="A5591" s="32" t="str">
        <f>IF(Weighting!$P$23&gt;0,B5591,"")</f>
        <v/>
      </c>
      <c r="B5591">
        <f>Weighting!$C$23</f>
        <v>2.5480000000000009</v>
      </c>
      <c r="C5591">
        <f>Weighting!$F$23</f>
        <v>0</v>
      </c>
      <c r="D5591" t="b">
        <f>IF(C5591=1,'Data Transformation'!$G$3+0.5*'Data Transformation'!$W$25,IF(C5592=1,D5592-'Data Transformation'!$W$25,FALSE))</f>
        <v>0</v>
      </c>
      <c r="E5591" t="str">
        <f t="array" ref="E5591">IF(ISLOGICAL(D5591),"",FREQUENCY(IF('Data Transformation'!$B$425:$B$8425='Bin Analysis'!$B5571,'Data Transformation'!$G$425:$G$8425),D5591))</f>
        <v/>
      </c>
      <c r="F5591" t="str">
        <f t="shared" si="696"/>
        <v/>
      </c>
      <c r="G5591">
        <f>Weighting!$H$23</f>
        <v>0</v>
      </c>
      <c r="H5591">
        <f t="array" ref="H5591">FREQUENCY(IF('Data Transformation'!$B$4:$B$8425=B5571,'Data Transformation'!$G$4:$G$8425),'Bin Analysis'!$B5591)</f>
        <v>20</v>
      </c>
      <c r="I5591">
        <f t="shared" si="697"/>
        <v>0</v>
      </c>
      <c r="J5591">
        <f t="shared" si="698"/>
        <v>0</v>
      </c>
      <c r="K5591">
        <f>J5591*Weighting!$W$23</f>
        <v>0</v>
      </c>
      <c r="M5591" s="14"/>
    </row>
    <row r="5592" spans="1:25" x14ac:dyDescent="0.25">
      <c r="A5592" s="32" t="str">
        <f>IF(Weighting!$P$24&gt;0,B5592,"")</f>
        <v/>
      </c>
      <c r="B5592">
        <f>Weighting!$C$24</f>
        <v>2.6790000000000012</v>
      </c>
      <c r="C5592">
        <f>Weighting!$F$24</f>
        <v>0</v>
      </c>
      <c r="D5592" t="b">
        <f>IF(C5592=1,'Data Transformation'!$G$3+0.5*'Data Transformation'!$W$25,IF(C5593=1,D5593-'Data Transformation'!$W$25,FALSE))</f>
        <v>0</v>
      </c>
      <c r="E5592" t="str">
        <f t="array" ref="E5592">IF(ISLOGICAL(D5592),"",FREQUENCY(IF('Data Transformation'!$B$425:$B$8425='Bin Analysis'!$B5571,'Data Transformation'!$G$425:$G$8425),D5592))</f>
        <v/>
      </c>
      <c r="F5592" t="str">
        <f t="shared" si="696"/>
        <v/>
      </c>
      <c r="G5592">
        <f>Weighting!$H$24</f>
        <v>0</v>
      </c>
      <c r="H5592">
        <f t="array" ref="H5592">FREQUENCY(IF('Data Transformation'!$B$4:$B$8425=B5571,'Data Transformation'!$G$4:$G$8425),'Bin Analysis'!$B5592)</f>
        <v>20</v>
      </c>
      <c r="I5592">
        <f t="shared" si="697"/>
        <v>0</v>
      </c>
      <c r="J5592">
        <f t="shared" si="698"/>
        <v>0</v>
      </c>
      <c r="K5592">
        <f>J5592*Weighting!$W$24</f>
        <v>0</v>
      </c>
      <c r="M5592" s="14"/>
    </row>
    <row r="5593" spans="1:25" x14ac:dyDescent="0.25">
      <c r="A5593" s="32" t="str">
        <f>IF(Weighting!$P$25&gt;0,B5593,"")</f>
        <v/>
      </c>
      <c r="B5593">
        <f>Weighting!$C$25</f>
        <v>2.8100000000000014</v>
      </c>
      <c r="C5593">
        <f>Weighting!$F$25</f>
        <v>0</v>
      </c>
      <c r="D5593" t="b">
        <f>IF(C5593=1,'Data Transformation'!$G$3+0.5*'Data Transformation'!$W$25,IF(C5594=1,D5594-'Data Transformation'!$W$25,FALSE))</f>
        <v>0</v>
      </c>
      <c r="E5593" t="str">
        <f t="array" ref="E5593">IF(ISLOGICAL(D5593),"",FREQUENCY(IF('Data Transformation'!$B$425:$B$8425='Bin Analysis'!$B5571,'Data Transformation'!$G$425:$G$8425),D5593))</f>
        <v/>
      </c>
      <c r="F5593" t="str">
        <f t="shared" si="696"/>
        <v/>
      </c>
      <c r="G5593">
        <f>Weighting!$H$25</f>
        <v>0</v>
      </c>
      <c r="H5593">
        <f t="array" ref="H5593">FREQUENCY(IF('Data Transformation'!$B$4:$B$8425=B5571,'Data Transformation'!$G$4:$G$8425),'Bin Analysis'!$B5593)</f>
        <v>20</v>
      </c>
      <c r="I5593">
        <f t="shared" si="697"/>
        <v>0</v>
      </c>
      <c r="J5593">
        <f t="shared" si="698"/>
        <v>0</v>
      </c>
      <c r="K5593">
        <f>J5593*Weighting!$W$25</f>
        <v>0</v>
      </c>
      <c r="M5593" s="14"/>
    </row>
    <row r="5594" spans="1:25" x14ac:dyDescent="0.25">
      <c r="O5594"/>
      <c r="P5594"/>
      <c r="Q5594"/>
      <c r="R5594"/>
    </row>
    <row r="5595" spans="1:25" ht="23.25" x14ac:dyDescent="0.35">
      <c r="A5595" s="21" t="s">
        <v>0</v>
      </c>
      <c r="B5595" s="21">
        <f>IFERROR(VLOOKUP(C5595,'Data Transformation'!$L$6:$M$426,2,FALSE),"")</f>
        <v>233</v>
      </c>
      <c r="C5595" s="21">
        <f>C5571+1</f>
        <v>233</v>
      </c>
      <c r="D5595" s="21"/>
      <c r="E5595" s="21"/>
      <c r="F5595" s="21"/>
      <c r="G5595" s="21"/>
      <c r="H5595" s="22"/>
      <c r="I5595" s="22"/>
      <c r="J5595" s="22"/>
      <c r="K5595" s="21"/>
      <c r="L5595" s="21">
        <f>B5595</f>
        <v>233</v>
      </c>
      <c r="M5595" s="23">
        <f>INDEX('Data Transformation'!$O$4:$O$424,MATCH($B5595,'Data Transformation'!$M$4:$M$424,0),MATCH($M$2,'Data Transformation'!$O$3,0))</f>
        <v>20</v>
      </c>
      <c r="N5595" s="27">
        <f>IF('Input and Summary Results'!$J$16="minimum",'Bin Analysis'!X5596/(M5595-1),'Bin Analysis'!Y5595/('Bin Analysis'!M5595-1))</f>
        <v>0</v>
      </c>
      <c r="O5595" s="27">
        <f>IF(M5595=FALSE,NA(),(VLOOKUP(1,C5598:K5617,4,FALSE))/(M5595-1))</f>
        <v>0</v>
      </c>
      <c r="P5595" s="27">
        <f>IF(M5595=FALSE,NA(),SUM(J5598:J5617)/Weighting!$S$5)</f>
        <v>0.7</v>
      </c>
      <c r="Q5595" s="27">
        <f>IF(M5595=FALSE,NA(),SUM(K5598:K5617)/Weighting!$S$6)</f>
        <v>0.65217391304347827</v>
      </c>
      <c r="R5595" s="27">
        <f>IF(M5595=FALSE,NA(),(VLOOKUP(1,G5598:K5617,3,FALSE))/(M5595-1))</f>
        <v>0.31578947368421051</v>
      </c>
      <c r="S5595" s="22" t="str">
        <f>IF(M5595=FALSE,NA(),IF(SUM(J5598:J5617)=2,"yes","no"))</f>
        <v>no</v>
      </c>
      <c r="X5595" s="2" cm="2">
        <f t="array" ref="X5595:X5596">FREQUENCY(IF('Data Transformation'!$B$425:$B$6424='Bin Analysis'!L5595,'Data Transformation'!$G$425:$G$6424),'Data Transformation'!$U$11)</f>
        <v>19</v>
      </c>
      <c r="Y5595" s="2" cm="2">
        <f t="array" ref="Y5595:Y5596">FREQUENCY(IF('Data Transformation'!$B$425:$B$6424='Bin Analysis'!L5595,'Data Transformation'!$G$425:$G$6424),'Data Transformation'!$U$12)</f>
        <v>19</v>
      </c>
    </row>
    <row r="5596" spans="1:25" x14ac:dyDescent="0.25">
      <c r="A5596" s="14" t="s">
        <v>66</v>
      </c>
      <c r="B5596" t="s">
        <v>47</v>
      </c>
      <c r="C5596" t="s">
        <v>5</v>
      </c>
      <c r="D5596" t="s">
        <v>99</v>
      </c>
      <c r="E5596" t="s">
        <v>100</v>
      </c>
      <c r="F5596" t="s">
        <v>101</v>
      </c>
      <c r="G5596" t="s">
        <v>69</v>
      </c>
      <c r="H5596" t="s">
        <v>31</v>
      </c>
      <c r="I5596" t="s">
        <v>32</v>
      </c>
      <c r="J5596" t="s">
        <v>46</v>
      </c>
      <c r="K5596" s="14" t="s">
        <v>45</v>
      </c>
      <c r="M5596" s="14"/>
      <c r="X5596" s="2">
        <v>0</v>
      </c>
      <c r="Y5596" s="2">
        <v>0</v>
      </c>
    </row>
    <row r="5597" spans="1:25" x14ac:dyDescent="0.25">
      <c r="A5597" s="32"/>
      <c r="D5597" t="b">
        <f>IF(C5597=1,'Data Transformation'!$G$3+0.5*'Data Transformation'!$W$25,IF(C5598=1,D5598-'Data Transformation'!$W$25,FALSE))</f>
        <v>0</v>
      </c>
      <c r="E5597" t="str">
        <f t="array" ref="E5597">IF(ISLOGICAL(D5597),"",FREQUENCY(IF('Data Transformation'!$B$425:$B$8425='Bin Analysis'!$B5595,'Data Transformation'!$G$425:$G$8425),D5597))</f>
        <v/>
      </c>
      <c r="F5597" t="str">
        <f>IF(ISLOGICAL(D5597),"",E5597-E5596)</f>
        <v/>
      </c>
      <c r="M5597" s="14"/>
    </row>
    <row r="5598" spans="1:25" x14ac:dyDescent="0.25">
      <c r="A5598" s="32">
        <f>IF(Weighting!$P$6&gt;0,B5598,"")</f>
        <v>0.32100000000000001</v>
      </c>
      <c r="B5598">
        <f>Weighting!$C$6</f>
        <v>0.32100000000000001</v>
      </c>
      <c r="C5598">
        <f>Weighting!$F$6</f>
        <v>0</v>
      </c>
      <c r="D5598" t="b">
        <f>IF(C5598=1,'Data Transformation'!$G$3+0.5*'Data Transformation'!$W$25,IF(C5599=1,D5599-'Data Transformation'!$W$25,FALSE))</f>
        <v>0</v>
      </c>
      <c r="E5598" t="str">
        <f t="array" ref="E5598">IF(ISLOGICAL(D5598),"",FREQUENCY(IF('Data Transformation'!$B$425:$B$8425='Bin Analysis'!$B5595,'Data Transformation'!$G$425:$G$8425),D5598))</f>
        <v/>
      </c>
      <c r="F5598" t="str">
        <f>IF(ISLOGICAL(D5598),"",E5598-E5597)</f>
        <v/>
      </c>
      <c r="G5598">
        <f>Weighting!$H$6</f>
        <v>1</v>
      </c>
      <c r="H5598">
        <f t="array" ref="H5598">FREQUENCY(IF('Data Transformation'!$B$4:$B$8425=B5595,'Data Transformation'!$G$4:$G$8425),'Bin Analysis'!$B5598)</f>
        <v>6</v>
      </c>
      <c r="I5598">
        <f>H5598-H5597</f>
        <v>6</v>
      </c>
      <c r="J5598">
        <f>IF(I5598=0,0,1)</f>
        <v>1</v>
      </c>
      <c r="K5598">
        <f>J5598*Weighting!$W$6</f>
        <v>1</v>
      </c>
      <c r="M5598" s="14"/>
    </row>
    <row r="5599" spans="1:25" x14ac:dyDescent="0.25">
      <c r="A5599" s="32">
        <f>IF(Weighting!$P$7&gt;0,B5599,"")</f>
        <v>0.45200000000000001</v>
      </c>
      <c r="B5599">
        <f>Weighting!$C$7</f>
        <v>0.45200000000000001</v>
      </c>
      <c r="C5599">
        <f>Weighting!$F$7</f>
        <v>0</v>
      </c>
      <c r="D5599" t="b">
        <f>IF(C5599=1,'Data Transformation'!$G$3+0.5*'Data Transformation'!$W$25,IF(C5600=1,D5600-'Data Transformation'!$W$25,FALSE))</f>
        <v>0</v>
      </c>
      <c r="E5599" t="str">
        <f t="array" ref="E5599">IF(ISLOGICAL(D5599),"",FREQUENCY(IF('Data Transformation'!$B$425:$B$8425='Bin Analysis'!$B5595,'Data Transformation'!$G$425:$G$8425),D5599))</f>
        <v/>
      </c>
      <c r="F5599" t="str">
        <f t="shared" ref="F5599:F5617" si="699">IF(ISLOGICAL(D5599),"",E5599-E5598)</f>
        <v/>
      </c>
      <c r="G5599">
        <f>Weighting!$H$7</f>
        <v>0</v>
      </c>
      <c r="H5599">
        <f t="array" ref="H5599">FREQUENCY(IF('Data Transformation'!$B$4:$B$8425=B5595,'Data Transformation'!$G$4:$G$8425),'Bin Analysis'!$B5599)</f>
        <v>7</v>
      </c>
      <c r="I5599">
        <f t="shared" ref="I5599:I5617" si="700">H5599-H5598</f>
        <v>1</v>
      </c>
      <c r="J5599">
        <f>IF(I5599=0,0,1)</f>
        <v>1</v>
      </c>
      <c r="K5599">
        <f>J5599*Weighting!$W$7</f>
        <v>2</v>
      </c>
      <c r="M5599" s="14"/>
    </row>
    <row r="5600" spans="1:25" x14ac:dyDescent="0.25">
      <c r="A5600" s="32">
        <f>IF(Weighting!$P$8&gt;0,B5600,"")</f>
        <v>0.58299999999999996</v>
      </c>
      <c r="B5600">
        <f>Weighting!$C$8</f>
        <v>0.58299999999999996</v>
      </c>
      <c r="C5600">
        <f>Weighting!$F$8</f>
        <v>0</v>
      </c>
      <c r="D5600" t="b">
        <f>IF(C5600=1,'Data Transformation'!$G$3+0.5*'Data Transformation'!$W$25,IF(C5601=1,D5601-'Data Transformation'!$W$25,FALSE))</f>
        <v>0</v>
      </c>
      <c r="E5600" t="str">
        <f t="array" ref="E5600">IF(ISLOGICAL(D5600),"",FREQUENCY(IF('Data Transformation'!$B$425:$B$8425='Bin Analysis'!$B5595,'Data Transformation'!$G$425:$G$8425),D5600))</f>
        <v/>
      </c>
      <c r="F5600" t="str">
        <f t="shared" si="699"/>
        <v/>
      </c>
      <c r="G5600">
        <f>Weighting!$H$8</f>
        <v>0</v>
      </c>
      <c r="H5600">
        <f t="array" ref="H5600">FREQUENCY(IF('Data Transformation'!$B$4:$B$8425=B5595,'Data Transformation'!$G$4:$G$8425),'Bin Analysis'!$B5600)</f>
        <v>10</v>
      </c>
      <c r="I5600">
        <f t="shared" si="700"/>
        <v>3</v>
      </c>
      <c r="J5600">
        <f t="shared" ref="J5600:J5617" si="701">IF(I5600=0,0,1)</f>
        <v>1</v>
      </c>
      <c r="K5600">
        <f>J5600*Weighting!$W$8</f>
        <v>3</v>
      </c>
      <c r="M5600" s="14"/>
    </row>
    <row r="5601" spans="1:13" x14ac:dyDescent="0.25">
      <c r="A5601" s="32">
        <f>IF(Weighting!$P$9&gt;0,B5601,"")</f>
        <v>0.71399999999999997</v>
      </c>
      <c r="B5601" s="50">
        <f>Weighting!$C$9</f>
        <v>0.71399999999999997</v>
      </c>
      <c r="C5601">
        <f>Weighting!$F$9</f>
        <v>0</v>
      </c>
      <c r="D5601" t="b">
        <f>IF(C5601=1,'Data Transformation'!$G$3+0.5*'Data Transformation'!$W$25,IF(C5602=1,D5602-'Data Transformation'!$W$25,FALSE))</f>
        <v>0</v>
      </c>
      <c r="E5601" t="str">
        <f t="array" ref="E5601">IF(ISLOGICAL(D5601),"",FREQUENCY(IF('Data Transformation'!$B$425:$B$8425='Bin Analysis'!$B5595,'Data Transformation'!$G$425:$G$8425),D5601))</f>
        <v/>
      </c>
      <c r="F5601" t="str">
        <f t="shared" si="699"/>
        <v/>
      </c>
      <c r="G5601">
        <f>Weighting!$H$9</f>
        <v>0</v>
      </c>
      <c r="H5601">
        <f t="array" ref="H5601">FREQUENCY(IF('Data Transformation'!$B$4:$B$8425=B5595,'Data Transformation'!$G$4:$G$8425),'Bin Analysis'!$B5601)</f>
        <v>13</v>
      </c>
      <c r="I5601">
        <f t="shared" si="700"/>
        <v>3</v>
      </c>
      <c r="J5601">
        <f t="shared" si="701"/>
        <v>1</v>
      </c>
      <c r="K5601">
        <f>J5601*Weighting!$W$9</f>
        <v>3</v>
      </c>
      <c r="M5601" s="14"/>
    </row>
    <row r="5602" spans="1:13" x14ac:dyDescent="0.25">
      <c r="A5602" s="32">
        <f>IF(Weighting!$P$10&gt;0,B5602,"")</f>
        <v>0.84499999999999997</v>
      </c>
      <c r="B5602">
        <f>Weighting!$C$10</f>
        <v>0.84499999999999997</v>
      </c>
      <c r="C5602">
        <f>Weighting!$F$10</f>
        <v>0</v>
      </c>
      <c r="D5602" t="b">
        <f>IF(C5602=1,'Data Transformation'!$G$3+0.5*'Data Transformation'!$W$25,IF(C5603=1,D5603-'Data Transformation'!$W$25,FALSE))</f>
        <v>0</v>
      </c>
      <c r="E5602" t="str">
        <f t="array" ref="E5602">IF(ISLOGICAL(D5602),"",FREQUENCY(IF('Data Transformation'!$B$425:$B$8425='Bin Analysis'!$B5595,'Data Transformation'!$G$425:$G$8425),D5602))</f>
        <v/>
      </c>
      <c r="F5602" t="str">
        <f t="shared" si="699"/>
        <v/>
      </c>
      <c r="G5602">
        <f>Weighting!$H$10</f>
        <v>0</v>
      </c>
      <c r="H5602">
        <f t="array" ref="H5602">FREQUENCY(IF('Data Transformation'!$B$4:$B$8425=B5595,'Data Transformation'!$G$4:$G$8425),'Bin Analysis'!$B5602)</f>
        <v>18</v>
      </c>
      <c r="I5602">
        <f t="shared" si="700"/>
        <v>5</v>
      </c>
      <c r="J5602">
        <f t="shared" si="701"/>
        <v>1</v>
      </c>
      <c r="K5602">
        <f>J5602*Weighting!$W$10</f>
        <v>3</v>
      </c>
      <c r="M5602" s="14"/>
    </row>
    <row r="5603" spans="1:13" x14ac:dyDescent="0.25">
      <c r="A5603" s="32">
        <f>IF(Weighting!$P$11&gt;0,B5603,"")</f>
        <v>0.97599999999999998</v>
      </c>
      <c r="B5603">
        <f>Weighting!$C$11</f>
        <v>0.97599999999999998</v>
      </c>
      <c r="C5603">
        <f>Weighting!$F$11</f>
        <v>0</v>
      </c>
      <c r="D5603">
        <f>IF(C5603=1,'Data Transformation'!$G$3+0.5*'Data Transformation'!$W$25,IF(C5604=1,D5604-'Data Transformation'!$W$25,FALSE))</f>
        <v>0.86899999999999999</v>
      </c>
      <c r="E5603">
        <f t="array" ref="E5603">IF(ISLOGICAL(D5603),"",FREQUENCY(IF('Data Transformation'!$B$425:$B$8425='Bin Analysis'!$B5595,'Data Transformation'!$G$425:$G$8425),D5603))</f>
        <v>19</v>
      </c>
      <c r="F5603" t="e">
        <f t="shared" si="699"/>
        <v>#VALUE!</v>
      </c>
      <c r="G5603">
        <f>Weighting!$H$11</f>
        <v>0</v>
      </c>
      <c r="H5603">
        <f t="array" ref="H5603">FREQUENCY(IF('Data Transformation'!$B$4:$B$8425=B5595,'Data Transformation'!$G$4:$G$8425),'Bin Analysis'!$B5603)</f>
        <v>19</v>
      </c>
      <c r="I5603">
        <f t="shared" si="700"/>
        <v>1</v>
      </c>
      <c r="J5603">
        <f t="shared" si="701"/>
        <v>1</v>
      </c>
      <c r="K5603">
        <f>J5603*Weighting!$W$11</f>
        <v>2</v>
      </c>
      <c r="M5603" s="14"/>
    </row>
    <row r="5604" spans="1:13" x14ac:dyDescent="0.25">
      <c r="A5604" s="32">
        <f>IF(Weighting!$P$12&gt;0,B5604,"")</f>
        <v>1.107</v>
      </c>
      <c r="B5604">
        <f>Weighting!$C$12</f>
        <v>1.107</v>
      </c>
      <c r="C5604">
        <f>Weighting!$F$12</f>
        <v>1</v>
      </c>
      <c r="D5604">
        <f>IF(C5604=1,'Data Transformation'!$G$3+0.5*'Data Transformation'!$W$25,IF(C5605=1,D5605-'Data Transformation'!$W$25,FALSE))</f>
        <v>1.131</v>
      </c>
      <c r="E5604">
        <f t="array" ref="E5604">IF(ISLOGICAL(D5604),"",FREQUENCY(IF('Data Transformation'!$B$425:$B$8425='Bin Analysis'!$B5595,'Data Transformation'!$G$425:$G$8425),D5604))</f>
        <v>19</v>
      </c>
      <c r="F5604">
        <f t="shared" si="699"/>
        <v>0</v>
      </c>
      <c r="G5604">
        <f>Weighting!$H$12</f>
        <v>0</v>
      </c>
      <c r="H5604">
        <f t="array" ref="H5604">FREQUENCY(IF('Data Transformation'!$B$4:$B$8425=B5595,'Data Transformation'!$G$4:$G$8425),'Bin Analysis'!$B5604)</f>
        <v>20</v>
      </c>
      <c r="I5604">
        <f t="shared" si="700"/>
        <v>1</v>
      </c>
      <c r="J5604">
        <f t="shared" si="701"/>
        <v>1</v>
      </c>
      <c r="K5604">
        <f>J5604*Weighting!$W$12</f>
        <v>1</v>
      </c>
      <c r="M5604" s="14"/>
    </row>
    <row r="5605" spans="1:13" x14ac:dyDescent="0.25">
      <c r="A5605" s="32">
        <f>IF(Weighting!$P$13&gt;0,B5605,"")</f>
        <v>1.238</v>
      </c>
      <c r="B5605">
        <f>Weighting!$C$13</f>
        <v>1.238</v>
      </c>
      <c r="C5605">
        <f>Weighting!$F$13</f>
        <v>0</v>
      </c>
      <c r="D5605" t="b">
        <f>IF(C5605=1,'Data Transformation'!$G$3+0.5*'Data Transformation'!$W$25,IF(C5606=1,D5606-'Data Transformation'!$W$25,FALSE))</f>
        <v>0</v>
      </c>
      <c r="E5605" t="str">
        <f t="array" ref="E5605">IF(ISLOGICAL(D5605),"",FREQUENCY(IF('Data Transformation'!$B$425:$B$8425='Bin Analysis'!$B5595,'Data Transformation'!$G$425:$G$8425),D5605))</f>
        <v/>
      </c>
      <c r="F5605" t="str">
        <f t="shared" si="699"/>
        <v/>
      </c>
      <c r="G5605">
        <f>Weighting!$H$13</f>
        <v>0</v>
      </c>
      <c r="H5605">
        <f t="array" ref="H5605">FREQUENCY(IF('Data Transformation'!$B$4:$B$8425=B5595,'Data Transformation'!$G$4:$G$8425),'Bin Analysis'!$B5605)</f>
        <v>20</v>
      </c>
      <c r="I5605">
        <f t="shared" si="700"/>
        <v>0</v>
      </c>
      <c r="J5605">
        <f t="shared" si="701"/>
        <v>0</v>
      </c>
      <c r="K5605">
        <f>J5605*Weighting!$W$13</f>
        <v>0</v>
      </c>
      <c r="M5605" s="14"/>
    </row>
    <row r="5606" spans="1:13" x14ac:dyDescent="0.25">
      <c r="A5606" s="32">
        <f>IF(Weighting!$P$14&gt;0,B5606,"")</f>
        <v>1.369</v>
      </c>
      <c r="B5606">
        <f>Weighting!$C$14</f>
        <v>1.369</v>
      </c>
      <c r="C5606">
        <f>Weighting!$F$14</f>
        <v>0</v>
      </c>
      <c r="D5606" t="b">
        <f>IF(C5606=1,'Data Transformation'!$G$3+0.5*'Data Transformation'!$W$25,IF(C5607=1,D5607-'Data Transformation'!$W$25,FALSE))</f>
        <v>0</v>
      </c>
      <c r="E5606" t="str">
        <f t="array" ref="E5606">IF(ISLOGICAL(D5606),"",FREQUENCY(IF('Data Transformation'!$B$425:$B$8425='Bin Analysis'!$B5595,'Data Transformation'!$G$425:$G$8425),D5606))</f>
        <v/>
      </c>
      <c r="F5606" t="str">
        <f t="shared" si="699"/>
        <v/>
      </c>
      <c r="G5606">
        <f>Weighting!$H$14</f>
        <v>0</v>
      </c>
      <c r="H5606">
        <f t="array" ref="H5606">FREQUENCY(IF('Data Transformation'!$B$4:$B$8425=B5595,'Data Transformation'!$G$4:$G$8425),'Bin Analysis'!$B5606)</f>
        <v>20</v>
      </c>
      <c r="I5606">
        <f t="shared" si="700"/>
        <v>0</v>
      </c>
      <c r="J5606">
        <f t="shared" si="701"/>
        <v>0</v>
      </c>
      <c r="K5606">
        <f>J5606*Weighting!$W$14</f>
        <v>0</v>
      </c>
      <c r="M5606" s="14"/>
    </row>
    <row r="5607" spans="1:13" x14ac:dyDescent="0.25">
      <c r="A5607" s="32">
        <f>IF(Weighting!$P$15&gt;0,B5607,"")</f>
        <v>1.5000009999999999</v>
      </c>
      <c r="B5607">
        <f>Weighting!$C$15</f>
        <v>1.5000009999999999</v>
      </c>
      <c r="C5607">
        <f>Weighting!$F$15</f>
        <v>0</v>
      </c>
      <c r="D5607" t="b">
        <f>IF(C5607=1,'Data Transformation'!$G$3+0.5*'Data Transformation'!$W$25,IF(C5608=1,D5608-'Data Transformation'!$W$25,FALSE))</f>
        <v>0</v>
      </c>
      <c r="E5607" t="str">
        <f t="array" ref="E5607">IF(ISLOGICAL(D5607),"",FREQUENCY(IF('Data Transformation'!$B$425:$B$8425='Bin Analysis'!$B5595,'Data Transformation'!$G$425:$G$8425),D5607))</f>
        <v/>
      </c>
      <c r="F5607" t="str">
        <f t="shared" si="699"/>
        <v/>
      </c>
      <c r="G5607">
        <f>Weighting!$H$15</f>
        <v>0</v>
      </c>
      <c r="H5607">
        <f t="array" ref="H5607">FREQUENCY(IF('Data Transformation'!$B$4:$B$8425=B5595,'Data Transformation'!$G$4:$G$8425),'Bin Analysis'!$B5607)</f>
        <v>20</v>
      </c>
      <c r="I5607">
        <f t="shared" si="700"/>
        <v>0</v>
      </c>
      <c r="J5607">
        <f t="shared" si="701"/>
        <v>0</v>
      </c>
      <c r="K5607">
        <f>J5607*Weighting!$W$15</f>
        <v>0</v>
      </c>
      <c r="M5607" s="14"/>
    </row>
    <row r="5608" spans="1:13" x14ac:dyDescent="0.25">
      <c r="A5608" s="32" t="str">
        <f>IF(Weighting!$P$16&gt;0,B5608,"")</f>
        <v/>
      </c>
      <c r="B5608">
        <f>Weighting!$C$16</f>
        <v>1.631</v>
      </c>
      <c r="C5608">
        <f>Weighting!$F$16</f>
        <v>0</v>
      </c>
      <c r="D5608" t="b">
        <f>IF(C5608=1,'Data Transformation'!$G$3+0.5*'Data Transformation'!$W$25,IF(C5609=1,D5609-'Data Transformation'!$W$25,FALSE))</f>
        <v>0</v>
      </c>
      <c r="E5608" t="str">
        <f t="array" ref="E5608">IF(ISLOGICAL(D5608),"",FREQUENCY(IF('Data Transformation'!$B$425:$B$8425='Bin Analysis'!$B5595,'Data Transformation'!$G$425:$G$8425),D5608))</f>
        <v/>
      </c>
      <c r="F5608" t="str">
        <f t="shared" si="699"/>
        <v/>
      </c>
      <c r="G5608">
        <f>Weighting!$H$16</f>
        <v>0</v>
      </c>
      <c r="H5608">
        <f t="array" ref="H5608">FREQUENCY(IF('Data Transformation'!$B$4:$B$8425=B5595,'Data Transformation'!$G$4:$G$8425),'Bin Analysis'!$B5608)</f>
        <v>20</v>
      </c>
      <c r="I5608">
        <f t="shared" si="700"/>
        <v>0</v>
      </c>
      <c r="J5608">
        <f t="shared" si="701"/>
        <v>0</v>
      </c>
      <c r="K5608">
        <f>J5608*Weighting!$W$16</f>
        <v>0</v>
      </c>
      <c r="M5608" s="14"/>
    </row>
    <row r="5609" spans="1:13" x14ac:dyDescent="0.25">
      <c r="A5609" s="32" t="str">
        <f>IF(Weighting!$P$17&gt;0,B5609,"")</f>
        <v/>
      </c>
      <c r="B5609">
        <f>Weighting!$C$17</f>
        <v>1.762</v>
      </c>
      <c r="C5609">
        <f>Weighting!$F$17</f>
        <v>0</v>
      </c>
      <c r="D5609" t="b">
        <f>IF(C5609=1,'Data Transformation'!$G$3+0.5*'Data Transformation'!$W$25,IF(C5610=1,D5610-'Data Transformation'!$W$25,FALSE))</f>
        <v>0</v>
      </c>
      <c r="E5609" t="str">
        <f t="array" ref="E5609">IF(ISLOGICAL(D5609),"",FREQUENCY(IF('Data Transformation'!$B$425:$B$8425='Bin Analysis'!$B5595,'Data Transformation'!$G$425:$G$8425),D5609))</f>
        <v/>
      </c>
      <c r="F5609" t="str">
        <f t="shared" si="699"/>
        <v/>
      </c>
      <c r="G5609">
        <f>Weighting!$H$17</f>
        <v>0</v>
      </c>
      <c r="H5609">
        <f t="array" ref="H5609">FREQUENCY(IF('Data Transformation'!$B$4:$B$8425=B5595,'Data Transformation'!$G$4:$G$8425),'Bin Analysis'!$B5609)</f>
        <v>20</v>
      </c>
      <c r="I5609">
        <f t="shared" si="700"/>
        <v>0</v>
      </c>
      <c r="J5609">
        <f t="shared" si="701"/>
        <v>0</v>
      </c>
      <c r="K5609">
        <f>J5609*Weighting!$W$17</f>
        <v>0</v>
      </c>
      <c r="M5609" s="14"/>
    </row>
    <row r="5610" spans="1:13" x14ac:dyDescent="0.25">
      <c r="A5610" s="32" t="str">
        <f>IF(Weighting!$P$18&gt;0,B5610,"")</f>
        <v/>
      </c>
      <c r="B5610">
        <f>Weighting!$C$18</f>
        <v>1.893</v>
      </c>
      <c r="C5610">
        <f>Weighting!$F$18</f>
        <v>0</v>
      </c>
      <c r="D5610" t="b">
        <f>IF(C5610=1,'Data Transformation'!$G$3+0.5*'Data Transformation'!$W$25,IF(C5611=1,D5611-'Data Transformation'!$W$25,FALSE))</f>
        <v>0</v>
      </c>
      <c r="E5610" t="str">
        <f t="array" ref="E5610">IF(ISLOGICAL(D5610),"",FREQUENCY(IF('Data Transformation'!$B$425:$B$8425='Bin Analysis'!$B5595,'Data Transformation'!$G$425:$G$8425),D5610))</f>
        <v/>
      </c>
      <c r="F5610" t="str">
        <f t="shared" si="699"/>
        <v/>
      </c>
      <c r="G5610">
        <f>Weighting!$H$18</f>
        <v>0</v>
      </c>
      <c r="H5610">
        <f t="array" ref="H5610">FREQUENCY(IF('Data Transformation'!$B$4:$B$8425=B5595,'Data Transformation'!$G$4:$G$8425),'Bin Analysis'!$B5610)</f>
        <v>20</v>
      </c>
      <c r="I5610">
        <f t="shared" si="700"/>
        <v>0</v>
      </c>
      <c r="J5610">
        <f t="shared" si="701"/>
        <v>0</v>
      </c>
      <c r="K5610">
        <f>J5610*Weighting!$W$18</f>
        <v>0</v>
      </c>
      <c r="M5610" s="14"/>
    </row>
    <row r="5611" spans="1:13" x14ac:dyDescent="0.25">
      <c r="A5611" s="32" t="str">
        <f>IF(Weighting!$P$19&gt;0,B5611,"")</f>
        <v/>
      </c>
      <c r="B5611">
        <f>Weighting!$C$19</f>
        <v>2.024</v>
      </c>
      <c r="C5611">
        <f>Weighting!$F$19</f>
        <v>0</v>
      </c>
      <c r="D5611" t="b">
        <f>IF(C5611=1,'Data Transformation'!$G$3+0.5*'Data Transformation'!$W$25,IF(C5612=1,D5612-'Data Transformation'!$W$25,FALSE))</f>
        <v>0</v>
      </c>
      <c r="E5611" t="str">
        <f t="array" ref="E5611">IF(ISLOGICAL(D5611),"",FREQUENCY(IF('Data Transformation'!$B$425:$B$8425='Bin Analysis'!$B5595,'Data Transformation'!$G$425:$G$8425),D5611))</f>
        <v/>
      </c>
      <c r="F5611" t="str">
        <f t="shared" si="699"/>
        <v/>
      </c>
      <c r="G5611">
        <f>Weighting!$H$19</f>
        <v>0</v>
      </c>
      <c r="H5611">
        <f t="array" ref="H5611">FREQUENCY(IF('Data Transformation'!$B$4:$B$8425=B5595,'Data Transformation'!$G$4:$G$8425),'Bin Analysis'!$B5611)</f>
        <v>20</v>
      </c>
      <c r="I5611">
        <f t="shared" si="700"/>
        <v>0</v>
      </c>
      <c r="J5611">
        <f t="shared" si="701"/>
        <v>0</v>
      </c>
      <c r="K5611">
        <f>J5611*Weighting!$W$19</f>
        <v>0</v>
      </c>
      <c r="M5611" s="14"/>
    </row>
    <row r="5612" spans="1:13" x14ac:dyDescent="0.25">
      <c r="A5612" s="32" t="str">
        <f>IF(Weighting!$P$20&gt;0,B5612,"")</f>
        <v/>
      </c>
      <c r="B5612">
        <f>Weighting!$C$20</f>
        <v>2.1550000000000002</v>
      </c>
      <c r="C5612">
        <f>Weighting!$F$20</f>
        <v>0</v>
      </c>
      <c r="D5612" t="b">
        <f>IF(C5612=1,'Data Transformation'!$G$3+0.5*'Data Transformation'!$W$25,IF(C5613=1,D5613-'Data Transformation'!$W$25,FALSE))</f>
        <v>0</v>
      </c>
      <c r="E5612" t="str">
        <f t="array" ref="E5612">IF(ISLOGICAL(D5612),"",FREQUENCY(IF('Data Transformation'!$B$425:$B$8425='Bin Analysis'!$B5595,'Data Transformation'!$G$425:$G$8425),D5612))</f>
        <v/>
      </c>
      <c r="F5612" t="str">
        <f t="shared" si="699"/>
        <v/>
      </c>
      <c r="G5612">
        <f>Weighting!$H$20</f>
        <v>0</v>
      </c>
      <c r="H5612">
        <f t="array" ref="H5612">FREQUENCY(IF('Data Transformation'!$B$4:$B$8425=B5595,'Data Transformation'!$G$4:$G$8425),'Bin Analysis'!$B5612)</f>
        <v>20</v>
      </c>
      <c r="I5612">
        <f t="shared" si="700"/>
        <v>0</v>
      </c>
      <c r="J5612">
        <f t="shared" si="701"/>
        <v>0</v>
      </c>
      <c r="K5612">
        <f>J5612*Weighting!$W$20</f>
        <v>0</v>
      </c>
      <c r="M5612" s="14"/>
    </row>
    <row r="5613" spans="1:13" x14ac:dyDescent="0.25">
      <c r="A5613" s="32" t="str">
        <f>IF(Weighting!$P$21&gt;0,B5613,"")</f>
        <v/>
      </c>
      <c r="B5613">
        <f>Weighting!$C$21</f>
        <v>2.2860000000000005</v>
      </c>
      <c r="C5613">
        <f>Weighting!$F$21</f>
        <v>0</v>
      </c>
      <c r="D5613" t="b">
        <f>IF(C5613=1,'Data Transformation'!$G$3+0.5*'Data Transformation'!$W$25,IF(C5614=1,D5614-'Data Transformation'!$W$25,FALSE))</f>
        <v>0</v>
      </c>
      <c r="E5613" t="str">
        <f t="array" ref="E5613">IF(ISLOGICAL(D5613),"",FREQUENCY(IF('Data Transformation'!$B$425:$B$8425='Bin Analysis'!$B5595,'Data Transformation'!$G$425:$G$8425),D5613))</f>
        <v/>
      </c>
      <c r="F5613" t="str">
        <f t="shared" si="699"/>
        <v/>
      </c>
      <c r="G5613">
        <f>Weighting!$H$21</f>
        <v>0</v>
      </c>
      <c r="H5613">
        <f t="array" ref="H5613">FREQUENCY(IF('Data Transformation'!$B$4:$B$8425=B5595,'Data Transformation'!$G$4:$G$8425),'Bin Analysis'!$B5613)</f>
        <v>20</v>
      </c>
      <c r="I5613">
        <f t="shared" si="700"/>
        <v>0</v>
      </c>
      <c r="J5613">
        <f t="shared" si="701"/>
        <v>0</v>
      </c>
      <c r="K5613">
        <f>J5613*Weighting!$W$21</f>
        <v>0</v>
      </c>
      <c r="M5613" s="14"/>
    </row>
    <row r="5614" spans="1:13" x14ac:dyDescent="0.25">
      <c r="A5614" s="32" t="str">
        <f>IF(Weighting!$P$22&gt;0,B5614,"")</f>
        <v/>
      </c>
      <c r="B5614">
        <f>Weighting!$C$22</f>
        <v>2.4170000000000007</v>
      </c>
      <c r="C5614">
        <f>Weighting!$F$22</f>
        <v>0</v>
      </c>
      <c r="D5614" t="b">
        <f>IF(C5614=1,'Data Transformation'!$G$3+0.5*'Data Transformation'!$W$25,IF(C5615=1,D5615-'Data Transformation'!$W$25,FALSE))</f>
        <v>0</v>
      </c>
      <c r="E5614" t="str">
        <f t="array" ref="E5614">IF(ISLOGICAL(D5614),"",FREQUENCY(IF('Data Transformation'!$B$425:$B$8425='Bin Analysis'!$B5595,'Data Transformation'!$G$425:$G$8425),D5614))</f>
        <v/>
      </c>
      <c r="F5614" t="str">
        <f t="shared" si="699"/>
        <v/>
      </c>
      <c r="G5614">
        <f>Weighting!$H$22</f>
        <v>0</v>
      </c>
      <c r="H5614">
        <f t="array" ref="H5614">FREQUENCY(IF('Data Transformation'!$B$4:$B$8425=B5595,'Data Transformation'!$G$4:$G$8425),'Bin Analysis'!$B5614)</f>
        <v>20</v>
      </c>
      <c r="I5614">
        <f t="shared" si="700"/>
        <v>0</v>
      </c>
      <c r="J5614">
        <f t="shared" si="701"/>
        <v>0</v>
      </c>
      <c r="K5614">
        <f>J5614*Weighting!$W$22</f>
        <v>0</v>
      </c>
      <c r="M5614" s="14"/>
    </row>
    <row r="5615" spans="1:13" x14ac:dyDescent="0.25">
      <c r="A5615" s="32" t="str">
        <f>IF(Weighting!$P$23&gt;0,B5615,"")</f>
        <v/>
      </c>
      <c r="B5615">
        <f>Weighting!$C$23</f>
        <v>2.5480000000000009</v>
      </c>
      <c r="C5615">
        <f>Weighting!$F$23</f>
        <v>0</v>
      </c>
      <c r="D5615" t="b">
        <f>IF(C5615=1,'Data Transformation'!$G$3+0.5*'Data Transformation'!$W$25,IF(C5616=1,D5616-'Data Transformation'!$W$25,FALSE))</f>
        <v>0</v>
      </c>
      <c r="E5615" t="str">
        <f t="array" ref="E5615">IF(ISLOGICAL(D5615),"",FREQUENCY(IF('Data Transformation'!$B$425:$B$8425='Bin Analysis'!$B5595,'Data Transformation'!$G$425:$G$8425),D5615))</f>
        <v/>
      </c>
      <c r="F5615" t="str">
        <f t="shared" si="699"/>
        <v/>
      </c>
      <c r="G5615">
        <f>Weighting!$H$23</f>
        <v>0</v>
      </c>
      <c r="H5615">
        <f t="array" ref="H5615">FREQUENCY(IF('Data Transformation'!$B$4:$B$8425=B5595,'Data Transformation'!$G$4:$G$8425),'Bin Analysis'!$B5615)</f>
        <v>20</v>
      </c>
      <c r="I5615">
        <f t="shared" si="700"/>
        <v>0</v>
      </c>
      <c r="J5615">
        <f t="shared" si="701"/>
        <v>0</v>
      </c>
      <c r="K5615">
        <f>J5615*Weighting!$W$23</f>
        <v>0</v>
      </c>
      <c r="M5615" s="14"/>
    </row>
    <row r="5616" spans="1:13" x14ac:dyDescent="0.25">
      <c r="A5616" s="32" t="str">
        <f>IF(Weighting!$P$24&gt;0,B5616,"")</f>
        <v/>
      </c>
      <c r="B5616">
        <f>Weighting!$C$24</f>
        <v>2.6790000000000012</v>
      </c>
      <c r="C5616">
        <f>Weighting!$F$24</f>
        <v>0</v>
      </c>
      <c r="D5616" t="b">
        <f>IF(C5616=1,'Data Transformation'!$G$3+0.5*'Data Transformation'!$W$25,IF(C5617=1,D5617-'Data Transformation'!$W$25,FALSE))</f>
        <v>0</v>
      </c>
      <c r="E5616" t="str">
        <f t="array" ref="E5616">IF(ISLOGICAL(D5616),"",FREQUENCY(IF('Data Transformation'!$B$425:$B$8425='Bin Analysis'!$B5595,'Data Transformation'!$G$425:$G$8425),D5616))</f>
        <v/>
      </c>
      <c r="F5616" t="str">
        <f t="shared" si="699"/>
        <v/>
      </c>
      <c r="G5616">
        <f>Weighting!$H$24</f>
        <v>0</v>
      </c>
      <c r="H5616">
        <f t="array" ref="H5616">FREQUENCY(IF('Data Transformation'!$B$4:$B$8425=B5595,'Data Transformation'!$G$4:$G$8425),'Bin Analysis'!$B5616)</f>
        <v>20</v>
      </c>
      <c r="I5616">
        <f t="shared" si="700"/>
        <v>0</v>
      </c>
      <c r="J5616">
        <f t="shared" si="701"/>
        <v>0</v>
      </c>
      <c r="K5616">
        <f>J5616*Weighting!$W$24</f>
        <v>0</v>
      </c>
      <c r="M5616" s="14"/>
    </row>
    <row r="5617" spans="1:25" x14ac:dyDescent="0.25">
      <c r="A5617" s="32" t="str">
        <f>IF(Weighting!$P$25&gt;0,B5617,"")</f>
        <v/>
      </c>
      <c r="B5617">
        <f>Weighting!$C$25</f>
        <v>2.8100000000000014</v>
      </c>
      <c r="C5617">
        <f>Weighting!$F$25</f>
        <v>0</v>
      </c>
      <c r="D5617" t="b">
        <f>IF(C5617=1,'Data Transformation'!$G$3+0.5*'Data Transformation'!$W$25,IF(C5618=1,D5618-'Data Transformation'!$W$25,FALSE))</f>
        <v>0</v>
      </c>
      <c r="E5617" t="str">
        <f t="array" ref="E5617">IF(ISLOGICAL(D5617),"",FREQUENCY(IF('Data Transformation'!$B$425:$B$8425='Bin Analysis'!$B5595,'Data Transformation'!$G$425:$G$8425),D5617))</f>
        <v/>
      </c>
      <c r="F5617" t="str">
        <f t="shared" si="699"/>
        <v/>
      </c>
      <c r="G5617">
        <f>Weighting!$H$25</f>
        <v>0</v>
      </c>
      <c r="H5617">
        <f t="array" ref="H5617">FREQUENCY(IF('Data Transformation'!$B$4:$B$8425=B5595,'Data Transformation'!$G$4:$G$8425),'Bin Analysis'!$B5617)</f>
        <v>20</v>
      </c>
      <c r="I5617">
        <f t="shared" si="700"/>
        <v>0</v>
      </c>
      <c r="J5617">
        <f t="shared" si="701"/>
        <v>0</v>
      </c>
      <c r="K5617">
        <f>J5617*Weighting!$W$25</f>
        <v>0</v>
      </c>
      <c r="M5617" s="14"/>
    </row>
    <row r="5618" spans="1:25" x14ac:dyDescent="0.25">
      <c r="O5618"/>
      <c r="P5618"/>
      <c r="Q5618"/>
      <c r="R5618"/>
    </row>
    <row r="5619" spans="1:25" ht="23.25" x14ac:dyDescent="0.35">
      <c r="A5619" s="21" t="s">
        <v>0</v>
      </c>
      <c r="B5619" s="21">
        <f>IFERROR(VLOOKUP(C5619,'Data Transformation'!$L$6:$M$426,2,FALSE),"")</f>
        <v>234</v>
      </c>
      <c r="C5619" s="21">
        <f>C5595+1</f>
        <v>234</v>
      </c>
      <c r="D5619" s="21"/>
      <c r="E5619" s="21"/>
      <c r="F5619" s="21"/>
      <c r="G5619" s="21"/>
      <c r="H5619" s="22"/>
      <c r="I5619" s="22"/>
      <c r="J5619" s="22"/>
      <c r="K5619" s="21"/>
      <c r="L5619" s="21">
        <f>B5619</f>
        <v>234</v>
      </c>
      <c r="M5619" s="23">
        <f>INDEX('Data Transformation'!$O$4:$O$424,MATCH($B5619,'Data Transformation'!$M$4:$M$424,0),MATCH($M$2,'Data Transformation'!$O$3,0))</f>
        <v>18</v>
      </c>
      <c r="N5619" s="27">
        <f>IF('Input and Summary Results'!$J$16="minimum",'Bin Analysis'!X5620/(M5619-1),'Bin Analysis'!Y5619/('Bin Analysis'!M5619-1))</f>
        <v>0</v>
      </c>
      <c r="O5619" s="27">
        <f>IF(M5619=FALSE,NA(),(VLOOKUP(1,C5622:K5641,4,FALSE))/(M5619-1))</f>
        <v>0</v>
      </c>
      <c r="P5619" s="27">
        <f>IF(M5619=FALSE,NA(),SUM(J5622:J5641)/Weighting!$S$5)</f>
        <v>0.4</v>
      </c>
      <c r="Q5619" s="27">
        <f>IF(M5619=FALSE,NA(),SUM(K5622:K5641)/Weighting!$S$6)</f>
        <v>0.30434782608695654</v>
      </c>
      <c r="R5619" s="27">
        <f>IF(M5619=FALSE,NA(),(VLOOKUP(1,G5622:K5641,3,FALSE))/(M5619-1))</f>
        <v>0.88235294117647056</v>
      </c>
      <c r="S5619" s="22" t="str">
        <f>IF(M5619=FALSE,NA(),IF(SUM(J5622:J5641)=2,"yes","no"))</f>
        <v>no</v>
      </c>
      <c r="X5619" s="2" cm="2">
        <f t="array" ref="X5619:X5620">FREQUENCY(IF('Data Transformation'!$B$425:$B$6424='Bin Analysis'!L5619,'Data Transformation'!$G$425:$G$6424),'Data Transformation'!$U$11)</f>
        <v>17</v>
      </c>
      <c r="Y5619" s="2" cm="2">
        <f t="array" ref="Y5619:Y5620">FREQUENCY(IF('Data Transformation'!$B$425:$B$6424='Bin Analysis'!L5619,'Data Transformation'!$G$425:$G$6424),'Data Transformation'!$U$12)</f>
        <v>17</v>
      </c>
    </row>
    <row r="5620" spans="1:25" x14ac:dyDescent="0.25">
      <c r="A5620" s="14" t="s">
        <v>66</v>
      </c>
      <c r="B5620" t="s">
        <v>47</v>
      </c>
      <c r="C5620" t="s">
        <v>5</v>
      </c>
      <c r="D5620" t="s">
        <v>99</v>
      </c>
      <c r="E5620" t="s">
        <v>100</v>
      </c>
      <c r="F5620" t="s">
        <v>101</v>
      </c>
      <c r="G5620" t="s">
        <v>69</v>
      </c>
      <c r="H5620" t="s">
        <v>31</v>
      </c>
      <c r="I5620" t="s">
        <v>32</v>
      </c>
      <c r="J5620" t="s">
        <v>46</v>
      </c>
      <c r="K5620" s="14" t="s">
        <v>45</v>
      </c>
      <c r="M5620" s="14"/>
      <c r="X5620" s="2">
        <v>0</v>
      </c>
      <c r="Y5620" s="2">
        <v>0</v>
      </c>
    </row>
    <row r="5621" spans="1:25" x14ac:dyDescent="0.25">
      <c r="A5621" s="32"/>
      <c r="D5621" t="b">
        <f>IF(C5621=1,'Data Transformation'!$G$3+0.5*'Data Transformation'!$W$25,IF(C5622=1,D5622-'Data Transformation'!$W$25,FALSE))</f>
        <v>0</v>
      </c>
      <c r="E5621" t="str">
        <f t="array" ref="E5621">IF(ISLOGICAL(D5621),"",FREQUENCY(IF('Data Transformation'!$B$425:$B$8425='Bin Analysis'!$B5619,'Data Transformation'!$G$425:$G$8425),D5621))</f>
        <v/>
      </c>
      <c r="F5621" t="str">
        <f>IF(ISLOGICAL(D5621),"",E5621-E5620)</f>
        <v/>
      </c>
      <c r="M5621" s="14"/>
    </row>
    <row r="5622" spans="1:25" x14ac:dyDescent="0.25">
      <c r="A5622" s="32">
        <f>IF(Weighting!$P$6&gt;0,B5622,"")</f>
        <v>0.32100000000000001</v>
      </c>
      <c r="B5622">
        <f>Weighting!$C$6</f>
        <v>0.32100000000000001</v>
      </c>
      <c r="C5622">
        <f>Weighting!$F$6</f>
        <v>0</v>
      </c>
      <c r="D5622" t="b">
        <f>IF(C5622=1,'Data Transformation'!$G$3+0.5*'Data Transformation'!$W$25,IF(C5623=1,D5623-'Data Transformation'!$W$25,FALSE))</f>
        <v>0</v>
      </c>
      <c r="E5622" t="str">
        <f t="array" ref="E5622">IF(ISLOGICAL(D5622),"",FREQUENCY(IF('Data Transformation'!$B$425:$B$8425='Bin Analysis'!$B5619,'Data Transformation'!$G$425:$G$8425),D5622))</f>
        <v/>
      </c>
      <c r="F5622" t="str">
        <f>IF(ISLOGICAL(D5622),"",E5622-E5621)</f>
        <v/>
      </c>
      <c r="G5622">
        <f>Weighting!$H$6</f>
        <v>1</v>
      </c>
      <c r="H5622">
        <f t="array" ref="H5622">FREQUENCY(IF('Data Transformation'!$B$4:$B$8425=B5619,'Data Transformation'!$G$4:$G$8425),'Bin Analysis'!$B5622)</f>
        <v>15</v>
      </c>
      <c r="I5622">
        <f>H5622-H5621</f>
        <v>15</v>
      </c>
      <c r="J5622">
        <f>IF(I5622=0,0,1)</f>
        <v>1</v>
      </c>
      <c r="K5622">
        <f>J5622*Weighting!$W$6</f>
        <v>1</v>
      </c>
      <c r="M5622" s="14"/>
    </row>
    <row r="5623" spans="1:25" x14ac:dyDescent="0.25">
      <c r="A5623" s="32">
        <f>IF(Weighting!$P$7&gt;0,B5623,"")</f>
        <v>0.45200000000000001</v>
      </c>
      <c r="B5623">
        <f>Weighting!$C$7</f>
        <v>0.45200000000000001</v>
      </c>
      <c r="C5623">
        <f>Weighting!$F$7</f>
        <v>0</v>
      </c>
      <c r="D5623" t="b">
        <f>IF(C5623=1,'Data Transformation'!$G$3+0.5*'Data Transformation'!$W$25,IF(C5624=1,D5624-'Data Transformation'!$W$25,FALSE))</f>
        <v>0</v>
      </c>
      <c r="E5623" t="str">
        <f t="array" ref="E5623">IF(ISLOGICAL(D5623),"",FREQUENCY(IF('Data Transformation'!$B$425:$B$8425='Bin Analysis'!$B5619,'Data Transformation'!$G$425:$G$8425),D5623))</f>
        <v/>
      </c>
      <c r="F5623" t="str">
        <f t="shared" ref="F5623:F5641" si="702">IF(ISLOGICAL(D5623),"",E5623-E5622)</f>
        <v/>
      </c>
      <c r="G5623">
        <f>Weighting!$H$7</f>
        <v>0</v>
      </c>
      <c r="H5623">
        <f t="array" ref="H5623">FREQUENCY(IF('Data Transformation'!$B$4:$B$8425=B5619,'Data Transformation'!$G$4:$G$8425),'Bin Analysis'!$B5623)</f>
        <v>15</v>
      </c>
      <c r="I5623">
        <f t="shared" ref="I5623:I5641" si="703">H5623-H5622</f>
        <v>0</v>
      </c>
      <c r="J5623">
        <f>IF(I5623=0,0,1)</f>
        <v>0</v>
      </c>
      <c r="K5623">
        <f>J5623*Weighting!$W$7</f>
        <v>0</v>
      </c>
      <c r="M5623" s="14"/>
    </row>
    <row r="5624" spans="1:25" x14ac:dyDescent="0.25">
      <c r="A5624" s="32">
        <f>IF(Weighting!$P$8&gt;0,B5624,"")</f>
        <v>0.58299999999999996</v>
      </c>
      <c r="B5624">
        <f>Weighting!$C$8</f>
        <v>0.58299999999999996</v>
      </c>
      <c r="C5624">
        <f>Weighting!$F$8</f>
        <v>0</v>
      </c>
      <c r="D5624" t="b">
        <f>IF(C5624=1,'Data Transformation'!$G$3+0.5*'Data Transformation'!$W$25,IF(C5625=1,D5625-'Data Transformation'!$W$25,FALSE))</f>
        <v>0</v>
      </c>
      <c r="E5624" t="str">
        <f t="array" ref="E5624">IF(ISLOGICAL(D5624),"",FREQUENCY(IF('Data Transformation'!$B$425:$B$8425='Bin Analysis'!$B5619,'Data Transformation'!$G$425:$G$8425),D5624))</f>
        <v/>
      </c>
      <c r="F5624" t="str">
        <f t="shared" si="702"/>
        <v/>
      </c>
      <c r="G5624">
        <f>Weighting!$H$8</f>
        <v>0</v>
      </c>
      <c r="H5624">
        <f t="array" ref="H5624">FREQUENCY(IF('Data Transformation'!$B$4:$B$8425=B5619,'Data Transformation'!$G$4:$G$8425),'Bin Analysis'!$B5624)</f>
        <v>15</v>
      </c>
      <c r="I5624">
        <f t="shared" si="703"/>
        <v>0</v>
      </c>
      <c r="J5624">
        <f t="shared" ref="J5624:J5641" si="704">IF(I5624=0,0,1)</f>
        <v>0</v>
      </c>
      <c r="K5624">
        <f>J5624*Weighting!$W$8</f>
        <v>0</v>
      </c>
      <c r="M5624" s="14"/>
    </row>
    <row r="5625" spans="1:25" x14ac:dyDescent="0.25">
      <c r="A5625" s="32">
        <f>IF(Weighting!$P$9&gt;0,B5625,"")</f>
        <v>0.71399999999999997</v>
      </c>
      <c r="B5625" s="50">
        <f>Weighting!$C$9</f>
        <v>0.71399999999999997</v>
      </c>
      <c r="C5625">
        <f>Weighting!$F$9</f>
        <v>0</v>
      </c>
      <c r="D5625" t="b">
        <f>IF(C5625=1,'Data Transformation'!$G$3+0.5*'Data Transformation'!$W$25,IF(C5626=1,D5626-'Data Transformation'!$W$25,FALSE))</f>
        <v>0</v>
      </c>
      <c r="E5625" t="str">
        <f t="array" ref="E5625">IF(ISLOGICAL(D5625),"",FREQUENCY(IF('Data Transformation'!$B$425:$B$8425='Bin Analysis'!$B5619,'Data Transformation'!$G$425:$G$8425),D5625))</f>
        <v/>
      </c>
      <c r="F5625" t="str">
        <f t="shared" si="702"/>
        <v/>
      </c>
      <c r="G5625">
        <f>Weighting!$H$9</f>
        <v>0</v>
      </c>
      <c r="H5625">
        <f t="array" ref="H5625">FREQUENCY(IF('Data Transformation'!$B$4:$B$8425=B5619,'Data Transformation'!$G$4:$G$8425),'Bin Analysis'!$B5625)</f>
        <v>15</v>
      </c>
      <c r="I5625">
        <f t="shared" si="703"/>
        <v>0</v>
      </c>
      <c r="J5625">
        <f t="shared" si="704"/>
        <v>0</v>
      </c>
      <c r="K5625">
        <f>J5625*Weighting!$W$9</f>
        <v>0</v>
      </c>
      <c r="M5625" s="14"/>
    </row>
    <row r="5626" spans="1:25" x14ac:dyDescent="0.25">
      <c r="A5626" s="32">
        <f>IF(Weighting!$P$10&gt;0,B5626,"")</f>
        <v>0.84499999999999997</v>
      </c>
      <c r="B5626">
        <f>Weighting!$C$10</f>
        <v>0.84499999999999997</v>
      </c>
      <c r="C5626">
        <f>Weighting!$F$10</f>
        <v>0</v>
      </c>
      <c r="D5626" t="b">
        <f>IF(C5626=1,'Data Transformation'!$G$3+0.5*'Data Transformation'!$W$25,IF(C5627=1,D5627-'Data Transformation'!$W$25,FALSE))</f>
        <v>0</v>
      </c>
      <c r="E5626" t="str">
        <f t="array" ref="E5626">IF(ISLOGICAL(D5626),"",FREQUENCY(IF('Data Transformation'!$B$425:$B$8425='Bin Analysis'!$B5619,'Data Transformation'!$G$425:$G$8425),D5626))</f>
        <v/>
      </c>
      <c r="F5626" t="str">
        <f t="shared" si="702"/>
        <v/>
      </c>
      <c r="G5626">
        <f>Weighting!$H$10</f>
        <v>0</v>
      </c>
      <c r="H5626">
        <f t="array" ref="H5626">FREQUENCY(IF('Data Transformation'!$B$4:$B$8425=B5619,'Data Transformation'!$G$4:$G$8425),'Bin Analysis'!$B5626)</f>
        <v>16</v>
      </c>
      <c r="I5626">
        <f t="shared" si="703"/>
        <v>1</v>
      </c>
      <c r="J5626">
        <f t="shared" si="704"/>
        <v>1</v>
      </c>
      <c r="K5626">
        <f>J5626*Weighting!$W$10</f>
        <v>3</v>
      </c>
      <c r="M5626" s="14"/>
    </row>
    <row r="5627" spans="1:25" x14ac:dyDescent="0.25">
      <c r="A5627" s="32">
        <f>IF(Weighting!$P$11&gt;0,B5627,"")</f>
        <v>0.97599999999999998</v>
      </c>
      <c r="B5627">
        <f>Weighting!$C$11</f>
        <v>0.97599999999999998</v>
      </c>
      <c r="C5627">
        <f>Weighting!$F$11</f>
        <v>0</v>
      </c>
      <c r="D5627">
        <f>IF(C5627=1,'Data Transformation'!$G$3+0.5*'Data Transformation'!$W$25,IF(C5628=1,D5628-'Data Transformation'!$W$25,FALSE))</f>
        <v>0.86899999999999999</v>
      </c>
      <c r="E5627">
        <f t="array" ref="E5627">IF(ISLOGICAL(D5627),"",FREQUENCY(IF('Data Transformation'!$B$425:$B$8425='Bin Analysis'!$B5619,'Data Transformation'!$G$425:$G$8425),D5627))</f>
        <v>17</v>
      </c>
      <c r="F5627" t="e">
        <f t="shared" si="702"/>
        <v>#VALUE!</v>
      </c>
      <c r="G5627">
        <f>Weighting!$H$11</f>
        <v>0</v>
      </c>
      <c r="H5627">
        <f t="array" ref="H5627">FREQUENCY(IF('Data Transformation'!$B$4:$B$8425=B5619,'Data Transformation'!$G$4:$G$8425),'Bin Analysis'!$B5627)</f>
        <v>17</v>
      </c>
      <c r="I5627">
        <f t="shared" si="703"/>
        <v>1</v>
      </c>
      <c r="J5627">
        <f t="shared" si="704"/>
        <v>1</v>
      </c>
      <c r="K5627">
        <f>J5627*Weighting!$W$11</f>
        <v>2</v>
      </c>
      <c r="M5627" s="14"/>
    </row>
    <row r="5628" spans="1:25" x14ac:dyDescent="0.25">
      <c r="A5628" s="32">
        <f>IF(Weighting!$P$12&gt;0,B5628,"")</f>
        <v>1.107</v>
      </c>
      <c r="B5628">
        <f>Weighting!$C$12</f>
        <v>1.107</v>
      </c>
      <c r="C5628">
        <f>Weighting!$F$12</f>
        <v>1</v>
      </c>
      <c r="D5628">
        <f>IF(C5628=1,'Data Transformation'!$G$3+0.5*'Data Transformation'!$W$25,IF(C5629=1,D5629-'Data Transformation'!$W$25,FALSE))</f>
        <v>1.131</v>
      </c>
      <c r="E5628">
        <f t="array" ref="E5628">IF(ISLOGICAL(D5628),"",FREQUENCY(IF('Data Transformation'!$B$425:$B$8425='Bin Analysis'!$B5619,'Data Transformation'!$G$425:$G$8425),D5628))</f>
        <v>17</v>
      </c>
      <c r="F5628">
        <f t="shared" si="702"/>
        <v>0</v>
      </c>
      <c r="G5628">
        <f>Weighting!$H$12</f>
        <v>0</v>
      </c>
      <c r="H5628">
        <f t="array" ref="H5628">FREQUENCY(IF('Data Transformation'!$B$4:$B$8425=B5619,'Data Transformation'!$G$4:$G$8425),'Bin Analysis'!$B5628)</f>
        <v>18</v>
      </c>
      <c r="I5628">
        <f t="shared" si="703"/>
        <v>1</v>
      </c>
      <c r="J5628">
        <f t="shared" si="704"/>
        <v>1</v>
      </c>
      <c r="K5628">
        <f>J5628*Weighting!$W$12</f>
        <v>1</v>
      </c>
      <c r="M5628" s="14"/>
    </row>
    <row r="5629" spans="1:25" x14ac:dyDescent="0.25">
      <c r="A5629" s="32">
        <f>IF(Weighting!$P$13&gt;0,B5629,"")</f>
        <v>1.238</v>
      </c>
      <c r="B5629">
        <f>Weighting!$C$13</f>
        <v>1.238</v>
      </c>
      <c r="C5629">
        <f>Weighting!$F$13</f>
        <v>0</v>
      </c>
      <c r="D5629" t="b">
        <f>IF(C5629=1,'Data Transformation'!$G$3+0.5*'Data Transformation'!$W$25,IF(C5630=1,D5630-'Data Transformation'!$W$25,FALSE))</f>
        <v>0</v>
      </c>
      <c r="E5629" t="str">
        <f t="array" ref="E5629">IF(ISLOGICAL(D5629),"",FREQUENCY(IF('Data Transformation'!$B$425:$B$8425='Bin Analysis'!$B5619,'Data Transformation'!$G$425:$G$8425),D5629))</f>
        <v/>
      </c>
      <c r="F5629" t="str">
        <f t="shared" si="702"/>
        <v/>
      </c>
      <c r="G5629">
        <f>Weighting!$H$13</f>
        <v>0</v>
      </c>
      <c r="H5629">
        <f t="array" ref="H5629">FREQUENCY(IF('Data Transformation'!$B$4:$B$8425=B5619,'Data Transformation'!$G$4:$G$8425),'Bin Analysis'!$B5629)</f>
        <v>18</v>
      </c>
      <c r="I5629">
        <f t="shared" si="703"/>
        <v>0</v>
      </c>
      <c r="J5629">
        <f t="shared" si="704"/>
        <v>0</v>
      </c>
      <c r="K5629">
        <f>J5629*Weighting!$W$13</f>
        <v>0</v>
      </c>
      <c r="M5629" s="14"/>
    </row>
    <row r="5630" spans="1:25" x14ac:dyDescent="0.25">
      <c r="A5630" s="32">
        <f>IF(Weighting!$P$14&gt;0,B5630,"")</f>
        <v>1.369</v>
      </c>
      <c r="B5630">
        <f>Weighting!$C$14</f>
        <v>1.369</v>
      </c>
      <c r="C5630">
        <f>Weighting!$F$14</f>
        <v>0</v>
      </c>
      <c r="D5630" t="b">
        <f>IF(C5630=1,'Data Transformation'!$G$3+0.5*'Data Transformation'!$W$25,IF(C5631=1,D5631-'Data Transformation'!$W$25,FALSE))</f>
        <v>0</v>
      </c>
      <c r="E5630" t="str">
        <f t="array" ref="E5630">IF(ISLOGICAL(D5630),"",FREQUENCY(IF('Data Transformation'!$B$425:$B$8425='Bin Analysis'!$B5619,'Data Transformation'!$G$425:$G$8425),D5630))</f>
        <v/>
      </c>
      <c r="F5630" t="str">
        <f t="shared" si="702"/>
        <v/>
      </c>
      <c r="G5630">
        <f>Weighting!$H$14</f>
        <v>0</v>
      </c>
      <c r="H5630">
        <f t="array" ref="H5630">FREQUENCY(IF('Data Transformation'!$B$4:$B$8425=B5619,'Data Transformation'!$G$4:$G$8425),'Bin Analysis'!$B5630)</f>
        <v>18</v>
      </c>
      <c r="I5630">
        <f t="shared" si="703"/>
        <v>0</v>
      </c>
      <c r="J5630">
        <f t="shared" si="704"/>
        <v>0</v>
      </c>
      <c r="K5630">
        <f>J5630*Weighting!$W$14</f>
        <v>0</v>
      </c>
      <c r="M5630" s="14"/>
    </row>
    <row r="5631" spans="1:25" x14ac:dyDescent="0.25">
      <c r="A5631" s="32">
        <f>IF(Weighting!$P$15&gt;0,B5631,"")</f>
        <v>1.5000009999999999</v>
      </c>
      <c r="B5631">
        <f>Weighting!$C$15</f>
        <v>1.5000009999999999</v>
      </c>
      <c r="C5631">
        <f>Weighting!$F$15</f>
        <v>0</v>
      </c>
      <c r="D5631" t="b">
        <f>IF(C5631=1,'Data Transformation'!$G$3+0.5*'Data Transformation'!$W$25,IF(C5632=1,D5632-'Data Transformation'!$W$25,FALSE))</f>
        <v>0</v>
      </c>
      <c r="E5631" t="str">
        <f t="array" ref="E5631">IF(ISLOGICAL(D5631),"",FREQUENCY(IF('Data Transformation'!$B$425:$B$8425='Bin Analysis'!$B5619,'Data Transformation'!$G$425:$G$8425),D5631))</f>
        <v/>
      </c>
      <c r="F5631" t="str">
        <f t="shared" si="702"/>
        <v/>
      </c>
      <c r="G5631">
        <f>Weighting!$H$15</f>
        <v>0</v>
      </c>
      <c r="H5631">
        <f t="array" ref="H5631">FREQUENCY(IF('Data Transformation'!$B$4:$B$8425=B5619,'Data Transformation'!$G$4:$G$8425),'Bin Analysis'!$B5631)</f>
        <v>18</v>
      </c>
      <c r="I5631">
        <f t="shared" si="703"/>
        <v>0</v>
      </c>
      <c r="J5631">
        <f t="shared" si="704"/>
        <v>0</v>
      </c>
      <c r="K5631">
        <f>J5631*Weighting!$W$15</f>
        <v>0</v>
      </c>
      <c r="M5631" s="14"/>
    </row>
    <row r="5632" spans="1:25" x14ac:dyDescent="0.25">
      <c r="A5632" s="32" t="str">
        <f>IF(Weighting!$P$16&gt;0,B5632,"")</f>
        <v/>
      </c>
      <c r="B5632">
        <f>Weighting!$C$16</f>
        <v>1.631</v>
      </c>
      <c r="C5632">
        <f>Weighting!$F$16</f>
        <v>0</v>
      </c>
      <c r="D5632" t="b">
        <f>IF(C5632=1,'Data Transformation'!$G$3+0.5*'Data Transformation'!$W$25,IF(C5633=1,D5633-'Data Transformation'!$W$25,FALSE))</f>
        <v>0</v>
      </c>
      <c r="E5632" t="str">
        <f t="array" ref="E5632">IF(ISLOGICAL(D5632),"",FREQUENCY(IF('Data Transformation'!$B$425:$B$8425='Bin Analysis'!$B5619,'Data Transformation'!$G$425:$G$8425),D5632))</f>
        <v/>
      </c>
      <c r="F5632" t="str">
        <f t="shared" si="702"/>
        <v/>
      </c>
      <c r="G5632">
        <f>Weighting!$H$16</f>
        <v>0</v>
      </c>
      <c r="H5632">
        <f t="array" ref="H5632">FREQUENCY(IF('Data Transformation'!$B$4:$B$8425=B5619,'Data Transformation'!$G$4:$G$8425),'Bin Analysis'!$B5632)</f>
        <v>18</v>
      </c>
      <c r="I5632">
        <f t="shared" si="703"/>
        <v>0</v>
      </c>
      <c r="J5632">
        <f t="shared" si="704"/>
        <v>0</v>
      </c>
      <c r="K5632">
        <f>J5632*Weighting!$W$16</f>
        <v>0</v>
      </c>
      <c r="M5632" s="14"/>
    </row>
    <row r="5633" spans="1:25" x14ac:dyDescent="0.25">
      <c r="A5633" s="32" t="str">
        <f>IF(Weighting!$P$17&gt;0,B5633,"")</f>
        <v/>
      </c>
      <c r="B5633">
        <f>Weighting!$C$17</f>
        <v>1.762</v>
      </c>
      <c r="C5633">
        <f>Weighting!$F$17</f>
        <v>0</v>
      </c>
      <c r="D5633" t="b">
        <f>IF(C5633=1,'Data Transformation'!$G$3+0.5*'Data Transformation'!$W$25,IF(C5634=1,D5634-'Data Transformation'!$W$25,FALSE))</f>
        <v>0</v>
      </c>
      <c r="E5633" t="str">
        <f t="array" ref="E5633">IF(ISLOGICAL(D5633),"",FREQUENCY(IF('Data Transformation'!$B$425:$B$8425='Bin Analysis'!$B5619,'Data Transformation'!$G$425:$G$8425),D5633))</f>
        <v/>
      </c>
      <c r="F5633" t="str">
        <f t="shared" si="702"/>
        <v/>
      </c>
      <c r="G5633">
        <f>Weighting!$H$17</f>
        <v>0</v>
      </c>
      <c r="H5633">
        <f t="array" ref="H5633">FREQUENCY(IF('Data Transformation'!$B$4:$B$8425=B5619,'Data Transformation'!$G$4:$G$8425),'Bin Analysis'!$B5633)</f>
        <v>18</v>
      </c>
      <c r="I5633">
        <f t="shared" si="703"/>
        <v>0</v>
      </c>
      <c r="J5633">
        <f t="shared" si="704"/>
        <v>0</v>
      </c>
      <c r="K5633">
        <f>J5633*Weighting!$W$17</f>
        <v>0</v>
      </c>
      <c r="M5633" s="14"/>
    </row>
    <row r="5634" spans="1:25" x14ac:dyDescent="0.25">
      <c r="A5634" s="32" t="str">
        <f>IF(Weighting!$P$18&gt;0,B5634,"")</f>
        <v/>
      </c>
      <c r="B5634">
        <f>Weighting!$C$18</f>
        <v>1.893</v>
      </c>
      <c r="C5634">
        <f>Weighting!$F$18</f>
        <v>0</v>
      </c>
      <c r="D5634" t="b">
        <f>IF(C5634=1,'Data Transformation'!$G$3+0.5*'Data Transformation'!$W$25,IF(C5635=1,D5635-'Data Transformation'!$W$25,FALSE))</f>
        <v>0</v>
      </c>
      <c r="E5634" t="str">
        <f t="array" ref="E5634">IF(ISLOGICAL(D5634),"",FREQUENCY(IF('Data Transformation'!$B$425:$B$8425='Bin Analysis'!$B5619,'Data Transformation'!$G$425:$G$8425),D5634))</f>
        <v/>
      </c>
      <c r="F5634" t="str">
        <f t="shared" si="702"/>
        <v/>
      </c>
      <c r="G5634">
        <f>Weighting!$H$18</f>
        <v>0</v>
      </c>
      <c r="H5634">
        <f t="array" ref="H5634">FREQUENCY(IF('Data Transformation'!$B$4:$B$8425=B5619,'Data Transformation'!$G$4:$G$8425),'Bin Analysis'!$B5634)</f>
        <v>18</v>
      </c>
      <c r="I5634">
        <f t="shared" si="703"/>
        <v>0</v>
      </c>
      <c r="J5634">
        <f t="shared" si="704"/>
        <v>0</v>
      </c>
      <c r="K5634">
        <f>J5634*Weighting!$W$18</f>
        <v>0</v>
      </c>
      <c r="M5634" s="14"/>
    </row>
    <row r="5635" spans="1:25" x14ac:dyDescent="0.25">
      <c r="A5635" s="32" t="str">
        <f>IF(Weighting!$P$19&gt;0,B5635,"")</f>
        <v/>
      </c>
      <c r="B5635">
        <f>Weighting!$C$19</f>
        <v>2.024</v>
      </c>
      <c r="C5635">
        <f>Weighting!$F$19</f>
        <v>0</v>
      </c>
      <c r="D5635" t="b">
        <f>IF(C5635=1,'Data Transformation'!$G$3+0.5*'Data Transformation'!$W$25,IF(C5636=1,D5636-'Data Transformation'!$W$25,FALSE))</f>
        <v>0</v>
      </c>
      <c r="E5635" t="str">
        <f t="array" ref="E5635">IF(ISLOGICAL(D5635),"",FREQUENCY(IF('Data Transformation'!$B$425:$B$8425='Bin Analysis'!$B5619,'Data Transformation'!$G$425:$G$8425),D5635))</f>
        <v/>
      </c>
      <c r="F5635" t="str">
        <f t="shared" si="702"/>
        <v/>
      </c>
      <c r="G5635">
        <f>Weighting!$H$19</f>
        <v>0</v>
      </c>
      <c r="H5635">
        <f t="array" ref="H5635">FREQUENCY(IF('Data Transformation'!$B$4:$B$8425=B5619,'Data Transformation'!$G$4:$G$8425),'Bin Analysis'!$B5635)</f>
        <v>18</v>
      </c>
      <c r="I5635">
        <f t="shared" si="703"/>
        <v>0</v>
      </c>
      <c r="J5635">
        <f t="shared" si="704"/>
        <v>0</v>
      </c>
      <c r="K5635">
        <f>J5635*Weighting!$W$19</f>
        <v>0</v>
      </c>
      <c r="M5635" s="14"/>
    </row>
    <row r="5636" spans="1:25" x14ac:dyDescent="0.25">
      <c r="A5636" s="32" t="str">
        <f>IF(Weighting!$P$20&gt;0,B5636,"")</f>
        <v/>
      </c>
      <c r="B5636">
        <f>Weighting!$C$20</f>
        <v>2.1550000000000002</v>
      </c>
      <c r="C5636">
        <f>Weighting!$F$20</f>
        <v>0</v>
      </c>
      <c r="D5636" t="b">
        <f>IF(C5636=1,'Data Transformation'!$G$3+0.5*'Data Transformation'!$W$25,IF(C5637=1,D5637-'Data Transformation'!$W$25,FALSE))</f>
        <v>0</v>
      </c>
      <c r="E5636" t="str">
        <f t="array" ref="E5636">IF(ISLOGICAL(D5636),"",FREQUENCY(IF('Data Transformation'!$B$425:$B$8425='Bin Analysis'!$B5619,'Data Transformation'!$G$425:$G$8425),D5636))</f>
        <v/>
      </c>
      <c r="F5636" t="str">
        <f t="shared" si="702"/>
        <v/>
      </c>
      <c r="G5636">
        <f>Weighting!$H$20</f>
        <v>0</v>
      </c>
      <c r="H5636">
        <f t="array" ref="H5636">FREQUENCY(IF('Data Transformation'!$B$4:$B$8425=B5619,'Data Transformation'!$G$4:$G$8425),'Bin Analysis'!$B5636)</f>
        <v>18</v>
      </c>
      <c r="I5636">
        <f t="shared" si="703"/>
        <v>0</v>
      </c>
      <c r="J5636">
        <f t="shared" si="704"/>
        <v>0</v>
      </c>
      <c r="K5636">
        <f>J5636*Weighting!$W$20</f>
        <v>0</v>
      </c>
      <c r="M5636" s="14"/>
    </row>
    <row r="5637" spans="1:25" x14ac:dyDescent="0.25">
      <c r="A5637" s="32" t="str">
        <f>IF(Weighting!$P$21&gt;0,B5637,"")</f>
        <v/>
      </c>
      <c r="B5637">
        <f>Weighting!$C$21</f>
        <v>2.2860000000000005</v>
      </c>
      <c r="C5637">
        <f>Weighting!$F$21</f>
        <v>0</v>
      </c>
      <c r="D5637" t="b">
        <f>IF(C5637=1,'Data Transformation'!$G$3+0.5*'Data Transformation'!$W$25,IF(C5638=1,D5638-'Data Transformation'!$W$25,FALSE))</f>
        <v>0</v>
      </c>
      <c r="E5637" t="str">
        <f t="array" ref="E5637">IF(ISLOGICAL(D5637),"",FREQUENCY(IF('Data Transformation'!$B$425:$B$8425='Bin Analysis'!$B5619,'Data Transformation'!$G$425:$G$8425),D5637))</f>
        <v/>
      </c>
      <c r="F5637" t="str">
        <f t="shared" si="702"/>
        <v/>
      </c>
      <c r="G5637">
        <f>Weighting!$H$21</f>
        <v>0</v>
      </c>
      <c r="H5637">
        <f t="array" ref="H5637">FREQUENCY(IF('Data Transformation'!$B$4:$B$8425=B5619,'Data Transformation'!$G$4:$G$8425),'Bin Analysis'!$B5637)</f>
        <v>18</v>
      </c>
      <c r="I5637">
        <f t="shared" si="703"/>
        <v>0</v>
      </c>
      <c r="J5637">
        <f t="shared" si="704"/>
        <v>0</v>
      </c>
      <c r="K5637">
        <f>J5637*Weighting!$W$21</f>
        <v>0</v>
      </c>
      <c r="M5637" s="14"/>
    </row>
    <row r="5638" spans="1:25" x14ac:dyDescent="0.25">
      <c r="A5638" s="32" t="str">
        <f>IF(Weighting!$P$22&gt;0,B5638,"")</f>
        <v/>
      </c>
      <c r="B5638">
        <f>Weighting!$C$22</f>
        <v>2.4170000000000007</v>
      </c>
      <c r="C5638">
        <f>Weighting!$F$22</f>
        <v>0</v>
      </c>
      <c r="D5638" t="b">
        <f>IF(C5638=1,'Data Transformation'!$G$3+0.5*'Data Transformation'!$W$25,IF(C5639=1,D5639-'Data Transformation'!$W$25,FALSE))</f>
        <v>0</v>
      </c>
      <c r="E5638" t="str">
        <f t="array" ref="E5638">IF(ISLOGICAL(D5638),"",FREQUENCY(IF('Data Transformation'!$B$425:$B$8425='Bin Analysis'!$B5619,'Data Transformation'!$G$425:$G$8425),D5638))</f>
        <v/>
      </c>
      <c r="F5638" t="str">
        <f t="shared" si="702"/>
        <v/>
      </c>
      <c r="G5638">
        <f>Weighting!$H$22</f>
        <v>0</v>
      </c>
      <c r="H5638">
        <f t="array" ref="H5638">FREQUENCY(IF('Data Transformation'!$B$4:$B$8425=B5619,'Data Transformation'!$G$4:$G$8425),'Bin Analysis'!$B5638)</f>
        <v>18</v>
      </c>
      <c r="I5638">
        <f t="shared" si="703"/>
        <v>0</v>
      </c>
      <c r="J5638">
        <f t="shared" si="704"/>
        <v>0</v>
      </c>
      <c r="K5638">
        <f>J5638*Weighting!$W$22</f>
        <v>0</v>
      </c>
      <c r="M5638" s="14"/>
    </row>
    <row r="5639" spans="1:25" x14ac:dyDescent="0.25">
      <c r="A5639" s="32" t="str">
        <f>IF(Weighting!$P$23&gt;0,B5639,"")</f>
        <v/>
      </c>
      <c r="B5639">
        <f>Weighting!$C$23</f>
        <v>2.5480000000000009</v>
      </c>
      <c r="C5639">
        <f>Weighting!$F$23</f>
        <v>0</v>
      </c>
      <c r="D5639" t="b">
        <f>IF(C5639=1,'Data Transformation'!$G$3+0.5*'Data Transformation'!$W$25,IF(C5640=1,D5640-'Data Transformation'!$W$25,FALSE))</f>
        <v>0</v>
      </c>
      <c r="E5639" t="str">
        <f t="array" ref="E5639">IF(ISLOGICAL(D5639),"",FREQUENCY(IF('Data Transformation'!$B$425:$B$8425='Bin Analysis'!$B5619,'Data Transformation'!$G$425:$G$8425),D5639))</f>
        <v/>
      </c>
      <c r="F5639" t="str">
        <f t="shared" si="702"/>
        <v/>
      </c>
      <c r="G5639">
        <f>Weighting!$H$23</f>
        <v>0</v>
      </c>
      <c r="H5639">
        <f t="array" ref="H5639">FREQUENCY(IF('Data Transformation'!$B$4:$B$8425=B5619,'Data Transformation'!$G$4:$G$8425),'Bin Analysis'!$B5639)</f>
        <v>18</v>
      </c>
      <c r="I5639">
        <f t="shared" si="703"/>
        <v>0</v>
      </c>
      <c r="J5639">
        <f t="shared" si="704"/>
        <v>0</v>
      </c>
      <c r="K5639">
        <f>J5639*Weighting!$W$23</f>
        <v>0</v>
      </c>
      <c r="M5639" s="14"/>
    </row>
    <row r="5640" spans="1:25" x14ac:dyDescent="0.25">
      <c r="A5640" s="32" t="str">
        <f>IF(Weighting!$P$24&gt;0,B5640,"")</f>
        <v/>
      </c>
      <c r="B5640">
        <f>Weighting!$C$24</f>
        <v>2.6790000000000012</v>
      </c>
      <c r="C5640">
        <f>Weighting!$F$24</f>
        <v>0</v>
      </c>
      <c r="D5640" t="b">
        <f>IF(C5640=1,'Data Transformation'!$G$3+0.5*'Data Transformation'!$W$25,IF(C5641=1,D5641-'Data Transformation'!$W$25,FALSE))</f>
        <v>0</v>
      </c>
      <c r="E5640" t="str">
        <f t="array" ref="E5640">IF(ISLOGICAL(D5640),"",FREQUENCY(IF('Data Transformation'!$B$425:$B$8425='Bin Analysis'!$B5619,'Data Transformation'!$G$425:$G$8425),D5640))</f>
        <v/>
      </c>
      <c r="F5640" t="str">
        <f t="shared" si="702"/>
        <v/>
      </c>
      <c r="G5640">
        <f>Weighting!$H$24</f>
        <v>0</v>
      </c>
      <c r="H5640">
        <f t="array" ref="H5640">FREQUENCY(IF('Data Transformation'!$B$4:$B$8425=B5619,'Data Transformation'!$G$4:$G$8425),'Bin Analysis'!$B5640)</f>
        <v>18</v>
      </c>
      <c r="I5640">
        <f t="shared" si="703"/>
        <v>0</v>
      </c>
      <c r="J5640">
        <f t="shared" si="704"/>
        <v>0</v>
      </c>
      <c r="K5640">
        <f>J5640*Weighting!$W$24</f>
        <v>0</v>
      </c>
      <c r="M5640" s="14"/>
    </row>
    <row r="5641" spans="1:25" x14ac:dyDescent="0.25">
      <c r="A5641" s="32" t="str">
        <f>IF(Weighting!$P$25&gt;0,B5641,"")</f>
        <v/>
      </c>
      <c r="B5641">
        <f>Weighting!$C$25</f>
        <v>2.8100000000000014</v>
      </c>
      <c r="C5641">
        <f>Weighting!$F$25</f>
        <v>0</v>
      </c>
      <c r="D5641" t="b">
        <f>IF(C5641=1,'Data Transformation'!$G$3+0.5*'Data Transformation'!$W$25,IF(C5642=1,D5642-'Data Transformation'!$W$25,FALSE))</f>
        <v>0</v>
      </c>
      <c r="E5641" t="str">
        <f t="array" ref="E5641">IF(ISLOGICAL(D5641),"",FREQUENCY(IF('Data Transformation'!$B$425:$B$8425='Bin Analysis'!$B5619,'Data Transformation'!$G$425:$G$8425),D5641))</f>
        <v/>
      </c>
      <c r="F5641" t="str">
        <f t="shared" si="702"/>
        <v/>
      </c>
      <c r="G5641">
        <f>Weighting!$H$25</f>
        <v>0</v>
      </c>
      <c r="H5641">
        <f t="array" ref="H5641">FREQUENCY(IF('Data Transformation'!$B$4:$B$8425=B5619,'Data Transformation'!$G$4:$G$8425),'Bin Analysis'!$B5641)</f>
        <v>18</v>
      </c>
      <c r="I5641">
        <f t="shared" si="703"/>
        <v>0</v>
      </c>
      <c r="J5641">
        <f t="shared" si="704"/>
        <v>0</v>
      </c>
      <c r="K5641">
        <f>J5641*Weighting!$W$25</f>
        <v>0</v>
      </c>
      <c r="M5641" s="14"/>
    </row>
    <row r="5642" spans="1:25" x14ac:dyDescent="0.25">
      <c r="N5642" s="55"/>
      <c r="O5642"/>
      <c r="P5642"/>
      <c r="Q5642"/>
      <c r="R5642"/>
    </row>
    <row r="5643" spans="1:25" ht="23.25" x14ac:dyDescent="0.35">
      <c r="A5643" s="21" t="s">
        <v>0</v>
      </c>
      <c r="B5643" s="21">
        <f>IFERROR(VLOOKUP(C5643,'Data Transformation'!$L$6:$M$426,2,FALSE),"")</f>
        <v>235</v>
      </c>
      <c r="C5643" s="21">
        <f>C5619+1</f>
        <v>235</v>
      </c>
      <c r="D5643" s="21"/>
      <c r="E5643" s="21"/>
      <c r="F5643" s="21"/>
      <c r="G5643" s="21"/>
      <c r="H5643" s="22"/>
      <c r="I5643" s="22"/>
      <c r="J5643" s="22"/>
      <c r="K5643" s="21"/>
      <c r="L5643" s="21">
        <f>B5643</f>
        <v>235</v>
      </c>
      <c r="M5643" s="23">
        <f>INDEX('Data Transformation'!$O$4:$O$424,MATCH($B5643,'Data Transformation'!$M$4:$M$424,0),MATCH($M$2,'Data Transformation'!$O$3,0))</f>
        <v>19</v>
      </c>
      <c r="N5643" s="27">
        <f>IF('Input and Summary Results'!$J$16="minimum",'Bin Analysis'!X5644/(M5643-1),'Bin Analysis'!Y5643/('Bin Analysis'!M5643-1))</f>
        <v>0</v>
      </c>
      <c r="O5643" s="27">
        <f>IF(M5643=FALSE,NA(),(VLOOKUP(1,C5646:K5665,4,FALSE))/(M5643-1))</f>
        <v>5.5555555555555552E-2</v>
      </c>
      <c r="P5643" s="27">
        <f>IF(M5643=FALSE,NA(),SUM(J5646:J5665)/Weighting!$S$5)</f>
        <v>0.6</v>
      </c>
      <c r="Q5643" s="27">
        <f>IF(M5643=FALSE,NA(),SUM(K5646:K5665)/Weighting!$S$6)</f>
        <v>0.52173913043478259</v>
      </c>
      <c r="R5643" s="27">
        <f>IF(M5643=FALSE,NA(),(VLOOKUP(1,G5646:K5665,3,FALSE))/(M5643-1))</f>
        <v>0.3888888888888889</v>
      </c>
      <c r="S5643" s="22" t="str">
        <f>IF(M5643=FALSE,NA(),IF(SUM(J5646:J5665)=2,"yes","no"))</f>
        <v>no</v>
      </c>
      <c r="X5643" s="2" cm="2">
        <f t="array" ref="X5643:X5644">FREQUENCY(IF('Data Transformation'!$B$425:$B$6424='Bin Analysis'!L5643,'Data Transformation'!$G$425:$G$6424),'Data Transformation'!$U$11)</f>
        <v>18</v>
      </c>
      <c r="Y5643" s="2" cm="2">
        <f t="array" ref="Y5643:Y5644">FREQUENCY(IF('Data Transformation'!$B$425:$B$6424='Bin Analysis'!L5643,'Data Transformation'!$G$425:$G$6424),'Data Transformation'!$U$12)</f>
        <v>17</v>
      </c>
    </row>
    <row r="5644" spans="1:25" x14ac:dyDescent="0.25">
      <c r="A5644" s="14" t="s">
        <v>66</v>
      </c>
      <c r="B5644" t="s">
        <v>47</v>
      </c>
      <c r="C5644" t="s">
        <v>5</v>
      </c>
      <c r="D5644" t="s">
        <v>99</v>
      </c>
      <c r="E5644" t="s">
        <v>100</v>
      </c>
      <c r="F5644" t="s">
        <v>101</v>
      </c>
      <c r="G5644" t="s">
        <v>69</v>
      </c>
      <c r="H5644" t="s">
        <v>31</v>
      </c>
      <c r="I5644" t="s">
        <v>32</v>
      </c>
      <c r="J5644" t="s">
        <v>46</v>
      </c>
      <c r="K5644" s="14" t="s">
        <v>45</v>
      </c>
      <c r="M5644" s="14"/>
      <c r="X5644" s="2">
        <v>0</v>
      </c>
      <c r="Y5644" s="2">
        <v>1</v>
      </c>
    </row>
    <row r="5645" spans="1:25" x14ac:dyDescent="0.25">
      <c r="A5645" s="32"/>
      <c r="D5645" t="b">
        <f>IF(C5645=1,'Data Transformation'!$G$3+0.5*'Data Transformation'!$W$25,IF(C5646=1,D5646-'Data Transformation'!$W$25,FALSE))</f>
        <v>0</v>
      </c>
      <c r="E5645" t="str">
        <f t="array" ref="E5645">IF(ISLOGICAL(D5645),"",FREQUENCY(IF('Data Transformation'!$B$425:$B$8425='Bin Analysis'!$B5643,'Data Transformation'!$G$425:$G$8425),D5645))</f>
        <v/>
      </c>
      <c r="F5645" t="str">
        <f>IF(ISLOGICAL(D5645),"",E5645-E5644)</f>
        <v/>
      </c>
      <c r="M5645" s="14"/>
    </row>
    <row r="5646" spans="1:25" x14ac:dyDescent="0.25">
      <c r="A5646" s="32">
        <f>IF(Weighting!$P$6&gt;0,B5646,"")</f>
        <v>0.32100000000000001</v>
      </c>
      <c r="B5646">
        <f>Weighting!$C$6</f>
        <v>0.32100000000000001</v>
      </c>
      <c r="C5646">
        <f>Weighting!$F$6</f>
        <v>0</v>
      </c>
      <c r="D5646" t="b">
        <f>IF(C5646=1,'Data Transformation'!$G$3+0.5*'Data Transformation'!$W$25,IF(C5647=1,D5647-'Data Transformation'!$W$25,FALSE))</f>
        <v>0</v>
      </c>
      <c r="E5646" t="str">
        <f t="array" ref="E5646">IF(ISLOGICAL(D5646),"",FREQUENCY(IF('Data Transformation'!$B$425:$B$8425='Bin Analysis'!$B5643,'Data Transformation'!$G$425:$G$8425),D5646))</f>
        <v/>
      </c>
      <c r="F5646" t="str">
        <f>IF(ISLOGICAL(D5646),"",E5646-E5645)</f>
        <v/>
      </c>
      <c r="G5646">
        <f>Weighting!$H$6</f>
        <v>1</v>
      </c>
      <c r="H5646">
        <f t="array" ref="H5646">FREQUENCY(IF('Data Transformation'!$B$4:$B$8425=B5643,'Data Transformation'!$G$4:$G$8425),'Bin Analysis'!$B5646)</f>
        <v>7</v>
      </c>
      <c r="I5646">
        <f>H5646-H5645</f>
        <v>7</v>
      </c>
      <c r="J5646">
        <f>IF(I5646=0,0,1)</f>
        <v>1</v>
      </c>
      <c r="K5646">
        <f>J5646*Weighting!$W$6</f>
        <v>1</v>
      </c>
      <c r="M5646" s="14"/>
    </row>
    <row r="5647" spans="1:25" x14ac:dyDescent="0.25">
      <c r="A5647" s="32">
        <f>IF(Weighting!$P$7&gt;0,B5647,"")</f>
        <v>0.45200000000000001</v>
      </c>
      <c r="B5647">
        <f>Weighting!$C$7</f>
        <v>0.45200000000000001</v>
      </c>
      <c r="C5647">
        <f>Weighting!$F$7</f>
        <v>0</v>
      </c>
      <c r="D5647" t="b">
        <f>IF(C5647=1,'Data Transformation'!$G$3+0.5*'Data Transformation'!$W$25,IF(C5648=1,D5648-'Data Transformation'!$W$25,FALSE))</f>
        <v>0</v>
      </c>
      <c r="E5647" t="str">
        <f t="array" ref="E5647">IF(ISLOGICAL(D5647),"",FREQUENCY(IF('Data Transformation'!$B$425:$B$8425='Bin Analysis'!$B5643,'Data Transformation'!$G$425:$G$8425),D5647))</f>
        <v/>
      </c>
      <c r="F5647" t="str">
        <f t="shared" ref="F5647:F5665" si="705">IF(ISLOGICAL(D5647),"",E5647-E5646)</f>
        <v/>
      </c>
      <c r="G5647">
        <f>Weighting!$H$7</f>
        <v>0</v>
      </c>
      <c r="H5647">
        <f t="array" ref="H5647">FREQUENCY(IF('Data Transformation'!$B$4:$B$8425=B5643,'Data Transformation'!$G$4:$G$8425),'Bin Analysis'!$B5647)</f>
        <v>12</v>
      </c>
      <c r="I5647">
        <f t="shared" ref="I5647:I5665" si="706">H5647-H5646</f>
        <v>5</v>
      </c>
      <c r="J5647">
        <f>IF(I5647=0,0,1)</f>
        <v>1</v>
      </c>
      <c r="K5647">
        <f>J5647*Weighting!$W$7</f>
        <v>2</v>
      </c>
      <c r="M5647" s="14"/>
    </row>
    <row r="5648" spans="1:25" x14ac:dyDescent="0.25">
      <c r="A5648" s="32">
        <f>IF(Weighting!$P$8&gt;0,B5648,"")</f>
        <v>0.58299999999999996</v>
      </c>
      <c r="B5648">
        <f>Weighting!$C$8</f>
        <v>0.58299999999999996</v>
      </c>
      <c r="C5648">
        <f>Weighting!$F$8</f>
        <v>0</v>
      </c>
      <c r="D5648" t="b">
        <f>IF(C5648=1,'Data Transformation'!$G$3+0.5*'Data Transformation'!$W$25,IF(C5649=1,D5649-'Data Transformation'!$W$25,FALSE))</f>
        <v>0</v>
      </c>
      <c r="E5648" t="str">
        <f t="array" ref="E5648">IF(ISLOGICAL(D5648),"",FREQUENCY(IF('Data Transformation'!$B$425:$B$8425='Bin Analysis'!$B5643,'Data Transformation'!$G$425:$G$8425),D5648))</f>
        <v/>
      </c>
      <c r="F5648" t="str">
        <f t="shared" si="705"/>
        <v/>
      </c>
      <c r="G5648">
        <f>Weighting!$H$8</f>
        <v>0</v>
      </c>
      <c r="H5648">
        <f t="array" ref="H5648">FREQUENCY(IF('Data Transformation'!$B$4:$B$8425=B5643,'Data Transformation'!$G$4:$G$8425),'Bin Analysis'!$B5648)</f>
        <v>12</v>
      </c>
      <c r="I5648">
        <f t="shared" si="706"/>
        <v>0</v>
      </c>
      <c r="J5648">
        <f t="shared" ref="J5648:J5665" si="707">IF(I5648=0,0,1)</f>
        <v>0</v>
      </c>
      <c r="K5648">
        <f>J5648*Weighting!$W$8</f>
        <v>0</v>
      </c>
      <c r="M5648" s="14"/>
    </row>
    <row r="5649" spans="1:13" x14ac:dyDescent="0.25">
      <c r="A5649" s="32">
        <f>IF(Weighting!$P$9&gt;0,B5649,"")</f>
        <v>0.71399999999999997</v>
      </c>
      <c r="B5649" s="50">
        <f>Weighting!$C$9</f>
        <v>0.71399999999999997</v>
      </c>
      <c r="C5649">
        <f>Weighting!$F$9</f>
        <v>0</v>
      </c>
      <c r="D5649" t="b">
        <f>IF(C5649=1,'Data Transformation'!$G$3+0.5*'Data Transformation'!$W$25,IF(C5650=1,D5650-'Data Transformation'!$W$25,FALSE))</f>
        <v>0</v>
      </c>
      <c r="E5649" t="str">
        <f t="array" ref="E5649">IF(ISLOGICAL(D5649),"",FREQUENCY(IF('Data Transformation'!$B$425:$B$8425='Bin Analysis'!$B5643,'Data Transformation'!$G$425:$G$8425),D5649))</f>
        <v/>
      </c>
      <c r="F5649" t="str">
        <f t="shared" si="705"/>
        <v/>
      </c>
      <c r="G5649">
        <f>Weighting!$H$9</f>
        <v>0</v>
      </c>
      <c r="H5649">
        <f t="array" ref="H5649">FREQUENCY(IF('Data Transformation'!$B$4:$B$8425=B5643,'Data Transformation'!$G$4:$G$8425),'Bin Analysis'!$B5649)</f>
        <v>15</v>
      </c>
      <c r="I5649">
        <f t="shared" si="706"/>
        <v>3</v>
      </c>
      <c r="J5649">
        <f t="shared" si="707"/>
        <v>1</v>
      </c>
      <c r="K5649">
        <f>J5649*Weighting!$W$9</f>
        <v>3</v>
      </c>
      <c r="M5649" s="14"/>
    </row>
    <row r="5650" spans="1:13" x14ac:dyDescent="0.25">
      <c r="A5650" s="32">
        <f>IF(Weighting!$P$10&gt;0,B5650,"")</f>
        <v>0.84499999999999997</v>
      </c>
      <c r="B5650">
        <f>Weighting!$C$10</f>
        <v>0.84499999999999997</v>
      </c>
      <c r="C5650">
        <f>Weighting!$F$10</f>
        <v>0</v>
      </c>
      <c r="D5650" t="b">
        <f>IF(C5650=1,'Data Transformation'!$G$3+0.5*'Data Transformation'!$W$25,IF(C5651=1,D5651-'Data Transformation'!$W$25,FALSE))</f>
        <v>0</v>
      </c>
      <c r="E5650" t="str">
        <f t="array" ref="E5650">IF(ISLOGICAL(D5650),"",FREQUENCY(IF('Data Transformation'!$B$425:$B$8425='Bin Analysis'!$B5643,'Data Transformation'!$G$425:$G$8425),D5650))</f>
        <v/>
      </c>
      <c r="F5650" t="str">
        <f t="shared" si="705"/>
        <v/>
      </c>
      <c r="G5650">
        <f>Weighting!$H$10</f>
        <v>0</v>
      </c>
      <c r="H5650">
        <f t="array" ref="H5650">FREQUENCY(IF('Data Transformation'!$B$4:$B$8425=B5643,'Data Transformation'!$G$4:$G$8425),'Bin Analysis'!$B5650)</f>
        <v>17</v>
      </c>
      <c r="I5650">
        <f t="shared" si="706"/>
        <v>2</v>
      </c>
      <c r="J5650">
        <f t="shared" si="707"/>
        <v>1</v>
      </c>
      <c r="K5650">
        <f>J5650*Weighting!$W$10</f>
        <v>3</v>
      </c>
      <c r="M5650" s="14"/>
    </row>
    <row r="5651" spans="1:13" x14ac:dyDescent="0.25">
      <c r="A5651" s="32">
        <f>IF(Weighting!$P$11&gt;0,B5651,"")</f>
        <v>0.97599999999999998</v>
      </c>
      <c r="B5651">
        <f>Weighting!$C$11</f>
        <v>0.97599999999999998</v>
      </c>
      <c r="C5651">
        <f>Weighting!$F$11</f>
        <v>0</v>
      </c>
      <c r="D5651">
        <f>IF(C5651=1,'Data Transformation'!$G$3+0.5*'Data Transformation'!$W$25,IF(C5652=1,D5652-'Data Transformation'!$W$25,FALSE))</f>
        <v>0.86899999999999999</v>
      </c>
      <c r="E5651">
        <f t="array" ref="E5651">IF(ISLOGICAL(D5651),"",FREQUENCY(IF('Data Transformation'!$B$425:$B$8425='Bin Analysis'!$B5643,'Data Transformation'!$G$425:$G$8425),D5651))</f>
        <v>17</v>
      </c>
      <c r="F5651" t="e">
        <f t="shared" si="705"/>
        <v>#VALUE!</v>
      </c>
      <c r="G5651">
        <f>Weighting!$H$11</f>
        <v>0</v>
      </c>
      <c r="H5651">
        <f t="array" ref="H5651">FREQUENCY(IF('Data Transformation'!$B$4:$B$8425=B5643,'Data Transformation'!$G$4:$G$8425),'Bin Analysis'!$B5651)</f>
        <v>18</v>
      </c>
      <c r="I5651">
        <f t="shared" si="706"/>
        <v>1</v>
      </c>
      <c r="J5651">
        <f t="shared" si="707"/>
        <v>1</v>
      </c>
      <c r="K5651">
        <f>J5651*Weighting!$W$11</f>
        <v>2</v>
      </c>
      <c r="M5651" s="14"/>
    </row>
    <row r="5652" spans="1:13" x14ac:dyDescent="0.25">
      <c r="A5652" s="32">
        <f>IF(Weighting!$P$12&gt;0,B5652,"")</f>
        <v>1.107</v>
      </c>
      <c r="B5652">
        <f>Weighting!$C$12</f>
        <v>1.107</v>
      </c>
      <c r="C5652">
        <f>Weighting!$F$12</f>
        <v>1</v>
      </c>
      <c r="D5652">
        <f>IF(C5652=1,'Data Transformation'!$G$3+0.5*'Data Transformation'!$W$25,IF(C5653=1,D5653-'Data Transformation'!$W$25,FALSE))</f>
        <v>1.131</v>
      </c>
      <c r="E5652">
        <f t="array" ref="E5652">IF(ISLOGICAL(D5652),"",FREQUENCY(IF('Data Transformation'!$B$425:$B$8425='Bin Analysis'!$B5643,'Data Transformation'!$G$425:$G$8425),D5652))</f>
        <v>18</v>
      </c>
      <c r="F5652">
        <f t="shared" si="705"/>
        <v>1</v>
      </c>
      <c r="G5652">
        <f>Weighting!$H$12</f>
        <v>0</v>
      </c>
      <c r="H5652">
        <f t="array" ref="H5652">FREQUENCY(IF('Data Transformation'!$B$4:$B$8425=B5643,'Data Transformation'!$G$4:$G$8425),'Bin Analysis'!$B5652)</f>
        <v>19</v>
      </c>
      <c r="I5652">
        <f t="shared" si="706"/>
        <v>1</v>
      </c>
      <c r="J5652">
        <f t="shared" si="707"/>
        <v>1</v>
      </c>
      <c r="K5652">
        <f>J5652*Weighting!$W$12</f>
        <v>1</v>
      </c>
      <c r="M5652" s="14"/>
    </row>
    <row r="5653" spans="1:13" x14ac:dyDescent="0.25">
      <c r="A5653" s="32">
        <f>IF(Weighting!$P$13&gt;0,B5653,"")</f>
        <v>1.238</v>
      </c>
      <c r="B5653">
        <f>Weighting!$C$13</f>
        <v>1.238</v>
      </c>
      <c r="C5653">
        <f>Weighting!$F$13</f>
        <v>0</v>
      </c>
      <c r="D5653" t="b">
        <f>IF(C5653=1,'Data Transformation'!$G$3+0.5*'Data Transformation'!$W$25,IF(C5654=1,D5654-'Data Transformation'!$W$25,FALSE))</f>
        <v>0</v>
      </c>
      <c r="E5653" t="str">
        <f t="array" ref="E5653">IF(ISLOGICAL(D5653),"",FREQUENCY(IF('Data Transformation'!$B$425:$B$8425='Bin Analysis'!$B5643,'Data Transformation'!$G$425:$G$8425),D5653))</f>
        <v/>
      </c>
      <c r="F5653" t="str">
        <f t="shared" si="705"/>
        <v/>
      </c>
      <c r="G5653">
        <f>Weighting!$H$13</f>
        <v>0</v>
      </c>
      <c r="H5653">
        <f t="array" ref="H5653">FREQUENCY(IF('Data Transformation'!$B$4:$B$8425=B5643,'Data Transformation'!$G$4:$G$8425),'Bin Analysis'!$B5653)</f>
        <v>19</v>
      </c>
      <c r="I5653">
        <f t="shared" si="706"/>
        <v>0</v>
      </c>
      <c r="J5653">
        <f t="shared" si="707"/>
        <v>0</v>
      </c>
      <c r="K5653">
        <f>J5653*Weighting!$W$13</f>
        <v>0</v>
      </c>
      <c r="M5653" s="14"/>
    </row>
    <row r="5654" spans="1:13" x14ac:dyDescent="0.25">
      <c r="A5654" s="32">
        <f>IF(Weighting!$P$14&gt;0,B5654,"")</f>
        <v>1.369</v>
      </c>
      <c r="B5654">
        <f>Weighting!$C$14</f>
        <v>1.369</v>
      </c>
      <c r="C5654">
        <f>Weighting!$F$14</f>
        <v>0</v>
      </c>
      <c r="D5654" t="b">
        <f>IF(C5654=1,'Data Transformation'!$G$3+0.5*'Data Transformation'!$W$25,IF(C5655=1,D5655-'Data Transformation'!$W$25,FALSE))</f>
        <v>0</v>
      </c>
      <c r="E5654" t="str">
        <f t="array" ref="E5654">IF(ISLOGICAL(D5654),"",FREQUENCY(IF('Data Transformation'!$B$425:$B$8425='Bin Analysis'!$B5643,'Data Transformation'!$G$425:$G$8425),D5654))</f>
        <v/>
      </c>
      <c r="F5654" t="str">
        <f t="shared" si="705"/>
        <v/>
      </c>
      <c r="G5654">
        <f>Weighting!$H$14</f>
        <v>0</v>
      </c>
      <c r="H5654">
        <f t="array" ref="H5654">FREQUENCY(IF('Data Transformation'!$B$4:$B$8425=B5643,'Data Transformation'!$G$4:$G$8425),'Bin Analysis'!$B5654)</f>
        <v>19</v>
      </c>
      <c r="I5654">
        <f t="shared" si="706"/>
        <v>0</v>
      </c>
      <c r="J5654">
        <f t="shared" si="707"/>
        <v>0</v>
      </c>
      <c r="K5654">
        <f>J5654*Weighting!$W$14</f>
        <v>0</v>
      </c>
      <c r="M5654" s="14"/>
    </row>
    <row r="5655" spans="1:13" x14ac:dyDescent="0.25">
      <c r="A5655" s="32">
        <f>IF(Weighting!$P$15&gt;0,B5655,"")</f>
        <v>1.5000009999999999</v>
      </c>
      <c r="B5655">
        <f>Weighting!$C$15</f>
        <v>1.5000009999999999</v>
      </c>
      <c r="C5655">
        <f>Weighting!$F$15</f>
        <v>0</v>
      </c>
      <c r="D5655" t="b">
        <f>IF(C5655=1,'Data Transformation'!$G$3+0.5*'Data Transformation'!$W$25,IF(C5656=1,D5656-'Data Transformation'!$W$25,FALSE))</f>
        <v>0</v>
      </c>
      <c r="E5655" t="str">
        <f t="array" ref="E5655">IF(ISLOGICAL(D5655),"",FREQUENCY(IF('Data Transformation'!$B$425:$B$8425='Bin Analysis'!$B5643,'Data Transformation'!$G$425:$G$8425),D5655))</f>
        <v/>
      </c>
      <c r="F5655" t="str">
        <f t="shared" si="705"/>
        <v/>
      </c>
      <c r="G5655">
        <f>Weighting!$H$15</f>
        <v>0</v>
      </c>
      <c r="H5655">
        <f t="array" ref="H5655">FREQUENCY(IF('Data Transformation'!$B$4:$B$8425=B5643,'Data Transformation'!$G$4:$G$8425),'Bin Analysis'!$B5655)</f>
        <v>19</v>
      </c>
      <c r="I5655">
        <f t="shared" si="706"/>
        <v>0</v>
      </c>
      <c r="J5655">
        <f t="shared" si="707"/>
        <v>0</v>
      </c>
      <c r="K5655">
        <f>J5655*Weighting!$W$15</f>
        <v>0</v>
      </c>
      <c r="M5655" s="14"/>
    </row>
    <row r="5656" spans="1:13" x14ac:dyDescent="0.25">
      <c r="A5656" s="32" t="str">
        <f>IF(Weighting!$P$16&gt;0,B5656,"")</f>
        <v/>
      </c>
      <c r="B5656">
        <f>Weighting!$C$16</f>
        <v>1.631</v>
      </c>
      <c r="C5656">
        <f>Weighting!$F$16</f>
        <v>0</v>
      </c>
      <c r="D5656" t="b">
        <f>IF(C5656=1,'Data Transformation'!$G$3+0.5*'Data Transformation'!$W$25,IF(C5657=1,D5657-'Data Transformation'!$W$25,FALSE))</f>
        <v>0</v>
      </c>
      <c r="E5656" t="str">
        <f t="array" ref="E5656">IF(ISLOGICAL(D5656),"",FREQUENCY(IF('Data Transformation'!$B$425:$B$8425='Bin Analysis'!$B5643,'Data Transformation'!$G$425:$G$8425),D5656))</f>
        <v/>
      </c>
      <c r="F5656" t="str">
        <f t="shared" si="705"/>
        <v/>
      </c>
      <c r="G5656">
        <f>Weighting!$H$16</f>
        <v>0</v>
      </c>
      <c r="H5656">
        <f t="array" ref="H5656">FREQUENCY(IF('Data Transformation'!$B$4:$B$8425=B5643,'Data Transformation'!$G$4:$G$8425),'Bin Analysis'!$B5656)</f>
        <v>19</v>
      </c>
      <c r="I5656">
        <f t="shared" si="706"/>
        <v>0</v>
      </c>
      <c r="J5656">
        <f t="shared" si="707"/>
        <v>0</v>
      </c>
      <c r="K5656">
        <f>J5656*Weighting!$W$16</f>
        <v>0</v>
      </c>
      <c r="M5656" s="14"/>
    </row>
    <row r="5657" spans="1:13" x14ac:dyDescent="0.25">
      <c r="A5657" s="32" t="str">
        <f>IF(Weighting!$P$17&gt;0,B5657,"")</f>
        <v/>
      </c>
      <c r="B5657">
        <f>Weighting!$C$17</f>
        <v>1.762</v>
      </c>
      <c r="C5657">
        <f>Weighting!$F$17</f>
        <v>0</v>
      </c>
      <c r="D5657" t="b">
        <f>IF(C5657=1,'Data Transformation'!$G$3+0.5*'Data Transformation'!$W$25,IF(C5658=1,D5658-'Data Transformation'!$W$25,FALSE))</f>
        <v>0</v>
      </c>
      <c r="E5657" t="str">
        <f t="array" ref="E5657">IF(ISLOGICAL(D5657),"",FREQUENCY(IF('Data Transformation'!$B$425:$B$8425='Bin Analysis'!$B5643,'Data Transformation'!$G$425:$G$8425),D5657))</f>
        <v/>
      </c>
      <c r="F5657" t="str">
        <f t="shared" si="705"/>
        <v/>
      </c>
      <c r="G5657">
        <f>Weighting!$H$17</f>
        <v>0</v>
      </c>
      <c r="H5657">
        <f t="array" ref="H5657">FREQUENCY(IF('Data Transformation'!$B$4:$B$8425=B5643,'Data Transformation'!$G$4:$G$8425),'Bin Analysis'!$B5657)</f>
        <v>19</v>
      </c>
      <c r="I5657">
        <f t="shared" si="706"/>
        <v>0</v>
      </c>
      <c r="J5657">
        <f t="shared" si="707"/>
        <v>0</v>
      </c>
      <c r="K5657">
        <f>J5657*Weighting!$W$17</f>
        <v>0</v>
      </c>
      <c r="M5657" s="14"/>
    </row>
    <row r="5658" spans="1:13" x14ac:dyDescent="0.25">
      <c r="A5658" s="32" t="str">
        <f>IF(Weighting!$P$18&gt;0,B5658,"")</f>
        <v/>
      </c>
      <c r="B5658">
        <f>Weighting!$C$18</f>
        <v>1.893</v>
      </c>
      <c r="C5658">
        <f>Weighting!$F$18</f>
        <v>0</v>
      </c>
      <c r="D5658" t="b">
        <f>IF(C5658=1,'Data Transformation'!$G$3+0.5*'Data Transformation'!$W$25,IF(C5659=1,D5659-'Data Transformation'!$W$25,FALSE))</f>
        <v>0</v>
      </c>
      <c r="E5658" t="str">
        <f t="array" ref="E5658">IF(ISLOGICAL(D5658),"",FREQUENCY(IF('Data Transformation'!$B$425:$B$8425='Bin Analysis'!$B5643,'Data Transformation'!$G$425:$G$8425),D5658))</f>
        <v/>
      </c>
      <c r="F5658" t="str">
        <f t="shared" si="705"/>
        <v/>
      </c>
      <c r="G5658">
        <f>Weighting!$H$18</f>
        <v>0</v>
      </c>
      <c r="H5658">
        <f t="array" ref="H5658">FREQUENCY(IF('Data Transformation'!$B$4:$B$8425=B5643,'Data Transformation'!$G$4:$G$8425),'Bin Analysis'!$B5658)</f>
        <v>19</v>
      </c>
      <c r="I5658">
        <f t="shared" si="706"/>
        <v>0</v>
      </c>
      <c r="J5658">
        <f t="shared" si="707"/>
        <v>0</v>
      </c>
      <c r="K5658">
        <f>J5658*Weighting!$W$18</f>
        <v>0</v>
      </c>
      <c r="M5658" s="14"/>
    </row>
    <row r="5659" spans="1:13" x14ac:dyDescent="0.25">
      <c r="A5659" s="32" t="str">
        <f>IF(Weighting!$P$19&gt;0,B5659,"")</f>
        <v/>
      </c>
      <c r="B5659">
        <f>Weighting!$C$19</f>
        <v>2.024</v>
      </c>
      <c r="C5659">
        <f>Weighting!$F$19</f>
        <v>0</v>
      </c>
      <c r="D5659" t="b">
        <f>IF(C5659=1,'Data Transformation'!$G$3+0.5*'Data Transformation'!$W$25,IF(C5660=1,D5660-'Data Transformation'!$W$25,FALSE))</f>
        <v>0</v>
      </c>
      <c r="E5659" t="str">
        <f t="array" ref="E5659">IF(ISLOGICAL(D5659),"",FREQUENCY(IF('Data Transformation'!$B$425:$B$8425='Bin Analysis'!$B5643,'Data Transformation'!$G$425:$G$8425),D5659))</f>
        <v/>
      </c>
      <c r="F5659" t="str">
        <f t="shared" si="705"/>
        <v/>
      </c>
      <c r="G5659">
        <f>Weighting!$H$19</f>
        <v>0</v>
      </c>
      <c r="H5659">
        <f t="array" ref="H5659">FREQUENCY(IF('Data Transformation'!$B$4:$B$8425=B5643,'Data Transformation'!$G$4:$G$8425),'Bin Analysis'!$B5659)</f>
        <v>19</v>
      </c>
      <c r="I5659">
        <f t="shared" si="706"/>
        <v>0</v>
      </c>
      <c r="J5659">
        <f t="shared" si="707"/>
        <v>0</v>
      </c>
      <c r="K5659">
        <f>J5659*Weighting!$W$19</f>
        <v>0</v>
      </c>
      <c r="M5659" s="14"/>
    </row>
    <row r="5660" spans="1:13" x14ac:dyDescent="0.25">
      <c r="A5660" s="32" t="str">
        <f>IF(Weighting!$P$20&gt;0,B5660,"")</f>
        <v/>
      </c>
      <c r="B5660">
        <f>Weighting!$C$20</f>
        <v>2.1550000000000002</v>
      </c>
      <c r="C5660">
        <f>Weighting!$F$20</f>
        <v>0</v>
      </c>
      <c r="D5660" t="b">
        <f>IF(C5660=1,'Data Transformation'!$G$3+0.5*'Data Transformation'!$W$25,IF(C5661=1,D5661-'Data Transformation'!$W$25,FALSE))</f>
        <v>0</v>
      </c>
      <c r="E5660" t="str">
        <f t="array" ref="E5660">IF(ISLOGICAL(D5660),"",FREQUENCY(IF('Data Transformation'!$B$425:$B$8425='Bin Analysis'!$B5643,'Data Transformation'!$G$425:$G$8425),D5660))</f>
        <v/>
      </c>
      <c r="F5660" t="str">
        <f t="shared" si="705"/>
        <v/>
      </c>
      <c r="G5660">
        <f>Weighting!$H$20</f>
        <v>0</v>
      </c>
      <c r="H5660">
        <f t="array" ref="H5660">FREQUENCY(IF('Data Transformation'!$B$4:$B$8425=B5643,'Data Transformation'!$G$4:$G$8425),'Bin Analysis'!$B5660)</f>
        <v>19</v>
      </c>
      <c r="I5660">
        <f t="shared" si="706"/>
        <v>0</v>
      </c>
      <c r="J5660">
        <f t="shared" si="707"/>
        <v>0</v>
      </c>
      <c r="K5660">
        <f>J5660*Weighting!$W$20</f>
        <v>0</v>
      </c>
      <c r="M5660" s="14"/>
    </row>
    <row r="5661" spans="1:13" x14ac:dyDescent="0.25">
      <c r="A5661" s="32" t="str">
        <f>IF(Weighting!$P$21&gt;0,B5661,"")</f>
        <v/>
      </c>
      <c r="B5661">
        <f>Weighting!$C$21</f>
        <v>2.2860000000000005</v>
      </c>
      <c r="C5661">
        <f>Weighting!$F$21</f>
        <v>0</v>
      </c>
      <c r="D5661" t="b">
        <f>IF(C5661=1,'Data Transformation'!$G$3+0.5*'Data Transformation'!$W$25,IF(C5662=1,D5662-'Data Transformation'!$W$25,FALSE))</f>
        <v>0</v>
      </c>
      <c r="E5661" t="str">
        <f t="array" ref="E5661">IF(ISLOGICAL(D5661),"",FREQUENCY(IF('Data Transformation'!$B$425:$B$8425='Bin Analysis'!$B5643,'Data Transformation'!$G$425:$G$8425),D5661))</f>
        <v/>
      </c>
      <c r="F5661" t="str">
        <f t="shared" si="705"/>
        <v/>
      </c>
      <c r="G5661">
        <f>Weighting!$H$21</f>
        <v>0</v>
      </c>
      <c r="H5661">
        <f t="array" ref="H5661">FREQUENCY(IF('Data Transformation'!$B$4:$B$8425=B5643,'Data Transformation'!$G$4:$G$8425),'Bin Analysis'!$B5661)</f>
        <v>19</v>
      </c>
      <c r="I5661">
        <f t="shared" si="706"/>
        <v>0</v>
      </c>
      <c r="J5661">
        <f t="shared" si="707"/>
        <v>0</v>
      </c>
      <c r="K5661">
        <f>J5661*Weighting!$W$21</f>
        <v>0</v>
      </c>
      <c r="M5661" s="14"/>
    </row>
    <row r="5662" spans="1:13" x14ac:dyDescent="0.25">
      <c r="A5662" s="32" t="str">
        <f>IF(Weighting!$P$22&gt;0,B5662,"")</f>
        <v/>
      </c>
      <c r="B5662">
        <f>Weighting!$C$22</f>
        <v>2.4170000000000007</v>
      </c>
      <c r="C5662">
        <f>Weighting!$F$22</f>
        <v>0</v>
      </c>
      <c r="D5662" t="b">
        <f>IF(C5662=1,'Data Transformation'!$G$3+0.5*'Data Transformation'!$W$25,IF(C5663=1,D5663-'Data Transformation'!$W$25,FALSE))</f>
        <v>0</v>
      </c>
      <c r="E5662" t="str">
        <f t="array" ref="E5662">IF(ISLOGICAL(D5662),"",FREQUENCY(IF('Data Transformation'!$B$425:$B$8425='Bin Analysis'!$B5643,'Data Transformation'!$G$425:$G$8425),D5662))</f>
        <v/>
      </c>
      <c r="F5662" t="str">
        <f t="shared" si="705"/>
        <v/>
      </c>
      <c r="G5662">
        <f>Weighting!$H$22</f>
        <v>0</v>
      </c>
      <c r="H5662">
        <f t="array" ref="H5662">FREQUENCY(IF('Data Transformation'!$B$4:$B$8425=B5643,'Data Transformation'!$G$4:$G$8425),'Bin Analysis'!$B5662)</f>
        <v>19</v>
      </c>
      <c r="I5662">
        <f t="shared" si="706"/>
        <v>0</v>
      </c>
      <c r="J5662">
        <f t="shared" si="707"/>
        <v>0</v>
      </c>
      <c r="K5662">
        <f>J5662*Weighting!$W$22</f>
        <v>0</v>
      </c>
      <c r="M5662" s="14"/>
    </row>
    <row r="5663" spans="1:13" x14ac:dyDescent="0.25">
      <c r="A5663" s="32" t="str">
        <f>IF(Weighting!$P$23&gt;0,B5663,"")</f>
        <v/>
      </c>
      <c r="B5663">
        <f>Weighting!$C$23</f>
        <v>2.5480000000000009</v>
      </c>
      <c r="C5663">
        <f>Weighting!$F$23</f>
        <v>0</v>
      </c>
      <c r="D5663" t="b">
        <f>IF(C5663=1,'Data Transformation'!$G$3+0.5*'Data Transformation'!$W$25,IF(C5664=1,D5664-'Data Transformation'!$W$25,FALSE))</f>
        <v>0</v>
      </c>
      <c r="E5663" t="str">
        <f t="array" ref="E5663">IF(ISLOGICAL(D5663),"",FREQUENCY(IF('Data Transformation'!$B$425:$B$8425='Bin Analysis'!$B5643,'Data Transformation'!$G$425:$G$8425),D5663))</f>
        <v/>
      </c>
      <c r="F5663" t="str">
        <f t="shared" si="705"/>
        <v/>
      </c>
      <c r="G5663">
        <f>Weighting!$H$23</f>
        <v>0</v>
      </c>
      <c r="H5663">
        <f t="array" ref="H5663">FREQUENCY(IF('Data Transformation'!$B$4:$B$8425=B5643,'Data Transformation'!$G$4:$G$8425),'Bin Analysis'!$B5663)</f>
        <v>19</v>
      </c>
      <c r="I5663">
        <f t="shared" si="706"/>
        <v>0</v>
      </c>
      <c r="J5663">
        <f t="shared" si="707"/>
        <v>0</v>
      </c>
      <c r="K5663">
        <f>J5663*Weighting!$W$23</f>
        <v>0</v>
      </c>
      <c r="M5663" s="14"/>
    </row>
    <row r="5664" spans="1:13" x14ac:dyDescent="0.25">
      <c r="A5664" s="32" t="str">
        <f>IF(Weighting!$P$24&gt;0,B5664,"")</f>
        <v/>
      </c>
      <c r="B5664">
        <f>Weighting!$C$24</f>
        <v>2.6790000000000012</v>
      </c>
      <c r="C5664">
        <f>Weighting!$F$24</f>
        <v>0</v>
      </c>
      <c r="D5664" t="b">
        <f>IF(C5664=1,'Data Transformation'!$G$3+0.5*'Data Transformation'!$W$25,IF(C5665=1,D5665-'Data Transformation'!$W$25,FALSE))</f>
        <v>0</v>
      </c>
      <c r="E5664" t="str">
        <f t="array" ref="E5664">IF(ISLOGICAL(D5664),"",FREQUENCY(IF('Data Transformation'!$B$425:$B$8425='Bin Analysis'!$B5643,'Data Transformation'!$G$425:$G$8425),D5664))</f>
        <v/>
      </c>
      <c r="F5664" t="str">
        <f t="shared" si="705"/>
        <v/>
      </c>
      <c r="G5664">
        <f>Weighting!$H$24</f>
        <v>0</v>
      </c>
      <c r="H5664">
        <f t="array" ref="H5664">FREQUENCY(IF('Data Transformation'!$B$4:$B$8425=B5643,'Data Transformation'!$G$4:$G$8425),'Bin Analysis'!$B5664)</f>
        <v>19</v>
      </c>
      <c r="I5664">
        <f t="shared" si="706"/>
        <v>0</v>
      </c>
      <c r="J5664">
        <f t="shared" si="707"/>
        <v>0</v>
      </c>
      <c r="K5664">
        <f>J5664*Weighting!$W$24</f>
        <v>0</v>
      </c>
      <c r="M5664" s="14"/>
    </row>
    <row r="5665" spans="1:25" x14ac:dyDescent="0.25">
      <c r="A5665" s="32" t="str">
        <f>IF(Weighting!$P$25&gt;0,B5665,"")</f>
        <v/>
      </c>
      <c r="B5665">
        <f>Weighting!$C$25</f>
        <v>2.8100000000000014</v>
      </c>
      <c r="C5665">
        <f>Weighting!$F$25</f>
        <v>0</v>
      </c>
      <c r="D5665" t="b">
        <f>IF(C5665=1,'Data Transformation'!$G$3+0.5*'Data Transformation'!$W$25,IF(C5666=1,D5666-'Data Transformation'!$W$25,FALSE))</f>
        <v>0</v>
      </c>
      <c r="E5665" t="str">
        <f t="array" ref="E5665">IF(ISLOGICAL(D5665),"",FREQUENCY(IF('Data Transformation'!$B$425:$B$8425='Bin Analysis'!$B5643,'Data Transformation'!$G$425:$G$8425),D5665))</f>
        <v/>
      </c>
      <c r="F5665" t="str">
        <f t="shared" si="705"/>
        <v/>
      </c>
      <c r="G5665">
        <f>Weighting!$H$25</f>
        <v>0</v>
      </c>
      <c r="H5665">
        <f t="array" ref="H5665">FREQUENCY(IF('Data Transformation'!$B$4:$B$8425=B5643,'Data Transformation'!$G$4:$G$8425),'Bin Analysis'!$B5665)</f>
        <v>19</v>
      </c>
      <c r="I5665">
        <f t="shared" si="706"/>
        <v>0</v>
      </c>
      <c r="J5665">
        <f t="shared" si="707"/>
        <v>0</v>
      </c>
      <c r="K5665">
        <f>J5665*Weighting!$W$25</f>
        <v>0</v>
      </c>
      <c r="M5665" s="14"/>
    </row>
    <row r="5666" spans="1:25" x14ac:dyDescent="0.25">
      <c r="O5666"/>
      <c r="P5666"/>
      <c r="Q5666"/>
      <c r="R5666"/>
    </row>
    <row r="5667" spans="1:25" ht="23.25" x14ac:dyDescent="0.35">
      <c r="A5667" s="21" t="s">
        <v>0</v>
      </c>
      <c r="B5667" s="21">
        <f>IFERROR(VLOOKUP(C5667,'Data Transformation'!$L$6:$M$426,2,FALSE),"")</f>
        <v>236</v>
      </c>
      <c r="C5667" s="21">
        <f>C5643+1</f>
        <v>236</v>
      </c>
      <c r="D5667" s="21"/>
      <c r="E5667" s="21"/>
      <c r="F5667" s="21"/>
      <c r="G5667" s="21"/>
      <c r="H5667" s="22"/>
      <c r="I5667" s="22"/>
      <c r="J5667" s="22"/>
      <c r="K5667" s="21"/>
      <c r="L5667" s="21">
        <f>B5667</f>
        <v>236</v>
      </c>
      <c r="M5667" s="23">
        <f>INDEX('Data Transformation'!$O$4:$O$424,MATCH($B5667,'Data Transformation'!$M$4:$M$424,0),MATCH($M$2,'Data Transformation'!$O$3,0))</f>
        <v>20</v>
      </c>
      <c r="N5667" s="27">
        <f>IF('Input and Summary Results'!$J$16="minimum",'Bin Analysis'!X5668/(M5667-1),'Bin Analysis'!Y5667/('Bin Analysis'!M5667-1))</f>
        <v>0</v>
      </c>
      <c r="O5667" s="27">
        <f>IF(M5667=FALSE,NA(),(VLOOKUP(1,C5670:K5689,4,FALSE))/(M5667-1))</f>
        <v>0.68421052631578949</v>
      </c>
      <c r="P5667" s="27">
        <f>IF(M5667=FALSE,NA(),SUM(J5670:J5689)/Weighting!$S$5)</f>
        <v>0.8</v>
      </c>
      <c r="Q5667" s="27">
        <f>IF(M5667=FALSE,NA(),SUM(K5670:K5689)/Weighting!$S$6)</f>
        <v>0.73913043478260865</v>
      </c>
      <c r="R5667" s="27">
        <f>IF(M5667=FALSE,NA(),(VLOOKUP(1,G5670:K5689,3,FALSE))/(M5667-1))</f>
        <v>5.2631578947368418E-2</v>
      </c>
      <c r="S5667" s="22" t="str">
        <f>IF(M5667=FALSE,NA(),IF(SUM(J5670:J5689)=2,"yes","no"))</f>
        <v>no</v>
      </c>
      <c r="X5667" s="2" cm="2">
        <f t="array" ref="X5667:X5668">FREQUENCY(IF('Data Transformation'!$B$425:$B$6424='Bin Analysis'!L5667,'Data Transformation'!$G$425:$G$6424),'Data Transformation'!$U$11)</f>
        <v>19</v>
      </c>
      <c r="Y5667" s="2" cm="2">
        <f t="array" ref="Y5667:Y5668">FREQUENCY(IF('Data Transformation'!$B$425:$B$6424='Bin Analysis'!L5667,'Data Transformation'!$G$425:$G$6424),'Data Transformation'!$U$12)</f>
        <v>6</v>
      </c>
    </row>
    <row r="5668" spans="1:25" x14ac:dyDescent="0.25">
      <c r="A5668" s="14" t="s">
        <v>66</v>
      </c>
      <c r="B5668" t="s">
        <v>47</v>
      </c>
      <c r="C5668" t="s">
        <v>5</v>
      </c>
      <c r="D5668" t="s">
        <v>99</v>
      </c>
      <c r="E5668" t="s">
        <v>100</v>
      </c>
      <c r="F5668" t="s">
        <v>101</v>
      </c>
      <c r="G5668" t="s">
        <v>69</v>
      </c>
      <c r="H5668" t="s">
        <v>31</v>
      </c>
      <c r="I5668" t="s">
        <v>32</v>
      </c>
      <c r="J5668" t="s">
        <v>46</v>
      </c>
      <c r="K5668" s="14" t="s">
        <v>45</v>
      </c>
      <c r="M5668" s="14"/>
      <c r="X5668" s="2">
        <v>0</v>
      </c>
      <c r="Y5668" s="2">
        <v>13</v>
      </c>
    </row>
    <row r="5669" spans="1:25" x14ac:dyDescent="0.25">
      <c r="A5669" s="32"/>
      <c r="D5669" t="b">
        <f>IF(C5669=1,'Data Transformation'!$G$3+0.5*'Data Transformation'!$W$25,IF(C5670=1,D5670-'Data Transformation'!$W$25,FALSE))</f>
        <v>0</v>
      </c>
      <c r="E5669" t="str">
        <f t="array" ref="E5669">IF(ISLOGICAL(D5669),"",FREQUENCY(IF('Data Transformation'!$B$425:$B$8425='Bin Analysis'!$B5667,'Data Transformation'!$G$425:$G$8425),D5669))</f>
        <v/>
      </c>
      <c r="F5669" t="str">
        <f>IF(ISLOGICAL(D5669),"",E5669-E5668)</f>
        <v/>
      </c>
      <c r="M5669" s="14"/>
    </row>
    <row r="5670" spans="1:25" x14ac:dyDescent="0.25">
      <c r="A5670" s="32">
        <f>IF(Weighting!$P$6&gt;0,B5670,"")</f>
        <v>0.32100000000000001</v>
      </c>
      <c r="B5670">
        <f>Weighting!$C$6</f>
        <v>0.32100000000000001</v>
      </c>
      <c r="C5670">
        <f>Weighting!$F$6</f>
        <v>0</v>
      </c>
      <c r="D5670" t="b">
        <f>IF(C5670=1,'Data Transformation'!$G$3+0.5*'Data Transformation'!$W$25,IF(C5671=1,D5671-'Data Transformation'!$W$25,FALSE))</f>
        <v>0</v>
      </c>
      <c r="E5670" t="str">
        <f t="array" ref="E5670">IF(ISLOGICAL(D5670),"",FREQUENCY(IF('Data Transformation'!$B$425:$B$8425='Bin Analysis'!$B5667,'Data Transformation'!$G$425:$G$8425),D5670))</f>
        <v/>
      </c>
      <c r="F5670" t="str">
        <f>IF(ISLOGICAL(D5670),"",E5670-E5669)</f>
        <v/>
      </c>
      <c r="G5670">
        <f>Weighting!$H$6</f>
        <v>1</v>
      </c>
      <c r="H5670">
        <f t="array" ref="H5670">FREQUENCY(IF('Data Transformation'!$B$4:$B$8425=B5667,'Data Transformation'!$G$4:$G$8425),'Bin Analysis'!$B5670)</f>
        <v>1</v>
      </c>
      <c r="I5670">
        <f>H5670-H5669</f>
        <v>1</v>
      </c>
      <c r="J5670">
        <f>IF(I5670=0,0,1)</f>
        <v>1</v>
      </c>
      <c r="K5670">
        <f>J5670*Weighting!$W$6</f>
        <v>1</v>
      </c>
      <c r="M5670" s="14"/>
    </row>
    <row r="5671" spans="1:25" x14ac:dyDescent="0.25">
      <c r="A5671" s="32">
        <f>IF(Weighting!$P$7&gt;0,B5671,"")</f>
        <v>0.45200000000000001</v>
      </c>
      <c r="B5671">
        <f>Weighting!$C$7</f>
        <v>0.45200000000000001</v>
      </c>
      <c r="C5671">
        <f>Weighting!$F$7</f>
        <v>0</v>
      </c>
      <c r="D5671" t="b">
        <f>IF(C5671=1,'Data Transformation'!$G$3+0.5*'Data Transformation'!$W$25,IF(C5672=1,D5672-'Data Transformation'!$W$25,FALSE))</f>
        <v>0</v>
      </c>
      <c r="E5671" t="str">
        <f t="array" ref="E5671">IF(ISLOGICAL(D5671),"",FREQUENCY(IF('Data Transformation'!$B$425:$B$8425='Bin Analysis'!$B5667,'Data Transformation'!$G$425:$G$8425),D5671))</f>
        <v/>
      </c>
      <c r="F5671" t="str">
        <f t="shared" ref="F5671:F5689" si="708">IF(ISLOGICAL(D5671),"",E5671-E5670)</f>
        <v/>
      </c>
      <c r="G5671">
        <f>Weighting!$H$7</f>
        <v>0</v>
      </c>
      <c r="H5671">
        <f t="array" ref="H5671">FREQUENCY(IF('Data Transformation'!$B$4:$B$8425=B5667,'Data Transformation'!$G$4:$G$8425),'Bin Analysis'!$B5671)</f>
        <v>2</v>
      </c>
      <c r="I5671">
        <f t="shared" ref="I5671:I5689" si="709">H5671-H5670</f>
        <v>1</v>
      </c>
      <c r="J5671">
        <f>IF(I5671=0,0,1)</f>
        <v>1</v>
      </c>
      <c r="K5671">
        <f>J5671*Weighting!$W$7</f>
        <v>2</v>
      </c>
      <c r="M5671" s="14"/>
    </row>
    <row r="5672" spans="1:25" x14ac:dyDescent="0.25">
      <c r="A5672" s="32">
        <f>IF(Weighting!$P$8&gt;0,B5672,"")</f>
        <v>0.58299999999999996</v>
      </c>
      <c r="B5672">
        <f>Weighting!$C$8</f>
        <v>0.58299999999999996</v>
      </c>
      <c r="C5672">
        <f>Weighting!$F$8</f>
        <v>0</v>
      </c>
      <c r="D5672" t="b">
        <f>IF(C5672=1,'Data Transformation'!$G$3+0.5*'Data Transformation'!$W$25,IF(C5673=1,D5673-'Data Transformation'!$W$25,FALSE))</f>
        <v>0</v>
      </c>
      <c r="E5672" t="str">
        <f t="array" ref="E5672">IF(ISLOGICAL(D5672),"",FREQUENCY(IF('Data Transformation'!$B$425:$B$8425='Bin Analysis'!$B5667,'Data Transformation'!$G$425:$G$8425),D5672))</f>
        <v/>
      </c>
      <c r="F5672" t="str">
        <f t="shared" si="708"/>
        <v/>
      </c>
      <c r="G5672">
        <f>Weighting!$H$8</f>
        <v>0</v>
      </c>
      <c r="H5672">
        <f t="array" ref="H5672">FREQUENCY(IF('Data Transformation'!$B$4:$B$8425=B5667,'Data Transformation'!$G$4:$G$8425),'Bin Analysis'!$B5672)</f>
        <v>3</v>
      </c>
      <c r="I5672">
        <f t="shared" si="709"/>
        <v>1</v>
      </c>
      <c r="J5672">
        <f t="shared" ref="J5672:J5689" si="710">IF(I5672=0,0,1)</f>
        <v>1</v>
      </c>
      <c r="K5672">
        <f>J5672*Weighting!$W$8</f>
        <v>3</v>
      </c>
      <c r="M5672" s="14"/>
    </row>
    <row r="5673" spans="1:25" x14ac:dyDescent="0.25">
      <c r="A5673" s="32">
        <f>IF(Weighting!$P$9&gt;0,B5673,"")</f>
        <v>0.71399999999999997</v>
      </c>
      <c r="B5673" s="50">
        <f>Weighting!$C$9</f>
        <v>0.71399999999999997</v>
      </c>
      <c r="C5673">
        <f>Weighting!$F$9</f>
        <v>0</v>
      </c>
      <c r="D5673" t="b">
        <f>IF(C5673=1,'Data Transformation'!$G$3+0.5*'Data Transformation'!$W$25,IF(C5674=1,D5674-'Data Transformation'!$W$25,FALSE))</f>
        <v>0</v>
      </c>
      <c r="E5673" t="str">
        <f t="array" ref="E5673">IF(ISLOGICAL(D5673),"",FREQUENCY(IF('Data Transformation'!$B$425:$B$8425='Bin Analysis'!$B5667,'Data Transformation'!$G$425:$G$8425),D5673))</f>
        <v/>
      </c>
      <c r="F5673" t="str">
        <f t="shared" si="708"/>
        <v/>
      </c>
      <c r="G5673">
        <f>Weighting!$H$9</f>
        <v>0</v>
      </c>
      <c r="H5673">
        <f t="array" ref="H5673">FREQUENCY(IF('Data Transformation'!$B$4:$B$8425=B5667,'Data Transformation'!$G$4:$G$8425),'Bin Analysis'!$B5673)</f>
        <v>4</v>
      </c>
      <c r="I5673">
        <f t="shared" si="709"/>
        <v>1</v>
      </c>
      <c r="J5673">
        <f t="shared" si="710"/>
        <v>1</v>
      </c>
      <c r="K5673">
        <f>J5673*Weighting!$W$9</f>
        <v>3</v>
      </c>
      <c r="M5673" s="14"/>
    </row>
    <row r="5674" spans="1:25" x14ac:dyDescent="0.25">
      <c r="A5674" s="32">
        <f>IF(Weighting!$P$10&gt;0,B5674,"")</f>
        <v>0.84499999999999997</v>
      </c>
      <c r="B5674">
        <f>Weighting!$C$10</f>
        <v>0.84499999999999997</v>
      </c>
      <c r="C5674">
        <f>Weighting!$F$10</f>
        <v>0</v>
      </c>
      <c r="D5674" t="b">
        <f>IF(C5674=1,'Data Transformation'!$G$3+0.5*'Data Transformation'!$W$25,IF(C5675=1,D5675-'Data Transformation'!$W$25,FALSE))</f>
        <v>0</v>
      </c>
      <c r="E5674" t="str">
        <f t="array" ref="E5674">IF(ISLOGICAL(D5674),"",FREQUENCY(IF('Data Transformation'!$B$425:$B$8425='Bin Analysis'!$B5667,'Data Transformation'!$G$425:$G$8425),D5674))</f>
        <v/>
      </c>
      <c r="F5674" t="str">
        <f t="shared" si="708"/>
        <v/>
      </c>
      <c r="G5674">
        <f>Weighting!$H$10</f>
        <v>0</v>
      </c>
      <c r="H5674">
        <f t="array" ref="H5674">FREQUENCY(IF('Data Transformation'!$B$4:$B$8425=B5667,'Data Transformation'!$G$4:$G$8425),'Bin Analysis'!$B5674)</f>
        <v>6</v>
      </c>
      <c r="I5674">
        <f t="shared" si="709"/>
        <v>2</v>
      </c>
      <c r="J5674">
        <f t="shared" si="710"/>
        <v>1</v>
      </c>
      <c r="K5674">
        <f>J5674*Weighting!$W$10</f>
        <v>3</v>
      </c>
      <c r="M5674" s="14"/>
    </row>
    <row r="5675" spans="1:25" x14ac:dyDescent="0.25">
      <c r="A5675" s="32">
        <f>IF(Weighting!$P$11&gt;0,B5675,"")</f>
        <v>0.97599999999999998</v>
      </c>
      <c r="B5675">
        <f>Weighting!$C$11</f>
        <v>0.97599999999999998</v>
      </c>
      <c r="C5675">
        <f>Weighting!$F$11</f>
        <v>0</v>
      </c>
      <c r="D5675">
        <f>IF(C5675=1,'Data Transformation'!$G$3+0.5*'Data Transformation'!$W$25,IF(C5676=1,D5676-'Data Transformation'!$W$25,FALSE))</f>
        <v>0.86899999999999999</v>
      </c>
      <c r="E5675">
        <f t="array" ref="E5675">IF(ISLOGICAL(D5675),"",FREQUENCY(IF('Data Transformation'!$B$425:$B$8425='Bin Analysis'!$B5667,'Data Transformation'!$G$425:$G$8425),D5675))</f>
        <v>6</v>
      </c>
      <c r="F5675" t="e">
        <f t="shared" si="708"/>
        <v>#VALUE!</v>
      </c>
      <c r="G5675">
        <f>Weighting!$H$11</f>
        <v>0</v>
      </c>
      <c r="H5675">
        <f t="array" ref="H5675">FREQUENCY(IF('Data Transformation'!$B$4:$B$8425=B5667,'Data Transformation'!$G$4:$G$8425),'Bin Analysis'!$B5675)</f>
        <v>12</v>
      </c>
      <c r="I5675">
        <f t="shared" si="709"/>
        <v>6</v>
      </c>
      <c r="J5675">
        <f t="shared" si="710"/>
        <v>1</v>
      </c>
      <c r="K5675">
        <f>J5675*Weighting!$W$11</f>
        <v>2</v>
      </c>
      <c r="M5675" s="14"/>
    </row>
    <row r="5676" spans="1:25" x14ac:dyDescent="0.25">
      <c r="A5676" s="32">
        <f>IF(Weighting!$P$12&gt;0,B5676,"")</f>
        <v>1.107</v>
      </c>
      <c r="B5676">
        <f>Weighting!$C$12</f>
        <v>1.107</v>
      </c>
      <c r="C5676">
        <f>Weighting!$F$12</f>
        <v>1</v>
      </c>
      <c r="D5676">
        <f>IF(C5676=1,'Data Transformation'!$G$3+0.5*'Data Transformation'!$W$25,IF(C5677=1,D5677-'Data Transformation'!$W$25,FALSE))</f>
        <v>1.131</v>
      </c>
      <c r="E5676">
        <f t="array" ref="E5676">IF(ISLOGICAL(D5676),"",FREQUENCY(IF('Data Transformation'!$B$425:$B$8425='Bin Analysis'!$B5667,'Data Transformation'!$G$425:$G$8425),D5676))</f>
        <v>19</v>
      </c>
      <c r="F5676">
        <f t="shared" si="708"/>
        <v>13</v>
      </c>
      <c r="G5676">
        <f>Weighting!$H$12</f>
        <v>0</v>
      </c>
      <c r="H5676">
        <f t="array" ref="H5676">FREQUENCY(IF('Data Transformation'!$B$4:$B$8425=B5667,'Data Transformation'!$G$4:$G$8425),'Bin Analysis'!$B5676)</f>
        <v>19</v>
      </c>
      <c r="I5676">
        <f t="shared" si="709"/>
        <v>7</v>
      </c>
      <c r="J5676">
        <f t="shared" si="710"/>
        <v>1</v>
      </c>
      <c r="K5676">
        <f>J5676*Weighting!$W$12</f>
        <v>1</v>
      </c>
      <c r="M5676" s="14"/>
    </row>
    <row r="5677" spans="1:25" x14ac:dyDescent="0.25">
      <c r="A5677" s="32">
        <f>IF(Weighting!$P$13&gt;0,B5677,"")</f>
        <v>1.238</v>
      </c>
      <c r="B5677">
        <f>Weighting!$C$13</f>
        <v>1.238</v>
      </c>
      <c r="C5677">
        <f>Weighting!$F$13</f>
        <v>0</v>
      </c>
      <c r="D5677" t="b">
        <f>IF(C5677=1,'Data Transformation'!$G$3+0.5*'Data Transformation'!$W$25,IF(C5678=1,D5678-'Data Transformation'!$W$25,FALSE))</f>
        <v>0</v>
      </c>
      <c r="E5677" t="str">
        <f t="array" ref="E5677">IF(ISLOGICAL(D5677),"",FREQUENCY(IF('Data Transformation'!$B$425:$B$8425='Bin Analysis'!$B5667,'Data Transformation'!$G$425:$G$8425),D5677))</f>
        <v/>
      </c>
      <c r="F5677" t="str">
        <f t="shared" si="708"/>
        <v/>
      </c>
      <c r="G5677">
        <f>Weighting!$H$13</f>
        <v>0</v>
      </c>
      <c r="H5677">
        <f t="array" ref="H5677">FREQUENCY(IF('Data Transformation'!$B$4:$B$8425=B5667,'Data Transformation'!$G$4:$G$8425),'Bin Analysis'!$B5677)</f>
        <v>20</v>
      </c>
      <c r="I5677">
        <f t="shared" si="709"/>
        <v>1</v>
      </c>
      <c r="J5677">
        <f t="shared" si="710"/>
        <v>1</v>
      </c>
      <c r="K5677">
        <f>J5677*Weighting!$W$13</f>
        <v>2</v>
      </c>
      <c r="M5677" s="14"/>
    </row>
    <row r="5678" spans="1:25" x14ac:dyDescent="0.25">
      <c r="A5678" s="32">
        <f>IF(Weighting!$P$14&gt;0,B5678,"")</f>
        <v>1.369</v>
      </c>
      <c r="B5678">
        <f>Weighting!$C$14</f>
        <v>1.369</v>
      </c>
      <c r="C5678">
        <f>Weighting!$F$14</f>
        <v>0</v>
      </c>
      <c r="D5678" t="b">
        <f>IF(C5678=1,'Data Transformation'!$G$3+0.5*'Data Transformation'!$W$25,IF(C5679=1,D5679-'Data Transformation'!$W$25,FALSE))</f>
        <v>0</v>
      </c>
      <c r="E5678" t="str">
        <f t="array" ref="E5678">IF(ISLOGICAL(D5678),"",FREQUENCY(IF('Data Transformation'!$B$425:$B$8425='Bin Analysis'!$B5667,'Data Transformation'!$G$425:$G$8425),D5678))</f>
        <v/>
      </c>
      <c r="F5678" t="str">
        <f t="shared" si="708"/>
        <v/>
      </c>
      <c r="G5678">
        <f>Weighting!$H$14</f>
        <v>0</v>
      </c>
      <c r="H5678">
        <f t="array" ref="H5678">FREQUENCY(IF('Data Transformation'!$B$4:$B$8425=B5667,'Data Transformation'!$G$4:$G$8425),'Bin Analysis'!$B5678)</f>
        <v>20</v>
      </c>
      <c r="I5678">
        <f t="shared" si="709"/>
        <v>0</v>
      </c>
      <c r="J5678">
        <f t="shared" si="710"/>
        <v>0</v>
      </c>
      <c r="K5678">
        <f>J5678*Weighting!$W$14</f>
        <v>0</v>
      </c>
      <c r="M5678" s="14"/>
    </row>
    <row r="5679" spans="1:25" x14ac:dyDescent="0.25">
      <c r="A5679" s="32">
        <f>IF(Weighting!$P$15&gt;0,B5679,"")</f>
        <v>1.5000009999999999</v>
      </c>
      <c r="B5679">
        <f>Weighting!$C$15</f>
        <v>1.5000009999999999</v>
      </c>
      <c r="C5679">
        <f>Weighting!$F$15</f>
        <v>0</v>
      </c>
      <c r="D5679" t="b">
        <f>IF(C5679=1,'Data Transformation'!$G$3+0.5*'Data Transformation'!$W$25,IF(C5680=1,D5680-'Data Transformation'!$W$25,FALSE))</f>
        <v>0</v>
      </c>
      <c r="E5679" t="str">
        <f t="array" ref="E5679">IF(ISLOGICAL(D5679),"",FREQUENCY(IF('Data Transformation'!$B$425:$B$8425='Bin Analysis'!$B5667,'Data Transformation'!$G$425:$G$8425),D5679))</f>
        <v/>
      </c>
      <c r="F5679" t="str">
        <f t="shared" si="708"/>
        <v/>
      </c>
      <c r="G5679">
        <f>Weighting!$H$15</f>
        <v>0</v>
      </c>
      <c r="H5679">
        <f t="array" ref="H5679">FREQUENCY(IF('Data Transformation'!$B$4:$B$8425=B5667,'Data Transformation'!$G$4:$G$8425),'Bin Analysis'!$B5679)</f>
        <v>20</v>
      </c>
      <c r="I5679">
        <f t="shared" si="709"/>
        <v>0</v>
      </c>
      <c r="J5679">
        <f t="shared" si="710"/>
        <v>0</v>
      </c>
      <c r="K5679">
        <f>J5679*Weighting!$W$15</f>
        <v>0</v>
      </c>
      <c r="M5679" s="14"/>
    </row>
    <row r="5680" spans="1:25" x14ac:dyDescent="0.25">
      <c r="A5680" s="32" t="str">
        <f>IF(Weighting!$P$16&gt;0,B5680,"")</f>
        <v/>
      </c>
      <c r="B5680">
        <f>Weighting!$C$16</f>
        <v>1.631</v>
      </c>
      <c r="C5680">
        <f>Weighting!$F$16</f>
        <v>0</v>
      </c>
      <c r="D5680" t="b">
        <f>IF(C5680=1,'Data Transformation'!$G$3+0.5*'Data Transformation'!$W$25,IF(C5681=1,D5681-'Data Transformation'!$W$25,FALSE))</f>
        <v>0</v>
      </c>
      <c r="E5680" t="str">
        <f t="array" ref="E5680">IF(ISLOGICAL(D5680),"",FREQUENCY(IF('Data Transformation'!$B$425:$B$8425='Bin Analysis'!$B5667,'Data Transformation'!$G$425:$G$8425),D5680))</f>
        <v/>
      </c>
      <c r="F5680" t="str">
        <f t="shared" si="708"/>
        <v/>
      </c>
      <c r="G5680">
        <f>Weighting!$H$16</f>
        <v>0</v>
      </c>
      <c r="H5680">
        <f t="array" ref="H5680">FREQUENCY(IF('Data Transformation'!$B$4:$B$8425=B5667,'Data Transformation'!$G$4:$G$8425),'Bin Analysis'!$B5680)</f>
        <v>20</v>
      </c>
      <c r="I5680">
        <f t="shared" si="709"/>
        <v>0</v>
      </c>
      <c r="J5680">
        <f t="shared" si="710"/>
        <v>0</v>
      </c>
      <c r="K5680">
        <f>J5680*Weighting!$W$16</f>
        <v>0</v>
      </c>
      <c r="M5680" s="14"/>
    </row>
    <row r="5681" spans="1:25" x14ac:dyDescent="0.25">
      <c r="A5681" s="32" t="str">
        <f>IF(Weighting!$P$17&gt;0,B5681,"")</f>
        <v/>
      </c>
      <c r="B5681">
        <f>Weighting!$C$17</f>
        <v>1.762</v>
      </c>
      <c r="C5681">
        <f>Weighting!$F$17</f>
        <v>0</v>
      </c>
      <c r="D5681" t="b">
        <f>IF(C5681=1,'Data Transformation'!$G$3+0.5*'Data Transformation'!$W$25,IF(C5682=1,D5682-'Data Transformation'!$W$25,FALSE))</f>
        <v>0</v>
      </c>
      <c r="E5681" t="str">
        <f t="array" ref="E5681">IF(ISLOGICAL(D5681),"",FREQUENCY(IF('Data Transformation'!$B$425:$B$8425='Bin Analysis'!$B5667,'Data Transformation'!$G$425:$G$8425),D5681))</f>
        <v/>
      </c>
      <c r="F5681" t="str">
        <f t="shared" si="708"/>
        <v/>
      </c>
      <c r="G5681">
        <f>Weighting!$H$17</f>
        <v>0</v>
      </c>
      <c r="H5681">
        <f t="array" ref="H5681">FREQUENCY(IF('Data Transformation'!$B$4:$B$8425=B5667,'Data Transformation'!$G$4:$G$8425),'Bin Analysis'!$B5681)</f>
        <v>20</v>
      </c>
      <c r="I5681">
        <f t="shared" si="709"/>
        <v>0</v>
      </c>
      <c r="J5681">
        <f t="shared" si="710"/>
        <v>0</v>
      </c>
      <c r="K5681">
        <f>J5681*Weighting!$W$17</f>
        <v>0</v>
      </c>
      <c r="M5681" s="14"/>
    </row>
    <row r="5682" spans="1:25" x14ac:dyDescent="0.25">
      <c r="A5682" s="32" t="str">
        <f>IF(Weighting!$P$18&gt;0,B5682,"")</f>
        <v/>
      </c>
      <c r="B5682">
        <f>Weighting!$C$18</f>
        <v>1.893</v>
      </c>
      <c r="C5682">
        <f>Weighting!$F$18</f>
        <v>0</v>
      </c>
      <c r="D5682" t="b">
        <f>IF(C5682=1,'Data Transformation'!$G$3+0.5*'Data Transformation'!$W$25,IF(C5683=1,D5683-'Data Transformation'!$W$25,FALSE))</f>
        <v>0</v>
      </c>
      <c r="E5682" t="str">
        <f t="array" ref="E5682">IF(ISLOGICAL(D5682),"",FREQUENCY(IF('Data Transformation'!$B$425:$B$8425='Bin Analysis'!$B5667,'Data Transformation'!$G$425:$G$8425),D5682))</f>
        <v/>
      </c>
      <c r="F5682" t="str">
        <f t="shared" si="708"/>
        <v/>
      </c>
      <c r="G5682">
        <f>Weighting!$H$18</f>
        <v>0</v>
      </c>
      <c r="H5682">
        <f t="array" ref="H5682">FREQUENCY(IF('Data Transformation'!$B$4:$B$8425=B5667,'Data Transformation'!$G$4:$G$8425),'Bin Analysis'!$B5682)</f>
        <v>20</v>
      </c>
      <c r="I5682">
        <f t="shared" si="709"/>
        <v>0</v>
      </c>
      <c r="J5682">
        <f t="shared" si="710"/>
        <v>0</v>
      </c>
      <c r="K5682">
        <f>J5682*Weighting!$W$18</f>
        <v>0</v>
      </c>
      <c r="M5682" s="14"/>
    </row>
    <row r="5683" spans="1:25" x14ac:dyDescent="0.25">
      <c r="A5683" s="32" t="str">
        <f>IF(Weighting!$P$19&gt;0,B5683,"")</f>
        <v/>
      </c>
      <c r="B5683">
        <f>Weighting!$C$19</f>
        <v>2.024</v>
      </c>
      <c r="C5683">
        <f>Weighting!$F$19</f>
        <v>0</v>
      </c>
      <c r="D5683" t="b">
        <f>IF(C5683=1,'Data Transformation'!$G$3+0.5*'Data Transformation'!$W$25,IF(C5684=1,D5684-'Data Transformation'!$W$25,FALSE))</f>
        <v>0</v>
      </c>
      <c r="E5683" t="str">
        <f t="array" ref="E5683">IF(ISLOGICAL(D5683),"",FREQUENCY(IF('Data Transformation'!$B$425:$B$8425='Bin Analysis'!$B5667,'Data Transformation'!$G$425:$G$8425),D5683))</f>
        <v/>
      </c>
      <c r="F5683" t="str">
        <f t="shared" si="708"/>
        <v/>
      </c>
      <c r="G5683">
        <f>Weighting!$H$19</f>
        <v>0</v>
      </c>
      <c r="H5683">
        <f t="array" ref="H5683">FREQUENCY(IF('Data Transformation'!$B$4:$B$8425=B5667,'Data Transformation'!$G$4:$G$8425),'Bin Analysis'!$B5683)</f>
        <v>20</v>
      </c>
      <c r="I5683">
        <f t="shared" si="709"/>
        <v>0</v>
      </c>
      <c r="J5683">
        <f t="shared" si="710"/>
        <v>0</v>
      </c>
      <c r="K5683">
        <f>J5683*Weighting!$W$19</f>
        <v>0</v>
      </c>
      <c r="M5683" s="14"/>
    </row>
    <row r="5684" spans="1:25" x14ac:dyDescent="0.25">
      <c r="A5684" s="32" t="str">
        <f>IF(Weighting!$P$20&gt;0,B5684,"")</f>
        <v/>
      </c>
      <c r="B5684">
        <f>Weighting!$C$20</f>
        <v>2.1550000000000002</v>
      </c>
      <c r="C5684">
        <f>Weighting!$F$20</f>
        <v>0</v>
      </c>
      <c r="D5684" t="b">
        <f>IF(C5684=1,'Data Transformation'!$G$3+0.5*'Data Transformation'!$W$25,IF(C5685=1,D5685-'Data Transformation'!$W$25,FALSE))</f>
        <v>0</v>
      </c>
      <c r="E5684" t="str">
        <f t="array" ref="E5684">IF(ISLOGICAL(D5684),"",FREQUENCY(IF('Data Transformation'!$B$425:$B$8425='Bin Analysis'!$B5667,'Data Transformation'!$G$425:$G$8425),D5684))</f>
        <v/>
      </c>
      <c r="F5684" t="str">
        <f t="shared" si="708"/>
        <v/>
      </c>
      <c r="G5684">
        <f>Weighting!$H$20</f>
        <v>0</v>
      </c>
      <c r="H5684">
        <f t="array" ref="H5684">FREQUENCY(IF('Data Transformation'!$B$4:$B$8425=B5667,'Data Transformation'!$G$4:$G$8425),'Bin Analysis'!$B5684)</f>
        <v>20</v>
      </c>
      <c r="I5684">
        <f t="shared" si="709"/>
        <v>0</v>
      </c>
      <c r="J5684">
        <f t="shared" si="710"/>
        <v>0</v>
      </c>
      <c r="K5684">
        <f>J5684*Weighting!$W$20</f>
        <v>0</v>
      </c>
      <c r="M5684" s="14"/>
    </row>
    <row r="5685" spans="1:25" x14ac:dyDescent="0.25">
      <c r="A5685" s="32" t="str">
        <f>IF(Weighting!$P$21&gt;0,B5685,"")</f>
        <v/>
      </c>
      <c r="B5685">
        <f>Weighting!$C$21</f>
        <v>2.2860000000000005</v>
      </c>
      <c r="C5685">
        <f>Weighting!$F$21</f>
        <v>0</v>
      </c>
      <c r="D5685" t="b">
        <f>IF(C5685=1,'Data Transformation'!$G$3+0.5*'Data Transformation'!$W$25,IF(C5686=1,D5686-'Data Transformation'!$W$25,FALSE))</f>
        <v>0</v>
      </c>
      <c r="E5685" t="str">
        <f t="array" ref="E5685">IF(ISLOGICAL(D5685),"",FREQUENCY(IF('Data Transformation'!$B$425:$B$8425='Bin Analysis'!$B5667,'Data Transformation'!$G$425:$G$8425),D5685))</f>
        <v/>
      </c>
      <c r="F5685" t="str">
        <f t="shared" si="708"/>
        <v/>
      </c>
      <c r="G5685">
        <f>Weighting!$H$21</f>
        <v>0</v>
      </c>
      <c r="H5685">
        <f t="array" ref="H5685">FREQUENCY(IF('Data Transformation'!$B$4:$B$8425=B5667,'Data Transformation'!$G$4:$G$8425),'Bin Analysis'!$B5685)</f>
        <v>20</v>
      </c>
      <c r="I5685">
        <f t="shared" si="709"/>
        <v>0</v>
      </c>
      <c r="J5685">
        <f t="shared" si="710"/>
        <v>0</v>
      </c>
      <c r="K5685">
        <f>J5685*Weighting!$W$21</f>
        <v>0</v>
      </c>
      <c r="M5685" s="14"/>
    </row>
    <row r="5686" spans="1:25" x14ac:dyDescent="0.25">
      <c r="A5686" s="32" t="str">
        <f>IF(Weighting!$P$22&gt;0,B5686,"")</f>
        <v/>
      </c>
      <c r="B5686">
        <f>Weighting!$C$22</f>
        <v>2.4170000000000007</v>
      </c>
      <c r="C5686">
        <f>Weighting!$F$22</f>
        <v>0</v>
      </c>
      <c r="D5686" t="b">
        <f>IF(C5686=1,'Data Transformation'!$G$3+0.5*'Data Transformation'!$W$25,IF(C5687=1,D5687-'Data Transformation'!$W$25,FALSE))</f>
        <v>0</v>
      </c>
      <c r="E5686" t="str">
        <f t="array" ref="E5686">IF(ISLOGICAL(D5686),"",FREQUENCY(IF('Data Transformation'!$B$425:$B$8425='Bin Analysis'!$B5667,'Data Transformation'!$G$425:$G$8425),D5686))</f>
        <v/>
      </c>
      <c r="F5686" t="str">
        <f t="shared" si="708"/>
        <v/>
      </c>
      <c r="G5686">
        <f>Weighting!$H$22</f>
        <v>0</v>
      </c>
      <c r="H5686">
        <f t="array" ref="H5686">FREQUENCY(IF('Data Transformation'!$B$4:$B$8425=B5667,'Data Transformation'!$G$4:$G$8425),'Bin Analysis'!$B5686)</f>
        <v>20</v>
      </c>
      <c r="I5686">
        <f t="shared" si="709"/>
        <v>0</v>
      </c>
      <c r="J5686">
        <f t="shared" si="710"/>
        <v>0</v>
      </c>
      <c r="K5686">
        <f>J5686*Weighting!$W$22</f>
        <v>0</v>
      </c>
      <c r="M5686" s="14"/>
    </row>
    <row r="5687" spans="1:25" x14ac:dyDescent="0.25">
      <c r="A5687" s="32" t="str">
        <f>IF(Weighting!$P$23&gt;0,B5687,"")</f>
        <v/>
      </c>
      <c r="B5687">
        <f>Weighting!$C$23</f>
        <v>2.5480000000000009</v>
      </c>
      <c r="C5687">
        <f>Weighting!$F$23</f>
        <v>0</v>
      </c>
      <c r="D5687" t="b">
        <f>IF(C5687=1,'Data Transformation'!$G$3+0.5*'Data Transformation'!$W$25,IF(C5688=1,D5688-'Data Transformation'!$W$25,FALSE))</f>
        <v>0</v>
      </c>
      <c r="E5687" t="str">
        <f t="array" ref="E5687">IF(ISLOGICAL(D5687),"",FREQUENCY(IF('Data Transformation'!$B$425:$B$8425='Bin Analysis'!$B5667,'Data Transformation'!$G$425:$G$8425),D5687))</f>
        <v/>
      </c>
      <c r="F5687" t="str">
        <f t="shared" si="708"/>
        <v/>
      </c>
      <c r="G5687">
        <f>Weighting!$H$23</f>
        <v>0</v>
      </c>
      <c r="H5687">
        <f t="array" ref="H5687">FREQUENCY(IF('Data Transformation'!$B$4:$B$8425=B5667,'Data Transformation'!$G$4:$G$8425),'Bin Analysis'!$B5687)</f>
        <v>20</v>
      </c>
      <c r="I5687">
        <f t="shared" si="709"/>
        <v>0</v>
      </c>
      <c r="J5687">
        <f t="shared" si="710"/>
        <v>0</v>
      </c>
      <c r="K5687">
        <f>J5687*Weighting!$W$23</f>
        <v>0</v>
      </c>
      <c r="M5687" s="14"/>
    </row>
    <row r="5688" spans="1:25" x14ac:dyDescent="0.25">
      <c r="A5688" s="32" t="str">
        <f>IF(Weighting!$P$24&gt;0,B5688,"")</f>
        <v/>
      </c>
      <c r="B5688">
        <f>Weighting!$C$24</f>
        <v>2.6790000000000012</v>
      </c>
      <c r="C5688">
        <f>Weighting!$F$24</f>
        <v>0</v>
      </c>
      <c r="D5688" t="b">
        <f>IF(C5688=1,'Data Transformation'!$G$3+0.5*'Data Transformation'!$W$25,IF(C5689=1,D5689-'Data Transformation'!$W$25,FALSE))</f>
        <v>0</v>
      </c>
      <c r="E5688" t="str">
        <f t="array" ref="E5688">IF(ISLOGICAL(D5688),"",FREQUENCY(IF('Data Transformation'!$B$425:$B$8425='Bin Analysis'!$B5667,'Data Transformation'!$G$425:$G$8425),D5688))</f>
        <v/>
      </c>
      <c r="F5688" t="str">
        <f t="shared" si="708"/>
        <v/>
      </c>
      <c r="G5688">
        <f>Weighting!$H$24</f>
        <v>0</v>
      </c>
      <c r="H5688">
        <f t="array" ref="H5688">FREQUENCY(IF('Data Transformation'!$B$4:$B$8425=B5667,'Data Transformation'!$G$4:$G$8425),'Bin Analysis'!$B5688)</f>
        <v>20</v>
      </c>
      <c r="I5688">
        <f t="shared" si="709"/>
        <v>0</v>
      </c>
      <c r="J5688">
        <f t="shared" si="710"/>
        <v>0</v>
      </c>
      <c r="K5688">
        <f>J5688*Weighting!$W$24</f>
        <v>0</v>
      </c>
      <c r="M5688" s="14"/>
    </row>
    <row r="5689" spans="1:25" x14ac:dyDescent="0.25">
      <c r="A5689" s="32" t="str">
        <f>IF(Weighting!$P$25&gt;0,B5689,"")</f>
        <v/>
      </c>
      <c r="B5689">
        <f>Weighting!$C$25</f>
        <v>2.8100000000000014</v>
      </c>
      <c r="C5689">
        <f>Weighting!$F$25</f>
        <v>0</v>
      </c>
      <c r="D5689" t="b">
        <f>IF(C5689=1,'Data Transformation'!$G$3+0.5*'Data Transformation'!$W$25,IF(C5690=1,D5690-'Data Transformation'!$W$25,FALSE))</f>
        <v>0</v>
      </c>
      <c r="E5689" t="str">
        <f t="array" ref="E5689">IF(ISLOGICAL(D5689),"",FREQUENCY(IF('Data Transformation'!$B$425:$B$8425='Bin Analysis'!$B5667,'Data Transformation'!$G$425:$G$8425),D5689))</f>
        <v/>
      </c>
      <c r="F5689" t="str">
        <f t="shared" si="708"/>
        <v/>
      </c>
      <c r="G5689">
        <f>Weighting!$H$25</f>
        <v>0</v>
      </c>
      <c r="H5689">
        <f t="array" ref="H5689">FREQUENCY(IF('Data Transformation'!$B$4:$B$8425=B5667,'Data Transformation'!$G$4:$G$8425),'Bin Analysis'!$B5689)</f>
        <v>20</v>
      </c>
      <c r="I5689">
        <f t="shared" si="709"/>
        <v>0</v>
      </c>
      <c r="J5689">
        <f t="shared" si="710"/>
        <v>0</v>
      </c>
      <c r="K5689">
        <f>J5689*Weighting!$W$25</f>
        <v>0</v>
      </c>
      <c r="M5689" s="14"/>
    </row>
    <row r="5690" spans="1:25" x14ac:dyDescent="0.25">
      <c r="O5690"/>
      <c r="P5690"/>
      <c r="Q5690"/>
      <c r="R5690"/>
    </row>
    <row r="5691" spans="1:25" ht="23.25" x14ac:dyDescent="0.35">
      <c r="A5691" s="21" t="s">
        <v>0</v>
      </c>
      <c r="B5691" s="21">
        <f>IFERROR(VLOOKUP(C5691,'Data Transformation'!$L$6:$M$426,2,FALSE),"")</f>
        <v>237</v>
      </c>
      <c r="C5691" s="21">
        <f>C5667+1</f>
        <v>237</v>
      </c>
      <c r="D5691" s="21"/>
      <c r="E5691" s="21"/>
      <c r="F5691" s="21"/>
      <c r="G5691" s="21"/>
      <c r="H5691" s="22"/>
      <c r="I5691" s="22"/>
      <c r="J5691" s="22"/>
      <c r="K5691" s="21"/>
      <c r="L5691" s="21">
        <f>B5691</f>
        <v>237</v>
      </c>
      <c r="M5691" s="23">
        <f>INDEX('Data Transformation'!$O$4:$O$424,MATCH($B5691,'Data Transformation'!$M$4:$M$424,0),MATCH($M$2,'Data Transformation'!$O$3,0))</f>
        <v>19</v>
      </c>
      <c r="N5691" s="27">
        <f>IF('Input and Summary Results'!$J$16="minimum",'Bin Analysis'!X5692/(M5691-1),'Bin Analysis'!Y5691/('Bin Analysis'!M5691-1))</f>
        <v>0</v>
      </c>
      <c r="O5691" s="27">
        <f>IF(M5691=FALSE,NA(),(VLOOKUP(1,C5694:K5713,4,FALSE))/(M5691-1))</f>
        <v>0</v>
      </c>
      <c r="P5691" s="27">
        <f>IF(M5691=FALSE,NA(),SUM(J5694:J5713)/Weighting!$S$5)</f>
        <v>0.2</v>
      </c>
      <c r="Q5691" s="27">
        <f>IF(M5691=FALSE,NA(),SUM(K5694:K5713)/Weighting!$S$6)</f>
        <v>8.6956521739130432E-2</v>
      </c>
      <c r="R5691" s="27">
        <f>IF(M5691=FALSE,NA(),(VLOOKUP(1,G5694:K5713,3,FALSE))/(M5691-1))</f>
        <v>1</v>
      </c>
      <c r="S5691" s="22" t="str">
        <f>IF(M5691=FALSE,NA(),IF(SUM(J5694:J5713)=2,"yes","no"))</f>
        <v>yes</v>
      </c>
      <c r="X5691" s="2" cm="2">
        <f t="array" ref="X5691:X5692">FREQUENCY(IF('Data Transformation'!$B$425:$B$6424='Bin Analysis'!L5691,'Data Transformation'!$G$425:$G$6424),'Data Transformation'!$U$11)</f>
        <v>18</v>
      </c>
      <c r="Y5691" s="2" cm="2">
        <f t="array" ref="Y5691:Y5692">FREQUENCY(IF('Data Transformation'!$B$425:$B$6424='Bin Analysis'!L5691,'Data Transformation'!$G$425:$G$6424),'Data Transformation'!$U$12)</f>
        <v>18</v>
      </c>
    </row>
    <row r="5692" spans="1:25" x14ac:dyDescent="0.25">
      <c r="A5692" s="14" t="s">
        <v>66</v>
      </c>
      <c r="B5692" t="s">
        <v>47</v>
      </c>
      <c r="C5692" t="s">
        <v>5</v>
      </c>
      <c r="D5692" t="s">
        <v>99</v>
      </c>
      <c r="E5692" t="s">
        <v>100</v>
      </c>
      <c r="F5692" t="s">
        <v>101</v>
      </c>
      <c r="G5692" t="s">
        <v>69</v>
      </c>
      <c r="H5692" t="s">
        <v>31</v>
      </c>
      <c r="I5692" t="s">
        <v>32</v>
      </c>
      <c r="J5692" t="s">
        <v>46</v>
      </c>
      <c r="K5692" s="14" t="s">
        <v>45</v>
      </c>
      <c r="M5692" s="14"/>
      <c r="X5692" s="2">
        <v>0</v>
      </c>
      <c r="Y5692" s="2">
        <v>0</v>
      </c>
    </row>
    <row r="5693" spans="1:25" x14ac:dyDescent="0.25">
      <c r="A5693" s="32"/>
      <c r="D5693" t="b">
        <f>IF(C5693=1,'Data Transformation'!$G$3+0.5*'Data Transformation'!$W$25,IF(C5694=1,D5694-'Data Transformation'!$W$25,FALSE))</f>
        <v>0</v>
      </c>
      <c r="E5693" t="str">
        <f t="array" ref="E5693">IF(ISLOGICAL(D5693),"",FREQUENCY(IF('Data Transformation'!$B$425:$B$8425='Bin Analysis'!$B5691,'Data Transformation'!$G$425:$G$8425),D5693))</f>
        <v/>
      </c>
      <c r="F5693" t="str">
        <f>IF(ISLOGICAL(D5693),"",E5693-E5692)</f>
        <v/>
      </c>
      <c r="M5693" s="14"/>
    </row>
    <row r="5694" spans="1:25" x14ac:dyDescent="0.25">
      <c r="A5694" s="32">
        <f>IF(Weighting!$P$6&gt;0,B5694,"")</f>
        <v>0.32100000000000001</v>
      </c>
      <c r="B5694">
        <f>Weighting!$C$6</f>
        <v>0.32100000000000001</v>
      </c>
      <c r="C5694">
        <f>Weighting!$F$6</f>
        <v>0</v>
      </c>
      <c r="D5694" t="b">
        <f>IF(C5694=1,'Data Transformation'!$G$3+0.5*'Data Transformation'!$W$25,IF(C5695=1,D5695-'Data Transformation'!$W$25,FALSE))</f>
        <v>0</v>
      </c>
      <c r="E5694" t="str">
        <f t="array" ref="E5694">IF(ISLOGICAL(D5694),"",FREQUENCY(IF('Data Transformation'!$B$425:$B$8425='Bin Analysis'!$B5691,'Data Transformation'!$G$425:$G$8425),D5694))</f>
        <v/>
      </c>
      <c r="F5694" t="str">
        <f>IF(ISLOGICAL(D5694),"",E5694-E5693)</f>
        <v/>
      </c>
      <c r="G5694">
        <f>Weighting!$H$6</f>
        <v>1</v>
      </c>
      <c r="H5694">
        <f t="array" ref="H5694">FREQUENCY(IF('Data Transformation'!$B$4:$B$8425=B5691,'Data Transformation'!$G$4:$G$8425),'Bin Analysis'!$B5694)</f>
        <v>18</v>
      </c>
      <c r="I5694">
        <f>H5694-H5693</f>
        <v>18</v>
      </c>
      <c r="J5694">
        <f>IF(I5694=0,0,1)</f>
        <v>1</v>
      </c>
      <c r="K5694">
        <f>J5694*Weighting!$W$6</f>
        <v>1</v>
      </c>
      <c r="M5694" s="14"/>
    </row>
    <row r="5695" spans="1:25" x14ac:dyDescent="0.25">
      <c r="A5695" s="32">
        <f>IF(Weighting!$P$7&gt;0,B5695,"")</f>
        <v>0.45200000000000001</v>
      </c>
      <c r="B5695">
        <f>Weighting!$C$7</f>
        <v>0.45200000000000001</v>
      </c>
      <c r="C5695">
        <f>Weighting!$F$7</f>
        <v>0</v>
      </c>
      <c r="D5695" t="b">
        <f>IF(C5695=1,'Data Transformation'!$G$3+0.5*'Data Transformation'!$W$25,IF(C5696=1,D5696-'Data Transformation'!$W$25,FALSE))</f>
        <v>0</v>
      </c>
      <c r="E5695" t="str">
        <f t="array" ref="E5695">IF(ISLOGICAL(D5695),"",FREQUENCY(IF('Data Transformation'!$B$425:$B$8425='Bin Analysis'!$B5691,'Data Transformation'!$G$425:$G$8425),D5695))</f>
        <v/>
      </c>
      <c r="F5695" t="str">
        <f t="shared" ref="F5695:F5713" si="711">IF(ISLOGICAL(D5695),"",E5695-E5694)</f>
        <v/>
      </c>
      <c r="G5695">
        <f>Weighting!$H$7</f>
        <v>0</v>
      </c>
      <c r="H5695">
        <f t="array" ref="H5695">FREQUENCY(IF('Data Transformation'!$B$4:$B$8425=B5691,'Data Transformation'!$G$4:$G$8425),'Bin Analysis'!$B5695)</f>
        <v>18</v>
      </c>
      <c r="I5695">
        <f t="shared" ref="I5695:I5713" si="712">H5695-H5694</f>
        <v>0</v>
      </c>
      <c r="J5695">
        <f>IF(I5695=0,0,1)</f>
        <v>0</v>
      </c>
      <c r="K5695">
        <f>J5695*Weighting!$W$7</f>
        <v>0</v>
      </c>
      <c r="M5695" s="14"/>
    </row>
    <row r="5696" spans="1:25" x14ac:dyDescent="0.25">
      <c r="A5696" s="32">
        <f>IF(Weighting!$P$8&gt;0,B5696,"")</f>
        <v>0.58299999999999996</v>
      </c>
      <c r="B5696">
        <f>Weighting!$C$8</f>
        <v>0.58299999999999996</v>
      </c>
      <c r="C5696">
        <f>Weighting!$F$8</f>
        <v>0</v>
      </c>
      <c r="D5696" t="b">
        <f>IF(C5696=1,'Data Transformation'!$G$3+0.5*'Data Transformation'!$W$25,IF(C5697=1,D5697-'Data Transformation'!$W$25,FALSE))</f>
        <v>0</v>
      </c>
      <c r="E5696" t="str">
        <f t="array" ref="E5696">IF(ISLOGICAL(D5696),"",FREQUENCY(IF('Data Transformation'!$B$425:$B$8425='Bin Analysis'!$B5691,'Data Transformation'!$G$425:$G$8425),D5696))</f>
        <v/>
      </c>
      <c r="F5696" t="str">
        <f t="shared" si="711"/>
        <v/>
      </c>
      <c r="G5696">
        <f>Weighting!$H$8</f>
        <v>0</v>
      </c>
      <c r="H5696">
        <f t="array" ref="H5696">FREQUENCY(IF('Data Transformation'!$B$4:$B$8425=B5691,'Data Transformation'!$G$4:$G$8425),'Bin Analysis'!$B5696)</f>
        <v>18</v>
      </c>
      <c r="I5696">
        <f t="shared" si="712"/>
        <v>0</v>
      </c>
      <c r="J5696">
        <f t="shared" ref="J5696:J5713" si="713">IF(I5696=0,0,1)</f>
        <v>0</v>
      </c>
      <c r="K5696">
        <f>J5696*Weighting!$W$8</f>
        <v>0</v>
      </c>
      <c r="M5696" s="14"/>
    </row>
    <row r="5697" spans="1:13" x14ac:dyDescent="0.25">
      <c r="A5697" s="32">
        <f>IF(Weighting!$P$9&gt;0,B5697,"")</f>
        <v>0.71399999999999997</v>
      </c>
      <c r="B5697" s="50">
        <f>Weighting!$C$9</f>
        <v>0.71399999999999997</v>
      </c>
      <c r="C5697">
        <f>Weighting!$F$9</f>
        <v>0</v>
      </c>
      <c r="D5697" t="b">
        <f>IF(C5697=1,'Data Transformation'!$G$3+0.5*'Data Transformation'!$W$25,IF(C5698=1,D5698-'Data Transformation'!$W$25,FALSE))</f>
        <v>0</v>
      </c>
      <c r="E5697" t="str">
        <f t="array" ref="E5697">IF(ISLOGICAL(D5697),"",FREQUENCY(IF('Data Transformation'!$B$425:$B$8425='Bin Analysis'!$B5691,'Data Transformation'!$G$425:$G$8425),D5697))</f>
        <v/>
      </c>
      <c r="F5697" t="str">
        <f t="shared" si="711"/>
        <v/>
      </c>
      <c r="G5697">
        <f>Weighting!$H$9</f>
        <v>0</v>
      </c>
      <c r="H5697">
        <f t="array" ref="H5697">FREQUENCY(IF('Data Transformation'!$B$4:$B$8425=B5691,'Data Transformation'!$G$4:$G$8425),'Bin Analysis'!$B5697)</f>
        <v>18</v>
      </c>
      <c r="I5697">
        <f t="shared" si="712"/>
        <v>0</v>
      </c>
      <c r="J5697">
        <f t="shared" si="713"/>
        <v>0</v>
      </c>
      <c r="K5697">
        <f>J5697*Weighting!$W$9</f>
        <v>0</v>
      </c>
      <c r="M5697" s="14"/>
    </row>
    <row r="5698" spans="1:13" x14ac:dyDescent="0.25">
      <c r="A5698" s="32">
        <f>IF(Weighting!$P$10&gt;0,B5698,"")</f>
        <v>0.84499999999999997</v>
      </c>
      <c r="B5698">
        <f>Weighting!$C$10</f>
        <v>0.84499999999999997</v>
      </c>
      <c r="C5698">
        <f>Weighting!$F$10</f>
        <v>0</v>
      </c>
      <c r="D5698" t="b">
        <f>IF(C5698=1,'Data Transformation'!$G$3+0.5*'Data Transformation'!$W$25,IF(C5699=1,D5699-'Data Transformation'!$W$25,FALSE))</f>
        <v>0</v>
      </c>
      <c r="E5698" t="str">
        <f t="array" ref="E5698">IF(ISLOGICAL(D5698),"",FREQUENCY(IF('Data Transformation'!$B$425:$B$8425='Bin Analysis'!$B5691,'Data Transformation'!$G$425:$G$8425),D5698))</f>
        <v/>
      </c>
      <c r="F5698" t="str">
        <f t="shared" si="711"/>
        <v/>
      </c>
      <c r="G5698">
        <f>Weighting!$H$10</f>
        <v>0</v>
      </c>
      <c r="H5698">
        <f t="array" ref="H5698">FREQUENCY(IF('Data Transformation'!$B$4:$B$8425=B5691,'Data Transformation'!$G$4:$G$8425),'Bin Analysis'!$B5698)</f>
        <v>18</v>
      </c>
      <c r="I5698">
        <f t="shared" si="712"/>
        <v>0</v>
      </c>
      <c r="J5698">
        <f t="shared" si="713"/>
        <v>0</v>
      </c>
      <c r="K5698">
        <f>J5698*Weighting!$W$10</f>
        <v>0</v>
      </c>
      <c r="M5698" s="14"/>
    </row>
    <row r="5699" spans="1:13" x14ac:dyDescent="0.25">
      <c r="A5699" s="32">
        <f>IF(Weighting!$P$11&gt;0,B5699,"")</f>
        <v>0.97599999999999998</v>
      </c>
      <c r="B5699">
        <f>Weighting!$C$11</f>
        <v>0.97599999999999998</v>
      </c>
      <c r="C5699">
        <f>Weighting!$F$11</f>
        <v>0</v>
      </c>
      <c r="D5699">
        <f>IF(C5699=1,'Data Transformation'!$G$3+0.5*'Data Transformation'!$W$25,IF(C5700=1,D5700-'Data Transformation'!$W$25,FALSE))</f>
        <v>0.86899999999999999</v>
      </c>
      <c r="E5699">
        <f t="array" ref="E5699">IF(ISLOGICAL(D5699),"",FREQUENCY(IF('Data Transformation'!$B$425:$B$8425='Bin Analysis'!$B5691,'Data Transformation'!$G$425:$G$8425),D5699))</f>
        <v>18</v>
      </c>
      <c r="F5699" t="e">
        <f t="shared" si="711"/>
        <v>#VALUE!</v>
      </c>
      <c r="G5699">
        <f>Weighting!$H$11</f>
        <v>0</v>
      </c>
      <c r="H5699">
        <f t="array" ref="H5699">FREQUENCY(IF('Data Transformation'!$B$4:$B$8425=B5691,'Data Transformation'!$G$4:$G$8425),'Bin Analysis'!$B5699)</f>
        <v>18</v>
      </c>
      <c r="I5699">
        <f t="shared" si="712"/>
        <v>0</v>
      </c>
      <c r="J5699">
        <f t="shared" si="713"/>
        <v>0</v>
      </c>
      <c r="K5699">
        <f>J5699*Weighting!$W$11</f>
        <v>0</v>
      </c>
      <c r="M5699" s="14"/>
    </row>
    <row r="5700" spans="1:13" x14ac:dyDescent="0.25">
      <c r="A5700" s="32">
        <f>IF(Weighting!$P$12&gt;0,B5700,"")</f>
        <v>1.107</v>
      </c>
      <c r="B5700">
        <f>Weighting!$C$12</f>
        <v>1.107</v>
      </c>
      <c r="C5700">
        <f>Weighting!$F$12</f>
        <v>1</v>
      </c>
      <c r="D5700">
        <f>IF(C5700=1,'Data Transformation'!$G$3+0.5*'Data Transformation'!$W$25,IF(C5701=1,D5701-'Data Transformation'!$W$25,FALSE))</f>
        <v>1.131</v>
      </c>
      <c r="E5700">
        <f t="array" ref="E5700">IF(ISLOGICAL(D5700),"",FREQUENCY(IF('Data Transformation'!$B$425:$B$8425='Bin Analysis'!$B5691,'Data Transformation'!$G$425:$G$8425),D5700))</f>
        <v>18</v>
      </c>
      <c r="F5700">
        <f t="shared" si="711"/>
        <v>0</v>
      </c>
      <c r="G5700">
        <f>Weighting!$H$12</f>
        <v>0</v>
      </c>
      <c r="H5700">
        <f t="array" ref="H5700">FREQUENCY(IF('Data Transformation'!$B$4:$B$8425=B5691,'Data Transformation'!$G$4:$G$8425),'Bin Analysis'!$B5700)</f>
        <v>19</v>
      </c>
      <c r="I5700">
        <f t="shared" si="712"/>
        <v>1</v>
      </c>
      <c r="J5700">
        <f t="shared" si="713"/>
        <v>1</v>
      </c>
      <c r="K5700">
        <f>J5700*Weighting!$W$12</f>
        <v>1</v>
      </c>
      <c r="M5700" s="14"/>
    </row>
    <row r="5701" spans="1:13" x14ac:dyDescent="0.25">
      <c r="A5701" s="32">
        <f>IF(Weighting!$P$13&gt;0,B5701,"")</f>
        <v>1.238</v>
      </c>
      <c r="B5701">
        <f>Weighting!$C$13</f>
        <v>1.238</v>
      </c>
      <c r="C5701">
        <f>Weighting!$F$13</f>
        <v>0</v>
      </c>
      <c r="D5701" t="b">
        <f>IF(C5701=1,'Data Transformation'!$G$3+0.5*'Data Transformation'!$W$25,IF(C5702=1,D5702-'Data Transformation'!$W$25,FALSE))</f>
        <v>0</v>
      </c>
      <c r="E5701" t="str">
        <f t="array" ref="E5701">IF(ISLOGICAL(D5701),"",FREQUENCY(IF('Data Transformation'!$B$425:$B$8425='Bin Analysis'!$B5691,'Data Transformation'!$G$425:$G$8425),D5701))</f>
        <v/>
      </c>
      <c r="F5701" t="str">
        <f t="shared" si="711"/>
        <v/>
      </c>
      <c r="G5701">
        <f>Weighting!$H$13</f>
        <v>0</v>
      </c>
      <c r="H5701">
        <f t="array" ref="H5701">FREQUENCY(IF('Data Transformation'!$B$4:$B$8425=B5691,'Data Transformation'!$G$4:$G$8425),'Bin Analysis'!$B5701)</f>
        <v>19</v>
      </c>
      <c r="I5701">
        <f t="shared" si="712"/>
        <v>0</v>
      </c>
      <c r="J5701">
        <f t="shared" si="713"/>
        <v>0</v>
      </c>
      <c r="K5701">
        <f>J5701*Weighting!$W$13</f>
        <v>0</v>
      </c>
      <c r="M5701" s="14"/>
    </row>
    <row r="5702" spans="1:13" x14ac:dyDescent="0.25">
      <c r="A5702" s="32">
        <f>IF(Weighting!$P$14&gt;0,B5702,"")</f>
        <v>1.369</v>
      </c>
      <c r="B5702">
        <f>Weighting!$C$14</f>
        <v>1.369</v>
      </c>
      <c r="C5702">
        <f>Weighting!$F$14</f>
        <v>0</v>
      </c>
      <c r="D5702" t="b">
        <f>IF(C5702=1,'Data Transformation'!$G$3+0.5*'Data Transformation'!$W$25,IF(C5703=1,D5703-'Data Transformation'!$W$25,FALSE))</f>
        <v>0</v>
      </c>
      <c r="E5702" t="str">
        <f t="array" ref="E5702">IF(ISLOGICAL(D5702),"",FREQUENCY(IF('Data Transformation'!$B$425:$B$8425='Bin Analysis'!$B5691,'Data Transformation'!$G$425:$G$8425),D5702))</f>
        <v/>
      </c>
      <c r="F5702" t="str">
        <f t="shared" si="711"/>
        <v/>
      </c>
      <c r="G5702">
        <f>Weighting!$H$14</f>
        <v>0</v>
      </c>
      <c r="H5702">
        <f t="array" ref="H5702">FREQUENCY(IF('Data Transformation'!$B$4:$B$8425=B5691,'Data Transformation'!$G$4:$G$8425),'Bin Analysis'!$B5702)</f>
        <v>19</v>
      </c>
      <c r="I5702">
        <f t="shared" si="712"/>
        <v>0</v>
      </c>
      <c r="J5702">
        <f t="shared" si="713"/>
        <v>0</v>
      </c>
      <c r="K5702">
        <f>J5702*Weighting!$W$14</f>
        <v>0</v>
      </c>
      <c r="M5702" s="14"/>
    </row>
    <row r="5703" spans="1:13" x14ac:dyDescent="0.25">
      <c r="A5703" s="32">
        <f>IF(Weighting!$P$15&gt;0,B5703,"")</f>
        <v>1.5000009999999999</v>
      </c>
      <c r="B5703">
        <f>Weighting!$C$15</f>
        <v>1.5000009999999999</v>
      </c>
      <c r="C5703">
        <f>Weighting!$F$15</f>
        <v>0</v>
      </c>
      <c r="D5703" t="b">
        <f>IF(C5703=1,'Data Transformation'!$G$3+0.5*'Data Transformation'!$W$25,IF(C5704=1,D5704-'Data Transformation'!$W$25,FALSE))</f>
        <v>0</v>
      </c>
      <c r="E5703" t="str">
        <f t="array" ref="E5703">IF(ISLOGICAL(D5703),"",FREQUENCY(IF('Data Transformation'!$B$425:$B$8425='Bin Analysis'!$B5691,'Data Transformation'!$G$425:$G$8425),D5703))</f>
        <v/>
      </c>
      <c r="F5703" t="str">
        <f t="shared" si="711"/>
        <v/>
      </c>
      <c r="G5703">
        <f>Weighting!$H$15</f>
        <v>0</v>
      </c>
      <c r="H5703">
        <f t="array" ref="H5703">FREQUENCY(IF('Data Transformation'!$B$4:$B$8425=B5691,'Data Transformation'!$G$4:$G$8425),'Bin Analysis'!$B5703)</f>
        <v>19</v>
      </c>
      <c r="I5703">
        <f t="shared" si="712"/>
        <v>0</v>
      </c>
      <c r="J5703">
        <f t="shared" si="713"/>
        <v>0</v>
      </c>
      <c r="K5703">
        <f>J5703*Weighting!$W$15</f>
        <v>0</v>
      </c>
      <c r="M5703" s="14"/>
    </row>
    <row r="5704" spans="1:13" x14ac:dyDescent="0.25">
      <c r="A5704" s="32" t="str">
        <f>IF(Weighting!$P$16&gt;0,B5704,"")</f>
        <v/>
      </c>
      <c r="B5704">
        <f>Weighting!$C$16</f>
        <v>1.631</v>
      </c>
      <c r="C5704">
        <f>Weighting!$F$16</f>
        <v>0</v>
      </c>
      <c r="D5704" t="b">
        <f>IF(C5704=1,'Data Transformation'!$G$3+0.5*'Data Transformation'!$W$25,IF(C5705=1,D5705-'Data Transformation'!$W$25,FALSE))</f>
        <v>0</v>
      </c>
      <c r="E5704" t="str">
        <f t="array" ref="E5704">IF(ISLOGICAL(D5704),"",FREQUENCY(IF('Data Transformation'!$B$425:$B$8425='Bin Analysis'!$B5691,'Data Transformation'!$G$425:$G$8425),D5704))</f>
        <v/>
      </c>
      <c r="F5704" t="str">
        <f t="shared" si="711"/>
        <v/>
      </c>
      <c r="G5704">
        <f>Weighting!$H$16</f>
        <v>0</v>
      </c>
      <c r="H5704">
        <f t="array" ref="H5704">FREQUENCY(IF('Data Transformation'!$B$4:$B$8425=B5691,'Data Transformation'!$G$4:$G$8425),'Bin Analysis'!$B5704)</f>
        <v>19</v>
      </c>
      <c r="I5704">
        <f t="shared" si="712"/>
        <v>0</v>
      </c>
      <c r="J5704">
        <f t="shared" si="713"/>
        <v>0</v>
      </c>
      <c r="K5704">
        <f>J5704*Weighting!$W$16</f>
        <v>0</v>
      </c>
      <c r="M5704" s="14"/>
    </row>
    <row r="5705" spans="1:13" x14ac:dyDescent="0.25">
      <c r="A5705" s="32" t="str">
        <f>IF(Weighting!$P$17&gt;0,B5705,"")</f>
        <v/>
      </c>
      <c r="B5705">
        <f>Weighting!$C$17</f>
        <v>1.762</v>
      </c>
      <c r="C5705">
        <f>Weighting!$F$17</f>
        <v>0</v>
      </c>
      <c r="D5705" t="b">
        <f>IF(C5705=1,'Data Transformation'!$G$3+0.5*'Data Transformation'!$W$25,IF(C5706=1,D5706-'Data Transformation'!$W$25,FALSE))</f>
        <v>0</v>
      </c>
      <c r="E5705" t="str">
        <f t="array" ref="E5705">IF(ISLOGICAL(D5705),"",FREQUENCY(IF('Data Transformation'!$B$425:$B$8425='Bin Analysis'!$B5691,'Data Transformation'!$G$425:$G$8425),D5705))</f>
        <v/>
      </c>
      <c r="F5705" t="str">
        <f t="shared" si="711"/>
        <v/>
      </c>
      <c r="G5705">
        <f>Weighting!$H$17</f>
        <v>0</v>
      </c>
      <c r="H5705">
        <f t="array" ref="H5705">FREQUENCY(IF('Data Transformation'!$B$4:$B$8425=B5691,'Data Transformation'!$G$4:$G$8425),'Bin Analysis'!$B5705)</f>
        <v>19</v>
      </c>
      <c r="I5705">
        <f t="shared" si="712"/>
        <v>0</v>
      </c>
      <c r="J5705">
        <f t="shared" si="713"/>
        <v>0</v>
      </c>
      <c r="K5705">
        <f>J5705*Weighting!$W$17</f>
        <v>0</v>
      </c>
      <c r="M5705" s="14"/>
    </row>
    <row r="5706" spans="1:13" x14ac:dyDescent="0.25">
      <c r="A5706" s="32" t="str">
        <f>IF(Weighting!$P$18&gt;0,B5706,"")</f>
        <v/>
      </c>
      <c r="B5706">
        <f>Weighting!$C$18</f>
        <v>1.893</v>
      </c>
      <c r="C5706">
        <f>Weighting!$F$18</f>
        <v>0</v>
      </c>
      <c r="D5706" t="b">
        <f>IF(C5706=1,'Data Transformation'!$G$3+0.5*'Data Transformation'!$W$25,IF(C5707=1,D5707-'Data Transformation'!$W$25,FALSE))</f>
        <v>0</v>
      </c>
      <c r="E5706" t="str">
        <f t="array" ref="E5706">IF(ISLOGICAL(D5706),"",FREQUENCY(IF('Data Transformation'!$B$425:$B$8425='Bin Analysis'!$B5691,'Data Transformation'!$G$425:$G$8425),D5706))</f>
        <v/>
      </c>
      <c r="F5706" t="str">
        <f t="shared" si="711"/>
        <v/>
      </c>
      <c r="G5706">
        <f>Weighting!$H$18</f>
        <v>0</v>
      </c>
      <c r="H5706">
        <f t="array" ref="H5706">FREQUENCY(IF('Data Transformation'!$B$4:$B$8425=B5691,'Data Transformation'!$G$4:$G$8425),'Bin Analysis'!$B5706)</f>
        <v>19</v>
      </c>
      <c r="I5706">
        <f t="shared" si="712"/>
        <v>0</v>
      </c>
      <c r="J5706">
        <f t="shared" si="713"/>
        <v>0</v>
      </c>
      <c r="K5706">
        <f>J5706*Weighting!$W$18</f>
        <v>0</v>
      </c>
      <c r="M5706" s="14"/>
    </row>
    <row r="5707" spans="1:13" x14ac:dyDescent="0.25">
      <c r="A5707" s="32" t="str">
        <f>IF(Weighting!$P$19&gt;0,B5707,"")</f>
        <v/>
      </c>
      <c r="B5707">
        <f>Weighting!$C$19</f>
        <v>2.024</v>
      </c>
      <c r="C5707">
        <f>Weighting!$F$19</f>
        <v>0</v>
      </c>
      <c r="D5707" t="b">
        <f>IF(C5707=1,'Data Transformation'!$G$3+0.5*'Data Transformation'!$W$25,IF(C5708=1,D5708-'Data Transformation'!$W$25,FALSE))</f>
        <v>0</v>
      </c>
      <c r="E5707" t="str">
        <f t="array" ref="E5707">IF(ISLOGICAL(D5707),"",FREQUENCY(IF('Data Transformation'!$B$425:$B$8425='Bin Analysis'!$B5691,'Data Transformation'!$G$425:$G$8425),D5707))</f>
        <v/>
      </c>
      <c r="F5707" t="str">
        <f t="shared" si="711"/>
        <v/>
      </c>
      <c r="G5707">
        <f>Weighting!$H$19</f>
        <v>0</v>
      </c>
      <c r="H5707">
        <f t="array" ref="H5707">FREQUENCY(IF('Data Transformation'!$B$4:$B$8425=B5691,'Data Transformation'!$G$4:$G$8425),'Bin Analysis'!$B5707)</f>
        <v>19</v>
      </c>
      <c r="I5707">
        <f t="shared" si="712"/>
        <v>0</v>
      </c>
      <c r="J5707">
        <f t="shared" si="713"/>
        <v>0</v>
      </c>
      <c r="K5707">
        <f>J5707*Weighting!$W$19</f>
        <v>0</v>
      </c>
      <c r="M5707" s="14"/>
    </row>
    <row r="5708" spans="1:13" x14ac:dyDescent="0.25">
      <c r="A5708" s="32" t="str">
        <f>IF(Weighting!$P$20&gt;0,B5708,"")</f>
        <v/>
      </c>
      <c r="B5708">
        <f>Weighting!$C$20</f>
        <v>2.1550000000000002</v>
      </c>
      <c r="C5708">
        <f>Weighting!$F$20</f>
        <v>0</v>
      </c>
      <c r="D5708" t="b">
        <f>IF(C5708=1,'Data Transformation'!$G$3+0.5*'Data Transformation'!$W$25,IF(C5709=1,D5709-'Data Transformation'!$W$25,FALSE))</f>
        <v>0</v>
      </c>
      <c r="E5708" t="str">
        <f t="array" ref="E5708">IF(ISLOGICAL(D5708),"",FREQUENCY(IF('Data Transformation'!$B$425:$B$8425='Bin Analysis'!$B5691,'Data Transformation'!$G$425:$G$8425),D5708))</f>
        <v/>
      </c>
      <c r="F5708" t="str">
        <f t="shared" si="711"/>
        <v/>
      </c>
      <c r="G5708">
        <f>Weighting!$H$20</f>
        <v>0</v>
      </c>
      <c r="H5708">
        <f t="array" ref="H5708">FREQUENCY(IF('Data Transformation'!$B$4:$B$8425=B5691,'Data Transformation'!$G$4:$G$8425),'Bin Analysis'!$B5708)</f>
        <v>19</v>
      </c>
      <c r="I5708">
        <f t="shared" si="712"/>
        <v>0</v>
      </c>
      <c r="J5708">
        <f t="shared" si="713"/>
        <v>0</v>
      </c>
      <c r="K5708">
        <f>J5708*Weighting!$W$20</f>
        <v>0</v>
      </c>
      <c r="M5708" s="14"/>
    </row>
    <row r="5709" spans="1:13" x14ac:dyDescent="0.25">
      <c r="A5709" s="32" t="str">
        <f>IF(Weighting!$P$21&gt;0,B5709,"")</f>
        <v/>
      </c>
      <c r="B5709">
        <f>Weighting!$C$21</f>
        <v>2.2860000000000005</v>
      </c>
      <c r="C5709">
        <f>Weighting!$F$21</f>
        <v>0</v>
      </c>
      <c r="D5709" t="b">
        <f>IF(C5709=1,'Data Transformation'!$G$3+0.5*'Data Transformation'!$W$25,IF(C5710=1,D5710-'Data Transformation'!$W$25,FALSE))</f>
        <v>0</v>
      </c>
      <c r="E5709" t="str">
        <f t="array" ref="E5709">IF(ISLOGICAL(D5709),"",FREQUENCY(IF('Data Transformation'!$B$425:$B$8425='Bin Analysis'!$B5691,'Data Transformation'!$G$425:$G$8425),D5709))</f>
        <v/>
      </c>
      <c r="F5709" t="str">
        <f t="shared" si="711"/>
        <v/>
      </c>
      <c r="G5709">
        <f>Weighting!$H$21</f>
        <v>0</v>
      </c>
      <c r="H5709">
        <f t="array" ref="H5709">FREQUENCY(IF('Data Transformation'!$B$4:$B$8425=B5691,'Data Transformation'!$G$4:$G$8425),'Bin Analysis'!$B5709)</f>
        <v>19</v>
      </c>
      <c r="I5709">
        <f t="shared" si="712"/>
        <v>0</v>
      </c>
      <c r="J5709">
        <f t="shared" si="713"/>
        <v>0</v>
      </c>
      <c r="K5709">
        <f>J5709*Weighting!$W$21</f>
        <v>0</v>
      </c>
      <c r="M5709" s="14"/>
    </row>
    <row r="5710" spans="1:13" x14ac:dyDescent="0.25">
      <c r="A5710" s="32" t="str">
        <f>IF(Weighting!$P$22&gt;0,B5710,"")</f>
        <v/>
      </c>
      <c r="B5710">
        <f>Weighting!$C$22</f>
        <v>2.4170000000000007</v>
      </c>
      <c r="C5710">
        <f>Weighting!$F$22</f>
        <v>0</v>
      </c>
      <c r="D5710" t="b">
        <f>IF(C5710=1,'Data Transformation'!$G$3+0.5*'Data Transformation'!$W$25,IF(C5711=1,D5711-'Data Transformation'!$W$25,FALSE))</f>
        <v>0</v>
      </c>
      <c r="E5710" t="str">
        <f t="array" ref="E5710">IF(ISLOGICAL(D5710),"",FREQUENCY(IF('Data Transformation'!$B$425:$B$8425='Bin Analysis'!$B5691,'Data Transformation'!$G$425:$G$8425),D5710))</f>
        <v/>
      </c>
      <c r="F5710" t="str">
        <f t="shared" si="711"/>
        <v/>
      </c>
      <c r="G5710">
        <f>Weighting!$H$22</f>
        <v>0</v>
      </c>
      <c r="H5710">
        <f t="array" ref="H5710">FREQUENCY(IF('Data Transformation'!$B$4:$B$8425=B5691,'Data Transformation'!$G$4:$G$8425),'Bin Analysis'!$B5710)</f>
        <v>19</v>
      </c>
      <c r="I5710">
        <f t="shared" si="712"/>
        <v>0</v>
      </c>
      <c r="J5710">
        <f t="shared" si="713"/>
        <v>0</v>
      </c>
      <c r="K5710">
        <f>J5710*Weighting!$W$22</f>
        <v>0</v>
      </c>
      <c r="M5710" s="14"/>
    </row>
    <row r="5711" spans="1:13" x14ac:dyDescent="0.25">
      <c r="A5711" s="32" t="str">
        <f>IF(Weighting!$P$23&gt;0,B5711,"")</f>
        <v/>
      </c>
      <c r="B5711">
        <f>Weighting!$C$23</f>
        <v>2.5480000000000009</v>
      </c>
      <c r="C5711">
        <f>Weighting!$F$23</f>
        <v>0</v>
      </c>
      <c r="D5711" t="b">
        <f>IF(C5711=1,'Data Transformation'!$G$3+0.5*'Data Transformation'!$W$25,IF(C5712=1,D5712-'Data Transformation'!$W$25,FALSE))</f>
        <v>0</v>
      </c>
      <c r="E5711" t="str">
        <f t="array" ref="E5711">IF(ISLOGICAL(D5711),"",FREQUENCY(IF('Data Transformation'!$B$425:$B$8425='Bin Analysis'!$B5691,'Data Transformation'!$G$425:$G$8425),D5711))</f>
        <v/>
      </c>
      <c r="F5711" t="str">
        <f t="shared" si="711"/>
        <v/>
      </c>
      <c r="G5711">
        <f>Weighting!$H$23</f>
        <v>0</v>
      </c>
      <c r="H5711">
        <f t="array" ref="H5711">FREQUENCY(IF('Data Transformation'!$B$4:$B$8425=B5691,'Data Transformation'!$G$4:$G$8425),'Bin Analysis'!$B5711)</f>
        <v>19</v>
      </c>
      <c r="I5711">
        <f t="shared" si="712"/>
        <v>0</v>
      </c>
      <c r="J5711">
        <f t="shared" si="713"/>
        <v>0</v>
      </c>
      <c r="K5711">
        <f>J5711*Weighting!$W$23</f>
        <v>0</v>
      </c>
      <c r="M5711" s="14"/>
    </row>
    <row r="5712" spans="1:13" x14ac:dyDescent="0.25">
      <c r="A5712" s="32" t="str">
        <f>IF(Weighting!$P$24&gt;0,B5712,"")</f>
        <v/>
      </c>
      <c r="B5712">
        <f>Weighting!$C$24</f>
        <v>2.6790000000000012</v>
      </c>
      <c r="C5712">
        <f>Weighting!$F$24</f>
        <v>0</v>
      </c>
      <c r="D5712" t="b">
        <f>IF(C5712=1,'Data Transformation'!$G$3+0.5*'Data Transformation'!$W$25,IF(C5713=1,D5713-'Data Transformation'!$W$25,FALSE))</f>
        <v>0</v>
      </c>
      <c r="E5712" t="str">
        <f t="array" ref="E5712">IF(ISLOGICAL(D5712),"",FREQUENCY(IF('Data Transformation'!$B$425:$B$8425='Bin Analysis'!$B5691,'Data Transformation'!$G$425:$G$8425),D5712))</f>
        <v/>
      </c>
      <c r="F5712" t="str">
        <f t="shared" si="711"/>
        <v/>
      </c>
      <c r="G5712">
        <f>Weighting!$H$24</f>
        <v>0</v>
      </c>
      <c r="H5712">
        <f t="array" ref="H5712">FREQUENCY(IF('Data Transformation'!$B$4:$B$8425=B5691,'Data Transformation'!$G$4:$G$8425),'Bin Analysis'!$B5712)</f>
        <v>19</v>
      </c>
      <c r="I5712">
        <f t="shared" si="712"/>
        <v>0</v>
      </c>
      <c r="J5712">
        <f t="shared" si="713"/>
        <v>0</v>
      </c>
      <c r="K5712">
        <f>J5712*Weighting!$W$24</f>
        <v>0</v>
      </c>
      <c r="M5712" s="14"/>
    </row>
    <row r="5713" spans="1:25" x14ac:dyDescent="0.25">
      <c r="A5713" s="32" t="str">
        <f>IF(Weighting!$P$25&gt;0,B5713,"")</f>
        <v/>
      </c>
      <c r="B5713">
        <f>Weighting!$C$25</f>
        <v>2.8100000000000014</v>
      </c>
      <c r="C5713">
        <f>Weighting!$F$25</f>
        <v>0</v>
      </c>
      <c r="D5713" t="b">
        <f>IF(C5713=1,'Data Transformation'!$G$3+0.5*'Data Transformation'!$W$25,IF(C5714=1,D5714-'Data Transformation'!$W$25,FALSE))</f>
        <v>0</v>
      </c>
      <c r="E5713" t="str">
        <f t="array" ref="E5713">IF(ISLOGICAL(D5713),"",FREQUENCY(IF('Data Transformation'!$B$425:$B$8425='Bin Analysis'!$B5691,'Data Transformation'!$G$425:$G$8425),D5713))</f>
        <v/>
      </c>
      <c r="F5713" t="str">
        <f t="shared" si="711"/>
        <v/>
      </c>
      <c r="G5713">
        <f>Weighting!$H$25</f>
        <v>0</v>
      </c>
      <c r="H5713">
        <f t="array" ref="H5713">FREQUENCY(IF('Data Transformation'!$B$4:$B$8425=B5691,'Data Transformation'!$G$4:$G$8425),'Bin Analysis'!$B5713)</f>
        <v>19</v>
      </c>
      <c r="I5713">
        <f t="shared" si="712"/>
        <v>0</v>
      </c>
      <c r="J5713">
        <f t="shared" si="713"/>
        <v>0</v>
      </c>
      <c r="K5713">
        <f>J5713*Weighting!$W$25</f>
        <v>0</v>
      </c>
      <c r="M5713" s="14"/>
    </row>
    <row r="5714" spans="1:25" x14ac:dyDescent="0.25">
      <c r="O5714"/>
      <c r="P5714"/>
      <c r="Q5714"/>
      <c r="R5714"/>
    </row>
    <row r="5715" spans="1:25" ht="23.25" x14ac:dyDescent="0.35">
      <c r="A5715" s="21" t="s">
        <v>0</v>
      </c>
      <c r="B5715" s="21">
        <f>IFERROR(VLOOKUP(C5715,'Data Transformation'!$L$6:$M$426,2,FALSE),"")</f>
        <v>238</v>
      </c>
      <c r="C5715" s="21">
        <f>C5691+1</f>
        <v>238</v>
      </c>
      <c r="D5715" s="21"/>
      <c r="E5715" s="21"/>
      <c r="F5715" s="21"/>
      <c r="G5715" s="21"/>
      <c r="H5715" s="22"/>
      <c r="I5715" s="22"/>
      <c r="J5715" s="22"/>
      <c r="K5715" s="21"/>
      <c r="L5715" s="21">
        <f>B5715</f>
        <v>238</v>
      </c>
      <c r="M5715" s="23">
        <f>INDEX('Data Transformation'!$O$4:$O$424,MATCH($B5715,'Data Transformation'!$M$4:$M$424,0),MATCH($M$2,'Data Transformation'!$O$3,0))</f>
        <v>20</v>
      </c>
      <c r="N5715" s="27">
        <f>IF('Input and Summary Results'!$J$16="minimum",'Bin Analysis'!X5716/(M5715-1),'Bin Analysis'!Y5715/('Bin Analysis'!M5715-1))</f>
        <v>0</v>
      </c>
      <c r="O5715" s="27">
        <f>IF(M5715=FALSE,NA(),(VLOOKUP(1,C5718:K5737,4,FALSE))/(M5715-1))</f>
        <v>0.26315789473684209</v>
      </c>
      <c r="P5715" s="27">
        <f>IF(M5715=FALSE,NA(),SUM(J5718:J5737)/Weighting!$S$5)</f>
        <v>0.5</v>
      </c>
      <c r="Q5715" s="27">
        <f>IF(M5715=FALSE,NA(),SUM(K5718:K5737)/Weighting!$S$6)</f>
        <v>0.43478260869565216</v>
      </c>
      <c r="R5715" s="27">
        <f>IF(M5715=FALSE,NA(),(VLOOKUP(1,G5718:K5737,3,FALSE))/(M5715-1))</f>
        <v>0.15789473684210525</v>
      </c>
      <c r="S5715" s="22" t="str">
        <f>IF(M5715=FALSE,NA(),IF(SUM(J5718:J5737)=2,"yes","no"))</f>
        <v>no</v>
      </c>
      <c r="X5715" s="2" cm="2">
        <f t="array" ref="X5715:X5716">FREQUENCY(IF('Data Transformation'!$B$425:$B$6424='Bin Analysis'!L5715,'Data Transformation'!$G$425:$G$6424),'Data Transformation'!$U$11)</f>
        <v>19</v>
      </c>
      <c r="Y5715" s="2" cm="2">
        <f t="array" ref="Y5715:Y5716">FREQUENCY(IF('Data Transformation'!$B$425:$B$6424='Bin Analysis'!L5715,'Data Transformation'!$G$425:$G$6424),'Data Transformation'!$U$12)</f>
        <v>14</v>
      </c>
    </row>
    <row r="5716" spans="1:25" x14ac:dyDescent="0.25">
      <c r="A5716" s="14" t="s">
        <v>66</v>
      </c>
      <c r="B5716" t="s">
        <v>47</v>
      </c>
      <c r="C5716" t="s">
        <v>5</v>
      </c>
      <c r="D5716" t="s">
        <v>99</v>
      </c>
      <c r="E5716" t="s">
        <v>100</v>
      </c>
      <c r="F5716" t="s">
        <v>101</v>
      </c>
      <c r="G5716" t="s">
        <v>69</v>
      </c>
      <c r="H5716" t="s">
        <v>31</v>
      </c>
      <c r="I5716" t="s">
        <v>32</v>
      </c>
      <c r="J5716" t="s">
        <v>46</v>
      </c>
      <c r="K5716" s="14" t="s">
        <v>45</v>
      </c>
      <c r="M5716" s="14"/>
      <c r="X5716" s="2">
        <v>0</v>
      </c>
      <c r="Y5716" s="2">
        <v>5</v>
      </c>
    </row>
    <row r="5717" spans="1:25" x14ac:dyDescent="0.25">
      <c r="A5717" s="32"/>
      <c r="D5717" t="b">
        <f>IF(C5717=1,'Data Transformation'!$G$3+0.5*'Data Transformation'!$W$25,IF(C5718=1,D5718-'Data Transformation'!$W$25,FALSE))</f>
        <v>0</v>
      </c>
      <c r="E5717" t="str">
        <f t="array" ref="E5717">IF(ISLOGICAL(D5717),"",FREQUENCY(IF('Data Transformation'!$B$425:$B$8425='Bin Analysis'!$B5715,'Data Transformation'!$G$425:$G$8425),D5717))</f>
        <v/>
      </c>
      <c r="F5717" t="str">
        <f>IF(ISLOGICAL(D5717),"",E5717-E5716)</f>
        <v/>
      </c>
      <c r="M5717" s="14"/>
    </row>
    <row r="5718" spans="1:25" x14ac:dyDescent="0.25">
      <c r="A5718" s="32">
        <f>IF(Weighting!$P$6&gt;0,B5718,"")</f>
        <v>0.32100000000000001</v>
      </c>
      <c r="B5718">
        <f>Weighting!$C$6</f>
        <v>0.32100000000000001</v>
      </c>
      <c r="C5718">
        <f>Weighting!$F$6</f>
        <v>0</v>
      </c>
      <c r="D5718" t="b">
        <f>IF(C5718=1,'Data Transformation'!$G$3+0.5*'Data Transformation'!$W$25,IF(C5719=1,D5719-'Data Transformation'!$W$25,FALSE))</f>
        <v>0</v>
      </c>
      <c r="E5718" t="str">
        <f t="array" ref="E5718">IF(ISLOGICAL(D5718),"",FREQUENCY(IF('Data Transformation'!$B$425:$B$8425='Bin Analysis'!$B5715,'Data Transformation'!$G$425:$G$8425),D5718))</f>
        <v/>
      </c>
      <c r="F5718" t="str">
        <f>IF(ISLOGICAL(D5718),"",E5718-E5717)</f>
        <v/>
      </c>
      <c r="G5718">
        <f>Weighting!$H$6</f>
        <v>1</v>
      </c>
      <c r="H5718">
        <f t="array" ref="H5718">FREQUENCY(IF('Data Transformation'!$B$4:$B$8425=B5715,'Data Transformation'!$G$4:$G$8425),'Bin Analysis'!$B5718)</f>
        <v>3</v>
      </c>
      <c r="I5718">
        <f>H5718-H5717</f>
        <v>3</v>
      </c>
      <c r="J5718">
        <f>IF(I5718=0,0,1)</f>
        <v>1</v>
      </c>
      <c r="K5718">
        <f>J5718*Weighting!$W$6</f>
        <v>1</v>
      </c>
      <c r="M5718" s="14"/>
    </row>
    <row r="5719" spans="1:25" x14ac:dyDescent="0.25">
      <c r="A5719" s="32">
        <f>IF(Weighting!$P$7&gt;0,B5719,"")</f>
        <v>0.45200000000000001</v>
      </c>
      <c r="B5719">
        <f>Weighting!$C$7</f>
        <v>0.45200000000000001</v>
      </c>
      <c r="C5719">
        <f>Weighting!$F$7</f>
        <v>0</v>
      </c>
      <c r="D5719" t="b">
        <f>IF(C5719=1,'Data Transformation'!$G$3+0.5*'Data Transformation'!$W$25,IF(C5720=1,D5720-'Data Transformation'!$W$25,FALSE))</f>
        <v>0</v>
      </c>
      <c r="E5719" t="str">
        <f t="array" ref="E5719">IF(ISLOGICAL(D5719),"",FREQUENCY(IF('Data Transformation'!$B$425:$B$8425='Bin Analysis'!$B5715,'Data Transformation'!$G$425:$G$8425),D5719))</f>
        <v/>
      </c>
      <c r="F5719" t="str">
        <f t="shared" ref="F5719:F5737" si="714">IF(ISLOGICAL(D5719),"",E5719-E5718)</f>
        <v/>
      </c>
      <c r="G5719">
        <f>Weighting!$H$7</f>
        <v>0</v>
      </c>
      <c r="H5719">
        <f t="array" ref="H5719">FREQUENCY(IF('Data Transformation'!$B$4:$B$8425=B5715,'Data Transformation'!$G$4:$G$8425),'Bin Analysis'!$B5719)</f>
        <v>3</v>
      </c>
      <c r="I5719">
        <f t="shared" ref="I5719:I5737" si="715">H5719-H5718</f>
        <v>0</v>
      </c>
      <c r="J5719">
        <f>IF(I5719=0,0,1)</f>
        <v>0</v>
      </c>
      <c r="K5719">
        <f>J5719*Weighting!$W$7</f>
        <v>0</v>
      </c>
      <c r="M5719" s="14"/>
    </row>
    <row r="5720" spans="1:25" x14ac:dyDescent="0.25">
      <c r="A5720" s="32">
        <f>IF(Weighting!$P$8&gt;0,B5720,"")</f>
        <v>0.58299999999999996</v>
      </c>
      <c r="B5720">
        <f>Weighting!$C$8</f>
        <v>0.58299999999999996</v>
      </c>
      <c r="C5720">
        <f>Weighting!$F$8</f>
        <v>0</v>
      </c>
      <c r="D5720" t="b">
        <f>IF(C5720=1,'Data Transformation'!$G$3+0.5*'Data Transformation'!$W$25,IF(C5721=1,D5721-'Data Transformation'!$W$25,FALSE))</f>
        <v>0</v>
      </c>
      <c r="E5720" t="str">
        <f t="array" ref="E5720">IF(ISLOGICAL(D5720),"",FREQUENCY(IF('Data Transformation'!$B$425:$B$8425='Bin Analysis'!$B5715,'Data Transformation'!$G$425:$G$8425),D5720))</f>
        <v/>
      </c>
      <c r="F5720" t="str">
        <f t="shared" si="714"/>
        <v/>
      </c>
      <c r="G5720">
        <f>Weighting!$H$8</f>
        <v>0</v>
      </c>
      <c r="H5720">
        <f t="array" ref="H5720">FREQUENCY(IF('Data Transformation'!$B$4:$B$8425=B5715,'Data Transformation'!$G$4:$G$8425),'Bin Analysis'!$B5720)</f>
        <v>3</v>
      </c>
      <c r="I5720">
        <f t="shared" si="715"/>
        <v>0</v>
      </c>
      <c r="J5720">
        <f t="shared" ref="J5720:J5737" si="716">IF(I5720=0,0,1)</f>
        <v>0</v>
      </c>
      <c r="K5720">
        <f>J5720*Weighting!$W$8</f>
        <v>0</v>
      </c>
      <c r="M5720" s="14"/>
    </row>
    <row r="5721" spans="1:25" x14ac:dyDescent="0.25">
      <c r="A5721" s="32">
        <f>IF(Weighting!$P$9&gt;0,B5721,"")</f>
        <v>0.71399999999999997</v>
      </c>
      <c r="B5721" s="50">
        <f>Weighting!$C$9</f>
        <v>0.71399999999999997</v>
      </c>
      <c r="C5721">
        <f>Weighting!$F$9</f>
        <v>0</v>
      </c>
      <c r="D5721" t="b">
        <f>IF(C5721=1,'Data Transformation'!$G$3+0.5*'Data Transformation'!$W$25,IF(C5722=1,D5722-'Data Transformation'!$W$25,FALSE))</f>
        <v>0</v>
      </c>
      <c r="E5721" t="str">
        <f t="array" ref="E5721">IF(ISLOGICAL(D5721),"",FREQUENCY(IF('Data Transformation'!$B$425:$B$8425='Bin Analysis'!$B5715,'Data Transformation'!$G$425:$G$8425),D5721))</f>
        <v/>
      </c>
      <c r="F5721" t="str">
        <f t="shared" si="714"/>
        <v/>
      </c>
      <c r="G5721">
        <f>Weighting!$H$9</f>
        <v>0</v>
      </c>
      <c r="H5721">
        <f t="array" ref="H5721">FREQUENCY(IF('Data Transformation'!$B$4:$B$8425=B5715,'Data Transformation'!$G$4:$G$8425),'Bin Analysis'!$B5721)</f>
        <v>6</v>
      </c>
      <c r="I5721">
        <f t="shared" si="715"/>
        <v>3</v>
      </c>
      <c r="J5721">
        <f t="shared" si="716"/>
        <v>1</v>
      </c>
      <c r="K5721">
        <f>J5721*Weighting!$W$9</f>
        <v>3</v>
      </c>
      <c r="M5721" s="14"/>
    </row>
    <row r="5722" spans="1:25" x14ac:dyDescent="0.25">
      <c r="A5722" s="32">
        <f>IF(Weighting!$P$10&gt;0,B5722,"")</f>
        <v>0.84499999999999997</v>
      </c>
      <c r="B5722">
        <f>Weighting!$C$10</f>
        <v>0.84499999999999997</v>
      </c>
      <c r="C5722">
        <f>Weighting!$F$10</f>
        <v>0</v>
      </c>
      <c r="D5722" t="b">
        <f>IF(C5722=1,'Data Transformation'!$G$3+0.5*'Data Transformation'!$W$25,IF(C5723=1,D5723-'Data Transformation'!$W$25,FALSE))</f>
        <v>0</v>
      </c>
      <c r="E5722" t="str">
        <f t="array" ref="E5722">IF(ISLOGICAL(D5722),"",FREQUENCY(IF('Data Transformation'!$B$425:$B$8425='Bin Analysis'!$B5715,'Data Transformation'!$G$425:$G$8425),D5722))</f>
        <v/>
      </c>
      <c r="F5722" t="str">
        <f t="shared" si="714"/>
        <v/>
      </c>
      <c r="G5722">
        <f>Weighting!$H$10</f>
        <v>0</v>
      </c>
      <c r="H5722">
        <f t="array" ref="H5722">FREQUENCY(IF('Data Transformation'!$B$4:$B$8425=B5715,'Data Transformation'!$G$4:$G$8425),'Bin Analysis'!$B5722)</f>
        <v>11</v>
      </c>
      <c r="I5722">
        <f t="shared" si="715"/>
        <v>5</v>
      </c>
      <c r="J5722">
        <f t="shared" si="716"/>
        <v>1</v>
      </c>
      <c r="K5722">
        <f>J5722*Weighting!$W$10</f>
        <v>3</v>
      </c>
      <c r="M5722" s="14"/>
    </row>
    <row r="5723" spans="1:25" x14ac:dyDescent="0.25">
      <c r="A5723" s="32">
        <f>IF(Weighting!$P$11&gt;0,B5723,"")</f>
        <v>0.97599999999999998</v>
      </c>
      <c r="B5723">
        <f>Weighting!$C$11</f>
        <v>0.97599999999999998</v>
      </c>
      <c r="C5723">
        <f>Weighting!$F$11</f>
        <v>0</v>
      </c>
      <c r="D5723">
        <f>IF(C5723=1,'Data Transformation'!$G$3+0.5*'Data Transformation'!$W$25,IF(C5724=1,D5724-'Data Transformation'!$W$25,FALSE))</f>
        <v>0.86899999999999999</v>
      </c>
      <c r="E5723">
        <f t="array" ref="E5723">IF(ISLOGICAL(D5723),"",FREQUENCY(IF('Data Transformation'!$B$425:$B$8425='Bin Analysis'!$B5715,'Data Transformation'!$G$425:$G$8425),D5723))</f>
        <v>14</v>
      </c>
      <c r="F5723" t="e">
        <f t="shared" si="714"/>
        <v>#VALUE!</v>
      </c>
      <c r="G5723">
        <f>Weighting!$H$11</f>
        <v>0</v>
      </c>
      <c r="H5723">
        <f t="array" ref="H5723">FREQUENCY(IF('Data Transformation'!$B$4:$B$8425=B5715,'Data Transformation'!$G$4:$G$8425),'Bin Analysis'!$B5723)</f>
        <v>19</v>
      </c>
      <c r="I5723">
        <f t="shared" si="715"/>
        <v>8</v>
      </c>
      <c r="J5723">
        <f t="shared" si="716"/>
        <v>1</v>
      </c>
      <c r="K5723">
        <f>J5723*Weighting!$W$11</f>
        <v>2</v>
      </c>
      <c r="M5723" s="14"/>
    </row>
    <row r="5724" spans="1:25" x14ac:dyDescent="0.25">
      <c r="A5724" s="32">
        <f>IF(Weighting!$P$12&gt;0,B5724,"")</f>
        <v>1.107</v>
      </c>
      <c r="B5724">
        <f>Weighting!$C$12</f>
        <v>1.107</v>
      </c>
      <c r="C5724">
        <f>Weighting!$F$12</f>
        <v>1</v>
      </c>
      <c r="D5724">
        <f>IF(C5724=1,'Data Transformation'!$G$3+0.5*'Data Transformation'!$W$25,IF(C5725=1,D5725-'Data Transformation'!$W$25,FALSE))</f>
        <v>1.131</v>
      </c>
      <c r="E5724">
        <f t="array" ref="E5724">IF(ISLOGICAL(D5724),"",FREQUENCY(IF('Data Transformation'!$B$425:$B$8425='Bin Analysis'!$B5715,'Data Transformation'!$G$425:$G$8425),D5724))</f>
        <v>19</v>
      </c>
      <c r="F5724">
        <f t="shared" si="714"/>
        <v>5</v>
      </c>
      <c r="G5724">
        <f>Weighting!$H$12</f>
        <v>0</v>
      </c>
      <c r="H5724">
        <f t="array" ref="H5724">FREQUENCY(IF('Data Transformation'!$B$4:$B$8425=B5715,'Data Transformation'!$G$4:$G$8425),'Bin Analysis'!$B5724)</f>
        <v>20</v>
      </c>
      <c r="I5724">
        <f t="shared" si="715"/>
        <v>1</v>
      </c>
      <c r="J5724">
        <f t="shared" si="716"/>
        <v>1</v>
      </c>
      <c r="K5724">
        <f>J5724*Weighting!$W$12</f>
        <v>1</v>
      </c>
      <c r="M5724" s="14"/>
    </row>
    <row r="5725" spans="1:25" x14ac:dyDescent="0.25">
      <c r="A5725" s="32">
        <f>IF(Weighting!$P$13&gt;0,B5725,"")</f>
        <v>1.238</v>
      </c>
      <c r="B5725">
        <f>Weighting!$C$13</f>
        <v>1.238</v>
      </c>
      <c r="C5725">
        <f>Weighting!$F$13</f>
        <v>0</v>
      </c>
      <c r="D5725" t="b">
        <f>IF(C5725=1,'Data Transformation'!$G$3+0.5*'Data Transformation'!$W$25,IF(C5726=1,D5726-'Data Transformation'!$W$25,FALSE))</f>
        <v>0</v>
      </c>
      <c r="E5725" t="str">
        <f t="array" ref="E5725">IF(ISLOGICAL(D5725),"",FREQUENCY(IF('Data Transformation'!$B$425:$B$8425='Bin Analysis'!$B5715,'Data Transformation'!$G$425:$G$8425),D5725))</f>
        <v/>
      </c>
      <c r="F5725" t="str">
        <f t="shared" si="714"/>
        <v/>
      </c>
      <c r="G5725">
        <f>Weighting!$H$13</f>
        <v>0</v>
      </c>
      <c r="H5725">
        <f t="array" ref="H5725">FREQUENCY(IF('Data Transformation'!$B$4:$B$8425=B5715,'Data Transformation'!$G$4:$G$8425),'Bin Analysis'!$B5725)</f>
        <v>20</v>
      </c>
      <c r="I5725">
        <f t="shared" si="715"/>
        <v>0</v>
      </c>
      <c r="J5725">
        <f t="shared" si="716"/>
        <v>0</v>
      </c>
      <c r="K5725">
        <f>J5725*Weighting!$W$13</f>
        <v>0</v>
      </c>
      <c r="M5725" s="14"/>
    </row>
    <row r="5726" spans="1:25" x14ac:dyDescent="0.25">
      <c r="A5726" s="32">
        <f>IF(Weighting!$P$14&gt;0,B5726,"")</f>
        <v>1.369</v>
      </c>
      <c r="B5726">
        <f>Weighting!$C$14</f>
        <v>1.369</v>
      </c>
      <c r="C5726">
        <f>Weighting!$F$14</f>
        <v>0</v>
      </c>
      <c r="D5726" t="b">
        <f>IF(C5726=1,'Data Transformation'!$G$3+0.5*'Data Transformation'!$W$25,IF(C5727=1,D5727-'Data Transformation'!$W$25,FALSE))</f>
        <v>0</v>
      </c>
      <c r="E5726" t="str">
        <f t="array" ref="E5726">IF(ISLOGICAL(D5726),"",FREQUENCY(IF('Data Transformation'!$B$425:$B$8425='Bin Analysis'!$B5715,'Data Transformation'!$G$425:$G$8425),D5726))</f>
        <v/>
      </c>
      <c r="F5726" t="str">
        <f t="shared" si="714"/>
        <v/>
      </c>
      <c r="G5726">
        <f>Weighting!$H$14</f>
        <v>0</v>
      </c>
      <c r="H5726">
        <f t="array" ref="H5726">FREQUENCY(IF('Data Transformation'!$B$4:$B$8425=B5715,'Data Transformation'!$G$4:$G$8425),'Bin Analysis'!$B5726)</f>
        <v>20</v>
      </c>
      <c r="I5726">
        <f t="shared" si="715"/>
        <v>0</v>
      </c>
      <c r="J5726">
        <f t="shared" si="716"/>
        <v>0</v>
      </c>
      <c r="K5726">
        <f>J5726*Weighting!$W$14</f>
        <v>0</v>
      </c>
      <c r="M5726" s="14"/>
    </row>
    <row r="5727" spans="1:25" x14ac:dyDescent="0.25">
      <c r="A5727" s="32">
        <f>IF(Weighting!$P$15&gt;0,B5727,"")</f>
        <v>1.5000009999999999</v>
      </c>
      <c r="B5727">
        <f>Weighting!$C$15</f>
        <v>1.5000009999999999</v>
      </c>
      <c r="C5727">
        <f>Weighting!$F$15</f>
        <v>0</v>
      </c>
      <c r="D5727" t="b">
        <f>IF(C5727=1,'Data Transformation'!$G$3+0.5*'Data Transformation'!$W$25,IF(C5728=1,D5728-'Data Transformation'!$W$25,FALSE))</f>
        <v>0</v>
      </c>
      <c r="E5727" t="str">
        <f t="array" ref="E5727">IF(ISLOGICAL(D5727),"",FREQUENCY(IF('Data Transformation'!$B$425:$B$8425='Bin Analysis'!$B5715,'Data Transformation'!$G$425:$G$8425),D5727))</f>
        <v/>
      </c>
      <c r="F5727" t="str">
        <f t="shared" si="714"/>
        <v/>
      </c>
      <c r="G5727">
        <f>Weighting!$H$15</f>
        <v>0</v>
      </c>
      <c r="H5727">
        <f t="array" ref="H5727">FREQUENCY(IF('Data Transformation'!$B$4:$B$8425=B5715,'Data Transformation'!$G$4:$G$8425),'Bin Analysis'!$B5727)</f>
        <v>20</v>
      </c>
      <c r="I5727">
        <f t="shared" si="715"/>
        <v>0</v>
      </c>
      <c r="J5727">
        <f t="shared" si="716"/>
        <v>0</v>
      </c>
      <c r="K5727">
        <f>J5727*Weighting!$W$15</f>
        <v>0</v>
      </c>
      <c r="M5727" s="14"/>
    </row>
    <row r="5728" spans="1:25" x14ac:dyDescent="0.25">
      <c r="A5728" s="32" t="str">
        <f>IF(Weighting!$P$16&gt;0,B5728,"")</f>
        <v/>
      </c>
      <c r="B5728">
        <f>Weighting!$C$16</f>
        <v>1.631</v>
      </c>
      <c r="C5728">
        <f>Weighting!$F$16</f>
        <v>0</v>
      </c>
      <c r="D5728" t="b">
        <f>IF(C5728=1,'Data Transformation'!$G$3+0.5*'Data Transformation'!$W$25,IF(C5729=1,D5729-'Data Transformation'!$W$25,FALSE))</f>
        <v>0</v>
      </c>
      <c r="E5728" t="str">
        <f t="array" ref="E5728">IF(ISLOGICAL(D5728),"",FREQUENCY(IF('Data Transformation'!$B$425:$B$8425='Bin Analysis'!$B5715,'Data Transformation'!$G$425:$G$8425),D5728))</f>
        <v/>
      </c>
      <c r="F5728" t="str">
        <f t="shared" si="714"/>
        <v/>
      </c>
      <c r="G5728">
        <f>Weighting!$H$16</f>
        <v>0</v>
      </c>
      <c r="H5728">
        <f t="array" ref="H5728">FREQUENCY(IF('Data Transformation'!$B$4:$B$8425=B5715,'Data Transformation'!$G$4:$G$8425),'Bin Analysis'!$B5728)</f>
        <v>20</v>
      </c>
      <c r="I5728">
        <f t="shared" si="715"/>
        <v>0</v>
      </c>
      <c r="J5728">
        <f t="shared" si="716"/>
        <v>0</v>
      </c>
      <c r="K5728">
        <f>J5728*Weighting!$W$16</f>
        <v>0</v>
      </c>
      <c r="M5728" s="14"/>
    </row>
    <row r="5729" spans="1:25" x14ac:dyDescent="0.25">
      <c r="A5729" s="32" t="str">
        <f>IF(Weighting!$P$17&gt;0,B5729,"")</f>
        <v/>
      </c>
      <c r="B5729">
        <f>Weighting!$C$17</f>
        <v>1.762</v>
      </c>
      <c r="C5729">
        <f>Weighting!$F$17</f>
        <v>0</v>
      </c>
      <c r="D5729" t="b">
        <f>IF(C5729=1,'Data Transformation'!$G$3+0.5*'Data Transformation'!$W$25,IF(C5730=1,D5730-'Data Transformation'!$W$25,FALSE))</f>
        <v>0</v>
      </c>
      <c r="E5729" t="str">
        <f t="array" ref="E5729">IF(ISLOGICAL(D5729),"",FREQUENCY(IF('Data Transformation'!$B$425:$B$8425='Bin Analysis'!$B5715,'Data Transformation'!$G$425:$G$8425),D5729))</f>
        <v/>
      </c>
      <c r="F5729" t="str">
        <f t="shared" si="714"/>
        <v/>
      </c>
      <c r="G5729">
        <f>Weighting!$H$17</f>
        <v>0</v>
      </c>
      <c r="H5729">
        <f t="array" ref="H5729">FREQUENCY(IF('Data Transformation'!$B$4:$B$8425=B5715,'Data Transformation'!$G$4:$G$8425),'Bin Analysis'!$B5729)</f>
        <v>20</v>
      </c>
      <c r="I5729">
        <f t="shared" si="715"/>
        <v>0</v>
      </c>
      <c r="J5729">
        <f t="shared" si="716"/>
        <v>0</v>
      </c>
      <c r="K5729">
        <f>J5729*Weighting!$W$17</f>
        <v>0</v>
      </c>
      <c r="M5729" s="14"/>
    </row>
    <row r="5730" spans="1:25" x14ac:dyDescent="0.25">
      <c r="A5730" s="32" t="str">
        <f>IF(Weighting!$P$18&gt;0,B5730,"")</f>
        <v/>
      </c>
      <c r="B5730">
        <f>Weighting!$C$18</f>
        <v>1.893</v>
      </c>
      <c r="C5730">
        <f>Weighting!$F$18</f>
        <v>0</v>
      </c>
      <c r="D5730" t="b">
        <f>IF(C5730=1,'Data Transformation'!$G$3+0.5*'Data Transformation'!$W$25,IF(C5731=1,D5731-'Data Transformation'!$W$25,FALSE))</f>
        <v>0</v>
      </c>
      <c r="E5730" t="str">
        <f t="array" ref="E5730">IF(ISLOGICAL(D5730),"",FREQUENCY(IF('Data Transformation'!$B$425:$B$8425='Bin Analysis'!$B5715,'Data Transformation'!$G$425:$G$8425),D5730))</f>
        <v/>
      </c>
      <c r="F5730" t="str">
        <f t="shared" si="714"/>
        <v/>
      </c>
      <c r="G5730">
        <f>Weighting!$H$18</f>
        <v>0</v>
      </c>
      <c r="H5730">
        <f t="array" ref="H5730">FREQUENCY(IF('Data Transformation'!$B$4:$B$8425=B5715,'Data Transformation'!$G$4:$G$8425),'Bin Analysis'!$B5730)</f>
        <v>20</v>
      </c>
      <c r="I5730">
        <f t="shared" si="715"/>
        <v>0</v>
      </c>
      <c r="J5730">
        <f t="shared" si="716"/>
        <v>0</v>
      </c>
      <c r="K5730">
        <f>J5730*Weighting!$W$18</f>
        <v>0</v>
      </c>
      <c r="M5730" s="14"/>
    </row>
    <row r="5731" spans="1:25" x14ac:dyDescent="0.25">
      <c r="A5731" s="32" t="str">
        <f>IF(Weighting!$P$19&gt;0,B5731,"")</f>
        <v/>
      </c>
      <c r="B5731">
        <f>Weighting!$C$19</f>
        <v>2.024</v>
      </c>
      <c r="C5731">
        <f>Weighting!$F$19</f>
        <v>0</v>
      </c>
      <c r="D5731" t="b">
        <f>IF(C5731=1,'Data Transformation'!$G$3+0.5*'Data Transformation'!$W$25,IF(C5732=1,D5732-'Data Transformation'!$W$25,FALSE))</f>
        <v>0</v>
      </c>
      <c r="E5731" t="str">
        <f t="array" ref="E5731">IF(ISLOGICAL(D5731),"",FREQUENCY(IF('Data Transformation'!$B$425:$B$8425='Bin Analysis'!$B5715,'Data Transformation'!$G$425:$G$8425),D5731))</f>
        <v/>
      </c>
      <c r="F5731" t="str">
        <f t="shared" si="714"/>
        <v/>
      </c>
      <c r="G5731">
        <f>Weighting!$H$19</f>
        <v>0</v>
      </c>
      <c r="H5731">
        <f t="array" ref="H5731">FREQUENCY(IF('Data Transformation'!$B$4:$B$8425=B5715,'Data Transformation'!$G$4:$G$8425),'Bin Analysis'!$B5731)</f>
        <v>20</v>
      </c>
      <c r="I5731">
        <f t="shared" si="715"/>
        <v>0</v>
      </c>
      <c r="J5731">
        <f t="shared" si="716"/>
        <v>0</v>
      </c>
      <c r="K5731">
        <f>J5731*Weighting!$W$19</f>
        <v>0</v>
      </c>
      <c r="M5731" s="14"/>
    </row>
    <row r="5732" spans="1:25" x14ac:dyDescent="0.25">
      <c r="A5732" s="32" t="str">
        <f>IF(Weighting!$P$20&gt;0,B5732,"")</f>
        <v/>
      </c>
      <c r="B5732">
        <f>Weighting!$C$20</f>
        <v>2.1550000000000002</v>
      </c>
      <c r="C5732">
        <f>Weighting!$F$20</f>
        <v>0</v>
      </c>
      <c r="D5732" t="b">
        <f>IF(C5732=1,'Data Transformation'!$G$3+0.5*'Data Transformation'!$W$25,IF(C5733=1,D5733-'Data Transformation'!$W$25,FALSE))</f>
        <v>0</v>
      </c>
      <c r="E5732" t="str">
        <f t="array" ref="E5732">IF(ISLOGICAL(D5732),"",FREQUENCY(IF('Data Transformation'!$B$425:$B$8425='Bin Analysis'!$B5715,'Data Transformation'!$G$425:$G$8425),D5732))</f>
        <v/>
      </c>
      <c r="F5732" t="str">
        <f t="shared" si="714"/>
        <v/>
      </c>
      <c r="G5732">
        <f>Weighting!$H$20</f>
        <v>0</v>
      </c>
      <c r="H5732">
        <f t="array" ref="H5732">FREQUENCY(IF('Data Transformation'!$B$4:$B$8425=B5715,'Data Transformation'!$G$4:$G$8425),'Bin Analysis'!$B5732)</f>
        <v>20</v>
      </c>
      <c r="I5732">
        <f t="shared" si="715"/>
        <v>0</v>
      </c>
      <c r="J5732">
        <f t="shared" si="716"/>
        <v>0</v>
      </c>
      <c r="K5732">
        <f>J5732*Weighting!$W$20</f>
        <v>0</v>
      </c>
      <c r="M5732" s="14"/>
    </row>
    <row r="5733" spans="1:25" x14ac:dyDescent="0.25">
      <c r="A5733" s="32" t="str">
        <f>IF(Weighting!$P$21&gt;0,B5733,"")</f>
        <v/>
      </c>
      <c r="B5733">
        <f>Weighting!$C$21</f>
        <v>2.2860000000000005</v>
      </c>
      <c r="C5733">
        <f>Weighting!$F$21</f>
        <v>0</v>
      </c>
      <c r="D5733" t="b">
        <f>IF(C5733=1,'Data Transformation'!$G$3+0.5*'Data Transformation'!$W$25,IF(C5734=1,D5734-'Data Transformation'!$W$25,FALSE))</f>
        <v>0</v>
      </c>
      <c r="E5733" t="str">
        <f t="array" ref="E5733">IF(ISLOGICAL(D5733),"",FREQUENCY(IF('Data Transformation'!$B$425:$B$8425='Bin Analysis'!$B5715,'Data Transformation'!$G$425:$G$8425),D5733))</f>
        <v/>
      </c>
      <c r="F5733" t="str">
        <f t="shared" si="714"/>
        <v/>
      </c>
      <c r="G5733">
        <f>Weighting!$H$21</f>
        <v>0</v>
      </c>
      <c r="H5733">
        <f t="array" ref="H5733">FREQUENCY(IF('Data Transformation'!$B$4:$B$8425=B5715,'Data Transformation'!$G$4:$G$8425),'Bin Analysis'!$B5733)</f>
        <v>20</v>
      </c>
      <c r="I5733">
        <f t="shared" si="715"/>
        <v>0</v>
      </c>
      <c r="J5733">
        <f t="shared" si="716"/>
        <v>0</v>
      </c>
      <c r="K5733">
        <f>J5733*Weighting!$W$21</f>
        <v>0</v>
      </c>
      <c r="M5733" s="14"/>
    </row>
    <row r="5734" spans="1:25" x14ac:dyDescent="0.25">
      <c r="A5734" s="32" t="str">
        <f>IF(Weighting!$P$22&gt;0,B5734,"")</f>
        <v/>
      </c>
      <c r="B5734">
        <f>Weighting!$C$22</f>
        <v>2.4170000000000007</v>
      </c>
      <c r="C5734">
        <f>Weighting!$F$22</f>
        <v>0</v>
      </c>
      <c r="D5734" t="b">
        <f>IF(C5734=1,'Data Transformation'!$G$3+0.5*'Data Transformation'!$W$25,IF(C5735=1,D5735-'Data Transformation'!$W$25,FALSE))</f>
        <v>0</v>
      </c>
      <c r="E5734" t="str">
        <f t="array" ref="E5734">IF(ISLOGICAL(D5734),"",FREQUENCY(IF('Data Transformation'!$B$425:$B$8425='Bin Analysis'!$B5715,'Data Transformation'!$G$425:$G$8425),D5734))</f>
        <v/>
      </c>
      <c r="F5734" t="str">
        <f t="shared" si="714"/>
        <v/>
      </c>
      <c r="G5734">
        <f>Weighting!$H$22</f>
        <v>0</v>
      </c>
      <c r="H5734">
        <f t="array" ref="H5734">FREQUENCY(IF('Data Transformation'!$B$4:$B$8425=B5715,'Data Transformation'!$G$4:$G$8425),'Bin Analysis'!$B5734)</f>
        <v>20</v>
      </c>
      <c r="I5734">
        <f t="shared" si="715"/>
        <v>0</v>
      </c>
      <c r="J5734">
        <f t="shared" si="716"/>
        <v>0</v>
      </c>
      <c r="K5734">
        <f>J5734*Weighting!$W$22</f>
        <v>0</v>
      </c>
      <c r="M5734" s="14"/>
    </row>
    <row r="5735" spans="1:25" x14ac:dyDescent="0.25">
      <c r="A5735" s="32" t="str">
        <f>IF(Weighting!$P$23&gt;0,B5735,"")</f>
        <v/>
      </c>
      <c r="B5735">
        <f>Weighting!$C$23</f>
        <v>2.5480000000000009</v>
      </c>
      <c r="C5735">
        <f>Weighting!$F$23</f>
        <v>0</v>
      </c>
      <c r="D5735" t="b">
        <f>IF(C5735=1,'Data Transformation'!$G$3+0.5*'Data Transformation'!$W$25,IF(C5736=1,D5736-'Data Transformation'!$W$25,FALSE))</f>
        <v>0</v>
      </c>
      <c r="E5735" t="str">
        <f t="array" ref="E5735">IF(ISLOGICAL(D5735),"",FREQUENCY(IF('Data Transformation'!$B$425:$B$8425='Bin Analysis'!$B5715,'Data Transformation'!$G$425:$G$8425),D5735))</f>
        <v/>
      </c>
      <c r="F5735" t="str">
        <f t="shared" si="714"/>
        <v/>
      </c>
      <c r="G5735">
        <f>Weighting!$H$23</f>
        <v>0</v>
      </c>
      <c r="H5735">
        <f t="array" ref="H5735">FREQUENCY(IF('Data Transformation'!$B$4:$B$8425=B5715,'Data Transformation'!$G$4:$G$8425),'Bin Analysis'!$B5735)</f>
        <v>20</v>
      </c>
      <c r="I5735">
        <f t="shared" si="715"/>
        <v>0</v>
      </c>
      <c r="J5735">
        <f t="shared" si="716"/>
        <v>0</v>
      </c>
      <c r="K5735">
        <f>J5735*Weighting!$W$23</f>
        <v>0</v>
      </c>
      <c r="M5735" s="14"/>
    </row>
    <row r="5736" spans="1:25" x14ac:dyDescent="0.25">
      <c r="A5736" s="32" t="str">
        <f>IF(Weighting!$P$24&gt;0,B5736,"")</f>
        <v/>
      </c>
      <c r="B5736">
        <f>Weighting!$C$24</f>
        <v>2.6790000000000012</v>
      </c>
      <c r="C5736">
        <f>Weighting!$F$24</f>
        <v>0</v>
      </c>
      <c r="D5736" t="b">
        <f>IF(C5736=1,'Data Transformation'!$G$3+0.5*'Data Transformation'!$W$25,IF(C5737=1,D5737-'Data Transformation'!$W$25,FALSE))</f>
        <v>0</v>
      </c>
      <c r="E5736" t="str">
        <f t="array" ref="E5736">IF(ISLOGICAL(D5736),"",FREQUENCY(IF('Data Transformation'!$B$425:$B$8425='Bin Analysis'!$B5715,'Data Transformation'!$G$425:$G$8425),D5736))</f>
        <v/>
      </c>
      <c r="F5736" t="str">
        <f t="shared" si="714"/>
        <v/>
      </c>
      <c r="G5736">
        <f>Weighting!$H$24</f>
        <v>0</v>
      </c>
      <c r="H5736">
        <f t="array" ref="H5736">FREQUENCY(IF('Data Transformation'!$B$4:$B$8425=B5715,'Data Transformation'!$G$4:$G$8425),'Bin Analysis'!$B5736)</f>
        <v>20</v>
      </c>
      <c r="I5736">
        <f t="shared" si="715"/>
        <v>0</v>
      </c>
      <c r="J5736">
        <f t="shared" si="716"/>
        <v>0</v>
      </c>
      <c r="K5736">
        <f>J5736*Weighting!$W$24</f>
        <v>0</v>
      </c>
      <c r="M5736" s="14"/>
    </row>
    <row r="5737" spans="1:25" x14ac:dyDescent="0.25">
      <c r="A5737" s="32" t="str">
        <f>IF(Weighting!$P$25&gt;0,B5737,"")</f>
        <v/>
      </c>
      <c r="B5737">
        <f>Weighting!$C$25</f>
        <v>2.8100000000000014</v>
      </c>
      <c r="C5737">
        <f>Weighting!$F$25</f>
        <v>0</v>
      </c>
      <c r="D5737" t="b">
        <f>IF(C5737=1,'Data Transformation'!$G$3+0.5*'Data Transformation'!$W$25,IF(C5738=1,D5738-'Data Transformation'!$W$25,FALSE))</f>
        <v>0</v>
      </c>
      <c r="E5737" t="str">
        <f t="array" ref="E5737">IF(ISLOGICAL(D5737),"",FREQUENCY(IF('Data Transformation'!$B$425:$B$8425='Bin Analysis'!$B5715,'Data Transformation'!$G$425:$G$8425),D5737))</f>
        <v/>
      </c>
      <c r="F5737" t="str">
        <f t="shared" si="714"/>
        <v/>
      </c>
      <c r="G5737">
        <f>Weighting!$H$25</f>
        <v>0</v>
      </c>
      <c r="H5737">
        <f t="array" ref="H5737">FREQUENCY(IF('Data Transformation'!$B$4:$B$8425=B5715,'Data Transformation'!$G$4:$G$8425),'Bin Analysis'!$B5737)</f>
        <v>20</v>
      </c>
      <c r="I5737">
        <f t="shared" si="715"/>
        <v>0</v>
      </c>
      <c r="J5737">
        <f t="shared" si="716"/>
        <v>0</v>
      </c>
      <c r="K5737">
        <f>J5737*Weighting!$W$25</f>
        <v>0</v>
      </c>
      <c r="M5737" s="14"/>
    </row>
    <row r="5738" spans="1:25" x14ac:dyDescent="0.25">
      <c r="O5738"/>
      <c r="P5738"/>
      <c r="Q5738"/>
      <c r="R5738"/>
    </row>
    <row r="5739" spans="1:25" ht="23.25" x14ac:dyDescent="0.35">
      <c r="A5739" s="21" t="s">
        <v>0</v>
      </c>
      <c r="B5739" s="21">
        <f>IFERROR(VLOOKUP(C5739,'Data Transformation'!$L$6:$M$426,2,FALSE),"")</f>
        <v>239</v>
      </c>
      <c r="C5739" s="21">
        <f>C5715+1</f>
        <v>239</v>
      </c>
      <c r="D5739" s="21"/>
      <c r="E5739" s="21"/>
      <c r="F5739" s="21"/>
      <c r="G5739" s="21"/>
      <c r="H5739" s="22"/>
      <c r="I5739" s="22"/>
      <c r="J5739" s="22"/>
      <c r="K5739" s="21"/>
      <c r="L5739" s="21">
        <f>B5739</f>
        <v>239</v>
      </c>
      <c r="M5739" s="23">
        <f>INDEX('Data Transformation'!$O$4:$O$424,MATCH($B5739,'Data Transformation'!$M$4:$M$424,0),MATCH($M$2,'Data Transformation'!$O$3,0))</f>
        <v>18</v>
      </c>
      <c r="N5739" s="27">
        <f>IF('Input and Summary Results'!$J$16="minimum",'Bin Analysis'!X5740/(M5739-1),'Bin Analysis'!Y5739/('Bin Analysis'!M5739-1))</f>
        <v>0</v>
      </c>
      <c r="O5739" s="27">
        <f>IF(M5739=FALSE,NA(),(VLOOKUP(1,C5742:K5761,4,FALSE))/(M5739-1))</f>
        <v>0</v>
      </c>
      <c r="P5739" s="27">
        <f>IF(M5739=FALSE,NA(),SUM(J5742:J5761)/Weighting!$S$5)</f>
        <v>0.3</v>
      </c>
      <c r="Q5739" s="27">
        <f>IF(M5739=FALSE,NA(),SUM(K5742:K5761)/Weighting!$S$6)</f>
        <v>0.17391304347826086</v>
      </c>
      <c r="R5739" s="27">
        <f>IF(M5739=FALSE,NA(),(VLOOKUP(1,G5742:K5761,3,FALSE))/(M5739-1))</f>
        <v>0.88235294117647056</v>
      </c>
      <c r="S5739" s="22" t="str">
        <f>IF(M5739=FALSE,NA(),IF(SUM(J5742:J5761)=2,"yes","no"))</f>
        <v>no</v>
      </c>
      <c r="X5739" s="2" cm="2">
        <f t="array" ref="X5739:X5740">FREQUENCY(IF('Data Transformation'!$B$425:$B$6424='Bin Analysis'!L5739,'Data Transformation'!$G$425:$G$6424),'Data Transformation'!$U$11)</f>
        <v>17</v>
      </c>
      <c r="Y5739" s="2" cm="2">
        <f t="array" ref="Y5739:Y5740">FREQUENCY(IF('Data Transformation'!$B$425:$B$6424='Bin Analysis'!L5739,'Data Transformation'!$G$425:$G$6424),'Data Transformation'!$U$12)</f>
        <v>17</v>
      </c>
    </row>
    <row r="5740" spans="1:25" x14ac:dyDescent="0.25">
      <c r="A5740" s="14" t="s">
        <v>66</v>
      </c>
      <c r="B5740" t="s">
        <v>47</v>
      </c>
      <c r="C5740" t="s">
        <v>5</v>
      </c>
      <c r="D5740" t="s">
        <v>99</v>
      </c>
      <c r="E5740" t="s">
        <v>100</v>
      </c>
      <c r="F5740" t="s">
        <v>101</v>
      </c>
      <c r="G5740" t="s">
        <v>69</v>
      </c>
      <c r="H5740" t="s">
        <v>31</v>
      </c>
      <c r="I5740" t="s">
        <v>32</v>
      </c>
      <c r="J5740" t="s">
        <v>46</v>
      </c>
      <c r="K5740" s="14" t="s">
        <v>45</v>
      </c>
      <c r="M5740" s="14"/>
      <c r="X5740" s="2">
        <v>0</v>
      </c>
      <c r="Y5740" s="2">
        <v>0</v>
      </c>
    </row>
    <row r="5741" spans="1:25" x14ac:dyDescent="0.25">
      <c r="A5741" s="32"/>
      <c r="D5741" t="b">
        <f>IF(C5741=1,'Data Transformation'!$G$3+0.5*'Data Transformation'!$W$25,IF(C5742=1,D5742-'Data Transformation'!$W$25,FALSE))</f>
        <v>0</v>
      </c>
      <c r="E5741" t="str">
        <f t="array" ref="E5741">IF(ISLOGICAL(D5741),"",FREQUENCY(IF('Data Transformation'!$B$425:$B$8425='Bin Analysis'!$B5739,'Data Transformation'!$G$425:$G$8425),D5741))</f>
        <v/>
      </c>
      <c r="F5741" t="str">
        <f>IF(ISLOGICAL(D5741),"",E5741-E5740)</f>
        <v/>
      </c>
      <c r="M5741" s="14"/>
    </row>
    <row r="5742" spans="1:25" x14ac:dyDescent="0.25">
      <c r="A5742" s="32">
        <f>IF(Weighting!$P$6&gt;0,B5742,"")</f>
        <v>0.32100000000000001</v>
      </c>
      <c r="B5742">
        <f>Weighting!$C$6</f>
        <v>0.32100000000000001</v>
      </c>
      <c r="C5742">
        <f>Weighting!$F$6</f>
        <v>0</v>
      </c>
      <c r="D5742" t="b">
        <f>IF(C5742=1,'Data Transformation'!$G$3+0.5*'Data Transformation'!$W$25,IF(C5743=1,D5743-'Data Transformation'!$W$25,FALSE))</f>
        <v>0</v>
      </c>
      <c r="E5742" t="str">
        <f t="array" ref="E5742">IF(ISLOGICAL(D5742),"",FREQUENCY(IF('Data Transformation'!$B$425:$B$8425='Bin Analysis'!$B5739,'Data Transformation'!$G$425:$G$8425),D5742))</f>
        <v/>
      </c>
      <c r="F5742" t="str">
        <f>IF(ISLOGICAL(D5742),"",E5742-E5741)</f>
        <v/>
      </c>
      <c r="G5742">
        <f>Weighting!$H$6</f>
        <v>1</v>
      </c>
      <c r="H5742">
        <f t="array" ref="H5742">FREQUENCY(IF('Data Transformation'!$B$4:$B$8425=B5739,'Data Transformation'!$G$4:$G$8425),'Bin Analysis'!$B5742)</f>
        <v>15</v>
      </c>
      <c r="I5742">
        <f>H5742-H5741</f>
        <v>15</v>
      </c>
      <c r="J5742">
        <f>IF(I5742=0,0,1)</f>
        <v>1</v>
      </c>
      <c r="K5742">
        <f>J5742*Weighting!$W$6</f>
        <v>1</v>
      </c>
      <c r="M5742" s="14"/>
    </row>
    <row r="5743" spans="1:25" x14ac:dyDescent="0.25">
      <c r="A5743" s="32">
        <f>IF(Weighting!$P$7&gt;0,B5743,"")</f>
        <v>0.45200000000000001</v>
      </c>
      <c r="B5743">
        <f>Weighting!$C$7</f>
        <v>0.45200000000000001</v>
      </c>
      <c r="C5743">
        <f>Weighting!$F$7</f>
        <v>0</v>
      </c>
      <c r="D5743" t="b">
        <f>IF(C5743=1,'Data Transformation'!$G$3+0.5*'Data Transformation'!$W$25,IF(C5744=1,D5744-'Data Transformation'!$W$25,FALSE))</f>
        <v>0</v>
      </c>
      <c r="E5743" t="str">
        <f t="array" ref="E5743">IF(ISLOGICAL(D5743),"",FREQUENCY(IF('Data Transformation'!$B$425:$B$8425='Bin Analysis'!$B5739,'Data Transformation'!$G$425:$G$8425),D5743))</f>
        <v/>
      </c>
      <c r="F5743" t="str">
        <f t="shared" ref="F5743:F5761" si="717">IF(ISLOGICAL(D5743),"",E5743-E5742)</f>
        <v/>
      </c>
      <c r="G5743">
        <f>Weighting!$H$7</f>
        <v>0</v>
      </c>
      <c r="H5743">
        <f t="array" ref="H5743">FREQUENCY(IF('Data Transformation'!$B$4:$B$8425=B5739,'Data Transformation'!$G$4:$G$8425),'Bin Analysis'!$B5743)</f>
        <v>17</v>
      </c>
      <c r="I5743">
        <f t="shared" ref="I5743:I5761" si="718">H5743-H5742</f>
        <v>2</v>
      </c>
      <c r="J5743">
        <f>IF(I5743=0,0,1)</f>
        <v>1</v>
      </c>
      <c r="K5743">
        <f>J5743*Weighting!$W$7</f>
        <v>2</v>
      </c>
      <c r="M5743" s="14"/>
    </row>
    <row r="5744" spans="1:25" x14ac:dyDescent="0.25">
      <c r="A5744" s="32">
        <f>IF(Weighting!$P$8&gt;0,B5744,"")</f>
        <v>0.58299999999999996</v>
      </c>
      <c r="B5744">
        <f>Weighting!$C$8</f>
        <v>0.58299999999999996</v>
      </c>
      <c r="C5744">
        <f>Weighting!$F$8</f>
        <v>0</v>
      </c>
      <c r="D5744" t="b">
        <f>IF(C5744=1,'Data Transformation'!$G$3+0.5*'Data Transformation'!$W$25,IF(C5745=1,D5745-'Data Transformation'!$W$25,FALSE))</f>
        <v>0</v>
      </c>
      <c r="E5744" t="str">
        <f t="array" ref="E5744">IF(ISLOGICAL(D5744),"",FREQUENCY(IF('Data Transformation'!$B$425:$B$8425='Bin Analysis'!$B5739,'Data Transformation'!$G$425:$G$8425),D5744))</f>
        <v/>
      </c>
      <c r="F5744" t="str">
        <f t="shared" si="717"/>
        <v/>
      </c>
      <c r="G5744">
        <f>Weighting!$H$8</f>
        <v>0</v>
      </c>
      <c r="H5744">
        <f t="array" ref="H5744">FREQUENCY(IF('Data Transformation'!$B$4:$B$8425=B5739,'Data Transformation'!$G$4:$G$8425),'Bin Analysis'!$B5744)</f>
        <v>17</v>
      </c>
      <c r="I5744">
        <f t="shared" si="718"/>
        <v>0</v>
      </c>
      <c r="J5744">
        <f t="shared" ref="J5744:J5761" si="719">IF(I5744=0,0,1)</f>
        <v>0</v>
      </c>
      <c r="K5744">
        <f>J5744*Weighting!$W$8</f>
        <v>0</v>
      </c>
      <c r="M5744" s="14"/>
    </row>
    <row r="5745" spans="1:13" x14ac:dyDescent="0.25">
      <c r="A5745" s="32">
        <f>IF(Weighting!$P$9&gt;0,B5745,"")</f>
        <v>0.71399999999999997</v>
      </c>
      <c r="B5745" s="50">
        <f>Weighting!$C$9</f>
        <v>0.71399999999999997</v>
      </c>
      <c r="C5745">
        <f>Weighting!$F$9</f>
        <v>0</v>
      </c>
      <c r="D5745" t="b">
        <f>IF(C5745=1,'Data Transformation'!$G$3+0.5*'Data Transformation'!$W$25,IF(C5746=1,D5746-'Data Transformation'!$W$25,FALSE))</f>
        <v>0</v>
      </c>
      <c r="E5745" t="str">
        <f t="array" ref="E5745">IF(ISLOGICAL(D5745),"",FREQUENCY(IF('Data Transformation'!$B$425:$B$8425='Bin Analysis'!$B5739,'Data Transformation'!$G$425:$G$8425),D5745))</f>
        <v/>
      </c>
      <c r="F5745" t="str">
        <f t="shared" si="717"/>
        <v/>
      </c>
      <c r="G5745">
        <f>Weighting!$H$9</f>
        <v>0</v>
      </c>
      <c r="H5745">
        <f t="array" ref="H5745">FREQUENCY(IF('Data Transformation'!$B$4:$B$8425=B5739,'Data Transformation'!$G$4:$G$8425),'Bin Analysis'!$B5745)</f>
        <v>17</v>
      </c>
      <c r="I5745">
        <f t="shared" si="718"/>
        <v>0</v>
      </c>
      <c r="J5745">
        <f t="shared" si="719"/>
        <v>0</v>
      </c>
      <c r="K5745">
        <f>J5745*Weighting!$W$9</f>
        <v>0</v>
      </c>
      <c r="M5745" s="14"/>
    </row>
    <row r="5746" spans="1:13" x14ac:dyDescent="0.25">
      <c r="A5746" s="32">
        <f>IF(Weighting!$P$10&gt;0,B5746,"")</f>
        <v>0.84499999999999997</v>
      </c>
      <c r="B5746">
        <f>Weighting!$C$10</f>
        <v>0.84499999999999997</v>
      </c>
      <c r="C5746">
        <f>Weighting!$F$10</f>
        <v>0</v>
      </c>
      <c r="D5746" t="b">
        <f>IF(C5746=1,'Data Transformation'!$G$3+0.5*'Data Transformation'!$W$25,IF(C5747=1,D5747-'Data Transformation'!$W$25,FALSE))</f>
        <v>0</v>
      </c>
      <c r="E5746" t="str">
        <f t="array" ref="E5746">IF(ISLOGICAL(D5746),"",FREQUENCY(IF('Data Transformation'!$B$425:$B$8425='Bin Analysis'!$B5739,'Data Transformation'!$G$425:$G$8425),D5746))</f>
        <v/>
      </c>
      <c r="F5746" t="str">
        <f t="shared" si="717"/>
        <v/>
      </c>
      <c r="G5746">
        <f>Weighting!$H$10</f>
        <v>0</v>
      </c>
      <c r="H5746">
        <f t="array" ref="H5746">FREQUENCY(IF('Data Transformation'!$B$4:$B$8425=B5739,'Data Transformation'!$G$4:$G$8425),'Bin Analysis'!$B5746)</f>
        <v>17</v>
      </c>
      <c r="I5746">
        <f t="shared" si="718"/>
        <v>0</v>
      </c>
      <c r="J5746">
        <f t="shared" si="719"/>
        <v>0</v>
      </c>
      <c r="K5746">
        <f>J5746*Weighting!$W$10</f>
        <v>0</v>
      </c>
      <c r="M5746" s="14"/>
    </row>
    <row r="5747" spans="1:13" x14ac:dyDescent="0.25">
      <c r="A5747" s="32">
        <f>IF(Weighting!$P$11&gt;0,B5747,"")</f>
        <v>0.97599999999999998</v>
      </c>
      <c r="B5747">
        <f>Weighting!$C$11</f>
        <v>0.97599999999999998</v>
      </c>
      <c r="C5747">
        <f>Weighting!$F$11</f>
        <v>0</v>
      </c>
      <c r="D5747">
        <f>IF(C5747=1,'Data Transformation'!$G$3+0.5*'Data Transformation'!$W$25,IF(C5748=1,D5748-'Data Transformation'!$W$25,FALSE))</f>
        <v>0.86899999999999999</v>
      </c>
      <c r="E5747">
        <f t="array" ref="E5747">IF(ISLOGICAL(D5747),"",FREQUENCY(IF('Data Transformation'!$B$425:$B$8425='Bin Analysis'!$B5739,'Data Transformation'!$G$425:$G$8425),D5747))</f>
        <v>17</v>
      </c>
      <c r="F5747" t="e">
        <f t="shared" si="717"/>
        <v>#VALUE!</v>
      </c>
      <c r="G5747">
        <f>Weighting!$H$11</f>
        <v>0</v>
      </c>
      <c r="H5747">
        <f t="array" ref="H5747">FREQUENCY(IF('Data Transformation'!$B$4:$B$8425=B5739,'Data Transformation'!$G$4:$G$8425),'Bin Analysis'!$B5747)</f>
        <v>17</v>
      </c>
      <c r="I5747">
        <f t="shared" si="718"/>
        <v>0</v>
      </c>
      <c r="J5747">
        <f t="shared" si="719"/>
        <v>0</v>
      </c>
      <c r="K5747">
        <f>J5747*Weighting!$W$11</f>
        <v>0</v>
      </c>
      <c r="M5747" s="14"/>
    </row>
    <row r="5748" spans="1:13" x14ac:dyDescent="0.25">
      <c r="A5748" s="32">
        <f>IF(Weighting!$P$12&gt;0,B5748,"")</f>
        <v>1.107</v>
      </c>
      <c r="B5748">
        <f>Weighting!$C$12</f>
        <v>1.107</v>
      </c>
      <c r="C5748">
        <f>Weighting!$F$12</f>
        <v>1</v>
      </c>
      <c r="D5748">
        <f>IF(C5748=1,'Data Transformation'!$G$3+0.5*'Data Transformation'!$W$25,IF(C5749=1,D5749-'Data Transformation'!$W$25,FALSE))</f>
        <v>1.131</v>
      </c>
      <c r="E5748">
        <f t="array" ref="E5748">IF(ISLOGICAL(D5748),"",FREQUENCY(IF('Data Transformation'!$B$425:$B$8425='Bin Analysis'!$B5739,'Data Transformation'!$G$425:$G$8425),D5748))</f>
        <v>17</v>
      </c>
      <c r="F5748">
        <f t="shared" si="717"/>
        <v>0</v>
      </c>
      <c r="G5748">
        <f>Weighting!$H$12</f>
        <v>0</v>
      </c>
      <c r="H5748">
        <f t="array" ref="H5748">FREQUENCY(IF('Data Transformation'!$B$4:$B$8425=B5739,'Data Transformation'!$G$4:$G$8425),'Bin Analysis'!$B5748)</f>
        <v>18</v>
      </c>
      <c r="I5748">
        <f t="shared" si="718"/>
        <v>1</v>
      </c>
      <c r="J5748">
        <f t="shared" si="719"/>
        <v>1</v>
      </c>
      <c r="K5748">
        <f>J5748*Weighting!$W$12</f>
        <v>1</v>
      </c>
      <c r="M5748" s="14"/>
    </row>
    <row r="5749" spans="1:13" x14ac:dyDescent="0.25">
      <c r="A5749" s="32">
        <f>IF(Weighting!$P$13&gt;0,B5749,"")</f>
        <v>1.238</v>
      </c>
      <c r="B5749">
        <f>Weighting!$C$13</f>
        <v>1.238</v>
      </c>
      <c r="C5749">
        <f>Weighting!$F$13</f>
        <v>0</v>
      </c>
      <c r="D5749" t="b">
        <f>IF(C5749=1,'Data Transformation'!$G$3+0.5*'Data Transformation'!$W$25,IF(C5750=1,D5750-'Data Transformation'!$W$25,FALSE))</f>
        <v>0</v>
      </c>
      <c r="E5749" t="str">
        <f t="array" ref="E5749">IF(ISLOGICAL(D5749),"",FREQUENCY(IF('Data Transformation'!$B$425:$B$8425='Bin Analysis'!$B5739,'Data Transformation'!$G$425:$G$8425),D5749))</f>
        <v/>
      </c>
      <c r="F5749" t="str">
        <f t="shared" si="717"/>
        <v/>
      </c>
      <c r="G5749">
        <f>Weighting!$H$13</f>
        <v>0</v>
      </c>
      <c r="H5749">
        <f t="array" ref="H5749">FREQUENCY(IF('Data Transformation'!$B$4:$B$8425=B5739,'Data Transformation'!$G$4:$G$8425),'Bin Analysis'!$B5749)</f>
        <v>18</v>
      </c>
      <c r="I5749">
        <f t="shared" si="718"/>
        <v>0</v>
      </c>
      <c r="J5749">
        <f t="shared" si="719"/>
        <v>0</v>
      </c>
      <c r="K5749">
        <f>J5749*Weighting!$W$13</f>
        <v>0</v>
      </c>
      <c r="M5749" s="14"/>
    </row>
    <row r="5750" spans="1:13" x14ac:dyDescent="0.25">
      <c r="A5750" s="32">
        <f>IF(Weighting!$P$14&gt;0,B5750,"")</f>
        <v>1.369</v>
      </c>
      <c r="B5750">
        <f>Weighting!$C$14</f>
        <v>1.369</v>
      </c>
      <c r="C5750">
        <f>Weighting!$F$14</f>
        <v>0</v>
      </c>
      <c r="D5750" t="b">
        <f>IF(C5750=1,'Data Transformation'!$G$3+0.5*'Data Transformation'!$W$25,IF(C5751=1,D5751-'Data Transformation'!$W$25,FALSE))</f>
        <v>0</v>
      </c>
      <c r="E5750" t="str">
        <f t="array" ref="E5750">IF(ISLOGICAL(D5750),"",FREQUENCY(IF('Data Transformation'!$B$425:$B$8425='Bin Analysis'!$B5739,'Data Transformation'!$G$425:$G$8425),D5750))</f>
        <v/>
      </c>
      <c r="F5750" t="str">
        <f t="shared" si="717"/>
        <v/>
      </c>
      <c r="G5750">
        <f>Weighting!$H$14</f>
        <v>0</v>
      </c>
      <c r="H5750">
        <f t="array" ref="H5750">FREQUENCY(IF('Data Transformation'!$B$4:$B$8425=B5739,'Data Transformation'!$G$4:$G$8425),'Bin Analysis'!$B5750)</f>
        <v>18</v>
      </c>
      <c r="I5750">
        <f t="shared" si="718"/>
        <v>0</v>
      </c>
      <c r="J5750">
        <f t="shared" si="719"/>
        <v>0</v>
      </c>
      <c r="K5750">
        <f>J5750*Weighting!$W$14</f>
        <v>0</v>
      </c>
      <c r="M5750" s="14"/>
    </row>
    <row r="5751" spans="1:13" x14ac:dyDescent="0.25">
      <c r="A5751" s="32">
        <f>IF(Weighting!$P$15&gt;0,B5751,"")</f>
        <v>1.5000009999999999</v>
      </c>
      <c r="B5751">
        <f>Weighting!$C$15</f>
        <v>1.5000009999999999</v>
      </c>
      <c r="C5751">
        <f>Weighting!$F$15</f>
        <v>0</v>
      </c>
      <c r="D5751" t="b">
        <f>IF(C5751=1,'Data Transformation'!$G$3+0.5*'Data Transformation'!$W$25,IF(C5752=1,D5752-'Data Transformation'!$W$25,FALSE))</f>
        <v>0</v>
      </c>
      <c r="E5751" t="str">
        <f t="array" ref="E5751">IF(ISLOGICAL(D5751),"",FREQUENCY(IF('Data Transformation'!$B$425:$B$8425='Bin Analysis'!$B5739,'Data Transformation'!$G$425:$G$8425),D5751))</f>
        <v/>
      </c>
      <c r="F5751" t="str">
        <f t="shared" si="717"/>
        <v/>
      </c>
      <c r="G5751">
        <f>Weighting!$H$15</f>
        <v>0</v>
      </c>
      <c r="H5751">
        <f t="array" ref="H5751">FREQUENCY(IF('Data Transformation'!$B$4:$B$8425=B5739,'Data Transformation'!$G$4:$G$8425),'Bin Analysis'!$B5751)</f>
        <v>18</v>
      </c>
      <c r="I5751">
        <f t="shared" si="718"/>
        <v>0</v>
      </c>
      <c r="J5751">
        <f t="shared" si="719"/>
        <v>0</v>
      </c>
      <c r="K5751">
        <f>J5751*Weighting!$W$15</f>
        <v>0</v>
      </c>
      <c r="M5751" s="14"/>
    </row>
    <row r="5752" spans="1:13" x14ac:dyDescent="0.25">
      <c r="A5752" s="32" t="str">
        <f>IF(Weighting!$P$16&gt;0,B5752,"")</f>
        <v/>
      </c>
      <c r="B5752">
        <f>Weighting!$C$16</f>
        <v>1.631</v>
      </c>
      <c r="C5752">
        <f>Weighting!$F$16</f>
        <v>0</v>
      </c>
      <c r="D5752" t="b">
        <f>IF(C5752=1,'Data Transformation'!$G$3+0.5*'Data Transformation'!$W$25,IF(C5753=1,D5753-'Data Transformation'!$W$25,FALSE))</f>
        <v>0</v>
      </c>
      <c r="E5752" t="str">
        <f t="array" ref="E5752">IF(ISLOGICAL(D5752),"",FREQUENCY(IF('Data Transformation'!$B$425:$B$8425='Bin Analysis'!$B5739,'Data Transformation'!$G$425:$G$8425),D5752))</f>
        <v/>
      </c>
      <c r="F5752" t="str">
        <f t="shared" si="717"/>
        <v/>
      </c>
      <c r="G5752">
        <f>Weighting!$H$16</f>
        <v>0</v>
      </c>
      <c r="H5752">
        <f t="array" ref="H5752">FREQUENCY(IF('Data Transformation'!$B$4:$B$8425=B5739,'Data Transformation'!$G$4:$G$8425),'Bin Analysis'!$B5752)</f>
        <v>18</v>
      </c>
      <c r="I5752">
        <f t="shared" si="718"/>
        <v>0</v>
      </c>
      <c r="J5752">
        <f t="shared" si="719"/>
        <v>0</v>
      </c>
      <c r="K5752">
        <f>J5752*Weighting!$W$16</f>
        <v>0</v>
      </c>
      <c r="M5752" s="14"/>
    </row>
    <row r="5753" spans="1:13" x14ac:dyDescent="0.25">
      <c r="A5753" s="32" t="str">
        <f>IF(Weighting!$P$17&gt;0,B5753,"")</f>
        <v/>
      </c>
      <c r="B5753">
        <f>Weighting!$C$17</f>
        <v>1.762</v>
      </c>
      <c r="C5753">
        <f>Weighting!$F$17</f>
        <v>0</v>
      </c>
      <c r="D5753" t="b">
        <f>IF(C5753=1,'Data Transformation'!$G$3+0.5*'Data Transformation'!$W$25,IF(C5754=1,D5754-'Data Transformation'!$W$25,FALSE))</f>
        <v>0</v>
      </c>
      <c r="E5753" t="str">
        <f t="array" ref="E5753">IF(ISLOGICAL(D5753),"",FREQUENCY(IF('Data Transformation'!$B$425:$B$8425='Bin Analysis'!$B5739,'Data Transformation'!$G$425:$G$8425),D5753))</f>
        <v/>
      </c>
      <c r="F5753" t="str">
        <f t="shared" si="717"/>
        <v/>
      </c>
      <c r="G5753">
        <f>Weighting!$H$17</f>
        <v>0</v>
      </c>
      <c r="H5753">
        <f t="array" ref="H5753">FREQUENCY(IF('Data Transformation'!$B$4:$B$8425=B5739,'Data Transformation'!$G$4:$G$8425),'Bin Analysis'!$B5753)</f>
        <v>18</v>
      </c>
      <c r="I5753">
        <f t="shared" si="718"/>
        <v>0</v>
      </c>
      <c r="J5753">
        <f t="shared" si="719"/>
        <v>0</v>
      </c>
      <c r="K5753">
        <f>J5753*Weighting!$W$17</f>
        <v>0</v>
      </c>
      <c r="M5753" s="14"/>
    </row>
    <row r="5754" spans="1:13" x14ac:dyDescent="0.25">
      <c r="A5754" s="32" t="str">
        <f>IF(Weighting!$P$18&gt;0,B5754,"")</f>
        <v/>
      </c>
      <c r="B5754">
        <f>Weighting!$C$18</f>
        <v>1.893</v>
      </c>
      <c r="C5754">
        <f>Weighting!$F$18</f>
        <v>0</v>
      </c>
      <c r="D5754" t="b">
        <f>IF(C5754=1,'Data Transformation'!$G$3+0.5*'Data Transformation'!$W$25,IF(C5755=1,D5755-'Data Transformation'!$W$25,FALSE))</f>
        <v>0</v>
      </c>
      <c r="E5754" t="str">
        <f t="array" ref="E5754">IF(ISLOGICAL(D5754),"",FREQUENCY(IF('Data Transformation'!$B$425:$B$8425='Bin Analysis'!$B5739,'Data Transformation'!$G$425:$G$8425),D5754))</f>
        <v/>
      </c>
      <c r="F5754" t="str">
        <f t="shared" si="717"/>
        <v/>
      </c>
      <c r="G5754">
        <f>Weighting!$H$18</f>
        <v>0</v>
      </c>
      <c r="H5754">
        <f t="array" ref="H5754">FREQUENCY(IF('Data Transformation'!$B$4:$B$8425=B5739,'Data Transformation'!$G$4:$G$8425),'Bin Analysis'!$B5754)</f>
        <v>18</v>
      </c>
      <c r="I5754">
        <f t="shared" si="718"/>
        <v>0</v>
      </c>
      <c r="J5754">
        <f t="shared" si="719"/>
        <v>0</v>
      </c>
      <c r="K5754">
        <f>J5754*Weighting!$W$18</f>
        <v>0</v>
      </c>
      <c r="M5754" s="14"/>
    </row>
    <row r="5755" spans="1:13" x14ac:dyDescent="0.25">
      <c r="A5755" s="32" t="str">
        <f>IF(Weighting!$P$19&gt;0,B5755,"")</f>
        <v/>
      </c>
      <c r="B5755">
        <f>Weighting!$C$19</f>
        <v>2.024</v>
      </c>
      <c r="C5755">
        <f>Weighting!$F$19</f>
        <v>0</v>
      </c>
      <c r="D5755" t="b">
        <f>IF(C5755=1,'Data Transformation'!$G$3+0.5*'Data Transformation'!$W$25,IF(C5756=1,D5756-'Data Transformation'!$W$25,FALSE))</f>
        <v>0</v>
      </c>
      <c r="E5755" t="str">
        <f t="array" ref="E5755">IF(ISLOGICAL(D5755),"",FREQUENCY(IF('Data Transformation'!$B$425:$B$8425='Bin Analysis'!$B5739,'Data Transformation'!$G$425:$G$8425),D5755))</f>
        <v/>
      </c>
      <c r="F5755" t="str">
        <f t="shared" si="717"/>
        <v/>
      </c>
      <c r="G5755">
        <f>Weighting!$H$19</f>
        <v>0</v>
      </c>
      <c r="H5755">
        <f t="array" ref="H5755">FREQUENCY(IF('Data Transformation'!$B$4:$B$8425=B5739,'Data Transformation'!$G$4:$G$8425),'Bin Analysis'!$B5755)</f>
        <v>18</v>
      </c>
      <c r="I5755">
        <f t="shared" si="718"/>
        <v>0</v>
      </c>
      <c r="J5755">
        <f t="shared" si="719"/>
        <v>0</v>
      </c>
      <c r="K5755">
        <f>J5755*Weighting!$W$19</f>
        <v>0</v>
      </c>
      <c r="M5755" s="14"/>
    </row>
    <row r="5756" spans="1:13" x14ac:dyDescent="0.25">
      <c r="A5756" s="32" t="str">
        <f>IF(Weighting!$P$20&gt;0,B5756,"")</f>
        <v/>
      </c>
      <c r="B5756">
        <f>Weighting!$C$20</f>
        <v>2.1550000000000002</v>
      </c>
      <c r="C5756">
        <f>Weighting!$F$20</f>
        <v>0</v>
      </c>
      <c r="D5756" t="b">
        <f>IF(C5756=1,'Data Transformation'!$G$3+0.5*'Data Transformation'!$W$25,IF(C5757=1,D5757-'Data Transformation'!$W$25,FALSE))</f>
        <v>0</v>
      </c>
      <c r="E5756" t="str">
        <f t="array" ref="E5756">IF(ISLOGICAL(D5756),"",FREQUENCY(IF('Data Transformation'!$B$425:$B$8425='Bin Analysis'!$B5739,'Data Transformation'!$G$425:$G$8425),D5756))</f>
        <v/>
      </c>
      <c r="F5756" t="str">
        <f t="shared" si="717"/>
        <v/>
      </c>
      <c r="G5756">
        <f>Weighting!$H$20</f>
        <v>0</v>
      </c>
      <c r="H5756">
        <f t="array" ref="H5756">FREQUENCY(IF('Data Transformation'!$B$4:$B$8425=B5739,'Data Transformation'!$G$4:$G$8425),'Bin Analysis'!$B5756)</f>
        <v>18</v>
      </c>
      <c r="I5756">
        <f t="shared" si="718"/>
        <v>0</v>
      </c>
      <c r="J5756">
        <f t="shared" si="719"/>
        <v>0</v>
      </c>
      <c r="K5756">
        <f>J5756*Weighting!$W$20</f>
        <v>0</v>
      </c>
      <c r="M5756" s="14"/>
    </row>
    <row r="5757" spans="1:13" x14ac:dyDescent="0.25">
      <c r="A5757" s="32" t="str">
        <f>IF(Weighting!$P$21&gt;0,B5757,"")</f>
        <v/>
      </c>
      <c r="B5757">
        <f>Weighting!$C$21</f>
        <v>2.2860000000000005</v>
      </c>
      <c r="C5757">
        <f>Weighting!$F$21</f>
        <v>0</v>
      </c>
      <c r="D5757" t="b">
        <f>IF(C5757=1,'Data Transformation'!$G$3+0.5*'Data Transformation'!$W$25,IF(C5758=1,D5758-'Data Transformation'!$W$25,FALSE))</f>
        <v>0</v>
      </c>
      <c r="E5757" t="str">
        <f t="array" ref="E5757">IF(ISLOGICAL(D5757),"",FREQUENCY(IF('Data Transformation'!$B$425:$B$8425='Bin Analysis'!$B5739,'Data Transformation'!$G$425:$G$8425),D5757))</f>
        <v/>
      </c>
      <c r="F5757" t="str">
        <f t="shared" si="717"/>
        <v/>
      </c>
      <c r="G5757">
        <f>Weighting!$H$21</f>
        <v>0</v>
      </c>
      <c r="H5757">
        <f t="array" ref="H5757">FREQUENCY(IF('Data Transformation'!$B$4:$B$8425=B5739,'Data Transformation'!$G$4:$G$8425),'Bin Analysis'!$B5757)</f>
        <v>18</v>
      </c>
      <c r="I5757">
        <f t="shared" si="718"/>
        <v>0</v>
      </c>
      <c r="J5757">
        <f t="shared" si="719"/>
        <v>0</v>
      </c>
      <c r="K5757">
        <f>J5757*Weighting!$W$21</f>
        <v>0</v>
      </c>
      <c r="M5757" s="14"/>
    </row>
    <row r="5758" spans="1:13" x14ac:dyDescent="0.25">
      <c r="A5758" s="32" t="str">
        <f>IF(Weighting!$P$22&gt;0,B5758,"")</f>
        <v/>
      </c>
      <c r="B5758">
        <f>Weighting!$C$22</f>
        <v>2.4170000000000007</v>
      </c>
      <c r="C5758">
        <f>Weighting!$F$22</f>
        <v>0</v>
      </c>
      <c r="D5758" t="b">
        <f>IF(C5758=1,'Data Transformation'!$G$3+0.5*'Data Transformation'!$W$25,IF(C5759=1,D5759-'Data Transformation'!$W$25,FALSE))</f>
        <v>0</v>
      </c>
      <c r="E5758" t="str">
        <f t="array" ref="E5758">IF(ISLOGICAL(D5758),"",FREQUENCY(IF('Data Transformation'!$B$425:$B$8425='Bin Analysis'!$B5739,'Data Transformation'!$G$425:$G$8425),D5758))</f>
        <v/>
      </c>
      <c r="F5758" t="str">
        <f t="shared" si="717"/>
        <v/>
      </c>
      <c r="G5758">
        <f>Weighting!$H$22</f>
        <v>0</v>
      </c>
      <c r="H5758">
        <f t="array" ref="H5758">FREQUENCY(IF('Data Transformation'!$B$4:$B$8425=B5739,'Data Transformation'!$G$4:$G$8425),'Bin Analysis'!$B5758)</f>
        <v>18</v>
      </c>
      <c r="I5758">
        <f t="shared" si="718"/>
        <v>0</v>
      </c>
      <c r="J5758">
        <f t="shared" si="719"/>
        <v>0</v>
      </c>
      <c r="K5758">
        <f>J5758*Weighting!$W$22</f>
        <v>0</v>
      </c>
      <c r="M5758" s="14"/>
    </row>
    <row r="5759" spans="1:13" x14ac:dyDescent="0.25">
      <c r="A5759" s="32" t="str">
        <f>IF(Weighting!$P$23&gt;0,B5759,"")</f>
        <v/>
      </c>
      <c r="B5759">
        <f>Weighting!$C$23</f>
        <v>2.5480000000000009</v>
      </c>
      <c r="C5759">
        <f>Weighting!$F$23</f>
        <v>0</v>
      </c>
      <c r="D5759" t="b">
        <f>IF(C5759=1,'Data Transformation'!$G$3+0.5*'Data Transformation'!$W$25,IF(C5760=1,D5760-'Data Transformation'!$W$25,FALSE))</f>
        <v>0</v>
      </c>
      <c r="E5759" t="str">
        <f t="array" ref="E5759">IF(ISLOGICAL(D5759),"",FREQUENCY(IF('Data Transformation'!$B$425:$B$8425='Bin Analysis'!$B5739,'Data Transformation'!$G$425:$G$8425),D5759))</f>
        <v/>
      </c>
      <c r="F5759" t="str">
        <f t="shared" si="717"/>
        <v/>
      </c>
      <c r="G5759">
        <f>Weighting!$H$23</f>
        <v>0</v>
      </c>
      <c r="H5759">
        <f t="array" ref="H5759">FREQUENCY(IF('Data Transformation'!$B$4:$B$8425=B5739,'Data Transformation'!$G$4:$G$8425),'Bin Analysis'!$B5759)</f>
        <v>18</v>
      </c>
      <c r="I5759">
        <f t="shared" si="718"/>
        <v>0</v>
      </c>
      <c r="J5759">
        <f t="shared" si="719"/>
        <v>0</v>
      </c>
      <c r="K5759">
        <f>J5759*Weighting!$W$23</f>
        <v>0</v>
      </c>
      <c r="M5759" s="14"/>
    </row>
    <row r="5760" spans="1:13" x14ac:dyDescent="0.25">
      <c r="A5760" s="32" t="str">
        <f>IF(Weighting!$P$24&gt;0,B5760,"")</f>
        <v/>
      </c>
      <c r="B5760">
        <f>Weighting!$C$24</f>
        <v>2.6790000000000012</v>
      </c>
      <c r="C5760">
        <f>Weighting!$F$24</f>
        <v>0</v>
      </c>
      <c r="D5760" t="b">
        <f>IF(C5760=1,'Data Transformation'!$G$3+0.5*'Data Transformation'!$W$25,IF(C5761=1,D5761-'Data Transformation'!$W$25,FALSE))</f>
        <v>0</v>
      </c>
      <c r="E5760" t="str">
        <f t="array" ref="E5760">IF(ISLOGICAL(D5760),"",FREQUENCY(IF('Data Transformation'!$B$425:$B$8425='Bin Analysis'!$B5739,'Data Transformation'!$G$425:$G$8425),D5760))</f>
        <v/>
      </c>
      <c r="F5760" t="str">
        <f t="shared" si="717"/>
        <v/>
      </c>
      <c r="G5760">
        <f>Weighting!$H$24</f>
        <v>0</v>
      </c>
      <c r="H5760">
        <f t="array" ref="H5760">FREQUENCY(IF('Data Transformation'!$B$4:$B$8425=B5739,'Data Transformation'!$G$4:$G$8425),'Bin Analysis'!$B5760)</f>
        <v>18</v>
      </c>
      <c r="I5760">
        <f t="shared" si="718"/>
        <v>0</v>
      </c>
      <c r="J5760">
        <f t="shared" si="719"/>
        <v>0</v>
      </c>
      <c r="K5760">
        <f>J5760*Weighting!$W$24</f>
        <v>0</v>
      </c>
      <c r="M5760" s="14"/>
    </row>
    <row r="5761" spans="1:25" x14ac:dyDescent="0.25">
      <c r="A5761" s="32" t="str">
        <f>IF(Weighting!$P$25&gt;0,B5761,"")</f>
        <v/>
      </c>
      <c r="B5761">
        <f>Weighting!$C$25</f>
        <v>2.8100000000000014</v>
      </c>
      <c r="C5761">
        <f>Weighting!$F$25</f>
        <v>0</v>
      </c>
      <c r="D5761" t="b">
        <f>IF(C5761=1,'Data Transformation'!$G$3+0.5*'Data Transformation'!$W$25,IF(C5762=1,D5762-'Data Transformation'!$W$25,FALSE))</f>
        <v>0</v>
      </c>
      <c r="E5761" t="str">
        <f t="array" ref="E5761">IF(ISLOGICAL(D5761),"",FREQUENCY(IF('Data Transformation'!$B$425:$B$8425='Bin Analysis'!$B5739,'Data Transformation'!$G$425:$G$8425),D5761))</f>
        <v/>
      </c>
      <c r="F5761" t="str">
        <f t="shared" si="717"/>
        <v/>
      </c>
      <c r="G5761">
        <f>Weighting!$H$25</f>
        <v>0</v>
      </c>
      <c r="H5761">
        <f t="array" ref="H5761">FREQUENCY(IF('Data Transformation'!$B$4:$B$8425=B5739,'Data Transformation'!$G$4:$G$8425),'Bin Analysis'!$B5761)</f>
        <v>18</v>
      </c>
      <c r="I5761">
        <f t="shared" si="718"/>
        <v>0</v>
      </c>
      <c r="J5761">
        <f t="shared" si="719"/>
        <v>0</v>
      </c>
      <c r="K5761">
        <f>J5761*Weighting!$W$25</f>
        <v>0</v>
      </c>
      <c r="M5761" s="14"/>
    </row>
    <row r="5762" spans="1:25" x14ac:dyDescent="0.25">
      <c r="N5762" s="55"/>
      <c r="O5762"/>
      <c r="P5762"/>
      <c r="Q5762"/>
      <c r="R5762"/>
    </row>
    <row r="5763" spans="1:25" ht="23.25" x14ac:dyDescent="0.35">
      <c r="A5763" s="21" t="s">
        <v>0</v>
      </c>
      <c r="B5763" s="21">
        <f>IFERROR(VLOOKUP(C5763,'Data Transformation'!$L$6:$M$426,2,FALSE),"")</f>
        <v>240</v>
      </c>
      <c r="C5763" s="21">
        <f>C5739+1</f>
        <v>240</v>
      </c>
      <c r="D5763" s="21"/>
      <c r="E5763" s="21"/>
      <c r="F5763" s="21"/>
      <c r="G5763" s="21"/>
      <c r="H5763" s="22"/>
      <c r="I5763" s="22"/>
      <c r="J5763" s="22"/>
      <c r="K5763" s="21"/>
      <c r="L5763" s="21">
        <f>B5763</f>
        <v>240</v>
      </c>
      <c r="M5763" s="23">
        <f>INDEX('Data Transformation'!$O$4:$O$424,MATCH($B5763,'Data Transformation'!$M$4:$M$424,0),MATCH($M$2,'Data Transformation'!$O$3,0))</f>
        <v>19</v>
      </c>
      <c r="N5763" s="27">
        <f>IF('Input and Summary Results'!$J$16="minimum",'Bin Analysis'!X5764/(M5763-1),'Bin Analysis'!Y5763/('Bin Analysis'!M5763-1))</f>
        <v>0</v>
      </c>
      <c r="O5763" s="27">
        <f>IF(M5763=FALSE,NA(),(VLOOKUP(1,C5766:K5785,4,FALSE))/(M5763-1))</f>
        <v>5.5555555555555552E-2</v>
      </c>
      <c r="P5763" s="27">
        <f>IF(M5763=FALSE,NA(),SUM(J5766:J5785)/Weighting!$S$5)</f>
        <v>0.7</v>
      </c>
      <c r="Q5763" s="27">
        <f>IF(M5763=FALSE,NA(),SUM(K5766:K5785)/Weighting!$S$6)</f>
        <v>0.65217391304347827</v>
      </c>
      <c r="R5763" s="27">
        <f>IF(M5763=FALSE,NA(),(VLOOKUP(1,G5766:K5785,3,FALSE))/(M5763-1))</f>
        <v>0.3888888888888889</v>
      </c>
      <c r="S5763" s="22" t="str">
        <f>IF(M5763=FALSE,NA(),IF(SUM(J5766:J5785)=2,"yes","no"))</f>
        <v>no</v>
      </c>
      <c r="X5763" s="2" cm="2">
        <f t="array" ref="X5763:X5764">FREQUENCY(IF('Data Transformation'!$B$425:$B$6424='Bin Analysis'!L5763,'Data Transformation'!$G$425:$G$6424),'Data Transformation'!$U$11)</f>
        <v>18</v>
      </c>
      <c r="Y5763" s="2" cm="2">
        <f t="array" ref="Y5763:Y5764">FREQUENCY(IF('Data Transformation'!$B$425:$B$6424='Bin Analysis'!L5763,'Data Transformation'!$G$425:$G$6424),'Data Transformation'!$U$12)</f>
        <v>17</v>
      </c>
    </row>
    <row r="5764" spans="1:25" x14ac:dyDescent="0.25">
      <c r="A5764" s="14" t="s">
        <v>66</v>
      </c>
      <c r="B5764" t="s">
        <v>47</v>
      </c>
      <c r="C5764" t="s">
        <v>5</v>
      </c>
      <c r="D5764" t="s">
        <v>99</v>
      </c>
      <c r="E5764" t="s">
        <v>100</v>
      </c>
      <c r="F5764" t="s">
        <v>101</v>
      </c>
      <c r="G5764" t="s">
        <v>69</v>
      </c>
      <c r="H5764" t="s">
        <v>31</v>
      </c>
      <c r="I5764" t="s">
        <v>32</v>
      </c>
      <c r="J5764" t="s">
        <v>46</v>
      </c>
      <c r="K5764" s="14" t="s">
        <v>45</v>
      </c>
      <c r="M5764" s="14"/>
      <c r="X5764" s="2">
        <v>0</v>
      </c>
      <c r="Y5764" s="2">
        <v>1</v>
      </c>
    </row>
    <row r="5765" spans="1:25" x14ac:dyDescent="0.25">
      <c r="A5765" s="32"/>
      <c r="D5765" t="b">
        <f>IF(C5765=1,'Data Transformation'!$G$3+0.5*'Data Transformation'!$W$25,IF(C5766=1,D5766-'Data Transformation'!$W$25,FALSE))</f>
        <v>0</v>
      </c>
      <c r="E5765" t="str">
        <f t="array" ref="E5765">IF(ISLOGICAL(D5765),"",FREQUENCY(IF('Data Transformation'!$B$425:$B$8425='Bin Analysis'!$B5763,'Data Transformation'!$G$425:$G$8425),D5765))</f>
        <v/>
      </c>
      <c r="F5765" t="str">
        <f>IF(ISLOGICAL(D5765),"",E5765-E5764)</f>
        <v/>
      </c>
      <c r="M5765" s="14"/>
    </row>
    <row r="5766" spans="1:25" x14ac:dyDescent="0.25">
      <c r="A5766" s="32">
        <f>IF(Weighting!$P$6&gt;0,B5766,"")</f>
        <v>0.32100000000000001</v>
      </c>
      <c r="B5766">
        <f>Weighting!$C$6</f>
        <v>0.32100000000000001</v>
      </c>
      <c r="C5766">
        <f>Weighting!$F$6</f>
        <v>0</v>
      </c>
      <c r="D5766" t="b">
        <f>IF(C5766=1,'Data Transformation'!$G$3+0.5*'Data Transformation'!$W$25,IF(C5767=1,D5767-'Data Transformation'!$W$25,FALSE))</f>
        <v>0</v>
      </c>
      <c r="E5766" t="str">
        <f t="array" ref="E5766">IF(ISLOGICAL(D5766),"",FREQUENCY(IF('Data Transformation'!$B$425:$B$8425='Bin Analysis'!$B5763,'Data Transformation'!$G$425:$G$8425),D5766))</f>
        <v/>
      </c>
      <c r="F5766" t="str">
        <f>IF(ISLOGICAL(D5766),"",E5766-E5765)</f>
        <v/>
      </c>
      <c r="G5766">
        <f>Weighting!$H$6</f>
        <v>1</v>
      </c>
      <c r="H5766">
        <f t="array" ref="H5766">FREQUENCY(IF('Data Transformation'!$B$4:$B$8425=B5763,'Data Transformation'!$G$4:$G$8425),'Bin Analysis'!$B5766)</f>
        <v>7</v>
      </c>
      <c r="I5766">
        <f>H5766-H5765</f>
        <v>7</v>
      </c>
      <c r="J5766">
        <f>IF(I5766=0,0,1)</f>
        <v>1</v>
      </c>
      <c r="K5766">
        <f>J5766*Weighting!$W$6</f>
        <v>1</v>
      </c>
      <c r="M5766" s="14"/>
    </row>
    <row r="5767" spans="1:25" x14ac:dyDescent="0.25">
      <c r="A5767" s="32">
        <f>IF(Weighting!$P$7&gt;0,B5767,"")</f>
        <v>0.45200000000000001</v>
      </c>
      <c r="B5767">
        <f>Weighting!$C$7</f>
        <v>0.45200000000000001</v>
      </c>
      <c r="C5767">
        <f>Weighting!$F$7</f>
        <v>0</v>
      </c>
      <c r="D5767" t="b">
        <f>IF(C5767=1,'Data Transformation'!$G$3+0.5*'Data Transformation'!$W$25,IF(C5768=1,D5768-'Data Transformation'!$W$25,FALSE))</f>
        <v>0</v>
      </c>
      <c r="E5767" t="str">
        <f t="array" ref="E5767">IF(ISLOGICAL(D5767),"",FREQUENCY(IF('Data Transformation'!$B$425:$B$8425='Bin Analysis'!$B5763,'Data Transformation'!$G$425:$G$8425),D5767))</f>
        <v/>
      </c>
      <c r="F5767" t="str">
        <f t="shared" ref="F5767:F5785" si="720">IF(ISLOGICAL(D5767),"",E5767-E5766)</f>
        <v/>
      </c>
      <c r="G5767">
        <f>Weighting!$H$7</f>
        <v>0</v>
      </c>
      <c r="H5767">
        <f t="array" ref="H5767">FREQUENCY(IF('Data Transformation'!$B$4:$B$8425=B5763,'Data Transformation'!$G$4:$G$8425),'Bin Analysis'!$B5767)</f>
        <v>9</v>
      </c>
      <c r="I5767">
        <f t="shared" ref="I5767:I5785" si="721">H5767-H5766</f>
        <v>2</v>
      </c>
      <c r="J5767">
        <f>IF(I5767=0,0,1)</f>
        <v>1</v>
      </c>
      <c r="K5767">
        <f>J5767*Weighting!$W$7</f>
        <v>2</v>
      </c>
      <c r="M5767" s="14"/>
    </row>
    <row r="5768" spans="1:25" x14ac:dyDescent="0.25">
      <c r="A5768" s="32">
        <f>IF(Weighting!$P$8&gt;0,B5768,"")</f>
        <v>0.58299999999999996</v>
      </c>
      <c r="B5768">
        <f>Weighting!$C$8</f>
        <v>0.58299999999999996</v>
      </c>
      <c r="C5768">
        <f>Weighting!$F$8</f>
        <v>0</v>
      </c>
      <c r="D5768" t="b">
        <f>IF(C5768=1,'Data Transformation'!$G$3+0.5*'Data Transformation'!$W$25,IF(C5769=1,D5769-'Data Transformation'!$W$25,FALSE))</f>
        <v>0</v>
      </c>
      <c r="E5768" t="str">
        <f t="array" ref="E5768">IF(ISLOGICAL(D5768),"",FREQUENCY(IF('Data Transformation'!$B$425:$B$8425='Bin Analysis'!$B5763,'Data Transformation'!$G$425:$G$8425),D5768))</f>
        <v/>
      </c>
      <c r="F5768" t="str">
        <f t="shared" si="720"/>
        <v/>
      </c>
      <c r="G5768">
        <f>Weighting!$H$8</f>
        <v>0</v>
      </c>
      <c r="H5768">
        <f t="array" ref="H5768">FREQUENCY(IF('Data Transformation'!$B$4:$B$8425=B5763,'Data Transformation'!$G$4:$G$8425),'Bin Analysis'!$B5768)</f>
        <v>12</v>
      </c>
      <c r="I5768">
        <f t="shared" si="721"/>
        <v>3</v>
      </c>
      <c r="J5768">
        <f t="shared" ref="J5768:J5785" si="722">IF(I5768=0,0,1)</f>
        <v>1</v>
      </c>
      <c r="K5768">
        <f>J5768*Weighting!$W$8</f>
        <v>3</v>
      </c>
      <c r="M5768" s="14"/>
    </row>
    <row r="5769" spans="1:25" x14ac:dyDescent="0.25">
      <c r="A5769" s="32">
        <f>IF(Weighting!$P$9&gt;0,B5769,"")</f>
        <v>0.71399999999999997</v>
      </c>
      <c r="B5769" s="50">
        <f>Weighting!$C$9</f>
        <v>0.71399999999999997</v>
      </c>
      <c r="C5769">
        <f>Weighting!$F$9</f>
        <v>0</v>
      </c>
      <c r="D5769" t="b">
        <f>IF(C5769=1,'Data Transformation'!$G$3+0.5*'Data Transformation'!$W$25,IF(C5770=1,D5770-'Data Transformation'!$W$25,FALSE))</f>
        <v>0</v>
      </c>
      <c r="E5769" t="str">
        <f t="array" ref="E5769">IF(ISLOGICAL(D5769),"",FREQUENCY(IF('Data Transformation'!$B$425:$B$8425='Bin Analysis'!$B5763,'Data Transformation'!$G$425:$G$8425),D5769))</f>
        <v/>
      </c>
      <c r="F5769" t="str">
        <f t="shared" si="720"/>
        <v/>
      </c>
      <c r="G5769">
        <f>Weighting!$H$9</f>
        <v>0</v>
      </c>
      <c r="H5769">
        <f t="array" ref="H5769">FREQUENCY(IF('Data Transformation'!$B$4:$B$8425=B5763,'Data Transformation'!$G$4:$G$8425),'Bin Analysis'!$B5769)</f>
        <v>13</v>
      </c>
      <c r="I5769">
        <f t="shared" si="721"/>
        <v>1</v>
      </c>
      <c r="J5769">
        <f t="shared" si="722"/>
        <v>1</v>
      </c>
      <c r="K5769">
        <f>J5769*Weighting!$W$9</f>
        <v>3</v>
      </c>
      <c r="M5769" s="14"/>
    </row>
    <row r="5770" spans="1:25" x14ac:dyDescent="0.25">
      <c r="A5770" s="32">
        <f>IF(Weighting!$P$10&gt;0,B5770,"")</f>
        <v>0.84499999999999997</v>
      </c>
      <c r="B5770">
        <f>Weighting!$C$10</f>
        <v>0.84499999999999997</v>
      </c>
      <c r="C5770">
        <f>Weighting!$F$10</f>
        <v>0</v>
      </c>
      <c r="D5770" t="b">
        <f>IF(C5770=1,'Data Transformation'!$G$3+0.5*'Data Transformation'!$W$25,IF(C5771=1,D5771-'Data Transformation'!$W$25,FALSE))</f>
        <v>0</v>
      </c>
      <c r="E5770" t="str">
        <f t="array" ref="E5770">IF(ISLOGICAL(D5770),"",FREQUENCY(IF('Data Transformation'!$B$425:$B$8425='Bin Analysis'!$B5763,'Data Transformation'!$G$425:$G$8425),D5770))</f>
        <v/>
      </c>
      <c r="F5770" t="str">
        <f t="shared" si="720"/>
        <v/>
      </c>
      <c r="G5770">
        <f>Weighting!$H$10</f>
        <v>0</v>
      </c>
      <c r="H5770">
        <f t="array" ref="H5770">FREQUENCY(IF('Data Transformation'!$B$4:$B$8425=B5763,'Data Transformation'!$G$4:$G$8425),'Bin Analysis'!$B5770)</f>
        <v>17</v>
      </c>
      <c r="I5770">
        <f t="shared" si="721"/>
        <v>4</v>
      </c>
      <c r="J5770">
        <f t="shared" si="722"/>
        <v>1</v>
      </c>
      <c r="K5770">
        <f>J5770*Weighting!$W$10</f>
        <v>3</v>
      </c>
      <c r="M5770" s="14"/>
    </row>
    <row r="5771" spans="1:25" x14ac:dyDescent="0.25">
      <c r="A5771" s="32">
        <f>IF(Weighting!$P$11&gt;0,B5771,"")</f>
        <v>0.97599999999999998</v>
      </c>
      <c r="B5771">
        <f>Weighting!$C$11</f>
        <v>0.97599999999999998</v>
      </c>
      <c r="C5771">
        <f>Weighting!$F$11</f>
        <v>0</v>
      </c>
      <c r="D5771">
        <f>IF(C5771=1,'Data Transformation'!$G$3+0.5*'Data Transformation'!$W$25,IF(C5772=1,D5772-'Data Transformation'!$W$25,FALSE))</f>
        <v>0.86899999999999999</v>
      </c>
      <c r="E5771">
        <f t="array" ref="E5771">IF(ISLOGICAL(D5771),"",FREQUENCY(IF('Data Transformation'!$B$425:$B$8425='Bin Analysis'!$B5763,'Data Transformation'!$G$425:$G$8425),D5771))</f>
        <v>17</v>
      </c>
      <c r="F5771" t="e">
        <f t="shared" si="720"/>
        <v>#VALUE!</v>
      </c>
      <c r="G5771">
        <f>Weighting!$H$11</f>
        <v>0</v>
      </c>
      <c r="H5771">
        <f t="array" ref="H5771">FREQUENCY(IF('Data Transformation'!$B$4:$B$8425=B5763,'Data Transformation'!$G$4:$G$8425),'Bin Analysis'!$B5771)</f>
        <v>18</v>
      </c>
      <c r="I5771">
        <f t="shared" si="721"/>
        <v>1</v>
      </c>
      <c r="J5771">
        <f t="shared" si="722"/>
        <v>1</v>
      </c>
      <c r="K5771">
        <f>J5771*Weighting!$W$11</f>
        <v>2</v>
      </c>
      <c r="M5771" s="14"/>
    </row>
    <row r="5772" spans="1:25" x14ac:dyDescent="0.25">
      <c r="A5772" s="32">
        <f>IF(Weighting!$P$12&gt;0,B5772,"")</f>
        <v>1.107</v>
      </c>
      <c r="B5772">
        <f>Weighting!$C$12</f>
        <v>1.107</v>
      </c>
      <c r="C5772">
        <f>Weighting!$F$12</f>
        <v>1</v>
      </c>
      <c r="D5772">
        <f>IF(C5772=1,'Data Transformation'!$G$3+0.5*'Data Transformation'!$W$25,IF(C5773=1,D5773-'Data Transformation'!$W$25,FALSE))</f>
        <v>1.131</v>
      </c>
      <c r="E5772">
        <f t="array" ref="E5772">IF(ISLOGICAL(D5772),"",FREQUENCY(IF('Data Transformation'!$B$425:$B$8425='Bin Analysis'!$B5763,'Data Transformation'!$G$425:$G$8425),D5772))</f>
        <v>18</v>
      </c>
      <c r="F5772">
        <f t="shared" si="720"/>
        <v>1</v>
      </c>
      <c r="G5772">
        <f>Weighting!$H$12</f>
        <v>0</v>
      </c>
      <c r="H5772">
        <f t="array" ref="H5772">FREQUENCY(IF('Data Transformation'!$B$4:$B$8425=B5763,'Data Transformation'!$G$4:$G$8425),'Bin Analysis'!$B5772)</f>
        <v>19</v>
      </c>
      <c r="I5772">
        <f t="shared" si="721"/>
        <v>1</v>
      </c>
      <c r="J5772">
        <f t="shared" si="722"/>
        <v>1</v>
      </c>
      <c r="K5772">
        <f>J5772*Weighting!$W$12</f>
        <v>1</v>
      </c>
      <c r="M5772" s="14"/>
    </row>
    <row r="5773" spans="1:25" x14ac:dyDescent="0.25">
      <c r="A5773" s="32">
        <f>IF(Weighting!$P$13&gt;0,B5773,"")</f>
        <v>1.238</v>
      </c>
      <c r="B5773">
        <f>Weighting!$C$13</f>
        <v>1.238</v>
      </c>
      <c r="C5773">
        <f>Weighting!$F$13</f>
        <v>0</v>
      </c>
      <c r="D5773" t="b">
        <f>IF(C5773=1,'Data Transformation'!$G$3+0.5*'Data Transformation'!$W$25,IF(C5774=1,D5774-'Data Transformation'!$W$25,FALSE))</f>
        <v>0</v>
      </c>
      <c r="E5773" t="str">
        <f t="array" ref="E5773">IF(ISLOGICAL(D5773),"",FREQUENCY(IF('Data Transformation'!$B$425:$B$8425='Bin Analysis'!$B5763,'Data Transformation'!$G$425:$G$8425),D5773))</f>
        <v/>
      </c>
      <c r="F5773" t="str">
        <f t="shared" si="720"/>
        <v/>
      </c>
      <c r="G5773">
        <f>Weighting!$H$13</f>
        <v>0</v>
      </c>
      <c r="H5773">
        <f t="array" ref="H5773">FREQUENCY(IF('Data Transformation'!$B$4:$B$8425=B5763,'Data Transformation'!$G$4:$G$8425),'Bin Analysis'!$B5773)</f>
        <v>19</v>
      </c>
      <c r="I5773">
        <f t="shared" si="721"/>
        <v>0</v>
      </c>
      <c r="J5773">
        <f t="shared" si="722"/>
        <v>0</v>
      </c>
      <c r="K5773">
        <f>J5773*Weighting!$W$13</f>
        <v>0</v>
      </c>
      <c r="M5773" s="14"/>
    </row>
    <row r="5774" spans="1:25" x14ac:dyDescent="0.25">
      <c r="A5774" s="32">
        <f>IF(Weighting!$P$14&gt;0,B5774,"")</f>
        <v>1.369</v>
      </c>
      <c r="B5774">
        <f>Weighting!$C$14</f>
        <v>1.369</v>
      </c>
      <c r="C5774">
        <f>Weighting!$F$14</f>
        <v>0</v>
      </c>
      <c r="D5774" t="b">
        <f>IF(C5774=1,'Data Transformation'!$G$3+0.5*'Data Transformation'!$W$25,IF(C5775=1,D5775-'Data Transformation'!$W$25,FALSE))</f>
        <v>0</v>
      </c>
      <c r="E5774" t="str">
        <f t="array" ref="E5774">IF(ISLOGICAL(D5774),"",FREQUENCY(IF('Data Transformation'!$B$425:$B$8425='Bin Analysis'!$B5763,'Data Transformation'!$G$425:$G$8425),D5774))</f>
        <v/>
      </c>
      <c r="F5774" t="str">
        <f t="shared" si="720"/>
        <v/>
      </c>
      <c r="G5774">
        <f>Weighting!$H$14</f>
        <v>0</v>
      </c>
      <c r="H5774">
        <f t="array" ref="H5774">FREQUENCY(IF('Data Transformation'!$B$4:$B$8425=B5763,'Data Transformation'!$G$4:$G$8425),'Bin Analysis'!$B5774)</f>
        <v>19</v>
      </c>
      <c r="I5774">
        <f t="shared" si="721"/>
        <v>0</v>
      </c>
      <c r="J5774">
        <f t="shared" si="722"/>
        <v>0</v>
      </c>
      <c r="K5774">
        <f>J5774*Weighting!$W$14</f>
        <v>0</v>
      </c>
      <c r="M5774" s="14"/>
    </row>
    <row r="5775" spans="1:25" x14ac:dyDescent="0.25">
      <c r="A5775" s="32">
        <f>IF(Weighting!$P$15&gt;0,B5775,"")</f>
        <v>1.5000009999999999</v>
      </c>
      <c r="B5775">
        <f>Weighting!$C$15</f>
        <v>1.5000009999999999</v>
      </c>
      <c r="C5775">
        <f>Weighting!$F$15</f>
        <v>0</v>
      </c>
      <c r="D5775" t="b">
        <f>IF(C5775=1,'Data Transformation'!$G$3+0.5*'Data Transformation'!$W$25,IF(C5776=1,D5776-'Data Transformation'!$W$25,FALSE))</f>
        <v>0</v>
      </c>
      <c r="E5775" t="str">
        <f t="array" ref="E5775">IF(ISLOGICAL(D5775),"",FREQUENCY(IF('Data Transformation'!$B$425:$B$8425='Bin Analysis'!$B5763,'Data Transformation'!$G$425:$G$8425),D5775))</f>
        <v/>
      </c>
      <c r="F5775" t="str">
        <f t="shared" si="720"/>
        <v/>
      </c>
      <c r="G5775">
        <f>Weighting!$H$15</f>
        <v>0</v>
      </c>
      <c r="H5775">
        <f t="array" ref="H5775">FREQUENCY(IF('Data Transformation'!$B$4:$B$8425=B5763,'Data Transformation'!$G$4:$G$8425),'Bin Analysis'!$B5775)</f>
        <v>19</v>
      </c>
      <c r="I5775">
        <f t="shared" si="721"/>
        <v>0</v>
      </c>
      <c r="J5775">
        <f t="shared" si="722"/>
        <v>0</v>
      </c>
      <c r="K5775">
        <f>J5775*Weighting!$W$15</f>
        <v>0</v>
      </c>
      <c r="M5775" s="14"/>
    </row>
    <row r="5776" spans="1:25" x14ac:dyDescent="0.25">
      <c r="A5776" s="32" t="str">
        <f>IF(Weighting!$P$16&gt;0,B5776,"")</f>
        <v/>
      </c>
      <c r="B5776">
        <f>Weighting!$C$16</f>
        <v>1.631</v>
      </c>
      <c r="C5776">
        <f>Weighting!$F$16</f>
        <v>0</v>
      </c>
      <c r="D5776" t="b">
        <f>IF(C5776=1,'Data Transformation'!$G$3+0.5*'Data Transformation'!$W$25,IF(C5777=1,D5777-'Data Transformation'!$W$25,FALSE))</f>
        <v>0</v>
      </c>
      <c r="E5776" t="str">
        <f t="array" ref="E5776">IF(ISLOGICAL(D5776),"",FREQUENCY(IF('Data Transformation'!$B$425:$B$8425='Bin Analysis'!$B5763,'Data Transformation'!$G$425:$G$8425),D5776))</f>
        <v/>
      </c>
      <c r="F5776" t="str">
        <f t="shared" si="720"/>
        <v/>
      </c>
      <c r="G5776">
        <f>Weighting!$H$16</f>
        <v>0</v>
      </c>
      <c r="H5776">
        <f t="array" ref="H5776">FREQUENCY(IF('Data Transformation'!$B$4:$B$8425=B5763,'Data Transformation'!$G$4:$G$8425),'Bin Analysis'!$B5776)</f>
        <v>19</v>
      </c>
      <c r="I5776">
        <f t="shared" si="721"/>
        <v>0</v>
      </c>
      <c r="J5776">
        <f t="shared" si="722"/>
        <v>0</v>
      </c>
      <c r="K5776">
        <f>J5776*Weighting!$W$16</f>
        <v>0</v>
      </c>
      <c r="M5776" s="14"/>
    </row>
    <row r="5777" spans="1:25" x14ac:dyDescent="0.25">
      <c r="A5777" s="32" t="str">
        <f>IF(Weighting!$P$17&gt;0,B5777,"")</f>
        <v/>
      </c>
      <c r="B5777">
        <f>Weighting!$C$17</f>
        <v>1.762</v>
      </c>
      <c r="C5777">
        <f>Weighting!$F$17</f>
        <v>0</v>
      </c>
      <c r="D5777" t="b">
        <f>IF(C5777=1,'Data Transformation'!$G$3+0.5*'Data Transformation'!$W$25,IF(C5778=1,D5778-'Data Transformation'!$W$25,FALSE))</f>
        <v>0</v>
      </c>
      <c r="E5777" t="str">
        <f t="array" ref="E5777">IF(ISLOGICAL(D5777),"",FREQUENCY(IF('Data Transformation'!$B$425:$B$8425='Bin Analysis'!$B5763,'Data Transformation'!$G$425:$G$8425),D5777))</f>
        <v/>
      </c>
      <c r="F5777" t="str">
        <f t="shared" si="720"/>
        <v/>
      </c>
      <c r="G5777">
        <f>Weighting!$H$17</f>
        <v>0</v>
      </c>
      <c r="H5777">
        <f t="array" ref="H5777">FREQUENCY(IF('Data Transformation'!$B$4:$B$8425=B5763,'Data Transformation'!$G$4:$G$8425),'Bin Analysis'!$B5777)</f>
        <v>19</v>
      </c>
      <c r="I5777">
        <f t="shared" si="721"/>
        <v>0</v>
      </c>
      <c r="J5777">
        <f t="shared" si="722"/>
        <v>0</v>
      </c>
      <c r="K5777">
        <f>J5777*Weighting!$W$17</f>
        <v>0</v>
      </c>
      <c r="M5777" s="14"/>
    </row>
    <row r="5778" spans="1:25" x14ac:dyDescent="0.25">
      <c r="A5778" s="32" t="str">
        <f>IF(Weighting!$P$18&gt;0,B5778,"")</f>
        <v/>
      </c>
      <c r="B5778">
        <f>Weighting!$C$18</f>
        <v>1.893</v>
      </c>
      <c r="C5778">
        <f>Weighting!$F$18</f>
        <v>0</v>
      </c>
      <c r="D5778" t="b">
        <f>IF(C5778=1,'Data Transformation'!$G$3+0.5*'Data Transformation'!$W$25,IF(C5779=1,D5779-'Data Transformation'!$W$25,FALSE))</f>
        <v>0</v>
      </c>
      <c r="E5778" t="str">
        <f t="array" ref="E5778">IF(ISLOGICAL(D5778),"",FREQUENCY(IF('Data Transformation'!$B$425:$B$8425='Bin Analysis'!$B5763,'Data Transformation'!$G$425:$G$8425),D5778))</f>
        <v/>
      </c>
      <c r="F5778" t="str">
        <f t="shared" si="720"/>
        <v/>
      </c>
      <c r="G5778">
        <f>Weighting!$H$18</f>
        <v>0</v>
      </c>
      <c r="H5778">
        <f t="array" ref="H5778">FREQUENCY(IF('Data Transformation'!$B$4:$B$8425=B5763,'Data Transformation'!$G$4:$G$8425),'Bin Analysis'!$B5778)</f>
        <v>19</v>
      </c>
      <c r="I5778">
        <f t="shared" si="721"/>
        <v>0</v>
      </c>
      <c r="J5778">
        <f t="shared" si="722"/>
        <v>0</v>
      </c>
      <c r="K5778">
        <f>J5778*Weighting!$W$18</f>
        <v>0</v>
      </c>
      <c r="M5778" s="14"/>
    </row>
    <row r="5779" spans="1:25" x14ac:dyDescent="0.25">
      <c r="A5779" s="32" t="str">
        <f>IF(Weighting!$P$19&gt;0,B5779,"")</f>
        <v/>
      </c>
      <c r="B5779">
        <f>Weighting!$C$19</f>
        <v>2.024</v>
      </c>
      <c r="C5779">
        <f>Weighting!$F$19</f>
        <v>0</v>
      </c>
      <c r="D5779" t="b">
        <f>IF(C5779=1,'Data Transformation'!$G$3+0.5*'Data Transformation'!$W$25,IF(C5780=1,D5780-'Data Transformation'!$W$25,FALSE))</f>
        <v>0</v>
      </c>
      <c r="E5779" t="str">
        <f t="array" ref="E5779">IF(ISLOGICAL(D5779),"",FREQUENCY(IF('Data Transformation'!$B$425:$B$8425='Bin Analysis'!$B5763,'Data Transformation'!$G$425:$G$8425),D5779))</f>
        <v/>
      </c>
      <c r="F5779" t="str">
        <f t="shared" si="720"/>
        <v/>
      </c>
      <c r="G5779">
        <f>Weighting!$H$19</f>
        <v>0</v>
      </c>
      <c r="H5779">
        <f t="array" ref="H5779">FREQUENCY(IF('Data Transformation'!$B$4:$B$8425=B5763,'Data Transformation'!$G$4:$G$8425),'Bin Analysis'!$B5779)</f>
        <v>19</v>
      </c>
      <c r="I5779">
        <f t="shared" si="721"/>
        <v>0</v>
      </c>
      <c r="J5779">
        <f t="shared" si="722"/>
        <v>0</v>
      </c>
      <c r="K5779">
        <f>J5779*Weighting!$W$19</f>
        <v>0</v>
      </c>
      <c r="M5779" s="14"/>
    </row>
    <row r="5780" spans="1:25" x14ac:dyDescent="0.25">
      <c r="A5780" s="32" t="str">
        <f>IF(Weighting!$P$20&gt;0,B5780,"")</f>
        <v/>
      </c>
      <c r="B5780">
        <f>Weighting!$C$20</f>
        <v>2.1550000000000002</v>
      </c>
      <c r="C5780">
        <f>Weighting!$F$20</f>
        <v>0</v>
      </c>
      <c r="D5780" t="b">
        <f>IF(C5780=1,'Data Transformation'!$G$3+0.5*'Data Transformation'!$W$25,IF(C5781=1,D5781-'Data Transformation'!$W$25,FALSE))</f>
        <v>0</v>
      </c>
      <c r="E5780" t="str">
        <f t="array" ref="E5780">IF(ISLOGICAL(D5780),"",FREQUENCY(IF('Data Transformation'!$B$425:$B$8425='Bin Analysis'!$B5763,'Data Transformation'!$G$425:$G$8425),D5780))</f>
        <v/>
      </c>
      <c r="F5780" t="str">
        <f t="shared" si="720"/>
        <v/>
      </c>
      <c r="G5780">
        <f>Weighting!$H$20</f>
        <v>0</v>
      </c>
      <c r="H5780">
        <f t="array" ref="H5780">FREQUENCY(IF('Data Transformation'!$B$4:$B$8425=B5763,'Data Transformation'!$G$4:$G$8425),'Bin Analysis'!$B5780)</f>
        <v>19</v>
      </c>
      <c r="I5780">
        <f t="shared" si="721"/>
        <v>0</v>
      </c>
      <c r="J5780">
        <f t="shared" si="722"/>
        <v>0</v>
      </c>
      <c r="K5780">
        <f>J5780*Weighting!$W$20</f>
        <v>0</v>
      </c>
      <c r="M5780" s="14"/>
    </row>
    <row r="5781" spans="1:25" x14ac:dyDescent="0.25">
      <c r="A5781" s="32" t="str">
        <f>IF(Weighting!$P$21&gt;0,B5781,"")</f>
        <v/>
      </c>
      <c r="B5781">
        <f>Weighting!$C$21</f>
        <v>2.2860000000000005</v>
      </c>
      <c r="C5781">
        <f>Weighting!$F$21</f>
        <v>0</v>
      </c>
      <c r="D5781" t="b">
        <f>IF(C5781=1,'Data Transformation'!$G$3+0.5*'Data Transformation'!$W$25,IF(C5782=1,D5782-'Data Transformation'!$W$25,FALSE))</f>
        <v>0</v>
      </c>
      <c r="E5781" t="str">
        <f t="array" ref="E5781">IF(ISLOGICAL(D5781),"",FREQUENCY(IF('Data Transformation'!$B$425:$B$8425='Bin Analysis'!$B5763,'Data Transformation'!$G$425:$G$8425),D5781))</f>
        <v/>
      </c>
      <c r="F5781" t="str">
        <f t="shared" si="720"/>
        <v/>
      </c>
      <c r="G5781">
        <f>Weighting!$H$21</f>
        <v>0</v>
      </c>
      <c r="H5781">
        <f t="array" ref="H5781">FREQUENCY(IF('Data Transformation'!$B$4:$B$8425=B5763,'Data Transformation'!$G$4:$G$8425),'Bin Analysis'!$B5781)</f>
        <v>19</v>
      </c>
      <c r="I5781">
        <f t="shared" si="721"/>
        <v>0</v>
      </c>
      <c r="J5781">
        <f t="shared" si="722"/>
        <v>0</v>
      </c>
      <c r="K5781">
        <f>J5781*Weighting!$W$21</f>
        <v>0</v>
      </c>
      <c r="M5781" s="14"/>
    </row>
    <row r="5782" spans="1:25" x14ac:dyDescent="0.25">
      <c r="A5782" s="32" t="str">
        <f>IF(Weighting!$P$22&gt;0,B5782,"")</f>
        <v/>
      </c>
      <c r="B5782">
        <f>Weighting!$C$22</f>
        <v>2.4170000000000007</v>
      </c>
      <c r="C5782">
        <f>Weighting!$F$22</f>
        <v>0</v>
      </c>
      <c r="D5782" t="b">
        <f>IF(C5782=1,'Data Transformation'!$G$3+0.5*'Data Transformation'!$W$25,IF(C5783=1,D5783-'Data Transformation'!$W$25,FALSE))</f>
        <v>0</v>
      </c>
      <c r="E5782" t="str">
        <f t="array" ref="E5782">IF(ISLOGICAL(D5782),"",FREQUENCY(IF('Data Transformation'!$B$425:$B$8425='Bin Analysis'!$B5763,'Data Transformation'!$G$425:$G$8425),D5782))</f>
        <v/>
      </c>
      <c r="F5782" t="str">
        <f t="shared" si="720"/>
        <v/>
      </c>
      <c r="G5782">
        <f>Weighting!$H$22</f>
        <v>0</v>
      </c>
      <c r="H5782">
        <f t="array" ref="H5782">FREQUENCY(IF('Data Transformation'!$B$4:$B$8425=B5763,'Data Transformation'!$G$4:$G$8425),'Bin Analysis'!$B5782)</f>
        <v>19</v>
      </c>
      <c r="I5782">
        <f t="shared" si="721"/>
        <v>0</v>
      </c>
      <c r="J5782">
        <f t="shared" si="722"/>
        <v>0</v>
      </c>
      <c r="K5782">
        <f>J5782*Weighting!$W$22</f>
        <v>0</v>
      </c>
      <c r="M5782" s="14"/>
    </row>
    <row r="5783" spans="1:25" x14ac:dyDescent="0.25">
      <c r="A5783" s="32" t="str">
        <f>IF(Weighting!$P$23&gt;0,B5783,"")</f>
        <v/>
      </c>
      <c r="B5783">
        <f>Weighting!$C$23</f>
        <v>2.5480000000000009</v>
      </c>
      <c r="C5783">
        <f>Weighting!$F$23</f>
        <v>0</v>
      </c>
      <c r="D5783" t="b">
        <f>IF(C5783=1,'Data Transformation'!$G$3+0.5*'Data Transformation'!$W$25,IF(C5784=1,D5784-'Data Transformation'!$W$25,FALSE))</f>
        <v>0</v>
      </c>
      <c r="E5783" t="str">
        <f t="array" ref="E5783">IF(ISLOGICAL(D5783),"",FREQUENCY(IF('Data Transformation'!$B$425:$B$8425='Bin Analysis'!$B5763,'Data Transformation'!$G$425:$G$8425),D5783))</f>
        <v/>
      </c>
      <c r="F5783" t="str">
        <f t="shared" si="720"/>
        <v/>
      </c>
      <c r="G5783">
        <f>Weighting!$H$23</f>
        <v>0</v>
      </c>
      <c r="H5783">
        <f t="array" ref="H5783">FREQUENCY(IF('Data Transformation'!$B$4:$B$8425=B5763,'Data Transformation'!$G$4:$G$8425),'Bin Analysis'!$B5783)</f>
        <v>19</v>
      </c>
      <c r="I5783">
        <f t="shared" si="721"/>
        <v>0</v>
      </c>
      <c r="J5783">
        <f t="shared" si="722"/>
        <v>0</v>
      </c>
      <c r="K5783">
        <f>J5783*Weighting!$W$23</f>
        <v>0</v>
      </c>
      <c r="M5783" s="14"/>
    </row>
    <row r="5784" spans="1:25" x14ac:dyDescent="0.25">
      <c r="A5784" s="32" t="str">
        <f>IF(Weighting!$P$24&gt;0,B5784,"")</f>
        <v/>
      </c>
      <c r="B5784">
        <f>Weighting!$C$24</f>
        <v>2.6790000000000012</v>
      </c>
      <c r="C5784">
        <f>Weighting!$F$24</f>
        <v>0</v>
      </c>
      <c r="D5784" t="b">
        <f>IF(C5784=1,'Data Transformation'!$G$3+0.5*'Data Transformation'!$W$25,IF(C5785=1,D5785-'Data Transformation'!$W$25,FALSE))</f>
        <v>0</v>
      </c>
      <c r="E5784" t="str">
        <f t="array" ref="E5784">IF(ISLOGICAL(D5784),"",FREQUENCY(IF('Data Transformation'!$B$425:$B$8425='Bin Analysis'!$B5763,'Data Transformation'!$G$425:$G$8425),D5784))</f>
        <v/>
      </c>
      <c r="F5784" t="str">
        <f t="shared" si="720"/>
        <v/>
      </c>
      <c r="G5784">
        <f>Weighting!$H$24</f>
        <v>0</v>
      </c>
      <c r="H5784">
        <f t="array" ref="H5784">FREQUENCY(IF('Data Transformation'!$B$4:$B$8425=B5763,'Data Transformation'!$G$4:$G$8425),'Bin Analysis'!$B5784)</f>
        <v>19</v>
      </c>
      <c r="I5784">
        <f t="shared" si="721"/>
        <v>0</v>
      </c>
      <c r="J5784">
        <f t="shared" si="722"/>
        <v>0</v>
      </c>
      <c r="K5784">
        <f>J5784*Weighting!$W$24</f>
        <v>0</v>
      </c>
      <c r="M5784" s="14"/>
    </row>
    <row r="5785" spans="1:25" x14ac:dyDescent="0.25">
      <c r="A5785" s="32" t="str">
        <f>IF(Weighting!$P$25&gt;0,B5785,"")</f>
        <v/>
      </c>
      <c r="B5785">
        <f>Weighting!$C$25</f>
        <v>2.8100000000000014</v>
      </c>
      <c r="C5785">
        <f>Weighting!$F$25</f>
        <v>0</v>
      </c>
      <c r="D5785" t="b">
        <f>IF(C5785=1,'Data Transformation'!$G$3+0.5*'Data Transformation'!$W$25,IF(C5786=1,D5786-'Data Transformation'!$W$25,FALSE))</f>
        <v>0</v>
      </c>
      <c r="E5785" t="str">
        <f t="array" ref="E5785">IF(ISLOGICAL(D5785),"",FREQUENCY(IF('Data Transformation'!$B$425:$B$8425='Bin Analysis'!$B5763,'Data Transformation'!$G$425:$G$8425),D5785))</f>
        <v/>
      </c>
      <c r="F5785" t="str">
        <f t="shared" si="720"/>
        <v/>
      </c>
      <c r="G5785">
        <f>Weighting!$H$25</f>
        <v>0</v>
      </c>
      <c r="H5785">
        <f t="array" ref="H5785">FREQUENCY(IF('Data Transformation'!$B$4:$B$8425=B5763,'Data Transformation'!$G$4:$G$8425),'Bin Analysis'!$B5785)</f>
        <v>19</v>
      </c>
      <c r="I5785">
        <f t="shared" si="721"/>
        <v>0</v>
      </c>
      <c r="J5785">
        <f t="shared" si="722"/>
        <v>0</v>
      </c>
      <c r="K5785">
        <f>J5785*Weighting!$W$25</f>
        <v>0</v>
      </c>
      <c r="M5785" s="14"/>
    </row>
    <row r="5786" spans="1:25" x14ac:dyDescent="0.25">
      <c r="A5786" s="32"/>
      <c r="M5786" s="14"/>
    </row>
    <row r="5787" spans="1:25" ht="23.25" x14ac:dyDescent="0.35">
      <c r="A5787" s="21" t="s">
        <v>0</v>
      </c>
      <c r="B5787" s="21">
        <f>IFERROR(VLOOKUP(C5787,'Data Transformation'!$L$6:$M$426,2,FALSE),"")</f>
        <v>241</v>
      </c>
      <c r="C5787" s="21">
        <f>C5763+1</f>
        <v>241</v>
      </c>
      <c r="D5787" s="21"/>
      <c r="E5787" s="21"/>
      <c r="F5787" s="21"/>
      <c r="G5787" s="21"/>
      <c r="H5787" s="22"/>
      <c r="I5787" s="22"/>
      <c r="J5787" s="22"/>
      <c r="K5787" s="21"/>
      <c r="L5787" s="21">
        <f>B5787</f>
        <v>241</v>
      </c>
      <c r="M5787" s="23">
        <f>INDEX('Data Transformation'!$O$4:$O$424,MATCH($B5787,'Data Transformation'!$M$4:$M$424,0),MATCH($M$2,'Data Transformation'!$O$3,0))</f>
        <v>18</v>
      </c>
      <c r="N5787" s="27">
        <f>IF('Input and Summary Results'!$J$16="minimum",'Bin Analysis'!X5788/(M5787-1),'Bin Analysis'!Y5787/('Bin Analysis'!M5787-1))</f>
        <v>0</v>
      </c>
      <c r="O5787" s="27">
        <f>IF(M5787=FALSE,NA(),(VLOOKUP(1,C5790:K5809,4,FALSE))/(M5787-1))</f>
        <v>0</v>
      </c>
      <c r="P5787" s="27">
        <f>IF(M5787=FALSE,NA(),SUM(J5790:J5809)/Weighting!$S$5)</f>
        <v>0.3</v>
      </c>
      <c r="Q5787" s="27">
        <f>IF(M5787=FALSE,NA(),SUM(K5790:K5809)/Weighting!$S$6)</f>
        <v>0.21739130434782608</v>
      </c>
      <c r="R5787" s="27">
        <f>IF(M5787=FALSE,NA(),(VLOOKUP(1,G5790:K5809,3,FALSE))/(M5787-1))</f>
        <v>0.94117647058823528</v>
      </c>
      <c r="S5787" s="22" t="str">
        <f>IF(M5787=FALSE,NA(),IF(SUM(J5790:J5809)=2,"yes","no"))</f>
        <v>no</v>
      </c>
      <c r="X5787" s="2" cm="2">
        <f t="array" ref="X5787:X5788">FREQUENCY(IF('Data Transformation'!$B$425:$B$6424='Bin Analysis'!L5787,'Data Transformation'!$G$425:$G$6424),'Data Transformation'!$U$11)</f>
        <v>17</v>
      </c>
      <c r="Y5787" s="2" cm="2">
        <f t="array" ref="Y5787:Y5788">FREQUENCY(IF('Data Transformation'!$B$425:$B$6424='Bin Analysis'!L5787,'Data Transformation'!$G$425:$G$6424),'Data Transformation'!$U$12)</f>
        <v>17</v>
      </c>
    </row>
    <row r="5788" spans="1:25" x14ac:dyDescent="0.25">
      <c r="A5788" s="14" t="s">
        <v>66</v>
      </c>
      <c r="B5788" t="s">
        <v>47</v>
      </c>
      <c r="C5788" t="s">
        <v>5</v>
      </c>
      <c r="D5788" t="s">
        <v>99</v>
      </c>
      <c r="E5788" t="s">
        <v>100</v>
      </c>
      <c r="F5788" t="s">
        <v>101</v>
      </c>
      <c r="G5788" t="s">
        <v>69</v>
      </c>
      <c r="H5788" t="s">
        <v>31</v>
      </c>
      <c r="I5788" t="s">
        <v>32</v>
      </c>
      <c r="J5788" t="s">
        <v>46</v>
      </c>
      <c r="K5788" s="14" t="s">
        <v>45</v>
      </c>
      <c r="M5788" s="14"/>
      <c r="X5788" s="2">
        <v>0</v>
      </c>
      <c r="Y5788" s="2">
        <v>0</v>
      </c>
    </row>
    <row r="5789" spans="1:25" x14ac:dyDescent="0.25">
      <c r="A5789" s="32"/>
      <c r="D5789" t="b">
        <f>IF(C5789=1,'Data Transformation'!$G$3+0.5*'Data Transformation'!$W$25,IF(C5790=1,D5790-'Data Transformation'!$W$25,FALSE))</f>
        <v>0</v>
      </c>
      <c r="E5789" t="str">
        <f t="array" ref="E5789">IF(ISLOGICAL(D5789),"",FREQUENCY(IF('Data Transformation'!$B$425:$B$8425='Bin Analysis'!$B5787,'Data Transformation'!$G$425:$G$8425),D5789))</f>
        <v/>
      </c>
      <c r="F5789" t="str">
        <f>IF(ISLOGICAL(D5789),"",E5789-E5788)</f>
        <v/>
      </c>
      <c r="M5789" s="14"/>
    </row>
    <row r="5790" spans="1:25" x14ac:dyDescent="0.25">
      <c r="A5790" s="32">
        <f>IF(Weighting!$P$6&gt;0,B5790,"")</f>
        <v>0.32100000000000001</v>
      </c>
      <c r="B5790">
        <f>Weighting!$C$6</f>
        <v>0.32100000000000001</v>
      </c>
      <c r="C5790">
        <f>Weighting!$F$6</f>
        <v>0</v>
      </c>
      <c r="D5790" t="b">
        <f>IF(C5790=1,'Data Transformation'!$G$3+0.5*'Data Transformation'!$W$25,IF(C5791=1,D5791-'Data Transformation'!$W$25,FALSE))</f>
        <v>0</v>
      </c>
      <c r="E5790" t="str">
        <f t="array" ref="E5790">IF(ISLOGICAL(D5790),"",FREQUENCY(IF('Data Transformation'!$B$425:$B$8425='Bin Analysis'!$B5787,'Data Transformation'!$G$425:$G$8425),D5790))</f>
        <v/>
      </c>
      <c r="F5790" t="str">
        <f>IF(ISLOGICAL(D5790),"",E5790-E5789)</f>
        <v/>
      </c>
      <c r="G5790">
        <f>Weighting!$H$6</f>
        <v>1</v>
      </c>
      <c r="H5790">
        <f t="array" ref="H5790">FREQUENCY(IF('Data Transformation'!$B$4:$B$8425=B5787,'Data Transformation'!$G$4:$G$8425),'Bin Analysis'!$B5790)</f>
        <v>16</v>
      </c>
      <c r="I5790">
        <f>H5790-H5789</f>
        <v>16</v>
      </c>
      <c r="J5790">
        <f>IF(I5790=0,0,1)</f>
        <v>1</v>
      </c>
      <c r="K5790">
        <f>J5790*Weighting!$W$6</f>
        <v>1</v>
      </c>
      <c r="M5790" s="14"/>
    </row>
    <row r="5791" spans="1:25" x14ac:dyDescent="0.25">
      <c r="A5791" s="32">
        <f>IF(Weighting!$P$7&gt;0,B5791,"")</f>
        <v>0.45200000000000001</v>
      </c>
      <c r="B5791">
        <f>Weighting!$C$7</f>
        <v>0.45200000000000001</v>
      </c>
      <c r="C5791">
        <f>Weighting!$F$7</f>
        <v>0</v>
      </c>
      <c r="D5791" t="b">
        <f>IF(C5791=1,'Data Transformation'!$G$3+0.5*'Data Transformation'!$W$25,IF(C5792=1,D5792-'Data Transformation'!$W$25,FALSE))</f>
        <v>0</v>
      </c>
      <c r="E5791" t="str">
        <f t="array" ref="E5791">IF(ISLOGICAL(D5791),"",FREQUENCY(IF('Data Transformation'!$B$425:$B$8425='Bin Analysis'!$B5787,'Data Transformation'!$G$425:$G$8425),D5791))</f>
        <v/>
      </c>
      <c r="F5791" t="str">
        <f t="shared" ref="F5791:F5809" si="723">IF(ISLOGICAL(D5791),"",E5791-E5790)</f>
        <v/>
      </c>
      <c r="G5791">
        <f>Weighting!$H$7</f>
        <v>0</v>
      </c>
      <c r="H5791">
        <f t="array" ref="H5791">FREQUENCY(IF('Data Transformation'!$B$4:$B$8425=B5787,'Data Transformation'!$G$4:$G$8425),'Bin Analysis'!$B5791)</f>
        <v>16</v>
      </c>
      <c r="I5791">
        <f t="shared" ref="I5791:I5809" si="724">H5791-H5790</f>
        <v>0</v>
      </c>
      <c r="J5791">
        <f>IF(I5791=0,0,1)</f>
        <v>0</v>
      </c>
      <c r="K5791">
        <f>J5791*Weighting!$W$7</f>
        <v>0</v>
      </c>
      <c r="M5791" s="14"/>
    </row>
    <row r="5792" spans="1:25" x14ac:dyDescent="0.25">
      <c r="A5792" s="32">
        <f>IF(Weighting!$P$8&gt;0,B5792,"")</f>
        <v>0.58299999999999996</v>
      </c>
      <c r="B5792">
        <f>Weighting!$C$8</f>
        <v>0.58299999999999996</v>
      </c>
      <c r="C5792">
        <f>Weighting!$F$8</f>
        <v>0</v>
      </c>
      <c r="D5792" t="b">
        <f>IF(C5792=1,'Data Transformation'!$G$3+0.5*'Data Transformation'!$W$25,IF(C5793=1,D5793-'Data Transformation'!$W$25,FALSE))</f>
        <v>0</v>
      </c>
      <c r="E5792" t="str">
        <f t="array" ref="E5792">IF(ISLOGICAL(D5792),"",FREQUENCY(IF('Data Transformation'!$B$425:$B$8425='Bin Analysis'!$B5787,'Data Transformation'!$G$425:$G$8425),D5792))</f>
        <v/>
      </c>
      <c r="F5792" t="str">
        <f t="shared" si="723"/>
        <v/>
      </c>
      <c r="G5792">
        <f>Weighting!$H$8</f>
        <v>0</v>
      </c>
      <c r="H5792">
        <f t="array" ref="H5792">FREQUENCY(IF('Data Transformation'!$B$4:$B$8425=B5787,'Data Transformation'!$G$4:$G$8425),'Bin Analysis'!$B5792)</f>
        <v>16</v>
      </c>
      <c r="I5792">
        <f t="shared" si="724"/>
        <v>0</v>
      </c>
      <c r="J5792">
        <f t="shared" ref="J5792:J5809" si="725">IF(I5792=0,0,1)</f>
        <v>0</v>
      </c>
      <c r="K5792">
        <f>J5792*Weighting!$W$8</f>
        <v>0</v>
      </c>
      <c r="M5792" s="14"/>
    </row>
    <row r="5793" spans="1:13" x14ac:dyDescent="0.25">
      <c r="A5793" s="32">
        <f>IF(Weighting!$P$9&gt;0,B5793,"")</f>
        <v>0.71399999999999997</v>
      </c>
      <c r="B5793" s="50">
        <f>Weighting!$C$9</f>
        <v>0.71399999999999997</v>
      </c>
      <c r="C5793">
        <f>Weighting!$F$9</f>
        <v>0</v>
      </c>
      <c r="D5793" t="b">
        <f>IF(C5793=1,'Data Transformation'!$G$3+0.5*'Data Transformation'!$W$25,IF(C5794=1,D5794-'Data Transformation'!$W$25,FALSE))</f>
        <v>0</v>
      </c>
      <c r="E5793" t="str">
        <f t="array" ref="E5793">IF(ISLOGICAL(D5793),"",FREQUENCY(IF('Data Transformation'!$B$425:$B$8425='Bin Analysis'!$B5787,'Data Transformation'!$G$425:$G$8425),D5793))</f>
        <v/>
      </c>
      <c r="F5793" t="str">
        <f t="shared" si="723"/>
        <v/>
      </c>
      <c r="G5793">
        <f>Weighting!$H$9</f>
        <v>0</v>
      </c>
      <c r="H5793">
        <f t="array" ref="H5793">FREQUENCY(IF('Data Transformation'!$B$4:$B$8425=B5787,'Data Transformation'!$G$4:$G$8425),'Bin Analysis'!$B5793)</f>
        <v>17</v>
      </c>
      <c r="I5793">
        <f t="shared" si="724"/>
        <v>1</v>
      </c>
      <c r="J5793">
        <f t="shared" si="725"/>
        <v>1</v>
      </c>
      <c r="K5793">
        <f>J5793*Weighting!$W$9</f>
        <v>3</v>
      </c>
      <c r="M5793" s="14"/>
    </row>
    <row r="5794" spans="1:13" x14ac:dyDescent="0.25">
      <c r="A5794" s="32">
        <f>IF(Weighting!$P$10&gt;0,B5794,"")</f>
        <v>0.84499999999999997</v>
      </c>
      <c r="B5794">
        <f>Weighting!$C$10</f>
        <v>0.84499999999999997</v>
      </c>
      <c r="C5794">
        <f>Weighting!$F$10</f>
        <v>0</v>
      </c>
      <c r="D5794" t="b">
        <f>IF(C5794=1,'Data Transformation'!$G$3+0.5*'Data Transformation'!$W$25,IF(C5795=1,D5795-'Data Transformation'!$W$25,FALSE))</f>
        <v>0</v>
      </c>
      <c r="E5794" t="str">
        <f t="array" ref="E5794">IF(ISLOGICAL(D5794),"",FREQUENCY(IF('Data Transformation'!$B$425:$B$8425='Bin Analysis'!$B5787,'Data Transformation'!$G$425:$G$8425),D5794))</f>
        <v/>
      </c>
      <c r="F5794" t="str">
        <f t="shared" si="723"/>
        <v/>
      </c>
      <c r="G5794">
        <f>Weighting!$H$10</f>
        <v>0</v>
      </c>
      <c r="H5794">
        <f t="array" ref="H5794">FREQUENCY(IF('Data Transformation'!$B$4:$B$8425=B5787,'Data Transformation'!$G$4:$G$8425),'Bin Analysis'!$B5794)</f>
        <v>17</v>
      </c>
      <c r="I5794">
        <f t="shared" si="724"/>
        <v>0</v>
      </c>
      <c r="J5794">
        <f t="shared" si="725"/>
        <v>0</v>
      </c>
      <c r="K5794">
        <f>J5794*Weighting!$W$10</f>
        <v>0</v>
      </c>
      <c r="M5794" s="14"/>
    </row>
    <row r="5795" spans="1:13" x14ac:dyDescent="0.25">
      <c r="A5795" s="32">
        <f>IF(Weighting!$P$11&gt;0,B5795,"")</f>
        <v>0.97599999999999998</v>
      </c>
      <c r="B5795">
        <f>Weighting!$C$11</f>
        <v>0.97599999999999998</v>
      </c>
      <c r="C5795">
        <f>Weighting!$F$11</f>
        <v>0</v>
      </c>
      <c r="D5795">
        <f>IF(C5795=1,'Data Transformation'!$G$3+0.5*'Data Transformation'!$W$25,IF(C5796=1,D5796-'Data Transformation'!$W$25,FALSE))</f>
        <v>0.86899999999999999</v>
      </c>
      <c r="E5795">
        <f t="array" ref="E5795">IF(ISLOGICAL(D5795),"",FREQUENCY(IF('Data Transformation'!$B$425:$B$8425='Bin Analysis'!$B5787,'Data Transformation'!$G$425:$G$8425),D5795))</f>
        <v>17</v>
      </c>
      <c r="F5795" t="e">
        <f t="shared" si="723"/>
        <v>#VALUE!</v>
      </c>
      <c r="G5795">
        <f>Weighting!$H$11</f>
        <v>0</v>
      </c>
      <c r="H5795">
        <f t="array" ref="H5795">FREQUENCY(IF('Data Transformation'!$B$4:$B$8425=B5787,'Data Transformation'!$G$4:$G$8425),'Bin Analysis'!$B5795)</f>
        <v>17</v>
      </c>
      <c r="I5795">
        <f t="shared" si="724"/>
        <v>0</v>
      </c>
      <c r="J5795">
        <f t="shared" si="725"/>
        <v>0</v>
      </c>
      <c r="K5795">
        <f>J5795*Weighting!$W$11</f>
        <v>0</v>
      </c>
      <c r="M5795" s="14"/>
    </row>
    <row r="5796" spans="1:13" x14ac:dyDescent="0.25">
      <c r="A5796" s="32">
        <f>IF(Weighting!$P$12&gt;0,B5796,"")</f>
        <v>1.107</v>
      </c>
      <c r="B5796">
        <f>Weighting!$C$12</f>
        <v>1.107</v>
      </c>
      <c r="C5796">
        <f>Weighting!$F$12</f>
        <v>1</v>
      </c>
      <c r="D5796">
        <f>IF(C5796=1,'Data Transformation'!$G$3+0.5*'Data Transformation'!$W$25,IF(C5797=1,D5797-'Data Transformation'!$W$25,FALSE))</f>
        <v>1.131</v>
      </c>
      <c r="E5796">
        <f t="array" ref="E5796">IF(ISLOGICAL(D5796),"",FREQUENCY(IF('Data Transformation'!$B$425:$B$8425='Bin Analysis'!$B5787,'Data Transformation'!$G$425:$G$8425),D5796))</f>
        <v>17</v>
      </c>
      <c r="F5796">
        <f t="shared" si="723"/>
        <v>0</v>
      </c>
      <c r="G5796">
        <f>Weighting!$H$12</f>
        <v>0</v>
      </c>
      <c r="H5796">
        <f t="array" ref="H5796">FREQUENCY(IF('Data Transformation'!$B$4:$B$8425=B5787,'Data Transformation'!$G$4:$G$8425),'Bin Analysis'!$B5796)</f>
        <v>18</v>
      </c>
      <c r="I5796">
        <f t="shared" si="724"/>
        <v>1</v>
      </c>
      <c r="J5796">
        <f t="shared" si="725"/>
        <v>1</v>
      </c>
      <c r="K5796">
        <f>J5796*Weighting!$W$12</f>
        <v>1</v>
      </c>
      <c r="M5796" s="14"/>
    </row>
    <row r="5797" spans="1:13" x14ac:dyDescent="0.25">
      <c r="A5797" s="32">
        <f>IF(Weighting!$P$13&gt;0,B5797,"")</f>
        <v>1.238</v>
      </c>
      <c r="B5797">
        <f>Weighting!$C$13</f>
        <v>1.238</v>
      </c>
      <c r="C5797">
        <f>Weighting!$F$13</f>
        <v>0</v>
      </c>
      <c r="D5797" t="b">
        <f>IF(C5797=1,'Data Transformation'!$G$3+0.5*'Data Transformation'!$W$25,IF(C5798=1,D5798-'Data Transformation'!$W$25,FALSE))</f>
        <v>0</v>
      </c>
      <c r="E5797" t="str">
        <f t="array" ref="E5797">IF(ISLOGICAL(D5797),"",FREQUENCY(IF('Data Transformation'!$B$425:$B$8425='Bin Analysis'!$B5787,'Data Transformation'!$G$425:$G$8425),D5797))</f>
        <v/>
      </c>
      <c r="F5797" t="str">
        <f t="shared" si="723"/>
        <v/>
      </c>
      <c r="G5797">
        <f>Weighting!$H$13</f>
        <v>0</v>
      </c>
      <c r="H5797">
        <f t="array" ref="H5797">FREQUENCY(IF('Data Transformation'!$B$4:$B$8425=B5787,'Data Transformation'!$G$4:$G$8425),'Bin Analysis'!$B5797)</f>
        <v>18</v>
      </c>
      <c r="I5797">
        <f t="shared" si="724"/>
        <v>0</v>
      </c>
      <c r="J5797">
        <f t="shared" si="725"/>
        <v>0</v>
      </c>
      <c r="K5797">
        <f>J5797*Weighting!$W$13</f>
        <v>0</v>
      </c>
      <c r="M5797" s="14"/>
    </row>
    <row r="5798" spans="1:13" x14ac:dyDescent="0.25">
      <c r="A5798" s="32">
        <f>IF(Weighting!$P$14&gt;0,B5798,"")</f>
        <v>1.369</v>
      </c>
      <c r="B5798">
        <f>Weighting!$C$14</f>
        <v>1.369</v>
      </c>
      <c r="C5798">
        <f>Weighting!$F$14</f>
        <v>0</v>
      </c>
      <c r="D5798" t="b">
        <f>IF(C5798=1,'Data Transformation'!$G$3+0.5*'Data Transformation'!$W$25,IF(C5799=1,D5799-'Data Transformation'!$W$25,FALSE))</f>
        <v>0</v>
      </c>
      <c r="E5798" t="str">
        <f t="array" ref="E5798">IF(ISLOGICAL(D5798),"",FREQUENCY(IF('Data Transformation'!$B$425:$B$8425='Bin Analysis'!$B5787,'Data Transformation'!$G$425:$G$8425),D5798))</f>
        <v/>
      </c>
      <c r="F5798" t="str">
        <f t="shared" si="723"/>
        <v/>
      </c>
      <c r="G5798">
        <f>Weighting!$H$14</f>
        <v>0</v>
      </c>
      <c r="H5798">
        <f t="array" ref="H5798">FREQUENCY(IF('Data Transformation'!$B$4:$B$8425=B5787,'Data Transformation'!$G$4:$G$8425),'Bin Analysis'!$B5798)</f>
        <v>18</v>
      </c>
      <c r="I5798">
        <f t="shared" si="724"/>
        <v>0</v>
      </c>
      <c r="J5798">
        <f t="shared" si="725"/>
        <v>0</v>
      </c>
      <c r="K5798">
        <f>J5798*Weighting!$W$14</f>
        <v>0</v>
      </c>
      <c r="M5798" s="14"/>
    </row>
    <row r="5799" spans="1:13" x14ac:dyDescent="0.25">
      <c r="A5799" s="32">
        <f>IF(Weighting!$P$15&gt;0,B5799,"")</f>
        <v>1.5000009999999999</v>
      </c>
      <c r="B5799">
        <f>Weighting!$C$15</f>
        <v>1.5000009999999999</v>
      </c>
      <c r="C5799">
        <f>Weighting!$F$15</f>
        <v>0</v>
      </c>
      <c r="D5799" t="b">
        <f>IF(C5799=1,'Data Transformation'!$G$3+0.5*'Data Transformation'!$W$25,IF(C5800=1,D5800-'Data Transformation'!$W$25,FALSE))</f>
        <v>0</v>
      </c>
      <c r="E5799" t="str">
        <f t="array" ref="E5799">IF(ISLOGICAL(D5799),"",FREQUENCY(IF('Data Transformation'!$B$425:$B$8425='Bin Analysis'!$B5787,'Data Transformation'!$G$425:$G$8425),D5799))</f>
        <v/>
      </c>
      <c r="F5799" t="str">
        <f t="shared" si="723"/>
        <v/>
      </c>
      <c r="G5799">
        <f>Weighting!$H$15</f>
        <v>0</v>
      </c>
      <c r="H5799">
        <f t="array" ref="H5799">FREQUENCY(IF('Data Transformation'!$B$4:$B$8425=B5787,'Data Transformation'!$G$4:$G$8425),'Bin Analysis'!$B5799)</f>
        <v>18</v>
      </c>
      <c r="I5799">
        <f t="shared" si="724"/>
        <v>0</v>
      </c>
      <c r="J5799">
        <f t="shared" si="725"/>
        <v>0</v>
      </c>
      <c r="K5799">
        <f>J5799*Weighting!$W$15</f>
        <v>0</v>
      </c>
      <c r="M5799" s="14"/>
    </row>
    <row r="5800" spans="1:13" x14ac:dyDescent="0.25">
      <c r="A5800" s="32" t="str">
        <f>IF(Weighting!$P$16&gt;0,B5800,"")</f>
        <v/>
      </c>
      <c r="B5800">
        <f>Weighting!$C$16</f>
        <v>1.631</v>
      </c>
      <c r="C5800">
        <f>Weighting!$F$16</f>
        <v>0</v>
      </c>
      <c r="D5800" t="b">
        <f>IF(C5800=1,'Data Transformation'!$G$3+0.5*'Data Transformation'!$W$25,IF(C5801=1,D5801-'Data Transformation'!$W$25,FALSE))</f>
        <v>0</v>
      </c>
      <c r="E5800" t="str">
        <f t="array" ref="E5800">IF(ISLOGICAL(D5800),"",FREQUENCY(IF('Data Transformation'!$B$425:$B$8425='Bin Analysis'!$B5787,'Data Transformation'!$G$425:$G$8425),D5800))</f>
        <v/>
      </c>
      <c r="F5800" t="str">
        <f t="shared" si="723"/>
        <v/>
      </c>
      <c r="G5800">
        <f>Weighting!$H$16</f>
        <v>0</v>
      </c>
      <c r="H5800">
        <f t="array" ref="H5800">FREQUENCY(IF('Data Transformation'!$B$4:$B$8425=B5787,'Data Transformation'!$G$4:$G$8425),'Bin Analysis'!$B5800)</f>
        <v>18</v>
      </c>
      <c r="I5800">
        <f t="shared" si="724"/>
        <v>0</v>
      </c>
      <c r="J5800">
        <f t="shared" si="725"/>
        <v>0</v>
      </c>
      <c r="K5800">
        <f>J5800*Weighting!$W$16</f>
        <v>0</v>
      </c>
      <c r="M5800" s="14"/>
    </row>
    <row r="5801" spans="1:13" x14ac:dyDescent="0.25">
      <c r="A5801" s="32" t="str">
        <f>IF(Weighting!$P$17&gt;0,B5801,"")</f>
        <v/>
      </c>
      <c r="B5801">
        <f>Weighting!$C$17</f>
        <v>1.762</v>
      </c>
      <c r="C5801">
        <f>Weighting!$F$17</f>
        <v>0</v>
      </c>
      <c r="D5801" t="b">
        <f>IF(C5801=1,'Data Transformation'!$G$3+0.5*'Data Transformation'!$W$25,IF(C5802=1,D5802-'Data Transformation'!$W$25,FALSE))</f>
        <v>0</v>
      </c>
      <c r="E5801" t="str">
        <f t="array" ref="E5801">IF(ISLOGICAL(D5801),"",FREQUENCY(IF('Data Transformation'!$B$425:$B$8425='Bin Analysis'!$B5787,'Data Transformation'!$G$425:$G$8425),D5801))</f>
        <v/>
      </c>
      <c r="F5801" t="str">
        <f t="shared" si="723"/>
        <v/>
      </c>
      <c r="G5801">
        <f>Weighting!$H$17</f>
        <v>0</v>
      </c>
      <c r="H5801">
        <f t="array" ref="H5801">FREQUENCY(IF('Data Transformation'!$B$4:$B$8425=B5787,'Data Transformation'!$G$4:$G$8425),'Bin Analysis'!$B5801)</f>
        <v>18</v>
      </c>
      <c r="I5801">
        <f t="shared" si="724"/>
        <v>0</v>
      </c>
      <c r="J5801">
        <f t="shared" si="725"/>
        <v>0</v>
      </c>
      <c r="K5801">
        <f>J5801*Weighting!$W$17</f>
        <v>0</v>
      </c>
      <c r="M5801" s="14"/>
    </row>
    <row r="5802" spans="1:13" x14ac:dyDescent="0.25">
      <c r="A5802" s="32" t="str">
        <f>IF(Weighting!$P$18&gt;0,B5802,"")</f>
        <v/>
      </c>
      <c r="B5802">
        <f>Weighting!$C$18</f>
        <v>1.893</v>
      </c>
      <c r="C5802">
        <f>Weighting!$F$18</f>
        <v>0</v>
      </c>
      <c r="D5802" t="b">
        <f>IF(C5802=1,'Data Transformation'!$G$3+0.5*'Data Transformation'!$W$25,IF(C5803=1,D5803-'Data Transformation'!$W$25,FALSE))</f>
        <v>0</v>
      </c>
      <c r="E5802" t="str">
        <f t="array" ref="E5802">IF(ISLOGICAL(D5802),"",FREQUENCY(IF('Data Transformation'!$B$425:$B$8425='Bin Analysis'!$B5787,'Data Transformation'!$G$425:$G$8425),D5802))</f>
        <v/>
      </c>
      <c r="F5802" t="str">
        <f t="shared" si="723"/>
        <v/>
      </c>
      <c r="G5802">
        <f>Weighting!$H$18</f>
        <v>0</v>
      </c>
      <c r="H5802">
        <f t="array" ref="H5802">FREQUENCY(IF('Data Transformation'!$B$4:$B$8425=B5787,'Data Transformation'!$G$4:$G$8425),'Bin Analysis'!$B5802)</f>
        <v>18</v>
      </c>
      <c r="I5802">
        <f t="shared" si="724"/>
        <v>0</v>
      </c>
      <c r="J5802">
        <f t="shared" si="725"/>
        <v>0</v>
      </c>
      <c r="K5802">
        <f>J5802*Weighting!$W$18</f>
        <v>0</v>
      </c>
      <c r="M5802" s="14"/>
    </row>
    <row r="5803" spans="1:13" x14ac:dyDescent="0.25">
      <c r="A5803" s="32" t="str">
        <f>IF(Weighting!$P$19&gt;0,B5803,"")</f>
        <v/>
      </c>
      <c r="B5803">
        <f>Weighting!$C$19</f>
        <v>2.024</v>
      </c>
      <c r="C5803">
        <f>Weighting!$F$19</f>
        <v>0</v>
      </c>
      <c r="D5803" t="b">
        <f>IF(C5803=1,'Data Transformation'!$G$3+0.5*'Data Transformation'!$W$25,IF(C5804=1,D5804-'Data Transformation'!$W$25,FALSE))</f>
        <v>0</v>
      </c>
      <c r="E5803" t="str">
        <f t="array" ref="E5803">IF(ISLOGICAL(D5803),"",FREQUENCY(IF('Data Transformation'!$B$425:$B$8425='Bin Analysis'!$B5787,'Data Transformation'!$G$425:$G$8425),D5803))</f>
        <v/>
      </c>
      <c r="F5803" t="str">
        <f t="shared" si="723"/>
        <v/>
      </c>
      <c r="G5803">
        <f>Weighting!$H$19</f>
        <v>0</v>
      </c>
      <c r="H5803">
        <f t="array" ref="H5803">FREQUENCY(IF('Data Transformation'!$B$4:$B$8425=B5787,'Data Transformation'!$G$4:$G$8425),'Bin Analysis'!$B5803)</f>
        <v>18</v>
      </c>
      <c r="I5803">
        <f t="shared" si="724"/>
        <v>0</v>
      </c>
      <c r="J5803">
        <f t="shared" si="725"/>
        <v>0</v>
      </c>
      <c r="K5803">
        <f>J5803*Weighting!$W$19</f>
        <v>0</v>
      </c>
      <c r="M5803" s="14"/>
    </row>
    <row r="5804" spans="1:13" x14ac:dyDescent="0.25">
      <c r="A5804" s="32" t="str">
        <f>IF(Weighting!$P$20&gt;0,B5804,"")</f>
        <v/>
      </c>
      <c r="B5804">
        <f>Weighting!$C$20</f>
        <v>2.1550000000000002</v>
      </c>
      <c r="C5804">
        <f>Weighting!$F$20</f>
        <v>0</v>
      </c>
      <c r="D5804" t="b">
        <f>IF(C5804=1,'Data Transformation'!$G$3+0.5*'Data Transformation'!$W$25,IF(C5805=1,D5805-'Data Transformation'!$W$25,FALSE))</f>
        <v>0</v>
      </c>
      <c r="E5804" t="str">
        <f t="array" ref="E5804">IF(ISLOGICAL(D5804),"",FREQUENCY(IF('Data Transformation'!$B$425:$B$8425='Bin Analysis'!$B5787,'Data Transformation'!$G$425:$G$8425),D5804))</f>
        <v/>
      </c>
      <c r="F5804" t="str">
        <f t="shared" si="723"/>
        <v/>
      </c>
      <c r="G5804">
        <f>Weighting!$H$20</f>
        <v>0</v>
      </c>
      <c r="H5804">
        <f t="array" ref="H5804">FREQUENCY(IF('Data Transformation'!$B$4:$B$8425=B5787,'Data Transformation'!$G$4:$G$8425),'Bin Analysis'!$B5804)</f>
        <v>18</v>
      </c>
      <c r="I5804">
        <f t="shared" si="724"/>
        <v>0</v>
      </c>
      <c r="J5804">
        <f t="shared" si="725"/>
        <v>0</v>
      </c>
      <c r="K5804">
        <f>J5804*Weighting!$W$20</f>
        <v>0</v>
      </c>
      <c r="M5804" s="14"/>
    </row>
    <row r="5805" spans="1:13" x14ac:dyDescent="0.25">
      <c r="A5805" s="32" t="str">
        <f>IF(Weighting!$P$21&gt;0,B5805,"")</f>
        <v/>
      </c>
      <c r="B5805">
        <f>Weighting!$C$21</f>
        <v>2.2860000000000005</v>
      </c>
      <c r="C5805">
        <f>Weighting!$F$21</f>
        <v>0</v>
      </c>
      <c r="D5805" t="b">
        <f>IF(C5805=1,'Data Transformation'!$G$3+0.5*'Data Transformation'!$W$25,IF(C5806=1,D5806-'Data Transformation'!$W$25,FALSE))</f>
        <v>0</v>
      </c>
      <c r="E5805" t="str">
        <f t="array" ref="E5805">IF(ISLOGICAL(D5805),"",FREQUENCY(IF('Data Transformation'!$B$425:$B$8425='Bin Analysis'!$B5787,'Data Transformation'!$G$425:$G$8425),D5805))</f>
        <v/>
      </c>
      <c r="F5805" t="str">
        <f t="shared" si="723"/>
        <v/>
      </c>
      <c r="G5805">
        <f>Weighting!$H$21</f>
        <v>0</v>
      </c>
      <c r="H5805">
        <f t="array" ref="H5805">FREQUENCY(IF('Data Transformation'!$B$4:$B$8425=B5787,'Data Transformation'!$G$4:$G$8425),'Bin Analysis'!$B5805)</f>
        <v>18</v>
      </c>
      <c r="I5805">
        <f t="shared" si="724"/>
        <v>0</v>
      </c>
      <c r="J5805">
        <f t="shared" si="725"/>
        <v>0</v>
      </c>
      <c r="K5805">
        <f>J5805*Weighting!$W$21</f>
        <v>0</v>
      </c>
      <c r="M5805" s="14"/>
    </row>
    <row r="5806" spans="1:13" x14ac:dyDescent="0.25">
      <c r="A5806" s="32" t="str">
        <f>IF(Weighting!$P$22&gt;0,B5806,"")</f>
        <v/>
      </c>
      <c r="B5806">
        <f>Weighting!$C$22</f>
        <v>2.4170000000000007</v>
      </c>
      <c r="C5806">
        <f>Weighting!$F$22</f>
        <v>0</v>
      </c>
      <c r="D5806" t="b">
        <f>IF(C5806=1,'Data Transformation'!$G$3+0.5*'Data Transformation'!$W$25,IF(C5807=1,D5807-'Data Transformation'!$W$25,FALSE))</f>
        <v>0</v>
      </c>
      <c r="E5806" t="str">
        <f t="array" ref="E5806">IF(ISLOGICAL(D5806),"",FREQUENCY(IF('Data Transformation'!$B$425:$B$8425='Bin Analysis'!$B5787,'Data Transformation'!$G$425:$G$8425),D5806))</f>
        <v/>
      </c>
      <c r="F5806" t="str">
        <f t="shared" si="723"/>
        <v/>
      </c>
      <c r="G5806">
        <f>Weighting!$H$22</f>
        <v>0</v>
      </c>
      <c r="H5806">
        <f t="array" ref="H5806">FREQUENCY(IF('Data Transformation'!$B$4:$B$8425=B5787,'Data Transformation'!$G$4:$G$8425),'Bin Analysis'!$B5806)</f>
        <v>18</v>
      </c>
      <c r="I5806">
        <f t="shared" si="724"/>
        <v>0</v>
      </c>
      <c r="J5806">
        <f t="shared" si="725"/>
        <v>0</v>
      </c>
      <c r="K5806">
        <f>J5806*Weighting!$W$22</f>
        <v>0</v>
      </c>
      <c r="M5806" s="14"/>
    </row>
    <row r="5807" spans="1:13" x14ac:dyDescent="0.25">
      <c r="A5807" s="32" t="str">
        <f>IF(Weighting!$P$23&gt;0,B5807,"")</f>
        <v/>
      </c>
      <c r="B5807">
        <f>Weighting!$C$23</f>
        <v>2.5480000000000009</v>
      </c>
      <c r="C5807">
        <f>Weighting!$F$23</f>
        <v>0</v>
      </c>
      <c r="D5807" t="b">
        <f>IF(C5807=1,'Data Transformation'!$G$3+0.5*'Data Transformation'!$W$25,IF(C5808=1,D5808-'Data Transformation'!$W$25,FALSE))</f>
        <v>0</v>
      </c>
      <c r="E5807" t="str">
        <f t="array" ref="E5807">IF(ISLOGICAL(D5807),"",FREQUENCY(IF('Data Transformation'!$B$425:$B$8425='Bin Analysis'!$B5787,'Data Transformation'!$G$425:$G$8425),D5807))</f>
        <v/>
      </c>
      <c r="F5807" t="str">
        <f t="shared" si="723"/>
        <v/>
      </c>
      <c r="G5807">
        <f>Weighting!$H$23</f>
        <v>0</v>
      </c>
      <c r="H5807">
        <f t="array" ref="H5807">FREQUENCY(IF('Data Transformation'!$B$4:$B$8425=B5787,'Data Transformation'!$G$4:$G$8425),'Bin Analysis'!$B5807)</f>
        <v>18</v>
      </c>
      <c r="I5807">
        <f t="shared" si="724"/>
        <v>0</v>
      </c>
      <c r="J5807">
        <f t="shared" si="725"/>
        <v>0</v>
      </c>
      <c r="K5807">
        <f>J5807*Weighting!$W$23</f>
        <v>0</v>
      </c>
      <c r="M5807" s="14"/>
    </row>
    <row r="5808" spans="1:13" x14ac:dyDescent="0.25">
      <c r="A5808" s="32" t="str">
        <f>IF(Weighting!$P$24&gt;0,B5808,"")</f>
        <v/>
      </c>
      <c r="B5808">
        <f>Weighting!$C$24</f>
        <v>2.6790000000000012</v>
      </c>
      <c r="C5808">
        <f>Weighting!$F$24</f>
        <v>0</v>
      </c>
      <c r="D5808" t="b">
        <f>IF(C5808=1,'Data Transformation'!$G$3+0.5*'Data Transformation'!$W$25,IF(C5809=1,D5809-'Data Transformation'!$W$25,FALSE))</f>
        <v>0</v>
      </c>
      <c r="E5808" t="str">
        <f t="array" ref="E5808">IF(ISLOGICAL(D5808),"",FREQUENCY(IF('Data Transformation'!$B$425:$B$8425='Bin Analysis'!$B5787,'Data Transformation'!$G$425:$G$8425),D5808))</f>
        <v/>
      </c>
      <c r="F5808" t="str">
        <f t="shared" si="723"/>
        <v/>
      </c>
      <c r="G5808">
        <f>Weighting!$H$24</f>
        <v>0</v>
      </c>
      <c r="H5808">
        <f t="array" ref="H5808">FREQUENCY(IF('Data Transformation'!$B$4:$B$8425=B5787,'Data Transformation'!$G$4:$G$8425),'Bin Analysis'!$B5808)</f>
        <v>18</v>
      </c>
      <c r="I5808">
        <f t="shared" si="724"/>
        <v>0</v>
      </c>
      <c r="J5808">
        <f t="shared" si="725"/>
        <v>0</v>
      </c>
      <c r="K5808">
        <f>J5808*Weighting!$W$24</f>
        <v>0</v>
      </c>
      <c r="M5808" s="14"/>
    </row>
    <row r="5809" spans="1:25" x14ac:dyDescent="0.25">
      <c r="A5809" s="32" t="str">
        <f>IF(Weighting!$P$25&gt;0,B5809,"")</f>
        <v/>
      </c>
      <c r="B5809">
        <f>Weighting!$C$25</f>
        <v>2.8100000000000014</v>
      </c>
      <c r="C5809">
        <f>Weighting!$F$25</f>
        <v>0</v>
      </c>
      <c r="D5809" t="b">
        <f>IF(C5809=1,'Data Transformation'!$G$3+0.5*'Data Transformation'!$W$25,IF(C5810=1,D5810-'Data Transformation'!$W$25,FALSE))</f>
        <v>0</v>
      </c>
      <c r="E5809" t="str">
        <f t="array" ref="E5809">IF(ISLOGICAL(D5809),"",FREQUENCY(IF('Data Transformation'!$B$425:$B$8425='Bin Analysis'!$B5787,'Data Transformation'!$G$425:$G$8425),D5809))</f>
        <v/>
      </c>
      <c r="F5809" t="str">
        <f t="shared" si="723"/>
        <v/>
      </c>
      <c r="G5809">
        <f>Weighting!$H$25</f>
        <v>0</v>
      </c>
      <c r="H5809">
        <f t="array" ref="H5809">FREQUENCY(IF('Data Transformation'!$B$4:$B$8425=B5787,'Data Transformation'!$G$4:$G$8425),'Bin Analysis'!$B5809)</f>
        <v>18</v>
      </c>
      <c r="I5809">
        <f t="shared" si="724"/>
        <v>0</v>
      </c>
      <c r="J5809">
        <f t="shared" si="725"/>
        <v>0</v>
      </c>
      <c r="K5809">
        <f>J5809*Weighting!$W$25</f>
        <v>0</v>
      </c>
      <c r="M5809" s="14"/>
    </row>
    <row r="5810" spans="1:25" x14ac:dyDescent="0.25">
      <c r="O5810"/>
      <c r="P5810"/>
      <c r="Q5810"/>
      <c r="R5810"/>
    </row>
    <row r="5811" spans="1:25" ht="23.25" x14ac:dyDescent="0.35">
      <c r="A5811" s="21" t="s">
        <v>0</v>
      </c>
      <c r="B5811" s="21">
        <f>IFERROR(VLOOKUP(C5811,'Data Transformation'!$L$6:$M$426,2,FALSE),"")</f>
        <v>242</v>
      </c>
      <c r="C5811" s="21">
        <f>C5787+1</f>
        <v>242</v>
      </c>
      <c r="D5811" s="21"/>
      <c r="E5811" s="21"/>
      <c r="F5811" s="21"/>
      <c r="G5811" s="21"/>
      <c r="H5811" s="22"/>
      <c r="I5811" s="22"/>
      <c r="J5811" s="22"/>
      <c r="K5811" s="21"/>
      <c r="L5811" s="21">
        <f>B5811</f>
        <v>242</v>
      </c>
      <c r="M5811" s="23">
        <f>INDEX('Data Transformation'!$O$4:$O$424,MATCH($B5811,'Data Transformation'!$M$4:$M$424,0),MATCH($M$2,'Data Transformation'!$O$3,0))</f>
        <v>20</v>
      </c>
      <c r="N5811" s="27">
        <f>IF('Input and Summary Results'!$J$16="minimum",'Bin Analysis'!X5812/(M5811-1),'Bin Analysis'!Y5811/('Bin Analysis'!M5811-1))</f>
        <v>0</v>
      </c>
      <c r="O5811" s="27">
        <f>IF(M5811=FALSE,NA(),(VLOOKUP(1,C5814:K5833,4,FALSE))/(M5811-1))</f>
        <v>0</v>
      </c>
      <c r="P5811" s="27">
        <f>IF(M5811=FALSE,NA(),SUM(J5814:J5833)/Weighting!$S$5)</f>
        <v>0.3</v>
      </c>
      <c r="Q5811" s="27">
        <f>IF(M5811=FALSE,NA(),SUM(K5814:K5833)/Weighting!$S$6)</f>
        <v>0.21739130434782608</v>
      </c>
      <c r="R5811" s="27">
        <f>IF(M5811=FALSE,NA(),(VLOOKUP(1,G5814:K5833,3,FALSE))/(M5811-1))</f>
        <v>0.89473684210526316</v>
      </c>
      <c r="S5811" s="22" t="str">
        <f>IF(M5811=FALSE,NA(),IF(SUM(J5814:J5833)=2,"yes","no"))</f>
        <v>no</v>
      </c>
      <c r="X5811" s="2" cm="2">
        <f t="array" ref="X5811:X5812">FREQUENCY(IF('Data Transformation'!$B$425:$B$6424='Bin Analysis'!L5811,'Data Transformation'!$G$425:$G$6424),'Data Transformation'!$U$11)</f>
        <v>19</v>
      </c>
      <c r="Y5811" s="2" cm="2">
        <f t="array" ref="Y5811:Y5812">FREQUENCY(IF('Data Transformation'!$B$425:$B$6424='Bin Analysis'!L5811,'Data Transformation'!$G$425:$G$6424),'Data Transformation'!$U$12)</f>
        <v>19</v>
      </c>
    </row>
    <row r="5812" spans="1:25" x14ac:dyDescent="0.25">
      <c r="A5812" s="14" t="s">
        <v>66</v>
      </c>
      <c r="B5812" t="s">
        <v>47</v>
      </c>
      <c r="C5812" t="s">
        <v>5</v>
      </c>
      <c r="D5812" t="s">
        <v>99</v>
      </c>
      <c r="E5812" t="s">
        <v>100</v>
      </c>
      <c r="F5812" t="s">
        <v>101</v>
      </c>
      <c r="G5812" t="s">
        <v>69</v>
      </c>
      <c r="H5812" t="s">
        <v>31</v>
      </c>
      <c r="I5812" t="s">
        <v>32</v>
      </c>
      <c r="J5812" t="s">
        <v>46</v>
      </c>
      <c r="K5812" s="14" t="s">
        <v>45</v>
      </c>
      <c r="M5812" s="14"/>
      <c r="X5812" s="2">
        <v>0</v>
      </c>
      <c r="Y5812" s="2">
        <v>0</v>
      </c>
    </row>
    <row r="5813" spans="1:25" x14ac:dyDescent="0.25">
      <c r="A5813" s="32"/>
      <c r="D5813" t="b">
        <f>IF(C5813=1,'Data Transformation'!$G$3+0.5*'Data Transformation'!$W$25,IF(C5814=1,D5814-'Data Transformation'!$W$25,FALSE))</f>
        <v>0</v>
      </c>
      <c r="E5813" t="str">
        <f t="array" ref="E5813">IF(ISLOGICAL(D5813),"",FREQUENCY(IF('Data Transformation'!$B$425:$B$8425='Bin Analysis'!$B5811,'Data Transformation'!$G$425:$G$8425),D5813))</f>
        <v/>
      </c>
      <c r="F5813" t="str">
        <f>IF(ISLOGICAL(D5813),"",E5813-E5812)</f>
        <v/>
      </c>
      <c r="M5813" s="14"/>
    </row>
    <row r="5814" spans="1:25" x14ac:dyDescent="0.25">
      <c r="A5814" s="32">
        <f>IF(Weighting!$P$6&gt;0,B5814,"")</f>
        <v>0.32100000000000001</v>
      </c>
      <c r="B5814">
        <f>Weighting!$C$6</f>
        <v>0.32100000000000001</v>
      </c>
      <c r="C5814">
        <f>Weighting!$F$6</f>
        <v>0</v>
      </c>
      <c r="D5814" t="b">
        <f>IF(C5814=1,'Data Transformation'!$G$3+0.5*'Data Transformation'!$W$25,IF(C5815=1,D5815-'Data Transformation'!$W$25,FALSE))</f>
        <v>0</v>
      </c>
      <c r="E5814" t="str">
        <f t="array" ref="E5814">IF(ISLOGICAL(D5814),"",FREQUENCY(IF('Data Transformation'!$B$425:$B$8425='Bin Analysis'!$B5811,'Data Transformation'!$G$425:$G$8425),D5814))</f>
        <v/>
      </c>
      <c r="F5814" t="str">
        <f>IF(ISLOGICAL(D5814),"",E5814-E5813)</f>
        <v/>
      </c>
      <c r="G5814">
        <f>Weighting!$H$6</f>
        <v>1</v>
      </c>
      <c r="H5814">
        <f t="array" ref="H5814">FREQUENCY(IF('Data Transformation'!$B$4:$B$8425=B5811,'Data Transformation'!$G$4:$G$8425),'Bin Analysis'!$B5814)</f>
        <v>17</v>
      </c>
      <c r="I5814">
        <f>H5814-H5813</f>
        <v>17</v>
      </c>
      <c r="J5814">
        <f>IF(I5814=0,0,1)</f>
        <v>1</v>
      </c>
      <c r="K5814">
        <f>J5814*Weighting!$W$6</f>
        <v>1</v>
      </c>
      <c r="M5814" s="14"/>
    </row>
    <row r="5815" spans="1:25" x14ac:dyDescent="0.25">
      <c r="A5815" s="32">
        <f>IF(Weighting!$P$7&gt;0,B5815,"")</f>
        <v>0.45200000000000001</v>
      </c>
      <c r="B5815">
        <f>Weighting!$C$7</f>
        <v>0.45200000000000001</v>
      </c>
      <c r="C5815">
        <f>Weighting!$F$7</f>
        <v>0</v>
      </c>
      <c r="D5815" t="b">
        <f>IF(C5815=1,'Data Transformation'!$G$3+0.5*'Data Transformation'!$W$25,IF(C5816=1,D5816-'Data Transformation'!$W$25,FALSE))</f>
        <v>0</v>
      </c>
      <c r="E5815" t="str">
        <f t="array" ref="E5815">IF(ISLOGICAL(D5815),"",FREQUENCY(IF('Data Transformation'!$B$425:$B$8425='Bin Analysis'!$B5811,'Data Transformation'!$G$425:$G$8425),D5815))</f>
        <v/>
      </c>
      <c r="F5815" t="str">
        <f t="shared" ref="F5815:F5833" si="726">IF(ISLOGICAL(D5815),"",E5815-E5814)</f>
        <v/>
      </c>
      <c r="G5815">
        <f>Weighting!$H$7</f>
        <v>0</v>
      </c>
      <c r="H5815">
        <f t="array" ref="H5815">FREQUENCY(IF('Data Transformation'!$B$4:$B$8425=B5811,'Data Transformation'!$G$4:$G$8425),'Bin Analysis'!$B5815)</f>
        <v>17</v>
      </c>
      <c r="I5815">
        <f t="shared" ref="I5815:I5833" si="727">H5815-H5814</f>
        <v>0</v>
      </c>
      <c r="J5815">
        <f>IF(I5815=0,0,1)</f>
        <v>0</v>
      </c>
      <c r="K5815">
        <f>J5815*Weighting!$W$7</f>
        <v>0</v>
      </c>
      <c r="M5815" s="14"/>
    </row>
    <row r="5816" spans="1:25" x14ac:dyDescent="0.25">
      <c r="A5816" s="32">
        <f>IF(Weighting!$P$8&gt;0,B5816,"")</f>
        <v>0.58299999999999996</v>
      </c>
      <c r="B5816">
        <f>Weighting!$C$8</f>
        <v>0.58299999999999996</v>
      </c>
      <c r="C5816">
        <f>Weighting!$F$8</f>
        <v>0</v>
      </c>
      <c r="D5816" t="b">
        <f>IF(C5816=1,'Data Transformation'!$G$3+0.5*'Data Transformation'!$W$25,IF(C5817=1,D5817-'Data Transformation'!$W$25,FALSE))</f>
        <v>0</v>
      </c>
      <c r="E5816" t="str">
        <f t="array" ref="E5816">IF(ISLOGICAL(D5816),"",FREQUENCY(IF('Data Transformation'!$B$425:$B$8425='Bin Analysis'!$B5811,'Data Transformation'!$G$425:$G$8425),D5816))</f>
        <v/>
      </c>
      <c r="F5816" t="str">
        <f t="shared" si="726"/>
        <v/>
      </c>
      <c r="G5816">
        <f>Weighting!$H$8</f>
        <v>0</v>
      </c>
      <c r="H5816">
        <f t="array" ref="H5816">FREQUENCY(IF('Data Transformation'!$B$4:$B$8425=B5811,'Data Transformation'!$G$4:$G$8425),'Bin Analysis'!$B5816)</f>
        <v>17</v>
      </c>
      <c r="I5816">
        <f t="shared" si="727"/>
        <v>0</v>
      </c>
      <c r="J5816">
        <f t="shared" ref="J5816:J5833" si="728">IF(I5816=0,0,1)</f>
        <v>0</v>
      </c>
      <c r="K5816">
        <f>J5816*Weighting!$W$8</f>
        <v>0</v>
      </c>
      <c r="M5816" s="14"/>
    </row>
    <row r="5817" spans="1:25" x14ac:dyDescent="0.25">
      <c r="A5817" s="32">
        <f>IF(Weighting!$P$9&gt;0,B5817,"")</f>
        <v>0.71399999999999997</v>
      </c>
      <c r="B5817" s="50">
        <f>Weighting!$C$9</f>
        <v>0.71399999999999997</v>
      </c>
      <c r="C5817">
        <f>Weighting!$F$9</f>
        <v>0</v>
      </c>
      <c r="D5817" t="b">
        <f>IF(C5817=1,'Data Transformation'!$G$3+0.5*'Data Transformation'!$W$25,IF(C5818=1,D5818-'Data Transformation'!$W$25,FALSE))</f>
        <v>0</v>
      </c>
      <c r="E5817" t="str">
        <f t="array" ref="E5817">IF(ISLOGICAL(D5817),"",FREQUENCY(IF('Data Transformation'!$B$425:$B$8425='Bin Analysis'!$B5811,'Data Transformation'!$G$425:$G$8425),D5817))</f>
        <v/>
      </c>
      <c r="F5817" t="str">
        <f t="shared" si="726"/>
        <v/>
      </c>
      <c r="G5817">
        <f>Weighting!$H$9</f>
        <v>0</v>
      </c>
      <c r="H5817">
        <f t="array" ref="H5817">FREQUENCY(IF('Data Transformation'!$B$4:$B$8425=B5811,'Data Transformation'!$G$4:$G$8425),'Bin Analysis'!$B5817)</f>
        <v>17</v>
      </c>
      <c r="I5817">
        <f t="shared" si="727"/>
        <v>0</v>
      </c>
      <c r="J5817">
        <f t="shared" si="728"/>
        <v>0</v>
      </c>
      <c r="K5817">
        <f>J5817*Weighting!$W$9</f>
        <v>0</v>
      </c>
      <c r="M5817" s="14"/>
    </row>
    <row r="5818" spans="1:25" x14ac:dyDescent="0.25">
      <c r="A5818" s="32">
        <f>IF(Weighting!$P$10&gt;0,B5818,"")</f>
        <v>0.84499999999999997</v>
      </c>
      <c r="B5818">
        <f>Weighting!$C$10</f>
        <v>0.84499999999999997</v>
      </c>
      <c r="C5818">
        <f>Weighting!$F$10</f>
        <v>0</v>
      </c>
      <c r="D5818" t="b">
        <f>IF(C5818=1,'Data Transformation'!$G$3+0.5*'Data Transformation'!$W$25,IF(C5819=1,D5819-'Data Transformation'!$W$25,FALSE))</f>
        <v>0</v>
      </c>
      <c r="E5818" t="str">
        <f t="array" ref="E5818">IF(ISLOGICAL(D5818),"",FREQUENCY(IF('Data Transformation'!$B$425:$B$8425='Bin Analysis'!$B5811,'Data Transformation'!$G$425:$G$8425),D5818))</f>
        <v/>
      </c>
      <c r="F5818" t="str">
        <f t="shared" si="726"/>
        <v/>
      </c>
      <c r="G5818">
        <f>Weighting!$H$10</f>
        <v>0</v>
      </c>
      <c r="H5818">
        <f t="array" ref="H5818">FREQUENCY(IF('Data Transformation'!$B$4:$B$8425=B5811,'Data Transformation'!$G$4:$G$8425),'Bin Analysis'!$B5818)</f>
        <v>19</v>
      </c>
      <c r="I5818">
        <f t="shared" si="727"/>
        <v>2</v>
      </c>
      <c r="J5818">
        <f t="shared" si="728"/>
        <v>1</v>
      </c>
      <c r="K5818">
        <f>J5818*Weighting!$W$10</f>
        <v>3</v>
      </c>
      <c r="M5818" s="14"/>
    </row>
    <row r="5819" spans="1:25" x14ac:dyDescent="0.25">
      <c r="A5819" s="32">
        <f>IF(Weighting!$P$11&gt;0,B5819,"")</f>
        <v>0.97599999999999998</v>
      </c>
      <c r="B5819">
        <f>Weighting!$C$11</f>
        <v>0.97599999999999998</v>
      </c>
      <c r="C5819">
        <f>Weighting!$F$11</f>
        <v>0</v>
      </c>
      <c r="D5819">
        <f>IF(C5819=1,'Data Transformation'!$G$3+0.5*'Data Transformation'!$W$25,IF(C5820=1,D5820-'Data Transformation'!$W$25,FALSE))</f>
        <v>0.86899999999999999</v>
      </c>
      <c r="E5819">
        <f t="array" ref="E5819">IF(ISLOGICAL(D5819),"",FREQUENCY(IF('Data Transformation'!$B$425:$B$8425='Bin Analysis'!$B5811,'Data Transformation'!$G$425:$G$8425),D5819))</f>
        <v>19</v>
      </c>
      <c r="F5819" t="e">
        <f t="shared" si="726"/>
        <v>#VALUE!</v>
      </c>
      <c r="G5819">
        <f>Weighting!$H$11</f>
        <v>0</v>
      </c>
      <c r="H5819">
        <f t="array" ref="H5819">FREQUENCY(IF('Data Transformation'!$B$4:$B$8425=B5811,'Data Transformation'!$G$4:$G$8425),'Bin Analysis'!$B5819)</f>
        <v>19</v>
      </c>
      <c r="I5819">
        <f t="shared" si="727"/>
        <v>0</v>
      </c>
      <c r="J5819">
        <f t="shared" si="728"/>
        <v>0</v>
      </c>
      <c r="K5819">
        <f>J5819*Weighting!$W$11</f>
        <v>0</v>
      </c>
      <c r="M5819" s="14"/>
    </row>
    <row r="5820" spans="1:25" x14ac:dyDescent="0.25">
      <c r="A5820" s="32">
        <f>IF(Weighting!$P$12&gt;0,B5820,"")</f>
        <v>1.107</v>
      </c>
      <c r="B5820">
        <f>Weighting!$C$12</f>
        <v>1.107</v>
      </c>
      <c r="C5820">
        <f>Weighting!$F$12</f>
        <v>1</v>
      </c>
      <c r="D5820">
        <f>IF(C5820=1,'Data Transformation'!$G$3+0.5*'Data Transformation'!$W$25,IF(C5821=1,D5821-'Data Transformation'!$W$25,FALSE))</f>
        <v>1.131</v>
      </c>
      <c r="E5820">
        <f t="array" ref="E5820">IF(ISLOGICAL(D5820),"",FREQUENCY(IF('Data Transformation'!$B$425:$B$8425='Bin Analysis'!$B5811,'Data Transformation'!$G$425:$G$8425),D5820))</f>
        <v>19</v>
      </c>
      <c r="F5820">
        <f t="shared" si="726"/>
        <v>0</v>
      </c>
      <c r="G5820">
        <f>Weighting!$H$12</f>
        <v>0</v>
      </c>
      <c r="H5820">
        <f t="array" ref="H5820">FREQUENCY(IF('Data Transformation'!$B$4:$B$8425=B5811,'Data Transformation'!$G$4:$G$8425),'Bin Analysis'!$B5820)</f>
        <v>20</v>
      </c>
      <c r="I5820">
        <f t="shared" si="727"/>
        <v>1</v>
      </c>
      <c r="J5820">
        <f t="shared" si="728"/>
        <v>1</v>
      </c>
      <c r="K5820">
        <f>J5820*Weighting!$W$12</f>
        <v>1</v>
      </c>
      <c r="M5820" s="14"/>
    </row>
    <row r="5821" spans="1:25" x14ac:dyDescent="0.25">
      <c r="A5821" s="32">
        <f>IF(Weighting!$P$13&gt;0,B5821,"")</f>
        <v>1.238</v>
      </c>
      <c r="B5821">
        <f>Weighting!$C$13</f>
        <v>1.238</v>
      </c>
      <c r="C5821">
        <f>Weighting!$F$13</f>
        <v>0</v>
      </c>
      <c r="D5821" t="b">
        <f>IF(C5821=1,'Data Transformation'!$G$3+0.5*'Data Transformation'!$W$25,IF(C5822=1,D5822-'Data Transformation'!$W$25,FALSE))</f>
        <v>0</v>
      </c>
      <c r="E5821" t="str">
        <f t="array" ref="E5821">IF(ISLOGICAL(D5821),"",FREQUENCY(IF('Data Transformation'!$B$425:$B$8425='Bin Analysis'!$B5811,'Data Transformation'!$G$425:$G$8425),D5821))</f>
        <v/>
      </c>
      <c r="F5821" t="str">
        <f t="shared" si="726"/>
        <v/>
      </c>
      <c r="G5821">
        <f>Weighting!$H$13</f>
        <v>0</v>
      </c>
      <c r="H5821">
        <f t="array" ref="H5821">FREQUENCY(IF('Data Transformation'!$B$4:$B$8425=B5811,'Data Transformation'!$G$4:$G$8425),'Bin Analysis'!$B5821)</f>
        <v>20</v>
      </c>
      <c r="I5821">
        <f t="shared" si="727"/>
        <v>0</v>
      </c>
      <c r="J5821">
        <f t="shared" si="728"/>
        <v>0</v>
      </c>
      <c r="K5821">
        <f>J5821*Weighting!$W$13</f>
        <v>0</v>
      </c>
      <c r="M5821" s="14"/>
    </row>
    <row r="5822" spans="1:25" x14ac:dyDescent="0.25">
      <c r="A5822" s="32">
        <f>IF(Weighting!$P$14&gt;0,B5822,"")</f>
        <v>1.369</v>
      </c>
      <c r="B5822">
        <f>Weighting!$C$14</f>
        <v>1.369</v>
      </c>
      <c r="C5822">
        <f>Weighting!$F$14</f>
        <v>0</v>
      </c>
      <c r="D5822" t="b">
        <f>IF(C5822=1,'Data Transformation'!$G$3+0.5*'Data Transformation'!$W$25,IF(C5823=1,D5823-'Data Transformation'!$W$25,FALSE))</f>
        <v>0</v>
      </c>
      <c r="E5822" t="str">
        <f t="array" ref="E5822">IF(ISLOGICAL(D5822),"",FREQUENCY(IF('Data Transformation'!$B$425:$B$8425='Bin Analysis'!$B5811,'Data Transformation'!$G$425:$G$8425),D5822))</f>
        <v/>
      </c>
      <c r="F5822" t="str">
        <f t="shared" si="726"/>
        <v/>
      </c>
      <c r="G5822">
        <f>Weighting!$H$14</f>
        <v>0</v>
      </c>
      <c r="H5822">
        <f t="array" ref="H5822">FREQUENCY(IF('Data Transformation'!$B$4:$B$8425=B5811,'Data Transformation'!$G$4:$G$8425),'Bin Analysis'!$B5822)</f>
        <v>20</v>
      </c>
      <c r="I5822">
        <f t="shared" si="727"/>
        <v>0</v>
      </c>
      <c r="J5822">
        <f t="shared" si="728"/>
        <v>0</v>
      </c>
      <c r="K5822">
        <f>J5822*Weighting!$W$14</f>
        <v>0</v>
      </c>
      <c r="M5822" s="14"/>
    </row>
    <row r="5823" spans="1:25" x14ac:dyDescent="0.25">
      <c r="A5823" s="32">
        <f>IF(Weighting!$P$15&gt;0,B5823,"")</f>
        <v>1.5000009999999999</v>
      </c>
      <c r="B5823">
        <f>Weighting!$C$15</f>
        <v>1.5000009999999999</v>
      </c>
      <c r="C5823">
        <f>Weighting!$F$15</f>
        <v>0</v>
      </c>
      <c r="D5823" t="b">
        <f>IF(C5823=1,'Data Transformation'!$G$3+0.5*'Data Transformation'!$W$25,IF(C5824=1,D5824-'Data Transformation'!$W$25,FALSE))</f>
        <v>0</v>
      </c>
      <c r="E5823" t="str">
        <f t="array" ref="E5823">IF(ISLOGICAL(D5823),"",FREQUENCY(IF('Data Transformation'!$B$425:$B$8425='Bin Analysis'!$B5811,'Data Transformation'!$G$425:$G$8425),D5823))</f>
        <v/>
      </c>
      <c r="F5823" t="str">
        <f t="shared" si="726"/>
        <v/>
      </c>
      <c r="G5823">
        <f>Weighting!$H$15</f>
        <v>0</v>
      </c>
      <c r="H5823">
        <f t="array" ref="H5823">FREQUENCY(IF('Data Transformation'!$B$4:$B$8425=B5811,'Data Transformation'!$G$4:$G$8425),'Bin Analysis'!$B5823)</f>
        <v>20</v>
      </c>
      <c r="I5823">
        <f t="shared" si="727"/>
        <v>0</v>
      </c>
      <c r="J5823">
        <f t="shared" si="728"/>
        <v>0</v>
      </c>
      <c r="K5823">
        <f>J5823*Weighting!$W$15</f>
        <v>0</v>
      </c>
      <c r="M5823" s="14"/>
    </row>
    <row r="5824" spans="1:25" x14ac:dyDescent="0.25">
      <c r="A5824" s="32" t="str">
        <f>IF(Weighting!$P$16&gt;0,B5824,"")</f>
        <v/>
      </c>
      <c r="B5824">
        <f>Weighting!$C$16</f>
        <v>1.631</v>
      </c>
      <c r="C5824">
        <f>Weighting!$F$16</f>
        <v>0</v>
      </c>
      <c r="D5824" t="b">
        <f>IF(C5824=1,'Data Transformation'!$G$3+0.5*'Data Transformation'!$W$25,IF(C5825=1,D5825-'Data Transformation'!$W$25,FALSE))</f>
        <v>0</v>
      </c>
      <c r="E5824" t="str">
        <f t="array" ref="E5824">IF(ISLOGICAL(D5824),"",FREQUENCY(IF('Data Transformation'!$B$425:$B$8425='Bin Analysis'!$B5811,'Data Transformation'!$G$425:$G$8425),D5824))</f>
        <v/>
      </c>
      <c r="F5824" t="str">
        <f t="shared" si="726"/>
        <v/>
      </c>
      <c r="G5824">
        <f>Weighting!$H$16</f>
        <v>0</v>
      </c>
      <c r="H5824">
        <f t="array" ref="H5824">FREQUENCY(IF('Data Transformation'!$B$4:$B$8425=B5811,'Data Transformation'!$G$4:$G$8425),'Bin Analysis'!$B5824)</f>
        <v>20</v>
      </c>
      <c r="I5824">
        <f t="shared" si="727"/>
        <v>0</v>
      </c>
      <c r="J5824">
        <f t="shared" si="728"/>
        <v>0</v>
      </c>
      <c r="K5824">
        <f>J5824*Weighting!$W$16</f>
        <v>0</v>
      </c>
      <c r="M5824" s="14"/>
    </row>
    <row r="5825" spans="1:25" x14ac:dyDescent="0.25">
      <c r="A5825" s="32" t="str">
        <f>IF(Weighting!$P$17&gt;0,B5825,"")</f>
        <v/>
      </c>
      <c r="B5825">
        <f>Weighting!$C$17</f>
        <v>1.762</v>
      </c>
      <c r="C5825">
        <f>Weighting!$F$17</f>
        <v>0</v>
      </c>
      <c r="D5825" t="b">
        <f>IF(C5825=1,'Data Transformation'!$G$3+0.5*'Data Transformation'!$W$25,IF(C5826=1,D5826-'Data Transformation'!$W$25,FALSE))</f>
        <v>0</v>
      </c>
      <c r="E5825" t="str">
        <f t="array" ref="E5825">IF(ISLOGICAL(D5825),"",FREQUENCY(IF('Data Transformation'!$B$425:$B$8425='Bin Analysis'!$B5811,'Data Transformation'!$G$425:$G$8425),D5825))</f>
        <v/>
      </c>
      <c r="F5825" t="str">
        <f t="shared" si="726"/>
        <v/>
      </c>
      <c r="G5825">
        <f>Weighting!$H$17</f>
        <v>0</v>
      </c>
      <c r="H5825">
        <f t="array" ref="H5825">FREQUENCY(IF('Data Transformation'!$B$4:$B$8425=B5811,'Data Transformation'!$G$4:$G$8425),'Bin Analysis'!$B5825)</f>
        <v>20</v>
      </c>
      <c r="I5825">
        <f t="shared" si="727"/>
        <v>0</v>
      </c>
      <c r="J5825">
        <f t="shared" si="728"/>
        <v>0</v>
      </c>
      <c r="K5825">
        <f>J5825*Weighting!$W$17</f>
        <v>0</v>
      </c>
      <c r="M5825" s="14"/>
    </row>
    <row r="5826" spans="1:25" x14ac:dyDescent="0.25">
      <c r="A5826" s="32" t="str">
        <f>IF(Weighting!$P$18&gt;0,B5826,"")</f>
        <v/>
      </c>
      <c r="B5826">
        <f>Weighting!$C$18</f>
        <v>1.893</v>
      </c>
      <c r="C5826">
        <f>Weighting!$F$18</f>
        <v>0</v>
      </c>
      <c r="D5826" t="b">
        <f>IF(C5826=1,'Data Transformation'!$G$3+0.5*'Data Transformation'!$W$25,IF(C5827=1,D5827-'Data Transformation'!$W$25,FALSE))</f>
        <v>0</v>
      </c>
      <c r="E5826" t="str">
        <f t="array" ref="E5826">IF(ISLOGICAL(D5826),"",FREQUENCY(IF('Data Transformation'!$B$425:$B$8425='Bin Analysis'!$B5811,'Data Transformation'!$G$425:$G$8425),D5826))</f>
        <v/>
      </c>
      <c r="F5826" t="str">
        <f t="shared" si="726"/>
        <v/>
      </c>
      <c r="G5826">
        <f>Weighting!$H$18</f>
        <v>0</v>
      </c>
      <c r="H5826">
        <f t="array" ref="H5826">FREQUENCY(IF('Data Transformation'!$B$4:$B$8425=B5811,'Data Transformation'!$G$4:$G$8425),'Bin Analysis'!$B5826)</f>
        <v>20</v>
      </c>
      <c r="I5826">
        <f t="shared" si="727"/>
        <v>0</v>
      </c>
      <c r="J5826">
        <f t="shared" si="728"/>
        <v>0</v>
      </c>
      <c r="K5826">
        <f>J5826*Weighting!$W$18</f>
        <v>0</v>
      </c>
      <c r="M5826" s="14"/>
    </row>
    <row r="5827" spans="1:25" x14ac:dyDescent="0.25">
      <c r="A5827" s="32" t="str">
        <f>IF(Weighting!$P$19&gt;0,B5827,"")</f>
        <v/>
      </c>
      <c r="B5827">
        <f>Weighting!$C$19</f>
        <v>2.024</v>
      </c>
      <c r="C5827">
        <f>Weighting!$F$19</f>
        <v>0</v>
      </c>
      <c r="D5827" t="b">
        <f>IF(C5827=1,'Data Transformation'!$G$3+0.5*'Data Transformation'!$W$25,IF(C5828=1,D5828-'Data Transformation'!$W$25,FALSE))</f>
        <v>0</v>
      </c>
      <c r="E5827" t="str">
        <f t="array" ref="E5827">IF(ISLOGICAL(D5827),"",FREQUENCY(IF('Data Transformation'!$B$425:$B$8425='Bin Analysis'!$B5811,'Data Transformation'!$G$425:$G$8425),D5827))</f>
        <v/>
      </c>
      <c r="F5827" t="str">
        <f t="shared" si="726"/>
        <v/>
      </c>
      <c r="G5827">
        <f>Weighting!$H$19</f>
        <v>0</v>
      </c>
      <c r="H5827">
        <f t="array" ref="H5827">FREQUENCY(IF('Data Transformation'!$B$4:$B$8425=B5811,'Data Transformation'!$G$4:$G$8425),'Bin Analysis'!$B5827)</f>
        <v>20</v>
      </c>
      <c r="I5827">
        <f t="shared" si="727"/>
        <v>0</v>
      </c>
      <c r="J5827">
        <f t="shared" si="728"/>
        <v>0</v>
      </c>
      <c r="K5827">
        <f>J5827*Weighting!$W$19</f>
        <v>0</v>
      </c>
      <c r="M5827" s="14"/>
    </row>
    <row r="5828" spans="1:25" x14ac:dyDescent="0.25">
      <c r="A5828" s="32" t="str">
        <f>IF(Weighting!$P$20&gt;0,B5828,"")</f>
        <v/>
      </c>
      <c r="B5828">
        <f>Weighting!$C$20</f>
        <v>2.1550000000000002</v>
      </c>
      <c r="C5828">
        <f>Weighting!$F$20</f>
        <v>0</v>
      </c>
      <c r="D5828" t="b">
        <f>IF(C5828=1,'Data Transformation'!$G$3+0.5*'Data Transformation'!$W$25,IF(C5829=1,D5829-'Data Transformation'!$W$25,FALSE))</f>
        <v>0</v>
      </c>
      <c r="E5828" t="str">
        <f t="array" ref="E5828">IF(ISLOGICAL(D5828),"",FREQUENCY(IF('Data Transformation'!$B$425:$B$8425='Bin Analysis'!$B5811,'Data Transformation'!$G$425:$G$8425),D5828))</f>
        <v/>
      </c>
      <c r="F5828" t="str">
        <f t="shared" si="726"/>
        <v/>
      </c>
      <c r="G5828">
        <f>Weighting!$H$20</f>
        <v>0</v>
      </c>
      <c r="H5828">
        <f t="array" ref="H5828">FREQUENCY(IF('Data Transformation'!$B$4:$B$8425=B5811,'Data Transformation'!$G$4:$G$8425),'Bin Analysis'!$B5828)</f>
        <v>20</v>
      </c>
      <c r="I5828">
        <f t="shared" si="727"/>
        <v>0</v>
      </c>
      <c r="J5828">
        <f t="shared" si="728"/>
        <v>0</v>
      </c>
      <c r="K5828">
        <f>J5828*Weighting!$W$20</f>
        <v>0</v>
      </c>
      <c r="M5828" s="14"/>
    </row>
    <row r="5829" spans="1:25" x14ac:dyDescent="0.25">
      <c r="A5829" s="32" t="str">
        <f>IF(Weighting!$P$21&gt;0,B5829,"")</f>
        <v/>
      </c>
      <c r="B5829">
        <f>Weighting!$C$21</f>
        <v>2.2860000000000005</v>
      </c>
      <c r="C5829">
        <f>Weighting!$F$21</f>
        <v>0</v>
      </c>
      <c r="D5829" t="b">
        <f>IF(C5829=1,'Data Transformation'!$G$3+0.5*'Data Transformation'!$W$25,IF(C5830=1,D5830-'Data Transformation'!$W$25,FALSE))</f>
        <v>0</v>
      </c>
      <c r="E5829" t="str">
        <f t="array" ref="E5829">IF(ISLOGICAL(D5829),"",FREQUENCY(IF('Data Transformation'!$B$425:$B$8425='Bin Analysis'!$B5811,'Data Transformation'!$G$425:$G$8425),D5829))</f>
        <v/>
      </c>
      <c r="F5829" t="str">
        <f t="shared" si="726"/>
        <v/>
      </c>
      <c r="G5829">
        <f>Weighting!$H$21</f>
        <v>0</v>
      </c>
      <c r="H5829">
        <f t="array" ref="H5829">FREQUENCY(IF('Data Transformation'!$B$4:$B$8425=B5811,'Data Transformation'!$G$4:$G$8425),'Bin Analysis'!$B5829)</f>
        <v>20</v>
      </c>
      <c r="I5829">
        <f t="shared" si="727"/>
        <v>0</v>
      </c>
      <c r="J5829">
        <f t="shared" si="728"/>
        <v>0</v>
      </c>
      <c r="K5829">
        <f>J5829*Weighting!$W$21</f>
        <v>0</v>
      </c>
      <c r="M5829" s="14"/>
    </row>
    <row r="5830" spans="1:25" x14ac:dyDescent="0.25">
      <c r="A5830" s="32" t="str">
        <f>IF(Weighting!$P$22&gt;0,B5830,"")</f>
        <v/>
      </c>
      <c r="B5830">
        <f>Weighting!$C$22</f>
        <v>2.4170000000000007</v>
      </c>
      <c r="C5830">
        <f>Weighting!$F$22</f>
        <v>0</v>
      </c>
      <c r="D5830" t="b">
        <f>IF(C5830=1,'Data Transformation'!$G$3+0.5*'Data Transformation'!$W$25,IF(C5831=1,D5831-'Data Transformation'!$W$25,FALSE))</f>
        <v>0</v>
      </c>
      <c r="E5830" t="str">
        <f t="array" ref="E5830">IF(ISLOGICAL(D5830),"",FREQUENCY(IF('Data Transformation'!$B$425:$B$8425='Bin Analysis'!$B5811,'Data Transformation'!$G$425:$G$8425),D5830))</f>
        <v/>
      </c>
      <c r="F5830" t="str">
        <f t="shared" si="726"/>
        <v/>
      </c>
      <c r="G5830">
        <f>Weighting!$H$22</f>
        <v>0</v>
      </c>
      <c r="H5830">
        <f t="array" ref="H5830">FREQUENCY(IF('Data Transformation'!$B$4:$B$8425=B5811,'Data Transformation'!$G$4:$G$8425),'Bin Analysis'!$B5830)</f>
        <v>20</v>
      </c>
      <c r="I5830">
        <f t="shared" si="727"/>
        <v>0</v>
      </c>
      <c r="J5830">
        <f t="shared" si="728"/>
        <v>0</v>
      </c>
      <c r="K5830">
        <f>J5830*Weighting!$W$22</f>
        <v>0</v>
      </c>
      <c r="M5830" s="14"/>
    </row>
    <row r="5831" spans="1:25" x14ac:dyDescent="0.25">
      <c r="A5831" s="32" t="str">
        <f>IF(Weighting!$P$23&gt;0,B5831,"")</f>
        <v/>
      </c>
      <c r="B5831">
        <f>Weighting!$C$23</f>
        <v>2.5480000000000009</v>
      </c>
      <c r="C5831">
        <f>Weighting!$F$23</f>
        <v>0</v>
      </c>
      <c r="D5831" t="b">
        <f>IF(C5831=1,'Data Transformation'!$G$3+0.5*'Data Transformation'!$W$25,IF(C5832=1,D5832-'Data Transformation'!$W$25,FALSE))</f>
        <v>0</v>
      </c>
      <c r="E5831" t="str">
        <f t="array" ref="E5831">IF(ISLOGICAL(D5831),"",FREQUENCY(IF('Data Transformation'!$B$425:$B$8425='Bin Analysis'!$B5811,'Data Transformation'!$G$425:$G$8425),D5831))</f>
        <v/>
      </c>
      <c r="F5831" t="str">
        <f t="shared" si="726"/>
        <v/>
      </c>
      <c r="G5831">
        <f>Weighting!$H$23</f>
        <v>0</v>
      </c>
      <c r="H5831">
        <f t="array" ref="H5831">FREQUENCY(IF('Data Transformation'!$B$4:$B$8425=B5811,'Data Transformation'!$G$4:$G$8425),'Bin Analysis'!$B5831)</f>
        <v>20</v>
      </c>
      <c r="I5831">
        <f t="shared" si="727"/>
        <v>0</v>
      </c>
      <c r="J5831">
        <f t="shared" si="728"/>
        <v>0</v>
      </c>
      <c r="K5831">
        <f>J5831*Weighting!$W$23</f>
        <v>0</v>
      </c>
      <c r="M5831" s="14"/>
    </row>
    <row r="5832" spans="1:25" x14ac:dyDescent="0.25">
      <c r="A5832" s="32" t="str">
        <f>IF(Weighting!$P$24&gt;0,B5832,"")</f>
        <v/>
      </c>
      <c r="B5832">
        <f>Weighting!$C$24</f>
        <v>2.6790000000000012</v>
      </c>
      <c r="C5832">
        <f>Weighting!$F$24</f>
        <v>0</v>
      </c>
      <c r="D5832" t="b">
        <f>IF(C5832=1,'Data Transformation'!$G$3+0.5*'Data Transformation'!$W$25,IF(C5833=1,D5833-'Data Transformation'!$W$25,FALSE))</f>
        <v>0</v>
      </c>
      <c r="E5832" t="str">
        <f t="array" ref="E5832">IF(ISLOGICAL(D5832),"",FREQUENCY(IF('Data Transformation'!$B$425:$B$8425='Bin Analysis'!$B5811,'Data Transformation'!$G$425:$G$8425),D5832))</f>
        <v/>
      </c>
      <c r="F5832" t="str">
        <f t="shared" si="726"/>
        <v/>
      </c>
      <c r="G5832">
        <f>Weighting!$H$24</f>
        <v>0</v>
      </c>
      <c r="H5832">
        <f t="array" ref="H5832">FREQUENCY(IF('Data Transformation'!$B$4:$B$8425=B5811,'Data Transformation'!$G$4:$G$8425),'Bin Analysis'!$B5832)</f>
        <v>20</v>
      </c>
      <c r="I5832">
        <f t="shared" si="727"/>
        <v>0</v>
      </c>
      <c r="J5832">
        <f t="shared" si="728"/>
        <v>0</v>
      </c>
      <c r="K5832">
        <f>J5832*Weighting!$W$24</f>
        <v>0</v>
      </c>
      <c r="M5832" s="14"/>
    </row>
    <row r="5833" spans="1:25" x14ac:dyDescent="0.25">
      <c r="A5833" s="32" t="str">
        <f>IF(Weighting!$P$25&gt;0,B5833,"")</f>
        <v/>
      </c>
      <c r="B5833">
        <f>Weighting!$C$25</f>
        <v>2.8100000000000014</v>
      </c>
      <c r="C5833">
        <f>Weighting!$F$25</f>
        <v>0</v>
      </c>
      <c r="D5833" t="b">
        <f>IF(C5833=1,'Data Transformation'!$G$3+0.5*'Data Transformation'!$W$25,IF(C5834=1,D5834-'Data Transformation'!$W$25,FALSE))</f>
        <v>0</v>
      </c>
      <c r="E5833" t="str">
        <f t="array" ref="E5833">IF(ISLOGICAL(D5833),"",FREQUENCY(IF('Data Transformation'!$B$425:$B$8425='Bin Analysis'!$B5811,'Data Transformation'!$G$425:$G$8425),D5833))</f>
        <v/>
      </c>
      <c r="F5833" t="str">
        <f t="shared" si="726"/>
        <v/>
      </c>
      <c r="G5833">
        <f>Weighting!$H$25</f>
        <v>0</v>
      </c>
      <c r="H5833">
        <f t="array" ref="H5833">FREQUENCY(IF('Data Transformation'!$B$4:$B$8425=B5811,'Data Transformation'!$G$4:$G$8425),'Bin Analysis'!$B5833)</f>
        <v>20</v>
      </c>
      <c r="I5833">
        <f t="shared" si="727"/>
        <v>0</v>
      </c>
      <c r="J5833">
        <f t="shared" si="728"/>
        <v>0</v>
      </c>
      <c r="K5833">
        <f>J5833*Weighting!$W$25</f>
        <v>0</v>
      </c>
      <c r="M5833" s="14"/>
    </row>
    <row r="5834" spans="1:25" x14ac:dyDescent="0.25">
      <c r="O5834"/>
      <c r="P5834"/>
      <c r="Q5834"/>
      <c r="R5834"/>
    </row>
    <row r="5835" spans="1:25" ht="23.25" x14ac:dyDescent="0.35">
      <c r="A5835" s="21" t="s">
        <v>0</v>
      </c>
      <c r="B5835" s="21">
        <f>IFERROR(VLOOKUP(C5835,'Data Transformation'!$L$6:$M$426,2,FALSE),"")</f>
        <v>243</v>
      </c>
      <c r="C5835" s="21">
        <f>C5811+1</f>
        <v>243</v>
      </c>
      <c r="D5835" s="21"/>
      <c r="E5835" s="21"/>
      <c r="F5835" s="21"/>
      <c r="G5835" s="21"/>
      <c r="H5835" s="22"/>
      <c r="I5835" s="22"/>
      <c r="J5835" s="22"/>
      <c r="K5835" s="21"/>
      <c r="L5835" s="21">
        <f>B5835</f>
        <v>243</v>
      </c>
      <c r="M5835" s="23">
        <f>INDEX('Data Transformation'!$O$4:$O$424,MATCH($B5835,'Data Transformation'!$M$4:$M$424,0),MATCH($M$2,'Data Transformation'!$O$3,0))</f>
        <v>17</v>
      </c>
      <c r="N5835" s="27">
        <f>IF('Input and Summary Results'!$J$16="minimum",'Bin Analysis'!X5836/(M5835-1),'Bin Analysis'!Y5835/('Bin Analysis'!M5835-1))</f>
        <v>0</v>
      </c>
      <c r="O5835" s="27">
        <f>IF(M5835=FALSE,NA(),(VLOOKUP(1,C5838:K5857,4,FALSE))/(M5835-1))</f>
        <v>0</v>
      </c>
      <c r="P5835" s="27">
        <f>IF(M5835=FALSE,NA(),SUM(J5838:J5857)/Weighting!$S$5)</f>
        <v>0.2</v>
      </c>
      <c r="Q5835" s="27">
        <f>IF(M5835=FALSE,NA(),SUM(K5838:K5857)/Weighting!$S$6)</f>
        <v>8.6956521739130432E-2</v>
      </c>
      <c r="R5835" s="27">
        <f>IF(M5835=FALSE,NA(),(VLOOKUP(1,G5838:K5857,3,FALSE))/(M5835-1))</f>
        <v>1</v>
      </c>
      <c r="S5835" s="22" t="str">
        <f>IF(M5835=FALSE,NA(),IF(SUM(J5838:J5857)=2,"yes","no"))</f>
        <v>yes</v>
      </c>
      <c r="X5835" s="2" cm="2">
        <f t="array" ref="X5835:X5836">FREQUENCY(IF('Data Transformation'!$B$425:$B$6424='Bin Analysis'!L5835,'Data Transformation'!$G$425:$G$6424),'Data Transformation'!$U$11)</f>
        <v>16</v>
      </c>
      <c r="Y5835" s="2" cm="2">
        <f t="array" ref="Y5835:Y5836">FREQUENCY(IF('Data Transformation'!$B$425:$B$6424='Bin Analysis'!L5835,'Data Transformation'!$G$425:$G$6424),'Data Transformation'!$U$12)</f>
        <v>16</v>
      </c>
    </row>
    <row r="5836" spans="1:25" x14ac:dyDescent="0.25">
      <c r="A5836" s="14" t="s">
        <v>66</v>
      </c>
      <c r="B5836" t="s">
        <v>47</v>
      </c>
      <c r="C5836" t="s">
        <v>5</v>
      </c>
      <c r="D5836" t="s">
        <v>99</v>
      </c>
      <c r="E5836" t="s">
        <v>100</v>
      </c>
      <c r="F5836" t="s">
        <v>101</v>
      </c>
      <c r="G5836" t="s">
        <v>69</v>
      </c>
      <c r="H5836" t="s">
        <v>31</v>
      </c>
      <c r="I5836" t="s">
        <v>32</v>
      </c>
      <c r="J5836" t="s">
        <v>46</v>
      </c>
      <c r="K5836" s="14" t="s">
        <v>45</v>
      </c>
      <c r="M5836" s="14"/>
      <c r="X5836" s="2">
        <v>0</v>
      </c>
      <c r="Y5836" s="2">
        <v>0</v>
      </c>
    </row>
    <row r="5837" spans="1:25" x14ac:dyDescent="0.25">
      <c r="A5837" s="32"/>
      <c r="D5837" t="b">
        <f>IF(C5837=1,'Data Transformation'!$G$3+0.5*'Data Transformation'!$W$25,IF(C5838=1,D5838-'Data Transformation'!$W$25,FALSE))</f>
        <v>0</v>
      </c>
      <c r="E5837" t="str">
        <f t="array" ref="E5837">IF(ISLOGICAL(D5837),"",FREQUENCY(IF('Data Transformation'!$B$425:$B$8425='Bin Analysis'!$B5835,'Data Transformation'!$G$425:$G$8425),D5837))</f>
        <v/>
      </c>
      <c r="F5837" t="str">
        <f>IF(ISLOGICAL(D5837),"",E5837-E5836)</f>
        <v/>
      </c>
      <c r="M5837" s="14"/>
    </row>
    <row r="5838" spans="1:25" x14ac:dyDescent="0.25">
      <c r="A5838" s="32">
        <f>IF(Weighting!$P$6&gt;0,B5838,"")</f>
        <v>0.32100000000000001</v>
      </c>
      <c r="B5838">
        <f>Weighting!$C$6</f>
        <v>0.32100000000000001</v>
      </c>
      <c r="C5838">
        <f>Weighting!$F$6</f>
        <v>0</v>
      </c>
      <c r="D5838" t="b">
        <f>IF(C5838=1,'Data Transformation'!$G$3+0.5*'Data Transformation'!$W$25,IF(C5839=1,D5839-'Data Transformation'!$W$25,FALSE))</f>
        <v>0</v>
      </c>
      <c r="E5838" t="str">
        <f t="array" ref="E5838">IF(ISLOGICAL(D5838),"",FREQUENCY(IF('Data Transformation'!$B$425:$B$8425='Bin Analysis'!$B5835,'Data Transformation'!$G$425:$G$8425),D5838))</f>
        <v/>
      </c>
      <c r="F5838" t="str">
        <f>IF(ISLOGICAL(D5838),"",E5838-E5837)</f>
        <v/>
      </c>
      <c r="G5838">
        <f>Weighting!$H$6</f>
        <v>1</v>
      </c>
      <c r="H5838">
        <f t="array" ref="H5838">FREQUENCY(IF('Data Transformation'!$B$4:$B$8425=B5835,'Data Transformation'!$G$4:$G$8425),'Bin Analysis'!$B5838)</f>
        <v>16</v>
      </c>
      <c r="I5838">
        <f>H5838-H5837</f>
        <v>16</v>
      </c>
      <c r="J5838">
        <f>IF(I5838=0,0,1)</f>
        <v>1</v>
      </c>
      <c r="K5838">
        <f>J5838*Weighting!$W$6</f>
        <v>1</v>
      </c>
      <c r="M5838" s="14"/>
    </row>
    <row r="5839" spans="1:25" x14ac:dyDescent="0.25">
      <c r="A5839" s="32">
        <f>IF(Weighting!$P$7&gt;0,B5839,"")</f>
        <v>0.45200000000000001</v>
      </c>
      <c r="B5839">
        <f>Weighting!$C$7</f>
        <v>0.45200000000000001</v>
      </c>
      <c r="C5839">
        <f>Weighting!$F$7</f>
        <v>0</v>
      </c>
      <c r="D5839" t="b">
        <f>IF(C5839=1,'Data Transformation'!$G$3+0.5*'Data Transformation'!$W$25,IF(C5840=1,D5840-'Data Transformation'!$W$25,FALSE))</f>
        <v>0</v>
      </c>
      <c r="E5839" t="str">
        <f t="array" ref="E5839">IF(ISLOGICAL(D5839),"",FREQUENCY(IF('Data Transformation'!$B$425:$B$8425='Bin Analysis'!$B5835,'Data Transformation'!$G$425:$G$8425),D5839))</f>
        <v/>
      </c>
      <c r="F5839" t="str">
        <f t="shared" ref="F5839:F5857" si="729">IF(ISLOGICAL(D5839),"",E5839-E5838)</f>
        <v/>
      </c>
      <c r="G5839">
        <f>Weighting!$H$7</f>
        <v>0</v>
      </c>
      <c r="H5839">
        <f t="array" ref="H5839">FREQUENCY(IF('Data Transformation'!$B$4:$B$8425=B5835,'Data Transformation'!$G$4:$G$8425),'Bin Analysis'!$B5839)</f>
        <v>16</v>
      </c>
      <c r="I5839">
        <f t="shared" ref="I5839:I5857" si="730">H5839-H5838</f>
        <v>0</v>
      </c>
      <c r="J5839">
        <f>IF(I5839=0,0,1)</f>
        <v>0</v>
      </c>
      <c r="K5839">
        <f>J5839*Weighting!$W$7</f>
        <v>0</v>
      </c>
      <c r="M5839" s="14"/>
    </row>
    <row r="5840" spans="1:25" x14ac:dyDescent="0.25">
      <c r="A5840" s="32">
        <f>IF(Weighting!$P$8&gt;0,B5840,"")</f>
        <v>0.58299999999999996</v>
      </c>
      <c r="B5840">
        <f>Weighting!$C$8</f>
        <v>0.58299999999999996</v>
      </c>
      <c r="C5840">
        <f>Weighting!$F$8</f>
        <v>0</v>
      </c>
      <c r="D5840" t="b">
        <f>IF(C5840=1,'Data Transformation'!$G$3+0.5*'Data Transformation'!$W$25,IF(C5841=1,D5841-'Data Transformation'!$W$25,FALSE))</f>
        <v>0</v>
      </c>
      <c r="E5840" t="str">
        <f t="array" ref="E5840">IF(ISLOGICAL(D5840),"",FREQUENCY(IF('Data Transformation'!$B$425:$B$8425='Bin Analysis'!$B5835,'Data Transformation'!$G$425:$G$8425),D5840))</f>
        <v/>
      </c>
      <c r="F5840" t="str">
        <f t="shared" si="729"/>
        <v/>
      </c>
      <c r="G5840">
        <f>Weighting!$H$8</f>
        <v>0</v>
      </c>
      <c r="H5840">
        <f t="array" ref="H5840">FREQUENCY(IF('Data Transformation'!$B$4:$B$8425=B5835,'Data Transformation'!$G$4:$G$8425),'Bin Analysis'!$B5840)</f>
        <v>16</v>
      </c>
      <c r="I5840">
        <f t="shared" si="730"/>
        <v>0</v>
      </c>
      <c r="J5840">
        <f t="shared" ref="J5840:J5857" si="731">IF(I5840=0,0,1)</f>
        <v>0</v>
      </c>
      <c r="K5840">
        <f>J5840*Weighting!$W$8</f>
        <v>0</v>
      </c>
      <c r="M5840" s="14"/>
    </row>
    <row r="5841" spans="1:13" x14ac:dyDescent="0.25">
      <c r="A5841" s="32">
        <f>IF(Weighting!$P$9&gt;0,B5841,"")</f>
        <v>0.71399999999999997</v>
      </c>
      <c r="B5841" s="50">
        <f>Weighting!$C$9</f>
        <v>0.71399999999999997</v>
      </c>
      <c r="C5841">
        <f>Weighting!$F$9</f>
        <v>0</v>
      </c>
      <c r="D5841" t="b">
        <f>IF(C5841=1,'Data Transformation'!$G$3+0.5*'Data Transformation'!$W$25,IF(C5842=1,D5842-'Data Transformation'!$W$25,FALSE))</f>
        <v>0</v>
      </c>
      <c r="E5841" t="str">
        <f t="array" ref="E5841">IF(ISLOGICAL(D5841),"",FREQUENCY(IF('Data Transformation'!$B$425:$B$8425='Bin Analysis'!$B5835,'Data Transformation'!$G$425:$G$8425),D5841))</f>
        <v/>
      </c>
      <c r="F5841" t="str">
        <f t="shared" si="729"/>
        <v/>
      </c>
      <c r="G5841">
        <f>Weighting!$H$9</f>
        <v>0</v>
      </c>
      <c r="H5841">
        <f t="array" ref="H5841">FREQUENCY(IF('Data Transformation'!$B$4:$B$8425=B5835,'Data Transformation'!$G$4:$G$8425),'Bin Analysis'!$B5841)</f>
        <v>16</v>
      </c>
      <c r="I5841">
        <f t="shared" si="730"/>
        <v>0</v>
      </c>
      <c r="J5841">
        <f t="shared" si="731"/>
        <v>0</v>
      </c>
      <c r="K5841">
        <f>J5841*Weighting!$W$9</f>
        <v>0</v>
      </c>
      <c r="M5841" s="14"/>
    </row>
    <row r="5842" spans="1:13" x14ac:dyDescent="0.25">
      <c r="A5842" s="32">
        <f>IF(Weighting!$P$10&gt;0,B5842,"")</f>
        <v>0.84499999999999997</v>
      </c>
      <c r="B5842">
        <f>Weighting!$C$10</f>
        <v>0.84499999999999997</v>
      </c>
      <c r="C5842">
        <f>Weighting!$F$10</f>
        <v>0</v>
      </c>
      <c r="D5842" t="b">
        <f>IF(C5842=1,'Data Transformation'!$G$3+0.5*'Data Transformation'!$W$25,IF(C5843=1,D5843-'Data Transformation'!$W$25,FALSE))</f>
        <v>0</v>
      </c>
      <c r="E5842" t="str">
        <f t="array" ref="E5842">IF(ISLOGICAL(D5842),"",FREQUENCY(IF('Data Transformation'!$B$425:$B$8425='Bin Analysis'!$B5835,'Data Transformation'!$G$425:$G$8425),D5842))</f>
        <v/>
      </c>
      <c r="F5842" t="str">
        <f t="shared" si="729"/>
        <v/>
      </c>
      <c r="G5842">
        <f>Weighting!$H$10</f>
        <v>0</v>
      </c>
      <c r="H5842">
        <f t="array" ref="H5842">FREQUENCY(IF('Data Transformation'!$B$4:$B$8425=B5835,'Data Transformation'!$G$4:$G$8425),'Bin Analysis'!$B5842)</f>
        <v>16</v>
      </c>
      <c r="I5842">
        <f t="shared" si="730"/>
        <v>0</v>
      </c>
      <c r="J5842">
        <f t="shared" si="731"/>
        <v>0</v>
      </c>
      <c r="K5842">
        <f>J5842*Weighting!$W$10</f>
        <v>0</v>
      </c>
      <c r="M5842" s="14"/>
    </row>
    <row r="5843" spans="1:13" x14ac:dyDescent="0.25">
      <c r="A5843" s="32">
        <f>IF(Weighting!$P$11&gt;0,B5843,"")</f>
        <v>0.97599999999999998</v>
      </c>
      <c r="B5843">
        <f>Weighting!$C$11</f>
        <v>0.97599999999999998</v>
      </c>
      <c r="C5843">
        <f>Weighting!$F$11</f>
        <v>0</v>
      </c>
      <c r="D5843">
        <f>IF(C5843=1,'Data Transformation'!$G$3+0.5*'Data Transformation'!$W$25,IF(C5844=1,D5844-'Data Transformation'!$W$25,FALSE))</f>
        <v>0.86899999999999999</v>
      </c>
      <c r="E5843">
        <f t="array" ref="E5843">IF(ISLOGICAL(D5843),"",FREQUENCY(IF('Data Transformation'!$B$425:$B$8425='Bin Analysis'!$B5835,'Data Transformation'!$G$425:$G$8425),D5843))</f>
        <v>16</v>
      </c>
      <c r="F5843" t="e">
        <f t="shared" si="729"/>
        <v>#VALUE!</v>
      </c>
      <c r="G5843">
        <f>Weighting!$H$11</f>
        <v>0</v>
      </c>
      <c r="H5843">
        <f t="array" ref="H5843">FREQUENCY(IF('Data Transformation'!$B$4:$B$8425=B5835,'Data Transformation'!$G$4:$G$8425),'Bin Analysis'!$B5843)</f>
        <v>16</v>
      </c>
      <c r="I5843">
        <f t="shared" si="730"/>
        <v>0</v>
      </c>
      <c r="J5843">
        <f t="shared" si="731"/>
        <v>0</v>
      </c>
      <c r="K5843">
        <f>J5843*Weighting!$W$11</f>
        <v>0</v>
      </c>
      <c r="M5843" s="14"/>
    </row>
    <row r="5844" spans="1:13" x14ac:dyDescent="0.25">
      <c r="A5844" s="32">
        <f>IF(Weighting!$P$12&gt;0,B5844,"")</f>
        <v>1.107</v>
      </c>
      <c r="B5844">
        <f>Weighting!$C$12</f>
        <v>1.107</v>
      </c>
      <c r="C5844">
        <f>Weighting!$F$12</f>
        <v>1</v>
      </c>
      <c r="D5844">
        <f>IF(C5844=1,'Data Transformation'!$G$3+0.5*'Data Transformation'!$W$25,IF(C5845=1,D5845-'Data Transformation'!$W$25,FALSE))</f>
        <v>1.131</v>
      </c>
      <c r="E5844">
        <f t="array" ref="E5844">IF(ISLOGICAL(D5844),"",FREQUENCY(IF('Data Transformation'!$B$425:$B$8425='Bin Analysis'!$B5835,'Data Transformation'!$G$425:$G$8425),D5844))</f>
        <v>16</v>
      </c>
      <c r="F5844">
        <f t="shared" si="729"/>
        <v>0</v>
      </c>
      <c r="G5844">
        <f>Weighting!$H$12</f>
        <v>0</v>
      </c>
      <c r="H5844">
        <f t="array" ref="H5844">FREQUENCY(IF('Data Transformation'!$B$4:$B$8425=B5835,'Data Transformation'!$G$4:$G$8425),'Bin Analysis'!$B5844)</f>
        <v>17</v>
      </c>
      <c r="I5844">
        <f t="shared" si="730"/>
        <v>1</v>
      </c>
      <c r="J5844">
        <f t="shared" si="731"/>
        <v>1</v>
      </c>
      <c r="K5844">
        <f>J5844*Weighting!$W$12</f>
        <v>1</v>
      </c>
      <c r="M5844" s="14"/>
    </row>
    <row r="5845" spans="1:13" x14ac:dyDescent="0.25">
      <c r="A5845" s="32">
        <f>IF(Weighting!$P$13&gt;0,B5845,"")</f>
        <v>1.238</v>
      </c>
      <c r="B5845">
        <f>Weighting!$C$13</f>
        <v>1.238</v>
      </c>
      <c r="C5845">
        <f>Weighting!$F$13</f>
        <v>0</v>
      </c>
      <c r="D5845" t="b">
        <f>IF(C5845=1,'Data Transformation'!$G$3+0.5*'Data Transformation'!$W$25,IF(C5846=1,D5846-'Data Transformation'!$W$25,FALSE))</f>
        <v>0</v>
      </c>
      <c r="E5845" t="str">
        <f t="array" ref="E5845">IF(ISLOGICAL(D5845),"",FREQUENCY(IF('Data Transformation'!$B$425:$B$8425='Bin Analysis'!$B5835,'Data Transformation'!$G$425:$G$8425),D5845))</f>
        <v/>
      </c>
      <c r="F5845" t="str">
        <f t="shared" si="729"/>
        <v/>
      </c>
      <c r="G5845">
        <f>Weighting!$H$13</f>
        <v>0</v>
      </c>
      <c r="H5845">
        <f t="array" ref="H5845">FREQUENCY(IF('Data Transformation'!$B$4:$B$8425=B5835,'Data Transformation'!$G$4:$G$8425),'Bin Analysis'!$B5845)</f>
        <v>17</v>
      </c>
      <c r="I5845">
        <f t="shared" si="730"/>
        <v>0</v>
      </c>
      <c r="J5845">
        <f t="shared" si="731"/>
        <v>0</v>
      </c>
      <c r="K5845">
        <f>J5845*Weighting!$W$13</f>
        <v>0</v>
      </c>
      <c r="M5845" s="14"/>
    </row>
    <row r="5846" spans="1:13" x14ac:dyDescent="0.25">
      <c r="A5846" s="32">
        <f>IF(Weighting!$P$14&gt;0,B5846,"")</f>
        <v>1.369</v>
      </c>
      <c r="B5846">
        <f>Weighting!$C$14</f>
        <v>1.369</v>
      </c>
      <c r="C5846">
        <f>Weighting!$F$14</f>
        <v>0</v>
      </c>
      <c r="D5846" t="b">
        <f>IF(C5846=1,'Data Transformation'!$G$3+0.5*'Data Transformation'!$W$25,IF(C5847=1,D5847-'Data Transformation'!$W$25,FALSE))</f>
        <v>0</v>
      </c>
      <c r="E5846" t="str">
        <f t="array" ref="E5846">IF(ISLOGICAL(D5846),"",FREQUENCY(IF('Data Transformation'!$B$425:$B$8425='Bin Analysis'!$B5835,'Data Transformation'!$G$425:$G$8425),D5846))</f>
        <v/>
      </c>
      <c r="F5846" t="str">
        <f t="shared" si="729"/>
        <v/>
      </c>
      <c r="G5846">
        <f>Weighting!$H$14</f>
        <v>0</v>
      </c>
      <c r="H5846">
        <f t="array" ref="H5846">FREQUENCY(IF('Data Transformation'!$B$4:$B$8425=B5835,'Data Transformation'!$G$4:$G$8425),'Bin Analysis'!$B5846)</f>
        <v>17</v>
      </c>
      <c r="I5846">
        <f t="shared" si="730"/>
        <v>0</v>
      </c>
      <c r="J5846">
        <f t="shared" si="731"/>
        <v>0</v>
      </c>
      <c r="K5846">
        <f>J5846*Weighting!$W$14</f>
        <v>0</v>
      </c>
      <c r="M5846" s="14"/>
    </row>
    <row r="5847" spans="1:13" x14ac:dyDescent="0.25">
      <c r="A5847" s="32">
        <f>IF(Weighting!$P$15&gt;0,B5847,"")</f>
        <v>1.5000009999999999</v>
      </c>
      <c r="B5847">
        <f>Weighting!$C$15</f>
        <v>1.5000009999999999</v>
      </c>
      <c r="C5847">
        <f>Weighting!$F$15</f>
        <v>0</v>
      </c>
      <c r="D5847" t="b">
        <f>IF(C5847=1,'Data Transformation'!$G$3+0.5*'Data Transformation'!$W$25,IF(C5848=1,D5848-'Data Transformation'!$W$25,FALSE))</f>
        <v>0</v>
      </c>
      <c r="E5847" t="str">
        <f t="array" ref="E5847">IF(ISLOGICAL(D5847),"",FREQUENCY(IF('Data Transformation'!$B$425:$B$8425='Bin Analysis'!$B5835,'Data Transformation'!$G$425:$G$8425),D5847))</f>
        <v/>
      </c>
      <c r="F5847" t="str">
        <f t="shared" si="729"/>
        <v/>
      </c>
      <c r="G5847">
        <f>Weighting!$H$15</f>
        <v>0</v>
      </c>
      <c r="H5847">
        <f t="array" ref="H5847">FREQUENCY(IF('Data Transformation'!$B$4:$B$8425=B5835,'Data Transformation'!$G$4:$G$8425),'Bin Analysis'!$B5847)</f>
        <v>17</v>
      </c>
      <c r="I5847">
        <f t="shared" si="730"/>
        <v>0</v>
      </c>
      <c r="J5847">
        <f t="shared" si="731"/>
        <v>0</v>
      </c>
      <c r="K5847">
        <f>J5847*Weighting!$W$15</f>
        <v>0</v>
      </c>
      <c r="M5847" s="14"/>
    </row>
    <row r="5848" spans="1:13" x14ac:dyDescent="0.25">
      <c r="A5848" s="32" t="str">
        <f>IF(Weighting!$P$16&gt;0,B5848,"")</f>
        <v/>
      </c>
      <c r="B5848">
        <f>Weighting!$C$16</f>
        <v>1.631</v>
      </c>
      <c r="C5848">
        <f>Weighting!$F$16</f>
        <v>0</v>
      </c>
      <c r="D5848" t="b">
        <f>IF(C5848=1,'Data Transformation'!$G$3+0.5*'Data Transformation'!$W$25,IF(C5849=1,D5849-'Data Transformation'!$W$25,FALSE))</f>
        <v>0</v>
      </c>
      <c r="E5848" t="str">
        <f t="array" ref="E5848">IF(ISLOGICAL(D5848),"",FREQUENCY(IF('Data Transformation'!$B$425:$B$8425='Bin Analysis'!$B5835,'Data Transformation'!$G$425:$G$8425),D5848))</f>
        <v/>
      </c>
      <c r="F5848" t="str">
        <f t="shared" si="729"/>
        <v/>
      </c>
      <c r="G5848">
        <f>Weighting!$H$16</f>
        <v>0</v>
      </c>
      <c r="H5848">
        <f t="array" ref="H5848">FREQUENCY(IF('Data Transformation'!$B$4:$B$8425=B5835,'Data Transformation'!$G$4:$G$8425),'Bin Analysis'!$B5848)</f>
        <v>17</v>
      </c>
      <c r="I5848">
        <f t="shared" si="730"/>
        <v>0</v>
      </c>
      <c r="J5848">
        <f t="shared" si="731"/>
        <v>0</v>
      </c>
      <c r="K5848">
        <f>J5848*Weighting!$W$16</f>
        <v>0</v>
      </c>
      <c r="M5848" s="14"/>
    </row>
    <row r="5849" spans="1:13" x14ac:dyDescent="0.25">
      <c r="A5849" s="32" t="str">
        <f>IF(Weighting!$P$17&gt;0,B5849,"")</f>
        <v/>
      </c>
      <c r="B5849">
        <f>Weighting!$C$17</f>
        <v>1.762</v>
      </c>
      <c r="C5849">
        <f>Weighting!$F$17</f>
        <v>0</v>
      </c>
      <c r="D5849" t="b">
        <f>IF(C5849=1,'Data Transformation'!$G$3+0.5*'Data Transformation'!$W$25,IF(C5850=1,D5850-'Data Transformation'!$W$25,FALSE))</f>
        <v>0</v>
      </c>
      <c r="E5849" t="str">
        <f t="array" ref="E5849">IF(ISLOGICAL(D5849),"",FREQUENCY(IF('Data Transformation'!$B$425:$B$8425='Bin Analysis'!$B5835,'Data Transformation'!$G$425:$G$8425),D5849))</f>
        <v/>
      </c>
      <c r="F5849" t="str">
        <f t="shared" si="729"/>
        <v/>
      </c>
      <c r="G5849">
        <f>Weighting!$H$17</f>
        <v>0</v>
      </c>
      <c r="H5849">
        <f t="array" ref="H5849">FREQUENCY(IF('Data Transformation'!$B$4:$B$8425=B5835,'Data Transformation'!$G$4:$G$8425),'Bin Analysis'!$B5849)</f>
        <v>17</v>
      </c>
      <c r="I5849">
        <f t="shared" si="730"/>
        <v>0</v>
      </c>
      <c r="J5849">
        <f t="shared" si="731"/>
        <v>0</v>
      </c>
      <c r="K5849">
        <f>J5849*Weighting!$W$17</f>
        <v>0</v>
      </c>
      <c r="M5849" s="14"/>
    </row>
    <row r="5850" spans="1:13" x14ac:dyDescent="0.25">
      <c r="A5850" s="32" t="str">
        <f>IF(Weighting!$P$18&gt;0,B5850,"")</f>
        <v/>
      </c>
      <c r="B5850">
        <f>Weighting!$C$18</f>
        <v>1.893</v>
      </c>
      <c r="C5850">
        <f>Weighting!$F$18</f>
        <v>0</v>
      </c>
      <c r="D5850" t="b">
        <f>IF(C5850=1,'Data Transformation'!$G$3+0.5*'Data Transformation'!$W$25,IF(C5851=1,D5851-'Data Transformation'!$W$25,FALSE))</f>
        <v>0</v>
      </c>
      <c r="E5850" t="str">
        <f t="array" ref="E5850">IF(ISLOGICAL(D5850),"",FREQUENCY(IF('Data Transformation'!$B$425:$B$8425='Bin Analysis'!$B5835,'Data Transformation'!$G$425:$G$8425),D5850))</f>
        <v/>
      </c>
      <c r="F5850" t="str">
        <f t="shared" si="729"/>
        <v/>
      </c>
      <c r="G5850">
        <f>Weighting!$H$18</f>
        <v>0</v>
      </c>
      <c r="H5850">
        <f t="array" ref="H5850">FREQUENCY(IF('Data Transformation'!$B$4:$B$8425=B5835,'Data Transformation'!$G$4:$G$8425),'Bin Analysis'!$B5850)</f>
        <v>17</v>
      </c>
      <c r="I5850">
        <f t="shared" si="730"/>
        <v>0</v>
      </c>
      <c r="J5850">
        <f t="shared" si="731"/>
        <v>0</v>
      </c>
      <c r="K5850">
        <f>J5850*Weighting!$W$18</f>
        <v>0</v>
      </c>
      <c r="M5850" s="14"/>
    </row>
    <row r="5851" spans="1:13" x14ac:dyDescent="0.25">
      <c r="A5851" s="32" t="str">
        <f>IF(Weighting!$P$19&gt;0,B5851,"")</f>
        <v/>
      </c>
      <c r="B5851">
        <f>Weighting!$C$19</f>
        <v>2.024</v>
      </c>
      <c r="C5851">
        <f>Weighting!$F$19</f>
        <v>0</v>
      </c>
      <c r="D5851" t="b">
        <f>IF(C5851=1,'Data Transformation'!$G$3+0.5*'Data Transformation'!$W$25,IF(C5852=1,D5852-'Data Transformation'!$W$25,FALSE))</f>
        <v>0</v>
      </c>
      <c r="E5851" t="str">
        <f t="array" ref="E5851">IF(ISLOGICAL(D5851),"",FREQUENCY(IF('Data Transformation'!$B$425:$B$8425='Bin Analysis'!$B5835,'Data Transformation'!$G$425:$G$8425),D5851))</f>
        <v/>
      </c>
      <c r="F5851" t="str">
        <f t="shared" si="729"/>
        <v/>
      </c>
      <c r="G5851">
        <f>Weighting!$H$19</f>
        <v>0</v>
      </c>
      <c r="H5851">
        <f t="array" ref="H5851">FREQUENCY(IF('Data Transformation'!$B$4:$B$8425=B5835,'Data Transformation'!$G$4:$G$8425),'Bin Analysis'!$B5851)</f>
        <v>17</v>
      </c>
      <c r="I5851">
        <f t="shared" si="730"/>
        <v>0</v>
      </c>
      <c r="J5851">
        <f t="shared" si="731"/>
        <v>0</v>
      </c>
      <c r="K5851">
        <f>J5851*Weighting!$W$19</f>
        <v>0</v>
      </c>
      <c r="M5851" s="14"/>
    </row>
    <row r="5852" spans="1:13" x14ac:dyDescent="0.25">
      <c r="A5852" s="32" t="str">
        <f>IF(Weighting!$P$20&gt;0,B5852,"")</f>
        <v/>
      </c>
      <c r="B5852">
        <f>Weighting!$C$20</f>
        <v>2.1550000000000002</v>
      </c>
      <c r="C5852">
        <f>Weighting!$F$20</f>
        <v>0</v>
      </c>
      <c r="D5852" t="b">
        <f>IF(C5852=1,'Data Transformation'!$G$3+0.5*'Data Transformation'!$W$25,IF(C5853=1,D5853-'Data Transformation'!$W$25,FALSE))</f>
        <v>0</v>
      </c>
      <c r="E5852" t="str">
        <f t="array" ref="E5852">IF(ISLOGICAL(D5852),"",FREQUENCY(IF('Data Transformation'!$B$425:$B$8425='Bin Analysis'!$B5835,'Data Transformation'!$G$425:$G$8425),D5852))</f>
        <v/>
      </c>
      <c r="F5852" t="str">
        <f t="shared" si="729"/>
        <v/>
      </c>
      <c r="G5852">
        <f>Weighting!$H$20</f>
        <v>0</v>
      </c>
      <c r="H5852">
        <f t="array" ref="H5852">FREQUENCY(IF('Data Transformation'!$B$4:$B$8425=B5835,'Data Transformation'!$G$4:$G$8425),'Bin Analysis'!$B5852)</f>
        <v>17</v>
      </c>
      <c r="I5852">
        <f t="shared" si="730"/>
        <v>0</v>
      </c>
      <c r="J5852">
        <f t="shared" si="731"/>
        <v>0</v>
      </c>
      <c r="K5852">
        <f>J5852*Weighting!$W$20</f>
        <v>0</v>
      </c>
      <c r="M5852" s="14"/>
    </row>
    <row r="5853" spans="1:13" x14ac:dyDescent="0.25">
      <c r="A5853" s="32" t="str">
        <f>IF(Weighting!$P$21&gt;0,B5853,"")</f>
        <v/>
      </c>
      <c r="B5853">
        <f>Weighting!$C$21</f>
        <v>2.2860000000000005</v>
      </c>
      <c r="C5853">
        <f>Weighting!$F$21</f>
        <v>0</v>
      </c>
      <c r="D5853" t="b">
        <f>IF(C5853=1,'Data Transformation'!$G$3+0.5*'Data Transformation'!$W$25,IF(C5854=1,D5854-'Data Transformation'!$W$25,FALSE))</f>
        <v>0</v>
      </c>
      <c r="E5853" t="str">
        <f t="array" ref="E5853">IF(ISLOGICAL(D5853),"",FREQUENCY(IF('Data Transformation'!$B$425:$B$8425='Bin Analysis'!$B5835,'Data Transformation'!$G$425:$G$8425),D5853))</f>
        <v/>
      </c>
      <c r="F5853" t="str">
        <f t="shared" si="729"/>
        <v/>
      </c>
      <c r="G5853">
        <f>Weighting!$H$21</f>
        <v>0</v>
      </c>
      <c r="H5853">
        <f t="array" ref="H5853">FREQUENCY(IF('Data Transformation'!$B$4:$B$8425=B5835,'Data Transformation'!$G$4:$G$8425),'Bin Analysis'!$B5853)</f>
        <v>17</v>
      </c>
      <c r="I5853">
        <f t="shared" si="730"/>
        <v>0</v>
      </c>
      <c r="J5853">
        <f t="shared" si="731"/>
        <v>0</v>
      </c>
      <c r="K5853">
        <f>J5853*Weighting!$W$21</f>
        <v>0</v>
      </c>
      <c r="M5853" s="14"/>
    </row>
    <row r="5854" spans="1:13" x14ac:dyDescent="0.25">
      <c r="A5854" s="32" t="str">
        <f>IF(Weighting!$P$22&gt;0,B5854,"")</f>
        <v/>
      </c>
      <c r="B5854">
        <f>Weighting!$C$22</f>
        <v>2.4170000000000007</v>
      </c>
      <c r="C5854">
        <f>Weighting!$F$22</f>
        <v>0</v>
      </c>
      <c r="D5854" t="b">
        <f>IF(C5854=1,'Data Transformation'!$G$3+0.5*'Data Transformation'!$W$25,IF(C5855=1,D5855-'Data Transformation'!$W$25,FALSE))</f>
        <v>0</v>
      </c>
      <c r="E5854" t="str">
        <f t="array" ref="E5854">IF(ISLOGICAL(D5854),"",FREQUENCY(IF('Data Transformation'!$B$425:$B$8425='Bin Analysis'!$B5835,'Data Transformation'!$G$425:$G$8425),D5854))</f>
        <v/>
      </c>
      <c r="F5854" t="str">
        <f t="shared" si="729"/>
        <v/>
      </c>
      <c r="G5854">
        <f>Weighting!$H$22</f>
        <v>0</v>
      </c>
      <c r="H5854">
        <f t="array" ref="H5854">FREQUENCY(IF('Data Transformation'!$B$4:$B$8425=B5835,'Data Transformation'!$G$4:$G$8425),'Bin Analysis'!$B5854)</f>
        <v>17</v>
      </c>
      <c r="I5854">
        <f t="shared" si="730"/>
        <v>0</v>
      </c>
      <c r="J5854">
        <f t="shared" si="731"/>
        <v>0</v>
      </c>
      <c r="K5854">
        <f>J5854*Weighting!$W$22</f>
        <v>0</v>
      </c>
      <c r="M5854" s="14"/>
    </row>
    <row r="5855" spans="1:13" x14ac:dyDescent="0.25">
      <c r="A5855" s="32" t="str">
        <f>IF(Weighting!$P$23&gt;0,B5855,"")</f>
        <v/>
      </c>
      <c r="B5855">
        <f>Weighting!$C$23</f>
        <v>2.5480000000000009</v>
      </c>
      <c r="C5855">
        <f>Weighting!$F$23</f>
        <v>0</v>
      </c>
      <c r="D5855" t="b">
        <f>IF(C5855=1,'Data Transformation'!$G$3+0.5*'Data Transformation'!$W$25,IF(C5856=1,D5856-'Data Transformation'!$W$25,FALSE))</f>
        <v>0</v>
      </c>
      <c r="E5855" t="str">
        <f t="array" ref="E5855">IF(ISLOGICAL(D5855),"",FREQUENCY(IF('Data Transformation'!$B$425:$B$8425='Bin Analysis'!$B5835,'Data Transformation'!$G$425:$G$8425),D5855))</f>
        <v/>
      </c>
      <c r="F5855" t="str">
        <f t="shared" si="729"/>
        <v/>
      </c>
      <c r="G5855">
        <f>Weighting!$H$23</f>
        <v>0</v>
      </c>
      <c r="H5855">
        <f t="array" ref="H5855">FREQUENCY(IF('Data Transformation'!$B$4:$B$8425=B5835,'Data Transformation'!$G$4:$G$8425),'Bin Analysis'!$B5855)</f>
        <v>17</v>
      </c>
      <c r="I5855">
        <f t="shared" si="730"/>
        <v>0</v>
      </c>
      <c r="J5855">
        <f t="shared" si="731"/>
        <v>0</v>
      </c>
      <c r="K5855">
        <f>J5855*Weighting!$W$23</f>
        <v>0</v>
      </c>
      <c r="M5855" s="14"/>
    </row>
    <row r="5856" spans="1:13" x14ac:dyDescent="0.25">
      <c r="A5856" s="32" t="str">
        <f>IF(Weighting!$P$24&gt;0,B5856,"")</f>
        <v/>
      </c>
      <c r="B5856">
        <f>Weighting!$C$24</f>
        <v>2.6790000000000012</v>
      </c>
      <c r="C5856">
        <f>Weighting!$F$24</f>
        <v>0</v>
      </c>
      <c r="D5856" t="b">
        <f>IF(C5856=1,'Data Transformation'!$G$3+0.5*'Data Transformation'!$W$25,IF(C5857=1,D5857-'Data Transformation'!$W$25,FALSE))</f>
        <v>0</v>
      </c>
      <c r="E5856" t="str">
        <f t="array" ref="E5856">IF(ISLOGICAL(D5856),"",FREQUENCY(IF('Data Transformation'!$B$425:$B$8425='Bin Analysis'!$B5835,'Data Transformation'!$G$425:$G$8425),D5856))</f>
        <v/>
      </c>
      <c r="F5856" t="str">
        <f t="shared" si="729"/>
        <v/>
      </c>
      <c r="G5856">
        <f>Weighting!$H$24</f>
        <v>0</v>
      </c>
      <c r="H5856">
        <f t="array" ref="H5856">FREQUENCY(IF('Data Transformation'!$B$4:$B$8425=B5835,'Data Transformation'!$G$4:$G$8425),'Bin Analysis'!$B5856)</f>
        <v>17</v>
      </c>
      <c r="I5856">
        <f t="shared" si="730"/>
        <v>0</v>
      </c>
      <c r="J5856">
        <f t="shared" si="731"/>
        <v>0</v>
      </c>
      <c r="K5856">
        <f>J5856*Weighting!$W$24</f>
        <v>0</v>
      </c>
      <c r="M5856" s="14"/>
    </row>
    <row r="5857" spans="1:25" x14ac:dyDescent="0.25">
      <c r="A5857" s="32" t="str">
        <f>IF(Weighting!$P$25&gt;0,B5857,"")</f>
        <v/>
      </c>
      <c r="B5857">
        <f>Weighting!$C$25</f>
        <v>2.8100000000000014</v>
      </c>
      <c r="C5857">
        <f>Weighting!$F$25</f>
        <v>0</v>
      </c>
      <c r="D5857" t="b">
        <f>IF(C5857=1,'Data Transformation'!$G$3+0.5*'Data Transformation'!$W$25,IF(C5858=1,D5858-'Data Transformation'!$W$25,FALSE))</f>
        <v>0</v>
      </c>
      <c r="E5857" t="str">
        <f t="array" ref="E5857">IF(ISLOGICAL(D5857),"",FREQUENCY(IF('Data Transformation'!$B$425:$B$8425='Bin Analysis'!$B5835,'Data Transformation'!$G$425:$G$8425),D5857))</f>
        <v/>
      </c>
      <c r="F5857" t="str">
        <f t="shared" si="729"/>
        <v/>
      </c>
      <c r="G5857">
        <f>Weighting!$H$25</f>
        <v>0</v>
      </c>
      <c r="H5857">
        <f t="array" ref="H5857">FREQUENCY(IF('Data Transformation'!$B$4:$B$8425=B5835,'Data Transformation'!$G$4:$G$8425),'Bin Analysis'!$B5857)</f>
        <v>17</v>
      </c>
      <c r="I5857">
        <f t="shared" si="730"/>
        <v>0</v>
      </c>
      <c r="J5857">
        <f t="shared" si="731"/>
        <v>0</v>
      </c>
      <c r="K5857">
        <f>J5857*Weighting!$W$25</f>
        <v>0</v>
      </c>
      <c r="M5857" s="14"/>
    </row>
    <row r="5858" spans="1:25" x14ac:dyDescent="0.25">
      <c r="O5858"/>
      <c r="P5858"/>
      <c r="Q5858"/>
      <c r="R5858"/>
    </row>
    <row r="5859" spans="1:25" ht="23.25" x14ac:dyDescent="0.35">
      <c r="A5859" s="21" t="s">
        <v>0</v>
      </c>
      <c r="B5859" s="21">
        <f>IFERROR(VLOOKUP(C5859,'Data Transformation'!$L$6:$M$426,2,FALSE),"")</f>
        <v>244</v>
      </c>
      <c r="C5859" s="21">
        <f>C5835+1</f>
        <v>244</v>
      </c>
      <c r="D5859" s="21"/>
      <c r="E5859" s="21"/>
      <c r="F5859" s="21"/>
      <c r="G5859" s="21"/>
      <c r="H5859" s="22"/>
      <c r="I5859" s="22"/>
      <c r="J5859" s="22"/>
      <c r="K5859" s="21"/>
      <c r="L5859" s="21">
        <f>B5859</f>
        <v>244</v>
      </c>
      <c r="M5859" s="23">
        <f>INDEX('Data Transformation'!$O$4:$O$424,MATCH($B5859,'Data Transformation'!$M$4:$M$424,0),MATCH($M$2,'Data Transformation'!$O$3,0))</f>
        <v>15</v>
      </c>
      <c r="N5859" s="27">
        <f>IF('Input and Summary Results'!$J$16="minimum",'Bin Analysis'!X5860/(M5859-1),'Bin Analysis'!Y5859/('Bin Analysis'!M5859-1))</f>
        <v>0</v>
      </c>
      <c r="O5859" s="27">
        <f>IF(M5859=FALSE,NA(),(VLOOKUP(1,C5862:K5881,4,FALSE))/(M5859-1))</f>
        <v>0.14285714285714285</v>
      </c>
      <c r="P5859" s="27">
        <f>IF(M5859=FALSE,NA(),SUM(J5862:J5881)/Weighting!$S$5)</f>
        <v>0.4</v>
      </c>
      <c r="Q5859" s="27">
        <f>IF(M5859=FALSE,NA(),SUM(K5862:K5881)/Weighting!$S$6)</f>
        <v>0.30434782608695654</v>
      </c>
      <c r="R5859" s="27">
        <f>IF(M5859=FALSE,NA(),(VLOOKUP(1,G5862:K5881,3,FALSE))/(M5859-1))</f>
        <v>0.7857142857142857</v>
      </c>
      <c r="S5859" s="22" t="str">
        <f>IF(M5859=FALSE,NA(),IF(SUM(J5862:J5881)=2,"yes","no"))</f>
        <v>no</v>
      </c>
      <c r="X5859" s="2" cm="2">
        <f t="array" ref="X5859:X5860">FREQUENCY(IF('Data Transformation'!$B$425:$B$6424='Bin Analysis'!L5859,'Data Transformation'!$G$425:$G$6424),'Data Transformation'!$U$11)</f>
        <v>14</v>
      </c>
      <c r="Y5859" s="2" cm="2">
        <f t="array" ref="Y5859:Y5860">FREQUENCY(IF('Data Transformation'!$B$425:$B$6424='Bin Analysis'!L5859,'Data Transformation'!$G$425:$G$6424),'Data Transformation'!$U$12)</f>
        <v>12</v>
      </c>
    </row>
    <row r="5860" spans="1:25" x14ac:dyDescent="0.25">
      <c r="A5860" s="14" t="s">
        <v>66</v>
      </c>
      <c r="B5860" t="s">
        <v>47</v>
      </c>
      <c r="C5860" t="s">
        <v>5</v>
      </c>
      <c r="D5860" t="s">
        <v>99</v>
      </c>
      <c r="E5860" t="s">
        <v>100</v>
      </c>
      <c r="F5860" t="s">
        <v>101</v>
      </c>
      <c r="G5860" t="s">
        <v>69</v>
      </c>
      <c r="H5860" t="s">
        <v>31</v>
      </c>
      <c r="I5860" t="s">
        <v>32</v>
      </c>
      <c r="J5860" t="s">
        <v>46</v>
      </c>
      <c r="K5860" s="14" t="s">
        <v>45</v>
      </c>
      <c r="M5860" s="14"/>
      <c r="X5860" s="2">
        <v>0</v>
      </c>
      <c r="Y5860" s="2">
        <v>2</v>
      </c>
    </row>
    <row r="5861" spans="1:25" x14ac:dyDescent="0.25">
      <c r="A5861" s="32"/>
      <c r="D5861" t="b">
        <f>IF(C5861=1,'Data Transformation'!$G$3+0.5*'Data Transformation'!$W$25,IF(C5862=1,D5862-'Data Transformation'!$W$25,FALSE))</f>
        <v>0</v>
      </c>
      <c r="E5861" t="str">
        <f t="array" ref="E5861">IF(ISLOGICAL(D5861),"",FREQUENCY(IF('Data Transformation'!$B$425:$B$8425='Bin Analysis'!$B5859,'Data Transformation'!$G$425:$G$8425),D5861))</f>
        <v/>
      </c>
      <c r="F5861" t="str">
        <f>IF(ISLOGICAL(D5861),"",E5861-E5860)</f>
        <v/>
      </c>
      <c r="M5861" s="14"/>
    </row>
    <row r="5862" spans="1:25" x14ac:dyDescent="0.25">
      <c r="A5862" s="32">
        <f>IF(Weighting!$P$6&gt;0,B5862,"")</f>
        <v>0.32100000000000001</v>
      </c>
      <c r="B5862">
        <f>Weighting!$C$6</f>
        <v>0.32100000000000001</v>
      </c>
      <c r="C5862">
        <f>Weighting!$F$6</f>
        <v>0</v>
      </c>
      <c r="D5862" t="b">
        <f>IF(C5862=1,'Data Transformation'!$G$3+0.5*'Data Transformation'!$W$25,IF(C5863=1,D5863-'Data Transformation'!$W$25,FALSE))</f>
        <v>0</v>
      </c>
      <c r="E5862" t="str">
        <f t="array" ref="E5862">IF(ISLOGICAL(D5862),"",FREQUENCY(IF('Data Transformation'!$B$425:$B$8425='Bin Analysis'!$B5859,'Data Transformation'!$G$425:$G$8425),D5862))</f>
        <v/>
      </c>
      <c r="F5862" t="str">
        <f>IF(ISLOGICAL(D5862),"",E5862-E5861)</f>
        <v/>
      </c>
      <c r="G5862">
        <f>Weighting!$H$6</f>
        <v>1</v>
      </c>
      <c r="H5862">
        <f t="array" ref="H5862">FREQUENCY(IF('Data Transformation'!$B$4:$B$8425=B5859,'Data Transformation'!$G$4:$G$8425),'Bin Analysis'!$B5862)</f>
        <v>11</v>
      </c>
      <c r="I5862">
        <f>H5862-H5861</f>
        <v>11</v>
      </c>
      <c r="J5862">
        <f>IF(I5862=0,0,1)</f>
        <v>1</v>
      </c>
      <c r="K5862">
        <f>J5862*Weighting!$W$6</f>
        <v>1</v>
      </c>
      <c r="M5862" s="14"/>
    </row>
    <row r="5863" spans="1:25" x14ac:dyDescent="0.25">
      <c r="A5863" s="32">
        <f>IF(Weighting!$P$7&gt;0,B5863,"")</f>
        <v>0.45200000000000001</v>
      </c>
      <c r="B5863">
        <f>Weighting!$C$7</f>
        <v>0.45200000000000001</v>
      </c>
      <c r="C5863">
        <f>Weighting!$F$7</f>
        <v>0</v>
      </c>
      <c r="D5863" t="b">
        <f>IF(C5863=1,'Data Transformation'!$G$3+0.5*'Data Transformation'!$W$25,IF(C5864=1,D5864-'Data Transformation'!$W$25,FALSE))</f>
        <v>0</v>
      </c>
      <c r="E5863" t="str">
        <f t="array" ref="E5863">IF(ISLOGICAL(D5863),"",FREQUENCY(IF('Data Transformation'!$B$425:$B$8425='Bin Analysis'!$B5859,'Data Transformation'!$G$425:$G$8425),D5863))</f>
        <v/>
      </c>
      <c r="F5863" t="str">
        <f t="shared" ref="F5863:F5881" si="732">IF(ISLOGICAL(D5863),"",E5863-E5862)</f>
        <v/>
      </c>
      <c r="G5863">
        <f>Weighting!$H$7</f>
        <v>0</v>
      </c>
      <c r="H5863">
        <f t="array" ref="H5863">FREQUENCY(IF('Data Transformation'!$B$4:$B$8425=B5859,'Data Transformation'!$G$4:$G$8425),'Bin Analysis'!$B5863)</f>
        <v>11</v>
      </c>
      <c r="I5863">
        <f t="shared" ref="I5863:I5881" si="733">H5863-H5862</f>
        <v>0</v>
      </c>
      <c r="J5863">
        <f>IF(I5863=0,0,1)</f>
        <v>0</v>
      </c>
      <c r="K5863">
        <f>J5863*Weighting!$W$7</f>
        <v>0</v>
      </c>
      <c r="M5863" s="14"/>
    </row>
    <row r="5864" spans="1:25" x14ac:dyDescent="0.25">
      <c r="A5864" s="32">
        <f>IF(Weighting!$P$8&gt;0,B5864,"")</f>
        <v>0.58299999999999996</v>
      </c>
      <c r="B5864">
        <f>Weighting!$C$8</f>
        <v>0.58299999999999996</v>
      </c>
      <c r="C5864">
        <f>Weighting!$F$8</f>
        <v>0</v>
      </c>
      <c r="D5864" t="b">
        <f>IF(C5864=1,'Data Transformation'!$G$3+0.5*'Data Transformation'!$W$25,IF(C5865=1,D5865-'Data Transformation'!$W$25,FALSE))</f>
        <v>0</v>
      </c>
      <c r="E5864" t="str">
        <f t="array" ref="E5864">IF(ISLOGICAL(D5864),"",FREQUENCY(IF('Data Transformation'!$B$425:$B$8425='Bin Analysis'!$B5859,'Data Transformation'!$G$425:$G$8425),D5864))</f>
        <v/>
      </c>
      <c r="F5864" t="str">
        <f t="shared" si="732"/>
        <v/>
      </c>
      <c r="G5864">
        <f>Weighting!$H$8</f>
        <v>0</v>
      </c>
      <c r="H5864">
        <f t="array" ref="H5864">FREQUENCY(IF('Data Transformation'!$B$4:$B$8425=B5859,'Data Transformation'!$G$4:$G$8425),'Bin Analysis'!$B5864)</f>
        <v>11</v>
      </c>
      <c r="I5864">
        <f t="shared" si="733"/>
        <v>0</v>
      </c>
      <c r="J5864">
        <f t="shared" ref="J5864:J5881" si="734">IF(I5864=0,0,1)</f>
        <v>0</v>
      </c>
      <c r="K5864">
        <f>J5864*Weighting!$W$8</f>
        <v>0</v>
      </c>
      <c r="M5864" s="14"/>
    </row>
    <row r="5865" spans="1:25" x14ac:dyDescent="0.25">
      <c r="A5865" s="32">
        <f>IF(Weighting!$P$9&gt;0,B5865,"")</f>
        <v>0.71399999999999997</v>
      </c>
      <c r="B5865" s="50">
        <f>Weighting!$C$9</f>
        <v>0.71399999999999997</v>
      </c>
      <c r="C5865">
        <f>Weighting!$F$9</f>
        <v>0</v>
      </c>
      <c r="D5865" t="b">
        <f>IF(C5865=1,'Data Transformation'!$G$3+0.5*'Data Transformation'!$W$25,IF(C5866=1,D5866-'Data Transformation'!$W$25,FALSE))</f>
        <v>0</v>
      </c>
      <c r="E5865" t="str">
        <f t="array" ref="E5865">IF(ISLOGICAL(D5865),"",FREQUENCY(IF('Data Transformation'!$B$425:$B$8425='Bin Analysis'!$B5859,'Data Transformation'!$G$425:$G$8425),D5865))</f>
        <v/>
      </c>
      <c r="F5865" t="str">
        <f t="shared" si="732"/>
        <v/>
      </c>
      <c r="G5865">
        <f>Weighting!$H$9</f>
        <v>0</v>
      </c>
      <c r="H5865">
        <f t="array" ref="H5865">FREQUENCY(IF('Data Transformation'!$B$4:$B$8425=B5859,'Data Transformation'!$G$4:$G$8425),'Bin Analysis'!$B5865)</f>
        <v>12</v>
      </c>
      <c r="I5865">
        <f t="shared" si="733"/>
        <v>1</v>
      </c>
      <c r="J5865">
        <f t="shared" si="734"/>
        <v>1</v>
      </c>
      <c r="K5865">
        <f>J5865*Weighting!$W$9</f>
        <v>3</v>
      </c>
      <c r="M5865" s="14"/>
    </row>
    <row r="5866" spans="1:25" x14ac:dyDescent="0.25">
      <c r="A5866" s="32">
        <f>IF(Weighting!$P$10&gt;0,B5866,"")</f>
        <v>0.84499999999999997</v>
      </c>
      <c r="B5866">
        <f>Weighting!$C$10</f>
        <v>0.84499999999999997</v>
      </c>
      <c r="C5866">
        <f>Weighting!$F$10</f>
        <v>0</v>
      </c>
      <c r="D5866" t="b">
        <f>IF(C5866=1,'Data Transformation'!$G$3+0.5*'Data Transformation'!$W$25,IF(C5867=1,D5867-'Data Transformation'!$W$25,FALSE))</f>
        <v>0</v>
      </c>
      <c r="E5866" t="str">
        <f t="array" ref="E5866">IF(ISLOGICAL(D5866),"",FREQUENCY(IF('Data Transformation'!$B$425:$B$8425='Bin Analysis'!$B5859,'Data Transformation'!$G$425:$G$8425),D5866))</f>
        <v/>
      </c>
      <c r="F5866" t="str">
        <f t="shared" si="732"/>
        <v/>
      </c>
      <c r="G5866">
        <f>Weighting!$H$10</f>
        <v>0</v>
      </c>
      <c r="H5866">
        <f t="array" ref="H5866">FREQUENCY(IF('Data Transformation'!$B$4:$B$8425=B5859,'Data Transformation'!$G$4:$G$8425),'Bin Analysis'!$B5866)</f>
        <v>12</v>
      </c>
      <c r="I5866">
        <f t="shared" si="733"/>
        <v>0</v>
      </c>
      <c r="J5866">
        <f t="shared" si="734"/>
        <v>0</v>
      </c>
      <c r="K5866">
        <f>J5866*Weighting!$W$10</f>
        <v>0</v>
      </c>
      <c r="M5866" s="14"/>
    </row>
    <row r="5867" spans="1:25" x14ac:dyDescent="0.25">
      <c r="A5867" s="32">
        <f>IF(Weighting!$P$11&gt;0,B5867,"")</f>
        <v>0.97599999999999998</v>
      </c>
      <c r="B5867">
        <f>Weighting!$C$11</f>
        <v>0.97599999999999998</v>
      </c>
      <c r="C5867">
        <f>Weighting!$F$11</f>
        <v>0</v>
      </c>
      <c r="D5867">
        <f>IF(C5867=1,'Data Transformation'!$G$3+0.5*'Data Transformation'!$W$25,IF(C5868=1,D5868-'Data Transformation'!$W$25,FALSE))</f>
        <v>0.86899999999999999</v>
      </c>
      <c r="E5867">
        <f t="array" ref="E5867">IF(ISLOGICAL(D5867),"",FREQUENCY(IF('Data Transformation'!$B$425:$B$8425='Bin Analysis'!$B5859,'Data Transformation'!$G$425:$G$8425),D5867))</f>
        <v>12</v>
      </c>
      <c r="F5867" t="e">
        <f t="shared" si="732"/>
        <v>#VALUE!</v>
      </c>
      <c r="G5867">
        <f>Weighting!$H$11</f>
        <v>0</v>
      </c>
      <c r="H5867">
        <f t="array" ref="H5867">FREQUENCY(IF('Data Transformation'!$B$4:$B$8425=B5859,'Data Transformation'!$G$4:$G$8425),'Bin Analysis'!$B5867)</f>
        <v>12</v>
      </c>
      <c r="I5867">
        <f t="shared" si="733"/>
        <v>0</v>
      </c>
      <c r="J5867">
        <f t="shared" si="734"/>
        <v>0</v>
      </c>
      <c r="K5867">
        <f>J5867*Weighting!$W$11</f>
        <v>0</v>
      </c>
      <c r="M5867" s="14"/>
    </row>
    <row r="5868" spans="1:25" x14ac:dyDescent="0.25">
      <c r="A5868" s="32">
        <f>IF(Weighting!$P$12&gt;0,B5868,"")</f>
        <v>1.107</v>
      </c>
      <c r="B5868">
        <f>Weighting!$C$12</f>
        <v>1.107</v>
      </c>
      <c r="C5868">
        <f>Weighting!$F$12</f>
        <v>1</v>
      </c>
      <c r="D5868">
        <f>IF(C5868=1,'Data Transformation'!$G$3+0.5*'Data Transformation'!$W$25,IF(C5869=1,D5869-'Data Transformation'!$W$25,FALSE))</f>
        <v>1.131</v>
      </c>
      <c r="E5868">
        <f t="array" ref="E5868">IF(ISLOGICAL(D5868),"",FREQUENCY(IF('Data Transformation'!$B$425:$B$8425='Bin Analysis'!$B5859,'Data Transformation'!$G$425:$G$8425),D5868))</f>
        <v>14</v>
      </c>
      <c r="F5868">
        <f t="shared" si="732"/>
        <v>2</v>
      </c>
      <c r="G5868">
        <f>Weighting!$H$12</f>
        <v>0</v>
      </c>
      <c r="H5868">
        <f t="array" ref="H5868">FREQUENCY(IF('Data Transformation'!$B$4:$B$8425=B5859,'Data Transformation'!$G$4:$G$8425),'Bin Analysis'!$B5868)</f>
        <v>14</v>
      </c>
      <c r="I5868">
        <f t="shared" si="733"/>
        <v>2</v>
      </c>
      <c r="J5868">
        <f t="shared" si="734"/>
        <v>1</v>
      </c>
      <c r="K5868">
        <f>J5868*Weighting!$W$12</f>
        <v>1</v>
      </c>
      <c r="M5868" s="14"/>
    </row>
    <row r="5869" spans="1:25" x14ac:dyDescent="0.25">
      <c r="A5869" s="32">
        <f>IF(Weighting!$P$13&gt;0,B5869,"")</f>
        <v>1.238</v>
      </c>
      <c r="B5869">
        <f>Weighting!$C$13</f>
        <v>1.238</v>
      </c>
      <c r="C5869">
        <f>Weighting!$F$13</f>
        <v>0</v>
      </c>
      <c r="D5869" t="b">
        <f>IF(C5869=1,'Data Transformation'!$G$3+0.5*'Data Transformation'!$W$25,IF(C5870=1,D5870-'Data Transformation'!$W$25,FALSE))</f>
        <v>0</v>
      </c>
      <c r="E5869" t="str">
        <f t="array" ref="E5869">IF(ISLOGICAL(D5869),"",FREQUENCY(IF('Data Transformation'!$B$425:$B$8425='Bin Analysis'!$B5859,'Data Transformation'!$G$425:$G$8425),D5869))</f>
        <v/>
      </c>
      <c r="F5869" t="str">
        <f t="shared" si="732"/>
        <v/>
      </c>
      <c r="G5869">
        <f>Weighting!$H$13</f>
        <v>0</v>
      </c>
      <c r="H5869">
        <f t="array" ref="H5869">FREQUENCY(IF('Data Transformation'!$B$4:$B$8425=B5859,'Data Transformation'!$G$4:$G$8425),'Bin Analysis'!$B5869)</f>
        <v>15</v>
      </c>
      <c r="I5869">
        <f t="shared" si="733"/>
        <v>1</v>
      </c>
      <c r="J5869">
        <f t="shared" si="734"/>
        <v>1</v>
      </c>
      <c r="K5869">
        <f>J5869*Weighting!$W$13</f>
        <v>2</v>
      </c>
      <c r="M5869" s="14"/>
    </row>
    <row r="5870" spans="1:25" x14ac:dyDescent="0.25">
      <c r="A5870" s="32">
        <f>IF(Weighting!$P$14&gt;0,B5870,"")</f>
        <v>1.369</v>
      </c>
      <c r="B5870">
        <f>Weighting!$C$14</f>
        <v>1.369</v>
      </c>
      <c r="C5870">
        <f>Weighting!$F$14</f>
        <v>0</v>
      </c>
      <c r="D5870" t="b">
        <f>IF(C5870=1,'Data Transformation'!$G$3+0.5*'Data Transformation'!$W$25,IF(C5871=1,D5871-'Data Transformation'!$W$25,FALSE))</f>
        <v>0</v>
      </c>
      <c r="E5870" t="str">
        <f t="array" ref="E5870">IF(ISLOGICAL(D5870),"",FREQUENCY(IF('Data Transformation'!$B$425:$B$8425='Bin Analysis'!$B5859,'Data Transformation'!$G$425:$G$8425),D5870))</f>
        <v/>
      </c>
      <c r="F5870" t="str">
        <f t="shared" si="732"/>
        <v/>
      </c>
      <c r="G5870">
        <f>Weighting!$H$14</f>
        <v>0</v>
      </c>
      <c r="H5870">
        <f t="array" ref="H5870">FREQUENCY(IF('Data Transformation'!$B$4:$B$8425=B5859,'Data Transformation'!$G$4:$G$8425),'Bin Analysis'!$B5870)</f>
        <v>15</v>
      </c>
      <c r="I5870">
        <f t="shared" si="733"/>
        <v>0</v>
      </c>
      <c r="J5870">
        <f t="shared" si="734"/>
        <v>0</v>
      </c>
      <c r="K5870">
        <f>J5870*Weighting!$W$14</f>
        <v>0</v>
      </c>
      <c r="M5870" s="14"/>
    </row>
    <row r="5871" spans="1:25" x14ac:dyDescent="0.25">
      <c r="A5871" s="32">
        <f>IF(Weighting!$P$15&gt;0,B5871,"")</f>
        <v>1.5000009999999999</v>
      </c>
      <c r="B5871">
        <f>Weighting!$C$15</f>
        <v>1.5000009999999999</v>
      </c>
      <c r="C5871">
        <f>Weighting!$F$15</f>
        <v>0</v>
      </c>
      <c r="D5871" t="b">
        <f>IF(C5871=1,'Data Transformation'!$G$3+0.5*'Data Transformation'!$W$25,IF(C5872=1,D5872-'Data Transformation'!$W$25,FALSE))</f>
        <v>0</v>
      </c>
      <c r="E5871" t="str">
        <f t="array" ref="E5871">IF(ISLOGICAL(D5871),"",FREQUENCY(IF('Data Transformation'!$B$425:$B$8425='Bin Analysis'!$B5859,'Data Transformation'!$G$425:$G$8425),D5871))</f>
        <v/>
      </c>
      <c r="F5871" t="str">
        <f t="shared" si="732"/>
        <v/>
      </c>
      <c r="G5871">
        <f>Weighting!$H$15</f>
        <v>0</v>
      </c>
      <c r="H5871">
        <f t="array" ref="H5871">FREQUENCY(IF('Data Transformation'!$B$4:$B$8425=B5859,'Data Transformation'!$G$4:$G$8425),'Bin Analysis'!$B5871)</f>
        <v>15</v>
      </c>
      <c r="I5871">
        <f t="shared" si="733"/>
        <v>0</v>
      </c>
      <c r="J5871">
        <f t="shared" si="734"/>
        <v>0</v>
      </c>
      <c r="K5871">
        <f>J5871*Weighting!$W$15</f>
        <v>0</v>
      </c>
      <c r="M5871" s="14"/>
    </row>
    <row r="5872" spans="1:25" x14ac:dyDescent="0.25">
      <c r="A5872" s="32" t="str">
        <f>IF(Weighting!$P$16&gt;0,B5872,"")</f>
        <v/>
      </c>
      <c r="B5872">
        <f>Weighting!$C$16</f>
        <v>1.631</v>
      </c>
      <c r="C5872">
        <f>Weighting!$F$16</f>
        <v>0</v>
      </c>
      <c r="D5872" t="b">
        <f>IF(C5872=1,'Data Transformation'!$G$3+0.5*'Data Transformation'!$W$25,IF(C5873=1,D5873-'Data Transformation'!$W$25,FALSE))</f>
        <v>0</v>
      </c>
      <c r="E5872" t="str">
        <f t="array" ref="E5872">IF(ISLOGICAL(D5872),"",FREQUENCY(IF('Data Transformation'!$B$425:$B$8425='Bin Analysis'!$B5859,'Data Transformation'!$G$425:$G$8425),D5872))</f>
        <v/>
      </c>
      <c r="F5872" t="str">
        <f t="shared" si="732"/>
        <v/>
      </c>
      <c r="G5872">
        <f>Weighting!$H$16</f>
        <v>0</v>
      </c>
      <c r="H5872">
        <f t="array" ref="H5872">FREQUENCY(IF('Data Transformation'!$B$4:$B$8425=B5859,'Data Transformation'!$G$4:$G$8425),'Bin Analysis'!$B5872)</f>
        <v>15</v>
      </c>
      <c r="I5872">
        <f t="shared" si="733"/>
        <v>0</v>
      </c>
      <c r="J5872">
        <f t="shared" si="734"/>
        <v>0</v>
      </c>
      <c r="K5872">
        <f>J5872*Weighting!$W$16</f>
        <v>0</v>
      </c>
      <c r="M5872" s="14"/>
    </row>
    <row r="5873" spans="1:25" x14ac:dyDescent="0.25">
      <c r="A5873" s="32" t="str">
        <f>IF(Weighting!$P$17&gt;0,B5873,"")</f>
        <v/>
      </c>
      <c r="B5873">
        <f>Weighting!$C$17</f>
        <v>1.762</v>
      </c>
      <c r="C5873">
        <f>Weighting!$F$17</f>
        <v>0</v>
      </c>
      <c r="D5873" t="b">
        <f>IF(C5873=1,'Data Transformation'!$G$3+0.5*'Data Transformation'!$W$25,IF(C5874=1,D5874-'Data Transformation'!$W$25,FALSE))</f>
        <v>0</v>
      </c>
      <c r="E5873" t="str">
        <f t="array" ref="E5873">IF(ISLOGICAL(D5873),"",FREQUENCY(IF('Data Transformation'!$B$425:$B$8425='Bin Analysis'!$B5859,'Data Transformation'!$G$425:$G$8425),D5873))</f>
        <v/>
      </c>
      <c r="F5873" t="str">
        <f t="shared" si="732"/>
        <v/>
      </c>
      <c r="G5873">
        <f>Weighting!$H$17</f>
        <v>0</v>
      </c>
      <c r="H5873">
        <f t="array" ref="H5873">FREQUENCY(IF('Data Transformation'!$B$4:$B$8425=B5859,'Data Transformation'!$G$4:$G$8425),'Bin Analysis'!$B5873)</f>
        <v>15</v>
      </c>
      <c r="I5873">
        <f t="shared" si="733"/>
        <v>0</v>
      </c>
      <c r="J5873">
        <f t="shared" si="734"/>
        <v>0</v>
      </c>
      <c r="K5873">
        <f>J5873*Weighting!$W$17</f>
        <v>0</v>
      </c>
      <c r="M5873" s="14"/>
    </row>
    <row r="5874" spans="1:25" x14ac:dyDescent="0.25">
      <c r="A5874" s="32" t="str">
        <f>IF(Weighting!$P$18&gt;0,B5874,"")</f>
        <v/>
      </c>
      <c r="B5874">
        <f>Weighting!$C$18</f>
        <v>1.893</v>
      </c>
      <c r="C5874">
        <f>Weighting!$F$18</f>
        <v>0</v>
      </c>
      <c r="D5874" t="b">
        <f>IF(C5874=1,'Data Transformation'!$G$3+0.5*'Data Transformation'!$W$25,IF(C5875=1,D5875-'Data Transformation'!$W$25,FALSE))</f>
        <v>0</v>
      </c>
      <c r="E5874" t="str">
        <f t="array" ref="E5874">IF(ISLOGICAL(D5874),"",FREQUENCY(IF('Data Transformation'!$B$425:$B$8425='Bin Analysis'!$B5859,'Data Transformation'!$G$425:$G$8425),D5874))</f>
        <v/>
      </c>
      <c r="F5874" t="str">
        <f t="shared" si="732"/>
        <v/>
      </c>
      <c r="G5874">
        <f>Weighting!$H$18</f>
        <v>0</v>
      </c>
      <c r="H5874">
        <f t="array" ref="H5874">FREQUENCY(IF('Data Transformation'!$B$4:$B$8425=B5859,'Data Transformation'!$G$4:$G$8425),'Bin Analysis'!$B5874)</f>
        <v>15</v>
      </c>
      <c r="I5874">
        <f t="shared" si="733"/>
        <v>0</v>
      </c>
      <c r="J5874">
        <f t="shared" si="734"/>
        <v>0</v>
      </c>
      <c r="K5874">
        <f>J5874*Weighting!$W$18</f>
        <v>0</v>
      </c>
      <c r="M5874" s="14"/>
    </row>
    <row r="5875" spans="1:25" x14ac:dyDescent="0.25">
      <c r="A5875" s="32" t="str">
        <f>IF(Weighting!$P$19&gt;0,B5875,"")</f>
        <v/>
      </c>
      <c r="B5875">
        <f>Weighting!$C$19</f>
        <v>2.024</v>
      </c>
      <c r="C5875">
        <f>Weighting!$F$19</f>
        <v>0</v>
      </c>
      <c r="D5875" t="b">
        <f>IF(C5875=1,'Data Transformation'!$G$3+0.5*'Data Transformation'!$W$25,IF(C5876=1,D5876-'Data Transformation'!$W$25,FALSE))</f>
        <v>0</v>
      </c>
      <c r="E5875" t="str">
        <f t="array" ref="E5875">IF(ISLOGICAL(D5875),"",FREQUENCY(IF('Data Transformation'!$B$425:$B$8425='Bin Analysis'!$B5859,'Data Transformation'!$G$425:$G$8425),D5875))</f>
        <v/>
      </c>
      <c r="F5875" t="str">
        <f t="shared" si="732"/>
        <v/>
      </c>
      <c r="G5875">
        <f>Weighting!$H$19</f>
        <v>0</v>
      </c>
      <c r="H5875">
        <f t="array" ref="H5875">FREQUENCY(IF('Data Transformation'!$B$4:$B$8425=B5859,'Data Transformation'!$G$4:$G$8425),'Bin Analysis'!$B5875)</f>
        <v>15</v>
      </c>
      <c r="I5875">
        <f t="shared" si="733"/>
        <v>0</v>
      </c>
      <c r="J5875">
        <f t="shared" si="734"/>
        <v>0</v>
      </c>
      <c r="K5875">
        <f>J5875*Weighting!$W$19</f>
        <v>0</v>
      </c>
      <c r="M5875" s="14"/>
    </row>
    <row r="5876" spans="1:25" x14ac:dyDescent="0.25">
      <c r="A5876" s="32" t="str">
        <f>IF(Weighting!$P$20&gt;0,B5876,"")</f>
        <v/>
      </c>
      <c r="B5876">
        <f>Weighting!$C$20</f>
        <v>2.1550000000000002</v>
      </c>
      <c r="C5876">
        <f>Weighting!$F$20</f>
        <v>0</v>
      </c>
      <c r="D5876" t="b">
        <f>IF(C5876=1,'Data Transformation'!$G$3+0.5*'Data Transformation'!$W$25,IF(C5877=1,D5877-'Data Transformation'!$W$25,FALSE))</f>
        <v>0</v>
      </c>
      <c r="E5876" t="str">
        <f t="array" ref="E5876">IF(ISLOGICAL(D5876),"",FREQUENCY(IF('Data Transformation'!$B$425:$B$8425='Bin Analysis'!$B5859,'Data Transformation'!$G$425:$G$8425),D5876))</f>
        <v/>
      </c>
      <c r="F5876" t="str">
        <f t="shared" si="732"/>
        <v/>
      </c>
      <c r="G5876">
        <f>Weighting!$H$20</f>
        <v>0</v>
      </c>
      <c r="H5876">
        <f t="array" ref="H5876">FREQUENCY(IF('Data Transformation'!$B$4:$B$8425=B5859,'Data Transformation'!$G$4:$G$8425),'Bin Analysis'!$B5876)</f>
        <v>15</v>
      </c>
      <c r="I5876">
        <f t="shared" si="733"/>
        <v>0</v>
      </c>
      <c r="J5876">
        <f t="shared" si="734"/>
        <v>0</v>
      </c>
      <c r="K5876">
        <f>J5876*Weighting!$W$20</f>
        <v>0</v>
      </c>
      <c r="M5876" s="14"/>
    </row>
    <row r="5877" spans="1:25" x14ac:dyDescent="0.25">
      <c r="A5877" s="32" t="str">
        <f>IF(Weighting!$P$21&gt;0,B5877,"")</f>
        <v/>
      </c>
      <c r="B5877">
        <f>Weighting!$C$21</f>
        <v>2.2860000000000005</v>
      </c>
      <c r="C5877">
        <f>Weighting!$F$21</f>
        <v>0</v>
      </c>
      <c r="D5877" t="b">
        <f>IF(C5877=1,'Data Transformation'!$G$3+0.5*'Data Transformation'!$W$25,IF(C5878=1,D5878-'Data Transformation'!$W$25,FALSE))</f>
        <v>0</v>
      </c>
      <c r="E5877" t="str">
        <f t="array" ref="E5877">IF(ISLOGICAL(D5877),"",FREQUENCY(IF('Data Transformation'!$B$425:$B$8425='Bin Analysis'!$B5859,'Data Transformation'!$G$425:$G$8425),D5877))</f>
        <v/>
      </c>
      <c r="F5877" t="str">
        <f t="shared" si="732"/>
        <v/>
      </c>
      <c r="G5877">
        <f>Weighting!$H$21</f>
        <v>0</v>
      </c>
      <c r="H5877">
        <f t="array" ref="H5877">FREQUENCY(IF('Data Transformation'!$B$4:$B$8425=B5859,'Data Transformation'!$G$4:$G$8425),'Bin Analysis'!$B5877)</f>
        <v>15</v>
      </c>
      <c r="I5877">
        <f t="shared" si="733"/>
        <v>0</v>
      </c>
      <c r="J5877">
        <f t="shared" si="734"/>
        <v>0</v>
      </c>
      <c r="K5877">
        <f>J5877*Weighting!$W$21</f>
        <v>0</v>
      </c>
      <c r="M5877" s="14"/>
    </row>
    <row r="5878" spans="1:25" x14ac:dyDescent="0.25">
      <c r="A5878" s="32" t="str">
        <f>IF(Weighting!$P$22&gt;0,B5878,"")</f>
        <v/>
      </c>
      <c r="B5878">
        <f>Weighting!$C$22</f>
        <v>2.4170000000000007</v>
      </c>
      <c r="C5878">
        <f>Weighting!$F$22</f>
        <v>0</v>
      </c>
      <c r="D5878" t="b">
        <f>IF(C5878=1,'Data Transformation'!$G$3+0.5*'Data Transformation'!$W$25,IF(C5879=1,D5879-'Data Transformation'!$W$25,FALSE))</f>
        <v>0</v>
      </c>
      <c r="E5878" t="str">
        <f t="array" ref="E5878">IF(ISLOGICAL(D5878),"",FREQUENCY(IF('Data Transformation'!$B$425:$B$8425='Bin Analysis'!$B5859,'Data Transformation'!$G$425:$G$8425),D5878))</f>
        <v/>
      </c>
      <c r="F5878" t="str">
        <f t="shared" si="732"/>
        <v/>
      </c>
      <c r="G5878">
        <f>Weighting!$H$22</f>
        <v>0</v>
      </c>
      <c r="H5878">
        <f t="array" ref="H5878">FREQUENCY(IF('Data Transformation'!$B$4:$B$8425=B5859,'Data Transformation'!$G$4:$G$8425),'Bin Analysis'!$B5878)</f>
        <v>15</v>
      </c>
      <c r="I5878">
        <f t="shared" si="733"/>
        <v>0</v>
      </c>
      <c r="J5878">
        <f t="shared" si="734"/>
        <v>0</v>
      </c>
      <c r="K5878">
        <f>J5878*Weighting!$W$22</f>
        <v>0</v>
      </c>
      <c r="M5878" s="14"/>
    </row>
    <row r="5879" spans="1:25" x14ac:dyDescent="0.25">
      <c r="A5879" s="32" t="str">
        <f>IF(Weighting!$P$23&gt;0,B5879,"")</f>
        <v/>
      </c>
      <c r="B5879">
        <f>Weighting!$C$23</f>
        <v>2.5480000000000009</v>
      </c>
      <c r="C5879">
        <f>Weighting!$F$23</f>
        <v>0</v>
      </c>
      <c r="D5879" t="b">
        <f>IF(C5879=1,'Data Transformation'!$G$3+0.5*'Data Transformation'!$W$25,IF(C5880=1,D5880-'Data Transformation'!$W$25,FALSE))</f>
        <v>0</v>
      </c>
      <c r="E5879" t="str">
        <f t="array" ref="E5879">IF(ISLOGICAL(D5879),"",FREQUENCY(IF('Data Transformation'!$B$425:$B$8425='Bin Analysis'!$B5859,'Data Transformation'!$G$425:$G$8425),D5879))</f>
        <v/>
      </c>
      <c r="F5879" t="str">
        <f t="shared" si="732"/>
        <v/>
      </c>
      <c r="G5879">
        <f>Weighting!$H$23</f>
        <v>0</v>
      </c>
      <c r="H5879">
        <f t="array" ref="H5879">FREQUENCY(IF('Data Transformation'!$B$4:$B$8425=B5859,'Data Transformation'!$G$4:$G$8425),'Bin Analysis'!$B5879)</f>
        <v>15</v>
      </c>
      <c r="I5879">
        <f t="shared" si="733"/>
        <v>0</v>
      </c>
      <c r="J5879">
        <f t="shared" si="734"/>
        <v>0</v>
      </c>
      <c r="K5879">
        <f>J5879*Weighting!$W$23</f>
        <v>0</v>
      </c>
      <c r="M5879" s="14"/>
    </row>
    <row r="5880" spans="1:25" x14ac:dyDescent="0.25">
      <c r="A5880" s="32" t="str">
        <f>IF(Weighting!$P$24&gt;0,B5880,"")</f>
        <v/>
      </c>
      <c r="B5880">
        <f>Weighting!$C$24</f>
        <v>2.6790000000000012</v>
      </c>
      <c r="C5880">
        <f>Weighting!$F$24</f>
        <v>0</v>
      </c>
      <c r="D5880" t="b">
        <f>IF(C5880=1,'Data Transformation'!$G$3+0.5*'Data Transformation'!$W$25,IF(C5881=1,D5881-'Data Transformation'!$W$25,FALSE))</f>
        <v>0</v>
      </c>
      <c r="E5880" t="str">
        <f t="array" ref="E5880">IF(ISLOGICAL(D5880),"",FREQUENCY(IF('Data Transformation'!$B$425:$B$8425='Bin Analysis'!$B5859,'Data Transformation'!$G$425:$G$8425),D5880))</f>
        <v/>
      </c>
      <c r="F5880" t="str">
        <f t="shared" si="732"/>
        <v/>
      </c>
      <c r="G5880">
        <f>Weighting!$H$24</f>
        <v>0</v>
      </c>
      <c r="H5880">
        <f t="array" ref="H5880">FREQUENCY(IF('Data Transformation'!$B$4:$B$8425=B5859,'Data Transformation'!$G$4:$G$8425),'Bin Analysis'!$B5880)</f>
        <v>15</v>
      </c>
      <c r="I5880">
        <f t="shared" si="733"/>
        <v>0</v>
      </c>
      <c r="J5880">
        <f t="shared" si="734"/>
        <v>0</v>
      </c>
      <c r="K5880">
        <f>J5880*Weighting!$W$24</f>
        <v>0</v>
      </c>
      <c r="M5880" s="14"/>
    </row>
    <row r="5881" spans="1:25" x14ac:dyDescent="0.25">
      <c r="A5881" s="32" t="str">
        <f>IF(Weighting!$P$25&gt;0,B5881,"")</f>
        <v/>
      </c>
      <c r="B5881">
        <f>Weighting!$C$25</f>
        <v>2.8100000000000014</v>
      </c>
      <c r="C5881">
        <f>Weighting!$F$25</f>
        <v>0</v>
      </c>
      <c r="D5881" t="b">
        <f>IF(C5881=1,'Data Transformation'!$G$3+0.5*'Data Transformation'!$W$25,IF(C5882=1,D5882-'Data Transformation'!$W$25,FALSE))</f>
        <v>0</v>
      </c>
      <c r="E5881" t="str">
        <f t="array" ref="E5881">IF(ISLOGICAL(D5881),"",FREQUENCY(IF('Data Transformation'!$B$425:$B$8425='Bin Analysis'!$B5859,'Data Transformation'!$G$425:$G$8425),D5881))</f>
        <v/>
      </c>
      <c r="F5881" t="str">
        <f t="shared" si="732"/>
        <v/>
      </c>
      <c r="G5881">
        <f>Weighting!$H$25</f>
        <v>0</v>
      </c>
      <c r="H5881">
        <f t="array" ref="H5881">FREQUENCY(IF('Data Transformation'!$B$4:$B$8425=B5859,'Data Transformation'!$G$4:$G$8425),'Bin Analysis'!$B5881)</f>
        <v>15</v>
      </c>
      <c r="I5881">
        <f t="shared" si="733"/>
        <v>0</v>
      </c>
      <c r="J5881">
        <f t="shared" si="734"/>
        <v>0</v>
      </c>
      <c r="K5881">
        <f>J5881*Weighting!$W$25</f>
        <v>0</v>
      </c>
      <c r="M5881" s="14"/>
    </row>
    <row r="5882" spans="1:25" x14ac:dyDescent="0.25">
      <c r="N5882" s="55"/>
      <c r="O5882"/>
      <c r="P5882"/>
      <c r="Q5882"/>
      <c r="R5882"/>
    </row>
    <row r="5883" spans="1:25" ht="23.25" x14ac:dyDescent="0.35">
      <c r="A5883" s="21" t="s">
        <v>0</v>
      </c>
      <c r="B5883" s="21">
        <f>IFERROR(VLOOKUP(C5883,'Data Transformation'!$L$6:$M$426,2,FALSE),"")</f>
        <v>245</v>
      </c>
      <c r="C5883" s="21">
        <f>C5859+1</f>
        <v>245</v>
      </c>
      <c r="D5883" s="21"/>
      <c r="E5883" s="21"/>
      <c r="F5883" s="21"/>
      <c r="G5883" s="21"/>
      <c r="H5883" s="22"/>
      <c r="I5883" s="22"/>
      <c r="J5883" s="22"/>
      <c r="K5883" s="21"/>
      <c r="L5883" s="21">
        <f>B5883</f>
        <v>245</v>
      </c>
      <c r="M5883" s="23">
        <f>INDEX('Data Transformation'!$O$4:$O$424,MATCH($B5883,'Data Transformation'!$M$4:$M$424,0),MATCH($M$2,'Data Transformation'!$O$3,0))</f>
        <v>17</v>
      </c>
      <c r="N5883" s="27">
        <f>IF('Input and Summary Results'!$J$16="minimum",'Bin Analysis'!X5884/(M5883-1),'Bin Analysis'!Y5883/('Bin Analysis'!M5883-1))</f>
        <v>0</v>
      </c>
      <c r="O5883" s="27">
        <f>IF(M5883=FALSE,NA(),(VLOOKUP(1,C5886:K5905,4,FALSE))/(M5883-1))</f>
        <v>0</v>
      </c>
      <c r="P5883" s="27">
        <f>IF(M5883=FALSE,NA(),SUM(J5886:J5905)/Weighting!$S$5)</f>
        <v>0.3</v>
      </c>
      <c r="Q5883" s="27">
        <f>IF(M5883=FALSE,NA(),SUM(K5886:K5905)/Weighting!$S$6)</f>
        <v>0.21739130434782608</v>
      </c>
      <c r="R5883" s="27">
        <f>IF(M5883=FALSE,NA(),(VLOOKUP(1,G5886:K5905,3,FALSE))/(M5883-1))</f>
        <v>0.9375</v>
      </c>
      <c r="S5883" s="22" t="str">
        <f>IF(M5883=FALSE,NA(),IF(SUM(J5886:J5905)=2,"yes","no"))</f>
        <v>no</v>
      </c>
      <c r="X5883" s="2" cm="2">
        <f t="array" ref="X5883:X5884">FREQUENCY(IF('Data Transformation'!$B$425:$B$6424='Bin Analysis'!L5883,'Data Transformation'!$G$425:$G$6424),'Data Transformation'!$U$11)</f>
        <v>16</v>
      </c>
      <c r="Y5883" s="2" cm="2">
        <f t="array" ref="Y5883:Y5884">FREQUENCY(IF('Data Transformation'!$B$425:$B$6424='Bin Analysis'!L5883,'Data Transformation'!$G$425:$G$6424),'Data Transformation'!$U$12)</f>
        <v>16</v>
      </c>
    </row>
    <row r="5884" spans="1:25" x14ac:dyDescent="0.25">
      <c r="A5884" s="14" t="s">
        <v>66</v>
      </c>
      <c r="B5884" t="s">
        <v>47</v>
      </c>
      <c r="C5884" t="s">
        <v>5</v>
      </c>
      <c r="D5884" t="s">
        <v>99</v>
      </c>
      <c r="E5884" t="s">
        <v>100</v>
      </c>
      <c r="F5884" t="s">
        <v>101</v>
      </c>
      <c r="G5884" t="s">
        <v>69</v>
      </c>
      <c r="H5884" t="s">
        <v>31</v>
      </c>
      <c r="I5884" t="s">
        <v>32</v>
      </c>
      <c r="J5884" t="s">
        <v>46</v>
      </c>
      <c r="K5884" s="14" t="s">
        <v>45</v>
      </c>
      <c r="M5884" s="14"/>
      <c r="X5884" s="2">
        <v>0</v>
      </c>
      <c r="Y5884" s="2">
        <v>0</v>
      </c>
    </row>
    <row r="5885" spans="1:25" x14ac:dyDescent="0.25">
      <c r="A5885" s="32"/>
      <c r="D5885" t="b">
        <f>IF(C5885=1,'Data Transformation'!$G$3+0.5*'Data Transformation'!$W$25,IF(C5886=1,D5886-'Data Transformation'!$W$25,FALSE))</f>
        <v>0</v>
      </c>
      <c r="E5885" t="str">
        <f t="array" ref="E5885">IF(ISLOGICAL(D5885),"",FREQUENCY(IF('Data Transformation'!$B$425:$B$8425='Bin Analysis'!$B5883,'Data Transformation'!$G$425:$G$8425),D5885))</f>
        <v/>
      </c>
      <c r="F5885" t="str">
        <f>IF(ISLOGICAL(D5885),"",E5885-E5884)</f>
        <v/>
      </c>
      <c r="M5885" s="14"/>
    </row>
    <row r="5886" spans="1:25" x14ac:dyDescent="0.25">
      <c r="A5886" s="32">
        <f>IF(Weighting!$P$6&gt;0,B5886,"")</f>
        <v>0.32100000000000001</v>
      </c>
      <c r="B5886">
        <f>Weighting!$C$6</f>
        <v>0.32100000000000001</v>
      </c>
      <c r="C5886">
        <f>Weighting!$F$6</f>
        <v>0</v>
      </c>
      <c r="D5886" t="b">
        <f>IF(C5886=1,'Data Transformation'!$G$3+0.5*'Data Transformation'!$W$25,IF(C5887=1,D5887-'Data Transformation'!$W$25,FALSE))</f>
        <v>0</v>
      </c>
      <c r="E5886" t="str">
        <f t="array" ref="E5886">IF(ISLOGICAL(D5886),"",FREQUENCY(IF('Data Transformation'!$B$425:$B$8425='Bin Analysis'!$B5883,'Data Transformation'!$G$425:$G$8425),D5886))</f>
        <v/>
      </c>
      <c r="F5886" t="str">
        <f>IF(ISLOGICAL(D5886),"",E5886-E5885)</f>
        <v/>
      </c>
      <c r="G5886">
        <f>Weighting!$H$6</f>
        <v>1</v>
      </c>
      <c r="H5886">
        <f t="array" ref="H5886">FREQUENCY(IF('Data Transformation'!$B$4:$B$8425=B5883,'Data Transformation'!$G$4:$G$8425),'Bin Analysis'!$B5886)</f>
        <v>15</v>
      </c>
      <c r="I5886">
        <f>H5886-H5885</f>
        <v>15</v>
      </c>
      <c r="J5886">
        <f>IF(I5886=0,0,1)</f>
        <v>1</v>
      </c>
      <c r="K5886">
        <f>J5886*Weighting!$W$6</f>
        <v>1</v>
      </c>
      <c r="M5886" s="14"/>
    </row>
    <row r="5887" spans="1:25" x14ac:dyDescent="0.25">
      <c r="A5887" s="32">
        <f>IF(Weighting!$P$7&gt;0,B5887,"")</f>
        <v>0.45200000000000001</v>
      </c>
      <c r="B5887">
        <f>Weighting!$C$7</f>
        <v>0.45200000000000001</v>
      </c>
      <c r="C5887">
        <f>Weighting!$F$7</f>
        <v>0</v>
      </c>
      <c r="D5887" t="b">
        <f>IF(C5887=1,'Data Transformation'!$G$3+0.5*'Data Transformation'!$W$25,IF(C5888=1,D5888-'Data Transformation'!$W$25,FALSE))</f>
        <v>0</v>
      </c>
      <c r="E5887" t="str">
        <f t="array" ref="E5887">IF(ISLOGICAL(D5887),"",FREQUENCY(IF('Data Transformation'!$B$425:$B$8425='Bin Analysis'!$B5883,'Data Transformation'!$G$425:$G$8425),D5887))</f>
        <v/>
      </c>
      <c r="F5887" t="str">
        <f t="shared" ref="F5887:F5905" si="735">IF(ISLOGICAL(D5887),"",E5887-E5886)</f>
        <v/>
      </c>
      <c r="G5887">
        <f>Weighting!$H$7</f>
        <v>0</v>
      </c>
      <c r="H5887">
        <f t="array" ref="H5887">FREQUENCY(IF('Data Transformation'!$B$4:$B$8425=B5883,'Data Transformation'!$G$4:$G$8425),'Bin Analysis'!$B5887)</f>
        <v>15</v>
      </c>
      <c r="I5887">
        <f t="shared" ref="I5887:I5905" si="736">H5887-H5886</f>
        <v>0</v>
      </c>
      <c r="J5887">
        <f>IF(I5887=0,0,1)</f>
        <v>0</v>
      </c>
      <c r="K5887">
        <f>J5887*Weighting!$W$7</f>
        <v>0</v>
      </c>
      <c r="M5887" s="14"/>
    </row>
    <row r="5888" spans="1:25" x14ac:dyDescent="0.25">
      <c r="A5888" s="32">
        <f>IF(Weighting!$P$8&gt;0,B5888,"")</f>
        <v>0.58299999999999996</v>
      </c>
      <c r="B5888">
        <f>Weighting!$C$8</f>
        <v>0.58299999999999996</v>
      </c>
      <c r="C5888">
        <f>Weighting!$F$8</f>
        <v>0</v>
      </c>
      <c r="D5888" t="b">
        <f>IF(C5888=1,'Data Transformation'!$G$3+0.5*'Data Transformation'!$W$25,IF(C5889=1,D5889-'Data Transformation'!$W$25,FALSE))</f>
        <v>0</v>
      </c>
      <c r="E5888" t="str">
        <f t="array" ref="E5888">IF(ISLOGICAL(D5888),"",FREQUENCY(IF('Data Transformation'!$B$425:$B$8425='Bin Analysis'!$B5883,'Data Transformation'!$G$425:$G$8425),D5888))</f>
        <v/>
      </c>
      <c r="F5888" t="str">
        <f t="shared" si="735"/>
        <v/>
      </c>
      <c r="G5888">
        <f>Weighting!$H$8</f>
        <v>0</v>
      </c>
      <c r="H5888">
        <f t="array" ref="H5888">FREQUENCY(IF('Data Transformation'!$B$4:$B$8425=B5883,'Data Transformation'!$G$4:$G$8425),'Bin Analysis'!$B5888)</f>
        <v>15</v>
      </c>
      <c r="I5888">
        <f t="shared" si="736"/>
        <v>0</v>
      </c>
      <c r="J5888">
        <f t="shared" ref="J5888:J5905" si="737">IF(I5888=0,0,1)</f>
        <v>0</v>
      </c>
      <c r="K5888">
        <f>J5888*Weighting!$W$8</f>
        <v>0</v>
      </c>
      <c r="M5888" s="14"/>
    </row>
    <row r="5889" spans="1:13" x14ac:dyDescent="0.25">
      <c r="A5889" s="32">
        <f>IF(Weighting!$P$9&gt;0,B5889,"")</f>
        <v>0.71399999999999997</v>
      </c>
      <c r="B5889" s="50">
        <f>Weighting!$C$9</f>
        <v>0.71399999999999997</v>
      </c>
      <c r="C5889">
        <f>Weighting!$F$9</f>
        <v>0</v>
      </c>
      <c r="D5889" t="b">
        <f>IF(C5889=1,'Data Transformation'!$G$3+0.5*'Data Transformation'!$W$25,IF(C5890=1,D5890-'Data Transformation'!$W$25,FALSE))</f>
        <v>0</v>
      </c>
      <c r="E5889" t="str">
        <f t="array" ref="E5889">IF(ISLOGICAL(D5889),"",FREQUENCY(IF('Data Transformation'!$B$425:$B$8425='Bin Analysis'!$B5883,'Data Transformation'!$G$425:$G$8425),D5889))</f>
        <v/>
      </c>
      <c r="F5889" t="str">
        <f t="shared" si="735"/>
        <v/>
      </c>
      <c r="G5889">
        <f>Weighting!$H$9</f>
        <v>0</v>
      </c>
      <c r="H5889">
        <f t="array" ref="H5889">FREQUENCY(IF('Data Transformation'!$B$4:$B$8425=B5883,'Data Transformation'!$G$4:$G$8425),'Bin Analysis'!$B5889)</f>
        <v>16</v>
      </c>
      <c r="I5889">
        <f t="shared" si="736"/>
        <v>1</v>
      </c>
      <c r="J5889">
        <f t="shared" si="737"/>
        <v>1</v>
      </c>
      <c r="K5889">
        <f>J5889*Weighting!$W$9</f>
        <v>3</v>
      </c>
      <c r="M5889" s="14"/>
    </row>
    <row r="5890" spans="1:13" x14ac:dyDescent="0.25">
      <c r="A5890" s="32">
        <f>IF(Weighting!$P$10&gt;0,B5890,"")</f>
        <v>0.84499999999999997</v>
      </c>
      <c r="B5890">
        <f>Weighting!$C$10</f>
        <v>0.84499999999999997</v>
      </c>
      <c r="C5890">
        <f>Weighting!$F$10</f>
        <v>0</v>
      </c>
      <c r="D5890" t="b">
        <f>IF(C5890=1,'Data Transformation'!$G$3+0.5*'Data Transformation'!$W$25,IF(C5891=1,D5891-'Data Transformation'!$W$25,FALSE))</f>
        <v>0</v>
      </c>
      <c r="E5890" t="str">
        <f t="array" ref="E5890">IF(ISLOGICAL(D5890),"",FREQUENCY(IF('Data Transformation'!$B$425:$B$8425='Bin Analysis'!$B5883,'Data Transformation'!$G$425:$G$8425),D5890))</f>
        <v/>
      </c>
      <c r="F5890" t="str">
        <f t="shared" si="735"/>
        <v/>
      </c>
      <c r="G5890">
        <f>Weighting!$H$10</f>
        <v>0</v>
      </c>
      <c r="H5890">
        <f t="array" ref="H5890">FREQUENCY(IF('Data Transformation'!$B$4:$B$8425=B5883,'Data Transformation'!$G$4:$G$8425),'Bin Analysis'!$B5890)</f>
        <v>16</v>
      </c>
      <c r="I5890">
        <f t="shared" si="736"/>
        <v>0</v>
      </c>
      <c r="J5890">
        <f t="shared" si="737"/>
        <v>0</v>
      </c>
      <c r="K5890">
        <f>J5890*Weighting!$W$10</f>
        <v>0</v>
      </c>
      <c r="M5890" s="14"/>
    </row>
    <row r="5891" spans="1:13" x14ac:dyDescent="0.25">
      <c r="A5891" s="32">
        <f>IF(Weighting!$P$11&gt;0,B5891,"")</f>
        <v>0.97599999999999998</v>
      </c>
      <c r="B5891">
        <f>Weighting!$C$11</f>
        <v>0.97599999999999998</v>
      </c>
      <c r="C5891">
        <f>Weighting!$F$11</f>
        <v>0</v>
      </c>
      <c r="D5891">
        <f>IF(C5891=1,'Data Transformation'!$G$3+0.5*'Data Transformation'!$W$25,IF(C5892=1,D5892-'Data Transformation'!$W$25,FALSE))</f>
        <v>0.86899999999999999</v>
      </c>
      <c r="E5891">
        <f t="array" ref="E5891">IF(ISLOGICAL(D5891),"",FREQUENCY(IF('Data Transformation'!$B$425:$B$8425='Bin Analysis'!$B5883,'Data Transformation'!$G$425:$G$8425),D5891))</f>
        <v>16</v>
      </c>
      <c r="F5891" t="e">
        <f t="shared" si="735"/>
        <v>#VALUE!</v>
      </c>
      <c r="G5891">
        <f>Weighting!$H$11</f>
        <v>0</v>
      </c>
      <c r="H5891">
        <f t="array" ref="H5891">FREQUENCY(IF('Data Transformation'!$B$4:$B$8425=B5883,'Data Transformation'!$G$4:$G$8425),'Bin Analysis'!$B5891)</f>
        <v>16</v>
      </c>
      <c r="I5891">
        <f t="shared" si="736"/>
        <v>0</v>
      </c>
      <c r="J5891">
        <f t="shared" si="737"/>
        <v>0</v>
      </c>
      <c r="K5891">
        <f>J5891*Weighting!$W$11</f>
        <v>0</v>
      </c>
      <c r="M5891" s="14"/>
    </row>
    <row r="5892" spans="1:13" x14ac:dyDescent="0.25">
      <c r="A5892" s="32">
        <f>IF(Weighting!$P$12&gt;0,B5892,"")</f>
        <v>1.107</v>
      </c>
      <c r="B5892">
        <f>Weighting!$C$12</f>
        <v>1.107</v>
      </c>
      <c r="C5892">
        <f>Weighting!$F$12</f>
        <v>1</v>
      </c>
      <c r="D5892">
        <f>IF(C5892=1,'Data Transformation'!$G$3+0.5*'Data Transformation'!$W$25,IF(C5893=1,D5893-'Data Transformation'!$W$25,FALSE))</f>
        <v>1.131</v>
      </c>
      <c r="E5892">
        <f t="array" ref="E5892">IF(ISLOGICAL(D5892),"",FREQUENCY(IF('Data Transformation'!$B$425:$B$8425='Bin Analysis'!$B5883,'Data Transformation'!$G$425:$G$8425),D5892))</f>
        <v>16</v>
      </c>
      <c r="F5892">
        <f t="shared" si="735"/>
        <v>0</v>
      </c>
      <c r="G5892">
        <f>Weighting!$H$12</f>
        <v>0</v>
      </c>
      <c r="H5892">
        <f t="array" ref="H5892">FREQUENCY(IF('Data Transformation'!$B$4:$B$8425=B5883,'Data Transformation'!$G$4:$G$8425),'Bin Analysis'!$B5892)</f>
        <v>17</v>
      </c>
      <c r="I5892">
        <f t="shared" si="736"/>
        <v>1</v>
      </c>
      <c r="J5892">
        <f t="shared" si="737"/>
        <v>1</v>
      </c>
      <c r="K5892">
        <f>J5892*Weighting!$W$12</f>
        <v>1</v>
      </c>
      <c r="M5892" s="14"/>
    </row>
    <row r="5893" spans="1:13" x14ac:dyDescent="0.25">
      <c r="A5893" s="32">
        <f>IF(Weighting!$P$13&gt;0,B5893,"")</f>
        <v>1.238</v>
      </c>
      <c r="B5893">
        <f>Weighting!$C$13</f>
        <v>1.238</v>
      </c>
      <c r="C5893">
        <f>Weighting!$F$13</f>
        <v>0</v>
      </c>
      <c r="D5893" t="b">
        <f>IF(C5893=1,'Data Transformation'!$G$3+0.5*'Data Transformation'!$W$25,IF(C5894=1,D5894-'Data Transformation'!$W$25,FALSE))</f>
        <v>0</v>
      </c>
      <c r="E5893" t="str">
        <f t="array" ref="E5893">IF(ISLOGICAL(D5893),"",FREQUENCY(IF('Data Transformation'!$B$425:$B$8425='Bin Analysis'!$B5883,'Data Transformation'!$G$425:$G$8425),D5893))</f>
        <v/>
      </c>
      <c r="F5893" t="str">
        <f t="shared" si="735"/>
        <v/>
      </c>
      <c r="G5893">
        <f>Weighting!$H$13</f>
        <v>0</v>
      </c>
      <c r="H5893">
        <f t="array" ref="H5893">FREQUENCY(IF('Data Transformation'!$B$4:$B$8425=B5883,'Data Transformation'!$G$4:$G$8425),'Bin Analysis'!$B5893)</f>
        <v>17</v>
      </c>
      <c r="I5893">
        <f t="shared" si="736"/>
        <v>0</v>
      </c>
      <c r="J5893">
        <f t="shared" si="737"/>
        <v>0</v>
      </c>
      <c r="K5893">
        <f>J5893*Weighting!$W$13</f>
        <v>0</v>
      </c>
      <c r="M5893" s="14"/>
    </row>
    <row r="5894" spans="1:13" x14ac:dyDescent="0.25">
      <c r="A5894" s="32">
        <f>IF(Weighting!$P$14&gt;0,B5894,"")</f>
        <v>1.369</v>
      </c>
      <c r="B5894">
        <f>Weighting!$C$14</f>
        <v>1.369</v>
      </c>
      <c r="C5894">
        <f>Weighting!$F$14</f>
        <v>0</v>
      </c>
      <c r="D5894" t="b">
        <f>IF(C5894=1,'Data Transformation'!$G$3+0.5*'Data Transformation'!$W$25,IF(C5895=1,D5895-'Data Transformation'!$W$25,FALSE))</f>
        <v>0</v>
      </c>
      <c r="E5894" t="str">
        <f t="array" ref="E5894">IF(ISLOGICAL(D5894),"",FREQUENCY(IF('Data Transformation'!$B$425:$B$8425='Bin Analysis'!$B5883,'Data Transformation'!$G$425:$G$8425),D5894))</f>
        <v/>
      </c>
      <c r="F5894" t="str">
        <f t="shared" si="735"/>
        <v/>
      </c>
      <c r="G5894">
        <f>Weighting!$H$14</f>
        <v>0</v>
      </c>
      <c r="H5894">
        <f t="array" ref="H5894">FREQUENCY(IF('Data Transformation'!$B$4:$B$8425=B5883,'Data Transformation'!$G$4:$G$8425),'Bin Analysis'!$B5894)</f>
        <v>17</v>
      </c>
      <c r="I5894">
        <f t="shared" si="736"/>
        <v>0</v>
      </c>
      <c r="J5894">
        <f t="shared" si="737"/>
        <v>0</v>
      </c>
      <c r="K5894">
        <f>J5894*Weighting!$W$14</f>
        <v>0</v>
      </c>
      <c r="M5894" s="14"/>
    </row>
    <row r="5895" spans="1:13" x14ac:dyDescent="0.25">
      <c r="A5895" s="32">
        <f>IF(Weighting!$P$15&gt;0,B5895,"")</f>
        <v>1.5000009999999999</v>
      </c>
      <c r="B5895">
        <f>Weighting!$C$15</f>
        <v>1.5000009999999999</v>
      </c>
      <c r="C5895">
        <f>Weighting!$F$15</f>
        <v>0</v>
      </c>
      <c r="D5895" t="b">
        <f>IF(C5895=1,'Data Transformation'!$G$3+0.5*'Data Transformation'!$W$25,IF(C5896=1,D5896-'Data Transformation'!$W$25,FALSE))</f>
        <v>0</v>
      </c>
      <c r="E5895" t="str">
        <f t="array" ref="E5895">IF(ISLOGICAL(D5895),"",FREQUENCY(IF('Data Transformation'!$B$425:$B$8425='Bin Analysis'!$B5883,'Data Transformation'!$G$425:$G$8425),D5895))</f>
        <v/>
      </c>
      <c r="F5895" t="str">
        <f t="shared" si="735"/>
        <v/>
      </c>
      <c r="G5895">
        <f>Weighting!$H$15</f>
        <v>0</v>
      </c>
      <c r="H5895">
        <f t="array" ref="H5895">FREQUENCY(IF('Data Transformation'!$B$4:$B$8425=B5883,'Data Transformation'!$G$4:$G$8425),'Bin Analysis'!$B5895)</f>
        <v>17</v>
      </c>
      <c r="I5895">
        <f t="shared" si="736"/>
        <v>0</v>
      </c>
      <c r="J5895">
        <f t="shared" si="737"/>
        <v>0</v>
      </c>
      <c r="K5895">
        <f>J5895*Weighting!$W$15</f>
        <v>0</v>
      </c>
      <c r="M5895" s="14"/>
    </row>
    <row r="5896" spans="1:13" x14ac:dyDescent="0.25">
      <c r="A5896" s="32" t="str">
        <f>IF(Weighting!$P$16&gt;0,B5896,"")</f>
        <v/>
      </c>
      <c r="B5896">
        <f>Weighting!$C$16</f>
        <v>1.631</v>
      </c>
      <c r="C5896">
        <f>Weighting!$F$16</f>
        <v>0</v>
      </c>
      <c r="D5896" t="b">
        <f>IF(C5896=1,'Data Transformation'!$G$3+0.5*'Data Transformation'!$W$25,IF(C5897=1,D5897-'Data Transformation'!$W$25,FALSE))</f>
        <v>0</v>
      </c>
      <c r="E5896" t="str">
        <f t="array" ref="E5896">IF(ISLOGICAL(D5896),"",FREQUENCY(IF('Data Transformation'!$B$425:$B$8425='Bin Analysis'!$B5883,'Data Transformation'!$G$425:$G$8425),D5896))</f>
        <v/>
      </c>
      <c r="F5896" t="str">
        <f t="shared" si="735"/>
        <v/>
      </c>
      <c r="G5896">
        <f>Weighting!$H$16</f>
        <v>0</v>
      </c>
      <c r="H5896">
        <f t="array" ref="H5896">FREQUENCY(IF('Data Transformation'!$B$4:$B$8425=B5883,'Data Transformation'!$G$4:$G$8425),'Bin Analysis'!$B5896)</f>
        <v>17</v>
      </c>
      <c r="I5896">
        <f t="shared" si="736"/>
        <v>0</v>
      </c>
      <c r="J5896">
        <f t="shared" si="737"/>
        <v>0</v>
      </c>
      <c r="K5896">
        <f>J5896*Weighting!$W$16</f>
        <v>0</v>
      </c>
      <c r="M5896" s="14"/>
    </row>
    <row r="5897" spans="1:13" x14ac:dyDescent="0.25">
      <c r="A5897" s="32" t="str">
        <f>IF(Weighting!$P$17&gt;0,B5897,"")</f>
        <v/>
      </c>
      <c r="B5897">
        <f>Weighting!$C$17</f>
        <v>1.762</v>
      </c>
      <c r="C5897">
        <f>Weighting!$F$17</f>
        <v>0</v>
      </c>
      <c r="D5897" t="b">
        <f>IF(C5897=1,'Data Transformation'!$G$3+0.5*'Data Transformation'!$W$25,IF(C5898=1,D5898-'Data Transformation'!$W$25,FALSE))</f>
        <v>0</v>
      </c>
      <c r="E5897" t="str">
        <f t="array" ref="E5897">IF(ISLOGICAL(D5897),"",FREQUENCY(IF('Data Transformation'!$B$425:$B$8425='Bin Analysis'!$B5883,'Data Transformation'!$G$425:$G$8425),D5897))</f>
        <v/>
      </c>
      <c r="F5897" t="str">
        <f t="shared" si="735"/>
        <v/>
      </c>
      <c r="G5897">
        <f>Weighting!$H$17</f>
        <v>0</v>
      </c>
      <c r="H5897">
        <f t="array" ref="H5897">FREQUENCY(IF('Data Transformation'!$B$4:$B$8425=B5883,'Data Transformation'!$G$4:$G$8425),'Bin Analysis'!$B5897)</f>
        <v>17</v>
      </c>
      <c r="I5897">
        <f t="shared" si="736"/>
        <v>0</v>
      </c>
      <c r="J5897">
        <f t="shared" si="737"/>
        <v>0</v>
      </c>
      <c r="K5897">
        <f>J5897*Weighting!$W$17</f>
        <v>0</v>
      </c>
      <c r="M5897" s="14"/>
    </row>
    <row r="5898" spans="1:13" x14ac:dyDescent="0.25">
      <c r="A5898" s="32" t="str">
        <f>IF(Weighting!$P$18&gt;0,B5898,"")</f>
        <v/>
      </c>
      <c r="B5898">
        <f>Weighting!$C$18</f>
        <v>1.893</v>
      </c>
      <c r="C5898">
        <f>Weighting!$F$18</f>
        <v>0</v>
      </c>
      <c r="D5898" t="b">
        <f>IF(C5898=1,'Data Transformation'!$G$3+0.5*'Data Transformation'!$W$25,IF(C5899=1,D5899-'Data Transformation'!$W$25,FALSE))</f>
        <v>0</v>
      </c>
      <c r="E5898" t="str">
        <f t="array" ref="E5898">IF(ISLOGICAL(D5898),"",FREQUENCY(IF('Data Transformation'!$B$425:$B$8425='Bin Analysis'!$B5883,'Data Transformation'!$G$425:$G$8425),D5898))</f>
        <v/>
      </c>
      <c r="F5898" t="str">
        <f t="shared" si="735"/>
        <v/>
      </c>
      <c r="G5898">
        <f>Weighting!$H$18</f>
        <v>0</v>
      </c>
      <c r="H5898">
        <f t="array" ref="H5898">FREQUENCY(IF('Data Transformation'!$B$4:$B$8425=B5883,'Data Transformation'!$G$4:$G$8425),'Bin Analysis'!$B5898)</f>
        <v>17</v>
      </c>
      <c r="I5898">
        <f t="shared" si="736"/>
        <v>0</v>
      </c>
      <c r="J5898">
        <f t="shared" si="737"/>
        <v>0</v>
      </c>
      <c r="K5898">
        <f>J5898*Weighting!$W$18</f>
        <v>0</v>
      </c>
      <c r="M5898" s="14"/>
    </row>
    <row r="5899" spans="1:13" x14ac:dyDescent="0.25">
      <c r="A5899" s="32" t="str">
        <f>IF(Weighting!$P$19&gt;0,B5899,"")</f>
        <v/>
      </c>
      <c r="B5899">
        <f>Weighting!$C$19</f>
        <v>2.024</v>
      </c>
      <c r="C5899">
        <f>Weighting!$F$19</f>
        <v>0</v>
      </c>
      <c r="D5899" t="b">
        <f>IF(C5899=1,'Data Transformation'!$G$3+0.5*'Data Transformation'!$W$25,IF(C5900=1,D5900-'Data Transformation'!$W$25,FALSE))</f>
        <v>0</v>
      </c>
      <c r="E5899" t="str">
        <f t="array" ref="E5899">IF(ISLOGICAL(D5899),"",FREQUENCY(IF('Data Transformation'!$B$425:$B$8425='Bin Analysis'!$B5883,'Data Transformation'!$G$425:$G$8425),D5899))</f>
        <v/>
      </c>
      <c r="F5899" t="str">
        <f t="shared" si="735"/>
        <v/>
      </c>
      <c r="G5899">
        <f>Weighting!$H$19</f>
        <v>0</v>
      </c>
      <c r="H5899">
        <f t="array" ref="H5899">FREQUENCY(IF('Data Transformation'!$B$4:$B$8425=B5883,'Data Transformation'!$G$4:$G$8425),'Bin Analysis'!$B5899)</f>
        <v>17</v>
      </c>
      <c r="I5899">
        <f t="shared" si="736"/>
        <v>0</v>
      </c>
      <c r="J5899">
        <f t="shared" si="737"/>
        <v>0</v>
      </c>
      <c r="K5899">
        <f>J5899*Weighting!$W$19</f>
        <v>0</v>
      </c>
      <c r="M5899" s="14"/>
    </row>
    <row r="5900" spans="1:13" x14ac:dyDescent="0.25">
      <c r="A5900" s="32" t="str">
        <f>IF(Weighting!$P$20&gt;0,B5900,"")</f>
        <v/>
      </c>
      <c r="B5900">
        <f>Weighting!$C$20</f>
        <v>2.1550000000000002</v>
      </c>
      <c r="C5900">
        <f>Weighting!$F$20</f>
        <v>0</v>
      </c>
      <c r="D5900" t="b">
        <f>IF(C5900=1,'Data Transformation'!$G$3+0.5*'Data Transformation'!$W$25,IF(C5901=1,D5901-'Data Transformation'!$W$25,FALSE))</f>
        <v>0</v>
      </c>
      <c r="E5900" t="str">
        <f t="array" ref="E5900">IF(ISLOGICAL(D5900),"",FREQUENCY(IF('Data Transformation'!$B$425:$B$8425='Bin Analysis'!$B5883,'Data Transformation'!$G$425:$G$8425),D5900))</f>
        <v/>
      </c>
      <c r="F5900" t="str">
        <f t="shared" si="735"/>
        <v/>
      </c>
      <c r="G5900">
        <f>Weighting!$H$20</f>
        <v>0</v>
      </c>
      <c r="H5900">
        <f t="array" ref="H5900">FREQUENCY(IF('Data Transformation'!$B$4:$B$8425=B5883,'Data Transformation'!$G$4:$G$8425),'Bin Analysis'!$B5900)</f>
        <v>17</v>
      </c>
      <c r="I5900">
        <f t="shared" si="736"/>
        <v>0</v>
      </c>
      <c r="J5900">
        <f t="shared" si="737"/>
        <v>0</v>
      </c>
      <c r="K5900">
        <f>J5900*Weighting!$W$20</f>
        <v>0</v>
      </c>
      <c r="M5900" s="14"/>
    </row>
    <row r="5901" spans="1:13" x14ac:dyDescent="0.25">
      <c r="A5901" s="32" t="str">
        <f>IF(Weighting!$P$21&gt;0,B5901,"")</f>
        <v/>
      </c>
      <c r="B5901">
        <f>Weighting!$C$21</f>
        <v>2.2860000000000005</v>
      </c>
      <c r="C5901">
        <f>Weighting!$F$21</f>
        <v>0</v>
      </c>
      <c r="D5901" t="b">
        <f>IF(C5901=1,'Data Transformation'!$G$3+0.5*'Data Transformation'!$W$25,IF(C5902=1,D5902-'Data Transformation'!$W$25,FALSE))</f>
        <v>0</v>
      </c>
      <c r="E5901" t="str">
        <f t="array" ref="E5901">IF(ISLOGICAL(D5901),"",FREQUENCY(IF('Data Transformation'!$B$425:$B$8425='Bin Analysis'!$B5883,'Data Transformation'!$G$425:$G$8425),D5901))</f>
        <v/>
      </c>
      <c r="F5901" t="str">
        <f t="shared" si="735"/>
        <v/>
      </c>
      <c r="G5901">
        <f>Weighting!$H$21</f>
        <v>0</v>
      </c>
      <c r="H5901">
        <f t="array" ref="H5901">FREQUENCY(IF('Data Transformation'!$B$4:$B$8425=B5883,'Data Transformation'!$G$4:$G$8425),'Bin Analysis'!$B5901)</f>
        <v>17</v>
      </c>
      <c r="I5901">
        <f t="shared" si="736"/>
        <v>0</v>
      </c>
      <c r="J5901">
        <f t="shared" si="737"/>
        <v>0</v>
      </c>
      <c r="K5901">
        <f>J5901*Weighting!$W$21</f>
        <v>0</v>
      </c>
      <c r="M5901" s="14"/>
    </row>
    <row r="5902" spans="1:13" x14ac:dyDescent="0.25">
      <c r="A5902" s="32" t="str">
        <f>IF(Weighting!$P$22&gt;0,B5902,"")</f>
        <v/>
      </c>
      <c r="B5902">
        <f>Weighting!$C$22</f>
        <v>2.4170000000000007</v>
      </c>
      <c r="C5902">
        <f>Weighting!$F$22</f>
        <v>0</v>
      </c>
      <c r="D5902" t="b">
        <f>IF(C5902=1,'Data Transformation'!$G$3+0.5*'Data Transformation'!$W$25,IF(C5903=1,D5903-'Data Transformation'!$W$25,FALSE))</f>
        <v>0</v>
      </c>
      <c r="E5902" t="str">
        <f t="array" ref="E5902">IF(ISLOGICAL(D5902),"",FREQUENCY(IF('Data Transformation'!$B$425:$B$8425='Bin Analysis'!$B5883,'Data Transformation'!$G$425:$G$8425),D5902))</f>
        <v/>
      </c>
      <c r="F5902" t="str">
        <f t="shared" si="735"/>
        <v/>
      </c>
      <c r="G5902">
        <f>Weighting!$H$22</f>
        <v>0</v>
      </c>
      <c r="H5902">
        <f t="array" ref="H5902">FREQUENCY(IF('Data Transformation'!$B$4:$B$8425=B5883,'Data Transformation'!$G$4:$G$8425),'Bin Analysis'!$B5902)</f>
        <v>17</v>
      </c>
      <c r="I5902">
        <f t="shared" si="736"/>
        <v>0</v>
      </c>
      <c r="J5902">
        <f t="shared" si="737"/>
        <v>0</v>
      </c>
      <c r="K5902">
        <f>J5902*Weighting!$W$22</f>
        <v>0</v>
      </c>
      <c r="M5902" s="14"/>
    </row>
    <row r="5903" spans="1:13" x14ac:dyDescent="0.25">
      <c r="A5903" s="32" t="str">
        <f>IF(Weighting!$P$23&gt;0,B5903,"")</f>
        <v/>
      </c>
      <c r="B5903">
        <f>Weighting!$C$23</f>
        <v>2.5480000000000009</v>
      </c>
      <c r="C5903">
        <f>Weighting!$F$23</f>
        <v>0</v>
      </c>
      <c r="D5903" t="b">
        <f>IF(C5903=1,'Data Transformation'!$G$3+0.5*'Data Transformation'!$W$25,IF(C5904=1,D5904-'Data Transformation'!$W$25,FALSE))</f>
        <v>0</v>
      </c>
      <c r="E5903" t="str">
        <f t="array" ref="E5903">IF(ISLOGICAL(D5903),"",FREQUENCY(IF('Data Transformation'!$B$425:$B$8425='Bin Analysis'!$B5883,'Data Transformation'!$G$425:$G$8425),D5903))</f>
        <v/>
      </c>
      <c r="F5903" t="str">
        <f t="shared" si="735"/>
        <v/>
      </c>
      <c r="G5903">
        <f>Weighting!$H$23</f>
        <v>0</v>
      </c>
      <c r="H5903">
        <f t="array" ref="H5903">FREQUENCY(IF('Data Transformation'!$B$4:$B$8425=B5883,'Data Transformation'!$G$4:$G$8425),'Bin Analysis'!$B5903)</f>
        <v>17</v>
      </c>
      <c r="I5903">
        <f t="shared" si="736"/>
        <v>0</v>
      </c>
      <c r="J5903">
        <f t="shared" si="737"/>
        <v>0</v>
      </c>
      <c r="K5903">
        <f>J5903*Weighting!$W$23</f>
        <v>0</v>
      </c>
      <c r="M5903" s="14"/>
    </row>
    <row r="5904" spans="1:13" x14ac:dyDescent="0.25">
      <c r="A5904" s="32" t="str">
        <f>IF(Weighting!$P$24&gt;0,B5904,"")</f>
        <v/>
      </c>
      <c r="B5904">
        <f>Weighting!$C$24</f>
        <v>2.6790000000000012</v>
      </c>
      <c r="C5904">
        <f>Weighting!$F$24</f>
        <v>0</v>
      </c>
      <c r="D5904" t="b">
        <f>IF(C5904=1,'Data Transformation'!$G$3+0.5*'Data Transformation'!$W$25,IF(C5905=1,D5905-'Data Transformation'!$W$25,FALSE))</f>
        <v>0</v>
      </c>
      <c r="E5904" t="str">
        <f t="array" ref="E5904">IF(ISLOGICAL(D5904),"",FREQUENCY(IF('Data Transformation'!$B$425:$B$8425='Bin Analysis'!$B5883,'Data Transformation'!$G$425:$G$8425),D5904))</f>
        <v/>
      </c>
      <c r="F5904" t="str">
        <f t="shared" si="735"/>
        <v/>
      </c>
      <c r="G5904">
        <f>Weighting!$H$24</f>
        <v>0</v>
      </c>
      <c r="H5904">
        <f t="array" ref="H5904">FREQUENCY(IF('Data Transformation'!$B$4:$B$8425=B5883,'Data Transformation'!$G$4:$G$8425),'Bin Analysis'!$B5904)</f>
        <v>17</v>
      </c>
      <c r="I5904">
        <f t="shared" si="736"/>
        <v>0</v>
      </c>
      <c r="J5904">
        <f t="shared" si="737"/>
        <v>0</v>
      </c>
      <c r="K5904">
        <f>J5904*Weighting!$W$24</f>
        <v>0</v>
      </c>
      <c r="M5904" s="14"/>
    </row>
    <row r="5905" spans="1:25" x14ac:dyDescent="0.25">
      <c r="A5905" s="32" t="str">
        <f>IF(Weighting!$P$25&gt;0,B5905,"")</f>
        <v/>
      </c>
      <c r="B5905">
        <f>Weighting!$C$25</f>
        <v>2.8100000000000014</v>
      </c>
      <c r="C5905">
        <f>Weighting!$F$25</f>
        <v>0</v>
      </c>
      <c r="D5905" t="b">
        <f>IF(C5905=1,'Data Transformation'!$G$3+0.5*'Data Transformation'!$W$25,IF(C5906=1,D5906-'Data Transformation'!$W$25,FALSE))</f>
        <v>0</v>
      </c>
      <c r="E5905" t="str">
        <f t="array" ref="E5905">IF(ISLOGICAL(D5905),"",FREQUENCY(IF('Data Transformation'!$B$425:$B$8425='Bin Analysis'!$B5883,'Data Transformation'!$G$425:$G$8425),D5905))</f>
        <v/>
      </c>
      <c r="F5905" t="str">
        <f t="shared" si="735"/>
        <v/>
      </c>
      <c r="G5905">
        <f>Weighting!$H$25</f>
        <v>0</v>
      </c>
      <c r="H5905">
        <f t="array" ref="H5905">FREQUENCY(IF('Data Transformation'!$B$4:$B$8425=B5883,'Data Transformation'!$G$4:$G$8425),'Bin Analysis'!$B5905)</f>
        <v>17</v>
      </c>
      <c r="I5905">
        <f t="shared" si="736"/>
        <v>0</v>
      </c>
      <c r="J5905">
        <f t="shared" si="737"/>
        <v>0</v>
      </c>
      <c r="K5905">
        <f>J5905*Weighting!$W$25</f>
        <v>0</v>
      </c>
      <c r="M5905" s="14"/>
    </row>
    <row r="5906" spans="1:25" x14ac:dyDescent="0.25">
      <c r="O5906"/>
      <c r="P5906"/>
      <c r="Q5906"/>
      <c r="R5906"/>
    </row>
    <row r="5907" spans="1:25" ht="23.25" x14ac:dyDescent="0.35">
      <c r="A5907" s="21" t="s">
        <v>0</v>
      </c>
      <c r="B5907" s="21">
        <f>IFERROR(VLOOKUP(C5907,'Data Transformation'!$L$6:$M$426,2,FALSE),"")</f>
        <v>246</v>
      </c>
      <c r="C5907" s="21">
        <f>C5883+1</f>
        <v>246</v>
      </c>
      <c r="D5907" s="21"/>
      <c r="E5907" s="21"/>
      <c r="F5907" s="21"/>
      <c r="G5907" s="21"/>
      <c r="H5907" s="22"/>
      <c r="I5907" s="22"/>
      <c r="J5907" s="22"/>
      <c r="K5907" s="21"/>
      <c r="L5907" s="21">
        <f>B5907</f>
        <v>246</v>
      </c>
      <c r="M5907" s="23">
        <f>INDEX('Data Transformation'!$O$4:$O$424,MATCH($B5907,'Data Transformation'!$M$4:$M$424,0),MATCH($M$2,'Data Transformation'!$O$3,0))</f>
        <v>19</v>
      </c>
      <c r="N5907" s="27">
        <f>IF('Input and Summary Results'!$J$16="minimum",'Bin Analysis'!X5908/(M5907-1),'Bin Analysis'!Y5907/('Bin Analysis'!M5907-1))</f>
        <v>0</v>
      </c>
      <c r="O5907" s="27">
        <f>IF(M5907=FALSE,NA(),(VLOOKUP(1,C5910:K5929,4,FALSE))/(M5907-1))</f>
        <v>0</v>
      </c>
      <c r="P5907" s="27">
        <f>IF(M5907=FALSE,NA(),SUM(J5910:J5929)/Weighting!$S$5)</f>
        <v>0.6</v>
      </c>
      <c r="Q5907" s="27">
        <f>IF(M5907=FALSE,NA(),SUM(K5910:K5929)/Weighting!$S$6)</f>
        <v>0.56521739130434778</v>
      </c>
      <c r="R5907" s="27">
        <f>IF(M5907=FALSE,NA(),(VLOOKUP(1,G5910:K5929,3,FALSE))/(M5907-1))</f>
        <v>0.55555555555555558</v>
      </c>
      <c r="S5907" s="22" t="str">
        <f>IF(M5907=FALSE,NA(),IF(SUM(J5910:J5929)=2,"yes","no"))</f>
        <v>no</v>
      </c>
      <c r="X5907" s="2" cm="2">
        <f t="array" ref="X5907:X5908">FREQUENCY(IF('Data Transformation'!$B$425:$B$6424='Bin Analysis'!L5907,'Data Transformation'!$G$425:$G$6424),'Data Transformation'!$U$11)</f>
        <v>18</v>
      </c>
      <c r="Y5907" s="2" cm="2">
        <f t="array" ref="Y5907:Y5908">FREQUENCY(IF('Data Transformation'!$B$425:$B$6424='Bin Analysis'!L5907,'Data Transformation'!$G$425:$G$6424),'Data Transformation'!$U$12)</f>
        <v>18</v>
      </c>
    </row>
    <row r="5908" spans="1:25" x14ac:dyDescent="0.25">
      <c r="A5908" s="14" t="s">
        <v>66</v>
      </c>
      <c r="B5908" t="s">
        <v>47</v>
      </c>
      <c r="C5908" t="s">
        <v>5</v>
      </c>
      <c r="D5908" t="s">
        <v>99</v>
      </c>
      <c r="E5908" t="s">
        <v>100</v>
      </c>
      <c r="F5908" t="s">
        <v>101</v>
      </c>
      <c r="G5908" t="s">
        <v>69</v>
      </c>
      <c r="H5908" t="s">
        <v>31</v>
      </c>
      <c r="I5908" t="s">
        <v>32</v>
      </c>
      <c r="J5908" t="s">
        <v>46</v>
      </c>
      <c r="K5908" s="14" t="s">
        <v>45</v>
      </c>
      <c r="M5908" s="14"/>
      <c r="X5908" s="2">
        <v>0</v>
      </c>
      <c r="Y5908" s="2">
        <v>0</v>
      </c>
    </row>
    <row r="5909" spans="1:25" x14ac:dyDescent="0.25">
      <c r="A5909" s="32"/>
      <c r="D5909" t="b">
        <f>IF(C5909=1,'Data Transformation'!$G$3+0.5*'Data Transformation'!$W$25,IF(C5910=1,D5910-'Data Transformation'!$W$25,FALSE))</f>
        <v>0</v>
      </c>
      <c r="E5909" t="str">
        <f t="array" ref="E5909">IF(ISLOGICAL(D5909),"",FREQUENCY(IF('Data Transformation'!$B$425:$B$8425='Bin Analysis'!$B5907,'Data Transformation'!$G$425:$G$8425),D5909))</f>
        <v/>
      </c>
      <c r="F5909" t="str">
        <f>IF(ISLOGICAL(D5909),"",E5909-E5908)</f>
        <v/>
      </c>
      <c r="M5909" s="14"/>
    </row>
    <row r="5910" spans="1:25" x14ac:dyDescent="0.25">
      <c r="A5910" s="32">
        <f>IF(Weighting!$P$6&gt;0,B5910,"")</f>
        <v>0.32100000000000001</v>
      </c>
      <c r="B5910">
        <f>Weighting!$C$6</f>
        <v>0.32100000000000001</v>
      </c>
      <c r="C5910">
        <f>Weighting!$F$6</f>
        <v>0</v>
      </c>
      <c r="D5910" t="b">
        <f>IF(C5910=1,'Data Transformation'!$G$3+0.5*'Data Transformation'!$W$25,IF(C5911=1,D5911-'Data Transformation'!$W$25,FALSE))</f>
        <v>0</v>
      </c>
      <c r="E5910" t="str">
        <f t="array" ref="E5910">IF(ISLOGICAL(D5910),"",FREQUENCY(IF('Data Transformation'!$B$425:$B$8425='Bin Analysis'!$B5907,'Data Transformation'!$G$425:$G$8425),D5910))</f>
        <v/>
      </c>
      <c r="F5910" t="str">
        <f>IF(ISLOGICAL(D5910),"",E5910-E5909)</f>
        <v/>
      </c>
      <c r="G5910">
        <f>Weighting!$H$6</f>
        <v>1</v>
      </c>
      <c r="H5910">
        <f t="array" ref="H5910">FREQUENCY(IF('Data Transformation'!$B$4:$B$8425=B5907,'Data Transformation'!$G$4:$G$8425),'Bin Analysis'!$B5910)</f>
        <v>10</v>
      </c>
      <c r="I5910">
        <f>H5910-H5909</f>
        <v>10</v>
      </c>
      <c r="J5910">
        <f>IF(I5910=0,0,1)</f>
        <v>1</v>
      </c>
      <c r="K5910">
        <f>J5910*Weighting!$W$6</f>
        <v>1</v>
      </c>
      <c r="M5910" s="14"/>
    </row>
    <row r="5911" spans="1:25" x14ac:dyDescent="0.25">
      <c r="A5911" s="32">
        <f>IF(Weighting!$P$7&gt;0,B5911,"")</f>
        <v>0.45200000000000001</v>
      </c>
      <c r="B5911">
        <f>Weighting!$C$7</f>
        <v>0.45200000000000001</v>
      </c>
      <c r="C5911">
        <f>Weighting!$F$7</f>
        <v>0</v>
      </c>
      <c r="D5911" t="b">
        <f>IF(C5911=1,'Data Transformation'!$G$3+0.5*'Data Transformation'!$W$25,IF(C5912=1,D5912-'Data Transformation'!$W$25,FALSE))</f>
        <v>0</v>
      </c>
      <c r="E5911" t="str">
        <f t="array" ref="E5911">IF(ISLOGICAL(D5911),"",FREQUENCY(IF('Data Transformation'!$B$425:$B$8425='Bin Analysis'!$B5907,'Data Transformation'!$G$425:$G$8425),D5911))</f>
        <v/>
      </c>
      <c r="F5911" t="str">
        <f t="shared" ref="F5911:F5929" si="738">IF(ISLOGICAL(D5911),"",E5911-E5910)</f>
        <v/>
      </c>
      <c r="G5911">
        <f>Weighting!$H$7</f>
        <v>0</v>
      </c>
      <c r="H5911">
        <f t="array" ref="H5911">FREQUENCY(IF('Data Transformation'!$B$4:$B$8425=B5907,'Data Transformation'!$G$4:$G$8425),'Bin Analysis'!$B5911)</f>
        <v>14</v>
      </c>
      <c r="I5911">
        <f t="shared" ref="I5911:I5929" si="739">H5911-H5910</f>
        <v>4</v>
      </c>
      <c r="J5911">
        <f>IF(I5911=0,0,1)</f>
        <v>1</v>
      </c>
      <c r="K5911">
        <f>J5911*Weighting!$W$7</f>
        <v>2</v>
      </c>
      <c r="M5911" s="14"/>
    </row>
    <row r="5912" spans="1:25" x14ac:dyDescent="0.25">
      <c r="A5912" s="32">
        <f>IF(Weighting!$P$8&gt;0,B5912,"")</f>
        <v>0.58299999999999996</v>
      </c>
      <c r="B5912">
        <f>Weighting!$C$8</f>
        <v>0.58299999999999996</v>
      </c>
      <c r="C5912">
        <f>Weighting!$F$8</f>
        <v>0</v>
      </c>
      <c r="D5912" t="b">
        <f>IF(C5912=1,'Data Transformation'!$G$3+0.5*'Data Transformation'!$W$25,IF(C5913=1,D5913-'Data Transformation'!$W$25,FALSE))</f>
        <v>0</v>
      </c>
      <c r="E5912" t="str">
        <f t="array" ref="E5912">IF(ISLOGICAL(D5912),"",FREQUENCY(IF('Data Transformation'!$B$425:$B$8425='Bin Analysis'!$B5907,'Data Transformation'!$G$425:$G$8425),D5912))</f>
        <v/>
      </c>
      <c r="F5912" t="str">
        <f t="shared" si="738"/>
        <v/>
      </c>
      <c r="G5912">
        <f>Weighting!$H$8</f>
        <v>0</v>
      </c>
      <c r="H5912">
        <f t="array" ref="H5912">FREQUENCY(IF('Data Transformation'!$B$4:$B$8425=B5907,'Data Transformation'!$G$4:$G$8425),'Bin Analysis'!$B5912)</f>
        <v>16</v>
      </c>
      <c r="I5912">
        <f t="shared" si="739"/>
        <v>2</v>
      </c>
      <c r="J5912">
        <f t="shared" ref="J5912:J5929" si="740">IF(I5912=0,0,1)</f>
        <v>1</v>
      </c>
      <c r="K5912">
        <f>J5912*Weighting!$W$8</f>
        <v>3</v>
      </c>
      <c r="M5912" s="14"/>
    </row>
    <row r="5913" spans="1:25" x14ac:dyDescent="0.25">
      <c r="A5913" s="32">
        <f>IF(Weighting!$P$9&gt;0,B5913,"")</f>
        <v>0.71399999999999997</v>
      </c>
      <c r="B5913" s="50">
        <f>Weighting!$C$9</f>
        <v>0.71399999999999997</v>
      </c>
      <c r="C5913">
        <f>Weighting!$F$9</f>
        <v>0</v>
      </c>
      <c r="D5913" t="b">
        <f>IF(C5913=1,'Data Transformation'!$G$3+0.5*'Data Transformation'!$W$25,IF(C5914=1,D5914-'Data Transformation'!$W$25,FALSE))</f>
        <v>0</v>
      </c>
      <c r="E5913" t="str">
        <f t="array" ref="E5913">IF(ISLOGICAL(D5913),"",FREQUENCY(IF('Data Transformation'!$B$425:$B$8425='Bin Analysis'!$B5907,'Data Transformation'!$G$425:$G$8425),D5913))</f>
        <v/>
      </c>
      <c r="F5913" t="str">
        <f t="shared" si="738"/>
        <v/>
      </c>
      <c r="G5913">
        <f>Weighting!$H$9</f>
        <v>0</v>
      </c>
      <c r="H5913">
        <f t="array" ref="H5913">FREQUENCY(IF('Data Transformation'!$B$4:$B$8425=B5907,'Data Transformation'!$G$4:$G$8425),'Bin Analysis'!$B5913)</f>
        <v>17</v>
      </c>
      <c r="I5913">
        <f t="shared" si="739"/>
        <v>1</v>
      </c>
      <c r="J5913">
        <f t="shared" si="740"/>
        <v>1</v>
      </c>
      <c r="K5913">
        <f>J5913*Weighting!$W$9</f>
        <v>3</v>
      </c>
      <c r="M5913" s="14"/>
    </row>
    <row r="5914" spans="1:25" x14ac:dyDescent="0.25">
      <c r="A5914" s="32">
        <f>IF(Weighting!$P$10&gt;0,B5914,"")</f>
        <v>0.84499999999999997</v>
      </c>
      <c r="B5914">
        <f>Weighting!$C$10</f>
        <v>0.84499999999999997</v>
      </c>
      <c r="C5914">
        <f>Weighting!$F$10</f>
        <v>0</v>
      </c>
      <c r="D5914" t="b">
        <f>IF(C5914=1,'Data Transformation'!$G$3+0.5*'Data Transformation'!$W$25,IF(C5915=1,D5915-'Data Transformation'!$W$25,FALSE))</f>
        <v>0</v>
      </c>
      <c r="E5914" t="str">
        <f t="array" ref="E5914">IF(ISLOGICAL(D5914),"",FREQUENCY(IF('Data Transformation'!$B$425:$B$8425='Bin Analysis'!$B5907,'Data Transformation'!$G$425:$G$8425),D5914))</f>
        <v/>
      </c>
      <c r="F5914" t="str">
        <f t="shared" si="738"/>
        <v/>
      </c>
      <c r="G5914">
        <f>Weighting!$H$10</f>
        <v>0</v>
      </c>
      <c r="H5914">
        <f t="array" ref="H5914">FREQUENCY(IF('Data Transformation'!$B$4:$B$8425=B5907,'Data Transformation'!$G$4:$G$8425),'Bin Analysis'!$B5914)</f>
        <v>18</v>
      </c>
      <c r="I5914">
        <f t="shared" si="739"/>
        <v>1</v>
      </c>
      <c r="J5914">
        <f t="shared" si="740"/>
        <v>1</v>
      </c>
      <c r="K5914">
        <f>J5914*Weighting!$W$10</f>
        <v>3</v>
      </c>
      <c r="M5914" s="14"/>
    </row>
    <row r="5915" spans="1:25" x14ac:dyDescent="0.25">
      <c r="A5915" s="32">
        <f>IF(Weighting!$P$11&gt;0,B5915,"")</f>
        <v>0.97599999999999998</v>
      </c>
      <c r="B5915">
        <f>Weighting!$C$11</f>
        <v>0.97599999999999998</v>
      </c>
      <c r="C5915">
        <f>Weighting!$F$11</f>
        <v>0</v>
      </c>
      <c r="D5915">
        <f>IF(C5915=1,'Data Transformation'!$G$3+0.5*'Data Transformation'!$W$25,IF(C5916=1,D5916-'Data Transformation'!$W$25,FALSE))</f>
        <v>0.86899999999999999</v>
      </c>
      <c r="E5915">
        <f t="array" ref="E5915">IF(ISLOGICAL(D5915),"",FREQUENCY(IF('Data Transformation'!$B$425:$B$8425='Bin Analysis'!$B5907,'Data Transformation'!$G$425:$G$8425),D5915))</f>
        <v>18</v>
      </c>
      <c r="F5915" t="e">
        <f t="shared" si="738"/>
        <v>#VALUE!</v>
      </c>
      <c r="G5915">
        <f>Weighting!$H$11</f>
        <v>0</v>
      </c>
      <c r="H5915">
        <f t="array" ref="H5915">FREQUENCY(IF('Data Transformation'!$B$4:$B$8425=B5907,'Data Transformation'!$G$4:$G$8425),'Bin Analysis'!$B5915)</f>
        <v>18</v>
      </c>
      <c r="I5915">
        <f t="shared" si="739"/>
        <v>0</v>
      </c>
      <c r="J5915">
        <f t="shared" si="740"/>
        <v>0</v>
      </c>
      <c r="K5915">
        <f>J5915*Weighting!$W$11</f>
        <v>0</v>
      </c>
      <c r="M5915" s="14"/>
    </row>
    <row r="5916" spans="1:25" x14ac:dyDescent="0.25">
      <c r="A5916" s="32">
        <f>IF(Weighting!$P$12&gt;0,B5916,"")</f>
        <v>1.107</v>
      </c>
      <c r="B5916">
        <f>Weighting!$C$12</f>
        <v>1.107</v>
      </c>
      <c r="C5916">
        <f>Weighting!$F$12</f>
        <v>1</v>
      </c>
      <c r="D5916">
        <f>IF(C5916=1,'Data Transformation'!$G$3+0.5*'Data Transformation'!$W$25,IF(C5917=1,D5917-'Data Transformation'!$W$25,FALSE))</f>
        <v>1.131</v>
      </c>
      <c r="E5916">
        <f t="array" ref="E5916">IF(ISLOGICAL(D5916),"",FREQUENCY(IF('Data Transformation'!$B$425:$B$8425='Bin Analysis'!$B5907,'Data Transformation'!$G$425:$G$8425),D5916))</f>
        <v>18</v>
      </c>
      <c r="F5916">
        <f t="shared" si="738"/>
        <v>0</v>
      </c>
      <c r="G5916">
        <f>Weighting!$H$12</f>
        <v>0</v>
      </c>
      <c r="H5916">
        <f t="array" ref="H5916">FREQUENCY(IF('Data Transformation'!$B$4:$B$8425=B5907,'Data Transformation'!$G$4:$G$8425),'Bin Analysis'!$B5916)</f>
        <v>19</v>
      </c>
      <c r="I5916">
        <f t="shared" si="739"/>
        <v>1</v>
      </c>
      <c r="J5916">
        <f t="shared" si="740"/>
        <v>1</v>
      </c>
      <c r="K5916">
        <f>J5916*Weighting!$W$12</f>
        <v>1</v>
      </c>
      <c r="M5916" s="14"/>
    </row>
    <row r="5917" spans="1:25" x14ac:dyDescent="0.25">
      <c r="A5917" s="32">
        <f>IF(Weighting!$P$13&gt;0,B5917,"")</f>
        <v>1.238</v>
      </c>
      <c r="B5917">
        <f>Weighting!$C$13</f>
        <v>1.238</v>
      </c>
      <c r="C5917">
        <f>Weighting!$F$13</f>
        <v>0</v>
      </c>
      <c r="D5917" t="b">
        <f>IF(C5917=1,'Data Transformation'!$G$3+0.5*'Data Transformation'!$W$25,IF(C5918=1,D5918-'Data Transformation'!$W$25,FALSE))</f>
        <v>0</v>
      </c>
      <c r="E5917" t="str">
        <f t="array" ref="E5917">IF(ISLOGICAL(D5917),"",FREQUENCY(IF('Data Transformation'!$B$425:$B$8425='Bin Analysis'!$B5907,'Data Transformation'!$G$425:$G$8425),D5917))</f>
        <v/>
      </c>
      <c r="F5917" t="str">
        <f t="shared" si="738"/>
        <v/>
      </c>
      <c r="G5917">
        <f>Weighting!$H$13</f>
        <v>0</v>
      </c>
      <c r="H5917">
        <f t="array" ref="H5917">FREQUENCY(IF('Data Transformation'!$B$4:$B$8425=B5907,'Data Transformation'!$G$4:$G$8425),'Bin Analysis'!$B5917)</f>
        <v>19</v>
      </c>
      <c r="I5917">
        <f t="shared" si="739"/>
        <v>0</v>
      </c>
      <c r="J5917">
        <f t="shared" si="740"/>
        <v>0</v>
      </c>
      <c r="K5917">
        <f>J5917*Weighting!$W$13</f>
        <v>0</v>
      </c>
      <c r="M5917" s="14"/>
    </row>
    <row r="5918" spans="1:25" x14ac:dyDescent="0.25">
      <c r="A5918" s="32">
        <f>IF(Weighting!$P$14&gt;0,B5918,"")</f>
        <v>1.369</v>
      </c>
      <c r="B5918">
        <f>Weighting!$C$14</f>
        <v>1.369</v>
      </c>
      <c r="C5918">
        <f>Weighting!$F$14</f>
        <v>0</v>
      </c>
      <c r="D5918" t="b">
        <f>IF(C5918=1,'Data Transformation'!$G$3+0.5*'Data Transformation'!$W$25,IF(C5919=1,D5919-'Data Transformation'!$W$25,FALSE))</f>
        <v>0</v>
      </c>
      <c r="E5918" t="str">
        <f t="array" ref="E5918">IF(ISLOGICAL(D5918),"",FREQUENCY(IF('Data Transformation'!$B$425:$B$8425='Bin Analysis'!$B5907,'Data Transformation'!$G$425:$G$8425),D5918))</f>
        <v/>
      </c>
      <c r="F5918" t="str">
        <f t="shared" si="738"/>
        <v/>
      </c>
      <c r="G5918">
        <f>Weighting!$H$14</f>
        <v>0</v>
      </c>
      <c r="H5918">
        <f t="array" ref="H5918">FREQUENCY(IF('Data Transformation'!$B$4:$B$8425=B5907,'Data Transformation'!$G$4:$G$8425),'Bin Analysis'!$B5918)</f>
        <v>19</v>
      </c>
      <c r="I5918">
        <f t="shared" si="739"/>
        <v>0</v>
      </c>
      <c r="J5918">
        <f t="shared" si="740"/>
        <v>0</v>
      </c>
      <c r="K5918">
        <f>J5918*Weighting!$W$14</f>
        <v>0</v>
      </c>
      <c r="M5918" s="14"/>
    </row>
    <row r="5919" spans="1:25" x14ac:dyDescent="0.25">
      <c r="A5919" s="32">
        <f>IF(Weighting!$P$15&gt;0,B5919,"")</f>
        <v>1.5000009999999999</v>
      </c>
      <c r="B5919">
        <f>Weighting!$C$15</f>
        <v>1.5000009999999999</v>
      </c>
      <c r="C5919">
        <f>Weighting!$F$15</f>
        <v>0</v>
      </c>
      <c r="D5919" t="b">
        <f>IF(C5919=1,'Data Transformation'!$G$3+0.5*'Data Transformation'!$W$25,IF(C5920=1,D5920-'Data Transformation'!$W$25,FALSE))</f>
        <v>0</v>
      </c>
      <c r="E5919" t="str">
        <f t="array" ref="E5919">IF(ISLOGICAL(D5919),"",FREQUENCY(IF('Data Transformation'!$B$425:$B$8425='Bin Analysis'!$B5907,'Data Transformation'!$G$425:$G$8425),D5919))</f>
        <v/>
      </c>
      <c r="F5919" t="str">
        <f t="shared" si="738"/>
        <v/>
      </c>
      <c r="G5919">
        <f>Weighting!$H$15</f>
        <v>0</v>
      </c>
      <c r="H5919">
        <f t="array" ref="H5919">FREQUENCY(IF('Data Transformation'!$B$4:$B$8425=B5907,'Data Transformation'!$G$4:$G$8425),'Bin Analysis'!$B5919)</f>
        <v>19</v>
      </c>
      <c r="I5919">
        <f t="shared" si="739"/>
        <v>0</v>
      </c>
      <c r="J5919">
        <f t="shared" si="740"/>
        <v>0</v>
      </c>
      <c r="K5919">
        <f>J5919*Weighting!$W$15</f>
        <v>0</v>
      </c>
      <c r="M5919" s="14"/>
    </row>
    <row r="5920" spans="1:25" x14ac:dyDescent="0.25">
      <c r="A5920" s="32" t="str">
        <f>IF(Weighting!$P$16&gt;0,B5920,"")</f>
        <v/>
      </c>
      <c r="B5920">
        <f>Weighting!$C$16</f>
        <v>1.631</v>
      </c>
      <c r="C5920">
        <f>Weighting!$F$16</f>
        <v>0</v>
      </c>
      <c r="D5920" t="b">
        <f>IF(C5920=1,'Data Transformation'!$G$3+0.5*'Data Transformation'!$W$25,IF(C5921=1,D5921-'Data Transformation'!$W$25,FALSE))</f>
        <v>0</v>
      </c>
      <c r="E5920" t="str">
        <f t="array" ref="E5920">IF(ISLOGICAL(D5920),"",FREQUENCY(IF('Data Transformation'!$B$425:$B$8425='Bin Analysis'!$B5907,'Data Transformation'!$G$425:$G$8425),D5920))</f>
        <v/>
      </c>
      <c r="F5920" t="str">
        <f t="shared" si="738"/>
        <v/>
      </c>
      <c r="G5920">
        <f>Weighting!$H$16</f>
        <v>0</v>
      </c>
      <c r="H5920">
        <f t="array" ref="H5920">FREQUENCY(IF('Data Transformation'!$B$4:$B$8425=B5907,'Data Transformation'!$G$4:$G$8425),'Bin Analysis'!$B5920)</f>
        <v>19</v>
      </c>
      <c r="I5920">
        <f t="shared" si="739"/>
        <v>0</v>
      </c>
      <c r="J5920">
        <f t="shared" si="740"/>
        <v>0</v>
      </c>
      <c r="K5920">
        <f>J5920*Weighting!$W$16</f>
        <v>0</v>
      </c>
      <c r="M5920" s="14"/>
    </row>
    <row r="5921" spans="1:25" x14ac:dyDescent="0.25">
      <c r="A5921" s="32" t="str">
        <f>IF(Weighting!$P$17&gt;0,B5921,"")</f>
        <v/>
      </c>
      <c r="B5921">
        <f>Weighting!$C$17</f>
        <v>1.762</v>
      </c>
      <c r="C5921">
        <f>Weighting!$F$17</f>
        <v>0</v>
      </c>
      <c r="D5921" t="b">
        <f>IF(C5921=1,'Data Transformation'!$G$3+0.5*'Data Transformation'!$W$25,IF(C5922=1,D5922-'Data Transformation'!$W$25,FALSE))</f>
        <v>0</v>
      </c>
      <c r="E5921" t="str">
        <f t="array" ref="E5921">IF(ISLOGICAL(D5921),"",FREQUENCY(IF('Data Transformation'!$B$425:$B$8425='Bin Analysis'!$B5907,'Data Transformation'!$G$425:$G$8425),D5921))</f>
        <v/>
      </c>
      <c r="F5921" t="str">
        <f t="shared" si="738"/>
        <v/>
      </c>
      <c r="G5921">
        <f>Weighting!$H$17</f>
        <v>0</v>
      </c>
      <c r="H5921">
        <f t="array" ref="H5921">FREQUENCY(IF('Data Transformation'!$B$4:$B$8425=B5907,'Data Transformation'!$G$4:$G$8425),'Bin Analysis'!$B5921)</f>
        <v>19</v>
      </c>
      <c r="I5921">
        <f t="shared" si="739"/>
        <v>0</v>
      </c>
      <c r="J5921">
        <f t="shared" si="740"/>
        <v>0</v>
      </c>
      <c r="K5921">
        <f>J5921*Weighting!$W$17</f>
        <v>0</v>
      </c>
      <c r="M5921" s="14"/>
    </row>
    <row r="5922" spans="1:25" x14ac:dyDescent="0.25">
      <c r="A5922" s="32" t="str">
        <f>IF(Weighting!$P$18&gt;0,B5922,"")</f>
        <v/>
      </c>
      <c r="B5922">
        <f>Weighting!$C$18</f>
        <v>1.893</v>
      </c>
      <c r="C5922">
        <f>Weighting!$F$18</f>
        <v>0</v>
      </c>
      <c r="D5922" t="b">
        <f>IF(C5922=1,'Data Transformation'!$G$3+0.5*'Data Transformation'!$W$25,IF(C5923=1,D5923-'Data Transformation'!$W$25,FALSE))</f>
        <v>0</v>
      </c>
      <c r="E5922" t="str">
        <f t="array" ref="E5922">IF(ISLOGICAL(D5922),"",FREQUENCY(IF('Data Transformation'!$B$425:$B$8425='Bin Analysis'!$B5907,'Data Transformation'!$G$425:$G$8425),D5922))</f>
        <v/>
      </c>
      <c r="F5922" t="str">
        <f t="shared" si="738"/>
        <v/>
      </c>
      <c r="G5922">
        <f>Weighting!$H$18</f>
        <v>0</v>
      </c>
      <c r="H5922">
        <f t="array" ref="H5922">FREQUENCY(IF('Data Transformation'!$B$4:$B$8425=B5907,'Data Transformation'!$G$4:$G$8425),'Bin Analysis'!$B5922)</f>
        <v>19</v>
      </c>
      <c r="I5922">
        <f t="shared" si="739"/>
        <v>0</v>
      </c>
      <c r="J5922">
        <f t="shared" si="740"/>
        <v>0</v>
      </c>
      <c r="K5922">
        <f>J5922*Weighting!$W$18</f>
        <v>0</v>
      </c>
      <c r="M5922" s="14"/>
    </row>
    <row r="5923" spans="1:25" x14ac:dyDescent="0.25">
      <c r="A5923" s="32" t="str">
        <f>IF(Weighting!$P$19&gt;0,B5923,"")</f>
        <v/>
      </c>
      <c r="B5923">
        <f>Weighting!$C$19</f>
        <v>2.024</v>
      </c>
      <c r="C5923">
        <f>Weighting!$F$19</f>
        <v>0</v>
      </c>
      <c r="D5923" t="b">
        <f>IF(C5923=1,'Data Transformation'!$G$3+0.5*'Data Transformation'!$W$25,IF(C5924=1,D5924-'Data Transformation'!$W$25,FALSE))</f>
        <v>0</v>
      </c>
      <c r="E5923" t="str">
        <f t="array" ref="E5923">IF(ISLOGICAL(D5923),"",FREQUENCY(IF('Data Transformation'!$B$425:$B$8425='Bin Analysis'!$B5907,'Data Transformation'!$G$425:$G$8425),D5923))</f>
        <v/>
      </c>
      <c r="F5923" t="str">
        <f t="shared" si="738"/>
        <v/>
      </c>
      <c r="G5923">
        <f>Weighting!$H$19</f>
        <v>0</v>
      </c>
      <c r="H5923">
        <f t="array" ref="H5923">FREQUENCY(IF('Data Transformation'!$B$4:$B$8425=B5907,'Data Transformation'!$G$4:$G$8425),'Bin Analysis'!$B5923)</f>
        <v>19</v>
      </c>
      <c r="I5923">
        <f t="shared" si="739"/>
        <v>0</v>
      </c>
      <c r="J5923">
        <f t="shared" si="740"/>
        <v>0</v>
      </c>
      <c r="K5923">
        <f>J5923*Weighting!$W$19</f>
        <v>0</v>
      </c>
      <c r="M5923" s="14"/>
    </row>
    <row r="5924" spans="1:25" x14ac:dyDescent="0.25">
      <c r="A5924" s="32" t="str">
        <f>IF(Weighting!$P$20&gt;0,B5924,"")</f>
        <v/>
      </c>
      <c r="B5924">
        <f>Weighting!$C$20</f>
        <v>2.1550000000000002</v>
      </c>
      <c r="C5924">
        <f>Weighting!$F$20</f>
        <v>0</v>
      </c>
      <c r="D5924" t="b">
        <f>IF(C5924=1,'Data Transformation'!$G$3+0.5*'Data Transformation'!$W$25,IF(C5925=1,D5925-'Data Transformation'!$W$25,FALSE))</f>
        <v>0</v>
      </c>
      <c r="E5924" t="str">
        <f t="array" ref="E5924">IF(ISLOGICAL(D5924),"",FREQUENCY(IF('Data Transformation'!$B$425:$B$8425='Bin Analysis'!$B5907,'Data Transformation'!$G$425:$G$8425),D5924))</f>
        <v/>
      </c>
      <c r="F5924" t="str">
        <f t="shared" si="738"/>
        <v/>
      </c>
      <c r="G5924">
        <f>Weighting!$H$20</f>
        <v>0</v>
      </c>
      <c r="H5924">
        <f t="array" ref="H5924">FREQUENCY(IF('Data Transformation'!$B$4:$B$8425=B5907,'Data Transformation'!$G$4:$G$8425),'Bin Analysis'!$B5924)</f>
        <v>19</v>
      </c>
      <c r="I5924">
        <f t="shared" si="739"/>
        <v>0</v>
      </c>
      <c r="J5924">
        <f t="shared" si="740"/>
        <v>0</v>
      </c>
      <c r="K5924">
        <f>J5924*Weighting!$W$20</f>
        <v>0</v>
      </c>
      <c r="M5924" s="14"/>
    </row>
    <row r="5925" spans="1:25" x14ac:dyDescent="0.25">
      <c r="A5925" s="32" t="str">
        <f>IF(Weighting!$P$21&gt;0,B5925,"")</f>
        <v/>
      </c>
      <c r="B5925">
        <f>Weighting!$C$21</f>
        <v>2.2860000000000005</v>
      </c>
      <c r="C5925">
        <f>Weighting!$F$21</f>
        <v>0</v>
      </c>
      <c r="D5925" t="b">
        <f>IF(C5925=1,'Data Transformation'!$G$3+0.5*'Data Transformation'!$W$25,IF(C5926=1,D5926-'Data Transformation'!$W$25,FALSE))</f>
        <v>0</v>
      </c>
      <c r="E5925" t="str">
        <f t="array" ref="E5925">IF(ISLOGICAL(D5925),"",FREQUENCY(IF('Data Transformation'!$B$425:$B$8425='Bin Analysis'!$B5907,'Data Transformation'!$G$425:$G$8425),D5925))</f>
        <v/>
      </c>
      <c r="F5925" t="str">
        <f t="shared" si="738"/>
        <v/>
      </c>
      <c r="G5925">
        <f>Weighting!$H$21</f>
        <v>0</v>
      </c>
      <c r="H5925">
        <f t="array" ref="H5925">FREQUENCY(IF('Data Transformation'!$B$4:$B$8425=B5907,'Data Transformation'!$G$4:$G$8425),'Bin Analysis'!$B5925)</f>
        <v>19</v>
      </c>
      <c r="I5925">
        <f t="shared" si="739"/>
        <v>0</v>
      </c>
      <c r="J5925">
        <f t="shared" si="740"/>
        <v>0</v>
      </c>
      <c r="K5925">
        <f>J5925*Weighting!$W$21</f>
        <v>0</v>
      </c>
      <c r="M5925" s="14"/>
    </row>
    <row r="5926" spans="1:25" x14ac:dyDescent="0.25">
      <c r="A5926" s="32" t="str">
        <f>IF(Weighting!$P$22&gt;0,B5926,"")</f>
        <v/>
      </c>
      <c r="B5926">
        <f>Weighting!$C$22</f>
        <v>2.4170000000000007</v>
      </c>
      <c r="C5926">
        <f>Weighting!$F$22</f>
        <v>0</v>
      </c>
      <c r="D5926" t="b">
        <f>IF(C5926=1,'Data Transformation'!$G$3+0.5*'Data Transformation'!$W$25,IF(C5927=1,D5927-'Data Transformation'!$W$25,FALSE))</f>
        <v>0</v>
      </c>
      <c r="E5926" t="str">
        <f t="array" ref="E5926">IF(ISLOGICAL(D5926),"",FREQUENCY(IF('Data Transformation'!$B$425:$B$8425='Bin Analysis'!$B5907,'Data Transformation'!$G$425:$G$8425),D5926))</f>
        <v/>
      </c>
      <c r="F5926" t="str">
        <f t="shared" si="738"/>
        <v/>
      </c>
      <c r="G5926">
        <f>Weighting!$H$22</f>
        <v>0</v>
      </c>
      <c r="H5926">
        <f t="array" ref="H5926">FREQUENCY(IF('Data Transformation'!$B$4:$B$8425=B5907,'Data Transformation'!$G$4:$G$8425),'Bin Analysis'!$B5926)</f>
        <v>19</v>
      </c>
      <c r="I5926">
        <f t="shared" si="739"/>
        <v>0</v>
      </c>
      <c r="J5926">
        <f t="shared" si="740"/>
        <v>0</v>
      </c>
      <c r="K5926">
        <f>J5926*Weighting!$W$22</f>
        <v>0</v>
      </c>
      <c r="M5926" s="14"/>
    </row>
    <row r="5927" spans="1:25" x14ac:dyDescent="0.25">
      <c r="A5927" s="32" t="str">
        <f>IF(Weighting!$P$23&gt;0,B5927,"")</f>
        <v/>
      </c>
      <c r="B5927">
        <f>Weighting!$C$23</f>
        <v>2.5480000000000009</v>
      </c>
      <c r="C5927">
        <f>Weighting!$F$23</f>
        <v>0</v>
      </c>
      <c r="D5927" t="b">
        <f>IF(C5927=1,'Data Transformation'!$G$3+0.5*'Data Transformation'!$W$25,IF(C5928=1,D5928-'Data Transformation'!$W$25,FALSE))</f>
        <v>0</v>
      </c>
      <c r="E5927" t="str">
        <f t="array" ref="E5927">IF(ISLOGICAL(D5927),"",FREQUENCY(IF('Data Transformation'!$B$425:$B$8425='Bin Analysis'!$B5907,'Data Transformation'!$G$425:$G$8425),D5927))</f>
        <v/>
      </c>
      <c r="F5927" t="str">
        <f t="shared" si="738"/>
        <v/>
      </c>
      <c r="G5927">
        <f>Weighting!$H$23</f>
        <v>0</v>
      </c>
      <c r="H5927">
        <f t="array" ref="H5927">FREQUENCY(IF('Data Transformation'!$B$4:$B$8425=B5907,'Data Transformation'!$G$4:$G$8425),'Bin Analysis'!$B5927)</f>
        <v>19</v>
      </c>
      <c r="I5927">
        <f t="shared" si="739"/>
        <v>0</v>
      </c>
      <c r="J5927">
        <f t="shared" si="740"/>
        <v>0</v>
      </c>
      <c r="K5927">
        <f>J5927*Weighting!$W$23</f>
        <v>0</v>
      </c>
      <c r="M5927" s="14"/>
    </row>
    <row r="5928" spans="1:25" x14ac:dyDescent="0.25">
      <c r="A5928" s="32" t="str">
        <f>IF(Weighting!$P$24&gt;0,B5928,"")</f>
        <v/>
      </c>
      <c r="B5928">
        <f>Weighting!$C$24</f>
        <v>2.6790000000000012</v>
      </c>
      <c r="C5928">
        <f>Weighting!$F$24</f>
        <v>0</v>
      </c>
      <c r="D5928" t="b">
        <f>IF(C5928=1,'Data Transformation'!$G$3+0.5*'Data Transformation'!$W$25,IF(C5929=1,D5929-'Data Transformation'!$W$25,FALSE))</f>
        <v>0</v>
      </c>
      <c r="E5928" t="str">
        <f t="array" ref="E5928">IF(ISLOGICAL(D5928),"",FREQUENCY(IF('Data Transformation'!$B$425:$B$8425='Bin Analysis'!$B5907,'Data Transformation'!$G$425:$G$8425),D5928))</f>
        <v/>
      </c>
      <c r="F5928" t="str">
        <f t="shared" si="738"/>
        <v/>
      </c>
      <c r="G5928">
        <f>Weighting!$H$24</f>
        <v>0</v>
      </c>
      <c r="H5928">
        <f t="array" ref="H5928">FREQUENCY(IF('Data Transformation'!$B$4:$B$8425=B5907,'Data Transformation'!$G$4:$G$8425),'Bin Analysis'!$B5928)</f>
        <v>19</v>
      </c>
      <c r="I5928">
        <f t="shared" si="739"/>
        <v>0</v>
      </c>
      <c r="J5928">
        <f t="shared" si="740"/>
        <v>0</v>
      </c>
      <c r="K5928">
        <f>J5928*Weighting!$W$24</f>
        <v>0</v>
      </c>
      <c r="M5928" s="14"/>
    </row>
    <row r="5929" spans="1:25" x14ac:dyDescent="0.25">
      <c r="A5929" s="32" t="str">
        <f>IF(Weighting!$P$25&gt;0,B5929,"")</f>
        <v/>
      </c>
      <c r="B5929">
        <f>Weighting!$C$25</f>
        <v>2.8100000000000014</v>
      </c>
      <c r="C5929">
        <f>Weighting!$F$25</f>
        <v>0</v>
      </c>
      <c r="D5929" t="b">
        <f>IF(C5929=1,'Data Transformation'!$G$3+0.5*'Data Transformation'!$W$25,IF(C5930=1,D5930-'Data Transformation'!$W$25,FALSE))</f>
        <v>0</v>
      </c>
      <c r="E5929" t="str">
        <f t="array" ref="E5929">IF(ISLOGICAL(D5929),"",FREQUENCY(IF('Data Transformation'!$B$425:$B$8425='Bin Analysis'!$B5907,'Data Transformation'!$G$425:$G$8425),D5929))</f>
        <v/>
      </c>
      <c r="F5929" t="str">
        <f t="shared" si="738"/>
        <v/>
      </c>
      <c r="G5929">
        <f>Weighting!$H$25</f>
        <v>0</v>
      </c>
      <c r="H5929">
        <f t="array" ref="H5929">FREQUENCY(IF('Data Transformation'!$B$4:$B$8425=B5907,'Data Transformation'!$G$4:$G$8425),'Bin Analysis'!$B5929)</f>
        <v>19</v>
      </c>
      <c r="I5929">
        <f t="shared" si="739"/>
        <v>0</v>
      </c>
      <c r="J5929">
        <f t="shared" si="740"/>
        <v>0</v>
      </c>
      <c r="K5929">
        <f>J5929*Weighting!$W$25</f>
        <v>0</v>
      </c>
      <c r="M5929" s="14"/>
    </row>
    <row r="5930" spans="1:25" x14ac:dyDescent="0.25">
      <c r="O5930"/>
      <c r="P5930"/>
      <c r="Q5930"/>
      <c r="R5930"/>
    </row>
    <row r="5931" spans="1:25" ht="23.25" x14ac:dyDescent="0.35">
      <c r="A5931" s="21" t="s">
        <v>0</v>
      </c>
      <c r="B5931" s="21">
        <f>IFERROR(VLOOKUP(C5931,'Data Transformation'!$L$6:$M$426,2,FALSE),"")</f>
        <v>247</v>
      </c>
      <c r="C5931" s="21">
        <f>C5907+1</f>
        <v>247</v>
      </c>
      <c r="D5931" s="21"/>
      <c r="E5931" s="21"/>
      <c r="F5931" s="21"/>
      <c r="G5931" s="21"/>
      <c r="H5931" s="22"/>
      <c r="I5931" s="22"/>
      <c r="J5931" s="22"/>
      <c r="K5931" s="21"/>
      <c r="L5931" s="21">
        <f>B5931</f>
        <v>247</v>
      </c>
      <c r="M5931" s="23">
        <f>INDEX('Data Transformation'!$O$4:$O$424,MATCH($B5931,'Data Transformation'!$M$4:$M$424,0),MATCH($M$2,'Data Transformation'!$O$3,0))</f>
        <v>19</v>
      </c>
      <c r="N5931" s="27">
        <f>IF('Input and Summary Results'!$J$16="minimum",'Bin Analysis'!X5932/(M5931-1),'Bin Analysis'!Y5931/('Bin Analysis'!M5931-1))</f>
        <v>0.1111111111111111</v>
      </c>
      <c r="O5931" s="27">
        <f>IF(M5931=FALSE,NA(),(VLOOKUP(1,C5934:K5953,4,FALSE))/(M5931-1))</f>
        <v>0.27777777777777779</v>
      </c>
      <c r="P5931" s="27">
        <f>IF(M5931=FALSE,NA(),SUM(J5934:J5953)/Weighting!$S$5)</f>
        <v>0.7</v>
      </c>
      <c r="Q5931" s="27">
        <f>IF(M5931=FALSE,NA(),SUM(K5934:K5953)/Weighting!$S$6)</f>
        <v>0.60869565217391308</v>
      </c>
      <c r="R5931" s="27">
        <f>IF(M5931=FALSE,NA(),(VLOOKUP(1,G5934:K5953,3,FALSE))/(M5931-1))</f>
        <v>5.5555555555555552E-2</v>
      </c>
      <c r="S5931" s="22" t="str">
        <f>IF(M5931=FALSE,NA(),IF(SUM(J5934:J5953)=2,"yes","no"))</f>
        <v>no</v>
      </c>
      <c r="X5931" s="2" cm="2">
        <f t="array" ref="X5931:X5932">FREQUENCY(IF('Data Transformation'!$B$425:$B$6424='Bin Analysis'!L5931,'Data Transformation'!$G$425:$G$6424),'Data Transformation'!$U$11)</f>
        <v>16</v>
      </c>
      <c r="Y5931" s="2" cm="2">
        <f t="array" ref="Y5931:Y5932">FREQUENCY(IF('Data Transformation'!$B$425:$B$6424='Bin Analysis'!L5931,'Data Transformation'!$G$425:$G$6424),'Data Transformation'!$U$12)</f>
        <v>11</v>
      </c>
    </row>
    <row r="5932" spans="1:25" x14ac:dyDescent="0.25">
      <c r="A5932" s="14" t="s">
        <v>66</v>
      </c>
      <c r="B5932" t="s">
        <v>47</v>
      </c>
      <c r="C5932" t="s">
        <v>5</v>
      </c>
      <c r="D5932" t="s">
        <v>99</v>
      </c>
      <c r="E5932" t="s">
        <v>100</v>
      </c>
      <c r="F5932" t="s">
        <v>101</v>
      </c>
      <c r="G5932" t="s">
        <v>69</v>
      </c>
      <c r="H5932" t="s">
        <v>31</v>
      </c>
      <c r="I5932" t="s">
        <v>32</v>
      </c>
      <c r="J5932" t="s">
        <v>46</v>
      </c>
      <c r="K5932" s="14" t="s">
        <v>45</v>
      </c>
      <c r="M5932" s="14"/>
      <c r="X5932" s="2">
        <v>2</v>
      </c>
      <c r="Y5932" s="2">
        <v>7</v>
      </c>
    </row>
    <row r="5933" spans="1:25" x14ac:dyDescent="0.25">
      <c r="A5933" s="32"/>
      <c r="D5933" t="b">
        <f>IF(C5933=1,'Data Transformation'!$G$3+0.5*'Data Transformation'!$W$25,IF(C5934=1,D5934-'Data Transformation'!$W$25,FALSE))</f>
        <v>0</v>
      </c>
      <c r="E5933" t="str">
        <f t="array" ref="E5933">IF(ISLOGICAL(D5933),"",FREQUENCY(IF('Data Transformation'!$B$425:$B$8425='Bin Analysis'!$B5931,'Data Transformation'!$G$425:$G$8425),D5933))</f>
        <v/>
      </c>
      <c r="F5933" t="str">
        <f>IF(ISLOGICAL(D5933),"",E5933-E5932)</f>
        <v/>
      </c>
      <c r="M5933" s="14"/>
    </row>
    <row r="5934" spans="1:25" x14ac:dyDescent="0.25">
      <c r="A5934" s="32">
        <f>IF(Weighting!$P$6&gt;0,B5934,"")</f>
        <v>0.32100000000000001</v>
      </c>
      <c r="B5934">
        <f>Weighting!$C$6</f>
        <v>0.32100000000000001</v>
      </c>
      <c r="C5934">
        <f>Weighting!$F$6</f>
        <v>0</v>
      </c>
      <c r="D5934" t="b">
        <f>IF(C5934=1,'Data Transformation'!$G$3+0.5*'Data Transformation'!$W$25,IF(C5935=1,D5935-'Data Transformation'!$W$25,FALSE))</f>
        <v>0</v>
      </c>
      <c r="E5934" t="str">
        <f t="array" ref="E5934">IF(ISLOGICAL(D5934),"",FREQUENCY(IF('Data Transformation'!$B$425:$B$8425='Bin Analysis'!$B5931,'Data Transformation'!$G$425:$G$8425),D5934))</f>
        <v/>
      </c>
      <c r="F5934" t="str">
        <f>IF(ISLOGICAL(D5934),"",E5934-E5933)</f>
        <v/>
      </c>
      <c r="G5934">
        <f>Weighting!$H$6</f>
        <v>1</v>
      </c>
      <c r="H5934">
        <f t="array" ref="H5934">FREQUENCY(IF('Data Transformation'!$B$4:$B$8425=B5931,'Data Transformation'!$G$4:$G$8425),'Bin Analysis'!$B5934)</f>
        <v>1</v>
      </c>
      <c r="I5934">
        <f>H5934-H5933</f>
        <v>1</v>
      </c>
      <c r="J5934">
        <f>IF(I5934=0,0,1)</f>
        <v>1</v>
      </c>
      <c r="K5934">
        <f>J5934*Weighting!$W$6</f>
        <v>1</v>
      </c>
      <c r="M5934" s="14"/>
    </row>
    <row r="5935" spans="1:25" x14ac:dyDescent="0.25">
      <c r="A5935" s="32">
        <f>IF(Weighting!$P$7&gt;0,B5935,"")</f>
        <v>0.45200000000000001</v>
      </c>
      <c r="B5935">
        <f>Weighting!$C$7</f>
        <v>0.45200000000000001</v>
      </c>
      <c r="C5935">
        <f>Weighting!$F$7</f>
        <v>0</v>
      </c>
      <c r="D5935" t="b">
        <f>IF(C5935=1,'Data Transformation'!$G$3+0.5*'Data Transformation'!$W$25,IF(C5936=1,D5936-'Data Transformation'!$W$25,FALSE))</f>
        <v>0</v>
      </c>
      <c r="E5935" t="str">
        <f t="array" ref="E5935">IF(ISLOGICAL(D5935),"",FREQUENCY(IF('Data Transformation'!$B$425:$B$8425='Bin Analysis'!$B5931,'Data Transformation'!$G$425:$G$8425),D5935))</f>
        <v/>
      </c>
      <c r="F5935" t="str">
        <f t="shared" ref="F5935:F5953" si="741">IF(ISLOGICAL(D5935),"",E5935-E5934)</f>
        <v/>
      </c>
      <c r="G5935">
        <f>Weighting!$H$7</f>
        <v>0</v>
      </c>
      <c r="H5935">
        <f t="array" ref="H5935">FREQUENCY(IF('Data Transformation'!$B$4:$B$8425=B5931,'Data Transformation'!$G$4:$G$8425),'Bin Analysis'!$B5935)</f>
        <v>3</v>
      </c>
      <c r="I5935">
        <f t="shared" ref="I5935:I5953" si="742">H5935-H5934</f>
        <v>2</v>
      </c>
      <c r="J5935">
        <f>IF(I5935=0,0,1)</f>
        <v>1</v>
      </c>
      <c r="K5935">
        <f>J5935*Weighting!$W$7</f>
        <v>2</v>
      </c>
      <c r="M5935" s="14"/>
    </row>
    <row r="5936" spans="1:25" x14ac:dyDescent="0.25">
      <c r="A5936" s="32">
        <f>IF(Weighting!$P$8&gt;0,B5936,"")</f>
        <v>0.58299999999999996</v>
      </c>
      <c r="B5936">
        <f>Weighting!$C$8</f>
        <v>0.58299999999999996</v>
      </c>
      <c r="C5936">
        <f>Weighting!$F$8</f>
        <v>0</v>
      </c>
      <c r="D5936" t="b">
        <f>IF(C5936=1,'Data Transformation'!$G$3+0.5*'Data Transformation'!$W$25,IF(C5937=1,D5937-'Data Transformation'!$W$25,FALSE))</f>
        <v>0</v>
      </c>
      <c r="E5936" t="str">
        <f t="array" ref="E5936">IF(ISLOGICAL(D5936),"",FREQUENCY(IF('Data Transformation'!$B$425:$B$8425='Bin Analysis'!$B5931,'Data Transformation'!$G$425:$G$8425),D5936))</f>
        <v/>
      </c>
      <c r="F5936" t="str">
        <f t="shared" si="741"/>
        <v/>
      </c>
      <c r="G5936">
        <f>Weighting!$H$8</f>
        <v>0</v>
      </c>
      <c r="H5936">
        <f t="array" ref="H5936">FREQUENCY(IF('Data Transformation'!$B$4:$B$8425=B5931,'Data Transformation'!$G$4:$G$8425),'Bin Analysis'!$B5936)</f>
        <v>3</v>
      </c>
      <c r="I5936">
        <f t="shared" si="742"/>
        <v>0</v>
      </c>
      <c r="J5936">
        <f t="shared" ref="J5936:J5953" si="743">IF(I5936=0,0,1)</f>
        <v>0</v>
      </c>
      <c r="K5936">
        <f>J5936*Weighting!$W$8</f>
        <v>0</v>
      </c>
      <c r="M5936" s="14"/>
    </row>
    <row r="5937" spans="1:13" x14ac:dyDescent="0.25">
      <c r="A5937" s="32">
        <f>IF(Weighting!$P$9&gt;0,B5937,"")</f>
        <v>0.71399999999999997</v>
      </c>
      <c r="B5937" s="50">
        <f>Weighting!$C$9</f>
        <v>0.71399999999999997</v>
      </c>
      <c r="C5937">
        <f>Weighting!$F$9</f>
        <v>0</v>
      </c>
      <c r="D5937" t="b">
        <f>IF(C5937=1,'Data Transformation'!$G$3+0.5*'Data Transformation'!$W$25,IF(C5938=1,D5938-'Data Transformation'!$W$25,FALSE))</f>
        <v>0</v>
      </c>
      <c r="E5937" t="str">
        <f t="array" ref="E5937">IF(ISLOGICAL(D5937),"",FREQUENCY(IF('Data Transformation'!$B$425:$B$8425='Bin Analysis'!$B5931,'Data Transformation'!$G$425:$G$8425),D5937))</f>
        <v/>
      </c>
      <c r="F5937" t="str">
        <f t="shared" si="741"/>
        <v/>
      </c>
      <c r="G5937">
        <f>Weighting!$H$9</f>
        <v>0</v>
      </c>
      <c r="H5937">
        <f t="array" ref="H5937">FREQUENCY(IF('Data Transformation'!$B$4:$B$8425=B5931,'Data Transformation'!$G$4:$G$8425),'Bin Analysis'!$B5937)</f>
        <v>7</v>
      </c>
      <c r="I5937">
        <f t="shared" si="742"/>
        <v>4</v>
      </c>
      <c r="J5937">
        <f t="shared" si="743"/>
        <v>1</v>
      </c>
      <c r="K5937">
        <f>J5937*Weighting!$W$9</f>
        <v>3</v>
      </c>
      <c r="M5937" s="14"/>
    </row>
    <row r="5938" spans="1:13" x14ac:dyDescent="0.25">
      <c r="A5938" s="32">
        <f>IF(Weighting!$P$10&gt;0,B5938,"")</f>
        <v>0.84499999999999997</v>
      </c>
      <c r="B5938">
        <f>Weighting!$C$10</f>
        <v>0.84499999999999997</v>
      </c>
      <c r="C5938">
        <f>Weighting!$F$10</f>
        <v>0</v>
      </c>
      <c r="D5938" t="b">
        <f>IF(C5938=1,'Data Transformation'!$G$3+0.5*'Data Transformation'!$W$25,IF(C5939=1,D5939-'Data Transformation'!$W$25,FALSE))</f>
        <v>0</v>
      </c>
      <c r="E5938" t="str">
        <f t="array" ref="E5938">IF(ISLOGICAL(D5938),"",FREQUENCY(IF('Data Transformation'!$B$425:$B$8425='Bin Analysis'!$B5931,'Data Transformation'!$G$425:$G$8425),D5938))</f>
        <v/>
      </c>
      <c r="F5938" t="str">
        <f t="shared" si="741"/>
        <v/>
      </c>
      <c r="G5938">
        <f>Weighting!$H$10</f>
        <v>0</v>
      </c>
      <c r="H5938">
        <f t="array" ref="H5938">FREQUENCY(IF('Data Transformation'!$B$4:$B$8425=B5931,'Data Transformation'!$G$4:$G$8425),'Bin Analysis'!$B5938)</f>
        <v>10</v>
      </c>
      <c r="I5938">
        <f t="shared" si="742"/>
        <v>3</v>
      </c>
      <c r="J5938">
        <f t="shared" si="743"/>
        <v>1</v>
      </c>
      <c r="K5938">
        <f>J5938*Weighting!$W$10</f>
        <v>3</v>
      </c>
      <c r="M5938" s="14"/>
    </row>
    <row r="5939" spans="1:13" x14ac:dyDescent="0.25">
      <c r="A5939" s="32">
        <f>IF(Weighting!$P$11&gt;0,B5939,"")</f>
        <v>0.97599999999999998</v>
      </c>
      <c r="B5939">
        <f>Weighting!$C$11</f>
        <v>0.97599999999999998</v>
      </c>
      <c r="C5939">
        <f>Weighting!$F$11</f>
        <v>0</v>
      </c>
      <c r="D5939">
        <f>IF(C5939=1,'Data Transformation'!$G$3+0.5*'Data Transformation'!$W$25,IF(C5940=1,D5940-'Data Transformation'!$W$25,FALSE))</f>
        <v>0.86899999999999999</v>
      </c>
      <c r="E5939">
        <f t="array" ref="E5939">IF(ISLOGICAL(D5939),"",FREQUENCY(IF('Data Transformation'!$B$425:$B$8425='Bin Analysis'!$B5931,'Data Transformation'!$G$425:$G$8425),D5939))</f>
        <v>11</v>
      </c>
      <c r="F5939" t="e">
        <f t="shared" si="741"/>
        <v>#VALUE!</v>
      </c>
      <c r="G5939">
        <f>Weighting!$H$11</f>
        <v>0</v>
      </c>
      <c r="H5939">
        <f t="array" ref="H5939">FREQUENCY(IF('Data Transformation'!$B$4:$B$8425=B5931,'Data Transformation'!$G$4:$G$8425),'Bin Analysis'!$B5939)</f>
        <v>13</v>
      </c>
      <c r="I5939">
        <f t="shared" si="742"/>
        <v>3</v>
      </c>
      <c r="J5939">
        <f t="shared" si="743"/>
        <v>1</v>
      </c>
      <c r="K5939">
        <f>J5939*Weighting!$W$11</f>
        <v>2</v>
      </c>
      <c r="M5939" s="14"/>
    </row>
    <row r="5940" spans="1:13" x14ac:dyDescent="0.25">
      <c r="A5940" s="32">
        <f>IF(Weighting!$P$12&gt;0,B5940,"")</f>
        <v>1.107</v>
      </c>
      <c r="B5940">
        <f>Weighting!$C$12</f>
        <v>1.107</v>
      </c>
      <c r="C5940">
        <f>Weighting!$F$12</f>
        <v>1</v>
      </c>
      <c r="D5940">
        <f>IF(C5940=1,'Data Transformation'!$G$3+0.5*'Data Transformation'!$W$25,IF(C5941=1,D5941-'Data Transformation'!$W$25,FALSE))</f>
        <v>1.131</v>
      </c>
      <c r="E5940">
        <f t="array" ref="E5940">IF(ISLOGICAL(D5940),"",FREQUENCY(IF('Data Transformation'!$B$425:$B$8425='Bin Analysis'!$B5931,'Data Transformation'!$G$425:$G$8425),D5940))</f>
        <v>16</v>
      </c>
      <c r="F5940">
        <f t="shared" si="741"/>
        <v>5</v>
      </c>
      <c r="G5940">
        <f>Weighting!$H$12</f>
        <v>0</v>
      </c>
      <c r="H5940">
        <f t="array" ref="H5940">FREQUENCY(IF('Data Transformation'!$B$4:$B$8425=B5931,'Data Transformation'!$G$4:$G$8425),'Bin Analysis'!$B5940)</f>
        <v>17</v>
      </c>
      <c r="I5940">
        <f t="shared" si="742"/>
        <v>4</v>
      </c>
      <c r="J5940">
        <f t="shared" si="743"/>
        <v>1</v>
      </c>
      <c r="K5940">
        <f>J5940*Weighting!$W$12</f>
        <v>1</v>
      </c>
      <c r="M5940" s="14"/>
    </row>
    <row r="5941" spans="1:13" x14ac:dyDescent="0.25">
      <c r="A5941" s="32">
        <f>IF(Weighting!$P$13&gt;0,B5941,"")</f>
        <v>1.238</v>
      </c>
      <c r="B5941">
        <f>Weighting!$C$13</f>
        <v>1.238</v>
      </c>
      <c r="C5941">
        <f>Weighting!$F$13</f>
        <v>0</v>
      </c>
      <c r="D5941" t="b">
        <f>IF(C5941=1,'Data Transformation'!$G$3+0.5*'Data Transformation'!$W$25,IF(C5942=1,D5942-'Data Transformation'!$W$25,FALSE))</f>
        <v>0</v>
      </c>
      <c r="E5941" t="str">
        <f t="array" ref="E5941">IF(ISLOGICAL(D5941),"",FREQUENCY(IF('Data Transformation'!$B$425:$B$8425='Bin Analysis'!$B5931,'Data Transformation'!$G$425:$G$8425),D5941))</f>
        <v/>
      </c>
      <c r="F5941" t="str">
        <f t="shared" si="741"/>
        <v/>
      </c>
      <c r="G5941">
        <f>Weighting!$H$13</f>
        <v>0</v>
      </c>
      <c r="H5941">
        <f t="array" ref="H5941">FREQUENCY(IF('Data Transformation'!$B$4:$B$8425=B5931,'Data Transformation'!$G$4:$G$8425),'Bin Analysis'!$B5941)</f>
        <v>19</v>
      </c>
      <c r="I5941">
        <f t="shared" si="742"/>
        <v>2</v>
      </c>
      <c r="J5941">
        <f t="shared" si="743"/>
        <v>1</v>
      </c>
      <c r="K5941">
        <f>J5941*Weighting!$W$13</f>
        <v>2</v>
      </c>
      <c r="M5941" s="14"/>
    </row>
    <row r="5942" spans="1:13" x14ac:dyDescent="0.25">
      <c r="A5942" s="32">
        <f>IF(Weighting!$P$14&gt;0,B5942,"")</f>
        <v>1.369</v>
      </c>
      <c r="B5942">
        <f>Weighting!$C$14</f>
        <v>1.369</v>
      </c>
      <c r="C5942">
        <f>Weighting!$F$14</f>
        <v>0</v>
      </c>
      <c r="D5942" t="b">
        <f>IF(C5942=1,'Data Transformation'!$G$3+0.5*'Data Transformation'!$W$25,IF(C5943=1,D5943-'Data Transformation'!$W$25,FALSE))</f>
        <v>0</v>
      </c>
      <c r="E5942" t="str">
        <f t="array" ref="E5942">IF(ISLOGICAL(D5942),"",FREQUENCY(IF('Data Transformation'!$B$425:$B$8425='Bin Analysis'!$B5931,'Data Transformation'!$G$425:$G$8425),D5942))</f>
        <v/>
      </c>
      <c r="F5942" t="str">
        <f t="shared" si="741"/>
        <v/>
      </c>
      <c r="G5942">
        <f>Weighting!$H$14</f>
        <v>0</v>
      </c>
      <c r="H5942">
        <f t="array" ref="H5942">FREQUENCY(IF('Data Transformation'!$B$4:$B$8425=B5931,'Data Transformation'!$G$4:$G$8425),'Bin Analysis'!$B5942)</f>
        <v>19</v>
      </c>
      <c r="I5942">
        <f t="shared" si="742"/>
        <v>0</v>
      </c>
      <c r="J5942">
        <f t="shared" si="743"/>
        <v>0</v>
      </c>
      <c r="K5942">
        <f>J5942*Weighting!$W$14</f>
        <v>0</v>
      </c>
      <c r="M5942" s="14"/>
    </row>
    <row r="5943" spans="1:13" x14ac:dyDescent="0.25">
      <c r="A5943" s="32">
        <f>IF(Weighting!$P$15&gt;0,B5943,"")</f>
        <v>1.5000009999999999</v>
      </c>
      <c r="B5943">
        <f>Weighting!$C$15</f>
        <v>1.5000009999999999</v>
      </c>
      <c r="C5943">
        <f>Weighting!$F$15</f>
        <v>0</v>
      </c>
      <c r="D5943" t="b">
        <f>IF(C5943=1,'Data Transformation'!$G$3+0.5*'Data Transformation'!$W$25,IF(C5944=1,D5944-'Data Transformation'!$W$25,FALSE))</f>
        <v>0</v>
      </c>
      <c r="E5943" t="str">
        <f t="array" ref="E5943">IF(ISLOGICAL(D5943),"",FREQUENCY(IF('Data Transformation'!$B$425:$B$8425='Bin Analysis'!$B5931,'Data Transformation'!$G$425:$G$8425),D5943))</f>
        <v/>
      </c>
      <c r="F5943" t="str">
        <f t="shared" si="741"/>
        <v/>
      </c>
      <c r="G5943">
        <f>Weighting!$H$15</f>
        <v>0</v>
      </c>
      <c r="H5943">
        <f t="array" ref="H5943">FREQUENCY(IF('Data Transformation'!$B$4:$B$8425=B5931,'Data Transformation'!$G$4:$G$8425),'Bin Analysis'!$B5943)</f>
        <v>19</v>
      </c>
      <c r="I5943">
        <f t="shared" si="742"/>
        <v>0</v>
      </c>
      <c r="J5943">
        <f t="shared" si="743"/>
        <v>0</v>
      </c>
      <c r="K5943">
        <f>J5943*Weighting!$W$15</f>
        <v>0</v>
      </c>
      <c r="M5943" s="14"/>
    </row>
    <row r="5944" spans="1:13" x14ac:dyDescent="0.25">
      <c r="A5944" s="32" t="str">
        <f>IF(Weighting!$P$16&gt;0,B5944,"")</f>
        <v/>
      </c>
      <c r="B5944">
        <f>Weighting!$C$16</f>
        <v>1.631</v>
      </c>
      <c r="C5944">
        <f>Weighting!$F$16</f>
        <v>0</v>
      </c>
      <c r="D5944" t="b">
        <f>IF(C5944=1,'Data Transformation'!$G$3+0.5*'Data Transformation'!$W$25,IF(C5945=1,D5945-'Data Transformation'!$W$25,FALSE))</f>
        <v>0</v>
      </c>
      <c r="E5944" t="str">
        <f t="array" ref="E5944">IF(ISLOGICAL(D5944),"",FREQUENCY(IF('Data Transformation'!$B$425:$B$8425='Bin Analysis'!$B5931,'Data Transformation'!$G$425:$G$8425),D5944))</f>
        <v/>
      </c>
      <c r="F5944" t="str">
        <f t="shared" si="741"/>
        <v/>
      </c>
      <c r="G5944">
        <f>Weighting!$H$16</f>
        <v>0</v>
      </c>
      <c r="H5944">
        <f t="array" ref="H5944">FREQUENCY(IF('Data Transformation'!$B$4:$B$8425=B5931,'Data Transformation'!$G$4:$G$8425),'Bin Analysis'!$B5944)</f>
        <v>19</v>
      </c>
      <c r="I5944">
        <f t="shared" si="742"/>
        <v>0</v>
      </c>
      <c r="J5944">
        <f t="shared" si="743"/>
        <v>0</v>
      </c>
      <c r="K5944">
        <f>J5944*Weighting!$W$16</f>
        <v>0</v>
      </c>
      <c r="M5944" s="14"/>
    </row>
    <row r="5945" spans="1:13" x14ac:dyDescent="0.25">
      <c r="A5945" s="32" t="str">
        <f>IF(Weighting!$P$17&gt;0,B5945,"")</f>
        <v/>
      </c>
      <c r="B5945">
        <f>Weighting!$C$17</f>
        <v>1.762</v>
      </c>
      <c r="C5945">
        <f>Weighting!$F$17</f>
        <v>0</v>
      </c>
      <c r="D5945" t="b">
        <f>IF(C5945=1,'Data Transformation'!$G$3+0.5*'Data Transformation'!$W$25,IF(C5946=1,D5946-'Data Transformation'!$W$25,FALSE))</f>
        <v>0</v>
      </c>
      <c r="E5945" t="str">
        <f t="array" ref="E5945">IF(ISLOGICAL(D5945),"",FREQUENCY(IF('Data Transformation'!$B$425:$B$8425='Bin Analysis'!$B5931,'Data Transformation'!$G$425:$G$8425),D5945))</f>
        <v/>
      </c>
      <c r="F5945" t="str">
        <f t="shared" si="741"/>
        <v/>
      </c>
      <c r="G5945">
        <f>Weighting!$H$17</f>
        <v>0</v>
      </c>
      <c r="H5945">
        <f t="array" ref="H5945">FREQUENCY(IF('Data Transformation'!$B$4:$B$8425=B5931,'Data Transformation'!$G$4:$G$8425),'Bin Analysis'!$B5945)</f>
        <v>19</v>
      </c>
      <c r="I5945">
        <f t="shared" si="742"/>
        <v>0</v>
      </c>
      <c r="J5945">
        <f t="shared" si="743"/>
        <v>0</v>
      </c>
      <c r="K5945">
        <f>J5945*Weighting!$W$17</f>
        <v>0</v>
      </c>
      <c r="M5945" s="14"/>
    </row>
    <row r="5946" spans="1:13" x14ac:dyDescent="0.25">
      <c r="A5946" s="32" t="str">
        <f>IF(Weighting!$P$18&gt;0,B5946,"")</f>
        <v/>
      </c>
      <c r="B5946">
        <f>Weighting!$C$18</f>
        <v>1.893</v>
      </c>
      <c r="C5946">
        <f>Weighting!$F$18</f>
        <v>0</v>
      </c>
      <c r="D5946" t="b">
        <f>IF(C5946=1,'Data Transformation'!$G$3+0.5*'Data Transformation'!$W$25,IF(C5947=1,D5947-'Data Transformation'!$W$25,FALSE))</f>
        <v>0</v>
      </c>
      <c r="E5946" t="str">
        <f t="array" ref="E5946">IF(ISLOGICAL(D5946),"",FREQUENCY(IF('Data Transformation'!$B$425:$B$8425='Bin Analysis'!$B5931,'Data Transformation'!$G$425:$G$8425),D5946))</f>
        <v/>
      </c>
      <c r="F5946" t="str">
        <f t="shared" si="741"/>
        <v/>
      </c>
      <c r="G5946">
        <f>Weighting!$H$18</f>
        <v>0</v>
      </c>
      <c r="H5946">
        <f t="array" ref="H5946">FREQUENCY(IF('Data Transformation'!$B$4:$B$8425=B5931,'Data Transformation'!$G$4:$G$8425),'Bin Analysis'!$B5946)</f>
        <v>19</v>
      </c>
      <c r="I5946">
        <f t="shared" si="742"/>
        <v>0</v>
      </c>
      <c r="J5946">
        <f t="shared" si="743"/>
        <v>0</v>
      </c>
      <c r="K5946">
        <f>J5946*Weighting!$W$18</f>
        <v>0</v>
      </c>
      <c r="M5946" s="14"/>
    </row>
    <row r="5947" spans="1:13" x14ac:dyDescent="0.25">
      <c r="A5947" s="32" t="str">
        <f>IF(Weighting!$P$19&gt;0,B5947,"")</f>
        <v/>
      </c>
      <c r="B5947">
        <f>Weighting!$C$19</f>
        <v>2.024</v>
      </c>
      <c r="C5947">
        <f>Weighting!$F$19</f>
        <v>0</v>
      </c>
      <c r="D5947" t="b">
        <f>IF(C5947=1,'Data Transformation'!$G$3+0.5*'Data Transformation'!$W$25,IF(C5948=1,D5948-'Data Transformation'!$W$25,FALSE))</f>
        <v>0</v>
      </c>
      <c r="E5947" t="str">
        <f t="array" ref="E5947">IF(ISLOGICAL(D5947),"",FREQUENCY(IF('Data Transformation'!$B$425:$B$8425='Bin Analysis'!$B5931,'Data Transformation'!$G$425:$G$8425),D5947))</f>
        <v/>
      </c>
      <c r="F5947" t="str">
        <f t="shared" si="741"/>
        <v/>
      </c>
      <c r="G5947">
        <f>Weighting!$H$19</f>
        <v>0</v>
      </c>
      <c r="H5947">
        <f t="array" ref="H5947">FREQUENCY(IF('Data Transformation'!$B$4:$B$8425=B5931,'Data Transformation'!$G$4:$G$8425),'Bin Analysis'!$B5947)</f>
        <v>19</v>
      </c>
      <c r="I5947">
        <f t="shared" si="742"/>
        <v>0</v>
      </c>
      <c r="J5947">
        <f t="shared" si="743"/>
        <v>0</v>
      </c>
      <c r="K5947">
        <f>J5947*Weighting!$W$19</f>
        <v>0</v>
      </c>
      <c r="M5947" s="14"/>
    </row>
    <row r="5948" spans="1:13" x14ac:dyDescent="0.25">
      <c r="A5948" s="32" t="str">
        <f>IF(Weighting!$P$20&gt;0,B5948,"")</f>
        <v/>
      </c>
      <c r="B5948">
        <f>Weighting!$C$20</f>
        <v>2.1550000000000002</v>
      </c>
      <c r="C5948">
        <f>Weighting!$F$20</f>
        <v>0</v>
      </c>
      <c r="D5948" t="b">
        <f>IF(C5948=1,'Data Transformation'!$G$3+0.5*'Data Transformation'!$W$25,IF(C5949=1,D5949-'Data Transformation'!$W$25,FALSE))</f>
        <v>0</v>
      </c>
      <c r="E5948" t="str">
        <f t="array" ref="E5948">IF(ISLOGICAL(D5948),"",FREQUENCY(IF('Data Transformation'!$B$425:$B$8425='Bin Analysis'!$B5931,'Data Transformation'!$G$425:$G$8425),D5948))</f>
        <v/>
      </c>
      <c r="F5948" t="str">
        <f t="shared" si="741"/>
        <v/>
      </c>
      <c r="G5948">
        <f>Weighting!$H$20</f>
        <v>0</v>
      </c>
      <c r="H5948">
        <f t="array" ref="H5948">FREQUENCY(IF('Data Transformation'!$B$4:$B$8425=B5931,'Data Transformation'!$G$4:$G$8425),'Bin Analysis'!$B5948)</f>
        <v>19</v>
      </c>
      <c r="I5948">
        <f t="shared" si="742"/>
        <v>0</v>
      </c>
      <c r="J5948">
        <f t="shared" si="743"/>
        <v>0</v>
      </c>
      <c r="K5948">
        <f>J5948*Weighting!$W$20</f>
        <v>0</v>
      </c>
      <c r="M5948" s="14"/>
    </row>
    <row r="5949" spans="1:13" x14ac:dyDescent="0.25">
      <c r="A5949" s="32" t="str">
        <f>IF(Weighting!$P$21&gt;0,B5949,"")</f>
        <v/>
      </c>
      <c r="B5949">
        <f>Weighting!$C$21</f>
        <v>2.2860000000000005</v>
      </c>
      <c r="C5949">
        <f>Weighting!$F$21</f>
        <v>0</v>
      </c>
      <c r="D5949" t="b">
        <f>IF(C5949=1,'Data Transformation'!$G$3+0.5*'Data Transformation'!$W$25,IF(C5950=1,D5950-'Data Transformation'!$W$25,FALSE))</f>
        <v>0</v>
      </c>
      <c r="E5949" t="str">
        <f t="array" ref="E5949">IF(ISLOGICAL(D5949),"",FREQUENCY(IF('Data Transformation'!$B$425:$B$8425='Bin Analysis'!$B5931,'Data Transformation'!$G$425:$G$8425),D5949))</f>
        <v/>
      </c>
      <c r="F5949" t="str">
        <f t="shared" si="741"/>
        <v/>
      </c>
      <c r="G5949">
        <f>Weighting!$H$21</f>
        <v>0</v>
      </c>
      <c r="H5949">
        <f t="array" ref="H5949">FREQUENCY(IF('Data Transformation'!$B$4:$B$8425=B5931,'Data Transformation'!$G$4:$G$8425),'Bin Analysis'!$B5949)</f>
        <v>19</v>
      </c>
      <c r="I5949">
        <f t="shared" si="742"/>
        <v>0</v>
      </c>
      <c r="J5949">
        <f t="shared" si="743"/>
        <v>0</v>
      </c>
      <c r="K5949">
        <f>J5949*Weighting!$W$21</f>
        <v>0</v>
      </c>
      <c r="M5949" s="14"/>
    </row>
    <row r="5950" spans="1:13" x14ac:dyDescent="0.25">
      <c r="A5950" s="32" t="str">
        <f>IF(Weighting!$P$22&gt;0,B5950,"")</f>
        <v/>
      </c>
      <c r="B5950">
        <f>Weighting!$C$22</f>
        <v>2.4170000000000007</v>
      </c>
      <c r="C5950">
        <f>Weighting!$F$22</f>
        <v>0</v>
      </c>
      <c r="D5950" t="b">
        <f>IF(C5950=1,'Data Transformation'!$G$3+0.5*'Data Transformation'!$W$25,IF(C5951=1,D5951-'Data Transformation'!$W$25,FALSE))</f>
        <v>0</v>
      </c>
      <c r="E5950" t="str">
        <f t="array" ref="E5950">IF(ISLOGICAL(D5950),"",FREQUENCY(IF('Data Transformation'!$B$425:$B$8425='Bin Analysis'!$B5931,'Data Transformation'!$G$425:$G$8425),D5950))</f>
        <v/>
      </c>
      <c r="F5950" t="str">
        <f t="shared" si="741"/>
        <v/>
      </c>
      <c r="G5950">
        <f>Weighting!$H$22</f>
        <v>0</v>
      </c>
      <c r="H5950">
        <f t="array" ref="H5950">FREQUENCY(IF('Data Transformation'!$B$4:$B$8425=B5931,'Data Transformation'!$G$4:$G$8425),'Bin Analysis'!$B5950)</f>
        <v>19</v>
      </c>
      <c r="I5950">
        <f t="shared" si="742"/>
        <v>0</v>
      </c>
      <c r="J5950">
        <f t="shared" si="743"/>
        <v>0</v>
      </c>
      <c r="K5950">
        <f>J5950*Weighting!$W$22</f>
        <v>0</v>
      </c>
      <c r="M5950" s="14"/>
    </row>
    <row r="5951" spans="1:13" x14ac:dyDescent="0.25">
      <c r="A5951" s="32" t="str">
        <f>IF(Weighting!$P$23&gt;0,B5951,"")</f>
        <v/>
      </c>
      <c r="B5951">
        <f>Weighting!$C$23</f>
        <v>2.5480000000000009</v>
      </c>
      <c r="C5951">
        <f>Weighting!$F$23</f>
        <v>0</v>
      </c>
      <c r="D5951" t="b">
        <f>IF(C5951=1,'Data Transformation'!$G$3+0.5*'Data Transformation'!$W$25,IF(C5952=1,D5952-'Data Transformation'!$W$25,FALSE))</f>
        <v>0</v>
      </c>
      <c r="E5951" t="str">
        <f t="array" ref="E5951">IF(ISLOGICAL(D5951),"",FREQUENCY(IF('Data Transformation'!$B$425:$B$8425='Bin Analysis'!$B5931,'Data Transformation'!$G$425:$G$8425),D5951))</f>
        <v/>
      </c>
      <c r="F5951" t="str">
        <f t="shared" si="741"/>
        <v/>
      </c>
      <c r="G5951">
        <f>Weighting!$H$23</f>
        <v>0</v>
      </c>
      <c r="H5951">
        <f t="array" ref="H5951">FREQUENCY(IF('Data Transformation'!$B$4:$B$8425=B5931,'Data Transformation'!$G$4:$G$8425),'Bin Analysis'!$B5951)</f>
        <v>19</v>
      </c>
      <c r="I5951">
        <f t="shared" si="742"/>
        <v>0</v>
      </c>
      <c r="J5951">
        <f t="shared" si="743"/>
        <v>0</v>
      </c>
      <c r="K5951">
        <f>J5951*Weighting!$W$23</f>
        <v>0</v>
      </c>
      <c r="M5951" s="14"/>
    </row>
    <row r="5952" spans="1:13" x14ac:dyDescent="0.25">
      <c r="A5952" s="32" t="str">
        <f>IF(Weighting!$P$24&gt;0,B5952,"")</f>
        <v/>
      </c>
      <c r="B5952">
        <f>Weighting!$C$24</f>
        <v>2.6790000000000012</v>
      </c>
      <c r="C5952">
        <f>Weighting!$F$24</f>
        <v>0</v>
      </c>
      <c r="D5952" t="b">
        <f>IF(C5952=1,'Data Transformation'!$G$3+0.5*'Data Transformation'!$W$25,IF(C5953=1,D5953-'Data Transformation'!$W$25,FALSE))</f>
        <v>0</v>
      </c>
      <c r="E5952" t="str">
        <f t="array" ref="E5952">IF(ISLOGICAL(D5952),"",FREQUENCY(IF('Data Transformation'!$B$425:$B$8425='Bin Analysis'!$B5931,'Data Transformation'!$G$425:$G$8425),D5952))</f>
        <v/>
      </c>
      <c r="F5952" t="str">
        <f t="shared" si="741"/>
        <v/>
      </c>
      <c r="G5952">
        <f>Weighting!$H$24</f>
        <v>0</v>
      </c>
      <c r="H5952">
        <f t="array" ref="H5952">FREQUENCY(IF('Data Transformation'!$B$4:$B$8425=B5931,'Data Transformation'!$G$4:$G$8425),'Bin Analysis'!$B5952)</f>
        <v>19</v>
      </c>
      <c r="I5952">
        <f t="shared" si="742"/>
        <v>0</v>
      </c>
      <c r="J5952">
        <f t="shared" si="743"/>
        <v>0</v>
      </c>
      <c r="K5952">
        <f>J5952*Weighting!$W$24</f>
        <v>0</v>
      </c>
      <c r="M5952" s="14"/>
    </row>
    <row r="5953" spans="1:25" x14ac:dyDescent="0.25">
      <c r="A5953" s="32" t="str">
        <f>IF(Weighting!$P$25&gt;0,B5953,"")</f>
        <v/>
      </c>
      <c r="B5953">
        <f>Weighting!$C$25</f>
        <v>2.8100000000000014</v>
      </c>
      <c r="C5953">
        <f>Weighting!$F$25</f>
        <v>0</v>
      </c>
      <c r="D5953" t="b">
        <f>IF(C5953=1,'Data Transformation'!$G$3+0.5*'Data Transformation'!$W$25,IF(C5954=1,D5954-'Data Transformation'!$W$25,FALSE))</f>
        <v>0</v>
      </c>
      <c r="E5953" t="str">
        <f t="array" ref="E5953">IF(ISLOGICAL(D5953),"",FREQUENCY(IF('Data Transformation'!$B$425:$B$8425='Bin Analysis'!$B5931,'Data Transformation'!$G$425:$G$8425),D5953))</f>
        <v/>
      </c>
      <c r="F5953" t="str">
        <f t="shared" si="741"/>
        <v/>
      </c>
      <c r="G5953">
        <f>Weighting!$H$25</f>
        <v>0</v>
      </c>
      <c r="H5953">
        <f t="array" ref="H5953">FREQUENCY(IF('Data Transformation'!$B$4:$B$8425=B5931,'Data Transformation'!$G$4:$G$8425),'Bin Analysis'!$B5953)</f>
        <v>19</v>
      </c>
      <c r="I5953">
        <f t="shared" si="742"/>
        <v>0</v>
      </c>
      <c r="J5953">
        <f t="shared" si="743"/>
        <v>0</v>
      </c>
      <c r="K5953">
        <f>J5953*Weighting!$W$25</f>
        <v>0</v>
      </c>
      <c r="M5953" s="14"/>
    </row>
    <row r="5954" spans="1:25" x14ac:dyDescent="0.25">
      <c r="O5954"/>
      <c r="P5954"/>
      <c r="Q5954"/>
      <c r="R5954"/>
    </row>
    <row r="5955" spans="1:25" ht="23.25" x14ac:dyDescent="0.35">
      <c r="A5955" s="21" t="s">
        <v>0</v>
      </c>
      <c r="B5955" s="21">
        <f>IFERROR(VLOOKUP(C5955,'Data Transformation'!$L$6:$M$426,2,FALSE),"")</f>
        <v>248</v>
      </c>
      <c r="C5955" s="21">
        <f>C5931+1</f>
        <v>248</v>
      </c>
      <c r="D5955" s="21"/>
      <c r="E5955" s="21"/>
      <c r="F5955" s="21"/>
      <c r="G5955" s="21"/>
      <c r="H5955" s="22"/>
      <c r="I5955" s="22"/>
      <c r="J5955" s="22"/>
      <c r="K5955" s="21"/>
      <c r="L5955" s="21">
        <f>B5955</f>
        <v>248</v>
      </c>
      <c r="M5955" s="23">
        <f>INDEX('Data Transformation'!$O$4:$O$424,MATCH($B5955,'Data Transformation'!$M$4:$M$424,0),MATCH($M$2,'Data Transformation'!$O$3,0))</f>
        <v>17</v>
      </c>
      <c r="N5955" s="27">
        <f>IF('Input and Summary Results'!$J$16="minimum",'Bin Analysis'!X5956/(M5955-1),'Bin Analysis'!Y5955/('Bin Analysis'!M5955-1))</f>
        <v>0</v>
      </c>
      <c r="O5955" s="27">
        <f>IF(M5955=FALSE,NA(),(VLOOKUP(1,C5958:K5977,4,FALSE))/(M5955-1))</f>
        <v>6.25E-2</v>
      </c>
      <c r="P5955" s="27">
        <f>IF(M5955=FALSE,NA(),SUM(J5958:J5977)/Weighting!$S$5)</f>
        <v>0.3</v>
      </c>
      <c r="Q5955" s="27">
        <f>IF(M5955=FALSE,NA(),SUM(K5958:K5977)/Weighting!$S$6)</f>
        <v>0.17391304347826086</v>
      </c>
      <c r="R5955" s="27">
        <f>IF(M5955=FALSE,NA(),(VLOOKUP(1,G5958:K5977,3,FALSE))/(M5955-1))</f>
        <v>0.9375</v>
      </c>
      <c r="S5955" s="22" t="str">
        <f>IF(M5955=FALSE,NA(),IF(SUM(J5958:J5977)=2,"yes","no"))</f>
        <v>no</v>
      </c>
      <c r="X5955" s="2" cm="2">
        <f t="array" ref="X5955:X5956">FREQUENCY(IF('Data Transformation'!$B$425:$B$6424='Bin Analysis'!L5955,'Data Transformation'!$G$425:$G$6424),'Data Transformation'!$U$11)</f>
        <v>16</v>
      </c>
      <c r="Y5955" s="2" cm="2">
        <f t="array" ref="Y5955:Y5956">FREQUENCY(IF('Data Transformation'!$B$425:$B$6424='Bin Analysis'!L5955,'Data Transformation'!$G$425:$G$6424),'Data Transformation'!$U$12)</f>
        <v>15</v>
      </c>
    </row>
    <row r="5956" spans="1:25" x14ac:dyDescent="0.25">
      <c r="A5956" s="14" t="s">
        <v>66</v>
      </c>
      <c r="B5956" t="s">
        <v>47</v>
      </c>
      <c r="C5956" t="s">
        <v>5</v>
      </c>
      <c r="D5956" t="s">
        <v>99</v>
      </c>
      <c r="E5956" t="s">
        <v>100</v>
      </c>
      <c r="F5956" t="s">
        <v>101</v>
      </c>
      <c r="G5956" t="s">
        <v>69</v>
      </c>
      <c r="H5956" t="s">
        <v>31</v>
      </c>
      <c r="I5956" t="s">
        <v>32</v>
      </c>
      <c r="J5956" t="s">
        <v>46</v>
      </c>
      <c r="K5956" s="14" t="s">
        <v>45</v>
      </c>
      <c r="M5956" s="14"/>
      <c r="X5956" s="2">
        <v>0</v>
      </c>
      <c r="Y5956" s="2">
        <v>1</v>
      </c>
    </row>
    <row r="5957" spans="1:25" x14ac:dyDescent="0.25">
      <c r="A5957" s="32"/>
      <c r="D5957" t="b">
        <f>IF(C5957=1,'Data Transformation'!$G$3+0.5*'Data Transformation'!$W$25,IF(C5958=1,D5958-'Data Transformation'!$W$25,FALSE))</f>
        <v>0</v>
      </c>
      <c r="E5957" t="str">
        <f t="array" ref="E5957">IF(ISLOGICAL(D5957),"",FREQUENCY(IF('Data Transformation'!$B$425:$B$8425='Bin Analysis'!$B5955,'Data Transformation'!$G$425:$G$8425),D5957))</f>
        <v/>
      </c>
      <c r="F5957" t="str">
        <f>IF(ISLOGICAL(D5957),"",E5957-E5956)</f>
        <v/>
      </c>
      <c r="M5957" s="14"/>
    </row>
    <row r="5958" spans="1:25" x14ac:dyDescent="0.25">
      <c r="A5958" s="32">
        <f>IF(Weighting!$P$6&gt;0,B5958,"")</f>
        <v>0.32100000000000001</v>
      </c>
      <c r="B5958">
        <f>Weighting!$C$6</f>
        <v>0.32100000000000001</v>
      </c>
      <c r="C5958">
        <f>Weighting!$F$6</f>
        <v>0</v>
      </c>
      <c r="D5958" t="b">
        <f>IF(C5958=1,'Data Transformation'!$G$3+0.5*'Data Transformation'!$W$25,IF(C5959=1,D5959-'Data Transformation'!$W$25,FALSE))</f>
        <v>0</v>
      </c>
      <c r="E5958" t="str">
        <f t="array" ref="E5958">IF(ISLOGICAL(D5958),"",FREQUENCY(IF('Data Transformation'!$B$425:$B$8425='Bin Analysis'!$B5955,'Data Transformation'!$G$425:$G$8425),D5958))</f>
        <v/>
      </c>
      <c r="F5958" t="str">
        <f>IF(ISLOGICAL(D5958),"",E5958-E5957)</f>
        <v/>
      </c>
      <c r="G5958">
        <f>Weighting!$H$6</f>
        <v>1</v>
      </c>
      <c r="H5958">
        <f t="array" ref="H5958">FREQUENCY(IF('Data Transformation'!$B$4:$B$8425=B5955,'Data Transformation'!$G$4:$G$8425),'Bin Analysis'!$B5958)</f>
        <v>15</v>
      </c>
      <c r="I5958">
        <f>H5958-H5957</f>
        <v>15</v>
      </c>
      <c r="J5958">
        <f>IF(I5958=0,0,1)</f>
        <v>1</v>
      </c>
      <c r="K5958">
        <f>J5958*Weighting!$W$6</f>
        <v>1</v>
      </c>
      <c r="M5958" s="14"/>
    </row>
    <row r="5959" spans="1:25" x14ac:dyDescent="0.25">
      <c r="A5959" s="32">
        <f>IF(Weighting!$P$7&gt;0,B5959,"")</f>
        <v>0.45200000000000001</v>
      </c>
      <c r="B5959">
        <f>Weighting!$C$7</f>
        <v>0.45200000000000001</v>
      </c>
      <c r="C5959">
        <f>Weighting!$F$7</f>
        <v>0</v>
      </c>
      <c r="D5959" t="b">
        <f>IF(C5959=1,'Data Transformation'!$G$3+0.5*'Data Transformation'!$W$25,IF(C5960=1,D5960-'Data Transformation'!$W$25,FALSE))</f>
        <v>0</v>
      </c>
      <c r="E5959" t="str">
        <f t="array" ref="E5959">IF(ISLOGICAL(D5959),"",FREQUENCY(IF('Data Transformation'!$B$425:$B$8425='Bin Analysis'!$B5955,'Data Transformation'!$G$425:$G$8425),D5959))</f>
        <v/>
      </c>
      <c r="F5959" t="str">
        <f t="shared" ref="F5959:F5977" si="744">IF(ISLOGICAL(D5959),"",E5959-E5958)</f>
        <v/>
      </c>
      <c r="G5959">
        <f>Weighting!$H$7</f>
        <v>0</v>
      </c>
      <c r="H5959">
        <f t="array" ref="H5959">FREQUENCY(IF('Data Transformation'!$B$4:$B$8425=B5955,'Data Transformation'!$G$4:$G$8425),'Bin Analysis'!$B5959)</f>
        <v>15</v>
      </c>
      <c r="I5959">
        <f t="shared" ref="I5959:I5977" si="745">H5959-H5958</f>
        <v>0</v>
      </c>
      <c r="J5959">
        <f>IF(I5959=0,0,1)</f>
        <v>0</v>
      </c>
      <c r="K5959">
        <f>J5959*Weighting!$W$7</f>
        <v>0</v>
      </c>
      <c r="M5959" s="14"/>
    </row>
    <row r="5960" spans="1:25" x14ac:dyDescent="0.25">
      <c r="A5960" s="32">
        <f>IF(Weighting!$P$8&gt;0,B5960,"")</f>
        <v>0.58299999999999996</v>
      </c>
      <c r="B5960">
        <f>Weighting!$C$8</f>
        <v>0.58299999999999996</v>
      </c>
      <c r="C5960">
        <f>Weighting!$F$8</f>
        <v>0</v>
      </c>
      <c r="D5960" t="b">
        <f>IF(C5960=1,'Data Transformation'!$G$3+0.5*'Data Transformation'!$W$25,IF(C5961=1,D5961-'Data Transformation'!$W$25,FALSE))</f>
        <v>0</v>
      </c>
      <c r="E5960" t="str">
        <f t="array" ref="E5960">IF(ISLOGICAL(D5960),"",FREQUENCY(IF('Data Transformation'!$B$425:$B$8425='Bin Analysis'!$B5955,'Data Transformation'!$G$425:$G$8425),D5960))</f>
        <v/>
      </c>
      <c r="F5960" t="str">
        <f t="shared" si="744"/>
        <v/>
      </c>
      <c r="G5960">
        <f>Weighting!$H$8</f>
        <v>0</v>
      </c>
      <c r="H5960">
        <f t="array" ref="H5960">FREQUENCY(IF('Data Transformation'!$B$4:$B$8425=B5955,'Data Transformation'!$G$4:$G$8425),'Bin Analysis'!$B5960)</f>
        <v>15</v>
      </c>
      <c r="I5960">
        <f t="shared" si="745"/>
        <v>0</v>
      </c>
      <c r="J5960">
        <f t="shared" ref="J5960:J5977" si="746">IF(I5960=0,0,1)</f>
        <v>0</v>
      </c>
      <c r="K5960">
        <f>J5960*Weighting!$W$8</f>
        <v>0</v>
      </c>
      <c r="M5960" s="14"/>
    </row>
    <row r="5961" spans="1:25" x14ac:dyDescent="0.25">
      <c r="A5961" s="32">
        <f>IF(Weighting!$P$9&gt;0,B5961,"")</f>
        <v>0.71399999999999997</v>
      </c>
      <c r="B5961" s="50">
        <f>Weighting!$C$9</f>
        <v>0.71399999999999997</v>
      </c>
      <c r="C5961">
        <f>Weighting!$F$9</f>
        <v>0</v>
      </c>
      <c r="D5961" t="b">
        <f>IF(C5961=1,'Data Transformation'!$G$3+0.5*'Data Transformation'!$W$25,IF(C5962=1,D5962-'Data Transformation'!$W$25,FALSE))</f>
        <v>0</v>
      </c>
      <c r="E5961" t="str">
        <f t="array" ref="E5961">IF(ISLOGICAL(D5961),"",FREQUENCY(IF('Data Transformation'!$B$425:$B$8425='Bin Analysis'!$B5955,'Data Transformation'!$G$425:$G$8425),D5961))</f>
        <v/>
      </c>
      <c r="F5961" t="str">
        <f t="shared" si="744"/>
        <v/>
      </c>
      <c r="G5961">
        <f>Weighting!$H$9</f>
        <v>0</v>
      </c>
      <c r="H5961">
        <f t="array" ref="H5961">FREQUENCY(IF('Data Transformation'!$B$4:$B$8425=B5955,'Data Transformation'!$G$4:$G$8425),'Bin Analysis'!$B5961)</f>
        <v>15</v>
      </c>
      <c r="I5961">
        <f t="shared" si="745"/>
        <v>0</v>
      </c>
      <c r="J5961">
        <f t="shared" si="746"/>
        <v>0</v>
      </c>
      <c r="K5961">
        <f>J5961*Weighting!$W$9</f>
        <v>0</v>
      </c>
      <c r="M5961" s="14"/>
    </row>
    <row r="5962" spans="1:25" x14ac:dyDescent="0.25">
      <c r="A5962" s="32">
        <f>IF(Weighting!$P$10&gt;0,B5962,"")</f>
        <v>0.84499999999999997</v>
      </c>
      <c r="B5962">
        <f>Weighting!$C$10</f>
        <v>0.84499999999999997</v>
      </c>
      <c r="C5962">
        <f>Weighting!$F$10</f>
        <v>0</v>
      </c>
      <c r="D5962" t="b">
        <f>IF(C5962=1,'Data Transformation'!$G$3+0.5*'Data Transformation'!$W$25,IF(C5963=1,D5963-'Data Transformation'!$W$25,FALSE))</f>
        <v>0</v>
      </c>
      <c r="E5962" t="str">
        <f t="array" ref="E5962">IF(ISLOGICAL(D5962),"",FREQUENCY(IF('Data Transformation'!$B$425:$B$8425='Bin Analysis'!$B5955,'Data Transformation'!$G$425:$G$8425),D5962))</f>
        <v/>
      </c>
      <c r="F5962" t="str">
        <f t="shared" si="744"/>
        <v/>
      </c>
      <c r="G5962">
        <f>Weighting!$H$10</f>
        <v>0</v>
      </c>
      <c r="H5962">
        <f t="array" ref="H5962">FREQUENCY(IF('Data Transformation'!$B$4:$B$8425=B5955,'Data Transformation'!$G$4:$G$8425),'Bin Analysis'!$B5962)</f>
        <v>15</v>
      </c>
      <c r="I5962">
        <f t="shared" si="745"/>
        <v>0</v>
      </c>
      <c r="J5962">
        <f t="shared" si="746"/>
        <v>0</v>
      </c>
      <c r="K5962">
        <f>J5962*Weighting!$W$10</f>
        <v>0</v>
      </c>
      <c r="M5962" s="14"/>
    </row>
    <row r="5963" spans="1:25" x14ac:dyDescent="0.25">
      <c r="A5963" s="32">
        <f>IF(Weighting!$P$11&gt;0,B5963,"")</f>
        <v>0.97599999999999998</v>
      </c>
      <c r="B5963">
        <f>Weighting!$C$11</f>
        <v>0.97599999999999998</v>
      </c>
      <c r="C5963">
        <f>Weighting!$F$11</f>
        <v>0</v>
      </c>
      <c r="D5963">
        <f>IF(C5963=1,'Data Transformation'!$G$3+0.5*'Data Transformation'!$W$25,IF(C5964=1,D5964-'Data Transformation'!$W$25,FALSE))</f>
        <v>0.86899999999999999</v>
      </c>
      <c r="E5963">
        <f t="array" ref="E5963">IF(ISLOGICAL(D5963),"",FREQUENCY(IF('Data Transformation'!$B$425:$B$8425='Bin Analysis'!$B5955,'Data Transformation'!$G$425:$G$8425),D5963))</f>
        <v>15</v>
      </c>
      <c r="F5963" t="e">
        <f t="shared" si="744"/>
        <v>#VALUE!</v>
      </c>
      <c r="G5963">
        <f>Weighting!$H$11</f>
        <v>0</v>
      </c>
      <c r="H5963">
        <f t="array" ref="H5963">FREQUENCY(IF('Data Transformation'!$B$4:$B$8425=B5955,'Data Transformation'!$G$4:$G$8425),'Bin Analysis'!$B5963)</f>
        <v>16</v>
      </c>
      <c r="I5963">
        <f t="shared" si="745"/>
        <v>1</v>
      </c>
      <c r="J5963">
        <f t="shared" si="746"/>
        <v>1</v>
      </c>
      <c r="K5963">
        <f>J5963*Weighting!$W$11</f>
        <v>2</v>
      </c>
      <c r="M5963" s="14"/>
    </row>
    <row r="5964" spans="1:25" x14ac:dyDescent="0.25">
      <c r="A5964" s="32">
        <f>IF(Weighting!$P$12&gt;0,B5964,"")</f>
        <v>1.107</v>
      </c>
      <c r="B5964">
        <f>Weighting!$C$12</f>
        <v>1.107</v>
      </c>
      <c r="C5964">
        <f>Weighting!$F$12</f>
        <v>1</v>
      </c>
      <c r="D5964">
        <f>IF(C5964=1,'Data Transformation'!$G$3+0.5*'Data Transformation'!$W$25,IF(C5965=1,D5965-'Data Transformation'!$W$25,FALSE))</f>
        <v>1.131</v>
      </c>
      <c r="E5964">
        <f t="array" ref="E5964">IF(ISLOGICAL(D5964),"",FREQUENCY(IF('Data Transformation'!$B$425:$B$8425='Bin Analysis'!$B5955,'Data Transformation'!$G$425:$G$8425),D5964))</f>
        <v>16</v>
      </c>
      <c r="F5964">
        <f t="shared" si="744"/>
        <v>1</v>
      </c>
      <c r="G5964">
        <f>Weighting!$H$12</f>
        <v>0</v>
      </c>
      <c r="H5964">
        <f t="array" ref="H5964">FREQUENCY(IF('Data Transformation'!$B$4:$B$8425=B5955,'Data Transformation'!$G$4:$G$8425),'Bin Analysis'!$B5964)</f>
        <v>17</v>
      </c>
      <c r="I5964">
        <f t="shared" si="745"/>
        <v>1</v>
      </c>
      <c r="J5964">
        <f t="shared" si="746"/>
        <v>1</v>
      </c>
      <c r="K5964">
        <f>J5964*Weighting!$W$12</f>
        <v>1</v>
      </c>
      <c r="M5964" s="14"/>
    </row>
    <row r="5965" spans="1:25" x14ac:dyDescent="0.25">
      <c r="A5965" s="32">
        <f>IF(Weighting!$P$13&gt;0,B5965,"")</f>
        <v>1.238</v>
      </c>
      <c r="B5965">
        <f>Weighting!$C$13</f>
        <v>1.238</v>
      </c>
      <c r="C5965">
        <f>Weighting!$F$13</f>
        <v>0</v>
      </c>
      <c r="D5965" t="b">
        <f>IF(C5965=1,'Data Transformation'!$G$3+0.5*'Data Transformation'!$W$25,IF(C5966=1,D5966-'Data Transformation'!$W$25,FALSE))</f>
        <v>0</v>
      </c>
      <c r="E5965" t="str">
        <f t="array" ref="E5965">IF(ISLOGICAL(D5965),"",FREQUENCY(IF('Data Transformation'!$B$425:$B$8425='Bin Analysis'!$B5955,'Data Transformation'!$G$425:$G$8425),D5965))</f>
        <v/>
      </c>
      <c r="F5965" t="str">
        <f t="shared" si="744"/>
        <v/>
      </c>
      <c r="G5965">
        <f>Weighting!$H$13</f>
        <v>0</v>
      </c>
      <c r="H5965">
        <f t="array" ref="H5965">FREQUENCY(IF('Data Transformation'!$B$4:$B$8425=B5955,'Data Transformation'!$G$4:$G$8425),'Bin Analysis'!$B5965)</f>
        <v>17</v>
      </c>
      <c r="I5965">
        <f t="shared" si="745"/>
        <v>0</v>
      </c>
      <c r="J5965">
        <f t="shared" si="746"/>
        <v>0</v>
      </c>
      <c r="K5965">
        <f>J5965*Weighting!$W$13</f>
        <v>0</v>
      </c>
      <c r="M5965" s="14"/>
    </row>
    <row r="5966" spans="1:25" x14ac:dyDescent="0.25">
      <c r="A5966" s="32">
        <f>IF(Weighting!$P$14&gt;0,B5966,"")</f>
        <v>1.369</v>
      </c>
      <c r="B5966">
        <f>Weighting!$C$14</f>
        <v>1.369</v>
      </c>
      <c r="C5966">
        <f>Weighting!$F$14</f>
        <v>0</v>
      </c>
      <c r="D5966" t="b">
        <f>IF(C5966=1,'Data Transformation'!$G$3+0.5*'Data Transformation'!$W$25,IF(C5967=1,D5967-'Data Transformation'!$W$25,FALSE))</f>
        <v>0</v>
      </c>
      <c r="E5966" t="str">
        <f t="array" ref="E5966">IF(ISLOGICAL(D5966),"",FREQUENCY(IF('Data Transformation'!$B$425:$B$8425='Bin Analysis'!$B5955,'Data Transformation'!$G$425:$G$8425),D5966))</f>
        <v/>
      </c>
      <c r="F5966" t="str">
        <f t="shared" si="744"/>
        <v/>
      </c>
      <c r="G5966">
        <f>Weighting!$H$14</f>
        <v>0</v>
      </c>
      <c r="H5966">
        <f t="array" ref="H5966">FREQUENCY(IF('Data Transformation'!$B$4:$B$8425=B5955,'Data Transformation'!$G$4:$G$8425),'Bin Analysis'!$B5966)</f>
        <v>17</v>
      </c>
      <c r="I5966">
        <f t="shared" si="745"/>
        <v>0</v>
      </c>
      <c r="J5966">
        <f t="shared" si="746"/>
        <v>0</v>
      </c>
      <c r="K5966">
        <f>J5966*Weighting!$W$14</f>
        <v>0</v>
      </c>
      <c r="M5966" s="14"/>
    </row>
    <row r="5967" spans="1:25" x14ac:dyDescent="0.25">
      <c r="A5967" s="32">
        <f>IF(Weighting!$P$15&gt;0,B5967,"")</f>
        <v>1.5000009999999999</v>
      </c>
      <c r="B5967">
        <f>Weighting!$C$15</f>
        <v>1.5000009999999999</v>
      </c>
      <c r="C5967">
        <f>Weighting!$F$15</f>
        <v>0</v>
      </c>
      <c r="D5967" t="b">
        <f>IF(C5967=1,'Data Transformation'!$G$3+0.5*'Data Transformation'!$W$25,IF(C5968=1,D5968-'Data Transformation'!$W$25,FALSE))</f>
        <v>0</v>
      </c>
      <c r="E5967" t="str">
        <f t="array" ref="E5967">IF(ISLOGICAL(D5967),"",FREQUENCY(IF('Data Transformation'!$B$425:$B$8425='Bin Analysis'!$B5955,'Data Transformation'!$G$425:$G$8425),D5967))</f>
        <v/>
      </c>
      <c r="F5967" t="str">
        <f t="shared" si="744"/>
        <v/>
      </c>
      <c r="G5967">
        <f>Weighting!$H$15</f>
        <v>0</v>
      </c>
      <c r="H5967">
        <f t="array" ref="H5967">FREQUENCY(IF('Data Transformation'!$B$4:$B$8425=B5955,'Data Transformation'!$G$4:$G$8425),'Bin Analysis'!$B5967)</f>
        <v>17</v>
      </c>
      <c r="I5967">
        <f t="shared" si="745"/>
        <v>0</v>
      </c>
      <c r="J5967">
        <f t="shared" si="746"/>
        <v>0</v>
      </c>
      <c r="K5967">
        <f>J5967*Weighting!$W$15</f>
        <v>0</v>
      </c>
      <c r="M5967" s="14"/>
    </row>
    <row r="5968" spans="1:25" x14ac:dyDescent="0.25">
      <c r="A5968" s="32" t="str">
        <f>IF(Weighting!$P$16&gt;0,B5968,"")</f>
        <v/>
      </c>
      <c r="B5968">
        <f>Weighting!$C$16</f>
        <v>1.631</v>
      </c>
      <c r="C5968">
        <f>Weighting!$F$16</f>
        <v>0</v>
      </c>
      <c r="D5968" t="b">
        <f>IF(C5968=1,'Data Transformation'!$G$3+0.5*'Data Transformation'!$W$25,IF(C5969=1,D5969-'Data Transformation'!$W$25,FALSE))</f>
        <v>0</v>
      </c>
      <c r="E5968" t="str">
        <f t="array" ref="E5968">IF(ISLOGICAL(D5968),"",FREQUENCY(IF('Data Transformation'!$B$425:$B$8425='Bin Analysis'!$B5955,'Data Transformation'!$G$425:$G$8425),D5968))</f>
        <v/>
      </c>
      <c r="F5968" t="str">
        <f t="shared" si="744"/>
        <v/>
      </c>
      <c r="G5968">
        <f>Weighting!$H$16</f>
        <v>0</v>
      </c>
      <c r="H5968">
        <f t="array" ref="H5968">FREQUENCY(IF('Data Transformation'!$B$4:$B$8425=B5955,'Data Transformation'!$G$4:$G$8425),'Bin Analysis'!$B5968)</f>
        <v>17</v>
      </c>
      <c r="I5968">
        <f t="shared" si="745"/>
        <v>0</v>
      </c>
      <c r="J5968">
        <f t="shared" si="746"/>
        <v>0</v>
      </c>
      <c r="K5968">
        <f>J5968*Weighting!$W$16</f>
        <v>0</v>
      </c>
      <c r="M5968" s="14"/>
    </row>
    <row r="5969" spans="1:25" x14ac:dyDescent="0.25">
      <c r="A5969" s="32" t="str">
        <f>IF(Weighting!$P$17&gt;0,B5969,"")</f>
        <v/>
      </c>
      <c r="B5969">
        <f>Weighting!$C$17</f>
        <v>1.762</v>
      </c>
      <c r="C5969">
        <f>Weighting!$F$17</f>
        <v>0</v>
      </c>
      <c r="D5969" t="b">
        <f>IF(C5969=1,'Data Transformation'!$G$3+0.5*'Data Transformation'!$W$25,IF(C5970=1,D5970-'Data Transformation'!$W$25,FALSE))</f>
        <v>0</v>
      </c>
      <c r="E5969" t="str">
        <f t="array" ref="E5969">IF(ISLOGICAL(D5969),"",FREQUENCY(IF('Data Transformation'!$B$425:$B$8425='Bin Analysis'!$B5955,'Data Transformation'!$G$425:$G$8425),D5969))</f>
        <v/>
      </c>
      <c r="F5969" t="str">
        <f t="shared" si="744"/>
        <v/>
      </c>
      <c r="G5969">
        <f>Weighting!$H$17</f>
        <v>0</v>
      </c>
      <c r="H5969">
        <f t="array" ref="H5969">FREQUENCY(IF('Data Transformation'!$B$4:$B$8425=B5955,'Data Transformation'!$G$4:$G$8425),'Bin Analysis'!$B5969)</f>
        <v>17</v>
      </c>
      <c r="I5969">
        <f t="shared" si="745"/>
        <v>0</v>
      </c>
      <c r="J5969">
        <f t="shared" si="746"/>
        <v>0</v>
      </c>
      <c r="K5969">
        <f>J5969*Weighting!$W$17</f>
        <v>0</v>
      </c>
      <c r="M5969" s="14"/>
    </row>
    <row r="5970" spans="1:25" x14ac:dyDescent="0.25">
      <c r="A5970" s="32" t="str">
        <f>IF(Weighting!$P$18&gt;0,B5970,"")</f>
        <v/>
      </c>
      <c r="B5970">
        <f>Weighting!$C$18</f>
        <v>1.893</v>
      </c>
      <c r="C5970">
        <f>Weighting!$F$18</f>
        <v>0</v>
      </c>
      <c r="D5970" t="b">
        <f>IF(C5970=1,'Data Transformation'!$G$3+0.5*'Data Transformation'!$W$25,IF(C5971=1,D5971-'Data Transformation'!$W$25,FALSE))</f>
        <v>0</v>
      </c>
      <c r="E5970" t="str">
        <f t="array" ref="E5970">IF(ISLOGICAL(D5970),"",FREQUENCY(IF('Data Transformation'!$B$425:$B$8425='Bin Analysis'!$B5955,'Data Transformation'!$G$425:$G$8425),D5970))</f>
        <v/>
      </c>
      <c r="F5970" t="str">
        <f t="shared" si="744"/>
        <v/>
      </c>
      <c r="G5970">
        <f>Weighting!$H$18</f>
        <v>0</v>
      </c>
      <c r="H5970">
        <f t="array" ref="H5970">FREQUENCY(IF('Data Transformation'!$B$4:$B$8425=B5955,'Data Transformation'!$G$4:$G$8425),'Bin Analysis'!$B5970)</f>
        <v>17</v>
      </c>
      <c r="I5970">
        <f t="shared" si="745"/>
        <v>0</v>
      </c>
      <c r="J5970">
        <f t="shared" si="746"/>
        <v>0</v>
      </c>
      <c r="K5970">
        <f>J5970*Weighting!$W$18</f>
        <v>0</v>
      </c>
      <c r="M5970" s="14"/>
    </row>
    <row r="5971" spans="1:25" x14ac:dyDescent="0.25">
      <c r="A5971" s="32" t="str">
        <f>IF(Weighting!$P$19&gt;0,B5971,"")</f>
        <v/>
      </c>
      <c r="B5971">
        <f>Weighting!$C$19</f>
        <v>2.024</v>
      </c>
      <c r="C5971">
        <f>Weighting!$F$19</f>
        <v>0</v>
      </c>
      <c r="D5971" t="b">
        <f>IF(C5971=1,'Data Transformation'!$G$3+0.5*'Data Transformation'!$W$25,IF(C5972=1,D5972-'Data Transformation'!$W$25,FALSE))</f>
        <v>0</v>
      </c>
      <c r="E5971" t="str">
        <f t="array" ref="E5971">IF(ISLOGICAL(D5971),"",FREQUENCY(IF('Data Transformation'!$B$425:$B$8425='Bin Analysis'!$B5955,'Data Transformation'!$G$425:$G$8425),D5971))</f>
        <v/>
      </c>
      <c r="F5971" t="str">
        <f t="shared" si="744"/>
        <v/>
      </c>
      <c r="G5971">
        <f>Weighting!$H$19</f>
        <v>0</v>
      </c>
      <c r="H5971">
        <f t="array" ref="H5971">FREQUENCY(IF('Data Transformation'!$B$4:$B$8425=B5955,'Data Transformation'!$G$4:$G$8425),'Bin Analysis'!$B5971)</f>
        <v>17</v>
      </c>
      <c r="I5971">
        <f t="shared" si="745"/>
        <v>0</v>
      </c>
      <c r="J5971">
        <f t="shared" si="746"/>
        <v>0</v>
      </c>
      <c r="K5971">
        <f>J5971*Weighting!$W$19</f>
        <v>0</v>
      </c>
      <c r="M5971" s="14"/>
    </row>
    <row r="5972" spans="1:25" x14ac:dyDescent="0.25">
      <c r="A5972" s="32" t="str">
        <f>IF(Weighting!$P$20&gt;0,B5972,"")</f>
        <v/>
      </c>
      <c r="B5972">
        <f>Weighting!$C$20</f>
        <v>2.1550000000000002</v>
      </c>
      <c r="C5972">
        <f>Weighting!$F$20</f>
        <v>0</v>
      </c>
      <c r="D5972" t="b">
        <f>IF(C5972=1,'Data Transformation'!$G$3+0.5*'Data Transformation'!$W$25,IF(C5973=1,D5973-'Data Transformation'!$W$25,FALSE))</f>
        <v>0</v>
      </c>
      <c r="E5972" t="str">
        <f t="array" ref="E5972">IF(ISLOGICAL(D5972),"",FREQUENCY(IF('Data Transformation'!$B$425:$B$8425='Bin Analysis'!$B5955,'Data Transformation'!$G$425:$G$8425),D5972))</f>
        <v/>
      </c>
      <c r="F5972" t="str">
        <f t="shared" si="744"/>
        <v/>
      </c>
      <c r="G5972">
        <f>Weighting!$H$20</f>
        <v>0</v>
      </c>
      <c r="H5972">
        <f t="array" ref="H5972">FREQUENCY(IF('Data Transformation'!$B$4:$B$8425=B5955,'Data Transformation'!$G$4:$G$8425),'Bin Analysis'!$B5972)</f>
        <v>17</v>
      </c>
      <c r="I5972">
        <f t="shared" si="745"/>
        <v>0</v>
      </c>
      <c r="J5972">
        <f t="shared" si="746"/>
        <v>0</v>
      </c>
      <c r="K5972">
        <f>J5972*Weighting!$W$20</f>
        <v>0</v>
      </c>
      <c r="M5972" s="14"/>
    </row>
    <row r="5973" spans="1:25" x14ac:dyDescent="0.25">
      <c r="A5973" s="32" t="str">
        <f>IF(Weighting!$P$21&gt;0,B5973,"")</f>
        <v/>
      </c>
      <c r="B5973">
        <f>Weighting!$C$21</f>
        <v>2.2860000000000005</v>
      </c>
      <c r="C5973">
        <f>Weighting!$F$21</f>
        <v>0</v>
      </c>
      <c r="D5973" t="b">
        <f>IF(C5973=1,'Data Transformation'!$G$3+0.5*'Data Transformation'!$W$25,IF(C5974=1,D5974-'Data Transformation'!$W$25,FALSE))</f>
        <v>0</v>
      </c>
      <c r="E5973" t="str">
        <f t="array" ref="E5973">IF(ISLOGICAL(D5973),"",FREQUENCY(IF('Data Transformation'!$B$425:$B$8425='Bin Analysis'!$B5955,'Data Transformation'!$G$425:$G$8425),D5973))</f>
        <v/>
      </c>
      <c r="F5973" t="str">
        <f t="shared" si="744"/>
        <v/>
      </c>
      <c r="G5973">
        <f>Weighting!$H$21</f>
        <v>0</v>
      </c>
      <c r="H5973">
        <f t="array" ref="H5973">FREQUENCY(IF('Data Transformation'!$B$4:$B$8425=B5955,'Data Transformation'!$G$4:$G$8425),'Bin Analysis'!$B5973)</f>
        <v>17</v>
      </c>
      <c r="I5973">
        <f t="shared" si="745"/>
        <v>0</v>
      </c>
      <c r="J5973">
        <f t="shared" si="746"/>
        <v>0</v>
      </c>
      <c r="K5973">
        <f>J5973*Weighting!$W$21</f>
        <v>0</v>
      </c>
      <c r="M5973" s="14"/>
    </row>
    <row r="5974" spans="1:25" x14ac:dyDescent="0.25">
      <c r="A5974" s="32" t="str">
        <f>IF(Weighting!$P$22&gt;0,B5974,"")</f>
        <v/>
      </c>
      <c r="B5974">
        <f>Weighting!$C$22</f>
        <v>2.4170000000000007</v>
      </c>
      <c r="C5974">
        <f>Weighting!$F$22</f>
        <v>0</v>
      </c>
      <c r="D5974" t="b">
        <f>IF(C5974=1,'Data Transformation'!$G$3+0.5*'Data Transformation'!$W$25,IF(C5975=1,D5975-'Data Transformation'!$W$25,FALSE))</f>
        <v>0</v>
      </c>
      <c r="E5974" t="str">
        <f t="array" ref="E5974">IF(ISLOGICAL(D5974),"",FREQUENCY(IF('Data Transformation'!$B$425:$B$8425='Bin Analysis'!$B5955,'Data Transformation'!$G$425:$G$8425),D5974))</f>
        <v/>
      </c>
      <c r="F5974" t="str">
        <f t="shared" si="744"/>
        <v/>
      </c>
      <c r="G5974">
        <f>Weighting!$H$22</f>
        <v>0</v>
      </c>
      <c r="H5974">
        <f t="array" ref="H5974">FREQUENCY(IF('Data Transformation'!$B$4:$B$8425=B5955,'Data Transformation'!$G$4:$G$8425),'Bin Analysis'!$B5974)</f>
        <v>17</v>
      </c>
      <c r="I5974">
        <f t="shared" si="745"/>
        <v>0</v>
      </c>
      <c r="J5974">
        <f t="shared" si="746"/>
        <v>0</v>
      </c>
      <c r="K5974">
        <f>J5974*Weighting!$W$22</f>
        <v>0</v>
      </c>
      <c r="M5974" s="14"/>
    </row>
    <row r="5975" spans="1:25" x14ac:dyDescent="0.25">
      <c r="A5975" s="32" t="str">
        <f>IF(Weighting!$P$23&gt;0,B5975,"")</f>
        <v/>
      </c>
      <c r="B5975">
        <f>Weighting!$C$23</f>
        <v>2.5480000000000009</v>
      </c>
      <c r="C5975">
        <f>Weighting!$F$23</f>
        <v>0</v>
      </c>
      <c r="D5975" t="b">
        <f>IF(C5975=1,'Data Transformation'!$G$3+0.5*'Data Transformation'!$W$25,IF(C5976=1,D5976-'Data Transformation'!$W$25,FALSE))</f>
        <v>0</v>
      </c>
      <c r="E5975" t="str">
        <f t="array" ref="E5975">IF(ISLOGICAL(D5975),"",FREQUENCY(IF('Data Transformation'!$B$425:$B$8425='Bin Analysis'!$B5955,'Data Transformation'!$G$425:$G$8425),D5975))</f>
        <v/>
      </c>
      <c r="F5975" t="str">
        <f t="shared" si="744"/>
        <v/>
      </c>
      <c r="G5975">
        <f>Weighting!$H$23</f>
        <v>0</v>
      </c>
      <c r="H5975">
        <f t="array" ref="H5975">FREQUENCY(IF('Data Transformation'!$B$4:$B$8425=B5955,'Data Transformation'!$G$4:$G$8425),'Bin Analysis'!$B5975)</f>
        <v>17</v>
      </c>
      <c r="I5975">
        <f t="shared" si="745"/>
        <v>0</v>
      </c>
      <c r="J5975">
        <f t="shared" si="746"/>
        <v>0</v>
      </c>
      <c r="K5975">
        <f>J5975*Weighting!$W$23</f>
        <v>0</v>
      </c>
      <c r="M5975" s="14"/>
    </row>
    <row r="5976" spans="1:25" x14ac:dyDescent="0.25">
      <c r="A5976" s="32" t="str">
        <f>IF(Weighting!$P$24&gt;0,B5976,"")</f>
        <v/>
      </c>
      <c r="B5976">
        <f>Weighting!$C$24</f>
        <v>2.6790000000000012</v>
      </c>
      <c r="C5976">
        <f>Weighting!$F$24</f>
        <v>0</v>
      </c>
      <c r="D5976" t="b">
        <f>IF(C5976=1,'Data Transformation'!$G$3+0.5*'Data Transformation'!$W$25,IF(C5977=1,D5977-'Data Transformation'!$W$25,FALSE))</f>
        <v>0</v>
      </c>
      <c r="E5976" t="str">
        <f t="array" ref="E5976">IF(ISLOGICAL(D5976),"",FREQUENCY(IF('Data Transformation'!$B$425:$B$8425='Bin Analysis'!$B5955,'Data Transformation'!$G$425:$G$8425),D5976))</f>
        <v/>
      </c>
      <c r="F5976" t="str">
        <f t="shared" si="744"/>
        <v/>
      </c>
      <c r="G5976">
        <f>Weighting!$H$24</f>
        <v>0</v>
      </c>
      <c r="H5976">
        <f t="array" ref="H5976">FREQUENCY(IF('Data Transformation'!$B$4:$B$8425=B5955,'Data Transformation'!$G$4:$G$8425),'Bin Analysis'!$B5976)</f>
        <v>17</v>
      </c>
      <c r="I5976">
        <f t="shared" si="745"/>
        <v>0</v>
      </c>
      <c r="J5976">
        <f t="shared" si="746"/>
        <v>0</v>
      </c>
      <c r="K5976">
        <f>J5976*Weighting!$W$24</f>
        <v>0</v>
      </c>
      <c r="M5976" s="14"/>
    </row>
    <row r="5977" spans="1:25" x14ac:dyDescent="0.25">
      <c r="A5977" s="32" t="str">
        <f>IF(Weighting!$P$25&gt;0,B5977,"")</f>
        <v/>
      </c>
      <c r="B5977">
        <f>Weighting!$C$25</f>
        <v>2.8100000000000014</v>
      </c>
      <c r="C5977">
        <f>Weighting!$F$25</f>
        <v>0</v>
      </c>
      <c r="D5977" t="b">
        <f>IF(C5977=1,'Data Transformation'!$G$3+0.5*'Data Transformation'!$W$25,IF(C5978=1,D5978-'Data Transformation'!$W$25,FALSE))</f>
        <v>0</v>
      </c>
      <c r="E5977" t="str">
        <f t="array" ref="E5977">IF(ISLOGICAL(D5977),"",FREQUENCY(IF('Data Transformation'!$B$425:$B$8425='Bin Analysis'!$B5955,'Data Transformation'!$G$425:$G$8425),D5977))</f>
        <v/>
      </c>
      <c r="F5977" t="str">
        <f t="shared" si="744"/>
        <v/>
      </c>
      <c r="G5977">
        <f>Weighting!$H$25</f>
        <v>0</v>
      </c>
      <c r="H5977">
        <f t="array" ref="H5977">FREQUENCY(IF('Data Transformation'!$B$4:$B$8425=B5955,'Data Transformation'!$G$4:$G$8425),'Bin Analysis'!$B5977)</f>
        <v>17</v>
      </c>
      <c r="I5977">
        <f t="shared" si="745"/>
        <v>0</v>
      </c>
      <c r="J5977">
        <f t="shared" si="746"/>
        <v>0</v>
      </c>
      <c r="K5977">
        <f>J5977*Weighting!$W$25</f>
        <v>0</v>
      </c>
      <c r="M5977" s="14"/>
    </row>
    <row r="5978" spans="1:25" x14ac:dyDescent="0.25">
      <c r="O5978"/>
      <c r="P5978"/>
      <c r="Q5978"/>
      <c r="R5978"/>
    </row>
    <row r="5979" spans="1:25" ht="23.25" x14ac:dyDescent="0.35">
      <c r="A5979" s="21" t="s">
        <v>0</v>
      </c>
      <c r="B5979" s="21">
        <f>IFERROR(VLOOKUP(C5979,'Data Transformation'!$L$6:$M$426,2,FALSE),"")</f>
        <v>249</v>
      </c>
      <c r="C5979" s="21">
        <f>C5955+1</f>
        <v>249</v>
      </c>
      <c r="D5979" s="21"/>
      <c r="E5979" s="21"/>
      <c r="F5979" s="21"/>
      <c r="G5979" s="21"/>
      <c r="H5979" s="22"/>
      <c r="I5979" s="22"/>
      <c r="J5979" s="22"/>
      <c r="K5979" s="21"/>
      <c r="L5979" s="21">
        <f>B5979</f>
        <v>249</v>
      </c>
      <c r="M5979" s="23">
        <f>INDEX('Data Transformation'!$O$4:$O$424,MATCH($B5979,'Data Transformation'!$M$4:$M$424,0),MATCH($M$2,'Data Transformation'!$O$3,0))</f>
        <v>18</v>
      </c>
      <c r="N5979" s="27">
        <f>IF('Input and Summary Results'!$J$16="minimum",'Bin Analysis'!X5980/(M5979-1),'Bin Analysis'!Y5979/('Bin Analysis'!M5979-1))</f>
        <v>5.8823529411764705E-2</v>
      </c>
      <c r="O5979" s="27">
        <f>IF(M5979=FALSE,NA(),(VLOOKUP(1,C5982:K6001,4,FALSE))/(M5979-1))</f>
        <v>0.41176470588235292</v>
      </c>
      <c r="P5979" s="27">
        <f>IF(M5979=FALSE,NA(),SUM(J5982:J6001)/Weighting!$S$5)</f>
        <v>0.7</v>
      </c>
      <c r="Q5979" s="27">
        <f>IF(M5979=FALSE,NA(),SUM(K5982:K6001)/Weighting!$S$6)</f>
        <v>0.65217391304347827</v>
      </c>
      <c r="R5979" s="27">
        <f>IF(M5979=FALSE,NA(),(VLOOKUP(1,G5982:K6001,3,FALSE))/(M5979-1))</f>
        <v>0.11764705882352941</v>
      </c>
      <c r="S5979" s="22" t="str">
        <f>IF(M5979=FALSE,NA(),IF(SUM(J5982:J6001)=2,"yes","no"))</f>
        <v>no</v>
      </c>
      <c r="X5979" s="2" cm="2">
        <f t="array" ref="X5979:X5980">FREQUENCY(IF('Data Transformation'!$B$425:$B$6424='Bin Analysis'!L5979,'Data Transformation'!$G$425:$G$6424),'Data Transformation'!$U$11)</f>
        <v>16</v>
      </c>
      <c r="Y5979" s="2" cm="2">
        <f t="array" ref="Y5979:Y5980">FREQUENCY(IF('Data Transformation'!$B$425:$B$6424='Bin Analysis'!L5979,'Data Transformation'!$G$425:$G$6424),'Data Transformation'!$U$12)</f>
        <v>9</v>
      </c>
    </row>
    <row r="5980" spans="1:25" x14ac:dyDescent="0.25">
      <c r="A5980" s="14" t="s">
        <v>66</v>
      </c>
      <c r="B5980" t="s">
        <v>47</v>
      </c>
      <c r="C5980" t="s">
        <v>5</v>
      </c>
      <c r="D5980" t="s">
        <v>99</v>
      </c>
      <c r="E5980" t="s">
        <v>100</v>
      </c>
      <c r="F5980" t="s">
        <v>101</v>
      </c>
      <c r="G5980" t="s">
        <v>69</v>
      </c>
      <c r="H5980" t="s">
        <v>31</v>
      </c>
      <c r="I5980" t="s">
        <v>32</v>
      </c>
      <c r="J5980" t="s">
        <v>46</v>
      </c>
      <c r="K5980" s="14" t="s">
        <v>45</v>
      </c>
      <c r="M5980" s="14"/>
      <c r="X5980" s="2">
        <v>1</v>
      </c>
      <c r="Y5980" s="2">
        <v>8</v>
      </c>
    </row>
    <row r="5981" spans="1:25" x14ac:dyDescent="0.25">
      <c r="A5981" s="32"/>
      <c r="D5981" t="b">
        <f>IF(C5981=1,'Data Transformation'!$G$3+0.5*'Data Transformation'!$W$25,IF(C5982=1,D5982-'Data Transformation'!$W$25,FALSE))</f>
        <v>0</v>
      </c>
      <c r="E5981" t="str">
        <f t="array" ref="E5981">IF(ISLOGICAL(D5981),"",FREQUENCY(IF('Data Transformation'!$B$425:$B$8425='Bin Analysis'!$B5979,'Data Transformation'!$G$425:$G$8425),D5981))</f>
        <v/>
      </c>
      <c r="F5981" t="str">
        <f>IF(ISLOGICAL(D5981),"",E5981-E5980)</f>
        <v/>
      </c>
      <c r="M5981" s="14"/>
    </row>
    <row r="5982" spans="1:25" x14ac:dyDescent="0.25">
      <c r="A5982" s="32">
        <f>IF(Weighting!$P$6&gt;0,B5982,"")</f>
        <v>0.32100000000000001</v>
      </c>
      <c r="B5982">
        <f>Weighting!$C$6</f>
        <v>0.32100000000000001</v>
      </c>
      <c r="C5982">
        <f>Weighting!$F$6</f>
        <v>0</v>
      </c>
      <c r="D5982" t="b">
        <f>IF(C5982=1,'Data Transformation'!$G$3+0.5*'Data Transformation'!$W$25,IF(C5983=1,D5983-'Data Transformation'!$W$25,FALSE))</f>
        <v>0</v>
      </c>
      <c r="E5982" t="str">
        <f t="array" ref="E5982">IF(ISLOGICAL(D5982),"",FREQUENCY(IF('Data Transformation'!$B$425:$B$8425='Bin Analysis'!$B5979,'Data Transformation'!$G$425:$G$8425),D5982))</f>
        <v/>
      </c>
      <c r="F5982" t="str">
        <f>IF(ISLOGICAL(D5982),"",E5982-E5981)</f>
        <v/>
      </c>
      <c r="G5982">
        <f>Weighting!$H$6</f>
        <v>1</v>
      </c>
      <c r="H5982">
        <f t="array" ref="H5982">FREQUENCY(IF('Data Transformation'!$B$4:$B$8425=B5979,'Data Transformation'!$G$4:$G$8425),'Bin Analysis'!$B5982)</f>
        <v>2</v>
      </c>
      <c r="I5982">
        <f>H5982-H5981</f>
        <v>2</v>
      </c>
      <c r="J5982">
        <f>IF(I5982=0,0,1)</f>
        <v>1</v>
      </c>
      <c r="K5982">
        <f>J5982*Weighting!$W$6</f>
        <v>1</v>
      </c>
      <c r="M5982" s="14"/>
    </row>
    <row r="5983" spans="1:25" x14ac:dyDescent="0.25">
      <c r="A5983" s="32">
        <f>IF(Weighting!$P$7&gt;0,B5983,"")</f>
        <v>0.45200000000000001</v>
      </c>
      <c r="B5983">
        <f>Weighting!$C$7</f>
        <v>0.45200000000000001</v>
      </c>
      <c r="C5983">
        <f>Weighting!$F$7</f>
        <v>0</v>
      </c>
      <c r="D5983" t="b">
        <f>IF(C5983=1,'Data Transformation'!$G$3+0.5*'Data Transformation'!$W$25,IF(C5984=1,D5984-'Data Transformation'!$W$25,FALSE))</f>
        <v>0</v>
      </c>
      <c r="E5983" t="str">
        <f t="array" ref="E5983">IF(ISLOGICAL(D5983),"",FREQUENCY(IF('Data Transformation'!$B$425:$B$8425='Bin Analysis'!$B5979,'Data Transformation'!$G$425:$G$8425),D5983))</f>
        <v/>
      </c>
      <c r="F5983" t="str">
        <f t="shared" ref="F5983:F6001" si="747">IF(ISLOGICAL(D5983),"",E5983-E5982)</f>
        <v/>
      </c>
      <c r="G5983">
        <f>Weighting!$H$7</f>
        <v>0</v>
      </c>
      <c r="H5983">
        <f t="array" ref="H5983">FREQUENCY(IF('Data Transformation'!$B$4:$B$8425=B5979,'Data Transformation'!$G$4:$G$8425),'Bin Analysis'!$B5983)</f>
        <v>2</v>
      </c>
      <c r="I5983">
        <f t="shared" ref="I5983:I6001" si="748">H5983-H5982</f>
        <v>0</v>
      </c>
      <c r="J5983">
        <f>IF(I5983=0,0,1)</f>
        <v>0</v>
      </c>
      <c r="K5983">
        <f>J5983*Weighting!$W$7</f>
        <v>0</v>
      </c>
      <c r="M5983" s="14"/>
    </row>
    <row r="5984" spans="1:25" x14ac:dyDescent="0.25">
      <c r="A5984" s="32">
        <f>IF(Weighting!$P$8&gt;0,B5984,"")</f>
        <v>0.58299999999999996</v>
      </c>
      <c r="B5984">
        <f>Weighting!$C$8</f>
        <v>0.58299999999999996</v>
      </c>
      <c r="C5984">
        <f>Weighting!$F$8</f>
        <v>0</v>
      </c>
      <c r="D5984" t="b">
        <f>IF(C5984=1,'Data Transformation'!$G$3+0.5*'Data Transformation'!$W$25,IF(C5985=1,D5985-'Data Transformation'!$W$25,FALSE))</f>
        <v>0</v>
      </c>
      <c r="E5984" t="str">
        <f t="array" ref="E5984">IF(ISLOGICAL(D5984),"",FREQUENCY(IF('Data Transformation'!$B$425:$B$8425='Bin Analysis'!$B5979,'Data Transformation'!$G$425:$G$8425),D5984))</f>
        <v/>
      </c>
      <c r="F5984" t="str">
        <f t="shared" si="747"/>
        <v/>
      </c>
      <c r="G5984">
        <f>Weighting!$H$8</f>
        <v>0</v>
      </c>
      <c r="H5984">
        <f t="array" ref="H5984">FREQUENCY(IF('Data Transformation'!$B$4:$B$8425=B5979,'Data Transformation'!$G$4:$G$8425),'Bin Analysis'!$B5984)</f>
        <v>2</v>
      </c>
      <c r="I5984">
        <f t="shared" si="748"/>
        <v>0</v>
      </c>
      <c r="J5984">
        <f t="shared" ref="J5984:J6001" si="749">IF(I5984=0,0,1)</f>
        <v>0</v>
      </c>
      <c r="K5984">
        <f>J5984*Weighting!$W$8</f>
        <v>0</v>
      </c>
      <c r="M5984" s="14"/>
    </row>
    <row r="5985" spans="1:13" x14ac:dyDescent="0.25">
      <c r="A5985" s="32">
        <f>IF(Weighting!$P$9&gt;0,B5985,"")</f>
        <v>0.71399999999999997</v>
      </c>
      <c r="B5985" s="50">
        <f>Weighting!$C$9</f>
        <v>0.71399999999999997</v>
      </c>
      <c r="C5985">
        <f>Weighting!$F$9</f>
        <v>0</v>
      </c>
      <c r="D5985" t="b">
        <f>IF(C5985=1,'Data Transformation'!$G$3+0.5*'Data Transformation'!$W$25,IF(C5986=1,D5986-'Data Transformation'!$W$25,FALSE))</f>
        <v>0</v>
      </c>
      <c r="E5985" t="str">
        <f t="array" ref="E5985">IF(ISLOGICAL(D5985),"",FREQUENCY(IF('Data Transformation'!$B$425:$B$8425='Bin Analysis'!$B5979,'Data Transformation'!$G$425:$G$8425),D5985))</f>
        <v/>
      </c>
      <c r="F5985" t="str">
        <f t="shared" si="747"/>
        <v/>
      </c>
      <c r="G5985">
        <f>Weighting!$H$9</f>
        <v>0</v>
      </c>
      <c r="H5985">
        <f t="array" ref="H5985">FREQUENCY(IF('Data Transformation'!$B$4:$B$8425=B5979,'Data Transformation'!$G$4:$G$8425),'Bin Analysis'!$B5985)</f>
        <v>5</v>
      </c>
      <c r="I5985">
        <f t="shared" si="748"/>
        <v>3</v>
      </c>
      <c r="J5985">
        <f t="shared" si="749"/>
        <v>1</v>
      </c>
      <c r="K5985">
        <f>J5985*Weighting!$W$9</f>
        <v>3</v>
      </c>
      <c r="M5985" s="14"/>
    </row>
    <row r="5986" spans="1:13" x14ac:dyDescent="0.25">
      <c r="A5986" s="32">
        <f>IF(Weighting!$P$10&gt;0,B5986,"")</f>
        <v>0.84499999999999997</v>
      </c>
      <c r="B5986">
        <f>Weighting!$C$10</f>
        <v>0.84499999999999997</v>
      </c>
      <c r="C5986">
        <f>Weighting!$F$10</f>
        <v>0</v>
      </c>
      <c r="D5986" t="b">
        <f>IF(C5986=1,'Data Transformation'!$G$3+0.5*'Data Transformation'!$W$25,IF(C5987=1,D5987-'Data Transformation'!$W$25,FALSE))</f>
        <v>0</v>
      </c>
      <c r="E5986" t="str">
        <f t="array" ref="E5986">IF(ISLOGICAL(D5986),"",FREQUENCY(IF('Data Transformation'!$B$425:$B$8425='Bin Analysis'!$B5979,'Data Transformation'!$G$425:$G$8425),D5986))</f>
        <v/>
      </c>
      <c r="F5986" t="str">
        <f t="shared" si="747"/>
        <v/>
      </c>
      <c r="G5986">
        <f>Weighting!$H$10</f>
        <v>0</v>
      </c>
      <c r="H5986">
        <f t="array" ref="H5986">FREQUENCY(IF('Data Transformation'!$B$4:$B$8425=B5979,'Data Transformation'!$G$4:$G$8425),'Bin Analysis'!$B5986)</f>
        <v>9</v>
      </c>
      <c r="I5986">
        <f t="shared" si="748"/>
        <v>4</v>
      </c>
      <c r="J5986">
        <f t="shared" si="749"/>
        <v>1</v>
      </c>
      <c r="K5986">
        <f>J5986*Weighting!$W$10</f>
        <v>3</v>
      </c>
      <c r="M5986" s="14"/>
    </row>
    <row r="5987" spans="1:13" x14ac:dyDescent="0.25">
      <c r="A5987" s="32">
        <f>IF(Weighting!$P$11&gt;0,B5987,"")</f>
        <v>0.97599999999999998</v>
      </c>
      <c r="B5987">
        <f>Weighting!$C$11</f>
        <v>0.97599999999999998</v>
      </c>
      <c r="C5987">
        <f>Weighting!$F$11</f>
        <v>0</v>
      </c>
      <c r="D5987">
        <f>IF(C5987=1,'Data Transformation'!$G$3+0.5*'Data Transformation'!$W$25,IF(C5988=1,D5988-'Data Transformation'!$W$25,FALSE))</f>
        <v>0.86899999999999999</v>
      </c>
      <c r="E5987">
        <f t="array" ref="E5987">IF(ISLOGICAL(D5987),"",FREQUENCY(IF('Data Transformation'!$B$425:$B$8425='Bin Analysis'!$B5979,'Data Transformation'!$G$425:$G$8425),D5987))</f>
        <v>9</v>
      </c>
      <c r="F5987" t="e">
        <f t="shared" si="747"/>
        <v>#VALUE!</v>
      </c>
      <c r="G5987">
        <f>Weighting!$H$11</f>
        <v>0</v>
      </c>
      <c r="H5987">
        <f t="array" ref="H5987">FREQUENCY(IF('Data Transformation'!$B$4:$B$8425=B5979,'Data Transformation'!$G$4:$G$8425),'Bin Analysis'!$B5987)</f>
        <v>15</v>
      </c>
      <c r="I5987">
        <f t="shared" si="748"/>
        <v>6</v>
      </c>
      <c r="J5987">
        <f t="shared" si="749"/>
        <v>1</v>
      </c>
      <c r="K5987">
        <f>J5987*Weighting!$W$11</f>
        <v>2</v>
      </c>
      <c r="M5987" s="14"/>
    </row>
    <row r="5988" spans="1:13" x14ac:dyDescent="0.25">
      <c r="A5988" s="32">
        <f>IF(Weighting!$P$12&gt;0,B5988,"")</f>
        <v>1.107</v>
      </c>
      <c r="B5988">
        <f>Weighting!$C$12</f>
        <v>1.107</v>
      </c>
      <c r="C5988">
        <f>Weighting!$F$12</f>
        <v>1</v>
      </c>
      <c r="D5988">
        <f>IF(C5988=1,'Data Transformation'!$G$3+0.5*'Data Transformation'!$W$25,IF(C5989=1,D5989-'Data Transformation'!$W$25,FALSE))</f>
        <v>1.131</v>
      </c>
      <c r="E5988">
        <f t="array" ref="E5988">IF(ISLOGICAL(D5988),"",FREQUENCY(IF('Data Transformation'!$B$425:$B$8425='Bin Analysis'!$B5979,'Data Transformation'!$G$425:$G$8425),D5988))</f>
        <v>16</v>
      </c>
      <c r="F5988">
        <f t="shared" si="747"/>
        <v>7</v>
      </c>
      <c r="G5988">
        <f>Weighting!$H$12</f>
        <v>0</v>
      </c>
      <c r="H5988">
        <f t="array" ref="H5988">FREQUENCY(IF('Data Transformation'!$B$4:$B$8425=B5979,'Data Transformation'!$G$4:$G$8425),'Bin Analysis'!$B5988)</f>
        <v>16</v>
      </c>
      <c r="I5988">
        <f t="shared" si="748"/>
        <v>1</v>
      </c>
      <c r="J5988">
        <f t="shared" si="749"/>
        <v>1</v>
      </c>
      <c r="K5988">
        <f>J5988*Weighting!$W$12</f>
        <v>1</v>
      </c>
      <c r="M5988" s="14"/>
    </row>
    <row r="5989" spans="1:13" x14ac:dyDescent="0.25">
      <c r="A5989" s="32">
        <f>IF(Weighting!$P$13&gt;0,B5989,"")</f>
        <v>1.238</v>
      </c>
      <c r="B5989">
        <f>Weighting!$C$13</f>
        <v>1.238</v>
      </c>
      <c r="C5989">
        <f>Weighting!$F$13</f>
        <v>0</v>
      </c>
      <c r="D5989" t="b">
        <f>IF(C5989=1,'Data Transformation'!$G$3+0.5*'Data Transformation'!$W$25,IF(C5990=1,D5990-'Data Transformation'!$W$25,FALSE))</f>
        <v>0</v>
      </c>
      <c r="E5989" t="str">
        <f t="array" ref="E5989">IF(ISLOGICAL(D5989),"",FREQUENCY(IF('Data Transformation'!$B$425:$B$8425='Bin Analysis'!$B5979,'Data Transformation'!$G$425:$G$8425),D5989))</f>
        <v/>
      </c>
      <c r="F5989" t="str">
        <f t="shared" si="747"/>
        <v/>
      </c>
      <c r="G5989">
        <f>Weighting!$H$13</f>
        <v>0</v>
      </c>
      <c r="H5989">
        <f t="array" ref="H5989">FREQUENCY(IF('Data Transformation'!$B$4:$B$8425=B5979,'Data Transformation'!$G$4:$G$8425),'Bin Analysis'!$B5989)</f>
        <v>17</v>
      </c>
      <c r="I5989">
        <f t="shared" si="748"/>
        <v>1</v>
      </c>
      <c r="J5989">
        <f t="shared" si="749"/>
        <v>1</v>
      </c>
      <c r="K5989">
        <f>J5989*Weighting!$W$13</f>
        <v>2</v>
      </c>
      <c r="M5989" s="14"/>
    </row>
    <row r="5990" spans="1:13" x14ac:dyDescent="0.25">
      <c r="A5990" s="32">
        <f>IF(Weighting!$P$14&gt;0,B5990,"")</f>
        <v>1.369</v>
      </c>
      <c r="B5990">
        <f>Weighting!$C$14</f>
        <v>1.369</v>
      </c>
      <c r="C5990">
        <f>Weighting!$F$14</f>
        <v>0</v>
      </c>
      <c r="D5990" t="b">
        <f>IF(C5990=1,'Data Transformation'!$G$3+0.5*'Data Transformation'!$W$25,IF(C5991=1,D5991-'Data Transformation'!$W$25,FALSE))</f>
        <v>0</v>
      </c>
      <c r="E5990" t="str">
        <f t="array" ref="E5990">IF(ISLOGICAL(D5990),"",FREQUENCY(IF('Data Transformation'!$B$425:$B$8425='Bin Analysis'!$B5979,'Data Transformation'!$G$425:$G$8425),D5990))</f>
        <v/>
      </c>
      <c r="F5990" t="str">
        <f t="shared" si="747"/>
        <v/>
      </c>
      <c r="G5990">
        <f>Weighting!$H$14</f>
        <v>0</v>
      </c>
      <c r="H5990">
        <f t="array" ref="H5990">FREQUENCY(IF('Data Transformation'!$B$4:$B$8425=B5979,'Data Transformation'!$G$4:$G$8425),'Bin Analysis'!$B5990)</f>
        <v>18</v>
      </c>
      <c r="I5990">
        <f t="shared" si="748"/>
        <v>1</v>
      </c>
      <c r="J5990">
        <f t="shared" si="749"/>
        <v>1</v>
      </c>
      <c r="K5990">
        <f>J5990*Weighting!$W$14</f>
        <v>3</v>
      </c>
      <c r="M5990" s="14"/>
    </row>
    <row r="5991" spans="1:13" x14ac:dyDescent="0.25">
      <c r="A5991" s="32">
        <f>IF(Weighting!$P$15&gt;0,B5991,"")</f>
        <v>1.5000009999999999</v>
      </c>
      <c r="B5991">
        <f>Weighting!$C$15</f>
        <v>1.5000009999999999</v>
      </c>
      <c r="C5991">
        <f>Weighting!$F$15</f>
        <v>0</v>
      </c>
      <c r="D5991" t="b">
        <f>IF(C5991=1,'Data Transformation'!$G$3+0.5*'Data Transformation'!$W$25,IF(C5992=1,D5992-'Data Transformation'!$W$25,FALSE))</f>
        <v>0</v>
      </c>
      <c r="E5991" t="str">
        <f t="array" ref="E5991">IF(ISLOGICAL(D5991),"",FREQUENCY(IF('Data Transformation'!$B$425:$B$8425='Bin Analysis'!$B5979,'Data Transformation'!$G$425:$G$8425),D5991))</f>
        <v/>
      </c>
      <c r="F5991" t="str">
        <f t="shared" si="747"/>
        <v/>
      </c>
      <c r="G5991">
        <f>Weighting!$H$15</f>
        <v>0</v>
      </c>
      <c r="H5991">
        <f t="array" ref="H5991">FREQUENCY(IF('Data Transformation'!$B$4:$B$8425=B5979,'Data Transformation'!$G$4:$G$8425),'Bin Analysis'!$B5991)</f>
        <v>18</v>
      </c>
      <c r="I5991">
        <f t="shared" si="748"/>
        <v>0</v>
      </c>
      <c r="J5991">
        <f t="shared" si="749"/>
        <v>0</v>
      </c>
      <c r="K5991">
        <f>J5991*Weighting!$W$15</f>
        <v>0</v>
      </c>
      <c r="M5991" s="14"/>
    </row>
    <row r="5992" spans="1:13" x14ac:dyDescent="0.25">
      <c r="A5992" s="32" t="str">
        <f>IF(Weighting!$P$16&gt;0,B5992,"")</f>
        <v/>
      </c>
      <c r="B5992">
        <f>Weighting!$C$16</f>
        <v>1.631</v>
      </c>
      <c r="C5992">
        <f>Weighting!$F$16</f>
        <v>0</v>
      </c>
      <c r="D5992" t="b">
        <f>IF(C5992=1,'Data Transformation'!$G$3+0.5*'Data Transformation'!$W$25,IF(C5993=1,D5993-'Data Transformation'!$W$25,FALSE))</f>
        <v>0</v>
      </c>
      <c r="E5992" t="str">
        <f t="array" ref="E5992">IF(ISLOGICAL(D5992),"",FREQUENCY(IF('Data Transformation'!$B$425:$B$8425='Bin Analysis'!$B5979,'Data Transformation'!$G$425:$G$8425),D5992))</f>
        <v/>
      </c>
      <c r="F5992" t="str">
        <f t="shared" si="747"/>
        <v/>
      </c>
      <c r="G5992">
        <f>Weighting!$H$16</f>
        <v>0</v>
      </c>
      <c r="H5992">
        <f t="array" ref="H5992">FREQUENCY(IF('Data Transformation'!$B$4:$B$8425=B5979,'Data Transformation'!$G$4:$G$8425),'Bin Analysis'!$B5992)</f>
        <v>18</v>
      </c>
      <c r="I5992">
        <f t="shared" si="748"/>
        <v>0</v>
      </c>
      <c r="J5992">
        <f t="shared" si="749"/>
        <v>0</v>
      </c>
      <c r="K5992">
        <f>J5992*Weighting!$W$16</f>
        <v>0</v>
      </c>
      <c r="M5992" s="14"/>
    </row>
    <row r="5993" spans="1:13" x14ac:dyDescent="0.25">
      <c r="A5993" s="32" t="str">
        <f>IF(Weighting!$P$17&gt;0,B5993,"")</f>
        <v/>
      </c>
      <c r="B5993">
        <f>Weighting!$C$17</f>
        <v>1.762</v>
      </c>
      <c r="C5993">
        <f>Weighting!$F$17</f>
        <v>0</v>
      </c>
      <c r="D5993" t="b">
        <f>IF(C5993=1,'Data Transformation'!$G$3+0.5*'Data Transformation'!$W$25,IF(C5994=1,D5994-'Data Transformation'!$W$25,FALSE))</f>
        <v>0</v>
      </c>
      <c r="E5993" t="str">
        <f t="array" ref="E5993">IF(ISLOGICAL(D5993),"",FREQUENCY(IF('Data Transformation'!$B$425:$B$8425='Bin Analysis'!$B5979,'Data Transformation'!$G$425:$G$8425),D5993))</f>
        <v/>
      </c>
      <c r="F5993" t="str">
        <f t="shared" si="747"/>
        <v/>
      </c>
      <c r="G5993">
        <f>Weighting!$H$17</f>
        <v>0</v>
      </c>
      <c r="H5993">
        <f t="array" ref="H5993">FREQUENCY(IF('Data Transformation'!$B$4:$B$8425=B5979,'Data Transformation'!$G$4:$G$8425),'Bin Analysis'!$B5993)</f>
        <v>18</v>
      </c>
      <c r="I5993">
        <f t="shared" si="748"/>
        <v>0</v>
      </c>
      <c r="J5993">
        <f t="shared" si="749"/>
        <v>0</v>
      </c>
      <c r="K5993">
        <f>J5993*Weighting!$W$17</f>
        <v>0</v>
      </c>
      <c r="M5993" s="14"/>
    </row>
    <row r="5994" spans="1:13" x14ac:dyDescent="0.25">
      <c r="A5994" s="32" t="str">
        <f>IF(Weighting!$P$18&gt;0,B5994,"")</f>
        <v/>
      </c>
      <c r="B5994">
        <f>Weighting!$C$18</f>
        <v>1.893</v>
      </c>
      <c r="C5994">
        <f>Weighting!$F$18</f>
        <v>0</v>
      </c>
      <c r="D5994" t="b">
        <f>IF(C5994=1,'Data Transformation'!$G$3+0.5*'Data Transformation'!$W$25,IF(C5995=1,D5995-'Data Transformation'!$W$25,FALSE))</f>
        <v>0</v>
      </c>
      <c r="E5994" t="str">
        <f t="array" ref="E5994">IF(ISLOGICAL(D5994),"",FREQUENCY(IF('Data Transformation'!$B$425:$B$8425='Bin Analysis'!$B5979,'Data Transformation'!$G$425:$G$8425),D5994))</f>
        <v/>
      </c>
      <c r="F5994" t="str">
        <f t="shared" si="747"/>
        <v/>
      </c>
      <c r="G5994">
        <f>Weighting!$H$18</f>
        <v>0</v>
      </c>
      <c r="H5994">
        <f t="array" ref="H5994">FREQUENCY(IF('Data Transformation'!$B$4:$B$8425=B5979,'Data Transformation'!$G$4:$G$8425),'Bin Analysis'!$B5994)</f>
        <v>18</v>
      </c>
      <c r="I5994">
        <f t="shared" si="748"/>
        <v>0</v>
      </c>
      <c r="J5994">
        <f t="shared" si="749"/>
        <v>0</v>
      </c>
      <c r="K5994">
        <f>J5994*Weighting!$W$18</f>
        <v>0</v>
      </c>
      <c r="M5994" s="14"/>
    </row>
    <row r="5995" spans="1:13" x14ac:dyDescent="0.25">
      <c r="A5995" s="32" t="str">
        <f>IF(Weighting!$P$19&gt;0,B5995,"")</f>
        <v/>
      </c>
      <c r="B5995">
        <f>Weighting!$C$19</f>
        <v>2.024</v>
      </c>
      <c r="C5995">
        <f>Weighting!$F$19</f>
        <v>0</v>
      </c>
      <c r="D5995" t="b">
        <f>IF(C5995=1,'Data Transformation'!$G$3+0.5*'Data Transformation'!$W$25,IF(C5996=1,D5996-'Data Transformation'!$W$25,FALSE))</f>
        <v>0</v>
      </c>
      <c r="E5995" t="str">
        <f t="array" ref="E5995">IF(ISLOGICAL(D5995),"",FREQUENCY(IF('Data Transformation'!$B$425:$B$8425='Bin Analysis'!$B5979,'Data Transformation'!$G$425:$G$8425),D5995))</f>
        <v/>
      </c>
      <c r="F5995" t="str">
        <f t="shared" si="747"/>
        <v/>
      </c>
      <c r="G5995">
        <f>Weighting!$H$19</f>
        <v>0</v>
      </c>
      <c r="H5995">
        <f t="array" ref="H5995">FREQUENCY(IF('Data Transformation'!$B$4:$B$8425=B5979,'Data Transformation'!$G$4:$G$8425),'Bin Analysis'!$B5995)</f>
        <v>18</v>
      </c>
      <c r="I5995">
        <f t="shared" si="748"/>
        <v>0</v>
      </c>
      <c r="J5995">
        <f t="shared" si="749"/>
        <v>0</v>
      </c>
      <c r="K5995">
        <f>J5995*Weighting!$W$19</f>
        <v>0</v>
      </c>
      <c r="M5995" s="14"/>
    </row>
    <row r="5996" spans="1:13" x14ac:dyDescent="0.25">
      <c r="A5996" s="32" t="str">
        <f>IF(Weighting!$P$20&gt;0,B5996,"")</f>
        <v/>
      </c>
      <c r="B5996">
        <f>Weighting!$C$20</f>
        <v>2.1550000000000002</v>
      </c>
      <c r="C5996">
        <f>Weighting!$F$20</f>
        <v>0</v>
      </c>
      <c r="D5996" t="b">
        <f>IF(C5996=1,'Data Transformation'!$G$3+0.5*'Data Transformation'!$W$25,IF(C5997=1,D5997-'Data Transformation'!$W$25,FALSE))</f>
        <v>0</v>
      </c>
      <c r="E5996" t="str">
        <f t="array" ref="E5996">IF(ISLOGICAL(D5996),"",FREQUENCY(IF('Data Transformation'!$B$425:$B$8425='Bin Analysis'!$B5979,'Data Transformation'!$G$425:$G$8425),D5996))</f>
        <v/>
      </c>
      <c r="F5996" t="str">
        <f t="shared" si="747"/>
        <v/>
      </c>
      <c r="G5996">
        <f>Weighting!$H$20</f>
        <v>0</v>
      </c>
      <c r="H5996">
        <f t="array" ref="H5996">FREQUENCY(IF('Data Transformation'!$B$4:$B$8425=B5979,'Data Transformation'!$G$4:$G$8425),'Bin Analysis'!$B5996)</f>
        <v>18</v>
      </c>
      <c r="I5996">
        <f t="shared" si="748"/>
        <v>0</v>
      </c>
      <c r="J5996">
        <f t="shared" si="749"/>
        <v>0</v>
      </c>
      <c r="K5996">
        <f>J5996*Weighting!$W$20</f>
        <v>0</v>
      </c>
      <c r="M5996" s="14"/>
    </row>
    <row r="5997" spans="1:13" x14ac:dyDescent="0.25">
      <c r="A5997" s="32" t="str">
        <f>IF(Weighting!$P$21&gt;0,B5997,"")</f>
        <v/>
      </c>
      <c r="B5997">
        <f>Weighting!$C$21</f>
        <v>2.2860000000000005</v>
      </c>
      <c r="C5997">
        <f>Weighting!$F$21</f>
        <v>0</v>
      </c>
      <c r="D5997" t="b">
        <f>IF(C5997=1,'Data Transformation'!$G$3+0.5*'Data Transformation'!$W$25,IF(C5998=1,D5998-'Data Transformation'!$W$25,FALSE))</f>
        <v>0</v>
      </c>
      <c r="E5997" t="str">
        <f t="array" ref="E5997">IF(ISLOGICAL(D5997),"",FREQUENCY(IF('Data Transformation'!$B$425:$B$8425='Bin Analysis'!$B5979,'Data Transformation'!$G$425:$G$8425),D5997))</f>
        <v/>
      </c>
      <c r="F5997" t="str">
        <f t="shared" si="747"/>
        <v/>
      </c>
      <c r="G5997">
        <f>Weighting!$H$21</f>
        <v>0</v>
      </c>
      <c r="H5997">
        <f t="array" ref="H5997">FREQUENCY(IF('Data Transformation'!$B$4:$B$8425=B5979,'Data Transformation'!$G$4:$G$8425),'Bin Analysis'!$B5997)</f>
        <v>18</v>
      </c>
      <c r="I5997">
        <f t="shared" si="748"/>
        <v>0</v>
      </c>
      <c r="J5997">
        <f t="shared" si="749"/>
        <v>0</v>
      </c>
      <c r="K5997">
        <f>J5997*Weighting!$W$21</f>
        <v>0</v>
      </c>
      <c r="M5997" s="14"/>
    </row>
    <row r="5998" spans="1:13" x14ac:dyDescent="0.25">
      <c r="A5998" s="32" t="str">
        <f>IF(Weighting!$P$22&gt;0,B5998,"")</f>
        <v/>
      </c>
      <c r="B5998">
        <f>Weighting!$C$22</f>
        <v>2.4170000000000007</v>
      </c>
      <c r="C5998">
        <f>Weighting!$F$22</f>
        <v>0</v>
      </c>
      <c r="D5998" t="b">
        <f>IF(C5998=1,'Data Transformation'!$G$3+0.5*'Data Transformation'!$W$25,IF(C5999=1,D5999-'Data Transformation'!$W$25,FALSE))</f>
        <v>0</v>
      </c>
      <c r="E5998" t="str">
        <f t="array" ref="E5998">IF(ISLOGICAL(D5998),"",FREQUENCY(IF('Data Transformation'!$B$425:$B$8425='Bin Analysis'!$B5979,'Data Transformation'!$G$425:$G$8425),D5998))</f>
        <v/>
      </c>
      <c r="F5998" t="str">
        <f t="shared" si="747"/>
        <v/>
      </c>
      <c r="G5998">
        <f>Weighting!$H$22</f>
        <v>0</v>
      </c>
      <c r="H5998">
        <f t="array" ref="H5998">FREQUENCY(IF('Data Transformation'!$B$4:$B$8425=B5979,'Data Transformation'!$G$4:$G$8425),'Bin Analysis'!$B5998)</f>
        <v>18</v>
      </c>
      <c r="I5998">
        <f t="shared" si="748"/>
        <v>0</v>
      </c>
      <c r="J5998">
        <f t="shared" si="749"/>
        <v>0</v>
      </c>
      <c r="K5998">
        <f>J5998*Weighting!$W$22</f>
        <v>0</v>
      </c>
      <c r="M5998" s="14"/>
    </row>
    <row r="5999" spans="1:13" x14ac:dyDescent="0.25">
      <c r="A5999" s="32" t="str">
        <f>IF(Weighting!$P$23&gt;0,B5999,"")</f>
        <v/>
      </c>
      <c r="B5999">
        <f>Weighting!$C$23</f>
        <v>2.5480000000000009</v>
      </c>
      <c r="C5999">
        <f>Weighting!$F$23</f>
        <v>0</v>
      </c>
      <c r="D5999" t="b">
        <f>IF(C5999=1,'Data Transformation'!$G$3+0.5*'Data Transformation'!$W$25,IF(C6000=1,D6000-'Data Transformation'!$W$25,FALSE))</f>
        <v>0</v>
      </c>
      <c r="E5999" t="str">
        <f t="array" ref="E5999">IF(ISLOGICAL(D5999),"",FREQUENCY(IF('Data Transformation'!$B$425:$B$8425='Bin Analysis'!$B5979,'Data Transformation'!$G$425:$G$8425),D5999))</f>
        <v/>
      </c>
      <c r="F5999" t="str">
        <f t="shared" si="747"/>
        <v/>
      </c>
      <c r="G5999">
        <f>Weighting!$H$23</f>
        <v>0</v>
      </c>
      <c r="H5999">
        <f t="array" ref="H5999">FREQUENCY(IF('Data Transformation'!$B$4:$B$8425=B5979,'Data Transformation'!$G$4:$G$8425),'Bin Analysis'!$B5999)</f>
        <v>18</v>
      </c>
      <c r="I5999">
        <f t="shared" si="748"/>
        <v>0</v>
      </c>
      <c r="J5999">
        <f t="shared" si="749"/>
        <v>0</v>
      </c>
      <c r="K5999">
        <f>J5999*Weighting!$W$23</f>
        <v>0</v>
      </c>
      <c r="M5999" s="14"/>
    </row>
    <row r="6000" spans="1:13" x14ac:dyDescent="0.25">
      <c r="A6000" s="32" t="str">
        <f>IF(Weighting!$P$24&gt;0,B6000,"")</f>
        <v/>
      </c>
      <c r="B6000">
        <f>Weighting!$C$24</f>
        <v>2.6790000000000012</v>
      </c>
      <c r="C6000">
        <f>Weighting!$F$24</f>
        <v>0</v>
      </c>
      <c r="D6000" t="b">
        <f>IF(C6000=1,'Data Transformation'!$G$3+0.5*'Data Transformation'!$W$25,IF(C6001=1,D6001-'Data Transformation'!$W$25,FALSE))</f>
        <v>0</v>
      </c>
      <c r="E6000" t="str">
        <f t="array" ref="E6000">IF(ISLOGICAL(D6000),"",FREQUENCY(IF('Data Transformation'!$B$425:$B$8425='Bin Analysis'!$B5979,'Data Transformation'!$G$425:$G$8425),D6000))</f>
        <v/>
      </c>
      <c r="F6000" t="str">
        <f t="shared" si="747"/>
        <v/>
      </c>
      <c r="G6000">
        <f>Weighting!$H$24</f>
        <v>0</v>
      </c>
      <c r="H6000">
        <f t="array" ref="H6000">FREQUENCY(IF('Data Transformation'!$B$4:$B$8425=B5979,'Data Transformation'!$G$4:$G$8425),'Bin Analysis'!$B6000)</f>
        <v>18</v>
      </c>
      <c r="I6000">
        <f t="shared" si="748"/>
        <v>0</v>
      </c>
      <c r="J6000">
        <f t="shared" si="749"/>
        <v>0</v>
      </c>
      <c r="K6000">
        <f>J6000*Weighting!$W$24</f>
        <v>0</v>
      </c>
      <c r="M6000" s="14"/>
    </row>
    <row r="6001" spans="1:25" x14ac:dyDescent="0.25">
      <c r="A6001" s="32" t="str">
        <f>IF(Weighting!$P$25&gt;0,B6001,"")</f>
        <v/>
      </c>
      <c r="B6001">
        <f>Weighting!$C$25</f>
        <v>2.8100000000000014</v>
      </c>
      <c r="C6001">
        <f>Weighting!$F$25</f>
        <v>0</v>
      </c>
      <c r="D6001" t="b">
        <f>IF(C6001=1,'Data Transformation'!$G$3+0.5*'Data Transformation'!$W$25,IF(C6002=1,D6002-'Data Transformation'!$W$25,FALSE))</f>
        <v>0</v>
      </c>
      <c r="E6001" t="str">
        <f t="array" ref="E6001">IF(ISLOGICAL(D6001),"",FREQUENCY(IF('Data Transformation'!$B$425:$B$8425='Bin Analysis'!$B5979,'Data Transformation'!$G$425:$G$8425),D6001))</f>
        <v/>
      </c>
      <c r="F6001" t="str">
        <f t="shared" si="747"/>
        <v/>
      </c>
      <c r="G6001">
        <f>Weighting!$H$25</f>
        <v>0</v>
      </c>
      <c r="H6001">
        <f t="array" ref="H6001">FREQUENCY(IF('Data Transformation'!$B$4:$B$8425=B5979,'Data Transformation'!$G$4:$G$8425),'Bin Analysis'!$B6001)</f>
        <v>18</v>
      </c>
      <c r="I6001">
        <f t="shared" si="748"/>
        <v>0</v>
      </c>
      <c r="J6001">
        <f t="shared" si="749"/>
        <v>0</v>
      </c>
      <c r="K6001">
        <f>J6001*Weighting!$W$25</f>
        <v>0</v>
      </c>
      <c r="M6001" s="14"/>
    </row>
    <row r="6002" spans="1:25" x14ac:dyDescent="0.25">
      <c r="N6002" s="55"/>
      <c r="O6002"/>
      <c r="P6002"/>
      <c r="Q6002"/>
      <c r="R6002"/>
    </row>
    <row r="6003" spans="1:25" ht="23.25" x14ac:dyDescent="0.35">
      <c r="A6003" s="21" t="s">
        <v>0</v>
      </c>
      <c r="B6003" s="21">
        <f>IFERROR(VLOOKUP(C6003,'Data Transformation'!$L$6:$M$426,2,FALSE),"")</f>
        <v>250</v>
      </c>
      <c r="C6003" s="21">
        <f>C5979+1</f>
        <v>250</v>
      </c>
      <c r="D6003" s="21"/>
      <c r="E6003" s="21"/>
      <c r="F6003" s="21"/>
      <c r="G6003" s="21"/>
      <c r="H6003" s="22"/>
      <c r="I6003" s="22"/>
      <c r="J6003" s="22"/>
      <c r="K6003" s="21"/>
      <c r="L6003" s="21">
        <f>B6003</f>
        <v>250</v>
      </c>
      <c r="M6003" s="23">
        <f>INDEX('Data Transformation'!$O$4:$O$424,MATCH($B6003,'Data Transformation'!$M$4:$M$424,0),MATCH($M$2,'Data Transformation'!$O$3,0))</f>
        <v>18</v>
      </c>
      <c r="N6003" s="27">
        <f>IF('Input and Summary Results'!$J$16="minimum",'Bin Analysis'!X6004/(M6003-1),'Bin Analysis'!Y6003/('Bin Analysis'!M6003-1))</f>
        <v>5.8823529411764705E-2</v>
      </c>
      <c r="O6003" s="27">
        <f>IF(M6003=FALSE,NA(),(VLOOKUP(1,C6006:K6025,4,FALSE))/(M6003-1))</f>
        <v>0.76470588235294112</v>
      </c>
      <c r="P6003" s="27">
        <f>IF(M6003=FALSE,NA(),SUM(J6006:J6025)/Weighting!$S$5)</f>
        <v>0.5</v>
      </c>
      <c r="Q6003" s="27">
        <f>IF(M6003=FALSE,NA(),SUM(K6006:K6025)/Weighting!$S$6)</f>
        <v>0.47826086956521741</v>
      </c>
      <c r="R6003" s="27">
        <f>IF(M6003=FALSE,NA(),(VLOOKUP(1,G6006:K6025,3,FALSE))/(M6003-1))</f>
        <v>0</v>
      </c>
      <c r="S6003" s="22" t="str">
        <f>IF(M6003=FALSE,NA(),IF(SUM(J6006:J6025)=2,"yes","no"))</f>
        <v>no</v>
      </c>
      <c r="X6003" s="2" cm="2">
        <f t="array" ref="X6003:X6004">FREQUENCY(IF('Data Transformation'!$B$425:$B$6424='Bin Analysis'!L6003,'Data Transformation'!$G$425:$G$6424),'Data Transformation'!$U$11)</f>
        <v>16</v>
      </c>
      <c r="Y6003" s="2" cm="2">
        <f t="array" ref="Y6003:Y6004">FREQUENCY(IF('Data Transformation'!$B$425:$B$6424='Bin Analysis'!L6003,'Data Transformation'!$G$425:$G$6424),'Data Transformation'!$U$12)</f>
        <v>3</v>
      </c>
    </row>
    <row r="6004" spans="1:25" x14ac:dyDescent="0.25">
      <c r="A6004" s="14" t="s">
        <v>66</v>
      </c>
      <c r="B6004" t="s">
        <v>47</v>
      </c>
      <c r="C6004" t="s">
        <v>5</v>
      </c>
      <c r="D6004" t="s">
        <v>99</v>
      </c>
      <c r="E6004" t="s">
        <v>100</v>
      </c>
      <c r="F6004" t="s">
        <v>101</v>
      </c>
      <c r="G6004" t="s">
        <v>69</v>
      </c>
      <c r="H6004" t="s">
        <v>31</v>
      </c>
      <c r="I6004" t="s">
        <v>32</v>
      </c>
      <c r="J6004" t="s">
        <v>46</v>
      </c>
      <c r="K6004" s="14" t="s">
        <v>45</v>
      </c>
      <c r="M6004" s="14"/>
      <c r="X6004" s="2">
        <v>1</v>
      </c>
      <c r="Y6004" s="2">
        <v>14</v>
      </c>
    </row>
    <row r="6005" spans="1:25" x14ac:dyDescent="0.25">
      <c r="A6005" s="32"/>
      <c r="D6005" t="b">
        <f>IF(C6005=1,'Data Transformation'!$G$3+0.5*'Data Transformation'!$W$25,IF(C6006=1,D6006-'Data Transformation'!$W$25,FALSE))</f>
        <v>0</v>
      </c>
      <c r="E6005" t="str">
        <f t="array" ref="E6005">IF(ISLOGICAL(D6005),"",FREQUENCY(IF('Data Transformation'!$B$425:$B$8425='Bin Analysis'!$B6003,'Data Transformation'!$G$425:$G$8425),D6005))</f>
        <v/>
      </c>
      <c r="F6005" t="str">
        <f>IF(ISLOGICAL(D6005),"",E6005-E6004)</f>
        <v/>
      </c>
      <c r="M6005" s="14"/>
    </row>
    <row r="6006" spans="1:25" x14ac:dyDescent="0.25">
      <c r="A6006" s="32">
        <f>IF(Weighting!$P$6&gt;0,B6006,"")</f>
        <v>0.32100000000000001</v>
      </c>
      <c r="B6006">
        <f>Weighting!$C$6</f>
        <v>0.32100000000000001</v>
      </c>
      <c r="C6006">
        <f>Weighting!$F$6</f>
        <v>0</v>
      </c>
      <c r="D6006" t="b">
        <f>IF(C6006=1,'Data Transformation'!$G$3+0.5*'Data Transformation'!$W$25,IF(C6007=1,D6007-'Data Transformation'!$W$25,FALSE))</f>
        <v>0</v>
      </c>
      <c r="E6006" t="str">
        <f t="array" ref="E6006">IF(ISLOGICAL(D6006),"",FREQUENCY(IF('Data Transformation'!$B$425:$B$8425='Bin Analysis'!$B6003,'Data Transformation'!$G$425:$G$8425),D6006))</f>
        <v/>
      </c>
      <c r="F6006" t="str">
        <f>IF(ISLOGICAL(D6006),"",E6006-E6005)</f>
        <v/>
      </c>
      <c r="G6006">
        <f>Weighting!$H$6</f>
        <v>1</v>
      </c>
      <c r="H6006">
        <f t="array" ref="H6006">FREQUENCY(IF('Data Transformation'!$B$4:$B$8425=B6003,'Data Transformation'!$G$4:$G$8425),'Bin Analysis'!$B6006)</f>
        <v>0</v>
      </c>
      <c r="I6006">
        <f>H6006-H6005</f>
        <v>0</v>
      </c>
      <c r="J6006">
        <f>IF(I6006=0,0,1)</f>
        <v>0</v>
      </c>
      <c r="K6006">
        <f>J6006*Weighting!$W$6</f>
        <v>0</v>
      </c>
      <c r="M6006" s="14"/>
    </row>
    <row r="6007" spans="1:25" x14ac:dyDescent="0.25">
      <c r="A6007" s="32">
        <f>IF(Weighting!$P$7&gt;0,B6007,"")</f>
        <v>0.45200000000000001</v>
      </c>
      <c r="B6007">
        <f>Weighting!$C$7</f>
        <v>0.45200000000000001</v>
      </c>
      <c r="C6007">
        <f>Weighting!$F$7</f>
        <v>0</v>
      </c>
      <c r="D6007" t="b">
        <f>IF(C6007=1,'Data Transformation'!$G$3+0.5*'Data Transformation'!$W$25,IF(C6008=1,D6008-'Data Transformation'!$W$25,FALSE))</f>
        <v>0</v>
      </c>
      <c r="E6007" t="str">
        <f t="array" ref="E6007">IF(ISLOGICAL(D6007),"",FREQUENCY(IF('Data Transformation'!$B$425:$B$8425='Bin Analysis'!$B6003,'Data Transformation'!$G$425:$G$8425),D6007))</f>
        <v/>
      </c>
      <c r="F6007" t="str">
        <f t="shared" ref="F6007:F6025" si="750">IF(ISLOGICAL(D6007),"",E6007-E6006)</f>
        <v/>
      </c>
      <c r="G6007">
        <f>Weighting!$H$7</f>
        <v>0</v>
      </c>
      <c r="H6007">
        <f t="array" ref="H6007">FREQUENCY(IF('Data Transformation'!$B$4:$B$8425=B6003,'Data Transformation'!$G$4:$G$8425),'Bin Analysis'!$B6007)</f>
        <v>0</v>
      </c>
      <c r="I6007">
        <f t="shared" ref="I6007:I6025" si="751">H6007-H6006</f>
        <v>0</v>
      </c>
      <c r="J6007">
        <f>IF(I6007=0,0,1)</f>
        <v>0</v>
      </c>
      <c r="K6007">
        <f>J6007*Weighting!$W$7</f>
        <v>0</v>
      </c>
      <c r="M6007" s="14"/>
    </row>
    <row r="6008" spans="1:25" x14ac:dyDescent="0.25">
      <c r="A6008" s="32">
        <f>IF(Weighting!$P$8&gt;0,B6008,"")</f>
        <v>0.58299999999999996</v>
      </c>
      <c r="B6008">
        <f>Weighting!$C$8</f>
        <v>0.58299999999999996</v>
      </c>
      <c r="C6008">
        <f>Weighting!$F$8</f>
        <v>0</v>
      </c>
      <c r="D6008" t="b">
        <f>IF(C6008=1,'Data Transformation'!$G$3+0.5*'Data Transformation'!$W$25,IF(C6009=1,D6009-'Data Transformation'!$W$25,FALSE))</f>
        <v>0</v>
      </c>
      <c r="E6008" t="str">
        <f t="array" ref="E6008">IF(ISLOGICAL(D6008),"",FREQUENCY(IF('Data Transformation'!$B$425:$B$8425='Bin Analysis'!$B6003,'Data Transformation'!$G$425:$G$8425),D6008))</f>
        <v/>
      </c>
      <c r="F6008" t="str">
        <f t="shared" si="750"/>
        <v/>
      </c>
      <c r="G6008">
        <f>Weighting!$H$8</f>
        <v>0</v>
      </c>
      <c r="H6008">
        <f t="array" ref="H6008">FREQUENCY(IF('Data Transformation'!$B$4:$B$8425=B6003,'Data Transformation'!$G$4:$G$8425),'Bin Analysis'!$B6008)</f>
        <v>0</v>
      </c>
      <c r="I6008">
        <f t="shared" si="751"/>
        <v>0</v>
      </c>
      <c r="J6008">
        <f t="shared" ref="J6008:J6025" si="752">IF(I6008=0,0,1)</f>
        <v>0</v>
      </c>
      <c r="K6008">
        <f>J6008*Weighting!$W$8</f>
        <v>0</v>
      </c>
      <c r="M6008" s="14"/>
    </row>
    <row r="6009" spans="1:25" x14ac:dyDescent="0.25">
      <c r="A6009" s="32">
        <f>IF(Weighting!$P$9&gt;0,B6009,"")</f>
        <v>0.71399999999999997</v>
      </c>
      <c r="B6009" s="50">
        <f>Weighting!$C$9</f>
        <v>0.71399999999999997</v>
      </c>
      <c r="C6009">
        <f>Weighting!$F$9</f>
        <v>0</v>
      </c>
      <c r="D6009" t="b">
        <f>IF(C6009=1,'Data Transformation'!$G$3+0.5*'Data Transformation'!$W$25,IF(C6010=1,D6010-'Data Transformation'!$W$25,FALSE))</f>
        <v>0</v>
      </c>
      <c r="E6009" t="str">
        <f t="array" ref="E6009">IF(ISLOGICAL(D6009),"",FREQUENCY(IF('Data Transformation'!$B$425:$B$8425='Bin Analysis'!$B6003,'Data Transformation'!$G$425:$G$8425),D6009))</f>
        <v/>
      </c>
      <c r="F6009" t="str">
        <f t="shared" si="750"/>
        <v/>
      </c>
      <c r="G6009">
        <f>Weighting!$H$9</f>
        <v>0</v>
      </c>
      <c r="H6009">
        <f t="array" ref="H6009">FREQUENCY(IF('Data Transformation'!$B$4:$B$8425=B6003,'Data Transformation'!$G$4:$G$8425),'Bin Analysis'!$B6009)</f>
        <v>1</v>
      </c>
      <c r="I6009">
        <f t="shared" si="751"/>
        <v>1</v>
      </c>
      <c r="J6009">
        <f t="shared" si="752"/>
        <v>1</v>
      </c>
      <c r="K6009">
        <f>J6009*Weighting!$W$9</f>
        <v>3</v>
      </c>
      <c r="M6009" s="14"/>
    </row>
    <row r="6010" spans="1:25" x14ac:dyDescent="0.25">
      <c r="A6010" s="32">
        <f>IF(Weighting!$P$10&gt;0,B6010,"")</f>
        <v>0.84499999999999997</v>
      </c>
      <c r="B6010">
        <f>Weighting!$C$10</f>
        <v>0.84499999999999997</v>
      </c>
      <c r="C6010">
        <f>Weighting!$F$10</f>
        <v>0</v>
      </c>
      <c r="D6010" t="b">
        <f>IF(C6010=1,'Data Transformation'!$G$3+0.5*'Data Transformation'!$W$25,IF(C6011=1,D6011-'Data Transformation'!$W$25,FALSE))</f>
        <v>0</v>
      </c>
      <c r="E6010" t="str">
        <f t="array" ref="E6010">IF(ISLOGICAL(D6010),"",FREQUENCY(IF('Data Transformation'!$B$425:$B$8425='Bin Analysis'!$B6003,'Data Transformation'!$G$425:$G$8425),D6010))</f>
        <v/>
      </c>
      <c r="F6010" t="str">
        <f t="shared" si="750"/>
        <v/>
      </c>
      <c r="G6010">
        <f>Weighting!$H$10</f>
        <v>0</v>
      </c>
      <c r="H6010">
        <f t="array" ref="H6010">FREQUENCY(IF('Data Transformation'!$B$4:$B$8425=B6003,'Data Transformation'!$G$4:$G$8425),'Bin Analysis'!$B6010)</f>
        <v>3</v>
      </c>
      <c r="I6010">
        <f t="shared" si="751"/>
        <v>2</v>
      </c>
      <c r="J6010">
        <f t="shared" si="752"/>
        <v>1</v>
      </c>
      <c r="K6010">
        <f>J6010*Weighting!$W$10</f>
        <v>3</v>
      </c>
      <c r="M6010" s="14"/>
    </row>
    <row r="6011" spans="1:25" x14ac:dyDescent="0.25">
      <c r="A6011" s="32">
        <f>IF(Weighting!$P$11&gt;0,B6011,"")</f>
        <v>0.97599999999999998</v>
      </c>
      <c r="B6011">
        <f>Weighting!$C$11</f>
        <v>0.97599999999999998</v>
      </c>
      <c r="C6011">
        <f>Weighting!$F$11</f>
        <v>0</v>
      </c>
      <c r="D6011">
        <f>IF(C6011=1,'Data Transformation'!$G$3+0.5*'Data Transformation'!$W$25,IF(C6012=1,D6012-'Data Transformation'!$W$25,FALSE))</f>
        <v>0.86899999999999999</v>
      </c>
      <c r="E6011">
        <f t="array" ref="E6011">IF(ISLOGICAL(D6011),"",FREQUENCY(IF('Data Transformation'!$B$425:$B$8425='Bin Analysis'!$B6003,'Data Transformation'!$G$425:$G$8425),D6011))</f>
        <v>3</v>
      </c>
      <c r="F6011" t="e">
        <f t="shared" si="750"/>
        <v>#VALUE!</v>
      </c>
      <c r="G6011">
        <f>Weighting!$H$11</f>
        <v>0</v>
      </c>
      <c r="H6011">
        <f t="array" ref="H6011">FREQUENCY(IF('Data Transformation'!$B$4:$B$8425=B6003,'Data Transformation'!$G$4:$G$8425),'Bin Analysis'!$B6011)</f>
        <v>9</v>
      </c>
      <c r="I6011">
        <f t="shared" si="751"/>
        <v>6</v>
      </c>
      <c r="J6011">
        <f t="shared" si="752"/>
        <v>1</v>
      </c>
      <c r="K6011">
        <f>J6011*Weighting!$W$11</f>
        <v>2</v>
      </c>
      <c r="M6011" s="14"/>
    </row>
    <row r="6012" spans="1:25" x14ac:dyDescent="0.25">
      <c r="A6012" s="32">
        <f>IF(Weighting!$P$12&gt;0,B6012,"")</f>
        <v>1.107</v>
      </c>
      <c r="B6012">
        <f>Weighting!$C$12</f>
        <v>1.107</v>
      </c>
      <c r="C6012">
        <f>Weighting!$F$12</f>
        <v>1</v>
      </c>
      <c r="D6012">
        <f>IF(C6012=1,'Data Transformation'!$G$3+0.5*'Data Transformation'!$W$25,IF(C6013=1,D6013-'Data Transformation'!$W$25,FALSE))</f>
        <v>1.131</v>
      </c>
      <c r="E6012">
        <f t="array" ref="E6012">IF(ISLOGICAL(D6012),"",FREQUENCY(IF('Data Transformation'!$B$425:$B$8425='Bin Analysis'!$B6003,'Data Transformation'!$G$425:$G$8425),D6012))</f>
        <v>16</v>
      </c>
      <c r="F6012">
        <f t="shared" si="750"/>
        <v>13</v>
      </c>
      <c r="G6012">
        <f>Weighting!$H$12</f>
        <v>0</v>
      </c>
      <c r="H6012">
        <f t="array" ref="H6012">FREQUENCY(IF('Data Transformation'!$B$4:$B$8425=B6003,'Data Transformation'!$G$4:$G$8425),'Bin Analysis'!$B6012)</f>
        <v>17</v>
      </c>
      <c r="I6012">
        <f t="shared" si="751"/>
        <v>8</v>
      </c>
      <c r="J6012">
        <f t="shared" si="752"/>
        <v>1</v>
      </c>
      <c r="K6012">
        <f>J6012*Weighting!$W$12</f>
        <v>1</v>
      </c>
      <c r="M6012" s="14"/>
    </row>
    <row r="6013" spans="1:25" x14ac:dyDescent="0.25">
      <c r="A6013" s="32">
        <f>IF(Weighting!$P$13&gt;0,B6013,"")</f>
        <v>1.238</v>
      </c>
      <c r="B6013">
        <f>Weighting!$C$13</f>
        <v>1.238</v>
      </c>
      <c r="C6013">
        <f>Weighting!$F$13</f>
        <v>0</v>
      </c>
      <c r="D6013" t="b">
        <f>IF(C6013=1,'Data Transformation'!$G$3+0.5*'Data Transformation'!$W$25,IF(C6014=1,D6014-'Data Transformation'!$W$25,FALSE))</f>
        <v>0</v>
      </c>
      <c r="E6013" t="str">
        <f t="array" ref="E6013">IF(ISLOGICAL(D6013),"",FREQUENCY(IF('Data Transformation'!$B$425:$B$8425='Bin Analysis'!$B6003,'Data Transformation'!$G$425:$G$8425),D6013))</f>
        <v/>
      </c>
      <c r="F6013" t="str">
        <f t="shared" si="750"/>
        <v/>
      </c>
      <c r="G6013">
        <f>Weighting!$H$13</f>
        <v>0</v>
      </c>
      <c r="H6013">
        <f t="array" ref="H6013">FREQUENCY(IF('Data Transformation'!$B$4:$B$8425=B6003,'Data Transformation'!$G$4:$G$8425),'Bin Analysis'!$B6013)</f>
        <v>18</v>
      </c>
      <c r="I6013">
        <f t="shared" si="751"/>
        <v>1</v>
      </c>
      <c r="J6013">
        <f t="shared" si="752"/>
        <v>1</v>
      </c>
      <c r="K6013">
        <f>J6013*Weighting!$W$13</f>
        <v>2</v>
      </c>
      <c r="M6013" s="14"/>
    </row>
    <row r="6014" spans="1:25" x14ac:dyDescent="0.25">
      <c r="A6014" s="32">
        <f>IF(Weighting!$P$14&gt;0,B6014,"")</f>
        <v>1.369</v>
      </c>
      <c r="B6014">
        <f>Weighting!$C$14</f>
        <v>1.369</v>
      </c>
      <c r="C6014">
        <f>Weighting!$F$14</f>
        <v>0</v>
      </c>
      <c r="D6014" t="b">
        <f>IF(C6014=1,'Data Transformation'!$G$3+0.5*'Data Transformation'!$W$25,IF(C6015=1,D6015-'Data Transformation'!$W$25,FALSE))</f>
        <v>0</v>
      </c>
      <c r="E6014" t="str">
        <f t="array" ref="E6014">IF(ISLOGICAL(D6014),"",FREQUENCY(IF('Data Transformation'!$B$425:$B$8425='Bin Analysis'!$B6003,'Data Transformation'!$G$425:$G$8425),D6014))</f>
        <v/>
      </c>
      <c r="F6014" t="str">
        <f t="shared" si="750"/>
        <v/>
      </c>
      <c r="G6014">
        <f>Weighting!$H$14</f>
        <v>0</v>
      </c>
      <c r="H6014">
        <f t="array" ref="H6014">FREQUENCY(IF('Data Transformation'!$B$4:$B$8425=B6003,'Data Transformation'!$G$4:$G$8425),'Bin Analysis'!$B6014)</f>
        <v>18</v>
      </c>
      <c r="I6014">
        <f t="shared" si="751"/>
        <v>0</v>
      </c>
      <c r="J6014">
        <f t="shared" si="752"/>
        <v>0</v>
      </c>
      <c r="K6014">
        <f>J6014*Weighting!$W$14</f>
        <v>0</v>
      </c>
      <c r="M6014" s="14"/>
    </row>
    <row r="6015" spans="1:25" x14ac:dyDescent="0.25">
      <c r="A6015" s="32">
        <f>IF(Weighting!$P$15&gt;0,B6015,"")</f>
        <v>1.5000009999999999</v>
      </c>
      <c r="B6015">
        <f>Weighting!$C$15</f>
        <v>1.5000009999999999</v>
      </c>
      <c r="C6015">
        <f>Weighting!$F$15</f>
        <v>0</v>
      </c>
      <c r="D6015" t="b">
        <f>IF(C6015=1,'Data Transformation'!$G$3+0.5*'Data Transformation'!$W$25,IF(C6016=1,D6016-'Data Transformation'!$W$25,FALSE))</f>
        <v>0</v>
      </c>
      <c r="E6015" t="str">
        <f t="array" ref="E6015">IF(ISLOGICAL(D6015),"",FREQUENCY(IF('Data Transformation'!$B$425:$B$8425='Bin Analysis'!$B6003,'Data Transformation'!$G$425:$G$8425),D6015))</f>
        <v/>
      </c>
      <c r="F6015" t="str">
        <f t="shared" si="750"/>
        <v/>
      </c>
      <c r="G6015">
        <f>Weighting!$H$15</f>
        <v>0</v>
      </c>
      <c r="H6015">
        <f t="array" ref="H6015">FREQUENCY(IF('Data Transformation'!$B$4:$B$8425=B6003,'Data Transformation'!$G$4:$G$8425),'Bin Analysis'!$B6015)</f>
        <v>18</v>
      </c>
      <c r="I6015">
        <f t="shared" si="751"/>
        <v>0</v>
      </c>
      <c r="J6015">
        <f t="shared" si="752"/>
        <v>0</v>
      </c>
      <c r="K6015">
        <f>J6015*Weighting!$W$15</f>
        <v>0</v>
      </c>
      <c r="M6015" s="14"/>
    </row>
    <row r="6016" spans="1:25" x14ac:dyDescent="0.25">
      <c r="A6016" s="32" t="str">
        <f>IF(Weighting!$P$16&gt;0,B6016,"")</f>
        <v/>
      </c>
      <c r="B6016">
        <f>Weighting!$C$16</f>
        <v>1.631</v>
      </c>
      <c r="C6016">
        <f>Weighting!$F$16</f>
        <v>0</v>
      </c>
      <c r="D6016" t="b">
        <f>IF(C6016=1,'Data Transformation'!$G$3+0.5*'Data Transformation'!$W$25,IF(C6017=1,D6017-'Data Transformation'!$W$25,FALSE))</f>
        <v>0</v>
      </c>
      <c r="E6016" t="str">
        <f t="array" ref="E6016">IF(ISLOGICAL(D6016),"",FREQUENCY(IF('Data Transformation'!$B$425:$B$8425='Bin Analysis'!$B6003,'Data Transformation'!$G$425:$G$8425),D6016))</f>
        <v/>
      </c>
      <c r="F6016" t="str">
        <f t="shared" si="750"/>
        <v/>
      </c>
      <c r="G6016">
        <f>Weighting!$H$16</f>
        <v>0</v>
      </c>
      <c r="H6016">
        <f t="array" ref="H6016">FREQUENCY(IF('Data Transformation'!$B$4:$B$8425=B6003,'Data Transformation'!$G$4:$G$8425),'Bin Analysis'!$B6016)</f>
        <v>18</v>
      </c>
      <c r="I6016">
        <f t="shared" si="751"/>
        <v>0</v>
      </c>
      <c r="J6016">
        <f t="shared" si="752"/>
        <v>0</v>
      </c>
      <c r="K6016">
        <f>J6016*Weighting!$W$16</f>
        <v>0</v>
      </c>
      <c r="M6016" s="14"/>
    </row>
    <row r="6017" spans="1:25" x14ac:dyDescent="0.25">
      <c r="A6017" s="32" t="str">
        <f>IF(Weighting!$P$17&gt;0,B6017,"")</f>
        <v/>
      </c>
      <c r="B6017">
        <f>Weighting!$C$17</f>
        <v>1.762</v>
      </c>
      <c r="C6017">
        <f>Weighting!$F$17</f>
        <v>0</v>
      </c>
      <c r="D6017" t="b">
        <f>IF(C6017=1,'Data Transformation'!$G$3+0.5*'Data Transformation'!$W$25,IF(C6018=1,D6018-'Data Transformation'!$W$25,FALSE))</f>
        <v>0</v>
      </c>
      <c r="E6017" t="str">
        <f t="array" ref="E6017">IF(ISLOGICAL(D6017),"",FREQUENCY(IF('Data Transformation'!$B$425:$B$8425='Bin Analysis'!$B6003,'Data Transformation'!$G$425:$G$8425),D6017))</f>
        <v/>
      </c>
      <c r="F6017" t="str">
        <f t="shared" si="750"/>
        <v/>
      </c>
      <c r="G6017">
        <f>Weighting!$H$17</f>
        <v>0</v>
      </c>
      <c r="H6017">
        <f t="array" ref="H6017">FREQUENCY(IF('Data Transformation'!$B$4:$B$8425=B6003,'Data Transformation'!$G$4:$G$8425),'Bin Analysis'!$B6017)</f>
        <v>18</v>
      </c>
      <c r="I6017">
        <f t="shared" si="751"/>
        <v>0</v>
      </c>
      <c r="J6017">
        <f t="shared" si="752"/>
        <v>0</v>
      </c>
      <c r="K6017">
        <f>J6017*Weighting!$W$17</f>
        <v>0</v>
      </c>
      <c r="M6017" s="14"/>
    </row>
    <row r="6018" spans="1:25" x14ac:dyDescent="0.25">
      <c r="A6018" s="32" t="str">
        <f>IF(Weighting!$P$18&gt;0,B6018,"")</f>
        <v/>
      </c>
      <c r="B6018">
        <f>Weighting!$C$18</f>
        <v>1.893</v>
      </c>
      <c r="C6018">
        <f>Weighting!$F$18</f>
        <v>0</v>
      </c>
      <c r="D6018" t="b">
        <f>IF(C6018=1,'Data Transformation'!$G$3+0.5*'Data Transformation'!$W$25,IF(C6019=1,D6019-'Data Transformation'!$W$25,FALSE))</f>
        <v>0</v>
      </c>
      <c r="E6018" t="str">
        <f t="array" ref="E6018">IF(ISLOGICAL(D6018),"",FREQUENCY(IF('Data Transformation'!$B$425:$B$8425='Bin Analysis'!$B6003,'Data Transformation'!$G$425:$G$8425),D6018))</f>
        <v/>
      </c>
      <c r="F6018" t="str">
        <f t="shared" si="750"/>
        <v/>
      </c>
      <c r="G6018">
        <f>Weighting!$H$18</f>
        <v>0</v>
      </c>
      <c r="H6018">
        <f t="array" ref="H6018">FREQUENCY(IF('Data Transformation'!$B$4:$B$8425=B6003,'Data Transformation'!$G$4:$G$8425),'Bin Analysis'!$B6018)</f>
        <v>18</v>
      </c>
      <c r="I6018">
        <f t="shared" si="751"/>
        <v>0</v>
      </c>
      <c r="J6018">
        <f t="shared" si="752"/>
        <v>0</v>
      </c>
      <c r="K6018">
        <f>J6018*Weighting!$W$18</f>
        <v>0</v>
      </c>
      <c r="M6018" s="14"/>
    </row>
    <row r="6019" spans="1:25" x14ac:dyDescent="0.25">
      <c r="A6019" s="32" t="str">
        <f>IF(Weighting!$P$19&gt;0,B6019,"")</f>
        <v/>
      </c>
      <c r="B6019">
        <f>Weighting!$C$19</f>
        <v>2.024</v>
      </c>
      <c r="C6019">
        <f>Weighting!$F$19</f>
        <v>0</v>
      </c>
      <c r="D6019" t="b">
        <f>IF(C6019=1,'Data Transformation'!$G$3+0.5*'Data Transformation'!$W$25,IF(C6020=1,D6020-'Data Transformation'!$W$25,FALSE))</f>
        <v>0</v>
      </c>
      <c r="E6019" t="str">
        <f t="array" ref="E6019">IF(ISLOGICAL(D6019),"",FREQUENCY(IF('Data Transformation'!$B$425:$B$8425='Bin Analysis'!$B6003,'Data Transformation'!$G$425:$G$8425),D6019))</f>
        <v/>
      </c>
      <c r="F6019" t="str">
        <f t="shared" si="750"/>
        <v/>
      </c>
      <c r="G6019">
        <f>Weighting!$H$19</f>
        <v>0</v>
      </c>
      <c r="H6019">
        <f t="array" ref="H6019">FREQUENCY(IF('Data Transformation'!$B$4:$B$8425=B6003,'Data Transformation'!$G$4:$G$8425),'Bin Analysis'!$B6019)</f>
        <v>18</v>
      </c>
      <c r="I6019">
        <f t="shared" si="751"/>
        <v>0</v>
      </c>
      <c r="J6019">
        <f t="shared" si="752"/>
        <v>0</v>
      </c>
      <c r="K6019">
        <f>J6019*Weighting!$W$19</f>
        <v>0</v>
      </c>
      <c r="M6019" s="14"/>
    </row>
    <row r="6020" spans="1:25" x14ac:dyDescent="0.25">
      <c r="A6020" s="32" t="str">
        <f>IF(Weighting!$P$20&gt;0,B6020,"")</f>
        <v/>
      </c>
      <c r="B6020">
        <f>Weighting!$C$20</f>
        <v>2.1550000000000002</v>
      </c>
      <c r="C6020">
        <f>Weighting!$F$20</f>
        <v>0</v>
      </c>
      <c r="D6020" t="b">
        <f>IF(C6020=1,'Data Transformation'!$G$3+0.5*'Data Transformation'!$W$25,IF(C6021=1,D6021-'Data Transformation'!$W$25,FALSE))</f>
        <v>0</v>
      </c>
      <c r="E6020" t="str">
        <f t="array" ref="E6020">IF(ISLOGICAL(D6020),"",FREQUENCY(IF('Data Transformation'!$B$425:$B$8425='Bin Analysis'!$B6003,'Data Transformation'!$G$425:$G$8425),D6020))</f>
        <v/>
      </c>
      <c r="F6020" t="str">
        <f t="shared" si="750"/>
        <v/>
      </c>
      <c r="G6020">
        <f>Weighting!$H$20</f>
        <v>0</v>
      </c>
      <c r="H6020">
        <f t="array" ref="H6020">FREQUENCY(IF('Data Transformation'!$B$4:$B$8425=B6003,'Data Transformation'!$G$4:$G$8425),'Bin Analysis'!$B6020)</f>
        <v>18</v>
      </c>
      <c r="I6020">
        <f t="shared" si="751"/>
        <v>0</v>
      </c>
      <c r="J6020">
        <f t="shared" si="752"/>
        <v>0</v>
      </c>
      <c r="K6020">
        <f>J6020*Weighting!$W$20</f>
        <v>0</v>
      </c>
      <c r="M6020" s="14"/>
    </row>
    <row r="6021" spans="1:25" x14ac:dyDescent="0.25">
      <c r="A6021" s="32" t="str">
        <f>IF(Weighting!$P$21&gt;0,B6021,"")</f>
        <v/>
      </c>
      <c r="B6021">
        <f>Weighting!$C$21</f>
        <v>2.2860000000000005</v>
      </c>
      <c r="C6021">
        <f>Weighting!$F$21</f>
        <v>0</v>
      </c>
      <c r="D6021" t="b">
        <f>IF(C6021=1,'Data Transformation'!$G$3+0.5*'Data Transformation'!$W$25,IF(C6022=1,D6022-'Data Transformation'!$W$25,FALSE))</f>
        <v>0</v>
      </c>
      <c r="E6021" t="str">
        <f t="array" ref="E6021">IF(ISLOGICAL(D6021),"",FREQUENCY(IF('Data Transformation'!$B$425:$B$8425='Bin Analysis'!$B6003,'Data Transformation'!$G$425:$G$8425),D6021))</f>
        <v/>
      </c>
      <c r="F6021" t="str">
        <f t="shared" si="750"/>
        <v/>
      </c>
      <c r="G6021">
        <f>Weighting!$H$21</f>
        <v>0</v>
      </c>
      <c r="H6021">
        <f t="array" ref="H6021">FREQUENCY(IF('Data Transformation'!$B$4:$B$8425=B6003,'Data Transformation'!$G$4:$G$8425),'Bin Analysis'!$B6021)</f>
        <v>18</v>
      </c>
      <c r="I6021">
        <f t="shared" si="751"/>
        <v>0</v>
      </c>
      <c r="J6021">
        <f t="shared" si="752"/>
        <v>0</v>
      </c>
      <c r="K6021">
        <f>J6021*Weighting!$W$21</f>
        <v>0</v>
      </c>
      <c r="M6021" s="14"/>
    </row>
    <row r="6022" spans="1:25" x14ac:dyDescent="0.25">
      <c r="A6022" s="32" t="str">
        <f>IF(Weighting!$P$22&gt;0,B6022,"")</f>
        <v/>
      </c>
      <c r="B6022">
        <f>Weighting!$C$22</f>
        <v>2.4170000000000007</v>
      </c>
      <c r="C6022">
        <f>Weighting!$F$22</f>
        <v>0</v>
      </c>
      <c r="D6022" t="b">
        <f>IF(C6022=1,'Data Transformation'!$G$3+0.5*'Data Transformation'!$W$25,IF(C6023=1,D6023-'Data Transformation'!$W$25,FALSE))</f>
        <v>0</v>
      </c>
      <c r="E6022" t="str">
        <f t="array" ref="E6022">IF(ISLOGICAL(D6022),"",FREQUENCY(IF('Data Transformation'!$B$425:$B$8425='Bin Analysis'!$B6003,'Data Transformation'!$G$425:$G$8425),D6022))</f>
        <v/>
      </c>
      <c r="F6022" t="str">
        <f t="shared" si="750"/>
        <v/>
      </c>
      <c r="G6022">
        <f>Weighting!$H$22</f>
        <v>0</v>
      </c>
      <c r="H6022">
        <f t="array" ref="H6022">FREQUENCY(IF('Data Transformation'!$B$4:$B$8425=B6003,'Data Transformation'!$G$4:$G$8425),'Bin Analysis'!$B6022)</f>
        <v>18</v>
      </c>
      <c r="I6022">
        <f t="shared" si="751"/>
        <v>0</v>
      </c>
      <c r="J6022">
        <f t="shared" si="752"/>
        <v>0</v>
      </c>
      <c r="K6022">
        <f>J6022*Weighting!$W$22</f>
        <v>0</v>
      </c>
      <c r="M6022" s="14"/>
    </row>
    <row r="6023" spans="1:25" x14ac:dyDescent="0.25">
      <c r="A6023" s="32" t="str">
        <f>IF(Weighting!$P$23&gt;0,B6023,"")</f>
        <v/>
      </c>
      <c r="B6023">
        <f>Weighting!$C$23</f>
        <v>2.5480000000000009</v>
      </c>
      <c r="C6023">
        <f>Weighting!$F$23</f>
        <v>0</v>
      </c>
      <c r="D6023" t="b">
        <f>IF(C6023=1,'Data Transformation'!$G$3+0.5*'Data Transformation'!$W$25,IF(C6024=1,D6024-'Data Transformation'!$W$25,FALSE))</f>
        <v>0</v>
      </c>
      <c r="E6023" t="str">
        <f t="array" ref="E6023">IF(ISLOGICAL(D6023),"",FREQUENCY(IF('Data Transformation'!$B$425:$B$8425='Bin Analysis'!$B6003,'Data Transformation'!$G$425:$G$8425),D6023))</f>
        <v/>
      </c>
      <c r="F6023" t="str">
        <f t="shared" si="750"/>
        <v/>
      </c>
      <c r="G6023">
        <f>Weighting!$H$23</f>
        <v>0</v>
      </c>
      <c r="H6023">
        <f t="array" ref="H6023">FREQUENCY(IF('Data Transformation'!$B$4:$B$8425=B6003,'Data Transformation'!$G$4:$G$8425),'Bin Analysis'!$B6023)</f>
        <v>18</v>
      </c>
      <c r="I6023">
        <f t="shared" si="751"/>
        <v>0</v>
      </c>
      <c r="J6023">
        <f t="shared" si="752"/>
        <v>0</v>
      </c>
      <c r="K6023">
        <f>J6023*Weighting!$W$23</f>
        <v>0</v>
      </c>
      <c r="M6023" s="14"/>
    </row>
    <row r="6024" spans="1:25" x14ac:dyDescent="0.25">
      <c r="A6024" s="32" t="str">
        <f>IF(Weighting!$P$24&gt;0,B6024,"")</f>
        <v/>
      </c>
      <c r="B6024">
        <f>Weighting!$C$24</f>
        <v>2.6790000000000012</v>
      </c>
      <c r="C6024">
        <f>Weighting!$F$24</f>
        <v>0</v>
      </c>
      <c r="D6024" t="b">
        <f>IF(C6024=1,'Data Transformation'!$G$3+0.5*'Data Transformation'!$W$25,IF(C6025=1,D6025-'Data Transformation'!$W$25,FALSE))</f>
        <v>0</v>
      </c>
      <c r="E6024" t="str">
        <f t="array" ref="E6024">IF(ISLOGICAL(D6024),"",FREQUENCY(IF('Data Transformation'!$B$425:$B$8425='Bin Analysis'!$B6003,'Data Transformation'!$G$425:$G$8425),D6024))</f>
        <v/>
      </c>
      <c r="F6024" t="str">
        <f t="shared" si="750"/>
        <v/>
      </c>
      <c r="G6024">
        <f>Weighting!$H$24</f>
        <v>0</v>
      </c>
      <c r="H6024">
        <f t="array" ref="H6024">FREQUENCY(IF('Data Transformation'!$B$4:$B$8425=B6003,'Data Transformation'!$G$4:$G$8425),'Bin Analysis'!$B6024)</f>
        <v>18</v>
      </c>
      <c r="I6024">
        <f t="shared" si="751"/>
        <v>0</v>
      </c>
      <c r="J6024">
        <f t="shared" si="752"/>
        <v>0</v>
      </c>
      <c r="K6024">
        <f>J6024*Weighting!$W$24</f>
        <v>0</v>
      </c>
      <c r="M6024" s="14"/>
    </row>
    <row r="6025" spans="1:25" x14ac:dyDescent="0.25">
      <c r="A6025" s="32" t="str">
        <f>IF(Weighting!$P$25&gt;0,B6025,"")</f>
        <v/>
      </c>
      <c r="B6025">
        <f>Weighting!$C$25</f>
        <v>2.8100000000000014</v>
      </c>
      <c r="C6025">
        <f>Weighting!$F$25</f>
        <v>0</v>
      </c>
      <c r="D6025" t="b">
        <f>IF(C6025=1,'Data Transformation'!$G$3+0.5*'Data Transformation'!$W$25,IF(C6026=1,D6026-'Data Transformation'!$W$25,FALSE))</f>
        <v>0</v>
      </c>
      <c r="E6025" t="str">
        <f t="array" ref="E6025">IF(ISLOGICAL(D6025),"",FREQUENCY(IF('Data Transformation'!$B$425:$B$8425='Bin Analysis'!$B6003,'Data Transformation'!$G$425:$G$8425),D6025))</f>
        <v/>
      </c>
      <c r="F6025" t="str">
        <f t="shared" si="750"/>
        <v/>
      </c>
      <c r="G6025">
        <f>Weighting!$H$25</f>
        <v>0</v>
      </c>
      <c r="H6025">
        <f t="array" ref="H6025">FREQUENCY(IF('Data Transformation'!$B$4:$B$8425=B6003,'Data Transformation'!$G$4:$G$8425),'Bin Analysis'!$B6025)</f>
        <v>18</v>
      </c>
      <c r="I6025">
        <f t="shared" si="751"/>
        <v>0</v>
      </c>
      <c r="J6025">
        <f t="shared" si="752"/>
        <v>0</v>
      </c>
      <c r="K6025">
        <f>J6025*Weighting!$W$25</f>
        <v>0</v>
      </c>
      <c r="M6025" s="14"/>
    </row>
    <row r="6026" spans="1:25" x14ac:dyDescent="0.25">
      <c r="O6026"/>
      <c r="P6026"/>
      <c r="Q6026"/>
      <c r="R6026"/>
    </row>
    <row r="6027" spans="1:25" ht="23.25" x14ac:dyDescent="0.35">
      <c r="A6027" s="21" t="s">
        <v>0</v>
      </c>
      <c r="B6027" s="21">
        <f>IFERROR(VLOOKUP(C6027,'Data Transformation'!$L$6:$M$426,2,FALSE),"")</f>
        <v>251</v>
      </c>
      <c r="C6027" s="21">
        <f>C6003+1</f>
        <v>251</v>
      </c>
      <c r="D6027" s="21"/>
      <c r="E6027" s="21"/>
      <c r="F6027" s="21"/>
      <c r="G6027" s="21"/>
      <c r="H6027" s="22"/>
      <c r="I6027" s="22"/>
      <c r="J6027" s="22"/>
      <c r="K6027" s="21"/>
      <c r="L6027" s="21">
        <f>B6027</f>
        <v>251</v>
      </c>
      <c r="M6027" s="23">
        <f>INDEX('Data Transformation'!$O$4:$O$424,MATCH($B6027,'Data Transformation'!$M$4:$M$424,0),MATCH($M$2,'Data Transformation'!$O$3,0))</f>
        <v>19</v>
      </c>
      <c r="N6027" s="27">
        <f>IF('Input and Summary Results'!$J$16="minimum",'Bin Analysis'!X6028/(M6027-1),'Bin Analysis'!Y6027/('Bin Analysis'!M6027-1))</f>
        <v>0</v>
      </c>
      <c r="O6027" s="27">
        <f>IF(M6027=FALSE,NA(),(VLOOKUP(1,C6030:K6049,4,FALSE))/(M6027-1))</f>
        <v>0.3888888888888889</v>
      </c>
      <c r="P6027" s="27">
        <f>IF(M6027=FALSE,NA(),SUM(J6030:J6049)/Weighting!$S$5)</f>
        <v>0.7</v>
      </c>
      <c r="Q6027" s="27">
        <f>IF(M6027=FALSE,NA(),SUM(K6030:K6049)/Weighting!$S$6)</f>
        <v>0.65217391304347827</v>
      </c>
      <c r="R6027" s="27">
        <f>IF(M6027=FALSE,NA(),(VLOOKUP(1,G6030:K6049,3,FALSE))/(M6027-1))</f>
        <v>0.33333333333333331</v>
      </c>
      <c r="S6027" s="22" t="str">
        <f>IF(M6027=FALSE,NA(),IF(SUM(J6030:J6049)=2,"yes","no"))</f>
        <v>no</v>
      </c>
      <c r="X6027" s="2" cm="2">
        <f t="array" ref="X6027:X6028">FREQUENCY(IF('Data Transformation'!$B$425:$B$6424='Bin Analysis'!L6027,'Data Transformation'!$G$425:$G$6424),'Data Transformation'!$U$11)</f>
        <v>18</v>
      </c>
      <c r="Y6027" s="2" cm="2">
        <f t="array" ref="Y6027:Y6028">FREQUENCY(IF('Data Transformation'!$B$425:$B$6424='Bin Analysis'!L6027,'Data Transformation'!$G$425:$G$6424),'Data Transformation'!$U$12)</f>
        <v>11</v>
      </c>
    </row>
    <row r="6028" spans="1:25" x14ac:dyDescent="0.25">
      <c r="A6028" s="14" t="s">
        <v>66</v>
      </c>
      <c r="B6028" t="s">
        <v>47</v>
      </c>
      <c r="C6028" t="s">
        <v>5</v>
      </c>
      <c r="D6028" t="s">
        <v>99</v>
      </c>
      <c r="E6028" t="s">
        <v>100</v>
      </c>
      <c r="F6028" t="s">
        <v>101</v>
      </c>
      <c r="G6028" t="s">
        <v>69</v>
      </c>
      <c r="H6028" t="s">
        <v>31</v>
      </c>
      <c r="I6028" t="s">
        <v>32</v>
      </c>
      <c r="J6028" t="s">
        <v>46</v>
      </c>
      <c r="K6028" s="14" t="s">
        <v>45</v>
      </c>
      <c r="M6028" s="14"/>
      <c r="X6028" s="2">
        <v>0</v>
      </c>
      <c r="Y6028" s="2">
        <v>7</v>
      </c>
    </row>
    <row r="6029" spans="1:25" x14ac:dyDescent="0.25">
      <c r="A6029" s="32"/>
      <c r="D6029" t="b">
        <f>IF(C6029=1,'Data Transformation'!$G$3+0.5*'Data Transformation'!$W$25,IF(C6030=1,D6030-'Data Transformation'!$W$25,FALSE))</f>
        <v>0</v>
      </c>
      <c r="E6029" t="str">
        <f t="array" ref="E6029">IF(ISLOGICAL(D6029),"",FREQUENCY(IF('Data Transformation'!$B$425:$B$8425='Bin Analysis'!$B6027,'Data Transformation'!$G$425:$G$8425),D6029))</f>
        <v/>
      </c>
      <c r="F6029" t="str">
        <f>IF(ISLOGICAL(D6029),"",E6029-E6028)</f>
        <v/>
      </c>
      <c r="M6029" s="14"/>
    </row>
    <row r="6030" spans="1:25" x14ac:dyDescent="0.25">
      <c r="A6030" s="32">
        <f>IF(Weighting!$P$6&gt;0,B6030,"")</f>
        <v>0.32100000000000001</v>
      </c>
      <c r="B6030">
        <f>Weighting!$C$6</f>
        <v>0.32100000000000001</v>
      </c>
      <c r="C6030">
        <f>Weighting!$F$6</f>
        <v>0</v>
      </c>
      <c r="D6030" t="b">
        <f>IF(C6030=1,'Data Transformation'!$G$3+0.5*'Data Transformation'!$W$25,IF(C6031=1,D6031-'Data Transformation'!$W$25,FALSE))</f>
        <v>0</v>
      </c>
      <c r="E6030" t="str">
        <f t="array" ref="E6030">IF(ISLOGICAL(D6030),"",FREQUENCY(IF('Data Transformation'!$B$425:$B$8425='Bin Analysis'!$B6027,'Data Transformation'!$G$425:$G$8425),D6030))</f>
        <v/>
      </c>
      <c r="F6030" t="str">
        <f>IF(ISLOGICAL(D6030),"",E6030-E6029)</f>
        <v/>
      </c>
      <c r="G6030">
        <f>Weighting!$H$6</f>
        <v>1</v>
      </c>
      <c r="H6030">
        <f t="array" ref="H6030">FREQUENCY(IF('Data Transformation'!$B$4:$B$8425=B6027,'Data Transformation'!$G$4:$G$8425),'Bin Analysis'!$B6030)</f>
        <v>6</v>
      </c>
      <c r="I6030">
        <f>H6030-H6029</f>
        <v>6</v>
      </c>
      <c r="J6030">
        <f>IF(I6030=0,0,1)</f>
        <v>1</v>
      </c>
      <c r="K6030">
        <f>J6030*Weighting!$W$6</f>
        <v>1</v>
      </c>
      <c r="M6030" s="14"/>
    </row>
    <row r="6031" spans="1:25" x14ac:dyDescent="0.25">
      <c r="A6031" s="32">
        <f>IF(Weighting!$P$7&gt;0,B6031,"")</f>
        <v>0.45200000000000001</v>
      </c>
      <c r="B6031">
        <f>Weighting!$C$7</f>
        <v>0.45200000000000001</v>
      </c>
      <c r="C6031">
        <f>Weighting!$F$7</f>
        <v>0</v>
      </c>
      <c r="D6031" t="b">
        <f>IF(C6031=1,'Data Transformation'!$G$3+0.5*'Data Transformation'!$W$25,IF(C6032=1,D6032-'Data Transformation'!$W$25,FALSE))</f>
        <v>0</v>
      </c>
      <c r="E6031" t="str">
        <f t="array" ref="E6031">IF(ISLOGICAL(D6031),"",FREQUENCY(IF('Data Transformation'!$B$425:$B$8425='Bin Analysis'!$B6027,'Data Transformation'!$G$425:$G$8425),D6031))</f>
        <v/>
      </c>
      <c r="F6031" t="str">
        <f t="shared" ref="F6031:F6049" si="753">IF(ISLOGICAL(D6031),"",E6031-E6030)</f>
        <v/>
      </c>
      <c r="G6031">
        <f>Weighting!$H$7</f>
        <v>0</v>
      </c>
      <c r="H6031">
        <f t="array" ref="H6031">FREQUENCY(IF('Data Transformation'!$B$4:$B$8425=B6027,'Data Transformation'!$G$4:$G$8425),'Bin Analysis'!$B6031)</f>
        <v>7</v>
      </c>
      <c r="I6031">
        <f t="shared" ref="I6031:I6049" si="754">H6031-H6030</f>
        <v>1</v>
      </c>
      <c r="J6031">
        <f>IF(I6031=0,0,1)</f>
        <v>1</v>
      </c>
      <c r="K6031">
        <f>J6031*Weighting!$W$7</f>
        <v>2</v>
      </c>
      <c r="M6031" s="14"/>
    </row>
    <row r="6032" spans="1:25" x14ac:dyDescent="0.25">
      <c r="A6032" s="32">
        <f>IF(Weighting!$P$8&gt;0,B6032,"")</f>
        <v>0.58299999999999996</v>
      </c>
      <c r="B6032">
        <f>Weighting!$C$8</f>
        <v>0.58299999999999996</v>
      </c>
      <c r="C6032">
        <f>Weighting!$F$8</f>
        <v>0</v>
      </c>
      <c r="D6032" t="b">
        <f>IF(C6032=1,'Data Transformation'!$G$3+0.5*'Data Transformation'!$W$25,IF(C6033=1,D6033-'Data Transformation'!$W$25,FALSE))</f>
        <v>0</v>
      </c>
      <c r="E6032" t="str">
        <f t="array" ref="E6032">IF(ISLOGICAL(D6032),"",FREQUENCY(IF('Data Transformation'!$B$425:$B$8425='Bin Analysis'!$B6027,'Data Transformation'!$G$425:$G$8425),D6032))</f>
        <v/>
      </c>
      <c r="F6032" t="str">
        <f t="shared" si="753"/>
        <v/>
      </c>
      <c r="G6032">
        <f>Weighting!$H$8</f>
        <v>0</v>
      </c>
      <c r="H6032">
        <f t="array" ref="H6032">FREQUENCY(IF('Data Transformation'!$B$4:$B$8425=B6027,'Data Transformation'!$G$4:$G$8425),'Bin Analysis'!$B6032)</f>
        <v>8</v>
      </c>
      <c r="I6032">
        <f t="shared" si="754"/>
        <v>1</v>
      </c>
      <c r="J6032">
        <f t="shared" ref="J6032:J6049" si="755">IF(I6032=0,0,1)</f>
        <v>1</v>
      </c>
      <c r="K6032">
        <f>J6032*Weighting!$W$8</f>
        <v>3</v>
      </c>
      <c r="M6032" s="14"/>
    </row>
    <row r="6033" spans="1:13" x14ac:dyDescent="0.25">
      <c r="A6033" s="32">
        <f>IF(Weighting!$P$9&gt;0,B6033,"")</f>
        <v>0.71399999999999997</v>
      </c>
      <c r="B6033" s="50">
        <f>Weighting!$C$9</f>
        <v>0.71399999999999997</v>
      </c>
      <c r="C6033">
        <f>Weighting!$F$9</f>
        <v>0</v>
      </c>
      <c r="D6033" t="b">
        <f>IF(C6033=1,'Data Transformation'!$G$3+0.5*'Data Transformation'!$W$25,IF(C6034=1,D6034-'Data Transformation'!$W$25,FALSE))</f>
        <v>0</v>
      </c>
      <c r="E6033" t="str">
        <f t="array" ref="E6033">IF(ISLOGICAL(D6033),"",FREQUENCY(IF('Data Transformation'!$B$425:$B$8425='Bin Analysis'!$B6027,'Data Transformation'!$G$425:$G$8425),D6033))</f>
        <v/>
      </c>
      <c r="F6033" t="str">
        <f t="shared" si="753"/>
        <v/>
      </c>
      <c r="G6033">
        <f>Weighting!$H$9</f>
        <v>0</v>
      </c>
      <c r="H6033">
        <f t="array" ref="H6033">FREQUENCY(IF('Data Transformation'!$B$4:$B$8425=B6027,'Data Transformation'!$G$4:$G$8425),'Bin Analysis'!$B6033)</f>
        <v>9</v>
      </c>
      <c r="I6033">
        <f t="shared" si="754"/>
        <v>1</v>
      </c>
      <c r="J6033">
        <f t="shared" si="755"/>
        <v>1</v>
      </c>
      <c r="K6033">
        <f>J6033*Weighting!$W$9</f>
        <v>3</v>
      </c>
      <c r="M6033" s="14"/>
    </row>
    <row r="6034" spans="1:13" x14ac:dyDescent="0.25">
      <c r="A6034" s="32">
        <f>IF(Weighting!$P$10&gt;0,B6034,"")</f>
        <v>0.84499999999999997</v>
      </c>
      <c r="B6034">
        <f>Weighting!$C$10</f>
        <v>0.84499999999999997</v>
      </c>
      <c r="C6034">
        <f>Weighting!$F$10</f>
        <v>0</v>
      </c>
      <c r="D6034" t="b">
        <f>IF(C6034=1,'Data Transformation'!$G$3+0.5*'Data Transformation'!$W$25,IF(C6035=1,D6035-'Data Transformation'!$W$25,FALSE))</f>
        <v>0</v>
      </c>
      <c r="E6034" t="str">
        <f t="array" ref="E6034">IF(ISLOGICAL(D6034),"",FREQUENCY(IF('Data Transformation'!$B$425:$B$8425='Bin Analysis'!$B6027,'Data Transformation'!$G$425:$G$8425),D6034))</f>
        <v/>
      </c>
      <c r="F6034" t="str">
        <f t="shared" si="753"/>
        <v/>
      </c>
      <c r="G6034">
        <f>Weighting!$H$10</f>
        <v>0</v>
      </c>
      <c r="H6034">
        <f t="array" ref="H6034">FREQUENCY(IF('Data Transformation'!$B$4:$B$8425=B6027,'Data Transformation'!$G$4:$G$8425),'Bin Analysis'!$B6034)</f>
        <v>11</v>
      </c>
      <c r="I6034">
        <f t="shared" si="754"/>
        <v>2</v>
      </c>
      <c r="J6034">
        <f t="shared" si="755"/>
        <v>1</v>
      </c>
      <c r="K6034">
        <f>J6034*Weighting!$W$10</f>
        <v>3</v>
      </c>
      <c r="M6034" s="14"/>
    </row>
    <row r="6035" spans="1:13" x14ac:dyDescent="0.25">
      <c r="A6035" s="32">
        <f>IF(Weighting!$P$11&gt;0,B6035,"")</f>
        <v>0.97599999999999998</v>
      </c>
      <c r="B6035">
        <f>Weighting!$C$11</f>
        <v>0.97599999999999998</v>
      </c>
      <c r="C6035">
        <f>Weighting!$F$11</f>
        <v>0</v>
      </c>
      <c r="D6035">
        <f>IF(C6035=1,'Data Transformation'!$G$3+0.5*'Data Transformation'!$W$25,IF(C6036=1,D6036-'Data Transformation'!$W$25,FALSE))</f>
        <v>0.86899999999999999</v>
      </c>
      <c r="E6035">
        <f t="array" ref="E6035">IF(ISLOGICAL(D6035),"",FREQUENCY(IF('Data Transformation'!$B$425:$B$8425='Bin Analysis'!$B6027,'Data Transformation'!$G$425:$G$8425),D6035))</f>
        <v>11</v>
      </c>
      <c r="F6035" t="e">
        <f t="shared" si="753"/>
        <v>#VALUE!</v>
      </c>
      <c r="G6035">
        <f>Weighting!$H$11</f>
        <v>0</v>
      </c>
      <c r="H6035">
        <f t="array" ref="H6035">FREQUENCY(IF('Data Transformation'!$B$4:$B$8425=B6027,'Data Transformation'!$G$4:$G$8425),'Bin Analysis'!$B6035)</f>
        <v>15</v>
      </c>
      <c r="I6035">
        <f t="shared" si="754"/>
        <v>4</v>
      </c>
      <c r="J6035">
        <f t="shared" si="755"/>
        <v>1</v>
      </c>
      <c r="K6035">
        <f>J6035*Weighting!$W$11</f>
        <v>2</v>
      </c>
      <c r="M6035" s="14"/>
    </row>
    <row r="6036" spans="1:13" x14ac:dyDescent="0.25">
      <c r="A6036" s="32">
        <f>IF(Weighting!$P$12&gt;0,B6036,"")</f>
        <v>1.107</v>
      </c>
      <c r="B6036">
        <f>Weighting!$C$12</f>
        <v>1.107</v>
      </c>
      <c r="C6036">
        <f>Weighting!$F$12</f>
        <v>1</v>
      </c>
      <c r="D6036">
        <f>IF(C6036=1,'Data Transformation'!$G$3+0.5*'Data Transformation'!$W$25,IF(C6037=1,D6037-'Data Transformation'!$W$25,FALSE))</f>
        <v>1.131</v>
      </c>
      <c r="E6036">
        <f t="array" ref="E6036">IF(ISLOGICAL(D6036),"",FREQUENCY(IF('Data Transformation'!$B$425:$B$8425='Bin Analysis'!$B6027,'Data Transformation'!$G$425:$G$8425),D6036))</f>
        <v>18</v>
      </c>
      <c r="F6036">
        <f t="shared" si="753"/>
        <v>7</v>
      </c>
      <c r="G6036">
        <f>Weighting!$H$12</f>
        <v>0</v>
      </c>
      <c r="H6036">
        <f t="array" ref="H6036">FREQUENCY(IF('Data Transformation'!$B$4:$B$8425=B6027,'Data Transformation'!$G$4:$G$8425),'Bin Analysis'!$B6036)</f>
        <v>19</v>
      </c>
      <c r="I6036">
        <f t="shared" si="754"/>
        <v>4</v>
      </c>
      <c r="J6036">
        <f t="shared" si="755"/>
        <v>1</v>
      </c>
      <c r="K6036">
        <f>J6036*Weighting!$W$12</f>
        <v>1</v>
      </c>
      <c r="M6036" s="14"/>
    </row>
    <row r="6037" spans="1:13" x14ac:dyDescent="0.25">
      <c r="A6037" s="32">
        <f>IF(Weighting!$P$13&gt;0,B6037,"")</f>
        <v>1.238</v>
      </c>
      <c r="B6037">
        <f>Weighting!$C$13</f>
        <v>1.238</v>
      </c>
      <c r="C6037">
        <f>Weighting!$F$13</f>
        <v>0</v>
      </c>
      <c r="D6037" t="b">
        <f>IF(C6037=1,'Data Transformation'!$G$3+0.5*'Data Transformation'!$W$25,IF(C6038=1,D6038-'Data Transformation'!$W$25,FALSE))</f>
        <v>0</v>
      </c>
      <c r="E6037" t="str">
        <f t="array" ref="E6037">IF(ISLOGICAL(D6037),"",FREQUENCY(IF('Data Transformation'!$B$425:$B$8425='Bin Analysis'!$B6027,'Data Transformation'!$G$425:$G$8425),D6037))</f>
        <v/>
      </c>
      <c r="F6037" t="str">
        <f t="shared" si="753"/>
        <v/>
      </c>
      <c r="G6037">
        <f>Weighting!$H$13</f>
        <v>0</v>
      </c>
      <c r="H6037">
        <f t="array" ref="H6037">FREQUENCY(IF('Data Transformation'!$B$4:$B$8425=B6027,'Data Transformation'!$G$4:$G$8425),'Bin Analysis'!$B6037)</f>
        <v>19</v>
      </c>
      <c r="I6037">
        <f t="shared" si="754"/>
        <v>0</v>
      </c>
      <c r="J6037">
        <f t="shared" si="755"/>
        <v>0</v>
      </c>
      <c r="K6037">
        <f>J6037*Weighting!$W$13</f>
        <v>0</v>
      </c>
      <c r="M6037" s="14"/>
    </row>
    <row r="6038" spans="1:13" x14ac:dyDescent="0.25">
      <c r="A6038" s="32">
        <f>IF(Weighting!$P$14&gt;0,B6038,"")</f>
        <v>1.369</v>
      </c>
      <c r="B6038">
        <f>Weighting!$C$14</f>
        <v>1.369</v>
      </c>
      <c r="C6038">
        <f>Weighting!$F$14</f>
        <v>0</v>
      </c>
      <c r="D6038" t="b">
        <f>IF(C6038=1,'Data Transformation'!$G$3+0.5*'Data Transformation'!$W$25,IF(C6039=1,D6039-'Data Transformation'!$W$25,FALSE))</f>
        <v>0</v>
      </c>
      <c r="E6038" t="str">
        <f t="array" ref="E6038">IF(ISLOGICAL(D6038),"",FREQUENCY(IF('Data Transformation'!$B$425:$B$8425='Bin Analysis'!$B6027,'Data Transformation'!$G$425:$G$8425),D6038))</f>
        <v/>
      </c>
      <c r="F6038" t="str">
        <f t="shared" si="753"/>
        <v/>
      </c>
      <c r="G6038">
        <f>Weighting!$H$14</f>
        <v>0</v>
      </c>
      <c r="H6038">
        <f t="array" ref="H6038">FREQUENCY(IF('Data Transformation'!$B$4:$B$8425=B6027,'Data Transformation'!$G$4:$G$8425),'Bin Analysis'!$B6038)</f>
        <v>19</v>
      </c>
      <c r="I6038">
        <f t="shared" si="754"/>
        <v>0</v>
      </c>
      <c r="J6038">
        <f t="shared" si="755"/>
        <v>0</v>
      </c>
      <c r="K6038">
        <f>J6038*Weighting!$W$14</f>
        <v>0</v>
      </c>
      <c r="M6038" s="14"/>
    </row>
    <row r="6039" spans="1:13" x14ac:dyDescent="0.25">
      <c r="A6039" s="32">
        <f>IF(Weighting!$P$15&gt;0,B6039,"")</f>
        <v>1.5000009999999999</v>
      </c>
      <c r="B6039">
        <f>Weighting!$C$15</f>
        <v>1.5000009999999999</v>
      </c>
      <c r="C6039">
        <f>Weighting!$F$15</f>
        <v>0</v>
      </c>
      <c r="D6039" t="b">
        <f>IF(C6039=1,'Data Transformation'!$G$3+0.5*'Data Transformation'!$W$25,IF(C6040=1,D6040-'Data Transformation'!$W$25,FALSE))</f>
        <v>0</v>
      </c>
      <c r="E6039" t="str">
        <f t="array" ref="E6039">IF(ISLOGICAL(D6039),"",FREQUENCY(IF('Data Transformation'!$B$425:$B$8425='Bin Analysis'!$B6027,'Data Transformation'!$G$425:$G$8425),D6039))</f>
        <v/>
      </c>
      <c r="F6039" t="str">
        <f t="shared" si="753"/>
        <v/>
      </c>
      <c r="G6039">
        <f>Weighting!$H$15</f>
        <v>0</v>
      </c>
      <c r="H6039">
        <f t="array" ref="H6039">FREQUENCY(IF('Data Transformation'!$B$4:$B$8425=B6027,'Data Transformation'!$G$4:$G$8425),'Bin Analysis'!$B6039)</f>
        <v>19</v>
      </c>
      <c r="I6039">
        <f t="shared" si="754"/>
        <v>0</v>
      </c>
      <c r="J6039">
        <f t="shared" si="755"/>
        <v>0</v>
      </c>
      <c r="K6039">
        <f>J6039*Weighting!$W$15</f>
        <v>0</v>
      </c>
      <c r="M6039" s="14"/>
    </row>
    <row r="6040" spans="1:13" x14ac:dyDescent="0.25">
      <c r="A6040" s="32" t="str">
        <f>IF(Weighting!$P$16&gt;0,B6040,"")</f>
        <v/>
      </c>
      <c r="B6040">
        <f>Weighting!$C$16</f>
        <v>1.631</v>
      </c>
      <c r="C6040">
        <f>Weighting!$F$16</f>
        <v>0</v>
      </c>
      <c r="D6040" t="b">
        <f>IF(C6040=1,'Data Transformation'!$G$3+0.5*'Data Transformation'!$W$25,IF(C6041=1,D6041-'Data Transformation'!$W$25,FALSE))</f>
        <v>0</v>
      </c>
      <c r="E6040" t="str">
        <f t="array" ref="E6040">IF(ISLOGICAL(D6040),"",FREQUENCY(IF('Data Transformation'!$B$425:$B$8425='Bin Analysis'!$B6027,'Data Transformation'!$G$425:$G$8425),D6040))</f>
        <v/>
      </c>
      <c r="F6040" t="str">
        <f t="shared" si="753"/>
        <v/>
      </c>
      <c r="G6040">
        <f>Weighting!$H$16</f>
        <v>0</v>
      </c>
      <c r="H6040">
        <f t="array" ref="H6040">FREQUENCY(IF('Data Transformation'!$B$4:$B$8425=B6027,'Data Transformation'!$G$4:$G$8425),'Bin Analysis'!$B6040)</f>
        <v>19</v>
      </c>
      <c r="I6040">
        <f t="shared" si="754"/>
        <v>0</v>
      </c>
      <c r="J6040">
        <f t="shared" si="755"/>
        <v>0</v>
      </c>
      <c r="K6040">
        <f>J6040*Weighting!$W$16</f>
        <v>0</v>
      </c>
      <c r="M6040" s="14"/>
    </row>
    <row r="6041" spans="1:13" x14ac:dyDescent="0.25">
      <c r="A6041" s="32" t="str">
        <f>IF(Weighting!$P$17&gt;0,B6041,"")</f>
        <v/>
      </c>
      <c r="B6041">
        <f>Weighting!$C$17</f>
        <v>1.762</v>
      </c>
      <c r="C6041">
        <f>Weighting!$F$17</f>
        <v>0</v>
      </c>
      <c r="D6041" t="b">
        <f>IF(C6041=1,'Data Transformation'!$G$3+0.5*'Data Transformation'!$W$25,IF(C6042=1,D6042-'Data Transformation'!$W$25,FALSE))</f>
        <v>0</v>
      </c>
      <c r="E6041" t="str">
        <f t="array" ref="E6041">IF(ISLOGICAL(D6041),"",FREQUENCY(IF('Data Transformation'!$B$425:$B$8425='Bin Analysis'!$B6027,'Data Transformation'!$G$425:$G$8425),D6041))</f>
        <v/>
      </c>
      <c r="F6041" t="str">
        <f t="shared" si="753"/>
        <v/>
      </c>
      <c r="G6041">
        <f>Weighting!$H$17</f>
        <v>0</v>
      </c>
      <c r="H6041">
        <f t="array" ref="H6041">FREQUENCY(IF('Data Transformation'!$B$4:$B$8425=B6027,'Data Transformation'!$G$4:$G$8425),'Bin Analysis'!$B6041)</f>
        <v>19</v>
      </c>
      <c r="I6041">
        <f t="shared" si="754"/>
        <v>0</v>
      </c>
      <c r="J6041">
        <f t="shared" si="755"/>
        <v>0</v>
      </c>
      <c r="K6041">
        <f>J6041*Weighting!$W$17</f>
        <v>0</v>
      </c>
      <c r="M6041" s="14"/>
    </row>
    <row r="6042" spans="1:13" x14ac:dyDescent="0.25">
      <c r="A6042" s="32" t="str">
        <f>IF(Weighting!$P$18&gt;0,B6042,"")</f>
        <v/>
      </c>
      <c r="B6042">
        <f>Weighting!$C$18</f>
        <v>1.893</v>
      </c>
      <c r="C6042">
        <f>Weighting!$F$18</f>
        <v>0</v>
      </c>
      <c r="D6042" t="b">
        <f>IF(C6042=1,'Data Transformation'!$G$3+0.5*'Data Transformation'!$W$25,IF(C6043=1,D6043-'Data Transformation'!$W$25,FALSE))</f>
        <v>0</v>
      </c>
      <c r="E6042" t="str">
        <f t="array" ref="E6042">IF(ISLOGICAL(D6042),"",FREQUENCY(IF('Data Transformation'!$B$425:$B$8425='Bin Analysis'!$B6027,'Data Transformation'!$G$425:$G$8425),D6042))</f>
        <v/>
      </c>
      <c r="F6042" t="str">
        <f t="shared" si="753"/>
        <v/>
      </c>
      <c r="G6042">
        <f>Weighting!$H$18</f>
        <v>0</v>
      </c>
      <c r="H6042">
        <f t="array" ref="H6042">FREQUENCY(IF('Data Transformation'!$B$4:$B$8425=B6027,'Data Transformation'!$G$4:$G$8425),'Bin Analysis'!$B6042)</f>
        <v>19</v>
      </c>
      <c r="I6042">
        <f t="shared" si="754"/>
        <v>0</v>
      </c>
      <c r="J6042">
        <f t="shared" si="755"/>
        <v>0</v>
      </c>
      <c r="K6042">
        <f>J6042*Weighting!$W$18</f>
        <v>0</v>
      </c>
      <c r="M6042" s="14"/>
    </row>
    <row r="6043" spans="1:13" x14ac:dyDescent="0.25">
      <c r="A6043" s="32" t="str">
        <f>IF(Weighting!$P$19&gt;0,B6043,"")</f>
        <v/>
      </c>
      <c r="B6043">
        <f>Weighting!$C$19</f>
        <v>2.024</v>
      </c>
      <c r="C6043">
        <f>Weighting!$F$19</f>
        <v>0</v>
      </c>
      <c r="D6043" t="b">
        <f>IF(C6043=1,'Data Transformation'!$G$3+0.5*'Data Transformation'!$W$25,IF(C6044=1,D6044-'Data Transformation'!$W$25,FALSE))</f>
        <v>0</v>
      </c>
      <c r="E6043" t="str">
        <f t="array" ref="E6043">IF(ISLOGICAL(D6043),"",FREQUENCY(IF('Data Transformation'!$B$425:$B$8425='Bin Analysis'!$B6027,'Data Transformation'!$G$425:$G$8425),D6043))</f>
        <v/>
      </c>
      <c r="F6043" t="str">
        <f t="shared" si="753"/>
        <v/>
      </c>
      <c r="G6043">
        <f>Weighting!$H$19</f>
        <v>0</v>
      </c>
      <c r="H6043">
        <f t="array" ref="H6043">FREQUENCY(IF('Data Transformation'!$B$4:$B$8425=B6027,'Data Transformation'!$G$4:$G$8425),'Bin Analysis'!$B6043)</f>
        <v>19</v>
      </c>
      <c r="I6043">
        <f t="shared" si="754"/>
        <v>0</v>
      </c>
      <c r="J6043">
        <f t="shared" si="755"/>
        <v>0</v>
      </c>
      <c r="K6043">
        <f>J6043*Weighting!$W$19</f>
        <v>0</v>
      </c>
      <c r="M6043" s="14"/>
    </row>
    <row r="6044" spans="1:13" x14ac:dyDescent="0.25">
      <c r="A6044" s="32" t="str">
        <f>IF(Weighting!$P$20&gt;0,B6044,"")</f>
        <v/>
      </c>
      <c r="B6044">
        <f>Weighting!$C$20</f>
        <v>2.1550000000000002</v>
      </c>
      <c r="C6044">
        <f>Weighting!$F$20</f>
        <v>0</v>
      </c>
      <c r="D6044" t="b">
        <f>IF(C6044=1,'Data Transformation'!$G$3+0.5*'Data Transformation'!$W$25,IF(C6045=1,D6045-'Data Transformation'!$W$25,FALSE))</f>
        <v>0</v>
      </c>
      <c r="E6044" t="str">
        <f t="array" ref="E6044">IF(ISLOGICAL(D6044),"",FREQUENCY(IF('Data Transformation'!$B$425:$B$8425='Bin Analysis'!$B6027,'Data Transformation'!$G$425:$G$8425),D6044))</f>
        <v/>
      </c>
      <c r="F6044" t="str">
        <f t="shared" si="753"/>
        <v/>
      </c>
      <c r="G6044">
        <f>Weighting!$H$20</f>
        <v>0</v>
      </c>
      <c r="H6044">
        <f t="array" ref="H6044">FREQUENCY(IF('Data Transformation'!$B$4:$B$8425=B6027,'Data Transformation'!$G$4:$G$8425),'Bin Analysis'!$B6044)</f>
        <v>19</v>
      </c>
      <c r="I6044">
        <f t="shared" si="754"/>
        <v>0</v>
      </c>
      <c r="J6044">
        <f t="shared" si="755"/>
        <v>0</v>
      </c>
      <c r="K6044">
        <f>J6044*Weighting!$W$20</f>
        <v>0</v>
      </c>
      <c r="M6044" s="14"/>
    </row>
    <row r="6045" spans="1:13" x14ac:dyDescent="0.25">
      <c r="A6045" s="32" t="str">
        <f>IF(Weighting!$P$21&gt;0,B6045,"")</f>
        <v/>
      </c>
      <c r="B6045">
        <f>Weighting!$C$21</f>
        <v>2.2860000000000005</v>
      </c>
      <c r="C6045">
        <f>Weighting!$F$21</f>
        <v>0</v>
      </c>
      <c r="D6045" t="b">
        <f>IF(C6045=1,'Data Transformation'!$G$3+0.5*'Data Transformation'!$W$25,IF(C6046=1,D6046-'Data Transformation'!$W$25,FALSE))</f>
        <v>0</v>
      </c>
      <c r="E6045" t="str">
        <f t="array" ref="E6045">IF(ISLOGICAL(D6045),"",FREQUENCY(IF('Data Transformation'!$B$425:$B$8425='Bin Analysis'!$B6027,'Data Transformation'!$G$425:$G$8425),D6045))</f>
        <v/>
      </c>
      <c r="F6045" t="str">
        <f t="shared" si="753"/>
        <v/>
      </c>
      <c r="G6045">
        <f>Weighting!$H$21</f>
        <v>0</v>
      </c>
      <c r="H6045">
        <f t="array" ref="H6045">FREQUENCY(IF('Data Transformation'!$B$4:$B$8425=B6027,'Data Transformation'!$G$4:$G$8425),'Bin Analysis'!$B6045)</f>
        <v>19</v>
      </c>
      <c r="I6045">
        <f t="shared" si="754"/>
        <v>0</v>
      </c>
      <c r="J6045">
        <f t="shared" si="755"/>
        <v>0</v>
      </c>
      <c r="K6045">
        <f>J6045*Weighting!$W$21</f>
        <v>0</v>
      </c>
      <c r="M6045" s="14"/>
    </row>
    <row r="6046" spans="1:13" x14ac:dyDescent="0.25">
      <c r="A6046" s="32" t="str">
        <f>IF(Weighting!$P$22&gt;0,B6046,"")</f>
        <v/>
      </c>
      <c r="B6046">
        <f>Weighting!$C$22</f>
        <v>2.4170000000000007</v>
      </c>
      <c r="C6046">
        <f>Weighting!$F$22</f>
        <v>0</v>
      </c>
      <c r="D6046" t="b">
        <f>IF(C6046=1,'Data Transformation'!$G$3+0.5*'Data Transformation'!$W$25,IF(C6047=1,D6047-'Data Transformation'!$W$25,FALSE))</f>
        <v>0</v>
      </c>
      <c r="E6046" t="str">
        <f t="array" ref="E6046">IF(ISLOGICAL(D6046),"",FREQUENCY(IF('Data Transformation'!$B$425:$B$8425='Bin Analysis'!$B6027,'Data Transformation'!$G$425:$G$8425),D6046))</f>
        <v/>
      </c>
      <c r="F6046" t="str">
        <f t="shared" si="753"/>
        <v/>
      </c>
      <c r="G6046">
        <f>Weighting!$H$22</f>
        <v>0</v>
      </c>
      <c r="H6046">
        <f t="array" ref="H6046">FREQUENCY(IF('Data Transformation'!$B$4:$B$8425=B6027,'Data Transformation'!$G$4:$G$8425),'Bin Analysis'!$B6046)</f>
        <v>19</v>
      </c>
      <c r="I6046">
        <f t="shared" si="754"/>
        <v>0</v>
      </c>
      <c r="J6046">
        <f t="shared" si="755"/>
        <v>0</v>
      </c>
      <c r="K6046">
        <f>J6046*Weighting!$W$22</f>
        <v>0</v>
      </c>
      <c r="M6046" s="14"/>
    </row>
    <row r="6047" spans="1:13" x14ac:dyDescent="0.25">
      <c r="A6047" s="32" t="str">
        <f>IF(Weighting!$P$23&gt;0,B6047,"")</f>
        <v/>
      </c>
      <c r="B6047">
        <f>Weighting!$C$23</f>
        <v>2.5480000000000009</v>
      </c>
      <c r="C6047">
        <f>Weighting!$F$23</f>
        <v>0</v>
      </c>
      <c r="D6047" t="b">
        <f>IF(C6047=1,'Data Transformation'!$G$3+0.5*'Data Transformation'!$W$25,IF(C6048=1,D6048-'Data Transformation'!$W$25,FALSE))</f>
        <v>0</v>
      </c>
      <c r="E6047" t="str">
        <f t="array" ref="E6047">IF(ISLOGICAL(D6047),"",FREQUENCY(IF('Data Transformation'!$B$425:$B$8425='Bin Analysis'!$B6027,'Data Transformation'!$G$425:$G$8425),D6047))</f>
        <v/>
      </c>
      <c r="F6047" t="str">
        <f t="shared" si="753"/>
        <v/>
      </c>
      <c r="G6047">
        <f>Weighting!$H$23</f>
        <v>0</v>
      </c>
      <c r="H6047">
        <f t="array" ref="H6047">FREQUENCY(IF('Data Transformation'!$B$4:$B$8425=B6027,'Data Transformation'!$G$4:$G$8425),'Bin Analysis'!$B6047)</f>
        <v>19</v>
      </c>
      <c r="I6047">
        <f t="shared" si="754"/>
        <v>0</v>
      </c>
      <c r="J6047">
        <f t="shared" si="755"/>
        <v>0</v>
      </c>
      <c r="K6047">
        <f>J6047*Weighting!$W$23</f>
        <v>0</v>
      </c>
      <c r="M6047" s="14"/>
    </row>
    <row r="6048" spans="1:13" x14ac:dyDescent="0.25">
      <c r="A6048" s="32" t="str">
        <f>IF(Weighting!$P$24&gt;0,B6048,"")</f>
        <v/>
      </c>
      <c r="B6048">
        <f>Weighting!$C$24</f>
        <v>2.6790000000000012</v>
      </c>
      <c r="C6048">
        <f>Weighting!$F$24</f>
        <v>0</v>
      </c>
      <c r="D6048" t="b">
        <f>IF(C6048=1,'Data Transformation'!$G$3+0.5*'Data Transformation'!$W$25,IF(C6049=1,D6049-'Data Transformation'!$W$25,FALSE))</f>
        <v>0</v>
      </c>
      <c r="E6048" t="str">
        <f t="array" ref="E6048">IF(ISLOGICAL(D6048),"",FREQUENCY(IF('Data Transformation'!$B$425:$B$8425='Bin Analysis'!$B6027,'Data Transformation'!$G$425:$G$8425),D6048))</f>
        <v/>
      </c>
      <c r="F6048" t="str">
        <f t="shared" si="753"/>
        <v/>
      </c>
      <c r="G6048">
        <f>Weighting!$H$24</f>
        <v>0</v>
      </c>
      <c r="H6048">
        <f t="array" ref="H6048">FREQUENCY(IF('Data Transformation'!$B$4:$B$8425=B6027,'Data Transformation'!$G$4:$G$8425),'Bin Analysis'!$B6048)</f>
        <v>19</v>
      </c>
      <c r="I6048">
        <f t="shared" si="754"/>
        <v>0</v>
      </c>
      <c r="J6048">
        <f t="shared" si="755"/>
        <v>0</v>
      </c>
      <c r="K6048">
        <f>J6048*Weighting!$W$24</f>
        <v>0</v>
      </c>
      <c r="M6048" s="14"/>
    </row>
    <row r="6049" spans="1:25" x14ac:dyDescent="0.25">
      <c r="A6049" s="32" t="str">
        <f>IF(Weighting!$P$25&gt;0,B6049,"")</f>
        <v/>
      </c>
      <c r="B6049">
        <f>Weighting!$C$25</f>
        <v>2.8100000000000014</v>
      </c>
      <c r="C6049">
        <f>Weighting!$F$25</f>
        <v>0</v>
      </c>
      <c r="D6049" t="b">
        <f>IF(C6049=1,'Data Transformation'!$G$3+0.5*'Data Transformation'!$W$25,IF(C6050=1,D6050-'Data Transformation'!$W$25,FALSE))</f>
        <v>0</v>
      </c>
      <c r="E6049" t="str">
        <f t="array" ref="E6049">IF(ISLOGICAL(D6049),"",FREQUENCY(IF('Data Transformation'!$B$425:$B$8425='Bin Analysis'!$B6027,'Data Transformation'!$G$425:$G$8425),D6049))</f>
        <v/>
      </c>
      <c r="F6049" t="str">
        <f t="shared" si="753"/>
        <v/>
      </c>
      <c r="G6049">
        <f>Weighting!$H$25</f>
        <v>0</v>
      </c>
      <c r="H6049">
        <f t="array" ref="H6049">FREQUENCY(IF('Data Transformation'!$B$4:$B$8425=B6027,'Data Transformation'!$G$4:$G$8425),'Bin Analysis'!$B6049)</f>
        <v>19</v>
      </c>
      <c r="I6049">
        <f t="shared" si="754"/>
        <v>0</v>
      </c>
      <c r="J6049">
        <f t="shared" si="755"/>
        <v>0</v>
      </c>
      <c r="K6049">
        <f>J6049*Weighting!$W$25</f>
        <v>0</v>
      </c>
      <c r="M6049" s="14"/>
    </row>
    <row r="6050" spans="1:25" x14ac:dyDescent="0.25">
      <c r="O6050"/>
      <c r="P6050"/>
      <c r="Q6050"/>
      <c r="R6050"/>
    </row>
    <row r="6051" spans="1:25" ht="23.25" x14ac:dyDescent="0.35">
      <c r="A6051" s="21" t="s">
        <v>0</v>
      </c>
      <c r="B6051" s="21">
        <f>IFERROR(VLOOKUP(C6051,'Data Transformation'!$L$6:$M$426,2,FALSE),"")</f>
        <v>252</v>
      </c>
      <c r="C6051" s="21">
        <f>C6027+1</f>
        <v>252</v>
      </c>
      <c r="D6051" s="21"/>
      <c r="E6051" s="21"/>
      <c r="F6051" s="21"/>
      <c r="G6051" s="21"/>
      <c r="H6051" s="22"/>
      <c r="I6051" s="22"/>
      <c r="J6051" s="22"/>
      <c r="K6051" s="21"/>
      <c r="L6051" s="21">
        <f>B6051</f>
        <v>252</v>
      </c>
      <c r="M6051" s="23">
        <f>INDEX('Data Transformation'!$O$4:$O$424,MATCH($B6051,'Data Transformation'!$M$4:$M$424,0),MATCH($M$2,'Data Transformation'!$O$3,0))</f>
        <v>17</v>
      </c>
      <c r="N6051" s="27">
        <f>IF('Input and Summary Results'!$J$16="minimum",'Bin Analysis'!X6052/(M6051-1),'Bin Analysis'!Y6051/('Bin Analysis'!M6051-1))</f>
        <v>0</v>
      </c>
      <c r="O6051" s="27">
        <f>IF(M6051=FALSE,NA(),(VLOOKUP(1,C6054:K6073,4,FALSE))/(M6051-1))</f>
        <v>6.25E-2</v>
      </c>
      <c r="P6051" s="27">
        <f>IF(M6051=FALSE,NA(),SUM(J6054:J6073)/Weighting!$S$5)</f>
        <v>0.5</v>
      </c>
      <c r="Q6051" s="27">
        <f>IF(M6051=FALSE,NA(),SUM(K6054:K6073)/Weighting!$S$6)</f>
        <v>0.52173913043478259</v>
      </c>
      <c r="R6051" s="27">
        <f>IF(M6051=FALSE,NA(),(VLOOKUP(1,G6054:K6073,3,FALSE))/(M6051-1))</f>
        <v>0</v>
      </c>
      <c r="S6051" s="22" t="str">
        <f>IF(M6051=FALSE,NA(),IF(SUM(J6054:J6073)=2,"yes","no"))</f>
        <v>no</v>
      </c>
      <c r="X6051" s="2" cm="2">
        <f t="array" ref="X6051:X6052">FREQUENCY(IF('Data Transformation'!$B$425:$B$6424='Bin Analysis'!L6051,'Data Transformation'!$G$425:$G$6424),'Data Transformation'!$U$11)</f>
        <v>16</v>
      </c>
      <c r="Y6051" s="2" cm="2">
        <f t="array" ref="Y6051:Y6052">FREQUENCY(IF('Data Transformation'!$B$425:$B$6424='Bin Analysis'!L6051,'Data Transformation'!$G$425:$G$6424),'Data Transformation'!$U$12)</f>
        <v>15</v>
      </c>
    </row>
    <row r="6052" spans="1:25" x14ac:dyDescent="0.25">
      <c r="A6052" s="14" t="s">
        <v>66</v>
      </c>
      <c r="B6052" t="s">
        <v>47</v>
      </c>
      <c r="C6052" t="s">
        <v>5</v>
      </c>
      <c r="D6052" t="s">
        <v>99</v>
      </c>
      <c r="E6052" t="s">
        <v>100</v>
      </c>
      <c r="F6052" t="s">
        <v>101</v>
      </c>
      <c r="G6052" t="s">
        <v>69</v>
      </c>
      <c r="H6052" t="s">
        <v>31</v>
      </c>
      <c r="I6052" t="s">
        <v>32</v>
      </c>
      <c r="J6052" t="s">
        <v>46</v>
      </c>
      <c r="K6052" s="14" t="s">
        <v>45</v>
      </c>
      <c r="M6052" s="14"/>
      <c r="X6052" s="2">
        <v>0</v>
      </c>
      <c r="Y6052" s="2">
        <v>1</v>
      </c>
    </row>
    <row r="6053" spans="1:25" x14ac:dyDescent="0.25">
      <c r="A6053" s="32"/>
      <c r="D6053" t="b">
        <f>IF(C6053=1,'Data Transformation'!$G$3+0.5*'Data Transformation'!$W$25,IF(C6054=1,D6054-'Data Transformation'!$W$25,FALSE))</f>
        <v>0</v>
      </c>
      <c r="E6053" t="str">
        <f t="array" ref="E6053">IF(ISLOGICAL(D6053),"",FREQUENCY(IF('Data Transformation'!$B$425:$B$8425='Bin Analysis'!$B6051,'Data Transformation'!$G$425:$G$8425),D6053))</f>
        <v/>
      </c>
      <c r="F6053" t="str">
        <f>IF(ISLOGICAL(D6053),"",E6053-E6052)</f>
        <v/>
      </c>
      <c r="M6053" s="14"/>
    </row>
    <row r="6054" spans="1:25" x14ac:dyDescent="0.25">
      <c r="A6054" s="32">
        <f>IF(Weighting!$P$6&gt;0,B6054,"")</f>
        <v>0.32100000000000001</v>
      </c>
      <c r="B6054">
        <f>Weighting!$C$6</f>
        <v>0.32100000000000001</v>
      </c>
      <c r="C6054">
        <f>Weighting!$F$6</f>
        <v>0</v>
      </c>
      <c r="D6054" t="b">
        <f>IF(C6054=1,'Data Transformation'!$G$3+0.5*'Data Transformation'!$W$25,IF(C6055=1,D6055-'Data Transformation'!$W$25,FALSE))</f>
        <v>0</v>
      </c>
      <c r="E6054" t="str">
        <f t="array" ref="E6054">IF(ISLOGICAL(D6054),"",FREQUENCY(IF('Data Transformation'!$B$425:$B$8425='Bin Analysis'!$B6051,'Data Transformation'!$G$425:$G$8425),D6054))</f>
        <v/>
      </c>
      <c r="F6054" t="str">
        <f>IF(ISLOGICAL(D6054),"",E6054-E6053)</f>
        <v/>
      </c>
      <c r="G6054">
        <f>Weighting!$H$6</f>
        <v>1</v>
      </c>
      <c r="H6054">
        <f t="array" ref="H6054">FREQUENCY(IF('Data Transformation'!$B$4:$B$8425=B6051,'Data Transformation'!$G$4:$G$8425),'Bin Analysis'!$B6054)</f>
        <v>0</v>
      </c>
      <c r="I6054">
        <f>H6054-H6053</f>
        <v>0</v>
      </c>
      <c r="J6054">
        <f>IF(I6054=0,0,1)</f>
        <v>0</v>
      </c>
      <c r="K6054">
        <f>J6054*Weighting!$W$6</f>
        <v>0</v>
      </c>
      <c r="M6054" s="14"/>
    </row>
    <row r="6055" spans="1:25" x14ac:dyDescent="0.25">
      <c r="A6055" s="32">
        <f>IF(Weighting!$P$7&gt;0,B6055,"")</f>
        <v>0.45200000000000001</v>
      </c>
      <c r="B6055">
        <f>Weighting!$C$7</f>
        <v>0.45200000000000001</v>
      </c>
      <c r="C6055">
        <f>Weighting!$F$7</f>
        <v>0</v>
      </c>
      <c r="D6055" t="b">
        <f>IF(C6055=1,'Data Transformation'!$G$3+0.5*'Data Transformation'!$W$25,IF(C6056=1,D6056-'Data Transformation'!$W$25,FALSE))</f>
        <v>0</v>
      </c>
      <c r="E6055" t="str">
        <f t="array" ref="E6055">IF(ISLOGICAL(D6055),"",FREQUENCY(IF('Data Transformation'!$B$425:$B$8425='Bin Analysis'!$B6051,'Data Transformation'!$G$425:$G$8425),D6055))</f>
        <v/>
      </c>
      <c r="F6055" t="str">
        <f t="shared" ref="F6055:F6073" si="756">IF(ISLOGICAL(D6055),"",E6055-E6054)</f>
        <v/>
      </c>
      <c r="G6055">
        <f>Weighting!$H$7</f>
        <v>0</v>
      </c>
      <c r="H6055">
        <f t="array" ref="H6055">FREQUENCY(IF('Data Transformation'!$B$4:$B$8425=B6051,'Data Transformation'!$G$4:$G$8425),'Bin Analysis'!$B6055)</f>
        <v>0</v>
      </c>
      <c r="I6055">
        <f t="shared" ref="I6055:I6073" si="757">H6055-H6054</f>
        <v>0</v>
      </c>
      <c r="J6055">
        <f>IF(I6055=0,0,1)</f>
        <v>0</v>
      </c>
      <c r="K6055">
        <f>J6055*Weighting!$W$7</f>
        <v>0</v>
      </c>
      <c r="M6055" s="14"/>
    </row>
    <row r="6056" spans="1:25" x14ac:dyDescent="0.25">
      <c r="A6056" s="32">
        <f>IF(Weighting!$P$8&gt;0,B6056,"")</f>
        <v>0.58299999999999996</v>
      </c>
      <c r="B6056">
        <f>Weighting!$C$8</f>
        <v>0.58299999999999996</v>
      </c>
      <c r="C6056">
        <f>Weighting!$F$8</f>
        <v>0</v>
      </c>
      <c r="D6056" t="b">
        <f>IF(C6056=1,'Data Transformation'!$G$3+0.5*'Data Transformation'!$W$25,IF(C6057=1,D6057-'Data Transformation'!$W$25,FALSE))</f>
        <v>0</v>
      </c>
      <c r="E6056" t="str">
        <f t="array" ref="E6056">IF(ISLOGICAL(D6056),"",FREQUENCY(IF('Data Transformation'!$B$425:$B$8425='Bin Analysis'!$B6051,'Data Transformation'!$G$425:$G$8425),D6056))</f>
        <v/>
      </c>
      <c r="F6056" t="str">
        <f t="shared" si="756"/>
        <v/>
      </c>
      <c r="G6056">
        <f>Weighting!$H$8</f>
        <v>0</v>
      </c>
      <c r="H6056">
        <f t="array" ref="H6056">FREQUENCY(IF('Data Transformation'!$B$4:$B$8425=B6051,'Data Transformation'!$G$4:$G$8425),'Bin Analysis'!$B6056)</f>
        <v>2</v>
      </c>
      <c r="I6056">
        <f t="shared" si="757"/>
        <v>2</v>
      </c>
      <c r="J6056">
        <f t="shared" ref="J6056:J6073" si="758">IF(I6056=0,0,1)</f>
        <v>1</v>
      </c>
      <c r="K6056">
        <f>J6056*Weighting!$W$8</f>
        <v>3</v>
      </c>
      <c r="M6056" s="14"/>
    </row>
    <row r="6057" spans="1:25" x14ac:dyDescent="0.25">
      <c r="A6057" s="32">
        <f>IF(Weighting!$P$9&gt;0,B6057,"")</f>
        <v>0.71399999999999997</v>
      </c>
      <c r="B6057" s="50">
        <f>Weighting!$C$9</f>
        <v>0.71399999999999997</v>
      </c>
      <c r="C6057">
        <f>Weighting!$F$9</f>
        <v>0</v>
      </c>
      <c r="D6057" t="b">
        <f>IF(C6057=1,'Data Transformation'!$G$3+0.5*'Data Transformation'!$W$25,IF(C6058=1,D6058-'Data Transformation'!$W$25,FALSE))</f>
        <v>0</v>
      </c>
      <c r="E6057" t="str">
        <f t="array" ref="E6057">IF(ISLOGICAL(D6057),"",FREQUENCY(IF('Data Transformation'!$B$425:$B$8425='Bin Analysis'!$B6051,'Data Transformation'!$G$425:$G$8425),D6057))</f>
        <v/>
      </c>
      <c r="F6057" t="str">
        <f t="shared" si="756"/>
        <v/>
      </c>
      <c r="G6057">
        <f>Weighting!$H$9</f>
        <v>0</v>
      </c>
      <c r="H6057">
        <f t="array" ref="H6057">FREQUENCY(IF('Data Transformation'!$B$4:$B$8425=B6051,'Data Transformation'!$G$4:$G$8425),'Bin Analysis'!$B6057)</f>
        <v>6</v>
      </c>
      <c r="I6057">
        <f t="shared" si="757"/>
        <v>4</v>
      </c>
      <c r="J6057">
        <f t="shared" si="758"/>
        <v>1</v>
      </c>
      <c r="K6057">
        <f>J6057*Weighting!$W$9</f>
        <v>3</v>
      </c>
      <c r="M6057" s="14"/>
    </row>
    <row r="6058" spans="1:25" x14ac:dyDescent="0.25">
      <c r="A6058" s="32">
        <f>IF(Weighting!$P$10&gt;0,B6058,"")</f>
        <v>0.84499999999999997</v>
      </c>
      <c r="B6058">
        <f>Weighting!$C$10</f>
        <v>0.84499999999999997</v>
      </c>
      <c r="C6058">
        <f>Weighting!$F$10</f>
        <v>0</v>
      </c>
      <c r="D6058" t="b">
        <f>IF(C6058=1,'Data Transformation'!$G$3+0.5*'Data Transformation'!$W$25,IF(C6059=1,D6059-'Data Transformation'!$W$25,FALSE))</f>
        <v>0</v>
      </c>
      <c r="E6058" t="str">
        <f t="array" ref="E6058">IF(ISLOGICAL(D6058),"",FREQUENCY(IF('Data Transformation'!$B$425:$B$8425='Bin Analysis'!$B6051,'Data Transformation'!$G$425:$G$8425),D6058))</f>
        <v/>
      </c>
      <c r="F6058" t="str">
        <f t="shared" si="756"/>
        <v/>
      </c>
      <c r="G6058">
        <f>Weighting!$H$10</f>
        <v>0</v>
      </c>
      <c r="H6058">
        <f t="array" ref="H6058">FREQUENCY(IF('Data Transformation'!$B$4:$B$8425=B6051,'Data Transformation'!$G$4:$G$8425),'Bin Analysis'!$B6058)</f>
        <v>13</v>
      </c>
      <c r="I6058">
        <f t="shared" si="757"/>
        <v>7</v>
      </c>
      <c r="J6058">
        <f t="shared" si="758"/>
        <v>1</v>
      </c>
      <c r="K6058">
        <f>J6058*Weighting!$W$10</f>
        <v>3</v>
      </c>
      <c r="M6058" s="14"/>
    </row>
    <row r="6059" spans="1:25" x14ac:dyDescent="0.25">
      <c r="A6059" s="32">
        <f>IF(Weighting!$P$11&gt;0,B6059,"")</f>
        <v>0.97599999999999998</v>
      </c>
      <c r="B6059">
        <f>Weighting!$C$11</f>
        <v>0.97599999999999998</v>
      </c>
      <c r="C6059">
        <f>Weighting!$F$11</f>
        <v>0</v>
      </c>
      <c r="D6059">
        <f>IF(C6059=1,'Data Transformation'!$G$3+0.5*'Data Transformation'!$W$25,IF(C6060=1,D6060-'Data Transformation'!$W$25,FALSE))</f>
        <v>0.86899999999999999</v>
      </c>
      <c r="E6059">
        <f t="array" ref="E6059">IF(ISLOGICAL(D6059),"",FREQUENCY(IF('Data Transformation'!$B$425:$B$8425='Bin Analysis'!$B6051,'Data Transformation'!$G$425:$G$8425),D6059))</f>
        <v>15</v>
      </c>
      <c r="F6059" t="e">
        <f t="shared" si="756"/>
        <v>#VALUE!</v>
      </c>
      <c r="G6059">
        <f>Weighting!$H$11</f>
        <v>0</v>
      </c>
      <c r="H6059">
        <f t="array" ref="H6059">FREQUENCY(IF('Data Transformation'!$B$4:$B$8425=B6051,'Data Transformation'!$G$4:$G$8425),'Bin Analysis'!$B6059)</f>
        <v>16</v>
      </c>
      <c r="I6059">
        <f t="shared" si="757"/>
        <v>3</v>
      </c>
      <c r="J6059">
        <f t="shared" si="758"/>
        <v>1</v>
      </c>
      <c r="K6059">
        <f>J6059*Weighting!$W$11</f>
        <v>2</v>
      </c>
      <c r="M6059" s="14"/>
    </row>
    <row r="6060" spans="1:25" x14ac:dyDescent="0.25">
      <c r="A6060" s="32">
        <f>IF(Weighting!$P$12&gt;0,B6060,"")</f>
        <v>1.107</v>
      </c>
      <c r="B6060">
        <f>Weighting!$C$12</f>
        <v>1.107</v>
      </c>
      <c r="C6060">
        <f>Weighting!$F$12</f>
        <v>1</v>
      </c>
      <c r="D6060">
        <f>IF(C6060=1,'Data Transformation'!$G$3+0.5*'Data Transformation'!$W$25,IF(C6061=1,D6061-'Data Transformation'!$W$25,FALSE))</f>
        <v>1.131</v>
      </c>
      <c r="E6060">
        <f t="array" ref="E6060">IF(ISLOGICAL(D6060),"",FREQUENCY(IF('Data Transformation'!$B$425:$B$8425='Bin Analysis'!$B6051,'Data Transformation'!$G$425:$G$8425),D6060))</f>
        <v>16</v>
      </c>
      <c r="F6060">
        <f t="shared" si="756"/>
        <v>1</v>
      </c>
      <c r="G6060">
        <f>Weighting!$H$12</f>
        <v>0</v>
      </c>
      <c r="H6060">
        <f t="array" ref="H6060">FREQUENCY(IF('Data Transformation'!$B$4:$B$8425=B6051,'Data Transformation'!$G$4:$G$8425),'Bin Analysis'!$B6060)</f>
        <v>17</v>
      </c>
      <c r="I6060">
        <f t="shared" si="757"/>
        <v>1</v>
      </c>
      <c r="J6060">
        <f t="shared" si="758"/>
        <v>1</v>
      </c>
      <c r="K6060">
        <f>J6060*Weighting!$W$12</f>
        <v>1</v>
      </c>
      <c r="M6060" s="14"/>
    </row>
    <row r="6061" spans="1:25" x14ac:dyDescent="0.25">
      <c r="A6061" s="32">
        <f>IF(Weighting!$P$13&gt;0,B6061,"")</f>
        <v>1.238</v>
      </c>
      <c r="B6061">
        <f>Weighting!$C$13</f>
        <v>1.238</v>
      </c>
      <c r="C6061">
        <f>Weighting!$F$13</f>
        <v>0</v>
      </c>
      <c r="D6061" t="b">
        <f>IF(C6061=1,'Data Transformation'!$G$3+0.5*'Data Transformation'!$W$25,IF(C6062=1,D6062-'Data Transformation'!$W$25,FALSE))</f>
        <v>0</v>
      </c>
      <c r="E6061" t="str">
        <f t="array" ref="E6061">IF(ISLOGICAL(D6061),"",FREQUENCY(IF('Data Transformation'!$B$425:$B$8425='Bin Analysis'!$B6051,'Data Transformation'!$G$425:$G$8425),D6061))</f>
        <v/>
      </c>
      <c r="F6061" t="str">
        <f t="shared" si="756"/>
        <v/>
      </c>
      <c r="G6061">
        <f>Weighting!$H$13</f>
        <v>0</v>
      </c>
      <c r="H6061">
        <f t="array" ref="H6061">FREQUENCY(IF('Data Transformation'!$B$4:$B$8425=B6051,'Data Transformation'!$G$4:$G$8425),'Bin Analysis'!$B6061)</f>
        <v>17</v>
      </c>
      <c r="I6061">
        <f t="shared" si="757"/>
        <v>0</v>
      </c>
      <c r="J6061">
        <f t="shared" si="758"/>
        <v>0</v>
      </c>
      <c r="K6061">
        <f>J6061*Weighting!$W$13</f>
        <v>0</v>
      </c>
      <c r="M6061" s="14"/>
    </row>
    <row r="6062" spans="1:25" x14ac:dyDescent="0.25">
      <c r="A6062" s="32">
        <f>IF(Weighting!$P$14&gt;0,B6062,"")</f>
        <v>1.369</v>
      </c>
      <c r="B6062">
        <f>Weighting!$C$14</f>
        <v>1.369</v>
      </c>
      <c r="C6062">
        <f>Weighting!$F$14</f>
        <v>0</v>
      </c>
      <c r="D6062" t="b">
        <f>IF(C6062=1,'Data Transformation'!$G$3+0.5*'Data Transformation'!$W$25,IF(C6063=1,D6063-'Data Transformation'!$W$25,FALSE))</f>
        <v>0</v>
      </c>
      <c r="E6062" t="str">
        <f t="array" ref="E6062">IF(ISLOGICAL(D6062),"",FREQUENCY(IF('Data Transformation'!$B$425:$B$8425='Bin Analysis'!$B6051,'Data Transformation'!$G$425:$G$8425),D6062))</f>
        <v/>
      </c>
      <c r="F6062" t="str">
        <f t="shared" si="756"/>
        <v/>
      </c>
      <c r="G6062">
        <f>Weighting!$H$14</f>
        <v>0</v>
      </c>
      <c r="H6062">
        <f t="array" ref="H6062">FREQUENCY(IF('Data Transformation'!$B$4:$B$8425=B6051,'Data Transformation'!$G$4:$G$8425),'Bin Analysis'!$B6062)</f>
        <v>17</v>
      </c>
      <c r="I6062">
        <f t="shared" si="757"/>
        <v>0</v>
      </c>
      <c r="J6062">
        <f t="shared" si="758"/>
        <v>0</v>
      </c>
      <c r="K6062">
        <f>J6062*Weighting!$W$14</f>
        <v>0</v>
      </c>
      <c r="M6062" s="14"/>
    </row>
    <row r="6063" spans="1:25" x14ac:dyDescent="0.25">
      <c r="A6063" s="32">
        <f>IF(Weighting!$P$15&gt;0,B6063,"")</f>
        <v>1.5000009999999999</v>
      </c>
      <c r="B6063">
        <f>Weighting!$C$15</f>
        <v>1.5000009999999999</v>
      </c>
      <c r="C6063">
        <f>Weighting!$F$15</f>
        <v>0</v>
      </c>
      <c r="D6063" t="b">
        <f>IF(C6063=1,'Data Transformation'!$G$3+0.5*'Data Transformation'!$W$25,IF(C6064=1,D6064-'Data Transformation'!$W$25,FALSE))</f>
        <v>0</v>
      </c>
      <c r="E6063" t="str">
        <f t="array" ref="E6063">IF(ISLOGICAL(D6063),"",FREQUENCY(IF('Data Transformation'!$B$425:$B$8425='Bin Analysis'!$B6051,'Data Transformation'!$G$425:$G$8425),D6063))</f>
        <v/>
      </c>
      <c r="F6063" t="str">
        <f t="shared" si="756"/>
        <v/>
      </c>
      <c r="G6063">
        <f>Weighting!$H$15</f>
        <v>0</v>
      </c>
      <c r="H6063">
        <f t="array" ref="H6063">FREQUENCY(IF('Data Transformation'!$B$4:$B$8425=B6051,'Data Transformation'!$G$4:$G$8425),'Bin Analysis'!$B6063)</f>
        <v>17</v>
      </c>
      <c r="I6063">
        <f t="shared" si="757"/>
        <v>0</v>
      </c>
      <c r="J6063">
        <f t="shared" si="758"/>
        <v>0</v>
      </c>
      <c r="K6063">
        <f>J6063*Weighting!$W$15</f>
        <v>0</v>
      </c>
      <c r="M6063" s="14"/>
    </row>
    <row r="6064" spans="1:25" x14ac:dyDescent="0.25">
      <c r="A6064" s="32" t="str">
        <f>IF(Weighting!$P$16&gt;0,B6064,"")</f>
        <v/>
      </c>
      <c r="B6064">
        <f>Weighting!$C$16</f>
        <v>1.631</v>
      </c>
      <c r="C6064">
        <f>Weighting!$F$16</f>
        <v>0</v>
      </c>
      <c r="D6064" t="b">
        <f>IF(C6064=1,'Data Transformation'!$G$3+0.5*'Data Transformation'!$W$25,IF(C6065=1,D6065-'Data Transformation'!$W$25,FALSE))</f>
        <v>0</v>
      </c>
      <c r="E6064" t="str">
        <f t="array" ref="E6064">IF(ISLOGICAL(D6064),"",FREQUENCY(IF('Data Transformation'!$B$425:$B$8425='Bin Analysis'!$B6051,'Data Transformation'!$G$425:$G$8425),D6064))</f>
        <v/>
      </c>
      <c r="F6064" t="str">
        <f t="shared" si="756"/>
        <v/>
      </c>
      <c r="G6064">
        <f>Weighting!$H$16</f>
        <v>0</v>
      </c>
      <c r="H6064">
        <f t="array" ref="H6064">FREQUENCY(IF('Data Transformation'!$B$4:$B$8425=B6051,'Data Transformation'!$G$4:$G$8425),'Bin Analysis'!$B6064)</f>
        <v>17</v>
      </c>
      <c r="I6064">
        <f t="shared" si="757"/>
        <v>0</v>
      </c>
      <c r="J6064">
        <f t="shared" si="758"/>
        <v>0</v>
      </c>
      <c r="K6064">
        <f>J6064*Weighting!$W$16</f>
        <v>0</v>
      </c>
      <c r="M6064" s="14"/>
    </row>
    <row r="6065" spans="1:25" x14ac:dyDescent="0.25">
      <c r="A6065" s="32" t="str">
        <f>IF(Weighting!$P$17&gt;0,B6065,"")</f>
        <v/>
      </c>
      <c r="B6065">
        <f>Weighting!$C$17</f>
        <v>1.762</v>
      </c>
      <c r="C6065">
        <f>Weighting!$F$17</f>
        <v>0</v>
      </c>
      <c r="D6065" t="b">
        <f>IF(C6065=1,'Data Transformation'!$G$3+0.5*'Data Transformation'!$W$25,IF(C6066=1,D6066-'Data Transformation'!$W$25,FALSE))</f>
        <v>0</v>
      </c>
      <c r="E6065" t="str">
        <f t="array" ref="E6065">IF(ISLOGICAL(D6065),"",FREQUENCY(IF('Data Transformation'!$B$425:$B$8425='Bin Analysis'!$B6051,'Data Transformation'!$G$425:$G$8425),D6065))</f>
        <v/>
      </c>
      <c r="F6065" t="str">
        <f t="shared" si="756"/>
        <v/>
      </c>
      <c r="G6065">
        <f>Weighting!$H$17</f>
        <v>0</v>
      </c>
      <c r="H6065">
        <f t="array" ref="H6065">FREQUENCY(IF('Data Transformation'!$B$4:$B$8425=B6051,'Data Transformation'!$G$4:$G$8425),'Bin Analysis'!$B6065)</f>
        <v>17</v>
      </c>
      <c r="I6065">
        <f t="shared" si="757"/>
        <v>0</v>
      </c>
      <c r="J6065">
        <f t="shared" si="758"/>
        <v>0</v>
      </c>
      <c r="K6065">
        <f>J6065*Weighting!$W$17</f>
        <v>0</v>
      </c>
      <c r="M6065" s="14"/>
    </row>
    <row r="6066" spans="1:25" x14ac:dyDescent="0.25">
      <c r="A6066" s="32" t="str">
        <f>IF(Weighting!$P$18&gt;0,B6066,"")</f>
        <v/>
      </c>
      <c r="B6066">
        <f>Weighting!$C$18</f>
        <v>1.893</v>
      </c>
      <c r="C6066">
        <f>Weighting!$F$18</f>
        <v>0</v>
      </c>
      <c r="D6066" t="b">
        <f>IF(C6066=1,'Data Transformation'!$G$3+0.5*'Data Transformation'!$W$25,IF(C6067=1,D6067-'Data Transformation'!$W$25,FALSE))</f>
        <v>0</v>
      </c>
      <c r="E6066" t="str">
        <f t="array" ref="E6066">IF(ISLOGICAL(D6066),"",FREQUENCY(IF('Data Transformation'!$B$425:$B$8425='Bin Analysis'!$B6051,'Data Transformation'!$G$425:$G$8425),D6066))</f>
        <v/>
      </c>
      <c r="F6066" t="str">
        <f t="shared" si="756"/>
        <v/>
      </c>
      <c r="G6066">
        <f>Weighting!$H$18</f>
        <v>0</v>
      </c>
      <c r="H6066">
        <f t="array" ref="H6066">FREQUENCY(IF('Data Transformation'!$B$4:$B$8425=B6051,'Data Transformation'!$G$4:$G$8425),'Bin Analysis'!$B6066)</f>
        <v>17</v>
      </c>
      <c r="I6066">
        <f t="shared" si="757"/>
        <v>0</v>
      </c>
      <c r="J6066">
        <f t="shared" si="758"/>
        <v>0</v>
      </c>
      <c r="K6066">
        <f>J6066*Weighting!$W$18</f>
        <v>0</v>
      </c>
      <c r="M6066" s="14"/>
    </row>
    <row r="6067" spans="1:25" x14ac:dyDescent="0.25">
      <c r="A6067" s="32" t="str">
        <f>IF(Weighting!$P$19&gt;0,B6067,"")</f>
        <v/>
      </c>
      <c r="B6067">
        <f>Weighting!$C$19</f>
        <v>2.024</v>
      </c>
      <c r="C6067">
        <f>Weighting!$F$19</f>
        <v>0</v>
      </c>
      <c r="D6067" t="b">
        <f>IF(C6067=1,'Data Transformation'!$G$3+0.5*'Data Transformation'!$W$25,IF(C6068=1,D6068-'Data Transformation'!$W$25,FALSE))</f>
        <v>0</v>
      </c>
      <c r="E6067" t="str">
        <f t="array" ref="E6067">IF(ISLOGICAL(D6067),"",FREQUENCY(IF('Data Transformation'!$B$425:$B$8425='Bin Analysis'!$B6051,'Data Transformation'!$G$425:$G$8425),D6067))</f>
        <v/>
      </c>
      <c r="F6067" t="str">
        <f t="shared" si="756"/>
        <v/>
      </c>
      <c r="G6067">
        <f>Weighting!$H$19</f>
        <v>0</v>
      </c>
      <c r="H6067">
        <f t="array" ref="H6067">FREQUENCY(IF('Data Transformation'!$B$4:$B$8425=B6051,'Data Transformation'!$G$4:$G$8425),'Bin Analysis'!$B6067)</f>
        <v>17</v>
      </c>
      <c r="I6067">
        <f t="shared" si="757"/>
        <v>0</v>
      </c>
      <c r="J6067">
        <f t="shared" si="758"/>
        <v>0</v>
      </c>
      <c r="K6067">
        <f>J6067*Weighting!$W$19</f>
        <v>0</v>
      </c>
      <c r="M6067" s="14"/>
    </row>
    <row r="6068" spans="1:25" x14ac:dyDescent="0.25">
      <c r="A6068" s="32" t="str">
        <f>IF(Weighting!$P$20&gt;0,B6068,"")</f>
        <v/>
      </c>
      <c r="B6068">
        <f>Weighting!$C$20</f>
        <v>2.1550000000000002</v>
      </c>
      <c r="C6068">
        <f>Weighting!$F$20</f>
        <v>0</v>
      </c>
      <c r="D6068" t="b">
        <f>IF(C6068=1,'Data Transformation'!$G$3+0.5*'Data Transformation'!$W$25,IF(C6069=1,D6069-'Data Transformation'!$W$25,FALSE))</f>
        <v>0</v>
      </c>
      <c r="E6068" t="str">
        <f t="array" ref="E6068">IF(ISLOGICAL(D6068),"",FREQUENCY(IF('Data Transformation'!$B$425:$B$8425='Bin Analysis'!$B6051,'Data Transformation'!$G$425:$G$8425),D6068))</f>
        <v/>
      </c>
      <c r="F6068" t="str">
        <f t="shared" si="756"/>
        <v/>
      </c>
      <c r="G6068">
        <f>Weighting!$H$20</f>
        <v>0</v>
      </c>
      <c r="H6068">
        <f t="array" ref="H6068">FREQUENCY(IF('Data Transformation'!$B$4:$B$8425=B6051,'Data Transformation'!$G$4:$G$8425),'Bin Analysis'!$B6068)</f>
        <v>17</v>
      </c>
      <c r="I6068">
        <f t="shared" si="757"/>
        <v>0</v>
      </c>
      <c r="J6068">
        <f t="shared" si="758"/>
        <v>0</v>
      </c>
      <c r="K6068">
        <f>J6068*Weighting!$W$20</f>
        <v>0</v>
      </c>
      <c r="M6068" s="14"/>
    </row>
    <row r="6069" spans="1:25" x14ac:dyDescent="0.25">
      <c r="A6069" s="32" t="str">
        <f>IF(Weighting!$P$21&gt;0,B6069,"")</f>
        <v/>
      </c>
      <c r="B6069">
        <f>Weighting!$C$21</f>
        <v>2.2860000000000005</v>
      </c>
      <c r="C6069">
        <f>Weighting!$F$21</f>
        <v>0</v>
      </c>
      <c r="D6069" t="b">
        <f>IF(C6069=1,'Data Transformation'!$G$3+0.5*'Data Transformation'!$W$25,IF(C6070=1,D6070-'Data Transformation'!$W$25,FALSE))</f>
        <v>0</v>
      </c>
      <c r="E6069" t="str">
        <f t="array" ref="E6069">IF(ISLOGICAL(D6069),"",FREQUENCY(IF('Data Transformation'!$B$425:$B$8425='Bin Analysis'!$B6051,'Data Transformation'!$G$425:$G$8425),D6069))</f>
        <v/>
      </c>
      <c r="F6069" t="str">
        <f t="shared" si="756"/>
        <v/>
      </c>
      <c r="G6069">
        <f>Weighting!$H$21</f>
        <v>0</v>
      </c>
      <c r="H6069">
        <f t="array" ref="H6069">FREQUENCY(IF('Data Transformation'!$B$4:$B$8425=B6051,'Data Transformation'!$G$4:$G$8425),'Bin Analysis'!$B6069)</f>
        <v>17</v>
      </c>
      <c r="I6069">
        <f t="shared" si="757"/>
        <v>0</v>
      </c>
      <c r="J6069">
        <f t="shared" si="758"/>
        <v>0</v>
      </c>
      <c r="K6069">
        <f>J6069*Weighting!$W$21</f>
        <v>0</v>
      </c>
      <c r="M6069" s="14"/>
    </row>
    <row r="6070" spans="1:25" x14ac:dyDescent="0.25">
      <c r="A6070" s="32" t="str">
        <f>IF(Weighting!$P$22&gt;0,B6070,"")</f>
        <v/>
      </c>
      <c r="B6070">
        <f>Weighting!$C$22</f>
        <v>2.4170000000000007</v>
      </c>
      <c r="C6070">
        <f>Weighting!$F$22</f>
        <v>0</v>
      </c>
      <c r="D6070" t="b">
        <f>IF(C6070=1,'Data Transformation'!$G$3+0.5*'Data Transformation'!$W$25,IF(C6071=1,D6071-'Data Transformation'!$W$25,FALSE))</f>
        <v>0</v>
      </c>
      <c r="E6070" t="str">
        <f t="array" ref="E6070">IF(ISLOGICAL(D6070),"",FREQUENCY(IF('Data Transformation'!$B$425:$B$8425='Bin Analysis'!$B6051,'Data Transformation'!$G$425:$G$8425),D6070))</f>
        <v/>
      </c>
      <c r="F6070" t="str">
        <f t="shared" si="756"/>
        <v/>
      </c>
      <c r="G6070">
        <f>Weighting!$H$22</f>
        <v>0</v>
      </c>
      <c r="H6070">
        <f t="array" ref="H6070">FREQUENCY(IF('Data Transformation'!$B$4:$B$8425=B6051,'Data Transformation'!$G$4:$G$8425),'Bin Analysis'!$B6070)</f>
        <v>17</v>
      </c>
      <c r="I6070">
        <f t="shared" si="757"/>
        <v>0</v>
      </c>
      <c r="J6070">
        <f t="shared" si="758"/>
        <v>0</v>
      </c>
      <c r="K6070">
        <f>J6070*Weighting!$W$22</f>
        <v>0</v>
      </c>
      <c r="M6070" s="14"/>
    </row>
    <row r="6071" spans="1:25" x14ac:dyDescent="0.25">
      <c r="A6071" s="32" t="str">
        <f>IF(Weighting!$P$23&gt;0,B6071,"")</f>
        <v/>
      </c>
      <c r="B6071">
        <f>Weighting!$C$23</f>
        <v>2.5480000000000009</v>
      </c>
      <c r="C6071">
        <f>Weighting!$F$23</f>
        <v>0</v>
      </c>
      <c r="D6071" t="b">
        <f>IF(C6071=1,'Data Transformation'!$G$3+0.5*'Data Transformation'!$W$25,IF(C6072=1,D6072-'Data Transformation'!$W$25,FALSE))</f>
        <v>0</v>
      </c>
      <c r="E6071" t="str">
        <f t="array" ref="E6071">IF(ISLOGICAL(D6071),"",FREQUENCY(IF('Data Transformation'!$B$425:$B$8425='Bin Analysis'!$B6051,'Data Transformation'!$G$425:$G$8425),D6071))</f>
        <v/>
      </c>
      <c r="F6071" t="str">
        <f t="shared" si="756"/>
        <v/>
      </c>
      <c r="G6071">
        <f>Weighting!$H$23</f>
        <v>0</v>
      </c>
      <c r="H6071">
        <f t="array" ref="H6071">FREQUENCY(IF('Data Transformation'!$B$4:$B$8425=B6051,'Data Transformation'!$G$4:$G$8425),'Bin Analysis'!$B6071)</f>
        <v>17</v>
      </c>
      <c r="I6071">
        <f t="shared" si="757"/>
        <v>0</v>
      </c>
      <c r="J6071">
        <f t="shared" si="758"/>
        <v>0</v>
      </c>
      <c r="K6071">
        <f>J6071*Weighting!$W$23</f>
        <v>0</v>
      </c>
      <c r="M6071" s="14"/>
    </row>
    <row r="6072" spans="1:25" x14ac:dyDescent="0.25">
      <c r="A6072" s="32" t="str">
        <f>IF(Weighting!$P$24&gt;0,B6072,"")</f>
        <v/>
      </c>
      <c r="B6072">
        <f>Weighting!$C$24</f>
        <v>2.6790000000000012</v>
      </c>
      <c r="C6072">
        <f>Weighting!$F$24</f>
        <v>0</v>
      </c>
      <c r="D6072" t="b">
        <f>IF(C6072=1,'Data Transformation'!$G$3+0.5*'Data Transformation'!$W$25,IF(C6073=1,D6073-'Data Transformation'!$W$25,FALSE))</f>
        <v>0</v>
      </c>
      <c r="E6072" t="str">
        <f t="array" ref="E6072">IF(ISLOGICAL(D6072),"",FREQUENCY(IF('Data Transformation'!$B$425:$B$8425='Bin Analysis'!$B6051,'Data Transformation'!$G$425:$G$8425),D6072))</f>
        <v/>
      </c>
      <c r="F6072" t="str">
        <f t="shared" si="756"/>
        <v/>
      </c>
      <c r="G6072">
        <f>Weighting!$H$24</f>
        <v>0</v>
      </c>
      <c r="H6072">
        <f t="array" ref="H6072">FREQUENCY(IF('Data Transformation'!$B$4:$B$8425=B6051,'Data Transformation'!$G$4:$G$8425),'Bin Analysis'!$B6072)</f>
        <v>17</v>
      </c>
      <c r="I6072">
        <f t="shared" si="757"/>
        <v>0</v>
      </c>
      <c r="J6072">
        <f t="shared" si="758"/>
        <v>0</v>
      </c>
      <c r="K6072">
        <f>J6072*Weighting!$W$24</f>
        <v>0</v>
      </c>
      <c r="M6072" s="14"/>
    </row>
    <row r="6073" spans="1:25" x14ac:dyDescent="0.25">
      <c r="A6073" s="32" t="str">
        <f>IF(Weighting!$P$25&gt;0,B6073,"")</f>
        <v/>
      </c>
      <c r="B6073">
        <f>Weighting!$C$25</f>
        <v>2.8100000000000014</v>
      </c>
      <c r="C6073">
        <f>Weighting!$F$25</f>
        <v>0</v>
      </c>
      <c r="D6073" t="b">
        <f>IF(C6073=1,'Data Transformation'!$G$3+0.5*'Data Transformation'!$W$25,IF(C6074=1,D6074-'Data Transformation'!$W$25,FALSE))</f>
        <v>0</v>
      </c>
      <c r="E6073" t="str">
        <f t="array" ref="E6073">IF(ISLOGICAL(D6073),"",FREQUENCY(IF('Data Transformation'!$B$425:$B$8425='Bin Analysis'!$B6051,'Data Transformation'!$G$425:$G$8425),D6073))</f>
        <v/>
      </c>
      <c r="F6073" t="str">
        <f t="shared" si="756"/>
        <v/>
      </c>
      <c r="G6073">
        <f>Weighting!$H$25</f>
        <v>0</v>
      </c>
      <c r="H6073">
        <f t="array" ref="H6073">FREQUENCY(IF('Data Transformation'!$B$4:$B$8425=B6051,'Data Transformation'!$G$4:$G$8425),'Bin Analysis'!$B6073)</f>
        <v>17</v>
      </c>
      <c r="I6073">
        <f t="shared" si="757"/>
        <v>0</v>
      </c>
      <c r="J6073">
        <f t="shared" si="758"/>
        <v>0</v>
      </c>
      <c r="K6073">
        <f>J6073*Weighting!$W$25</f>
        <v>0</v>
      </c>
      <c r="M6073" s="14"/>
    </row>
    <row r="6074" spans="1:25" x14ac:dyDescent="0.25">
      <c r="O6074"/>
      <c r="P6074"/>
      <c r="Q6074"/>
      <c r="R6074"/>
    </row>
    <row r="6075" spans="1:25" ht="23.25" x14ac:dyDescent="0.35">
      <c r="A6075" s="21" t="s">
        <v>0</v>
      </c>
      <c r="B6075" s="21">
        <f>IFERROR(VLOOKUP(C6075,'Data Transformation'!$L$6:$M$426,2,FALSE),"")</f>
        <v>253</v>
      </c>
      <c r="C6075" s="21">
        <f>C6051+1</f>
        <v>253</v>
      </c>
      <c r="D6075" s="21"/>
      <c r="E6075" s="21"/>
      <c r="F6075" s="21"/>
      <c r="G6075" s="21"/>
      <c r="H6075" s="22"/>
      <c r="I6075" s="22"/>
      <c r="J6075" s="22"/>
      <c r="K6075" s="21"/>
      <c r="L6075" s="21">
        <f>B6075</f>
        <v>253</v>
      </c>
      <c r="M6075" s="23">
        <f>INDEX('Data Transformation'!$O$4:$O$424,MATCH($B6075,'Data Transformation'!$M$4:$M$424,0),MATCH($M$2,'Data Transformation'!$O$3,0))</f>
        <v>17</v>
      </c>
      <c r="N6075" s="27">
        <f>IF('Input and Summary Results'!$J$16="minimum",'Bin Analysis'!X6076/(M6075-1),'Bin Analysis'!Y6075/('Bin Analysis'!M6075-1))</f>
        <v>0</v>
      </c>
      <c r="O6075" s="27">
        <f>IF(M6075=FALSE,NA(),(VLOOKUP(1,C6078:K6097,4,FALSE))/(M6075-1))</f>
        <v>0</v>
      </c>
      <c r="P6075" s="27">
        <f>IF(M6075=FALSE,NA(),SUM(J6078:J6097)/Weighting!$S$5)</f>
        <v>0.2</v>
      </c>
      <c r="Q6075" s="27">
        <f>IF(M6075=FALSE,NA(),SUM(K6078:K6097)/Weighting!$S$6)</f>
        <v>8.6956521739130432E-2</v>
      </c>
      <c r="R6075" s="27">
        <f>IF(M6075=FALSE,NA(),(VLOOKUP(1,G6078:K6097,3,FALSE))/(M6075-1))</f>
        <v>1</v>
      </c>
      <c r="S6075" s="22" t="str">
        <f>IF(M6075=FALSE,NA(),IF(SUM(J6078:J6097)=2,"yes","no"))</f>
        <v>yes</v>
      </c>
      <c r="X6075" s="2" cm="2">
        <f t="array" ref="X6075:X6076">FREQUENCY(IF('Data Transformation'!$B$425:$B$6424='Bin Analysis'!L6075,'Data Transformation'!$G$425:$G$6424),'Data Transformation'!$U$11)</f>
        <v>16</v>
      </c>
      <c r="Y6075" s="2" cm="2">
        <f t="array" ref="Y6075:Y6076">FREQUENCY(IF('Data Transformation'!$B$425:$B$6424='Bin Analysis'!L6075,'Data Transformation'!$G$425:$G$6424),'Data Transformation'!$U$12)</f>
        <v>16</v>
      </c>
    </row>
    <row r="6076" spans="1:25" x14ac:dyDescent="0.25">
      <c r="A6076" s="14" t="s">
        <v>66</v>
      </c>
      <c r="B6076" t="s">
        <v>47</v>
      </c>
      <c r="C6076" t="s">
        <v>5</v>
      </c>
      <c r="D6076" t="s">
        <v>99</v>
      </c>
      <c r="E6076" t="s">
        <v>100</v>
      </c>
      <c r="F6076" t="s">
        <v>101</v>
      </c>
      <c r="G6076" t="s">
        <v>69</v>
      </c>
      <c r="H6076" t="s">
        <v>31</v>
      </c>
      <c r="I6076" t="s">
        <v>32</v>
      </c>
      <c r="J6076" t="s">
        <v>46</v>
      </c>
      <c r="K6076" s="14" t="s">
        <v>45</v>
      </c>
      <c r="M6076" s="14"/>
      <c r="X6076" s="2">
        <v>0</v>
      </c>
      <c r="Y6076" s="2">
        <v>0</v>
      </c>
    </row>
    <row r="6077" spans="1:25" x14ac:dyDescent="0.25">
      <c r="A6077" s="32"/>
      <c r="D6077" t="b">
        <f>IF(C6077=1,'Data Transformation'!$G$3+0.5*'Data Transformation'!$W$25,IF(C6078=1,D6078-'Data Transformation'!$W$25,FALSE))</f>
        <v>0</v>
      </c>
      <c r="E6077" t="str">
        <f t="array" ref="E6077">IF(ISLOGICAL(D6077),"",FREQUENCY(IF('Data Transformation'!$B$425:$B$8425='Bin Analysis'!$B6075,'Data Transformation'!$G$425:$G$8425),D6077))</f>
        <v/>
      </c>
      <c r="F6077" t="str">
        <f>IF(ISLOGICAL(D6077),"",E6077-E6076)</f>
        <v/>
      </c>
      <c r="M6077" s="14"/>
    </row>
    <row r="6078" spans="1:25" x14ac:dyDescent="0.25">
      <c r="A6078" s="32">
        <f>IF(Weighting!$P$6&gt;0,B6078,"")</f>
        <v>0.32100000000000001</v>
      </c>
      <c r="B6078">
        <f>Weighting!$C$6</f>
        <v>0.32100000000000001</v>
      </c>
      <c r="C6078">
        <f>Weighting!$F$6</f>
        <v>0</v>
      </c>
      <c r="D6078" t="b">
        <f>IF(C6078=1,'Data Transformation'!$G$3+0.5*'Data Transformation'!$W$25,IF(C6079=1,D6079-'Data Transformation'!$W$25,FALSE))</f>
        <v>0</v>
      </c>
      <c r="E6078" t="str">
        <f t="array" ref="E6078">IF(ISLOGICAL(D6078),"",FREQUENCY(IF('Data Transformation'!$B$425:$B$8425='Bin Analysis'!$B6075,'Data Transformation'!$G$425:$G$8425),D6078))</f>
        <v/>
      </c>
      <c r="F6078" t="str">
        <f>IF(ISLOGICAL(D6078),"",E6078-E6077)</f>
        <v/>
      </c>
      <c r="G6078">
        <f>Weighting!$H$6</f>
        <v>1</v>
      </c>
      <c r="H6078">
        <f t="array" ref="H6078">FREQUENCY(IF('Data Transformation'!$B$4:$B$8425=B6075,'Data Transformation'!$G$4:$G$8425),'Bin Analysis'!$B6078)</f>
        <v>16</v>
      </c>
      <c r="I6078">
        <f>H6078-H6077</f>
        <v>16</v>
      </c>
      <c r="J6078">
        <f>IF(I6078=0,0,1)</f>
        <v>1</v>
      </c>
      <c r="K6078">
        <f>J6078*Weighting!$W$6</f>
        <v>1</v>
      </c>
      <c r="M6078" s="14"/>
    </row>
    <row r="6079" spans="1:25" x14ac:dyDescent="0.25">
      <c r="A6079" s="32">
        <f>IF(Weighting!$P$7&gt;0,B6079,"")</f>
        <v>0.45200000000000001</v>
      </c>
      <c r="B6079">
        <f>Weighting!$C$7</f>
        <v>0.45200000000000001</v>
      </c>
      <c r="C6079">
        <f>Weighting!$F$7</f>
        <v>0</v>
      </c>
      <c r="D6079" t="b">
        <f>IF(C6079=1,'Data Transformation'!$G$3+0.5*'Data Transformation'!$W$25,IF(C6080=1,D6080-'Data Transformation'!$W$25,FALSE))</f>
        <v>0</v>
      </c>
      <c r="E6079" t="str">
        <f t="array" ref="E6079">IF(ISLOGICAL(D6079),"",FREQUENCY(IF('Data Transformation'!$B$425:$B$8425='Bin Analysis'!$B6075,'Data Transformation'!$G$425:$G$8425),D6079))</f>
        <v/>
      </c>
      <c r="F6079" t="str">
        <f t="shared" ref="F6079:F6097" si="759">IF(ISLOGICAL(D6079),"",E6079-E6078)</f>
        <v/>
      </c>
      <c r="G6079">
        <f>Weighting!$H$7</f>
        <v>0</v>
      </c>
      <c r="H6079">
        <f t="array" ref="H6079">FREQUENCY(IF('Data Transformation'!$B$4:$B$8425=B6075,'Data Transformation'!$G$4:$G$8425),'Bin Analysis'!$B6079)</f>
        <v>16</v>
      </c>
      <c r="I6079">
        <f t="shared" ref="I6079:I6097" si="760">H6079-H6078</f>
        <v>0</v>
      </c>
      <c r="J6079">
        <f>IF(I6079=0,0,1)</f>
        <v>0</v>
      </c>
      <c r="K6079">
        <f>J6079*Weighting!$W$7</f>
        <v>0</v>
      </c>
      <c r="M6079" s="14"/>
    </row>
    <row r="6080" spans="1:25" x14ac:dyDescent="0.25">
      <c r="A6080" s="32">
        <f>IF(Weighting!$P$8&gt;0,B6080,"")</f>
        <v>0.58299999999999996</v>
      </c>
      <c r="B6080">
        <f>Weighting!$C$8</f>
        <v>0.58299999999999996</v>
      </c>
      <c r="C6080">
        <f>Weighting!$F$8</f>
        <v>0</v>
      </c>
      <c r="D6080" t="b">
        <f>IF(C6080=1,'Data Transformation'!$G$3+0.5*'Data Transformation'!$W$25,IF(C6081=1,D6081-'Data Transformation'!$W$25,FALSE))</f>
        <v>0</v>
      </c>
      <c r="E6080" t="str">
        <f t="array" ref="E6080">IF(ISLOGICAL(D6080),"",FREQUENCY(IF('Data Transformation'!$B$425:$B$8425='Bin Analysis'!$B6075,'Data Transformation'!$G$425:$G$8425),D6080))</f>
        <v/>
      </c>
      <c r="F6080" t="str">
        <f t="shared" si="759"/>
        <v/>
      </c>
      <c r="G6080">
        <f>Weighting!$H$8</f>
        <v>0</v>
      </c>
      <c r="H6080">
        <f t="array" ref="H6080">FREQUENCY(IF('Data Transformation'!$B$4:$B$8425=B6075,'Data Transformation'!$G$4:$G$8425),'Bin Analysis'!$B6080)</f>
        <v>16</v>
      </c>
      <c r="I6080">
        <f t="shared" si="760"/>
        <v>0</v>
      </c>
      <c r="J6080">
        <f t="shared" ref="J6080:J6097" si="761">IF(I6080=0,0,1)</f>
        <v>0</v>
      </c>
      <c r="K6080">
        <f>J6080*Weighting!$W$8</f>
        <v>0</v>
      </c>
      <c r="M6080" s="14"/>
    </row>
    <row r="6081" spans="1:13" x14ac:dyDescent="0.25">
      <c r="A6081" s="32">
        <f>IF(Weighting!$P$9&gt;0,B6081,"")</f>
        <v>0.71399999999999997</v>
      </c>
      <c r="B6081" s="50">
        <f>Weighting!$C$9</f>
        <v>0.71399999999999997</v>
      </c>
      <c r="C6081">
        <f>Weighting!$F$9</f>
        <v>0</v>
      </c>
      <c r="D6081" t="b">
        <f>IF(C6081=1,'Data Transformation'!$G$3+0.5*'Data Transformation'!$W$25,IF(C6082=1,D6082-'Data Transformation'!$W$25,FALSE))</f>
        <v>0</v>
      </c>
      <c r="E6081" t="str">
        <f t="array" ref="E6081">IF(ISLOGICAL(D6081),"",FREQUENCY(IF('Data Transformation'!$B$425:$B$8425='Bin Analysis'!$B6075,'Data Transformation'!$G$425:$G$8425),D6081))</f>
        <v/>
      </c>
      <c r="F6081" t="str">
        <f t="shared" si="759"/>
        <v/>
      </c>
      <c r="G6081">
        <f>Weighting!$H$9</f>
        <v>0</v>
      </c>
      <c r="H6081">
        <f t="array" ref="H6081">FREQUENCY(IF('Data Transformation'!$B$4:$B$8425=B6075,'Data Transformation'!$G$4:$G$8425),'Bin Analysis'!$B6081)</f>
        <v>16</v>
      </c>
      <c r="I6081">
        <f t="shared" si="760"/>
        <v>0</v>
      </c>
      <c r="J6081">
        <f t="shared" si="761"/>
        <v>0</v>
      </c>
      <c r="K6081">
        <f>J6081*Weighting!$W$9</f>
        <v>0</v>
      </c>
      <c r="M6081" s="14"/>
    </row>
    <row r="6082" spans="1:13" x14ac:dyDescent="0.25">
      <c r="A6082" s="32">
        <f>IF(Weighting!$P$10&gt;0,B6082,"")</f>
        <v>0.84499999999999997</v>
      </c>
      <c r="B6082">
        <f>Weighting!$C$10</f>
        <v>0.84499999999999997</v>
      </c>
      <c r="C6082">
        <f>Weighting!$F$10</f>
        <v>0</v>
      </c>
      <c r="D6082" t="b">
        <f>IF(C6082=1,'Data Transformation'!$G$3+0.5*'Data Transformation'!$W$25,IF(C6083=1,D6083-'Data Transformation'!$W$25,FALSE))</f>
        <v>0</v>
      </c>
      <c r="E6082" t="str">
        <f t="array" ref="E6082">IF(ISLOGICAL(D6082),"",FREQUENCY(IF('Data Transformation'!$B$425:$B$8425='Bin Analysis'!$B6075,'Data Transformation'!$G$425:$G$8425),D6082))</f>
        <v/>
      </c>
      <c r="F6082" t="str">
        <f t="shared" si="759"/>
        <v/>
      </c>
      <c r="G6082">
        <f>Weighting!$H$10</f>
        <v>0</v>
      </c>
      <c r="H6082">
        <f t="array" ref="H6082">FREQUENCY(IF('Data Transformation'!$B$4:$B$8425=B6075,'Data Transformation'!$G$4:$G$8425),'Bin Analysis'!$B6082)</f>
        <v>16</v>
      </c>
      <c r="I6082">
        <f t="shared" si="760"/>
        <v>0</v>
      </c>
      <c r="J6082">
        <f t="shared" si="761"/>
        <v>0</v>
      </c>
      <c r="K6082">
        <f>J6082*Weighting!$W$10</f>
        <v>0</v>
      </c>
      <c r="M6082" s="14"/>
    </row>
    <row r="6083" spans="1:13" x14ac:dyDescent="0.25">
      <c r="A6083" s="32">
        <f>IF(Weighting!$P$11&gt;0,B6083,"")</f>
        <v>0.97599999999999998</v>
      </c>
      <c r="B6083">
        <f>Weighting!$C$11</f>
        <v>0.97599999999999998</v>
      </c>
      <c r="C6083">
        <f>Weighting!$F$11</f>
        <v>0</v>
      </c>
      <c r="D6083">
        <f>IF(C6083=1,'Data Transformation'!$G$3+0.5*'Data Transformation'!$W$25,IF(C6084=1,D6084-'Data Transformation'!$W$25,FALSE))</f>
        <v>0.86899999999999999</v>
      </c>
      <c r="E6083">
        <f t="array" ref="E6083">IF(ISLOGICAL(D6083),"",FREQUENCY(IF('Data Transformation'!$B$425:$B$8425='Bin Analysis'!$B6075,'Data Transformation'!$G$425:$G$8425),D6083))</f>
        <v>16</v>
      </c>
      <c r="F6083" t="e">
        <f t="shared" si="759"/>
        <v>#VALUE!</v>
      </c>
      <c r="G6083">
        <f>Weighting!$H$11</f>
        <v>0</v>
      </c>
      <c r="H6083">
        <f t="array" ref="H6083">FREQUENCY(IF('Data Transformation'!$B$4:$B$8425=B6075,'Data Transformation'!$G$4:$G$8425),'Bin Analysis'!$B6083)</f>
        <v>16</v>
      </c>
      <c r="I6083">
        <f t="shared" si="760"/>
        <v>0</v>
      </c>
      <c r="J6083">
        <f t="shared" si="761"/>
        <v>0</v>
      </c>
      <c r="K6083">
        <f>J6083*Weighting!$W$11</f>
        <v>0</v>
      </c>
      <c r="M6083" s="14"/>
    </row>
    <row r="6084" spans="1:13" x14ac:dyDescent="0.25">
      <c r="A6084" s="32">
        <f>IF(Weighting!$P$12&gt;0,B6084,"")</f>
        <v>1.107</v>
      </c>
      <c r="B6084">
        <f>Weighting!$C$12</f>
        <v>1.107</v>
      </c>
      <c r="C6084">
        <f>Weighting!$F$12</f>
        <v>1</v>
      </c>
      <c r="D6084">
        <f>IF(C6084=1,'Data Transformation'!$G$3+0.5*'Data Transformation'!$W$25,IF(C6085=1,D6085-'Data Transformation'!$W$25,FALSE))</f>
        <v>1.131</v>
      </c>
      <c r="E6084">
        <f t="array" ref="E6084">IF(ISLOGICAL(D6084),"",FREQUENCY(IF('Data Transformation'!$B$425:$B$8425='Bin Analysis'!$B6075,'Data Transformation'!$G$425:$G$8425),D6084))</f>
        <v>16</v>
      </c>
      <c r="F6084">
        <f t="shared" si="759"/>
        <v>0</v>
      </c>
      <c r="G6084">
        <f>Weighting!$H$12</f>
        <v>0</v>
      </c>
      <c r="H6084">
        <f t="array" ref="H6084">FREQUENCY(IF('Data Transformation'!$B$4:$B$8425=B6075,'Data Transformation'!$G$4:$G$8425),'Bin Analysis'!$B6084)</f>
        <v>17</v>
      </c>
      <c r="I6084">
        <f t="shared" si="760"/>
        <v>1</v>
      </c>
      <c r="J6084">
        <f t="shared" si="761"/>
        <v>1</v>
      </c>
      <c r="K6084">
        <f>J6084*Weighting!$W$12</f>
        <v>1</v>
      </c>
      <c r="M6084" s="14"/>
    </row>
    <row r="6085" spans="1:13" x14ac:dyDescent="0.25">
      <c r="A6085" s="32">
        <f>IF(Weighting!$P$13&gt;0,B6085,"")</f>
        <v>1.238</v>
      </c>
      <c r="B6085">
        <f>Weighting!$C$13</f>
        <v>1.238</v>
      </c>
      <c r="C6085">
        <f>Weighting!$F$13</f>
        <v>0</v>
      </c>
      <c r="D6085" t="b">
        <f>IF(C6085=1,'Data Transformation'!$G$3+0.5*'Data Transformation'!$W$25,IF(C6086=1,D6086-'Data Transformation'!$W$25,FALSE))</f>
        <v>0</v>
      </c>
      <c r="E6085" t="str">
        <f t="array" ref="E6085">IF(ISLOGICAL(D6085),"",FREQUENCY(IF('Data Transformation'!$B$425:$B$8425='Bin Analysis'!$B6075,'Data Transformation'!$G$425:$G$8425),D6085))</f>
        <v/>
      </c>
      <c r="F6085" t="str">
        <f t="shared" si="759"/>
        <v/>
      </c>
      <c r="G6085">
        <f>Weighting!$H$13</f>
        <v>0</v>
      </c>
      <c r="H6085">
        <f t="array" ref="H6085">FREQUENCY(IF('Data Transformation'!$B$4:$B$8425=B6075,'Data Transformation'!$G$4:$G$8425),'Bin Analysis'!$B6085)</f>
        <v>17</v>
      </c>
      <c r="I6085">
        <f t="shared" si="760"/>
        <v>0</v>
      </c>
      <c r="J6085">
        <f t="shared" si="761"/>
        <v>0</v>
      </c>
      <c r="K6085">
        <f>J6085*Weighting!$W$13</f>
        <v>0</v>
      </c>
      <c r="M6085" s="14"/>
    </row>
    <row r="6086" spans="1:13" x14ac:dyDescent="0.25">
      <c r="A6086" s="32">
        <f>IF(Weighting!$P$14&gt;0,B6086,"")</f>
        <v>1.369</v>
      </c>
      <c r="B6086">
        <f>Weighting!$C$14</f>
        <v>1.369</v>
      </c>
      <c r="C6086">
        <f>Weighting!$F$14</f>
        <v>0</v>
      </c>
      <c r="D6086" t="b">
        <f>IF(C6086=1,'Data Transformation'!$G$3+0.5*'Data Transformation'!$W$25,IF(C6087=1,D6087-'Data Transformation'!$W$25,FALSE))</f>
        <v>0</v>
      </c>
      <c r="E6086" t="str">
        <f t="array" ref="E6086">IF(ISLOGICAL(D6086),"",FREQUENCY(IF('Data Transformation'!$B$425:$B$8425='Bin Analysis'!$B6075,'Data Transformation'!$G$425:$G$8425),D6086))</f>
        <v/>
      </c>
      <c r="F6086" t="str">
        <f t="shared" si="759"/>
        <v/>
      </c>
      <c r="G6086">
        <f>Weighting!$H$14</f>
        <v>0</v>
      </c>
      <c r="H6086">
        <f t="array" ref="H6086">FREQUENCY(IF('Data Transformation'!$B$4:$B$8425=B6075,'Data Transformation'!$G$4:$G$8425),'Bin Analysis'!$B6086)</f>
        <v>17</v>
      </c>
      <c r="I6086">
        <f t="shared" si="760"/>
        <v>0</v>
      </c>
      <c r="J6086">
        <f t="shared" si="761"/>
        <v>0</v>
      </c>
      <c r="K6086">
        <f>J6086*Weighting!$W$14</f>
        <v>0</v>
      </c>
      <c r="M6086" s="14"/>
    </row>
    <row r="6087" spans="1:13" x14ac:dyDescent="0.25">
      <c r="A6087" s="32">
        <f>IF(Weighting!$P$15&gt;0,B6087,"")</f>
        <v>1.5000009999999999</v>
      </c>
      <c r="B6087">
        <f>Weighting!$C$15</f>
        <v>1.5000009999999999</v>
      </c>
      <c r="C6087">
        <f>Weighting!$F$15</f>
        <v>0</v>
      </c>
      <c r="D6087" t="b">
        <f>IF(C6087=1,'Data Transformation'!$G$3+0.5*'Data Transformation'!$W$25,IF(C6088=1,D6088-'Data Transformation'!$W$25,FALSE))</f>
        <v>0</v>
      </c>
      <c r="E6087" t="str">
        <f t="array" ref="E6087">IF(ISLOGICAL(D6087),"",FREQUENCY(IF('Data Transformation'!$B$425:$B$8425='Bin Analysis'!$B6075,'Data Transformation'!$G$425:$G$8425),D6087))</f>
        <v/>
      </c>
      <c r="F6087" t="str">
        <f t="shared" si="759"/>
        <v/>
      </c>
      <c r="G6087">
        <f>Weighting!$H$15</f>
        <v>0</v>
      </c>
      <c r="H6087">
        <f t="array" ref="H6087">FREQUENCY(IF('Data Transformation'!$B$4:$B$8425=B6075,'Data Transformation'!$G$4:$G$8425),'Bin Analysis'!$B6087)</f>
        <v>17</v>
      </c>
      <c r="I6087">
        <f t="shared" si="760"/>
        <v>0</v>
      </c>
      <c r="J6087">
        <f t="shared" si="761"/>
        <v>0</v>
      </c>
      <c r="K6087">
        <f>J6087*Weighting!$W$15</f>
        <v>0</v>
      </c>
      <c r="M6087" s="14"/>
    </row>
    <row r="6088" spans="1:13" x14ac:dyDescent="0.25">
      <c r="A6088" s="32" t="str">
        <f>IF(Weighting!$P$16&gt;0,B6088,"")</f>
        <v/>
      </c>
      <c r="B6088">
        <f>Weighting!$C$16</f>
        <v>1.631</v>
      </c>
      <c r="C6088">
        <f>Weighting!$F$16</f>
        <v>0</v>
      </c>
      <c r="D6088" t="b">
        <f>IF(C6088=1,'Data Transformation'!$G$3+0.5*'Data Transformation'!$W$25,IF(C6089=1,D6089-'Data Transformation'!$W$25,FALSE))</f>
        <v>0</v>
      </c>
      <c r="E6088" t="str">
        <f t="array" ref="E6088">IF(ISLOGICAL(D6088),"",FREQUENCY(IF('Data Transformation'!$B$425:$B$8425='Bin Analysis'!$B6075,'Data Transformation'!$G$425:$G$8425),D6088))</f>
        <v/>
      </c>
      <c r="F6088" t="str">
        <f t="shared" si="759"/>
        <v/>
      </c>
      <c r="G6088">
        <f>Weighting!$H$16</f>
        <v>0</v>
      </c>
      <c r="H6088">
        <f t="array" ref="H6088">FREQUENCY(IF('Data Transformation'!$B$4:$B$8425=B6075,'Data Transformation'!$G$4:$G$8425),'Bin Analysis'!$B6088)</f>
        <v>17</v>
      </c>
      <c r="I6088">
        <f t="shared" si="760"/>
        <v>0</v>
      </c>
      <c r="J6088">
        <f t="shared" si="761"/>
        <v>0</v>
      </c>
      <c r="K6088">
        <f>J6088*Weighting!$W$16</f>
        <v>0</v>
      </c>
      <c r="M6088" s="14"/>
    </row>
    <row r="6089" spans="1:13" x14ac:dyDescent="0.25">
      <c r="A6089" s="32" t="str">
        <f>IF(Weighting!$P$17&gt;0,B6089,"")</f>
        <v/>
      </c>
      <c r="B6089">
        <f>Weighting!$C$17</f>
        <v>1.762</v>
      </c>
      <c r="C6089">
        <f>Weighting!$F$17</f>
        <v>0</v>
      </c>
      <c r="D6089" t="b">
        <f>IF(C6089=1,'Data Transformation'!$G$3+0.5*'Data Transformation'!$W$25,IF(C6090=1,D6090-'Data Transformation'!$W$25,FALSE))</f>
        <v>0</v>
      </c>
      <c r="E6089" t="str">
        <f t="array" ref="E6089">IF(ISLOGICAL(D6089),"",FREQUENCY(IF('Data Transformation'!$B$425:$B$8425='Bin Analysis'!$B6075,'Data Transformation'!$G$425:$G$8425),D6089))</f>
        <v/>
      </c>
      <c r="F6089" t="str">
        <f t="shared" si="759"/>
        <v/>
      </c>
      <c r="G6089">
        <f>Weighting!$H$17</f>
        <v>0</v>
      </c>
      <c r="H6089">
        <f t="array" ref="H6089">FREQUENCY(IF('Data Transformation'!$B$4:$B$8425=B6075,'Data Transformation'!$G$4:$G$8425),'Bin Analysis'!$B6089)</f>
        <v>17</v>
      </c>
      <c r="I6089">
        <f t="shared" si="760"/>
        <v>0</v>
      </c>
      <c r="J6089">
        <f t="shared" si="761"/>
        <v>0</v>
      </c>
      <c r="K6089">
        <f>J6089*Weighting!$W$17</f>
        <v>0</v>
      </c>
      <c r="M6089" s="14"/>
    </row>
    <row r="6090" spans="1:13" x14ac:dyDescent="0.25">
      <c r="A6090" s="32" t="str">
        <f>IF(Weighting!$P$18&gt;0,B6090,"")</f>
        <v/>
      </c>
      <c r="B6090">
        <f>Weighting!$C$18</f>
        <v>1.893</v>
      </c>
      <c r="C6090">
        <f>Weighting!$F$18</f>
        <v>0</v>
      </c>
      <c r="D6090" t="b">
        <f>IF(C6090=1,'Data Transformation'!$G$3+0.5*'Data Transformation'!$W$25,IF(C6091=1,D6091-'Data Transformation'!$W$25,FALSE))</f>
        <v>0</v>
      </c>
      <c r="E6090" t="str">
        <f t="array" ref="E6090">IF(ISLOGICAL(D6090),"",FREQUENCY(IF('Data Transformation'!$B$425:$B$8425='Bin Analysis'!$B6075,'Data Transformation'!$G$425:$G$8425),D6090))</f>
        <v/>
      </c>
      <c r="F6090" t="str">
        <f t="shared" si="759"/>
        <v/>
      </c>
      <c r="G6090">
        <f>Weighting!$H$18</f>
        <v>0</v>
      </c>
      <c r="H6090">
        <f t="array" ref="H6090">FREQUENCY(IF('Data Transformation'!$B$4:$B$8425=B6075,'Data Transformation'!$G$4:$G$8425),'Bin Analysis'!$B6090)</f>
        <v>17</v>
      </c>
      <c r="I6090">
        <f t="shared" si="760"/>
        <v>0</v>
      </c>
      <c r="J6090">
        <f t="shared" si="761"/>
        <v>0</v>
      </c>
      <c r="K6090">
        <f>J6090*Weighting!$W$18</f>
        <v>0</v>
      </c>
      <c r="M6090" s="14"/>
    </row>
    <row r="6091" spans="1:13" x14ac:dyDescent="0.25">
      <c r="A6091" s="32" t="str">
        <f>IF(Weighting!$P$19&gt;0,B6091,"")</f>
        <v/>
      </c>
      <c r="B6091">
        <f>Weighting!$C$19</f>
        <v>2.024</v>
      </c>
      <c r="C6091">
        <f>Weighting!$F$19</f>
        <v>0</v>
      </c>
      <c r="D6091" t="b">
        <f>IF(C6091=1,'Data Transformation'!$G$3+0.5*'Data Transformation'!$W$25,IF(C6092=1,D6092-'Data Transformation'!$W$25,FALSE))</f>
        <v>0</v>
      </c>
      <c r="E6091" t="str">
        <f t="array" ref="E6091">IF(ISLOGICAL(D6091),"",FREQUENCY(IF('Data Transformation'!$B$425:$B$8425='Bin Analysis'!$B6075,'Data Transformation'!$G$425:$G$8425),D6091))</f>
        <v/>
      </c>
      <c r="F6091" t="str">
        <f t="shared" si="759"/>
        <v/>
      </c>
      <c r="G6091">
        <f>Weighting!$H$19</f>
        <v>0</v>
      </c>
      <c r="H6091">
        <f t="array" ref="H6091">FREQUENCY(IF('Data Transformation'!$B$4:$B$8425=B6075,'Data Transformation'!$G$4:$G$8425),'Bin Analysis'!$B6091)</f>
        <v>17</v>
      </c>
      <c r="I6091">
        <f t="shared" si="760"/>
        <v>0</v>
      </c>
      <c r="J6091">
        <f t="shared" si="761"/>
        <v>0</v>
      </c>
      <c r="K6091">
        <f>J6091*Weighting!$W$19</f>
        <v>0</v>
      </c>
      <c r="M6091" s="14"/>
    </row>
    <row r="6092" spans="1:13" x14ac:dyDescent="0.25">
      <c r="A6092" s="32" t="str">
        <f>IF(Weighting!$P$20&gt;0,B6092,"")</f>
        <v/>
      </c>
      <c r="B6092">
        <f>Weighting!$C$20</f>
        <v>2.1550000000000002</v>
      </c>
      <c r="C6092">
        <f>Weighting!$F$20</f>
        <v>0</v>
      </c>
      <c r="D6092" t="b">
        <f>IF(C6092=1,'Data Transformation'!$G$3+0.5*'Data Transformation'!$W$25,IF(C6093=1,D6093-'Data Transformation'!$W$25,FALSE))</f>
        <v>0</v>
      </c>
      <c r="E6092" t="str">
        <f t="array" ref="E6092">IF(ISLOGICAL(D6092),"",FREQUENCY(IF('Data Transformation'!$B$425:$B$8425='Bin Analysis'!$B6075,'Data Transformation'!$G$425:$G$8425),D6092))</f>
        <v/>
      </c>
      <c r="F6092" t="str">
        <f t="shared" si="759"/>
        <v/>
      </c>
      <c r="G6092">
        <f>Weighting!$H$20</f>
        <v>0</v>
      </c>
      <c r="H6092">
        <f t="array" ref="H6092">FREQUENCY(IF('Data Transformation'!$B$4:$B$8425=B6075,'Data Transformation'!$G$4:$G$8425),'Bin Analysis'!$B6092)</f>
        <v>17</v>
      </c>
      <c r="I6092">
        <f t="shared" si="760"/>
        <v>0</v>
      </c>
      <c r="J6092">
        <f t="shared" si="761"/>
        <v>0</v>
      </c>
      <c r="K6092">
        <f>J6092*Weighting!$W$20</f>
        <v>0</v>
      </c>
      <c r="M6092" s="14"/>
    </row>
    <row r="6093" spans="1:13" x14ac:dyDescent="0.25">
      <c r="A6093" s="32" t="str">
        <f>IF(Weighting!$P$21&gt;0,B6093,"")</f>
        <v/>
      </c>
      <c r="B6093">
        <f>Weighting!$C$21</f>
        <v>2.2860000000000005</v>
      </c>
      <c r="C6093">
        <f>Weighting!$F$21</f>
        <v>0</v>
      </c>
      <c r="D6093" t="b">
        <f>IF(C6093=1,'Data Transformation'!$G$3+0.5*'Data Transformation'!$W$25,IF(C6094=1,D6094-'Data Transformation'!$W$25,FALSE))</f>
        <v>0</v>
      </c>
      <c r="E6093" t="str">
        <f t="array" ref="E6093">IF(ISLOGICAL(D6093),"",FREQUENCY(IF('Data Transformation'!$B$425:$B$8425='Bin Analysis'!$B6075,'Data Transformation'!$G$425:$G$8425),D6093))</f>
        <v/>
      </c>
      <c r="F6093" t="str">
        <f t="shared" si="759"/>
        <v/>
      </c>
      <c r="G6093">
        <f>Weighting!$H$21</f>
        <v>0</v>
      </c>
      <c r="H6093">
        <f t="array" ref="H6093">FREQUENCY(IF('Data Transformation'!$B$4:$B$8425=B6075,'Data Transformation'!$G$4:$G$8425),'Bin Analysis'!$B6093)</f>
        <v>17</v>
      </c>
      <c r="I6093">
        <f t="shared" si="760"/>
        <v>0</v>
      </c>
      <c r="J6093">
        <f t="shared" si="761"/>
        <v>0</v>
      </c>
      <c r="K6093">
        <f>J6093*Weighting!$W$21</f>
        <v>0</v>
      </c>
      <c r="M6093" s="14"/>
    </row>
    <row r="6094" spans="1:13" x14ac:dyDescent="0.25">
      <c r="A6094" s="32" t="str">
        <f>IF(Weighting!$P$22&gt;0,B6094,"")</f>
        <v/>
      </c>
      <c r="B6094">
        <f>Weighting!$C$22</f>
        <v>2.4170000000000007</v>
      </c>
      <c r="C6094">
        <f>Weighting!$F$22</f>
        <v>0</v>
      </c>
      <c r="D6094" t="b">
        <f>IF(C6094=1,'Data Transformation'!$G$3+0.5*'Data Transformation'!$W$25,IF(C6095=1,D6095-'Data Transformation'!$W$25,FALSE))</f>
        <v>0</v>
      </c>
      <c r="E6094" t="str">
        <f t="array" ref="E6094">IF(ISLOGICAL(D6094),"",FREQUENCY(IF('Data Transformation'!$B$425:$B$8425='Bin Analysis'!$B6075,'Data Transformation'!$G$425:$G$8425),D6094))</f>
        <v/>
      </c>
      <c r="F6094" t="str">
        <f t="shared" si="759"/>
        <v/>
      </c>
      <c r="G6094">
        <f>Weighting!$H$22</f>
        <v>0</v>
      </c>
      <c r="H6094">
        <f t="array" ref="H6094">FREQUENCY(IF('Data Transformation'!$B$4:$B$8425=B6075,'Data Transformation'!$G$4:$G$8425),'Bin Analysis'!$B6094)</f>
        <v>17</v>
      </c>
      <c r="I6094">
        <f t="shared" si="760"/>
        <v>0</v>
      </c>
      <c r="J6094">
        <f t="shared" si="761"/>
        <v>0</v>
      </c>
      <c r="K6094">
        <f>J6094*Weighting!$W$22</f>
        <v>0</v>
      </c>
      <c r="M6094" s="14"/>
    </row>
    <row r="6095" spans="1:13" x14ac:dyDescent="0.25">
      <c r="A6095" s="32" t="str">
        <f>IF(Weighting!$P$23&gt;0,B6095,"")</f>
        <v/>
      </c>
      <c r="B6095">
        <f>Weighting!$C$23</f>
        <v>2.5480000000000009</v>
      </c>
      <c r="C6095">
        <f>Weighting!$F$23</f>
        <v>0</v>
      </c>
      <c r="D6095" t="b">
        <f>IF(C6095=1,'Data Transformation'!$G$3+0.5*'Data Transformation'!$W$25,IF(C6096=1,D6096-'Data Transformation'!$W$25,FALSE))</f>
        <v>0</v>
      </c>
      <c r="E6095" t="str">
        <f t="array" ref="E6095">IF(ISLOGICAL(D6095),"",FREQUENCY(IF('Data Transformation'!$B$425:$B$8425='Bin Analysis'!$B6075,'Data Transformation'!$G$425:$G$8425),D6095))</f>
        <v/>
      </c>
      <c r="F6095" t="str">
        <f t="shared" si="759"/>
        <v/>
      </c>
      <c r="G6095">
        <f>Weighting!$H$23</f>
        <v>0</v>
      </c>
      <c r="H6095">
        <f t="array" ref="H6095">FREQUENCY(IF('Data Transformation'!$B$4:$B$8425=B6075,'Data Transformation'!$G$4:$G$8425),'Bin Analysis'!$B6095)</f>
        <v>17</v>
      </c>
      <c r="I6095">
        <f t="shared" si="760"/>
        <v>0</v>
      </c>
      <c r="J6095">
        <f t="shared" si="761"/>
        <v>0</v>
      </c>
      <c r="K6095">
        <f>J6095*Weighting!$W$23</f>
        <v>0</v>
      </c>
      <c r="M6095" s="14"/>
    </row>
    <row r="6096" spans="1:13" x14ac:dyDescent="0.25">
      <c r="A6096" s="32" t="str">
        <f>IF(Weighting!$P$24&gt;0,B6096,"")</f>
        <v/>
      </c>
      <c r="B6096">
        <f>Weighting!$C$24</f>
        <v>2.6790000000000012</v>
      </c>
      <c r="C6096">
        <f>Weighting!$F$24</f>
        <v>0</v>
      </c>
      <c r="D6096" t="b">
        <f>IF(C6096=1,'Data Transformation'!$G$3+0.5*'Data Transformation'!$W$25,IF(C6097=1,D6097-'Data Transformation'!$W$25,FALSE))</f>
        <v>0</v>
      </c>
      <c r="E6096" t="str">
        <f t="array" ref="E6096">IF(ISLOGICAL(D6096),"",FREQUENCY(IF('Data Transformation'!$B$425:$B$8425='Bin Analysis'!$B6075,'Data Transformation'!$G$425:$G$8425),D6096))</f>
        <v/>
      </c>
      <c r="F6096" t="str">
        <f t="shared" si="759"/>
        <v/>
      </c>
      <c r="G6096">
        <f>Weighting!$H$24</f>
        <v>0</v>
      </c>
      <c r="H6096">
        <f t="array" ref="H6096">FREQUENCY(IF('Data Transformation'!$B$4:$B$8425=B6075,'Data Transformation'!$G$4:$G$8425),'Bin Analysis'!$B6096)</f>
        <v>17</v>
      </c>
      <c r="I6096">
        <f t="shared" si="760"/>
        <v>0</v>
      </c>
      <c r="J6096">
        <f t="shared" si="761"/>
        <v>0</v>
      </c>
      <c r="K6096">
        <f>J6096*Weighting!$W$24</f>
        <v>0</v>
      </c>
      <c r="M6096" s="14"/>
    </row>
    <row r="6097" spans="1:25" x14ac:dyDescent="0.25">
      <c r="A6097" s="32" t="str">
        <f>IF(Weighting!$P$25&gt;0,B6097,"")</f>
        <v/>
      </c>
      <c r="B6097">
        <f>Weighting!$C$25</f>
        <v>2.8100000000000014</v>
      </c>
      <c r="C6097">
        <f>Weighting!$F$25</f>
        <v>0</v>
      </c>
      <c r="D6097" t="b">
        <f>IF(C6097=1,'Data Transformation'!$G$3+0.5*'Data Transformation'!$W$25,IF(C6098=1,D6098-'Data Transformation'!$W$25,FALSE))</f>
        <v>0</v>
      </c>
      <c r="E6097" t="str">
        <f t="array" ref="E6097">IF(ISLOGICAL(D6097),"",FREQUENCY(IF('Data Transformation'!$B$425:$B$8425='Bin Analysis'!$B6075,'Data Transformation'!$G$425:$G$8425),D6097))</f>
        <v/>
      </c>
      <c r="F6097" t="str">
        <f t="shared" si="759"/>
        <v/>
      </c>
      <c r="G6097">
        <f>Weighting!$H$25</f>
        <v>0</v>
      </c>
      <c r="H6097">
        <f t="array" ref="H6097">FREQUENCY(IF('Data Transformation'!$B$4:$B$8425=B6075,'Data Transformation'!$G$4:$G$8425),'Bin Analysis'!$B6097)</f>
        <v>17</v>
      </c>
      <c r="I6097">
        <f t="shared" si="760"/>
        <v>0</v>
      </c>
      <c r="J6097">
        <f t="shared" si="761"/>
        <v>0</v>
      </c>
      <c r="K6097">
        <f>J6097*Weighting!$W$25</f>
        <v>0</v>
      </c>
      <c r="M6097" s="14"/>
    </row>
    <row r="6098" spans="1:25" x14ac:dyDescent="0.25">
      <c r="O6098"/>
      <c r="P6098"/>
      <c r="Q6098"/>
      <c r="R6098"/>
    </row>
    <row r="6099" spans="1:25" ht="23.25" x14ac:dyDescent="0.35">
      <c r="A6099" s="21" t="s">
        <v>0</v>
      </c>
      <c r="B6099" s="21">
        <f>IFERROR(VLOOKUP(C6099,'Data Transformation'!$L$6:$M$426,2,FALSE),"")</f>
        <v>254</v>
      </c>
      <c r="C6099" s="21">
        <f>C6075+1</f>
        <v>254</v>
      </c>
      <c r="D6099" s="21"/>
      <c r="E6099" s="21"/>
      <c r="F6099" s="21"/>
      <c r="G6099" s="21"/>
      <c r="H6099" s="22"/>
      <c r="I6099" s="22"/>
      <c r="J6099" s="22"/>
      <c r="K6099" s="21"/>
      <c r="L6099" s="21">
        <f>B6099</f>
        <v>254</v>
      </c>
      <c r="M6099" s="23">
        <f>INDEX('Data Transformation'!$O$4:$O$424,MATCH($B6099,'Data Transformation'!$M$4:$M$424,0),MATCH($M$2,'Data Transformation'!$O$3,0))</f>
        <v>18</v>
      </c>
      <c r="N6099" s="27">
        <f>IF('Input and Summary Results'!$J$16="minimum",'Bin Analysis'!X6100/(M6099-1),'Bin Analysis'!Y6099/('Bin Analysis'!M6099-1))</f>
        <v>0</v>
      </c>
      <c r="O6099" s="27">
        <f>IF(M6099=FALSE,NA(),(VLOOKUP(1,C6102:K6121,4,FALSE))/(M6099-1))</f>
        <v>0.47058823529411764</v>
      </c>
      <c r="P6099" s="27">
        <f>IF(M6099=FALSE,NA(),SUM(J6102:J6121)/Weighting!$S$5)</f>
        <v>0.6</v>
      </c>
      <c r="Q6099" s="27">
        <f>IF(M6099=FALSE,NA(),SUM(K6102:K6121)/Weighting!$S$6)</f>
        <v>0.60869565217391308</v>
      </c>
      <c r="R6099" s="27">
        <f>IF(M6099=FALSE,NA(),(VLOOKUP(1,G6102:K6121,3,FALSE))/(M6099-1))</f>
        <v>0</v>
      </c>
      <c r="S6099" s="22" t="str">
        <f>IF(M6099=FALSE,NA(),IF(SUM(J6102:J6121)=2,"yes","no"))</f>
        <v>no</v>
      </c>
      <c r="X6099" s="2" cm="2">
        <f t="array" ref="X6099:X6100">FREQUENCY(IF('Data Transformation'!$B$425:$B$6424='Bin Analysis'!L6099,'Data Transformation'!$G$425:$G$6424),'Data Transformation'!$U$11)</f>
        <v>17</v>
      </c>
      <c r="Y6099" s="2" cm="2">
        <f t="array" ref="Y6099:Y6100">FREQUENCY(IF('Data Transformation'!$B$425:$B$6424='Bin Analysis'!L6099,'Data Transformation'!$G$425:$G$6424),'Data Transformation'!$U$12)</f>
        <v>9</v>
      </c>
    </row>
    <row r="6100" spans="1:25" x14ac:dyDescent="0.25">
      <c r="A6100" s="14" t="s">
        <v>66</v>
      </c>
      <c r="B6100" t="s">
        <v>47</v>
      </c>
      <c r="C6100" t="s">
        <v>5</v>
      </c>
      <c r="D6100" t="s">
        <v>99</v>
      </c>
      <c r="E6100" t="s">
        <v>100</v>
      </c>
      <c r="F6100" t="s">
        <v>101</v>
      </c>
      <c r="G6100" t="s">
        <v>69</v>
      </c>
      <c r="H6100" t="s">
        <v>31</v>
      </c>
      <c r="I6100" t="s">
        <v>32</v>
      </c>
      <c r="J6100" t="s">
        <v>46</v>
      </c>
      <c r="K6100" s="14" t="s">
        <v>45</v>
      </c>
      <c r="M6100" s="14"/>
      <c r="X6100" s="2">
        <v>0</v>
      </c>
      <c r="Y6100" s="2">
        <v>8</v>
      </c>
    </row>
    <row r="6101" spans="1:25" x14ac:dyDescent="0.25">
      <c r="A6101" s="32"/>
      <c r="D6101" t="b">
        <f>IF(C6101=1,'Data Transformation'!$G$3+0.5*'Data Transformation'!$W$25,IF(C6102=1,D6102-'Data Transformation'!$W$25,FALSE))</f>
        <v>0</v>
      </c>
      <c r="E6101" t="str">
        <f t="array" ref="E6101">IF(ISLOGICAL(D6101),"",FREQUENCY(IF('Data Transformation'!$B$425:$B$8425='Bin Analysis'!$B6099,'Data Transformation'!$G$425:$G$8425),D6101))</f>
        <v/>
      </c>
      <c r="F6101" t="str">
        <f>IF(ISLOGICAL(D6101),"",E6101-E6100)</f>
        <v/>
      </c>
      <c r="M6101" s="14"/>
    </row>
    <row r="6102" spans="1:25" x14ac:dyDescent="0.25">
      <c r="A6102" s="32">
        <f>IF(Weighting!$P$6&gt;0,B6102,"")</f>
        <v>0.32100000000000001</v>
      </c>
      <c r="B6102">
        <f>Weighting!$C$6</f>
        <v>0.32100000000000001</v>
      </c>
      <c r="C6102">
        <f>Weighting!$F$6</f>
        <v>0</v>
      </c>
      <c r="D6102" t="b">
        <f>IF(C6102=1,'Data Transformation'!$G$3+0.5*'Data Transformation'!$W$25,IF(C6103=1,D6103-'Data Transformation'!$W$25,FALSE))</f>
        <v>0</v>
      </c>
      <c r="E6102" t="str">
        <f t="array" ref="E6102">IF(ISLOGICAL(D6102),"",FREQUENCY(IF('Data Transformation'!$B$425:$B$8425='Bin Analysis'!$B6099,'Data Transformation'!$G$425:$G$8425),D6102))</f>
        <v/>
      </c>
      <c r="F6102" t="str">
        <f>IF(ISLOGICAL(D6102),"",E6102-E6101)</f>
        <v/>
      </c>
      <c r="G6102">
        <f>Weighting!$H$6</f>
        <v>1</v>
      </c>
      <c r="H6102">
        <f t="array" ref="H6102">FREQUENCY(IF('Data Transformation'!$B$4:$B$8425=B6099,'Data Transformation'!$G$4:$G$8425),'Bin Analysis'!$B6102)</f>
        <v>0</v>
      </c>
      <c r="I6102">
        <f>H6102-H6101</f>
        <v>0</v>
      </c>
      <c r="J6102">
        <f>IF(I6102=0,0,1)</f>
        <v>0</v>
      </c>
      <c r="K6102">
        <f>J6102*Weighting!$W$6</f>
        <v>0</v>
      </c>
      <c r="M6102" s="14"/>
    </row>
    <row r="6103" spans="1:25" x14ac:dyDescent="0.25">
      <c r="A6103" s="32">
        <f>IF(Weighting!$P$7&gt;0,B6103,"")</f>
        <v>0.45200000000000001</v>
      </c>
      <c r="B6103">
        <f>Weighting!$C$7</f>
        <v>0.45200000000000001</v>
      </c>
      <c r="C6103">
        <f>Weighting!$F$7</f>
        <v>0</v>
      </c>
      <c r="D6103" t="b">
        <f>IF(C6103=1,'Data Transformation'!$G$3+0.5*'Data Transformation'!$W$25,IF(C6104=1,D6104-'Data Transformation'!$W$25,FALSE))</f>
        <v>0</v>
      </c>
      <c r="E6103" t="str">
        <f t="array" ref="E6103">IF(ISLOGICAL(D6103),"",FREQUENCY(IF('Data Transformation'!$B$425:$B$8425='Bin Analysis'!$B6099,'Data Transformation'!$G$425:$G$8425),D6103))</f>
        <v/>
      </c>
      <c r="F6103" t="str">
        <f t="shared" ref="F6103:F6121" si="762">IF(ISLOGICAL(D6103),"",E6103-E6102)</f>
        <v/>
      </c>
      <c r="G6103">
        <f>Weighting!$H$7</f>
        <v>0</v>
      </c>
      <c r="H6103">
        <f t="array" ref="H6103">FREQUENCY(IF('Data Transformation'!$B$4:$B$8425=B6099,'Data Transformation'!$G$4:$G$8425),'Bin Analysis'!$B6103)</f>
        <v>1</v>
      </c>
      <c r="I6103">
        <f t="shared" ref="I6103:I6121" si="763">H6103-H6102</f>
        <v>1</v>
      </c>
      <c r="J6103">
        <f>IF(I6103=0,0,1)</f>
        <v>1</v>
      </c>
      <c r="K6103">
        <f>J6103*Weighting!$W$7</f>
        <v>2</v>
      </c>
      <c r="M6103" s="14"/>
    </row>
    <row r="6104" spans="1:25" x14ac:dyDescent="0.25">
      <c r="A6104" s="32">
        <f>IF(Weighting!$P$8&gt;0,B6104,"")</f>
        <v>0.58299999999999996</v>
      </c>
      <c r="B6104">
        <f>Weighting!$C$8</f>
        <v>0.58299999999999996</v>
      </c>
      <c r="C6104">
        <f>Weighting!$F$8</f>
        <v>0</v>
      </c>
      <c r="D6104" t="b">
        <f>IF(C6104=1,'Data Transformation'!$G$3+0.5*'Data Transformation'!$W$25,IF(C6105=1,D6105-'Data Transformation'!$W$25,FALSE))</f>
        <v>0</v>
      </c>
      <c r="E6104" t="str">
        <f t="array" ref="E6104">IF(ISLOGICAL(D6104),"",FREQUENCY(IF('Data Transformation'!$B$425:$B$8425='Bin Analysis'!$B6099,'Data Transformation'!$G$425:$G$8425),D6104))</f>
        <v/>
      </c>
      <c r="F6104" t="str">
        <f t="shared" si="762"/>
        <v/>
      </c>
      <c r="G6104">
        <f>Weighting!$H$8</f>
        <v>0</v>
      </c>
      <c r="H6104">
        <f t="array" ref="H6104">FREQUENCY(IF('Data Transformation'!$B$4:$B$8425=B6099,'Data Transformation'!$G$4:$G$8425),'Bin Analysis'!$B6104)</f>
        <v>4</v>
      </c>
      <c r="I6104">
        <f t="shared" si="763"/>
        <v>3</v>
      </c>
      <c r="J6104">
        <f t="shared" ref="J6104:J6121" si="764">IF(I6104=0,0,1)</f>
        <v>1</v>
      </c>
      <c r="K6104">
        <f>J6104*Weighting!$W$8</f>
        <v>3</v>
      </c>
      <c r="M6104" s="14"/>
    </row>
    <row r="6105" spans="1:25" x14ac:dyDescent="0.25">
      <c r="A6105" s="32">
        <f>IF(Weighting!$P$9&gt;0,B6105,"")</f>
        <v>0.71399999999999997</v>
      </c>
      <c r="B6105" s="50">
        <f>Weighting!$C$9</f>
        <v>0.71399999999999997</v>
      </c>
      <c r="C6105">
        <f>Weighting!$F$9</f>
        <v>0</v>
      </c>
      <c r="D6105" t="b">
        <f>IF(C6105=1,'Data Transformation'!$G$3+0.5*'Data Transformation'!$W$25,IF(C6106=1,D6106-'Data Transformation'!$W$25,FALSE))</f>
        <v>0</v>
      </c>
      <c r="E6105" t="str">
        <f t="array" ref="E6105">IF(ISLOGICAL(D6105),"",FREQUENCY(IF('Data Transformation'!$B$425:$B$8425='Bin Analysis'!$B6099,'Data Transformation'!$G$425:$G$8425),D6105))</f>
        <v/>
      </c>
      <c r="F6105" t="str">
        <f t="shared" si="762"/>
        <v/>
      </c>
      <c r="G6105">
        <f>Weighting!$H$9</f>
        <v>0</v>
      </c>
      <c r="H6105">
        <f t="array" ref="H6105">FREQUENCY(IF('Data Transformation'!$B$4:$B$8425=B6099,'Data Transformation'!$G$4:$G$8425),'Bin Analysis'!$B6105)</f>
        <v>6</v>
      </c>
      <c r="I6105">
        <f t="shared" si="763"/>
        <v>2</v>
      </c>
      <c r="J6105">
        <f t="shared" si="764"/>
        <v>1</v>
      </c>
      <c r="K6105">
        <f>J6105*Weighting!$W$9</f>
        <v>3</v>
      </c>
      <c r="M6105" s="14"/>
    </row>
    <row r="6106" spans="1:25" x14ac:dyDescent="0.25">
      <c r="A6106" s="32">
        <f>IF(Weighting!$P$10&gt;0,B6106,"")</f>
        <v>0.84499999999999997</v>
      </c>
      <c r="B6106">
        <f>Weighting!$C$10</f>
        <v>0.84499999999999997</v>
      </c>
      <c r="C6106">
        <f>Weighting!$F$10</f>
        <v>0</v>
      </c>
      <c r="D6106" t="b">
        <f>IF(C6106=1,'Data Transformation'!$G$3+0.5*'Data Transformation'!$W$25,IF(C6107=1,D6107-'Data Transformation'!$W$25,FALSE))</f>
        <v>0</v>
      </c>
      <c r="E6106" t="str">
        <f t="array" ref="E6106">IF(ISLOGICAL(D6106),"",FREQUENCY(IF('Data Transformation'!$B$425:$B$8425='Bin Analysis'!$B6099,'Data Transformation'!$G$425:$G$8425),D6106))</f>
        <v/>
      </c>
      <c r="F6106" t="str">
        <f t="shared" si="762"/>
        <v/>
      </c>
      <c r="G6106">
        <f>Weighting!$H$10</f>
        <v>0</v>
      </c>
      <c r="H6106">
        <f t="array" ref="H6106">FREQUENCY(IF('Data Transformation'!$B$4:$B$8425=B6099,'Data Transformation'!$G$4:$G$8425),'Bin Analysis'!$B6106)</f>
        <v>7</v>
      </c>
      <c r="I6106">
        <f t="shared" si="763"/>
        <v>1</v>
      </c>
      <c r="J6106">
        <f t="shared" si="764"/>
        <v>1</v>
      </c>
      <c r="K6106">
        <f>J6106*Weighting!$W$10</f>
        <v>3</v>
      </c>
      <c r="M6106" s="14"/>
    </row>
    <row r="6107" spans="1:25" x14ac:dyDescent="0.25">
      <c r="A6107" s="32">
        <f>IF(Weighting!$P$11&gt;0,B6107,"")</f>
        <v>0.97599999999999998</v>
      </c>
      <c r="B6107">
        <f>Weighting!$C$11</f>
        <v>0.97599999999999998</v>
      </c>
      <c r="C6107">
        <f>Weighting!$F$11</f>
        <v>0</v>
      </c>
      <c r="D6107">
        <f>IF(C6107=1,'Data Transformation'!$G$3+0.5*'Data Transformation'!$W$25,IF(C6108=1,D6108-'Data Transformation'!$W$25,FALSE))</f>
        <v>0.86899999999999999</v>
      </c>
      <c r="E6107">
        <f t="array" ref="E6107">IF(ISLOGICAL(D6107),"",FREQUENCY(IF('Data Transformation'!$B$425:$B$8425='Bin Analysis'!$B6099,'Data Transformation'!$G$425:$G$8425),D6107))</f>
        <v>9</v>
      </c>
      <c r="F6107" t="e">
        <f t="shared" si="762"/>
        <v>#VALUE!</v>
      </c>
      <c r="G6107">
        <f>Weighting!$H$11</f>
        <v>0</v>
      </c>
      <c r="H6107">
        <f t="array" ref="H6107">FREQUENCY(IF('Data Transformation'!$B$4:$B$8425=B6099,'Data Transformation'!$G$4:$G$8425),'Bin Analysis'!$B6107)</f>
        <v>14</v>
      </c>
      <c r="I6107">
        <f t="shared" si="763"/>
        <v>7</v>
      </c>
      <c r="J6107">
        <f t="shared" si="764"/>
        <v>1</v>
      </c>
      <c r="K6107">
        <f>J6107*Weighting!$W$11</f>
        <v>2</v>
      </c>
      <c r="M6107" s="14"/>
    </row>
    <row r="6108" spans="1:25" x14ac:dyDescent="0.25">
      <c r="A6108" s="32">
        <f>IF(Weighting!$P$12&gt;0,B6108,"")</f>
        <v>1.107</v>
      </c>
      <c r="B6108">
        <f>Weighting!$C$12</f>
        <v>1.107</v>
      </c>
      <c r="C6108">
        <f>Weighting!$F$12</f>
        <v>1</v>
      </c>
      <c r="D6108">
        <f>IF(C6108=1,'Data Transformation'!$G$3+0.5*'Data Transformation'!$W$25,IF(C6109=1,D6109-'Data Transformation'!$W$25,FALSE))</f>
        <v>1.131</v>
      </c>
      <c r="E6108">
        <f t="array" ref="E6108">IF(ISLOGICAL(D6108),"",FREQUENCY(IF('Data Transformation'!$B$425:$B$8425='Bin Analysis'!$B6099,'Data Transformation'!$G$425:$G$8425),D6108))</f>
        <v>17</v>
      </c>
      <c r="F6108">
        <f t="shared" si="762"/>
        <v>8</v>
      </c>
      <c r="G6108">
        <f>Weighting!$H$12</f>
        <v>0</v>
      </c>
      <c r="H6108">
        <f t="array" ref="H6108">FREQUENCY(IF('Data Transformation'!$B$4:$B$8425=B6099,'Data Transformation'!$G$4:$G$8425),'Bin Analysis'!$B6108)</f>
        <v>18</v>
      </c>
      <c r="I6108">
        <f t="shared" si="763"/>
        <v>4</v>
      </c>
      <c r="J6108">
        <f t="shared" si="764"/>
        <v>1</v>
      </c>
      <c r="K6108">
        <f>J6108*Weighting!$W$12</f>
        <v>1</v>
      </c>
      <c r="M6108" s="14"/>
    </row>
    <row r="6109" spans="1:25" x14ac:dyDescent="0.25">
      <c r="A6109" s="32">
        <f>IF(Weighting!$P$13&gt;0,B6109,"")</f>
        <v>1.238</v>
      </c>
      <c r="B6109">
        <f>Weighting!$C$13</f>
        <v>1.238</v>
      </c>
      <c r="C6109">
        <f>Weighting!$F$13</f>
        <v>0</v>
      </c>
      <c r="D6109" t="b">
        <f>IF(C6109=1,'Data Transformation'!$G$3+0.5*'Data Transformation'!$W$25,IF(C6110=1,D6110-'Data Transformation'!$W$25,FALSE))</f>
        <v>0</v>
      </c>
      <c r="E6109" t="str">
        <f t="array" ref="E6109">IF(ISLOGICAL(D6109),"",FREQUENCY(IF('Data Transformation'!$B$425:$B$8425='Bin Analysis'!$B6099,'Data Transformation'!$G$425:$G$8425),D6109))</f>
        <v/>
      </c>
      <c r="F6109" t="str">
        <f t="shared" si="762"/>
        <v/>
      </c>
      <c r="G6109">
        <f>Weighting!$H$13</f>
        <v>0</v>
      </c>
      <c r="H6109">
        <f t="array" ref="H6109">FREQUENCY(IF('Data Transformation'!$B$4:$B$8425=B6099,'Data Transformation'!$G$4:$G$8425),'Bin Analysis'!$B6109)</f>
        <v>18</v>
      </c>
      <c r="I6109">
        <f t="shared" si="763"/>
        <v>0</v>
      </c>
      <c r="J6109">
        <f t="shared" si="764"/>
        <v>0</v>
      </c>
      <c r="K6109">
        <f>J6109*Weighting!$W$13</f>
        <v>0</v>
      </c>
      <c r="M6109" s="14"/>
    </row>
    <row r="6110" spans="1:25" x14ac:dyDescent="0.25">
      <c r="A6110" s="32">
        <f>IF(Weighting!$P$14&gt;0,B6110,"")</f>
        <v>1.369</v>
      </c>
      <c r="B6110">
        <f>Weighting!$C$14</f>
        <v>1.369</v>
      </c>
      <c r="C6110">
        <f>Weighting!$F$14</f>
        <v>0</v>
      </c>
      <c r="D6110" t="b">
        <f>IF(C6110=1,'Data Transformation'!$G$3+0.5*'Data Transformation'!$W$25,IF(C6111=1,D6111-'Data Transformation'!$W$25,FALSE))</f>
        <v>0</v>
      </c>
      <c r="E6110" t="str">
        <f t="array" ref="E6110">IF(ISLOGICAL(D6110),"",FREQUENCY(IF('Data Transformation'!$B$425:$B$8425='Bin Analysis'!$B6099,'Data Transformation'!$G$425:$G$8425),D6110))</f>
        <v/>
      </c>
      <c r="F6110" t="str">
        <f t="shared" si="762"/>
        <v/>
      </c>
      <c r="G6110">
        <f>Weighting!$H$14</f>
        <v>0</v>
      </c>
      <c r="H6110">
        <f t="array" ref="H6110">FREQUENCY(IF('Data Transformation'!$B$4:$B$8425=B6099,'Data Transformation'!$G$4:$G$8425),'Bin Analysis'!$B6110)</f>
        <v>18</v>
      </c>
      <c r="I6110">
        <f t="shared" si="763"/>
        <v>0</v>
      </c>
      <c r="J6110">
        <f t="shared" si="764"/>
        <v>0</v>
      </c>
      <c r="K6110">
        <f>J6110*Weighting!$W$14</f>
        <v>0</v>
      </c>
      <c r="M6110" s="14"/>
    </row>
    <row r="6111" spans="1:25" x14ac:dyDescent="0.25">
      <c r="A6111" s="32">
        <f>IF(Weighting!$P$15&gt;0,B6111,"")</f>
        <v>1.5000009999999999</v>
      </c>
      <c r="B6111">
        <f>Weighting!$C$15</f>
        <v>1.5000009999999999</v>
      </c>
      <c r="C6111">
        <f>Weighting!$F$15</f>
        <v>0</v>
      </c>
      <c r="D6111" t="b">
        <f>IF(C6111=1,'Data Transformation'!$G$3+0.5*'Data Transformation'!$W$25,IF(C6112=1,D6112-'Data Transformation'!$W$25,FALSE))</f>
        <v>0</v>
      </c>
      <c r="E6111" t="str">
        <f t="array" ref="E6111">IF(ISLOGICAL(D6111),"",FREQUENCY(IF('Data Transformation'!$B$425:$B$8425='Bin Analysis'!$B6099,'Data Transformation'!$G$425:$G$8425),D6111))</f>
        <v/>
      </c>
      <c r="F6111" t="str">
        <f t="shared" si="762"/>
        <v/>
      </c>
      <c r="G6111">
        <f>Weighting!$H$15</f>
        <v>0</v>
      </c>
      <c r="H6111">
        <f t="array" ref="H6111">FREQUENCY(IF('Data Transformation'!$B$4:$B$8425=B6099,'Data Transformation'!$G$4:$G$8425),'Bin Analysis'!$B6111)</f>
        <v>18</v>
      </c>
      <c r="I6111">
        <f t="shared" si="763"/>
        <v>0</v>
      </c>
      <c r="J6111">
        <f t="shared" si="764"/>
        <v>0</v>
      </c>
      <c r="K6111">
        <f>J6111*Weighting!$W$15</f>
        <v>0</v>
      </c>
      <c r="M6111" s="14"/>
    </row>
    <row r="6112" spans="1:25" x14ac:dyDescent="0.25">
      <c r="A6112" s="32" t="str">
        <f>IF(Weighting!$P$16&gt;0,B6112,"")</f>
        <v/>
      </c>
      <c r="B6112">
        <f>Weighting!$C$16</f>
        <v>1.631</v>
      </c>
      <c r="C6112">
        <f>Weighting!$F$16</f>
        <v>0</v>
      </c>
      <c r="D6112" t="b">
        <f>IF(C6112=1,'Data Transformation'!$G$3+0.5*'Data Transformation'!$W$25,IF(C6113=1,D6113-'Data Transformation'!$W$25,FALSE))</f>
        <v>0</v>
      </c>
      <c r="E6112" t="str">
        <f t="array" ref="E6112">IF(ISLOGICAL(D6112),"",FREQUENCY(IF('Data Transformation'!$B$425:$B$8425='Bin Analysis'!$B6099,'Data Transformation'!$G$425:$G$8425),D6112))</f>
        <v/>
      </c>
      <c r="F6112" t="str">
        <f t="shared" si="762"/>
        <v/>
      </c>
      <c r="G6112">
        <f>Weighting!$H$16</f>
        <v>0</v>
      </c>
      <c r="H6112">
        <f t="array" ref="H6112">FREQUENCY(IF('Data Transformation'!$B$4:$B$8425=B6099,'Data Transformation'!$G$4:$G$8425),'Bin Analysis'!$B6112)</f>
        <v>18</v>
      </c>
      <c r="I6112">
        <f t="shared" si="763"/>
        <v>0</v>
      </c>
      <c r="J6112">
        <f t="shared" si="764"/>
        <v>0</v>
      </c>
      <c r="K6112">
        <f>J6112*Weighting!$W$16</f>
        <v>0</v>
      </c>
      <c r="M6112" s="14"/>
    </row>
    <row r="6113" spans="1:25" x14ac:dyDescent="0.25">
      <c r="A6113" s="32" t="str">
        <f>IF(Weighting!$P$17&gt;0,B6113,"")</f>
        <v/>
      </c>
      <c r="B6113">
        <f>Weighting!$C$17</f>
        <v>1.762</v>
      </c>
      <c r="C6113">
        <f>Weighting!$F$17</f>
        <v>0</v>
      </c>
      <c r="D6113" t="b">
        <f>IF(C6113=1,'Data Transformation'!$G$3+0.5*'Data Transformation'!$W$25,IF(C6114=1,D6114-'Data Transformation'!$W$25,FALSE))</f>
        <v>0</v>
      </c>
      <c r="E6113" t="str">
        <f t="array" ref="E6113">IF(ISLOGICAL(D6113),"",FREQUENCY(IF('Data Transformation'!$B$425:$B$8425='Bin Analysis'!$B6099,'Data Transformation'!$G$425:$G$8425),D6113))</f>
        <v/>
      </c>
      <c r="F6113" t="str">
        <f t="shared" si="762"/>
        <v/>
      </c>
      <c r="G6113">
        <f>Weighting!$H$17</f>
        <v>0</v>
      </c>
      <c r="H6113">
        <f t="array" ref="H6113">FREQUENCY(IF('Data Transformation'!$B$4:$B$8425=B6099,'Data Transformation'!$G$4:$G$8425),'Bin Analysis'!$B6113)</f>
        <v>18</v>
      </c>
      <c r="I6113">
        <f t="shared" si="763"/>
        <v>0</v>
      </c>
      <c r="J6113">
        <f t="shared" si="764"/>
        <v>0</v>
      </c>
      <c r="K6113">
        <f>J6113*Weighting!$W$17</f>
        <v>0</v>
      </c>
      <c r="M6113" s="14"/>
    </row>
    <row r="6114" spans="1:25" x14ac:dyDescent="0.25">
      <c r="A6114" s="32" t="str">
        <f>IF(Weighting!$P$18&gt;0,B6114,"")</f>
        <v/>
      </c>
      <c r="B6114">
        <f>Weighting!$C$18</f>
        <v>1.893</v>
      </c>
      <c r="C6114">
        <f>Weighting!$F$18</f>
        <v>0</v>
      </c>
      <c r="D6114" t="b">
        <f>IF(C6114=1,'Data Transformation'!$G$3+0.5*'Data Transformation'!$W$25,IF(C6115=1,D6115-'Data Transformation'!$W$25,FALSE))</f>
        <v>0</v>
      </c>
      <c r="E6114" t="str">
        <f t="array" ref="E6114">IF(ISLOGICAL(D6114),"",FREQUENCY(IF('Data Transformation'!$B$425:$B$8425='Bin Analysis'!$B6099,'Data Transformation'!$G$425:$G$8425),D6114))</f>
        <v/>
      </c>
      <c r="F6114" t="str">
        <f t="shared" si="762"/>
        <v/>
      </c>
      <c r="G6114">
        <f>Weighting!$H$18</f>
        <v>0</v>
      </c>
      <c r="H6114">
        <f t="array" ref="H6114">FREQUENCY(IF('Data Transformation'!$B$4:$B$8425=B6099,'Data Transformation'!$G$4:$G$8425),'Bin Analysis'!$B6114)</f>
        <v>18</v>
      </c>
      <c r="I6114">
        <f t="shared" si="763"/>
        <v>0</v>
      </c>
      <c r="J6114">
        <f t="shared" si="764"/>
        <v>0</v>
      </c>
      <c r="K6114">
        <f>J6114*Weighting!$W$18</f>
        <v>0</v>
      </c>
      <c r="M6114" s="14"/>
    </row>
    <row r="6115" spans="1:25" x14ac:dyDescent="0.25">
      <c r="A6115" s="32" t="str">
        <f>IF(Weighting!$P$19&gt;0,B6115,"")</f>
        <v/>
      </c>
      <c r="B6115">
        <f>Weighting!$C$19</f>
        <v>2.024</v>
      </c>
      <c r="C6115">
        <f>Weighting!$F$19</f>
        <v>0</v>
      </c>
      <c r="D6115" t="b">
        <f>IF(C6115=1,'Data Transformation'!$G$3+0.5*'Data Transformation'!$W$25,IF(C6116=1,D6116-'Data Transformation'!$W$25,FALSE))</f>
        <v>0</v>
      </c>
      <c r="E6115" t="str">
        <f t="array" ref="E6115">IF(ISLOGICAL(D6115),"",FREQUENCY(IF('Data Transformation'!$B$425:$B$8425='Bin Analysis'!$B6099,'Data Transformation'!$G$425:$G$8425),D6115))</f>
        <v/>
      </c>
      <c r="F6115" t="str">
        <f t="shared" si="762"/>
        <v/>
      </c>
      <c r="G6115">
        <f>Weighting!$H$19</f>
        <v>0</v>
      </c>
      <c r="H6115">
        <f t="array" ref="H6115">FREQUENCY(IF('Data Transformation'!$B$4:$B$8425=B6099,'Data Transformation'!$G$4:$G$8425),'Bin Analysis'!$B6115)</f>
        <v>18</v>
      </c>
      <c r="I6115">
        <f t="shared" si="763"/>
        <v>0</v>
      </c>
      <c r="J6115">
        <f t="shared" si="764"/>
        <v>0</v>
      </c>
      <c r="K6115">
        <f>J6115*Weighting!$W$19</f>
        <v>0</v>
      </c>
      <c r="M6115" s="14"/>
    </row>
    <row r="6116" spans="1:25" x14ac:dyDescent="0.25">
      <c r="A6116" s="32" t="str">
        <f>IF(Weighting!$P$20&gt;0,B6116,"")</f>
        <v/>
      </c>
      <c r="B6116">
        <f>Weighting!$C$20</f>
        <v>2.1550000000000002</v>
      </c>
      <c r="C6116">
        <f>Weighting!$F$20</f>
        <v>0</v>
      </c>
      <c r="D6116" t="b">
        <f>IF(C6116=1,'Data Transformation'!$G$3+0.5*'Data Transformation'!$W$25,IF(C6117=1,D6117-'Data Transformation'!$W$25,FALSE))</f>
        <v>0</v>
      </c>
      <c r="E6116" t="str">
        <f t="array" ref="E6116">IF(ISLOGICAL(D6116),"",FREQUENCY(IF('Data Transformation'!$B$425:$B$8425='Bin Analysis'!$B6099,'Data Transformation'!$G$425:$G$8425),D6116))</f>
        <v/>
      </c>
      <c r="F6116" t="str">
        <f t="shared" si="762"/>
        <v/>
      </c>
      <c r="G6116">
        <f>Weighting!$H$20</f>
        <v>0</v>
      </c>
      <c r="H6116">
        <f t="array" ref="H6116">FREQUENCY(IF('Data Transformation'!$B$4:$B$8425=B6099,'Data Transformation'!$G$4:$G$8425),'Bin Analysis'!$B6116)</f>
        <v>18</v>
      </c>
      <c r="I6116">
        <f t="shared" si="763"/>
        <v>0</v>
      </c>
      <c r="J6116">
        <f t="shared" si="764"/>
        <v>0</v>
      </c>
      <c r="K6116">
        <f>J6116*Weighting!$W$20</f>
        <v>0</v>
      </c>
      <c r="M6116" s="14"/>
    </row>
    <row r="6117" spans="1:25" x14ac:dyDescent="0.25">
      <c r="A6117" s="32" t="str">
        <f>IF(Weighting!$P$21&gt;0,B6117,"")</f>
        <v/>
      </c>
      <c r="B6117">
        <f>Weighting!$C$21</f>
        <v>2.2860000000000005</v>
      </c>
      <c r="C6117">
        <f>Weighting!$F$21</f>
        <v>0</v>
      </c>
      <c r="D6117" t="b">
        <f>IF(C6117=1,'Data Transformation'!$G$3+0.5*'Data Transformation'!$W$25,IF(C6118=1,D6118-'Data Transformation'!$W$25,FALSE))</f>
        <v>0</v>
      </c>
      <c r="E6117" t="str">
        <f t="array" ref="E6117">IF(ISLOGICAL(D6117),"",FREQUENCY(IF('Data Transformation'!$B$425:$B$8425='Bin Analysis'!$B6099,'Data Transformation'!$G$425:$G$8425),D6117))</f>
        <v/>
      </c>
      <c r="F6117" t="str">
        <f t="shared" si="762"/>
        <v/>
      </c>
      <c r="G6117">
        <f>Weighting!$H$21</f>
        <v>0</v>
      </c>
      <c r="H6117">
        <f t="array" ref="H6117">FREQUENCY(IF('Data Transformation'!$B$4:$B$8425=B6099,'Data Transformation'!$G$4:$G$8425),'Bin Analysis'!$B6117)</f>
        <v>18</v>
      </c>
      <c r="I6117">
        <f t="shared" si="763"/>
        <v>0</v>
      </c>
      <c r="J6117">
        <f t="shared" si="764"/>
        <v>0</v>
      </c>
      <c r="K6117">
        <f>J6117*Weighting!$W$21</f>
        <v>0</v>
      </c>
      <c r="M6117" s="14"/>
    </row>
    <row r="6118" spans="1:25" x14ac:dyDescent="0.25">
      <c r="A6118" s="32" t="str">
        <f>IF(Weighting!$P$22&gt;0,B6118,"")</f>
        <v/>
      </c>
      <c r="B6118">
        <f>Weighting!$C$22</f>
        <v>2.4170000000000007</v>
      </c>
      <c r="C6118">
        <f>Weighting!$F$22</f>
        <v>0</v>
      </c>
      <c r="D6118" t="b">
        <f>IF(C6118=1,'Data Transformation'!$G$3+0.5*'Data Transformation'!$W$25,IF(C6119=1,D6119-'Data Transformation'!$W$25,FALSE))</f>
        <v>0</v>
      </c>
      <c r="E6118" t="str">
        <f t="array" ref="E6118">IF(ISLOGICAL(D6118),"",FREQUENCY(IF('Data Transformation'!$B$425:$B$8425='Bin Analysis'!$B6099,'Data Transformation'!$G$425:$G$8425),D6118))</f>
        <v/>
      </c>
      <c r="F6118" t="str">
        <f t="shared" si="762"/>
        <v/>
      </c>
      <c r="G6118">
        <f>Weighting!$H$22</f>
        <v>0</v>
      </c>
      <c r="H6118">
        <f t="array" ref="H6118">FREQUENCY(IF('Data Transformation'!$B$4:$B$8425=B6099,'Data Transformation'!$G$4:$G$8425),'Bin Analysis'!$B6118)</f>
        <v>18</v>
      </c>
      <c r="I6118">
        <f t="shared" si="763"/>
        <v>0</v>
      </c>
      <c r="J6118">
        <f t="shared" si="764"/>
        <v>0</v>
      </c>
      <c r="K6118">
        <f>J6118*Weighting!$W$22</f>
        <v>0</v>
      </c>
      <c r="M6118" s="14"/>
    </row>
    <row r="6119" spans="1:25" x14ac:dyDescent="0.25">
      <c r="A6119" s="32" t="str">
        <f>IF(Weighting!$P$23&gt;0,B6119,"")</f>
        <v/>
      </c>
      <c r="B6119">
        <f>Weighting!$C$23</f>
        <v>2.5480000000000009</v>
      </c>
      <c r="C6119">
        <f>Weighting!$F$23</f>
        <v>0</v>
      </c>
      <c r="D6119" t="b">
        <f>IF(C6119=1,'Data Transformation'!$G$3+0.5*'Data Transformation'!$W$25,IF(C6120=1,D6120-'Data Transformation'!$W$25,FALSE))</f>
        <v>0</v>
      </c>
      <c r="E6119" t="str">
        <f t="array" ref="E6119">IF(ISLOGICAL(D6119),"",FREQUENCY(IF('Data Transformation'!$B$425:$B$8425='Bin Analysis'!$B6099,'Data Transformation'!$G$425:$G$8425),D6119))</f>
        <v/>
      </c>
      <c r="F6119" t="str">
        <f t="shared" si="762"/>
        <v/>
      </c>
      <c r="G6119">
        <f>Weighting!$H$23</f>
        <v>0</v>
      </c>
      <c r="H6119">
        <f t="array" ref="H6119">FREQUENCY(IF('Data Transformation'!$B$4:$B$8425=B6099,'Data Transformation'!$G$4:$G$8425),'Bin Analysis'!$B6119)</f>
        <v>18</v>
      </c>
      <c r="I6119">
        <f t="shared" si="763"/>
        <v>0</v>
      </c>
      <c r="J6119">
        <f t="shared" si="764"/>
        <v>0</v>
      </c>
      <c r="K6119">
        <f>J6119*Weighting!$W$23</f>
        <v>0</v>
      </c>
      <c r="M6119" s="14"/>
    </row>
    <row r="6120" spans="1:25" x14ac:dyDescent="0.25">
      <c r="A6120" s="32" t="str">
        <f>IF(Weighting!$P$24&gt;0,B6120,"")</f>
        <v/>
      </c>
      <c r="B6120">
        <f>Weighting!$C$24</f>
        <v>2.6790000000000012</v>
      </c>
      <c r="C6120">
        <f>Weighting!$F$24</f>
        <v>0</v>
      </c>
      <c r="D6120" t="b">
        <f>IF(C6120=1,'Data Transformation'!$G$3+0.5*'Data Transformation'!$W$25,IF(C6121=1,D6121-'Data Transformation'!$W$25,FALSE))</f>
        <v>0</v>
      </c>
      <c r="E6120" t="str">
        <f t="array" ref="E6120">IF(ISLOGICAL(D6120),"",FREQUENCY(IF('Data Transformation'!$B$425:$B$8425='Bin Analysis'!$B6099,'Data Transformation'!$G$425:$G$8425),D6120))</f>
        <v/>
      </c>
      <c r="F6120" t="str">
        <f t="shared" si="762"/>
        <v/>
      </c>
      <c r="G6120">
        <f>Weighting!$H$24</f>
        <v>0</v>
      </c>
      <c r="H6120">
        <f t="array" ref="H6120">FREQUENCY(IF('Data Transformation'!$B$4:$B$8425=B6099,'Data Transformation'!$G$4:$G$8425),'Bin Analysis'!$B6120)</f>
        <v>18</v>
      </c>
      <c r="I6120">
        <f t="shared" si="763"/>
        <v>0</v>
      </c>
      <c r="J6120">
        <f t="shared" si="764"/>
        <v>0</v>
      </c>
      <c r="K6120">
        <f>J6120*Weighting!$W$24</f>
        <v>0</v>
      </c>
      <c r="M6120" s="14"/>
    </row>
    <row r="6121" spans="1:25" x14ac:dyDescent="0.25">
      <c r="A6121" s="32" t="str">
        <f>IF(Weighting!$P$25&gt;0,B6121,"")</f>
        <v/>
      </c>
      <c r="B6121">
        <f>Weighting!$C$25</f>
        <v>2.8100000000000014</v>
      </c>
      <c r="C6121">
        <f>Weighting!$F$25</f>
        <v>0</v>
      </c>
      <c r="D6121" t="b">
        <f>IF(C6121=1,'Data Transformation'!$G$3+0.5*'Data Transformation'!$W$25,IF(C6122=1,D6122-'Data Transformation'!$W$25,FALSE))</f>
        <v>0</v>
      </c>
      <c r="E6121" t="str">
        <f t="array" ref="E6121">IF(ISLOGICAL(D6121),"",FREQUENCY(IF('Data Transformation'!$B$425:$B$8425='Bin Analysis'!$B6099,'Data Transformation'!$G$425:$G$8425),D6121))</f>
        <v/>
      </c>
      <c r="F6121" t="str">
        <f t="shared" si="762"/>
        <v/>
      </c>
      <c r="G6121">
        <f>Weighting!$H$25</f>
        <v>0</v>
      </c>
      <c r="H6121">
        <f t="array" ref="H6121">FREQUENCY(IF('Data Transformation'!$B$4:$B$8425=B6099,'Data Transformation'!$G$4:$G$8425),'Bin Analysis'!$B6121)</f>
        <v>18</v>
      </c>
      <c r="I6121">
        <f t="shared" si="763"/>
        <v>0</v>
      </c>
      <c r="J6121">
        <f t="shared" si="764"/>
        <v>0</v>
      </c>
      <c r="K6121">
        <f>J6121*Weighting!$W$25</f>
        <v>0</v>
      </c>
      <c r="M6121" s="14"/>
    </row>
    <row r="6122" spans="1:25" x14ac:dyDescent="0.25">
      <c r="N6122" s="55"/>
      <c r="O6122"/>
      <c r="P6122"/>
      <c r="Q6122"/>
      <c r="R6122"/>
    </row>
    <row r="6123" spans="1:25" ht="23.25" x14ac:dyDescent="0.35">
      <c r="A6123" s="21" t="s">
        <v>0</v>
      </c>
      <c r="B6123" s="21">
        <f>IFERROR(VLOOKUP(C6123,'Data Transformation'!$L$6:$M$426,2,FALSE),"")</f>
        <v>255</v>
      </c>
      <c r="C6123" s="21">
        <f>C6099+1</f>
        <v>255</v>
      </c>
      <c r="D6123" s="21"/>
      <c r="E6123" s="21"/>
      <c r="F6123" s="21"/>
      <c r="G6123" s="21"/>
      <c r="H6123" s="22"/>
      <c r="I6123" s="22"/>
      <c r="J6123" s="22"/>
      <c r="K6123" s="21"/>
      <c r="L6123" s="21">
        <f>B6123</f>
        <v>255</v>
      </c>
      <c r="M6123" s="23">
        <f>INDEX('Data Transformation'!$O$4:$O$424,MATCH($B6123,'Data Transformation'!$M$4:$M$424,0),MATCH($M$2,'Data Transformation'!$O$3,0))</f>
        <v>15</v>
      </c>
      <c r="N6123" s="27">
        <f>IF('Input and Summary Results'!$J$16="minimum",'Bin Analysis'!X6124/(M6123-1),'Bin Analysis'!Y6123/('Bin Analysis'!M6123-1))</f>
        <v>0</v>
      </c>
      <c r="O6123" s="27">
        <f>IF(M6123=FALSE,NA(),(VLOOKUP(1,C6126:K6145,4,FALSE))/(M6123-1))</f>
        <v>0.7857142857142857</v>
      </c>
      <c r="P6123" s="27">
        <f>IF(M6123=FALSE,NA(),SUM(J6126:J6145)/Weighting!$S$5)</f>
        <v>0.4</v>
      </c>
      <c r="Q6123" s="27">
        <f>IF(M6123=FALSE,NA(),SUM(K6126:K6145)/Weighting!$S$6)</f>
        <v>0.34782608695652173</v>
      </c>
      <c r="R6123" s="27">
        <f>IF(M6123=FALSE,NA(),(VLOOKUP(1,G6126:K6145,3,FALSE))/(M6123-1))</f>
        <v>0</v>
      </c>
      <c r="S6123" s="22" t="str">
        <f>IF(M6123=FALSE,NA(),IF(SUM(J6126:J6145)=2,"yes","no"))</f>
        <v>no</v>
      </c>
      <c r="X6123" s="2" cm="2">
        <f t="array" ref="X6123:X6124">FREQUENCY(IF('Data Transformation'!$B$425:$B$6424='Bin Analysis'!L6123,'Data Transformation'!$G$425:$G$6424),'Data Transformation'!$U$11)</f>
        <v>14</v>
      </c>
      <c r="Y6123" s="2" cm="2">
        <f t="array" ref="Y6123:Y6124">FREQUENCY(IF('Data Transformation'!$B$425:$B$6424='Bin Analysis'!L6123,'Data Transformation'!$G$425:$G$6424),'Data Transformation'!$U$12)</f>
        <v>3</v>
      </c>
    </row>
    <row r="6124" spans="1:25" x14ac:dyDescent="0.25">
      <c r="A6124" s="14" t="s">
        <v>66</v>
      </c>
      <c r="B6124" t="s">
        <v>47</v>
      </c>
      <c r="C6124" t="s">
        <v>5</v>
      </c>
      <c r="D6124" t="s">
        <v>99</v>
      </c>
      <c r="E6124" t="s">
        <v>100</v>
      </c>
      <c r="F6124" t="s">
        <v>101</v>
      </c>
      <c r="G6124" t="s">
        <v>69</v>
      </c>
      <c r="H6124" t="s">
        <v>31</v>
      </c>
      <c r="I6124" t="s">
        <v>32</v>
      </c>
      <c r="J6124" t="s">
        <v>46</v>
      </c>
      <c r="K6124" s="14" t="s">
        <v>45</v>
      </c>
      <c r="M6124" s="14"/>
      <c r="X6124" s="2">
        <v>0</v>
      </c>
      <c r="Y6124" s="2">
        <v>11</v>
      </c>
    </row>
    <row r="6125" spans="1:25" x14ac:dyDescent="0.25">
      <c r="A6125" s="32"/>
      <c r="D6125" t="b">
        <f>IF(C6125=1,'Data Transformation'!$G$3+0.5*'Data Transformation'!$W$25,IF(C6126=1,D6126-'Data Transformation'!$W$25,FALSE))</f>
        <v>0</v>
      </c>
      <c r="E6125" t="str">
        <f t="array" ref="E6125">IF(ISLOGICAL(D6125),"",FREQUENCY(IF('Data Transformation'!$B$425:$B$8425='Bin Analysis'!$B6123,'Data Transformation'!$G$425:$G$8425),D6125))</f>
        <v/>
      </c>
      <c r="F6125" t="str">
        <f>IF(ISLOGICAL(D6125),"",E6125-E6124)</f>
        <v/>
      </c>
      <c r="M6125" s="14"/>
    </row>
    <row r="6126" spans="1:25" x14ac:dyDescent="0.25">
      <c r="A6126" s="32">
        <f>IF(Weighting!$P$6&gt;0,B6126,"")</f>
        <v>0.32100000000000001</v>
      </c>
      <c r="B6126">
        <f>Weighting!$C$6</f>
        <v>0.32100000000000001</v>
      </c>
      <c r="C6126">
        <f>Weighting!$F$6</f>
        <v>0</v>
      </c>
      <c r="D6126" t="b">
        <f>IF(C6126=1,'Data Transformation'!$G$3+0.5*'Data Transformation'!$W$25,IF(C6127=1,D6127-'Data Transformation'!$W$25,FALSE))</f>
        <v>0</v>
      </c>
      <c r="E6126" t="str">
        <f t="array" ref="E6126">IF(ISLOGICAL(D6126),"",FREQUENCY(IF('Data Transformation'!$B$425:$B$8425='Bin Analysis'!$B6123,'Data Transformation'!$G$425:$G$8425),D6126))</f>
        <v/>
      </c>
      <c r="F6126" t="str">
        <f>IF(ISLOGICAL(D6126),"",E6126-E6125)</f>
        <v/>
      </c>
      <c r="G6126">
        <f>Weighting!$H$6</f>
        <v>1</v>
      </c>
      <c r="H6126">
        <f t="array" ref="H6126">FREQUENCY(IF('Data Transformation'!$B$4:$B$8425=B6123,'Data Transformation'!$G$4:$G$8425),'Bin Analysis'!$B6126)</f>
        <v>0</v>
      </c>
      <c r="I6126">
        <f>H6126-H6125</f>
        <v>0</v>
      </c>
      <c r="J6126">
        <f>IF(I6126=0,0,1)</f>
        <v>0</v>
      </c>
      <c r="K6126">
        <f>J6126*Weighting!$W$6</f>
        <v>0</v>
      </c>
      <c r="M6126" s="14"/>
    </row>
    <row r="6127" spans="1:25" x14ac:dyDescent="0.25">
      <c r="A6127" s="32">
        <f>IF(Weighting!$P$7&gt;0,B6127,"")</f>
        <v>0.45200000000000001</v>
      </c>
      <c r="B6127">
        <f>Weighting!$C$7</f>
        <v>0.45200000000000001</v>
      </c>
      <c r="C6127">
        <f>Weighting!$F$7</f>
        <v>0</v>
      </c>
      <c r="D6127" t="b">
        <f>IF(C6127=1,'Data Transformation'!$G$3+0.5*'Data Transformation'!$W$25,IF(C6128=1,D6128-'Data Transformation'!$W$25,FALSE))</f>
        <v>0</v>
      </c>
      <c r="E6127" t="str">
        <f t="array" ref="E6127">IF(ISLOGICAL(D6127),"",FREQUENCY(IF('Data Transformation'!$B$425:$B$8425='Bin Analysis'!$B6123,'Data Transformation'!$G$425:$G$8425),D6127))</f>
        <v/>
      </c>
      <c r="F6127" t="str">
        <f t="shared" ref="F6127:F6145" si="765">IF(ISLOGICAL(D6127),"",E6127-E6126)</f>
        <v/>
      </c>
      <c r="G6127">
        <f>Weighting!$H$7</f>
        <v>0</v>
      </c>
      <c r="H6127">
        <f t="array" ref="H6127">FREQUENCY(IF('Data Transformation'!$B$4:$B$8425=B6123,'Data Transformation'!$G$4:$G$8425),'Bin Analysis'!$B6127)</f>
        <v>1</v>
      </c>
      <c r="I6127">
        <f t="shared" ref="I6127:I6145" si="766">H6127-H6126</f>
        <v>1</v>
      </c>
      <c r="J6127">
        <f>IF(I6127=0,0,1)</f>
        <v>1</v>
      </c>
      <c r="K6127">
        <f>J6127*Weighting!$W$7</f>
        <v>2</v>
      </c>
      <c r="M6127" s="14"/>
    </row>
    <row r="6128" spans="1:25" x14ac:dyDescent="0.25">
      <c r="A6128" s="32">
        <f>IF(Weighting!$P$8&gt;0,B6128,"")</f>
        <v>0.58299999999999996</v>
      </c>
      <c r="B6128">
        <f>Weighting!$C$8</f>
        <v>0.58299999999999996</v>
      </c>
      <c r="C6128">
        <f>Weighting!$F$8</f>
        <v>0</v>
      </c>
      <c r="D6128" t="b">
        <f>IF(C6128=1,'Data Transformation'!$G$3+0.5*'Data Transformation'!$W$25,IF(C6129=1,D6129-'Data Transformation'!$W$25,FALSE))</f>
        <v>0</v>
      </c>
      <c r="E6128" t="str">
        <f t="array" ref="E6128">IF(ISLOGICAL(D6128),"",FREQUENCY(IF('Data Transformation'!$B$425:$B$8425='Bin Analysis'!$B6123,'Data Transformation'!$G$425:$G$8425),D6128))</f>
        <v/>
      </c>
      <c r="F6128" t="str">
        <f t="shared" si="765"/>
        <v/>
      </c>
      <c r="G6128">
        <f>Weighting!$H$8</f>
        <v>0</v>
      </c>
      <c r="H6128">
        <f t="array" ref="H6128">FREQUENCY(IF('Data Transformation'!$B$4:$B$8425=B6123,'Data Transformation'!$G$4:$G$8425),'Bin Analysis'!$B6128)</f>
        <v>1</v>
      </c>
      <c r="I6128">
        <f t="shared" si="766"/>
        <v>0</v>
      </c>
      <c r="J6128">
        <f t="shared" ref="J6128:J6145" si="767">IF(I6128=0,0,1)</f>
        <v>0</v>
      </c>
      <c r="K6128">
        <f>J6128*Weighting!$W$8</f>
        <v>0</v>
      </c>
      <c r="M6128" s="14"/>
    </row>
    <row r="6129" spans="1:13" x14ac:dyDescent="0.25">
      <c r="A6129" s="32">
        <f>IF(Weighting!$P$9&gt;0,B6129,"")</f>
        <v>0.71399999999999997</v>
      </c>
      <c r="B6129" s="50">
        <f>Weighting!$C$9</f>
        <v>0.71399999999999997</v>
      </c>
      <c r="C6129">
        <f>Weighting!$F$9</f>
        <v>0</v>
      </c>
      <c r="D6129" t="b">
        <f>IF(C6129=1,'Data Transformation'!$G$3+0.5*'Data Transformation'!$W$25,IF(C6130=1,D6130-'Data Transformation'!$W$25,FALSE))</f>
        <v>0</v>
      </c>
      <c r="E6129" t="str">
        <f t="array" ref="E6129">IF(ISLOGICAL(D6129),"",FREQUENCY(IF('Data Transformation'!$B$425:$B$8425='Bin Analysis'!$B6123,'Data Transformation'!$G$425:$G$8425),D6129))</f>
        <v/>
      </c>
      <c r="F6129" t="str">
        <f t="shared" si="765"/>
        <v/>
      </c>
      <c r="G6129">
        <f>Weighting!$H$9</f>
        <v>0</v>
      </c>
      <c r="H6129">
        <f t="array" ref="H6129">FREQUENCY(IF('Data Transformation'!$B$4:$B$8425=B6123,'Data Transformation'!$G$4:$G$8425),'Bin Analysis'!$B6129)</f>
        <v>1</v>
      </c>
      <c r="I6129">
        <f t="shared" si="766"/>
        <v>0</v>
      </c>
      <c r="J6129">
        <f t="shared" si="767"/>
        <v>0</v>
      </c>
      <c r="K6129">
        <f>J6129*Weighting!$W$9</f>
        <v>0</v>
      </c>
      <c r="M6129" s="14"/>
    </row>
    <row r="6130" spans="1:13" x14ac:dyDescent="0.25">
      <c r="A6130" s="32">
        <f>IF(Weighting!$P$10&gt;0,B6130,"")</f>
        <v>0.84499999999999997</v>
      </c>
      <c r="B6130">
        <f>Weighting!$C$10</f>
        <v>0.84499999999999997</v>
      </c>
      <c r="C6130">
        <f>Weighting!$F$10</f>
        <v>0</v>
      </c>
      <c r="D6130" t="b">
        <f>IF(C6130=1,'Data Transformation'!$G$3+0.5*'Data Transformation'!$W$25,IF(C6131=1,D6131-'Data Transformation'!$W$25,FALSE))</f>
        <v>0</v>
      </c>
      <c r="E6130" t="str">
        <f t="array" ref="E6130">IF(ISLOGICAL(D6130),"",FREQUENCY(IF('Data Transformation'!$B$425:$B$8425='Bin Analysis'!$B6123,'Data Transformation'!$G$425:$G$8425),D6130))</f>
        <v/>
      </c>
      <c r="F6130" t="str">
        <f t="shared" si="765"/>
        <v/>
      </c>
      <c r="G6130">
        <f>Weighting!$H$10</f>
        <v>0</v>
      </c>
      <c r="H6130">
        <f t="array" ref="H6130">FREQUENCY(IF('Data Transformation'!$B$4:$B$8425=B6123,'Data Transformation'!$G$4:$G$8425),'Bin Analysis'!$B6130)</f>
        <v>2</v>
      </c>
      <c r="I6130">
        <f t="shared" si="766"/>
        <v>1</v>
      </c>
      <c r="J6130">
        <f t="shared" si="767"/>
        <v>1</v>
      </c>
      <c r="K6130">
        <f>J6130*Weighting!$W$10</f>
        <v>3</v>
      </c>
      <c r="M6130" s="14"/>
    </row>
    <row r="6131" spans="1:13" x14ac:dyDescent="0.25">
      <c r="A6131" s="32">
        <f>IF(Weighting!$P$11&gt;0,B6131,"")</f>
        <v>0.97599999999999998</v>
      </c>
      <c r="B6131">
        <f>Weighting!$C$11</f>
        <v>0.97599999999999998</v>
      </c>
      <c r="C6131">
        <f>Weighting!$F$11</f>
        <v>0</v>
      </c>
      <c r="D6131">
        <f>IF(C6131=1,'Data Transformation'!$G$3+0.5*'Data Transformation'!$W$25,IF(C6132=1,D6132-'Data Transformation'!$W$25,FALSE))</f>
        <v>0.86899999999999999</v>
      </c>
      <c r="E6131">
        <f t="array" ref="E6131">IF(ISLOGICAL(D6131),"",FREQUENCY(IF('Data Transformation'!$B$425:$B$8425='Bin Analysis'!$B6123,'Data Transformation'!$G$425:$G$8425),D6131))</f>
        <v>3</v>
      </c>
      <c r="F6131" t="e">
        <f t="shared" si="765"/>
        <v>#VALUE!</v>
      </c>
      <c r="G6131">
        <f>Weighting!$H$11</f>
        <v>0</v>
      </c>
      <c r="H6131">
        <f t="array" ref="H6131">FREQUENCY(IF('Data Transformation'!$B$4:$B$8425=B6123,'Data Transformation'!$G$4:$G$8425),'Bin Analysis'!$B6131)</f>
        <v>8</v>
      </c>
      <c r="I6131">
        <f t="shared" si="766"/>
        <v>6</v>
      </c>
      <c r="J6131">
        <f t="shared" si="767"/>
        <v>1</v>
      </c>
      <c r="K6131">
        <f>J6131*Weighting!$W$11</f>
        <v>2</v>
      </c>
      <c r="M6131" s="14"/>
    </row>
    <row r="6132" spans="1:13" x14ac:dyDescent="0.25">
      <c r="A6132" s="32">
        <f>IF(Weighting!$P$12&gt;0,B6132,"")</f>
        <v>1.107</v>
      </c>
      <c r="B6132">
        <f>Weighting!$C$12</f>
        <v>1.107</v>
      </c>
      <c r="C6132">
        <f>Weighting!$F$12</f>
        <v>1</v>
      </c>
      <c r="D6132">
        <f>IF(C6132=1,'Data Transformation'!$G$3+0.5*'Data Transformation'!$W$25,IF(C6133=1,D6133-'Data Transformation'!$W$25,FALSE))</f>
        <v>1.131</v>
      </c>
      <c r="E6132">
        <f t="array" ref="E6132">IF(ISLOGICAL(D6132),"",FREQUENCY(IF('Data Transformation'!$B$425:$B$8425='Bin Analysis'!$B6123,'Data Transformation'!$G$425:$G$8425),D6132))</f>
        <v>14</v>
      </c>
      <c r="F6132">
        <f t="shared" si="765"/>
        <v>11</v>
      </c>
      <c r="G6132">
        <f>Weighting!$H$12</f>
        <v>0</v>
      </c>
      <c r="H6132">
        <f t="array" ref="H6132">FREQUENCY(IF('Data Transformation'!$B$4:$B$8425=B6123,'Data Transformation'!$G$4:$G$8425),'Bin Analysis'!$B6132)</f>
        <v>15</v>
      </c>
      <c r="I6132">
        <f t="shared" si="766"/>
        <v>7</v>
      </c>
      <c r="J6132">
        <f t="shared" si="767"/>
        <v>1</v>
      </c>
      <c r="K6132">
        <f>J6132*Weighting!$W$12</f>
        <v>1</v>
      </c>
      <c r="M6132" s="14"/>
    </row>
    <row r="6133" spans="1:13" x14ac:dyDescent="0.25">
      <c r="A6133" s="32">
        <f>IF(Weighting!$P$13&gt;0,B6133,"")</f>
        <v>1.238</v>
      </c>
      <c r="B6133">
        <f>Weighting!$C$13</f>
        <v>1.238</v>
      </c>
      <c r="C6133">
        <f>Weighting!$F$13</f>
        <v>0</v>
      </c>
      <c r="D6133" t="b">
        <f>IF(C6133=1,'Data Transformation'!$G$3+0.5*'Data Transformation'!$W$25,IF(C6134=1,D6134-'Data Transformation'!$W$25,FALSE))</f>
        <v>0</v>
      </c>
      <c r="E6133" t="str">
        <f t="array" ref="E6133">IF(ISLOGICAL(D6133),"",FREQUENCY(IF('Data Transformation'!$B$425:$B$8425='Bin Analysis'!$B6123,'Data Transformation'!$G$425:$G$8425),D6133))</f>
        <v/>
      </c>
      <c r="F6133" t="str">
        <f t="shared" si="765"/>
        <v/>
      </c>
      <c r="G6133">
        <f>Weighting!$H$13</f>
        <v>0</v>
      </c>
      <c r="H6133">
        <f t="array" ref="H6133">FREQUENCY(IF('Data Transformation'!$B$4:$B$8425=B6123,'Data Transformation'!$G$4:$G$8425),'Bin Analysis'!$B6133)</f>
        <v>15</v>
      </c>
      <c r="I6133">
        <f t="shared" si="766"/>
        <v>0</v>
      </c>
      <c r="J6133">
        <f t="shared" si="767"/>
        <v>0</v>
      </c>
      <c r="K6133">
        <f>J6133*Weighting!$W$13</f>
        <v>0</v>
      </c>
      <c r="M6133" s="14"/>
    </row>
    <row r="6134" spans="1:13" x14ac:dyDescent="0.25">
      <c r="A6134" s="32">
        <f>IF(Weighting!$P$14&gt;0,B6134,"")</f>
        <v>1.369</v>
      </c>
      <c r="B6134">
        <f>Weighting!$C$14</f>
        <v>1.369</v>
      </c>
      <c r="C6134">
        <f>Weighting!$F$14</f>
        <v>0</v>
      </c>
      <c r="D6134" t="b">
        <f>IF(C6134=1,'Data Transformation'!$G$3+0.5*'Data Transformation'!$W$25,IF(C6135=1,D6135-'Data Transformation'!$W$25,FALSE))</f>
        <v>0</v>
      </c>
      <c r="E6134" t="str">
        <f t="array" ref="E6134">IF(ISLOGICAL(D6134),"",FREQUENCY(IF('Data Transformation'!$B$425:$B$8425='Bin Analysis'!$B6123,'Data Transformation'!$G$425:$G$8425),D6134))</f>
        <v/>
      </c>
      <c r="F6134" t="str">
        <f t="shared" si="765"/>
        <v/>
      </c>
      <c r="G6134">
        <f>Weighting!$H$14</f>
        <v>0</v>
      </c>
      <c r="H6134">
        <f t="array" ref="H6134">FREQUENCY(IF('Data Transformation'!$B$4:$B$8425=B6123,'Data Transformation'!$G$4:$G$8425),'Bin Analysis'!$B6134)</f>
        <v>15</v>
      </c>
      <c r="I6134">
        <f t="shared" si="766"/>
        <v>0</v>
      </c>
      <c r="J6134">
        <f t="shared" si="767"/>
        <v>0</v>
      </c>
      <c r="K6134">
        <f>J6134*Weighting!$W$14</f>
        <v>0</v>
      </c>
      <c r="M6134" s="14"/>
    </row>
    <row r="6135" spans="1:13" x14ac:dyDescent="0.25">
      <c r="A6135" s="32">
        <f>IF(Weighting!$P$15&gt;0,B6135,"")</f>
        <v>1.5000009999999999</v>
      </c>
      <c r="B6135">
        <f>Weighting!$C$15</f>
        <v>1.5000009999999999</v>
      </c>
      <c r="C6135">
        <f>Weighting!$F$15</f>
        <v>0</v>
      </c>
      <c r="D6135" t="b">
        <f>IF(C6135=1,'Data Transformation'!$G$3+0.5*'Data Transformation'!$W$25,IF(C6136=1,D6136-'Data Transformation'!$W$25,FALSE))</f>
        <v>0</v>
      </c>
      <c r="E6135" t="str">
        <f t="array" ref="E6135">IF(ISLOGICAL(D6135),"",FREQUENCY(IF('Data Transformation'!$B$425:$B$8425='Bin Analysis'!$B6123,'Data Transformation'!$G$425:$G$8425),D6135))</f>
        <v/>
      </c>
      <c r="F6135" t="str">
        <f t="shared" si="765"/>
        <v/>
      </c>
      <c r="G6135">
        <f>Weighting!$H$15</f>
        <v>0</v>
      </c>
      <c r="H6135">
        <f t="array" ref="H6135">FREQUENCY(IF('Data Transformation'!$B$4:$B$8425=B6123,'Data Transformation'!$G$4:$G$8425),'Bin Analysis'!$B6135)</f>
        <v>15</v>
      </c>
      <c r="I6135">
        <f t="shared" si="766"/>
        <v>0</v>
      </c>
      <c r="J6135">
        <f t="shared" si="767"/>
        <v>0</v>
      </c>
      <c r="K6135">
        <f>J6135*Weighting!$W$15</f>
        <v>0</v>
      </c>
      <c r="M6135" s="14"/>
    </row>
    <row r="6136" spans="1:13" x14ac:dyDescent="0.25">
      <c r="A6136" s="32" t="str">
        <f>IF(Weighting!$P$16&gt;0,B6136,"")</f>
        <v/>
      </c>
      <c r="B6136">
        <f>Weighting!$C$16</f>
        <v>1.631</v>
      </c>
      <c r="C6136">
        <f>Weighting!$F$16</f>
        <v>0</v>
      </c>
      <c r="D6136" t="b">
        <f>IF(C6136=1,'Data Transformation'!$G$3+0.5*'Data Transformation'!$W$25,IF(C6137=1,D6137-'Data Transformation'!$W$25,FALSE))</f>
        <v>0</v>
      </c>
      <c r="E6136" t="str">
        <f t="array" ref="E6136">IF(ISLOGICAL(D6136),"",FREQUENCY(IF('Data Transformation'!$B$425:$B$8425='Bin Analysis'!$B6123,'Data Transformation'!$G$425:$G$8425),D6136))</f>
        <v/>
      </c>
      <c r="F6136" t="str">
        <f t="shared" si="765"/>
        <v/>
      </c>
      <c r="G6136">
        <f>Weighting!$H$16</f>
        <v>0</v>
      </c>
      <c r="H6136">
        <f t="array" ref="H6136">FREQUENCY(IF('Data Transformation'!$B$4:$B$8425=B6123,'Data Transformation'!$G$4:$G$8425),'Bin Analysis'!$B6136)</f>
        <v>15</v>
      </c>
      <c r="I6136">
        <f t="shared" si="766"/>
        <v>0</v>
      </c>
      <c r="J6136">
        <f t="shared" si="767"/>
        <v>0</v>
      </c>
      <c r="K6136">
        <f>J6136*Weighting!$W$16</f>
        <v>0</v>
      </c>
      <c r="M6136" s="14"/>
    </row>
    <row r="6137" spans="1:13" x14ac:dyDescent="0.25">
      <c r="A6137" s="32" t="str">
        <f>IF(Weighting!$P$17&gt;0,B6137,"")</f>
        <v/>
      </c>
      <c r="B6137">
        <f>Weighting!$C$17</f>
        <v>1.762</v>
      </c>
      <c r="C6137">
        <f>Weighting!$F$17</f>
        <v>0</v>
      </c>
      <c r="D6137" t="b">
        <f>IF(C6137=1,'Data Transformation'!$G$3+0.5*'Data Transformation'!$W$25,IF(C6138=1,D6138-'Data Transformation'!$W$25,FALSE))</f>
        <v>0</v>
      </c>
      <c r="E6137" t="str">
        <f t="array" ref="E6137">IF(ISLOGICAL(D6137),"",FREQUENCY(IF('Data Transformation'!$B$425:$B$8425='Bin Analysis'!$B6123,'Data Transformation'!$G$425:$G$8425),D6137))</f>
        <v/>
      </c>
      <c r="F6137" t="str">
        <f t="shared" si="765"/>
        <v/>
      </c>
      <c r="G6137">
        <f>Weighting!$H$17</f>
        <v>0</v>
      </c>
      <c r="H6137">
        <f t="array" ref="H6137">FREQUENCY(IF('Data Transformation'!$B$4:$B$8425=B6123,'Data Transformation'!$G$4:$G$8425),'Bin Analysis'!$B6137)</f>
        <v>15</v>
      </c>
      <c r="I6137">
        <f t="shared" si="766"/>
        <v>0</v>
      </c>
      <c r="J6137">
        <f t="shared" si="767"/>
        <v>0</v>
      </c>
      <c r="K6137">
        <f>J6137*Weighting!$W$17</f>
        <v>0</v>
      </c>
      <c r="M6137" s="14"/>
    </row>
    <row r="6138" spans="1:13" x14ac:dyDescent="0.25">
      <c r="A6138" s="32" t="str">
        <f>IF(Weighting!$P$18&gt;0,B6138,"")</f>
        <v/>
      </c>
      <c r="B6138">
        <f>Weighting!$C$18</f>
        <v>1.893</v>
      </c>
      <c r="C6138">
        <f>Weighting!$F$18</f>
        <v>0</v>
      </c>
      <c r="D6138" t="b">
        <f>IF(C6138=1,'Data Transformation'!$G$3+0.5*'Data Transformation'!$W$25,IF(C6139=1,D6139-'Data Transformation'!$W$25,FALSE))</f>
        <v>0</v>
      </c>
      <c r="E6138" t="str">
        <f t="array" ref="E6138">IF(ISLOGICAL(D6138),"",FREQUENCY(IF('Data Transformation'!$B$425:$B$8425='Bin Analysis'!$B6123,'Data Transformation'!$G$425:$G$8425),D6138))</f>
        <v/>
      </c>
      <c r="F6138" t="str">
        <f t="shared" si="765"/>
        <v/>
      </c>
      <c r="G6138">
        <f>Weighting!$H$18</f>
        <v>0</v>
      </c>
      <c r="H6138">
        <f t="array" ref="H6138">FREQUENCY(IF('Data Transformation'!$B$4:$B$8425=B6123,'Data Transformation'!$G$4:$G$8425),'Bin Analysis'!$B6138)</f>
        <v>15</v>
      </c>
      <c r="I6138">
        <f t="shared" si="766"/>
        <v>0</v>
      </c>
      <c r="J6138">
        <f t="shared" si="767"/>
        <v>0</v>
      </c>
      <c r="K6138">
        <f>J6138*Weighting!$W$18</f>
        <v>0</v>
      </c>
      <c r="M6138" s="14"/>
    </row>
    <row r="6139" spans="1:13" x14ac:dyDescent="0.25">
      <c r="A6139" s="32" t="str">
        <f>IF(Weighting!$P$19&gt;0,B6139,"")</f>
        <v/>
      </c>
      <c r="B6139">
        <f>Weighting!$C$19</f>
        <v>2.024</v>
      </c>
      <c r="C6139">
        <f>Weighting!$F$19</f>
        <v>0</v>
      </c>
      <c r="D6139" t="b">
        <f>IF(C6139=1,'Data Transformation'!$G$3+0.5*'Data Transformation'!$W$25,IF(C6140=1,D6140-'Data Transformation'!$W$25,FALSE))</f>
        <v>0</v>
      </c>
      <c r="E6139" t="str">
        <f t="array" ref="E6139">IF(ISLOGICAL(D6139),"",FREQUENCY(IF('Data Transformation'!$B$425:$B$8425='Bin Analysis'!$B6123,'Data Transformation'!$G$425:$G$8425),D6139))</f>
        <v/>
      </c>
      <c r="F6139" t="str">
        <f t="shared" si="765"/>
        <v/>
      </c>
      <c r="G6139">
        <f>Weighting!$H$19</f>
        <v>0</v>
      </c>
      <c r="H6139">
        <f t="array" ref="H6139">FREQUENCY(IF('Data Transformation'!$B$4:$B$8425=B6123,'Data Transformation'!$G$4:$G$8425),'Bin Analysis'!$B6139)</f>
        <v>15</v>
      </c>
      <c r="I6139">
        <f t="shared" si="766"/>
        <v>0</v>
      </c>
      <c r="J6139">
        <f t="shared" si="767"/>
        <v>0</v>
      </c>
      <c r="K6139">
        <f>J6139*Weighting!$W$19</f>
        <v>0</v>
      </c>
      <c r="M6139" s="14"/>
    </row>
    <row r="6140" spans="1:13" x14ac:dyDescent="0.25">
      <c r="A6140" s="32" t="str">
        <f>IF(Weighting!$P$20&gt;0,B6140,"")</f>
        <v/>
      </c>
      <c r="B6140">
        <f>Weighting!$C$20</f>
        <v>2.1550000000000002</v>
      </c>
      <c r="C6140">
        <f>Weighting!$F$20</f>
        <v>0</v>
      </c>
      <c r="D6140" t="b">
        <f>IF(C6140=1,'Data Transformation'!$G$3+0.5*'Data Transformation'!$W$25,IF(C6141=1,D6141-'Data Transformation'!$W$25,FALSE))</f>
        <v>0</v>
      </c>
      <c r="E6140" t="str">
        <f t="array" ref="E6140">IF(ISLOGICAL(D6140),"",FREQUENCY(IF('Data Transformation'!$B$425:$B$8425='Bin Analysis'!$B6123,'Data Transformation'!$G$425:$G$8425),D6140))</f>
        <v/>
      </c>
      <c r="F6140" t="str">
        <f t="shared" si="765"/>
        <v/>
      </c>
      <c r="G6140">
        <f>Weighting!$H$20</f>
        <v>0</v>
      </c>
      <c r="H6140">
        <f t="array" ref="H6140">FREQUENCY(IF('Data Transformation'!$B$4:$B$8425=B6123,'Data Transformation'!$G$4:$G$8425),'Bin Analysis'!$B6140)</f>
        <v>15</v>
      </c>
      <c r="I6140">
        <f t="shared" si="766"/>
        <v>0</v>
      </c>
      <c r="J6140">
        <f t="shared" si="767"/>
        <v>0</v>
      </c>
      <c r="K6140">
        <f>J6140*Weighting!$W$20</f>
        <v>0</v>
      </c>
      <c r="M6140" s="14"/>
    </row>
    <row r="6141" spans="1:13" x14ac:dyDescent="0.25">
      <c r="A6141" s="32" t="str">
        <f>IF(Weighting!$P$21&gt;0,B6141,"")</f>
        <v/>
      </c>
      <c r="B6141">
        <f>Weighting!$C$21</f>
        <v>2.2860000000000005</v>
      </c>
      <c r="C6141">
        <f>Weighting!$F$21</f>
        <v>0</v>
      </c>
      <c r="D6141" t="b">
        <f>IF(C6141=1,'Data Transformation'!$G$3+0.5*'Data Transformation'!$W$25,IF(C6142=1,D6142-'Data Transformation'!$W$25,FALSE))</f>
        <v>0</v>
      </c>
      <c r="E6141" t="str">
        <f t="array" ref="E6141">IF(ISLOGICAL(D6141),"",FREQUENCY(IF('Data Transformation'!$B$425:$B$8425='Bin Analysis'!$B6123,'Data Transformation'!$G$425:$G$8425),D6141))</f>
        <v/>
      </c>
      <c r="F6141" t="str">
        <f t="shared" si="765"/>
        <v/>
      </c>
      <c r="G6141">
        <f>Weighting!$H$21</f>
        <v>0</v>
      </c>
      <c r="H6141">
        <f t="array" ref="H6141">FREQUENCY(IF('Data Transformation'!$B$4:$B$8425=B6123,'Data Transformation'!$G$4:$G$8425),'Bin Analysis'!$B6141)</f>
        <v>15</v>
      </c>
      <c r="I6141">
        <f t="shared" si="766"/>
        <v>0</v>
      </c>
      <c r="J6141">
        <f t="shared" si="767"/>
        <v>0</v>
      </c>
      <c r="K6141">
        <f>J6141*Weighting!$W$21</f>
        <v>0</v>
      </c>
      <c r="M6141" s="14"/>
    </row>
    <row r="6142" spans="1:13" x14ac:dyDescent="0.25">
      <c r="A6142" s="32" t="str">
        <f>IF(Weighting!$P$22&gt;0,B6142,"")</f>
        <v/>
      </c>
      <c r="B6142">
        <f>Weighting!$C$22</f>
        <v>2.4170000000000007</v>
      </c>
      <c r="C6142">
        <f>Weighting!$F$22</f>
        <v>0</v>
      </c>
      <c r="D6142" t="b">
        <f>IF(C6142=1,'Data Transformation'!$G$3+0.5*'Data Transformation'!$W$25,IF(C6143=1,D6143-'Data Transformation'!$W$25,FALSE))</f>
        <v>0</v>
      </c>
      <c r="E6142" t="str">
        <f t="array" ref="E6142">IF(ISLOGICAL(D6142),"",FREQUENCY(IF('Data Transformation'!$B$425:$B$8425='Bin Analysis'!$B6123,'Data Transformation'!$G$425:$G$8425),D6142))</f>
        <v/>
      </c>
      <c r="F6142" t="str">
        <f t="shared" si="765"/>
        <v/>
      </c>
      <c r="G6142">
        <f>Weighting!$H$22</f>
        <v>0</v>
      </c>
      <c r="H6142">
        <f t="array" ref="H6142">FREQUENCY(IF('Data Transformation'!$B$4:$B$8425=B6123,'Data Transformation'!$G$4:$G$8425),'Bin Analysis'!$B6142)</f>
        <v>15</v>
      </c>
      <c r="I6142">
        <f t="shared" si="766"/>
        <v>0</v>
      </c>
      <c r="J6142">
        <f t="shared" si="767"/>
        <v>0</v>
      </c>
      <c r="K6142">
        <f>J6142*Weighting!$W$22</f>
        <v>0</v>
      </c>
      <c r="M6142" s="14"/>
    </row>
    <row r="6143" spans="1:13" x14ac:dyDescent="0.25">
      <c r="A6143" s="32" t="str">
        <f>IF(Weighting!$P$23&gt;0,B6143,"")</f>
        <v/>
      </c>
      <c r="B6143">
        <f>Weighting!$C$23</f>
        <v>2.5480000000000009</v>
      </c>
      <c r="C6143">
        <f>Weighting!$F$23</f>
        <v>0</v>
      </c>
      <c r="D6143" t="b">
        <f>IF(C6143=1,'Data Transformation'!$G$3+0.5*'Data Transformation'!$W$25,IF(C6144=1,D6144-'Data Transformation'!$W$25,FALSE))</f>
        <v>0</v>
      </c>
      <c r="E6143" t="str">
        <f t="array" ref="E6143">IF(ISLOGICAL(D6143),"",FREQUENCY(IF('Data Transformation'!$B$425:$B$8425='Bin Analysis'!$B6123,'Data Transformation'!$G$425:$G$8425),D6143))</f>
        <v/>
      </c>
      <c r="F6143" t="str">
        <f t="shared" si="765"/>
        <v/>
      </c>
      <c r="G6143">
        <f>Weighting!$H$23</f>
        <v>0</v>
      </c>
      <c r="H6143">
        <f t="array" ref="H6143">FREQUENCY(IF('Data Transformation'!$B$4:$B$8425=B6123,'Data Transformation'!$G$4:$G$8425),'Bin Analysis'!$B6143)</f>
        <v>15</v>
      </c>
      <c r="I6143">
        <f t="shared" si="766"/>
        <v>0</v>
      </c>
      <c r="J6143">
        <f t="shared" si="767"/>
        <v>0</v>
      </c>
      <c r="K6143">
        <f>J6143*Weighting!$W$23</f>
        <v>0</v>
      </c>
      <c r="M6143" s="14"/>
    </row>
    <row r="6144" spans="1:13" x14ac:dyDescent="0.25">
      <c r="A6144" s="32" t="str">
        <f>IF(Weighting!$P$24&gt;0,B6144,"")</f>
        <v/>
      </c>
      <c r="B6144">
        <f>Weighting!$C$24</f>
        <v>2.6790000000000012</v>
      </c>
      <c r="C6144">
        <f>Weighting!$F$24</f>
        <v>0</v>
      </c>
      <c r="D6144" t="b">
        <f>IF(C6144=1,'Data Transformation'!$G$3+0.5*'Data Transformation'!$W$25,IF(C6145=1,D6145-'Data Transformation'!$W$25,FALSE))</f>
        <v>0</v>
      </c>
      <c r="E6144" t="str">
        <f t="array" ref="E6144">IF(ISLOGICAL(D6144),"",FREQUENCY(IF('Data Transformation'!$B$425:$B$8425='Bin Analysis'!$B6123,'Data Transformation'!$G$425:$G$8425),D6144))</f>
        <v/>
      </c>
      <c r="F6144" t="str">
        <f t="shared" si="765"/>
        <v/>
      </c>
      <c r="G6144">
        <f>Weighting!$H$24</f>
        <v>0</v>
      </c>
      <c r="H6144">
        <f t="array" ref="H6144">FREQUENCY(IF('Data Transformation'!$B$4:$B$8425=B6123,'Data Transformation'!$G$4:$G$8425),'Bin Analysis'!$B6144)</f>
        <v>15</v>
      </c>
      <c r="I6144">
        <f t="shared" si="766"/>
        <v>0</v>
      </c>
      <c r="J6144">
        <f t="shared" si="767"/>
        <v>0</v>
      </c>
      <c r="K6144">
        <f>J6144*Weighting!$W$24</f>
        <v>0</v>
      </c>
      <c r="M6144" s="14"/>
    </row>
    <row r="6145" spans="1:25" x14ac:dyDescent="0.25">
      <c r="A6145" s="32" t="str">
        <f>IF(Weighting!$P$25&gt;0,B6145,"")</f>
        <v/>
      </c>
      <c r="B6145">
        <f>Weighting!$C$25</f>
        <v>2.8100000000000014</v>
      </c>
      <c r="C6145">
        <f>Weighting!$F$25</f>
        <v>0</v>
      </c>
      <c r="D6145" t="b">
        <f>IF(C6145=1,'Data Transformation'!$G$3+0.5*'Data Transformation'!$W$25,IF(C6146=1,D6146-'Data Transformation'!$W$25,FALSE))</f>
        <v>0</v>
      </c>
      <c r="E6145" t="str">
        <f t="array" ref="E6145">IF(ISLOGICAL(D6145),"",FREQUENCY(IF('Data Transformation'!$B$425:$B$8425='Bin Analysis'!$B6123,'Data Transformation'!$G$425:$G$8425),D6145))</f>
        <v/>
      </c>
      <c r="F6145" t="str">
        <f t="shared" si="765"/>
        <v/>
      </c>
      <c r="G6145">
        <f>Weighting!$H$25</f>
        <v>0</v>
      </c>
      <c r="H6145">
        <f t="array" ref="H6145">FREQUENCY(IF('Data Transformation'!$B$4:$B$8425=B6123,'Data Transformation'!$G$4:$G$8425),'Bin Analysis'!$B6145)</f>
        <v>15</v>
      </c>
      <c r="I6145">
        <f t="shared" si="766"/>
        <v>0</v>
      </c>
      <c r="J6145">
        <f t="shared" si="767"/>
        <v>0</v>
      </c>
      <c r="K6145">
        <f>J6145*Weighting!$W$25</f>
        <v>0</v>
      </c>
      <c r="M6145" s="14"/>
    </row>
    <row r="6146" spans="1:25" x14ac:dyDescent="0.25">
      <c r="O6146"/>
      <c r="P6146"/>
      <c r="Q6146"/>
      <c r="R6146"/>
    </row>
    <row r="6147" spans="1:25" ht="23.25" x14ac:dyDescent="0.35">
      <c r="A6147" s="21" t="s">
        <v>0</v>
      </c>
      <c r="B6147" s="21">
        <f>IFERROR(VLOOKUP(C6147,'Data Transformation'!$L$6:$M$426,2,FALSE),"")</f>
        <v>256</v>
      </c>
      <c r="C6147" s="21">
        <f>C6123+1</f>
        <v>256</v>
      </c>
      <c r="D6147" s="21"/>
      <c r="E6147" s="21"/>
      <c r="F6147" s="21"/>
      <c r="G6147" s="21"/>
      <c r="H6147" s="22"/>
      <c r="I6147" s="22"/>
      <c r="J6147" s="22"/>
      <c r="K6147" s="21"/>
      <c r="L6147" s="21">
        <f>B6147</f>
        <v>256</v>
      </c>
      <c r="M6147" s="23">
        <f>INDEX('Data Transformation'!$O$4:$O$424,MATCH($B6147,'Data Transformation'!$M$4:$M$424,0),MATCH($M$2,'Data Transformation'!$O$3,0))</f>
        <v>20</v>
      </c>
      <c r="N6147" s="27">
        <f>IF('Input and Summary Results'!$J$16="minimum",'Bin Analysis'!X6148/(M6147-1),'Bin Analysis'!Y6147/('Bin Analysis'!M6147-1))</f>
        <v>0</v>
      </c>
      <c r="O6147" s="27">
        <f>IF(M6147=FALSE,NA(),(VLOOKUP(1,C6150:K6169,4,FALSE))/(M6147-1))</f>
        <v>5.2631578947368418E-2</v>
      </c>
      <c r="P6147" s="27">
        <f>IF(M6147=FALSE,NA(),SUM(J6150:J6169)/Weighting!$S$5)</f>
        <v>0.7</v>
      </c>
      <c r="Q6147" s="27">
        <f>IF(M6147=FALSE,NA(),SUM(K6150:K6169)/Weighting!$S$6)</f>
        <v>0.65217391304347827</v>
      </c>
      <c r="R6147" s="27">
        <f>IF(M6147=FALSE,NA(),(VLOOKUP(1,G6150:K6169,3,FALSE))/(M6147-1))</f>
        <v>0.57894736842105265</v>
      </c>
      <c r="S6147" s="22" t="str">
        <f>IF(M6147=FALSE,NA(),IF(SUM(J6150:J6169)=2,"yes","no"))</f>
        <v>no</v>
      </c>
      <c r="X6147" s="2" cm="2">
        <f t="array" ref="X6147:X6148">FREQUENCY(IF('Data Transformation'!$B$425:$B$6424='Bin Analysis'!L6147,'Data Transformation'!$G$425:$G$6424),'Data Transformation'!$U$11)</f>
        <v>19</v>
      </c>
      <c r="Y6147" s="2" cm="2">
        <f t="array" ref="Y6147:Y6148">FREQUENCY(IF('Data Transformation'!$B$425:$B$6424='Bin Analysis'!L6147,'Data Transformation'!$G$425:$G$6424),'Data Transformation'!$U$12)</f>
        <v>18</v>
      </c>
    </row>
    <row r="6148" spans="1:25" x14ac:dyDescent="0.25">
      <c r="A6148" s="14" t="s">
        <v>66</v>
      </c>
      <c r="B6148" t="s">
        <v>47</v>
      </c>
      <c r="C6148" t="s">
        <v>5</v>
      </c>
      <c r="D6148" t="s">
        <v>99</v>
      </c>
      <c r="E6148" t="s">
        <v>100</v>
      </c>
      <c r="F6148" t="s">
        <v>101</v>
      </c>
      <c r="G6148" t="s">
        <v>69</v>
      </c>
      <c r="H6148" t="s">
        <v>31</v>
      </c>
      <c r="I6148" t="s">
        <v>32</v>
      </c>
      <c r="J6148" t="s">
        <v>46</v>
      </c>
      <c r="K6148" s="14" t="s">
        <v>45</v>
      </c>
      <c r="M6148" s="14"/>
      <c r="X6148" s="2">
        <v>0</v>
      </c>
      <c r="Y6148" s="2">
        <v>1</v>
      </c>
    </row>
    <row r="6149" spans="1:25" x14ac:dyDescent="0.25">
      <c r="A6149" s="32"/>
      <c r="D6149" t="b">
        <f>IF(C6149=1,'Data Transformation'!$G$3+0.5*'Data Transformation'!$W$25,IF(C6150=1,D6150-'Data Transformation'!$W$25,FALSE))</f>
        <v>0</v>
      </c>
      <c r="E6149" t="str">
        <f t="array" ref="E6149">IF(ISLOGICAL(D6149),"",FREQUENCY(IF('Data Transformation'!$B$425:$B$8425='Bin Analysis'!$B6147,'Data Transformation'!$G$425:$G$8425),D6149))</f>
        <v/>
      </c>
      <c r="F6149" t="str">
        <f>IF(ISLOGICAL(D6149),"",E6149-E6148)</f>
        <v/>
      </c>
      <c r="M6149" s="14"/>
    </row>
    <row r="6150" spans="1:25" x14ac:dyDescent="0.25">
      <c r="A6150" s="32">
        <f>IF(Weighting!$P$6&gt;0,B6150,"")</f>
        <v>0.32100000000000001</v>
      </c>
      <c r="B6150">
        <f>Weighting!$C$6</f>
        <v>0.32100000000000001</v>
      </c>
      <c r="C6150">
        <f>Weighting!$F$6</f>
        <v>0</v>
      </c>
      <c r="D6150" t="b">
        <f>IF(C6150=1,'Data Transformation'!$G$3+0.5*'Data Transformation'!$W$25,IF(C6151=1,D6151-'Data Transformation'!$W$25,FALSE))</f>
        <v>0</v>
      </c>
      <c r="E6150" t="str">
        <f t="array" ref="E6150">IF(ISLOGICAL(D6150),"",FREQUENCY(IF('Data Transformation'!$B$425:$B$8425='Bin Analysis'!$B6147,'Data Transformation'!$G$425:$G$8425),D6150))</f>
        <v/>
      </c>
      <c r="F6150" t="str">
        <f>IF(ISLOGICAL(D6150),"",E6150-E6149)</f>
        <v/>
      </c>
      <c r="G6150">
        <f>Weighting!$H$6</f>
        <v>1</v>
      </c>
      <c r="H6150">
        <f t="array" ref="H6150">FREQUENCY(IF('Data Transformation'!$B$4:$B$8425=B6147,'Data Transformation'!$G$4:$G$8425),'Bin Analysis'!$B6150)</f>
        <v>11</v>
      </c>
      <c r="I6150">
        <f>H6150-H6149</f>
        <v>11</v>
      </c>
      <c r="J6150">
        <f>IF(I6150=0,0,1)</f>
        <v>1</v>
      </c>
      <c r="K6150">
        <f>J6150*Weighting!$W$6</f>
        <v>1</v>
      </c>
      <c r="M6150" s="14"/>
    </row>
    <row r="6151" spans="1:25" x14ac:dyDescent="0.25">
      <c r="A6151" s="32">
        <f>IF(Weighting!$P$7&gt;0,B6151,"")</f>
        <v>0.45200000000000001</v>
      </c>
      <c r="B6151">
        <f>Weighting!$C$7</f>
        <v>0.45200000000000001</v>
      </c>
      <c r="C6151">
        <f>Weighting!$F$7</f>
        <v>0</v>
      </c>
      <c r="D6151" t="b">
        <f>IF(C6151=1,'Data Transformation'!$G$3+0.5*'Data Transformation'!$W$25,IF(C6152=1,D6152-'Data Transformation'!$W$25,FALSE))</f>
        <v>0</v>
      </c>
      <c r="E6151" t="str">
        <f t="array" ref="E6151">IF(ISLOGICAL(D6151),"",FREQUENCY(IF('Data Transformation'!$B$425:$B$8425='Bin Analysis'!$B6147,'Data Transformation'!$G$425:$G$8425),D6151))</f>
        <v/>
      </c>
      <c r="F6151" t="str">
        <f t="shared" ref="F6151:F6169" si="768">IF(ISLOGICAL(D6151),"",E6151-E6150)</f>
        <v/>
      </c>
      <c r="G6151">
        <f>Weighting!$H$7</f>
        <v>0</v>
      </c>
      <c r="H6151">
        <f t="array" ref="H6151">FREQUENCY(IF('Data Transformation'!$B$4:$B$8425=B6147,'Data Transformation'!$G$4:$G$8425),'Bin Analysis'!$B6151)</f>
        <v>12</v>
      </c>
      <c r="I6151">
        <f t="shared" ref="I6151:I6169" si="769">H6151-H6150</f>
        <v>1</v>
      </c>
      <c r="J6151">
        <f>IF(I6151=0,0,1)</f>
        <v>1</v>
      </c>
      <c r="K6151">
        <f>J6151*Weighting!$W$7</f>
        <v>2</v>
      </c>
      <c r="M6151" s="14"/>
    </row>
    <row r="6152" spans="1:25" x14ac:dyDescent="0.25">
      <c r="A6152" s="32">
        <f>IF(Weighting!$P$8&gt;0,B6152,"")</f>
        <v>0.58299999999999996</v>
      </c>
      <c r="B6152">
        <f>Weighting!$C$8</f>
        <v>0.58299999999999996</v>
      </c>
      <c r="C6152">
        <f>Weighting!$F$8</f>
        <v>0</v>
      </c>
      <c r="D6152" t="b">
        <f>IF(C6152=1,'Data Transformation'!$G$3+0.5*'Data Transformation'!$W$25,IF(C6153=1,D6153-'Data Transformation'!$W$25,FALSE))</f>
        <v>0</v>
      </c>
      <c r="E6152" t="str">
        <f t="array" ref="E6152">IF(ISLOGICAL(D6152),"",FREQUENCY(IF('Data Transformation'!$B$425:$B$8425='Bin Analysis'!$B6147,'Data Transformation'!$G$425:$G$8425),D6152))</f>
        <v/>
      </c>
      <c r="F6152" t="str">
        <f t="shared" si="768"/>
        <v/>
      </c>
      <c r="G6152">
        <f>Weighting!$H$8</f>
        <v>0</v>
      </c>
      <c r="H6152">
        <f t="array" ref="H6152">FREQUENCY(IF('Data Transformation'!$B$4:$B$8425=B6147,'Data Transformation'!$G$4:$G$8425),'Bin Analysis'!$B6152)</f>
        <v>15</v>
      </c>
      <c r="I6152">
        <f t="shared" si="769"/>
        <v>3</v>
      </c>
      <c r="J6152">
        <f t="shared" ref="J6152:J6169" si="770">IF(I6152=0,0,1)</f>
        <v>1</v>
      </c>
      <c r="K6152">
        <f>J6152*Weighting!$W$8</f>
        <v>3</v>
      </c>
      <c r="M6152" s="14"/>
    </row>
    <row r="6153" spans="1:25" x14ac:dyDescent="0.25">
      <c r="A6153" s="32">
        <f>IF(Weighting!$P$9&gt;0,B6153,"")</f>
        <v>0.71399999999999997</v>
      </c>
      <c r="B6153" s="50">
        <f>Weighting!$C$9</f>
        <v>0.71399999999999997</v>
      </c>
      <c r="C6153">
        <f>Weighting!$F$9</f>
        <v>0</v>
      </c>
      <c r="D6153" t="b">
        <f>IF(C6153=1,'Data Transformation'!$G$3+0.5*'Data Transformation'!$W$25,IF(C6154=1,D6154-'Data Transformation'!$W$25,FALSE))</f>
        <v>0</v>
      </c>
      <c r="E6153" t="str">
        <f t="array" ref="E6153">IF(ISLOGICAL(D6153),"",FREQUENCY(IF('Data Transformation'!$B$425:$B$8425='Bin Analysis'!$B6147,'Data Transformation'!$G$425:$G$8425),D6153))</f>
        <v/>
      </c>
      <c r="F6153" t="str">
        <f t="shared" si="768"/>
        <v/>
      </c>
      <c r="G6153">
        <f>Weighting!$H$9</f>
        <v>0</v>
      </c>
      <c r="H6153">
        <f t="array" ref="H6153">FREQUENCY(IF('Data Transformation'!$B$4:$B$8425=B6147,'Data Transformation'!$G$4:$G$8425),'Bin Analysis'!$B6153)</f>
        <v>17</v>
      </c>
      <c r="I6153">
        <f t="shared" si="769"/>
        <v>2</v>
      </c>
      <c r="J6153">
        <f t="shared" si="770"/>
        <v>1</v>
      </c>
      <c r="K6153">
        <f>J6153*Weighting!$W$9</f>
        <v>3</v>
      </c>
      <c r="M6153" s="14"/>
    </row>
    <row r="6154" spans="1:25" x14ac:dyDescent="0.25">
      <c r="A6154" s="32">
        <f>IF(Weighting!$P$10&gt;0,B6154,"")</f>
        <v>0.84499999999999997</v>
      </c>
      <c r="B6154">
        <f>Weighting!$C$10</f>
        <v>0.84499999999999997</v>
      </c>
      <c r="C6154">
        <f>Weighting!$F$10</f>
        <v>0</v>
      </c>
      <c r="D6154" t="b">
        <f>IF(C6154=1,'Data Transformation'!$G$3+0.5*'Data Transformation'!$W$25,IF(C6155=1,D6155-'Data Transformation'!$W$25,FALSE))</f>
        <v>0</v>
      </c>
      <c r="E6154" t="str">
        <f t="array" ref="E6154">IF(ISLOGICAL(D6154),"",FREQUENCY(IF('Data Transformation'!$B$425:$B$8425='Bin Analysis'!$B6147,'Data Transformation'!$G$425:$G$8425),D6154))</f>
        <v/>
      </c>
      <c r="F6154" t="str">
        <f t="shared" si="768"/>
        <v/>
      </c>
      <c r="G6154">
        <f>Weighting!$H$10</f>
        <v>0</v>
      </c>
      <c r="H6154">
        <f t="array" ref="H6154">FREQUENCY(IF('Data Transformation'!$B$4:$B$8425=B6147,'Data Transformation'!$G$4:$G$8425),'Bin Analysis'!$B6154)</f>
        <v>18</v>
      </c>
      <c r="I6154">
        <f t="shared" si="769"/>
        <v>1</v>
      </c>
      <c r="J6154">
        <f t="shared" si="770"/>
        <v>1</v>
      </c>
      <c r="K6154">
        <f>J6154*Weighting!$W$10</f>
        <v>3</v>
      </c>
      <c r="M6154" s="14"/>
    </row>
    <row r="6155" spans="1:25" x14ac:dyDescent="0.25">
      <c r="A6155" s="32">
        <f>IF(Weighting!$P$11&gt;0,B6155,"")</f>
        <v>0.97599999999999998</v>
      </c>
      <c r="B6155">
        <f>Weighting!$C$11</f>
        <v>0.97599999999999998</v>
      </c>
      <c r="C6155">
        <f>Weighting!$F$11</f>
        <v>0</v>
      </c>
      <c r="D6155">
        <f>IF(C6155=1,'Data Transformation'!$G$3+0.5*'Data Transformation'!$W$25,IF(C6156=1,D6156-'Data Transformation'!$W$25,FALSE))</f>
        <v>0.86899999999999999</v>
      </c>
      <c r="E6155">
        <f t="array" ref="E6155">IF(ISLOGICAL(D6155),"",FREQUENCY(IF('Data Transformation'!$B$425:$B$8425='Bin Analysis'!$B6147,'Data Transformation'!$G$425:$G$8425),D6155))</f>
        <v>18</v>
      </c>
      <c r="F6155" t="e">
        <f t="shared" si="768"/>
        <v>#VALUE!</v>
      </c>
      <c r="G6155">
        <f>Weighting!$H$11</f>
        <v>0</v>
      </c>
      <c r="H6155">
        <f t="array" ref="H6155">FREQUENCY(IF('Data Transformation'!$B$4:$B$8425=B6147,'Data Transformation'!$G$4:$G$8425),'Bin Analysis'!$B6155)</f>
        <v>19</v>
      </c>
      <c r="I6155">
        <f t="shared" si="769"/>
        <v>1</v>
      </c>
      <c r="J6155">
        <f t="shared" si="770"/>
        <v>1</v>
      </c>
      <c r="K6155">
        <f>J6155*Weighting!$W$11</f>
        <v>2</v>
      </c>
      <c r="M6155" s="14"/>
    </row>
    <row r="6156" spans="1:25" x14ac:dyDescent="0.25">
      <c r="A6156" s="32">
        <f>IF(Weighting!$P$12&gt;0,B6156,"")</f>
        <v>1.107</v>
      </c>
      <c r="B6156">
        <f>Weighting!$C$12</f>
        <v>1.107</v>
      </c>
      <c r="C6156">
        <f>Weighting!$F$12</f>
        <v>1</v>
      </c>
      <c r="D6156">
        <f>IF(C6156=1,'Data Transformation'!$G$3+0.5*'Data Transformation'!$W$25,IF(C6157=1,D6157-'Data Transformation'!$W$25,FALSE))</f>
        <v>1.131</v>
      </c>
      <c r="E6156">
        <f t="array" ref="E6156">IF(ISLOGICAL(D6156),"",FREQUENCY(IF('Data Transformation'!$B$425:$B$8425='Bin Analysis'!$B6147,'Data Transformation'!$G$425:$G$8425),D6156))</f>
        <v>19</v>
      </c>
      <c r="F6156">
        <f t="shared" si="768"/>
        <v>1</v>
      </c>
      <c r="G6156">
        <f>Weighting!$H$12</f>
        <v>0</v>
      </c>
      <c r="H6156">
        <f t="array" ref="H6156">FREQUENCY(IF('Data Transformation'!$B$4:$B$8425=B6147,'Data Transformation'!$G$4:$G$8425),'Bin Analysis'!$B6156)</f>
        <v>20</v>
      </c>
      <c r="I6156">
        <f t="shared" si="769"/>
        <v>1</v>
      </c>
      <c r="J6156">
        <f t="shared" si="770"/>
        <v>1</v>
      </c>
      <c r="K6156">
        <f>J6156*Weighting!$W$12</f>
        <v>1</v>
      </c>
      <c r="M6156" s="14"/>
    </row>
    <row r="6157" spans="1:25" x14ac:dyDescent="0.25">
      <c r="A6157" s="32">
        <f>IF(Weighting!$P$13&gt;0,B6157,"")</f>
        <v>1.238</v>
      </c>
      <c r="B6157">
        <f>Weighting!$C$13</f>
        <v>1.238</v>
      </c>
      <c r="C6157">
        <f>Weighting!$F$13</f>
        <v>0</v>
      </c>
      <c r="D6157" t="b">
        <f>IF(C6157=1,'Data Transformation'!$G$3+0.5*'Data Transformation'!$W$25,IF(C6158=1,D6158-'Data Transformation'!$W$25,FALSE))</f>
        <v>0</v>
      </c>
      <c r="E6157" t="str">
        <f t="array" ref="E6157">IF(ISLOGICAL(D6157),"",FREQUENCY(IF('Data Transformation'!$B$425:$B$8425='Bin Analysis'!$B6147,'Data Transformation'!$G$425:$G$8425),D6157))</f>
        <v/>
      </c>
      <c r="F6157" t="str">
        <f t="shared" si="768"/>
        <v/>
      </c>
      <c r="G6157">
        <f>Weighting!$H$13</f>
        <v>0</v>
      </c>
      <c r="H6157">
        <f t="array" ref="H6157">FREQUENCY(IF('Data Transformation'!$B$4:$B$8425=B6147,'Data Transformation'!$G$4:$G$8425),'Bin Analysis'!$B6157)</f>
        <v>20</v>
      </c>
      <c r="I6157">
        <f t="shared" si="769"/>
        <v>0</v>
      </c>
      <c r="J6157">
        <f t="shared" si="770"/>
        <v>0</v>
      </c>
      <c r="K6157">
        <f>J6157*Weighting!$W$13</f>
        <v>0</v>
      </c>
      <c r="M6157" s="14"/>
    </row>
    <row r="6158" spans="1:25" x14ac:dyDescent="0.25">
      <c r="A6158" s="32">
        <f>IF(Weighting!$P$14&gt;0,B6158,"")</f>
        <v>1.369</v>
      </c>
      <c r="B6158">
        <f>Weighting!$C$14</f>
        <v>1.369</v>
      </c>
      <c r="C6158">
        <f>Weighting!$F$14</f>
        <v>0</v>
      </c>
      <c r="D6158" t="b">
        <f>IF(C6158=1,'Data Transformation'!$G$3+0.5*'Data Transformation'!$W$25,IF(C6159=1,D6159-'Data Transformation'!$W$25,FALSE))</f>
        <v>0</v>
      </c>
      <c r="E6158" t="str">
        <f t="array" ref="E6158">IF(ISLOGICAL(D6158),"",FREQUENCY(IF('Data Transformation'!$B$425:$B$8425='Bin Analysis'!$B6147,'Data Transformation'!$G$425:$G$8425),D6158))</f>
        <v/>
      </c>
      <c r="F6158" t="str">
        <f t="shared" si="768"/>
        <v/>
      </c>
      <c r="G6158">
        <f>Weighting!$H$14</f>
        <v>0</v>
      </c>
      <c r="H6158">
        <f t="array" ref="H6158">FREQUENCY(IF('Data Transformation'!$B$4:$B$8425=B6147,'Data Transformation'!$G$4:$G$8425),'Bin Analysis'!$B6158)</f>
        <v>20</v>
      </c>
      <c r="I6158">
        <f t="shared" si="769"/>
        <v>0</v>
      </c>
      <c r="J6158">
        <f t="shared" si="770"/>
        <v>0</v>
      </c>
      <c r="K6158">
        <f>J6158*Weighting!$W$14</f>
        <v>0</v>
      </c>
      <c r="M6158" s="14"/>
    </row>
    <row r="6159" spans="1:25" x14ac:dyDescent="0.25">
      <c r="A6159" s="32">
        <f>IF(Weighting!$P$15&gt;0,B6159,"")</f>
        <v>1.5000009999999999</v>
      </c>
      <c r="B6159">
        <f>Weighting!$C$15</f>
        <v>1.5000009999999999</v>
      </c>
      <c r="C6159">
        <f>Weighting!$F$15</f>
        <v>0</v>
      </c>
      <c r="D6159" t="b">
        <f>IF(C6159=1,'Data Transformation'!$G$3+0.5*'Data Transformation'!$W$25,IF(C6160=1,D6160-'Data Transformation'!$W$25,FALSE))</f>
        <v>0</v>
      </c>
      <c r="E6159" t="str">
        <f t="array" ref="E6159">IF(ISLOGICAL(D6159),"",FREQUENCY(IF('Data Transformation'!$B$425:$B$8425='Bin Analysis'!$B6147,'Data Transformation'!$G$425:$G$8425),D6159))</f>
        <v/>
      </c>
      <c r="F6159" t="str">
        <f t="shared" si="768"/>
        <v/>
      </c>
      <c r="G6159">
        <f>Weighting!$H$15</f>
        <v>0</v>
      </c>
      <c r="H6159">
        <f t="array" ref="H6159">FREQUENCY(IF('Data Transformation'!$B$4:$B$8425=B6147,'Data Transformation'!$G$4:$G$8425),'Bin Analysis'!$B6159)</f>
        <v>20</v>
      </c>
      <c r="I6159">
        <f t="shared" si="769"/>
        <v>0</v>
      </c>
      <c r="J6159">
        <f t="shared" si="770"/>
        <v>0</v>
      </c>
      <c r="K6159">
        <f>J6159*Weighting!$W$15</f>
        <v>0</v>
      </c>
      <c r="M6159" s="14"/>
    </row>
    <row r="6160" spans="1:25" x14ac:dyDescent="0.25">
      <c r="A6160" s="32" t="str">
        <f>IF(Weighting!$P$16&gt;0,B6160,"")</f>
        <v/>
      </c>
      <c r="B6160">
        <f>Weighting!$C$16</f>
        <v>1.631</v>
      </c>
      <c r="C6160">
        <f>Weighting!$F$16</f>
        <v>0</v>
      </c>
      <c r="D6160" t="b">
        <f>IF(C6160=1,'Data Transformation'!$G$3+0.5*'Data Transformation'!$W$25,IF(C6161=1,D6161-'Data Transformation'!$W$25,FALSE))</f>
        <v>0</v>
      </c>
      <c r="E6160" t="str">
        <f t="array" ref="E6160">IF(ISLOGICAL(D6160),"",FREQUENCY(IF('Data Transformation'!$B$425:$B$8425='Bin Analysis'!$B6147,'Data Transformation'!$G$425:$G$8425),D6160))</f>
        <v/>
      </c>
      <c r="F6160" t="str">
        <f t="shared" si="768"/>
        <v/>
      </c>
      <c r="G6160">
        <f>Weighting!$H$16</f>
        <v>0</v>
      </c>
      <c r="H6160">
        <f t="array" ref="H6160">FREQUENCY(IF('Data Transformation'!$B$4:$B$8425=B6147,'Data Transformation'!$G$4:$G$8425),'Bin Analysis'!$B6160)</f>
        <v>20</v>
      </c>
      <c r="I6160">
        <f t="shared" si="769"/>
        <v>0</v>
      </c>
      <c r="J6160">
        <f t="shared" si="770"/>
        <v>0</v>
      </c>
      <c r="K6160">
        <f>J6160*Weighting!$W$16</f>
        <v>0</v>
      </c>
      <c r="M6160" s="14"/>
    </row>
    <row r="6161" spans="1:25" x14ac:dyDescent="0.25">
      <c r="A6161" s="32" t="str">
        <f>IF(Weighting!$P$17&gt;0,B6161,"")</f>
        <v/>
      </c>
      <c r="B6161">
        <f>Weighting!$C$17</f>
        <v>1.762</v>
      </c>
      <c r="C6161">
        <f>Weighting!$F$17</f>
        <v>0</v>
      </c>
      <c r="D6161" t="b">
        <f>IF(C6161=1,'Data Transformation'!$G$3+0.5*'Data Transformation'!$W$25,IF(C6162=1,D6162-'Data Transformation'!$W$25,FALSE))</f>
        <v>0</v>
      </c>
      <c r="E6161" t="str">
        <f t="array" ref="E6161">IF(ISLOGICAL(D6161),"",FREQUENCY(IF('Data Transformation'!$B$425:$B$8425='Bin Analysis'!$B6147,'Data Transformation'!$G$425:$G$8425),D6161))</f>
        <v/>
      </c>
      <c r="F6161" t="str">
        <f t="shared" si="768"/>
        <v/>
      </c>
      <c r="G6161">
        <f>Weighting!$H$17</f>
        <v>0</v>
      </c>
      <c r="H6161">
        <f t="array" ref="H6161">FREQUENCY(IF('Data Transformation'!$B$4:$B$8425=B6147,'Data Transformation'!$G$4:$G$8425),'Bin Analysis'!$B6161)</f>
        <v>20</v>
      </c>
      <c r="I6161">
        <f t="shared" si="769"/>
        <v>0</v>
      </c>
      <c r="J6161">
        <f t="shared" si="770"/>
        <v>0</v>
      </c>
      <c r="K6161">
        <f>J6161*Weighting!$W$17</f>
        <v>0</v>
      </c>
      <c r="M6161" s="14"/>
    </row>
    <row r="6162" spans="1:25" x14ac:dyDescent="0.25">
      <c r="A6162" s="32" t="str">
        <f>IF(Weighting!$P$18&gt;0,B6162,"")</f>
        <v/>
      </c>
      <c r="B6162">
        <f>Weighting!$C$18</f>
        <v>1.893</v>
      </c>
      <c r="C6162">
        <f>Weighting!$F$18</f>
        <v>0</v>
      </c>
      <c r="D6162" t="b">
        <f>IF(C6162=1,'Data Transformation'!$G$3+0.5*'Data Transformation'!$W$25,IF(C6163=1,D6163-'Data Transformation'!$W$25,FALSE))</f>
        <v>0</v>
      </c>
      <c r="E6162" t="str">
        <f t="array" ref="E6162">IF(ISLOGICAL(D6162),"",FREQUENCY(IF('Data Transformation'!$B$425:$B$8425='Bin Analysis'!$B6147,'Data Transformation'!$G$425:$G$8425),D6162))</f>
        <v/>
      </c>
      <c r="F6162" t="str">
        <f t="shared" si="768"/>
        <v/>
      </c>
      <c r="G6162">
        <f>Weighting!$H$18</f>
        <v>0</v>
      </c>
      <c r="H6162">
        <f t="array" ref="H6162">FREQUENCY(IF('Data Transformation'!$B$4:$B$8425=B6147,'Data Transformation'!$G$4:$G$8425),'Bin Analysis'!$B6162)</f>
        <v>20</v>
      </c>
      <c r="I6162">
        <f t="shared" si="769"/>
        <v>0</v>
      </c>
      <c r="J6162">
        <f t="shared" si="770"/>
        <v>0</v>
      </c>
      <c r="K6162">
        <f>J6162*Weighting!$W$18</f>
        <v>0</v>
      </c>
      <c r="M6162" s="14"/>
    </row>
    <row r="6163" spans="1:25" x14ac:dyDescent="0.25">
      <c r="A6163" s="32" t="str">
        <f>IF(Weighting!$P$19&gt;0,B6163,"")</f>
        <v/>
      </c>
      <c r="B6163">
        <f>Weighting!$C$19</f>
        <v>2.024</v>
      </c>
      <c r="C6163">
        <f>Weighting!$F$19</f>
        <v>0</v>
      </c>
      <c r="D6163" t="b">
        <f>IF(C6163=1,'Data Transformation'!$G$3+0.5*'Data Transformation'!$W$25,IF(C6164=1,D6164-'Data Transformation'!$W$25,FALSE))</f>
        <v>0</v>
      </c>
      <c r="E6163" t="str">
        <f t="array" ref="E6163">IF(ISLOGICAL(D6163),"",FREQUENCY(IF('Data Transformation'!$B$425:$B$8425='Bin Analysis'!$B6147,'Data Transformation'!$G$425:$G$8425),D6163))</f>
        <v/>
      </c>
      <c r="F6163" t="str">
        <f t="shared" si="768"/>
        <v/>
      </c>
      <c r="G6163">
        <f>Weighting!$H$19</f>
        <v>0</v>
      </c>
      <c r="H6163">
        <f t="array" ref="H6163">FREQUENCY(IF('Data Transformation'!$B$4:$B$8425=B6147,'Data Transformation'!$G$4:$G$8425),'Bin Analysis'!$B6163)</f>
        <v>20</v>
      </c>
      <c r="I6163">
        <f t="shared" si="769"/>
        <v>0</v>
      </c>
      <c r="J6163">
        <f t="shared" si="770"/>
        <v>0</v>
      </c>
      <c r="K6163">
        <f>J6163*Weighting!$W$19</f>
        <v>0</v>
      </c>
      <c r="M6163" s="14"/>
    </row>
    <row r="6164" spans="1:25" x14ac:dyDescent="0.25">
      <c r="A6164" s="32" t="str">
        <f>IF(Weighting!$P$20&gt;0,B6164,"")</f>
        <v/>
      </c>
      <c r="B6164">
        <f>Weighting!$C$20</f>
        <v>2.1550000000000002</v>
      </c>
      <c r="C6164">
        <f>Weighting!$F$20</f>
        <v>0</v>
      </c>
      <c r="D6164" t="b">
        <f>IF(C6164=1,'Data Transformation'!$G$3+0.5*'Data Transformation'!$W$25,IF(C6165=1,D6165-'Data Transformation'!$W$25,FALSE))</f>
        <v>0</v>
      </c>
      <c r="E6164" t="str">
        <f t="array" ref="E6164">IF(ISLOGICAL(D6164),"",FREQUENCY(IF('Data Transformation'!$B$425:$B$8425='Bin Analysis'!$B6147,'Data Transformation'!$G$425:$G$8425),D6164))</f>
        <v/>
      </c>
      <c r="F6164" t="str">
        <f t="shared" si="768"/>
        <v/>
      </c>
      <c r="G6164">
        <f>Weighting!$H$20</f>
        <v>0</v>
      </c>
      <c r="H6164">
        <f t="array" ref="H6164">FREQUENCY(IF('Data Transformation'!$B$4:$B$8425=B6147,'Data Transformation'!$G$4:$G$8425),'Bin Analysis'!$B6164)</f>
        <v>20</v>
      </c>
      <c r="I6164">
        <f t="shared" si="769"/>
        <v>0</v>
      </c>
      <c r="J6164">
        <f t="shared" si="770"/>
        <v>0</v>
      </c>
      <c r="K6164">
        <f>J6164*Weighting!$W$20</f>
        <v>0</v>
      </c>
      <c r="M6164" s="14"/>
    </row>
    <row r="6165" spans="1:25" x14ac:dyDescent="0.25">
      <c r="A6165" s="32" t="str">
        <f>IF(Weighting!$P$21&gt;0,B6165,"")</f>
        <v/>
      </c>
      <c r="B6165">
        <f>Weighting!$C$21</f>
        <v>2.2860000000000005</v>
      </c>
      <c r="C6165">
        <f>Weighting!$F$21</f>
        <v>0</v>
      </c>
      <c r="D6165" t="b">
        <f>IF(C6165=1,'Data Transformation'!$G$3+0.5*'Data Transformation'!$W$25,IF(C6166=1,D6166-'Data Transformation'!$W$25,FALSE))</f>
        <v>0</v>
      </c>
      <c r="E6165" t="str">
        <f t="array" ref="E6165">IF(ISLOGICAL(D6165),"",FREQUENCY(IF('Data Transformation'!$B$425:$B$8425='Bin Analysis'!$B6147,'Data Transformation'!$G$425:$G$8425),D6165))</f>
        <v/>
      </c>
      <c r="F6165" t="str">
        <f t="shared" si="768"/>
        <v/>
      </c>
      <c r="G6165">
        <f>Weighting!$H$21</f>
        <v>0</v>
      </c>
      <c r="H6165">
        <f t="array" ref="H6165">FREQUENCY(IF('Data Transformation'!$B$4:$B$8425=B6147,'Data Transformation'!$G$4:$G$8425),'Bin Analysis'!$B6165)</f>
        <v>20</v>
      </c>
      <c r="I6165">
        <f t="shared" si="769"/>
        <v>0</v>
      </c>
      <c r="J6165">
        <f t="shared" si="770"/>
        <v>0</v>
      </c>
      <c r="K6165">
        <f>J6165*Weighting!$W$21</f>
        <v>0</v>
      </c>
      <c r="M6165" s="14"/>
    </row>
    <row r="6166" spans="1:25" x14ac:dyDescent="0.25">
      <c r="A6166" s="32" t="str">
        <f>IF(Weighting!$P$22&gt;0,B6166,"")</f>
        <v/>
      </c>
      <c r="B6166">
        <f>Weighting!$C$22</f>
        <v>2.4170000000000007</v>
      </c>
      <c r="C6166">
        <f>Weighting!$F$22</f>
        <v>0</v>
      </c>
      <c r="D6166" t="b">
        <f>IF(C6166=1,'Data Transformation'!$G$3+0.5*'Data Transformation'!$W$25,IF(C6167=1,D6167-'Data Transformation'!$W$25,FALSE))</f>
        <v>0</v>
      </c>
      <c r="E6166" t="str">
        <f t="array" ref="E6166">IF(ISLOGICAL(D6166),"",FREQUENCY(IF('Data Transformation'!$B$425:$B$8425='Bin Analysis'!$B6147,'Data Transformation'!$G$425:$G$8425),D6166))</f>
        <v/>
      </c>
      <c r="F6166" t="str">
        <f t="shared" si="768"/>
        <v/>
      </c>
      <c r="G6166">
        <f>Weighting!$H$22</f>
        <v>0</v>
      </c>
      <c r="H6166">
        <f t="array" ref="H6166">FREQUENCY(IF('Data Transformation'!$B$4:$B$8425=B6147,'Data Transformation'!$G$4:$G$8425),'Bin Analysis'!$B6166)</f>
        <v>20</v>
      </c>
      <c r="I6166">
        <f t="shared" si="769"/>
        <v>0</v>
      </c>
      <c r="J6166">
        <f t="shared" si="770"/>
        <v>0</v>
      </c>
      <c r="K6166">
        <f>J6166*Weighting!$W$22</f>
        <v>0</v>
      </c>
      <c r="M6166" s="14"/>
    </row>
    <row r="6167" spans="1:25" x14ac:dyDescent="0.25">
      <c r="A6167" s="32" t="str">
        <f>IF(Weighting!$P$23&gt;0,B6167,"")</f>
        <v/>
      </c>
      <c r="B6167">
        <f>Weighting!$C$23</f>
        <v>2.5480000000000009</v>
      </c>
      <c r="C6167">
        <f>Weighting!$F$23</f>
        <v>0</v>
      </c>
      <c r="D6167" t="b">
        <f>IF(C6167=1,'Data Transformation'!$G$3+0.5*'Data Transformation'!$W$25,IF(C6168=1,D6168-'Data Transformation'!$W$25,FALSE))</f>
        <v>0</v>
      </c>
      <c r="E6167" t="str">
        <f t="array" ref="E6167">IF(ISLOGICAL(D6167),"",FREQUENCY(IF('Data Transformation'!$B$425:$B$8425='Bin Analysis'!$B6147,'Data Transformation'!$G$425:$G$8425),D6167))</f>
        <v/>
      </c>
      <c r="F6167" t="str">
        <f t="shared" si="768"/>
        <v/>
      </c>
      <c r="G6167">
        <f>Weighting!$H$23</f>
        <v>0</v>
      </c>
      <c r="H6167">
        <f t="array" ref="H6167">FREQUENCY(IF('Data Transformation'!$B$4:$B$8425=B6147,'Data Transformation'!$G$4:$G$8425),'Bin Analysis'!$B6167)</f>
        <v>20</v>
      </c>
      <c r="I6167">
        <f t="shared" si="769"/>
        <v>0</v>
      </c>
      <c r="J6167">
        <f t="shared" si="770"/>
        <v>0</v>
      </c>
      <c r="K6167">
        <f>J6167*Weighting!$W$23</f>
        <v>0</v>
      </c>
      <c r="M6167" s="14"/>
    </row>
    <row r="6168" spans="1:25" x14ac:dyDescent="0.25">
      <c r="A6168" s="32" t="str">
        <f>IF(Weighting!$P$24&gt;0,B6168,"")</f>
        <v/>
      </c>
      <c r="B6168">
        <f>Weighting!$C$24</f>
        <v>2.6790000000000012</v>
      </c>
      <c r="C6168">
        <f>Weighting!$F$24</f>
        <v>0</v>
      </c>
      <c r="D6168" t="b">
        <f>IF(C6168=1,'Data Transformation'!$G$3+0.5*'Data Transformation'!$W$25,IF(C6169=1,D6169-'Data Transformation'!$W$25,FALSE))</f>
        <v>0</v>
      </c>
      <c r="E6168" t="str">
        <f t="array" ref="E6168">IF(ISLOGICAL(D6168),"",FREQUENCY(IF('Data Transformation'!$B$425:$B$8425='Bin Analysis'!$B6147,'Data Transformation'!$G$425:$G$8425),D6168))</f>
        <v/>
      </c>
      <c r="F6168" t="str">
        <f t="shared" si="768"/>
        <v/>
      </c>
      <c r="G6168">
        <f>Weighting!$H$24</f>
        <v>0</v>
      </c>
      <c r="H6168">
        <f t="array" ref="H6168">FREQUENCY(IF('Data Transformation'!$B$4:$B$8425=B6147,'Data Transformation'!$G$4:$G$8425),'Bin Analysis'!$B6168)</f>
        <v>20</v>
      </c>
      <c r="I6168">
        <f t="shared" si="769"/>
        <v>0</v>
      </c>
      <c r="J6168">
        <f t="shared" si="770"/>
        <v>0</v>
      </c>
      <c r="K6168">
        <f>J6168*Weighting!$W$24</f>
        <v>0</v>
      </c>
      <c r="M6168" s="14"/>
    </row>
    <row r="6169" spans="1:25" x14ac:dyDescent="0.25">
      <c r="A6169" s="32" t="str">
        <f>IF(Weighting!$P$25&gt;0,B6169,"")</f>
        <v/>
      </c>
      <c r="B6169">
        <f>Weighting!$C$25</f>
        <v>2.8100000000000014</v>
      </c>
      <c r="C6169">
        <f>Weighting!$F$25</f>
        <v>0</v>
      </c>
      <c r="D6169" t="b">
        <f>IF(C6169=1,'Data Transformation'!$G$3+0.5*'Data Transformation'!$W$25,IF(C6170=1,D6170-'Data Transformation'!$W$25,FALSE))</f>
        <v>0</v>
      </c>
      <c r="E6169" t="str">
        <f t="array" ref="E6169">IF(ISLOGICAL(D6169),"",FREQUENCY(IF('Data Transformation'!$B$425:$B$8425='Bin Analysis'!$B6147,'Data Transformation'!$G$425:$G$8425),D6169))</f>
        <v/>
      </c>
      <c r="F6169" t="str">
        <f t="shared" si="768"/>
        <v/>
      </c>
      <c r="G6169">
        <f>Weighting!$H$25</f>
        <v>0</v>
      </c>
      <c r="H6169">
        <f t="array" ref="H6169">FREQUENCY(IF('Data Transformation'!$B$4:$B$8425=B6147,'Data Transformation'!$G$4:$G$8425),'Bin Analysis'!$B6169)</f>
        <v>20</v>
      </c>
      <c r="I6169">
        <f t="shared" si="769"/>
        <v>0</v>
      </c>
      <c r="J6169">
        <f t="shared" si="770"/>
        <v>0</v>
      </c>
      <c r="K6169">
        <f>J6169*Weighting!$W$25</f>
        <v>0</v>
      </c>
      <c r="M6169" s="14"/>
    </row>
    <row r="6170" spans="1:25" x14ac:dyDescent="0.25">
      <c r="O6170"/>
      <c r="P6170"/>
      <c r="Q6170"/>
      <c r="R6170"/>
    </row>
    <row r="6171" spans="1:25" ht="23.25" x14ac:dyDescent="0.35">
      <c r="A6171" s="21" t="s">
        <v>0</v>
      </c>
      <c r="B6171" s="21">
        <f>IFERROR(VLOOKUP(C6171,'Data Transformation'!$L$6:$M$426,2,FALSE),"")</f>
        <v>257</v>
      </c>
      <c r="C6171" s="21">
        <f>C6147+1</f>
        <v>257</v>
      </c>
      <c r="D6171" s="21"/>
      <c r="E6171" s="21"/>
      <c r="F6171" s="21"/>
      <c r="G6171" s="21"/>
      <c r="H6171" s="22"/>
      <c r="I6171" s="22"/>
      <c r="J6171" s="22"/>
      <c r="K6171" s="21"/>
      <c r="L6171" s="21">
        <f>B6171</f>
        <v>257</v>
      </c>
      <c r="M6171" s="23">
        <f>INDEX('Data Transformation'!$O$4:$O$424,MATCH($B6171,'Data Transformation'!$M$4:$M$424,0),MATCH($M$2,'Data Transformation'!$O$3,0))</f>
        <v>17</v>
      </c>
      <c r="N6171" s="27">
        <f>IF('Input and Summary Results'!$J$16="minimum",'Bin Analysis'!X6172/(M6171-1),'Bin Analysis'!Y6171/('Bin Analysis'!M6171-1))</f>
        <v>0</v>
      </c>
      <c r="O6171" s="27">
        <f>IF(M6171=FALSE,NA(),(VLOOKUP(1,C6174:K6193,4,FALSE))/(M6171-1))</f>
        <v>0.25</v>
      </c>
      <c r="P6171" s="27">
        <f>IF(M6171=FALSE,NA(),SUM(J6174:J6193)/Weighting!$S$5)</f>
        <v>0.8</v>
      </c>
      <c r="Q6171" s="27">
        <f>IF(M6171=FALSE,NA(),SUM(K6174:K6193)/Weighting!$S$6)</f>
        <v>0.73913043478260865</v>
      </c>
      <c r="R6171" s="27">
        <f>IF(M6171=FALSE,NA(),(VLOOKUP(1,G6174:K6193,3,FALSE))/(M6171-1))</f>
        <v>0.125</v>
      </c>
      <c r="S6171" s="22" t="str">
        <f>IF(M6171=FALSE,NA(),IF(SUM(J6174:J6193)=2,"yes","no"))</f>
        <v>no</v>
      </c>
      <c r="X6171" s="2" cm="2">
        <f t="array" ref="X6171:X6172">FREQUENCY(IF('Data Transformation'!$B$425:$B$6424='Bin Analysis'!L6171,'Data Transformation'!$G$425:$G$6424),'Data Transformation'!$U$11)</f>
        <v>16</v>
      </c>
      <c r="Y6171" s="2" cm="2">
        <f t="array" ref="Y6171:Y6172">FREQUENCY(IF('Data Transformation'!$B$425:$B$6424='Bin Analysis'!L6171,'Data Transformation'!$G$425:$G$6424),'Data Transformation'!$U$12)</f>
        <v>12</v>
      </c>
    </row>
    <row r="6172" spans="1:25" x14ac:dyDescent="0.25">
      <c r="A6172" s="14" t="s">
        <v>66</v>
      </c>
      <c r="B6172" t="s">
        <v>47</v>
      </c>
      <c r="C6172" t="s">
        <v>5</v>
      </c>
      <c r="D6172" t="s">
        <v>99</v>
      </c>
      <c r="E6172" t="s">
        <v>100</v>
      </c>
      <c r="F6172" t="s">
        <v>101</v>
      </c>
      <c r="G6172" t="s">
        <v>69</v>
      </c>
      <c r="H6172" t="s">
        <v>31</v>
      </c>
      <c r="I6172" t="s">
        <v>32</v>
      </c>
      <c r="J6172" t="s">
        <v>46</v>
      </c>
      <c r="K6172" s="14" t="s">
        <v>45</v>
      </c>
      <c r="M6172" s="14"/>
      <c r="X6172" s="2">
        <v>0</v>
      </c>
      <c r="Y6172" s="2">
        <v>4</v>
      </c>
    </row>
    <row r="6173" spans="1:25" x14ac:dyDescent="0.25">
      <c r="A6173" s="32"/>
      <c r="D6173" t="b">
        <f>IF(C6173=1,'Data Transformation'!$G$3+0.5*'Data Transformation'!$W$25,IF(C6174=1,D6174-'Data Transformation'!$W$25,FALSE))</f>
        <v>0</v>
      </c>
      <c r="E6173" t="str">
        <f t="array" ref="E6173">IF(ISLOGICAL(D6173),"",FREQUENCY(IF('Data Transformation'!$B$425:$B$8425='Bin Analysis'!$B6171,'Data Transformation'!$G$425:$G$8425),D6173))</f>
        <v/>
      </c>
      <c r="F6173" t="str">
        <f>IF(ISLOGICAL(D6173),"",E6173-E6172)</f>
        <v/>
      </c>
      <c r="M6173" s="14"/>
    </row>
    <row r="6174" spans="1:25" x14ac:dyDescent="0.25">
      <c r="A6174" s="32">
        <f>IF(Weighting!$P$6&gt;0,B6174,"")</f>
        <v>0.32100000000000001</v>
      </c>
      <c r="B6174">
        <f>Weighting!$C$6</f>
        <v>0.32100000000000001</v>
      </c>
      <c r="C6174">
        <f>Weighting!$F$6</f>
        <v>0</v>
      </c>
      <c r="D6174" t="b">
        <f>IF(C6174=1,'Data Transformation'!$G$3+0.5*'Data Transformation'!$W$25,IF(C6175=1,D6175-'Data Transformation'!$W$25,FALSE))</f>
        <v>0</v>
      </c>
      <c r="E6174" t="str">
        <f t="array" ref="E6174">IF(ISLOGICAL(D6174),"",FREQUENCY(IF('Data Transformation'!$B$425:$B$8425='Bin Analysis'!$B6171,'Data Transformation'!$G$425:$G$8425),D6174))</f>
        <v/>
      </c>
      <c r="F6174" t="str">
        <f>IF(ISLOGICAL(D6174),"",E6174-E6173)</f>
        <v/>
      </c>
      <c r="G6174">
        <f>Weighting!$H$6</f>
        <v>1</v>
      </c>
      <c r="H6174">
        <f t="array" ref="H6174">FREQUENCY(IF('Data Transformation'!$B$4:$B$8425=B6171,'Data Transformation'!$G$4:$G$8425),'Bin Analysis'!$B6174)</f>
        <v>2</v>
      </c>
      <c r="I6174">
        <f>H6174-H6173</f>
        <v>2</v>
      </c>
      <c r="J6174">
        <f>IF(I6174=0,0,1)</f>
        <v>1</v>
      </c>
      <c r="K6174">
        <f>J6174*Weighting!$W$6</f>
        <v>1</v>
      </c>
      <c r="M6174" s="14"/>
    </row>
    <row r="6175" spans="1:25" x14ac:dyDescent="0.25">
      <c r="A6175" s="32">
        <f>IF(Weighting!$P$7&gt;0,B6175,"")</f>
        <v>0.45200000000000001</v>
      </c>
      <c r="B6175">
        <f>Weighting!$C$7</f>
        <v>0.45200000000000001</v>
      </c>
      <c r="C6175">
        <f>Weighting!$F$7</f>
        <v>0</v>
      </c>
      <c r="D6175" t="b">
        <f>IF(C6175=1,'Data Transformation'!$G$3+0.5*'Data Transformation'!$W$25,IF(C6176=1,D6176-'Data Transformation'!$W$25,FALSE))</f>
        <v>0</v>
      </c>
      <c r="E6175" t="str">
        <f t="array" ref="E6175">IF(ISLOGICAL(D6175),"",FREQUENCY(IF('Data Transformation'!$B$425:$B$8425='Bin Analysis'!$B6171,'Data Transformation'!$G$425:$G$8425),D6175))</f>
        <v/>
      </c>
      <c r="F6175" t="str">
        <f t="shared" ref="F6175:F6193" si="771">IF(ISLOGICAL(D6175),"",E6175-E6174)</f>
        <v/>
      </c>
      <c r="G6175">
        <f>Weighting!$H$7</f>
        <v>0</v>
      </c>
      <c r="H6175">
        <f t="array" ref="H6175">FREQUENCY(IF('Data Transformation'!$B$4:$B$8425=B6171,'Data Transformation'!$G$4:$G$8425),'Bin Analysis'!$B6175)</f>
        <v>3</v>
      </c>
      <c r="I6175">
        <f t="shared" ref="I6175:I6193" si="772">H6175-H6174</f>
        <v>1</v>
      </c>
      <c r="J6175">
        <f>IF(I6175=0,0,1)</f>
        <v>1</v>
      </c>
      <c r="K6175">
        <f>J6175*Weighting!$W$7</f>
        <v>2</v>
      </c>
      <c r="M6175" s="14"/>
    </row>
    <row r="6176" spans="1:25" x14ac:dyDescent="0.25">
      <c r="A6176" s="32">
        <f>IF(Weighting!$P$8&gt;0,B6176,"")</f>
        <v>0.58299999999999996</v>
      </c>
      <c r="B6176">
        <f>Weighting!$C$8</f>
        <v>0.58299999999999996</v>
      </c>
      <c r="C6176">
        <f>Weighting!$F$8</f>
        <v>0</v>
      </c>
      <c r="D6176" t="b">
        <f>IF(C6176=1,'Data Transformation'!$G$3+0.5*'Data Transformation'!$W$25,IF(C6177=1,D6177-'Data Transformation'!$W$25,FALSE))</f>
        <v>0</v>
      </c>
      <c r="E6176" t="str">
        <f t="array" ref="E6176">IF(ISLOGICAL(D6176),"",FREQUENCY(IF('Data Transformation'!$B$425:$B$8425='Bin Analysis'!$B6171,'Data Transformation'!$G$425:$G$8425),D6176))</f>
        <v/>
      </c>
      <c r="F6176" t="str">
        <f t="shared" si="771"/>
        <v/>
      </c>
      <c r="G6176">
        <f>Weighting!$H$8</f>
        <v>0</v>
      </c>
      <c r="H6176">
        <f t="array" ref="H6176">FREQUENCY(IF('Data Transformation'!$B$4:$B$8425=B6171,'Data Transformation'!$G$4:$G$8425),'Bin Analysis'!$B6176)</f>
        <v>6</v>
      </c>
      <c r="I6176">
        <f t="shared" si="772"/>
        <v>3</v>
      </c>
      <c r="J6176">
        <f t="shared" ref="J6176:J6193" si="773">IF(I6176=0,0,1)</f>
        <v>1</v>
      </c>
      <c r="K6176">
        <f>J6176*Weighting!$W$8</f>
        <v>3</v>
      </c>
      <c r="M6176" s="14"/>
    </row>
    <row r="6177" spans="1:13" x14ac:dyDescent="0.25">
      <c r="A6177" s="32">
        <f>IF(Weighting!$P$9&gt;0,B6177,"")</f>
        <v>0.71399999999999997</v>
      </c>
      <c r="B6177" s="50">
        <f>Weighting!$C$9</f>
        <v>0.71399999999999997</v>
      </c>
      <c r="C6177">
        <f>Weighting!$F$9</f>
        <v>0</v>
      </c>
      <c r="D6177" t="b">
        <f>IF(C6177=1,'Data Transformation'!$G$3+0.5*'Data Transformation'!$W$25,IF(C6178=1,D6178-'Data Transformation'!$W$25,FALSE))</f>
        <v>0</v>
      </c>
      <c r="E6177" t="str">
        <f t="array" ref="E6177">IF(ISLOGICAL(D6177),"",FREQUENCY(IF('Data Transformation'!$B$425:$B$8425='Bin Analysis'!$B6171,'Data Transformation'!$G$425:$G$8425),D6177))</f>
        <v/>
      </c>
      <c r="F6177" t="str">
        <f t="shared" si="771"/>
        <v/>
      </c>
      <c r="G6177">
        <f>Weighting!$H$9</f>
        <v>0</v>
      </c>
      <c r="H6177">
        <f t="array" ref="H6177">FREQUENCY(IF('Data Transformation'!$B$4:$B$8425=B6171,'Data Transformation'!$G$4:$G$8425),'Bin Analysis'!$B6177)</f>
        <v>10</v>
      </c>
      <c r="I6177">
        <f t="shared" si="772"/>
        <v>4</v>
      </c>
      <c r="J6177">
        <f t="shared" si="773"/>
        <v>1</v>
      </c>
      <c r="K6177">
        <f>J6177*Weighting!$W$9</f>
        <v>3</v>
      </c>
      <c r="M6177" s="14"/>
    </row>
    <row r="6178" spans="1:13" x14ac:dyDescent="0.25">
      <c r="A6178" s="32">
        <f>IF(Weighting!$P$10&gt;0,B6178,"")</f>
        <v>0.84499999999999997</v>
      </c>
      <c r="B6178">
        <f>Weighting!$C$10</f>
        <v>0.84499999999999997</v>
      </c>
      <c r="C6178">
        <f>Weighting!$F$10</f>
        <v>0</v>
      </c>
      <c r="D6178" t="b">
        <f>IF(C6178=1,'Data Transformation'!$G$3+0.5*'Data Transformation'!$W$25,IF(C6179=1,D6179-'Data Transformation'!$W$25,FALSE))</f>
        <v>0</v>
      </c>
      <c r="E6178" t="str">
        <f t="array" ref="E6178">IF(ISLOGICAL(D6178),"",FREQUENCY(IF('Data Transformation'!$B$425:$B$8425='Bin Analysis'!$B6171,'Data Transformation'!$G$425:$G$8425),D6178))</f>
        <v/>
      </c>
      <c r="F6178" t="str">
        <f t="shared" si="771"/>
        <v/>
      </c>
      <c r="G6178">
        <f>Weighting!$H$10</f>
        <v>0</v>
      </c>
      <c r="H6178">
        <f t="array" ref="H6178">FREQUENCY(IF('Data Transformation'!$B$4:$B$8425=B6171,'Data Transformation'!$G$4:$G$8425),'Bin Analysis'!$B6178)</f>
        <v>11</v>
      </c>
      <c r="I6178">
        <f t="shared" si="772"/>
        <v>1</v>
      </c>
      <c r="J6178">
        <f t="shared" si="773"/>
        <v>1</v>
      </c>
      <c r="K6178">
        <f>J6178*Weighting!$W$10</f>
        <v>3</v>
      </c>
      <c r="M6178" s="14"/>
    </row>
    <row r="6179" spans="1:13" x14ac:dyDescent="0.25">
      <c r="A6179" s="32">
        <f>IF(Weighting!$P$11&gt;0,B6179,"")</f>
        <v>0.97599999999999998</v>
      </c>
      <c r="B6179">
        <f>Weighting!$C$11</f>
        <v>0.97599999999999998</v>
      </c>
      <c r="C6179">
        <f>Weighting!$F$11</f>
        <v>0</v>
      </c>
      <c r="D6179">
        <f>IF(C6179=1,'Data Transformation'!$G$3+0.5*'Data Transformation'!$W$25,IF(C6180=1,D6180-'Data Transformation'!$W$25,FALSE))</f>
        <v>0.86899999999999999</v>
      </c>
      <c r="E6179">
        <f t="array" ref="E6179">IF(ISLOGICAL(D6179),"",FREQUENCY(IF('Data Transformation'!$B$425:$B$8425='Bin Analysis'!$B6171,'Data Transformation'!$G$425:$G$8425),D6179))</f>
        <v>12</v>
      </c>
      <c r="F6179" t="e">
        <f t="shared" si="771"/>
        <v>#VALUE!</v>
      </c>
      <c r="G6179">
        <f>Weighting!$H$11</f>
        <v>0</v>
      </c>
      <c r="H6179">
        <f t="array" ref="H6179">FREQUENCY(IF('Data Transformation'!$B$4:$B$8425=B6171,'Data Transformation'!$G$4:$G$8425),'Bin Analysis'!$B6179)</f>
        <v>15</v>
      </c>
      <c r="I6179">
        <f t="shared" si="772"/>
        <v>4</v>
      </c>
      <c r="J6179">
        <f t="shared" si="773"/>
        <v>1</v>
      </c>
      <c r="K6179">
        <f>J6179*Weighting!$W$11</f>
        <v>2</v>
      </c>
      <c r="M6179" s="14"/>
    </row>
    <row r="6180" spans="1:13" x14ac:dyDescent="0.25">
      <c r="A6180" s="32">
        <f>IF(Weighting!$P$12&gt;0,B6180,"")</f>
        <v>1.107</v>
      </c>
      <c r="B6180">
        <f>Weighting!$C$12</f>
        <v>1.107</v>
      </c>
      <c r="C6180">
        <f>Weighting!$F$12</f>
        <v>1</v>
      </c>
      <c r="D6180">
        <f>IF(C6180=1,'Data Transformation'!$G$3+0.5*'Data Transformation'!$W$25,IF(C6181=1,D6181-'Data Transformation'!$W$25,FALSE))</f>
        <v>1.131</v>
      </c>
      <c r="E6180">
        <f t="array" ref="E6180">IF(ISLOGICAL(D6180),"",FREQUENCY(IF('Data Transformation'!$B$425:$B$8425='Bin Analysis'!$B6171,'Data Transformation'!$G$425:$G$8425),D6180))</f>
        <v>16</v>
      </c>
      <c r="F6180">
        <f t="shared" si="771"/>
        <v>4</v>
      </c>
      <c r="G6180">
        <f>Weighting!$H$12</f>
        <v>0</v>
      </c>
      <c r="H6180">
        <f t="array" ref="H6180">FREQUENCY(IF('Data Transformation'!$B$4:$B$8425=B6171,'Data Transformation'!$G$4:$G$8425),'Bin Analysis'!$B6180)</f>
        <v>16</v>
      </c>
      <c r="I6180">
        <f t="shared" si="772"/>
        <v>1</v>
      </c>
      <c r="J6180">
        <f t="shared" si="773"/>
        <v>1</v>
      </c>
      <c r="K6180">
        <f>J6180*Weighting!$W$12</f>
        <v>1</v>
      </c>
      <c r="M6180" s="14"/>
    </row>
    <row r="6181" spans="1:13" x14ac:dyDescent="0.25">
      <c r="A6181" s="32">
        <f>IF(Weighting!$P$13&gt;0,B6181,"")</f>
        <v>1.238</v>
      </c>
      <c r="B6181">
        <f>Weighting!$C$13</f>
        <v>1.238</v>
      </c>
      <c r="C6181">
        <f>Weighting!$F$13</f>
        <v>0</v>
      </c>
      <c r="D6181" t="b">
        <f>IF(C6181=1,'Data Transformation'!$G$3+0.5*'Data Transformation'!$W$25,IF(C6182=1,D6182-'Data Transformation'!$W$25,FALSE))</f>
        <v>0</v>
      </c>
      <c r="E6181" t="str">
        <f t="array" ref="E6181">IF(ISLOGICAL(D6181),"",FREQUENCY(IF('Data Transformation'!$B$425:$B$8425='Bin Analysis'!$B6171,'Data Transformation'!$G$425:$G$8425),D6181))</f>
        <v/>
      </c>
      <c r="F6181" t="str">
        <f t="shared" si="771"/>
        <v/>
      </c>
      <c r="G6181">
        <f>Weighting!$H$13</f>
        <v>0</v>
      </c>
      <c r="H6181">
        <f t="array" ref="H6181">FREQUENCY(IF('Data Transformation'!$B$4:$B$8425=B6171,'Data Transformation'!$G$4:$G$8425),'Bin Analysis'!$B6181)</f>
        <v>17</v>
      </c>
      <c r="I6181">
        <f t="shared" si="772"/>
        <v>1</v>
      </c>
      <c r="J6181">
        <f t="shared" si="773"/>
        <v>1</v>
      </c>
      <c r="K6181">
        <f>J6181*Weighting!$W$13</f>
        <v>2</v>
      </c>
      <c r="M6181" s="14"/>
    </row>
    <row r="6182" spans="1:13" x14ac:dyDescent="0.25">
      <c r="A6182" s="32">
        <f>IF(Weighting!$P$14&gt;0,B6182,"")</f>
        <v>1.369</v>
      </c>
      <c r="B6182">
        <f>Weighting!$C$14</f>
        <v>1.369</v>
      </c>
      <c r="C6182">
        <f>Weighting!$F$14</f>
        <v>0</v>
      </c>
      <c r="D6182" t="b">
        <f>IF(C6182=1,'Data Transformation'!$G$3+0.5*'Data Transformation'!$W$25,IF(C6183=1,D6183-'Data Transformation'!$W$25,FALSE))</f>
        <v>0</v>
      </c>
      <c r="E6182" t="str">
        <f t="array" ref="E6182">IF(ISLOGICAL(D6182),"",FREQUENCY(IF('Data Transformation'!$B$425:$B$8425='Bin Analysis'!$B6171,'Data Transformation'!$G$425:$G$8425),D6182))</f>
        <v/>
      </c>
      <c r="F6182" t="str">
        <f t="shared" si="771"/>
        <v/>
      </c>
      <c r="G6182">
        <f>Weighting!$H$14</f>
        <v>0</v>
      </c>
      <c r="H6182">
        <f t="array" ref="H6182">FREQUENCY(IF('Data Transformation'!$B$4:$B$8425=B6171,'Data Transformation'!$G$4:$G$8425),'Bin Analysis'!$B6182)</f>
        <v>17</v>
      </c>
      <c r="I6182">
        <f t="shared" si="772"/>
        <v>0</v>
      </c>
      <c r="J6182">
        <f t="shared" si="773"/>
        <v>0</v>
      </c>
      <c r="K6182">
        <f>J6182*Weighting!$W$14</f>
        <v>0</v>
      </c>
      <c r="M6182" s="14"/>
    </row>
    <row r="6183" spans="1:13" x14ac:dyDescent="0.25">
      <c r="A6183" s="32">
        <f>IF(Weighting!$P$15&gt;0,B6183,"")</f>
        <v>1.5000009999999999</v>
      </c>
      <c r="B6183">
        <f>Weighting!$C$15</f>
        <v>1.5000009999999999</v>
      </c>
      <c r="C6183">
        <f>Weighting!$F$15</f>
        <v>0</v>
      </c>
      <c r="D6183" t="b">
        <f>IF(C6183=1,'Data Transformation'!$G$3+0.5*'Data Transformation'!$W$25,IF(C6184=1,D6184-'Data Transformation'!$W$25,FALSE))</f>
        <v>0</v>
      </c>
      <c r="E6183" t="str">
        <f t="array" ref="E6183">IF(ISLOGICAL(D6183),"",FREQUENCY(IF('Data Transformation'!$B$425:$B$8425='Bin Analysis'!$B6171,'Data Transformation'!$G$425:$G$8425),D6183))</f>
        <v/>
      </c>
      <c r="F6183" t="str">
        <f t="shared" si="771"/>
        <v/>
      </c>
      <c r="G6183">
        <f>Weighting!$H$15</f>
        <v>0</v>
      </c>
      <c r="H6183">
        <f t="array" ref="H6183">FREQUENCY(IF('Data Transformation'!$B$4:$B$8425=B6171,'Data Transformation'!$G$4:$G$8425),'Bin Analysis'!$B6183)</f>
        <v>17</v>
      </c>
      <c r="I6183">
        <f t="shared" si="772"/>
        <v>0</v>
      </c>
      <c r="J6183">
        <f t="shared" si="773"/>
        <v>0</v>
      </c>
      <c r="K6183">
        <f>J6183*Weighting!$W$15</f>
        <v>0</v>
      </c>
      <c r="M6183" s="14"/>
    </row>
    <row r="6184" spans="1:13" x14ac:dyDescent="0.25">
      <c r="A6184" s="32" t="str">
        <f>IF(Weighting!$P$16&gt;0,B6184,"")</f>
        <v/>
      </c>
      <c r="B6184">
        <f>Weighting!$C$16</f>
        <v>1.631</v>
      </c>
      <c r="C6184">
        <f>Weighting!$F$16</f>
        <v>0</v>
      </c>
      <c r="D6184" t="b">
        <f>IF(C6184=1,'Data Transformation'!$G$3+0.5*'Data Transformation'!$W$25,IF(C6185=1,D6185-'Data Transformation'!$W$25,FALSE))</f>
        <v>0</v>
      </c>
      <c r="E6184" t="str">
        <f t="array" ref="E6184">IF(ISLOGICAL(D6184),"",FREQUENCY(IF('Data Transformation'!$B$425:$B$8425='Bin Analysis'!$B6171,'Data Transformation'!$G$425:$G$8425),D6184))</f>
        <v/>
      </c>
      <c r="F6184" t="str">
        <f t="shared" si="771"/>
        <v/>
      </c>
      <c r="G6184">
        <f>Weighting!$H$16</f>
        <v>0</v>
      </c>
      <c r="H6184">
        <f t="array" ref="H6184">FREQUENCY(IF('Data Transformation'!$B$4:$B$8425=B6171,'Data Transformation'!$G$4:$G$8425),'Bin Analysis'!$B6184)</f>
        <v>17</v>
      </c>
      <c r="I6184">
        <f t="shared" si="772"/>
        <v>0</v>
      </c>
      <c r="J6184">
        <f t="shared" si="773"/>
        <v>0</v>
      </c>
      <c r="K6184">
        <f>J6184*Weighting!$W$16</f>
        <v>0</v>
      </c>
      <c r="M6184" s="14"/>
    </row>
    <row r="6185" spans="1:13" x14ac:dyDescent="0.25">
      <c r="A6185" s="32" t="str">
        <f>IF(Weighting!$P$17&gt;0,B6185,"")</f>
        <v/>
      </c>
      <c r="B6185">
        <f>Weighting!$C$17</f>
        <v>1.762</v>
      </c>
      <c r="C6185">
        <f>Weighting!$F$17</f>
        <v>0</v>
      </c>
      <c r="D6185" t="b">
        <f>IF(C6185=1,'Data Transformation'!$G$3+0.5*'Data Transformation'!$W$25,IF(C6186=1,D6186-'Data Transformation'!$W$25,FALSE))</f>
        <v>0</v>
      </c>
      <c r="E6185" t="str">
        <f t="array" ref="E6185">IF(ISLOGICAL(D6185),"",FREQUENCY(IF('Data Transformation'!$B$425:$B$8425='Bin Analysis'!$B6171,'Data Transformation'!$G$425:$G$8425),D6185))</f>
        <v/>
      </c>
      <c r="F6185" t="str">
        <f t="shared" si="771"/>
        <v/>
      </c>
      <c r="G6185">
        <f>Weighting!$H$17</f>
        <v>0</v>
      </c>
      <c r="H6185">
        <f t="array" ref="H6185">FREQUENCY(IF('Data Transformation'!$B$4:$B$8425=B6171,'Data Transformation'!$G$4:$G$8425),'Bin Analysis'!$B6185)</f>
        <v>17</v>
      </c>
      <c r="I6185">
        <f t="shared" si="772"/>
        <v>0</v>
      </c>
      <c r="J6185">
        <f t="shared" si="773"/>
        <v>0</v>
      </c>
      <c r="K6185">
        <f>J6185*Weighting!$W$17</f>
        <v>0</v>
      </c>
      <c r="M6185" s="14"/>
    </row>
    <row r="6186" spans="1:13" x14ac:dyDescent="0.25">
      <c r="A6186" s="32" t="str">
        <f>IF(Weighting!$P$18&gt;0,B6186,"")</f>
        <v/>
      </c>
      <c r="B6186">
        <f>Weighting!$C$18</f>
        <v>1.893</v>
      </c>
      <c r="C6186">
        <f>Weighting!$F$18</f>
        <v>0</v>
      </c>
      <c r="D6186" t="b">
        <f>IF(C6186=1,'Data Transformation'!$G$3+0.5*'Data Transformation'!$W$25,IF(C6187=1,D6187-'Data Transformation'!$W$25,FALSE))</f>
        <v>0</v>
      </c>
      <c r="E6186" t="str">
        <f t="array" ref="E6186">IF(ISLOGICAL(D6186),"",FREQUENCY(IF('Data Transformation'!$B$425:$B$8425='Bin Analysis'!$B6171,'Data Transformation'!$G$425:$G$8425),D6186))</f>
        <v/>
      </c>
      <c r="F6186" t="str">
        <f t="shared" si="771"/>
        <v/>
      </c>
      <c r="G6186">
        <f>Weighting!$H$18</f>
        <v>0</v>
      </c>
      <c r="H6186">
        <f t="array" ref="H6186">FREQUENCY(IF('Data Transformation'!$B$4:$B$8425=B6171,'Data Transformation'!$G$4:$G$8425),'Bin Analysis'!$B6186)</f>
        <v>17</v>
      </c>
      <c r="I6186">
        <f t="shared" si="772"/>
        <v>0</v>
      </c>
      <c r="J6186">
        <f t="shared" si="773"/>
        <v>0</v>
      </c>
      <c r="K6186">
        <f>J6186*Weighting!$W$18</f>
        <v>0</v>
      </c>
      <c r="M6186" s="14"/>
    </row>
    <row r="6187" spans="1:13" x14ac:dyDescent="0.25">
      <c r="A6187" s="32" t="str">
        <f>IF(Weighting!$P$19&gt;0,B6187,"")</f>
        <v/>
      </c>
      <c r="B6187">
        <f>Weighting!$C$19</f>
        <v>2.024</v>
      </c>
      <c r="C6187">
        <f>Weighting!$F$19</f>
        <v>0</v>
      </c>
      <c r="D6187" t="b">
        <f>IF(C6187=1,'Data Transformation'!$G$3+0.5*'Data Transformation'!$W$25,IF(C6188=1,D6188-'Data Transformation'!$W$25,FALSE))</f>
        <v>0</v>
      </c>
      <c r="E6187" t="str">
        <f t="array" ref="E6187">IF(ISLOGICAL(D6187),"",FREQUENCY(IF('Data Transformation'!$B$425:$B$8425='Bin Analysis'!$B6171,'Data Transformation'!$G$425:$G$8425),D6187))</f>
        <v/>
      </c>
      <c r="F6187" t="str">
        <f t="shared" si="771"/>
        <v/>
      </c>
      <c r="G6187">
        <f>Weighting!$H$19</f>
        <v>0</v>
      </c>
      <c r="H6187">
        <f t="array" ref="H6187">FREQUENCY(IF('Data Transformation'!$B$4:$B$8425=B6171,'Data Transformation'!$G$4:$G$8425),'Bin Analysis'!$B6187)</f>
        <v>17</v>
      </c>
      <c r="I6187">
        <f t="shared" si="772"/>
        <v>0</v>
      </c>
      <c r="J6187">
        <f t="shared" si="773"/>
        <v>0</v>
      </c>
      <c r="K6187">
        <f>J6187*Weighting!$W$19</f>
        <v>0</v>
      </c>
      <c r="M6187" s="14"/>
    </row>
    <row r="6188" spans="1:13" x14ac:dyDescent="0.25">
      <c r="A6188" s="32" t="str">
        <f>IF(Weighting!$P$20&gt;0,B6188,"")</f>
        <v/>
      </c>
      <c r="B6188">
        <f>Weighting!$C$20</f>
        <v>2.1550000000000002</v>
      </c>
      <c r="C6188">
        <f>Weighting!$F$20</f>
        <v>0</v>
      </c>
      <c r="D6188" t="b">
        <f>IF(C6188=1,'Data Transformation'!$G$3+0.5*'Data Transformation'!$W$25,IF(C6189=1,D6189-'Data Transformation'!$W$25,FALSE))</f>
        <v>0</v>
      </c>
      <c r="E6188" t="str">
        <f t="array" ref="E6188">IF(ISLOGICAL(D6188),"",FREQUENCY(IF('Data Transformation'!$B$425:$B$8425='Bin Analysis'!$B6171,'Data Transformation'!$G$425:$G$8425),D6188))</f>
        <v/>
      </c>
      <c r="F6188" t="str">
        <f t="shared" si="771"/>
        <v/>
      </c>
      <c r="G6188">
        <f>Weighting!$H$20</f>
        <v>0</v>
      </c>
      <c r="H6188">
        <f t="array" ref="H6188">FREQUENCY(IF('Data Transformation'!$B$4:$B$8425=B6171,'Data Transformation'!$G$4:$G$8425),'Bin Analysis'!$B6188)</f>
        <v>17</v>
      </c>
      <c r="I6188">
        <f t="shared" si="772"/>
        <v>0</v>
      </c>
      <c r="J6188">
        <f t="shared" si="773"/>
        <v>0</v>
      </c>
      <c r="K6188">
        <f>J6188*Weighting!$W$20</f>
        <v>0</v>
      </c>
      <c r="M6188" s="14"/>
    </row>
    <row r="6189" spans="1:13" x14ac:dyDescent="0.25">
      <c r="A6189" s="32" t="str">
        <f>IF(Weighting!$P$21&gt;0,B6189,"")</f>
        <v/>
      </c>
      <c r="B6189">
        <f>Weighting!$C$21</f>
        <v>2.2860000000000005</v>
      </c>
      <c r="C6189">
        <f>Weighting!$F$21</f>
        <v>0</v>
      </c>
      <c r="D6189" t="b">
        <f>IF(C6189=1,'Data Transformation'!$G$3+0.5*'Data Transformation'!$W$25,IF(C6190=1,D6190-'Data Transformation'!$W$25,FALSE))</f>
        <v>0</v>
      </c>
      <c r="E6189" t="str">
        <f t="array" ref="E6189">IF(ISLOGICAL(D6189),"",FREQUENCY(IF('Data Transformation'!$B$425:$B$8425='Bin Analysis'!$B6171,'Data Transformation'!$G$425:$G$8425),D6189))</f>
        <v/>
      </c>
      <c r="F6189" t="str">
        <f t="shared" si="771"/>
        <v/>
      </c>
      <c r="G6189">
        <f>Weighting!$H$21</f>
        <v>0</v>
      </c>
      <c r="H6189">
        <f t="array" ref="H6189">FREQUENCY(IF('Data Transformation'!$B$4:$B$8425=B6171,'Data Transformation'!$G$4:$G$8425),'Bin Analysis'!$B6189)</f>
        <v>17</v>
      </c>
      <c r="I6189">
        <f t="shared" si="772"/>
        <v>0</v>
      </c>
      <c r="J6189">
        <f t="shared" si="773"/>
        <v>0</v>
      </c>
      <c r="K6189">
        <f>J6189*Weighting!$W$21</f>
        <v>0</v>
      </c>
      <c r="M6189" s="14"/>
    </row>
    <row r="6190" spans="1:13" x14ac:dyDescent="0.25">
      <c r="A6190" s="32" t="str">
        <f>IF(Weighting!$P$22&gt;0,B6190,"")</f>
        <v/>
      </c>
      <c r="B6190">
        <f>Weighting!$C$22</f>
        <v>2.4170000000000007</v>
      </c>
      <c r="C6190">
        <f>Weighting!$F$22</f>
        <v>0</v>
      </c>
      <c r="D6190" t="b">
        <f>IF(C6190=1,'Data Transformation'!$G$3+0.5*'Data Transformation'!$W$25,IF(C6191=1,D6191-'Data Transformation'!$W$25,FALSE))</f>
        <v>0</v>
      </c>
      <c r="E6190" t="str">
        <f t="array" ref="E6190">IF(ISLOGICAL(D6190),"",FREQUENCY(IF('Data Transformation'!$B$425:$B$8425='Bin Analysis'!$B6171,'Data Transformation'!$G$425:$G$8425),D6190))</f>
        <v/>
      </c>
      <c r="F6190" t="str">
        <f t="shared" si="771"/>
        <v/>
      </c>
      <c r="G6190">
        <f>Weighting!$H$22</f>
        <v>0</v>
      </c>
      <c r="H6190">
        <f t="array" ref="H6190">FREQUENCY(IF('Data Transformation'!$B$4:$B$8425=B6171,'Data Transformation'!$G$4:$G$8425),'Bin Analysis'!$B6190)</f>
        <v>17</v>
      </c>
      <c r="I6190">
        <f t="shared" si="772"/>
        <v>0</v>
      </c>
      <c r="J6190">
        <f t="shared" si="773"/>
        <v>0</v>
      </c>
      <c r="K6190">
        <f>J6190*Weighting!$W$22</f>
        <v>0</v>
      </c>
      <c r="M6190" s="14"/>
    </row>
    <row r="6191" spans="1:13" x14ac:dyDescent="0.25">
      <c r="A6191" s="32" t="str">
        <f>IF(Weighting!$P$23&gt;0,B6191,"")</f>
        <v/>
      </c>
      <c r="B6191">
        <f>Weighting!$C$23</f>
        <v>2.5480000000000009</v>
      </c>
      <c r="C6191">
        <f>Weighting!$F$23</f>
        <v>0</v>
      </c>
      <c r="D6191" t="b">
        <f>IF(C6191=1,'Data Transformation'!$G$3+0.5*'Data Transformation'!$W$25,IF(C6192=1,D6192-'Data Transformation'!$W$25,FALSE))</f>
        <v>0</v>
      </c>
      <c r="E6191" t="str">
        <f t="array" ref="E6191">IF(ISLOGICAL(D6191),"",FREQUENCY(IF('Data Transformation'!$B$425:$B$8425='Bin Analysis'!$B6171,'Data Transformation'!$G$425:$G$8425),D6191))</f>
        <v/>
      </c>
      <c r="F6191" t="str">
        <f t="shared" si="771"/>
        <v/>
      </c>
      <c r="G6191">
        <f>Weighting!$H$23</f>
        <v>0</v>
      </c>
      <c r="H6191">
        <f t="array" ref="H6191">FREQUENCY(IF('Data Transformation'!$B$4:$B$8425=B6171,'Data Transformation'!$G$4:$G$8425),'Bin Analysis'!$B6191)</f>
        <v>17</v>
      </c>
      <c r="I6191">
        <f t="shared" si="772"/>
        <v>0</v>
      </c>
      <c r="J6191">
        <f t="shared" si="773"/>
        <v>0</v>
      </c>
      <c r="K6191">
        <f>J6191*Weighting!$W$23</f>
        <v>0</v>
      </c>
      <c r="M6191" s="14"/>
    </row>
    <row r="6192" spans="1:13" x14ac:dyDescent="0.25">
      <c r="A6192" s="32" t="str">
        <f>IF(Weighting!$P$24&gt;0,B6192,"")</f>
        <v/>
      </c>
      <c r="B6192">
        <f>Weighting!$C$24</f>
        <v>2.6790000000000012</v>
      </c>
      <c r="C6192">
        <f>Weighting!$F$24</f>
        <v>0</v>
      </c>
      <c r="D6192" t="b">
        <f>IF(C6192=1,'Data Transformation'!$G$3+0.5*'Data Transformation'!$W$25,IF(C6193=1,D6193-'Data Transformation'!$W$25,FALSE))</f>
        <v>0</v>
      </c>
      <c r="E6192" t="str">
        <f t="array" ref="E6192">IF(ISLOGICAL(D6192),"",FREQUENCY(IF('Data Transformation'!$B$425:$B$8425='Bin Analysis'!$B6171,'Data Transformation'!$G$425:$G$8425),D6192))</f>
        <v/>
      </c>
      <c r="F6192" t="str">
        <f t="shared" si="771"/>
        <v/>
      </c>
      <c r="G6192">
        <f>Weighting!$H$24</f>
        <v>0</v>
      </c>
      <c r="H6192">
        <f t="array" ref="H6192">FREQUENCY(IF('Data Transformation'!$B$4:$B$8425=B6171,'Data Transformation'!$G$4:$G$8425),'Bin Analysis'!$B6192)</f>
        <v>17</v>
      </c>
      <c r="I6192">
        <f t="shared" si="772"/>
        <v>0</v>
      </c>
      <c r="J6192">
        <f t="shared" si="773"/>
        <v>0</v>
      </c>
      <c r="K6192">
        <f>J6192*Weighting!$W$24</f>
        <v>0</v>
      </c>
      <c r="M6192" s="14"/>
    </row>
    <row r="6193" spans="1:25" x14ac:dyDescent="0.25">
      <c r="A6193" s="32" t="str">
        <f>IF(Weighting!$P$25&gt;0,B6193,"")</f>
        <v/>
      </c>
      <c r="B6193">
        <f>Weighting!$C$25</f>
        <v>2.8100000000000014</v>
      </c>
      <c r="C6193">
        <f>Weighting!$F$25</f>
        <v>0</v>
      </c>
      <c r="D6193" t="b">
        <f>IF(C6193=1,'Data Transformation'!$G$3+0.5*'Data Transformation'!$W$25,IF(C6194=1,D6194-'Data Transformation'!$W$25,FALSE))</f>
        <v>0</v>
      </c>
      <c r="E6193" t="str">
        <f t="array" ref="E6193">IF(ISLOGICAL(D6193),"",FREQUENCY(IF('Data Transformation'!$B$425:$B$8425='Bin Analysis'!$B6171,'Data Transformation'!$G$425:$G$8425),D6193))</f>
        <v/>
      </c>
      <c r="F6193" t="str">
        <f t="shared" si="771"/>
        <v/>
      </c>
      <c r="G6193">
        <f>Weighting!$H$25</f>
        <v>0</v>
      </c>
      <c r="H6193">
        <f t="array" ref="H6193">FREQUENCY(IF('Data Transformation'!$B$4:$B$8425=B6171,'Data Transformation'!$G$4:$G$8425),'Bin Analysis'!$B6193)</f>
        <v>17</v>
      </c>
      <c r="I6193">
        <f t="shared" si="772"/>
        <v>0</v>
      </c>
      <c r="J6193">
        <f t="shared" si="773"/>
        <v>0</v>
      </c>
      <c r="K6193">
        <f>J6193*Weighting!$W$25</f>
        <v>0</v>
      </c>
      <c r="M6193" s="14"/>
    </row>
    <row r="6194" spans="1:25" x14ac:dyDescent="0.25">
      <c r="A6194" s="32"/>
      <c r="M6194" s="14"/>
    </row>
    <row r="6195" spans="1:25" ht="23.25" x14ac:dyDescent="0.35">
      <c r="A6195" s="21" t="s">
        <v>0</v>
      </c>
      <c r="B6195" s="21">
        <f>IFERROR(VLOOKUP(C6195,'Data Transformation'!$L$6:$M$426,2,FALSE),"")</f>
        <v>258</v>
      </c>
      <c r="C6195" s="21">
        <f>C6171+1</f>
        <v>258</v>
      </c>
      <c r="D6195" s="21"/>
      <c r="E6195" s="21"/>
      <c r="F6195" s="21"/>
      <c r="G6195" s="21"/>
      <c r="H6195" s="22"/>
      <c r="I6195" s="22"/>
      <c r="J6195" s="22"/>
      <c r="K6195" s="21"/>
      <c r="L6195" s="21">
        <f>B6195</f>
        <v>258</v>
      </c>
      <c r="M6195" s="23">
        <f>INDEX('Data Transformation'!$O$4:$O$424,MATCH($B6195,'Data Transformation'!$M$4:$M$424,0),MATCH($M$2,'Data Transformation'!$O$3,0))</f>
        <v>16</v>
      </c>
      <c r="N6195" s="27">
        <f>IF('Input and Summary Results'!$J$16="minimum",'Bin Analysis'!X6196/(M6195-1),'Bin Analysis'!Y6195/('Bin Analysis'!M6195-1))</f>
        <v>0</v>
      </c>
      <c r="O6195" s="27">
        <f>IF(M6195=FALSE,NA(),(VLOOKUP(1,C6198:K6217,4,FALSE))/(M6195-1))</f>
        <v>0</v>
      </c>
      <c r="P6195" s="27">
        <f>IF(M6195=FALSE,NA(),SUM(J6198:J6217)/Weighting!$S$5)</f>
        <v>0.2</v>
      </c>
      <c r="Q6195" s="27">
        <f>IF(M6195=FALSE,NA(),SUM(K6198:K6217)/Weighting!$S$6)</f>
        <v>8.6956521739130432E-2</v>
      </c>
      <c r="R6195" s="27">
        <f>IF(M6195=FALSE,NA(),(VLOOKUP(1,G6198:K6217,3,FALSE))/(M6195-1))</f>
        <v>1</v>
      </c>
      <c r="S6195" s="22" t="str">
        <f>IF(M6195=FALSE,NA(),IF(SUM(J6198:J6217)=2,"yes","no"))</f>
        <v>yes</v>
      </c>
      <c r="X6195" s="2" cm="2">
        <f t="array" ref="X6195:X6196">FREQUENCY(IF('Data Transformation'!$B$425:$B$6424='Bin Analysis'!L6195,'Data Transformation'!$G$425:$G$6424),'Data Transformation'!$U$11)</f>
        <v>15</v>
      </c>
      <c r="Y6195" s="2" cm="2">
        <f t="array" ref="Y6195:Y6196">FREQUENCY(IF('Data Transformation'!$B$425:$B$6424='Bin Analysis'!L6195,'Data Transformation'!$G$425:$G$6424),'Data Transformation'!$U$12)</f>
        <v>15</v>
      </c>
    </row>
    <row r="6196" spans="1:25" x14ac:dyDescent="0.25">
      <c r="A6196" s="14" t="s">
        <v>66</v>
      </c>
      <c r="B6196" t="s">
        <v>47</v>
      </c>
      <c r="C6196" t="s">
        <v>5</v>
      </c>
      <c r="D6196" t="s">
        <v>99</v>
      </c>
      <c r="E6196" t="s">
        <v>100</v>
      </c>
      <c r="F6196" t="s">
        <v>101</v>
      </c>
      <c r="G6196" t="s">
        <v>69</v>
      </c>
      <c r="H6196" t="s">
        <v>31</v>
      </c>
      <c r="I6196" t="s">
        <v>32</v>
      </c>
      <c r="J6196" t="s">
        <v>46</v>
      </c>
      <c r="K6196" s="14" t="s">
        <v>45</v>
      </c>
      <c r="M6196" s="14"/>
      <c r="X6196" s="2">
        <v>0</v>
      </c>
      <c r="Y6196" s="2">
        <v>0</v>
      </c>
    </row>
    <row r="6197" spans="1:25" x14ac:dyDescent="0.25">
      <c r="A6197" s="32"/>
      <c r="D6197" t="b">
        <f>IF(C6197=1,'Data Transformation'!$G$3+0.5*'Data Transformation'!$W$25,IF(C6198=1,D6198-'Data Transformation'!$W$25,FALSE))</f>
        <v>0</v>
      </c>
      <c r="E6197" t="str">
        <f t="array" ref="E6197">IF(ISLOGICAL(D6197),"",FREQUENCY(IF('Data Transformation'!$B$425:$B$8425='Bin Analysis'!$B6195,'Data Transformation'!$G$425:$G$8425),D6197))</f>
        <v/>
      </c>
      <c r="F6197" t="str">
        <f>IF(ISLOGICAL(D6197),"",E6197-E6196)</f>
        <v/>
      </c>
      <c r="M6197" s="14"/>
    </row>
    <row r="6198" spans="1:25" x14ac:dyDescent="0.25">
      <c r="A6198" s="32">
        <f>IF(Weighting!$P$6&gt;0,B6198,"")</f>
        <v>0.32100000000000001</v>
      </c>
      <c r="B6198">
        <f>Weighting!$C$6</f>
        <v>0.32100000000000001</v>
      </c>
      <c r="C6198">
        <f>Weighting!$F$6</f>
        <v>0</v>
      </c>
      <c r="D6198" t="b">
        <f>IF(C6198=1,'Data Transformation'!$G$3+0.5*'Data Transformation'!$W$25,IF(C6199=1,D6199-'Data Transformation'!$W$25,FALSE))</f>
        <v>0</v>
      </c>
      <c r="E6198" t="str">
        <f t="array" ref="E6198">IF(ISLOGICAL(D6198),"",FREQUENCY(IF('Data Transformation'!$B$425:$B$8425='Bin Analysis'!$B6195,'Data Transformation'!$G$425:$G$8425),D6198))</f>
        <v/>
      </c>
      <c r="F6198" t="str">
        <f>IF(ISLOGICAL(D6198),"",E6198-E6197)</f>
        <v/>
      </c>
      <c r="G6198">
        <f>Weighting!$H$6</f>
        <v>1</v>
      </c>
      <c r="H6198">
        <f t="array" ref="H6198">FREQUENCY(IF('Data Transformation'!$B$4:$B$8425=B6195,'Data Transformation'!$G$4:$G$8425),'Bin Analysis'!$B6198)</f>
        <v>15</v>
      </c>
      <c r="I6198">
        <f>H6198-H6197</f>
        <v>15</v>
      </c>
      <c r="J6198">
        <f>IF(I6198=0,0,1)</f>
        <v>1</v>
      </c>
      <c r="K6198">
        <f>J6198*Weighting!$W$6</f>
        <v>1</v>
      </c>
      <c r="M6198" s="14"/>
    </row>
    <row r="6199" spans="1:25" x14ac:dyDescent="0.25">
      <c r="A6199" s="32">
        <f>IF(Weighting!$P$7&gt;0,B6199,"")</f>
        <v>0.45200000000000001</v>
      </c>
      <c r="B6199">
        <f>Weighting!$C$7</f>
        <v>0.45200000000000001</v>
      </c>
      <c r="C6199">
        <f>Weighting!$F$7</f>
        <v>0</v>
      </c>
      <c r="D6199" t="b">
        <f>IF(C6199=1,'Data Transformation'!$G$3+0.5*'Data Transformation'!$W$25,IF(C6200=1,D6200-'Data Transformation'!$W$25,FALSE))</f>
        <v>0</v>
      </c>
      <c r="E6199" t="str">
        <f t="array" ref="E6199">IF(ISLOGICAL(D6199),"",FREQUENCY(IF('Data Transformation'!$B$425:$B$8425='Bin Analysis'!$B6195,'Data Transformation'!$G$425:$G$8425),D6199))</f>
        <v/>
      </c>
      <c r="F6199" t="str">
        <f t="shared" ref="F6199:F6217" si="774">IF(ISLOGICAL(D6199),"",E6199-E6198)</f>
        <v/>
      </c>
      <c r="G6199">
        <f>Weighting!$H$7</f>
        <v>0</v>
      </c>
      <c r="H6199">
        <f t="array" ref="H6199">FREQUENCY(IF('Data Transformation'!$B$4:$B$8425=B6195,'Data Transformation'!$G$4:$G$8425),'Bin Analysis'!$B6199)</f>
        <v>15</v>
      </c>
      <c r="I6199">
        <f t="shared" ref="I6199:I6217" si="775">H6199-H6198</f>
        <v>0</v>
      </c>
      <c r="J6199">
        <f>IF(I6199=0,0,1)</f>
        <v>0</v>
      </c>
      <c r="K6199">
        <f>J6199*Weighting!$W$7</f>
        <v>0</v>
      </c>
      <c r="M6199" s="14"/>
    </row>
    <row r="6200" spans="1:25" x14ac:dyDescent="0.25">
      <c r="A6200" s="32">
        <f>IF(Weighting!$P$8&gt;0,B6200,"")</f>
        <v>0.58299999999999996</v>
      </c>
      <c r="B6200">
        <f>Weighting!$C$8</f>
        <v>0.58299999999999996</v>
      </c>
      <c r="C6200">
        <f>Weighting!$F$8</f>
        <v>0</v>
      </c>
      <c r="D6200" t="b">
        <f>IF(C6200=1,'Data Transformation'!$G$3+0.5*'Data Transformation'!$W$25,IF(C6201=1,D6201-'Data Transformation'!$W$25,FALSE))</f>
        <v>0</v>
      </c>
      <c r="E6200" t="str">
        <f t="array" ref="E6200">IF(ISLOGICAL(D6200),"",FREQUENCY(IF('Data Transformation'!$B$425:$B$8425='Bin Analysis'!$B6195,'Data Transformation'!$G$425:$G$8425),D6200))</f>
        <v/>
      </c>
      <c r="F6200" t="str">
        <f t="shared" si="774"/>
        <v/>
      </c>
      <c r="G6200">
        <f>Weighting!$H$8</f>
        <v>0</v>
      </c>
      <c r="H6200">
        <f t="array" ref="H6200">FREQUENCY(IF('Data Transformation'!$B$4:$B$8425=B6195,'Data Transformation'!$G$4:$G$8425),'Bin Analysis'!$B6200)</f>
        <v>15</v>
      </c>
      <c r="I6200">
        <f t="shared" si="775"/>
        <v>0</v>
      </c>
      <c r="J6200">
        <f t="shared" ref="J6200:J6217" si="776">IF(I6200=0,0,1)</f>
        <v>0</v>
      </c>
      <c r="K6200">
        <f>J6200*Weighting!$W$8</f>
        <v>0</v>
      </c>
      <c r="M6200" s="14"/>
    </row>
    <row r="6201" spans="1:25" x14ac:dyDescent="0.25">
      <c r="A6201" s="32">
        <f>IF(Weighting!$P$9&gt;0,B6201,"")</f>
        <v>0.71399999999999997</v>
      </c>
      <c r="B6201" s="50">
        <f>Weighting!$C$9</f>
        <v>0.71399999999999997</v>
      </c>
      <c r="C6201">
        <f>Weighting!$F$9</f>
        <v>0</v>
      </c>
      <c r="D6201" t="b">
        <f>IF(C6201=1,'Data Transformation'!$G$3+0.5*'Data Transformation'!$W$25,IF(C6202=1,D6202-'Data Transformation'!$W$25,FALSE))</f>
        <v>0</v>
      </c>
      <c r="E6201" t="str">
        <f t="array" ref="E6201">IF(ISLOGICAL(D6201),"",FREQUENCY(IF('Data Transformation'!$B$425:$B$8425='Bin Analysis'!$B6195,'Data Transformation'!$G$425:$G$8425),D6201))</f>
        <v/>
      </c>
      <c r="F6201" t="str">
        <f t="shared" si="774"/>
        <v/>
      </c>
      <c r="G6201">
        <f>Weighting!$H$9</f>
        <v>0</v>
      </c>
      <c r="H6201">
        <f t="array" ref="H6201">FREQUENCY(IF('Data Transformation'!$B$4:$B$8425=B6195,'Data Transformation'!$G$4:$G$8425),'Bin Analysis'!$B6201)</f>
        <v>15</v>
      </c>
      <c r="I6201">
        <f t="shared" si="775"/>
        <v>0</v>
      </c>
      <c r="J6201">
        <f t="shared" si="776"/>
        <v>0</v>
      </c>
      <c r="K6201">
        <f>J6201*Weighting!$W$9</f>
        <v>0</v>
      </c>
      <c r="M6201" s="14"/>
    </row>
    <row r="6202" spans="1:25" x14ac:dyDescent="0.25">
      <c r="A6202" s="32">
        <f>IF(Weighting!$P$10&gt;0,B6202,"")</f>
        <v>0.84499999999999997</v>
      </c>
      <c r="B6202">
        <f>Weighting!$C$10</f>
        <v>0.84499999999999997</v>
      </c>
      <c r="C6202">
        <f>Weighting!$F$10</f>
        <v>0</v>
      </c>
      <c r="D6202" t="b">
        <f>IF(C6202=1,'Data Transformation'!$G$3+0.5*'Data Transformation'!$W$25,IF(C6203=1,D6203-'Data Transformation'!$W$25,FALSE))</f>
        <v>0</v>
      </c>
      <c r="E6202" t="str">
        <f t="array" ref="E6202">IF(ISLOGICAL(D6202),"",FREQUENCY(IF('Data Transformation'!$B$425:$B$8425='Bin Analysis'!$B6195,'Data Transformation'!$G$425:$G$8425),D6202))</f>
        <v/>
      </c>
      <c r="F6202" t="str">
        <f t="shared" si="774"/>
        <v/>
      </c>
      <c r="G6202">
        <f>Weighting!$H$10</f>
        <v>0</v>
      </c>
      <c r="H6202">
        <f t="array" ref="H6202">FREQUENCY(IF('Data Transformation'!$B$4:$B$8425=B6195,'Data Transformation'!$G$4:$G$8425),'Bin Analysis'!$B6202)</f>
        <v>15</v>
      </c>
      <c r="I6202">
        <f t="shared" si="775"/>
        <v>0</v>
      </c>
      <c r="J6202">
        <f t="shared" si="776"/>
        <v>0</v>
      </c>
      <c r="K6202">
        <f>J6202*Weighting!$W$10</f>
        <v>0</v>
      </c>
      <c r="M6202" s="14"/>
    </row>
    <row r="6203" spans="1:25" x14ac:dyDescent="0.25">
      <c r="A6203" s="32">
        <f>IF(Weighting!$P$11&gt;0,B6203,"")</f>
        <v>0.97599999999999998</v>
      </c>
      <c r="B6203">
        <f>Weighting!$C$11</f>
        <v>0.97599999999999998</v>
      </c>
      <c r="C6203">
        <f>Weighting!$F$11</f>
        <v>0</v>
      </c>
      <c r="D6203">
        <f>IF(C6203=1,'Data Transformation'!$G$3+0.5*'Data Transformation'!$W$25,IF(C6204=1,D6204-'Data Transformation'!$W$25,FALSE))</f>
        <v>0.86899999999999999</v>
      </c>
      <c r="E6203">
        <f t="array" ref="E6203">IF(ISLOGICAL(D6203),"",FREQUENCY(IF('Data Transformation'!$B$425:$B$8425='Bin Analysis'!$B6195,'Data Transformation'!$G$425:$G$8425),D6203))</f>
        <v>15</v>
      </c>
      <c r="F6203" t="e">
        <f t="shared" si="774"/>
        <v>#VALUE!</v>
      </c>
      <c r="G6203">
        <f>Weighting!$H$11</f>
        <v>0</v>
      </c>
      <c r="H6203">
        <f t="array" ref="H6203">FREQUENCY(IF('Data Transformation'!$B$4:$B$8425=B6195,'Data Transformation'!$G$4:$G$8425),'Bin Analysis'!$B6203)</f>
        <v>15</v>
      </c>
      <c r="I6203">
        <f t="shared" si="775"/>
        <v>0</v>
      </c>
      <c r="J6203">
        <f t="shared" si="776"/>
        <v>0</v>
      </c>
      <c r="K6203">
        <f>J6203*Weighting!$W$11</f>
        <v>0</v>
      </c>
      <c r="M6203" s="14"/>
    </row>
    <row r="6204" spans="1:25" x14ac:dyDescent="0.25">
      <c r="A6204" s="32">
        <f>IF(Weighting!$P$12&gt;0,B6204,"")</f>
        <v>1.107</v>
      </c>
      <c r="B6204">
        <f>Weighting!$C$12</f>
        <v>1.107</v>
      </c>
      <c r="C6204">
        <f>Weighting!$F$12</f>
        <v>1</v>
      </c>
      <c r="D6204">
        <f>IF(C6204=1,'Data Transformation'!$G$3+0.5*'Data Transformation'!$W$25,IF(C6205=1,D6205-'Data Transformation'!$W$25,FALSE))</f>
        <v>1.131</v>
      </c>
      <c r="E6204">
        <f t="array" ref="E6204">IF(ISLOGICAL(D6204),"",FREQUENCY(IF('Data Transformation'!$B$425:$B$8425='Bin Analysis'!$B6195,'Data Transformation'!$G$425:$G$8425),D6204))</f>
        <v>15</v>
      </c>
      <c r="F6204">
        <f t="shared" si="774"/>
        <v>0</v>
      </c>
      <c r="G6204">
        <f>Weighting!$H$12</f>
        <v>0</v>
      </c>
      <c r="H6204">
        <f t="array" ref="H6204">FREQUENCY(IF('Data Transformation'!$B$4:$B$8425=B6195,'Data Transformation'!$G$4:$G$8425),'Bin Analysis'!$B6204)</f>
        <v>16</v>
      </c>
      <c r="I6204">
        <f t="shared" si="775"/>
        <v>1</v>
      </c>
      <c r="J6204">
        <f t="shared" si="776"/>
        <v>1</v>
      </c>
      <c r="K6204">
        <f>J6204*Weighting!$W$12</f>
        <v>1</v>
      </c>
      <c r="M6204" s="14"/>
    </row>
    <row r="6205" spans="1:25" x14ac:dyDescent="0.25">
      <c r="A6205" s="32">
        <f>IF(Weighting!$P$13&gt;0,B6205,"")</f>
        <v>1.238</v>
      </c>
      <c r="B6205">
        <f>Weighting!$C$13</f>
        <v>1.238</v>
      </c>
      <c r="C6205">
        <f>Weighting!$F$13</f>
        <v>0</v>
      </c>
      <c r="D6205" t="b">
        <f>IF(C6205=1,'Data Transformation'!$G$3+0.5*'Data Transformation'!$W$25,IF(C6206=1,D6206-'Data Transformation'!$W$25,FALSE))</f>
        <v>0</v>
      </c>
      <c r="E6205" t="str">
        <f t="array" ref="E6205">IF(ISLOGICAL(D6205),"",FREQUENCY(IF('Data Transformation'!$B$425:$B$8425='Bin Analysis'!$B6195,'Data Transformation'!$G$425:$G$8425),D6205))</f>
        <v/>
      </c>
      <c r="F6205" t="str">
        <f t="shared" si="774"/>
        <v/>
      </c>
      <c r="G6205">
        <f>Weighting!$H$13</f>
        <v>0</v>
      </c>
      <c r="H6205">
        <f t="array" ref="H6205">FREQUENCY(IF('Data Transformation'!$B$4:$B$8425=B6195,'Data Transformation'!$G$4:$G$8425),'Bin Analysis'!$B6205)</f>
        <v>16</v>
      </c>
      <c r="I6205">
        <f t="shared" si="775"/>
        <v>0</v>
      </c>
      <c r="J6205">
        <f t="shared" si="776"/>
        <v>0</v>
      </c>
      <c r="K6205">
        <f>J6205*Weighting!$W$13</f>
        <v>0</v>
      </c>
      <c r="M6205" s="14"/>
    </row>
    <row r="6206" spans="1:25" x14ac:dyDescent="0.25">
      <c r="A6206" s="32">
        <f>IF(Weighting!$P$14&gt;0,B6206,"")</f>
        <v>1.369</v>
      </c>
      <c r="B6206">
        <f>Weighting!$C$14</f>
        <v>1.369</v>
      </c>
      <c r="C6206">
        <f>Weighting!$F$14</f>
        <v>0</v>
      </c>
      <c r="D6206" t="b">
        <f>IF(C6206=1,'Data Transformation'!$G$3+0.5*'Data Transformation'!$W$25,IF(C6207=1,D6207-'Data Transformation'!$W$25,FALSE))</f>
        <v>0</v>
      </c>
      <c r="E6206" t="str">
        <f t="array" ref="E6206">IF(ISLOGICAL(D6206),"",FREQUENCY(IF('Data Transformation'!$B$425:$B$8425='Bin Analysis'!$B6195,'Data Transformation'!$G$425:$G$8425),D6206))</f>
        <v/>
      </c>
      <c r="F6206" t="str">
        <f t="shared" si="774"/>
        <v/>
      </c>
      <c r="G6206">
        <f>Weighting!$H$14</f>
        <v>0</v>
      </c>
      <c r="H6206">
        <f t="array" ref="H6206">FREQUENCY(IF('Data Transformation'!$B$4:$B$8425=B6195,'Data Transformation'!$G$4:$G$8425),'Bin Analysis'!$B6206)</f>
        <v>16</v>
      </c>
      <c r="I6206">
        <f t="shared" si="775"/>
        <v>0</v>
      </c>
      <c r="J6206">
        <f t="shared" si="776"/>
        <v>0</v>
      </c>
      <c r="K6206">
        <f>J6206*Weighting!$W$14</f>
        <v>0</v>
      </c>
      <c r="M6206" s="14"/>
    </row>
    <row r="6207" spans="1:25" x14ac:dyDescent="0.25">
      <c r="A6207" s="32">
        <f>IF(Weighting!$P$15&gt;0,B6207,"")</f>
        <v>1.5000009999999999</v>
      </c>
      <c r="B6207">
        <f>Weighting!$C$15</f>
        <v>1.5000009999999999</v>
      </c>
      <c r="C6207">
        <f>Weighting!$F$15</f>
        <v>0</v>
      </c>
      <c r="D6207" t="b">
        <f>IF(C6207=1,'Data Transformation'!$G$3+0.5*'Data Transformation'!$W$25,IF(C6208=1,D6208-'Data Transformation'!$W$25,FALSE))</f>
        <v>0</v>
      </c>
      <c r="E6207" t="str">
        <f t="array" ref="E6207">IF(ISLOGICAL(D6207),"",FREQUENCY(IF('Data Transformation'!$B$425:$B$8425='Bin Analysis'!$B6195,'Data Transformation'!$G$425:$G$8425),D6207))</f>
        <v/>
      </c>
      <c r="F6207" t="str">
        <f t="shared" si="774"/>
        <v/>
      </c>
      <c r="G6207">
        <f>Weighting!$H$15</f>
        <v>0</v>
      </c>
      <c r="H6207">
        <f t="array" ref="H6207">FREQUENCY(IF('Data Transformation'!$B$4:$B$8425=B6195,'Data Transformation'!$G$4:$G$8425),'Bin Analysis'!$B6207)</f>
        <v>16</v>
      </c>
      <c r="I6207">
        <f t="shared" si="775"/>
        <v>0</v>
      </c>
      <c r="J6207">
        <f t="shared" si="776"/>
        <v>0</v>
      </c>
      <c r="K6207">
        <f>J6207*Weighting!$W$15</f>
        <v>0</v>
      </c>
      <c r="M6207" s="14"/>
    </row>
    <row r="6208" spans="1:25" x14ac:dyDescent="0.25">
      <c r="A6208" s="32" t="str">
        <f>IF(Weighting!$P$16&gt;0,B6208,"")</f>
        <v/>
      </c>
      <c r="B6208">
        <f>Weighting!$C$16</f>
        <v>1.631</v>
      </c>
      <c r="C6208">
        <f>Weighting!$F$16</f>
        <v>0</v>
      </c>
      <c r="D6208" t="b">
        <f>IF(C6208=1,'Data Transformation'!$G$3+0.5*'Data Transformation'!$W$25,IF(C6209=1,D6209-'Data Transformation'!$W$25,FALSE))</f>
        <v>0</v>
      </c>
      <c r="E6208" t="str">
        <f t="array" ref="E6208">IF(ISLOGICAL(D6208),"",FREQUENCY(IF('Data Transformation'!$B$425:$B$8425='Bin Analysis'!$B6195,'Data Transformation'!$G$425:$G$8425),D6208))</f>
        <v/>
      </c>
      <c r="F6208" t="str">
        <f t="shared" si="774"/>
        <v/>
      </c>
      <c r="G6208">
        <f>Weighting!$H$16</f>
        <v>0</v>
      </c>
      <c r="H6208">
        <f t="array" ref="H6208">FREQUENCY(IF('Data Transformation'!$B$4:$B$8425=B6195,'Data Transformation'!$G$4:$G$8425),'Bin Analysis'!$B6208)</f>
        <v>16</v>
      </c>
      <c r="I6208">
        <f t="shared" si="775"/>
        <v>0</v>
      </c>
      <c r="J6208">
        <f t="shared" si="776"/>
        <v>0</v>
      </c>
      <c r="K6208">
        <f>J6208*Weighting!$W$16</f>
        <v>0</v>
      </c>
      <c r="M6208" s="14"/>
    </row>
    <row r="6209" spans="1:25" x14ac:dyDescent="0.25">
      <c r="A6209" s="32" t="str">
        <f>IF(Weighting!$P$17&gt;0,B6209,"")</f>
        <v/>
      </c>
      <c r="B6209">
        <f>Weighting!$C$17</f>
        <v>1.762</v>
      </c>
      <c r="C6209">
        <f>Weighting!$F$17</f>
        <v>0</v>
      </c>
      <c r="D6209" t="b">
        <f>IF(C6209=1,'Data Transformation'!$G$3+0.5*'Data Transformation'!$W$25,IF(C6210=1,D6210-'Data Transformation'!$W$25,FALSE))</f>
        <v>0</v>
      </c>
      <c r="E6209" t="str">
        <f t="array" ref="E6209">IF(ISLOGICAL(D6209),"",FREQUENCY(IF('Data Transformation'!$B$425:$B$8425='Bin Analysis'!$B6195,'Data Transformation'!$G$425:$G$8425),D6209))</f>
        <v/>
      </c>
      <c r="F6209" t="str">
        <f t="shared" si="774"/>
        <v/>
      </c>
      <c r="G6209">
        <f>Weighting!$H$17</f>
        <v>0</v>
      </c>
      <c r="H6209">
        <f t="array" ref="H6209">FREQUENCY(IF('Data Transformation'!$B$4:$B$8425=B6195,'Data Transformation'!$G$4:$G$8425),'Bin Analysis'!$B6209)</f>
        <v>16</v>
      </c>
      <c r="I6209">
        <f t="shared" si="775"/>
        <v>0</v>
      </c>
      <c r="J6209">
        <f t="shared" si="776"/>
        <v>0</v>
      </c>
      <c r="K6209">
        <f>J6209*Weighting!$W$17</f>
        <v>0</v>
      </c>
      <c r="M6209" s="14"/>
    </row>
    <row r="6210" spans="1:25" x14ac:dyDescent="0.25">
      <c r="A6210" s="32" t="str">
        <f>IF(Weighting!$P$18&gt;0,B6210,"")</f>
        <v/>
      </c>
      <c r="B6210">
        <f>Weighting!$C$18</f>
        <v>1.893</v>
      </c>
      <c r="C6210">
        <f>Weighting!$F$18</f>
        <v>0</v>
      </c>
      <c r="D6210" t="b">
        <f>IF(C6210=1,'Data Transformation'!$G$3+0.5*'Data Transformation'!$W$25,IF(C6211=1,D6211-'Data Transformation'!$W$25,FALSE))</f>
        <v>0</v>
      </c>
      <c r="E6210" t="str">
        <f t="array" ref="E6210">IF(ISLOGICAL(D6210),"",FREQUENCY(IF('Data Transformation'!$B$425:$B$8425='Bin Analysis'!$B6195,'Data Transformation'!$G$425:$G$8425),D6210))</f>
        <v/>
      </c>
      <c r="F6210" t="str">
        <f t="shared" si="774"/>
        <v/>
      </c>
      <c r="G6210">
        <f>Weighting!$H$18</f>
        <v>0</v>
      </c>
      <c r="H6210">
        <f t="array" ref="H6210">FREQUENCY(IF('Data Transformation'!$B$4:$B$8425=B6195,'Data Transformation'!$G$4:$G$8425),'Bin Analysis'!$B6210)</f>
        <v>16</v>
      </c>
      <c r="I6210">
        <f t="shared" si="775"/>
        <v>0</v>
      </c>
      <c r="J6210">
        <f t="shared" si="776"/>
        <v>0</v>
      </c>
      <c r="K6210">
        <f>J6210*Weighting!$W$18</f>
        <v>0</v>
      </c>
      <c r="M6210" s="14"/>
    </row>
    <row r="6211" spans="1:25" x14ac:dyDescent="0.25">
      <c r="A6211" s="32" t="str">
        <f>IF(Weighting!$P$19&gt;0,B6211,"")</f>
        <v/>
      </c>
      <c r="B6211">
        <f>Weighting!$C$19</f>
        <v>2.024</v>
      </c>
      <c r="C6211">
        <f>Weighting!$F$19</f>
        <v>0</v>
      </c>
      <c r="D6211" t="b">
        <f>IF(C6211=1,'Data Transformation'!$G$3+0.5*'Data Transformation'!$W$25,IF(C6212=1,D6212-'Data Transformation'!$W$25,FALSE))</f>
        <v>0</v>
      </c>
      <c r="E6211" t="str">
        <f t="array" ref="E6211">IF(ISLOGICAL(D6211),"",FREQUENCY(IF('Data Transformation'!$B$425:$B$8425='Bin Analysis'!$B6195,'Data Transformation'!$G$425:$G$8425),D6211))</f>
        <v/>
      </c>
      <c r="F6211" t="str">
        <f t="shared" si="774"/>
        <v/>
      </c>
      <c r="G6211">
        <f>Weighting!$H$19</f>
        <v>0</v>
      </c>
      <c r="H6211">
        <f t="array" ref="H6211">FREQUENCY(IF('Data Transformation'!$B$4:$B$8425=B6195,'Data Transformation'!$G$4:$G$8425),'Bin Analysis'!$B6211)</f>
        <v>16</v>
      </c>
      <c r="I6211">
        <f t="shared" si="775"/>
        <v>0</v>
      </c>
      <c r="J6211">
        <f t="shared" si="776"/>
        <v>0</v>
      </c>
      <c r="K6211">
        <f>J6211*Weighting!$W$19</f>
        <v>0</v>
      </c>
      <c r="M6211" s="14"/>
    </row>
    <row r="6212" spans="1:25" x14ac:dyDescent="0.25">
      <c r="A6212" s="32" t="str">
        <f>IF(Weighting!$P$20&gt;0,B6212,"")</f>
        <v/>
      </c>
      <c r="B6212">
        <f>Weighting!$C$20</f>
        <v>2.1550000000000002</v>
      </c>
      <c r="C6212">
        <f>Weighting!$F$20</f>
        <v>0</v>
      </c>
      <c r="D6212" t="b">
        <f>IF(C6212=1,'Data Transformation'!$G$3+0.5*'Data Transformation'!$W$25,IF(C6213=1,D6213-'Data Transformation'!$W$25,FALSE))</f>
        <v>0</v>
      </c>
      <c r="E6212" t="str">
        <f t="array" ref="E6212">IF(ISLOGICAL(D6212),"",FREQUENCY(IF('Data Transformation'!$B$425:$B$8425='Bin Analysis'!$B6195,'Data Transformation'!$G$425:$G$8425),D6212))</f>
        <v/>
      </c>
      <c r="F6212" t="str">
        <f t="shared" si="774"/>
        <v/>
      </c>
      <c r="G6212">
        <f>Weighting!$H$20</f>
        <v>0</v>
      </c>
      <c r="H6212">
        <f t="array" ref="H6212">FREQUENCY(IF('Data Transformation'!$B$4:$B$8425=B6195,'Data Transformation'!$G$4:$G$8425),'Bin Analysis'!$B6212)</f>
        <v>16</v>
      </c>
      <c r="I6212">
        <f t="shared" si="775"/>
        <v>0</v>
      </c>
      <c r="J6212">
        <f t="shared" si="776"/>
        <v>0</v>
      </c>
      <c r="K6212">
        <f>J6212*Weighting!$W$20</f>
        <v>0</v>
      </c>
      <c r="M6212" s="14"/>
    </row>
    <row r="6213" spans="1:25" x14ac:dyDescent="0.25">
      <c r="A6213" s="32" t="str">
        <f>IF(Weighting!$P$21&gt;0,B6213,"")</f>
        <v/>
      </c>
      <c r="B6213">
        <f>Weighting!$C$21</f>
        <v>2.2860000000000005</v>
      </c>
      <c r="C6213">
        <f>Weighting!$F$21</f>
        <v>0</v>
      </c>
      <c r="D6213" t="b">
        <f>IF(C6213=1,'Data Transformation'!$G$3+0.5*'Data Transformation'!$W$25,IF(C6214=1,D6214-'Data Transformation'!$W$25,FALSE))</f>
        <v>0</v>
      </c>
      <c r="E6213" t="str">
        <f t="array" ref="E6213">IF(ISLOGICAL(D6213),"",FREQUENCY(IF('Data Transformation'!$B$425:$B$8425='Bin Analysis'!$B6195,'Data Transformation'!$G$425:$G$8425),D6213))</f>
        <v/>
      </c>
      <c r="F6213" t="str">
        <f t="shared" si="774"/>
        <v/>
      </c>
      <c r="G6213">
        <f>Weighting!$H$21</f>
        <v>0</v>
      </c>
      <c r="H6213">
        <f t="array" ref="H6213">FREQUENCY(IF('Data Transformation'!$B$4:$B$8425=B6195,'Data Transformation'!$G$4:$G$8425),'Bin Analysis'!$B6213)</f>
        <v>16</v>
      </c>
      <c r="I6213">
        <f t="shared" si="775"/>
        <v>0</v>
      </c>
      <c r="J6213">
        <f t="shared" si="776"/>
        <v>0</v>
      </c>
      <c r="K6213">
        <f>J6213*Weighting!$W$21</f>
        <v>0</v>
      </c>
      <c r="M6213" s="14"/>
    </row>
    <row r="6214" spans="1:25" x14ac:dyDescent="0.25">
      <c r="A6214" s="32" t="str">
        <f>IF(Weighting!$P$22&gt;0,B6214,"")</f>
        <v/>
      </c>
      <c r="B6214">
        <f>Weighting!$C$22</f>
        <v>2.4170000000000007</v>
      </c>
      <c r="C6214">
        <f>Weighting!$F$22</f>
        <v>0</v>
      </c>
      <c r="D6214" t="b">
        <f>IF(C6214=1,'Data Transformation'!$G$3+0.5*'Data Transformation'!$W$25,IF(C6215=1,D6215-'Data Transformation'!$W$25,FALSE))</f>
        <v>0</v>
      </c>
      <c r="E6214" t="str">
        <f t="array" ref="E6214">IF(ISLOGICAL(D6214),"",FREQUENCY(IF('Data Transformation'!$B$425:$B$8425='Bin Analysis'!$B6195,'Data Transformation'!$G$425:$G$8425),D6214))</f>
        <v/>
      </c>
      <c r="F6214" t="str">
        <f t="shared" si="774"/>
        <v/>
      </c>
      <c r="G6214">
        <f>Weighting!$H$22</f>
        <v>0</v>
      </c>
      <c r="H6214">
        <f t="array" ref="H6214">FREQUENCY(IF('Data Transformation'!$B$4:$B$8425=B6195,'Data Transformation'!$G$4:$G$8425),'Bin Analysis'!$B6214)</f>
        <v>16</v>
      </c>
      <c r="I6214">
        <f t="shared" si="775"/>
        <v>0</v>
      </c>
      <c r="J6214">
        <f t="shared" si="776"/>
        <v>0</v>
      </c>
      <c r="K6214">
        <f>J6214*Weighting!$W$22</f>
        <v>0</v>
      </c>
      <c r="M6214" s="14"/>
    </row>
    <row r="6215" spans="1:25" x14ac:dyDescent="0.25">
      <c r="A6215" s="32" t="str">
        <f>IF(Weighting!$P$23&gt;0,B6215,"")</f>
        <v/>
      </c>
      <c r="B6215">
        <f>Weighting!$C$23</f>
        <v>2.5480000000000009</v>
      </c>
      <c r="C6215">
        <f>Weighting!$F$23</f>
        <v>0</v>
      </c>
      <c r="D6215" t="b">
        <f>IF(C6215=1,'Data Transformation'!$G$3+0.5*'Data Transformation'!$W$25,IF(C6216=1,D6216-'Data Transformation'!$W$25,FALSE))</f>
        <v>0</v>
      </c>
      <c r="E6215" t="str">
        <f t="array" ref="E6215">IF(ISLOGICAL(D6215),"",FREQUENCY(IF('Data Transformation'!$B$425:$B$8425='Bin Analysis'!$B6195,'Data Transformation'!$G$425:$G$8425),D6215))</f>
        <v/>
      </c>
      <c r="F6215" t="str">
        <f t="shared" si="774"/>
        <v/>
      </c>
      <c r="G6215">
        <f>Weighting!$H$23</f>
        <v>0</v>
      </c>
      <c r="H6215">
        <f t="array" ref="H6215">FREQUENCY(IF('Data Transformation'!$B$4:$B$8425=B6195,'Data Transformation'!$G$4:$G$8425),'Bin Analysis'!$B6215)</f>
        <v>16</v>
      </c>
      <c r="I6215">
        <f t="shared" si="775"/>
        <v>0</v>
      </c>
      <c r="J6215">
        <f t="shared" si="776"/>
        <v>0</v>
      </c>
      <c r="K6215">
        <f>J6215*Weighting!$W$23</f>
        <v>0</v>
      </c>
      <c r="M6215" s="14"/>
    </row>
    <row r="6216" spans="1:25" x14ac:dyDescent="0.25">
      <c r="A6216" s="32" t="str">
        <f>IF(Weighting!$P$24&gt;0,B6216,"")</f>
        <v/>
      </c>
      <c r="B6216">
        <f>Weighting!$C$24</f>
        <v>2.6790000000000012</v>
      </c>
      <c r="C6216">
        <f>Weighting!$F$24</f>
        <v>0</v>
      </c>
      <c r="D6216" t="b">
        <f>IF(C6216=1,'Data Transformation'!$G$3+0.5*'Data Transformation'!$W$25,IF(C6217=1,D6217-'Data Transformation'!$W$25,FALSE))</f>
        <v>0</v>
      </c>
      <c r="E6216" t="str">
        <f t="array" ref="E6216">IF(ISLOGICAL(D6216),"",FREQUENCY(IF('Data Transformation'!$B$425:$B$8425='Bin Analysis'!$B6195,'Data Transformation'!$G$425:$G$8425),D6216))</f>
        <v/>
      </c>
      <c r="F6216" t="str">
        <f t="shared" si="774"/>
        <v/>
      </c>
      <c r="G6216">
        <f>Weighting!$H$24</f>
        <v>0</v>
      </c>
      <c r="H6216">
        <f t="array" ref="H6216">FREQUENCY(IF('Data Transformation'!$B$4:$B$8425=B6195,'Data Transformation'!$G$4:$G$8425),'Bin Analysis'!$B6216)</f>
        <v>16</v>
      </c>
      <c r="I6216">
        <f t="shared" si="775"/>
        <v>0</v>
      </c>
      <c r="J6216">
        <f t="shared" si="776"/>
        <v>0</v>
      </c>
      <c r="K6216">
        <f>J6216*Weighting!$W$24</f>
        <v>0</v>
      </c>
      <c r="M6216" s="14"/>
    </row>
    <row r="6217" spans="1:25" x14ac:dyDescent="0.25">
      <c r="A6217" s="32" t="str">
        <f>IF(Weighting!$P$25&gt;0,B6217,"")</f>
        <v/>
      </c>
      <c r="B6217">
        <f>Weighting!$C$25</f>
        <v>2.8100000000000014</v>
      </c>
      <c r="C6217">
        <f>Weighting!$F$25</f>
        <v>0</v>
      </c>
      <c r="D6217" t="b">
        <f>IF(C6217=1,'Data Transformation'!$G$3+0.5*'Data Transformation'!$W$25,IF(C6218=1,D6218-'Data Transformation'!$W$25,FALSE))</f>
        <v>0</v>
      </c>
      <c r="E6217" t="str">
        <f t="array" ref="E6217">IF(ISLOGICAL(D6217),"",FREQUENCY(IF('Data Transformation'!$B$425:$B$8425='Bin Analysis'!$B6195,'Data Transformation'!$G$425:$G$8425),D6217))</f>
        <v/>
      </c>
      <c r="F6217" t="str">
        <f t="shared" si="774"/>
        <v/>
      </c>
      <c r="G6217">
        <f>Weighting!$H$25</f>
        <v>0</v>
      </c>
      <c r="H6217">
        <f t="array" ref="H6217">FREQUENCY(IF('Data Transformation'!$B$4:$B$8425=B6195,'Data Transformation'!$G$4:$G$8425),'Bin Analysis'!$B6217)</f>
        <v>16</v>
      </c>
      <c r="I6217">
        <f t="shared" si="775"/>
        <v>0</v>
      </c>
      <c r="J6217">
        <f t="shared" si="776"/>
        <v>0</v>
      </c>
      <c r="K6217">
        <f>J6217*Weighting!$W$25</f>
        <v>0</v>
      </c>
      <c r="M6217" s="14"/>
    </row>
    <row r="6218" spans="1:25" x14ac:dyDescent="0.25">
      <c r="O6218"/>
      <c r="P6218"/>
      <c r="Q6218"/>
      <c r="R6218"/>
    </row>
    <row r="6219" spans="1:25" ht="23.25" x14ac:dyDescent="0.35">
      <c r="A6219" s="21" t="s">
        <v>0</v>
      </c>
      <c r="B6219" s="21">
        <f>IFERROR(VLOOKUP(C6219,'Data Transformation'!$L$6:$M$426,2,FALSE),"")</f>
        <v>259</v>
      </c>
      <c r="C6219" s="21">
        <f>C6195+1</f>
        <v>259</v>
      </c>
      <c r="D6219" s="21"/>
      <c r="E6219" s="21"/>
      <c r="F6219" s="21"/>
      <c r="G6219" s="21"/>
      <c r="H6219" s="22"/>
      <c r="I6219" s="22"/>
      <c r="J6219" s="22"/>
      <c r="K6219" s="21"/>
      <c r="L6219" s="21">
        <f>B6219</f>
        <v>259</v>
      </c>
      <c r="M6219" s="23">
        <f>INDEX('Data Transformation'!$O$4:$O$424,MATCH($B6219,'Data Transformation'!$M$4:$M$424,0),MATCH($M$2,'Data Transformation'!$O$3,0))</f>
        <v>11</v>
      </c>
      <c r="N6219" s="27">
        <f>IF('Input and Summary Results'!$J$16="minimum",'Bin Analysis'!X6220/(M6219-1),'Bin Analysis'!Y6219/('Bin Analysis'!M6219-1))</f>
        <v>0.3</v>
      </c>
      <c r="O6219" s="27">
        <f>IF(M6219=FALSE,NA(),(VLOOKUP(1,C6222:K6241,4,FALSE))/(M6219-1))</f>
        <v>0.3</v>
      </c>
      <c r="P6219" s="27">
        <f>IF(M6219=FALSE,NA(),SUM(J6222:J6241)/Weighting!$S$5)</f>
        <v>0.5</v>
      </c>
      <c r="Q6219" s="27">
        <f>IF(M6219=FALSE,NA(),SUM(K6222:K6241)/Weighting!$S$6)</f>
        <v>0.39130434782608697</v>
      </c>
      <c r="R6219" s="27">
        <f>IF(M6219=FALSE,NA(),(VLOOKUP(1,G6222:K6241,3,FALSE))/(M6219-1))</f>
        <v>0.2</v>
      </c>
      <c r="S6219" s="22" t="str">
        <f>IF(M6219=FALSE,NA(),IF(SUM(J6222:J6241)=2,"yes","no"))</f>
        <v>no</v>
      </c>
      <c r="X6219" s="2" cm="2">
        <f t="array" ref="X6219:X6220">FREQUENCY(IF('Data Transformation'!$B$425:$B$6424='Bin Analysis'!L6219,'Data Transformation'!$G$425:$G$6424),'Data Transformation'!$U$11)</f>
        <v>7</v>
      </c>
      <c r="Y6219" s="2" cm="2">
        <f t="array" ref="Y6219:Y6220">FREQUENCY(IF('Data Transformation'!$B$425:$B$6424='Bin Analysis'!L6219,'Data Transformation'!$G$425:$G$6424),'Data Transformation'!$U$12)</f>
        <v>4</v>
      </c>
    </row>
    <row r="6220" spans="1:25" x14ac:dyDescent="0.25">
      <c r="A6220" s="14" t="s">
        <v>66</v>
      </c>
      <c r="B6220" t="s">
        <v>47</v>
      </c>
      <c r="C6220" t="s">
        <v>5</v>
      </c>
      <c r="D6220" t="s">
        <v>99</v>
      </c>
      <c r="E6220" t="s">
        <v>100</v>
      </c>
      <c r="F6220" t="s">
        <v>101</v>
      </c>
      <c r="G6220" t="s">
        <v>69</v>
      </c>
      <c r="H6220" t="s">
        <v>31</v>
      </c>
      <c r="I6220" t="s">
        <v>32</v>
      </c>
      <c r="J6220" t="s">
        <v>46</v>
      </c>
      <c r="K6220" s="14" t="s">
        <v>45</v>
      </c>
      <c r="M6220" s="14"/>
      <c r="X6220" s="2">
        <v>3</v>
      </c>
      <c r="Y6220" s="2">
        <v>6</v>
      </c>
    </row>
    <row r="6221" spans="1:25" x14ac:dyDescent="0.25">
      <c r="A6221" s="32"/>
      <c r="D6221" t="b">
        <f>IF(C6221=1,'Data Transformation'!$G$3+0.5*'Data Transformation'!$W$25,IF(C6222=1,D6222-'Data Transformation'!$W$25,FALSE))</f>
        <v>0</v>
      </c>
      <c r="E6221" t="str">
        <f t="array" ref="E6221">IF(ISLOGICAL(D6221),"",FREQUENCY(IF('Data Transformation'!$B$425:$B$8425='Bin Analysis'!$B6219,'Data Transformation'!$G$425:$G$8425),D6221))</f>
        <v/>
      </c>
      <c r="F6221" t="str">
        <f>IF(ISLOGICAL(D6221),"",E6221-E6220)</f>
        <v/>
      </c>
      <c r="M6221" s="14"/>
    </row>
    <row r="6222" spans="1:25" x14ac:dyDescent="0.25">
      <c r="A6222" s="32">
        <f>IF(Weighting!$P$6&gt;0,B6222,"")</f>
        <v>0.32100000000000001</v>
      </c>
      <c r="B6222">
        <f>Weighting!$C$6</f>
        <v>0.32100000000000001</v>
      </c>
      <c r="C6222">
        <f>Weighting!$F$6</f>
        <v>0</v>
      </c>
      <c r="D6222" t="b">
        <f>IF(C6222=1,'Data Transformation'!$G$3+0.5*'Data Transformation'!$W$25,IF(C6223=1,D6223-'Data Transformation'!$W$25,FALSE))</f>
        <v>0</v>
      </c>
      <c r="E6222" t="str">
        <f t="array" ref="E6222">IF(ISLOGICAL(D6222),"",FREQUENCY(IF('Data Transformation'!$B$425:$B$8425='Bin Analysis'!$B6219,'Data Transformation'!$G$425:$G$8425),D6222))</f>
        <v/>
      </c>
      <c r="F6222" t="str">
        <f>IF(ISLOGICAL(D6222),"",E6222-E6221)</f>
        <v/>
      </c>
      <c r="G6222">
        <f>Weighting!$H$6</f>
        <v>1</v>
      </c>
      <c r="H6222">
        <f t="array" ref="H6222">FREQUENCY(IF('Data Transformation'!$B$4:$B$8425=B6219,'Data Transformation'!$G$4:$G$8425),'Bin Analysis'!$B6222)</f>
        <v>2</v>
      </c>
      <c r="I6222">
        <f>H6222-H6221</f>
        <v>2</v>
      </c>
      <c r="J6222">
        <f>IF(I6222=0,0,1)</f>
        <v>1</v>
      </c>
      <c r="K6222">
        <f>J6222*Weighting!$W$6</f>
        <v>1</v>
      </c>
      <c r="M6222" s="14"/>
    </row>
    <row r="6223" spans="1:25" x14ac:dyDescent="0.25">
      <c r="A6223" s="32">
        <f>IF(Weighting!$P$7&gt;0,B6223,"")</f>
        <v>0.45200000000000001</v>
      </c>
      <c r="B6223">
        <f>Weighting!$C$7</f>
        <v>0.45200000000000001</v>
      </c>
      <c r="C6223">
        <f>Weighting!$F$7</f>
        <v>0</v>
      </c>
      <c r="D6223" t="b">
        <f>IF(C6223=1,'Data Transformation'!$G$3+0.5*'Data Transformation'!$W$25,IF(C6224=1,D6224-'Data Transformation'!$W$25,FALSE))</f>
        <v>0</v>
      </c>
      <c r="E6223" t="str">
        <f t="array" ref="E6223">IF(ISLOGICAL(D6223),"",FREQUENCY(IF('Data Transformation'!$B$425:$B$8425='Bin Analysis'!$B6219,'Data Transformation'!$G$425:$G$8425),D6223))</f>
        <v/>
      </c>
      <c r="F6223" t="str">
        <f t="shared" ref="F6223:F6241" si="777">IF(ISLOGICAL(D6223),"",E6223-E6222)</f>
        <v/>
      </c>
      <c r="G6223">
        <f>Weighting!$H$7</f>
        <v>0</v>
      </c>
      <c r="H6223">
        <f t="array" ref="H6223">FREQUENCY(IF('Data Transformation'!$B$4:$B$8425=B6219,'Data Transformation'!$G$4:$G$8425),'Bin Analysis'!$B6223)</f>
        <v>2</v>
      </c>
      <c r="I6223">
        <f t="shared" ref="I6223:I6241" si="778">H6223-H6222</f>
        <v>0</v>
      </c>
      <c r="J6223">
        <f>IF(I6223=0,0,1)</f>
        <v>0</v>
      </c>
      <c r="K6223">
        <f>J6223*Weighting!$W$7</f>
        <v>0</v>
      </c>
      <c r="M6223" s="14"/>
    </row>
    <row r="6224" spans="1:25" x14ac:dyDescent="0.25">
      <c r="A6224" s="32">
        <f>IF(Weighting!$P$8&gt;0,B6224,"")</f>
        <v>0.58299999999999996</v>
      </c>
      <c r="B6224">
        <f>Weighting!$C$8</f>
        <v>0.58299999999999996</v>
      </c>
      <c r="C6224">
        <f>Weighting!$F$8</f>
        <v>0</v>
      </c>
      <c r="D6224" t="b">
        <f>IF(C6224=1,'Data Transformation'!$G$3+0.5*'Data Transformation'!$W$25,IF(C6225=1,D6225-'Data Transformation'!$W$25,FALSE))</f>
        <v>0</v>
      </c>
      <c r="E6224" t="str">
        <f t="array" ref="E6224">IF(ISLOGICAL(D6224),"",FREQUENCY(IF('Data Transformation'!$B$425:$B$8425='Bin Analysis'!$B6219,'Data Transformation'!$G$425:$G$8425),D6224))</f>
        <v/>
      </c>
      <c r="F6224" t="str">
        <f t="shared" si="777"/>
        <v/>
      </c>
      <c r="G6224">
        <f>Weighting!$H$8</f>
        <v>0</v>
      </c>
      <c r="H6224">
        <f t="array" ref="H6224">FREQUENCY(IF('Data Transformation'!$B$4:$B$8425=B6219,'Data Transformation'!$G$4:$G$8425),'Bin Analysis'!$B6224)</f>
        <v>4</v>
      </c>
      <c r="I6224">
        <f t="shared" si="778"/>
        <v>2</v>
      </c>
      <c r="J6224">
        <f t="shared" ref="J6224:J6241" si="779">IF(I6224=0,0,1)</f>
        <v>1</v>
      </c>
      <c r="K6224">
        <f>J6224*Weighting!$W$8</f>
        <v>3</v>
      </c>
      <c r="M6224" s="14"/>
    </row>
    <row r="6225" spans="1:13" x14ac:dyDescent="0.25">
      <c r="A6225" s="32">
        <f>IF(Weighting!$P$9&gt;0,B6225,"")</f>
        <v>0.71399999999999997</v>
      </c>
      <c r="B6225" s="50">
        <f>Weighting!$C$9</f>
        <v>0.71399999999999997</v>
      </c>
      <c r="C6225">
        <f>Weighting!$F$9</f>
        <v>0</v>
      </c>
      <c r="D6225" t="b">
        <f>IF(C6225=1,'Data Transformation'!$G$3+0.5*'Data Transformation'!$W$25,IF(C6226=1,D6226-'Data Transformation'!$W$25,FALSE))</f>
        <v>0</v>
      </c>
      <c r="E6225" t="str">
        <f t="array" ref="E6225">IF(ISLOGICAL(D6225),"",FREQUENCY(IF('Data Transformation'!$B$425:$B$8425='Bin Analysis'!$B6219,'Data Transformation'!$G$425:$G$8425),D6225))</f>
        <v/>
      </c>
      <c r="F6225" t="str">
        <f t="shared" si="777"/>
        <v/>
      </c>
      <c r="G6225">
        <f>Weighting!$H$9</f>
        <v>0</v>
      </c>
      <c r="H6225">
        <f t="array" ref="H6225">FREQUENCY(IF('Data Transformation'!$B$4:$B$8425=B6219,'Data Transformation'!$G$4:$G$8425),'Bin Analysis'!$B6225)</f>
        <v>4</v>
      </c>
      <c r="I6225">
        <f t="shared" si="778"/>
        <v>0</v>
      </c>
      <c r="J6225">
        <f t="shared" si="779"/>
        <v>0</v>
      </c>
      <c r="K6225">
        <f>J6225*Weighting!$W$9</f>
        <v>0</v>
      </c>
      <c r="M6225" s="14"/>
    </row>
    <row r="6226" spans="1:13" x14ac:dyDescent="0.25">
      <c r="A6226" s="32">
        <f>IF(Weighting!$P$10&gt;0,B6226,"")</f>
        <v>0.84499999999999997</v>
      </c>
      <c r="B6226">
        <f>Weighting!$C$10</f>
        <v>0.84499999999999997</v>
      </c>
      <c r="C6226">
        <f>Weighting!$F$10</f>
        <v>0</v>
      </c>
      <c r="D6226" t="b">
        <f>IF(C6226=1,'Data Transformation'!$G$3+0.5*'Data Transformation'!$W$25,IF(C6227=1,D6227-'Data Transformation'!$W$25,FALSE))</f>
        <v>0</v>
      </c>
      <c r="E6226" t="str">
        <f t="array" ref="E6226">IF(ISLOGICAL(D6226),"",FREQUENCY(IF('Data Transformation'!$B$425:$B$8425='Bin Analysis'!$B6219,'Data Transformation'!$G$425:$G$8425),D6226))</f>
        <v/>
      </c>
      <c r="F6226" t="str">
        <f t="shared" si="777"/>
        <v/>
      </c>
      <c r="G6226">
        <f>Weighting!$H$10</f>
        <v>0</v>
      </c>
      <c r="H6226">
        <f t="array" ref="H6226">FREQUENCY(IF('Data Transformation'!$B$4:$B$8425=B6219,'Data Transformation'!$G$4:$G$8425),'Bin Analysis'!$B6226)</f>
        <v>4</v>
      </c>
      <c r="I6226">
        <f t="shared" si="778"/>
        <v>0</v>
      </c>
      <c r="J6226">
        <f t="shared" si="779"/>
        <v>0</v>
      </c>
      <c r="K6226">
        <f>J6226*Weighting!$W$10</f>
        <v>0</v>
      </c>
      <c r="M6226" s="14"/>
    </row>
    <row r="6227" spans="1:13" x14ac:dyDescent="0.25">
      <c r="A6227" s="32">
        <f>IF(Weighting!$P$11&gt;0,B6227,"")</f>
        <v>0.97599999999999998</v>
      </c>
      <c r="B6227">
        <f>Weighting!$C$11</f>
        <v>0.97599999999999998</v>
      </c>
      <c r="C6227">
        <f>Weighting!$F$11</f>
        <v>0</v>
      </c>
      <c r="D6227">
        <f>IF(C6227=1,'Data Transformation'!$G$3+0.5*'Data Transformation'!$W$25,IF(C6228=1,D6228-'Data Transformation'!$W$25,FALSE))</f>
        <v>0.86899999999999999</v>
      </c>
      <c r="E6227">
        <f t="array" ref="E6227">IF(ISLOGICAL(D6227),"",FREQUENCY(IF('Data Transformation'!$B$425:$B$8425='Bin Analysis'!$B6219,'Data Transformation'!$G$425:$G$8425),D6227))</f>
        <v>4</v>
      </c>
      <c r="F6227" t="e">
        <f t="shared" si="777"/>
        <v>#VALUE!</v>
      </c>
      <c r="G6227">
        <f>Weighting!$H$11</f>
        <v>0</v>
      </c>
      <c r="H6227">
        <f t="array" ref="H6227">FREQUENCY(IF('Data Transformation'!$B$4:$B$8425=B6219,'Data Transformation'!$G$4:$G$8425),'Bin Analysis'!$B6227)</f>
        <v>6</v>
      </c>
      <c r="I6227">
        <f t="shared" si="778"/>
        <v>2</v>
      </c>
      <c r="J6227">
        <f t="shared" si="779"/>
        <v>1</v>
      </c>
      <c r="K6227">
        <f>J6227*Weighting!$W$11</f>
        <v>2</v>
      </c>
      <c r="M6227" s="14"/>
    </row>
    <row r="6228" spans="1:13" x14ac:dyDescent="0.25">
      <c r="A6228" s="32">
        <f>IF(Weighting!$P$12&gt;0,B6228,"")</f>
        <v>1.107</v>
      </c>
      <c r="B6228">
        <f>Weighting!$C$12</f>
        <v>1.107</v>
      </c>
      <c r="C6228">
        <f>Weighting!$F$12</f>
        <v>1</v>
      </c>
      <c r="D6228">
        <f>IF(C6228=1,'Data Transformation'!$G$3+0.5*'Data Transformation'!$W$25,IF(C6229=1,D6229-'Data Transformation'!$W$25,FALSE))</f>
        <v>1.131</v>
      </c>
      <c r="E6228">
        <f t="array" ref="E6228">IF(ISLOGICAL(D6228),"",FREQUENCY(IF('Data Transformation'!$B$425:$B$8425='Bin Analysis'!$B6219,'Data Transformation'!$G$425:$G$8425),D6228))</f>
        <v>7</v>
      </c>
      <c r="F6228">
        <f t="shared" si="777"/>
        <v>3</v>
      </c>
      <c r="G6228">
        <f>Weighting!$H$12</f>
        <v>0</v>
      </c>
      <c r="H6228">
        <f t="array" ref="H6228">FREQUENCY(IF('Data Transformation'!$B$4:$B$8425=B6219,'Data Transformation'!$G$4:$G$8425),'Bin Analysis'!$B6228)</f>
        <v>8</v>
      </c>
      <c r="I6228">
        <f t="shared" si="778"/>
        <v>2</v>
      </c>
      <c r="J6228">
        <f t="shared" si="779"/>
        <v>1</v>
      </c>
      <c r="K6228">
        <f>J6228*Weighting!$W$12</f>
        <v>1</v>
      </c>
      <c r="M6228" s="14"/>
    </row>
    <row r="6229" spans="1:13" x14ac:dyDescent="0.25">
      <c r="A6229" s="32">
        <f>IF(Weighting!$P$13&gt;0,B6229,"")</f>
        <v>1.238</v>
      </c>
      <c r="B6229">
        <f>Weighting!$C$13</f>
        <v>1.238</v>
      </c>
      <c r="C6229">
        <f>Weighting!$F$13</f>
        <v>0</v>
      </c>
      <c r="D6229" t="b">
        <f>IF(C6229=1,'Data Transformation'!$G$3+0.5*'Data Transformation'!$W$25,IF(C6230=1,D6230-'Data Transformation'!$W$25,FALSE))</f>
        <v>0</v>
      </c>
      <c r="E6229" t="str">
        <f t="array" ref="E6229">IF(ISLOGICAL(D6229),"",FREQUENCY(IF('Data Transformation'!$B$425:$B$8425='Bin Analysis'!$B6219,'Data Transformation'!$G$425:$G$8425),D6229))</f>
        <v/>
      </c>
      <c r="F6229" t="str">
        <f t="shared" si="777"/>
        <v/>
      </c>
      <c r="G6229">
        <f>Weighting!$H$13</f>
        <v>0</v>
      </c>
      <c r="H6229">
        <f t="array" ref="H6229">FREQUENCY(IF('Data Transformation'!$B$4:$B$8425=B6219,'Data Transformation'!$G$4:$G$8425),'Bin Analysis'!$B6229)</f>
        <v>11</v>
      </c>
      <c r="I6229">
        <f t="shared" si="778"/>
        <v>3</v>
      </c>
      <c r="J6229">
        <f t="shared" si="779"/>
        <v>1</v>
      </c>
      <c r="K6229">
        <f>J6229*Weighting!$W$13</f>
        <v>2</v>
      </c>
      <c r="M6229" s="14"/>
    </row>
    <row r="6230" spans="1:13" x14ac:dyDescent="0.25">
      <c r="A6230" s="32">
        <f>IF(Weighting!$P$14&gt;0,B6230,"")</f>
        <v>1.369</v>
      </c>
      <c r="B6230">
        <f>Weighting!$C$14</f>
        <v>1.369</v>
      </c>
      <c r="C6230">
        <f>Weighting!$F$14</f>
        <v>0</v>
      </c>
      <c r="D6230" t="b">
        <f>IF(C6230=1,'Data Transformation'!$G$3+0.5*'Data Transformation'!$W$25,IF(C6231=1,D6231-'Data Transformation'!$W$25,FALSE))</f>
        <v>0</v>
      </c>
      <c r="E6230" t="str">
        <f t="array" ref="E6230">IF(ISLOGICAL(D6230),"",FREQUENCY(IF('Data Transformation'!$B$425:$B$8425='Bin Analysis'!$B6219,'Data Transformation'!$G$425:$G$8425),D6230))</f>
        <v/>
      </c>
      <c r="F6230" t="str">
        <f t="shared" si="777"/>
        <v/>
      </c>
      <c r="G6230">
        <f>Weighting!$H$14</f>
        <v>0</v>
      </c>
      <c r="H6230">
        <f t="array" ref="H6230">FREQUENCY(IF('Data Transformation'!$B$4:$B$8425=B6219,'Data Transformation'!$G$4:$G$8425),'Bin Analysis'!$B6230)</f>
        <v>11</v>
      </c>
      <c r="I6230">
        <f t="shared" si="778"/>
        <v>0</v>
      </c>
      <c r="J6230">
        <f t="shared" si="779"/>
        <v>0</v>
      </c>
      <c r="K6230">
        <f>J6230*Weighting!$W$14</f>
        <v>0</v>
      </c>
      <c r="M6230" s="14"/>
    </row>
    <row r="6231" spans="1:13" x14ac:dyDescent="0.25">
      <c r="A6231" s="32">
        <f>IF(Weighting!$P$15&gt;0,B6231,"")</f>
        <v>1.5000009999999999</v>
      </c>
      <c r="B6231">
        <f>Weighting!$C$15</f>
        <v>1.5000009999999999</v>
      </c>
      <c r="C6231">
        <f>Weighting!$F$15</f>
        <v>0</v>
      </c>
      <c r="D6231" t="b">
        <f>IF(C6231=1,'Data Transformation'!$G$3+0.5*'Data Transformation'!$W$25,IF(C6232=1,D6232-'Data Transformation'!$W$25,FALSE))</f>
        <v>0</v>
      </c>
      <c r="E6231" t="str">
        <f t="array" ref="E6231">IF(ISLOGICAL(D6231),"",FREQUENCY(IF('Data Transformation'!$B$425:$B$8425='Bin Analysis'!$B6219,'Data Transformation'!$G$425:$G$8425),D6231))</f>
        <v/>
      </c>
      <c r="F6231" t="str">
        <f t="shared" si="777"/>
        <v/>
      </c>
      <c r="G6231">
        <f>Weighting!$H$15</f>
        <v>0</v>
      </c>
      <c r="H6231">
        <f t="array" ref="H6231">FREQUENCY(IF('Data Transformation'!$B$4:$B$8425=B6219,'Data Transformation'!$G$4:$G$8425),'Bin Analysis'!$B6231)</f>
        <v>11</v>
      </c>
      <c r="I6231">
        <f t="shared" si="778"/>
        <v>0</v>
      </c>
      <c r="J6231">
        <f t="shared" si="779"/>
        <v>0</v>
      </c>
      <c r="K6231">
        <f>J6231*Weighting!$W$15</f>
        <v>0</v>
      </c>
      <c r="M6231" s="14"/>
    </row>
    <row r="6232" spans="1:13" x14ac:dyDescent="0.25">
      <c r="A6232" s="32" t="str">
        <f>IF(Weighting!$P$16&gt;0,B6232,"")</f>
        <v/>
      </c>
      <c r="B6232">
        <f>Weighting!$C$16</f>
        <v>1.631</v>
      </c>
      <c r="C6232">
        <f>Weighting!$F$16</f>
        <v>0</v>
      </c>
      <c r="D6232" t="b">
        <f>IF(C6232=1,'Data Transformation'!$G$3+0.5*'Data Transformation'!$W$25,IF(C6233=1,D6233-'Data Transformation'!$W$25,FALSE))</f>
        <v>0</v>
      </c>
      <c r="E6232" t="str">
        <f t="array" ref="E6232">IF(ISLOGICAL(D6232),"",FREQUENCY(IF('Data Transformation'!$B$425:$B$8425='Bin Analysis'!$B6219,'Data Transformation'!$G$425:$G$8425),D6232))</f>
        <v/>
      </c>
      <c r="F6232" t="str">
        <f t="shared" si="777"/>
        <v/>
      </c>
      <c r="G6232">
        <f>Weighting!$H$16</f>
        <v>0</v>
      </c>
      <c r="H6232">
        <f t="array" ref="H6232">FREQUENCY(IF('Data Transformation'!$B$4:$B$8425=B6219,'Data Transformation'!$G$4:$G$8425),'Bin Analysis'!$B6232)</f>
        <v>11</v>
      </c>
      <c r="I6232">
        <f t="shared" si="778"/>
        <v>0</v>
      </c>
      <c r="J6232">
        <f t="shared" si="779"/>
        <v>0</v>
      </c>
      <c r="K6232">
        <f>J6232*Weighting!$W$16</f>
        <v>0</v>
      </c>
      <c r="M6232" s="14"/>
    </row>
    <row r="6233" spans="1:13" x14ac:dyDescent="0.25">
      <c r="A6233" s="32" t="str">
        <f>IF(Weighting!$P$17&gt;0,B6233,"")</f>
        <v/>
      </c>
      <c r="B6233">
        <f>Weighting!$C$17</f>
        <v>1.762</v>
      </c>
      <c r="C6233">
        <f>Weighting!$F$17</f>
        <v>0</v>
      </c>
      <c r="D6233" t="b">
        <f>IF(C6233=1,'Data Transformation'!$G$3+0.5*'Data Transformation'!$W$25,IF(C6234=1,D6234-'Data Transformation'!$W$25,FALSE))</f>
        <v>0</v>
      </c>
      <c r="E6233" t="str">
        <f t="array" ref="E6233">IF(ISLOGICAL(D6233),"",FREQUENCY(IF('Data Transformation'!$B$425:$B$8425='Bin Analysis'!$B6219,'Data Transformation'!$G$425:$G$8425),D6233))</f>
        <v/>
      </c>
      <c r="F6233" t="str">
        <f t="shared" si="777"/>
        <v/>
      </c>
      <c r="G6233">
        <f>Weighting!$H$17</f>
        <v>0</v>
      </c>
      <c r="H6233">
        <f t="array" ref="H6233">FREQUENCY(IF('Data Transformation'!$B$4:$B$8425=B6219,'Data Transformation'!$G$4:$G$8425),'Bin Analysis'!$B6233)</f>
        <v>11</v>
      </c>
      <c r="I6233">
        <f t="shared" si="778"/>
        <v>0</v>
      </c>
      <c r="J6233">
        <f t="shared" si="779"/>
        <v>0</v>
      </c>
      <c r="K6233">
        <f>J6233*Weighting!$W$17</f>
        <v>0</v>
      </c>
      <c r="M6233" s="14"/>
    </row>
    <row r="6234" spans="1:13" x14ac:dyDescent="0.25">
      <c r="A6234" s="32" t="str">
        <f>IF(Weighting!$P$18&gt;0,B6234,"")</f>
        <v/>
      </c>
      <c r="B6234">
        <f>Weighting!$C$18</f>
        <v>1.893</v>
      </c>
      <c r="C6234">
        <f>Weighting!$F$18</f>
        <v>0</v>
      </c>
      <c r="D6234" t="b">
        <f>IF(C6234=1,'Data Transformation'!$G$3+0.5*'Data Transformation'!$W$25,IF(C6235=1,D6235-'Data Transformation'!$W$25,FALSE))</f>
        <v>0</v>
      </c>
      <c r="E6234" t="str">
        <f t="array" ref="E6234">IF(ISLOGICAL(D6234),"",FREQUENCY(IF('Data Transformation'!$B$425:$B$8425='Bin Analysis'!$B6219,'Data Transformation'!$G$425:$G$8425),D6234))</f>
        <v/>
      </c>
      <c r="F6234" t="str">
        <f t="shared" si="777"/>
        <v/>
      </c>
      <c r="G6234">
        <f>Weighting!$H$18</f>
        <v>0</v>
      </c>
      <c r="H6234">
        <f t="array" ref="H6234">FREQUENCY(IF('Data Transformation'!$B$4:$B$8425=B6219,'Data Transformation'!$G$4:$G$8425),'Bin Analysis'!$B6234)</f>
        <v>11</v>
      </c>
      <c r="I6234">
        <f t="shared" si="778"/>
        <v>0</v>
      </c>
      <c r="J6234">
        <f t="shared" si="779"/>
        <v>0</v>
      </c>
      <c r="K6234">
        <f>J6234*Weighting!$W$18</f>
        <v>0</v>
      </c>
      <c r="M6234" s="14"/>
    </row>
    <row r="6235" spans="1:13" x14ac:dyDescent="0.25">
      <c r="A6235" s="32" t="str">
        <f>IF(Weighting!$P$19&gt;0,B6235,"")</f>
        <v/>
      </c>
      <c r="B6235">
        <f>Weighting!$C$19</f>
        <v>2.024</v>
      </c>
      <c r="C6235">
        <f>Weighting!$F$19</f>
        <v>0</v>
      </c>
      <c r="D6235" t="b">
        <f>IF(C6235=1,'Data Transformation'!$G$3+0.5*'Data Transformation'!$W$25,IF(C6236=1,D6236-'Data Transformation'!$W$25,FALSE))</f>
        <v>0</v>
      </c>
      <c r="E6235" t="str">
        <f t="array" ref="E6235">IF(ISLOGICAL(D6235),"",FREQUENCY(IF('Data Transformation'!$B$425:$B$8425='Bin Analysis'!$B6219,'Data Transformation'!$G$425:$G$8425),D6235))</f>
        <v/>
      </c>
      <c r="F6235" t="str">
        <f t="shared" si="777"/>
        <v/>
      </c>
      <c r="G6235">
        <f>Weighting!$H$19</f>
        <v>0</v>
      </c>
      <c r="H6235">
        <f t="array" ref="H6235">FREQUENCY(IF('Data Transformation'!$B$4:$B$8425=B6219,'Data Transformation'!$G$4:$G$8425),'Bin Analysis'!$B6235)</f>
        <v>11</v>
      </c>
      <c r="I6235">
        <f t="shared" si="778"/>
        <v>0</v>
      </c>
      <c r="J6235">
        <f t="shared" si="779"/>
        <v>0</v>
      </c>
      <c r="K6235">
        <f>J6235*Weighting!$W$19</f>
        <v>0</v>
      </c>
      <c r="M6235" s="14"/>
    </row>
    <row r="6236" spans="1:13" x14ac:dyDescent="0.25">
      <c r="A6236" s="32" t="str">
        <f>IF(Weighting!$P$20&gt;0,B6236,"")</f>
        <v/>
      </c>
      <c r="B6236">
        <f>Weighting!$C$20</f>
        <v>2.1550000000000002</v>
      </c>
      <c r="C6236">
        <f>Weighting!$F$20</f>
        <v>0</v>
      </c>
      <c r="D6236" t="b">
        <f>IF(C6236=1,'Data Transformation'!$G$3+0.5*'Data Transformation'!$W$25,IF(C6237=1,D6237-'Data Transformation'!$W$25,FALSE))</f>
        <v>0</v>
      </c>
      <c r="E6236" t="str">
        <f t="array" ref="E6236">IF(ISLOGICAL(D6236),"",FREQUENCY(IF('Data Transformation'!$B$425:$B$8425='Bin Analysis'!$B6219,'Data Transformation'!$G$425:$G$8425),D6236))</f>
        <v/>
      </c>
      <c r="F6236" t="str">
        <f t="shared" si="777"/>
        <v/>
      </c>
      <c r="G6236">
        <f>Weighting!$H$20</f>
        <v>0</v>
      </c>
      <c r="H6236">
        <f t="array" ref="H6236">FREQUENCY(IF('Data Transformation'!$B$4:$B$8425=B6219,'Data Transformation'!$G$4:$G$8425),'Bin Analysis'!$B6236)</f>
        <v>11</v>
      </c>
      <c r="I6236">
        <f t="shared" si="778"/>
        <v>0</v>
      </c>
      <c r="J6236">
        <f t="shared" si="779"/>
        <v>0</v>
      </c>
      <c r="K6236">
        <f>J6236*Weighting!$W$20</f>
        <v>0</v>
      </c>
      <c r="M6236" s="14"/>
    </row>
    <row r="6237" spans="1:13" x14ac:dyDescent="0.25">
      <c r="A6237" s="32" t="str">
        <f>IF(Weighting!$P$21&gt;0,B6237,"")</f>
        <v/>
      </c>
      <c r="B6237">
        <f>Weighting!$C$21</f>
        <v>2.2860000000000005</v>
      </c>
      <c r="C6237">
        <f>Weighting!$F$21</f>
        <v>0</v>
      </c>
      <c r="D6237" t="b">
        <f>IF(C6237=1,'Data Transformation'!$G$3+0.5*'Data Transformation'!$W$25,IF(C6238=1,D6238-'Data Transformation'!$W$25,FALSE))</f>
        <v>0</v>
      </c>
      <c r="E6237" t="str">
        <f t="array" ref="E6237">IF(ISLOGICAL(D6237),"",FREQUENCY(IF('Data Transformation'!$B$425:$B$8425='Bin Analysis'!$B6219,'Data Transformation'!$G$425:$G$8425),D6237))</f>
        <v/>
      </c>
      <c r="F6237" t="str">
        <f t="shared" si="777"/>
        <v/>
      </c>
      <c r="G6237">
        <f>Weighting!$H$21</f>
        <v>0</v>
      </c>
      <c r="H6237">
        <f t="array" ref="H6237">FREQUENCY(IF('Data Transformation'!$B$4:$B$8425=B6219,'Data Transformation'!$G$4:$G$8425),'Bin Analysis'!$B6237)</f>
        <v>11</v>
      </c>
      <c r="I6237">
        <f t="shared" si="778"/>
        <v>0</v>
      </c>
      <c r="J6237">
        <f t="shared" si="779"/>
        <v>0</v>
      </c>
      <c r="K6237">
        <f>J6237*Weighting!$W$21</f>
        <v>0</v>
      </c>
      <c r="M6237" s="14"/>
    </row>
    <row r="6238" spans="1:13" x14ac:dyDescent="0.25">
      <c r="A6238" s="32" t="str">
        <f>IF(Weighting!$P$22&gt;0,B6238,"")</f>
        <v/>
      </c>
      <c r="B6238">
        <f>Weighting!$C$22</f>
        <v>2.4170000000000007</v>
      </c>
      <c r="C6238">
        <f>Weighting!$F$22</f>
        <v>0</v>
      </c>
      <c r="D6238" t="b">
        <f>IF(C6238=1,'Data Transformation'!$G$3+0.5*'Data Transformation'!$W$25,IF(C6239=1,D6239-'Data Transformation'!$W$25,FALSE))</f>
        <v>0</v>
      </c>
      <c r="E6238" t="str">
        <f t="array" ref="E6238">IF(ISLOGICAL(D6238),"",FREQUENCY(IF('Data Transformation'!$B$425:$B$8425='Bin Analysis'!$B6219,'Data Transformation'!$G$425:$G$8425),D6238))</f>
        <v/>
      </c>
      <c r="F6238" t="str">
        <f t="shared" si="777"/>
        <v/>
      </c>
      <c r="G6238">
        <f>Weighting!$H$22</f>
        <v>0</v>
      </c>
      <c r="H6238">
        <f t="array" ref="H6238">FREQUENCY(IF('Data Transformation'!$B$4:$B$8425=B6219,'Data Transformation'!$G$4:$G$8425),'Bin Analysis'!$B6238)</f>
        <v>11</v>
      </c>
      <c r="I6238">
        <f t="shared" si="778"/>
        <v>0</v>
      </c>
      <c r="J6238">
        <f t="shared" si="779"/>
        <v>0</v>
      </c>
      <c r="K6238">
        <f>J6238*Weighting!$W$22</f>
        <v>0</v>
      </c>
      <c r="M6238" s="14"/>
    </row>
    <row r="6239" spans="1:13" x14ac:dyDescent="0.25">
      <c r="A6239" s="32" t="str">
        <f>IF(Weighting!$P$23&gt;0,B6239,"")</f>
        <v/>
      </c>
      <c r="B6239">
        <f>Weighting!$C$23</f>
        <v>2.5480000000000009</v>
      </c>
      <c r="C6239">
        <f>Weighting!$F$23</f>
        <v>0</v>
      </c>
      <c r="D6239" t="b">
        <f>IF(C6239=1,'Data Transformation'!$G$3+0.5*'Data Transformation'!$W$25,IF(C6240=1,D6240-'Data Transformation'!$W$25,FALSE))</f>
        <v>0</v>
      </c>
      <c r="E6239" t="str">
        <f t="array" ref="E6239">IF(ISLOGICAL(D6239),"",FREQUENCY(IF('Data Transformation'!$B$425:$B$8425='Bin Analysis'!$B6219,'Data Transformation'!$G$425:$G$8425),D6239))</f>
        <v/>
      </c>
      <c r="F6239" t="str">
        <f t="shared" si="777"/>
        <v/>
      </c>
      <c r="G6239">
        <f>Weighting!$H$23</f>
        <v>0</v>
      </c>
      <c r="H6239">
        <f t="array" ref="H6239">FREQUENCY(IF('Data Transformation'!$B$4:$B$8425=B6219,'Data Transformation'!$G$4:$G$8425),'Bin Analysis'!$B6239)</f>
        <v>11</v>
      </c>
      <c r="I6239">
        <f t="shared" si="778"/>
        <v>0</v>
      </c>
      <c r="J6239">
        <f t="shared" si="779"/>
        <v>0</v>
      </c>
      <c r="K6239">
        <f>J6239*Weighting!$W$23</f>
        <v>0</v>
      </c>
      <c r="M6239" s="14"/>
    </row>
    <row r="6240" spans="1:13" x14ac:dyDescent="0.25">
      <c r="A6240" s="32" t="str">
        <f>IF(Weighting!$P$24&gt;0,B6240,"")</f>
        <v/>
      </c>
      <c r="B6240">
        <f>Weighting!$C$24</f>
        <v>2.6790000000000012</v>
      </c>
      <c r="C6240">
        <f>Weighting!$F$24</f>
        <v>0</v>
      </c>
      <c r="D6240" t="b">
        <f>IF(C6240=1,'Data Transformation'!$G$3+0.5*'Data Transformation'!$W$25,IF(C6241=1,D6241-'Data Transformation'!$W$25,FALSE))</f>
        <v>0</v>
      </c>
      <c r="E6240" t="str">
        <f t="array" ref="E6240">IF(ISLOGICAL(D6240),"",FREQUENCY(IF('Data Transformation'!$B$425:$B$8425='Bin Analysis'!$B6219,'Data Transformation'!$G$425:$G$8425),D6240))</f>
        <v/>
      </c>
      <c r="F6240" t="str">
        <f t="shared" si="777"/>
        <v/>
      </c>
      <c r="G6240">
        <f>Weighting!$H$24</f>
        <v>0</v>
      </c>
      <c r="H6240">
        <f t="array" ref="H6240">FREQUENCY(IF('Data Transformation'!$B$4:$B$8425=B6219,'Data Transformation'!$G$4:$G$8425),'Bin Analysis'!$B6240)</f>
        <v>11</v>
      </c>
      <c r="I6240">
        <f t="shared" si="778"/>
        <v>0</v>
      </c>
      <c r="J6240">
        <f t="shared" si="779"/>
        <v>0</v>
      </c>
      <c r="K6240">
        <f>J6240*Weighting!$W$24</f>
        <v>0</v>
      </c>
      <c r="M6240" s="14"/>
    </row>
    <row r="6241" spans="1:25" x14ac:dyDescent="0.25">
      <c r="A6241" s="32" t="str">
        <f>IF(Weighting!$P$25&gt;0,B6241,"")</f>
        <v/>
      </c>
      <c r="B6241">
        <f>Weighting!$C$25</f>
        <v>2.8100000000000014</v>
      </c>
      <c r="C6241">
        <f>Weighting!$F$25</f>
        <v>0</v>
      </c>
      <c r="D6241" t="b">
        <f>IF(C6241=1,'Data Transformation'!$G$3+0.5*'Data Transformation'!$W$25,IF(C6242=1,D6242-'Data Transformation'!$W$25,FALSE))</f>
        <v>0</v>
      </c>
      <c r="E6241" t="str">
        <f t="array" ref="E6241">IF(ISLOGICAL(D6241),"",FREQUENCY(IF('Data Transformation'!$B$425:$B$8425='Bin Analysis'!$B6219,'Data Transformation'!$G$425:$G$8425),D6241))</f>
        <v/>
      </c>
      <c r="F6241" t="str">
        <f t="shared" si="777"/>
        <v/>
      </c>
      <c r="G6241">
        <f>Weighting!$H$25</f>
        <v>0</v>
      </c>
      <c r="H6241">
        <f t="array" ref="H6241">FREQUENCY(IF('Data Transformation'!$B$4:$B$8425=B6219,'Data Transformation'!$G$4:$G$8425),'Bin Analysis'!$B6241)</f>
        <v>11</v>
      </c>
      <c r="I6241">
        <f t="shared" si="778"/>
        <v>0</v>
      </c>
      <c r="J6241">
        <f t="shared" si="779"/>
        <v>0</v>
      </c>
      <c r="K6241">
        <f>J6241*Weighting!$W$25</f>
        <v>0</v>
      </c>
      <c r="M6241" s="14"/>
    </row>
    <row r="6242" spans="1:25" x14ac:dyDescent="0.25">
      <c r="N6242" s="55"/>
      <c r="O6242"/>
      <c r="P6242"/>
      <c r="Q6242"/>
      <c r="R6242"/>
    </row>
    <row r="6243" spans="1:25" ht="23.25" x14ac:dyDescent="0.35">
      <c r="A6243" s="21" t="s">
        <v>0</v>
      </c>
      <c r="B6243" s="21">
        <f>IFERROR(VLOOKUP(C6243,'Data Transformation'!$L$6:$M$426,2,FALSE),"")</f>
        <v>260</v>
      </c>
      <c r="C6243" s="21">
        <f>C6219+1</f>
        <v>260</v>
      </c>
      <c r="D6243" s="21"/>
      <c r="E6243" s="21"/>
      <c r="F6243" s="21"/>
      <c r="G6243" s="21"/>
      <c r="H6243" s="22"/>
      <c r="I6243" s="22"/>
      <c r="J6243" s="22"/>
      <c r="K6243" s="21"/>
      <c r="L6243" s="21">
        <f>B6243</f>
        <v>260</v>
      </c>
      <c r="M6243" s="23">
        <f>INDEX('Data Transformation'!$O$4:$O$424,MATCH($B6243,'Data Transformation'!$M$4:$M$424,0),MATCH($M$2,'Data Transformation'!$O$3,0))</f>
        <v>18</v>
      </c>
      <c r="N6243" s="27">
        <f>IF('Input and Summary Results'!$J$16="minimum",'Bin Analysis'!X6244/(M6243-1),'Bin Analysis'!Y6243/('Bin Analysis'!M6243-1))</f>
        <v>0</v>
      </c>
      <c r="O6243" s="27">
        <f>IF(M6243=FALSE,NA(),(VLOOKUP(1,C6246:K6265,4,FALSE))/(M6243-1))</f>
        <v>0</v>
      </c>
      <c r="P6243" s="27">
        <f>IF(M6243=FALSE,NA(),SUM(J6246:J6265)/Weighting!$S$5)</f>
        <v>0.2</v>
      </c>
      <c r="Q6243" s="27">
        <f>IF(M6243=FALSE,NA(),SUM(K6246:K6265)/Weighting!$S$6)</f>
        <v>8.6956521739130432E-2</v>
      </c>
      <c r="R6243" s="27">
        <f>IF(M6243=FALSE,NA(),(VLOOKUP(1,G6246:K6265,3,FALSE))/(M6243-1))</f>
        <v>1</v>
      </c>
      <c r="S6243" s="22" t="str">
        <f>IF(M6243=FALSE,NA(),IF(SUM(J6246:J6265)=2,"yes","no"))</f>
        <v>yes</v>
      </c>
      <c r="X6243" s="2" cm="2">
        <f t="array" ref="X6243:X6244">FREQUENCY(IF('Data Transformation'!$B$425:$B$6424='Bin Analysis'!L6243,'Data Transformation'!$G$425:$G$6424),'Data Transformation'!$U$11)</f>
        <v>17</v>
      </c>
      <c r="Y6243" s="2" cm="2">
        <f t="array" ref="Y6243:Y6244">FREQUENCY(IF('Data Transformation'!$B$425:$B$6424='Bin Analysis'!L6243,'Data Transformation'!$G$425:$G$6424),'Data Transformation'!$U$12)</f>
        <v>17</v>
      </c>
    </row>
    <row r="6244" spans="1:25" x14ac:dyDescent="0.25">
      <c r="A6244" s="14" t="s">
        <v>66</v>
      </c>
      <c r="B6244" t="s">
        <v>47</v>
      </c>
      <c r="C6244" t="s">
        <v>5</v>
      </c>
      <c r="D6244" t="s">
        <v>99</v>
      </c>
      <c r="E6244" t="s">
        <v>100</v>
      </c>
      <c r="F6244" t="s">
        <v>101</v>
      </c>
      <c r="G6244" t="s">
        <v>69</v>
      </c>
      <c r="H6244" t="s">
        <v>31</v>
      </c>
      <c r="I6244" t="s">
        <v>32</v>
      </c>
      <c r="J6244" t="s">
        <v>46</v>
      </c>
      <c r="K6244" s="14" t="s">
        <v>45</v>
      </c>
      <c r="M6244" s="14"/>
      <c r="X6244" s="2">
        <v>0</v>
      </c>
      <c r="Y6244" s="2">
        <v>0</v>
      </c>
    </row>
    <row r="6245" spans="1:25" x14ac:dyDescent="0.25">
      <c r="A6245" s="32"/>
      <c r="D6245" t="b">
        <f>IF(C6245=1,'Data Transformation'!$G$3+0.5*'Data Transformation'!$W$25,IF(C6246=1,D6246-'Data Transformation'!$W$25,FALSE))</f>
        <v>0</v>
      </c>
      <c r="E6245" t="str">
        <f t="array" ref="E6245">IF(ISLOGICAL(D6245),"",FREQUENCY(IF('Data Transformation'!$B$425:$B$8425='Bin Analysis'!$B6243,'Data Transformation'!$G$425:$G$8425),D6245))</f>
        <v/>
      </c>
      <c r="F6245" t="str">
        <f>IF(ISLOGICAL(D6245),"",E6245-E6244)</f>
        <v/>
      </c>
      <c r="M6245" s="14"/>
    </row>
    <row r="6246" spans="1:25" x14ac:dyDescent="0.25">
      <c r="A6246" s="32">
        <f>IF(Weighting!$P$6&gt;0,B6246,"")</f>
        <v>0.32100000000000001</v>
      </c>
      <c r="B6246">
        <f>Weighting!$C$6</f>
        <v>0.32100000000000001</v>
      </c>
      <c r="C6246">
        <f>Weighting!$F$6</f>
        <v>0</v>
      </c>
      <c r="D6246" t="b">
        <f>IF(C6246=1,'Data Transformation'!$G$3+0.5*'Data Transformation'!$W$25,IF(C6247=1,D6247-'Data Transformation'!$W$25,FALSE))</f>
        <v>0</v>
      </c>
      <c r="E6246" t="str">
        <f t="array" ref="E6246">IF(ISLOGICAL(D6246),"",FREQUENCY(IF('Data Transformation'!$B$425:$B$8425='Bin Analysis'!$B6243,'Data Transformation'!$G$425:$G$8425),D6246))</f>
        <v/>
      </c>
      <c r="F6246" t="str">
        <f>IF(ISLOGICAL(D6246),"",E6246-E6245)</f>
        <v/>
      </c>
      <c r="G6246">
        <f>Weighting!$H$6</f>
        <v>1</v>
      </c>
      <c r="H6246">
        <f t="array" ref="H6246">FREQUENCY(IF('Data Transformation'!$B$4:$B$8425=B6243,'Data Transformation'!$G$4:$G$8425),'Bin Analysis'!$B6246)</f>
        <v>17</v>
      </c>
      <c r="I6246">
        <f>H6246-H6245</f>
        <v>17</v>
      </c>
      <c r="J6246">
        <f>IF(I6246=0,0,1)</f>
        <v>1</v>
      </c>
      <c r="K6246">
        <f>J6246*Weighting!$W$6</f>
        <v>1</v>
      </c>
      <c r="M6246" s="14"/>
    </row>
    <row r="6247" spans="1:25" x14ac:dyDescent="0.25">
      <c r="A6247" s="32">
        <f>IF(Weighting!$P$7&gt;0,B6247,"")</f>
        <v>0.45200000000000001</v>
      </c>
      <c r="B6247">
        <f>Weighting!$C$7</f>
        <v>0.45200000000000001</v>
      </c>
      <c r="C6247">
        <f>Weighting!$F$7</f>
        <v>0</v>
      </c>
      <c r="D6247" t="b">
        <f>IF(C6247=1,'Data Transformation'!$G$3+0.5*'Data Transformation'!$W$25,IF(C6248=1,D6248-'Data Transformation'!$W$25,FALSE))</f>
        <v>0</v>
      </c>
      <c r="E6247" t="str">
        <f t="array" ref="E6247">IF(ISLOGICAL(D6247),"",FREQUENCY(IF('Data Transformation'!$B$425:$B$8425='Bin Analysis'!$B6243,'Data Transformation'!$G$425:$G$8425),D6247))</f>
        <v/>
      </c>
      <c r="F6247" t="str">
        <f t="shared" ref="F6247:F6265" si="780">IF(ISLOGICAL(D6247),"",E6247-E6246)</f>
        <v/>
      </c>
      <c r="G6247">
        <f>Weighting!$H$7</f>
        <v>0</v>
      </c>
      <c r="H6247">
        <f t="array" ref="H6247">FREQUENCY(IF('Data Transformation'!$B$4:$B$8425=B6243,'Data Transformation'!$G$4:$G$8425),'Bin Analysis'!$B6247)</f>
        <v>17</v>
      </c>
      <c r="I6247">
        <f t="shared" ref="I6247:I6265" si="781">H6247-H6246</f>
        <v>0</v>
      </c>
      <c r="J6247">
        <f>IF(I6247=0,0,1)</f>
        <v>0</v>
      </c>
      <c r="K6247">
        <f>J6247*Weighting!$W$7</f>
        <v>0</v>
      </c>
      <c r="M6247" s="14"/>
    </row>
    <row r="6248" spans="1:25" x14ac:dyDescent="0.25">
      <c r="A6248" s="32">
        <f>IF(Weighting!$P$8&gt;0,B6248,"")</f>
        <v>0.58299999999999996</v>
      </c>
      <c r="B6248">
        <f>Weighting!$C$8</f>
        <v>0.58299999999999996</v>
      </c>
      <c r="C6248">
        <f>Weighting!$F$8</f>
        <v>0</v>
      </c>
      <c r="D6248" t="b">
        <f>IF(C6248=1,'Data Transformation'!$G$3+0.5*'Data Transformation'!$W$25,IF(C6249=1,D6249-'Data Transformation'!$W$25,FALSE))</f>
        <v>0</v>
      </c>
      <c r="E6248" t="str">
        <f t="array" ref="E6248">IF(ISLOGICAL(D6248),"",FREQUENCY(IF('Data Transformation'!$B$425:$B$8425='Bin Analysis'!$B6243,'Data Transformation'!$G$425:$G$8425),D6248))</f>
        <v/>
      </c>
      <c r="F6248" t="str">
        <f t="shared" si="780"/>
        <v/>
      </c>
      <c r="G6248">
        <f>Weighting!$H$8</f>
        <v>0</v>
      </c>
      <c r="H6248">
        <f t="array" ref="H6248">FREQUENCY(IF('Data Transformation'!$B$4:$B$8425=B6243,'Data Transformation'!$G$4:$G$8425),'Bin Analysis'!$B6248)</f>
        <v>17</v>
      </c>
      <c r="I6248">
        <f t="shared" si="781"/>
        <v>0</v>
      </c>
      <c r="J6248">
        <f t="shared" ref="J6248:J6265" si="782">IF(I6248=0,0,1)</f>
        <v>0</v>
      </c>
      <c r="K6248">
        <f>J6248*Weighting!$W$8</f>
        <v>0</v>
      </c>
      <c r="M6248" s="14"/>
    </row>
    <row r="6249" spans="1:25" x14ac:dyDescent="0.25">
      <c r="A6249" s="32">
        <f>IF(Weighting!$P$9&gt;0,B6249,"")</f>
        <v>0.71399999999999997</v>
      </c>
      <c r="B6249" s="50">
        <f>Weighting!$C$9</f>
        <v>0.71399999999999997</v>
      </c>
      <c r="C6249">
        <f>Weighting!$F$9</f>
        <v>0</v>
      </c>
      <c r="D6249" t="b">
        <f>IF(C6249=1,'Data Transformation'!$G$3+0.5*'Data Transformation'!$W$25,IF(C6250=1,D6250-'Data Transformation'!$W$25,FALSE))</f>
        <v>0</v>
      </c>
      <c r="E6249" t="str">
        <f t="array" ref="E6249">IF(ISLOGICAL(D6249),"",FREQUENCY(IF('Data Transformation'!$B$425:$B$8425='Bin Analysis'!$B6243,'Data Transformation'!$G$425:$G$8425),D6249))</f>
        <v/>
      </c>
      <c r="F6249" t="str">
        <f t="shared" si="780"/>
        <v/>
      </c>
      <c r="G6249">
        <f>Weighting!$H$9</f>
        <v>0</v>
      </c>
      <c r="H6249">
        <f t="array" ref="H6249">FREQUENCY(IF('Data Transformation'!$B$4:$B$8425=B6243,'Data Transformation'!$G$4:$G$8425),'Bin Analysis'!$B6249)</f>
        <v>17</v>
      </c>
      <c r="I6249">
        <f t="shared" si="781"/>
        <v>0</v>
      </c>
      <c r="J6249">
        <f t="shared" si="782"/>
        <v>0</v>
      </c>
      <c r="K6249">
        <f>J6249*Weighting!$W$9</f>
        <v>0</v>
      </c>
      <c r="M6249" s="14"/>
    </row>
    <row r="6250" spans="1:25" x14ac:dyDescent="0.25">
      <c r="A6250" s="32">
        <f>IF(Weighting!$P$10&gt;0,B6250,"")</f>
        <v>0.84499999999999997</v>
      </c>
      <c r="B6250">
        <f>Weighting!$C$10</f>
        <v>0.84499999999999997</v>
      </c>
      <c r="C6250">
        <f>Weighting!$F$10</f>
        <v>0</v>
      </c>
      <c r="D6250" t="b">
        <f>IF(C6250=1,'Data Transformation'!$G$3+0.5*'Data Transformation'!$W$25,IF(C6251=1,D6251-'Data Transformation'!$W$25,FALSE))</f>
        <v>0</v>
      </c>
      <c r="E6250" t="str">
        <f t="array" ref="E6250">IF(ISLOGICAL(D6250),"",FREQUENCY(IF('Data Transformation'!$B$425:$B$8425='Bin Analysis'!$B6243,'Data Transformation'!$G$425:$G$8425),D6250))</f>
        <v/>
      </c>
      <c r="F6250" t="str">
        <f t="shared" si="780"/>
        <v/>
      </c>
      <c r="G6250">
        <f>Weighting!$H$10</f>
        <v>0</v>
      </c>
      <c r="H6250">
        <f t="array" ref="H6250">FREQUENCY(IF('Data Transformation'!$B$4:$B$8425=B6243,'Data Transformation'!$G$4:$G$8425),'Bin Analysis'!$B6250)</f>
        <v>17</v>
      </c>
      <c r="I6250">
        <f t="shared" si="781"/>
        <v>0</v>
      </c>
      <c r="J6250">
        <f t="shared" si="782"/>
        <v>0</v>
      </c>
      <c r="K6250">
        <f>J6250*Weighting!$W$10</f>
        <v>0</v>
      </c>
      <c r="M6250" s="14"/>
    </row>
    <row r="6251" spans="1:25" x14ac:dyDescent="0.25">
      <c r="A6251" s="32">
        <f>IF(Weighting!$P$11&gt;0,B6251,"")</f>
        <v>0.97599999999999998</v>
      </c>
      <c r="B6251">
        <f>Weighting!$C$11</f>
        <v>0.97599999999999998</v>
      </c>
      <c r="C6251">
        <f>Weighting!$F$11</f>
        <v>0</v>
      </c>
      <c r="D6251">
        <f>IF(C6251=1,'Data Transformation'!$G$3+0.5*'Data Transformation'!$W$25,IF(C6252=1,D6252-'Data Transformation'!$W$25,FALSE))</f>
        <v>0.86899999999999999</v>
      </c>
      <c r="E6251">
        <f t="array" ref="E6251">IF(ISLOGICAL(D6251),"",FREQUENCY(IF('Data Transformation'!$B$425:$B$8425='Bin Analysis'!$B6243,'Data Transformation'!$G$425:$G$8425),D6251))</f>
        <v>17</v>
      </c>
      <c r="F6251" t="e">
        <f t="shared" si="780"/>
        <v>#VALUE!</v>
      </c>
      <c r="G6251">
        <f>Weighting!$H$11</f>
        <v>0</v>
      </c>
      <c r="H6251">
        <f t="array" ref="H6251">FREQUENCY(IF('Data Transformation'!$B$4:$B$8425=B6243,'Data Transformation'!$G$4:$G$8425),'Bin Analysis'!$B6251)</f>
        <v>17</v>
      </c>
      <c r="I6251">
        <f t="shared" si="781"/>
        <v>0</v>
      </c>
      <c r="J6251">
        <f t="shared" si="782"/>
        <v>0</v>
      </c>
      <c r="K6251">
        <f>J6251*Weighting!$W$11</f>
        <v>0</v>
      </c>
      <c r="M6251" s="14"/>
    </row>
    <row r="6252" spans="1:25" x14ac:dyDescent="0.25">
      <c r="A6252" s="32">
        <f>IF(Weighting!$P$12&gt;0,B6252,"")</f>
        <v>1.107</v>
      </c>
      <c r="B6252">
        <f>Weighting!$C$12</f>
        <v>1.107</v>
      </c>
      <c r="C6252">
        <f>Weighting!$F$12</f>
        <v>1</v>
      </c>
      <c r="D6252">
        <f>IF(C6252=1,'Data Transformation'!$G$3+0.5*'Data Transformation'!$W$25,IF(C6253=1,D6253-'Data Transformation'!$W$25,FALSE))</f>
        <v>1.131</v>
      </c>
      <c r="E6252">
        <f t="array" ref="E6252">IF(ISLOGICAL(D6252),"",FREQUENCY(IF('Data Transformation'!$B$425:$B$8425='Bin Analysis'!$B6243,'Data Transformation'!$G$425:$G$8425),D6252))</f>
        <v>17</v>
      </c>
      <c r="F6252">
        <f t="shared" si="780"/>
        <v>0</v>
      </c>
      <c r="G6252">
        <f>Weighting!$H$12</f>
        <v>0</v>
      </c>
      <c r="H6252">
        <f t="array" ref="H6252">FREQUENCY(IF('Data Transformation'!$B$4:$B$8425=B6243,'Data Transformation'!$G$4:$G$8425),'Bin Analysis'!$B6252)</f>
        <v>18</v>
      </c>
      <c r="I6252">
        <f t="shared" si="781"/>
        <v>1</v>
      </c>
      <c r="J6252">
        <f t="shared" si="782"/>
        <v>1</v>
      </c>
      <c r="K6252">
        <f>J6252*Weighting!$W$12</f>
        <v>1</v>
      </c>
      <c r="M6252" s="14"/>
    </row>
    <row r="6253" spans="1:25" x14ac:dyDescent="0.25">
      <c r="A6253" s="32">
        <f>IF(Weighting!$P$13&gt;0,B6253,"")</f>
        <v>1.238</v>
      </c>
      <c r="B6253">
        <f>Weighting!$C$13</f>
        <v>1.238</v>
      </c>
      <c r="C6253">
        <f>Weighting!$F$13</f>
        <v>0</v>
      </c>
      <c r="D6253" t="b">
        <f>IF(C6253=1,'Data Transformation'!$G$3+0.5*'Data Transformation'!$W$25,IF(C6254=1,D6254-'Data Transformation'!$W$25,FALSE))</f>
        <v>0</v>
      </c>
      <c r="E6253" t="str">
        <f t="array" ref="E6253">IF(ISLOGICAL(D6253),"",FREQUENCY(IF('Data Transformation'!$B$425:$B$8425='Bin Analysis'!$B6243,'Data Transformation'!$G$425:$G$8425),D6253))</f>
        <v/>
      </c>
      <c r="F6253" t="str">
        <f t="shared" si="780"/>
        <v/>
      </c>
      <c r="G6253">
        <f>Weighting!$H$13</f>
        <v>0</v>
      </c>
      <c r="H6253">
        <f t="array" ref="H6253">FREQUENCY(IF('Data Transformation'!$B$4:$B$8425=B6243,'Data Transformation'!$G$4:$G$8425),'Bin Analysis'!$B6253)</f>
        <v>18</v>
      </c>
      <c r="I6253">
        <f t="shared" si="781"/>
        <v>0</v>
      </c>
      <c r="J6253">
        <f t="shared" si="782"/>
        <v>0</v>
      </c>
      <c r="K6253">
        <f>J6253*Weighting!$W$13</f>
        <v>0</v>
      </c>
      <c r="M6253" s="14"/>
    </row>
    <row r="6254" spans="1:25" x14ac:dyDescent="0.25">
      <c r="A6254" s="32">
        <f>IF(Weighting!$P$14&gt;0,B6254,"")</f>
        <v>1.369</v>
      </c>
      <c r="B6254">
        <f>Weighting!$C$14</f>
        <v>1.369</v>
      </c>
      <c r="C6254">
        <f>Weighting!$F$14</f>
        <v>0</v>
      </c>
      <c r="D6254" t="b">
        <f>IF(C6254=1,'Data Transformation'!$G$3+0.5*'Data Transformation'!$W$25,IF(C6255=1,D6255-'Data Transformation'!$W$25,FALSE))</f>
        <v>0</v>
      </c>
      <c r="E6254" t="str">
        <f t="array" ref="E6254">IF(ISLOGICAL(D6254),"",FREQUENCY(IF('Data Transformation'!$B$425:$B$8425='Bin Analysis'!$B6243,'Data Transformation'!$G$425:$G$8425),D6254))</f>
        <v/>
      </c>
      <c r="F6254" t="str">
        <f t="shared" si="780"/>
        <v/>
      </c>
      <c r="G6254">
        <f>Weighting!$H$14</f>
        <v>0</v>
      </c>
      <c r="H6254">
        <f t="array" ref="H6254">FREQUENCY(IF('Data Transformation'!$B$4:$B$8425=B6243,'Data Transformation'!$G$4:$G$8425),'Bin Analysis'!$B6254)</f>
        <v>18</v>
      </c>
      <c r="I6254">
        <f t="shared" si="781"/>
        <v>0</v>
      </c>
      <c r="J6254">
        <f t="shared" si="782"/>
        <v>0</v>
      </c>
      <c r="K6254">
        <f>J6254*Weighting!$W$14</f>
        <v>0</v>
      </c>
      <c r="M6254" s="14"/>
    </row>
    <row r="6255" spans="1:25" x14ac:dyDescent="0.25">
      <c r="A6255" s="32">
        <f>IF(Weighting!$P$15&gt;0,B6255,"")</f>
        <v>1.5000009999999999</v>
      </c>
      <c r="B6255">
        <f>Weighting!$C$15</f>
        <v>1.5000009999999999</v>
      </c>
      <c r="C6255">
        <f>Weighting!$F$15</f>
        <v>0</v>
      </c>
      <c r="D6255" t="b">
        <f>IF(C6255=1,'Data Transformation'!$G$3+0.5*'Data Transformation'!$W$25,IF(C6256=1,D6256-'Data Transformation'!$W$25,FALSE))</f>
        <v>0</v>
      </c>
      <c r="E6255" t="str">
        <f t="array" ref="E6255">IF(ISLOGICAL(D6255),"",FREQUENCY(IF('Data Transformation'!$B$425:$B$8425='Bin Analysis'!$B6243,'Data Transformation'!$G$425:$G$8425),D6255))</f>
        <v/>
      </c>
      <c r="F6255" t="str">
        <f t="shared" si="780"/>
        <v/>
      </c>
      <c r="G6255">
        <f>Weighting!$H$15</f>
        <v>0</v>
      </c>
      <c r="H6255">
        <f t="array" ref="H6255">FREQUENCY(IF('Data Transformation'!$B$4:$B$8425=B6243,'Data Transformation'!$G$4:$G$8425),'Bin Analysis'!$B6255)</f>
        <v>18</v>
      </c>
      <c r="I6255">
        <f t="shared" si="781"/>
        <v>0</v>
      </c>
      <c r="J6255">
        <f t="shared" si="782"/>
        <v>0</v>
      </c>
      <c r="K6255">
        <f>J6255*Weighting!$W$15</f>
        <v>0</v>
      </c>
      <c r="M6255" s="14"/>
    </row>
    <row r="6256" spans="1:25" x14ac:dyDescent="0.25">
      <c r="A6256" s="32" t="str">
        <f>IF(Weighting!$P$16&gt;0,B6256,"")</f>
        <v/>
      </c>
      <c r="B6256">
        <f>Weighting!$C$16</f>
        <v>1.631</v>
      </c>
      <c r="C6256">
        <f>Weighting!$F$16</f>
        <v>0</v>
      </c>
      <c r="D6256" t="b">
        <f>IF(C6256=1,'Data Transformation'!$G$3+0.5*'Data Transformation'!$W$25,IF(C6257=1,D6257-'Data Transformation'!$W$25,FALSE))</f>
        <v>0</v>
      </c>
      <c r="E6256" t="str">
        <f t="array" ref="E6256">IF(ISLOGICAL(D6256),"",FREQUENCY(IF('Data Transformation'!$B$425:$B$8425='Bin Analysis'!$B6243,'Data Transformation'!$G$425:$G$8425),D6256))</f>
        <v/>
      </c>
      <c r="F6256" t="str">
        <f t="shared" si="780"/>
        <v/>
      </c>
      <c r="G6256">
        <f>Weighting!$H$16</f>
        <v>0</v>
      </c>
      <c r="H6256">
        <f t="array" ref="H6256">FREQUENCY(IF('Data Transformation'!$B$4:$B$8425=B6243,'Data Transformation'!$G$4:$G$8425),'Bin Analysis'!$B6256)</f>
        <v>18</v>
      </c>
      <c r="I6256">
        <f t="shared" si="781"/>
        <v>0</v>
      </c>
      <c r="J6256">
        <f t="shared" si="782"/>
        <v>0</v>
      </c>
      <c r="K6256">
        <f>J6256*Weighting!$W$16</f>
        <v>0</v>
      </c>
      <c r="M6256" s="14"/>
    </row>
    <row r="6257" spans="1:25" x14ac:dyDescent="0.25">
      <c r="A6257" s="32" t="str">
        <f>IF(Weighting!$P$17&gt;0,B6257,"")</f>
        <v/>
      </c>
      <c r="B6257">
        <f>Weighting!$C$17</f>
        <v>1.762</v>
      </c>
      <c r="C6257">
        <f>Weighting!$F$17</f>
        <v>0</v>
      </c>
      <c r="D6257" t="b">
        <f>IF(C6257=1,'Data Transformation'!$G$3+0.5*'Data Transformation'!$W$25,IF(C6258=1,D6258-'Data Transformation'!$W$25,FALSE))</f>
        <v>0</v>
      </c>
      <c r="E6257" t="str">
        <f t="array" ref="E6257">IF(ISLOGICAL(D6257),"",FREQUENCY(IF('Data Transformation'!$B$425:$B$8425='Bin Analysis'!$B6243,'Data Transformation'!$G$425:$G$8425),D6257))</f>
        <v/>
      </c>
      <c r="F6257" t="str">
        <f t="shared" si="780"/>
        <v/>
      </c>
      <c r="G6257">
        <f>Weighting!$H$17</f>
        <v>0</v>
      </c>
      <c r="H6257">
        <f t="array" ref="H6257">FREQUENCY(IF('Data Transformation'!$B$4:$B$8425=B6243,'Data Transformation'!$G$4:$G$8425),'Bin Analysis'!$B6257)</f>
        <v>18</v>
      </c>
      <c r="I6257">
        <f t="shared" si="781"/>
        <v>0</v>
      </c>
      <c r="J6257">
        <f t="shared" si="782"/>
        <v>0</v>
      </c>
      <c r="K6257">
        <f>J6257*Weighting!$W$17</f>
        <v>0</v>
      </c>
      <c r="M6257" s="14"/>
    </row>
    <row r="6258" spans="1:25" x14ac:dyDescent="0.25">
      <c r="A6258" s="32" t="str">
        <f>IF(Weighting!$P$18&gt;0,B6258,"")</f>
        <v/>
      </c>
      <c r="B6258">
        <f>Weighting!$C$18</f>
        <v>1.893</v>
      </c>
      <c r="C6258">
        <f>Weighting!$F$18</f>
        <v>0</v>
      </c>
      <c r="D6258" t="b">
        <f>IF(C6258=1,'Data Transformation'!$G$3+0.5*'Data Transformation'!$W$25,IF(C6259=1,D6259-'Data Transformation'!$W$25,FALSE))</f>
        <v>0</v>
      </c>
      <c r="E6258" t="str">
        <f t="array" ref="E6258">IF(ISLOGICAL(D6258),"",FREQUENCY(IF('Data Transformation'!$B$425:$B$8425='Bin Analysis'!$B6243,'Data Transformation'!$G$425:$G$8425),D6258))</f>
        <v/>
      </c>
      <c r="F6258" t="str">
        <f t="shared" si="780"/>
        <v/>
      </c>
      <c r="G6258">
        <f>Weighting!$H$18</f>
        <v>0</v>
      </c>
      <c r="H6258">
        <f t="array" ref="H6258">FREQUENCY(IF('Data Transformation'!$B$4:$B$8425=B6243,'Data Transformation'!$G$4:$G$8425),'Bin Analysis'!$B6258)</f>
        <v>18</v>
      </c>
      <c r="I6258">
        <f t="shared" si="781"/>
        <v>0</v>
      </c>
      <c r="J6258">
        <f t="shared" si="782"/>
        <v>0</v>
      </c>
      <c r="K6258">
        <f>J6258*Weighting!$W$18</f>
        <v>0</v>
      </c>
      <c r="M6258" s="14"/>
    </row>
    <row r="6259" spans="1:25" x14ac:dyDescent="0.25">
      <c r="A6259" s="32" t="str">
        <f>IF(Weighting!$P$19&gt;0,B6259,"")</f>
        <v/>
      </c>
      <c r="B6259">
        <f>Weighting!$C$19</f>
        <v>2.024</v>
      </c>
      <c r="C6259">
        <f>Weighting!$F$19</f>
        <v>0</v>
      </c>
      <c r="D6259" t="b">
        <f>IF(C6259=1,'Data Transformation'!$G$3+0.5*'Data Transformation'!$W$25,IF(C6260=1,D6260-'Data Transformation'!$W$25,FALSE))</f>
        <v>0</v>
      </c>
      <c r="E6259" t="str">
        <f t="array" ref="E6259">IF(ISLOGICAL(D6259),"",FREQUENCY(IF('Data Transformation'!$B$425:$B$8425='Bin Analysis'!$B6243,'Data Transformation'!$G$425:$G$8425),D6259))</f>
        <v/>
      </c>
      <c r="F6259" t="str">
        <f t="shared" si="780"/>
        <v/>
      </c>
      <c r="G6259">
        <f>Weighting!$H$19</f>
        <v>0</v>
      </c>
      <c r="H6259">
        <f t="array" ref="H6259">FREQUENCY(IF('Data Transformation'!$B$4:$B$8425=B6243,'Data Transformation'!$G$4:$G$8425),'Bin Analysis'!$B6259)</f>
        <v>18</v>
      </c>
      <c r="I6259">
        <f t="shared" si="781"/>
        <v>0</v>
      </c>
      <c r="J6259">
        <f t="shared" si="782"/>
        <v>0</v>
      </c>
      <c r="K6259">
        <f>J6259*Weighting!$W$19</f>
        <v>0</v>
      </c>
      <c r="M6259" s="14"/>
    </row>
    <row r="6260" spans="1:25" x14ac:dyDescent="0.25">
      <c r="A6260" s="32" t="str">
        <f>IF(Weighting!$P$20&gt;0,B6260,"")</f>
        <v/>
      </c>
      <c r="B6260">
        <f>Weighting!$C$20</f>
        <v>2.1550000000000002</v>
      </c>
      <c r="C6260">
        <f>Weighting!$F$20</f>
        <v>0</v>
      </c>
      <c r="D6260" t="b">
        <f>IF(C6260=1,'Data Transformation'!$G$3+0.5*'Data Transformation'!$W$25,IF(C6261=1,D6261-'Data Transformation'!$W$25,FALSE))</f>
        <v>0</v>
      </c>
      <c r="E6260" t="str">
        <f t="array" ref="E6260">IF(ISLOGICAL(D6260),"",FREQUENCY(IF('Data Transformation'!$B$425:$B$8425='Bin Analysis'!$B6243,'Data Transformation'!$G$425:$G$8425),D6260))</f>
        <v/>
      </c>
      <c r="F6260" t="str">
        <f t="shared" si="780"/>
        <v/>
      </c>
      <c r="G6260">
        <f>Weighting!$H$20</f>
        <v>0</v>
      </c>
      <c r="H6260">
        <f t="array" ref="H6260">FREQUENCY(IF('Data Transformation'!$B$4:$B$8425=B6243,'Data Transformation'!$G$4:$G$8425),'Bin Analysis'!$B6260)</f>
        <v>18</v>
      </c>
      <c r="I6260">
        <f t="shared" si="781"/>
        <v>0</v>
      </c>
      <c r="J6260">
        <f t="shared" si="782"/>
        <v>0</v>
      </c>
      <c r="K6260">
        <f>J6260*Weighting!$W$20</f>
        <v>0</v>
      </c>
      <c r="M6260" s="14"/>
    </row>
    <row r="6261" spans="1:25" x14ac:dyDescent="0.25">
      <c r="A6261" s="32" t="str">
        <f>IF(Weighting!$P$21&gt;0,B6261,"")</f>
        <v/>
      </c>
      <c r="B6261">
        <f>Weighting!$C$21</f>
        <v>2.2860000000000005</v>
      </c>
      <c r="C6261">
        <f>Weighting!$F$21</f>
        <v>0</v>
      </c>
      <c r="D6261" t="b">
        <f>IF(C6261=1,'Data Transformation'!$G$3+0.5*'Data Transformation'!$W$25,IF(C6262=1,D6262-'Data Transformation'!$W$25,FALSE))</f>
        <v>0</v>
      </c>
      <c r="E6261" t="str">
        <f t="array" ref="E6261">IF(ISLOGICAL(D6261),"",FREQUENCY(IF('Data Transformation'!$B$425:$B$8425='Bin Analysis'!$B6243,'Data Transformation'!$G$425:$G$8425),D6261))</f>
        <v/>
      </c>
      <c r="F6261" t="str">
        <f t="shared" si="780"/>
        <v/>
      </c>
      <c r="G6261">
        <f>Weighting!$H$21</f>
        <v>0</v>
      </c>
      <c r="H6261">
        <f t="array" ref="H6261">FREQUENCY(IF('Data Transformation'!$B$4:$B$8425=B6243,'Data Transformation'!$G$4:$G$8425),'Bin Analysis'!$B6261)</f>
        <v>18</v>
      </c>
      <c r="I6261">
        <f t="shared" si="781"/>
        <v>0</v>
      </c>
      <c r="J6261">
        <f t="shared" si="782"/>
        <v>0</v>
      </c>
      <c r="K6261">
        <f>J6261*Weighting!$W$21</f>
        <v>0</v>
      </c>
      <c r="M6261" s="14"/>
    </row>
    <row r="6262" spans="1:25" x14ac:dyDescent="0.25">
      <c r="A6262" s="32" t="str">
        <f>IF(Weighting!$P$22&gt;0,B6262,"")</f>
        <v/>
      </c>
      <c r="B6262">
        <f>Weighting!$C$22</f>
        <v>2.4170000000000007</v>
      </c>
      <c r="C6262">
        <f>Weighting!$F$22</f>
        <v>0</v>
      </c>
      <c r="D6262" t="b">
        <f>IF(C6262=1,'Data Transformation'!$G$3+0.5*'Data Transformation'!$W$25,IF(C6263=1,D6263-'Data Transformation'!$W$25,FALSE))</f>
        <v>0</v>
      </c>
      <c r="E6262" t="str">
        <f t="array" ref="E6262">IF(ISLOGICAL(D6262),"",FREQUENCY(IF('Data Transformation'!$B$425:$B$8425='Bin Analysis'!$B6243,'Data Transformation'!$G$425:$G$8425),D6262))</f>
        <v/>
      </c>
      <c r="F6262" t="str">
        <f t="shared" si="780"/>
        <v/>
      </c>
      <c r="G6262">
        <f>Weighting!$H$22</f>
        <v>0</v>
      </c>
      <c r="H6262">
        <f t="array" ref="H6262">FREQUENCY(IF('Data Transformation'!$B$4:$B$8425=B6243,'Data Transformation'!$G$4:$G$8425),'Bin Analysis'!$B6262)</f>
        <v>18</v>
      </c>
      <c r="I6262">
        <f t="shared" si="781"/>
        <v>0</v>
      </c>
      <c r="J6262">
        <f t="shared" si="782"/>
        <v>0</v>
      </c>
      <c r="K6262">
        <f>J6262*Weighting!$W$22</f>
        <v>0</v>
      </c>
      <c r="M6262" s="14"/>
    </row>
    <row r="6263" spans="1:25" x14ac:dyDescent="0.25">
      <c r="A6263" s="32" t="str">
        <f>IF(Weighting!$P$23&gt;0,B6263,"")</f>
        <v/>
      </c>
      <c r="B6263">
        <f>Weighting!$C$23</f>
        <v>2.5480000000000009</v>
      </c>
      <c r="C6263">
        <f>Weighting!$F$23</f>
        <v>0</v>
      </c>
      <c r="D6263" t="b">
        <f>IF(C6263=1,'Data Transformation'!$G$3+0.5*'Data Transformation'!$W$25,IF(C6264=1,D6264-'Data Transformation'!$W$25,FALSE))</f>
        <v>0</v>
      </c>
      <c r="E6263" t="str">
        <f t="array" ref="E6263">IF(ISLOGICAL(D6263),"",FREQUENCY(IF('Data Transformation'!$B$425:$B$8425='Bin Analysis'!$B6243,'Data Transformation'!$G$425:$G$8425),D6263))</f>
        <v/>
      </c>
      <c r="F6263" t="str">
        <f t="shared" si="780"/>
        <v/>
      </c>
      <c r="G6263">
        <f>Weighting!$H$23</f>
        <v>0</v>
      </c>
      <c r="H6263">
        <f t="array" ref="H6263">FREQUENCY(IF('Data Transformation'!$B$4:$B$8425=B6243,'Data Transformation'!$G$4:$G$8425),'Bin Analysis'!$B6263)</f>
        <v>18</v>
      </c>
      <c r="I6263">
        <f t="shared" si="781"/>
        <v>0</v>
      </c>
      <c r="J6263">
        <f t="shared" si="782"/>
        <v>0</v>
      </c>
      <c r="K6263">
        <f>J6263*Weighting!$W$23</f>
        <v>0</v>
      </c>
      <c r="M6263" s="14"/>
    </row>
    <row r="6264" spans="1:25" x14ac:dyDescent="0.25">
      <c r="A6264" s="32" t="str">
        <f>IF(Weighting!$P$24&gt;0,B6264,"")</f>
        <v/>
      </c>
      <c r="B6264">
        <f>Weighting!$C$24</f>
        <v>2.6790000000000012</v>
      </c>
      <c r="C6264">
        <f>Weighting!$F$24</f>
        <v>0</v>
      </c>
      <c r="D6264" t="b">
        <f>IF(C6264=1,'Data Transformation'!$G$3+0.5*'Data Transformation'!$W$25,IF(C6265=1,D6265-'Data Transformation'!$W$25,FALSE))</f>
        <v>0</v>
      </c>
      <c r="E6264" t="str">
        <f t="array" ref="E6264">IF(ISLOGICAL(D6264),"",FREQUENCY(IF('Data Transformation'!$B$425:$B$8425='Bin Analysis'!$B6243,'Data Transformation'!$G$425:$G$8425),D6264))</f>
        <v/>
      </c>
      <c r="F6264" t="str">
        <f t="shared" si="780"/>
        <v/>
      </c>
      <c r="G6264">
        <f>Weighting!$H$24</f>
        <v>0</v>
      </c>
      <c r="H6264">
        <f t="array" ref="H6264">FREQUENCY(IF('Data Transformation'!$B$4:$B$8425=B6243,'Data Transformation'!$G$4:$G$8425),'Bin Analysis'!$B6264)</f>
        <v>18</v>
      </c>
      <c r="I6264">
        <f t="shared" si="781"/>
        <v>0</v>
      </c>
      <c r="J6264">
        <f t="shared" si="782"/>
        <v>0</v>
      </c>
      <c r="K6264">
        <f>J6264*Weighting!$W$24</f>
        <v>0</v>
      </c>
      <c r="M6264" s="14"/>
    </row>
    <row r="6265" spans="1:25" x14ac:dyDescent="0.25">
      <c r="A6265" s="32" t="str">
        <f>IF(Weighting!$P$25&gt;0,B6265,"")</f>
        <v/>
      </c>
      <c r="B6265">
        <f>Weighting!$C$25</f>
        <v>2.8100000000000014</v>
      </c>
      <c r="C6265">
        <f>Weighting!$F$25</f>
        <v>0</v>
      </c>
      <c r="D6265" t="b">
        <f>IF(C6265=1,'Data Transformation'!$G$3+0.5*'Data Transformation'!$W$25,IF(C6266=1,D6266-'Data Transformation'!$W$25,FALSE))</f>
        <v>0</v>
      </c>
      <c r="E6265" t="str">
        <f t="array" ref="E6265">IF(ISLOGICAL(D6265),"",FREQUENCY(IF('Data Transformation'!$B$425:$B$8425='Bin Analysis'!$B6243,'Data Transformation'!$G$425:$G$8425),D6265))</f>
        <v/>
      </c>
      <c r="F6265" t="str">
        <f t="shared" si="780"/>
        <v/>
      </c>
      <c r="G6265">
        <f>Weighting!$H$25</f>
        <v>0</v>
      </c>
      <c r="H6265">
        <f t="array" ref="H6265">FREQUENCY(IF('Data Transformation'!$B$4:$B$8425=B6243,'Data Transformation'!$G$4:$G$8425),'Bin Analysis'!$B6265)</f>
        <v>18</v>
      </c>
      <c r="I6265">
        <f t="shared" si="781"/>
        <v>0</v>
      </c>
      <c r="J6265">
        <f t="shared" si="782"/>
        <v>0</v>
      </c>
      <c r="K6265">
        <f>J6265*Weighting!$W$25</f>
        <v>0</v>
      </c>
      <c r="M6265" s="14"/>
    </row>
    <row r="6266" spans="1:25" x14ac:dyDescent="0.25">
      <c r="O6266"/>
      <c r="P6266"/>
      <c r="Q6266"/>
      <c r="R6266"/>
    </row>
    <row r="6267" spans="1:25" ht="23.25" x14ac:dyDescent="0.35">
      <c r="A6267" s="21" t="s">
        <v>0</v>
      </c>
      <c r="B6267" s="21">
        <f>IFERROR(VLOOKUP(C6267,'Data Transformation'!$L$6:$M$426,2,FALSE),"")</f>
        <v>261</v>
      </c>
      <c r="C6267" s="21">
        <f>C6243+1</f>
        <v>261</v>
      </c>
      <c r="D6267" s="21"/>
      <c r="E6267" s="21"/>
      <c r="F6267" s="21"/>
      <c r="G6267" s="21"/>
      <c r="H6267" s="22"/>
      <c r="I6267" s="22"/>
      <c r="J6267" s="22"/>
      <c r="K6267" s="21"/>
      <c r="L6267" s="21">
        <f>B6267</f>
        <v>261</v>
      </c>
      <c r="M6267" s="23">
        <f>INDEX('Data Transformation'!$O$4:$O$424,MATCH($B6267,'Data Transformation'!$M$4:$M$424,0),MATCH($M$2,'Data Transformation'!$O$3,0))</f>
        <v>16</v>
      </c>
      <c r="N6267" s="27">
        <f>IF('Input and Summary Results'!$J$16="minimum",'Bin Analysis'!X6268/(M6267-1),'Bin Analysis'!Y6267/('Bin Analysis'!M6267-1))</f>
        <v>0</v>
      </c>
      <c r="O6267" s="27">
        <f>IF(M6267=FALSE,NA(),(VLOOKUP(1,C6270:K6289,4,FALSE))/(M6267-1))</f>
        <v>0</v>
      </c>
      <c r="P6267" s="27">
        <f>IF(M6267=FALSE,NA(),SUM(J6270:J6289)/Weighting!$S$5)</f>
        <v>0.2</v>
      </c>
      <c r="Q6267" s="27">
        <f>IF(M6267=FALSE,NA(),SUM(K6270:K6289)/Weighting!$S$6)</f>
        <v>8.6956521739130432E-2</v>
      </c>
      <c r="R6267" s="27">
        <f>IF(M6267=FALSE,NA(),(VLOOKUP(1,G6270:K6289,3,FALSE))/(M6267-1))</f>
        <v>1</v>
      </c>
      <c r="S6267" s="22" t="str">
        <f>IF(M6267=FALSE,NA(),IF(SUM(J6270:J6289)=2,"yes","no"))</f>
        <v>yes</v>
      </c>
      <c r="X6267" s="2" cm="2">
        <f t="array" ref="X6267:X6268">FREQUENCY(IF('Data Transformation'!$B$425:$B$6424='Bin Analysis'!L6267,'Data Transformation'!$G$425:$G$6424),'Data Transformation'!$U$11)</f>
        <v>15</v>
      </c>
      <c r="Y6267" s="2" cm="2">
        <f t="array" ref="Y6267:Y6268">FREQUENCY(IF('Data Transformation'!$B$425:$B$6424='Bin Analysis'!L6267,'Data Transformation'!$G$425:$G$6424),'Data Transformation'!$U$12)</f>
        <v>15</v>
      </c>
    </row>
    <row r="6268" spans="1:25" x14ac:dyDescent="0.25">
      <c r="A6268" s="14" t="s">
        <v>66</v>
      </c>
      <c r="B6268" t="s">
        <v>47</v>
      </c>
      <c r="C6268" t="s">
        <v>5</v>
      </c>
      <c r="D6268" t="s">
        <v>99</v>
      </c>
      <c r="E6268" t="s">
        <v>100</v>
      </c>
      <c r="F6268" t="s">
        <v>101</v>
      </c>
      <c r="G6268" t="s">
        <v>69</v>
      </c>
      <c r="H6268" t="s">
        <v>31</v>
      </c>
      <c r="I6268" t="s">
        <v>32</v>
      </c>
      <c r="J6268" t="s">
        <v>46</v>
      </c>
      <c r="K6268" s="14" t="s">
        <v>45</v>
      </c>
      <c r="M6268" s="14"/>
      <c r="X6268" s="2">
        <v>0</v>
      </c>
      <c r="Y6268" s="2">
        <v>0</v>
      </c>
    </row>
    <row r="6269" spans="1:25" x14ac:dyDescent="0.25">
      <c r="A6269" s="32"/>
      <c r="D6269" t="b">
        <f>IF(C6269=1,'Data Transformation'!$G$3+0.5*'Data Transformation'!$W$25,IF(C6270=1,D6270-'Data Transformation'!$W$25,FALSE))</f>
        <v>0</v>
      </c>
      <c r="E6269" t="str">
        <f t="array" ref="E6269">IF(ISLOGICAL(D6269),"",FREQUENCY(IF('Data Transformation'!$B$425:$B$8425='Bin Analysis'!$B6267,'Data Transformation'!$G$425:$G$8425),D6269))</f>
        <v/>
      </c>
      <c r="F6269" t="str">
        <f>IF(ISLOGICAL(D6269),"",E6269-E6268)</f>
        <v/>
      </c>
      <c r="M6269" s="14"/>
    </row>
    <row r="6270" spans="1:25" x14ac:dyDescent="0.25">
      <c r="A6270" s="32">
        <f>IF(Weighting!$P$6&gt;0,B6270,"")</f>
        <v>0.32100000000000001</v>
      </c>
      <c r="B6270">
        <f>Weighting!$C$6</f>
        <v>0.32100000000000001</v>
      </c>
      <c r="C6270">
        <f>Weighting!$F$6</f>
        <v>0</v>
      </c>
      <c r="D6270" t="b">
        <f>IF(C6270=1,'Data Transformation'!$G$3+0.5*'Data Transformation'!$W$25,IF(C6271=1,D6271-'Data Transformation'!$W$25,FALSE))</f>
        <v>0</v>
      </c>
      <c r="E6270" t="str">
        <f t="array" ref="E6270">IF(ISLOGICAL(D6270),"",FREQUENCY(IF('Data Transformation'!$B$425:$B$8425='Bin Analysis'!$B6267,'Data Transformation'!$G$425:$G$8425),D6270))</f>
        <v/>
      </c>
      <c r="F6270" t="str">
        <f>IF(ISLOGICAL(D6270),"",E6270-E6269)</f>
        <v/>
      </c>
      <c r="G6270">
        <f>Weighting!$H$6</f>
        <v>1</v>
      </c>
      <c r="H6270">
        <f t="array" ref="H6270">FREQUENCY(IF('Data Transformation'!$B$4:$B$8425=B6267,'Data Transformation'!$G$4:$G$8425),'Bin Analysis'!$B6270)</f>
        <v>15</v>
      </c>
      <c r="I6270">
        <f>H6270-H6269</f>
        <v>15</v>
      </c>
      <c r="J6270">
        <f>IF(I6270=0,0,1)</f>
        <v>1</v>
      </c>
      <c r="K6270">
        <f>J6270*Weighting!$W$6</f>
        <v>1</v>
      </c>
      <c r="M6270" s="14"/>
    </row>
    <row r="6271" spans="1:25" x14ac:dyDescent="0.25">
      <c r="A6271" s="32">
        <f>IF(Weighting!$P$7&gt;0,B6271,"")</f>
        <v>0.45200000000000001</v>
      </c>
      <c r="B6271">
        <f>Weighting!$C$7</f>
        <v>0.45200000000000001</v>
      </c>
      <c r="C6271">
        <f>Weighting!$F$7</f>
        <v>0</v>
      </c>
      <c r="D6271" t="b">
        <f>IF(C6271=1,'Data Transformation'!$G$3+0.5*'Data Transformation'!$W$25,IF(C6272=1,D6272-'Data Transformation'!$W$25,FALSE))</f>
        <v>0</v>
      </c>
      <c r="E6271" t="str">
        <f t="array" ref="E6271">IF(ISLOGICAL(D6271),"",FREQUENCY(IF('Data Transformation'!$B$425:$B$8425='Bin Analysis'!$B6267,'Data Transformation'!$G$425:$G$8425),D6271))</f>
        <v/>
      </c>
      <c r="F6271" t="str">
        <f t="shared" ref="F6271:F6289" si="783">IF(ISLOGICAL(D6271),"",E6271-E6270)</f>
        <v/>
      </c>
      <c r="G6271">
        <f>Weighting!$H$7</f>
        <v>0</v>
      </c>
      <c r="H6271">
        <f t="array" ref="H6271">FREQUENCY(IF('Data Transformation'!$B$4:$B$8425=B6267,'Data Transformation'!$G$4:$G$8425),'Bin Analysis'!$B6271)</f>
        <v>15</v>
      </c>
      <c r="I6271">
        <f t="shared" ref="I6271:I6289" si="784">H6271-H6270</f>
        <v>0</v>
      </c>
      <c r="J6271">
        <f>IF(I6271=0,0,1)</f>
        <v>0</v>
      </c>
      <c r="K6271">
        <f>J6271*Weighting!$W$7</f>
        <v>0</v>
      </c>
      <c r="M6271" s="14"/>
    </row>
    <row r="6272" spans="1:25" x14ac:dyDescent="0.25">
      <c r="A6272" s="32">
        <f>IF(Weighting!$P$8&gt;0,B6272,"")</f>
        <v>0.58299999999999996</v>
      </c>
      <c r="B6272">
        <f>Weighting!$C$8</f>
        <v>0.58299999999999996</v>
      </c>
      <c r="C6272">
        <f>Weighting!$F$8</f>
        <v>0</v>
      </c>
      <c r="D6272" t="b">
        <f>IF(C6272=1,'Data Transformation'!$G$3+0.5*'Data Transformation'!$W$25,IF(C6273=1,D6273-'Data Transformation'!$W$25,FALSE))</f>
        <v>0</v>
      </c>
      <c r="E6272" t="str">
        <f t="array" ref="E6272">IF(ISLOGICAL(D6272),"",FREQUENCY(IF('Data Transformation'!$B$425:$B$8425='Bin Analysis'!$B6267,'Data Transformation'!$G$425:$G$8425),D6272))</f>
        <v/>
      </c>
      <c r="F6272" t="str">
        <f t="shared" si="783"/>
        <v/>
      </c>
      <c r="G6272">
        <f>Weighting!$H$8</f>
        <v>0</v>
      </c>
      <c r="H6272">
        <f t="array" ref="H6272">FREQUENCY(IF('Data Transformation'!$B$4:$B$8425=B6267,'Data Transformation'!$G$4:$G$8425),'Bin Analysis'!$B6272)</f>
        <v>15</v>
      </c>
      <c r="I6272">
        <f t="shared" si="784"/>
        <v>0</v>
      </c>
      <c r="J6272">
        <f t="shared" ref="J6272:J6289" si="785">IF(I6272=0,0,1)</f>
        <v>0</v>
      </c>
      <c r="K6272">
        <f>J6272*Weighting!$W$8</f>
        <v>0</v>
      </c>
      <c r="M6272" s="14"/>
    </row>
    <row r="6273" spans="1:13" x14ac:dyDescent="0.25">
      <c r="A6273" s="32">
        <f>IF(Weighting!$P$9&gt;0,B6273,"")</f>
        <v>0.71399999999999997</v>
      </c>
      <c r="B6273" s="50">
        <f>Weighting!$C$9</f>
        <v>0.71399999999999997</v>
      </c>
      <c r="C6273">
        <f>Weighting!$F$9</f>
        <v>0</v>
      </c>
      <c r="D6273" t="b">
        <f>IF(C6273=1,'Data Transformation'!$G$3+0.5*'Data Transformation'!$W$25,IF(C6274=1,D6274-'Data Transformation'!$W$25,FALSE))</f>
        <v>0</v>
      </c>
      <c r="E6273" t="str">
        <f t="array" ref="E6273">IF(ISLOGICAL(D6273),"",FREQUENCY(IF('Data Transformation'!$B$425:$B$8425='Bin Analysis'!$B6267,'Data Transformation'!$G$425:$G$8425),D6273))</f>
        <v/>
      </c>
      <c r="F6273" t="str">
        <f t="shared" si="783"/>
        <v/>
      </c>
      <c r="G6273">
        <f>Weighting!$H$9</f>
        <v>0</v>
      </c>
      <c r="H6273">
        <f t="array" ref="H6273">FREQUENCY(IF('Data Transformation'!$B$4:$B$8425=B6267,'Data Transformation'!$G$4:$G$8425),'Bin Analysis'!$B6273)</f>
        <v>15</v>
      </c>
      <c r="I6273">
        <f t="shared" si="784"/>
        <v>0</v>
      </c>
      <c r="J6273">
        <f t="shared" si="785"/>
        <v>0</v>
      </c>
      <c r="K6273">
        <f>J6273*Weighting!$W$9</f>
        <v>0</v>
      </c>
      <c r="M6273" s="14"/>
    </row>
    <row r="6274" spans="1:13" x14ac:dyDescent="0.25">
      <c r="A6274" s="32">
        <f>IF(Weighting!$P$10&gt;0,B6274,"")</f>
        <v>0.84499999999999997</v>
      </c>
      <c r="B6274">
        <f>Weighting!$C$10</f>
        <v>0.84499999999999997</v>
      </c>
      <c r="C6274">
        <f>Weighting!$F$10</f>
        <v>0</v>
      </c>
      <c r="D6274" t="b">
        <f>IF(C6274=1,'Data Transformation'!$G$3+0.5*'Data Transformation'!$W$25,IF(C6275=1,D6275-'Data Transformation'!$W$25,FALSE))</f>
        <v>0</v>
      </c>
      <c r="E6274" t="str">
        <f t="array" ref="E6274">IF(ISLOGICAL(D6274),"",FREQUENCY(IF('Data Transformation'!$B$425:$B$8425='Bin Analysis'!$B6267,'Data Transformation'!$G$425:$G$8425),D6274))</f>
        <v/>
      </c>
      <c r="F6274" t="str">
        <f t="shared" si="783"/>
        <v/>
      </c>
      <c r="G6274">
        <f>Weighting!$H$10</f>
        <v>0</v>
      </c>
      <c r="H6274">
        <f t="array" ref="H6274">FREQUENCY(IF('Data Transformation'!$B$4:$B$8425=B6267,'Data Transformation'!$G$4:$G$8425),'Bin Analysis'!$B6274)</f>
        <v>15</v>
      </c>
      <c r="I6274">
        <f t="shared" si="784"/>
        <v>0</v>
      </c>
      <c r="J6274">
        <f t="shared" si="785"/>
        <v>0</v>
      </c>
      <c r="K6274">
        <f>J6274*Weighting!$W$10</f>
        <v>0</v>
      </c>
      <c r="M6274" s="14"/>
    </row>
    <row r="6275" spans="1:13" x14ac:dyDescent="0.25">
      <c r="A6275" s="32">
        <f>IF(Weighting!$P$11&gt;0,B6275,"")</f>
        <v>0.97599999999999998</v>
      </c>
      <c r="B6275">
        <f>Weighting!$C$11</f>
        <v>0.97599999999999998</v>
      </c>
      <c r="C6275">
        <f>Weighting!$F$11</f>
        <v>0</v>
      </c>
      <c r="D6275">
        <f>IF(C6275=1,'Data Transformation'!$G$3+0.5*'Data Transformation'!$W$25,IF(C6276=1,D6276-'Data Transformation'!$W$25,FALSE))</f>
        <v>0.86899999999999999</v>
      </c>
      <c r="E6275">
        <f t="array" ref="E6275">IF(ISLOGICAL(D6275),"",FREQUENCY(IF('Data Transformation'!$B$425:$B$8425='Bin Analysis'!$B6267,'Data Transformation'!$G$425:$G$8425),D6275))</f>
        <v>15</v>
      </c>
      <c r="F6275" t="e">
        <f t="shared" si="783"/>
        <v>#VALUE!</v>
      </c>
      <c r="G6275">
        <f>Weighting!$H$11</f>
        <v>0</v>
      </c>
      <c r="H6275">
        <f t="array" ref="H6275">FREQUENCY(IF('Data Transformation'!$B$4:$B$8425=B6267,'Data Transformation'!$G$4:$G$8425),'Bin Analysis'!$B6275)</f>
        <v>15</v>
      </c>
      <c r="I6275">
        <f t="shared" si="784"/>
        <v>0</v>
      </c>
      <c r="J6275">
        <f t="shared" si="785"/>
        <v>0</v>
      </c>
      <c r="K6275">
        <f>J6275*Weighting!$W$11</f>
        <v>0</v>
      </c>
      <c r="M6275" s="14"/>
    </row>
    <row r="6276" spans="1:13" x14ac:dyDescent="0.25">
      <c r="A6276" s="32">
        <f>IF(Weighting!$P$12&gt;0,B6276,"")</f>
        <v>1.107</v>
      </c>
      <c r="B6276">
        <f>Weighting!$C$12</f>
        <v>1.107</v>
      </c>
      <c r="C6276">
        <f>Weighting!$F$12</f>
        <v>1</v>
      </c>
      <c r="D6276">
        <f>IF(C6276=1,'Data Transformation'!$G$3+0.5*'Data Transformation'!$W$25,IF(C6277=1,D6277-'Data Transformation'!$W$25,FALSE))</f>
        <v>1.131</v>
      </c>
      <c r="E6276">
        <f t="array" ref="E6276">IF(ISLOGICAL(D6276),"",FREQUENCY(IF('Data Transformation'!$B$425:$B$8425='Bin Analysis'!$B6267,'Data Transformation'!$G$425:$G$8425),D6276))</f>
        <v>15</v>
      </c>
      <c r="F6276">
        <f t="shared" si="783"/>
        <v>0</v>
      </c>
      <c r="G6276">
        <f>Weighting!$H$12</f>
        <v>0</v>
      </c>
      <c r="H6276">
        <f t="array" ref="H6276">FREQUENCY(IF('Data Transformation'!$B$4:$B$8425=B6267,'Data Transformation'!$G$4:$G$8425),'Bin Analysis'!$B6276)</f>
        <v>16</v>
      </c>
      <c r="I6276">
        <f t="shared" si="784"/>
        <v>1</v>
      </c>
      <c r="J6276">
        <f t="shared" si="785"/>
        <v>1</v>
      </c>
      <c r="K6276">
        <f>J6276*Weighting!$W$12</f>
        <v>1</v>
      </c>
      <c r="M6276" s="14"/>
    </row>
    <row r="6277" spans="1:13" x14ac:dyDescent="0.25">
      <c r="A6277" s="32">
        <f>IF(Weighting!$P$13&gt;0,B6277,"")</f>
        <v>1.238</v>
      </c>
      <c r="B6277">
        <f>Weighting!$C$13</f>
        <v>1.238</v>
      </c>
      <c r="C6277">
        <f>Weighting!$F$13</f>
        <v>0</v>
      </c>
      <c r="D6277" t="b">
        <f>IF(C6277=1,'Data Transformation'!$G$3+0.5*'Data Transformation'!$W$25,IF(C6278=1,D6278-'Data Transformation'!$W$25,FALSE))</f>
        <v>0</v>
      </c>
      <c r="E6277" t="str">
        <f t="array" ref="E6277">IF(ISLOGICAL(D6277),"",FREQUENCY(IF('Data Transformation'!$B$425:$B$8425='Bin Analysis'!$B6267,'Data Transformation'!$G$425:$G$8425),D6277))</f>
        <v/>
      </c>
      <c r="F6277" t="str">
        <f t="shared" si="783"/>
        <v/>
      </c>
      <c r="G6277">
        <f>Weighting!$H$13</f>
        <v>0</v>
      </c>
      <c r="H6277">
        <f t="array" ref="H6277">FREQUENCY(IF('Data Transformation'!$B$4:$B$8425=B6267,'Data Transformation'!$G$4:$G$8425),'Bin Analysis'!$B6277)</f>
        <v>16</v>
      </c>
      <c r="I6277">
        <f t="shared" si="784"/>
        <v>0</v>
      </c>
      <c r="J6277">
        <f t="shared" si="785"/>
        <v>0</v>
      </c>
      <c r="K6277">
        <f>J6277*Weighting!$W$13</f>
        <v>0</v>
      </c>
      <c r="M6277" s="14"/>
    </row>
    <row r="6278" spans="1:13" x14ac:dyDescent="0.25">
      <c r="A6278" s="32">
        <f>IF(Weighting!$P$14&gt;0,B6278,"")</f>
        <v>1.369</v>
      </c>
      <c r="B6278">
        <f>Weighting!$C$14</f>
        <v>1.369</v>
      </c>
      <c r="C6278">
        <f>Weighting!$F$14</f>
        <v>0</v>
      </c>
      <c r="D6278" t="b">
        <f>IF(C6278=1,'Data Transformation'!$G$3+0.5*'Data Transformation'!$W$25,IF(C6279=1,D6279-'Data Transformation'!$W$25,FALSE))</f>
        <v>0</v>
      </c>
      <c r="E6278" t="str">
        <f t="array" ref="E6278">IF(ISLOGICAL(D6278),"",FREQUENCY(IF('Data Transformation'!$B$425:$B$8425='Bin Analysis'!$B6267,'Data Transformation'!$G$425:$G$8425),D6278))</f>
        <v/>
      </c>
      <c r="F6278" t="str">
        <f t="shared" si="783"/>
        <v/>
      </c>
      <c r="G6278">
        <f>Weighting!$H$14</f>
        <v>0</v>
      </c>
      <c r="H6278">
        <f t="array" ref="H6278">FREQUENCY(IF('Data Transformation'!$B$4:$B$8425=B6267,'Data Transformation'!$G$4:$G$8425),'Bin Analysis'!$B6278)</f>
        <v>16</v>
      </c>
      <c r="I6278">
        <f t="shared" si="784"/>
        <v>0</v>
      </c>
      <c r="J6278">
        <f t="shared" si="785"/>
        <v>0</v>
      </c>
      <c r="K6278">
        <f>J6278*Weighting!$W$14</f>
        <v>0</v>
      </c>
      <c r="M6278" s="14"/>
    </row>
    <row r="6279" spans="1:13" x14ac:dyDescent="0.25">
      <c r="A6279" s="32">
        <f>IF(Weighting!$P$15&gt;0,B6279,"")</f>
        <v>1.5000009999999999</v>
      </c>
      <c r="B6279">
        <f>Weighting!$C$15</f>
        <v>1.5000009999999999</v>
      </c>
      <c r="C6279">
        <f>Weighting!$F$15</f>
        <v>0</v>
      </c>
      <c r="D6279" t="b">
        <f>IF(C6279=1,'Data Transformation'!$G$3+0.5*'Data Transformation'!$W$25,IF(C6280=1,D6280-'Data Transformation'!$W$25,FALSE))</f>
        <v>0</v>
      </c>
      <c r="E6279" t="str">
        <f t="array" ref="E6279">IF(ISLOGICAL(D6279),"",FREQUENCY(IF('Data Transformation'!$B$425:$B$8425='Bin Analysis'!$B6267,'Data Transformation'!$G$425:$G$8425),D6279))</f>
        <v/>
      </c>
      <c r="F6279" t="str">
        <f t="shared" si="783"/>
        <v/>
      </c>
      <c r="G6279">
        <f>Weighting!$H$15</f>
        <v>0</v>
      </c>
      <c r="H6279">
        <f t="array" ref="H6279">FREQUENCY(IF('Data Transformation'!$B$4:$B$8425=B6267,'Data Transformation'!$G$4:$G$8425),'Bin Analysis'!$B6279)</f>
        <v>16</v>
      </c>
      <c r="I6279">
        <f t="shared" si="784"/>
        <v>0</v>
      </c>
      <c r="J6279">
        <f t="shared" si="785"/>
        <v>0</v>
      </c>
      <c r="K6279">
        <f>J6279*Weighting!$W$15</f>
        <v>0</v>
      </c>
      <c r="M6279" s="14"/>
    </row>
    <row r="6280" spans="1:13" x14ac:dyDescent="0.25">
      <c r="A6280" s="32" t="str">
        <f>IF(Weighting!$P$16&gt;0,B6280,"")</f>
        <v/>
      </c>
      <c r="B6280">
        <f>Weighting!$C$16</f>
        <v>1.631</v>
      </c>
      <c r="C6280">
        <f>Weighting!$F$16</f>
        <v>0</v>
      </c>
      <c r="D6280" t="b">
        <f>IF(C6280=1,'Data Transformation'!$G$3+0.5*'Data Transformation'!$W$25,IF(C6281=1,D6281-'Data Transformation'!$W$25,FALSE))</f>
        <v>0</v>
      </c>
      <c r="E6280" t="str">
        <f t="array" ref="E6280">IF(ISLOGICAL(D6280),"",FREQUENCY(IF('Data Transformation'!$B$425:$B$8425='Bin Analysis'!$B6267,'Data Transformation'!$G$425:$G$8425),D6280))</f>
        <v/>
      </c>
      <c r="F6280" t="str">
        <f t="shared" si="783"/>
        <v/>
      </c>
      <c r="G6280">
        <f>Weighting!$H$16</f>
        <v>0</v>
      </c>
      <c r="H6280">
        <f t="array" ref="H6280">FREQUENCY(IF('Data Transformation'!$B$4:$B$8425=B6267,'Data Transformation'!$G$4:$G$8425),'Bin Analysis'!$B6280)</f>
        <v>16</v>
      </c>
      <c r="I6280">
        <f t="shared" si="784"/>
        <v>0</v>
      </c>
      <c r="J6280">
        <f t="shared" si="785"/>
        <v>0</v>
      </c>
      <c r="K6280">
        <f>J6280*Weighting!$W$16</f>
        <v>0</v>
      </c>
      <c r="M6280" s="14"/>
    </row>
    <row r="6281" spans="1:13" x14ac:dyDescent="0.25">
      <c r="A6281" s="32" t="str">
        <f>IF(Weighting!$P$17&gt;0,B6281,"")</f>
        <v/>
      </c>
      <c r="B6281">
        <f>Weighting!$C$17</f>
        <v>1.762</v>
      </c>
      <c r="C6281">
        <f>Weighting!$F$17</f>
        <v>0</v>
      </c>
      <c r="D6281" t="b">
        <f>IF(C6281=1,'Data Transformation'!$G$3+0.5*'Data Transformation'!$W$25,IF(C6282=1,D6282-'Data Transformation'!$W$25,FALSE))</f>
        <v>0</v>
      </c>
      <c r="E6281" t="str">
        <f t="array" ref="E6281">IF(ISLOGICAL(D6281),"",FREQUENCY(IF('Data Transformation'!$B$425:$B$8425='Bin Analysis'!$B6267,'Data Transformation'!$G$425:$G$8425),D6281))</f>
        <v/>
      </c>
      <c r="F6281" t="str">
        <f t="shared" si="783"/>
        <v/>
      </c>
      <c r="G6281">
        <f>Weighting!$H$17</f>
        <v>0</v>
      </c>
      <c r="H6281">
        <f t="array" ref="H6281">FREQUENCY(IF('Data Transformation'!$B$4:$B$8425=B6267,'Data Transformation'!$G$4:$G$8425),'Bin Analysis'!$B6281)</f>
        <v>16</v>
      </c>
      <c r="I6281">
        <f t="shared" si="784"/>
        <v>0</v>
      </c>
      <c r="J6281">
        <f t="shared" si="785"/>
        <v>0</v>
      </c>
      <c r="K6281">
        <f>J6281*Weighting!$W$17</f>
        <v>0</v>
      </c>
      <c r="M6281" s="14"/>
    </row>
    <row r="6282" spans="1:13" x14ac:dyDescent="0.25">
      <c r="A6282" s="32" t="str">
        <f>IF(Weighting!$P$18&gt;0,B6282,"")</f>
        <v/>
      </c>
      <c r="B6282">
        <f>Weighting!$C$18</f>
        <v>1.893</v>
      </c>
      <c r="C6282">
        <f>Weighting!$F$18</f>
        <v>0</v>
      </c>
      <c r="D6282" t="b">
        <f>IF(C6282=1,'Data Transformation'!$G$3+0.5*'Data Transformation'!$W$25,IF(C6283=1,D6283-'Data Transformation'!$W$25,FALSE))</f>
        <v>0</v>
      </c>
      <c r="E6282" t="str">
        <f t="array" ref="E6282">IF(ISLOGICAL(D6282),"",FREQUENCY(IF('Data Transformation'!$B$425:$B$8425='Bin Analysis'!$B6267,'Data Transformation'!$G$425:$G$8425),D6282))</f>
        <v/>
      </c>
      <c r="F6282" t="str">
        <f t="shared" si="783"/>
        <v/>
      </c>
      <c r="G6282">
        <f>Weighting!$H$18</f>
        <v>0</v>
      </c>
      <c r="H6282">
        <f t="array" ref="H6282">FREQUENCY(IF('Data Transformation'!$B$4:$B$8425=B6267,'Data Transformation'!$G$4:$G$8425),'Bin Analysis'!$B6282)</f>
        <v>16</v>
      </c>
      <c r="I6282">
        <f t="shared" si="784"/>
        <v>0</v>
      </c>
      <c r="J6282">
        <f t="shared" si="785"/>
        <v>0</v>
      </c>
      <c r="K6282">
        <f>J6282*Weighting!$W$18</f>
        <v>0</v>
      </c>
      <c r="M6282" s="14"/>
    </row>
    <row r="6283" spans="1:13" x14ac:dyDescent="0.25">
      <c r="A6283" s="32" t="str">
        <f>IF(Weighting!$P$19&gt;0,B6283,"")</f>
        <v/>
      </c>
      <c r="B6283">
        <f>Weighting!$C$19</f>
        <v>2.024</v>
      </c>
      <c r="C6283">
        <f>Weighting!$F$19</f>
        <v>0</v>
      </c>
      <c r="D6283" t="b">
        <f>IF(C6283=1,'Data Transformation'!$G$3+0.5*'Data Transformation'!$W$25,IF(C6284=1,D6284-'Data Transformation'!$W$25,FALSE))</f>
        <v>0</v>
      </c>
      <c r="E6283" t="str">
        <f t="array" ref="E6283">IF(ISLOGICAL(D6283),"",FREQUENCY(IF('Data Transformation'!$B$425:$B$8425='Bin Analysis'!$B6267,'Data Transformation'!$G$425:$G$8425),D6283))</f>
        <v/>
      </c>
      <c r="F6283" t="str">
        <f t="shared" si="783"/>
        <v/>
      </c>
      <c r="G6283">
        <f>Weighting!$H$19</f>
        <v>0</v>
      </c>
      <c r="H6283">
        <f t="array" ref="H6283">FREQUENCY(IF('Data Transformation'!$B$4:$B$8425=B6267,'Data Transformation'!$G$4:$G$8425),'Bin Analysis'!$B6283)</f>
        <v>16</v>
      </c>
      <c r="I6283">
        <f t="shared" si="784"/>
        <v>0</v>
      </c>
      <c r="J6283">
        <f t="shared" si="785"/>
        <v>0</v>
      </c>
      <c r="K6283">
        <f>J6283*Weighting!$W$19</f>
        <v>0</v>
      </c>
      <c r="M6283" s="14"/>
    </row>
    <row r="6284" spans="1:13" x14ac:dyDescent="0.25">
      <c r="A6284" s="32" t="str">
        <f>IF(Weighting!$P$20&gt;0,B6284,"")</f>
        <v/>
      </c>
      <c r="B6284">
        <f>Weighting!$C$20</f>
        <v>2.1550000000000002</v>
      </c>
      <c r="C6284">
        <f>Weighting!$F$20</f>
        <v>0</v>
      </c>
      <c r="D6284" t="b">
        <f>IF(C6284=1,'Data Transformation'!$G$3+0.5*'Data Transformation'!$W$25,IF(C6285=1,D6285-'Data Transformation'!$W$25,FALSE))</f>
        <v>0</v>
      </c>
      <c r="E6284" t="str">
        <f t="array" ref="E6284">IF(ISLOGICAL(D6284),"",FREQUENCY(IF('Data Transformation'!$B$425:$B$8425='Bin Analysis'!$B6267,'Data Transformation'!$G$425:$G$8425),D6284))</f>
        <v/>
      </c>
      <c r="F6284" t="str">
        <f t="shared" si="783"/>
        <v/>
      </c>
      <c r="G6284">
        <f>Weighting!$H$20</f>
        <v>0</v>
      </c>
      <c r="H6284">
        <f t="array" ref="H6284">FREQUENCY(IF('Data Transformation'!$B$4:$B$8425=B6267,'Data Transformation'!$G$4:$G$8425),'Bin Analysis'!$B6284)</f>
        <v>16</v>
      </c>
      <c r="I6284">
        <f t="shared" si="784"/>
        <v>0</v>
      </c>
      <c r="J6284">
        <f t="shared" si="785"/>
        <v>0</v>
      </c>
      <c r="K6284">
        <f>J6284*Weighting!$W$20</f>
        <v>0</v>
      </c>
      <c r="M6284" s="14"/>
    </row>
    <row r="6285" spans="1:13" x14ac:dyDescent="0.25">
      <c r="A6285" s="32" t="str">
        <f>IF(Weighting!$P$21&gt;0,B6285,"")</f>
        <v/>
      </c>
      <c r="B6285">
        <f>Weighting!$C$21</f>
        <v>2.2860000000000005</v>
      </c>
      <c r="C6285">
        <f>Weighting!$F$21</f>
        <v>0</v>
      </c>
      <c r="D6285" t="b">
        <f>IF(C6285=1,'Data Transformation'!$G$3+0.5*'Data Transformation'!$W$25,IF(C6286=1,D6286-'Data Transformation'!$W$25,FALSE))</f>
        <v>0</v>
      </c>
      <c r="E6285" t="str">
        <f t="array" ref="E6285">IF(ISLOGICAL(D6285),"",FREQUENCY(IF('Data Transformation'!$B$425:$B$8425='Bin Analysis'!$B6267,'Data Transformation'!$G$425:$G$8425),D6285))</f>
        <v/>
      </c>
      <c r="F6285" t="str">
        <f t="shared" si="783"/>
        <v/>
      </c>
      <c r="G6285">
        <f>Weighting!$H$21</f>
        <v>0</v>
      </c>
      <c r="H6285">
        <f t="array" ref="H6285">FREQUENCY(IF('Data Transformation'!$B$4:$B$8425=B6267,'Data Transformation'!$G$4:$G$8425),'Bin Analysis'!$B6285)</f>
        <v>16</v>
      </c>
      <c r="I6285">
        <f t="shared" si="784"/>
        <v>0</v>
      </c>
      <c r="J6285">
        <f t="shared" si="785"/>
        <v>0</v>
      </c>
      <c r="K6285">
        <f>J6285*Weighting!$W$21</f>
        <v>0</v>
      </c>
      <c r="M6285" s="14"/>
    </row>
    <row r="6286" spans="1:13" x14ac:dyDescent="0.25">
      <c r="A6286" s="32" t="str">
        <f>IF(Weighting!$P$22&gt;0,B6286,"")</f>
        <v/>
      </c>
      <c r="B6286">
        <f>Weighting!$C$22</f>
        <v>2.4170000000000007</v>
      </c>
      <c r="C6286">
        <f>Weighting!$F$22</f>
        <v>0</v>
      </c>
      <c r="D6286" t="b">
        <f>IF(C6286=1,'Data Transformation'!$G$3+0.5*'Data Transformation'!$W$25,IF(C6287=1,D6287-'Data Transformation'!$W$25,FALSE))</f>
        <v>0</v>
      </c>
      <c r="E6286" t="str">
        <f t="array" ref="E6286">IF(ISLOGICAL(D6286),"",FREQUENCY(IF('Data Transformation'!$B$425:$B$8425='Bin Analysis'!$B6267,'Data Transformation'!$G$425:$G$8425),D6286))</f>
        <v/>
      </c>
      <c r="F6286" t="str">
        <f t="shared" si="783"/>
        <v/>
      </c>
      <c r="G6286">
        <f>Weighting!$H$22</f>
        <v>0</v>
      </c>
      <c r="H6286">
        <f t="array" ref="H6286">FREQUENCY(IF('Data Transformation'!$B$4:$B$8425=B6267,'Data Transformation'!$G$4:$G$8425),'Bin Analysis'!$B6286)</f>
        <v>16</v>
      </c>
      <c r="I6286">
        <f t="shared" si="784"/>
        <v>0</v>
      </c>
      <c r="J6286">
        <f t="shared" si="785"/>
        <v>0</v>
      </c>
      <c r="K6286">
        <f>J6286*Weighting!$W$22</f>
        <v>0</v>
      </c>
      <c r="M6286" s="14"/>
    </row>
    <row r="6287" spans="1:13" x14ac:dyDescent="0.25">
      <c r="A6287" s="32" t="str">
        <f>IF(Weighting!$P$23&gt;0,B6287,"")</f>
        <v/>
      </c>
      <c r="B6287">
        <f>Weighting!$C$23</f>
        <v>2.5480000000000009</v>
      </c>
      <c r="C6287">
        <f>Weighting!$F$23</f>
        <v>0</v>
      </c>
      <c r="D6287" t="b">
        <f>IF(C6287=1,'Data Transformation'!$G$3+0.5*'Data Transformation'!$W$25,IF(C6288=1,D6288-'Data Transformation'!$W$25,FALSE))</f>
        <v>0</v>
      </c>
      <c r="E6287" t="str">
        <f t="array" ref="E6287">IF(ISLOGICAL(D6287),"",FREQUENCY(IF('Data Transformation'!$B$425:$B$8425='Bin Analysis'!$B6267,'Data Transformation'!$G$425:$G$8425),D6287))</f>
        <v/>
      </c>
      <c r="F6287" t="str">
        <f t="shared" si="783"/>
        <v/>
      </c>
      <c r="G6287">
        <f>Weighting!$H$23</f>
        <v>0</v>
      </c>
      <c r="H6287">
        <f t="array" ref="H6287">FREQUENCY(IF('Data Transformation'!$B$4:$B$8425=B6267,'Data Transformation'!$G$4:$G$8425),'Bin Analysis'!$B6287)</f>
        <v>16</v>
      </c>
      <c r="I6287">
        <f t="shared" si="784"/>
        <v>0</v>
      </c>
      <c r="J6287">
        <f t="shared" si="785"/>
        <v>0</v>
      </c>
      <c r="K6287">
        <f>J6287*Weighting!$W$23</f>
        <v>0</v>
      </c>
      <c r="M6287" s="14"/>
    </row>
    <row r="6288" spans="1:13" x14ac:dyDescent="0.25">
      <c r="A6288" s="32" t="str">
        <f>IF(Weighting!$P$24&gt;0,B6288,"")</f>
        <v/>
      </c>
      <c r="B6288">
        <f>Weighting!$C$24</f>
        <v>2.6790000000000012</v>
      </c>
      <c r="C6288">
        <f>Weighting!$F$24</f>
        <v>0</v>
      </c>
      <c r="D6288" t="b">
        <f>IF(C6288=1,'Data Transformation'!$G$3+0.5*'Data Transformation'!$W$25,IF(C6289=1,D6289-'Data Transformation'!$W$25,FALSE))</f>
        <v>0</v>
      </c>
      <c r="E6288" t="str">
        <f t="array" ref="E6288">IF(ISLOGICAL(D6288),"",FREQUENCY(IF('Data Transformation'!$B$425:$B$8425='Bin Analysis'!$B6267,'Data Transformation'!$G$425:$G$8425),D6288))</f>
        <v/>
      </c>
      <c r="F6288" t="str">
        <f t="shared" si="783"/>
        <v/>
      </c>
      <c r="G6288">
        <f>Weighting!$H$24</f>
        <v>0</v>
      </c>
      <c r="H6288">
        <f t="array" ref="H6288">FREQUENCY(IF('Data Transformation'!$B$4:$B$8425=B6267,'Data Transformation'!$G$4:$G$8425),'Bin Analysis'!$B6288)</f>
        <v>16</v>
      </c>
      <c r="I6288">
        <f t="shared" si="784"/>
        <v>0</v>
      </c>
      <c r="J6288">
        <f t="shared" si="785"/>
        <v>0</v>
      </c>
      <c r="K6288">
        <f>J6288*Weighting!$W$24</f>
        <v>0</v>
      </c>
      <c r="M6288" s="14"/>
    </row>
    <row r="6289" spans="1:25" x14ac:dyDescent="0.25">
      <c r="A6289" s="32" t="str">
        <f>IF(Weighting!$P$25&gt;0,B6289,"")</f>
        <v/>
      </c>
      <c r="B6289">
        <f>Weighting!$C$25</f>
        <v>2.8100000000000014</v>
      </c>
      <c r="C6289">
        <f>Weighting!$F$25</f>
        <v>0</v>
      </c>
      <c r="D6289" t="b">
        <f>IF(C6289=1,'Data Transformation'!$G$3+0.5*'Data Transformation'!$W$25,IF(C6290=1,D6290-'Data Transformation'!$W$25,FALSE))</f>
        <v>0</v>
      </c>
      <c r="E6289" t="str">
        <f t="array" ref="E6289">IF(ISLOGICAL(D6289),"",FREQUENCY(IF('Data Transformation'!$B$425:$B$8425='Bin Analysis'!$B6267,'Data Transformation'!$G$425:$G$8425),D6289))</f>
        <v/>
      </c>
      <c r="F6289" t="str">
        <f t="shared" si="783"/>
        <v/>
      </c>
      <c r="G6289">
        <f>Weighting!$H$25</f>
        <v>0</v>
      </c>
      <c r="H6289">
        <f t="array" ref="H6289">FREQUENCY(IF('Data Transformation'!$B$4:$B$8425=B6267,'Data Transformation'!$G$4:$G$8425),'Bin Analysis'!$B6289)</f>
        <v>16</v>
      </c>
      <c r="I6289">
        <f t="shared" si="784"/>
        <v>0</v>
      </c>
      <c r="J6289">
        <f t="shared" si="785"/>
        <v>0</v>
      </c>
      <c r="K6289">
        <f>J6289*Weighting!$W$25</f>
        <v>0</v>
      </c>
      <c r="M6289" s="14"/>
    </row>
    <row r="6290" spans="1:25" x14ac:dyDescent="0.25">
      <c r="O6290"/>
      <c r="P6290"/>
      <c r="Q6290"/>
      <c r="R6290"/>
    </row>
    <row r="6291" spans="1:25" ht="23.25" x14ac:dyDescent="0.35">
      <c r="A6291" s="21" t="s">
        <v>0</v>
      </c>
      <c r="B6291" s="21">
        <f>IFERROR(VLOOKUP(C6291,'Data Transformation'!$L$6:$M$426,2,FALSE),"")</f>
        <v>262</v>
      </c>
      <c r="C6291" s="21">
        <f>C6267+1</f>
        <v>262</v>
      </c>
      <c r="D6291" s="21"/>
      <c r="E6291" s="21"/>
      <c r="F6291" s="21"/>
      <c r="G6291" s="21"/>
      <c r="H6291" s="22"/>
      <c r="I6291" s="22"/>
      <c r="J6291" s="22"/>
      <c r="K6291" s="21"/>
      <c r="L6291" s="21">
        <f>B6291</f>
        <v>262</v>
      </c>
      <c r="M6291" s="23">
        <f>INDEX('Data Transformation'!$O$4:$O$424,MATCH($B6291,'Data Transformation'!$M$4:$M$424,0),MATCH($M$2,'Data Transformation'!$O$3,0))</f>
        <v>17</v>
      </c>
      <c r="N6291" s="27">
        <f>IF('Input and Summary Results'!$J$16="minimum",'Bin Analysis'!X6292/(M6291-1),'Bin Analysis'!Y6291/('Bin Analysis'!M6291-1))</f>
        <v>6.25E-2</v>
      </c>
      <c r="O6291" s="27">
        <f>IF(M6291=FALSE,NA(),(VLOOKUP(1,C6294:K6313,4,FALSE))/(M6291-1))</f>
        <v>0.25</v>
      </c>
      <c r="P6291" s="27">
        <f>IF(M6291=FALSE,NA(),SUM(J6294:J6313)/Weighting!$S$5)</f>
        <v>0.6</v>
      </c>
      <c r="Q6291" s="27">
        <f>IF(M6291=FALSE,NA(),SUM(K6294:K6313)/Weighting!$S$6)</f>
        <v>0.52173913043478259</v>
      </c>
      <c r="R6291" s="27">
        <f>IF(M6291=FALSE,NA(),(VLOOKUP(1,G6294:K6313,3,FALSE))/(M6291-1))</f>
        <v>0.5</v>
      </c>
      <c r="S6291" s="22" t="str">
        <f>IF(M6291=FALSE,NA(),IF(SUM(J6294:J6313)=2,"yes","no"))</f>
        <v>no</v>
      </c>
      <c r="X6291" s="2" cm="2">
        <f t="array" ref="X6291:X6292">FREQUENCY(IF('Data Transformation'!$B$425:$B$6424='Bin Analysis'!L6291,'Data Transformation'!$G$425:$G$6424),'Data Transformation'!$U$11)</f>
        <v>15</v>
      </c>
      <c r="Y6291" s="2" cm="2">
        <f t="array" ref="Y6291:Y6292">FREQUENCY(IF('Data Transformation'!$B$425:$B$6424='Bin Analysis'!L6291,'Data Transformation'!$G$425:$G$6424),'Data Transformation'!$U$12)</f>
        <v>11</v>
      </c>
    </row>
    <row r="6292" spans="1:25" x14ac:dyDescent="0.25">
      <c r="A6292" s="14" t="s">
        <v>66</v>
      </c>
      <c r="B6292" t="s">
        <v>47</v>
      </c>
      <c r="C6292" t="s">
        <v>5</v>
      </c>
      <c r="D6292" t="s">
        <v>99</v>
      </c>
      <c r="E6292" t="s">
        <v>100</v>
      </c>
      <c r="F6292" t="s">
        <v>101</v>
      </c>
      <c r="G6292" t="s">
        <v>69</v>
      </c>
      <c r="H6292" t="s">
        <v>31</v>
      </c>
      <c r="I6292" t="s">
        <v>32</v>
      </c>
      <c r="J6292" t="s">
        <v>46</v>
      </c>
      <c r="K6292" s="14" t="s">
        <v>45</v>
      </c>
      <c r="M6292" s="14"/>
      <c r="X6292" s="2">
        <v>1</v>
      </c>
      <c r="Y6292" s="2">
        <v>5</v>
      </c>
    </row>
    <row r="6293" spans="1:25" x14ac:dyDescent="0.25">
      <c r="A6293" s="32"/>
      <c r="D6293" t="b">
        <f>IF(C6293=1,'Data Transformation'!$G$3+0.5*'Data Transformation'!$W$25,IF(C6294=1,D6294-'Data Transformation'!$W$25,FALSE))</f>
        <v>0</v>
      </c>
      <c r="E6293" t="str">
        <f t="array" ref="E6293">IF(ISLOGICAL(D6293),"",FREQUENCY(IF('Data Transformation'!$B$425:$B$8425='Bin Analysis'!$B6291,'Data Transformation'!$G$425:$G$8425),D6293))</f>
        <v/>
      </c>
      <c r="F6293" t="str">
        <f>IF(ISLOGICAL(D6293),"",E6293-E6292)</f>
        <v/>
      </c>
      <c r="M6293" s="14"/>
    </row>
    <row r="6294" spans="1:25" x14ac:dyDescent="0.25">
      <c r="A6294" s="32">
        <f>IF(Weighting!$P$6&gt;0,B6294,"")</f>
        <v>0.32100000000000001</v>
      </c>
      <c r="B6294">
        <f>Weighting!$C$6</f>
        <v>0.32100000000000001</v>
      </c>
      <c r="C6294">
        <f>Weighting!$F$6</f>
        <v>0</v>
      </c>
      <c r="D6294" t="b">
        <f>IF(C6294=1,'Data Transformation'!$G$3+0.5*'Data Transformation'!$W$25,IF(C6295=1,D6295-'Data Transformation'!$W$25,FALSE))</f>
        <v>0</v>
      </c>
      <c r="E6294" t="str">
        <f t="array" ref="E6294">IF(ISLOGICAL(D6294),"",FREQUENCY(IF('Data Transformation'!$B$425:$B$8425='Bin Analysis'!$B6291,'Data Transformation'!$G$425:$G$8425),D6294))</f>
        <v/>
      </c>
      <c r="F6294" t="str">
        <f>IF(ISLOGICAL(D6294),"",E6294-E6293)</f>
        <v/>
      </c>
      <c r="G6294">
        <f>Weighting!$H$6</f>
        <v>1</v>
      </c>
      <c r="H6294">
        <f t="array" ref="H6294">FREQUENCY(IF('Data Transformation'!$B$4:$B$8425=B6291,'Data Transformation'!$G$4:$G$8425),'Bin Analysis'!$B6294)</f>
        <v>8</v>
      </c>
      <c r="I6294">
        <f>H6294-H6293</f>
        <v>8</v>
      </c>
      <c r="J6294">
        <f>IF(I6294=0,0,1)</f>
        <v>1</v>
      </c>
      <c r="K6294">
        <f>J6294*Weighting!$W$6</f>
        <v>1</v>
      </c>
      <c r="M6294" s="14"/>
    </row>
    <row r="6295" spans="1:25" x14ac:dyDescent="0.25">
      <c r="A6295" s="32">
        <f>IF(Weighting!$P$7&gt;0,B6295,"")</f>
        <v>0.45200000000000001</v>
      </c>
      <c r="B6295">
        <f>Weighting!$C$7</f>
        <v>0.45200000000000001</v>
      </c>
      <c r="C6295">
        <f>Weighting!$F$7</f>
        <v>0</v>
      </c>
      <c r="D6295" t="b">
        <f>IF(C6295=1,'Data Transformation'!$G$3+0.5*'Data Transformation'!$W$25,IF(C6296=1,D6296-'Data Transformation'!$W$25,FALSE))</f>
        <v>0</v>
      </c>
      <c r="E6295" t="str">
        <f t="array" ref="E6295">IF(ISLOGICAL(D6295),"",FREQUENCY(IF('Data Transformation'!$B$425:$B$8425='Bin Analysis'!$B6291,'Data Transformation'!$G$425:$G$8425),D6295))</f>
        <v/>
      </c>
      <c r="F6295" t="str">
        <f t="shared" ref="F6295:F6313" si="786">IF(ISLOGICAL(D6295),"",E6295-E6294)</f>
        <v/>
      </c>
      <c r="G6295">
        <f>Weighting!$H$7</f>
        <v>0</v>
      </c>
      <c r="H6295">
        <f t="array" ref="H6295">FREQUENCY(IF('Data Transformation'!$B$4:$B$8425=B6291,'Data Transformation'!$G$4:$G$8425),'Bin Analysis'!$B6295)</f>
        <v>9</v>
      </c>
      <c r="I6295">
        <f t="shared" ref="I6295:I6313" si="787">H6295-H6294</f>
        <v>1</v>
      </c>
      <c r="J6295">
        <f>IF(I6295=0,0,1)</f>
        <v>1</v>
      </c>
      <c r="K6295">
        <f>J6295*Weighting!$W$7</f>
        <v>2</v>
      </c>
      <c r="M6295" s="14"/>
    </row>
    <row r="6296" spans="1:25" x14ac:dyDescent="0.25">
      <c r="A6296" s="32">
        <f>IF(Weighting!$P$8&gt;0,B6296,"")</f>
        <v>0.58299999999999996</v>
      </c>
      <c r="B6296">
        <f>Weighting!$C$8</f>
        <v>0.58299999999999996</v>
      </c>
      <c r="C6296">
        <f>Weighting!$F$8</f>
        <v>0</v>
      </c>
      <c r="D6296" t="b">
        <f>IF(C6296=1,'Data Transformation'!$G$3+0.5*'Data Transformation'!$W$25,IF(C6297=1,D6297-'Data Transformation'!$W$25,FALSE))</f>
        <v>0</v>
      </c>
      <c r="E6296" t="str">
        <f t="array" ref="E6296">IF(ISLOGICAL(D6296),"",FREQUENCY(IF('Data Transformation'!$B$425:$B$8425='Bin Analysis'!$B6291,'Data Transformation'!$G$425:$G$8425),D6296))</f>
        <v/>
      </c>
      <c r="F6296" t="str">
        <f t="shared" si="786"/>
        <v/>
      </c>
      <c r="G6296">
        <f>Weighting!$H$8</f>
        <v>0</v>
      </c>
      <c r="H6296">
        <f t="array" ref="H6296">FREQUENCY(IF('Data Transformation'!$B$4:$B$8425=B6291,'Data Transformation'!$G$4:$G$8425),'Bin Analysis'!$B6296)</f>
        <v>10</v>
      </c>
      <c r="I6296">
        <f t="shared" si="787"/>
        <v>1</v>
      </c>
      <c r="J6296">
        <f t="shared" ref="J6296:J6313" si="788">IF(I6296=0,0,1)</f>
        <v>1</v>
      </c>
      <c r="K6296">
        <f>J6296*Weighting!$W$8</f>
        <v>3</v>
      </c>
      <c r="M6296" s="14"/>
    </row>
    <row r="6297" spans="1:25" x14ac:dyDescent="0.25">
      <c r="A6297" s="32">
        <f>IF(Weighting!$P$9&gt;0,B6297,"")</f>
        <v>0.71399999999999997</v>
      </c>
      <c r="B6297" s="50">
        <f>Weighting!$C$9</f>
        <v>0.71399999999999997</v>
      </c>
      <c r="C6297">
        <f>Weighting!$F$9</f>
        <v>0</v>
      </c>
      <c r="D6297" t="b">
        <f>IF(C6297=1,'Data Transformation'!$G$3+0.5*'Data Transformation'!$W$25,IF(C6298=1,D6298-'Data Transformation'!$W$25,FALSE))</f>
        <v>0</v>
      </c>
      <c r="E6297" t="str">
        <f t="array" ref="E6297">IF(ISLOGICAL(D6297),"",FREQUENCY(IF('Data Transformation'!$B$425:$B$8425='Bin Analysis'!$B6291,'Data Transformation'!$G$425:$G$8425),D6297))</f>
        <v/>
      </c>
      <c r="F6297" t="str">
        <f t="shared" si="786"/>
        <v/>
      </c>
      <c r="G6297">
        <f>Weighting!$H$9</f>
        <v>0</v>
      </c>
      <c r="H6297">
        <f t="array" ref="H6297">FREQUENCY(IF('Data Transformation'!$B$4:$B$8425=B6291,'Data Transformation'!$G$4:$G$8425),'Bin Analysis'!$B6297)</f>
        <v>10</v>
      </c>
      <c r="I6297">
        <f t="shared" si="787"/>
        <v>0</v>
      </c>
      <c r="J6297">
        <f t="shared" si="788"/>
        <v>0</v>
      </c>
      <c r="K6297">
        <f>J6297*Weighting!$W$9</f>
        <v>0</v>
      </c>
      <c r="M6297" s="14"/>
    </row>
    <row r="6298" spans="1:25" x14ac:dyDescent="0.25">
      <c r="A6298" s="32">
        <f>IF(Weighting!$P$10&gt;0,B6298,"")</f>
        <v>0.84499999999999997</v>
      </c>
      <c r="B6298">
        <f>Weighting!$C$10</f>
        <v>0.84499999999999997</v>
      </c>
      <c r="C6298">
        <f>Weighting!$F$10</f>
        <v>0</v>
      </c>
      <c r="D6298" t="b">
        <f>IF(C6298=1,'Data Transformation'!$G$3+0.5*'Data Transformation'!$W$25,IF(C6299=1,D6299-'Data Transformation'!$W$25,FALSE))</f>
        <v>0</v>
      </c>
      <c r="E6298" t="str">
        <f t="array" ref="E6298">IF(ISLOGICAL(D6298),"",FREQUENCY(IF('Data Transformation'!$B$425:$B$8425='Bin Analysis'!$B6291,'Data Transformation'!$G$425:$G$8425),D6298))</f>
        <v/>
      </c>
      <c r="F6298" t="str">
        <f t="shared" si="786"/>
        <v/>
      </c>
      <c r="G6298">
        <f>Weighting!$H$10</f>
        <v>0</v>
      </c>
      <c r="H6298">
        <f t="array" ref="H6298">FREQUENCY(IF('Data Transformation'!$B$4:$B$8425=B6291,'Data Transformation'!$G$4:$G$8425),'Bin Analysis'!$B6298)</f>
        <v>10</v>
      </c>
      <c r="I6298">
        <f t="shared" si="787"/>
        <v>0</v>
      </c>
      <c r="J6298">
        <f t="shared" si="788"/>
        <v>0</v>
      </c>
      <c r="K6298">
        <f>J6298*Weighting!$W$10</f>
        <v>0</v>
      </c>
      <c r="M6298" s="14"/>
    </row>
    <row r="6299" spans="1:25" x14ac:dyDescent="0.25">
      <c r="A6299" s="32">
        <f>IF(Weighting!$P$11&gt;0,B6299,"")</f>
        <v>0.97599999999999998</v>
      </c>
      <c r="B6299">
        <f>Weighting!$C$11</f>
        <v>0.97599999999999998</v>
      </c>
      <c r="C6299">
        <f>Weighting!$F$11</f>
        <v>0</v>
      </c>
      <c r="D6299">
        <f>IF(C6299=1,'Data Transformation'!$G$3+0.5*'Data Transformation'!$W$25,IF(C6300=1,D6300-'Data Transformation'!$W$25,FALSE))</f>
        <v>0.86899999999999999</v>
      </c>
      <c r="E6299">
        <f t="array" ref="E6299">IF(ISLOGICAL(D6299),"",FREQUENCY(IF('Data Transformation'!$B$425:$B$8425='Bin Analysis'!$B6291,'Data Transformation'!$G$425:$G$8425),D6299))</f>
        <v>11</v>
      </c>
      <c r="F6299" t="e">
        <f t="shared" si="786"/>
        <v>#VALUE!</v>
      </c>
      <c r="G6299">
        <f>Weighting!$H$11</f>
        <v>0</v>
      </c>
      <c r="H6299">
        <f t="array" ref="H6299">FREQUENCY(IF('Data Transformation'!$B$4:$B$8425=B6291,'Data Transformation'!$G$4:$G$8425),'Bin Analysis'!$B6299)</f>
        <v>14</v>
      </c>
      <c r="I6299">
        <f t="shared" si="787"/>
        <v>4</v>
      </c>
      <c r="J6299">
        <f t="shared" si="788"/>
        <v>1</v>
      </c>
      <c r="K6299">
        <f>J6299*Weighting!$W$11</f>
        <v>2</v>
      </c>
      <c r="M6299" s="14"/>
    </row>
    <row r="6300" spans="1:25" x14ac:dyDescent="0.25">
      <c r="A6300" s="32">
        <f>IF(Weighting!$P$12&gt;0,B6300,"")</f>
        <v>1.107</v>
      </c>
      <c r="B6300">
        <f>Weighting!$C$12</f>
        <v>1.107</v>
      </c>
      <c r="C6300">
        <f>Weighting!$F$12</f>
        <v>1</v>
      </c>
      <c r="D6300">
        <f>IF(C6300=1,'Data Transformation'!$G$3+0.5*'Data Transformation'!$W$25,IF(C6301=1,D6301-'Data Transformation'!$W$25,FALSE))</f>
        <v>1.131</v>
      </c>
      <c r="E6300">
        <f t="array" ref="E6300">IF(ISLOGICAL(D6300),"",FREQUENCY(IF('Data Transformation'!$B$425:$B$8425='Bin Analysis'!$B6291,'Data Transformation'!$G$425:$G$8425),D6300))</f>
        <v>15</v>
      </c>
      <c r="F6300">
        <f t="shared" si="786"/>
        <v>4</v>
      </c>
      <c r="G6300">
        <f>Weighting!$H$12</f>
        <v>0</v>
      </c>
      <c r="H6300">
        <f t="array" ref="H6300">FREQUENCY(IF('Data Transformation'!$B$4:$B$8425=B6291,'Data Transformation'!$G$4:$G$8425),'Bin Analysis'!$B6300)</f>
        <v>16</v>
      </c>
      <c r="I6300">
        <f t="shared" si="787"/>
        <v>2</v>
      </c>
      <c r="J6300">
        <f t="shared" si="788"/>
        <v>1</v>
      </c>
      <c r="K6300">
        <f>J6300*Weighting!$W$12</f>
        <v>1</v>
      </c>
      <c r="M6300" s="14"/>
    </row>
    <row r="6301" spans="1:25" x14ac:dyDescent="0.25">
      <c r="A6301" s="32">
        <f>IF(Weighting!$P$13&gt;0,B6301,"")</f>
        <v>1.238</v>
      </c>
      <c r="B6301">
        <f>Weighting!$C$13</f>
        <v>1.238</v>
      </c>
      <c r="C6301">
        <f>Weighting!$F$13</f>
        <v>0</v>
      </c>
      <c r="D6301" t="b">
        <f>IF(C6301=1,'Data Transformation'!$G$3+0.5*'Data Transformation'!$W$25,IF(C6302=1,D6302-'Data Transformation'!$W$25,FALSE))</f>
        <v>0</v>
      </c>
      <c r="E6301" t="str">
        <f t="array" ref="E6301">IF(ISLOGICAL(D6301),"",FREQUENCY(IF('Data Transformation'!$B$425:$B$8425='Bin Analysis'!$B6291,'Data Transformation'!$G$425:$G$8425),D6301))</f>
        <v/>
      </c>
      <c r="F6301" t="str">
        <f t="shared" si="786"/>
        <v/>
      </c>
      <c r="G6301">
        <f>Weighting!$H$13</f>
        <v>0</v>
      </c>
      <c r="H6301">
        <f t="array" ref="H6301">FREQUENCY(IF('Data Transformation'!$B$4:$B$8425=B6291,'Data Transformation'!$G$4:$G$8425),'Bin Analysis'!$B6301)</f>
        <v>16</v>
      </c>
      <c r="I6301">
        <f t="shared" si="787"/>
        <v>0</v>
      </c>
      <c r="J6301">
        <f t="shared" si="788"/>
        <v>0</v>
      </c>
      <c r="K6301">
        <f>J6301*Weighting!$W$13</f>
        <v>0</v>
      </c>
      <c r="M6301" s="14"/>
    </row>
    <row r="6302" spans="1:25" x14ac:dyDescent="0.25">
      <c r="A6302" s="32">
        <f>IF(Weighting!$P$14&gt;0,B6302,"")</f>
        <v>1.369</v>
      </c>
      <c r="B6302">
        <f>Weighting!$C$14</f>
        <v>1.369</v>
      </c>
      <c r="C6302">
        <f>Weighting!$F$14</f>
        <v>0</v>
      </c>
      <c r="D6302" t="b">
        <f>IF(C6302=1,'Data Transformation'!$G$3+0.5*'Data Transformation'!$W$25,IF(C6303=1,D6303-'Data Transformation'!$W$25,FALSE))</f>
        <v>0</v>
      </c>
      <c r="E6302" t="str">
        <f t="array" ref="E6302">IF(ISLOGICAL(D6302),"",FREQUENCY(IF('Data Transformation'!$B$425:$B$8425='Bin Analysis'!$B6291,'Data Transformation'!$G$425:$G$8425),D6302))</f>
        <v/>
      </c>
      <c r="F6302" t="str">
        <f t="shared" si="786"/>
        <v/>
      </c>
      <c r="G6302">
        <f>Weighting!$H$14</f>
        <v>0</v>
      </c>
      <c r="H6302">
        <f t="array" ref="H6302">FREQUENCY(IF('Data Transformation'!$B$4:$B$8425=B6291,'Data Transformation'!$G$4:$G$8425),'Bin Analysis'!$B6302)</f>
        <v>17</v>
      </c>
      <c r="I6302">
        <f t="shared" si="787"/>
        <v>1</v>
      </c>
      <c r="J6302">
        <f t="shared" si="788"/>
        <v>1</v>
      </c>
      <c r="K6302">
        <f>J6302*Weighting!$W$14</f>
        <v>3</v>
      </c>
      <c r="M6302" s="14"/>
    </row>
    <row r="6303" spans="1:25" x14ac:dyDescent="0.25">
      <c r="A6303" s="32">
        <f>IF(Weighting!$P$15&gt;0,B6303,"")</f>
        <v>1.5000009999999999</v>
      </c>
      <c r="B6303">
        <f>Weighting!$C$15</f>
        <v>1.5000009999999999</v>
      </c>
      <c r="C6303">
        <f>Weighting!$F$15</f>
        <v>0</v>
      </c>
      <c r="D6303" t="b">
        <f>IF(C6303=1,'Data Transformation'!$G$3+0.5*'Data Transformation'!$W$25,IF(C6304=1,D6304-'Data Transformation'!$W$25,FALSE))</f>
        <v>0</v>
      </c>
      <c r="E6303" t="str">
        <f t="array" ref="E6303">IF(ISLOGICAL(D6303),"",FREQUENCY(IF('Data Transformation'!$B$425:$B$8425='Bin Analysis'!$B6291,'Data Transformation'!$G$425:$G$8425),D6303))</f>
        <v/>
      </c>
      <c r="F6303" t="str">
        <f t="shared" si="786"/>
        <v/>
      </c>
      <c r="G6303">
        <f>Weighting!$H$15</f>
        <v>0</v>
      </c>
      <c r="H6303">
        <f t="array" ref="H6303">FREQUENCY(IF('Data Transformation'!$B$4:$B$8425=B6291,'Data Transformation'!$G$4:$G$8425),'Bin Analysis'!$B6303)</f>
        <v>17</v>
      </c>
      <c r="I6303">
        <f t="shared" si="787"/>
        <v>0</v>
      </c>
      <c r="J6303">
        <f t="shared" si="788"/>
        <v>0</v>
      </c>
      <c r="K6303">
        <f>J6303*Weighting!$W$15</f>
        <v>0</v>
      </c>
      <c r="M6303" s="14"/>
    </row>
    <row r="6304" spans="1:25" x14ac:dyDescent="0.25">
      <c r="A6304" s="32" t="str">
        <f>IF(Weighting!$P$16&gt;0,B6304,"")</f>
        <v/>
      </c>
      <c r="B6304">
        <f>Weighting!$C$16</f>
        <v>1.631</v>
      </c>
      <c r="C6304">
        <f>Weighting!$F$16</f>
        <v>0</v>
      </c>
      <c r="D6304" t="b">
        <f>IF(C6304=1,'Data Transformation'!$G$3+0.5*'Data Transformation'!$W$25,IF(C6305=1,D6305-'Data Transformation'!$W$25,FALSE))</f>
        <v>0</v>
      </c>
      <c r="E6304" t="str">
        <f t="array" ref="E6304">IF(ISLOGICAL(D6304),"",FREQUENCY(IF('Data Transformation'!$B$425:$B$8425='Bin Analysis'!$B6291,'Data Transformation'!$G$425:$G$8425),D6304))</f>
        <v/>
      </c>
      <c r="F6304" t="str">
        <f t="shared" si="786"/>
        <v/>
      </c>
      <c r="G6304">
        <f>Weighting!$H$16</f>
        <v>0</v>
      </c>
      <c r="H6304">
        <f t="array" ref="H6304">FREQUENCY(IF('Data Transformation'!$B$4:$B$8425=B6291,'Data Transformation'!$G$4:$G$8425),'Bin Analysis'!$B6304)</f>
        <v>17</v>
      </c>
      <c r="I6304">
        <f t="shared" si="787"/>
        <v>0</v>
      </c>
      <c r="J6304">
        <f t="shared" si="788"/>
        <v>0</v>
      </c>
      <c r="K6304">
        <f>J6304*Weighting!$W$16</f>
        <v>0</v>
      </c>
      <c r="M6304" s="14"/>
    </row>
    <row r="6305" spans="1:25" x14ac:dyDescent="0.25">
      <c r="A6305" s="32" t="str">
        <f>IF(Weighting!$P$17&gt;0,B6305,"")</f>
        <v/>
      </c>
      <c r="B6305">
        <f>Weighting!$C$17</f>
        <v>1.762</v>
      </c>
      <c r="C6305">
        <f>Weighting!$F$17</f>
        <v>0</v>
      </c>
      <c r="D6305" t="b">
        <f>IF(C6305=1,'Data Transformation'!$G$3+0.5*'Data Transformation'!$W$25,IF(C6306=1,D6306-'Data Transformation'!$W$25,FALSE))</f>
        <v>0</v>
      </c>
      <c r="E6305" t="str">
        <f t="array" ref="E6305">IF(ISLOGICAL(D6305),"",FREQUENCY(IF('Data Transformation'!$B$425:$B$8425='Bin Analysis'!$B6291,'Data Transformation'!$G$425:$G$8425),D6305))</f>
        <v/>
      </c>
      <c r="F6305" t="str">
        <f t="shared" si="786"/>
        <v/>
      </c>
      <c r="G6305">
        <f>Weighting!$H$17</f>
        <v>0</v>
      </c>
      <c r="H6305">
        <f t="array" ref="H6305">FREQUENCY(IF('Data Transformation'!$B$4:$B$8425=B6291,'Data Transformation'!$G$4:$G$8425),'Bin Analysis'!$B6305)</f>
        <v>17</v>
      </c>
      <c r="I6305">
        <f t="shared" si="787"/>
        <v>0</v>
      </c>
      <c r="J6305">
        <f t="shared" si="788"/>
        <v>0</v>
      </c>
      <c r="K6305">
        <f>J6305*Weighting!$W$17</f>
        <v>0</v>
      </c>
      <c r="M6305" s="14"/>
    </row>
    <row r="6306" spans="1:25" x14ac:dyDescent="0.25">
      <c r="A6306" s="32" t="str">
        <f>IF(Weighting!$P$18&gt;0,B6306,"")</f>
        <v/>
      </c>
      <c r="B6306">
        <f>Weighting!$C$18</f>
        <v>1.893</v>
      </c>
      <c r="C6306">
        <f>Weighting!$F$18</f>
        <v>0</v>
      </c>
      <c r="D6306" t="b">
        <f>IF(C6306=1,'Data Transformation'!$G$3+0.5*'Data Transformation'!$W$25,IF(C6307=1,D6307-'Data Transformation'!$W$25,FALSE))</f>
        <v>0</v>
      </c>
      <c r="E6306" t="str">
        <f t="array" ref="E6306">IF(ISLOGICAL(D6306),"",FREQUENCY(IF('Data Transformation'!$B$425:$B$8425='Bin Analysis'!$B6291,'Data Transformation'!$G$425:$G$8425),D6306))</f>
        <v/>
      </c>
      <c r="F6306" t="str">
        <f t="shared" si="786"/>
        <v/>
      </c>
      <c r="G6306">
        <f>Weighting!$H$18</f>
        <v>0</v>
      </c>
      <c r="H6306">
        <f t="array" ref="H6306">FREQUENCY(IF('Data Transformation'!$B$4:$B$8425=B6291,'Data Transformation'!$G$4:$G$8425),'Bin Analysis'!$B6306)</f>
        <v>17</v>
      </c>
      <c r="I6306">
        <f t="shared" si="787"/>
        <v>0</v>
      </c>
      <c r="J6306">
        <f t="shared" si="788"/>
        <v>0</v>
      </c>
      <c r="K6306">
        <f>J6306*Weighting!$W$18</f>
        <v>0</v>
      </c>
      <c r="M6306" s="14"/>
    </row>
    <row r="6307" spans="1:25" x14ac:dyDescent="0.25">
      <c r="A6307" s="32" t="str">
        <f>IF(Weighting!$P$19&gt;0,B6307,"")</f>
        <v/>
      </c>
      <c r="B6307">
        <f>Weighting!$C$19</f>
        <v>2.024</v>
      </c>
      <c r="C6307">
        <f>Weighting!$F$19</f>
        <v>0</v>
      </c>
      <c r="D6307" t="b">
        <f>IF(C6307=1,'Data Transformation'!$G$3+0.5*'Data Transformation'!$W$25,IF(C6308=1,D6308-'Data Transformation'!$W$25,FALSE))</f>
        <v>0</v>
      </c>
      <c r="E6307" t="str">
        <f t="array" ref="E6307">IF(ISLOGICAL(D6307),"",FREQUENCY(IF('Data Transformation'!$B$425:$B$8425='Bin Analysis'!$B6291,'Data Transformation'!$G$425:$G$8425),D6307))</f>
        <v/>
      </c>
      <c r="F6307" t="str">
        <f t="shared" si="786"/>
        <v/>
      </c>
      <c r="G6307">
        <f>Weighting!$H$19</f>
        <v>0</v>
      </c>
      <c r="H6307">
        <f t="array" ref="H6307">FREQUENCY(IF('Data Transformation'!$B$4:$B$8425=B6291,'Data Transformation'!$G$4:$G$8425),'Bin Analysis'!$B6307)</f>
        <v>17</v>
      </c>
      <c r="I6307">
        <f t="shared" si="787"/>
        <v>0</v>
      </c>
      <c r="J6307">
        <f t="shared" si="788"/>
        <v>0</v>
      </c>
      <c r="K6307">
        <f>J6307*Weighting!$W$19</f>
        <v>0</v>
      </c>
      <c r="M6307" s="14"/>
    </row>
    <row r="6308" spans="1:25" x14ac:dyDescent="0.25">
      <c r="A6308" s="32" t="str">
        <f>IF(Weighting!$P$20&gt;0,B6308,"")</f>
        <v/>
      </c>
      <c r="B6308">
        <f>Weighting!$C$20</f>
        <v>2.1550000000000002</v>
      </c>
      <c r="C6308">
        <f>Weighting!$F$20</f>
        <v>0</v>
      </c>
      <c r="D6308" t="b">
        <f>IF(C6308=1,'Data Transformation'!$G$3+0.5*'Data Transformation'!$W$25,IF(C6309=1,D6309-'Data Transformation'!$W$25,FALSE))</f>
        <v>0</v>
      </c>
      <c r="E6308" t="str">
        <f t="array" ref="E6308">IF(ISLOGICAL(D6308),"",FREQUENCY(IF('Data Transformation'!$B$425:$B$8425='Bin Analysis'!$B6291,'Data Transformation'!$G$425:$G$8425),D6308))</f>
        <v/>
      </c>
      <c r="F6308" t="str">
        <f t="shared" si="786"/>
        <v/>
      </c>
      <c r="G6308">
        <f>Weighting!$H$20</f>
        <v>0</v>
      </c>
      <c r="H6308">
        <f t="array" ref="H6308">FREQUENCY(IF('Data Transformation'!$B$4:$B$8425=B6291,'Data Transformation'!$G$4:$G$8425),'Bin Analysis'!$B6308)</f>
        <v>17</v>
      </c>
      <c r="I6308">
        <f t="shared" si="787"/>
        <v>0</v>
      </c>
      <c r="J6308">
        <f t="shared" si="788"/>
        <v>0</v>
      </c>
      <c r="K6308">
        <f>J6308*Weighting!$W$20</f>
        <v>0</v>
      </c>
      <c r="M6308" s="14"/>
    </row>
    <row r="6309" spans="1:25" x14ac:dyDescent="0.25">
      <c r="A6309" s="32" t="str">
        <f>IF(Weighting!$P$21&gt;0,B6309,"")</f>
        <v/>
      </c>
      <c r="B6309">
        <f>Weighting!$C$21</f>
        <v>2.2860000000000005</v>
      </c>
      <c r="C6309">
        <f>Weighting!$F$21</f>
        <v>0</v>
      </c>
      <c r="D6309" t="b">
        <f>IF(C6309=1,'Data Transformation'!$G$3+0.5*'Data Transformation'!$W$25,IF(C6310=1,D6310-'Data Transformation'!$W$25,FALSE))</f>
        <v>0</v>
      </c>
      <c r="E6309" t="str">
        <f t="array" ref="E6309">IF(ISLOGICAL(D6309),"",FREQUENCY(IF('Data Transformation'!$B$425:$B$8425='Bin Analysis'!$B6291,'Data Transformation'!$G$425:$G$8425),D6309))</f>
        <v/>
      </c>
      <c r="F6309" t="str">
        <f t="shared" si="786"/>
        <v/>
      </c>
      <c r="G6309">
        <f>Weighting!$H$21</f>
        <v>0</v>
      </c>
      <c r="H6309">
        <f t="array" ref="H6309">FREQUENCY(IF('Data Transformation'!$B$4:$B$8425=B6291,'Data Transformation'!$G$4:$G$8425),'Bin Analysis'!$B6309)</f>
        <v>17</v>
      </c>
      <c r="I6309">
        <f t="shared" si="787"/>
        <v>0</v>
      </c>
      <c r="J6309">
        <f t="shared" si="788"/>
        <v>0</v>
      </c>
      <c r="K6309">
        <f>J6309*Weighting!$W$21</f>
        <v>0</v>
      </c>
      <c r="M6309" s="14"/>
    </row>
    <row r="6310" spans="1:25" x14ac:dyDescent="0.25">
      <c r="A6310" s="32" t="str">
        <f>IF(Weighting!$P$22&gt;0,B6310,"")</f>
        <v/>
      </c>
      <c r="B6310">
        <f>Weighting!$C$22</f>
        <v>2.4170000000000007</v>
      </c>
      <c r="C6310">
        <f>Weighting!$F$22</f>
        <v>0</v>
      </c>
      <c r="D6310" t="b">
        <f>IF(C6310=1,'Data Transformation'!$G$3+0.5*'Data Transformation'!$W$25,IF(C6311=1,D6311-'Data Transformation'!$W$25,FALSE))</f>
        <v>0</v>
      </c>
      <c r="E6310" t="str">
        <f t="array" ref="E6310">IF(ISLOGICAL(D6310),"",FREQUENCY(IF('Data Transformation'!$B$425:$B$8425='Bin Analysis'!$B6291,'Data Transformation'!$G$425:$G$8425),D6310))</f>
        <v/>
      </c>
      <c r="F6310" t="str">
        <f t="shared" si="786"/>
        <v/>
      </c>
      <c r="G6310">
        <f>Weighting!$H$22</f>
        <v>0</v>
      </c>
      <c r="H6310">
        <f t="array" ref="H6310">FREQUENCY(IF('Data Transformation'!$B$4:$B$8425=B6291,'Data Transformation'!$G$4:$G$8425),'Bin Analysis'!$B6310)</f>
        <v>17</v>
      </c>
      <c r="I6310">
        <f t="shared" si="787"/>
        <v>0</v>
      </c>
      <c r="J6310">
        <f t="shared" si="788"/>
        <v>0</v>
      </c>
      <c r="K6310">
        <f>J6310*Weighting!$W$22</f>
        <v>0</v>
      </c>
      <c r="M6310" s="14"/>
    </row>
    <row r="6311" spans="1:25" x14ac:dyDescent="0.25">
      <c r="A6311" s="32" t="str">
        <f>IF(Weighting!$P$23&gt;0,B6311,"")</f>
        <v/>
      </c>
      <c r="B6311">
        <f>Weighting!$C$23</f>
        <v>2.5480000000000009</v>
      </c>
      <c r="C6311">
        <f>Weighting!$F$23</f>
        <v>0</v>
      </c>
      <c r="D6311" t="b">
        <f>IF(C6311=1,'Data Transformation'!$G$3+0.5*'Data Transformation'!$W$25,IF(C6312=1,D6312-'Data Transformation'!$W$25,FALSE))</f>
        <v>0</v>
      </c>
      <c r="E6311" t="str">
        <f t="array" ref="E6311">IF(ISLOGICAL(D6311),"",FREQUENCY(IF('Data Transformation'!$B$425:$B$8425='Bin Analysis'!$B6291,'Data Transformation'!$G$425:$G$8425),D6311))</f>
        <v/>
      </c>
      <c r="F6311" t="str">
        <f t="shared" si="786"/>
        <v/>
      </c>
      <c r="G6311">
        <f>Weighting!$H$23</f>
        <v>0</v>
      </c>
      <c r="H6311">
        <f t="array" ref="H6311">FREQUENCY(IF('Data Transformation'!$B$4:$B$8425=B6291,'Data Transformation'!$G$4:$G$8425),'Bin Analysis'!$B6311)</f>
        <v>17</v>
      </c>
      <c r="I6311">
        <f t="shared" si="787"/>
        <v>0</v>
      </c>
      <c r="J6311">
        <f t="shared" si="788"/>
        <v>0</v>
      </c>
      <c r="K6311">
        <f>J6311*Weighting!$W$23</f>
        <v>0</v>
      </c>
      <c r="M6311" s="14"/>
    </row>
    <row r="6312" spans="1:25" x14ac:dyDescent="0.25">
      <c r="A6312" s="32" t="str">
        <f>IF(Weighting!$P$24&gt;0,B6312,"")</f>
        <v/>
      </c>
      <c r="B6312">
        <f>Weighting!$C$24</f>
        <v>2.6790000000000012</v>
      </c>
      <c r="C6312">
        <f>Weighting!$F$24</f>
        <v>0</v>
      </c>
      <c r="D6312" t="b">
        <f>IF(C6312=1,'Data Transformation'!$G$3+0.5*'Data Transformation'!$W$25,IF(C6313=1,D6313-'Data Transformation'!$W$25,FALSE))</f>
        <v>0</v>
      </c>
      <c r="E6312" t="str">
        <f t="array" ref="E6312">IF(ISLOGICAL(D6312),"",FREQUENCY(IF('Data Transformation'!$B$425:$B$8425='Bin Analysis'!$B6291,'Data Transformation'!$G$425:$G$8425),D6312))</f>
        <v/>
      </c>
      <c r="F6312" t="str">
        <f t="shared" si="786"/>
        <v/>
      </c>
      <c r="G6312">
        <f>Weighting!$H$24</f>
        <v>0</v>
      </c>
      <c r="H6312">
        <f t="array" ref="H6312">FREQUENCY(IF('Data Transformation'!$B$4:$B$8425=B6291,'Data Transformation'!$G$4:$G$8425),'Bin Analysis'!$B6312)</f>
        <v>17</v>
      </c>
      <c r="I6312">
        <f t="shared" si="787"/>
        <v>0</v>
      </c>
      <c r="J6312">
        <f t="shared" si="788"/>
        <v>0</v>
      </c>
      <c r="K6312">
        <f>J6312*Weighting!$W$24</f>
        <v>0</v>
      </c>
      <c r="M6312" s="14"/>
    </row>
    <row r="6313" spans="1:25" x14ac:dyDescent="0.25">
      <c r="A6313" s="32" t="str">
        <f>IF(Weighting!$P$25&gt;0,B6313,"")</f>
        <v/>
      </c>
      <c r="B6313">
        <f>Weighting!$C$25</f>
        <v>2.8100000000000014</v>
      </c>
      <c r="C6313">
        <f>Weighting!$F$25</f>
        <v>0</v>
      </c>
      <c r="D6313" t="b">
        <f>IF(C6313=1,'Data Transformation'!$G$3+0.5*'Data Transformation'!$W$25,IF(C6314=1,D6314-'Data Transformation'!$W$25,FALSE))</f>
        <v>0</v>
      </c>
      <c r="E6313" t="str">
        <f t="array" ref="E6313">IF(ISLOGICAL(D6313),"",FREQUENCY(IF('Data Transformation'!$B$425:$B$8425='Bin Analysis'!$B6291,'Data Transformation'!$G$425:$G$8425),D6313))</f>
        <v/>
      </c>
      <c r="F6313" t="str">
        <f t="shared" si="786"/>
        <v/>
      </c>
      <c r="G6313">
        <f>Weighting!$H$25</f>
        <v>0</v>
      </c>
      <c r="H6313">
        <f t="array" ref="H6313">FREQUENCY(IF('Data Transformation'!$B$4:$B$8425=B6291,'Data Transformation'!$G$4:$G$8425),'Bin Analysis'!$B6313)</f>
        <v>17</v>
      </c>
      <c r="I6313">
        <f t="shared" si="787"/>
        <v>0</v>
      </c>
      <c r="J6313">
        <f t="shared" si="788"/>
        <v>0</v>
      </c>
      <c r="K6313">
        <f>J6313*Weighting!$W$25</f>
        <v>0</v>
      </c>
      <c r="M6313" s="14"/>
    </row>
    <row r="6314" spans="1:25" x14ac:dyDescent="0.25">
      <c r="O6314"/>
      <c r="P6314"/>
      <c r="Q6314"/>
      <c r="R6314"/>
    </row>
    <row r="6315" spans="1:25" ht="23.25" x14ac:dyDescent="0.35">
      <c r="A6315" s="21" t="s">
        <v>0</v>
      </c>
      <c r="B6315" s="21">
        <f>IFERROR(VLOOKUP(C6315,'Data Transformation'!$L$6:$M$426,2,FALSE),"")</f>
        <v>263</v>
      </c>
      <c r="C6315" s="21">
        <f>C6291+1</f>
        <v>263</v>
      </c>
      <c r="D6315" s="21"/>
      <c r="E6315" s="21"/>
      <c r="F6315" s="21"/>
      <c r="G6315" s="21"/>
      <c r="H6315" s="22"/>
      <c r="I6315" s="22"/>
      <c r="J6315" s="22"/>
      <c r="K6315" s="21"/>
      <c r="L6315" s="21">
        <f>B6315</f>
        <v>263</v>
      </c>
      <c r="M6315" s="23">
        <f>INDEX('Data Transformation'!$O$4:$O$424,MATCH($B6315,'Data Transformation'!$M$4:$M$424,0),MATCH($M$2,'Data Transformation'!$O$3,0))</f>
        <v>18</v>
      </c>
      <c r="N6315" s="27">
        <f>IF('Input and Summary Results'!$J$16="minimum",'Bin Analysis'!X6316/(M6315-1),'Bin Analysis'!Y6315/('Bin Analysis'!M6315-1))</f>
        <v>0</v>
      </c>
      <c r="O6315" s="27">
        <f>IF(M6315=FALSE,NA(),(VLOOKUP(1,C6318:K6337,4,FALSE))/(M6315-1))</f>
        <v>0.17647058823529413</v>
      </c>
      <c r="P6315" s="27">
        <f>IF(M6315=FALSE,NA(),SUM(J6318:J6337)/Weighting!$S$5)</f>
        <v>0.6</v>
      </c>
      <c r="Q6315" s="27">
        <f>IF(M6315=FALSE,NA(),SUM(K6318:K6337)/Weighting!$S$6)</f>
        <v>0.52173913043478259</v>
      </c>
      <c r="R6315" s="27">
        <f>IF(M6315=FALSE,NA(),(VLOOKUP(1,G6318:K6337,3,FALSE))/(M6315-1))</f>
        <v>0.52941176470588236</v>
      </c>
      <c r="S6315" s="22" t="str">
        <f>IF(M6315=FALSE,NA(),IF(SUM(J6318:J6337)=2,"yes","no"))</f>
        <v>no</v>
      </c>
      <c r="X6315" s="2" cm="2">
        <f t="array" ref="X6315:X6316">FREQUENCY(IF('Data Transformation'!$B$425:$B$6424='Bin Analysis'!L6315,'Data Transformation'!$G$425:$G$6424),'Data Transformation'!$U$11)</f>
        <v>17</v>
      </c>
      <c r="Y6315" s="2" cm="2">
        <f t="array" ref="Y6315:Y6316">FREQUENCY(IF('Data Transformation'!$B$425:$B$6424='Bin Analysis'!L6315,'Data Transformation'!$G$425:$G$6424),'Data Transformation'!$U$12)</f>
        <v>14</v>
      </c>
    </row>
    <row r="6316" spans="1:25" x14ac:dyDescent="0.25">
      <c r="A6316" s="14" t="s">
        <v>66</v>
      </c>
      <c r="B6316" t="s">
        <v>47</v>
      </c>
      <c r="C6316" t="s">
        <v>5</v>
      </c>
      <c r="D6316" t="s">
        <v>99</v>
      </c>
      <c r="E6316" t="s">
        <v>100</v>
      </c>
      <c r="F6316" t="s">
        <v>101</v>
      </c>
      <c r="G6316" t="s">
        <v>69</v>
      </c>
      <c r="H6316" t="s">
        <v>31</v>
      </c>
      <c r="I6316" t="s">
        <v>32</v>
      </c>
      <c r="J6316" t="s">
        <v>46</v>
      </c>
      <c r="K6316" s="14" t="s">
        <v>45</v>
      </c>
      <c r="M6316" s="14"/>
      <c r="X6316" s="2">
        <v>0</v>
      </c>
      <c r="Y6316" s="2">
        <v>3</v>
      </c>
    </row>
    <row r="6317" spans="1:25" x14ac:dyDescent="0.25">
      <c r="A6317" s="32"/>
      <c r="D6317" t="b">
        <f>IF(C6317=1,'Data Transformation'!$G$3+0.5*'Data Transformation'!$W$25,IF(C6318=1,D6318-'Data Transformation'!$W$25,FALSE))</f>
        <v>0</v>
      </c>
      <c r="E6317" t="str">
        <f t="array" ref="E6317">IF(ISLOGICAL(D6317),"",FREQUENCY(IF('Data Transformation'!$B$425:$B$8425='Bin Analysis'!$B6315,'Data Transformation'!$G$425:$G$8425),D6317))</f>
        <v/>
      </c>
      <c r="F6317" t="str">
        <f>IF(ISLOGICAL(D6317),"",E6317-E6316)</f>
        <v/>
      </c>
      <c r="M6317" s="14"/>
    </row>
    <row r="6318" spans="1:25" x14ac:dyDescent="0.25">
      <c r="A6318" s="32">
        <f>IF(Weighting!$P$6&gt;0,B6318,"")</f>
        <v>0.32100000000000001</v>
      </c>
      <c r="B6318">
        <f>Weighting!$C$6</f>
        <v>0.32100000000000001</v>
      </c>
      <c r="C6318">
        <f>Weighting!$F$6</f>
        <v>0</v>
      </c>
      <c r="D6318" t="b">
        <f>IF(C6318=1,'Data Transformation'!$G$3+0.5*'Data Transformation'!$W$25,IF(C6319=1,D6319-'Data Transformation'!$W$25,FALSE))</f>
        <v>0</v>
      </c>
      <c r="E6318" t="str">
        <f t="array" ref="E6318">IF(ISLOGICAL(D6318),"",FREQUENCY(IF('Data Transformation'!$B$425:$B$8425='Bin Analysis'!$B6315,'Data Transformation'!$G$425:$G$8425),D6318))</f>
        <v/>
      </c>
      <c r="F6318" t="str">
        <f>IF(ISLOGICAL(D6318),"",E6318-E6317)</f>
        <v/>
      </c>
      <c r="G6318">
        <f>Weighting!$H$6</f>
        <v>1</v>
      </c>
      <c r="H6318">
        <f t="array" ref="H6318">FREQUENCY(IF('Data Transformation'!$B$4:$B$8425=B6315,'Data Transformation'!$G$4:$G$8425),'Bin Analysis'!$B6318)</f>
        <v>9</v>
      </c>
      <c r="I6318">
        <f>H6318-H6317</f>
        <v>9</v>
      </c>
      <c r="J6318">
        <f>IF(I6318=0,0,1)</f>
        <v>1</v>
      </c>
      <c r="K6318">
        <f>J6318*Weighting!$W$6</f>
        <v>1</v>
      </c>
      <c r="M6318" s="14"/>
    </row>
    <row r="6319" spans="1:25" x14ac:dyDescent="0.25">
      <c r="A6319" s="32">
        <f>IF(Weighting!$P$7&gt;0,B6319,"")</f>
        <v>0.45200000000000001</v>
      </c>
      <c r="B6319">
        <f>Weighting!$C$7</f>
        <v>0.45200000000000001</v>
      </c>
      <c r="C6319">
        <f>Weighting!$F$7</f>
        <v>0</v>
      </c>
      <c r="D6319" t="b">
        <f>IF(C6319=1,'Data Transformation'!$G$3+0.5*'Data Transformation'!$W$25,IF(C6320=1,D6320-'Data Transformation'!$W$25,FALSE))</f>
        <v>0</v>
      </c>
      <c r="E6319" t="str">
        <f t="array" ref="E6319">IF(ISLOGICAL(D6319),"",FREQUENCY(IF('Data Transformation'!$B$425:$B$8425='Bin Analysis'!$B6315,'Data Transformation'!$G$425:$G$8425),D6319))</f>
        <v/>
      </c>
      <c r="F6319" t="str">
        <f t="shared" ref="F6319:F6337" si="789">IF(ISLOGICAL(D6319),"",E6319-E6318)</f>
        <v/>
      </c>
      <c r="G6319">
        <f>Weighting!$H$7</f>
        <v>0</v>
      </c>
      <c r="H6319">
        <f t="array" ref="H6319">FREQUENCY(IF('Data Transformation'!$B$4:$B$8425=B6315,'Data Transformation'!$G$4:$G$8425),'Bin Analysis'!$B6319)</f>
        <v>10</v>
      </c>
      <c r="I6319">
        <f t="shared" ref="I6319:I6337" si="790">H6319-H6318</f>
        <v>1</v>
      </c>
      <c r="J6319">
        <f>IF(I6319=0,0,1)</f>
        <v>1</v>
      </c>
      <c r="K6319">
        <f>J6319*Weighting!$W$7</f>
        <v>2</v>
      </c>
      <c r="M6319" s="14"/>
    </row>
    <row r="6320" spans="1:25" x14ac:dyDescent="0.25">
      <c r="A6320" s="32">
        <f>IF(Weighting!$P$8&gt;0,B6320,"")</f>
        <v>0.58299999999999996</v>
      </c>
      <c r="B6320">
        <f>Weighting!$C$8</f>
        <v>0.58299999999999996</v>
      </c>
      <c r="C6320">
        <f>Weighting!$F$8</f>
        <v>0</v>
      </c>
      <c r="D6320" t="b">
        <f>IF(C6320=1,'Data Transformation'!$G$3+0.5*'Data Transformation'!$W$25,IF(C6321=1,D6321-'Data Transformation'!$W$25,FALSE))</f>
        <v>0</v>
      </c>
      <c r="E6320" t="str">
        <f t="array" ref="E6320">IF(ISLOGICAL(D6320),"",FREQUENCY(IF('Data Transformation'!$B$425:$B$8425='Bin Analysis'!$B6315,'Data Transformation'!$G$425:$G$8425),D6320))</f>
        <v/>
      </c>
      <c r="F6320" t="str">
        <f t="shared" si="789"/>
        <v/>
      </c>
      <c r="G6320">
        <f>Weighting!$H$8</f>
        <v>0</v>
      </c>
      <c r="H6320">
        <f t="array" ref="H6320">FREQUENCY(IF('Data Transformation'!$B$4:$B$8425=B6315,'Data Transformation'!$G$4:$G$8425),'Bin Analysis'!$B6320)</f>
        <v>13</v>
      </c>
      <c r="I6320">
        <f t="shared" si="790"/>
        <v>3</v>
      </c>
      <c r="J6320">
        <f t="shared" ref="J6320:J6337" si="791">IF(I6320=0,0,1)</f>
        <v>1</v>
      </c>
      <c r="K6320">
        <f>J6320*Weighting!$W$8</f>
        <v>3</v>
      </c>
      <c r="M6320" s="14"/>
    </row>
    <row r="6321" spans="1:13" x14ac:dyDescent="0.25">
      <c r="A6321" s="32">
        <f>IF(Weighting!$P$9&gt;0,B6321,"")</f>
        <v>0.71399999999999997</v>
      </c>
      <c r="B6321" s="50">
        <f>Weighting!$C$9</f>
        <v>0.71399999999999997</v>
      </c>
      <c r="C6321">
        <f>Weighting!$F$9</f>
        <v>0</v>
      </c>
      <c r="D6321" t="b">
        <f>IF(C6321=1,'Data Transformation'!$G$3+0.5*'Data Transformation'!$W$25,IF(C6322=1,D6322-'Data Transformation'!$W$25,FALSE))</f>
        <v>0</v>
      </c>
      <c r="E6321" t="str">
        <f t="array" ref="E6321">IF(ISLOGICAL(D6321),"",FREQUENCY(IF('Data Transformation'!$B$425:$B$8425='Bin Analysis'!$B6315,'Data Transformation'!$G$425:$G$8425),D6321))</f>
        <v/>
      </c>
      <c r="F6321" t="str">
        <f t="shared" si="789"/>
        <v/>
      </c>
      <c r="G6321">
        <f>Weighting!$H$9</f>
        <v>0</v>
      </c>
      <c r="H6321">
        <f t="array" ref="H6321">FREQUENCY(IF('Data Transformation'!$B$4:$B$8425=B6315,'Data Transformation'!$G$4:$G$8425),'Bin Analysis'!$B6321)</f>
        <v>13</v>
      </c>
      <c r="I6321">
        <f t="shared" si="790"/>
        <v>0</v>
      </c>
      <c r="J6321">
        <f t="shared" si="791"/>
        <v>0</v>
      </c>
      <c r="K6321">
        <f>J6321*Weighting!$W$9</f>
        <v>0</v>
      </c>
      <c r="M6321" s="14"/>
    </row>
    <row r="6322" spans="1:13" x14ac:dyDescent="0.25">
      <c r="A6322" s="32">
        <f>IF(Weighting!$P$10&gt;0,B6322,"")</f>
        <v>0.84499999999999997</v>
      </c>
      <c r="B6322">
        <f>Weighting!$C$10</f>
        <v>0.84499999999999997</v>
      </c>
      <c r="C6322">
        <f>Weighting!$F$10</f>
        <v>0</v>
      </c>
      <c r="D6322" t="b">
        <f>IF(C6322=1,'Data Transformation'!$G$3+0.5*'Data Transformation'!$W$25,IF(C6323=1,D6323-'Data Transformation'!$W$25,FALSE))</f>
        <v>0</v>
      </c>
      <c r="E6322" t="str">
        <f t="array" ref="E6322">IF(ISLOGICAL(D6322),"",FREQUENCY(IF('Data Transformation'!$B$425:$B$8425='Bin Analysis'!$B6315,'Data Transformation'!$G$425:$G$8425),D6322))</f>
        <v/>
      </c>
      <c r="F6322" t="str">
        <f t="shared" si="789"/>
        <v/>
      </c>
      <c r="G6322">
        <f>Weighting!$H$10</f>
        <v>0</v>
      </c>
      <c r="H6322">
        <f t="array" ref="H6322">FREQUENCY(IF('Data Transformation'!$B$4:$B$8425=B6315,'Data Transformation'!$G$4:$G$8425),'Bin Analysis'!$B6322)</f>
        <v>14</v>
      </c>
      <c r="I6322">
        <f t="shared" si="790"/>
        <v>1</v>
      </c>
      <c r="J6322">
        <f t="shared" si="791"/>
        <v>1</v>
      </c>
      <c r="K6322">
        <f>J6322*Weighting!$W$10</f>
        <v>3</v>
      </c>
      <c r="M6322" s="14"/>
    </row>
    <row r="6323" spans="1:13" x14ac:dyDescent="0.25">
      <c r="A6323" s="32">
        <f>IF(Weighting!$P$11&gt;0,B6323,"")</f>
        <v>0.97599999999999998</v>
      </c>
      <c r="B6323">
        <f>Weighting!$C$11</f>
        <v>0.97599999999999998</v>
      </c>
      <c r="C6323">
        <f>Weighting!$F$11</f>
        <v>0</v>
      </c>
      <c r="D6323">
        <f>IF(C6323=1,'Data Transformation'!$G$3+0.5*'Data Transformation'!$W$25,IF(C6324=1,D6324-'Data Transformation'!$W$25,FALSE))</f>
        <v>0.86899999999999999</v>
      </c>
      <c r="E6323">
        <f t="array" ref="E6323">IF(ISLOGICAL(D6323),"",FREQUENCY(IF('Data Transformation'!$B$425:$B$8425='Bin Analysis'!$B6315,'Data Transformation'!$G$425:$G$8425),D6323))</f>
        <v>14</v>
      </c>
      <c r="F6323" t="e">
        <f t="shared" si="789"/>
        <v>#VALUE!</v>
      </c>
      <c r="G6323">
        <f>Weighting!$H$11</f>
        <v>0</v>
      </c>
      <c r="H6323">
        <f t="array" ref="H6323">FREQUENCY(IF('Data Transformation'!$B$4:$B$8425=B6315,'Data Transformation'!$G$4:$G$8425),'Bin Analysis'!$B6323)</f>
        <v>16</v>
      </c>
      <c r="I6323">
        <f t="shared" si="790"/>
        <v>2</v>
      </c>
      <c r="J6323">
        <f t="shared" si="791"/>
        <v>1</v>
      </c>
      <c r="K6323">
        <f>J6323*Weighting!$W$11</f>
        <v>2</v>
      </c>
      <c r="M6323" s="14"/>
    </row>
    <row r="6324" spans="1:13" x14ac:dyDescent="0.25">
      <c r="A6324" s="32">
        <f>IF(Weighting!$P$12&gt;0,B6324,"")</f>
        <v>1.107</v>
      </c>
      <c r="B6324">
        <f>Weighting!$C$12</f>
        <v>1.107</v>
      </c>
      <c r="C6324">
        <f>Weighting!$F$12</f>
        <v>1</v>
      </c>
      <c r="D6324">
        <f>IF(C6324=1,'Data Transformation'!$G$3+0.5*'Data Transformation'!$W$25,IF(C6325=1,D6325-'Data Transformation'!$W$25,FALSE))</f>
        <v>1.131</v>
      </c>
      <c r="E6324">
        <f t="array" ref="E6324">IF(ISLOGICAL(D6324),"",FREQUENCY(IF('Data Transformation'!$B$425:$B$8425='Bin Analysis'!$B6315,'Data Transformation'!$G$425:$G$8425),D6324))</f>
        <v>17</v>
      </c>
      <c r="F6324">
        <f t="shared" si="789"/>
        <v>3</v>
      </c>
      <c r="G6324">
        <f>Weighting!$H$12</f>
        <v>0</v>
      </c>
      <c r="H6324">
        <f t="array" ref="H6324">FREQUENCY(IF('Data Transformation'!$B$4:$B$8425=B6315,'Data Transformation'!$G$4:$G$8425),'Bin Analysis'!$B6324)</f>
        <v>18</v>
      </c>
      <c r="I6324">
        <f t="shared" si="790"/>
        <v>2</v>
      </c>
      <c r="J6324">
        <f t="shared" si="791"/>
        <v>1</v>
      </c>
      <c r="K6324">
        <f>J6324*Weighting!$W$12</f>
        <v>1</v>
      </c>
      <c r="M6324" s="14"/>
    </row>
    <row r="6325" spans="1:13" x14ac:dyDescent="0.25">
      <c r="A6325" s="32">
        <f>IF(Weighting!$P$13&gt;0,B6325,"")</f>
        <v>1.238</v>
      </c>
      <c r="B6325">
        <f>Weighting!$C$13</f>
        <v>1.238</v>
      </c>
      <c r="C6325">
        <f>Weighting!$F$13</f>
        <v>0</v>
      </c>
      <c r="D6325" t="b">
        <f>IF(C6325=1,'Data Transformation'!$G$3+0.5*'Data Transformation'!$W$25,IF(C6326=1,D6326-'Data Transformation'!$W$25,FALSE))</f>
        <v>0</v>
      </c>
      <c r="E6325" t="str">
        <f t="array" ref="E6325">IF(ISLOGICAL(D6325),"",FREQUENCY(IF('Data Transformation'!$B$425:$B$8425='Bin Analysis'!$B6315,'Data Transformation'!$G$425:$G$8425),D6325))</f>
        <v/>
      </c>
      <c r="F6325" t="str">
        <f t="shared" si="789"/>
        <v/>
      </c>
      <c r="G6325">
        <f>Weighting!$H$13</f>
        <v>0</v>
      </c>
      <c r="H6325">
        <f t="array" ref="H6325">FREQUENCY(IF('Data Transformation'!$B$4:$B$8425=B6315,'Data Transformation'!$G$4:$G$8425),'Bin Analysis'!$B6325)</f>
        <v>18</v>
      </c>
      <c r="I6325">
        <f t="shared" si="790"/>
        <v>0</v>
      </c>
      <c r="J6325">
        <f t="shared" si="791"/>
        <v>0</v>
      </c>
      <c r="K6325">
        <f>J6325*Weighting!$W$13</f>
        <v>0</v>
      </c>
      <c r="M6325" s="14"/>
    </row>
    <row r="6326" spans="1:13" x14ac:dyDescent="0.25">
      <c r="A6326" s="32">
        <f>IF(Weighting!$P$14&gt;0,B6326,"")</f>
        <v>1.369</v>
      </c>
      <c r="B6326">
        <f>Weighting!$C$14</f>
        <v>1.369</v>
      </c>
      <c r="C6326">
        <f>Weighting!$F$14</f>
        <v>0</v>
      </c>
      <c r="D6326" t="b">
        <f>IF(C6326=1,'Data Transformation'!$G$3+0.5*'Data Transformation'!$W$25,IF(C6327=1,D6327-'Data Transformation'!$W$25,FALSE))</f>
        <v>0</v>
      </c>
      <c r="E6326" t="str">
        <f t="array" ref="E6326">IF(ISLOGICAL(D6326),"",FREQUENCY(IF('Data Transformation'!$B$425:$B$8425='Bin Analysis'!$B6315,'Data Transformation'!$G$425:$G$8425),D6326))</f>
        <v/>
      </c>
      <c r="F6326" t="str">
        <f t="shared" si="789"/>
        <v/>
      </c>
      <c r="G6326">
        <f>Weighting!$H$14</f>
        <v>0</v>
      </c>
      <c r="H6326">
        <f t="array" ref="H6326">FREQUENCY(IF('Data Transformation'!$B$4:$B$8425=B6315,'Data Transformation'!$G$4:$G$8425),'Bin Analysis'!$B6326)</f>
        <v>18</v>
      </c>
      <c r="I6326">
        <f t="shared" si="790"/>
        <v>0</v>
      </c>
      <c r="J6326">
        <f t="shared" si="791"/>
        <v>0</v>
      </c>
      <c r="K6326">
        <f>J6326*Weighting!$W$14</f>
        <v>0</v>
      </c>
      <c r="M6326" s="14"/>
    </row>
    <row r="6327" spans="1:13" x14ac:dyDescent="0.25">
      <c r="A6327" s="32">
        <f>IF(Weighting!$P$15&gt;0,B6327,"")</f>
        <v>1.5000009999999999</v>
      </c>
      <c r="B6327">
        <f>Weighting!$C$15</f>
        <v>1.5000009999999999</v>
      </c>
      <c r="C6327">
        <f>Weighting!$F$15</f>
        <v>0</v>
      </c>
      <c r="D6327" t="b">
        <f>IF(C6327=1,'Data Transformation'!$G$3+0.5*'Data Transformation'!$W$25,IF(C6328=1,D6328-'Data Transformation'!$W$25,FALSE))</f>
        <v>0</v>
      </c>
      <c r="E6327" t="str">
        <f t="array" ref="E6327">IF(ISLOGICAL(D6327),"",FREQUENCY(IF('Data Transformation'!$B$425:$B$8425='Bin Analysis'!$B6315,'Data Transformation'!$G$425:$G$8425),D6327))</f>
        <v/>
      </c>
      <c r="F6327" t="str">
        <f t="shared" si="789"/>
        <v/>
      </c>
      <c r="G6327">
        <f>Weighting!$H$15</f>
        <v>0</v>
      </c>
      <c r="H6327">
        <f t="array" ref="H6327">FREQUENCY(IF('Data Transformation'!$B$4:$B$8425=B6315,'Data Transformation'!$G$4:$G$8425),'Bin Analysis'!$B6327)</f>
        <v>18</v>
      </c>
      <c r="I6327">
        <f t="shared" si="790"/>
        <v>0</v>
      </c>
      <c r="J6327">
        <f t="shared" si="791"/>
        <v>0</v>
      </c>
      <c r="K6327">
        <f>J6327*Weighting!$W$15</f>
        <v>0</v>
      </c>
      <c r="M6327" s="14"/>
    </row>
    <row r="6328" spans="1:13" x14ac:dyDescent="0.25">
      <c r="A6328" s="32" t="str">
        <f>IF(Weighting!$P$16&gt;0,B6328,"")</f>
        <v/>
      </c>
      <c r="B6328">
        <f>Weighting!$C$16</f>
        <v>1.631</v>
      </c>
      <c r="C6328">
        <f>Weighting!$F$16</f>
        <v>0</v>
      </c>
      <c r="D6328" t="b">
        <f>IF(C6328=1,'Data Transformation'!$G$3+0.5*'Data Transformation'!$W$25,IF(C6329=1,D6329-'Data Transformation'!$W$25,FALSE))</f>
        <v>0</v>
      </c>
      <c r="E6328" t="str">
        <f t="array" ref="E6328">IF(ISLOGICAL(D6328),"",FREQUENCY(IF('Data Transformation'!$B$425:$B$8425='Bin Analysis'!$B6315,'Data Transformation'!$G$425:$G$8425),D6328))</f>
        <v/>
      </c>
      <c r="F6328" t="str">
        <f t="shared" si="789"/>
        <v/>
      </c>
      <c r="G6328">
        <f>Weighting!$H$16</f>
        <v>0</v>
      </c>
      <c r="H6328">
        <f t="array" ref="H6328">FREQUENCY(IF('Data Transformation'!$B$4:$B$8425=B6315,'Data Transformation'!$G$4:$G$8425),'Bin Analysis'!$B6328)</f>
        <v>18</v>
      </c>
      <c r="I6328">
        <f t="shared" si="790"/>
        <v>0</v>
      </c>
      <c r="J6328">
        <f t="shared" si="791"/>
        <v>0</v>
      </c>
      <c r="K6328">
        <f>J6328*Weighting!$W$16</f>
        <v>0</v>
      </c>
      <c r="M6328" s="14"/>
    </row>
    <row r="6329" spans="1:13" x14ac:dyDescent="0.25">
      <c r="A6329" s="32" t="str">
        <f>IF(Weighting!$P$17&gt;0,B6329,"")</f>
        <v/>
      </c>
      <c r="B6329">
        <f>Weighting!$C$17</f>
        <v>1.762</v>
      </c>
      <c r="C6329">
        <f>Weighting!$F$17</f>
        <v>0</v>
      </c>
      <c r="D6329" t="b">
        <f>IF(C6329=1,'Data Transformation'!$G$3+0.5*'Data Transformation'!$W$25,IF(C6330=1,D6330-'Data Transformation'!$W$25,FALSE))</f>
        <v>0</v>
      </c>
      <c r="E6329" t="str">
        <f t="array" ref="E6329">IF(ISLOGICAL(D6329),"",FREQUENCY(IF('Data Transformation'!$B$425:$B$8425='Bin Analysis'!$B6315,'Data Transformation'!$G$425:$G$8425),D6329))</f>
        <v/>
      </c>
      <c r="F6329" t="str">
        <f t="shared" si="789"/>
        <v/>
      </c>
      <c r="G6329">
        <f>Weighting!$H$17</f>
        <v>0</v>
      </c>
      <c r="H6329">
        <f t="array" ref="H6329">FREQUENCY(IF('Data Transformation'!$B$4:$B$8425=B6315,'Data Transformation'!$G$4:$G$8425),'Bin Analysis'!$B6329)</f>
        <v>18</v>
      </c>
      <c r="I6329">
        <f t="shared" si="790"/>
        <v>0</v>
      </c>
      <c r="J6329">
        <f t="shared" si="791"/>
        <v>0</v>
      </c>
      <c r="K6329">
        <f>J6329*Weighting!$W$17</f>
        <v>0</v>
      </c>
      <c r="M6329" s="14"/>
    </row>
    <row r="6330" spans="1:13" x14ac:dyDescent="0.25">
      <c r="A6330" s="32" t="str">
        <f>IF(Weighting!$P$18&gt;0,B6330,"")</f>
        <v/>
      </c>
      <c r="B6330">
        <f>Weighting!$C$18</f>
        <v>1.893</v>
      </c>
      <c r="C6330">
        <f>Weighting!$F$18</f>
        <v>0</v>
      </c>
      <c r="D6330" t="b">
        <f>IF(C6330=1,'Data Transformation'!$G$3+0.5*'Data Transformation'!$W$25,IF(C6331=1,D6331-'Data Transformation'!$W$25,FALSE))</f>
        <v>0</v>
      </c>
      <c r="E6330" t="str">
        <f t="array" ref="E6330">IF(ISLOGICAL(D6330),"",FREQUENCY(IF('Data Transformation'!$B$425:$B$8425='Bin Analysis'!$B6315,'Data Transformation'!$G$425:$G$8425),D6330))</f>
        <v/>
      </c>
      <c r="F6330" t="str">
        <f t="shared" si="789"/>
        <v/>
      </c>
      <c r="G6330">
        <f>Weighting!$H$18</f>
        <v>0</v>
      </c>
      <c r="H6330">
        <f t="array" ref="H6330">FREQUENCY(IF('Data Transformation'!$B$4:$B$8425=B6315,'Data Transformation'!$G$4:$G$8425),'Bin Analysis'!$B6330)</f>
        <v>18</v>
      </c>
      <c r="I6330">
        <f t="shared" si="790"/>
        <v>0</v>
      </c>
      <c r="J6330">
        <f t="shared" si="791"/>
        <v>0</v>
      </c>
      <c r="K6330">
        <f>J6330*Weighting!$W$18</f>
        <v>0</v>
      </c>
      <c r="M6330" s="14"/>
    </row>
    <row r="6331" spans="1:13" x14ac:dyDescent="0.25">
      <c r="A6331" s="32" t="str">
        <f>IF(Weighting!$P$19&gt;0,B6331,"")</f>
        <v/>
      </c>
      <c r="B6331">
        <f>Weighting!$C$19</f>
        <v>2.024</v>
      </c>
      <c r="C6331">
        <f>Weighting!$F$19</f>
        <v>0</v>
      </c>
      <c r="D6331" t="b">
        <f>IF(C6331=1,'Data Transformation'!$G$3+0.5*'Data Transformation'!$W$25,IF(C6332=1,D6332-'Data Transformation'!$W$25,FALSE))</f>
        <v>0</v>
      </c>
      <c r="E6331" t="str">
        <f t="array" ref="E6331">IF(ISLOGICAL(D6331),"",FREQUENCY(IF('Data Transformation'!$B$425:$B$8425='Bin Analysis'!$B6315,'Data Transformation'!$G$425:$G$8425),D6331))</f>
        <v/>
      </c>
      <c r="F6331" t="str">
        <f t="shared" si="789"/>
        <v/>
      </c>
      <c r="G6331">
        <f>Weighting!$H$19</f>
        <v>0</v>
      </c>
      <c r="H6331">
        <f t="array" ref="H6331">FREQUENCY(IF('Data Transformation'!$B$4:$B$8425=B6315,'Data Transformation'!$G$4:$G$8425),'Bin Analysis'!$B6331)</f>
        <v>18</v>
      </c>
      <c r="I6331">
        <f t="shared" si="790"/>
        <v>0</v>
      </c>
      <c r="J6331">
        <f t="shared" si="791"/>
        <v>0</v>
      </c>
      <c r="K6331">
        <f>J6331*Weighting!$W$19</f>
        <v>0</v>
      </c>
      <c r="M6331" s="14"/>
    </row>
    <row r="6332" spans="1:13" x14ac:dyDescent="0.25">
      <c r="A6332" s="32" t="str">
        <f>IF(Weighting!$P$20&gt;0,B6332,"")</f>
        <v/>
      </c>
      <c r="B6332">
        <f>Weighting!$C$20</f>
        <v>2.1550000000000002</v>
      </c>
      <c r="C6332">
        <f>Weighting!$F$20</f>
        <v>0</v>
      </c>
      <c r="D6332" t="b">
        <f>IF(C6332=1,'Data Transformation'!$G$3+0.5*'Data Transformation'!$W$25,IF(C6333=1,D6333-'Data Transformation'!$W$25,FALSE))</f>
        <v>0</v>
      </c>
      <c r="E6332" t="str">
        <f t="array" ref="E6332">IF(ISLOGICAL(D6332),"",FREQUENCY(IF('Data Transformation'!$B$425:$B$8425='Bin Analysis'!$B6315,'Data Transformation'!$G$425:$G$8425),D6332))</f>
        <v/>
      </c>
      <c r="F6332" t="str">
        <f t="shared" si="789"/>
        <v/>
      </c>
      <c r="G6332">
        <f>Weighting!$H$20</f>
        <v>0</v>
      </c>
      <c r="H6332">
        <f t="array" ref="H6332">FREQUENCY(IF('Data Transformation'!$B$4:$B$8425=B6315,'Data Transformation'!$G$4:$G$8425),'Bin Analysis'!$B6332)</f>
        <v>18</v>
      </c>
      <c r="I6332">
        <f t="shared" si="790"/>
        <v>0</v>
      </c>
      <c r="J6332">
        <f t="shared" si="791"/>
        <v>0</v>
      </c>
      <c r="K6332">
        <f>J6332*Weighting!$W$20</f>
        <v>0</v>
      </c>
      <c r="M6332" s="14"/>
    </row>
    <row r="6333" spans="1:13" x14ac:dyDescent="0.25">
      <c r="A6333" s="32" t="str">
        <f>IF(Weighting!$P$21&gt;0,B6333,"")</f>
        <v/>
      </c>
      <c r="B6333">
        <f>Weighting!$C$21</f>
        <v>2.2860000000000005</v>
      </c>
      <c r="C6333">
        <f>Weighting!$F$21</f>
        <v>0</v>
      </c>
      <c r="D6333" t="b">
        <f>IF(C6333=1,'Data Transformation'!$G$3+0.5*'Data Transformation'!$W$25,IF(C6334=1,D6334-'Data Transformation'!$W$25,FALSE))</f>
        <v>0</v>
      </c>
      <c r="E6333" t="str">
        <f t="array" ref="E6333">IF(ISLOGICAL(D6333),"",FREQUENCY(IF('Data Transformation'!$B$425:$B$8425='Bin Analysis'!$B6315,'Data Transformation'!$G$425:$G$8425),D6333))</f>
        <v/>
      </c>
      <c r="F6333" t="str">
        <f t="shared" si="789"/>
        <v/>
      </c>
      <c r="G6333">
        <f>Weighting!$H$21</f>
        <v>0</v>
      </c>
      <c r="H6333">
        <f t="array" ref="H6333">FREQUENCY(IF('Data Transformation'!$B$4:$B$8425=B6315,'Data Transformation'!$G$4:$G$8425),'Bin Analysis'!$B6333)</f>
        <v>18</v>
      </c>
      <c r="I6333">
        <f t="shared" si="790"/>
        <v>0</v>
      </c>
      <c r="J6333">
        <f t="shared" si="791"/>
        <v>0</v>
      </c>
      <c r="K6333">
        <f>J6333*Weighting!$W$21</f>
        <v>0</v>
      </c>
      <c r="M6333" s="14"/>
    </row>
    <row r="6334" spans="1:13" x14ac:dyDescent="0.25">
      <c r="A6334" s="32" t="str">
        <f>IF(Weighting!$P$22&gt;0,B6334,"")</f>
        <v/>
      </c>
      <c r="B6334">
        <f>Weighting!$C$22</f>
        <v>2.4170000000000007</v>
      </c>
      <c r="C6334">
        <f>Weighting!$F$22</f>
        <v>0</v>
      </c>
      <c r="D6334" t="b">
        <f>IF(C6334=1,'Data Transformation'!$G$3+0.5*'Data Transformation'!$W$25,IF(C6335=1,D6335-'Data Transformation'!$W$25,FALSE))</f>
        <v>0</v>
      </c>
      <c r="E6334" t="str">
        <f t="array" ref="E6334">IF(ISLOGICAL(D6334),"",FREQUENCY(IF('Data Transformation'!$B$425:$B$8425='Bin Analysis'!$B6315,'Data Transformation'!$G$425:$G$8425),D6334))</f>
        <v/>
      </c>
      <c r="F6334" t="str">
        <f t="shared" si="789"/>
        <v/>
      </c>
      <c r="G6334">
        <f>Weighting!$H$22</f>
        <v>0</v>
      </c>
      <c r="H6334">
        <f t="array" ref="H6334">FREQUENCY(IF('Data Transformation'!$B$4:$B$8425=B6315,'Data Transformation'!$G$4:$G$8425),'Bin Analysis'!$B6334)</f>
        <v>18</v>
      </c>
      <c r="I6334">
        <f t="shared" si="790"/>
        <v>0</v>
      </c>
      <c r="J6334">
        <f t="shared" si="791"/>
        <v>0</v>
      </c>
      <c r="K6334">
        <f>J6334*Weighting!$W$22</f>
        <v>0</v>
      </c>
      <c r="M6334" s="14"/>
    </row>
    <row r="6335" spans="1:13" x14ac:dyDescent="0.25">
      <c r="A6335" s="32" t="str">
        <f>IF(Weighting!$P$23&gt;0,B6335,"")</f>
        <v/>
      </c>
      <c r="B6335">
        <f>Weighting!$C$23</f>
        <v>2.5480000000000009</v>
      </c>
      <c r="C6335">
        <f>Weighting!$F$23</f>
        <v>0</v>
      </c>
      <c r="D6335" t="b">
        <f>IF(C6335=1,'Data Transformation'!$G$3+0.5*'Data Transformation'!$W$25,IF(C6336=1,D6336-'Data Transformation'!$W$25,FALSE))</f>
        <v>0</v>
      </c>
      <c r="E6335" t="str">
        <f t="array" ref="E6335">IF(ISLOGICAL(D6335),"",FREQUENCY(IF('Data Transformation'!$B$425:$B$8425='Bin Analysis'!$B6315,'Data Transformation'!$G$425:$G$8425),D6335))</f>
        <v/>
      </c>
      <c r="F6335" t="str">
        <f t="shared" si="789"/>
        <v/>
      </c>
      <c r="G6335">
        <f>Weighting!$H$23</f>
        <v>0</v>
      </c>
      <c r="H6335">
        <f t="array" ref="H6335">FREQUENCY(IF('Data Transformation'!$B$4:$B$8425=B6315,'Data Transformation'!$G$4:$G$8425),'Bin Analysis'!$B6335)</f>
        <v>18</v>
      </c>
      <c r="I6335">
        <f t="shared" si="790"/>
        <v>0</v>
      </c>
      <c r="J6335">
        <f t="shared" si="791"/>
        <v>0</v>
      </c>
      <c r="K6335">
        <f>J6335*Weighting!$W$23</f>
        <v>0</v>
      </c>
      <c r="M6335" s="14"/>
    </row>
    <row r="6336" spans="1:13" x14ac:dyDescent="0.25">
      <c r="A6336" s="32" t="str">
        <f>IF(Weighting!$P$24&gt;0,B6336,"")</f>
        <v/>
      </c>
      <c r="B6336">
        <f>Weighting!$C$24</f>
        <v>2.6790000000000012</v>
      </c>
      <c r="C6336">
        <f>Weighting!$F$24</f>
        <v>0</v>
      </c>
      <c r="D6336" t="b">
        <f>IF(C6336=1,'Data Transformation'!$G$3+0.5*'Data Transformation'!$W$25,IF(C6337=1,D6337-'Data Transformation'!$W$25,FALSE))</f>
        <v>0</v>
      </c>
      <c r="E6336" t="str">
        <f t="array" ref="E6336">IF(ISLOGICAL(D6336),"",FREQUENCY(IF('Data Transformation'!$B$425:$B$8425='Bin Analysis'!$B6315,'Data Transformation'!$G$425:$G$8425),D6336))</f>
        <v/>
      </c>
      <c r="F6336" t="str">
        <f t="shared" si="789"/>
        <v/>
      </c>
      <c r="G6336">
        <f>Weighting!$H$24</f>
        <v>0</v>
      </c>
      <c r="H6336">
        <f t="array" ref="H6336">FREQUENCY(IF('Data Transformation'!$B$4:$B$8425=B6315,'Data Transformation'!$G$4:$G$8425),'Bin Analysis'!$B6336)</f>
        <v>18</v>
      </c>
      <c r="I6336">
        <f t="shared" si="790"/>
        <v>0</v>
      </c>
      <c r="J6336">
        <f t="shared" si="791"/>
        <v>0</v>
      </c>
      <c r="K6336">
        <f>J6336*Weighting!$W$24</f>
        <v>0</v>
      </c>
      <c r="M6336" s="14"/>
    </row>
    <row r="6337" spans="1:25" x14ac:dyDescent="0.25">
      <c r="A6337" s="32" t="str">
        <f>IF(Weighting!$P$25&gt;0,B6337,"")</f>
        <v/>
      </c>
      <c r="B6337">
        <f>Weighting!$C$25</f>
        <v>2.8100000000000014</v>
      </c>
      <c r="C6337">
        <f>Weighting!$F$25</f>
        <v>0</v>
      </c>
      <c r="D6337" t="b">
        <f>IF(C6337=1,'Data Transformation'!$G$3+0.5*'Data Transformation'!$W$25,IF(C6338=1,D6338-'Data Transformation'!$W$25,FALSE))</f>
        <v>0</v>
      </c>
      <c r="E6337" t="str">
        <f t="array" ref="E6337">IF(ISLOGICAL(D6337),"",FREQUENCY(IF('Data Transformation'!$B$425:$B$8425='Bin Analysis'!$B6315,'Data Transformation'!$G$425:$G$8425),D6337))</f>
        <v/>
      </c>
      <c r="F6337" t="str">
        <f t="shared" si="789"/>
        <v/>
      </c>
      <c r="G6337">
        <f>Weighting!$H$25</f>
        <v>0</v>
      </c>
      <c r="H6337">
        <f t="array" ref="H6337">FREQUENCY(IF('Data Transformation'!$B$4:$B$8425=B6315,'Data Transformation'!$G$4:$G$8425),'Bin Analysis'!$B6337)</f>
        <v>18</v>
      </c>
      <c r="I6337">
        <f t="shared" si="790"/>
        <v>0</v>
      </c>
      <c r="J6337">
        <f t="shared" si="791"/>
        <v>0</v>
      </c>
      <c r="K6337">
        <f>J6337*Weighting!$W$25</f>
        <v>0</v>
      </c>
      <c r="M6337" s="14"/>
    </row>
    <row r="6338" spans="1:25" x14ac:dyDescent="0.25">
      <c r="O6338"/>
      <c r="P6338"/>
      <c r="Q6338"/>
      <c r="R6338"/>
    </row>
    <row r="6339" spans="1:25" ht="23.25" x14ac:dyDescent="0.35">
      <c r="A6339" s="21" t="s">
        <v>0</v>
      </c>
      <c r="B6339" s="21">
        <f>IFERROR(VLOOKUP(C6339,'Data Transformation'!$L$6:$M$426,2,FALSE),"")</f>
        <v>264</v>
      </c>
      <c r="C6339" s="21">
        <f>C6315+1</f>
        <v>264</v>
      </c>
      <c r="D6339" s="21"/>
      <c r="E6339" s="21"/>
      <c r="F6339" s="21"/>
      <c r="G6339" s="21"/>
      <c r="H6339" s="22"/>
      <c r="I6339" s="22"/>
      <c r="J6339" s="22"/>
      <c r="K6339" s="21"/>
      <c r="L6339" s="21">
        <f>B6339</f>
        <v>264</v>
      </c>
      <c r="M6339" s="23">
        <f>INDEX('Data Transformation'!$O$4:$O$424,MATCH($B6339,'Data Transformation'!$M$4:$M$424,0),MATCH($M$2,'Data Transformation'!$O$3,0))</f>
        <v>18</v>
      </c>
      <c r="N6339" s="27">
        <f>IF('Input and Summary Results'!$J$16="minimum",'Bin Analysis'!X6340/(M6339-1),'Bin Analysis'!Y6339/('Bin Analysis'!M6339-1))</f>
        <v>5.8823529411764705E-2</v>
      </c>
      <c r="O6339" s="27">
        <f>IF(M6339=FALSE,NA(),(VLOOKUP(1,C6342:K6361,4,FALSE))/(M6339-1))</f>
        <v>0</v>
      </c>
      <c r="P6339" s="27">
        <f>IF(M6339=FALSE,NA(),SUM(J6342:J6361)/Weighting!$S$5)</f>
        <v>0.3</v>
      </c>
      <c r="Q6339" s="27">
        <f>IF(M6339=FALSE,NA(),SUM(K6342:K6361)/Weighting!$S$6)</f>
        <v>0.17391304347826086</v>
      </c>
      <c r="R6339" s="27">
        <f>IF(M6339=FALSE,NA(),(VLOOKUP(1,G6342:K6361,3,FALSE))/(M6339-1))</f>
        <v>0.94117647058823528</v>
      </c>
      <c r="S6339" s="22" t="str">
        <f>IF(M6339=FALSE,NA(),IF(SUM(J6342:J6361)=2,"yes","no"))</f>
        <v>no</v>
      </c>
      <c r="X6339" s="2" cm="2">
        <f t="array" ref="X6339:X6340">FREQUENCY(IF('Data Transformation'!$B$425:$B$6424='Bin Analysis'!L6339,'Data Transformation'!$G$425:$G$6424),'Data Transformation'!$U$11)</f>
        <v>16</v>
      </c>
      <c r="Y6339" s="2" cm="2">
        <f t="array" ref="Y6339:Y6340">FREQUENCY(IF('Data Transformation'!$B$425:$B$6424='Bin Analysis'!L6339,'Data Transformation'!$G$425:$G$6424),'Data Transformation'!$U$12)</f>
        <v>16</v>
      </c>
    </row>
    <row r="6340" spans="1:25" x14ac:dyDescent="0.25">
      <c r="A6340" s="14" t="s">
        <v>66</v>
      </c>
      <c r="B6340" t="s">
        <v>47</v>
      </c>
      <c r="C6340" t="s">
        <v>5</v>
      </c>
      <c r="D6340" t="s">
        <v>99</v>
      </c>
      <c r="E6340" t="s">
        <v>100</v>
      </c>
      <c r="F6340" t="s">
        <v>101</v>
      </c>
      <c r="G6340" t="s">
        <v>69</v>
      </c>
      <c r="H6340" t="s">
        <v>31</v>
      </c>
      <c r="I6340" t="s">
        <v>32</v>
      </c>
      <c r="J6340" t="s">
        <v>46</v>
      </c>
      <c r="K6340" s="14" t="s">
        <v>45</v>
      </c>
      <c r="M6340" s="14"/>
      <c r="X6340" s="2">
        <v>1</v>
      </c>
      <c r="Y6340" s="2">
        <v>1</v>
      </c>
    </row>
    <row r="6341" spans="1:25" x14ac:dyDescent="0.25">
      <c r="A6341" s="32"/>
      <c r="D6341" t="b">
        <f>IF(C6341=1,'Data Transformation'!$G$3+0.5*'Data Transformation'!$W$25,IF(C6342=1,D6342-'Data Transformation'!$W$25,FALSE))</f>
        <v>0</v>
      </c>
      <c r="E6341" t="str">
        <f t="array" ref="E6341">IF(ISLOGICAL(D6341),"",FREQUENCY(IF('Data Transformation'!$B$425:$B$8425='Bin Analysis'!$B6339,'Data Transformation'!$G$425:$G$8425),D6341))</f>
        <v/>
      </c>
      <c r="F6341" t="str">
        <f>IF(ISLOGICAL(D6341),"",E6341-E6340)</f>
        <v/>
      </c>
      <c r="M6341" s="14"/>
    </row>
    <row r="6342" spans="1:25" x14ac:dyDescent="0.25">
      <c r="A6342" s="32">
        <f>IF(Weighting!$P$6&gt;0,B6342,"")</f>
        <v>0.32100000000000001</v>
      </c>
      <c r="B6342">
        <f>Weighting!$C$6</f>
        <v>0.32100000000000001</v>
      </c>
      <c r="C6342">
        <f>Weighting!$F$6</f>
        <v>0</v>
      </c>
      <c r="D6342" t="b">
        <f>IF(C6342=1,'Data Transformation'!$G$3+0.5*'Data Transformation'!$W$25,IF(C6343=1,D6343-'Data Transformation'!$W$25,FALSE))</f>
        <v>0</v>
      </c>
      <c r="E6342" t="str">
        <f t="array" ref="E6342">IF(ISLOGICAL(D6342),"",FREQUENCY(IF('Data Transformation'!$B$425:$B$8425='Bin Analysis'!$B6339,'Data Transformation'!$G$425:$G$8425),D6342))</f>
        <v/>
      </c>
      <c r="F6342" t="str">
        <f>IF(ISLOGICAL(D6342),"",E6342-E6341)</f>
        <v/>
      </c>
      <c r="G6342">
        <f>Weighting!$H$6</f>
        <v>1</v>
      </c>
      <c r="H6342">
        <f t="array" ref="H6342">FREQUENCY(IF('Data Transformation'!$B$4:$B$8425=B6339,'Data Transformation'!$G$4:$G$8425),'Bin Analysis'!$B6342)</f>
        <v>16</v>
      </c>
      <c r="I6342">
        <f>H6342-H6341</f>
        <v>16</v>
      </c>
      <c r="J6342">
        <f>IF(I6342=0,0,1)</f>
        <v>1</v>
      </c>
      <c r="K6342">
        <f>J6342*Weighting!$W$6</f>
        <v>1</v>
      </c>
      <c r="M6342" s="14"/>
    </row>
    <row r="6343" spans="1:25" x14ac:dyDescent="0.25">
      <c r="A6343" s="32">
        <f>IF(Weighting!$P$7&gt;0,B6343,"")</f>
        <v>0.45200000000000001</v>
      </c>
      <c r="B6343">
        <f>Weighting!$C$7</f>
        <v>0.45200000000000001</v>
      </c>
      <c r="C6343">
        <f>Weighting!$F$7</f>
        <v>0</v>
      </c>
      <c r="D6343" t="b">
        <f>IF(C6343=1,'Data Transformation'!$G$3+0.5*'Data Transformation'!$W$25,IF(C6344=1,D6344-'Data Transformation'!$W$25,FALSE))</f>
        <v>0</v>
      </c>
      <c r="E6343" t="str">
        <f t="array" ref="E6343">IF(ISLOGICAL(D6343),"",FREQUENCY(IF('Data Transformation'!$B$425:$B$8425='Bin Analysis'!$B6339,'Data Transformation'!$G$425:$G$8425),D6343))</f>
        <v/>
      </c>
      <c r="F6343" t="str">
        <f t="shared" ref="F6343:F6361" si="792">IF(ISLOGICAL(D6343),"",E6343-E6342)</f>
        <v/>
      </c>
      <c r="G6343">
        <f>Weighting!$H$7</f>
        <v>0</v>
      </c>
      <c r="H6343">
        <f t="array" ref="H6343">FREQUENCY(IF('Data Transformation'!$B$4:$B$8425=B6339,'Data Transformation'!$G$4:$G$8425),'Bin Analysis'!$B6343)</f>
        <v>16</v>
      </c>
      <c r="I6343">
        <f t="shared" ref="I6343:I6361" si="793">H6343-H6342</f>
        <v>0</v>
      </c>
      <c r="J6343">
        <f>IF(I6343=0,0,1)</f>
        <v>0</v>
      </c>
      <c r="K6343">
        <f>J6343*Weighting!$W$7</f>
        <v>0</v>
      </c>
      <c r="M6343" s="14"/>
    </row>
    <row r="6344" spans="1:25" x14ac:dyDescent="0.25">
      <c r="A6344" s="32">
        <f>IF(Weighting!$P$8&gt;0,B6344,"")</f>
        <v>0.58299999999999996</v>
      </c>
      <c r="B6344">
        <f>Weighting!$C$8</f>
        <v>0.58299999999999996</v>
      </c>
      <c r="C6344">
        <f>Weighting!$F$8</f>
        <v>0</v>
      </c>
      <c r="D6344" t="b">
        <f>IF(C6344=1,'Data Transformation'!$G$3+0.5*'Data Transformation'!$W$25,IF(C6345=1,D6345-'Data Transformation'!$W$25,FALSE))</f>
        <v>0</v>
      </c>
      <c r="E6344" t="str">
        <f t="array" ref="E6344">IF(ISLOGICAL(D6344),"",FREQUENCY(IF('Data Transformation'!$B$425:$B$8425='Bin Analysis'!$B6339,'Data Transformation'!$G$425:$G$8425),D6344))</f>
        <v/>
      </c>
      <c r="F6344" t="str">
        <f t="shared" si="792"/>
        <v/>
      </c>
      <c r="G6344">
        <f>Weighting!$H$8</f>
        <v>0</v>
      </c>
      <c r="H6344">
        <f t="array" ref="H6344">FREQUENCY(IF('Data Transformation'!$B$4:$B$8425=B6339,'Data Transformation'!$G$4:$G$8425),'Bin Analysis'!$B6344)</f>
        <v>16</v>
      </c>
      <c r="I6344">
        <f t="shared" si="793"/>
        <v>0</v>
      </c>
      <c r="J6344">
        <f t="shared" ref="J6344:J6361" si="794">IF(I6344=0,0,1)</f>
        <v>0</v>
      </c>
      <c r="K6344">
        <f>J6344*Weighting!$W$8</f>
        <v>0</v>
      </c>
      <c r="M6344" s="14"/>
    </row>
    <row r="6345" spans="1:25" x14ac:dyDescent="0.25">
      <c r="A6345" s="32">
        <f>IF(Weighting!$P$9&gt;0,B6345,"")</f>
        <v>0.71399999999999997</v>
      </c>
      <c r="B6345" s="50">
        <f>Weighting!$C$9</f>
        <v>0.71399999999999997</v>
      </c>
      <c r="C6345">
        <f>Weighting!$F$9</f>
        <v>0</v>
      </c>
      <c r="D6345" t="b">
        <f>IF(C6345=1,'Data Transformation'!$G$3+0.5*'Data Transformation'!$W$25,IF(C6346=1,D6346-'Data Transformation'!$W$25,FALSE))</f>
        <v>0</v>
      </c>
      <c r="E6345" t="str">
        <f t="array" ref="E6345">IF(ISLOGICAL(D6345),"",FREQUENCY(IF('Data Transformation'!$B$425:$B$8425='Bin Analysis'!$B6339,'Data Transformation'!$G$425:$G$8425),D6345))</f>
        <v/>
      </c>
      <c r="F6345" t="str">
        <f t="shared" si="792"/>
        <v/>
      </c>
      <c r="G6345">
        <f>Weighting!$H$9</f>
        <v>0</v>
      </c>
      <c r="H6345">
        <f t="array" ref="H6345">FREQUENCY(IF('Data Transformation'!$B$4:$B$8425=B6339,'Data Transformation'!$G$4:$G$8425),'Bin Analysis'!$B6345)</f>
        <v>16</v>
      </c>
      <c r="I6345">
        <f t="shared" si="793"/>
        <v>0</v>
      </c>
      <c r="J6345">
        <f t="shared" si="794"/>
        <v>0</v>
      </c>
      <c r="K6345">
        <f>J6345*Weighting!$W$9</f>
        <v>0</v>
      </c>
      <c r="M6345" s="14"/>
    </row>
    <row r="6346" spans="1:25" x14ac:dyDescent="0.25">
      <c r="A6346" s="32">
        <f>IF(Weighting!$P$10&gt;0,B6346,"")</f>
        <v>0.84499999999999997</v>
      </c>
      <c r="B6346">
        <f>Weighting!$C$10</f>
        <v>0.84499999999999997</v>
      </c>
      <c r="C6346">
        <f>Weighting!$F$10</f>
        <v>0</v>
      </c>
      <c r="D6346" t="b">
        <f>IF(C6346=1,'Data Transformation'!$G$3+0.5*'Data Transformation'!$W$25,IF(C6347=1,D6347-'Data Transformation'!$W$25,FALSE))</f>
        <v>0</v>
      </c>
      <c r="E6346" t="str">
        <f t="array" ref="E6346">IF(ISLOGICAL(D6346),"",FREQUENCY(IF('Data Transformation'!$B$425:$B$8425='Bin Analysis'!$B6339,'Data Transformation'!$G$425:$G$8425),D6346))</f>
        <v/>
      </c>
      <c r="F6346" t="str">
        <f t="shared" si="792"/>
        <v/>
      </c>
      <c r="G6346">
        <f>Weighting!$H$10</f>
        <v>0</v>
      </c>
      <c r="H6346">
        <f t="array" ref="H6346">FREQUENCY(IF('Data Transformation'!$B$4:$B$8425=B6339,'Data Transformation'!$G$4:$G$8425),'Bin Analysis'!$B6346)</f>
        <v>16</v>
      </c>
      <c r="I6346">
        <f t="shared" si="793"/>
        <v>0</v>
      </c>
      <c r="J6346">
        <f t="shared" si="794"/>
        <v>0</v>
      </c>
      <c r="K6346">
        <f>J6346*Weighting!$W$10</f>
        <v>0</v>
      </c>
      <c r="M6346" s="14"/>
    </row>
    <row r="6347" spans="1:25" x14ac:dyDescent="0.25">
      <c r="A6347" s="32">
        <f>IF(Weighting!$P$11&gt;0,B6347,"")</f>
        <v>0.97599999999999998</v>
      </c>
      <c r="B6347">
        <f>Weighting!$C$11</f>
        <v>0.97599999999999998</v>
      </c>
      <c r="C6347">
        <f>Weighting!$F$11</f>
        <v>0</v>
      </c>
      <c r="D6347">
        <f>IF(C6347=1,'Data Transformation'!$G$3+0.5*'Data Transformation'!$W$25,IF(C6348=1,D6348-'Data Transformation'!$W$25,FALSE))</f>
        <v>0.86899999999999999</v>
      </c>
      <c r="E6347">
        <f t="array" ref="E6347">IF(ISLOGICAL(D6347),"",FREQUENCY(IF('Data Transformation'!$B$425:$B$8425='Bin Analysis'!$B6339,'Data Transformation'!$G$425:$G$8425),D6347))</f>
        <v>16</v>
      </c>
      <c r="F6347" t="e">
        <f t="shared" si="792"/>
        <v>#VALUE!</v>
      </c>
      <c r="G6347">
        <f>Weighting!$H$11</f>
        <v>0</v>
      </c>
      <c r="H6347">
        <f t="array" ref="H6347">FREQUENCY(IF('Data Transformation'!$B$4:$B$8425=B6339,'Data Transformation'!$G$4:$G$8425),'Bin Analysis'!$B6347)</f>
        <v>16</v>
      </c>
      <c r="I6347">
        <f t="shared" si="793"/>
        <v>0</v>
      </c>
      <c r="J6347">
        <f t="shared" si="794"/>
        <v>0</v>
      </c>
      <c r="K6347">
        <f>J6347*Weighting!$W$11</f>
        <v>0</v>
      </c>
      <c r="M6347" s="14"/>
    </row>
    <row r="6348" spans="1:25" x14ac:dyDescent="0.25">
      <c r="A6348" s="32">
        <f>IF(Weighting!$P$12&gt;0,B6348,"")</f>
        <v>1.107</v>
      </c>
      <c r="B6348">
        <f>Weighting!$C$12</f>
        <v>1.107</v>
      </c>
      <c r="C6348">
        <f>Weighting!$F$12</f>
        <v>1</v>
      </c>
      <c r="D6348">
        <f>IF(C6348=1,'Data Transformation'!$G$3+0.5*'Data Transformation'!$W$25,IF(C6349=1,D6349-'Data Transformation'!$W$25,FALSE))</f>
        <v>1.131</v>
      </c>
      <c r="E6348">
        <f t="array" ref="E6348">IF(ISLOGICAL(D6348),"",FREQUENCY(IF('Data Transformation'!$B$425:$B$8425='Bin Analysis'!$B6339,'Data Transformation'!$G$425:$G$8425),D6348))</f>
        <v>16</v>
      </c>
      <c r="F6348">
        <f t="shared" si="792"/>
        <v>0</v>
      </c>
      <c r="G6348">
        <f>Weighting!$H$12</f>
        <v>0</v>
      </c>
      <c r="H6348">
        <f t="array" ref="H6348">FREQUENCY(IF('Data Transformation'!$B$4:$B$8425=B6339,'Data Transformation'!$G$4:$G$8425),'Bin Analysis'!$B6348)</f>
        <v>17</v>
      </c>
      <c r="I6348">
        <f t="shared" si="793"/>
        <v>1</v>
      </c>
      <c r="J6348">
        <f t="shared" si="794"/>
        <v>1</v>
      </c>
      <c r="K6348">
        <f>J6348*Weighting!$W$12</f>
        <v>1</v>
      </c>
      <c r="M6348" s="14"/>
    </row>
    <row r="6349" spans="1:25" x14ac:dyDescent="0.25">
      <c r="A6349" s="32">
        <f>IF(Weighting!$P$13&gt;0,B6349,"")</f>
        <v>1.238</v>
      </c>
      <c r="B6349">
        <f>Weighting!$C$13</f>
        <v>1.238</v>
      </c>
      <c r="C6349">
        <f>Weighting!$F$13</f>
        <v>0</v>
      </c>
      <c r="D6349" t="b">
        <f>IF(C6349=1,'Data Transformation'!$G$3+0.5*'Data Transformation'!$W$25,IF(C6350=1,D6350-'Data Transformation'!$W$25,FALSE))</f>
        <v>0</v>
      </c>
      <c r="E6349" t="str">
        <f t="array" ref="E6349">IF(ISLOGICAL(D6349),"",FREQUENCY(IF('Data Transformation'!$B$425:$B$8425='Bin Analysis'!$B6339,'Data Transformation'!$G$425:$G$8425),D6349))</f>
        <v/>
      </c>
      <c r="F6349" t="str">
        <f t="shared" si="792"/>
        <v/>
      </c>
      <c r="G6349">
        <f>Weighting!$H$13</f>
        <v>0</v>
      </c>
      <c r="H6349">
        <f t="array" ref="H6349">FREQUENCY(IF('Data Transformation'!$B$4:$B$8425=B6339,'Data Transformation'!$G$4:$G$8425),'Bin Analysis'!$B6349)</f>
        <v>18</v>
      </c>
      <c r="I6349">
        <f t="shared" si="793"/>
        <v>1</v>
      </c>
      <c r="J6349">
        <f t="shared" si="794"/>
        <v>1</v>
      </c>
      <c r="K6349">
        <f>J6349*Weighting!$W$13</f>
        <v>2</v>
      </c>
      <c r="M6349" s="14"/>
    </row>
    <row r="6350" spans="1:25" x14ac:dyDescent="0.25">
      <c r="A6350" s="32">
        <f>IF(Weighting!$P$14&gt;0,B6350,"")</f>
        <v>1.369</v>
      </c>
      <c r="B6350">
        <f>Weighting!$C$14</f>
        <v>1.369</v>
      </c>
      <c r="C6350">
        <f>Weighting!$F$14</f>
        <v>0</v>
      </c>
      <c r="D6350" t="b">
        <f>IF(C6350=1,'Data Transformation'!$G$3+0.5*'Data Transformation'!$W$25,IF(C6351=1,D6351-'Data Transformation'!$W$25,FALSE))</f>
        <v>0</v>
      </c>
      <c r="E6350" t="str">
        <f t="array" ref="E6350">IF(ISLOGICAL(D6350),"",FREQUENCY(IF('Data Transformation'!$B$425:$B$8425='Bin Analysis'!$B6339,'Data Transformation'!$G$425:$G$8425),D6350))</f>
        <v/>
      </c>
      <c r="F6350" t="str">
        <f t="shared" si="792"/>
        <v/>
      </c>
      <c r="G6350">
        <f>Weighting!$H$14</f>
        <v>0</v>
      </c>
      <c r="H6350">
        <f t="array" ref="H6350">FREQUENCY(IF('Data Transformation'!$B$4:$B$8425=B6339,'Data Transformation'!$G$4:$G$8425),'Bin Analysis'!$B6350)</f>
        <v>18</v>
      </c>
      <c r="I6350">
        <f t="shared" si="793"/>
        <v>0</v>
      </c>
      <c r="J6350">
        <f t="shared" si="794"/>
        <v>0</v>
      </c>
      <c r="K6350">
        <f>J6350*Weighting!$W$14</f>
        <v>0</v>
      </c>
      <c r="M6350" s="14"/>
    </row>
    <row r="6351" spans="1:25" x14ac:dyDescent="0.25">
      <c r="A6351" s="32">
        <f>IF(Weighting!$P$15&gt;0,B6351,"")</f>
        <v>1.5000009999999999</v>
      </c>
      <c r="B6351">
        <f>Weighting!$C$15</f>
        <v>1.5000009999999999</v>
      </c>
      <c r="C6351">
        <f>Weighting!$F$15</f>
        <v>0</v>
      </c>
      <c r="D6351" t="b">
        <f>IF(C6351=1,'Data Transformation'!$G$3+0.5*'Data Transformation'!$W$25,IF(C6352=1,D6352-'Data Transformation'!$W$25,FALSE))</f>
        <v>0</v>
      </c>
      <c r="E6351" t="str">
        <f t="array" ref="E6351">IF(ISLOGICAL(D6351),"",FREQUENCY(IF('Data Transformation'!$B$425:$B$8425='Bin Analysis'!$B6339,'Data Transformation'!$G$425:$G$8425),D6351))</f>
        <v/>
      </c>
      <c r="F6351" t="str">
        <f t="shared" si="792"/>
        <v/>
      </c>
      <c r="G6351">
        <f>Weighting!$H$15</f>
        <v>0</v>
      </c>
      <c r="H6351">
        <f t="array" ref="H6351">FREQUENCY(IF('Data Transformation'!$B$4:$B$8425=B6339,'Data Transformation'!$G$4:$G$8425),'Bin Analysis'!$B6351)</f>
        <v>18</v>
      </c>
      <c r="I6351">
        <f t="shared" si="793"/>
        <v>0</v>
      </c>
      <c r="J6351">
        <f t="shared" si="794"/>
        <v>0</v>
      </c>
      <c r="K6351">
        <f>J6351*Weighting!$W$15</f>
        <v>0</v>
      </c>
      <c r="M6351" s="14"/>
    </row>
    <row r="6352" spans="1:25" x14ac:dyDescent="0.25">
      <c r="A6352" s="32" t="str">
        <f>IF(Weighting!$P$16&gt;0,B6352,"")</f>
        <v/>
      </c>
      <c r="B6352">
        <f>Weighting!$C$16</f>
        <v>1.631</v>
      </c>
      <c r="C6352">
        <f>Weighting!$F$16</f>
        <v>0</v>
      </c>
      <c r="D6352" t="b">
        <f>IF(C6352=1,'Data Transformation'!$G$3+0.5*'Data Transformation'!$W$25,IF(C6353=1,D6353-'Data Transformation'!$W$25,FALSE))</f>
        <v>0</v>
      </c>
      <c r="E6352" t="str">
        <f t="array" ref="E6352">IF(ISLOGICAL(D6352),"",FREQUENCY(IF('Data Transformation'!$B$425:$B$8425='Bin Analysis'!$B6339,'Data Transformation'!$G$425:$G$8425),D6352))</f>
        <v/>
      </c>
      <c r="F6352" t="str">
        <f t="shared" si="792"/>
        <v/>
      </c>
      <c r="G6352">
        <f>Weighting!$H$16</f>
        <v>0</v>
      </c>
      <c r="H6352">
        <f t="array" ref="H6352">FREQUENCY(IF('Data Transformation'!$B$4:$B$8425=B6339,'Data Transformation'!$G$4:$G$8425),'Bin Analysis'!$B6352)</f>
        <v>18</v>
      </c>
      <c r="I6352">
        <f t="shared" si="793"/>
        <v>0</v>
      </c>
      <c r="J6352">
        <f t="shared" si="794"/>
        <v>0</v>
      </c>
      <c r="K6352">
        <f>J6352*Weighting!$W$16</f>
        <v>0</v>
      </c>
      <c r="M6352" s="14"/>
    </row>
    <row r="6353" spans="1:25" x14ac:dyDescent="0.25">
      <c r="A6353" s="32" t="str">
        <f>IF(Weighting!$P$17&gt;0,B6353,"")</f>
        <v/>
      </c>
      <c r="B6353">
        <f>Weighting!$C$17</f>
        <v>1.762</v>
      </c>
      <c r="C6353">
        <f>Weighting!$F$17</f>
        <v>0</v>
      </c>
      <c r="D6353" t="b">
        <f>IF(C6353=1,'Data Transformation'!$G$3+0.5*'Data Transformation'!$W$25,IF(C6354=1,D6354-'Data Transformation'!$W$25,FALSE))</f>
        <v>0</v>
      </c>
      <c r="E6353" t="str">
        <f t="array" ref="E6353">IF(ISLOGICAL(D6353),"",FREQUENCY(IF('Data Transformation'!$B$425:$B$8425='Bin Analysis'!$B6339,'Data Transformation'!$G$425:$G$8425),D6353))</f>
        <v/>
      </c>
      <c r="F6353" t="str">
        <f t="shared" si="792"/>
        <v/>
      </c>
      <c r="G6353">
        <f>Weighting!$H$17</f>
        <v>0</v>
      </c>
      <c r="H6353">
        <f t="array" ref="H6353">FREQUENCY(IF('Data Transformation'!$B$4:$B$8425=B6339,'Data Transformation'!$G$4:$G$8425),'Bin Analysis'!$B6353)</f>
        <v>18</v>
      </c>
      <c r="I6353">
        <f t="shared" si="793"/>
        <v>0</v>
      </c>
      <c r="J6353">
        <f t="shared" si="794"/>
        <v>0</v>
      </c>
      <c r="K6353">
        <f>J6353*Weighting!$W$17</f>
        <v>0</v>
      </c>
      <c r="M6353" s="14"/>
    </row>
    <row r="6354" spans="1:25" x14ac:dyDescent="0.25">
      <c r="A6354" s="32" t="str">
        <f>IF(Weighting!$P$18&gt;0,B6354,"")</f>
        <v/>
      </c>
      <c r="B6354">
        <f>Weighting!$C$18</f>
        <v>1.893</v>
      </c>
      <c r="C6354">
        <f>Weighting!$F$18</f>
        <v>0</v>
      </c>
      <c r="D6354" t="b">
        <f>IF(C6354=1,'Data Transformation'!$G$3+0.5*'Data Transformation'!$W$25,IF(C6355=1,D6355-'Data Transformation'!$W$25,FALSE))</f>
        <v>0</v>
      </c>
      <c r="E6354" t="str">
        <f t="array" ref="E6354">IF(ISLOGICAL(D6354),"",FREQUENCY(IF('Data Transformation'!$B$425:$B$8425='Bin Analysis'!$B6339,'Data Transformation'!$G$425:$G$8425),D6354))</f>
        <v/>
      </c>
      <c r="F6354" t="str">
        <f t="shared" si="792"/>
        <v/>
      </c>
      <c r="G6354">
        <f>Weighting!$H$18</f>
        <v>0</v>
      </c>
      <c r="H6354">
        <f t="array" ref="H6354">FREQUENCY(IF('Data Transformation'!$B$4:$B$8425=B6339,'Data Transformation'!$G$4:$G$8425),'Bin Analysis'!$B6354)</f>
        <v>18</v>
      </c>
      <c r="I6354">
        <f t="shared" si="793"/>
        <v>0</v>
      </c>
      <c r="J6354">
        <f t="shared" si="794"/>
        <v>0</v>
      </c>
      <c r="K6354">
        <f>J6354*Weighting!$W$18</f>
        <v>0</v>
      </c>
      <c r="M6354" s="14"/>
    </row>
    <row r="6355" spans="1:25" x14ac:dyDescent="0.25">
      <c r="A6355" s="32" t="str">
        <f>IF(Weighting!$P$19&gt;0,B6355,"")</f>
        <v/>
      </c>
      <c r="B6355">
        <f>Weighting!$C$19</f>
        <v>2.024</v>
      </c>
      <c r="C6355">
        <f>Weighting!$F$19</f>
        <v>0</v>
      </c>
      <c r="D6355" t="b">
        <f>IF(C6355=1,'Data Transformation'!$G$3+0.5*'Data Transformation'!$W$25,IF(C6356=1,D6356-'Data Transformation'!$W$25,FALSE))</f>
        <v>0</v>
      </c>
      <c r="E6355" t="str">
        <f t="array" ref="E6355">IF(ISLOGICAL(D6355),"",FREQUENCY(IF('Data Transformation'!$B$425:$B$8425='Bin Analysis'!$B6339,'Data Transformation'!$G$425:$G$8425),D6355))</f>
        <v/>
      </c>
      <c r="F6355" t="str">
        <f t="shared" si="792"/>
        <v/>
      </c>
      <c r="G6355">
        <f>Weighting!$H$19</f>
        <v>0</v>
      </c>
      <c r="H6355">
        <f t="array" ref="H6355">FREQUENCY(IF('Data Transformation'!$B$4:$B$8425=B6339,'Data Transformation'!$G$4:$G$8425),'Bin Analysis'!$B6355)</f>
        <v>18</v>
      </c>
      <c r="I6355">
        <f t="shared" si="793"/>
        <v>0</v>
      </c>
      <c r="J6355">
        <f t="shared" si="794"/>
        <v>0</v>
      </c>
      <c r="K6355">
        <f>J6355*Weighting!$W$19</f>
        <v>0</v>
      </c>
      <c r="M6355" s="14"/>
    </row>
    <row r="6356" spans="1:25" x14ac:dyDescent="0.25">
      <c r="A6356" s="32" t="str">
        <f>IF(Weighting!$P$20&gt;0,B6356,"")</f>
        <v/>
      </c>
      <c r="B6356">
        <f>Weighting!$C$20</f>
        <v>2.1550000000000002</v>
      </c>
      <c r="C6356">
        <f>Weighting!$F$20</f>
        <v>0</v>
      </c>
      <c r="D6356" t="b">
        <f>IF(C6356=1,'Data Transformation'!$G$3+0.5*'Data Transformation'!$W$25,IF(C6357=1,D6357-'Data Transformation'!$W$25,FALSE))</f>
        <v>0</v>
      </c>
      <c r="E6356" t="str">
        <f t="array" ref="E6356">IF(ISLOGICAL(D6356),"",FREQUENCY(IF('Data Transformation'!$B$425:$B$8425='Bin Analysis'!$B6339,'Data Transformation'!$G$425:$G$8425),D6356))</f>
        <v/>
      </c>
      <c r="F6356" t="str">
        <f t="shared" si="792"/>
        <v/>
      </c>
      <c r="G6356">
        <f>Weighting!$H$20</f>
        <v>0</v>
      </c>
      <c r="H6356">
        <f t="array" ref="H6356">FREQUENCY(IF('Data Transformation'!$B$4:$B$8425=B6339,'Data Transformation'!$G$4:$G$8425),'Bin Analysis'!$B6356)</f>
        <v>18</v>
      </c>
      <c r="I6356">
        <f t="shared" si="793"/>
        <v>0</v>
      </c>
      <c r="J6356">
        <f t="shared" si="794"/>
        <v>0</v>
      </c>
      <c r="K6356">
        <f>J6356*Weighting!$W$20</f>
        <v>0</v>
      </c>
      <c r="M6356" s="14"/>
    </row>
    <row r="6357" spans="1:25" x14ac:dyDescent="0.25">
      <c r="A6357" s="32" t="str">
        <f>IF(Weighting!$P$21&gt;0,B6357,"")</f>
        <v/>
      </c>
      <c r="B6357">
        <f>Weighting!$C$21</f>
        <v>2.2860000000000005</v>
      </c>
      <c r="C6357">
        <f>Weighting!$F$21</f>
        <v>0</v>
      </c>
      <c r="D6357" t="b">
        <f>IF(C6357=1,'Data Transformation'!$G$3+0.5*'Data Transformation'!$W$25,IF(C6358=1,D6358-'Data Transformation'!$W$25,FALSE))</f>
        <v>0</v>
      </c>
      <c r="E6357" t="str">
        <f t="array" ref="E6357">IF(ISLOGICAL(D6357),"",FREQUENCY(IF('Data Transformation'!$B$425:$B$8425='Bin Analysis'!$B6339,'Data Transformation'!$G$425:$G$8425),D6357))</f>
        <v/>
      </c>
      <c r="F6357" t="str">
        <f t="shared" si="792"/>
        <v/>
      </c>
      <c r="G6357">
        <f>Weighting!$H$21</f>
        <v>0</v>
      </c>
      <c r="H6357">
        <f t="array" ref="H6357">FREQUENCY(IF('Data Transformation'!$B$4:$B$8425=B6339,'Data Transformation'!$G$4:$G$8425),'Bin Analysis'!$B6357)</f>
        <v>18</v>
      </c>
      <c r="I6357">
        <f t="shared" si="793"/>
        <v>0</v>
      </c>
      <c r="J6357">
        <f t="shared" si="794"/>
        <v>0</v>
      </c>
      <c r="K6357">
        <f>J6357*Weighting!$W$21</f>
        <v>0</v>
      </c>
      <c r="M6357" s="14"/>
    </row>
    <row r="6358" spans="1:25" x14ac:dyDescent="0.25">
      <c r="A6358" s="32" t="str">
        <f>IF(Weighting!$P$22&gt;0,B6358,"")</f>
        <v/>
      </c>
      <c r="B6358">
        <f>Weighting!$C$22</f>
        <v>2.4170000000000007</v>
      </c>
      <c r="C6358">
        <f>Weighting!$F$22</f>
        <v>0</v>
      </c>
      <c r="D6358" t="b">
        <f>IF(C6358=1,'Data Transformation'!$G$3+0.5*'Data Transformation'!$W$25,IF(C6359=1,D6359-'Data Transformation'!$W$25,FALSE))</f>
        <v>0</v>
      </c>
      <c r="E6358" t="str">
        <f t="array" ref="E6358">IF(ISLOGICAL(D6358),"",FREQUENCY(IF('Data Transformation'!$B$425:$B$8425='Bin Analysis'!$B6339,'Data Transformation'!$G$425:$G$8425),D6358))</f>
        <v/>
      </c>
      <c r="F6358" t="str">
        <f t="shared" si="792"/>
        <v/>
      </c>
      <c r="G6358">
        <f>Weighting!$H$22</f>
        <v>0</v>
      </c>
      <c r="H6358">
        <f t="array" ref="H6358">FREQUENCY(IF('Data Transformation'!$B$4:$B$8425=B6339,'Data Transformation'!$G$4:$G$8425),'Bin Analysis'!$B6358)</f>
        <v>18</v>
      </c>
      <c r="I6358">
        <f t="shared" si="793"/>
        <v>0</v>
      </c>
      <c r="J6358">
        <f t="shared" si="794"/>
        <v>0</v>
      </c>
      <c r="K6358">
        <f>J6358*Weighting!$W$22</f>
        <v>0</v>
      </c>
      <c r="M6358" s="14"/>
    </row>
    <row r="6359" spans="1:25" x14ac:dyDescent="0.25">
      <c r="A6359" s="32" t="str">
        <f>IF(Weighting!$P$23&gt;0,B6359,"")</f>
        <v/>
      </c>
      <c r="B6359">
        <f>Weighting!$C$23</f>
        <v>2.5480000000000009</v>
      </c>
      <c r="C6359">
        <f>Weighting!$F$23</f>
        <v>0</v>
      </c>
      <c r="D6359" t="b">
        <f>IF(C6359=1,'Data Transformation'!$G$3+0.5*'Data Transformation'!$W$25,IF(C6360=1,D6360-'Data Transformation'!$W$25,FALSE))</f>
        <v>0</v>
      </c>
      <c r="E6359" t="str">
        <f t="array" ref="E6359">IF(ISLOGICAL(D6359),"",FREQUENCY(IF('Data Transformation'!$B$425:$B$8425='Bin Analysis'!$B6339,'Data Transformation'!$G$425:$G$8425),D6359))</f>
        <v/>
      </c>
      <c r="F6359" t="str">
        <f t="shared" si="792"/>
        <v/>
      </c>
      <c r="G6359">
        <f>Weighting!$H$23</f>
        <v>0</v>
      </c>
      <c r="H6359">
        <f t="array" ref="H6359">FREQUENCY(IF('Data Transformation'!$B$4:$B$8425=B6339,'Data Transformation'!$G$4:$G$8425),'Bin Analysis'!$B6359)</f>
        <v>18</v>
      </c>
      <c r="I6359">
        <f t="shared" si="793"/>
        <v>0</v>
      </c>
      <c r="J6359">
        <f t="shared" si="794"/>
        <v>0</v>
      </c>
      <c r="K6359">
        <f>J6359*Weighting!$W$23</f>
        <v>0</v>
      </c>
      <c r="M6359" s="14"/>
    </row>
    <row r="6360" spans="1:25" x14ac:dyDescent="0.25">
      <c r="A6360" s="32" t="str">
        <f>IF(Weighting!$P$24&gt;0,B6360,"")</f>
        <v/>
      </c>
      <c r="B6360">
        <f>Weighting!$C$24</f>
        <v>2.6790000000000012</v>
      </c>
      <c r="C6360">
        <f>Weighting!$F$24</f>
        <v>0</v>
      </c>
      <c r="D6360" t="b">
        <f>IF(C6360=1,'Data Transformation'!$G$3+0.5*'Data Transformation'!$W$25,IF(C6361=1,D6361-'Data Transformation'!$W$25,FALSE))</f>
        <v>0</v>
      </c>
      <c r="E6360" t="str">
        <f t="array" ref="E6360">IF(ISLOGICAL(D6360),"",FREQUENCY(IF('Data Transformation'!$B$425:$B$8425='Bin Analysis'!$B6339,'Data Transformation'!$G$425:$G$8425),D6360))</f>
        <v/>
      </c>
      <c r="F6360" t="str">
        <f t="shared" si="792"/>
        <v/>
      </c>
      <c r="G6360">
        <f>Weighting!$H$24</f>
        <v>0</v>
      </c>
      <c r="H6360">
        <f t="array" ref="H6360">FREQUENCY(IF('Data Transformation'!$B$4:$B$8425=B6339,'Data Transformation'!$G$4:$G$8425),'Bin Analysis'!$B6360)</f>
        <v>18</v>
      </c>
      <c r="I6360">
        <f t="shared" si="793"/>
        <v>0</v>
      </c>
      <c r="J6360">
        <f t="shared" si="794"/>
        <v>0</v>
      </c>
      <c r="K6360">
        <f>J6360*Weighting!$W$24</f>
        <v>0</v>
      </c>
      <c r="M6360" s="14"/>
    </row>
    <row r="6361" spans="1:25" x14ac:dyDescent="0.25">
      <c r="A6361" s="32" t="str">
        <f>IF(Weighting!$P$25&gt;0,B6361,"")</f>
        <v/>
      </c>
      <c r="B6361">
        <f>Weighting!$C$25</f>
        <v>2.8100000000000014</v>
      </c>
      <c r="C6361">
        <f>Weighting!$F$25</f>
        <v>0</v>
      </c>
      <c r="D6361" t="b">
        <f>IF(C6361=1,'Data Transformation'!$G$3+0.5*'Data Transformation'!$W$25,IF(C6362=1,D6362-'Data Transformation'!$W$25,FALSE))</f>
        <v>0</v>
      </c>
      <c r="E6361" t="str">
        <f t="array" ref="E6361">IF(ISLOGICAL(D6361),"",FREQUENCY(IF('Data Transformation'!$B$425:$B$8425='Bin Analysis'!$B6339,'Data Transformation'!$G$425:$G$8425),D6361))</f>
        <v/>
      </c>
      <c r="F6361" t="str">
        <f t="shared" si="792"/>
        <v/>
      </c>
      <c r="G6361">
        <f>Weighting!$H$25</f>
        <v>0</v>
      </c>
      <c r="H6361">
        <f t="array" ref="H6361">FREQUENCY(IF('Data Transformation'!$B$4:$B$8425=B6339,'Data Transformation'!$G$4:$G$8425),'Bin Analysis'!$B6361)</f>
        <v>18</v>
      </c>
      <c r="I6361">
        <f t="shared" si="793"/>
        <v>0</v>
      </c>
      <c r="J6361">
        <f t="shared" si="794"/>
        <v>0</v>
      </c>
      <c r="K6361">
        <f>J6361*Weighting!$W$25</f>
        <v>0</v>
      </c>
      <c r="M6361" s="14"/>
    </row>
    <row r="6362" spans="1:25" x14ac:dyDescent="0.25">
      <c r="N6362" s="55"/>
      <c r="O6362"/>
      <c r="P6362"/>
      <c r="Q6362"/>
      <c r="R6362"/>
    </row>
    <row r="6363" spans="1:25" ht="23.25" x14ac:dyDescent="0.35">
      <c r="A6363" s="21" t="s">
        <v>0</v>
      </c>
      <c r="B6363" s="21">
        <f>IFERROR(VLOOKUP(C6363,'Data Transformation'!$L$6:$M$426,2,FALSE),"")</f>
        <v>265</v>
      </c>
      <c r="C6363" s="21">
        <f>C6339+1</f>
        <v>265</v>
      </c>
      <c r="D6363" s="21"/>
      <c r="E6363" s="21"/>
      <c r="F6363" s="21"/>
      <c r="G6363" s="21"/>
      <c r="H6363" s="22"/>
      <c r="I6363" s="22"/>
      <c r="J6363" s="22"/>
      <c r="K6363" s="21"/>
      <c r="L6363" s="21">
        <f>B6363</f>
        <v>265</v>
      </c>
      <c r="M6363" s="23">
        <f>INDEX('Data Transformation'!$O$4:$O$424,MATCH($B6363,'Data Transformation'!$M$4:$M$424,0),MATCH($M$2,'Data Transformation'!$O$3,0))</f>
        <v>18</v>
      </c>
      <c r="N6363" s="27">
        <f>IF('Input and Summary Results'!$J$16="minimum",'Bin Analysis'!X6364/(M6363-1),'Bin Analysis'!Y6363/('Bin Analysis'!M6363-1))</f>
        <v>0</v>
      </c>
      <c r="O6363" s="27">
        <f>IF(M6363=FALSE,NA(),(VLOOKUP(1,C6366:K6385,4,FALSE))/(M6363-1))</f>
        <v>0.17647058823529413</v>
      </c>
      <c r="P6363" s="27">
        <f>IF(M6363=FALSE,NA(),SUM(J6366:J6385)/Weighting!$S$5)</f>
        <v>0.7</v>
      </c>
      <c r="Q6363" s="27">
        <f>IF(M6363=FALSE,NA(),SUM(K6366:K6385)/Weighting!$S$6)</f>
        <v>0.65217391304347827</v>
      </c>
      <c r="R6363" s="27">
        <f>IF(M6363=FALSE,NA(),(VLOOKUP(1,G6366:K6385,3,FALSE))/(M6363-1))</f>
        <v>5.8823529411764705E-2</v>
      </c>
      <c r="S6363" s="22" t="str">
        <f>IF(M6363=FALSE,NA(),IF(SUM(J6366:J6385)=2,"yes","no"))</f>
        <v>no</v>
      </c>
      <c r="X6363" s="2" cm="2">
        <f t="array" ref="X6363:X6364">FREQUENCY(IF('Data Transformation'!$B$425:$B$6424='Bin Analysis'!L6363,'Data Transformation'!$G$425:$G$6424),'Data Transformation'!$U$11)</f>
        <v>17</v>
      </c>
      <c r="Y6363" s="2" cm="2">
        <f t="array" ref="Y6363:Y6364">FREQUENCY(IF('Data Transformation'!$B$425:$B$6424='Bin Analysis'!L6363,'Data Transformation'!$G$425:$G$6424),'Data Transformation'!$U$12)</f>
        <v>14</v>
      </c>
    </row>
    <row r="6364" spans="1:25" x14ac:dyDescent="0.25">
      <c r="A6364" s="14" t="s">
        <v>66</v>
      </c>
      <c r="B6364" t="s">
        <v>47</v>
      </c>
      <c r="C6364" t="s">
        <v>5</v>
      </c>
      <c r="D6364" t="s">
        <v>99</v>
      </c>
      <c r="E6364" t="s">
        <v>100</v>
      </c>
      <c r="F6364" t="s">
        <v>101</v>
      </c>
      <c r="G6364" t="s">
        <v>69</v>
      </c>
      <c r="H6364" t="s">
        <v>31</v>
      </c>
      <c r="I6364" t="s">
        <v>32</v>
      </c>
      <c r="J6364" t="s">
        <v>46</v>
      </c>
      <c r="K6364" s="14" t="s">
        <v>45</v>
      </c>
      <c r="M6364" s="14"/>
      <c r="X6364" s="2">
        <v>0</v>
      </c>
      <c r="Y6364" s="2">
        <v>3</v>
      </c>
    </row>
    <row r="6365" spans="1:25" x14ac:dyDescent="0.25">
      <c r="A6365" s="32"/>
      <c r="D6365" t="b">
        <f>IF(C6365=1,'Data Transformation'!$G$3+0.5*'Data Transformation'!$W$25,IF(C6366=1,D6366-'Data Transformation'!$W$25,FALSE))</f>
        <v>0</v>
      </c>
      <c r="E6365" t="str">
        <f t="array" ref="E6365">IF(ISLOGICAL(D6365),"",FREQUENCY(IF('Data Transformation'!$B$425:$B$8425='Bin Analysis'!$B6363,'Data Transformation'!$G$425:$G$8425),D6365))</f>
        <v/>
      </c>
      <c r="F6365" t="str">
        <f>IF(ISLOGICAL(D6365),"",E6365-E6364)</f>
        <v/>
      </c>
      <c r="M6365" s="14"/>
    </row>
    <row r="6366" spans="1:25" x14ac:dyDescent="0.25">
      <c r="A6366" s="32">
        <f>IF(Weighting!$P$6&gt;0,B6366,"")</f>
        <v>0.32100000000000001</v>
      </c>
      <c r="B6366">
        <f>Weighting!$C$6</f>
        <v>0.32100000000000001</v>
      </c>
      <c r="C6366">
        <f>Weighting!$F$6</f>
        <v>0</v>
      </c>
      <c r="D6366" t="b">
        <f>IF(C6366=1,'Data Transformation'!$G$3+0.5*'Data Transformation'!$W$25,IF(C6367=1,D6367-'Data Transformation'!$W$25,FALSE))</f>
        <v>0</v>
      </c>
      <c r="E6366" t="str">
        <f t="array" ref="E6366">IF(ISLOGICAL(D6366),"",FREQUENCY(IF('Data Transformation'!$B$425:$B$8425='Bin Analysis'!$B6363,'Data Transformation'!$G$425:$G$8425),D6366))</f>
        <v/>
      </c>
      <c r="F6366" t="str">
        <f>IF(ISLOGICAL(D6366),"",E6366-E6365)</f>
        <v/>
      </c>
      <c r="G6366">
        <f>Weighting!$H$6</f>
        <v>1</v>
      </c>
      <c r="H6366">
        <f t="array" ref="H6366">FREQUENCY(IF('Data Transformation'!$B$4:$B$8425=B6363,'Data Transformation'!$G$4:$G$8425),'Bin Analysis'!$B6366)</f>
        <v>1</v>
      </c>
      <c r="I6366">
        <f>H6366-H6365</f>
        <v>1</v>
      </c>
      <c r="J6366">
        <f>IF(I6366=0,0,1)</f>
        <v>1</v>
      </c>
      <c r="K6366">
        <f>J6366*Weighting!$W$6</f>
        <v>1</v>
      </c>
      <c r="M6366" s="14"/>
    </row>
    <row r="6367" spans="1:25" x14ac:dyDescent="0.25">
      <c r="A6367" s="32">
        <f>IF(Weighting!$P$7&gt;0,B6367,"")</f>
        <v>0.45200000000000001</v>
      </c>
      <c r="B6367">
        <f>Weighting!$C$7</f>
        <v>0.45200000000000001</v>
      </c>
      <c r="C6367">
        <f>Weighting!$F$7</f>
        <v>0</v>
      </c>
      <c r="D6367" t="b">
        <f>IF(C6367=1,'Data Transformation'!$G$3+0.5*'Data Transformation'!$W$25,IF(C6368=1,D6368-'Data Transformation'!$W$25,FALSE))</f>
        <v>0</v>
      </c>
      <c r="E6367" t="str">
        <f t="array" ref="E6367">IF(ISLOGICAL(D6367),"",FREQUENCY(IF('Data Transformation'!$B$425:$B$8425='Bin Analysis'!$B6363,'Data Transformation'!$G$425:$G$8425),D6367))</f>
        <v/>
      </c>
      <c r="F6367" t="str">
        <f t="shared" ref="F6367:F6385" si="795">IF(ISLOGICAL(D6367),"",E6367-E6366)</f>
        <v/>
      </c>
      <c r="G6367">
        <f>Weighting!$H$7</f>
        <v>0</v>
      </c>
      <c r="H6367">
        <f t="array" ref="H6367">FREQUENCY(IF('Data Transformation'!$B$4:$B$8425=B6363,'Data Transformation'!$G$4:$G$8425),'Bin Analysis'!$B6367)</f>
        <v>2</v>
      </c>
      <c r="I6367">
        <f t="shared" ref="I6367:I6385" si="796">H6367-H6366</f>
        <v>1</v>
      </c>
      <c r="J6367">
        <f>IF(I6367=0,0,1)</f>
        <v>1</v>
      </c>
      <c r="K6367">
        <f>J6367*Weighting!$W$7</f>
        <v>2</v>
      </c>
      <c r="M6367" s="14"/>
    </row>
    <row r="6368" spans="1:25" x14ac:dyDescent="0.25">
      <c r="A6368" s="32">
        <f>IF(Weighting!$P$8&gt;0,B6368,"")</f>
        <v>0.58299999999999996</v>
      </c>
      <c r="B6368">
        <f>Weighting!$C$8</f>
        <v>0.58299999999999996</v>
      </c>
      <c r="C6368">
        <f>Weighting!$F$8</f>
        <v>0</v>
      </c>
      <c r="D6368" t="b">
        <f>IF(C6368=1,'Data Transformation'!$G$3+0.5*'Data Transformation'!$W$25,IF(C6369=1,D6369-'Data Transformation'!$W$25,FALSE))</f>
        <v>0</v>
      </c>
      <c r="E6368" t="str">
        <f t="array" ref="E6368">IF(ISLOGICAL(D6368),"",FREQUENCY(IF('Data Transformation'!$B$425:$B$8425='Bin Analysis'!$B6363,'Data Transformation'!$G$425:$G$8425),D6368))</f>
        <v/>
      </c>
      <c r="F6368" t="str">
        <f t="shared" si="795"/>
        <v/>
      </c>
      <c r="G6368">
        <f>Weighting!$H$8</f>
        <v>0</v>
      </c>
      <c r="H6368">
        <f t="array" ref="H6368">FREQUENCY(IF('Data Transformation'!$B$4:$B$8425=B6363,'Data Transformation'!$G$4:$G$8425),'Bin Analysis'!$B6368)</f>
        <v>5</v>
      </c>
      <c r="I6368">
        <f t="shared" si="796"/>
        <v>3</v>
      </c>
      <c r="J6368">
        <f t="shared" ref="J6368:J6385" si="797">IF(I6368=0,0,1)</f>
        <v>1</v>
      </c>
      <c r="K6368">
        <f>J6368*Weighting!$W$8</f>
        <v>3</v>
      </c>
      <c r="M6368" s="14"/>
    </row>
    <row r="6369" spans="1:13" x14ac:dyDescent="0.25">
      <c r="A6369" s="32">
        <f>IF(Weighting!$P$9&gt;0,B6369,"")</f>
        <v>0.71399999999999997</v>
      </c>
      <c r="B6369" s="50">
        <f>Weighting!$C$9</f>
        <v>0.71399999999999997</v>
      </c>
      <c r="C6369">
        <f>Weighting!$F$9</f>
        <v>0</v>
      </c>
      <c r="D6369" t="b">
        <f>IF(C6369=1,'Data Transformation'!$G$3+0.5*'Data Transformation'!$W$25,IF(C6370=1,D6370-'Data Transformation'!$W$25,FALSE))</f>
        <v>0</v>
      </c>
      <c r="E6369" t="str">
        <f t="array" ref="E6369">IF(ISLOGICAL(D6369),"",FREQUENCY(IF('Data Transformation'!$B$425:$B$8425='Bin Analysis'!$B6363,'Data Transformation'!$G$425:$G$8425),D6369))</f>
        <v/>
      </c>
      <c r="F6369" t="str">
        <f t="shared" si="795"/>
        <v/>
      </c>
      <c r="G6369">
        <f>Weighting!$H$9</f>
        <v>0</v>
      </c>
      <c r="H6369">
        <f t="array" ref="H6369">FREQUENCY(IF('Data Transformation'!$B$4:$B$8425=B6363,'Data Transformation'!$G$4:$G$8425),'Bin Analysis'!$B6369)</f>
        <v>9</v>
      </c>
      <c r="I6369">
        <f t="shared" si="796"/>
        <v>4</v>
      </c>
      <c r="J6369">
        <f t="shared" si="797"/>
        <v>1</v>
      </c>
      <c r="K6369">
        <f>J6369*Weighting!$W$9</f>
        <v>3</v>
      </c>
      <c r="M6369" s="14"/>
    </row>
    <row r="6370" spans="1:13" x14ac:dyDescent="0.25">
      <c r="A6370" s="32">
        <f>IF(Weighting!$P$10&gt;0,B6370,"")</f>
        <v>0.84499999999999997</v>
      </c>
      <c r="B6370">
        <f>Weighting!$C$10</f>
        <v>0.84499999999999997</v>
      </c>
      <c r="C6370">
        <f>Weighting!$F$10</f>
        <v>0</v>
      </c>
      <c r="D6370" t="b">
        <f>IF(C6370=1,'Data Transformation'!$G$3+0.5*'Data Transformation'!$W$25,IF(C6371=1,D6371-'Data Transformation'!$W$25,FALSE))</f>
        <v>0</v>
      </c>
      <c r="E6370" t="str">
        <f t="array" ref="E6370">IF(ISLOGICAL(D6370),"",FREQUENCY(IF('Data Transformation'!$B$425:$B$8425='Bin Analysis'!$B6363,'Data Transformation'!$G$425:$G$8425),D6370))</f>
        <v/>
      </c>
      <c r="F6370" t="str">
        <f t="shared" si="795"/>
        <v/>
      </c>
      <c r="G6370">
        <f>Weighting!$H$10</f>
        <v>0</v>
      </c>
      <c r="H6370">
        <f t="array" ref="H6370">FREQUENCY(IF('Data Transformation'!$B$4:$B$8425=B6363,'Data Transformation'!$G$4:$G$8425),'Bin Analysis'!$B6370)</f>
        <v>14</v>
      </c>
      <c r="I6370">
        <f t="shared" si="796"/>
        <v>5</v>
      </c>
      <c r="J6370">
        <f t="shared" si="797"/>
        <v>1</v>
      </c>
      <c r="K6370">
        <f>J6370*Weighting!$W$10</f>
        <v>3</v>
      </c>
      <c r="M6370" s="14"/>
    </row>
    <row r="6371" spans="1:13" x14ac:dyDescent="0.25">
      <c r="A6371" s="32">
        <f>IF(Weighting!$P$11&gt;0,B6371,"")</f>
        <v>0.97599999999999998</v>
      </c>
      <c r="B6371">
        <f>Weighting!$C$11</f>
        <v>0.97599999999999998</v>
      </c>
      <c r="C6371">
        <f>Weighting!$F$11</f>
        <v>0</v>
      </c>
      <c r="D6371">
        <f>IF(C6371=1,'Data Transformation'!$G$3+0.5*'Data Transformation'!$W$25,IF(C6372=1,D6372-'Data Transformation'!$W$25,FALSE))</f>
        <v>0.86899999999999999</v>
      </c>
      <c r="E6371">
        <f t="array" ref="E6371">IF(ISLOGICAL(D6371),"",FREQUENCY(IF('Data Transformation'!$B$425:$B$8425='Bin Analysis'!$B6363,'Data Transformation'!$G$425:$G$8425),D6371))</f>
        <v>14</v>
      </c>
      <c r="F6371" t="e">
        <f t="shared" si="795"/>
        <v>#VALUE!</v>
      </c>
      <c r="G6371">
        <f>Weighting!$H$11</f>
        <v>0</v>
      </c>
      <c r="H6371">
        <f t="array" ref="H6371">FREQUENCY(IF('Data Transformation'!$B$4:$B$8425=B6363,'Data Transformation'!$G$4:$G$8425),'Bin Analysis'!$B6371)</f>
        <v>16</v>
      </c>
      <c r="I6371">
        <f t="shared" si="796"/>
        <v>2</v>
      </c>
      <c r="J6371">
        <f t="shared" si="797"/>
        <v>1</v>
      </c>
      <c r="K6371">
        <f>J6371*Weighting!$W$11</f>
        <v>2</v>
      </c>
      <c r="M6371" s="14"/>
    </row>
    <row r="6372" spans="1:13" x14ac:dyDescent="0.25">
      <c r="A6372" s="32">
        <f>IF(Weighting!$P$12&gt;0,B6372,"")</f>
        <v>1.107</v>
      </c>
      <c r="B6372">
        <f>Weighting!$C$12</f>
        <v>1.107</v>
      </c>
      <c r="C6372">
        <f>Weighting!$F$12</f>
        <v>1</v>
      </c>
      <c r="D6372">
        <f>IF(C6372=1,'Data Transformation'!$G$3+0.5*'Data Transformation'!$W$25,IF(C6373=1,D6373-'Data Transformation'!$W$25,FALSE))</f>
        <v>1.131</v>
      </c>
      <c r="E6372">
        <f t="array" ref="E6372">IF(ISLOGICAL(D6372),"",FREQUENCY(IF('Data Transformation'!$B$425:$B$8425='Bin Analysis'!$B6363,'Data Transformation'!$G$425:$G$8425),D6372))</f>
        <v>17</v>
      </c>
      <c r="F6372">
        <f t="shared" si="795"/>
        <v>3</v>
      </c>
      <c r="G6372">
        <f>Weighting!$H$12</f>
        <v>0</v>
      </c>
      <c r="H6372">
        <f t="array" ref="H6372">FREQUENCY(IF('Data Transformation'!$B$4:$B$8425=B6363,'Data Transformation'!$G$4:$G$8425),'Bin Analysis'!$B6372)</f>
        <v>18</v>
      </c>
      <c r="I6372">
        <f t="shared" si="796"/>
        <v>2</v>
      </c>
      <c r="J6372">
        <f t="shared" si="797"/>
        <v>1</v>
      </c>
      <c r="K6372">
        <f>J6372*Weighting!$W$12</f>
        <v>1</v>
      </c>
      <c r="M6372" s="14"/>
    </row>
    <row r="6373" spans="1:13" x14ac:dyDescent="0.25">
      <c r="A6373" s="32">
        <f>IF(Weighting!$P$13&gt;0,B6373,"")</f>
        <v>1.238</v>
      </c>
      <c r="B6373">
        <f>Weighting!$C$13</f>
        <v>1.238</v>
      </c>
      <c r="C6373">
        <f>Weighting!$F$13</f>
        <v>0</v>
      </c>
      <c r="D6373" t="b">
        <f>IF(C6373=1,'Data Transformation'!$G$3+0.5*'Data Transformation'!$W$25,IF(C6374=1,D6374-'Data Transformation'!$W$25,FALSE))</f>
        <v>0</v>
      </c>
      <c r="E6373" t="str">
        <f t="array" ref="E6373">IF(ISLOGICAL(D6373),"",FREQUENCY(IF('Data Transformation'!$B$425:$B$8425='Bin Analysis'!$B6363,'Data Transformation'!$G$425:$G$8425),D6373))</f>
        <v/>
      </c>
      <c r="F6373" t="str">
        <f t="shared" si="795"/>
        <v/>
      </c>
      <c r="G6373">
        <f>Weighting!$H$13</f>
        <v>0</v>
      </c>
      <c r="H6373">
        <f t="array" ref="H6373">FREQUENCY(IF('Data Transformation'!$B$4:$B$8425=B6363,'Data Transformation'!$G$4:$G$8425),'Bin Analysis'!$B6373)</f>
        <v>18</v>
      </c>
      <c r="I6373">
        <f t="shared" si="796"/>
        <v>0</v>
      </c>
      <c r="J6373">
        <f t="shared" si="797"/>
        <v>0</v>
      </c>
      <c r="K6373">
        <f>J6373*Weighting!$W$13</f>
        <v>0</v>
      </c>
      <c r="M6373" s="14"/>
    </row>
    <row r="6374" spans="1:13" x14ac:dyDescent="0.25">
      <c r="A6374" s="32">
        <f>IF(Weighting!$P$14&gt;0,B6374,"")</f>
        <v>1.369</v>
      </c>
      <c r="B6374">
        <f>Weighting!$C$14</f>
        <v>1.369</v>
      </c>
      <c r="C6374">
        <f>Weighting!$F$14</f>
        <v>0</v>
      </c>
      <c r="D6374" t="b">
        <f>IF(C6374=1,'Data Transformation'!$G$3+0.5*'Data Transformation'!$W$25,IF(C6375=1,D6375-'Data Transformation'!$W$25,FALSE))</f>
        <v>0</v>
      </c>
      <c r="E6374" t="str">
        <f t="array" ref="E6374">IF(ISLOGICAL(D6374),"",FREQUENCY(IF('Data Transformation'!$B$425:$B$8425='Bin Analysis'!$B6363,'Data Transformation'!$G$425:$G$8425),D6374))</f>
        <v/>
      </c>
      <c r="F6374" t="str">
        <f t="shared" si="795"/>
        <v/>
      </c>
      <c r="G6374">
        <f>Weighting!$H$14</f>
        <v>0</v>
      </c>
      <c r="H6374">
        <f t="array" ref="H6374">FREQUENCY(IF('Data Transformation'!$B$4:$B$8425=B6363,'Data Transformation'!$G$4:$G$8425),'Bin Analysis'!$B6374)</f>
        <v>18</v>
      </c>
      <c r="I6374">
        <f t="shared" si="796"/>
        <v>0</v>
      </c>
      <c r="J6374">
        <f t="shared" si="797"/>
        <v>0</v>
      </c>
      <c r="K6374">
        <f>J6374*Weighting!$W$14</f>
        <v>0</v>
      </c>
      <c r="M6374" s="14"/>
    </row>
    <row r="6375" spans="1:13" x14ac:dyDescent="0.25">
      <c r="A6375" s="32">
        <f>IF(Weighting!$P$15&gt;0,B6375,"")</f>
        <v>1.5000009999999999</v>
      </c>
      <c r="B6375">
        <f>Weighting!$C$15</f>
        <v>1.5000009999999999</v>
      </c>
      <c r="C6375">
        <f>Weighting!$F$15</f>
        <v>0</v>
      </c>
      <c r="D6375" t="b">
        <f>IF(C6375=1,'Data Transformation'!$G$3+0.5*'Data Transformation'!$W$25,IF(C6376=1,D6376-'Data Transformation'!$W$25,FALSE))</f>
        <v>0</v>
      </c>
      <c r="E6375" t="str">
        <f t="array" ref="E6375">IF(ISLOGICAL(D6375),"",FREQUENCY(IF('Data Transformation'!$B$425:$B$8425='Bin Analysis'!$B6363,'Data Transformation'!$G$425:$G$8425),D6375))</f>
        <v/>
      </c>
      <c r="F6375" t="str">
        <f t="shared" si="795"/>
        <v/>
      </c>
      <c r="G6375">
        <f>Weighting!$H$15</f>
        <v>0</v>
      </c>
      <c r="H6375">
        <f t="array" ref="H6375">FREQUENCY(IF('Data Transformation'!$B$4:$B$8425=B6363,'Data Transformation'!$G$4:$G$8425),'Bin Analysis'!$B6375)</f>
        <v>18</v>
      </c>
      <c r="I6375">
        <f t="shared" si="796"/>
        <v>0</v>
      </c>
      <c r="J6375">
        <f t="shared" si="797"/>
        <v>0</v>
      </c>
      <c r="K6375">
        <f>J6375*Weighting!$W$15</f>
        <v>0</v>
      </c>
      <c r="M6375" s="14"/>
    </row>
    <row r="6376" spans="1:13" x14ac:dyDescent="0.25">
      <c r="A6376" s="32" t="str">
        <f>IF(Weighting!$P$16&gt;0,B6376,"")</f>
        <v/>
      </c>
      <c r="B6376">
        <f>Weighting!$C$16</f>
        <v>1.631</v>
      </c>
      <c r="C6376">
        <f>Weighting!$F$16</f>
        <v>0</v>
      </c>
      <c r="D6376" t="b">
        <f>IF(C6376=1,'Data Transformation'!$G$3+0.5*'Data Transformation'!$W$25,IF(C6377=1,D6377-'Data Transformation'!$W$25,FALSE))</f>
        <v>0</v>
      </c>
      <c r="E6376" t="str">
        <f t="array" ref="E6376">IF(ISLOGICAL(D6376),"",FREQUENCY(IF('Data Transformation'!$B$425:$B$8425='Bin Analysis'!$B6363,'Data Transformation'!$G$425:$G$8425),D6376))</f>
        <v/>
      </c>
      <c r="F6376" t="str">
        <f t="shared" si="795"/>
        <v/>
      </c>
      <c r="G6376">
        <f>Weighting!$H$16</f>
        <v>0</v>
      </c>
      <c r="H6376">
        <f t="array" ref="H6376">FREQUENCY(IF('Data Transformation'!$B$4:$B$8425=B6363,'Data Transformation'!$G$4:$G$8425),'Bin Analysis'!$B6376)</f>
        <v>18</v>
      </c>
      <c r="I6376">
        <f t="shared" si="796"/>
        <v>0</v>
      </c>
      <c r="J6376">
        <f t="shared" si="797"/>
        <v>0</v>
      </c>
      <c r="K6376">
        <f>J6376*Weighting!$W$16</f>
        <v>0</v>
      </c>
      <c r="M6376" s="14"/>
    </row>
    <row r="6377" spans="1:13" x14ac:dyDescent="0.25">
      <c r="A6377" s="32" t="str">
        <f>IF(Weighting!$P$17&gt;0,B6377,"")</f>
        <v/>
      </c>
      <c r="B6377">
        <f>Weighting!$C$17</f>
        <v>1.762</v>
      </c>
      <c r="C6377">
        <f>Weighting!$F$17</f>
        <v>0</v>
      </c>
      <c r="D6377" t="b">
        <f>IF(C6377=1,'Data Transformation'!$G$3+0.5*'Data Transformation'!$W$25,IF(C6378=1,D6378-'Data Transformation'!$W$25,FALSE))</f>
        <v>0</v>
      </c>
      <c r="E6377" t="str">
        <f t="array" ref="E6377">IF(ISLOGICAL(D6377),"",FREQUENCY(IF('Data Transformation'!$B$425:$B$8425='Bin Analysis'!$B6363,'Data Transformation'!$G$425:$G$8425),D6377))</f>
        <v/>
      </c>
      <c r="F6377" t="str">
        <f t="shared" si="795"/>
        <v/>
      </c>
      <c r="G6377">
        <f>Weighting!$H$17</f>
        <v>0</v>
      </c>
      <c r="H6377">
        <f t="array" ref="H6377">FREQUENCY(IF('Data Transformation'!$B$4:$B$8425=B6363,'Data Transformation'!$G$4:$G$8425),'Bin Analysis'!$B6377)</f>
        <v>18</v>
      </c>
      <c r="I6377">
        <f t="shared" si="796"/>
        <v>0</v>
      </c>
      <c r="J6377">
        <f t="shared" si="797"/>
        <v>0</v>
      </c>
      <c r="K6377">
        <f>J6377*Weighting!$W$17</f>
        <v>0</v>
      </c>
      <c r="M6377" s="14"/>
    </row>
    <row r="6378" spans="1:13" x14ac:dyDescent="0.25">
      <c r="A6378" s="32" t="str">
        <f>IF(Weighting!$P$18&gt;0,B6378,"")</f>
        <v/>
      </c>
      <c r="B6378">
        <f>Weighting!$C$18</f>
        <v>1.893</v>
      </c>
      <c r="C6378">
        <f>Weighting!$F$18</f>
        <v>0</v>
      </c>
      <c r="D6378" t="b">
        <f>IF(C6378=1,'Data Transformation'!$G$3+0.5*'Data Transformation'!$W$25,IF(C6379=1,D6379-'Data Transformation'!$W$25,FALSE))</f>
        <v>0</v>
      </c>
      <c r="E6378" t="str">
        <f t="array" ref="E6378">IF(ISLOGICAL(D6378),"",FREQUENCY(IF('Data Transformation'!$B$425:$B$8425='Bin Analysis'!$B6363,'Data Transformation'!$G$425:$G$8425),D6378))</f>
        <v/>
      </c>
      <c r="F6378" t="str">
        <f t="shared" si="795"/>
        <v/>
      </c>
      <c r="G6378">
        <f>Weighting!$H$18</f>
        <v>0</v>
      </c>
      <c r="H6378">
        <f t="array" ref="H6378">FREQUENCY(IF('Data Transformation'!$B$4:$B$8425=B6363,'Data Transformation'!$G$4:$G$8425),'Bin Analysis'!$B6378)</f>
        <v>18</v>
      </c>
      <c r="I6378">
        <f t="shared" si="796"/>
        <v>0</v>
      </c>
      <c r="J6378">
        <f t="shared" si="797"/>
        <v>0</v>
      </c>
      <c r="K6378">
        <f>J6378*Weighting!$W$18</f>
        <v>0</v>
      </c>
      <c r="M6378" s="14"/>
    </row>
    <row r="6379" spans="1:13" x14ac:dyDescent="0.25">
      <c r="A6379" s="32" t="str">
        <f>IF(Weighting!$P$19&gt;0,B6379,"")</f>
        <v/>
      </c>
      <c r="B6379">
        <f>Weighting!$C$19</f>
        <v>2.024</v>
      </c>
      <c r="C6379">
        <f>Weighting!$F$19</f>
        <v>0</v>
      </c>
      <c r="D6379" t="b">
        <f>IF(C6379=1,'Data Transformation'!$G$3+0.5*'Data Transformation'!$W$25,IF(C6380=1,D6380-'Data Transformation'!$W$25,FALSE))</f>
        <v>0</v>
      </c>
      <c r="E6379" t="str">
        <f t="array" ref="E6379">IF(ISLOGICAL(D6379),"",FREQUENCY(IF('Data Transformation'!$B$425:$B$8425='Bin Analysis'!$B6363,'Data Transformation'!$G$425:$G$8425),D6379))</f>
        <v/>
      </c>
      <c r="F6379" t="str">
        <f t="shared" si="795"/>
        <v/>
      </c>
      <c r="G6379">
        <f>Weighting!$H$19</f>
        <v>0</v>
      </c>
      <c r="H6379">
        <f t="array" ref="H6379">FREQUENCY(IF('Data Transformation'!$B$4:$B$8425=B6363,'Data Transformation'!$G$4:$G$8425),'Bin Analysis'!$B6379)</f>
        <v>18</v>
      </c>
      <c r="I6379">
        <f t="shared" si="796"/>
        <v>0</v>
      </c>
      <c r="J6379">
        <f t="shared" si="797"/>
        <v>0</v>
      </c>
      <c r="K6379">
        <f>J6379*Weighting!$W$19</f>
        <v>0</v>
      </c>
      <c r="M6379" s="14"/>
    </row>
    <row r="6380" spans="1:13" x14ac:dyDescent="0.25">
      <c r="A6380" s="32" t="str">
        <f>IF(Weighting!$P$20&gt;0,B6380,"")</f>
        <v/>
      </c>
      <c r="B6380">
        <f>Weighting!$C$20</f>
        <v>2.1550000000000002</v>
      </c>
      <c r="C6380">
        <f>Weighting!$F$20</f>
        <v>0</v>
      </c>
      <c r="D6380" t="b">
        <f>IF(C6380=1,'Data Transformation'!$G$3+0.5*'Data Transformation'!$W$25,IF(C6381=1,D6381-'Data Transformation'!$W$25,FALSE))</f>
        <v>0</v>
      </c>
      <c r="E6380" t="str">
        <f t="array" ref="E6380">IF(ISLOGICAL(D6380),"",FREQUENCY(IF('Data Transformation'!$B$425:$B$8425='Bin Analysis'!$B6363,'Data Transformation'!$G$425:$G$8425),D6380))</f>
        <v/>
      </c>
      <c r="F6380" t="str">
        <f t="shared" si="795"/>
        <v/>
      </c>
      <c r="G6380">
        <f>Weighting!$H$20</f>
        <v>0</v>
      </c>
      <c r="H6380">
        <f t="array" ref="H6380">FREQUENCY(IF('Data Transformation'!$B$4:$B$8425=B6363,'Data Transformation'!$G$4:$G$8425),'Bin Analysis'!$B6380)</f>
        <v>18</v>
      </c>
      <c r="I6380">
        <f t="shared" si="796"/>
        <v>0</v>
      </c>
      <c r="J6380">
        <f t="shared" si="797"/>
        <v>0</v>
      </c>
      <c r="K6380">
        <f>J6380*Weighting!$W$20</f>
        <v>0</v>
      </c>
      <c r="M6380" s="14"/>
    </row>
    <row r="6381" spans="1:13" x14ac:dyDescent="0.25">
      <c r="A6381" s="32" t="str">
        <f>IF(Weighting!$P$21&gt;0,B6381,"")</f>
        <v/>
      </c>
      <c r="B6381">
        <f>Weighting!$C$21</f>
        <v>2.2860000000000005</v>
      </c>
      <c r="C6381">
        <f>Weighting!$F$21</f>
        <v>0</v>
      </c>
      <c r="D6381" t="b">
        <f>IF(C6381=1,'Data Transformation'!$G$3+0.5*'Data Transformation'!$W$25,IF(C6382=1,D6382-'Data Transformation'!$W$25,FALSE))</f>
        <v>0</v>
      </c>
      <c r="E6381" t="str">
        <f t="array" ref="E6381">IF(ISLOGICAL(D6381),"",FREQUENCY(IF('Data Transformation'!$B$425:$B$8425='Bin Analysis'!$B6363,'Data Transformation'!$G$425:$G$8425),D6381))</f>
        <v/>
      </c>
      <c r="F6381" t="str">
        <f t="shared" si="795"/>
        <v/>
      </c>
      <c r="G6381">
        <f>Weighting!$H$21</f>
        <v>0</v>
      </c>
      <c r="H6381">
        <f t="array" ref="H6381">FREQUENCY(IF('Data Transformation'!$B$4:$B$8425=B6363,'Data Transformation'!$G$4:$G$8425),'Bin Analysis'!$B6381)</f>
        <v>18</v>
      </c>
      <c r="I6381">
        <f t="shared" si="796"/>
        <v>0</v>
      </c>
      <c r="J6381">
        <f t="shared" si="797"/>
        <v>0</v>
      </c>
      <c r="K6381">
        <f>J6381*Weighting!$W$21</f>
        <v>0</v>
      </c>
      <c r="M6381" s="14"/>
    </row>
    <row r="6382" spans="1:13" x14ac:dyDescent="0.25">
      <c r="A6382" s="32" t="str">
        <f>IF(Weighting!$P$22&gt;0,B6382,"")</f>
        <v/>
      </c>
      <c r="B6382">
        <f>Weighting!$C$22</f>
        <v>2.4170000000000007</v>
      </c>
      <c r="C6382">
        <f>Weighting!$F$22</f>
        <v>0</v>
      </c>
      <c r="D6382" t="b">
        <f>IF(C6382=1,'Data Transformation'!$G$3+0.5*'Data Transformation'!$W$25,IF(C6383=1,D6383-'Data Transformation'!$W$25,FALSE))</f>
        <v>0</v>
      </c>
      <c r="E6382" t="str">
        <f t="array" ref="E6382">IF(ISLOGICAL(D6382),"",FREQUENCY(IF('Data Transformation'!$B$425:$B$8425='Bin Analysis'!$B6363,'Data Transformation'!$G$425:$G$8425),D6382))</f>
        <v/>
      </c>
      <c r="F6382" t="str">
        <f t="shared" si="795"/>
        <v/>
      </c>
      <c r="G6382">
        <f>Weighting!$H$22</f>
        <v>0</v>
      </c>
      <c r="H6382">
        <f t="array" ref="H6382">FREQUENCY(IF('Data Transformation'!$B$4:$B$8425=B6363,'Data Transformation'!$G$4:$G$8425),'Bin Analysis'!$B6382)</f>
        <v>18</v>
      </c>
      <c r="I6382">
        <f t="shared" si="796"/>
        <v>0</v>
      </c>
      <c r="J6382">
        <f t="shared" si="797"/>
        <v>0</v>
      </c>
      <c r="K6382">
        <f>J6382*Weighting!$W$22</f>
        <v>0</v>
      </c>
      <c r="M6382" s="14"/>
    </row>
    <row r="6383" spans="1:13" x14ac:dyDescent="0.25">
      <c r="A6383" s="32" t="str">
        <f>IF(Weighting!$P$23&gt;0,B6383,"")</f>
        <v/>
      </c>
      <c r="B6383">
        <f>Weighting!$C$23</f>
        <v>2.5480000000000009</v>
      </c>
      <c r="C6383">
        <f>Weighting!$F$23</f>
        <v>0</v>
      </c>
      <c r="D6383" t="b">
        <f>IF(C6383=1,'Data Transformation'!$G$3+0.5*'Data Transformation'!$W$25,IF(C6384=1,D6384-'Data Transformation'!$W$25,FALSE))</f>
        <v>0</v>
      </c>
      <c r="E6383" t="str">
        <f t="array" ref="E6383">IF(ISLOGICAL(D6383),"",FREQUENCY(IF('Data Transformation'!$B$425:$B$8425='Bin Analysis'!$B6363,'Data Transformation'!$G$425:$G$8425),D6383))</f>
        <v/>
      </c>
      <c r="F6383" t="str">
        <f t="shared" si="795"/>
        <v/>
      </c>
      <c r="G6383">
        <f>Weighting!$H$23</f>
        <v>0</v>
      </c>
      <c r="H6383">
        <f t="array" ref="H6383">FREQUENCY(IF('Data Transformation'!$B$4:$B$8425=B6363,'Data Transformation'!$G$4:$G$8425),'Bin Analysis'!$B6383)</f>
        <v>18</v>
      </c>
      <c r="I6383">
        <f t="shared" si="796"/>
        <v>0</v>
      </c>
      <c r="J6383">
        <f t="shared" si="797"/>
        <v>0</v>
      </c>
      <c r="K6383">
        <f>J6383*Weighting!$W$23</f>
        <v>0</v>
      </c>
      <c r="M6383" s="14"/>
    </row>
    <row r="6384" spans="1:13" x14ac:dyDescent="0.25">
      <c r="A6384" s="32" t="str">
        <f>IF(Weighting!$P$24&gt;0,B6384,"")</f>
        <v/>
      </c>
      <c r="B6384">
        <f>Weighting!$C$24</f>
        <v>2.6790000000000012</v>
      </c>
      <c r="C6384">
        <f>Weighting!$F$24</f>
        <v>0</v>
      </c>
      <c r="D6384" t="b">
        <f>IF(C6384=1,'Data Transformation'!$G$3+0.5*'Data Transformation'!$W$25,IF(C6385=1,D6385-'Data Transformation'!$W$25,FALSE))</f>
        <v>0</v>
      </c>
      <c r="E6384" t="str">
        <f t="array" ref="E6384">IF(ISLOGICAL(D6384),"",FREQUENCY(IF('Data Transformation'!$B$425:$B$8425='Bin Analysis'!$B6363,'Data Transformation'!$G$425:$G$8425),D6384))</f>
        <v/>
      </c>
      <c r="F6384" t="str">
        <f t="shared" si="795"/>
        <v/>
      </c>
      <c r="G6384">
        <f>Weighting!$H$24</f>
        <v>0</v>
      </c>
      <c r="H6384">
        <f t="array" ref="H6384">FREQUENCY(IF('Data Transformation'!$B$4:$B$8425=B6363,'Data Transformation'!$G$4:$G$8425),'Bin Analysis'!$B6384)</f>
        <v>18</v>
      </c>
      <c r="I6384">
        <f t="shared" si="796"/>
        <v>0</v>
      </c>
      <c r="J6384">
        <f t="shared" si="797"/>
        <v>0</v>
      </c>
      <c r="K6384">
        <f>J6384*Weighting!$W$24</f>
        <v>0</v>
      </c>
      <c r="M6384" s="14"/>
    </row>
    <row r="6385" spans="1:25" x14ac:dyDescent="0.25">
      <c r="A6385" s="32" t="str">
        <f>IF(Weighting!$P$25&gt;0,B6385,"")</f>
        <v/>
      </c>
      <c r="B6385">
        <f>Weighting!$C$25</f>
        <v>2.8100000000000014</v>
      </c>
      <c r="C6385">
        <f>Weighting!$F$25</f>
        <v>0</v>
      </c>
      <c r="D6385" t="b">
        <f>IF(C6385=1,'Data Transformation'!$G$3+0.5*'Data Transformation'!$W$25,IF(C6386=1,D6386-'Data Transformation'!$W$25,FALSE))</f>
        <v>0</v>
      </c>
      <c r="E6385" t="str">
        <f t="array" ref="E6385">IF(ISLOGICAL(D6385),"",FREQUENCY(IF('Data Transformation'!$B$425:$B$8425='Bin Analysis'!$B6363,'Data Transformation'!$G$425:$G$8425),D6385))</f>
        <v/>
      </c>
      <c r="F6385" t="str">
        <f t="shared" si="795"/>
        <v/>
      </c>
      <c r="G6385">
        <f>Weighting!$H$25</f>
        <v>0</v>
      </c>
      <c r="H6385">
        <f t="array" ref="H6385">FREQUENCY(IF('Data Transformation'!$B$4:$B$8425=B6363,'Data Transformation'!$G$4:$G$8425),'Bin Analysis'!$B6385)</f>
        <v>18</v>
      </c>
      <c r="I6385">
        <f t="shared" si="796"/>
        <v>0</v>
      </c>
      <c r="J6385">
        <f t="shared" si="797"/>
        <v>0</v>
      </c>
      <c r="K6385">
        <f>J6385*Weighting!$W$25</f>
        <v>0</v>
      </c>
      <c r="M6385" s="14"/>
    </row>
    <row r="6386" spans="1:25" x14ac:dyDescent="0.25">
      <c r="O6386"/>
      <c r="P6386"/>
      <c r="Q6386"/>
      <c r="R6386"/>
    </row>
    <row r="6387" spans="1:25" ht="23.25" x14ac:dyDescent="0.35">
      <c r="A6387" s="21" t="s">
        <v>0</v>
      </c>
      <c r="B6387" s="21">
        <f>IFERROR(VLOOKUP(C6387,'Data Transformation'!$L$6:$M$426,2,FALSE),"")</f>
        <v>266</v>
      </c>
      <c r="C6387" s="21">
        <f>C6363+1</f>
        <v>266</v>
      </c>
      <c r="D6387" s="21"/>
      <c r="E6387" s="21"/>
      <c r="F6387" s="21"/>
      <c r="G6387" s="21"/>
      <c r="H6387" s="22"/>
      <c r="I6387" s="22"/>
      <c r="J6387" s="22"/>
      <c r="K6387" s="21"/>
      <c r="L6387" s="21">
        <f>B6387</f>
        <v>266</v>
      </c>
      <c r="M6387" s="23">
        <f>INDEX('Data Transformation'!$O$4:$O$424,MATCH($B6387,'Data Transformation'!$M$4:$M$424,0),MATCH($M$2,'Data Transformation'!$O$3,0))</f>
        <v>18</v>
      </c>
      <c r="N6387" s="27">
        <f>IF('Input and Summary Results'!$J$16="minimum",'Bin Analysis'!X6388/(M6387-1),'Bin Analysis'!Y6387/('Bin Analysis'!M6387-1))</f>
        <v>5.8823529411764705E-2</v>
      </c>
      <c r="O6387" s="27">
        <f>IF(M6387=FALSE,NA(),(VLOOKUP(1,C6390:K6409,4,FALSE))/(M6387-1))</f>
        <v>0.17647058823529413</v>
      </c>
      <c r="P6387" s="27">
        <f>IF(M6387=FALSE,NA(),SUM(J6390:J6409)/Weighting!$S$5)</f>
        <v>0.7</v>
      </c>
      <c r="Q6387" s="27">
        <f>IF(M6387=FALSE,NA(),SUM(K6390:K6409)/Weighting!$S$6)</f>
        <v>0.69565217391304346</v>
      </c>
      <c r="R6387" s="27">
        <f>IF(M6387=FALSE,NA(),(VLOOKUP(1,G6390:K6409,3,FALSE))/(M6387-1))</f>
        <v>0</v>
      </c>
      <c r="S6387" s="22" t="str">
        <f>IF(M6387=FALSE,NA(),IF(SUM(J6390:J6409)=2,"yes","no"))</f>
        <v>no</v>
      </c>
      <c r="X6387" s="2" cm="2">
        <f t="array" ref="X6387:X6388">FREQUENCY(IF('Data Transformation'!$B$425:$B$6424='Bin Analysis'!L6387,'Data Transformation'!$G$425:$G$6424),'Data Transformation'!$U$11)</f>
        <v>16</v>
      </c>
      <c r="Y6387" s="2" cm="2">
        <f t="array" ref="Y6387:Y6388">FREQUENCY(IF('Data Transformation'!$B$425:$B$6424='Bin Analysis'!L6387,'Data Transformation'!$G$425:$G$6424),'Data Transformation'!$U$12)</f>
        <v>13</v>
      </c>
    </row>
    <row r="6388" spans="1:25" x14ac:dyDescent="0.25">
      <c r="A6388" s="14" t="s">
        <v>66</v>
      </c>
      <c r="B6388" t="s">
        <v>47</v>
      </c>
      <c r="C6388" t="s">
        <v>5</v>
      </c>
      <c r="D6388" t="s">
        <v>99</v>
      </c>
      <c r="E6388" t="s">
        <v>100</v>
      </c>
      <c r="F6388" t="s">
        <v>101</v>
      </c>
      <c r="G6388" t="s">
        <v>69</v>
      </c>
      <c r="H6388" t="s">
        <v>31</v>
      </c>
      <c r="I6388" t="s">
        <v>32</v>
      </c>
      <c r="J6388" t="s">
        <v>46</v>
      </c>
      <c r="K6388" s="14" t="s">
        <v>45</v>
      </c>
      <c r="M6388" s="14"/>
      <c r="X6388" s="2">
        <v>1</v>
      </c>
      <c r="Y6388" s="2">
        <v>4</v>
      </c>
    </row>
    <row r="6389" spans="1:25" x14ac:dyDescent="0.25">
      <c r="A6389" s="32"/>
      <c r="D6389" t="b">
        <f>IF(C6389=1,'Data Transformation'!$G$3+0.5*'Data Transformation'!$W$25,IF(C6390=1,D6390-'Data Transformation'!$W$25,FALSE))</f>
        <v>0</v>
      </c>
      <c r="E6389" t="str">
        <f t="array" ref="E6389">IF(ISLOGICAL(D6389),"",FREQUENCY(IF('Data Transformation'!$B$425:$B$8425='Bin Analysis'!$B6387,'Data Transformation'!$G$425:$G$8425),D6389))</f>
        <v/>
      </c>
      <c r="F6389" t="str">
        <f>IF(ISLOGICAL(D6389),"",E6389-E6388)</f>
        <v/>
      </c>
      <c r="M6389" s="14"/>
    </row>
    <row r="6390" spans="1:25" x14ac:dyDescent="0.25">
      <c r="A6390" s="32">
        <f>IF(Weighting!$P$6&gt;0,B6390,"")</f>
        <v>0.32100000000000001</v>
      </c>
      <c r="B6390">
        <f>Weighting!$C$6</f>
        <v>0.32100000000000001</v>
      </c>
      <c r="C6390">
        <f>Weighting!$F$6</f>
        <v>0</v>
      </c>
      <c r="D6390" t="b">
        <f>IF(C6390=1,'Data Transformation'!$G$3+0.5*'Data Transformation'!$W$25,IF(C6391=1,D6391-'Data Transformation'!$W$25,FALSE))</f>
        <v>0</v>
      </c>
      <c r="E6390" t="str">
        <f t="array" ref="E6390">IF(ISLOGICAL(D6390),"",FREQUENCY(IF('Data Transformation'!$B$425:$B$8425='Bin Analysis'!$B6387,'Data Transformation'!$G$425:$G$8425),D6390))</f>
        <v/>
      </c>
      <c r="F6390" t="str">
        <f>IF(ISLOGICAL(D6390),"",E6390-E6389)</f>
        <v/>
      </c>
      <c r="G6390">
        <f>Weighting!$H$6</f>
        <v>1</v>
      </c>
      <c r="H6390">
        <f t="array" ref="H6390">FREQUENCY(IF('Data Transformation'!$B$4:$B$8425=B6387,'Data Transformation'!$G$4:$G$8425),'Bin Analysis'!$B6390)</f>
        <v>0</v>
      </c>
      <c r="I6390">
        <f>H6390-H6389</f>
        <v>0</v>
      </c>
      <c r="J6390">
        <f>IF(I6390=0,0,1)</f>
        <v>0</v>
      </c>
      <c r="K6390">
        <f>J6390*Weighting!$W$6</f>
        <v>0</v>
      </c>
      <c r="M6390" s="14"/>
    </row>
    <row r="6391" spans="1:25" x14ac:dyDescent="0.25">
      <c r="A6391" s="32">
        <f>IF(Weighting!$P$7&gt;0,B6391,"")</f>
        <v>0.45200000000000001</v>
      </c>
      <c r="B6391">
        <f>Weighting!$C$7</f>
        <v>0.45200000000000001</v>
      </c>
      <c r="C6391">
        <f>Weighting!$F$7</f>
        <v>0</v>
      </c>
      <c r="D6391" t="b">
        <f>IF(C6391=1,'Data Transformation'!$G$3+0.5*'Data Transformation'!$W$25,IF(C6392=1,D6392-'Data Transformation'!$W$25,FALSE))</f>
        <v>0</v>
      </c>
      <c r="E6391" t="str">
        <f t="array" ref="E6391">IF(ISLOGICAL(D6391),"",FREQUENCY(IF('Data Transformation'!$B$425:$B$8425='Bin Analysis'!$B6387,'Data Transformation'!$G$425:$G$8425),D6391))</f>
        <v/>
      </c>
      <c r="F6391" t="str">
        <f t="shared" ref="F6391:F6409" si="798">IF(ISLOGICAL(D6391),"",E6391-E6390)</f>
        <v/>
      </c>
      <c r="G6391">
        <f>Weighting!$H$7</f>
        <v>0</v>
      </c>
      <c r="H6391">
        <f t="array" ref="H6391">FREQUENCY(IF('Data Transformation'!$B$4:$B$8425=B6387,'Data Transformation'!$G$4:$G$8425),'Bin Analysis'!$B6391)</f>
        <v>2</v>
      </c>
      <c r="I6391">
        <f t="shared" ref="I6391:I6409" si="799">H6391-H6390</f>
        <v>2</v>
      </c>
      <c r="J6391">
        <f>IF(I6391=0,0,1)</f>
        <v>1</v>
      </c>
      <c r="K6391">
        <f>J6391*Weighting!$W$7</f>
        <v>2</v>
      </c>
      <c r="M6391" s="14"/>
    </row>
    <row r="6392" spans="1:25" x14ac:dyDescent="0.25">
      <c r="A6392" s="32">
        <f>IF(Weighting!$P$8&gt;0,B6392,"")</f>
        <v>0.58299999999999996</v>
      </c>
      <c r="B6392">
        <f>Weighting!$C$8</f>
        <v>0.58299999999999996</v>
      </c>
      <c r="C6392">
        <f>Weighting!$F$8</f>
        <v>0</v>
      </c>
      <c r="D6392" t="b">
        <f>IF(C6392=1,'Data Transformation'!$G$3+0.5*'Data Transformation'!$W$25,IF(C6393=1,D6393-'Data Transformation'!$W$25,FALSE))</f>
        <v>0</v>
      </c>
      <c r="E6392" t="str">
        <f t="array" ref="E6392">IF(ISLOGICAL(D6392),"",FREQUENCY(IF('Data Transformation'!$B$425:$B$8425='Bin Analysis'!$B6387,'Data Transformation'!$G$425:$G$8425),D6392))</f>
        <v/>
      </c>
      <c r="F6392" t="str">
        <f t="shared" si="798"/>
        <v/>
      </c>
      <c r="G6392">
        <f>Weighting!$H$8</f>
        <v>0</v>
      </c>
      <c r="H6392">
        <f t="array" ref="H6392">FREQUENCY(IF('Data Transformation'!$B$4:$B$8425=B6387,'Data Transformation'!$G$4:$G$8425),'Bin Analysis'!$B6392)</f>
        <v>8</v>
      </c>
      <c r="I6392">
        <f t="shared" si="799"/>
        <v>6</v>
      </c>
      <c r="J6392">
        <f t="shared" ref="J6392:J6409" si="800">IF(I6392=0,0,1)</f>
        <v>1</v>
      </c>
      <c r="K6392">
        <f>J6392*Weighting!$W$8</f>
        <v>3</v>
      </c>
      <c r="M6392" s="14"/>
    </row>
    <row r="6393" spans="1:25" x14ac:dyDescent="0.25">
      <c r="A6393" s="32">
        <f>IF(Weighting!$P$9&gt;0,B6393,"")</f>
        <v>0.71399999999999997</v>
      </c>
      <c r="B6393" s="50">
        <f>Weighting!$C$9</f>
        <v>0.71399999999999997</v>
      </c>
      <c r="C6393">
        <f>Weighting!$F$9</f>
        <v>0</v>
      </c>
      <c r="D6393" t="b">
        <f>IF(C6393=1,'Data Transformation'!$G$3+0.5*'Data Transformation'!$W$25,IF(C6394=1,D6394-'Data Transformation'!$W$25,FALSE))</f>
        <v>0</v>
      </c>
      <c r="E6393" t="str">
        <f t="array" ref="E6393">IF(ISLOGICAL(D6393),"",FREQUENCY(IF('Data Transformation'!$B$425:$B$8425='Bin Analysis'!$B6387,'Data Transformation'!$G$425:$G$8425),D6393))</f>
        <v/>
      </c>
      <c r="F6393" t="str">
        <f t="shared" si="798"/>
        <v/>
      </c>
      <c r="G6393">
        <f>Weighting!$H$9</f>
        <v>0</v>
      </c>
      <c r="H6393">
        <f t="array" ref="H6393">FREQUENCY(IF('Data Transformation'!$B$4:$B$8425=B6387,'Data Transformation'!$G$4:$G$8425),'Bin Analysis'!$B6393)</f>
        <v>9</v>
      </c>
      <c r="I6393">
        <f t="shared" si="799"/>
        <v>1</v>
      </c>
      <c r="J6393">
        <f t="shared" si="800"/>
        <v>1</v>
      </c>
      <c r="K6393">
        <f>J6393*Weighting!$W$9</f>
        <v>3</v>
      </c>
      <c r="M6393" s="14"/>
    </row>
    <row r="6394" spans="1:25" x14ac:dyDescent="0.25">
      <c r="A6394" s="32">
        <f>IF(Weighting!$P$10&gt;0,B6394,"")</f>
        <v>0.84499999999999997</v>
      </c>
      <c r="B6394">
        <f>Weighting!$C$10</f>
        <v>0.84499999999999997</v>
      </c>
      <c r="C6394">
        <f>Weighting!$F$10</f>
        <v>0</v>
      </c>
      <c r="D6394" t="b">
        <f>IF(C6394=1,'Data Transformation'!$G$3+0.5*'Data Transformation'!$W$25,IF(C6395=1,D6395-'Data Transformation'!$W$25,FALSE))</f>
        <v>0</v>
      </c>
      <c r="E6394" t="str">
        <f t="array" ref="E6394">IF(ISLOGICAL(D6394),"",FREQUENCY(IF('Data Transformation'!$B$425:$B$8425='Bin Analysis'!$B6387,'Data Transformation'!$G$425:$G$8425),D6394))</f>
        <v/>
      </c>
      <c r="F6394" t="str">
        <f t="shared" si="798"/>
        <v/>
      </c>
      <c r="G6394">
        <f>Weighting!$H$10</f>
        <v>0</v>
      </c>
      <c r="H6394">
        <f t="array" ref="H6394">FREQUENCY(IF('Data Transformation'!$B$4:$B$8425=B6387,'Data Transformation'!$G$4:$G$8425),'Bin Analysis'!$B6394)</f>
        <v>12</v>
      </c>
      <c r="I6394">
        <f t="shared" si="799"/>
        <v>3</v>
      </c>
      <c r="J6394">
        <f t="shared" si="800"/>
        <v>1</v>
      </c>
      <c r="K6394">
        <f>J6394*Weighting!$W$10</f>
        <v>3</v>
      </c>
      <c r="M6394" s="14"/>
    </row>
    <row r="6395" spans="1:25" x14ac:dyDescent="0.25">
      <c r="A6395" s="32">
        <f>IF(Weighting!$P$11&gt;0,B6395,"")</f>
        <v>0.97599999999999998</v>
      </c>
      <c r="B6395">
        <f>Weighting!$C$11</f>
        <v>0.97599999999999998</v>
      </c>
      <c r="C6395">
        <f>Weighting!$F$11</f>
        <v>0</v>
      </c>
      <c r="D6395">
        <f>IF(C6395=1,'Data Transformation'!$G$3+0.5*'Data Transformation'!$W$25,IF(C6396=1,D6396-'Data Transformation'!$W$25,FALSE))</f>
        <v>0.86899999999999999</v>
      </c>
      <c r="E6395">
        <f t="array" ref="E6395">IF(ISLOGICAL(D6395),"",FREQUENCY(IF('Data Transformation'!$B$425:$B$8425='Bin Analysis'!$B6387,'Data Transformation'!$G$425:$G$8425),D6395))</f>
        <v>13</v>
      </c>
      <c r="F6395" t="e">
        <f t="shared" si="798"/>
        <v>#VALUE!</v>
      </c>
      <c r="G6395">
        <f>Weighting!$H$11</f>
        <v>0</v>
      </c>
      <c r="H6395">
        <f t="array" ref="H6395">FREQUENCY(IF('Data Transformation'!$B$4:$B$8425=B6387,'Data Transformation'!$G$4:$G$8425),'Bin Analysis'!$B6395)</f>
        <v>16</v>
      </c>
      <c r="I6395">
        <f t="shared" si="799"/>
        <v>4</v>
      </c>
      <c r="J6395">
        <f t="shared" si="800"/>
        <v>1</v>
      </c>
      <c r="K6395">
        <f>J6395*Weighting!$W$11</f>
        <v>2</v>
      </c>
      <c r="M6395" s="14"/>
    </row>
    <row r="6396" spans="1:25" x14ac:dyDescent="0.25">
      <c r="A6396" s="32">
        <f>IF(Weighting!$P$12&gt;0,B6396,"")</f>
        <v>1.107</v>
      </c>
      <c r="B6396">
        <f>Weighting!$C$12</f>
        <v>1.107</v>
      </c>
      <c r="C6396">
        <f>Weighting!$F$12</f>
        <v>1</v>
      </c>
      <c r="D6396">
        <f>IF(C6396=1,'Data Transformation'!$G$3+0.5*'Data Transformation'!$W$25,IF(C6397=1,D6397-'Data Transformation'!$W$25,FALSE))</f>
        <v>1.131</v>
      </c>
      <c r="E6396">
        <f t="array" ref="E6396">IF(ISLOGICAL(D6396),"",FREQUENCY(IF('Data Transformation'!$B$425:$B$8425='Bin Analysis'!$B6387,'Data Transformation'!$G$425:$G$8425),D6396))</f>
        <v>16</v>
      </c>
      <c r="F6396">
        <f t="shared" si="798"/>
        <v>3</v>
      </c>
      <c r="G6396">
        <f>Weighting!$H$12</f>
        <v>0</v>
      </c>
      <c r="H6396">
        <f t="array" ref="H6396">FREQUENCY(IF('Data Transformation'!$B$4:$B$8425=B6387,'Data Transformation'!$G$4:$G$8425),'Bin Analysis'!$B6396)</f>
        <v>17</v>
      </c>
      <c r="I6396">
        <f t="shared" si="799"/>
        <v>1</v>
      </c>
      <c r="J6396">
        <f t="shared" si="800"/>
        <v>1</v>
      </c>
      <c r="K6396">
        <f>J6396*Weighting!$W$12</f>
        <v>1</v>
      </c>
      <c r="M6396" s="14"/>
    </row>
    <row r="6397" spans="1:25" x14ac:dyDescent="0.25">
      <c r="A6397" s="32">
        <f>IF(Weighting!$P$13&gt;0,B6397,"")</f>
        <v>1.238</v>
      </c>
      <c r="B6397">
        <f>Weighting!$C$13</f>
        <v>1.238</v>
      </c>
      <c r="C6397">
        <f>Weighting!$F$13</f>
        <v>0</v>
      </c>
      <c r="D6397" t="b">
        <f>IF(C6397=1,'Data Transformation'!$G$3+0.5*'Data Transformation'!$W$25,IF(C6398=1,D6398-'Data Transformation'!$W$25,FALSE))</f>
        <v>0</v>
      </c>
      <c r="E6397" t="str">
        <f t="array" ref="E6397">IF(ISLOGICAL(D6397),"",FREQUENCY(IF('Data Transformation'!$B$425:$B$8425='Bin Analysis'!$B6387,'Data Transformation'!$G$425:$G$8425),D6397))</f>
        <v/>
      </c>
      <c r="F6397" t="str">
        <f t="shared" si="798"/>
        <v/>
      </c>
      <c r="G6397">
        <f>Weighting!$H$13</f>
        <v>0</v>
      </c>
      <c r="H6397">
        <f t="array" ref="H6397">FREQUENCY(IF('Data Transformation'!$B$4:$B$8425=B6387,'Data Transformation'!$G$4:$G$8425),'Bin Analysis'!$B6397)</f>
        <v>18</v>
      </c>
      <c r="I6397">
        <f t="shared" si="799"/>
        <v>1</v>
      </c>
      <c r="J6397">
        <f t="shared" si="800"/>
        <v>1</v>
      </c>
      <c r="K6397">
        <f>J6397*Weighting!$W$13</f>
        <v>2</v>
      </c>
      <c r="M6397" s="14"/>
    </row>
    <row r="6398" spans="1:25" x14ac:dyDescent="0.25">
      <c r="A6398" s="32">
        <f>IF(Weighting!$P$14&gt;0,B6398,"")</f>
        <v>1.369</v>
      </c>
      <c r="B6398">
        <f>Weighting!$C$14</f>
        <v>1.369</v>
      </c>
      <c r="C6398">
        <f>Weighting!$F$14</f>
        <v>0</v>
      </c>
      <c r="D6398" t="b">
        <f>IF(C6398=1,'Data Transformation'!$G$3+0.5*'Data Transformation'!$W$25,IF(C6399=1,D6399-'Data Transformation'!$W$25,FALSE))</f>
        <v>0</v>
      </c>
      <c r="E6398" t="str">
        <f t="array" ref="E6398">IF(ISLOGICAL(D6398),"",FREQUENCY(IF('Data Transformation'!$B$425:$B$8425='Bin Analysis'!$B6387,'Data Transformation'!$G$425:$G$8425),D6398))</f>
        <v/>
      </c>
      <c r="F6398" t="str">
        <f t="shared" si="798"/>
        <v/>
      </c>
      <c r="G6398">
        <f>Weighting!$H$14</f>
        <v>0</v>
      </c>
      <c r="H6398">
        <f t="array" ref="H6398">FREQUENCY(IF('Data Transformation'!$B$4:$B$8425=B6387,'Data Transformation'!$G$4:$G$8425),'Bin Analysis'!$B6398)</f>
        <v>18</v>
      </c>
      <c r="I6398">
        <f t="shared" si="799"/>
        <v>0</v>
      </c>
      <c r="J6398">
        <f t="shared" si="800"/>
        <v>0</v>
      </c>
      <c r="K6398">
        <f>J6398*Weighting!$W$14</f>
        <v>0</v>
      </c>
      <c r="M6398" s="14"/>
    </row>
    <row r="6399" spans="1:25" x14ac:dyDescent="0.25">
      <c r="A6399" s="32">
        <f>IF(Weighting!$P$15&gt;0,B6399,"")</f>
        <v>1.5000009999999999</v>
      </c>
      <c r="B6399">
        <f>Weighting!$C$15</f>
        <v>1.5000009999999999</v>
      </c>
      <c r="C6399">
        <f>Weighting!$F$15</f>
        <v>0</v>
      </c>
      <c r="D6399" t="b">
        <f>IF(C6399=1,'Data Transformation'!$G$3+0.5*'Data Transformation'!$W$25,IF(C6400=1,D6400-'Data Transformation'!$W$25,FALSE))</f>
        <v>0</v>
      </c>
      <c r="E6399" t="str">
        <f t="array" ref="E6399">IF(ISLOGICAL(D6399),"",FREQUENCY(IF('Data Transformation'!$B$425:$B$8425='Bin Analysis'!$B6387,'Data Transformation'!$G$425:$G$8425),D6399))</f>
        <v/>
      </c>
      <c r="F6399" t="str">
        <f t="shared" si="798"/>
        <v/>
      </c>
      <c r="G6399">
        <f>Weighting!$H$15</f>
        <v>0</v>
      </c>
      <c r="H6399">
        <f t="array" ref="H6399">FREQUENCY(IF('Data Transformation'!$B$4:$B$8425=B6387,'Data Transformation'!$G$4:$G$8425),'Bin Analysis'!$B6399)</f>
        <v>18</v>
      </c>
      <c r="I6399">
        <f t="shared" si="799"/>
        <v>0</v>
      </c>
      <c r="J6399">
        <f t="shared" si="800"/>
        <v>0</v>
      </c>
      <c r="K6399">
        <f>J6399*Weighting!$W$15</f>
        <v>0</v>
      </c>
      <c r="M6399" s="14"/>
    </row>
    <row r="6400" spans="1:25" x14ac:dyDescent="0.25">
      <c r="A6400" s="32" t="str">
        <f>IF(Weighting!$P$16&gt;0,B6400,"")</f>
        <v/>
      </c>
      <c r="B6400">
        <f>Weighting!$C$16</f>
        <v>1.631</v>
      </c>
      <c r="C6400">
        <f>Weighting!$F$16</f>
        <v>0</v>
      </c>
      <c r="D6400" t="b">
        <f>IF(C6400=1,'Data Transformation'!$G$3+0.5*'Data Transformation'!$W$25,IF(C6401=1,D6401-'Data Transformation'!$W$25,FALSE))</f>
        <v>0</v>
      </c>
      <c r="E6400" t="str">
        <f t="array" ref="E6400">IF(ISLOGICAL(D6400),"",FREQUENCY(IF('Data Transformation'!$B$425:$B$8425='Bin Analysis'!$B6387,'Data Transformation'!$G$425:$G$8425),D6400))</f>
        <v/>
      </c>
      <c r="F6400" t="str">
        <f t="shared" si="798"/>
        <v/>
      </c>
      <c r="G6400">
        <f>Weighting!$H$16</f>
        <v>0</v>
      </c>
      <c r="H6400">
        <f t="array" ref="H6400">FREQUENCY(IF('Data Transformation'!$B$4:$B$8425=B6387,'Data Transformation'!$G$4:$G$8425),'Bin Analysis'!$B6400)</f>
        <v>18</v>
      </c>
      <c r="I6400">
        <f t="shared" si="799"/>
        <v>0</v>
      </c>
      <c r="J6400">
        <f t="shared" si="800"/>
        <v>0</v>
      </c>
      <c r="K6400">
        <f>J6400*Weighting!$W$16</f>
        <v>0</v>
      </c>
      <c r="M6400" s="14"/>
    </row>
    <row r="6401" spans="1:25" x14ac:dyDescent="0.25">
      <c r="A6401" s="32" t="str">
        <f>IF(Weighting!$P$17&gt;0,B6401,"")</f>
        <v/>
      </c>
      <c r="B6401">
        <f>Weighting!$C$17</f>
        <v>1.762</v>
      </c>
      <c r="C6401">
        <f>Weighting!$F$17</f>
        <v>0</v>
      </c>
      <c r="D6401" t="b">
        <f>IF(C6401=1,'Data Transformation'!$G$3+0.5*'Data Transformation'!$W$25,IF(C6402=1,D6402-'Data Transformation'!$W$25,FALSE))</f>
        <v>0</v>
      </c>
      <c r="E6401" t="str">
        <f t="array" ref="E6401">IF(ISLOGICAL(D6401),"",FREQUENCY(IF('Data Transformation'!$B$425:$B$8425='Bin Analysis'!$B6387,'Data Transformation'!$G$425:$G$8425),D6401))</f>
        <v/>
      </c>
      <c r="F6401" t="str">
        <f t="shared" si="798"/>
        <v/>
      </c>
      <c r="G6401">
        <f>Weighting!$H$17</f>
        <v>0</v>
      </c>
      <c r="H6401">
        <f t="array" ref="H6401">FREQUENCY(IF('Data Transformation'!$B$4:$B$8425=B6387,'Data Transformation'!$G$4:$G$8425),'Bin Analysis'!$B6401)</f>
        <v>18</v>
      </c>
      <c r="I6401">
        <f t="shared" si="799"/>
        <v>0</v>
      </c>
      <c r="J6401">
        <f t="shared" si="800"/>
        <v>0</v>
      </c>
      <c r="K6401">
        <f>J6401*Weighting!$W$17</f>
        <v>0</v>
      </c>
      <c r="M6401" s="14"/>
    </row>
    <row r="6402" spans="1:25" x14ac:dyDescent="0.25">
      <c r="A6402" s="32" t="str">
        <f>IF(Weighting!$P$18&gt;0,B6402,"")</f>
        <v/>
      </c>
      <c r="B6402">
        <f>Weighting!$C$18</f>
        <v>1.893</v>
      </c>
      <c r="C6402">
        <f>Weighting!$F$18</f>
        <v>0</v>
      </c>
      <c r="D6402" t="b">
        <f>IF(C6402=1,'Data Transformation'!$G$3+0.5*'Data Transformation'!$W$25,IF(C6403=1,D6403-'Data Transformation'!$W$25,FALSE))</f>
        <v>0</v>
      </c>
      <c r="E6402" t="str">
        <f t="array" ref="E6402">IF(ISLOGICAL(D6402),"",FREQUENCY(IF('Data Transformation'!$B$425:$B$8425='Bin Analysis'!$B6387,'Data Transformation'!$G$425:$G$8425),D6402))</f>
        <v/>
      </c>
      <c r="F6402" t="str">
        <f t="shared" si="798"/>
        <v/>
      </c>
      <c r="G6402">
        <f>Weighting!$H$18</f>
        <v>0</v>
      </c>
      <c r="H6402">
        <f t="array" ref="H6402">FREQUENCY(IF('Data Transformation'!$B$4:$B$8425=B6387,'Data Transformation'!$G$4:$G$8425),'Bin Analysis'!$B6402)</f>
        <v>18</v>
      </c>
      <c r="I6402">
        <f t="shared" si="799"/>
        <v>0</v>
      </c>
      <c r="J6402">
        <f t="shared" si="800"/>
        <v>0</v>
      </c>
      <c r="K6402">
        <f>J6402*Weighting!$W$18</f>
        <v>0</v>
      </c>
      <c r="M6402" s="14"/>
    </row>
    <row r="6403" spans="1:25" x14ac:dyDescent="0.25">
      <c r="A6403" s="32" t="str">
        <f>IF(Weighting!$P$19&gt;0,B6403,"")</f>
        <v/>
      </c>
      <c r="B6403">
        <f>Weighting!$C$19</f>
        <v>2.024</v>
      </c>
      <c r="C6403">
        <f>Weighting!$F$19</f>
        <v>0</v>
      </c>
      <c r="D6403" t="b">
        <f>IF(C6403=1,'Data Transformation'!$G$3+0.5*'Data Transformation'!$W$25,IF(C6404=1,D6404-'Data Transformation'!$W$25,FALSE))</f>
        <v>0</v>
      </c>
      <c r="E6403" t="str">
        <f t="array" ref="E6403">IF(ISLOGICAL(D6403),"",FREQUENCY(IF('Data Transformation'!$B$425:$B$8425='Bin Analysis'!$B6387,'Data Transformation'!$G$425:$G$8425),D6403))</f>
        <v/>
      </c>
      <c r="F6403" t="str">
        <f t="shared" si="798"/>
        <v/>
      </c>
      <c r="G6403">
        <f>Weighting!$H$19</f>
        <v>0</v>
      </c>
      <c r="H6403">
        <f t="array" ref="H6403">FREQUENCY(IF('Data Transformation'!$B$4:$B$8425=B6387,'Data Transformation'!$G$4:$G$8425),'Bin Analysis'!$B6403)</f>
        <v>18</v>
      </c>
      <c r="I6403">
        <f t="shared" si="799"/>
        <v>0</v>
      </c>
      <c r="J6403">
        <f t="shared" si="800"/>
        <v>0</v>
      </c>
      <c r="K6403">
        <f>J6403*Weighting!$W$19</f>
        <v>0</v>
      </c>
      <c r="M6403" s="14"/>
    </row>
    <row r="6404" spans="1:25" x14ac:dyDescent="0.25">
      <c r="A6404" s="32" t="str">
        <f>IF(Weighting!$P$20&gt;0,B6404,"")</f>
        <v/>
      </c>
      <c r="B6404">
        <f>Weighting!$C$20</f>
        <v>2.1550000000000002</v>
      </c>
      <c r="C6404">
        <f>Weighting!$F$20</f>
        <v>0</v>
      </c>
      <c r="D6404" t="b">
        <f>IF(C6404=1,'Data Transformation'!$G$3+0.5*'Data Transformation'!$W$25,IF(C6405=1,D6405-'Data Transformation'!$W$25,FALSE))</f>
        <v>0</v>
      </c>
      <c r="E6404" t="str">
        <f t="array" ref="E6404">IF(ISLOGICAL(D6404),"",FREQUENCY(IF('Data Transformation'!$B$425:$B$8425='Bin Analysis'!$B6387,'Data Transformation'!$G$425:$G$8425),D6404))</f>
        <v/>
      </c>
      <c r="F6404" t="str">
        <f t="shared" si="798"/>
        <v/>
      </c>
      <c r="G6404">
        <f>Weighting!$H$20</f>
        <v>0</v>
      </c>
      <c r="H6404">
        <f t="array" ref="H6404">FREQUENCY(IF('Data Transformation'!$B$4:$B$8425=B6387,'Data Transformation'!$G$4:$G$8425),'Bin Analysis'!$B6404)</f>
        <v>18</v>
      </c>
      <c r="I6404">
        <f t="shared" si="799"/>
        <v>0</v>
      </c>
      <c r="J6404">
        <f t="shared" si="800"/>
        <v>0</v>
      </c>
      <c r="K6404">
        <f>J6404*Weighting!$W$20</f>
        <v>0</v>
      </c>
      <c r="M6404" s="14"/>
    </row>
    <row r="6405" spans="1:25" x14ac:dyDescent="0.25">
      <c r="A6405" s="32" t="str">
        <f>IF(Weighting!$P$21&gt;0,B6405,"")</f>
        <v/>
      </c>
      <c r="B6405">
        <f>Weighting!$C$21</f>
        <v>2.2860000000000005</v>
      </c>
      <c r="C6405">
        <f>Weighting!$F$21</f>
        <v>0</v>
      </c>
      <c r="D6405" t="b">
        <f>IF(C6405=1,'Data Transformation'!$G$3+0.5*'Data Transformation'!$W$25,IF(C6406=1,D6406-'Data Transformation'!$W$25,FALSE))</f>
        <v>0</v>
      </c>
      <c r="E6405" t="str">
        <f t="array" ref="E6405">IF(ISLOGICAL(D6405),"",FREQUENCY(IF('Data Transformation'!$B$425:$B$8425='Bin Analysis'!$B6387,'Data Transformation'!$G$425:$G$8425),D6405))</f>
        <v/>
      </c>
      <c r="F6405" t="str">
        <f t="shared" si="798"/>
        <v/>
      </c>
      <c r="G6405">
        <f>Weighting!$H$21</f>
        <v>0</v>
      </c>
      <c r="H6405">
        <f t="array" ref="H6405">FREQUENCY(IF('Data Transformation'!$B$4:$B$8425=B6387,'Data Transformation'!$G$4:$G$8425),'Bin Analysis'!$B6405)</f>
        <v>18</v>
      </c>
      <c r="I6405">
        <f t="shared" si="799"/>
        <v>0</v>
      </c>
      <c r="J6405">
        <f t="shared" si="800"/>
        <v>0</v>
      </c>
      <c r="K6405">
        <f>J6405*Weighting!$W$21</f>
        <v>0</v>
      </c>
      <c r="M6405" s="14"/>
    </row>
    <row r="6406" spans="1:25" x14ac:dyDescent="0.25">
      <c r="A6406" s="32" t="str">
        <f>IF(Weighting!$P$22&gt;0,B6406,"")</f>
        <v/>
      </c>
      <c r="B6406">
        <f>Weighting!$C$22</f>
        <v>2.4170000000000007</v>
      </c>
      <c r="C6406">
        <f>Weighting!$F$22</f>
        <v>0</v>
      </c>
      <c r="D6406" t="b">
        <f>IF(C6406=1,'Data Transformation'!$G$3+0.5*'Data Transformation'!$W$25,IF(C6407=1,D6407-'Data Transformation'!$W$25,FALSE))</f>
        <v>0</v>
      </c>
      <c r="E6406" t="str">
        <f t="array" ref="E6406">IF(ISLOGICAL(D6406),"",FREQUENCY(IF('Data Transformation'!$B$425:$B$8425='Bin Analysis'!$B6387,'Data Transformation'!$G$425:$G$8425),D6406))</f>
        <v/>
      </c>
      <c r="F6406" t="str">
        <f t="shared" si="798"/>
        <v/>
      </c>
      <c r="G6406">
        <f>Weighting!$H$22</f>
        <v>0</v>
      </c>
      <c r="H6406">
        <f t="array" ref="H6406">FREQUENCY(IF('Data Transformation'!$B$4:$B$8425=B6387,'Data Transformation'!$G$4:$G$8425),'Bin Analysis'!$B6406)</f>
        <v>18</v>
      </c>
      <c r="I6406">
        <f t="shared" si="799"/>
        <v>0</v>
      </c>
      <c r="J6406">
        <f t="shared" si="800"/>
        <v>0</v>
      </c>
      <c r="K6406">
        <f>J6406*Weighting!$W$22</f>
        <v>0</v>
      </c>
      <c r="M6406" s="14"/>
    </row>
    <row r="6407" spans="1:25" x14ac:dyDescent="0.25">
      <c r="A6407" s="32" t="str">
        <f>IF(Weighting!$P$23&gt;0,B6407,"")</f>
        <v/>
      </c>
      <c r="B6407">
        <f>Weighting!$C$23</f>
        <v>2.5480000000000009</v>
      </c>
      <c r="C6407">
        <f>Weighting!$F$23</f>
        <v>0</v>
      </c>
      <c r="D6407" t="b">
        <f>IF(C6407=1,'Data Transformation'!$G$3+0.5*'Data Transformation'!$W$25,IF(C6408=1,D6408-'Data Transformation'!$W$25,FALSE))</f>
        <v>0</v>
      </c>
      <c r="E6407" t="str">
        <f t="array" ref="E6407">IF(ISLOGICAL(D6407),"",FREQUENCY(IF('Data Transformation'!$B$425:$B$8425='Bin Analysis'!$B6387,'Data Transformation'!$G$425:$G$8425),D6407))</f>
        <v/>
      </c>
      <c r="F6407" t="str">
        <f t="shared" si="798"/>
        <v/>
      </c>
      <c r="G6407">
        <f>Weighting!$H$23</f>
        <v>0</v>
      </c>
      <c r="H6407">
        <f t="array" ref="H6407">FREQUENCY(IF('Data Transformation'!$B$4:$B$8425=B6387,'Data Transformation'!$G$4:$G$8425),'Bin Analysis'!$B6407)</f>
        <v>18</v>
      </c>
      <c r="I6407">
        <f t="shared" si="799"/>
        <v>0</v>
      </c>
      <c r="J6407">
        <f t="shared" si="800"/>
        <v>0</v>
      </c>
      <c r="K6407">
        <f>J6407*Weighting!$W$23</f>
        <v>0</v>
      </c>
      <c r="M6407" s="14"/>
    </row>
    <row r="6408" spans="1:25" x14ac:dyDescent="0.25">
      <c r="A6408" s="32" t="str">
        <f>IF(Weighting!$P$24&gt;0,B6408,"")</f>
        <v/>
      </c>
      <c r="B6408">
        <f>Weighting!$C$24</f>
        <v>2.6790000000000012</v>
      </c>
      <c r="C6408">
        <f>Weighting!$F$24</f>
        <v>0</v>
      </c>
      <c r="D6408" t="b">
        <f>IF(C6408=1,'Data Transformation'!$G$3+0.5*'Data Transformation'!$W$25,IF(C6409=1,D6409-'Data Transformation'!$W$25,FALSE))</f>
        <v>0</v>
      </c>
      <c r="E6408" t="str">
        <f t="array" ref="E6408">IF(ISLOGICAL(D6408),"",FREQUENCY(IF('Data Transformation'!$B$425:$B$8425='Bin Analysis'!$B6387,'Data Transformation'!$G$425:$G$8425),D6408))</f>
        <v/>
      </c>
      <c r="F6408" t="str">
        <f t="shared" si="798"/>
        <v/>
      </c>
      <c r="G6408">
        <f>Weighting!$H$24</f>
        <v>0</v>
      </c>
      <c r="H6408">
        <f t="array" ref="H6408">FREQUENCY(IF('Data Transformation'!$B$4:$B$8425=B6387,'Data Transformation'!$G$4:$G$8425),'Bin Analysis'!$B6408)</f>
        <v>18</v>
      </c>
      <c r="I6408">
        <f t="shared" si="799"/>
        <v>0</v>
      </c>
      <c r="J6408">
        <f t="shared" si="800"/>
        <v>0</v>
      </c>
      <c r="K6408">
        <f>J6408*Weighting!$W$24</f>
        <v>0</v>
      </c>
      <c r="M6408" s="14"/>
    </row>
    <row r="6409" spans="1:25" x14ac:dyDescent="0.25">
      <c r="A6409" s="32" t="str">
        <f>IF(Weighting!$P$25&gt;0,B6409,"")</f>
        <v/>
      </c>
      <c r="B6409">
        <f>Weighting!$C$25</f>
        <v>2.8100000000000014</v>
      </c>
      <c r="C6409">
        <f>Weighting!$F$25</f>
        <v>0</v>
      </c>
      <c r="D6409" t="b">
        <f>IF(C6409=1,'Data Transformation'!$G$3+0.5*'Data Transformation'!$W$25,IF(C6410=1,D6410-'Data Transformation'!$W$25,FALSE))</f>
        <v>0</v>
      </c>
      <c r="E6409" t="str">
        <f t="array" ref="E6409">IF(ISLOGICAL(D6409),"",FREQUENCY(IF('Data Transformation'!$B$425:$B$8425='Bin Analysis'!$B6387,'Data Transformation'!$G$425:$G$8425),D6409))</f>
        <v/>
      </c>
      <c r="F6409" t="str">
        <f t="shared" si="798"/>
        <v/>
      </c>
      <c r="G6409">
        <f>Weighting!$H$25</f>
        <v>0</v>
      </c>
      <c r="H6409">
        <f t="array" ref="H6409">FREQUENCY(IF('Data Transformation'!$B$4:$B$8425=B6387,'Data Transformation'!$G$4:$G$8425),'Bin Analysis'!$B6409)</f>
        <v>18</v>
      </c>
      <c r="I6409">
        <f t="shared" si="799"/>
        <v>0</v>
      </c>
      <c r="J6409">
        <f t="shared" si="800"/>
        <v>0</v>
      </c>
      <c r="K6409">
        <f>J6409*Weighting!$W$25</f>
        <v>0</v>
      </c>
      <c r="M6409" s="14"/>
    </row>
    <row r="6410" spans="1:25" x14ac:dyDescent="0.25">
      <c r="O6410"/>
      <c r="P6410"/>
      <c r="Q6410"/>
      <c r="R6410"/>
    </row>
    <row r="6411" spans="1:25" ht="23.25" x14ac:dyDescent="0.35">
      <c r="A6411" s="21" t="s">
        <v>0</v>
      </c>
      <c r="B6411" s="21">
        <f>IFERROR(VLOOKUP(C6411,'Data Transformation'!$L$6:$M$426,2,FALSE),"")</f>
        <v>267</v>
      </c>
      <c r="C6411" s="21">
        <f>C6387+1</f>
        <v>267</v>
      </c>
      <c r="D6411" s="21"/>
      <c r="E6411" s="21"/>
      <c r="F6411" s="21"/>
      <c r="G6411" s="21"/>
      <c r="H6411" s="22"/>
      <c r="I6411" s="22"/>
      <c r="J6411" s="22"/>
      <c r="K6411" s="21"/>
      <c r="L6411" s="21">
        <f>B6411</f>
        <v>267</v>
      </c>
      <c r="M6411" s="23">
        <f>INDEX('Data Transformation'!$O$4:$O$424,MATCH($B6411,'Data Transformation'!$M$4:$M$424,0),MATCH($M$2,'Data Transformation'!$O$3,0))</f>
        <v>18</v>
      </c>
      <c r="N6411" s="27">
        <f>IF('Input and Summary Results'!$J$16="minimum",'Bin Analysis'!X6412/(M6411-1),'Bin Analysis'!Y6411/('Bin Analysis'!M6411-1))</f>
        <v>0.11764705882352941</v>
      </c>
      <c r="O6411" s="27">
        <f>IF(M6411=FALSE,NA(),(VLOOKUP(1,C6414:K6433,4,FALSE))/(M6411-1))</f>
        <v>0.52941176470588236</v>
      </c>
      <c r="P6411" s="27">
        <f>IF(M6411=FALSE,NA(),SUM(J6414:J6433)/Weighting!$S$5)</f>
        <v>0.7</v>
      </c>
      <c r="Q6411" s="27">
        <f>IF(M6411=FALSE,NA(),SUM(K6414:K6433)/Weighting!$S$6)</f>
        <v>0.73913043478260865</v>
      </c>
      <c r="R6411" s="27">
        <f>IF(M6411=FALSE,NA(),(VLOOKUP(1,G6414:K6433,3,FALSE))/(M6411-1))</f>
        <v>0</v>
      </c>
      <c r="S6411" s="22" t="str">
        <f>IF(M6411=FALSE,NA(),IF(SUM(J6414:J6433)=2,"yes","no"))</f>
        <v>no</v>
      </c>
      <c r="X6411" s="2" cm="2">
        <f t="array" ref="X6411:X6412">FREQUENCY(IF('Data Transformation'!$B$425:$B$6424='Bin Analysis'!L6411,'Data Transformation'!$G$425:$G$6424),'Data Transformation'!$U$11)</f>
        <v>15</v>
      </c>
      <c r="Y6411" s="2" cm="2">
        <f t="array" ref="Y6411:Y6412">FREQUENCY(IF('Data Transformation'!$B$425:$B$6424='Bin Analysis'!L6411,'Data Transformation'!$G$425:$G$6424),'Data Transformation'!$U$12)</f>
        <v>6</v>
      </c>
    </row>
    <row r="6412" spans="1:25" x14ac:dyDescent="0.25">
      <c r="A6412" s="14" t="s">
        <v>66</v>
      </c>
      <c r="B6412" t="s">
        <v>47</v>
      </c>
      <c r="C6412" t="s">
        <v>5</v>
      </c>
      <c r="D6412" t="s">
        <v>99</v>
      </c>
      <c r="E6412" t="s">
        <v>100</v>
      </c>
      <c r="F6412" t="s">
        <v>101</v>
      </c>
      <c r="G6412" t="s">
        <v>69</v>
      </c>
      <c r="H6412" t="s">
        <v>31</v>
      </c>
      <c r="I6412" t="s">
        <v>32</v>
      </c>
      <c r="J6412" t="s">
        <v>46</v>
      </c>
      <c r="K6412" s="14" t="s">
        <v>45</v>
      </c>
      <c r="M6412" s="14"/>
      <c r="X6412" s="2">
        <v>2</v>
      </c>
      <c r="Y6412" s="2">
        <v>11</v>
      </c>
    </row>
    <row r="6413" spans="1:25" x14ac:dyDescent="0.25">
      <c r="A6413" s="32"/>
      <c r="D6413" t="b">
        <f>IF(C6413=1,'Data Transformation'!$G$3+0.5*'Data Transformation'!$W$25,IF(C6414=1,D6414-'Data Transformation'!$W$25,FALSE))</f>
        <v>0</v>
      </c>
      <c r="E6413" t="str">
        <f t="array" ref="E6413">IF(ISLOGICAL(D6413),"",FREQUENCY(IF('Data Transformation'!$B$425:$B$8425='Bin Analysis'!$B6411,'Data Transformation'!$G$425:$G$8425),D6413))</f>
        <v/>
      </c>
      <c r="F6413" t="str">
        <f>IF(ISLOGICAL(D6413),"",E6413-E6412)</f>
        <v/>
      </c>
      <c r="M6413" s="14"/>
    </row>
    <row r="6414" spans="1:25" x14ac:dyDescent="0.25">
      <c r="A6414" s="32">
        <f>IF(Weighting!$P$6&gt;0,B6414,"")</f>
        <v>0.32100000000000001</v>
      </c>
      <c r="B6414">
        <f>Weighting!$C$6</f>
        <v>0.32100000000000001</v>
      </c>
      <c r="C6414">
        <f>Weighting!$F$6</f>
        <v>0</v>
      </c>
      <c r="D6414" t="b">
        <f>IF(C6414=1,'Data Transformation'!$G$3+0.5*'Data Transformation'!$W$25,IF(C6415=1,D6415-'Data Transformation'!$W$25,FALSE))</f>
        <v>0</v>
      </c>
      <c r="E6414" t="str">
        <f t="array" ref="E6414">IF(ISLOGICAL(D6414),"",FREQUENCY(IF('Data Transformation'!$B$425:$B$8425='Bin Analysis'!$B6411,'Data Transformation'!$G$425:$G$8425),D6414))</f>
        <v/>
      </c>
      <c r="F6414" t="str">
        <f>IF(ISLOGICAL(D6414),"",E6414-E6413)</f>
        <v/>
      </c>
      <c r="G6414">
        <f>Weighting!$H$6</f>
        <v>1</v>
      </c>
      <c r="H6414">
        <f t="array" ref="H6414">FREQUENCY(IF('Data Transformation'!$B$4:$B$8425=B6411,'Data Transformation'!$G$4:$G$8425),'Bin Analysis'!$B6414)</f>
        <v>0</v>
      </c>
      <c r="I6414">
        <f>H6414-H6413</f>
        <v>0</v>
      </c>
      <c r="J6414">
        <f>IF(I6414=0,0,1)</f>
        <v>0</v>
      </c>
      <c r="K6414">
        <f>J6414*Weighting!$W$6</f>
        <v>0</v>
      </c>
      <c r="M6414" s="14"/>
    </row>
    <row r="6415" spans="1:25" x14ac:dyDescent="0.25">
      <c r="A6415" s="32">
        <f>IF(Weighting!$P$7&gt;0,B6415,"")</f>
        <v>0.45200000000000001</v>
      </c>
      <c r="B6415">
        <f>Weighting!$C$7</f>
        <v>0.45200000000000001</v>
      </c>
      <c r="C6415">
        <f>Weighting!$F$7</f>
        <v>0</v>
      </c>
      <c r="D6415" t="b">
        <f>IF(C6415=1,'Data Transformation'!$G$3+0.5*'Data Transformation'!$W$25,IF(C6416=1,D6416-'Data Transformation'!$W$25,FALSE))</f>
        <v>0</v>
      </c>
      <c r="E6415" t="str">
        <f t="array" ref="E6415">IF(ISLOGICAL(D6415),"",FREQUENCY(IF('Data Transformation'!$B$425:$B$8425='Bin Analysis'!$B6411,'Data Transformation'!$G$425:$G$8425),D6415))</f>
        <v/>
      </c>
      <c r="F6415" t="str">
        <f t="shared" ref="F6415:F6433" si="801">IF(ISLOGICAL(D6415),"",E6415-E6414)</f>
        <v/>
      </c>
      <c r="G6415">
        <f>Weighting!$H$7</f>
        <v>0</v>
      </c>
      <c r="H6415">
        <f t="array" ref="H6415">FREQUENCY(IF('Data Transformation'!$B$4:$B$8425=B6411,'Data Transformation'!$G$4:$G$8425),'Bin Analysis'!$B6415)</f>
        <v>0</v>
      </c>
      <c r="I6415">
        <f t="shared" ref="I6415:I6433" si="802">H6415-H6414</f>
        <v>0</v>
      </c>
      <c r="J6415">
        <f>IF(I6415=0,0,1)</f>
        <v>0</v>
      </c>
      <c r="K6415">
        <f>J6415*Weighting!$W$7</f>
        <v>0</v>
      </c>
      <c r="M6415" s="14"/>
    </row>
    <row r="6416" spans="1:25" x14ac:dyDescent="0.25">
      <c r="A6416" s="32">
        <f>IF(Weighting!$P$8&gt;0,B6416,"")</f>
        <v>0.58299999999999996</v>
      </c>
      <c r="B6416">
        <f>Weighting!$C$8</f>
        <v>0.58299999999999996</v>
      </c>
      <c r="C6416">
        <f>Weighting!$F$8</f>
        <v>0</v>
      </c>
      <c r="D6416" t="b">
        <f>IF(C6416=1,'Data Transformation'!$G$3+0.5*'Data Transformation'!$W$25,IF(C6417=1,D6417-'Data Transformation'!$W$25,FALSE))</f>
        <v>0</v>
      </c>
      <c r="E6416" t="str">
        <f t="array" ref="E6416">IF(ISLOGICAL(D6416),"",FREQUENCY(IF('Data Transformation'!$B$425:$B$8425='Bin Analysis'!$B6411,'Data Transformation'!$G$425:$G$8425),D6416))</f>
        <v/>
      </c>
      <c r="F6416" t="str">
        <f t="shared" si="801"/>
        <v/>
      </c>
      <c r="G6416">
        <f>Weighting!$H$8</f>
        <v>0</v>
      </c>
      <c r="H6416">
        <f t="array" ref="H6416">FREQUENCY(IF('Data Transformation'!$B$4:$B$8425=B6411,'Data Transformation'!$G$4:$G$8425),'Bin Analysis'!$B6416)</f>
        <v>1</v>
      </c>
      <c r="I6416">
        <f t="shared" si="802"/>
        <v>1</v>
      </c>
      <c r="J6416">
        <f t="shared" ref="J6416:J6433" si="803">IF(I6416=0,0,1)</f>
        <v>1</v>
      </c>
      <c r="K6416">
        <f>J6416*Weighting!$W$8</f>
        <v>3</v>
      </c>
      <c r="M6416" s="14"/>
    </row>
    <row r="6417" spans="1:13" x14ac:dyDescent="0.25">
      <c r="A6417" s="32">
        <f>IF(Weighting!$P$9&gt;0,B6417,"")</f>
        <v>0.71399999999999997</v>
      </c>
      <c r="B6417" s="50">
        <f>Weighting!$C$9</f>
        <v>0.71399999999999997</v>
      </c>
      <c r="C6417">
        <f>Weighting!$F$9</f>
        <v>0</v>
      </c>
      <c r="D6417" t="b">
        <f>IF(C6417=1,'Data Transformation'!$G$3+0.5*'Data Transformation'!$W$25,IF(C6418=1,D6418-'Data Transformation'!$W$25,FALSE))</f>
        <v>0</v>
      </c>
      <c r="E6417" t="str">
        <f t="array" ref="E6417">IF(ISLOGICAL(D6417),"",FREQUENCY(IF('Data Transformation'!$B$425:$B$8425='Bin Analysis'!$B6411,'Data Transformation'!$G$425:$G$8425),D6417))</f>
        <v/>
      </c>
      <c r="F6417" t="str">
        <f t="shared" si="801"/>
        <v/>
      </c>
      <c r="G6417">
        <f>Weighting!$H$9</f>
        <v>0</v>
      </c>
      <c r="H6417">
        <f t="array" ref="H6417">FREQUENCY(IF('Data Transformation'!$B$4:$B$8425=B6411,'Data Transformation'!$G$4:$G$8425),'Bin Analysis'!$B6417)</f>
        <v>2</v>
      </c>
      <c r="I6417">
        <f t="shared" si="802"/>
        <v>1</v>
      </c>
      <c r="J6417">
        <f t="shared" si="803"/>
        <v>1</v>
      </c>
      <c r="K6417">
        <f>J6417*Weighting!$W$9</f>
        <v>3</v>
      </c>
      <c r="M6417" s="14"/>
    </row>
    <row r="6418" spans="1:13" x14ac:dyDescent="0.25">
      <c r="A6418" s="32">
        <f>IF(Weighting!$P$10&gt;0,B6418,"")</f>
        <v>0.84499999999999997</v>
      </c>
      <c r="B6418">
        <f>Weighting!$C$10</f>
        <v>0.84499999999999997</v>
      </c>
      <c r="C6418">
        <f>Weighting!$F$10</f>
        <v>0</v>
      </c>
      <c r="D6418" t="b">
        <f>IF(C6418=1,'Data Transformation'!$G$3+0.5*'Data Transformation'!$W$25,IF(C6419=1,D6419-'Data Transformation'!$W$25,FALSE))</f>
        <v>0</v>
      </c>
      <c r="E6418" t="str">
        <f t="array" ref="E6418">IF(ISLOGICAL(D6418),"",FREQUENCY(IF('Data Transformation'!$B$425:$B$8425='Bin Analysis'!$B6411,'Data Transformation'!$G$425:$G$8425),D6418))</f>
        <v/>
      </c>
      <c r="F6418" t="str">
        <f t="shared" si="801"/>
        <v/>
      </c>
      <c r="G6418">
        <f>Weighting!$H$10</f>
        <v>0</v>
      </c>
      <c r="H6418">
        <f t="array" ref="H6418">FREQUENCY(IF('Data Transformation'!$B$4:$B$8425=B6411,'Data Transformation'!$G$4:$G$8425),'Bin Analysis'!$B6418)</f>
        <v>5</v>
      </c>
      <c r="I6418">
        <f t="shared" si="802"/>
        <v>3</v>
      </c>
      <c r="J6418">
        <f t="shared" si="803"/>
        <v>1</v>
      </c>
      <c r="K6418">
        <f>J6418*Weighting!$W$10</f>
        <v>3</v>
      </c>
      <c r="M6418" s="14"/>
    </row>
    <row r="6419" spans="1:13" x14ac:dyDescent="0.25">
      <c r="A6419" s="32">
        <f>IF(Weighting!$P$11&gt;0,B6419,"")</f>
        <v>0.97599999999999998</v>
      </c>
      <c r="B6419">
        <f>Weighting!$C$11</f>
        <v>0.97599999999999998</v>
      </c>
      <c r="C6419">
        <f>Weighting!$F$11</f>
        <v>0</v>
      </c>
      <c r="D6419">
        <f>IF(C6419=1,'Data Transformation'!$G$3+0.5*'Data Transformation'!$W$25,IF(C6420=1,D6420-'Data Transformation'!$W$25,FALSE))</f>
        <v>0.86899999999999999</v>
      </c>
      <c r="E6419">
        <f t="array" ref="E6419">IF(ISLOGICAL(D6419),"",FREQUENCY(IF('Data Transformation'!$B$425:$B$8425='Bin Analysis'!$B6411,'Data Transformation'!$G$425:$G$8425),D6419))</f>
        <v>6</v>
      </c>
      <c r="F6419" t="e">
        <f t="shared" si="801"/>
        <v>#VALUE!</v>
      </c>
      <c r="G6419">
        <f>Weighting!$H$11</f>
        <v>0</v>
      </c>
      <c r="H6419">
        <f t="array" ref="H6419">FREQUENCY(IF('Data Transformation'!$B$4:$B$8425=B6411,'Data Transformation'!$G$4:$G$8425),'Bin Analysis'!$B6419)</f>
        <v>9</v>
      </c>
      <c r="I6419">
        <f t="shared" si="802"/>
        <v>4</v>
      </c>
      <c r="J6419">
        <f t="shared" si="803"/>
        <v>1</v>
      </c>
      <c r="K6419">
        <f>J6419*Weighting!$W$11</f>
        <v>2</v>
      </c>
      <c r="M6419" s="14"/>
    </row>
    <row r="6420" spans="1:13" x14ac:dyDescent="0.25">
      <c r="A6420" s="32">
        <f>IF(Weighting!$P$12&gt;0,B6420,"")</f>
        <v>1.107</v>
      </c>
      <c r="B6420">
        <f>Weighting!$C$12</f>
        <v>1.107</v>
      </c>
      <c r="C6420">
        <f>Weighting!$F$12</f>
        <v>1</v>
      </c>
      <c r="D6420">
        <f>IF(C6420=1,'Data Transformation'!$G$3+0.5*'Data Transformation'!$W$25,IF(C6421=1,D6421-'Data Transformation'!$W$25,FALSE))</f>
        <v>1.131</v>
      </c>
      <c r="E6420">
        <f t="array" ref="E6420">IF(ISLOGICAL(D6420),"",FREQUENCY(IF('Data Transformation'!$B$425:$B$8425='Bin Analysis'!$B6411,'Data Transformation'!$G$425:$G$8425),D6420))</f>
        <v>15</v>
      </c>
      <c r="F6420">
        <f t="shared" si="801"/>
        <v>9</v>
      </c>
      <c r="G6420">
        <f>Weighting!$H$12</f>
        <v>0</v>
      </c>
      <c r="H6420">
        <f t="array" ref="H6420">FREQUENCY(IF('Data Transformation'!$B$4:$B$8425=B6411,'Data Transformation'!$G$4:$G$8425),'Bin Analysis'!$B6420)</f>
        <v>15</v>
      </c>
      <c r="I6420">
        <f t="shared" si="802"/>
        <v>6</v>
      </c>
      <c r="J6420">
        <f t="shared" si="803"/>
        <v>1</v>
      </c>
      <c r="K6420">
        <f>J6420*Weighting!$W$12</f>
        <v>1</v>
      </c>
      <c r="M6420" s="14"/>
    </row>
    <row r="6421" spans="1:13" x14ac:dyDescent="0.25">
      <c r="A6421" s="32">
        <f>IF(Weighting!$P$13&gt;0,B6421,"")</f>
        <v>1.238</v>
      </c>
      <c r="B6421">
        <f>Weighting!$C$13</f>
        <v>1.238</v>
      </c>
      <c r="C6421">
        <f>Weighting!$F$13</f>
        <v>0</v>
      </c>
      <c r="D6421" t="b">
        <f>IF(C6421=1,'Data Transformation'!$G$3+0.5*'Data Transformation'!$W$25,IF(C6422=1,D6422-'Data Transformation'!$W$25,FALSE))</f>
        <v>0</v>
      </c>
      <c r="E6421" t="str">
        <f t="array" ref="E6421">IF(ISLOGICAL(D6421),"",FREQUENCY(IF('Data Transformation'!$B$425:$B$8425='Bin Analysis'!$B6411,'Data Transformation'!$G$425:$G$8425),D6421))</f>
        <v/>
      </c>
      <c r="F6421" t="str">
        <f t="shared" si="801"/>
        <v/>
      </c>
      <c r="G6421">
        <f>Weighting!$H$13</f>
        <v>0</v>
      </c>
      <c r="H6421">
        <f t="array" ref="H6421">FREQUENCY(IF('Data Transformation'!$B$4:$B$8425=B6411,'Data Transformation'!$G$4:$G$8425),'Bin Analysis'!$B6421)</f>
        <v>17</v>
      </c>
      <c r="I6421">
        <f t="shared" si="802"/>
        <v>2</v>
      </c>
      <c r="J6421">
        <f t="shared" si="803"/>
        <v>1</v>
      </c>
      <c r="K6421">
        <f>J6421*Weighting!$W$13</f>
        <v>2</v>
      </c>
      <c r="M6421" s="14"/>
    </row>
    <row r="6422" spans="1:13" x14ac:dyDescent="0.25">
      <c r="A6422" s="32">
        <f>IF(Weighting!$P$14&gt;0,B6422,"")</f>
        <v>1.369</v>
      </c>
      <c r="B6422">
        <f>Weighting!$C$14</f>
        <v>1.369</v>
      </c>
      <c r="C6422">
        <f>Weighting!$F$14</f>
        <v>0</v>
      </c>
      <c r="D6422" t="b">
        <f>IF(C6422=1,'Data Transformation'!$G$3+0.5*'Data Transformation'!$W$25,IF(C6423=1,D6423-'Data Transformation'!$W$25,FALSE))</f>
        <v>0</v>
      </c>
      <c r="E6422" t="str">
        <f t="array" ref="E6422">IF(ISLOGICAL(D6422),"",FREQUENCY(IF('Data Transformation'!$B$425:$B$8425='Bin Analysis'!$B6411,'Data Transformation'!$G$425:$G$8425),D6422))</f>
        <v/>
      </c>
      <c r="F6422" t="str">
        <f t="shared" si="801"/>
        <v/>
      </c>
      <c r="G6422">
        <f>Weighting!$H$14</f>
        <v>0</v>
      </c>
      <c r="H6422">
        <f t="array" ref="H6422">FREQUENCY(IF('Data Transformation'!$B$4:$B$8425=B6411,'Data Transformation'!$G$4:$G$8425),'Bin Analysis'!$B6422)</f>
        <v>18</v>
      </c>
      <c r="I6422">
        <f t="shared" si="802"/>
        <v>1</v>
      </c>
      <c r="J6422">
        <f t="shared" si="803"/>
        <v>1</v>
      </c>
      <c r="K6422">
        <f>J6422*Weighting!$W$14</f>
        <v>3</v>
      </c>
      <c r="M6422" s="14"/>
    </row>
    <row r="6423" spans="1:13" x14ac:dyDescent="0.25">
      <c r="A6423" s="32">
        <f>IF(Weighting!$P$15&gt;0,B6423,"")</f>
        <v>1.5000009999999999</v>
      </c>
      <c r="B6423">
        <f>Weighting!$C$15</f>
        <v>1.5000009999999999</v>
      </c>
      <c r="C6423">
        <f>Weighting!$F$15</f>
        <v>0</v>
      </c>
      <c r="D6423" t="b">
        <f>IF(C6423=1,'Data Transformation'!$G$3+0.5*'Data Transformation'!$W$25,IF(C6424=1,D6424-'Data Transformation'!$W$25,FALSE))</f>
        <v>0</v>
      </c>
      <c r="E6423" t="str">
        <f t="array" ref="E6423">IF(ISLOGICAL(D6423),"",FREQUENCY(IF('Data Transformation'!$B$425:$B$8425='Bin Analysis'!$B6411,'Data Transformation'!$G$425:$G$8425),D6423))</f>
        <v/>
      </c>
      <c r="F6423" t="str">
        <f t="shared" si="801"/>
        <v/>
      </c>
      <c r="G6423">
        <f>Weighting!$H$15</f>
        <v>0</v>
      </c>
      <c r="H6423">
        <f t="array" ref="H6423">FREQUENCY(IF('Data Transformation'!$B$4:$B$8425=B6411,'Data Transformation'!$G$4:$G$8425),'Bin Analysis'!$B6423)</f>
        <v>18</v>
      </c>
      <c r="I6423">
        <f t="shared" si="802"/>
        <v>0</v>
      </c>
      <c r="J6423">
        <f t="shared" si="803"/>
        <v>0</v>
      </c>
      <c r="K6423">
        <f>J6423*Weighting!$W$15</f>
        <v>0</v>
      </c>
      <c r="M6423" s="14"/>
    </row>
    <row r="6424" spans="1:13" x14ac:dyDescent="0.25">
      <c r="A6424" s="32" t="str">
        <f>IF(Weighting!$P$16&gt;0,B6424,"")</f>
        <v/>
      </c>
      <c r="B6424">
        <f>Weighting!$C$16</f>
        <v>1.631</v>
      </c>
      <c r="C6424">
        <f>Weighting!$F$16</f>
        <v>0</v>
      </c>
      <c r="D6424" t="b">
        <f>IF(C6424=1,'Data Transformation'!$G$3+0.5*'Data Transformation'!$W$25,IF(C6425=1,D6425-'Data Transformation'!$W$25,FALSE))</f>
        <v>0</v>
      </c>
      <c r="E6424" t="str">
        <f t="array" ref="E6424">IF(ISLOGICAL(D6424),"",FREQUENCY(IF('Data Transformation'!$B$425:$B$8425='Bin Analysis'!$B6411,'Data Transformation'!$G$425:$G$8425),D6424))</f>
        <v/>
      </c>
      <c r="F6424" t="str">
        <f t="shared" si="801"/>
        <v/>
      </c>
      <c r="G6424">
        <f>Weighting!$H$16</f>
        <v>0</v>
      </c>
      <c r="H6424">
        <f t="array" ref="H6424">FREQUENCY(IF('Data Transformation'!$B$4:$B$8425=B6411,'Data Transformation'!$G$4:$G$8425),'Bin Analysis'!$B6424)</f>
        <v>18</v>
      </c>
      <c r="I6424">
        <f t="shared" si="802"/>
        <v>0</v>
      </c>
      <c r="J6424">
        <f t="shared" si="803"/>
        <v>0</v>
      </c>
      <c r="K6424">
        <f>J6424*Weighting!$W$16</f>
        <v>0</v>
      </c>
      <c r="M6424" s="14"/>
    </row>
    <row r="6425" spans="1:13" x14ac:dyDescent="0.25">
      <c r="A6425" s="32" t="str">
        <f>IF(Weighting!$P$17&gt;0,B6425,"")</f>
        <v/>
      </c>
      <c r="B6425">
        <f>Weighting!$C$17</f>
        <v>1.762</v>
      </c>
      <c r="C6425">
        <f>Weighting!$F$17</f>
        <v>0</v>
      </c>
      <c r="D6425" t="b">
        <f>IF(C6425=1,'Data Transformation'!$G$3+0.5*'Data Transformation'!$W$25,IF(C6426=1,D6426-'Data Transformation'!$W$25,FALSE))</f>
        <v>0</v>
      </c>
      <c r="E6425" t="str">
        <f t="array" ref="E6425">IF(ISLOGICAL(D6425),"",FREQUENCY(IF('Data Transformation'!$B$425:$B$8425='Bin Analysis'!$B6411,'Data Transformation'!$G$425:$G$8425),D6425))</f>
        <v/>
      </c>
      <c r="F6425" t="str">
        <f t="shared" si="801"/>
        <v/>
      </c>
      <c r="G6425">
        <f>Weighting!$H$17</f>
        <v>0</v>
      </c>
      <c r="H6425">
        <f t="array" ref="H6425">FREQUENCY(IF('Data Transformation'!$B$4:$B$8425=B6411,'Data Transformation'!$G$4:$G$8425),'Bin Analysis'!$B6425)</f>
        <v>18</v>
      </c>
      <c r="I6425">
        <f t="shared" si="802"/>
        <v>0</v>
      </c>
      <c r="J6425">
        <f t="shared" si="803"/>
        <v>0</v>
      </c>
      <c r="K6425">
        <f>J6425*Weighting!$W$17</f>
        <v>0</v>
      </c>
      <c r="M6425" s="14"/>
    </row>
    <row r="6426" spans="1:13" x14ac:dyDescent="0.25">
      <c r="A6426" s="32" t="str">
        <f>IF(Weighting!$P$18&gt;0,B6426,"")</f>
        <v/>
      </c>
      <c r="B6426">
        <f>Weighting!$C$18</f>
        <v>1.893</v>
      </c>
      <c r="C6426">
        <f>Weighting!$F$18</f>
        <v>0</v>
      </c>
      <c r="D6426" t="b">
        <f>IF(C6426=1,'Data Transformation'!$G$3+0.5*'Data Transformation'!$W$25,IF(C6427=1,D6427-'Data Transformation'!$W$25,FALSE))</f>
        <v>0</v>
      </c>
      <c r="E6426" t="str">
        <f t="array" ref="E6426">IF(ISLOGICAL(D6426),"",FREQUENCY(IF('Data Transformation'!$B$425:$B$8425='Bin Analysis'!$B6411,'Data Transformation'!$G$425:$G$8425),D6426))</f>
        <v/>
      </c>
      <c r="F6426" t="str">
        <f t="shared" si="801"/>
        <v/>
      </c>
      <c r="G6426">
        <f>Weighting!$H$18</f>
        <v>0</v>
      </c>
      <c r="H6426">
        <f t="array" ref="H6426">FREQUENCY(IF('Data Transformation'!$B$4:$B$8425=B6411,'Data Transformation'!$G$4:$G$8425),'Bin Analysis'!$B6426)</f>
        <v>18</v>
      </c>
      <c r="I6426">
        <f t="shared" si="802"/>
        <v>0</v>
      </c>
      <c r="J6426">
        <f t="shared" si="803"/>
        <v>0</v>
      </c>
      <c r="K6426">
        <f>J6426*Weighting!$W$18</f>
        <v>0</v>
      </c>
      <c r="M6426" s="14"/>
    </row>
    <row r="6427" spans="1:13" x14ac:dyDescent="0.25">
      <c r="A6427" s="32" t="str">
        <f>IF(Weighting!$P$19&gt;0,B6427,"")</f>
        <v/>
      </c>
      <c r="B6427">
        <f>Weighting!$C$19</f>
        <v>2.024</v>
      </c>
      <c r="C6427">
        <f>Weighting!$F$19</f>
        <v>0</v>
      </c>
      <c r="D6427" t="b">
        <f>IF(C6427=1,'Data Transformation'!$G$3+0.5*'Data Transformation'!$W$25,IF(C6428=1,D6428-'Data Transformation'!$W$25,FALSE))</f>
        <v>0</v>
      </c>
      <c r="E6427" t="str">
        <f t="array" ref="E6427">IF(ISLOGICAL(D6427),"",FREQUENCY(IF('Data Transformation'!$B$425:$B$8425='Bin Analysis'!$B6411,'Data Transformation'!$G$425:$G$8425),D6427))</f>
        <v/>
      </c>
      <c r="F6427" t="str">
        <f t="shared" si="801"/>
        <v/>
      </c>
      <c r="G6427">
        <f>Weighting!$H$19</f>
        <v>0</v>
      </c>
      <c r="H6427">
        <f t="array" ref="H6427">FREQUENCY(IF('Data Transformation'!$B$4:$B$8425=B6411,'Data Transformation'!$G$4:$G$8425),'Bin Analysis'!$B6427)</f>
        <v>18</v>
      </c>
      <c r="I6427">
        <f t="shared" si="802"/>
        <v>0</v>
      </c>
      <c r="J6427">
        <f t="shared" si="803"/>
        <v>0</v>
      </c>
      <c r="K6427">
        <f>J6427*Weighting!$W$19</f>
        <v>0</v>
      </c>
      <c r="M6427" s="14"/>
    </row>
    <row r="6428" spans="1:13" x14ac:dyDescent="0.25">
      <c r="A6428" s="32" t="str">
        <f>IF(Weighting!$P$20&gt;0,B6428,"")</f>
        <v/>
      </c>
      <c r="B6428">
        <f>Weighting!$C$20</f>
        <v>2.1550000000000002</v>
      </c>
      <c r="C6428">
        <f>Weighting!$F$20</f>
        <v>0</v>
      </c>
      <c r="D6428" t="b">
        <f>IF(C6428=1,'Data Transformation'!$G$3+0.5*'Data Transformation'!$W$25,IF(C6429=1,D6429-'Data Transformation'!$W$25,FALSE))</f>
        <v>0</v>
      </c>
      <c r="E6428" t="str">
        <f t="array" ref="E6428">IF(ISLOGICAL(D6428),"",FREQUENCY(IF('Data Transformation'!$B$425:$B$8425='Bin Analysis'!$B6411,'Data Transformation'!$G$425:$G$8425),D6428))</f>
        <v/>
      </c>
      <c r="F6428" t="str">
        <f t="shared" si="801"/>
        <v/>
      </c>
      <c r="G6428">
        <f>Weighting!$H$20</f>
        <v>0</v>
      </c>
      <c r="H6428">
        <f t="array" ref="H6428">FREQUENCY(IF('Data Transformation'!$B$4:$B$8425=B6411,'Data Transformation'!$G$4:$G$8425),'Bin Analysis'!$B6428)</f>
        <v>18</v>
      </c>
      <c r="I6428">
        <f t="shared" si="802"/>
        <v>0</v>
      </c>
      <c r="J6428">
        <f t="shared" si="803"/>
        <v>0</v>
      </c>
      <c r="K6428">
        <f>J6428*Weighting!$W$20</f>
        <v>0</v>
      </c>
      <c r="M6428" s="14"/>
    </row>
    <row r="6429" spans="1:13" x14ac:dyDescent="0.25">
      <c r="A6429" s="32" t="str">
        <f>IF(Weighting!$P$21&gt;0,B6429,"")</f>
        <v/>
      </c>
      <c r="B6429">
        <f>Weighting!$C$21</f>
        <v>2.2860000000000005</v>
      </c>
      <c r="C6429">
        <f>Weighting!$F$21</f>
        <v>0</v>
      </c>
      <c r="D6429" t="b">
        <f>IF(C6429=1,'Data Transformation'!$G$3+0.5*'Data Transformation'!$W$25,IF(C6430=1,D6430-'Data Transformation'!$W$25,FALSE))</f>
        <v>0</v>
      </c>
      <c r="E6429" t="str">
        <f t="array" ref="E6429">IF(ISLOGICAL(D6429),"",FREQUENCY(IF('Data Transformation'!$B$425:$B$8425='Bin Analysis'!$B6411,'Data Transformation'!$G$425:$G$8425),D6429))</f>
        <v/>
      </c>
      <c r="F6429" t="str">
        <f t="shared" si="801"/>
        <v/>
      </c>
      <c r="G6429">
        <f>Weighting!$H$21</f>
        <v>0</v>
      </c>
      <c r="H6429">
        <f t="array" ref="H6429">FREQUENCY(IF('Data Transformation'!$B$4:$B$8425=B6411,'Data Transformation'!$G$4:$G$8425),'Bin Analysis'!$B6429)</f>
        <v>18</v>
      </c>
      <c r="I6429">
        <f t="shared" si="802"/>
        <v>0</v>
      </c>
      <c r="J6429">
        <f t="shared" si="803"/>
        <v>0</v>
      </c>
      <c r="K6429">
        <f>J6429*Weighting!$W$21</f>
        <v>0</v>
      </c>
      <c r="M6429" s="14"/>
    </row>
    <row r="6430" spans="1:13" x14ac:dyDescent="0.25">
      <c r="A6430" s="32" t="str">
        <f>IF(Weighting!$P$22&gt;0,B6430,"")</f>
        <v/>
      </c>
      <c r="B6430">
        <f>Weighting!$C$22</f>
        <v>2.4170000000000007</v>
      </c>
      <c r="C6430">
        <f>Weighting!$F$22</f>
        <v>0</v>
      </c>
      <c r="D6430" t="b">
        <f>IF(C6430=1,'Data Transformation'!$G$3+0.5*'Data Transformation'!$W$25,IF(C6431=1,D6431-'Data Transformation'!$W$25,FALSE))</f>
        <v>0</v>
      </c>
      <c r="E6430" t="str">
        <f t="array" ref="E6430">IF(ISLOGICAL(D6430),"",FREQUENCY(IF('Data Transformation'!$B$425:$B$8425='Bin Analysis'!$B6411,'Data Transformation'!$G$425:$G$8425),D6430))</f>
        <v/>
      </c>
      <c r="F6430" t="str">
        <f t="shared" si="801"/>
        <v/>
      </c>
      <c r="G6430">
        <f>Weighting!$H$22</f>
        <v>0</v>
      </c>
      <c r="H6430">
        <f t="array" ref="H6430">FREQUENCY(IF('Data Transformation'!$B$4:$B$8425=B6411,'Data Transformation'!$G$4:$G$8425),'Bin Analysis'!$B6430)</f>
        <v>18</v>
      </c>
      <c r="I6430">
        <f t="shared" si="802"/>
        <v>0</v>
      </c>
      <c r="J6430">
        <f t="shared" si="803"/>
        <v>0</v>
      </c>
      <c r="K6430">
        <f>J6430*Weighting!$W$22</f>
        <v>0</v>
      </c>
      <c r="M6430" s="14"/>
    </row>
    <row r="6431" spans="1:13" x14ac:dyDescent="0.25">
      <c r="A6431" s="32" t="str">
        <f>IF(Weighting!$P$23&gt;0,B6431,"")</f>
        <v/>
      </c>
      <c r="B6431">
        <f>Weighting!$C$23</f>
        <v>2.5480000000000009</v>
      </c>
      <c r="C6431">
        <f>Weighting!$F$23</f>
        <v>0</v>
      </c>
      <c r="D6431" t="b">
        <f>IF(C6431=1,'Data Transformation'!$G$3+0.5*'Data Transformation'!$W$25,IF(C6432=1,D6432-'Data Transformation'!$W$25,FALSE))</f>
        <v>0</v>
      </c>
      <c r="E6431" t="str">
        <f t="array" ref="E6431">IF(ISLOGICAL(D6431),"",FREQUENCY(IF('Data Transformation'!$B$425:$B$8425='Bin Analysis'!$B6411,'Data Transformation'!$G$425:$G$8425),D6431))</f>
        <v/>
      </c>
      <c r="F6431" t="str">
        <f t="shared" si="801"/>
        <v/>
      </c>
      <c r="G6431">
        <f>Weighting!$H$23</f>
        <v>0</v>
      </c>
      <c r="H6431">
        <f t="array" ref="H6431">FREQUENCY(IF('Data Transformation'!$B$4:$B$8425=B6411,'Data Transformation'!$G$4:$G$8425),'Bin Analysis'!$B6431)</f>
        <v>18</v>
      </c>
      <c r="I6431">
        <f t="shared" si="802"/>
        <v>0</v>
      </c>
      <c r="J6431">
        <f t="shared" si="803"/>
        <v>0</v>
      </c>
      <c r="K6431">
        <f>J6431*Weighting!$W$23</f>
        <v>0</v>
      </c>
      <c r="M6431" s="14"/>
    </row>
    <row r="6432" spans="1:13" x14ac:dyDescent="0.25">
      <c r="A6432" s="32" t="str">
        <f>IF(Weighting!$P$24&gt;0,B6432,"")</f>
        <v/>
      </c>
      <c r="B6432">
        <f>Weighting!$C$24</f>
        <v>2.6790000000000012</v>
      </c>
      <c r="C6432">
        <f>Weighting!$F$24</f>
        <v>0</v>
      </c>
      <c r="D6432" t="b">
        <f>IF(C6432=1,'Data Transformation'!$G$3+0.5*'Data Transformation'!$W$25,IF(C6433=1,D6433-'Data Transformation'!$W$25,FALSE))</f>
        <v>0</v>
      </c>
      <c r="E6432" t="str">
        <f t="array" ref="E6432">IF(ISLOGICAL(D6432),"",FREQUENCY(IF('Data Transformation'!$B$425:$B$8425='Bin Analysis'!$B6411,'Data Transformation'!$G$425:$G$8425),D6432))</f>
        <v/>
      </c>
      <c r="F6432" t="str">
        <f t="shared" si="801"/>
        <v/>
      </c>
      <c r="G6432">
        <f>Weighting!$H$24</f>
        <v>0</v>
      </c>
      <c r="H6432">
        <f t="array" ref="H6432">FREQUENCY(IF('Data Transformation'!$B$4:$B$8425=B6411,'Data Transformation'!$G$4:$G$8425),'Bin Analysis'!$B6432)</f>
        <v>18</v>
      </c>
      <c r="I6432">
        <f t="shared" si="802"/>
        <v>0</v>
      </c>
      <c r="J6432">
        <f t="shared" si="803"/>
        <v>0</v>
      </c>
      <c r="K6432">
        <f>J6432*Weighting!$W$24</f>
        <v>0</v>
      </c>
      <c r="M6432" s="14"/>
    </row>
    <row r="6433" spans="1:25" x14ac:dyDescent="0.25">
      <c r="A6433" s="32" t="str">
        <f>IF(Weighting!$P$25&gt;0,B6433,"")</f>
        <v/>
      </c>
      <c r="B6433">
        <f>Weighting!$C$25</f>
        <v>2.8100000000000014</v>
      </c>
      <c r="C6433">
        <f>Weighting!$F$25</f>
        <v>0</v>
      </c>
      <c r="D6433" t="b">
        <f>IF(C6433=1,'Data Transformation'!$G$3+0.5*'Data Transformation'!$W$25,IF(C6434=1,D6434-'Data Transformation'!$W$25,FALSE))</f>
        <v>0</v>
      </c>
      <c r="E6433" t="str">
        <f t="array" ref="E6433">IF(ISLOGICAL(D6433),"",FREQUENCY(IF('Data Transformation'!$B$425:$B$8425='Bin Analysis'!$B6411,'Data Transformation'!$G$425:$G$8425),D6433))</f>
        <v/>
      </c>
      <c r="F6433" t="str">
        <f t="shared" si="801"/>
        <v/>
      </c>
      <c r="G6433">
        <f>Weighting!$H$25</f>
        <v>0</v>
      </c>
      <c r="H6433">
        <f t="array" ref="H6433">FREQUENCY(IF('Data Transformation'!$B$4:$B$8425=B6411,'Data Transformation'!$G$4:$G$8425),'Bin Analysis'!$B6433)</f>
        <v>18</v>
      </c>
      <c r="I6433">
        <f t="shared" si="802"/>
        <v>0</v>
      </c>
      <c r="J6433">
        <f t="shared" si="803"/>
        <v>0</v>
      </c>
      <c r="K6433">
        <f>J6433*Weighting!$W$25</f>
        <v>0</v>
      </c>
      <c r="M6433" s="14"/>
    </row>
    <row r="6434" spans="1:25" x14ac:dyDescent="0.25">
      <c r="O6434"/>
      <c r="P6434"/>
      <c r="Q6434"/>
      <c r="R6434"/>
    </row>
    <row r="6435" spans="1:25" ht="23.25" x14ac:dyDescent="0.35">
      <c r="A6435" s="21" t="s">
        <v>0</v>
      </c>
      <c r="B6435" s="21">
        <f>IFERROR(VLOOKUP(C6435,'Data Transformation'!$L$6:$M$426,2,FALSE),"")</f>
        <v>268</v>
      </c>
      <c r="C6435" s="21">
        <f>C6411+1</f>
        <v>268</v>
      </c>
      <c r="D6435" s="21"/>
      <c r="E6435" s="21"/>
      <c r="F6435" s="21"/>
      <c r="G6435" s="21"/>
      <c r="H6435" s="22"/>
      <c r="I6435" s="22"/>
      <c r="J6435" s="22"/>
      <c r="K6435" s="21"/>
      <c r="L6435" s="21">
        <f>B6435</f>
        <v>268</v>
      </c>
      <c r="M6435" s="23">
        <f>INDEX('Data Transformation'!$O$4:$O$424,MATCH($B6435,'Data Transformation'!$M$4:$M$424,0),MATCH($M$2,'Data Transformation'!$O$3,0))</f>
        <v>19</v>
      </c>
      <c r="N6435" s="27">
        <f>IF('Input and Summary Results'!$J$16="minimum",'Bin Analysis'!X6436/(M6435-1),'Bin Analysis'!Y6435/('Bin Analysis'!M6435-1))</f>
        <v>0.77777777777777779</v>
      </c>
      <c r="O6435" s="27">
        <f>IF(M6435=FALSE,NA(),(VLOOKUP(1,C6438:K6457,4,FALSE))/(M6435-1))</f>
        <v>0.22222222222222221</v>
      </c>
      <c r="P6435" s="27">
        <f>IF(M6435=FALSE,NA(),SUM(J6438:J6457)/Weighting!$S$5)</f>
        <v>0.5</v>
      </c>
      <c r="Q6435" s="27">
        <f>IF(M6435=FALSE,NA(),SUM(K6438:K6457)/Weighting!$S$6)</f>
        <v>0.47826086956521741</v>
      </c>
      <c r="R6435" s="27">
        <f>IF(M6435=FALSE,NA(),(VLOOKUP(1,G6438:K6457,3,FALSE))/(M6435-1))</f>
        <v>0</v>
      </c>
      <c r="S6435" s="22" t="str">
        <f>IF(M6435=FALSE,NA(),IF(SUM(J6438:J6457)=2,"yes","no"))</f>
        <v>no</v>
      </c>
      <c r="X6435" s="2" cm="2">
        <f t="array" ref="X6435:X6436">FREQUENCY(IF('Data Transformation'!$B$425:$B$6424='Bin Analysis'!L6435,'Data Transformation'!$G$425:$G$6424),'Data Transformation'!$U$11)</f>
        <v>4</v>
      </c>
      <c r="Y6435" s="2" cm="2">
        <f t="array" ref="Y6435:Y6436">FREQUENCY(IF('Data Transformation'!$B$425:$B$6424='Bin Analysis'!L6435,'Data Transformation'!$G$425:$G$6424),'Data Transformation'!$U$12)</f>
        <v>0</v>
      </c>
    </row>
    <row r="6436" spans="1:25" x14ac:dyDescent="0.25">
      <c r="A6436" s="14" t="s">
        <v>66</v>
      </c>
      <c r="B6436" t="s">
        <v>47</v>
      </c>
      <c r="C6436" t="s">
        <v>5</v>
      </c>
      <c r="D6436" t="s">
        <v>99</v>
      </c>
      <c r="E6436" t="s">
        <v>100</v>
      </c>
      <c r="F6436" t="s">
        <v>101</v>
      </c>
      <c r="G6436" t="s">
        <v>69</v>
      </c>
      <c r="H6436" t="s">
        <v>31</v>
      </c>
      <c r="I6436" t="s">
        <v>32</v>
      </c>
      <c r="J6436" t="s">
        <v>46</v>
      </c>
      <c r="K6436" s="14" t="s">
        <v>45</v>
      </c>
      <c r="M6436" s="14"/>
      <c r="X6436" s="2">
        <v>14</v>
      </c>
      <c r="Y6436" s="2">
        <v>18</v>
      </c>
    </row>
    <row r="6437" spans="1:25" x14ac:dyDescent="0.25">
      <c r="A6437" s="32"/>
      <c r="D6437" t="b">
        <f>IF(C6437=1,'Data Transformation'!$G$3+0.5*'Data Transformation'!$W$25,IF(C6438=1,D6438-'Data Transformation'!$W$25,FALSE))</f>
        <v>0</v>
      </c>
      <c r="E6437" t="str">
        <f t="array" ref="E6437">IF(ISLOGICAL(D6437),"",FREQUENCY(IF('Data Transformation'!$B$425:$B$8425='Bin Analysis'!$B6435,'Data Transformation'!$G$425:$G$8425),D6437))</f>
        <v/>
      </c>
      <c r="F6437" t="str">
        <f>IF(ISLOGICAL(D6437),"",E6437-E6436)</f>
        <v/>
      </c>
      <c r="M6437" s="14"/>
    </row>
    <row r="6438" spans="1:25" x14ac:dyDescent="0.25">
      <c r="A6438" s="32">
        <f>IF(Weighting!$P$6&gt;0,B6438,"")</f>
        <v>0.32100000000000001</v>
      </c>
      <c r="B6438">
        <f>Weighting!$C$6</f>
        <v>0.32100000000000001</v>
      </c>
      <c r="C6438">
        <f>Weighting!$F$6</f>
        <v>0</v>
      </c>
      <c r="D6438" t="b">
        <f>IF(C6438=1,'Data Transformation'!$G$3+0.5*'Data Transformation'!$W$25,IF(C6439=1,D6439-'Data Transformation'!$W$25,FALSE))</f>
        <v>0</v>
      </c>
      <c r="E6438" t="str">
        <f t="array" ref="E6438">IF(ISLOGICAL(D6438),"",FREQUENCY(IF('Data Transformation'!$B$425:$B$8425='Bin Analysis'!$B6435,'Data Transformation'!$G$425:$G$8425),D6438))</f>
        <v/>
      </c>
      <c r="F6438" t="str">
        <f>IF(ISLOGICAL(D6438),"",E6438-E6437)</f>
        <v/>
      </c>
      <c r="G6438">
        <f>Weighting!$H$6</f>
        <v>1</v>
      </c>
      <c r="H6438">
        <f t="array" ref="H6438">FREQUENCY(IF('Data Transformation'!$B$4:$B$8425=B6435,'Data Transformation'!$G$4:$G$8425),'Bin Analysis'!$B6438)</f>
        <v>0</v>
      </c>
      <c r="I6438">
        <f>H6438-H6437</f>
        <v>0</v>
      </c>
      <c r="J6438">
        <f>IF(I6438=0,0,1)</f>
        <v>0</v>
      </c>
      <c r="K6438">
        <f>J6438*Weighting!$W$6</f>
        <v>0</v>
      </c>
      <c r="M6438" s="14"/>
    </row>
    <row r="6439" spans="1:25" x14ac:dyDescent="0.25">
      <c r="A6439" s="32">
        <f>IF(Weighting!$P$7&gt;0,B6439,"")</f>
        <v>0.45200000000000001</v>
      </c>
      <c r="B6439">
        <f>Weighting!$C$7</f>
        <v>0.45200000000000001</v>
      </c>
      <c r="C6439">
        <f>Weighting!$F$7</f>
        <v>0</v>
      </c>
      <c r="D6439" t="b">
        <f>IF(C6439=1,'Data Transformation'!$G$3+0.5*'Data Transformation'!$W$25,IF(C6440=1,D6440-'Data Transformation'!$W$25,FALSE))</f>
        <v>0</v>
      </c>
      <c r="E6439" t="str">
        <f t="array" ref="E6439">IF(ISLOGICAL(D6439),"",FREQUENCY(IF('Data Transformation'!$B$425:$B$8425='Bin Analysis'!$B6435,'Data Transformation'!$G$425:$G$8425),D6439))</f>
        <v/>
      </c>
      <c r="F6439" t="str">
        <f t="shared" ref="F6439:F6457" si="804">IF(ISLOGICAL(D6439),"",E6439-E6438)</f>
        <v/>
      </c>
      <c r="G6439">
        <f>Weighting!$H$7</f>
        <v>0</v>
      </c>
      <c r="H6439">
        <f t="array" ref="H6439">FREQUENCY(IF('Data Transformation'!$B$4:$B$8425=B6435,'Data Transformation'!$G$4:$G$8425),'Bin Analysis'!$B6439)</f>
        <v>0</v>
      </c>
      <c r="I6439">
        <f t="shared" ref="I6439:I6457" si="805">H6439-H6438</f>
        <v>0</v>
      </c>
      <c r="J6439">
        <f>IF(I6439=0,0,1)</f>
        <v>0</v>
      </c>
      <c r="K6439">
        <f>J6439*Weighting!$W$7</f>
        <v>0</v>
      </c>
      <c r="M6439" s="14"/>
    </row>
    <row r="6440" spans="1:25" x14ac:dyDescent="0.25">
      <c r="A6440" s="32">
        <f>IF(Weighting!$P$8&gt;0,B6440,"")</f>
        <v>0.58299999999999996</v>
      </c>
      <c r="B6440">
        <f>Weighting!$C$8</f>
        <v>0.58299999999999996</v>
      </c>
      <c r="C6440">
        <f>Weighting!$F$8</f>
        <v>0</v>
      </c>
      <c r="D6440" t="b">
        <f>IF(C6440=1,'Data Transformation'!$G$3+0.5*'Data Transformation'!$W$25,IF(C6441=1,D6441-'Data Transformation'!$W$25,FALSE))</f>
        <v>0</v>
      </c>
      <c r="E6440" t="str">
        <f t="array" ref="E6440">IF(ISLOGICAL(D6440),"",FREQUENCY(IF('Data Transformation'!$B$425:$B$8425='Bin Analysis'!$B6435,'Data Transformation'!$G$425:$G$8425),D6440))</f>
        <v/>
      </c>
      <c r="F6440" t="str">
        <f t="shared" si="804"/>
        <v/>
      </c>
      <c r="G6440">
        <f>Weighting!$H$8</f>
        <v>0</v>
      </c>
      <c r="H6440">
        <f t="array" ref="H6440">FREQUENCY(IF('Data Transformation'!$B$4:$B$8425=B6435,'Data Transformation'!$G$4:$G$8425),'Bin Analysis'!$B6440)</f>
        <v>0</v>
      </c>
      <c r="I6440">
        <f t="shared" si="805"/>
        <v>0</v>
      </c>
      <c r="J6440">
        <f t="shared" ref="J6440:J6457" si="806">IF(I6440=0,0,1)</f>
        <v>0</v>
      </c>
      <c r="K6440">
        <f>J6440*Weighting!$W$8</f>
        <v>0</v>
      </c>
      <c r="M6440" s="14"/>
    </row>
    <row r="6441" spans="1:25" x14ac:dyDescent="0.25">
      <c r="A6441" s="32">
        <f>IF(Weighting!$P$9&gt;0,B6441,"")</f>
        <v>0.71399999999999997</v>
      </c>
      <c r="B6441" s="50">
        <f>Weighting!$C$9</f>
        <v>0.71399999999999997</v>
      </c>
      <c r="C6441">
        <f>Weighting!$F$9</f>
        <v>0</v>
      </c>
      <c r="D6441" t="b">
        <f>IF(C6441=1,'Data Transformation'!$G$3+0.5*'Data Transformation'!$W$25,IF(C6442=1,D6442-'Data Transformation'!$W$25,FALSE))</f>
        <v>0</v>
      </c>
      <c r="E6441" t="str">
        <f t="array" ref="E6441">IF(ISLOGICAL(D6441),"",FREQUENCY(IF('Data Transformation'!$B$425:$B$8425='Bin Analysis'!$B6435,'Data Transformation'!$G$425:$G$8425),D6441))</f>
        <v/>
      </c>
      <c r="F6441" t="str">
        <f t="shared" si="804"/>
        <v/>
      </c>
      <c r="G6441">
        <f>Weighting!$H$9</f>
        <v>0</v>
      </c>
      <c r="H6441">
        <f t="array" ref="H6441">FREQUENCY(IF('Data Transformation'!$B$4:$B$8425=B6435,'Data Transformation'!$G$4:$G$8425),'Bin Analysis'!$B6441)</f>
        <v>0</v>
      </c>
      <c r="I6441">
        <f t="shared" si="805"/>
        <v>0</v>
      </c>
      <c r="J6441">
        <f t="shared" si="806"/>
        <v>0</v>
      </c>
      <c r="K6441">
        <f>J6441*Weighting!$W$9</f>
        <v>0</v>
      </c>
      <c r="M6441" s="14"/>
    </row>
    <row r="6442" spans="1:25" x14ac:dyDescent="0.25">
      <c r="A6442" s="32">
        <f>IF(Weighting!$P$10&gt;0,B6442,"")</f>
        <v>0.84499999999999997</v>
      </c>
      <c r="B6442">
        <f>Weighting!$C$10</f>
        <v>0.84499999999999997</v>
      </c>
      <c r="C6442">
        <f>Weighting!$F$10</f>
        <v>0</v>
      </c>
      <c r="D6442" t="b">
        <f>IF(C6442=1,'Data Transformation'!$G$3+0.5*'Data Transformation'!$W$25,IF(C6443=1,D6443-'Data Transformation'!$W$25,FALSE))</f>
        <v>0</v>
      </c>
      <c r="E6442" t="str">
        <f t="array" ref="E6442">IF(ISLOGICAL(D6442),"",FREQUENCY(IF('Data Transformation'!$B$425:$B$8425='Bin Analysis'!$B6435,'Data Transformation'!$G$425:$G$8425),D6442))</f>
        <v/>
      </c>
      <c r="F6442" t="str">
        <f t="shared" si="804"/>
        <v/>
      </c>
      <c r="G6442">
        <f>Weighting!$H$10</f>
        <v>0</v>
      </c>
      <c r="H6442">
        <f t="array" ref="H6442">FREQUENCY(IF('Data Transformation'!$B$4:$B$8425=B6435,'Data Transformation'!$G$4:$G$8425),'Bin Analysis'!$B6442)</f>
        <v>0</v>
      </c>
      <c r="I6442">
        <f t="shared" si="805"/>
        <v>0</v>
      </c>
      <c r="J6442">
        <f t="shared" si="806"/>
        <v>0</v>
      </c>
      <c r="K6442">
        <f>J6442*Weighting!$W$10</f>
        <v>0</v>
      </c>
      <c r="M6442" s="14"/>
    </row>
    <row r="6443" spans="1:25" x14ac:dyDescent="0.25">
      <c r="A6443" s="32">
        <f>IF(Weighting!$P$11&gt;0,B6443,"")</f>
        <v>0.97599999999999998</v>
      </c>
      <c r="B6443">
        <f>Weighting!$C$11</f>
        <v>0.97599999999999998</v>
      </c>
      <c r="C6443">
        <f>Weighting!$F$11</f>
        <v>0</v>
      </c>
      <c r="D6443">
        <f>IF(C6443=1,'Data Transformation'!$G$3+0.5*'Data Transformation'!$W$25,IF(C6444=1,D6444-'Data Transformation'!$W$25,FALSE))</f>
        <v>0.86899999999999999</v>
      </c>
      <c r="E6443">
        <f t="array" ref="E6443">IF(ISLOGICAL(D6443),"",FREQUENCY(IF('Data Transformation'!$B$425:$B$8425='Bin Analysis'!$B6435,'Data Transformation'!$G$425:$G$8425),D6443))</f>
        <v>0</v>
      </c>
      <c r="F6443" t="e">
        <f t="shared" si="804"/>
        <v>#VALUE!</v>
      </c>
      <c r="G6443">
        <f>Weighting!$H$11</f>
        <v>0</v>
      </c>
      <c r="H6443">
        <f t="array" ref="H6443">FREQUENCY(IF('Data Transformation'!$B$4:$B$8425=B6435,'Data Transformation'!$G$4:$G$8425),'Bin Analysis'!$B6443)</f>
        <v>1</v>
      </c>
      <c r="I6443">
        <f t="shared" si="805"/>
        <v>1</v>
      </c>
      <c r="J6443">
        <f t="shared" si="806"/>
        <v>1</v>
      </c>
      <c r="K6443">
        <f>J6443*Weighting!$W$11</f>
        <v>2</v>
      </c>
      <c r="M6443" s="14"/>
    </row>
    <row r="6444" spans="1:25" x14ac:dyDescent="0.25">
      <c r="A6444" s="32">
        <f>IF(Weighting!$P$12&gt;0,B6444,"")</f>
        <v>1.107</v>
      </c>
      <c r="B6444">
        <f>Weighting!$C$12</f>
        <v>1.107</v>
      </c>
      <c r="C6444">
        <f>Weighting!$F$12</f>
        <v>1</v>
      </c>
      <c r="D6444">
        <f>IF(C6444=1,'Data Transformation'!$G$3+0.5*'Data Transformation'!$W$25,IF(C6445=1,D6445-'Data Transformation'!$W$25,FALSE))</f>
        <v>1.131</v>
      </c>
      <c r="E6444">
        <f t="array" ref="E6444">IF(ISLOGICAL(D6444),"",FREQUENCY(IF('Data Transformation'!$B$425:$B$8425='Bin Analysis'!$B6435,'Data Transformation'!$G$425:$G$8425),D6444))</f>
        <v>4</v>
      </c>
      <c r="F6444">
        <f t="shared" si="804"/>
        <v>4</v>
      </c>
      <c r="G6444">
        <f>Weighting!$H$12</f>
        <v>0</v>
      </c>
      <c r="H6444">
        <f t="array" ref="H6444">FREQUENCY(IF('Data Transformation'!$B$4:$B$8425=B6435,'Data Transformation'!$G$4:$G$8425),'Bin Analysis'!$B6444)</f>
        <v>5</v>
      </c>
      <c r="I6444">
        <f t="shared" si="805"/>
        <v>4</v>
      </c>
      <c r="J6444">
        <f t="shared" si="806"/>
        <v>1</v>
      </c>
      <c r="K6444">
        <f>J6444*Weighting!$W$12</f>
        <v>1</v>
      </c>
      <c r="M6444" s="14"/>
    </row>
    <row r="6445" spans="1:25" x14ac:dyDescent="0.25">
      <c r="A6445" s="32">
        <f>IF(Weighting!$P$13&gt;0,B6445,"")</f>
        <v>1.238</v>
      </c>
      <c r="B6445">
        <f>Weighting!$C$13</f>
        <v>1.238</v>
      </c>
      <c r="C6445">
        <f>Weighting!$F$13</f>
        <v>0</v>
      </c>
      <c r="D6445" t="b">
        <f>IF(C6445=1,'Data Transformation'!$G$3+0.5*'Data Transformation'!$W$25,IF(C6446=1,D6446-'Data Transformation'!$W$25,FALSE))</f>
        <v>0</v>
      </c>
      <c r="E6445" t="str">
        <f t="array" ref="E6445">IF(ISLOGICAL(D6445),"",FREQUENCY(IF('Data Transformation'!$B$425:$B$8425='Bin Analysis'!$B6435,'Data Transformation'!$G$425:$G$8425),D6445))</f>
        <v/>
      </c>
      <c r="F6445" t="str">
        <f t="shared" si="804"/>
        <v/>
      </c>
      <c r="G6445">
        <f>Weighting!$H$13</f>
        <v>0</v>
      </c>
      <c r="H6445">
        <f t="array" ref="H6445">FREQUENCY(IF('Data Transformation'!$B$4:$B$8425=B6435,'Data Transformation'!$G$4:$G$8425),'Bin Analysis'!$B6445)</f>
        <v>9</v>
      </c>
      <c r="I6445">
        <f t="shared" si="805"/>
        <v>4</v>
      </c>
      <c r="J6445">
        <f t="shared" si="806"/>
        <v>1</v>
      </c>
      <c r="K6445">
        <f>J6445*Weighting!$W$13</f>
        <v>2</v>
      </c>
      <c r="M6445" s="14"/>
    </row>
    <row r="6446" spans="1:25" x14ac:dyDescent="0.25">
      <c r="A6446" s="32">
        <f>IF(Weighting!$P$14&gt;0,B6446,"")</f>
        <v>1.369</v>
      </c>
      <c r="B6446">
        <f>Weighting!$C$14</f>
        <v>1.369</v>
      </c>
      <c r="C6446">
        <f>Weighting!$F$14</f>
        <v>0</v>
      </c>
      <c r="D6446" t="b">
        <f>IF(C6446=1,'Data Transformation'!$G$3+0.5*'Data Transformation'!$W$25,IF(C6447=1,D6447-'Data Transformation'!$W$25,FALSE))</f>
        <v>0</v>
      </c>
      <c r="E6446" t="str">
        <f t="array" ref="E6446">IF(ISLOGICAL(D6446),"",FREQUENCY(IF('Data Transformation'!$B$425:$B$8425='Bin Analysis'!$B6435,'Data Transformation'!$G$425:$G$8425),D6446))</f>
        <v/>
      </c>
      <c r="F6446" t="str">
        <f t="shared" si="804"/>
        <v/>
      </c>
      <c r="G6446">
        <f>Weighting!$H$14</f>
        <v>0</v>
      </c>
      <c r="H6446">
        <f t="array" ref="H6446">FREQUENCY(IF('Data Transformation'!$B$4:$B$8425=B6435,'Data Transformation'!$G$4:$G$8425),'Bin Analysis'!$B6446)</f>
        <v>17</v>
      </c>
      <c r="I6446">
        <f t="shared" si="805"/>
        <v>8</v>
      </c>
      <c r="J6446">
        <f t="shared" si="806"/>
        <v>1</v>
      </c>
      <c r="K6446">
        <f>J6446*Weighting!$W$14</f>
        <v>3</v>
      </c>
      <c r="M6446" s="14"/>
    </row>
    <row r="6447" spans="1:25" x14ac:dyDescent="0.25">
      <c r="A6447" s="32">
        <f>IF(Weighting!$P$15&gt;0,B6447,"")</f>
        <v>1.5000009999999999</v>
      </c>
      <c r="B6447">
        <f>Weighting!$C$15</f>
        <v>1.5000009999999999</v>
      </c>
      <c r="C6447">
        <f>Weighting!$F$15</f>
        <v>0</v>
      </c>
      <c r="D6447" t="b">
        <f>IF(C6447=1,'Data Transformation'!$G$3+0.5*'Data Transformation'!$W$25,IF(C6448=1,D6448-'Data Transformation'!$W$25,FALSE))</f>
        <v>0</v>
      </c>
      <c r="E6447" t="str">
        <f t="array" ref="E6447">IF(ISLOGICAL(D6447),"",FREQUENCY(IF('Data Transformation'!$B$425:$B$8425='Bin Analysis'!$B6435,'Data Transformation'!$G$425:$G$8425),D6447))</f>
        <v/>
      </c>
      <c r="F6447" t="str">
        <f t="shared" si="804"/>
        <v/>
      </c>
      <c r="G6447">
        <f>Weighting!$H$15</f>
        <v>0</v>
      </c>
      <c r="H6447">
        <f t="array" ref="H6447">FREQUENCY(IF('Data Transformation'!$B$4:$B$8425=B6435,'Data Transformation'!$G$4:$G$8425),'Bin Analysis'!$B6447)</f>
        <v>19</v>
      </c>
      <c r="I6447">
        <f t="shared" si="805"/>
        <v>2</v>
      </c>
      <c r="J6447">
        <f t="shared" si="806"/>
        <v>1</v>
      </c>
      <c r="K6447">
        <f>J6447*Weighting!$W$15</f>
        <v>3</v>
      </c>
      <c r="M6447" s="14"/>
    </row>
    <row r="6448" spans="1:25" x14ac:dyDescent="0.25">
      <c r="A6448" s="32" t="str">
        <f>IF(Weighting!$P$16&gt;0,B6448,"")</f>
        <v/>
      </c>
      <c r="B6448">
        <f>Weighting!$C$16</f>
        <v>1.631</v>
      </c>
      <c r="C6448">
        <f>Weighting!$F$16</f>
        <v>0</v>
      </c>
      <c r="D6448" t="b">
        <f>IF(C6448=1,'Data Transformation'!$G$3+0.5*'Data Transformation'!$W$25,IF(C6449=1,D6449-'Data Transformation'!$W$25,FALSE))</f>
        <v>0</v>
      </c>
      <c r="E6448" t="str">
        <f t="array" ref="E6448">IF(ISLOGICAL(D6448),"",FREQUENCY(IF('Data Transformation'!$B$425:$B$8425='Bin Analysis'!$B6435,'Data Transformation'!$G$425:$G$8425),D6448))</f>
        <v/>
      </c>
      <c r="F6448" t="str">
        <f t="shared" si="804"/>
        <v/>
      </c>
      <c r="G6448">
        <f>Weighting!$H$16</f>
        <v>0</v>
      </c>
      <c r="H6448">
        <f t="array" ref="H6448">FREQUENCY(IF('Data Transformation'!$B$4:$B$8425=B6435,'Data Transformation'!$G$4:$G$8425),'Bin Analysis'!$B6448)</f>
        <v>19</v>
      </c>
      <c r="I6448">
        <f t="shared" si="805"/>
        <v>0</v>
      </c>
      <c r="J6448">
        <f t="shared" si="806"/>
        <v>0</v>
      </c>
      <c r="K6448">
        <f>J6448*Weighting!$W$16</f>
        <v>0</v>
      </c>
      <c r="M6448" s="14"/>
    </row>
    <row r="6449" spans="1:25" x14ac:dyDescent="0.25">
      <c r="A6449" s="32" t="str">
        <f>IF(Weighting!$P$17&gt;0,B6449,"")</f>
        <v/>
      </c>
      <c r="B6449">
        <f>Weighting!$C$17</f>
        <v>1.762</v>
      </c>
      <c r="C6449">
        <f>Weighting!$F$17</f>
        <v>0</v>
      </c>
      <c r="D6449" t="b">
        <f>IF(C6449=1,'Data Transformation'!$G$3+0.5*'Data Transformation'!$W$25,IF(C6450=1,D6450-'Data Transformation'!$W$25,FALSE))</f>
        <v>0</v>
      </c>
      <c r="E6449" t="str">
        <f t="array" ref="E6449">IF(ISLOGICAL(D6449),"",FREQUENCY(IF('Data Transformation'!$B$425:$B$8425='Bin Analysis'!$B6435,'Data Transformation'!$G$425:$G$8425),D6449))</f>
        <v/>
      </c>
      <c r="F6449" t="str">
        <f t="shared" si="804"/>
        <v/>
      </c>
      <c r="G6449">
        <f>Weighting!$H$17</f>
        <v>0</v>
      </c>
      <c r="H6449">
        <f t="array" ref="H6449">FREQUENCY(IF('Data Transformation'!$B$4:$B$8425=B6435,'Data Transformation'!$G$4:$G$8425),'Bin Analysis'!$B6449)</f>
        <v>19</v>
      </c>
      <c r="I6449">
        <f t="shared" si="805"/>
        <v>0</v>
      </c>
      <c r="J6449">
        <f t="shared" si="806"/>
        <v>0</v>
      </c>
      <c r="K6449">
        <f>J6449*Weighting!$W$17</f>
        <v>0</v>
      </c>
      <c r="M6449" s="14"/>
    </row>
    <row r="6450" spans="1:25" x14ac:dyDescent="0.25">
      <c r="A6450" s="32" t="str">
        <f>IF(Weighting!$P$18&gt;0,B6450,"")</f>
        <v/>
      </c>
      <c r="B6450">
        <f>Weighting!$C$18</f>
        <v>1.893</v>
      </c>
      <c r="C6450">
        <f>Weighting!$F$18</f>
        <v>0</v>
      </c>
      <c r="D6450" t="b">
        <f>IF(C6450=1,'Data Transformation'!$G$3+0.5*'Data Transformation'!$W$25,IF(C6451=1,D6451-'Data Transformation'!$W$25,FALSE))</f>
        <v>0</v>
      </c>
      <c r="E6450" t="str">
        <f t="array" ref="E6450">IF(ISLOGICAL(D6450),"",FREQUENCY(IF('Data Transformation'!$B$425:$B$8425='Bin Analysis'!$B6435,'Data Transformation'!$G$425:$G$8425),D6450))</f>
        <v/>
      </c>
      <c r="F6450" t="str">
        <f t="shared" si="804"/>
        <v/>
      </c>
      <c r="G6450">
        <f>Weighting!$H$18</f>
        <v>0</v>
      </c>
      <c r="H6450">
        <f t="array" ref="H6450">FREQUENCY(IF('Data Transformation'!$B$4:$B$8425=B6435,'Data Transformation'!$G$4:$G$8425),'Bin Analysis'!$B6450)</f>
        <v>19</v>
      </c>
      <c r="I6450">
        <f t="shared" si="805"/>
        <v>0</v>
      </c>
      <c r="J6450">
        <f t="shared" si="806"/>
        <v>0</v>
      </c>
      <c r="K6450">
        <f>J6450*Weighting!$W$18</f>
        <v>0</v>
      </c>
      <c r="M6450" s="14"/>
    </row>
    <row r="6451" spans="1:25" x14ac:dyDescent="0.25">
      <c r="A6451" s="32" t="str">
        <f>IF(Weighting!$P$19&gt;0,B6451,"")</f>
        <v/>
      </c>
      <c r="B6451">
        <f>Weighting!$C$19</f>
        <v>2.024</v>
      </c>
      <c r="C6451">
        <f>Weighting!$F$19</f>
        <v>0</v>
      </c>
      <c r="D6451" t="b">
        <f>IF(C6451=1,'Data Transformation'!$G$3+0.5*'Data Transformation'!$W$25,IF(C6452=1,D6452-'Data Transformation'!$W$25,FALSE))</f>
        <v>0</v>
      </c>
      <c r="E6451" t="str">
        <f t="array" ref="E6451">IF(ISLOGICAL(D6451),"",FREQUENCY(IF('Data Transformation'!$B$425:$B$8425='Bin Analysis'!$B6435,'Data Transformation'!$G$425:$G$8425),D6451))</f>
        <v/>
      </c>
      <c r="F6451" t="str">
        <f t="shared" si="804"/>
        <v/>
      </c>
      <c r="G6451">
        <f>Weighting!$H$19</f>
        <v>0</v>
      </c>
      <c r="H6451">
        <f t="array" ref="H6451">FREQUENCY(IF('Data Transformation'!$B$4:$B$8425=B6435,'Data Transformation'!$G$4:$G$8425),'Bin Analysis'!$B6451)</f>
        <v>19</v>
      </c>
      <c r="I6451">
        <f t="shared" si="805"/>
        <v>0</v>
      </c>
      <c r="J6451">
        <f t="shared" si="806"/>
        <v>0</v>
      </c>
      <c r="K6451">
        <f>J6451*Weighting!$W$19</f>
        <v>0</v>
      </c>
      <c r="M6451" s="14"/>
    </row>
    <row r="6452" spans="1:25" x14ac:dyDescent="0.25">
      <c r="A6452" s="32" t="str">
        <f>IF(Weighting!$P$20&gt;0,B6452,"")</f>
        <v/>
      </c>
      <c r="B6452">
        <f>Weighting!$C$20</f>
        <v>2.1550000000000002</v>
      </c>
      <c r="C6452">
        <f>Weighting!$F$20</f>
        <v>0</v>
      </c>
      <c r="D6452" t="b">
        <f>IF(C6452=1,'Data Transformation'!$G$3+0.5*'Data Transformation'!$W$25,IF(C6453=1,D6453-'Data Transformation'!$W$25,FALSE))</f>
        <v>0</v>
      </c>
      <c r="E6452" t="str">
        <f t="array" ref="E6452">IF(ISLOGICAL(D6452),"",FREQUENCY(IF('Data Transformation'!$B$425:$B$8425='Bin Analysis'!$B6435,'Data Transformation'!$G$425:$G$8425),D6452))</f>
        <v/>
      </c>
      <c r="F6452" t="str">
        <f t="shared" si="804"/>
        <v/>
      </c>
      <c r="G6452">
        <f>Weighting!$H$20</f>
        <v>0</v>
      </c>
      <c r="H6452">
        <f t="array" ref="H6452">FREQUENCY(IF('Data Transformation'!$B$4:$B$8425=B6435,'Data Transformation'!$G$4:$G$8425),'Bin Analysis'!$B6452)</f>
        <v>19</v>
      </c>
      <c r="I6452">
        <f t="shared" si="805"/>
        <v>0</v>
      </c>
      <c r="J6452">
        <f t="shared" si="806"/>
        <v>0</v>
      </c>
      <c r="K6452">
        <f>J6452*Weighting!$W$20</f>
        <v>0</v>
      </c>
      <c r="M6452" s="14"/>
    </row>
    <row r="6453" spans="1:25" x14ac:dyDescent="0.25">
      <c r="A6453" s="32" t="str">
        <f>IF(Weighting!$P$21&gt;0,B6453,"")</f>
        <v/>
      </c>
      <c r="B6453">
        <f>Weighting!$C$21</f>
        <v>2.2860000000000005</v>
      </c>
      <c r="C6453">
        <f>Weighting!$F$21</f>
        <v>0</v>
      </c>
      <c r="D6453" t="b">
        <f>IF(C6453=1,'Data Transformation'!$G$3+0.5*'Data Transformation'!$W$25,IF(C6454=1,D6454-'Data Transformation'!$W$25,FALSE))</f>
        <v>0</v>
      </c>
      <c r="E6453" t="str">
        <f t="array" ref="E6453">IF(ISLOGICAL(D6453),"",FREQUENCY(IF('Data Transformation'!$B$425:$B$8425='Bin Analysis'!$B6435,'Data Transformation'!$G$425:$G$8425),D6453))</f>
        <v/>
      </c>
      <c r="F6453" t="str">
        <f t="shared" si="804"/>
        <v/>
      </c>
      <c r="G6453">
        <f>Weighting!$H$21</f>
        <v>0</v>
      </c>
      <c r="H6453">
        <f t="array" ref="H6453">FREQUENCY(IF('Data Transformation'!$B$4:$B$8425=B6435,'Data Transformation'!$G$4:$G$8425),'Bin Analysis'!$B6453)</f>
        <v>19</v>
      </c>
      <c r="I6453">
        <f t="shared" si="805"/>
        <v>0</v>
      </c>
      <c r="J6453">
        <f t="shared" si="806"/>
        <v>0</v>
      </c>
      <c r="K6453">
        <f>J6453*Weighting!$W$21</f>
        <v>0</v>
      </c>
      <c r="M6453" s="14"/>
    </row>
    <row r="6454" spans="1:25" x14ac:dyDescent="0.25">
      <c r="A6454" s="32" t="str">
        <f>IF(Weighting!$P$22&gt;0,B6454,"")</f>
        <v/>
      </c>
      <c r="B6454">
        <f>Weighting!$C$22</f>
        <v>2.4170000000000007</v>
      </c>
      <c r="C6454">
        <f>Weighting!$F$22</f>
        <v>0</v>
      </c>
      <c r="D6454" t="b">
        <f>IF(C6454=1,'Data Transformation'!$G$3+0.5*'Data Transformation'!$W$25,IF(C6455=1,D6455-'Data Transformation'!$W$25,FALSE))</f>
        <v>0</v>
      </c>
      <c r="E6454" t="str">
        <f t="array" ref="E6454">IF(ISLOGICAL(D6454),"",FREQUENCY(IF('Data Transformation'!$B$425:$B$8425='Bin Analysis'!$B6435,'Data Transformation'!$G$425:$G$8425),D6454))</f>
        <v/>
      </c>
      <c r="F6454" t="str">
        <f t="shared" si="804"/>
        <v/>
      </c>
      <c r="G6454">
        <f>Weighting!$H$22</f>
        <v>0</v>
      </c>
      <c r="H6454">
        <f t="array" ref="H6454">FREQUENCY(IF('Data Transformation'!$B$4:$B$8425=B6435,'Data Transformation'!$G$4:$G$8425),'Bin Analysis'!$B6454)</f>
        <v>19</v>
      </c>
      <c r="I6454">
        <f t="shared" si="805"/>
        <v>0</v>
      </c>
      <c r="J6454">
        <f t="shared" si="806"/>
        <v>0</v>
      </c>
      <c r="K6454">
        <f>J6454*Weighting!$W$22</f>
        <v>0</v>
      </c>
      <c r="M6454" s="14"/>
    </row>
    <row r="6455" spans="1:25" x14ac:dyDescent="0.25">
      <c r="A6455" s="32" t="str">
        <f>IF(Weighting!$P$23&gt;0,B6455,"")</f>
        <v/>
      </c>
      <c r="B6455">
        <f>Weighting!$C$23</f>
        <v>2.5480000000000009</v>
      </c>
      <c r="C6455">
        <f>Weighting!$F$23</f>
        <v>0</v>
      </c>
      <c r="D6455" t="b">
        <f>IF(C6455=1,'Data Transformation'!$G$3+0.5*'Data Transformation'!$W$25,IF(C6456=1,D6456-'Data Transformation'!$W$25,FALSE))</f>
        <v>0</v>
      </c>
      <c r="E6455" t="str">
        <f t="array" ref="E6455">IF(ISLOGICAL(D6455),"",FREQUENCY(IF('Data Transformation'!$B$425:$B$8425='Bin Analysis'!$B6435,'Data Transformation'!$G$425:$G$8425),D6455))</f>
        <v/>
      </c>
      <c r="F6455" t="str">
        <f t="shared" si="804"/>
        <v/>
      </c>
      <c r="G6455">
        <f>Weighting!$H$23</f>
        <v>0</v>
      </c>
      <c r="H6455">
        <f t="array" ref="H6455">FREQUENCY(IF('Data Transformation'!$B$4:$B$8425=B6435,'Data Transformation'!$G$4:$G$8425),'Bin Analysis'!$B6455)</f>
        <v>19</v>
      </c>
      <c r="I6455">
        <f t="shared" si="805"/>
        <v>0</v>
      </c>
      <c r="J6455">
        <f t="shared" si="806"/>
        <v>0</v>
      </c>
      <c r="K6455">
        <f>J6455*Weighting!$W$23</f>
        <v>0</v>
      </c>
      <c r="M6455" s="14"/>
    </row>
    <row r="6456" spans="1:25" x14ac:dyDescent="0.25">
      <c r="A6456" s="32" t="str">
        <f>IF(Weighting!$P$24&gt;0,B6456,"")</f>
        <v/>
      </c>
      <c r="B6456">
        <f>Weighting!$C$24</f>
        <v>2.6790000000000012</v>
      </c>
      <c r="C6456">
        <f>Weighting!$F$24</f>
        <v>0</v>
      </c>
      <c r="D6456" t="b">
        <f>IF(C6456=1,'Data Transformation'!$G$3+0.5*'Data Transformation'!$W$25,IF(C6457=1,D6457-'Data Transformation'!$W$25,FALSE))</f>
        <v>0</v>
      </c>
      <c r="E6456" t="str">
        <f t="array" ref="E6456">IF(ISLOGICAL(D6456),"",FREQUENCY(IF('Data Transformation'!$B$425:$B$8425='Bin Analysis'!$B6435,'Data Transformation'!$G$425:$G$8425),D6456))</f>
        <v/>
      </c>
      <c r="F6456" t="str">
        <f t="shared" si="804"/>
        <v/>
      </c>
      <c r="G6456">
        <f>Weighting!$H$24</f>
        <v>0</v>
      </c>
      <c r="H6456">
        <f t="array" ref="H6456">FREQUENCY(IF('Data Transformation'!$B$4:$B$8425=B6435,'Data Transformation'!$G$4:$G$8425),'Bin Analysis'!$B6456)</f>
        <v>19</v>
      </c>
      <c r="I6456">
        <f t="shared" si="805"/>
        <v>0</v>
      </c>
      <c r="J6456">
        <f t="shared" si="806"/>
        <v>0</v>
      </c>
      <c r="K6456">
        <f>J6456*Weighting!$W$24</f>
        <v>0</v>
      </c>
      <c r="M6456" s="14"/>
    </row>
    <row r="6457" spans="1:25" x14ac:dyDescent="0.25">
      <c r="A6457" s="32" t="str">
        <f>IF(Weighting!$P$25&gt;0,B6457,"")</f>
        <v/>
      </c>
      <c r="B6457">
        <f>Weighting!$C$25</f>
        <v>2.8100000000000014</v>
      </c>
      <c r="C6457">
        <f>Weighting!$F$25</f>
        <v>0</v>
      </c>
      <c r="D6457" t="b">
        <f>IF(C6457=1,'Data Transformation'!$G$3+0.5*'Data Transformation'!$W$25,IF(C6458=1,D6458-'Data Transformation'!$W$25,FALSE))</f>
        <v>0</v>
      </c>
      <c r="E6457" t="str">
        <f t="array" ref="E6457">IF(ISLOGICAL(D6457),"",FREQUENCY(IF('Data Transformation'!$B$425:$B$8425='Bin Analysis'!$B6435,'Data Transformation'!$G$425:$G$8425),D6457))</f>
        <v/>
      </c>
      <c r="F6457" t="str">
        <f t="shared" si="804"/>
        <v/>
      </c>
      <c r="G6457">
        <f>Weighting!$H$25</f>
        <v>0</v>
      </c>
      <c r="H6457">
        <f t="array" ref="H6457">FREQUENCY(IF('Data Transformation'!$B$4:$B$8425=B6435,'Data Transformation'!$G$4:$G$8425),'Bin Analysis'!$B6457)</f>
        <v>19</v>
      </c>
      <c r="I6457">
        <f t="shared" si="805"/>
        <v>0</v>
      </c>
      <c r="J6457">
        <f t="shared" si="806"/>
        <v>0</v>
      </c>
      <c r="K6457">
        <f>J6457*Weighting!$W$25</f>
        <v>0</v>
      </c>
      <c r="M6457" s="14"/>
    </row>
    <row r="6458" spans="1:25" x14ac:dyDescent="0.25">
      <c r="O6458"/>
      <c r="P6458"/>
      <c r="Q6458"/>
      <c r="R6458"/>
    </row>
    <row r="6459" spans="1:25" ht="23.25" x14ac:dyDescent="0.35">
      <c r="A6459" s="21" t="s">
        <v>0</v>
      </c>
      <c r="B6459" s="21">
        <f>IFERROR(VLOOKUP(C6459,'Data Transformation'!$L$6:$M$426,2,FALSE),"")</f>
        <v>269</v>
      </c>
      <c r="C6459" s="21">
        <f>C6435+1</f>
        <v>269</v>
      </c>
      <c r="D6459" s="21"/>
      <c r="E6459" s="21"/>
      <c r="F6459" s="21"/>
      <c r="G6459" s="21"/>
      <c r="H6459" s="22"/>
      <c r="I6459" s="22"/>
      <c r="J6459" s="22"/>
      <c r="K6459" s="21"/>
      <c r="L6459" s="21">
        <f>B6459</f>
        <v>269</v>
      </c>
      <c r="M6459" s="23">
        <f>INDEX('Data Transformation'!$O$4:$O$424,MATCH($B6459,'Data Transformation'!$M$4:$M$424,0),MATCH($M$2,'Data Transformation'!$O$3,0))</f>
        <v>18</v>
      </c>
      <c r="N6459" s="27">
        <f>IF('Input and Summary Results'!$J$16="minimum",'Bin Analysis'!X6460/(M6459-1),'Bin Analysis'!Y6459/('Bin Analysis'!M6459-1))</f>
        <v>5.8823529411764705E-2</v>
      </c>
      <c r="O6459" s="27">
        <f>IF(M6459=FALSE,NA(),(VLOOKUP(1,C6462:K6481,4,FALSE))/(M6459-1))</f>
        <v>0.29411764705882354</v>
      </c>
      <c r="P6459" s="27">
        <f>IF(M6459=FALSE,NA(),SUM(J6462:J6481)/Weighting!$S$5)</f>
        <v>0.8</v>
      </c>
      <c r="Q6459" s="27">
        <f>IF(M6459=FALSE,NA(),SUM(K6462:K6481)/Weighting!$S$6)</f>
        <v>0.73913043478260865</v>
      </c>
      <c r="R6459" s="27">
        <f>IF(M6459=FALSE,NA(),(VLOOKUP(1,G6462:K6481,3,FALSE))/(M6459-1))</f>
        <v>0.11764705882352941</v>
      </c>
      <c r="S6459" s="22" t="str">
        <f>IF(M6459=FALSE,NA(),IF(SUM(J6462:J6481)=2,"yes","no"))</f>
        <v>no</v>
      </c>
      <c r="X6459" s="2" cm="2">
        <f t="array" ref="X6459:X6460">FREQUENCY(IF('Data Transformation'!$B$425:$B$6424='Bin Analysis'!L6459,'Data Transformation'!$G$425:$G$6424),'Data Transformation'!$U$11)</f>
        <v>16</v>
      </c>
      <c r="Y6459" s="2" cm="2">
        <f t="array" ref="Y6459:Y6460">FREQUENCY(IF('Data Transformation'!$B$425:$B$6424='Bin Analysis'!L6459,'Data Transformation'!$G$425:$G$6424),'Data Transformation'!$U$12)</f>
        <v>11</v>
      </c>
    </row>
    <row r="6460" spans="1:25" x14ac:dyDescent="0.25">
      <c r="A6460" s="14" t="s">
        <v>66</v>
      </c>
      <c r="B6460" t="s">
        <v>47</v>
      </c>
      <c r="C6460" t="s">
        <v>5</v>
      </c>
      <c r="D6460" t="s">
        <v>99</v>
      </c>
      <c r="E6460" t="s">
        <v>100</v>
      </c>
      <c r="F6460" t="s">
        <v>101</v>
      </c>
      <c r="G6460" t="s">
        <v>69</v>
      </c>
      <c r="H6460" t="s">
        <v>31</v>
      </c>
      <c r="I6460" t="s">
        <v>32</v>
      </c>
      <c r="J6460" t="s">
        <v>46</v>
      </c>
      <c r="K6460" s="14" t="s">
        <v>45</v>
      </c>
      <c r="M6460" s="14"/>
      <c r="X6460" s="2">
        <v>1</v>
      </c>
      <c r="Y6460" s="2">
        <v>6</v>
      </c>
    </row>
    <row r="6461" spans="1:25" x14ac:dyDescent="0.25">
      <c r="A6461" s="32"/>
      <c r="D6461" t="b">
        <f>IF(C6461=1,'Data Transformation'!$G$3+0.5*'Data Transformation'!$W$25,IF(C6462=1,D6462-'Data Transformation'!$W$25,FALSE))</f>
        <v>0</v>
      </c>
      <c r="E6461" t="str">
        <f t="array" ref="E6461">IF(ISLOGICAL(D6461),"",FREQUENCY(IF('Data Transformation'!$B$425:$B$8425='Bin Analysis'!$B6459,'Data Transformation'!$G$425:$G$8425),D6461))</f>
        <v/>
      </c>
      <c r="F6461" t="str">
        <f>IF(ISLOGICAL(D6461),"",E6461-E6460)</f>
        <v/>
      </c>
      <c r="M6461" s="14"/>
    </row>
    <row r="6462" spans="1:25" x14ac:dyDescent="0.25">
      <c r="A6462" s="32">
        <f>IF(Weighting!$P$6&gt;0,B6462,"")</f>
        <v>0.32100000000000001</v>
      </c>
      <c r="B6462">
        <f>Weighting!$C$6</f>
        <v>0.32100000000000001</v>
      </c>
      <c r="C6462">
        <f>Weighting!$F$6</f>
        <v>0</v>
      </c>
      <c r="D6462" t="b">
        <f>IF(C6462=1,'Data Transformation'!$G$3+0.5*'Data Transformation'!$W$25,IF(C6463=1,D6463-'Data Transformation'!$W$25,FALSE))</f>
        <v>0</v>
      </c>
      <c r="E6462" t="str">
        <f t="array" ref="E6462">IF(ISLOGICAL(D6462),"",FREQUENCY(IF('Data Transformation'!$B$425:$B$8425='Bin Analysis'!$B6459,'Data Transformation'!$G$425:$G$8425),D6462))</f>
        <v/>
      </c>
      <c r="F6462" t="str">
        <f>IF(ISLOGICAL(D6462),"",E6462-E6461)</f>
        <v/>
      </c>
      <c r="G6462">
        <f>Weighting!$H$6</f>
        <v>1</v>
      </c>
      <c r="H6462">
        <f t="array" ref="H6462">FREQUENCY(IF('Data Transformation'!$B$4:$B$8425=B6459,'Data Transformation'!$G$4:$G$8425),'Bin Analysis'!$B6462)</f>
        <v>2</v>
      </c>
      <c r="I6462">
        <f>H6462-H6461</f>
        <v>2</v>
      </c>
      <c r="J6462">
        <f>IF(I6462=0,0,1)</f>
        <v>1</v>
      </c>
      <c r="K6462">
        <f>J6462*Weighting!$W$6</f>
        <v>1</v>
      </c>
      <c r="M6462" s="14"/>
    </row>
    <row r="6463" spans="1:25" x14ac:dyDescent="0.25">
      <c r="A6463" s="32">
        <f>IF(Weighting!$P$7&gt;0,B6463,"")</f>
        <v>0.45200000000000001</v>
      </c>
      <c r="B6463">
        <f>Weighting!$C$7</f>
        <v>0.45200000000000001</v>
      </c>
      <c r="C6463">
        <f>Weighting!$F$7</f>
        <v>0</v>
      </c>
      <c r="D6463" t="b">
        <f>IF(C6463=1,'Data Transformation'!$G$3+0.5*'Data Transformation'!$W$25,IF(C6464=1,D6464-'Data Transformation'!$W$25,FALSE))</f>
        <v>0</v>
      </c>
      <c r="E6463" t="str">
        <f t="array" ref="E6463">IF(ISLOGICAL(D6463),"",FREQUENCY(IF('Data Transformation'!$B$425:$B$8425='Bin Analysis'!$B6459,'Data Transformation'!$G$425:$G$8425),D6463))</f>
        <v/>
      </c>
      <c r="F6463" t="str">
        <f t="shared" ref="F6463:F6481" si="807">IF(ISLOGICAL(D6463),"",E6463-E6462)</f>
        <v/>
      </c>
      <c r="G6463">
        <f>Weighting!$H$7</f>
        <v>0</v>
      </c>
      <c r="H6463">
        <f t="array" ref="H6463">FREQUENCY(IF('Data Transformation'!$B$4:$B$8425=B6459,'Data Transformation'!$G$4:$G$8425),'Bin Analysis'!$B6463)</f>
        <v>3</v>
      </c>
      <c r="I6463">
        <f t="shared" ref="I6463:I6481" si="808">H6463-H6462</f>
        <v>1</v>
      </c>
      <c r="J6463">
        <f>IF(I6463=0,0,1)</f>
        <v>1</v>
      </c>
      <c r="K6463">
        <f>J6463*Weighting!$W$7</f>
        <v>2</v>
      </c>
      <c r="M6463" s="14"/>
    </row>
    <row r="6464" spans="1:25" x14ac:dyDescent="0.25">
      <c r="A6464" s="32">
        <f>IF(Weighting!$P$8&gt;0,B6464,"")</f>
        <v>0.58299999999999996</v>
      </c>
      <c r="B6464">
        <f>Weighting!$C$8</f>
        <v>0.58299999999999996</v>
      </c>
      <c r="C6464">
        <f>Weighting!$F$8</f>
        <v>0</v>
      </c>
      <c r="D6464" t="b">
        <f>IF(C6464=1,'Data Transformation'!$G$3+0.5*'Data Transformation'!$W$25,IF(C6465=1,D6465-'Data Transformation'!$W$25,FALSE))</f>
        <v>0</v>
      </c>
      <c r="E6464" t="str">
        <f t="array" ref="E6464">IF(ISLOGICAL(D6464),"",FREQUENCY(IF('Data Transformation'!$B$425:$B$8425='Bin Analysis'!$B6459,'Data Transformation'!$G$425:$G$8425),D6464))</f>
        <v/>
      </c>
      <c r="F6464" t="str">
        <f t="shared" si="807"/>
        <v/>
      </c>
      <c r="G6464">
        <f>Weighting!$H$8</f>
        <v>0</v>
      </c>
      <c r="H6464">
        <f t="array" ref="H6464">FREQUENCY(IF('Data Transformation'!$B$4:$B$8425=B6459,'Data Transformation'!$G$4:$G$8425),'Bin Analysis'!$B6464)</f>
        <v>4</v>
      </c>
      <c r="I6464">
        <f t="shared" si="808"/>
        <v>1</v>
      </c>
      <c r="J6464">
        <f t="shared" ref="J6464:J6481" si="809">IF(I6464=0,0,1)</f>
        <v>1</v>
      </c>
      <c r="K6464">
        <f>J6464*Weighting!$W$8</f>
        <v>3</v>
      </c>
      <c r="M6464" s="14"/>
    </row>
    <row r="6465" spans="1:13" x14ac:dyDescent="0.25">
      <c r="A6465" s="32">
        <f>IF(Weighting!$P$9&gt;0,B6465,"")</f>
        <v>0.71399999999999997</v>
      </c>
      <c r="B6465" s="50">
        <f>Weighting!$C$9</f>
        <v>0.71399999999999997</v>
      </c>
      <c r="C6465">
        <f>Weighting!$F$9</f>
        <v>0</v>
      </c>
      <c r="D6465" t="b">
        <f>IF(C6465=1,'Data Transformation'!$G$3+0.5*'Data Transformation'!$W$25,IF(C6466=1,D6466-'Data Transformation'!$W$25,FALSE))</f>
        <v>0</v>
      </c>
      <c r="E6465" t="str">
        <f t="array" ref="E6465">IF(ISLOGICAL(D6465),"",FREQUENCY(IF('Data Transformation'!$B$425:$B$8425='Bin Analysis'!$B6459,'Data Transformation'!$G$425:$G$8425),D6465))</f>
        <v/>
      </c>
      <c r="F6465" t="str">
        <f t="shared" si="807"/>
        <v/>
      </c>
      <c r="G6465">
        <f>Weighting!$H$9</f>
        <v>0</v>
      </c>
      <c r="H6465">
        <f t="array" ref="H6465">FREQUENCY(IF('Data Transformation'!$B$4:$B$8425=B6459,'Data Transformation'!$G$4:$G$8425),'Bin Analysis'!$B6465)</f>
        <v>7</v>
      </c>
      <c r="I6465">
        <f t="shared" si="808"/>
        <v>3</v>
      </c>
      <c r="J6465">
        <f t="shared" si="809"/>
        <v>1</v>
      </c>
      <c r="K6465">
        <f>J6465*Weighting!$W$9</f>
        <v>3</v>
      </c>
      <c r="M6465" s="14"/>
    </row>
    <row r="6466" spans="1:13" x14ac:dyDescent="0.25">
      <c r="A6466" s="32">
        <f>IF(Weighting!$P$10&gt;0,B6466,"")</f>
        <v>0.84499999999999997</v>
      </c>
      <c r="B6466">
        <f>Weighting!$C$10</f>
        <v>0.84499999999999997</v>
      </c>
      <c r="C6466">
        <f>Weighting!$F$10</f>
        <v>0</v>
      </c>
      <c r="D6466" t="b">
        <f>IF(C6466=1,'Data Transformation'!$G$3+0.5*'Data Transformation'!$W$25,IF(C6467=1,D6467-'Data Transformation'!$W$25,FALSE))</f>
        <v>0</v>
      </c>
      <c r="E6466" t="str">
        <f t="array" ref="E6466">IF(ISLOGICAL(D6466),"",FREQUENCY(IF('Data Transformation'!$B$425:$B$8425='Bin Analysis'!$B6459,'Data Transformation'!$G$425:$G$8425),D6466))</f>
        <v/>
      </c>
      <c r="F6466" t="str">
        <f t="shared" si="807"/>
        <v/>
      </c>
      <c r="G6466">
        <f>Weighting!$H$10</f>
        <v>0</v>
      </c>
      <c r="H6466">
        <f t="array" ref="H6466">FREQUENCY(IF('Data Transformation'!$B$4:$B$8425=B6459,'Data Transformation'!$G$4:$G$8425),'Bin Analysis'!$B6466)</f>
        <v>10</v>
      </c>
      <c r="I6466">
        <f t="shared" si="808"/>
        <v>3</v>
      </c>
      <c r="J6466">
        <f t="shared" si="809"/>
        <v>1</v>
      </c>
      <c r="K6466">
        <f>J6466*Weighting!$W$10</f>
        <v>3</v>
      </c>
      <c r="M6466" s="14"/>
    </row>
    <row r="6467" spans="1:13" x14ac:dyDescent="0.25">
      <c r="A6467" s="32">
        <f>IF(Weighting!$P$11&gt;0,B6467,"")</f>
        <v>0.97599999999999998</v>
      </c>
      <c r="B6467">
        <f>Weighting!$C$11</f>
        <v>0.97599999999999998</v>
      </c>
      <c r="C6467">
        <f>Weighting!$F$11</f>
        <v>0</v>
      </c>
      <c r="D6467">
        <f>IF(C6467=1,'Data Transformation'!$G$3+0.5*'Data Transformation'!$W$25,IF(C6468=1,D6468-'Data Transformation'!$W$25,FALSE))</f>
        <v>0.86899999999999999</v>
      </c>
      <c r="E6467">
        <f t="array" ref="E6467">IF(ISLOGICAL(D6467),"",FREQUENCY(IF('Data Transformation'!$B$425:$B$8425='Bin Analysis'!$B6459,'Data Transformation'!$G$425:$G$8425),D6467))</f>
        <v>11</v>
      </c>
      <c r="F6467" t="e">
        <f t="shared" si="807"/>
        <v>#VALUE!</v>
      </c>
      <c r="G6467">
        <f>Weighting!$H$11</f>
        <v>0</v>
      </c>
      <c r="H6467">
        <f t="array" ref="H6467">FREQUENCY(IF('Data Transformation'!$B$4:$B$8425=B6459,'Data Transformation'!$G$4:$G$8425),'Bin Analysis'!$B6467)</f>
        <v>13</v>
      </c>
      <c r="I6467">
        <f t="shared" si="808"/>
        <v>3</v>
      </c>
      <c r="J6467">
        <f t="shared" si="809"/>
        <v>1</v>
      </c>
      <c r="K6467">
        <f>J6467*Weighting!$W$11</f>
        <v>2</v>
      </c>
      <c r="M6467" s="14"/>
    </row>
    <row r="6468" spans="1:13" x14ac:dyDescent="0.25">
      <c r="A6468" s="32">
        <f>IF(Weighting!$P$12&gt;0,B6468,"")</f>
        <v>1.107</v>
      </c>
      <c r="B6468">
        <f>Weighting!$C$12</f>
        <v>1.107</v>
      </c>
      <c r="C6468">
        <f>Weighting!$F$12</f>
        <v>1</v>
      </c>
      <c r="D6468">
        <f>IF(C6468=1,'Data Transformation'!$G$3+0.5*'Data Transformation'!$W$25,IF(C6469=1,D6469-'Data Transformation'!$W$25,FALSE))</f>
        <v>1.131</v>
      </c>
      <c r="E6468">
        <f t="array" ref="E6468">IF(ISLOGICAL(D6468),"",FREQUENCY(IF('Data Transformation'!$B$425:$B$8425='Bin Analysis'!$B6459,'Data Transformation'!$G$425:$G$8425),D6468))</f>
        <v>16</v>
      </c>
      <c r="F6468">
        <f t="shared" si="807"/>
        <v>5</v>
      </c>
      <c r="G6468">
        <f>Weighting!$H$12</f>
        <v>0</v>
      </c>
      <c r="H6468">
        <f t="array" ref="H6468">FREQUENCY(IF('Data Transformation'!$B$4:$B$8425=B6459,'Data Transformation'!$G$4:$G$8425),'Bin Analysis'!$B6468)</f>
        <v>16</v>
      </c>
      <c r="I6468">
        <f t="shared" si="808"/>
        <v>3</v>
      </c>
      <c r="J6468">
        <f t="shared" si="809"/>
        <v>1</v>
      </c>
      <c r="K6468">
        <f>J6468*Weighting!$W$12</f>
        <v>1</v>
      </c>
      <c r="M6468" s="14"/>
    </row>
    <row r="6469" spans="1:13" x14ac:dyDescent="0.25">
      <c r="A6469" s="32">
        <f>IF(Weighting!$P$13&gt;0,B6469,"")</f>
        <v>1.238</v>
      </c>
      <c r="B6469">
        <f>Weighting!$C$13</f>
        <v>1.238</v>
      </c>
      <c r="C6469">
        <f>Weighting!$F$13</f>
        <v>0</v>
      </c>
      <c r="D6469" t="b">
        <f>IF(C6469=1,'Data Transformation'!$G$3+0.5*'Data Transformation'!$W$25,IF(C6470=1,D6470-'Data Transformation'!$W$25,FALSE))</f>
        <v>0</v>
      </c>
      <c r="E6469" t="str">
        <f t="array" ref="E6469">IF(ISLOGICAL(D6469),"",FREQUENCY(IF('Data Transformation'!$B$425:$B$8425='Bin Analysis'!$B6459,'Data Transformation'!$G$425:$G$8425),D6469))</f>
        <v/>
      </c>
      <c r="F6469" t="str">
        <f t="shared" si="807"/>
        <v/>
      </c>
      <c r="G6469">
        <f>Weighting!$H$13</f>
        <v>0</v>
      </c>
      <c r="H6469">
        <f t="array" ref="H6469">FREQUENCY(IF('Data Transformation'!$B$4:$B$8425=B6459,'Data Transformation'!$G$4:$G$8425),'Bin Analysis'!$B6469)</f>
        <v>18</v>
      </c>
      <c r="I6469">
        <f t="shared" si="808"/>
        <v>2</v>
      </c>
      <c r="J6469">
        <f t="shared" si="809"/>
        <v>1</v>
      </c>
      <c r="K6469">
        <f>J6469*Weighting!$W$13</f>
        <v>2</v>
      </c>
      <c r="M6469" s="14"/>
    </row>
    <row r="6470" spans="1:13" x14ac:dyDescent="0.25">
      <c r="A6470" s="32">
        <f>IF(Weighting!$P$14&gt;0,B6470,"")</f>
        <v>1.369</v>
      </c>
      <c r="B6470">
        <f>Weighting!$C$14</f>
        <v>1.369</v>
      </c>
      <c r="C6470">
        <f>Weighting!$F$14</f>
        <v>0</v>
      </c>
      <c r="D6470" t="b">
        <f>IF(C6470=1,'Data Transformation'!$G$3+0.5*'Data Transformation'!$W$25,IF(C6471=1,D6471-'Data Transformation'!$W$25,FALSE))</f>
        <v>0</v>
      </c>
      <c r="E6470" t="str">
        <f t="array" ref="E6470">IF(ISLOGICAL(D6470),"",FREQUENCY(IF('Data Transformation'!$B$425:$B$8425='Bin Analysis'!$B6459,'Data Transformation'!$G$425:$G$8425),D6470))</f>
        <v/>
      </c>
      <c r="F6470" t="str">
        <f t="shared" si="807"/>
        <v/>
      </c>
      <c r="G6470">
        <f>Weighting!$H$14</f>
        <v>0</v>
      </c>
      <c r="H6470">
        <f t="array" ref="H6470">FREQUENCY(IF('Data Transformation'!$B$4:$B$8425=B6459,'Data Transformation'!$G$4:$G$8425),'Bin Analysis'!$B6470)</f>
        <v>18</v>
      </c>
      <c r="I6470">
        <f t="shared" si="808"/>
        <v>0</v>
      </c>
      <c r="J6470">
        <f t="shared" si="809"/>
        <v>0</v>
      </c>
      <c r="K6470">
        <f>J6470*Weighting!$W$14</f>
        <v>0</v>
      </c>
      <c r="M6470" s="14"/>
    </row>
    <row r="6471" spans="1:13" x14ac:dyDescent="0.25">
      <c r="A6471" s="32">
        <f>IF(Weighting!$P$15&gt;0,B6471,"")</f>
        <v>1.5000009999999999</v>
      </c>
      <c r="B6471">
        <f>Weighting!$C$15</f>
        <v>1.5000009999999999</v>
      </c>
      <c r="C6471">
        <f>Weighting!$F$15</f>
        <v>0</v>
      </c>
      <c r="D6471" t="b">
        <f>IF(C6471=1,'Data Transformation'!$G$3+0.5*'Data Transformation'!$W$25,IF(C6472=1,D6472-'Data Transformation'!$W$25,FALSE))</f>
        <v>0</v>
      </c>
      <c r="E6471" t="str">
        <f t="array" ref="E6471">IF(ISLOGICAL(D6471),"",FREQUENCY(IF('Data Transformation'!$B$425:$B$8425='Bin Analysis'!$B6459,'Data Transformation'!$G$425:$G$8425),D6471))</f>
        <v/>
      </c>
      <c r="F6471" t="str">
        <f t="shared" si="807"/>
        <v/>
      </c>
      <c r="G6471">
        <f>Weighting!$H$15</f>
        <v>0</v>
      </c>
      <c r="H6471">
        <f t="array" ref="H6471">FREQUENCY(IF('Data Transformation'!$B$4:$B$8425=B6459,'Data Transformation'!$G$4:$G$8425),'Bin Analysis'!$B6471)</f>
        <v>18</v>
      </c>
      <c r="I6471">
        <f t="shared" si="808"/>
        <v>0</v>
      </c>
      <c r="J6471">
        <f t="shared" si="809"/>
        <v>0</v>
      </c>
      <c r="K6471">
        <f>J6471*Weighting!$W$15</f>
        <v>0</v>
      </c>
      <c r="M6471" s="14"/>
    </row>
    <row r="6472" spans="1:13" x14ac:dyDescent="0.25">
      <c r="A6472" s="32" t="str">
        <f>IF(Weighting!$P$16&gt;0,B6472,"")</f>
        <v/>
      </c>
      <c r="B6472">
        <f>Weighting!$C$16</f>
        <v>1.631</v>
      </c>
      <c r="C6472">
        <f>Weighting!$F$16</f>
        <v>0</v>
      </c>
      <c r="D6472" t="b">
        <f>IF(C6472=1,'Data Transformation'!$G$3+0.5*'Data Transformation'!$W$25,IF(C6473=1,D6473-'Data Transformation'!$W$25,FALSE))</f>
        <v>0</v>
      </c>
      <c r="E6472" t="str">
        <f t="array" ref="E6472">IF(ISLOGICAL(D6472),"",FREQUENCY(IF('Data Transformation'!$B$425:$B$8425='Bin Analysis'!$B6459,'Data Transformation'!$G$425:$G$8425),D6472))</f>
        <v/>
      </c>
      <c r="F6472" t="str">
        <f t="shared" si="807"/>
        <v/>
      </c>
      <c r="G6472">
        <f>Weighting!$H$16</f>
        <v>0</v>
      </c>
      <c r="H6472">
        <f t="array" ref="H6472">FREQUENCY(IF('Data Transformation'!$B$4:$B$8425=B6459,'Data Transformation'!$G$4:$G$8425),'Bin Analysis'!$B6472)</f>
        <v>18</v>
      </c>
      <c r="I6472">
        <f t="shared" si="808"/>
        <v>0</v>
      </c>
      <c r="J6472">
        <f t="shared" si="809"/>
        <v>0</v>
      </c>
      <c r="K6472">
        <f>J6472*Weighting!$W$16</f>
        <v>0</v>
      </c>
      <c r="M6472" s="14"/>
    </row>
    <row r="6473" spans="1:13" x14ac:dyDescent="0.25">
      <c r="A6473" s="32" t="str">
        <f>IF(Weighting!$P$17&gt;0,B6473,"")</f>
        <v/>
      </c>
      <c r="B6473">
        <f>Weighting!$C$17</f>
        <v>1.762</v>
      </c>
      <c r="C6473">
        <f>Weighting!$F$17</f>
        <v>0</v>
      </c>
      <c r="D6473" t="b">
        <f>IF(C6473=1,'Data Transformation'!$G$3+0.5*'Data Transformation'!$W$25,IF(C6474=1,D6474-'Data Transformation'!$W$25,FALSE))</f>
        <v>0</v>
      </c>
      <c r="E6473" t="str">
        <f t="array" ref="E6473">IF(ISLOGICAL(D6473),"",FREQUENCY(IF('Data Transformation'!$B$425:$B$8425='Bin Analysis'!$B6459,'Data Transformation'!$G$425:$G$8425),D6473))</f>
        <v/>
      </c>
      <c r="F6473" t="str">
        <f t="shared" si="807"/>
        <v/>
      </c>
      <c r="G6473">
        <f>Weighting!$H$17</f>
        <v>0</v>
      </c>
      <c r="H6473">
        <f t="array" ref="H6473">FREQUENCY(IF('Data Transformation'!$B$4:$B$8425=B6459,'Data Transformation'!$G$4:$G$8425),'Bin Analysis'!$B6473)</f>
        <v>18</v>
      </c>
      <c r="I6473">
        <f t="shared" si="808"/>
        <v>0</v>
      </c>
      <c r="J6473">
        <f t="shared" si="809"/>
        <v>0</v>
      </c>
      <c r="K6473">
        <f>J6473*Weighting!$W$17</f>
        <v>0</v>
      </c>
      <c r="M6473" s="14"/>
    </row>
    <row r="6474" spans="1:13" x14ac:dyDescent="0.25">
      <c r="A6474" s="32" t="str">
        <f>IF(Weighting!$P$18&gt;0,B6474,"")</f>
        <v/>
      </c>
      <c r="B6474">
        <f>Weighting!$C$18</f>
        <v>1.893</v>
      </c>
      <c r="C6474">
        <f>Weighting!$F$18</f>
        <v>0</v>
      </c>
      <c r="D6474" t="b">
        <f>IF(C6474=1,'Data Transformation'!$G$3+0.5*'Data Transformation'!$W$25,IF(C6475=1,D6475-'Data Transformation'!$W$25,FALSE))</f>
        <v>0</v>
      </c>
      <c r="E6474" t="str">
        <f t="array" ref="E6474">IF(ISLOGICAL(D6474),"",FREQUENCY(IF('Data Transformation'!$B$425:$B$8425='Bin Analysis'!$B6459,'Data Transformation'!$G$425:$G$8425),D6474))</f>
        <v/>
      </c>
      <c r="F6474" t="str">
        <f t="shared" si="807"/>
        <v/>
      </c>
      <c r="G6474">
        <f>Weighting!$H$18</f>
        <v>0</v>
      </c>
      <c r="H6474">
        <f t="array" ref="H6474">FREQUENCY(IF('Data Transformation'!$B$4:$B$8425=B6459,'Data Transformation'!$G$4:$G$8425),'Bin Analysis'!$B6474)</f>
        <v>18</v>
      </c>
      <c r="I6474">
        <f t="shared" si="808"/>
        <v>0</v>
      </c>
      <c r="J6474">
        <f t="shared" si="809"/>
        <v>0</v>
      </c>
      <c r="K6474">
        <f>J6474*Weighting!$W$18</f>
        <v>0</v>
      </c>
      <c r="M6474" s="14"/>
    </row>
    <row r="6475" spans="1:13" x14ac:dyDescent="0.25">
      <c r="A6475" s="32" t="str">
        <f>IF(Weighting!$P$19&gt;0,B6475,"")</f>
        <v/>
      </c>
      <c r="B6475">
        <f>Weighting!$C$19</f>
        <v>2.024</v>
      </c>
      <c r="C6475">
        <f>Weighting!$F$19</f>
        <v>0</v>
      </c>
      <c r="D6475" t="b">
        <f>IF(C6475=1,'Data Transformation'!$G$3+0.5*'Data Transformation'!$W$25,IF(C6476=1,D6476-'Data Transformation'!$W$25,FALSE))</f>
        <v>0</v>
      </c>
      <c r="E6475" t="str">
        <f t="array" ref="E6475">IF(ISLOGICAL(D6475),"",FREQUENCY(IF('Data Transformation'!$B$425:$B$8425='Bin Analysis'!$B6459,'Data Transformation'!$G$425:$G$8425),D6475))</f>
        <v/>
      </c>
      <c r="F6475" t="str">
        <f t="shared" si="807"/>
        <v/>
      </c>
      <c r="G6475">
        <f>Weighting!$H$19</f>
        <v>0</v>
      </c>
      <c r="H6475">
        <f t="array" ref="H6475">FREQUENCY(IF('Data Transformation'!$B$4:$B$8425=B6459,'Data Transformation'!$G$4:$G$8425),'Bin Analysis'!$B6475)</f>
        <v>18</v>
      </c>
      <c r="I6475">
        <f t="shared" si="808"/>
        <v>0</v>
      </c>
      <c r="J6475">
        <f t="shared" si="809"/>
        <v>0</v>
      </c>
      <c r="K6475">
        <f>J6475*Weighting!$W$19</f>
        <v>0</v>
      </c>
      <c r="M6475" s="14"/>
    </row>
    <row r="6476" spans="1:13" x14ac:dyDescent="0.25">
      <c r="A6476" s="32" t="str">
        <f>IF(Weighting!$P$20&gt;0,B6476,"")</f>
        <v/>
      </c>
      <c r="B6476">
        <f>Weighting!$C$20</f>
        <v>2.1550000000000002</v>
      </c>
      <c r="C6476">
        <f>Weighting!$F$20</f>
        <v>0</v>
      </c>
      <c r="D6476" t="b">
        <f>IF(C6476=1,'Data Transformation'!$G$3+0.5*'Data Transformation'!$W$25,IF(C6477=1,D6477-'Data Transformation'!$W$25,FALSE))</f>
        <v>0</v>
      </c>
      <c r="E6476" t="str">
        <f t="array" ref="E6476">IF(ISLOGICAL(D6476),"",FREQUENCY(IF('Data Transformation'!$B$425:$B$8425='Bin Analysis'!$B6459,'Data Transformation'!$G$425:$G$8425),D6476))</f>
        <v/>
      </c>
      <c r="F6476" t="str">
        <f t="shared" si="807"/>
        <v/>
      </c>
      <c r="G6476">
        <f>Weighting!$H$20</f>
        <v>0</v>
      </c>
      <c r="H6476">
        <f t="array" ref="H6476">FREQUENCY(IF('Data Transformation'!$B$4:$B$8425=B6459,'Data Transformation'!$G$4:$G$8425),'Bin Analysis'!$B6476)</f>
        <v>18</v>
      </c>
      <c r="I6476">
        <f t="shared" si="808"/>
        <v>0</v>
      </c>
      <c r="J6476">
        <f t="shared" si="809"/>
        <v>0</v>
      </c>
      <c r="K6476">
        <f>J6476*Weighting!$W$20</f>
        <v>0</v>
      </c>
      <c r="M6476" s="14"/>
    </row>
    <row r="6477" spans="1:13" x14ac:dyDescent="0.25">
      <c r="A6477" s="32" t="str">
        <f>IF(Weighting!$P$21&gt;0,B6477,"")</f>
        <v/>
      </c>
      <c r="B6477">
        <f>Weighting!$C$21</f>
        <v>2.2860000000000005</v>
      </c>
      <c r="C6477">
        <f>Weighting!$F$21</f>
        <v>0</v>
      </c>
      <c r="D6477" t="b">
        <f>IF(C6477=1,'Data Transformation'!$G$3+0.5*'Data Transformation'!$W$25,IF(C6478=1,D6478-'Data Transformation'!$W$25,FALSE))</f>
        <v>0</v>
      </c>
      <c r="E6477" t="str">
        <f t="array" ref="E6477">IF(ISLOGICAL(D6477),"",FREQUENCY(IF('Data Transformation'!$B$425:$B$8425='Bin Analysis'!$B6459,'Data Transformation'!$G$425:$G$8425),D6477))</f>
        <v/>
      </c>
      <c r="F6477" t="str">
        <f t="shared" si="807"/>
        <v/>
      </c>
      <c r="G6477">
        <f>Weighting!$H$21</f>
        <v>0</v>
      </c>
      <c r="H6477">
        <f t="array" ref="H6477">FREQUENCY(IF('Data Transformation'!$B$4:$B$8425=B6459,'Data Transformation'!$G$4:$G$8425),'Bin Analysis'!$B6477)</f>
        <v>18</v>
      </c>
      <c r="I6477">
        <f t="shared" si="808"/>
        <v>0</v>
      </c>
      <c r="J6477">
        <f t="shared" si="809"/>
        <v>0</v>
      </c>
      <c r="K6477">
        <f>J6477*Weighting!$W$21</f>
        <v>0</v>
      </c>
      <c r="M6477" s="14"/>
    </row>
    <row r="6478" spans="1:13" x14ac:dyDescent="0.25">
      <c r="A6478" s="32" t="str">
        <f>IF(Weighting!$P$22&gt;0,B6478,"")</f>
        <v/>
      </c>
      <c r="B6478">
        <f>Weighting!$C$22</f>
        <v>2.4170000000000007</v>
      </c>
      <c r="C6478">
        <f>Weighting!$F$22</f>
        <v>0</v>
      </c>
      <c r="D6478" t="b">
        <f>IF(C6478=1,'Data Transformation'!$G$3+0.5*'Data Transformation'!$W$25,IF(C6479=1,D6479-'Data Transformation'!$W$25,FALSE))</f>
        <v>0</v>
      </c>
      <c r="E6478" t="str">
        <f t="array" ref="E6478">IF(ISLOGICAL(D6478),"",FREQUENCY(IF('Data Transformation'!$B$425:$B$8425='Bin Analysis'!$B6459,'Data Transformation'!$G$425:$G$8425),D6478))</f>
        <v/>
      </c>
      <c r="F6478" t="str">
        <f t="shared" si="807"/>
        <v/>
      </c>
      <c r="G6478">
        <f>Weighting!$H$22</f>
        <v>0</v>
      </c>
      <c r="H6478">
        <f t="array" ref="H6478">FREQUENCY(IF('Data Transformation'!$B$4:$B$8425=B6459,'Data Transformation'!$G$4:$G$8425),'Bin Analysis'!$B6478)</f>
        <v>18</v>
      </c>
      <c r="I6478">
        <f t="shared" si="808"/>
        <v>0</v>
      </c>
      <c r="J6478">
        <f t="shared" si="809"/>
        <v>0</v>
      </c>
      <c r="K6478">
        <f>J6478*Weighting!$W$22</f>
        <v>0</v>
      </c>
      <c r="M6478" s="14"/>
    </row>
    <row r="6479" spans="1:13" x14ac:dyDescent="0.25">
      <c r="A6479" s="32" t="str">
        <f>IF(Weighting!$P$23&gt;0,B6479,"")</f>
        <v/>
      </c>
      <c r="B6479">
        <f>Weighting!$C$23</f>
        <v>2.5480000000000009</v>
      </c>
      <c r="C6479">
        <f>Weighting!$F$23</f>
        <v>0</v>
      </c>
      <c r="D6479" t="b">
        <f>IF(C6479=1,'Data Transformation'!$G$3+0.5*'Data Transformation'!$W$25,IF(C6480=1,D6480-'Data Transformation'!$W$25,FALSE))</f>
        <v>0</v>
      </c>
      <c r="E6479" t="str">
        <f t="array" ref="E6479">IF(ISLOGICAL(D6479),"",FREQUENCY(IF('Data Transformation'!$B$425:$B$8425='Bin Analysis'!$B6459,'Data Transformation'!$G$425:$G$8425),D6479))</f>
        <v/>
      </c>
      <c r="F6479" t="str">
        <f t="shared" si="807"/>
        <v/>
      </c>
      <c r="G6479">
        <f>Weighting!$H$23</f>
        <v>0</v>
      </c>
      <c r="H6479">
        <f t="array" ref="H6479">FREQUENCY(IF('Data Transformation'!$B$4:$B$8425=B6459,'Data Transformation'!$G$4:$G$8425),'Bin Analysis'!$B6479)</f>
        <v>18</v>
      </c>
      <c r="I6479">
        <f t="shared" si="808"/>
        <v>0</v>
      </c>
      <c r="J6479">
        <f t="shared" si="809"/>
        <v>0</v>
      </c>
      <c r="K6479">
        <f>J6479*Weighting!$W$23</f>
        <v>0</v>
      </c>
      <c r="M6479" s="14"/>
    </row>
    <row r="6480" spans="1:13" x14ac:dyDescent="0.25">
      <c r="A6480" s="32" t="str">
        <f>IF(Weighting!$P$24&gt;0,B6480,"")</f>
        <v/>
      </c>
      <c r="B6480">
        <f>Weighting!$C$24</f>
        <v>2.6790000000000012</v>
      </c>
      <c r="C6480">
        <f>Weighting!$F$24</f>
        <v>0</v>
      </c>
      <c r="D6480" t="b">
        <f>IF(C6480=1,'Data Transformation'!$G$3+0.5*'Data Transformation'!$W$25,IF(C6481=1,D6481-'Data Transformation'!$W$25,FALSE))</f>
        <v>0</v>
      </c>
      <c r="E6480" t="str">
        <f t="array" ref="E6480">IF(ISLOGICAL(D6480),"",FREQUENCY(IF('Data Transformation'!$B$425:$B$8425='Bin Analysis'!$B6459,'Data Transformation'!$G$425:$G$8425),D6480))</f>
        <v/>
      </c>
      <c r="F6480" t="str">
        <f t="shared" si="807"/>
        <v/>
      </c>
      <c r="G6480">
        <f>Weighting!$H$24</f>
        <v>0</v>
      </c>
      <c r="H6480">
        <f t="array" ref="H6480">FREQUENCY(IF('Data Transformation'!$B$4:$B$8425=B6459,'Data Transformation'!$G$4:$G$8425),'Bin Analysis'!$B6480)</f>
        <v>18</v>
      </c>
      <c r="I6480">
        <f t="shared" si="808"/>
        <v>0</v>
      </c>
      <c r="J6480">
        <f t="shared" si="809"/>
        <v>0</v>
      </c>
      <c r="K6480">
        <f>J6480*Weighting!$W$24</f>
        <v>0</v>
      </c>
      <c r="M6480" s="14"/>
    </row>
    <row r="6481" spans="1:25" x14ac:dyDescent="0.25">
      <c r="A6481" s="32" t="str">
        <f>IF(Weighting!$P$25&gt;0,B6481,"")</f>
        <v/>
      </c>
      <c r="B6481">
        <f>Weighting!$C$25</f>
        <v>2.8100000000000014</v>
      </c>
      <c r="C6481">
        <f>Weighting!$F$25</f>
        <v>0</v>
      </c>
      <c r="D6481" t="b">
        <f>IF(C6481=1,'Data Transformation'!$G$3+0.5*'Data Transformation'!$W$25,IF(C6482=1,D6482-'Data Transformation'!$W$25,FALSE))</f>
        <v>0</v>
      </c>
      <c r="E6481" t="str">
        <f t="array" ref="E6481">IF(ISLOGICAL(D6481),"",FREQUENCY(IF('Data Transformation'!$B$425:$B$8425='Bin Analysis'!$B6459,'Data Transformation'!$G$425:$G$8425),D6481))</f>
        <v/>
      </c>
      <c r="F6481" t="str">
        <f t="shared" si="807"/>
        <v/>
      </c>
      <c r="G6481">
        <f>Weighting!$H$25</f>
        <v>0</v>
      </c>
      <c r="H6481">
        <f t="array" ref="H6481">FREQUENCY(IF('Data Transformation'!$B$4:$B$8425=B6459,'Data Transformation'!$G$4:$G$8425),'Bin Analysis'!$B6481)</f>
        <v>18</v>
      </c>
      <c r="I6481">
        <f t="shared" si="808"/>
        <v>0</v>
      </c>
      <c r="J6481">
        <f t="shared" si="809"/>
        <v>0</v>
      </c>
      <c r="K6481">
        <f>J6481*Weighting!$W$25</f>
        <v>0</v>
      </c>
      <c r="M6481" s="14"/>
    </row>
    <row r="6482" spans="1:25" x14ac:dyDescent="0.25">
      <c r="N6482" s="55"/>
      <c r="O6482"/>
      <c r="P6482"/>
      <c r="Q6482"/>
      <c r="R6482"/>
    </row>
    <row r="6483" spans="1:25" ht="23.25" x14ac:dyDescent="0.35">
      <c r="A6483" s="21" t="s">
        <v>0</v>
      </c>
      <c r="B6483" s="21">
        <f>IFERROR(VLOOKUP(C6483,'Data Transformation'!$L$6:$M$426,2,FALSE),"")</f>
        <v>270</v>
      </c>
      <c r="C6483" s="21">
        <f>C6459+1</f>
        <v>270</v>
      </c>
      <c r="D6483" s="21"/>
      <c r="E6483" s="21"/>
      <c r="F6483" s="21"/>
      <c r="G6483" s="21"/>
      <c r="H6483" s="22"/>
      <c r="I6483" s="22"/>
      <c r="J6483" s="22"/>
      <c r="K6483" s="21"/>
      <c r="L6483" s="21">
        <f>B6483</f>
        <v>270</v>
      </c>
      <c r="M6483" s="23">
        <f>INDEX('Data Transformation'!$O$4:$O$424,MATCH($B6483,'Data Transformation'!$M$4:$M$424,0),MATCH($M$2,'Data Transformation'!$O$3,0))</f>
        <v>20</v>
      </c>
      <c r="N6483" s="27">
        <f>IF('Input and Summary Results'!$J$16="minimum",'Bin Analysis'!X6484/(M6483-1),'Bin Analysis'!Y6483/('Bin Analysis'!M6483-1))</f>
        <v>0</v>
      </c>
      <c r="O6483" s="27">
        <f>IF(M6483=FALSE,NA(),(VLOOKUP(1,C6486:K6505,4,FALSE))/(M6483-1))</f>
        <v>0.47368421052631576</v>
      </c>
      <c r="P6483" s="27">
        <f>IF(M6483=FALSE,NA(),SUM(J6486:J6505)/Weighting!$S$5)</f>
        <v>0.7</v>
      </c>
      <c r="Q6483" s="27">
        <f>IF(M6483=FALSE,NA(),SUM(K6486:K6505)/Weighting!$S$6)</f>
        <v>0.60869565217391308</v>
      </c>
      <c r="R6483" s="27">
        <f>IF(M6483=FALSE,NA(),(VLOOKUP(1,G6486:K6505,3,FALSE))/(M6483-1))</f>
        <v>0.10526315789473684</v>
      </c>
      <c r="S6483" s="22" t="str">
        <f>IF(M6483=FALSE,NA(),IF(SUM(J6486:J6505)=2,"yes","no"))</f>
        <v>no</v>
      </c>
      <c r="X6483" s="2" cm="2">
        <f t="array" ref="X6483:X6484">FREQUENCY(IF('Data Transformation'!$B$425:$B$6424='Bin Analysis'!L6483,'Data Transformation'!$G$425:$G$6424),'Data Transformation'!$U$11)</f>
        <v>19</v>
      </c>
      <c r="Y6483" s="2" cm="2">
        <f t="array" ref="Y6483:Y6484">FREQUENCY(IF('Data Transformation'!$B$425:$B$6424='Bin Analysis'!L6483,'Data Transformation'!$G$425:$G$6424),'Data Transformation'!$U$12)</f>
        <v>10</v>
      </c>
    </row>
    <row r="6484" spans="1:25" x14ac:dyDescent="0.25">
      <c r="A6484" s="14" t="s">
        <v>66</v>
      </c>
      <c r="B6484" t="s">
        <v>47</v>
      </c>
      <c r="C6484" t="s">
        <v>5</v>
      </c>
      <c r="D6484" t="s">
        <v>99</v>
      </c>
      <c r="E6484" t="s">
        <v>100</v>
      </c>
      <c r="F6484" t="s">
        <v>101</v>
      </c>
      <c r="G6484" t="s">
        <v>69</v>
      </c>
      <c r="H6484" t="s">
        <v>31</v>
      </c>
      <c r="I6484" t="s">
        <v>32</v>
      </c>
      <c r="J6484" t="s">
        <v>46</v>
      </c>
      <c r="K6484" s="14" t="s">
        <v>45</v>
      </c>
      <c r="M6484" s="14"/>
      <c r="X6484" s="2">
        <v>0</v>
      </c>
      <c r="Y6484" s="2">
        <v>9</v>
      </c>
    </row>
    <row r="6485" spans="1:25" x14ac:dyDescent="0.25">
      <c r="A6485" s="32"/>
      <c r="D6485" t="b">
        <f>IF(C6485=1,'Data Transformation'!$G$3+0.5*'Data Transformation'!$W$25,IF(C6486=1,D6486-'Data Transformation'!$W$25,FALSE))</f>
        <v>0</v>
      </c>
      <c r="E6485" t="str">
        <f t="array" ref="E6485">IF(ISLOGICAL(D6485),"",FREQUENCY(IF('Data Transformation'!$B$425:$B$8425='Bin Analysis'!$B6483,'Data Transformation'!$G$425:$G$8425),D6485))</f>
        <v/>
      </c>
      <c r="F6485" t="str">
        <f>IF(ISLOGICAL(D6485),"",E6485-E6484)</f>
        <v/>
      </c>
      <c r="M6485" s="14"/>
    </row>
    <row r="6486" spans="1:25" x14ac:dyDescent="0.25">
      <c r="A6486" s="32">
        <f>IF(Weighting!$P$6&gt;0,B6486,"")</f>
        <v>0.32100000000000001</v>
      </c>
      <c r="B6486">
        <f>Weighting!$C$6</f>
        <v>0.32100000000000001</v>
      </c>
      <c r="C6486">
        <f>Weighting!$F$6</f>
        <v>0</v>
      </c>
      <c r="D6486" t="b">
        <f>IF(C6486=1,'Data Transformation'!$G$3+0.5*'Data Transformation'!$W$25,IF(C6487=1,D6487-'Data Transformation'!$W$25,FALSE))</f>
        <v>0</v>
      </c>
      <c r="E6486" t="str">
        <f t="array" ref="E6486">IF(ISLOGICAL(D6486),"",FREQUENCY(IF('Data Transformation'!$B$425:$B$8425='Bin Analysis'!$B6483,'Data Transformation'!$G$425:$G$8425),D6486))</f>
        <v/>
      </c>
      <c r="F6486" t="str">
        <f>IF(ISLOGICAL(D6486),"",E6486-E6485)</f>
        <v/>
      </c>
      <c r="G6486">
        <f>Weighting!$H$6</f>
        <v>1</v>
      </c>
      <c r="H6486">
        <f t="array" ref="H6486">FREQUENCY(IF('Data Transformation'!$B$4:$B$8425=B6483,'Data Transformation'!$G$4:$G$8425),'Bin Analysis'!$B6486)</f>
        <v>2</v>
      </c>
      <c r="I6486">
        <f>H6486-H6485</f>
        <v>2</v>
      </c>
      <c r="J6486">
        <f>IF(I6486=0,0,1)</f>
        <v>1</v>
      </c>
      <c r="K6486">
        <f>J6486*Weighting!$W$6</f>
        <v>1</v>
      </c>
      <c r="M6486" s="14"/>
    </row>
    <row r="6487" spans="1:25" x14ac:dyDescent="0.25">
      <c r="A6487" s="32">
        <f>IF(Weighting!$P$7&gt;0,B6487,"")</f>
        <v>0.45200000000000001</v>
      </c>
      <c r="B6487">
        <f>Weighting!$C$7</f>
        <v>0.45200000000000001</v>
      </c>
      <c r="C6487">
        <f>Weighting!$F$7</f>
        <v>0</v>
      </c>
      <c r="D6487" t="b">
        <f>IF(C6487=1,'Data Transformation'!$G$3+0.5*'Data Transformation'!$W$25,IF(C6488=1,D6488-'Data Transformation'!$W$25,FALSE))</f>
        <v>0</v>
      </c>
      <c r="E6487" t="str">
        <f t="array" ref="E6487">IF(ISLOGICAL(D6487),"",FREQUENCY(IF('Data Transformation'!$B$425:$B$8425='Bin Analysis'!$B6483,'Data Transformation'!$G$425:$G$8425),D6487))</f>
        <v/>
      </c>
      <c r="F6487" t="str">
        <f t="shared" ref="F6487:F6505" si="810">IF(ISLOGICAL(D6487),"",E6487-E6486)</f>
        <v/>
      </c>
      <c r="G6487">
        <f>Weighting!$H$7</f>
        <v>0</v>
      </c>
      <c r="H6487">
        <f t="array" ref="H6487">FREQUENCY(IF('Data Transformation'!$B$4:$B$8425=B6483,'Data Transformation'!$G$4:$G$8425),'Bin Analysis'!$B6487)</f>
        <v>4</v>
      </c>
      <c r="I6487">
        <f t="shared" ref="I6487:I6505" si="811">H6487-H6486</f>
        <v>2</v>
      </c>
      <c r="J6487">
        <f>IF(I6487=0,0,1)</f>
        <v>1</v>
      </c>
      <c r="K6487">
        <f>J6487*Weighting!$W$7</f>
        <v>2</v>
      </c>
      <c r="M6487" s="14"/>
    </row>
    <row r="6488" spans="1:25" x14ac:dyDescent="0.25">
      <c r="A6488" s="32">
        <f>IF(Weighting!$P$8&gt;0,B6488,"")</f>
        <v>0.58299999999999996</v>
      </c>
      <c r="B6488">
        <f>Weighting!$C$8</f>
        <v>0.58299999999999996</v>
      </c>
      <c r="C6488">
        <f>Weighting!$F$8</f>
        <v>0</v>
      </c>
      <c r="D6488" t="b">
        <f>IF(C6488=1,'Data Transformation'!$G$3+0.5*'Data Transformation'!$W$25,IF(C6489=1,D6489-'Data Transformation'!$W$25,FALSE))</f>
        <v>0</v>
      </c>
      <c r="E6488" t="str">
        <f t="array" ref="E6488">IF(ISLOGICAL(D6488),"",FREQUENCY(IF('Data Transformation'!$B$425:$B$8425='Bin Analysis'!$B6483,'Data Transformation'!$G$425:$G$8425),D6488))</f>
        <v/>
      </c>
      <c r="F6488" t="str">
        <f t="shared" si="810"/>
        <v/>
      </c>
      <c r="G6488">
        <f>Weighting!$H$8</f>
        <v>0</v>
      </c>
      <c r="H6488">
        <f t="array" ref="H6488">FREQUENCY(IF('Data Transformation'!$B$4:$B$8425=B6483,'Data Transformation'!$G$4:$G$8425),'Bin Analysis'!$B6488)</f>
        <v>4</v>
      </c>
      <c r="I6488">
        <f t="shared" si="811"/>
        <v>0</v>
      </c>
      <c r="J6488">
        <f t="shared" ref="J6488:J6505" si="812">IF(I6488=0,0,1)</f>
        <v>0</v>
      </c>
      <c r="K6488">
        <f>J6488*Weighting!$W$8</f>
        <v>0</v>
      </c>
      <c r="M6488" s="14"/>
    </row>
    <row r="6489" spans="1:25" x14ac:dyDescent="0.25">
      <c r="A6489" s="32">
        <f>IF(Weighting!$P$9&gt;0,B6489,"")</f>
        <v>0.71399999999999997</v>
      </c>
      <c r="B6489" s="50">
        <f>Weighting!$C$9</f>
        <v>0.71399999999999997</v>
      </c>
      <c r="C6489">
        <f>Weighting!$F$9</f>
        <v>0</v>
      </c>
      <c r="D6489" t="b">
        <f>IF(C6489=1,'Data Transformation'!$G$3+0.5*'Data Transformation'!$W$25,IF(C6490=1,D6490-'Data Transformation'!$W$25,FALSE))</f>
        <v>0</v>
      </c>
      <c r="E6489" t="str">
        <f t="array" ref="E6489">IF(ISLOGICAL(D6489),"",FREQUENCY(IF('Data Transformation'!$B$425:$B$8425='Bin Analysis'!$B6483,'Data Transformation'!$G$425:$G$8425),D6489))</f>
        <v/>
      </c>
      <c r="F6489" t="str">
        <f t="shared" si="810"/>
        <v/>
      </c>
      <c r="G6489">
        <f>Weighting!$H$9</f>
        <v>0</v>
      </c>
      <c r="H6489">
        <f t="array" ref="H6489">FREQUENCY(IF('Data Transformation'!$B$4:$B$8425=B6483,'Data Transformation'!$G$4:$G$8425),'Bin Analysis'!$B6489)</f>
        <v>6</v>
      </c>
      <c r="I6489">
        <f t="shared" si="811"/>
        <v>2</v>
      </c>
      <c r="J6489">
        <f t="shared" si="812"/>
        <v>1</v>
      </c>
      <c r="K6489">
        <f>J6489*Weighting!$W$9</f>
        <v>3</v>
      </c>
      <c r="M6489" s="14"/>
    </row>
    <row r="6490" spans="1:25" x14ac:dyDescent="0.25">
      <c r="A6490" s="32">
        <f>IF(Weighting!$P$10&gt;0,B6490,"")</f>
        <v>0.84499999999999997</v>
      </c>
      <c r="B6490">
        <f>Weighting!$C$10</f>
        <v>0.84499999999999997</v>
      </c>
      <c r="C6490">
        <f>Weighting!$F$10</f>
        <v>0</v>
      </c>
      <c r="D6490" t="b">
        <f>IF(C6490=1,'Data Transformation'!$G$3+0.5*'Data Transformation'!$W$25,IF(C6491=1,D6491-'Data Transformation'!$W$25,FALSE))</f>
        <v>0</v>
      </c>
      <c r="E6490" t="str">
        <f t="array" ref="E6490">IF(ISLOGICAL(D6490),"",FREQUENCY(IF('Data Transformation'!$B$425:$B$8425='Bin Analysis'!$B6483,'Data Transformation'!$G$425:$G$8425),D6490))</f>
        <v/>
      </c>
      <c r="F6490" t="str">
        <f t="shared" si="810"/>
        <v/>
      </c>
      <c r="G6490">
        <f>Weighting!$H$10</f>
        <v>0</v>
      </c>
      <c r="H6490">
        <f t="array" ref="H6490">FREQUENCY(IF('Data Transformation'!$B$4:$B$8425=B6483,'Data Transformation'!$G$4:$G$8425),'Bin Analysis'!$B6490)</f>
        <v>9</v>
      </c>
      <c r="I6490">
        <f t="shared" si="811"/>
        <v>3</v>
      </c>
      <c r="J6490">
        <f t="shared" si="812"/>
        <v>1</v>
      </c>
      <c r="K6490">
        <f>J6490*Weighting!$W$10</f>
        <v>3</v>
      </c>
      <c r="M6490" s="14"/>
    </row>
    <row r="6491" spans="1:25" x14ac:dyDescent="0.25">
      <c r="A6491" s="32">
        <f>IF(Weighting!$P$11&gt;0,B6491,"")</f>
        <v>0.97599999999999998</v>
      </c>
      <c r="B6491">
        <f>Weighting!$C$11</f>
        <v>0.97599999999999998</v>
      </c>
      <c r="C6491">
        <f>Weighting!$F$11</f>
        <v>0</v>
      </c>
      <c r="D6491">
        <f>IF(C6491=1,'Data Transformation'!$G$3+0.5*'Data Transformation'!$W$25,IF(C6492=1,D6492-'Data Transformation'!$W$25,FALSE))</f>
        <v>0.86899999999999999</v>
      </c>
      <c r="E6491">
        <f t="array" ref="E6491">IF(ISLOGICAL(D6491),"",FREQUENCY(IF('Data Transformation'!$B$425:$B$8425='Bin Analysis'!$B6483,'Data Transformation'!$G$425:$G$8425),D6491))</f>
        <v>10</v>
      </c>
      <c r="F6491" t="e">
        <f t="shared" si="810"/>
        <v>#VALUE!</v>
      </c>
      <c r="G6491">
        <f>Weighting!$H$11</f>
        <v>0</v>
      </c>
      <c r="H6491">
        <f t="array" ref="H6491">FREQUENCY(IF('Data Transformation'!$B$4:$B$8425=B6483,'Data Transformation'!$G$4:$G$8425),'Bin Analysis'!$B6491)</f>
        <v>13</v>
      </c>
      <c r="I6491">
        <f t="shared" si="811"/>
        <v>4</v>
      </c>
      <c r="J6491">
        <f t="shared" si="812"/>
        <v>1</v>
      </c>
      <c r="K6491">
        <f>J6491*Weighting!$W$11</f>
        <v>2</v>
      </c>
      <c r="M6491" s="14"/>
    </row>
    <row r="6492" spans="1:25" x14ac:dyDescent="0.25">
      <c r="A6492" s="32">
        <f>IF(Weighting!$P$12&gt;0,B6492,"")</f>
        <v>1.107</v>
      </c>
      <c r="B6492">
        <f>Weighting!$C$12</f>
        <v>1.107</v>
      </c>
      <c r="C6492">
        <f>Weighting!$F$12</f>
        <v>1</v>
      </c>
      <c r="D6492">
        <f>IF(C6492=1,'Data Transformation'!$G$3+0.5*'Data Transformation'!$W$25,IF(C6493=1,D6493-'Data Transformation'!$W$25,FALSE))</f>
        <v>1.131</v>
      </c>
      <c r="E6492">
        <f t="array" ref="E6492">IF(ISLOGICAL(D6492),"",FREQUENCY(IF('Data Transformation'!$B$425:$B$8425='Bin Analysis'!$B6483,'Data Transformation'!$G$425:$G$8425),D6492))</f>
        <v>19</v>
      </c>
      <c r="F6492">
        <f t="shared" si="810"/>
        <v>9</v>
      </c>
      <c r="G6492">
        <f>Weighting!$H$12</f>
        <v>0</v>
      </c>
      <c r="H6492">
        <f t="array" ref="H6492">FREQUENCY(IF('Data Transformation'!$B$4:$B$8425=B6483,'Data Transformation'!$G$4:$G$8425),'Bin Analysis'!$B6492)</f>
        <v>18</v>
      </c>
      <c r="I6492">
        <f t="shared" si="811"/>
        <v>5</v>
      </c>
      <c r="J6492">
        <f t="shared" si="812"/>
        <v>1</v>
      </c>
      <c r="K6492">
        <f>J6492*Weighting!$W$12</f>
        <v>1</v>
      </c>
      <c r="M6492" s="14"/>
    </row>
    <row r="6493" spans="1:25" x14ac:dyDescent="0.25">
      <c r="A6493" s="32">
        <f>IF(Weighting!$P$13&gt;0,B6493,"")</f>
        <v>1.238</v>
      </c>
      <c r="B6493">
        <f>Weighting!$C$13</f>
        <v>1.238</v>
      </c>
      <c r="C6493">
        <f>Weighting!$F$13</f>
        <v>0</v>
      </c>
      <c r="D6493" t="b">
        <f>IF(C6493=1,'Data Transformation'!$G$3+0.5*'Data Transformation'!$W$25,IF(C6494=1,D6494-'Data Transformation'!$W$25,FALSE))</f>
        <v>0</v>
      </c>
      <c r="E6493" t="str">
        <f t="array" ref="E6493">IF(ISLOGICAL(D6493),"",FREQUENCY(IF('Data Transformation'!$B$425:$B$8425='Bin Analysis'!$B6483,'Data Transformation'!$G$425:$G$8425),D6493))</f>
        <v/>
      </c>
      <c r="F6493" t="str">
        <f t="shared" si="810"/>
        <v/>
      </c>
      <c r="G6493">
        <f>Weighting!$H$13</f>
        <v>0</v>
      </c>
      <c r="H6493">
        <f t="array" ref="H6493">FREQUENCY(IF('Data Transformation'!$B$4:$B$8425=B6483,'Data Transformation'!$G$4:$G$8425),'Bin Analysis'!$B6493)</f>
        <v>20</v>
      </c>
      <c r="I6493">
        <f t="shared" si="811"/>
        <v>2</v>
      </c>
      <c r="J6493">
        <f t="shared" si="812"/>
        <v>1</v>
      </c>
      <c r="K6493">
        <f>J6493*Weighting!$W$13</f>
        <v>2</v>
      </c>
      <c r="M6493" s="14"/>
    </row>
    <row r="6494" spans="1:25" x14ac:dyDescent="0.25">
      <c r="A6494" s="32">
        <f>IF(Weighting!$P$14&gt;0,B6494,"")</f>
        <v>1.369</v>
      </c>
      <c r="B6494">
        <f>Weighting!$C$14</f>
        <v>1.369</v>
      </c>
      <c r="C6494">
        <f>Weighting!$F$14</f>
        <v>0</v>
      </c>
      <c r="D6494" t="b">
        <f>IF(C6494=1,'Data Transformation'!$G$3+0.5*'Data Transformation'!$W$25,IF(C6495=1,D6495-'Data Transformation'!$W$25,FALSE))</f>
        <v>0</v>
      </c>
      <c r="E6494" t="str">
        <f t="array" ref="E6494">IF(ISLOGICAL(D6494),"",FREQUENCY(IF('Data Transformation'!$B$425:$B$8425='Bin Analysis'!$B6483,'Data Transformation'!$G$425:$G$8425),D6494))</f>
        <v/>
      </c>
      <c r="F6494" t="str">
        <f t="shared" si="810"/>
        <v/>
      </c>
      <c r="G6494">
        <f>Weighting!$H$14</f>
        <v>0</v>
      </c>
      <c r="H6494">
        <f t="array" ref="H6494">FREQUENCY(IF('Data Transformation'!$B$4:$B$8425=B6483,'Data Transformation'!$G$4:$G$8425),'Bin Analysis'!$B6494)</f>
        <v>20</v>
      </c>
      <c r="I6494">
        <f t="shared" si="811"/>
        <v>0</v>
      </c>
      <c r="J6494">
        <f t="shared" si="812"/>
        <v>0</v>
      </c>
      <c r="K6494">
        <f>J6494*Weighting!$W$14</f>
        <v>0</v>
      </c>
      <c r="M6494" s="14"/>
    </row>
    <row r="6495" spans="1:25" x14ac:dyDescent="0.25">
      <c r="A6495" s="32">
        <f>IF(Weighting!$P$15&gt;0,B6495,"")</f>
        <v>1.5000009999999999</v>
      </c>
      <c r="B6495">
        <f>Weighting!$C$15</f>
        <v>1.5000009999999999</v>
      </c>
      <c r="C6495">
        <f>Weighting!$F$15</f>
        <v>0</v>
      </c>
      <c r="D6495" t="b">
        <f>IF(C6495=1,'Data Transformation'!$G$3+0.5*'Data Transformation'!$W$25,IF(C6496=1,D6496-'Data Transformation'!$W$25,FALSE))</f>
        <v>0</v>
      </c>
      <c r="E6495" t="str">
        <f t="array" ref="E6495">IF(ISLOGICAL(D6495),"",FREQUENCY(IF('Data Transformation'!$B$425:$B$8425='Bin Analysis'!$B6483,'Data Transformation'!$G$425:$G$8425),D6495))</f>
        <v/>
      </c>
      <c r="F6495" t="str">
        <f t="shared" si="810"/>
        <v/>
      </c>
      <c r="G6495">
        <f>Weighting!$H$15</f>
        <v>0</v>
      </c>
      <c r="H6495">
        <f t="array" ref="H6495">FREQUENCY(IF('Data Transformation'!$B$4:$B$8425=B6483,'Data Transformation'!$G$4:$G$8425),'Bin Analysis'!$B6495)</f>
        <v>20</v>
      </c>
      <c r="I6495">
        <f t="shared" si="811"/>
        <v>0</v>
      </c>
      <c r="J6495">
        <f t="shared" si="812"/>
        <v>0</v>
      </c>
      <c r="K6495">
        <f>J6495*Weighting!$W$15</f>
        <v>0</v>
      </c>
      <c r="M6495" s="14"/>
    </row>
    <row r="6496" spans="1:25" x14ac:dyDescent="0.25">
      <c r="A6496" s="32" t="str">
        <f>IF(Weighting!$P$16&gt;0,B6496,"")</f>
        <v/>
      </c>
      <c r="B6496">
        <f>Weighting!$C$16</f>
        <v>1.631</v>
      </c>
      <c r="C6496">
        <f>Weighting!$F$16</f>
        <v>0</v>
      </c>
      <c r="D6496" t="b">
        <f>IF(C6496=1,'Data Transformation'!$G$3+0.5*'Data Transformation'!$W$25,IF(C6497=1,D6497-'Data Transformation'!$W$25,FALSE))</f>
        <v>0</v>
      </c>
      <c r="E6496" t="str">
        <f t="array" ref="E6496">IF(ISLOGICAL(D6496),"",FREQUENCY(IF('Data Transformation'!$B$425:$B$8425='Bin Analysis'!$B6483,'Data Transformation'!$G$425:$G$8425),D6496))</f>
        <v/>
      </c>
      <c r="F6496" t="str">
        <f t="shared" si="810"/>
        <v/>
      </c>
      <c r="G6496">
        <f>Weighting!$H$16</f>
        <v>0</v>
      </c>
      <c r="H6496">
        <f t="array" ref="H6496">FREQUENCY(IF('Data Transformation'!$B$4:$B$8425=B6483,'Data Transformation'!$G$4:$G$8425),'Bin Analysis'!$B6496)</f>
        <v>20</v>
      </c>
      <c r="I6496">
        <f t="shared" si="811"/>
        <v>0</v>
      </c>
      <c r="J6496">
        <f t="shared" si="812"/>
        <v>0</v>
      </c>
      <c r="K6496">
        <f>J6496*Weighting!$W$16</f>
        <v>0</v>
      </c>
      <c r="M6496" s="14"/>
    </row>
    <row r="6497" spans="1:25" x14ac:dyDescent="0.25">
      <c r="A6497" s="32" t="str">
        <f>IF(Weighting!$P$17&gt;0,B6497,"")</f>
        <v/>
      </c>
      <c r="B6497">
        <f>Weighting!$C$17</f>
        <v>1.762</v>
      </c>
      <c r="C6497">
        <f>Weighting!$F$17</f>
        <v>0</v>
      </c>
      <c r="D6497" t="b">
        <f>IF(C6497=1,'Data Transformation'!$G$3+0.5*'Data Transformation'!$W$25,IF(C6498=1,D6498-'Data Transformation'!$W$25,FALSE))</f>
        <v>0</v>
      </c>
      <c r="E6497" t="str">
        <f t="array" ref="E6497">IF(ISLOGICAL(D6497),"",FREQUENCY(IF('Data Transformation'!$B$425:$B$8425='Bin Analysis'!$B6483,'Data Transformation'!$G$425:$G$8425),D6497))</f>
        <v/>
      </c>
      <c r="F6497" t="str">
        <f t="shared" si="810"/>
        <v/>
      </c>
      <c r="G6497">
        <f>Weighting!$H$17</f>
        <v>0</v>
      </c>
      <c r="H6497">
        <f t="array" ref="H6497">FREQUENCY(IF('Data Transformation'!$B$4:$B$8425=B6483,'Data Transformation'!$G$4:$G$8425),'Bin Analysis'!$B6497)</f>
        <v>20</v>
      </c>
      <c r="I6497">
        <f t="shared" si="811"/>
        <v>0</v>
      </c>
      <c r="J6497">
        <f t="shared" si="812"/>
        <v>0</v>
      </c>
      <c r="K6497">
        <f>J6497*Weighting!$W$17</f>
        <v>0</v>
      </c>
      <c r="M6497" s="14"/>
    </row>
    <row r="6498" spans="1:25" x14ac:dyDescent="0.25">
      <c r="A6498" s="32" t="str">
        <f>IF(Weighting!$P$18&gt;0,B6498,"")</f>
        <v/>
      </c>
      <c r="B6498">
        <f>Weighting!$C$18</f>
        <v>1.893</v>
      </c>
      <c r="C6498">
        <f>Weighting!$F$18</f>
        <v>0</v>
      </c>
      <c r="D6498" t="b">
        <f>IF(C6498=1,'Data Transformation'!$G$3+0.5*'Data Transformation'!$W$25,IF(C6499=1,D6499-'Data Transformation'!$W$25,FALSE))</f>
        <v>0</v>
      </c>
      <c r="E6498" t="str">
        <f t="array" ref="E6498">IF(ISLOGICAL(D6498),"",FREQUENCY(IF('Data Transformation'!$B$425:$B$8425='Bin Analysis'!$B6483,'Data Transformation'!$G$425:$G$8425),D6498))</f>
        <v/>
      </c>
      <c r="F6498" t="str">
        <f t="shared" si="810"/>
        <v/>
      </c>
      <c r="G6498">
        <f>Weighting!$H$18</f>
        <v>0</v>
      </c>
      <c r="H6498">
        <f t="array" ref="H6498">FREQUENCY(IF('Data Transformation'!$B$4:$B$8425=B6483,'Data Transformation'!$G$4:$G$8425),'Bin Analysis'!$B6498)</f>
        <v>20</v>
      </c>
      <c r="I6498">
        <f t="shared" si="811"/>
        <v>0</v>
      </c>
      <c r="J6498">
        <f t="shared" si="812"/>
        <v>0</v>
      </c>
      <c r="K6498">
        <f>J6498*Weighting!$W$18</f>
        <v>0</v>
      </c>
      <c r="M6498" s="14"/>
    </row>
    <row r="6499" spans="1:25" x14ac:dyDescent="0.25">
      <c r="A6499" s="32" t="str">
        <f>IF(Weighting!$P$19&gt;0,B6499,"")</f>
        <v/>
      </c>
      <c r="B6499">
        <f>Weighting!$C$19</f>
        <v>2.024</v>
      </c>
      <c r="C6499">
        <f>Weighting!$F$19</f>
        <v>0</v>
      </c>
      <c r="D6499" t="b">
        <f>IF(C6499=1,'Data Transformation'!$G$3+0.5*'Data Transformation'!$W$25,IF(C6500=1,D6500-'Data Transformation'!$W$25,FALSE))</f>
        <v>0</v>
      </c>
      <c r="E6499" t="str">
        <f t="array" ref="E6499">IF(ISLOGICAL(D6499),"",FREQUENCY(IF('Data Transformation'!$B$425:$B$8425='Bin Analysis'!$B6483,'Data Transformation'!$G$425:$G$8425),D6499))</f>
        <v/>
      </c>
      <c r="F6499" t="str">
        <f t="shared" si="810"/>
        <v/>
      </c>
      <c r="G6499">
        <f>Weighting!$H$19</f>
        <v>0</v>
      </c>
      <c r="H6499">
        <f t="array" ref="H6499">FREQUENCY(IF('Data Transformation'!$B$4:$B$8425=B6483,'Data Transformation'!$G$4:$G$8425),'Bin Analysis'!$B6499)</f>
        <v>20</v>
      </c>
      <c r="I6499">
        <f t="shared" si="811"/>
        <v>0</v>
      </c>
      <c r="J6499">
        <f t="shared" si="812"/>
        <v>0</v>
      </c>
      <c r="K6499">
        <f>J6499*Weighting!$W$19</f>
        <v>0</v>
      </c>
      <c r="M6499" s="14"/>
    </row>
    <row r="6500" spans="1:25" x14ac:dyDescent="0.25">
      <c r="A6500" s="32" t="str">
        <f>IF(Weighting!$P$20&gt;0,B6500,"")</f>
        <v/>
      </c>
      <c r="B6500">
        <f>Weighting!$C$20</f>
        <v>2.1550000000000002</v>
      </c>
      <c r="C6500">
        <f>Weighting!$F$20</f>
        <v>0</v>
      </c>
      <c r="D6500" t="b">
        <f>IF(C6500=1,'Data Transformation'!$G$3+0.5*'Data Transformation'!$W$25,IF(C6501=1,D6501-'Data Transformation'!$W$25,FALSE))</f>
        <v>0</v>
      </c>
      <c r="E6500" t="str">
        <f t="array" ref="E6500">IF(ISLOGICAL(D6500),"",FREQUENCY(IF('Data Transformation'!$B$425:$B$8425='Bin Analysis'!$B6483,'Data Transformation'!$G$425:$G$8425),D6500))</f>
        <v/>
      </c>
      <c r="F6500" t="str">
        <f t="shared" si="810"/>
        <v/>
      </c>
      <c r="G6500">
        <f>Weighting!$H$20</f>
        <v>0</v>
      </c>
      <c r="H6500">
        <f t="array" ref="H6500">FREQUENCY(IF('Data Transformation'!$B$4:$B$8425=B6483,'Data Transformation'!$G$4:$G$8425),'Bin Analysis'!$B6500)</f>
        <v>20</v>
      </c>
      <c r="I6500">
        <f t="shared" si="811"/>
        <v>0</v>
      </c>
      <c r="J6500">
        <f t="shared" si="812"/>
        <v>0</v>
      </c>
      <c r="K6500">
        <f>J6500*Weighting!$W$20</f>
        <v>0</v>
      </c>
      <c r="M6500" s="14"/>
    </row>
    <row r="6501" spans="1:25" x14ac:dyDescent="0.25">
      <c r="A6501" s="32" t="str">
        <f>IF(Weighting!$P$21&gt;0,B6501,"")</f>
        <v/>
      </c>
      <c r="B6501">
        <f>Weighting!$C$21</f>
        <v>2.2860000000000005</v>
      </c>
      <c r="C6501">
        <f>Weighting!$F$21</f>
        <v>0</v>
      </c>
      <c r="D6501" t="b">
        <f>IF(C6501=1,'Data Transformation'!$G$3+0.5*'Data Transformation'!$W$25,IF(C6502=1,D6502-'Data Transformation'!$W$25,FALSE))</f>
        <v>0</v>
      </c>
      <c r="E6501" t="str">
        <f t="array" ref="E6501">IF(ISLOGICAL(D6501),"",FREQUENCY(IF('Data Transformation'!$B$425:$B$8425='Bin Analysis'!$B6483,'Data Transformation'!$G$425:$G$8425),D6501))</f>
        <v/>
      </c>
      <c r="F6501" t="str">
        <f t="shared" si="810"/>
        <v/>
      </c>
      <c r="G6501">
        <f>Weighting!$H$21</f>
        <v>0</v>
      </c>
      <c r="H6501">
        <f t="array" ref="H6501">FREQUENCY(IF('Data Transformation'!$B$4:$B$8425=B6483,'Data Transformation'!$G$4:$G$8425),'Bin Analysis'!$B6501)</f>
        <v>20</v>
      </c>
      <c r="I6501">
        <f t="shared" si="811"/>
        <v>0</v>
      </c>
      <c r="J6501">
        <f t="shared" si="812"/>
        <v>0</v>
      </c>
      <c r="K6501">
        <f>J6501*Weighting!$W$21</f>
        <v>0</v>
      </c>
      <c r="M6501" s="14"/>
    </row>
    <row r="6502" spans="1:25" x14ac:dyDescent="0.25">
      <c r="A6502" s="32" t="str">
        <f>IF(Weighting!$P$22&gt;0,B6502,"")</f>
        <v/>
      </c>
      <c r="B6502">
        <f>Weighting!$C$22</f>
        <v>2.4170000000000007</v>
      </c>
      <c r="C6502">
        <f>Weighting!$F$22</f>
        <v>0</v>
      </c>
      <c r="D6502" t="b">
        <f>IF(C6502=1,'Data Transformation'!$G$3+0.5*'Data Transformation'!$W$25,IF(C6503=1,D6503-'Data Transformation'!$W$25,FALSE))</f>
        <v>0</v>
      </c>
      <c r="E6502" t="str">
        <f t="array" ref="E6502">IF(ISLOGICAL(D6502),"",FREQUENCY(IF('Data Transformation'!$B$425:$B$8425='Bin Analysis'!$B6483,'Data Transformation'!$G$425:$G$8425),D6502))</f>
        <v/>
      </c>
      <c r="F6502" t="str">
        <f t="shared" si="810"/>
        <v/>
      </c>
      <c r="G6502">
        <f>Weighting!$H$22</f>
        <v>0</v>
      </c>
      <c r="H6502">
        <f t="array" ref="H6502">FREQUENCY(IF('Data Transformation'!$B$4:$B$8425=B6483,'Data Transformation'!$G$4:$G$8425),'Bin Analysis'!$B6502)</f>
        <v>20</v>
      </c>
      <c r="I6502">
        <f t="shared" si="811"/>
        <v>0</v>
      </c>
      <c r="J6502">
        <f t="shared" si="812"/>
        <v>0</v>
      </c>
      <c r="K6502">
        <f>J6502*Weighting!$W$22</f>
        <v>0</v>
      </c>
      <c r="M6502" s="14"/>
    </row>
    <row r="6503" spans="1:25" x14ac:dyDescent="0.25">
      <c r="A6503" s="32" t="str">
        <f>IF(Weighting!$P$23&gt;0,B6503,"")</f>
        <v/>
      </c>
      <c r="B6503">
        <f>Weighting!$C$23</f>
        <v>2.5480000000000009</v>
      </c>
      <c r="C6503">
        <f>Weighting!$F$23</f>
        <v>0</v>
      </c>
      <c r="D6503" t="b">
        <f>IF(C6503=1,'Data Transformation'!$G$3+0.5*'Data Transformation'!$W$25,IF(C6504=1,D6504-'Data Transformation'!$W$25,FALSE))</f>
        <v>0</v>
      </c>
      <c r="E6503" t="str">
        <f t="array" ref="E6503">IF(ISLOGICAL(D6503),"",FREQUENCY(IF('Data Transformation'!$B$425:$B$8425='Bin Analysis'!$B6483,'Data Transformation'!$G$425:$G$8425),D6503))</f>
        <v/>
      </c>
      <c r="F6503" t="str">
        <f t="shared" si="810"/>
        <v/>
      </c>
      <c r="G6503">
        <f>Weighting!$H$23</f>
        <v>0</v>
      </c>
      <c r="H6503">
        <f t="array" ref="H6503">FREQUENCY(IF('Data Transformation'!$B$4:$B$8425=B6483,'Data Transformation'!$G$4:$G$8425),'Bin Analysis'!$B6503)</f>
        <v>20</v>
      </c>
      <c r="I6503">
        <f t="shared" si="811"/>
        <v>0</v>
      </c>
      <c r="J6503">
        <f t="shared" si="812"/>
        <v>0</v>
      </c>
      <c r="K6503">
        <f>J6503*Weighting!$W$23</f>
        <v>0</v>
      </c>
      <c r="M6503" s="14"/>
    </row>
    <row r="6504" spans="1:25" x14ac:dyDescent="0.25">
      <c r="A6504" s="32" t="str">
        <f>IF(Weighting!$P$24&gt;0,B6504,"")</f>
        <v/>
      </c>
      <c r="B6504">
        <f>Weighting!$C$24</f>
        <v>2.6790000000000012</v>
      </c>
      <c r="C6504">
        <f>Weighting!$F$24</f>
        <v>0</v>
      </c>
      <c r="D6504" t="b">
        <f>IF(C6504=1,'Data Transformation'!$G$3+0.5*'Data Transformation'!$W$25,IF(C6505=1,D6505-'Data Transformation'!$W$25,FALSE))</f>
        <v>0</v>
      </c>
      <c r="E6504" t="str">
        <f t="array" ref="E6504">IF(ISLOGICAL(D6504),"",FREQUENCY(IF('Data Transformation'!$B$425:$B$8425='Bin Analysis'!$B6483,'Data Transformation'!$G$425:$G$8425),D6504))</f>
        <v/>
      </c>
      <c r="F6504" t="str">
        <f t="shared" si="810"/>
        <v/>
      </c>
      <c r="G6504">
        <f>Weighting!$H$24</f>
        <v>0</v>
      </c>
      <c r="H6504">
        <f t="array" ref="H6504">FREQUENCY(IF('Data Transformation'!$B$4:$B$8425=B6483,'Data Transformation'!$G$4:$G$8425),'Bin Analysis'!$B6504)</f>
        <v>20</v>
      </c>
      <c r="I6504">
        <f t="shared" si="811"/>
        <v>0</v>
      </c>
      <c r="J6504">
        <f t="shared" si="812"/>
        <v>0</v>
      </c>
      <c r="K6504">
        <f>J6504*Weighting!$W$24</f>
        <v>0</v>
      </c>
      <c r="M6504" s="14"/>
    </row>
    <row r="6505" spans="1:25" x14ac:dyDescent="0.25">
      <c r="A6505" s="32" t="str">
        <f>IF(Weighting!$P$25&gt;0,B6505,"")</f>
        <v/>
      </c>
      <c r="B6505">
        <f>Weighting!$C$25</f>
        <v>2.8100000000000014</v>
      </c>
      <c r="C6505">
        <f>Weighting!$F$25</f>
        <v>0</v>
      </c>
      <c r="D6505" t="b">
        <f>IF(C6505=1,'Data Transformation'!$G$3+0.5*'Data Transformation'!$W$25,IF(C6506=1,D6506-'Data Transformation'!$W$25,FALSE))</f>
        <v>0</v>
      </c>
      <c r="E6505" t="str">
        <f t="array" ref="E6505">IF(ISLOGICAL(D6505),"",FREQUENCY(IF('Data Transformation'!$B$425:$B$8425='Bin Analysis'!$B6483,'Data Transformation'!$G$425:$G$8425),D6505))</f>
        <v/>
      </c>
      <c r="F6505" t="str">
        <f t="shared" si="810"/>
        <v/>
      </c>
      <c r="G6505">
        <f>Weighting!$H$25</f>
        <v>0</v>
      </c>
      <c r="H6505">
        <f t="array" ref="H6505">FREQUENCY(IF('Data Transformation'!$B$4:$B$8425=B6483,'Data Transformation'!$G$4:$G$8425),'Bin Analysis'!$B6505)</f>
        <v>20</v>
      </c>
      <c r="I6505">
        <f t="shared" si="811"/>
        <v>0</v>
      </c>
      <c r="J6505">
        <f t="shared" si="812"/>
        <v>0</v>
      </c>
      <c r="K6505">
        <f>J6505*Weighting!$W$25</f>
        <v>0</v>
      </c>
      <c r="M6505" s="14"/>
    </row>
    <row r="6506" spans="1:25" x14ac:dyDescent="0.25">
      <c r="O6506"/>
      <c r="P6506"/>
      <c r="Q6506"/>
      <c r="R6506"/>
    </row>
    <row r="6507" spans="1:25" ht="23.25" x14ac:dyDescent="0.35">
      <c r="A6507" s="21" t="s">
        <v>0</v>
      </c>
      <c r="B6507" s="21">
        <f>IFERROR(VLOOKUP(C6507,'Data Transformation'!$L$6:$M$426,2,FALSE),"")</f>
        <v>271</v>
      </c>
      <c r="C6507" s="21">
        <f>C6483+1</f>
        <v>271</v>
      </c>
      <c r="D6507" s="21"/>
      <c r="E6507" s="21"/>
      <c r="F6507" s="21"/>
      <c r="G6507" s="21"/>
      <c r="H6507" s="22"/>
      <c r="I6507" s="22"/>
      <c r="J6507" s="22"/>
      <c r="K6507" s="21"/>
      <c r="L6507" s="21">
        <f>B6507</f>
        <v>271</v>
      </c>
      <c r="M6507" s="23">
        <f>INDEX('Data Transformation'!$O$4:$O$424,MATCH($B6507,'Data Transformation'!$M$4:$M$424,0),MATCH($M$2,'Data Transformation'!$O$3,0))</f>
        <v>18</v>
      </c>
      <c r="N6507" s="27">
        <f>IF('Input and Summary Results'!$J$16="minimum",'Bin Analysis'!X6508/(M6507-1),'Bin Analysis'!Y6507/('Bin Analysis'!M6507-1))</f>
        <v>0</v>
      </c>
      <c r="O6507" s="27">
        <f>IF(M6507=FALSE,NA(),(VLOOKUP(1,C6510:K6529,4,FALSE))/(M6507-1))</f>
        <v>0</v>
      </c>
      <c r="P6507" s="27">
        <f>IF(M6507=FALSE,NA(),SUM(J6510:J6529)/Weighting!$S$5)</f>
        <v>0.2</v>
      </c>
      <c r="Q6507" s="27">
        <f>IF(M6507=FALSE,NA(),SUM(K6510:K6529)/Weighting!$S$6)</f>
        <v>8.6956521739130432E-2</v>
      </c>
      <c r="R6507" s="27">
        <f>IF(M6507=FALSE,NA(),(VLOOKUP(1,G6510:K6529,3,FALSE))/(M6507-1))</f>
        <v>1</v>
      </c>
      <c r="S6507" s="22" t="str">
        <f>IF(M6507=FALSE,NA(),IF(SUM(J6510:J6529)=2,"yes","no"))</f>
        <v>yes</v>
      </c>
      <c r="X6507" s="2" cm="2">
        <f t="array" ref="X6507:X6508">FREQUENCY(IF('Data Transformation'!$B$425:$B$6424='Bin Analysis'!L6507,'Data Transformation'!$G$425:$G$6424),'Data Transformation'!$U$11)</f>
        <v>17</v>
      </c>
      <c r="Y6507" s="2" cm="2">
        <f t="array" ref="Y6507:Y6508">FREQUENCY(IF('Data Transformation'!$B$425:$B$6424='Bin Analysis'!L6507,'Data Transformation'!$G$425:$G$6424),'Data Transformation'!$U$12)</f>
        <v>17</v>
      </c>
    </row>
    <row r="6508" spans="1:25" x14ac:dyDescent="0.25">
      <c r="A6508" s="14" t="s">
        <v>66</v>
      </c>
      <c r="B6508" t="s">
        <v>47</v>
      </c>
      <c r="C6508" t="s">
        <v>5</v>
      </c>
      <c r="D6508" t="s">
        <v>99</v>
      </c>
      <c r="E6508" t="s">
        <v>100</v>
      </c>
      <c r="F6508" t="s">
        <v>101</v>
      </c>
      <c r="G6508" t="s">
        <v>69</v>
      </c>
      <c r="H6508" t="s">
        <v>31</v>
      </c>
      <c r="I6508" t="s">
        <v>32</v>
      </c>
      <c r="J6508" t="s">
        <v>46</v>
      </c>
      <c r="K6508" s="14" t="s">
        <v>45</v>
      </c>
      <c r="M6508" s="14"/>
      <c r="X6508" s="2">
        <v>0</v>
      </c>
      <c r="Y6508" s="2">
        <v>0</v>
      </c>
    </row>
    <row r="6509" spans="1:25" x14ac:dyDescent="0.25">
      <c r="A6509" s="32"/>
      <c r="D6509" t="b">
        <f>IF(C6509=1,'Data Transformation'!$G$3+0.5*'Data Transformation'!$W$25,IF(C6510=1,D6510-'Data Transformation'!$W$25,FALSE))</f>
        <v>0</v>
      </c>
      <c r="E6509" t="str">
        <f t="array" ref="E6509">IF(ISLOGICAL(D6509),"",FREQUENCY(IF('Data Transformation'!$B$425:$B$8425='Bin Analysis'!$B6507,'Data Transformation'!$G$425:$G$8425),D6509))</f>
        <v/>
      </c>
      <c r="F6509" t="str">
        <f>IF(ISLOGICAL(D6509),"",E6509-E6508)</f>
        <v/>
      </c>
      <c r="M6509" s="14"/>
    </row>
    <row r="6510" spans="1:25" x14ac:dyDescent="0.25">
      <c r="A6510" s="32">
        <f>IF(Weighting!$P$6&gt;0,B6510,"")</f>
        <v>0.32100000000000001</v>
      </c>
      <c r="B6510">
        <f>Weighting!$C$6</f>
        <v>0.32100000000000001</v>
      </c>
      <c r="C6510">
        <f>Weighting!$F$6</f>
        <v>0</v>
      </c>
      <c r="D6510" t="b">
        <f>IF(C6510=1,'Data Transformation'!$G$3+0.5*'Data Transformation'!$W$25,IF(C6511=1,D6511-'Data Transformation'!$W$25,FALSE))</f>
        <v>0</v>
      </c>
      <c r="E6510" t="str">
        <f t="array" ref="E6510">IF(ISLOGICAL(D6510),"",FREQUENCY(IF('Data Transformation'!$B$425:$B$8425='Bin Analysis'!$B6507,'Data Transformation'!$G$425:$G$8425),D6510))</f>
        <v/>
      </c>
      <c r="F6510" t="str">
        <f>IF(ISLOGICAL(D6510),"",E6510-E6509)</f>
        <v/>
      </c>
      <c r="G6510">
        <f>Weighting!$H$6</f>
        <v>1</v>
      </c>
      <c r="H6510">
        <f t="array" ref="H6510">FREQUENCY(IF('Data Transformation'!$B$4:$B$8425=B6507,'Data Transformation'!$G$4:$G$8425),'Bin Analysis'!$B6510)</f>
        <v>17</v>
      </c>
      <c r="I6510">
        <f>H6510-H6509</f>
        <v>17</v>
      </c>
      <c r="J6510">
        <f>IF(I6510=0,0,1)</f>
        <v>1</v>
      </c>
      <c r="K6510">
        <f>J6510*Weighting!$W$6</f>
        <v>1</v>
      </c>
      <c r="M6510" s="14"/>
    </row>
    <row r="6511" spans="1:25" x14ac:dyDescent="0.25">
      <c r="A6511" s="32">
        <f>IF(Weighting!$P$7&gt;0,B6511,"")</f>
        <v>0.45200000000000001</v>
      </c>
      <c r="B6511">
        <f>Weighting!$C$7</f>
        <v>0.45200000000000001</v>
      </c>
      <c r="C6511">
        <f>Weighting!$F$7</f>
        <v>0</v>
      </c>
      <c r="D6511" t="b">
        <f>IF(C6511=1,'Data Transformation'!$G$3+0.5*'Data Transformation'!$W$25,IF(C6512=1,D6512-'Data Transformation'!$W$25,FALSE))</f>
        <v>0</v>
      </c>
      <c r="E6511" t="str">
        <f t="array" ref="E6511">IF(ISLOGICAL(D6511),"",FREQUENCY(IF('Data Transformation'!$B$425:$B$8425='Bin Analysis'!$B6507,'Data Transformation'!$G$425:$G$8425),D6511))</f>
        <v/>
      </c>
      <c r="F6511" t="str">
        <f t="shared" ref="F6511:F6529" si="813">IF(ISLOGICAL(D6511),"",E6511-E6510)</f>
        <v/>
      </c>
      <c r="G6511">
        <f>Weighting!$H$7</f>
        <v>0</v>
      </c>
      <c r="H6511">
        <f t="array" ref="H6511">FREQUENCY(IF('Data Transformation'!$B$4:$B$8425=B6507,'Data Transformation'!$G$4:$G$8425),'Bin Analysis'!$B6511)</f>
        <v>17</v>
      </c>
      <c r="I6511">
        <f t="shared" ref="I6511:I6529" si="814">H6511-H6510</f>
        <v>0</v>
      </c>
      <c r="J6511">
        <f>IF(I6511=0,0,1)</f>
        <v>0</v>
      </c>
      <c r="K6511">
        <f>J6511*Weighting!$W$7</f>
        <v>0</v>
      </c>
      <c r="M6511" s="14"/>
    </row>
    <row r="6512" spans="1:25" x14ac:dyDescent="0.25">
      <c r="A6512" s="32">
        <f>IF(Weighting!$P$8&gt;0,B6512,"")</f>
        <v>0.58299999999999996</v>
      </c>
      <c r="B6512">
        <f>Weighting!$C$8</f>
        <v>0.58299999999999996</v>
      </c>
      <c r="C6512">
        <f>Weighting!$F$8</f>
        <v>0</v>
      </c>
      <c r="D6512" t="b">
        <f>IF(C6512=1,'Data Transformation'!$G$3+0.5*'Data Transformation'!$W$25,IF(C6513=1,D6513-'Data Transformation'!$W$25,FALSE))</f>
        <v>0</v>
      </c>
      <c r="E6512" t="str">
        <f t="array" ref="E6512">IF(ISLOGICAL(D6512),"",FREQUENCY(IF('Data Transformation'!$B$425:$B$8425='Bin Analysis'!$B6507,'Data Transformation'!$G$425:$G$8425),D6512))</f>
        <v/>
      </c>
      <c r="F6512" t="str">
        <f t="shared" si="813"/>
        <v/>
      </c>
      <c r="G6512">
        <f>Weighting!$H$8</f>
        <v>0</v>
      </c>
      <c r="H6512">
        <f t="array" ref="H6512">FREQUENCY(IF('Data Transformation'!$B$4:$B$8425=B6507,'Data Transformation'!$G$4:$G$8425),'Bin Analysis'!$B6512)</f>
        <v>17</v>
      </c>
      <c r="I6512">
        <f t="shared" si="814"/>
        <v>0</v>
      </c>
      <c r="J6512">
        <f t="shared" ref="J6512:J6529" si="815">IF(I6512=0,0,1)</f>
        <v>0</v>
      </c>
      <c r="K6512">
        <f>J6512*Weighting!$W$8</f>
        <v>0</v>
      </c>
      <c r="M6512" s="14"/>
    </row>
    <row r="6513" spans="1:13" x14ac:dyDescent="0.25">
      <c r="A6513" s="32">
        <f>IF(Weighting!$P$9&gt;0,B6513,"")</f>
        <v>0.71399999999999997</v>
      </c>
      <c r="B6513" s="50">
        <f>Weighting!$C$9</f>
        <v>0.71399999999999997</v>
      </c>
      <c r="C6513">
        <f>Weighting!$F$9</f>
        <v>0</v>
      </c>
      <c r="D6513" t="b">
        <f>IF(C6513=1,'Data Transformation'!$G$3+0.5*'Data Transformation'!$W$25,IF(C6514=1,D6514-'Data Transformation'!$W$25,FALSE))</f>
        <v>0</v>
      </c>
      <c r="E6513" t="str">
        <f t="array" ref="E6513">IF(ISLOGICAL(D6513),"",FREQUENCY(IF('Data Transformation'!$B$425:$B$8425='Bin Analysis'!$B6507,'Data Transformation'!$G$425:$G$8425),D6513))</f>
        <v/>
      </c>
      <c r="F6513" t="str">
        <f t="shared" si="813"/>
        <v/>
      </c>
      <c r="G6513">
        <f>Weighting!$H$9</f>
        <v>0</v>
      </c>
      <c r="H6513">
        <f t="array" ref="H6513">FREQUENCY(IF('Data Transformation'!$B$4:$B$8425=B6507,'Data Transformation'!$G$4:$G$8425),'Bin Analysis'!$B6513)</f>
        <v>17</v>
      </c>
      <c r="I6513">
        <f t="shared" si="814"/>
        <v>0</v>
      </c>
      <c r="J6513">
        <f t="shared" si="815"/>
        <v>0</v>
      </c>
      <c r="K6513">
        <f>J6513*Weighting!$W$9</f>
        <v>0</v>
      </c>
      <c r="M6513" s="14"/>
    </row>
    <row r="6514" spans="1:13" x14ac:dyDescent="0.25">
      <c r="A6514" s="32">
        <f>IF(Weighting!$P$10&gt;0,B6514,"")</f>
        <v>0.84499999999999997</v>
      </c>
      <c r="B6514">
        <f>Weighting!$C$10</f>
        <v>0.84499999999999997</v>
      </c>
      <c r="C6514">
        <f>Weighting!$F$10</f>
        <v>0</v>
      </c>
      <c r="D6514" t="b">
        <f>IF(C6514=1,'Data Transformation'!$G$3+0.5*'Data Transformation'!$W$25,IF(C6515=1,D6515-'Data Transformation'!$W$25,FALSE))</f>
        <v>0</v>
      </c>
      <c r="E6514" t="str">
        <f t="array" ref="E6514">IF(ISLOGICAL(D6514),"",FREQUENCY(IF('Data Transformation'!$B$425:$B$8425='Bin Analysis'!$B6507,'Data Transformation'!$G$425:$G$8425),D6514))</f>
        <v/>
      </c>
      <c r="F6514" t="str">
        <f t="shared" si="813"/>
        <v/>
      </c>
      <c r="G6514">
        <f>Weighting!$H$10</f>
        <v>0</v>
      </c>
      <c r="H6514">
        <f t="array" ref="H6514">FREQUENCY(IF('Data Transformation'!$B$4:$B$8425=B6507,'Data Transformation'!$G$4:$G$8425),'Bin Analysis'!$B6514)</f>
        <v>17</v>
      </c>
      <c r="I6514">
        <f t="shared" si="814"/>
        <v>0</v>
      </c>
      <c r="J6514">
        <f t="shared" si="815"/>
        <v>0</v>
      </c>
      <c r="K6514">
        <f>J6514*Weighting!$W$10</f>
        <v>0</v>
      </c>
      <c r="M6514" s="14"/>
    </row>
    <row r="6515" spans="1:13" x14ac:dyDescent="0.25">
      <c r="A6515" s="32">
        <f>IF(Weighting!$P$11&gt;0,B6515,"")</f>
        <v>0.97599999999999998</v>
      </c>
      <c r="B6515">
        <f>Weighting!$C$11</f>
        <v>0.97599999999999998</v>
      </c>
      <c r="C6515">
        <f>Weighting!$F$11</f>
        <v>0</v>
      </c>
      <c r="D6515">
        <f>IF(C6515=1,'Data Transformation'!$G$3+0.5*'Data Transformation'!$W$25,IF(C6516=1,D6516-'Data Transformation'!$W$25,FALSE))</f>
        <v>0.86899999999999999</v>
      </c>
      <c r="E6515">
        <f t="array" ref="E6515">IF(ISLOGICAL(D6515),"",FREQUENCY(IF('Data Transformation'!$B$425:$B$8425='Bin Analysis'!$B6507,'Data Transformation'!$G$425:$G$8425),D6515))</f>
        <v>17</v>
      </c>
      <c r="F6515" t="e">
        <f t="shared" si="813"/>
        <v>#VALUE!</v>
      </c>
      <c r="G6515">
        <f>Weighting!$H$11</f>
        <v>0</v>
      </c>
      <c r="H6515">
        <f t="array" ref="H6515">FREQUENCY(IF('Data Transformation'!$B$4:$B$8425=B6507,'Data Transformation'!$G$4:$G$8425),'Bin Analysis'!$B6515)</f>
        <v>17</v>
      </c>
      <c r="I6515">
        <f t="shared" si="814"/>
        <v>0</v>
      </c>
      <c r="J6515">
        <f t="shared" si="815"/>
        <v>0</v>
      </c>
      <c r="K6515">
        <f>J6515*Weighting!$W$11</f>
        <v>0</v>
      </c>
      <c r="M6515" s="14"/>
    </row>
    <row r="6516" spans="1:13" x14ac:dyDescent="0.25">
      <c r="A6516" s="32">
        <f>IF(Weighting!$P$12&gt;0,B6516,"")</f>
        <v>1.107</v>
      </c>
      <c r="B6516">
        <f>Weighting!$C$12</f>
        <v>1.107</v>
      </c>
      <c r="C6516">
        <f>Weighting!$F$12</f>
        <v>1</v>
      </c>
      <c r="D6516">
        <f>IF(C6516=1,'Data Transformation'!$G$3+0.5*'Data Transformation'!$W$25,IF(C6517=1,D6517-'Data Transformation'!$W$25,FALSE))</f>
        <v>1.131</v>
      </c>
      <c r="E6516">
        <f t="array" ref="E6516">IF(ISLOGICAL(D6516),"",FREQUENCY(IF('Data Transformation'!$B$425:$B$8425='Bin Analysis'!$B6507,'Data Transformation'!$G$425:$G$8425),D6516))</f>
        <v>17</v>
      </c>
      <c r="F6516">
        <f t="shared" si="813"/>
        <v>0</v>
      </c>
      <c r="G6516">
        <f>Weighting!$H$12</f>
        <v>0</v>
      </c>
      <c r="H6516">
        <f t="array" ref="H6516">FREQUENCY(IF('Data Transformation'!$B$4:$B$8425=B6507,'Data Transformation'!$G$4:$G$8425),'Bin Analysis'!$B6516)</f>
        <v>18</v>
      </c>
      <c r="I6516">
        <f t="shared" si="814"/>
        <v>1</v>
      </c>
      <c r="J6516">
        <f t="shared" si="815"/>
        <v>1</v>
      </c>
      <c r="K6516">
        <f>J6516*Weighting!$W$12</f>
        <v>1</v>
      </c>
      <c r="M6516" s="14"/>
    </row>
    <row r="6517" spans="1:13" x14ac:dyDescent="0.25">
      <c r="A6517" s="32">
        <f>IF(Weighting!$P$13&gt;0,B6517,"")</f>
        <v>1.238</v>
      </c>
      <c r="B6517">
        <f>Weighting!$C$13</f>
        <v>1.238</v>
      </c>
      <c r="C6517">
        <f>Weighting!$F$13</f>
        <v>0</v>
      </c>
      <c r="D6517" t="b">
        <f>IF(C6517=1,'Data Transformation'!$G$3+0.5*'Data Transformation'!$W$25,IF(C6518=1,D6518-'Data Transformation'!$W$25,FALSE))</f>
        <v>0</v>
      </c>
      <c r="E6517" t="str">
        <f t="array" ref="E6517">IF(ISLOGICAL(D6517),"",FREQUENCY(IF('Data Transformation'!$B$425:$B$8425='Bin Analysis'!$B6507,'Data Transformation'!$G$425:$G$8425),D6517))</f>
        <v/>
      </c>
      <c r="F6517" t="str">
        <f t="shared" si="813"/>
        <v/>
      </c>
      <c r="G6517">
        <f>Weighting!$H$13</f>
        <v>0</v>
      </c>
      <c r="H6517">
        <f t="array" ref="H6517">FREQUENCY(IF('Data Transformation'!$B$4:$B$8425=B6507,'Data Transformation'!$G$4:$G$8425),'Bin Analysis'!$B6517)</f>
        <v>18</v>
      </c>
      <c r="I6517">
        <f t="shared" si="814"/>
        <v>0</v>
      </c>
      <c r="J6517">
        <f t="shared" si="815"/>
        <v>0</v>
      </c>
      <c r="K6517">
        <f>J6517*Weighting!$W$13</f>
        <v>0</v>
      </c>
      <c r="M6517" s="14"/>
    </row>
    <row r="6518" spans="1:13" x14ac:dyDescent="0.25">
      <c r="A6518" s="32">
        <f>IF(Weighting!$P$14&gt;0,B6518,"")</f>
        <v>1.369</v>
      </c>
      <c r="B6518">
        <f>Weighting!$C$14</f>
        <v>1.369</v>
      </c>
      <c r="C6518">
        <f>Weighting!$F$14</f>
        <v>0</v>
      </c>
      <c r="D6518" t="b">
        <f>IF(C6518=1,'Data Transformation'!$G$3+0.5*'Data Transformation'!$W$25,IF(C6519=1,D6519-'Data Transformation'!$W$25,FALSE))</f>
        <v>0</v>
      </c>
      <c r="E6518" t="str">
        <f t="array" ref="E6518">IF(ISLOGICAL(D6518),"",FREQUENCY(IF('Data Transformation'!$B$425:$B$8425='Bin Analysis'!$B6507,'Data Transformation'!$G$425:$G$8425),D6518))</f>
        <v/>
      </c>
      <c r="F6518" t="str">
        <f t="shared" si="813"/>
        <v/>
      </c>
      <c r="G6518">
        <f>Weighting!$H$14</f>
        <v>0</v>
      </c>
      <c r="H6518">
        <f t="array" ref="H6518">FREQUENCY(IF('Data Transformation'!$B$4:$B$8425=B6507,'Data Transformation'!$G$4:$G$8425),'Bin Analysis'!$B6518)</f>
        <v>18</v>
      </c>
      <c r="I6518">
        <f t="shared" si="814"/>
        <v>0</v>
      </c>
      <c r="J6518">
        <f t="shared" si="815"/>
        <v>0</v>
      </c>
      <c r="K6518">
        <f>J6518*Weighting!$W$14</f>
        <v>0</v>
      </c>
      <c r="M6518" s="14"/>
    </row>
    <row r="6519" spans="1:13" x14ac:dyDescent="0.25">
      <c r="A6519" s="32">
        <f>IF(Weighting!$P$15&gt;0,B6519,"")</f>
        <v>1.5000009999999999</v>
      </c>
      <c r="B6519">
        <f>Weighting!$C$15</f>
        <v>1.5000009999999999</v>
      </c>
      <c r="C6519">
        <f>Weighting!$F$15</f>
        <v>0</v>
      </c>
      <c r="D6519" t="b">
        <f>IF(C6519=1,'Data Transformation'!$G$3+0.5*'Data Transformation'!$W$25,IF(C6520=1,D6520-'Data Transformation'!$W$25,FALSE))</f>
        <v>0</v>
      </c>
      <c r="E6519" t="str">
        <f t="array" ref="E6519">IF(ISLOGICAL(D6519),"",FREQUENCY(IF('Data Transformation'!$B$425:$B$8425='Bin Analysis'!$B6507,'Data Transformation'!$G$425:$G$8425),D6519))</f>
        <v/>
      </c>
      <c r="F6519" t="str">
        <f t="shared" si="813"/>
        <v/>
      </c>
      <c r="G6519">
        <f>Weighting!$H$15</f>
        <v>0</v>
      </c>
      <c r="H6519">
        <f t="array" ref="H6519">FREQUENCY(IF('Data Transformation'!$B$4:$B$8425=B6507,'Data Transformation'!$G$4:$G$8425),'Bin Analysis'!$B6519)</f>
        <v>18</v>
      </c>
      <c r="I6519">
        <f t="shared" si="814"/>
        <v>0</v>
      </c>
      <c r="J6519">
        <f t="shared" si="815"/>
        <v>0</v>
      </c>
      <c r="K6519">
        <f>J6519*Weighting!$W$15</f>
        <v>0</v>
      </c>
      <c r="M6519" s="14"/>
    </row>
    <row r="6520" spans="1:13" x14ac:dyDescent="0.25">
      <c r="A6520" s="32" t="str">
        <f>IF(Weighting!$P$16&gt;0,B6520,"")</f>
        <v/>
      </c>
      <c r="B6520">
        <f>Weighting!$C$16</f>
        <v>1.631</v>
      </c>
      <c r="C6520">
        <f>Weighting!$F$16</f>
        <v>0</v>
      </c>
      <c r="D6520" t="b">
        <f>IF(C6520=1,'Data Transformation'!$G$3+0.5*'Data Transformation'!$W$25,IF(C6521=1,D6521-'Data Transformation'!$W$25,FALSE))</f>
        <v>0</v>
      </c>
      <c r="E6520" t="str">
        <f t="array" ref="E6520">IF(ISLOGICAL(D6520),"",FREQUENCY(IF('Data Transformation'!$B$425:$B$8425='Bin Analysis'!$B6507,'Data Transformation'!$G$425:$G$8425),D6520))</f>
        <v/>
      </c>
      <c r="F6520" t="str">
        <f t="shared" si="813"/>
        <v/>
      </c>
      <c r="G6520">
        <f>Weighting!$H$16</f>
        <v>0</v>
      </c>
      <c r="H6520">
        <f t="array" ref="H6520">FREQUENCY(IF('Data Transformation'!$B$4:$B$8425=B6507,'Data Transformation'!$G$4:$G$8425),'Bin Analysis'!$B6520)</f>
        <v>18</v>
      </c>
      <c r="I6520">
        <f t="shared" si="814"/>
        <v>0</v>
      </c>
      <c r="J6520">
        <f t="shared" si="815"/>
        <v>0</v>
      </c>
      <c r="K6520">
        <f>J6520*Weighting!$W$16</f>
        <v>0</v>
      </c>
      <c r="M6520" s="14"/>
    </row>
    <row r="6521" spans="1:13" x14ac:dyDescent="0.25">
      <c r="A6521" s="32" t="str">
        <f>IF(Weighting!$P$17&gt;0,B6521,"")</f>
        <v/>
      </c>
      <c r="B6521">
        <f>Weighting!$C$17</f>
        <v>1.762</v>
      </c>
      <c r="C6521">
        <f>Weighting!$F$17</f>
        <v>0</v>
      </c>
      <c r="D6521" t="b">
        <f>IF(C6521=1,'Data Transformation'!$G$3+0.5*'Data Transformation'!$W$25,IF(C6522=1,D6522-'Data Transformation'!$W$25,FALSE))</f>
        <v>0</v>
      </c>
      <c r="E6521" t="str">
        <f t="array" ref="E6521">IF(ISLOGICAL(D6521),"",FREQUENCY(IF('Data Transformation'!$B$425:$B$8425='Bin Analysis'!$B6507,'Data Transformation'!$G$425:$G$8425),D6521))</f>
        <v/>
      </c>
      <c r="F6521" t="str">
        <f t="shared" si="813"/>
        <v/>
      </c>
      <c r="G6521">
        <f>Weighting!$H$17</f>
        <v>0</v>
      </c>
      <c r="H6521">
        <f t="array" ref="H6521">FREQUENCY(IF('Data Transformation'!$B$4:$B$8425=B6507,'Data Transformation'!$G$4:$G$8425),'Bin Analysis'!$B6521)</f>
        <v>18</v>
      </c>
      <c r="I6521">
        <f t="shared" si="814"/>
        <v>0</v>
      </c>
      <c r="J6521">
        <f t="shared" si="815"/>
        <v>0</v>
      </c>
      <c r="K6521">
        <f>J6521*Weighting!$W$17</f>
        <v>0</v>
      </c>
      <c r="M6521" s="14"/>
    </row>
    <row r="6522" spans="1:13" x14ac:dyDescent="0.25">
      <c r="A6522" s="32" t="str">
        <f>IF(Weighting!$P$18&gt;0,B6522,"")</f>
        <v/>
      </c>
      <c r="B6522">
        <f>Weighting!$C$18</f>
        <v>1.893</v>
      </c>
      <c r="C6522">
        <f>Weighting!$F$18</f>
        <v>0</v>
      </c>
      <c r="D6522" t="b">
        <f>IF(C6522=1,'Data Transformation'!$G$3+0.5*'Data Transformation'!$W$25,IF(C6523=1,D6523-'Data Transformation'!$W$25,FALSE))</f>
        <v>0</v>
      </c>
      <c r="E6522" t="str">
        <f t="array" ref="E6522">IF(ISLOGICAL(D6522),"",FREQUENCY(IF('Data Transformation'!$B$425:$B$8425='Bin Analysis'!$B6507,'Data Transformation'!$G$425:$G$8425),D6522))</f>
        <v/>
      </c>
      <c r="F6522" t="str">
        <f t="shared" si="813"/>
        <v/>
      </c>
      <c r="G6522">
        <f>Weighting!$H$18</f>
        <v>0</v>
      </c>
      <c r="H6522">
        <f t="array" ref="H6522">FREQUENCY(IF('Data Transformation'!$B$4:$B$8425=B6507,'Data Transformation'!$G$4:$G$8425),'Bin Analysis'!$B6522)</f>
        <v>18</v>
      </c>
      <c r="I6522">
        <f t="shared" si="814"/>
        <v>0</v>
      </c>
      <c r="J6522">
        <f t="shared" si="815"/>
        <v>0</v>
      </c>
      <c r="K6522">
        <f>J6522*Weighting!$W$18</f>
        <v>0</v>
      </c>
      <c r="M6522" s="14"/>
    </row>
    <row r="6523" spans="1:13" x14ac:dyDescent="0.25">
      <c r="A6523" s="32" t="str">
        <f>IF(Weighting!$P$19&gt;0,B6523,"")</f>
        <v/>
      </c>
      <c r="B6523">
        <f>Weighting!$C$19</f>
        <v>2.024</v>
      </c>
      <c r="C6523">
        <f>Weighting!$F$19</f>
        <v>0</v>
      </c>
      <c r="D6523" t="b">
        <f>IF(C6523=1,'Data Transformation'!$G$3+0.5*'Data Transformation'!$W$25,IF(C6524=1,D6524-'Data Transformation'!$W$25,FALSE))</f>
        <v>0</v>
      </c>
      <c r="E6523" t="str">
        <f t="array" ref="E6523">IF(ISLOGICAL(D6523),"",FREQUENCY(IF('Data Transformation'!$B$425:$B$8425='Bin Analysis'!$B6507,'Data Transformation'!$G$425:$G$8425),D6523))</f>
        <v/>
      </c>
      <c r="F6523" t="str">
        <f t="shared" si="813"/>
        <v/>
      </c>
      <c r="G6523">
        <f>Weighting!$H$19</f>
        <v>0</v>
      </c>
      <c r="H6523">
        <f t="array" ref="H6523">FREQUENCY(IF('Data Transformation'!$B$4:$B$8425=B6507,'Data Transformation'!$G$4:$G$8425),'Bin Analysis'!$B6523)</f>
        <v>18</v>
      </c>
      <c r="I6523">
        <f t="shared" si="814"/>
        <v>0</v>
      </c>
      <c r="J6523">
        <f t="shared" si="815"/>
        <v>0</v>
      </c>
      <c r="K6523">
        <f>J6523*Weighting!$W$19</f>
        <v>0</v>
      </c>
      <c r="M6523" s="14"/>
    </row>
    <row r="6524" spans="1:13" x14ac:dyDescent="0.25">
      <c r="A6524" s="32" t="str">
        <f>IF(Weighting!$P$20&gt;0,B6524,"")</f>
        <v/>
      </c>
      <c r="B6524">
        <f>Weighting!$C$20</f>
        <v>2.1550000000000002</v>
      </c>
      <c r="C6524">
        <f>Weighting!$F$20</f>
        <v>0</v>
      </c>
      <c r="D6524" t="b">
        <f>IF(C6524=1,'Data Transformation'!$G$3+0.5*'Data Transformation'!$W$25,IF(C6525=1,D6525-'Data Transformation'!$W$25,FALSE))</f>
        <v>0</v>
      </c>
      <c r="E6524" t="str">
        <f t="array" ref="E6524">IF(ISLOGICAL(D6524),"",FREQUENCY(IF('Data Transformation'!$B$425:$B$8425='Bin Analysis'!$B6507,'Data Transformation'!$G$425:$G$8425),D6524))</f>
        <v/>
      </c>
      <c r="F6524" t="str">
        <f t="shared" si="813"/>
        <v/>
      </c>
      <c r="G6524">
        <f>Weighting!$H$20</f>
        <v>0</v>
      </c>
      <c r="H6524">
        <f t="array" ref="H6524">FREQUENCY(IF('Data Transformation'!$B$4:$B$8425=B6507,'Data Transformation'!$G$4:$G$8425),'Bin Analysis'!$B6524)</f>
        <v>18</v>
      </c>
      <c r="I6524">
        <f t="shared" si="814"/>
        <v>0</v>
      </c>
      <c r="J6524">
        <f t="shared" si="815"/>
        <v>0</v>
      </c>
      <c r="K6524">
        <f>J6524*Weighting!$W$20</f>
        <v>0</v>
      </c>
      <c r="M6524" s="14"/>
    </row>
    <row r="6525" spans="1:13" x14ac:dyDescent="0.25">
      <c r="A6525" s="32" t="str">
        <f>IF(Weighting!$P$21&gt;0,B6525,"")</f>
        <v/>
      </c>
      <c r="B6525">
        <f>Weighting!$C$21</f>
        <v>2.2860000000000005</v>
      </c>
      <c r="C6525">
        <f>Weighting!$F$21</f>
        <v>0</v>
      </c>
      <c r="D6525" t="b">
        <f>IF(C6525=1,'Data Transformation'!$G$3+0.5*'Data Transformation'!$W$25,IF(C6526=1,D6526-'Data Transformation'!$W$25,FALSE))</f>
        <v>0</v>
      </c>
      <c r="E6525" t="str">
        <f t="array" ref="E6525">IF(ISLOGICAL(D6525),"",FREQUENCY(IF('Data Transformation'!$B$425:$B$8425='Bin Analysis'!$B6507,'Data Transformation'!$G$425:$G$8425),D6525))</f>
        <v/>
      </c>
      <c r="F6525" t="str">
        <f t="shared" si="813"/>
        <v/>
      </c>
      <c r="G6525">
        <f>Weighting!$H$21</f>
        <v>0</v>
      </c>
      <c r="H6525">
        <f t="array" ref="H6525">FREQUENCY(IF('Data Transformation'!$B$4:$B$8425=B6507,'Data Transformation'!$G$4:$G$8425),'Bin Analysis'!$B6525)</f>
        <v>18</v>
      </c>
      <c r="I6525">
        <f t="shared" si="814"/>
        <v>0</v>
      </c>
      <c r="J6525">
        <f t="shared" si="815"/>
        <v>0</v>
      </c>
      <c r="K6525">
        <f>J6525*Weighting!$W$21</f>
        <v>0</v>
      </c>
      <c r="M6525" s="14"/>
    </row>
    <row r="6526" spans="1:13" x14ac:dyDescent="0.25">
      <c r="A6526" s="32" t="str">
        <f>IF(Weighting!$P$22&gt;0,B6526,"")</f>
        <v/>
      </c>
      <c r="B6526">
        <f>Weighting!$C$22</f>
        <v>2.4170000000000007</v>
      </c>
      <c r="C6526">
        <f>Weighting!$F$22</f>
        <v>0</v>
      </c>
      <c r="D6526" t="b">
        <f>IF(C6526=1,'Data Transformation'!$G$3+0.5*'Data Transformation'!$W$25,IF(C6527=1,D6527-'Data Transformation'!$W$25,FALSE))</f>
        <v>0</v>
      </c>
      <c r="E6526" t="str">
        <f t="array" ref="E6526">IF(ISLOGICAL(D6526),"",FREQUENCY(IF('Data Transformation'!$B$425:$B$8425='Bin Analysis'!$B6507,'Data Transformation'!$G$425:$G$8425),D6526))</f>
        <v/>
      </c>
      <c r="F6526" t="str">
        <f t="shared" si="813"/>
        <v/>
      </c>
      <c r="G6526">
        <f>Weighting!$H$22</f>
        <v>0</v>
      </c>
      <c r="H6526">
        <f t="array" ref="H6526">FREQUENCY(IF('Data Transformation'!$B$4:$B$8425=B6507,'Data Transformation'!$G$4:$G$8425),'Bin Analysis'!$B6526)</f>
        <v>18</v>
      </c>
      <c r="I6526">
        <f t="shared" si="814"/>
        <v>0</v>
      </c>
      <c r="J6526">
        <f t="shared" si="815"/>
        <v>0</v>
      </c>
      <c r="K6526">
        <f>J6526*Weighting!$W$22</f>
        <v>0</v>
      </c>
      <c r="M6526" s="14"/>
    </row>
    <row r="6527" spans="1:13" x14ac:dyDescent="0.25">
      <c r="A6527" s="32" t="str">
        <f>IF(Weighting!$P$23&gt;0,B6527,"")</f>
        <v/>
      </c>
      <c r="B6527">
        <f>Weighting!$C$23</f>
        <v>2.5480000000000009</v>
      </c>
      <c r="C6527">
        <f>Weighting!$F$23</f>
        <v>0</v>
      </c>
      <c r="D6527" t="b">
        <f>IF(C6527=1,'Data Transformation'!$G$3+0.5*'Data Transformation'!$W$25,IF(C6528=1,D6528-'Data Transformation'!$W$25,FALSE))</f>
        <v>0</v>
      </c>
      <c r="E6527" t="str">
        <f t="array" ref="E6527">IF(ISLOGICAL(D6527),"",FREQUENCY(IF('Data Transformation'!$B$425:$B$8425='Bin Analysis'!$B6507,'Data Transformation'!$G$425:$G$8425),D6527))</f>
        <v/>
      </c>
      <c r="F6527" t="str">
        <f t="shared" si="813"/>
        <v/>
      </c>
      <c r="G6527">
        <f>Weighting!$H$23</f>
        <v>0</v>
      </c>
      <c r="H6527">
        <f t="array" ref="H6527">FREQUENCY(IF('Data Transformation'!$B$4:$B$8425=B6507,'Data Transformation'!$G$4:$G$8425),'Bin Analysis'!$B6527)</f>
        <v>18</v>
      </c>
      <c r="I6527">
        <f t="shared" si="814"/>
        <v>0</v>
      </c>
      <c r="J6527">
        <f t="shared" si="815"/>
        <v>0</v>
      </c>
      <c r="K6527">
        <f>J6527*Weighting!$W$23</f>
        <v>0</v>
      </c>
      <c r="M6527" s="14"/>
    </row>
    <row r="6528" spans="1:13" x14ac:dyDescent="0.25">
      <c r="A6528" s="32" t="str">
        <f>IF(Weighting!$P$24&gt;0,B6528,"")</f>
        <v/>
      </c>
      <c r="B6528">
        <f>Weighting!$C$24</f>
        <v>2.6790000000000012</v>
      </c>
      <c r="C6528">
        <f>Weighting!$F$24</f>
        <v>0</v>
      </c>
      <c r="D6528" t="b">
        <f>IF(C6528=1,'Data Transformation'!$G$3+0.5*'Data Transformation'!$W$25,IF(C6529=1,D6529-'Data Transformation'!$W$25,FALSE))</f>
        <v>0</v>
      </c>
      <c r="E6528" t="str">
        <f t="array" ref="E6528">IF(ISLOGICAL(D6528),"",FREQUENCY(IF('Data Transformation'!$B$425:$B$8425='Bin Analysis'!$B6507,'Data Transformation'!$G$425:$G$8425),D6528))</f>
        <v/>
      </c>
      <c r="F6528" t="str">
        <f t="shared" si="813"/>
        <v/>
      </c>
      <c r="G6528">
        <f>Weighting!$H$24</f>
        <v>0</v>
      </c>
      <c r="H6528">
        <f t="array" ref="H6528">FREQUENCY(IF('Data Transformation'!$B$4:$B$8425=B6507,'Data Transformation'!$G$4:$G$8425),'Bin Analysis'!$B6528)</f>
        <v>18</v>
      </c>
      <c r="I6528">
        <f t="shared" si="814"/>
        <v>0</v>
      </c>
      <c r="J6528">
        <f t="shared" si="815"/>
        <v>0</v>
      </c>
      <c r="K6528">
        <f>J6528*Weighting!$W$24</f>
        <v>0</v>
      </c>
      <c r="M6528" s="14"/>
    </row>
    <row r="6529" spans="1:25" x14ac:dyDescent="0.25">
      <c r="A6529" s="32" t="str">
        <f>IF(Weighting!$P$25&gt;0,B6529,"")</f>
        <v/>
      </c>
      <c r="B6529">
        <f>Weighting!$C$25</f>
        <v>2.8100000000000014</v>
      </c>
      <c r="C6529">
        <f>Weighting!$F$25</f>
        <v>0</v>
      </c>
      <c r="D6529" t="b">
        <f>IF(C6529=1,'Data Transformation'!$G$3+0.5*'Data Transformation'!$W$25,IF(C6530=1,D6530-'Data Transformation'!$W$25,FALSE))</f>
        <v>0</v>
      </c>
      <c r="E6529" t="str">
        <f t="array" ref="E6529">IF(ISLOGICAL(D6529),"",FREQUENCY(IF('Data Transformation'!$B$425:$B$8425='Bin Analysis'!$B6507,'Data Transformation'!$G$425:$G$8425),D6529))</f>
        <v/>
      </c>
      <c r="F6529" t="str">
        <f t="shared" si="813"/>
        <v/>
      </c>
      <c r="G6529">
        <f>Weighting!$H$25</f>
        <v>0</v>
      </c>
      <c r="H6529">
        <f t="array" ref="H6529">FREQUENCY(IF('Data Transformation'!$B$4:$B$8425=B6507,'Data Transformation'!$G$4:$G$8425),'Bin Analysis'!$B6529)</f>
        <v>18</v>
      </c>
      <c r="I6529">
        <f t="shared" si="814"/>
        <v>0</v>
      </c>
      <c r="J6529">
        <f t="shared" si="815"/>
        <v>0</v>
      </c>
      <c r="K6529">
        <f>J6529*Weighting!$W$25</f>
        <v>0</v>
      </c>
      <c r="M6529" s="14"/>
    </row>
    <row r="6530" spans="1:25" x14ac:dyDescent="0.25">
      <c r="O6530"/>
      <c r="P6530"/>
      <c r="Q6530"/>
      <c r="R6530"/>
    </row>
    <row r="6531" spans="1:25" ht="23.25" x14ac:dyDescent="0.35">
      <c r="A6531" s="21" t="s">
        <v>0</v>
      </c>
      <c r="B6531" s="21">
        <f>IFERROR(VLOOKUP(C6531,'Data Transformation'!$L$6:$M$426,2,FALSE),"")</f>
        <v>272</v>
      </c>
      <c r="C6531" s="21">
        <f>C6507+1</f>
        <v>272</v>
      </c>
      <c r="D6531" s="21"/>
      <c r="E6531" s="21"/>
      <c r="F6531" s="21"/>
      <c r="G6531" s="21"/>
      <c r="H6531" s="22"/>
      <c r="I6531" s="22"/>
      <c r="J6531" s="22"/>
      <c r="K6531" s="21"/>
      <c r="L6531" s="21">
        <f>B6531</f>
        <v>272</v>
      </c>
      <c r="M6531" s="23">
        <f>INDEX('Data Transformation'!$O$4:$O$424,MATCH($B6531,'Data Transformation'!$M$4:$M$424,0),MATCH($M$2,'Data Transformation'!$O$3,0))</f>
        <v>18</v>
      </c>
      <c r="N6531" s="27">
        <f>IF('Input and Summary Results'!$J$16="minimum",'Bin Analysis'!X6532/(M6531-1),'Bin Analysis'!Y6531/('Bin Analysis'!M6531-1))</f>
        <v>0</v>
      </c>
      <c r="O6531" s="27">
        <f>IF(M6531=FALSE,NA(),(VLOOKUP(1,C6534:K6553,4,FALSE))/(M6531-1))</f>
        <v>0</v>
      </c>
      <c r="P6531" s="27">
        <f>IF(M6531=FALSE,NA(),SUM(J6534:J6553)/Weighting!$S$5)</f>
        <v>0.2</v>
      </c>
      <c r="Q6531" s="27">
        <f>IF(M6531=FALSE,NA(),SUM(K6534:K6553)/Weighting!$S$6)</f>
        <v>8.6956521739130432E-2</v>
      </c>
      <c r="R6531" s="27">
        <f>IF(M6531=FALSE,NA(),(VLOOKUP(1,G6534:K6553,3,FALSE))/(M6531-1))</f>
        <v>1</v>
      </c>
      <c r="S6531" s="22" t="str">
        <f>IF(M6531=FALSE,NA(),IF(SUM(J6534:J6553)=2,"yes","no"))</f>
        <v>yes</v>
      </c>
      <c r="X6531" s="2" cm="2">
        <f t="array" ref="X6531:X6532">FREQUENCY(IF('Data Transformation'!$B$425:$B$6424='Bin Analysis'!L6531,'Data Transformation'!$G$425:$G$6424),'Data Transformation'!$U$11)</f>
        <v>17</v>
      </c>
      <c r="Y6531" s="2" cm="2">
        <f t="array" ref="Y6531:Y6532">FREQUENCY(IF('Data Transformation'!$B$425:$B$6424='Bin Analysis'!L6531,'Data Transformation'!$G$425:$G$6424),'Data Transformation'!$U$12)</f>
        <v>17</v>
      </c>
    </row>
    <row r="6532" spans="1:25" x14ac:dyDescent="0.25">
      <c r="A6532" s="14" t="s">
        <v>66</v>
      </c>
      <c r="B6532" t="s">
        <v>47</v>
      </c>
      <c r="C6532" t="s">
        <v>5</v>
      </c>
      <c r="D6532" t="s">
        <v>99</v>
      </c>
      <c r="E6532" t="s">
        <v>100</v>
      </c>
      <c r="F6532" t="s">
        <v>101</v>
      </c>
      <c r="G6532" t="s">
        <v>69</v>
      </c>
      <c r="H6532" t="s">
        <v>31</v>
      </c>
      <c r="I6532" t="s">
        <v>32</v>
      </c>
      <c r="J6532" t="s">
        <v>46</v>
      </c>
      <c r="K6532" s="14" t="s">
        <v>45</v>
      </c>
      <c r="M6532" s="14"/>
      <c r="X6532" s="2">
        <v>0</v>
      </c>
      <c r="Y6532" s="2">
        <v>0</v>
      </c>
    </row>
    <row r="6533" spans="1:25" x14ac:dyDescent="0.25">
      <c r="A6533" s="32"/>
      <c r="D6533" t="b">
        <f>IF(C6533=1,'Data Transformation'!$G$3+0.5*'Data Transformation'!$W$25,IF(C6534=1,D6534-'Data Transformation'!$W$25,FALSE))</f>
        <v>0</v>
      </c>
      <c r="E6533" t="str">
        <f t="array" ref="E6533">IF(ISLOGICAL(D6533),"",FREQUENCY(IF('Data Transformation'!$B$425:$B$8425='Bin Analysis'!$B6531,'Data Transformation'!$G$425:$G$8425),D6533))</f>
        <v/>
      </c>
      <c r="F6533" t="str">
        <f>IF(ISLOGICAL(D6533),"",E6533-E6532)</f>
        <v/>
      </c>
      <c r="M6533" s="14"/>
    </row>
    <row r="6534" spans="1:25" x14ac:dyDescent="0.25">
      <c r="A6534" s="32">
        <f>IF(Weighting!$P$6&gt;0,B6534,"")</f>
        <v>0.32100000000000001</v>
      </c>
      <c r="B6534">
        <f>Weighting!$C$6</f>
        <v>0.32100000000000001</v>
      </c>
      <c r="C6534">
        <f>Weighting!$F$6</f>
        <v>0</v>
      </c>
      <c r="D6534" t="b">
        <f>IF(C6534=1,'Data Transformation'!$G$3+0.5*'Data Transformation'!$W$25,IF(C6535=1,D6535-'Data Transformation'!$W$25,FALSE))</f>
        <v>0</v>
      </c>
      <c r="E6534" t="str">
        <f t="array" ref="E6534">IF(ISLOGICAL(D6534),"",FREQUENCY(IF('Data Transformation'!$B$425:$B$8425='Bin Analysis'!$B6531,'Data Transformation'!$G$425:$G$8425),D6534))</f>
        <v/>
      </c>
      <c r="F6534" t="str">
        <f>IF(ISLOGICAL(D6534),"",E6534-E6533)</f>
        <v/>
      </c>
      <c r="G6534">
        <f>Weighting!$H$6</f>
        <v>1</v>
      </c>
      <c r="H6534">
        <f t="array" ref="H6534">FREQUENCY(IF('Data Transformation'!$B$4:$B$8425=B6531,'Data Transformation'!$G$4:$G$8425),'Bin Analysis'!$B6534)</f>
        <v>17</v>
      </c>
      <c r="I6534">
        <f>H6534-H6533</f>
        <v>17</v>
      </c>
      <c r="J6534">
        <f>IF(I6534=0,0,1)</f>
        <v>1</v>
      </c>
      <c r="K6534">
        <f>J6534*Weighting!$W$6</f>
        <v>1</v>
      </c>
      <c r="M6534" s="14"/>
    </row>
    <row r="6535" spans="1:25" x14ac:dyDescent="0.25">
      <c r="A6535" s="32">
        <f>IF(Weighting!$P$7&gt;0,B6535,"")</f>
        <v>0.45200000000000001</v>
      </c>
      <c r="B6535">
        <f>Weighting!$C$7</f>
        <v>0.45200000000000001</v>
      </c>
      <c r="C6535">
        <f>Weighting!$F$7</f>
        <v>0</v>
      </c>
      <c r="D6535" t="b">
        <f>IF(C6535=1,'Data Transformation'!$G$3+0.5*'Data Transformation'!$W$25,IF(C6536=1,D6536-'Data Transformation'!$W$25,FALSE))</f>
        <v>0</v>
      </c>
      <c r="E6535" t="str">
        <f t="array" ref="E6535">IF(ISLOGICAL(D6535),"",FREQUENCY(IF('Data Transformation'!$B$425:$B$8425='Bin Analysis'!$B6531,'Data Transformation'!$G$425:$G$8425),D6535))</f>
        <v/>
      </c>
      <c r="F6535" t="str">
        <f t="shared" ref="F6535:F6553" si="816">IF(ISLOGICAL(D6535),"",E6535-E6534)</f>
        <v/>
      </c>
      <c r="G6535">
        <f>Weighting!$H$7</f>
        <v>0</v>
      </c>
      <c r="H6535">
        <f t="array" ref="H6535">FREQUENCY(IF('Data Transformation'!$B$4:$B$8425=B6531,'Data Transformation'!$G$4:$G$8425),'Bin Analysis'!$B6535)</f>
        <v>17</v>
      </c>
      <c r="I6535">
        <f t="shared" ref="I6535:I6553" si="817">H6535-H6534</f>
        <v>0</v>
      </c>
      <c r="J6535">
        <f>IF(I6535=0,0,1)</f>
        <v>0</v>
      </c>
      <c r="K6535">
        <f>J6535*Weighting!$W$7</f>
        <v>0</v>
      </c>
      <c r="M6535" s="14"/>
    </row>
    <row r="6536" spans="1:25" x14ac:dyDescent="0.25">
      <c r="A6536" s="32">
        <f>IF(Weighting!$P$8&gt;0,B6536,"")</f>
        <v>0.58299999999999996</v>
      </c>
      <c r="B6536">
        <f>Weighting!$C$8</f>
        <v>0.58299999999999996</v>
      </c>
      <c r="C6536">
        <f>Weighting!$F$8</f>
        <v>0</v>
      </c>
      <c r="D6536" t="b">
        <f>IF(C6536=1,'Data Transformation'!$G$3+0.5*'Data Transformation'!$W$25,IF(C6537=1,D6537-'Data Transformation'!$W$25,FALSE))</f>
        <v>0</v>
      </c>
      <c r="E6536" t="str">
        <f t="array" ref="E6536">IF(ISLOGICAL(D6536),"",FREQUENCY(IF('Data Transformation'!$B$425:$B$8425='Bin Analysis'!$B6531,'Data Transformation'!$G$425:$G$8425),D6536))</f>
        <v/>
      </c>
      <c r="F6536" t="str">
        <f t="shared" si="816"/>
        <v/>
      </c>
      <c r="G6536">
        <f>Weighting!$H$8</f>
        <v>0</v>
      </c>
      <c r="H6536">
        <f t="array" ref="H6536">FREQUENCY(IF('Data Transformation'!$B$4:$B$8425=B6531,'Data Transformation'!$G$4:$G$8425),'Bin Analysis'!$B6536)</f>
        <v>17</v>
      </c>
      <c r="I6536">
        <f t="shared" si="817"/>
        <v>0</v>
      </c>
      <c r="J6536">
        <f t="shared" ref="J6536:J6553" si="818">IF(I6536=0,0,1)</f>
        <v>0</v>
      </c>
      <c r="K6536">
        <f>J6536*Weighting!$W$8</f>
        <v>0</v>
      </c>
      <c r="M6536" s="14"/>
    </row>
    <row r="6537" spans="1:25" x14ac:dyDescent="0.25">
      <c r="A6537" s="32">
        <f>IF(Weighting!$P$9&gt;0,B6537,"")</f>
        <v>0.71399999999999997</v>
      </c>
      <c r="B6537" s="50">
        <f>Weighting!$C$9</f>
        <v>0.71399999999999997</v>
      </c>
      <c r="C6537">
        <f>Weighting!$F$9</f>
        <v>0</v>
      </c>
      <c r="D6537" t="b">
        <f>IF(C6537=1,'Data Transformation'!$G$3+0.5*'Data Transformation'!$W$25,IF(C6538=1,D6538-'Data Transformation'!$W$25,FALSE))</f>
        <v>0</v>
      </c>
      <c r="E6537" t="str">
        <f t="array" ref="E6537">IF(ISLOGICAL(D6537),"",FREQUENCY(IF('Data Transformation'!$B$425:$B$8425='Bin Analysis'!$B6531,'Data Transformation'!$G$425:$G$8425),D6537))</f>
        <v/>
      </c>
      <c r="F6537" t="str">
        <f t="shared" si="816"/>
        <v/>
      </c>
      <c r="G6537">
        <f>Weighting!$H$9</f>
        <v>0</v>
      </c>
      <c r="H6537">
        <f t="array" ref="H6537">FREQUENCY(IF('Data Transformation'!$B$4:$B$8425=B6531,'Data Transformation'!$G$4:$G$8425),'Bin Analysis'!$B6537)</f>
        <v>17</v>
      </c>
      <c r="I6537">
        <f t="shared" si="817"/>
        <v>0</v>
      </c>
      <c r="J6537">
        <f t="shared" si="818"/>
        <v>0</v>
      </c>
      <c r="K6537">
        <f>J6537*Weighting!$W$9</f>
        <v>0</v>
      </c>
      <c r="M6537" s="14"/>
    </row>
    <row r="6538" spans="1:25" x14ac:dyDescent="0.25">
      <c r="A6538" s="32">
        <f>IF(Weighting!$P$10&gt;0,B6538,"")</f>
        <v>0.84499999999999997</v>
      </c>
      <c r="B6538">
        <f>Weighting!$C$10</f>
        <v>0.84499999999999997</v>
      </c>
      <c r="C6538">
        <f>Weighting!$F$10</f>
        <v>0</v>
      </c>
      <c r="D6538" t="b">
        <f>IF(C6538=1,'Data Transformation'!$G$3+0.5*'Data Transformation'!$W$25,IF(C6539=1,D6539-'Data Transformation'!$W$25,FALSE))</f>
        <v>0</v>
      </c>
      <c r="E6538" t="str">
        <f t="array" ref="E6538">IF(ISLOGICAL(D6538),"",FREQUENCY(IF('Data Transformation'!$B$425:$B$8425='Bin Analysis'!$B6531,'Data Transformation'!$G$425:$G$8425),D6538))</f>
        <v/>
      </c>
      <c r="F6538" t="str">
        <f t="shared" si="816"/>
        <v/>
      </c>
      <c r="G6538">
        <f>Weighting!$H$10</f>
        <v>0</v>
      </c>
      <c r="H6538">
        <f t="array" ref="H6538">FREQUENCY(IF('Data Transformation'!$B$4:$B$8425=B6531,'Data Transformation'!$G$4:$G$8425),'Bin Analysis'!$B6538)</f>
        <v>17</v>
      </c>
      <c r="I6538">
        <f t="shared" si="817"/>
        <v>0</v>
      </c>
      <c r="J6538">
        <f t="shared" si="818"/>
        <v>0</v>
      </c>
      <c r="K6538">
        <f>J6538*Weighting!$W$10</f>
        <v>0</v>
      </c>
      <c r="M6538" s="14"/>
    </row>
    <row r="6539" spans="1:25" x14ac:dyDescent="0.25">
      <c r="A6539" s="32">
        <f>IF(Weighting!$P$11&gt;0,B6539,"")</f>
        <v>0.97599999999999998</v>
      </c>
      <c r="B6539">
        <f>Weighting!$C$11</f>
        <v>0.97599999999999998</v>
      </c>
      <c r="C6539">
        <f>Weighting!$F$11</f>
        <v>0</v>
      </c>
      <c r="D6539">
        <f>IF(C6539=1,'Data Transformation'!$G$3+0.5*'Data Transformation'!$W$25,IF(C6540=1,D6540-'Data Transformation'!$W$25,FALSE))</f>
        <v>0.86899999999999999</v>
      </c>
      <c r="E6539">
        <f t="array" ref="E6539">IF(ISLOGICAL(D6539),"",FREQUENCY(IF('Data Transformation'!$B$425:$B$8425='Bin Analysis'!$B6531,'Data Transformation'!$G$425:$G$8425),D6539))</f>
        <v>17</v>
      </c>
      <c r="F6539" t="e">
        <f t="shared" si="816"/>
        <v>#VALUE!</v>
      </c>
      <c r="G6539">
        <f>Weighting!$H$11</f>
        <v>0</v>
      </c>
      <c r="H6539">
        <f t="array" ref="H6539">FREQUENCY(IF('Data Transformation'!$B$4:$B$8425=B6531,'Data Transformation'!$G$4:$G$8425),'Bin Analysis'!$B6539)</f>
        <v>17</v>
      </c>
      <c r="I6539">
        <f t="shared" si="817"/>
        <v>0</v>
      </c>
      <c r="J6539">
        <f t="shared" si="818"/>
        <v>0</v>
      </c>
      <c r="K6539">
        <f>J6539*Weighting!$W$11</f>
        <v>0</v>
      </c>
      <c r="M6539" s="14"/>
    </row>
    <row r="6540" spans="1:25" x14ac:dyDescent="0.25">
      <c r="A6540" s="32">
        <f>IF(Weighting!$P$12&gt;0,B6540,"")</f>
        <v>1.107</v>
      </c>
      <c r="B6540">
        <f>Weighting!$C$12</f>
        <v>1.107</v>
      </c>
      <c r="C6540">
        <f>Weighting!$F$12</f>
        <v>1</v>
      </c>
      <c r="D6540">
        <f>IF(C6540=1,'Data Transformation'!$G$3+0.5*'Data Transformation'!$W$25,IF(C6541=1,D6541-'Data Transformation'!$W$25,FALSE))</f>
        <v>1.131</v>
      </c>
      <c r="E6540">
        <f t="array" ref="E6540">IF(ISLOGICAL(D6540),"",FREQUENCY(IF('Data Transformation'!$B$425:$B$8425='Bin Analysis'!$B6531,'Data Transformation'!$G$425:$G$8425),D6540))</f>
        <v>17</v>
      </c>
      <c r="F6540">
        <f t="shared" si="816"/>
        <v>0</v>
      </c>
      <c r="G6540">
        <f>Weighting!$H$12</f>
        <v>0</v>
      </c>
      <c r="H6540">
        <f t="array" ref="H6540">FREQUENCY(IF('Data Transformation'!$B$4:$B$8425=B6531,'Data Transformation'!$G$4:$G$8425),'Bin Analysis'!$B6540)</f>
        <v>18</v>
      </c>
      <c r="I6540">
        <f t="shared" si="817"/>
        <v>1</v>
      </c>
      <c r="J6540">
        <f t="shared" si="818"/>
        <v>1</v>
      </c>
      <c r="K6540">
        <f>J6540*Weighting!$W$12</f>
        <v>1</v>
      </c>
      <c r="M6540" s="14"/>
    </row>
    <row r="6541" spans="1:25" x14ac:dyDescent="0.25">
      <c r="A6541" s="32">
        <f>IF(Weighting!$P$13&gt;0,B6541,"")</f>
        <v>1.238</v>
      </c>
      <c r="B6541">
        <f>Weighting!$C$13</f>
        <v>1.238</v>
      </c>
      <c r="C6541">
        <f>Weighting!$F$13</f>
        <v>0</v>
      </c>
      <c r="D6541" t="b">
        <f>IF(C6541=1,'Data Transformation'!$G$3+0.5*'Data Transformation'!$W$25,IF(C6542=1,D6542-'Data Transformation'!$W$25,FALSE))</f>
        <v>0</v>
      </c>
      <c r="E6541" t="str">
        <f t="array" ref="E6541">IF(ISLOGICAL(D6541),"",FREQUENCY(IF('Data Transformation'!$B$425:$B$8425='Bin Analysis'!$B6531,'Data Transformation'!$G$425:$G$8425),D6541))</f>
        <v/>
      </c>
      <c r="F6541" t="str">
        <f t="shared" si="816"/>
        <v/>
      </c>
      <c r="G6541">
        <f>Weighting!$H$13</f>
        <v>0</v>
      </c>
      <c r="H6541">
        <f t="array" ref="H6541">FREQUENCY(IF('Data Transformation'!$B$4:$B$8425=B6531,'Data Transformation'!$G$4:$G$8425),'Bin Analysis'!$B6541)</f>
        <v>18</v>
      </c>
      <c r="I6541">
        <f t="shared" si="817"/>
        <v>0</v>
      </c>
      <c r="J6541">
        <f t="shared" si="818"/>
        <v>0</v>
      </c>
      <c r="K6541">
        <f>J6541*Weighting!$W$13</f>
        <v>0</v>
      </c>
      <c r="M6541" s="14"/>
    </row>
    <row r="6542" spans="1:25" x14ac:dyDescent="0.25">
      <c r="A6542" s="32">
        <f>IF(Weighting!$P$14&gt;0,B6542,"")</f>
        <v>1.369</v>
      </c>
      <c r="B6542">
        <f>Weighting!$C$14</f>
        <v>1.369</v>
      </c>
      <c r="C6542">
        <f>Weighting!$F$14</f>
        <v>0</v>
      </c>
      <c r="D6542" t="b">
        <f>IF(C6542=1,'Data Transformation'!$G$3+0.5*'Data Transformation'!$W$25,IF(C6543=1,D6543-'Data Transformation'!$W$25,FALSE))</f>
        <v>0</v>
      </c>
      <c r="E6542" t="str">
        <f t="array" ref="E6542">IF(ISLOGICAL(D6542),"",FREQUENCY(IF('Data Transformation'!$B$425:$B$8425='Bin Analysis'!$B6531,'Data Transformation'!$G$425:$G$8425),D6542))</f>
        <v/>
      </c>
      <c r="F6542" t="str">
        <f t="shared" si="816"/>
        <v/>
      </c>
      <c r="G6542">
        <f>Weighting!$H$14</f>
        <v>0</v>
      </c>
      <c r="H6542">
        <f t="array" ref="H6542">FREQUENCY(IF('Data Transformation'!$B$4:$B$8425=B6531,'Data Transformation'!$G$4:$G$8425),'Bin Analysis'!$B6542)</f>
        <v>18</v>
      </c>
      <c r="I6542">
        <f t="shared" si="817"/>
        <v>0</v>
      </c>
      <c r="J6542">
        <f t="shared" si="818"/>
        <v>0</v>
      </c>
      <c r="K6542">
        <f>J6542*Weighting!$W$14</f>
        <v>0</v>
      </c>
      <c r="M6542" s="14"/>
    </row>
    <row r="6543" spans="1:25" x14ac:dyDescent="0.25">
      <c r="A6543" s="32">
        <f>IF(Weighting!$P$15&gt;0,B6543,"")</f>
        <v>1.5000009999999999</v>
      </c>
      <c r="B6543">
        <f>Weighting!$C$15</f>
        <v>1.5000009999999999</v>
      </c>
      <c r="C6543">
        <f>Weighting!$F$15</f>
        <v>0</v>
      </c>
      <c r="D6543" t="b">
        <f>IF(C6543=1,'Data Transformation'!$G$3+0.5*'Data Transformation'!$W$25,IF(C6544=1,D6544-'Data Transformation'!$W$25,FALSE))</f>
        <v>0</v>
      </c>
      <c r="E6543" t="str">
        <f t="array" ref="E6543">IF(ISLOGICAL(D6543),"",FREQUENCY(IF('Data Transformation'!$B$425:$B$8425='Bin Analysis'!$B6531,'Data Transformation'!$G$425:$G$8425),D6543))</f>
        <v/>
      </c>
      <c r="F6543" t="str">
        <f t="shared" si="816"/>
        <v/>
      </c>
      <c r="G6543">
        <f>Weighting!$H$15</f>
        <v>0</v>
      </c>
      <c r="H6543">
        <f t="array" ref="H6543">FREQUENCY(IF('Data Transformation'!$B$4:$B$8425=B6531,'Data Transformation'!$G$4:$G$8425),'Bin Analysis'!$B6543)</f>
        <v>18</v>
      </c>
      <c r="I6543">
        <f t="shared" si="817"/>
        <v>0</v>
      </c>
      <c r="J6543">
        <f t="shared" si="818"/>
        <v>0</v>
      </c>
      <c r="K6543">
        <f>J6543*Weighting!$W$15</f>
        <v>0</v>
      </c>
      <c r="M6543" s="14"/>
    </row>
    <row r="6544" spans="1:25" x14ac:dyDescent="0.25">
      <c r="A6544" s="32" t="str">
        <f>IF(Weighting!$P$16&gt;0,B6544,"")</f>
        <v/>
      </c>
      <c r="B6544">
        <f>Weighting!$C$16</f>
        <v>1.631</v>
      </c>
      <c r="C6544">
        <f>Weighting!$F$16</f>
        <v>0</v>
      </c>
      <c r="D6544" t="b">
        <f>IF(C6544=1,'Data Transformation'!$G$3+0.5*'Data Transformation'!$W$25,IF(C6545=1,D6545-'Data Transformation'!$W$25,FALSE))</f>
        <v>0</v>
      </c>
      <c r="E6544" t="str">
        <f t="array" ref="E6544">IF(ISLOGICAL(D6544),"",FREQUENCY(IF('Data Transformation'!$B$425:$B$8425='Bin Analysis'!$B6531,'Data Transformation'!$G$425:$G$8425),D6544))</f>
        <v/>
      </c>
      <c r="F6544" t="str">
        <f t="shared" si="816"/>
        <v/>
      </c>
      <c r="G6544">
        <f>Weighting!$H$16</f>
        <v>0</v>
      </c>
      <c r="H6544">
        <f t="array" ref="H6544">FREQUENCY(IF('Data Transformation'!$B$4:$B$8425=B6531,'Data Transformation'!$G$4:$G$8425),'Bin Analysis'!$B6544)</f>
        <v>18</v>
      </c>
      <c r="I6544">
        <f t="shared" si="817"/>
        <v>0</v>
      </c>
      <c r="J6544">
        <f t="shared" si="818"/>
        <v>0</v>
      </c>
      <c r="K6544">
        <f>J6544*Weighting!$W$16</f>
        <v>0</v>
      </c>
      <c r="M6544" s="14"/>
    </row>
    <row r="6545" spans="1:25" x14ac:dyDescent="0.25">
      <c r="A6545" s="32" t="str">
        <f>IF(Weighting!$P$17&gt;0,B6545,"")</f>
        <v/>
      </c>
      <c r="B6545">
        <f>Weighting!$C$17</f>
        <v>1.762</v>
      </c>
      <c r="C6545">
        <f>Weighting!$F$17</f>
        <v>0</v>
      </c>
      <c r="D6545" t="b">
        <f>IF(C6545=1,'Data Transformation'!$G$3+0.5*'Data Transformation'!$W$25,IF(C6546=1,D6546-'Data Transformation'!$W$25,FALSE))</f>
        <v>0</v>
      </c>
      <c r="E6545" t="str">
        <f t="array" ref="E6545">IF(ISLOGICAL(D6545),"",FREQUENCY(IF('Data Transformation'!$B$425:$B$8425='Bin Analysis'!$B6531,'Data Transformation'!$G$425:$G$8425),D6545))</f>
        <v/>
      </c>
      <c r="F6545" t="str">
        <f t="shared" si="816"/>
        <v/>
      </c>
      <c r="G6545">
        <f>Weighting!$H$17</f>
        <v>0</v>
      </c>
      <c r="H6545">
        <f t="array" ref="H6545">FREQUENCY(IF('Data Transformation'!$B$4:$B$8425=B6531,'Data Transformation'!$G$4:$G$8425),'Bin Analysis'!$B6545)</f>
        <v>18</v>
      </c>
      <c r="I6545">
        <f t="shared" si="817"/>
        <v>0</v>
      </c>
      <c r="J6545">
        <f t="shared" si="818"/>
        <v>0</v>
      </c>
      <c r="K6545">
        <f>J6545*Weighting!$W$17</f>
        <v>0</v>
      </c>
      <c r="M6545" s="14"/>
    </row>
    <row r="6546" spans="1:25" x14ac:dyDescent="0.25">
      <c r="A6546" s="32" t="str">
        <f>IF(Weighting!$P$18&gt;0,B6546,"")</f>
        <v/>
      </c>
      <c r="B6546">
        <f>Weighting!$C$18</f>
        <v>1.893</v>
      </c>
      <c r="C6546">
        <f>Weighting!$F$18</f>
        <v>0</v>
      </c>
      <c r="D6546" t="b">
        <f>IF(C6546=1,'Data Transformation'!$G$3+0.5*'Data Transformation'!$W$25,IF(C6547=1,D6547-'Data Transformation'!$W$25,FALSE))</f>
        <v>0</v>
      </c>
      <c r="E6546" t="str">
        <f t="array" ref="E6546">IF(ISLOGICAL(D6546),"",FREQUENCY(IF('Data Transformation'!$B$425:$B$8425='Bin Analysis'!$B6531,'Data Transformation'!$G$425:$G$8425),D6546))</f>
        <v/>
      </c>
      <c r="F6546" t="str">
        <f t="shared" si="816"/>
        <v/>
      </c>
      <c r="G6546">
        <f>Weighting!$H$18</f>
        <v>0</v>
      </c>
      <c r="H6546">
        <f t="array" ref="H6546">FREQUENCY(IF('Data Transformation'!$B$4:$B$8425=B6531,'Data Transformation'!$G$4:$G$8425),'Bin Analysis'!$B6546)</f>
        <v>18</v>
      </c>
      <c r="I6546">
        <f t="shared" si="817"/>
        <v>0</v>
      </c>
      <c r="J6546">
        <f t="shared" si="818"/>
        <v>0</v>
      </c>
      <c r="K6546">
        <f>J6546*Weighting!$W$18</f>
        <v>0</v>
      </c>
      <c r="M6546" s="14"/>
    </row>
    <row r="6547" spans="1:25" x14ac:dyDescent="0.25">
      <c r="A6547" s="32" t="str">
        <f>IF(Weighting!$P$19&gt;0,B6547,"")</f>
        <v/>
      </c>
      <c r="B6547">
        <f>Weighting!$C$19</f>
        <v>2.024</v>
      </c>
      <c r="C6547">
        <f>Weighting!$F$19</f>
        <v>0</v>
      </c>
      <c r="D6547" t="b">
        <f>IF(C6547=1,'Data Transformation'!$G$3+0.5*'Data Transformation'!$W$25,IF(C6548=1,D6548-'Data Transformation'!$W$25,FALSE))</f>
        <v>0</v>
      </c>
      <c r="E6547" t="str">
        <f t="array" ref="E6547">IF(ISLOGICAL(D6547),"",FREQUENCY(IF('Data Transformation'!$B$425:$B$8425='Bin Analysis'!$B6531,'Data Transformation'!$G$425:$G$8425),D6547))</f>
        <v/>
      </c>
      <c r="F6547" t="str">
        <f t="shared" si="816"/>
        <v/>
      </c>
      <c r="G6547">
        <f>Weighting!$H$19</f>
        <v>0</v>
      </c>
      <c r="H6547">
        <f t="array" ref="H6547">FREQUENCY(IF('Data Transformation'!$B$4:$B$8425=B6531,'Data Transformation'!$G$4:$G$8425),'Bin Analysis'!$B6547)</f>
        <v>18</v>
      </c>
      <c r="I6547">
        <f t="shared" si="817"/>
        <v>0</v>
      </c>
      <c r="J6547">
        <f t="shared" si="818"/>
        <v>0</v>
      </c>
      <c r="K6547">
        <f>J6547*Weighting!$W$19</f>
        <v>0</v>
      </c>
      <c r="M6547" s="14"/>
    </row>
    <row r="6548" spans="1:25" x14ac:dyDescent="0.25">
      <c r="A6548" s="32" t="str">
        <f>IF(Weighting!$P$20&gt;0,B6548,"")</f>
        <v/>
      </c>
      <c r="B6548">
        <f>Weighting!$C$20</f>
        <v>2.1550000000000002</v>
      </c>
      <c r="C6548">
        <f>Weighting!$F$20</f>
        <v>0</v>
      </c>
      <c r="D6548" t="b">
        <f>IF(C6548=1,'Data Transformation'!$G$3+0.5*'Data Transformation'!$W$25,IF(C6549=1,D6549-'Data Transformation'!$W$25,FALSE))</f>
        <v>0</v>
      </c>
      <c r="E6548" t="str">
        <f t="array" ref="E6548">IF(ISLOGICAL(D6548),"",FREQUENCY(IF('Data Transformation'!$B$425:$B$8425='Bin Analysis'!$B6531,'Data Transformation'!$G$425:$G$8425),D6548))</f>
        <v/>
      </c>
      <c r="F6548" t="str">
        <f t="shared" si="816"/>
        <v/>
      </c>
      <c r="G6548">
        <f>Weighting!$H$20</f>
        <v>0</v>
      </c>
      <c r="H6548">
        <f t="array" ref="H6548">FREQUENCY(IF('Data Transformation'!$B$4:$B$8425=B6531,'Data Transformation'!$G$4:$G$8425),'Bin Analysis'!$B6548)</f>
        <v>18</v>
      </c>
      <c r="I6548">
        <f t="shared" si="817"/>
        <v>0</v>
      </c>
      <c r="J6548">
        <f t="shared" si="818"/>
        <v>0</v>
      </c>
      <c r="K6548">
        <f>J6548*Weighting!$W$20</f>
        <v>0</v>
      </c>
      <c r="M6548" s="14"/>
    </row>
    <row r="6549" spans="1:25" x14ac:dyDescent="0.25">
      <c r="A6549" s="32" t="str">
        <f>IF(Weighting!$P$21&gt;0,B6549,"")</f>
        <v/>
      </c>
      <c r="B6549">
        <f>Weighting!$C$21</f>
        <v>2.2860000000000005</v>
      </c>
      <c r="C6549">
        <f>Weighting!$F$21</f>
        <v>0</v>
      </c>
      <c r="D6549" t="b">
        <f>IF(C6549=1,'Data Transformation'!$G$3+0.5*'Data Transformation'!$W$25,IF(C6550=1,D6550-'Data Transformation'!$W$25,FALSE))</f>
        <v>0</v>
      </c>
      <c r="E6549" t="str">
        <f t="array" ref="E6549">IF(ISLOGICAL(D6549),"",FREQUENCY(IF('Data Transformation'!$B$425:$B$8425='Bin Analysis'!$B6531,'Data Transformation'!$G$425:$G$8425),D6549))</f>
        <v/>
      </c>
      <c r="F6549" t="str">
        <f t="shared" si="816"/>
        <v/>
      </c>
      <c r="G6549">
        <f>Weighting!$H$21</f>
        <v>0</v>
      </c>
      <c r="H6549">
        <f t="array" ref="H6549">FREQUENCY(IF('Data Transformation'!$B$4:$B$8425=B6531,'Data Transformation'!$G$4:$G$8425),'Bin Analysis'!$B6549)</f>
        <v>18</v>
      </c>
      <c r="I6549">
        <f t="shared" si="817"/>
        <v>0</v>
      </c>
      <c r="J6549">
        <f t="shared" si="818"/>
        <v>0</v>
      </c>
      <c r="K6549">
        <f>J6549*Weighting!$W$21</f>
        <v>0</v>
      </c>
      <c r="M6549" s="14"/>
    </row>
    <row r="6550" spans="1:25" x14ac:dyDescent="0.25">
      <c r="A6550" s="32" t="str">
        <f>IF(Weighting!$P$22&gt;0,B6550,"")</f>
        <v/>
      </c>
      <c r="B6550">
        <f>Weighting!$C$22</f>
        <v>2.4170000000000007</v>
      </c>
      <c r="C6550">
        <f>Weighting!$F$22</f>
        <v>0</v>
      </c>
      <c r="D6550" t="b">
        <f>IF(C6550=1,'Data Transformation'!$G$3+0.5*'Data Transformation'!$W$25,IF(C6551=1,D6551-'Data Transformation'!$W$25,FALSE))</f>
        <v>0</v>
      </c>
      <c r="E6550" t="str">
        <f t="array" ref="E6550">IF(ISLOGICAL(D6550),"",FREQUENCY(IF('Data Transformation'!$B$425:$B$8425='Bin Analysis'!$B6531,'Data Transformation'!$G$425:$G$8425),D6550))</f>
        <v/>
      </c>
      <c r="F6550" t="str">
        <f t="shared" si="816"/>
        <v/>
      </c>
      <c r="G6550">
        <f>Weighting!$H$22</f>
        <v>0</v>
      </c>
      <c r="H6550">
        <f t="array" ref="H6550">FREQUENCY(IF('Data Transformation'!$B$4:$B$8425=B6531,'Data Transformation'!$G$4:$G$8425),'Bin Analysis'!$B6550)</f>
        <v>18</v>
      </c>
      <c r="I6550">
        <f t="shared" si="817"/>
        <v>0</v>
      </c>
      <c r="J6550">
        <f t="shared" si="818"/>
        <v>0</v>
      </c>
      <c r="K6550">
        <f>J6550*Weighting!$W$22</f>
        <v>0</v>
      </c>
      <c r="M6550" s="14"/>
    </row>
    <row r="6551" spans="1:25" x14ac:dyDescent="0.25">
      <c r="A6551" s="32" t="str">
        <f>IF(Weighting!$P$23&gt;0,B6551,"")</f>
        <v/>
      </c>
      <c r="B6551">
        <f>Weighting!$C$23</f>
        <v>2.5480000000000009</v>
      </c>
      <c r="C6551">
        <f>Weighting!$F$23</f>
        <v>0</v>
      </c>
      <c r="D6551" t="b">
        <f>IF(C6551=1,'Data Transformation'!$G$3+0.5*'Data Transformation'!$W$25,IF(C6552=1,D6552-'Data Transformation'!$W$25,FALSE))</f>
        <v>0</v>
      </c>
      <c r="E6551" t="str">
        <f t="array" ref="E6551">IF(ISLOGICAL(D6551),"",FREQUENCY(IF('Data Transformation'!$B$425:$B$8425='Bin Analysis'!$B6531,'Data Transformation'!$G$425:$G$8425),D6551))</f>
        <v/>
      </c>
      <c r="F6551" t="str">
        <f t="shared" si="816"/>
        <v/>
      </c>
      <c r="G6551">
        <f>Weighting!$H$23</f>
        <v>0</v>
      </c>
      <c r="H6551">
        <f t="array" ref="H6551">FREQUENCY(IF('Data Transformation'!$B$4:$B$8425=B6531,'Data Transformation'!$G$4:$G$8425),'Bin Analysis'!$B6551)</f>
        <v>18</v>
      </c>
      <c r="I6551">
        <f t="shared" si="817"/>
        <v>0</v>
      </c>
      <c r="J6551">
        <f t="shared" si="818"/>
        <v>0</v>
      </c>
      <c r="K6551">
        <f>J6551*Weighting!$W$23</f>
        <v>0</v>
      </c>
      <c r="M6551" s="14"/>
    </row>
    <row r="6552" spans="1:25" x14ac:dyDescent="0.25">
      <c r="A6552" s="32" t="str">
        <f>IF(Weighting!$P$24&gt;0,B6552,"")</f>
        <v/>
      </c>
      <c r="B6552">
        <f>Weighting!$C$24</f>
        <v>2.6790000000000012</v>
      </c>
      <c r="C6552">
        <f>Weighting!$F$24</f>
        <v>0</v>
      </c>
      <c r="D6552" t="b">
        <f>IF(C6552=1,'Data Transformation'!$G$3+0.5*'Data Transformation'!$W$25,IF(C6553=1,D6553-'Data Transformation'!$W$25,FALSE))</f>
        <v>0</v>
      </c>
      <c r="E6552" t="str">
        <f t="array" ref="E6552">IF(ISLOGICAL(D6552),"",FREQUENCY(IF('Data Transformation'!$B$425:$B$8425='Bin Analysis'!$B6531,'Data Transformation'!$G$425:$G$8425),D6552))</f>
        <v/>
      </c>
      <c r="F6552" t="str">
        <f t="shared" si="816"/>
        <v/>
      </c>
      <c r="G6552">
        <f>Weighting!$H$24</f>
        <v>0</v>
      </c>
      <c r="H6552">
        <f t="array" ref="H6552">FREQUENCY(IF('Data Transformation'!$B$4:$B$8425=B6531,'Data Transformation'!$G$4:$G$8425),'Bin Analysis'!$B6552)</f>
        <v>18</v>
      </c>
      <c r="I6552">
        <f t="shared" si="817"/>
        <v>0</v>
      </c>
      <c r="J6552">
        <f t="shared" si="818"/>
        <v>0</v>
      </c>
      <c r="K6552">
        <f>J6552*Weighting!$W$24</f>
        <v>0</v>
      </c>
      <c r="M6552" s="14"/>
    </row>
    <row r="6553" spans="1:25" x14ac:dyDescent="0.25">
      <c r="A6553" s="32" t="str">
        <f>IF(Weighting!$P$25&gt;0,B6553,"")</f>
        <v/>
      </c>
      <c r="B6553">
        <f>Weighting!$C$25</f>
        <v>2.8100000000000014</v>
      </c>
      <c r="C6553">
        <f>Weighting!$F$25</f>
        <v>0</v>
      </c>
      <c r="D6553" t="b">
        <f>IF(C6553=1,'Data Transformation'!$G$3+0.5*'Data Transformation'!$W$25,IF(C6554=1,D6554-'Data Transformation'!$W$25,FALSE))</f>
        <v>0</v>
      </c>
      <c r="E6553" t="str">
        <f t="array" ref="E6553">IF(ISLOGICAL(D6553),"",FREQUENCY(IF('Data Transformation'!$B$425:$B$8425='Bin Analysis'!$B6531,'Data Transformation'!$G$425:$G$8425),D6553))</f>
        <v/>
      </c>
      <c r="F6553" t="str">
        <f t="shared" si="816"/>
        <v/>
      </c>
      <c r="G6553">
        <f>Weighting!$H$25</f>
        <v>0</v>
      </c>
      <c r="H6553">
        <f t="array" ref="H6553">FREQUENCY(IF('Data Transformation'!$B$4:$B$8425=B6531,'Data Transformation'!$G$4:$G$8425),'Bin Analysis'!$B6553)</f>
        <v>18</v>
      </c>
      <c r="I6553">
        <f t="shared" si="817"/>
        <v>0</v>
      </c>
      <c r="J6553">
        <f t="shared" si="818"/>
        <v>0</v>
      </c>
      <c r="K6553">
        <f>J6553*Weighting!$W$25</f>
        <v>0</v>
      </c>
      <c r="M6553" s="14"/>
    </row>
    <row r="6554" spans="1:25" x14ac:dyDescent="0.25">
      <c r="O6554"/>
      <c r="P6554"/>
      <c r="Q6554"/>
      <c r="R6554"/>
    </row>
    <row r="6555" spans="1:25" ht="23.25" x14ac:dyDescent="0.35">
      <c r="A6555" s="21" t="s">
        <v>0</v>
      </c>
      <c r="B6555" s="21">
        <f>IFERROR(VLOOKUP(C6555,'Data Transformation'!$L$6:$M$426,2,FALSE),"")</f>
        <v>273</v>
      </c>
      <c r="C6555" s="21">
        <f>C6531+1</f>
        <v>273</v>
      </c>
      <c r="D6555" s="21"/>
      <c r="E6555" s="21"/>
      <c r="F6555" s="21"/>
      <c r="G6555" s="21"/>
      <c r="H6555" s="22"/>
      <c r="I6555" s="22"/>
      <c r="J6555" s="22"/>
      <c r="K6555" s="21"/>
      <c r="L6555" s="21">
        <f>B6555</f>
        <v>273</v>
      </c>
      <c r="M6555" s="23">
        <f>INDEX('Data Transformation'!$O$4:$O$424,MATCH($B6555,'Data Transformation'!$M$4:$M$424,0),MATCH($M$2,'Data Transformation'!$O$3,0))</f>
        <v>16</v>
      </c>
      <c r="N6555" s="27">
        <f>IF('Input and Summary Results'!$J$16="minimum",'Bin Analysis'!X6556/(M6555-1),'Bin Analysis'!Y6555/('Bin Analysis'!M6555-1))</f>
        <v>0</v>
      </c>
      <c r="O6555" s="27">
        <f>IF(M6555=FALSE,NA(),(VLOOKUP(1,C6558:K6577,4,FALSE))/(M6555-1))</f>
        <v>6.6666666666666666E-2</v>
      </c>
      <c r="P6555" s="27">
        <f>IF(M6555=FALSE,NA(),SUM(J6558:J6577)/Weighting!$S$5)</f>
        <v>0.3</v>
      </c>
      <c r="Q6555" s="27">
        <f>IF(M6555=FALSE,NA(),SUM(K6558:K6577)/Weighting!$S$6)</f>
        <v>0.17391304347826086</v>
      </c>
      <c r="R6555" s="27">
        <f>IF(M6555=FALSE,NA(),(VLOOKUP(1,G6558:K6577,3,FALSE))/(M6555-1))</f>
        <v>0.93333333333333335</v>
      </c>
      <c r="S6555" s="22" t="str">
        <f>IF(M6555=FALSE,NA(),IF(SUM(J6558:J6577)=2,"yes","no"))</f>
        <v>no</v>
      </c>
      <c r="X6555" s="2" cm="2">
        <f t="array" ref="X6555:X6556">FREQUENCY(IF('Data Transformation'!$B$425:$B$6424='Bin Analysis'!L6555,'Data Transformation'!$G$425:$G$6424),'Data Transformation'!$U$11)</f>
        <v>15</v>
      </c>
      <c r="Y6555" s="2" cm="2">
        <f t="array" ref="Y6555:Y6556">FREQUENCY(IF('Data Transformation'!$B$425:$B$6424='Bin Analysis'!L6555,'Data Transformation'!$G$425:$G$6424),'Data Transformation'!$U$12)</f>
        <v>14</v>
      </c>
    </row>
    <row r="6556" spans="1:25" x14ac:dyDescent="0.25">
      <c r="A6556" s="14" t="s">
        <v>66</v>
      </c>
      <c r="B6556" t="s">
        <v>47</v>
      </c>
      <c r="C6556" t="s">
        <v>5</v>
      </c>
      <c r="D6556" t="s">
        <v>99</v>
      </c>
      <c r="E6556" t="s">
        <v>100</v>
      </c>
      <c r="F6556" t="s">
        <v>101</v>
      </c>
      <c r="G6556" t="s">
        <v>69</v>
      </c>
      <c r="H6556" t="s">
        <v>31</v>
      </c>
      <c r="I6556" t="s">
        <v>32</v>
      </c>
      <c r="J6556" t="s">
        <v>46</v>
      </c>
      <c r="K6556" s="14" t="s">
        <v>45</v>
      </c>
      <c r="M6556" s="14"/>
      <c r="X6556" s="2">
        <v>0</v>
      </c>
      <c r="Y6556" s="2">
        <v>1</v>
      </c>
    </row>
    <row r="6557" spans="1:25" x14ac:dyDescent="0.25">
      <c r="A6557" s="32"/>
      <c r="D6557" t="b">
        <f>IF(C6557=1,'Data Transformation'!$G$3+0.5*'Data Transformation'!$W$25,IF(C6558=1,D6558-'Data Transformation'!$W$25,FALSE))</f>
        <v>0</v>
      </c>
      <c r="E6557" t="str">
        <f t="array" ref="E6557">IF(ISLOGICAL(D6557),"",FREQUENCY(IF('Data Transformation'!$B$425:$B$8425='Bin Analysis'!$B6555,'Data Transformation'!$G$425:$G$8425),D6557))</f>
        <v/>
      </c>
      <c r="F6557" t="str">
        <f>IF(ISLOGICAL(D6557),"",E6557-E6556)</f>
        <v/>
      </c>
      <c r="M6557" s="14"/>
    </row>
    <row r="6558" spans="1:25" x14ac:dyDescent="0.25">
      <c r="A6558" s="32">
        <f>IF(Weighting!$P$6&gt;0,B6558,"")</f>
        <v>0.32100000000000001</v>
      </c>
      <c r="B6558">
        <f>Weighting!$C$6</f>
        <v>0.32100000000000001</v>
      </c>
      <c r="C6558">
        <f>Weighting!$F$6</f>
        <v>0</v>
      </c>
      <c r="D6558" t="b">
        <f>IF(C6558=1,'Data Transformation'!$G$3+0.5*'Data Transformation'!$W$25,IF(C6559=1,D6559-'Data Transformation'!$W$25,FALSE))</f>
        <v>0</v>
      </c>
      <c r="E6558" t="str">
        <f t="array" ref="E6558">IF(ISLOGICAL(D6558),"",FREQUENCY(IF('Data Transformation'!$B$425:$B$8425='Bin Analysis'!$B6555,'Data Transformation'!$G$425:$G$8425),D6558))</f>
        <v/>
      </c>
      <c r="F6558" t="str">
        <f>IF(ISLOGICAL(D6558),"",E6558-E6557)</f>
        <v/>
      </c>
      <c r="G6558">
        <f>Weighting!$H$6</f>
        <v>1</v>
      </c>
      <c r="H6558">
        <f t="array" ref="H6558">FREQUENCY(IF('Data Transformation'!$B$4:$B$8425=B6555,'Data Transformation'!$G$4:$G$8425),'Bin Analysis'!$B6558)</f>
        <v>14</v>
      </c>
      <c r="I6558">
        <f>H6558-H6557</f>
        <v>14</v>
      </c>
      <c r="J6558">
        <f>IF(I6558=0,0,1)</f>
        <v>1</v>
      </c>
      <c r="K6558">
        <f>J6558*Weighting!$W$6</f>
        <v>1</v>
      </c>
      <c r="M6558" s="14"/>
    </row>
    <row r="6559" spans="1:25" x14ac:dyDescent="0.25">
      <c r="A6559" s="32">
        <f>IF(Weighting!$P$7&gt;0,B6559,"")</f>
        <v>0.45200000000000001</v>
      </c>
      <c r="B6559">
        <f>Weighting!$C$7</f>
        <v>0.45200000000000001</v>
      </c>
      <c r="C6559">
        <f>Weighting!$F$7</f>
        <v>0</v>
      </c>
      <c r="D6559" t="b">
        <f>IF(C6559=1,'Data Transformation'!$G$3+0.5*'Data Transformation'!$W$25,IF(C6560=1,D6560-'Data Transformation'!$W$25,FALSE))</f>
        <v>0</v>
      </c>
      <c r="E6559" t="str">
        <f t="array" ref="E6559">IF(ISLOGICAL(D6559),"",FREQUENCY(IF('Data Transformation'!$B$425:$B$8425='Bin Analysis'!$B6555,'Data Transformation'!$G$425:$G$8425),D6559))</f>
        <v/>
      </c>
      <c r="F6559" t="str">
        <f t="shared" ref="F6559:F6577" si="819">IF(ISLOGICAL(D6559),"",E6559-E6558)</f>
        <v/>
      </c>
      <c r="G6559">
        <f>Weighting!$H$7</f>
        <v>0</v>
      </c>
      <c r="H6559">
        <f t="array" ref="H6559">FREQUENCY(IF('Data Transformation'!$B$4:$B$8425=B6555,'Data Transformation'!$G$4:$G$8425),'Bin Analysis'!$B6559)</f>
        <v>14</v>
      </c>
      <c r="I6559">
        <f t="shared" ref="I6559:I6577" si="820">H6559-H6558</f>
        <v>0</v>
      </c>
      <c r="J6559">
        <f>IF(I6559=0,0,1)</f>
        <v>0</v>
      </c>
      <c r="K6559">
        <f>J6559*Weighting!$W$7</f>
        <v>0</v>
      </c>
      <c r="M6559" s="14"/>
    </row>
    <row r="6560" spans="1:25" x14ac:dyDescent="0.25">
      <c r="A6560" s="32">
        <f>IF(Weighting!$P$8&gt;0,B6560,"")</f>
        <v>0.58299999999999996</v>
      </c>
      <c r="B6560">
        <f>Weighting!$C$8</f>
        <v>0.58299999999999996</v>
      </c>
      <c r="C6560">
        <f>Weighting!$F$8</f>
        <v>0</v>
      </c>
      <c r="D6560" t="b">
        <f>IF(C6560=1,'Data Transformation'!$G$3+0.5*'Data Transformation'!$W$25,IF(C6561=1,D6561-'Data Transformation'!$W$25,FALSE))</f>
        <v>0</v>
      </c>
      <c r="E6560" t="str">
        <f t="array" ref="E6560">IF(ISLOGICAL(D6560),"",FREQUENCY(IF('Data Transformation'!$B$425:$B$8425='Bin Analysis'!$B6555,'Data Transformation'!$G$425:$G$8425),D6560))</f>
        <v/>
      </c>
      <c r="F6560" t="str">
        <f t="shared" si="819"/>
        <v/>
      </c>
      <c r="G6560">
        <f>Weighting!$H$8</f>
        <v>0</v>
      </c>
      <c r="H6560">
        <f t="array" ref="H6560">FREQUENCY(IF('Data Transformation'!$B$4:$B$8425=B6555,'Data Transformation'!$G$4:$G$8425),'Bin Analysis'!$B6560)</f>
        <v>14</v>
      </c>
      <c r="I6560">
        <f t="shared" si="820"/>
        <v>0</v>
      </c>
      <c r="J6560">
        <f t="shared" ref="J6560:J6577" si="821">IF(I6560=0,0,1)</f>
        <v>0</v>
      </c>
      <c r="K6560">
        <f>J6560*Weighting!$W$8</f>
        <v>0</v>
      </c>
      <c r="M6560" s="14"/>
    </row>
    <row r="6561" spans="1:13" x14ac:dyDescent="0.25">
      <c r="A6561" s="32">
        <f>IF(Weighting!$P$9&gt;0,B6561,"")</f>
        <v>0.71399999999999997</v>
      </c>
      <c r="B6561" s="50">
        <f>Weighting!$C$9</f>
        <v>0.71399999999999997</v>
      </c>
      <c r="C6561">
        <f>Weighting!$F$9</f>
        <v>0</v>
      </c>
      <c r="D6561" t="b">
        <f>IF(C6561=1,'Data Transformation'!$G$3+0.5*'Data Transformation'!$W$25,IF(C6562=1,D6562-'Data Transformation'!$W$25,FALSE))</f>
        <v>0</v>
      </c>
      <c r="E6561" t="str">
        <f t="array" ref="E6561">IF(ISLOGICAL(D6561),"",FREQUENCY(IF('Data Transformation'!$B$425:$B$8425='Bin Analysis'!$B6555,'Data Transformation'!$G$425:$G$8425),D6561))</f>
        <v/>
      </c>
      <c r="F6561" t="str">
        <f t="shared" si="819"/>
        <v/>
      </c>
      <c r="G6561">
        <f>Weighting!$H$9</f>
        <v>0</v>
      </c>
      <c r="H6561">
        <f t="array" ref="H6561">FREQUENCY(IF('Data Transformation'!$B$4:$B$8425=B6555,'Data Transformation'!$G$4:$G$8425),'Bin Analysis'!$B6561)</f>
        <v>14</v>
      </c>
      <c r="I6561">
        <f t="shared" si="820"/>
        <v>0</v>
      </c>
      <c r="J6561">
        <f t="shared" si="821"/>
        <v>0</v>
      </c>
      <c r="K6561">
        <f>J6561*Weighting!$W$9</f>
        <v>0</v>
      </c>
      <c r="M6561" s="14"/>
    </row>
    <row r="6562" spans="1:13" x14ac:dyDescent="0.25">
      <c r="A6562" s="32">
        <f>IF(Weighting!$P$10&gt;0,B6562,"")</f>
        <v>0.84499999999999997</v>
      </c>
      <c r="B6562">
        <f>Weighting!$C$10</f>
        <v>0.84499999999999997</v>
      </c>
      <c r="C6562">
        <f>Weighting!$F$10</f>
        <v>0</v>
      </c>
      <c r="D6562" t="b">
        <f>IF(C6562=1,'Data Transformation'!$G$3+0.5*'Data Transformation'!$W$25,IF(C6563=1,D6563-'Data Transformation'!$W$25,FALSE))</f>
        <v>0</v>
      </c>
      <c r="E6562" t="str">
        <f t="array" ref="E6562">IF(ISLOGICAL(D6562),"",FREQUENCY(IF('Data Transformation'!$B$425:$B$8425='Bin Analysis'!$B6555,'Data Transformation'!$G$425:$G$8425),D6562))</f>
        <v/>
      </c>
      <c r="F6562" t="str">
        <f t="shared" si="819"/>
        <v/>
      </c>
      <c r="G6562">
        <f>Weighting!$H$10</f>
        <v>0</v>
      </c>
      <c r="H6562">
        <f t="array" ref="H6562">FREQUENCY(IF('Data Transformation'!$B$4:$B$8425=B6555,'Data Transformation'!$G$4:$G$8425),'Bin Analysis'!$B6562)</f>
        <v>14</v>
      </c>
      <c r="I6562">
        <f t="shared" si="820"/>
        <v>0</v>
      </c>
      <c r="J6562">
        <f t="shared" si="821"/>
        <v>0</v>
      </c>
      <c r="K6562">
        <f>J6562*Weighting!$W$10</f>
        <v>0</v>
      </c>
      <c r="M6562" s="14"/>
    </row>
    <row r="6563" spans="1:13" x14ac:dyDescent="0.25">
      <c r="A6563" s="32">
        <f>IF(Weighting!$P$11&gt;0,B6563,"")</f>
        <v>0.97599999999999998</v>
      </c>
      <c r="B6563">
        <f>Weighting!$C$11</f>
        <v>0.97599999999999998</v>
      </c>
      <c r="C6563">
        <f>Weighting!$F$11</f>
        <v>0</v>
      </c>
      <c r="D6563">
        <f>IF(C6563=1,'Data Transformation'!$G$3+0.5*'Data Transformation'!$W$25,IF(C6564=1,D6564-'Data Transformation'!$W$25,FALSE))</f>
        <v>0.86899999999999999</v>
      </c>
      <c r="E6563">
        <f t="array" ref="E6563">IF(ISLOGICAL(D6563),"",FREQUENCY(IF('Data Transformation'!$B$425:$B$8425='Bin Analysis'!$B6555,'Data Transformation'!$G$425:$G$8425),D6563))</f>
        <v>14</v>
      </c>
      <c r="F6563" t="e">
        <f t="shared" si="819"/>
        <v>#VALUE!</v>
      </c>
      <c r="G6563">
        <f>Weighting!$H$11</f>
        <v>0</v>
      </c>
      <c r="H6563">
        <f t="array" ref="H6563">FREQUENCY(IF('Data Transformation'!$B$4:$B$8425=B6555,'Data Transformation'!$G$4:$G$8425),'Bin Analysis'!$B6563)</f>
        <v>15</v>
      </c>
      <c r="I6563">
        <f t="shared" si="820"/>
        <v>1</v>
      </c>
      <c r="J6563">
        <f t="shared" si="821"/>
        <v>1</v>
      </c>
      <c r="K6563">
        <f>J6563*Weighting!$W$11</f>
        <v>2</v>
      </c>
      <c r="M6563" s="14"/>
    </row>
    <row r="6564" spans="1:13" x14ac:dyDescent="0.25">
      <c r="A6564" s="32">
        <f>IF(Weighting!$P$12&gt;0,B6564,"")</f>
        <v>1.107</v>
      </c>
      <c r="B6564">
        <f>Weighting!$C$12</f>
        <v>1.107</v>
      </c>
      <c r="C6564">
        <f>Weighting!$F$12</f>
        <v>1</v>
      </c>
      <c r="D6564">
        <f>IF(C6564=1,'Data Transformation'!$G$3+0.5*'Data Transformation'!$W$25,IF(C6565=1,D6565-'Data Transformation'!$W$25,FALSE))</f>
        <v>1.131</v>
      </c>
      <c r="E6564">
        <f t="array" ref="E6564">IF(ISLOGICAL(D6564),"",FREQUENCY(IF('Data Transformation'!$B$425:$B$8425='Bin Analysis'!$B6555,'Data Transformation'!$G$425:$G$8425),D6564))</f>
        <v>15</v>
      </c>
      <c r="F6564">
        <f t="shared" si="819"/>
        <v>1</v>
      </c>
      <c r="G6564">
        <f>Weighting!$H$12</f>
        <v>0</v>
      </c>
      <c r="H6564">
        <f t="array" ref="H6564">FREQUENCY(IF('Data Transformation'!$B$4:$B$8425=B6555,'Data Transformation'!$G$4:$G$8425),'Bin Analysis'!$B6564)</f>
        <v>16</v>
      </c>
      <c r="I6564">
        <f t="shared" si="820"/>
        <v>1</v>
      </c>
      <c r="J6564">
        <f t="shared" si="821"/>
        <v>1</v>
      </c>
      <c r="K6564">
        <f>J6564*Weighting!$W$12</f>
        <v>1</v>
      </c>
      <c r="M6564" s="14"/>
    </row>
    <row r="6565" spans="1:13" x14ac:dyDescent="0.25">
      <c r="A6565" s="32">
        <f>IF(Weighting!$P$13&gt;0,B6565,"")</f>
        <v>1.238</v>
      </c>
      <c r="B6565">
        <f>Weighting!$C$13</f>
        <v>1.238</v>
      </c>
      <c r="C6565">
        <f>Weighting!$F$13</f>
        <v>0</v>
      </c>
      <c r="D6565" t="b">
        <f>IF(C6565=1,'Data Transformation'!$G$3+0.5*'Data Transformation'!$W$25,IF(C6566=1,D6566-'Data Transformation'!$W$25,FALSE))</f>
        <v>0</v>
      </c>
      <c r="E6565" t="str">
        <f t="array" ref="E6565">IF(ISLOGICAL(D6565),"",FREQUENCY(IF('Data Transformation'!$B$425:$B$8425='Bin Analysis'!$B6555,'Data Transformation'!$G$425:$G$8425),D6565))</f>
        <v/>
      </c>
      <c r="F6565" t="str">
        <f t="shared" si="819"/>
        <v/>
      </c>
      <c r="G6565">
        <f>Weighting!$H$13</f>
        <v>0</v>
      </c>
      <c r="H6565">
        <f t="array" ref="H6565">FREQUENCY(IF('Data Transformation'!$B$4:$B$8425=B6555,'Data Transformation'!$G$4:$G$8425),'Bin Analysis'!$B6565)</f>
        <v>16</v>
      </c>
      <c r="I6565">
        <f t="shared" si="820"/>
        <v>0</v>
      </c>
      <c r="J6565">
        <f t="shared" si="821"/>
        <v>0</v>
      </c>
      <c r="K6565">
        <f>J6565*Weighting!$W$13</f>
        <v>0</v>
      </c>
      <c r="M6565" s="14"/>
    </row>
    <row r="6566" spans="1:13" x14ac:dyDescent="0.25">
      <c r="A6566" s="32">
        <f>IF(Weighting!$P$14&gt;0,B6566,"")</f>
        <v>1.369</v>
      </c>
      <c r="B6566">
        <f>Weighting!$C$14</f>
        <v>1.369</v>
      </c>
      <c r="C6566">
        <f>Weighting!$F$14</f>
        <v>0</v>
      </c>
      <c r="D6566" t="b">
        <f>IF(C6566=1,'Data Transformation'!$G$3+0.5*'Data Transformation'!$W$25,IF(C6567=1,D6567-'Data Transformation'!$W$25,FALSE))</f>
        <v>0</v>
      </c>
      <c r="E6566" t="str">
        <f t="array" ref="E6566">IF(ISLOGICAL(D6566),"",FREQUENCY(IF('Data Transformation'!$B$425:$B$8425='Bin Analysis'!$B6555,'Data Transformation'!$G$425:$G$8425),D6566))</f>
        <v/>
      </c>
      <c r="F6566" t="str">
        <f t="shared" si="819"/>
        <v/>
      </c>
      <c r="G6566">
        <f>Weighting!$H$14</f>
        <v>0</v>
      </c>
      <c r="H6566">
        <f t="array" ref="H6566">FREQUENCY(IF('Data Transformation'!$B$4:$B$8425=B6555,'Data Transformation'!$G$4:$G$8425),'Bin Analysis'!$B6566)</f>
        <v>16</v>
      </c>
      <c r="I6566">
        <f t="shared" si="820"/>
        <v>0</v>
      </c>
      <c r="J6566">
        <f t="shared" si="821"/>
        <v>0</v>
      </c>
      <c r="K6566">
        <f>J6566*Weighting!$W$14</f>
        <v>0</v>
      </c>
      <c r="M6566" s="14"/>
    </row>
    <row r="6567" spans="1:13" x14ac:dyDescent="0.25">
      <c r="A6567" s="32">
        <f>IF(Weighting!$P$15&gt;0,B6567,"")</f>
        <v>1.5000009999999999</v>
      </c>
      <c r="B6567">
        <f>Weighting!$C$15</f>
        <v>1.5000009999999999</v>
      </c>
      <c r="C6567">
        <f>Weighting!$F$15</f>
        <v>0</v>
      </c>
      <c r="D6567" t="b">
        <f>IF(C6567=1,'Data Transformation'!$G$3+0.5*'Data Transformation'!$W$25,IF(C6568=1,D6568-'Data Transformation'!$W$25,FALSE))</f>
        <v>0</v>
      </c>
      <c r="E6567" t="str">
        <f t="array" ref="E6567">IF(ISLOGICAL(D6567),"",FREQUENCY(IF('Data Transformation'!$B$425:$B$8425='Bin Analysis'!$B6555,'Data Transformation'!$G$425:$G$8425),D6567))</f>
        <v/>
      </c>
      <c r="F6567" t="str">
        <f t="shared" si="819"/>
        <v/>
      </c>
      <c r="G6567">
        <f>Weighting!$H$15</f>
        <v>0</v>
      </c>
      <c r="H6567">
        <f t="array" ref="H6567">FREQUENCY(IF('Data Transformation'!$B$4:$B$8425=B6555,'Data Transformation'!$G$4:$G$8425),'Bin Analysis'!$B6567)</f>
        <v>16</v>
      </c>
      <c r="I6567">
        <f t="shared" si="820"/>
        <v>0</v>
      </c>
      <c r="J6567">
        <f t="shared" si="821"/>
        <v>0</v>
      </c>
      <c r="K6567">
        <f>J6567*Weighting!$W$15</f>
        <v>0</v>
      </c>
      <c r="M6567" s="14"/>
    </row>
    <row r="6568" spans="1:13" x14ac:dyDescent="0.25">
      <c r="A6568" s="32" t="str">
        <f>IF(Weighting!$P$16&gt;0,B6568,"")</f>
        <v/>
      </c>
      <c r="B6568">
        <f>Weighting!$C$16</f>
        <v>1.631</v>
      </c>
      <c r="C6568">
        <f>Weighting!$F$16</f>
        <v>0</v>
      </c>
      <c r="D6568" t="b">
        <f>IF(C6568=1,'Data Transformation'!$G$3+0.5*'Data Transformation'!$W$25,IF(C6569=1,D6569-'Data Transformation'!$W$25,FALSE))</f>
        <v>0</v>
      </c>
      <c r="E6568" t="str">
        <f t="array" ref="E6568">IF(ISLOGICAL(D6568),"",FREQUENCY(IF('Data Transformation'!$B$425:$B$8425='Bin Analysis'!$B6555,'Data Transformation'!$G$425:$G$8425),D6568))</f>
        <v/>
      </c>
      <c r="F6568" t="str">
        <f t="shared" si="819"/>
        <v/>
      </c>
      <c r="G6568">
        <f>Weighting!$H$16</f>
        <v>0</v>
      </c>
      <c r="H6568">
        <f t="array" ref="H6568">FREQUENCY(IF('Data Transformation'!$B$4:$B$8425=B6555,'Data Transformation'!$G$4:$G$8425),'Bin Analysis'!$B6568)</f>
        <v>16</v>
      </c>
      <c r="I6568">
        <f t="shared" si="820"/>
        <v>0</v>
      </c>
      <c r="J6568">
        <f t="shared" si="821"/>
        <v>0</v>
      </c>
      <c r="K6568">
        <f>J6568*Weighting!$W$16</f>
        <v>0</v>
      </c>
      <c r="M6568" s="14"/>
    </row>
    <row r="6569" spans="1:13" x14ac:dyDescent="0.25">
      <c r="A6569" s="32" t="str">
        <f>IF(Weighting!$P$17&gt;0,B6569,"")</f>
        <v/>
      </c>
      <c r="B6569">
        <f>Weighting!$C$17</f>
        <v>1.762</v>
      </c>
      <c r="C6569">
        <f>Weighting!$F$17</f>
        <v>0</v>
      </c>
      <c r="D6569" t="b">
        <f>IF(C6569=1,'Data Transformation'!$G$3+0.5*'Data Transformation'!$W$25,IF(C6570=1,D6570-'Data Transformation'!$W$25,FALSE))</f>
        <v>0</v>
      </c>
      <c r="E6569" t="str">
        <f t="array" ref="E6569">IF(ISLOGICAL(D6569),"",FREQUENCY(IF('Data Transformation'!$B$425:$B$8425='Bin Analysis'!$B6555,'Data Transformation'!$G$425:$G$8425),D6569))</f>
        <v/>
      </c>
      <c r="F6569" t="str">
        <f t="shared" si="819"/>
        <v/>
      </c>
      <c r="G6569">
        <f>Weighting!$H$17</f>
        <v>0</v>
      </c>
      <c r="H6569">
        <f t="array" ref="H6569">FREQUENCY(IF('Data Transformation'!$B$4:$B$8425=B6555,'Data Transformation'!$G$4:$G$8425),'Bin Analysis'!$B6569)</f>
        <v>16</v>
      </c>
      <c r="I6569">
        <f t="shared" si="820"/>
        <v>0</v>
      </c>
      <c r="J6569">
        <f t="shared" si="821"/>
        <v>0</v>
      </c>
      <c r="K6569">
        <f>J6569*Weighting!$W$17</f>
        <v>0</v>
      </c>
      <c r="M6569" s="14"/>
    </row>
    <row r="6570" spans="1:13" x14ac:dyDescent="0.25">
      <c r="A6570" s="32" t="str">
        <f>IF(Weighting!$P$18&gt;0,B6570,"")</f>
        <v/>
      </c>
      <c r="B6570">
        <f>Weighting!$C$18</f>
        <v>1.893</v>
      </c>
      <c r="C6570">
        <f>Weighting!$F$18</f>
        <v>0</v>
      </c>
      <c r="D6570" t="b">
        <f>IF(C6570=1,'Data Transformation'!$G$3+0.5*'Data Transformation'!$W$25,IF(C6571=1,D6571-'Data Transformation'!$W$25,FALSE))</f>
        <v>0</v>
      </c>
      <c r="E6570" t="str">
        <f t="array" ref="E6570">IF(ISLOGICAL(D6570),"",FREQUENCY(IF('Data Transformation'!$B$425:$B$8425='Bin Analysis'!$B6555,'Data Transformation'!$G$425:$G$8425),D6570))</f>
        <v/>
      </c>
      <c r="F6570" t="str">
        <f t="shared" si="819"/>
        <v/>
      </c>
      <c r="G6570">
        <f>Weighting!$H$18</f>
        <v>0</v>
      </c>
      <c r="H6570">
        <f t="array" ref="H6570">FREQUENCY(IF('Data Transformation'!$B$4:$B$8425=B6555,'Data Transformation'!$G$4:$G$8425),'Bin Analysis'!$B6570)</f>
        <v>16</v>
      </c>
      <c r="I6570">
        <f t="shared" si="820"/>
        <v>0</v>
      </c>
      <c r="J6570">
        <f t="shared" si="821"/>
        <v>0</v>
      </c>
      <c r="K6570">
        <f>J6570*Weighting!$W$18</f>
        <v>0</v>
      </c>
      <c r="M6570" s="14"/>
    </row>
    <row r="6571" spans="1:13" x14ac:dyDescent="0.25">
      <c r="A6571" s="32" t="str">
        <f>IF(Weighting!$P$19&gt;0,B6571,"")</f>
        <v/>
      </c>
      <c r="B6571">
        <f>Weighting!$C$19</f>
        <v>2.024</v>
      </c>
      <c r="C6571">
        <f>Weighting!$F$19</f>
        <v>0</v>
      </c>
      <c r="D6571" t="b">
        <f>IF(C6571=1,'Data Transformation'!$G$3+0.5*'Data Transformation'!$W$25,IF(C6572=1,D6572-'Data Transformation'!$W$25,FALSE))</f>
        <v>0</v>
      </c>
      <c r="E6571" t="str">
        <f t="array" ref="E6571">IF(ISLOGICAL(D6571),"",FREQUENCY(IF('Data Transformation'!$B$425:$B$8425='Bin Analysis'!$B6555,'Data Transformation'!$G$425:$G$8425),D6571))</f>
        <v/>
      </c>
      <c r="F6571" t="str">
        <f t="shared" si="819"/>
        <v/>
      </c>
      <c r="G6571">
        <f>Weighting!$H$19</f>
        <v>0</v>
      </c>
      <c r="H6571">
        <f t="array" ref="H6571">FREQUENCY(IF('Data Transformation'!$B$4:$B$8425=B6555,'Data Transformation'!$G$4:$G$8425),'Bin Analysis'!$B6571)</f>
        <v>16</v>
      </c>
      <c r="I6571">
        <f t="shared" si="820"/>
        <v>0</v>
      </c>
      <c r="J6571">
        <f t="shared" si="821"/>
        <v>0</v>
      </c>
      <c r="K6571">
        <f>J6571*Weighting!$W$19</f>
        <v>0</v>
      </c>
      <c r="M6571" s="14"/>
    </row>
    <row r="6572" spans="1:13" x14ac:dyDescent="0.25">
      <c r="A6572" s="32" t="str">
        <f>IF(Weighting!$P$20&gt;0,B6572,"")</f>
        <v/>
      </c>
      <c r="B6572">
        <f>Weighting!$C$20</f>
        <v>2.1550000000000002</v>
      </c>
      <c r="C6572">
        <f>Weighting!$F$20</f>
        <v>0</v>
      </c>
      <c r="D6572" t="b">
        <f>IF(C6572=1,'Data Transformation'!$G$3+0.5*'Data Transformation'!$W$25,IF(C6573=1,D6573-'Data Transformation'!$W$25,FALSE))</f>
        <v>0</v>
      </c>
      <c r="E6572" t="str">
        <f t="array" ref="E6572">IF(ISLOGICAL(D6572),"",FREQUENCY(IF('Data Transformation'!$B$425:$B$8425='Bin Analysis'!$B6555,'Data Transformation'!$G$425:$G$8425),D6572))</f>
        <v/>
      </c>
      <c r="F6572" t="str">
        <f t="shared" si="819"/>
        <v/>
      </c>
      <c r="G6572">
        <f>Weighting!$H$20</f>
        <v>0</v>
      </c>
      <c r="H6572">
        <f t="array" ref="H6572">FREQUENCY(IF('Data Transformation'!$B$4:$B$8425=B6555,'Data Transformation'!$G$4:$G$8425),'Bin Analysis'!$B6572)</f>
        <v>16</v>
      </c>
      <c r="I6572">
        <f t="shared" si="820"/>
        <v>0</v>
      </c>
      <c r="J6572">
        <f t="shared" si="821"/>
        <v>0</v>
      </c>
      <c r="K6572">
        <f>J6572*Weighting!$W$20</f>
        <v>0</v>
      </c>
      <c r="M6572" s="14"/>
    </row>
    <row r="6573" spans="1:13" x14ac:dyDescent="0.25">
      <c r="A6573" s="32" t="str">
        <f>IF(Weighting!$P$21&gt;0,B6573,"")</f>
        <v/>
      </c>
      <c r="B6573">
        <f>Weighting!$C$21</f>
        <v>2.2860000000000005</v>
      </c>
      <c r="C6573">
        <f>Weighting!$F$21</f>
        <v>0</v>
      </c>
      <c r="D6573" t="b">
        <f>IF(C6573=1,'Data Transformation'!$G$3+0.5*'Data Transformation'!$W$25,IF(C6574=1,D6574-'Data Transformation'!$W$25,FALSE))</f>
        <v>0</v>
      </c>
      <c r="E6573" t="str">
        <f t="array" ref="E6573">IF(ISLOGICAL(D6573),"",FREQUENCY(IF('Data Transformation'!$B$425:$B$8425='Bin Analysis'!$B6555,'Data Transformation'!$G$425:$G$8425),D6573))</f>
        <v/>
      </c>
      <c r="F6573" t="str">
        <f t="shared" si="819"/>
        <v/>
      </c>
      <c r="G6573">
        <f>Weighting!$H$21</f>
        <v>0</v>
      </c>
      <c r="H6573">
        <f t="array" ref="H6573">FREQUENCY(IF('Data Transformation'!$B$4:$B$8425=B6555,'Data Transformation'!$G$4:$G$8425),'Bin Analysis'!$B6573)</f>
        <v>16</v>
      </c>
      <c r="I6573">
        <f t="shared" si="820"/>
        <v>0</v>
      </c>
      <c r="J6573">
        <f t="shared" si="821"/>
        <v>0</v>
      </c>
      <c r="K6573">
        <f>J6573*Weighting!$W$21</f>
        <v>0</v>
      </c>
      <c r="M6573" s="14"/>
    </row>
    <row r="6574" spans="1:13" x14ac:dyDescent="0.25">
      <c r="A6574" s="32" t="str">
        <f>IF(Weighting!$P$22&gt;0,B6574,"")</f>
        <v/>
      </c>
      <c r="B6574">
        <f>Weighting!$C$22</f>
        <v>2.4170000000000007</v>
      </c>
      <c r="C6574">
        <f>Weighting!$F$22</f>
        <v>0</v>
      </c>
      <c r="D6574" t="b">
        <f>IF(C6574=1,'Data Transformation'!$G$3+0.5*'Data Transformation'!$W$25,IF(C6575=1,D6575-'Data Transformation'!$W$25,FALSE))</f>
        <v>0</v>
      </c>
      <c r="E6574" t="str">
        <f t="array" ref="E6574">IF(ISLOGICAL(D6574),"",FREQUENCY(IF('Data Transformation'!$B$425:$B$8425='Bin Analysis'!$B6555,'Data Transformation'!$G$425:$G$8425),D6574))</f>
        <v/>
      </c>
      <c r="F6574" t="str">
        <f t="shared" si="819"/>
        <v/>
      </c>
      <c r="G6574">
        <f>Weighting!$H$22</f>
        <v>0</v>
      </c>
      <c r="H6574">
        <f t="array" ref="H6574">FREQUENCY(IF('Data Transformation'!$B$4:$B$8425=B6555,'Data Transformation'!$G$4:$G$8425),'Bin Analysis'!$B6574)</f>
        <v>16</v>
      </c>
      <c r="I6574">
        <f t="shared" si="820"/>
        <v>0</v>
      </c>
      <c r="J6574">
        <f t="shared" si="821"/>
        <v>0</v>
      </c>
      <c r="K6574">
        <f>J6574*Weighting!$W$22</f>
        <v>0</v>
      </c>
      <c r="M6574" s="14"/>
    </row>
    <row r="6575" spans="1:13" x14ac:dyDescent="0.25">
      <c r="A6575" s="32" t="str">
        <f>IF(Weighting!$P$23&gt;0,B6575,"")</f>
        <v/>
      </c>
      <c r="B6575">
        <f>Weighting!$C$23</f>
        <v>2.5480000000000009</v>
      </c>
      <c r="C6575">
        <f>Weighting!$F$23</f>
        <v>0</v>
      </c>
      <c r="D6575" t="b">
        <f>IF(C6575=1,'Data Transformation'!$G$3+0.5*'Data Transformation'!$W$25,IF(C6576=1,D6576-'Data Transformation'!$W$25,FALSE))</f>
        <v>0</v>
      </c>
      <c r="E6575" t="str">
        <f t="array" ref="E6575">IF(ISLOGICAL(D6575),"",FREQUENCY(IF('Data Transformation'!$B$425:$B$8425='Bin Analysis'!$B6555,'Data Transformation'!$G$425:$G$8425),D6575))</f>
        <v/>
      </c>
      <c r="F6575" t="str">
        <f t="shared" si="819"/>
        <v/>
      </c>
      <c r="G6575">
        <f>Weighting!$H$23</f>
        <v>0</v>
      </c>
      <c r="H6575">
        <f t="array" ref="H6575">FREQUENCY(IF('Data Transformation'!$B$4:$B$8425=B6555,'Data Transformation'!$G$4:$G$8425),'Bin Analysis'!$B6575)</f>
        <v>16</v>
      </c>
      <c r="I6575">
        <f t="shared" si="820"/>
        <v>0</v>
      </c>
      <c r="J6575">
        <f t="shared" si="821"/>
        <v>0</v>
      </c>
      <c r="K6575">
        <f>J6575*Weighting!$W$23</f>
        <v>0</v>
      </c>
      <c r="M6575" s="14"/>
    </row>
    <row r="6576" spans="1:13" x14ac:dyDescent="0.25">
      <c r="A6576" s="32" t="str">
        <f>IF(Weighting!$P$24&gt;0,B6576,"")</f>
        <v/>
      </c>
      <c r="B6576">
        <f>Weighting!$C$24</f>
        <v>2.6790000000000012</v>
      </c>
      <c r="C6576">
        <f>Weighting!$F$24</f>
        <v>0</v>
      </c>
      <c r="D6576" t="b">
        <f>IF(C6576=1,'Data Transformation'!$G$3+0.5*'Data Transformation'!$W$25,IF(C6577=1,D6577-'Data Transformation'!$W$25,FALSE))</f>
        <v>0</v>
      </c>
      <c r="E6576" t="str">
        <f t="array" ref="E6576">IF(ISLOGICAL(D6576),"",FREQUENCY(IF('Data Transformation'!$B$425:$B$8425='Bin Analysis'!$B6555,'Data Transformation'!$G$425:$G$8425),D6576))</f>
        <v/>
      </c>
      <c r="F6576" t="str">
        <f t="shared" si="819"/>
        <v/>
      </c>
      <c r="G6576">
        <f>Weighting!$H$24</f>
        <v>0</v>
      </c>
      <c r="H6576">
        <f t="array" ref="H6576">FREQUENCY(IF('Data Transformation'!$B$4:$B$8425=B6555,'Data Transformation'!$G$4:$G$8425),'Bin Analysis'!$B6576)</f>
        <v>16</v>
      </c>
      <c r="I6576">
        <f t="shared" si="820"/>
        <v>0</v>
      </c>
      <c r="J6576">
        <f t="shared" si="821"/>
        <v>0</v>
      </c>
      <c r="K6576">
        <f>J6576*Weighting!$W$24</f>
        <v>0</v>
      </c>
      <c r="M6576" s="14"/>
    </row>
    <row r="6577" spans="1:25" x14ac:dyDescent="0.25">
      <c r="A6577" s="32" t="str">
        <f>IF(Weighting!$P$25&gt;0,B6577,"")</f>
        <v/>
      </c>
      <c r="B6577">
        <f>Weighting!$C$25</f>
        <v>2.8100000000000014</v>
      </c>
      <c r="C6577">
        <f>Weighting!$F$25</f>
        <v>0</v>
      </c>
      <c r="D6577" t="b">
        <f>IF(C6577=1,'Data Transformation'!$G$3+0.5*'Data Transformation'!$W$25,IF(C6578=1,D6578-'Data Transformation'!$W$25,FALSE))</f>
        <v>0</v>
      </c>
      <c r="E6577" t="str">
        <f t="array" ref="E6577">IF(ISLOGICAL(D6577),"",FREQUENCY(IF('Data Transformation'!$B$425:$B$8425='Bin Analysis'!$B6555,'Data Transformation'!$G$425:$G$8425),D6577))</f>
        <v/>
      </c>
      <c r="F6577" t="str">
        <f t="shared" si="819"/>
        <v/>
      </c>
      <c r="G6577">
        <f>Weighting!$H$25</f>
        <v>0</v>
      </c>
      <c r="H6577">
        <f t="array" ref="H6577">FREQUENCY(IF('Data Transformation'!$B$4:$B$8425=B6555,'Data Transformation'!$G$4:$G$8425),'Bin Analysis'!$B6577)</f>
        <v>16</v>
      </c>
      <c r="I6577">
        <f t="shared" si="820"/>
        <v>0</v>
      </c>
      <c r="J6577">
        <f t="shared" si="821"/>
        <v>0</v>
      </c>
      <c r="K6577">
        <f>J6577*Weighting!$W$25</f>
        <v>0</v>
      </c>
      <c r="M6577" s="14"/>
    </row>
    <row r="6578" spans="1:25" x14ac:dyDescent="0.25">
      <c r="O6578"/>
      <c r="P6578"/>
      <c r="Q6578"/>
      <c r="R6578"/>
    </row>
    <row r="6579" spans="1:25" ht="23.25" x14ac:dyDescent="0.35">
      <c r="A6579" s="21" t="s">
        <v>0</v>
      </c>
      <c r="B6579" s="21">
        <f>IFERROR(VLOOKUP(C6579,'Data Transformation'!$L$6:$M$426,2,FALSE),"")</f>
        <v>274</v>
      </c>
      <c r="C6579" s="21">
        <f>C6555+1</f>
        <v>274</v>
      </c>
      <c r="D6579" s="21"/>
      <c r="E6579" s="21"/>
      <c r="F6579" s="21"/>
      <c r="G6579" s="21"/>
      <c r="H6579" s="22"/>
      <c r="I6579" s="22"/>
      <c r="J6579" s="22"/>
      <c r="K6579" s="21"/>
      <c r="L6579" s="21">
        <f>B6579</f>
        <v>274</v>
      </c>
      <c r="M6579" s="23">
        <f>INDEX('Data Transformation'!$O$4:$O$424,MATCH($B6579,'Data Transformation'!$M$4:$M$424,0),MATCH($M$2,'Data Transformation'!$O$3,0))</f>
        <v>19</v>
      </c>
      <c r="N6579" s="27">
        <f>IF('Input and Summary Results'!$J$16="minimum",'Bin Analysis'!X6580/(M6579-1),'Bin Analysis'!Y6579/('Bin Analysis'!M6579-1))</f>
        <v>0.1111111111111111</v>
      </c>
      <c r="O6579" s="27">
        <f>IF(M6579=FALSE,NA(),(VLOOKUP(1,C6582:K6601,4,FALSE))/(M6579-1))</f>
        <v>0.16666666666666666</v>
      </c>
      <c r="P6579" s="27">
        <f>IF(M6579=FALSE,NA(),SUM(J6582:J6601)/Weighting!$S$5)</f>
        <v>0.6</v>
      </c>
      <c r="Q6579" s="27">
        <f>IF(M6579=FALSE,NA(),SUM(K6582:K6601)/Weighting!$S$6)</f>
        <v>0.52173913043478259</v>
      </c>
      <c r="R6579" s="27">
        <f>IF(M6579=FALSE,NA(),(VLOOKUP(1,G6582:K6601,3,FALSE))/(M6579-1))</f>
        <v>0.5</v>
      </c>
      <c r="S6579" s="22" t="str">
        <f>IF(M6579=FALSE,NA(),IF(SUM(J6582:J6601)=2,"yes","no"))</f>
        <v>no</v>
      </c>
      <c r="X6579" s="2" cm="2">
        <f t="array" ref="X6579:X6580">FREQUENCY(IF('Data Transformation'!$B$425:$B$6424='Bin Analysis'!L6579,'Data Transformation'!$G$425:$G$6424),'Data Transformation'!$U$11)</f>
        <v>16</v>
      </c>
      <c r="Y6579" s="2" cm="2">
        <f t="array" ref="Y6579:Y6580">FREQUENCY(IF('Data Transformation'!$B$425:$B$6424='Bin Analysis'!L6579,'Data Transformation'!$G$425:$G$6424),'Data Transformation'!$U$12)</f>
        <v>13</v>
      </c>
    </row>
    <row r="6580" spans="1:25" x14ac:dyDescent="0.25">
      <c r="A6580" s="14" t="s">
        <v>66</v>
      </c>
      <c r="B6580" t="s">
        <v>47</v>
      </c>
      <c r="C6580" t="s">
        <v>5</v>
      </c>
      <c r="D6580" t="s">
        <v>99</v>
      </c>
      <c r="E6580" t="s">
        <v>100</v>
      </c>
      <c r="F6580" t="s">
        <v>101</v>
      </c>
      <c r="G6580" t="s">
        <v>69</v>
      </c>
      <c r="H6580" t="s">
        <v>31</v>
      </c>
      <c r="I6580" t="s">
        <v>32</v>
      </c>
      <c r="J6580" t="s">
        <v>46</v>
      </c>
      <c r="K6580" s="14" t="s">
        <v>45</v>
      </c>
      <c r="M6580" s="14"/>
      <c r="X6580" s="2">
        <v>2</v>
      </c>
      <c r="Y6580" s="2">
        <v>5</v>
      </c>
    </row>
    <row r="6581" spans="1:25" x14ac:dyDescent="0.25">
      <c r="A6581" s="32"/>
      <c r="D6581" t="b">
        <f>IF(C6581=1,'Data Transformation'!$G$3+0.5*'Data Transformation'!$W$25,IF(C6582=1,D6582-'Data Transformation'!$W$25,FALSE))</f>
        <v>0</v>
      </c>
      <c r="E6581" t="str">
        <f t="array" ref="E6581">IF(ISLOGICAL(D6581),"",FREQUENCY(IF('Data Transformation'!$B$425:$B$8425='Bin Analysis'!$B6579,'Data Transformation'!$G$425:$G$8425),D6581))</f>
        <v/>
      </c>
      <c r="F6581" t="str">
        <f>IF(ISLOGICAL(D6581),"",E6581-E6580)</f>
        <v/>
      </c>
      <c r="M6581" s="14"/>
    </row>
    <row r="6582" spans="1:25" x14ac:dyDescent="0.25">
      <c r="A6582" s="32">
        <f>IF(Weighting!$P$6&gt;0,B6582,"")</f>
        <v>0.32100000000000001</v>
      </c>
      <c r="B6582">
        <f>Weighting!$C$6</f>
        <v>0.32100000000000001</v>
      </c>
      <c r="C6582">
        <f>Weighting!$F$6</f>
        <v>0</v>
      </c>
      <c r="D6582" t="b">
        <f>IF(C6582=1,'Data Transformation'!$G$3+0.5*'Data Transformation'!$W$25,IF(C6583=1,D6583-'Data Transformation'!$W$25,FALSE))</f>
        <v>0</v>
      </c>
      <c r="E6582" t="str">
        <f t="array" ref="E6582">IF(ISLOGICAL(D6582),"",FREQUENCY(IF('Data Transformation'!$B$425:$B$8425='Bin Analysis'!$B6579,'Data Transformation'!$G$425:$G$8425),D6582))</f>
        <v/>
      </c>
      <c r="F6582" t="str">
        <f>IF(ISLOGICAL(D6582),"",E6582-E6581)</f>
        <v/>
      </c>
      <c r="G6582">
        <f>Weighting!$H$6</f>
        <v>1</v>
      </c>
      <c r="H6582">
        <f t="array" ref="H6582">FREQUENCY(IF('Data Transformation'!$B$4:$B$8425=B6579,'Data Transformation'!$G$4:$G$8425),'Bin Analysis'!$B6582)</f>
        <v>9</v>
      </c>
      <c r="I6582">
        <f>H6582-H6581</f>
        <v>9</v>
      </c>
      <c r="J6582">
        <f>IF(I6582=0,0,1)</f>
        <v>1</v>
      </c>
      <c r="K6582">
        <f>J6582*Weighting!$W$6</f>
        <v>1</v>
      </c>
      <c r="M6582" s="14"/>
    </row>
    <row r="6583" spans="1:25" x14ac:dyDescent="0.25">
      <c r="A6583" s="32">
        <f>IF(Weighting!$P$7&gt;0,B6583,"")</f>
        <v>0.45200000000000001</v>
      </c>
      <c r="B6583">
        <f>Weighting!$C$7</f>
        <v>0.45200000000000001</v>
      </c>
      <c r="C6583">
        <f>Weighting!$F$7</f>
        <v>0</v>
      </c>
      <c r="D6583" t="b">
        <f>IF(C6583=1,'Data Transformation'!$G$3+0.5*'Data Transformation'!$W$25,IF(C6584=1,D6584-'Data Transformation'!$W$25,FALSE))</f>
        <v>0</v>
      </c>
      <c r="E6583" t="str">
        <f t="array" ref="E6583">IF(ISLOGICAL(D6583),"",FREQUENCY(IF('Data Transformation'!$B$425:$B$8425='Bin Analysis'!$B6579,'Data Transformation'!$G$425:$G$8425),D6583))</f>
        <v/>
      </c>
      <c r="F6583" t="str">
        <f t="shared" ref="F6583:F6601" si="822">IF(ISLOGICAL(D6583),"",E6583-E6582)</f>
        <v/>
      </c>
      <c r="G6583">
        <f>Weighting!$H$7</f>
        <v>0</v>
      </c>
      <c r="H6583">
        <f t="array" ref="H6583">FREQUENCY(IF('Data Transformation'!$B$4:$B$8425=B6579,'Data Transformation'!$G$4:$G$8425),'Bin Analysis'!$B6583)</f>
        <v>9</v>
      </c>
      <c r="I6583">
        <f t="shared" ref="I6583:I6601" si="823">H6583-H6582</f>
        <v>0</v>
      </c>
      <c r="J6583">
        <f>IF(I6583=0,0,1)</f>
        <v>0</v>
      </c>
      <c r="K6583">
        <f>J6583*Weighting!$W$7</f>
        <v>0</v>
      </c>
      <c r="M6583" s="14"/>
    </row>
    <row r="6584" spans="1:25" x14ac:dyDescent="0.25">
      <c r="A6584" s="32">
        <f>IF(Weighting!$P$8&gt;0,B6584,"")</f>
        <v>0.58299999999999996</v>
      </c>
      <c r="B6584">
        <f>Weighting!$C$8</f>
        <v>0.58299999999999996</v>
      </c>
      <c r="C6584">
        <f>Weighting!$F$8</f>
        <v>0</v>
      </c>
      <c r="D6584" t="b">
        <f>IF(C6584=1,'Data Transformation'!$G$3+0.5*'Data Transformation'!$W$25,IF(C6585=1,D6585-'Data Transformation'!$W$25,FALSE))</f>
        <v>0</v>
      </c>
      <c r="E6584" t="str">
        <f t="array" ref="E6584">IF(ISLOGICAL(D6584),"",FREQUENCY(IF('Data Transformation'!$B$425:$B$8425='Bin Analysis'!$B6579,'Data Transformation'!$G$425:$G$8425),D6584))</f>
        <v/>
      </c>
      <c r="F6584" t="str">
        <f t="shared" si="822"/>
        <v/>
      </c>
      <c r="G6584">
        <f>Weighting!$H$8</f>
        <v>0</v>
      </c>
      <c r="H6584">
        <f t="array" ref="H6584">FREQUENCY(IF('Data Transformation'!$B$4:$B$8425=B6579,'Data Transformation'!$G$4:$G$8425),'Bin Analysis'!$B6584)</f>
        <v>12</v>
      </c>
      <c r="I6584">
        <f t="shared" si="823"/>
        <v>3</v>
      </c>
      <c r="J6584">
        <f t="shared" ref="J6584:J6601" si="824">IF(I6584=0,0,1)</f>
        <v>1</v>
      </c>
      <c r="K6584">
        <f>J6584*Weighting!$W$8</f>
        <v>3</v>
      </c>
      <c r="M6584" s="14"/>
    </row>
    <row r="6585" spans="1:25" x14ac:dyDescent="0.25">
      <c r="A6585" s="32">
        <f>IF(Weighting!$P$9&gt;0,B6585,"")</f>
        <v>0.71399999999999997</v>
      </c>
      <c r="B6585" s="50">
        <f>Weighting!$C$9</f>
        <v>0.71399999999999997</v>
      </c>
      <c r="C6585">
        <f>Weighting!$F$9</f>
        <v>0</v>
      </c>
      <c r="D6585" t="b">
        <f>IF(C6585=1,'Data Transformation'!$G$3+0.5*'Data Transformation'!$W$25,IF(C6586=1,D6586-'Data Transformation'!$W$25,FALSE))</f>
        <v>0</v>
      </c>
      <c r="E6585" t="str">
        <f t="array" ref="E6585">IF(ISLOGICAL(D6585),"",FREQUENCY(IF('Data Transformation'!$B$425:$B$8425='Bin Analysis'!$B6579,'Data Transformation'!$G$425:$G$8425),D6585))</f>
        <v/>
      </c>
      <c r="F6585" t="str">
        <f t="shared" si="822"/>
        <v/>
      </c>
      <c r="G6585">
        <f>Weighting!$H$9</f>
        <v>0</v>
      </c>
      <c r="H6585">
        <f t="array" ref="H6585">FREQUENCY(IF('Data Transformation'!$B$4:$B$8425=B6579,'Data Transformation'!$G$4:$G$8425),'Bin Analysis'!$B6585)</f>
        <v>12</v>
      </c>
      <c r="I6585">
        <f t="shared" si="823"/>
        <v>0</v>
      </c>
      <c r="J6585">
        <f t="shared" si="824"/>
        <v>0</v>
      </c>
      <c r="K6585">
        <f>J6585*Weighting!$W$9</f>
        <v>0</v>
      </c>
      <c r="M6585" s="14"/>
    </row>
    <row r="6586" spans="1:25" x14ac:dyDescent="0.25">
      <c r="A6586" s="32">
        <f>IF(Weighting!$P$10&gt;0,B6586,"")</f>
        <v>0.84499999999999997</v>
      </c>
      <c r="B6586">
        <f>Weighting!$C$10</f>
        <v>0.84499999999999997</v>
      </c>
      <c r="C6586">
        <f>Weighting!$F$10</f>
        <v>0</v>
      </c>
      <c r="D6586" t="b">
        <f>IF(C6586=1,'Data Transformation'!$G$3+0.5*'Data Transformation'!$W$25,IF(C6587=1,D6587-'Data Transformation'!$W$25,FALSE))</f>
        <v>0</v>
      </c>
      <c r="E6586" t="str">
        <f t="array" ref="E6586">IF(ISLOGICAL(D6586),"",FREQUENCY(IF('Data Transformation'!$B$425:$B$8425='Bin Analysis'!$B6579,'Data Transformation'!$G$425:$G$8425),D6586))</f>
        <v/>
      </c>
      <c r="F6586" t="str">
        <f t="shared" si="822"/>
        <v/>
      </c>
      <c r="G6586">
        <f>Weighting!$H$10</f>
        <v>0</v>
      </c>
      <c r="H6586">
        <f t="array" ref="H6586">FREQUENCY(IF('Data Transformation'!$B$4:$B$8425=B6579,'Data Transformation'!$G$4:$G$8425),'Bin Analysis'!$B6586)</f>
        <v>13</v>
      </c>
      <c r="I6586">
        <f t="shared" si="823"/>
        <v>1</v>
      </c>
      <c r="J6586">
        <f t="shared" si="824"/>
        <v>1</v>
      </c>
      <c r="K6586">
        <f>J6586*Weighting!$W$10</f>
        <v>3</v>
      </c>
      <c r="M6586" s="14"/>
    </row>
    <row r="6587" spans="1:25" x14ac:dyDescent="0.25">
      <c r="A6587" s="32">
        <f>IF(Weighting!$P$11&gt;0,B6587,"")</f>
        <v>0.97599999999999998</v>
      </c>
      <c r="B6587">
        <f>Weighting!$C$11</f>
        <v>0.97599999999999998</v>
      </c>
      <c r="C6587">
        <f>Weighting!$F$11</f>
        <v>0</v>
      </c>
      <c r="D6587">
        <f>IF(C6587=1,'Data Transformation'!$G$3+0.5*'Data Transformation'!$W$25,IF(C6588=1,D6588-'Data Transformation'!$W$25,FALSE))</f>
        <v>0.86899999999999999</v>
      </c>
      <c r="E6587">
        <f t="array" ref="E6587">IF(ISLOGICAL(D6587),"",FREQUENCY(IF('Data Transformation'!$B$425:$B$8425='Bin Analysis'!$B6579,'Data Transformation'!$G$425:$G$8425),D6587))</f>
        <v>13</v>
      </c>
      <c r="F6587" t="e">
        <f t="shared" si="822"/>
        <v>#VALUE!</v>
      </c>
      <c r="G6587">
        <f>Weighting!$H$11</f>
        <v>0</v>
      </c>
      <c r="H6587">
        <f t="array" ref="H6587">FREQUENCY(IF('Data Transformation'!$B$4:$B$8425=B6579,'Data Transformation'!$G$4:$G$8425),'Bin Analysis'!$B6587)</f>
        <v>15</v>
      </c>
      <c r="I6587">
        <f t="shared" si="823"/>
        <v>2</v>
      </c>
      <c r="J6587">
        <f t="shared" si="824"/>
        <v>1</v>
      </c>
      <c r="K6587">
        <f>J6587*Weighting!$W$11</f>
        <v>2</v>
      </c>
      <c r="M6587" s="14"/>
    </row>
    <row r="6588" spans="1:25" x14ac:dyDescent="0.25">
      <c r="A6588" s="32">
        <f>IF(Weighting!$P$12&gt;0,B6588,"")</f>
        <v>1.107</v>
      </c>
      <c r="B6588">
        <f>Weighting!$C$12</f>
        <v>1.107</v>
      </c>
      <c r="C6588">
        <f>Weighting!$F$12</f>
        <v>1</v>
      </c>
      <c r="D6588">
        <f>IF(C6588=1,'Data Transformation'!$G$3+0.5*'Data Transformation'!$W$25,IF(C6589=1,D6589-'Data Transformation'!$W$25,FALSE))</f>
        <v>1.131</v>
      </c>
      <c r="E6588">
        <f t="array" ref="E6588">IF(ISLOGICAL(D6588),"",FREQUENCY(IF('Data Transformation'!$B$425:$B$8425='Bin Analysis'!$B6579,'Data Transformation'!$G$425:$G$8425),D6588))</f>
        <v>16</v>
      </c>
      <c r="F6588">
        <f t="shared" si="822"/>
        <v>3</v>
      </c>
      <c r="G6588">
        <f>Weighting!$H$12</f>
        <v>0</v>
      </c>
      <c r="H6588">
        <f t="array" ref="H6588">FREQUENCY(IF('Data Transformation'!$B$4:$B$8425=B6579,'Data Transformation'!$G$4:$G$8425),'Bin Analysis'!$B6588)</f>
        <v>17</v>
      </c>
      <c r="I6588">
        <f t="shared" si="823"/>
        <v>2</v>
      </c>
      <c r="J6588">
        <f t="shared" si="824"/>
        <v>1</v>
      </c>
      <c r="K6588">
        <f>J6588*Weighting!$W$12</f>
        <v>1</v>
      </c>
      <c r="M6588" s="14"/>
    </row>
    <row r="6589" spans="1:25" x14ac:dyDescent="0.25">
      <c r="A6589" s="32">
        <f>IF(Weighting!$P$13&gt;0,B6589,"")</f>
        <v>1.238</v>
      </c>
      <c r="B6589">
        <f>Weighting!$C$13</f>
        <v>1.238</v>
      </c>
      <c r="C6589">
        <f>Weighting!$F$13</f>
        <v>0</v>
      </c>
      <c r="D6589" t="b">
        <f>IF(C6589=1,'Data Transformation'!$G$3+0.5*'Data Transformation'!$W$25,IF(C6590=1,D6590-'Data Transformation'!$W$25,FALSE))</f>
        <v>0</v>
      </c>
      <c r="E6589" t="str">
        <f t="array" ref="E6589">IF(ISLOGICAL(D6589),"",FREQUENCY(IF('Data Transformation'!$B$425:$B$8425='Bin Analysis'!$B6579,'Data Transformation'!$G$425:$G$8425),D6589))</f>
        <v/>
      </c>
      <c r="F6589" t="str">
        <f t="shared" si="822"/>
        <v/>
      </c>
      <c r="G6589">
        <f>Weighting!$H$13</f>
        <v>0</v>
      </c>
      <c r="H6589">
        <f t="array" ref="H6589">FREQUENCY(IF('Data Transformation'!$B$4:$B$8425=B6579,'Data Transformation'!$G$4:$G$8425),'Bin Analysis'!$B6589)</f>
        <v>19</v>
      </c>
      <c r="I6589">
        <f t="shared" si="823"/>
        <v>2</v>
      </c>
      <c r="J6589">
        <f t="shared" si="824"/>
        <v>1</v>
      </c>
      <c r="K6589">
        <f>J6589*Weighting!$W$13</f>
        <v>2</v>
      </c>
      <c r="M6589" s="14"/>
    </row>
    <row r="6590" spans="1:25" x14ac:dyDescent="0.25">
      <c r="A6590" s="32">
        <f>IF(Weighting!$P$14&gt;0,B6590,"")</f>
        <v>1.369</v>
      </c>
      <c r="B6590">
        <f>Weighting!$C$14</f>
        <v>1.369</v>
      </c>
      <c r="C6590">
        <f>Weighting!$F$14</f>
        <v>0</v>
      </c>
      <c r="D6590" t="b">
        <f>IF(C6590=1,'Data Transformation'!$G$3+0.5*'Data Transformation'!$W$25,IF(C6591=1,D6591-'Data Transformation'!$W$25,FALSE))</f>
        <v>0</v>
      </c>
      <c r="E6590" t="str">
        <f t="array" ref="E6590">IF(ISLOGICAL(D6590),"",FREQUENCY(IF('Data Transformation'!$B$425:$B$8425='Bin Analysis'!$B6579,'Data Transformation'!$G$425:$G$8425),D6590))</f>
        <v/>
      </c>
      <c r="F6590" t="str">
        <f t="shared" si="822"/>
        <v/>
      </c>
      <c r="G6590">
        <f>Weighting!$H$14</f>
        <v>0</v>
      </c>
      <c r="H6590">
        <f t="array" ref="H6590">FREQUENCY(IF('Data Transformation'!$B$4:$B$8425=B6579,'Data Transformation'!$G$4:$G$8425),'Bin Analysis'!$B6590)</f>
        <v>19</v>
      </c>
      <c r="I6590">
        <f t="shared" si="823"/>
        <v>0</v>
      </c>
      <c r="J6590">
        <f t="shared" si="824"/>
        <v>0</v>
      </c>
      <c r="K6590">
        <f>J6590*Weighting!$W$14</f>
        <v>0</v>
      </c>
      <c r="M6590" s="14"/>
    </row>
    <row r="6591" spans="1:25" x14ac:dyDescent="0.25">
      <c r="A6591" s="32">
        <f>IF(Weighting!$P$15&gt;0,B6591,"")</f>
        <v>1.5000009999999999</v>
      </c>
      <c r="B6591">
        <f>Weighting!$C$15</f>
        <v>1.5000009999999999</v>
      </c>
      <c r="C6591">
        <f>Weighting!$F$15</f>
        <v>0</v>
      </c>
      <c r="D6591" t="b">
        <f>IF(C6591=1,'Data Transformation'!$G$3+0.5*'Data Transformation'!$W$25,IF(C6592=1,D6592-'Data Transformation'!$W$25,FALSE))</f>
        <v>0</v>
      </c>
      <c r="E6591" t="str">
        <f t="array" ref="E6591">IF(ISLOGICAL(D6591),"",FREQUENCY(IF('Data Transformation'!$B$425:$B$8425='Bin Analysis'!$B6579,'Data Transformation'!$G$425:$G$8425),D6591))</f>
        <v/>
      </c>
      <c r="F6591" t="str">
        <f t="shared" si="822"/>
        <v/>
      </c>
      <c r="G6591">
        <f>Weighting!$H$15</f>
        <v>0</v>
      </c>
      <c r="H6591">
        <f t="array" ref="H6591">FREQUENCY(IF('Data Transformation'!$B$4:$B$8425=B6579,'Data Transformation'!$G$4:$G$8425),'Bin Analysis'!$B6591)</f>
        <v>19</v>
      </c>
      <c r="I6591">
        <f t="shared" si="823"/>
        <v>0</v>
      </c>
      <c r="J6591">
        <f t="shared" si="824"/>
        <v>0</v>
      </c>
      <c r="K6591">
        <f>J6591*Weighting!$W$15</f>
        <v>0</v>
      </c>
      <c r="M6591" s="14"/>
    </row>
    <row r="6592" spans="1:25" x14ac:dyDescent="0.25">
      <c r="A6592" s="32" t="str">
        <f>IF(Weighting!$P$16&gt;0,B6592,"")</f>
        <v/>
      </c>
      <c r="B6592">
        <f>Weighting!$C$16</f>
        <v>1.631</v>
      </c>
      <c r="C6592">
        <f>Weighting!$F$16</f>
        <v>0</v>
      </c>
      <c r="D6592" t="b">
        <f>IF(C6592=1,'Data Transformation'!$G$3+0.5*'Data Transformation'!$W$25,IF(C6593=1,D6593-'Data Transformation'!$W$25,FALSE))</f>
        <v>0</v>
      </c>
      <c r="E6592" t="str">
        <f t="array" ref="E6592">IF(ISLOGICAL(D6592),"",FREQUENCY(IF('Data Transformation'!$B$425:$B$8425='Bin Analysis'!$B6579,'Data Transformation'!$G$425:$G$8425),D6592))</f>
        <v/>
      </c>
      <c r="F6592" t="str">
        <f t="shared" si="822"/>
        <v/>
      </c>
      <c r="G6592">
        <f>Weighting!$H$16</f>
        <v>0</v>
      </c>
      <c r="H6592">
        <f t="array" ref="H6592">FREQUENCY(IF('Data Transformation'!$B$4:$B$8425=B6579,'Data Transformation'!$G$4:$G$8425),'Bin Analysis'!$B6592)</f>
        <v>19</v>
      </c>
      <c r="I6592">
        <f t="shared" si="823"/>
        <v>0</v>
      </c>
      <c r="J6592">
        <f t="shared" si="824"/>
        <v>0</v>
      </c>
      <c r="K6592">
        <f>J6592*Weighting!$W$16</f>
        <v>0</v>
      </c>
      <c r="M6592" s="14"/>
    </row>
    <row r="6593" spans="1:25" x14ac:dyDescent="0.25">
      <c r="A6593" s="32" t="str">
        <f>IF(Weighting!$P$17&gt;0,B6593,"")</f>
        <v/>
      </c>
      <c r="B6593">
        <f>Weighting!$C$17</f>
        <v>1.762</v>
      </c>
      <c r="C6593">
        <f>Weighting!$F$17</f>
        <v>0</v>
      </c>
      <c r="D6593" t="b">
        <f>IF(C6593=1,'Data Transformation'!$G$3+0.5*'Data Transformation'!$W$25,IF(C6594=1,D6594-'Data Transformation'!$W$25,FALSE))</f>
        <v>0</v>
      </c>
      <c r="E6593" t="str">
        <f t="array" ref="E6593">IF(ISLOGICAL(D6593),"",FREQUENCY(IF('Data Transformation'!$B$425:$B$8425='Bin Analysis'!$B6579,'Data Transformation'!$G$425:$G$8425),D6593))</f>
        <v/>
      </c>
      <c r="F6593" t="str">
        <f t="shared" si="822"/>
        <v/>
      </c>
      <c r="G6593">
        <f>Weighting!$H$17</f>
        <v>0</v>
      </c>
      <c r="H6593">
        <f t="array" ref="H6593">FREQUENCY(IF('Data Transformation'!$B$4:$B$8425=B6579,'Data Transformation'!$G$4:$G$8425),'Bin Analysis'!$B6593)</f>
        <v>19</v>
      </c>
      <c r="I6593">
        <f t="shared" si="823"/>
        <v>0</v>
      </c>
      <c r="J6593">
        <f t="shared" si="824"/>
        <v>0</v>
      </c>
      <c r="K6593">
        <f>J6593*Weighting!$W$17</f>
        <v>0</v>
      </c>
      <c r="M6593" s="14"/>
    </row>
    <row r="6594" spans="1:25" x14ac:dyDescent="0.25">
      <c r="A6594" s="32" t="str">
        <f>IF(Weighting!$P$18&gt;0,B6594,"")</f>
        <v/>
      </c>
      <c r="B6594">
        <f>Weighting!$C$18</f>
        <v>1.893</v>
      </c>
      <c r="C6594">
        <f>Weighting!$F$18</f>
        <v>0</v>
      </c>
      <c r="D6594" t="b">
        <f>IF(C6594=1,'Data Transformation'!$G$3+0.5*'Data Transformation'!$W$25,IF(C6595=1,D6595-'Data Transformation'!$W$25,FALSE))</f>
        <v>0</v>
      </c>
      <c r="E6594" t="str">
        <f t="array" ref="E6594">IF(ISLOGICAL(D6594),"",FREQUENCY(IF('Data Transformation'!$B$425:$B$8425='Bin Analysis'!$B6579,'Data Transformation'!$G$425:$G$8425),D6594))</f>
        <v/>
      </c>
      <c r="F6594" t="str">
        <f t="shared" si="822"/>
        <v/>
      </c>
      <c r="G6594">
        <f>Weighting!$H$18</f>
        <v>0</v>
      </c>
      <c r="H6594">
        <f t="array" ref="H6594">FREQUENCY(IF('Data Transformation'!$B$4:$B$8425=B6579,'Data Transformation'!$G$4:$G$8425),'Bin Analysis'!$B6594)</f>
        <v>19</v>
      </c>
      <c r="I6594">
        <f t="shared" si="823"/>
        <v>0</v>
      </c>
      <c r="J6594">
        <f t="shared" si="824"/>
        <v>0</v>
      </c>
      <c r="K6594">
        <f>J6594*Weighting!$W$18</f>
        <v>0</v>
      </c>
      <c r="M6594" s="14"/>
    </row>
    <row r="6595" spans="1:25" x14ac:dyDescent="0.25">
      <c r="A6595" s="32" t="str">
        <f>IF(Weighting!$P$19&gt;0,B6595,"")</f>
        <v/>
      </c>
      <c r="B6595">
        <f>Weighting!$C$19</f>
        <v>2.024</v>
      </c>
      <c r="C6595">
        <f>Weighting!$F$19</f>
        <v>0</v>
      </c>
      <c r="D6595" t="b">
        <f>IF(C6595=1,'Data Transformation'!$G$3+0.5*'Data Transformation'!$W$25,IF(C6596=1,D6596-'Data Transformation'!$W$25,FALSE))</f>
        <v>0</v>
      </c>
      <c r="E6595" t="str">
        <f t="array" ref="E6595">IF(ISLOGICAL(D6595),"",FREQUENCY(IF('Data Transformation'!$B$425:$B$8425='Bin Analysis'!$B6579,'Data Transformation'!$G$425:$G$8425),D6595))</f>
        <v/>
      </c>
      <c r="F6595" t="str">
        <f t="shared" si="822"/>
        <v/>
      </c>
      <c r="G6595">
        <f>Weighting!$H$19</f>
        <v>0</v>
      </c>
      <c r="H6595">
        <f t="array" ref="H6595">FREQUENCY(IF('Data Transformation'!$B$4:$B$8425=B6579,'Data Transformation'!$G$4:$G$8425),'Bin Analysis'!$B6595)</f>
        <v>19</v>
      </c>
      <c r="I6595">
        <f t="shared" si="823"/>
        <v>0</v>
      </c>
      <c r="J6595">
        <f t="shared" si="824"/>
        <v>0</v>
      </c>
      <c r="K6595">
        <f>J6595*Weighting!$W$19</f>
        <v>0</v>
      </c>
      <c r="M6595" s="14"/>
    </row>
    <row r="6596" spans="1:25" x14ac:dyDescent="0.25">
      <c r="A6596" s="32" t="str">
        <f>IF(Weighting!$P$20&gt;0,B6596,"")</f>
        <v/>
      </c>
      <c r="B6596">
        <f>Weighting!$C$20</f>
        <v>2.1550000000000002</v>
      </c>
      <c r="C6596">
        <f>Weighting!$F$20</f>
        <v>0</v>
      </c>
      <c r="D6596" t="b">
        <f>IF(C6596=1,'Data Transformation'!$G$3+0.5*'Data Transformation'!$W$25,IF(C6597=1,D6597-'Data Transformation'!$W$25,FALSE))</f>
        <v>0</v>
      </c>
      <c r="E6596" t="str">
        <f t="array" ref="E6596">IF(ISLOGICAL(D6596),"",FREQUENCY(IF('Data Transformation'!$B$425:$B$8425='Bin Analysis'!$B6579,'Data Transformation'!$G$425:$G$8425),D6596))</f>
        <v/>
      </c>
      <c r="F6596" t="str">
        <f t="shared" si="822"/>
        <v/>
      </c>
      <c r="G6596">
        <f>Weighting!$H$20</f>
        <v>0</v>
      </c>
      <c r="H6596">
        <f t="array" ref="H6596">FREQUENCY(IF('Data Transformation'!$B$4:$B$8425=B6579,'Data Transformation'!$G$4:$G$8425),'Bin Analysis'!$B6596)</f>
        <v>19</v>
      </c>
      <c r="I6596">
        <f t="shared" si="823"/>
        <v>0</v>
      </c>
      <c r="J6596">
        <f t="shared" si="824"/>
        <v>0</v>
      </c>
      <c r="K6596">
        <f>J6596*Weighting!$W$20</f>
        <v>0</v>
      </c>
      <c r="M6596" s="14"/>
    </row>
    <row r="6597" spans="1:25" x14ac:dyDescent="0.25">
      <c r="A6597" s="32" t="str">
        <f>IF(Weighting!$P$21&gt;0,B6597,"")</f>
        <v/>
      </c>
      <c r="B6597">
        <f>Weighting!$C$21</f>
        <v>2.2860000000000005</v>
      </c>
      <c r="C6597">
        <f>Weighting!$F$21</f>
        <v>0</v>
      </c>
      <c r="D6597" t="b">
        <f>IF(C6597=1,'Data Transformation'!$G$3+0.5*'Data Transformation'!$W$25,IF(C6598=1,D6598-'Data Transformation'!$W$25,FALSE))</f>
        <v>0</v>
      </c>
      <c r="E6597" t="str">
        <f t="array" ref="E6597">IF(ISLOGICAL(D6597),"",FREQUENCY(IF('Data Transformation'!$B$425:$B$8425='Bin Analysis'!$B6579,'Data Transformation'!$G$425:$G$8425),D6597))</f>
        <v/>
      </c>
      <c r="F6597" t="str">
        <f t="shared" si="822"/>
        <v/>
      </c>
      <c r="G6597">
        <f>Weighting!$H$21</f>
        <v>0</v>
      </c>
      <c r="H6597">
        <f t="array" ref="H6597">FREQUENCY(IF('Data Transformation'!$B$4:$B$8425=B6579,'Data Transformation'!$G$4:$G$8425),'Bin Analysis'!$B6597)</f>
        <v>19</v>
      </c>
      <c r="I6597">
        <f t="shared" si="823"/>
        <v>0</v>
      </c>
      <c r="J6597">
        <f t="shared" si="824"/>
        <v>0</v>
      </c>
      <c r="K6597">
        <f>J6597*Weighting!$W$21</f>
        <v>0</v>
      </c>
      <c r="M6597" s="14"/>
    </row>
    <row r="6598" spans="1:25" x14ac:dyDescent="0.25">
      <c r="A6598" s="32" t="str">
        <f>IF(Weighting!$P$22&gt;0,B6598,"")</f>
        <v/>
      </c>
      <c r="B6598">
        <f>Weighting!$C$22</f>
        <v>2.4170000000000007</v>
      </c>
      <c r="C6598">
        <f>Weighting!$F$22</f>
        <v>0</v>
      </c>
      <c r="D6598" t="b">
        <f>IF(C6598=1,'Data Transformation'!$G$3+0.5*'Data Transformation'!$W$25,IF(C6599=1,D6599-'Data Transformation'!$W$25,FALSE))</f>
        <v>0</v>
      </c>
      <c r="E6598" t="str">
        <f t="array" ref="E6598">IF(ISLOGICAL(D6598),"",FREQUENCY(IF('Data Transformation'!$B$425:$B$8425='Bin Analysis'!$B6579,'Data Transformation'!$G$425:$G$8425),D6598))</f>
        <v/>
      </c>
      <c r="F6598" t="str">
        <f t="shared" si="822"/>
        <v/>
      </c>
      <c r="G6598">
        <f>Weighting!$H$22</f>
        <v>0</v>
      </c>
      <c r="H6598">
        <f t="array" ref="H6598">FREQUENCY(IF('Data Transformation'!$B$4:$B$8425=B6579,'Data Transformation'!$G$4:$G$8425),'Bin Analysis'!$B6598)</f>
        <v>19</v>
      </c>
      <c r="I6598">
        <f t="shared" si="823"/>
        <v>0</v>
      </c>
      <c r="J6598">
        <f t="shared" si="824"/>
        <v>0</v>
      </c>
      <c r="K6598">
        <f>J6598*Weighting!$W$22</f>
        <v>0</v>
      </c>
      <c r="M6598" s="14"/>
    </row>
    <row r="6599" spans="1:25" x14ac:dyDescent="0.25">
      <c r="A6599" s="32" t="str">
        <f>IF(Weighting!$P$23&gt;0,B6599,"")</f>
        <v/>
      </c>
      <c r="B6599">
        <f>Weighting!$C$23</f>
        <v>2.5480000000000009</v>
      </c>
      <c r="C6599">
        <f>Weighting!$F$23</f>
        <v>0</v>
      </c>
      <c r="D6599" t="b">
        <f>IF(C6599=1,'Data Transformation'!$G$3+0.5*'Data Transformation'!$W$25,IF(C6600=1,D6600-'Data Transformation'!$W$25,FALSE))</f>
        <v>0</v>
      </c>
      <c r="E6599" t="str">
        <f t="array" ref="E6599">IF(ISLOGICAL(D6599),"",FREQUENCY(IF('Data Transformation'!$B$425:$B$8425='Bin Analysis'!$B6579,'Data Transformation'!$G$425:$G$8425),D6599))</f>
        <v/>
      </c>
      <c r="F6599" t="str">
        <f t="shared" si="822"/>
        <v/>
      </c>
      <c r="G6599">
        <f>Weighting!$H$23</f>
        <v>0</v>
      </c>
      <c r="H6599">
        <f t="array" ref="H6599">FREQUENCY(IF('Data Transformation'!$B$4:$B$8425=B6579,'Data Transformation'!$G$4:$G$8425),'Bin Analysis'!$B6599)</f>
        <v>19</v>
      </c>
      <c r="I6599">
        <f t="shared" si="823"/>
        <v>0</v>
      </c>
      <c r="J6599">
        <f t="shared" si="824"/>
        <v>0</v>
      </c>
      <c r="K6599">
        <f>J6599*Weighting!$W$23</f>
        <v>0</v>
      </c>
      <c r="M6599" s="14"/>
    </row>
    <row r="6600" spans="1:25" x14ac:dyDescent="0.25">
      <c r="A6600" s="32" t="str">
        <f>IF(Weighting!$P$24&gt;0,B6600,"")</f>
        <v/>
      </c>
      <c r="B6600">
        <f>Weighting!$C$24</f>
        <v>2.6790000000000012</v>
      </c>
      <c r="C6600">
        <f>Weighting!$F$24</f>
        <v>0</v>
      </c>
      <c r="D6600" t="b">
        <f>IF(C6600=1,'Data Transformation'!$G$3+0.5*'Data Transformation'!$W$25,IF(C6601=1,D6601-'Data Transformation'!$W$25,FALSE))</f>
        <v>0</v>
      </c>
      <c r="E6600" t="str">
        <f t="array" ref="E6600">IF(ISLOGICAL(D6600),"",FREQUENCY(IF('Data Transformation'!$B$425:$B$8425='Bin Analysis'!$B6579,'Data Transformation'!$G$425:$G$8425),D6600))</f>
        <v/>
      </c>
      <c r="F6600" t="str">
        <f t="shared" si="822"/>
        <v/>
      </c>
      <c r="G6600">
        <f>Weighting!$H$24</f>
        <v>0</v>
      </c>
      <c r="H6600">
        <f t="array" ref="H6600">FREQUENCY(IF('Data Transformation'!$B$4:$B$8425=B6579,'Data Transformation'!$G$4:$G$8425),'Bin Analysis'!$B6600)</f>
        <v>19</v>
      </c>
      <c r="I6600">
        <f t="shared" si="823"/>
        <v>0</v>
      </c>
      <c r="J6600">
        <f t="shared" si="824"/>
        <v>0</v>
      </c>
      <c r="K6600">
        <f>J6600*Weighting!$W$24</f>
        <v>0</v>
      </c>
      <c r="M6600" s="14"/>
    </row>
    <row r="6601" spans="1:25" x14ac:dyDescent="0.25">
      <c r="A6601" s="32" t="str">
        <f>IF(Weighting!$P$25&gt;0,B6601,"")</f>
        <v/>
      </c>
      <c r="B6601">
        <f>Weighting!$C$25</f>
        <v>2.8100000000000014</v>
      </c>
      <c r="C6601">
        <f>Weighting!$F$25</f>
        <v>0</v>
      </c>
      <c r="D6601" t="b">
        <f>IF(C6601=1,'Data Transformation'!$G$3+0.5*'Data Transformation'!$W$25,IF(C6602=1,D6602-'Data Transformation'!$W$25,FALSE))</f>
        <v>0</v>
      </c>
      <c r="E6601" t="str">
        <f t="array" ref="E6601">IF(ISLOGICAL(D6601),"",FREQUENCY(IF('Data Transformation'!$B$425:$B$8425='Bin Analysis'!$B6579,'Data Transformation'!$G$425:$G$8425),D6601))</f>
        <v/>
      </c>
      <c r="F6601" t="str">
        <f t="shared" si="822"/>
        <v/>
      </c>
      <c r="G6601">
        <f>Weighting!$H$25</f>
        <v>0</v>
      </c>
      <c r="H6601">
        <f t="array" ref="H6601">FREQUENCY(IF('Data Transformation'!$B$4:$B$8425=B6579,'Data Transformation'!$G$4:$G$8425),'Bin Analysis'!$B6601)</f>
        <v>19</v>
      </c>
      <c r="I6601">
        <f t="shared" si="823"/>
        <v>0</v>
      </c>
      <c r="J6601">
        <f t="shared" si="824"/>
        <v>0</v>
      </c>
      <c r="K6601">
        <f>J6601*Weighting!$W$25</f>
        <v>0</v>
      </c>
      <c r="M6601" s="14"/>
    </row>
    <row r="6602" spans="1:25" x14ac:dyDescent="0.25">
      <c r="A6602" s="32"/>
      <c r="M6602" s="14"/>
      <c r="N6602" s="55"/>
    </row>
    <row r="6603" spans="1:25" ht="23.25" x14ac:dyDescent="0.35">
      <c r="A6603" s="21" t="s">
        <v>0</v>
      </c>
      <c r="B6603" s="21">
        <f>IFERROR(VLOOKUP(C6603,'Data Transformation'!$L$6:$M$426,2,FALSE),"")</f>
        <v>275</v>
      </c>
      <c r="C6603" s="21">
        <f>C6579+1</f>
        <v>275</v>
      </c>
      <c r="D6603" s="21"/>
      <c r="E6603" s="21"/>
      <c r="F6603" s="21"/>
      <c r="G6603" s="21"/>
      <c r="H6603" s="22"/>
      <c r="I6603" s="22"/>
      <c r="J6603" s="22"/>
      <c r="K6603" s="21"/>
      <c r="L6603" s="21">
        <f>B6603</f>
        <v>275</v>
      </c>
      <c r="M6603" s="23">
        <f>INDEX('Data Transformation'!$O$4:$O$424,MATCH($B6603,'Data Transformation'!$M$4:$M$424,0),MATCH($M$2,'Data Transformation'!$O$3,0))</f>
        <v>20</v>
      </c>
      <c r="N6603" s="27">
        <f>IF('Input and Summary Results'!$J$16="minimum",'Bin Analysis'!X6604/(M6603-1),'Bin Analysis'!Y6603/('Bin Analysis'!M6603-1))</f>
        <v>0</v>
      </c>
      <c r="O6603" s="27">
        <f>IF(M6603=FALSE,NA(),(VLOOKUP(1,C6606:K6625,4,FALSE))/(M6603-1))</f>
        <v>5.2631578947368418E-2</v>
      </c>
      <c r="P6603" s="27">
        <f>IF(M6603=FALSE,NA(),SUM(J6606:J6625)/Weighting!$S$5)</f>
        <v>0.7</v>
      </c>
      <c r="Q6603" s="27">
        <f>IF(M6603=FALSE,NA(),SUM(K6606:K6625)/Weighting!$S$6)</f>
        <v>0.65217391304347827</v>
      </c>
      <c r="R6603" s="27">
        <f>IF(M6603=FALSE,NA(),(VLOOKUP(1,G6606:K6625,3,FALSE))/(M6603-1))</f>
        <v>0.63157894736842102</v>
      </c>
      <c r="S6603" s="22" t="str">
        <f>IF(M6603=FALSE,NA(),IF(SUM(J6606:J6625)=2,"yes","no"))</f>
        <v>no</v>
      </c>
      <c r="X6603" s="2" cm="2">
        <f t="array" ref="X6603:X6604">FREQUENCY(IF('Data Transformation'!$B$425:$B$6424='Bin Analysis'!L6603,'Data Transformation'!$G$425:$G$6424),'Data Transformation'!$U$11)</f>
        <v>19</v>
      </c>
      <c r="Y6603" s="2" cm="2">
        <f t="array" ref="Y6603:Y6604">FREQUENCY(IF('Data Transformation'!$B$425:$B$6424='Bin Analysis'!L6603,'Data Transformation'!$G$425:$G$6424),'Data Transformation'!$U$12)</f>
        <v>18</v>
      </c>
    </row>
    <row r="6604" spans="1:25" x14ac:dyDescent="0.25">
      <c r="A6604" s="14" t="s">
        <v>66</v>
      </c>
      <c r="B6604" t="s">
        <v>47</v>
      </c>
      <c r="C6604" t="s">
        <v>5</v>
      </c>
      <c r="D6604" t="s">
        <v>99</v>
      </c>
      <c r="E6604" t="s">
        <v>100</v>
      </c>
      <c r="F6604" t="s">
        <v>101</v>
      </c>
      <c r="G6604" t="s">
        <v>69</v>
      </c>
      <c r="H6604" t="s">
        <v>31</v>
      </c>
      <c r="I6604" t="s">
        <v>32</v>
      </c>
      <c r="J6604" t="s">
        <v>46</v>
      </c>
      <c r="K6604" s="14" t="s">
        <v>45</v>
      </c>
      <c r="M6604" s="14"/>
      <c r="X6604" s="2">
        <v>0</v>
      </c>
      <c r="Y6604" s="2">
        <v>1</v>
      </c>
    </row>
    <row r="6605" spans="1:25" x14ac:dyDescent="0.25">
      <c r="A6605" s="32"/>
      <c r="D6605" t="b">
        <f>IF(C6605=1,'Data Transformation'!$G$3+0.5*'Data Transformation'!$W$25,IF(C6606=1,D6606-'Data Transformation'!$W$25,FALSE))</f>
        <v>0</v>
      </c>
      <c r="E6605" t="str">
        <f t="array" ref="E6605">IF(ISLOGICAL(D6605),"",FREQUENCY(IF('Data Transformation'!$B$425:$B$8425='Bin Analysis'!$B6603,'Data Transformation'!$G$425:$G$8425),D6605))</f>
        <v/>
      </c>
      <c r="F6605" t="str">
        <f>IF(ISLOGICAL(D6605),"",E6605-E6604)</f>
        <v/>
      </c>
      <c r="M6605" s="14"/>
    </row>
    <row r="6606" spans="1:25" x14ac:dyDescent="0.25">
      <c r="A6606" s="32">
        <f>IF(Weighting!$P$6&gt;0,B6606,"")</f>
        <v>0.32100000000000001</v>
      </c>
      <c r="B6606">
        <f>Weighting!$C$6</f>
        <v>0.32100000000000001</v>
      </c>
      <c r="C6606">
        <f>Weighting!$F$6</f>
        <v>0</v>
      </c>
      <c r="D6606" t="b">
        <f>IF(C6606=1,'Data Transformation'!$G$3+0.5*'Data Transformation'!$W$25,IF(C6607=1,D6607-'Data Transformation'!$W$25,FALSE))</f>
        <v>0</v>
      </c>
      <c r="E6606" t="str">
        <f t="array" ref="E6606">IF(ISLOGICAL(D6606),"",FREQUENCY(IF('Data Transformation'!$B$425:$B$8425='Bin Analysis'!$B6603,'Data Transformation'!$G$425:$G$8425),D6606))</f>
        <v/>
      </c>
      <c r="F6606" t="str">
        <f>IF(ISLOGICAL(D6606),"",E6606-E6605)</f>
        <v/>
      </c>
      <c r="G6606">
        <f>Weighting!$H$6</f>
        <v>1</v>
      </c>
      <c r="H6606">
        <f t="array" ref="H6606">FREQUENCY(IF('Data Transformation'!$B$4:$B$8425=B6603,'Data Transformation'!$G$4:$G$8425),'Bin Analysis'!$B6606)</f>
        <v>12</v>
      </c>
      <c r="I6606">
        <f>H6606-H6605</f>
        <v>12</v>
      </c>
      <c r="J6606">
        <f>IF(I6606=0,0,1)</f>
        <v>1</v>
      </c>
      <c r="K6606">
        <f>J6606*Weighting!$W$6</f>
        <v>1</v>
      </c>
      <c r="M6606" s="14"/>
    </row>
    <row r="6607" spans="1:25" x14ac:dyDescent="0.25">
      <c r="A6607" s="32">
        <f>IF(Weighting!$P$7&gt;0,B6607,"")</f>
        <v>0.45200000000000001</v>
      </c>
      <c r="B6607">
        <f>Weighting!$C$7</f>
        <v>0.45200000000000001</v>
      </c>
      <c r="C6607">
        <f>Weighting!$F$7</f>
        <v>0</v>
      </c>
      <c r="D6607" t="b">
        <f>IF(C6607=1,'Data Transformation'!$G$3+0.5*'Data Transformation'!$W$25,IF(C6608=1,D6608-'Data Transformation'!$W$25,FALSE))</f>
        <v>0</v>
      </c>
      <c r="E6607" t="str">
        <f t="array" ref="E6607">IF(ISLOGICAL(D6607),"",FREQUENCY(IF('Data Transformation'!$B$425:$B$8425='Bin Analysis'!$B6603,'Data Transformation'!$G$425:$G$8425),D6607))</f>
        <v/>
      </c>
      <c r="F6607" t="str">
        <f t="shared" ref="F6607:F6625" si="825">IF(ISLOGICAL(D6607),"",E6607-E6606)</f>
        <v/>
      </c>
      <c r="G6607">
        <f>Weighting!$H$7</f>
        <v>0</v>
      </c>
      <c r="H6607">
        <f t="array" ref="H6607">FREQUENCY(IF('Data Transformation'!$B$4:$B$8425=B6603,'Data Transformation'!$G$4:$G$8425),'Bin Analysis'!$B6607)</f>
        <v>13</v>
      </c>
      <c r="I6607">
        <f t="shared" ref="I6607:I6625" si="826">H6607-H6606</f>
        <v>1</v>
      </c>
      <c r="J6607">
        <f>IF(I6607=0,0,1)</f>
        <v>1</v>
      </c>
      <c r="K6607">
        <f>J6607*Weighting!$W$7</f>
        <v>2</v>
      </c>
      <c r="M6607" s="14"/>
    </row>
    <row r="6608" spans="1:25" x14ac:dyDescent="0.25">
      <c r="A6608" s="32">
        <f>IF(Weighting!$P$8&gt;0,B6608,"")</f>
        <v>0.58299999999999996</v>
      </c>
      <c r="B6608">
        <f>Weighting!$C$8</f>
        <v>0.58299999999999996</v>
      </c>
      <c r="C6608">
        <f>Weighting!$F$8</f>
        <v>0</v>
      </c>
      <c r="D6608" t="b">
        <f>IF(C6608=1,'Data Transformation'!$G$3+0.5*'Data Transformation'!$W$25,IF(C6609=1,D6609-'Data Transformation'!$W$25,FALSE))</f>
        <v>0</v>
      </c>
      <c r="E6608" t="str">
        <f t="array" ref="E6608">IF(ISLOGICAL(D6608),"",FREQUENCY(IF('Data Transformation'!$B$425:$B$8425='Bin Analysis'!$B6603,'Data Transformation'!$G$425:$G$8425),D6608))</f>
        <v/>
      </c>
      <c r="F6608" t="str">
        <f t="shared" si="825"/>
        <v/>
      </c>
      <c r="G6608">
        <f>Weighting!$H$8</f>
        <v>0</v>
      </c>
      <c r="H6608">
        <f t="array" ref="H6608">FREQUENCY(IF('Data Transformation'!$B$4:$B$8425=B6603,'Data Transformation'!$G$4:$G$8425),'Bin Analysis'!$B6608)</f>
        <v>14</v>
      </c>
      <c r="I6608">
        <f t="shared" si="826"/>
        <v>1</v>
      </c>
      <c r="J6608">
        <f t="shared" ref="J6608:J6625" si="827">IF(I6608=0,0,1)</f>
        <v>1</v>
      </c>
      <c r="K6608">
        <f>J6608*Weighting!$W$8</f>
        <v>3</v>
      </c>
      <c r="M6608" s="14"/>
    </row>
    <row r="6609" spans="1:13" x14ac:dyDescent="0.25">
      <c r="A6609" s="32">
        <f>IF(Weighting!$P$9&gt;0,B6609,"")</f>
        <v>0.71399999999999997</v>
      </c>
      <c r="B6609" s="50">
        <f>Weighting!$C$9</f>
        <v>0.71399999999999997</v>
      </c>
      <c r="C6609">
        <f>Weighting!$F$9</f>
        <v>0</v>
      </c>
      <c r="D6609" t="b">
        <f>IF(C6609=1,'Data Transformation'!$G$3+0.5*'Data Transformation'!$W$25,IF(C6610=1,D6610-'Data Transformation'!$W$25,FALSE))</f>
        <v>0</v>
      </c>
      <c r="E6609" t="str">
        <f t="array" ref="E6609">IF(ISLOGICAL(D6609),"",FREQUENCY(IF('Data Transformation'!$B$425:$B$8425='Bin Analysis'!$B6603,'Data Transformation'!$G$425:$G$8425),D6609))</f>
        <v/>
      </c>
      <c r="F6609" t="str">
        <f t="shared" si="825"/>
        <v/>
      </c>
      <c r="G6609">
        <f>Weighting!$H$9</f>
        <v>0</v>
      </c>
      <c r="H6609">
        <f t="array" ref="H6609">FREQUENCY(IF('Data Transformation'!$B$4:$B$8425=B6603,'Data Transformation'!$G$4:$G$8425),'Bin Analysis'!$B6609)</f>
        <v>16</v>
      </c>
      <c r="I6609">
        <f t="shared" si="826"/>
        <v>2</v>
      </c>
      <c r="J6609">
        <f t="shared" si="827"/>
        <v>1</v>
      </c>
      <c r="K6609">
        <f>J6609*Weighting!$W$9</f>
        <v>3</v>
      </c>
      <c r="M6609" s="14"/>
    </row>
    <row r="6610" spans="1:13" x14ac:dyDescent="0.25">
      <c r="A6610" s="32">
        <f>IF(Weighting!$P$10&gt;0,B6610,"")</f>
        <v>0.84499999999999997</v>
      </c>
      <c r="B6610">
        <f>Weighting!$C$10</f>
        <v>0.84499999999999997</v>
      </c>
      <c r="C6610">
        <f>Weighting!$F$10</f>
        <v>0</v>
      </c>
      <c r="D6610" t="b">
        <f>IF(C6610=1,'Data Transformation'!$G$3+0.5*'Data Transformation'!$W$25,IF(C6611=1,D6611-'Data Transformation'!$W$25,FALSE))</f>
        <v>0</v>
      </c>
      <c r="E6610" t="str">
        <f t="array" ref="E6610">IF(ISLOGICAL(D6610),"",FREQUENCY(IF('Data Transformation'!$B$425:$B$8425='Bin Analysis'!$B6603,'Data Transformation'!$G$425:$G$8425),D6610))</f>
        <v/>
      </c>
      <c r="F6610" t="str">
        <f t="shared" si="825"/>
        <v/>
      </c>
      <c r="G6610">
        <f>Weighting!$H$10</f>
        <v>0</v>
      </c>
      <c r="H6610">
        <f t="array" ref="H6610">FREQUENCY(IF('Data Transformation'!$B$4:$B$8425=B6603,'Data Transformation'!$G$4:$G$8425),'Bin Analysis'!$B6610)</f>
        <v>18</v>
      </c>
      <c r="I6610">
        <f t="shared" si="826"/>
        <v>2</v>
      </c>
      <c r="J6610">
        <f t="shared" si="827"/>
        <v>1</v>
      </c>
      <c r="K6610">
        <f>J6610*Weighting!$W$10</f>
        <v>3</v>
      </c>
      <c r="M6610" s="14"/>
    </row>
    <row r="6611" spans="1:13" x14ac:dyDescent="0.25">
      <c r="A6611" s="32">
        <f>IF(Weighting!$P$11&gt;0,B6611,"")</f>
        <v>0.97599999999999998</v>
      </c>
      <c r="B6611">
        <f>Weighting!$C$11</f>
        <v>0.97599999999999998</v>
      </c>
      <c r="C6611">
        <f>Weighting!$F$11</f>
        <v>0</v>
      </c>
      <c r="D6611">
        <f>IF(C6611=1,'Data Transformation'!$G$3+0.5*'Data Transformation'!$W$25,IF(C6612=1,D6612-'Data Transformation'!$W$25,FALSE))</f>
        <v>0.86899999999999999</v>
      </c>
      <c r="E6611">
        <f t="array" ref="E6611">IF(ISLOGICAL(D6611),"",FREQUENCY(IF('Data Transformation'!$B$425:$B$8425='Bin Analysis'!$B6603,'Data Transformation'!$G$425:$G$8425),D6611))</f>
        <v>18</v>
      </c>
      <c r="F6611" t="e">
        <f t="shared" si="825"/>
        <v>#VALUE!</v>
      </c>
      <c r="G6611">
        <f>Weighting!$H$11</f>
        <v>0</v>
      </c>
      <c r="H6611">
        <f t="array" ref="H6611">FREQUENCY(IF('Data Transformation'!$B$4:$B$8425=B6603,'Data Transformation'!$G$4:$G$8425),'Bin Analysis'!$B6611)</f>
        <v>19</v>
      </c>
      <c r="I6611">
        <f t="shared" si="826"/>
        <v>1</v>
      </c>
      <c r="J6611">
        <f t="shared" si="827"/>
        <v>1</v>
      </c>
      <c r="K6611">
        <f>J6611*Weighting!$W$11</f>
        <v>2</v>
      </c>
      <c r="M6611" s="14"/>
    </row>
    <row r="6612" spans="1:13" x14ac:dyDescent="0.25">
      <c r="A6612" s="32">
        <f>IF(Weighting!$P$12&gt;0,B6612,"")</f>
        <v>1.107</v>
      </c>
      <c r="B6612">
        <f>Weighting!$C$12</f>
        <v>1.107</v>
      </c>
      <c r="C6612">
        <f>Weighting!$F$12</f>
        <v>1</v>
      </c>
      <c r="D6612">
        <f>IF(C6612=1,'Data Transformation'!$G$3+0.5*'Data Transformation'!$W$25,IF(C6613=1,D6613-'Data Transformation'!$W$25,FALSE))</f>
        <v>1.131</v>
      </c>
      <c r="E6612">
        <f t="array" ref="E6612">IF(ISLOGICAL(D6612),"",FREQUENCY(IF('Data Transformation'!$B$425:$B$8425='Bin Analysis'!$B6603,'Data Transformation'!$G$425:$G$8425),D6612))</f>
        <v>19</v>
      </c>
      <c r="F6612">
        <f t="shared" si="825"/>
        <v>1</v>
      </c>
      <c r="G6612">
        <f>Weighting!$H$12</f>
        <v>0</v>
      </c>
      <c r="H6612">
        <f t="array" ref="H6612">FREQUENCY(IF('Data Transformation'!$B$4:$B$8425=B6603,'Data Transformation'!$G$4:$G$8425),'Bin Analysis'!$B6612)</f>
        <v>20</v>
      </c>
      <c r="I6612">
        <f t="shared" si="826"/>
        <v>1</v>
      </c>
      <c r="J6612">
        <f t="shared" si="827"/>
        <v>1</v>
      </c>
      <c r="K6612">
        <f>J6612*Weighting!$W$12</f>
        <v>1</v>
      </c>
      <c r="M6612" s="14"/>
    </row>
    <row r="6613" spans="1:13" x14ac:dyDescent="0.25">
      <c r="A6613" s="32">
        <f>IF(Weighting!$P$13&gt;0,B6613,"")</f>
        <v>1.238</v>
      </c>
      <c r="B6613">
        <f>Weighting!$C$13</f>
        <v>1.238</v>
      </c>
      <c r="C6613">
        <f>Weighting!$F$13</f>
        <v>0</v>
      </c>
      <c r="D6613" t="b">
        <f>IF(C6613=1,'Data Transformation'!$G$3+0.5*'Data Transformation'!$W$25,IF(C6614=1,D6614-'Data Transformation'!$W$25,FALSE))</f>
        <v>0</v>
      </c>
      <c r="E6613" t="str">
        <f t="array" ref="E6613">IF(ISLOGICAL(D6613),"",FREQUENCY(IF('Data Transformation'!$B$425:$B$8425='Bin Analysis'!$B6603,'Data Transformation'!$G$425:$G$8425),D6613))</f>
        <v/>
      </c>
      <c r="F6613" t="str">
        <f t="shared" si="825"/>
        <v/>
      </c>
      <c r="G6613">
        <f>Weighting!$H$13</f>
        <v>0</v>
      </c>
      <c r="H6613">
        <f t="array" ref="H6613">FREQUENCY(IF('Data Transformation'!$B$4:$B$8425=B6603,'Data Transformation'!$G$4:$G$8425),'Bin Analysis'!$B6613)</f>
        <v>20</v>
      </c>
      <c r="I6613">
        <f t="shared" si="826"/>
        <v>0</v>
      </c>
      <c r="J6613">
        <f t="shared" si="827"/>
        <v>0</v>
      </c>
      <c r="K6613">
        <f>J6613*Weighting!$W$13</f>
        <v>0</v>
      </c>
      <c r="M6613" s="14"/>
    </row>
    <row r="6614" spans="1:13" x14ac:dyDescent="0.25">
      <c r="A6614" s="32">
        <f>IF(Weighting!$P$14&gt;0,B6614,"")</f>
        <v>1.369</v>
      </c>
      <c r="B6614">
        <f>Weighting!$C$14</f>
        <v>1.369</v>
      </c>
      <c r="C6614">
        <f>Weighting!$F$14</f>
        <v>0</v>
      </c>
      <c r="D6614" t="b">
        <f>IF(C6614=1,'Data Transformation'!$G$3+0.5*'Data Transformation'!$W$25,IF(C6615=1,D6615-'Data Transformation'!$W$25,FALSE))</f>
        <v>0</v>
      </c>
      <c r="E6614" t="str">
        <f t="array" ref="E6614">IF(ISLOGICAL(D6614),"",FREQUENCY(IF('Data Transformation'!$B$425:$B$8425='Bin Analysis'!$B6603,'Data Transformation'!$G$425:$G$8425),D6614))</f>
        <v/>
      </c>
      <c r="F6614" t="str">
        <f t="shared" si="825"/>
        <v/>
      </c>
      <c r="G6614">
        <f>Weighting!$H$14</f>
        <v>0</v>
      </c>
      <c r="H6614">
        <f t="array" ref="H6614">FREQUENCY(IF('Data Transformation'!$B$4:$B$8425=B6603,'Data Transformation'!$G$4:$G$8425),'Bin Analysis'!$B6614)</f>
        <v>20</v>
      </c>
      <c r="I6614">
        <f t="shared" si="826"/>
        <v>0</v>
      </c>
      <c r="J6614">
        <f t="shared" si="827"/>
        <v>0</v>
      </c>
      <c r="K6614">
        <f>J6614*Weighting!$W$14</f>
        <v>0</v>
      </c>
      <c r="M6614" s="14"/>
    </row>
    <row r="6615" spans="1:13" x14ac:dyDescent="0.25">
      <c r="A6615" s="32">
        <f>IF(Weighting!$P$15&gt;0,B6615,"")</f>
        <v>1.5000009999999999</v>
      </c>
      <c r="B6615">
        <f>Weighting!$C$15</f>
        <v>1.5000009999999999</v>
      </c>
      <c r="C6615">
        <f>Weighting!$F$15</f>
        <v>0</v>
      </c>
      <c r="D6615" t="b">
        <f>IF(C6615=1,'Data Transformation'!$G$3+0.5*'Data Transformation'!$W$25,IF(C6616=1,D6616-'Data Transformation'!$W$25,FALSE))</f>
        <v>0</v>
      </c>
      <c r="E6615" t="str">
        <f t="array" ref="E6615">IF(ISLOGICAL(D6615),"",FREQUENCY(IF('Data Transformation'!$B$425:$B$8425='Bin Analysis'!$B6603,'Data Transformation'!$G$425:$G$8425),D6615))</f>
        <v/>
      </c>
      <c r="F6615" t="str">
        <f t="shared" si="825"/>
        <v/>
      </c>
      <c r="G6615">
        <f>Weighting!$H$15</f>
        <v>0</v>
      </c>
      <c r="H6615">
        <f t="array" ref="H6615">FREQUENCY(IF('Data Transformation'!$B$4:$B$8425=B6603,'Data Transformation'!$G$4:$G$8425),'Bin Analysis'!$B6615)</f>
        <v>20</v>
      </c>
      <c r="I6615">
        <f t="shared" si="826"/>
        <v>0</v>
      </c>
      <c r="J6615">
        <f t="shared" si="827"/>
        <v>0</v>
      </c>
      <c r="K6615">
        <f>J6615*Weighting!$W$15</f>
        <v>0</v>
      </c>
      <c r="M6615" s="14"/>
    </row>
    <row r="6616" spans="1:13" x14ac:dyDescent="0.25">
      <c r="A6616" s="32" t="str">
        <f>IF(Weighting!$P$16&gt;0,B6616,"")</f>
        <v/>
      </c>
      <c r="B6616">
        <f>Weighting!$C$16</f>
        <v>1.631</v>
      </c>
      <c r="C6616">
        <f>Weighting!$F$16</f>
        <v>0</v>
      </c>
      <c r="D6616" t="b">
        <f>IF(C6616=1,'Data Transformation'!$G$3+0.5*'Data Transformation'!$W$25,IF(C6617=1,D6617-'Data Transformation'!$W$25,FALSE))</f>
        <v>0</v>
      </c>
      <c r="E6616" t="str">
        <f t="array" ref="E6616">IF(ISLOGICAL(D6616),"",FREQUENCY(IF('Data Transformation'!$B$425:$B$8425='Bin Analysis'!$B6603,'Data Transformation'!$G$425:$G$8425),D6616))</f>
        <v/>
      </c>
      <c r="F6616" t="str">
        <f t="shared" si="825"/>
        <v/>
      </c>
      <c r="G6616">
        <f>Weighting!$H$16</f>
        <v>0</v>
      </c>
      <c r="H6616">
        <f t="array" ref="H6616">FREQUENCY(IF('Data Transformation'!$B$4:$B$8425=B6603,'Data Transformation'!$G$4:$G$8425),'Bin Analysis'!$B6616)</f>
        <v>20</v>
      </c>
      <c r="I6616">
        <f t="shared" si="826"/>
        <v>0</v>
      </c>
      <c r="J6616">
        <f t="shared" si="827"/>
        <v>0</v>
      </c>
      <c r="K6616">
        <f>J6616*Weighting!$W$16</f>
        <v>0</v>
      </c>
      <c r="M6616" s="14"/>
    </row>
    <row r="6617" spans="1:13" x14ac:dyDescent="0.25">
      <c r="A6617" s="32" t="str">
        <f>IF(Weighting!$P$17&gt;0,B6617,"")</f>
        <v/>
      </c>
      <c r="B6617">
        <f>Weighting!$C$17</f>
        <v>1.762</v>
      </c>
      <c r="C6617">
        <f>Weighting!$F$17</f>
        <v>0</v>
      </c>
      <c r="D6617" t="b">
        <f>IF(C6617=1,'Data Transformation'!$G$3+0.5*'Data Transformation'!$W$25,IF(C6618=1,D6618-'Data Transformation'!$W$25,FALSE))</f>
        <v>0</v>
      </c>
      <c r="E6617" t="str">
        <f t="array" ref="E6617">IF(ISLOGICAL(D6617),"",FREQUENCY(IF('Data Transformation'!$B$425:$B$8425='Bin Analysis'!$B6603,'Data Transformation'!$G$425:$G$8425),D6617))</f>
        <v/>
      </c>
      <c r="F6617" t="str">
        <f t="shared" si="825"/>
        <v/>
      </c>
      <c r="G6617">
        <f>Weighting!$H$17</f>
        <v>0</v>
      </c>
      <c r="H6617">
        <f t="array" ref="H6617">FREQUENCY(IF('Data Transformation'!$B$4:$B$8425=B6603,'Data Transformation'!$G$4:$G$8425),'Bin Analysis'!$B6617)</f>
        <v>20</v>
      </c>
      <c r="I6617">
        <f t="shared" si="826"/>
        <v>0</v>
      </c>
      <c r="J6617">
        <f t="shared" si="827"/>
        <v>0</v>
      </c>
      <c r="K6617">
        <f>J6617*Weighting!$W$17</f>
        <v>0</v>
      </c>
      <c r="M6617" s="14"/>
    </row>
    <row r="6618" spans="1:13" x14ac:dyDescent="0.25">
      <c r="A6618" s="32" t="str">
        <f>IF(Weighting!$P$18&gt;0,B6618,"")</f>
        <v/>
      </c>
      <c r="B6618">
        <f>Weighting!$C$18</f>
        <v>1.893</v>
      </c>
      <c r="C6618">
        <f>Weighting!$F$18</f>
        <v>0</v>
      </c>
      <c r="D6618" t="b">
        <f>IF(C6618=1,'Data Transformation'!$G$3+0.5*'Data Transformation'!$W$25,IF(C6619=1,D6619-'Data Transformation'!$W$25,FALSE))</f>
        <v>0</v>
      </c>
      <c r="E6618" t="str">
        <f t="array" ref="E6618">IF(ISLOGICAL(D6618),"",FREQUENCY(IF('Data Transformation'!$B$425:$B$8425='Bin Analysis'!$B6603,'Data Transformation'!$G$425:$G$8425),D6618))</f>
        <v/>
      </c>
      <c r="F6618" t="str">
        <f t="shared" si="825"/>
        <v/>
      </c>
      <c r="G6618">
        <f>Weighting!$H$18</f>
        <v>0</v>
      </c>
      <c r="H6618">
        <f t="array" ref="H6618">FREQUENCY(IF('Data Transformation'!$B$4:$B$8425=B6603,'Data Transformation'!$G$4:$G$8425),'Bin Analysis'!$B6618)</f>
        <v>20</v>
      </c>
      <c r="I6618">
        <f t="shared" si="826"/>
        <v>0</v>
      </c>
      <c r="J6618">
        <f t="shared" si="827"/>
        <v>0</v>
      </c>
      <c r="K6618">
        <f>J6618*Weighting!$W$18</f>
        <v>0</v>
      </c>
      <c r="M6618" s="14"/>
    </row>
    <row r="6619" spans="1:13" x14ac:dyDescent="0.25">
      <c r="A6619" s="32" t="str">
        <f>IF(Weighting!$P$19&gt;0,B6619,"")</f>
        <v/>
      </c>
      <c r="B6619">
        <f>Weighting!$C$19</f>
        <v>2.024</v>
      </c>
      <c r="C6619">
        <f>Weighting!$F$19</f>
        <v>0</v>
      </c>
      <c r="D6619" t="b">
        <f>IF(C6619=1,'Data Transformation'!$G$3+0.5*'Data Transformation'!$W$25,IF(C6620=1,D6620-'Data Transformation'!$W$25,FALSE))</f>
        <v>0</v>
      </c>
      <c r="E6619" t="str">
        <f t="array" ref="E6619">IF(ISLOGICAL(D6619),"",FREQUENCY(IF('Data Transformation'!$B$425:$B$8425='Bin Analysis'!$B6603,'Data Transformation'!$G$425:$G$8425),D6619))</f>
        <v/>
      </c>
      <c r="F6619" t="str">
        <f t="shared" si="825"/>
        <v/>
      </c>
      <c r="G6619">
        <f>Weighting!$H$19</f>
        <v>0</v>
      </c>
      <c r="H6619">
        <f t="array" ref="H6619">FREQUENCY(IF('Data Transformation'!$B$4:$B$8425=B6603,'Data Transformation'!$G$4:$G$8425),'Bin Analysis'!$B6619)</f>
        <v>20</v>
      </c>
      <c r="I6619">
        <f t="shared" si="826"/>
        <v>0</v>
      </c>
      <c r="J6619">
        <f t="shared" si="827"/>
        <v>0</v>
      </c>
      <c r="K6619">
        <f>J6619*Weighting!$W$19</f>
        <v>0</v>
      </c>
      <c r="M6619" s="14"/>
    </row>
    <row r="6620" spans="1:13" x14ac:dyDescent="0.25">
      <c r="A6620" s="32" t="str">
        <f>IF(Weighting!$P$20&gt;0,B6620,"")</f>
        <v/>
      </c>
      <c r="B6620">
        <f>Weighting!$C$20</f>
        <v>2.1550000000000002</v>
      </c>
      <c r="C6620">
        <f>Weighting!$F$20</f>
        <v>0</v>
      </c>
      <c r="D6620" t="b">
        <f>IF(C6620=1,'Data Transformation'!$G$3+0.5*'Data Transformation'!$W$25,IF(C6621=1,D6621-'Data Transformation'!$W$25,FALSE))</f>
        <v>0</v>
      </c>
      <c r="E6620" t="str">
        <f t="array" ref="E6620">IF(ISLOGICAL(D6620),"",FREQUENCY(IF('Data Transformation'!$B$425:$B$8425='Bin Analysis'!$B6603,'Data Transformation'!$G$425:$G$8425),D6620))</f>
        <v/>
      </c>
      <c r="F6620" t="str">
        <f t="shared" si="825"/>
        <v/>
      </c>
      <c r="G6620">
        <f>Weighting!$H$20</f>
        <v>0</v>
      </c>
      <c r="H6620">
        <f t="array" ref="H6620">FREQUENCY(IF('Data Transformation'!$B$4:$B$8425=B6603,'Data Transformation'!$G$4:$G$8425),'Bin Analysis'!$B6620)</f>
        <v>20</v>
      </c>
      <c r="I6620">
        <f t="shared" si="826"/>
        <v>0</v>
      </c>
      <c r="J6620">
        <f t="shared" si="827"/>
        <v>0</v>
      </c>
      <c r="K6620">
        <f>J6620*Weighting!$W$20</f>
        <v>0</v>
      </c>
      <c r="M6620" s="14"/>
    </row>
    <row r="6621" spans="1:13" x14ac:dyDescent="0.25">
      <c r="A6621" s="32" t="str">
        <f>IF(Weighting!$P$21&gt;0,B6621,"")</f>
        <v/>
      </c>
      <c r="B6621">
        <f>Weighting!$C$21</f>
        <v>2.2860000000000005</v>
      </c>
      <c r="C6621">
        <f>Weighting!$F$21</f>
        <v>0</v>
      </c>
      <c r="D6621" t="b">
        <f>IF(C6621=1,'Data Transformation'!$G$3+0.5*'Data Transformation'!$W$25,IF(C6622=1,D6622-'Data Transformation'!$W$25,FALSE))</f>
        <v>0</v>
      </c>
      <c r="E6621" t="str">
        <f t="array" ref="E6621">IF(ISLOGICAL(D6621),"",FREQUENCY(IF('Data Transformation'!$B$425:$B$8425='Bin Analysis'!$B6603,'Data Transformation'!$G$425:$G$8425),D6621))</f>
        <v/>
      </c>
      <c r="F6621" t="str">
        <f t="shared" si="825"/>
        <v/>
      </c>
      <c r="G6621">
        <f>Weighting!$H$21</f>
        <v>0</v>
      </c>
      <c r="H6621">
        <f t="array" ref="H6621">FREQUENCY(IF('Data Transformation'!$B$4:$B$8425=B6603,'Data Transformation'!$G$4:$G$8425),'Bin Analysis'!$B6621)</f>
        <v>20</v>
      </c>
      <c r="I6621">
        <f t="shared" si="826"/>
        <v>0</v>
      </c>
      <c r="J6621">
        <f t="shared" si="827"/>
        <v>0</v>
      </c>
      <c r="K6621">
        <f>J6621*Weighting!$W$21</f>
        <v>0</v>
      </c>
      <c r="M6621" s="14"/>
    </row>
    <row r="6622" spans="1:13" x14ac:dyDescent="0.25">
      <c r="A6622" s="32" t="str">
        <f>IF(Weighting!$P$22&gt;0,B6622,"")</f>
        <v/>
      </c>
      <c r="B6622">
        <f>Weighting!$C$22</f>
        <v>2.4170000000000007</v>
      </c>
      <c r="C6622">
        <f>Weighting!$F$22</f>
        <v>0</v>
      </c>
      <c r="D6622" t="b">
        <f>IF(C6622=1,'Data Transformation'!$G$3+0.5*'Data Transformation'!$W$25,IF(C6623=1,D6623-'Data Transformation'!$W$25,FALSE))</f>
        <v>0</v>
      </c>
      <c r="E6622" t="str">
        <f t="array" ref="E6622">IF(ISLOGICAL(D6622),"",FREQUENCY(IF('Data Transformation'!$B$425:$B$8425='Bin Analysis'!$B6603,'Data Transformation'!$G$425:$G$8425),D6622))</f>
        <v/>
      </c>
      <c r="F6622" t="str">
        <f t="shared" si="825"/>
        <v/>
      </c>
      <c r="G6622">
        <f>Weighting!$H$22</f>
        <v>0</v>
      </c>
      <c r="H6622">
        <f t="array" ref="H6622">FREQUENCY(IF('Data Transformation'!$B$4:$B$8425=B6603,'Data Transformation'!$G$4:$G$8425),'Bin Analysis'!$B6622)</f>
        <v>20</v>
      </c>
      <c r="I6622">
        <f t="shared" si="826"/>
        <v>0</v>
      </c>
      <c r="J6622">
        <f t="shared" si="827"/>
        <v>0</v>
      </c>
      <c r="K6622">
        <f>J6622*Weighting!$W$22</f>
        <v>0</v>
      </c>
      <c r="M6622" s="14"/>
    </row>
    <row r="6623" spans="1:13" x14ac:dyDescent="0.25">
      <c r="A6623" s="32" t="str">
        <f>IF(Weighting!$P$23&gt;0,B6623,"")</f>
        <v/>
      </c>
      <c r="B6623">
        <f>Weighting!$C$23</f>
        <v>2.5480000000000009</v>
      </c>
      <c r="C6623">
        <f>Weighting!$F$23</f>
        <v>0</v>
      </c>
      <c r="D6623" t="b">
        <f>IF(C6623=1,'Data Transformation'!$G$3+0.5*'Data Transformation'!$W$25,IF(C6624=1,D6624-'Data Transformation'!$W$25,FALSE))</f>
        <v>0</v>
      </c>
      <c r="E6623" t="str">
        <f t="array" ref="E6623">IF(ISLOGICAL(D6623),"",FREQUENCY(IF('Data Transformation'!$B$425:$B$8425='Bin Analysis'!$B6603,'Data Transformation'!$G$425:$G$8425),D6623))</f>
        <v/>
      </c>
      <c r="F6623" t="str">
        <f t="shared" si="825"/>
        <v/>
      </c>
      <c r="G6623">
        <f>Weighting!$H$23</f>
        <v>0</v>
      </c>
      <c r="H6623">
        <f t="array" ref="H6623">FREQUENCY(IF('Data Transformation'!$B$4:$B$8425=B6603,'Data Transformation'!$G$4:$G$8425),'Bin Analysis'!$B6623)</f>
        <v>20</v>
      </c>
      <c r="I6623">
        <f t="shared" si="826"/>
        <v>0</v>
      </c>
      <c r="J6623">
        <f t="shared" si="827"/>
        <v>0</v>
      </c>
      <c r="K6623">
        <f>J6623*Weighting!$W$23</f>
        <v>0</v>
      </c>
      <c r="M6623" s="14"/>
    </row>
    <row r="6624" spans="1:13" x14ac:dyDescent="0.25">
      <c r="A6624" s="32" t="str">
        <f>IF(Weighting!$P$24&gt;0,B6624,"")</f>
        <v/>
      </c>
      <c r="B6624">
        <f>Weighting!$C$24</f>
        <v>2.6790000000000012</v>
      </c>
      <c r="C6624">
        <f>Weighting!$F$24</f>
        <v>0</v>
      </c>
      <c r="D6624" t="b">
        <f>IF(C6624=1,'Data Transformation'!$G$3+0.5*'Data Transformation'!$W$25,IF(C6625=1,D6625-'Data Transformation'!$W$25,FALSE))</f>
        <v>0</v>
      </c>
      <c r="E6624" t="str">
        <f t="array" ref="E6624">IF(ISLOGICAL(D6624),"",FREQUENCY(IF('Data Transformation'!$B$425:$B$8425='Bin Analysis'!$B6603,'Data Transformation'!$G$425:$G$8425),D6624))</f>
        <v/>
      </c>
      <c r="F6624" t="str">
        <f t="shared" si="825"/>
        <v/>
      </c>
      <c r="G6624">
        <f>Weighting!$H$24</f>
        <v>0</v>
      </c>
      <c r="H6624">
        <f t="array" ref="H6624">FREQUENCY(IF('Data Transformation'!$B$4:$B$8425=B6603,'Data Transformation'!$G$4:$G$8425),'Bin Analysis'!$B6624)</f>
        <v>20</v>
      </c>
      <c r="I6624">
        <f t="shared" si="826"/>
        <v>0</v>
      </c>
      <c r="J6624">
        <f t="shared" si="827"/>
        <v>0</v>
      </c>
      <c r="K6624">
        <f>J6624*Weighting!$W$24</f>
        <v>0</v>
      </c>
      <c r="M6624" s="14"/>
    </row>
    <row r="6625" spans="1:25" x14ac:dyDescent="0.25">
      <c r="A6625" s="32" t="str">
        <f>IF(Weighting!$P$25&gt;0,B6625,"")</f>
        <v/>
      </c>
      <c r="B6625">
        <f>Weighting!$C$25</f>
        <v>2.8100000000000014</v>
      </c>
      <c r="C6625">
        <f>Weighting!$F$25</f>
        <v>0</v>
      </c>
      <c r="D6625" t="b">
        <f>IF(C6625=1,'Data Transformation'!$G$3+0.5*'Data Transformation'!$W$25,IF(C6626=1,D6626-'Data Transformation'!$W$25,FALSE))</f>
        <v>0</v>
      </c>
      <c r="E6625" t="str">
        <f t="array" ref="E6625">IF(ISLOGICAL(D6625),"",FREQUENCY(IF('Data Transformation'!$B$425:$B$8425='Bin Analysis'!$B6603,'Data Transformation'!$G$425:$G$8425),D6625))</f>
        <v/>
      </c>
      <c r="F6625" t="str">
        <f t="shared" si="825"/>
        <v/>
      </c>
      <c r="G6625">
        <f>Weighting!$H$25</f>
        <v>0</v>
      </c>
      <c r="H6625">
        <f t="array" ref="H6625">FREQUENCY(IF('Data Transformation'!$B$4:$B$8425=B6603,'Data Transformation'!$G$4:$G$8425),'Bin Analysis'!$B6625)</f>
        <v>20</v>
      </c>
      <c r="I6625">
        <f t="shared" si="826"/>
        <v>0</v>
      </c>
      <c r="J6625">
        <f t="shared" si="827"/>
        <v>0</v>
      </c>
      <c r="K6625">
        <f>J6625*Weighting!$W$25</f>
        <v>0</v>
      </c>
      <c r="M6625" s="14"/>
    </row>
    <row r="6626" spans="1:25" x14ac:dyDescent="0.25">
      <c r="O6626"/>
      <c r="P6626"/>
      <c r="Q6626"/>
      <c r="R6626"/>
    </row>
    <row r="6627" spans="1:25" ht="23.25" x14ac:dyDescent="0.35">
      <c r="A6627" s="21" t="s">
        <v>0</v>
      </c>
      <c r="B6627" s="21">
        <f>IFERROR(VLOOKUP(C6627,'Data Transformation'!$L$6:$M$426,2,FALSE),"")</f>
        <v>276</v>
      </c>
      <c r="C6627" s="21">
        <f>C6603+1</f>
        <v>276</v>
      </c>
      <c r="D6627" s="21"/>
      <c r="E6627" s="21"/>
      <c r="F6627" s="21"/>
      <c r="G6627" s="21"/>
      <c r="H6627" s="22"/>
      <c r="I6627" s="22"/>
      <c r="J6627" s="22"/>
      <c r="K6627" s="21"/>
      <c r="L6627" s="21">
        <f>B6627</f>
        <v>276</v>
      </c>
      <c r="M6627" s="23">
        <f>INDEX('Data Transformation'!$O$4:$O$424,MATCH($B6627,'Data Transformation'!$M$4:$M$424,0),MATCH($M$2,'Data Transformation'!$O$3,0))</f>
        <v>16</v>
      </c>
      <c r="N6627" s="27">
        <f>IF('Input and Summary Results'!$J$16="minimum",'Bin Analysis'!X6628/(M6627-1),'Bin Analysis'!Y6627/('Bin Analysis'!M6627-1))</f>
        <v>0</v>
      </c>
      <c r="O6627" s="27">
        <f>IF(M6627=FALSE,NA(),(VLOOKUP(1,C6630:K6649,4,FALSE))/(M6627-1))</f>
        <v>0.13333333333333333</v>
      </c>
      <c r="P6627" s="27">
        <f>IF(M6627=FALSE,NA(),SUM(J6630:J6649)/Weighting!$S$5)</f>
        <v>0.4</v>
      </c>
      <c r="Q6627" s="27">
        <f>IF(M6627=FALSE,NA(),SUM(K6630:K6649)/Weighting!$S$6)</f>
        <v>0.30434782608695654</v>
      </c>
      <c r="R6627" s="27">
        <f>IF(M6627=FALSE,NA(),(VLOOKUP(1,G6630:K6649,3,FALSE))/(M6627-1))</f>
        <v>0.8</v>
      </c>
      <c r="S6627" s="22" t="str">
        <f>IF(M6627=FALSE,NA(),IF(SUM(J6630:J6649)=2,"yes","no"))</f>
        <v>no</v>
      </c>
      <c r="X6627" s="2" cm="2">
        <f t="array" ref="X6627:X6628">FREQUENCY(IF('Data Transformation'!$B$425:$B$6424='Bin Analysis'!L6627,'Data Transformation'!$G$425:$G$6424),'Data Transformation'!$U$11)</f>
        <v>15</v>
      </c>
      <c r="Y6627" s="2" cm="2">
        <f t="array" ref="Y6627:Y6628">FREQUENCY(IF('Data Transformation'!$B$425:$B$6424='Bin Analysis'!L6627,'Data Transformation'!$G$425:$G$6424),'Data Transformation'!$U$12)</f>
        <v>13</v>
      </c>
    </row>
    <row r="6628" spans="1:25" x14ac:dyDescent="0.25">
      <c r="A6628" s="14" t="s">
        <v>66</v>
      </c>
      <c r="B6628" t="s">
        <v>47</v>
      </c>
      <c r="C6628" t="s">
        <v>5</v>
      </c>
      <c r="D6628" t="s">
        <v>99</v>
      </c>
      <c r="E6628" t="s">
        <v>100</v>
      </c>
      <c r="F6628" t="s">
        <v>101</v>
      </c>
      <c r="G6628" t="s">
        <v>69</v>
      </c>
      <c r="H6628" t="s">
        <v>31</v>
      </c>
      <c r="I6628" t="s">
        <v>32</v>
      </c>
      <c r="J6628" t="s">
        <v>46</v>
      </c>
      <c r="K6628" s="14" t="s">
        <v>45</v>
      </c>
      <c r="M6628" s="14"/>
      <c r="X6628" s="2">
        <v>0</v>
      </c>
      <c r="Y6628" s="2">
        <v>2</v>
      </c>
    </row>
    <row r="6629" spans="1:25" x14ac:dyDescent="0.25">
      <c r="A6629" s="32"/>
      <c r="D6629" t="b">
        <f>IF(C6629=1,'Data Transformation'!$G$3+0.5*'Data Transformation'!$W$25,IF(C6630=1,D6630-'Data Transformation'!$W$25,FALSE))</f>
        <v>0</v>
      </c>
      <c r="E6629" t="str">
        <f t="array" ref="E6629">IF(ISLOGICAL(D6629),"",FREQUENCY(IF('Data Transformation'!$B$425:$B$8425='Bin Analysis'!$B6627,'Data Transformation'!$G$425:$G$8425),D6629))</f>
        <v/>
      </c>
      <c r="F6629" t="str">
        <f>IF(ISLOGICAL(D6629),"",E6629-E6628)</f>
        <v/>
      </c>
      <c r="M6629" s="14"/>
    </row>
    <row r="6630" spans="1:25" x14ac:dyDescent="0.25">
      <c r="A6630" s="32">
        <f>IF(Weighting!$P$6&gt;0,B6630,"")</f>
        <v>0.32100000000000001</v>
      </c>
      <c r="B6630">
        <f>Weighting!$C$6</f>
        <v>0.32100000000000001</v>
      </c>
      <c r="C6630">
        <f>Weighting!$F$6</f>
        <v>0</v>
      </c>
      <c r="D6630" t="b">
        <f>IF(C6630=1,'Data Transformation'!$G$3+0.5*'Data Transformation'!$W$25,IF(C6631=1,D6631-'Data Transformation'!$W$25,FALSE))</f>
        <v>0</v>
      </c>
      <c r="E6630" t="str">
        <f t="array" ref="E6630">IF(ISLOGICAL(D6630),"",FREQUENCY(IF('Data Transformation'!$B$425:$B$8425='Bin Analysis'!$B6627,'Data Transformation'!$G$425:$G$8425),D6630))</f>
        <v/>
      </c>
      <c r="F6630" t="str">
        <f>IF(ISLOGICAL(D6630),"",E6630-E6629)</f>
        <v/>
      </c>
      <c r="G6630">
        <f>Weighting!$H$6</f>
        <v>1</v>
      </c>
      <c r="H6630">
        <f t="array" ref="H6630">FREQUENCY(IF('Data Transformation'!$B$4:$B$8425=B6627,'Data Transformation'!$G$4:$G$8425),'Bin Analysis'!$B6630)</f>
        <v>12</v>
      </c>
      <c r="I6630">
        <f>H6630-H6629</f>
        <v>12</v>
      </c>
      <c r="J6630">
        <f>IF(I6630=0,0,1)</f>
        <v>1</v>
      </c>
      <c r="K6630">
        <f>J6630*Weighting!$W$6</f>
        <v>1</v>
      </c>
      <c r="M6630" s="14"/>
    </row>
    <row r="6631" spans="1:25" x14ac:dyDescent="0.25">
      <c r="A6631" s="32">
        <f>IF(Weighting!$P$7&gt;0,B6631,"")</f>
        <v>0.45200000000000001</v>
      </c>
      <c r="B6631">
        <f>Weighting!$C$7</f>
        <v>0.45200000000000001</v>
      </c>
      <c r="C6631">
        <f>Weighting!$F$7</f>
        <v>0</v>
      </c>
      <c r="D6631" t="b">
        <f>IF(C6631=1,'Data Transformation'!$G$3+0.5*'Data Transformation'!$W$25,IF(C6632=1,D6632-'Data Transformation'!$W$25,FALSE))</f>
        <v>0</v>
      </c>
      <c r="E6631" t="str">
        <f t="array" ref="E6631">IF(ISLOGICAL(D6631),"",FREQUENCY(IF('Data Transformation'!$B$425:$B$8425='Bin Analysis'!$B6627,'Data Transformation'!$G$425:$G$8425),D6631))</f>
        <v/>
      </c>
      <c r="F6631" t="str">
        <f t="shared" ref="F6631:F6649" si="828">IF(ISLOGICAL(D6631),"",E6631-E6630)</f>
        <v/>
      </c>
      <c r="G6631">
        <f>Weighting!$H$7</f>
        <v>0</v>
      </c>
      <c r="H6631">
        <f t="array" ref="H6631">FREQUENCY(IF('Data Transformation'!$B$4:$B$8425=B6627,'Data Transformation'!$G$4:$G$8425),'Bin Analysis'!$B6631)</f>
        <v>12</v>
      </c>
      <c r="I6631">
        <f t="shared" ref="I6631:I6649" si="829">H6631-H6630</f>
        <v>0</v>
      </c>
      <c r="J6631">
        <f>IF(I6631=0,0,1)</f>
        <v>0</v>
      </c>
      <c r="K6631">
        <f>J6631*Weighting!$W$7</f>
        <v>0</v>
      </c>
      <c r="M6631" s="14"/>
    </row>
    <row r="6632" spans="1:25" x14ac:dyDescent="0.25">
      <c r="A6632" s="32">
        <f>IF(Weighting!$P$8&gt;0,B6632,"")</f>
        <v>0.58299999999999996</v>
      </c>
      <c r="B6632">
        <f>Weighting!$C$8</f>
        <v>0.58299999999999996</v>
      </c>
      <c r="C6632">
        <f>Weighting!$F$8</f>
        <v>0</v>
      </c>
      <c r="D6632" t="b">
        <f>IF(C6632=1,'Data Transformation'!$G$3+0.5*'Data Transformation'!$W$25,IF(C6633=1,D6633-'Data Transformation'!$W$25,FALSE))</f>
        <v>0</v>
      </c>
      <c r="E6632" t="str">
        <f t="array" ref="E6632">IF(ISLOGICAL(D6632),"",FREQUENCY(IF('Data Transformation'!$B$425:$B$8425='Bin Analysis'!$B6627,'Data Transformation'!$G$425:$G$8425),D6632))</f>
        <v/>
      </c>
      <c r="F6632" t="str">
        <f t="shared" si="828"/>
        <v/>
      </c>
      <c r="G6632">
        <f>Weighting!$H$8</f>
        <v>0</v>
      </c>
      <c r="H6632">
        <f t="array" ref="H6632">FREQUENCY(IF('Data Transformation'!$B$4:$B$8425=B6627,'Data Transformation'!$G$4:$G$8425),'Bin Analysis'!$B6632)</f>
        <v>13</v>
      </c>
      <c r="I6632">
        <f t="shared" si="829"/>
        <v>1</v>
      </c>
      <c r="J6632">
        <f t="shared" ref="J6632:J6649" si="830">IF(I6632=0,0,1)</f>
        <v>1</v>
      </c>
      <c r="K6632">
        <f>J6632*Weighting!$W$8</f>
        <v>3</v>
      </c>
      <c r="M6632" s="14"/>
    </row>
    <row r="6633" spans="1:25" x14ac:dyDescent="0.25">
      <c r="A6633" s="32">
        <f>IF(Weighting!$P$9&gt;0,B6633,"")</f>
        <v>0.71399999999999997</v>
      </c>
      <c r="B6633" s="50">
        <f>Weighting!$C$9</f>
        <v>0.71399999999999997</v>
      </c>
      <c r="C6633">
        <f>Weighting!$F$9</f>
        <v>0</v>
      </c>
      <c r="D6633" t="b">
        <f>IF(C6633=1,'Data Transformation'!$G$3+0.5*'Data Transformation'!$W$25,IF(C6634=1,D6634-'Data Transformation'!$W$25,FALSE))</f>
        <v>0</v>
      </c>
      <c r="E6633" t="str">
        <f t="array" ref="E6633">IF(ISLOGICAL(D6633),"",FREQUENCY(IF('Data Transformation'!$B$425:$B$8425='Bin Analysis'!$B6627,'Data Transformation'!$G$425:$G$8425),D6633))</f>
        <v/>
      </c>
      <c r="F6633" t="str">
        <f t="shared" si="828"/>
        <v/>
      </c>
      <c r="G6633">
        <f>Weighting!$H$9</f>
        <v>0</v>
      </c>
      <c r="H6633">
        <f t="array" ref="H6633">FREQUENCY(IF('Data Transformation'!$B$4:$B$8425=B6627,'Data Transformation'!$G$4:$G$8425),'Bin Analysis'!$B6633)</f>
        <v>13</v>
      </c>
      <c r="I6633">
        <f t="shared" si="829"/>
        <v>0</v>
      </c>
      <c r="J6633">
        <f t="shared" si="830"/>
        <v>0</v>
      </c>
      <c r="K6633">
        <f>J6633*Weighting!$W$9</f>
        <v>0</v>
      </c>
      <c r="M6633" s="14"/>
    </row>
    <row r="6634" spans="1:25" x14ac:dyDescent="0.25">
      <c r="A6634" s="32">
        <f>IF(Weighting!$P$10&gt;0,B6634,"")</f>
        <v>0.84499999999999997</v>
      </c>
      <c r="B6634">
        <f>Weighting!$C$10</f>
        <v>0.84499999999999997</v>
      </c>
      <c r="C6634">
        <f>Weighting!$F$10</f>
        <v>0</v>
      </c>
      <c r="D6634" t="b">
        <f>IF(C6634=1,'Data Transformation'!$G$3+0.5*'Data Transformation'!$W$25,IF(C6635=1,D6635-'Data Transformation'!$W$25,FALSE))</f>
        <v>0</v>
      </c>
      <c r="E6634" t="str">
        <f t="array" ref="E6634">IF(ISLOGICAL(D6634),"",FREQUENCY(IF('Data Transformation'!$B$425:$B$8425='Bin Analysis'!$B6627,'Data Transformation'!$G$425:$G$8425),D6634))</f>
        <v/>
      </c>
      <c r="F6634" t="str">
        <f t="shared" si="828"/>
        <v/>
      </c>
      <c r="G6634">
        <f>Weighting!$H$10</f>
        <v>0</v>
      </c>
      <c r="H6634">
        <f t="array" ref="H6634">FREQUENCY(IF('Data Transformation'!$B$4:$B$8425=B6627,'Data Transformation'!$G$4:$G$8425),'Bin Analysis'!$B6634)</f>
        <v>13</v>
      </c>
      <c r="I6634">
        <f t="shared" si="829"/>
        <v>0</v>
      </c>
      <c r="J6634">
        <f t="shared" si="830"/>
        <v>0</v>
      </c>
      <c r="K6634">
        <f>J6634*Weighting!$W$10</f>
        <v>0</v>
      </c>
      <c r="M6634" s="14"/>
    </row>
    <row r="6635" spans="1:25" x14ac:dyDescent="0.25">
      <c r="A6635" s="32">
        <f>IF(Weighting!$P$11&gt;0,B6635,"")</f>
        <v>0.97599999999999998</v>
      </c>
      <c r="B6635">
        <f>Weighting!$C$11</f>
        <v>0.97599999999999998</v>
      </c>
      <c r="C6635">
        <f>Weighting!$F$11</f>
        <v>0</v>
      </c>
      <c r="D6635">
        <f>IF(C6635=1,'Data Transformation'!$G$3+0.5*'Data Transformation'!$W$25,IF(C6636=1,D6636-'Data Transformation'!$W$25,FALSE))</f>
        <v>0.86899999999999999</v>
      </c>
      <c r="E6635">
        <f t="array" ref="E6635">IF(ISLOGICAL(D6635),"",FREQUENCY(IF('Data Transformation'!$B$425:$B$8425='Bin Analysis'!$B6627,'Data Transformation'!$G$425:$G$8425),D6635))</f>
        <v>13</v>
      </c>
      <c r="F6635" t="e">
        <f t="shared" si="828"/>
        <v>#VALUE!</v>
      </c>
      <c r="G6635">
        <f>Weighting!$H$11</f>
        <v>0</v>
      </c>
      <c r="H6635">
        <f t="array" ref="H6635">FREQUENCY(IF('Data Transformation'!$B$4:$B$8425=B6627,'Data Transformation'!$G$4:$G$8425),'Bin Analysis'!$B6635)</f>
        <v>14</v>
      </c>
      <c r="I6635">
        <f t="shared" si="829"/>
        <v>1</v>
      </c>
      <c r="J6635">
        <f t="shared" si="830"/>
        <v>1</v>
      </c>
      <c r="K6635">
        <f>J6635*Weighting!$W$11</f>
        <v>2</v>
      </c>
      <c r="M6635" s="14"/>
    </row>
    <row r="6636" spans="1:25" x14ac:dyDescent="0.25">
      <c r="A6636" s="32">
        <f>IF(Weighting!$P$12&gt;0,B6636,"")</f>
        <v>1.107</v>
      </c>
      <c r="B6636">
        <f>Weighting!$C$12</f>
        <v>1.107</v>
      </c>
      <c r="C6636">
        <f>Weighting!$F$12</f>
        <v>1</v>
      </c>
      <c r="D6636">
        <f>IF(C6636=1,'Data Transformation'!$G$3+0.5*'Data Transformation'!$W$25,IF(C6637=1,D6637-'Data Transformation'!$W$25,FALSE))</f>
        <v>1.131</v>
      </c>
      <c r="E6636">
        <f t="array" ref="E6636">IF(ISLOGICAL(D6636),"",FREQUENCY(IF('Data Transformation'!$B$425:$B$8425='Bin Analysis'!$B6627,'Data Transformation'!$G$425:$G$8425),D6636))</f>
        <v>15</v>
      </c>
      <c r="F6636">
        <f t="shared" si="828"/>
        <v>2</v>
      </c>
      <c r="G6636">
        <f>Weighting!$H$12</f>
        <v>0</v>
      </c>
      <c r="H6636">
        <f t="array" ref="H6636">FREQUENCY(IF('Data Transformation'!$B$4:$B$8425=B6627,'Data Transformation'!$G$4:$G$8425),'Bin Analysis'!$B6636)</f>
        <v>16</v>
      </c>
      <c r="I6636">
        <f t="shared" si="829"/>
        <v>2</v>
      </c>
      <c r="J6636">
        <f t="shared" si="830"/>
        <v>1</v>
      </c>
      <c r="K6636">
        <f>J6636*Weighting!$W$12</f>
        <v>1</v>
      </c>
      <c r="M6636" s="14"/>
    </row>
    <row r="6637" spans="1:25" x14ac:dyDescent="0.25">
      <c r="A6637" s="32">
        <f>IF(Weighting!$P$13&gt;0,B6637,"")</f>
        <v>1.238</v>
      </c>
      <c r="B6637">
        <f>Weighting!$C$13</f>
        <v>1.238</v>
      </c>
      <c r="C6637">
        <f>Weighting!$F$13</f>
        <v>0</v>
      </c>
      <c r="D6637" t="b">
        <f>IF(C6637=1,'Data Transformation'!$G$3+0.5*'Data Transformation'!$W$25,IF(C6638=1,D6638-'Data Transformation'!$W$25,FALSE))</f>
        <v>0</v>
      </c>
      <c r="E6637" t="str">
        <f t="array" ref="E6637">IF(ISLOGICAL(D6637),"",FREQUENCY(IF('Data Transformation'!$B$425:$B$8425='Bin Analysis'!$B6627,'Data Transformation'!$G$425:$G$8425),D6637))</f>
        <v/>
      </c>
      <c r="F6637" t="str">
        <f t="shared" si="828"/>
        <v/>
      </c>
      <c r="G6637">
        <f>Weighting!$H$13</f>
        <v>0</v>
      </c>
      <c r="H6637">
        <f t="array" ref="H6637">FREQUENCY(IF('Data Transformation'!$B$4:$B$8425=B6627,'Data Transformation'!$G$4:$G$8425),'Bin Analysis'!$B6637)</f>
        <v>16</v>
      </c>
      <c r="I6637">
        <f t="shared" si="829"/>
        <v>0</v>
      </c>
      <c r="J6637">
        <f t="shared" si="830"/>
        <v>0</v>
      </c>
      <c r="K6637">
        <f>J6637*Weighting!$W$13</f>
        <v>0</v>
      </c>
      <c r="M6637" s="14"/>
    </row>
    <row r="6638" spans="1:25" x14ac:dyDescent="0.25">
      <c r="A6638" s="32">
        <f>IF(Weighting!$P$14&gt;0,B6638,"")</f>
        <v>1.369</v>
      </c>
      <c r="B6638">
        <f>Weighting!$C$14</f>
        <v>1.369</v>
      </c>
      <c r="C6638">
        <f>Weighting!$F$14</f>
        <v>0</v>
      </c>
      <c r="D6638" t="b">
        <f>IF(C6638=1,'Data Transformation'!$G$3+0.5*'Data Transformation'!$W$25,IF(C6639=1,D6639-'Data Transformation'!$W$25,FALSE))</f>
        <v>0</v>
      </c>
      <c r="E6638" t="str">
        <f t="array" ref="E6638">IF(ISLOGICAL(D6638),"",FREQUENCY(IF('Data Transformation'!$B$425:$B$8425='Bin Analysis'!$B6627,'Data Transformation'!$G$425:$G$8425),D6638))</f>
        <v/>
      </c>
      <c r="F6638" t="str">
        <f t="shared" si="828"/>
        <v/>
      </c>
      <c r="G6638">
        <f>Weighting!$H$14</f>
        <v>0</v>
      </c>
      <c r="H6638">
        <f t="array" ref="H6638">FREQUENCY(IF('Data Transformation'!$B$4:$B$8425=B6627,'Data Transformation'!$G$4:$G$8425),'Bin Analysis'!$B6638)</f>
        <v>16</v>
      </c>
      <c r="I6638">
        <f t="shared" si="829"/>
        <v>0</v>
      </c>
      <c r="J6638">
        <f t="shared" si="830"/>
        <v>0</v>
      </c>
      <c r="K6638">
        <f>J6638*Weighting!$W$14</f>
        <v>0</v>
      </c>
      <c r="M6638" s="14"/>
    </row>
    <row r="6639" spans="1:25" x14ac:dyDescent="0.25">
      <c r="A6639" s="32">
        <f>IF(Weighting!$P$15&gt;0,B6639,"")</f>
        <v>1.5000009999999999</v>
      </c>
      <c r="B6639">
        <f>Weighting!$C$15</f>
        <v>1.5000009999999999</v>
      </c>
      <c r="C6639">
        <f>Weighting!$F$15</f>
        <v>0</v>
      </c>
      <c r="D6639" t="b">
        <f>IF(C6639=1,'Data Transformation'!$G$3+0.5*'Data Transformation'!$W$25,IF(C6640=1,D6640-'Data Transformation'!$W$25,FALSE))</f>
        <v>0</v>
      </c>
      <c r="E6639" t="str">
        <f t="array" ref="E6639">IF(ISLOGICAL(D6639),"",FREQUENCY(IF('Data Transformation'!$B$425:$B$8425='Bin Analysis'!$B6627,'Data Transformation'!$G$425:$G$8425),D6639))</f>
        <v/>
      </c>
      <c r="F6639" t="str">
        <f t="shared" si="828"/>
        <v/>
      </c>
      <c r="G6639">
        <f>Weighting!$H$15</f>
        <v>0</v>
      </c>
      <c r="H6639">
        <f t="array" ref="H6639">FREQUENCY(IF('Data Transformation'!$B$4:$B$8425=B6627,'Data Transformation'!$G$4:$G$8425),'Bin Analysis'!$B6639)</f>
        <v>16</v>
      </c>
      <c r="I6639">
        <f t="shared" si="829"/>
        <v>0</v>
      </c>
      <c r="J6639">
        <f t="shared" si="830"/>
        <v>0</v>
      </c>
      <c r="K6639">
        <f>J6639*Weighting!$W$15</f>
        <v>0</v>
      </c>
      <c r="M6639" s="14"/>
    </row>
    <row r="6640" spans="1:25" x14ac:dyDescent="0.25">
      <c r="A6640" s="32" t="str">
        <f>IF(Weighting!$P$16&gt;0,B6640,"")</f>
        <v/>
      </c>
      <c r="B6640">
        <f>Weighting!$C$16</f>
        <v>1.631</v>
      </c>
      <c r="C6640">
        <f>Weighting!$F$16</f>
        <v>0</v>
      </c>
      <c r="D6640" t="b">
        <f>IF(C6640=1,'Data Transformation'!$G$3+0.5*'Data Transformation'!$W$25,IF(C6641=1,D6641-'Data Transformation'!$W$25,FALSE))</f>
        <v>0</v>
      </c>
      <c r="E6640" t="str">
        <f t="array" ref="E6640">IF(ISLOGICAL(D6640),"",FREQUENCY(IF('Data Transformation'!$B$425:$B$8425='Bin Analysis'!$B6627,'Data Transformation'!$G$425:$G$8425),D6640))</f>
        <v/>
      </c>
      <c r="F6640" t="str">
        <f t="shared" si="828"/>
        <v/>
      </c>
      <c r="G6640">
        <f>Weighting!$H$16</f>
        <v>0</v>
      </c>
      <c r="H6640">
        <f t="array" ref="H6640">FREQUENCY(IF('Data Transformation'!$B$4:$B$8425=B6627,'Data Transformation'!$G$4:$G$8425),'Bin Analysis'!$B6640)</f>
        <v>16</v>
      </c>
      <c r="I6640">
        <f t="shared" si="829"/>
        <v>0</v>
      </c>
      <c r="J6640">
        <f t="shared" si="830"/>
        <v>0</v>
      </c>
      <c r="K6640">
        <f>J6640*Weighting!$W$16</f>
        <v>0</v>
      </c>
      <c r="M6640" s="14"/>
    </row>
    <row r="6641" spans="1:25" x14ac:dyDescent="0.25">
      <c r="A6641" s="32" t="str">
        <f>IF(Weighting!$P$17&gt;0,B6641,"")</f>
        <v/>
      </c>
      <c r="B6641">
        <f>Weighting!$C$17</f>
        <v>1.762</v>
      </c>
      <c r="C6641">
        <f>Weighting!$F$17</f>
        <v>0</v>
      </c>
      <c r="D6641" t="b">
        <f>IF(C6641=1,'Data Transformation'!$G$3+0.5*'Data Transformation'!$W$25,IF(C6642=1,D6642-'Data Transformation'!$W$25,FALSE))</f>
        <v>0</v>
      </c>
      <c r="E6641" t="str">
        <f t="array" ref="E6641">IF(ISLOGICAL(D6641),"",FREQUENCY(IF('Data Transformation'!$B$425:$B$8425='Bin Analysis'!$B6627,'Data Transformation'!$G$425:$G$8425),D6641))</f>
        <v/>
      </c>
      <c r="F6641" t="str">
        <f t="shared" si="828"/>
        <v/>
      </c>
      <c r="G6641">
        <f>Weighting!$H$17</f>
        <v>0</v>
      </c>
      <c r="H6641">
        <f t="array" ref="H6641">FREQUENCY(IF('Data Transformation'!$B$4:$B$8425=B6627,'Data Transformation'!$G$4:$G$8425),'Bin Analysis'!$B6641)</f>
        <v>16</v>
      </c>
      <c r="I6641">
        <f t="shared" si="829"/>
        <v>0</v>
      </c>
      <c r="J6641">
        <f t="shared" si="830"/>
        <v>0</v>
      </c>
      <c r="K6641">
        <f>J6641*Weighting!$W$17</f>
        <v>0</v>
      </c>
      <c r="M6641" s="14"/>
    </row>
    <row r="6642" spans="1:25" x14ac:dyDescent="0.25">
      <c r="A6642" s="32" t="str">
        <f>IF(Weighting!$P$18&gt;0,B6642,"")</f>
        <v/>
      </c>
      <c r="B6642">
        <f>Weighting!$C$18</f>
        <v>1.893</v>
      </c>
      <c r="C6642">
        <f>Weighting!$F$18</f>
        <v>0</v>
      </c>
      <c r="D6642" t="b">
        <f>IF(C6642=1,'Data Transformation'!$G$3+0.5*'Data Transformation'!$W$25,IF(C6643=1,D6643-'Data Transformation'!$W$25,FALSE))</f>
        <v>0</v>
      </c>
      <c r="E6642" t="str">
        <f t="array" ref="E6642">IF(ISLOGICAL(D6642),"",FREQUENCY(IF('Data Transformation'!$B$425:$B$8425='Bin Analysis'!$B6627,'Data Transformation'!$G$425:$G$8425),D6642))</f>
        <v/>
      </c>
      <c r="F6642" t="str">
        <f t="shared" si="828"/>
        <v/>
      </c>
      <c r="G6642">
        <f>Weighting!$H$18</f>
        <v>0</v>
      </c>
      <c r="H6642">
        <f t="array" ref="H6642">FREQUENCY(IF('Data Transformation'!$B$4:$B$8425=B6627,'Data Transformation'!$G$4:$G$8425),'Bin Analysis'!$B6642)</f>
        <v>16</v>
      </c>
      <c r="I6642">
        <f t="shared" si="829"/>
        <v>0</v>
      </c>
      <c r="J6642">
        <f t="shared" si="830"/>
        <v>0</v>
      </c>
      <c r="K6642">
        <f>J6642*Weighting!$W$18</f>
        <v>0</v>
      </c>
      <c r="M6642" s="14"/>
    </row>
    <row r="6643" spans="1:25" x14ac:dyDescent="0.25">
      <c r="A6643" s="32" t="str">
        <f>IF(Weighting!$P$19&gt;0,B6643,"")</f>
        <v/>
      </c>
      <c r="B6643">
        <f>Weighting!$C$19</f>
        <v>2.024</v>
      </c>
      <c r="C6643">
        <f>Weighting!$F$19</f>
        <v>0</v>
      </c>
      <c r="D6643" t="b">
        <f>IF(C6643=1,'Data Transformation'!$G$3+0.5*'Data Transformation'!$W$25,IF(C6644=1,D6644-'Data Transformation'!$W$25,FALSE))</f>
        <v>0</v>
      </c>
      <c r="E6643" t="str">
        <f t="array" ref="E6643">IF(ISLOGICAL(D6643),"",FREQUENCY(IF('Data Transformation'!$B$425:$B$8425='Bin Analysis'!$B6627,'Data Transformation'!$G$425:$G$8425),D6643))</f>
        <v/>
      </c>
      <c r="F6643" t="str">
        <f t="shared" si="828"/>
        <v/>
      </c>
      <c r="G6643">
        <f>Weighting!$H$19</f>
        <v>0</v>
      </c>
      <c r="H6643">
        <f t="array" ref="H6643">FREQUENCY(IF('Data Transformation'!$B$4:$B$8425=B6627,'Data Transformation'!$G$4:$G$8425),'Bin Analysis'!$B6643)</f>
        <v>16</v>
      </c>
      <c r="I6643">
        <f t="shared" si="829"/>
        <v>0</v>
      </c>
      <c r="J6643">
        <f t="shared" si="830"/>
        <v>0</v>
      </c>
      <c r="K6643">
        <f>J6643*Weighting!$W$19</f>
        <v>0</v>
      </c>
      <c r="M6643" s="14"/>
    </row>
    <row r="6644" spans="1:25" x14ac:dyDescent="0.25">
      <c r="A6644" s="32" t="str">
        <f>IF(Weighting!$P$20&gt;0,B6644,"")</f>
        <v/>
      </c>
      <c r="B6644">
        <f>Weighting!$C$20</f>
        <v>2.1550000000000002</v>
      </c>
      <c r="C6644">
        <f>Weighting!$F$20</f>
        <v>0</v>
      </c>
      <c r="D6644" t="b">
        <f>IF(C6644=1,'Data Transformation'!$G$3+0.5*'Data Transformation'!$W$25,IF(C6645=1,D6645-'Data Transformation'!$W$25,FALSE))</f>
        <v>0</v>
      </c>
      <c r="E6644" t="str">
        <f t="array" ref="E6644">IF(ISLOGICAL(D6644),"",FREQUENCY(IF('Data Transformation'!$B$425:$B$8425='Bin Analysis'!$B6627,'Data Transformation'!$G$425:$G$8425),D6644))</f>
        <v/>
      </c>
      <c r="F6644" t="str">
        <f t="shared" si="828"/>
        <v/>
      </c>
      <c r="G6644">
        <f>Weighting!$H$20</f>
        <v>0</v>
      </c>
      <c r="H6644">
        <f t="array" ref="H6644">FREQUENCY(IF('Data Transformation'!$B$4:$B$8425=B6627,'Data Transformation'!$G$4:$G$8425),'Bin Analysis'!$B6644)</f>
        <v>16</v>
      </c>
      <c r="I6644">
        <f t="shared" si="829"/>
        <v>0</v>
      </c>
      <c r="J6644">
        <f t="shared" si="830"/>
        <v>0</v>
      </c>
      <c r="K6644">
        <f>J6644*Weighting!$W$20</f>
        <v>0</v>
      </c>
      <c r="M6644" s="14"/>
    </row>
    <row r="6645" spans="1:25" x14ac:dyDescent="0.25">
      <c r="A6645" s="32" t="str">
        <f>IF(Weighting!$P$21&gt;0,B6645,"")</f>
        <v/>
      </c>
      <c r="B6645">
        <f>Weighting!$C$21</f>
        <v>2.2860000000000005</v>
      </c>
      <c r="C6645">
        <f>Weighting!$F$21</f>
        <v>0</v>
      </c>
      <c r="D6645" t="b">
        <f>IF(C6645=1,'Data Transformation'!$G$3+0.5*'Data Transformation'!$W$25,IF(C6646=1,D6646-'Data Transformation'!$W$25,FALSE))</f>
        <v>0</v>
      </c>
      <c r="E6645" t="str">
        <f t="array" ref="E6645">IF(ISLOGICAL(D6645),"",FREQUENCY(IF('Data Transformation'!$B$425:$B$8425='Bin Analysis'!$B6627,'Data Transformation'!$G$425:$G$8425),D6645))</f>
        <v/>
      </c>
      <c r="F6645" t="str">
        <f t="shared" si="828"/>
        <v/>
      </c>
      <c r="G6645">
        <f>Weighting!$H$21</f>
        <v>0</v>
      </c>
      <c r="H6645">
        <f t="array" ref="H6645">FREQUENCY(IF('Data Transformation'!$B$4:$B$8425=B6627,'Data Transformation'!$G$4:$G$8425),'Bin Analysis'!$B6645)</f>
        <v>16</v>
      </c>
      <c r="I6645">
        <f t="shared" si="829"/>
        <v>0</v>
      </c>
      <c r="J6645">
        <f t="shared" si="830"/>
        <v>0</v>
      </c>
      <c r="K6645">
        <f>J6645*Weighting!$W$21</f>
        <v>0</v>
      </c>
      <c r="M6645" s="14"/>
    </row>
    <row r="6646" spans="1:25" x14ac:dyDescent="0.25">
      <c r="A6646" s="32" t="str">
        <f>IF(Weighting!$P$22&gt;0,B6646,"")</f>
        <v/>
      </c>
      <c r="B6646">
        <f>Weighting!$C$22</f>
        <v>2.4170000000000007</v>
      </c>
      <c r="C6646">
        <f>Weighting!$F$22</f>
        <v>0</v>
      </c>
      <c r="D6646" t="b">
        <f>IF(C6646=1,'Data Transformation'!$G$3+0.5*'Data Transformation'!$W$25,IF(C6647=1,D6647-'Data Transformation'!$W$25,FALSE))</f>
        <v>0</v>
      </c>
      <c r="E6646" t="str">
        <f t="array" ref="E6646">IF(ISLOGICAL(D6646),"",FREQUENCY(IF('Data Transformation'!$B$425:$B$8425='Bin Analysis'!$B6627,'Data Transformation'!$G$425:$G$8425),D6646))</f>
        <v/>
      </c>
      <c r="F6646" t="str">
        <f t="shared" si="828"/>
        <v/>
      </c>
      <c r="G6646">
        <f>Weighting!$H$22</f>
        <v>0</v>
      </c>
      <c r="H6646">
        <f t="array" ref="H6646">FREQUENCY(IF('Data Transformation'!$B$4:$B$8425=B6627,'Data Transformation'!$G$4:$G$8425),'Bin Analysis'!$B6646)</f>
        <v>16</v>
      </c>
      <c r="I6646">
        <f t="shared" si="829"/>
        <v>0</v>
      </c>
      <c r="J6646">
        <f t="shared" si="830"/>
        <v>0</v>
      </c>
      <c r="K6646">
        <f>J6646*Weighting!$W$22</f>
        <v>0</v>
      </c>
      <c r="M6646" s="14"/>
    </row>
    <row r="6647" spans="1:25" x14ac:dyDescent="0.25">
      <c r="A6647" s="32" t="str">
        <f>IF(Weighting!$P$23&gt;0,B6647,"")</f>
        <v/>
      </c>
      <c r="B6647">
        <f>Weighting!$C$23</f>
        <v>2.5480000000000009</v>
      </c>
      <c r="C6647">
        <f>Weighting!$F$23</f>
        <v>0</v>
      </c>
      <c r="D6647" t="b">
        <f>IF(C6647=1,'Data Transformation'!$G$3+0.5*'Data Transformation'!$W$25,IF(C6648=1,D6648-'Data Transformation'!$W$25,FALSE))</f>
        <v>0</v>
      </c>
      <c r="E6647" t="str">
        <f t="array" ref="E6647">IF(ISLOGICAL(D6647),"",FREQUENCY(IF('Data Transformation'!$B$425:$B$8425='Bin Analysis'!$B6627,'Data Transformation'!$G$425:$G$8425),D6647))</f>
        <v/>
      </c>
      <c r="F6647" t="str">
        <f t="shared" si="828"/>
        <v/>
      </c>
      <c r="G6647">
        <f>Weighting!$H$23</f>
        <v>0</v>
      </c>
      <c r="H6647">
        <f t="array" ref="H6647">FREQUENCY(IF('Data Transformation'!$B$4:$B$8425=B6627,'Data Transformation'!$G$4:$G$8425),'Bin Analysis'!$B6647)</f>
        <v>16</v>
      </c>
      <c r="I6647">
        <f t="shared" si="829"/>
        <v>0</v>
      </c>
      <c r="J6647">
        <f t="shared" si="830"/>
        <v>0</v>
      </c>
      <c r="K6647">
        <f>J6647*Weighting!$W$23</f>
        <v>0</v>
      </c>
      <c r="M6647" s="14"/>
    </row>
    <row r="6648" spans="1:25" x14ac:dyDescent="0.25">
      <c r="A6648" s="32" t="str">
        <f>IF(Weighting!$P$24&gt;0,B6648,"")</f>
        <v/>
      </c>
      <c r="B6648">
        <f>Weighting!$C$24</f>
        <v>2.6790000000000012</v>
      </c>
      <c r="C6648">
        <f>Weighting!$F$24</f>
        <v>0</v>
      </c>
      <c r="D6648" t="b">
        <f>IF(C6648=1,'Data Transformation'!$G$3+0.5*'Data Transformation'!$W$25,IF(C6649=1,D6649-'Data Transformation'!$W$25,FALSE))</f>
        <v>0</v>
      </c>
      <c r="E6648" t="str">
        <f t="array" ref="E6648">IF(ISLOGICAL(D6648),"",FREQUENCY(IF('Data Transformation'!$B$425:$B$8425='Bin Analysis'!$B6627,'Data Transformation'!$G$425:$G$8425),D6648))</f>
        <v/>
      </c>
      <c r="F6648" t="str">
        <f t="shared" si="828"/>
        <v/>
      </c>
      <c r="G6648">
        <f>Weighting!$H$24</f>
        <v>0</v>
      </c>
      <c r="H6648">
        <f t="array" ref="H6648">FREQUENCY(IF('Data Transformation'!$B$4:$B$8425=B6627,'Data Transformation'!$G$4:$G$8425),'Bin Analysis'!$B6648)</f>
        <v>16</v>
      </c>
      <c r="I6648">
        <f t="shared" si="829"/>
        <v>0</v>
      </c>
      <c r="J6648">
        <f t="shared" si="830"/>
        <v>0</v>
      </c>
      <c r="K6648">
        <f>J6648*Weighting!$W$24</f>
        <v>0</v>
      </c>
      <c r="M6648" s="14"/>
    </row>
    <row r="6649" spans="1:25" x14ac:dyDescent="0.25">
      <c r="A6649" s="32" t="str">
        <f>IF(Weighting!$P$25&gt;0,B6649,"")</f>
        <v/>
      </c>
      <c r="B6649">
        <f>Weighting!$C$25</f>
        <v>2.8100000000000014</v>
      </c>
      <c r="C6649">
        <f>Weighting!$F$25</f>
        <v>0</v>
      </c>
      <c r="D6649" t="b">
        <f>IF(C6649=1,'Data Transformation'!$G$3+0.5*'Data Transformation'!$W$25,IF(C6650=1,D6650-'Data Transformation'!$W$25,FALSE))</f>
        <v>0</v>
      </c>
      <c r="E6649" t="str">
        <f t="array" ref="E6649">IF(ISLOGICAL(D6649),"",FREQUENCY(IF('Data Transformation'!$B$425:$B$8425='Bin Analysis'!$B6627,'Data Transformation'!$G$425:$G$8425),D6649))</f>
        <v/>
      </c>
      <c r="F6649" t="str">
        <f t="shared" si="828"/>
        <v/>
      </c>
      <c r="G6649">
        <f>Weighting!$H$25</f>
        <v>0</v>
      </c>
      <c r="H6649">
        <f t="array" ref="H6649">FREQUENCY(IF('Data Transformation'!$B$4:$B$8425=B6627,'Data Transformation'!$G$4:$G$8425),'Bin Analysis'!$B6649)</f>
        <v>16</v>
      </c>
      <c r="I6649">
        <f t="shared" si="829"/>
        <v>0</v>
      </c>
      <c r="J6649">
        <f t="shared" si="830"/>
        <v>0</v>
      </c>
      <c r="K6649">
        <f>J6649*Weighting!$W$25</f>
        <v>0</v>
      </c>
      <c r="M6649" s="14"/>
    </row>
    <row r="6650" spans="1:25" x14ac:dyDescent="0.25">
      <c r="O6650"/>
      <c r="P6650"/>
      <c r="Q6650"/>
      <c r="R6650"/>
    </row>
    <row r="6651" spans="1:25" ht="23.25" x14ac:dyDescent="0.35">
      <c r="A6651" s="21" t="s">
        <v>0</v>
      </c>
      <c r="B6651" s="21">
        <f>IFERROR(VLOOKUP(C6651,'Data Transformation'!$L$6:$M$426,2,FALSE),"")</f>
        <v>277</v>
      </c>
      <c r="C6651" s="21">
        <f>C6627+1</f>
        <v>277</v>
      </c>
      <c r="D6651" s="21"/>
      <c r="E6651" s="21"/>
      <c r="F6651" s="21"/>
      <c r="G6651" s="21"/>
      <c r="H6651" s="22"/>
      <c r="I6651" s="22"/>
      <c r="J6651" s="22"/>
      <c r="K6651" s="21"/>
      <c r="L6651" s="21">
        <f>B6651</f>
        <v>277</v>
      </c>
      <c r="M6651" s="23">
        <f>INDEX('Data Transformation'!$O$4:$O$424,MATCH($B6651,'Data Transformation'!$M$4:$M$424,0),MATCH($M$2,'Data Transformation'!$O$3,0))</f>
        <v>17</v>
      </c>
      <c r="N6651" s="27">
        <f>IF('Input and Summary Results'!$J$16="minimum",'Bin Analysis'!X6652/(M6651-1),'Bin Analysis'!Y6651/('Bin Analysis'!M6651-1))</f>
        <v>0</v>
      </c>
      <c r="O6651" s="27">
        <f>IF(M6651=FALSE,NA(),(VLOOKUP(1,C6654:K6673,4,FALSE))/(M6651-1))</f>
        <v>0.4375</v>
      </c>
      <c r="P6651" s="27">
        <f>IF(M6651=FALSE,NA(),SUM(J6654:J6673)/Weighting!$S$5)</f>
        <v>0.6</v>
      </c>
      <c r="Q6651" s="27">
        <f>IF(M6651=FALSE,NA(),SUM(K6654:K6673)/Weighting!$S$6)</f>
        <v>0.52173913043478259</v>
      </c>
      <c r="R6651" s="27">
        <f>IF(M6651=FALSE,NA(),(VLOOKUP(1,G6654:K6673,3,FALSE))/(M6651-1))</f>
        <v>0.125</v>
      </c>
      <c r="S6651" s="22" t="str">
        <f>IF(M6651=FALSE,NA(),IF(SUM(J6654:J6673)=2,"yes","no"))</f>
        <v>no</v>
      </c>
      <c r="X6651" s="2" cm="2">
        <f t="array" ref="X6651:X6652">FREQUENCY(IF('Data Transformation'!$B$425:$B$6424='Bin Analysis'!L6651,'Data Transformation'!$G$425:$G$6424),'Data Transformation'!$U$11)</f>
        <v>16</v>
      </c>
      <c r="Y6651" s="2" cm="2">
        <f t="array" ref="Y6651:Y6652">FREQUENCY(IF('Data Transformation'!$B$425:$B$6424='Bin Analysis'!L6651,'Data Transformation'!$G$425:$G$6424),'Data Transformation'!$U$12)</f>
        <v>9</v>
      </c>
    </row>
    <row r="6652" spans="1:25" x14ac:dyDescent="0.25">
      <c r="A6652" s="14" t="s">
        <v>66</v>
      </c>
      <c r="B6652" t="s">
        <v>47</v>
      </c>
      <c r="C6652" t="s">
        <v>5</v>
      </c>
      <c r="D6652" t="s">
        <v>99</v>
      </c>
      <c r="E6652" t="s">
        <v>100</v>
      </c>
      <c r="F6652" t="s">
        <v>101</v>
      </c>
      <c r="G6652" t="s">
        <v>69</v>
      </c>
      <c r="H6652" t="s">
        <v>31</v>
      </c>
      <c r="I6652" t="s">
        <v>32</v>
      </c>
      <c r="J6652" t="s">
        <v>46</v>
      </c>
      <c r="K6652" s="14" t="s">
        <v>45</v>
      </c>
      <c r="M6652" s="14"/>
      <c r="X6652" s="2">
        <v>0</v>
      </c>
      <c r="Y6652" s="2">
        <v>7</v>
      </c>
    </row>
    <row r="6653" spans="1:25" x14ac:dyDescent="0.25">
      <c r="A6653" s="32"/>
      <c r="D6653" t="b">
        <f>IF(C6653=1,'Data Transformation'!$G$3+0.5*'Data Transformation'!$W$25,IF(C6654=1,D6654-'Data Transformation'!$W$25,FALSE))</f>
        <v>0</v>
      </c>
      <c r="E6653" t="str">
        <f t="array" ref="E6653">IF(ISLOGICAL(D6653),"",FREQUENCY(IF('Data Transformation'!$B$425:$B$8425='Bin Analysis'!$B6651,'Data Transformation'!$G$425:$G$8425),D6653))</f>
        <v/>
      </c>
      <c r="F6653" t="str">
        <f>IF(ISLOGICAL(D6653),"",E6653-E6652)</f>
        <v/>
      </c>
      <c r="M6653" s="14"/>
    </row>
    <row r="6654" spans="1:25" x14ac:dyDescent="0.25">
      <c r="A6654" s="32">
        <f>IF(Weighting!$P$6&gt;0,B6654,"")</f>
        <v>0.32100000000000001</v>
      </c>
      <c r="B6654">
        <f>Weighting!$C$6</f>
        <v>0.32100000000000001</v>
      </c>
      <c r="C6654">
        <f>Weighting!$F$6</f>
        <v>0</v>
      </c>
      <c r="D6654" t="b">
        <f>IF(C6654=1,'Data Transformation'!$G$3+0.5*'Data Transformation'!$W$25,IF(C6655=1,D6655-'Data Transformation'!$W$25,FALSE))</f>
        <v>0</v>
      </c>
      <c r="E6654" t="str">
        <f t="array" ref="E6654">IF(ISLOGICAL(D6654),"",FREQUENCY(IF('Data Transformation'!$B$425:$B$8425='Bin Analysis'!$B6651,'Data Transformation'!$G$425:$G$8425),D6654))</f>
        <v/>
      </c>
      <c r="F6654" t="str">
        <f>IF(ISLOGICAL(D6654),"",E6654-E6653)</f>
        <v/>
      </c>
      <c r="G6654">
        <f>Weighting!$H$6</f>
        <v>1</v>
      </c>
      <c r="H6654">
        <f t="array" ref="H6654">FREQUENCY(IF('Data Transformation'!$B$4:$B$8425=B6651,'Data Transformation'!$G$4:$G$8425),'Bin Analysis'!$B6654)</f>
        <v>2</v>
      </c>
      <c r="I6654">
        <f>H6654-H6653</f>
        <v>2</v>
      </c>
      <c r="J6654">
        <f>IF(I6654=0,0,1)</f>
        <v>1</v>
      </c>
      <c r="K6654">
        <f>J6654*Weighting!$W$6</f>
        <v>1</v>
      </c>
      <c r="M6654" s="14"/>
    </row>
    <row r="6655" spans="1:25" x14ac:dyDescent="0.25">
      <c r="A6655" s="32">
        <f>IF(Weighting!$P$7&gt;0,B6655,"")</f>
        <v>0.45200000000000001</v>
      </c>
      <c r="B6655">
        <f>Weighting!$C$7</f>
        <v>0.45200000000000001</v>
      </c>
      <c r="C6655">
        <f>Weighting!$F$7</f>
        <v>0</v>
      </c>
      <c r="D6655" t="b">
        <f>IF(C6655=1,'Data Transformation'!$G$3+0.5*'Data Transformation'!$W$25,IF(C6656=1,D6656-'Data Transformation'!$W$25,FALSE))</f>
        <v>0</v>
      </c>
      <c r="E6655" t="str">
        <f t="array" ref="E6655">IF(ISLOGICAL(D6655),"",FREQUENCY(IF('Data Transformation'!$B$425:$B$8425='Bin Analysis'!$B6651,'Data Transformation'!$G$425:$G$8425),D6655))</f>
        <v/>
      </c>
      <c r="F6655" t="str">
        <f t="shared" ref="F6655:F6673" si="831">IF(ISLOGICAL(D6655),"",E6655-E6654)</f>
        <v/>
      </c>
      <c r="G6655">
        <f>Weighting!$H$7</f>
        <v>0</v>
      </c>
      <c r="H6655">
        <f t="array" ref="H6655">FREQUENCY(IF('Data Transformation'!$B$4:$B$8425=B6651,'Data Transformation'!$G$4:$G$8425),'Bin Analysis'!$B6655)</f>
        <v>4</v>
      </c>
      <c r="I6655">
        <f t="shared" ref="I6655:I6673" si="832">H6655-H6654</f>
        <v>2</v>
      </c>
      <c r="J6655">
        <f>IF(I6655=0,0,1)</f>
        <v>1</v>
      </c>
      <c r="K6655">
        <f>J6655*Weighting!$W$7</f>
        <v>2</v>
      </c>
      <c r="M6655" s="14"/>
    </row>
    <row r="6656" spans="1:25" x14ac:dyDescent="0.25">
      <c r="A6656" s="32">
        <f>IF(Weighting!$P$8&gt;0,B6656,"")</f>
        <v>0.58299999999999996</v>
      </c>
      <c r="B6656">
        <f>Weighting!$C$8</f>
        <v>0.58299999999999996</v>
      </c>
      <c r="C6656">
        <f>Weighting!$F$8</f>
        <v>0</v>
      </c>
      <c r="D6656" t="b">
        <f>IF(C6656=1,'Data Transformation'!$G$3+0.5*'Data Transformation'!$W$25,IF(C6657=1,D6657-'Data Transformation'!$W$25,FALSE))</f>
        <v>0</v>
      </c>
      <c r="E6656" t="str">
        <f t="array" ref="E6656">IF(ISLOGICAL(D6656),"",FREQUENCY(IF('Data Transformation'!$B$425:$B$8425='Bin Analysis'!$B6651,'Data Transformation'!$G$425:$G$8425),D6656))</f>
        <v/>
      </c>
      <c r="F6656" t="str">
        <f t="shared" si="831"/>
        <v/>
      </c>
      <c r="G6656">
        <f>Weighting!$H$8</f>
        <v>0</v>
      </c>
      <c r="H6656">
        <f t="array" ref="H6656">FREQUENCY(IF('Data Transformation'!$B$4:$B$8425=B6651,'Data Transformation'!$G$4:$G$8425),'Bin Analysis'!$B6656)</f>
        <v>6</v>
      </c>
      <c r="I6656">
        <f t="shared" si="832"/>
        <v>2</v>
      </c>
      <c r="J6656">
        <f t="shared" ref="J6656:J6673" si="833">IF(I6656=0,0,1)</f>
        <v>1</v>
      </c>
      <c r="K6656">
        <f>J6656*Weighting!$W$8</f>
        <v>3</v>
      </c>
      <c r="M6656" s="14"/>
    </row>
    <row r="6657" spans="1:13" x14ac:dyDescent="0.25">
      <c r="A6657" s="32">
        <f>IF(Weighting!$P$9&gt;0,B6657,"")</f>
        <v>0.71399999999999997</v>
      </c>
      <c r="B6657" s="50">
        <f>Weighting!$C$9</f>
        <v>0.71399999999999997</v>
      </c>
      <c r="C6657">
        <f>Weighting!$F$9</f>
        <v>0</v>
      </c>
      <c r="D6657" t="b">
        <f>IF(C6657=1,'Data Transformation'!$G$3+0.5*'Data Transformation'!$W$25,IF(C6658=1,D6658-'Data Transformation'!$W$25,FALSE))</f>
        <v>0</v>
      </c>
      <c r="E6657" t="str">
        <f t="array" ref="E6657">IF(ISLOGICAL(D6657),"",FREQUENCY(IF('Data Transformation'!$B$425:$B$8425='Bin Analysis'!$B6651,'Data Transformation'!$G$425:$G$8425),D6657))</f>
        <v/>
      </c>
      <c r="F6657" t="str">
        <f t="shared" si="831"/>
        <v/>
      </c>
      <c r="G6657">
        <f>Weighting!$H$9</f>
        <v>0</v>
      </c>
      <c r="H6657">
        <f t="array" ref="H6657">FREQUENCY(IF('Data Transformation'!$B$4:$B$8425=B6651,'Data Transformation'!$G$4:$G$8425),'Bin Analysis'!$B6657)</f>
        <v>6</v>
      </c>
      <c r="I6657">
        <f t="shared" si="832"/>
        <v>0</v>
      </c>
      <c r="J6657">
        <f t="shared" si="833"/>
        <v>0</v>
      </c>
      <c r="K6657">
        <f>J6657*Weighting!$W$9</f>
        <v>0</v>
      </c>
      <c r="M6657" s="14"/>
    </row>
    <row r="6658" spans="1:13" x14ac:dyDescent="0.25">
      <c r="A6658" s="32">
        <f>IF(Weighting!$P$10&gt;0,B6658,"")</f>
        <v>0.84499999999999997</v>
      </c>
      <c r="B6658">
        <f>Weighting!$C$10</f>
        <v>0.84499999999999997</v>
      </c>
      <c r="C6658">
        <f>Weighting!$F$10</f>
        <v>0</v>
      </c>
      <c r="D6658" t="b">
        <f>IF(C6658=1,'Data Transformation'!$G$3+0.5*'Data Transformation'!$W$25,IF(C6659=1,D6659-'Data Transformation'!$W$25,FALSE))</f>
        <v>0</v>
      </c>
      <c r="E6658" t="str">
        <f t="array" ref="E6658">IF(ISLOGICAL(D6658),"",FREQUENCY(IF('Data Transformation'!$B$425:$B$8425='Bin Analysis'!$B6651,'Data Transformation'!$G$425:$G$8425),D6658))</f>
        <v/>
      </c>
      <c r="F6658" t="str">
        <f t="shared" si="831"/>
        <v/>
      </c>
      <c r="G6658">
        <f>Weighting!$H$10</f>
        <v>0</v>
      </c>
      <c r="H6658">
        <f t="array" ref="H6658">FREQUENCY(IF('Data Transformation'!$B$4:$B$8425=B6651,'Data Transformation'!$G$4:$G$8425),'Bin Analysis'!$B6658)</f>
        <v>9</v>
      </c>
      <c r="I6658">
        <f t="shared" si="832"/>
        <v>3</v>
      </c>
      <c r="J6658">
        <f t="shared" si="833"/>
        <v>1</v>
      </c>
      <c r="K6658">
        <f>J6658*Weighting!$W$10</f>
        <v>3</v>
      </c>
      <c r="M6658" s="14"/>
    </row>
    <row r="6659" spans="1:13" x14ac:dyDescent="0.25">
      <c r="A6659" s="32">
        <f>IF(Weighting!$P$11&gt;0,B6659,"")</f>
        <v>0.97599999999999998</v>
      </c>
      <c r="B6659">
        <f>Weighting!$C$11</f>
        <v>0.97599999999999998</v>
      </c>
      <c r="C6659">
        <f>Weighting!$F$11</f>
        <v>0</v>
      </c>
      <c r="D6659">
        <f>IF(C6659=1,'Data Transformation'!$G$3+0.5*'Data Transformation'!$W$25,IF(C6660=1,D6660-'Data Transformation'!$W$25,FALSE))</f>
        <v>0.86899999999999999</v>
      </c>
      <c r="E6659">
        <f t="array" ref="E6659">IF(ISLOGICAL(D6659),"",FREQUENCY(IF('Data Transformation'!$B$425:$B$8425='Bin Analysis'!$B6651,'Data Transformation'!$G$425:$G$8425),D6659))</f>
        <v>9</v>
      </c>
      <c r="F6659" t="e">
        <f t="shared" si="831"/>
        <v>#VALUE!</v>
      </c>
      <c r="G6659">
        <f>Weighting!$H$11</f>
        <v>0</v>
      </c>
      <c r="H6659">
        <f t="array" ref="H6659">FREQUENCY(IF('Data Transformation'!$B$4:$B$8425=B6651,'Data Transformation'!$G$4:$G$8425),'Bin Analysis'!$B6659)</f>
        <v>13</v>
      </c>
      <c r="I6659">
        <f t="shared" si="832"/>
        <v>4</v>
      </c>
      <c r="J6659">
        <f t="shared" si="833"/>
        <v>1</v>
      </c>
      <c r="K6659">
        <f>J6659*Weighting!$W$11</f>
        <v>2</v>
      </c>
      <c r="M6659" s="14"/>
    </row>
    <row r="6660" spans="1:13" x14ac:dyDescent="0.25">
      <c r="A6660" s="32">
        <f>IF(Weighting!$P$12&gt;0,B6660,"")</f>
        <v>1.107</v>
      </c>
      <c r="B6660">
        <f>Weighting!$C$12</f>
        <v>1.107</v>
      </c>
      <c r="C6660">
        <f>Weighting!$F$12</f>
        <v>1</v>
      </c>
      <c r="D6660">
        <f>IF(C6660=1,'Data Transformation'!$G$3+0.5*'Data Transformation'!$W$25,IF(C6661=1,D6661-'Data Transformation'!$W$25,FALSE))</f>
        <v>1.131</v>
      </c>
      <c r="E6660">
        <f t="array" ref="E6660">IF(ISLOGICAL(D6660),"",FREQUENCY(IF('Data Transformation'!$B$425:$B$8425='Bin Analysis'!$B6651,'Data Transformation'!$G$425:$G$8425),D6660))</f>
        <v>16</v>
      </c>
      <c r="F6660">
        <f t="shared" si="831"/>
        <v>7</v>
      </c>
      <c r="G6660">
        <f>Weighting!$H$12</f>
        <v>0</v>
      </c>
      <c r="H6660">
        <f t="array" ref="H6660">FREQUENCY(IF('Data Transformation'!$B$4:$B$8425=B6651,'Data Transformation'!$G$4:$G$8425),'Bin Analysis'!$B6660)</f>
        <v>17</v>
      </c>
      <c r="I6660">
        <f t="shared" si="832"/>
        <v>4</v>
      </c>
      <c r="J6660">
        <f t="shared" si="833"/>
        <v>1</v>
      </c>
      <c r="K6660">
        <f>J6660*Weighting!$W$12</f>
        <v>1</v>
      </c>
      <c r="M6660" s="14"/>
    </row>
    <row r="6661" spans="1:13" x14ac:dyDescent="0.25">
      <c r="A6661" s="32">
        <f>IF(Weighting!$P$13&gt;0,B6661,"")</f>
        <v>1.238</v>
      </c>
      <c r="B6661">
        <f>Weighting!$C$13</f>
        <v>1.238</v>
      </c>
      <c r="C6661">
        <f>Weighting!$F$13</f>
        <v>0</v>
      </c>
      <c r="D6661" t="b">
        <f>IF(C6661=1,'Data Transformation'!$G$3+0.5*'Data Transformation'!$W$25,IF(C6662=1,D6662-'Data Transformation'!$W$25,FALSE))</f>
        <v>0</v>
      </c>
      <c r="E6661" t="str">
        <f t="array" ref="E6661">IF(ISLOGICAL(D6661),"",FREQUENCY(IF('Data Transformation'!$B$425:$B$8425='Bin Analysis'!$B6651,'Data Transformation'!$G$425:$G$8425),D6661))</f>
        <v/>
      </c>
      <c r="F6661" t="str">
        <f t="shared" si="831"/>
        <v/>
      </c>
      <c r="G6661">
        <f>Weighting!$H$13</f>
        <v>0</v>
      </c>
      <c r="H6661">
        <f t="array" ref="H6661">FREQUENCY(IF('Data Transformation'!$B$4:$B$8425=B6651,'Data Transformation'!$G$4:$G$8425),'Bin Analysis'!$B6661)</f>
        <v>17</v>
      </c>
      <c r="I6661">
        <f t="shared" si="832"/>
        <v>0</v>
      </c>
      <c r="J6661">
        <f t="shared" si="833"/>
        <v>0</v>
      </c>
      <c r="K6661">
        <f>J6661*Weighting!$W$13</f>
        <v>0</v>
      </c>
      <c r="M6661" s="14"/>
    </row>
    <row r="6662" spans="1:13" x14ac:dyDescent="0.25">
      <c r="A6662" s="32">
        <f>IF(Weighting!$P$14&gt;0,B6662,"")</f>
        <v>1.369</v>
      </c>
      <c r="B6662">
        <f>Weighting!$C$14</f>
        <v>1.369</v>
      </c>
      <c r="C6662">
        <f>Weighting!$F$14</f>
        <v>0</v>
      </c>
      <c r="D6662" t="b">
        <f>IF(C6662=1,'Data Transformation'!$G$3+0.5*'Data Transformation'!$W$25,IF(C6663=1,D6663-'Data Transformation'!$W$25,FALSE))</f>
        <v>0</v>
      </c>
      <c r="E6662" t="str">
        <f t="array" ref="E6662">IF(ISLOGICAL(D6662),"",FREQUENCY(IF('Data Transformation'!$B$425:$B$8425='Bin Analysis'!$B6651,'Data Transformation'!$G$425:$G$8425),D6662))</f>
        <v/>
      </c>
      <c r="F6662" t="str">
        <f t="shared" si="831"/>
        <v/>
      </c>
      <c r="G6662">
        <f>Weighting!$H$14</f>
        <v>0</v>
      </c>
      <c r="H6662">
        <f t="array" ref="H6662">FREQUENCY(IF('Data Transformation'!$B$4:$B$8425=B6651,'Data Transformation'!$G$4:$G$8425),'Bin Analysis'!$B6662)</f>
        <v>17</v>
      </c>
      <c r="I6662">
        <f t="shared" si="832"/>
        <v>0</v>
      </c>
      <c r="J6662">
        <f t="shared" si="833"/>
        <v>0</v>
      </c>
      <c r="K6662">
        <f>J6662*Weighting!$W$14</f>
        <v>0</v>
      </c>
      <c r="M6662" s="14"/>
    </row>
    <row r="6663" spans="1:13" x14ac:dyDescent="0.25">
      <c r="A6663" s="32">
        <f>IF(Weighting!$P$15&gt;0,B6663,"")</f>
        <v>1.5000009999999999</v>
      </c>
      <c r="B6663">
        <f>Weighting!$C$15</f>
        <v>1.5000009999999999</v>
      </c>
      <c r="C6663">
        <f>Weighting!$F$15</f>
        <v>0</v>
      </c>
      <c r="D6663" t="b">
        <f>IF(C6663=1,'Data Transformation'!$G$3+0.5*'Data Transformation'!$W$25,IF(C6664=1,D6664-'Data Transformation'!$W$25,FALSE))</f>
        <v>0</v>
      </c>
      <c r="E6663" t="str">
        <f t="array" ref="E6663">IF(ISLOGICAL(D6663),"",FREQUENCY(IF('Data Transformation'!$B$425:$B$8425='Bin Analysis'!$B6651,'Data Transformation'!$G$425:$G$8425),D6663))</f>
        <v/>
      </c>
      <c r="F6663" t="str">
        <f t="shared" si="831"/>
        <v/>
      </c>
      <c r="G6663">
        <f>Weighting!$H$15</f>
        <v>0</v>
      </c>
      <c r="H6663">
        <f t="array" ref="H6663">FREQUENCY(IF('Data Transformation'!$B$4:$B$8425=B6651,'Data Transformation'!$G$4:$G$8425),'Bin Analysis'!$B6663)</f>
        <v>17</v>
      </c>
      <c r="I6663">
        <f t="shared" si="832"/>
        <v>0</v>
      </c>
      <c r="J6663">
        <f t="shared" si="833"/>
        <v>0</v>
      </c>
      <c r="K6663">
        <f>J6663*Weighting!$W$15</f>
        <v>0</v>
      </c>
      <c r="M6663" s="14"/>
    </row>
    <row r="6664" spans="1:13" x14ac:dyDescent="0.25">
      <c r="A6664" s="32" t="str">
        <f>IF(Weighting!$P$16&gt;0,B6664,"")</f>
        <v/>
      </c>
      <c r="B6664">
        <f>Weighting!$C$16</f>
        <v>1.631</v>
      </c>
      <c r="C6664">
        <f>Weighting!$F$16</f>
        <v>0</v>
      </c>
      <c r="D6664" t="b">
        <f>IF(C6664=1,'Data Transformation'!$G$3+0.5*'Data Transformation'!$W$25,IF(C6665=1,D6665-'Data Transformation'!$W$25,FALSE))</f>
        <v>0</v>
      </c>
      <c r="E6664" t="str">
        <f t="array" ref="E6664">IF(ISLOGICAL(D6664),"",FREQUENCY(IF('Data Transformation'!$B$425:$B$8425='Bin Analysis'!$B6651,'Data Transformation'!$G$425:$G$8425),D6664))</f>
        <v/>
      </c>
      <c r="F6664" t="str">
        <f t="shared" si="831"/>
        <v/>
      </c>
      <c r="G6664">
        <f>Weighting!$H$16</f>
        <v>0</v>
      </c>
      <c r="H6664">
        <f t="array" ref="H6664">FREQUENCY(IF('Data Transformation'!$B$4:$B$8425=B6651,'Data Transformation'!$G$4:$G$8425),'Bin Analysis'!$B6664)</f>
        <v>17</v>
      </c>
      <c r="I6664">
        <f t="shared" si="832"/>
        <v>0</v>
      </c>
      <c r="J6664">
        <f t="shared" si="833"/>
        <v>0</v>
      </c>
      <c r="K6664">
        <f>J6664*Weighting!$W$16</f>
        <v>0</v>
      </c>
      <c r="M6664" s="14"/>
    </row>
    <row r="6665" spans="1:13" x14ac:dyDescent="0.25">
      <c r="A6665" s="32" t="str">
        <f>IF(Weighting!$P$17&gt;0,B6665,"")</f>
        <v/>
      </c>
      <c r="B6665">
        <f>Weighting!$C$17</f>
        <v>1.762</v>
      </c>
      <c r="C6665">
        <f>Weighting!$F$17</f>
        <v>0</v>
      </c>
      <c r="D6665" t="b">
        <f>IF(C6665=1,'Data Transformation'!$G$3+0.5*'Data Transformation'!$W$25,IF(C6666=1,D6666-'Data Transformation'!$W$25,FALSE))</f>
        <v>0</v>
      </c>
      <c r="E6665" t="str">
        <f t="array" ref="E6665">IF(ISLOGICAL(D6665),"",FREQUENCY(IF('Data Transformation'!$B$425:$B$8425='Bin Analysis'!$B6651,'Data Transformation'!$G$425:$G$8425),D6665))</f>
        <v/>
      </c>
      <c r="F6665" t="str">
        <f t="shared" si="831"/>
        <v/>
      </c>
      <c r="G6665">
        <f>Weighting!$H$17</f>
        <v>0</v>
      </c>
      <c r="H6665">
        <f t="array" ref="H6665">FREQUENCY(IF('Data Transformation'!$B$4:$B$8425=B6651,'Data Transformation'!$G$4:$G$8425),'Bin Analysis'!$B6665)</f>
        <v>17</v>
      </c>
      <c r="I6665">
        <f t="shared" si="832"/>
        <v>0</v>
      </c>
      <c r="J6665">
        <f t="shared" si="833"/>
        <v>0</v>
      </c>
      <c r="K6665">
        <f>J6665*Weighting!$W$17</f>
        <v>0</v>
      </c>
      <c r="M6665" s="14"/>
    </row>
    <row r="6666" spans="1:13" x14ac:dyDescent="0.25">
      <c r="A6666" s="32" t="str">
        <f>IF(Weighting!$P$18&gt;0,B6666,"")</f>
        <v/>
      </c>
      <c r="B6666">
        <f>Weighting!$C$18</f>
        <v>1.893</v>
      </c>
      <c r="C6666">
        <f>Weighting!$F$18</f>
        <v>0</v>
      </c>
      <c r="D6666" t="b">
        <f>IF(C6666=1,'Data Transformation'!$G$3+0.5*'Data Transformation'!$W$25,IF(C6667=1,D6667-'Data Transformation'!$W$25,FALSE))</f>
        <v>0</v>
      </c>
      <c r="E6666" t="str">
        <f t="array" ref="E6666">IF(ISLOGICAL(D6666),"",FREQUENCY(IF('Data Transformation'!$B$425:$B$8425='Bin Analysis'!$B6651,'Data Transformation'!$G$425:$G$8425),D6666))</f>
        <v/>
      </c>
      <c r="F6666" t="str">
        <f t="shared" si="831"/>
        <v/>
      </c>
      <c r="G6666">
        <f>Weighting!$H$18</f>
        <v>0</v>
      </c>
      <c r="H6666">
        <f t="array" ref="H6666">FREQUENCY(IF('Data Transformation'!$B$4:$B$8425=B6651,'Data Transformation'!$G$4:$G$8425),'Bin Analysis'!$B6666)</f>
        <v>17</v>
      </c>
      <c r="I6666">
        <f t="shared" si="832"/>
        <v>0</v>
      </c>
      <c r="J6666">
        <f t="shared" si="833"/>
        <v>0</v>
      </c>
      <c r="K6666">
        <f>J6666*Weighting!$W$18</f>
        <v>0</v>
      </c>
      <c r="M6666" s="14"/>
    </row>
    <row r="6667" spans="1:13" x14ac:dyDescent="0.25">
      <c r="A6667" s="32" t="str">
        <f>IF(Weighting!$P$19&gt;0,B6667,"")</f>
        <v/>
      </c>
      <c r="B6667">
        <f>Weighting!$C$19</f>
        <v>2.024</v>
      </c>
      <c r="C6667">
        <f>Weighting!$F$19</f>
        <v>0</v>
      </c>
      <c r="D6667" t="b">
        <f>IF(C6667=1,'Data Transformation'!$G$3+0.5*'Data Transformation'!$W$25,IF(C6668=1,D6668-'Data Transformation'!$W$25,FALSE))</f>
        <v>0</v>
      </c>
      <c r="E6667" t="str">
        <f t="array" ref="E6667">IF(ISLOGICAL(D6667),"",FREQUENCY(IF('Data Transformation'!$B$425:$B$8425='Bin Analysis'!$B6651,'Data Transformation'!$G$425:$G$8425),D6667))</f>
        <v/>
      </c>
      <c r="F6667" t="str">
        <f t="shared" si="831"/>
        <v/>
      </c>
      <c r="G6667">
        <f>Weighting!$H$19</f>
        <v>0</v>
      </c>
      <c r="H6667">
        <f t="array" ref="H6667">FREQUENCY(IF('Data Transformation'!$B$4:$B$8425=B6651,'Data Transformation'!$G$4:$G$8425),'Bin Analysis'!$B6667)</f>
        <v>17</v>
      </c>
      <c r="I6667">
        <f t="shared" si="832"/>
        <v>0</v>
      </c>
      <c r="J6667">
        <f t="shared" si="833"/>
        <v>0</v>
      </c>
      <c r="K6667">
        <f>J6667*Weighting!$W$19</f>
        <v>0</v>
      </c>
      <c r="M6667" s="14"/>
    </row>
    <row r="6668" spans="1:13" x14ac:dyDescent="0.25">
      <c r="A6668" s="32" t="str">
        <f>IF(Weighting!$P$20&gt;0,B6668,"")</f>
        <v/>
      </c>
      <c r="B6668">
        <f>Weighting!$C$20</f>
        <v>2.1550000000000002</v>
      </c>
      <c r="C6668">
        <f>Weighting!$F$20</f>
        <v>0</v>
      </c>
      <c r="D6668" t="b">
        <f>IF(C6668=1,'Data Transformation'!$G$3+0.5*'Data Transformation'!$W$25,IF(C6669=1,D6669-'Data Transformation'!$W$25,FALSE))</f>
        <v>0</v>
      </c>
      <c r="E6668" t="str">
        <f t="array" ref="E6668">IF(ISLOGICAL(D6668),"",FREQUENCY(IF('Data Transformation'!$B$425:$B$8425='Bin Analysis'!$B6651,'Data Transformation'!$G$425:$G$8425),D6668))</f>
        <v/>
      </c>
      <c r="F6668" t="str">
        <f t="shared" si="831"/>
        <v/>
      </c>
      <c r="G6668">
        <f>Weighting!$H$20</f>
        <v>0</v>
      </c>
      <c r="H6668">
        <f t="array" ref="H6668">FREQUENCY(IF('Data Transformation'!$B$4:$B$8425=B6651,'Data Transformation'!$G$4:$G$8425),'Bin Analysis'!$B6668)</f>
        <v>17</v>
      </c>
      <c r="I6668">
        <f t="shared" si="832"/>
        <v>0</v>
      </c>
      <c r="J6668">
        <f t="shared" si="833"/>
        <v>0</v>
      </c>
      <c r="K6668">
        <f>J6668*Weighting!$W$20</f>
        <v>0</v>
      </c>
      <c r="M6668" s="14"/>
    </row>
    <row r="6669" spans="1:13" x14ac:dyDescent="0.25">
      <c r="A6669" s="32" t="str">
        <f>IF(Weighting!$P$21&gt;0,B6669,"")</f>
        <v/>
      </c>
      <c r="B6669">
        <f>Weighting!$C$21</f>
        <v>2.2860000000000005</v>
      </c>
      <c r="C6669">
        <f>Weighting!$F$21</f>
        <v>0</v>
      </c>
      <c r="D6669" t="b">
        <f>IF(C6669=1,'Data Transformation'!$G$3+0.5*'Data Transformation'!$W$25,IF(C6670=1,D6670-'Data Transformation'!$W$25,FALSE))</f>
        <v>0</v>
      </c>
      <c r="E6669" t="str">
        <f t="array" ref="E6669">IF(ISLOGICAL(D6669),"",FREQUENCY(IF('Data Transformation'!$B$425:$B$8425='Bin Analysis'!$B6651,'Data Transformation'!$G$425:$G$8425),D6669))</f>
        <v/>
      </c>
      <c r="F6669" t="str">
        <f t="shared" si="831"/>
        <v/>
      </c>
      <c r="G6669">
        <f>Weighting!$H$21</f>
        <v>0</v>
      </c>
      <c r="H6669">
        <f t="array" ref="H6669">FREQUENCY(IF('Data Transformation'!$B$4:$B$8425=B6651,'Data Transformation'!$G$4:$G$8425),'Bin Analysis'!$B6669)</f>
        <v>17</v>
      </c>
      <c r="I6669">
        <f t="shared" si="832"/>
        <v>0</v>
      </c>
      <c r="J6669">
        <f t="shared" si="833"/>
        <v>0</v>
      </c>
      <c r="K6669">
        <f>J6669*Weighting!$W$21</f>
        <v>0</v>
      </c>
      <c r="M6669" s="14"/>
    </row>
    <row r="6670" spans="1:13" x14ac:dyDescent="0.25">
      <c r="A6670" s="32" t="str">
        <f>IF(Weighting!$P$22&gt;0,B6670,"")</f>
        <v/>
      </c>
      <c r="B6670">
        <f>Weighting!$C$22</f>
        <v>2.4170000000000007</v>
      </c>
      <c r="C6670">
        <f>Weighting!$F$22</f>
        <v>0</v>
      </c>
      <c r="D6670" t="b">
        <f>IF(C6670=1,'Data Transformation'!$G$3+0.5*'Data Transformation'!$W$25,IF(C6671=1,D6671-'Data Transformation'!$W$25,FALSE))</f>
        <v>0</v>
      </c>
      <c r="E6670" t="str">
        <f t="array" ref="E6670">IF(ISLOGICAL(D6670),"",FREQUENCY(IF('Data Transformation'!$B$425:$B$8425='Bin Analysis'!$B6651,'Data Transformation'!$G$425:$G$8425),D6670))</f>
        <v/>
      </c>
      <c r="F6670" t="str">
        <f t="shared" si="831"/>
        <v/>
      </c>
      <c r="G6670">
        <f>Weighting!$H$22</f>
        <v>0</v>
      </c>
      <c r="H6670">
        <f t="array" ref="H6670">FREQUENCY(IF('Data Transformation'!$B$4:$B$8425=B6651,'Data Transformation'!$G$4:$G$8425),'Bin Analysis'!$B6670)</f>
        <v>17</v>
      </c>
      <c r="I6670">
        <f t="shared" si="832"/>
        <v>0</v>
      </c>
      <c r="J6670">
        <f t="shared" si="833"/>
        <v>0</v>
      </c>
      <c r="K6670">
        <f>J6670*Weighting!$W$22</f>
        <v>0</v>
      </c>
      <c r="M6670" s="14"/>
    </row>
    <row r="6671" spans="1:13" x14ac:dyDescent="0.25">
      <c r="A6671" s="32" t="str">
        <f>IF(Weighting!$P$23&gt;0,B6671,"")</f>
        <v/>
      </c>
      <c r="B6671">
        <f>Weighting!$C$23</f>
        <v>2.5480000000000009</v>
      </c>
      <c r="C6671">
        <f>Weighting!$F$23</f>
        <v>0</v>
      </c>
      <c r="D6671" t="b">
        <f>IF(C6671=1,'Data Transformation'!$G$3+0.5*'Data Transformation'!$W$25,IF(C6672=1,D6672-'Data Transformation'!$W$25,FALSE))</f>
        <v>0</v>
      </c>
      <c r="E6671" t="str">
        <f t="array" ref="E6671">IF(ISLOGICAL(D6671),"",FREQUENCY(IF('Data Transformation'!$B$425:$B$8425='Bin Analysis'!$B6651,'Data Transformation'!$G$425:$G$8425),D6671))</f>
        <v/>
      </c>
      <c r="F6671" t="str">
        <f t="shared" si="831"/>
        <v/>
      </c>
      <c r="G6671">
        <f>Weighting!$H$23</f>
        <v>0</v>
      </c>
      <c r="H6671">
        <f t="array" ref="H6671">FREQUENCY(IF('Data Transformation'!$B$4:$B$8425=B6651,'Data Transformation'!$G$4:$G$8425),'Bin Analysis'!$B6671)</f>
        <v>17</v>
      </c>
      <c r="I6671">
        <f t="shared" si="832"/>
        <v>0</v>
      </c>
      <c r="J6671">
        <f t="shared" si="833"/>
        <v>0</v>
      </c>
      <c r="K6671">
        <f>J6671*Weighting!$W$23</f>
        <v>0</v>
      </c>
      <c r="M6671" s="14"/>
    </row>
    <row r="6672" spans="1:13" x14ac:dyDescent="0.25">
      <c r="A6672" s="32" t="str">
        <f>IF(Weighting!$P$24&gt;0,B6672,"")</f>
        <v/>
      </c>
      <c r="B6672">
        <f>Weighting!$C$24</f>
        <v>2.6790000000000012</v>
      </c>
      <c r="C6672">
        <f>Weighting!$F$24</f>
        <v>0</v>
      </c>
      <c r="D6672" t="b">
        <f>IF(C6672=1,'Data Transformation'!$G$3+0.5*'Data Transformation'!$W$25,IF(C6673=1,D6673-'Data Transformation'!$W$25,FALSE))</f>
        <v>0</v>
      </c>
      <c r="E6672" t="str">
        <f t="array" ref="E6672">IF(ISLOGICAL(D6672),"",FREQUENCY(IF('Data Transformation'!$B$425:$B$8425='Bin Analysis'!$B6651,'Data Transformation'!$G$425:$G$8425),D6672))</f>
        <v/>
      </c>
      <c r="F6672" t="str">
        <f t="shared" si="831"/>
        <v/>
      </c>
      <c r="G6672">
        <f>Weighting!$H$24</f>
        <v>0</v>
      </c>
      <c r="H6672">
        <f t="array" ref="H6672">FREQUENCY(IF('Data Transformation'!$B$4:$B$8425=B6651,'Data Transformation'!$G$4:$G$8425),'Bin Analysis'!$B6672)</f>
        <v>17</v>
      </c>
      <c r="I6672">
        <f t="shared" si="832"/>
        <v>0</v>
      </c>
      <c r="J6672">
        <f t="shared" si="833"/>
        <v>0</v>
      </c>
      <c r="K6672">
        <f>J6672*Weighting!$W$24</f>
        <v>0</v>
      </c>
      <c r="M6672" s="14"/>
    </row>
    <row r="6673" spans="1:25" x14ac:dyDescent="0.25">
      <c r="A6673" s="32" t="str">
        <f>IF(Weighting!$P$25&gt;0,B6673,"")</f>
        <v/>
      </c>
      <c r="B6673">
        <f>Weighting!$C$25</f>
        <v>2.8100000000000014</v>
      </c>
      <c r="C6673">
        <f>Weighting!$F$25</f>
        <v>0</v>
      </c>
      <c r="D6673" t="b">
        <f>IF(C6673=1,'Data Transformation'!$G$3+0.5*'Data Transformation'!$W$25,IF(C6674=1,D6674-'Data Transformation'!$W$25,FALSE))</f>
        <v>0</v>
      </c>
      <c r="E6673" t="str">
        <f t="array" ref="E6673">IF(ISLOGICAL(D6673),"",FREQUENCY(IF('Data Transformation'!$B$425:$B$8425='Bin Analysis'!$B6651,'Data Transformation'!$G$425:$G$8425),D6673))</f>
        <v/>
      </c>
      <c r="F6673" t="str">
        <f t="shared" si="831"/>
        <v/>
      </c>
      <c r="G6673">
        <f>Weighting!$H$25</f>
        <v>0</v>
      </c>
      <c r="H6673">
        <f t="array" ref="H6673">FREQUENCY(IF('Data Transformation'!$B$4:$B$8425=B6651,'Data Transformation'!$G$4:$G$8425),'Bin Analysis'!$B6673)</f>
        <v>17</v>
      </c>
      <c r="I6673">
        <f t="shared" si="832"/>
        <v>0</v>
      </c>
      <c r="J6673">
        <f t="shared" si="833"/>
        <v>0</v>
      </c>
      <c r="K6673">
        <f>J6673*Weighting!$W$25</f>
        <v>0</v>
      </c>
      <c r="M6673" s="14"/>
    </row>
    <row r="6674" spans="1:25" x14ac:dyDescent="0.25">
      <c r="O6674"/>
      <c r="P6674"/>
      <c r="Q6674"/>
      <c r="R6674"/>
    </row>
    <row r="6675" spans="1:25" ht="23.25" x14ac:dyDescent="0.35">
      <c r="A6675" s="21" t="s">
        <v>0</v>
      </c>
      <c r="B6675" s="21">
        <f>IFERROR(VLOOKUP(C6675,'Data Transformation'!$L$6:$M$426,2,FALSE),"")</f>
        <v>278</v>
      </c>
      <c r="C6675" s="21">
        <f>C6651+1</f>
        <v>278</v>
      </c>
      <c r="D6675" s="21"/>
      <c r="E6675" s="21"/>
      <c r="F6675" s="21"/>
      <c r="G6675" s="21"/>
      <c r="H6675" s="22"/>
      <c r="I6675" s="22"/>
      <c r="J6675" s="22"/>
      <c r="K6675" s="21"/>
      <c r="L6675" s="21">
        <f>B6675</f>
        <v>278</v>
      </c>
      <c r="M6675" s="23">
        <f>INDEX('Data Transformation'!$O$4:$O$424,MATCH($B6675,'Data Transformation'!$M$4:$M$424,0),MATCH($M$2,'Data Transformation'!$O$3,0))</f>
        <v>15</v>
      </c>
      <c r="N6675" s="27">
        <f>IF('Input and Summary Results'!$J$16="minimum",'Bin Analysis'!X6676/(M6675-1),'Bin Analysis'!Y6675/('Bin Analysis'!M6675-1))</f>
        <v>0</v>
      </c>
      <c r="O6675" s="27">
        <f>IF(M6675=FALSE,NA(),(VLOOKUP(1,C6678:K6697,4,FALSE))/(M6675-1))</f>
        <v>7.1428571428571425E-2</v>
      </c>
      <c r="P6675" s="27">
        <f>IF(M6675=FALSE,NA(),SUM(J6678:J6697)/Weighting!$S$5)</f>
        <v>0.5</v>
      </c>
      <c r="Q6675" s="27">
        <f>IF(M6675=FALSE,NA(),SUM(K6678:K6697)/Weighting!$S$6)</f>
        <v>0.43478260869565216</v>
      </c>
      <c r="R6675" s="27">
        <f>IF(M6675=FALSE,NA(),(VLOOKUP(1,G6678:K6697,3,FALSE))/(M6675-1))</f>
        <v>0.5714285714285714</v>
      </c>
      <c r="S6675" s="22" t="str">
        <f>IF(M6675=FALSE,NA(),IF(SUM(J6678:J6697)=2,"yes","no"))</f>
        <v>no</v>
      </c>
      <c r="X6675" s="2" cm="2">
        <f t="array" ref="X6675:X6676">FREQUENCY(IF('Data Transformation'!$B$425:$B$6424='Bin Analysis'!L6675,'Data Transformation'!$G$425:$G$6424),'Data Transformation'!$U$11)</f>
        <v>14</v>
      </c>
      <c r="Y6675" s="2" cm="2">
        <f t="array" ref="Y6675:Y6676">FREQUENCY(IF('Data Transformation'!$B$425:$B$6424='Bin Analysis'!L6675,'Data Transformation'!$G$425:$G$6424),'Data Transformation'!$U$12)</f>
        <v>13</v>
      </c>
    </row>
    <row r="6676" spans="1:25" x14ac:dyDescent="0.25">
      <c r="A6676" s="14" t="s">
        <v>66</v>
      </c>
      <c r="B6676" t="s">
        <v>47</v>
      </c>
      <c r="C6676" t="s">
        <v>5</v>
      </c>
      <c r="D6676" t="s">
        <v>99</v>
      </c>
      <c r="E6676" t="s">
        <v>100</v>
      </c>
      <c r="F6676" t="s">
        <v>101</v>
      </c>
      <c r="G6676" t="s">
        <v>69</v>
      </c>
      <c r="H6676" t="s">
        <v>31</v>
      </c>
      <c r="I6676" t="s">
        <v>32</v>
      </c>
      <c r="J6676" t="s">
        <v>46</v>
      </c>
      <c r="K6676" s="14" t="s">
        <v>45</v>
      </c>
      <c r="M6676" s="14"/>
      <c r="X6676" s="2">
        <v>0</v>
      </c>
      <c r="Y6676" s="2">
        <v>1</v>
      </c>
    </row>
    <row r="6677" spans="1:25" x14ac:dyDescent="0.25">
      <c r="A6677" s="32"/>
      <c r="D6677" t="b">
        <f>IF(C6677=1,'Data Transformation'!$G$3+0.5*'Data Transformation'!$W$25,IF(C6678=1,D6678-'Data Transformation'!$W$25,FALSE))</f>
        <v>0</v>
      </c>
      <c r="E6677" t="str">
        <f t="array" ref="E6677">IF(ISLOGICAL(D6677),"",FREQUENCY(IF('Data Transformation'!$B$425:$B$8425='Bin Analysis'!$B6675,'Data Transformation'!$G$425:$G$8425),D6677))</f>
        <v/>
      </c>
      <c r="F6677" t="str">
        <f>IF(ISLOGICAL(D6677),"",E6677-E6676)</f>
        <v/>
      </c>
      <c r="M6677" s="14"/>
    </row>
    <row r="6678" spans="1:25" x14ac:dyDescent="0.25">
      <c r="A6678" s="32">
        <f>IF(Weighting!$P$6&gt;0,B6678,"")</f>
        <v>0.32100000000000001</v>
      </c>
      <c r="B6678">
        <f>Weighting!$C$6</f>
        <v>0.32100000000000001</v>
      </c>
      <c r="C6678">
        <f>Weighting!$F$6</f>
        <v>0</v>
      </c>
      <c r="D6678" t="b">
        <f>IF(C6678=1,'Data Transformation'!$G$3+0.5*'Data Transformation'!$W$25,IF(C6679=1,D6679-'Data Transformation'!$W$25,FALSE))</f>
        <v>0</v>
      </c>
      <c r="E6678" t="str">
        <f t="array" ref="E6678">IF(ISLOGICAL(D6678),"",FREQUENCY(IF('Data Transformation'!$B$425:$B$8425='Bin Analysis'!$B6675,'Data Transformation'!$G$425:$G$8425),D6678))</f>
        <v/>
      </c>
      <c r="F6678" t="str">
        <f>IF(ISLOGICAL(D6678),"",E6678-E6677)</f>
        <v/>
      </c>
      <c r="G6678">
        <f>Weighting!$H$6</f>
        <v>1</v>
      </c>
      <c r="H6678">
        <f t="array" ref="H6678">FREQUENCY(IF('Data Transformation'!$B$4:$B$8425=B6675,'Data Transformation'!$G$4:$G$8425),'Bin Analysis'!$B6678)</f>
        <v>8</v>
      </c>
      <c r="I6678">
        <f>H6678-H6677</f>
        <v>8</v>
      </c>
      <c r="J6678">
        <f>IF(I6678=0,0,1)</f>
        <v>1</v>
      </c>
      <c r="K6678">
        <f>J6678*Weighting!$W$6</f>
        <v>1</v>
      </c>
      <c r="M6678" s="14"/>
    </row>
    <row r="6679" spans="1:25" x14ac:dyDescent="0.25">
      <c r="A6679" s="32">
        <f>IF(Weighting!$P$7&gt;0,B6679,"")</f>
        <v>0.45200000000000001</v>
      </c>
      <c r="B6679">
        <f>Weighting!$C$7</f>
        <v>0.45200000000000001</v>
      </c>
      <c r="C6679">
        <f>Weighting!$F$7</f>
        <v>0</v>
      </c>
      <c r="D6679" t="b">
        <f>IF(C6679=1,'Data Transformation'!$G$3+0.5*'Data Transformation'!$W$25,IF(C6680=1,D6680-'Data Transformation'!$W$25,FALSE))</f>
        <v>0</v>
      </c>
      <c r="E6679" t="str">
        <f t="array" ref="E6679">IF(ISLOGICAL(D6679),"",FREQUENCY(IF('Data Transformation'!$B$425:$B$8425='Bin Analysis'!$B6675,'Data Transformation'!$G$425:$G$8425),D6679))</f>
        <v/>
      </c>
      <c r="F6679" t="str">
        <f t="shared" ref="F6679:F6697" si="834">IF(ISLOGICAL(D6679),"",E6679-E6678)</f>
        <v/>
      </c>
      <c r="G6679">
        <f>Weighting!$H$7</f>
        <v>0</v>
      </c>
      <c r="H6679">
        <f t="array" ref="H6679">FREQUENCY(IF('Data Transformation'!$B$4:$B$8425=B6675,'Data Transformation'!$G$4:$G$8425),'Bin Analysis'!$B6679)</f>
        <v>10</v>
      </c>
      <c r="I6679">
        <f t="shared" ref="I6679:I6697" si="835">H6679-H6678</f>
        <v>2</v>
      </c>
      <c r="J6679">
        <f>IF(I6679=0,0,1)</f>
        <v>1</v>
      </c>
      <c r="K6679">
        <f>J6679*Weighting!$W$7</f>
        <v>2</v>
      </c>
      <c r="M6679" s="14"/>
    </row>
    <row r="6680" spans="1:25" x14ac:dyDescent="0.25">
      <c r="A6680" s="32">
        <f>IF(Weighting!$P$8&gt;0,B6680,"")</f>
        <v>0.58299999999999996</v>
      </c>
      <c r="B6680">
        <f>Weighting!$C$8</f>
        <v>0.58299999999999996</v>
      </c>
      <c r="C6680">
        <f>Weighting!$F$8</f>
        <v>0</v>
      </c>
      <c r="D6680" t="b">
        <f>IF(C6680=1,'Data Transformation'!$G$3+0.5*'Data Transformation'!$W$25,IF(C6681=1,D6681-'Data Transformation'!$W$25,FALSE))</f>
        <v>0</v>
      </c>
      <c r="E6680" t="str">
        <f t="array" ref="E6680">IF(ISLOGICAL(D6680),"",FREQUENCY(IF('Data Transformation'!$B$425:$B$8425='Bin Analysis'!$B6675,'Data Transformation'!$G$425:$G$8425),D6680))</f>
        <v/>
      </c>
      <c r="F6680" t="str">
        <f t="shared" si="834"/>
        <v/>
      </c>
      <c r="G6680">
        <f>Weighting!$H$8</f>
        <v>0</v>
      </c>
      <c r="H6680">
        <f t="array" ref="H6680">FREQUENCY(IF('Data Transformation'!$B$4:$B$8425=B6675,'Data Transformation'!$G$4:$G$8425),'Bin Analysis'!$B6680)</f>
        <v>10</v>
      </c>
      <c r="I6680">
        <f t="shared" si="835"/>
        <v>0</v>
      </c>
      <c r="J6680">
        <f t="shared" ref="J6680:J6697" si="836">IF(I6680=0,0,1)</f>
        <v>0</v>
      </c>
      <c r="K6680">
        <f>J6680*Weighting!$W$8</f>
        <v>0</v>
      </c>
      <c r="M6680" s="14"/>
    </row>
    <row r="6681" spans="1:25" x14ac:dyDescent="0.25">
      <c r="A6681" s="32">
        <f>IF(Weighting!$P$9&gt;0,B6681,"")</f>
        <v>0.71399999999999997</v>
      </c>
      <c r="B6681" s="50">
        <f>Weighting!$C$9</f>
        <v>0.71399999999999997</v>
      </c>
      <c r="C6681">
        <f>Weighting!$F$9</f>
        <v>0</v>
      </c>
      <c r="D6681" t="b">
        <f>IF(C6681=1,'Data Transformation'!$G$3+0.5*'Data Transformation'!$W$25,IF(C6682=1,D6682-'Data Transformation'!$W$25,FALSE))</f>
        <v>0</v>
      </c>
      <c r="E6681" t="str">
        <f t="array" ref="E6681">IF(ISLOGICAL(D6681),"",FREQUENCY(IF('Data Transformation'!$B$425:$B$8425='Bin Analysis'!$B6675,'Data Transformation'!$G$425:$G$8425),D6681))</f>
        <v/>
      </c>
      <c r="F6681" t="str">
        <f t="shared" si="834"/>
        <v/>
      </c>
      <c r="G6681">
        <f>Weighting!$H$9</f>
        <v>0</v>
      </c>
      <c r="H6681">
        <f t="array" ref="H6681">FREQUENCY(IF('Data Transformation'!$B$4:$B$8425=B6675,'Data Transformation'!$G$4:$G$8425),'Bin Analysis'!$B6681)</f>
        <v>12</v>
      </c>
      <c r="I6681">
        <f t="shared" si="835"/>
        <v>2</v>
      </c>
      <c r="J6681">
        <f t="shared" si="836"/>
        <v>1</v>
      </c>
      <c r="K6681">
        <f>J6681*Weighting!$W$9</f>
        <v>3</v>
      </c>
      <c r="M6681" s="14"/>
    </row>
    <row r="6682" spans="1:25" x14ac:dyDescent="0.25">
      <c r="A6682" s="32">
        <f>IF(Weighting!$P$10&gt;0,B6682,"")</f>
        <v>0.84499999999999997</v>
      </c>
      <c r="B6682">
        <f>Weighting!$C$10</f>
        <v>0.84499999999999997</v>
      </c>
      <c r="C6682">
        <f>Weighting!$F$10</f>
        <v>0</v>
      </c>
      <c r="D6682" t="b">
        <f>IF(C6682=1,'Data Transformation'!$G$3+0.5*'Data Transformation'!$W$25,IF(C6683=1,D6683-'Data Transformation'!$W$25,FALSE))</f>
        <v>0</v>
      </c>
      <c r="E6682" t="str">
        <f t="array" ref="E6682">IF(ISLOGICAL(D6682),"",FREQUENCY(IF('Data Transformation'!$B$425:$B$8425='Bin Analysis'!$B6675,'Data Transformation'!$G$425:$G$8425),D6682))</f>
        <v/>
      </c>
      <c r="F6682" t="str">
        <f t="shared" si="834"/>
        <v/>
      </c>
      <c r="G6682">
        <f>Weighting!$H$10</f>
        <v>0</v>
      </c>
      <c r="H6682">
        <f t="array" ref="H6682">FREQUENCY(IF('Data Transformation'!$B$4:$B$8425=B6675,'Data Transformation'!$G$4:$G$8425),'Bin Analysis'!$B6682)</f>
        <v>13</v>
      </c>
      <c r="I6682">
        <f t="shared" si="835"/>
        <v>1</v>
      </c>
      <c r="J6682">
        <f t="shared" si="836"/>
        <v>1</v>
      </c>
      <c r="K6682">
        <f>J6682*Weighting!$W$10</f>
        <v>3</v>
      </c>
      <c r="M6682" s="14"/>
    </row>
    <row r="6683" spans="1:25" x14ac:dyDescent="0.25">
      <c r="A6683" s="32">
        <f>IF(Weighting!$P$11&gt;0,B6683,"")</f>
        <v>0.97599999999999998</v>
      </c>
      <c r="B6683">
        <f>Weighting!$C$11</f>
        <v>0.97599999999999998</v>
      </c>
      <c r="C6683">
        <f>Weighting!$F$11</f>
        <v>0</v>
      </c>
      <c r="D6683">
        <f>IF(C6683=1,'Data Transformation'!$G$3+0.5*'Data Transformation'!$W$25,IF(C6684=1,D6684-'Data Transformation'!$W$25,FALSE))</f>
        <v>0.86899999999999999</v>
      </c>
      <c r="E6683">
        <f t="array" ref="E6683">IF(ISLOGICAL(D6683),"",FREQUENCY(IF('Data Transformation'!$B$425:$B$8425='Bin Analysis'!$B6675,'Data Transformation'!$G$425:$G$8425),D6683))</f>
        <v>13</v>
      </c>
      <c r="F6683" t="e">
        <f t="shared" si="834"/>
        <v>#VALUE!</v>
      </c>
      <c r="G6683">
        <f>Weighting!$H$11</f>
        <v>0</v>
      </c>
      <c r="H6683">
        <f t="array" ref="H6683">FREQUENCY(IF('Data Transformation'!$B$4:$B$8425=B6675,'Data Transformation'!$G$4:$G$8425),'Bin Analysis'!$B6683)</f>
        <v>13</v>
      </c>
      <c r="I6683">
        <f t="shared" si="835"/>
        <v>0</v>
      </c>
      <c r="J6683">
        <f t="shared" si="836"/>
        <v>0</v>
      </c>
      <c r="K6683">
        <f>J6683*Weighting!$W$11</f>
        <v>0</v>
      </c>
      <c r="M6683" s="14"/>
    </row>
    <row r="6684" spans="1:25" x14ac:dyDescent="0.25">
      <c r="A6684" s="32">
        <f>IF(Weighting!$P$12&gt;0,B6684,"")</f>
        <v>1.107</v>
      </c>
      <c r="B6684">
        <f>Weighting!$C$12</f>
        <v>1.107</v>
      </c>
      <c r="C6684">
        <f>Weighting!$F$12</f>
        <v>1</v>
      </c>
      <c r="D6684">
        <f>IF(C6684=1,'Data Transformation'!$G$3+0.5*'Data Transformation'!$W$25,IF(C6685=1,D6685-'Data Transformation'!$W$25,FALSE))</f>
        <v>1.131</v>
      </c>
      <c r="E6684">
        <f t="array" ref="E6684">IF(ISLOGICAL(D6684),"",FREQUENCY(IF('Data Transformation'!$B$425:$B$8425='Bin Analysis'!$B6675,'Data Transformation'!$G$425:$G$8425),D6684))</f>
        <v>14</v>
      </c>
      <c r="F6684">
        <f t="shared" si="834"/>
        <v>1</v>
      </c>
      <c r="G6684">
        <f>Weighting!$H$12</f>
        <v>0</v>
      </c>
      <c r="H6684">
        <f t="array" ref="H6684">FREQUENCY(IF('Data Transformation'!$B$4:$B$8425=B6675,'Data Transformation'!$G$4:$G$8425),'Bin Analysis'!$B6684)</f>
        <v>15</v>
      </c>
      <c r="I6684">
        <f t="shared" si="835"/>
        <v>2</v>
      </c>
      <c r="J6684">
        <f t="shared" si="836"/>
        <v>1</v>
      </c>
      <c r="K6684">
        <f>J6684*Weighting!$W$12</f>
        <v>1</v>
      </c>
      <c r="M6684" s="14"/>
    </row>
    <row r="6685" spans="1:25" x14ac:dyDescent="0.25">
      <c r="A6685" s="32">
        <f>IF(Weighting!$P$13&gt;0,B6685,"")</f>
        <v>1.238</v>
      </c>
      <c r="B6685">
        <f>Weighting!$C$13</f>
        <v>1.238</v>
      </c>
      <c r="C6685">
        <f>Weighting!$F$13</f>
        <v>0</v>
      </c>
      <c r="D6685" t="b">
        <f>IF(C6685=1,'Data Transformation'!$G$3+0.5*'Data Transformation'!$W$25,IF(C6686=1,D6686-'Data Transformation'!$W$25,FALSE))</f>
        <v>0</v>
      </c>
      <c r="E6685" t="str">
        <f t="array" ref="E6685">IF(ISLOGICAL(D6685),"",FREQUENCY(IF('Data Transformation'!$B$425:$B$8425='Bin Analysis'!$B6675,'Data Transformation'!$G$425:$G$8425),D6685))</f>
        <v/>
      </c>
      <c r="F6685" t="str">
        <f t="shared" si="834"/>
        <v/>
      </c>
      <c r="G6685">
        <f>Weighting!$H$13</f>
        <v>0</v>
      </c>
      <c r="H6685">
        <f t="array" ref="H6685">FREQUENCY(IF('Data Transformation'!$B$4:$B$8425=B6675,'Data Transformation'!$G$4:$G$8425),'Bin Analysis'!$B6685)</f>
        <v>15</v>
      </c>
      <c r="I6685">
        <f t="shared" si="835"/>
        <v>0</v>
      </c>
      <c r="J6685">
        <f t="shared" si="836"/>
        <v>0</v>
      </c>
      <c r="K6685">
        <f>J6685*Weighting!$W$13</f>
        <v>0</v>
      </c>
      <c r="M6685" s="14"/>
    </row>
    <row r="6686" spans="1:25" x14ac:dyDescent="0.25">
      <c r="A6686" s="32">
        <f>IF(Weighting!$P$14&gt;0,B6686,"")</f>
        <v>1.369</v>
      </c>
      <c r="B6686">
        <f>Weighting!$C$14</f>
        <v>1.369</v>
      </c>
      <c r="C6686">
        <f>Weighting!$F$14</f>
        <v>0</v>
      </c>
      <c r="D6686" t="b">
        <f>IF(C6686=1,'Data Transformation'!$G$3+0.5*'Data Transformation'!$W$25,IF(C6687=1,D6687-'Data Transformation'!$W$25,FALSE))</f>
        <v>0</v>
      </c>
      <c r="E6686" t="str">
        <f t="array" ref="E6686">IF(ISLOGICAL(D6686),"",FREQUENCY(IF('Data Transformation'!$B$425:$B$8425='Bin Analysis'!$B6675,'Data Transformation'!$G$425:$G$8425),D6686))</f>
        <v/>
      </c>
      <c r="F6686" t="str">
        <f t="shared" si="834"/>
        <v/>
      </c>
      <c r="G6686">
        <f>Weighting!$H$14</f>
        <v>0</v>
      </c>
      <c r="H6686">
        <f t="array" ref="H6686">FREQUENCY(IF('Data Transformation'!$B$4:$B$8425=B6675,'Data Transformation'!$G$4:$G$8425),'Bin Analysis'!$B6686)</f>
        <v>15</v>
      </c>
      <c r="I6686">
        <f t="shared" si="835"/>
        <v>0</v>
      </c>
      <c r="J6686">
        <f t="shared" si="836"/>
        <v>0</v>
      </c>
      <c r="K6686">
        <f>J6686*Weighting!$W$14</f>
        <v>0</v>
      </c>
      <c r="M6686" s="14"/>
    </row>
    <row r="6687" spans="1:25" x14ac:dyDescent="0.25">
      <c r="A6687" s="32">
        <f>IF(Weighting!$P$15&gt;0,B6687,"")</f>
        <v>1.5000009999999999</v>
      </c>
      <c r="B6687">
        <f>Weighting!$C$15</f>
        <v>1.5000009999999999</v>
      </c>
      <c r="C6687">
        <f>Weighting!$F$15</f>
        <v>0</v>
      </c>
      <c r="D6687" t="b">
        <f>IF(C6687=1,'Data Transformation'!$G$3+0.5*'Data Transformation'!$W$25,IF(C6688=1,D6688-'Data Transformation'!$W$25,FALSE))</f>
        <v>0</v>
      </c>
      <c r="E6687" t="str">
        <f t="array" ref="E6687">IF(ISLOGICAL(D6687),"",FREQUENCY(IF('Data Transformation'!$B$425:$B$8425='Bin Analysis'!$B6675,'Data Transformation'!$G$425:$G$8425),D6687))</f>
        <v/>
      </c>
      <c r="F6687" t="str">
        <f t="shared" si="834"/>
        <v/>
      </c>
      <c r="G6687">
        <f>Weighting!$H$15</f>
        <v>0</v>
      </c>
      <c r="H6687">
        <f t="array" ref="H6687">FREQUENCY(IF('Data Transformation'!$B$4:$B$8425=B6675,'Data Transformation'!$G$4:$G$8425),'Bin Analysis'!$B6687)</f>
        <v>15</v>
      </c>
      <c r="I6687">
        <f t="shared" si="835"/>
        <v>0</v>
      </c>
      <c r="J6687">
        <f t="shared" si="836"/>
        <v>0</v>
      </c>
      <c r="K6687">
        <f>J6687*Weighting!$W$15</f>
        <v>0</v>
      </c>
      <c r="M6687" s="14"/>
    </row>
    <row r="6688" spans="1:25" x14ac:dyDescent="0.25">
      <c r="A6688" s="32" t="str">
        <f>IF(Weighting!$P$16&gt;0,B6688,"")</f>
        <v/>
      </c>
      <c r="B6688">
        <f>Weighting!$C$16</f>
        <v>1.631</v>
      </c>
      <c r="C6688">
        <f>Weighting!$F$16</f>
        <v>0</v>
      </c>
      <c r="D6688" t="b">
        <f>IF(C6688=1,'Data Transformation'!$G$3+0.5*'Data Transformation'!$W$25,IF(C6689=1,D6689-'Data Transformation'!$W$25,FALSE))</f>
        <v>0</v>
      </c>
      <c r="E6688" t="str">
        <f t="array" ref="E6688">IF(ISLOGICAL(D6688),"",FREQUENCY(IF('Data Transformation'!$B$425:$B$8425='Bin Analysis'!$B6675,'Data Transformation'!$G$425:$G$8425),D6688))</f>
        <v/>
      </c>
      <c r="F6688" t="str">
        <f t="shared" si="834"/>
        <v/>
      </c>
      <c r="G6688">
        <f>Weighting!$H$16</f>
        <v>0</v>
      </c>
      <c r="H6688">
        <f t="array" ref="H6688">FREQUENCY(IF('Data Transformation'!$B$4:$B$8425=B6675,'Data Transformation'!$G$4:$G$8425),'Bin Analysis'!$B6688)</f>
        <v>15</v>
      </c>
      <c r="I6688">
        <f t="shared" si="835"/>
        <v>0</v>
      </c>
      <c r="J6688">
        <f t="shared" si="836"/>
        <v>0</v>
      </c>
      <c r="K6688">
        <f>J6688*Weighting!$W$16</f>
        <v>0</v>
      </c>
      <c r="M6688" s="14"/>
    </row>
    <row r="6689" spans="1:25" x14ac:dyDescent="0.25">
      <c r="A6689" s="32" t="str">
        <f>IF(Weighting!$P$17&gt;0,B6689,"")</f>
        <v/>
      </c>
      <c r="B6689">
        <f>Weighting!$C$17</f>
        <v>1.762</v>
      </c>
      <c r="C6689">
        <f>Weighting!$F$17</f>
        <v>0</v>
      </c>
      <c r="D6689" t="b">
        <f>IF(C6689=1,'Data Transformation'!$G$3+0.5*'Data Transformation'!$W$25,IF(C6690=1,D6690-'Data Transformation'!$W$25,FALSE))</f>
        <v>0</v>
      </c>
      <c r="E6689" t="str">
        <f t="array" ref="E6689">IF(ISLOGICAL(D6689),"",FREQUENCY(IF('Data Transformation'!$B$425:$B$8425='Bin Analysis'!$B6675,'Data Transformation'!$G$425:$G$8425),D6689))</f>
        <v/>
      </c>
      <c r="F6689" t="str">
        <f t="shared" si="834"/>
        <v/>
      </c>
      <c r="G6689">
        <f>Weighting!$H$17</f>
        <v>0</v>
      </c>
      <c r="H6689">
        <f t="array" ref="H6689">FREQUENCY(IF('Data Transformation'!$B$4:$B$8425=B6675,'Data Transformation'!$G$4:$G$8425),'Bin Analysis'!$B6689)</f>
        <v>15</v>
      </c>
      <c r="I6689">
        <f t="shared" si="835"/>
        <v>0</v>
      </c>
      <c r="J6689">
        <f t="shared" si="836"/>
        <v>0</v>
      </c>
      <c r="K6689">
        <f>J6689*Weighting!$W$17</f>
        <v>0</v>
      </c>
      <c r="M6689" s="14"/>
    </row>
    <row r="6690" spans="1:25" x14ac:dyDescent="0.25">
      <c r="A6690" s="32" t="str">
        <f>IF(Weighting!$P$18&gt;0,B6690,"")</f>
        <v/>
      </c>
      <c r="B6690">
        <f>Weighting!$C$18</f>
        <v>1.893</v>
      </c>
      <c r="C6690">
        <f>Weighting!$F$18</f>
        <v>0</v>
      </c>
      <c r="D6690" t="b">
        <f>IF(C6690=1,'Data Transformation'!$G$3+0.5*'Data Transformation'!$W$25,IF(C6691=1,D6691-'Data Transformation'!$W$25,FALSE))</f>
        <v>0</v>
      </c>
      <c r="E6690" t="str">
        <f t="array" ref="E6690">IF(ISLOGICAL(D6690),"",FREQUENCY(IF('Data Transformation'!$B$425:$B$8425='Bin Analysis'!$B6675,'Data Transformation'!$G$425:$G$8425),D6690))</f>
        <v/>
      </c>
      <c r="F6690" t="str">
        <f t="shared" si="834"/>
        <v/>
      </c>
      <c r="G6690">
        <f>Weighting!$H$18</f>
        <v>0</v>
      </c>
      <c r="H6690">
        <f t="array" ref="H6690">FREQUENCY(IF('Data Transformation'!$B$4:$B$8425=B6675,'Data Transformation'!$G$4:$G$8425),'Bin Analysis'!$B6690)</f>
        <v>15</v>
      </c>
      <c r="I6690">
        <f t="shared" si="835"/>
        <v>0</v>
      </c>
      <c r="J6690">
        <f t="shared" si="836"/>
        <v>0</v>
      </c>
      <c r="K6690">
        <f>J6690*Weighting!$W$18</f>
        <v>0</v>
      </c>
      <c r="M6690" s="14"/>
    </row>
    <row r="6691" spans="1:25" x14ac:dyDescent="0.25">
      <c r="A6691" s="32" t="str">
        <f>IF(Weighting!$P$19&gt;0,B6691,"")</f>
        <v/>
      </c>
      <c r="B6691">
        <f>Weighting!$C$19</f>
        <v>2.024</v>
      </c>
      <c r="C6691">
        <f>Weighting!$F$19</f>
        <v>0</v>
      </c>
      <c r="D6691" t="b">
        <f>IF(C6691=1,'Data Transformation'!$G$3+0.5*'Data Transformation'!$W$25,IF(C6692=1,D6692-'Data Transformation'!$W$25,FALSE))</f>
        <v>0</v>
      </c>
      <c r="E6691" t="str">
        <f t="array" ref="E6691">IF(ISLOGICAL(D6691),"",FREQUENCY(IF('Data Transformation'!$B$425:$B$8425='Bin Analysis'!$B6675,'Data Transformation'!$G$425:$G$8425),D6691))</f>
        <v/>
      </c>
      <c r="F6691" t="str">
        <f t="shared" si="834"/>
        <v/>
      </c>
      <c r="G6691">
        <f>Weighting!$H$19</f>
        <v>0</v>
      </c>
      <c r="H6691">
        <f t="array" ref="H6691">FREQUENCY(IF('Data Transformation'!$B$4:$B$8425=B6675,'Data Transformation'!$G$4:$G$8425),'Bin Analysis'!$B6691)</f>
        <v>15</v>
      </c>
      <c r="I6691">
        <f t="shared" si="835"/>
        <v>0</v>
      </c>
      <c r="J6691">
        <f t="shared" si="836"/>
        <v>0</v>
      </c>
      <c r="K6691">
        <f>J6691*Weighting!$W$19</f>
        <v>0</v>
      </c>
      <c r="M6691" s="14"/>
    </row>
    <row r="6692" spans="1:25" x14ac:dyDescent="0.25">
      <c r="A6692" s="32" t="str">
        <f>IF(Weighting!$P$20&gt;0,B6692,"")</f>
        <v/>
      </c>
      <c r="B6692">
        <f>Weighting!$C$20</f>
        <v>2.1550000000000002</v>
      </c>
      <c r="C6692">
        <f>Weighting!$F$20</f>
        <v>0</v>
      </c>
      <c r="D6692" t="b">
        <f>IF(C6692=1,'Data Transformation'!$G$3+0.5*'Data Transformation'!$W$25,IF(C6693=1,D6693-'Data Transformation'!$W$25,FALSE))</f>
        <v>0</v>
      </c>
      <c r="E6692" t="str">
        <f t="array" ref="E6692">IF(ISLOGICAL(D6692),"",FREQUENCY(IF('Data Transformation'!$B$425:$B$8425='Bin Analysis'!$B6675,'Data Transformation'!$G$425:$G$8425),D6692))</f>
        <v/>
      </c>
      <c r="F6692" t="str">
        <f t="shared" si="834"/>
        <v/>
      </c>
      <c r="G6692">
        <f>Weighting!$H$20</f>
        <v>0</v>
      </c>
      <c r="H6692">
        <f t="array" ref="H6692">FREQUENCY(IF('Data Transformation'!$B$4:$B$8425=B6675,'Data Transformation'!$G$4:$G$8425),'Bin Analysis'!$B6692)</f>
        <v>15</v>
      </c>
      <c r="I6692">
        <f t="shared" si="835"/>
        <v>0</v>
      </c>
      <c r="J6692">
        <f t="shared" si="836"/>
        <v>0</v>
      </c>
      <c r="K6692">
        <f>J6692*Weighting!$W$20</f>
        <v>0</v>
      </c>
      <c r="M6692" s="14"/>
    </row>
    <row r="6693" spans="1:25" x14ac:dyDescent="0.25">
      <c r="A6693" s="32" t="str">
        <f>IF(Weighting!$P$21&gt;0,B6693,"")</f>
        <v/>
      </c>
      <c r="B6693">
        <f>Weighting!$C$21</f>
        <v>2.2860000000000005</v>
      </c>
      <c r="C6693">
        <f>Weighting!$F$21</f>
        <v>0</v>
      </c>
      <c r="D6693" t="b">
        <f>IF(C6693=1,'Data Transformation'!$G$3+0.5*'Data Transformation'!$W$25,IF(C6694=1,D6694-'Data Transformation'!$W$25,FALSE))</f>
        <v>0</v>
      </c>
      <c r="E6693" t="str">
        <f t="array" ref="E6693">IF(ISLOGICAL(D6693),"",FREQUENCY(IF('Data Transformation'!$B$425:$B$8425='Bin Analysis'!$B6675,'Data Transformation'!$G$425:$G$8425),D6693))</f>
        <v/>
      </c>
      <c r="F6693" t="str">
        <f t="shared" si="834"/>
        <v/>
      </c>
      <c r="G6693">
        <f>Weighting!$H$21</f>
        <v>0</v>
      </c>
      <c r="H6693">
        <f t="array" ref="H6693">FREQUENCY(IF('Data Transformation'!$B$4:$B$8425=B6675,'Data Transformation'!$G$4:$G$8425),'Bin Analysis'!$B6693)</f>
        <v>15</v>
      </c>
      <c r="I6693">
        <f t="shared" si="835"/>
        <v>0</v>
      </c>
      <c r="J6693">
        <f t="shared" si="836"/>
        <v>0</v>
      </c>
      <c r="K6693">
        <f>J6693*Weighting!$W$21</f>
        <v>0</v>
      </c>
      <c r="M6693" s="14"/>
    </row>
    <row r="6694" spans="1:25" x14ac:dyDescent="0.25">
      <c r="A6694" s="32" t="str">
        <f>IF(Weighting!$P$22&gt;0,B6694,"")</f>
        <v/>
      </c>
      <c r="B6694">
        <f>Weighting!$C$22</f>
        <v>2.4170000000000007</v>
      </c>
      <c r="C6694">
        <f>Weighting!$F$22</f>
        <v>0</v>
      </c>
      <c r="D6694" t="b">
        <f>IF(C6694=1,'Data Transformation'!$G$3+0.5*'Data Transformation'!$W$25,IF(C6695=1,D6695-'Data Transformation'!$W$25,FALSE))</f>
        <v>0</v>
      </c>
      <c r="E6694" t="str">
        <f t="array" ref="E6694">IF(ISLOGICAL(D6694),"",FREQUENCY(IF('Data Transformation'!$B$425:$B$8425='Bin Analysis'!$B6675,'Data Transformation'!$G$425:$G$8425),D6694))</f>
        <v/>
      </c>
      <c r="F6694" t="str">
        <f t="shared" si="834"/>
        <v/>
      </c>
      <c r="G6694">
        <f>Weighting!$H$22</f>
        <v>0</v>
      </c>
      <c r="H6694">
        <f t="array" ref="H6694">FREQUENCY(IF('Data Transformation'!$B$4:$B$8425=B6675,'Data Transformation'!$G$4:$G$8425),'Bin Analysis'!$B6694)</f>
        <v>15</v>
      </c>
      <c r="I6694">
        <f t="shared" si="835"/>
        <v>0</v>
      </c>
      <c r="J6694">
        <f t="shared" si="836"/>
        <v>0</v>
      </c>
      <c r="K6694">
        <f>J6694*Weighting!$W$22</f>
        <v>0</v>
      </c>
      <c r="M6694" s="14"/>
    </row>
    <row r="6695" spans="1:25" x14ac:dyDescent="0.25">
      <c r="A6695" s="32" t="str">
        <f>IF(Weighting!$P$23&gt;0,B6695,"")</f>
        <v/>
      </c>
      <c r="B6695">
        <f>Weighting!$C$23</f>
        <v>2.5480000000000009</v>
      </c>
      <c r="C6695">
        <f>Weighting!$F$23</f>
        <v>0</v>
      </c>
      <c r="D6695" t="b">
        <f>IF(C6695=1,'Data Transformation'!$G$3+0.5*'Data Transformation'!$W$25,IF(C6696=1,D6696-'Data Transformation'!$W$25,FALSE))</f>
        <v>0</v>
      </c>
      <c r="E6695" t="str">
        <f t="array" ref="E6695">IF(ISLOGICAL(D6695),"",FREQUENCY(IF('Data Transformation'!$B$425:$B$8425='Bin Analysis'!$B6675,'Data Transformation'!$G$425:$G$8425),D6695))</f>
        <v/>
      </c>
      <c r="F6695" t="str">
        <f t="shared" si="834"/>
        <v/>
      </c>
      <c r="G6695">
        <f>Weighting!$H$23</f>
        <v>0</v>
      </c>
      <c r="H6695">
        <f t="array" ref="H6695">FREQUENCY(IF('Data Transformation'!$B$4:$B$8425=B6675,'Data Transformation'!$G$4:$G$8425),'Bin Analysis'!$B6695)</f>
        <v>15</v>
      </c>
      <c r="I6695">
        <f t="shared" si="835"/>
        <v>0</v>
      </c>
      <c r="J6695">
        <f t="shared" si="836"/>
        <v>0</v>
      </c>
      <c r="K6695">
        <f>J6695*Weighting!$W$23</f>
        <v>0</v>
      </c>
      <c r="M6695" s="14"/>
    </row>
    <row r="6696" spans="1:25" x14ac:dyDescent="0.25">
      <c r="A6696" s="32" t="str">
        <f>IF(Weighting!$P$24&gt;0,B6696,"")</f>
        <v/>
      </c>
      <c r="B6696">
        <f>Weighting!$C$24</f>
        <v>2.6790000000000012</v>
      </c>
      <c r="C6696">
        <f>Weighting!$F$24</f>
        <v>0</v>
      </c>
      <c r="D6696" t="b">
        <f>IF(C6696=1,'Data Transformation'!$G$3+0.5*'Data Transformation'!$W$25,IF(C6697=1,D6697-'Data Transformation'!$W$25,FALSE))</f>
        <v>0</v>
      </c>
      <c r="E6696" t="str">
        <f t="array" ref="E6696">IF(ISLOGICAL(D6696),"",FREQUENCY(IF('Data Transformation'!$B$425:$B$8425='Bin Analysis'!$B6675,'Data Transformation'!$G$425:$G$8425),D6696))</f>
        <v/>
      </c>
      <c r="F6696" t="str">
        <f t="shared" si="834"/>
        <v/>
      </c>
      <c r="G6696">
        <f>Weighting!$H$24</f>
        <v>0</v>
      </c>
      <c r="H6696">
        <f t="array" ref="H6696">FREQUENCY(IF('Data Transformation'!$B$4:$B$8425=B6675,'Data Transformation'!$G$4:$G$8425),'Bin Analysis'!$B6696)</f>
        <v>15</v>
      </c>
      <c r="I6696">
        <f t="shared" si="835"/>
        <v>0</v>
      </c>
      <c r="J6696">
        <f t="shared" si="836"/>
        <v>0</v>
      </c>
      <c r="K6696">
        <f>J6696*Weighting!$W$24</f>
        <v>0</v>
      </c>
      <c r="M6696" s="14"/>
    </row>
    <row r="6697" spans="1:25" x14ac:dyDescent="0.25">
      <c r="A6697" s="32" t="str">
        <f>IF(Weighting!$P$25&gt;0,B6697,"")</f>
        <v/>
      </c>
      <c r="B6697">
        <f>Weighting!$C$25</f>
        <v>2.8100000000000014</v>
      </c>
      <c r="C6697">
        <f>Weighting!$F$25</f>
        <v>0</v>
      </c>
      <c r="D6697" t="b">
        <f>IF(C6697=1,'Data Transformation'!$G$3+0.5*'Data Transformation'!$W$25,IF(C6698=1,D6698-'Data Transformation'!$W$25,FALSE))</f>
        <v>0</v>
      </c>
      <c r="E6697" t="str">
        <f t="array" ref="E6697">IF(ISLOGICAL(D6697),"",FREQUENCY(IF('Data Transformation'!$B$425:$B$8425='Bin Analysis'!$B6675,'Data Transformation'!$G$425:$G$8425),D6697))</f>
        <v/>
      </c>
      <c r="F6697" t="str">
        <f t="shared" si="834"/>
        <v/>
      </c>
      <c r="G6697">
        <f>Weighting!$H$25</f>
        <v>0</v>
      </c>
      <c r="H6697">
        <f t="array" ref="H6697">FREQUENCY(IF('Data Transformation'!$B$4:$B$8425=B6675,'Data Transformation'!$G$4:$G$8425),'Bin Analysis'!$B6697)</f>
        <v>15</v>
      </c>
      <c r="I6697">
        <f t="shared" si="835"/>
        <v>0</v>
      </c>
      <c r="J6697">
        <f t="shared" si="836"/>
        <v>0</v>
      </c>
      <c r="K6697">
        <f>J6697*Weighting!$W$25</f>
        <v>0</v>
      </c>
      <c r="M6697" s="14"/>
    </row>
    <row r="6698" spans="1:25" x14ac:dyDescent="0.25">
      <c r="O6698"/>
      <c r="P6698"/>
      <c r="Q6698"/>
      <c r="R6698"/>
    </row>
    <row r="6699" spans="1:25" ht="23.25" x14ac:dyDescent="0.35">
      <c r="A6699" s="21" t="s">
        <v>0</v>
      </c>
      <c r="B6699" s="21">
        <f>IFERROR(VLOOKUP(C6699,'Data Transformation'!$L$6:$M$426,2,FALSE),"")</f>
        <v>279</v>
      </c>
      <c r="C6699" s="21">
        <f>C6675+1</f>
        <v>279</v>
      </c>
      <c r="D6699" s="21"/>
      <c r="E6699" s="21"/>
      <c r="F6699" s="21"/>
      <c r="G6699" s="21"/>
      <c r="H6699" s="22"/>
      <c r="I6699" s="22"/>
      <c r="J6699" s="22"/>
      <c r="K6699" s="21"/>
      <c r="L6699" s="21">
        <f>B6699</f>
        <v>279</v>
      </c>
      <c r="M6699" s="23">
        <f>INDEX('Data Transformation'!$O$4:$O$424,MATCH($B6699,'Data Transformation'!$M$4:$M$424,0),MATCH($M$2,'Data Transformation'!$O$3,0))</f>
        <v>20</v>
      </c>
      <c r="N6699" s="27">
        <f>IF('Input and Summary Results'!$J$16="minimum",'Bin Analysis'!X6700/(M6699-1),'Bin Analysis'!Y6699/('Bin Analysis'!M6699-1))</f>
        <v>0</v>
      </c>
      <c r="O6699" s="27">
        <f>IF(M6699=FALSE,NA(),(VLOOKUP(1,C6702:K6721,4,FALSE))/(M6699-1))</f>
        <v>0.57894736842105265</v>
      </c>
      <c r="P6699" s="27">
        <f>IF(M6699=FALSE,NA(),SUM(J6702:J6721)/Weighting!$S$5)</f>
        <v>0.5</v>
      </c>
      <c r="Q6699" s="27">
        <f>IF(M6699=FALSE,NA(),SUM(K6702:K6721)/Weighting!$S$6)</f>
        <v>0.43478260869565216</v>
      </c>
      <c r="R6699" s="27">
        <f>IF(M6699=FALSE,NA(),(VLOOKUP(1,G6702:K6721,3,FALSE))/(M6699-1))</f>
        <v>5.2631578947368418E-2</v>
      </c>
      <c r="S6699" s="22" t="str">
        <f>IF(M6699=FALSE,NA(),IF(SUM(J6702:J6721)=2,"yes","no"))</f>
        <v>no</v>
      </c>
      <c r="X6699" s="2" cm="2">
        <f t="array" ref="X6699:X6700">FREQUENCY(IF('Data Transformation'!$B$425:$B$6424='Bin Analysis'!L6699,'Data Transformation'!$G$425:$G$6424),'Data Transformation'!$U$11)</f>
        <v>19</v>
      </c>
      <c r="Y6699" s="2" cm="2">
        <f t="array" ref="Y6699:Y6700">FREQUENCY(IF('Data Transformation'!$B$425:$B$6424='Bin Analysis'!L6699,'Data Transformation'!$G$425:$G$6424),'Data Transformation'!$U$12)</f>
        <v>8</v>
      </c>
    </row>
    <row r="6700" spans="1:25" x14ac:dyDescent="0.25">
      <c r="A6700" s="14" t="s">
        <v>66</v>
      </c>
      <c r="B6700" t="s">
        <v>47</v>
      </c>
      <c r="C6700" t="s">
        <v>5</v>
      </c>
      <c r="D6700" t="s">
        <v>99</v>
      </c>
      <c r="E6700" t="s">
        <v>100</v>
      </c>
      <c r="F6700" t="s">
        <v>101</v>
      </c>
      <c r="G6700" t="s">
        <v>69</v>
      </c>
      <c r="H6700" t="s">
        <v>31</v>
      </c>
      <c r="I6700" t="s">
        <v>32</v>
      </c>
      <c r="J6700" t="s">
        <v>46</v>
      </c>
      <c r="K6700" s="14" t="s">
        <v>45</v>
      </c>
      <c r="M6700" s="14"/>
      <c r="X6700" s="2">
        <v>0</v>
      </c>
      <c r="Y6700" s="2">
        <v>11</v>
      </c>
    </row>
    <row r="6701" spans="1:25" x14ac:dyDescent="0.25">
      <c r="A6701" s="32"/>
      <c r="D6701" t="b">
        <f>IF(C6701=1,'Data Transformation'!$G$3+0.5*'Data Transformation'!$W$25,IF(C6702=1,D6702-'Data Transformation'!$W$25,FALSE))</f>
        <v>0</v>
      </c>
      <c r="E6701" t="str">
        <f t="array" ref="E6701">IF(ISLOGICAL(D6701),"",FREQUENCY(IF('Data Transformation'!$B$425:$B$8425='Bin Analysis'!$B6699,'Data Transformation'!$G$425:$G$8425),D6701))</f>
        <v/>
      </c>
      <c r="F6701" t="str">
        <f>IF(ISLOGICAL(D6701),"",E6701-E6700)</f>
        <v/>
      </c>
      <c r="M6701" s="14"/>
    </row>
    <row r="6702" spans="1:25" x14ac:dyDescent="0.25">
      <c r="A6702" s="32">
        <f>IF(Weighting!$P$6&gt;0,B6702,"")</f>
        <v>0.32100000000000001</v>
      </c>
      <c r="B6702">
        <f>Weighting!$C$6</f>
        <v>0.32100000000000001</v>
      </c>
      <c r="C6702">
        <f>Weighting!$F$6</f>
        <v>0</v>
      </c>
      <c r="D6702" t="b">
        <f>IF(C6702=1,'Data Transformation'!$G$3+0.5*'Data Transformation'!$W$25,IF(C6703=1,D6703-'Data Transformation'!$W$25,FALSE))</f>
        <v>0</v>
      </c>
      <c r="E6702" t="str">
        <f t="array" ref="E6702">IF(ISLOGICAL(D6702),"",FREQUENCY(IF('Data Transformation'!$B$425:$B$8425='Bin Analysis'!$B6699,'Data Transformation'!$G$425:$G$8425),D6702))</f>
        <v/>
      </c>
      <c r="F6702" t="str">
        <f>IF(ISLOGICAL(D6702),"",E6702-E6701)</f>
        <v/>
      </c>
      <c r="G6702">
        <f>Weighting!$H$6</f>
        <v>1</v>
      </c>
      <c r="H6702">
        <f t="array" ref="H6702">FREQUENCY(IF('Data Transformation'!$B$4:$B$8425=B6699,'Data Transformation'!$G$4:$G$8425),'Bin Analysis'!$B6702)</f>
        <v>1</v>
      </c>
      <c r="I6702">
        <f>H6702-H6701</f>
        <v>1</v>
      </c>
      <c r="J6702">
        <f>IF(I6702=0,0,1)</f>
        <v>1</v>
      </c>
      <c r="K6702">
        <f>J6702*Weighting!$W$6</f>
        <v>1</v>
      </c>
      <c r="M6702" s="14"/>
    </row>
    <row r="6703" spans="1:25" x14ac:dyDescent="0.25">
      <c r="A6703" s="32">
        <f>IF(Weighting!$P$7&gt;0,B6703,"")</f>
        <v>0.45200000000000001</v>
      </c>
      <c r="B6703">
        <f>Weighting!$C$7</f>
        <v>0.45200000000000001</v>
      </c>
      <c r="C6703">
        <f>Weighting!$F$7</f>
        <v>0</v>
      </c>
      <c r="D6703" t="b">
        <f>IF(C6703=1,'Data Transformation'!$G$3+0.5*'Data Transformation'!$W$25,IF(C6704=1,D6704-'Data Transformation'!$W$25,FALSE))</f>
        <v>0</v>
      </c>
      <c r="E6703" t="str">
        <f t="array" ref="E6703">IF(ISLOGICAL(D6703),"",FREQUENCY(IF('Data Transformation'!$B$425:$B$8425='Bin Analysis'!$B6699,'Data Transformation'!$G$425:$G$8425),D6703))</f>
        <v/>
      </c>
      <c r="F6703" t="str">
        <f t="shared" ref="F6703:F6721" si="837">IF(ISLOGICAL(D6703),"",E6703-E6702)</f>
        <v/>
      </c>
      <c r="G6703">
        <f>Weighting!$H$7</f>
        <v>0</v>
      </c>
      <c r="H6703">
        <f t="array" ref="H6703">FREQUENCY(IF('Data Transformation'!$B$4:$B$8425=B6699,'Data Transformation'!$G$4:$G$8425),'Bin Analysis'!$B6703)</f>
        <v>1</v>
      </c>
      <c r="I6703">
        <f t="shared" ref="I6703:I6721" si="838">H6703-H6702</f>
        <v>0</v>
      </c>
      <c r="J6703">
        <f>IF(I6703=0,0,1)</f>
        <v>0</v>
      </c>
      <c r="K6703">
        <f>J6703*Weighting!$W$7</f>
        <v>0</v>
      </c>
      <c r="M6703" s="14"/>
    </row>
    <row r="6704" spans="1:25" x14ac:dyDescent="0.25">
      <c r="A6704" s="32">
        <f>IF(Weighting!$P$8&gt;0,B6704,"")</f>
        <v>0.58299999999999996</v>
      </c>
      <c r="B6704">
        <f>Weighting!$C$8</f>
        <v>0.58299999999999996</v>
      </c>
      <c r="C6704">
        <f>Weighting!$F$8</f>
        <v>0</v>
      </c>
      <c r="D6704" t="b">
        <f>IF(C6704=1,'Data Transformation'!$G$3+0.5*'Data Transformation'!$W$25,IF(C6705=1,D6705-'Data Transformation'!$W$25,FALSE))</f>
        <v>0</v>
      </c>
      <c r="E6704" t="str">
        <f t="array" ref="E6704">IF(ISLOGICAL(D6704),"",FREQUENCY(IF('Data Transformation'!$B$425:$B$8425='Bin Analysis'!$B6699,'Data Transformation'!$G$425:$G$8425),D6704))</f>
        <v/>
      </c>
      <c r="F6704" t="str">
        <f t="shared" si="837"/>
        <v/>
      </c>
      <c r="G6704">
        <f>Weighting!$H$8</f>
        <v>0</v>
      </c>
      <c r="H6704">
        <f t="array" ref="H6704">FREQUENCY(IF('Data Transformation'!$B$4:$B$8425=B6699,'Data Transformation'!$G$4:$G$8425),'Bin Analysis'!$B6704)</f>
        <v>1</v>
      </c>
      <c r="I6704">
        <f t="shared" si="838"/>
        <v>0</v>
      </c>
      <c r="J6704">
        <f t="shared" ref="J6704:J6721" si="839">IF(I6704=0,0,1)</f>
        <v>0</v>
      </c>
      <c r="K6704">
        <f>J6704*Weighting!$W$8</f>
        <v>0</v>
      </c>
      <c r="M6704" s="14"/>
    </row>
    <row r="6705" spans="1:13" x14ac:dyDescent="0.25">
      <c r="A6705" s="32">
        <f>IF(Weighting!$P$9&gt;0,B6705,"")</f>
        <v>0.71399999999999997</v>
      </c>
      <c r="B6705" s="50">
        <f>Weighting!$C$9</f>
        <v>0.71399999999999997</v>
      </c>
      <c r="C6705">
        <f>Weighting!$F$9</f>
        <v>0</v>
      </c>
      <c r="D6705" t="b">
        <f>IF(C6705=1,'Data Transformation'!$G$3+0.5*'Data Transformation'!$W$25,IF(C6706=1,D6706-'Data Transformation'!$W$25,FALSE))</f>
        <v>0</v>
      </c>
      <c r="E6705" t="str">
        <f t="array" ref="E6705">IF(ISLOGICAL(D6705),"",FREQUENCY(IF('Data Transformation'!$B$425:$B$8425='Bin Analysis'!$B6699,'Data Transformation'!$G$425:$G$8425),D6705))</f>
        <v/>
      </c>
      <c r="F6705" t="str">
        <f t="shared" si="837"/>
        <v/>
      </c>
      <c r="G6705">
        <f>Weighting!$H$9</f>
        <v>0</v>
      </c>
      <c r="H6705">
        <f t="array" ref="H6705">FREQUENCY(IF('Data Transformation'!$B$4:$B$8425=B6699,'Data Transformation'!$G$4:$G$8425),'Bin Analysis'!$B6705)</f>
        <v>3</v>
      </c>
      <c r="I6705">
        <f t="shared" si="838"/>
        <v>2</v>
      </c>
      <c r="J6705">
        <f t="shared" si="839"/>
        <v>1</v>
      </c>
      <c r="K6705">
        <f>J6705*Weighting!$W$9</f>
        <v>3</v>
      </c>
      <c r="M6705" s="14"/>
    </row>
    <row r="6706" spans="1:13" x14ac:dyDescent="0.25">
      <c r="A6706" s="32">
        <f>IF(Weighting!$P$10&gt;0,B6706,"")</f>
        <v>0.84499999999999997</v>
      </c>
      <c r="B6706">
        <f>Weighting!$C$10</f>
        <v>0.84499999999999997</v>
      </c>
      <c r="C6706">
        <f>Weighting!$F$10</f>
        <v>0</v>
      </c>
      <c r="D6706" t="b">
        <f>IF(C6706=1,'Data Transformation'!$G$3+0.5*'Data Transformation'!$W$25,IF(C6707=1,D6707-'Data Transformation'!$W$25,FALSE))</f>
        <v>0</v>
      </c>
      <c r="E6706" t="str">
        <f t="array" ref="E6706">IF(ISLOGICAL(D6706),"",FREQUENCY(IF('Data Transformation'!$B$425:$B$8425='Bin Analysis'!$B6699,'Data Transformation'!$G$425:$G$8425),D6706))</f>
        <v/>
      </c>
      <c r="F6706" t="str">
        <f t="shared" si="837"/>
        <v/>
      </c>
      <c r="G6706">
        <f>Weighting!$H$10</f>
        <v>0</v>
      </c>
      <c r="H6706">
        <f t="array" ref="H6706">FREQUENCY(IF('Data Transformation'!$B$4:$B$8425=B6699,'Data Transformation'!$G$4:$G$8425),'Bin Analysis'!$B6706)</f>
        <v>8</v>
      </c>
      <c r="I6706">
        <f t="shared" si="838"/>
        <v>5</v>
      </c>
      <c r="J6706">
        <f t="shared" si="839"/>
        <v>1</v>
      </c>
      <c r="K6706">
        <f>J6706*Weighting!$W$10</f>
        <v>3</v>
      </c>
      <c r="M6706" s="14"/>
    </row>
    <row r="6707" spans="1:13" x14ac:dyDescent="0.25">
      <c r="A6707" s="32">
        <f>IF(Weighting!$P$11&gt;0,B6707,"")</f>
        <v>0.97599999999999998</v>
      </c>
      <c r="B6707">
        <f>Weighting!$C$11</f>
        <v>0.97599999999999998</v>
      </c>
      <c r="C6707">
        <f>Weighting!$F$11</f>
        <v>0</v>
      </c>
      <c r="D6707">
        <f>IF(C6707=1,'Data Transformation'!$G$3+0.5*'Data Transformation'!$W$25,IF(C6708=1,D6708-'Data Transformation'!$W$25,FALSE))</f>
        <v>0.86899999999999999</v>
      </c>
      <c r="E6707">
        <f t="array" ref="E6707">IF(ISLOGICAL(D6707),"",FREQUENCY(IF('Data Transformation'!$B$425:$B$8425='Bin Analysis'!$B6699,'Data Transformation'!$G$425:$G$8425),D6707))</f>
        <v>8</v>
      </c>
      <c r="F6707" t="e">
        <f t="shared" si="837"/>
        <v>#VALUE!</v>
      </c>
      <c r="G6707">
        <f>Weighting!$H$11</f>
        <v>0</v>
      </c>
      <c r="H6707">
        <f t="array" ref="H6707">FREQUENCY(IF('Data Transformation'!$B$4:$B$8425=B6699,'Data Transformation'!$G$4:$G$8425),'Bin Analysis'!$B6707)</f>
        <v>13</v>
      </c>
      <c r="I6707">
        <f t="shared" si="838"/>
        <v>5</v>
      </c>
      <c r="J6707">
        <f t="shared" si="839"/>
        <v>1</v>
      </c>
      <c r="K6707">
        <f>J6707*Weighting!$W$11</f>
        <v>2</v>
      </c>
      <c r="M6707" s="14"/>
    </row>
    <row r="6708" spans="1:13" x14ac:dyDescent="0.25">
      <c r="A6708" s="32">
        <f>IF(Weighting!$P$12&gt;0,B6708,"")</f>
        <v>1.107</v>
      </c>
      <c r="B6708">
        <f>Weighting!$C$12</f>
        <v>1.107</v>
      </c>
      <c r="C6708">
        <f>Weighting!$F$12</f>
        <v>1</v>
      </c>
      <c r="D6708">
        <f>IF(C6708=1,'Data Transformation'!$G$3+0.5*'Data Transformation'!$W$25,IF(C6709=1,D6709-'Data Transformation'!$W$25,FALSE))</f>
        <v>1.131</v>
      </c>
      <c r="E6708">
        <f t="array" ref="E6708">IF(ISLOGICAL(D6708),"",FREQUENCY(IF('Data Transformation'!$B$425:$B$8425='Bin Analysis'!$B6699,'Data Transformation'!$G$425:$G$8425),D6708))</f>
        <v>19</v>
      </c>
      <c r="F6708">
        <f t="shared" si="837"/>
        <v>11</v>
      </c>
      <c r="G6708">
        <f>Weighting!$H$12</f>
        <v>0</v>
      </c>
      <c r="H6708">
        <f t="array" ref="H6708">FREQUENCY(IF('Data Transformation'!$B$4:$B$8425=B6699,'Data Transformation'!$G$4:$G$8425),'Bin Analysis'!$B6708)</f>
        <v>20</v>
      </c>
      <c r="I6708">
        <f t="shared" si="838"/>
        <v>7</v>
      </c>
      <c r="J6708">
        <f t="shared" si="839"/>
        <v>1</v>
      </c>
      <c r="K6708">
        <f>J6708*Weighting!$W$12</f>
        <v>1</v>
      </c>
      <c r="M6708" s="14"/>
    </row>
    <row r="6709" spans="1:13" x14ac:dyDescent="0.25">
      <c r="A6709" s="32">
        <f>IF(Weighting!$P$13&gt;0,B6709,"")</f>
        <v>1.238</v>
      </c>
      <c r="B6709">
        <f>Weighting!$C$13</f>
        <v>1.238</v>
      </c>
      <c r="C6709">
        <f>Weighting!$F$13</f>
        <v>0</v>
      </c>
      <c r="D6709" t="b">
        <f>IF(C6709=1,'Data Transformation'!$G$3+0.5*'Data Transformation'!$W$25,IF(C6710=1,D6710-'Data Transformation'!$W$25,FALSE))</f>
        <v>0</v>
      </c>
      <c r="E6709" t="str">
        <f t="array" ref="E6709">IF(ISLOGICAL(D6709),"",FREQUENCY(IF('Data Transformation'!$B$425:$B$8425='Bin Analysis'!$B6699,'Data Transformation'!$G$425:$G$8425),D6709))</f>
        <v/>
      </c>
      <c r="F6709" t="str">
        <f t="shared" si="837"/>
        <v/>
      </c>
      <c r="G6709">
        <f>Weighting!$H$13</f>
        <v>0</v>
      </c>
      <c r="H6709">
        <f t="array" ref="H6709">FREQUENCY(IF('Data Transformation'!$B$4:$B$8425=B6699,'Data Transformation'!$G$4:$G$8425),'Bin Analysis'!$B6709)</f>
        <v>20</v>
      </c>
      <c r="I6709">
        <f t="shared" si="838"/>
        <v>0</v>
      </c>
      <c r="J6709">
        <f t="shared" si="839"/>
        <v>0</v>
      </c>
      <c r="K6709">
        <f>J6709*Weighting!$W$13</f>
        <v>0</v>
      </c>
      <c r="M6709" s="14"/>
    </row>
    <row r="6710" spans="1:13" x14ac:dyDescent="0.25">
      <c r="A6710" s="32">
        <f>IF(Weighting!$P$14&gt;0,B6710,"")</f>
        <v>1.369</v>
      </c>
      <c r="B6710">
        <f>Weighting!$C$14</f>
        <v>1.369</v>
      </c>
      <c r="C6710">
        <f>Weighting!$F$14</f>
        <v>0</v>
      </c>
      <c r="D6710" t="b">
        <f>IF(C6710=1,'Data Transformation'!$G$3+0.5*'Data Transformation'!$W$25,IF(C6711=1,D6711-'Data Transformation'!$W$25,FALSE))</f>
        <v>0</v>
      </c>
      <c r="E6710" t="str">
        <f t="array" ref="E6710">IF(ISLOGICAL(D6710),"",FREQUENCY(IF('Data Transformation'!$B$425:$B$8425='Bin Analysis'!$B6699,'Data Transformation'!$G$425:$G$8425),D6710))</f>
        <v/>
      </c>
      <c r="F6710" t="str">
        <f t="shared" si="837"/>
        <v/>
      </c>
      <c r="G6710">
        <f>Weighting!$H$14</f>
        <v>0</v>
      </c>
      <c r="H6710">
        <f t="array" ref="H6710">FREQUENCY(IF('Data Transformation'!$B$4:$B$8425=B6699,'Data Transformation'!$G$4:$G$8425),'Bin Analysis'!$B6710)</f>
        <v>20</v>
      </c>
      <c r="I6710">
        <f t="shared" si="838"/>
        <v>0</v>
      </c>
      <c r="J6710">
        <f t="shared" si="839"/>
        <v>0</v>
      </c>
      <c r="K6710">
        <f>J6710*Weighting!$W$14</f>
        <v>0</v>
      </c>
      <c r="M6710" s="14"/>
    </row>
    <row r="6711" spans="1:13" x14ac:dyDescent="0.25">
      <c r="A6711" s="32">
        <f>IF(Weighting!$P$15&gt;0,B6711,"")</f>
        <v>1.5000009999999999</v>
      </c>
      <c r="B6711">
        <f>Weighting!$C$15</f>
        <v>1.5000009999999999</v>
      </c>
      <c r="C6711">
        <f>Weighting!$F$15</f>
        <v>0</v>
      </c>
      <c r="D6711" t="b">
        <f>IF(C6711=1,'Data Transformation'!$G$3+0.5*'Data Transformation'!$W$25,IF(C6712=1,D6712-'Data Transformation'!$W$25,FALSE))</f>
        <v>0</v>
      </c>
      <c r="E6711" t="str">
        <f t="array" ref="E6711">IF(ISLOGICAL(D6711),"",FREQUENCY(IF('Data Transformation'!$B$425:$B$8425='Bin Analysis'!$B6699,'Data Transformation'!$G$425:$G$8425),D6711))</f>
        <v/>
      </c>
      <c r="F6711" t="str">
        <f t="shared" si="837"/>
        <v/>
      </c>
      <c r="G6711">
        <f>Weighting!$H$15</f>
        <v>0</v>
      </c>
      <c r="H6711">
        <f t="array" ref="H6711">FREQUENCY(IF('Data Transformation'!$B$4:$B$8425=B6699,'Data Transformation'!$G$4:$G$8425),'Bin Analysis'!$B6711)</f>
        <v>20</v>
      </c>
      <c r="I6711">
        <f t="shared" si="838"/>
        <v>0</v>
      </c>
      <c r="J6711">
        <f t="shared" si="839"/>
        <v>0</v>
      </c>
      <c r="K6711">
        <f>J6711*Weighting!$W$15</f>
        <v>0</v>
      </c>
      <c r="M6711" s="14"/>
    </row>
    <row r="6712" spans="1:13" x14ac:dyDescent="0.25">
      <c r="A6712" s="32" t="str">
        <f>IF(Weighting!$P$16&gt;0,B6712,"")</f>
        <v/>
      </c>
      <c r="B6712">
        <f>Weighting!$C$16</f>
        <v>1.631</v>
      </c>
      <c r="C6712">
        <f>Weighting!$F$16</f>
        <v>0</v>
      </c>
      <c r="D6712" t="b">
        <f>IF(C6712=1,'Data Transformation'!$G$3+0.5*'Data Transformation'!$W$25,IF(C6713=1,D6713-'Data Transformation'!$W$25,FALSE))</f>
        <v>0</v>
      </c>
      <c r="E6712" t="str">
        <f t="array" ref="E6712">IF(ISLOGICAL(D6712),"",FREQUENCY(IF('Data Transformation'!$B$425:$B$8425='Bin Analysis'!$B6699,'Data Transformation'!$G$425:$G$8425),D6712))</f>
        <v/>
      </c>
      <c r="F6712" t="str">
        <f t="shared" si="837"/>
        <v/>
      </c>
      <c r="G6712">
        <f>Weighting!$H$16</f>
        <v>0</v>
      </c>
      <c r="H6712">
        <f t="array" ref="H6712">FREQUENCY(IF('Data Transformation'!$B$4:$B$8425=B6699,'Data Transformation'!$G$4:$G$8425),'Bin Analysis'!$B6712)</f>
        <v>20</v>
      </c>
      <c r="I6712">
        <f t="shared" si="838"/>
        <v>0</v>
      </c>
      <c r="J6712">
        <f t="shared" si="839"/>
        <v>0</v>
      </c>
      <c r="K6712">
        <f>J6712*Weighting!$W$16</f>
        <v>0</v>
      </c>
      <c r="M6712" s="14"/>
    </row>
    <row r="6713" spans="1:13" x14ac:dyDescent="0.25">
      <c r="A6713" s="32" t="str">
        <f>IF(Weighting!$P$17&gt;0,B6713,"")</f>
        <v/>
      </c>
      <c r="B6713">
        <f>Weighting!$C$17</f>
        <v>1.762</v>
      </c>
      <c r="C6713">
        <f>Weighting!$F$17</f>
        <v>0</v>
      </c>
      <c r="D6713" t="b">
        <f>IF(C6713=1,'Data Transformation'!$G$3+0.5*'Data Transformation'!$W$25,IF(C6714=1,D6714-'Data Transformation'!$W$25,FALSE))</f>
        <v>0</v>
      </c>
      <c r="E6713" t="str">
        <f t="array" ref="E6713">IF(ISLOGICAL(D6713),"",FREQUENCY(IF('Data Transformation'!$B$425:$B$8425='Bin Analysis'!$B6699,'Data Transformation'!$G$425:$G$8425),D6713))</f>
        <v/>
      </c>
      <c r="F6713" t="str">
        <f t="shared" si="837"/>
        <v/>
      </c>
      <c r="G6713">
        <f>Weighting!$H$17</f>
        <v>0</v>
      </c>
      <c r="H6713">
        <f t="array" ref="H6713">FREQUENCY(IF('Data Transformation'!$B$4:$B$8425=B6699,'Data Transformation'!$G$4:$G$8425),'Bin Analysis'!$B6713)</f>
        <v>20</v>
      </c>
      <c r="I6713">
        <f t="shared" si="838"/>
        <v>0</v>
      </c>
      <c r="J6713">
        <f t="shared" si="839"/>
        <v>0</v>
      </c>
      <c r="K6713">
        <f>J6713*Weighting!$W$17</f>
        <v>0</v>
      </c>
      <c r="M6713" s="14"/>
    </row>
    <row r="6714" spans="1:13" x14ac:dyDescent="0.25">
      <c r="A6714" s="32" t="str">
        <f>IF(Weighting!$P$18&gt;0,B6714,"")</f>
        <v/>
      </c>
      <c r="B6714">
        <f>Weighting!$C$18</f>
        <v>1.893</v>
      </c>
      <c r="C6714">
        <f>Weighting!$F$18</f>
        <v>0</v>
      </c>
      <c r="D6714" t="b">
        <f>IF(C6714=1,'Data Transformation'!$G$3+0.5*'Data Transformation'!$W$25,IF(C6715=1,D6715-'Data Transformation'!$W$25,FALSE))</f>
        <v>0</v>
      </c>
      <c r="E6714" t="str">
        <f t="array" ref="E6714">IF(ISLOGICAL(D6714),"",FREQUENCY(IF('Data Transformation'!$B$425:$B$8425='Bin Analysis'!$B6699,'Data Transformation'!$G$425:$G$8425),D6714))</f>
        <v/>
      </c>
      <c r="F6714" t="str">
        <f t="shared" si="837"/>
        <v/>
      </c>
      <c r="G6714">
        <f>Weighting!$H$18</f>
        <v>0</v>
      </c>
      <c r="H6714">
        <f t="array" ref="H6714">FREQUENCY(IF('Data Transformation'!$B$4:$B$8425=B6699,'Data Transformation'!$G$4:$G$8425),'Bin Analysis'!$B6714)</f>
        <v>20</v>
      </c>
      <c r="I6714">
        <f t="shared" si="838"/>
        <v>0</v>
      </c>
      <c r="J6714">
        <f t="shared" si="839"/>
        <v>0</v>
      </c>
      <c r="K6714">
        <f>J6714*Weighting!$W$18</f>
        <v>0</v>
      </c>
      <c r="M6714" s="14"/>
    </row>
    <row r="6715" spans="1:13" x14ac:dyDescent="0.25">
      <c r="A6715" s="32" t="str">
        <f>IF(Weighting!$P$19&gt;0,B6715,"")</f>
        <v/>
      </c>
      <c r="B6715">
        <f>Weighting!$C$19</f>
        <v>2.024</v>
      </c>
      <c r="C6715">
        <f>Weighting!$F$19</f>
        <v>0</v>
      </c>
      <c r="D6715" t="b">
        <f>IF(C6715=1,'Data Transformation'!$G$3+0.5*'Data Transformation'!$W$25,IF(C6716=1,D6716-'Data Transformation'!$W$25,FALSE))</f>
        <v>0</v>
      </c>
      <c r="E6715" t="str">
        <f t="array" ref="E6715">IF(ISLOGICAL(D6715),"",FREQUENCY(IF('Data Transformation'!$B$425:$B$8425='Bin Analysis'!$B6699,'Data Transformation'!$G$425:$G$8425),D6715))</f>
        <v/>
      </c>
      <c r="F6715" t="str">
        <f t="shared" si="837"/>
        <v/>
      </c>
      <c r="G6715">
        <f>Weighting!$H$19</f>
        <v>0</v>
      </c>
      <c r="H6715">
        <f t="array" ref="H6715">FREQUENCY(IF('Data Transformation'!$B$4:$B$8425=B6699,'Data Transformation'!$G$4:$G$8425),'Bin Analysis'!$B6715)</f>
        <v>20</v>
      </c>
      <c r="I6715">
        <f t="shared" si="838"/>
        <v>0</v>
      </c>
      <c r="J6715">
        <f t="shared" si="839"/>
        <v>0</v>
      </c>
      <c r="K6715">
        <f>J6715*Weighting!$W$19</f>
        <v>0</v>
      </c>
      <c r="M6715" s="14"/>
    </row>
    <row r="6716" spans="1:13" x14ac:dyDescent="0.25">
      <c r="A6716" s="32" t="str">
        <f>IF(Weighting!$P$20&gt;0,B6716,"")</f>
        <v/>
      </c>
      <c r="B6716">
        <f>Weighting!$C$20</f>
        <v>2.1550000000000002</v>
      </c>
      <c r="C6716">
        <f>Weighting!$F$20</f>
        <v>0</v>
      </c>
      <c r="D6716" t="b">
        <f>IF(C6716=1,'Data Transformation'!$G$3+0.5*'Data Transformation'!$W$25,IF(C6717=1,D6717-'Data Transformation'!$W$25,FALSE))</f>
        <v>0</v>
      </c>
      <c r="E6716" t="str">
        <f t="array" ref="E6716">IF(ISLOGICAL(D6716),"",FREQUENCY(IF('Data Transformation'!$B$425:$B$8425='Bin Analysis'!$B6699,'Data Transformation'!$G$425:$G$8425),D6716))</f>
        <v/>
      </c>
      <c r="F6716" t="str">
        <f t="shared" si="837"/>
        <v/>
      </c>
      <c r="G6716">
        <f>Weighting!$H$20</f>
        <v>0</v>
      </c>
      <c r="H6716">
        <f t="array" ref="H6716">FREQUENCY(IF('Data Transformation'!$B$4:$B$8425=B6699,'Data Transformation'!$G$4:$G$8425),'Bin Analysis'!$B6716)</f>
        <v>20</v>
      </c>
      <c r="I6716">
        <f t="shared" si="838"/>
        <v>0</v>
      </c>
      <c r="J6716">
        <f t="shared" si="839"/>
        <v>0</v>
      </c>
      <c r="K6716">
        <f>J6716*Weighting!$W$20</f>
        <v>0</v>
      </c>
      <c r="M6716" s="14"/>
    </row>
    <row r="6717" spans="1:13" x14ac:dyDescent="0.25">
      <c r="A6717" s="32" t="str">
        <f>IF(Weighting!$P$21&gt;0,B6717,"")</f>
        <v/>
      </c>
      <c r="B6717">
        <f>Weighting!$C$21</f>
        <v>2.2860000000000005</v>
      </c>
      <c r="C6717">
        <f>Weighting!$F$21</f>
        <v>0</v>
      </c>
      <c r="D6717" t="b">
        <f>IF(C6717=1,'Data Transformation'!$G$3+0.5*'Data Transformation'!$W$25,IF(C6718=1,D6718-'Data Transformation'!$W$25,FALSE))</f>
        <v>0</v>
      </c>
      <c r="E6717" t="str">
        <f t="array" ref="E6717">IF(ISLOGICAL(D6717),"",FREQUENCY(IF('Data Transformation'!$B$425:$B$8425='Bin Analysis'!$B6699,'Data Transformation'!$G$425:$G$8425),D6717))</f>
        <v/>
      </c>
      <c r="F6717" t="str">
        <f t="shared" si="837"/>
        <v/>
      </c>
      <c r="G6717">
        <f>Weighting!$H$21</f>
        <v>0</v>
      </c>
      <c r="H6717">
        <f t="array" ref="H6717">FREQUENCY(IF('Data Transformation'!$B$4:$B$8425=B6699,'Data Transformation'!$G$4:$G$8425),'Bin Analysis'!$B6717)</f>
        <v>20</v>
      </c>
      <c r="I6717">
        <f t="shared" si="838"/>
        <v>0</v>
      </c>
      <c r="J6717">
        <f t="shared" si="839"/>
        <v>0</v>
      </c>
      <c r="K6717">
        <f>J6717*Weighting!$W$21</f>
        <v>0</v>
      </c>
      <c r="M6717" s="14"/>
    </row>
    <row r="6718" spans="1:13" x14ac:dyDescent="0.25">
      <c r="A6718" s="32" t="str">
        <f>IF(Weighting!$P$22&gt;0,B6718,"")</f>
        <v/>
      </c>
      <c r="B6718">
        <f>Weighting!$C$22</f>
        <v>2.4170000000000007</v>
      </c>
      <c r="C6718">
        <f>Weighting!$F$22</f>
        <v>0</v>
      </c>
      <c r="D6718" t="b">
        <f>IF(C6718=1,'Data Transformation'!$G$3+0.5*'Data Transformation'!$W$25,IF(C6719=1,D6719-'Data Transformation'!$W$25,FALSE))</f>
        <v>0</v>
      </c>
      <c r="E6718" t="str">
        <f t="array" ref="E6718">IF(ISLOGICAL(D6718),"",FREQUENCY(IF('Data Transformation'!$B$425:$B$8425='Bin Analysis'!$B6699,'Data Transformation'!$G$425:$G$8425),D6718))</f>
        <v/>
      </c>
      <c r="F6718" t="str">
        <f t="shared" si="837"/>
        <v/>
      </c>
      <c r="G6718">
        <f>Weighting!$H$22</f>
        <v>0</v>
      </c>
      <c r="H6718">
        <f t="array" ref="H6718">FREQUENCY(IF('Data Transformation'!$B$4:$B$8425=B6699,'Data Transformation'!$G$4:$G$8425),'Bin Analysis'!$B6718)</f>
        <v>20</v>
      </c>
      <c r="I6718">
        <f t="shared" si="838"/>
        <v>0</v>
      </c>
      <c r="J6718">
        <f t="shared" si="839"/>
        <v>0</v>
      </c>
      <c r="K6718">
        <f>J6718*Weighting!$W$22</f>
        <v>0</v>
      </c>
      <c r="M6718" s="14"/>
    </row>
    <row r="6719" spans="1:13" x14ac:dyDescent="0.25">
      <c r="A6719" s="32" t="str">
        <f>IF(Weighting!$P$23&gt;0,B6719,"")</f>
        <v/>
      </c>
      <c r="B6719">
        <f>Weighting!$C$23</f>
        <v>2.5480000000000009</v>
      </c>
      <c r="C6719">
        <f>Weighting!$F$23</f>
        <v>0</v>
      </c>
      <c r="D6719" t="b">
        <f>IF(C6719=1,'Data Transformation'!$G$3+0.5*'Data Transformation'!$W$25,IF(C6720=1,D6720-'Data Transformation'!$W$25,FALSE))</f>
        <v>0</v>
      </c>
      <c r="E6719" t="str">
        <f t="array" ref="E6719">IF(ISLOGICAL(D6719),"",FREQUENCY(IF('Data Transformation'!$B$425:$B$8425='Bin Analysis'!$B6699,'Data Transformation'!$G$425:$G$8425),D6719))</f>
        <v/>
      </c>
      <c r="F6719" t="str">
        <f t="shared" si="837"/>
        <v/>
      </c>
      <c r="G6719">
        <f>Weighting!$H$23</f>
        <v>0</v>
      </c>
      <c r="H6719">
        <f t="array" ref="H6719">FREQUENCY(IF('Data Transformation'!$B$4:$B$8425=B6699,'Data Transformation'!$G$4:$G$8425),'Bin Analysis'!$B6719)</f>
        <v>20</v>
      </c>
      <c r="I6719">
        <f t="shared" si="838"/>
        <v>0</v>
      </c>
      <c r="J6719">
        <f t="shared" si="839"/>
        <v>0</v>
      </c>
      <c r="K6719">
        <f>J6719*Weighting!$W$23</f>
        <v>0</v>
      </c>
      <c r="M6719" s="14"/>
    </row>
    <row r="6720" spans="1:13" x14ac:dyDescent="0.25">
      <c r="A6720" s="32" t="str">
        <f>IF(Weighting!$P$24&gt;0,B6720,"")</f>
        <v/>
      </c>
      <c r="B6720">
        <f>Weighting!$C$24</f>
        <v>2.6790000000000012</v>
      </c>
      <c r="C6720">
        <f>Weighting!$F$24</f>
        <v>0</v>
      </c>
      <c r="D6720" t="b">
        <f>IF(C6720=1,'Data Transformation'!$G$3+0.5*'Data Transformation'!$W$25,IF(C6721=1,D6721-'Data Transformation'!$W$25,FALSE))</f>
        <v>0</v>
      </c>
      <c r="E6720" t="str">
        <f t="array" ref="E6720">IF(ISLOGICAL(D6720),"",FREQUENCY(IF('Data Transformation'!$B$425:$B$8425='Bin Analysis'!$B6699,'Data Transformation'!$G$425:$G$8425),D6720))</f>
        <v/>
      </c>
      <c r="F6720" t="str">
        <f t="shared" si="837"/>
        <v/>
      </c>
      <c r="G6720">
        <f>Weighting!$H$24</f>
        <v>0</v>
      </c>
      <c r="H6720">
        <f t="array" ref="H6720">FREQUENCY(IF('Data Transformation'!$B$4:$B$8425=B6699,'Data Transformation'!$G$4:$G$8425),'Bin Analysis'!$B6720)</f>
        <v>20</v>
      </c>
      <c r="I6720">
        <f t="shared" si="838"/>
        <v>0</v>
      </c>
      <c r="J6720">
        <f t="shared" si="839"/>
        <v>0</v>
      </c>
      <c r="K6720">
        <f>J6720*Weighting!$W$24</f>
        <v>0</v>
      </c>
      <c r="M6720" s="14"/>
    </row>
    <row r="6721" spans="1:25" x14ac:dyDescent="0.25">
      <c r="A6721" s="32" t="str">
        <f>IF(Weighting!$P$25&gt;0,B6721,"")</f>
        <v/>
      </c>
      <c r="B6721">
        <f>Weighting!$C$25</f>
        <v>2.8100000000000014</v>
      </c>
      <c r="C6721">
        <f>Weighting!$F$25</f>
        <v>0</v>
      </c>
      <c r="D6721" t="b">
        <f>IF(C6721=1,'Data Transformation'!$G$3+0.5*'Data Transformation'!$W$25,IF(C6722=1,D6722-'Data Transformation'!$W$25,FALSE))</f>
        <v>0</v>
      </c>
      <c r="E6721" t="str">
        <f t="array" ref="E6721">IF(ISLOGICAL(D6721),"",FREQUENCY(IF('Data Transformation'!$B$425:$B$8425='Bin Analysis'!$B6699,'Data Transformation'!$G$425:$G$8425),D6721))</f>
        <v/>
      </c>
      <c r="F6721" t="str">
        <f t="shared" si="837"/>
        <v/>
      </c>
      <c r="G6721">
        <f>Weighting!$H$25</f>
        <v>0</v>
      </c>
      <c r="H6721">
        <f t="array" ref="H6721">FREQUENCY(IF('Data Transformation'!$B$4:$B$8425=B6699,'Data Transformation'!$G$4:$G$8425),'Bin Analysis'!$B6721)</f>
        <v>20</v>
      </c>
      <c r="I6721">
        <f t="shared" si="838"/>
        <v>0</v>
      </c>
      <c r="J6721">
        <f t="shared" si="839"/>
        <v>0</v>
      </c>
      <c r="K6721">
        <f>J6721*Weighting!$W$25</f>
        <v>0</v>
      </c>
      <c r="M6721" s="14"/>
    </row>
    <row r="6722" spans="1:25" x14ac:dyDescent="0.25">
      <c r="N6722" s="55"/>
      <c r="O6722"/>
      <c r="P6722"/>
      <c r="Q6722"/>
      <c r="R6722"/>
    </row>
    <row r="6723" spans="1:25" ht="23.25" x14ac:dyDescent="0.35">
      <c r="A6723" s="21" t="s">
        <v>0</v>
      </c>
      <c r="B6723" s="21">
        <f>IFERROR(VLOOKUP(C6723,'Data Transformation'!$L$6:$M$426,2,FALSE),"")</f>
        <v>280</v>
      </c>
      <c r="C6723" s="21">
        <f>C6699+1</f>
        <v>280</v>
      </c>
      <c r="D6723" s="21"/>
      <c r="E6723" s="21"/>
      <c r="F6723" s="21"/>
      <c r="G6723" s="21"/>
      <c r="H6723" s="22"/>
      <c r="I6723" s="22"/>
      <c r="J6723" s="22"/>
      <c r="K6723" s="21"/>
      <c r="L6723" s="21">
        <f>B6723</f>
        <v>280</v>
      </c>
      <c r="M6723" s="23">
        <f>INDEX('Data Transformation'!$O$4:$O$424,MATCH($B6723,'Data Transformation'!$M$4:$M$424,0),MATCH($M$2,'Data Transformation'!$O$3,0))</f>
        <v>17</v>
      </c>
      <c r="N6723" s="27">
        <f>IF('Input and Summary Results'!$J$16="minimum",'Bin Analysis'!X6724/(M6723-1),'Bin Analysis'!Y6723/('Bin Analysis'!M6723-1))</f>
        <v>0</v>
      </c>
      <c r="O6723" s="27">
        <f>IF(M6723=FALSE,NA(),(VLOOKUP(1,C6726:K6745,4,FALSE))/(M6723-1))</f>
        <v>6.25E-2</v>
      </c>
      <c r="P6723" s="27">
        <f>IF(M6723=FALSE,NA(),SUM(J6726:J6745)/Weighting!$S$5)</f>
        <v>0.5</v>
      </c>
      <c r="Q6723" s="27">
        <f>IF(M6723=FALSE,NA(),SUM(K6726:K6745)/Weighting!$S$6)</f>
        <v>0.43478260869565216</v>
      </c>
      <c r="R6723" s="27">
        <f>IF(M6723=FALSE,NA(),(VLOOKUP(1,G6726:K6745,3,FALSE))/(M6723-1))</f>
        <v>0.625</v>
      </c>
      <c r="S6723" s="22" t="str">
        <f>IF(M6723=FALSE,NA(),IF(SUM(J6726:J6745)=2,"yes","no"))</f>
        <v>no</v>
      </c>
      <c r="X6723" s="2" cm="2">
        <f t="array" ref="X6723:X6724">FREQUENCY(IF('Data Transformation'!$B$425:$B$6424='Bin Analysis'!L6723,'Data Transformation'!$G$425:$G$6424),'Data Transformation'!$U$11)</f>
        <v>16</v>
      </c>
      <c r="Y6723" s="2" cm="2">
        <f t="array" ref="Y6723:Y6724">FREQUENCY(IF('Data Transformation'!$B$425:$B$6424='Bin Analysis'!L6723,'Data Transformation'!$G$425:$G$6424),'Data Transformation'!$U$12)</f>
        <v>15</v>
      </c>
    </row>
    <row r="6724" spans="1:25" x14ac:dyDescent="0.25">
      <c r="A6724" s="14" t="s">
        <v>66</v>
      </c>
      <c r="B6724" t="s">
        <v>47</v>
      </c>
      <c r="C6724" t="s">
        <v>5</v>
      </c>
      <c r="D6724" t="s">
        <v>99</v>
      </c>
      <c r="E6724" t="s">
        <v>100</v>
      </c>
      <c r="F6724" t="s">
        <v>101</v>
      </c>
      <c r="G6724" t="s">
        <v>69</v>
      </c>
      <c r="H6724" t="s">
        <v>31</v>
      </c>
      <c r="I6724" t="s">
        <v>32</v>
      </c>
      <c r="J6724" t="s">
        <v>46</v>
      </c>
      <c r="K6724" s="14" t="s">
        <v>45</v>
      </c>
      <c r="M6724" s="14"/>
      <c r="X6724" s="2">
        <v>0</v>
      </c>
      <c r="Y6724" s="2">
        <v>1</v>
      </c>
    </row>
    <row r="6725" spans="1:25" x14ac:dyDescent="0.25">
      <c r="A6725" s="32"/>
      <c r="D6725" t="b">
        <f>IF(C6725=1,'Data Transformation'!$G$3+0.5*'Data Transformation'!$W$25,IF(C6726=1,D6726-'Data Transformation'!$W$25,FALSE))</f>
        <v>0</v>
      </c>
      <c r="E6725" t="str">
        <f t="array" ref="E6725">IF(ISLOGICAL(D6725),"",FREQUENCY(IF('Data Transformation'!$B$425:$B$8425='Bin Analysis'!$B6723,'Data Transformation'!$G$425:$G$8425),D6725))</f>
        <v/>
      </c>
      <c r="F6725" t="str">
        <f>IF(ISLOGICAL(D6725),"",E6725-E6724)</f>
        <v/>
      </c>
      <c r="M6725" s="14"/>
    </row>
    <row r="6726" spans="1:25" x14ac:dyDescent="0.25">
      <c r="A6726" s="32">
        <f>IF(Weighting!$P$6&gt;0,B6726,"")</f>
        <v>0.32100000000000001</v>
      </c>
      <c r="B6726">
        <f>Weighting!$C$6</f>
        <v>0.32100000000000001</v>
      </c>
      <c r="C6726">
        <f>Weighting!$F$6</f>
        <v>0</v>
      </c>
      <c r="D6726" t="b">
        <f>IF(C6726=1,'Data Transformation'!$G$3+0.5*'Data Transformation'!$W$25,IF(C6727=1,D6727-'Data Transformation'!$W$25,FALSE))</f>
        <v>0</v>
      </c>
      <c r="E6726" t="str">
        <f t="array" ref="E6726">IF(ISLOGICAL(D6726),"",FREQUENCY(IF('Data Transformation'!$B$425:$B$8425='Bin Analysis'!$B6723,'Data Transformation'!$G$425:$G$8425),D6726))</f>
        <v/>
      </c>
      <c r="F6726" t="str">
        <f>IF(ISLOGICAL(D6726),"",E6726-E6725)</f>
        <v/>
      </c>
      <c r="G6726">
        <f>Weighting!$H$6</f>
        <v>1</v>
      </c>
      <c r="H6726">
        <f t="array" ref="H6726">FREQUENCY(IF('Data Transformation'!$B$4:$B$8425=B6723,'Data Transformation'!$G$4:$G$8425),'Bin Analysis'!$B6726)</f>
        <v>10</v>
      </c>
      <c r="I6726">
        <f>H6726-H6725</f>
        <v>10</v>
      </c>
      <c r="J6726">
        <f>IF(I6726=0,0,1)</f>
        <v>1</v>
      </c>
      <c r="K6726">
        <f>J6726*Weighting!$W$6</f>
        <v>1</v>
      </c>
      <c r="M6726" s="14"/>
    </row>
    <row r="6727" spans="1:25" x14ac:dyDescent="0.25">
      <c r="A6727" s="32">
        <f>IF(Weighting!$P$7&gt;0,B6727,"")</f>
        <v>0.45200000000000001</v>
      </c>
      <c r="B6727">
        <f>Weighting!$C$7</f>
        <v>0.45200000000000001</v>
      </c>
      <c r="C6727">
        <f>Weighting!$F$7</f>
        <v>0</v>
      </c>
      <c r="D6727" t="b">
        <f>IF(C6727=1,'Data Transformation'!$G$3+0.5*'Data Transformation'!$W$25,IF(C6728=1,D6728-'Data Transformation'!$W$25,FALSE))</f>
        <v>0</v>
      </c>
      <c r="E6727" t="str">
        <f t="array" ref="E6727">IF(ISLOGICAL(D6727),"",FREQUENCY(IF('Data Transformation'!$B$425:$B$8425='Bin Analysis'!$B6723,'Data Transformation'!$G$425:$G$8425),D6727))</f>
        <v/>
      </c>
      <c r="F6727" t="str">
        <f t="shared" ref="F6727:F6745" si="840">IF(ISLOGICAL(D6727),"",E6727-E6726)</f>
        <v/>
      </c>
      <c r="G6727">
        <f>Weighting!$H$7</f>
        <v>0</v>
      </c>
      <c r="H6727">
        <f t="array" ref="H6727">FREQUENCY(IF('Data Transformation'!$B$4:$B$8425=B6723,'Data Transformation'!$G$4:$G$8425),'Bin Analysis'!$B6727)</f>
        <v>12</v>
      </c>
      <c r="I6727">
        <f t="shared" ref="I6727:I6745" si="841">H6727-H6726</f>
        <v>2</v>
      </c>
      <c r="J6727">
        <f>IF(I6727=0,0,1)</f>
        <v>1</v>
      </c>
      <c r="K6727">
        <f>J6727*Weighting!$W$7</f>
        <v>2</v>
      </c>
      <c r="M6727" s="14"/>
    </row>
    <row r="6728" spans="1:25" x14ac:dyDescent="0.25">
      <c r="A6728" s="32">
        <f>IF(Weighting!$P$8&gt;0,B6728,"")</f>
        <v>0.58299999999999996</v>
      </c>
      <c r="B6728">
        <f>Weighting!$C$8</f>
        <v>0.58299999999999996</v>
      </c>
      <c r="C6728">
        <f>Weighting!$F$8</f>
        <v>0</v>
      </c>
      <c r="D6728" t="b">
        <f>IF(C6728=1,'Data Transformation'!$G$3+0.5*'Data Transformation'!$W$25,IF(C6729=1,D6729-'Data Transformation'!$W$25,FALSE))</f>
        <v>0</v>
      </c>
      <c r="E6728" t="str">
        <f t="array" ref="E6728">IF(ISLOGICAL(D6728),"",FREQUENCY(IF('Data Transformation'!$B$425:$B$8425='Bin Analysis'!$B6723,'Data Transformation'!$G$425:$G$8425),D6728))</f>
        <v/>
      </c>
      <c r="F6728" t="str">
        <f t="shared" si="840"/>
        <v/>
      </c>
      <c r="G6728">
        <f>Weighting!$H$8</f>
        <v>0</v>
      </c>
      <c r="H6728">
        <f t="array" ref="H6728">FREQUENCY(IF('Data Transformation'!$B$4:$B$8425=B6723,'Data Transformation'!$G$4:$G$8425),'Bin Analysis'!$B6728)</f>
        <v>13</v>
      </c>
      <c r="I6728">
        <f t="shared" si="841"/>
        <v>1</v>
      </c>
      <c r="J6728">
        <f t="shared" ref="J6728:J6745" si="842">IF(I6728=0,0,1)</f>
        <v>1</v>
      </c>
      <c r="K6728">
        <f>J6728*Weighting!$W$8</f>
        <v>3</v>
      </c>
      <c r="M6728" s="14"/>
    </row>
    <row r="6729" spans="1:25" x14ac:dyDescent="0.25">
      <c r="A6729" s="32">
        <f>IF(Weighting!$P$9&gt;0,B6729,"")</f>
        <v>0.71399999999999997</v>
      </c>
      <c r="B6729" s="50">
        <f>Weighting!$C$9</f>
        <v>0.71399999999999997</v>
      </c>
      <c r="C6729">
        <f>Weighting!$F$9</f>
        <v>0</v>
      </c>
      <c r="D6729" t="b">
        <f>IF(C6729=1,'Data Transformation'!$G$3+0.5*'Data Transformation'!$W$25,IF(C6730=1,D6730-'Data Transformation'!$W$25,FALSE))</f>
        <v>0</v>
      </c>
      <c r="E6729" t="str">
        <f t="array" ref="E6729">IF(ISLOGICAL(D6729),"",FREQUENCY(IF('Data Transformation'!$B$425:$B$8425='Bin Analysis'!$B6723,'Data Transformation'!$G$425:$G$8425),D6729))</f>
        <v/>
      </c>
      <c r="F6729" t="str">
        <f t="shared" si="840"/>
        <v/>
      </c>
      <c r="G6729">
        <f>Weighting!$H$9</f>
        <v>0</v>
      </c>
      <c r="H6729">
        <f t="array" ref="H6729">FREQUENCY(IF('Data Transformation'!$B$4:$B$8425=B6723,'Data Transformation'!$G$4:$G$8425),'Bin Analysis'!$B6729)</f>
        <v>15</v>
      </c>
      <c r="I6729">
        <f t="shared" si="841"/>
        <v>2</v>
      </c>
      <c r="J6729">
        <f t="shared" si="842"/>
        <v>1</v>
      </c>
      <c r="K6729">
        <f>J6729*Weighting!$W$9</f>
        <v>3</v>
      </c>
      <c r="M6729" s="14"/>
    </row>
    <row r="6730" spans="1:25" x14ac:dyDescent="0.25">
      <c r="A6730" s="32">
        <f>IF(Weighting!$P$10&gt;0,B6730,"")</f>
        <v>0.84499999999999997</v>
      </c>
      <c r="B6730">
        <f>Weighting!$C$10</f>
        <v>0.84499999999999997</v>
      </c>
      <c r="C6730">
        <f>Weighting!$F$10</f>
        <v>0</v>
      </c>
      <c r="D6730" t="b">
        <f>IF(C6730=1,'Data Transformation'!$G$3+0.5*'Data Transformation'!$W$25,IF(C6731=1,D6731-'Data Transformation'!$W$25,FALSE))</f>
        <v>0</v>
      </c>
      <c r="E6730" t="str">
        <f t="array" ref="E6730">IF(ISLOGICAL(D6730),"",FREQUENCY(IF('Data Transformation'!$B$425:$B$8425='Bin Analysis'!$B6723,'Data Transformation'!$G$425:$G$8425),D6730))</f>
        <v/>
      </c>
      <c r="F6730" t="str">
        <f t="shared" si="840"/>
        <v/>
      </c>
      <c r="G6730">
        <f>Weighting!$H$10</f>
        <v>0</v>
      </c>
      <c r="H6730">
        <f t="array" ref="H6730">FREQUENCY(IF('Data Transformation'!$B$4:$B$8425=B6723,'Data Transformation'!$G$4:$G$8425),'Bin Analysis'!$B6730)</f>
        <v>15</v>
      </c>
      <c r="I6730">
        <f t="shared" si="841"/>
        <v>0</v>
      </c>
      <c r="J6730">
        <f t="shared" si="842"/>
        <v>0</v>
      </c>
      <c r="K6730">
        <f>J6730*Weighting!$W$10</f>
        <v>0</v>
      </c>
      <c r="M6730" s="14"/>
    </row>
    <row r="6731" spans="1:25" x14ac:dyDescent="0.25">
      <c r="A6731" s="32">
        <f>IF(Weighting!$P$11&gt;0,B6731,"")</f>
        <v>0.97599999999999998</v>
      </c>
      <c r="B6731">
        <f>Weighting!$C$11</f>
        <v>0.97599999999999998</v>
      </c>
      <c r="C6731">
        <f>Weighting!$F$11</f>
        <v>0</v>
      </c>
      <c r="D6731">
        <f>IF(C6731=1,'Data Transformation'!$G$3+0.5*'Data Transformation'!$W$25,IF(C6732=1,D6732-'Data Transformation'!$W$25,FALSE))</f>
        <v>0.86899999999999999</v>
      </c>
      <c r="E6731">
        <f t="array" ref="E6731">IF(ISLOGICAL(D6731),"",FREQUENCY(IF('Data Transformation'!$B$425:$B$8425='Bin Analysis'!$B6723,'Data Transformation'!$G$425:$G$8425),D6731))</f>
        <v>15</v>
      </c>
      <c r="F6731" t="e">
        <f t="shared" si="840"/>
        <v>#VALUE!</v>
      </c>
      <c r="G6731">
        <f>Weighting!$H$11</f>
        <v>0</v>
      </c>
      <c r="H6731">
        <f t="array" ref="H6731">FREQUENCY(IF('Data Transformation'!$B$4:$B$8425=B6723,'Data Transformation'!$G$4:$G$8425),'Bin Analysis'!$B6731)</f>
        <v>15</v>
      </c>
      <c r="I6731">
        <f t="shared" si="841"/>
        <v>0</v>
      </c>
      <c r="J6731">
        <f t="shared" si="842"/>
        <v>0</v>
      </c>
      <c r="K6731">
        <f>J6731*Weighting!$W$11</f>
        <v>0</v>
      </c>
      <c r="M6731" s="14"/>
    </row>
    <row r="6732" spans="1:25" x14ac:dyDescent="0.25">
      <c r="A6732" s="32">
        <f>IF(Weighting!$P$12&gt;0,B6732,"")</f>
        <v>1.107</v>
      </c>
      <c r="B6732">
        <f>Weighting!$C$12</f>
        <v>1.107</v>
      </c>
      <c r="C6732">
        <f>Weighting!$F$12</f>
        <v>1</v>
      </c>
      <c r="D6732">
        <f>IF(C6732=1,'Data Transformation'!$G$3+0.5*'Data Transformation'!$W$25,IF(C6733=1,D6733-'Data Transformation'!$W$25,FALSE))</f>
        <v>1.131</v>
      </c>
      <c r="E6732">
        <f t="array" ref="E6732">IF(ISLOGICAL(D6732),"",FREQUENCY(IF('Data Transformation'!$B$425:$B$8425='Bin Analysis'!$B6723,'Data Transformation'!$G$425:$G$8425),D6732))</f>
        <v>16</v>
      </c>
      <c r="F6732">
        <f t="shared" si="840"/>
        <v>1</v>
      </c>
      <c r="G6732">
        <f>Weighting!$H$12</f>
        <v>0</v>
      </c>
      <c r="H6732">
        <f t="array" ref="H6732">FREQUENCY(IF('Data Transformation'!$B$4:$B$8425=B6723,'Data Transformation'!$G$4:$G$8425),'Bin Analysis'!$B6732)</f>
        <v>17</v>
      </c>
      <c r="I6732">
        <f t="shared" si="841"/>
        <v>2</v>
      </c>
      <c r="J6732">
        <f t="shared" si="842"/>
        <v>1</v>
      </c>
      <c r="K6732">
        <f>J6732*Weighting!$W$12</f>
        <v>1</v>
      </c>
      <c r="M6732" s="14"/>
    </row>
    <row r="6733" spans="1:25" x14ac:dyDescent="0.25">
      <c r="A6733" s="32">
        <f>IF(Weighting!$P$13&gt;0,B6733,"")</f>
        <v>1.238</v>
      </c>
      <c r="B6733">
        <f>Weighting!$C$13</f>
        <v>1.238</v>
      </c>
      <c r="C6733">
        <f>Weighting!$F$13</f>
        <v>0</v>
      </c>
      <c r="D6733" t="b">
        <f>IF(C6733=1,'Data Transformation'!$G$3+0.5*'Data Transformation'!$W$25,IF(C6734=1,D6734-'Data Transformation'!$W$25,FALSE))</f>
        <v>0</v>
      </c>
      <c r="E6733" t="str">
        <f t="array" ref="E6733">IF(ISLOGICAL(D6733),"",FREQUENCY(IF('Data Transformation'!$B$425:$B$8425='Bin Analysis'!$B6723,'Data Transformation'!$G$425:$G$8425),D6733))</f>
        <v/>
      </c>
      <c r="F6733" t="str">
        <f t="shared" si="840"/>
        <v/>
      </c>
      <c r="G6733">
        <f>Weighting!$H$13</f>
        <v>0</v>
      </c>
      <c r="H6733">
        <f t="array" ref="H6733">FREQUENCY(IF('Data Transformation'!$B$4:$B$8425=B6723,'Data Transformation'!$G$4:$G$8425),'Bin Analysis'!$B6733)</f>
        <v>17</v>
      </c>
      <c r="I6733">
        <f t="shared" si="841"/>
        <v>0</v>
      </c>
      <c r="J6733">
        <f t="shared" si="842"/>
        <v>0</v>
      </c>
      <c r="K6733">
        <f>J6733*Weighting!$W$13</f>
        <v>0</v>
      </c>
      <c r="M6733" s="14"/>
    </row>
    <row r="6734" spans="1:25" x14ac:dyDescent="0.25">
      <c r="A6734" s="32">
        <f>IF(Weighting!$P$14&gt;0,B6734,"")</f>
        <v>1.369</v>
      </c>
      <c r="B6734">
        <f>Weighting!$C$14</f>
        <v>1.369</v>
      </c>
      <c r="C6734">
        <f>Weighting!$F$14</f>
        <v>0</v>
      </c>
      <c r="D6734" t="b">
        <f>IF(C6734=1,'Data Transformation'!$G$3+0.5*'Data Transformation'!$W$25,IF(C6735=1,D6735-'Data Transformation'!$W$25,FALSE))</f>
        <v>0</v>
      </c>
      <c r="E6734" t="str">
        <f t="array" ref="E6734">IF(ISLOGICAL(D6734),"",FREQUENCY(IF('Data Transformation'!$B$425:$B$8425='Bin Analysis'!$B6723,'Data Transformation'!$G$425:$G$8425),D6734))</f>
        <v/>
      </c>
      <c r="F6734" t="str">
        <f t="shared" si="840"/>
        <v/>
      </c>
      <c r="G6734">
        <f>Weighting!$H$14</f>
        <v>0</v>
      </c>
      <c r="H6734">
        <f t="array" ref="H6734">FREQUENCY(IF('Data Transformation'!$B$4:$B$8425=B6723,'Data Transformation'!$G$4:$G$8425),'Bin Analysis'!$B6734)</f>
        <v>17</v>
      </c>
      <c r="I6734">
        <f t="shared" si="841"/>
        <v>0</v>
      </c>
      <c r="J6734">
        <f t="shared" si="842"/>
        <v>0</v>
      </c>
      <c r="K6734">
        <f>J6734*Weighting!$W$14</f>
        <v>0</v>
      </c>
      <c r="M6734" s="14"/>
    </row>
    <row r="6735" spans="1:25" x14ac:dyDescent="0.25">
      <c r="A6735" s="32">
        <f>IF(Weighting!$P$15&gt;0,B6735,"")</f>
        <v>1.5000009999999999</v>
      </c>
      <c r="B6735">
        <f>Weighting!$C$15</f>
        <v>1.5000009999999999</v>
      </c>
      <c r="C6735">
        <f>Weighting!$F$15</f>
        <v>0</v>
      </c>
      <c r="D6735" t="b">
        <f>IF(C6735=1,'Data Transformation'!$G$3+0.5*'Data Transformation'!$W$25,IF(C6736=1,D6736-'Data Transformation'!$W$25,FALSE))</f>
        <v>0</v>
      </c>
      <c r="E6735" t="str">
        <f t="array" ref="E6735">IF(ISLOGICAL(D6735),"",FREQUENCY(IF('Data Transformation'!$B$425:$B$8425='Bin Analysis'!$B6723,'Data Transformation'!$G$425:$G$8425),D6735))</f>
        <v/>
      </c>
      <c r="F6735" t="str">
        <f t="shared" si="840"/>
        <v/>
      </c>
      <c r="G6735">
        <f>Weighting!$H$15</f>
        <v>0</v>
      </c>
      <c r="H6735">
        <f t="array" ref="H6735">FREQUENCY(IF('Data Transformation'!$B$4:$B$8425=B6723,'Data Transformation'!$G$4:$G$8425),'Bin Analysis'!$B6735)</f>
        <v>17</v>
      </c>
      <c r="I6735">
        <f t="shared" si="841"/>
        <v>0</v>
      </c>
      <c r="J6735">
        <f t="shared" si="842"/>
        <v>0</v>
      </c>
      <c r="K6735">
        <f>J6735*Weighting!$W$15</f>
        <v>0</v>
      </c>
      <c r="M6735" s="14"/>
    </row>
    <row r="6736" spans="1:25" x14ac:dyDescent="0.25">
      <c r="A6736" s="32" t="str">
        <f>IF(Weighting!$P$16&gt;0,B6736,"")</f>
        <v/>
      </c>
      <c r="B6736">
        <f>Weighting!$C$16</f>
        <v>1.631</v>
      </c>
      <c r="C6736">
        <f>Weighting!$F$16</f>
        <v>0</v>
      </c>
      <c r="D6736" t="b">
        <f>IF(C6736=1,'Data Transformation'!$G$3+0.5*'Data Transformation'!$W$25,IF(C6737=1,D6737-'Data Transformation'!$W$25,FALSE))</f>
        <v>0</v>
      </c>
      <c r="E6736" t="str">
        <f t="array" ref="E6736">IF(ISLOGICAL(D6736),"",FREQUENCY(IF('Data Transformation'!$B$425:$B$8425='Bin Analysis'!$B6723,'Data Transformation'!$G$425:$G$8425),D6736))</f>
        <v/>
      </c>
      <c r="F6736" t="str">
        <f t="shared" si="840"/>
        <v/>
      </c>
      <c r="G6736">
        <f>Weighting!$H$16</f>
        <v>0</v>
      </c>
      <c r="H6736">
        <f t="array" ref="H6736">FREQUENCY(IF('Data Transformation'!$B$4:$B$8425=B6723,'Data Transformation'!$G$4:$G$8425),'Bin Analysis'!$B6736)</f>
        <v>17</v>
      </c>
      <c r="I6736">
        <f t="shared" si="841"/>
        <v>0</v>
      </c>
      <c r="J6736">
        <f t="shared" si="842"/>
        <v>0</v>
      </c>
      <c r="K6736">
        <f>J6736*Weighting!$W$16</f>
        <v>0</v>
      </c>
      <c r="M6736" s="14"/>
    </row>
    <row r="6737" spans="1:25" x14ac:dyDescent="0.25">
      <c r="A6737" s="32" t="str">
        <f>IF(Weighting!$P$17&gt;0,B6737,"")</f>
        <v/>
      </c>
      <c r="B6737">
        <f>Weighting!$C$17</f>
        <v>1.762</v>
      </c>
      <c r="C6737">
        <f>Weighting!$F$17</f>
        <v>0</v>
      </c>
      <c r="D6737" t="b">
        <f>IF(C6737=1,'Data Transformation'!$G$3+0.5*'Data Transformation'!$W$25,IF(C6738=1,D6738-'Data Transformation'!$W$25,FALSE))</f>
        <v>0</v>
      </c>
      <c r="E6737" t="str">
        <f t="array" ref="E6737">IF(ISLOGICAL(D6737),"",FREQUENCY(IF('Data Transformation'!$B$425:$B$8425='Bin Analysis'!$B6723,'Data Transformation'!$G$425:$G$8425),D6737))</f>
        <v/>
      </c>
      <c r="F6737" t="str">
        <f t="shared" si="840"/>
        <v/>
      </c>
      <c r="G6737">
        <f>Weighting!$H$17</f>
        <v>0</v>
      </c>
      <c r="H6737">
        <f t="array" ref="H6737">FREQUENCY(IF('Data Transformation'!$B$4:$B$8425=B6723,'Data Transformation'!$G$4:$G$8425),'Bin Analysis'!$B6737)</f>
        <v>17</v>
      </c>
      <c r="I6737">
        <f t="shared" si="841"/>
        <v>0</v>
      </c>
      <c r="J6737">
        <f t="shared" si="842"/>
        <v>0</v>
      </c>
      <c r="K6737">
        <f>J6737*Weighting!$W$17</f>
        <v>0</v>
      </c>
      <c r="M6737" s="14"/>
    </row>
    <row r="6738" spans="1:25" x14ac:dyDescent="0.25">
      <c r="A6738" s="32" t="str">
        <f>IF(Weighting!$P$18&gt;0,B6738,"")</f>
        <v/>
      </c>
      <c r="B6738">
        <f>Weighting!$C$18</f>
        <v>1.893</v>
      </c>
      <c r="C6738">
        <f>Weighting!$F$18</f>
        <v>0</v>
      </c>
      <c r="D6738" t="b">
        <f>IF(C6738=1,'Data Transformation'!$G$3+0.5*'Data Transformation'!$W$25,IF(C6739=1,D6739-'Data Transformation'!$W$25,FALSE))</f>
        <v>0</v>
      </c>
      <c r="E6738" t="str">
        <f t="array" ref="E6738">IF(ISLOGICAL(D6738),"",FREQUENCY(IF('Data Transformation'!$B$425:$B$8425='Bin Analysis'!$B6723,'Data Transformation'!$G$425:$G$8425),D6738))</f>
        <v/>
      </c>
      <c r="F6738" t="str">
        <f t="shared" si="840"/>
        <v/>
      </c>
      <c r="G6738">
        <f>Weighting!$H$18</f>
        <v>0</v>
      </c>
      <c r="H6738">
        <f t="array" ref="H6738">FREQUENCY(IF('Data Transformation'!$B$4:$B$8425=B6723,'Data Transformation'!$G$4:$G$8425),'Bin Analysis'!$B6738)</f>
        <v>17</v>
      </c>
      <c r="I6738">
        <f t="shared" si="841"/>
        <v>0</v>
      </c>
      <c r="J6738">
        <f t="shared" si="842"/>
        <v>0</v>
      </c>
      <c r="K6738">
        <f>J6738*Weighting!$W$18</f>
        <v>0</v>
      </c>
      <c r="M6738" s="14"/>
    </row>
    <row r="6739" spans="1:25" x14ac:dyDescent="0.25">
      <c r="A6739" s="32" t="str">
        <f>IF(Weighting!$P$19&gt;0,B6739,"")</f>
        <v/>
      </c>
      <c r="B6739">
        <f>Weighting!$C$19</f>
        <v>2.024</v>
      </c>
      <c r="C6739">
        <f>Weighting!$F$19</f>
        <v>0</v>
      </c>
      <c r="D6739" t="b">
        <f>IF(C6739=1,'Data Transformation'!$G$3+0.5*'Data Transformation'!$W$25,IF(C6740=1,D6740-'Data Transformation'!$W$25,FALSE))</f>
        <v>0</v>
      </c>
      <c r="E6739" t="str">
        <f t="array" ref="E6739">IF(ISLOGICAL(D6739),"",FREQUENCY(IF('Data Transformation'!$B$425:$B$8425='Bin Analysis'!$B6723,'Data Transformation'!$G$425:$G$8425),D6739))</f>
        <v/>
      </c>
      <c r="F6739" t="str">
        <f t="shared" si="840"/>
        <v/>
      </c>
      <c r="G6739">
        <f>Weighting!$H$19</f>
        <v>0</v>
      </c>
      <c r="H6739">
        <f t="array" ref="H6739">FREQUENCY(IF('Data Transformation'!$B$4:$B$8425=B6723,'Data Transformation'!$G$4:$G$8425),'Bin Analysis'!$B6739)</f>
        <v>17</v>
      </c>
      <c r="I6739">
        <f t="shared" si="841"/>
        <v>0</v>
      </c>
      <c r="J6739">
        <f t="shared" si="842"/>
        <v>0</v>
      </c>
      <c r="K6739">
        <f>J6739*Weighting!$W$19</f>
        <v>0</v>
      </c>
      <c r="M6739" s="14"/>
    </row>
    <row r="6740" spans="1:25" x14ac:dyDescent="0.25">
      <c r="A6740" s="32" t="str">
        <f>IF(Weighting!$P$20&gt;0,B6740,"")</f>
        <v/>
      </c>
      <c r="B6740">
        <f>Weighting!$C$20</f>
        <v>2.1550000000000002</v>
      </c>
      <c r="C6740">
        <f>Weighting!$F$20</f>
        <v>0</v>
      </c>
      <c r="D6740" t="b">
        <f>IF(C6740=1,'Data Transformation'!$G$3+0.5*'Data Transformation'!$W$25,IF(C6741=1,D6741-'Data Transformation'!$W$25,FALSE))</f>
        <v>0</v>
      </c>
      <c r="E6740" t="str">
        <f t="array" ref="E6740">IF(ISLOGICAL(D6740),"",FREQUENCY(IF('Data Transformation'!$B$425:$B$8425='Bin Analysis'!$B6723,'Data Transformation'!$G$425:$G$8425),D6740))</f>
        <v/>
      </c>
      <c r="F6740" t="str">
        <f t="shared" si="840"/>
        <v/>
      </c>
      <c r="G6740">
        <f>Weighting!$H$20</f>
        <v>0</v>
      </c>
      <c r="H6740">
        <f t="array" ref="H6740">FREQUENCY(IF('Data Transformation'!$B$4:$B$8425=B6723,'Data Transformation'!$G$4:$G$8425),'Bin Analysis'!$B6740)</f>
        <v>17</v>
      </c>
      <c r="I6740">
        <f t="shared" si="841"/>
        <v>0</v>
      </c>
      <c r="J6740">
        <f t="shared" si="842"/>
        <v>0</v>
      </c>
      <c r="K6740">
        <f>J6740*Weighting!$W$20</f>
        <v>0</v>
      </c>
      <c r="M6740" s="14"/>
    </row>
    <row r="6741" spans="1:25" x14ac:dyDescent="0.25">
      <c r="A6741" s="32" t="str">
        <f>IF(Weighting!$P$21&gt;0,B6741,"")</f>
        <v/>
      </c>
      <c r="B6741">
        <f>Weighting!$C$21</f>
        <v>2.2860000000000005</v>
      </c>
      <c r="C6741">
        <f>Weighting!$F$21</f>
        <v>0</v>
      </c>
      <c r="D6741" t="b">
        <f>IF(C6741=1,'Data Transformation'!$G$3+0.5*'Data Transformation'!$W$25,IF(C6742=1,D6742-'Data Transformation'!$W$25,FALSE))</f>
        <v>0</v>
      </c>
      <c r="E6741" t="str">
        <f t="array" ref="E6741">IF(ISLOGICAL(D6741),"",FREQUENCY(IF('Data Transformation'!$B$425:$B$8425='Bin Analysis'!$B6723,'Data Transformation'!$G$425:$G$8425),D6741))</f>
        <v/>
      </c>
      <c r="F6741" t="str">
        <f t="shared" si="840"/>
        <v/>
      </c>
      <c r="G6741">
        <f>Weighting!$H$21</f>
        <v>0</v>
      </c>
      <c r="H6741">
        <f t="array" ref="H6741">FREQUENCY(IF('Data Transformation'!$B$4:$B$8425=B6723,'Data Transformation'!$G$4:$G$8425),'Bin Analysis'!$B6741)</f>
        <v>17</v>
      </c>
      <c r="I6741">
        <f t="shared" si="841"/>
        <v>0</v>
      </c>
      <c r="J6741">
        <f t="shared" si="842"/>
        <v>0</v>
      </c>
      <c r="K6741">
        <f>J6741*Weighting!$W$21</f>
        <v>0</v>
      </c>
      <c r="M6741" s="14"/>
    </row>
    <row r="6742" spans="1:25" x14ac:dyDescent="0.25">
      <c r="A6742" s="32" t="str">
        <f>IF(Weighting!$P$22&gt;0,B6742,"")</f>
        <v/>
      </c>
      <c r="B6742">
        <f>Weighting!$C$22</f>
        <v>2.4170000000000007</v>
      </c>
      <c r="C6742">
        <f>Weighting!$F$22</f>
        <v>0</v>
      </c>
      <c r="D6742" t="b">
        <f>IF(C6742=1,'Data Transformation'!$G$3+0.5*'Data Transformation'!$W$25,IF(C6743=1,D6743-'Data Transformation'!$W$25,FALSE))</f>
        <v>0</v>
      </c>
      <c r="E6742" t="str">
        <f t="array" ref="E6742">IF(ISLOGICAL(D6742),"",FREQUENCY(IF('Data Transformation'!$B$425:$B$8425='Bin Analysis'!$B6723,'Data Transformation'!$G$425:$G$8425),D6742))</f>
        <v/>
      </c>
      <c r="F6742" t="str">
        <f t="shared" si="840"/>
        <v/>
      </c>
      <c r="G6742">
        <f>Weighting!$H$22</f>
        <v>0</v>
      </c>
      <c r="H6742">
        <f t="array" ref="H6742">FREQUENCY(IF('Data Transformation'!$B$4:$B$8425=B6723,'Data Transformation'!$G$4:$G$8425),'Bin Analysis'!$B6742)</f>
        <v>17</v>
      </c>
      <c r="I6742">
        <f t="shared" si="841"/>
        <v>0</v>
      </c>
      <c r="J6742">
        <f t="shared" si="842"/>
        <v>0</v>
      </c>
      <c r="K6742">
        <f>J6742*Weighting!$W$22</f>
        <v>0</v>
      </c>
      <c r="M6742" s="14"/>
    </row>
    <row r="6743" spans="1:25" x14ac:dyDescent="0.25">
      <c r="A6743" s="32" t="str">
        <f>IF(Weighting!$P$23&gt;0,B6743,"")</f>
        <v/>
      </c>
      <c r="B6743">
        <f>Weighting!$C$23</f>
        <v>2.5480000000000009</v>
      </c>
      <c r="C6743">
        <f>Weighting!$F$23</f>
        <v>0</v>
      </c>
      <c r="D6743" t="b">
        <f>IF(C6743=1,'Data Transformation'!$G$3+0.5*'Data Transformation'!$W$25,IF(C6744=1,D6744-'Data Transformation'!$W$25,FALSE))</f>
        <v>0</v>
      </c>
      <c r="E6743" t="str">
        <f t="array" ref="E6743">IF(ISLOGICAL(D6743),"",FREQUENCY(IF('Data Transformation'!$B$425:$B$8425='Bin Analysis'!$B6723,'Data Transformation'!$G$425:$G$8425),D6743))</f>
        <v/>
      </c>
      <c r="F6743" t="str">
        <f t="shared" si="840"/>
        <v/>
      </c>
      <c r="G6743">
        <f>Weighting!$H$23</f>
        <v>0</v>
      </c>
      <c r="H6743">
        <f t="array" ref="H6743">FREQUENCY(IF('Data Transformation'!$B$4:$B$8425=B6723,'Data Transformation'!$G$4:$G$8425),'Bin Analysis'!$B6743)</f>
        <v>17</v>
      </c>
      <c r="I6743">
        <f t="shared" si="841"/>
        <v>0</v>
      </c>
      <c r="J6743">
        <f t="shared" si="842"/>
        <v>0</v>
      </c>
      <c r="K6743">
        <f>J6743*Weighting!$W$23</f>
        <v>0</v>
      </c>
      <c r="M6743" s="14"/>
    </row>
    <row r="6744" spans="1:25" x14ac:dyDescent="0.25">
      <c r="A6744" s="32" t="str">
        <f>IF(Weighting!$P$24&gt;0,B6744,"")</f>
        <v/>
      </c>
      <c r="B6744">
        <f>Weighting!$C$24</f>
        <v>2.6790000000000012</v>
      </c>
      <c r="C6744">
        <f>Weighting!$F$24</f>
        <v>0</v>
      </c>
      <c r="D6744" t="b">
        <f>IF(C6744=1,'Data Transformation'!$G$3+0.5*'Data Transformation'!$W$25,IF(C6745=1,D6745-'Data Transformation'!$W$25,FALSE))</f>
        <v>0</v>
      </c>
      <c r="E6744" t="str">
        <f t="array" ref="E6744">IF(ISLOGICAL(D6744),"",FREQUENCY(IF('Data Transformation'!$B$425:$B$8425='Bin Analysis'!$B6723,'Data Transformation'!$G$425:$G$8425),D6744))</f>
        <v/>
      </c>
      <c r="F6744" t="str">
        <f t="shared" si="840"/>
        <v/>
      </c>
      <c r="G6744">
        <f>Weighting!$H$24</f>
        <v>0</v>
      </c>
      <c r="H6744">
        <f t="array" ref="H6744">FREQUENCY(IF('Data Transformation'!$B$4:$B$8425=B6723,'Data Transformation'!$G$4:$G$8425),'Bin Analysis'!$B6744)</f>
        <v>17</v>
      </c>
      <c r="I6744">
        <f t="shared" si="841"/>
        <v>0</v>
      </c>
      <c r="J6744">
        <f t="shared" si="842"/>
        <v>0</v>
      </c>
      <c r="K6744">
        <f>J6744*Weighting!$W$24</f>
        <v>0</v>
      </c>
      <c r="M6744" s="14"/>
    </row>
    <row r="6745" spans="1:25" x14ac:dyDescent="0.25">
      <c r="A6745" s="32" t="str">
        <f>IF(Weighting!$P$25&gt;0,B6745,"")</f>
        <v/>
      </c>
      <c r="B6745">
        <f>Weighting!$C$25</f>
        <v>2.8100000000000014</v>
      </c>
      <c r="C6745">
        <f>Weighting!$F$25</f>
        <v>0</v>
      </c>
      <c r="D6745" t="b">
        <f>IF(C6745=1,'Data Transformation'!$G$3+0.5*'Data Transformation'!$W$25,IF(C6746=1,D6746-'Data Transformation'!$W$25,FALSE))</f>
        <v>0</v>
      </c>
      <c r="E6745" t="str">
        <f t="array" ref="E6745">IF(ISLOGICAL(D6745),"",FREQUENCY(IF('Data Transformation'!$B$425:$B$8425='Bin Analysis'!$B6723,'Data Transformation'!$G$425:$G$8425),D6745))</f>
        <v/>
      </c>
      <c r="F6745" t="str">
        <f t="shared" si="840"/>
        <v/>
      </c>
      <c r="G6745">
        <f>Weighting!$H$25</f>
        <v>0</v>
      </c>
      <c r="H6745">
        <f t="array" ref="H6745">FREQUENCY(IF('Data Transformation'!$B$4:$B$8425=B6723,'Data Transformation'!$G$4:$G$8425),'Bin Analysis'!$B6745)</f>
        <v>17</v>
      </c>
      <c r="I6745">
        <f t="shared" si="841"/>
        <v>0</v>
      </c>
      <c r="J6745">
        <f t="shared" si="842"/>
        <v>0</v>
      </c>
      <c r="K6745">
        <f>J6745*Weighting!$W$25</f>
        <v>0</v>
      </c>
      <c r="M6745" s="14"/>
    </row>
    <row r="6746" spans="1:25" x14ac:dyDescent="0.25">
      <c r="O6746"/>
      <c r="P6746"/>
      <c r="Q6746"/>
      <c r="R6746"/>
    </row>
    <row r="6747" spans="1:25" ht="23.25" x14ac:dyDescent="0.35">
      <c r="A6747" s="21" t="s">
        <v>0</v>
      </c>
      <c r="B6747" s="21">
        <f>IFERROR(VLOOKUP(C6747,'Data Transformation'!$L$6:$M$426,2,FALSE),"")</f>
        <v>281</v>
      </c>
      <c r="C6747" s="21">
        <f>C6723+1</f>
        <v>281</v>
      </c>
      <c r="D6747" s="21"/>
      <c r="E6747" s="21"/>
      <c r="F6747" s="21"/>
      <c r="G6747" s="21"/>
      <c r="H6747" s="22"/>
      <c r="I6747" s="22"/>
      <c r="J6747" s="22"/>
      <c r="K6747" s="21"/>
      <c r="L6747" s="21">
        <f>B6747</f>
        <v>281</v>
      </c>
      <c r="M6747" s="23">
        <f>INDEX('Data Transformation'!$O$4:$O$424,MATCH($B6747,'Data Transformation'!$M$4:$M$424,0),MATCH($M$2,'Data Transformation'!$O$3,0))</f>
        <v>20</v>
      </c>
      <c r="N6747" s="27">
        <f>IF('Input and Summary Results'!$J$16="minimum",'Bin Analysis'!X6748/(M6747-1),'Bin Analysis'!Y6747/('Bin Analysis'!M6747-1))</f>
        <v>0</v>
      </c>
      <c r="O6747" s="27">
        <f>IF(M6747=FALSE,NA(),(VLOOKUP(1,C6750:K6769,4,FALSE))/(M6747-1))</f>
        <v>0.57894736842105265</v>
      </c>
      <c r="P6747" s="27">
        <f>IF(M6747=FALSE,NA(),SUM(J6750:J6769)/Weighting!$S$5)</f>
        <v>0.6</v>
      </c>
      <c r="Q6747" s="27">
        <f>IF(M6747=FALSE,NA(),SUM(K6750:K6769)/Weighting!$S$6)</f>
        <v>0.56521739130434778</v>
      </c>
      <c r="R6747" s="27">
        <f>IF(M6747=FALSE,NA(),(VLOOKUP(1,G6750:K6769,3,FALSE))/(M6747-1))</f>
        <v>5.2631578947368418E-2</v>
      </c>
      <c r="S6747" s="22" t="str">
        <f>IF(M6747=FALSE,NA(),IF(SUM(J6750:J6769)=2,"yes","no"))</f>
        <v>no</v>
      </c>
      <c r="X6747" s="2" cm="2">
        <f t="array" ref="X6747:X6748">FREQUENCY(IF('Data Transformation'!$B$425:$B$6424='Bin Analysis'!L6747,'Data Transformation'!$G$425:$G$6424),'Data Transformation'!$U$11)</f>
        <v>19</v>
      </c>
      <c r="Y6747" s="2" cm="2">
        <f t="array" ref="Y6747:Y6748">FREQUENCY(IF('Data Transformation'!$B$425:$B$6424='Bin Analysis'!L6747,'Data Transformation'!$G$425:$G$6424),'Data Transformation'!$U$12)</f>
        <v>8</v>
      </c>
    </row>
    <row r="6748" spans="1:25" x14ac:dyDescent="0.25">
      <c r="A6748" s="14" t="s">
        <v>66</v>
      </c>
      <c r="B6748" t="s">
        <v>47</v>
      </c>
      <c r="C6748" t="s">
        <v>5</v>
      </c>
      <c r="D6748" t="s">
        <v>99</v>
      </c>
      <c r="E6748" t="s">
        <v>100</v>
      </c>
      <c r="F6748" t="s">
        <v>101</v>
      </c>
      <c r="G6748" t="s">
        <v>69</v>
      </c>
      <c r="H6748" t="s">
        <v>31</v>
      </c>
      <c r="I6748" t="s">
        <v>32</v>
      </c>
      <c r="J6748" t="s">
        <v>46</v>
      </c>
      <c r="K6748" s="14" t="s">
        <v>45</v>
      </c>
      <c r="M6748" s="14"/>
      <c r="X6748" s="2">
        <v>0</v>
      </c>
      <c r="Y6748" s="2">
        <v>11</v>
      </c>
    </row>
    <row r="6749" spans="1:25" x14ac:dyDescent="0.25">
      <c r="A6749" s="32"/>
      <c r="D6749" t="b">
        <f>IF(C6749=1,'Data Transformation'!$G$3+0.5*'Data Transformation'!$W$25,IF(C6750=1,D6750-'Data Transformation'!$W$25,FALSE))</f>
        <v>0</v>
      </c>
      <c r="E6749" t="str">
        <f t="array" ref="E6749">IF(ISLOGICAL(D6749),"",FREQUENCY(IF('Data Transformation'!$B$425:$B$8425='Bin Analysis'!$B6747,'Data Transformation'!$G$425:$G$8425),D6749))</f>
        <v/>
      </c>
      <c r="F6749" t="str">
        <f>IF(ISLOGICAL(D6749),"",E6749-E6748)</f>
        <v/>
      </c>
      <c r="M6749" s="14"/>
    </row>
    <row r="6750" spans="1:25" x14ac:dyDescent="0.25">
      <c r="A6750" s="32">
        <f>IF(Weighting!$P$6&gt;0,B6750,"")</f>
        <v>0.32100000000000001</v>
      </c>
      <c r="B6750">
        <f>Weighting!$C$6</f>
        <v>0.32100000000000001</v>
      </c>
      <c r="C6750">
        <f>Weighting!$F$6</f>
        <v>0</v>
      </c>
      <c r="D6750" t="b">
        <f>IF(C6750=1,'Data Transformation'!$G$3+0.5*'Data Transformation'!$W$25,IF(C6751=1,D6751-'Data Transformation'!$W$25,FALSE))</f>
        <v>0</v>
      </c>
      <c r="E6750" t="str">
        <f t="array" ref="E6750">IF(ISLOGICAL(D6750),"",FREQUENCY(IF('Data Transformation'!$B$425:$B$8425='Bin Analysis'!$B6747,'Data Transformation'!$G$425:$G$8425),D6750))</f>
        <v/>
      </c>
      <c r="F6750" t="str">
        <f>IF(ISLOGICAL(D6750),"",E6750-E6749)</f>
        <v/>
      </c>
      <c r="G6750">
        <f>Weighting!$H$6</f>
        <v>1</v>
      </c>
      <c r="H6750">
        <f t="array" ref="H6750">FREQUENCY(IF('Data Transformation'!$B$4:$B$8425=B6747,'Data Transformation'!$G$4:$G$8425),'Bin Analysis'!$B6750)</f>
        <v>1</v>
      </c>
      <c r="I6750">
        <f>H6750-H6749</f>
        <v>1</v>
      </c>
      <c r="J6750">
        <f>IF(I6750=0,0,1)</f>
        <v>1</v>
      </c>
      <c r="K6750">
        <f>J6750*Weighting!$W$6</f>
        <v>1</v>
      </c>
      <c r="M6750" s="14"/>
    </row>
    <row r="6751" spans="1:25" x14ac:dyDescent="0.25">
      <c r="A6751" s="32">
        <f>IF(Weighting!$P$7&gt;0,B6751,"")</f>
        <v>0.45200000000000001</v>
      </c>
      <c r="B6751">
        <f>Weighting!$C$7</f>
        <v>0.45200000000000001</v>
      </c>
      <c r="C6751">
        <f>Weighting!$F$7</f>
        <v>0</v>
      </c>
      <c r="D6751" t="b">
        <f>IF(C6751=1,'Data Transformation'!$G$3+0.5*'Data Transformation'!$W$25,IF(C6752=1,D6752-'Data Transformation'!$W$25,FALSE))</f>
        <v>0</v>
      </c>
      <c r="E6751" t="str">
        <f t="array" ref="E6751">IF(ISLOGICAL(D6751),"",FREQUENCY(IF('Data Transformation'!$B$425:$B$8425='Bin Analysis'!$B6747,'Data Transformation'!$G$425:$G$8425),D6751))</f>
        <v/>
      </c>
      <c r="F6751" t="str">
        <f t="shared" ref="F6751:F6769" si="843">IF(ISLOGICAL(D6751),"",E6751-E6750)</f>
        <v/>
      </c>
      <c r="G6751">
        <f>Weighting!$H$7</f>
        <v>0</v>
      </c>
      <c r="H6751">
        <f t="array" ref="H6751">FREQUENCY(IF('Data Transformation'!$B$4:$B$8425=B6747,'Data Transformation'!$G$4:$G$8425),'Bin Analysis'!$B6751)</f>
        <v>1</v>
      </c>
      <c r="I6751">
        <f t="shared" ref="I6751:I6769" si="844">H6751-H6750</f>
        <v>0</v>
      </c>
      <c r="J6751">
        <f>IF(I6751=0,0,1)</f>
        <v>0</v>
      </c>
      <c r="K6751">
        <f>J6751*Weighting!$W$7</f>
        <v>0</v>
      </c>
      <c r="M6751" s="14"/>
    </row>
    <row r="6752" spans="1:25" x14ac:dyDescent="0.25">
      <c r="A6752" s="32">
        <f>IF(Weighting!$P$8&gt;0,B6752,"")</f>
        <v>0.58299999999999996</v>
      </c>
      <c r="B6752">
        <f>Weighting!$C$8</f>
        <v>0.58299999999999996</v>
      </c>
      <c r="C6752">
        <f>Weighting!$F$8</f>
        <v>0</v>
      </c>
      <c r="D6752" t="b">
        <f>IF(C6752=1,'Data Transformation'!$G$3+0.5*'Data Transformation'!$W$25,IF(C6753=1,D6753-'Data Transformation'!$W$25,FALSE))</f>
        <v>0</v>
      </c>
      <c r="E6752" t="str">
        <f t="array" ref="E6752">IF(ISLOGICAL(D6752),"",FREQUENCY(IF('Data Transformation'!$B$425:$B$8425='Bin Analysis'!$B6747,'Data Transformation'!$G$425:$G$8425),D6752))</f>
        <v/>
      </c>
      <c r="F6752" t="str">
        <f t="shared" si="843"/>
        <v/>
      </c>
      <c r="G6752">
        <f>Weighting!$H$8</f>
        <v>0</v>
      </c>
      <c r="H6752">
        <f t="array" ref="H6752">FREQUENCY(IF('Data Transformation'!$B$4:$B$8425=B6747,'Data Transformation'!$G$4:$G$8425),'Bin Analysis'!$B6752)</f>
        <v>2</v>
      </c>
      <c r="I6752">
        <f t="shared" si="844"/>
        <v>1</v>
      </c>
      <c r="J6752">
        <f t="shared" ref="J6752:J6769" si="845">IF(I6752=0,0,1)</f>
        <v>1</v>
      </c>
      <c r="K6752">
        <f>J6752*Weighting!$W$8</f>
        <v>3</v>
      </c>
      <c r="M6752" s="14"/>
    </row>
    <row r="6753" spans="1:13" x14ac:dyDescent="0.25">
      <c r="A6753" s="32">
        <f>IF(Weighting!$P$9&gt;0,B6753,"")</f>
        <v>0.71399999999999997</v>
      </c>
      <c r="B6753" s="50">
        <f>Weighting!$C$9</f>
        <v>0.71399999999999997</v>
      </c>
      <c r="C6753">
        <f>Weighting!$F$9</f>
        <v>0</v>
      </c>
      <c r="D6753" t="b">
        <f>IF(C6753=1,'Data Transformation'!$G$3+0.5*'Data Transformation'!$W$25,IF(C6754=1,D6754-'Data Transformation'!$W$25,FALSE))</f>
        <v>0</v>
      </c>
      <c r="E6753" t="str">
        <f t="array" ref="E6753">IF(ISLOGICAL(D6753),"",FREQUENCY(IF('Data Transformation'!$B$425:$B$8425='Bin Analysis'!$B6747,'Data Transformation'!$G$425:$G$8425),D6753))</f>
        <v/>
      </c>
      <c r="F6753" t="str">
        <f t="shared" si="843"/>
        <v/>
      </c>
      <c r="G6753">
        <f>Weighting!$H$9</f>
        <v>0</v>
      </c>
      <c r="H6753">
        <f t="array" ref="H6753">FREQUENCY(IF('Data Transformation'!$B$4:$B$8425=B6747,'Data Transformation'!$G$4:$G$8425),'Bin Analysis'!$B6753)</f>
        <v>4</v>
      </c>
      <c r="I6753">
        <f t="shared" si="844"/>
        <v>2</v>
      </c>
      <c r="J6753">
        <f t="shared" si="845"/>
        <v>1</v>
      </c>
      <c r="K6753">
        <f>J6753*Weighting!$W$9</f>
        <v>3</v>
      </c>
      <c r="M6753" s="14"/>
    </row>
    <row r="6754" spans="1:13" x14ac:dyDescent="0.25">
      <c r="A6754" s="32">
        <f>IF(Weighting!$P$10&gt;0,B6754,"")</f>
        <v>0.84499999999999997</v>
      </c>
      <c r="B6754">
        <f>Weighting!$C$10</f>
        <v>0.84499999999999997</v>
      </c>
      <c r="C6754">
        <f>Weighting!$F$10</f>
        <v>0</v>
      </c>
      <c r="D6754" t="b">
        <f>IF(C6754=1,'Data Transformation'!$G$3+0.5*'Data Transformation'!$W$25,IF(C6755=1,D6755-'Data Transformation'!$W$25,FALSE))</f>
        <v>0</v>
      </c>
      <c r="E6754" t="str">
        <f t="array" ref="E6754">IF(ISLOGICAL(D6754),"",FREQUENCY(IF('Data Transformation'!$B$425:$B$8425='Bin Analysis'!$B6747,'Data Transformation'!$G$425:$G$8425),D6754))</f>
        <v/>
      </c>
      <c r="F6754" t="str">
        <f t="shared" si="843"/>
        <v/>
      </c>
      <c r="G6754">
        <f>Weighting!$H$10</f>
        <v>0</v>
      </c>
      <c r="H6754">
        <f t="array" ref="H6754">FREQUENCY(IF('Data Transformation'!$B$4:$B$8425=B6747,'Data Transformation'!$G$4:$G$8425),'Bin Analysis'!$B6754)</f>
        <v>6</v>
      </c>
      <c r="I6754">
        <f t="shared" si="844"/>
        <v>2</v>
      </c>
      <c r="J6754">
        <f t="shared" si="845"/>
        <v>1</v>
      </c>
      <c r="K6754">
        <f>J6754*Weighting!$W$10</f>
        <v>3</v>
      </c>
      <c r="M6754" s="14"/>
    </row>
    <row r="6755" spans="1:13" x14ac:dyDescent="0.25">
      <c r="A6755" s="32">
        <f>IF(Weighting!$P$11&gt;0,B6755,"")</f>
        <v>0.97599999999999998</v>
      </c>
      <c r="B6755">
        <f>Weighting!$C$11</f>
        <v>0.97599999999999998</v>
      </c>
      <c r="C6755">
        <f>Weighting!$F$11</f>
        <v>0</v>
      </c>
      <c r="D6755">
        <f>IF(C6755=1,'Data Transformation'!$G$3+0.5*'Data Transformation'!$W$25,IF(C6756=1,D6756-'Data Transformation'!$W$25,FALSE))</f>
        <v>0.86899999999999999</v>
      </c>
      <c r="E6755">
        <f t="array" ref="E6755">IF(ISLOGICAL(D6755),"",FREQUENCY(IF('Data Transformation'!$B$425:$B$8425='Bin Analysis'!$B6747,'Data Transformation'!$G$425:$G$8425),D6755))</f>
        <v>8</v>
      </c>
      <c r="F6755" t="e">
        <f t="shared" si="843"/>
        <v>#VALUE!</v>
      </c>
      <c r="G6755">
        <f>Weighting!$H$11</f>
        <v>0</v>
      </c>
      <c r="H6755">
        <f t="array" ref="H6755">FREQUENCY(IF('Data Transformation'!$B$4:$B$8425=B6747,'Data Transformation'!$G$4:$G$8425),'Bin Analysis'!$B6755)</f>
        <v>13</v>
      </c>
      <c r="I6755">
        <f t="shared" si="844"/>
        <v>7</v>
      </c>
      <c r="J6755">
        <f t="shared" si="845"/>
        <v>1</v>
      </c>
      <c r="K6755">
        <f>J6755*Weighting!$W$11</f>
        <v>2</v>
      </c>
      <c r="M6755" s="14"/>
    </row>
    <row r="6756" spans="1:13" x14ac:dyDescent="0.25">
      <c r="A6756" s="32">
        <f>IF(Weighting!$P$12&gt;0,B6756,"")</f>
        <v>1.107</v>
      </c>
      <c r="B6756">
        <f>Weighting!$C$12</f>
        <v>1.107</v>
      </c>
      <c r="C6756">
        <f>Weighting!$F$12</f>
        <v>1</v>
      </c>
      <c r="D6756">
        <f>IF(C6756=1,'Data Transformation'!$G$3+0.5*'Data Transformation'!$W$25,IF(C6757=1,D6757-'Data Transformation'!$W$25,FALSE))</f>
        <v>1.131</v>
      </c>
      <c r="E6756">
        <f t="array" ref="E6756">IF(ISLOGICAL(D6756),"",FREQUENCY(IF('Data Transformation'!$B$425:$B$8425='Bin Analysis'!$B6747,'Data Transformation'!$G$425:$G$8425),D6756))</f>
        <v>19</v>
      </c>
      <c r="F6756">
        <f t="shared" si="843"/>
        <v>11</v>
      </c>
      <c r="G6756">
        <f>Weighting!$H$12</f>
        <v>0</v>
      </c>
      <c r="H6756">
        <f t="array" ref="H6756">FREQUENCY(IF('Data Transformation'!$B$4:$B$8425=B6747,'Data Transformation'!$G$4:$G$8425),'Bin Analysis'!$B6756)</f>
        <v>20</v>
      </c>
      <c r="I6756">
        <f t="shared" si="844"/>
        <v>7</v>
      </c>
      <c r="J6756">
        <f t="shared" si="845"/>
        <v>1</v>
      </c>
      <c r="K6756">
        <f>J6756*Weighting!$W$12</f>
        <v>1</v>
      </c>
      <c r="M6756" s="14"/>
    </row>
    <row r="6757" spans="1:13" x14ac:dyDescent="0.25">
      <c r="A6757" s="32">
        <f>IF(Weighting!$P$13&gt;0,B6757,"")</f>
        <v>1.238</v>
      </c>
      <c r="B6757">
        <f>Weighting!$C$13</f>
        <v>1.238</v>
      </c>
      <c r="C6757">
        <f>Weighting!$F$13</f>
        <v>0</v>
      </c>
      <c r="D6757" t="b">
        <f>IF(C6757=1,'Data Transformation'!$G$3+0.5*'Data Transformation'!$W$25,IF(C6758=1,D6758-'Data Transformation'!$W$25,FALSE))</f>
        <v>0</v>
      </c>
      <c r="E6757" t="str">
        <f t="array" ref="E6757">IF(ISLOGICAL(D6757),"",FREQUENCY(IF('Data Transformation'!$B$425:$B$8425='Bin Analysis'!$B6747,'Data Transformation'!$G$425:$G$8425),D6757))</f>
        <v/>
      </c>
      <c r="F6757" t="str">
        <f t="shared" si="843"/>
        <v/>
      </c>
      <c r="G6757">
        <f>Weighting!$H$13</f>
        <v>0</v>
      </c>
      <c r="H6757">
        <f t="array" ref="H6757">FREQUENCY(IF('Data Transformation'!$B$4:$B$8425=B6747,'Data Transformation'!$G$4:$G$8425),'Bin Analysis'!$B6757)</f>
        <v>20</v>
      </c>
      <c r="I6757">
        <f t="shared" si="844"/>
        <v>0</v>
      </c>
      <c r="J6757">
        <f t="shared" si="845"/>
        <v>0</v>
      </c>
      <c r="K6757">
        <f>J6757*Weighting!$W$13</f>
        <v>0</v>
      </c>
      <c r="M6757" s="14"/>
    </row>
    <row r="6758" spans="1:13" x14ac:dyDescent="0.25">
      <c r="A6758" s="32">
        <f>IF(Weighting!$P$14&gt;0,B6758,"")</f>
        <v>1.369</v>
      </c>
      <c r="B6758">
        <f>Weighting!$C$14</f>
        <v>1.369</v>
      </c>
      <c r="C6758">
        <f>Weighting!$F$14</f>
        <v>0</v>
      </c>
      <c r="D6758" t="b">
        <f>IF(C6758=1,'Data Transformation'!$G$3+0.5*'Data Transformation'!$W$25,IF(C6759=1,D6759-'Data Transformation'!$W$25,FALSE))</f>
        <v>0</v>
      </c>
      <c r="E6758" t="str">
        <f t="array" ref="E6758">IF(ISLOGICAL(D6758),"",FREQUENCY(IF('Data Transformation'!$B$425:$B$8425='Bin Analysis'!$B6747,'Data Transformation'!$G$425:$G$8425),D6758))</f>
        <v/>
      </c>
      <c r="F6758" t="str">
        <f t="shared" si="843"/>
        <v/>
      </c>
      <c r="G6758">
        <f>Weighting!$H$14</f>
        <v>0</v>
      </c>
      <c r="H6758">
        <f t="array" ref="H6758">FREQUENCY(IF('Data Transformation'!$B$4:$B$8425=B6747,'Data Transformation'!$G$4:$G$8425),'Bin Analysis'!$B6758)</f>
        <v>20</v>
      </c>
      <c r="I6758">
        <f t="shared" si="844"/>
        <v>0</v>
      </c>
      <c r="J6758">
        <f t="shared" si="845"/>
        <v>0</v>
      </c>
      <c r="K6758">
        <f>J6758*Weighting!$W$14</f>
        <v>0</v>
      </c>
      <c r="M6758" s="14"/>
    </row>
    <row r="6759" spans="1:13" x14ac:dyDescent="0.25">
      <c r="A6759" s="32">
        <f>IF(Weighting!$P$15&gt;0,B6759,"")</f>
        <v>1.5000009999999999</v>
      </c>
      <c r="B6759">
        <f>Weighting!$C$15</f>
        <v>1.5000009999999999</v>
      </c>
      <c r="C6759">
        <f>Weighting!$F$15</f>
        <v>0</v>
      </c>
      <c r="D6759" t="b">
        <f>IF(C6759=1,'Data Transformation'!$G$3+0.5*'Data Transformation'!$W$25,IF(C6760=1,D6760-'Data Transformation'!$W$25,FALSE))</f>
        <v>0</v>
      </c>
      <c r="E6759" t="str">
        <f t="array" ref="E6759">IF(ISLOGICAL(D6759),"",FREQUENCY(IF('Data Transformation'!$B$425:$B$8425='Bin Analysis'!$B6747,'Data Transformation'!$G$425:$G$8425),D6759))</f>
        <v/>
      </c>
      <c r="F6759" t="str">
        <f t="shared" si="843"/>
        <v/>
      </c>
      <c r="G6759">
        <f>Weighting!$H$15</f>
        <v>0</v>
      </c>
      <c r="H6759">
        <f t="array" ref="H6759">FREQUENCY(IF('Data Transformation'!$B$4:$B$8425=B6747,'Data Transformation'!$G$4:$G$8425),'Bin Analysis'!$B6759)</f>
        <v>20</v>
      </c>
      <c r="I6759">
        <f t="shared" si="844"/>
        <v>0</v>
      </c>
      <c r="J6759">
        <f t="shared" si="845"/>
        <v>0</v>
      </c>
      <c r="K6759">
        <f>J6759*Weighting!$W$15</f>
        <v>0</v>
      </c>
      <c r="M6759" s="14"/>
    </row>
    <row r="6760" spans="1:13" x14ac:dyDescent="0.25">
      <c r="A6760" s="32" t="str">
        <f>IF(Weighting!$P$16&gt;0,B6760,"")</f>
        <v/>
      </c>
      <c r="B6760">
        <f>Weighting!$C$16</f>
        <v>1.631</v>
      </c>
      <c r="C6760">
        <f>Weighting!$F$16</f>
        <v>0</v>
      </c>
      <c r="D6760" t="b">
        <f>IF(C6760=1,'Data Transformation'!$G$3+0.5*'Data Transformation'!$W$25,IF(C6761=1,D6761-'Data Transformation'!$W$25,FALSE))</f>
        <v>0</v>
      </c>
      <c r="E6760" t="str">
        <f t="array" ref="E6760">IF(ISLOGICAL(D6760),"",FREQUENCY(IF('Data Transformation'!$B$425:$B$8425='Bin Analysis'!$B6747,'Data Transformation'!$G$425:$G$8425),D6760))</f>
        <v/>
      </c>
      <c r="F6760" t="str">
        <f t="shared" si="843"/>
        <v/>
      </c>
      <c r="G6760">
        <f>Weighting!$H$16</f>
        <v>0</v>
      </c>
      <c r="H6760">
        <f t="array" ref="H6760">FREQUENCY(IF('Data Transformation'!$B$4:$B$8425=B6747,'Data Transformation'!$G$4:$G$8425),'Bin Analysis'!$B6760)</f>
        <v>20</v>
      </c>
      <c r="I6760">
        <f t="shared" si="844"/>
        <v>0</v>
      </c>
      <c r="J6760">
        <f t="shared" si="845"/>
        <v>0</v>
      </c>
      <c r="K6760">
        <f>J6760*Weighting!$W$16</f>
        <v>0</v>
      </c>
      <c r="M6760" s="14"/>
    </row>
    <row r="6761" spans="1:13" x14ac:dyDescent="0.25">
      <c r="A6761" s="32" t="str">
        <f>IF(Weighting!$P$17&gt;0,B6761,"")</f>
        <v/>
      </c>
      <c r="B6761">
        <f>Weighting!$C$17</f>
        <v>1.762</v>
      </c>
      <c r="C6761">
        <f>Weighting!$F$17</f>
        <v>0</v>
      </c>
      <c r="D6761" t="b">
        <f>IF(C6761=1,'Data Transformation'!$G$3+0.5*'Data Transformation'!$W$25,IF(C6762=1,D6762-'Data Transformation'!$W$25,FALSE))</f>
        <v>0</v>
      </c>
      <c r="E6761" t="str">
        <f t="array" ref="E6761">IF(ISLOGICAL(D6761),"",FREQUENCY(IF('Data Transformation'!$B$425:$B$8425='Bin Analysis'!$B6747,'Data Transformation'!$G$425:$G$8425),D6761))</f>
        <v/>
      </c>
      <c r="F6761" t="str">
        <f t="shared" si="843"/>
        <v/>
      </c>
      <c r="G6761">
        <f>Weighting!$H$17</f>
        <v>0</v>
      </c>
      <c r="H6761">
        <f t="array" ref="H6761">FREQUENCY(IF('Data Transformation'!$B$4:$B$8425=B6747,'Data Transformation'!$G$4:$G$8425),'Bin Analysis'!$B6761)</f>
        <v>20</v>
      </c>
      <c r="I6761">
        <f t="shared" si="844"/>
        <v>0</v>
      </c>
      <c r="J6761">
        <f t="shared" si="845"/>
        <v>0</v>
      </c>
      <c r="K6761">
        <f>J6761*Weighting!$W$17</f>
        <v>0</v>
      </c>
      <c r="M6761" s="14"/>
    </row>
    <row r="6762" spans="1:13" x14ac:dyDescent="0.25">
      <c r="A6762" s="32" t="str">
        <f>IF(Weighting!$P$18&gt;0,B6762,"")</f>
        <v/>
      </c>
      <c r="B6762">
        <f>Weighting!$C$18</f>
        <v>1.893</v>
      </c>
      <c r="C6762">
        <f>Weighting!$F$18</f>
        <v>0</v>
      </c>
      <c r="D6762" t="b">
        <f>IF(C6762=1,'Data Transformation'!$G$3+0.5*'Data Transformation'!$W$25,IF(C6763=1,D6763-'Data Transformation'!$W$25,FALSE))</f>
        <v>0</v>
      </c>
      <c r="E6762" t="str">
        <f t="array" ref="E6762">IF(ISLOGICAL(D6762),"",FREQUENCY(IF('Data Transformation'!$B$425:$B$8425='Bin Analysis'!$B6747,'Data Transformation'!$G$425:$G$8425),D6762))</f>
        <v/>
      </c>
      <c r="F6762" t="str">
        <f t="shared" si="843"/>
        <v/>
      </c>
      <c r="G6762">
        <f>Weighting!$H$18</f>
        <v>0</v>
      </c>
      <c r="H6762">
        <f t="array" ref="H6762">FREQUENCY(IF('Data Transformation'!$B$4:$B$8425=B6747,'Data Transformation'!$G$4:$G$8425),'Bin Analysis'!$B6762)</f>
        <v>20</v>
      </c>
      <c r="I6762">
        <f t="shared" si="844"/>
        <v>0</v>
      </c>
      <c r="J6762">
        <f t="shared" si="845"/>
        <v>0</v>
      </c>
      <c r="K6762">
        <f>J6762*Weighting!$W$18</f>
        <v>0</v>
      </c>
      <c r="M6762" s="14"/>
    </row>
    <row r="6763" spans="1:13" x14ac:dyDescent="0.25">
      <c r="A6763" s="32" t="str">
        <f>IF(Weighting!$P$19&gt;0,B6763,"")</f>
        <v/>
      </c>
      <c r="B6763">
        <f>Weighting!$C$19</f>
        <v>2.024</v>
      </c>
      <c r="C6763">
        <f>Weighting!$F$19</f>
        <v>0</v>
      </c>
      <c r="D6763" t="b">
        <f>IF(C6763=1,'Data Transformation'!$G$3+0.5*'Data Transformation'!$W$25,IF(C6764=1,D6764-'Data Transformation'!$W$25,FALSE))</f>
        <v>0</v>
      </c>
      <c r="E6763" t="str">
        <f t="array" ref="E6763">IF(ISLOGICAL(D6763),"",FREQUENCY(IF('Data Transformation'!$B$425:$B$8425='Bin Analysis'!$B6747,'Data Transformation'!$G$425:$G$8425),D6763))</f>
        <v/>
      </c>
      <c r="F6763" t="str">
        <f t="shared" si="843"/>
        <v/>
      </c>
      <c r="G6763">
        <f>Weighting!$H$19</f>
        <v>0</v>
      </c>
      <c r="H6763">
        <f t="array" ref="H6763">FREQUENCY(IF('Data Transformation'!$B$4:$B$8425=B6747,'Data Transformation'!$G$4:$G$8425),'Bin Analysis'!$B6763)</f>
        <v>20</v>
      </c>
      <c r="I6763">
        <f t="shared" si="844"/>
        <v>0</v>
      </c>
      <c r="J6763">
        <f t="shared" si="845"/>
        <v>0</v>
      </c>
      <c r="K6763">
        <f>J6763*Weighting!$W$19</f>
        <v>0</v>
      </c>
      <c r="M6763" s="14"/>
    </row>
    <row r="6764" spans="1:13" x14ac:dyDescent="0.25">
      <c r="A6764" s="32" t="str">
        <f>IF(Weighting!$P$20&gt;0,B6764,"")</f>
        <v/>
      </c>
      <c r="B6764">
        <f>Weighting!$C$20</f>
        <v>2.1550000000000002</v>
      </c>
      <c r="C6764">
        <f>Weighting!$F$20</f>
        <v>0</v>
      </c>
      <c r="D6764" t="b">
        <f>IF(C6764=1,'Data Transformation'!$G$3+0.5*'Data Transformation'!$W$25,IF(C6765=1,D6765-'Data Transformation'!$W$25,FALSE))</f>
        <v>0</v>
      </c>
      <c r="E6764" t="str">
        <f t="array" ref="E6764">IF(ISLOGICAL(D6764),"",FREQUENCY(IF('Data Transformation'!$B$425:$B$8425='Bin Analysis'!$B6747,'Data Transformation'!$G$425:$G$8425),D6764))</f>
        <v/>
      </c>
      <c r="F6764" t="str">
        <f t="shared" si="843"/>
        <v/>
      </c>
      <c r="G6764">
        <f>Weighting!$H$20</f>
        <v>0</v>
      </c>
      <c r="H6764">
        <f t="array" ref="H6764">FREQUENCY(IF('Data Transformation'!$B$4:$B$8425=B6747,'Data Transformation'!$G$4:$G$8425),'Bin Analysis'!$B6764)</f>
        <v>20</v>
      </c>
      <c r="I6764">
        <f t="shared" si="844"/>
        <v>0</v>
      </c>
      <c r="J6764">
        <f t="shared" si="845"/>
        <v>0</v>
      </c>
      <c r="K6764">
        <f>J6764*Weighting!$W$20</f>
        <v>0</v>
      </c>
      <c r="M6764" s="14"/>
    </row>
    <row r="6765" spans="1:13" x14ac:dyDescent="0.25">
      <c r="A6765" s="32" t="str">
        <f>IF(Weighting!$P$21&gt;0,B6765,"")</f>
        <v/>
      </c>
      <c r="B6765">
        <f>Weighting!$C$21</f>
        <v>2.2860000000000005</v>
      </c>
      <c r="C6765">
        <f>Weighting!$F$21</f>
        <v>0</v>
      </c>
      <c r="D6765" t="b">
        <f>IF(C6765=1,'Data Transformation'!$G$3+0.5*'Data Transformation'!$W$25,IF(C6766=1,D6766-'Data Transformation'!$W$25,FALSE))</f>
        <v>0</v>
      </c>
      <c r="E6765" t="str">
        <f t="array" ref="E6765">IF(ISLOGICAL(D6765),"",FREQUENCY(IF('Data Transformation'!$B$425:$B$8425='Bin Analysis'!$B6747,'Data Transformation'!$G$425:$G$8425),D6765))</f>
        <v/>
      </c>
      <c r="F6765" t="str">
        <f t="shared" si="843"/>
        <v/>
      </c>
      <c r="G6765">
        <f>Weighting!$H$21</f>
        <v>0</v>
      </c>
      <c r="H6765">
        <f t="array" ref="H6765">FREQUENCY(IF('Data Transformation'!$B$4:$B$8425=B6747,'Data Transformation'!$G$4:$G$8425),'Bin Analysis'!$B6765)</f>
        <v>20</v>
      </c>
      <c r="I6765">
        <f t="shared" si="844"/>
        <v>0</v>
      </c>
      <c r="J6765">
        <f t="shared" si="845"/>
        <v>0</v>
      </c>
      <c r="K6765">
        <f>J6765*Weighting!$W$21</f>
        <v>0</v>
      </c>
      <c r="M6765" s="14"/>
    </row>
    <row r="6766" spans="1:13" x14ac:dyDescent="0.25">
      <c r="A6766" s="32" t="str">
        <f>IF(Weighting!$P$22&gt;0,B6766,"")</f>
        <v/>
      </c>
      <c r="B6766">
        <f>Weighting!$C$22</f>
        <v>2.4170000000000007</v>
      </c>
      <c r="C6766">
        <f>Weighting!$F$22</f>
        <v>0</v>
      </c>
      <c r="D6766" t="b">
        <f>IF(C6766=1,'Data Transformation'!$G$3+0.5*'Data Transformation'!$W$25,IF(C6767=1,D6767-'Data Transformation'!$W$25,FALSE))</f>
        <v>0</v>
      </c>
      <c r="E6766" t="str">
        <f t="array" ref="E6766">IF(ISLOGICAL(D6766),"",FREQUENCY(IF('Data Transformation'!$B$425:$B$8425='Bin Analysis'!$B6747,'Data Transformation'!$G$425:$G$8425),D6766))</f>
        <v/>
      </c>
      <c r="F6766" t="str">
        <f t="shared" si="843"/>
        <v/>
      </c>
      <c r="G6766">
        <f>Weighting!$H$22</f>
        <v>0</v>
      </c>
      <c r="H6766">
        <f t="array" ref="H6766">FREQUENCY(IF('Data Transformation'!$B$4:$B$8425=B6747,'Data Transformation'!$G$4:$G$8425),'Bin Analysis'!$B6766)</f>
        <v>20</v>
      </c>
      <c r="I6766">
        <f t="shared" si="844"/>
        <v>0</v>
      </c>
      <c r="J6766">
        <f t="shared" si="845"/>
        <v>0</v>
      </c>
      <c r="K6766">
        <f>J6766*Weighting!$W$22</f>
        <v>0</v>
      </c>
      <c r="M6766" s="14"/>
    </row>
    <row r="6767" spans="1:13" x14ac:dyDescent="0.25">
      <c r="A6767" s="32" t="str">
        <f>IF(Weighting!$P$23&gt;0,B6767,"")</f>
        <v/>
      </c>
      <c r="B6767">
        <f>Weighting!$C$23</f>
        <v>2.5480000000000009</v>
      </c>
      <c r="C6767">
        <f>Weighting!$F$23</f>
        <v>0</v>
      </c>
      <c r="D6767" t="b">
        <f>IF(C6767=1,'Data Transformation'!$G$3+0.5*'Data Transformation'!$W$25,IF(C6768=1,D6768-'Data Transformation'!$W$25,FALSE))</f>
        <v>0</v>
      </c>
      <c r="E6767" t="str">
        <f t="array" ref="E6767">IF(ISLOGICAL(D6767),"",FREQUENCY(IF('Data Transformation'!$B$425:$B$8425='Bin Analysis'!$B6747,'Data Transformation'!$G$425:$G$8425),D6767))</f>
        <v/>
      </c>
      <c r="F6767" t="str">
        <f t="shared" si="843"/>
        <v/>
      </c>
      <c r="G6767">
        <f>Weighting!$H$23</f>
        <v>0</v>
      </c>
      <c r="H6767">
        <f t="array" ref="H6767">FREQUENCY(IF('Data Transformation'!$B$4:$B$8425=B6747,'Data Transformation'!$G$4:$G$8425),'Bin Analysis'!$B6767)</f>
        <v>20</v>
      </c>
      <c r="I6767">
        <f t="shared" si="844"/>
        <v>0</v>
      </c>
      <c r="J6767">
        <f t="shared" si="845"/>
        <v>0</v>
      </c>
      <c r="K6767">
        <f>J6767*Weighting!$W$23</f>
        <v>0</v>
      </c>
      <c r="M6767" s="14"/>
    </row>
    <row r="6768" spans="1:13" x14ac:dyDescent="0.25">
      <c r="A6768" s="32" t="str">
        <f>IF(Weighting!$P$24&gt;0,B6768,"")</f>
        <v/>
      </c>
      <c r="B6768">
        <f>Weighting!$C$24</f>
        <v>2.6790000000000012</v>
      </c>
      <c r="C6768">
        <f>Weighting!$F$24</f>
        <v>0</v>
      </c>
      <c r="D6768" t="b">
        <f>IF(C6768=1,'Data Transformation'!$G$3+0.5*'Data Transformation'!$W$25,IF(C6769=1,D6769-'Data Transformation'!$W$25,FALSE))</f>
        <v>0</v>
      </c>
      <c r="E6768" t="str">
        <f t="array" ref="E6768">IF(ISLOGICAL(D6768),"",FREQUENCY(IF('Data Transformation'!$B$425:$B$8425='Bin Analysis'!$B6747,'Data Transformation'!$G$425:$G$8425),D6768))</f>
        <v/>
      </c>
      <c r="F6768" t="str">
        <f t="shared" si="843"/>
        <v/>
      </c>
      <c r="G6768">
        <f>Weighting!$H$24</f>
        <v>0</v>
      </c>
      <c r="H6768">
        <f t="array" ref="H6768">FREQUENCY(IF('Data Transformation'!$B$4:$B$8425=B6747,'Data Transformation'!$G$4:$G$8425),'Bin Analysis'!$B6768)</f>
        <v>20</v>
      </c>
      <c r="I6768">
        <f t="shared" si="844"/>
        <v>0</v>
      </c>
      <c r="J6768">
        <f t="shared" si="845"/>
        <v>0</v>
      </c>
      <c r="K6768">
        <f>J6768*Weighting!$W$24</f>
        <v>0</v>
      </c>
      <c r="M6768" s="14"/>
    </row>
    <row r="6769" spans="1:25" x14ac:dyDescent="0.25">
      <c r="A6769" s="32" t="str">
        <f>IF(Weighting!$P$25&gt;0,B6769,"")</f>
        <v/>
      </c>
      <c r="B6769">
        <f>Weighting!$C$25</f>
        <v>2.8100000000000014</v>
      </c>
      <c r="C6769">
        <f>Weighting!$F$25</f>
        <v>0</v>
      </c>
      <c r="D6769" t="b">
        <f>IF(C6769=1,'Data Transformation'!$G$3+0.5*'Data Transformation'!$W$25,IF(C6770=1,D6770-'Data Transformation'!$W$25,FALSE))</f>
        <v>0</v>
      </c>
      <c r="E6769" t="str">
        <f t="array" ref="E6769">IF(ISLOGICAL(D6769),"",FREQUENCY(IF('Data Transformation'!$B$425:$B$8425='Bin Analysis'!$B6747,'Data Transformation'!$G$425:$G$8425),D6769))</f>
        <v/>
      </c>
      <c r="F6769" t="str">
        <f t="shared" si="843"/>
        <v/>
      </c>
      <c r="G6769">
        <f>Weighting!$H$25</f>
        <v>0</v>
      </c>
      <c r="H6769">
        <f t="array" ref="H6769">FREQUENCY(IF('Data Transformation'!$B$4:$B$8425=B6747,'Data Transformation'!$G$4:$G$8425),'Bin Analysis'!$B6769)</f>
        <v>20</v>
      </c>
      <c r="I6769">
        <f t="shared" si="844"/>
        <v>0</v>
      </c>
      <c r="J6769">
        <f t="shared" si="845"/>
        <v>0</v>
      </c>
      <c r="K6769">
        <f>J6769*Weighting!$W$25</f>
        <v>0</v>
      </c>
      <c r="M6769" s="14"/>
    </row>
    <row r="6770" spans="1:25" x14ac:dyDescent="0.25">
      <c r="O6770"/>
      <c r="P6770"/>
      <c r="Q6770"/>
      <c r="R6770"/>
    </row>
    <row r="6771" spans="1:25" ht="23.25" x14ac:dyDescent="0.35">
      <c r="A6771" s="21" t="s">
        <v>0</v>
      </c>
      <c r="B6771" s="21">
        <f>IFERROR(VLOOKUP(C6771,'Data Transformation'!$L$6:$M$426,2,FALSE),"")</f>
        <v>282</v>
      </c>
      <c r="C6771" s="21">
        <f>C6747+1</f>
        <v>282</v>
      </c>
      <c r="D6771" s="21"/>
      <c r="E6771" s="21"/>
      <c r="F6771" s="21"/>
      <c r="G6771" s="21"/>
      <c r="H6771" s="22"/>
      <c r="I6771" s="22"/>
      <c r="J6771" s="22"/>
      <c r="K6771" s="21"/>
      <c r="L6771" s="21">
        <f>B6771</f>
        <v>282</v>
      </c>
      <c r="M6771" s="23">
        <f>INDEX('Data Transformation'!$O$4:$O$424,MATCH($B6771,'Data Transformation'!$M$4:$M$424,0),MATCH($M$2,'Data Transformation'!$O$3,0))</f>
        <v>19</v>
      </c>
      <c r="N6771" s="27">
        <f>IF('Input and Summary Results'!$J$16="minimum",'Bin Analysis'!X6772/(M6771-1),'Bin Analysis'!Y6771/('Bin Analysis'!M6771-1))</f>
        <v>5.5555555555555552E-2</v>
      </c>
      <c r="O6771" s="27">
        <f>IF(M6771=FALSE,NA(),(VLOOKUP(1,C6774:K6793,4,FALSE))/(M6771-1))</f>
        <v>0.16666666666666666</v>
      </c>
      <c r="P6771" s="27">
        <f>IF(M6771=FALSE,NA(),SUM(J6774:J6793)/Weighting!$S$5)</f>
        <v>0.6</v>
      </c>
      <c r="Q6771" s="27">
        <f>IF(M6771=FALSE,NA(),SUM(K6774:K6793)/Weighting!$S$6)</f>
        <v>0.52173913043478259</v>
      </c>
      <c r="R6771" s="27">
        <f>IF(M6771=FALSE,NA(),(VLOOKUP(1,G6774:K6793,3,FALSE))/(M6771-1))</f>
        <v>0.66666666666666663</v>
      </c>
      <c r="S6771" s="22" t="str">
        <f>IF(M6771=FALSE,NA(),IF(SUM(J6774:J6793)=2,"yes","no"))</f>
        <v>no</v>
      </c>
      <c r="X6771" s="2" cm="2">
        <f t="array" ref="X6771:X6772">FREQUENCY(IF('Data Transformation'!$B$425:$B$6424='Bin Analysis'!L6771,'Data Transformation'!$G$425:$G$6424),'Data Transformation'!$U$11)</f>
        <v>17</v>
      </c>
      <c r="Y6771" s="2" cm="2">
        <f t="array" ref="Y6771:Y6772">FREQUENCY(IF('Data Transformation'!$B$425:$B$6424='Bin Analysis'!L6771,'Data Transformation'!$G$425:$G$6424),'Data Transformation'!$U$12)</f>
        <v>14</v>
      </c>
    </row>
    <row r="6772" spans="1:25" x14ac:dyDescent="0.25">
      <c r="A6772" s="14" t="s">
        <v>66</v>
      </c>
      <c r="B6772" t="s">
        <v>47</v>
      </c>
      <c r="C6772" t="s">
        <v>5</v>
      </c>
      <c r="D6772" t="s">
        <v>99</v>
      </c>
      <c r="E6772" t="s">
        <v>100</v>
      </c>
      <c r="F6772" t="s">
        <v>101</v>
      </c>
      <c r="G6772" t="s">
        <v>69</v>
      </c>
      <c r="H6772" t="s">
        <v>31</v>
      </c>
      <c r="I6772" t="s">
        <v>32</v>
      </c>
      <c r="J6772" t="s">
        <v>46</v>
      </c>
      <c r="K6772" s="14" t="s">
        <v>45</v>
      </c>
      <c r="M6772" s="14"/>
      <c r="X6772" s="2">
        <v>1</v>
      </c>
      <c r="Y6772" s="2">
        <v>4</v>
      </c>
    </row>
    <row r="6773" spans="1:25" x14ac:dyDescent="0.25">
      <c r="A6773" s="32"/>
      <c r="D6773" t="b">
        <f>IF(C6773=1,'Data Transformation'!$G$3+0.5*'Data Transformation'!$W$25,IF(C6774=1,D6774-'Data Transformation'!$W$25,FALSE))</f>
        <v>0</v>
      </c>
      <c r="E6773" t="str">
        <f t="array" ref="E6773">IF(ISLOGICAL(D6773),"",FREQUENCY(IF('Data Transformation'!$B$425:$B$8425='Bin Analysis'!$B6771,'Data Transformation'!$G$425:$G$8425),D6773))</f>
        <v/>
      </c>
      <c r="F6773" t="str">
        <f>IF(ISLOGICAL(D6773),"",E6773-E6772)</f>
        <v/>
      </c>
      <c r="M6773" s="14"/>
    </row>
    <row r="6774" spans="1:25" x14ac:dyDescent="0.25">
      <c r="A6774" s="32">
        <f>IF(Weighting!$P$6&gt;0,B6774,"")</f>
        <v>0.32100000000000001</v>
      </c>
      <c r="B6774">
        <f>Weighting!$C$6</f>
        <v>0.32100000000000001</v>
      </c>
      <c r="C6774">
        <f>Weighting!$F$6</f>
        <v>0</v>
      </c>
      <c r="D6774" t="b">
        <f>IF(C6774=1,'Data Transformation'!$G$3+0.5*'Data Transformation'!$W$25,IF(C6775=1,D6775-'Data Transformation'!$W$25,FALSE))</f>
        <v>0</v>
      </c>
      <c r="E6774" t="str">
        <f t="array" ref="E6774">IF(ISLOGICAL(D6774),"",FREQUENCY(IF('Data Transformation'!$B$425:$B$8425='Bin Analysis'!$B6771,'Data Transformation'!$G$425:$G$8425),D6774))</f>
        <v/>
      </c>
      <c r="F6774" t="str">
        <f>IF(ISLOGICAL(D6774),"",E6774-E6773)</f>
        <v/>
      </c>
      <c r="G6774">
        <f>Weighting!$H$6</f>
        <v>1</v>
      </c>
      <c r="H6774">
        <f t="array" ref="H6774">FREQUENCY(IF('Data Transformation'!$B$4:$B$8425=B6771,'Data Transformation'!$G$4:$G$8425),'Bin Analysis'!$B6774)</f>
        <v>12</v>
      </c>
      <c r="I6774">
        <f>H6774-H6773</f>
        <v>12</v>
      </c>
      <c r="J6774">
        <f>IF(I6774=0,0,1)</f>
        <v>1</v>
      </c>
      <c r="K6774">
        <f>J6774*Weighting!$W$6</f>
        <v>1</v>
      </c>
      <c r="M6774" s="14"/>
    </row>
    <row r="6775" spans="1:25" x14ac:dyDescent="0.25">
      <c r="A6775" s="32">
        <f>IF(Weighting!$P$7&gt;0,B6775,"")</f>
        <v>0.45200000000000001</v>
      </c>
      <c r="B6775">
        <f>Weighting!$C$7</f>
        <v>0.45200000000000001</v>
      </c>
      <c r="C6775">
        <f>Weighting!$F$7</f>
        <v>0</v>
      </c>
      <c r="D6775" t="b">
        <f>IF(C6775=1,'Data Transformation'!$G$3+0.5*'Data Transformation'!$W$25,IF(C6776=1,D6776-'Data Transformation'!$W$25,FALSE))</f>
        <v>0</v>
      </c>
      <c r="E6775" t="str">
        <f t="array" ref="E6775">IF(ISLOGICAL(D6775),"",FREQUENCY(IF('Data Transformation'!$B$425:$B$8425='Bin Analysis'!$B6771,'Data Transformation'!$G$425:$G$8425),D6775))</f>
        <v/>
      </c>
      <c r="F6775" t="str">
        <f t="shared" ref="F6775:F6793" si="846">IF(ISLOGICAL(D6775),"",E6775-E6774)</f>
        <v/>
      </c>
      <c r="G6775">
        <f>Weighting!$H$7</f>
        <v>0</v>
      </c>
      <c r="H6775">
        <f t="array" ref="H6775">FREQUENCY(IF('Data Transformation'!$B$4:$B$8425=B6771,'Data Transformation'!$G$4:$G$8425),'Bin Analysis'!$B6775)</f>
        <v>12</v>
      </c>
      <c r="I6775">
        <f t="shared" ref="I6775:I6793" si="847">H6775-H6774</f>
        <v>0</v>
      </c>
      <c r="J6775">
        <f>IF(I6775=0,0,1)</f>
        <v>0</v>
      </c>
      <c r="K6775">
        <f>J6775*Weighting!$W$7</f>
        <v>0</v>
      </c>
      <c r="M6775" s="14"/>
    </row>
    <row r="6776" spans="1:25" x14ac:dyDescent="0.25">
      <c r="A6776" s="32">
        <f>IF(Weighting!$P$8&gt;0,B6776,"")</f>
        <v>0.58299999999999996</v>
      </c>
      <c r="B6776">
        <f>Weighting!$C$8</f>
        <v>0.58299999999999996</v>
      </c>
      <c r="C6776">
        <f>Weighting!$F$8</f>
        <v>0</v>
      </c>
      <c r="D6776" t="b">
        <f>IF(C6776=1,'Data Transformation'!$G$3+0.5*'Data Transformation'!$W$25,IF(C6777=1,D6777-'Data Transformation'!$W$25,FALSE))</f>
        <v>0</v>
      </c>
      <c r="E6776" t="str">
        <f t="array" ref="E6776">IF(ISLOGICAL(D6776),"",FREQUENCY(IF('Data Transformation'!$B$425:$B$8425='Bin Analysis'!$B6771,'Data Transformation'!$G$425:$G$8425),D6776))</f>
        <v/>
      </c>
      <c r="F6776" t="str">
        <f t="shared" si="846"/>
        <v/>
      </c>
      <c r="G6776">
        <f>Weighting!$H$8</f>
        <v>0</v>
      </c>
      <c r="H6776">
        <f t="array" ref="H6776">FREQUENCY(IF('Data Transformation'!$B$4:$B$8425=B6771,'Data Transformation'!$G$4:$G$8425),'Bin Analysis'!$B6776)</f>
        <v>13</v>
      </c>
      <c r="I6776">
        <f t="shared" si="847"/>
        <v>1</v>
      </c>
      <c r="J6776">
        <f t="shared" ref="J6776:J6793" si="848">IF(I6776=0,0,1)</f>
        <v>1</v>
      </c>
      <c r="K6776">
        <f>J6776*Weighting!$W$8</f>
        <v>3</v>
      </c>
      <c r="M6776" s="14"/>
    </row>
    <row r="6777" spans="1:25" x14ac:dyDescent="0.25">
      <c r="A6777" s="32">
        <f>IF(Weighting!$P$9&gt;0,B6777,"")</f>
        <v>0.71399999999999997</v>
      </c>
      <c r="B6777" s="50">
        <f>Weighting!$C$9</f>
        <v>0.71399999999999997</v>
      </c>
      <c r="C6777">
        <f>Weighting!$F$9</f>
        <v>0</v>
      </c>
      <c r="D6777" t="b">
        <f>IF(C6777=1,'Data Transformation'!$G$3+0.5*'Data Transformation'!$W$25,IF(C6778=1,D6778-'Data Transformation'!$W$25,FALSE))</f>
        <v>0</v>
      </c>
      <c r="E6777" t="str">
        <f t="array" ref="E6777">IF(ISLOGICAL(D6777),"",FREQUENCY(IF('Data Transformation'!$B$425:$B$8425='Bin Analysis'!$B6771,'Data Transformation'!$G$425:$G$8425),D6777))</f>
        <v/>
      </c>
      <c r="F6777" t="str">
        <f t="shared" si="846"/>
        <v/>
      </c>
      <c r="G6777">
        <f>Weighting!$H$9</f>
        <v>0</v>
      </c>
      <c r="H6777">
        <f t="array" ref="H6777">FREQUENCY(IF('Data Transformation'!$B$4:$B$8425=B6771,'Data Transformation'!$G$4:$G$8425),'Bin Analysis'!$B6777)</f>
        <v>14</v>
      </c>
      <c r="I6777">
        <f t="shared" si="847"/>
        <v>1</v>
      </c>
      <c r="J6777">
        <f t="shared" si="848"/>
        <v>1</v>
      </c>
      <c r="K6777">
        <f>J6777*Weighting!$W$9</f>
        <v>3</v>
      </c>
      <c r="M6777" s="14"/>
    </row>
    <row r="6778" spans="1:25" x14ac:dyDescent="0.25">
      <c r="A6778" s="32">
        <f>IF(Weighting!$P$10&gt;0,B6778,"")</f>
        <v>0.84499999999999997</v>
      </c>
      <c r="B6778">
        <f>Weighting!$C$10</f>
        <v>0.84499999999999997</v>
      </c>
      <c r="C6778">
        <f>Weighting!$F$10</f>
        <v>0</v>
      </c>
      <c r="D6778" t="b">
        <f>IF(C6778=1,'Data Transformation'!$G$3+0.5*'Data Transformation'!$W$25,IF(C6779=1,D6779-'Data Transformation'!$W$25,FALSE))</f>
        <v>0</v>
      </c>
      <c r="E6778" t="str">
        <f t="array" ref="E6778">IF(ISLOGICAL(D6778),"",FREQUENCY(IF('Data Transformation'!$B$425:$B$8425='Bin Analysis'!$B6771,'Data Transformation'!$G$425:$G$8425),D6778))</f>
        <v/>
      </c>
      <c r="F6778" t="str">
        <f t="shared" si="846"/>
        <v/>
      </c>
      <c r="G6778">
        <f>Weighting!$H$10</f>
        <v>0</v>
      </c>
      <c r="H6778">
        <f t="array" ref="H6778">FREQUENCY(IF('Data Transformation'!$B$4:$B$8425=B6771,'Data Transformation'!$G$4:$G$8425),'Bin Analysis'!$B6778)</f>
        <v>14</v>
      </c>
      <c r="I6778">
        <f t="shared" si="847"/>
        <v>0</v>
      </c>
      <c r="J6778">
        <f t="shared" si="848"/>
        <v>0</v>
      </c>
      <c r="K6778">
        <f>J6778*Weighting!$W$10</f>
        <v>0</v>
      </c>
      <c r="M6778" s="14"/>
    </row>
    <row r="6779" spans="1:25" x14ac:dyDescent="0.25">
      <c r="A6779" s="32">
        <f>IF(Weighting!$P$11&gt;0,B6779,"")</f>
        <v>0.97599999999999998</v>
      </c>
      <c r="B6779">
        <f>Weighting!$C$11</f>
        <v>0.97599999999999998</v>
      </c>
      <c r="C6779">
        <f>Weighting!$F$11</f>
        <v>0</v>
      </c>
      <c r="D6779">
        <f>IF(C6779=1,'Data Transformation'!$G$3+0.5*'Data Transformation'!$W$25,IF(C6780=1,D6780-'Data Transformation'!$W$25,FALSE))</f>
        <v>0.86899999999999999</v>
      </c>
      <c r="E6779">
        <f t="array" ref="E6779">IF(ISLOGICAL(D6779),"",FREQUENCY(IF('Data Transformation'!$B$425:$B$8425='Bin Analysis'!$B6771,'Data Transformation'!$G$425:$G$8425),D6779))</f>
        <v>14</v>
      </c>
      <c r="F6779" t="e">
        <f t="shared" si="846"/>
        <v>#VALUE!</v>
      </c>
      <c r="G6779">
        <f>Weighting!$H$11</f>
        <v>0</v>
      </c>
      <c r="H6779">
        <f t="array" ref="H6779">FREQUENCY(IF('Data Transformation'!$B$4:$B$8425=B6771,'Data Transformation'!$G$4:$G$8425),'Bin Analysis'!$B6779)</f>
        <v>16</v>
      </c>
      <c r="I6779">
        <f t="shared" si="847"/>
        <v>2</v>
      </c>
      <c r="J6779">
        <f t="shared" si="848"/>
        <v>1</v>
      </c>
      <c r="K6779">
        <f>J6779*Weighting!$W$11</f>
        <v>2</v>
      </c>
      <c r="M6779" s="14"/>
    </row>
    <row r="6780" spans="1:25" x14ac:dyDescent="0.25">
      <c r="A6780" s="32">
        <f>IF(Weighting!$P$12&gt;0,B6780,"")</f>
        <v>1.107</v>
      </c>
      <c r="B6780">
        <f>Weighting!$C$12</f>
        <v>1.107</v>
      </c>
      <c r="C6780">
        <f>Weighting!$F$12</f>
        <v>1</v>
      </c>
      <c r="D6780">
        <f>IF(C6780=1,'Data Transformation'!$G$3+0.5*'Data Transformation'!$W$25,IF(C6781=1,D6781-'Data Transformation'!$W$25,FALSE))</f>
        <v>1.131</v>
      </c>
      <c r="E6780">
        <f t="array" ref="E6780">IF(ISLOGICAL(D6780),"",FREQUENCY(IF('Data Transformation'!$B$425:$B$8425='Bin Analysis'!$B6771,'Data Transformation'!$G$425:$G$8425),D6780))</f>
        <v>17</v>
      </c>
      <c r="F6780">
        <f t="shared" si="846"/>
        <v>3</v>
      </c>
      <c r="G6780">
        <f>Weighting!$H$12</f>
        <v>0</v>
      </c>
      <c r="H6780">
        <f t="array" ref="H6780">FREQUENCY(IF('Data Transformation'!$B$4:$B$8425=B6771,'Data Transformation'!$G$4:$G$8425),'Bin Analysis'!$B6780)</f>
        <v>18</v>
      </c>
      <c r="I6780">
        <f t="shared" si="847"/>
        <v>2</v>
      </c>
      <c r="J6780">
        <f t="shared" si="848"/>
        <v>1</v>
      </c>
      <c r="K6780">
        <f>J6780*Weighting!$W$12</f>
        <v>1</v>
      </c>
      <c r="M6780" s="14"/>
    </row>
    <row r="6781" spans="1:25" x14ac:dyDescent="0.25">
      <c r="A6781" s="32">
        <f>IF(Weighting!$P$13&gt;0,B6781,"")</f>
        <v>1.238</v>
      </c>
      <c r="B6781">
        <f>Weighting!$C$13</f>
        <v>1.238</v>
      </c>
      <c r="C6781">
        <f>Weighting!$F$13</f>
        <v>0</v>
      </c>
      <c r="D6781" t="b">
        <f>IF(C6781=1,'Data Transformation'!$G$3+0.5*'Data Transformation'!$W$25,IF(C6782=1,D6782-'Data Transformation'!$W$25,FALSE))</f>
        <v>0</v>
      </c>
      <c r="E6781" t="str">
        <f t="array" ref="E6781">IF(ISLOGICAL(D6781),"",FREQUENCY(IF('Data Transformation'!$B$425:$B$8425='Bin Analysis'!$B6771,'Data Transformation'!$G$425:$G$8425),D6781))</f>
        <v/>
      </c>
      <c r="F6781" t="str">
        <f t="shared" si="846"/>
        <v/>
      </c>
      <c r="G6781">
        <f>Weighting!$H$13</f>
        <v>0</v>
      </c>
      <c r="H6781">
        <f t="array" ref="H6781">FREQUENCY(IF('Data Transformation'!$B$4:$B$8425=B6771,'Data Transformation'!$G$4:$G$8425),'Bin Analysis'!$B6781)</f>
        <v>19</v>
      </c>
      <c r="I6781">
        <f t="shared" si="847"/>
        <v>1</v>
      </c>
      <c r="J6781">
        <f t="shared" si="848"/>
        <v>1</v>
      </c>
      <c r="K6781">
        <f>J6781*Weighting!$W$13</f>
        <v>2</v>
      </c>
      <c r="M6781" s="14"/>
    </row>
    <row r="6782" spans="1:25" x14ac:dyDescent="0.25">
      <c r="A6782" s="32">
        <f>IF(Weighting!$P$14&gt;0,B6782,"")</f>
        <v>1.369</v>
      </c>
      <c r="B6782">
        <f>Weighting!$C$14</f>
        <v>1.369</v>
      </c>
      <c r="C6782">
        <f>Weighting!$F$14</f>
        <v>0</v>
      </c>
      <c r="D6782" t="b">
        <f>IF(C6782=1,'Data Transformation'!$G$3+0.5*'Data Transformation'!$W$25,IF(C6783=1,D6783-'Data Transformation'!$W$25,FALSE))</f>
        <v>0</v>
      </c>
      <c r="E6782" t="str">
        <f t="array" ref="E6782">IF(ISLOGICAL(D6782),"",FREQUENCY(IF('Data Transformation'!$B$425:$B$8425='Bin Analysis'!$B6771,'Data Transformation'!$G$425:$G$8425),D6782))</f>
        <v/>
      </c>
      <c r="F6782" t="str">
        <f t="shared" si="846"/>
        <v/>
      </c>
      <c r="G6782">
        <f>Weighting!$H$14</f>
        <v>0</v>
      </c>
      <c r="H6782">
        <f t="array" ref="H6782">FREQUENCY(IF('Data Transformation'!$B$4:$B$8425=B6771,'Data Transformation'!$G$4:$G$8425),'Bin Analysis'!$B6782)</f>
        <v>19</v>
      </c>
      <c r="I6782">
        <f t="shared" si="847"/>
        <v>0</v>
      </c>
      <c r="J6782">
        <f t="shared" si="848"/>
        <v>0</v>
      </c>
      <c r="K6782">
        <f>J6782*Weighting!$W$14</f>
        <v>0</v>
      </c>
      <c r="M6782" s="14"/>
    </row>
    <row r="6783" spans="1:25" x14ac:dyDescent="0.25">
      <c r="A6783" s="32">
        <f>IF(Weighting!$P$15&gt;0,B6783,"")</f>
        <v>1.5000009999999999</v>
      </c>
      <c r="B6783">
        <f>Weighting!$C$15</f>
        <v>1.5000009999999999</v>
      </c>
      <c r="C6783">
        <f>Weighting!$F$15</f>
        <v>0</v>
      </c>
      <c r="D6783" t="b">
        <f>IF(C6783=1,'Data Transformation'!$G$3+0.5*'Data Transformation'!$W$25,IF(C6784=1,D6784-'Data Transformation'!$W$25,FALSE))</f>
        <v>0</v>
      </c>
      <c r="E6783" t="str">
        <f t="array" ref="E6783">IF(ISLOGICAL(D6783),"",FREQUENCY(IF('Data Transformation'!$B$425:$B$8425='Bin Analysis'!$B6771,'Data Transformation'!$G$425:$G$8425),D6783))</f>
        <v/>
      </c>
      <c r="F6783" t="str">
        <f t="shared" si="846"/>
        <v/>
      </c>
      <c r="G6783">
        <f>Weighting!$H$15</f>
        <v>0</v>
      </c>
      <c r="H6783">
        <f t="array" ref="H6783">FREQUENCY(IF('Data Transformation'!$B$4:$B$8425=B6771,'Data Transformation'!$G$4:$G$8425),'Bin Analysis'!$B6783)</f>
        <v>19</v>
      </c>
      <c r="I6783">
        <f t="shared" si="847"/>
        <v>0</v>
      </c>
      <c r="J6783">
        <f t="shared" si="848"/>
        <v>0</v>
      </c>
      <c r="K6783">
        <f>J6783*Weighting!$W$15</f>
        <v>0</v>
      </c>
      <c r="M6783" s="14"/>
    </row>
    <row r="6784" spans="1:25" x14ac:dyDescent="0.25">
      <c r="A6784" s="32" t="str">
        <f>IF(Weighting!$P$16&gt;0,B6784,"")</f>
        <v/>
      </c>
      <c r="B6784">
        <f>Weighting!$C$16</f>
        <v>1.631</v>
      </c>
      <c r="C6784">
        <f>Weighting!$F$16</f>
        <v>0</v>
      </c>
      <c r="D6784" t="b">
        <f>IF(C6784=1,'Data Transformation'!$G$3+0.5*'Data Transformation'!$W$25,IF(C6785=1,D6785-'Data Transformation'!$W$25,FALSE))</f>
        <v>0</v>
      </c>
      <c r="E6784" t="str">
        <f t="array" ref="E6784">IF(ISLOGICAL(D6784),"",FREQUENCY(IF('Data Transformation'!$B$425:$B$8425='Bin Analysis'!$B6771,'Data Transformation'!$G$425:$G$8425),D6784))</f>
        <v/>
      </c>
      <c r="F6784" t="str">
        <f t="shared" si="846"/>
        <v/>
      </c>
      <c r="G6784">
        <f>Weighting!$H$16</f>
        <v>0</v>
      </c>
      <c r="H6784">
        <f t="array" ref="H6784">FREQUENCY(IF('Data Transformation'!$B$4:$B$8425=B6771,'Data Transformation'!$G$4:$G$8425),'Bin Analysis'!$B6784)</f>
        <v>19</v>
      </c>
      <c r="I6784">
        <f t="shared" si="847"/>
        <v>0</v>
      </c>
      <c r="J6784">
        <f t="shared" si="848"/>
        <v>0</v>
      </c>
      <c r="K6784">
        <f>J6784*Weighting!$W$16</f>
        <v>0</v>
      </c>
      <c r="M6784" s="14"/>
    </row>
    <row r="6785" spans="1:25" x14ac:dyDescent="0.25">
      <c r="A6785" s="32" t="str">
        <f>IF(Weighting!$P$17&gt;0,B6785,"")</f>
        <v/>
      </c>
      <c r="B6785">
        <f>Weighting!$C$17</f>
        <v>1.762</v>
      </c>
      <c r="C6785">
        <f>Weighting!$F$17</f>
        <v>0</v>
      </c>
      <c r="D6785" t="b">
        <f>IF(C6785=1,'Data Transformation'!$G$3+0.5*'Data Transformation'!$W$25,IF(C6786=1,D6786-'Data Transformation'!$W$25,FALSE))</f>
        <v>0</v>
      </c>
      <c r="E6785" t="str">
        <f t="array" ref="E6785">IF(ISLOGICAL(D6785),"",FREQUENCY(IF('Data Transformation'!$B$425:$B$8425='Bin Analysis'!$B6771,'Data Transformation'!$G$425:$G$8425),D6785))</f>
        <v/>
      </c>
      <c r="F6785" t="str">
        <f t="shared" si="846"/>
        <v/>
      </c>
      <c r="G6785">
        <f>Weighting!$H$17</f>
        <v>0</v>
      </c>
      <c r="H6785">
        <f t="array" ref="H6785">FREQUENCY(IF('Data Transformation'!$B$4:$B$8425=B6771,'Data Transformation'!$G$4:$G$8425),'Bin Analysis'!$B6785)</f>
        <v>19</v>
      </c>
      <c r="I6785">
        <f t="shared" si="847"/>
        <v>0</v>
      </c>
      <c r="J6785">
        <f t="shared" si="848"/>
        <v>0</v>
      </c>
      <c r="K6785">
        <f>J6785*Weighting!$W$17</f>
        <v>0</v>
      </c>
      <c r="M6785" s="14"/>
    </row>
    <row r="6786" spans="1:25" x14ac:dyDescent="0.25">
      <c r="A6786" s="32" t="str">
        <f>IF(Weighting!$P$18&gt;0,B6786,"")</f>
        <v/>
      </c>
      <c r="B6786">
        <f>Weighting!$C$18</f>
        <v>1.893</v>
      </c>
      <c r="C6786">
        <f>Weighting!$F$18</f>
        <v>0</v>
      </c>
      <c r="D6786" t="b">
        <f>IF(C6786=1,'Data Transformation'!$G$3+0.5*'Data Transformation'!$W$25,IF(C6787=1,D6787-'Data Transformation'!$W$25,FALSE))</f>
        <v>0</v>
      </c>
      <c r="E6786" t="str">
        <f t="array" ref="E6786">IF(ISLOGICAL(D6786),"",FREQUENCY(IF('Data Transformation'!$B$425:$B$8425='Bin Analysis'!$B6771,'Data Transformation'!$G$425:$G$8425),D6786))</f>
        <v/>
      </c>
      <c r="F6786" t="str">
        <f t="shared" si="846"/>
        <v/>
      </c>
      <c r="G6786">
        <f>Weighting!$H$18</f>
        <v>0</v>
      </c>
      <c r="H6786">
        <f t="array" ref="H6786">FREQUENCY(IF('Data Transformation'!$B$4:$B$8425=B6771,'Data Transformation'!$G$4:$G$8425),'Bin Analysis'!$B6786)</f>
        <v>19</v>
      </c>
      <c r="I6786">
        <f t="shared" si="847"/>
        <v>0</v>
      </c>
      <c r="J6786">
        <f t="shared" si="848"/>
        <v>0</v>
      </c>
      <c r="K6786">
        <f>J6786*Weighting!$W$18</f>
        <v>0</v>
      </c>
      <c r="M6786" s="14"/>
    </row>
    <row r="6787" spans="1:25" x14ac:dyDescent="0.25">
      <c r="A6787" s="32" t="str">
        <f>IF(Weighting!$P$19&gt;0,B6787,"")</f>
        <v/>
      </c>
      <c r="B6787">
        <f>Weighting!$C$19</f>
        <v>2.024</v>
      </c>
      <c r="C6787">
        <f>Weighting!$F$19</f>
        <v>0</v>
      </c>
      <c r="D6787" t="b">
        <f>IF(C6787=1,'Data Transformation'!$G$3+0.5*'Data Transformation'!$W$25,IF(C6788=1,D6788-'Data Transformation'!$W$25,FALSE))</f>
        <v>0</v>
      </c>
      <c r="E6787" t="str">
        <f t="array" ref="E6787">IF(ISLOGICAL(D6787),"",FREQUENCY(IF('Data Transformation'!$B$425:$B$8425='Bin Analysis'!$B6771,'Data Transformation'!$G$425:$G$8425),D6787))</f>
        <v/>
      </c>
      <c r="F6787" t="str">
        <f t="shared" si="846"/>
        <v/>
      </c>
      <c r="G6787">
        <f>Weighting!$H$19</f>
        <v>0</v>
      </c>
      <c r="H6787">
        <f t="array" ref="H6787">FREQUENCY(IF('Data Transformation'!$B$4:$B$8425=B6771,'Data Transformation'!$G$4:$G$8425),'Bin Analysis'!$B6787)</f>
        <v>19</v>
      </c>
      <c r="I6787">
        <f t="shared" si="847"/>
        <v>0</v>
      </c>
      <c r="J6787">
        <f t="shared" si="848"/>
        <v>0</v>
      </c>
      <c r="K6787">
        <f>J6787*Weighting!$W$19</f>
        <v>0</v>
      </c>
      <c r="M6787" s="14"/>
    </row>
    <row r="6788" spans="1:25" x14ac:dyDescent="0.25">
      <c r="A6788" s="32" t="str">
        <f>IF(Weighting!$P$20&gt;0,B6788,"")</f>
        <v/>
      </c>
      <c r="B6788">
        <f>Weighting!$C$20</f>
        <v>2.1550000000000002</v>
      </c>
      <c r="C6788">
        <f>Weighting!$F$20</f>
        <v>0</v>
      </c>
      <c r="D6788" t="b">
        <f>IF(C6788=1,'Data Transformation'!$G$3+0.5*'Data Transformation'!$W$25,IF(C6789=1,D6789-'Data Transformation'!$W$25,FALSE))</f>
        <v>0</v>
      </c>
      <c r="E6788" t="str">
        <f t="array" ref="E6788">IF(ISLOGICAL(D6788),"",FREQUENCY(IF('Data Transformation'!$B$425:$B$8425='Bin Analysis'!$B6771,'Data Transformation'!$G$425:$G$8425),D6788))</f>
        <v/>
      </c>
      <c r="F6788" t="str">
        <f t="shared" si="846"/>
        <v/>
      </c>
      <c r="G6788">
        <f>Weighting!$H$20</f>
        <v>0</v>
      </c>
      <c r="H6788">
        <f t="array" ref="H6788">FREQUENCY(IF('Data Transformation'!$B$4:$B$8425=B6771,'Data Transformation'!$G$4:$G$8425),'Bin Analysis'!$B6788)</f>
        <v>19</v>
      </c>
      <c r="I6788">
        <f t="shared" si="847"/>
        <v>0</v>
      </c>
      <c r="J6788">
        <f t="shared" si="848"/>
        <v>0</v>
      </c>
      <c r="K6788">
        <f>J6788*Weighting!$W$20</f>
        <v>0</v>
      </c>
      <c r="M6788" s="14"/>
    </row>
    <row r="6789" spans="1:25" x14ac:dyDescent="0.25">
      <c r="A6789" s="32" t="str">
        <f>IF(Weighting!$P$21&gt;0,B6789,"")</f>
        <v/>
      </c>
      <c r="B6789">
        <f>Weighting!$C$21</f>
        <v>2.2860000000000005</v>
      </c>
      <c r="C6789">
        <f>Weighting!$F$21</f>
        <v>0</v>
      </c>
      <c r="D6789" t="b">
        <f>IF(C6789=1,'Data Transformation'!$G$3+0.5*'Data Transformation'!$W$25,IF(C6790=1,D6790-'Data Transformation'!$W$25,FALSE))</f>
        <v>0</v>
      </c>
      <c r="E6789" t="str">
        <f t="array" ref="E6789">IF(ISLOGICAL(D6789),"",FREQUENCY(IF('Data Transformation'!$B$425:$B$8425='Bin Analysis'!$B6771,'Data Transformation'!$G$425:$G$8425),D6789))</f>
        <v/>
      </c>
      <c r="F6789" t="str">
        <f t="shared" si="846"/>
        <v/>
      </c>
      <c r="G6789">
        <f>Weighting!$H$21</f>
        <v>0</v>
      </c>
      <c r="H6789">
        <f t="array" ref="H6789">FREQUENCY(IF('Data Transformation'!$B$4:$B$8425=B6771,'Data Transformation'!$G$4:$G$8425),'Bin Analysis'!$B6789)</f>
        <v>19</v>
      </c>
      <c r="I6789">
        <f t="shared" si="847"/>
        <v>0</v>
      </c>
      <c r="J6789">
        <f t="shared" si="848"/>
        <v>0</v>
      </c>
      <c r="K6789">
        <f>J6789*Weighting!$W$21</f>
        <v>0</v>
      </c>
      <c r="M6789" s="14"/>
    </row>
    <row r="6790" spans="1:25" x14ac:dyDescent="0.25">
      <c r="A6790" s="32" t="str">
        <f>IF(Weighting!$P$22&gt;0,B6790,"")</f>
        <v/>
      </c>
      <c r="B6790">
        <f>Weighting!$C$22</f>
        <v>2.4170000000000007</v>
      </c>
      <c r="C6790">
        <f>Weighting!$F$22</f>
        <v>0</v>
      </c>
      <c r="D6790" t="b">
        <f>IF(C6790=1,'Data Transformation'!$G$3+0.5*'Data Transformation'!$W$25,IF(C6791=1,D6791-'Data Transformation'!$W$25,FALSE))</f>
        <v>0</v>
      </c>
      <c r="E6790" t="str">
        <f t="array" ref="E6790">IF(ISLOGICAL(D6790),"",FREQUENCY(IF('Data Transformation'!$B$425:$B$8425='Bin Analysis'!$B6771,'Data Transformation'!$G$425:$G$8425),D6790))</f>
        <v/>
      </c>
      <c r="F6790" t="str">
        <f t="shared" si="846"/>
        <v/>
      </c>
      <c r="G6790">
        <f>Weighting!$H$22</f>
        <v>0</v>
      </c>
      <c r="H6790">
        <f t="array" ref="H6790">FREQUENCY(IF('Data Transformation'!$B$4:$B$8425=B6771,'Data Transformation'!$G$4:$G$8425),'Bin Analysis'!$B6790)</f>
        <v>19</v>
      </c>
      <c r="I6790">
        <f t="shared" si="847"/>
        <v>0</v>
      </c>
      <c r="J6790">
        <f t="shared" si="848"/>
        <v>0</v>
      </c>
      <c r="K6790">
        <f>J6790*Weighting!$W$22</f>
        <v>0</v>
      </c>
      <c r="M6790" s="14"/>
    </row>
    <row r="6791" spans="1:25" x14ac:dyDescent="0.25">
      <c r="A6791" s="32" t="str">
        <f>IF(Weighting!$P$23&gt;0,B6791,"")</f>
        <v/>
      </c>
      <c r="B6791">
        <f>Weighting!$C$23</f>
        <v>2.5480000000000009</v>
      </c>
      <c r="C6791">
        <f>Weighting!$F$23</f>
        <v>0</v>
      </c>
      <c r="D6791" t="b">
        <f>IF(C6791=1,'Data Transformation'!$G$3+0.5*'Data Transformation'!$W$25,IF(C6792=1,D6792-'Data Transformation'!$W$25,FALSE))</f>
        <v>0</v>
      </c>
      <c r="E6791" t="str">
        <f t="array" ref="E6791">IF(ISLOGICAL(D6791),"",FREQUENCY(IF('Data Transformation'!$B$425:$B$8425='Bin Analysis'!$B6771,'Data Transformation'!$G$425:$G$8425),D6791))</f>
        <v/>
      </c>
      <c r="F6791" t="str">
        <f t="shared" si="846"/>
        <v/>
      </c>
      <c r="G6791">
        <f>Weighting!$H$23</f>
        <v>0</v>
      </c>
      <c r="H6791">
        <f t="array" ref="H6791">FREQUENCY(IF('Data Transformation'!$B$4:$B$8425=B6771,'Data Transformation'!$G$4:$G$8425),'Bin Analysis'!$B6791)</f>
        <v>19</v>
      </c>
      <c r="I6791">
        <f t="shared" si="847"/>
        <v>0</v>
      </c>
      <c r="J6791">
        <f t="shared" si="848"/>
        <v>0</v>
      </c>
      <c r="K6791">
        <f>J6791*Weighting!$W$23</f>
        <v>0</v>
      </c>
      <c r="M6791" s="14"/>
    </row>
    <row r="6792" spans="1:25" x14ac:dyDescent="0.25">
      <c r="A6792" s="32" t="str">
        <f>IF(Weighting!$P$24&gt;0,B6792,"")</f>
        <v/>
      </c>
      <c r="B6792">
        <f>Weighting!$C$24</f>
        <v>2.6790000000000012</v>
      </c>
      <c r="C6792">
        <f>Weighting!$F$24</f>
        <v>0</v>
      </c>
      <c r="D6792" t="b">
        <f>IF(C6792=1,'Data Transformation'!$G$3+0.5*'Data Transformation'!$W$25,IF(C6793=1,D6793-'Data Transformation'!$W$25,FALSE))</f>
        <v>0</v>
      </c>
      <c r="E6792" t="str">
        <f t="array" ref="E6792">IF(ISLOGICAL(D6792),"",FREQUENCY(IF('Data Transformation'!$B$425:$B$8425='Bin Analysis'!$B6771,'Data Transformation'!$G$425:$G$8425),D6792))</f>
        <v/>
      </c>
      <c r="F6792" t="str">
        <f t="shared" si="846"/>
        <v/>
      </c>
      <c r="G6792">
        <f>Weighting!$H$24</f>
        <v>0</v>
      </c>
      <c r="H6792">
        <f t="array" ref="H6792">FREQUENCY(IF('Data Transformation'!$B$4:$B$8425=B6771,'Data Transformation'!$G$4:$G$8425),'Bin Analysis'!$B6792)</f>
        <v>19</v>
      </c>
      <c r="I6792">
        <f t="shared" si="847"/>
        <v>0</v>
      </c>
      <c r="J6792">
        <f t="shared" si="848"/>
        <v>0</v>
      </c>
      <c r="K6792">
        <f>J6792*Weighting!$W$24</f>
        <v>0</v>
      </c>
      <c r="M6792" s="14"/>
    </row>
    <row r="6793" spans="1:25" x14ac:dyDescent="0.25">
      <c r="A6793" s="32" t="str">
        <f>IF(Weighting!$P$25&gt;0,B6793,"")</f>
        <v/>
      </c>
      <c r="B6793">
        <f>Weighting!$C$25</f>
        <v>2.8100000000000014</v>
      </c>
      <c r="C6793">
        <f>Weighting!$F$25</f>
        <v>0</v>
      </c>
      <c r="D6793" t="b">
        <f>IF(C6793=1,'Data Transformation'!$G$3+0.5*'Data Transformation'!$W$25,IF(C6794=1,D6794-'Data Transformation'!$W$25,FALSE))</f>
        <v>0</v>
      </c>
      <c r="E6793" t="str">
        <f t="array" ref="E6793">IF(ISLOGICAL(D6793),"",FREQUENCY(IF('Data Transformation'!$B$425:$B$8425='Bin Analysis'!$B6771,'Data Transformation'!$G$425:$G$8425),D6793))</f>
        <v/>
      </c>
      <c r="F6793" t="str">
        <f t="shared" si="846"/>
        <v/>
      </c>
      <c r="G6793">
        <f>Weighting!$H$25</f>
        <v>0</v>
      </c>
      <c r="H6793">
        <f t="array" ref="H6793">FREQUENCY(IF('Data Transformation'!$B$4:$B$8425=B6771,'Data Transformation'!$G$4:$G$8425),'Bin Analysis'!$B6793)</f>
        <v>19</v>
      </c>
      <c r="I6793">
        <f t="shared" si="847"/>
        <v>0</v>
      </c>
      <c r="J6793">
        <f t="shared" si="848"/>
        <v>0</v>
      </c>
      <c r="K6793">
        <f>J6793*Weighting!$W$25</f>
        <v>0</v>
      </c>
      <c r="M6793" s="14"/>
    </row>
    <row r="6794" spans="1:25" x14ac:dyDescent="0.25">
      <c r="O6794"/>
      <c r="P6794"/>
      <c r="Q6794"/>
      <c r="R6794"/>
    </row>
    <row r="6795" spans="1:25" ht="23.25" x14ac:dyDescent="0.35">
      <c r="A6795" s="21" t="s">
        <v>0</v>
      </c>
      <c r="B6795" s="21">
        <f>IFERROR(VLOOKUP(C6795,'Data Transformation'!$L$6:$M$426,2,FALSE),"")</f>
        <v>283</v>
      </c>
      <c r="C6795" s="21">
        <f>C6771+1</f>
        <v>283</v>
      </c>
      <c r="D6795" s="21"/>
      <c r="E6795" s="21"/>
      <c r="F6795" s="21"/>
      <c r="G6795" s="21"/>
      <c r="H6795" s="22"/>
      <c r="I6795" s="22"/>
      <c r="J6795" s="22"/>
      <c r="K6795" s="21"/>
      <c r="L6795" s="21">
        <f>B6795</f>
        <v>283</v>
      </c>
      <c r="M6795" s="23">
        <f>INDEX('Data Transformation'!$O$4:$O$424,MATCH($B6795,'Data Transformation'!$M$4:$M$424,0),MATCH($M$2,'Data Transformation'!$O$3,0))</f>
        <v>19</v>
      </c>
      <c r="N6795" s="27">
        <f>IF('Input and Summary Results'!$J$16="minimum",'Bin Analysis'!X6796/(M6795-1),'Bin Analysis'!Y6795/('Bin Analysis'!M6795-1))</f>
        <v>5.5555555555555552E-2</v>
      </c>
      <c r="O6795" s="27">
        <f>IF(M6795=FALSE,NA(),(VLOOKUP(1,C6798:K6817,4,FALSE))/(M6795-1))</f>
        <v>0.5</v>
      </c>
      <c r="P6795" s="27">
        <f>IF(M6795=FALSE,NA(),SUM(J6798:J6817)/Weighting!$S$5)</f>
        <v>0.7</v>
      </c>
      <c r="Q6795" s="27">
        <f>IF(M6795=FALSE,NA(),SUM(K6798:K6817)/Weighting!$S$6)</f>
        <v>0.60869565217391308</v>
      </c>
      <c r="R6795" s="27">
        <f>IF(M6795=FALSE,NA(),(VLOOKUP(1,G6798:K6817,3,FALSE))/(M6795-1))</f>
        <v>0.16666666666666666</v>
      </c>
      <c r="S6795" s="22" t="str">
        <f>IF(M6795=FALSE,NA(),IF(SUM(J6798:J6817)=2,"yes","no"))</f>
        <v>no</v>
      </c>
      <c r="X6795" s="2" cm="2">
        <f t="array" ref="X6795:X6796">FREQUENCY(IF('Data Transformation'!$B$425:$B$6424='Bin Analysis'!L6795,'Data Transformation'!$G$425:$G$6424),'Data Transformation'!$U$11)</f>
        <v>17</v>
      </c>
      <c r="Y6795" s="2" cm="2">
        <f t="array" ref="Y6795:Y6796">FREQUENCY(IF('Data Transformation'!$B$425:$B$6424='Bin Analysis'!L6795,'Data Transformation'!$G$425:$G$6424),'Data Transformation'!$U$12)</f>
        <v>8</v>
      </c>
    </row>
    <row r="6796" spans="1:25" x14ac:dyDescent="0.25">
      <c r="A6796" s="14" t="s">
        <v>66</v>
      </c>
      <c r="B6796" t="s">
        <v>47</v>
      </c>
      <c r="C6796" t="s">
        <v>5</v>
      </c>
      <c r="D6796" t="s">
        <v>99</v>
      </c>
      <c r="E6796" t="s">
        <v>100</v>
      </c>
      <c r="F6796" t="s">
        <v>101</v>
      </c>
      <c r="G6796" t="s">
        <v>69</v>
      </c>
      <c r="H6796" t="s">
        <v>31</v>
      </c>
      <c r="I6796" t="s">
        <v>32</v>
      </c>
      <c r="J6796" t="s">
        <v>46</v>
      </c>
      <c r="K6796" s="14" t="s">
        <v>45</v>
      </c>
      <c r="M6796" s="14"/>
      <c r="X6796" s="2">
        <v>1</v>
      </c>
      <c r="Y6796" s="2">
        <v>10</v>
      </c>
    </row>
    <row r="6797" spans="1:25" x14ac:dyDescent="0.25">
      <c r="A6797" s="32"/>
      <c r="D6797" t="b">
        <f>IF(C6797=1,'Data Transformation'!$G$3+0.5*'Data Transformation'!$W$25,IF(C6798=1,D6798-'Data Transformation'!$W$25,FALSE))</f>
        <v>0</v>
      </c>
      <c r="E6797" t="str">
        <f t="array" ref="E6797">IF(ISLOGICAL(D6797),"",FREQUENCY(IF('Data Transformation'!$B$425:$B$8425='Bin Analysis'!$B6795,'Data Transformation'!$G$425:$G$8425),D6797))</f>
        <v/>
      </c>
      <c r="F6797" t="str">
        <f>IF(ISLOGICAL(D6797),"",E6797-E6796)</f>
        <v/>
      </c>
      <c r="M6797" s="14"/>
    </row>
    <row r="6798" spans="1:25" x14ac:dyDescent="0.25">
      <c r="A6798" s="32">
        <f>IF(Weighting!$P$6&gt;0,B6798,"")</f>
        <v>0.32100000000000001</v>
      </c>
      <c r="B6798">
        <f>Weighting!$C$6</f>
        <v>0.32100000000000001</v>
      </c>
      <c r="C6798">
        <f>Weighting!$F$6</f>
        <v>0</v>
      </c>
      <c r="D6798" t="b">
        <f>IF(C6798=1,'Data Transformation'!$G$3+0.5*'Data Transformation'!$W$25,IF(C6799=1,D6799-'Data Transformation'!$W$25,FALSE))</f>
        <v>0</v>
      </c>
      <c r="E6798" t="str">
        <f t="array" ref="E6798">IF(ISLOGICAL(D6798),"",FREQUENCY(IF('Data Transformation'!$B$425:$B$8425='Bin Analysis'!$B6795,'Data Transformation'!$G$425:$G$8425),D6798))</f>
        <v/>
      </c>
      <c r="F6798" t="str">
        <f>IF(ISLOGICAL(D6798),"",E6798-E6797)</f>
        <v/>
      </c>
      <c r="G6798">
        <f>Weighting!$H$6</f>
        <v>1</v>
      </c>
      <c r="H6798">
        <f t="array" ref="H6798">FREQUENCY(IF('Data Transformation'!$B$4:$B$8425=B6795,'Data Transformation'!$G$4:$G$8425),'Bin Analysis'!$B6798)</f>
        <v>3</v>
      </c>
      <c r="I6798">
        <f>H6798-H6797</f>
        <v>3</v>
      </c>
      <c r="J6798">
        <f>IF(I6798=0,0,1)</f>
        <v>1</v>
      </c>
      <c r="K6798">
        <f>J6798*Weighting!$W$6</f>
        <v>1</v>
      </c>
      <c r="M6798" s="14"/>
    </row>
    <row r="6799" spans="1:25" x14ac:dyDescent="0.25">
      <c r="A6799" s="32">
        <f>IF(Weighting!$P$7&gt;0,B6799,"")</f>
        <v>0.45200000000000001</v>
      </c>
      <c r="B6799">
        <f>Weighting!$C$7</f>
        <v>0.45200000000000001</v>
      </c>
      <c r="C6799">
        <f>Weighting!$F$7</f>
        <v>0</v>
      </c>
      <c r="D6799" t="b">
        <f>IF(C6799=1,'Data Transformation'!$G$3+0.5*'Data Transformation'!$W$25,IF(C6800=1,D6800-'Data Transformation'!$W$25,FALSE))</f>
        <v>0</v>
      </c>
      <c r="E6799" t="str">
        <f t="array" ref="E6799">IF(ISLOGICAL(D6799),"",FREQUENCY(IF('Data Transformation'!$B$425:$B$8425='Bin Analysis'!$B6795,'Data Transformation'!$G$425:$G$8425),D6799))</f>
        <v/>
      </c>
      <c r="F6799" t="str">
        <f t="shared" ref="F6799:F6817" si="849">IF(ISLOGICAL(D6799),"",E6799-E6798)</f>
        <v/>
      </c>
      <c r="G6799">
        <f>Weighting!$H$7</f>
        <v>0</v>
      </c>
      <c r="H6799">
        <f t="array" ref="H6799">FREQUENCY(IF('Data Transformation'!$B$4:$B$8425=B6795,'Data Transformation'!$G$4:$G$8425),'Bin Analysis'!$B6799)</f>
        <v>4</v>
      </c>
      <c r="I6799">
        <f t="shared" ref="I6799:I6817" si="850">H6799-H6798</f>
        <v>1</v>
      </c>
      <c r="J6799">
        <f>IF(I6799=0,0,1)</f>
        <v>1</v>
      </c>
      <c r="K6799">
        <f>J6799*Weighting!$W$7</f>
        <v>2</v>
      </c>
      <c r="M6799" s="14"/>
    </row>
    <row r="6800" spans="1:25" x14ac:dyDescent="0.25">
      <c r="A6800" s="32">
        <f>IF(Weighting!$P$8&gt;0,B6800,"")</f>
        <v>0.58299999999999996</v>
      </c>
      <c r="B6800">
        <f>Weighting!$C$8</f>
        <v>0.58299999999999996</v>
      </c>
      <c r="C6800">
        <f>Weighting!$F$8</f>
        <v>0</v>
      </c>
      <c r="D6800" t="b">
        <f>IF(C6800=1,'Data Transformation'!$G$3+0.5*'Data Transformation'!$W$25,IF(C6801=1,D6801-'Data Transformation'!$W$25,FALSE))</f>
        <v>0</v>
      </c>
      <c r="E6800" t="str">
        <f t="array" ref="E6800">IF(ISLOGICAL(D6800),"",FREQUENCY(IF('Data Transformation'!$B$425:$B$8425='Bin Analysis'!$B6795,'Data Transformation'!$G$425:$G$8425),D6800))</f>
        <v/>
      </c>
      <c r="F6800" t="str">
        <f t="shared" si="849"/>
        <v/>
      </c>
      <c r="G6800">
        <f>Weighting!$H$8</f>
        <v>0</v>
      </c>
      <c r="H6800">
        <f t="array" ref="H6800">FREQUENCY(IF('Data Transformation'!$B$4:$B$8425=B6795,'Data Transformation'!$G$4:$G$8425),'Bin Analysis'!$B6800)</f>
        <v>4</v>
      </c>
      <c r="I6800">
        <f t="shared" si="850"/>
        <v>0</v>
      </c>
      <c r="J6800">
        <f t="shared" ref="J6800:J6817" si="851">IF(I6800=0,0,1)</f>
        <v>0</v>
      </c>
      <c r="K6800">
        <f>J6800*Weighting!$W$8</f>
        <v>0</v>
      </c>
      <c r="M6800" s="14"/>
    </row>
    <row r="6801" spans="1:13" x14ac:dyDescent="0.25">
      <c r="A6801" s="32">
        <f>IF(Weighting!$P$9&gt;0,B6801,"")</f>
        <v>0.71399999999999997</v>
      </c>
      <c r="B6801" s="50">
        <f>Weighting!$C$9</f>
        <v>0.71399999999999997</v>
      </c>
      <c r="C6801">
        <f>Weighting!$F$9</f>
        <v>0</v>
      </c>
      <c r="D6801" t="b">
        <f>IF(C6801=1,'Data Transformation'!$G$3+0.5*'Data Transformation'!$W$25,IF(C6802=1,D6802-'Data Transformation'!$W$25,FALSE))</f>
        <v>0</v>
      </c>
      <c r="E6801" t="str">
        <f t="array" ref="E6801">IF(ISLOGICAL(D6801),"",FREQUENCY(IF('Data Transformation'!$B$425:$B$8425='Bin Analysis'!$B6795,'Data Transformation'!$G$425:$G$8425),D6801))</f>
        <v/>
      </c>
      <c r="F6801" t="str">
        <f t="shared" si="849"/>
        <v/>
      </c>
      <c r="G6801">
        <f>Weighting!$H$9</f>
        <v>0</v>
      </c>
      <c r="H6801">
        <f t="array" ref="H6801">FREQUENCY(IF('Data Transformation'!$B$4:$B$8425=B6795,'Data Transformation'!$G$4:$G$8425),'Bin Analysis'!$B6801)</f>
        <v>5</v>
      </c>
      <c r="I6801">
        <f t="shared" si="850"/>
        <v>1</v>
      </c>
      <c r="J6801">
        <f t="shared" si="851"/>
        <v>1</v>
      </c>
      <c r="K6801">
        <f>J6801*Weighting!$W$9</f>
        <v>3</v>
      </c>
      <c r="M6801" s="14"/>
    </row>
    <row r="6802" spans="1:13" x14ac:dyDescent="0.25">
      <c r="A6802" s="32">
        <f>IF(Weighting!$P$10&gt;0,B6802,"")</f>
        <v>0.84499999999999997</v>
      </c>
      <c r="B6802">
        <f>Weighting!$C$10</f>
        <v>0.84499999999999997</v>
      </c>
      <c r="C6802">
        <f>Weighting!$F$10</f>
        <v>0</v>
      </c>
      <c r="D6802" t="b">
        <f>IF(C6802=1,'Data Transformation'!$G$3+0.5*'Data Transformation'!$W$25,IF(C6803=1,D6803-'Data Transformation'!$W$25,FALSE))</f>
        <v>0</v>
      </c>
      <c r="E6802" t="str">
        <f t="array" ref="E6802">IF(ISLOGICAL(D6802),"",FREQUENCY(IF('Data Transformation'!$B$425:$B$8425='Bin Analysis'!$B6795,'Data Transformation'!$G$425:$G$8425),D6802))</f>
        <v/>
      </c>
      <c r="F6802" t="str">
        <f t="shared" si="849"/>
        <v/>
      </c>
      <c r="G6802">
        <f>Weighting!$H$10</f>
        <v>0</v>
      </c>
      <c r="H6802">
        <f t="array" ref="H6802">FREQUENCY(IF('Data Transformation'!$B$4:$B$8425=B6795,'Data Transformation'!$G$4:$G$8425),'Bin Analysis'!$B6802)</f>
        <v>8</v>
      </c>
      <c r="I6802">
        <f t="shared" si="850"/>
        <v>3</v>
      </c>
      <c r="J6802">
        <f t="shared" si="851"/>
        <v>1</v>
      </c>
      <c r="K6802">
        <f>J6802*Weighting!$W$10</f>
        <v>3</v>
      </c>
      <c r="M6802" s="14"/>
    </row>
    <row r="6803" spans="1:13" x14ac:dyDescent="0.25">
      <c r="A6803" s="32">
        <f>IF(Weighting!$P$11&gt;0,B6803,"")</f>
        <v>0.97599999999999998</v>
      </c>
      <c r="B6803">
        <f>Weighting!$C$11</f>
        <v>0.97599999999999998</v>
      </c>
      <c r="C6803">
        <f>Weighting!$F$11</f>
        <v>0</v>
      </c>
      <c r="D6803">
        <f>IF(C6803=1,'Data Transformation'!$G$3+0.5*'Data Transformation'!$W$25,IF(C6804=1,D6804-'Data Transformation'!$W$25,FALSE))</f>
        <v>0.86899999999999999</v>
      </c>
      <c r="E6803">
        <f t="array" ref="E6803">IF(ISLOGICAL(D6803),"",FREQUENCY(IF('Data Transformation'!$B$425:$B$8425='Bin Analysis'!$B6795,'Data Transformation'!$G$425:$G$8425),D6803))</f>
        <v>8</v>
      </c>
      <c r="F6803" t="e">
        <f t="shared" si="849"/>
        <v>#VALUE!</v>
      </c>
      <c r="G6803">
        <f>Weighting!$H$11</f>
        <v>0</v>
      </c>
      <c r="H6803">
        <f t="array" ref="H6803">FREQUENCY(IF('Data Transformation'!$B$4:$B$8425=B6795,'Data Transformation'!$G$4:$G$8425),'Bin Analysis'!$B6803)</f>
        <v>13</v>
      </c>
      <c r="I6803">
        <f t="shared" si="850"/>
        <v>5</v>
      </c>
      <c r="J6803">
        <f t="shared" si="851"/>
        <v>1</v>
      </c>
      <c r="K6803">
        <f>J6803*Weighting!$W$11</f>
        <v>2</v>
      </c>
      <c r="M6803" s="14"/>
    </row>
    <row r="6804" spans="1:13" x14ac:dyDescent="0.25">
      <c r="A6804" s="32">
        <f>IF(Weighting!$P$12&gt;0,B6804,"")</f>
        <v>1.107</v>
      </c>
      <c r="B6804">
        <f>Weighting!$C$12</f>
        <v>1.107</v>
      </c>
      <c r="C6804">
        <f>Weighting!$F$12</f>
        <v>1</v>
      </c>
      <c r="D6804">
        <f>IF(C6804=1,'Data Transformation'!$G$3+0.5*'Data Transformation'!$W$25,IF(C6805=1,D6805-'Data Transformation'!$W$25,FALSE))</f>
        <v>1.131</v>
      </c>
      <c r="E6804">
        <f t="array" ref="E6804">IF(ISLOGICAL(D6804),"",FREQUENCY(IF('Data Transformation'!$B$425:$B$8425='Bin Analysis'!$B6795,'Data Transformation'!$G$425:$G$8425),D6804))</f>
        <v>17</v>
      </c>
      <c r="F6804">
        <f t="shared" si="849"/>
        <v>9</v>
      </c>
      <c r="G6804">
        <f>Weighting!$H$12</f>
        <v>0</v>
      </c>
      <c r="H6804">
        <f t="array" ref="H6804">FREQUENCY(IF('Data Transformation'!$B$4:$B$8425=B6795,'Data Transformation'!$G$4:$G$8425),'Bin Analysis'!$B6804)</f>
        <v>17</v>
      </c>
      <c r="I6804">
        <f t="shared" si="850"/>
        <v>4</v>
      </c>
      <c r="J6804">
        <f t="shared" si="851"/>
        <v>1</v>
      </c>
      <c r="K6804">
        <f>J6804*Weighting!$W$12</f>
        <v>1</v>
      </c>
      <c r="M6804" s="14"/>
    </row>
    <row r="6805" spans="1:13" x14ac:dyDescent="0.25">
      <c r="A6805" s="32">
        <f>IF(Weighting!$P$13&gt;0,B6805,"")</f>
        <v>1.238</v>
      </c>
      <c r="B6805">
        <f>Weighting!$C$13</f>
        <v>1.238</v>
      </c>
      <c r="C6805">
        <f>Weighting!$F$13</f>
        <v>0</v>
      </c>
      <c r="D6805" t="b">
        <f>IF(C6805=1,'Data Transformation'!$G$3+0.5*'Data Transformation'!$W$25,IF(C6806=1,D6806-'Data Transformation'!$W$25,FALSE))</f>
        <v>0</v>
      </c>
      <c r="E6805" t="str">
        <f t="array" ref="E6805">IF(ISLOGICAL(D6805),"",FREQUENCY(IF('Data Transformation'!$B$425:$B$8425='Bin Analysis'!$B6795,'Data Transformation'!$G$425:$G$8425),D6805))</f>
        <v/>
      </c>
      <c r="F6805" t="str">
        <f t="shared" si="849"/>
        <v/>
      </c>
      <c r="G6805">
        <f>Weighting!$H$13</f>
        <v>0</v>
      </c>
      <c r="H6805">
        <f t="array" ref="H6805">FREQUENCY(IF('Data Transformation'!$B$4:$B$8425=B6795,'Data Transformation'!$G$4:$G$8425),'Bin Analysis'!$B6805)</f>
        <v>19</v>
      </c>
      <c r="I6805">
        <f t="shared" si="850"/>
        <v>2</v>
      </c>
      <c r="J6805">
        <f t="shared" si="851"/>
        <v>1</v>
      </c>
      <c r="K6805">
        <f>J6805*Weighting!$W$13</f>
        <v>2</v>
      </c>
      <c r="M6805" s="14"/>
    </row>
    <row r="6806" spans="1:13" x14ac:dyDescent="0.25">
      <c r="A6806" s="32">
        <f>IF(Weighting!$P$14&gt;0,B6806,"")</f>
        <v>1.369</v>
      </c>
      <c r="B6806">
        <f>Weighting!$C$14</f>
        <v>1.369</v>
      </c>
      <c r="C6806">
        <f>Weighting!$F$14</f>
        <v>0</v>
      </c>
      <c r="D6806" t="b">
        <f>IF(C6806=1,'Data Transformation'!$G$3+0.5*'Data Transformation'!$W$25,IF(C6807=1,D6807-'Data Transformation'!$W$25,FALSE))</f>
        <v>0</v>
      </c>
      <c r="E6806" t="str">
        <f t="array" ref="E6806">IF(ISLOGICAL(D6806),"",FREQUENCY(IF('Data Transformation'!$B$425:$B$8425='Bin Analysis'!$B6795,'Data Transformation'!$G$425:$G$8425),D6806))</f>
        <v/>
      </c>
      <c r="F6806" t="str">
        <f t="shared" si="849"/>
        <v/>
      </c>
      <c r="G6806">
        <f>Weighting!$H$14</f>
        <v>0</v>
      </c>
      <c r="H6806">
        <f t="array" ref="H6806">FREQUENCY(IF('Data Transformation'!$B$4:$B$8425=B6795,'Data Transformation'!$G$4:$G$8425),'Bin Analysis'!$B6806)</f>
        <v>19</v>
      </c>
      <c r="I6806">
        <f t="shared" si="850"/>
        <v>0</v>
      </c>
      <c r="J6806">
        <f t="shared" si="851"/>
        <v>0</v>
      </c>
      <c r="K6806">
        <f>J6806*Weighting!$W$14</f>
        <v>0</v>
      </c>
      <c r="M6806" s="14"/>
    </row>
    <row r="6807" spans="1:13" x14ac:dyDescent="0.25">
      <c r="A6807" s="32">
        <f>IF(Weighting!$P$15&gt;0,B6807,"")</f>
        <v>1.5000009999999999</v>
      </c>
      <c r="B6807">
        <f>Weighting!$C$15</f>
        <v>1.5000009999999999</v>
      </c>
      <c r="C6807">
        <f>Weighting!$F$15</f>
        <v>0</v>
      </c>
      <c r="D6807" t="b">
        <f>IF(C6807=1,'Data Transformation'!$G$3+0.5*'Data Transformation'!$W$25,IF(C6808=1,D6808-'Data Transformation'!$W$25,FALSE))</f>
        <v>0</v>
      </c>
      <c r="E6807" t="str">
        <f t="array" ref="E6807">IF(ISLOGICAL(D6807),"",FREQUENCY(IF('Data Transformation'!$B$425:$B$8425='Bin Analysis'!$B6795,'Data Transformation'!$G$425:$G$8425),D6807))</f>
        <v/>
      </c>
      <c r="F6807" t="str">
        <f t="shared" si="849"/>
        <v/>
      </c>
      <c r="G6807">
        <f>Weighting!$H$15</f>
        <v>0</v>
      </c>
      <c r="H6807">
        <f t="array" ref="H6807">FREQUENCY(IF('Data Transformation'!$B$4:$B$8425=B6795,'Data Transformation'!$G$4:$G$8425),'Bin Analysis'!$B6807)</f>
        <v>19</v>
      </c>
      <c r="I6807">
        <f t="shared" si="850"/>
        <v>0</v>
      </c>
      <c r="J6807">
        <f t="shared" si="851"/>
        <v>0</v>
      </c>
      <c r="K6807">
        <f>J6807*Weighting!$W$15</f>
        <v>0</v>
      </c>
      <c r="M6807" s="14"/>
    </row>
    <row r="6808" spans="1:13" x14ac:dyDescent="0.25">
      <c r="A6808" s="32" t="str">
        <f>IF(Weighting!$P$16&gt;0,B6808,"")</f>
        <v/>
      </c>
      <c r="B6808">
        <f>Weighting!$C$16</f>
        <v>1.631</v>
      </c>
      <c r="C6808">
        <f>Weighting!$F$16</f>
        <v>0</v>
      </c>
      <c r="D6808" t="b">
        <f>IF(C6808=1,'Data Transformation'!$G$3+0.5*'Data Transformation'!$W$25,IF(C6809=1,D6809-'Data Transformation'!$W$25,FALSE))</f>
        <v>0</v>
      </c>
      <c r="E6808" t="str">
        <f t="array" ref="E6808">IF(ISLOGICAL(D6808),"",FREQUENCY(IF('Data Transformation'!$B$425:$B$8425='Bin Analysis'!$B6795,'Data Transformation'!$G$425:$G$8425),D6808))</f>
        <v/>
      </c>
      <c r="F6808" t="str">
        <f t="shared" si="849"/>
        <v/>
      </c>
      <c r="G6808">
        <f>Weighting!$H$16</f>
        <v>0</v>
      </c>
      <c r="H6808">
        <f t="array" ref="H6808">FREQUENCY(IF('Data Transformation'!$B$4:$B$8425=B6795,'Data Transformation'!$G$4:$G$8425),'Bin Analysis'!$B6808)</f>
        <v>19</v>
      </c>
      <c r="I6808">
        <f t="shared" si="850"/>
        <v>0</v>
      </c>
      <c r="J6808">
        <f t="shared" si="851"/>
        <v>0</v>
      </c>
      <c r="K6808">
        <f>J6808*Weighting!$W$16</f>
        <v>0</v>
      </c>
      <c r="M6808" s="14"/>
    </row>
    <row r="6809" spans="1:13" x14ac:dyDescent="0.25">
      <c r="A6809" s="32" t="str">
        <f>IF(Weighting!$P$17&gt;0,B6809,"")</f>
        <v/>
      </c>
      <c r="B6809">
        <f>Weighting!$C$17</f>
        <v>1.762</v>
      </c>
      <c r="C6809">
        <f>Weighting!$F$17</f>
        <v>0</v>
      </c>
      <c r="D6809" t="b">
        <f>IF(C6809=1,'Data Transformation'!$G$3+0.5*'Data Transformation'!$W$25,IF(C6810=1,D6810-'Data Transformation'!$W$25,FALSE))</f>
        <v>0</v>
      </c>
      <c r="E6809" t="str">
        <f t="array" ref="E6809">IF(ISLOGICAL(D6809),"",FREQUENCY(IF('Data Transformation'!$B$425:$B$8425='Bin Analysis'!$B6795,'Data Transformation'!$G$425:$G$8425),D6809))</f>
        <v/>
      </c>
      <c r="F6809" t="str">
        <f t="shared" si="849"/>
        <v/>
      </c>
      <c r="G6809">
        <f>Weighting!$H$17</f>
        <v>0</v>
      </c>
      <c r="H6809">
        <f t="array" ref="H6809">FREQUENCY(IF('Data Transformation'!$B$4:$B$8425=B6795,'Data Transformation'!$G$4:$G$8425),'Bin Analysis'!$B6809)</f>
        <v>19</v>
      </c>
      <c r="I6809">
        <f t="shared" si="850"/>
        <v>0</v>
      </c>
      <c r="J6809">
        <f t="shared" si="851"/>
        <v>0</v>
      </c>
      <c r="K6809">
        <f>J6809*Weighting!$W$17</f>
        <v>0</v>
      </c>
      <c r="M6809" s="14"/>
    </row>
    <row r="6810" spans="1:13" x14ac:dyDescent="0.25">
      <c r="A6810" s="32" t="str">
        <f>IF(Weighting!$P$18&gt;0,B6810,"")</f>
        <v/>
      </c>
      <c r="B6810">
        <f>Weighting!$C$18</f>
        <v>1.893</v>
      </c>
      <c r="C6810">
        <f>Weighting!$F$18</f>
        <v>0</v>
      </c>
      <c r="D6810" t="b">
        <f>IF(C6810=1,'Data Transformation'!$G$3+0.5*'Data Transformation'!$W$25,IF(C6811=1,D6811-'Data Transformation'!$W$25,FALSE))</f>
        <v>0</v>
      </c>
      <c r="E6810" t="str">
        <f t="array" ref="E6810">IF(ISLOGICAL(D6810),"",FREQUENCY(IF('Data Transformation'!$B$425:$B$8425='Bin Analysis'!$B6795,'Data Transformation'!$G$425:$G$8425),D6810))</f>
        <v/>
      </c>
      <c r="F6810" t="str">
        <f t="shared" si="849"/>
        <v/>
      </c>
      <c r="G6810">
        <f>Weighting!$H$18</f>
        <v>0</v>
      </c>
      <c r="H6810">
        <f t="array" ref="H6810">FREQUENCY(IF('Data Transformation'!$B$4:$B$8425=B6795,'Data Transformation'!$G$4:$G$8425),'Bin Analysis'!$B6810)</f>
        <v>19</v>
      </c>
      <c r="I6810">
        <f t="shared" si="850"/>
        <v>0</v>
      </c>
      <c r="J6810">
        <f t="shared" si="851"/>
        <v>0</v>
      </c>
      <c r="K6810">
        <f>J6810*Weighting!$W$18</f>
        <v>0</v>
      </c>
      <c r="M6810" s="14"/>
    </row>
    <row r="6811" spans="1:13" x14ac:dyDescent="0.25">
      <c r="A6811" s="32" t="str">
        <f>IF(Weighting!$P$19&gt;0,B6811,"")</f>
        <v/>
      </c>
      <c r="B6811">
        <f>Weighting!$C$19</f>
        <v>2.024</v>
      </c>
      <c r="C6811">
        <f>Weighting!$F$19</f>
        <v>0</v>
      </c>
      <c r="D6811" t="b">
        <f>IF(C6811=1,'Data Transformation'!$G$3+0.5*'Data Transformation'!$W$25,IF(C6812=1,D6812-'Data Transformation'!$W$25,FALSE))</f>
        <v>0</v>
      </c>
      <c r="E6811" t="str">
        <f t="array" ref="E6811">IF(ISLOGICAL(D6811),"",FREQUENCY(IF('Data Transformation'!$B$425:$B$8425='Bin Analysis'!$B6795,'Data Transformation'!$G$425:$G$8425),D6811))</f>
        <v/>
      </c>
      <c r="F6811" t="str">
        <f t="shared" si="849"/>
        <v/>
      </c>
      <c r="G6811">
        <f>Weighting!$H$19</f>
        <v>0</v>
      </c>
      <c r="H6811">
        <f t="array" ref="H6811">FREQUENCY(IF('Data Transformation'!$B$4:$B$8425=B6795,'Data Transformation'!$G$4:$G$8425),'Bin Analysis'!$B6811)</f>
        <v>19</v>
      </c>
      <c r="I6811">
        <f t="shared" si="850"/>
        <v>0</v>
      </c>
      <c r="J6811">
        <f t="shared" si="851"/>
        <v>0</v>
      </c>
      <c r="K6811">
        <f>J6811*Weighting!$W$19</f>
        <v>0</v>
      </c>
      <c r="M6811" s="14"/>
    </row>
    <row r="6812" spans="1:13" x14ac:dyDescent="0.25">
      <c r="A6812" s="32" t="str">
        <f>IF(Weighting!$P$20&gt;0,B6812,"")</f>
        <v/>
      </c>
      <c r="B6812">
        <f>Weighting!$C$20</f>
        <v>2.1550000000000002</v>
      </c>
      <c r="C6812">
        <f>Weighting!$F$20</f>
        <v>0</v>
      </c>
      <c r="D6812" t="b">
        <f>IF(C6812=1,'Data Transformation'!$G$3+0.5*'Data Transformation'!$W$25,IF(C6813=1,D6813-'Data Transformation'!$W$25,FALSE))</f>
        <v>0</v>
      </c>
      <c r="E6812" t="str">
        <f t="array" ref="E6812">IF(ISLOGICAL(D6812),"",FREQUENCY(IF('Data Transformation'!$B$425:$B$8425='Bin Analysis'!$B6795,'Data Transformation'!$G$425:$G$8425),D6812))</f>
        <v/>
      </c>
      <c r="F6812" t="str">
        <f t="shared" si="849"/>
        <v/>
      </c>
      <c r="G6812">
        <f>Weighting!$H$20</f>
        <v>0</v>
      </c>
      <c r="H6812">
        <f t="array" ref="H6812">FREQUENCY(IF('Data Transformation'!$B$4:$B$8425=B6795,'Data Transformation'!$G$4:$G$8425),'Bin Analysis'!$B6812)</f>
        <v>19</v>
      </c>
      <c r="I6812">
        <f t="shared" si="850"/>
        <v>0</v>
      </c>
      <c r="J6812">
        <f t="shared" si="851"/>
        <v>0</v>
      </c>
      <c r="K6812">
        <f>J6812*Weighting!$W$20</f>
        <v>0</v>
      </c>
      <c r="M6812" s="14"/>
    </row>
    <row r="6813" spans="1:13" x14ac:dyDescent="0.25">
      <c r="A6813" s="32" t="str">
        <f>IF(Weighting!$P$21&gt;0,B6813,"")</f>
        <v/>
      </c>
      <c r="B6813">
        <f>Weighting!$C$21</f>
        <v>2.2860000000000005</v>
      </c>
      <c r="C6813">
        <f>Weighting!$F$21</f>
        <v>0</v>
      </c>
      <c r="D6813" t="b">
        <f>IF(C6813=1,'Data Transformation'!$G$3+0.5*'Data Transformation'!$W$25,IF(C6814=1,D6814-'Data Transformation'!$W$25,FALSE))</f>
        <v>0</v>
      </c>
      <c r="E6813" t="str">
        <f t="array" ref="E6813">IF(ISLOGICAL(D6813),"",FREQUENCY(IF('Data Transformation'!$B$425:$B$8425='Bin Analysis'!$B6795,'Data Transformation'!$G$425:$G$8425),D6813))</f>
        <v/>
      </c>
      <c r="F6813" t="str">
        <f t="shared" si="849"/>
        <v/>
      </c>
      <c r="G6813">
        <f>Weighting!$H$21</f>
        <v>0</v>
      </c>
      <c r="H6813">
        <f t="array" ref="H6813">FREQUENCY(IF('Data Transformation'!$B$4:$B$8425=B6795,'Data Transformation'!$G$4:$G$8425),'Bin Analysis'!$B6813)</f>
        <v>19</v>
      </c>
      <c r="I6813">
        <f t="shared" si="850"/>
        <v>0</v>
      </c>
      <c r="J6813">
        <f t="shared" si="851"/>
        <v>0</v>
      </c>
      <c r="K6813">
        <f>J6813*Weighting!$W$21</f>
        <v>0</v>
      </c>
      <c r="M6813" s="14"/>
    </row>
    <row r="6814" spans="1:13" x14ac:dyDescent="0.25">
      <c r="A6814" s="32" t="str">
        <f>IF(Weighting!$P$22&gt;0,B6814,"")</f>
        <v/>
      </c>
      <c r="B6814">
        <f>Weighting!$C$22</f>
        <v>2.4170000000000007</v>
      </c>
      <c r="C6814">
        <f>Weighting!$F$22</f>
        <v>0</v>
      </c>
      <c r="D6814" t="b">
        <f>IF(C6814=1,'Data Transformation'!$G$3+0.5*'Data Transformation'!$W$25,IF(C6815=1,D6815-'Data Transformation'!$W$25,FALSE))</f>
        <v>0</v>
      </c>
      <c r="E6814" t="str">
        <f t="array" ref="E6814">IF(ISLOGICAL(D6814),"",FREQUENCY(IF('Data Transformation'!$B$425:$B$8425='Bin Analysis'!$B6795,'Data Transformation'!$G$425:$G$8425),D6814))</f>
        <v/>
      </c>
      <c r="F6814" t="str">
        <f t="shared" si="849"/>
        <v/>
      </c>
      <c r="G6814">
        <f>Weighting!$H$22</f>
        <v>0</v>
      </c>
      <c r="H6814">
        <f t="array" ref="H6814">FREQUENCY(IF('Data Transformation'!$B$4:$B$8425=B6795,'Data Transformation'!$G$4:$G$8425),'Bin Analysis'!$B6814)</f>
        <v>19</v>
      </c>
      <c r="I6814">
        <f t="shared" si="850"/>
        <v>0</v>
      </c>
      <c r="J6814">
        <f t="shared" si="851"/>
        <v>0</v>
      </c>
      <c r="K6814">
        <f>J6814*Weighting!$W$22</f>
        <v>0</v>
      </c>
      <c r="M6814" s="14"/>
    </row>
    <row r="6815" spans="1:13" x14ac:dyDescent="0.25">
      <c r="A6815" s="32" t="str">
        <f>IF(Weighting!$P$23&gt;0,B6815,"")</f>
        <v/>
      </c>
      <c r="B6815">
        <f>Weighting!$C$23</f>
        <v>2.5480000000000009</v>
      </c>
      <c r="C6815">
        <f>Weighting!$F$23</f>
        <v>0</v>
      </c>
      <c r="D6815" t="b">
        <f>IF(C6815=1,'Data Transformation'!$G$3+0.5*'Data Transformation'!$W$25,IF(C6816=1,D6816-'Data Transformation'!$W$25,FALSE))</f>
        <v>0</v>
      </c>
      <c r="E6815" t="str">
        <f t="array" ref="E6815">IF(ISLOGICAL(D6815),"",FREQUENCY(IF('Data Transformation'!$B$425:$B$8425='Bin Analysis'!$B6795,'Data Transformation'!$G$425:$G$8425),D6815))</f>
        <v/>
      </c>
      <c r="F6815" t="str">
        <f t="shared" si="849"/>
        <v/>
      </c>
      <c r="G6815">
        <f>Weighting!$H$23</f>
        <v>0</v>
      </c>
      <c r="H6815">
        <f t="array" ref="H6815">FREQUENCY(IF('Data Transformation'!$B$4:$B$8425=B6795,'Data Transformation'!$G$4:$G$8425),'Bin Analysis'!$B6815)</f>
        <v>19</v>
      </c>
      <c r="I6815">
        <f t="shared" si="850"/>
        <v>0</v>
      </c>
      <c r="J6815">
        <f t="shared" si="851"/>
        <v>0</v>
      </c>
      <c r="K6815">
        <f>J6815*Weighting!$W$23</f>
        <v>0</v>
      </c>
      <c r="M6815" s="14"/>
    </row>
    <row r="6816" spans="1:13" x14ac:dyDescent="0.25">
      <c r="A6816" s="32" t="str">
        <f>IF(Weighting!$P$24&gt;0,B6816,"")</f>
        <v/>
      </c>
      <c r="B6816">
        <f>Weighting!$C$24</f>
        <v>2.6790000000000012</v>
      </c>
      <c r="C6816">
        <f>Weighting!$F$24</f>
        <v>0</v>
      </c>
      <c r="D6816" t="b">
        <f>IF(C6816=1,'Data Transformation'!$G$3+0.5*'Data Transformation'!$W$25,IF(C6817=1,D6817-'Data Transformation'!$W$25,FALSE))</f>
        <v>0</v>
      </c>
      <c r="E6816" t="str">
        <f t="array" ref="E6816">IF(ISLOGICAL(D6816),"",FREQUENCY(IF('Data Transformation'!$B$425:$B$8425='Bin Analysis'!$B6795,'Data Transformation'!$G$425:$G$8425),D6816))</f>
        <v/>
      </c>
      <c r="F6816" t="str">
        <f t="shared" si="849"/>
        <v/>
      </c>
      <c r="G6816">
        <f>Weighting!$H$24</f>
        <v>0</v>
      </c>
      <c r="H6816">
        <f t="array" ref="H6816">FREQUENCY(IF('Data Transformation'!$B$4:$B$8425=B6795,'Data Transformation'!$G$4:$G$8425),'Bin Analysis'!$B6816)</f>
        <v>19</v>
      </c>
      <c r="I6816">
        <f t="shared" si="850"/>
        <v>0</v>
      </c>
      <c r="J6816">
        <f t="shared" si="851"/>
        <v>0</v>
      </c>
      <c r="K6816">
        <f>J6816*Weighting!$W$24</f>
        <v>0</v>
      </c>
      <c r="M6816" s="14"/>
    </row>
    <row r="6817" spans="1:25" x14ac:dyDescent="0.25">
      <c r="A6817" s="32" t="str">
        <f>IF(Weighting!$P$25&gt;0,B6817,"")</f>
        <v/>
      </c>
      <c r="B6817">
        <f>Weighting!$C$25</f>
        <v>2.8100000000000014</v>
      </c>
      <c r="C6817">
        <f>Weighting!$F$25</f>
        <v>0</v>
      </c>
      <c r="D6817" t="b">
        <f>IF(C6817=1,'Data Transformation'!$G$3+0.5*'Data Transformation'!$W$25,IF(C6818=1,D6818-'Data Transformation'!$W$25,FALSE))</f>
        <v>0</v>
      </c>
      <c r="E6817" t="str">
        <f t="array" ref="E6817">IF(ISLOGICAL(D6817),"",FREQUENCY(IF('Data Transformation'!$B$425:$B$8425='Bin Analysis'!$B6795,'Data Transformation'!$G$425:$G$8425),D6817))</f>
        <v/>
      </c>
      <c r="F6817" t="str">
        <f t="shared" si="849"/>
        <v/>
      </c>
      <c r="G6817">
        <f>Weighting!$H$25</f>
        <v>0</v>
      </c>
      <c r="H6817">
        <f t="array" ref="H6817">FREQUENCY(IF('Data Transformation'!$B$4:$B$8425=B6795,'Data Transformation'!$G$4:$G$8425),'Bin Analysis'!$B6817)</f>
        <v>19</v>
      </c>
      <c r="I6817">
        <f t="shared" si="850"/>
        <v>0</v>
      </c>
      <c r="J6817">
        <f t="shared" si="851"/>
        <v>0</v>
      </c>
      <c r="K6817">
        <f>J6817*Weighting!$W$25</f>
        <v>0</v>
      </c>
      <c r="M6817" s="14"/>
    </row>
    <row r="6818" spans="1:25" x14ac:dyDescent="0.25">
      <c r="O6818"/>
      <c r="P6818"/>
      <c r="Q6818"/>
      <c r="R6818"/>
    </row>
    <row r="6819" spans="1:25" ht="23.25" x14ac:dyDescent="0.35">
      <c r="A6819" s="21" t="s">
        <v>0</v>
      </c>
      <c r="B6819" s="21">
        <f>IFERROR(VLOOKUP(C6819,'Data Transformation'!$L$6:$M$426,2,FALSE),"")</f>
        <v>284</v>
      </c>
      <c r="C6819" s="21">
        <f>C6795+1</f>
        <v>284</v>
      </c>
      <c r="D6819" s="21"/>
      <c r="E6819" s="21"/>
      <c r="F6819" s="21"/>
      <c r="G6819" s="21"/>
      <c r="H6819" s="22"/>
      <c r="I6819" s="22"/>
      <c r="J6819" s="22"/>
      <c r="K6819" s="21"/>
      <c r="L6819" s="21">
        <f>B6819</f>
        <v>284</v>
      </c>
      <c r="M6819" s="23">
        <f>INDEX('Data Transformation'!$O$4:$O$424,MATCH($B6819,'Data Transformation'!$M$4:$M$424,0),MATCH($M$2,'Data Transformation'!$O$3,0))</f>
        <v>13</v>
      </c>
      <c r="N6819" s="27">
        <f>IF('Input and Summary Results'!$J$16="minimum",'Bin Analysis'!X6820/(M6819-1),'Bin Analysis'!Y6819/('Bin Analysis'!M6819-1))</f>
        <v>0</v>
      </c>
      <c r="O6819" s="27">
        <f>IF(M6819=FALSE,NA(),(VLOOKUP(1,C6822:K6841,4,FALSE))/(M6819-1))</f>
        <v>0.66666666666666663</v>
      </c>
      <c r="P6819" s="27">
        <f>IF(M6819=FALSE,NA(),SUM(J6822:J6841)/Weighting!$S$5)</f>
        <v>0.5</v>
      </c>
      <c r="Q6819" s="27">
        <f>IF(M6819=FALSE,NA(),SUM(K6822:K6841)/Weighting!$S$6)</f>
        <v>0.43478260869565216</v>
      </c>
      <c r="R6819" s="27">
        <f>IF(M6819=FALSE,NA(),(VLOOKUP(1,G6822:K6841,3,FALSE))/(M6819-1))</f>
        <v>0.16666666666666666</v>
      </c>
      <c r="S6819" s="22" t="str">
        <f>IF(M6819=FALSE,NA(),IF(SUM(J6822:J6841)=2,"yes","no"))</f>
        <v>no</v>
      </c>
      <c r="X6819" s="2" cm="2">
        <f t="array" ref="X6819:X6820">FREQUENCY(IF('Data Transformation'!$B$425:$B$6424='Bin Analysis'!L6819,'Data Transformation'!$G$425:$G$6424),'Data Transformation'!$U$11)</f>
        <v>12</v>
      </c>
      <c r="Y6819" s="2" cm="2">
        <f t="array" ref="Y6819:Y6820">FREQUENCY(IF('Data Transformation'!$B$425:$B$6424='Bin Analysis'!L6819,'Data Transformation'!$G$425:$G$6424),'Data Transformation'!$U$12)</f>
        <v>4</v>
      </c>
    </row>
    <row r="6820" spans="1:25" x14ac:dyDescent="0.25">
      <c r="A6820" s="14" t="s">
        <v>66</v>
      </c>
      <c r="B6820" t="s">
        <v>47</v>
      </c>
      <c r="C6820" t="s">
        <v>5</v>
      </c>
      <c r="D6820" t="s">
        <v>99</v>
      </c>
      <c r="E6820" t="s">
        <v>100</v>
      </c>
      <c r="F6820" t="s">
        <v>101</v>
      </c>
      <c r="G6820" t="s">
        <v>69</v>
      </c>
      <c r="H6820" t="s">
        <v>31</v>
      </c>
      <c r="I6820" t="s">
        <v>32</v>
      </c>
      <c r="J6820" t="s">
        <v>46</v>
      </c>
      <c r="K6820" s="14" t="s">
        <v>45</v>
      </c>
      <c r="M6820" s="14"/>
      <c r="X6820" s="2">
        <v>0</v>
      </c>
      <c r="Y6820" s="2">
        <v>8</v>
      </c>
    </row>
    <row r="6821" spans="1:25" x14ac:dyDescent="0.25">
      <c r="A6821" s="32"/>
      <c r="D6821" t="b">
        <f>IF(C6821=1,'Data Transformation'!$G$3+0.5*'Data Transformation'!$W$25,IF(C6822=1,D6822-'Data Transformation'!$W$25,FALSE))</f>
        <v>0</v>
      </c>
      <c r="E6821" t="str">
        <f t="array" ref="E6821">IF(ISLOGICAL(D6821),"",FREQUENCY(IF('Data Transformation'!$B$425:$B$8425='Bin Analysis'!$B6819,'Data Transformation'!$G$425:$G$8425),D6821))</f>
        <v/>
      </c>
      <c r="F6821" t="str">
        <f>IF(ISLOGICAL(D6821),"",E6821-E6820)</f>
        <v/>
      </c>
      <c r="M6821" s="14"/>
    </row>
    <row r="6822" spans="1:25" x14ac:dyDescent="0.25">
      <c r="A6822" s="32">
        <f>IF(Weighting!$P$6&gt;0,B6822,"")</f>
        <v>0.32100000000000001</v>
      </c>
      <c r="B6822">
        <f>Weighting!$C$6</f>
        <v>0.32100000000000001</v>
      </c>
      <c r="C6822">
        <f>Weighting!$F$6</f>
        <v>0</v>
      </c>
      <c r="D6822" t="b">
        <f>IF(C6822=1,'Data Transformation'!$G$3+0.5*'Data Transformation'!$W$25,IF(C6823=1,D6823-'Data Transformation'!$W$25,FALSE))</f>
        <v>0</v>
      </c>
      <c r="E6822" t="str">
        <f t="array" ref="E6822">IF(ISLOGICAL(D6822),"",FREQUENCY(IF('Data Transformation'!$B$425:$B$8425='Bin Analysis'!$B6819,'Data Transformation'!$G$425:$G$8425),D6822))</f>
        <v/>
      </c>
      <c r="F6822" t="str">
        <f>IF(ISLOGICAL(D6822),"",E6822-E6821)</f>
        <v/>
      </c>
      <c r="G6822">
        <f>Weighting!$H$6</f>
        <v>1</v>
      </c>
      <c r="H6822">
        <f t="array" ref="H6822">FREQUENCY(IF('Data Transformation'!$B$4:$B$8425=B6819,'Data Transformation'!$G$4:$G$8425),'Bin Analysis'!$B6822)</f>
        <v>2</v>
      </c>
      <c r="I6822">
        <f>H6822-H6821</f>
        <v>2</v>
      </c>
      <c r="J6822">
        <f>IF(I6822=0,0,1)</f>
        <v>1</v>
      </c>
      <c r="K6822">
        <f>J6822*Weighting!$W$6</f>
        <v>1</v>
      </c>
      <c r="M6822" s="14"/>
    </row>
    <row r="6823" spans="1:25" x14ac:dyDescent="0.25">
      <c r="A6823" s="32">
        <f>IF(Weighting!$P$7&gt;0,B6823,"")</f>
        <v>0.45200000000000001</v>
      </c>
      <c r="B6823">
        <f>Weighting!$C$7</f>
        <v>0.45200000000000001</v>
      </c>
      <c r="C6823">
        <f>Weighting!$F$7</f>
        <v>0</v>
      </c>
      <c r="D6823" t="b">
        <f>IF(C6823=1,'Data Transformation'!$G$3+0.5*'Data Transformation'!$W$25,IF(C6824=1,D6824-'Data Transformation'!$W$25,FALSE))</f>
        <v>0</v>
      </c>
      <c r="E6823" t="str">
        <f t="array" ref="E6823">IF(ISLOGICAL(D6823),"",FREQUENCY(IF('Data Transformation'!$B$425:$B$8425='Bin Analysis'!$B6819,'Data Transformation'!$G$425:$G$8425),D6823))</f>
        <v/>
      </c>
      <c r="F6823" t="str">
        <f t="shared" ref="F6823:F6841" si="852">IF(ISLOGICAL(D6823),"",E6823-E6822)</f>
        <v/>
      </c>
      <c r="G6823">
        <f>Weighting!$H$7</f>
        <v>0</v>
      </c>
      <c r="H6823">
        <f t="array" ref="H6823">FREQUENCY(IF('Data Transformation'!$B$4:$B$8425=B6819,'Data Transformation'!$G$4:$G$8425),'Bin Analysis'!$B6823)</f>
        <v>2</v>
      </c>
      <c r="I6823">
        <f t="shared" ref="I6823:I6841" si="853">H6823-H6822</f>
        <v>0</v>
      </c>
      <c r="J6823">
        <f>IF(I6823=0,0,1)</f>
        <v>0</v>
      </c>
      <c r="K6823">
        <f>J6823*Weighting!$W$7</f>
        <v>0</v>
      </c>
      <c r="M6823" s="14"/>
    </row>
    <row r="6824" spans="1:25" x14ac:dyDescent="0.25">
      <c r="A6824" s="32">
        <f>IF(Weighting!$P$8&gt;0,B6824,"")</f>
        <v>0.58299999999999996</v>
      </c>
      <c r="B6824">
        <f>Weighting!$C$8</f>
        <v>0.58299999999999996</v>
      </c>
      <c r="C6824">
        <f>Weighting!$F$8</f>
        <v>0</v>
      </c>
      <c r="D6824" t="b">
        <f>IF(C6824=1,'Data Transformation'!$G$3+0.5*'Data Transformation'!$W$25,IF(C6825=1,D6825-'Data Transformation'!$W$25,FALSE))</f>
        <v>0</v>
      </c>
      <c r="E6824" t="str">
        <f t="array" ref="E6824">IF(ISLOGICAL(D6824),"",FREQUENCY(IF('Data Transformation'!$B$425:$B$8425='Bin Analysis'!$B6819,'Data Transformation'!$G$425:$G$8425),D6824))</f>
        <v/>
      </c>
      <c r="F6824" t="str">
        <f t="shared" si="852"/>
        <v/>
      </c>
      <c r="G6824">
        <f>Weighting!$H$8</f>
        <v>0</v>
      </c>
      <c r="H6824">
        <f t="array" ref="H6824">FREQUENCY(IF('Data Transformation'!$B$4:$B$8425=B6819,'Data Transformation'!$G$4:$G$8425),'Bin Analysis'!$B6824)</f>
        <v>3</v>
      </c>
      <c r="I6824">
        <f t="shared" si="853"/>
        <v>1</v>
      </c>
      <c r="J6824">
        <f t="shared" ref="J6824:J6841" si="854">IF(I6824=0,0,1)</f>
        <v>1</v>
      </c>
      <c r="K6824">
        <f>J6824*Weighting!$W$8</f>
        <v>3</v>
      </c>
      <c r="M6824" s="14"/>
    </row>
    <row r="6825" spans="1:25" x14ac:dyDescent="0.25">
      <c r="A6825" s="32">
        <f>IF(Weighting!$P$9&gt;0,B6825,"")</f>
        <v>0.71399999999999997</v>
      </c>
      <c r="B6825" s="50">
        <f>Weighting!$C$9</f>
        <v>0.71399999999999997</v>
      </c>
      <c r="C6825">
        <f>Weighting!$F$9</f>
        <v>0</v>
      </c>
      <c r="D6825" t="b">
        <f>IF(C6825=1,'Data Transformation'!$G$3+0.5*'Data Transformation'!$W$25,IF(C6826=1,D6826-'Data Transformation'!$W$25,FALSE))</f>
        <v>0</v>
      </c>
      <c r="E6825" t="str">
        <f t="array" ref="E6825">IF(ISLOGICAL(D6825),"",FREQUENCY(IF('Data Transformation'!$B$425:$B$8425='Bin Analysis'!$B6819,'Data Transformation'!$G$425:$G$8425),D6825))</f>
        <v/>
      </c>
      <c r="F6825" t="str">
        <f t="shared" si="852"/>
        <v/>
      </c>
      <c r="G6825">
        <f>Weighting!$H$9</f>
        <v>0</v>
      </c>
      <c r="H6825">
        <f t="array" ref="H6825">FREQUENCY(IF('Data Transformation'!$B$4:$B$8425=B6819,'Data Transformation'!$G$4:$G$8425),'Bin Analysis'!$B6825)</f>
        <v>3</v>
      </c>
      <c r="I6825">
        <f t="shared" si="853"/>
        <v>0</v>
      </c>
      <c r="J6825">
        <f t="shared" si="854"/>
        <v>0</v>
      </c>
      <c r="K6825">
        <f>J6825*Weighting!$W$9</f>
        <v>0</v>
      </c>
      <c r="M6825" s="14"/>
    </row>
    <row r="6826" spans="1:25" x14ac:dyDescent="0.25">
      <c r="A6826" s="32">
        <f>IF(Weighting!$P$10&gt;0,B6826,"")</f>
        <v>0.84499999999999997</v>
      </c>
      <c r="B6826">
        <f>Weighting!$C$10</f>
        <v>0.84499999999999997</v>
      </c>
      <c r="C6826">
        <f>Weighting!$F$10</f>
        <v>0</v>
      </c>
      <c r="D6826" t="b">
        <f>IF(C6826=1,'Data Transformation'!$G$3+0.5*'Data Transformation'!$W$25,IF(C6827=1,D6827-'Data Transformation'!$W$25,FALSE))</f>
        <v>0</v>
      </c>
      <c r="E6826" t="str">
        <f t="array" ref="E6826">IF(ISLOGICAL(D6826),"",FREQUENCY(IF('Data Transformation'!$B$425:$B$8425='Bin Analysis'!$B6819,'Data Transformation'!$G$425:$G$8425),D6826))</f>
        <v/>
      </c>
      <c r="F6826" t="str">
        <f t="shared" si="852"/>
        <v/>
      </c>
      <c r="G6826">
        <f>Weighting!$H$10</f>
        <v>0</v>
      </c>
      <c r="H6826">
        <f t="array" ref="H6826">FREQUENCY(IF('Data Transformation'!$B$4:$B$8425=B6819,'Data Transformation'!$G$4:$G$8425),'Bin Analysis'!$B6826)</f>
        <v>4</v>
      </c>
      <c r="I6826">
        <f t="shared" si="853"/>
        <v>1</v>
      </c>
      <c r="J6826">
        <f t="shared" si="854"/>
        <v>1</v>
      </c>
      <c r="K6826">
        <f>J6826*Weighting!$W$10</f>
        <v>3</v>
      </c>
      <c r="M6826" s="14"/>
    </row>
    <row r="6827" spans="1:25" x14ac:dyDescent="0.25">
      <c r="A6827" s="32">
        <f>IF(Weighting!$P$11&gt;0,B6827,"")</f>
        <v>0.97599999999999998</v>
      </c>
      <c r="B6827">
        <f>Weighting!$C$11</f>
        <v>0.97599999999999998</v>
      </c>
      <c r="C6827">
        <f>Weighting!$F$11</f>
        <v>0</v>
      </c>
      <c r="D6827">
        <f>IF(C6827=1,'Data Transformation'!$G$3+0.5*'Data Transformation'!$W$25,IF(C6828=1,D6828-'Data Transformation'!$W$25,FALSE))</f>
        <v>0.86899999999999999</v>
      </c>
      <c r="E6827">
        <f t="array" ref="E6827">IF(ISLOGICAL(D6827),"",FREQUENCY(IF('Data Transformation'!$B$425:$B$8425='Bin Analysis'!$B6819,'Data Transformation'!$G$425:$G$8425),D6827))</f>
        <v>4</v>
      </c>
      <c r="F6827" t="e">
        <f t="shared" si="852"/>
        <v>#VALUE!</v>
      </c>
      <c r="G6827">
        <f>Weighting!$H$11</f>
        <v>0</v>
      </c>
      <c r="H6827">
        <f t="array" ref="H6827">FREQUENCY(IF('Data Transformation'!$B$4:$B$8425=B6819,'Data Transformation'!$G$4:$G$8425),'Bin Analysis'!$B6827)</f>
        <v>8</v>
      </c>
      <c r="I6827">
        <f t="shared" si="853"/>
        <v>4</v>
      </c>
      <c r="J6827">
        <f t="shared" si="854"/>
        <v>1</v>
      </c>
      <c r="K6827">
        <f>J6827*Weighting!$W$11</f>
        <v>2</v>
      </c>
      <c r="M6827" s="14"/>
    </row>
    <row r="6828" spans="1:25" x14ac:dyDescent="0.25">
      <c r="A6828" s="32">
        <f>IF(Weighting!$P$12&gt;0,B6828,"")</f>
        <v>1.107</v>
      </c>
      <c r="B6828">
        <f>Weighting!$C$12</f>
        <v>1.107</v>
      </c>
      <c r="C6828">
        <f>Weighting!$F$12</f>
        <v>1</v>
      </c>
      <c r="D6828">
        <f>IF(C6828=1,'Data Transformation'!$G$3+0.5*'Data Transformation'!$W$25,IF(C6829=1,D6829-'Data Transformation'!$W$25,FALSE))</f>
        <v>1.131</v>
      </c>
      <c r="E6828">
        <f t="array" ref="E6828">IF(ISLOGICAL(D6828),"",FREQUENCY(IF('Data Transformation'!$B$425:$B$8425='Bin Analysis'!$B6819,'Data Transformation'!$G$425:$G$8425),D6828))</f>
        <v>12</v>
      </c>
      <c r="F6828">
        <f t="shared" si="852"/>
        <v>8</v>
      </c>
      <c r="G6828">
        <f>Weighting!$H$12</f>
        <v>0</v>
      </c>
      <c r="H6828">
        <f t="array" ref="H6828">FREQUENCY(IF('Data Transformation'!$B$4:$B$8425=B6819,'Data Transformation'!$G$4:$G$8425),'Bin Analysis'!$B6828)</f>
        <v>13</v>
      </c>
      <c r="I6828">
        <f t="shared" si="853"/>
        <v>5</v>
      </c>
      <c r="J6828">
        <f t="shared" si="854"/>
        <v>1</v>
      </c>
      <c r="K6828">
        <f>J6828*Weighting!$W$12</f>
        <v>1</v>
      </c>
      <c r="M6828" s="14"/>
    </row>
    <row r="6829" spans="1:25" x14ac:dyDescent="0.25">
      <c r="A6829" s="32">
        <f>IF(Weighting!$P$13&gt;0,B6829,"")</f>
        <v>1.238</v>
      </c>
      <c r="B6829">
        <f>Weighting!$C$13</f>
        <v>1.238</v>
      </c>
      <c r="C6829">
        <f>Weighting!$F$13</f>
        <v>0</v>
      </c>
      <c r="D6829" t="b">
        <f>IF(C6829=1,'Data Transformation'!$G$3+0.5*'Data Transformation'!$W$25,IF(C6830=1,D6830-'Data Transformation'!$W$25,FALSE))</f>
        <v>0</v>
      </c>
      <c r="E6829" t="str">
        <f t="array" ref="E6829">IF(ISLOGICAL(D6829),"",FREQUENCY(IF('Data Transformation'!$B$425:$B$8425='Bin Analysis'!$B6819,'Data Transformation'!$G$425:$G$8425),D6829))</f>
        <v/>
      </c>
      <c r="F6829" t="str">
        <f t="shared" si="852"/>
        <v/>
      </c>
      <c r="G6829">
        <f>Weighting!$H$13</f>
        <v>0</v>
      </c>
      <c r="H6829">
        <f t="array" ref="H6829">FREQUENCY(IF('Data Transformation'!$B$4:$B$8425=B6819,'Data Transformation'!$G$4:$G$8425),'Bin Analysis'!$B6829)</f>
        <v>13</v>
      </c>
      <c r="I6829">
        <f t="shared" si="853"/>
        <v>0</v>
      </c>
      <c r="J6829">
        <f t="shared" si="854"/>
        <v>0</v>
      </c>
      <c r="K6829">
        <f>J6829*Weighting!$W$13</f>
        <v>0</v>
      </c>
      <c r="M6829" s="14"/>
    </row>
    <row r="6830" spans="1:25" x14ac:dyDescent="0.25">
      <c r="A6830" s="32">
        <f>IF(Weighting!$P$14&gt;0,B6830,"")</f>
        <v>1.369</v>
      </c>
      <c r="B6830">
        <f>Weighting!$C$14</f>
        <v>1.369</v>
      </c>
      <c r="C6830">
        <f>Weighting!$F$14</f>
        <v>0</v>
      </c>
      <c r="D6830" t="b">
        <f>IF(C6830=1,'Data Transformation'!$G$3+0.5*'Data Transformation'!$W$25,IF(C6831=1,D6831-'Data Transformation'!$W$25,FALSE))</f>
        <v>0</v>
      </c>
      <c r="E6830" t="str">
        <f t="array" ref="E6830">IF(ISLOGICAL(D6830),"",FREQUENCY(IF('Data Transformation'!$B$425:$B$8425='Bin Analysis'!$B6819,'Data Transformation'!$G$425:$G$8425),D6830))</f>
        <v/>
      </c>
      <c r="F6830" t="str">
        <f t="shared" si="852"/>
        <v/>
      </c>
      <c r="G6830">
        <f>Weighting!$H$14</f>
        <v>0</v>
      </c>
      <c r="H6830">
        <f t="array" ref="H6830">FREQUENCY(IF('Data Transformation'!$B$4:$B$8425=B6819,'Data Transformation'!$G$4:$G$8425),'Bin Analysis'!$B6830)</f>
        <v>13</v>
      </c>
      <c r="I6830">
        <f t="shared" si="853"/>
        <v>0</v>
      </c>
      <c r="J6830">
        <f t="shared" si="854"/>
        <v>0</v>
      </c>
      <c r="K6830">
        <f>J6830*Weighting!$W$14</f>
        <v>0</v>
      </c>
      <c r="M6830" s="14"/>
    </row>
    <row r="6831" spans="1:25" x14ac:dyDescent="0.25">
      <c r="A6831" s="32">
        <f>IF(Weighting!$P$15&gt;0,B6831,"")</f>
        <v>1.5000009999999999</v>
      </c>
      <c r="B6831">
        <f>Weighting!$C$15</f>
        <v>1.5000009999999999</v>
      </c>
      <c r="C6831">
        <f>Weighting!$F$15</f>
        <v>0</v>
      </c>
      <c r="D6831" t="b">
        <f>IF(C6831=1,'Data Transformation'!$G$3+0.5*'Data Transformation'!$W$25,IF(C6832=1,D6832-'Data Transformation'!$W$25,FALSE))</f>
        <v>0</v>
      </c>
      <c r="E6831" t="str">
        <f t="array" ref="E6831">IF(ISLOGICAL(D6831),"",FREQUENCY(IF('Data Transformation'!$B$425:$B$8425='Bin Analysis'!$B6819,'Data Transformation'!$G$425:$G$8425),D6831))</f>
        <v/>
      </c>
      <c r="F6831" t="str">
        <f t="shared" si="852"/>
        <v/>
      </c>
      <c r="G6831">
        <f>Weighting!$H$15</f>
        <v>0</v>
      </c>
      <c r="H6831">
        <f t="array" ref="H6831">FREQUENCY(IF('Data Transformation'!$B$4:$B$8425=B6819,'Data Transformation'!$G$4:$G$8425),'Bin Analysis'!$B6831)</f>
        <v>13</v>
      </c>
      <c r="I6831">
        <f t="shared" si="853"/>
        <v>0</v>
      </c>
      <c r="J6831">
        <f t="shared" si="854"/>
        <v>0</v>
      </c>
      <c r="K6831">
        <f>J6831*Weighting!$W$15</f>
        <v>0</v>
      </c>
      <c r="M6831" s="14"/>
    </row>
    <row r="6832" spans="1:25" x14ac:dyDescent="0.25">
      <c r="A6832" s="32" t="str">
        <f>IF(Weighting!$P$16&gt;0,B6832,"")</f>
        <v/>
      </c>
      <c r="B6832">
        <f>Weighting!$C$16</f>
        <v>1.631</v>
      </c>
      <c r="C6832">
        <f>Weighting!$F$16</f>
        <v>0</v>
      </c>
      <c r="D6832" t="b">
        <f>IF(C6832=1,'Data Transformation'!$G$3+0.5*'Data Transformation'!$W$25,IF(C6833=1,D6833-'Data Transformation'!$W$25,FALSE))</f>
        <v>0</v>
      </c>
      <c r="E6832" t="str">
        <f t="array" ref="E6832">IF(ISLOGICAL(D6832),"",FREQUENCY(IF('Data Transformation'!$B$425:$B$8425='Bin Analysis'!$B6819,'Data Transformation'!$G$425:$G$8425),D6832))</f>
        <v/>
      </c>
      <c r="F6832" t="str">
        <f t="shared" si="852"/>
        <v/>
      </c>
      <c r="G6832">
        <f>Weighting!$H$16</f>
        <v>0</v>
      </c>
      <c r="H6832">
        <f t="array" ref="H6832">FREQUENCY(IF('Data Transformation'!$B$4:$B$8425=B6819,'Data Transformation'!$G$4:$G$8425),'Bin Analysis'!$B6832)</f>
        <v>13</v>
      </c>
      <c r="I6832">
        <f t="shared" si="853"/>
        <v>0</v>
      </c>
      <c r="J6832">
        <f t="shared" si="854"/>
        <v>0</v>
      </c>
      <c r="K6832">
        <f>J6832*Weighting!$W$16</f>
        <v>0</v>
      </c>
      <c r="M6832" s="14"/>
    </row>
    <row r="6833" spans="1:25" x14ac:dyDescent="0.25">
      <c r="A6833" s="32" t="str">
        <f>IF(Weighting!$P$17&gt;0,B6833,"")</f>
        <v/>
      </c>
      <c r="B6833">
        <f>Weighting!$C$17</f>
        <v>1.762</v>
      </c>
      <c r="C6833">
        <f>Weighting!$F$17</f>
        <v>0</v>
      </c>
      <c r="D6833" t="b">
        <f>IF(C6833=1,'Data Transformation'!$G$3+0.5*'Data Transformation'!$W$25,IF(C6834=1,D6834-'Data Transformation'!$W$25,FALSE))</f>
        <v>0</v>
      </c>
      <c r="E6833" t="str">
        <f t="array" ref="E6833">IF(ISLOGICAL(D6833),"",FREQUENCY(IF('Data Transformation'!$B$425:$B$8425='Bin Analysis'!$B6819,'Data Transformation'!$G$425:$G$8425),D6833))</f>
        <v/>
      </c>
      <c r="F6833" t="str">
        <f t="shared" si="852"/>
        <v/>
      </c>
      <c r="G6833">
        <f>Weighting!$H$17</f>
        <v>0</v>
      </c>
      <c r="H6833">
        <f t="array" ref="H6833">FREQUENCY(IF('Data Transformation'!$B$4:$B$8425=B6819,'Data Transformation'!$G$4:$G$8425),'Bin Analysis'!$B6833)</f>
        <v>13</v>
      </c>
      <c r="I6833">
        <f t="shared" si="853"/>
        <v>0</v>
      </c>
      <c r="J6833">
        <f t="shared" si="854"/>
        <v>0</v>
      </c>
      <c r="K6833">
        <f>J6833*Weighting!$W$17</f>
        <v>0</v>
      </c>
      <c r="M6833" s="14"/>
    </row>
    <row r="6834" spans="1:25" x14ac:dyDescent="0.25">
      <c r="A6834" s="32" t="str">
        <f>IF(Weighting!$P$18&gt;0,B6834,"")</f>
        <v/>
      </c>
      <c r="B6834">
        <f>Weighting!$C$18</f>
        <v>1.893</v>
      </c>
      <c r="C6834">
        <f>Weighting!$F$18</f>
        <v>0</v>
      </c>
      <c r="D6834" t="b">
        <f>IF(C6834=1,'Data Transformation'!$G$3+0.5*'Data Transformation'!$W$25,IF(C6835=1,D6835-'Data Transformation'!$W$25,FALSE))</f>
        <v>0</v>
      </c>
      <c r="E6834" t="str">
        <f t="array" ref="E6834">IF(ISLOGICAL(D6834),"",FREQUENCY(IF('Data Transformation'!$B$425:$B$8425='Bin Analysis'!$B6819,'Data Transformation'!$G$425:$G$8425),D6834))</f>
        <v/>
      </c>
      <c r="F6834" t="str">
        <f t="shared" si="852"/>
        <v/>
      </c>
      <c r="G6834">
        <f>Weighting!$H$18</f>
        <v>0</v>
      </c>
      <c r="H6834">
        <f t="array" ref="H6834">FREQUENCY(IF('Data Transformation'!$B$4:$B$8425=B6819,'Data Transformation'!$G$4:$G$8425),'Bin Analysis'!$B6834)</f>
        <v>13</v>
      </c>
      <c r="I6834">
        <f t="shared" si="853"/>
        <v>0</v>
      </c>
      <c r="J6834">
        <f t="shared" si="854"/>
        <v>0</v>
      </c>
      <c r="K6834">
        <f>J6834*Weighting!$W$18</f>
        <v>0</v>
      </c>
      <c r="M6834" s="14"/>
    </row>
    <row r="6835" spans="1:25" x14ac:dyDescent="0.25">
      <c r="A6835" s="32" t="str">
        <f>IF(Weighting!$P$19&gt;0,B6835,"")</f>
        <v/>
      </c>
      <c r="B6835">
        <f>Weighting!$C$19</f>
        <v>2.024</v>
      </c>
      <c r="C6835">
        <f>Weighting!$F$19</f>
        <v>0</v>
      </c>
      <c r="D6835" t="b">
        <f>IF(C6835=1,'Data Transformation'!$G$3+0.5*'Data Transformation'!$W$25,IF(C6836=1,D6836-'Data Transformation'!$W$25,FALSE))</f>
        <v>0</v>
      </c>
      <c r="E6835" t="str">
        <f t="array" ref="E6835">IF(ISLOGICAL(D6835),"",FREQUENCY(IF('Data Transformation'!$B$425:$B$8425='Bin Analysis'!$B6819,'Data Transformation'!$G$425:$G$8425),D6835))</f>
        <v/>
      </c>
      <c r="F6835" t="str">
        <f t="shared" si="852"/>
        <v/>
      </c>
      <c r="G6835">
        <f>Weighting!$H$19</f>
        <v>0</v>
      </c>
      <c r="H6835">
        <f t="array" ref="H6835">FREQUENCY(IF('Data Transformation'!$B$4:$B$8425=B6819,'Data Transformation'!$G$4:$G$8425),'Bin Analysis'!$B6835)</f>
        <v>13</v>
      </c>
      <c r="I6835">
        <f t="shared" si="853"/>
        <v>0</v>
      </c>
      <c r="J6835">
        <f t="shared" si="854"/>
        <v>0</v>
      </c>
      <c r="K6835">
        <f>J6835*Weighting!$W$19</f>
        <v>0</v>
      </c>
      <c r="M6835" s="14"/>
    </row>
    <row r="6836" spans="1:25" x14ac:dyDescent="0.25">
      <c r="A6836" s="32" t="str">
        <f>IF(Weighting!$P$20&gt;0,B6836,"")</f>
        <v/>
      </c>
      <c r="B6836">
        <f>Weighting!$C$20</f>
        <v>2.1550000000000002</v>
      </c>
      <c r="C6836">
        <f>Weighting!$F$20</f>
        <v>0</v>
      </c>
      <c r="D6836" t="b">
        <f>IF(C6836=1,'Data Transformation'!$G$3+0.5*'Data Transformation'!$W$25,IF(C6837=1,D6837-'Data Transformation'!$W$25,FALSE))</f>
        <v>0</v>
      </c>
      <c r="E6836" t="str">
        <f t="array" ref="E6836">IF(ISLOGICAL(D6836),"",FREQUENCY(IF('Data Transformation'!$B$425:$B$8425='Bin Analysis'!$B6819,'Data Transformation'!$G$425:$G$8425),D6836))</f>
        <v/>
      </c>
      <c r="F6836" t="str">
        <f t="shared" si="852"/>
        <v/>
      </c>
      <c r="G6836">
        <f>Weighting!$H$20</f>
        <v>0</v>
      </c>
      <c r="H6836">
        <f t="array" ref="H6836">FREQUENCY(IF('Data Transformation'!$B$4:$B$8425=B6819,'Data Transformation'!$G$4:$G$8425),'Bin Analysis'!$B6836)</f>
        <v>13</v>
      </c>
      <c r="I6836">
        <f t="shared" si="853"/>
        <v>0</v>
      </c>
      <c r="J6836">
        <f t="shared" si="854"/>
        <v>0</v>
      </c>
      <c r="K6836">
        <f>J6836*Weighting!$W$20</f>
        <v>0</v>
      </c>
      <c r="M6836" s="14"/>
    </row>
    <row r="6837" spans="1:25" x14ac:dyDescent="0.25">
      <c r="A6837" s="32" t="str">
        <f>IF(Weighting!$P$21&gt;0,B6837,"")</f>
        <v/>
      </c>
      <c r="B6837">
        <f>Weighting!$C$21</f>
        <v>2.2860000000000005</v>
      </c>
      <c r="C6837">
        <f>Weighting!$F$21</f>
        <v>0</v>
      </c>
      <c r="D6837" t="b">
        <f>IF(C6837=1,'Data Transformation'!$G$3+0.5*'Data Transformation'!$W$25,IF(C6838=1,D6838-'Data Transformation'!$W$25,FALSE))</f>
        <v>0</v>
      </c>
      <c r="E6837" t="str">
        <f t="array" ref="E6837">IF(ISLOGICAL(D6837),"",FREQUENCY(IF('Data Transformation'!$B$425:$B$8425='Bin Analysis'!$B6819,'Data Transformation'!$G$425:$G$8425),D6837))</f>
        <v/>
      </c>
      <c r="F6837" t="str">
        <f t="shared" si="852"/>
        <v/>
      </c>
      <c r="G6837">
        <f>Weighting!$H$21</f>
        <v>0</v>
      </c>
      <c r="H6837">
        <f t="array" ref="H6837">FREQUENCY(IF('Data Transformation'!$B$4:$B$8425=B6819,'Data Transformation'!$G$4:$G$8425),'Bin Analysis'!$B6837)</f>
        <v>13</v>
      </c>
      <c r="I6837">
        <f t="shared" si="853"/>
        <v>0</v>
      </c>
      <c r="J6837">
        <f t="shared" si="854"/>
        <v>0</v>
      </c>
      <c r="K6837">
        <f>J6837*Weighting!$W$21</f>
        <v>0</v>
      </c>
      <c r="M6837" s="14"/>
    </row>
    <row r="6838" spans="1:25" x14ac:dyDescent="0.25">
      <c r="A6838" s="32" t="str">
        <f>IF(Weighting!$P$22&gt;0,B6838,"")</f>
        <v/>
      </c>
      <c r="B6838">
        <f>Weighting!$C$22</f>
        <v>2.4170000000000007</v>
      </c>
      <c r="C6838">
        <f>Weighting!$F$22</f>
        <v>0</v>
      </c>
      <c r="D6838" t="b">
        <f>IF(C6838=1,'Data Transformation'!$G$3+0.5*'Data Transformation'!$W$25,IF(C6839=1,D6839-'Data Transformation'!$W$25,FALSE))</f>
        <v>0</v>
      </c>
      <c r="E6838" t="str">
        <f t="array" ref="E6838">IF(ISLOGICAL(D6838),"",FREQUENCY(IF('Data Transformation'!$B$425:$B$8425='Bin Analysis'!$B6819,'Data Transformation'!$G$425:$G$8425),D6838))</f>
        <v/>
      </c>
      <c r="F6838" t="str">
        <f t="shared" si="852"/>
        <v/>
      </c>
      <c r="G6838">
        <f>Weighting!$H$22</f>
        <v>0</v>
      </c>
      <c r="H6838">
        <f t="array" ref="H6838">FREQUENCY(IF('Data Transformation'!$B$4:$B$8425=B6819,'Data Transformation'!$G$4:$G$8425),'Bin Analysis'!$B6838)</f>
        <v>13</v>
      </c>
      <c r="I6838">
        <f t="shared" si="853"/>
        <v>0</v>
      </c>
      <c r="J6838">
        <f t="shared" si="854"/>
        <v>0</v>
      </c>
      <c r="K6838">
        <f>J6838*Weighting!$W$22</f>
        <v>0</v>
      </c>
      <c r="M6838" s="14"/>
    </row>
    <row r="6839" spans="1:25" x14ac:dyDescent="0.25">
      <c r="A6839" s="32" t="str">
        <f>IF(Weighting!$P$23&gt;0,B6839,"")</f>
        <v/>
      </c>
      <c r="B6839">
        <f>Weighting!$C$23</f>
        <v>2.5480000000000009</v>
      </c>
      <c r="C6839">
        <f>Weighting!$F$23</f>
        <v>0</v>
      </c>
      <c r="D6839" t="b">
        <f>IF(C6839=1,'Data Transformation'!$G$3+0.5*'Data Transformation'!$W$25,IF(C6840=1,D6840-'Data Transformation'!$W$25,FALSE))</f>
        <v>0</v>
      </c>
      <c r="E6839" t="str">
        <f t="array" ref="E6839">IF(ISLOGICAL(D6839),"",FREQUENCY(IF('Data Transformation'!$B$425:$B$8425='Bin Analysis'!$B6819,'Data Transformation'!$G$425:$G$8425),D6839))</f>
        <v/>
      </c>
      <c r="F6839" t="str">
        <f t="shared" si="852"/>
        <v/>
      </c>
      <c r="G6839">
        <f>Weighting!$H$23</f>
        <v>0</v>
      </c>
      <c r="H6839">
        <f t="array" ref="H6839">FREQUENCY(IF('Data Transformation'!$B$4:$B$8425=B6819,'Data Transformation'!$G$4:$G$8425),'Bin Analysis'!$B6839)</f>
        <v>13</v>
      </c>
      <c r="I6839">
        <f t="shared" si="853"/>
        <v>0</v>
      </c>
      <c r="J6839">
        <f t="shared" si="854"/>
        <v>0</v>
      </c>
      <c r="K6839">
        <f>J6839*Weighting!$W$23</f>
        <v>0</v>
      </c>
      <c r="M6839" s="14"/>
    </row>
    <row r="6840" spans="1:25" x14ac:dyDescent="0.25">
      <c r="A6840" s="32" t="str">
        <f>IF(Weighting!$P$24&gt;0,B6840,"")</f>
        <v/>
      </c>
      <c r="B6840">
        <f>Weighting!$C$24</f>
        <v>2.6790000000000012</v>
      </c>
      <c r="C6840">
        <f>Weighting!$F$24</f>
        <v>0</v>
      </c>
      <c r="D6840" t="b">
        <f>IF(C6840=1,'Data Transformation'!$G$3+0.5*'Data Transformation'!$W$25,IF(C6841=1,D6841-'Data Transformation'!$W$25,FALSE))</f>
        <v>0</v>
      </c>
      <c r="E6840" t="str">
        <f t="array" ref="E6840">IF(ISLOGICAL(D6840),"",FREQUENCY(IF('Data Transformation'!$B$425:$B$8425='Bin Analysis'!$B6819,'Data Transformation'!$G$425:$G$8425),D6840))</f>
        <v/>
      </c>
      <c r="F6840" t="str">
        <f t="shared" si="852"/>
        <v/>
      </c>
      <c r="G6840">
        <f>Weighting!$H$24</f>
        <v>0</v>
      </c>
      <c r="H6840">
        <f t="array" ref="H6840">FREQUENCY(IF('Data Transformation'!$B$4:$B$8425=B6819,'Data Transformation'!$G$4:$G$8425),'Bin Analysis'!$B6840)</f>
        <v>13</v>
      </c>
      <c r="I6840">
        <f t="shared" si="853"/>
        <v>0</v>
      </c>
      <c r="J6840">
        <f t="shared" si="854"/>
        <v>0</v>
      </c>
      <c r="K6840">
        <f>J6840*Weighting!$W$24</f>
        <v>0</v>
      </c>
      <c r="M6840" s="14"/>
    </row>
    <row r="6841" spans="1:25" x14ac:dyDescent="0.25">
      <c r="A6841" s="32" t="str">
        <f>IF(Weighting!$P$25&gt;0,B6841,"")</f>
        <v/>
      </c>
      <c r="B6841">
        <f>Weighting!$C$25</f>
        <v>2.8100000000000014</v>
      </c>
      <c r="C6841">
        <f>Weighting!$F$25</f>
        <v>0</v>
      </c>
      <c r="D6841" t="b">
        <f>IF(C6841=1,'Data Transformation'!$G$3+0.5*'Data Transformation'!$W$25,IF(C6842=1,D6842-'Data Transformation'!$W$25,FALSE))</f>
        <v>0</v>
      </c>
      <c r="E6841" t="str">
        <f t="array" ref="E6841">IF(ISLOGICAL(D6841),"",FREQUENCY(IF('Data Transformation'!$B$425:$B$8425='Bin Analysis'!$B6819,'Data Transformation'!$G$425:$G$8425),D6841))</f>
        <v/>
      </c>
      <c r="F6841" t="str">
        <f t="shared" si="852"/>
        <v/>
      </c>
      <c r="G6841">
        <f>Weighting!$H$25</f>
        <v>0</v>
      </c>
      <c r="H6841">
        <f t="array" ref="H6841">FREQUENCY(IF('Data Transformation'!$B$4:$B$8425=B6819,'Data Transformation'!$G$4:$G$8425),'Bin Analysis'!$B6841)</f>
        <v>13</v>
      </c>
      <c r="I6841">
        <f t="shared" si="853"/>
        <v>0</v>
      </c>
      <c r="J6841">
        <f t="shared" si="854"/>
        <v>0</v>
      </c>
      <c r="K6841">
        <f>J6841*Weighting!$W$25</f>
        <v>0</v>
      </c>
      <c r="M6841" s="14"/>
    </row>
    <row r="6842" spans="1:25" x14ac:dyDescent="0.25">
      <c r="N6842" s="55"/>
      <c r="O6842"/>
      <c r="P6842"/>
      <c r="Q6842"/>
      <c r="R6842"/>
    </row>
    <row r="6843" spans="1:25" ht="23.25" x14ac:dyDescent="0.35">
      <c r="A6843" s="21" t="s">
        <v>0</v>
      </c>
      <c r="B6843" s="21">
        <f>IFERROR(VLOOKUP(C6843,'Data Transformation'!$L$6:$M$426,2,FALSE),"")</f>
        <v>285</v>
      </c>
      <c r="C6843" s="21">
        <f>C6819+1</f>
        <v>285</v>
      </c>
      <c r="D6843" s="21"/>
      <c r="E6843" s="21"/>
      <c r="F6843" s="21"/>
      <c r="G6843" s="21"/>
      <c r="H6843" s="22"/>
      <c r="I6843" s="22"/>
      <c r="J6843" s="22"/>
      <c r="K6843" s="21"/>
      <c r="L6843" s="21">
        <f>B6843</f>
        <v>285</v>
      </c>
      <c r="M6843" s="23">
        <f>INDEX('Data Transformation'!$O$4:$O$424,MATCH($B6843,'Data Transformation'!$M$4:$M$424,0),MATCH($M$2,'Data Transformation'!$O$3,0))</f>
        <v>16</v>
      </c>
      <c r="N6843" s="27">
        <f>IF('Input and Summary Results'!$J$16="minimum",'Bin Analysis'!X6844/(M6843-1),'Bin Analysis'!Y6843/('Bin Analysis'!M6843-1))</f>
        <v>0</v>
      </c>
      <c r="O6843" s="27">
        <f>IF(M6843=FALSE,NA(),(VLOOKUP(1,C6846:K6865,4,FALSE))/(M6843-1))</f>
        <v>0</v>
      </c>
      <c r="P6843" s="27">
        <f>IF(M6843=FALSE,NA(),SUM(J6846:J6865)/Weighting!$S$5)</f>
        <v>0.3</v>
      </c>
      <c r="Q6843" s="27">
        <f>IF(M6843=FALSE,NA(),SUM(K6846:K6865)/Weighting!$S$6)</f>
        <v>0.21739130434782608</v>
      </c>
      <c r="R6843" s="27">
        <f>IF(M6843=FALSE,NA(),(VLOOKUP(1,G6846:K6865,3,FALSE))/(M6843-1))</f>
        <v>0.8</v>
      </c>
      <c r="S6843" s="22" t="str">
        <f>IF(M6843=FALSE,NA(),IF(SUM(J6846:J6865)=2,"yes","no"))</f>
        <v>no</v>
      </c>
      <c r="X6843" s="2" cm="2">
        <f t="array" ref="X6843:X6844">FREQUENCY(IF('Data Transformation'!$B$425:$B$6424='Bin Analysis'!L6843,'Data Transformation'!$G$425:$G$6424),'Data Transformation'!$U$11)</f>
        <v>15</v>
      </c>
      <c r="Y6843" s="2" cm="2">
        <f t="array" ref="Y6843:Y6844">FREQUENCY(IF('Data Transformation'!$B$425:$B$6424='Bin Analysis'!L6843,'Data Transformation'!$G$425:$G$6424),'Data Transformation'!$U$12)</f>
        <v>15</v>
      </c>
    </row>
    <row r="6844" spans="1:25" x14ac:dyDescent="0.25">
      <c r="A6844" s="14" t="s">
        <v>66</v>
      </c>
      <c r="B6844" t="s">
        <v>47</v>
      </c>
      <c r="C6844" t="s">
        <v>5</v>
      </c>
      <c r="D6844" t="s">
        <v>99</v>
      </c>
      <c r="E6844" t="s">
        <v>100</v>
      </c>
      <c r="F6844" t="s">
        <v>101</v>
      </c>
      <c r="G6844" t="s">
        <v>69</v>
      </c>
      <c r="H6844" t="s">
        <v>31</v>
      </c>
      <c r="I6844" t="s">
        <v>32</v>
      </c>
      <c r="J6844" t="s">
        <v>46</v>
      </c>
      <c r="K6844" s="14" t="s">
        <v>45</v>
      </c>
      <c r="M6844" s="14"/>
      <c r="X6844" s="2">
        <v>0</v>
      </c>
      <c r="Y6844" s="2">
        <v>0</v>
      </c>
    </row>
    <row r="6845" spans="1:25" x14ac:dyDescent="0.25">
      <c r="A6845" s="32"/>
      <c r="D6845" t="b">
        <f>IF(C6845=1,'Data Transformation'!$G$3+0.5*'Data Transformation'!$W$25,IF(C6846=1,D6846-'Data Transformation'!$W$25,FALSE))</f>
        <v>0</v>
      </c>
      <c r="E6845" t="str">
        <f t="array" ref="E6845">IF(ISLOGICAL(D6845),"",FREQUENCY(IF('Data Transformation'!$B$425:$B$8425='Bin Analysis'!$B6843,'Data Transformation'!$G$425:$G$8425),D6845))</f>
        <v/>
      </c>
      <c r="F6845" t="str">
        <f>IF(ISLOGICAL(D6845),"",E6845-E6844)</f>
        <v/>
      </c>
      <c r="M6845" s="14"/>
    </row>
    <row r="6846" spans="1:25" x14ac:dyDescent="0.25">
      <c r="A6846" s="32">
        <f>IF(Weighting!$P$6&gt;0,B6846,"")</f>
        <v>0.32100000000000001</v>
      </c>
      <c r="B6846">
        <f>Weighting!$C$6</f>
        <v>0.32100000000000001</v>
      </c>
      <c r="C6846">
        <f>Weighting!$F$6</f>
        <v>0</v>
      </c>
      <c r="D6846" t="b">
        <f>IF(C6846=1,'Data Transformation'!$G$3+0.5*'Data Transformation'!$W$25,IF(C6847=1,D6847-'Data Transformation'!$W$25,FALSE))</f>
        <v>0</v>
      </c>
      <c r="E6846" t="str">
        <f t="array" ref="E6846">IF(ISLOGICAL(D6846),"",FREQUENCY(IF('Data Transformation'!$B$425:$B$8425='Bin Analysis'!$B6843,'Data Transformation'!$G$425:$G$8425),D6846))</f>
        <v/>
      </c>
      <c r="F6846" t="str">
        <f>IF(ISLOGICAL(D6846),"",E6846-E6845)</f>
        <v/>
      </c>
      <c r="G6846">
        <f>Weighting!$H$6</f>
        <v>1</v>
      </c>
      <c r="H6846">
        <f t="array" ref="H6846">FREQUENCY(IF('Data Transformation'!$B$4:$B$8425=B6843,'Data Transformation'!$G$4:$G$8425),'Bin Analysis'!$B6846)</f>
        <v>12</v>
      </c>
      <c r="I6846">
        <f>H6846-H6845</f>
        <v>12</v>
      </c>
      <c r="J6846">
        <f>IF(I6846=0,0,1)</f>
        <v>1</v>
      </c>
      <c r="K6846">
        <f>J6846*Weighting!$W$6</f>
        <v>1</v>
      </c>
      <c r="M6846" s="14"/>
    </row>
    <row r="6847" spans="1:25" x14ac:dyDescent="0.25">
      <c r="A6847" s="32">
        <f>IF(Weighting!$P$7&gt;0,B6847,"")</f>
        <v>0.45200000000000001</v>
      </c>
      <c r="B6847">
        <f>Weighting!$C$7</f>
        <v>0.45200000000000001</v>
      </c>
      <c r="C6847">
        <f>Weighting!$F$7</f>
        <v>0</v>
      </c>
      <c r="D6847" t="b">
        <f>IF(C6847=1,'Data Transformation'!$G$3+0.5*'Data Transformation'!$W$25,IF(C6848=1,D6848-'Data Transformation'!$W$25,FALSE))</f>
        <v>0</v>
      </c>
      <c r="E6847" t="str">
        <f t="array" ref="E6847">IF(ISLOGICAL(D6847),"",FREQUENCY(IF('Data Transformation'!$B$425:$B$8425='Bin Analysis'!$B6843,'Data Transformation'!$G$425:$G$8425),D6847))</f>
        <v/>
      </c>
      <c r="F6847" t="str">
        <f t="shared" ref="F6847:F6865" si="855">IF(ISLOGICAL(D6847),"",E6847-E6846)</f>
        <v/>
      </c>
      <c r="G6847">
        <f>Weighting!$H$7</f>
        <v>0</v>
      </c>
      <c r="H6847">
        <f t="array" ref="H6847">FREQUENCY(IF('Data Transformation'!$B$4:$B$8425=B6843,'Data Transformation'!$G$4:$G$8425),'Bin Analysis'!$B6847)</f>
        <v>12</v>
      </c>
      <c r="I6847">
        <f t="shared" ref="I6847:I6865" si="856">H6847-H6846</f>
        <v>0</v>
      </c>
      <c r="J6847">
        <f>IF(I6847=0,0,1)</f>
        <v>0</v>
      </c>
      <c r="K6847">
        <f>J6847*Weighting!$W$7</f>
        <v>0</v>
      </c>
      <c r="M6847" s="14"/>
    </row>
    <row r="6848" spans="1:25" x14ac:dyDescent="0.25">
      <c r="A6848" s="32">
        <f>IF(Weighting!$P$8&gt;0,B6848,"")</f>
        <v>0.58299999999999996</v>
      </c>
      <c r="B6848">
        <f>Weighting!$C$8</f>
        <v>0.58299999999999996</v>
      </c>
      <c r="C6848">
        <f>Weighting!$F$8</f>
        <v>0</v>
      </c>
      <c r="D6848" t="b">
        <f>IF(C6848=1,'Data Transformation'!$G$3+0.5*'Data Transformation'!$W$25,IF(C6849=1,D6849-'Data Transformation'!$W$25,FALSE))</f>
        <v>0</v>
      </c>
      <c r="E6848" t="str">
        <f t="array" ref="E6848">IF(ISLOGICAL(D6848),"",FREQUENCY(IF('Data Transformation'!$B$425:$B$8425='Bin Analysis'!$B6843,'Data Transformation'!$G$425:$G$8425),D6848))</f>
        <v/>
      </c>
      <c r="F6848" t="str">
        <f t="shared" si="855"/>
        <v/>
      </c>
      <c r="G6848">
        <f>Weighting!$H$8</f>
        <v>0</v>
      </c>
      <c r="H6848">
        <f t="array" ref="H6848">FREQUENCY(IF('Data Transformation'!$B$4:$B$8425=B6843,'Data Transformation'!$G$4:$G$8425),'Bin Analysis'!$B6848)</f>
        <v>12</v>
      </c>
      <c r="I6848">
        <f t="shared" si="856"/>
        <v>0</v>
      </c>
      <c r="J6848">
        <f t="shared" ref="J6848:J6865" si="857">IF(I6848=0,0,1)</f>
        <v>0</v>
      </c>
      <c r="K6848">
        <f>J6848*Weighting!$W$8</f>
        <v>0</v>
      </c>
      <c r="M6848" s="14"/>
    </row>
    <row r="6849" spans="1:13" x14ac:dyDescent="0.25">
      <c r="A6849" s="32">
        <f>IF(Weighting!$P$9&gt;0,B6849,"")</f>
        <v>0.71399999999999997</v>
      </c>
      <c r="B6849" s="50">
        <f>Weighting!$C$9</f>
        <v>0.71399999999999997</v>
      </c>
      <c r="C6849">
        <f>Weighting!$F$9</f>
        <v>0</v>
      </c>
      <c r="D6849" t="b">
        <f>IF(C6849=1,'Data Transformation'!$G$3+0.5*'Data Transformation'!$W$25,IF(C6850=1,D6850-'Data Transformation'!$W$25,FALSE))</f>
        <v>0</v>
      </c>
      <c r="E6849" t="str">
        <f t="array" ref="E6849">IF(ISLOGICAL(D6849),"",FREQUENCY(IF('Data Transformation'!$B$425:$B$8425='Bin Analysis'!$B6843,'Data Transformation'!$G$425:$G$8425),D6849))</f>
        <v/>
      </c>
      <c r="F6849" t="str">
        <f t="shared" si="855"/>
        <v/>
      </c>
      <c r="G6849">
        <f>Weighting!$H$9</f>
        <v>0</v>
      </c>
      <c r="H6849">
        <f t="array" ref="H6849">FREQUENCY(IF('Data Transformation'!$B$4:$B$8425=B6843,'Data Transformation'!$G$4:$G$8425),'Bin Analysis'!$B6849)</f>
        <v>12</v>
      </c>
      <c r="I6849">
        <f t="shared" si="856"/>
        <v>0</v>
      </c>
      <c r="J6849">
        <f t="shared" si="857"/>
        <v>0</v>
      </c>
      <c r="K6849">
        <f>J6849*Weighting!$W$9</f>
        <v>0</v>
      </c>
      <c r="M6849" s="14"/>
    </row>
    <row r="6850" spans="1:13" x14ac:dyDescent="0.25">
      <c r="A6850" s="32">
        <f>IF(Weighting!$P$10&gt;0,B6850,"")</f>
        <v>0.84499999999999997</v>
      </c>
      <c r="B6850">
        <f>Weighting!$C$10</f>
        <v>0.84499999999999997</v>
      </c>
      <c r="C6850">
        <f>Weighting!$F$10</f>
        <v>0</v>
      </c>
      <c r="D6850" t="b">
        <f>IF(C6850=1,'Data Transformation'!$G$3+0.5*'Data Transformation'!$W$25,IF(C6851=1,D6851-'Data Transformation'!$W$25,FALSE))</f>
        <v>0</v>
      </c>
      <c r="E6850" t="str">
        <f t="array" ref="E6850">IF(ISLOGICAL(D6850),"",FREQUENCY(IF('Data Transformation'!$B$425:$B$8425='Bin Analysis'!$B6843,'Data Transformation'!$G$425:$G$8425),D6850))</f>
        <v/>
      </c>
      <c r="F6850" t="str">
        <f t="shared" si="855"/>
        <v/>
      </c>
      <c r="G6850">
        <f>Weighting!$H$10</f>
        <v>0</v>
      </c>
      <c r="H6850">
        <f t="array" ref="H6850">FREQUENCY(IF('Data Transformation'!$B$4:$B$8425=B6843,'Data Transformation'!$G$4:$G$8425),'Bin Analysis'!$B6850)</f>
        <v>15</v>
      </c>
      <c r="I6850">
        <f t="shared" si="856"/>
        <v>3</v>
      </c>
      <c r="J6850">
        <f t="shared" si="857"/>
        <v>1</v>
      </c>
      <c r="K6850">
        <f>J6850*Weighting!$W$10</f>
        <v>3</v>
      </c>
      <c r="M6850" s="14"/>
    </row>
    <row r="6851" spans="1:13" x14ac:dyDescent="0.25">
      <c r="A6851" s="32">
        <f>IF(Weighting!$P$11&gt;0,B6851,"")</f>
        <v>0.97599999999999998</v>
      </c>
      <c r="B6851">
        <f>Weighting!$C$11</f>
        <v>0.97599999999999998</v>
      </c>
      <c r="C6851">
        <f>Weighting!$F$11</f>
        <v>0</v>
      </c>
      <c r="D6851">
        <f>IF(C6851=1,'Data Transformation'!$G$3+0.5*'Data Transformation'!$W$25,IF(C6852=1,D6852-'Data Transformation'!$W$25,FALSE))</f>
        <v>0.86899999999999999</v>
      </c>
      <c r="E6851">
        <f t="array" ref="E6851">IF(ISLOGICAL(D6851),"",FREQUENCY(IF('Data Transformation'!$B$425:$B$8425='Bin Analysis'!$B6843,'Data Transformation'!$G$425:$G$8425),D6851))</f>
        <v>15</v>
      </c>
      <c r="F6851" t="e">
        <f t="shared" si="855"/>
        <v>#VALUE!</v>
      </c>
      <c r="G6851">
        <f>Weighting!$H$11</f>
        <v>0</v>
      </c>
      <c r="H6851">
        <f t="array" ref="H6851">FREQUENCY(IF('Data Transformation'!$B$4:$B$8425=B6843,'Data Transformation'!$G$4:$G$8425),'Bin Analysis'!$B6851)</f>
        <v>15</v>
      </c>
      <c r="I6851">
        <f t="shared" si="856"/>
        <v>0</v>
      </c>
      <c r="J6851">
        <f t="shared" si="857"/>
        <v>0</v>
      </c>
      <c r="K6851">
        <f>J6851*Weighting!$W$11</f>
        <v>0</v>
      </c>
      <c r="M6851" s="14"/>
    </row>
    <row r="6852" spans="1:13" x14ac:dyDescent="0.25">
      <c r="A6852" s="32">
        <f>IF(Weighting!$P$12&gt;0,B6852,"")</f>
        <v>1.107</v>
      </c>
      <c r="B6852">
        <f>Weighting!$C$12</f>
        <v>1.107</v>
      </c>
      <c r="C6852">
        <f>Weighting!$F$12</f>
        <v>1</v>
      </c>
      <c r="D6852">
        <f>IF(C6852=1,'Data Transformation'!$G$3+0.5*'Data Transformation'!$W$25,IF(C6853=1,D6853-'Data Transformation'!$W$25,FALSE))</f>
        <v>1.131</v>
      </c>
      <c r="E6852">
        <f t="array" ref="E6852">IF(ISLOGICAL(D6852),"",FREQUENCY(IF('Data Transformation'!$B$425:$B$8425='Bin Analysis'!$B6843,'Data Transformation'!$G$425:$G$8425),D6852))</f>
        <v>15</v>
      </c>
      <c r="F6852">
        <f t="shared" si="855"/>
        <v>0</v>
      </c>
      <c r="G6852">
        <f>Weighting!$H$12</f>
        <v>0</v>
      </c>
      <c r="H6852">
        <f t="array" ref="H6852">FREQUENCY(IF('Data Transformation'!$B$4:$B$8425=B6843,'Data Transformation'!$G$4:$G$8425),'Bin Analysis'!$B6852)</f>
        <v>16</v>
      </c>
      <c r="I6852">
        <f t="shared" si="856"/>
        <v>1</v>
      </c>
      <c r="J6852">
        <f t="shared" si="857"/>
        <v>1</v>
      </c>
      <c r="K6852">
        <f>J6852*Weighting!$W$12</f>
        <v>1</v>
      </c>
      <c r="M6852" s="14"/>
    </row>
    <row r="6853" spans="1:13" x14ac:dyDescent="0.25">
      <c r="A6853" s="32">
        <f>IF(Weighting!$P$13&gt;0,B6853,"")</f>
        <v>1.238</v>
      </c>
      <c r="B6853">
        <f>Weighting!$C$13</f>
        <v>1.238</v>
      </c>
      <c r="C6853">
        <f>Weighting!$F$13</f>
        <v>0</v>
      </c>
      <c r="D6853" t="b">
        <f>IF(C6853=1,'Data Transformation'!$G$3+0.5*'Data Transformation'!$W$25,IF(C6854=1,D6854-'Data Transformation'!$W$25,FALSE))</f>
        <v>0</v>
      </c>
      <c r="E6853" t="str">
        <f t="array" ref="E6853">IF(ISLOGICAL(D6853),"",FREQUENCY(IF('Data Transformation'!$B$425:$B$8425='Bin Analysis'!$B6843,'Data Transformation'!$G$425:$G$8425),D6853))</f>
        <v/>
      </c>
      <c r="F6853" t="str">
        <f t="shared" si="855"/>
        <v/>
      </c>
      <c r="G6853">
        <f>Weighting!$H$13</f>
        <v>0</v>
      </c>
      <c r="H6853">
        <f t="array" ref="H6853">FREQUENCY(IF('Data Transformation'!$B$4:$B$8425=B6843,'Data Transformation'!$G$4:$G$8425),'Bin Analysis'!$B6853)</f>
        <v>16</v>
      </c>
      <c r="I6853">
        <f t="shared" si="856"/>
        <v>0</v>
      </c>
      <c r="J6853">
        <f t="shared" si="857"/>
        <v>0</v>
      </c>
      <c r="K6853">
        <f>J6853*Weighting!$W$13</f>
        <v>0</v>
      </c>
      <c r="M6853" s="14"/>
    </row>
    <row r="6854" spans="1:13" x14ac:dyDescent="0.25">
      <c r="A6854" s="32">
        <f>IF(Weighting!$P$14&gt;0,B6854,"")</f>
        <v>1.369</v>
      </c>
      <c r="B6854">
        <f>Weighting!$C$14</f>
        <v>1.369</v>
      </c>
      <c r="C6854">
        <f>Weighting!$F$14</f>
        <v>0</v>
      </c>
      <c r="D6854" t="b">
        <f>IF(C6854=1,'Data Transformation'!$G$3+0.5*'Data Transformation'!$W$25,IF(C6855=1,D6855-'Data Transformation'!$W$25,FALSE))</f>
        <v>0</v>
      </c>
      <c r="E6854" t="str">
        <f t="array" ref="E6854">IF(ISLOGICAL(D6854),"",FREQUENCY(IF('Data Transformation'!$B$425:$B$8425='Bin Analysis'!$B6843,'Data Transformation'!$G$425:$G$8425),D6854))</f>
        <v/>
      </c>
      <c r="F6854" t="str">
        <f t="shared" si="855"/>
        <v/>
      </c>
      <c r="G6854">
        <f>Weighting!$H$14</f>
        <v>0</v>
      </c>
      <c r="H6854">
        <f t="array" ref="H6854">FREQUENCY(IF('Data Transformation'!$B$4:$B$8425=B6843,'Data Transformation'!$G$4:$G$8425),'Bin Analysis'!$B6854)</f>
        <v>16</v>
      </c>
      <c r="I6854">
        <f t="shared" si="856"/>
        <v>0</v>
      </c>
      <c r="J6854">
        <f t="shared" si="857"/>
        <v>0</v>
      </c>
      <c r="K6854">
        <f>J6854*Weighting!$W$14</f>
        <v>0</v>
      </c>
      <c r="M6854" s="14"/>
    </row>
    <row r="6855" spans="1:13" x14ac:dyDescent="0.25">
      <c r="A6855" s="32">
        <f>IF(Weighting!$P$15&gt;0,B6855,"")</f>
        <v>1.5000009999999999</v>
      </c>
      <c r="B6855">
        <f>Weighting!$C$15</f>
        <v>1.5000009999999999</v>
      </c>
      <c r="C6855">
        <f>Weighting!$F$15</f>
        <v>0</v>
      </c>
      <c r="D6855" t="b">
        <f>IF(C6855=1,'Data Transformation'!$G$3+0.5*'Data Transformation'!$W$25,IF(C6856=1,D6856-'Data Transformation'!$W$25,FALSE))</f>
        <v>0</v>
      </c>
      <c r="E6855" t="str">
        <f t="array" ref="E6855">IF(ISLOGICAL(D6855),"",FREQUENCY(IF('Data Transformation'!$B$425:$B$8425='Bin Analysis'!$B6843,'Data Transformation'!$G$425:$G$8425),D6855))</f>
        <v/>
      </c>
      <c r="F6855" t="str">
        <f t="shared" si="855"/>
        <v/>
      </c>
      <c r="G6855">
        <f>Weighting!$H$15</f>
        <v>0</v>
      </c>
      <c r="H6855">
        <f t="array" ref="H6855">FREQUENCY(IF('Data Transformation'!$B$4:$B$8425=B6843,'Data Transformation'!$G$4:$G$8425),'Bin Analysis'!$B6855)</f>
        <v>16</v>
      </c>
      <c r="I6855">
        <f t="shared" si="856"/>
        <v>0</v>
      </c>
      <c r="J6855">
        <f t="shared" si="857"/>
        <v>0</v>
      </c>
      <c r="K6855">
        <f>J6855*Weighting!$W$15</f>
        <v>0</v>
      </c>
      <c r="M6855" s="14"/>
    </row>
    <row r="6856" spans="1:13" x14ac:dyDescent="0.25">
      <c r="A6856" s="32" t="str">
        <f>IF(Weighting!$P$16&gt;0,B6856,"")</f>
        <v/>
      </c>
      <c r="B6856">
        <f>Weighting!$C$16</f>
        <v>1.631</v>
      </c>
      <c r="C6856">
        <f>Weighting!$F$16</f>
        <v>0</v>
      </c>
      <c r="D6856" t="b">
        <f>IF(C6856=1,'Data Transformation'!$G$3+0.5*'Data Transformation'!$W$25,IF(C6857=1,D6857-'Data Transformation'!$W$25,FALSE))</f>
        <v>0</v>
      </c>
      <c r="E6856" t="str">
        <f t="array" ref="E6856">IF(ISLOGICAL(D6856),"",FREQUENCY(IF('Data Transformation'!$B$425:$B$8425='Bin Analysis'!$B6843,'Data Transformation'!$G$425:$G$8425),D6856))</f>
        <v/>
      </c>
      <c r="F6856" t="str">
        <f t="shared" si="855"/>
        <v/>
      </c>
      <c r="G6856">
        <f>Weighting!$H$16</f>
        <v>0</v>
      </c>
      <c r="H6856">
        <f t="array" ref="H6856">FREQUENCY(IF('Data Transformation'!$B$4:$B$8425=B6843,'Data Transformation'!$G$4:$G$8425),'Bin Analysis'!$B6856)</f>
        <v>16</v>
      </c>
      <c r="I6856">
        <f t="shared" si="856"/>
        <v>0</v>
      </c>
      <c r="J6856">
        <f t="shared" si="857"/>
        <v>0</v>
      </c>
      <c r="K6856">
        <f>J6856*Weighting!$W$16</f>
        <v>0</v>
      </c>
      <c r="M6856" s="14"/>
    </row>
    <row r="6857" spans="1:13" x14ac:dyDescent="0.25">
      <c r="A6857" s="32" t="str">
        <f>IF(Weighting!$P$17&gt;0,B6857,"")</f>
        <v/>
      </c>
      <c r="B6857">
        <f>Weighting!$C$17</f>
        <v>1.762</v>
      </c>
      <c r="C6857">
        <f>Weighting!$F$17</f>
        <v>0</v>
      </c>
      <c r="D6857" t="b">
        <f>IF(C6857=1,'Data Transformation'!$G$3+0.5*'Data Transformation'!$W$25,IF(C6858=1,D6858-'Data Transformation'!$W$25,FALSE))</f>
        <v>0</v>
      </c>
      <c r="E6857" t="str">
        <f t="array" ref="E6857">IF(ISLOGICAL(D6857),"",FREQUENCY(IF('Data Transformation'!$B$425:$B$8425='Bin Analysis'!$B6843,'Data Transformation'!$G$425:$G$8425),D6857))</f>
        <v/>
      </c>
      <c r="F6857" t="str">
        <f t="shared" si="855"/>
        <v/>
      </c>
      <c r="G6857">
        <f>Weighting!$H$17</f>
        <v>0</v>
      </c>
      <c r="H6857">
        <f t="array" ref="H6857">FREQUENCY(IF('Data Transformation'!$B$4:$B$8425=B6843,'Data Transformation'!$G$4:$G$8425),'Bin Analysis'!$B6857)</f>
        <v>16</v>
      </c>
      <c r="I6857">
        <f t="shared" si="856"/>
        <v>0</v>
      </c>
      <c r="J6857">
        <f t="shared" si="857"/>
        <v>0</v>
      </c>
      <c r="K6857">
        <f>J6857*Weighting!$W$17</f>
        <v>0</v>
      </c>
      <c r="M6857" s="14"/>
    </row>
    <row r="6858" spans="1:13" x14ac:dyDescent="0.25">
      <c r="A6858" s="32" t="str">
        <f>IF(Weighting!$P$18&gt;0,B6858,"")</f>
        <v/>
      </c>
      <c r="B6858">
        <f>Weighting!$C$18</f>
        <v>1.893</v>
      </c>
      <c r="C6858">
        <f>Weighting!$F$18</f>
        <v>0</v>
      </c>
      <c r="D6858" t="b">
        <f>IF(C6858=1,'Data Transformation'!$G$3+0.5*'Data Transformation'!$W$25,IF(C6859=1,D6859-'Data Transformation'!$W$25,FALSE))</f>
        <v>0</v>
      </c>
      <c r="E6858" t="str">
        <f t="array" ref="E6858">IF(ISLOGICAL(D6858),"",FREQUENCY(IF('Data Transformation'!$B$425:$B$8425='Bin Analysis'!$B6843,'Data Transformation'!$G$425:$G$8425),D6858))</f>
        <v/>
      </c>
      <c r="F6858" t="str">
        <f t="shared" si="855"/>
        <v/>
      </c>
      <c r="G6858">
        <f>Weighting!$H$18</f>
        <v>0</v>
      </c>
      <c r="H6858">
        <f t="array" ref="H6858">FREQUENCY(IF('Data Transformation'!$B$4:$B$8425=B6843,'Data Transformation'!$G$4:$G$8425),'Bin Analysis'!$B6858)</f>
        <v>16</v>
      </c>
      <c r="I6858">
        <f t="shared" si="856"/>
        <v>0</v>
      </c>
      <c r="J6858">
        <f t="shared" si="857"/>
        <v>0</v>
      </c>
      <c r="K6858">
        <f>J6858*Weighting!$W$18</f>
        <v>0</v>
      </c>
      <c r="M6858" s="14"/>
    </row>
    <row r="6859" spans="1:13" x14ac:dyDescent="0.25">
      <c r="A6859" s="32" t="str">
        <f>IF(Weighting!$P$19&gt;0,B6859,"")</f>
        <v/>
      </c>
      <c r="B6859">
        <f>Weighting!$C$19</f>
        <v>2.024</v>
      </c>
      <c r="C6859">
        <f>Weighting!$F$19</f>
        <v>0</v>
      </c>
      <c r="D6859" t="b">
        <f>IF(C6859=1,'Data Transformation'!$G$3+0.5*'Data Transformation'!$W$25,IF(C6860=1,D6860-'Data Transformation'!$W$25,FALSE))</f>
        <v>0</v>
      </c>
      <c r="E6859" t="str">
        <f t="array" ref="E6859">IF(ISLOGICAL(D6859),"",FREQUENCY(IF('Data Transformation'!$B$425:$B$8425='Bin Analysis'!$B6843,'Data Transformation'!$G$425:$G$8425),D6859))</f>
        <v/>
      </c>
      <c r="F6859" t="str">
        <f t="shared" si="855"/>
        <v/>
      </c>
      <c r="G6859">
        <f>Weighting!$H$19</f>
        <v>0</v>
      </c>
      <c r="H6859">
        <f t="array" ref="H6859">FREQUENCY(IF('Data Transformation'!$B$4:$B$8425=B6843,'Data Transformation'!$G$4:$G$8425),'Bin Analysis'!$B6859)</f>
        <v>16</v>
      </c>
      <c r="I6859">
        <f t="shared" si="856"/>
        <v>0</v>
      </c>
      <c r="J6859">
        <f t="shared" si="857"/>
        <v>0</v>
      </c>
      <c r="K6859">
        <f>J6859*Weighting!$W$19</f>
        <v>0</v>
      </c>
      <c r="M6859" s="14"/>
    </row>
    <row r="6860" spans="1:13" x14ac:dyDescent="0.25">
      <c r="A6860" s="32" t="str">
        <f>IF(Weighting!$P$20&gt;0,B6860,"")</f>
        <v/>
      </c>
      <c r="B6860">
        <f>Weighting!$C$20</f>
        <v>2.1550000000000002</v>
      </c>
      <c r="C6860">
        <f>Weighting!$F$20</f>
        <v>0</v>
      </c>
      <c r="D6860" t="b">
        <f>IF(C6860=1,'Data Transformation'!$G$3+0.5*'Data Transformation'!$W$25,IF(C6861=1,D6861-'Data Transformation'!$W$25,FALSE))</f>
        <v>0</v>
      </c>
      <c r="E6860" t="str">
        <f t="array" ref="E6860">IF(ISLOGICAL(D6860),"",FREQUENCY(IF('Data Transformation'!$B$425:$B$8425='Bin Analysis'!$B6843,'Data Transformation'!$G$425:$G$8425),D6860))</f>
        <v/>
      </c>
      <c r="F6860" t="str">
        <f t="shared" si="855"/>
        <v/>
      </c>
      <c r="G6860">
        <f>Weighting!$H$20</f>
        <v>0</v>
      </c>
      <c r="H6860">
        <f t="array" ref="H6860">FREQUENCY(IF('Data Transformation'!$B$4:$B$8425=B6843,'Data Transformation'!$G$4:$G$8425),'Bin Analysis'!$B6860)</f>
        <v>16</v>
      </c>
      <c r="I6860">
        <f t="shared" si="856"/>
        <v>0</v>
      </c>
      <c r="J6860">
        <f t="shared" si="857"/>
        <v>0</v>
      </c>
      <c r="K6860">
        <f>J6860*Weighting!$W$20</f>
        <v>0</v>
      </c>
      <c r="M6860" s="14"/>
    </row>
    <row r="6861" spans="1:13" x14ac:dyDescent="0.25">
      <c r="A6861" s="32" t="str">
        <f>IF(Weighting!$P$21&gt;0,B6861,"")</f>
        <v/>
      </c>
      <c r="B6861">
        <f>Weighting!$C$21</f>
        <v>2.2860000000000005</v>
      </c>
      <c r="C6861">
        <f>Weighting!$F$21</f>
        <v>0</v>
      </c>
      <c r="D6861" t="b">
        <f>IF(C6861=1,'Data Transformation'!$G$3+0.5*'Data Transformation'!$W$25,IF(C6862=1,D6862-'Data Transformation'!$W$25,FALSE))</f>
        <v>0</v>
      </c>
      <c r="E6861" t="str">
        <f t="array" ref="E6861">IF(ISLOGICAL(D6861),"",FREQUENCY(IF('Data Transformation'!$B$425:$B$8425='Bin Analysis'!$B6843,'Data Transformation'!$G$425:$G$8425),D6861))</f>
        <v/>
      </c>
      <c r="F6861" t="str">
        <f t="shared" si="855"/>
        <v/>
      </c>
      <c r="G6861">
        <f>Weighting!$H$21</f>
        <v>0</v>
      </c>
      <c r="H6861">
        <f t="array" ref="H6861">FREQUENCY(IF('Data Transformation'!$B$4:$B$8425=B6843,'Data Transformation'!$G$4:$G$8425),'Bin Analysis'!$B6861)</f>
        <v>16</v>
      </c>
      <c r="I6861">
        <f t="shared" si="856"/>
        <v>0</v>
      </c>
      <c r="J6861">
        <f t="shared" si="857"/>
        <v>0</v>
      </c>
      <c r="K6861">
        <f>J6861*Weighting!$W$21</f>
        <v>0</v>
      </c>
      <c r="M6861" s="14"/>
    </row>
    <row r="6862" spans="1:13" x14ac:dyDescent="0.25">
      <c r="A6862" s="32" t="str">
        <f>IF(Weighting!$P$22&gt;0,B6862,"")</f>
        <v/>
      </c>
      <c r="B6862">
        <f>Weighting!$C$22</f>
        <v>2.4170000000000007</v>
      </c>
      <c r="C6862">
        <f>Weighting!$F$22</f>
        <v>0</v>
      </c>
      <c r="D6862" t="b">
        <f>IF(C6862=1,'Data Transformation'!$G$3+0.5*'Data Transformation'!$W$25,IF(C6863=1,D6863-'Data Transformation'!$W$25,FALSE))</f>
        <v>0</v>
      </c>
      <c r="E6862" t="str">
        <f t="array" ref="E6862">IF(ISLOGICAL(D6862),"",FREQUENCY(IF('Data Transformation'!$B$425:$B$8425='Bin Analysis'!$B6843,'Data Transformation'!$G$425:$G$8425),D6862))</f>
        <v/>
      </c>
      <c r="F6862" t="str">
        <f t="shared" si="855"/>
        <v/>
      </c>
      <c r="G6862">
        <f>Weighting!$H$22</f>
        <v>0</v>
      </c>
      <c r="H6862">
        <f t="array" ref="H6862">FREQUENCY(IF('Data Transformation'!$B$4:$B$8425=B6843,'Data Transformation'!$G$4:$G$8425),'Bin Analysis'!$B6862)</f>
        <v>16</v>
      </c>
      <c r="I6862">
        <f t="shared" si="856"/>
        <v>0</v>
      </c>
      <c r="J6862">
        <f t="shared" si="857"/>
        <v>0</v>
      </c>
      <c r="K6862">
        <f>J6862*Weighting!$W$22</f>
        <v>0</v>
      </c>
      <c r="M6862" s="14"/>
    </row>
    <row r="6863" spans="1:13" x14ac:dyDescent="0.25">
      <c r="A6863" s="32" t="str">
        <f>IF(Weighting!$P$23&gt;0,B6863,"")</f>
        <v/>
      </c>
      <c r="B6863">
        <f>Weighting!$C$23</f>
        <v>2.5480000000000009</v>
      </c>
      <c r="C6863">
        <f>Weighting!$F$23</f>
        <v>0</v>
      </c>
      <c r="D6863" t="b">
        <f>IF(C6863=1,'Data Transformation'!$G$3+0.5*'Data Transformation'!$W$25,IF(C6864=1,D6864-'Data Transformation'!$W$25,FALSE))</f>
        <v>0</v>
      </c>
      <c r="E6863" t="str">
        <f t="array" ref="E6863">IF(ISLOGICAL(D6863),"",FREQUENCY(IF('Data Transformation'!$B$425:$B$8425='Bin Analysis'!$B6843,'Data Transformation'!$G$425:$G$8425),D6863))</f>
        <v/>
      </c>
      <c r="F6863" t="str">
        <f t="shared" si="855"/>
        <v/>
      </c>
      <c r="G6863">
        <f>Weighting!$H$23</f>
        <v>0</v>
      </c>
      <c r="H6863">
        <f t="array" ref="H6863">FREQUENCY(IF('Data Transformation'!$B$4:$B$8425=B6843,'Data Transformation'!$G$4:$G$8425),'Bin Analysis'!$B6863)</f>
        <v>16</v>
      </c>
      <c r="I6863">
        <f t="shared" si="856"/>
        <v>0</v>
      </c>
      <c r="J6863">
        <f t="shared" si="857"/>
        <v>0</v>
      </c>
      <c r="K6863">
        <f>J6863*Weighting!$W$23</f>
        <v>0</v>
      </c>
      <c r="M6863" s="14"/>
    </row>
    <row r="6864" spans="1:13" x14ac:dyDescent="0.25">
      <c r="A6864" s="32" t="str">
        <f>IF(Weighting!$P$24&gt;0,B6864,"")</f>
        <v/>
      </c>
      <c r="B6864">
        <f>Weighting!$C$24</f>
        <v>2.6790000000000012</v>
      </c>
      <c r="C6864">
        <f>Weighting!$F$24</f>
        <v>0</v>
      </c>
      <c r="D6864" t="b">
        <f>IF(C6864=1,'Data Transformation'!$G$3+0.5*'Data Transformation'!$W$25,IF(C6865=1,D6865-'Data Transformation'!$W$25,FALSE))</f>
        <v>0</v>
      </c>
      <c r="E6864" t="str">
        <f t="array" ref="E6864">IF(ISLOGICAL(D6864),"",FREQUENCY(IF('Data Transformation'!$B$425:$B$8425='Bin Analysis'!$B6843,'Data Transformation'!$G$425:$G$8425),D6864))</f>
        <v/>
      </c>
      <c r="F6864" t="str">
        <f t="shared" si="855"/>
        <v/>
      </c>
      <c r="G6864">
        <f>Weighting!$H$24</f>
        <v>0</v>
      </c>
      <c r="H6864">
        <f t="array" ref="H6864">FREQUENCY(IF('Data Transformation'!$B$4:$B$8425=B6843,'Data Transformation'!$G$4:$G$8425),'Bin Analysis'!$B6864)</f>
        <v>16</v>
      </c>
      <c r="I6864">
        <f t="shared" si="856"/>
        <v>0</v>
      </c>
      <c r="J6864">
        <f t="shared" si="857"/>
        <v>0</v>
      </c>
      <c r="K6864">
        <f>J6864*Weighting!$W$24</f>
        <v>0</v>
      </c>
      <c r="M6864" s="14"/>
    </row>
    <row r="6865" spans="1:25" x14ac:dyDescent="0.25">
      <c r="A6865" s="32" t="str">
        <f>IF(Weighting!$P$25&gt;0,B6865,"")</f>
        <v/>
      </c>
      <c r="B6865">
        <f>Weighting!$C$25</f>
        <v>2.8100000000000014</v>
      </c>
      <c r="C6865">
        <f>Weighting!$F$25</f>
        <v>0</v>
      </c>
      <c r="D6865" t="b">
        <f>IF(C6865=1,'Data Transformation'!$G$3+0.5*'Data Transformation'!$W$25,IF(C6866=1,D6866-'Data Transformation'!$W$25,FALSE))</f>
        <v>0</v>
      </c>
      <c r="E6865" t="str">
        <f t="array" ref="E6865">IF(ISLOGICAL(D6865),"",FREQUENCY(IF('Data Transformation'!$B$425:$B$8425='Bin Analysis'!$B6843,'Data Transformation'!$G$425:$G$8425),D6865))</f>
        <v/>
      </c>
      <c r="F6865" t="str">
        <f t="shared" si="855"/>
        <v/>
      </c>
      <c r="G6865">
        <f>Weighting!$H$25</f>
        <v>0</v>
      </c>
      <c r="H6865">
        <f t="array" ref="H6865">FREQUENCY(IF('Data Transformation'!$B$4:$B$8425=B6843,'Data Transformation'!$G$4:$G$8425),'Bin Analysis'!$B6865)</f>
        <v>16</v>
      </c>
      <c r="I6865">
        <f t="shared" si="856"/>
        <v>0</v>
      </c>
      <c r="J6865">
        <f t="shared" si="857"/>
        <v>0</v>
      </c>
      <c r="K6865">
        <f>J6865*Weighting!$W$25</f>
        <v>0</v>
      </c>
      <c r="M6865" s="14"/>
    </row>
    <row r="6866" spans="1:25" x14ac:dyDescent="0.25">
      <c r="O6866"/>
      <c r="P6866"/>
      <c r="Q6866"/>
      <c r="R6866"/>
    </row>
    <row r="6867" spans="1:25" ht="23.25" x14ac:dyDescent="0.35">
      <c r="A6867" s="21" t="s">
        <v>0</v>
      </c>
      <c r="B6867" s="21">
        <f>IFERROR(VLOOKUP(C6867,'Data Transformation'!$L$6:$M$426,2,FALSE),"")</f>
        <v>286</v>
      </c>
      <c r="C6867" s="21">
        <f>C6843+1</f>
        <v>286</v>
      </c>
      <c r="D6867" s="21"/>
      <c r="E6867" s="21"/>
      <c r="F6867" s="21"/>
      <c r="G6867" s="21"/>
      <c r="H6867" s="22"/>
      <c r="I6867" s="22"/>
      <c r="J6867" s="22"/>
      <c r="K6867" s="21"/>
      <c r="L6867" s="21">
        <f>B6867</f>
        <v>286</v>
      </c>
      <c r="M6867" s="23">
        <f>INDEX('Data Transformation'!$O$4:$O$424,MATCH($B6867,'Data Transformation'!$M$4:$M$424,0),MATCH($M$2,'Data Transformation'!$O$3,0))</f>
        <v>14</v>
      </c>
      <c r="N6867" s="27">
        <f>IF('Input and Summary Results'!$J$16="minimum",'Bin Analysis'!X6868/(M6867-1),'Bin Analysis'!Y6867/('Bin Analysis'!M6867-1))</f>
        <v>0</v>
      </c>
      <c r="O6867" s="27">
        <f>IF(M6867=FALSE,NA(),(VLOOKUP(1,C6870:K6889,4,FALSE))/(M6867-1))</f>
        <v>0</v>
      </c>
      <c r="P6867" s="27">
        <f>IF(M6867=FALSE,NA(),SUM(J6870:J6889)/Weighting!$S$5)</f>
        <v>0.2</v>
      </c>
      <c r="Q6867" s="27">
        <f>IF(M6867=FALSE,NA(),SUM(K6870:K6889)/Weighting!$S$6)</f>
        <v>8.6956521739130432E-2</v>
      </c>
      <c r="R6867" s="27">
        <f>IF(M6867=FALSE,NA(),(VLOOKUP(1,G6870:K6889,3,FALSE))/(M6867-1))</f>
        <v>1</v>
      </c>
      <c r="S6867" s="22" t="str">
        <f>IF(M6867=FALSE,NA(),IF(SUM(J6870:J6889)=2,"yes","no"))</f>
        <v>yes</v>
      </c>
      <c r="X6867" s="2" cm="2">
        <f t="array" ref="X6867:X6868">FREQUENCY(IF('Data Transformation'!$B$425:$B$6424='Bin Analysis'!L6867,'Data Transformation'!$G$425:$G$6424),'Data Transformation'!$U$11)</f>
        <v>13</v>
      </c>
      <c r="Y6867" s="2" cm="2">
        <f t="array" ref="Y6867:Y6868">FREQUENCY(IF('Data Transformation'!$B$425:$B$6424='Bin Analysis'!L6867,'Data Transformation'!$G$425:$G$6424),'Data Transformation'!$U$12)</f>
        <v>13</v>
      </c>
    </row>
    <row r="6868" spans="1:25" x14ac:dyDescent="0.25">
      <c r="A6868" s="14" t="s">
        <v>66</v>
      </c>
      <c r="B6868" t="s">
        <v>47</v>
      </c>
      <c r="C6868" t="s">
        <v>5</v>
      </c>
      <c r="D6868" t="s">
        <v>99</v>
      </c>
      <c r="E6868" t="s">
        <v>100</v>
      </c>
      <c r="F6868" t="s">
        <v>101</v>
      </c>
      <c r="G6868" t="s">
        <v>69</v>
      </c>
      <c r="H6868" t="s">
        <v>31</v>
      </c>
      <c r="I6868" t="s">
        <v>32</v>
      </c>
      <c r="J6868" t="s">
        <v>46</v>
      </c>
      <c r="K6868" s="14" t="s">
        <v>45</v>
      </c>
      <c r="M6868" s="14"/>
      <c r="X6868" s="2">
        <v>0</v>
      </c>
      <c r="Y6868" s="2">
        <v>0</v>
      </c>
    </row>
    <row r="6869" spans="1:25" x14ac:dyDescent="0.25">
      <c r="A6869" s="32"/>
      <c r="D6869" t="b">
        <f>IF(C6869=1,'Data Transformation'!$G$3+0.5*'Data Transformation'!$W$25,IF(C6870=1,D6870-'Data Transformation'!$W$25,FALSE))</f>
        <v>0</v>
      </c>
      <c r="E6869" t="str">
        <f t="array" ref="E6869">IF(ISLOGICAL(D6869),"",FREQUENCY(IF('Data Transformation'!$B$425:$B$8425='Bin Analysis'!$B6867,'Data Transformation'!$G$425:$G$8425),D6869))</f>
        <v/>
      </c>
      <c r="F6869" t="str">
        <f>IF(ISLOGICAL(D6869),"",E6869-E6868)</f>
        <v/>
      </c>
      <c r="M6869" s="14"/>
    </row>
    <row r="6870" spans="1:25" x14ac:dyDescent="0.25">
      <c r="A6870" s="32">
        <f>IF(Weighting!$P$6&gt;0,B6870,"")</f>
        <v>0.32100000000000001</v>
      </c>
      <c r="B6870">
        <f>Weighting!$C$6</f>
        <v>0.32100000000000001</v>
      </c>
      <c r="C6870">
        <f>Weighting!$F$6</f>
        <v>0</v>
      </c>
      <c r="D6870" t="b">
        <f>IF(C6870=1,'Data Transformation'!$G$3+0.5*'Data Transformation'!$W$25,IF(C6871=1,D6871-'Data Transformation'!$W$25,FALSE))</f>
        <v>0</v>
      </c>
      <c r="E6870" t="str">
        <f t="array" ref="E6870">IF(ISLOGICAL(D6870),"",FREQUENCY(IF('Data Transformation'!$B$425:$B$8425='Bin Analysis'!$B6867,'Data Transformation'!$G$425:$G$8425),D6870))</f>
        <v/>
      </c>
      <c r="F6870" t="str">
        <f>IF(ISLOGICAL(D6870),"",E6870-E6869)</f>
        <v/>
      </c>
      <c r="G6870">
        <f>Weighting!$H$6</f>
        <v>1</v>
      </c>
      <c r="H6870">
        <f t="array" ref="H6870">FREQUENCY(IF('Data Transformation'!$B$4:$B$8425=B6867,'Data Transformation'!$G$4:$G$8425),'Bin Analysis'!$B6870)</f>
        <v>13</v>
      </c>
      <c r="I6870">
        <f>H6870-H6869</f>
        <v>13</v>
      </c>
      <c r="J6870">
        <f>IF(I6870=0,0,1)</f>
        <v>1</v>
      </c>
      <c r="K6870">
        <f>J6870*Weighting!$W$6</f>
        <v>1</v>
      </c>
      <c r="M6870" s="14"/>
    </row>
    <row r="6871" spans="1:25" x14ac:dyDescent="0.25">
      <c r="A6871" s="32">
        <f>IF(Weighting!$P$7&gt;0,B6871,"")</f>
        <v>0.45200000000000001</v>
      </c>
      <c r="B6871">
        <f>Weighting!$C$7</f>
        <v>0.45200000000000001</v>
      </c>
      <c r="C6871">
        <f>Weighting!$F$7</f>
        <v>0</v>
      </c>
      <c r="D6871" t="b">
        <f>IF(C6871=1,'Data Transformation'!$G$3+0.5*'Data Transformation'!$W$25,IF(C6872=1,D6872-'Data Transformation'!$W$25,FALSE))</f>
        <v>0</v>
      </c>
      <c r="E6871" t="str">
        <f t="array" ref="E6871">IF(ISLOGICAL(D6871),"",FREQUENCY(IF('Data Transformation'!$B$425:$B$8425='Bin Analysis'!$B6867,'Data Transformation'!$G$425:$G$8425),D6871))</f>
        <v/>
      </c>
      <c r="F6871" t="str">
        <f t="shared" ref="F6871:F6889" si="858">IF(ISLOGICAL(D6871),"",E6871-E6870)</f>
        <v/>
      </c>
      <c r="G6871">
        <f>Weighting!$H$7</f>
        <v>0</v>
      </c>
      <c r="H6871">
        <f t="array" ref="H6871">FREQUENCY(IF('Data Transformation'!$B$4:$B$8425=B6867,'Data Transformation'!$G$4:$G$8425),'Bin Analysis'!$B6871)</f>
        <v>13</v>
      </c>
      <c r="I6871">
        <f t="shared" ref="I6871:I6889" si="859">H6871-H6870</f>
        <v>0</v>
      </c>
      <c r="J6871">
        <f>IF(I6871=0,0,1)</f>
        <v>0</v>
      </c>
      <c r="K6871">
        <f>J6871*Weighting!$W$7</f>
        <v>0</v>
      </c>
      <c r="M6871" s="14"/>
    </row>
    <row r="6872" spans="1:25" x14ac:dyDescent="0.25">
      <c r="A6872" s="32">
        <f>IF(Weighting!$P$8&gt;0,B6872,"")</f>
        <v>0.58299999999999996</v>
      </c>
      <c r="B6872">
        <f>Weighting!$C$8</f>
        <v>0.58299999999999996</v>
      </c>
      <c r="C6872">
        <f>Weighting!$F$8</f>
        <v>0</v>
      </c>
      <c r="D6872" t="b">
        <f>IF(C6872=1,'Data Transformation'!$G$3+0.5*'Data Transformation'!$W$25,IF(C6873=1,D6873-'Data Transformation'!$W$25,FALSE))</f>
        <v>0</v>
      </c>
      <c r="E6872" t="str">
        <f t="array" ref="E6872">IF(ISLOGICAL(D6872),"",FREQUENCY(IF('Data Transformation'!$B$425:$B$8425='Bin Analysis'!$B6867,'Data Transformation'!$G$425:$G$8425),D6872))</f>
        <v/>
      </c>
      <c r="F6872" t="str">
        <f t="shared" si="858"/>
        <v/>
      </c>
      <c r="G6872">
        <f>Weighting!$H$8</f>
        <v>0</v>
      </c>
      <c r="H6872">
        <f t="array" ref="H6872">FREQUENCY(IF('Data Transformation'!$B$4:$B$8425=B6867,'Data Transformation'!$G$4:$G$8425),'Bin Analysis'!$B6872)</f>
        <v>13</v>
      </c>
      <c r="I6872">
        <f t="shared" si="859"/>
        <v>0</v>
      </c>
      <c r="J6872">
        <f t="shared" ref="J6872:J6889" si="860">IF(I6872=0,0,1)</f>
        <v>0</v>
      </c>
      <c r="K6872">
        <f>J6872*Weighting!$W$8</f>
        <v>0</v>
      </c>
      <c r="M6872" s="14"/>
    </row>
    <row r="6873" spans="1:25" x14ac:dyDescent="0.25">
      <c r="A6873" s="32">
        <f>IF(Weighting!$P$9&gt;0,B6873,"")</f>
        <v>0.71399999999999997</v>
      </c>
      <c r="B6873" s="50">
        <f>Weighting!$C$9</f>
        <v>0.71399999999999997</v>
      </c>
      <c r="C6873">
        <f>Weighting!$F$9</f>
        <v>0</v>
      </c>
      <c r="D6873" t="b">
        <f>IF(C6873=1,'Data Transformation'!$G$3+0.5*'Data Transformation'!$W$25,IF(C6874=1,D6874-'Data Transformation'!$W$25,FALSE))</f>
        <v>0</v>
      </c>
      <c r="E6873" t="str">
        <f t="array" ref="E6873">IF(ISLOGICAL(D6873),"",FREQUENCY(IF('Data Transformation'!$B$425:$B$8425='Bin Analysis'!$B6867,'Data Transformation'!$G$425:$G$8425),D6873))</f>
        <v/>
      </c>
      <c r="F6873" t="str">
        <f t="shared" si="858"/>
        <v/>
      </c>
      <c r="G6873">
        <f>Weighting!$H$9</f>
        <v>0</v>
      </c>
      <c r="H6873">
        <f t="array" ref="H6873">FREQUENCY(IF('Data Transformation'!$B$4:$B$8425=B6867,'Data Transformation'!$G$4:$G$8425),'Bin Analysis'!$B6873)</f>
        <v>13</v>
      </c>
      <c r="I6873">
        <f t="shared" si="859"/>
        <v>0</v>
      </c>
      <c r="J6873">
        <f t="shared" si="860"/>
        <v>0</v>
      </c>
      <c r="K6873">
        <f>J6873*Weighting!$W$9</f>
        <v>0</v>
      </c>
      <c r="M6873" s="14"/>
    </row>
    <row r="6874" spans="1:25" x14ac:dyDescent="0.25">
      <c r="A6874" s="32">
        <f>IF(Weighting!$P$10&gt;0,B6874,"")</f>
        <v>0.84499999999999997</v>
      </c>
      <c r="B6874">
        <f>Weighting!$C$10</f>
        <v>0.84499999999999997</v>
      </c>
      <c r="C6874">
        <f>Weighting!$F$10</f>
        <v>0</v>
      </c>
      <c r="D6874" t="b">
        <f>IF(C6874=1,'Data Transformation'!$G$3+0.5*'Data Transformation'!$W$25,IF(C6875=1,D6875-'Data Transformation'!$W$25,FALSE))</f>
        <v>0</v>
      </c>
      <c r="E6874" t="str">
        <f t="array" ref="E6874">IF(ISLOGICAL(D6874),"",FREQUENCY(IF('Data Transformation'!$B$425:$B$8425='Bin Analysis'!$B6867,'Data Transformation'!$G$425:$G$8425),D6874))</f>
        <v/>
      </c>
      <c r="F6874" t="str">
        <f t="shared" si="858"/>
        <v/>
      </c>
      <c r="G6874">
        <f>Weighting!$H$10</f>
        <v>0</v>
      </c>
      <c r="H6874">
        <f t="array" ref="H6874">FREQUENCY(IF('Data Transformation'!$B$4:$B$8425=B6867,'Data Transformation'!$G$4:$G$8425),'Bin Analysis'!$B6874)</f>
        <v>13</v>
      </c>
      <c r="I6874">
        <f t="shared" si="859"/>
        <v>0</v>
      </c>
      <c r="J6874">
        <f t="shared" si="860"/>
        <v>0</v>
      </c>
      <c r="K6874">
        <f>J6874*Weighting!$W$10</f>
        <v>0</v>
      </c>
      <c r="M6874" s="14"/>
    </row>
    <row r="6875" spans="1:25" x14ac:dyDescent="0.25">
      <c r="A6875" s="32">
        <f>IF(Weighting!$P$11&gt;0,B6875,"")</f>
        <v>0.97599999999999998</v>
      </c>
      <c r="B6875">
        <f>Weighting!$C$11</f>
        <v>0.97599999999999998</v>
      </c>
      <c r="C6875">
        <f>Weighting!$F$11</f>
        <v>0</v>
      </c>
      <c r="D6875">
        <f>IF(C6875=1,'Data Transformation'!$G$3+0.5*'Data Transformation'!$W$25,IF(C6876=1,D6876-'Data Transformation'!$W$25,FALSE))</f>
        <v>0.86899999999999999</v>
      </c>
      <c r="E6875">
        <f t="array" ref="E6875">IF(ISLOGICAL(D6875),"",FREQUENCY(IF('Data Transformation'!$B$425:$B$8425='Bin Analysis'!$B6867,'Data Transformation'!$G$425:$G$8425),D6875))</f>
        <v>13</v>
      </c>
      <c r="F6875" t="e">
        <f t="shared" si="858"/>
        <v>#VALUE!</v>
      </c>
      <c r="G6875">
        <f>Weighting!$H$11</f>
        <v>0</v>
      </c>
      <c r="H6875">
        <f t="array" ref="H6875">FREQUENCY(IF('Data Transformation'!$B$4:$B$8425=B6867,'Data Transformation'!$G$4:$G$8425),'Bin Analysis'!$B6875)</f>
        <v>13</v>
      </c>
      <c r="I6875">
        <f t="shared" si="859"/>
        <v>0</v>
      </c>
      <c r="J6875">
        <f t="shared" si="860"/>
        <v>0</v>
      </c>
      <c r="K6875">
        <f>J6875*Weighting!$W$11</f>
        <v>0</v>
      </c>
      <c r="M6875" s="14"/>
    </row>
    <row r="6876" spans="1:25" x14ac:dyDescent="0.25">
      <c r="A6876" s="32">
        <f>IF(Weighting!$P$12&gt;0,B6876,"")</f>
        <v>1.107</v>
      </c>
      <c r="B6876">
        <f>Weighting!$C$12</f>
        <v>1.107</v>
      </c>
      <c r="C6876">
        <f>Weighting!$F$12</f>
        <v>1</v>
      </c>
      <c r="D6876">
        <f>IF(C6876=1,'Data Transformation'!$G$3+0.5*'Data Transformation'!$W$25,IF(C6877=1,D6877-'Data Transformation'!$W$25,FALSE))</f>
        <v>1.131</v>
      </c>
      <c r="E6876">
        <f t="array" ref="E6876">IF(ISLOGICAL(D6876),"",FREQUENCY(IF('Data Transformation'!$B$425:$B$8425='Bin Analysis'!$B6867,'Data Transformation'!$G$425:$G$8425),D6876))</f>
        <v>13</v>
      </c>
      <c r="F6876">
        <f t="shared" si="858"/>
        <v>0</v>
      </c>
      <c r="G6876">
        <f>Weighting!$H$12</f>
        <v>0</v>
      </c>
      <c r="H6876">
        <f t="array" ref="H6876">FREQUENCY(IF('Data Transformation'!$B$4:$B$8425=B6867,'Data Transformation'!$G$4:$G$8425),'Bin Analysis'!$B6876)</f>
        <v>14</v>
      </c>
      <c r="I6876">
        <f t="shared" si="859"/>
        <v>1</v>
      </c>
      <c r="J6876">
        <f t="shared" si="860"/>
        <v>1</v>
      </c>
      <c r="K6876">
        <f>J6876*Weighting!$W$12</f>
        <v>1</v>
      </c>
      <c r="M6876" s="14"/>
    </row>
    <row r="6877" spans="1:25" x14ac:dyDescent="0.25">
      <c r="A6877" s="32">
        <f>IF(Weighting!$P$13&gt;0,B6877,"")</f>
        <v>1.238</v>
      </c>
      <c r="B6877">
        <f>Weighting!$C$13</f>
        <v>1.238</v>
      </c>
      <c r="C6877">
        <f>Weighting!$F$13</f>
        <v>0</v>
      </c>
      <c r="D6877" t="b">
        <f>IF(C6877=1,'Data Transformation'!$G$3+0.5*'Data Transformation'!$W$25,IF(C6878=1,D6878-'Data Transformation'!$W$25,FALSE))</f>
        <v>0</v>
      </c>
      <c r="E6877" t="str">
        <f t="array" ref="E6877">IF(ISLOGICAL(D6877),"",FREQUENCY(IF('Data Transformation'!$B$425:$B$8425='Bin Analysis'!$B6867,'Data Transformation'!$G$425:$G$8425),D6877))</f>
        <v/>
      </c>
      <c r="F6877" t="str">
        <f t="shared" si="858"/>
        <v/>
      </c>
      <c r="G6877">
        <f>Weighting!$H$13</f>
        <v>0</v>
      </c>
      <c r="H6877">
        <f t="array" ref="H6877">FREQUENCY(IF('Data Transformation'!$B$4:$B$8425=B6867,'Data Transformation'!$G$4:$G$8425),'Bin Analysis'!$B6877)</f>
        <v>14</v>
      </c>
      <c r="I6877">
        <f t="shared" si="859"/>
        <v>0</v>
      </c>
      <c r="J6877">
        <f t="shared" si="860"/>
        <v>0</v>
      </c>
      <c r="K6877">
        <f>J6877*Weighting!$W$13</f>
        <v>0</v>
      </c>
      <c r="M6877" s="14"/>
    </row>
    <row r="6878" spans="1:25" x14ac:dyDescent="0.25">
      <c r="A6878" s="32">
        <f>IF(Weighting!$P$14&gt;0,B6878,"")</f>
        <v>1.369</v>
      </c>
      <c r="B6878">
        <f>Weighting!$C$14</f>
        <v>1.369</v>
      </c>
      <c r="C6878">
        <f>Weighting!$F$14</f>
        <v>0</v>
      </c>
      <c r="D6878" t="b">
        <f>IF(C6878=1,'Data Transformation'!$G$3+0.5*'Data Transformation'!$W$25,IF(C6879=1,D6879-'Data Transformation'!$W$25,FALSE))</f>
        <v>0</v>
      </c>
      <c r="E6878" t="str">
        <f t="array" ref="E6878">IF(ISLOGICAL(D6878),"",FREQUENCY(IF('Data Transformation'!$B$425:$B$8425='Bin Analysis'!$B6867,'Data Transformation'!$G$425:$G$8425),D6878))</f>
        <v/>
      </c>
      <c r="F6878" t="str">
        <f t="shared" si="858"/>
        <v/>
      </c>
      <c r="G6878">
        <f>Weighting!$H$14</f>
        <v>0</v>
      </c>
      <c r="H6878">
        <f t="array" ref="H6878">FREQUENCY(IF('Data Transformation'!$B$4:$B$8425=B6867,'Data Transformation'!$G$4:$G$8425),'Bin Analysis'!$B6878)</f>
        <v>14</v>
      </c>
      <c r="I6878">
        <f t="shared" si="859"/>
        <v>0</v>
      </c>
      <c r="J6878">
        <f t="shared" si="860"/>
        <v>0</v>
      </c>
      <c r="K6878">
        <f>J6878*Weighting!$W$14</f>
        <v>0</v>
      </c>
      <c r="M6878" s="14"/>
    </row>
    <row r="6879" spans="1:25" x14ac:dyDescent="0.25">
      <c r="A6879" s="32">
        <f>IF(Weighting!$P$15&gt;0,B6879,"")</f>
        <v>1.5000009999999999</v>
      </c>
      <c r="B6879">
        <f>Weighting!$C$15</f>
        <v>1.5000009999999999</v>
      </c>
      <c r="C6879">
        <f>Weighting!$F$15</f>
        <v>0</v>
      </c>
      <c r="D6879" t="b">
        <f>IF(C6879=1,'Data Transformation'!$G$3+0.5*'Data Transformation'!$W$25,IF(C6880=1,D6880-'Data Transformation'!$W$25,FALSE))</f>
        <v>0</v>
      </c>
      <c r="E6879" t="str">
        <f t="array" ref="E6879">IF(ISLOGICAL(D6879),"",FREQUENCY(IF('Data Transformation'!$B$425:$B$8425='Bin Analysis'!$B6867,'Data Transformation'!$G$425:$G$8425),D6879))</f>
        <v/>
      </c>
      <c r="F6879" t="str">
        <f t="shared" si="858"/>
        <v/>
      </c>
      <c r="G6879">
        <f>Weighting!$H$15</f>
        <v>0</v>
      </c>
      <c r="H6879">
        <f t="array" ref="H6879">FREQUENCY(IF('Data Transformation'!$B$4:$B$8425=B6867,'Data Transformation'!$G$4:$G$8425),'Bin Analysis'!$B6879)</f>
        <v>14</v>
      </c>
      <c r="I6879">
        <f t="shared" si="859"/>
        <v>0</v>
      </c>
      <c r="J6879">
        <f t="shared" si="860"/>
        <v>0</v>
      </c>
      <c r="K6879">
        <f>J6879*Weighting!$W$15</f>
        <v>0</v>
      </c>
      <c r="M6879" s="14"/>
    </row>
    <row r="6880" spans="1:25" x14ac:dyDescent="0.25">
      <c r="A6880" s="32" t="str">
        <f>IF(Weighting!$P$16&gt;0,B6880,"")</f>
        <v/>
      </c>
      <c r="B6880">
        <f>Weighting!$C$16</f>
        <v>1.631</v>
      </c>
      <c r="C6880">
        <f>Weighting!$F$16</f>
        <v>0</v>
      </c>
      <c r="D6880" t="b">
        <f>IF(C6880=1,'Data Transformation'!$G$3+0.5*'Data Transformation'!$W$25,IF(C6881=1,D6881-'Data Transformation'!$W$25,FALSE))</f>
        <v>0</v>
      </c>
      <c r="E6880" t="str">
        <f t="array" ref="E6880">IF(ISLOGICAL(D6880),"",FREQUENCY(IF('Data Transformation'!$B$425:$B$8425='Bin Analysis'!$B6867,'Data Transformation'!$G$425:$G$8425),D6880))</f>
        <v/>
      </c>
      <c r="F6880" t="str">
        <f t="shared" si="858"/>
        <v/>
      </c>
      <c r="G6880">
        <f>Weighting!$H$16</f>
        <v>0</v>
      </c>
      <c r="H6880">
        <f t="array" ref="H6880">FREQUENCY(IF('Data Transformation'!$B$4:$B$8425=B6867,'Data Transformation'!$G$4:$G$8425),'Bin Analysis'!$B6880)</f>
        <v>14</v>
      </c>
      <c r="I6880">
        <f t="shared" si="859"/>
        <v>0</v>
      </c>
      <c r="J6880">
        <f t="shared" si="860"/>
        <v>0</v>
      </c>
      <c r="K6880">
        <f>J6880*Weighting!$W$16</f>
        <v>0</v>
      </c>
      <c r="M6880" s="14"/>
    </row>
    <row r="6881" spans="1:25" x14ac:dyDescent="0.25">
      <c r="A6881" s="32" t="str">
        <f>IF(Weighting!$P$17&gt;0,B6881,"")</f>
        <v/>
      </c>
      <c r="B6881">
        <f>Weighting!$C$17</f>
        <v>1.762</v>
      </c>
      <c r="C6881">
        <f>Weighting!$F$17</f>
        <v>0</v>
      </c>
      <c r="D6881" t="b">
        <f>IF(C6881=1,'Data Transformation'!$G$3+0.5*'Data Transformation'!$W$25,IF(C6882=1,D6882-'Data Transformation'!$W$25,FALSE))</f>
        <v>0</v>
      </c>
      <c r="E6881" t="str">
        <f t="array" ref="E6881">IF(ISLOGICAL(D6881),"",FREQUENCY(IF('Data Transformation'!$B$425:$B$8425='Bin Analysis'!$B6867,'Data Transformation'!$G$425:$G$8425),D6881))</f>
        <v/>
      </c>
      <c r="F6881" t="str">
        <f t="shared" si="858"/>
        <v/>
      </c>
      <c r="G6881">
        <f>Weighting!$H$17</f>
        <v>0</v>
      </c>
      <c r="H6881">
        <f t="array" ref="H6881">FREQUENCY(IF('Data Transformation'!$B$4:$B$8425=B6867,'Data Transformation'!$G$4:$G$8425),'Bin Analysis'!$B6881)</f>
        <v>14</v>
      </c>
      <c r="I6881">
        <f t="shared" si="859"/>
        <v>0</v>
      </c>
      <c r="J6881">
        <f t="shared" si="860"/>
        <v>0</v>
      </c>
      <c r="K6881">
        <f>J6881*Weighting!$W$17</f>
        <v>0</v>
      </c>
      <c r="M6881" s="14"/>
    </row>
    <row r="6882" spans="1:25" x14ac:dyDescent="0.25">
      <c r="A6882" s="32" t="str">
        <f>IF(Weighting!$P$18&gt;0,B6882,"")</f>
        <v/>
      </c>
      <c r="B6882">
        <f>Weighting!$C$18</f>
        <v>1.893</v>
      </c>
      <c r="C6882">
        <f>Weighting!$F$18</f>
        <v>0</v>
      </c>
      <c r="D6882" t="b">
        <f>IF(C6882=1,'Data Transformation'!$G$3+0.5*'Data Transformation'!$W$25,IF(C6883=1,D6883-'Data Transformation'!$W$25,FALSE))</f>
        <v>0</v>
      </c>
      <c r="E6882" t="str">
        <f t="array" ref="E6882">IF(ISLOGICAL(D6882),"",FREQUENCY(IF('Data Transformation'!$B$425:$B$8425='Bin Analysis'!$B6867,'Data Transformation'!$G$425:$G$8425),D6882))</f>
        <v/>
      </c>
      <c r="F6882" t="str">
        <f t="shared" si="858"/>
        <v/>
      </c>
      <c r="G6882">
        <f>Weighting!$H$18</f>
        <v>0</v>
      </c>
      <c r="H6882">
        <f t="array" ref="H6882">FREQUENCY(IF('Data Transformation'!$B$4:$B$8425=B6867,'Data Transformation'!$G$4:$G$8425),'Bin Analysis'!$B6882)</f>
        <v>14</v>
      </c>
      <c r="I6882">
        <f t="shared" si="859"/>
        <v>0</v>
      </c>
      <c r="J6882">
        <f t="shared" si="860"/>
        <v>0</v>
      </c>
      <c r="K6882">
        <f>J6882*Weighting!$W$18</f>
        <v>0</v>
      </c>
      <c r="M6882" s="14"/>
    </row>
    <row r="6883" spans="1:25" x14ac:dyDescent="0.25">
      <c r="A6883" s="32" t="str">
        <f>IF(Weighting!$P$19&gt;0,B6883,"")</f>
        <v/>
      </c>
      <c r="B6883">
        <f>Weighting!$C$19</f>
        <v>2.024</v>
      </c>
      <c r="C6883">
        <f>Weighting!$F$19</f>
        <v>0</v>
      </c>
      <c r="D6883" t="b">
        <f>IF(C6883=1,'Data Transformation'!$G$3+0.5*'Data Transformation'!$W$25,IF(C6884=1,D6884-'Data Transformation'!$W$25,FALSE))</f>
        <v>0</v>
      </c>
      <c r="E6883" t="str">
        <f t="array" ref="E6883">IF(ISLOGICAL(D6883),"",FREQUENCY(IF('Data Transformation'!$B$425:$B$8425='Bin Analysis'!$B6867,'Data Transformation'!$G$425:$G$8425),D6883))</f>
        <v/>
      </c>
      <c r="F6883" t="str">
        <f t="shared" si="858"/>
        <v/>
      </c>
      <c r="G6883">
        <f>Weighting!$H$19</f>
        <v>0</v>
      </c>
      <c r="H6883">
        <f t="array" ref="H6883">FREQUENCY(IF('Data Transformation'!$B$4:$B$8425=B6867,'Data Transformation'!$G$4:$G$8425),'Bin Analysis'!$B6883)</f>
        <v>14</v>
      </c>
      <c r="I6883">
        <f t="shared" si="859"/>
        <v>0</v>
      </c>
      <c r="J6883">
        <f t="shared" si="860"/>
        <v>0</v>
      </c>
      <c r="K6883">
        <f>J6883*Weighting!$W$19</f>
        <v>0</v>
      </c>
      <c r="M6883" s="14"/>
    </row>
    <row r="6884" spans="1:25" x14ac:dyDescent="0.25">
      <c r="A6884" s="32" t="str">
        <f>IF(Weighting!$P$20&gt;0,B6884,"")</f>
        <v/>
      </c>
      <c r="B6884">
        <f>Weighting!$C$20</f>
        <v>2.1550000000000002</v>
      </c>
      <c r="C6884">
        <f>Weighting!$F$20</f>
        <v>0</v>
      </c>
      <c r="D6884" t="b">
        <f>IF(C6884=1,'Data Transformation'!$G$3+0.5*'Data Transformation'!$W$25,IF(C6885=1,D6885-'Data Transformation'!$W$25,FALSE))</f>
        <v>0</v>
      </c>
      <c r="E6884" t="str">
        <f t="array" ref="E6884">IF(ISLOGICAL(D6884),"",FREQUENCY(IF('Data Transformation'!$B$425:$B$8425='Bin Analysis'!$B6867,'Data Transformation'!$G$425:$G$8425),D6884))</f>
        <v/>
      </c>
      <c r="F6884" t="str">
        <f t="shared" si="858"/>
        <v/>
      </c>
      <c r="G6884">
        <f>Weighting!$H$20</f>
        <v>0</v>
      </c>
      <c r="H6884">
        <f t="array" ref="H6884">FREQUENCY(IF('Data Transformation'!$B$4:$B$8425=B6867,'Data Transformation'!$G$4:$G$8425),'Bin Analysis'!$B6884)</f>
        <v>14</v>
      </c>
      <c r="I6884">
        <f t="shared" si="859"/>
        <v>0</v>
      </c>
      <c r="J6884">
        <f t="shared" si="860"/>
        <v>0</v>
      </c>
      <c r="K6884">
        <f>J6884*Weighting!$W$20</f>
        <v>0</v>
      </c>
      <c r="M6884" s="14"/>
    </row>
    <row r="6885" spans="1:25" x14ac:dyDescent="0.25">
      <c r="A6885" s="32" t="str">
        <f>IF(Weighting!$P$21&gt;0,B6885,"")</f>
        <v/>
      </c>
      <c r="B6885">
        <f>Weighting!$C$21</f>
        <v>2.2860000000000005</v>
      </c>
      <c r="C6885">
        <f>Weighting!$F$21</f>
        <v>0</v>
      </c>
      <c r="D6885" t="b">
        <f>IF(C6885=1,'Data Transformation'!$G$3+0.5*'Data Transformation'!$W$25,IF(C6886=1,D6886-'Data Transformation'!$W$25,FALSE))</f>
        <v>0</v>
      </c>
      <c r="E6885" t="str">
        <f t="array" ref="E6885">IF(ISLOGICAL(D6885),"",FREQUENCY(IF('Data Transformation'!$B$425:$B$8425='Bin Analysis'!$B6867,'Data Transformation'!$G$425:$G$8425),D6885))</f>
        <v/>
      </c>
      <c r="F6885" t="str">
        <f t="shared" si="858"/>
        <v/>
      </c>
      <c r="G6885">
        <f>Weighting!$H$21</f>
        <v>0</v>
      </c>
      <c r="H6885">
        <f t="array" ref="H6885">FREQUENCY(IF('Data Transformation'!$B$4:$B$8425=B6867,'Data Transformation'!$G$4:$G$8425),'Bin Analysis'!$B6885)</f>
        <v>14</v>
      </c>
      <c r="I6885">
        <f t="shared" si="859"/>
        <v>0</v>
      </c>
      <c r="J6885">
        <f t="shared" si="860"/>
        <v>0</v>
      </c>
      <c r="K6885">
        <f>J6885*Weighting!$W$21</f>
        <v>0</v>
      </c>
      <c r="M6885" s="14"/>
    </row>
    <row r="6886" spans="1:25" x14ac:dyDescent="0.25">
      <c r="A6886" s="32" t="str">
        <f>IF(Weighting!$P$22&gt;0,B6886,"")</f>
        <v/>
      </c>
      <c r="B6886">
        <f>Weighting!$C$22</f>
        <v>2.4170000000000007</v>
      </c>
      <c r="C6886">
        <f>Weighting!$F$22</f>
        <v>0</v>
      </c>
      <c r="D6886" t="b">
        <f>IF(C6886=1,'Data Transformation'!$G$3+0.5*'Data Transformation'!$W$25,IF(C6887=1,D6887-'Data Transformation'!$W$25,FALSE))</f>
        <v>0</v>
      </c>
      <c r="E6886" t="str">
        <f t="array" ref="E6886">IF(ISLOGICAL(D6886),"",FREQUENCY(IF('Data Transformation'!$B$425:$B$8425='Bin Analysis'!$B6867,'Data Transformation'!$G$425:$G$8425),D6886))</f>
        <v/>
      </c>
      <c r="F6886" t="str">
        <f t="shared" si="858"/>
        <v/>
      </c>
      <c r="G6886">
        <f>Weighting!$H$22</f>
        <v>0</v>
      </c>
      <c r="H6886">
        <f t="array" ref="H6886">FREQUENCY(IF('Data Transformation'!$B$4:$B$8425=B6867,'Data Transformation'!$G$4:$G$8425),'Bin Analysis'!$B6886)</f>
        <v>14</v>
      </c>
      <c r="I6886">
        <f t="shared" si="859"/>
        <v>0</v>
      </c>
      <c r="J6886">
        <f t="shared" si="860"/>
        <v>0</v>
      </c>
      <c r="K6886">
        <f>J6886*Weighting!$W$22</f>
        <v>0</v>
      </c>
      <c r="M6886" s="14"/>
    </row>
    <row r="6887" spans="1:25" x14ac:dyDescent="0.25">
      <c r="A6887" s="32" t="str">
        <f>IF(Weighting!$P$23&gt;0,B6887,"")</f>
        <v/>
      </c>
      <c r="B6887">
        <f>Weighting!$C$23</f>
        <v>2.5480000000000009</v>
      </c>
      <c r="C6887">
        <f>Weighting!$F$23</f>
        <v>0</v>
      </c>
      <c r="D6887" t="b">
        <f>IF(C6887=1,'Data Transformation'!$G$3+0.5*'Data Transformation'!$W$25,IF(C6888=1,D6888-'Data Transformation'!$W$25,FALSE))</f>
        <v>0</v>
      </c>
      <c r="E6887" t="str">
        <f t="array" ref="E6887">IF(ISLOGICAL(D6887),"",FREQUENCY(IF('Data Transformation'!$B$425:$B$8425='Bin Analysis'!$B6867,'Data Transformation'!$G$425:$G$8425),D6887))</f>
        <v/>
      </c>
      <c r="F6887" t="str">
        <f t="shared" si="858"/>
        <v/>
      </c>
      <c r="G6887">
        <f>Weighting!$H$23</f>
        <v>0</v>
      </c>
      <c r="H6887">
        <f t="array" ref="H6887">FREQUENCY(IF('Data Transformation'!$B$4:$B$8425=B6867,'Data Transformation'!$G$4:$G$8425),'Bin Analysis'!$B6887)</f>
        <v>14</v>
      </c>
      <c r="I6887">
        <f t="shared" si="859"/>
        <v>0</v>
      </c>
      <c r="J6887">
        <f t="shared" si="860"/>
        <v>0</v>
      </c>
      <c r="K6887">
        <f>J6887*Weighting!$W$23</f>
        <v>0</v>
      </c>
      <c r="M6887" s="14"/>
    </row>
    <row r="6888" spans="1:25" x14ac:dyDescent="0.25">
      <c r="A6888" s="32" t="str">
        <f>IF(Weighting!$P$24&gt;0,B6888,"")</f>
        <v/>
      </c>
      <c r="B6888">
        <f>Weighting!$C$24</f>
        <v>2.6790000000000012</v>
      </c>
      <c r="C6888">
        <f>Weighting!$F$24</f>
        <v>0</v>
      </c>
      <c r="D6888" t="b">
        <f>IF(C6888=1,'Data Transformation'!$G$3+0.5*'Data Transformation'!$W$25,IF(C6889=1,D6889-'Data Transformation'!$W$25,FALSE))</f>
        <v>0</v>
      </c>
      <c r="E6888" t="str">
        <f t="array" ref="E6888">IF(ISLOGICAL(D6888),"",FREQUENCY(IF('Data Transformation'!$B$425:$B$8425='Bin Analysis'!$B6867,'Data Transformation'!$G$425:$G$8425),D6888))</f>
        <v/>
      </c>
      <c r="F6888" t="str">
        <f t="shared" si="858"/>
        <v/>
      </c>
      <c r="G6888">
        <f>Weighting!$H$24</f>
        <v>0</v>
      </c>
      <c r="H6888">
        <f t="array" ref="H6888">FREQUENCY(IF('Data Transformation'!$B$4:$B$8425=B6867,'Data Transformation'!$G$4:$G$8425),'Bin Analysis'!$B6888)</f>
        <v>14</v>
      </c>
      <c r="I6888">
        <f t="shared" si="859"/>
        <v>0</v>
      </c>
      <c r="J6888">
        <f t="shared" si="860"/>
        <v>0</v>
      </c>
      <c r="K6888">
        <f>J6888*Weighting!$W$24</f>
        <v>0</v>
      </c>
      <c r="M6888" s="14"/>
    </row>
    <row r="6889" spans="1:25" x14ac:dyDescent="0.25">
      <c r="A6889" s="32" t="str">
        <f>IF(Weighting!$P$25&gt;0,B6889,"")</f>
        <v/>
      </c>
      <c r="B6889">
        <f>Weighting!$C$25</f>
        <v>2.8100000000000014</v>
      </c>
      <c r="C6889">
        <f>Weighting!$F$25</f>
        <v>0</v>
      </c>
      <c r="D6889" t="b">
        <f>IF(C6889=1,'Data Transformation'!$G$3+0.5*'Data Transformation'!$W$25,IF(C6890=1,D6890-'Data Transformation'!$W$25,FALSE))</f>
        <v>0</v>
      </c>
      <c r="E6889" t="str">
        <f t="array" ref="E6889">IF(ISLOGICAL(D6889),"",FREQUENCY(IF('Data Transformation'!$B$425:$B$8425='Bin Analysis'!$B6867,'Data Transformation'!$G$425:$G$8425),D6889))</f>
        <v/>
      </c>
      <c r="F6889" t="str">
        <f t="shared" si="858"/>
        <v/>
      </c>
      <c r="G6889">
        <f>Weighting!$H$25</f>
        <v>0</v>
      </c>
      <c r="H6889">
        <f t="array" ref="H6889">FREQUENCY(IF('Data Transformation'!$B$4:$B$8425=B6867,'Data Transformation'!$G$4:$G$8425),'Bin Analysis'!$B6889)</f>
        <v>14</v>
      </c>
      <c r="I6889">
        <f t="shared" si="859"/>
        <v>0</v>
      </c>
      <c r="J6889">
        <f t="shared" si="860"/>
        <v>0</v>
      </c>
      <c r="K6889">
        <f>J6889*Weighting!$W$25</f>
        <v>0</v>
      </c>
      <c r="M6889" s="14"/>
    </row>
    <row r="6890" spans="1:25" x14ac:dyDescent="0.25">
      <c r="O6890"/>
      <c r="P6890"/>
      <c r="Q6890"/>
      <c r="R6890"/>
    </row>
    <row r="6891" spans="1:25" ht="23.25" x14ac:dyDescent="0.35">
      <c r="A6891" s="21" t="s">
        <v>0</v>
      </c>
      <c r="B6891" s="21">
        <f>IFERROR(VLOOKUP(C6891,'Data Transformation'!$L$6:$M$426,2,FALSE),"")</f>
        <v>287</v>
      </c>
      <c r="C6891" s="21">
        <f>C6867+1</f>
        <v>287</v>
      </c>
      <c r="D6891" s="21"/>
      <c r="E6891" s="21"/>
      <c r="F6891" s="21"/>
      <c r="G6891" s="21"/>
      <c r="H6891" s="22"/>
      <c r="I6891" s="22"/>
      <c r="J6891" s="22"/>
      <c r="K6891" s="21"/>
      <c r="L6891" s="21">
        <f>B6891</f>
        <v>287</v>
      </c>
      <c r="M6891" s="23">
        <f>INDEX('Data Transformation'!$O$4:$O$424,MATCH($B6891,'Data Transformation'!$M$4:$M$424,0),MATCH($M$2,'Data Transformation'!$O$3,0))</f>
        <v>11</v>
      </c>
      <c r="N6891" s="27">
        <f>IF('Input and Summary Results'!$J$16="minimum",'Bin Analysis'!X6892/(M6891-1),'Bin Analysis'!Y6891/('Bin Analysis'!M6891-1))</f>
        <v>0</v>
      </c>
      <c r="O6891" s="27">
        <f>IF(M6891=FALSE,NA(),(VLOOKUP(1,C6894:K6913,4,FALSE))/(M6891-1))</f>
        <v>0</v>
      </c>
      <c r="P6891" s="27">
        <f>IF(M6891=FALSE,NA(),SUM(J6894:J6913)/Weighting!$S$5)</f>
        <v>0.2</v>
      </c>
      <c r="Q6891" s="27">
        <f>IF(M6891=FALSE,NA(),SUM(K6894:K6913)/Weighting!$S$6)</f>
        <v>8.6956521739130432E-2</v>
      </c>
      <c r="R6891" s="27">
        <f>IF(M6891=FALSE,NA(),(VLOOKUP(1,G6894:K6913,3,FALSE))/(M6891-1))</f>
        <v>1</v>
      </c>
      <c r="S6891" s="22" t="str">
        <f>IF(M6891=FALSE,NA(),IF(SUM(J6894:J6913)=2,"yes","no"))</f>
        <v>yes</v>
      </c>
      <c r="X6891" s="2" cm="2">
        <f t="array" ref="X6891:X6892">FREQUENCY(IF('Data Transformation'!$B$425:$B$6424='Bin Analysis'!L6891,'Data Transformation'!$G$425:$G$6424),'Data Transformation'!$U$11)</f>
        <v>10</v>
      </c>
      <c r="Y6891" s="2" cm="2">
        <f t="array" ref="Y6891:Y6892">FREQUENCY(IF('Data Transformation'!$B$425:$B$6424='Bin Analysis'!L6891,'Data Transformation'!$G$425:$G$6424),'Data Transformation'!$U$12)</f>
        <v>10</v>
      </c>
    </row>
    <row r="6892" spans="1:25" x14ac:dyDescent="0.25">
      <c r="A6892" s="14" t="s">
        <v>66</v>
      </c>
      <c r="B6892" t="s">
        <v>47</v>
      </c>
      <c r="C6892" t="s">
        <v>5</v>
      </c>
      <c r="D6892" t="s">
        <v>99</v>
      </c>
      <c r="E6892" t="s">
        <v>100</v>
      </c>
      <c r="F6892" t="s">
        <v>101</v>
      </c>
      <c r="G6892" t="s">
        <v>69</v>
      </c>
      <c r="H6892" t="s">
        <v>31</v>
      </c>
      <c r="I6892" t="s">
        <v>32</v>
      </c>
      <c r="J6892" t="s">
        <v>46</v>
      </c>
      <c r="K6892" s="14" t="s">
        <v>45</v>
      </c>
      <c r="M6892" s="14"/>
      <c r="X6892" s="2">
        <v>0</v>
      </c>
      <c r="Y6892" s="2">
        <v>0</v>
      </c>
    </row>
    <row r="6893" spans="1:25" x14ac:dyDescent="0.25">
      <c r="A6893" s="32"/>
      <c r="D6893" t="b">
        <f>IF(C6893=1,'Data Transformation'!$G$3+0.5*'Data Transformation'!$W$25,IF(C6894=1,D6894-'Data Transformation'!$W$25,FALSE))</f>
        <v>0</v>
      </c>
      <c r="E6893" t="str">
        <f t="array" ref="E6893">IF(ISLOGICAL(D6893),"",FREQUENCY(IF('Data Transformation'!$B$425:$B$8425='Bin Analysis'!$B6891,'Data Transformation'!$G$425:$G$8425),D6893))</f>
        <v/>
      </c>
      <c r="F6893" t="str">
        <f>IF(ISLOGICAL(D6893),"",E6893-E6892)</f>
        <v/>
      </c>
      <c r="M6893" s="14"/>
    </row>
    <row r="6894" spans="1:25" x14ac:dyDescent="0.25">
      <c r="A6894" s="32">
        <f>IF(Weighting!$P$6&gt;0,B6894,"")</f>
        <v>0.32100000000000001</v>
      </c>
      <c r="B6894">
        <f>Weighting!$C$6</f>
        <v>0.32100000000000001</v>
      </c>
      <c r="C6894">
        <f>Weighting!$F$6</f>
        <v>0</v>
      </c>
      <c r="D6894" t="b">
        <f>IF(C6894=1,'Data Transformation'!$G$3+0.5*'Data Transformation'!$W$25,IF(C6895=1,D6895-'Data Transformation'!$W$25,FALSE))</f>
        <v>0</v>
      </c>
      <c r="E6894" t="str">
        <f t="array" ref="E6894">IF(ISLOGICAL(D6894),"",FREQUENCY(IF('Data Transformation'!$B$425:$B$8425='Bin Analysis'!$B6891,'Data Transformation'!$G$425:$G$8425),D6894))</f>
        <v/>
      </c>
      <c r="F6894" t="str">
        <f>IF(ISLOGICAL(D6894),"",E6894-E6893)</f>
        <v/>
      </c>
      <c r="G6894">
        <f>Weighting!$H$6</f>
        <v>1</v>
      </c>
      <c r="H6894">
        <f t="array" ref="H6894">FREQUENCY(IF('Data Transformation'!$B$4:$B$8425=B6891,'Data Transformation'!$G$4:$G$8425),'Bin Analysis'!$B6894)</f>
        <v>10</v>
      </c>
      <c r="I6894">
        <f>H6894-H6893</f>
        <v>10</v>
      </c>
      <c r="J6894">
        <f>IF(I6894=0,0,1)</f>
        <v>1</v>
      </c>
      <c r="K6894">
        <f>J6894*Weighting!$W$6</f>
        <v>1</v>
      </c>
      <c r="M6894" s="14"/>
    </row>
    <row r="6895" spans="1:25" x14ac:dyDescent="0.25">
      <c r="A6895" s="32">
        <f>IF(Weighting!$P$7&gt;0,B6895,"")</f>
        <v>0.45200000000000001</v>
      </c>
      <c r="B6895">
        <f>Weighting!$C$7</f>
        <v>0.45200000000000001</v>
      </c>
      <c r="C6895">
        <f>Weighting!$F$7</f>
        <v>0</v>
      </c>
      <c r="D6895" t="b">
        <f>IF(C6895=1,'Data Transformation'!$G$3+0.5*'Data Transformation'!$W$25,IF(C6896=1,D6896-'Data Transformation'!$W$25,FALSE))</f>
        <v>0</v>
      </c>
      <c r="E6895" t="str">
        <f t="array" ref="E6895">IF(ISLOGICAL(D6895),"",FREQUENCY(IF('Data Transformation'!$B$425:$B$8425='Bin Analysis'!$B6891,'Data Transformation'!$G$425:$G$8425),D6895))</f>
        <v/>
      </c>
      <c r="F6895" t="str">
        <f t="shared" ref="F6895:F6913" si="861">IF(ISLOGICAL(D6895),"",E6895-E6894)</f>
        <v/>
      </c>
      <c r="G6895">
        <f>Weighting!$H$7</f>
        <v>0</v>
      </c>
      <c r="H6895">
        <f t="array" ref="H6895">FREQUENCY(IF('Data Transformation'!$B$4:$B$8425=B6891,'Data Transformation'!$G$4:$G$8425),'Bin Analysis'!$B6895)</f>
        <v>10</v>
      </c>
      <c r="I6895">
        <f t="shared" ref="I6895:I6913" si="862">H6895-H6894</f>
        <v>0</v>
      </c>
      <c r="J6895">
        <f>IF(I6895=0,0,1)</f>
        <v>0</v>
      </c>
      <c r="K6895">
        <f>J6895*Weighting!$W$7</f>
        <v>0</v>
      </c>
      <c r="M6895" s="14"/>
    </row>
    <row r="6896" spans="1:25" x14ac:dyDescent="0.25">
      <c r="A6896" s="32">
        <f>IF(Weighting!$P$8&gt;0,B6896,"")</f>
        <v>0.58299999999999996</v>
      </c>
      <c r="B6896">
        <f>Weighting!$C$8</f>
        <v>0.58299999999999996</v>
      </c>
      <c r="C6896">
        <f>Weighting!$F$8</f>
        <v>0</v>
      </c>
      <c r="D6896" t="b">
        <f>IF(C6896=1,'Data Transformation'!$G$3+0.5*'Data Transformation'!$W$25,IF(C6897=1,D6897-'Data Transformation'!$W$25,FALSE))</f>
        <v>0</v>
      </c>
      <c r="E6896" t="str">
        <f t="array" ref="E6896">IF(ISLOGICAL(D6896),"",FREQUENCY(IF('Data Transformation'!$B$425:$B$8425='Bin Analysis'!$B6891,'Data Transformation'!$G$425:$G$8425),D6896))</f>
        <v/>
      </c>
      <c r="F6896" t="str">
        <f t="shared" si="861"/>
        <v/>
      </c>
      <c r="G6896">
        <f>Weighting!$H$8</f>
        <v>0</v>
      </c>
      <c r="H6896">
        <f t="array" ref="H6896">FREQUENCY(IF('Data Transformation'!$B$4:$B$8425=B6891,'Data Transformation'!$G$4:$G$8425),'Bin Analysis'!$B6896)</f>
        <v>10</v>
      </c>
      <c r="I6896">
        <f t="shared" si="862"/>
        <v>0</v>
      </c>
      <c r="J6896">
        <f t="shared" ref="J6896:J6913" si="863">IF(I6896=0,0,1)</f>
        <v>0</v>
      </c>
      <c r="K6896">
        <f>J6896*Weighting!$W$8</f>
        <v>0</v>
      </c>
      <c r="M6896" s="14"/>
    </row>
    <row r="6897" spans="1:13" x14ac:dyDescent="0.25">
      <c r="A6897" s="32">
        <f>IF(Weighting!$P$9&gt;0,B6897,"")</f>
        <v>0.71399999999999997</v>
      </c>
      <c r="B6897" s="50">
        <f>Weighting!$C$9</f>
        <v>0.71399999999999997</v>
      </c>
      <c r="C6897">
        <f>Weighting!$F$9</f>
        <v>0</v>
      </c>
      <c r="D6897" t="b">
        <f>IF(C6897=1,'Data Transformation'!$G$3+0.5*'Data Transformation'!$W$25,IF(C6898=1,D6898-'Data Transformation'!$W$25,FALSE))</f>
        <v>0</v>
      </c>
      <c r="E6897" t="str">
        <f t="array" ref="E6897">IF(ISLOGICAL(D6897),"",FREQUENCY(IF('Data Transformation'!$B$425:$B$8425='Bin Analysis'!$B6891,'Data Transformation'!$G$425:$G$8425),D6897))</f>
        <v/>
      </c>
      <c r="F6897" t="str">
        <f t="shared" si="861"/>
        <v/>
      </c>
      <c r="G6897">
        <f>Weighting!$H$9</f>
        <v>0</v>
      </c>
      <c r="H6897">
        <f t="array" ref="H6897">FREQUENCY(IF('Data Transformation'!$B$4:$B$8425=B6891,'Data Transformation'!$G$4:$G$8425),'Bin Analysis'!$B6897)</f>
        <v>10</v>
      </c>
      <c r="I6897">
        <f t="shared" si="862"/>
        <v>0</v>
      </c>
      <c r="J6897">
        <f t="shared" si="863"/>
        <v>0</v>
      </c>
      <c r="K6897">
        <f>J6897*Weighting!$W$9</f>
        <v>0</v>
      </c>
      <c r="M6897" s="14"/>
    </row>
    <row r="6898" spans="1:13" x14ac:dyDescent="0.25">
      <c r="A6898" s="32">
        <f>IF(Weighting!$P$10&gt;0,B6898,"")</f>
        <v>0.84499999999999997</v>
      </c>
      <c r="B6898">
        <f>Weighting!$C$10</f>
        <v>0.84499999999999997</v>
      </c>
      <c r="C6898">
        <f>Weighting!$F$10</f>
        <v>0</v>
      </c>
      <c r="D6898" t="b">
        <f>IF(C6898=1,'Data Transformation'!$G$3+0.5*'Data Transformation'!$W$25,IF(C6899=1,D6899-'Data Transformation'!$W$25,FALSE))</f>
        <v>0</v>
      </c>
      <c r="E6898" t="str">
        <f t="array" ref="E6898">IF(ISLOGICAL(D6898),"",FREQUENCY(IF('Data Transformation'!$B$425:$B$8425='Bin Analysis'!$B6891,'Data Transformation'!$G$425:$G$8425),D6898))</f>
        <v/>
      </c>
      <c r="F6898" t="str">
        <f t="shared" si="861"/>
        <v/>
      </c>
      <c r="G6898">
        <f>Weighting!$H$10</f>
        <v>0</v>
      </c>
      <c r="H6898">
        <f t="array" ref="H6898">FREQUENCY(IF('Data Transformation'!$B$4:$B$8425=B6891,'Data Transformation'!$G$4:$G$8425),'Bin Analysis'!$B6898)</f>
        <v>10</v>
      </c>
      <c r="I6898">
        <f t="shared" si="862"/>
        <v>0</v>
      </c>
      <c r="J6898">
        <f t="shared" si="863"/>
        <v>0</v>
      </c>
      <c r="K6898">
        <f>J6898*Weighting!$W$10</f>
        <v>0</v>
      </c>
      <c r="M6898" s="14"/>
    </row>
    <row r="6899" spans="1:13" x14ac:dyDescent="0.25">
      <c r="A6899" s="32">
        <f>IF(Weighting!$P$11&gt;0,B6899,"")</f>
        <v>0.97599999999999998</v>
      </c>
      <c r="B6899">
        <f>Weighting!$C$11</f>
        <v>0.97599999999999998</v>
      </c>
      <c r="C6899">
        <f>Weighting!$F$11</f>
        <v>0</v>
      </c>
      <c r="D6899">
        <f>IF(C6899=1,'Data Transformation'!$G$3+0.5*'Data Transformation'!$W$25,IF(C6900=1,D6900-'Data Transformation'!$W$25,FALSE))</f>
        <v>0.86899999999999999</v>
      </c>
      <c r="E6899">
        <f t="array" ref="E6899">IF(ISLOGICAL(D6899),"",FREQUENCY(IF('Data Transformation'!$B$425:$B$8425='Bin Analysis'!$B6891,'Data Transformation'!$G$425:$G$8425),D6899))</f>
        <v>10</v>
      </c>
      <c r="F6899" t="e">
        <f t="shared" si="861"/>
        <v>#VALUE!</v>
      </c>
      <c r="G6899">
        <f>Weighting!$H$11</f>
        <v>0</v>
      </c>
      <c r="H6899">
        <f t="array" ref="H6899">FREQUENCY(IF('Data Transformation'!$B$4:$B$8425=B6891,'Data Transformation'!$G$4:$G$8425),'Bin Analysis'!$B6899)</f>
        <v>10</v>
      </c>
      <c r="I6899">
        <f t="shared" si="862"/>
        <v>0</v>
      </c>
      <c r="J6899">
        <f t="shared" si="863"/>
        <v>0</v>
      </c>
      <c r="K6899">
        <f>J6899*Weighting!$W$11</f>
        <v>0</v>
      </c>
      <c r="M6899" s="14"/>
    </row>
    <row r="6900" spans="1:13" x14ac:dyDescent="0.25">
      <c r="A6900" s="32">
        <f>IF(Weighting!$P$12&gt;0,B6900,"")</f>
        <v>1.107</v>
      </c>
      <c r="B6900">
        <f>Weighting!$C$12</f>
        <v>1.107</v>
      </c>
      <c r="C6900">
        <f>Weighting!$F$12</f>
        <v>1</v>
      </c>
      <c r="D6900">
        <f>IF(C6900=1,'Data Transformation'!$G$3+0.5*'Data Transformation'!$W$25,IF(C6901=1,D6901-'Data Transformation'!$W$25,FALSE))</f>
        <v>1.131</v>
      </c>
      <c r="E6900">
        <f t="array" ref="E6900">IF(ISLOGICAL(D6900),"",FREQUENCY(IF('Data Transformation'!$B$425:$B$8425='Bin Analysis'!$B6891,'Data Transformation'!$G$425:$G$8425),D6900))</f>
        <v>10</v>
      </c>
      <c r="F6900">
        <f t="shared" si="861"/>
        <v>0</v>
      </c>
      <c r="G6900">
        <f>Weighting!$H$12</f>
        <v>0</v>
      </c>
      <c r="H6900">
        <f t="array" ref="H6900">FREQUENCY(IF('Data Transformation'!$B$4:$B$8425=B6891,'Data Transformation'!$G$4:$G$8425),'Bin Analysis'!$B6900)</f>
        <v>11</v>
      </c>
      <c r="I6900">
        <f t="shared" si="862"/>
        <v>1</v>
      </c>
      <c r="J6900">
        <f t="shared" si="863"/>
        <v>1</v>
      </c>
      <c r="K6900">
        <f>J6900*Weighting!$W$12</f>
        <v>1</v>
      </c>
      <c r="M6900" s="14"/>
    </row>
    <row r="6901" spans="1:13" x14ac:dyDescent="0.25">
      <c r="A6901" s="32">
        <f>IF(Weighting!$P$13&gt;0,B6901,"")</f>
        <v>1.238</v>
      </c>
      <c r="B6901">
        <f>Weighting!$C$13</f>
        <v>1.238</v>
      </c>
      <c r="C6901">
        <f>Weighting!$F$13</f>
        <v>0</v>
      </c>
      <c r="D6901" t="b">
        <f>IF(C6901=1,'Data Transformation'!$G$3+0.5*'Data Transformation'!$W$25,IF(C6902=1,D6902-'Data Transformation'!$W$25,FALSE))</f>
        <v>0</v>
      </c>
      <c r="E6901" t="str">
        <f t="array" ref="E6901">IF(ISLOGICAL(D6901),"",FREQUENCY(IF('Data Transformation'!$B$425:$B$8425='Bin Analysis'!$B6891,'Data Transformation'!$G$425:$G$8425),D6901))</f>
        <v/>
      </c>
      <c r="F6901" t="str">
        <f t="shared" si="861"/>
        <v/>
      </c>
      <c r="G6901">
        <f>Weighting!$H$13</f>
        <v>0</v>
      </c>
      <c r="H6901">
        <f t="array" ref="H6901">FREQUENCY(IF('Data Transformation'!$B$4:$B$8425=B6891,'Data Transformation'!$G$4:$G$8425),'Bin Analysis'!$B6901)</f>
        <v>11</v>
      </c>
      <c r="I6901">
        <f t="shared" si="862"/>
        <v>0</v>
      </c>
      <c r="J6901">
        <f t="shared" si="863"/>
        <v>0</v>
      </c>
      <c r="K6901">
        <f>J6901*Weighting!$W$13</f>
        <v>0</v>
      </c>
      <c r="M6901" s="14"/>
    </row>
    <row r="6902" spans="1:13" x14ac:dyDescent="0.25">
      <c r="A6902" s="32">
        <f>IF(Weighting!$P$14&gt;0,B6902,"")</f>
        <v>1.369</v>
      </c>
      <c r="B6902">
        <f>Weighting!$C$14</f>
        <v>1.369</v>
      </c>
      <c r="C6902">
        <f>Weighting!$F$14</f>
        <v>0</v>
      </c>
      <c r="D6902" t="b">
        <f>IF(C6902=1,'Data Transformation'!$G$3+0.5*'Data Transformation'!$W$25,IF(C6903=1,D6903-'Data Transformation'!$W$25,FALSE))</f>
        <v>0</v>
      </c>
      <c r="E6902" t="str">
        <f t="array" ref="E6902">IF(ISLOGICAL(D6902),"",FREQUENCY(IF('Data Transformation'!$B$425:$B$8425='Bin Analysis'!$B6891,'Data Transformation'!$G$425:$G$8425),D6902))</f>
        <v/>
      </c>
      <c r="F6902" t="str">
        <f t="shared" si="861"/>
        <v/>
      </c>
      <c r="G6902">
        <f>Weighting!$H$14</f>
        <v>0</v>
      </c>
      <c r="H6902">
        <f t="array" ref="H6902">FREQUENCY(IF('Data Transformation'!$B$4:$B$8425=B6891,'Data Transformation'!$G$4:$G$8425),'Bin Analysis'!$B6902)</f>
        <v>11</v>
      </c>
      <c r="I6902">
        <f t="shared" si="862"/>
        <v>0</v>
      </c>
      <c r="J6902">
        <f t="shared" si="863"/>
        <v>0</v>
      </c>
      <c r="K6902">
        <f>J6902*Weighting!$W$14</f>
        <v>0</v>
      </c>
      <c r="M6902" s="14"/>
    </row>
    <row r="6903" spans="1:13" x14ac:dyDescent="0.25">
      <c r="A6903" s="32">
        <f>IF(Weighting!$P$15&gt;0,B6903,"")</f>
        <v>1.5000009999999999</v>
      </c>
      <c r="B6903">
        <f>Weighting!$C$15</f>
        <v>1.5000009999999999</v>
      </c>
      <c r="C6903">
        <f>Weighting!$F$15</f>
        <v>0</v>
      </c>
      <c r="D6903" t="b">
        <f>IF(C6903=1,'Data Transformation'!$G$3+0.5*'Data Transformation'!$W$25,IF(C6904=1,D6904-'Data Transformation'!$W$25,FALSE))</f>
        <v>0</v>
      </c>
      <c r="E6903" t="str">
        <f t="array" ref="E6903">IF(ISLOGICAL(D6903),"",FREQUENCY(IF('Data Transformation'!$B$425:$B$8425='Bin Analysis'!$B6891,'Data Transformation'!$G$425:$G$8425),D6903))</f>
        <v/>
      </c>
      <c r="F6903" t="str">
        <f t="shared" si="861"/>
        <v/>
      </c>
      <c r="G6903">
        <f>Weighting!$H$15</f>
        <v>0</v>
      </c>
      <c r="H6903">
        <f t="array" ref="H6903">FREQUENCY(IF('Data Transformation'!$B$4:$B$8425=B6891,'Data Transformation'!$G$4:$G$8425),'Bin Analysis'!$B6903)</f>
        <v>11</v>
      </c>
      <c r="I6903">
        <f t="shared" si="862"/>
        <v>0</v>
      </c>
      <c r="J6903">
        <f t="shared" si="863"/>
        <v>0</v>
      </c>
      <c r="K6903">
        <f>J6903*Weighting!$W$15</f>
        <v>0</v>
      </c>
      <c r="M6903" s="14"/>
    </row>
    <row r="6904" spans="1:13" x14ac:dyDescent="0.25">
      <c r="A6904" s="32" t="str">
        <f>IF(Weighting!$P$16&gt;0,B6904,"")</f>
        <v/>
      </c>
      <c r="B6904">
        <f>Weighting!$C$16</f>
        <v>1.631</v>
      </c>
      <c r="C6904">
        <f>Weighting!$F$16</f>
        <v>0</v>
      </c>
      <c r="D6904" t="b">
        <f>IF(C6904=1,'Data Transformation'!$G$3+0.5*'Data Transformation'!$W$25,IF(C6905=1,D6905-'Data Transformation'!$W$25,FALSE))</f>
        <v>0</v>
      </c>
      <c r="E6904" t="str">
        <f t="array" ref="E6904">IF(ISLOGICAL(D6904),"",FREQUENCY(IF('Data Transformation'!$B$425:$B$8425='Bin Analysis'!$B6891,'Data Transformation'!$G$425:$G$8425),D6904))</f>
        <v/>
      </c>
      <c r="F6904" t="str">
        <f t="shared" si="861"/>
        <v/>
      </c>
      <c r="G6904">
        <f>Weighting!$H$16</f>
        <v>0</v>
      </c>
      <c r="H6904">
        <f t="array" ref="H6904">FREQUENCY(IF('Data Transformation'!$B$4:$B$8425=B6891,'Data Transformation'!$G$4:$G$8425),'Bin Analysis'!$B6904)</f>
        <v>11</v>
      </c>
      <c r="I6904">
        <f t="shared" si="862"/>
        <v>0</v>
      </c>
      <c r="J6904">
        <f t="shared" si="863"/>
        <v>0</v>
      </c>
      <c r="K6904">
        <f>J6904*Weighting!$W$16</f>
        <v>0</v>
      </c>
      <c r="M6904" s="14"/>
    </row>
    <row r="6905" spans="1:13" x14ac:dyDescent="0.25">
      <c r="A6905" s="32" t="str">
        <f>IF(Weighting!$P$17&gt;0,B6905,"")</f>
        <v/>
      </c>
      <c r="B6905">
        <f>Weighting!$C$17</f>
        <v>1.762</v>
      </c>
      <c r="C6905">
        <f>Weighting!$F$17</f>
        <v>0</v>
      </c>
      <c r="D6905" t="b">
        <f>IF(C6905=1,'Data Transformation'!$G$3+0.5*'Data Transformation'!$W$25,IF(C6906=1,D6906-'Data Transformation'!$W$25,FALSE))</f>
        <v>0</v>
      </c>
      <c r="E6905" t="str">
        <f t="array" ref="E6905">IF(ISLOGICAL(D6905),"",FREQUENCY(IF('Data Transformation'!$B$425:$B$8425='Bin Analysis'!$B6891,'Data Transformation'!$G$425:$G$8425),D6905))</f>
        <v/>
      </c>
      <c r="F6905" t="str">
        <f t="shared" si="861"/>
        <v/>
      </c>
      <c r="G6905">
        <f>Weighting!$H$17</f>
        <v>0</v>
      </c>
      <c r="H6905">
        <f t="array" ref="H6905">FREQUENCY(IF('Data Transformation'!$B$4:$B$8425=B6891,'Data Transformation'!$G$4:$G$8425),'Bin Analysis'!$B6905)</f>
        <v>11</v>
      </c>
      <c r="I6905">
        <f t="shared" si="862"/>
        <v>0</v>
      </c>
      <c r="J6905">
        <f t="shared" si="863"/>
        <v>0</v>
      </c>
      <c r="K6905">
        <f>J6905*Weighting!$W$17</f>
        <v>0</v>
      </c>
      <c r="M6905" s="14"/>
    </row>
    <row r="6906" spans="1:13" x14ac:dyDescent="0.25">
      <c r="A6906" s="32" t="str">
        <f>IF(Weighting!$P$18&gt;0,B6906,"")</f>
        <v/>
      </c>
      <c r="B6906">
        <f>Weighting!$C$18</f>
        <v>1.893</v>
      </c>
      <c r="C6906">
        <f>Weighting!$F$18</f>
        <v>0</v>
      </c>
      <c r="D6906" t="b">
        <f>IF(C6906=1,'Data Transformation'!$G$3+0.5*'Data Transformation'!$W$25,IF(C6907=1,D6907-'Data Transformation'!$W$25,FALSE))</f>
        <v>0</v>
      </c>
      <c r="E6906" t="str">
        <f t="array" ref="E6906">IF(ISLOGICAL(D6906),"",FREQUENCY(IF('Data Transformation'!$B$425:$B$8425='Bin Analysis'!$B6891,'Data Transformation'!$G$425:$G$8425),D6906))</f>
        <v/>
      </c>
      <c r="F6906" t="str">
        <f t="shared" si="861"/>
        <v/>
      </c>
      <c r="G6906">
        <f>Weighting!$H$18</f>
        <v>0</v>
      </c>
      <c r="H6906">
        <f t="array" ref="H6906">FREQUENCY(IF('Data Transformation'!$B$4:$B$8425=B6891,'Data Transformation'!$G$4:$G$8425),'Bin Analysis'!$B6906)</f>
        <v>11</v>
      </c>
      <c r="I6906">
        <f t="shared" si="862"/>
        <v>0</v>
      </c>
      <c r="J6906">
        <f t="shared" si="863"/>
        <v>0</v>
      </c>
      <c r="K6906">
        <f>J6906*Weighting!$W$18</f>
        <v>0</v>
      </c>
      <c r="M6906" s="14"/>
    </row>
    <row r="6907" spans="1:13" x14ac:dyDescent="0.25">
      <c r="A6907" s="32" t="str">
        <f>IF(Weighting!$P$19&gt;0,B6907,"")</f>
        <v/>
      </c>
      <c r="B6907">
        <f>Weighting!$C$19</f>
        <v>2.024</v>
      </c>
      <c r="C6907">
        <f>Weighting!$F$19</f>
        <v>0</v>
      </c>
      <c r="D6907" t="b">
        <f>IF(C6907=1,'Data Transformation'!$G$3+0.5*'Data Transformation'!$W$25,IF(C6908=1,D6908-'Data Transformation'!$W$25,FALSE))</f>
        <v>0</v>
      </c>
      <c r="E6907" t="str">
        <f t="array" ref="E6907">IF(ISLOGICAL(D6907),"",FREQUENCY(IF('Data Transformation'!$B$425:$B$8425='Bin Analysis'!$B6891,'Data Transformation'!$G$425:$G$8425),D6907))</f>
        <v/>
      </c>
      <c r="F6907" t="str">
        <f t="shared" si="861"/>
        <v/>
      </c>
      <c r="G6907">
        <f>Weighting!$H$19</f>
        <v>0</v>
      </c>
      <c r="H6907">
        <f t="array" ref="H6907">FREQUENCY(IF('Data Transformation'!$B$4:$B$8425=B6891,'Data Transformation'!$G$4:$G$8425),'Bin Analysis'!$B6907)</f>
        <v>11</v>
      </c>
      <c r="I6907">
        <f t="shared" si="862"/>
        <v>0</v>
      </c>
      <c r="J6907">
        <f t="shared" si="863"/>
        <v>0</v>
      </c>
      <c r="K6907">
        <f>J6907*Weighting!$W$19</f>
        <v>0</v>
      </c>
      <c r="M6907" s="14"/>
    </row>
    <row r="6908" spans="1:13" x14ac:dyDescent="0.25">
      <c r="A6908" s="32" t="str">
        <f>IF(Weighting!$P$20&gt;0,B6908,"")</f>
        <v/>
      </c>
      <c r="B6908">
        <f>Weighting!$C$20</f>
        <v>2.1550000000000002</v>
      </c>
      <c r="C6908">
        <f>Weighting!$F$20</f>
        <v>0</v>
      </c>
      <c r="D6908" t="b">
        <f>IF(C6908=1,'Data Transformation'!$G$3+0.5*'Data Transformation'!$W$25,IF(C6909=1,D6909-'Data Transformation'!$W$25,FALSE))</f>
        <v>0</v>
      </c>
      <c r="E6908" t="str">
        <f t="array" ref="E6908">IF(ISLOGICAL(D6908),"",FREQUENCY(IF('Data Transformation'!$B$425:$B$8425='Bin Analysis'!$B6891,'Data Transformation'!$G$425:$G$8425),D6908))</f>
        <v/>
      </c>
      <c r="F6908" t="str">
        <f t="shared" si="861"/>
        <v/>
      </c>
      <c r="G6908">
        <f>Weighting!$H$20</f>
        <v>0</v>
      </c>
      <c r="H6908">
        <f t="array" ref="H6908">FREQUENCY(IF('Data Transformation'!$B$4:$B$8425=B6891,'Data Transformation'!$G$4:$G$8425),'Bin Analysis'!$B6908)</f>
        <v>11</v>
      </c>
      <c r="I6908">
        <f t="shared" si="862"/>
        <v>0</v>
      </c>
      <c r="J6908">
        <f t="shared" si="863"/>
        <v>0</v>
      </c>
      <c r="K6908">
        <f>J6908*Weighting!$W$20</f>
        <v>0</v>
      </c>
      <c r="M6908" s="14"/>
    </row>
    <row r="6909" spans="1:13" x14ac:dyDescent="0.25">
      <c r="A6909" s="32" t="str">
        <f>IF(Weighting!$P$21&gt;0,B6909,"")</f>
        <v/>
      </c>
      <c r="B6909">
        <f>Weighting!$C$21</f>
        <v>2.2860000000000005</v>
      </c>
      <c r="C6909">
        <f>Weighting!$F$21</f>
        <v>0</v>
      </c>
      <c r="D6909" t="b">
        <f>IF(C6909=1,'Data Transformation'!$G$3+0.5*'Data Transformation'!$W$25,IF(C6910=1,D6910-'Data Transformation'!$W$25,FALSE))</f>
        <v>0</v>
      </c>
      <c r="E6909" t="str">
        <f t="array" ref="E6909">IF(ISLOGICAL(D6909),"",FREQUENCY(IF('Data Transformation'!$B$425:$B$8425='Bin Analysis'!$B6891,'Data Transformation'!$G$425:$G$8425),D6909))</f>
        <v/>
      </c>
      <c r="F6909" t="str">
        <f t="shared" si="861"/>
        <v/>
      </c>
      <c r="G6909">
        <f>Weighting!$H$21</f>
        <v>0</v>
      </c>
      <c r="H6909">
        <f t="array" ref="H6909">FREQUENCY(IF('Data Transformation'!$B$4:$B$8425=B6891,'Data Transformation'!$G$4:$G$8425),'Bin Analysis'!$B6909)</f>
        <v>11</v>
      </c>
      <c r="I6909">
        <f t="shared" si="862"/>
        <v>0</v>
      </c>
      <c r="J6909">
        <f t="shared" si="863"/>
        <v>0</v>
      </c>
      <c r="K6909">
        <f>J6909*Weighting!$W$21</f>
        <v>0</v>
      </c>
      <c r="M6909" s="14"/>
    </row>
    <row r="6910" spans="1:13" x14ac:dyDescent="0.25">
      <c r="A6910" s="32" t="str">
        <f>IF(Weighting!$P$22&gt;0,B6910,"")</f>
        <v/>
      </c>
      <c r="B6910">
        <f>Weighting!$C$22</f>
        <v>2.4170000000000007</v>
      </c>
      <c r="C6910">
        <f>Weighting!$F$22</f>
        <v>0</v>
      </c>
      <c r="D6910" t="b">
        <f>IF(C6910=1,'Data Transformation'!$G$3+0.5*'Data Transformation'!$W$25,IF(C6911=1,D6911-'Data Transformation'!$W$25,FALSE))</f>
        <v>0</v>
      </c>
      <c r="E6910" t="str">
        <f t="array" ref="E6910">IF(ISLOGICAL(D6910),"",FREQUENCY(IF('Data Transformation'!$B$425:$B$8425='Bin Analysis'!$B6891,'Data Transformation'!$G$425:$G$8425),D6910))</f>
        <v/>
      </c>
      <c r="F6910" t="str">
        <f t="shared" si="861"/>
        <v/>
      </c>
      <c r="G6910">
        <f>Weighting!$H$22</f>
        <v>0</v>
      </c>
      <c r="H6910">
        <f t="array" ref="H6910">FREQUENCY(IF('Data Transformation'!$B$4:$B$8425=B6891,'Data Transformation'!$G$4:$G$8425),'Bin Analysis'!$B6910)</f>
        <v>11</v>
      </c>
      <c r="I6910">
        <f t="shared" si="862"/>
        <v>0</v>
      </c>
      <c r="J6910">
        <f t="shared" si="863"/>
        <v>0</v>
      </c>
      <c r="K6910">
        <f>J6910*Weighting!$W$22</f>
        <v>0</v>
      </c>
      <c r="M6910" s="14"/>
    </row>
    <row r="6911" spans="1:13" x14ac:dyDescent="0.25">
      <c r="A6911" s="32" t="str">
        <f>IF(Weighting!$P$23&gt;0,B6911,"")</f>
        <v/>
      </c>
      <c r="B6911">
        <f>Weighting!$C$23</f>
        <v>2.5480000000000009</v>
      </c>
      <c r="C6911">
        <f>Weighting!$F$23</f>
        <v>0</v>
      </c>
      <c r="D6911" t="b">
        <f>IF(C6911=1,'Data Transformation'!$G$3+0.5*'Data Transformation'!$W$25,IF(C6912=1,D6912-'Data Transformation'!$W$25,FALSE))</f>
        <v>0</v>
      </c>
      <c r="E6911" t="str">
        <f t="array" ref="E6911">IF(ISLOGICAL(D6911),"",FREQUENCY(IF('Data Transformation'!$B$425:$B$8425='Bin Analysis'!$B6891,'Data Transformation'!$G$425:$G$8425),D6911))</f>
        <v/>
      </c>
      <c r="F6911" t="str">
        <f t="shared" si="861"/>
        <v/>
      </c>
      <c r="G6911">
        <f>Weighting!$H$23</f>
        <v>0</v>
      </c>
      <c r="H6911">
        <f t="array" ref="H6911">FREQUENCY(IF('Data Transformation'!$B$4:$B$8425=B6891,'Data Transformation'!$G$4:$G$8425),'Bin Analysis'!$B6911)</f>
        <v>11</v>
      </c>
      <c r="I6911">
        <f t="shared" si="862"/>
        <v>0</v>
      </c>
      <c r="J6911">
        <f t="shared" si="863"/>
        <v>0</v>
      </c>
      <c r="K6911">
        <f>J6911*Weighting!$W$23</f>
        <v>0</v>
      </c>
      <c r="M6911" s="14"/>
    </row>
    <row r="6912" spans="1:13" x14ac:dyDescent="0.25">
      <c r="A6912" s="32" t="str">
        <f>IF(Weighting!$P$24&gt;0,B6912,"")</f>
        <v/>
      </c>
      <c r="B6912">
        <f>Weighting!$C$24</f>
        <v>2.6790000000000012</v>
      </c>
      <c r="C6912">
        <f>Weighting!$F$24</f>
        <v>0</v>
      </c>
      <c r="D6912" t="b">
        <f>IF(C6912=1,'Data Transformation'!$G$3+0.5*'Data Transformation'!$W$25,IF(C6913=1,D6913-'Data Transformation'!$W$25,FALSE))</f>
        <v>0</v>
      </c>
      <c r="E6912" t="str">
        <f t="array" ref="E6912">IF(ISLOGICAL(D6912),"",FREQUENCY(IF('Data Transformation'!$B$425:$B$8425='Bin Analysis'!$B6891,'Data Transformation'!$G$425:$G$8425),D6912))</f>
        <v/>
      </c>
      <c r="F6912" t="str">
        <f t="shared" si="861"/>
        <v/>
      </c>
      <c r="G6912">
        <f>Weighting!$H$24</f>
        <v>0</v>
      </c>
      <c r="H6912">
        <f t="array" ref="H6912">FREQUENCY(IF('Data Transformation'!$B$4:$B$8425=B6891,'Data Transformation'!$G$4:$G$8425),'Bin Analysis'!$B6912)</f>
        <v>11</v>
      </c>
      <c r="I6912">
        <f t="shared" si="862"/>
        <v>0</v>
      </c>
      <c r="J6912">
        <f t="shared" si="863"/>
        <v>0</v>
      </c>
      <c r="K6912">
        <f>J6912*Weighting!$W$24</f>
        <v>0</v>
      </c>
      <c r="M6912" s="14"/>
    </row>
    <row r="6913" spans="1:25" x14ac:dyDescent="0.25">
      <c r="A6913" s="32" t="str">
        <f>IF(Weighting!$P$25&gt;0,B6913,"")</f>
        <v/>
      </c>
      <c r="B6913">
        <f>Weighting!$C$25</f>
        <v>2.8100000000000014</v>
      </c>
      <c r="C6913">
        <f>Weighting!$F$25</f>
        <v>0</v>
      </c>
      <c r="D6913" t="b">
        <f>IF(C6913=1,'Data Transformation'!$G$3+0.5*'Data Transformation'!$W$25,IF(C6914=1,D6914-'Data Transformation'!$W$25,FALSE))</f>
        <v>0</v>
      </c>
      <c r="E6913" t="str">
        <f t="array" ref="E6913">IF(ISLOGICAL(D6913),"",FREQUENCY(IF('Data Transformation'!$B$425:$B$8425='Bin Analysis'!$B6891,'Data Transformation'!$G$425:$G$8425),D6913))</f>
        <v/>
      </c>
      <c r="F6913" t="str">
        <f t="shared" si="861"/>
        <v/>
      </c>
      <c r="G6913">
        <f>Weighting!$H$25</f>
        <v>0</v>
      </c>
      <c r="H6913">
        <f t="array" ref="H6913">FREQUENCY(IF('Data Transformation'!$B$4:$B$8425=B6891,'Data Transformation'!$G$4:$G$8425),'Bin Analysis'!$B6913)</f>
        <v>11</v>
      </c>
      <c r="I6913">
        <f t="shared" si="862"/>
        <v>0</v>
      </c>
      <c r="J6913">
        <f t="shared" si="863"/>
        <v>0</v>
      </c>
      <c r="K6913">
        <f>J6913*Weighting!$W$25</f>
        <v>0</v>
      </c>
      <c r="M6913" s="14"/>
    </row>
    <row r="6914" spans="1:25" x14ac:dyDescent="0.25">
      <c r="O6914"/>
      <c r="P6914"/>
      <c r="Q6914"/>
      <c r="R6914"/>
    </row>
    <row r="6915" spans="1:25" ht="23.25" x14ac:dyDescent="0.35">
      <c r="A6915" s="21" t="s">
        <v>0</v>
      </c>
      <c r="B6915" s="21">
        <f>IFERROR(VLOOKUP(C6915,'Data Transformation'!$L$6:$M$426,2,FALSE),"")</f>
        <v>288</v>
      </c>
      <c r="C6915" s="21">
        <f>C6891+1</f>
        <v>288</v>
      </c>
      <c r="D6915" s="21"/>
      <c r="E6915" s="21"/>
      <c r="F6915" s="21"/>
      <c r="G6915" s="21"/>
      <c r="H6915" s="22"/>
      <c r="I6915" s="22"/>
      <c r="J6915" s="22"/>
      <c r="K6915" s="21"/>
      <c r="L6915" s="21">
        <f>B6915</f>
        <v>288</v>
      </c>
      <c r="M6915" s="23">
        <f>INDEX('Data Transformation'!$O$4:$O$424,MATCH($B6915,'Data Transformation'!$M$4:$M$424,0),MATCH($M$2,'Data Transformation'!$O$3,0))</f>
        <v>17</v>
      </c>
      <c r="N6915" s="27">
        <f>IF('Input and Summary Results'!$J$16="minimum",'Bin Analysis'!X6916/(M6915-1),'Bin Analysis'!Y6915/('Bin Analysis'!M6915-1))</f>
        <v>6.25E-2</v>
      </c>
      <c r="O6915" s="27">
        <f>IF(M6915=FALSE,NA(),(VLOOKUP(1,C6918:K6937,4,FALSE))/(M6915-1))</f>
        <v>0.375</v>
      </c>
      <c r="P6915" s="27">
        <f>IF(M6915=FALSE,NA(),SUM(J6918:J6937)/Weighting!$S$5)</f>
        <v>0.7</v>
      </c>
      <c r="Q6915" s="27">
        <f>IF(M6915=FALSE,NA(),SUM(K6918:K6937)/Weighting!$S$6)</f>
        <v>0.65217391304347827</v>
      </c>
      <c r="R6915" s="27">
        <f>IF(M6915=FALSE,NA(),(VLOOKUP(1,G6918:K6937,3,FALSE))/(M6915-1))</f>
        <v>0.1875</v>
      </c>
      <c r="S6915" s="22" t="str">
        <f>IF(M6915=FALSE,NA(),IF(SUM(J6918:J6937)=2,"yes","no"))</f>
        <v>no</v>
      </c>
      <c r="X6915" s="2" cm="2">
        <f t="array" ref="X6915:X6916">FREQUENCY(IF('Data Transformation'!$B$425:$B$6424='Bin Analysis'!L6915,'Data Transformation'!$G$425:$G$6424),'Data Transformation'!$U$11)</f>
        <v>15</v>
      </c>
      <c r="Y6915" s="2" cm="2">
        <f t="array" ref="Y6915:Y6916">FREQUENCY(IF('Data Transformation'!$B$425:$B$6424='Bin Analysis'!L6915,'Data Transformation'!$G$425:$G$6424),'Data Transformation'!$U$12)</f>
        <v>9</v>
      </c>
    </row>
    <row r="6916" spans="1:25" x14ac:dyDescent="0.25">
      <c r="A6916" s="14" t="s">
        <v>66</v>
      </c>
      <c r="B6916" t="s">
        <v>47</v>
      </c>
      <c r="C6916" t="s">
        <v>5</v>
      </c>
      <c r="D6916" t="s">
        <v>99</v>
      </c>
      <c r="E6916" t="s">
        <v>100</v>
      </c>
      <c r="F6916" t="s">
        <v>101</v>
      </c>
      <c r="G6916" t="s">
        <v>69</v>
      </c>
      <c r="H6916" t="s">
        <v>31</v>
      </c>
      <c r="I6916" t="s">
        <v>32</v>
      </c>
      <c r="J6916" t="s">
        <v>46</v>
      </c>
      <c r="K6916" s="14" t="s">
        <v>45</v>
      </c>
      <c r="M6916" s="14"/>
      <c r="X6916" s="2">
        <v>1</v>
      </c>
      <c r="Y6916" s="2">
        <v>7</v>
      </c>
    </row>
    <row r="6917" spans="1:25" x14ac:dyDescent="0.25">
      <c r="A6917" s="32"/>
      <c r="D6917" t="b">
        <f>IF(C6917=1,'Data Transformation'!$G$3+0.5*'Data Transformation'!$W$25,IF(C6918=1,D6918-'Data Transformation'!$W$25,FALSE))</f>
        <v>0</v>
      </c>
      <c r="E6917" t="str">
        <f t="array" ref="E6917">IF(ISLOGICAL(D6917),"",FREQUENCY(IF('Data Transformation'!$B$425:$B$8425='Bin Analysis'!$B6915,'Data Transformation'!$G$425:$G$8425),D6917))</f>
        <v/>
      </c>
      <c r="F6917" t="str">
        <f>IF(ISLOGICAL(D6917),"",E6917-E6916)</f>
        <v/>
      </c>
      <c r="M6917" s="14"/>
    </row>
    <row r="6918" spans="1:25" x14ac:dyDescent="0.25">
      <c r="A6918" s="32">
        <f>IF(Weighting!$P$6&gt;0,B6918,"")</f>
        <v>0.32100000000000001</v>
      </c>
      <c r="B6918">
        <f>Weighting!$C$6</f>
        <v>0.32100000000000001</v>
      </c>
      <c r="C6918">
        <f>Weighting!$F$6</f>
        <v>0</v>
      </c>
      <c r="D6918" t="b">
        <f>IF(C6918=1,'Data Transformation'!$G$3+0.5*'Data Transformation'!$W$25,IF(C6919=1,D6919-'Data Transformation'!$W$25,FALSE))</f>
        <v>0</v>
      </c>
      <c r="E6918" t="str">
        <f t="array" ref="E6918">IF(ISLOGICAL(D6918),"",FREQUENCY(IF('Data Transformation'!$B$425:$B$8425='Bin Analysis'!$B6915,'Data Transformation'!$G$425:$G$8425),D6918))</f>
        <v/>
      </c>
      <c r="F6918" t="str">
        <f>IF(ISLOGICAL(D6918),"",E6918-E6917)</f>
        <v/>
      </c>
      <c r="G6918">
        <f>Weighting!$H$6</f>
        <v>1</v>
      </c>
      <c r="H6918">
        <f t="array" ref="H6918">FREQUENCY(IF('Data Transformation'!$B$4:$B$8425=B6915,'Data Transformation'!$G$4:$G$8425),'Bin Analysis'!$B6918)</f>
        <v>3</v>
      </c>
      <c r="I6918">
        <f>H6918-H6917</f>
        <v>3</v>
      </c>
      <c r="J6918">
        <f>IF(I6918=0,0,1)</f>
        <v>1</v>
      </c>
      <c r="K6918">
        <f>J6918*Weighting!$W$6</f>
        <v>1</v>
      </c>
      <c r="M6918" s="14"/>
    </row>
    <row r="6919" spans="1:25" x14ac:dyDescent="0.25">
      <c r="A6919" s="32">
        <f>IF(Weighting!$P$7&gt;0,B6919,"")</f>
        <v>0.45200000000000001</v>
      </c>
      <c r="B6919">
        <f>Weighting!$C$7</f>
        <v>0.45200000000000001</v>
      </c>
      <c r="C6919">
        <f>Weighting!$F$7</f>
        <v>0</v>
      </c>
      <c r="D6919" t="b">
        <f>IF(C6919=1,'Data Transformation'!$G$3+0.5*'Data Transformation'!$W$25,IF(C6920=1,D6920-'Data Transformation'!$W$25,FALSE))</f>
        <v>0</v>
      </c>
      <c r="E6919" t="str">
        <f t="array" ref="E6919">IF(ISLOGICAL(D6919),"",FREQUENCY(IF('Data Transformation'!$B$425:$B$8425='Bin Analysis'!$B6915,'Data Transformation'!$G$425:$G$8425),D6919))</f>
        <v/>
      </c>
      <c r="F6919" t="str">
        <f t="shared" ref="F6919:F6937" si="864">IF(ISLOGICAL(D6919),"",E6919-E6918)</f>
        <v/>
      </c>
      <c r="G6919">
        <f>Weighting!$H$7</f>
        <v>0</v>
      </c>
      <c r="H6919">
        <f t="array" ref="H6919">FREQUENCY(IF('Data Transformation'!$B$4:$B$8425=B6915,'Data Transformation'!$G$4:$G$8425),'Bin Analysis'!$B6919)</f>
        <v>3</v>
      </c>
      <c r="I6919">
        <f t="shared" ref="I6919:I6937" si="865">H6919-H6918</f>
        <v>0</v>
      </c>
      <c r="J6919">
        <f>IF(I6919=0,0,1)</f>
        <v>0</v>
      </c>
      <c r="K6919">
        <f>J6919*Weighting!$W$7</f>
        <v>0</v>
      </c>
      <c r="M6919" s="14"/>
    </row>
    <row r="6920" spans="1:25" x14ac:dyDescent="0.25">
      <c r="A6920" s="32">
        <f>IF(Weighting!$P$8&gt;0,B6920,"")</f>
        <v>0.58299999999999996</v>
      </c>
      <c r="B6920">
        <f>Weighting!$C$8</f>
        <v>0.58299999999999996</v>
      </c>
      <c r="C6920">
        <f>Weighting!$F$8</f>
        <v>0</v>
      </c>
      <c r="D6920" t="b">
        <f>IF(C6920=1,'Data Transformation'!$G$3+0.5*'Data Transformation'!$W$25,IF(C6921=1,D6921-'Data Transformation'!$W$25,FALSE))</f>
        <v>0</v>
      </c>
      <c r="E6920" t="str">
        <f t="array" ref="E6920">IF(ISLOGICAL(D6920),"",FREQUENCY(IF('Data Transformation'!$B$425:$B$8425='Bin Analysis'!$B6915,'Data Transformation'!$G$425:$G$8425),D6920))</f>
        <v/>
      </c>
      <c r="F6920" t="str">
        <f t="shared" si="864"/>
        <v/>
      </c>
      <c r="G6920">
        <f>Weighting!$H$8</f>
        <v>0</v>
      </c>
      <c r="H6920">
        <f t="array" ref="H6920">FREQUENCY(IF('Data Transformation'!$B$4:$B$8425=B6915,'Data Transformation'!$G$4:$G$8425),'Bin Analysis'!$B6920)</f>
        <v>4</v>
      </c>
      <c r="I6920">
        <f t="shared" si="865"/>
        <v>1</v>
      </c>
      <c r="J6920">
        <f t="shared" ref="J6920:J6937" si="866">IF(I6920=0,0,1)</f>
        <v>1</v>
      </c>
      <c r="K6920">
        <f>J6920*Weighting!$W$8</f>
        <v>3</v>
      </c>
      <c r="M6920" s="14"/>
    </row>
    <row r="6921" spans="1:25" x14ac:dyDescent="0.25">
      <c r="A6921" s="32">
        <f>IF(Weighting!$P$9&gt;0,B6921,"")</f>
        <v>0.71399999999999997</v>
      </c>
      <c r="B6921" s="50">
        <f>Weighting!$C$9</f>
        <v>0.71399999999999997</v>
      </c>
      <c r="C6921">
        <f>Weighting!$F$9</f>
        <v>0</v>
      </c>
      <c r="D6921" t="b">
        <f>IF(C6921=1,'Data Transformation'!$G$3+0.5*'Data Transformation'!$W$25,IF(C6922=1,D6922-'Data Transformation'!$W$25,FALSE))</f>
        <v>0</v>
      </c>
      <c r="E6921" t="str">
        <f t="array" ref="E6921">IF(ISLOGICAL(D6921),"",FREQUENCY(IF('Data Transformation'!$B$425:$B$8425='Bin Analysis'!$B6915,'Data Transformation'!$G$425:$G$8425),D6921))</f>
        <v/>
      </c>
      <c r="F6921" t="str">
        <f t="shared" si="864"/>
        <v/>
      </c>
      <c r="G6921">
        <f>Weighting!$H$9</f>
        <v>0</v>
      </c>
      <c r="H6921">
        <f t="array" ref="H6921">FREQUENCY(IF('Data Transformation'!$B$4:$B$8425=B6915,'Data Transformation'!$G$4:$G$8425),'Bin Analysis'!$B6921)</f>
        <v>6</v>
      </c>
      <c r="I6921">
        <f t="shared" si="865"/>
        <v>2</v>
      </c>
      <c r="J6921">
        <f t="shared" si="866"/>
        <v>1</v>
      </c>
      <c r="K6921">
        <f>J6921*Weighting!$W$9</f>
        <v>3</v>
      </c>
      <c r="M6921" s="14"/>
    </row>
    <row r="6922" spans="1:25" x14ac:dyDescent="0.25">
      <c r="A6922" s="32">
        <f>IF(Weighting!$P$10&gt;0,B6922,"")</f>
        <v>0.84499999999999997</v>
      </c>
      <c r="B6922">
        <f>Weighting!$C$10</f>
        <v>0.84499999999999997</v>
      </c>
      <c r="C6922">
        <f>Weighting!$F$10</f>
        <v>0</v>
      </c>
      <c r="D6922" t="b">
        <f>IF(C6922=1,'Data Transformation'!$G$3+0.5*'Data Transformation'!$W$25,IF(C6923=1,D6923-'Data Transformation'!$W$25,FALSE))</f>
        <v>0</v>
      </c>
      <c r="E6922" t="str">
        <f t="array" ref="E6922">IF(ISLOGICAL(D6922),"",FREQUENCY(IF('Data Transformation'!$B$425:$B$8425='Bin Analysis'!$B6915,'Data Transformation'!$G$425:$G$8425),D6922))</f>
        <v/>
      </c>
      <c r="F6922" t="str">
        <f t="shared" si="864"/>
        <v/>
      </c>
      <c r="G6922">
        <f>Weighting!$H$10</f>
        <v>0</v>
      </c>
      <c r="H6922">
        <f t="array" ref="H6922">FREQUENCY(IF('Data Transformation'!$B$4:$B$8425=B6915,'Data Transformation'!$G$4:$G$8425),'Bin Analysis'!$B6922)</f>
        <v>8</v>
      </c>
      <c r="I6922">
        <f t="shared" si="865"/>
        <v>2</v>
      </c>
      <c r="J6922">
        <f t="shared" si="866"/>
        <v>1</v>
      </c>
      <c r="K6922">
        <f>J6922*Weighting!$W$10</f>
        <v>3</v>
      </c>
      <c r="M6922" s="14"/>
    </row>
    <row r="6923" spans="1:25" x14ac:dyDescent="0.25">
      <c r="A6923" s="32">
        <f>IF(Weighting!$P$11&gt;0,B6923,"")</f>
        <v>0.97599999999999998</v>
      </c>
      <c r="B6923">
        <f>Weighting!$C$11</f>
        <v>0.97599999999999998</v>
      </c>
      <c r="C6923">
        <f>Weighting!$F$11</f>
        <v>0</v>
      </c>
      <c r="D6923">
        <f>IF(C6923=1,'Data Transformation'!$G$3+0.5*'Data Transformation'!$W$25,IF(C6924=1,D6924-'Data Transformation'!$W$25,FALSE))</f>
        <v>0.86899999999999999</v>
      </c>
      <c r="E6923">
        <f t="array" ref="E6923">IF(ISLOGICAL(D6923),"",FREQUENCY(IF('Data Transformation'!$B$425:$B$8425='Bin Analysis'!$B6915,'Data Transformation'!$G$425:$G$8425),D6923))</f>
        <v>9</v>
      </c>
      <c r="F6923" t="e">
        <f t="shared" si="864"/>
        <v>#VALUE!</v>
      </c>
      <c r="G6923">
        <f>Weighting!$H$11</f>
        <v>0</v>
      </c>
      <c r="H6923">
        <f t="array" ref="H6923">FREQUENCY(IF('Data Transformation'!$B$4:$B$8425=B6915,'Data Transformation'!$G$4:$G$8425),'Bin Analysis'!$B6923)</f>
        <v>13</v>
      </c>
      <c r="I6923">
        <f t="shared" si="865"/>
        <v>5</v>
      </c>
      <c r="J6923">
        <f t="shared" si="866"/>
        <v>1</v>
      </c>
      <c r="K6923">
        <f>J6923*Weighting!$W$11</f>
        <v>2</v>
      </c>
      <c r="M6923" s="14"/>
    </row>
    <row r="6924" spans="1:25" x14ac:dyDescent="0.25">
      <c r="A6924" s="32">
        <f>IF(Weighting!$P$12&gt;0,B6924,"")</f>
        <v>1.107</v>
      </c>
      <c r="B6924">
        <f>Weighting!$C$12</f>
        <v>1.107</v>
      </c>
      <c r="C6924">
        <f>Weighting!$F$12</f>
        <v>1</v>
      </c>
      <c r="D6924">
        <f>IF(C6924=1,'Data Transformation'!$G$3+0.5*'Data Transformation'!$W$25,IF(C6925=1,D6925-'Data Transformation'!$W$25,FALSE))</f>
        <v>1.131</v>
      </c>
      <c r="E6924">
        <f t="array" ref="E6924">IF(ISLOGICAL(D6924),"",FREQUENCY(IF('Data Transformation'!$B$425:$B$8425='Bin Analysis'!$B6915,'Data Transformation'!$G$425:$G$8425),D6924))</f>
        <v>15</v>
      </c>
      <c r="F6924">
        <f t="shared" si="864"/>
        <v>6</v>
      </c>
      <c r="G6924">
        <f>Weighting!$H$12</f>
        <v>0</v>
      </c>
      <c r="H6924">
        <f t="array" ref="H6924">FREQUENCY(IF('Data Transformation'!$B$4:$B$8425=B6915,'Data Transformation'!$G$4:$G$8425),'Bin Analysis'!$B6924)</f>
        <v>16</v>
      </c>
      <c r="I6924">
        <f t="shared" si="865"/>
        <v>3</v>
      </c>
      <c r="J6924">
        <f t="shared" si="866"/>
        <v>1</v>
      </c>
      <c r="K6924">
        <f>J6924*Weighting!$W$12</f>
        <v>1</v>
      </c>
      <c r="M6924" s="14"/>
    </row>
    <row r="6925" spans="1:25" x14ac:dyDescent="0.25">
      <c r="A6925" s="32">
        <f>IF(Weighting!$P$13&gt;0,B6925,"")</f>
        <v>1.238</v>
      </c>
      <c r="B6925">
        <f>Weighting!$C$13</f>
        <v>1.238</v>
      </c>
      <c r="C6925">
        <f>Weighting!$F$13</f>
        <v>0</v>
      </c>
      <c r="D6925" t="b">
        <f>IF(C6925=1,'Data Transformation'!$G$3+0.5*'Data Transformation'!$W$25,IF(C6926=1,D6926-'Data Transformation'!$W$25,FALSE))</f>
        <v>0</v>
      </c>
      <c r="E6925" t="str">
        <f t="array" ref="E6925">IF(ISLOGICAL(D6925),"",FREQUENCY(IF('Data Transformation'!$B$425:$B$8425='Bin Analysis'!$B6915,'Data Transformation'!$G$425:$G$8425),D6925))</f>
        <v/>
      </c>
      <c r="F6925" t="str">
        <f t="shared" si="864"/>
        <v/>
      </c>
      <c r="G6925">
        <f>Weighting!$H$13</f>
        <v>0</v>
      </c>
      <c r="H6925">
        <f t="array" ref="H6925">FREQUENCY(IF('Data Transformation'!$B$4:$B$8425=B6915,'Data Transformation'!$G$4:$G$8425),'Bin Analysis'!$B6925)</f>
        <v>17</v>
      </c>
      <c r="I6925">
        <f t="shared" si="865"/>
        <v>1</v>
      </c>
      <c r="J6925">
        <f t="shared" si="866"/>
        <v>1</v>
      </c>
      <c r="K6925">
        <f>J6925*Weighting!$W$13</f>
        <v>2</v>
      </c>
      <c r="M6925" s="14"/>
    </row>
    <row r="6926" spans="1:25" x14ac:dyDescent="0.25">
      <c r="A6926" s="32">
        <f>IF(Weighting!$P$14&gt;0,B6926,"")</f>
        <v>1.369</v>
      </c>
      <c r="B6926">
        <f>Weighting!$C$14</f>
        <v>1.369</v>
      </c>
      <c r="C6926">
        <f>Weighting!$F$14</f>
        <v>0</v>
      </c>
      <c r="D6926" t="b">
        <f>IF(C6926=1,'Data Transformation'!$G$3+0.5*'Data Transformation'!$W$25,IF(C6927=1,D6927-'Data Transformation'!$W$25,FALSE))</f>
        <v>0</v>
      </c>
      <c r="E6926" t="str">
        <f t="array" ref="E6926">IF(ISLOGICAL(D6926),"",FREQUENCY(IF('Data Transformation'!$B$425:$B$8425='Bin Analysis'!$B6915,'Data Transformation'!$G$425:$G$8425),D6926))</f>
        <v/>
      </c>
      <c r="F6926" t="str">
        <f t="shared" si="864"/>
        <v/>
      </c>
      <c r="G6926">
        <f>Weighting!$H$14</f>
        <v>0</v>
      </c>
      <c r="H6926">
        <f t="array" ref="H6926">FREQUENCY(IF('Data Transformation'!$B$4:$B$8425=B6915,'Data Transformation'!$G$4:$G$8425),'Bin Analysis'!$B6926)</f>
        <v>17</v>
      </c>
      <c r="I6926">
        <f t="shared" si="865"/>
        <v>0</v>
      </c>
      <c r="J6926">
        <f t="shared" si="866"/>
        <v>0</v>
      </c>
      <c r="K6926">
        <f>J6926*Weighting!$W$14</f>
        <v>0</v>
      </c>
      <c r="M6926" s="14"/>
    </row>
    <row r="6927" spans="1:25" x14ac:dyDescent="0.25">
      <c r="A6927" s="32">
        <f>IF(Weighting!$P$15&gt;0,B6927,"")</f>
        <v>1.5000009999999999</v>
      </c>
      <c r="B6927">
        <f>Weighting!$C$15</f>
        <v>1.5000009999999999</v>
      </c>
      <c r="C6927">
        <f>Weighting!$F$15</f>
        <v>0</v>
      </c>
      <c r="D6927" t="b">
        <f>IF(C6927=1,'Data Transformation'!$G$3+0.5*'Data Transformation'!$W$25,IF(C6928=1,D6928-'Data Transformation'!$W$25,FALSE))</f>
        <v>0</v>
      </c>
      <c r="E6927" t="str">
        <f t="array" ref="E6927">IF(ISLOGICAL(D6927),"",FREQUENCY(IF('Data Transformation'!$B$425:$B$8425='Bin Analysis'!$B6915,'Data Transformation'!$G$425:$G$8425),D6927))</f>
        <v/>
      </c>
      <c r="F6927" t="str">
        <f t="shared" si="864"/>
        <v/>
      </c>
      <c r="G6927">
        <f>Weighting!$H$15</f>
        <v>0</v>
      </c>
      <c r="H6927">
        <f t="array" ref="H6927">FREQUENCY(IF('Data Transformation'!$B$4:$B$8425=B6915,'Data Transformation'!$G$4:$G$8425),'Bin Analysis'!$B6927)</f>
        <v>17</v>
      </c>
      <c r="I6927">
        <f t="shared" si="865"/>
        <v>0</v>
      </c>
      <c r="J6927">
        <f t="shared" si="866"/>
        <v>0</v>
      </c>
      <c r="K6927">
        <f>J6927*Weighting!$W$15</f>
        <v>0</v>
      </c>
      <c r="M6927" s="14"/>
    </row>
    <row r="6928" spans="1:25" x14ac:dyDescent="0.25">
      <c r="A6928" s="32" t="str">
        <f>IF(Weighting!$P$16&gt;0,B6928,"")</f>
        <v/>
      </c>
      <c r="B6928">
        <f>Weighting!$C$16</f>
        <v>1.631</v>
      </c>
      <c r="C6928">
        <f>Weighting!$F$16</f>
        <v>0</v>
      </c>
      <c r="D6928" t="b">
        <f>IF(C6928=1,'Data Transformation'!$G$3+0.5*'Data Transformation'!$W$25,IF(C6929=1,D6929-'Data Transformation'!$W$25,FALSE))</f>
        <v>0</v>
      </c>
      <c r="E6928" t="str">
        <f t="array" ref="E6928">IF(ISLOGICAL(D6928),"",FREQUENCY(IF('Data Transformation'!$B$425:$B$8425='Bin Analysis'!$B6915,'Data Transformation'!$G$425:$G$8425),D6928))</f>
        <v/>
      </c>
      <c r="F6928" t="str">
        <f t="shared" si="864"/>
        <v/>
      </c>
      <c r="G6928">
        <f>Weighting!$H$16</f>
        <v>0</v>
      </c>
      <c r="H6928">
        <f t="array" ref="H6928">FREQUENCY(IF('Data Transformation'!$B$4:$B$8425=B6915,'Data Transformation'!$G$4:$G$8425),'Bin Analysis'!$B6928)</f>
        <v>17</v>
      </c>
      <c r="I6928">
        <f t="shared" si="865"/>
        <v>0</v>
      </c>
      <c r="J6928">
        <f t="shared" si="866"/>
        <v>0</v>
      </c>
      <c r="K6928">
        <f>J6928*Weighting!$W$16</f>
        <v>0</v>
      </c>
      <c r="M6928" s="14"/>
    </row>
    <row r="6929" spans="1:25" x14ac:dyDescent="0.25">
      <c r="A6929" s="32" t="str">
        <f>IF(Weighting!$P$17&gt;0,B6929,"")</f>
        <v/>
      </c>
      <c r="B6929">
        <f>Weighting!$C$17</f>
        <v>1.762</v>
      </c>
      <c r="C6929">
        <f>Weighting!$F$17</f>
        <v>0</v>
      </c>
      <c r="D6929" t="b">
        <f>IF(C6929=1,'Data Transformation'!$G$3+0.5*'Data Transformation'!$W$25,IF(C6930=1,D6930-'Data Transformation'!$W$25,FALSE))</f>
        <v>0</v>
      </c>
      <c r="E6929" t="str">
        <f t="array" ref="E6929">IF(ISLOGICAL(D6929),"",FREQUENCY(IF('Data Transformation'!$B$425:$B$8425='Bin Analysis'!$B6915,'Data Transformation'!$G$425:$G$8425),D6929))</f>
        <v/>
      </c>
      <c r="F6929" t="str">
        <f t="shared" si="864"/>
        <v/>
      </c>
      <c r="G6929">
        <f>Weighting!$H$17</f>
        <v>0</v>
      </c>
      <c r="H6929">
        <f t="array" ref="H6929">FREQUENCY(IF('Data Transformation'!$B$4:$B$8425=B6915,'Data Transformation'!$G$4:$G$8425),'Bin Analysis'!$B6929)</f>
        <v>17</v>
      </c>
      <c r="I6929">
        <f t="shared" si="865"/>
        <v>0</v>
      </c>
      <c r="J6929">
        <f t="shared" si="866"/>
        <v>0</v>
      </c>
      <c r="K6929">
        <f>J6929*Weighting!$W$17</f>
        <v>0</v>
      </c>
      <c r="M6929" s="14"/>
    </row>
    <row r="6930" spans="1:25" x14ac:dyDescent="0.25">
      <c r="A6930" s="32" t="str">
        <f>IF(Weighting!$P$18&gt;0,B6930,"")</f>
        <v/>
      </c>
      <c r="B6930">
        <f>Weighting!$C$18</f>
        <v>1.893</v>
      </c>
      <c r="C6930">
        <f>Weighting!$F$18</f>
        <v>0</v>
      </c>
      <c r="D6930" t="b">
        <f>IF(C6930=1,'Data Transformation'!$G$3+0.5*'Data Transformation'!$W$25,IF(C6931=1,D6931-'Data Transformation'!$W$25,FALSE))</f>
        <v>0</v>
      </c>
      <c r="E6930" t="str">
        <f t="array" ref="E6930">IF(ISLOGICAL(D6930),"",FREQUENCY(IF('Data Transformation'!$B$425:$B$8425='Bin Analysis'!$B6915,'Data Transformation'!$G$425:$G$8425),D6930))</f>
        <v/>
      </c>
      <c r="F6930" t="str">
        <f t="shared" si="864"/>
        <v/>
      </c>
      <c r="G6930">
        <f>Weighting!$H$18</f>
        <v>0</v>
      </c>
      <c r="H6930">
        <f t="array" ref="H6930">FREQUENCY(IF('Data Transformation'!$B$4:$B$8425=B6915,'Data Transformation'!$G$4:$G$8425),'Bin Analysis'!$B6930)</f>
        <v>17</v>
      </c>
      <c r="I6930">
        <f t="shared" si="865"/>
        <v>0</v>
      </c>
      <c r="J6930">
        <f t="shared" si="866"/>
        <v>0</v>
      </c>
      <c r="K6930">
        <f>J6930*Weighting!$W$18</f>
        <v>0</v>
      </c>
      <c r="M6930" s="14"/>
    </row>
    <row r="6931" spans="1:25" x14ac:dyDescent="0.25">
      <c r="A6931" s="32" t="str">
        <f>IF(Weighting!$P$19&gt;0,B6931,"")</f>
        <v/>
      </c>
      <c r="B6931">
        <f>Weighting!$C$19</f>
        <v>2.024</v>
      </c>
      <c r="C6931">
        <f>Weighting!$F$19</f>
        <v>0</v>
      </c>
      <c r="D6931" t="b">
        <f>IF(C6931=1,'Data Transformation'!$G$3+0.5*'Data Transformation'!$W$25,IF(C6932=1,D6932-'Data Transformation'!$W$25,FALSE))</f>
        <v>0</v>
      </c>
      <c r="E6931" t="str">
        <f t="array" ref="E6931">IF(ISLOGICAL(D6931),"",FREQUENCY(IF('Data Transformation'!$B$425:$B$8425='Bin Analysis'!$B6915,'Data Transformation'!$G$425:$G$8425),D6931))</f>
        <v/>
      </c>
      <c r="F6931" t="str">
        <f t="shared" si="864"/>
        <v/>
      </c>
      <c r="G6931">
        <f>Weighting!$H$19</f>
        <v>0</v>
      </c>
      <c r="H6931">
        <f t="array" ref="H6931">FREQUENCY(IF('Data Transformation'!$B$4:$B$8425=B6915,'Data Transformation'!$G$4:$G$8425),'Bin Analysis'!$B6931)</f>
        <v>17</v>
      </c>
      <c r="I6931">
        <f t="shared" si="865"/>
        <v>0</v>
      </c>
      <c r="J6931">
        <f t="shared" si="866"/>
        <v>0</v>
      </c>
      <c r="K6931">
        <f>J6931*Weighting!$W$19</f>
        <v>0</v>
      </c>
      <c r="M6931" s="14"/>
    </row>
    <row r="6932" spans="1:25" x14ac:dyDescent="0.25">
      <c r="A6932" s="32" t="str">
        <f>IF(Weighting!$P$20&gt;0,B6932,"")</f>
        <v/>
      </c>
      <c r="B6932">
        <f>Weighting!$C$20</f>
        <v>2.1550000000000002</v>
      </c>
      <c r="C6932">
        <f>Weighting!$F$20</f>
        <v>0</v>
      </c>
      <c r="D6932" t="b">
        <f>IF(C6932=1,'Data Transformation'!$G$3+0.5*'Data Transformation'!$W$25,IF(C6933=1,D6933-'Data Transformation'!$W$25,FALSE))</f>
        <v>0</v>
      </c>
      <c r="E6932" t="str">
        <f t="array" ref="E6932">IF(ISLOGICAL(D6932),"",FREQUENCY(IF('Data Transformation'!$B$425:$B$8425='Bin Analysis'!$B6915,'Data Transformation'!$G$425:$G$8425),D6932))</f>
        <v/>
      </c>
      <c r="F6932" t="str">
        <f t="shared" si="864"/>
        <v/>
      </c>
      <c r="G6932">
        <f>Weighting!$H$20</f>
        <v>0</v>
      </c>
      <c r="H6932">
        <f t="array" ref="H6932">FREQUENCY(IF('Data Transformation'!$B$4:$B$8425=B6915,'Data Transformation'!$G$4:$G$8425),'Bin Analysis'!$B6932)</f>
        <v>17</v>
      </c>
      <c r="I6932">
        <f t="shared" si="865"/>
        <v>0</v>
      </c>
      <c r="J6932">
        <f t="shared" si="866"/>
        <v>0</v>
      </c>
      <c r="K6932">
        <f>J6932*Weighting!$W$20</f>
        <v>0</v>
      </c>
      <c r="M6932" s="14"/>
    </row>
    <row r="6933" spans="1:25" x14ac:dyDescent="0.25">
      <c r="A6933" s="32" t="str">
        <f>IF(Weighting!$P$21&gt;0,B6933,"")</f>
        <v/>
      </c>
      <c r="B6933">
        <f>Weighting!$C$21</f>
        <v>2.2860000000000005</v>
      </c>
      <c r="C6933">
        <f>Weighting!$F$21</f>
        <v>0</v>
      </c>
      <c r="D6933" t="b">
        <f>IF(C6933=1,'Data Transformation'!$G$3+0.5*'Data Transformation'!$W$25,IF(C6934=1,D6934-'Data Transformation'!$W$25,FALSE))</f>
        <v>0</v>
      </c>
      <c r="E6933" t="str">
        <f t="array" ref="E6933">IF(ISLOGICAL(D6933),"",FREQUENCY(IF('Data Transformation'!$B$425:$B$8425='Bin Analysis'!$B6915,'Data Transformation'!$G$425:$G$8425),D6933))</f>
        <v/>
      </c>
      <c r="F6933" t="str">
        <f t="shared" si="864"/>
        <v/>
      </c>
      <c r="G6933">
        <f>Weighting!$H$21</f>
        <v>0</v>
      </c>
      <c r="H6933">
        <f t="array" ref="H6933">FREQUENCY(IF('Data Transformation'!$B$4:$B$8425=B6915,'Data Transformation'!$G$4:$G$8425),'Bin Analysis'!$B6933)</f>
        <v>17</v>
      </c>
      <c r="I6933">
        <f t="shared" si="865"/>
        <v>0</v>
      </c>
      <c r="J6933">
        <f t="shared" si="866"/>
        <v>0</v>
      </c>
      <c r="K6933">
        <f>J6933*Weighting!$W$21</f>
        <v>0</v>
      </c>
      <c r="M6933" s="14"/>
    </row>
    <row r="6934" spans="1:25" x14ac:dyDescent="0.25">
      <c r="A6934" s="32" t="str">
        <f>IF(Weighting!$P$22&gt;0,B6934,"")</f>
        <v/>
      </c>
      <c r="B6934">
        <f>Weighting!$C$22</f>
        <v>2.4170000000000007</v>
      </c>
      <c r="C6934">
        <f>Weighting!$F$22</f>
        <v>0</v>
      </c>
      <c r="D6934" t="b">
        <f>IF(C6934=1,'Data Transformation'!$G$3+0.5*'Data Transformation'!$W$25,IF(C6935=1,D6935-'Data Transformation'!$W$25,FALSE))</f>
        <v>0</v>
      </c>
      <c r="E6934" t="str">
        <f t="array" ref="E6934">IF(ISLOGICAL(D6934),"",FREQUENCY(IF('Data Transformation'!$B$425:$B$8425='Bin Analysis'!$B6915,'Data Transformation'!$G$425:$G$8425),D6934))</f>
        <v/>
      </c>
      <c r="F6934" t="str">
        <f t="shared" si="864"/>
        <v/>
      </c>
      <c r="G6934">
        <f>Weighting!$H$22</f>
        <v>0</v>
      </c>
      <c r="H6934">
        <f t="array" ref="H6934">FREQUENCY(IF('Data Transformation'!$B$4:$B$8425=B6915,'Data Transformation'!$G$4:$G$8425),'Bin Analysis'!$B6934)</f>
        <v>17</v>
      </c>
      <c r="I6934">
        <f t="shared" si="865"/>
        <v>0</v>
      </c>
      <c r="J6934">
        <f t="shared" si="866"/>
        <v>0</v>
      </c>
      <c r="K6934">
        <f>J6934*Weighting!$W$22</f>
        <v>0</v>
      </c>
      <c r="M6934" s="14"/>
    </row>
    <row r="6935" spans="1:25" x14ac:dyDescent="0.25">
      <c r="A6935" s="32" t="str">
        <f>IF(Weighting!$P$23&gt;0,B6935,"")</f>
        <v/>
      </c>
      <c r="B6935">
        <f>Weighting!$C$23</f>
        <v>2.5480000000000009</v>
      </c>
      <c r="C6935">
        <f>Weighting!$F$23</f>
        <v>0</v>
      </c>
      <c r="D6935" t="b">
        <f>IF(C6935=1,'Data Transformation'!$G$3+0.5*'Data Transformation'!$W$25,IF(C6936=1,D6936-'Data Transformation'!$W$25,FALSE))</f>
        <v>0</v>
      </c>
      <c r="E6935" t="str">
        <f t="array" ref="E6935">IF(ISLOGICAL(D6935),"",FREQUENCY(IF('Data Transformation'!$B$425:$B$8425='Bin Analysis'!$B6915,'Data Transformation'!$G$425:$G$8425),D6935))</f>
        <v/>
      </c>
      <c r="F6935" t="str">
        <f t="shared" si="864"/>
        <v/>
      </c>
      <c r="G6935">
        <f>Weighting!$H$23</f>
        <v>0</v>
      </c>
      <c r="H6935">
        <f t="array" ref="H6935">FREQUENCY(IF('Data Transformation'!$B$4:$B$8425=B6915,'Data Transformation'!$G$4:$G$8425),'Bin Analysis'!$B6935)</f>
        <v>17</v>
      </c>
      <c r="I6935">
        <f t="shared" si="865"/>
        <v>0</v>
      </c>
      <c r="J6935">
        <f t="shared" si="866"/>
        <v>0</v>
      </c>
      <c r="K6935">
        <f>J6935*Weighting!$W$23</f>
        <v>0</v>
      </c>
      <c r="M6935" s="14"/>
    </row>
    <row r="6936" spans="1:25" x14ac:dyDescent="0.25">
      <c r="A6936" s="32" t="str">
        <f>IF(Weighting!$P$24&gt;0,B6936,"")</f>
        <v/>
      </c>
      <c r="B6936">
        <f>Weighting!$C$24</f>
        <v>2.6790000000000012</v>
      </c>
      <c r="C6936">
        <f>Weighting!$F$24</f>
        <v>0</v>
      </c>
      <c r="D6936" t="b">
        <f>IF(C6936=1,'Data Transformation'!$G$3+0.5*'Data Transformation'!$W$25,IF(C6937=1,D6937-'Data Transformation'!$W$25,FALSE))</f>
        <v>0</v>
      </c>
      <c r="E6936" t="str">
        <f t="array" ref="E6936">IF(ISLOGICAL(D6936),"",FREQUENCY(IF('Data Transformation'!$B$425:$B$8425='Bin Analysis'!$B6915,'Data Transformation'!$G$425:$G$8425),D6936))</f>
        <v/>
      </c>
      <c r="F6936" t="str">
        <f t="shared" si="864"/>
        <v/>
      </c>
      <c r="G6936">
        <f>Weighting!$H$24</f>
        <v>0</v>
      </c>
      <c r="H6936">
        <f t="array" ref="H6936">FREQUENCY(IF('Data Transformation'!$B$4:$B$8425=B6915,'Data Transformation'!$G$4:$G$8425),'Bin Analysis'!$B6936)</f>
        <v>17</v>
      </c>
      <c r="I6936">
        <f t="shared" si="865"/>
        <v>0</v>
      </c>
      <c r="J6936">
        <f t="shared" si="866"/>
        <v>0</v>
      </c>
      <c r="K6936">
        <f>J6936*Weighting!$W$24</f>
        <v>0</v>
      </c>
      <c r="M6936" s="14"/>
    </row>
    <row r="6937" spans="1:25" x14ac:dyDescent="0.25">
      <c r="A6937" s="32" t="str">
        <f>IF(Weighting!$P$25&gt;0,B6937,"")</f>
        <v/>
      </c>
      <c r="B6937">
        <f>Weighting!$C$25</f>
        <v>2.8100000000000014</v>
      </c>
      <c r="C6937">
        <f>Weighting!$F$25</f>
        <v>0</v>
      </c>
      <c r="D6937" t="b">
        <f>IF(C6937=1,'Data Transformation'!$G$3+0.5*'Data Transformation'!$W$25,IF(C6938=1,D6938-'Data Transformation'!$W$25,FALSE))</f>
        <v>0</v>
      </c>
      <c r="E6937" t="str">
        <f t="array" ref="E6937">IF(ISLOGICAL(D6937),"",FREQUENCY(IF('Data Transformation'!$B$425:$B$8425='Bin Analysis'!$B6915,'Data Transformation'!$G$425:$G$8425),D6937))</f>
        <v/>
      </c>
      <c r="F6937" t="str">
        <f t="shared" si="864"/>
        <v/>
      </c>
      <c r="G6937">
        <f>Weighting!$H$25</f>
        <v>0</v>
      </c>
      <c r="H6937">
        <f t="array" ref="H6937">FREQUENCY(IF('Data Transformation'!$B$4:$B$8425=B6915,'Data Transformation'!$G$4:$G$8425),'Bin Analysis'!$B6937)</f>
        <v>17</v>
      </c>
      <c r="I6937">
        <f t="shared" si="865"/>
        <v>0</v>
      </c>
      <c r="J6937">
        <f t="shared" si="866"/>
        <v>0</v>
      </c>
      <c r="K6937">
        <f>J6937*Weighting!$W$25</f>
        <v>0</v>
      </c>
      <c r="M6937" s="14"/>
    </row>
    <row r="6938" spans="1:25" x14ac:dyDescent="0.25">
      <c r="O6938"/>
      <c r="P6938"/>
      <c r="Q6938"/>
      <c r="R6938"/>
    </row>
    <row r="6939" spans="1:25" ht="23.25" x14ac:dyDescent="0.35">
      <c r="A6939" s="21" t="s">
        <v>0</v>
      </c>
      <c r="B6939" s="21">
        <f>IFERROR(VLOOKUP(C6939,'Data Transformation'!$L$6:$M$426,2,FALSE),"")</f>
        <v>289</v>
      </c>
      <c r="C6939" s="21">
        <f>C6915+1</f>
        <v>289</v>
      </c>
      <c r="D6939" s="21"/>
      <c r="E6939" s="21"/>
      <c r="F6939" s="21"/>
      <c r="G6939" s="21"/>
      <c r="H6939" s="22"/>
      <c r="I6939" s="22"/>
      <c r="J6939" s="22"/>
      <c r="K6939" s="21"/>
      <c r="L6939" s="21">
        <f>B6939</f>
        <v>289</v>
      </c>
      <c r="M6939" s="23">
        <f>INDEX('Data Transformation'!$O$4:$O$424,MATCH($B6939,'Data Transformation'!$M$4:$M$424,0),MATCH($M$2,'Data Transformation'!$O$3,0))</f>
        <v>19</v>
      </c>
      <c r="N6939" s="27">
        <f>IF('Input and Summary Results'!$J$16="minimum",'Bin Analysis'!X6940/(M6939-1),'Bin Analysis'!Y6939/('Bin Analysis'!M6939-1))</f>
        <v>0</v>
      </c>
      <c r="O6939" s="27">
        <f>IF(M6939=FALSE,NA(),(VLOOKUP(1,C6942:K6961,4,FALSE))/(M6939-1))</f>
        <v>0.94444444444444442</v>
      </c>
      <c r="P6939" s="27">
        <f>IF(M6939=FALSE,NA(),SUM(J6942:J6961)/Weighting!$S$5)</f>
        <v>0.4</v>
      </c>
      <c r="Q6939" s="27">
        <f>IF(M6939=FALSE,NA(),SUM(K6942:K6961)/Weighting!$S$6)</f>
        <v>0.2608695652173913</v>
      </c>
      <c r="R6939" s="27">
        <f>IF(M6939=FALSE,NA(),(VLOOKUP(1,G6942:K6961,3,FALSE))/(M6939-1))</f>
        <v>5.5555555555555552E-2</v>
      </c>
      <c r="S6939" s="22" t="str">
        <f>IF(M6939=FALSE,NA(),IF(SUM(J6942:J6961)=2,"yes","no"))</f>
        <v>no</v>
      </c>
      <c r="X6939" s="2" cm="2">
        <f t="array" ref="X6939:X6940">FREQUENCY(IF('Data Transformation'!$B$425:$B$6424='Bin Analysis'!L6939,'Data Transformation'!$G$425:$G$6424),'Data Transformation'!$U$11)</f>
        <v>18</v>
      </c>
      <c r="Y6939" s="2" cm="2">
        <f t="array" ref="Y6939:Y6940">FREQUENCY(IF('Data Transformation'!$B$425:$B$6424='Bin Analysis'!L6939,'Data Transformation'!$G$425:$G$6424),'Data Transformation'!$U$12)</f>
        <v>1</v>
      </c>
    </row>
    <row r="6940" spans="1:25" x14ac:dyDescent="0.25">
      <c r="A6940" s="14" t="s">
        <v>66</v>
      </c>
      <c r="B6940" t="s">
        <v>47</v>
      </c>
      <c r="C6940" t="s">
        <v>5</v>
      </c>
      <c r="D6940" t="s">
        <v>99</v>
      </c>
      <c r="E6940" t="s">
        <v>100</v>
      </c>
      <c r="F6940" t="s">
        <v>101</v>
      </c>
      <c r="G6940" t="s">
        <v>69</v>
      </c>
      <c r="H6940" t="s">
        <v>31</v>
      </c>
      <c r="I6940" t="s">
        <v>32</v>
      </c>
      <c r="J6940" t="s">
        <v>46</v>
      </c>
      <c r="K6940" s="14" t="s">
        <v>45</v>
      </c>
      <c r="M6940" s="14"/>
      <c r="X6940" s="2">
        <v>0</v>
      </c>
      <c r="Y6940" s="2">
        <v>17</v>
      </c>
    </row>
    <row r="6941" spans="1:25" x14ac:dyDescent="0.25">
      <c r="A6941" s="32"/>
      <c r="D6941" t="b">
        <f>IF(C6941=1,'Data Transformation'!$G$3+0.5*'Data Transformation'!$W$25,IF(C6942=1,D6942-'Data Transformation'!$W$25,FALSE))</f>
        <v>0</v>
      </c>
      <c r="E6941" t="str">
        <f t="array" ref="E6941">IF(ISLOGICAL(D6941),"",FREQUENCY(IF('Data Transformation'!$B$425:$B$8425='Bin Analysis'!$B6939,'Data Transformation'!$G$425:$G$8425),D6941))</f>
        <v/>
      </c>
      <c r="F6941" t="str">
        <f>IF(ISLOGICAL(D6941),"",E6941-E6940)</f>
        <v/>
      </c>
      <c r="M6941" s="14"/>
    </row>
    <row r="6942" spans="1:25" x14ac:dyDescent="0.25">
      <c r="A6942" s="32">
        <f>IF(Weighting!$P$6&gt;0,B6942,"")</f>
        <v>0.32100000000000001</v>
      </c>
      <c r="B6942">
        <f>Weighting!$C$6</f>
        <v>0.32100000000000001</v>
      </c>
      <c r="C6942">
        <f>Weighting!$F$6</f>
        <v>0</v>
      </c>
      <c r="D6942" t="b">
        <f>IF(C6942=1,'Data Transformation'!$G$3+0.5*'Data Transformation'!$W$25,IF(C6943=1,D6943-'Data Transformation'!$W$25,FALSE))</f>
        <v>0</v>
      </c>
      <c r="E6942" t="str">
        <f t="array" ref="E6942">IF(ISLOGICAL(D6942),"",FREQUENCY(IF('Data Transformation'!$B$425:$B$8425='Bin Analysis'!$B6939,'Data Transformation'!$G$425:$G$8425),D6942))</f>
        <v/>
      </c>
      <c r="F6942" t="str">
        <f>IF(ISLOGICAL(D6942),"",E6942-E6941)</f>
        <v/>
      </c>
      <c r="G6942">
        <f>Weighting!$H$6</f>
        <v>1</v>
      </c>
      <c r="H6942">
        <f t="array" ref="H6942">FREQUENCY(IF('Data Transformation'!$B$4:$B$8425=B6939,'Data Transformation'!$G$4:$G$8425),'Bin Analysis'!$B6942)</f>
        <v>1</v>
      </c>
      <c r="I6942">
        <f>H6942-H6941</f>
        <v>1</v>
      </c>
      <c r="J6942">
        <f>IF(I6942=0,0,1)</f>
        <v>1</v>
      </c>
      <c r="K6942">
        <f>J6942*Weighting!$W$6</f>
        <v>1</v>
      </c>
      <c r="M6942" s="14"/>
    </row>
    <row r="6943" spans="1:25" x14ac:dyDescent="0.25">
      <c r="A6943" s="32">
        <f>IF(Weighting!$P$7&gt;0,B6943,"")</f>
        <v>0.45200000000000001</v>
      </c>
      <c r="B6943">
        <f>Weighting!$C$7</f>
        <v>0.45200000000000001</v>
      </c>
      <c r="C6943">
        <f>Weighting!$F$7</f>
        <v>0</v>
      </c>
      <c r="D6943" t="b">
        <f>IF(C6943=1,'Data Transformation'!$G$3+0.5*'Data Transformation'!$W$25,IF(C6944=1,D6944-'Data Transformation'!$W$25,FALSE))</f>
        <v>0</v>
      </c>
      <c r="E6943" t="str">
        <f t="array" ref="E6943">IF(ISLOGICAL(D6943),"",FREQUENCY(IF('Data Transformation'!$B$425:$B$8425='Bin Analysis'!$B6939,'Data Transformation'!$G$425:$G$8425),D6943))</f>
        <v/>
      </c>
      <c r="F6943" t="str">
        <f t="shared" ref="F6943:F6961" si="867">IF(ISLOGICAL(D6943),"",E6943-E6942)</f>
        <v/>
      </c>
      <c r="G6943">
        <f>Weighting!$H$7</f>
        <v>0</v>
      </c>
      <c r="H6943">
        <f t="array" ref="H6943">FREQUENCY(IF('Data Transformation'!$B$4:$B$8425=B6939,'Data Transformation'!$G$4:$G$8425),'Bin Analysis'!$B6943)</f>
        <v>1</v>
      </c>
      <c r="I6943">
        <f t="shared" ref="I6943:I6961" si="868">H6943-H6942</f>
        <v>0</v>
      </c>
      <c r="J6943">
        <f>IF(I6943=0,0,1)</f>
        <v>0</v>
      </c>
      <c r="K6943">
        <f>J6943*Weighting!$W$7</f>
        <v>0</v>
      </c>
      <c r="M6943" s="14"/>
    </row>
    <row r="6944" spans="1:25" x14ac:dyDescent="0.25">
      <c r="A6944" s="32">
        <f>IF(Weighting!$P$8&gt;0,B6944,"")</f>
        <v>0.58299999999999996</v>
      </c>
      <c r="B6944">
        <f>Weighting!$C$8</f>
        <v>0.58299999999999996</v>
      </c>
      <c r="C6944">
        <f>Weighting!$F$8</f>
        <v>0</v>
      </c>
      <c r="D6944" t="b">
        <f>IF(C6944=1,'Data Transformation'!$G$3+0.5*'Data Transformation'!$W$25,IF(C6945=1,D6945-'Data Transformation'!$W$25,FALSE))</f>
        <v>0</v>
      </c>
      <c r="E6944" t="str">
        <f t="array" ref="E6944">IF(ISLOGICAL(D6944),"",FREQUENCY(IF('Data Transformation'!$B$425:$B$8425='Bin Analysis'!$B6939,'Data Transformation'!$G$425:$G$8425),D6944))</f>
        <v/>
      </c>
      <c r="F6944" t="str">
        <f t="shared" si="867"/>
        <v/>
      </c>
      <c r="G6944">
        <f>Weighting!$H$8</f>
        <v>0</v>
      </c>
      <c r="H6944">
        <f t="array" ref="H6944">FREQUENCY(IF('Data Transformation'!$B$4:$B$8425=B6939,'Data Transformation'!$G$4:$G$8425),'Bin Analysis'!$B6944)</f>
        <v>1</v>
      </c>
      <c r="I6944">
        <f t="shared" si="868"/>
        <v>0</v>
      </c>
      <c r="J6944">
        <f t="shared" ref="J6944:J6961" si="869">IF(I6944=0,0,1)</f>
        <v>0</v>
      </c>
      <c r="K6944">
        <f>J6944*Weighting!$W$8</f>
        <v>0</v>
      </c>
      <c r="M6944" s="14"/>
    </row>
    <row r="6945" spans="1:13" x14ac:dyDescent="0.25">
      <c r="A6945" s="32">
        <f>IF(Weighting!$P$9&gt;0,B6945,"")</f>
        <v>0.71399999999999997</v>
      </c>
      <c r="B6945" s="50">
        <f>Weighting!$C$9</f>
        <v>0.71399999999999997</v>
      </c>
      <c r="C6945">
        <f>Weighting!$F$9</f>
        <v>0</v>
      </c>
      <c r="D6945" t="b">
        <f>IF(C6945=1,'Data Transformation'!$G$3+0.5*'Data Transformation'!$W$25,IF(C6946=1,D6946-'Data Transformation'!$W$25,FALSE))</f>
        <v>0</v>
      </c>
      <c r="E6945" t="str">
        <f t="array" ref="E6945">IF(ISLOGICAL(D6945),"",FREQUENCY(IF('Data Transformation'!$B$425:$B$8425='Bin Analysis'!$B6939,'Data Transformation'!$G$425:$G$8425),D6945))</f>
        <v/>
      </c>
      <c r="F6945" t="str">
        <f t="shared" si="867"/>
        <v/>
      </c>
      <c r="G6945">
        <f>Weighting!$H$9</f>
        <v>0</v>
      </c>
      <c r="H6945">
        <f t="array" ref="H6945">FREQUENCY(IF('Data Transformation'!$B$4:$B$8425=B6939,'Data Transformation'!$G$4:$G$8425),'Bin Analysis'!$B6945)</f>
        <v>1</v>
      </c>
      <c r="I6945">
        <f t="shared" si="868"/>
        <v>0</v>
      </c>
      <c r="J6945">
        <f t="shared" si="869"/>
        <v>0</v>
      </c>
      <c r="K6945">
        <f>J6945*Weighting!$W$9</f>
        <v>0</v>
      </c>
      <c r="M6945" s="14"/>
    </row>
    <row r="6946" spans="1:13" x14ac:dyDescent="0.25">
      <c r="A6946" s="32">
        <f>IF(Weighting!$P$10&gt;0,B6946,"")</f>
        <v>0.84499999999999997</v>
      </c>
      <c r="B6946">
        <f>Weighting!$C$10</f>
        <v>0.84499999999999997</v>
      </c>
      <c r="C6946">
        <f>Weighting!$F$10</f>
        <v>0</v>
      </c>
      <c r="D6946" t="b">
        <f>IF(C6946=1,'Data Transformation'!$G$3+0.5*'Data Transformation'!$W$25,IF(C6947=1,D6947-'Data Transformation'!$W$25,FALSE))</f>
        <v>0</v>
      </c>
      <c r="E6946" t="str">
        <f t="array" ref="E6946">IF(ISLOGICAL(D6946),"",FREQUENCY(IF('Data Transformation'!$B$425:$B$8425='Bin Analysis'!$B6939,'Data Transformation'!$G$425:$G$8425),D6946))</f>
        <v/>
      </c>
      <c r="F6946" t="str">
        <f t="shared" si="867"/>
        <v/>
      </c>
      <c r="G6946">
        <f>Weighting!$H$10</f>
        <v>0</v>
      </c>
      <c r="H6946">
        <f t="array" ref="H6946">FREQUENCY(IF('Data Transformation'!$B$4:$B$8425=B6939,'Data Transformation'!$G$4:$G$8425),'Bin Analysis'!$B6946)</f>
        <v>1</v>
      </c>
      <c r="I6946">
        <f t="shared" si="868"/>
        <v>0</v>
      </c>
      <c r="J6946">
        <f t="shared" si="869"/>
        <v>0</v>
      </c>
      <c r="K6946">
        <f>J6946*Weighting!$W$10</f>
        <v>0</v>
      </c>
      <c r="M6946" s="14"/>
    </row>
    <row r="6947" spans="1:13" x14ac:dyDescent="0.25">
      <c r="A6947" s="32">
        <f>IF(Weighting!$P$11&gt;0,B6947,"")</f>
        <v>0.97599999999999998</v>
      </c>
      <c r="B6947">
        <f>Weighting!$C$11</f>
        <v>0.97599999999999998</v>
      </c>
      <c r="C6947">
        <f>Weighting!$F$11</f>
        <v>0</v>
      </c>
      <c r="D6947">
        <f>IF(C6947=1,'Data Transformation'!$G$3+0.5*'Data Transformation'!$W$25,IF(C6948=1,D6948-'Data Transformation'!$W$25,FALSE))</f>
        <v>0.86899999999999999</v>
      </c>
      <c r="E6947">
        <f t="array" ref="E6947">IF(ISLOGICAL(D6947),"",FREQUENCY(IF('Data Transformation'!$B$425:$B$8425='Bin Analysis'!$B6939,'Data Transformation'!$G$425:$G$8425),D6947))</f>
        <v>1</v>
      </c>
      <c r="F6947" t="e">
        <f t="shared" si="867"/>
        <v>#VALUE!</v>
      </c>
      <c r="G6947">
        <f>Weighting!$H$11</f>
        <v>0</v>
      </c>
      <c r="H6947">
        <f t="array" ref="H6947">FREQUENCY(IF('Data Transformation'!$B$4:$B$8425=B6939,'Data Transformation'!$G$4:$G$8425),'Bin Analysis'!$B6947)</f>
        <v>5</v>
      </c>
      <c r="I6947">
        <f t="shared" si="868"/>
        <v>4</v>
      </c>
      <c r="J6947">
        <f t="shared" si="869"/>
        <v>1</v>
      </c>
      <c r="K6947">
        <f>J6947*Weighting!$W$11</f>
        <v>2</v>
      </c>
      <c r="M6947" s="14"/>
    </row>
    <row r="6948" spans="1:13" x14ac:dyDescent="0.25">
      <c r="A6948" s="32">
        <f>IF(Weighting!$P$12&gt;0,B6948,"")</f>
        <v>1.107</v>
      </c>
      <c r="B6948">
        <f>Weighting!$C$12</f>
        <v>1.107</v>
      </c>
      <c r="C6948">
        <f>Weighting!$F$12</f>
        <v>1</v>
      </c>
      <c r="D6948">
        <f>IF(C6948=1,'Data Transformation'!$G$3+0.5*'Data Transformation'!$W$25,IF(C6949=1,D6949-'Data Transformation'!$W$25,FALSE))</f>
        <v>1.131</v>
      </c>
      <c r="E6948">
        <f t="array" ref="E6948">IF(ISLOGICAL(D6948),"",FREQUENCY(IF('Data Transformation'!$B$425:$B$8425='Bin Analysis'!$B6939,'Data Transformation'!$G$425:$G$8425),D6948))</f>
        <v>18</v>
      </c>
      <c r="F6948">
        <f t="shared" si="867"/>
        <v>17</v>
      </c>
      <c r="G6948">
        <f>Weighting!$H$12</f>
        <v>0</v>
      </c>
      <c r="H6948">
        <f t="array" ref="H6948">FREQUENCY(IF('Data Transformation'!$B$4:$B$8425=B6939,'Data Transformation'!$G$4:$G$8425),'Bin Analysis'!$B6948)</f>
        <v>15</v>
      </c>
      <c r="I6948">
        <f t="shared" si="868"/>
        <v>10</v>
      </c>
      <c r="J6948">
        <f t="shared" si="869"/>
        <v>1</v>
      </c>
      <c r="K6948">
        <f>J6948*Weighting!$W$12</f>
        <v>1</v>
      </c>
      <c r="M6948" s="14"/>
    </row>
    <row r="6949" spans="1:13" x14ac:dyDescent="0.25">
      <c r="A6949" s="32">
        <f>IF(Weighting!$P$13&gt;0,B6949,"")</f>
        <v>1.238</v>
      </c>
      <c r="B6949">
        <f>Weighting!$C$13</f>
        <v>1.238</v>
      </c>
      <c r="C6949">
        <f>Weighting!$F$13</f>
        <v>0</v>
      </c>
      <c r="D6949" t="b">
        <f>IF(C6949=1,'Data Transformation'!$G$3+0.5*'Data Transformation'!$W$25,IF(C6950=1,D6950-'Data Transformation'!$W$25,FALSE))</f>
        <v>0</v>
      </c>
      <c r="E6949" t="str">
        <f t="array" ref="E6949">IF(ISLOGICAL(D6949),"",FREQUENCY(IF('Data Transformation'!$B$425:$B$8425='Bin Analysis'!$B6939,'Data Transformation'!$G$425:$G$8425),D6949))</f>
        <v/>
      </c>
      <c r="F6949" t="str">
        <f t="shared" si="867"/>
        <v/>
      </c>
      <c r="G6949">
        <f>Weighting!$H$13</f>
        <v>0</v>
      </c>
      <c r="H6949">
        <f t="array" ref="H6949">FREQUENCY(IF('Data Transformation'!$B$4:$B$8425=B6939,'Data Transformation'!$G$4:$G$8425),'Bin Analysis'!$B6949)</f>
        <v>19</v>
      </c>
      <c r="I6949">
        <f t="shared" si="868"/>
        <v>4</v>
      </c>
      <c r="J6949">
        <f t="shared" si="869"/>
        <v>1</v>
      </c>
      <c r="K6949">
        <f>J6949*Weighting!$W$13</f>
        <v>2</v>
      </c>
      <c r="M6949" s="14"/>
    </row>
    <row r="6950" spans="1:13" x14ac:dyDescent="0.25">
      <c r="A6950" s="32">
        <f>IF(Weighting!$P$14&gt;0,B6950,"")</f>
        <v>1.369</v>
      </c>
      <c r="B6950">
        <f>Weighting!$C$14</f>
        <v>1.369</v>
      </c>
      <c r="C6950">
        <f>Weighting!$F$14</f>
        <v>0</v>
      </c>
      <c r="D6950" t="b">
        <f>IF(C6950=1,'Data Transformation'!$G$3+0.5*'Data Transformation'!$W$25,IF(C6951=1,D6951-'Data Transformation'!$W$25,FALSE))</f>
        <v>0</v>
      </c>
      <c r="E6950" t="str">
        <f t="array" ref="E6950">IF(ISLOGICAL(D6950),"",FREQUENCY(IF('Data Transformation'!$B$425:$B$8425='Bin Analysis'!$B6939,'Data Transformation'!$G$425:$G$8425),D6950))</f>
        <v/>
      </c>
      <c r="F6950" t="str">
        <f t="shared" si="867"/>
        <v/>
      </c>
      <c r="G6950">
        <f>Weighting!$H$14</f>
        <v>0</v>
      </c>
      <c r="H6950">
        <f t="array" ref="H6950">FREQUENCY(IF('Data Transformation'!$B$4:$B$8425=B6939,'Data Transformation'!$G$4:$G$8425),'Bin Analysis'!$B6950)</f>
        <v>19</v>
      </c>
      <c r="I6950">
        <f t="shared" si="868"/>
        <v>0</v>
      </c>
      <c r="J6950">
        <f t="shared" si="869"/>
        <v>0</v>
      </c>
      <c r="K6950">
        <f>J6950*Weighting!$W$14</f>
        <v>0</v>
      </c>
      <c r="M6950" s="14"/>
    </row>
    <row r="6951" spans="1:13" x14ac:dyDescent="0.25">
      <c r="A6951" s="32">
        <f>IF(Weighting!$P$15&gt;0,B6951,"")</f>
        <v>1.5000009999999999</v>
      </c>
      <c r="B6951">
        <f>Weighting!$C$15</f>
        <v>1.5000009999999999</v>
      </c>
      <c r="C6951">
        <f>Weighting!$F$15</f>
        <v>0</v>
      </c>
      <c r="D6951" t="b">
        <f>IF(C6951=1,'Data Transformation'!$G$3+0.5*'Data Transformation'!$W$25,IF(C6952=1,D6952-'Data Transformation'!$W$25,FALSE))</f>
        <v>0</v>
      </c>
      <c r="E6951" t="str">
        <f t="array" ref="E6951">IF(ISLOGICAL(D6951),"",FREQUENCY(IF('Data Transformation'!$B$425:$B$8425='Bin Analysis'!$B6939,'Data Transformation'!$G$425:$G$8425),D6951))</f>
        <v/>
      </c>
      <c r="F6951" t="str">
        <f t="shared" si="867"/>
        <v/>
      </c>
      <c r="G6951">
        <f>Weighting!$H$15</f>
        <v>0</v>
      </c>
      <c r="H6951">
        <f t="array" ref="H6951">FREQUENCY(IF('Data Transformation'!$B$4:$B$8425=B6939,'Data Transformation'!$G$4:$G$8425),'Bin Analysis'!$B6951)</f>
        <v>19</v>
      </c>
      <c r="I6951">
        <f t="shared" si="868"/>
        <v>0</v>
      </c>
      <c r="J6951">
        <f t="shared" si="869"/>
        <v>0</v>
      </c>
      <c r="K6951">
        <f>J6951*Weighting!$W$15</f>
        <v>0</v>
      </c>
      <c r="M6951" s="14"/>
    </row>
    <row r="6952" spans="1:13" x14ac:dyDescent="0.25">
      <c r="A6952" s="32" t="str">
        <f>IF(Weighting!$P$16&gt;0,B6952,"")</f>
        <v/>
      </c>
      <c r="B6952">
        <f>Weighting!$C$16</f>
        <v>1.631</v>
      </c>
      <c r="C6952">
        <f>Weighting!$F$16</f>
        <v>0</v>
      </c>
      <c r="D6952" t="b">
        <f>IF(C6952=1,'Data Transformation'!$G$3+0.5*'Data Transformation'!$W$25,IF(C6953=1,D6953-'Data Transformation'!$W$25,FALSE))</f>
        <v>0</v>
      </c>
      <c r="E6952" t="str">
        <f t="array" ref="E6952">IF(ISLOGICAL(D6952),"",FREQUENCY(IF('Data Transformation'!$B$425:$B$8425='Bin Analysis'!$B6939,'Data Transformation'!$G$425:$G$8425),D6952))</f>
        <v/>
      </c>
      <c r="F6952" t="str">
        <f t="shared" si="867"/>
        <v/>
      </c>
      <c r="G6952">
        <f>Weighting!$H$16</f>
        <v>0</v>
      </c>
      <c r="H6952">
        <f t="array" ref="H6952">FREQUENCY(IF('Data Transformation'!$B$4:$B$8425=B6939,'Data Transformation'!$G$4:$G$8425),'Bin Analysis'!$B6952)</f>
        <v>19</v>
      </c>
      <c r="I6952">
        <f t="shared" si="868"/>
        <v>0</v>
      </c>
      <c r="J6952">
        <f t="shared" si="869"/>
        <v>0</v>
      </c>
      <c r="K6952">
        <f>J6952*Weighting!$W$16</f>
        <v>0</v>
      </c>
      <c r="M6952" s="14"/>
    </row>
    <row r="6953" spans="1:13" x14ac:dyDescent="0.25">
      <c r="A6953" s="32" t="str">
        <f>IF(Weighting!$P$17&gt;0,B6953,"")</f>
        <v/>
      </c>
      <c r="B6953">
        <f>Weighting!$C$17</f>
        <v>1.762</v>
      </c>
      <c r="C6953">
        <f>Weighting!$F$17</f>
        <v>0</v>
      </c>
      <c r="D6953" t="b">
        <f>IF(C6953=1,'Data Transformation'!$G$3+0.5*'Data Transformation'!$W$25,IF(C6954=1,D6954-'Data Transformation'!$W$25,FALSE))</f>
        <v>0</v>
      </c>
      <c r="E6953" t="str">
        <f t="array" ref="E6953">IF(ISLOGICAL(D6953),"",FREQUENCY(IF('Data Transformation'!$B$425:$B$8425='Bin Analysis'!$B6939,'Data Transformation'!$G$425:$G$8425),D6953))</f>
        <v/>
      </c>
      <c r="F6953" t="str">
        <f t="shared" si="867"/>
        <v/>
      </c>
      <c r="G6953">
        <f>Weighting!$H$17</f>
        <v>0</v>
      </c>
      <c r="H6953">
        <f t="array" ref="H6953">FREQUENCY(IF('Data Transformation'!$B$4:$B$8425=B6939,'Data Transformation'!$G$4:$G$8425),'Bin Analysis'!$B6953)</f>
        <v>19</v>
      </c>
      <c r="I6953">
        <f t="shared" si="868"/>
        <v>0</v>
      </c>
      <c r="J6953">
        <f t="shared" si="869"/>
        <v>0</v>
      </c>
      <c r="K6953">
        <f>J6953*Weighting!$W$17</f>
        <v>0</v>
      </c>
      <c r="M6953" s="14"/>
    </row>
    <row r="6954" spans="1:13" x14ac:dyDescent="0.25">
      <c r="A6954" s="32" t="str">
        <f>IF(Weighting!$P$18&gt;0,B6954,"")</f>
        <v/>
      </c>
      <c r="B6954">
        <f>Weighting!$C$18</f>
        <v>1.893</v>
      </c>
      <c r="C6954">
        <f>Weighting!$F$18</f>
        <v>0</v>
      </c>
      <c r="D6954" t="b">
        <f>IF(C6954=1,'Data Transformation'!$G$3+0.5*'Data Transformation'!$W$25,IF(C6955=1,D6955-'Data Transformation'!$W$25,FALSE))</f>
        <v>0</v>
      </c>
      <c r="E6954" t="str">
        <f t="array" ref="E6954">IF(ISLOGICAL(D6954),"",FREQUENCY(IF('Data Transformation'!$B$425:$B$8425='Bin Analysis'!$B6939,'Data Transformation'!$G$425:$G$8425),D6954))</f>
        <v/>
      </c>
      <c r="F6954" t="str">
        <f t="shared" si="867"/>
        <v/>
      </c>
      <c r="G6954">
        <f>Weighting!$H$18</f>
        <v>0</v>
      </c>
      <c r="H6954">
        <f t="array" ref="H6954">FREQUENCY(IF('Data Transformation'!$B$4:$B$8425=B6939,'Data Transformation'!$G$4:$G$8425),'Bin Analysis'!$B6954)</f>
        <v>19</v>
      </c>
      <c r="I6954">
        <f t="shared" si="868"/>
        <v>0</v>
      </c>
      <c r="J6954">
        <f t="shared" si="869"/>
        <v>0</v>
      </c>
      <c r="K6954">
        <f>J6954*Weighting!$W$18</f>
        <v>0</v>
      </c>
      <c r="M6954" s="14"/>
    </row>
    <row r="6955" spans="1:13" x14ac:dyDescent="0.25">
      <c r="A6955" s="32" t="str">
        <f>IF(Weighting!$P$19&gt;0,B6955,"")</f>
        <v/>
      </c>
      <c r="B6955">
        <f>Weighting!$C$19</f>
        <v>2.024</v>
      </c>
      <c r="C6955">
        <f>Weighting!$F$19</f>
        <v>0</v>
      </c>
      <c r="D6955" t="b">
        <f>IF(C6955=1,'Data Transformation'!$G$3+0.5*'Data Transformation'!$W$25,IF(C6956=1,D6956-'Data Transformation'!$W$25,FALSE))</f>
        <v>0</v>
      </c>
      <c r="E6955" t="str">
        <f t="array" ref="E6955">IF(ISLOGICAL(D6955),"",FREQUENCY(IF('Data Transformation'!$B$425:$B$8425='Bin Analysis'!$B6939,'Data Transformation'!$G$425:$G$8425),D6955))</f>
        <v/>
      </c>
      <c r="F6955" t="str">
        <f t="shared" si="867"/>
        <v/>
      </c>
      <c r="G6955">
        <f>Weighting!$H$19</f>
        <v>0</v>
      </c>
      <c r="H6955">
        <f t="array" ref="H6955">FREQUENCY(IF('Data Transformation'!$B$4:$B$8425=B6939,'Data Transformation'!$G$4:$G$8425),'Bin Analysis'!$B6955)</f>
        <v>19</v>
      </c>
      <c r="I6955">
        <f t="shared" si="868"/>
        <v>0</v>
      </c>
      <c r="J6955">
        <f t="shared" si="869"/>
        <v>0</v>
      </c>
      <c r="K6955">
        <f>J6955*Weighting!$W$19</f>
        <v>0</v>
      </c>
      <c r="M6955" s="14"/>
    </row>
    <row r="6956" spans="1:13" x14ac:dyDescent="0.25">
      <c r="A6956" s="32" t="str">
        <f>IF(Weighting!$P$20&gt;0,B6956,"")</f>
        <v/>
      </c>
      <c r="B6956">
        <f>Weighting!$C$20</f>
        <v>2.1550000000000002</v>
      </c>
      <c r="C6956">
        <f>Weighting!$F$20</f>
        <v>0</v>
      </c>
      <c r="D6956" t="b">
        <f>IF(C6956=1,'Data Transformation'!$G$3+0.5*'Data Transformation'!$W$25,IF(C6957=1,D6957-'Data Transformation'!$W$25,FALSE))</f>
        <v>0</v>
      </c>
      <c r="E6956" t="str">
        <f t="array" ref="E6956">IF(ISLOGICAL(D6956),"",FREQUENCY(IF('Data Transformation'!$B$425:$B$8425='Bin Analysis'!$B6939,'Data Transformation'!$G$425:$G$8425),D6956))</f>
        <v/>
      </c>
      <c r="F6956" t="str">
        <f t="shared" si="867"/>
        <v/>
      </c>
      <c r="G6956">
        <f>Weighting!$H$20</f>
        <v>0</v>
      </c>
      <c r="H6956">
        <f t="array" ref="H6956">FREQUENCY(IF('Data Transformation'!$B$4:$B$8425=B6939,'Data Transformation'!$G$4:$G$8425),'Bin Analysis'!$B6956)</f>
        <v>19</v>
      </c>
      <c r="I6956">
        <f t="shared" si="868"/>
        <v>0</v>
      </c>
      <c r="J6956">
        <f t="shared" si="869"/>
        <v>0</v>
      </c>
      <c r="K6956">
        <f>J6956*Weighting!$W$20</f>
        <v>0</v>
      </c>
      <c r="M6956" s="14"/>
    </row>
    <row r="6957" spans="1:13" x14ac:dyDescent="0.25">
      <c r="A6957" s="32" t="str">
        <f>IF(Weighting!$P$21&gt;0,B6957,"")</f>
        <v/>
      </c>
      <c r="B6957">
        <f>Weighting!$C$21</f>
        <v>2.2860000000000005</v>
      </c>
      <c r="C6957">
        <f>Weighting!$F$21</f>
        <v>0</v>
      </c>
      <c r="D6957" t="b">
        <f>IF(C6957=1,'Data Transformation'!$G$3+0.5*'Data Transformation'!$W$25,IF(C6958=1,D6958-'Data Transformation'!$W$25,FALSE))</f>
        <v>0</v>
      </c>
      <c r="E6957" t="str">
        <f t="array" ref="E6957">IF(ISLOGICAL(D6957),"",FREQUENCY(IF('Data Transformation'!$B$425:$B$8425='Bin Analysis'!$B6939,'Data Transformation'!$G$425:$G$8425),D6957))</f>
        <v/>
      </c>
      <c r="F6957" t="str">
        <f t="shared" si="867"/>
        <v/>
      </c>
      <c r="G6957">
        <f>Weighting!$H$21</f>
        <v>0</v>
      </c>
      <c r="H6957">
        <f t="array" ref="H6957">FREQUENCY(IF('Data Transformation'!$B$4:$B$8425=B6939,'Data Transformation'!$G$4:$G$8425),'Bin Analysis'!$B6957)</f>
        <v>19</v>
      </c>
      <c r="I6957">
        <f t="shared" si="868"/>
        <v>0</v>
      </c>
      <c r="J6957">
        <f t="shared" si="869"/>
        <v>0</v>
      </c>
      <c r="K6957">
        <f>J6957*Weighting!$W$21</f>
        <v>0</v>
      </c>
      <c r="M6957" s="14"/>
    </row>
    <row r="6958" spans="1:13" x14ac:dyDescent="0.25">
      <c r="A6958" s="32" t="str">
        <f>IF(Weighting!$P$22&gt;0,B6958,"")</f>
        <v/>
      </c>
      <c r="B6958">
        <f>Weighting!$C$22</f>
        <v>2.4170000000000007</v>
      </c>
      <c r="C6958">
        <f>Weighting!$F$22</f>
        <v>0</v>
      </c>
      <c r="D6958" t="b">
        <f>IF(C6958=1,'Data Transformation'!$G$3+0.5*'Data Transformation'!$W$25,IF(C6959=1,D6959-'Data Transformation'!$W$25,FALSE))</f>
        <v>0</v>
      </c>
      <c r="E6958" t="str">
        <f t="array" ref="E6958">IF(ISLOGICAL(D6958),"",FREQUENCY(IF('Data Transformation'!$B$425:$B$8425='Bin Analysis'!$B6939,'Data Transformation'!$G$425:$G$8425),D6958))</f>
        <v/>
      </c>
      <c r="F6958" t="str">
        <f t="shared" si="867"/>
        <v/>
      </c>
      <c r="G6958">
        <f>Weighting!$H$22</f>
        <v>0</v>
      </c>
      <c r="H6958">
        <f t="array" ref="H6958">FREQUENCY(IF('Data Transformation'!$B$4:$B$8425=B6939,'Data Transformation'!$G$4:$G$8425),'Bin Analysis'!$B6958)</f>
        <v>19</v>
      </c>
      <c r="I6958">
        <f t="shared" si="868"/>
        <v>0</v>
      </c>
      <c r="J6958">
        <f t="shared" si="869"/>
        <v>0</v>
      </c>
      <c r="K6958">
        <f>J6958*Weighting!$W$22</f>
        <v>0</v>
      </c>
      <c r="M6958" s="14"/>
    </row>
    <row r="6959" spans="1:13" x14ac:dyDescent="0.25">
      <c r="A6959" s="32" t="str">
        <f>IF(Weighting!$P$23&gt;0,B6959,"")</f>
        <v/>
      </c>
      <c r="B6959">
        <f>Weighting!$C$23</f>
        <v>2.5480000000000009</v>
      </c>
      <c r="C6959">
        <f>Weighting!$F$23</f>
        <v>0</v>
      </c>
      <c r="D6959" t="b">
        <f>IF(C6959=1,'Data Transformation'!$G$3+0.5*'Data Transformation'!$W$25,IF(C6960=1,D6960-'Data Transformation'!$W$25,FALSE))</f>
        <v>0</v>
      </c>
      <c r="E6959" t="str">
        <f t="array" ref="E6959">IF(ISLOGICAL(D6959),"",FREQUENCY(IF('Data Transformation'!$B$425:$B$8425='Bin Analysis'!$B6939,'Data Transformation'!$G$425:$G$8425),D6959))</f>
        <v/>
      </c>
      <c r="F6959" t="str">
        <f t="shared" si="867"/>
        <v/>
      </c>
      <c r="G6959">
        <f>Weighting!$H$23</f>
        <v>0</v>
      </c>
      <c r="H6959">
        <f t="array" ref="H6959">FREQUENCY(IF('Data Transformation'!$B$4:$B$8425=B6939,'Data Transformation'!$G$4:$G$8425),'Bin Analysis'!$B6959)</f>
        <v>19</v>
      </c>
      <c r="I6959">
        <f t="shared" si="868"/>
        <v>0</v>
      </c>
      <c r="J6959">
        <f t="shared" si="869"/>
        <v>0</v>
      </c>
      <c r="K6959">
        <f>J6959*Weighting!$W$23</f>
        <v>0</v>
      </c>
      <c r="M6959" s="14"/>
    </row>
    <row r="6960" spans="1:13" x14ac:dyDescent="0.25">
      <c r="A6960" s="32" t="str">
        <f>IF(Weighting!$P$24&gt;0,B6960,"")</f>
        <v/>
      </c>
      <c r="B6960">
        <f>Weighting!$C$24</f>
        <v>2.6790000000000012</v>
      </c>
      <c r="C6960">
        <f>Weighting!$F$24</f>
        <v>0</v>
      </c>
      <c r="D6960" t="b">
        <f>IF(C6960=1,'Data Transformation'!$G$3+0.5*'Data Transformation'!$W$25,IF(C6961=1,D6961-'Data Transformation'!$W$25,FALSE))</f>
        <v>0</v>
      </c>
      <c r="E6960" t="str">
        <f t="array" ref="E6960">IF(ISLOGICAL(D6960),"",FREQUENCY(IF('Data Transformation'!$B$425:$B$8425='Bin Analysis'!$B6939,'Data Transformation'!$G$425:$G$8425),D6960))</f>
        <v/>
      </c>
      <c r="F6960" t="str">
        <f t="shared" si="867"/>
        <v/>
      </c>
      <c r="G6960">
        <f>Weighting!$H$24</f>
        <v>0</v>
      </c>
      <c r="H6960">
        <f t="array" ref="H6960">FREQUENCY(IF('Data Transformation'!$B$4:$B$8425=B6939,'Data Transformation'!$G$4:$G$8425),'Bin Analysis'!$B6960)</f>
        <v>19</v>
      </c>
      <c r="I6960">
        <f t="shared" si="868"/>
        <v>0</v>
      </c>
      <c r="J6960">
        <f t="shared" si="869"/>
        <v>0</v>
      </c>
      <c r="K6960">
        <f>J6960*Weighting!$W$24</f>
        <v>0</v>
      </c>
      <c r="M6960" s="14"/>
    </row>
    <row r="6961" spans="1:25" x14ac:dyDescent="0.25">
      <c r="A6961" s="32" t="str">
        <f>IF(Weighting!$P$25&gt;0,B6961,"")</f>
        <v/>
      </c>
      <c r="B6961">
        <f>Weighting!$C$25</f>
        <v>2.8100000000000014</v>
      </c>
      <c r="C6961">
        <f>Weighting!$F$25</f>
        <v>0</v>
      </c>
      <c r="D6961" t="b">
        <f>IF(C6961=1,'Data Transformation'!$G$3+0.5*'Data Transformation'!$W$25,IF(C6962=1,D6962-'Data Transformation'!$W$25,FALSE))</f>
        <v>0</v>
      </c>
      <c r="E6961" t="str">
        <f t="array" ref="E6961">IF(ISLOGICAL(D6961),"",FREQUENCY(IF('Data Transformation'!$B$425:$B$8425='Bin Analysis'!$B6939,'Data Transformation'!$G$425:$G$8425),D6961))</f>
        <v/>
      </c>
      <c r="F6961" t="str">
        <f t="shared" si="867"/>
        <v/>
      </c>
      <c r="G6961">
        <f>Weighting!$H$25</f>
        <v>0</v>
      </c>
      <c r="H6961">
        <f t="array" ref="H6961">FREQUENCY(IF('Data Transformation'!$B$4:$B$8425=B6939,'Data Transformation'!$G$4:$G$8425),'Bin Analysis'!$B6961)</f>
        <v>19</v>
      </c>
      <c r="I6961">
        <f t="shared" si="868"/>
        <v>0</v>
      </c>
      <c r="J6961">
        <f t="shared" si="869"/>
        <v>0</v>
      </c>
      <c r="K6961">
        <f>J6961*Weighting!$W$25</f>
        <v>0</v>
      </c>
      <c r="M6961" s="14"/>
    </row>
    <row r="6962" spans="1:25" x14ac:dyDescent="0.25">
      <c r="N6962" s="55"/>
      <c r="O6962"/>
      <c r="P6962"/>
      <c r="Q6962"/>
      <c r="R6962"/>
    </row>
    <row r="6963" spans="1:25" ht="23.25" x14ac:dyDescent="0.35">
      <c r="A6963" s="21" t="s">
        <v>0</v>
      </c>
      <c r="B6963" s="21">
        <f>IFERROR(VLOOKUP(C6963,'Data Transformation'!$L$6:$M$426,2,FALSE),"")</f>
        <v>290</v>
      </c>
      <c r="C6963" s="21">
        <f>C6939+1</f>
        <v>290</v>
      </c>
      <c r="D6963" s="21"/>
      <c r="E6963" s="21"/>
      <c r="F6963" s="21"/>
      <c r="G6963" s="21"/>
      <c r="H6963" s="22"/>
      <c r="I6963" s="22"/>
      <c r="J6963" s="22"/>
      <c r="K6963" s="21"/>
      <c r="L6963" s="21">
        <f>B6963</f>
        <v>290</v>
      </c>
      <c r="M6963" s="23">
        <f>INDEX('Data Transformation'!$O$4:$O$424,MATCH($B6963,'Data Transformation'!$M$4:$M$424,0),MATCH($M$2,'Data Transformation'!$O$3,0))</f>
        <v>15</v>
      </c>
      <c r="N6963" s="27">
        <f>IF('Input and Summary Results'!$J$16="minimum",'Bin Analysis'!X6964/(M6963-1),'Bin Analysis'!Y6963/('Bin Analysis'!M6963-1))</f>
        <v>0.21428571428571427</v>
      </c>
      <c r="O6963" s="27">
        <f>IF(M6963=FALSE,NA(),(VLOOKUP(1,C6966:K6985,4,FALSE))/(M6963-1))</f>
        <v>0.5</v>
      </c>
      <c r="P6963" s="27">
        <f>IF(M6963=FALSE,NA(),SUM(J6966:J6985)/Weighting!$S$5)</f>
        <v>0.7</v>
      </c>
      <c r="Q6963" s="27">
        <f>IF(M6963=FALSE,NA(),SUM(K6966:K6985)/Weighting!$S$6)</f>
        <v>0.65217391304347827</v>
      </c>
      <c r="R6963" s="27">
        <f>IF(M6963=FALSE,NA(),(VLOOKUP(1,G6966:K6985,3,FALSE))/(M6963-1))</f>
        <v>7.1428571428571425E-2</v>
      </c>
      <c r="S6963" s="22" t="str">
        <f>IF(M6963=FALSE,NA(),IF(SUM(J6966:J6985)=2,"yes","no"))</f>
        <v>no</v>
      </c>
      <c r="X6963" s="2" cm="2">
        <f t="array" ref="X6963:X6964">FREQUENCY(IF('Data Transformation'!$B$425:$B$6424='Bin Analysis'!L6963,'Data Transformation'!$G$425:$G$6424),'Data Transformation'!$U$11)</f>
        <v>11</v>
      </c>
      <c r="Y6963" s="2" cm="2">
        <f t="array" ref="Y6963:Y6964">FREQUENCY(IF('Data Transformation'!$B$425:$B$6424='Bin Analysis'!L6963,'Data Transformation'!$G$425:$G$6424),'Data Transformation'!$U$12)</f>
        <v>4</v>
      </c>
    </row>
    <row r="6964" spans="1:25" x14ac:dyDescent="0.25">
      <c r="A6964" s="14" t="s">
        <v>66</v>
      </c>
      <c r="B6964" t="s">
        <v>47</v>
      </c>
      <c r="C6964" t="s">
        <v>5</v>
      </c>
      <c r="D6964" t="s">
        <v>99</v>
      </c>
      <c r="E6964" t="s">
        <v>100</v>
      </c>
      <c r="F6964" t="s">
        <v>101</v>
      </c>
      <c r="G6964" t="s">
        <v>69</v>
      </c>
      <c r="H6964" t="s">
        <v>31</v>
      </c>
      <c r="I6964" t="s">
        <v>32</v>
      </c>
      <c r="J6964" t="s">
        <v>46</v>
      </c>
      <c r="K6964" s="14" t="s">
        <v>45</v>
      </c>
      <c r="M6964" s="14"/>
      <c r="X6964" s="2">
        <v>3</v>
      </c>
      <c r="Y6964" s="2">
        <v>10</v>
      </c>
    </row>
    <row r="6965" spans="1:25" x14ac:dyDescent="0.25">
      <c r="A6965" s="32"/>
      <c r="D6965" t="b">
        <f>IF(C6965=1,'Data Transformation'!$G$3+0.5*'Data Transformation'!$W$25,IF(C6966=1,D6966-'Data Transformation'!$W$25,FALSE))</f>
        <v>0</v>
      </c>
      <c r="E6965" t="str">
        <f t="array" ref="E6965">IF(ISLOGICAL(D6965),"",FREQUENCY(IF('Data Transformation'!$B$425:$B$8425='Bin Analysis'!$B6963,'Data Transformation'!$G$425:$G$8425),D6965))</f>
        <v/>
      </c>
      <c r="F6965" t="str">
        <f>IF(ISLOGICAL(D6965),"",E6965-E6964)</f>
        <v/>
      </c>
      <c r="M6965" s="14"/>
    </row>
    <row r="6966" spans="1:25" x14ac:dyDescent="0.25">
      <c r="A6966" s="32">
        <f>IF(Weighting!$P$6&gt;0,B6966,"")</f>
        <v>0.32100000000000001</v>
      </c>
      <c r="B6966">
        <f>Weighting!$C$6</f>
        <v>0.32100000000000001</v>
      </c>
      <c r="C6966">
        <f>Weighting!$F$6</f>
        <v>0</v>
      </c>
      <c r="D6966" t="b">
        <f>IF(C6966=1,'Data Transformation'!$G$3+0.5*'Data Transformation'!$W$25,IF(C6967=1,D6967-'Data Transformation'!$W$25,FALSE))</f>
        <v>0</v>
      </c>
      <c r="E6966" t="str">
        <f t="array" ref="E6966">IF(ISLOGICAL(D6966),"",FREQUENCY(IF('Data Transformation'!$B$425:$B$8425='Bin Analysis'!$B6963,'Data Transformation'!$G$425:$G$8425),D6966))</f>
        <v/>
      </c>
      <c r="F6966" t="str">
        <f>IF(ISLOGICAL(D6966),"",E6966-E6965)</f>
        <v/>
      </c>
      <c r="G6966">
        <f>Weighting!$H$6</f>
        <v>1</v>
      </c>
      <c r="H6966">
        <f t="array" ref="H6966">FREQUENCY(IF('Data Transformation'!$B$4:$B$8425=B6963,'Data Transformation'!$G$4:$G$8425),'Bin Analysis'!$B6966)</f>
        <v>1</v>
      </c>
      <c r="I6966">
        <f>H6966-H6965</f>
        <v>1</v>
      </c>
      <c r="J6966">
        <f>IF(I6966=0,0,1)</f>
        <v>1</v>
      </c>
      <c r="K6966">
        <f>J6966*Weighting!$W$6</f>
        <v>1</v>
      </c>
      <c r="M6966" s="14"/>
    </row>
    <row r="6967" spans="1:25" x14ac:dyDescent="0.25">
      <c r="A6967" s="32">
        <f>IF(Weighting!$P$7&gt;0,B6967,"")</f>
        <v>0.45200000000000001</v>
      </c>
      <c r="B6967">
        <f>Weighting!$C$7</f>
        <v>0.45200000000000001</v>
      </c>
      <c r="C6967">
        <f>Weighting!$F$7</f>
        <v>0</v>
      </c>
      <c r="D6967" t="b">
        <f>IF(C6967=1,'Data Transformation'!$G$3+0.5*'Data Transformation'!$W$25,IF(C6968=1,D6968-'Data Transformation'!$W$25,FALSE))</f>
        <v>0</v>
      </c>
      <c r="E6967" t="str">
        <f t="array" ref="E6967">IF(ISLOGICAL(D6967),"",FREQUENCY(IF('Data Transformation'!$B$425:$B$8425='Bin Analysis'!$B6963,'Data Transformation'!$G$425:$G$8425),D6967))</f>
        <v/>
      </c>
      <c r="F6967" t="str">
        <f t="shared" ref="F6967:F6985" si="870">IF(ISLOGICAL(D6967),"",E6967-E6966)</f>
        <v/>
      </c>
      <c r="G6967">
        <f>Weighting!$H$7</f>
        <v>0</v>
      </c>
      <c r="H6967">
        <f t="array" ref="H6967">FREQUENCY(IF('Data Transformation'!$B$4:$B$8425=B6963,'Data Transformation'!$G$4:$G$8425),'Bin Analysis'!$B6967)</f>
        <v>1</v>
      </c>
      <c r="I6967">
        <f t="shared" ref="I6967:I6985" si="871">H6967-H6966</f>
        <v>0</v>
      </c>
      <c r="J6967">
        <f>IF(I6967=0,0,1)</f>
        <v>0</v>
      </c>
      <c r="K6967">
        <f>J6967*Weighting!$W$7</f>
        <v>0</v>
      </c>
      <c r="M6967" s="14"/>
    </row>
    <row r="6968" spans="1:25" x14ac:dyDescent="0.25">
      <c r="A6968" s="32">
        <f>IF(Weighting!$P$8&gt;0,B6968,"")</f>
        <v>0.58299999999999996</v>
      </c>
      <c r="B6968">
        <f>Weighting!$C$8</f>
        <v>0.58299999999999996</v>
      </c>
      <c r="C6968">
        <f>Weighting!$F$8</f>
        <v>0</v>
      </c>
      <c r="D6968" t="b">
        <f>IF(C6968=1,'Data Transformation'!$G$3+0.5*'Data Transformation'!$W$25,IF(C6969=1,D6969-'Data Transformation'!$W$25,FALSE))</f>
        <v>0</v>
      </c>
      <c r="E6968" t="str">
        <f t="array" ref="E6968">IF(ISLOGICAL(D6968),"",FREQUENCY(IF('Data Transformation'!$B$425:$B$8425='Bin Analysis'!$B6963,'Data Transformation'!$G$425:$G$8425),D6968))</f>
        <v/>
      </c>
      <c r="F6968" t="str">
        <f t="shared" si="870"/>
        <v/>
      </c>
      <c r="G6968">
        <f>Weighting!$H$8</f>
        <v>0</v>
      </c>
      <c r="H6968">
        <f t="array" ref="H6968">FREQUENCY(IF('Data Transformation'!$B$4:$B$8425=B6963,'Data Transformation'!$G$4:$G$8425),'Bin Analysis'!$B6968)</f>
        <v>2</v>
      </c>
      <c r="I6968">
        <f t="shared" si="871"/>
        <v>1</v>
      </c>
      <c r="J6968">
        <f t="shared" ref="J6968:J6985" si="872">IF(I6968=0,0,1)</f>
        <v>1</v>
      </c>
      <c r="K6968">
        <f>J6968*Weighting!$W$8</f>
        <v>3</v>
      </c>
      <c r="M6968" s="14"/>
    </row>
    <row r="6969" spans="1:25" x14ac:dyDescent="0.25">
      <c r="A6969" s="32">
        <f>IF(Weighting!$P$9&gt;0,B6969,"")</f>
        <v>0.71399999999999997</v>
      </c>
      <c r="B6969" s="50">
        <f>Weighting!$C$9</f>
        <v>0.71399999999999997</v>
      </c>
      <c r="C6969">
        <f>Weighting!$F$9</f>
        <v>0</v>
      </c>
      <c r="D6969" t="b">
        <f>IF(C6969=1,'Data Transformation'!$G$3+0.5*'Data Transformation'!$W$25,IF(C6970=1,D6970-'Data Transformation'!$W$25,FALSE))</f>
        <v>0</v>
      </c>
      <c r="E6969" t="str">
        <f t="array" ref="E6969">IF(ISLOGICAL(D6969),"",FREQUENCY(IF('Data Transformation'!$B$425:$B$8425='Bin Analysis'!$B6963,'Data Transformation'!$G$425:$G$8425),D6969))</f>
        <v/>
      </c>
      <c r="F6969" t="str">
        <f t="shared" si="870"/>
        <v/>
      </c>
      <c r="G6969">
        <f>Weighting!$H$9</f>
        <v>0</v>
      </c>
      <c r="H6969">
        <f t="array" ref="H6969">FREQUENCY(IF('Data Transformation'!$B$4:$B$8425=B6963,'Data Transformation'!$G$4:$G$8425),'Bin Analysis'!$B6969)</f>
        <v>3</v>
      </c>
      <c r="I6969">
        <f t="shared" si="871"/>
        <v>1</v>
      </c>
      <c r="J6969">
        <f t="shared" si="872"/>
        <v>1</v>
      </c>
      <c r="K6969">
        <f>J6969*Weighting!$W$9</f>
        <v>3</v>
      </c>
      <c r="M6969" s="14"/>
    </row>
    <row r="6970" spans="1:25" x14ac:dyDescent="0.25">
      <c r="A6970" s="32">
        <f>IF(Weighting!$P$10&gt;0,B6970,"")</f>
        <v>0.84499999999999997</v>
      </c>
      <c r="B6970">
        <f>Weighting!$C$10</f>
        <v>0.84499999999999997</v>
      </c>
      <c r="C6970">
        <f>Weighting!$F$10</f>
        <v>0</v>
      </c>
      <c r="D6970" t="b">
        <f>IF(C6970=1,'Data Transformation'!$G$3+0.5*'Data Transformation'!$W$25,IF(C6971=1,D6971-'Data Transformation'!$W$25,FALSE))</f>
        <v>0</v>
      </c>
      <c r="E6970" t="str">
        <f t="array" ref="E6970">IF(ISLOGICAL(D6970),"",FREQUENCY(IF('Data Transformation'!$B$425:$B$8425='Bin Analysis'!$B6963,'Data Transformation'!$G$425:$G$8425),D6970))</f>
        <v/>
      </c>
      <c r="F6970" t="str">
        <f t="shared" si="870"/>
        <v/>
      </c>
      <c r="G6970">
        <f>Weighting!$H$10</f>
        <v>0</v>
      </c>
      <c r="H6970">
        <f t="array" ref="H6970">FREQUENCY(IF('Data Transformation'!$B$4:$B$8425=B6963,'Data Transformation'!$G$4:$G$8425),'Bin Analysis'!$B6970)</f>
        <v>4</v>
      </c>
      <c r="I6970">
        <f t="shared" si="871"/>
        <v>1</v>
      </c>
      <c r="J6970">
        <f t="shared" si="872"/>
        <v>1</v>
      </c>
      <c r="K6970">
        <f>J6970*Weighting!$W$10</f>
        <v>3</v>
      </c>
      <c r="M6970" s="14"/>
    </row>
    <row r="6971" spans="1:25" x14ac:dyDescent="0.25">
      <c r="A6971" s="32">
        <f>IF(Weighting!$P$11&gt;0,B6971,"")</f>
        <v>0.97599999999999998</v>
      </c>
      <c r="B6971">
        <f>Weighting!$C$11</f>
        <v>0.97599999999999998</v>
      </c>
      <c r="C6971">
        <f>Weighting!$F$11</f>
        <v>0</v>
      </c>
      <c r="D6971">
        <f>IF(C6971=1,'Data Transformation'!$G$3+0.5*'Data Transformation'!$W$25,IF(C6972=1,D6972-'Data Transformation'!$W$25,FALSE))</f>
        <v>0.86899999999999999</v>
      </c>
      <c r="E6971">
        <f t="array" ref="E6971">IF(ISLOGICAL(D6971),"",FREQUENCY(IF('Data Transformation'!$B$425:$B$8425='Bin Analysis'!$B6963,'Data Transformation'!$G$425:$G$8425),D6971))</f>
        <v>4</v>
      </c>
      <c r="F6971" t="e">
        <f t="shared" si="870"/>
        <v>#VALUE!</v>
      </c>
      <c r="G6971">
        <f>Weighting!$H$11</f>
        <v>0</v>
      </c>
      <c r="H6971">
        <f t="array" ref="H6971">FREQUENCY(IF('Data Transformation'!$B$4:$B$8425=B6963,'Data Transformation'!$G$4:$G$8425),'Bin Analysis'!$B6971)</f>
        <v>5</v>
      </c>
      <c r="I6971">
        <f t="shared" si="871"/>
        <v>1</v>
      </c>
      <c r="J6971">
        <f t="shared" si="872"/>
        <v>1</v>
      </c>
      <c r="K6971">
        <f>J6971*Weighting!$W$11</f>
        <v>2</v>
      </c>
      <c r="M6971" s="14"/>
    </row>
    <row r="6972" spans="1:25" x14ac:dyDescent="0.25">
      <c r="A6972" s="32">
        <f>IF(Weighting!$P$12&gt;0,B6972,"")</f>
        <v>1.107</v>
      </c>
      <c r="B6972">
        <f>Weighting!$C$12</f>
        <v>1.107</v>
      </c>
      <c r="C6972">
        <f>Weighting!$F$12</f>
        <v>1</v>
      </c>
      <c r="D6972">
        <f>IF(C6972=1,'Data Transformation'!$G$3+0.5*'Data Transformation'!$W$25,IF(C6973=1,D6973-'Data Transformation'!$W$25,FALSE))</f>
        <v>1.131</v>
      </c>
      <c r="E6972">
        <f t="array" ref="E6972">IF(ISLOGICAL(D6972),"",FREQUENCY(IF('Data Transformation'!$B$425:$B$8425='Bin Analysis'!$B6963,'Data Transformation'!$G$425:$G$8425),D6972))</f>
        <v>11</v>
      </c>
      <c r="F6972">
        <f t="shared" si="870"/>
        <v>7</v>
      </c>
      <c r="G6972">
        <f>Weighting!$H$12</f>
        <v>0</v>
      </c>
      <c r="H6972">
        <f t="array" ref="H6972">FREQUENCY(IF('Data Transformation'!$B$4:$B$8425=B6963,'Data Transformation'!$G$4:$G$8425),'Bin Analysis'!$B6972)</f>
        <v>11</v>
      </c>
      <c r="I6972">
        <f t="shared" si="871"/>
        <v>6</v>
      </c>
      <c r="J6972">
        <f t="shared" si="872"/>
        <v>1</v>
      </c>
      <c r="K6972">
        <f>J6972*Weighting!$W$12</f>
        <v>1</v>
      </c>
      <c r="M6972" s="14"/>
    </row>
    <row r="6973" spans="1:25" x14ac:dyDescent="0.25">
      <c r="A6973" s="32">
        <f>IF(Weighting!$P$13&gt;0,B6973,"")</f>
        <v>1.238</v>
      </c>
      <c r="B6973">
        <f>Weighting!$C$13</f>
        <v>1.238</v>
      </c>
      <c r="C6973">
        <f>Weighting!$F$13</f>
        <v>0</v>
      </c>
      <c r="D6973" t="b">
        <f>IF(C6973=1,'Data Transformation'!$G$3+0.5*'Data Transformation'!$W$25,IF(C6974=1,D6974-'Data Transformation'!$W$25,FALSE))</f>
        <v>0</v>
      </c>
      <c r="E6973" t="str">
        <f t="array" ref="E6973">IF(ISLOGICAL(D6973),"",FREQUENCY(IF('Data Transformation'!$B$425:$B$8425='Bin Analysis'!$B6963,'Data Transformation'!$G$425:$G$8425),D6973))</f>
        <v/>
      </c>
      <c r="F6973" t="str">
        <f t="shared" si="870"/>
        <v/>
      </c>
      <c r="G6973">
        <f>Weighting!$H$13</f>
        <v>0</v>
      </c>
      <c r="H6973">
        <f t="array" ref="H6973">FREQUENCY(IF('Data Transformation'!$B$4:$B$8425=B6963,'Data Transformation'!$G$4:$G$8425),'Bin Analysis'!$B6973)</f>
        <v>15</v>
      </c>
      <c r="I6973">
        <f t="shared" si="871"/>
        <v>4</v>
      </c>
      <c r="J6973">
        <f t="shared" si="872"/>
        <v>1</v>
      </c>
      <c r="K6973">
        <f>J6973*Weighting!$W$13</f>
        <v>2</v>
      </c>
      <c r="M6973" s="14"/>
    </row>
    <row r="6974" spans="1:25" x14ac:dyDescent="0.25">
      <c r="A6974" s="32">
        <f>IF(Weighting!$P$14&gt;0,B6974,"")</f>
        <v>1.369</v>
      </c>
      <c r="B6974">
        <f>Weighting!$C$14</f>
        <v>1.369</v>
      </c>
      <c r="C6974">
        <f>Weighting!$F$14</f>
        <v>0</v>
      </c>
      <c r="D6974" t="b">
        <f>IF(C6974=1,'Data Transformation'!$G$3+0.5*'Data Transformation'!$W$25,IF(C6975=1,D6975-'Data Transformation'!$W$25,FALSE))</f>
        <v>0</v>
      </c>
      <c r="E6974" t="str">
        <f t="array" ref="E6974">IF(ISLOGICAL(D6974),"",FREQUENCY(IF('Data Transformation'!$B$425:$B$8425='Bin Analysis'!$B6963,'Data Transformation'!$G$425:$G$8425),D6974))</f>
        <v/>
      </c>
      <c r="F6974" t="str">
        <f t="shared" si="870"/>
        <v/>
      </c>
      <c r="G6974">
        <f>Weighting!$H$14</f>
        <v>0</v>
      </c>
      <c r="H6974">
        <f t="array" ref="H6974">FREQUENCY(IF('Data Transformation'!$B$4:$B$8425=B6963,'Data Transformation'!$G$4:$G$8425),'Bin Analysis'!$B6974)</f>
        <v>15</v>
      </c>
      <c r="I6974">
        <f t="shared" si="871"/>
        <v>0</v>
      </c>
      <c r="J6974">
        <f t="shared" si="872"/>
        <v>0</v>
      </c>
      <c r="K6974">
        <f>J6974*Weighting!$W$14</f>
        <v>0</v>
      </c>
      <c r="M6974" s="14"/>
    </row>
    <row r="6975" spans="1:25" x14ac:dyDescent="0.25">
      <c r="A6975" s="32">
        <f>IF(Weighting!$P$15&gt;0,B6975,"")</f>
        <v>1.5000009999999999</v>
      </c>
      <c r="B6975">
        <f>Weighting!$C$15</f>
        <v>1.5000009999999999</v>
      </c>
      <c r="C6975">
        <f>Weighting!$F$15</f>
        <v>0</v>
      </c>
      <c r="D6975" t="b">
        <f>IF(C6975=1,'Data Transformation'!$G$3+0.5*'Data Transformation'!$W$25,IF(C6976=1,D6976-'Data Transformation'!$W$25,FALSE))</f>
        <v>0</v>
      </c>
      <c r="E6975" t="str">
        <f t="array" ref="E6975">IF(ISLOGICAL(D6975),"",FREQUENCY(IF('Data Transformation'!$B$425:$B$8425='Bin Analysis'!$B6963,'Data Transformation'!$G$425:$G$8425),D6975))</f>
        <v/>
      </c>
      <c r="F6975" t="str">
        <f t="shared" si="870"/>
        <v/>
      </c>
      <c r="G6975">
        <f>Weighting!$H$15</f>
        <v>0</v>
      </c>
      <c r="H6975">
        <f t="array" ref="H6975">FREQUENCY(IF('Data Transformation'!$B$4:$B$8425=B6963,'Data Transformation'!$G$4:$G$8425),'Bin Analysis'!$B6975)</f>
        <v>15</v>
      </c>
      <c r="I6975">
        <f t="shared" si="871"/>
        <v>0</v>
      </c>
      <c r="J6975">
        <f t="shared" si="872"/>
        <v>0</v>
      </c>
      <c r="K6975">
        <f>J6975*Weighting!$W$15</f>
        <v>0</v>
      </c>
      <c r="M6975" s="14"/>
    </row>
    <row r="6976" spans="1:25" x14ac:dyDescent="0.25">
      <c r="A6976" s="32" t="str">
        <f>IF(Weighting!$P$16&gt;0,B6976,"")</f>
        <v/>
      </c>
      <c r="B6976">
        <f>Weighting!$C$16</f>
        <v>1.631</v>
      </c>
      <c r="C6976">
        <f>Weighting!$F$16</f>
        <v>0</v>
      </c>
      <c r="D6976" t="b">
        <f>IF(C6976=1,'Data Transformation'!$G$3+0.5*'Data Transformation'!$W$25,IF(C6977=1,D6977-'Data Transformation'!$W$25,FALSE))</f>
        <v>0</v>
      </c>
      <c r="E6976" t="str">
        <f t="array" ref="E6976">IF(ISLOGICAL(D6976),"",FREQUENCY(IF('Data Transformation'!$B$425:$B$8425='Bin Analysis'!$B6963,'Data Transformation'!$G$425:$G$8425),D6976))</f>
        <v/>
      </c>
      <c r="F6976" t="str">
        <f t="shared" si="870"/>
        <v/>
      </c>
      <c r="G6976">
        <f>Weighting!$H$16</f>
        <v>0</v>
      </c>
      <c r="H6976">
        <f t="array" ref="H6976">FREQUENCY(IF('Data Transformation'!$B$4:$B$8425=B6963,'Data Transformation'!$G$4:$G$8425),'Bin Analysis'!$B6976)</f>
        <v>15</v>
      </c>
      <c r="I6976">
        <f t="shared" si="871"/>
        <v>0</v>
      </c>
      <c r="J6976">
        <f t="shared" si="872"/>
        <v>0</v>
      </c>
      <c r="K6976">
        <f>J6976*Weighting!$W$16</f>
        <v>0</v>
      </c>
      <c r="M6976" s="14"/>
    </row>
    <row r="6977" spans="1:25" x14ac:dyDescent="0.25">
      <c r="A6977" s="32" t="str">
        <f>IF(Weighting!$P$17&gt;0,B6977,"")</f>
        <v/>
      </c>
      <c r="B6977">
        <f>Weighting!$C$17</f>
        <v>1.762</v>
      </c>
      <c r="C6977">
        <f>Weighting!$F$17</f>
        <v>0</v>
      </c>
      <c r="D6977" t="b">
        <f>IF(C6977=1,'Data Transformation'!$G$3+0.5*'Data Transformation'!$W$25,IF(C6978=1,D6978-'Data Transformation'!$W$25,FALSE))</f>
        <v>0</v>
      </c>
      <c r="E6977" t="str">
        <f t="array" ref="E6977">IF(ISLOGICAL(D6977),"",FREQUENCY(IF('Data Transformation'!$B$425:$B$8425='Bin Analysis'!$B6963,'Data Transformation'!$G$425:$G$8425),D6977))</f>
        <v/>
      </c>
      <c r="F6977" t="str">
        <f t="shared" si="870"/>
        <v/>
      </c>
      <c r="G6977">
        <f>Weighting!$H$17</f>
        <v>0</v>
      </c>
      <c r="H6977">
        <f t="array" ref="H6977">FREQUENCY(IF('Data Transformation'!$B$4:$B$8425=B6963,'Data Transformation'!$G$4:$G$8425),'Bin Analysis'!$B6977)</f>
        <v>15</v>
      </c>
      <c r="I6977">
        <f t="shared" si="871"/>
        <v>0</v>
      </c>
      <c r="J6977">
        <f t="shared" si="872"/>
        <v>0</v>
      </c>
      <c r="K6977">
        <f>J6977*Weighting!$W$17</f>
        <v>0</v>
      </c>
      <c r="M6977" s="14"/>
    </row>
    <row r="6978" spans="1:25" x14ac:dyDescent="0.25">
      <c r="A6978" s="32" t="str">
        <f>IF(Weighting!$P$18&gt;0,B6978,"")</f>
        <v/>
      </c>
      <c r="B6978">
        <f>Weighting!$C$18</f>
        <v>1.893</v>
      </c>
      <c r="C6978">
        <f>Weighting!$F$18</f>
        <v>0</v>
      </c>
      <c r="D6978" t="b">
        <f>IF(C6978=1,'Data Transformation'!$G$3+0.5*'Data Transformation'!$W$25,IF(C6979=1,D6979-'Data Transformation'!$W$25,FALSE))</f>
        <v>0</v>
      </c>
      <c r="E6978" t="str">
        <f t="array" ref="E6978">IF(ISLOGICAL(D6978),"",FREQUENCY(IF('Data Transformation'!$B$425:$B$8425='Bin Analysis'!$B6963,'Data Transformation'!$G$425:$G$8425),D6978))</f>
        <v/>
      </c>
      <c r="F6978" t="str">
        <f t="shared" si="870"/>
        <v/>
      </c>
      <c r="G6978">
        <f>Weighting!$H$18</f>
        <v>0</v>
      </c>
      <c r="H6978">
        <f t="array" ref="H6978">FREQUENCY(IF('Data Transformation'!$B$4:$B$8425=B6963,'Data Transformation'!$G$4:$G$8425),'Bin Analysis'!$B6978)</f>
        <v>15</v>
      </c>
      <c r="I6978">
        <f t="shared" si="871"/>
        <v>0</v>
      </c>
      <c r="J6978">
        <f t="shared" si="872"/>
        <v>0</v>
      </c>
      <c r="K6978">
        <f>J6978*Weighting!$W$18</f>
        <v>0</v>
      </c>
      <c r="M6978" s="14"/>
    </row>
    <row r="6979" spans="1:25" x14ac:dyDescent="0.25">
      <c r="A6979" s="32" t="str">
        <f>IF(Weighting!$P$19&gt;0,B6979,"")</f>
        <v/>
      </c>
      <c r="B6979">
        <f>Weighting!$C$19</f>
        <v>2.024</v>
      </c>
      <c r="C6979">
        <f>Weighting!$F$19</f>
        <v>0</v>
      </c>
      <c r="D6979" t="b">
        <f>IF(C6979=1,'Data Transformation'!$G$3+0.5*'Data Transformation'!$W$25,IF(C6980=1,D6980-'Data Transformation'!$W$25,FALSE))</f>
        <v>0</v>
      </c>
      <c r="E6979" t="str">
        <f t="array" ref="E6979">IF(ISLOGICAL(D6979),"",FREQUENCY(IF('Data Transformation'!$B$425:$B$8425='Bin Analysis'!$B6963,'Data Transformation'!$G$425:$G$8425),D6979))</f>
        <v/>
      </c>
      <c r="F6979" t="str">
        <f t="shared" si="870"/>
        <v/>
      </c>
      <c r="G6979">
        <f>Weighting!$H$19</f>
        <v>0</v>
      </c>
      <c r="H6979">
        <f t="array" ref="H6979">FREQUENCY(IF('Data Transformation'!$B$4:$B$8425=B6963,'Data Transformation'!$G$4:$G$8425),'Bin Analysis'!$B6979)</f>
        <v>15</v>
      </c>
      <c r="I6979">
        <f t="shared" si="871"/>
        <v>0</v>
      </c>
      <c r="J6979">
        <f t="shared" si="872"/>
        <v>0</v>
      </c>
      <c r="K6979">
        <f>J6979*Weighting!$W$19</f>
        <v>0</v>
      </c>
      <c r="M6979" s="14"/>
    </row>
    <row r="6980" spans="1:25" x14ac:dyDescent="0.25">
      <c r="A6980" s="32" t="str">
        <f>IF(Weighting!$P$20&gt;0,B6980,"")</f>
        <v/>
      </c>
      <c r="B6980">
        <f>Weighting!$C$20</f>
        <v>2.1550000000000002</v>
      </c>
      <c r="C6980">
        <f>Weighting!$F$20</f>
        <v>0</v>
      </c>
      <c r="D6980" t="b">
        <f>IF(C6980=1,'Data Transformation'!$G$3+0.5*'Data Transformation'!$W$25,IF(C6981=1,D6981-'Data Transformation'!$W$25,FALSE))</f>
        <v>0</v>
      </c>
      <c r="E6980" t="str">
        <f t="array" ref="E6980">IF(ISLOGICAL(D6980),"",FREQUENCY(IF('Data Transformation'!$B$425:$B$8425='Bin Analysis'!$B6963,'Data Transformation'!$G$425:$G$8425),D6980))</f>
        <v/>
      </c>
      <c r="F6980" t="str">
        <f t="shared" si="870"/>
        <v/>
      </c>
      <c r="G6980">
        <f>Weighting!$H$20</f>
        <v>0</v>
      </c>
      <c r="H6980">
        <f t="array" ref="H6980">FREQUENCY(IF('Data Transformation'!$B$4:$B$8425=B6963,'Data Transformation'!$G$4:$G$8425),'Bin Analysis'!$B6980)</f>
        <v>15</v>
      </c>
      <c r="I6980">
        <f t="shared" si="871"/>
        <v>0</v>
      </c>
      <c r="J6980">
        <f t="shared" si="872"/>
        <v>0</v>
      </c>
      <c r="K6980">
        <f>J6980*Weighting!$W$20</f>
        <v>0</v>
      </c>
      <c r="M6980" s="14"/>
    </row>
    <row r="6981" spans="1:25" x14ac:dyDescent="0.25">
      <c r="A6981" s="32" t="str">
        <f>IF(Weighting!$P$21&gt;0,B6981,"")</f>
        <v/>
      </c>
      <c r="B6981">
        <f>Weighting!$C$21</f>
        <v>2.2860000000000005</v>
      </c>
      <c r="C6981">
        <f>Weighting!$F$21</f>
        <v>0</v>
      </c>
      <c r="D6981" t="b">
        <f>IF(C6981=1,'Data Transformation'!$G$3+0.5*'Data Transformation'!$W$25,IF(C6982=1,D6982-'Data Transformation'!$W$25,FALSE))</f>
        <v>0</v>
      </c>
      <c r="E6981" t="str">
        <f t="array" ref="E6981">IF(ISLOGICAL(D6981),"",FREQUENCY(IF('Data Transformation'!$B$425:$B$8425='Bin Analysis'!$B6963,'Data Transformation'!$G$425:$G$8425),D6981))</f>
        <v/>
      </c>
      <c r="F6981" t="str">
        <f t="shared" si="870"/>
        <v/>
      </c>
      <c r="G6981">
        <f>Weighting!$H$21</f>
        <v>0</v>
      </c>
      <c r="H6981">
        <f t="array" ref="H6981">FREQUENCY(IF('Data Transformation'!$B$4:$B$8425=B6963,'Data Transformation'!$G$4:$G$8425),'Bin Analysis'!$B6981)</f>
        <v>15</v>
      </c>
      <c r="I6981">
        <f t="shared" si="871"/>
        <v>0</v>
      </c>
      <c r="J6981">
        <f t="shared" si="872"/>
        <v>0</v>
      </c>
      <c r="K6981">
        <f>J6981*Weighting!$W$21</f>
        <v>0</v>
      </c>
      <c r="M6981" s="14"/>
    </row>
    <row r="6982" spans="1:25" x14ac:dyDescent="0.25">
      <c r="A6982" s="32" t="str">
        <f>IF(Weighting!$P$22&gt;0,B6982,"")</f>
        <v/>
      </c>
      <c r="B6982">
        <f>Weighting!$C$22</f>
        <v>2.4170000000000007</v>
      </c>
      <c r="C6982">
        <f>Weighting!$F$22</f>
        <v>0</v>
      </c>
      <c r="D6982" t="b">
        <f>IF(C6982=1,'Data Transformation'!$G$3+0.5*'Data Transformation'!$W$25,IF(C6983=1,D6983-'Data Transformation'!$W$25,FALSE))</f>
        <v>0</v>
      </c>
      <c r="E6982" t="str">
        <f t="array" ref="E6982">IF(ISLOGICAL(D6982),"",FREQUENCY(IF('Data Transformation'!$B$425:$B$8425='Bin Analysis'!$B6963,'Data Transformation'!$G$425:$G$8425),D6982))</f>
        <v/>
      </c>
      <c r="F6982" t="str">
        <f t="shared" si="870"/>
        <v/>
      </c>
      <c r="G6982">
        <f>Weighting!$H$22</f>
        <v>0</v>
      </c>
      <c r="H6982">
        <f t="array" ref="H6982">FREQUENCY(IF('Data Transformation'!$B$4:$B$8425=B6963,'Data Transformation'!$G$4:$G$8425),'Bin Analysis'!$B6982)</f>
        <v>15</v>
      </c>
      <c r="I6982">
        <f t="shared" si="871"/>
        <v>0</v>
      </c>
      <c r="J6982">
        <f t="shared" si="872"/>
        <v>0</v>
      </c>
      <c r="K6982">
        <f>J6982*Weighting!$W$22</f>
        <v>0</v>
      </c>
      <c r="M6982" s="14"/>
    </row>
    <row r="6983" spans="1:25" x14ac:dyDescent="0.25">
      <c r="A6983" s="32" t="str">
        <f>IF(Weighting!$P$23&gt;0,B6983,"")</f>
        <v/>
      </c>
      <c r="B6983">
        <f>Weighting!$C$23</f>
        <v>2.5480000000000009</v>
      </c>
      <c r="C6983">
        <f>Weighting!$F$23</f>
        <v>0</v>
      </c>
      <c r="D6983" t="b">
        <f>IF(C6983=1,'Data Transformation'!$G$3+0.5*'Data Transformation'!$W$25,IF(C6984=1,D6984-'Data Transformation'!$W$25,FALSE))</f>
        <v>0</v>
      </c>
      <c r="E6983" t="str">
        <f t="array" ref="E6983">IF(ISLOGICAL(D6983),"",FREQUENCY(IF('Data Transformation'!$B$425:$B$8425='Bin Analysis'!$B6963,'Data Transformation'!$G$425:$G$8425),D6983))</f>
        <v/>
      </c>
      <c r="F6983" t="str">
        <f t="shared" si="870"/>
        <v/>
      </c>
      <c r="G6983">
        <f>Weighting!$H$23</f>
        <v>0</v>
      </c>
      <c r="H6983">
        <f t="array" ref="H6983">FREQUENCY(IF('Data Transformation'!$B$4:$B$8425=B6963,'Data Transformation'!$G$4:$G$8425),'Bin Analysis'!$B6983)</f>
        <v>15</v>
      </c>
      <c r="I6983">
        <f t="shared" si="871"/>
        <v>0</v>
      </c>
      <c r="J6983">
        <f t="shared" si="872"/>
        <v>0</v>
      </c>
      <c r="K6983">
        <f>J6983*Weighting!$W$23</f>
        <v>0</v>
      </c>
      <c r="M6983" s="14"/>
    </row>
    <row r="6984" spans="1:25" x14ac:dyDescent="0.25">
      <c r="A6984" s="32" t="str">
        <f>IF(Weighting!$P$24&gt;0,B6984,"")</f>
        <v/>
      </c>
      <c r="B6984">
        <f>Weighting!$C$24</f>
        <v>2.6790000000000012</v>
      </c>
      <c r="C6984">
        <f>Weighting!$F$24</f>
        <v>0</v>
      </c>
      <c r="D6984" t="b">
        <f>IF(C6984=1,'Data Transformation'!$G$3+0.5*'Data Transformation'!$W$25,IF(C6985=1,D6985-'Data Transformation'!$W$25,FALSE))</f>
        <v>0</v>
      </c>
      <c r="E6984" t="str">
        <f t="array" ref="E6984">IF(ISLOGICAL(D6984),"",FREQUENCY(IF('Data Transformation'!$B$425:$B$8425='Bin Analysis'!$B6963,'Data Transformation'!$G$425:$G$8425),D6984))</f>
        <v/>
      </c>
      <c r="F6984" t="str">
        <f t="shared" si="870"/>
        <v/>
      </c>
      <c r="G6984">
        <f>Weighting!$H$24</f>
        <v>0</v>
      </c>
      <c r="H6984">
        <f t="array" ref="H6984">FREQUENCY(IF('Data Transformation'!$B$4:$B$8425=B6963,'Data Transformation'!$G$4:$G$8425),'Bin Analysis'!$B6984)</f>
        <v>15</v>
      </c>
      <c r="I6984">
        <f t="shared" si="871"/>
        <v>0</v>
      </c>
      <c r="J6984">
        <f t="shared" si="872"/>
        <v>0</v>
      </c>
      <c r="K6984">
        <f>J6984*Weighting!$W$24</f>
        <v>0</v>
      </c>
      <c r="M6984" s="14"/>
    </row>
    <row r="6985" spans="1:25" x14ac:dyDescent="0.25">
      <c r="A6985" s="32" t="str">
        <f>IF(Weighting!$P$25&gt;0,B6985,"")</f>
        <v/>
      </c>
      <c r="B6985">
        <f>Weighting!$C$25</f>
        <v>2.8100000000000014</v>
      </c>
      <c r="C6985">
        <f>Weighting!$F$25</f>
        <v>0</v>
      </c>
      <c r="D6985" t="b">
        <f>IF(C6985=1,'Data Transformation'!$G$3+0.5*'Data Transformation'!$W$25,IF(C6986=1,D6986-'Data Transformation'!$W$25,FALSE))</f>
        <v>0</v>
      </c>
      <c r="E6985" t="str">
        <f t="array" ref="E6985">IF(ISLOGICAL(D6985),"",FREQUENCY(IF('Data Transformation'!$B$425:$B$8425='Bin Analysis'!$B6963,'Data Transformation'!$G$425:$G$8425),D6985))</f>
        <v/>
      </c>
      <c r="F6985" t="str">
        <f t="shared" si="870"/>
        <v/>
      </c>
      <c r="G6985">
        <f>Weighting!$H$25</f>
        <v>0</v>
      </c>
      <c r="H6985">
        <f t="array" ref="H6985">FREQUENCY(IF('Data Transformation'!$B$4:$B$8425=B6963,'Data Transformation'!$G$4:$G$8425),'Bin Analysis'!$B6985)</f>
        <v>15</v>
      </c>
      <c r="I6985">
        <f t="shared" si="871"/>
        <v>0</v>
      </c>
      <c r="J6985">
        <f t="shared" si="872"/>
        <v>0</v>
      </c>
      <c r="K6985">
        <f>J6985*Weighting!$W$25</f>
        <v>0</v>
      </c>
      <c r="M6985" s="14"/>
    </row>
    <row r="6986" spans="1:25" x14ac:dyDescent="0.25">
      <c r="O6986"/>
      <c r="P6986"/>
      <c r="Q6986"/>
      <c r="R6986"/>
    </row>
    <row r="6987" spans="1:25" ht="23.25" x14ac:dyDescent="0.35">
      <c r="A6987" s="21" t="s">
        <v>0</v>
      </c>
      <c r="B6987" s="21">
        <f>IFERROR(VLOOKUP(C6987,'Data Transformation'!$L$6:$M$426,2,FALSE),"")</f>
        <v>291</v>
      </c>
      <c r="C6987" s="21">
        <f>C6963+1</f>
        <v>291</v>
      </c>
      <c r="D6987" s="21"/>
      <c r="E6987" s="21"/>
      <c r="F6987" s="21"/>
      <c r="G6987" s="21"/>
      <c r="H6987" s="22"/>
      <c r="I6987" s="22"/>
      <c r="J6987" s="22"/>
      <c r="K6987" s="21"/>
      <c r="L6987" s="21">
        <f>B6987</f>
        <v>291</v>
      </c>
      <c r="M6987" s="23">
        <f>INDEX('Data Transformation'!$O$4:$O$424,MATCH($B6987,'Data Transformation'!$M$4:$M$424,0),MATCH($M$2,'Data Transformation'!$O$3,0))</f>
        <v>16</v>
      </c>
      <c r="N6987" s="27">
        <f>IF('Input and Summary Results'!$J$16="minimum",'Bin Analysis'!X6988/(M6987-1),'Bin Analysis'!Y6987/('Bin Analysis'!M6987-1))</f>
        <v>0</v>
      </c>
      <c r="O6987" s="27">
        <f>IF(M6987=FALSE,NA(),(VLOOKUP(1,C6990:K7009,4,FALSE))/(M6987-1))</f>
        <v>0.13333333333333333</v>
      </c>
      <c r="P6987" s="27">
        <f>IF(M6987=FALSE,NA(),SUM(J6990:J7009)/Weighting!$S$5)</f>
        <v>0.6</v>
      </c>
      <c r="Q6987" s="27">
        <f>IF(M6987=FALSE,NA(),SUM(K6990:K7009)/Weighting!$S$6)</f>
        <v>0.56521739130434778</v>
      </c>
      <c r="R6987" s="27">
        <f>IF(M6987=FALSE,NA(),(VLOOKUP(1,G6990:K7009,3,FALSE))/(M6987-1))</f>
        <v>6.6666666666666666E-2</v>
      </c>
      <c r="S6987" s="22" t="str">
        <f>IF(M6987=FALSE,NA(),IF(SUM(J6990:J7009)=2,"yes","no"))</f>
        <v>no</v>
      </c>
      <c r="X6987" s="2" cm="2">
        <f t="array" ref="X6987:X6988">FREQUENCY(IF('Data Transformation'!$B$425:$B$6424='Bin Analysis'!L6987,'Data Transformation'!$G$425:$G$6424),'Data Transformation'!$U$11)</f>
        <v>15</v>
      </c>
      <c r="Y6987" s="2" cm="2">
        <f t="array" ref="Y6987:Y6988">FREQUENCY(IF('Data Transformation'!$B$425:$B$6424='Bin Analysis'!L6987,'Data Transformation'!$G$425:$G$6424),'Data Transformation'!$U$12)</f>
        <v>13</v>
      </c>
    </row>
    <row r="6988" spans="1:25" x14ac:dyDescent="0.25">
      <c r="A6988" s="14" t="s">
        <v>66</v>
      </c>
      <c r="B6988" t="s">
        <v>47</v>
      </c>
      <c r="C6988" t="s">
        <v>5</v>
      </c>
      <c r="D6988" t="s">
        <v>99</v>
      </c>
      <c r="E6988" t="s">
        <v>100</v>
      </c>
      <c r="F6988" t="s">
        <v>101</v>
      </c>
      <c r="G6988" t="s">
        <v>69</v>
      </c>
      <c r="H6988" t="s">
        <v>31</v>
      </c>
      <c r="I6988" t="s">
        <v>32</v>
      </c>
      <c r="J6988" t="s">
        <v>46</v>
      </c>
      <c r="K6988" s="14" t="s">
        <v>45</v>
      </c>
      <c r="M6988" s="14"/>
      <c r="X6988" s="2">
        <v>0</v>
      </c>
      <c r="Y6988" s="2">
        <v>2</v>
      </c>
    </row>
    <row r="6989" spans="1:25" x14ac:dyDescent="0.25">
      <c r="A6989" s="32"/>
      <c r="D6989" t="b">
        <f>IF(C6989=1,'Data Transformation'!$G$3+0.5*'Data Transformation'!$W$25,IF(C6990=1,D6990-'Data Transformation'!$W$25,FALSE))</f>
        <v>0</v>
      </c>
      <c r="E6989" t="str">
        <f t="array" ref="E6989">IF(ISLOGICAL(D6989),"",FREQUENCY(IF('Data Transformation'!$B$425:$B$8425='Bin Analysis'!$B6987,'Data Transformation'!$G$425:$G$8425),D6989))</f>
        <v/>
      </c>
      <c r="F6989" t="str">
        <f>IF(ISLOGICAL(D6989),"",E6989-E6988)</f>
        <v/>
      </c>
      <c r="M6989" s="14"/>
    </row>
    <row r="6990" spans="1:25" x14ac:dyDescent="0.25">
      <c r="A6990" s="32">
        <f>IF(Weighting!$P$6&gt;0,B6990,"")</f>
        <v>0.32100000000000001</v>
      </c>
      <c r="B6990">
        <f>Weighting!$C$6</f>
        <v>0.32100000000000001</v>
      </c>
      <c r="C6990">
        <f>Weighting!$F$6</f>
        <v>0</v>
      </c>
      <c r="D6990" t="b">
        <f>IF(C6990=1,'Data Transformation'!$G$3+0.5*'Data Transformation'!$W$25,IF(C6991=1,D6991-'Data Transformation'!$W$25,FALSE))</f>
        <v>0</v>
      </c>
      <c r="E6990" t="str">
        <f t="array" ref="E6990">IF(ISLOGICAL(D6990),"",FREQUENCY(IF('Data Transformation'!$B$425:$B$8425='Bin Analysis'!$B6987,'Data Transformation'!$G$425:$G$8425),D6990))</f>
        <v/>
      </c>
      <c r="F6990" t="str">
        <f>IF(ISLOGICAL(D6990),"",E6990-E6989)</f>
        <v/>
      </c>
      <c r="G6990">
        <f>Weighting!$H$6</f>
        <v>1</v>
      </c>
      <c r="H6990">
        <f t="array" ref="H6990">FREQUENCY(IF('Data Transformation'!$B$4:$B$8425=B6987,'Data Transformation'!$G$4:$G$8425),'Bin Analysis'!$B6990)</f>
        <v>1</v>
      </c>
      <c r="I6990">
        <f>H6990-H6989</f>
        <v>1</v>
      </c>
      <c r="J6990">
        <f>IF(I6990=0,0,1)</f>
        <v>1</v>
      </c>
      <c r="K6990">
        <f>J6990*Weighting!$W$6</f>
        <v>1</v>
      </c>
      <c r="M6990" s="14"/>
    </row>
    <row r="6991" spans="1:25" x14ac:dyDescent="0.25">
      <c r="A6991" s="32">
        <f>IF(Weighting!$P$7&gt;0,B6991,"")</f>
        <v>0.45200000000000001</v>
      </c>
      <c r="B6991">
        <f>Weighting!$C$7</f>
        <v>0.45200000000000001</v>
      </c>
      <c r="C6991">
        <f>Weighting!$F$7</f>
        <v>0</v>
      </c>
      <c r="D6991" t="b">
        <f>IF(C6991=1,'Data Transformation'!$G$3+0.5*'Data Transformation'!$W$25,IF(C6992=1,D6992-'Data Transformation'!$W$25,FALSE))</f>
        <v>0</v>
      </c>
      <c r="E6991" t="str">
        <f t="array" ref="E6991">IF(ISLOGICAL(D6991),"",FREQUENCY(IF('Data Transformation'!$B$425:$B$8425='Bin Analysis'!$B6987,'Data Transformation'!$G$425:$G$8425),D6991))</f>
        <v/>
      </c>
      <c r="F6991" t="str">
        <f t="shared" ref="F6991:F7009" si="873">IF(ISLOGICAL(D6991),"",E6991-E6990)</f>
        <v/>
      </c>
      <c r="G6991">
        <f>Weighting!$H$7</f>
        <v>0</v>
      </c>
      <c r="H6991">
        <f t="array" ref="H6991">FREQUENCY(IF('Data Transformation'!$B$4:$B$8425=B6987,'Data Transformation'!$G$4:$G$8425),'Bin Analysis'!$B6991)</f>
        <v>1</v>
      </c>
      <c r="I6991">
        <f t="shared" ref="I6991:I7009" si="874">H6991-H6990</f>
        <v>0</v>
      </c>
      <c r="J6991">
        <f>IF(I6991=0,0,1)</f>
        <v>0</v>
      </c>
      <c r="K6991">
        <f>J6991*Weighting!$W$7</f>
        <v>0</v>
      </c>
      <c r="M6991" s="14"/>
    </row>
    <row r="6992" spans="1:25" x14ac:dyDescent="0.25">
      <c r="A6992" s="32">
        <f>IF(Weighting!$P$8&gt;0,B6992,"")</f>
        <v>0.58299999999999996</v>
      </c>
      <c r="B6992">
        <f>Weighting!$C$8</f>
        <v>0.58299999999999996</v>
      </c>
      <c r="C6992">
        <f>Weighting!$F$8</f>
        <v>0</v>
      </c>
      <c r="D6992" t="b">
        <f>IF(C6992=1,'Data Transformation'!$G$3+0.5*'Data Transformation'!$W$25,IF(C6993=1,D6993-'Data Transformation'!$W$25,FALSE))</f>
        <v>0</v>
      </c>
      <c r="E6992" t="str">
        <f t="array" ref="E6992">IF(ISLOGICAL(D6992),"",FREQUENCY(IF('Data Transformation'!$B$425:$B$8425='Bin Analysis'!$B6987,'Data Transformation'!$G$425:$G$8425),D6992))</f>
        <v/>
      </c>
      <c r="F6992" t="str">
        <f t="shared" si="873"/>
        <v/>
      </c>
      <c r="G6992">
        <f>Weighting!$H$8</f>
        <v>0</v>
      </c>
      <c r="H6992">
        <f t="array" ref="H6992">FREQUENCY(IF('Data Transformation'!$B$4:$B$8425=B6987,'Data Transformation'!$G$4:$G$8425),'Bin Analysis'!$B6992)</f>
        <v>2</v>
      </c>
      <c r="I6992">
        <f t="shared" si="874"/>
        <v>1</v>
      </c>
      <c r="J6992">
        <f t="shared" ref="J6992:J7009" si="875">IF(I6992=0,0,1)</f>
        <v>1</v>
      </c>
      <c r="K6992">
        <f>J6992*Weighting!$W$8</f>
        <v>3</v>
      </c>
      <c r="M6992" s="14"/>
    </row>
    <row r="6993" spans="1:13" x14ac:dyDescent="0.25">
      <c r="A6993" s="32">
        <f>IF(Weighting!$P$9&gt;0,B6993,"")</f>
        <v>0.71399999999999997</v>
      </c>
      <c r="B6993" s="50">
        <f>Weighting!$C$9</f>
        <v>0.71399999999999997</v>
      </c>
      <c r="C6993">
        <f>Weighting!$F$9</f>
        <v>0</v>
      </c>
      <c r="D6993" t="b">
        <f>IF(C6993=1,'Data Transformation'!$G$3+0.5*'Data Transformation'!$W$25,IF(C6994=1,D6994-'Data Transformation'!$W$25,FALSE))</f>
        <v>0</v>
      </c>
      <c r="E6993" t="str">
        <f t="array" ref="E6993">IF(ISLOGICAL(D6993),"",FREQUENCY(IF('Data Transformation'!$B$425:$B$8425='Bin Analysis'!$B6987,'Data Transformation'!$G$425:$G$8425),D6993))</f>
        <v/>
      </c>
      <c r="F6993" t="str">
        <f t="shared" si="873"/>
        <v/>
      </c>
      <c r="G6993">
        <f>Weighting!$H$9</f>
        <v>0</v>
      </c>
      <c r="H6993">
        <f t="array" ref="H6993">FREQUENCY(IF('Data Transformation'!$B$4:$B$8425=B6987,'Data Transformation'!$G$4:$G$8425),'Bin Analysis'!$B6993)</f>
        <v>6</v>
      </c>
      <c r="I6993">
        <f t="shared" si="874"/>
        <v>4</v>
      </c>
      <c r="J6993">
        <f t="shared" si="875"/>
        <v>1</v>
      </c>
      <c r="K6993">
        <f>J6993*Weighting!$W$9</f>
        <v>3</v>
      </c>
      <c r="M6993" s="14"/>
    </row>
    <row r="6994" spans="1:13" x14ac:dyDescent="0.25">
      <c r="A6994" s="32">
        <f>IF(Weighting!$P$10&gt;0,B6994,"")</f>
        <v>0.84499999999999997</v>
      </c>
      <c r="B6994">
        <f>Weighting!$C$10</f>
        <v>0.84499999999999997</v>
      </c>
      <c r="C6994">
        <f>Weighting!$F$10</f>
        <v>0</v>
      </c>
      <c r="D6994" t="b">
        <f>IF(C6994=1,'Data Transformation'!$G$3+0.5*'Data Transformation'!$W$25,IF(C6995=1,D6995-'Data Transformation'!$W$25,FALSE))</f>
        <v>0</v>
      </c>
      <c r="E6994" t="str">
        <f t="array" ref="E6994">IF(ISLOGICAL(D6994),"",FREQUENCY(IF('Data Transformation'!$B$425:$B$8425='Bin Analysis'!$B6987,'Data Transformation'!$G$425:$G$8425),D6994))</f>
        <v/>
      </c>
      <c r="F6994" t="str">
        <f t="shared" si="873"/>
        <v/>
      </c>
      <c r="G6994">
        <f>Weighting!$H$10</f>
        <v>0</v>
      </c>
      <c r="H6994">
        <f t="array" ref="H6994">FREQUENCY(IF('Data Transformation'!$B$4:$B$8425=B6987,'Data Transformation'!$G$4:$G$8425),'Bin Analysis'!$B6994)</f>
        <v>12</v>
      </c>
      <c r="I6994">
        <f t="shared" si="874"/>
        <v>6</v>
      </c>
      <c r="J6994">
        <f t="shared" si="875"/>
        <v>1</v>
      </c>
      <c r="K6994">
        <f>J6994*Weighting!$W$10</f>
        <v>3</v>
      </c>
      <c r="M6994" s="14"/>
    </row>
    <row r="6995" spans="1:13" x14ac:dyDescent="0.25">
      <c r="A6995" s="32">
        <f>IF(Weighting!$P$11&gt;0,B6995,"")</f>
        <v>0.97599999999999998</v>
      </c>
      <c r="B6995">
        <f>Weighting!$C$11</f>
        <v>0.97599999999999998</v>
      </c>
      <c r="C6995">
        <f>Weighting!$F$11</f>
        <v>0</v>
      </c>
      <c r="D6995">
        <f>IF(C6995=1,'Data Transformation'!$G$3+0.5*'Data Transformation'!$W$25,IF(C6996=1,D6996-'Data Transformation'!$W$25,FALSE))</f>
        <v>0.86899999999999999</v>
      </c>
      <c r="E6995">
        <f t="array" ref="E6995">IF(ISLOGICAL(D6995),"",FREQUENCY(IF('Data Transformation'!$B$425:$B$8425='Bin Analysis'!$B6987,'Data Transformation'!$G$425:$G$8425),D6995))</f>
        <v>13</v>
      </c>
      <c r="F6995" t="e">
        <f t="shared" si="873"/>
        <v>#VALUE!</v>
      </c>
      <c r="G6995">
        <f>Weighting!$H$11</f>
        <v>0</v>
      </c>
      <c r="H6995">
        <f t="array" ref="H6995">FREQUENCY(IF('Data Transformation'!$B$4:$B$8425=B6987,'Data Transformation'!$G$4:$G$8425),'Bin Analysis'!$B6995)</f>
        <v>14</v>
      </c>
      <c r="I6995">
        <f t="shared" si="874"/>
        <v>2</v>
      </c>
      <c r="J6995">
        <f t="shared" si="875"/>
        <v>1</v>
      </c>
      <c r="K6995">
        <f>J6995*Weighting!$W$11</f>
        <v>2</v>
      </c>
      <c r="M6995" s="14"/>
    </row>
    <row r="6996" spans="1:13" x14ac:dyDescent="0.25">
      <c r="A6996" s="32">
        <f>IF(Weighting!$P$12&gt;0,B6996,"")</f>
        <v>1.107</v>
      </c>
      <c r="B6996">
        <f>Weighting!$C$12</f>
        <v>1.107</v>
      </c>
      <c r="C6996">
        <f>Weighting!$F$12</f>
        <v>1</v>
      </c>
      <c r="D6996">
        <f>IF(C6996=1,'Data Transformation'!$G$3+0.5*'Data Transformation'!$W$25,IF(C6997=1,D6997-'Data Transformation'!$W$25,FALSE))</f>
        <v>1.131</v>
      </c>
      <c r="E6996">
        <f t="array" ref="E6996">IF(ISLOGICAL(D6996),"",FREQUENCY(IF('Data Transformation'!$B$425:$B$8425='Bin Analysis'!$B6987,'Data Transformation'!$G$425:$G$8425),D6996))</f>
        <v>15</v>
      </c>
      <c r="F6996">
        <f t="shared" si="873"/>
        <v>2</v>
      </c>
      <c r="G6996">
        <f>Weighting!$H$12</f>
        <v>0</v>
      </c>
      <c r="H6996">
        <f t="array" ref="H6996">FREQUENCY(IF('Data Transformation'!$B$4:$B$8425=B6987,'Data Transformation'!$G$4:$G$8425),'Bin Analysis'!$B6996)</f>
        <v>16</v>
      </c>
      <c r="I6996">
        <f t="shared" si="874"/>
        <v>2</v>
      </c>
      <c r="J6996">
        <f t="shared" si="875"/>
        <v>1</v>
      </c>
      <c r="K6996">
        <f>J6996*Weighting!$W$12</f>
        <v>1</v>
      </c>
      <c r="M6996" s="14"/>
    </row>
    <row r="6997" spans="1:13" x14ac:dyDescent="0.25">
      <c r="A6997" s="32">
        <f>IF(Weighting!$P$13&gt;0,B6997,"")</f>
        <v>1.238</v>
      </c>
      <c r="B6997">
        <f>Weighting!$C$13</f>
        <v>1.238</v>
      </c>
      <c r="C6997">
        <f>Weighting!$F$13</f>
        <v>0</v>
      </c>
      <c r="D6997" t="b">
        <f>IF(C6997=1,'Data Transformation'!$G$3+0.5*'Data Transformation'!$W$25,IF(C6998=1,D6998-'Data Transformation'!$W$25,FALSE))</f>
        <v>0</v>
      </c>
      <c r="E6997" t="str">
        <f t="array" ref="E6997">IF(ISLOGICAL(D6997),"",FREQUENCY(IF('Data Transformation'!$B$425:$B$8425='Bin Analysis'!$B6987,'Data Transformation'!$G$425:$G$8425),D6997))</f>
        <v/>
      </c>
      <c r="F6997" t="str">
        <f t="shared" si="873"/>
        <v/>
      </c>
      <c r="G6997">
        <f>Weighting!$H$13</f>
        <v>0</v>
      </c>
      <c r="H6997">
        <f t="array" ref="H6997">FREQUENCY(IF('Data Transformation'!$B$4:$B$8425=B6987,'Data Transformation'!$G$4:$G$8425),'Bin Analysis'!$B6997)</f>
        <v>16</v>
      </c>
      <c r="I6997">
        <f t="shared" si="874"/>
        <v>0</v>
      </c>
      <c r="J6997">
        <f t="shared" si="875"/>
        <v>0</v>
      </c>
      <c r="K6997">
        <f>J6997*Weighting!$W$13</f>
        <v>0</v>
      </c>
      <c r="M6997" s="14"/>
    </row>
    <row r="6998" spans="1:13" x14ac:dyDescent="0.25">
      <c r="A6998" s="32">
        <f>IF(Weighting!$P$14&gt;0,B6998,"")</f>
        <v>1.369</v>
      </c>
      <c r="B6998">
        <f>Weighting!$C$14</f>
        <v>1.369</v>
      </c>
      <c r="C6998">
        <f>Weighting!$F$14</f>
        <v>0</v>
      </c>
      <c r="D6998" t="b">
        <f>IF(C6998=1,'Data Transformation'!$G$3+0.5*'Data Transformation'!$W$25,IF(C6999=1,D6999-'Data Transformation'!$W$25,FALSE))</f>
        <v>0</v>
      </c>
      <c r="E6998" t="str">
        <f t="array" ref="E6998">IF(ISLOGICAL(D6998),"",FREQUENCY(IF('Data Transformation'!$B$425:$B$8425='Bin Analysis'!$B6987,'Data Transformation'!$G$425:$G$8425),D6998))</f>
        <v/>
      </c>
      <c r="F6998" t="str">
        <f t="shared" si="873"/>
        <v/>
      </c>
      <c r="G6998">
        <f>Weighting!$H$14</f>
        <v>0</v>
      </c>
      <c r="H6998">
        <f t="array" ref="H6998">FREQUENCY(IF('Data Transformation'!$B$4:$B$8425=B6987,'Data Transformation'!$G$4:$G$8425),'Bin Analysis'!$B6998)</f>
        <v>16</v>
      </c>
      <c r="I6998">
        <f t="shared" si="874"/>
        <v>0</v>
      </c>
      <c r="J6998">
        <f t="shared" si="875"/>
        <v>0</v>
      </c>
      <c r="K6998">
        <f>J6998*Weighting!$W$14</f>
        <v>0</v>
      </c>
      <c r="M6998" s="14"/>
    </row>
    <row r="6999" spans="1:13" x14ac:dyDescent="0.25">
      <c r="A6999" s="32">
        <f>IF(Weighting!$P$15&gt;0,B6999,"")</f>
        <v>1.5000009999999999</v>
      </c>
      <c r="B6999">
        <f>Weighting!$C$15</f>
        <v>1.5000009999999999</v>
      </c>
      <c r="C6999">
        <f>Weighting!$F$15</f>
        <v>0</v>
      </c>
      <c r="D6999" t="b">
        <f>IF(C6999=1,'Data Transformation'!$G$3+0.5*'Data Transformation'!$W$25,IF(C7000=1,D7000-'Data Transformation'!$W$25,FALSE))</f>
        <v>0</v>
      </c>
      <c r="E6999" t="str">
        <f t="array" ref="E6999">IF(ISLOGICAL(D6999),"",FREQUENCY(IF('Data Transformation'!$B$425:$B$8425='Bin Analysis'!$B6987,'Data Transformation'!$G$425:$G$8425),D6999))</f>
        <v/>
      </c>
      <c r="F6999" t="str">
        <f t="shared" si="873"/>
        <v/>
      </c>
      <c r="G6999">
        <f>Weighting!$H$15</f>
        <v>0</v>
      </c>
      <c r="H6999">
        <f t="array" ref="H6999">FREQUENCY(IF('Data Transformation'!$B$4:$B$8425=B6987,'Data Transformation'!$G$4:$G$8425),'Bin Analysis'!$B6999)</f>
        <v>16</v>
      </c>
      <c r="I6999">
        <f t="shared" si="874"/>
        <v>0</v>
      </c>
      <c r="J6999">
        <f t="shared" si="875"/>
        <v>0</v>
      </c>
      <c r="K6999">
        <f>J6999*Weighting!$W$15</f>
        <v>0</v>
      </c>
      <c r="M6999" s="14"/>
    </row>
    <row r="7000" spans="1:13" x14ac:dyDescent="0.25">
      <c r="A7000" s="32" t="str">
        <f>IF(Weighting!$P$16&gt;0,B7000,"")</f>
        <v/>
      </c>
      <c r="B7000">
        <f>Weighting!$C$16</f>
        <v>1.631</v>
      </c>
      <c r="C7000">
        <f>Weighting!$F$16</f>
        <v>0</v>
      </c>
      <c r="D7000" t="b">
        <f>IF(C7000=1,'Data Transformation'!$G$3+0.5*'Data Transformation'!$W$25,IF(C7001=1,D7001-'Data Transformation'!$W$25,FALSE))</f>
        <v>0</v>
      </c>
      <c r="E7000" t="str">
        <f t="array" ref="E7000">IF(ISLOGICAL(D7000),"",FREQUENCY(IF('Data Transformation'!$B$425:$B$8425='Bin Analysis'!$B6987,'Data Transformation'!$G$425:$G$8425),D7000))</f>
        <v/>
      </c>
      <c r="F7000" t="str">
        <f t="shared" si="873"/>
        <v/>
      </c>
      <c r="G7000">
        <f>Weighting!$H$16</f>
        <v>0</v>
      </c>
      <c r="H7000">
        <f t="array" ref="H7000">FREQUENCY(IF('Data Transformation'!$B$4:$B$8425=B6987,'Data Transformation'!$G$4:$G$8425),'Bin Analysis'!$B7000)</f>
        <v>16</v>
      </c>
      <c r="I7000">
        <f t="shared" si="874"/>
        <v>0</v>
      </c>
      <c r="J7000">
        <f t="shared" si="875"/>
        <v>0</v>
      </c>
      <c r="K7000">
        <f>J7000*Weighting!$W$16</f>
        <v>0</v>
      </c>
      <c r="M7000" s="14"/>
    </row>
    <row r="7001" spans="1:13" x14ac:dyDescent="0.25">
      <c r="A7001" s="32" t="str">
        <f>IF(Weighting!$P$17&gt;0,B7001,"")</f>
        <v/>
      </c>
      <c r="B7001">
        <f>Weighting!$C$17</f>
        <v>1.762</v>
      </c>
      <c r="C7001">
        <f>Weighting!$F$17</f>
        <v>0</v>
      </c>
      <c r="D7001" t="b">
        <f>IF(C7001=1,'Data Transformation'!$G$3+0.5*'Data Transformation'!$W$25,IF(C7002=1,D7002-'Data Transformation'!$W$25,FALSE))</f>
        <v>0</v>
      </c>
      <c r="E7001" t="str">
        <f t="array" ref="E7001">IF(ISLOGICAL(D7001),"",FREQUENCY(IF('Data Transformation'!$B$425:$B$8425='Bin Analysis'!$B6987,'Data Transformation'!$G$425:$G$8425),D7001))</f>
        <v/>
      </c>
      <c r="F7001" t="str">
        <f t="shared" si="873"/>
        <v/>
      </c>
      <c r="G7001">
        <f>Weighting!$H$17</f>
        <v>0</v>
      </c>
      <c r="H7001">
        <f t="array" ref="H7001">FREQUENCY(IF('Data Transformation'!$B$4:$B$8425=B6987,'Data Transformation'!$G$4:$G$8425),'Bin Analysis'!$B7001)</f>
        <v>16</v>
      </c>
      <c r="I7001">
        <f t="shared" si="874"/>
        <v>0</v>
      </c>
      <c r="J7001">
        <f t="shared" si="875"/>
        <v>0</v>
      </c>
      <c r="K7001">
        <f>J7001*Weighting!$W$17</f>
        <v>0</v>
      </c>
      <c r="M7001" s="14"/>
    </row>
    <row r="7002" spans="1:13" x14ac:dyDescent="0.25">
      <c r="A7002" s="32" t="str">
        <f>IF(Weighting!$P$18&gt;0,B7002,"")</f>
        <v/>
      </c>
      <c r="B7002">
        <f>Weighting!$C$18</f>
        <v>1.893</v>
      </c>
      <c r="C7002">
        <f>Weighting!$F$18</f>
        <v>0</v>
      </c>
      <c r="D7002" t="b">
        <f>IF(C7002=1,'Data Transformation'!$G$3+0.5*'Data Transformation'!$W$25,IF(C7003=1,D7003-'Data Transformation'!$W$25,FALSE))</f>
        <v>0</v>
      </c>
      <c r="E7002" t="str">
        <f t="array" ref="E7002">IF(ISLOGICAL(D7002),"",FREQUENCY(IF('Data Transformation'!$B$425:$B$8425='Bin Analysis'!$B6987,'Data Transformation'!$G$425:$G$8425),D7002))</f>
        <v/>
      </c>
      <c r="F7002" t="str">
        <f t="shared" si="873"/>
        <v/>
      </c>
      <c r="G7002">
        <f>Weighting!$H$18</f>
        <v>0</v>
      </c>
      <c r="H7002">
        <f t="array" ref="H7002">FREQUENCY(IF('Data Transformation'!$B$4:$B$8425=B6987,'Data Transformation'!$G$4:$G$8425),'Bin Analysis'!$B7002)</f>
        <v>16</v>
      </c>
      <c r="I7002">
        <f t="shared" si="874"/>
        <v>0</v>
      </c>
      <c r="J7002">
        <f t="shared" si="875"/>
        <v>0</v>
      </c>
      <c r="K7002">
        <f>J7002*Weighting!$W$18</f>
        <v>0</v>
      </c>
      <c r="M7002" s="14"/>
    </row>
    <row r="7003" spans="1:13" x14ac:dyDescent="0.25">
      <c r="A7003" s="32" t="str">
        <f>IF(Weighting!$P$19&gt;0,B7003,"")</f>
        <v/>
      </c>
      <c r="B7003">
        <f>Weighting!$C$19</f>
        <v>2.024</v>
      </c>
      <c r="C7003">
        <f>Weighting!$F$19</f>
        <v>0</v>
      </c>
      <c r="D7003" t="b">
        <f>IF(C7003=1,'Data Transformation'!$G$3+0.5*'Data Transformation'!$W$25,IF(C7004=1,D7004-'Data Transformation'!$W$25,FALSE))</f>
        <v>0</v>
      </c>
      <c r="E7003" t="str">
        <f t="array" ref="E7003">IF(ISLOGICAL(D7003),"",FREQUENCY(IF('Data Transformation'!$B$425:$B$8425='Bin Analysis'!$B6987,'Data Transformation'!$G$425:$G$8425),D7003))</f>
        <v/>
      </c>
      <c r="F7003" t="str">
        <f t="shared" si="873"/>
        <v/>
      </c>
      <c r="G7003">
        <f>Weighting!$H$19</f>
        <v>0</v>
      </c>
      <c r="H7003">
        <f t="array" ref="H7003">FREQUENCY(IF('Data Transformation'!$B$4:$B$8425=B6987,'Data Transformation'!$G$4:$G$8425),'Bin Analysis'!$B7003)</f>
        <v>16</v>
      </c>
      <c r="I7003">
        <f t="shared" si="874"/>
        <v>0</v>
      </c>
      <c r="J7003">
        <f t="shared" si="875"/>
        <v>0</v>
      </c>
      <c r="K7003">
        <f>J7003*Weighting!$W$19</f>
        <v>0</v>
      </c>
      <c r="M7003" s="14"/>
    </row>
    <row r="7004" spans="1:13" x14ac:dyDescent="0.25">
      <c r="A7004" s="32" t="str">
        <f>IF(Weighting!$P$20&gt;0,B7004,"")</f>
        <v/>
      </c>
      <c r="B7004">
        <f>Weighting!$C$20</f>
        <v>2.1550000000000002</v>
      </c>
      <c r="C7004">
        <f>Weighting!$F$20</f>
        <v>0</v>
      </c>
      <c r="D7004" t="b">
        <f>IF(C7004=1,'Data Transformation'!$G$3+0.5*'Data Transformation'!$W$25,IF(C7005=1,D7005-'Data Transformation'!$W$25,FALSE))</f>
        <v>0</v>
      </c>
      <c r="E7004" t="str">
        <f t="array" ref="E7004">IF(ISLOGICAL(D7004),"",FREQUENCY(IF('Data Transformation'!$B$425:$B$8425='Bin Analysis'!$B6987,'Data Transformation'!$G$425:$G$8425),D7004))</f>
        <v/>
      </c>
      <c r="F7004" t="str">
        <f t="shared" si="873"/>
        <v/>
      </c>
      <c r="G7004">
        <f>Weighting!$H$20</f>
        <v>0</v>
      </c>
      <c r="H7004">
        <f t="array" ref="H7004">FREQUENCY(IF('Data Transformation'!$B$4:$B$8425=B6987,'Data Transformation'!$G$4:$G$8425),'Bin Analysis'!$B7004)</f>
        <v>16</v>
      </c>
      <c r="I7004">
        <f t="shared" si="874"/>
        <v>0</v>
      </c>
      <c r="J7004">
        <f t="shared" si="875"/>
        <v>0</v>
      </c>
      <c r="K7004">
        <f>J7004*Weighting!$W$20</f>
        <v>0</v>
      </c>
      <c r="M7004" s="14"/>
    </row>
    <row r="7005" spans="1:13" x14ac:dyDescent="0.25">
      <c r="A7005" s="32" t="str">
        <f>IF(Weighting!$P$21&gt;0,B7005,"")</f>
        <v/>
      </c>
      <c r="B7005">
        <f>Weighting!$C$21</f>
        <v>2.2860000000000005</v>
      </c>
      <c r="C7005">
        <f>Weighting!$F$21</f>
        <v>0</v>
      </c>
      <c r="D7005" t="b">
        <f>IF(C7005=1,'Data Transformation'!$G$3+0.5*'Data Transformation'!$W$25,IF(C7006=1,D7006-'Data Transformation'!$W$25,FALSE))</f>
        <v>0</v>
      </c>
      <c r="E7005" t="str">
        <f t="array" ref="E7005">IF(ISLOGICAL(D7005),"",FREQUENCY(IF('Data Transformation'!$B$425:$B$8425='Bin Analysis'!$B6987,'Data Transformation'!$G$425:$G$8425),D7005))</f>
        <v/>
      </c>
      <c r="F7005" t="str">
        <f t="shared" si="873"/>
        <v/>
      </c>
      <c r="G7005">
        <f>Weighting!$H$21</f>
        <v>0</v>
      </c>
      <c r="H7005">
        <f t="array" ref="H7005">FREQUENCY(IF('Data Transformation'!$B$4:$B$8425=B6987,'Data Transformation'!$G$4:$G$8425),'Bin Analysis'!$B7005)</f>
        <v>16</v>
      </c>
      <c r="I7005">
        <f t="shared" si="874"/>
        <v>0</v>
      </c>
      <c r="J7005">
        <f t="shared" si="875"/>
        <v>0</v>
      </c>
      <c r="K7005">
        <f>J7005*Weighting!$W$21</f>
        <v>0</v>
      </c>
      <c r="M7005" s="14"/>
    </row>
    <row r="7006" spans="1:13" x14ac:dyDescent="0.25">
      <c r="A7006" s="32" t="str">
        <f>IF(Weighting!$P$22&gt;0,B7006,"")</f>
        <v/>
      </c>
      <c r="B7006">
        <f>Weighting!$C$22</f>
        <v>2.4170000000000007</v>
      </c>
      <c r="C7006">
        <f>Weighting!$F$22</f>
        <v>0</v>
      </c>
      <c r="D7006" t="b">
        <f>IF(C7006=1,'Data Transformation'!$G$3+0.5*'Data Transformation'!$W$25,IF(C7007=1,D7007-'Data Transformation'!$W$25,FALSE))</f>
        <v>0</v>
      </c>
      <c r="E7006" t="str">
        <f t="array" ref="E7006">IF(ISLOGICAL(D7006),"",FREQUENCY(IF('Data Transformation'!$B$425:$B$8425='Bin Analysis'!$B6987,'Data Transformation'!$G$425:$G$8425),D7006))</f>
        <v/>
      </c>
      <c r="F7006" t="str">
        <f t="shared" si="873"/>
        <v/>
      </c>
      <c r="G7006">
        <f>Weighting!$H$22</f>
        <v>0</v>
      </c>
      <c r="H7006">
        <f t="array" ref="H7006">FREQUENCY(IF('Data Transformation'!$B$4:$B$8425=B6987,'Data Transformation'!$G$4:$G$8425),'Bin Analysis'!$B7006)</f>
        <v>16</v>
      </c>
      <c r="I7006">
        <f t="shared" si="874"/>
        <v>0</v>
      </c>
      <c r="J7006">
        <f t="shared" si="875"/>
        <v>0</v>
      </c>
      <c r="K7006">
        <f>J7006*Weighting!$W$22</f>
        <v>0</v>
      </c>
      <c r="M7006" s="14"/>
    </row>
    <row r="7007" spans="1:13" x14ac:dyDescent="0.25">
      <c r="A7007" s="32" t="str">
        <f>IF(Weighting!$P$23&gt;0,B7007,"")</f>
        <v/>
      </c>
      <c r="B7007">
        <f>Weighting!$C$23</f>
        <v>2.5480000000000009</v>
      </c>
      <c r="C7007">
        <f>Weighting!$F$23</f>
        <v>0</v>
      </c>
      <c r="D7007" t="b">
        <f>IF(C7007=1,'Data Transformation'!$G$3+0.5*'Data Transformation'!$W$25,IF(C7008=1,D7008-'Data Transformation'!$W$25,FALSE))</f>
        <v>0</v>
      </c>
      <c r="E7007" t="str">
        <f t="array" ref="E7007">IF(ISLOGICAL(D7007),"",FREQUENCY(IF('Data Transformation'!$B$425:$B$8425='Bin Analysis'!$B6987,'Data Transformation'!$G$425:$G$8425),D7007))</f>
        <v/>
      </c>
      <c r="F7007" t="str">
        <f t="shared" si="873"/>
        <v/>
      </c>
      <c r="G7007">
        <f>Weighting!$H$23</f>
        <v>0</v>
      </c>
      <c r="H7007">
        <f t="array" ref="H7007">FREQUENCY(IF('Data Transformation'!$B$4:$B$8425=B6987,'Data Transformation'!$G$4:$G$8425),'Bin Analysis'!$B7007)</f>
        <v>16</v>
      </c>
      <c r="I7007">
        <f t="shared" si="874"/>
        <v>0</v>
      </c>
      <c r="J7007">
        <f t="shared" si="875"/>
        <v>0</v>
      </c>
      <c r="K7007">
        <f>J7007*Weighting!$W$23</f>
        <v>0</v>
      </c>
      <c r="M7007" s="14"/>
    </row>
    <row r="7008" spans="1:13" x14ac:dyDescent="0.25">
      <c r="A7008" s="32" t="str">
        <f>IF(Weighting!$P$24&gt;0,B7008,"")</f>
        <v/>
      </c>
      <c r="B7008">
        <f>Weighting!$C$24</f>
        <v>2.6790000000000012</v>
      </c>
      <c r="C7008">
        <f>Weighting!$F$24</f>
        <v>0</v>
      </c>
      <c r="D7008" t="b">
        <f>IF(C7008=1,'Data Transformation'!$G$3+0.5*'Data Transformation'!$W$25,IF(C7009=1,D7009-'Data Transformation'!$W$25,FALSE))</f>
        <v>0</v>
      </c>
      <c r="E7008" t="str">
        <f t="array" ref="E7008">IF(ISLOGICAL(D7008),"",FREQUENCY(IF('Data Transformation'!$B$425:$B$8425='Bin Analysis'!$B6987,'Data Transformation'!$G$425:$G$8425),D7008))</f>
        <v/>
      </c>
      <c r="F7008" t="str">
        <f t="shared" si="873"/>
        <v/>
      </c>
      <c r="G7008">
        <f>Weighting!$H$24</f>
        <v>0</v>
      </c>
      <c r="H7008">
        <f t="array" ref="H7008">FREQUENCY(IF('Data Transformation'!$B$4:$B$8425=B6987,'Data Transformation'!$G$4:$G$8425),'Bin Analysis'!$B7008)</f>
        <v>16</v>
      </c>
      <c r="I7008">
        <f t="shared" si="874"/>
        <v>0</v>
      </c>
      <c r="J7008">
        <f t="shared" si="875"/>
        <v>0</v>
      </c>
      <c r="K7008">
        <f>J7008*Weighting!$W$24</f>
        <v>0</v>
      </c>
      <c r="M7008" s="14"/>
    </row>
    <row r="7009" spans="1:25" x14ac:dyDescent="0.25">
      <c r="A7009" s="32" t="str">
        <f>IF(Weighting!$P$25&gt;0,B7009,"")</f>
        <v/>
      </c>
      <c r="B7009">
        <f>Weighting!$C$25</f>
        <v>2.8100000000000014</v>
      </c>
      <c r="C7009">
        <f>Weighting!$F$25</f>
        <v>0</v>
      </c>
      <c r="D7009" t="b">
        <f>IF(C7009=1,'Data Transformation'!$G$3+0.5*'Data Transformation'!$W$25,IF(C7010=1,D7010-'Data Transformation'!$W$25,FALSE))</f>
        <v>0</v>
      </c>
      <c r="E7009" t="str">
        <f t="array" ref="E7009">IF(ISLOGICAL(D7009),"",FREQUENCY(IF('Data Transformation'!$B$425:$B$8425='Bin Analysis'!$B6987,'Data Transformation'!$G$425:$G$8425),D7009))</f>
        <v/>
      </c>
      <c r="F7009" t="str">
        <f t="shared" si="873"/>
        <v/>
      </c>
      <c r="G7009">
        <f>Weighting!$H$25</f>
        <v>0</v>
      </c>
      <c r="H7009">
        <f t="array" ref="H7009">FREQUENCY(IF('Data Transformation'!$B$4:$B$8425=B6987,'Data Transformation'!$G$4:$G$8425),'Bin Analysis'!$B7009)</f>
        <v>16</v>
      </c>
      <c r="I7009">
        <f t="shared" si="874"/>
        <v>0</v>
      </c>
      <c r="J7009">
        <f t="shared" si="875"/>
        <v>0</v>
      </c>
      <c r="K7009">
        <f>J7009*Weighting!$W$25</f>
        <v>0</v>
      </c>
      <c r="M7009" s="14"/>
    </row>
    <row r="7010" spans="1:25" x14ac:dyDescent="0.25">
      <c r="A7010" s="32"/>
      <c r="M7010" s="14"/>
    </row>
    <row r="7011" spans="1:25" ht="23.25" x14ac:dyDescent="0.35">
      <c r="A7011" s="21" t="s">
        <v>0</v>
      </c>
      <c r="B7011" s="21">
        <f>IFERROR(VLOOKUP(C7011,'Data Transformation'!$L$6:$M$426,2,FALSE),"")</f>
        <v>292</v>
      </c>
      <c r="C7011" s="21">
        <f>C6987+1</f>
        <v>292</v>
      </c>
      <c r="D7011" s="21"/>
      <c r="E7011" s="21"/>
      <c r="F7011" s="21"/>
      <c r="G7011" s="21"/>
      <c r="H7011" s="22"/>
      <c r="I7011" s="22"/>
      <c r="J7011" s="22"/>
      <c r="K7011" s="21"/>
      <c r="L7011" s="21">
        <f>B7011</f>
        <v>292</v>
      </c>
      <c r="M7011" s="23">
        <f>INDEX('Data Transformation'!$O$4:$O$424,MATCH($B7011,'Data Transformation'!$M$4:$M$424,0),MATCH($M$2,'Data Transformation'!$O$3,0))</f>
        <v>14</v>
      </c>
      <c r="N7011" s="27">
        <f>IF('Input and Summary Results'!$J$16="minimum",'Bin Analysis'!X7012/(M7011-1),'Bin Analysis'!Y7011/('Bin Analysis'!M7011-1))</f>
        <v>0</v>
      </c>
      <c r="O7011" s="27">
        <f>IF(M7011=FALSE,NA(),(VLOOKUP(1,C7014:K7033,4,FALSE))/(M7011-1))</f>
        <v>0.53846153846153844</v>
      </c>
      <c r="P7011" s="27">
        <f>IF(M7011=FALSE,NA(),SUM(J7014:J7033)/Weighting!$S$5)</f>
        <v>0.3</v>
      </c>
      <c r="Q7011" s="27">
        <f>IF(M7011=FALSE,NA(),SUM(K7014:K7033)/Weighting!$S$6)</f>
        <v>0.2608695652173913</v>
      </c>
      <c r="R7011" s="27">
        <f>IF(M7011=FALSE,NA(),(VLOOKUP(1,G7014:K7033,3,FALSE))/(M7011-1))</f>
        <v>0</v>
      </c>
      <c r="S7011" s="22" t="str">
        <f>IF(M7011=FALSE,NA(),IF(SUM(J7014:J7033)=2,"yes","no"))</f>
        <v>no</v>
      </c>
      <c r="X7011" s="2" cm="2">
        <f t="array" ref="X7011:X7012">FREQUENCY(IF('Data Transformation'!$B$425:$B$6424='Bin Analysis'!L7011,'Data Transformation'!$G$425:$G$6424),'Data Transformation'!$U$11)</f>
        <v>13</v>
      </c>
      <c r="Y7011" s="2" cm="2">
        <f t="array" ref="Y7011:Y7012">FREQUENCY(IF('Data Transformation'!$B$425:$B$6424='Bin Analysis'!L7011,'Data Transformation'!$G$425:$G$6424),'Data Transformation'!$U$12)</f>
        <v>6</v>
      </c>
    </row>
    <row r="7012" spans="1:25" x14ac:dyDescent="0.25">
      <c r="A7012" s="14" t="s">
        <v>66</v>
      </c>
      <c r="B7012" t="s">
        <v>47</v>
      </c>
      <c r="C7012" t="s">
        <v>5</v>
      </c>
      <c r="D7012" t="s">
        <v>99</v>
      </c>
      <c r="E7012" t="s">
        <v>100</v>
      </c>
      <c r="F7012" t="s">
        <v>101</v>
      </c>
      <c r="G7012" t="s">
        <v>69</v>
      </c>
      <c r="H7012" t="s">
        <v>31</v>
      </c>
      <c r="I7012" t="s">
        <v>32</v>
      </c>
      <c r="J7012" t="s">
        <v>46</v>
      </c>
      <c r="K7012" s="14" t="s">
        <v>45</v>
      </c>
      <c r="M7012" s="14"/>
      <c r="X7012" s="2">
        <v>0</v>
      </c>
      <c r="Y7012" s="2">
        <v>7</v>
      </c>
    </row>
    <row r="7013" spans="1:25" x14ac:dyDescent="0.25">
      <c r="A7013" s="32"/>
      <c r="D7013" t="b">
        <f>IF(C7013=1,'Data Transformation'!$G$3+0.5*'Data Transformation'!$W$25,IF(C7014=1,D7014-'Data Transformation'!$W$25,FALSE))</f>
        <v>0</v>
      </c>
      <c r="E7013" t="str">
        <f t="array" ref="E7013">IF(ISLOGICAL(D7013),"",FREQUENCY(IF('Data Transformation'!$B$425:$B$8425='Bin Analysis'!$B7011,'Data Transformation'!$G$425:$G$8425),D7013))</f>
        <v/>
      </c>
      <c r="F7013" t="str">
        <f>IF(ISLOGICAL(D7013),"",E7013-E7012)</f>
        <v/>
      </c>
      <c r="M7013" s="14"/>
    </row>
    <row r="7014" spans="1:25" x14ac:dyDescent="0.25">
      <c r="A7014" s="32">
        <f>IF(Weighting!$P$6&gt;0,B7014,"")</f>
        <v>0.32100000000000001</v>
      </c>
      <c r="B7014">
        <f>Weighting!$C$6</f>
        <v>0.32100000000000001</v>
      </c>
      <c r="C7014">
        <f>Weighting!$F$6</f>
        <v>0</v>
      </c>
      <c r="D7014" t="b">
        <f>IF(C7014=1,'Data Transformation'!$G$3+0.5*'Data Transformation'!$W$25,IF(C7015=1,D7015-'Data Transformation'!$W$25,FALSE))</f>
        <v>0</v>
      </c>
      <c r="E7014" t="str">
        <f t="array" ref="E7014">IF(ISLOGICAL(D7014),"",FREQUENCY(IF('Data Transformation'!$B$425:$B$8425='Bin Analysis'!$B7011,'Data Transformation'!$G$425:$G$8425),D7014))</f>
        <v/>
      </c>
      <c r="F7014" t="str">
        <f>IF(ISLOGICAL(D7014),"",E7014-E7013)</f>
        <v/>
      </c>
      <c r="G7014">
        <f>Weighting!$H$6</f>
        <v>1</v>
      </c>
      <c r="H7014">
        <f t="array" ref="H7014">FREQUENCY(IF('Data Transformation'!$B$4:$B$8425=B7011,'Data Transformation'!$G$4:$G$8425),'Bin Analysis'!$B7014)</f>
        <v>0</v>
      </c>
      <c r="I7014">
        <f>H7014-H7013</f>
        <v>0</v>
      </c>
      <c r="J7014">
        <f>IF(I7014=0,0,1)</f>
        <v>0</v>
      </c>
      <c r="K7014">
        <f>J7014*Weighting!$W$6</f>
        <v>0</v>
      </c>
      <c r="M7014" s="14"/>
    </row>
    <row r="7015" spans="1:25" x14ac:dyDescent="0.25">
      <c r="A7015" s="32">
        <f>IF(Weighting!$P$7&gt;0,B7015,"")</f>
        <v>0.45200000000000001</v>
      </c>
      <c r="B7015">
        <f>Weighting!$C$7</f>
        <v>0.45200000000000001</v>
      </c>
      <c r="C7015">
        <f>Weighting!$F$7</f>
        <v>0</v>
      </c>
      <c r="D7015" t="b">
        <f>IF(C7015=1,'Data Transformation'!$G$3+0.5*'Data Transformation'!$W$25,IF(C7016=1,D7016-'Data Transformation'!$W$25,FALSE))</f>
        <v>0</v>
      </c>
      <c r="E7015" t="str">
        <f t="array" ref="E7015">IF(ISLOGICAL(D7015),"",FREQUENCY(IF('Data Transformation'!$B$425:$B$8425='Bin Analysis'!$B7011,'Data Transformation'!$G$425:$G$8425),D7015))</f>
        <v/>
      </c>
      <c r="F7015" t="str">
        <f t="shared" ref="F7015:F7033" si="876">IF(ISLOGICAL(D7015),"",E7015-E7014)</f>
        <v/>
      </c>
      <c r="G7015">
        <f>Weighting!$H$7</f>
        <v>0</v>
      </c>
      <c r="H7015">
        <f t="array" ref="H7015">FREQUENCY(IF('Data Transformation'!$B$4:$B$8425=B7011,'Data Transformation'!$G$4:$G$8425),'Bin Analysis'!$B7015)</f>
        <v>0</v>
      </c>
      <c r="I7015">
        <f t="shared" ref="I7015:I7033" si="877">H7015-H7014</f>
        <v>0</v>
      </c>
      <c r="J7015">
        <f>IF(I7015=0,0,1)</f>
        <v>0</v>
      </c>
      <c r="K7015">
        <f>J7015*Weighting!$W$7</f>
        <v>0</v>
      </c>
      <c r="M7015" s="14"/>
    </row>
    <row r="7016" spans="1:25" x14ac:dyDescent="0.25">
      <c r="A7016" s="32">
        <f>IF(Weighting!$P$8&gt;0,B7016,"")</f>
        <v>0.58299999999999996</v>
      </c>
      <c r="B7016">
        <f>Weighting!$C$8</f>
        <v>0.58299999999999996</v>
      </c>
      <c r="C7016">
        <f>Weighting!$F$8</f>
        <v>0</v>
      </c>
      <c r="D7016" t="b">
        <f>IF(C7016=1,'Data Transformation'!$G$3+0.5*'Data Transformation'!$W$25,IF(C7017=1,D7017-'Data Transformation'!$W$25,FALSE))</f>
        <v>0</v>
      </c>
      <c r="E7016" t="str">
        <f t="array" ref="E7016">IF(ISLOGICAL(D7016),"",FREQUENCY(IF('Data Transformation'!$B$425:$B$8425='Bin Analysis'!$B7011,'Data Transformation'!$G$425:$G$8425),D7016))</f>
        <v/>
      </c>
      <c r="F7016" t="str">
        <f t="shared" si="876"/>
        <v/>
      </c>
      <c r="G7016">
        <f>Weighting!$H$8</f>
        <v>0</v>
      </c>
      <c r="H7016">
        <f t="array" ref="H7016">FREQUENCY(IF('Data Transformation'!$B$4:$B$8425=B7011,'Data Transformation'!$G$4:$G$8425),'Bin Analysis'!$B7016)</f>
        <v>0</v>
      </c>
      <c r="I7016">
        <f t="shared" si="877"/>
        <v>0</v>
      </c>
      <c r="J7016">
        <f t="shared" ref="J7016:J7033" si="878">IF(I7016=0,0,1)</f>
        <v>0</v>
      </c>
      <c r="K7016">
        <f>J7016*Weighting!$W$8</f>
        <v>0</v>
      </c>
      <c r="M7016" s="14"/>
    </row>
    <row r="7017" spans="1:25" x14ac:dyDescent="0.25">
      <c r="A7017" s="32">
        <f>IF(Weighting!$P$9&gt;0,B7017,"")</f>
        <v>0.71399999999999997</v>
      </c>
      <c r="B7017" s="50">
        <f>Weighting!$C$9</f>
        <v>0.71399999999999997</v>
      </c>
      <c r="C7017">
        <f>Weighting!$F$9</f>
        <v>0</v>
      </c>
      <c r="D7017" t="b">
        <f>IF(C7017=1,'Data Transformation'!$G$3+0.5*'Data Transformation'!$W$25,IF(C7018=1,D7018-'Data Transformation'!$W$25,FALSE))</f>
        <v>0</v>
      </c>
      <c r="E7017" t="str">
        <f t="array" ref="E7017">IF(ISLOGICAL(D7017),"",FREQUENCY(IF('Data Transformation'!$B$425:$B$8425='Bin Analysis'!$B7011,'Data Transformation'!$G$425:$G$8425),D7017))</f>
        <v/>
      </c>
      <c r="F7017" t="str">
        <f t="shared" si="876"/>
        <v/>
      </c>
      <c r="G7017">
        <f>Weighting!$H$9</f>
        <v>0</v>
      </c>
      <c r="H7017">
        <f t="array" ref="H7017">FREQUENCY(IF('Data Transformation'!$B$4:$B$8425=B7011,'Data Transformation'!$G$4:$G$8425),'Bin Analysis'!$B7017)</f>
        <v>0</v>
      </c>
      <c r="I7017">
        <f t="shared" si="877"/>
        <v>0</v>
      </c>
      <c r="J7017">
        <f t="shared" si="878"/>
        <v>0</v>
      </c>
      <c r="K7017">
        <f>J7017*Weighting!$W$9</f>
        <v>0</v>
      </c>
      <c r="M7017" s="14"/>
    </row>
    <row r="7018" spans="1:25" x14ac:dyDescent="0.25">
      <c r="A7018" s="32">
        <f>IF(Weighting!$P$10&gt;0,B7018,"")</f>
        <v>0.84499999999999997</v>
      </c>
      <c r="B7018">
        <f>Weighting!$C$10</f>
        <v>0.84499999999999997</v>
      </c>
      <c r="C7018">
        <f>Weighting!$F$10</f>
        <v>0</v>
      </c>
      <c r="D7018" t="b">
        <f>IF(C7018=1,'Data Transformation'!$G$3+0.5*'Data Transformation'!$W$25,IF(C7019=1,D7019-'Data Transformation'!$W$25,FALSE))</f>
        <v>0</v>
      </c>
      <c r="E7018" t="str">
        <f t="array" ref="E7018">IF(ISLOGICAL(D7018),"",FREQUENCY(IF('Data Transformation'!$B$425:$B$8425='Bin Analysis'!$B7011,'Data Transformation'!$G$425:$G$8425),D7018))</f>
        <v/>
      </c>
      <c r="F7018" t="str">
        <f t="shared" si="876"/>
        <v/>
      </c>
      <c r="G7018">
        <f>Weighting!$H$10</f>
        <v>0</v>
      </c>
      <c r="H7018">
        <f t="array" ref="H7018">FREQUENCY(IF('Data Transformation'!$B$4:$B$8425=B7011,'Data Transformation'!$G$4:$G$8425),'Bin Analysis'!$B7018)</f>
        <v>6</v>
      </c>
      <c r="I7018">
        <f t="shared" si="877"/>
        <v>6</v>
      </c>
      <c r="J7018">
        <f t="shared" si="878"/>
        <v>1</v>
      </c>
      <c r="K7018">
        <f>J7018*Weighting!$W$10</f>
        <v>3</v>
      </c>
      <c r="M7018" s="14"/>
    </row>
    <row r="7019" spans="1:25" x14ac:dyDescent="0.25">
      <c r="A7019" s="32">
        <f>IF(Weighting!$P$11&gt;0,B7019,"")</f>
        <v>0.97599999999999998</v>
      </c>
      <c r="B7019">
        <f>Weighting!$C$11</f>
        <v>0.97599999999999998</v>
      </c>
      <c r="C7019">
        <f>Weighting!$F$11</f>
        <v>0</v>
      </c>
      <c r="D7019">
        <f>IF(C7019=1,'Data Transformation'!$G$3+0.5*'Data Transformation'!$W$25,IF(C7020=1,D7020-'Data Transformation'!$W$25,FALSE))</f>
        <v>0.86899999999999999</v>
      </c>
      <c r="E7019">
        <f t="array" ref="E7019">IF(ISLOGICAL(D7019),"",FREQUENCY(IF('Data Transformation'!$B$425:$B$8425='Bin Analysis'!$B7011,'Data Transformation'!$G$425:$G$8425),D7019))</f>
        <v>6</v>
      </c>
      <c r="F7019" t="e">
        <f t="shared" si="876"/>
        <v>#VALUE!</v>
      </c>
      <c r="G7019">
        <f>Weighting!$H$11</f>
        <v>0</v>
      </c>
      <c r="H7019">
        <f t="array" ref="H7019">FREQUENCY(IF('Data Transformation'!$B$4:$B$8425=B7011,'Data Transformation'!$G$4:$G$8425),'Bin Analysis'!$B7019)</f>
        <v>8</v>
      </c>
      <c r="I7019">
        <f t="shared" si="877"/>
        <v>2</v>
      </c>
      <c r="J7019">
        <f t="shared" si="878"/>
        <v>1</v>
      </c>
      <c r="K7019">
        <f>J7019*Weighting!$W$11</f>
        <v>2</v>
      </c>
      <c r="M7019" s="14"/>
    </row>
    <row r="7020" spans="1:25" x14ac:dyDescent="0.25">
      <c r="A7020" s="32">
        <f>IF(Weighting!$P$12&gt;0,B7020,"")</f>
        <v>1.107</v>
      </c>
      <c r="B7020">
        <f>Weighting!$C$12</f>
        <v>1.107</v>
      </c>
      <c r="C7020">
        <f>Weighting!$F$12</f>
        <v>1</v>
      </c>
      <c r="D7020">
        <f>IF(C7020=1,'Data Transformation'!$G$3+0.5*'Data Transformation'!$W$25,IF(C7021=1,D7021-'Data Transformation'!$W$25,FALSE))</f>
        <v>1.131</v>
      </c>
      <c r="E7020">
        <f t="array" ref="E7020">IF(ISLOGICAL(D7020),"",FREQUENCY(IF('Data Transformation'!$B$425:$B$8425='Bin Analysis'!$B7011,'Data Transformation'!$G$425:$G$8425),D7020))</f>
        <v>13</v>
      </c>
      <c r="F7020">
        <f t="shared" si="876"/>
        <v>7</v>
      </c>
      <c r="G7020">
        <f>Weighting!$H$12</f>
        <v>0</v>
      </c>
      <c r="H7020">
        <f t="array" ref="H7020">FREQUENCY(IF('Data Transformation'!$B$4:$B$8425=B7011,'Data Transformation'!$G$4:$G$8425),'Bin Analysis'!$B7020)</f>
        <v>14</v>
      </c>
      <c r="I7020">
        <f t="shared" si="877"/>
        <v>6</v>
      </c>
      <c r="J7020">
        <f t="shared" si="878"/>
        <v>1</v>
      </c>
      <c r="K7020">
        <f>J7020*Weighting!$W$12</f>
        <v>1</v>
      </c>
      <c r="M7020" s="14"/>
    </row>
    <row r="7021" spans="1:25" x14ac:dyDescent="0.25">
      <c r="A7021" s="32">
        <f>IF(Weighting!$P$13&gt;0,B7021,"")</f>
        <v>1.238</v>
      </c>
      <c r="B7021">
        <f>Weighting!$C$13</f>
        <v>1.238</v>
      </c>
      <c r="C7021">
        <f>Weighting!$F$13</f>
        <v>0</v>
      </c>
      <c r="D7021" t="b">
        <f>IF(C7021=1,'Data Transformation'!$G$3+0.5*'Data Transformation'!$W$25,IF(C7022=1,D7022-'Data Transformation'!$W$25,FALSE))</f>
        <v>0</v>
      </c>
      <c r="E7021" t="str">
        <f t="array" ref="E7021">IF(ISLOGICAL(D7021),"",FREQUENCY(IF('Data Transformation'!$B$425:$B$8425='Bin Analysis'!$B7011,'Data Transformation'!$G$425:$G$8425),D7021))</f>
        <v/>
      </c>
      <c r="F7021" t="str">
        <f t="shared" si="876"/>
        <v/>
      </c>
      <c r="G7021">
        <f>Weighting!$H$13</f>
        <v>0</v>
      </c>
      <c r="H7021">
        <f t="array" ref="H7021">FREQUENCY(IF('Data Transformation'!$B$4:$B$8425=B7011,'Data Transformation'!$G$4:$G$8425),'Bin Analysis'!$B7021)</f>
        <v>14</v>
      </c>
      <c r="I7021">
        <f t="shared" si="877"/>
        <v>0</v>
      </c>
      <c r="J7021">
        <f t="shared" si="878"/>
        <v>0</v>
      </c>
      <c r="K7021">
        <f>J7021*Weighting!$W$13</f>
        <v>0</v>
      </c>
      <c r="M7021" s="14"/>
    </row>
    <row r="7022" spans="1:25" x14ac:dyDescent="0.25">
      <c r="A7022" s="32">
        <f>IF(Weighting!$P$14&gt;0,B7022,"")</f>
        <v>1.369</v>
      </c>
      <c r="B7022">
        <f>Weighting!$C$14</f>
        <v>1.369</v>
      </c>
      <c r="C7022">
        <f>Weighting!$F$14</f>
        <v>0</v>
      </c>
      <c r="D7022" t="b">
        <f>IF(C7022=1,'Data Transformation'!$G$3+0.5*'Data Transformation'!$W$25,IF(C7023=1,D7023-'Data Transformation'!$W$25,FALSE))</f>
        <v>0</v>
      </c>
      <c r="E7022" t="str">
        <f t="array" ref="E7022">IF(ISLOGICAL(D7022),"",FREQUENCY(IF('Data Transformation'!$B$425:$B$8425='Bin Analysis'!$B7011,'Data Transformation'!$G$425:$G$8425),D7022))</f>
        <v/>
      </c>
      <c r="F7022" t="str">
        <f t="shared" si="876"/>
        <v/>
      </c>
      <c r="G7022">
        <f>Weighting!$H$14</f>
        <v>0</v>
      </c>
      <c r="H7022">
        <f t="array" ref="H7022">FREQUENCY(IF('Data Transformation'!$B$4:$B$8425=B7011,'Data Transformation'!$G$4:$G$8425),'Bin Analysis'!$B7022)</f>
        <v>14</v>
      </c>
      <c r="I7022">
        <f t="shared" si="877"/>
        <v>0</v>
      </c>
      <c r="J7022">
        <f t="shared" si="878"/>
        <v>0</v>
      </c>
      <c r="K7022">
        <f>J7022*Weighting!$W$14</f>
        <v>0</v>
      </c>
      <c r="M7022" s="14"/>
    </row>
    <row r="7023" spans="1:25" x14ac:dyDescent="0.25">
      <c r="A7023" s="32">
        <f>IF(Weighting!$P$15&gt;0,B7023,"")</f>
        <v>1.5000009999999999</v>
      </c>
      <c r="B7023">
        <f>Weighting!$C$15</f>
        <v>1.5000009999999999</v>
      </c>
      <c r="C7023">
        <f>Weighting!$F$15</f>
        <v>0</v>
      </c>
      <c r="D7023" t="b">
        <f>IF(C7023=1,'Data Transformation'!$G$3+0.5*'Data Transformation'!$W$25,IF(C7024=1,D7024-'Data Transformation'!$W$25,FALSE))</f>
        <v>0</v>
      </c>
      <c r="E7023" t="str">
        <f t="array" ref="E7023">IF(ISLOGICAL(D7023),"",FREQUENCY(IF('Data Transformation'!$B$425:$B$8425='Bin Analysis'!$B7011,'Data Transformation'!$G$425:$G$8425),D7023))</f>
        <v/>
      </c>
      <c r="F7023" t="str">
        <f t="shared" si="876"/>
        <v/>
      </c>
      <c r="G7023">
        <f>Weighting!$H$15</f>
        <v>0</v>
      </c>
      <c r="H7023">
        <f t="array" ref="H7023">FREQUENCY(IF('Data Transformation'!$B$4:$B$8425=B7011,'Data Transformation'!$G$4:$G$8425),'Bin Analysis'!$B7023)</f>
        <v>14</v>
      </c>
      <c r="I7023">
        <f t="shared" si="877"/>
        <v>0</v>
      </c>
      <c r="J7023">
        <f t="shared" si="878"/>
        <v>0</v>
      </c>
      <c r="K7023">
        <f>J7023*Weighting!$W$15</f>
        <v>0</v>
      </c>
      <c r="M7023" s="14"/>
    </row>
    <row r="7024" spans="1:25" x14ac:dyDescent="0.25">
      <c r="A7024" s="32" t="str">
        <f>IF(Weighting!$P$16&gt;0,B7024,"")</f>
        <v/>
      </c>
      <c r="B7024">
        <f>Weighting!$C$16</f>
        <v>1.631</v>
      </c>
      <c r="C7024">
        <f>Weighting!$F$16</f>
        <v>0</v>
      </c>
      <c r="D7024" t="b">
        <f>IF(C7024=1,'Data Transformation'!$G$3+0.5*'Data Transformation'!$W$25,IF(C7025=1,D7025-'Data Transformation'!$W$25,FALSE))</f>
        <v>0</v>
      </c>
      <c r="E7024" t="str">
        <f t="array" ref="E7024">IF(ISLOGICAL(D7024),"",FREQUENCY(IF('Data Transformation'!$B$425:$B$8425='Bin Analysis'!$B7011,'Data Transformation'!$G$425:$G$8425),D7024))</f>
        <v/>
      </c>
      <c r="F7024" t="str">
        <f t="shared" si="876"/>
        <v/>
      </c>
      <c r="G7024">
        <f>Weighting!$H$16</f>
        <v>0</v>
      </c>
      <c r="H7024">
        <f t="array" ref="H7024">FREQUENCY(IF('Data Transformation'!$B$4:$B$8425=B7011,'Data Transformation'!$G$4:$G$8425),'Bin Analysis'!$B7024)</f>
        <v>14</v>
      </c>
      <c r="I7024">
        <f t="shared" si="877"/>
        <v>0</v>
      </c>
      <c r="J7024">
        <f t="shared" si="878"/>
        <v>0</v>
      </c>
      <c r="K7024">
        <f>J7024*Weighting!$W$16</f>
        <v>0</v>
      </c>
      <c r="M7024" s="14"/>
    </row>
    <row r="7025" spans="1:25" x14ac:dyDescent="0.25">
      <c r="A7025" s="32" t="str">
        <f>IF(Weighting!$P$17&gt;0,B7025,"")</f>
        <v/>
      </c>
      <c r="B7025">
        <f>Weighting!$C$17</f>
        <v>1.762</v>
      </c>
      <c r="C7025">
        <f>Weighting!$F$17</f>
        <v>0</v>
      </c>
      <c r="D7025" t="b">
        <f>IF(C7025=1,'Data Transformation'!$G$3+0.5*'Data Transformation'!$W$25,IF(C7026=1,D7026-'Data Transformation'!$W$25,FALSE))</f>
        <v>0</v>
      </c>
      <c r="E7025" t="str">
        <f t="array" ref="E7025">IF(ISLOGICAL(D7025),"",FREQUENCY(IF('Data Transformation'!$B$425:$B$8425='Bin Analysis'!$B7011,'Data Transformation'!$G$425:$G$8425),D7025))</f>
        <v/>
      </c>
      <c r="F7025" t="str">
        <f t="shared" si="876"/>
        <v/>
      </c>
      <c r="G7025">
        <f>Weighting!$H$17</f>
        <v>0</v>
      </c>
      <c r="H7025">
        <f t="array" ref="H7025">FREQUENCY(IF('Data Transformation'!$B$4:$B$8425=B7011,'Data Transformation'!$G$4:$G$8425),'Bin Analysis'!$B7025)</f>
        <v>14</v>
      </c>
      <c r="I7025">
        <f t="shared" si="877"/>
        <v>0</v>
      </c>
      <c r="J7025">
        <f t="shared" si="878"/>
        <v>0</v>
      </c>
      <c r="K7025">
        <f>J7025*Weighting!$W$17</f>
        <v>0</v>
      </c>
      <c r="M7025" s="14"/>
    </row>
    <row r="7026" spans="1:25" x14ac:dyDescent="0.25">
      <c r="A7026" s="32" t="str">
        <f>IF(Weighting!$P$18&gt;0,B7026,"")</f>
        <v/>
      </c>
      <c r="B7026">
        <f>Weighting!$C$18</f>
        <v>1.893</v>
      </c>
      <c r="C7026">
        <f>Weighting!$F$18</f>
        <v>0</v>
      </c>
      <c r="D7026" t="b">
        <f>IF(C7026=1,'Data Transformation'!$G$3+0.5*'Data Transformation'!$W$25,IF(C7027=1,D7027-'Data Transformation'!$W$25,FALSE))</f>
        <v>0</v>
      </c>
      <c r="E7026" t="str">
        <f t="array" ref="E7026">IF(ISLOGICAL(D7026),"",FREQUENCY(IF('Data Transformation'!$B$425:$B$8425='Bin Analysis'!$B7011,'Data Transformation'!$G$425:$G$8425),D7026))</f>
        <v/>
      </c>
      <c r="F7026" t="str">
        <f t="shared" si="876"/>
        <v/>
      </c>
      <c r="G7026">
        <f>Weighting!$H$18</f>
        <v>0</v>
      </c>
      <c r="H7026">
        <f t="array" ref="H7026">FREQUENCY(IF('Data Transformation'!$B$4:$B$8425=B7011,'Data Transformation'!$G$4:$G$8425),'Bin Analysis'!$B7026)</f>
        <v>14</v>
      </c>
      <c r="I7026">
        <f t="shared" si="877"/>
        <v>0</v>
      </c>
      <c r="J7026">
        <f t="shared" si="878"/>
        <v>0</v>
      </c>
      <c r="K7026">
        <f>J7026*Weighting!$W$18</f>
        <v>0</v>
      </c>
      <c r="M7026" s="14"/>
    </row>
    <row r="7027" spans="1:25" x14ac:dyDescent="0.25">
      <c r="A7027" s="32" t="str">
        <f>IF(Weighting!$P$19&gt;0,B7027,"")</f>
        <v/>
      </c>
      <c r="B7027">
        <f>Weighting!$C$19</f>
        <v>2.024</v>
      </c>
      <c r="C7027">
        <f>Weighting!$F$19</f>
        <v>0</v>
      </c>
      <c r="D7027" t="b">
        <f>IF(C7027=1,'Data Transformation'!$G$3+0.5*'Data Transformation'!$W$25,IF(C7028=1,D7028-'Data Transformation'!$W$25,FALSE))</f>
        <v>0</v>
      </c>
      <c r="E7027" t="str">
        <f t="array" ref="E7027">IF(ISLOGICAL(D7027),"",FREQUENCY(IF('Data Transformation'!$B$425:$B$8425='Bin Analysis'!$B7011,'Data Transformation'!$G$425:$G$8425),D7027))</f>
        <v/>
      </c>
      <c r="F7027" t="str">
        <f t="shared" si="876"/>
        <v/>
      </c>
      <c r="G7027">
        <f>Weighting!$H$19</f>
        <v>0</v>
      </c>
      <c r="H7027">
        <f t="array" ref="H7027">FREQUENCY(IF('Data Transformation'!$B$4:$B$8425=B7011,'Data Transformation'!$G$4:$G$8425),'Bin Analysis'!$B7027)</f>
        <v>14</v>
      </c>
      <c r="I7027">
        <f t="shared" si="877"/>
        <v>0</v>
      </c>
      <c r="J7027">
        <f t="shared" si="878"/>
        <v>0</v>
      </c>
      <c r="K7027">
        <f>J7027*Weighting!$W$19</f>
        <v>0</v>
      </c>
      <c r="M7027" s="14"/>
    </row>
    <row r="7028" spans="1:25" x14ac:dyDescent="0.25">
      <c r="A7028" s="32" t="str">
        <f>IF(Weighting!$P$20&gt;0,B7028,"")</f>
        <v/>
      </c>
      <c r="B7028">
        <f>Weighting!$C$20</f>
        <v>2.1550000000000002</v>
      </c>
      <c r="C7028">
        <f>Weighting!$F$20</f>
        <v>0</v>
      </c>
      <c r="D7028" t="b">
        <f>IF(C7028=1,'Data Transformation'!$G$3+0.5*'Data Transformation'!$W$25,IF(C7029=1,D7029-'Data Transformation'!$W$25,FALSE))</f>
        <v>0</v>
      </c>
      <c r="E7028" t="str">
        <f t="array" ref="E7028">IF(ISLOGICAL(D7028),"",FREQUENCY(IF('Data Transformation'!$B$425:$B$8425='Bin Analysis'!$B7011,'Data Transformation'!$G$425:$G$8425),D7028))</f>
        <v/>
      </c>
      <c r="F7028" t="str">
        <f t="shared" si="876"/>
        <v/>
      </c>
      <c r="G7028">
        <f>Weighting!$H$20</f>
        <v>0</v>
      </c>
      <c r="H7028">
        <f t="array" ref="H7028">FREQUENCY(IF('Data Transformation'!$B$4:$B$8425=B7011,'Data Transformation'!$G$4:$G$8425),'Bin Analysis'!$B7028)</f>
        <v>14</v>
      </c>
      <c r="I7028">
        <f t="shared" si="877"/>
        <v>0</v>
      </c>
      <c r="J7028">
        <f t="shared" si="878"/>
        <v>0</v>
      </c>
      <c r="K7028">
        <f>J7028*Weighting!$W$20</f>
        <v>0</v>
      </c>
      <c r="M7028" s="14"/>
    </row>
    <row r="7029" spans="1:25" x14ac:dyDescent="0.25">
      <c r="A7029" s="32" t="str">
        <f>IF(Weighting!$P$21&gt;0,B7029,"")</f>
        <v/>
      </c>
      <c r="B7029">
        <f>Weighting!$C$21</f>
        <v>2.2860000000000005</v>
      </c>
      <c r="C7029">
        <f>Weighting!$F$21</f>
        <v>0</v>
      </c>
      <c r="D7029" t="b">
        <f>IF(C7029=1,'Data Transformation'!$G$3+0.5*'Data Transformation'!$W$25,IF(C7030=1,D7030-'Data Transformation'!$W$25,FALSE))</f>
        <v>0</v>
      </c>
      <c r="E7029" t="str">
        <f t="array" ref="E7029">IF(ISLOGICAL(D7029),"",FREQUENCY(IF('Data Transformation'!$B$425:$B$8425='Bin Analysis'!$B7011,'Data Transformation'!$G$425:$G$8425),D7029))</f>
        <v/>
      </c>
      <c r="F7029" t="str">
        <f t="shared" si="876"/>
        <v/>
      </c>
      <c r="G7029">
        <f>Weighting!$H$21</f>
        <v>0</v>
      </c>
      <c r="H7029">
        <f t="array" ref="H7029">FREQUENCY(IF('Data Transformation'!$B$4:$B$8425=B7011,'Data Transformation'!$G$4:$G$8425),'Bin Analysis'!$B7029)</f>
        <v>14</v>
      </c>
      <c r="I7029">
        <f t="shared" si="877"/>
        <v>0</v>
      </c>
      <c r="J7029">
        <f t="shared" si="878"/>
        <v>0</v>
      </c>
      <c r="K7029">
        <f>J7029*Weighting!$W$21</f>
        <v>0</v>
      </c>
      <c r="M7029" s="14"/>
    </row>
    <row r="7030" spans="1:25" x14ac:dyDescent="0.25">
      <c r="A7030" s="32" t="str">
        <f>IF(Weighting!$P$22&gt;0,B7030,"")</f>
        <v/>
      </c>
      <c r="B7030">
        <f>Weighting!$C$22</f>
        <v>2.4170000000000007</v>
      </c>
      <c r="C7030">
        <f>Weighting!$F$22</f>
        <v>0</v>
      </c>
      <c r="D7030" t="b">
        <f>IF(C7030=1,'Data Transformation'!$G$3+0.5*'Data Transformation'!$W$25,IF(C7031=1,D7031-'Data Transformation'!$W$25,FALSE))</f>
        <v>0</v>
      </c>
      <c r="E7030" t="str">
        <f t="array" ref="E7030">IF(ISLOGICAL(D7030),"",FREQUENCY(IF('Data Transformation'!$B$425:$B$8425='Bin Analysis'!$B7011,'Data Transformation'!$G$425:$G$8425),D7030))</f>
        <v/>
      </c>
      <c r="F7030" t="str">
        <f t="shared" si="876"/>
        <v/>
      </c>
      <c r="G7030">
        <f>Weighting!$H$22</f>
        <v>0</v>
      </c>
      <c r="H7030">
        <f t="array" ref="H7030">FREQUENCY(IF('Data Transformation'!$B$4:$B$8425=B7011,'Data Transformation'!$G$4:$G$8425),'Bin Analysis'!$B7030)</f>
        <v>14</v>
      </c>
      <c r="I7030">
        <f t="shared" si="877"/>
        <v>0</v>
      </c>
      <c r="J7030">
        <f t="shared" si="878"/>
        <v>0</v>
      </c>
      <c r="K7030">
        <f>J7030*Weighting!$W$22</f>
        <v>0</v>
      </c>
      <c r="M7030" s="14"/>
    </row>
    <row r="7031" spans="1:25" x14ac:dyDescent="0.25">
      <c r="A7031" s="32" t="str">
        <f>IF(Weighting!$P$23&gt;0,B7031,"")</f>
        <v/>
      </c>
      <c r="B7031">
        <f>Weighting!$C$23</f>
        <v>2.5480000000000009</v>
      </c>
      <c r="C7031">
        <f>Weighting!$F$23</f>
        <v>0</v>
      </c>
      <c r="D7031" t="b">
        <f>IF(C7031=1,'Data Transformation'!$G$3+0.5*'Data Transformation'!$W$25,IF(C7032=1,D7032-'Data Transformation'!$W$25,FALSE))</f>
        <v>0</v>
      </c>
      <c r="E7031" t="str">
        <f t="array" ref="E7031">IF(ISLOGICAL(D7031),"",FREQUENCY(IF('Data Transformation'!$B$425:$B$8425='Bin Analysis'!$B7011,'Data Transformation'!$G$425:$G$8425),D7031))</f>
        <v/>
      </c>
      <c r="F7031" t="str">
        <f t="shared" si="876"/>
        <v/>
      </c>
      <c r="G7031">
        <f>Weighting!$H$23</f>
        <v>0</v>
      </c>
      <c r="H7031">
        <f t="array" ref="H7031">FREQUENCY(IF('Data Transformation'!$B$4:$B$8425=B7011,'Data Transformation'!$G$4:$G$8425),'Bin Analysis'!$B7031)</f>
        <v>14</v>
      </c>
      <c r="I7031">
        <f t="shared" si="877"/>
        <v>0</v>
      </c>
      <c r="J7031">
        <f t="shared" si="878"/>
        <v>0</v>
      </c>
      <c r="K7031">
        <f>J7031*Weighting!$W$23</f>
        <v>0</v>
      </c>
      <c r="M7031" s="14"/>
    </row>
    <row r="7032" spans="1:25" x14ac:dyDescent="0.25">
      <c r="A7032" s="32" t="str">
        <f>IF(Weighting!$P$24&gt;0,B7032,"")</f>
        <v/>
      </c>
      <c r="B7032">
        <f>Weighting!$C$24</f>
        <v>2.6790000000000012</v>
      </c>
      <c r="C7032">
        <f>Weighting!$F$24</f>
        <v>0</v>
      </c>
      <c r="D7032" t="b">
        <f>IF(C7032=1,'Data Transformation'!$G$3+0.5*'Data Transformation'!$W$25,IF(C7033=1,D7033-'Data Transformation'!$W$25,FALSE))</f>
        <v>0</v>
      </c>
      <c r="E7032" t="str">
        <f t="array" ref="E7032">IF(ISLOGICAL(D7032),"",FREQUENCY(IF('Data Transformation'!$B$425:$B$8425='Bin Analysis'!$B7011,'Data Transformation'!$G$425:$G$8425),D7032))</f>
        <v/>
      </c>
      <c r="F7032" t="str">
        <f t="shared" si="876"/>
        <v/>
      </c>
      <c r="G7032">
        <f>Weighting!$H$24</f>
        <v>0</v>
      </c>
      <c r="H7032">
        <f t="array" ref="H7032">FREQUENCY(IF('Data Transformation'!$B$4:$B$8425=B7011,'Data Transformation'!$G$4:$G$8425),'Bin Analysis'!$B7032)</f>
        <v>14</v>
      </c>
      <c r="I7032">
        <f t="shared" si="877"/>
        <v>0</v>
      </c>
      <c r="J7032">
        <f t="shared" si="878"/>
        <v>0</v>
      </c>
      <c r="K7032">
        <f>J7032*Weighting!$W$24</f>
        <v>0</v>
      </c>
      <c r="M7032" s="14"/>
    </row>
    <row r="7033" spans="1:25" x14ac:dyDescent="0.25">
      <c r="A7033" s="32" t="str">
        <f>IF(Weighting!$P$25&gt;0,B7033,"")</f>
        <v/>
      </c>
      <c r="B7033">
        <f>Weighting!$C$25</f>
        <v>2.8100000000000014</v>
      </c>
      <c r="C7033">
        <f>Weighting!$F$25</f>
        <v>0</v>
      </c>
      <c r="D7033" t="b">
        <f>IF(C7033=1,'Data Transformation'!$G$3+0.5*'Data Transformation'!$W$25,IF(C7034=1,D7034-'Data Transformation'!$W$25,FALSE))</f>
        <v>0</v>
      </c>
      <c r="E7033" t="str">
        <f t="array" ref="E7033">IF(ISLOGICAL(D7033),"",FREQUENCY(IF('Data Transformation'!$B$425:$B$8425='Bin Analysis'!$B7011,'Data Transformation'!$G$425:$G$8425),D7033))</f>
        <v/>
      </c>
      <c r="F7033" t="str">
        <f t="shared" si="876"/>
        <v/>
      </c>
      <c r="G7033">
        <f>Weighting!$H$25</f>
        <v>0</v>
      </c>
      <c r="H7033">
        <f t="array" ref="H7033">FREQUENCY(IF('Data Transformation'!$B$4:$B$8425=B7011,'Data Transformation'!$G$4:$G$8425),'Bin Analysis'!$B7033)</f>
        <v>14</v>
      </c>
      <c r="I7033">
        <f t="shared" si="877"/>
        <v>0</v>
      </c>
      <c r="J7033">
        <f t="shared" si="878"/>
        <v>0</v>
      </c>
      <c r="K7033">
        <f>J7033*Weighting!$W$25</f>
        <v>0</v>
      </c>
      <c r="M7033" s="14"/>
    </row>
    <row r="7034" spans="1:25" x14ac:dyDescent="0.25">
      <c r="O7034"/>
      <c r="P7034"/>
      <c r="Q7034"/>
      <c r="R7034"/>
    </row>
    <row r="7035" spans="1:25" ht="23.25" x14ac:dyDescent="0.35">
      <c r="A7035" s="21" t="s">
        <v>0</v>
      </c>
      <c r="B7035" s="21">
        <f>IFERROR(VLOOKUP(C7035,'Data Transformation'!$L$6:$M$426,2,FALSE),"")</f>
        <v>293</v>
      </c>
      <c r="C7035" s="21">
        <f>C7011+1</f>
        <v>293</v>
      </c>
      <c r="D7035" s="21"/>
      <c r="E7035" s="21"/>
      <c r="F7035" s="21"/>
      <c r="G7035" s="21"/>
      <c r="H7035" s="22"/>
      <c r="I7035" s="22"/>
      <c r="J7035" s="22"/>
      <c r="K7035" s="21"/>
      <c r="L7035" s="21">
        <f>B7035</f>
        <v>293</v>
      </c>
      <c r="M7035" s="23">
        <f>INDEX('Data Transformation'!$O$4:$O$424,MATCH($B7035,'Data Transformation'!$M$4:$M$424,0),MATCH($M$2,'Data Transformation'!$O$3,0))</f>
        <v>18</v>
      </c>
      <c r="N7035" s="27">
        <f>IF('Input and Summary Results'!$J$16="minimum",'Bin Analysis'!X7036/(M7035-1),'Bin Analysis'!Y7035/('Bin Analysis'!M7035-1))</f>
        <v>5.8823529411764705E-2</v>
      </c>
      <c r="O7035" s="27">
        <f>IF(M7035=FALSE,NA(),(VLOOKUP(1,C7038:K7057,4,FALSE))/(M7035-1))</f>
        <v>0.6470588235294118</v>
      </c>
      <c r="P7035" s="27">
        <f>IF(M7035=FALSE,NA(),SUM(J7038:J7057)/Weighting!$S$5)</f>
        <v>0.4</v>
      </c>
      <c r="Q7035" s="27">
        <f>IF(M7035=FALSE,NA(),SUM(K7038:K7057)/Weighting!$S$6)</f>
        <v>0.34782608695652173</v>
      </c>
      <c r="R7035" s="27">
        <f>IF(M7035=FALSE,NA(),(VLOOKUP(1,G7038:K7057,3,FALSE))/(M7035-1))</f>
        <v>0</v>
      </c>
      <c r="S7035" s="22" t="str">
        <f>IF(M7035=FALSE,NA(),IF(SUM(J7038:J7057)=2,"yes","no"))</f>
        <v>no</v>
      </c>
      <c r="X7035" s="2" cm="2">
        <f t="array" ref="X7035:X7036">FREQUENCY(IF('Data Transformation'!$B$425:$B$6424='Bin Analysis'!L7035,'Data Transformation'!$G$425:$G$6424),'Data Transformation'!$U$11)</f>
        <v>16</v>
      </c>
      <c r="Y7035" s="2" cm="2">
        <f t="array" ref="Y7035:Y7036">FREQUENCY(IF('Data Transformation'!$B$425:$B$6424='Bin Analysis'!L7035,'Data Transformation'!$G$425:$G$6424),'Data Transformation'!$U$12)</f>
        <v>5</v>
      </c>
    </row>
    <row r="7036" spans="1:25" x14ac:dyDescent="0.25">
      <c r="A7036" s="14" t="s">
        <v>66</v>
      </c>
      <c r="B7036" t="s">
        <v>47</v>
      </c>
      <c r="C7036" t="s">
        <v>5</v>
      </c>
      <c r="D7036" t="s">
        <v>99</v>
      </c>
      <c r="E7036" t="s">
        <v>100</v>
      </c>
      <c r="F7036" t="s">
        <v>101</v>
      </c>
      <c r="G7036" t="s">
        <v>69</v>
      </c>
      <c r="H7036" t="s">
        <v>31</v>
      </c>
      <c r="I7036" t="s">
        <v>32</v>
      </c>
      <c r="J7036" t="s">
        <v>46</v>
      </c>
      <c r="K7036" s="14" t="s">
        <v>45</v>
      </c>
      <c r="M7036" s="14"/>
      <c r="X7036" s="2">
        <v>1</v>
      </c>
      <c r="Y7036" s="2">
        <v>12</v>
      </c>
    </row>
    <row r="7037" spans="1:25" x14ac:dyDescent="0.25">
      <c r="A7037" s="32"/>
      <c r="D7037" t="b">
        <f>IF(C7037=1,'Data Transformation'!$G$3+0.5*'Data Transformation'!$W$25,IF(C7038=1,D7038-'Data Transformation'!$W$25,FALSE))</f>
        <v>0</v>
      </c>
      <c r="E7037" t="str">
        <f t="array" ref="E7037">IF(ISLOGICAL(D7037),"",FREQUENCY(IF('Data Transformation'!$B$425:$B$8425='Bin Analysis'!$B7035,'Data Transformation'!$G$425:$G$8425),D7037))</f>
        <v/>
      </c>
      <c r="F7037" t="str">
        <f>IF(ISLOGICAL(D7037),"",E7037-E7036)</f>
        <v/>
      </c>
      <c r="M7037" s="14"/>
    </row>
    <row r="7038" spans="1:25" x14ac:dyDescent="0.25">
      <c r="A7038" s="32">
        <f>IF(Weighting!$P$6&gt;0,B7038,"")</f>
        <v>0.32100000000000001</v>
      </c>
      <c r="B7038">
        <f>Weighting!$C$6</f>
        <v>0.32100000000000001</v>
      </c>
      <c r="C7038">
        <f>Weighting!$F$6</f>
        <v>0</v>
      </c>
      <c r="D7038" t="b">
        <f>IF(C7038=1,'Data Transformation'!$G$3+0.5*'Data Transformation'!$W$25,IF(C7039=1,D7039-'Data Transformation'!$W$25,FALSE))</f>
        <v>0</v>
      </c>
      <c r="E7038" t="str">
        <f t="array" ref="E7038">IF(ISLOGICAL(D7038),"",FREQUENCY(IF('Data Transformation'!$B$425:$B$8425='Bin Analysis'!$B7035,'Data Transformation'!$G$425:$G$8425),D7038))</f>
        <v/>
      </c>
      <c r="F7038" t="str">
        <f>IF(ISLOGICAL(D7038),"",E7038-E7037)</f>
        <v/>
      </c>
      <c r="G7038">
        <f>Weighting!$H$6</f>
        <v>1</v>
      </c>
      <c r="H7038">
        <f t="array" ref="H7038">FREQUENCY(IF('Data Transformation'!$B$4:$B$8425=B7035,'Data Transformation'!$G$4:$G$8425),'Bin Analysis'!$B7038)</f>
        <v>0</v>
      </c>
      <c r="I7038">
        <f>H7038-H7037</f>
        <v>0</v>
      </c>
      <c r="J7038">
        <f>IF(I7038=0,0,1)</f>
        <v>0</v>
      </c>
      <c r="K7038">
        <f>J7038*Weighting!$W$6</f>
        <v>0</v>
      </c>
      <c r="M7038" s="14"/>
    </row>
    <row r="7039" spans="1:25" x14ac:dyDescent="0.25">
      <c r="A7039" s="32">
        <f>IF(Weighting!$P$7&gt;0,B7039,"")</f>
        <v>0.45200000000000001</v>
      </c>
      <c r="B7039">
        <f>Weighting!$C$7</f>
        <v>0.45200000000000001</v>
      </c>
      <c r="C7039">
        <f>Weighting!$F$7</f>
        <v>0</v>
      </c>
      <c r="D7039" t="b">
        <f>IF(C7039=1,'Data Transformation'!$G$3+0.5*'Data Transformation'!$W$25,IF(C7040=1,D7040-'Data Transformation'!$W$25,FALSE))</f>
        <v>0</v>
      </c>
      <c r="E7039" t="str">
        <f t="array" ref="E7039">IF(ISLOGICAL(D7039),"",FREQUENCY(IF('Data Transformation'!$B$425:$B$8425='Bin Analysis'!$B7035,'Data Transformation'!$G$425:$G$8425),D7039))</f>
        <v/>
      </c>
      <c r="F7039" t="str">
        <f t="shared" ref="F7039:F7057" si="879">IF(ISLOGICAL(D7039),"",E7039-E7038)</f>
        <v/>
      </c>
      <c r="G7039">
        <f>Weighting!$H$7</f>
        <v>0</v>
      </c>
      <c r="H7039">
        <f t="array" ref="H7039">FREQUENCY(IF('Data Transformation'!$B$4:$B$8425=B7035,'Data Transformation'!$G$4:$G$8425),'Bin Analysis'!$B7039)</f>
        <v>0</v>
      </c>
      <c r="I7039">
        <f t="shared" ref="I7039:I7057" si="880">H7039-H7038</f>
        <v>0</v>
      </c>
      <c r="J7039">
        <f>IF(I7039=0,0,1)</f>
        <v>0</v>
      </c>
      <c r="K7039">
        <f>J7039*Weighting!$W$7</f>
        <v>0</v>
      </c>
      <c r="M7039" s="14"/>
    </row>
    <row r="7040" spans="1:25" x14ac:dyDescent="0.25">
      <c r="A7040" s="32">
        <f>IF(Weighting!$P$8&gt;0,B7040,"")</f>
        <v>0.58299999999999996</v>
      </c>
      <c r="B7040">
        <f>Weighting!$C$8</f>
        <v>0.58299999999999996</v>
      </c>
      <c r="C7040">
        <f>Weighting!$F$8</f>
        <v>0</v>
      </c>
      <c r="D7040" t="b">
        <f>IF(C7040=1,'Data Transformation'!$G$3+0.5*'Data Transformation'!$W$25,IF(C7041=1,D7041-'Data Transformation'!$W$25,FALSE))</f>
        <v>0</v>
      </c>
      <c r="E7040" t="str">
        <f t="array" ref="E7040">IF(ISLOGICAL(D7040),"",FREQUENCY(IF('Data Transformation'!$B$425:$B$8425='Bin Analysis'!$B7035,'Data Transformation'!$G$425:$G$8425),D7040))</f>
        <v/>
      </c>
      <c r="F7040" t="str">
        <f t="shared" si="879"/>
        <v/>
      </c>
      <c r="G7040">
        <f>Weighting!$H$8</f>
        <v>0</v>
      </c>
      <c r="H7040">
        <f t="array" ref="H7040">FREQUENCY(IF('Data Transformation'!$B$4:$B$8425=B7035,'Data Transformation'!$G$4:$G$8425),'Bin Analysis'!$B7040)</f>
        <v>0</v>
      </c>
      <c r="I7040">
        <f t="shared" si="880"/>
        <v>0</v>
      </c>
      <c r="J7040">
        <f t="shared" ref="J7040:J7057" si="881">IF(I7040=0,0,1)</f>
        <v>0</v>
      </c>
      <c r="K7040">
        <f>J7040*Weighting!$W$8</f>
        <v>0</v>
      </c>
      <c r="M7040" s="14"/>
    </row>
    <row r="7041" spans="1:13" x14ac:dyDescent="0.25">
      <c r="A7041" s="32">
        <f>IF(Weighting!$P$9&gt;0,B7041,"")</f>
        <v>0.71399999999999997</v>
      </c>
      <c r="B7041" s="50">
        <f>Weighting!$C$9</f>
        <v>0.71399999999999997</v>
      </c>
      <c r="C7041">
        <f>Weighting!$F$9</f>
        <v>0</v>
      </c>
      <c r="D7041" t="b">
        <f>IF(C7041=1,'Data Transformation'!$G$3+0.5*'Data Transformation'!$W$25,IF(C7042=1,D7042-'Data Transformation'!$W$25,FALSE))</f>
        <v>0</v>
      </c>
      <c r="E7041" t="str">
        <f t="array" ref="E7041">IF(ISLOGICAL(D7041),"",FREQUENCY(IF('Data Transformation'!$B$425:$B$8425='Bin Analysis'!$B7035,'Data Transformation'!$G$425:$G$8425),D7041))</f>
        <v/>
      </c>
      <c r="F7041" t="str">
        <f t="shared" si="879"/>
        <v/>
      </c>
      <c r="G7041">
        <f>Weighting!$H$9</f>
        <v>0</v>
      </c>
      <c r="H7041">
        <f t="array" ref="H7041">FREQUENCY(IF('Data Transformation'!$B$4:$B$8425=B7035,'Data Transformation'!$G$4:$G$8425),'Bin Analysis'!$B7041)</f>
        <v>0</v>
      </c>
      <c r="I7041">
        <f t="shared" si="880"/>
        <v>0</v>
      </c>
      <c r="J7041">
        <f t="shared" si="881"/>
        <v>0</v>
      </c>
      <c r="K7041">
        <f>J7041*Weighting!$W$9</f>
        <v>0</v>
      </c>
      <c r="M7041" s="14"/>
    </row>
    <row r="7042" spans="1:13" x14ac:dyDescent="0.25">
      <c r="A7042" s="32">
        <f>IF(Weighting!$P$10&gt;0,B7042,"")</f>
        <v>0.84499999999999997</v>
      </c>
      <c r="B7042">
        <f>Weighting!$C$10</f>
        <v>0.84499999999999997</v>
      </c>
      <c r="C7042">
        <f>Weighting!$F$10</f>
        <v>0</v>
      </c>
      <c r="D7042" t="b">
        <f>IF(C7042=1,'Data Transformation'!$G$3+0.5*'Data Transformation'!$W$25,IF(C7043=1,D7043-'Data Transformation'!$W$25,FALSE))</f>
        <v>0</v>
      </c>
      <c r="E7042" t="str">
        <f t="array" ref="E7042">IF(ISLOGICAL(D7042),"",FREQUENCY(IF('Data Transformation'!$B$425:$B$8425='Bin Analysis'!$B7035,'Data Transformation'!$G$425:$G$8425),D7042))</f>
        <v/>
      </c>
      <c r="F7042" t="str">
        <f t="shared" si="879"/>
        <v/>
      </c>
      <c r="G7042">
        <f>Weighting!$H$10</f>
        <v>0</v>
      </c>
      <c r="H7042">
        <f t="array" ref="H7042">FREQUENCY(IF('Data Transformation'!$B$4:$B$8425=B7035,'Data Transformation'!$G$4:$G$8425),'Bin Analysis'!$B7042)</f>
        <v>3</v>
      </c>
      <c r="I7042">
        <f t="shared" si="880"/>
        <v>3</v>
      </c>
      <c r="J7042">
        <f t="shared" si="881"/>
        <v>1</v>
      </c>
      <c r="K7042">
        <f>J7042*Weighting!$W$10</f>
        <v>3</v>
      </c>
      <c r="M7042" s="14"/>
    </row>
    <row r="7043" spans="1:13" x14ac:dyDescent="0.25">
      <c r="A7043" s="32">
        <f>IF(Weighting!$P$11&gt;0,B7043,"")</f>
        <v>0.97599999999999998</v>
      </c>
      <c r="B7043">
        <f>Weighting!$C$11</f>
        <v>0.97599999999999998</v>
      </c>
      <c r="C7043">
        <f>Weighting!$F$11</f>
        <v>0</v>
      </c>
      <c r="D7043">
        <f>IF(C7043=1,'Data Transformation'!$G$3+0.5*'Data Transformation'!$W$25,IF(C7044=1,D7044-'Data Transformation'!$W$25,FALSE))</f>
        <v>0.86899999999999999</v>
      </c>
      <c r="E7043">
        <f t="array" ref="E7043">IF(ISLOGICAL(D7043),"",FREQUENCY(IF('Data Transformation'!$B$425:$B$8425='Bin Analysis'!$B7035,'Data Transformation'!$G$425:$G$8425),D7043))</f>
        <v>5</v>
      </c>
      <c r="F7043" t="e">
        <f t="shared" si="879"/>
        <v>#VALUE!</v>
      </c>
      <c r="G7043">
        <f>Weighting!$H$11</f>
        <v>0</v>
      </c>
      <c r="H7043">
        <f t="array" ref="H7043">FREQUENCY(IF('Data Transformation'!$B$4:$B$8425=B7035,'Data Transformation'!$G$4:$G$8425),'Bin Analysis'!$B7043)</f>
        <v>9</v>
      </c>
      <c r="I7043">
        <f t="shared" si="880"/>
        <v>6</v>
      </c>
      <c r="J7043">
        <f t="shared" si="881"/>
        <v>1</v>
      </c>
      <c r="K7043">
        <f>J7043*Weighting!$W$11</f>
        <v>2</v>
      </c>
      <c r="M7043" s="14"/>
    </row>
    <row r="7044" spans="1:13" x14ac:dyDescent="0.25">
      <c r="A7044" s="32">
        <f>IF(Weighting!$P$12&gt;0,B7044,"")</f>
        <v>1.107</v>
      </c>
      <c r="B7044">
        <f>Weighting!$C$12</f>
        <v>1.107</v>
      </c>
      <c r="C7044">
        <f>Weighting!$F$12</f>
        <v>1</v>
      </c>
      <c r="D7044">
        <f>IF(C7044=1,'Data Transformation'!$G$3+0.5*'Data Transformation'!$W$25,IF(C7045=1,D7045-'Data Transformation'!$W$25,FALSE))</f>
        <v>1.131</v>
      </c>
      <c r="E7044">
        <f t="array" ref="E7044">IF(ISLOGICAL(D7044),"",FREQUENCY(IF('Data Transformation'!$B$425:$B$8425='Bin Analysis'!$B7035,'Data Transformation'!$G$425:$G$8425),D7044))</f>
        <v>16</v>
      </c>
      <c r="F7044">
        <f t="shared" si="879"/>
        <v>11</v>
      </c>
      <c r="G7044">
        <f>Weighting!$H$12</f>
        <v>0</v>
      </c>
      <c r="H7044">
        <f t="array" ref="H7044">FREQUENCY(IF('Data Transformation'!$B$4:$B$8425=B7035,'Data Transformation'!$G$4:$G$8425),'Bin Analysis'!$B7044)</f>
        <v>16</v>
      </c>
      <c r="I7044">
        <f t="shared" si="880"/>
        <v>7</v>
      </c>
      <c r="J7044">
        <f t="shared" si="881"/>
        <v>1</v>
      </c>
      <c r="K7044">
        <f>J7044*Weighting!$W$12</f>
        <v>1</v>
      </c>
      <c r="M7044" s="14"/>
    </row>
    <row r="7045" spans="1:13" x14ac:dyDescent="0.25">
      <c r="A7045" s="32">
        <f>IF(Weighting!$P$13&gt;0,B7045,"")</f>
        <v>1.238</v>
      </c>
      <c r="B7045">
        <f>Weighting!$C$13</f>
        <v>1.238</v>
      </c>
      <c r="C7045">
        <f>Weighting!$F$13</f>
        <v>0</v>
      </c>
      <c r="D7045" t="b">
        <f>IF(C7045=1,'Data Transformation'!$G$3+0.5*'Data Transformation'!$W$25,IF(C7046=1,D7046-'Data Transformation'!$W$25,FALSE))</f>
        <v>0</v>
      </c>
      <c r="E7045" t="str">
        <f t="array" ref="E7045">IF(ISLOGICAL(D7045),"",FREQUENCY(IF('Data Transformation'!$B$425:$B$8425='Bin Analysis'!$B7035,'Data Transformation'!$G$425:$G$8425),D7045))</f>
        <v/>
      </c>
      <c r="F7045" t="str">
        <f t="shared" si="879"/>
        <v/>
      </c>
      <c r="G7045">
        <f>Weighting!$H$13</f>
        <v>0</v>
      </c>
      <c r="H7045">
        <f t="array" ref="H7045">FREQUENCY(IF('Data Transformation'!$B$4:$B$8425=B7035,'Data Transformation'!$G$4:$G$8425),'Bin Analysis'!$B7045)</f>
        <v>18</v>
      </c>
      <c r="I7045">
        <f t="shared" si="880"/>
        <v>2</v>
      </c>
      <c r="J7045">
        <f t="shared" si="881"/>
        <v>1</v>
      </c>
      <c r="K7045">
        <f>J7045*Weighting!$W$13</f>
        <v>2</v>
      </c>
      <c r="M7045" s="14"/>
    </row>
    <row r="7046" spans="1:13" x14ac:dyDescent="0.25">
      <c r="A7046" s="32">
        <f>IF(Weighting!$P$14&gt;0,B7046,"")</f>
        <v>1.369</v>
      </c>
      <c r="B7046">
        <f>Weighting!$C$14</f>
        <v>1.369</v>
      </c>
      <c r="C7046">
        <f>Weighting!$F$14</f>
        <v>0</v>
      </c>
      <c r="D7046" t="b">
        <f>IF(C7046=1,'Data Transformation'!$G$3+0.5*'Data Transformation'!$W$25,IF(C7047=1,D7047-'Data Transformation'!$W$25,FALSE))</f>
        <v>0</v>
      </c>
      <c r="E7046" t="str">
        <f t="array" ref="E7046">IF(ISLOGICAL(D7046),"",FREQUENCY(IF('Data Transformation'!$B$425:$B$8425='Bin Analysis'!$B7035,'Data Transformation'!$G$425:$G$8425),D7046))</f>
        <v/>
      </c>
      <c r="F7046" t="str">
        <f t="shared" si="879"/>
        <v/>
      </c>
      <c r="G7046">
        <f>Weighting!$H$14</f>
        <v>0</v>
      </c>
      <c r="H7046">
        <f t="array" ref="H7046">FREQUENCY(IF('Data Transformation'!$B$4:$B$8425=B7035,'Data Transformation'!$G$4:$G$8425),'Bin Analysis'!$B7046)</f>
        <v>18</v>
      </c>
      <c r="I7046">
        <f t="shared" si="880"/>
        <v>0</v>
      </c>
      <c r="J7046">
        <f t="shared" si="881"/>
        <v>0</v>
      </c>
      <c r="K7046">
        <f>J7046*Weighting!$W$14</f>
        <v>0</v>
      </c>
      <c r="M7046" s="14"/>
    </row>
    <row r="7047" spans="1:13" x14ac:dyDescent="0.25">
      <c r="A7047" s="32">
        <f>IF(Weighting!$P$15&gt;0,B7047,"")</f>
        <v>1.5000009999999999</v>
      </c>
      <c r="B7047">
        <f>Weighting!$C$15</f>
        <v>1.5000009999999999</v>
      </c>
      <c r="C7047">
        <f>Weighting!$F$15</f>
        <v>0</v>
      </c>
      <c r="D7047" t="b">
        <f>IF(C7047=1,'Data Transformation'!$G$3+0.5*'Data Transformation'!$W$25,IF(C7048=1,D7048-'Data Transformation'!$W$25,FALSE))</f>
        <v>0</v>
      </c>
      <c r="E7047" t="str">
        <f t="array" ref="E7047">IF(ISLOGICAL(D7047),"",FREQUENCY(IF('Data Transformation'!$B$425:$B$8425='Bin Analysis'!$B7035,'Data Transformation'!$G$425:$G$8425),D7047))</f>
        <v/>
      </c>
      <c r="F7047" t="str">
        <f t="shared" si="879"/>
        <v/>
      </c>
      <c r="G7047">
        <f>Weighting!$H$15</f>
        <v>0</v>
      </c>
      <c r="H7047">
        <f t="array" ref="H7047">FREQUENCY(IF('Data Transformation'!$B$4:$B$8425=B7035,'Data Transformation'!$G$4:$G$8425),'Bin Analysis'!$B7047)</f>
        <v>18</v>
      </c>
      <c r="I7047">
        <f t="shared" si="880"/>
        <v>0</v>
      </c>
      <c r="J7047">
        <f t="shared" si="881"/>
        <v>0</v>
      </c>
      <c r="K7047">
        <f>J7047*Weighting!$W$15</f>
        <v>0</v>
      </c>
      <c r="M7047" s="14"/>
    </row>
    <row r="7048" spans="1:13" x14ac:dyDescent="0.25">
      <c r="A7048" s="32" t="str">
        <f>IF(Weighting!$P$16&gt;0,B7048,"")</f>
        <v/>
      </c>
      <c r="B7048">
        <f>Weighting!$C$16</f>
        <v>1.631</v>
      </c>
      <c r="C7048">
        <f>Weighting!$F$16</f>
        <v>0</v>
      </c>
      <c r="D7048" t="b">
        <f>IF(C7048=1,'Data Transformation'!$G$3+0.5*'Data Transformation'!$W$25,IF(C7049=1,D7049-'Data Transformation'!$W$25,FALSE))</f>
        <v>0</v>
      </c>
      <c r="E7048" t="str">
        <f t="array" ref="E7048">IF(ISLOGICAL(D7048),"",FREQUENCY(IF('Data Transformation'!$B$425:$B$8425='Bin Analysis'!$B7035,'Data Transformation'!$G$425:$G$8425),D7048))</f>
        <v/>
      </c>
      <c r="F7048" t="str">
        <f t="shared" si="879"/>
        <v/>
      </c>
      <c r="G7048">
        <f>Weighting!$H$16</f>
        <v>0</v>
      </c>
      <c r="H7048">
        <f t="array" ref="H7048">FREQUENCY(IF('Data Transformation'!$B$4:$B$8425=B7035,'Data Transformation'!$G$4:$G$8425),'Bin Analysis'!$B7048)</f>
        <v>18</v>
      </c>
      <c r="I7048">
        <f t="shared" si="880"/>
        <v>0</v>
      </c>
      <c r="J7048">
        <f t="shared" si="881"/>
        <v>0</v>
      </c>
      <c r="K7048">
        <f>J7048*Weighting!$W$16</f>
        <v>0</v>
      </c>
      <c r="M7048" s="14"/>
    </row>
    <row r="7049" spans="1:13" x14ac:dyDescent="0.25">
      <c r="A7049" s="32" t="str">
        <f>IF(Weighting!$P$17&gt;0,B7049,"")</f>
        <v/>
      </c>
      <c r="B7049">
        <f>Weighting!$C$17</f>
        <v>1.762</v>
      </c>
      <c r="C7049">
        <f>Weighting!$F$17</f>
        <v>0</v>
      </c>
      <c r="D7049" t="b">
        <f>IF(C7049=1,'Data Transformation'!$G$3+0.5*'Data Transformation'!$W$25,IF(C7050=1,D7050-'Data Transformation'!$W$25,FALSE))</f>
        <v>0</v>
      </c>
      <c r="E7049" t="str">
        <f t="array" ref="E7049">IF(ISLOGICAL(D7049),"",FREQUENCY(IF('Data Transformation'!$B$425:$B$8425='Bin Analysis'!$B7035,'Data Transformation'!$G$425:$G$8425),D7049))</f>
        <v/>
      </c>
      <c r="F7049" t="str">
        <f t="shared" si="879"/>
        <v/>
      </c>
      <c r="G7049">
        <f>Weighting!$H$17</f>
        <v>0</v>
      </c>
      <c r="H7049">
        <f t="array" ref="H7049">FREQUENCY(IF('Data Transformation'!$B$4:$B$8425=B7035,'Data Transformation'!$G$4:$G$8425),'Bin Analysis'!$B7049)</f>
        <v>18</v>
      </c>
      <c r="I7049">
        <f t="shared" si="880"/>
        <v>0</v>
      </c>
      <c r="J7049">
        <f t="shared" si="881"/>
        <v>0</v>
      </c>
      <c r="K7049">
        <f>J7049*Weighting!$W$17</f>
        <v>0</v>
      </c>
      <c r="M7049" s="14"/>
    </row>
    <row r="7050" spans="1:13" x14ac:dyDescent="0.25">
      <c r="A7050" s="32" t="str">
        <f>IF(Weighting!$P$18&gt;0,B7050,"")</f>
        <v/>
      </c>
      <c r="B7050">
        <f>Weighting!$C$18</f>
        <v>1.893</v>
      </c>
      <c r="C7050">
        <f>Weighting!$F$18</f>
        <v>0</v>
      </c>
      <c r="D7050" t="b">
        <f>IF(C7050=1,'Data Transformation'!$G$3+0.5*'Data Transformation'!$W$25,IF(C7051=1,D7051-'Data Transformation'!$W$25,FALSE))</f>
        <v>0</v>
      </c>
      <c r="E7050" t="str">
        <f t="array" ref="E7050">IF(ISLOGICAL(D7050),"",FREQUENCY(IF('Data Transformation'!$B$425:$B$8425='Bin Analysis'!$B7035,'Data Transformation'!$G$425:$G$8425),D7050))</f>
        <v/>
      </c>
      <c r="F7050" t="str">
        <f t="shared" si="879"/>
        <v/>
      </c>
      <c r="G7050">
        <f>Weighting!$H$18</f>
        <v>0</v>
      </c>
      <c r="H7050">
        <f t="array" ref="H7050">FREQUENCY(IF('Data Transformation'!$B$4:$B$8425=B7035,'Data Transformation'!$G$4:$G$8425),'Bin Analysis'!$B7050)</f>
        <v>18</v>
      </c>
      <c r="I7050">
        <f t="shared" si="880"/>
        <v>0</v>
      </c>
      <c r="J7050">
        <f t="shared" si="881"/>
        <v>0</v>
      </c>
      <c r="K7050">
        <f>J7050*Weighting!$W$18</f>
        <v>0</v>
      </c>
      <c r="M7050" s="14"/>
    </row>
    <row r="7051" spans="1:13" x14ac:dyDescent="0.25">
      <c r="A7051" s="32" t="str">
        <f>IF(Weighting!$P$19&gt;0,B7051,"")</f>
        <v/>
      </c>
      <c r="B7051">
        <f>Weighting!$C$19</f>
        <v>2.024</v>
      </c>
      <c r="C7051">
        <f>Weighting!$F$19</f>
        <v>0</v>
      </c>
      <c r="D7051" t="b">
        <f>IF(C7051=1,'Data Transformation'!$G$3+0.5*'Data Transformation'!$W$25,IF(C7052=1,D7052-'Data Transformation'!$W$25,FALSE))</f>
        <v>0</v>
      </c>
      <c r="E7051" t="str">
        <f t="array" ref="E7051">IF(ISLOGICAL(D7051),"",FREQUENCY(IF('Data Transformation'!$B$425:$B$8425='Bin Analysis'!$B7035,'Data Transformation'!$G$425:$G$8425),D7051))</f>
        <v/>
      </c>
      <c r="F7051" t="str">
        <f t="shared" si="879"/>
        <v/>
      </c>
      <c r="G7051">
        <f>Weighting!$H$19</f>
        <v>0</v>
      </c>
      <c r="H7051">
        <f t="array" ref="H7051">FREQUENCY(IF('Data Transformation'!$B$4:$B$8425=B7035,'Data Transformation'!$G$4:$G$8425),'Bin Analysis'!$B7051)</f>
        <v>18</v>
      </c>
      <c r="I7051">
        <f t="shared" si="880"/>
        <v>0</v>
      </c>
      <c r="J7051">
        <f t="shared" si="881"/>
        <v>0</v>
      </c>
      <c r="K7051">
        <f>J7051*Weighting!$W$19</f>
        <v>0</v>
      </c>
      <c r="M7051" s="14"/>
    </row>
    <row r="7052" spans="1:13" x14ac:dyDescent="0.25">
      <c r="A7052" s="32" t="str">
        <f>IF(Weighting!$P$20&gt;0,B7052,"")</f>
        <v/>
      </c>
      <c r="B7052">
        <f>Weighting!$C$20</f>
        <v>2.1550000000000002</v>
      </c>
      <c r="C7052">
        <f>Weighting!$F$20</f>
        <v>0</v>
      </c>
      <c r="D7052" t="b">
        <f>IF(C7052=1,'Data Transformation'!$G$3+0.5*'Data Transformation'!$W$25,IF(C7053=1,D7053-'Data Transformation'!$W$25,FALSE))</f>
        <v>0</v>
      </c>
      <c r="E7052" t="str">
        <f t="array" ref="E7052">IF(ISLOGICAL(D7052),"",FREQUENCY(IF('Data Transformation'!$B$425:$B$8425='Bin Analysis'!$B7035,'Data Transformation'!$G$425:$G$8425),D7052))</f>
        <v/>
      </c>
      <c r="F7052" t="str">
        <f t="shared" si="879"/>
        <v/>
      </c>
      <c r="G7052">
        <f>Weighting!$H$20</f>
        <v>0</v>
      </c>
      <c r="H7052">
        <f t="array" ref="H7052">FREQUENCY(IF('Data Transformation'!$B$4:$B$8425=B7035,'Data Transformation'!$G$4:$G$8425),'Bin Analysis'!$B7052)</f>
        <v>18</v>
      </c>
      <c r="I7052">
        <f t="shared" si="880"/>
        <v>0</v>
      </c>
      <c r="J7052">
        <f t="shared" si="881"/>
        <v>0</v>
      </c>
      <c r="K7052">
        <f>J7052*Weighting!$W$20</f>
        <v>0</v>
      </c>
      <c r="M7052" s="14"/>
    </row>
    <row r="7053" spans="1:13" x14ac:dyDescent="0.25">
      <c r="A7053" s="32" t="str">
        <f>IF(Weighting!$P$21&gt;0,B7053,"")</f>
        <v/>
      </c>
      <c r="B7053">
        <f>Weighting!$C$21</f>
        <v>2.2860000000000005</v>
      </c>
      <c r="C7053">
        <f>Weighting!$F$21</f>
        <v>0</v>
      </c>
      <c r="D7053" t="b">
        <f>IF(C7053=1,'Data Transformation'!$G$3+0.5*'Data Transformation'!$W$25,IF(C7054=1,D7054-'Data Transformation'!$W$25,FALSE))</f>
        <v>0</v>
      </c>
      <c r="E7053" t="str">
        <f t="array" ref="E7053">IF(ISLOGICAL(D7053),"",FREQUENCY(IF('Data Transformation'!$B$425:$B$8425='Bin Analysis'!$B7035,'Data Transformation'!$G$425:$G$8425),D7053))</f>
        <v/>
      </c>
      <c r="F7053" t="str">
        <f t="shared" si="879"/>
        <v/>
      </c>
      <c r="G7053">
        <f>Weighting!$H$21</f>
        <v>0</v>
      </c>
      <c r="H7053">
        <f t="array" ref="H7053">FREQUENCY(IF('Data Transformation'!$B$4:$B$8425=B7035,'Data Transformation'!$G$4:$G$8425),'Bin Analysis'!$B7053)</f>
        <v>18</v>
      </c>
      <c r="I7053">
        <f t="shared" si="880"/>
        <v>0</v>
      </c>
      <c r="J7053">
        <f t="shared" si="881"/>
        <v>0</v>
      </c>
      <c r="K7053">
        <f>J7053*Weighting!$W$21</f>
        <v>0</v>
      </c>
      <c r="M7053" s="14"/>
    </row>
    <row r="7054" spans="1:13" x14ac:dyDescent="0.25">
      <c r="A7054" s="32" t="str">
        <f>IF(Weighting!$P$22&gt;0,B7054,"")</f>
        <v/>
      </c>
      <c r="B7054">
        <f>Weighting!$C$22</f>
        <v>2.4170000000000007</v>
      </c>
      <c r="C7054">
        <f>Weighting!$F$22</f>
        <v>0</v>
      </c>
      <c r="D7054" t="b">
        <f>IF(C7054=1,'Data Transformation'!$G$3+0.5*'Data Transformation'!$W$25,IF(C7055=1,D7055-'Data Transformation'!$W$25,FALSE))</f>
        <v>0</v>
      </c>
      <c r="E7054" t="str">
        <f t="array" ref="E7054">IF(ISLOGICAL(D7054),"",FREQUENCY(IF('Data Transformation'!$B$425:$B$8425='Bin Analysis'!$B7035,'Data Transformation'!$G$425:$G$8425),D7054))</f>
        <v/>
      </c>
      <c r="F7054" t="str">
        <f t="shared" si="879"/>
        <v/>
      </c>
      <c r="G7054">
        <f>Weighting!$H$22</f>
        <v>0</v>
      </c>
      <c r="H7054">
        <f t="array" ref="H7054">FREQUENCY(IF('Data Transformation'!$B$4:$B$8425=B7035,'Data Transformation'!$G$4:$G$8425),'Bin Analysis'!$B7054)</f>
        <v>18</v>
      </c>
      <c r="I7054">
        <f t="shared" si="880"/>
        <v>0</v>
      </c>
      <c r="J7054">
        <f t="shared" si="881"/>
        <v>0</v>
      </c>
      <c r="K7054">
        <f>J7054*Weighting!$W$22</f>
        <v>0</v>
      </c>
      <c r="M7054" s="14"/>
    </row>
    <row r="7055" spans="1:13" x14ac:dyDescent="0.25">
      <c r="A7055" s="32" t="str">
        <f>IF(Weighting!$P$23&gt;0,B7055,"")</f>
        <v/>
      </c>
      <c r="B7055">
        <f>Weighting!$C$23</f>
        <v>2.5480000000000009</v>
      </c>
      <c r="C7055">
        <f>Weighting!$F$23</f>
        <v>0</v>
      </c>
      <c r="D7055" t="b">
        <f>IF(C7055=1,'Data Transformation'!$G$3+0.5*'Data Transformation'!$W$25,IF(C7056=1,D7056-'Data Transformation'!$W$25,FALSE))</f>
        <v>0</v>
      </c>
      <c r="E7055" t="str">
        <f t="array" ref="E7055">IF(ISLOGICAL(D7055),"",FREQUENCY(IF('Data Transformation'!$B$425:$B$8425='Bin Analysis'!$B7035,'Data Transformation'!$G$425:$G$8425),D7055))</f>
        <v/>
      </c>
      <c r="F7055" t="str">
        <f t="shared" si="879"/>
        <v/>
      </c>
      <c r="G7055">
        <f>Weighting!$H$23</f>
        <v>0</v>
      </c>
      <c r="H7055">
        <f t="array" ref="H7055">FREQUENCY(IF('Data Transformation'!$B$4:$B$8425=B7035,'Data Transformation'!$G$4:$G$8425),'Bin Analysis'!$B7055)</f>
        <v>18</v>
      </c>
      <c r="I7055">
        <f t="shared" si="880"/>
        <v>0</v>
      </c>
      <c r="J7055">
        <f t="shared" si="881"/>
        <v>0</v>
      </c>
      <c r="K7055">
        <f>J7055*Weighting!$W$23</f>
        <v>0</v>
      </c>
      <c r="M7055" s="14"/>
    </row>
    <row r="7056" spans="1:13" x14ac:dyDescent="0.25">
      <c r="A7056" s="32" t="str">
        <f>IF(Weighting!$P$24&gt;0,B7056,"")</f>
        <v/>
      </c>
      <c r="B7056">
        <f>Weighting!$C$24</f>
        <v>2.6790000000000012</v>
      </c>
      <c r="C7056">
        <f>Weighting!$F$24</f>
        <v>0</v>
      </c>
      <c r="D7056" t="b">
        <f>IF(C7056=1,'Data Transformation'!$G$3+0.5*'Data Transformation'!$W$25,IF(C7057=1,D7057-'Data Transformation'!$W$25,FALSE))</f>
        <v>0</v>
      </c>
      <c r="E7056" t="str">
        <f t="array" ref="E7056">IF(ISLOGICAL(D7056),"",FREQUENCY(IF('Data Transformation'!$B$425:$B$8425='Bin Analysis'!$B7035,'Data Transformation'!$G$425:$G$8425),D7056))</f>
        <v/>
      </c>
      <c r="F7056" t="str">
        <f t="shared" si="879"/>
        <v/>
      </c>
      <c r="G7056">
        <f>Weighting!$H$24</f>
        <v>0</v>
      </c>
      <c r="H7056">
        <f t="array" ref="H7056">FREQUENCY(IF('Data Transformation'!$B$4:$B$8425=B7035,'Data Transformation'!$G$4:$G$8425),'Bin Analysis'!$B7056)</f>
        <v>18</v>
      </c>
      <c r="I7056">
        <f t="shared" si="880"/>
        <v>0</v>
      </c>
      <c r="J7056">
        <f t="shared" si="881"/>
        <v>0</v>
      </c>
      <c r="K7056">
        <f>J7056*Weighting!$W$24</f>
        <v>0</v>
      </c>
      <c r="M7056" s="14"/>
    </row>
    <row r="7057" spans="1:25" x14ac:dyDescent="0.25">
      <c r="A7057" s="32" t="str">
        <f>IF(Weighting!$P$25&gt;0,B7057,"")</f>
        <v/>
      </c>
      <c r="B7057">
        <f>Weighting!$C$25</f>
        <v>2.8100000000000014</v>
      </c>
      <c r="C7057">
        <f>Weighting!$F$25</f>
        <v>0</v>
      </c>
      <c r="D7057" t="b">
        <f>IF(C7057=1,'Data Transformation'!$G$3+0.5*'Data Transformation'!$W$25,IF(C7058=1,D7058-'Data Transformation'!$W$25,FALSE))</f>
        <v>0</v>
      </c>
      <c r="E7057" t="str">
        <f t="array" ref="E7057">IF(ISLOGICAL(D7057),"",FREQUENCY(IF('Data Transformation'!$B$425:$B$8425='Bin Analysis'!$B7035,'Data Transformation'!$G$425:$G$8425),D7057))</f>
        <v/>
      </c>
      <c r="F7057" t="str">
        <f t="shared" si="879"/>
        <v/>
      </c>
      <c r="G7057">
        <f>Weighting!$H$25</f>
        <v>0</v>
      </c>
      <c r="H7057">
        <f t="array" ref="H7057">FREQUENCY(IF('Data Transformation'!$B$4:$B$8425=B7035,'Data Transformation'!$G$4:$G$8425),'Bin Analysis'!$B7057)</f>
        <v>18</v>
      </c>
      <c r="I7057">
        <f t="shared" si="880"/>
        <v>0</v>
      </c>
      <c r="J7057">
        <f t="shared" si="881"/>
        <v>0</v>
      </c>
      <c r="K7057">
        <f>J7057*Weighting!$W$25</f>
        <v>0</v>
      </c>
      <c r="M7057" s="14"/>
    </row>
    <row r="7058" spans="1:25" x14ac:dyDescent="0.25">
      <c r="O7058"/>
      <c r="P7058"/>
      <c r="Q7058"/>
      <c r="R7058"/>
    </row>
    <row r="7059" spans="1:25" ht="23.25" x14ac:dyDescent="0.35">
      <c r="A7059" s="21" t="s">
        <v>0</v>
      </c>
      <c r="B7059" s="21">
        <f>IFERROR(VLOOKUP(C7059,'Data Transformation'!$L$6:$M$426,2,FALSE),"")</f>
        <v>294</v>
      </c>
      <c r="C7059" s="21">
        <f>C7035+1</f>
        <v>294</v>
      </c>
      <c r="D7059" s="21"/>
      <c r="E7059" s="21"/>
      <c r="F7059" s="21"/>
      <c r="G7059" s="21"/>
      <c r="H7059" s="22"/>
      <c r="I7059" s="22"/>
      <c r="J7059" s="22"/>
      <c r="K7059" s="21"/>
      <c r="L7059" s="21">
        <f>B7059</f>
        <v>294</v>
      </c>
      <c r="M7059" s="23">
        <f>INDEX('Data Transformation'!$O$4:$O$424,MATCH($B7059,'Data Transformation'!$M$4:$M$424,0),MATCH($M$2,'Data Transformation'!$O$3,0))</f>
        <v>9</v>
      </c>
      <c r="N7059" s="27">
        <f>IF('Input and Summary Results'!$J$16="minimum",'Bin Analysis'!X7060/(M7059-1),'Bin Analysis'!Y7059/('Bin Analysis'!M7059-1))</f>
        <v>0</v>
      </c>
      <c r="O7059" s="27">
        <f>IF(M7059=FALSE,NA(),(VLOOKUP(1,C7062:K7081,4,FALSE))/(M7059-1))</f>
        <v>0.625</v>
      </c>
      <c r="P7059" s="27">
        <f>IF(M7059=FALSE,NA(),SUM(J7062:J7081)/Weighting!$S$5)</f>
        <v>0.3</v>
      </c>
      <c r="Q7059" s="27">
        <f>IF(M7059=FALSE,NA(),SUM(K7062:K7081)/Weighting!$S$6)</f>
        <v>0.2608695652173913</v>
      </c>
      <c r="R7059" s="27">
        <f>IF(M7059=FALSE,NA(),(VLOOKUP(1,G7062:K7081,3,FALSE))/(M7059-1))</f>
        <v>0</v>
      </c>
      <c r="S7059" s="22" t="str">
        <f>IF(M7059=FALSE,NA(),IF(SUM(J7062:J7081)=2,"yes","no"))</f>
        <v>no</v>
      </c>
      <c r="X7059" s="2" cm="2">
        <f t="array" ref="X7059:X7060">FREQUENCY(IF('Data Transformation'!$B$425:$B$6424='Bin Analysis'!L7059,'Data Transformation'!$G$425:$G$6424),'Data Transformation'!$U$11)</f>
        <v>8</v>
      </c>
      <c r="Y7059" s="2" cm="2">
        <f t="array" ref="Y7059:Y7060">FREQUENCY(IF('Data Transformation'!$B$425:$B$6424='Bin Analysis'!L7059,'Data Transformation'!$G$425:$G$6424),'Data Transformation'!$U$12)</f>
        <v>3</v>
      </c>
    </row>
    <row r="7060" spans="1:25" x14ac:dyDescent="0.25">
      <c r="A7060" s="14" t="s">
        <v>66</v>
      </c>
      <c r="B7060" t="s">
        <v>47</v>
      </c>
      <c r="C7060" t="s">
        <v>5</v>
      </c>
      <c r="D7060" t="s">
        <v>99</v>
      </c>
      <c r="E7060" t="s">
        <v>100</v>
      </c>
      <c r="F7060" t="s">
        <v>101</v>
      </c>
      <c r="G7060" t="s">
        <v>69</v>
      </c>
      <c r="H7060" t="s">
        <v>31</v>
      </c>
      <c r="I7060" t="s">
        <v>32</v>
      </c>
      <c r="J7060" t="s">
        <v>46</v>
      </c>
      <c r="K7060" s="14" t="s">
        <v>45</v>
      </c>
      <c r="M7060" s="14"/>
      <c r="X7060" s="2">
        <v>0</v>
      </c>
      <c r="Y7060" s="2">
        <v>5</v>
      </c>
    </row>
    <row r="7061" spans="1:25" x14ac:dyDescent="0.25">
      <c r="A7061" s="32"/>
      <c r="D7061" t="b">
        <f>IF(C7061=1,'Data Transformation'!$G$3+0.5*'Data Transformation'!$W$25,IF(C7062=1,D7062-'Data Transformation'!$W$25,FALSE))</f>
        <v>0</v>
      </c>
      <c r="E7061" t="str">
        <f t="array" ref="E7061">IF(ISLOGICAL(D7061),"",FREQUENCY(IF('Data Transformation'!$B$425:$B$8425='Bin Analysis'!$B7059,'Data Transformation'!$G$425:$G$8425),D7061))</f>
        <v/>
      </c>
      <c r="F7061" t="str">
        <f>IF(ISLOGICAL(D7061),"",E7061-E7060)</f>
        <v/>
      </c>
      <c r="M7061" s="14"/>
    </row>
    <row r="7062" spans="1:25" x14ac:dyDescent="0.25">
      <c r="A7062" s="32">
        <f>IF(Weighting!$P$6&gt;0,B7062,"")</f>
        <v>0.32100000000000001</v>
      </c>
      <c r="B7062">
        <f>Weighting!$C$6</f>
        <v>0.32100000000000001</v>
      </c>
      <c r="C7062">
        <f>Weighting!$F$6</f>
        <v>0</v>
      </c>
      <c r="D7062" t="b">
        <f>IF(C7062=1,'Data Transformation'!$G$3+0.5*'Data Transformation'!$W$25,IF(C7063=1,D7063-'Data Transformation'!$W$25,FALSE))</f>
        <v>0</v>
      </c>
      <c r="E7062" t="str">
        <f t="array" ref="E7062">IF(ISLOGICAL(D7062),"",FREQUENCY(IF('Data Transformation'!$B$425:$B$8425='Bin Analysis'!$B7059,'Data Transformation'!$G$425:$G$8425),D7062))</f>
        <v/>
      </c>
      <c r="F7062" t="str">
        <f>IF(ISLOGICAL(D7062),"",E7062-E7061)</f>
        <v/>
      </c>
      <c r="G7062">
        <f>Weighting!$H$6</f>
        <v>1</v>
      </c>
      <c r="H7062">
        <f t="array" ref="H7062">FREQUENCY(IF('Data Transformation'!$B$4:$B$8425=B7059,'Data Transformation'!$G$4:$G$8425),'Bin Analysis'!$B7062)</f>
        <v>0</v>
      </c>
      <c r="I7062">
        <f>H7062-H7061</f>
        <v>0</v>
      </c>
      <c r="J7062">
        <f>IF(I7062=0,0,1)</f>
        <v>0</v>
      </c>
      <c r="K7062">
        <f>J7062*Weighting!$W$6</f>
        <v>0</v>
      </c>
      <c r="M7062" s="14"/>
    </row>
    <row r="7063" spans="1:25" x14ac:dyDescent="0.25">
      <c r="A7063" s="32">
        <f>IF(Weighting!$P$7&gt;0,B7063,"")</f>
        <v>0.45200000000000001</v>
      </c>
      <c r="B7063">
        <f>Weighting!$C$7</f>
        <v>0.45200000000000001</v>
      </c>
      <c r="C7063">
        <f>Weighting!$F$7</f>
        <v>0</v>
      </c>
      <c r="D7063" t="b">
        <f>IF(C7063=1,'Data Transformation'!$G$3+0.5*'Data Transformation'!$W$25,IF(C7064=1,D7064-'Data Transformation'!$W$25,FALSE))</f>
        <v>0</v>
      </c>
      <c r="E7063" t="str">
        <f t="array" ref="E7063">IF(ISLOGICAL(D7063),"",FREQUENCY(IF('Data Transformation'!$B$425:$B$8425='Bin Analysis'!$B7059,'Data Transformation'!$G$425:$G$8425),D7063))</f>
        <v/>
      </c>
      <c r="F7063" t="str">
        <f t="shared" ref="F7063:F7081" si="882">IF(ISLOGICAL(D7063),"",E7063-E7062)</f>
        <v/>
      </c>
      <c r="G7063">
        <f>Weighting!$H$7</f>
        <v>0</v>
      </c>
      <c r="H7063">
        <f t="array" ref="H7063">FREQUENCY(IF('Data Transformation'!$B$4:$B$8425=B7059,'Data Transformation'!$G$4:$G$8425),'Bin Analysis'!$B7063)</f>
        <v>0</v>
      </c>
      <c r="I7063">
        <f t="shared" ref="I7063:I7081" si="883">H7063-H7062</f>
        <v>0</v>
      </c>
      <c r="J7063">
        <f>IF(I7063=0,0,1)</f>
        <v>0</v>
      </c>
      <c r="K7063">
        <f>J7063*Weighting!$W$7</f>
        <v>0</v>
      </c>
      <c r="M7063" s="14"/>
    </row>
    <row r="7064" spans="1:25" x14ac:dyDescent="0.25">
      <c r="A7064" s="32">
        <f>IF(Weighting!$P$8&gt;0,B7064,"")</f>
        <v>0.58299999999999996</v>
      </c>
      <c r="B7064">
        <f>Weighting!$C$8</f>
        <v>0.58299999999999996</v>
      </c>
      <c r="C7064">
        <f>Weighting!$F$8</f>
        <v>0</v>
      </c>
      <c r="D7064" t="b">
        <f>IF(C7064=1,'Data Transformation'!$G$3+0.5*'Data Transformation'!$W$25,IF(C7065=1,D7065-'Data Transformation'!$W$25,FALSE))</f>
        <v>0</v>
      </c>
      <c r="E7064" t="str">
        <f t="array" ref="E7064">IF(ISLOGICAL(D7064),"",FREQUENCY(IF('Data Transformation'!$B$425:$B$8425='Bin Analysis'!$B7059,'Data Transformation'!$G$425:$G$8425),D7064))</f>
        <v/>
      </c>
      <c r="F7064" t="str">
        <f t="shared" si="882"/>
        <v/>
      </c>
      <c r="G7064">
        <f>Weighting!$H$8</f>
        <v>0</v>
      </c>
      <c r="H7064">
        <f t="array" ref="H7064">FREQUENCY(IF('Data Transformation'!$B$4:$B$8425=B7059,'Data Transformation'!$G$4:$G$8425),'Bin Analysis'!$B7064)</f>
        <v>0</v>
      </c>
      <c r="I7064">
        <f t="shared" si="883"/>
        <v>0</v>
      </c>
      <c r="J7064">
        <f t="shared" ref="J7064:J7081" si="884">IF(I7064=0,0,1)</f>
        <v>0</v>
      </c>
      <c r="K7064">
        <f>J7064*Weighting!$W$8</f>
        <v>0</v>
      </c>
      <c r="M7064" s="14"/>
    </row>
    <row r="7065" spans="1:25" x14ac:dyDescent="0.25">
      <c r="A7065" s="32">
        <f>IF(Weighting!$P$9&gt;0,B7065,"")</f>
        <v>0.71399999999999997</v>
      </c>
      <c r="B7065" s="50">
        <f>Weighting!$C$9</f>
        <v>0.71399999999999997</v>
      </c>
      <c r="C7065">
        <f>Weighting!$F$9</f>
        <v>0</v>
      </c>
      <c r="D7065" t="b">
        <f>IF(C7065=1,'Data Transformation'!$G$3+0.5*'Data Transformation'!$W$25,IF(C7066=1,D7066-'Data Transformation'!$W$25,FALSE))</f>
        <v>0</v>
      </c>
      <c r="E7065" t="str">
        <f t="array" ref="E7065">IF(ISLOGICAL(D7065),"",FREQUENCY(IF('Data Transformation'!$B$425:$B$8425='Bin Analysis'!$B7059,'Data Transformation'!$G$425:$G$8425),D7065))</f>
        <v/>
      </c>
      <c r="F7065" t="str">
        <f t="shared" si="882"/>
        <v/>
      </c>
      <c r="G7065">
        <f>Weighting!$H$9</f>
        <v>0</v>
      </c>
      <c r="H7065">
        <f t="array" ref="H7065">FREQUENCY(IF('Data Transformation'!$B$4:$B$8425=B7059,'Data Transformation'!$G$4:$G$8425),'Bin Analysis'!$B7065)</f>
        <v>0</v>
      </c>
      <c r="I7065">
        <f t="shared" si="883"/>
        <v>0</v>
      </c>
      <c r="J7065">
        <f t="shared" si="884"/>
        <v>0</v>
      </c>
      <c r="K7065">
        <f>J7065*Weighting!$W$9</f>
        <v>0</v>
      </c>
      <c r="M7065" s="14"/>
    </row>
    <row r="7066" spans="1:25" x14ac:dyDescent="0.25">
      <c r="A7066" s="32">
        <f>IF(Weighting!$P$10&gt;0,B7066,"")</f>
        <v>0.84499999999999997</v>
      </c>
      <c r="B7066">
        <f>Weighting!$C$10</f>
        <v>0.84499999999999997</v>
      </c>
      <c r="C7066">
        <f>Weighting!$F$10</f>
        <v>0</v>
      </c>
      <c r="D7066" t="b">
        <f>IF(C7066=1,'Data Transformation'!$G$3+0.5*'Data Transformation'!$W$25,IF(C7067=1,D7067-'Data Transformation'!$W$25,FALSE))</f>
        <v>0</v>
      </c>
      <c r="E7066" t="str">
        <f t="array" ref="E7066">IF(ISLOGICAL(D7066),"",FREQUENCY(IF('Data Transformation'!$B$425:$B$8425='Bin Analysis'!$B7059,'Data Transformation'!$G$425:$G$8425),D7066))</f>
        <v/>
      </c>
      <c r="F7066" t="str">
        <f t="shared" si="882"/>
        <v/>
      </c>
      <c r="G7066">
        <f>Weighting!$H$10</f>
        <v>0</v>
      </c>
      <c r="H7066">
        <f t="array" ref="H7066">FREQUENCY(IF('Data Transformation'!$B$4:$B$8425=B7059,'Data Transformation'!$G$4:$G$8425),'Bin Analysis'!$B7066)</f>
        <v>3</v>
      </c>
      <c r="I7066">
        <f t="shared" si="883"/>
        <v>3</v>
      </c>
      <c r="J7066">
        <f t="shared" si="884"/>
        <v>1</v>
      </c>
      <c r="K7066">
        <f>J7066*Weighting!$W$10</f>
        <v>3</v>
      </c>
      <c r="M7066" s="14"/>
    </row>
    <row r="7067" spans="1:25" x14ac:dyDescent="0.25">
      <c r="A7067" s="32">
        <f>IF(Weighting!$P$11&gt;0,B7067,"")</f>
        <v>0.97599999999999998</v>
      </c>
      <c r="B7067">
        <f>Weighting!$C$11</f>
        <v>0.97599999999999998</v>
      </c>
      <c r="C7067">
        <f>Weighting!$F$11</f>
        <v>0</v>
      </c>
      <c r="D7067">
        <f>IF(C7067=1,'Data Transformation'!$G$3+0.5*'Data Transformation'!$W$25,IF(C7068=1,D7068-'Data Transformation'!$W$25,FALSE))</f>
        <v>0.86899999999999999</v>
      </c>
      <c r="E7067">
        <f t="array" ref="E7067">IF(ISLOGICAL(D7067),"",FREQUENCY(IF('Data Transformation'!$B$425:$B$8425='Bin Analysis'!$B7059,'Data Transformation'!$G$425:$G$8425),D7067))</f>
        <v>3</v>
      </c>
      <c r="F7067" t="e">
        <f t="shared" si="882"/>
        <v>#VALUE!</v>
      </c>
      <c r="G7067">
        <f>Weighting!$H$11</f>
        <v>0</v>
      </c>
      <c r="H7067">
        <f t="array" ref="H7067">FREQUENCY(IF('Data Transformation'!$B$4:$B$8425=B7059,'Data Transformation'!$G$4:$G$8425),'Bin Analysis'!$B7067)</f>
        <v>6</v>
      </c>
      <c r="I7067">
        <f t="shared" si="883"/>
        <v>3</v>
      </c>
      <c r="J7067">
        <f t="shared" si="884"/>
        <v>1</v>
      </c>
      <c r="K7067">
        <f>J7067*Weighting!$W$11</f>
        <v>2</v>
      </c>
      <c r="M7067" s="14"/>
    </row>
    <row r="7068" spans="1:25" x14ac:dyDescent="0.25">
      <c r="A7068" s="32">
        <f>IF(Weighting!$P$12&gt;0,B7068,"")</f>
        <v>1.107</v>
      </c>
      <c r="B7068">
        <f>Weighting!$C$12</f>
        <v>1.107</v>
      </c>
      <c r="C7068">
        <f>Weighting!$F$12</f>
        <v>1</v>
      </c>
      <c r="D7068">
        <f>IF(C7068=1,'Data Transformation'!$G$3+0.5*'Data Transformation'!$W$25,IF(C7069=1,D7069-'Data Transformation'!$W$25,FALSE))</f>
        <v>1.131</v>
      </c>
      <c r="E7068">
        <f t="array" ref="E7068">IF(ISLOGICAL(D7068),"",FREQUENCY(IF('Data Transformation'!$B$425:$B$8425='Bin Analysis'!$B7059,'Data Transformation'!$G$425:$G$8425),D7068))</f>
        <v>8</v>
      </c>
      <c r="F7068">
        <f t="shared" si="882"/>
        <v>5</v>
      </c>
      <c r="G7068">
        <f>Weighting!$H$12</f>
        <v>0</v>
      </c>
      <c r="H7068">
        <f t="array" ref="H7068">FREQUENCY(IF('Data Transformation'!$B$4:$B$8425=B7059,'Data Transformation'!$G$4:$G$8425),'Bin Analysis'!$B7068)</f>
        <v>9</v>
      </c>
      <c r="I7068">
        <f t="shared" si="883"/>
        <v>3</v>
      </c>
      <c r="J7068">
        <f t="shared" si="884"/>
        <v>1</v>
      </c>
      <c r="K7068">
        <f>J7068*Weighting!$W$12</f>
        <v>1</v>
      </c>
      <c r="M7068" s="14"/>
    </row>
    <row r="7069" spans="1:25" x14ac:dyDescent="0.25">
      <c r="A7069" s="32">
        <f>IF(Weighting!$P$13&gt;0,B7069,"")</f>
        <v>1.238</v>
      </c>
      <c r="B7069">
        <f>Weighting!$C$13</f>
        <v>1.238</v>
      </c>
      <c r="C7069">
        <f>Weighting!$F$13</f>
        <v>0</v>
      </c>
      <c r="D7069" t="b">
        <f>IF(C7069=1,'Data Transformation'!$G$3+0.5*'Data Transformation'!$W$25,IF(C7070=1,D7070-'Data Transformation'!$W$25,FALSE))</f>
        <v>0</v>
      </c>
      <c r="E7069" t="str">
        <f t="array" ref="E7069">IF(ISLOGICAL(D7069),"",FREQUENCY(IF('Data Transformation'!$B$425:$B$8425='Bin Analysis'!$B7059,'Data Transformation'!$G$425:$G$8425),D7069))</f>
        <v/>
      </c>
      <c r="F7069" t="str">
        <f t="shared" si="882"/>
        <v/>
      </c>
      <c r="G7069">
        <f>Weighting!$H$13</f>
        <v>0</v>
      </c>
      <c r="H7069">
        <f t="array" ref="H7069">FREQUENCY(IF('Data Transformation'!$B$4:$B$8425=B7059,'Data Transformation'!$G$4:$G$8425),'Bin Analysis'!$B7069)</f>
        <v>9</v>
      </c>
      <c r="I7069">
        <f t="shared" si="883"/>
        <v>0</v>
      </c>
      <c r="J7069">
        <f t="shared" si="884"/>
        <v>0</v>
      </c>
      <c r="K7069">
        <f>J7069*Weighting!$W$13</f>
        <v>0</v>
      </c>
      <c r="M7069" s="14"/>
    </row>
    <row r="7070" spans="1:25" x14ac:dyDescent="0.25">
      <c r="A7070" s="32">
        <f>IF(Weighting!$P$14&gt;0,B7070,"")</f>
        <v>1.369</v>
      </c>
      <c r="B7070">
        <f>Weighting!$C$14</f>
        <v>1.369</v>
      </c>
      <c r="C7070">
        <f>Weighting!$F$14</f>
        <v>0</v>
      </c>
      <c r="D7070" t="b">
        <f>IF(C7070=1,'Data Transformation'!$G$3+0.5*'Data Transformation'!$W$25,IF(C7071=1,D7071-'Data Transformation'!$W$25,FALSE))</f>
        <v>0</v>
      </c>
      <c r="E7070" t="str">
        <f t="array" ref="E7070">IF(ISLOGICAL(D7070),"",FREQUENCY(IF('Data Transformation'!$B$425:$B$8425='Bin Analysis'!$B7059,'Data Transformation'!$G$425:$G$8425),D7070))</f>
        <v/>
      </c>
      <c r="F7070" t="str">
        <f t="shared" si="882"/>
        <v/>
      </c>
      <c r="G7070">
        <f>Weighting!$H$14</f>
        <v>0</v>
      </c>
      <c r="H7070">
        <f t="array" ref="H7070">FREQUENCY(IF('Data Transformation'!$B$4:$B$8425=B7059,'Data Transformation'!$G$4:$G$8425),'Bin Analysis'!$B7070)</f>
        <v>9</v>
      </c>
      <c r="I7070">
        <f t="shared" si="883"/>
        <v>0</v>
      </c>
      <c r="J7070">
        <f t="shared" si="884"/>
        <v>0</v>
      </c>
      <c r="K7070">
        <f>J7070*Weighting!$W$14</f>
        <v>0</v>
      </c>
      <c r="M7070" s="14"/>
    </row>
    <row r="7071" spans="1:25" x14ac:dyDescent="0.25">
      <c r="A7071" s="32">
        <f>IF(Weighting!$P$15&gt;0,B7071,"")</f>
        <v>1.5000009999999999</v>
      </c>
      <c r="B7071">
        <f>Weighting!$C$15</f>
        <v>1.5000009999999999</v>
      </c>
      <c r="C7071">
        <f>Weighting!$F$15</f>
        <v>0</v>
      </c>
      <c r="D7071" t="b">
        <f>IF(C7071=1,'Data Transformation'!$G$3+0.5*'Data Transformation'!$W$25,IF(C7072=1,D7072-'Data Transformation'!$W$25,FALSE))</f>
        <v>0</v>
      </c>
      <c r="E7071" t="str">
        <f t="array" ref="E7071">IF(ISLOGICAL(D7071),"",FREQUENCY(IF('Data Transformation'!$B$425:$B$8425='Bin Analysis'!$B7059,'Data Transformation'!$G$425:$G$8425),D7071))</f>
        <v/>
      </c>
      <c r="F7071" t="str">
        <f t="shared" si="882"/>
        <v/>
      </c>
      <c r="G7071">
        <f>Weighting!$H$15</f>
        <v>0</v>
      </c>
      <c r="H7071">
        <f t="array" ref="H7071">FREQUENCY(IF('Data Transformation'!$B$4:$B$8425=B7059,'Data Transformation'!$G$4:$G$8425),'Bin Analysis'!$B7071)</f>
        <v>9</v>
      </c>
      <c r="I7071">
        <f t="shared" si="883"/>
        <v>0</v>
      </c>
      <c r="J7071">
        <f t="shared" si="884"/>
        <v>0</v>
      </c>
      <c r="K7071">
        <f>J7071*Weighting!$W$15</f>
        <v>0</v>
      </c>
      <c r="M7071" s="14"/>
    </row>
    <row r="7072" spans="1:25" x14ac:dyDescent="0.25">
      <c r="A7072" s="32" t="str">
        <f>IF(Weighting!$P$16&gt;0,B7072,"")</f>
        <v/>
      </c>
      <c r="B7072">
        <f>Weighting!$C$16</f>
        <v>1.631</v>
      </c>
      <c r="C7072">
        <f>Weighting!$F$16</f>
        <v>0</v>
      </c>
      <c r="D7072" t="b">
        <f>IF(C7072=1,'Data Transformation'!$G$3+0.5*'Data Transformation'!$W$25,IF(C7073=1,D7073-'Data Transformation'!$W$25,FALSE))</f>
        <v>0</v>
      </c>
      <c r="E7072" t="str">
        <f t="array" ref="E7072">IF(ISLOGICAL(D7072),"",FREQUENCY(IF('Data Transformation'!$B$425:$B$8425='Bin Analysis'!$B7059,'Data Transformation'!$G$425:$G$8425),D7072))</f>
        <v/>
      </c>
      <c r="F7072" t="str">
        <f t="shared" si="882"/>
        <v/>
      </c>
      <c r="G7072">
        <f>Weighting!$H$16</f>
        <v>0</v>
      </c>
      <c r="H7072">
        <f t="array" ref="H7072">FREQUENCY(IF('Data Transformation'!$B$4:$B$8425=B7059,'Data Transformation'!$G$4:$G$8425),'Bin Analysis'!$B7072)</f>
        <v>9</v>
      </c>
      <c r="I7072">
        <f t="shared" si="883"/>
        <v>0</v>
      </c>
      <c r="J7072">
        <f t="shared" si="884"/>
        <v>0</v>
      </c>
      <c r="K7072">
        <f>J7072*Weighting!$W$16</f>
        <v>0</v>
      </c>
      <c r="M7072" s="14"/>
    </row>
    <row r="7073" spans="1:25" x14ac:dyDescent="0.25">
      <c r="A7073" s="32" t="str">
        <f>IF(Weighting!$P$17&gt;0,B7073,"")</f>
        <v/>
      </c>
      <c r="B7073">
        <f>Weighting!$C$17</f>
        <v>1.762</v>
      </c>
      <c r="C7073">
        <f>Weighting!$F$17</f>
        <v>0</v>
      </c>
      <c r="D7073" t="b">
        <f>IF(C7073=1,'Data Transformation'!$G$3+0.5*'Data Transformation'!$W$25,IF(C7074=1,D7074-'Data Transformation'!$W$25,FALSE))</f>
        <v>0</v>
      </c>
      <c r="E7073" t="str">
        <f t="array" ref="E7073">IF(ISLOGICAL(D7073),"",FREQUENCY(IF('Data Transformation'!$B$425:$B$8425='Bin Analysis'!$B7059,'Data Transformation'!$G$425:$G$8425),D7073))</f>
        <v/>
      </c>
      <c r="F7073" t="str">
        <f t="shared" si="882"/>
        <v/>
      </c>
      <c r="G7073">
        <f>Weighting!$H$17</f>
        <v>0</v>
      </c>
      <c r="H7073">
        <f t="array" ref="H7073">FREQUENCY(IF('Data Transformation'!$B$4:$B$8425=B7059,'Data Transformation'!$G$4:$G$8425),'Bin Analysis'!$B7073)</f>
        <v>9</v>
      </c>
      <c r="I7073">
        <f t="shared" si="883"/>
        <v>0</v>
      </c>
      <c r="J7073">
        <f t="shared" si="884"/>
        <v>0</v>
      </c>
      <c r="K7073">
        <f>J7073*Weighting!$W$17</f>
        <v>0</v>
      </c>
      <c r="M7073" s="14"/>
    </row>
    <row r="7074" spans="1:25" x14ac:dyDescent="0.25">
      <c r="A7074" s="32" t="str">
        <f>IF(Weighting!$P$18&gt;0,B7074,"")</f>
        <v/>
      </c>
      <c r="B7074">
        <f>Weighting!$C$18</f>
        <v>1.893</v>
      </c>
      <c r="C7074">
        <f>Weighting!$F$18</f>
        <v>0</v>
      </c>
      <c r="D7074" t="b">
        <f>IF(C7074=1,'Data Transformation'!$G$3+0.5*'Data Transformation'!$W$25,IF(C7075=1,D7075-'Data Transformation'!$W$25,FALSE))</f>
        <v>0</v>
      </c>
      <c r="E7074" t="str">
        <f t="array" ref="E7074">IF(ISLOGICAL(D7074),"",FREQUENCY(IF('Data Transformation'!$B$425:$B$8425='Bin Analysis'!$B7059,'Data Transformation'!$G$425:$G$8425),D7074))</f>
        <v/>
      </c>
      <c r="F7074" t="str">
        <f t="shared" si="882"/>
        <v/>
      </c>
      <c r="G7074">
        <f>Weighting!$H$18</f>
        <v>0</v>
      </c>
      <c r="H7074">
        <f t="array" ref="H7074">FREQUENCY(IF('Data Transformation'!$B$4:$B$8425=B7059,'Data Transformation'!$G$4:$G$8425),'Bin Analysis'!$B7074)</f>
        <v>9</v>
      </c>
      <c r="I7074">
        <f t="shared" si="883"/>
        <v>0</v>
      </c>
      <c r="J7074">
        <f t="shared" si="884"/>
        <v>0</v>
      </c>
      <c r="K7074">
        <f>J7074*Weighting!$W$18</f>
        <v>0</v>
      </c>
      <c r="M7074" s="14"/>
    </row>
    <row r="7075" spans="1:25" x14ac:dyDescent="0.25">
      <c r="A7075" s="32" t="str">
        <f>IF(Weighting!$P$19&gt;0,B7075,"")</f>
        <v/>
      </c>
      <c r="B7075">
        <f>Weighting!$C$19</f>
        <v>2.024</v>
      </c>
      <c r="C7075">
        <f>Weighting!$F$19</f>
        <v>0</v>
      </c>
      <c r="D7075" t="b">
        <f>IF(C7075=1,'Data Transformation'!$G$3+0.5*'Data Transformation'!$W$25,IF(C7076=1,D7076-'Data Transformation'!$W$25,FALSE))</f>
        <v>0</v>
      </c>
      <c r="E7075" t="str">
        <f t="array" ref="E7075">IF(ISLOGICAL(D7075),"",FREQUENCY(IF('Data Transformation'!$B$425:$B$8425='Bin Analysis'!$B7059,'Data Transformation'!$G$425:$G$8425),D7075))</f>
        <v/>
      </c>
      <c r="F7075" t="str">
        <f t="shared" si="882"/>
        <v/>
      </c>
      <c r="G7075">
        <f>Weighting!$H$19</f>
        <v>0</v>
      </c>
      <c r="H7075">
        <f t="array" ref="H7075">FREQUENCY(IF('Data Transformation'!$B$4:$B$8425=B7059,'Data Transformation'!$G$4:$G$8425),'Bin Analysis'!$B7075)</f>
        <v>9</v>
      </c>
      <c r="I7075">
        <f t="shared" si="883"/>
        <v>0</v>
      </c>
      <c r="J7075">
        <f t="shared" si="884"/>
        <v>0</v>
      </c>
      <c r="K7075">
        <f>J7075*Weighting!$W$19</f>
        <v>0</v>
      </c>
      <c r="M7075" s="14"/>
    </row>
    <row r="7076" spans="1:25" x14ac:dyDescent="0.25">
      <c r="A7076" s="32" t="str">
        <f>IF(Weighting!$P$20&gt;0,B7076,"")</f>
        <v/>
      </c>
      <c r="B7076">
        <f>Weighting!$C$20</f>
        <v>2.1550000000000002</v>
      </c>
      <c r="C7076">
        <f>Weighting!$F$20</f>
        <v>0</v>
      </c>
      <c r="D7076" t="b">
        <f>IF(C7076=1,'Data Transformation'!$G$3+0.5*'Data Transformation'!$W$25,IF(C7077=1,D7077-'Data Transformation'!$W$25,FALSE))</f>
        <v>0</v>
      </c>
      <c r="E7076" t="str">
        <f t="array" ref="E7076">IF(ISLOGICAL(D7076),"",FREQUENCY(IF('Data Transformation'!$B$425:$B$8425='Bin Analysis'!$B7059,'Data Transformation'!$G$425:$G$8425),D7076))</f>
        <v/>
      </c>
      <c r="F7076" t="str">
        <f t="shared" si="882"/>
        <v/>
      </c>
      <c r="G7076">
        <f>Weighting!$H$20</f>
        <v>0</v>
      </c>
      <c r="H7076">
        <f t="array" ref="H7076">FREQUENCY(IF('Data Transformation'!$B$4:$B$8425=B7059,'Data Transformation'!$G$4:$G$8425),'Bin Analysis'!$B7076)</f>
        <v>9</v>
      </c>
      <c r="I7076">
        <f t="shared" si="883"/>
        <v>0</v>
      </c>
      <c r="J7076">
        <f t="shared" si="884"/>
        <v>0</v>
      </c>
      <c r="K7076">
        <f>J7076*Weighting!$W$20</f>
        <v>0</v>
      </c>
      <c r="M7076" s="14"/>
    </row>
    <row r="7077" spans="1:25" x14ac:dyDescent="0.25">
      <c r="A7077" s="32" t="str">
        <f>IF(Weighting!$P$21&gt;0,B7077,"")</f>
        <v/>
      </c>
      <c r="B7077">
        <f>Weighting!$C$21</f>
        <v>2.2860000000000005</v>
      </c>
      <c r="C7077">
        <f>Weighting!$F$21</f>
        <v>0</v>
      </c>
      <c r="D7077" t="b">
        <f>IF(C7077=1,'Data Transformation'!$G$3+0.5*'Data Transformation'!$W$25,IF(C7078=1,D7078-'Data Transformation'!$W$25,FALSE))</f>
        <v>0</v>
      </c>
      <c r="E7077" t="str">
        <f t="array" ref="E7077">IF(ISLOGICAL(D7077),"",FREQUENCY(IF('Data Transformation'!$B$425:$B$8425='Bin Analysis'!$B7059,'Data Transformation'!$G$425:$G$8425),D7077))</f>
        <v/>
      </c>
      <c r="F7077" t="str">
        <f t="shared" si="882"/>
        <v/>
      </c>
      <c r="G7077">
        <f>Weighting!$H$21</f>
        <v>0</v>
      </c>
      <c r="H7077">
        <f t="array" ref="H7077">FREQUENCY(IF('Data Transformation'!$B$4:$B$8425=B7059,'Data Transformation'!$G$4:$G$8425),'Bin Analysis'!$B7077)</f>
        <v>9</v>
      </c>
      <c r="I7077">
        <f t="shared" si="883"/>
        <v>0</v>
      </c>
      <c r="J7077">
        <f t="shared" si="884"/>
        <v>0</v>
      </c>
      <c r="K7077">
        <f>J7077*Weighting!$W$21</f>
        <v>0</v>
      </c>
      <c r="M7077" s="14"/>
    </row>
    <row r="7078" spans="1:25" x14ac:dyDescent="0.25">
      <c r="A7078" s="32" t="str">
        <f>IF(Weighting!$P$22&gt;0,B7078,"")</f>
        <v/>
      </c>
      <c r="B7078">
        <f>Weighting!$C$22</f>
        <v>2.4170000000000007</v>
      </c>
      <c r="C7078">
        <f>Weighting!$F$22</f>
        <v>0</v>
      </c>
      <c r="D7078" t="b">
        <f>IF(C7078=1,'Data Transformation'!$G$3+0.5*'Data Transformation'!$W$25,IF(C7079=1,D7079-'Data Transformation'!$W$25,FALSE))</f>
        <v>0</v>
      </c>
      <c r="E7078" t="str">
        <f t="array" ref="E7078">IF(ISLOGICAL(D7078),"",FREQUENCY(IF('Data Transformation'!$B$425:$B$8425='Bin Analysis'!$B7059,'Data Transformation'!$G$425:$G$8425),D7078))</f>
        <v/>
      </c>
      <c r="F7078" t="str">
        <f t="shared" si="882"/>
        <v/>
      </c>
      <c r="G7078">
        <f>Weighting!$H$22</f>
        <v>0</v>
      </c>
      <c r="H7078">
        <f t="array" ref="H7078">FREQUENCY(IF('Data Transformation'!$B$4:$B$8425=B7059,'Data Transformation'!$G$4:$G$8425),'Bin Analysis'!$B7078)</f>
        <v>9</v>
      </c>
      <c r="I7078">
        <f t="shared" si="883"/>
        <v>0</v>
      </c>
      <c r="J7078">
        <f t="shared" si="884"/>
        <v>0</v>
      </c>
      <c r="K7078">
        <f>J7078*Weighting!$W$22</f>
        <v>0</v>
      </c>
      <c r="M7078" s="14"/>
    </row>
    <row r="7079" spans="1:25" x14ac:dyDescent="0.25">
      <c r="A7079" s="32" t="str">
        <f>IF(Weighting!$P$23&gt;0,B7079,"")</f>
        <v/>
      </c>
      <c r="B7079">
        <f>Weighting!$C$23</f>
        <v>2.5480000000000009</v>
      </c>
      <c r="C7079">
        <f>Weighting!$F$23</f>
        <v>0</v>
      </c>
      <c r="D7079" t="b">
        <f>IF(C7079=1,'Data Transformation'!$G$3+0.5*'Data Transformation'!$W$25,IF(C7080=1,D7080-'Data Transformation'!$W$25,FALSE))</f>
        <v>0</v>
      </c>
      <c r="E7079" t="str">
        <f t="array" ref="E7079">IF(ISLOGICAL(D7079),"",FREQUENCY(IF('Data Transformation'!$B$425:$B$8425='Bin Analysis'!$B7059,'Data Transformation'!$G$425:$G$8425),D7079))</f>
        <v/>
      </c>
      <c r="F7079" t="str">
        <f t="shared" si="882"/>
        <v/>
      </c>
      <c r="G7079">
        <f>Weighting!$H$23</f>
        <v>0</v>
      </c>
      <c r="H7079">
        <f t="array" ref="H7079">FREQUENCY(IF('Data Transformation'!$B$4:$B$8425=B7059,'Data Transformation'!$G$4:$G$8425),'Bin Analysis'!$B7079)</f>
        <v>9</v>
      </c>
      <c r="I7079">
        <f t="shared" si="883"/>
        <v>0</v>
      </c>
      <c r="J7079">
        <f t="shared" si="884"/>
        <v>0</v>
      </c>
      <c r="K7079">
        <f>J7079*Weighting!$W$23</f>
        <v>0</v>
      </c>
      <c r="M7079" s="14"/>
    </row>
    <row r="7080" spans="1:25" x14ac:dyDescent="0.25">
      <c r="A7080" s="32" t="str">
        <f>IF(Weighting!$P$24&gt;0,B7080,"")</f>
        <v/>
      </c>
      <c r="B7080">
        <f>Weighting!$C$24</f>
        <v>2.6790000000000012</v>
      </c>
      <c r="C7080">
        <f>Weighting!$F$24</f>
        <v>0</v>
      </c>
      <c r="D7080" t="b">
        <f>IF(C7080=1,'Data Transformation'!$G$3+0.5*'Data Transformation'!$W$25,IF(C7081=1,D7081-'Data Transformation'!$W$25,FALSE))</f>
        <v>0</v>
      </c>
      <c r="E7080" t="str">
        <f t="array" ref="E7080">IF(ISLOGICAL(D7080),"",FREQUENCY(IF('Data Transformation'!$B$425:$B$8425='Bin Analysis'!$B7059,'Data Transformation'!$G$425:$G$8425),D7080))</f>
        <v/>
      </c>
      <c r="F7080" t="str">
        <f t="shared" si="882"/>
        <v/>
      </c>
      <c r="G7080">
        <f>Weighting!$H$24</f>
        <v>0</v>
      </c>
      <c r="H7080">
        <f t="array" ref="H7080">FREQUENCY(IF('Data Transformation'!$B$4:$B$8425=B7059,'Data Transformation'!$G$4:$G$8425),'Bin Analysis'!$B7080)</f>
        <v>9</v>
      </c>
      <c r="I7080">
        <f t="shared" si="883"/>
        <v>0</v>
      </c>
      <c r="J7080">
        <f t="shared" si="884"/>
        <v>0</v>
      </c>
      <c r="K7080">
        <f>J7080*Weighting!$W$24</f>
        <v>0</v>
      </c>
      <c r="M7080" s="14"/>
    </row>
    <row r="7081" spans="1:25" x14ac:dyDescent="0.25">
      <c r="A7081" s="32" t="str">
        <f>IF(Weighting!$P$25&gt;0,B7081,"")</f>
        <v/>
      </c>
      <c r="B7081">
        <f>Weighting!$C$25</f>
        <v>2.8100000000000014</v>
      </c>
      <c r="C7081">
        <f>Weighting!$F$25</f>
        <v>0</v>
      </c>
      <c r="D7081" t="b">
        <f>IF(C7081=1,'Data Transformation'!$G$3+0.5*'Data Transformation'!$W$25,IF(C7082=1,D7082-'Data Transformation'!$W$25,FALSE))</f>
        <v>0</v>
      </c>
      <c r="E7081" t="str">
        <f t="array" ref="E7081">IF(ISLOGICAL(D7081),"",FREQUENCY(IF('Data Transformation'!$B$425:$B$8425='Bin Analysis'!$B7059,'Data Transformation'!$G$425:$G$8425),D7081))</f>
        <v/>
      </c>
      <c r="F7081" t="str">
        <f t="shared" si="882"/>
        <v/>
      </c>
      <c r="G7081">
        <f>Weighting!$H$25</f>
        <v>0</v>
      </c>
      <c r="H7081">
        <f t="array" ref="H7081">FREQUENCY(IF('Data Transformation'!$B$4:$B$8425=B7059,'Data Transformation'!$G$4:$G$8425),'Bin Analysis'!$B7081)</f>
        <v>9</v>
      </c>
      <c r="I7081">
        <f t="shared" si="883"/>
        <v>0</v>
      </c>
      <c r="J7081">
        <f t="shared" si="884"/>
        <v>0</v>
      </c>
      <c r="K7081">
        <f>J7081*Weighting!$W$25</f>
        <v>0</v>
      </c>
      <c r="M7081" s="14"/>
    </row>
    <row r="7082" spans="1:25" x14ac:dyDescent="0.25">
      <c r="N7082" s="55"/>
      <c r="O7082"/>
      <c r="P7082"/>
      <c r="Q7082"/>
      <c r="R7082"/>
    </row>
    <row r="7083" spans="1:25" ht="23.25" x14ac:dyDescent="0.35">
      <c r="A7083" s="21" t="s">
        <v>0</v>
      </c>
      <c r="B7083" s="21">
        <f>IFERROR(VLOOKUP(C7083,'Data Transformation'!$L$6:$M$426,2,FALSE),"")</f>
        <v>295</v>
      </c>
      <c r="C7083" s="21">
        <f>C7059+1</f>
        <v>295</v>
      </c>
      <c r="D7083" s="21"/>
      <c r="E7083" s="21"/>
      <c r="F7083" s="21"/>
      <c r="G7083" s="21"/>
      <c r="H7083" s="22"/>
      <c r="I7083" s="22"/>
      <c r="J7083" s="22"/>
      <c r="K7083" s="21"/>
      <c r="L7083" s="21">
        <f>B7083</f>
        <v>295</v>
      </c>
      <c r="M7083" s="23">
        <f>INDEX('Data Transformation'!$O$4:$O$424,MATCH($B7083,'Data Transformation'!$M$4:$M$424,0),MATCH($M$2,'Data Transformation'!$O$3,0))</f>
        <v>16</v>
      </c>
      <c r="N7083" s="27">
        <f>IF('Input and Summary Results'!$J$16="minimum",'Bin Analysis'!X7084/(M7083-1),'Bin Analysis'!Y7083/('Bin Analysis'!M7083-1))</f>
        <v>6.6666666666666666E-2</v>
      </c>
      <c r="O7083" s="27">
        <f>IF(M7083=FALSE,NA(),(VLOOKUP(1,C7086:K7105,4,FALSE))/(M7083-1))</f>
        <v>0.66666666666666663</v>
      </c>
      <c r="P7083" s="27">
        <f>IF(M7083=FALSE,NA(),SUM(J7086:J7105)/Weighting!$S$5)</f>
        <v>0.4</v>
      </c>
      <c r="Q7083" s="27">
        <f>IF(M7083=FALSE,NA(),SUM(K7086:K7105)/Weighting!$S$6)</f>
        <v>0.34782608695652173</v>
      </c>
      <c r="R7083" s="27">
        <f>IF(M7083=FALSE,NA(),(VLOOKUP(1,G7086:K7105,3,FALSE))/(M7083-1))</f>
        <v>0</v>
      </c>
      <c r="S7083" s="22" t="str">
        <f>IF(M7083=FALSE,NA(),IF(SUM(J7086:J7105)=2,"yes","no"))</f>
        <v>no</v>
      </c>
      <c r="X7083" s="2" cm="2">
        <f t="array" ref="X7083:X7084">FREQUENCY(IF('Data Transformation'!$B$425:$B$6424='Bin Analysis'!L7083,'Data Transformation'!$G$425:$G$6424),'Data Transformation'!$U$11)</f>
        <v>14</v>
      </c>
      <c r="Y7083" s="2" cm="2">
        <f t="array" ref="Y7083:Y7084">FREQUENCY(IF('Data Transformation'!$B$425:$B$6424='Bin Analysis'!L7083,'Data Transformation'!$G$425:$G$6424),'Data Transformation'!$U$12)</f>
        <v>4</v>
      </c>
    </row>
    <row r="7084" spans="1:25" x14ac:dyDescent="0.25">
      <c r="A7084" s="14" t="s">
        <v>66</v>
      </c>
      <c r="B7084" t="s">
        <v>47</v>
      </c>
      <c r="C7084" t="s">
        <v>5</v>
      </c>
      <c r="D7084" t="s">
        <v>99</v>
      </c>
      <c r="E7084" t="s">
        <v>100</v>
      </c>
      <c r="F7084" t="s">
        <v>101</v>
      </c>
      <c r="G7084" t="s">
        <v>69</v>
      </c>
      <c r="H7084" t="s">
        <v>31</v>
      </c>
      <c r="I7084" t="s">
        <v>32</v>
      </c>
      <c r="J7084" t="s">
        <v>46</v>
      </c>
      <c r="K7084" s="14" t="s">
        <v>45</v>
      </c>
      <c r="M7084" s="14"/>
      <c r="X7084" s="2">
        <v>1</v>
      </c>
      <c r="Y7084" s="2">
        <v>11</v>
      </c>
    </row>
    <row r="7085" spans="1:25" x14ac:dyDescent="0.25">
      <c r="A7085" s="32"/>
      <c r="D7085" t="b">
        <f>IF(C7085=1,'Data Transformation'!$G$3+0.5*'Data Transformation'!$W$25,IF(C7086=1,D7086-'Data Transformation'!$W$25,FALSE))</f>
        <v>0</v>
      </c>
      <c r="E7085" t="str">
        <f t="array" ref="E7085">IF(ISLOGICAL(D7085),"",FREQUENCY(IF('Data Transformation'!$B$425:$B$8425='Bin Analysis'!$B7083,'Data Transformation'!$G$425:$G$8425),D7085))</f>
        <v/>
      </c>
      <c r="F7085" t="str">
        <f>IF(ISLOGICAL(D7085),"",E7085-E7084)</f>
        <v/>
      </c>
      <c r="M7085" s="14"/>
    </row>
    <row r="7086" spans="1:25" x14ac:dyDescent="0.25">
      <c r="A7086" s="32">
        <f>IF(Weighting!$P$6&gt;0,B7086,"")</f>
        <v>0.32100000000000001</v>
      </c>
      <c r="B7086">
        <f>Weighting!$C$6</f>
        <v>0.32100000000000001</v>
      </c>
      <c r="C7086">
        <f>Weighting!$F$6</f>
        <v>0</v>
      </c>
      <c r="D7086" t="b">
        <f>IF(C7086=1,'Data Transformation'!$G$3+0.5*'Data Transformation'!$W$25,IF(C7087=1,D7087-'Data Transformation'!$W$25,FALSE))</f>
        <v>0</v>
      </c>
      <c r="E7086" t="str">
        <f t="array" ref="E7086">IF(ISLOGICAL(D7086),"",FREQUENCY(IF('Data Transformation'!$B$425:$B$8425='Bin Analysis'!$B7083,'Data Transformation'!$G$425:$G$8425),D7086))</f>
        <v/>
      </c>
      <c r="F7086" t="str">
        <f>IF(ISLOGICAL(D7086),"",E7086-E7085)</f>
        <v/>
      </c>
      <c r="G7086">
        <f>Weighting!$H$6</f>
        <v>1</v>
      </c>
      <c r="H7086">
        <f t="array" ref="H7086">FREQUENCY(IF('Data Transformation'!$B$4:$B$8425=B7083,'Data Transformation'!$G$4:$G$8425),'Bin Analysis'!$B7086)</f>
        <v>0</v>
      </c>
      <c r="I7086">
        <f>H7086-H7085</f>
        <v>0</v>
      </c>
      <c r="J7086">
        <f>IF(I7086=0,0,1)</f>
        <v>0</v>
      </c>
      <c r="K7086">
        <f>J7086*Weighting!$W$6</f>
        <v>0</v>
      </c>
      <c r="M7086" s="14"/>
    </row>
    <row r="7087" spans="1:25" x14ac:dyDescent="0.25">
      <c r="A7087" s="32">
        <f>IF(Weighting!$P$7&gt;0,B7087,"")</f>
        <v>0.45200000000000001</v>
      </c>
      <c r="B7087">
        <f>Weighting!$C$7</f>
        <v>0.45200000000000001</v>
      </c>
      <c r="C7087">
        <f>Weighting!$F$7</f>
        <v>0</v>
      </c>
      <c r="D7087" t="b">
        <f>IF(C7087=1,'Data Transformation'!$G$3+0.5*'Data Transformation'!$W$25,IF(C7088=1,D7088-'Data Transformation'!$W$25,FALSE))</f>
        <v>0</v>
      </c>
      <c r="E7087" t="str">
        <f t="array" ref="E7087">IF(ISLOGICAL(D7087),"",FREQUENCY(IF('Data Transformation'!$B$425:$B$8425='Bin Analysis'!$B7083,'Data Transformation'!$G$425:$G$8425),D7087))</f>
        <v/>
      </c>
      <c r="F7087" t="str">
        <f t="shared" ref="F7087:F7105" si="885">IF(ISLOGICAL(D7087),"",E7087-E7086)</f>
        <v/>
      </c>
      <c r="G7087">
        <f>Weighting!$H$7</f>
        <v>0</v>
      </c>
      <c r="H7087">
        <f t="array" ref="H7087">FREQUENCY(IF('Data Transformation'!$B$4:$B$8425=B7083,'Data Transformation'!$G$4:$G$8425),'Bin Analysis'!$B7087)</f>
        <v>0</v>
      </c>
      <c r="I7087">
        <f t="shared" ref="I7087:I7105" si="886">H7087-H7086</f>
        <v>0</v>
      </c>
      <c r="J7087">
        <f>IF(I7087=0,0,1)</f>
        <v>0</v>
      </c>
      <c r="K7087">
        <f>J7087*Weighting!$W$7</f>
        <v>0</v>
      </c>
      <c r="M7087" s="14"/>
    </row>
    <row r="7088" spans="1:25" x14ac:dyDescent="0.25">
      <c r="A7088" s="32">
        <f>IF(Weighting!$P$8&gt;0,B7088,"")</f>
        <v>0.58299999999999996</v>
      </c>
      <c r="B7088">
        <f>Weighting!$C$8</f>
        <v>0.58299999999999996</v>
      </c>
      <c r="C7088">
        <f>Weighting!$F$8</f>
        <v>0</v>
      </c>
      <c r="D7088" t="b">
        <f>IF(C7088=1,'Data Transformation'!$G$3+0.5*'Data Transformation'!$W$25,IF(C7089=1,D7089-'Data Transformation'!$W$25,FALSE))</f>
        <v>0</v>
      </c>
      <c r="E7088" t="str">
        <f t="array" ref="E7088">IF(ISLOGICAL(D7088),"",FREQUENCY(IF('Data Transformation'!$B$425:$B$8425='Bin Analysis'!$B7083,'Data Transformation'!$G$425:$G$8425),D7088))</f>
        <v/>
      </c>
      <c r="F7088" t="str">
        <f t="shared" si="885"/>
        <v/>
      </c>
      <c r="G7088">
        <f>Weighting!$H$8</f>
        <v>0</v>
      </c>
      <c r="H7088">
        <f t="array" ref="H7088">FREQUENCY(IF('Data Transformation'!$B$4:$B$8425=B7083,'Data Transformation'!$G$4:$G$8425),'Bin Analysis'!$B7088)</f>
        <v>0</v>
      </c>
      <c r="I7088">
        <f t="shared" si="886"/>
        <v>0</v>
      </c>
      <c r="J7088">
        <f t="shared" ref="J7088:J7105" si="887">IF(I7088=0,0,1)</f>
        <v>0</v>
      </c>
      <c r="K7088">
        <f>J7088*Weighting!$W$8</f>
        <v>0</v>
      </c>
      <c r="M7088" s="14"/>
    </row>
    <row r="7089" spans="1:13" x14ac:dyDescent="0.25">
      <c r="A7089" s="32">
        <f>IF(Weighting!$P$9&gt;0,B7089,"")</f>
        <v>0.71399999999999997</v>
      </c>
      <c r="B7089" s="50">
        <f>Weighting!$C$9</f>
        <v>0.71399999999999997</v>
      </c>
      <c r="C7089">
        <f>Weighting!$F$9</f>
        <v>0</v>
      </c>
      <c r="D7089" t="b">
        <f>IF(C7089=1,'Data Transformation'!$G$3+0.5*'Data Transformation'!$W$25,IF(C7090=1,D7090-'Data Transformation'!$W$25,FALSE))</f>
        <v>0</v>
      </c>
      <c r="E7089" t="str">
        <f t="array" ref="E7089">IF(ISLOGICAL(D7089),"",FREQUENCY(IF('Data Transformation'!$B$425:$B$8425='Bin Analysis'!$B7083,'Data Transformation'!$G$425:$G$8425),D7089))</f>
        <v/>
      </c>
      <c r="F7089" t="str">
        <f t="shared" si="885"/>
        <v/>
      </c>
      <c r="G7089">
        <f>Weighting!$H$9</f>
        <v>0</v>
      </c>
      <c r="H7089">
        <f t="array" ref="H7089">FREQUENCY(IF('Data Transformation'!$B$4:$B$8425=B7083,'Data Transformation'!$G$4:$G$8425),'Bin Analysis'!$B7089)</f>
        <v>0</v>
      </c>
      <c r="I7089">
        <f t="shared" si="886"/>
        <v>0</v>
      </c>
      <c r="J7089">
        <f t="shared" si="887"/>
        <v>0</v>
      </c>
      <c r="K7089">
        <f>J7089*Weighting!$W$9</f>
        <v>0</v>
      </c>
      <c r="M7089" s="14"/>
    </row>
    <row r="7090" spans="1:13" x14ac:dyDescent="0.25">
      <c r="A7090" s="32">
        <f>IF(Weighting!$P$10&gt;0,B7090,"")</f>
        <v>0.84499999999999997</v>
      </c>
      <c r="B7090">
        <f>Weighting!$C$10</f>
        <v>0.84499999999999997</v>
      </c>
      <c r="C7090">
        <f>Weighting!$F$10</f>
        <v>0</v>
      </c>
      <c r="D7090" t="b">
        <f>IF(C7090=1,'Data Transformation'!$G$3+0.5*'Data Transformation'!$W$25,IF(C7091=1,D7091-'Data Transformation'!$W$25,FALSE))</f>
        <v>0</v>
      </c>
      <c r="E7090" t="str">
        <f t="array" ref="E7090">IF(ISLOGICAL(D7090),"",FREQUENCY(IF('Data Transformation'!$B$425:$B$8425='Bin Analysis'!$B7083,'Data Transformation'!$G$425:$G$8425),D7090))</f>
        <v/>
      </c>
      <c r="F7090" t="str">
        <f t="shared" si="885"/>
        <v/>
      </c>
      <c r="G7090">
        <f>Weighting!$H$10</f>
        <v>0</v>
      </c>
      <c r="H7090">
        <f t="array" ref="H7090">FREQUENCY(IF('Data Transformation'!$B$4:$B$8425=B7083,'Data Transformation'!$G$4:$G$8425),'Bin Analysis'!$B7090)</f>
        <v>3</v>
      </c>
      <c r="I7090">
        <f t="shared" si="886"/>
        <v>3</v>
      </c>
      <c r="J7090">
        <f t="shared" si="887"/>
        <v>1</v>
      </c>
      <c r="K7090">
        <f>J7090*Weighting!$W$10</f>
        <v>3</v>
      </c>
      <c r="M7090" s="14"/>
    </row>
    <row r="7091" spans="1:13" x14ac:dyDescent="0.25">
      <c r="A7091" s="32">
        <f>IF(Weighting!$P$11&gt;0,B7091,"")</f>
        <v>0.97599999999999998</v>
      </c>
      <c r="B7091">
        <f>Weighting!$C$11</f>
        <v>0.97599999999999998</v>
      </c>
      <c r="C7091">
        <f>Weighting!$F$11</f>
        <v>0</v>
      </c>
      <c r="D7091">
        <f>IF(C7091=1,'Data Transformation'!$G$3+0.5*'Data Transformation'!$W$25,IF(C7092=1,D7092-'Data Transformation'!$W$25,FALSE))</f>
        <v>0.86899999999999999</v>
      </c>
      <c r="E7091">
        <f t="array" ref="E7091">IF(ISLOGICAL(D7091),"",FREQUENCY(IF('Data Transformation'!$B$425:$B$8425='Bin Analysis'!$B7083,'Data Transformation'!$G$425:$G$8425),D7091))</f>
        <v>4</v>
      </c>
      <c r="F7091" t="e">
        <f t="shared" si="885"/>
        <v>#VALUE!</v>
      </c>
      <c r="G7091">
        <f>Weighting!$H$11</f>
        <v>0</v>
      </c>
      <c r="H7091">
        <f t="array" ref="H7091">FREQUENCY(IF('Data Transformation'!$B$4:$B$8425=B7083,'Data Transformation'!$G$4:$G$8425),'Bin Analysis'!$B7091)</f>
        <v>9</v>
      </c>
      <c r="I7091">
        <f t="shared" si="886"/>
        <v>6</v>
      </c>
      <c r="J7091">
        <f t="shared" si="887"/>
        <v>1</v>
      </c>
      <c r="K7091">
        <f>J7091*Weighting!$W$11</f>
        <v>2</v>
      </c>
      <c r="M7091" s="14"/>
    </row>
    <row r="7092" spans="1:13" x14ac:dyDescent="0.25">
      <c r="A7092" s="32">
        <f>IF(Weighting!$P$12&gt;0,B7092,"")</f>
        <v>1.107</v>
      </c>
      <c r="B7092">
        <f>Weighting!$C$12</f>
        <v>1.107</v>
      </c>
      <c r="C7092">
        <f>Weighting!$F$12</f>
        <v>1</v>
      </c>
      <c r="D7092">
        <f>IF(C7092=1,'Data Transformation'!$G$3+0.5*'Data Transformation'!$W$25,IF(C7093=1,D7093-'Data Transformation'!$W$25,FALSE))</f>
        <v>1.131</v>
      </c>
      <c r="E7092">
        <f t="array" ref="E7092">IF(ISLOGICAL(D7092),"",FREQUENCY(IF('Data Transformation'!$B$425:$B$8425='Bin Analysis'!$B7083,'Data Transformation'!$G$425:$G$8425),D7092))</f>
        <v>14</v>
      </c>
      <c r="F7092">
        <f t="shared" si="885"/>
        <v>10</v>
      </c>
      <c r="G7092">
        <f>Weighting!$H$12</f>
        <v>0</v>
      </c>
      <c r="H7092">
        <f t="array" ref="H7092">FREQUENCY(IF('Data Transformation'!$B$4:$B$8425=B7083,'Data Transformation'!$G$4:$G$8425),'Bin Analysis'!$B7092)</f>
        <v>14</v>
      </c>
      <c r="I7092">
        <f t="shared" si="886"/>
        <v>5</v>
      </c>
      <c r="J7092">
        <f t="shared" si="887"/>
        <v>1</v>
      </c>
      <c r="K7092">
        <f>J7092*Weighting!$W$12</f>
        <v>1</v>
      </c>
      <c r="M7092" s="14"/>
    </row>
    <row r="7093" spans="1:13" x14ac:dyDescent="0.25">
      <c r="A7093" s="32">
        <f>IF(Weighting!$P$13&gt;0,B7093,"")</f>
        <v>1.238</v>
      </c>
      <c r="B7093">
        <f>Weighting!$C$13</f>
        <v>1.238</v>
      </c>
      <c r="C7093">
        <f>Weighting!$F$13</f>
        <v>0</v>
      </c>
      <c r="D7093" t="b">
        <f>IF(C7093=1,'Data Transformation'!$G$3+0.5*'Data Transformation'!$W$25,IF(C7094=1,D7094-'Data Transformation'!$W$25,FALSE))</f>
        <v>0</v>
      </c>
      <c r="E7093" t="str">
        <f t="array" ref="E7093">IF(ISLOGICAL(D7093),"",FREQUENCY(IF('Data Transformation'!$B$425:$B$8425='Bin Analysis'!$B7083,'Data Transformation'!$G$425:$G$8425),D7093))</f>
        <v/>
      </c>
      <c r="F7093" t="str">
        <f t="shared" si="885"/>
        <v/>
      </c>
      <c r="G7093">
        <f>Weighting!$H$13</f>
        <v>0</v>
      </c>
      <c r="H7093">
        <f t="array" ref="H7093">FREQUENCY(IF('Data Transformation'!$B$4:$B$8425=B7083,'Data Transformation'!$G$4:$G$8425),'Bin Analysis'!$B7093)</f>
        <v>16</v>
      </c>
      <c r="I7093">
        <f t="shared" si="886"/>
        <v>2</v>
      </c>
      <c r="J7093">
        <f t="shared" si="887"/>
        <v>1</v>
      </c>
      <c r="K7093">
        <f>J7093*Weighting!$W$13</f>
        <v>2</v>
      </c>
      <c r="M7093" s="14"/>
    </row>
    <row r="7094" spans="1:13" x14ac:dyDescent="0.25">
      <c r="A7094" s="32">
        <f>IF(Weighting!$P$14&gt;0,B7094,"")</f>
        <v>1.369</v>
      </c>
      <c r="B7094">
        <f>Weighting!$C$14</f>
        <v>1.369</v>
      </c>
      <c r="C7094">
        <f>Weighting!$F$14</f>
        <v>0</v>
      </c>
      <c r="D7094" t="b">
        <f>IF(C7094=1,'Data Transformation'!$G$3+0.5*'Data Transformation'!$W$25,IF(C7095=1,D7095-'Data Transformation'!$W$25,FALSE))</f>
        <v>0</v>
      </c>
      <c r="E7094" t="str">
        <f t="array" ref="E7094">IF(ISLOGICAL(D7094),"",FREQUENCY(IF('Data Transformation'!$B$425:$B$8425='Bin Analysis'!$B7083,'Data Transformation'!$G$425:$G$8425),D7094))</f>
        <v/>
      </c>
      <c r="F7094" t="str">
        <f t="shared" si="885"/>
        <v/>
      </c>
      <c r="G7094">
        <f>Weighting!$H$14</f>
        <v>0</v>
      </c>
      <c r="H7094">
        <f t="array" ref="H7094">FREQUENCY(IF('Data Transformation'!$B$4:$B$8425=B7083,'Data Transformation'!$G$4:$G$8425),'Bin Analysis'!$B7094)</f>
        <v>16</v>
      </c>
      <c r="I7094">
        <f t="shared" si="886"/>
        <v>0</v>
      </c>
      <c r="J7094">
        <f t="shared" si="887"/>
        <v>0</v>
      </c>
      <c r="K7094">
        <f>J7094*Weighting!$W$14</f>
        <v>0</v>
      </c>
      <c r="M7094" s="14"/>
    </row>
    <row r="7095" spans="1:13" x14ac:dyDescent="0.25">
      <c r="A7095" s="32">
        <f>IF(Weighting!$P$15&gt;0,B7095,"")</f>
        <v>1.5000009999999999</v>
      </c>
      <c r="B7095">
        <f>Weighting!$C$15</f>
        <v>1.5000009999999999</v>
      </c>
      <c r="C7095">
        <f>Weighting!$F$15</f>
        <v>0</v>
      </c>
      <c r="D7095" t="b">
        <f>IF(C7095=1,'Data Transformation'!$G$3+0.5*'Data Transformation'!$W$25,IF(C7096=1,D7096-'Data Transformation'!$W$25,FALSE))</f>
        <v>0</v>
      </c>
      <c r="E7095" t="str">
        <f t="array" ref="E7095">IF(ISLOGICAL(D7095),"",FREQUENCY(IF('Data Transformation'!$B$425:$B$8425='Bin Analysis'!$B7083,'Data Transformation'!$G$425:$G$8425),D7095))</f>
        <v/>
      </c>
      <c r="F7095" t="str">
        <f t="shared" si="885"/>
        <v/>
      </c>
      <c r="G7095">
        <f>Weighting!$H$15</f>
        <v>0</v>
      </c>
      <c r="H7095">
        <f t="array" ref="H7095">FREQUENCY(IF('Data Transformation'!$B$4:$B$8425=B7083,'Data Transformation'!$G$4:$G$8425),'Bin Analysis'!$B7095)</f>
        <v>16</v>
      </c>
      <c r="I7095">
        <f t="shared" si="886"/>
        <v>0</v>
      </c>
      <c r="J7095">
        <f t="shared" si="887"/>
        <v>0</v>
      </c>
      <c r="K7095">
        <f>J7095*Weighting!$W$15</f>
        <v>0</v>
      </c>
      <c r="M7095" s="14"/>
    </row>
    <row r="7096" spans="1:13" x14ac:dyDescent="0.25">
      <c r="A7096" s="32" t="str">
        <f>IF(Weighting!$P$16&gt;0,B7096,"")</f>
        <v/>
      </c>
      <c r="B7096">
        <f>Weighting!$C$16</f>
        <v>1.631</v>
      </c>
      <c r="C7096">
        <f>Weighting!$F$16</f>
        <v>0</v>
      </c>
      <c r="D7096" t="b">
        <f>IF(C7096=1,'Data Transformation'!$G$3+0.5*'Data Transformation'!$W$25,IF(C7097=1,D7097-'Data Transformation'!$W$25,FALSE))</f>
        <v>0</v>
      </c>
      <c r="E7096" t="str">
        <f t="array" ref="E7096">IF(ISLOGICAL(D7096),"",FREQUENCY(IF('Data Transformation'!$B$425:$B$8425='Bin Analysis'!$B7083,'Data Transformation'!$G$425:$G$8425),D7096))</f>
        <v/>
      </c>
      <c r="F7096" t="str">
        <f t="shared" si="885"/>
        <v/>
      </c>
      <c r="G7096">
        <f>Weighting!$H$16</f>
        <v>0</v>
      </c>
      <c r="H7096">
        <f t="array" ref="H7096">FREQUENCY(IF('Data Transformation'!$B$4:$B$8425=B7083,'Data Transformation'!$G$4:$G$8425),'Bin Analysis'!$B7096)</f>
        <v>16</v>
      </c>
      <c r="I7096">
        <f t="shared" si="886"/>
        <v>0</v>
      </c>
      <c r="J7096">
        <f t="shared" si="887"/>
        <v>0</v>
      </c>
      <c r="K7096">
        <f>J7096*Weighting!$W$16</f>
        <v>0</v>
      </c>
      <c r="M7096" s="14"/>
    </row>
    <row r="7097" spans="1:13" x14ac:dyDescent="0.25">
      <c r="A7097" s="32" t="str">
        <f>IF(Weighting!$P$17&gt;0,B7097,"")</f>
        <v/>
      </c>
      <c r="B7097">
        <f>Weighting!$C$17</f>
        <v>1.762</v>
      </c>
      <c r="C7097">
        <f>Weighting!$F$17</f>
        <v>0</v>
      </c>
      <c r="D7097" t="b">
        <f>IF(C7097=1,'Data Transformation'!$G$3+0.5*'Data Transformation'!$W$25,IF(C7098=1,D7098-'Data Transformation'!$W$25,FALSE))</f>
        <v>0</v>
      </c>
      <c r="E7097" t="str">
        <f t="array" ref="E7097">IF(ISLOGICAL(D7097),"",FREQUENCY(IF('Data Transformation'!$B$425:$B$8425='Bin Analysis'!$B7083,'Data Transformation'!$G$425:$G$8425),D7097))</f>
        <v/>
      </c>
      <c r="F7097" t="str">
        <f t="shared" si="885"/>
        <v/>
      </c>
      <c r="G7097">
        <f>Weighting!$H$17</f>
        <v>0</v>
      </c>
      <c r="H7097">
        <f t="array" ref="H7097">FREQUENCY(IF('Data Transformation'!$B$4:$B$8425=B7083,'Data Transformation'!$G$4:$G$8425),'Bin Analysis'!$B7097)</f>
        <v>16</v>
      </c>
      <c r="I7097">
        <f t="shared" si="886"/>
        <v>0</v>
      </c>
      <c r="J7097">
        <f t="shared" si="887"/>
        <v>0</v>
      </c>
      <c r="K7097">
        <f>J7097*Weighting!$W$17</f>
        <v>0</v>
      </c>
      <c r="M7097" s="14"/>
    </row>
    <row r="7098" spans="1:13" x14ac:dyDescent="0.25">
      <c r="A7098" s="32" t="str">
        <f>IF(Weighting!$P$18&gt;0,B7098,"")</f>
        <v/>
      </c>
      <c r="B7098">
        <f>Weighting!$C$18</f>
        <v>1.893</v>
      </c>
      <c r="C7098">
        <f>Weighting!$F$18</f>
        <v>0</v>
      </c>
      <c r="D7098" t="b">
        <f>IF(C7098=1,'Data Transformation'!$G$3+0.5*'Data Transformation'!$W$25,IF(C7099=1,D7099-'Data Transformation'!$W$25,FALSE))</f>
        <v>0</v>
      </c>
      <c r="E7098" t="str">
        <f t="array" ref="E7098">IF(ISLOGICAL(D7098),"",FREQUENCY(IF('Data Transformation'!$B$425:$B$8425='Bin Analysis'!$B7083,'Data Transformation'!$G$425:$G$8425),D7098))</f>
        <v/>
      </c>
      <c r="F7098" t="str">
        <f t="shared" si="885"/>
        <v/>
      </c>
      <c r="G7098">
        <f>Weighting!$H$18</f>
        <v>0</v>
      </c>
      <c r="H7098">
        <f t="array" ref="H7098">FREQUENCY(IF('Data Transformation'!$B$4:$B$8425=B7083,'Data Transformation'!$G$4:$G$8425),'Bin Analysis'!$B7098)</f>
        <v>16</v>
      </c>
      <c r="I7098">
        <f t="shared" si="886"/>
        <v>0</v>
      </c>
      <c r="J7098">
        <f t="shared" si="887"/>
        <v>0</v>
      </c>
      <c r="K7098">
        <f>J7098*Weighting!$W$18</f>
        <v>0</v>
      </c>
      <c r="M7098" s="14"/>
    </row>
    <row r="7099" spans="1:13" x14ac:dyDescent="0.25">
      <c r="A7099" s="32" t="str">
        <f>IF(Weighting!$P$19&gt;0,B7099,"")</f>
        <v/>
      </c>
      <c r="B7099">
        <f>Weighting!$C$19</f>
        <v>2.024</v>
      </c>
      <c r="C7099">
        <f>Weighting!$F$19</f>
        <v>0</v>
      </c>
      <c r="D7099" t="b">
        <f>IF(C7099=1,'Data Transformation'!$G$3+0.5*'Data Transformation'!$W$25,IF(C7100=1,D7100-'Data Transformation'!$W$25,FALSE))</f>
        <v>0</v>
      </c>
      <c r="E7099" t="str">
        <f t="array" ref="E7099">IF(ISLOGICAL(D7099),"",FREQUENCY(IF('Data Transformation'!$B$425:$B$8425='Bin Analysis'!$B7083,'Data Transformation'!$G$425:$G$8425),D7099))</f>
        <v/>
      </c>
      <c r="F7099" t="str">
        <f t="shared" si="885"/>
        <v/>
      </c>
      <c r="G7099">
        <f>Weighting!$H$19</f>
        <v>0</v>
      </c>
      <c r="H7099">
        <f t="array" ref="H7099">FREQUENCY(IF('Data Transformation'!$B$4:$B$8425=B7083,'Data Transformation'!$G$4:$G$8425),'Bin Analysis'!$B7099)</f>
        <v>16</v>
      </c>
      <c r="I7099">
        <f t="shared" si="886"/>
        <v>0</v>
      </c>
      <c r="J7099">
        <f t="shared" si="887"/>
        <v>0</v>
      </c>
      <c r="K7099">
        <f>J7099*Weighting!$W$19</f>
        <v>0</v>
      </c>
      <c r="M7099" s="14"/>
    </row>
    <row r="7100" spans="1:13" x14ac:dyDescent="0.25">
      <c r="A7100" s="32" t="str">
        <f>IF(Weighting!$P$20&gt;0,B7100,"")</f>
        <v/>
      </c>
      <c r="B7100">
        <f>Weighting!$C$20</f>
        <v>2.1550000000000002</v>
      </c>
      <c r="C7100">
        <f>Weighting!$F$20</f>
        <v>0</v>
      </c>
      <c r="D7100" t="b">
        <f>IF(C7100=1,'Data Transformation'!$G$3+0.5*'Data Transformation'!$W$25,IF(C7101=1,D7101-'Data Transformation'!$W$25,FALSE))</f>
        <v>0</v>
      </c>
      <c r="E7100" t="str">
        <f t="array" ref="E7100">IF(ISLOGICAL(D7100),"",FREQUENCY(IF('Data Transformation'!$B$425:$B$8425='Bin Analysis'!$B7083,'Data Transformation'!$G$425:$G$8425),D7100))</f>
        <v/>
      </c>
      <c r="F7100" t="str">
        <f t="shared" si="885"/>
        <v/>
      </c>
      <c r="G7100">
        <f>Weighting!$H$20</f>
        <v>0</v>
      </c>
      <c r="H7100">
        <f t="array" ref="H7100">FREQUENCY(IF('Data Transformation'!$B$4:$B$8425=B7083,'Data Transformation'!$G$4:$G$8425),'Bin Analysis'!$B7100)</f>
        <v>16</v>
      </c>
      <c r="I7100">
        <f t="shared" si="886"/>
        <v>0</v>
      </c>
      <c r="J7100">
        <f t="shared" si="887"/>
        <v>0</v>
      </c>
      <c r="K7100">
        <f>J7100*Weighting!$W$20</f>
        <v>0</v>
      </c>
      <c r="M7100" s="14"/>
    </row>
    <row r="7101" spans="1:13" x14ac:dyDescent="0.25">
      <c r="A7101" s="32" t="str">
        <f>IF(Weighting!$P$21&gt;0,B7101,"")</f>
        <v/>
      </c>
      <c r="B7101">
        <f>Weighting!$C$21</f>
        <v>2.2860000000000005</v>
      </c>
      <c r="C7101">
        <f>Weighting!$F$21</f>
        <v>0</v>
      </c>
      <c r="D7101" t="b">
        <f>IF(C7101=1,'Data Transformation'!$G$3+0.5*'Data Transformation'!$W$25,IF(C7102=1,D7102-'Data Transformation'!$W$25,FALSE))</f>
        <v>0</v>
      </c>
      <c r="E7101" t="str">
        <f t="array" ref="E7101">IF(ISLOGICAL(D7101),"",FREQUENCY(IF('Data Transformation'!$B$425:$B$8425='Bin Analysis'!$B7083,'Data Transformation'!$G$425:$G$8425),D7101))</f>
        <v/>
      </c>
      <c r="F7101" t="str">
        <f t="shared" si="885"/>
        <v/>
      </c>
      <c r="G7101">
        <f>Weighting!$H$21</f>
        <v>0</v>
      </c>
      <c r="H7101">
        <f t="array" ref="H7101">FREQUENCY(IF('Data Transformation'!$B$4:$B$8425=B7083,'Data Transformation'!$G$4:$G$8425),'Bin Analysis'!$B7101)</f>
        <v>16</v>
      </c>
      <c r="I7101">
        <f t="shared" si="886"/>
        <v>0</v>
      </c>
      <c r="J7101">
        <f t="shared" si="887"/>
        <v>0</v>
      </c>
      <c r="K7101">
        <f>J7101*Weighting!$W$21</f>
        <v>0</v>
      </c>
      <c r="M7101" s="14"/>
    </row>
    <row r="7102" spans="1:13" x14ac:dyDescent="0.25">
      <c r="A7102" s="32" t="str">
        <f>IF(Weighting!$P$22&gt;0,B7102,"")</f>
        <v/>
      </c>
      <c r="B7102">
        <f>Weighting!$C$22</f>
        <v>2.4170000000000007</v>
      </c>
      <c r="C7102">
        <f>Weighting!$F$22</f>
        <v>0</v>
      </c>
      <c r="D7102" t="b">
        <f>IF(C7102=1,'Data Transformation'!$G$3+0.5*'Data Transformation'!$W$25,IF(C7103=1,D7103-'Data Transformation'!$W$25,FALSE))</f>
        <v>0</v>
      </c>
      <c r="E7102" t="str">
        <f t="array" ref="E7102">IF(ISLOGICAL(D7102),"",FREQUENCY(IF('Data Transformation'!$B$425:$B$8425='Bin Analysis'!$B7083,'Data Transformation'!$G$425:$G$8425),D7102))</f>
        <v/>
      </c>
      <c r="F7102" t="str">
        <f t="shared" si="885"/>
        <v/>
      </c>
      <c r="G7102">
        <f>Weighting!$H$22</f>
        <v>0</v>
      </c>
      <c r="H7102">
        <f t="array" ref="H7102">FREQUENCY(IF('Data Transformation'!$B$4:$B$8425=B7083,'Data Transformation'!$G$4:$G$8425),'Bin Analysis'!$B7102)</f>
        <v>16</v>
      </c>
      <c r="I7102">
        <f t="shared" si="886"/>
        <v>0</v>
      </c>
      <c r="J7102">
        <f t="shared" si="887"/>
        <v>0</v>
      </c>
      <c r="K7102">
        <f>J7102*Weighting!$W$22</f>
        <v>0</v>
      </c>
      <c r="M7102" s="14"/>
    </row>
    <row r="7103" spans="1:13" x14ac:dyDescent="0.25">
      <c r="A7103" s="32" t="str">
        <f>IF(Weighting!$P$23&gt;0,B7103,"")</f>
        <v/>
      </c>
      <c r="B7103">
        <f>Weighting!$C$23</f>
        <v>2.5480000000000009</v>
      </c>
      <c r="C7103">
        <f>Weighting!$F$23</f>
        <v>0</v>
      </c>
      <c r="D7103" t="b">
        <f>IF(C7103=1,'Data Transformation'!$G$3+0.5*'Data Transformation'!$W$25,IF(C7104=1,D7104-'Data Transformation'!$W$25,FALSE))</f>
        <v>0</v>
      </c>
      <c r="E7103" t="str">
        <f t="array" ref="E7103">IF(ISLOGICAL(D7103),"",FREQUENCY(IF('Data Transformation'!$B$425:$B$8425='Bin Analysis'!$B7083,'Data Transformation'!$G$425:$G$8425),D7103))</f>
        <v/>
      </c>
      <c r="F7103" t="str">
        <f t="shared" si="885"/>
        <v/>
      </c>
      <c r="G7103">
        <f>Weighting!$H$23</f>
        <v>0</v>
      </c>
      <c r="H7103">
        <f t="array" ref="H7103">FREQUENCY(IF('Data Transformation'!$B$4:$B$8425=B7083,'Data Transformation'!$G$4:$G$8425),'Bin Analysis'!$B7103)</f>
        <v>16</v>
      </c>
      <c r="I7103">
        <f t="shared" si="886"/>
        <v>0</v>
      </c>
      <c r="J7103">
        <f t="shared" si="887"/>
        <v>0</v>
      </c>
      <c r="K7103">
        <f>J7103*Weighting!$W$23</f>
        <v>0</v>
      </c>
      <c r="M7103" s="14"/>
    </row>
    <row r="7104" spans="1:13" x14ac:dyDescent="0.25">
      <c r="A7104" s="32" t="str">
        <f>IF(Weighting!$P$24&gt;0,B7104,"")</f>
        <v/>
      </c>
      <c r="B7104">
        <f>Weighting!$C$24</f>
        <v>2.6790000000000012</v>
      </c>
      <c r="C7104">
        <f>Weighting!$F$24</f>
        <v>0</v>
      </c>
      <c r="D7104" t="b">
        <f>IF(C7104=1,'Data Transformation'!$G$3+0.5*'Data Transformation'!$W$25,IF(C7105=1,D7105-'Data Transformation'!$W$25,FALSE))</f>
        <v>0</v>
      </c>
      <c r="E7104" t="str">
        <f t="array" ref="E7104">IF(ISLOGICAL(D7104),"",FREQUENCY(IF('Data Transformation'!$B$425:$B$8425='Bin Analysis'!$B7083,'Data Transformation'!$G$425:$G$8425),D7104))</f>
        <v/>
      </c>
      <c r="F7104" t="str">
        <f t="shared" si="885"/>
        <v/>
      </c>
      <c r="G7104">
        <f>Weighting!$H$24</f>
        <v>0</v>
      </c>
      <c r="H7104">
        <f t="array" ref="H7104">FREQUENCY(IF('Data Transformation'!$B$4:$B$8425=B7083,'Data Transformation'!$G$4:$G$8425),'Bin Analysis'!$B7104)</f>
        <v>16</v>
      </c>
      <c r="I7104">
        <f t="shared" si="886"/>
        <v>0</v>
      </c>
      <c r="J7104">
        <f t="shared" si="887"/>
        <v>0</v>
      </c>
      <c r="K7104">
        <f>J7104*Weighting!$W$24</f>
        <v>0</v>
      </c>
      <c r="M7104" s="14"/>
    </row>
    <row r="7105" spans="1:25" x14ac:dyDescent="0.25">
      <c r="A7105" s="32" t="str">
        <f>IF(Weighting!$P$25&gt;0,B7105,"")</f>
        <v/>
      </c>
      <c r="B7105">
        <f>Weighting!$C$25</f>
        <v>2.8100000000000014</v>
      </c>
      <c r="C7105">
        <f>Weighting!$F$25</f>
        <v>0</v>
      </c>
      <c r="D7105" t="b">
        <f>IF(C7105=1,'Data Transformation'!$G$3+0.5*'Data Transformation'!$W$25,IF(C7106=1,D7106-'Data Transformation'!$W$25,FALSE))</f>
        <v>0</v>
      </c>
      <c r="E7105" t="str">
        <f t="array" ref="E7105">IF(ISLOGICAL(D7105),"",FREQUENCY(IF('Data Transformation'!$B$425:$B$8425='Bin Analysis'!$B7083,'Data Transformation'!$G$425:$G$8425),D7105))</f>
        <v/>
      </c>
      <c r="F7105" t="str">
        <f t="shared" si="885"/>
        <v/>
      </c>
      <c r="G7105">
        <f>Weighting!$H$25</f>
        <v>0</v>
      </c>
      <c r="H7105">
        <f t="array" ref="H7105">FREQUENCY(IF('Data Transformation'!$B$4:$B$8425=B7083,'Data Transformation'!$G$4:$G$8425),'Bin Analysis'!$B7105)</f>
        <v>16</v>
      </c>
      <c r="I7105">
        <f t="shared" si="886"/>
        <v>0</v>
      </c>
      <c r="J7105">
        <f t="shared" si="887"/>
        <v>0</v>
      </c>
      <c r="K7105">
        <f>J7105*Weighting!$W$25</f>
        <v>0</v>
      </c>
      <c r="M7105" s="14"/>
    </row>
    <row r="7106" spans="1:25" x14ac:dyDescent="0.25">
      <c r="O7106"/>
      <c r="P7106"/>
      <c r="Q7106"/>
      <c r="R7106"/>
    </row>
    <row r="7107" spans="1:25" ht="23.25" x14ac:dyDescent="0.35">
      <c r="A7107" s="21" t="s">
        <v>0</v>
      </c>
      <c r="B7107" s="21">
        <f>IFERROR(VLOOKUP(C7107,'Data Transformation'!$L$6:$M$426,2,FALSE),"")</f>
        <v>296</v>
      </c>
      <c r="C7107" s="21">
        <f>C7083+1</f>
        <v>296</v>
      </c>
      <c r="D7107" s="21"/>
      <c r="E7107" s="21"/>
      <c r="F7107" s="21"/>
      <c r="G7107" s="21"/>
      <c r="H7107" s="22"/>
      <c r="I7107" s="22"/>
      <c r="J7107" s="22"/>
      <c r="K7107" s="21"/>
      <c r="L7107" s="21">
        <f>B7107</f>
        <v>296</v>
      </c>
      <c r="M7107" s="23">
        <f>INDEX('Data Transformation'!$O$4:$O$424,MATCH($B7107,'Data Transformation'!$M$4:$M$424,0),MATCH($M$2,'Data Transformation'!$O$3,0))</f>
        <v>17</v>
      </c>
      <c r="N7107" s="27">
        <f>IF('Input and Summary Results'!$J$16="minimum",'Bin Analysis'!X7108/(M7107-1),'Bin Analysis'!Y7107/('Bin Analysis'!M7107-1))</f>
        <v>0</v>
      </c>
      <c r="O7107" s="27">
        <f>IF(M7107=FALSE,NA(),(VLOOKUP(1,C7110:K7129,4,FALSE))/(M7107-1))</f>
        <v>6.25E-2</v>
      </c>
      <c r="P7107" s="27">
        <f>IF(M7107=FALSE,NA(),SUM(J7110:J7129)/Weighting!$S$5)</f>
        <v>0.5</v>
      </c>
      <c r="Q7107" s="27">
        <f>IF(M7107=FALSE,NA(),SUM(K7110:K7129)/Weighting!$S$6)</f>
        <v>0.39130434782608697</v>
      </c>
      <c r="R7107" s="27">
        <f>IF(M7107=FALSE,NA(),(VLOOKUP(1,G7110:K7129,3,FALSE))/(M7107-1))</f>
        <v>0.625</v>
      </c>
      <c r="S7107" s="22" t="str">
        <f>IF(M7107=FALSE,NA(),IF(SUM(J7110:J7129)=2,"yes","no"))</f>
        <v>no</v>
      </c>
      <c r="X7107" s="2" cm="2">
        <f t="array" ref="X7107:X7108">FREQUENCY(IF('Data Transformation'!$B$425:$B$6424='Bin Analysis'!L7107,'Data Transformation'!$G$425:$G$6424),'Data Transformation'!$U$11)</f>
        <v>16</v>
      </c>
      <c r="Y7107" s="2" cm="2">
        <f t="array" ref="Y7107:Y7108">FREQUENCY(IF('Data Transformation'!$B$425:$B$6424='Bin Analysis'!L7107,'Data Transformation'!$G$425:$G$6424),'Data Transformation'!$U$12)</f>
        <v>15</v>
      </c>
    </row>
    <row r="7108" spans="1:25" x14ac:dyDescent="0.25">
      <c r="A7108" s="14" t="s">
        <v>66</v>
      </c>
      <c r="B7108" t="s">
        <v>47</v>
      </c>
      <c r="C7108" t="s">
        <v>5</v>
      </c>
      <c r="D7108" t="s">
        <v>99</v>
      </c>
      <c r="E7108" t="s">
        <v>100</v>
      </c>
      <c r="F7108" t="s">
        <v>101</v>
      </c>
      <c r="G7108" t="s">
        <v>69</v>
      </c>
      <c r="H7108" t="s">
        <v>31</v>
      </c>
      <c r="I7108" t="s">
        <v>32</v>
      </c>
      <c r="J7108" t="s">
        <v>46</v>
      </c>
      <c r="K7108" s="14" t="s">
        <v>45</v>
      </c>
      <c r="M7108" s="14"/>
      <c r="X7108" s="2">
        <v>0</v>
      </c>
      <c r="Y7108" s="2">
        <v>1</v>
      </c>
    </row>
    <row r="7109" spans="1:25" x14ac:dyDescent="0.25">
      <c r="A7109" s="32"/>
      <c r="D7109" t="b">
        <f>IF(C7109=1,'Data Transformation'!$G$3+0.5*'Data Transformation'!$W$25,IF(C7110=1,D7110-'Data Transformation'!$W$25,FALSE))</f>
        <v>0</v>
      </c>
      <c r="E7109" t="str">
        <f t="array" ref="E7109">IF(ISLOGICAL(D7109),"",FREQUENCY(IF('Data Transformation'!$B$425:$B$8425='Bin Analysis'!$B7107,'Data Transformation'!$G$425:$G$8425),D7109))</f>
        <v/>
      </c>
      <c r="F7109" t="str">
        <f>IF(ISLOGICAL(D7109),"",E7109-E7108)</f>
        <v/>
      </c>
      <c r="M7109" s="14"/>
    </row>
    <row r="7110" spans="1:25" x14ac:dyDescent="0.25">
      <c r="A7110" s="32">
        <f>IF(Weighting!$P$6&gt;0,B7110,"")</f>
        <v>0.32100000000000001</v>
      </c>
      <c r="B7110">
        <f>Weighting!$C$6</f>
        <v>0.32100000000000001</v>
      </c>
      <c r="C7110">
        <f>Weighting!$F$6</f>
        <v>0</v>
      </c>
      <c r="D7110" t="b">
        <f>IF(C7110=1,'Data Transformation'!$G$3+0.5*'Data Transformation'!$W$25,IF(C7111=1,D7111-'Data Transformation'!$W$25,FALSE))</f>
        <v>0</v>
      </c>
      <c r="E7110" t="str">
        <f t="array" ref="E7110">IF(ISLOGICAL(D7110),"",FREQUENCY(IF('Data Transformation'!$B$425:$B$8425='Bin Analysis'!$B7107,'Data Transformation'!$G$425:$G$8425),D7110))</f>
        <v/>
      </c>
      <c r="F7110" t="str">
        <f>IF(ISLOGICAL(D7110),"",E7110-E7109)</f>
        <v/>
      </c>
      <c r="G7110">
        <f>Weighting!$H$6</f>
        <v>1</v>
      </c>
      <c r="H7110">
        <f t="array" ref="H7110">FREQUENCY(IF('Data Transformation'!$B$4:$B$8425=B7107,'Data Transformation'!$G$4:$G$8425),'Bin Analysis'!$B7110)</f>
        <v>10</v>
      </c>
      <c r="I7110">
        <f>H7110-H7109</f>
        <v>10</v>
      </c>
      <c r="J7110">
        <f>IF(I7110=0,0,1)</f>
        <v>1</v>
      </c>
      <c r="K7110">
        <f>J7110*Weighting!$W$6</f>
        <v>1</v>
      </c>
      <c r="M7110" s="14"/>
    </row>
    <row r="7111" spans="1:25" x14ac:dyDescent="0.25">
      <c r="A7111" s="32">
        <f>IF(Weighting!$P$7&gt;0,B7111,"")</f>
        <v>0.45200000000000001</v>
      </c>
      <c r="B7111">
        <f>Weighting!$C$7</f>
        <v>0.45200000000000001</v>
      </c>
      <c r="C7111">
        <f>Weighting!$F$7</f>
        <v>0</v>
      </c>
      <c r="D7111" t="b">
        <f>IF(C7111=1,'Data Transformation'!$G$3+0.5*'Data Transformation'!$W$25,IF(C7112=1,D7112-'Data Transformation'!$W$25,FALSE))</f>
        <v>0</v>
      </c>
      <c r="E7111" t="str">
        <f t="array" ref="E7111">IF(ISLOGICAL(D7111),"",FREQUENCY(IF('Data Transformation'!$B$425:$B$8425='Bin Analysis'!$B7107,'Data Transformation'!$G$425:$G$8425),D7111))</f>
        <v/>
      </c>
      <c r="F7111" t="str">
        <f t="shared" ref="F7111:F7129" si="888">IF(ISLOGICAL(D7111),"",E7111-E7110)</f>
        <v/>
      </c>
      <c r="G7111">
        <f>Weighting!$H$7</f>
        <v>0</v>
      </c>
      <c r="H7111">
        <f t="array" ref="H7111">FREQUENCY(IF('Data Transformation'!$B$4:$B$8425=B7107,'Data Transformation'!$G$4:$G$8425),'Bin Analysis'!$B7111)</f>
        <v>13</v>
      </c>
      <c r="I7111">
        <f t="shared" ref="I7111:I7129" si="889">H7111-H7110</f>
        <v>3</v>
      </c>
      <c r="J7111">
        <f>IF(I7111=0,0,1)</f>
        <v>1</v>
      </c>
      <c r="K7111">
        <f>J7111*Weighting!$W$7</f>
        <v>2</v>
      </c>
      <c r="M7111" s="14"/>
    </row>
    <row r="7112" spans="1:25" x14ac:dyDescent="0.25">
      <c r="A7112" s="32">
        <f>IF(Weighting!$P$8&gt;0,B7112,"")</f>
        <v>0.58299999999999996</v>
      </c>
      <c r="B7112">
        <f>Weighting!$C$8</f>
        <v>0.58299999999999996</v>
      </c>
      <c r="C7112">
        <f>Weighting!$F$8</f>
        <v>0</v>
      </c>
      <c r="D7112" t="b">
        <f>IF(C7112=1,'Data Transformation'!$G$3+0.5*'Data Transformation'!$W$25,IF(C7113=1,D7113-'Data Transformation'!$W$25,FALSE))</f>
        <v>0</v>
      </c>
      <c r="E7112" t="str">
        <f t="array" ref="E7112">IF(ISLOGICAL(D7112),"",FREQUENCY(IF('Data Transformation'!$B$425:$B$8425='Bin Analysis'!$B7107,'Data Transformation'!$G$425:$G$8425),D7112))</f>
        <v/>
      </c>
      <c r="F7112" t="str">
        <f t="shared" si="888"/>
        <v/>
      </c>
      <c r="G7112">
        <f>Weighting!$H$8</f>
        <v>0</v>
      </c>
      <c r="H7112">
        <f t="array" ref="H7112">FREQUENCY(IF('Data Transformation'!$B$4:$B$8425=B7107,'Data Transformation'!$G$4:$G$8425),'Bin Analysis'!$B7112)</f>
        <v>14</v>
      </c>
      <c r="I7112">
        <f t="shared" si="889"/>
        <v>1</v>
      </c>
      <c r="J7112">
        <f t="shared" ref="J7112:J7129" si="890">IF(I7112=0,0,1)</f>
        <v>1</v>
      </c>
      <c r="K7112">
        <f>J7112*Weighting!$W$8</f>
        <v>3</v>
      </c>
      <c r="M7112" s="14"/>
    </row>
    <row r="7113" spans="1:25" x14ac:dyDescent="0.25">
      <c r="A7113" s="32">
        <f>IF(Weighting!$P$9&gt;0,B7113,"")</f>
        <v>0.71399999999999997</v>
      </c>
      <c r="B7113" s="50">
        <f>Weighting!$C$9</f>
        <v>0.71399999999999997</v>
      </c>
      <c r="C7113">
        <f>Weighting!$F$9</f>
        <v>0</v>
      </c>
      <c r="D7113" t="b">
        <f>IF(C7113=1,'Data Transformation'!$G$3+0.5*'Data Transformation'!$W$25,IF(C7114=1,D7114-'Data Transformation'!$W$25,FALSE))</f>
        <v>0</v>
      </c>
      <c r="E7113" t="str">
        <f t="array" ref="E7113">IF(ISLOGICAL(D7113),"",FREQUENCY(IF('Data Transformation'!$B$425:$B$8425='Bin Analysis'!$B7107,'Data Transformation'!$G$425:$G$8425),D7113))</f>
        <v/>
      </c>
      <c r="F7113" t="str">
        <f t="shared" si="888"/>
        <v/>
      </c>
      <c r="G7113">
        <f>Weighting!$H$9</f>
        <v>0</v>
      </c>
      <c r="H7113">
        <f t="array" ref="H7113">FREQUENCY(IF('Data Transformation'!$B$4:$B$8425=B7107,'Data Transformation'!$G$4:$G$8425),'Bin Analysis'!$B7113)</f>
        <v>14</v>
      </c>
      <c r="I7113">
        <f t="shared" si="889"/>
        <v>0</v>
      </c>
      <c r="J7113">
        <f t="shared" si="890"/>
        <v>0</v>
      </c>
      <c r="K7113">
        <f>J7113*Weighting!$W$9</f>
        <v>0</v>
      </c>
      <c r="M7113" s="14"/>
    </row>
    <row r="7114" spans="1:25" x14ac:dyDescent="0.25">
      <c r="A7114" s="32">
        <f>IF(Weighting!$P$10&gt;0,B7114,"")</f>
        <v>0.84499999999999997</v>
      </c>
      <c r="B7114">
        <f>Weighting!$C$10</f>
        <v>0.84499999999999997</v>
      </c>
      <c r="C7114">
        <f>Weighting!$F$10</f>
        <v>0</v>
      </c>
      <c r="D7114" t="b">
        <f>IF(C7114=1,'Data Transformation'!$G$3+0.5*'Data Transformation'!$W$25,IF(C7115=1,D7115-'Data Transformation'!$W$25,FALSE))</f>
        <v>0</v>
      </c>
      <c r="E7114" t="str">
        <f t="array" ref="E7114">IF(ISLOGICAL(D7114),"",FREQUENCY(IF('Data Transformation'!$B$425:$B$8425='Bin Analysis'!$B7107,'Data Transformation'!$G$425:$G$8425),D7114))</f>
        <v/>
      </c>
      <c r="F7114" t="str">
        <f t="shared" si="888"/>
        <v/>
      </c>
      <c r="G7114">
        <f>Weighting!$H$10</f>
        <v>0</v>
      </c>
      <c r="H7114">
        <f t="array" ref="H7114">FREQUENCY(IF('Data Transformation'!$B$4:$B$8425=B7107,'Data Transformation'!$G$4:$G$8425),'Bin Analysis'!$B7114)</f>
        <v>14</v>
      </c>
      <c r="I7114">
        <f t="shared" si="889"/>
        <v>0</v>
      </c>
      <c r="J7114">
        <f t="shared" si="890"/>
        <v>0</v>
      </c>
      <c r="K7114">
        <f>J7114*Weighting!$W$10</f>
        <v>0</v>
      </c>
      <c r="M7114" s="14"/>
    </row>
    <row r="7115" spans="1:25" x14ac:dyDescent="0.25">
      <c r="A7115" s="32">
        <f>IF(Weighting!$P$11&gt;0,B7115,"")</f>
        <v>0.97599999999999998</v>
      </c>
      <c r="B7115">
        <f>Weighting!$C$11</f>
        <v>0.97599999999999998</v>
      </c>
      <c r="C7115">
        <f>Weighting!$F$11</f>
        <v>0</v>
      </c>
      <c r="D7115">
        <f>IF(C7115=1,'Data Transformation'!$G$3+0.5*'Data Transformation'!$W$25,IF(C7116=1,D7116-'Data Transformation'!$W$25,FALSE))</f>
        <v>0.86899999999999999</v>
      </c>
      <c r="E7115">
        <f t="array" ref="E7115">IF(ISLOGICAL(D7115),"",FREQUENCY(IF('Data Transformation'!$B$425:$B$8425='Bin Analysis'!$B7107,'Data Transformation'!$G$425:$G$8425),D7115))</f>
        <v>15</v>
      </c>
      <c r="F7115" t="e">
        <f t="shared" si="888"/>
        <v>#VALUE!</v>
      </c>
      <c r="G7115">
        <f>Weighting!$H$11</f>
        <v>0</v>
      </c>
      <c r="H7115">
        <f t="array" ref="H7115">FREQUENCY(IF('Data Transformation'!$B$4:$B$8425=B7107,'Data Transformation'!$G$4:$G$8425),'Bin Analysis'!$B7115)</f>
        <v>16</v>
      </c>
      <c r="I7115">
        <f t="shared" si="889"/>
        <v>2</v>
      </c>
      <c r="J7115">
        <f t="shared" si="890"/>
        <v>1</v>
      </c>
      <c r="K7115">
        <f>J7115*Weighting!$W$11</f>
        <v>2</v>
      </c>
      <c r="M7115" s="14"/>
    </row>
    <row r="7116" spans="1:25" x14ac:dyDescent="0.25">
      <c r="A7116" s="32">
        <f>IF(Weighting!$P$12&gt;0,B7116,"")</f>
        <v>1.107</v>
      </c>
      <c r="B7116">
        <f>Weighting!$C$12</f>
        <v>1.107</v>
      </c>
      <c r="C7116">
        <f>Weighting!$F$12</f>
        <v>1</v>
      </c>
      <c r="D7116">
        <f>IF(C7116=1,'Data Transformation'!$G$3+0.5*'Data Transformation'!$W$25,IF(C7117=1,D7117-'Data Transformation'!$W$25,FALSE))</f>
        <v>1.131</v>
      </c>
      <c r="E7116">
        <f t="array" ref="E7116">IF(ISLOGICAL(D7116),"",FREQUENCY(IF('Data Transformation'!$B$425:$B$8425='Bin Analysis'!$B7107,'Data Transformation'!$G$425:$G$8425),D7116))</f>
        <v>16</v>
      </c>
      <c r="F7116">
        <f t="shared" si="888"/>
        <v>1</v>
      </c>
      <c r="G7116">
        <f>Weighting!$H$12</f>
        <v>0</v>
      </c>
      <c r="H7116">
        <f t="array" ref="H7116">FREQUENCY(IF('Data Transformation'!$B$4:$B$8425=B7107,'Data Transformation'!$G$4:$G$8425),'Bin Analysis'!$B7116)</f>
        <v>17</v>
      </c>
      <c r="I7116">
        <f t="shared" si="889"/>
        <v>1</v>
      </c>
      <c r="J7116">
        <f t="shared" si="890"/>
        <v>1</v>
      </c>
      <c r="K7116">
        <f>J7116*Weighting!$W$12</f>
        <v>1</v>
      </c>
      <c r="M7116" s="14"/>
    </row>
    <row r="7117" spans="1:25" x14ac:dyDescent="0.25">
      <c r="A7117" s="32">
        <f>IF(Weighting!$P$13&gt;0,B7117,"")</f>
        <v>1.238</v>
      </c>
      <c r="B7117">
        <f>Weighting!$C$13</f>
        <v>1.238</v>
      </c>
      <c r="C7117">
        <f>Weighting!$F$13</f>
        <v>0</v>
      </c>
      <c r="D7117" t="b">
        <f>IF(C7117=1,'Data Transformation'!$G$3+0.5*'Data Transformation'!$W$25,IF(C7118=1,D7118-'Data Transformation'!$W$25,FALSE))</f>
        <v>0</v>
      </c>
      <c r="E7117" t="str">
        <f t="array" ref="E7117">IF(ISLOGICAL(D7117),"",FREQUENCY(IF('Data Transformation'!$B$425:$B$8425='Bin Analysis'!$B7107,'Data Transformation'!$G$425:$G$8425),D7117))</f>
        <v/>
      </c>
      <c r="F7117" t="str">
        <f t="shared" si="888"/>
        <v/>
      </c>
      <c r="G7117">
        <f>Weighting!$H$13</f>
        <v>0</v>
      </c>
      <c r="H7117">
        <f t="array" ref="H7117">FREQUENCY(IF('Data Transformation'!$B$4:$B$8425=B7107,'Data Transformation'!$G$4:$G$8425),'Bin Analysis'!$B7117)</f>
        <v>17</v>
      </c>
      <c r="I7117">
        <f t="shared" si="889"/>
        <v>0</v>
      </c>
      <c r="J7117">
        <f t="shared" si="890"/>
        <v>0</v>
      </c>
      <c r="K7117">
        <f>J7117*Weighting!$W$13</f>
        <v>0</v>
      </c>
      <c r="M7117" s="14"/>
    </row>
    <row r="7118" spans="1:25" x14ac:dyDescent="0.25">
      <c r="A7118" s="32">
        <f>IF(Weighting!$P$14&gt;0,B7118,"")</f>
        <v>1.369</v>
      </c>
      <c r="B7118">
        <f>Weighting!$C$14</f>
        <v>1.369</v>
      </c>
      <c r="C7118">
        <f>Weighting!$F$14</f>
        <v>0</v>
      </c>
      <c r="D7118" t="b">
        <f>IF(C7118=1,'Data Transformation'!$G$3+0.5*'Data Transformation'!$W$25,IF(C7119=1,D7119-'Data Transformation'!$W$25,FALSE))</f>
        <v>0</v>
      </c>
      <c r="E7118" t="str">
        <f t="array" ref="E7118">IF(ISLOGICAL(D7118),"",FREQUENCY(IF('Data Transformation'!$B$425:$B$8425='Bin Analysis'!$B7107,'Data Transformation'!$G$425:$G$8425),D7118))</f>
        <v/>
      </c>
      <c r="F7118" t="str">
        <f t="shared" si="888"/>
        <v/>
      </c>
      <c r="G7118">
        <f>Weighting!$H$14</f>
        <v>0</v>
      </c>
      <c r="H7118">
        <f t="array" ref="H7118">FREQUENCY(IF('Data Transformation'!$B$4:$B$8425=B7107,'Data Transformation'!$G$4:$G$8425),'Bin Analysis'!$B7118)</f>
        <v>17</v>
      </c>
      <c r="I7118">
        <f t="shared" si="889"/>
        <v>0</v>
      </c>
      <c r="J7118">
        <f t="shared" si="890"/>
        <v>0</v>
      </c>
      <c r="K7118">
        <f>J7118*Weighting!$W$14</f>
        <v>0</v>
      </c>
      <c r="M7118" s="14"/>
    </row>
    <row r="7119" spans="1:25" x14ac:dyDescent="0.25">
      <c r="A7119" s="32">
        <f>IF(Weighting!$P$15&gt;0,B7119,"")</f>
        <v>1.5000009999999999</v>
      </c>
      <c r="B7119">
        <f>Weighting!$C$15</f>
        <v>1.5000009999999999</v>
      </c>
      <c r="C7119">
        <f>Weighting!$F$15</f>
        <v>0</v>
      </c>
      <c r="D7119" t="b">
        <f>IF(C7119=1,'Data Transformation'!$G$3+0.5*'Data Transformation'!$W$25,IF(C7120=1,D7120-'Data Transformation'!$W$25,FALSE))</f>
        <v>0</v>
      </c>
      <c r="E7119" t="str">
        <f t="array" ref="E7119">IF(ISLOGICAL(D7119),"",FREQUENCY(IF('Data Transformation'!$B$425:$B$8425='Bin Analysis'!$B7107,'Data Transformation'!$G$425:$G$8425),D7119))</f>
        <v/>
      </c>
      <c r="F7119" t="str">
        <f t="shared" si="888"/>
        <v/>
      </c>
      <c r="G7119">
        <f>Weighting!$H$15</f>
        <v>0</v>
      </c>
      <c r="H7119">
        <f t="array" ref="H7119">FREQUENCY(IF('Data Transformation'!$B$4:$B$8425=B7107,'Data Transformation'!$G$4:$G$8425),'Bin Analysis'!$B7119)</f>
        <v>17</v>
      </c>
      <c r="I7119">
        <f t="shared" si="889"/>
        <v>0</v>
      </c>
      <c r="J7119">
        <f t="shared" si="890"/>
        <v>0</v>
      </c>
      <c r="K7119">
        <f>J7119*Weighting!$W$15</f>
        <v>0</v>
      </c>
      <c r="M7119" s="14"/>
    </row>
    <row r="7120" spans="1:25" x14ac:dyDescent="0.25">
      <c r="A7120" s="32" t="str">
        <f>IF(Weighting!$P$16&gt;0,B7120,"")</f>
        <v/>
      </c>
      <c r="B7120">
        <f>Weighting!$C$16</f>
        <v>1.631</v>
      </c>
      <c r="C7120">
        <f>Weighting!$F$16</f>
        <v>0</v>
      </c>
      <c r="D7120" t="b">
        <f>IF(C7120=1,'Data Transformation'!$G$3+0.5*'Data Transformation'!$W$25,IF(C7121=1,D7121-'Data Transformation'!$W$25,FALSE))</f>
        <v>0</v>
      </c>
      <c r="E7120" t="str">
        <f t="array" ref="E7120">IF(ISLOGICAL(D7120),"",FREQUENCY(IF('Data Transformation'!$B$425:$B$8425='Bin Analysis'!$B7107,'Data Transformation'!$G$425:$G$8425),D7120))</f>
        <v/>
      </c>
      <c r="F7120" t="str">
        <f t="shared" si="888"/>
        <v/>
      </c>
      <c r="G7120">
        <f>Weighting!$H$16</f>
        <v>0</v>
      </c>
      <c r="H7120">
        <f t="array" ref="H7120">FREQUENCY(IF('Data Transformation'!$B$4:$B$8425=B7107,'Data Transformation'!$G$4:$G$8425),'Bin Analysis'!$B7120)</f>
        <v>17</v>
      </c>
      <c r="I7120">
        <f t="shared" si="889"/>
        <v>0</v>
      </c>
      <c r="J7120">
        <f t="shared" si="890"/>
        <v>0</v>
      </c>
      <c r="K7120">
        <f>J7120*Weighting!$W$16</f>
        <v>0</v>
      </c>
      <c r="M7120" s="14"/>
    </row>
    <row r="7121" spans="1:25" x14ac:dyDescent="0.25">
      <c r="A7121" s="32" t="str">
        <f>IF(Weighting!$P$17&gt;0,B7121,"")</f>
        <v/>
      </c>
      <c r="B7121">
        <f>Weighting!$C$17</f>
        <v>1.762</v>
      </c>
      <c r="C7121">
        <f>Weighting!$F$17</f>
        <v>0</v>
      </c>
      <c r="D7121" t="b">
        <f>IF(C7121=1,'Data Transformation'!$G$3+0.5*'Data Transformation'!$W$25,IF(C7122=1,D7122-'Data Transformation'!$W$25,FALSE))</f>
        <v>0</v>
      </c>
      <c r="E7121" t="str">
        <f t="array" ref="E7121">IF(ISLOGICAL(D7121),"",FREQUENCY(IF('Data Transformation'!$B$425:$B$8425='Bin Analysis'!$B7107,'Data Transformation'!$G$425:$G$8425),D7121))</f>
        <v/>
      </c>
      <c r="F7121" t="str">
        <f t="shared" si="888"/>
        <v/>
      </c>
      <c r="G7121">
        <f>Weighting!$H$17</f>
        <v>0</v>
      </c>
      <c r="H7121">
        <f t="array" ref="H7121">FREQUENCY(IF('Data Transformation'!$B$4:$B$8425=B7107,'Data Transformation'!$G$4:$G$8425),'Bin Analysis'!$B7121)</f>
        <v>17</v>
      </c>
      <c r="I7121">
        <f t="shared" si="889"/>
        <v>0</v>
      </c>
      <c r="J7121">
        <f t="shared" si="890"/>
        <v>0</v>
      </c>
      <c r="K7121">
        <f>J7121*Weighting!$W$17</f>
        <v>0</v>
      </c>
      <c r="M7121" s="14"/>
    </row>
    <row r="7122" spans="1:25" x14ac:dyDescent="0.25">
      <c r="A7122" s="32" t="str">
        <f>IF(Weighting!$P$18&gt;0,B7122,"")</f>
        <v/>
      </c>
      <c r="B7122">
        <f>Weighting!$C$18</f>
        <v>1.893</v>
      </c>
      <c r="C7122">
        <f>Weighting!$F$18</f>
        <v>0</v>
      </c>
      <c r="D7122" t="b">
        <f>IF(C7122=1,'Data Transformation'!$G$3+0.5*'Data Transformation'!$W$25,IF(C7123=1,D7123-'Data Transformation'!$W$25,FALSE))</f>
        <v>0</v>
      </c>
      <c r="E7122" t="str">
        <f t="array" ref="E7122">IF(ISLOGICAL(D7122),"",FREQUENCY(IF('Data Transformation'!$B$425:$B$8425='Bin Analysis'!$B7107,'Data Transformation'!$G$425:$G$8425),D7122))</f>
        <v/>
      </c>
      <c r="F7122" t="str">
        <f t="shared" si="888"/>
        <v/>
      </c>
      <c r="G7122">
        <f>Weighting!$H$18</f>
        <v>0</v>
      </c>
      <c r="H7122">
        <f t="array" ref="H7122">FREQUENCY(IF('Data Transformation'!$B$4:$B$8425=B7107,'Data Transformation'!$G$4:$G$8425),'Bin Analysis'!$B7122)</f>
        <v>17</v>
      </c>
      <c r="I7122">
        <f t="shared" si="889"/>
        <v>0</v>
      </c>
      <c r="J7122">
        <f t="shared" si="890"/>
        <v>0</v>
      </c>
      <c r="K7122">
        <f>J7122*Weighting!$W$18</f>
        <v>0</v>
      </c>
      <c r="M7122" s="14"/>
    </row>
    <row r="7123" spans="1:25" x14ac:dyDescent="0.25">
      <c r="A7123" s="32" t="str">
        <f>IF(Weighting!$P$19&gt;0,B7123,"")</f>
        <v/>
      </c>
      <c r="B7123">
        <f>Weighting!$C$19</f>
        <v>2.024</v>
      </c>
      <c r="C7123">
        <f>Weighting!$F$19</f>
        <v>0</v>
      </c>
      <c r="D7123" t="b">
        <f>IF(C7123=1,'Data Transformation'!$G$3+0.5*'Data Transformation'!$W$25,IF(C7124=1,D7124-'Data Transformation'!$W$25,FALSE))</f>
        <v>0</v>
      </c>
      <c r="E7123" t="str">
        <f t="array" ref="E7123">IF(ISLOGICAL(D7123),"",FREQUENCY(IF('Data Transformation'!$B$425:$B$8425='Bin Analysis'!$B7107,'Data Transformation'!$G$425:$G$8425),D7123))</f>
        <v/>
      </c>
      <c r="F7123" t="str">
        <f t="shared" si="888"/>
        <v/>
      </c>
      <c r="G7123">
        <f>Weighting!$H$19</f>
        <v>0</v>
      </c>
      <c r="H7123">
        <f t="array" ref="H7123">FREQUENCY(IF('Data Transformation'!$B$4:$B$8425=B7107,'Data Transformation'!$G$4:$G$8425),'Bin Analysis'!$B7123)</f>
        <v>17</v>
      </c>
      <c r="I7123">
        <f t="shared" si="889"/>
        <v>0</v>
      </c>
      <c r="J7123">
        <f t="shared" si="890"/>
        <v>0</v>
      </c>
      <c r="K7123">
        <f>J7123*Weighting!$W$19</f>
        <v>0</v>
      </c>
      <c r="M7123" s="14"/>
    </row>
    <row r="7124" spans="1:25" x14ac:dyDescent="0.25">
      <c r="A7124" s="32" t="str">
        <f>IF(Weighting!$P$20&gt;0,B7124,"")</f>
        <v/>
      </c>
      <c r="B7124">
        <f>Weighting!$C$20</f>
        <v>2.1550000000000002</v>
      </c>
      <c r="C7124">
        <f>Weighting!$F$20</f>
        <v>0</v>
      </c>
      <c r="D7124" t="b">
        <f>IF(C7124=1,'Data Transformation'!$G$3+0.5*'Data Transformation'!$W$25,IF(C7125=1,D7125-'Data Transformation'!$W$25,FALSE))</f>
        <v>0</v>
      </c>
      <c r="E7124" t="str">
        <f t="array" ref="E7124">IF(ISLOGICAL(D7124),"",FREQUENCY(IF('Data Transformation'!$B$425:$B$8425='Bin Analysis'!$B7107,'Data Transformation'!$G$425:$G$8425),D7124))</f>
        <v/>
      </c>
      <c r="F7124" t="str">
        <f t="shared" si="888"/>
        <v/>
      </c>
      <c r="G7124">
        <f>Weighting!$H$20</f>
        <v>0</v>
      </c>
      <c r="H7124">
        <f t="array" ref="H7124">FREQUENCY(IF('Data Transformation'!$B$4:$B$8425=B7107,'Data Transformation'!$G$4:$G$8425),'Bin Analysis'!$B7124)</f>
        <v>17</v>
      </c>
      <c r="I7124">
        <f t="shared" si="889"/>
        <v>0</v>
      </c>
      <c r="J7124">
        <f t="shared" si="890"/>
        <v>0</v>
      </c>
      <c r="K7124">
        <f>J7124*Weighting!$W$20</f>
        <v>0</v>
      </c>
      <c r="M7124" s="14"/>
    </row>
    <row r="7125" spans="1:25" x14ac:dyDescent="0.25">
      <c r="A7125" s="32" t="str">
        <f>IF(Weighting!$P$21&gt;0,B7125,"")</f>
        <v/>
      </c>
      <c r="B7125">
        <f>Weighting!$C$21</f>
        <v>2.2860000000000005</v>
      </c>
      <c r="C7125">
        <f>Weighting!$F$21</f>
        <v>0</v>
      </c>
      <c r="D7125" t="b">
        <f>IF(C7125=1,'Data Transformation'!$G$3+0.5*'Data Transformation'!$W$25,IF(C7126=1,D7126-'Data Transformation'!$W$25,FALSE))</f>
        <v>0</v>
      </c>
      <c r="E7125" t="str">
        <f t="array" ref="E7125">IF(ISLOGICAL(D7125),"",FREQUENCY(IF('Data Transformation'!$B$425:$B$8425='Bin Analysis'!$B7107,'Data Transformation'!$G$425:$G$8425),D7125))</f>
        <v/>
      </c>
      <c r="F7125" t="str">
        <f t="shared" si="888"/>
        <v/>
      </c>
      <c r="G7125">
        <f>Weighting!$H$21</f>
        <v>0</v>
      </c>
      <c r="H7125">
        <f t="array" ref="H7125">FREQUENCY(IF('Data Transformation'!$B$4:$B$8425=B7107,'Data Transformation'!$G$4:$G$8425),'Bin Analysis'!$B7125)</f>
        <v>17</v>
      </c>
      <c r="I7125">
        <f t="shared" si="889"/>
        <v>0</v>
      </c>
      <c r="J7125">
        <f t="shared" si="890"/>
        <v>0</v>
      </c>
      <c r="K7125">
        <f>J7125*Weighting!$W$21</f>
        <v>0</v>
      </c>
      <c r="M7125" s="14"/>
    </row>
    <row r="7126" spans="1:25" x14ac:dyDescent="0.25">
      <c r="A7126" s="32" t="str">
        <f>IF(Weighting!$P$22&gt;0,B7126,"")</f>
        <v/>
      </c>
      <c r="B7126">
        <f>Weighting!$C$22</f>
        <v>2.4170000000000007</v>
      </c>
      <c r="C7126">
        <f>Weighting!$F$22</f>
        <v>0</v>
      </c>
      <c r="D7126" t="b">
        <f>IF(C7126=1,'Data Transformation'!$G$3+0.5*'Data Transformation'!$W$25,IF(C7127=1,D7127-'Data Transformation'!$W$25,FALSE))</f>
        <v>0</v>
      </c>
      <c r="E7126" t="str">
        <f t="array" ref="E7126">IF(ISLOGICAL(D7126),"",FREQUENCY(IF('Data Transformation'!$B$425:$B$8425='Bin Analysis'!$B7107,'Data Transformation'!$G$425:$G$8425),D7126))</f>
        <v/>
      </c>
      <c r="F7126" t="str">
        <f t="shared" si="888"/>
        <v/>
      </c>
      <c r="G7126">
        <f>Weighting!$H$22</f>
        <v>0</v>
      </c>
      <c r="H7126">
        <f t="array" ref="H7126">FREQUENCY(IF('Data Transformation'!$B$4:$B$8425=B7107,'Data Transformation'!$G$4:$G$8425),'Bin Analysis'!$B7126)</f>
        <v>17</v>
      </c>
      <c r="I7126">
        <f t="shared" si="889"/>
        <v>0</v>
      </c>
      <c r="J7126">
        <f t="shared" si="890"/>
        <v>0</v>
      </c>
      <c r="K7126">
        <f>J7126*Weighting!$W$22</f>
        <v>0</v>
      </c>
      <c r="M7126" s="14"/>
    </row>
    <row r="7127" spans="1:25" x14ac:dyDescent="0.25">
      <c r="A7127" s="32" t="str">
        <f>IF(Weighting!$P$23&gt;0,B7127,"")</f>
        <v/>
      </c>
      <c r="B7127">
        <f>Weighting!$C$23</f>
        <v>2.5480000000000009</v>
      </c>
      <c r="C7127">
        <f>Weighting!$F$23</f>
        <v>0</v>
      </c>
      <c r="D7127" t="b">
        <f>IF(C7127=1,'Data Transformation'!$G$3+0.5*'Data Transformation'!$W$25,IF(C7128=1,D7128-'Data Transformation'!$W$25,FALSE))</f>
        <v>0</v>
      </c>
      <c r="E7127" t="str">
        <f t="array" ref="E7127">IF(ISLOGICAL(D7127),"",FREQUENCY(IF('Data Transformation'!$B$425:$B$8425='Bin Analysis'!$B7107,'Data Transformation'!$G$425:$G$8425),D7127))</f>
        <v/>
      </c>
      <c r="F7127" t="str">
        <f t="shared" si="888"/>
        <v/>
      </c>
      <c r="G7127">
        <f>Weighting!$H$23</f>
        <v>0</v>
      </c>
      <c r="H7127">
        <f t="array" ref="H7127">FREQUENCY(IF('Data Transformation'!$B$4:$B$8425=B7107,'Data Transformation'!$G$4:$G$8425),'Bin Analysis'!$B7127)</f>
        <v>17</v>
      </c>
      <c r="I7127">
        <f t="shared" si="889"/>
        <v>0</v>
      </c>
      <c r="J7127">
        <f t="shared" si="890"/>
        <v>0</v>
      </c>
      <c r="K7127">
        <f>J7127*Weighting!$W$23</f>
        <v>0</v>
      </c>
      <c r="M7127" s="14"/>
    </row>
    <row r="7128" spans="1:25" x14ac:dyDescent="0.25">
      <c r="A7128" s="32" t="str">
        <f>IF(Weighting!$P$24&gt;0,B7128,"")</f>
        <v/>
      </c>
      <c r="B7128">
        <f>Weighting!$C$24</f>
        <v>2.6790000000000012</v>
      </c>
      <c r="C7128">
        <f>Weighting!$F$24</f>
        <v>0</v>
      </c>
      <c r="D7128" t="b">
        <f>IF(C7128=1,'Data Transformation'!$G$3+0.5*'Data Transformation'!$W$25,IF(C7129=1,D7129-'Data Transformation'!$W$25,FALSE))</f>
        <v>0</v>
      </c>
      <c r="E7128" t="str">
        <f t="array" ref="E7128">IF(ISLOGICAL(D7128),"",FREQUENCY(IF('Data Transformation'!$B$425:$B$8425='Bin Analysis'!$B7107,'Data Transformation'!$G$425:$G$8425),D7128))</f>
        <v/>
      </c>
      <c r="F7128" t="str">
        <f t="shared" si="888"/>
        <v/>
      </c>
      <c r="G7128">
        <f>Weighting!$H$24</f>
        <v>0</v>
      </c>
      <c r="H7128">
        <f t="array" ref="H7128">FREQUENCY(IF('Data Transformation'!$B$4:$B$8425=B7107,'Data Transformation'!$G$4:$G$8425),'Bin Analysis'!$B7128)</f>
        <v>17</v>
      </c>
      <c r="I7128">
        <f t="shared" si="889"/>
        <v>0</v>
      </c>
      <c r="J7128">
        <f t="shared" si="890"/>
        <v>0</v>
      </c>
      <c r="K7128">
        <f>J7128*Weighting!$W$24</f>
        <v>0</v>
      </c>
      <c r="M7128" s="14"/>
    </row>
    <row r="7129" spans="1:25" x14ac:dyDescent="0.25">
      <c r="A7129" s="32" t="str">
        <f>IF(Weighting!$P$25&gt;0,B7129,"")</f>
        <v/>
      </c>
      <c r="B7129">
        <f>Weighting!$C$25</f>
        <v>2.8100000000000014</v>
      </c>
      <c r="C7129">
        <f>Weighting!$F$25</f>
        <v>0</v>
      </c>
      <c r="D7129" t="b">
        <f>IF(C7129=1,'Data Transformation'!$G$3+0.5*'Data Transformation'!$W$25,IF(C7130=1,D7130-'Data Transformation'!$W$25,FALSE))</f>
        <v>0</v>
      </c>
      <c r="E7129" t="str">
        <f t="array" ref="E7129">IF(ISLOGICAL(D7129),"",FREQUENCY(IF('Data Transformation'!$B$425:$B$8425='Bin Analysis'!$B7107,'Data Transformation'!$G$425:$G$8425),D7129))</f>
        <v/>
      </c>
      <c r="F7129" t="str">
        <f t="shared" si="888"/>
        <v/>
      </c>
      <c r="G7129">
        <f>Weighting!$H$25</f>
        <v>0</v>
      </c>
      <c r="H7129">
        <f t="array" ref="H7129">FREQUENCY(IF('Data Transformation'!$B$4:$B$8425=B7107,'Data Transformation'!$G$4:$G$8425),'Bin Analysis'!$B7129)</f>
        <v>17</v>
      </c>
      <c r="I7129">
        <f t="shared" si="889"/>
        <v>0</v>
      </c>
      <c r="J7129">
        <f t="shared" si="890"/>
        <v>0</v>
      </c>
      <c r="K7129">
        <f>J7129*Weighting!$W$25</f>
        <v>0</v>
      </c>
      <c r="M7129" s="14"/>
    </row>
    <row r="7130" spans="1:25" x14ac:dyDescent="0.25">
      <c r="O7130"/>
      <c r="P7130"/>
      <c r="Q7130"/>
      <c r="R7130"/>
    </row>
    <row r="7131" spans="1:25" ht="23.25" x14ac:dyDescent="0.35">
      <c r="A7131" s="21" t="s">
        <v>0</v>
      </c>
      <c r="B7131" s="21">
        <f>IFERROR(VLOOKUP(C7131,'Data Transformation'!$L$6:$M$426,2,FALSE),"")</f>
        <v>297</v>
      </c>
      <c r="C7131" s="21">
        <f>C7107+1</f>
        <v>297</v>
      </c>
      <c r="D7131" s="21"/>
      <c r="E7131" s="21"/>
      <c r="F7131" s="21"/>
      <c r="G7131" s="21"/>
      <c r="H7131" s="22"/>
      <c r="I7131" s="22"/>
      <c r="J7131" s="22"/>
      <c r="K7131" s="21"/>
      <c r="L7131" s="21">
        <f>B7131</f>
        <v>297</v>
      </c>
      <c r="M7131" s="23">
        <f>INDEX('Data Transformation'!$O$4:$O$424,MATCH($B7131,'Data Transformation'!$M$4:$M$424,0),MATCH($M$2,'Data Transformation'!$O$3,0))</f>
        <v>18</v>
      </c>
      <c r="N7131" s="27">
        <f>IF('Input and Summary Results'!$J$16="minimum",'Bin Analysis'!X7132/(M7131-1),'Bin Analysis'!Y7131/('Bin Analysis'!M7131-1))</f>
        <v>5.8823529411764705E-2</v>
      </c>
      <c r="O7131" s="27">
        <f>IF(M7131=FALSE,NA(),(VLOOKUP(1,C7134:K7153,4,FALSE))/(M7131-1))</f>
        <v>0.76470588235294112</v>
      </c>
      <c r="P7131" s="27">
        <f>IF(M7131=FALSE,NA(),SUM(J7134:J7153)/Weighting!$S$5)</f>
        <v>0.6</v>
      </c>
      <c r="Q7131" s="27">
        <f>IF(M7131=FALSE,NA(),SUM(K7134:K7153)/Weighting!$S$6)</f>
        <v>0.52173913043478259</v>
      </c>
      <c r="R7131" s="27">
        <f>IF(M7131=FALSE,NA(),(VLOOKUP(1,G7134:K7153,3,FALSE))/(M7131-1))</f>
        <v>5.8823529411764705E-2</v>
      </c>
      <c r="S7131" s="22" t="str">
        <f>IF(M7131=FALSE,NA(),IF(SUM(J7134:J7153)=2,"yes","no"))</f>
        <v>no</v>
      </c>
      <c r="X7131" s="2" cm="2">
        <f t="array" ref="X7131:X7132">FREQUENCY(IF('Data Transformation'!$B$425:$B$6424='Bin Analysis'!L7131,'Data Transformation'!$G$425:$G$6424),'Data Transformation'!$U$11)</f>
        <v>16</v>
      </c>
      <c r="Y7131" s="2" cm="2">
        <f t="array" ref="Y7131:Y7132">FREQUENCY(IF('Data Transformation'!$B$425:$B$6424='Bin Analysis'!L7131,'Data Transformation'!$G$425:$G$6424),'Data Transformation'!$U$12)</f>
        <v>3</v>
      </c>
    </row>
    <row r="7132" spans="1:25" x14ac:dyDescent="0.25">
      <c r="A7132" s="14" t="s">
        <v>66</v>
      </c>
      <c r="B7132" t="s">
        <v>47</v>
      </c>
      <c r="C7132" t="s">
        <v>5</v>
      </c>
      <c r="D7132" t="s">
        <v>99</v>
      </c>
      <c r="E7132" t="s">
        <v>100</v>
      </c>
      <c r="F7132" t="s">
        <v>101</v>
      </c>
      <c r="G7132" t="s">
        <v>69</v>
      </c>
      <c r="H7132" t="s">
        <v>31</v>
      </c>
      <c r="I7132" t="s">
        <v>32</v>
      </c>
      <c r="J7132" t="s">
        <v>46</v>
      </c>
      <c r="K7132" s="14" t="s">
        <v>45</v>
      </c>
      <c r="M7132" s="14"/>
      <c r="X7132" s="2">
        <v>1</v>
      </c>
      <c r="Y7132" s="2">
        <v>14</v>
      </c>
    </row>
    <row r="7133" spans="1:25" x14ac:dyDescent="0.25">
      <c r="A7133" s="32"/>
      <c r="D7133" t="b">
        <f>IF(C7133=1,'Data Transformation'!$G$3+0.5*'Data Transformation'!$W$25,IF(C7134=1,D7134-'Data Transformation'!$W$25,FALSE))</f>
        <v>0</v>
      </c>
      <c r="E7133" t="str">
        <f t="array" ref="E7133">IF(ISLOGICAL(D7133),"",FREQUENCY(IF('Data Transformation'!$B$425:$B$8425='Bin Analysis'!$B7131,'Data Transformation'!$G$425:$G$8425),D7133))</f>
        <v/>
      </c>
      <c r="F7133" t="str">
        <f>IF(ISLOGICAL(D7133),"",E7133-E7132)</f>
        <v/>
      </c>
      <c r="M7133" s="14"/>
    </row>
    <row r="7134" spans="1:25" x14ac:dyDescent="0.25">
      <c r="A7134" s="32">
        <f>IF(Weighting!$P$6&gt;0,B7134,"")</f>
        <v>0.32100000000000001</v>
      </c>
      <c r="B7134">
        <f>Weighting!$C$6</f>
        <v>0.32100000000000001</v>
      </c>
      <c r="C7134">
        <f>Weighting!$F$6</f>
        <v>0</v>
      </c>
      <c r="D7134" t="b">
        <f>IF(C7134=1,'Data Transformation'!$G$3+0.5*'Data Transformation'!$W$25,IF(C7135=1,D7135-'Data Transformation'!$W$25,FALSE))</f>
        <v>0</v>
      </c>
      <c r="E7134" t="str">
        <f t="array" ref="E7134">IF(ISLOGICAL(D7134),"",FREQUENCY(IF('Data Transformation'!$B$425:$B$8425='Bin Analysis'!$B7131,'Data Transformation'!$G$425:$G$8425),D7134))</f>
        <v/>
      </c>
      <c r="F7134" t="str">
        <f>IF(ISLOGICAL(D7134),"",E7134-E7133)</f>
        <v/>
      </c>
      <c r="G7134">
        <f>Weighting!$H$6</f>
        <v>1</v>
      </c>
      <c r="H7134">
        <f t="array" ref="H7134">FREQUENCY(IF('Data Transformation'!$B$4:$B$8425=B7131,'Data Transformation'!$G$4:$G$8425),'Bin Analysis'!$B7134)</f>
        <v>1</v>
      </c>
      <c r="I7134">
        <f>H7134-H7133</f>
        <v>1</v>
      </c>
      <c r="J7134">
        <f>IF(I7134=0,0,1)</f>
        <v>1</v>
      </c>
      <c r="K7134">
        <f>J7134*Weighting!$W$6</f>
        <v>1</v>
      </c>
      <c r="M7134" s="14"/>
    </row>
    <row r="7135" spans="1:25" x14ac:dyDescent="0.25">
      <c r="A7135" s="32">
        <f>IF(Weighting!$P$7&gt;0,B7135,"")</f>
        <v>0.45200000000000001</v>
      </c>
      <c r="B7135">
        <f>Weighting!$C$7</f>
        <v>0.45200000000000001</v>
      </c>
      <c r="C7135">
        <f>Weighting!$F$7</f>
        <v>0</v>
      </c>
      <c r="D7135" t="b">
        <f>IF(C7135=1,'Data Transformation'!$G$3+0.5*'Data Transformation'!$W$25,IF(C7136=1,D7136-'Data Transformation'!$W$25,FALSE))</f>
        <v>0</v>
      </c>
      <c r="E7135" t="str">
        <f t="array" ref="E7135">IF(ISLOGICAL(D7135),"",FREQUENCY(IF('Data Transformation'!$B$425:$B$8425='Bin Analysis'!$B7131,'Data Transformation'!$G$425:$G$8425),D7135))</f>
        <v/>
      </c>
      <c r="F7135" t="str">
        <f t="shared" ref="F7135:F7153" si="891">IF(ISLOGICAL(D7135),"",E7135-E7134)</f>
        <v/>
      </c>
      <c r="G7135">
        <f>Weighting!$H$7</f>
        <v>0</v>
      </c>
      <c r="H7135">
        <f t="array" ref="H7135">FREQUENCY(IF('Data Transformation'!$B$4:$B$8425=B7131,'Data Transformation'!$G$4:$G$8425),'Bin Analysis'!$B7135)</f>
        <v>1</v>
      </c>
      <c r="I7135">
        <f t="shared" ref="I7135:I7153" si="892">H7135-H7134</f>
        <v>0</v>
      </c>
      <c r="J7135">
        <f>IF(I7135=0,0,1)</f>
        <v>0</v>
      </c>
      <c r="K7135">
        <f>J7135*Weighting!$W$7</f>
        <v>0</v>
      </c>
      <c r="M7135" s="14"/>
    </row>
    <row r="7136" spans="1:25" x14ac:dyDescent="0.25">
      <c r="A7136" s="32">
        <f>IF(Weighting!$P$8&gt;0,B7136,"")</f>
        <v>0.58299999999999996</v>
      </c>
      <c r="B7136">
        <f>Weighting!$C$8</f>
        <v>0.58299999999999996</v>
      </c>
      <c r="C7136">
        <f>Weighting!$F$8</f>
        <v>0</v>
      </c>
      <c r="D7136" t="b">
        <f>IF(C7136=1,'Data Transformation'!$G$3+0.5*'Data Transformation'!$W$25,IF(C7137=1,D7137-'Data Transformation'!$W$25,FALSE))</f>
        <v>0</v>
      </c>
      <c r="E7136" t="str">
        <f t="array" ref="E7136">IF(ISLOGICAL(D7136),"",FREQUENCY(IF('Data Transformation'!$B$425:$B$8425='Bin Analysis'!$B7131,'Data Transformation'!$G$425:$G$8425),D7136))</f>
        <v/>
      </c>
      <c r="F7136" t="str">
        <f t="shared" si="891"/>
        <v/>
      </c>
      <c r="G7136">
        <f>Weighting!$H$8</f>
        <v>0</v>
      </c>
      <c r="H7136">
        <f t="array" ref="H7136">FREQUENCY(IF('Data Transformation'!$B$4:$B$8425=B7131,'Data Transformation'!$G$4:$G$8425),'Bin Analysis'!$B7136)</f>
        <v>2</v>
      </c>
      <c r="I7136">
        <f t="shared" si="892"/>
        <v>1</v>
      </c>
      <c r="J7136">
        <f t="shared" ref="J7136:J7153" si="893">IF(I7136=0,0,1)</f>
        <v>1</v>
      </c>
      <c r="K7136">
        <f>J7136*Weighting!$W$8</f>
        <v>3</v>
      </c>
      <c r="M7136" s="14"/>
    </row>
    <row r="7137" spans="1:13" x14ac:dyDescent="0.25">
      <c r="A7137" s="32">
        <f>IF(Weighting!$P$9&gt;0,B7137,"")</f>
        <v>0.71399999999999997</v>
      </c>
      <c r="B7137" s="50">
        <f>Weighting!$C$9</f>
        <v>0.71399999999999997</v>
      </c>
      <c r="C7137">
        <f>Weighting!$F$9</f>
        <v>0</v>
      </c>
      <c r="D7137" t="b">
        <f>IF(C7137=1,'Data Transformation'!$G$3+0.5*'Data Transformation'!$W$25,IF(C7138=1,D7138-'Data Transformation'!$W$25,FALSE))</f>
        <v>0</v>
      </c>
      <c r="E7137" t="str">
        <f t="array" ref="E7137">IF(ISLOGICAL(D7137),"",FREQUENCY(IF('Data Transformation'!$B$425:$B$8425='Bin Analysis'!$B7131,'Data Transformation'!$G$425:$G$8425),D7137))</f>
        <v/>
      </c>
      <c r="F7137" t="str">
        <f t="shared" si="891"/>
        <v/>
      </c>
      <c r="G7137">
        <f>Weighting!$H$9</f>
        <v>0</v>
      </c>
      <c r="H7137">
        <f t="array" ref="H7137">FREQUENCY(IF('Data Transformation'!$B$4:$B$8425=B7131,'Data Transformation'!$G$4:$G$8425),'Bin Analysis'!$B7137)</f>
        <v>2</v>
      </c>
      <c r="I7137">
        <f t="shared" si="892"/>
        <v>0</v>
      </c>
      <c r="J7137">
        <f t="shared" si="893"/>
        <v>0</v>
      </c>
      <c r="K7137">
        <f>J7137*Weighting!$W$9</f>
        <v>0</v>
      </c>
      <c r="M7137" s="14"/>
    </row>
    <row r="7138" spans="1:13" x14ac:dyDescent="0.25">
      <c r="A7138" s="32">
        <f>IF(Weighting!$P$10&gt;0,B7138,"")</f>
        <v>0.84499999999999997</v>
      </c>
      <c r="B7138">
        <f>Weighting!$C$10</f>
        <v>0.84499999999999997</v>
      </c>
      <c r="C7138">
        <f>Weighting!$F$10</f>
        <v>0</v>
      </c>
      <c r="D7138" t="b">
        <f>IF(C7138=1,'Data Transformation'!$G$3+0.5*'Data Transformation'!$W$25,IF(C7139=1,D7139-'Data Transformation'!$W$25,FALSE))</f>
        <v>0</v>
      </c>
      <c r="E7138" t="str">
        <f t="array" ref="E7138">IF(ISLOGICAL(D7138),"",FREQUENCY(IF('Data Transformation'!$B$425:$B$8425='Bin Analysis'!$B7131,'Data Transformation'!$G$425:$G$8425),D7138))</f>
        <v/>
      </c>
      <c r="F7138" t="str">
        <f t="shared" si="891"/>
        <v/>
      </c>
      <c r="G7138">
        <f>Weighting!$H$10</f>
        <v>0</v>
      </c>
      <c r="H7138">
        <f t="array" ref="H7138">FREQUENCY(IF('Data Transformation'!$B$4:$B$8425=B7131,'Data Transformation'!$G$4:$G$8425),'Bin Analysis'!$B7138)</f>
        <v>3</v>
      </c>
      <c r="I7138">
        <f t="shared" si="892"/>
        <v>1</v>
      </c>
      <c r="J7138">
        <f t="shared" si="893"/>
        <v>1</v>
      </c>
      <c r="K7138">
        <f>J7138*Weighting!$W$10</f>
        <v>3</v>
      </c>
      <c r="M7138" s="14"/>
    </row>
    <row r="7139" spans="1:13" x14ac:dyDescent="0.25">
      <c r="A7139" s="32">
        <f>IF(Weighting!$P$11&gt;0,B7139,"")</f>
        <v>0.97599999999999998</v>
      </c>
      <c r="B7139">
        <f>Weighting!$C$11</f>
        <v>0.97599999999999998</v>
      </c>
      <c r="C7139">
        <f>Weighting!$F$11</f>
        <v>0</v>
      </c>
      <c r="D7139">
        <f>IF(C7139=1,'Data Transformation'!$G$3+0.5*'Data Transformation'!$W$25,IF(C7140=1,D7140-'Data Transformation'!$W$25,FALSE))</f>
        <v>0.86899999999999999</v>
      </c>
      <c r="E7139">
        <f t="array" ref="E7139">IF(ISLOGICAL(D7139),"",FREQUENCY(IF('Data Transformation'!$B$425:$B$8425='Bin Analysis'!$B7131,'Data Transformation'!$G$425:$G$8425),D7139))</f>
        <v>3</v>
      </c>
      <c r="F7139" t="e">
        <f t="shared" si="891"/>
        <v>#VALUE!</v>
      </c>
      <c r="G7139">
        <f>Weighting!$H$11</f>
        <v>0</v>
      </c>
      <c r="H7139">
        <f t="array" ref="H7139">FREQUENCY(IF('Data Transformation'!$B$4:$B$8425=B7131,'Data Transformation'!$G$4:$G$8425),'Bin Analysis'!$B7139)</f>
        <v>9</v>
      </c>
      <c r="I7139">
        <f t="shared" si="892"/>
        <v>6</v>
      </c>
      <c r="J7139">
        <f t="shared" si="893"/>
        <v>1</v>
      </c>
      <c r="K7139">
        <f>J7139*Weighting!$W$11</f>
        <v>2</v>
      </c>
      <c r="M7139" s="14"/>
    </row>
    <row r="7140" spans="1:13" x14ac:dyDescent="0.25">
      <c r="A7140" s="32">
        <f>IF(Weighting!$P$12&gt;0,B7140,"")</f>
        <v>1.107</v>
      </c>
      <c r="B7140">
        <f>Weighting!$C$12</f>
        <v>1.107</v>
      </c>
      <c r="C7140">
        <f>Weighting!$F$12</f>
        <v>1</v>
      </c>
      <c r="D7140">
        <f>IF(C7140=1,'Data Transformation'!$G$3+0.5*'Data Transformation'!$W$25,IF(C7141=1,D7141-'Data Transformation'!$W$25,FALSE))</f>
        <v>1.131</v>
      </c>
      <c r="E7140">
        <f t="array" ref="E7140">IF(ISLOGICAL(D7140),"",FREQUENCY(IF('Data Transformation'!$B$425:$B$8425='Bin Analysis'!$B7131,'Data Transformation'!$G$425:$G$8425),D7140))</f>
        <v>16</v>
      </c>
      <c r="F7140">
        <f t="shared" si="891"/>
        <v>13</v>
      </c>
      <c r="G7140">
        <f>Weighting!$H$12</f>
        <v>0</v>
      </c>
      <c r="H7140">
        <f t="array" ref="H7140">FREQUENCY(IF('Data Transformation'!$B$4:$B$8425=B7131,'Data Transformation'!$G$4:$G$8425),'Bin Analysis'!$B7140)</f>
        <v>16</v>
      </c>
      <c r="I7140">
        <f t="shared" si="892"/>
        <v>7</v>
      </c>
      <c r="J7140">
        <f t="shared" si="893"/>
        <v>1</v>
      </c>
      <c r="K7140">
        <f>J7140*Weighting!$W$12</f>
        <v>1</v>
      </c>
      <c r="M7140" s="14"/>
    </row>
    <row r="7141" spans="1:13" x14ac:dyDescent="0.25">
      <c r="A7141" s="32">
        <f>IF(Weighting!$P$13&gt;0,B7141,"")</f>
        <v>1.238</v>
      </c>
      <c r="B7141">
        <f>Weighting!$C$13</f>
        <v>1.238</v>
      </c>
      <c r="C7141">
        <f>Weighting!$F$13</f>
        <v>0</v>
      </c>
      <c r="D7141" t="b">
        <f>IF(C7141=1,'Data Transformation'!$G$3+0.5*'Data Transformation'!$W$25,IF(C7142=1,D7142-'Data Transformation'!$W$25,FALSE))</f>
        <v>0</v>
      </c>
      <c r="E7141" t="str">
        <f t="array" ref="E7141">IF(ISLOGICAL(D7141),"",FREQUENCY(IF('Data Transformation'!$B$425:$B$8425='Bin Analysis'!$B7131,'Data Transformation'!$G$425:$G$8425),D7141))</f>
        <v/>
      </c>
      <c r="F7141" t="str">
        <f t="shared" si="891"/>
        <v/>
      </c>
      <c r="G7141">
        <f>Weighting!$H$13</f>
        <v>0</v>
      </c>
      <c r="H7141">
        <f t="array" ref="H7141">FREQUENCY(IF('Data Transformation'!$B$4:$B$8425=B7131,'Data Transformation'!$G$4:$G$8425),'Bin Analysis'!$B7141)</f>
        <v>18</v>
      </c>
      <c r="I7141">
        <f t="shared" si="892"/>
        <v>2</v>
      </c>
      <c r="J7141">
        <f t="shared" si="893"/>
        <v>1</v>
      </c>
      <c r="K7141">
        <f>J7141*Weighting!$W$13</f>
        <v>2</v>
      </c>
      <c r="M7141" s="14"/>
    </row>
    <row r="7142" spans="1:13" x14ac:dyDescent="0.25">
      <c r="A7142" s="32">
        <f>IF(Weighting!$P$14&gt;0,B7142,"")</f>
        <v>1.369</v>
      </c>
      <c r="B7142">
        <f>Weighting!$C$14</f>
        <v>1.369</v>
      </c>
      <c r="C7142">
        <f>Weighting!$F$14</f>
        <v>0</v>
      </c>
      <c r="D7142" t="b">
        <f>IF(C7142=1,'Data Transformation'!$G$3+0.5*'Data Transformation'!$W$25,IF(C7143=1,D7143-'Data Transformation'!$W$25,FALSE))</f>
        <v>0</v>
      </c>
      <c r="E7142" t="str">
        <f t="array" ref="E7142">IF(ISLOGICAL(D7142),"",FREQUENCY(IF('Data Transformation'!$B$425:$B$8425='Bin Analysis'!$B7131,'Data Transformation'!$G$425:$G$8425),D7142))</f>
        <v/>
      </c>
      <c r="F7142" t="str">
        <f t="shared" si="891"/>
        <v/>
      </c>
      <c r="G7142">
        <f>Weighting!$H$14</f>
        <v>0</v>
      </c>
      <c r="H7142">
        <f t="array" ref="H7142">FREQUENCY(IF('Data Transformation'!$B$4:$B$8425=B7131,'Data Transformation'!$G$4:$G$8425),'Bin Analysis'!$B7142)</f>
        <v>18</v>
      </c>
      <c r="I7142">
        <f t="shared" si="892"/>
        <v>0</v>
      </c>
      <c r="J7142">
        <f t="shared" si="893"/>
        <v>0</v>
      </c>
      <c r="K7142">
        <f>J7142*Weighting!$W$14</f>
        <v>0</v>
      </c>
      <c r="M7142" s="14"/>
    </row>
    <row r="7143" spans="1:13" x14ac:dyDescent="0.25">
      <c r="A7143" s="32">
        <f>IF(Weighting!$P$15&gt;0,B7143,"")</f>
        <v>1.5000009999999999</v>
      </c>
      <c r="B7143">
        <f>Weighting!$C$15</f>
        <v>1.5000009999999999</v>
      </c>
      <c r="C7143">
        <f>Weighting!$F$15</f>
        <v>0</v>
      </c>
      <c r="D7143" t="b">
        <f>IF(C7143=1,'Data Transformation'!$G$3+0.5*'Data Transformation'!$W$25,IF(C7144=1,D7144-'Data Transformation'!$W$25,FALSE))</f>
        <v>0</v>
      </c>
      <c r="E7143" t="str">
        <f t="array" ref="E7143">IF(ISLOGICAL(D7143),"",FREQUENCY(IF('Data Transformation'!$B$425:$B$8425='Bin Analysis'!$B7131,'Data Transformation'!$G$425:$G$8425),D7143))</f>
        <v/>
      </c>
      <c r="F7143" t="str">
        <f t="shared" si="891"/>
        <v/>
      </c>
      <c r="G7143">
        <f>Weighting!$H$15</f>
        <v>0</v>
      </c>
      <c r="H7143">
        <f t="array" ref="H7143">FREQUENCY(IF('Data Transformation'!$B$4:$B$8425=B7131,'Data Transformation'!$G$4:$G$8425),'Bin Analysis'!$B7143)</f>
        <v>18</v>
      </c>
      <c r="I7143">
        <f t="shared" si="892"/>
        <v>0</v>
      </c>
      <c r="J7143">
        <f t="shared" si="893"/>
        <v>0</v>
      </c>
      <c r="K7143">
        <f>J7143*Weighting!$W$15</f>
        <v>0</v>
      </c>
      <c r="M7143" s="14"/>
    </row>
    <row r="7144" spans="1:13" x14ac:dyDescent="0.25">
      <c r="A7144" s="32" t="str">
        <f>IF(Weighting!$P$16&gt;0,B7144,"")</f>
        <v/>
      </c>
      <c r="B7144">
        <f>Weighting!$C$16</f>
        <v>1.631</v>
      </c>
      <c r="C7144">
        <f>Weighting!$F$16</f>
        <v>0</v>
      </c>
      <c r="D7144" t="b">
        <f>IF(C7144=1,'Data Transformation'!$G$3+0.5*'Data Transformation'!$W$25,IF(C7145=1,D7145-'Data Transformation'!$W$25,FALSE))</f>
        <v>0</v>
      </c>
      <c r="E7144" t="str">
        <f t="array" ref="E7144">IF(ISLOGICAL(D7144),"",FREQUENCY(IF('Data Transformation'!$B$425:$B$8425='Bin Analysis'!$B7131,'Data Transformation'!$G$425:$G$8425),D7144))</f>
        <v/>
      </c>
      <c r="F7144" t="str">
        <f t="shared" si="891"/>
        <v/>
      </c>
      <c r="G7144">
        <f>Weighting!$H$16</f>
        <v>0</v>
      </c>
      <c r="H7144">
        <f t="array" ref="H7144">FREQUENCY(IF('Data Transformation'!$B$4:$B$8425=B7131,'Data Transformation'!$G$4:$G$8425),'Bin Analysis'!$B7144)</f>
        <v>18</v>
      </c>
      <c r="I7144">
        <f t="shared" si="892"/>
        <v>0</v>
      </c>
      <c r="J7144">
        <f t="shared" si="893"/>
        <v>0</v>
      </c>
      <c r="K7144">
        <f>J7144*Weighting!$W$16</f>
        <v>0</v>
      </c>
      <c r="M7144" s="14"/>
    </row>
    <row r="7145" spans="1:13" x14ac:dyDescent="0.25">
      <c r="A7145" s="32" t="str">
        <f>IF(Weighting!$P$17&gt;0,B7145,"")</f>
        <v/>
      </c>
      <c r="B7145">
        <f>Weighting!$C$17</f>
        <v>1.762</v>
      </c>
      <c r="C7145">
        <f>Weighting!$F$17</f>
        <v>0</v>
      </c>
      <c r="D7145" t="b">
        <f>IF(C7145=1,'Data Transformation'!$G$3+0.5*'Data Transformation'!$W$25,IF(C7146=1,D7146-'Data Transformation'!$W$25,FALSE))</f>
        <v>0</v>
      </c>
      <c r="E7145" t="str">
        <f t="array" ref="E7145">IF(ISLOGICAL(D7145),"",FREQUENCY(IF('Data Transformation'!$B$425:$B$8425='Bin Analysis'!$B7131,'Data Transformation'!$G$425:$G$8425),D7145))</f>
        <v/>
      </c>
      <c r="F7145" t="str">
        <f t="shared" si="891"/>
        <v/>
      </c>
      <c r="G7145">
        <f>Weighting!$H$17</f>
        <v>0</v>
      </c>
      <c r="H7145">
        <f t="array" ref="H7145">FREQUENCY(IF('Data Transformation'!$B$4:$B$8425=B7131,'Data Transformation'!$G$4:$G$8425),'Bin Analysis'!$B7145)</f>
        <v>18</v>
      </c>
      <c r="I7145">
        <f t="shared" si="892"/>
        <v>0</v>
      </c>
      <c r="J7145">
        <f t="shared" si="893"/>
        <v>0</v>
      </c>
      <c r="K7145">
        <f>J7145*Weighting!$W$17</f>
        <v>0</v>
      </c>
      <c r="M7145" s="14"/>
    </row>
    <row r="7146" spans="1:13" x14ac:dyDescent="0.25">
      <c r="A7146" s="32" t="str">
        <f>IF(Weighting!$P$18&gt;0,B7146,"")</f>
        <v/>
      </c>
      <c r="B7146">
        <f>Weighting!$C$18</f>
        <v>1.893</v>
      </c>
      <c r="C7146">
        <f>Weighting!$F$18</f>
        <v>0</v>
      </c>
      <c r="D7146" t="b">
        <f>IF(C7146=1,'Data Transformation'!$G$3+0.5*'Data Transformation'!$W$25,IF(C7147=1,D7147-'Data Transformation'!$W$25,FALSE))</f>
        <v>0</v>
      </c>
      <c r="E7146" t="str">
        <f t="array" ref="E7146">IF(ISLOGICAL(D7146),"",FREQUENCY(IF('Data Transformation'!$B$425:$B$8425='Bin Analysis'!$B7131,'Data Transformation'!$G$425:$G$8425),D7146))</f>
        <v/>
      </c>
      <c r="F7146" t="str">
        <f t="shared" si="891"/>
        <v/>
      </c>
      <c r="G7146">
        <f>Weighting!$H$18</f>
        <v>0</v>
      </c>
      <c r="H7146">
        <f t="array" ref="H7146">FREQUENCY(IF('Data Transformation'!$B$4:$B$8425=B7131,'Data Transformation'!$G$4:$G$8425),'Bin Analysis'!$B7146)</f>
        <v>18</v>
      </c>
      <c r="I7146">
        <f t="shared" si="892"/>
        <v>0</v>
      </c>
      <c r="J7146">
        <f t="shared" si="893"/>
        <v>0</v>
      </c>
      <c r="K7146">
        <f>J7146*Weighting!$W$18</f>
        <v>0</v>
      </c>
      <c r="M7146" s="14"/>
    </row>
    <row r="7147" spans="1:13" x14ac:dyDescent="0.25">
      <c r="A7147" s="32" t="str">
        <f>IF(Weighting!$P$19&gt;0,B7147,"")</f>
        <v/>
      </c>
      <c r="B7147">
        <f>Weighting!$C$19</f>
        <v>2.024</v>
      </c>
      <c r="C7147">
        <f>Weighting!$F$19</f>
        <v>0</v>
      </c>
      <c r="D7147" t="b">
        <f>IF(C7147=1,'Data Transformation'!$G$3+0.5*'Data Transformation'!$W$25,IF(C7148=1,D7148-'Data Transformation'!$W$25,FALSE))</f>
        <v>0</v>
      </c>
      <c r="E7147" t="str">
        <f t="array" ref="E7147">IF(ISLOGICAL(D7147),"",FREQUENCY(IF('Data Transformation'!$B$425:$B$8425='Bin Analysis'!$B7131,'Data Transformation'!$G$425:$G$8425),D7147))</f>
        <v/>
      </c>
      <c r="F7147" t="str">
        <f t="shared" si="891"/>
        <v/>
      </c>
      <c r="G7147">
        <f>Weighting!$H$19</f>
        <v>0</v>
      </c>
      <c r="H7147">
        <f t="array" ref="H7147">FREQUENCY(IF('Data Transformation'!$B$4:$B$8425=B7131,'Data Transformation'!$G$4:$G$8425),'Bin Analysis'!$B7147)</f>
        <v>18</v>
      </c>
      <c r="I7147">
        <f t="shared" si="892"/>
        <v>0</v>
      </c>
      <c r="J7147">
        <f t="shared" si="893"/>
        <v>0</v>
      </c>
      <c r="K7147">
        <f>J7147*Weighting!$W$19</f>
        <v>0</v>
      </c>
      <c r="M7147" s="14"/>
    </row>
    <row r="7148" spans="1:13" x14ac:dyDescent="0.25">
      <c r="A7148" s="32" t="str">
        <f>IF(Weighting!$P$20&gt;0,B7148,"")</f>
        <v/>
      </c>
      <c r="B7148">
        <f>Weighting!$C$20</f>
        <v>2.1550000000000002</v>
      </c>
      <c r="C7148">
        <f>Weighting!$F$20</f>
        <v>0</v>
      </c>
      <c r="D7148" t="b">
        <f>IF(C7148=1,'Data Transformation'!$G$3+0.5*'Data Transformation'!$W$25,IF(C7149=1,D7149-'Data Transformation'!$W$25,FALSE))</f>
        <v>0</v>
      </c>
      <c r="E7148" t="str">
        <f t="array" ref="E7148">IF(ISLOGICAL(D7148),"",FREQUENCY(IF('Data Transformation'!$B$425:$B$8425='Bin Analysis'!$B7131,'Data Transformation'!$G$425:$G$8425),D7148))</f>
        <v/>
      </c>
      <c r="F7148" t="str">
        <f t="shared" si="891"/>
        <v/>
      </c>
      <c r="G7148">
        <f>Weighting!$H$20</f>
        <v>0</v>
      </c>
      <c r="H7148">
        <f t="array" ref="H7148">FREQUENCY(IF('Data Transformation'!$B$4:$B$8425=B7131,'Data Transformation'!$G$4:$G$8425),'Bin Analysis'!$B7148)</f>
        <v>18</v>
      </c>
      <c r="I7148">
        <f t="shared" si="892"/>
        <v>0</v>
      </c>
      <c r="J7148">
        <f t="shared" si="893"/>
        <v>0</v>
      </c>
      <c r="K7148">
        <f>J7148*Weighting!$W$20</f>
        <v>0</v>
      </c>
      <c r="M7148" s="14"/>
    </row>
    <row r="7149" spans="1:13" x14ac:dyDescent="0.25">
      <c r="A7149" s="32" t="str">
        <f>IF(Weighting!$P$21&gt;0,B7149,"")</f>
        <v/>
      </c>
      <c r="B7149">
        <f>Weighting!$C$21</f>
        <v>2.2860000000000005</v>
      </c>
      <c r="C7149">
        <f>Weighting!$F$21</f>
        <v>0</v>
      </c>
      <c r="D7149" t="b">
        <f>IF(C7149=1,'Data Transformation'!$G$3+0.5*'Data Transformation'!$W$25,IF(C7150=1,D7150-'Data Transformation'!$W$25,FALSE))</f>
        <v>0</v>
      </c>
      <c r="E7149" t="str">
        <f t="array" ref="E7149">IF(ISLOGICAL(D7149),"",FREQUENCY(IF('Data Transformation'!$B$425:$B$8425='Bin Analysis'!$B7131,'Data Transformation'!$G$425:$G$8425),D7149))</f>
        <v/>
      </c>
      <c r="F7149" t="str">
        <f t="shared" si="891"/>
        <v/>
      </c>
      <c r="G7149">
        <f>Weighting!$H$21</f>
        <v>0</v>
      </c>
      <c r="H7149">
        <f t="array" ref="H7149">FREQUENCY(IF('Data Transformation'!$B$4:$B$8425=B7131,'Data Transformation'!$G$4:$G$8425),'Bin Analysis'!$B7149)</f>
        <v>18</v>
      </c>
      <c r="I7149">
        <f t="shared" si="892"/>
        <v>0</v>
      </c>
      <c r="J7149">
        <f t="shared" si="893"/>
        <v>0</v>
      </c>
      <c r="K7149">
        <f>J7149*Weighting!$W$21</f>
        <v>0</v>
      </c>
      <c r="M7149" s="14"/>
    </row>
    <row r="7150" spans="1:13" x14ac:dyDescent="0.25">
      <c r="A7150" s="32" t="str">
        <f>IF(Weighting!$P$22&gt;0,B7150,"")</f>
        <v/>
      </c>
      <c r="B7150">
        <f>Weighting!$C$22</f>
        <v>2.4170000000000007</v>
      </c>
      <c r="C7150">
        <f>Weighting!$F$22</f>
        <v>0</v>
      </c>
      <c r="D7150" t="b">
        <f>IF(C7150=1,'Data Transformation'!$G$3+0.5*'Data Transformation'!$W$25,IF(C7151=1,D7151-'Data Transformation'!$W$25,FALSE))</f>
        <v>0</v>
      </c>
      <c r="E7150" t="str">
        <f t="array" ref="E7150">IF(ISLOGICAL(D7150),"",FREQUENCY(IF('Data Transformation'!$B$425:$B$8425='Bin Analysis'!$B7131,'Data Transformation'!$G$425:$G$8425),D7150))</f>
        <v/>
      </c>
      <c r="F7150" t="str">
        <f t="shared" si="891"/>
        <v/>
      </c>
      <c r="G7150">
        <f>Weighting!$H$22</f>
        <v>0</v>
      </c>
      <c r="H7150">
        <f t="array" ref="H7150">FREQUENCY(IF('Data Transformation'!$B$4:$B$8425=B7131,'Data Transformation'!$G$4:$G$8425),'Bin Analysis'!$B7150)</f>
        <v>18</v>
      </c>
      <c r="I7150">
        <f t="shared" si="892"/>
        <v>0</v>
      </c>
      <c r="J7150">
        <f t="shared" si="893"/>
        <v>0</v>
      </c>
      <c r="K7150">
        <f>J7150*Weighting!$W$22</f>
        <v>0</v>
      </c>
      <c r="M7150" s="14"/>
    </row>
    <row r="7151" spans="1:13" x14ac:dyDescent="0.25">
      <c r="A7151" s="32" t="str">
        <f>IF(Weighting!$P$23&gt;0,B7151,"")</f>
        <v/>
      </c>
      <c r="B7151">
        <f>Weighting!$C$23</f>
        <v>2.5480000000000009</v>
      </c>
      <c r="C7151">
        <f>Weighting!$F$23</f>
        <v>0</v>
      </c>
      <c r="D7151" t="b">
        <f>IF(C7151=1,'Data Transformation'!$G$3+0.5*'Data Transformation'!$W$25,IF(C7152=1,D7152-'Data Transformation'!$W$25,FALSE))</f>
        <v>0</v>
      </c>
      <c r="E7151" t="str">
        <f t="array" ref="E7151">IF(ISLOGICAL(D7151),"",FREQUENCY(IF('Data Transformation'!$B$425:$B$8425='Bin Analysis'!$B7131,'Data Transformation'!$G$425:$G$8425),D7151))</f>
        <v/>
      </c>
      <c r="F7151" t="str">
        <f t="shared" si="891"/>
        <v/>
      </c>
      <c r="G7151">
        <f>Weighting!$H$23</f>
        <v>0</v>
      </c>
      <c r="H7151">
        <f t="array" ref="H7151">FREQUENCY(IF('Data Transformation'!$B$4:$B$8425=B7131,'Data Transformation'!$G$4:$G$8425),'Bin Analysis'!$B7151)</f>
        <v>18</v>
      </c>
      <c r="I7151">
        <f t="shared" si="892"/>
        <v>0</v>
      </c>
      <c r="J7151">
        <f t="shared" si="893"/>
        <v>0</v>
      </c>
      <c r="K7151">
        <f>J7151*Weighting!$W$23</f>
        <v>0</v>
      </c>
      <c r="M7151" s="14"/>
    </row>
    <row r="7152" spans="1:13" x14ac:dyDescent="0.25">
      <c r="A7152" s="32" t="str">
        <f>IF(Weighting!$P$24&gt;0,B7152,"")</f>
        <v/>
      </c>
      <c r="B7152">
        <f>Weighting!$C$24</f>
        <v>2.6790000000000012</v>
      </c>
      <c r="C7152">
        <f>Weighting!$F$24</f>
        <v>0</v>
      </c>
      <c r="D7152" t="b">
        <f>IF(C7152=1,'Data Transformation'!$G$3+0.5*'Data Transformation'!$W$25,IF(C7153=1,D7153-'Data Transformation'!$W$25,FALSE))</f>
        <v>0</v>
      </c>
      <c r="E7152" t="str">
        <f t="array" ref="E7152">IF(ISLOGICAL(D7152),"",FREQUENCY(IF('Data Transformation'!$B$425:$B$8425='Bin Analysis'!$B7131,'Data Transformation'!$G$425:$G$8425),D7152))</f>
        <v/>
      </c>
      <c r="F7152" t="str">
        <f t="shared" si="891"/>
        <v/>
      </c>
      <c r="G7152">
        <f>Weighting!$H$24</f>
        <v>0</v>
      </c>
      <c r="H7152">
        <f t="array" ref="H7152">FREQUENCY(IF('Data Transformation'!$B$4:$B$8425=B7131,'Data Transformation'!$G$4:$G$8425),'Bin Analysis'!$B7152)</f>
        <v>18</v>
      </c>
      <c r="I7152">
        <f t="shared" si="892"/>
        <v>0</v>
      </c>
      <c r="J7152">
        <f t="shared" si="893"/>
        <v>0</v>
      </c>
      <c r="K7152">
        <f>J7152*Weighting!$W$24</f>
        <v>0</v>
      </c>
      <c r="M7152" s="14"/>
    </row>
    <row r="7153" spans="1:25" x14ac:dyDescent="0.25">
      <c r="A7153" s="32" t="str">
        <f>IF(Weighting!$P$25&gt;0,B7153,"")</f>
        <v/>
      </c>
      <c r="B7153">
        <f>Weighting!$C$25</f>
        <v>2.8100000000000014</v>
      </c>
      <c r="C7153">
        <f>Weighting!$F$25</f>
        <v>0</v>
      </c>
      <c r="D7153" t="b">
        <f>IF(C7153=1,'Data Transformation'!$G$3+0.5*'Data Transformation'!$W$25,IF(C7154=1,D7154-'Data Transformation'!$W$25,FALSE))</f>
        <v>0</v>
      </c>
      <c r="E7153" t="str">
        <f t="array" ref="E7153">IF(ISLOGICAL(D7153),"",FREQUENCY(IF('Data Transformation'!$B$425:$B$8425='Bin Analysis'!$B7131,'Data Transformation'!$G$425:$G$8425),D7153))</f>
        <v/>
      </c>
      <c r="F7153" t="str">
        <f t="shared" si="891"/>
        <v/>
      </c>
      <c r="G7153">
        <f>Weighting!$H$25</f>
        <v>0</v>
      </c>
      <c r="H7153">
        <f t="array" ref="H7153">FREQUENCY(IF('Data Transformation'!$B$4:$B$8425=B7131,'Data Transformation'!$G$4:$G$8425),'Bin Analysis'!$B7153)</f>
        <v>18</v>
      </c>
      <c r="I7153">
        <f t="shared" si="892"/>
        <v>0</v>
      </c>
      <c r="J7153">
        <f t="shared" si="893"/>
        <v>0</v>
      </c>
      <c r="K7153">
        <f>J7153*Weighting!$W$25</f>
        <v>0</v>
      </c>
      <c r="M7153" s="14"/>
    </row>
    <row r="7154" spans="1:25" x14ac:dyDescent="0.25">
      <c r="O7154"/>
      <c r="P7154"/>
      <c r="Q7154"/>
      <c r="R7154"/>
    </row>
    <row r="7155" spans="1:25" ht="23.25" x14ac:dyDescent="0.35">
      <c r="A7155" s="21" t="s">
        <v>0</v>
      </c>
      <c r="B7155" s="21">
        <f>IFERROR(VLOOKUP(C7155,'Data Transformation'!$L$6:$M$426,2,FALSE),"")</f>
        <v>298</v>
      </c>
      <c r="C7155" s="21">
        <f>C7131+1</f>
        <v>298</v>
      </c>
      <c r="D7155" s="21"/>
      <c r="E7155" s="21"/>
      <c r="F7155" s="21"/>
      <c r="G7155" s="21"/>
      <c r="H7155" s="22"/>
      <c r="I7155" s="22"/>
      <c r="J7155" s="22"/>
      <c r="K7155" s="21"/>
      <c r="L7155" s="21">
        <f>B7155</f>
        <v>298</v>
      </c>
      <c r="M7155" s="23">
        <f>INDEX('Data Transformation'!$O$4:$O$424,MATCH($B7155,'Data Transformation'!$M$4:$M$424,0),MATCH($M$2,'Data Transformation'!$O$3,0))</f>
        <v>19</v>
      </c>
      <c r="N7155" s="27">
        <f>IF('Input and Summary Results'!$J$16="minimum",'Bin Analysis'!X7156/(M7155-1),'Bin Analysis'!Y7155/('Bin Analysis'!M7155-1))</f>
        <v>0</v>
      </c>
      <c r="O7155" s="27">
        <f>IF(M7155=FALSE,NA(),(VLOOKUP(1,C7158:K7177,4,FALSE))/(M7155-1))</f>
        <v>0</v>
      </c>
      <c r="P7155" s="27">
        <f>IF(M7155=FALSE,NA(),SUM(J7158:J7177)/Weighting!$S$5)</f>
        <v>0.4</v>
      </c>
      <c r="Q7155" s="27">
        <f>IF(M7155=FALSE,NA(),SUM(K7158:K7177)/Weighting!$S$6)</f>
        <v>0.30434782608695654</v>
      </c>
      <c r="R7155" s="27">
        <f>IF(M7155=FALSE,NA(),(VLOOKUP(1,G7158:K7177,3,FALSE))/(M7155-1))</f>
        <v>0.88888888888888884</v>
      </c>
      <c r="S7155" s="22" t="str">
        <f>IF(M7155=FALSE,NA(),IF(SUM(J7158:J7177)=2,"yes","no"))</f>
        <v>no</v>
      </c>
      <c r="X7155" s="2" cm="2">
        <f t="array" ref="X7155:X7156">FREQUENCY(IF('Data Transformation'!$B$425:$B$6424='Bin Analysis'!L7155,'Data Transformation'!$G$425:$G$6424),'Data Transformation'!$U$11)</f>
        <v>18</v>
      </c>
      <c r="Y7155" s="2" cm="2">
        <f t="array" ref="Y7155:Y7156">FREQUENCY(IF('Data Transformation'!$B$425:$B$6424='Bin Analysis'!L7155,'Data Transformation'!$G$425:$G$6424),'Data Transformation'!$U$12)</f>
        <v>18</v>
      </c>
    </row>
    <row r="7156" spans="1:25" x14ac:dyDescent="0.25">
      <c r="A7156" s="14" t="s">
        <v>66</v>
      </c>
      <c r="B7156" t="s">
        <v>47</v>
      </c>
      <c r="C7156" t="s">
        <v>5</v>
      </c>
      <c r="D7156" t="s">
        <v>99</v>
      </c>
      <c r="E7156" t="s">
        <v>100</v>
      </c>
      <c r="F7156" t="s">
        <v>101</v>
      </c>
      <c r="G7156" t="s">
        <v>69</v>
      </c>
      <c r="H7156" t="s">
        <v>31</v>
      </c>
      <c r="I7156" t="s">
        <v>32</v>
      </c>
      <c r="J7156" t="s">
        <v>46</v>
      </c>
      <c r="K7156" s="14" t="s">
        <v>45</v>
      </c>
      <c r="M7156" s="14"/>
      <c r="X7156" s="2">
        <v>0</v>
      </c>
      <c r="Y7156" s="2">
        <v>0</v>
      </c>
    </row>
    <row r="7157" spans="1:25" x14ac:dyDescent="0.25">
      <c r="A7157" s="32"/>
      <c r="D7157" t="b">
        <f>IF(C7157=1,'Data Transformation'!$G$3+0.5*'Data Transformation'!$W$25,IF(C7158=1,D7158-'Data Transformation'!$W$25,FALSE))</f>
        <v>0</v>
      </c>
      <c r="E7157" t="str">
        <f t="array" ref="E7157">IF(ISLOGICAL(D7157),"",FREQUENCY(IF('Data Transformation'!$B$425:$B$8425='Bin Analysis'!$B7155,'Data Transformation'!$G$425:$G$8425),D7157))</f>
        <v/>
      </c>
      <c r="F7157" t="str">
        <f>IF(ISLOGICAL(D7157),"",E7157-E7156)</f>
        <v/>
      </c>
      <c r="M7157" s="14"/>
    </row>
    <row r="7158" spans="1:25" x14ac:dyDescent="0.25">
      <c r="A7158" s="32">
        <f>IF(Weighting!$P$6&gt;0,B7158,"")</f>
        <v>0.32100000000000001</v>
      </c>
      <c r="B7158">
        <f>Weighting!$C$6</f>
        <v>0.32100000000000001</v>
      </c>
      <c r="C7158">
        <f>Weighting!$F$6</f>
        <v>0</v>
      </c>
      <c r="D7158" t="b">
        <f>IF(C7158=1,'Data Transformation'!$G$3+0.5*'Data Transformation'!$W$25,IF(C7159=1,D7159-'Data Transformation'!$W$25,FALSE))</f>
        <v>0</v>
      </c>
      <c r="E7158" t="str">
        <f t="array" ref="E7158">IF(ISLOGICAL(D7158),"",FREQUENCY(IF('Data Transformation'!$B$425:$B$8425='Bin Analysis'!$B7155,'Data Transformation'!$G$425:$G$8425),D7158))</f>
        <v/>
      </c>
      <c r="F7158" t="str">
        <f>IF(ISLOGICAL(D7158),"",E7158-E7157)</f>
        <v/>
      </c>
      <c r="G7158">
        <f>Weighting!$H$6</f>
        <v>1</v>
      </c>
      <c r="H7158">
        <f t="array" ref="H7158">FREQUENCY(IF('Data Transformation'!$B$4:$B$8425=B7155,'Data Transformation'!$G$4:$G$8425),'Bin Analysis'!$B7158)</f>
        <v>16</v>
      </c>
      <c r="I7158">
        <f>H7158-H7157</f>
        <v>16</v>
      </c>
      <c r="J7158">
        <f>IF(I7158=0,0,1)</f>
        <v>1</v>
      </c>
      <c r="K7158">
        <f>J7158*Weighting!$W$6</f>
        <v>1</v>
      </c>
      <c r="M7158" s="14"/>
    </row>
    <row r="7159" spans="1:25" x14ac:dyDescent="0.25">
      <c r="A7159" s="32">
        <f>IF(Weighting!$P$7&gt;0,B7159,"")</f>
        <v>0.45200000000000001</v>
      </c>
      <c r="B7159">
        <f>Weighting!$C$7</f>
        <v>0.45200000000000001</v>
      </c>
      <c r="C7159">
        <f>Weighting!$F$7</f>
        <v>0</v>
      </c>
      <c r="D7159" t="b">
        <f>IF(C7159=1,'Data Transformation'!$G$3+0.5*'Data Transformation'!$W$25,IF(C7160=1,D7160-'Data Transformation'!$W$25,FALSE))</f>
        <v>0</v>
      </c>
      <c r="E7159" t="str">
        <f t="array" ref="E7159">IF(ISLOGICAL(D7159),"",FREQUENCY(IF('Data Transformation'!$B$425:$B$8425='Bin Analysis'!$B7155,'Data Transformation'!$G$425:$G$8425),D7159))</f>
        <v/>
      </c>
      <c r="F7159" t="str">
        <f t="shared" ref="F7159:F7177" si="894">IF(ISLOGICAL(D7159),"",E7159-E7158)</f>
        <v/>
      </c>
      <c r="G7159">
        <f>Weighting!$H$7</f>
        <v>0</v>
      </c>
      <c r="H7159">
        <f t="array" ref="H7159">FREQUENCY(IF('Data Transformation'!$B$4:$B$8425=B7155,'Data Transformation'!$G$4:$G$8425),'Bin Analysis'!$B7159)</f>
        <v>17</v>
      </c>
      <c r="I7159">
        <f t="shared" ref="I7159:I7177" si="895">H7159-H7158</f>
        <v>1</v>
      </c>
      <c r="J7159">
        <f>IF(I7159=0,0,1)</f>
        <v>1</v>
      </c>
      <c r="K7159">
        <f>J7159*Weighting!$W$7</f>
        <v>2</v>
      </c>
      <c r="M7159" s="14"/>
    </row>
    <row r="7160" spans="1:25" x14ac:dyDescent="0.25">
      <c r="A7160" s="32">
        <f>IF(Weighting!$P$8&gt;0,B7160,"")</f>
        <v>0.58299999999999996</v>
      </c>
      <c r="B7160">
        <f>Weighting!$C$8</f>
        <v>0.58299999999999996</v>
      </c>
      <c r="C7160">
        <f>Weighting!$F$8</f>
        <v>0</v>
      </c>
      <c r="D7160" t="b">
        <f>IF(C7160=1,'Data Transformation'!$G$3+0.5*'Data Transformation'!$W$25,IF(C7161=1,D7161-'Data Transformation'!$W$25,FALSE))</f>
        <v>0</v>
      </c>
      <c r="E7160" t="str">
        <f t="array" ref="E7160">IF(ISLOGICAL(D7160),"",FREQUENCY(IF('Data Transformation'!$B$425:$B$8425='Bin Analysis'!$B7155,'Data Transformation'!$G$425:$G$8425),D7160))</f>
        <v/>
      </c>
      <c r="F7160" t="str">
        <f t="shared" si="894"/>
        <v/>
      </c>
      <c r="G7160">
        <f>Weighting!$H$8</f>
        <v>0</v>
      </c>
      <c r="H7160">
        <f t="array" ref="H7160">FREQUENCY(IF('Data Transformation'!$B$4:$B$8425=B7155,'Data Transformation'!$G$4:$G$8425),'Bin Analysis'!$B7160)</f>
        <v>17</v>
      </c>
      <c r="I7160">
        <f t="shared" si="895"/>
        <v>0</v>
      </c>
      <c r="J7160">
        <f t="shared" ref="J7160:J7177" si="896">IF(I7160=0,0,1)</f>
        <v>0</v>
      </c>
      <c r="K7160">
        <f>J7160*Weighting!$W$8</f>
        <v>0</v>
      </c>
      <c r="M7160" s="14"/>
    </row>
    <row r="7161" spans="1:25" x14ac:dyDescent="0.25">
      <c r="A7161" s="32">
        <f>IF(Weighting!$P$9&gt;0,B7161,"")</f>
        <v>0.71399999999999997</v>
      </c>
      <c r="B7161" s="50">
        <f>Weighting!$C$9</f>
        <v>0.71399999999999997</v>
      </c>
      <c r="C7161">
        <f>Weighting!$F$9</f>
        <v>0</v>
      </c>
      <c r="D7161" t="b">
        <f>IF(C7161=1,'Data Transformation'!$G$3+0.5*'Data Transformation'!$W$25,IF(C7162=1,D7162-'Data Transformation'!$W$25,FALSE))</f>
        <v>0</v>
      </c>
      <c r="E7161" t="str">
        <f t="array" ref="E7161">IF(ISLOGICAL(D7161),"",FREQUENCY(IF('Data Transformation'!$B$425:$B$8425='Bin Analysis'!$B7155,'Data Transformation'!$G$425:$G$8425),D7161))</f>
        <v/>
      </c>
      <c r="F7161" t="str">
        <f t="shared" si="894"/>
        <v/>
      </c>
      <c r="G7161">
        <f>Weighting!$H$9</f>
        <v>0</v>
      </c>
      <c r="H7161">
        <f t="array" ref="H7161">FREQUENCY(IF('Data Transformation'!$B$4:$B$8425=B7155,'Data Transformation'!$G$4:$G$8425),'Bin Analysis'!$B7161)</f>
        <v>18</v>
      </c>
      <c r="I7161">
        <f t="shared" si="895"/>
        <v>1</v>
      </c>
      <c r="J7161">
        <f t="shared" si="896"/>
        <v>1</v>
      </c>
      <c r="K7161">
        <f>J7161*Weighting!$W$9</f>
        <v>3</v>
      </c>
      <c r="M7161" s="14"/>
    </row>
    <row r="7162" spans="1:25" x14ac:dyDescent="0.25">
      <c r="A7162" s="32">
        <f>IF(Weighting!$P$10&gt;0,B7162,"")</f>
        <v>0.84499999999999997</v>
      </c>
      <c r="B7162">
        <f>Weighting!$C$10</f>
        <v>0.84499999999999997</v>
      </c>
      <c r="C7162">
        <f>Weighting!$F$10</f>
        <v>0</v>
      </c>
      <c r="D7162" t="b">
        <f>IF(C7162=1,'Data Transformation'!$G$3+0.5*'Data Transformation'!$W$25,IF(C7163=1,D7163-'Data Transformation'!$W$25,FALSE))</f>
        <v>0</v>
      </c>
      <c r="E7162" t="str">
        <f t="array" ref="E7162">IF(ISLOGICAL(D7162),"",FREQUENCY(IF('Data Transformation'!$B$425:$B$8425='Bin Analysis'!$B7155,'Data Transformation'!$G$425:$G$8425),D7162))</f>
        <v/>
      </c>
      <c r="F7162" t="str">
        <f t="shared" si="894"/>
        <v/>
      </c>
      <c r="G7162">
        <f>Weighting!$H$10</f>
        <v>0</v>
      </c>
      <c r="H7162">
        <f t="array" ref="H7162">FREQUENCY(IF('Data Transformation'!$B$4:$B$8425=B7155,'Data Transformation'!$G$4:$G$8425),'Bin Analysis'!$B7162)</f>
        <v>18</v>
      </c>
      <c r="I7162">
        <f t="shared" si="895"/>
        <v>0</v>
      </c>
      <c r="J7162">
        <f t="shared" si="896"/>
        <v>0</v>
      </c>
      <c r="K7162">
        <f>J7162*Weighting!$W$10</f>
        <v>0</v>
      </c>
      <c r="M7162" s="14"/>
    </row>
    <row r="7163" spans="1:25" x14ac:dyDescent="0.25">
      <c r="A7163" s="32">
        <f>IF(Weighting!$P$11&gt;0,B7163,"")</f>
        <v>0.97599999999999998</v>
      </c>
      <c r="B7163">
        <f>Weighting!$C$11</f>
        <v>0.97599999999999998</v>
      </c>
      <c r="C7163">
        <f>Weighting!$F$11</f>
        <v>0</v>
      </c>
      <c r="D7163">
        <f>IF(C7163=1,'Data Transformation'!$G$3+0.5*'Data Transformation'!$W$25,IF(C7164=1,D7164-'Data Transformation'!$W$25,FALSE))</f>
        <v>0.86899999999999999</v>
      </c>
      <c r="E7163">
        <f t="array" ref="E7163">IF(ISLOGICAL(D7163),"",FREQUENCY(IF('Data Transformation'!$B$425:$B$8425='Bin Analysis'!$B7155,'Data Transformation'!$G$425:$G$8425),D7163))</f>
        <v>18</v>
      </c>
      <c r="F7163" t="e">
        <f t="shared" si="894"/>
        <v>#VALUE!</v>
      </c>
      <c r="G7163">
        <f>Weighting!$H$11</f>
        <v>0</v>
      </c>
      <c r="H7163">
        <f t="array" ref="H7163">FREQUENCY(IF('Data Transformation'!$B$4:$B$8425=B7155,'Data Transformation'!$G$4:$G$8425),'Bin Analysis'!$B7163)</f>
        <v>18</v>
      </c>
      <c r="I7163">
        <f t="shared" si="895"/>
        <v>0</v>
      </c>
      <c r="J7163">
        <f t="shared" si="896"/>
        <v>0</v>
      </c>
      <c r="K7163">
        <f>J7163*Weighting!$W$11</f>
        <v>0</v>
      </c>
      <c r="M7163" s="14"/>
    </row>
    <row r="7164" spans="1:25" x14ac:dyDescent="0.25">
      <c r="A7164" s="32">
        <f>IF(Weighting!$P$12&gt;0,B7164,"")</f>
        <v>1.107</v>
      </c>
      <c r="B7164">
        <f>Weighting!$C$12</f>
        <v>1.107</v>
      </c>
      <c r="C7164">
        <f>Weighting!$F$12</f>
        <v>1</v>
      </c>
      <c r="D7164">
        <f>IF(C7164=1,'Data Transformation'!$G$3+0.5*'Data Transformation'!$W$25,IF(C7165=1,D7165-'Data Transformation'!$W$25,FALSE))</f>
        <v>1.131</v>
      </c>
      <c r="E7164">
        <f t="array" ref="E7164">IF(ISLOGICAL(D7164),"",FREQUENCY(IF('Data Transformation'!$B$425:$B$8425='Bin Analysis'!$B7155,'Data Transformation'!$G$425:$G$8425),D7164))</f>
        <v>18</v>
      </c>
      <c r="F7164">
        <f t="shared" si="894"/>
        <v>0</v>
      </c>
      <c r="G7164">
        <f>Weighting!$H$12</f>
        <v>0</v>
      </c>
      <c r="H7164">
        <f t="array" ref="H7164">FREQUENCY(IF('Data Transformation'!$B$4:$B$8425=B7155,'Data Transformation'!$G$4:$G$8425),'Bin Analysis'!$B7164)</f>
        <v>19</v>
      </c>
      <c r="I7164">
        <f t="shared" si="895"/>
        <v>1</v>
      </c>
      <c r="J7164">
        <f t="shared" si="896"/>
        <v>1</v>
      </c>
      <c r="K7164">
        <f>J7164*Weighting!$W$12</f>
        <v>1</v>
      </c>
      <c r="M7164" s="14"/>
    </row>
    <row r="7165" spans="1:25" x14ac:dyDescent="0.25">
      <c r="A7165" s="32">
        <f>IF(Weighting!$P$13&gt;0,B7165,"")</f>
        <v>1.238</v>
      </c>
      <c r="B7165">
        <f>Weighting!$C$13</f>
        <v>1.238</v>
      </c>
      <c r="C7165">
        <f>Weighting!$F$13</f>
        <v>0</v>
      </c>
      <c r="D7165" t="b">
        <f>IF(C7165=1,'Data Transformation'!$G$3+0.5*'Data Transformation'!$W$25,IF(C7166=1,D7166-'Data Transformation'!$W$25,FALSE))</f>
        <v>0</v>
      </c>
      <c r="E7165" t="str">
        <f t="array" ref="E7165">IF(ISLOGICAL(D7165),"",FREQUENCY(IF('Data Transformation'!$B$425:$B$8425='Bin Analysis'!$B7155,'Data Transformation'!$G$425:$G$8425),D7165))</f>
        <v/>
      </c>
      <c r="F7165" t="str">
        <f t="shared" si="894"/>
        <v/>
      </c>
      <c r="G7165">
        <f>Weighting!$H$13</f>
        <v>0</v>
      </c>
      <c r="H7165">
        <f t="array" ref="H7165">FREQUENCY(IF('Data Transformation'!$B$4:$B$8425=B7155,'Data Transformation'!$G$4:$G$8425),'Bin Analysis'!$B7165)</f>
        <v>19</v>
      </c>
      <c r="I7165">
        <f t="shared" si="895"/>
        <v>0</v>
      </c>
      <c r="J7165">
        <f t="shared" si="896"/>
        <v>0</v>
      </c>
      <c r="K7165">
        <f>J7165*Weighting!$W$13</f>
        <v>0</v>
      </c>
      <c r="M7165" s="14"/>
    </row>
    <row r="7166" spans="1:25" x14ac:dyDescent="0.25">
      <c r="A7166" s="32">
        <f>IF(Weighting!$P$14&gt;0,B7166,"")</f>
        <v>1.369</v>
      </c>
      <c r="B7166">
        <f>Weighting!$C$14</f>
        <v>1.369</v>
      </c>
      <c r="C7166">
        <f>Weighting!$F$14</f>
        <v>0</v>
      </c>
      <c r="D7166" t="b">
        <f>IF(C7166=1,'Data Transformation'!$G$3+0.5*'Data Transformation'!$W$25,IF(C7167=1,D7167-'Data Transformation'!$W$25,FALSE))</f>
        <v>0</v>
      </c>
      <c r="E7166" t="str">
        <f t="array" ref="E7166">IF(ISLOGICAL(D7166),"",FREQUENCY(IF('Data Transformation'!$B$425:$B$8425='Bin Analysis'!$B7155,'Data Transformation'!$G$425:$G$8425),D7166))</f>
        <v/>
      </c>
      <c r="F7166" t="str">
        <f t="shared" si="894"/>
        <v/>
      </c>
      <c r="G7166">
        <f>Weighting!$H$14</f>
        <v>0</v>
      </c>
      <c r="H7166">
        <f t="array" ref="H7166">FREQUENCY(IF('Data Transformation'!$B$4:$B$8425=B7155,'Data Transformation'!$G$4:$G$8425),'Bin Analysis'!$B7166)</f>
        <v>19</v>
      </c>
      <c r="I7166">
        <f t="shared" si="895"/>
        <v>0</v>
      </c>
      <c r="J7166">
        <f t="shared" si="896"/>
        <v>0</v>
      </c>
      <c r="K7166">
        <f>J7166*Weighting!$W$14</f>
        <v>0</v>
      </c>
      <c r="M7166" s="14"/>
    </row>
    <row r="7167" spans="1:25" x14ac:dyDescent="0.25">
      <c r="A7167" s="32">
        <f>IF(Weighting!$P$15&gt;0,B7167,"")</f>
        <v>1.5000009999999999</v>
      </c>
      <c r="B7167">
        <f>Weighting!$C$15</f>
        <v>1.5000009999999999</v>
      </c>
      <c r="C7167">
        <f>Weighting!$F$15</f>
        <v>0</v>
      </c>
      <c r="D7167" t="b">
        <f>IF(C7167=1,'Data Transformation'!$G$3+0.5*'Data Transformation'!$W$25,IF(C7168=1,D7168-'Data Transformation'!$W$25,FALSE))</f>
        <v>0</v>
      </c>
      <c r="E7167" t="str">
        <f t="array" ref="E7167">IF(ISLOGICAL(D7167),"",FREQUENCY(IF('Data Transformation'!$B$425:$B$8425='Bin Analysis'!$B7155,'Data Transformation'!$G$425:$G$8425),D7167))</f>
        <v/>
      </c>
      <c r="F7167" t="str">
        <f t="shared" si="894"/>
        <v/>
      </c>
      <c r="G7167">
        <f>Weighting!$H$15</f>
        <v>0</v>
      </c>
      <c r="H7167">
        <f t="array" ref="H7167">FREQUENCY(IF('Data Transformation'!$B$4:$B$8425=B7155,'Data Transformation'!$G$4:$G$8425),'Bin Analysis'!$B7167)</f>
        <v>19</v>
      </c>
      <c r="I7167">
        <f t="shared" si="895"/>
        <v>0</v>
      </c>
      <c r="J7167">
        <f t="shared" si="896"/>
        <v>0</v>
      </c>
      <c r="K7167">
        <f>J7167*Weighting!$W$15</f>
        <v>0</v>
      </c>
      <c r="M7167" s="14"/>
    </row>
    <row r="7168" spans="1:25" x14ac:dyDescent="0.25">
      <c r="A7168" s="32" t="str">
        <f>IF(Weighting!$P$16&gt;0,B7168,"")</f>
        <v/>
      </c>
      <c r="B7168">
        <f>Weighting!$C$16</f>
        <v>1.631</v>
      </c>
      <c r="C7168">
        <f>Weighting!$F$16</f>
        <v>0</v>
      </c>
      <c r="D7168" t="b">
        <f>IF(C7168=1,'Data Transformation'!$G$3+0.5*'Data Transformation'!$W$25,IF(C7169=1,D7169-'Data Transformation'!$W$25,FALSE))</f>
        <v>0</v>
      </c>
      <c r="E7168" t="str">
        <f t="array" ref="E7168">IF(ISLOGICAL(D7168),"",FREQUENCY(IF('Data Transformation'!$B$425:$B$8425='Bin Analysis'!$B7155,'Data Transformation'!$G$425:$G$8425),D7168))</f>
        <v/>
      </c>
      <c r="F7168" t="str">
        <f t="shared" si="894"/>
        <v/>
      </c>
      <c r="G7168">
        <f>Weighting!$H$16</f>
        <v>0</v>
      </c>
      <c r="H7168">
        <f t="array" ref="H7168">FREQUENCY(IF('Data Transformation'!$B$4:$B$8425=B7155,'Data Transformation'!$G$4:$G$8425),'Bin Analysis'!$B7168)</f>
        <v>19</v>
      </c>
      <c r="I7168">
        <f t="shared" si="895"/>
        <v>0</v>
      </c>
      <c r="J7168">
        <f t="shared" si="896"/>
        <v>0</v>
      </c>
      <c r="K7168">
        <f>J7168*Weighting!$W$16</f>
        <v>0</v>
      </c>
      <c r="M7168" s="14"/>
    </row>
    <row r="7169" spans="1:25" x14ac:dyDescent="0.25">
      <c r="A7169" s="32" t="str">
        <f>IF(Weighting!$P$17&gt;0,B7169,"")</f>
        <v/>
      </c>
      <c r="B7169">
        <f>Weighting!$C$17</f>
        <v>1.762</v>
      </c>
      <c r="C7169">
        <f>Weighting!$F$17</f>
        <v>0</v>
      </c>
      <c r="D7169" t="b">
        <f>IF(C7169=1,'Data Transformation'!$G$3+0.5*'Data Transformation'!$W$25,IF(C7170=1,D7170-'Data Transformation'!$W$25,FALSE))</f>
        <v>0</v>
      </c>
      <c r="E7169" t="str">
        <f t="array" ref="E7169">IF(ISLOGICAL(D7169),"",FREQUENCY(IF('Data Transformation'!$B$425:$B$8425='Bin Analysis'!$B7155,'Data Transformation'!$G$425:$G$8425),D7169))</f>
        <v/>
      </c>
      <c r="F7169" t="str">
        <f t="shared" si="894"/>
        <v/>
      </c>
      <c r="G7169">
        <f>Weighting!$H$17</f>
        <v>0</v>
      </c>
      <c r="H7169">
        <f t="array" ref="H7169">FREQUENCY(IF('Data Transformation'!$B$4:$B$8425=B7155,'Data Transformation'!$G$4:$G$8425),'Bin Analysis'!$B7169)</f>
        <v>19</v>
      </c>
      <c r="I7169">
        <f t="shared" si="895"/>
        <v>0</v>
      </c>
      <c r="J7169">
        <f t="shared" si="896"/>
        <v>0</v>
      </c>
      <c r="K7169">
        <f>J7169*Weighting!$W$17</f>
        <v>0</v>
      </c>
      <c r="M7169" s="14"/>
    </row>
    <row r="7170" spans="1:25" x14ac:dyDescent="0.25">
      <c r="A7170" s="32" t="str">
        <f>IF(Weighting!$P$18&gt;0,B7170,"")</f>
        <v/>
      </c>
      <c r="B7170">
        <f>Weighting!$C$18</f>
        <v>1.893</v>
      </c>
      <c r="C7170">
        <f>Weighting!$F$18</f>
        <v>0</v>
      </c>
      <c r="D7170" t="b">
        <f>IF(C7170=1,'Data Transformation'!$G$3+0.5*'Data Transformation'!$W$25,IF(C7171=1,D7171-'Data Transformation'!$W$25,FALSE))</f>
        <v>0</v>
      </c>
      <c r="E7170" t="str">
        <f t="array" ref="E7170">IF(ISLOGICAL(D7170),"",FREQUENCY(IF('Data Transformation'!$B$425:$B$8425='Bin Analysis'!$B7155,'Data Transformation'!$G$425:$G$8425),D7170))</f>
        <v/>
      </c>
      <c r="F7170" t="str">
        <f t="shared" si="894"/>
        <v/>
      </c>
      <c r="G7170">
        <f>Weighting!$H$18</f>
        <v>0</v>
      </c>
      <c r="H7170">
        <f t="array" ref="H7170">FREQUENCY(IF('Data Transformation'!$B$4:$B$8425=B7155,'Data Transformation'!$G$4:$G$8425),'Bin Analysis'!$B7170)</f>
        <v>19</v>
      </c>
      <c r="I7170">
        <f t="shared" si="895"/>
        <v>0</v>
      </c>
      <c r="J7170">
        <f t="shared" si="896"/>
        <v>0</v>
      </c>
      <c r="K7170">
        <f>J7170*Weighting!$W$18</f>
        <v>0</v>
      </c>
      <c r="M7170" s="14"/>
    </row>
    <row r="7171" spans="1:25" x14ac:dyDescent="0.25">
      <c r="A7171" s="32" t="str">
        <f>IF(Weighting!$P$19&gt;0,B7171,"")</f>
        <v/>
      </c>
      <c r="B7171">
        <f>Weighting!$C$19</f>
        <v>2.024</v>
      </c>
      <c r="C7171">
        <f>Weighting!$F$19</f>
        <v>0</v>
      </c>
      <c r="D7171" t="b">
        <f>IF(C7171=1,'Data Transformation'!$G$3+0.5*'Data Transformation'!$W$25,IF(C7172=1,D7172-'Data Transformation'!$W$25,FALSE))</f>
        <v>0</v>
      </c>
      <c r="E7171" t="str">
        <f t="array" ref="E7171">IF(ISLOGICAL(D7171),"",FREQUENCY(IF('Data Transformation'!$B$425:$B$8425='Bin Analysis'!$B7155,'Data Transformation'!$G$425:$G$8425),D7171))</f>
        <v/>
      </c>
      <c r="F7171" t="str">
        <f t="shared" si="894"/>
        <v/>
      </c>
      <c r="G7171">
        <f>Weighting!$H$19</f>
        <v>0</v>
      </c>
      <c r="H7171">
        <f t="array" ref="H7171">FREQUENCY(IF('Data Transformation'!$B$4:$B$8425=B7155,'Data Transformation'!$G$4:$G$8425),'Bin Analysis'!$B7171)</f>
        <v>19</v>
      </c>
      <c r="I7171">
        <f t="shared" si="895"/>
        <v>0</v>
      </c>
      <c r="J7171">
        <f t="shared" si="896"/>
        <v>0</v>
      </c>
      <c r="K7171">
        <f>J7171*Weighting!$W$19</f>
        <v>0</v>
      </c>
      <c r="M7171" s="14"/>
    </row>
    <row r="7172" spans="1:25" x14ac:dyDescent="0.25">
      <c r="A7172" s="32" t="str">
        <f>IF(Weighting!$P$20&gt;0,B7172,"")</f>
        <v/>
      </c>
      <c r="B7172">
        <f>Weighting!$C$20</f>
        <v>2.1550000000000002</v>
      </c>
      <c r="C7172">
        <f>Weighting!$F$20</f>
        <v>0</v>
      </c>
      <c r="D7172" t="b">
        <f>IF(C7172=1,'Data Transformation'!$G$3+0.5*'Data Transformation'!$W$25,IF(C7173=1,D7173-'Data Transformation'!$W$25,FALSE))</f>
        <v>0</v>
      </c>
      <c r="E7172" t="str">
        <f t="array" ref="E7172">IF(ISLOGICAL(D7172),"",FREQUENCY(IF('Data Transformation'!$B$425:$B$8425='Bin Analysis'!$B7155,'Data Transformation'!$G$425:$G$8425),D7172))</f>
        <v/>
      </c>
      <c r="F7172" t="str">
        <f t="shared" si="894"/>
        <v/>
      </c>
      <c r="G7172">
        <f>Weighting!$H$20</f>
        <v>0</v>
      </c>
      <c r="H7172">
        <f t="array" ref="H7172">FREQUENCY(IF('Data Transformation'!$B$4:$B$8425=B7155,'Data Transformation'!$G$4:$G$8425),'Bin Analysis'!$B7172)</f>
        <v>19</v>
      </c>
      <c r="I7172">
        <f t="shared" si="895"/>
        <v>0</v>
      </c>
      <c r="J7172">
        <f t="shared" si="896"/>
        <v>0</v>
      </c>
      <c r="K7172">
        <f>J7172*Weighting!$W$20</f>
        <v>0</v>
      </c>
      <c r="M7172" s="14"/>
    </row>
    <row r="7173" spans="1:25" x14ac:dyDescent="0.25">
      <c r="A7173" s="32" t="str">
        <f>IF(Weighting!$P$21&gt;0,B7173,"")</f>
        <v/>
      </c>
      <c r="B7173">
        <f>Weighting!$C$21</f>
        <v>2.2860000000000005</v>
      </c>
      <c r="C7173">
        <f>Weighting!$F$21</f>
        <v>0</v>
      </c>
      <c r="D7173" t="b">
        <f>IF(C7173=1,'Data Transformation'!$G$3+0.5*'Data Transformation'!$W$25,IF(C7174=1,D7174-'Data Transformation'!$W$25,FALSE))</f>
        <v>0</v>
      </c>
      <c r="E7173" t="str">
        <f t="array" ref="E7173">IF(ISLOGICAL(D7173),"",FREQUENCY(IF('Data Transformation'!$B$425:$B$8425='Bin Analysis'!$B7155,'Data Transformation'!$G$425:$G$8425),D7173))</f>
        <v/>
      </c>
      <c r="F7173" t="str">
        <f t="shared" si="894"/>
        <v/>
      </c>
      <c r="G7173">
        <f>Weighting!$H$21</f>
        <v>0</v>
      </c>
      <c r="H7173">
        <f t="array" ref="H7173">FREQUENCY(IF('Data Transformation'!$B$4:$B$8425=B7155,'Data Transformation'!$G$4:$G$8425),'Bin Analysis'!$B7173)</f>
        <v>19</v>
      </c>
      <c r="I7173">
        <f t="shared" si="895"/>
        <v>0</v>
      </c>
      <c r="J7173">
        <f t="shared" si="896"/>
        <v>0</v>
      </c>
      <c r="K7173">
        <f>J7173*Weighting!$W$21</f>
        <v>0</v>
      </c>
      <c r="M7173" s="14"/>
    </row>
    <row r="7174" spans="1:25" x14ac:dyDescent="0.25">
      <c r="A7174" s="32" t="str">
        <f>IF(Weighting!$P$22&gt;0,B7174,"")</f>
        <v/>
      </c>
      <c r="B7174">
        <f>Weighting!$C$22</f>
        <v>2.4170000000000007</v>
      </c>
      <c r="C7174">
        <f>Weighting!$F$22</f>
        <v>0</v>
      </c>
      <c r="D7174" t="b">
        <f>IF(C7174=1,'Data Transformation'!$G$3+0.5*'Data Transformation'!$W$25,IF(C7175=1,D7175-'Data Transformation'!$W$25,FALSE))</f>
        <v>0</v>
      </c>
      <c r="E7174" t="str">
        <f t="array" ref="E7174">IF(ISLOGICAL(D7174),"",FREQUENCY(IF('Data Transformation'!$B$425:$B$8425='Bin Analysis'!$B7155,'Data Transformation'!$G$425:$G$8425),D7174))</f>
        <v/>
      </c>
      <c r="F7174" t="str">
        <f t="shared" si="894"/>
        <v/>
      </c>
      <c r="G7174">
        <f>Weighting!$H$22</f>
        <v>0</v>
      </c>
      <c r="H7174">
        <f t="array" ref="H7174">FREQUENCY(IF('Data Transformation'!$B$4:$B$8425=B7155,'Data Transformation'!$G$4:$G$8425),'Bin Analysis'!$B7174)</f>
        <v>19</v>
      </c>
      <c r="I7174">
        <f t="shared" si="895"/>
        <v>0</v>
      </c>
      <c r="J7174">
        <f t="shared" si="896"/>
        <v>0</v>
      </c>
      <c r="K7174">
        <f>J7174*Weighting!$W$22</f>
        <v>0</v>
      </c>
      <c r="M7174" s="14"/>
    </row>
    <row r="7175" spans="1:25" x14ac:dyDescent="0.25">
      <c r="A7175" s="32" t="str">
        <f>IF(Weighting!$P$23&gt;0,B7175,"")</f>
        <v/>
      </c>
      <c r="B7175">
        <f>Weighting!$C$23</f>
        <v>2.5480000000000009</v>
      </c>
      <c r="C7175">
        <f>Weighting!$F$23</f>
        <v>0</v>
      </c>
      <c r="D7175" t="b">
        <f>IF(C7175=1,'Data Transformation'!$G$3+0.5*'Data Transformation'!$W$25,IF(C7176=1,D7176-'Data Transformation'!$W$25,FALSE))</f>
        <v>0</v>
      </c>
      <c r="E7175" t="str">
        <f t="array" ref="E7175">IF(ISLOGICAL(D7175),"",FREQUENCY(IF('Data Transformation'!$B$425:$B$8425='Bin Analysis'!$B7155,'Data Transformation'!$G$425:$G$8425),D7175))</f>
        <v/>
      </c>
      <c r="F7175" t="str">
        <f t="shared" si="894"/>
        <v/>
      </c>
      <c r="G7175">
        <f>Weighting!$H$23</f>
        <v>0</v>
      </c>
      <c r="H7175">
        <f t="array" ref="H7175">FREQUENCY(IF('Data Transformation'!$B$4:$B$8425=B7155,'Data Transformation'!$G$4:$G$8425),'Bin Analysis'!$B7175)</f>
        <v>19</v>
      </c>
      <c r="I7175">
        <f t="shared" si="895"/>
        <v>0</v>
      </c>
      <c r="J7175">
        <f t="shared" si="896"/>
        <v>0</v>
      </c>
      <c r="K7175">
        <f>J7175*Weighting!$W$23</f>
        <v>0</v>
      </c>
      <c r="M7175" s="14"/>
    </row>
    <row r="7176" spans="1:25" x14ac:dyDescent="0.25">
      <c r="A7176" s="32" t="str">
        <f>IF(Weighting!$P$24&gt;0,B7176,"")</f>
        <v/>
      </c>
      <c r="B7176">
        <f>Weighting!$C$24</f>
        <v>2.6790000000000012</v>
      </c>
      <c r="C7176">
        <f>Weighting!$F$24</f>
        <v>0</v>
      </c>
      <c r="D7176" t="b">
        <f>IF(C7176=1,'Data Transformation'!$G$3+0.5*'Data Transformation'!$W$25,IF(C7177=1,D7177-'Data Transformation'!$W$25,FALSE))</f>
        <v>0</v>
      </c>
      <c r="E7176" t="str">
        <f t="array" ref="E7176">IF(ISLOGICAL(D7176),"",FREQUENCY(IF('Data Transformation'!$B$425:$B$8425='Bin Analysis'!$B7155,'Data Transformation'!$G$425:$G$8425),D7176))</f>
        <v/>
      </c>
      <c r="F7176" t="str">
        <f t="shared" si="894"/>
        <v/>
      </c>
      <c r="G7176">
        <f>Weighting!$H$24</f>
        <v>0</v>
      </c>
      <c r="H7176">
        <f t="array" ref="H7176">FREQUENCY(IF('Data Transformation'!$B$4:$B$8425=B7155,'Data Transformation'!$G$4:$G$8425),'Bin Analysis'!$B7176)</f>
        <v>19</v>
      </c>
      <c r="I7176">
        <f t="shared" si="895"/>
        <v>0</v>
      </c>
      <c r="J7176">
        <f t="shared" si="896"/>
        <v>0</v>
      </c>
      <c r="K7176">
        <f>J7176*Weighting!$W$24</f>
        <v>0</v>
      </c>
      <c r="M7176" s="14"/>
    </row>
    <row r="7177" spans="1:25" x14ac:dyDescent="0.25">
      <c r="A7177" s="32" t="str">
        <f>IF(Weighting!$P$25&gt;0,B7177,"")</f>
        <v/>
      </c>
      <c r="B7177">
        <f>Weighting!$C$25</f>
        <v>2.8100000000000014</v>
      </c>
      <c r="C7177">
        <f>Weighting!$F$25</f>
        <v>0</v>
      </c>
      <c r="D7177" t="b">
        <f>IF(C7177=1,'Data Transformation'!$G$3+0.5*'Data Transformation'!$W$25,IF(C7178=1,D7178-'Data Transformation'!$W$25,FALSE))</f>
        <v>0</v>
      </c>
      <c r="E7177" t="str">
        <f t="array" ref="E7177">IF(ISLOGICAL(D7177),"",FREQUENCY(IF('Data Transformation'!$B$425:$B$8425='Bin Analysis'!$B7155,'Data Transformation'!$G$425:$G$8425),D7177))</f>
        <v/>
      </c>
      <c r="F7177" t="str">
        <f t="shared" si="894"/>
        <v/>
      </c>
      <c r="G7177">
        <f>Weighting!$H$25</f>
        <v>0</v>
      </c>
      <c r="H7177">
        <f t="array" ref="H7177">FREQUENCY(IF('Data Transformation'!$B$4:$B$8425=B7155,'Data Transformation'!$G$4:$G$8425),'Bin Analysis'!$B7177)</f>
        <v>19</v>
      </c>
      <c r="I7177">
        <f t="shared" si="895"/>
        <v>0</v>
      </c>
      <c r="J7177">
        <f t="shared" si="896"/>
        <v>0</v>
      </c>
      <c r="K7177">
        <f>J7177*Weighting!$W$25</f>
        <v>0</v>
      </c>
      <c r="M7177" s="14"/>
    </row>
    <row r="7178" spans="1:25" x14ac:dyDescent="0.25">
      <c r="O7178"/>
      <c r="P7178"/>
      <c r="Q7178"/>
      <c r="R7178"/>
    </row>
    <row r="7179" spans="1:25" ht="23.25" x14ac:dyDescent="0.35">
      <c r="A7179" s="21" t="s">
        <v>0</v>
      </c>
      <c r="B7179" s="21">
        <f>IFERROR(VLOOKUP(C7179,'Data Transformation'!$L$6:$M$426,2,FALSE),"")</f>
        <v>299</v>
      </c>
      <c r="C7179" s="21">
        <f>C7155+1</f>
        <v>299</v>
      </c>
      <c r="D7179" s="21"/>
      <c r="E7179" s="21"/>
      <c r="F7179" s="21"/>
      <c r="G7179" s="21"/>
      <c r="H7179" s="22"/>
      <c r="I7179" s="22"/>
      <c r="J7179" s="22"/>
      <c r="K7179" s="21"/>
      <c r="L7179" s="21">
        <f>B7179</f>
        <v>299</v>
      </c>
      <c r="M7179" s="23">
        <f>INDEX('Data Transformation'!$O$4:$O$424,MATCH($B7179,'Data Transformation'!$M$4:$M$424,0),MATCH($M$2,'Data Transformation'!$O$3,0))</f>
        <v>19</v>
      </c>
      <c r="N7179" s="27">
        <f>IF('Input and Summary Results'!$J$16="minimum",'Bin Analysis'!X7180/(M7179-1),'Bin Analysis'!Y7179/('Bin Analysis'!M7179-1))</f>
        <v>0.1111111111111111</v>
      </c>
      <c r="O7179" s="27">
        <f>IF(M7179=FALSE,NA(),(VLOOKUP(1,C7182:K7201,4,FALSE))/(M7179-1))</f>
        <v>0.72222222222222221</v>
      </c>
      <c r="P7179" s="27">
        <f>IF(M7179=FALSE,NA(),SUM(J7182:J7201)/Weighting!$S$5)</f>
        <v>0.4</v>
      </c>
      <c r="Q7179" s="27">
        <f>IF(M7179=FALSE,NA(),SUM(K7182:K7201)/Weighting!$S$6)</f>
        <v>0.34782608695652173</v>
      </c>
      <c r="R7179" s="27">
        <f>IF(M7179=FALSE,NA(),(VLOOKUP(1,G7182:K7201,3,FALSE))/(M7179-1))</f>
        <v>0</v>
      </c>
      <c r="S7179" s="22" t="str">
        <f>IF(M7179=FALSE,NA(),IF(SUM(J7182:J7201)=2,"yes","no"))</f>
        <v>no</v>
      </c>
      <c r="X7179" s="2" cm="2">
        <f t="array" ref="X7179:X7180">FREQUENCY(IF('Data Transformation'!$B$425:$B$6424='Bin Analysis'!L7179,'Data Transformation'!$G$425:$G$6424),'Data Transformation'!$U$11)</f>
        <v>16</v>
      </c>
      <c r="Y7179" s="2" cm="2">
        <f t="array" ref="Y7179:Y7180">FREQUENCY(IF('Data Transformation'!$B$425:$B$6424='Bin Analysis'!L7179,'Data Transformation'!$G$425:$G$6424),'Data Transformation'!$U$12)</f>
        <v>3</v>
      </c>
    </row>
    <row r="7180" spans="1:25" x14ac:dyDescent="0.25">
      <c r="A7180" s="14" t="s">
        <v>66</v>
      </c>
      <c r="B7180" t="s">
        <v>47</v>
      </c>
      <c r="C7180" t="s">
        <v>5</v>
      </c>
      <c r="D7180" t="s">
        <v>99</v>
      </c>
      <c r="E7180" t="s">
        <v>100</v>
      </c>
      <c r="F7180" t="s">
        <v>101</v>
      </c>
      <c r="G7180" t="s">
        <v>69</v>
      </c>
      <c r="H7180" t="s">
        <v>31</v>
      </c>
      <c r="I7180" t="s">
        <v>32</v>
      </c>
      <c r="J7180" t="s">
        <v>46</v>
      </c>
      <c r="K7180" s="14" t="s">
        <v>45</v>
      </c>
      <c r="M7180" s="14"/>
      <c r="X7180" s="2">
        <v>2</v>
      </c>
      <c r="Y7180" s="2">
        <v>15</v>
      </c>
    </row>
    <row r="7181" spans="1:25" x14ac:dyDescent="0.25">
      <c r="A7181" s="32"/>
      <c r="D7181" t="b">
        <f>IF(C7181=1,'Data Transformation'!$G$3+0.5*'Data Transformation'!$W$25,IF(C7182=1,D7182-'Data Transformation'!$W$25,FALSE))</f>
        <v>0</v>
      </c>
      <c r="E7181" t="str">
        <f t="array" ref="E7181">IF(ISLOGICAL(D7181),"",FREQUENCY(IF('Data Transformation'!$B$425:$B$8425='Bin Analysis'!$B7179,'Data Transformation'!$G$425:$G$8425),D7181))</f>
        <v/>
      </c>
      <c r="F7181" t="str">
        <f>IF(ISLOGICAL(D7181),"",E7181-E7180)</f>
        <v/>
      </c>
      <c r="M7181" s="14"/>
    </row>
    <row r="7182" spans="1:25" x14ac:dyDescent="0.25">
      <c r="A7182" s="32">
        <f>IF(Weighting!$P$6&gt;0,B7182,"")</f>
        <v>0.32100000000000001</v>
      </c>
      <c r="B7182">
        <f>Weighting!$C$6</f>
        <v>0.32100000000000001</v>
      </c>
      <c r="C7182">
        <f>Weighting!$F$6</f>
        <v>0</v>
      </c>
      <c r="D7182" t="b">
        <f>IF(C7182=1,'Data Transformation'!$G$3+0.5*'Data Transformation'!$W$25,IF(C7183=1,D7183-'Data Transformation'!$W$25,FALSE))</f>
        <v>0</v>
      </c>
      <c r="E7182" t="str">
        <f t="array" ref="E7182">IF(ISLOGICAL(D7182),"",FREQUENCY(IF('Data Transformation'!$B$425:$B$8425='Bin Analysis'!$B7179,'Data Transformation'!$G$425:$G$8425),D7182))</f>
        <v/>
      </c>
      <c r="F7182" t="str">
        <f>IF(ISLOGICAL(D7182),"",E7182-E7181)</f>
        <v/>
      </c>
      <c r="G7182">
        <f>Weighting!$H$6</f>
        <v>1</v>
      </c>
      <c r="H7182">
        <f t="array" ref="H7182">FREQUENCY(IF('Data Transformation'!$B$4:$B$8425=B7179,'Data Transformation'!$G$4:$G$8425),'Bin Analysis'!$B7182)</f>
        <v>0</v>
      </c>
      <c r="I7182">
        <f>H7182-H7181</f>
        <v>0</v>
      </c>
      <c r="J7182">
        <f>IF(I7182=0,0,1)</f>
        <v>0</v>
      </c>
      <c r="K7182">
        <f>J7182*Weighting!$W$6</f>
        <v>0</v>
      </c>
      <c r="M7182" s="14"/>
    </row>
    <row r="7183" spans="1:25" x14ac:dyDescent="0.25">
      <c r="A7183" s="32">
        <f>IF(Weighting!$P$7&gt;0,B7183,"")</f>
        <v>0.45200000000000001</v>
      </c>
      <c r="B7183">
        <f>Weighting!$C$7</f>
        <v>0.45200000000000001</v>
      </c>
      <c r="C7183">
        <f>Weighting!$F$7</f>
        <v>0</v>
      </c>
      <c r="D7183" t="b">
        <f>IF(C7183=1,'Data Transformation'!$G$3+0.5*'Data Transformation'!$W$25,IF(C7184=1,D7184-'Data Transformation'!$W$25,FALSE))</f>
        <v>0</v>
      </c>
      <c r="E7183" t="str">
        <f t="array" ref="E7183">IF(ISLOGICAL(D7183),"",FREQUENCY(IF('Data Transformation'!$B$425:$B$8425='Bin Analysis'!$B7179,'Data Transformation'!$G$425:$G$8425),D7183))</f>
        <v/>
      </c>
      <c r="F7183" t="str">
        <f t="shared" ref="F7183:F7201" si="897">IF(ISLOGICAL(D7183),"",E7183-E7182)</f>
        <v/>
      </c>
      <c r="G7183">
        <f>Weighting!$H$7</f>
        <v>0</v>
      </c>
      <c r="H7183">
        <f t="array" ref="H7183">FREQUENCY(IF('Data Transformation'!$B$4:$B$8425=B7179,'Data Transformation'!$G$4:$G$8425),'Bin Analysis'!$B7183)</f>
        <v>0</v>
      </c>
      <c r="I7183">
        <f t="shared" ref="I7183:I7201" si="898">H7183-H7182</f>
        <v>0</v>
      </c>
      <c r="J7183">
        <f>IF(I7183=0,0,1)</f>
        <v>0</v>
      </c>
      <c r="K7183">
        <f>J7183*Weighting!$W$7</f>
        <v>0</v>
      </c>
      <c r="M7183" s="14"/>
    </row>
    <row r="7184" spans="1:25" x14ac:dyDescent="0.25">
      <c r="A7184" s="32">
        <f>IF(Weighting!$P$8&gt;0,B7184,"")</f>
        <v>0.58299999999999996</v>
      </c>
      <c r="B7184">
        <f>Weighting!$C$8</f>
        <v>0.58299999999999996</v>
      </c>
      <c r="C7184">
        <f>Weighting!$F$8</f>
        <v>0</v>
      </c>
      <c r="D7184" t="b">
        <f>IF(C7184=1,'Data Transformation'!$G$3+0.5*'Data Transformation'!$W$25,IF(C7185=1,D7185-'Data Transformation'!$W$25,FALSE))</f>
        <v>0</v>
      </c>
      <c r="E7184" t="str">
        <f t="array" ref="E7184">IF(ISLOGICAL(D7184),"",FREQUENCY(IF('Data Transformation'!$B$425:$B$8425='Bin Analysis'!$B7179,'Data Transformation'!$G$425:$G$8425),D7184))</f>
        <v/>
      </c>
      <c r="F7184" t="str">
        <f t="shared" si="897"/>
        <v/>
      </c>
      <c r="G7184">
        <f>Weighting!$H$8</f>
        <v>0</v>
      </c>
      <c r="H7184">
        <f t="array" ref="H7184">FREQUENCY(IF('Data Transformation'!$B$4:$B$8425=B7179,'Data Transformation'!$G$4:$G$8425),'Bin Analysis'!$B7184)</f>
        <v>0</v>
      </c>
      <c r="I7184">
        <f t="shared" si="898"/>
        <v>0</v>
      </c>
      <c r="J7184">
        <f t="shared" ref="J7184:J7201" si="899">IF(I7184=0,0,1)</f>
        <v>0</v>
      </c>
      <c r="K7184">
        <f>J7184*Weighting!$W$8</f>
        <v>0</v>
      </c>
      <c r="M7184" s="14"/>
    </row>
    <row r="7185" spans="1:13" x14ac:dyDescent="0.25">
      <c r="A7185" s="32">
        <f>IF(Weighting!$P$9&gt;0,B7185,"")</f>
        <v>0.71399999999999997</v>
      </c>
      <c r="B7185" s="50">
        <f>Weighting!$C$9</f>
        <v>0.71399999999999997</v>
      </c>
      <c r="C7185">
        <f>Weighting!$F$9</f>
        <v>0</v>
      </c>
      <c r="D7185" t="b">
        <f>IF(C7185=1,'Data Transformation'!$G$3+0.5*'Data Transformation'!$W$25,IF(C7186=1,D7186-'Data Transformation'!$W$25,FALSE))</f>
        <v>0</v>
      </c>
      <c r="E7185" t="str">
        <f t="array" ref="E7185">IF(ISLOGICAL(D7185),"",FREQUENCY(IF('Data Transformation'!$B$425:$B$8425='Bin Analysis'!$B7179,'Data Transformation'!$G$425:$G$8425),D7185))</f>
        <v/>
      </c>
      <c r="F7185" t="str">
        <f t="shared" si="897"/>
        <v/>
      </c>
      <c r="G7185">
        <f>Weighting!$H$9</f>
        <v>0</v>
      </c>
      <c r="H7185">
        <f t="array" ref="H7185">FREQUENCY(IF('Data Transformation'!$B$4:$B$8425=B7179,'Data Transformation'!$G$4:$G$8425),'Bin Analysis'!$B7185)</f>
        <v>2</v>
      </c>
      <c r="I7185">
        <f t="shared" si="898"/>
        <v>2</v>
      </c>
      <c r="J7185">
        <f t="shared" si="899"/>
        <v>1</v>
      </c>
      <c r="K7185">
        <f>J7185*Weighting!$W$9</f>
        <v>3</v>
      </c>
      <c r="M7185" s="14"/>
    </row>
    <row r="7186" spans="1:13" x14ac:dyDescent="0.25">
      <c r="A7186" s="32">
        <f>IF(Weighting!$P$10&gt;0,B7186,"")</f>
        <v>0.84499999999999997</v>
      </c>
      <c r="B7186">
        <f>Weighting!$C$10</f>
        <v>0.84499999999999997</v>
      </c>
      <c r="C7186">
        <f>Weighting!$F$10</f>
        <v>0</v>
      </c>
      <c r="D7186" t="b">
        <f>IF(C7186=1,'Data Transformation'!$G$3+0.5*'Data Transformation'!$W$25,IF(C7187=1,D7187-'Data Transformation'!$W$25,FALSE))</f>
        <v>0</v>
      </c>
      <c r="E7186" t="str">
        <f t="array" ref="E7186">IF(ISLOGICAL(D7186),"",FREQUENCY(IF('Data Transformation'!$B$425:$B$8425='Bin Analysis'!$B7179,'Data Transformation'!$G$425:$G$8425),D7186))</f>
        <v/>
      </c>
      <c r="F7186" t="str">
        <f t="shared" si="897"/>
        <v/>
      </c>
      <c r="G7186">
        <f>Weighting!$H$10</f>
        <v>0</v>
      </c>
      <c r="H7186">
        <f t="array" ref="H7186">FREQUENCY(IF('Data Transformation'!$B$4:$B$8425=B7179,'Data Transformation'!$G$4:$G$8425),'Bin Analysis'!$B7186)</f>
        <v>2</v>
      </c>
      <c r="I7186">
        <f t="shared" si="898"/>
        <v>0</v>
      </c>
      <c r="J7186">
        <f t="shared" si="899"/>
        <v>0</v>
      </c>
      <c r="K7186">
        <f>J7186*Weighting!$W$10</f>
        <v>0</v>
      </c>
      <c r="M7186" s="14"/>
    </row>
    <row r="7187" spans="1:13" x14ac:dyDescent="0.25">
      <c r="A7187" s="32">
        <f>IF(Weighting!$P$11&gt;0,B7187,"")</f>
        <v>0.97599999999999998</v>
      </c>
      <c r="B7187">
        <f>Weighting!$C$11</f>
        <v>0.97599999999999998</v>
      </c>
      <c r="C7187">
        <f>Weighting!$F$11</f>
        <v>0</v>
      </c>
      <c r="D7187">
        <f>IF(C7187=1,'Data Transformation'!$G$3+0.5*'Data Transformation'!$W$25,IF(C7188=1,D7188-'Data Transformation'!$W$25,FALSE))</f>
        <v>0.86899999999999999</v>
      </c>
      <c r="E7187">
        <f t="array" ref="E7187">IF(ISLOGICAL(D7187),"",FREQUENCY(IF('Data Transformation'!$B$425:$B$8425='Bin Analysis'!$B7179,'Data Transformation'!$G$425:$G$8425),D7187))</f>
        <v>3</v>
      </c>
      <c r="F7187" t="e">
        <f t="shared" si="897"/>
        <v>#VALUE!</v>
      </c>
      <c r="G7187">
        <f>Weighting!$H$11</f>
        <v>0</v>
      </c>
      <c r="H7187">
        <f t="array" ref="H7187">FREQUENCY(IF('Data Transformation'!$B$4:$B$8425=B7179,'Data Transformation'!$G$4:$G$8425),'Bin Analysis'!$B7187)</f>
        <v>10</v>
      </c>
      <c r="I7187">
        <f t="shared" si="898"/>
        <v>8</v>
      </c>
      <c r="J7187">
        <f t="shared" si="899"/>
        <v>1</v>
      </c>
      <c r="K7187">
        <f>J7187*Weighting!$W$11</f>
        <v>2</v>
      </c>
      <c r="M7187" s="14"/>
    </row>
    <row r="7188" spans="1:13" x14ac:dyDescent="0.25">
      <c r="A7188" s="32">
        <f>IF(Weighting!$P$12&gt;0,B7188,"")</f>
        <v>1.107</v>
      </c>
      <c r="B7188">
        <f>Weighting!$C$12</f>
        <v>1.107</v>
      </c>
      <c r="C7188">
        <f>Weighting!$F$12</f>
        <v>1</v>
      </c>
      <c r="D7188">
        <f>IF(C7188=1,'Data Transformation'!$G$3+0.5*'Data Transformation'!$W$25,IF(C7189=1,D7189-'Data Transformation'!$W$25,FALSE))</f>
        <v>1.131</v>
      </c>
      <c r="E7188">
        <f t="array" ref="E7188">IF(ISLOGICAL(D7188),"",FREQUENCY(IF('Data Transformation'!$B$425:$B$8425='Bin Analysis'!$B7179,'Data Transformation'!$G$425:$G$8425),D7188))</f>
        <v>16</v>
      </c>
      <c r="F7188">
        <f t="shared" si="897"/>
        <v>13</v>
      </c>
      <c r="G7188">
        <f>Weighting!$H$12</f>
        <v>0</v>
      </c>
      <c r="H7188">
        <f t="array" ref="H7188">FREQUENCY(IF('Data Transformation'!$B$4:$B$8425=B7179,'Data Transformation'!$G$4:$G$8425),'Bin Analysis'!$B7188)</f>
        <v>17</v>
      </c>
      <c r="I7188">
        <f t="shared" si="898"/>
        <v>7</v>
      </c>
      <c r="J7188">
        <f t="shared" si="899"/>
        <v>1</v>
      </c>
      <c r="K7188">
        <f>J7188*Weighting!$W$12</f>
        <v>1</v>
      </c>
      <c r="M7188" s="14"/>
    </row>
    <row r="7189" spans="1:13" x14ac:dyDescent="0.25">
      <c r="A7189" s="32">
        <f>IF(Weighting!$P$13&gt;0,B7189,"")</f>
        <v>1.238</v>
      </c>
      <c r="B7189">
        <f>Weighting!$C$13</f>
        <v>1.238</v>
      </c>
      <c r="C7189">
        <f>Weighting!$F$13</f>
        <v>0</v>
      </c>
      <c r="D7189" t="b">
        <f>IF(C7189=1,'Data Transformation'!$G$3+0.5*'Data Transformation'!$W$25,IF(C7190=1,D7190-'Data Transformation'!$W$25,FALSE))</f>
        <v>0</v>
      </c>
      <c r="E7189" t="str">
        <f t="array" ref="E7189">IF(ISLOGICAL(D7189),"",FREQUENCY(IF('Data Transformation'!$B$425:$B$8425='Bin Analysis'!$B7179,'Data Transformation'!$G$425:$G$8425),D7189))</f>
        <v/>
      </c>
      <c r="F7189" t="str">
        <f t="shared" si="897"/>
        <v/>
      </c>
      <c r="G7189">
        <f>Weighting!$H$13</f>
        <v>0</v>
      </c>
      <c r="H7189">
        <f t="array" ref="H7189">FREQUENCY(IF('Data Transformation'!$B$4:$B$8425=B7179,'Data Transformation'!$G$4:$G$8425),'Bin Analysis'!$B7189)</f>
        <v>19</v>
      </c>
      <c r="I7189">
        <f t="shared" si="898"/>
        <v>2</v>
      </c>
      <c r="J7189">
        <f t="shared" si="899"/>
        <v>1</v>
      </c>
      <c r="K7189">
        <f>J7189*Weighting!$W$13</f>
        <v>2</v>
      </c>
      <c r="M7189" s="14"/>
    </row>
    <row r="7190" spans="1:13" x14ac:dyDescent="0.25">
      <c r="A7190" s="32">
        <f>IF(Weighting!$P$14&gt;0,B7190,"")</f>
        <v>1.369</v>
      </c>
      <c r="B7190">
        <f>Weighting!$C$14</f>
        <v>1.369</v>
      </c>
      <c r="C7190">
        <f>Weighting!$F$14</f>
        <v>0</v>
      </c>
      <c r="D7190" t="b">
        <f>IF(C7190=1,'Data Transformation'!$G$3+0.5*'Data Transformation'!$W$25,IF(C7191=1,D7191-'Data Transformation'!$W$25,FALSE))</f>
        <v>0</v>
      </c>
      <c r="E7190" t="str">
        <f t="array" ref="E7190">IF(ISLOGICAL(D7190),"",FREQUENCY(IF('Data Transformation'!$B$425:$B$8425='Bin Analysis'!$B7179,'Data Transformation'!$G$425:$G$8425),D7190))</f>
        <v/>
      </c>
      <c r="F7190" t="str">
        <f t="shared" si="897"/>
        <v/>
      </c>
      <c r="G7190">
        <f>Weighting!$H$14</f>
        <v>0</v>
      </c>
      <c r="H7190">
        <f t="array" ref="H7190">FREQUENCY(IF('Data Transformation'!$B$4:$B$8425=B7179,'Data Transformation'!$G$4:$G$8425),'Bin Analysis'!$B7190)</f>
        <v>19</v>
      </c>
      <c r="I7190">
        <f t="shared" si="898"/>
        <v>0</v>
      </c>
      <c r="J7190">
        <f t="shared" si="899"/>
        <v>0</v>
      </c>
      <c r="K7190">
        <f>J7190*Weighting!$W$14</f>
        <v>0</v>
      </c>
      <c r="M7190" s="14"/>
    </row>
    <row r="7191" spans="1:13" x14ac:dyDescent="0.25">
      <c r="A7191" s="32">
        <f>IF(Weighting!$P$15&gt;0,B7191,"")</f>
        <v>1.5000009999999999</v>
      </c>
      <c r="B7191">
        <f>Weighting!$C$15</f>
        <v>1.5000009999999999</v>
      </c>
      <c r="C7191">
        <f>Weighting!$F$15</f>
        <v>0</v>
      </c>
      <c r="D7191" t="b">
        <f>IF(C7191=1,'Data Transformation'!$G$3+0.5*'Data Transformation'!$W$25,IF(C7192=1,D7192-'Data Transformation'!$W$25,FALSE))</f>
        <v>0</v>
      </c>
      <c r="E7191" t="str">
        <f t="array" ref="E7191">IF(ISLOGICAL(D7191),"",FREQUENCY(IF('Data Transformation'!$B$425:$B$8425='Bin Analysis'!$B7179,'Data Transformation'!$G$425:$G$8425),D7191))</f>
        <v/>
      </c>
      <c r="F7191" t="str">
        <f t="shared" si="897"/>
        <v/>
      </c>
      <c r="G7191">
        <f>Weighting!$H$15</f>
        <v>0</v>
      </c>
      <c r="H7191">
        <f t="array" ref="H7191">FREQUENCY(IF('Data Transformation'!$B$4:$B$8425=B7179,'Data Transformation'!$G$4:$G$8425),'Bin Analysis'!$B7191)</f>
        <v>19</v>
      </c>
      <c r="I7191">
        <f t="shared" si="898"/>
        <v>0</v>
      </c>
      <c r="J7191">
        <f t="shared" si="899"/>
        <v>0</v>
      </c>
      <c r="K7191">
        <f>J7191*Weighting!$W$15</f>
        <v>0</v>
      </c>
      <c r="M7191" s="14"/>
    </row>
    <row r="7192" spans="1:13" x14ac:dyDescent="0.25">
      <c r="A7192" s="32" t="str">
        <f>IF(Weighting!$P$16&gt;0,B7192,"")</f>
        <v/>
      </c>
      <c r="B7192">
        <f>Weighting!$C$16</f>
        <v>1.631</v>
      </c>
      <c r="C7192">
        <f>Weighting!$F$16</f>
        <v>0</v>
      </c>
      <c r="D7192" t="b">
        <f>IF(C7192=1,'Data Transformation'!$G$3+0.5*'Data Transformation'!$W$25,IF(C7193=1,D7193-'Data Transformation'!$W$25,FALSE))</f>
        <v>0</v>
      </c>
      <c r="E7192" t="str">
        <f t="array" ref="E7192">IF(ISLOGICAL(D7192),"",FREQUENCY(IF('Data Transformation'!$B$425:$B$8425='Bin Analysis'!$B7179,'Data Transformation'!$G$425:$G$8425),D7192))</f>
        <v/>
      </c>
      <c r="F7192" t="str">
        <f t="shared" si="897"/>
        <v/>
      </c>
      <c r="G7192">
        <f>Weighting!$H$16</f>
        <v>0</v>
      </c>
      <c r="H7192">
        <f t="array" ref="H7192">FREQUENCY(IF('Data Transformation'!$B$4:$B$8425=B7179,'Data Transformation'!$G$4:$G$8425),'Bin Analysis'!$B7192)</f>
        <v>19</v>
      </c>
      <c r="I7192">
        <f t="shared" si="898"/>
        <v>0</v>
      </c>
      <c r="J7192">
        <f t="shared" si="899"/>
        <v>0</v>
      </c>
      <c r="K7192">
        <f>J7192*Weighting!$W$16</f>
        <v>0</v>
      </c>
      <c r="M7192" s="14"/>
    </row>
    <row r="7193" spans="1:13" x14ac:dyDescent="0.25">
      <c r="A7193" s="32" t="str">
        <f>IF(Weighting!$P$17&gt;0,B7193,"")</f>
        <v/>
      </c>
      <c r="B7193">
        <f>Weighting!$C$17</f>
        <v>1.762</v>
      </c>
      <c r="C7193">
        <f>Weighting!$F$17</f>
        <v>0</v>
      </c>
      <c r="D7193" t="b">
        <f>IF(C7193=1,'Data Transformation'!$G$3+0.5*'Data Transformation'!$W$25,IF(C7194=1,D7194-'Data Transformation'!$W$25,FALSE))</f>
        <v>0</v>
      </c>
      <c r="E7193" t="str">
        <f t="array" ref="E7193">IF(ISLOGICAL(D7193),"",FREQUENCY(IF('Data Transformation'!$B$425:$B$8425='Bin Analysis'!$B7179,'Data Transformation'!$G$425:$G$8425),D7193))</f>
        <v/>
      </c>
      <c r="F7193" t="str">
        <f t="shared" si="897"/>
        <v/>
      </c>
      <c r="G7193">
        <f>Weighting!$H$17</f>
        <v>0</v>
      </c>
      <c r="H7193">
        <f t="array" ref="H7193">FREQUENCY(IF('Data Transformation'!$B$4:$B$8425=B7179,'Data Transformation'!$G$4:$G$8425),'Bin Analysis'!$B7193)</f>
        <v>19</v>
      </c>
      <c r="I7193">
        <f t="shared" si="898"/>
        <v>0</v>
      </c>
      <c r="J7193">
        <f t="shared" si="899"/>
        <v>0</v>
      </c>
      <c r="K7193">
        <f>J7193*Weighting!$W$17</f>
        <v>0</v>
      </c>
      <c r="M7193" s="14"/>
    </row>
    <row r="7194" spans="1:13" x14ac:dyDescent="0.25">
      <c r="A7194" s="32" t="str">
        <f>IF(Weighting!$P$18&gt;0,B7194,"")</f>
        <v/>
      </c>
      <c r="B7194">
        <f>Weighting!$C$18</f>
        <v>1.893</v>
      </c>
      <c r="C7194">
        <f>Weighting!$F$18</f>
        <v>0</v>
      </c>
      <c r="D7194" t="b">
        <f>IF(C7194=1,'Data Transformation'!$G$3+0.5*'Data Transformation'!$W$25,IF(C7195=1,D7195-'Data Transformation'!$W$25,FALSE))</f>
        <v>0</v>
      </c>
      <c r="E7194" t="str">
        <f t="array" ref="E7194">IF(ISLOGICAL(D7194),"",FREQUENCY(IF('Data Transformation'!$B$425:$B$8425='Bin Analysis'!$B7179,'Data Transformation'!$G$425:$G$8425),D7194))</f>
        <v/>
      </c>
      <c r="F7194" t="str">
        <f t="shared" si="897"/>
        <v/>
      </c>
      <c r="G7194">
        <f>Weighting!$H$18</f>
        <v>0</v>
      </c>
      <c r="H7194">
        <f t="array" ref="H7194">FREQUENCY(IF('Data Transformation'!$B$4:$B$8425=B7179,'Data Transformation'!$G$4:$G$8425),'Bin Analysis'!$B7194)</f>
        <v>19</v>
      </c>
      <c r="I7194">
        <f t="shared" si="898"/>
        <v>0</v>
      </c>
      <c r="J7194">
        <f t="shared" si="899"/>
        <v>0</v>
      </c>
      <c r="K7194">
        <f>J7194*Weighting!$W$18</f>
        <v>0</v>
      </c>
      <c r="M7194" s="14"/>
    </row>
    <row r="7195" spans="1:13" x14ac:dyDescent="0.25">
      <c r="A7195" s="32" t="str">
        <f>IF(Weighting!$P$19&gt;0,B7195,"")</f>
        <v/>
      </c>
      <c r="B7195">
        <f>Weighting!$C$19</f>
        <v>2.024</v>
      </c>
      <c r="C7195">
        <f>Weighting!$F$19</f>
        <v>0</v>
      </c>
      <c r="D7195" t="b">
        <f>IF(C7195=1,'Data Transformation'!$G$3+0.5*'Data Transformation'!$W$25,IF(C7196=1,D7196-'Data Transformation'!$W$25,FALSE))</f>
        <v>0</v>
      </c>
      <c r="E7195" t="str">
        <f t="array" ref="E7195">IF(ISLOGICAL(D7195),"",FREQUENCY(IF('Data Transformation'!$B$425:$B$8425='Bin Analysis'!$B7179,'Data Transformation'!$G$425:$G$8425),D7195))</f>
        <v/>
      </c>
      <c r="F7195" t="str">
        <f t="shared" si="897"/>
        <v/>
      </c>
      <c r="G7195">
        <f>Weighting!$H$19</f>
        <v>0</v>
      </c>
      <c r="H7195">
        <f t="array" ref="H7195">FREQUENCY(IF('Data Transformation'!$B$4:$B$8425=B7179,'Data Transformation'!$G$4:$G$8425),'Bin Analysis'!$B7195)</f>
        <v>19</v>
      </c>
      <c r="I7195">
        <f t="shared" si="898"/>
        <v>0</v>
      </c>
      <c r="J7195">
        <f t="shared" si="899"/>
        <v>0</v>
      </c>
      <c r="K7195">
        <f>J7195*Weighting!$W$19</f>
        <v>0</v>
      </c>
      <c r="M7195" s="14"/>
    </row>
    <row r="7196" spans="1:13" x14ac:dyDescent="0.25">
      <c r="A7196" s="32" t="str">
        <f>IF(Weighting!$P$20&gt;0,B7196,"")</f>
        <v/>
      </c>
      <c r="B7196">
        <f>Weighting!$C$20</f>
        <v>2.1550000000000002</v>
      </c>
      <c r="C7196">
        <f>Weighting!$F$20</f>
        <v>0</v>
      </c>
      <c r="D7196" t="b">
        <f>IF(C7196=1,'Data Transformation'!$G$3+0.5*'Data Transformation'!$W$25,IF(C7197=1,D7197-'Data Transformation'!$W$25,FALSE))</f>
        <v>0</v>
      </c>
      <c r="E7196" t="str">
        <f t="array" ref="E7196">IF(ISLOGICAL(D7196),"",FREQUENCY(IF('Data Transformation'!$B$425:$B$8425='Bin Analysis'!$B7179,'Data Transformation'!$G$425:$G$8425),D7196))</f>
        <v/>
      </c>
      <c r="F7196" t="str">
        <f t="shared" si="897"/>
        <v/>
      </c>
      <c r="G7196">
        <f>Weighting!$H$20</f>
        <v>0</v>
      </c>
      <c r="H7196">
        <f t="array" ref="H7196">FREQUENCY(IF('Data Transformation'!$B$4:$B$8425=B7179,'Data Transformation'!$G$4:$G$8425),'Bin Analysis'!$B7196)</f>
        <v>19</v>
      </c>
      <c r="I7196">
        <f t="shared" si="898"/>
        <v>0</v>
      </c>
      <c r="J7196">
        <f t="shared" si="899"/>
        <v>0</v>
      </c>
      <c r="K7196">
        <f>J7196*Weighting!$W$20</f>
        <v>0</v>
      </c>
      <c r="M7196" s="14"/>
    </row>
    <row r="7197" spans="1:13" x14ac:dyDescent="0.25">
      <c r="A7197" s="32" t="str">
        <f>IF(Weighting!$P$21&gt;0,B7197,"")</f>
        <v/>
      </c>
      <c r="B7197">
        <f>Weighting!$C$21</f>
        <v>2.2860000000000005</v>
      </c>
      <c r="C7197">
        <f>Weighting!$F$21</f>
        <v>0</v>
      </c>
      <c r="D7197" t="b">
        <f>IF(C7197=1,'Data Transformation'!$G$3+0.5*'Data Transformation'!$W$25,IF(C7198=1,D7198-'Data Transformation'!$W$25,FALSE))</f>
        <v>0</v>
      </c>
      <c r="E7197" t="str">
        <f t="array" ref="E7197">IF(ISLOGICAL(D7197),"",FREQUENCY(IF('Data Transformation'!$B$425:$B$8425='Bin Analysis'!$B7179,'Data Transformation'!$G$425:$G$8425),D7197))</f>
        <v/>
      </c>
      <c r="F7197" t="str">
        <f t="shared" si="897"/>
        <v/>
      </c>
      <c r="G7197">
        <f>Weighting!$H$21</f>
        <v>0</v>
      </c>
      <c r="H7197">
        <f t="array" ref="H7197">FREQUENCY(IF('Data Transformation'!$B$4:$B$8425=B7179,'Data Transformation'!$G$4:$G$8425),'Bin Analysis'!$B7197)</f>
        <v>19</v>
      </c>
      <c r="I7197">
        <f t="shared" si="898"/>
        <v>0</v>
      </c>
      <c r="J7197">
        <f t="shared" si="899"/>
        <v>0</v>
      </c>
      <c r="K7197">
        <f>J7197*Weighting!$W$21</f>
        <v>0</v>
      </c>
      <c r="M7197" s="14"/>
    </row>
    <row r="7198" spans="1:13" x14ac:dyDescent="0.25">
      <c r="A7198" s="32" t="str">
        <f>IF(Weighting!$P$22&gt;0,B7198,"")</f>
        <v/>
      </c>
      <c r="B7198">
        <f>Weighting!$C$22</f>
        <v>2.4170000000000007</v>
      </c>
      <c r="C7198">
        <f>Weighting!$F$22</f>
        <v>0</v>
      </c>
      <c r="D7198" t="b">
        <f>IF(C7198=1,'Data Transformation'!$G$3+0.5*'Data Transformation'!$W$25,IF(C7199=1,D7199-'Data Transformation'!$W$25,FALSE))</f>
        <v>0</v>
      </c>
      <c r="E7198" t="str">
        <f t="array" ref="E7198">IF(ISLOGICAL(D7198),"",FREQUENCY(IF('Data Transformation'!$B$425:$B$8425='Bin Analysis'!$B7179,'Data Transformation'!$G$425:$G$8425),D7198))</f>
        <v/>
      </c>
      <c r="F7198" t="str">
        <f t="shared" si="897"/>
        <v/>
      </c>
      <c r="G7198">
        <f>Weighting!$H$22</f>
        <v>0</v>
      </c>
      <c r="H7198">
        <f t="array" ref="H7198">FREQUENCY(IF('Data Transformation'!$B$4:$B$8425=B7179,'Data Transformation'!$G$4:$G$8425),'Bin Analysis'!$B7198)</f>
        <v>19</v>
      </c>
      <c r="I7198">
        <f t="shared" si="898"/>
        <v>0</v>
      </c>
      <c r="J7198">
        <f t="shared" si="899"/>
        <v>0</v>
      </c>
      <c r="K7198">
        <f>J7198*Weighting!$W$22</f>
        <v>0</v>
      </c>
      <c r="M7198" s="14"/>
    </row>
    <row r="7199" spans="1:13" x14ac:dyDescent="0.25">
      <c r="A7199" s="32" t="str">
        <f>IF(Weighting!$P$23&gt;0,B7199,"")</f>
        <v/>
      </c>
      <c r="B7199">
        <f>Weighting!$C$23</f>
        <v>2.5480000000000009</v>
      </c>
      <c r="C7199">
        <f>Weighting!$F$23</f>
        <v>0</v>
      </c>
      <c r="D7199" t="b">
        <f>IF(C7199=1,'Data Transformation'!$G$3+0.5*'Data Transformation'!$W$25,IF(C7200=1,D7200-'Data Transformation'!$W$25,FALSE))</f>
        <v>0</v>
      </c>
      <c r="E7199" t="str">
        <f t="array" ref="E7199">IF(ISLOGICAL(D7199),"",FREQUENCY(IF('Data Transformation'!$B$425:$B$8425='Bin Analysis'!$B7179,'Data Transformation'!$G$425:$G$8425),D7199))</f>
        <v/>
      </c>
      <c r="F7199" t="str">
        <f t="shared" si="897"/>
        <v/>
      </c>
      <c r="G7199">
        <f>Weighting!$H$23</f>
        <v>0</v>
      </c>
      <c r="H7199">
        <f t="array" ref="H7199">FREQUENCY(IF('Data Transformation'!$B$4:$B$8425=B7179,'Data Transformation'!$G$4:$G$8425),'Bin Analysis'!$B7199)</f>
        <v>19</v>
      </c>
      <c r="I7199">
        <f t="shared" si="898"/>
        <v>0</v>
      </c>
      <c r="J7199">
        <f t="shared" si="899"/>
        <v>0</v>
      </c>
      <c r="K7199">
        <f>J7199*Weighting!$W$23</f>
        <v>0</v>
      </c>
      <c r="M7199" s="14"/>
    </row>
    <row r="7200" spans="1:13" x14ac:dyDescent="0.25">
      <c r="A7200" s="32" t="str">
        <f>IF(Weighting!$P$24&gt;0,B7200,"")</f>
        <v/>
      </c>
      <c r="B7200">
        <f>Weighting!$C$24</f>
        <v>2.6790000000000012</v>
      </c>
      <c r="C7200">
        <f>Weighting!$F$24</f>
        <v>0</v>
      </c>
      <c r="D7200" t="b">
        <f>IF(C7200=1,'Data Transformation'!$G$3+0.5*'Data Transformation'!$W$25,IF(C7201=1,D7201-'Data Transformation'!$W$25,FALSE))</f>
        <v>0</v>
      </c>
      <c r="E7200" t="str">
        <f t="array" ref="E7200">IF(ISLOGICAL(D7200),"",FREQUENCY(IF('Data Transformation'!$B$425:$B$8425='Bin Analysis'!$B7179,'Data Transformation'!$G$425:$G$8425),D7200))</f>
        <v/>
      </c>
      <c r="F7200" t="str">
        <f t="shared" si="897"/>
        <v/>
      </c>
      <c r="G7200">
        <f>Weighting!$H$24</f>
        <v>0</v>
      </c>
      <c r="H7200">
        <f t="array" ref="H7200">FREQUENCY(IF('Data Transformation'!$B$4:$B$8425=B7179,'Data Transformation'!$G$4:$G$8425),'Bin Analysis'!$B7200)</f>
        <v>19</v>
      </c>
      <c r="I7200">
        <f t="shared" si="898"/>
        <v>0</v>
      </c>
      <c r="J7200">
        <f t="shared" si="899"/>
        <v>0</v>
      </c>
      <c r="K7200">
        <f>J7200*Weighting!$W$24</f>
        <v>0</v>
      </c>
      <c r="M7200" s="14"/>
    </row>
    <row r="7201" spans="1:25" x14ac:dyDescent="0.25">
      <c r="A7201" s="32" t="str">
        <f>IF(Weighting!$P$25&gt;0,B7201,"")</f>
        <v/>
      </c>
      <c r="B7201">
        <f>Weighting!$C$25</f>
        <v>2.8100000000000014</v>
      </c>
      <c r="C7201">
        <f>Weighting!$F$25</f>
        <v>0</v>
      </c>
      <c r="D7201" t="b">
        <f>IF(C7201=1,'Data Transformation'!$G$3+0.5*'Data Transformation'!$W$25,IF(C7202=1,D7202-'Data Transformation'!$W$25,FALSE))</f>
        <v>0</v>
      </c>
      <c r="E7201" t="str">
        <f t="array" ref="E7201">IF(ISLOGICAL(D7201),"",FREQUENCY(IF('Data Transformation'!$B$425:$B$8425='Bin Analysis'!$B7179,'Data Transformation'!$G$425:$G$8425),D7201))</f>
        <v/>
      </c>
      <c r="F7201" t="str">
        <f t="shared" si="897"/>
        <v/>
      </c>
      <c r="G7201">
        <f>Weighting!$H$25</f>
        <v>0</v>
      </c>
      <c r="H7201">
        <f t="array" ref="H7201">FREQUENCY(IF('Data Transformation'!$B$4:$B$8425=B7179,'Data Transformation'!$G$4:$G$8425),'Bin Analysis'!$B7201)</f>
        <v>19</v>
      </c>
      <c r="I7201">
        <f t="shared" si="898"/>
        <v>0</v>
      </c>
      <c r="J7201">
        <f t="shared" si="899"/>
        <v>0</v>
      </c>
      <c r="K7201">
        <f>J7201*Weighting!$W$25</f>
        <v>0</v>
      </c>
      <c r="M7201" s="14"/>
    </row>
    <row r="7202" spans="1:25" x14ac:dyDescent="0.25">
      <c r="N7202" s="55"/>
      <c r="O7202"/>
      <c r="P7202"/>
      <c r="Q7202"/>
      <c r="R7202"/>
    </row>
    <row r="7203" spans="1:25" ht="23.25" x14ac:dyDescent="0.35">
      <c r="A7203" s="21" t="s">
        <v>0</v>
      </c>
      <c r="B7203" s="21">
        <f>IFERROR(VLOOKUP(C7203,'Data Transformation'!$L$6:$M$426,2,FALSE),"")</f>
        <v>300</v>
      </c>
      <c r="C7203" s="21">
        <f>C7179+1</f>
        <v>300</v>
      </c>
      <c r="D7203" s="21"/>
      <c r="E7203" s="21"/>
      <c r="F7203" s="21"/>
      <c r="G7203" s="21"/>
      <c r="H7203" s="22"/>
      <c r="I7203" s="22"/>
      <c r="J7203" s="22"/>
      <c r="K7203" s="21"/>
      <c r="L7203" s="21">
        <f>B7203</f>
        <v>300</v>
      </c>
      <c r="M7203" s="23">
        <f>INDEX('Data Transformation'!$O$4:$O$424,MATCH($B7203,'Data Transformation'!$M$4:$M$424,0),MATCH($M$2,'Data Transformation'!$O$3,0))</f>
        <v>16</v>
      </c>
      <c r="N7203" s="27">
        <f>IF('Input and Summary Results'!$J$16="minimum",'Bin Analysis'!X7204/(M7203-1),'Bin Analysis'!Y7203/('Bin Analysis'!M7203-1))</f>
        <v>0</v>
      </c>
      <c r="O7203" s="27">
        <f>IF(M7203=FALSE,NA(),(VLOOKUP(1,C7206:K7225,4,FALSE))/(M7203-1))</f>
        <v>0</v>
      </c>
      <c r="P7203" s="27">
        <f>IF(M7203=FALSE,NA(),SUM(J7206:J7225)/Weighting!$S$5)</f>
        <v>0.4</v>
      </c>
      <c r="Q7203" s="27">
        <f>IF(M7203=FALSE,NA(),SUM(K7206:K7225)/Weighting!$S$6)</f>
        <v>0.34782608695652173</v>
      </c>
      <c r="R7203" s="27">
        <f>IF(M7203=FALSE,NA(),(VLOOKUP(1,G7206:K7225,3,FALSE))/(M7203-1))</f>
        <v>0.8666666666666667</v>
      </c>
      <c r="S7203" s="22" t="str">
        <f>IF(M7203=FALSE,NA(),IF(SUM(J7206:J7225)=2,"yes","no"))</f>
        <v>no</v>
      </c>
      <c r="X7203" s="2" cm="2">
        <f t="array" ref="X7203:X7204">FREQUENCY(IF('Data Transformation'!$B$425:$B$6424='Bin Analysis'!L7203,'Data Transformation'!$G$425:$G$6424),'Data Transformation'!$U$11)</f>
        <v>15</v>
      </c>
      <c r="Y7203" s="2" cm="2">
        <f t="array" ref="Y7203:Y7204">FREQUENCY(IF('Data Transformation'!$B$425:$B$6424='Bin Analysis'!L7203,'Data Transformation'!$G$425:$G$6424),'Data Transformation'!$U$12)</f>
        <v>15</v>
      </c>
    </row>
    <row r="7204" spans="1:25" x14ac:dyDescent="0.25">
      <c r="A7204" s="14" t="s">
        <v>66</v>
      </c>
      <c r="B7204" t="s">
        <v>47</v>
      </c>
      <c r="C7204" t="s">
        <v>5</v>
      </c>
      <c r="D7204" t="s">
        <v>99</v>
      </c>
      <c r="E7204" t="s">
        <v>100</v>
      </c>
      <c r="F7204" t="s">
        <v>101</v>
      </c>
      <c r="G7204" t="s">
        <v>69</v>
      </c>
      <c r="H7204" t="s">
        <v>31</v>
      </c>
      <c r="I7204" t="s">
        <v>32</v>
      </c>
      <c r="J7204" t="s">
        <v>46</v>
      </c>
      <c r="K7204" s="14" t="s">
        <v>45</v>
      </c>
      <c r="M7204" s="14"/>
      <c r="X7204" s="2">
        <v>0</v>
      </c>
      <c r="Y7204" s="2">
        <v>0</v>
      </c>
    </row>
    <row r="7205" spans="1:25" x14ac:dyDescent="0.25">
      <c r="A7205" s="32"/>
      <c r="D7205" t="b">
        <f>IF(C7205=1,'Data Transformation'!$G$3+0.5*'Data Transformation'!$W$25,IF(C7206=1,D7206-'Data Transformation'!$W$25,FALSE))</f>
        <v>0</v>
      </c>
      <c r="E7205" t="str">
        <f t="array" ref="E7205">IF(ISLOGICAL(D7205),"",FREQUENCY(IF('Data Transformation'!$B$425:$B$8425='Bin Analysis'!$B7203,'Data Transformation'!$G$425:$G$8425),D7205))</f>
        <v/>
      </c>
      <c r="F7205" t="str">
        <f>IF(ISLOGICAL(D7205),"",E7205-E7204)</f>
        <v/>
      </c>
      <c r="M7205" s="14"/>
    </row>
    <row r="7206" spans="1:25" x14ac:dyDescent="0.25">
      <c r="A7206" s="32">
        <f>IF(Weighting!$P$6&gt;0,B7206,"")</f>
        <v>0.32100000000000001</v>
      </c>
      <c r="B7206">
        <f>Weighting!$C$6</f>
        <v>0.32100000000000001</v>
      </c>
      <c r="C7206">
        <f>Weighting!$F$6</f>
        <v>0</v>
      </c>
      <c r="D7206" t="b">
        <f>IF(C7206=1,'Data Transformation'!$G$3+0.5*'Data Transformation'!$W$25,IF(C7207=1,D7207-'Data Transformation'!$W$25,FALSE))</f>
        <v>0</v>
      </c>
      <c r="E7206" t="str">
        <f t="array" ref="E7206">IF(ISLOGICAL(D7206),"",FREQUENCY(IF('Data Transformation'!$B$425:$B$8425='Bin Analysis'!$B7203,'Data Transformation'!$G$425:$G$8425),D7206))</f>
        <v/>
      </c>
      <c r="F7206" t="str">
        <f>IF(ISLOGICAL(D7206),"",E7206-E7205)</f>
        <v/>
      </c>
      <c r="G7206">
        <f>Weighting!$H$6</f>
        <v>1</v>
      </c>
      <c r="H7206">
        <f t="array" ref="H7206">FREQUENCY(IF('Data Transformation'!$B$4:$B$8425=B7203,'Data Transformation'!$G$4:$G$8425),'Bin Analysis'!$B7206)</f>
        <v>13</v>
      </c>
      <c r="I7206">
        <f>H7206-H7205</f>
        <v>13</v>
      </c>
      <c r="J7206">
        <f>IF(I7206=0,0,1)</f>
        <v>1</v>
      </c>
      <c r="K7206">
        <f>J7206*Weighting!$W$6</f>
        <v>1</v>
      </c>
      <c r="M7206" s="14"/>
    </row>
    <row r="7207" spans="1:25" x14ac:dyDescent="0.25">
      <c r="A7207" s="32">
        <f>IF(Weighting!$P$7&gt;0,B7207,"")</f>
        <v>0.45200000000000001</v>
      </c>
      <c r="B7207">
        <f>Weighting!$C$7</f>
        <v>0.45200000000000001</v>
      </c>
      <c r="C7207">
        <f>Weighting!$F$7</f>
        <v>0</v>
      </c>
      <c r="D7207" t="b">
        <f>IF(C7207=1,'Data Transformation'!$G$3+0.5*'Data Transformation'!$W$25,IF(C7208=1,D7208-'Data Transformation'!$W$25,FALSE))</f>
        <v>0</v>
      </c>
      <c r="E7207" t="str">
        <f t="array" ref="E7207">IF(ISLOGICAL(D7207),"",FREQUENCY(IF('Data Transformation'!$B$425:$B$8425='Bin Analysis'!$B7203,'Data Transformation'!$G$425:$G$8425),D7207))</f>
        <v/>
      </c>
      <c r="F7207" t="str">
        <f t="shared" ref="F7207:F7225" si="900">IF(ISLOGICAL(D7207),"",E7207-E7206)</f>
        <v/>
      </c>
      <c r="G7207">
        <f>Weighting!$H$7</f>
        <v>0</v>
      </c>
      <c r="H7207">
        <f t="array" ref="H7207">FREQUENCY(IF('Data Transformation'!$B$4:$B$8425=B7203,'Data Transformation'!$G$4:$G$8425),'Bin Analysis'!$B7207)</f>
        <v>13</v>
      </c>
      <c r="I7207">
        <f t="shared" ref="I7207:I7225" si="901">H7207-H7206</f>
        <v>0</v>
      </c>
      <c r="J7207">
        <f>IF(I7207=0,0,1)</f>
        <v>0</v>
      </c>
      <c r="K7207">
        <f>J7207*Weighting!$W$7</f>
        <v>0</v>
      </c>
      <c r="M7207" s="14"/>
    </row>
    <row r="7208" spans="1:25" x14ac:dyDescent="0.25">
      <c r="A7208" s="32">
        <f>IF(Weighting!$P$8&gt;0,B7208,"")</f>
        <v>0.58299999999999996</v>
      </c>
      <c r="B7208">
        <f>Weighting!$C$8</f>
        <v>0.58299999999999996</v>
      </c>
      <c r="C7208">
        <f>Weighting!$F$8</f>
        <v>0</v>
      </c>
      <c r="D7208" t="b">
        <f>IF(C7208=1,'Data Transformation'!$G$3+0.5*'Data Transformation'!$W$25,IF(C7209=1,D7209-'Data Transformation'!$W$25,FALSE))</f>
        <v>0</v>
      </c>
      <c r="E7208" t="str">
        <f t="array" ref="E7208">IF(ISLOGICAL(D7208),"",FREQUENCY(IF('Data Transformation'!$B$425:$B$8425='Bin Analysis'!$B7203,'Data Transformation'!$G$425:$G$8425),D7208))</f>
        <v/>
      </c>
      <c r="F7208" t="str">
        <f t="shared" si="900"/>
        <v/>
      </c>
      <c r="G7208">
        <f>Weighting!$H$8</f>
        <v>0</v>
      </c>
      <c r="H7208">
        <f t="array" ref="H7208">FREQUENCY(IF('Data Transformation'!$B$4:$B$8425=B7203,'Data Transformation'!$G$4:$G$8425),'Bin Analysis'!$B7208)</f>
        <v>14</v>
      </c>
      <c r="I7208">
        <f t="shared" si="901"/>
        <v>1</v>
      </c>
      <c r="J7208">
        <f t="shared" ref="J7208:J7225" si="902">IF(I7208=0,0,1)</f>
        <v>1</v>
      </c>
      <c r="K7208">
        <f>J7208*Weighting!$W$8</f>
        <v>3</v>
      </c>
      <c r="M7208" s="14"/>
    </row>
    <row r="7209" spans="1:25" x14ac:dyDescent="0.25">
      <c r="A7209" s="32">
        <f>IF(Weighting!$P$9&gt;0,B7209,"")</f>
        <v>0.71399999999999997</v>
      </c>
      <c r="B7209" s="50">
        <f>Weighting!$C$9</f>
        <v>0.71399999999999997</v>
      </c>
      <c r="C7209">
        <f>Weighting!$F$9</f>
        <v>0</v>
      </c>
      <c r="D7209" t="b">
        <f>IF(C7209=1,'Data Transformation'!$G$3+0.5*'Data Transformation'!$W$25,IF(C7210=1,D7210-'Data Transformation'!$W$25,FALSE))</f>
        <v>0</v>
      </c>
      <c r="E7209" t="str">
        <f t="array" ref="E7209">IF(ISLOGICAL(D7209),"",FREQUENCY(IF('Data Transformation'!$B$425:$B$8425='Bin Analysis'!$B7203,'Data Transformation'!$G$425:$G$8425),D7209))</f>
        <v/>
      </c>
      <c r="F7209" t="str">
        <f t="shared" si="900"/>
        <v/>
      </c>
      <c r="G7209">
        <f>Weighting!$H$9</f>
        <v>0</v>
      </c>
      <c r="H7209">
        <f t="array" ref="H7209">FREQUENCY(IF('Data Transformation'!$B$4:$B$8425=B7203,'Data Transformation'!$G$4:$G$8425),'Bin Analysis'!$B7209)</f>
        <v>14</v>
      </c>
      <c r="I7209">
        <f t="shared" si="901"/>
        <v>0</v>
      </c>
      <c r="J7209">
        <f t="shared" si="902"/>
        <v>0</v>
      </c>
      <c r="K7209">
        <f>J7209*Weighting!$W$9</f>
        <v>0</v>
      </c>
      <c r="M7209" s="14"/>
    </row>
    <row r="7210" spans="1:25" x14ac:dyDescent="0.25">
      <c r="A7210" s="32">
        <f>IF(Weighting!$P$10&gt;0,B7210,"")</f>
        <v>0.84499999999999997</v>
      </c>
      <c r="B7210">
        <f>Weighting!$C$10</f>
        <v>0.84499999999999997</v>
      </c>
      <c r="C7210">
        <f>Weighting!$F$10</f>
        <v>0</v>
      </c>
      <c r="D7210" t="b">
        <f>IF(C7210=1,'Data Transformation'!$G$3+0.5*'Data Transformation'!$W$25,IF(C7211=1,D7211-'Data Transformation'!$W$25,FALSE))</f>
        <v>0</v>
      </c>
      <c r="E7210" t="str">
        <f t="array" ref="E7210">IF(ISLOGICAL(D7210),"",FREQUENCY(IF('Data Transformation'!$B$425:$B$8425='Bin Analysis'!$B7203,'Data Transformation'!$G$425:$G$8425),D7210))</f>
        <v/>
      </c>
      <c r="F7210" t="str">
        <f t="shared" si="900"/>
        <v/>
      </c>
      <c r="G7210">
        <f>Weighting!$H$10</f>
        <v>0</v>
      </c>
      <c r="H7210">
        <f t="array" ref="H7210">FREQUENCY(IF('Data Transformation'!$B$4:$B$8425=B7203,'Data Transformation'!$G$4:$G$8425),'Bin Analysis'!$B7210)</f>
        <v>15</v>
      </c>
      <c r="I7210">
        <f t="shared" si="901"/>
        <v>1</v>
      </c>
      <c r="J7210">
        <f t="shared" si="902"/>
        <v>1</v>
      </c>
      <c r="K7210">
        <f>J7210*Weighting!$W$10</f>
        <v>3</v>
      </c>
      <c r="M7210" s="14"/>
    </row>
    <row r="7211" spans="1:25" x14ac:dyDescent="0.25">
      <c r="A7211" s="32">
        <f>IF(Weighting!$P$11&gt;0,B7211,"")</f>
        <v>0.97599999999999998</v>
      </c>
      <c r="B7211">
        <f>Weighting!$C$11</f>
        <v>0.97599999999999998</v>
      </c>
      <c r="C7211">
        <f>Weighting!$F$11</f>
        <v>0</v>
      </c>
      <c r="D7211">
        <f>IF(C7211=1,'Data Transformation'!$G$3+0.5*'Data Transformation'!$W$25,IF(C7212=1,D7212-'Data Transformation'!$W$25,FALSE))</f>
        <v>0.86899999999999999</v>
      </c>
      <c r="E7211">
        <f t="array" ref="E7211">IF(ISLOGICAL(D7211),"",FREQUENCY(IF('Data Transformation'!$B$425:$B$8425='Bin Analysis'!$B7203,'Data Transformation'!$G$425:$G$8425),D7211))</f>
        <v>15</v>
      </c>
      <c r="F7211" t="e">
        <f t="shared" si="900"/>
        <v>#VALUE!</v>
      </c>
      <c r="G7211">
        <f>Weighting!$H$11</f>
        <v>0</v>
      </c>
      <c r="H7211">
        <f t="array" ref="H7211">FREQUENCY(IF('Data Transformation'!$B$4:$B$8425=B7203,'Data Transformation'!$G$4:$G$8425),'Bin Analysis'!$B7211)</f>
        <v>15</v>
      </c>
      <c r="I7211">
        <f t="shared" si="901"/>
        <v>0</v>
      </c>
      <c r="J7211">
        <f t="shared" si="902"/>
        <v>0</v>
      </c>
      <c r="K7211">
        <f>J7211*Weighting!$W$11</f>
        <v>0</v>
      </c>
      <c r="M7211" s="14"/>
    </row>
    <row r="7212" spans="1:25" x14ac:dyDescent="0.25">
      <c r="A7212" s="32">
        <f>IF(Weighting!$P$12&gt;0,B7212,"")</f>
        <v>1.107</v>
      </c>
      <c r="B7212">
        <f>Weighting!$C$12</f>
        <v>1.107</v>
      </c>
      <c r="C7212">
        <f>Weighting!$F$12</f>
        <v>1</v>
      </c>
      <c r="D7212">
        <f>IF(C7212=1,'Data Transformation'!$G$3+0.5*'Data Transformation'!$W$25,IF(C7213=1,D7213-'Data Transformation'!$W$25,FALSE))</f>
        <v>1.131</v>
      </c>
      <c r="E7212">
        <f t="array" ref="E7212">IF(ISLOGICAL(D7212),"",FREQUENCY(IF('Data Transformation'!$B$425:$B$8425='Bin Analysis'!$B7203,'Data Transformation'!$G$425:$G$8425),D7212))</f>
        <v>15</v>
      </c>
      <c r="F7212">
        <f t="shared" si="900"/>
        <v>0</v>
      </c>
      <c r="G7212">
        <f>Weighting!$H$12</f>
        <v>0</v>
      </c>
      <c r="H7212">
        <f t="array" ref="H7212">FREQUENCY(IF('Data Transformation'!$B$4:$B$8425=B7203,'Data Transformation'!$G$4:$G$8425),'Bin Analysis'!$B7212)</f>
        <v>16</v>
      </c>
      <c r="I7212">
        <f t="shared" si="901"/>
        <v>1</v>
      </c>
      <c r="J7212">
        <f t="shared" si="902"/>
        <v>1</v>
      </c>
      <c r="K7212">
        <f>J7212*Weighting!$W$12</f>
        <v>1</v>
      </c>
      <c r="M7212" s="14"/>
    </row>
    <row r="7213" spans="1:25" x14ac:dyDescent="0.25">
      <c r="A7213" s="32">
        <f>IF(Weighting!$P$13&gt;0,B7213,"")</f>
        <v>1.238</v>
      </c>
      <c r="B7213">
        <f>Weighting!$C$13</f>
        <v>1.238</v>
      </c>
      <c r="C7213">
        <f>Weighting!$F$13</f>
        <v>0</v>
      </c>
      <c r="D7213" t="b">
        <f>IF(C7213=1,'Data Transformation'!$G$3+0.5*'Data Transformation'!$W$25,IF(C7214=1,D7214-'Data Transformation'!$W$25,FALSE))</f>
        <v>0</v>
      </c>
      <c r="E7213" t="str">
        <f t="array" ref="E7213">IF(ISLOGICAL(D7213),"",FREQUENCY(IF('Data Transformation'!$B$425:$B$8425='Bin Analysis'!$B7203,'Data Transformation'!$G$425:$G$8425),D7213))</f>
        <v/>
      </c>
      <c r="F7213" t="str">
        <f t="shared" si="900"/>
        <v/>
      </c>
      <c r="G7213">
        <f>Weighting!$H$13</f>
        <v>0</v>
      </c>
      <c r="H7213">
        <f t="array" ref="H7213">FREQUENCY(IF('Data Transformation'!$B$4:$B$8425=B7203,'Data Transformation'!$G$4:$G$8425),'Bin Analysis'!$B7213)</f>
        <v>16</v>
      </c>
      <c r="I7213">
        <f t="shared" si="901"/>
        <v>0</v>
      </c>
      <c r="J7213">
        <f t="shared" si="902"/>
        <v>0</v>
      </c>
      <c r="K7213">
        <f>J7213*Weighting!$W$13</f>
        <v>0</v>
      </c>
      <c r="M7213" s="14"/>
    </row>
    <row r="7214" spans="1:25" x14ac:dyDescent="0.25">
      <c r="A7214" s="32">
        <f>IF(Weighting!$P$14&gt;0,B7214,"")</f>
        <v>1.369</v>
      </c>
      <c r="B7214">
        <f>Weighting!$C$14</f>
        <v>1.369</v>
      </c>
      <c r="C7214">
        <f>Weighting!$F$14</f>
        <v>0</v>
      </c>
      <c r="D7214" t="b">
        <f>IF(C7214=1,'Data Transformation'!$G$3+0.5*'Data Transformation'!$W$25,IF(C7215=1,D7215-'Data Transformation'!$W$25,FALSE))</f>
        <v>0</v>
      </c>
      <c r="E7214" t="str">
        <f t="array" ref="E7214">IF(ISLOGICAL(D7214),"",FREQUENCY(IF('Data Transformation'!$B$425:$B$8425='Bin Analysis'!$B7203,'Data Transformation'!$G$425:$G$8425),D7214))</f>
        <v/>
      </c>
      <c r="F7214" t="str">
        <f t="shared" si="900"/>
        <v/>
      </c>
      <c r="G7214">
        <f>Weighting!$H$14</f>
        <v>0</v>
      </c>
      <c r="H7214">
        <f t="array" ref="H7214">FREQUENCY(IF('Data Transformation'!$B$4:$B$8425=B7203,'Data Transformation'!$G$4:$G$8425),'Bin Analysis'!$B7214)</f>
        <v>16</v>
      </c>
      <c r="I7214">
        <f t="shared" si="901"/>
        <v>0</v>
      </c>
      <c r="J7214">
        <f t="shared" si="902"/>
        <v>0</v>
      </c>
      <c r="K7214">
        <f>J7214*Weighting!$W$14</f>
        <v>0</v>
      </c>
      <c r="M7214" s="14"/>
    </row>
    <row r="7215" spans="1:25" x14ac:dyDescent="0.25">
      <c r="A7215" s="32">
        <f>IF(Weighting!$P$15&gt;0,B7215,"")</f>
        <v>1.5000009999999999</v>
      </c>
      <c r="B7215">
        <f>Weighting!$C$15</f>
        <v>1.5000009999999999</v>
      </c>
      <c r="C7215">
        <f>Weighting!$F$15</f>
        <v>0</v>
      </c>
      <c r="D7215" t="b">
        <f>IF(C7215=1,'Data Transformation'!$G$3+0.5*'Data Transformation'!$W$25,IF(C7216=1,D7216-'Data Transformation'!$W$25,FALSE))</f>
        <v>0</v>
      </c>
      <c r="E7215" t="str">
        <f t="array" ref="E7215">IF(ISLOGICAL(D7215),"",FREQUENCY(IF('Data Transformation'!$B$425:$B$8425='Bin Analysis'!$B7203,'Data Transformation'!$G$425:$G$8425),D7215))</f>
        <v/>
      </c>
      <c r="F7215" t="str">
        <f t="shared" si="900"/>
        <v/>
      </c>
      <c r="G7215">
        <f>Weighting!$H$15</f>
        <v>0</v>
      </c>
      <c r="H7215">
        <f t="array" ref="H7215">FREQUENCY(IF('Data Transformation'!$B$4:$B$8425=B7203,'Data Transformation'!$G$4:$G$8425),'Bin Analysis'!$B7215)</f>
        <v>16</v>
      </c>
      <c r="I7215">
        <f t="shared" si="901"/>
        <v>0</v>
      </c>
      <c r="J7215">
        <f t="shared" si="902"/>
        <v>0</v>
      </c>
      <c r="K7215">
        <f>J7215*Weighting!$W$15</f>
        <v>0</v>
      </c>
      <c r="M7215" s="14"/>
    </row>
    <row r="7216" spans="1:25" x14ac:dyDescent="0.25">
      <c r="A7216" s="32" t="str">
        <f>IF(Weighting!$P$16&gt;0,B7216,"")</f>
        <v/>
      </c>
      <c r="B7216">
        <f>Weighting!$C$16</f>
        <v>1.631</v>
      </c>
      <c r="C7216">
        <f>Weighting!$F$16</f>
        <v>0</v>
      </c>
      <c r="D7216" t="b">
        <f>IF(C7216=1,'Data Transformation'!$G$3+0.5*'Data Transformation'!$W$25,IF(C7217=1,D7217-'Data Transformation'!$W$25,FALSE))</f>
        <v>0</v>
      </c>
      <c r="E7216" t="str">
        <f t="array" ref="E7216">IF(ISLOGICAL(D7216),"",FREQUENCY(IF('Data Transformation'!$B$425:$B$8425='Bin Analysis'!$B7203,'Data Transformation'!$G$425:$G$8425),D7216))</f>
        <v/>
      </c>
      <c r="F7216" t="str">
        <f t="shared" si="900"/>
        <v/>
      </c>
      <c r="G7216">
        <f>Weighting!$H$16</f>
        <v>0</v>
      </c>
      <c r="H7216">
        <f t="array" ref="H7216">FREQUENCY(IF('Data Transformation'!$B$4:$B$8425=B7203,'Data Transformation'!$G$4:$G$8425),'Bin Analysis'!$B7216)</f>
        <v>16</v>
      </c>
      <c r="I7216">
        <f t="shared" si="901"/>
        <v>0</v>
      </c>
      <c r="J7216">
        <f t="shared" si="902"/>
        <v>0</v>
      </c>
      <c r="K7216">
        <f>J7216*Weighting!$W$16</f>
        <v>0</v>
      </c>
      <c r="M7216" s="14"/>
    </row>
    <row r="7217" spans="1:25" x14ac:dyDescent="0.25">
      <c r="A7217" s="32" t="str">
        <f>IF(Weighting!$P$17&gt;0,B7217,"")</f>
        <v/>
      </c>
      <c r="B7217">
        <f>Weighting!$C$17</f>
        <v>1.762</v>
      </c>
      <c r="C7217">
        <f>Weighting!$F$17</f>
        <v>0</v>
      </c>
      <c r="D7217" t="b">
        <f>IF(C7217=1,'Data Transformation'!$G$3+0.5*'Data Transformation'!$W$25,IF(C7218=1,D7218-'Data Transformation'!$W$25,FALSE))</f>
        <v>0</v>
      </c>
      <c r="E7217" t="str">
        <f t="array" ref="E7217">IF(ISLOGICAL(D7217),"",FREQUENCY(IF('Data Transformation'!$B$425:$B$8425='Bin Analysis'!$B7203,'Data Transformation'!$G$425:$G$8425),D7217))</f>
        <v/>
      </c>
      <c r="F7217" t="str">
        <f t="shared" si="900"/>
        <v/>
      </c>
      <c r="G7217">
        <f>Weighting!$H$17</f>
        <v>0</v>
      </c>
      <c r="H7217">
        <f t="array" ref="H7217">FREQUENCY(IF('Data Transformation'!$B$4:$B$8425=B7203,'Data Transformation'!$G$4:$G$8425),'Bin Analysis'!$B7217)</f>
        <v>16</v>
      </c>
      <c r="I7217">
        <f t="shared" si="901"/>
        <v>0</v>
      </c>
      <c r="J7217">
        <f t="shared" si="902"/>
        <v>0</v>
      </c>
      <c r="K7217">
        <f>J7217*Weighting!$W$17</f>
        <v>0</v>
      </c>
      <c r="M7217" s="14"/>
    </row>
    <row r="7218" spans="1:25" x14ac:dyDescent="0.25">
      <c r="A7218" s="32" t="str">
        <f>IF(Weighting!$P$18&gt;0,B7218,"")</f>
        <v/>
      </c>
      <c r="B7218">
        <f>Weighting!$C$18</f>
        <v>1.893</v>
      </c>
      <c r="C7218">
        <f>Weighting!$F$18</f>
        <v>0</v>
      </c>
      <c r="D7218" t="b">
        <f>IF(C7218=1,'Data Transformation'!$G$3+0.5*'Data Transformation'!$W$25,IF(C7219=1,D7219-'Data Transformation'!$W$25,FALSE))</f>
        <v>0</v>
      </c>
      <c r="E7218" t="str">
        <f t="array" ref="E7218">IF(ISLOGICAL(D7218),"",FREQUENCY(IF('Data Transformation'!$B$425:$B$8425='Bin Analysis'!$B7203,'Data Transformation'!$G$425:$G$8425),D7218))</f>
        <v/>
      </c>
      <c r="F7218" t="str">
        <f t="shared" si="900"/>
        <v/>
      </c>
      <c r="G7218">
        <f>Weighting!$H$18</f>
        <v>0</v>
      </c>
      <c r="H7218">
        <f t="array" ref="H7218">FREQUENCY(IF('Data Transformation'!$B$4:$B$8425=B7203,'Data Transformation'!$G$4:$G$8425),'Bin Analysis'!$B7218)</f>
        <v>16</v>
      </c>
      <c r="I7218">
        <f t="shared" si="901"/>
        <v>0</v>
      </c>
      <c r="J7218">
        <f t="shared" si="902"/>
        <v>0</v>
      </c>
      <c r="K7218">
        <f>J7218*Weighting!$W$18</f>
        <v>0</v>
      </c>
      <c r="M7218" s="14"/>
    </row>
    <row r="7219" spans="1:25" x14ac:dyDescent="0.25">
      <c r="A7219" s="32" t="str">
        <f>IF(Weighting!$P$19&gt;0,B7219,"")</f>
        <v/>
      </c>
      <c r="B7219">
        <f>Weighting!$C$19</f>
        <v>2.024</v>
      </c>
      <c r="C7219">
        <f>Weighting!$F$19</f>
        <v>0</v>
      </c>
      <c r="D7219" t="b">
        <f>IF(C7219=1,'Data Transformation'!$G$3+0.5*'Data Transformation'!$W$25,IF(C7220=1,D7220-'Data Transformation'!$W$25,FALSE))</f>
        <v>0</v>
      </c>
      <c r="E7219" t="str">
        <f t="array" ref="E7219">IF(ISLOGICAL(D7219),"",FREQUENCY(IF('Data Transformation'!$B$425:$B$8425='Bin Analysis'!$B7203,'Data Transformation'!$G$425:$G$8425),D7219))</f>
        <v/>
      </c>
      <c r="F7219" t="str">
        <f t="shared" si="900"/>
        <v/>
      </c>
      <c r="G7219">
        <f>Weighting!$H$19</f>
        <v>0</v>
      </c>
      <c r="H7219">
        <f t="array" ref="H7219">FREQUENCY(IF('Data Transformation'!$B$4:$B$8425=B7203,'Data Transformation'!$G$4:$G$8425),'Bin Analysis'!$B7219)</f>
        <v>16</v>
      </c>
      <c r="I7219">
        <f t="shared" si="901"/>
        <v>0</v>
      </c>
      <c r="J7219">
        <f t="shared" si="902"/>
        <v>0</v>
      </c>
      <c r="K7219">
        <f>J7219*Weighting!$W$19</f>
        <v>0</v>
      </c>
      <c r="M7219" s="14"/>
    </row>
    <row r="7220" spans="1:25" x14ac:dyDescent="0.25">
      <c r="A7220" s="32" t="str">
        <f>IF(Weighting!$P$20&gt;0,B7220,"")</f>
        <v/>
      </c>
      <c r="B7220">
        <f>Weighting!$C$20</f>
        <v>2.1550000000000002</v>
      </c>
      <c r="C7220">
        <f>Weighting!$F$20</f>
        <v>0</v>
      </c>
      <c r="D7220" t="b">
        <f>IF(C7220=1,'Data Transformation'!$G$3+0.5*'Data Transformation'!$W$25,IF(C7221=1,D7221-'Data Transformation'!$W$25,FALSE))</f>
        <v>0</v>
      </c>
      <c r="E7220" t="str">
        <f t="array" ref="E7220">IF(ISLOGICAL(D7220),"",FREQUENCY(IF('Data Transformation'!$B$425:$B$8425='Bin Analysis'!$B7203,'Data Transformation'!$G$425:$G$8425),D7220))</f>
        <v/>
      </c>
      <c r="F7220" t="str">
        <f t="shared" si="900"/>
        <v/>
      </c>
      <c r="G7220">
        <f>Weighting!$H$20</f>
        <v>0</v>
      </c>
      <c r="H7220">
        <f t="array" ref="H7220">FREQUENCY(IF('Data Transformation'!$B$4:$B$8425=B7203,'Data Transformation'!$G$4:$G$8425),'Bin Analysis'!$B7220)</f>
        <v>16</v>
      </c>
      <c r="I7220">
        <f t="shared" si="901"/>
        <v>0</v>
      </c>
      <c r="J7220">
        <f t="shared" si="902"/>
        <v>0</v>
      </c>
      <c r="K7220">
        <f>J7220*Weighting!$W$20</f>
        <v>0</v>
      </c>
      <c r="M7220" s="14"/>
    </row>
    <row r="7221" spans="1:25" x14ac:dyDescent="0.25">
      <c r="A7221" s="32" t="str">
        <f>IF(Weighting!$P$21&gt;0,B7221,"")</f>
        <v/>
      </c>
      <c r="B7221">
        <f>Weighting!$C$21</f>
        <v>2.2860000000000005</v>
      </c>
      <c r="C7221">
        <f>Weighting!$F$21</f>
        <v>0</v>
      </c>
      <c r="D7221" t="b">
        <f>IF(C7221=1,'Data Transformation'!$G$3+0.5*'Data Transformation'!$W$25,IF(C7222=1,D7222-'Data Transformation'!$W$25,FALSE))</f>
        <v>0</v>
      </c>
      <c r="E7221" t="str">
        <f t="array" ref="E7221">IF(ISLOGICAL(D7221),"",FREQUENCY(IF('Data Transformation'!$B$425:$B$8425='Bin Analysis'!$B7203,'Data Transformation'!$G$425:$G$8425),D7221))</f>
        <v/>
      </c>
      <c r="F7221" t="str">
        <f t="shared" si="900"/>
        <v/>
      </c>
      <c r="G7221">
        <f>Weighting!$H$21</f>
        <v>0</v>
      </c>
      <c r="H7221">
        <f t="array" ref="H7221">FREQUENCY(IF('Data Transformation'!$B$4:$B$8425=B7203,'Data Transformation'!$G$4:$G$8425),'Bin Analysis'!$B7221)</f>
        <v>16</v>
      </c>
      <c r="I7221">
        <f t="shared" si="901"/>
        <v>0</v>
      </c>
      <c r="J7221">
        <f t="shared" si="902"/>
        <v>0</v>
      </c>
      <c r="K7221">
        <f>J7221*Weighting!$W$21</f>
        <v>0</v>
      </c>
      <c r="M7221" s="14"/>
    </row>
    <row r="7222" spans="1:25" x14ac:dyDescent="0.25">
      <c r="A7222" s="32" t="str">
        <f>IF(Weighting!$P$22&gt;0,B7222,"")</f>
        <v/>
      </c>
      <c r="B7222">
        <f>Weighting!$C$22</f>
        <v>2.4170000000000007</v>
      </c>
      <c r="C7222">
        <f>Weighting!$F$22</f>
        <v>0</v>
      </c>
      <c r="D7222" t="b">
        <f>IF(C7222=1,'Data Transformation'!$G$3+0.5*'Data Transformation'!$W$25,IF(C7223=1,D7223-'Data Transformation'!$W$25,FALSE))</f>
        <v>0</v>
      </c>
      <c r="E7222" t="str">
        <f t="array" ref="E7222">IF(ISLOGICAL(D7222),"",FREQUENCY(IF('Data Transformation'!$B$425:$B$8425='Bin Analysis'!$B7203,'Data Transformation'!$G$425:$G$8425),D7222))</f>
        <v/>
      </c>
      <c r="F7222" t="str">
        <f t="shared" si="900"/>
        <v/>
      </c>
      <c r="G7222">
        <f>Weighting!$H$22</f>
        <v>0</v>
      </c>
      <c r="H7222">
        <f t="array" ref="H7222">FREQUENCY(IF('Data Transformation'!$B$4:$B$8425=B7203,'Data Transformation'!$G$4:$G$8425),'Bin Analysis'!$B7222)</f>
        <v>16</v>
      </c>
      <c r="I7222">
        <f t="shared" si="901"/>
        <v>0</v>
      </c>
      <c r="J7222">
        <f t="shared" si="902"/>
        <v>0</v>
      </c>
      <c r="K7222">
        <f>J7222*Weighting!$W$22</f>
        <v>0</v>
      </c>
      <c r="M7222" s="14"/>
    </row>
    <row r="7223" spans="1:25" x14ac:dyDescent="0.25">
      <c r="A7223" s="32" t="str">
        <f>IF(Weighting!$P$23&gt;0,B7223,"")</f>
        <v/>
      </c>
      <c r="B7223">
        <f>Weighting!$C$23</f>
        <v>2.5480000000000009</v>
      </c>
      <c r="C7223">
        <f>Weighting!$F$23</f>
        <v>0</v>
      </c>
      <c r="D7223" t="b">
        <f>IF(C7223=1,'Data Transformation'!$G$3+0.5*'Data Transformation'!$W$25,IF(C7224=1,D7224-'Data Transformation'!$W$25,FALSE))</f>
        <v>0</v>
      </c>
      <c r="E7223" t="str">
        <f t="array" ref="E7223">IF(ISLOGICAL(D7223),"",FREQUENCY(IF('Data Transformation'!$B$425:$B$8425='Bin Analysis'!$B7203,'Data Transformation'!$G$425:$G$8425),D7223))</f>
        <v/>
      </c>
      <c r="F7223" t="str">
        <f t="shared" si="900"/>
        <v/>
      </c>
      <c r="G7223">
        <f>Weighting!$H$23</f>
        <v>0</v>
      </c>
      <c r="H7223">
        <f t="array" ref="H7223">FREQUENCY(IF('Data Transformation'!$B$4:$B$8425=B7203,'Data Transformation'!$G$4:$G$8425),'Bin Analysis'!$B7223)</f>
        <v>16</v>
      </c>
      <c r="I7223">
        <f t="shared" si="901"/>
        <v>0</v>
      </c>
      <c r="J7223">
        <f t="shared" si="902"/>
        <v>0</v>
      </c>
      <c r="K7223">
        <f>J7223*Weighting!$W$23</f>
        <v>0</v>
      </c>
      <c r="M7223" s="14"/>
    </row>
    <row r="7224" spans="1:25" x14ac:dyDescent="0.25">
      <c r="A7224" s="32" t="str">
        <f>IF(Weighting!$P$24&gt;0,B7224,"")</f>
        <v/>
      </c>
      <c r="B7224">
        <f>Weighting!$C$24</f>
        <v>2.6790000000000012</v>
      </c>
      <c r="C7224">
        <f>Weighting!$F$24</f>
        <v>0</v>
      </c>
      <c r="D7224" t="b">
        <f>IF(C7224=1,'Data Transformation'!$G$3+0.5*'Data Transformation'!$W$25,IF(C7225=1,D7225-'Data Transformation'!$W$25,FALSE))</f>
        <v>0</v>
      </c>
      <c r="E7224" t="str">
        <f t="array" ref="E7224">IF(ISLOGICAL(D7224),"",FREQUENCY(IF('Data Transformation'!$B$425:$B$8425='Bin Analysis'!$B7203,'Data Transformation'!$G$425:$G$8425),D7224))</f>
        <v/>
      </c>
      <c r="F7224" t="str">
        <f t="shared" si="900"/>
        <v/>
      </c>
      <c r="G7224">
        <f>Weighting!$H$24</f>
        <v>0</v>
      </c>
      <c r="H7224">
        <f t="array" ref="H7224">FREQUENCY(IF('Data Transformation'!$B$4:$B$8425=B7203,'Data Transformation'!$G$4:$G$8425),'Bin Analysis'!$B7224)</f>
        <v>16</v>
      </c>
      <c r="I7224">
        <f t="shared" si="901"/>
        <v>0</v>
      </c>
      <c r="J7224">
        <f t="shared" si="902"/>
        <v>0</v>
      </c>
      <c r="K7224">
        <f>J7224*Weighting!$W$24</f>
        <v>0</v>
      </c>
      <c r="M7224" s="14"/>
    </row>
    <row r="7225" spans="1:25" x14ac:dyDescent="0.25">
      <c r="A7225" s="32" t="str">
        <f>IF(Weighting!$P$25&gt;0,B7225,"")</f>
        <v/>
      </c>
      <c r="B7225">
        <f>Weighting!$C$25</f>
        <v>2.8100000000000014</v>
      </c>
      <c r="C7225">
        <f>Weighting!$F$25</f>
        <v>0</v>
      </c>
      <c r="D7225" t="b">
        <f>IF(C7225=1,'Data Transformation'!$G$3+0.5*'Data Transformation'!$W$25,IF(C7226=1,D7226-'Data Transformation'!$W$25,FALSE))</f>
        <v>0</v>
      </c>
      <c r="E7225" t="str">
        <f t="array" ref="E7225">IF(ISLOGICAL(D7225),"",FREQUENCY(IF('Data Transformation'!$B$425:$B$8425='Bin Analysis'!$B7203,'Data Transformation'!$G$425:$G$8425),D7225))</f>
        <v/>
      </c>
      <c r="F7225" t="str">
        <f t="shared" si="900"/>
        <v/>
      </c>
      <c r="G7225">
        <f>Weighting!$H$25</f>
        <v>0</v>
      </c>
      <c r="H7225">
        <f t="array" ref="H7225">FREQUENCY(IF('Data Transformation'!$B$4:$B$8425=B7203,'Data Transformation'!$G$4:$G$8425),'Bin Analysis'!$B7225)</f>
        <v>16</v>
      </c>
      <c r="I7225">
        <f t="shared" si="901"/>
        <v>0</v>
      </c>
      <c r="J7225">
        <f t="shared" si="902"/>
        <v>0</v>
      </c>
      <c r="K7225">
        <f>J7225*Weighting!$W$25</f>
        <v>0</v>
      </c>
      <c r="M7225" s="14"/>
    </row>
    <row r="7226" spans="1:25" x14ac:dyDescent="0.25">
      <c r="O7226"/>
      <c r="P7226"/>
      <c r="Q7226"/>
      <c r="R7226"/>
    </row>
    <row r="7227" spans="1:25" ht="23.25" x14ac:dyDescent="0.35">
      <c r="A7227" s="21" t="s">
        <v>0</v>
      </c>
      <c r="B7227" s="21">
        <f>IFERROR(VLOOKUP(C7227,'Data Transformation'!$L$6:$M$426,2,FALSE),"")</f>
        <v>301</v>
      </c>
      <c r="C7227" s="21">
        <f>C7203+1</f>
        <v>301</v>
      </c>
      <c r="D7227" s="21"/>
      <c r="E7227" s="21"/>
      <c r="F7227" s="21"/>
      <c r="G7227" s="21"/>
      <c r="H7227" s="22"/>
      <c r="I7227" s="22"/>
      <c r="J7227" s="22"/>
      <c r="K7227" s="21"/>
      <c r="L7227" s="21">
        <f>B7227</f>
        <v>301</v>
      </c>
      <c r="M7227" s="23">
        <f>INDEX('Data Transformation'!$O$4:$O$424,MATCH($B7227,'Data Transformation'!$M$4:$M$424,0),MATCH($M$2,'Data Transformation'!$O$3,0))</f>
        <v>15</v>
      </c>
      <c r="N7227" s="27">
        <f>IF('Input and Summary Results'!$J$16="minimum",'Bin Analysis'!X7228/(M7227-1),'Bin Analysis'!Y7227/('Bin Analysis'!M7227-1))</f>
        <v>0</v>
      </c>
      <c r="O7227" s="27">
        <f>IF(M7227=FALSE,NA(),(VLOOKUP(1,C7230:K7249,4,FALSE))/(M7227-1))</f>
        <v>7.1428571428571425E-2</v>
      </c>
      <c r="P7227" s="27">
        <f>IF(M7227=FALSE,NA(),SUM(J7230:J7249)/Weighting!$S$5)</f>
        <v>0.5</v>
      </c>
      <c r="Q7227" s="27">
        <f>IF(M7227=FALSE,NA(),SUM(K7230:K7249)/Weighting!$S$6)</f>
        <v>0.43478260869565216</v>
      </c>
      <c r="R7227" s="27">
        <f>IF(M7227=FALSE,NA(),(VLOOKUP(1,G7230:K7249,3,FALSE))/(M7227-1))</f>
        <v>0.7142857142857143</v>
      </c>
      <c r="S7227" s="22" t="str">
        <f>IF(M7227=FALSE,NA(),IF(SUM(J7230:J7249)=2,"yes","no"))</f>
        <v>no</v>
      </c>
      <c r="X7227" s="2" cm="2">
        <f t="array" ref="X7227:X7228">FREQUENCY(IF('Data Transformation'!$B$425:$B$6424='Bin Analysis'!L7227,'Data Transformation'!$G$425:$G$6424),'Data Transformation'!$U$11)</f>
        <v>14</v>
      </c>
      <c r="Y7227" s="2" cm="2">
        <f t="array" ref="Y7227:Y7228">FREQUENCY(IF('Data Transformation'!$B$425:$B$6424='Bin Analysis'!L7227,'Data Transformation'!$G$425:$G$6424),'Data Transformation'!$U$12)</f>
        <v>13</v>
      </c>
    </row>
    <row r="7228" spans="1:25" x14ac:dyDescent="0.25">
      <c r="A7228" s="14" t="s">
        <v>66</v>
      </c>
      <c r="B7228" t="s">
        <v>47</v>
      </c>
      <c r="C7228" t="s">
        <v>5</v>
      </c>
      <c r="D7228" t="s">
        <v>99</v>
      </c>
      <c r="E7228" t="s">
        <v>100</v>
      </c>
      <c r="F7228" t="s">
        <v>101</v>
      </c>
      <c r="G7228" t="s">
        <v>69</v>
      </c>
      <c r="H7228" t="s">
        <v>31</v>
      </c>
      <c r="I7228" t="s">
        <v>32</v>
      </c>
      <c r="J7228" t="s">
        <v>46</v>
      </c>
      <c r="K7228" s="14" t="s">
        <v>45</v>
      </c>
      <c r="M7228" s="14"/>
      <c r="X7228" s="2">
        <v>0</v>
      </c>
      <c r="Y7228" s="2">
        <v>1</v>
      </c>
    </row>
    <row r="7229" spans="1:25" x14ac:dyDescent="0.25">
      <c r="A7229" s="32"/>
      <c r="D7229" t="b">
        <f>IF(C7229=1,'Data Transformation'!$G$3+0.5*'Data Transformation'!$W$25,IF(C7230=1,D7230-'Data Transformation'!$W$25,FALSE))</f>
        <v>0</v>
      </c>
      <c r="E7229" t="str">
        <f t="array" ref="E7229">IF(ISLOGICAL(D7229),"",FREQUENCY(IF('Data Transformation'!$B$425:$B$8425='Bin Analysis'!$B7227,'Data Transformation'!$G$425:$G$8425),D7229))</f>
        <v/>
      </c>
      <c r="F7229" t="str">
        <f>IF(ISLOGICAL(D7229),"",E7229-E7228)</f>
        <v/>
      </c>
      <c r="M7229" s="14"/>
    </row>
    <row r="7230" spans="1:25" x14ac:dyDescent="0.25">
      <c r="A7230" s="32">
        <f>IF(Weighting!$P$6&gt;0,B7230,"")</f>
        <v>0.32100000000000001</v>
      </c>
      <c r="B7230">
        <f>Weighting!$C$6</f>
        <v>0.32100000000000001</v>
      </c>
      <c r="C7230">
        <f>Weighting!$F$6</f>
        <v>0</v>
      </c>
      <c r="D7230" t="b">
        <f>IF(C7230=1,'Data Transformation'!$G$3+0.5*'Data Transformation'!$W$25,IF(C7231=1,D7231-'Data Transformation'!$W$25,FALSE))</f>
        <v>0</v>
      </c>
      <c r="E7230" t="str">
        <f t="array" ref="E7230">IF(ISLOGICAL(D7230),"",FREQUENCY(IF('Data Transformation'!$B$425:$B$8425='Bin Analysis'!$B7227,'Data Transformation'!$G$425:$G$8425),D7230))</f>
        <v/>
      </c>
      <c r="F7230" t="str">
        <f>IF(ISLOGICAL(D7230),"",E7230-E7229)</f>
        <v/>
      </c>
      <c r="G7230">
        <f>Weighting!$H$6</f>
        <v>1</v>
      </c>
      <c r="H7230">
        <f t="array" ref="H7230">FREQUENCY(IF('Data Transformation'!$B$4:$B$8425=B7227,'Data Transformation'!$G$4:$G$8425),'Bin Analysis'!$B7230)</f>
        <v>10</v>
      </c>
      <c r="I7230">
        <f>H7230-H7229</f>
        <v>10</v>
      </c>
      <c r="J7230">
        <f>IF(I7230=0,0,1)</f>
        <v>1</v>
      </c>
      <c r="K7230">
        <f>J7230*Weighting!$W$6</f>
        <v>1</v>
      </c>
      <c r="M7230" s="14"/>
    </row>
    <row r="7231" spans="1:25" x14ac:dyDescent="0.25">
      <c r="A7231" s="32">
        <f>IF(Weighting!$P$7&gt;0,B7231,"")</f>
        <v>0.45200000000000001</v>
      </c>
      <c r="B7231">
        <f>Weighting!$C$7</f>
        <v>0.45200000000000001</v>
      </c>
      <c r="C7231">
        <f>Weighting!$F$7</f>
        <v>0</v>
      </c>
      <c r="D7231" t="b">
        <f>IF(C7231=1,'Data Transformation'!$G$3+0.5*'Data Transformation'!$W$25,IF(C7232=1,D7232-'Data Transformation'!$W$25,FALSE))</f>
        <v>0</v>
      </c>
      <c r="E7231" t="str">
        <f t="array" ref="E7231">IF(ISLOGICAL(D7231),"",FREQUENCY(IF('Data Transformation'!$B$425:$B$8425='Bin Analysis'!$B7227,'Data Transformation'!$G$425:$G$8425),D7231))</f>
        <v/>
      </c>
      <c r="F7231" t="str">
        <f t="shared" ref="F7231:F7249" si="903">IF(ISLOGICAL(D7231),"",E7231-E7230)</f>
        <v/>
      </c>
      <c r="G7231">
        <f>Weighting!$H$7</f>
        <v>0</v>
      </c>
      <c r="H7231">
        <f t="array" ref="H7231">FREQUENCY(IF('Data Transformation'!$B$4:$B$8425=B7227,'Data Transformation'!$G$4:$G$8425),'Bin Analysis'!$B7231)</f>
        <v>10</v>
      </c>
      <c r="I7231">
        <f t="shared" ref="I7231:I7249" si="904">H7231-H7230</f>
        <v>0</v>
      </c>
      <c r="J7231">
        <f>IF(I7231=0,0,1)</f>
        <v>0</v>
      </c>
      <c r="K7231">
        <f>J7231*Weighting!$W$7</f>
        <v>0</v>
      </c>
      <c r="M7231" s="14"/>
    </row>
    <row r="7232" spans="1:25" x14ac:dyDescent="0.25">
      <c r="A7232" s="32">
        <f>IF(Weighting!$P$8&gt;0,B7232,"")</f>
        <v>0.58299999999999996</v>
      </c>
      <c r="B7232">
        <f>Weighting!$C$8</f>
        <v>0.58299999999999996</v>
      </c>
      <c r="C7232">
        <f>Weighting!$F$8</f>
        <v>0</v>
      </c>
      <c r="D7232" t="b">
        <f>IF(C7232=1,'Data Transformation'!$G$3+0.5*'Data Transformation'!$W$25,IF(C7233=1,D7233-'Data Transformation'!$W$25,FALSE))</f>
        <v>0</v>
      </c>
      <c r="E7232" t="str">
        <f t="array" ref="E7232">IF(ISLOGICAL(D7232),"",FREQUENCY(IF('Data Transformation'!$B$425:$B$8425='Bin Analysis'!$B7227,'Data Transformation'!$G$425:$G$8425),D7232))</f>
        <v/>
      </c>
      <c r="F7232" t="str">
        <f t="shared" si="903"/>
        <v/>
      </c>
      <c r="G7232">
        <f>Weighting!$H$8</f>
        <v>0</v>
      </c>
      <c r="H7232">
        <f t="array" ref="H7232">FREQUENCY(IF('Data Transformation'!$B$4:$B$8425=B7227,'Data Transformation'!$G$4:$G$8425),'Bin Analysis'!$B7232)</f>
        <v>10</v>
      </c>
      <c r="I7232">
        <f t="shared" si="904"/>
        <v>0</v>
      </c>
      <c r="J7232">
        <f t="shared" ref="J7232:J7249" si="905">IF(I7232=0,0,1)</f>
        <v>0</v>
      </c>
      <c r="K7232">
        <f>J7232*Weighting!$W$8</f>
        <v>0</v>
      </c>
      <c r="M7232" s="14"/>
    </row>
    <row r="7233" spans="1:13" x14ac:dyDescent="0.25">
      <c r="A7233" s="32">
        <f>IF(Weighting!$P$9&gt;0,B7233,"")</f>
        <v>0.71399999999999997</v>
      </c>
      <c r="B7233" s="50">
        <f>Weighting!$C$9</f>
        <v>0.71399999999999997</v>
      </c>
      <c r="C7233">
        <f>Weighting!$F$9</f>
        <v>0</v>
      </c>
      <c r="D7233" t="b">
        <f>IF(C7233=1,'Data Transformation'!$G$3+0.5*'Data Transformation'!$W$25,IF(C7234=1,D7234-'Data Transformation'!$W$25,FALSE))</f>
        <v>0</v>
      </c>
      <c r="E7233" t="str">
        <f t="array" ref="E7233">IF(ISLOGICAL(D7233),"",FREQUENCY(IF('Data Transformation'!$B$425:$B$8425='Bin Analysis'!$B7227,'Data Transformation'!$G$425:$G$8425),D7233))</f>
        <v/>
      </c>
      <c r="F7233" t="str">
        <f t="shared" si="903"/>
        <v/>
      </c>
      <c r="G7233">
        <f>Weighting!$H$9</f>
        <v>0</v>
      </c>
      <c r="H7233">
        <f t="array" ref="H7233">FREQUENCY(IF('Data Transformation'!$B$4:$B$8425=B7227,'Data Transformation'!$G$4:$G$8425),'Bin Analysis'!$B7233)</f>
        <v>12</v>
      </c>
      <c r="I7233">
        <f t="shared" si="904"/>
        <v>2</v>
      </c>
      <c r="J7233">
        <f t="shared" si="905"/>
        <v>1</v>
      </c>
      <c r="K7233">
        <f>J7233*Weighting!$W$9</f>
        <v>3</v>
      </c>
      <c r="M7233" s="14"/>
    </row>
    <row r="7234" spans="1:13" x14ac:dyDescent="0.25">
      <c r="A7234" s="32">
        <f>IF(Weighting!$P$10&gt;0,B7234,"")</f>
        <v>0.84499999999999997</v>
      </c>
      <c r="B7234">
        <f>Weighting!$C$10</f>
        <v>0.84499999999999997</v>
      </c>
      <c r="C7234">
        <f>Weighting!$F$10</f>
        <v>0</v>
      </c>
      <c r="D7234" t="b">
        <f>IF(C7234=1,'Data Transformation'!$G$3+0.5*'Data Transformation'!$W$25,IF(C7235=1,D7235-'Data Transformation'!$W$25,FALSE))</f>
        <v>0</v>
      </c>
      <c r="E7234" t="str">
        <f t="array" ref="E7234">IF(ISLOGICAL(D7234),"",FREQUENCY(IF('Data Transformation'!$B$425:$B$8425='Bin Analysis'!$B7227,'Data Transformation'!$G$425:$G$8425),D7234))</f>
        <v/>
      </c>
      <c r="F7234" t="str">
        <f t="shared" si="903"/>
        <v/>
      </c>
      <c r="G7234">
        <f>Weighting!$H$10</f>
        <v>0</v>
      </c>
      <c r="H7234">
        <f t="array" ref="H7234">FREQUENCY(IF('Data Transformation'!$B$4:$B$8425=B7227,'Data Transformation'!$G$4:$G$8425),'Bin Analysis'!$B7234)</f>
        <v>13</v>
      </c>
      <c r="I7234">
        <f t="shared" si="904"/>
        <v>1</v>
      </c>
      <c r="J7234">
        <f t="shared" si="905"/>
        <v>1</v>
      </c>
      <c r="K7234">
        <f>J7234*Weighting!$W$10</f>
        <v>3</v>
      </c>
      <c r="M7234" s="14"/>
    </row>
    <row r="7235" spans="1:13" x14ac:dyDescent="0.25">
      <c r="A7235" s="32">
        <f>IF(Weighting!$P$11&gt;0,B7235,"")</f>
        <v>0.97599999999999998</v>
      </c>
      <c r="B7235">
        <f>Weighting!$C$11</f>
        <v>0.97599999999999998</v>
      </c>
      <c r="C7235">
        <f>Weighting!$F$11</f>
        <v>0</v>
      </c>
      <c r="D7235">
        <f>IF(C7235=1,'Data Transformation'!$G$3+0.5*'Data Transformation'!$W$25,IF(C7236=1,D7236-'Data Transformation'!$W$25,FALSE))</f>
        <v>0.86899999999999999</v>
      </c>
      <c r="E7235">
        <f t="array" ref="E7235">IF(ISLOGICAL(D7235),"",FREQUENCY(IF('Data Transformation'!$B$425:$B$8425='Bin Analysis'!$B7227,'Data Transformation'!$G$425:$G$8425),D7235))</f>
        <v>13</v>
      </c>
      <c r="F7235" t="e">
        <f t="shared" si="903"/>
        <v>#VALUE!</v>
      </c>
      <c r="G7235">
        <f>Weighting!$H$11</f>
        <v>0</v>
      </c>
      <c r="H7235">
        <f t="array" ref="H7235">FREQUENCY(IF('Data Transformation'!$B$4:$B$8425=B7227,'Data Transformation'!$G$4:$G$8425),'Bin Analysis'!$B7235)</f>
        <v>14</v>
      </c>
      <c r="I7235">
        <f t="shared" si="904"/>
        <v>1</v>
      </c>
      <c r="J7235">
        <f t="shared" si="905"/>
        <v>1</v>
      </c>
      <c r="K7235">
        <f>J7235*Weighting!$W$11</f>
        <v>2</v>
      </c>
      <c r="M7235" s="14"/>
    </row>
    <row r="7236" spans="1:13" x14ac:dyDescent="0.25">
      <c r="A7236" s="32">
        <f>IF(Weighting!$P$12&gt;0,B7236,"")</f>
        <v>1.107</v>
      </c>
      <c r="B7236">
        <f>Weighting!$C$12</f>
        <v>1.107</v>
      </c>
      <c r="C7236">
        <f>Weighting!$F$12</f>
        <v>1</v>
      </c>
      <c r="D7236">
        <f>IF(C7236=1,'Data Transformation'!$G$3+0.5*'Data Transformation'!$W$25,IF(C7237=1,D7237-'Data Transformation'!$W$25,FALSE))</f>
        <v>1.131</v>
      </c>
      <c r="E7236">
        <f t="array" ref="E7236">IF(ISLOGICAL(D7236),"",FREQUENCY(IF('Data Transformation'!$B$425:$B$8425='Bin Analysis'!$B7227,'Data Transformation'!$G$425:$G$8425),D7236))</f>
        <v>14</v>
      </c>
      <c r="F7236">
        <f t="shared" si="903"/>
        <v>1</v>
      </c>
      <c r="G7236">
        <f>Weighting!$H$12</f>
        <v>0</v>
      </c>
      <c r="H7236">
        <f t="array" ref="H7236">FREQUENCY(IF('Data Transformation'!$B$4:$B$8425=B7227,'Data Transformation'!$G$4:$G$8425),'Bin Analysis'!$B7236)</f>
        <v>15</v>
      </c>
      <c r="I7236">
        <f t="shared" si="904"/>
        <v>1</v>
      </c>
      <c r="J7236">
        <f t="shared" si="905"/>
        <v>1</v>
      </c>
      <c r="K7236">
        <f>J7236*Weighting!$W$12</f>
        <v>1</v>
      </c>
      <c r="M7236" s="14"/>
    </row>
    <row r="7237" spans="1:13" x14ac:dyDescent="0.25">
      <c r="A7237" s="32">
        <f>IF(Weighting!$P$13&gt;0,B7237,"")</f>
        <v>1.238</v>
      </c>
      <c r="B7237">
        <f>Weighting!$C$13</f>
        <v>1.238</v>
      </c>
      <c r="C7237">
        <f>Weighting!$F$13</f>
        <v>0</v>
      </c>
      <c r="D7237" t="b">
        <f>IF(C7237=1,'Data Transformation'!$G$3+0.5*'Data Transformation'!$W$25,IF(C7238=1,D7238-'Data Transformation'!$W$25,FALSE))</f>
        <v>0</v>
      </c>
      <c r="E7237" t="str">
        <f t="array" ref="E7237">IF(ISLOGICAL(D7237),"",FREQUENCY(IF('Data Transformation'!$B$425:$B$8425='Bin Analysis'!$B7227,'Data Transformation'!$G$425:$G$8425),D7237))</f>
        <v/>
      </c>
      <c r="F7237" t="str">
        <f t="shared" si="903"/>
        <v/>
      </c>
      <c r="G7237">
        <f>Weighting!$H$13</f>
        <v>0</v>
      </c>
      <c r="H7237">
        <f t="array" ref="H7237">FREQUENCY(IF('Data Transformation'!$B$4:$B$8425=B7227,'Data Transformation'!$G$4:$G$8425),'Bin Analysis'!$B7237)</f>
        <v>15</v>
      </c>
      <c r="I7237">
        <f t="shared" si="904"/>
        <v>0</v>
      </c>
      <c r="J7237">
        <f t="shared" si="905"/>
        <v>0</v>
      </c>
      <c r="K7237">
        <f>J7237*Weighting!$W$13</f>
        <v>0</v>
      </c>
      <c r="M7237" s="14"/>
    </row>
    <row r="7238" spans="1:13" x14ac:dyDescent="0.25">
      <c r="A7238" s="32">
        <f>IF(Weighting!$P$14&gt;0,B7238,"")</f>
        <v>1.369</v>
      </c>
      <c r="B7238">
        <f>Weighting!$C$14</f>
        <v>1.369</v>
      </c>
      <c r="C7238">
        <f>Weighting!$F$14</f>
        <v>0</v>
      </c>
      <c r="D7238" t="b">
        <f>IF(C7238=1,'Data Transformation'!$G$3+0.5*'Data Transformation'!$W$25,IF(C7239=1,D7239-'Data Transformation'!$W$25,FALSE))</f>
        <v>0</v>
      </c>
      <c r="E7238" t="str">
        <f t="array" ref="E7238">IF(ISLOGICAL(D7238),"",FREQUENCY(IF('Data Transformation'!$B$425:$B$8425='Bin Analysis'!$B7227,'Data Transformation'!$G$425:$G$8425),D7238))</f>
        <v/>
      </c>
      <c r="F7238" t="str">
        <f t="shared" si="903"/>
        <v/>
      </c>
      <c r="G7238">
        <f>Weighting!$H$14</f>
        <v>0</v>
      </c>
      <c r="H7238">
        <f t="array" ref="H7238">FREQUENCY(IF('Data Transformation'!$B$4:$B$8425=B7227,'Data Transformation'!$G$4:$G$8425),'Bin Analysis'!$B7238)</f>
        <v>15</v>
      </c>
      <c r="I7238">
        <f t="shared" si="904"/>
        <v>0</v>
      </c>
      <c r="J7238">
        <f t="shared" si="905"/>
        <v>0</v>
      </c>
      <c r="K7238">
        <f>J7238*Weighting!$W$14</f>
        <v>0</v>
      </c>
      <c r="M7238" s="14"/>
    </row>
    <row r="7239" spans="1:13" x14ac:dyDescent="0.25">
      <c r="A7239" s="32">
        <f>IF(Weighting!$P$15&gt;0,B7239,"")</f>
        <v>1.5000009999999999</v>
      </c>
      <c r="B7239">
        <f>Weighting!$C$15</f>
        <v>1.5000009999999999</v>
      </c>
      <c r="C7239">
        <f>Weighting!$F$15</f>
        <v>0</v>
      </c>
      <c r="D7239" t="b">
        <f>IF(C7239=1,'Data Transformation'!$G$3+0.5*'Data Transformation'!$W$25,IF(C7240=1,D7240-'Data Transformation'!$W$25,FALSE))</f>
        <v>0</v>
      </c>
      <c r="E7239" t="str">
        <f t="array" ref="E7239">IF(ISLOGICAL(D7239),"",FREQUENCY(IF('Data Transformation'!$B$425:$B$8425='Bin Analysis'!$B7227,'Data Transformation'!$G$425:$G$8425),D7239))</f>
        <v/>
      </c>
      <c r="F7239" t="str">
        <f t="shared" si="903"/>
        <v/>
      </c>
      <c r="G7239">
        <f>Weighting!$H$15</f>
        <v>0</v>
      </c>
      <c r="H7239">
        <f t="array" ref="H7239">FREQUENCY(IF('Data Transformation'!$B$4:$B$8425=B7227,'Data Transformation'!$G$4:$G$8425),'Bin Analysis'!$B7239)</f>
        <v>15</v>
      </c>
      <c r="I7239">
        <f t="shared" si="904"/>
        <v>0</v>
      </c>
      <c r="J7239">
        <f t="shared" si="905"/>
        <v>0</v>
      </c>
      <c r="K7239">
        <f>J7239*Weighting!$W$15</f>
        <v>0</v>
      </c>
      <c r="M7239" s="14"/>
    </row>
    <row r="7240" spans="1:13" x14ac:dyDescent="0.25">
      <c r="A7240" s="32" t="str">
        <f>IF(Weighting!$P$16&gt;0,B7240,"")</f>
        <v/>
      </c>
      <c r="B7240">
        <f>Weighting!$C$16</f>
        <v>1.631</v>
      </c>
      <c r="C7240">
        <f>Weighting!$F$16</f>
        <v>0</v>
      </c>
      <c r="D7240" t="b">
        <f>IF(C7240=1,'Data Transformation'!$G$3+0.5*'Data Transformation'!$W$25,IF(C7241=1,D7241-'Data Transformation'!$W$25,FALSE))</f>
        <v>0</v>
      </c>
      <c r="E7240" t="str">
        <f t="array" ref="E7240">IF(ISLOGICAL(D7240),"",FREQUENCY(IF('Data Transformation'!$B$425:$B$8425='Bin Analysis'!$B7227,'Data Transformation'!$G$425:$G$8425),D7240))</f>
        <v/>
      </c>
      <c r="F7240" t="str">
        <f t="shared" si="903"/>
        <v/>
      </c>
      <c r="G7240">
        <f>Weighting!$H$16</f>
        <v>0</v>
      </c>
      <c r="H7240">
        <f t="array" ref="H7240">FREQUENCY(IF('Data Transformation'!$B$4:$B$8425=B7227,'Data Transformation'!$G$4:$G$8425),'Bin Analysis'!$B7240)</f>
        <v>15</v>
      </c>
      <c r="I7240">
        <f t="shared" si="904"/>
        <v>0</v>
      </c>
      <c r="J7240">
        <f t="shared" si="905"/>
        <v>0</v>
      </c>
      <c r="K7240">
        <f>J7240*Weighting!$W$16</f>
        <v>0</v>
      </c>
      <c r="M7240" s="14"/>
    </row>
    <row r="7241" spans="1:13" x14ac:dyDescent="0.25">
      <c r="A7241" s="32" t="str">
        <f>IF(Weighting!$P$17&gt;0,B7241,"")</f>
        <v/>
      </c>
      <c r="B7241">
        <f>Weighting!$C$17</f>
        <v>1.762</v>
      </c>
      <c r="C7241">
        <f>Weighting!$F$17</f>
        <v>0</v>
      </c>
      <c r="D7241" t="b">
        <f>IF(C7241=1,'Data Transformation'!$G$3+0.5*'Data Transformation'!$W$25,IF(C7242=1,D7242-'Data Transformation'!$W$25,FALSE))</f>
        <v>0</v>
      </c>
      <c r="E7241" t="str">
        <f t="array" ref="E7241">IF(ISLOGICAL(D7241),"",FREQUENCY(IF('Data Transformation'!$B$425:$B$8425='Bin Analysis'!$B7227,'Data Transformation'!$G$425:$G$8425),D7241))</f>
        <v/>
      </c>
      <c r="F7241" t="str">
        <f t="shared" si="903"/>
        <v/>
      </c>
      <c r="G7241">
        <f>Weighting!$H$17</f>
        <v>0</v>
      </c>
      <c r="H7241">
        <f t="array" ref="H7241">FREQUENCY(IF('Data Transformation'!$B$4:$B$8425=B7227,'Data Transformation'!$G$4:$G$8425),'Bin Analysis'!$B7241)</f>
        <v>15</v>
      </c>
      <c r="I7241">
        <f t="shared" si="904"/>
        <v>0</v>
      </c>
      <c r="J7241">
        <f t="shared" si="905"/>
        <v>0</v>
      </c>
      <c r="K7241">
        <f>J7241*Weighting!$W$17</f>
        <v>0</v>
      </c>
      <c r="M7241" s="14"/>
    </row>
    <row r="7242" spans="1:13" x14ac:dyDescent="0.25">
      <c r="A7242" s="32" t="str">
        <f>IF(Weighting!$P$18&gt;0,B7242,"")</f>
        <v/>
      </c>
      <c r="B7242">
        <f>Weighting!$C$18</f>
        <v>1.893</v>
      </c>
      <c r="C7242">
        <f>Weighting!$F$18</f>
        <v>0</v>
      </c>
      <c r="D7242" t="b">
        <f>IF(C7242=1,'Data Transformation'!$G$3+0.5*'Data Transformation'!$W$25,IF(C7243=1,D7243-'Data Transformation'!$W$25,FALSE))</f>
        <v>0</v>
      </c>
      <c r="E7242" t="str">
        <f t="array" ref="E7242">IF(ISLOGICAL(D7242),"",FREQUENCY(IF('Data Transformation'!$B$425:$B$8425='Bin Analysis'!$B7227,'Data Transformation'!$G$425:$G$8425),D7242))</f>
        <v/>
      </c>
      <c r="F7242" t="str">
        <f t="shared" si="903"/>
        <v/>
      </c>
      <c r="G7242">
        <f>Weighting!$H$18</f>
        <v>0</v>
      </c>
      <c r="H7242">
        <f t="array" ref="H7242">FREQUENCY(IF('Data Transformation'!$B$4:$B$8425=B7227,'Data Transformation'!$G$4:$G$8425),'Bin Analysis'!$B7242)</f>
        <v>15</v>
      </c>
      <c r="I7242">
        <f t="shared" si="904"/>
        <v>0</v>
      </c>
      <c r="J7242">
        <f t="shared" si="905"/>
        <v>0</v>
      </c>
      <c r="K7242">
        <f>J7242*Weighting!$W$18</f>
        <v>0</v>
      </c>
      <c r="M7242" s="14"/>
    </row>
    <row r="7243" spans="1:13" x14ac:dyDescent="0.25">
      <c r="A7243" s="32" t="str">
        <f>IF(Weighting!$P$19&gt;0,B7243,"")</f>
        <v/>
      </c>
      <c r="B7243">
        <f>Weighting!$C$19</f>
        <v>2.024</v>
      </c>
      <c r="C7243">
        <f>Weighting!$F$19</f>
        <v>0</v>
      </c>
      <c r="D7243" t="b">
        <f>IF(C7243=1,'Data Transformation'!$G$3+0.5*'Data Transformation'!$W$25,IF(C7244=1,D7244-'Data Transformation'!$W$25,FALSE))</f>
        <v>0</v>
      </c>
      <c r="E7243" t="str">
        <f t="array" ref="E7243">IF(ISLOGICAL(D7243),"",FREQUENCY(IF('Data Transformation'!$B$425:$B$8425='Bin Analysis'!$B7227,'Data Transformation'!$G$425:$G$8425),D7243))</f>
        <v/>
      </c>
      <c r="F7243" t="str">
        <f t="shared" si="903"/>
        <v/>
      </c>
      <c r="G7243">
        <f>Weighting!$H$19</f>
        <v>0</v>
      </c>
      <c r="H7243">
        <f t="array" ref="H7243">FREQUENCY(IF('Data Transformation'!$B$4:$B$8425=B7227,'Data Transformation'!$G$4:$G$8425),'Bin Analysis'!$B7243)</f>
        <v>15</v>
      </c>
      <c r="I7243">
        <f t="shared" si="904"/>
        <v>0</v>
      </c>
      <c r="J7243">
        <f t="shared" si="905"/>
        <v>0</v>
      </c>
      <c r="K7243">
        <f>J7243*Weighting!$W$19</f>
        <v>0</v>
      </c>
      <c r="M7243" s="14"/>
    </row>
    <row r="7244" spans="1:13" x14ac:dyDescent="0.25">
      <c r="A7244" s="32" t="str">
        <f>IF(Weighting!$P$20&gt;0,B7244,"")</f>
        <v/>
      </c>
      <c r="B7244">
        <f>Weighting!$C$20</f>
        <v>2.1550000000000002</v>
      </c>
      <c r="C7244">
        <f>Weighting!$F$20</f>
        <v>0</v>
      </c>
      <c r="D7244" t="b">
        <f>IF(C7244=1,'Data Transformation'!$G$3+0.5*'Data Transformation'!$W$25,IF(C7245=1,D7245-'Data Transformation'!$W$25,FALSE))</f>
        <v>0</v>
      </c>
      <c r="E7244" t="str">
        <f t="array" ref="E7244">IF(ISLOGICAL(D7244),"",FREQUENCY(IF('Data Transformation'!$B$425:$B$8425='Bin Analysis'!$B7227,'Data Transformation'!$G$425:$G$8425),D7244))</f>
        <v/>
      </c>
      <c r="F7244" t="str">
        <f t="shared" si="903"/>
        <v/>
      </c>
      <c r="G7244">
        <f>Weighting!$H$20</f>
        <v>0</v>
      </c>
      <c r="H7244">
        <f t="array" ref="H7244">FREQUENCY(IF('Data Transformation'!$B$4:$B$8425=B7227,'Data Transformation'!$G$4:$G$8425),'Bin Analysis'!$B7244)</f>
        <v>15</v>
      </c>
      <c r="I7244">
        <f t="shared" si="904"/>
        <v>0</v>
      </c>
      <c r="J7244">
        <f t="shared" si="905"/>
        <v>0</v>
      </c>
      <c r="K7244">
        <f>J7244*Weighting!$W$20</f>
        <v>0</v>
      </c>
      <c r="M7244" s="14"/>
    </row>
    <row r="7245" spans="1:13" x14ac:dyDescent="0.25">
      <c r="A7245" s="32" t="str">
        <f>IF(Weighting!$P$21&gt;0,B7245,"")</f>
        <v/>
      </c>
      <c r="B7245">
        <f>Weighting!$C$21</f>
        <v>2.2860000000000005</v>
      </c>
      <c r="C7245">
        <f>Weighting!$F$21</f>
        <v>0</v>
      </c>
      <c r="D7245" t="b">
        <f>IF(C7245=1,'Data Transformation'!$G$3+0.5*'Data Transformation'!$W$25,IF(C7246=1,D7246-'Data Transformation'!$W$25,FALSE))</f>
        <v>0</v>
      </c>
      <c r="E7245" t="str">
        <f t="array" ref="E7245">IF(ISLOGICAL(D7245),"",FREQUENCY(IF('Data Transformation'!$B$425:$B$8425='Bin Analysis'!$B7227,'Data Transformation'!$G$425:$G$8425),D7245))</f>
        <v/>
      </c>
      <c r="F7245" t="str">
        <f t="shared" si="903"/>
        <v/>
      </c>
      <c r="G7245">
        <f>Weighting!$H$21</f>
        <v>0</v>
      </c>
      <c r="H7245">
        <f t="array" ref="H7245">FREQUENCY(IF('Data Transformation'!$B$4:$B$8425=B7227,'Data Transformation'!$G$4:$G$8425),'Bin Analysis'!$B7245)</f>
        <v>15</v>
      </c>
      <c r="I7245">
        <f t="shared" si="904"/>
        <v>0</v>
      </c>
      <c r="J7245">
        <f t="shared" si="905"/>
        <v>0</v>
      </c>
      <c r="K7245">
        <f>J7245*Weighting!$W$21</f>
        <v>0</v>
      </c>
      <c r="M7245" s="14"/>
    </row>
    <row r="7246" spans="1:13" x14ac:dyDescent="0.25">
      <c r="A7246" s="32" t="str">
        <f>IF(Weighting!$P$22&gt;0,B7246,"")</f>
        <v/>
      </c>
      <c r="B7246">
        <f>Weighting!$C$22</f>
        <v>2.4170000000000007</v>
      </c>
      <c r="C7246">
        <f>Weighting!$F$22</f>
        <v>0</v>
      </c>
      <c r="D7246" t="b">
        <f>IF(C7246=1,'Data Transformation'!$G$3+0.5*'Data Transformation'!$W$25,IF(C7247=1,D7247-'Data Transformation'!$W$25,FALSE))</f>
        <v>0</v>
      </c>
      <c r="E7246" t="str">
        <f t="array" ref="E7246">IF(ISLOGICAL(D7246),"",FREQUENCY(IF('Data Transformation'!$B$425:$B$8425='Bin Analysis'!$B7227,'Data Transformation'!$G$425:$G$8425),D7246))</f>
        <v/>
      </c>
      <c r="F7246" t="str">
        <f t="shared" si="903"/>
        <v/>
      </c>
      <c r="G7246">
        <f>Weighting!$H$22</f>
        <v>0</v>
      </c>
      <c r="H7246">
        <f t="array" ref="H7246">FREQUENCY(IF('Data Transformation'!$B$4:$B$8425=B7227,'Data Transformation'!$G$4:$G$8425),'Bin Analysis'!$B7246)</f>
        <v>15</v>
      </c>
      <c r="I7246">
        <f t="shared" si="904"/>
        <v>0</v>
      </c>
      <c r="J7246">
        <f t="shared" si="905"/>
        <v>0</v>
      </c>
      <c r="K7246">
        <f>J7246*Weighting!$W$22</f>
        <v>0</v>
      </c>
      <c r="M7246" s="14"/>
    </row>
    <row r="7247" spans="1:13" x14ac:dyDescent="0.25">
      <c r="A7247" s="32" t="str">
        <f>IF(Weighting!$P$23&gt;0,B7247,"")</f>
        <v/>
      </c>
      <c r="B7247">
        <f>Weighting!$C$23</f>
        <v>2.5480000000000009</v>
      </c>
      <c r="C7247">
        <f>Weighting!$F$23</f>
        <v>0</v>
      </c>
      <c r="D7247" t="b">
        <f>IF(C7247=1,'Data Transformation'!$G$3+0.5*'Data Transformation'!$W$25,IF(C7248=1,D7248-'Data Transformation'!$W$25,FALSE))</f>
        <v>0</v>
      </c>
      <c r="E7247" t="str">
        <f t="array" ref="E7247">IF(ISLOGICAL(D7247),"",FREQUENCY(IF('Data Transformation'!$B$425:$B$8425='Bin Analysis'!$B7227,'Data Transformation'!$G$425:$G$8425),D7247))</f>
        <v/>
      </c>
      <c r="F7247" t="str">
        <f t="shared" si="903"/>
        <v/>
      </c>
      <c r="G7247">
        <f>Weighting!$H$23</f>
        <v>0</v>
      </c>
      <c r="H7247">
        <f t="array" ref="H7247">FREQUENCY(IF('Data Transformation'!$B$4:$B$8425=B7227,'Data Transformation'!$G$4:$G$8425),'Bin Analysis'!$B7247)</f>
        <v>15</v>
      </c>
      <c r="I7247">
        <f t="shared" si="904"/>
        <v>0</v>
      </c>
      <c r="J7247">
        <f t="shared" si="905"/>
        <v>0</v>
      </c>
      <c r="K7247">
        <f>J7247*Weighting!$W$23</f>
        <v>0</v>
      </c>
      <c r="M7247" s="14"/>
    </row>
    <row r="7248" spans="1:13" x14ac:dyDescent="0.25">
      <c r="A7248" s="32" t="str">
        <f>IF(Weighting!$P$24&gt;0,B7248,"")</f>
        <v/>
      </c>
      <c r="B7248">
        <f>Weighting!$C$24</f>
        <v>2.6790000000000012</v>
      </c>
      <c r="C7248">
        <f>Weighting!$F$24</f>
        <v>0</v>
      </c>
      <c r="D7248" t="b">
        <f>IF(C7248=1,'Data Transformation'!$G$3+0.5*'Data Transformation'!$W$25,IF(C7249=1,D7249-'Data Transformation'!$W$25,FALSE))</f>
        <v>0</v>
      </c>
      <c r="E7248" t="str">
        <f t="array" ref="E7248">IF(ISLOGICAL(D7248),"",FREQUENCY(IF('Data Transformation'!$B$425:$B$8425='Bin Analysis'!$B7227,'Data Transformation'!$G$425:$G$8425),D7248))</f>
        <v/>
      </c>
      <c r="F7248" t="str">
        <f t="shared" si="903"/>
        <v/>
      </c>
      <c r="G7248">
        <f>Weighting!$H$24</f>
        <v>0</v>
      </c>
      <c r="H7248">
        <f t="array" ref="H7248">FREQUENCY(IF('Data Transformation'!$B$4:$B$8425=B7227,'Data Transformation'!$G$4:$G$8425),'Bin Analysis'!$B7248)</f>
        <v>15</v>
      </c>
      <c r="I7248">
        <f t="shared" si="904"/>
        <v>0</v>
      </c>
      <c r="J7248">
        <f t="shared" si="905"/>
        <v>0</v>
      </c>
      <c r="K7248">
        <f>J7248*Weighting!$W$24</f>
        <v>0</v>
      </c>
      <c r="M7248" s="14"/>
    </row>
    <row r="7249" spans="1:25" x14ac:dyDescent="0.25">
      <c r="A7249" s="32" t="str">
        <f>IF(Weighting!$P$25&gt;0,B7249,"")</f>
        <v/>
      </c>
      <c r="B7249">
        <f>Weighting!$C$25</f>
        <v>2.8100000000000014</v>
      </c>
      <c r="C7249">
        <f>Weighting!$F$25</f>
        <v>0</v>
      </c>
      <c r="D7249" t="b">
        <f>IF(C7249=1,'Data Transformation'!$G$3+0.5*'Data Transformation'!$W$25,IF(C7250=1,D7250-'Data Transformation'!$W$25,FALSE))</f>
        <v>0</v>
      </c>
      <c r="E7249" t="str">
        <f t="array" ref="E7249">IF(ISLOGICAL(D7249),"",FREQUENCY(IF('Data Transformation'!$B$425:$B$8425='Bin Analysis'!$B7227,'Data Transformation'!$G$425:$G$8425),D7249))</f>
        <v/>
      </c>
      <c r="F7249" t="str">
        <f t="shared" si="903"/>
        <v/>
      </c>
      <c r="G7249">
        <f>Weighting!$H$25</f>
        <v>0</v>
      </c>
      <c r="H7249">
        <f t="array" ref="H7249">FREQUENCY(IF('Data Transformation'!$B$4:$B$8425=B7227,'Data Transformation'!$G$4:$G$8425),'Bin Analysis'!$B7249)</f>
        <v>15</v>
      </c>
      <c r="I7249">
        <f t="shared" si="904"/>
        <v>0</v>
      </c>
      <c r="J7249">
        <f t="shared" si="905"/>
        <v>0</v>
      </c>
      <c r="K7249">
        <f>J7249*Weighting!$W$25</f>
        <v>0</v>
      </c>
      <c r="M7249" s="14"/>
    </row>
    <row r="7250" spans="1:25" x14ac:dyDescent="0.25">
      <c r="O7250"/>
      <c r="P7250"/>
      <c r="Q7250"/>
      <c r="R7250"/>
    </row>
    <row r="7251" spans="1:25" ht="23.25" x14ac:dyDescent="0.35">
      <c r="A7251" s="21" t="s">
        <v>0</v>
      </c>
      <c r="B7251" s="21">
        <f>IFERROR(VLOOKUP(C7251,'Data Transformation'!$L$6:$M$426,2,FALSE),"")</f>
        <v>302</v>
      </c>
      <c r="C7251" s="21">
        <f>C7227+1</f>
        <v>302</v>
      </c>
      <c r="D7251" s="21"/>
      <c r="E7251" s="21"/>
      <c r="F7251" s="21"/>
      <c r="G7251" s="21"/>
      <c r="H7251" s="22"/>
      <c r="I7251" s="22"/>
      <c r="J7251" s="22"/>
      <c r="K7251" s="21"/>
      <c r="L7251" s="21">
        <f>B7251</f>
        <v>302</v>
      </c>
      <c r="M7251" s="23">
        <f>INDEX('Data Transformation'!$O$4:$O$424,MATCH($B7251,'Data Transformation'!$M$4:$M$424,0),MATCH($M$2,'Data Transformation'!$O$3,0))</f>
        <v>14</v>
      </c>
      <c r="N7251" s="27">
        <f>IF('Input and Summary Results'!$J$16="minimum",'Bin Analysis'!X7252/(M7251-1),'Bin Analysis'!Y7251/('Bin Analysis'!M7251-1))</f>
        <v>0</v>
      </c>
      <c r="O7251" s="27">
        <f>IF(M7251=FALSE,NA(),(VLOOKUP(1,C7254:K7273,4,FALSE))/(M7251-1))</f>
        <v>0</v>
      </c>
      <c r="P7251" s="27">
        <f>IF(M7251=FALSE,NA(),SUM(J7254:J7273)/Weighting!$S$5)</f>
        <v>0.2</v>
      </c>
      <c r="Q7251" s="27">
        <f>IF(M7251=FALSE,NA(),SUM(K7254:K7273)/Weighting!$S$6)</f>
        <v>8.6956521739130432E-2</v>
      </c>
      <c r="R7251" s="27">
        <f>IF(M7251=FALSE,NA(),(VLOOKUP(1,G7254:K7273,3,FALSE))/(M7251-1))</f>
        <v>1</v>
      </c>
      <c r="S7251" s="22" t="str">
        <f>IF(M7251=FALSE,NA(),IF(SUM(J7254:J7273)=2,"yes","no"))</f>
        <v>yes</v>
      </c>
      <c r="X7251" s="2" cm="2">
        <f t="array" ref="X7251:X7252">FREQUENCY(IF('Data Transformation'!$B$425:$B$6424='Bin Analysis'!L7251,'Data Transformation'!$G$425:$G$6424),'Data Transformation'!$U$11)</f>
        <v>13</v>
      </c>
      <c r="Y7251" s="2" cm="2">
        <f t="array" ref="Y7251:Y7252">FREQUENCY(IF('Data Transformation'!$B$425:$B$6424='Bin Analysis'!L7251,'Data Transformation'!$G$425:$G$6424),'Data Transformation'!$U$12)</f>
        <v>13</v>
      </c>
    </row>
    <row r="7252" spans="1:25" x14ac:dyDescent="0.25">
      <c r="A7252" s="14" t="s">
        <v>66</v>
      </c>
      <c r="B7252" t="s">
        <v>47</v>
      </c>
      <c r="C7252" t="s">
        <v>5</v>
      </c>
      <c r="D7252" t="s">
        <v>99</v>
      </c>
      <c r="E7252" t="s">
        <v>100</v>
      </c>
      <c r="F7252" t="s">
        <v>101</v>
      </c>
      <c r="G7252" t="s">
        <v>69</v>
      </c>
      <c r="H7252" t="s">
        <v>31</v>
      </c>
      <c r="I7252" t="s">
        <v>32</v>
      </c>
      <c r="J7252" t="s">
        <v>46</v>
      </c>
      <c r="K7252" s="14" t="s">
        <v>45</v>
      </c>
      <c r="M7252" s="14"/>
      <c r="X7252" s="2">
        <v>0</v>
      </c>
      <c r="Y7252" s="2">
        <v>0</v>
      </c>
    </row>
    <row r="7253" spans="1:25" x14ac:dyDescent="0.25">
      <c r="A7253" s="32"/>
      <c r="D7253" t="b">
        <f>IF(C7253=1,'Data Transformation'!$G$3+0.5*'Data Transformation'!$W$25,IF(C7254=1,D7254-'Data Transformation'!$W$25,FALSE))</f>
        <v>0</v>
      </c>
      <c r="E7253" t="str">
        <f t="array" ref="E7253">IF(ISLOGICAL(D7253),"",FREQUENCY(IF('Data Transformation'!$B$425:$B$8425='Bin Analysis'!$B7251,'Data Transformation'!$G$425:$G$8425),D7253))</f>
        <v/>
      </c>
      <c r="F7253" t="str">
        <f>IF(ISLOGICAL(D7253),"",E7253-E7252)</f>
        <v/>
      </c>
      <c r="M7253" s="14"/>
    </row>
    <row r="7254" spans="1:25" x14ac:dyDescent="0.25">
      <c r="A7254" s="32">
        <f>IF(Weighting!$P$6&gt;0,B7254,"")</f>
        <v>0.32100000000000001</v>
      </c>
      <c r="B7254">
        <f>Weighting!$C$6</f>
        <v>0.32100000000000001</v>
      </c>
      <c r="C7254">
        <f>Weighting!$F$6</f>
        <v>0</v>
      </c>
      <c r="D7254" t="b">
        <f>IF(C7254=1,'Data Transformation'!$G$3+0.5*'Data Transformation'!$W$25,IF(C7255=1,D7255-'Data Transformation'!$W$25,FALSE))</f>
        <v>0</v>
      </c>
      <c r="E7254" t="str">
        <f t="array" ref="E7254">IF(ISLOGICAL(D7254),"",FREQUENCY(IF('Data Transformation'!$B$425:$B$8425='Bin Analysis'!$B7251,'Data Transformation'!$G$425:$G$8425),D7254))</f>
        <v/>
      </c>
      <c r="F7254" t="str">
        <f>IF(ISLOGICAL(D7254),"",E7254-E7253)</f>
        <v/>
      </c>
      <c r="G7254">
        <f>Weighting!$H$6</f>
        <v>1</v>
      </c>
      <c r="H7254">
        <f t="array" ref="H7254">FREQUENCY(IF('Data Transformation'!$B$4:$B$8425=B7251,'Data Transformation'!$G$4:$G$8425),'Bin Analysis'!$B7254)</f>
        <v>13</v>
      </c>
      <c r="I7254">
        <f>H7254-H7253</f>
        <v>13</v>
      </c>
      <c r="J7254">
        <f>IF(I7254=0,0,1)</f>
        <v>1</v>
      </c>
      <c r="K7254">
        <f>J7254*Weighting!$W$6</f>
        <v>1</v>
      </c>
      <c r="M7254" s="14"/>
    </row>
    <row r="7255" spans="1:25" x14ac:dyDescent="0.25">
      <c r="A7255" s="32">
        <f>IF(Weighting!$P$7&gt;0,B7255,"")</f>
        <v>0.45200000000000001</v>
      </c>
      <c r="B7255">
        <f>Weighting!$C$7</f>
        <v>0.45200000000000001</v>
      </c>
      <c r="C7255">
        <f>Weighting!$F$7</f>
        <v>0</v>
      </c>
      <c r="D7255" t="b">
        <f>IF(C7255=1,'Data Transformation'!$G$3+0.5*'Data Transformation'!$W$25,IF(C7256=1,D7256-'Data Transformation'!$W$25,FALSE))</f>
        <v>0</v>
      </c>
      <c r="E7255" t="str">
        <f t="array" ref="E7255">IF(ISLOGICAL(D7255),"",FREQUENCY(IF('Data Transformation'!$B$425:$B$8425='Bin Analysis'!$B7251,'Data Transformation'!$G$425:$G$8425),D7255))</f>
        <v/>
      </c>
      <c r="F7255" t="str">
        <f t="shared" ref="F7255:F7273" si="906">IF(ISLOGICAL(D7255),"",E7255-E7254)</f>
        <v/>
      </c>
      <c r="G7255">
        <f>Weighting!$H$7</f>
        <v>0</v>
      </c>
      <c r="H7255">
        <f t="array" ref="H7255">FREQUENCY(IF('Data Transformation'!$B$4:$B$8425=B7251,'Data Transformation'!$G$4:$G$8425),'Bin Analysis'!$B7255)</f>
        <v>13</v>
      </c>
      <c r="I7255">
        <f t="shared" ref="I7255:I7273" si="907">H7255-H7254</f>
        <v>0</v>
      </c>
      <c r="J7255">
        <f>IF(I7255=0,0,1)</f>
        <v>0</v>
      </c>
      <c r="K7255">
        <f>J7255*Weighting!$W$7</f>
        <v>0</v>
      </c>
      <c r="M7255" s="14"/>
    </row>
    <row r="7256" spans="1:25" x14ac:dyDescent="0.25">
      <c r="A7256" s="32">
        <f>IF(Weighting!$P$8&gt;0,B7256,"")</f>
        <v>0.58299999999999996</v>
      </c>
      <c r="B7256">
        <f>Weighting!$C$8</f>
        <v>0.58299999999999996</v>
      </c>
      <c r="C7256">
        <f>Weighting!$F$8</f>
        <v>0</v>
      </c>
      <c r="D7256" t="b">
        <f>IF(C7256=1,'Data Transformation'!$G$3+0.5*'Data Transformation'!$W$25,IF(C7257=1,D7257-'Data Transformation'!$W$25,FALSE))</f>
        <v>0</v>
      </c>
      <c r="E7256" t="str">
        <f t="array" ref="E7256">IF(ISLOGICAL(D7256),"",FREQUENCY(IF('Data Transformation'!$B$425:$B$8425='Bin Analysis'!$B7251,'Data Transformation'!$G$425:$G$8425),D7256))</f>
        <v/>
      </c>
      <c r="F7256" t="str">
        <f t="shared" si="906"/>
        <v/>
      </c>
      <c r="G7256">
        <f>Weighting!$H$8</f>
        <v>0</v>
      </c>
      <c r="H7256">
        <f t="array" ref="H7256">FREQUENCY(IF('Data Transformation'!$B$4:$B$8425=B7251,'Data Transformation'!$G$4:$G$8425),'Bin Analysis'!$B7256)</f>
        <v>13</v>
      </c>
      <c r="I7256">
        <f t="shared" si="907"/>
        <v>0</v>
      </c>
      <c r="J7256">
        <f t="shared" ref="J7256:J7273" si="908">IF(I7256=0,0,1)</f>
        <v>0</v>
      </c>
      <c r="K7256">
        <f>J7256*Weighting!$W$8</f>
        <v>0</v>
      </c>
      <c r="M7256" s="14"/>
    </row>
    <row r="7257" spans="1:25" x14ac:dyDescent="0.25">
      <c r="A7257" s="32">
        <f>IF(Weighting!$P$9&gt;0,B7257,"")</f>
        <v>0.71399999999999997</v>
      </c>
      <c r="B7257" s="50">
        <f>Weighting!$C$9</f>
        <v>0.71399999999999997</v>
      </c>
      <c r="C7257">
        <f>Weighting!$F$9</f>
        <v>0</v>
      </c>
      <c r="D7257" t="b">
        <f>IF(C7257=1,'Data Transformation'!$G$3+0.5*'Data Transformation'!$W$25,IF(C7258=1,D7258-'Data Transformation'!$W$25,FALSE))</f>
        <v>0</v>
      </c>
      <c r="E7257" t="str">
        <f t="array" ref="E7257">IF(ISLOGICAL(D7257),"",FREQUENCY(IF('Data Transformation'!$B$425:$B$8425='Bin Analysis'!$B7251,'Data Transformation'!$G$425:$G$8425),D7257))</f>
        <v/>
      </c>
      <c r="F7257" t="str">
        <f t="shared" si="906"/>
        <v/>
      </c>
      <c r="G7257">
        <f>Weighting!$H$9</f>
        <v>0</v>
      </c>
      <c r="H7257">
        <f t="array" ref="H7257">FREQUENCY(IF('Data Transformation'!$B$4:$B$8425=B7251,'Data Transformation'!$G$4:$G$8425),'Bin Analysis'!$B7257)</f>
        <v>13</v>
      </c>
      <c r="I7257">
        <f t="shared" si="907"/>
        <v>0</v>
      </c>
      <c r="J7257">
        <f t="shared" si="908"/>
        <v>0</v>
      </c>
      <c r="K7257">
        <f>J7257*Weighting!$W$9</f>
        <v>0</v>
      </c>
      <c r="M7257" s="14"/>
    </row>
    <row r="7258" spans="1:25" x14ac:dyDescent="0.25">
      <c r="A7258" s="32">
        <f>IF(Weighting!$P$10&gt;0,B7258,"")</f>
        <v>0.84499999999999997</v>
      </c>
      <c r="B7258">
        <f>Weighting!$C$10</f>
        <v>0.84499999999999997</v>
      </c>
      <c r="C7258">
        <f>Weighting!$F$10</f>
        <v>0</v>
      </c>
      <c r="D7258" t="b">
        <f>IF(C7258=1,'Data Transformation'!$G$3+0.5*'Data Transformation'!$W$25,IF(C7259=1,D7259-'Data Transformation'!$W$25,FALSE))</f>
        <v>0</v>
      </c>
      <c r="E7258" t="str">
        <f t="array" ref="E7258">IF(ISLOGICAL(D7258),"",FREQUENCY(IF('Data Transformation'!$B$425:$B$8425='Bin Analysis'!$B7251,'Data Transformation'!$G$425:$G$8425),D7258))</f>
        <v/>
      </c>
      <c r="F7258" t="str">
        <f t="shared" si="906"/>
        <v/>
      </c>
      <c r="G7258">
        <f>Weighting!$H$10</f>
        <v>0</v>
      </c>
      <c r="H7258">
        <f t="array" ref="H7258">FREQUENCY(IF('Data Transformation'!$B$4:$B$8425=B7251,'Data Transformation'!$G$4:$G$8425),'Bin Analysis'!$B7258)</f>
        <v>13</v>
      </c>
      <c r="I7258">
        <f t="shared" si="907"/>
        <v>0</v>
      </c>
      <c r="J7258">
        <f t="shared" si="908"/>
        <v>0</v>
      </c>
      <c r="K7258">
        <f>J7258*Weighting!$W$10</f>
        <v>0</v>
      </c>
      <c r="M7258" s="14"/>
    </row>
    <row r="7259" spans="1:25" x14ac:dyDescent="0.25">
      <c r="A7259" s="32">
        <f>IF(Weighting!$P$11&gt;0,B7259,"")</f>
        <v>0.97599999999999998</v>
      </c>
      <c r="B7259">
        <f>Weighting!$C$11</f>
        <v>0.97599999999999998</v>
      </c>
      <c r="C7259">
        <f>Weighting!$F$11</f>
        <v>0</v>
      </c>
      <c r="D7259">
        <f>IF(C7259=1,'Data Transformation'!$G$3+0.5*'Data Transformation'!$W$25,IF(C7260=1,D7260-'Data Transformation'!$W$25,FALSE))</f>
        <v>0.86899999999999999</v>
      </c>
      <c r="E7259">
        <f t="array" ref="E7259">IF(ISLOGICAL(D7259),"",FREQUENCY(IF('Data Transformation'!$B$425:$B$8425='Bin Analysis'!$B7251,'Data Transformation'!$G$425:$G$8425),D7259))</f>
        <v>13</v>
      </c>
      <c r="F7259" t="e">
        <f t="shared" si="906"/>
        <v>#VALUE!</v>
      </c>
      <c r="G7259">
        <f>Weighting!$H$11</f>
        <v>0</v>
      </c>
      <c r="H7259">
        <f t="array" ref="H7259">FREQUENCY(IF('Data Transformation'!$B$4:$B$8425=B7251,'Data Transformation'!$G$4:$G$8425),'Bin Analysis'!$B7259)</f>
        <v>13</v>
      </c>
      <c r="I7259">
        <f t="shared" si="907"/>
        <v>0</v>
      </c>
      <c r="J7259">
        <f t="shared" si="908"/>
        <v>0</v>
      </c>
      <c r="K7259">
        <f>J7259*Weighting!$W$11</f>
        <v>0</v>
      </c>
      <c r="M7259" s="14"/>
    </row>
    <row r="7260" spans="1:25" x14ac:dyDescent="0.25">
      <c r="A7260" s="32">
        <f>IF(Weighting!$P$12&gt;0,B7260,"")</f>
        <v>1.107</v>
      </c>
      <c r="B7260">
        <f>Weighting!$C$12</f>
        <v>1.107</v>
      </c>
      <c r="C7260">
        <f>Weighting!$F$12</f>
        <v>1</v>
      </c>
      <c r="D7260">
        <f>IF(C7260=1,'Data Transformation'!$G$3+0.5*'Data Transformation'!$W$25,IF(C7261=1,D7261-'Data Transformation'!$W$25,FALSE))</f>
        <v>1.131</v>
      </c>
      <c r="E7260">
        <f t="array" ref="E7260">IF(ISLOGICAL(D7260),"",FREQUENCY(IF('Data Transformation'!$B$425:$B$8425='Bin Analysis'!$B7251,'Data Transformation'!$G$425:$G$8425),D7260))</f>
        <v>13</v>
      </c>
      <c r="F7260">
        <f t="shared" si="906"/>
        <v>0</v>
      </c>
      <c r="G7260">
        <f>Weighting!$H$12</f>
        <v>0</v>
      </c>
      <c r="H7260">
        <f t="array" ref="H7260">FREQUENCY(IF('Data Transformation'!$B$4:$B$8425=B7251,'Data Transformation'!$G$4:$G$8425),'Bin Analysis'!$B7260)</f>
        <v>14</v>
      </c>
      <c r="I7260">
        <f t="shared" si="907"/>
        <v>1</v>
      </c>
      <c r="J7260">
        <f t="shared" si="908"/>
        <v>1</v>
      </c>
      <c r="K7260">
        <f>J7260*Weighting!$W$12</f>
        <v>1</v>
      </c>
      <c r="M7260" s="14"/>
    </row>
    <row r="7261" spans="1:25" x14ac:dyDescent="0.25">
      <c r="A7261" s="32">
        <f>IF(Weighting!$P$13&gt;0,B7261,"")</f>
        <v>1.238</v>
      </c>
      <c r="B7261">
        <f>Weighting!$C$13</f>
        <v>1.238</v>
      </c>
      <c r="C7261">
        <f>Weighting!$F$13</f>
        <v>0</v>
      </c>
      <c r="D7261" t="b">
        <f>IF(C7261=1,'Data Transformation'!$G$3+0.5*'Data Transformation'!$W$25,IF(C7262=1,D7262-'Data Transformation'!$W$25,FALSE))</f>
        <v>0</v>
      </c>
      <c r="E7261" t="str">
        <f t="array" ref="E7261">IF(ISLOGICAL(D7261),"",FREQUENCY(IF('Data Transformation'!$B$425:$B$8425='Bin Analysis'!$B7251,'Data Transformation'!$G$425:$G$8425),D7261))</f>
        <v/>
      </c>
      <c r="F7261" t="str">
        <f t="shared" si="906"/>
        <v/>
      </c>
      <c r="G7261">
        <f>Weighting!$H$13</f>
        <v>0</v>
      </c>
      <c r="H7261">
        <f t="array" ref="H7261">FREQUENCY(IF('Data Transformation'!$B$4:$B$8425=B7251,'Data Transformation'!$G$4:$G$8425),'Bin Analysis'!$B7261)</f>
        <v>14</v>
      </c>
      <c r="I7261">
        <f t="shared" si="907"/>
        <v>0</v>
      </c>
      <c r="J7261">
        <f t="shared" si="908"/>
        <v>0</v>
      </c>
      <c r="K7261">
        <f>J7261*Weighting!$W$13</f>
        <v>0</v>
      </c>
      <c r="M7261" s="14"/>
    </row>
    <row r="7262" spans="1:25" x14ac:dyDescent="0.25">
      <c r="A7262" s="32">
        <f>IF(Weighting!$P$14&gt;0,B7262,"")</f>
        <v>1.369</v>
      </c>
      <c r="B7262">
        <f>Weighting!$C$14</f>
        <v>1.369</v>
      </c>
      <c r="C7262">
        <f>Weighting!$F$14</f>
        <v>0</v>
      </c>
      <c r="D7262" t="b">
        <f>IF(C7262=1,'Data Transformation'!$G$3+0.5*'Data Transformation'!$W$25,IF(C7263=1,D7263-'Data Transformation'!$W$25,FALSE))</f>
        <v>0</v>
      </c>
      <c r="E7262" t="str">
        <f t="array" ref="E7262">IF(ISLOGICAL(D7262),"",FREQUENCY(IF('Data Transformation'!$B$425:$B$8425='Bin Analysis'!$B7251,'Data Transformation'!$G$425:$G$8425),D7262))</f>
        <v/>
      </c>
      <c r="F7262" t="str">
        <f t="shared" si="906"/>
        <v/>
      </c>
      <c r="G7262">
        <f>Weighting!$H$14</f>
        <v>0</v>
      </c>
      <c r="H7262">
        <f t="array" ref="H7262">FREQUENCY(IF('Data Transformation'!$B$4:$B$8425=B7251,'Data Transformation'!$G$4:$G$8425),'Bin Analysis'!$B7262)</f>
        <v>14</v>
      </c>
      <c r="I7262">
        <f t="shared" si="907"/>
        <v>0</v>
      </c>
      <c r="J7262">
        <f t="shared" si="908"/>
        <v>0</v>
      </c>
      <c r="K7262">
        <f>J7262*Weighting!$W$14</f>
        <v>0</v>
      </c>
      <c r="M7262" s="14"/>
    </row>
    <row r="7263" spans="1:25" x14ac:dyDescent="0.25">
      <c r="A7263" s="32">
        <f>IF(Weighting!$P$15&gt;0,B7263,"")</f>
        <v>1.5000009999999999</v>
      </c>
      <c r="B7263">
        <f>Weighting!$C$15</f>
        <v>1.5000009999999999</v>
      </c>
      <c r="C7263">
        <f>Weighting!$F$15</f>
        <v>0</v>
      </c>
      <c r="D7263" t="b">
        <f>IF(C7263=1,'Data Transformation'!$G$3+0.5*'Data Transformation'!$W$25,IF(C7264=1,D7264-'Data Transformation'!$W$25,FALSE))</f>
        <v>0</v>
      </c>
      <c r="E7263" t="str">
        <f t="array" ref="E7263">IF(ISLOGICAL(D7263),"",FREQUENCY(IF('Data Transformation'!$B$425:$B$8425='Bin Analysis'!$B7251,'Data Transformation'!$G$425:$G$8425),D7263))</f>
        <v/>
      </c>
      <c r="F7263" t="str">
        <f t="shared" si="906"/>
        <v/>
      </c>
      <c r="G7263">
        <f>Weighting!$H$15</f>
        <v>0</v>
      </c>
      <c r="H7263">
        <f t="array" ref="H7263">FREQUENCY(IF('Data Transformation'!$B$4:$B$8425=B7251,'Data Transformation'!$G$4:$G$8425),'Bin Analysis'!$B7263)</f>
        <v>14</v>
      </c>
      <c r="I7263">
        <f t="shared" si="907"/>
        <v>0</v>
      </c>
      <c r="J7263">
        <f t="shared" si="908"/>
        <v>0</v>
      </c>
      <c r="K7263">
        <f>J7263*Weighting!$W$15</f>
        <v>0</v>
      </c>
      <c r="M7263" s="14"/>
    </row>
    <row r="7264" spans="1:25" x14ac:dyDescent="0.25">
      <c r="A7264" s="32" t="str">
        <f>IF(Weighting!$P$16&gt;0,B7264,"")</f>
        <v/>
      </c>
      <c r="B7264">
        <f>Weighting!$C$16</f>
        <v>1.631</v>
      </c>
      <c r="C7264">
        <f>Weighting!$F$16</f>
        <v>0</v>
      </c>
      <c r="D7264" t="b">
        <f>IF(C7264=1,'Data Transformation'!$G$3+0.5*'Data Transformation'!$W$25,IF(C7265=1,D7265-'Data Transformation'!$W$25,FALSE))</f>
        <v>0</v>
      </c>
      <c r="E7264" t="str">
        <f t="array" ref="E7264">IF(ISLOGICAL(D7264),"",FREQUENCY(IF('Data Transformation'!$B$425:$B$8425='Bin Analysis'!$B7251,'Data Transformation'!$G$425:$G$8425),D7264))</f>
        <v/>
      </c>
      <c r="F7264" t="str">
        <f t="shared" si="906"/>
        <v/>
      </c>
      <c r="G7264">
        <f>Weighting!$H$16</f>
        <v>0</v>
      </c>
      <c r="H7264">
        <f t="array" ref="H7264">FREQUENCY(IF('Data Transformation'!$B$4:$B$8425=B7251,'Data Transformation'!$G$4:$G$8425),'Bin Analysis'!$B7264)</f>
        <v>14</v>
      </c>
      <c r="I7264">
        <f t="shared" si="907"/>
        <v>0</v>
      </c>
      <c r="J7264">
        <f t="shared" si="908"/>
        <v>0</v>
      </c>
      <c r="K7264">
        <f>J7264*Weighting!$W$16</f>
        <v>0</v>
      </c>
      <c r="M7264" s="14"/>
    </row>
    <row r="7265" spans="1:25" x14ac:dyDescent="0.25">
      <c r="A7265" s="32" t="str">
        <f>IF(Weighting!$P$17&gt;0,B7265,"")</f>
        <v/>
      </c>
      <c r="B7265">
        <f>Weighting!$C$17</f>
        <v>1.762</v>
      </c>
      <c r="C7265">
        <f>Weighting!$F$17</f>
        <v>0</v>
      </c>
      <c r="D7265" t="b">
        <f>IF(C7265=1,'Data Transformation'!$G$3+0.5*'Data Transformation'!$W$25,IF(C7266=1,D7266-'Data Transformation'!$W$25,FALSE))</f>
        <v>0</v>
      </c>
      <c r="E7265" t="str">
        <f t="array" ref="E7265">IF(ISLOGICAL(D7265),"",FREQUENCY(IF('Data Transformation'!$B$425:$B$8425='Bin Analysis'!$B7251,'Data Transformation'!$G$425:$G$8425),D7265))</f>
        <v/>
      </c>
      <c r="F7265" t="str">
        <f t="shared" si="906"/>
        <v/>
      </c>
      <c r="G7265">
        <f>Weighting!$H$17</f>
        <v>0</v>
      </c>
      <c r="H7265">
        <f t="array" ref="H7265">FREQUENCY(IF('Data Transformation'!$B$4:$B$8425=B7251,'Data Transformation'!$G$4:$G$8425),'Bin Analysis'!$B7265)</f>
        <v>14</v>
      </c>
      <c r="I7265">
        <f t="shared" si="907"/>
        <v>0</v>
      </c>
      <c r="J7265">
        <f t="shared" si="908"/>
        <v>0</v>
      </c>
      <c r="K7265">
        <f>J7265*Weighting!$W$17</f>
        <v>0</v>
      </c>
      <c r="M7265" s="14"/>
    </row>
    <row r="7266" spans="1:25" x14ac:dyDescent="0.25">
      <c r="A7266" s="32" t="str">
        <f>IF(Weighting!$P$18&gt;0,B7266,"")</f>
        <v/>
      </c>
      <c r="B7266">
        <f>Weighting!$C$18</f>
        <v>1.893</v>
      </c>
      <c r="C7266">
        <f>Weighting!$F$18</f>
        <v>0</v>
      </c>
      <c r="D7266" t="b">
        <f>IF(C7266=1,'Data Transformation'!$G$3+0.5*'Data Transformation'!$W$25,IF(C7267=1,D7267-'Data Transformation'!$W$25,FALSE))</f>
        <v>0</v>
      </c>
      <c r="E7266" t="str">
        <f t="array" ref="E7266">IF(ISLOGICAL(D7266),"",FREQUENCY(IF('Data Transformation'!$B$425:$B$8425='Bin Analysis'!$B7251,'Data Transformation'!$G$425:$G$8425),D7266))</f>
        <v/>
      </c>
      <c r="F7266" t="str">
        <f t="shared" si="906"/>
        <v/>
      </c>
      <c r="G7266">
        <f>Weighting!$H$18</f>
        <v>0</v>
      </c>
      <c r="H7266">
        <f t="array" ref="H7266">FREQUENCY(IF('Data Transformation'!$B$4:$B$8425=B7251,'Data Transformation'!$G$4:$G$8425),'Bin Analysis'!$B7266)</f>
        <v>14</v>
      </c>
      <c r="I7266">
        <f t="shared" si="907"/>
        <v>0</v>
      </c>
      <c r="J7266">
        <f t="shared" si="908"/>
        <v>0</v>
      </c>
      <c r="K7266">
        <f>J7266*Weighting!$W$18</f>
        <v>0</v>
      </c>
      <c r="M7266" s="14"/>
    </row>
    <row r="7267" spans="1:25" x14ac:dyDescent="0.25">
      <c r="A7267" s="32" t="str">
        <f>IF(Weighting!$P$19&gt;0,B7267,"")</f>
        <v/>
      </c>
      <c r="B7267">
        <f>Weighting!$C$19</f>
        <v>2.024</v>
      </c>
      <c r="C7267">
        <f>Weighting!$F$19</f>
        <v>0</v>
      </c>
      <c r="D7267" t="b">
        <f>IF(C7267=1,'Data Transformation'!$G$3+0.5*'Data Transformation'!$W$25,IF(C7268=1,D7268-'Data Transformation'!$W$25,FALSE))</f>
        <v>0</v>
      </c>
      <c r="E7267" t="str">
        <f t="array" ref="E7267">IF(ISLOGICAL(D7267),"",FREQUENCY(IF('Data Transformation'!$B$425:$B$8425='Bin Analysis'!$B7251,'Data Transformation'!$G$425:$G$8425),D7267))</f>
        <v/>
      </c>
      <c r="F7267" t="str">
        <f t="shared" si="906"/>
        <v/>
      </c>
      <c r="G7267">
        <f>Weighting!$H$19</f>
        <v>0</v>
      </c>
      <c r="H7267">
        <f t="array" ref="H7267">FREQUENCY(IF('Data Transformation'!$B$4:$B$8425=B7251,'Data Transformation'!$G$4:$G$8425),'Bin Analysis'!$B7267)</f>
        <v>14</v>
      </c>
      <c r="I7267">
        <f t="shared" si="907"/>
        <v>0</v>
      </c>
      <c r="J7267">
        <f t="shared" si="908"/>
        <v>0</v>
      </c>
      <c r="K7267">
        <f>J7267*Weighting!$W$19</f>
        <v>0</v>
      </c>
      <c r="M7267" s="14"/>
    </row>
    <row r="7268" spans="1:25" x14ac:dyDescent="0.25">
      <c r="A7268" s="32" t="str">
        <f>IF(Weighting!$P$20&gt;0,B7268,"")</f>
        <v/>
      </c>
      <c r="B7268">
        <f>Weighting!$C$20</f>
        <v>2.1550000000000002</v>
      </c>
      <c r="C7268">
        <f>Weighting!$F$20</f>
        <v>0</v>
      </c>
      <c r="D7268" t="b">
        <f>IF(C7268=1,'Data Transformation'!$G$3+0.5*'Data Transformation'!$W$25,IF(C7269=1,D7269-'Data Transformation'!$W$25,FALSE))</f>
        <v>0</v>
      </c>
      <c r="E7268" t="str">
        <f t="array" ref="E7268">IF(ISLOGICAL(D7268),"",FREQUENCY(IF('Data Transformation'!$B$425:$B$8425='Bin Analysis'!$B7251,'Data Transformation'!$G$425:$G$8425),D7268))</f>
        <v/>
      </c>
      <c r="F7268" t="str">
        <f t="shared" si="906"/>
        <v/>
      </c>
      <c r="G7268">
        <f>Weighting!$H$20</f>
        <v>0</v>
      </c>
      <c r="H7268">
        <f t="array" ref="H7268">FREQUENCY(IF('Data Transformation'!$B$4:$B$8425=B7251,'Data Transformation'!$G$4:$G$8425),'Bin Analysis'!$B7268)</f>
        <v>14</v>
      </c>
      <c r="I7268">
        <f t="shared" si="907"/>
        <v>0</v>
      </c>
      <c r="J7268">
        <f t="shared" si="908"/>
        <v>0</v>
      </c>
      <c r="K7268">
        <f>J7268*Weighting!$W$20</f>
        <v>0</v>
      </c>
      <c r="M7268" s="14"/>
    </row>
    <row r="7269" spans="1:25" x14ac:dyDescent="0.25">
      <c r="A7269" s="32" t="str">
        <f>IF(Weighting!$P$21&gt;0,B7269,"")</f>
        <v/>
      </c>
      <c r="B7269">
        <f>Weighting!$C$21</f>
        <v>2.2860000000000005</v>
      </c>
      <c r="C7269">
        <f>Weighting!$F$21</f>
        <v>0</v>
      </c>
      <c r="D7269" t="b">
        <f>IF(C7269=1,'Data Transformation'!$G$3+0.5*'Data Transformation'!$W$25,IF(C7270=1,D7270-'Data Transformation'!$W$25,FALSE))</f>
        <v>0</v>
      </c>
      <c r="E7269" t="str">
        <f t="array" ref="E7269">IF(ISLOGICAL(D7269),"",FREQUENCY(IF('Data Transformation'!$B$425:$B$8425='Bin Analysis'!$B7251,'Data Transformation'!$G$425:$G$8425),D7269))</f>
        <v/>
      </c>
      <c r="F7269" t="str">
        <f t="shared" si="906"/>
        <v/>
      </c>
      <c r="G7269">
        <f>Weighting!$H$21</f>
        <v>0</v>
      </c>
      <c r="H7269">
        <f t="array" ref="H7269">FREQUENCY(IF('Data Transformation'!$B$4:$B$8425=B7251,'Data Transformation'!$G$4:$G$8425),'Bin Analysis'!$B7269)</f>
        <v>14</v>
      </c>
      <c r="I7269">
        <f t="shared" si="907"/>
        <v>0</v>
      </c>
      <c r="J7269">
        <f t="shared" si="908"/>
        <v>0</v>
      </c>
      <c r="K7269">
        <f>J7269*Weighting!$W$21</f>
        <v>0</v>
      </c>
      <c r="M7269" s="14"/>
    </row>
    <row r="7270" spans="1:25" x14ac:dyDescent="0.25">
      <c r="A7270" s="32" t="str">
        <f>IF(Weighting!$P$22&gt;0,B7270,"")</f>
        <v/>
      </c>
      <c r="B7270">
        <f>Weighting!$C$22</f>
        <v>2.4170000000000007</v>
      </c>
      <c r="C7270">
        <f>Weighting!$F$22</f>
        <v>0</v>
      </c>
      <c r="D7270" t="b">
        <f>IF(C7270=1,'Data Transformation'!$G$3+0.5*'Data Transformation'!$W$25,IF(C7271=1,D7271-'Data Transformation'!$W$25,FALSE))</f>
        <v>0</v>
      </c>
      <c r="E7270" t="str">
        <f t="array" ref="E7270">IF(ISLOGICAL(D7270),"",FREQUENCY(IF('Data Transformation'!$B$425:$B$8425='Bin Analysis'!$B7251,'Data Transformation'!$G$425:$G$8425),D7270))</f>
        <v/>
      </c>
      <c r="F7270" t="str">
        <f t="shared" si="906"/>
        <v/>
      </c>
      <c r="G7270">
        <f>Weighting!$H$22</f>
        <v>0</v>
      </c>
      <c r="H7270">
        <f t="array" ref="H7270">FREQUENCY(IF('Data Transformation'!$B$4:$B$8425=B7251,'Data Transformation'!$G$4:$G$8425),'Bin Analysis'!$B7270)</f>
        <v>14</v>
      </c>
      <c r="I7270">
        <f t="shared" si="907"/>
        <v>0</v>
      </c>
      <c r="J7270">
        <f t="shared" si="908"/>
        <v>0</v>
      </c>
      <c r="K7270">
        <f>J7270*Weighting!$W$22</f>
        <v>0</v>
      </c>
      <c r="M7270" s="14"/>
    </row>
    <row r="7271" spans="1:25" x14ac:dyDescent="0.25">
      <c r="A7271" s="32" t="str">
        <f>IF(Weighting!$P$23&gt;0,B7271,"")</f>
        <v/>
      </c>
      <c r="B7271">
        <f>Weighting!$C$23</f>
        <v>2.5480000000000009</v>
      </c>
      <c r="C7271">
        <f>Weighting!$F$23</f>
        <v>0</v>
      </c>
      <c r="D7271" t="b">
        <f>IF(C7271=1,'Data Transformation'!$G$3+0.5*'Data Transformation'!$W$25,IF(C7272=1,D7272-'Data Transformation'!$W$25,FALSE))</f>
        <v>0</v>
      </c>
      <c r="E7271" t="str">
        <f t="array" ref="E7271">IF(ISLOGICAL(D7271),"",FREQUENCY(IF('Data Transformation'!$B$425:$B$8425='Bin Analysis'!$B7251,'Data Transformation'!$G$425:$G$8425),D7271))</f>
        <v/>
      </c>
      <c r="F7271" t="str">
        <f t="shared" si="906"/>
        <v/>
      </c>
      <c r="G7271">
        <f>Weighting!$H$23</f>
        <v>0</v>
      </c>
      <c r="H7271">
        <f t="array" ref="H7271">FREQUENCY(IF('Data Transformation'!$B$4:$B$8425=B7251,'Data Transformation'!$G$4:$G$8425),'Bin Analysis'!$B7271)</f>
        <v>14</v>
      </c>
      <c r="I7271">
        <f t="shared" si="907"/>
        <v>0</v>
      </c>
      <c r="J7271">
        <f t="shared" si="908"/>
        <v>0</v>
      </c>
      <c r="K7271">
        <f>J7271*Weighting!$W$23</f>
        <v>0</v>
      </c>
      <c r="M7271" s="14"/>
    </row>
    <row r="7272" spans="1:25" x14ac:dyDescent="0.25">
      <c r="A7272" s="32" t="str">
        <f>IF(Weighting!$P$24&gt;0,B7272,"")</f>
        <v/>
      </c>
      <c r="B7272">
        <f>Weighting!$C$24</f>
        <v>2.6790000000000012</v>
      </c>
      <c r="C7272">
        <f>Weighting!$F$24</f>
        <v>0</v>
      </c>
      <c r="D7272" t="b">
        <f>IF(C7272=1,'Data Transformation'!$G$3+0.5*'Data Transformation'!$W$25,IF(C7273=1,D7273-'Data Transformation'!$W$25,FALSE))</f>
        <v>0</v>
      </c>
      <c r="E7272" t="str">
        <f t="array" ref="E7272">IF(ISLOGICAL(D7272),"",FREQUENCY(IF('Data Transformation'!$B$425:$B$8425='Bin Analysis'!$B7251,'Data Transformation'!$G$425:$G$8425),D7272))</f>
        <v/>
      </c>
      <c r="F7272" t="str">
        <f t="shared" si="906"/>
        <v/>
      </c>
      <c r="G7272">
        <f>Weighting!$H$24</f>
        <v>0</v>
      </c>
      <c r="H7272">
        <f t="array" ref="H7272">FREQUENCY(IF('Data Transformation'!$B$4:$B$8425=B7251,'Data Transformation'!$G$4:$G$8425),'Bin Analysis'!$B7272)</f>
        <v>14</v>
      </c>
      <c r="I7272">
        <f t="shared" si="907"/>
        <v>0</v>
      </c>
      <c r="J7272">
        <f t="shared" si="908"/>
        <v>0</v>
      </c>
      <c r="K7272">
        <f>J7272*Weighting!$W$24</f>
        <v>0</v>
      </c>
      <c r="M7272" s="14"/>
    </row>
    <row r="7273" spans="1:25" x14ac:dyDescent="0.25">
      <c r="A7273" s="32" t="str">
        <f>IF(Weighting!$P$25&gt;0,B7273,"")</f>
        <v/>
      </c>
      <c r="B7273">
        <f>Weighting!$C$25</f>
        <v>2.8100000000000014</v>
      </c>
      <c r="C7273">
        <f>Weighting!$F$25</f>
        <v>0</v>
      </c>
      <c r="D7273" t="b">
        <f>IF(C7273=1,'Data Transformation'!$G$3+0.5*'Data Transformation'!$W$25,IF(C7274=1,D7274-'Data Transformation'!$W$25,FALSE))</f>
        <v>0</v>
      </c>
      <c r="E7273" t="str">
        <f t="array" ref="E7273">IF(ISLOGICAL(D7273),"",FREQUENCY(IF('Data Transformation'!$B$425:$B$8425='Bin Analysis'!$B7251,'Data Transformation'!$G$425:$G$8425),D7273))</f>
        <v/>
      </c>
      <c r="F7273" t="str">
        <f t="shared" si="906"/>
        <v/>
      </c>
      <c r="G7273">
        <f>Weighting!$H$25</f>
        <v>0</v>
      </c>
      <c r="H7273">
        <f t="array" ref="H7273">FREQUENCY(IF('Data Transformation'!$B$4:$B$8425=B7251,'Data Transformation'!$G$4:$G$8425),'Bin Analysis'!$B7273)</f>
        <v>14</v>
      </c>
      <c r="I7273">
        <f t="shared" si="907"/>
        <v>0</v>
      </c>
      <c r="J7273">
        <f t="shared" si="908"/>
        <v>0</v>
      </c>
      <c r="K7273">
        <f>J7273*Weighting!$W$25</f>
        <v>0</v>
      </c>
      <c r="M7273" s="14"/>
    </row>
    <row r="7274" spans="1:25" x14ac:dyDescent="0.25">
      <c r="O7274"/>
      <c r="P7274"/>
      <c r="Q7274"/>
      <c r="R7274"/>
    </row>
    <row r="7275" spans="1:25" ht="23.25" x14ac:dyDescent="0.35">
      <c r="A7275" s="21" t="s">
        <v>0</v>
      </c>
      <c r="B7275" s="21">
        <f>IFERROR(VLOOKUP(C7275,'Data Transformation'!$L$6:$M$426,2,FALSE),"")</f>
        <v>303</v>
      </c>
      <c r="C7275" s="21">
        <f>C7251+1</f>
        <v>303</v>
      </c>
      <c r="D7275" s="21"/>
      <c r="E7275" s="21"/>
      <c r="F7275" s="21"/>
      <c r="G7275" s="21"/>
      <c r="H7275" s="22"/>
      <c r="I7275" s="22"/>
      <c r="J7275" s="22"/>
      <c r="K7275" s="21"/>
      <c r="L7275" s="21">
        <f>B7275</f>
        <v>303</v>
      </c>
      <c r="M7275" s="23">
        <f>INDEX('Data Transformation'!$O$4:$O$424,MATCH($B7275,'Data Transformation'!$M$4:$M$424,0),MATCH($M$2,'Data Transformation'!$O$3,0))</f>
        <v>17</v>
      </c>
      <c r="N7275" s="27">
        <f>IF('Input and Summary Results'!$J$16="minimum",'Bin Analysis'!X7276/(M7275-1),'Bin Analysis'!Y7275/('Bin Analysis'!M7275-1))</f>
        <v>0</v>
      </c>
      <c r="O7275" s="27">
        <f>IF(M7275=FALSE,NA(),(VLOOKUP(1,C7278:K7297,4,FALSE))/(M7275-1))</f>
        <v>6.25E-2</v>
      </c>
      <c r="P7275" s="27">
        <f>IF(M7275=FALSE,NA(),SUM(J7278:J7297)/Weighting!$S$5)</f>
        <v>0.3</v>
      </c>
      <c r="Q7275" s="27">
        <f>IF(M7275=FALSE,NA(),SUM(K7278:K7297)/Weighting!$S$6)</f>
        <v>0.17391304347826086</v>
      </c>
      <c r="R7275" s="27">
        <f>IF(M7275=FALSE,NA(),(VLOOKUP(1,G7278:K7297,3,FALSE))/(M7275-1))</f>
        <v>0.9375</v>
      </c>
      <c r="S7275" s="22" t="str">
        <f>IF(M7275=FALSE,NA(),IF(SUM(J7278:J7297)=2,"yes","no"))</f>
        <v>no</v>
      </c>
      <c r="X7275" s="2" cm="2">
        <f t="array" ref="X7275:X7276">FREQUENCY(IF('Data Transformation'!$B$425:$B$6424='Bin Analysis'!L7275,'Data Transformation'!$G$425:$G$6424),'Data Transformation'!$U$11)</f>
        <v>16</v>
      </c>
      <c r="Y7275" s="2" cm="2">
        <f t="array" ref="Y7275:Y7276">FREQUENCY(IF('Data Transformation'!$B$425:$B$6424='Bin Analysis'!L7275,'Data Transformation'!$G$425:$G$6424),'Data Transformation'!$U$12)</f>
        <v>15</v>
      </c>
    </row>
    <row r="7276" spans="1:25" x14ac:dyDescent="0.25">
      <c r="A7276" s="14" t="s">
        <v>66</v>
      </c>
      <c r="B7276" t="s">
        <v>47</v>
      </c>
      <c r="C7276" t="s">
        <v>5</v>
      </c>
      <c r="D7276" t="s">
        <v>99</v>
      </c>
      <c r="E7276" t="s">
        <v>100</v>
      </c>
      <c r="F7276" t="s">
        <v>101</v>
      </c>
      <c r="G7276" t="s">
        <v>69</v>
      </c>
      <c r="H7276" t="s">
        <v>31</v>
      </c>
      <c r="I7276" t="s">
        <v>32</v>
      </c>
      <c r="J7276" t="s">
        <v>46</v>
      </c>
      <c r="K7276" s="14" t="s">
        <v>45</v>
      </c>
      <c r="M7276" s="14"/>
      <c r="X7276" s="2">
        <v>0</v>
      </c>
      <c r="Y7276" s="2">
        <v>1</v>
      </c>
    </row>
    <row r="7277" spans="1:25" x14ac:dyDescent="0.25">
      <c r="A7277" s="32"/>
      <c r="D7277" t="b">
        <f>IF(C7277=1,'Data Transformation'!$G$3+0.5*'Data Transformation'!$W$25,IF(C7278=1,D7278-'Data Transformation'!$W$25,FALSE))</f>
        <v>0</v>
      </c>
      <c r="E7277" t="str">
        <f t="array" ref="E7277">IF(ISLOGICAL(D7277),"",FREQUENCY(IF('Data Transformation'!$B$425:$B$8425='Bin Analysis'!$B7275,'Data Transformation'!$G$425:$G$8425),D7277))</f>
        <v/>
      </c>
      <c r="F7277" t="str">
        <f>IF(ISLOGICAL(D7277),"",E7277-E7276)</f>
        <v/>
      </c>
      <c r="M7277" s="14"/>
    </row>
    <row r="7278" spans="1:25" x14ac:dyDescent="0.25">
      <c r="A7278" s="32">
        <f>IF(Weighting!$P$6&gt;0,B7278,"")</f>
        <v>0.32100000000000001</v>
      </c>
      <c r="B7278">
        <f>Weighting!$C$6</f>
        <v>0.32100000000000001</v>
      </c>
      <c r="C7278">
        <f>Weighting!$F$6</f>
        <v>0</v>
      </c>
      <c r="D7278" t="b">
        <f>IF(C7278=1,'Data Transformation'!$G$3+0.5*'Data Transformation'!$W$25,IF(C7279=1,D7279-'Data Transformation'!$W$25,FALSE))</f>
        <v>0</v>
      </c>
      <c r="E7278" t="str">
        <f t="array" ref="E7278">IF(ISLOGICAL(D7278),"",FREQUENCY(IF('Data Transformation'!$B$425:$B$8425='Bin Analysis'!$B7275,'Data Transformation'!$G$425:$G$8425),D7278))</f>
        <v/>
      </c>
      <c r="F7278" t="str">
        <f>IF(ISLOGICAL(D7278),"",E7278-E7277)</f>
        <v/>
      </c>
      <c r="G7278">
        <f>Weighting!$H$6</f>
        <v>1</v>
      </c>
      <c r="H7278">
        <f t="array" ref="H7278">FREQUENCY(IF('Data Transformation'!$B$4:$B$8425=B7275,'Data Transformation'!$G$4:$G$8425),'Bin Analysis'!$B7278)</f>
        <v>15</v>
      </c>
      <c r="I7278">
        <f>H7278-H7277</f>
        <v>15</v>
      </c>
      <c r="J7278">
        <f>IF(I7278=0,0,1)</f>
        <v>1</v>
      </c>
      <c r="K7278">
        <f>J7278*Weighting!$W$6</f>
        <v>1</v>
      </c>
      <c r="M7278" s="14"/>
    </row>
    <row r="7279" spans="1:25" x14ac:dyDescent="0.25">
      <c r="A7279" s="32">
        <f>IF(Weighting!$P$7&gt;0,B7279,"")</f>
        <v>0.45200000000000001</v>
      </c>
      <c r="B7279">
        <f>Weighting!$C$7</f>
        <v>0.45200000000000001</v>
      </c>
      <c r="C7279">
        <f>Weighting!$F$7</f>
        <v>0</v>
      </c>
      <c r="D7279" t="b">
        <f>IF(C7279=1,'Data Transformation'!$G$3+0.5*'Data Transformation'!$W$25,IF(C7280=1,D7280-'Data Transformation'!$W$25,FALSE))</f>
        <v>0</v>
      </c>
      <c r="E7279" t="str">
        <f t="array" ref="E7279">IF(ISLOGICAL(D7279),"",FREQUENCY(IF('Data Transformation'!$B$425:$B$8425='Bin Analysis'!$B7275,'Data Transformation'!$G$425:$G$8425),D7279))</f>
        <v/>
      </c>
      <c r="F7279" t="str">
        <f t="shared" ref="F7279:F7297" si="909">IF(ISLOGICAL(D7279),"",E7279-E7278)</f>
        <v/>
      </c>
      <c r="G7279">
        <f>Weighting!$H$7</f>
        <v>0</v>
      </c>
      <c r="H7279">
        <f t="array" ref="H7279">FREQUENCY(IF('Data Transformation'!$B$4:$B$8425=B7275,'Data Transformation'!$G$4:$G$8425),'Bin Analysis'!$B7279)</f>
        <v>15</v>
      </c>
      <c r="I7279">
        <f t="shared" ref="I7279:I7297" si="910">H7279-H7278</f>
        <v>0</v>
      </c>
      <c r="J7279">
        <f>IF(I7279=0,0,1)</f>
        <v>0</v>
      </c>
      <c r="K7279">
        <f>J7279*Weighting!$W$7</f>
        <v>0</v>
      </c>
      <c r="M7279" s="14"/>
    </row>
    <row r="7280" spans="1:25" x14ac:dyDescent="0.25">
      <c r="A7280" s="32">
        <f>IF(Weighting!$P$8&gt;0,B7280,"")</f>
        <v>0.58299999999999996</v>
      </c>
      <c r="B7280">
        <f>Weighting!$C$8</f>
        <v>0.58299999999999996</v>
      </c>
      <c r="C7280">
        <f>Weighting!$F$8</f>
        <v>0</v>
      </c>
      <c r="D7280" t="b">
        <f>IF(C7280=1,'Data Transformation'!$G$3+0.5*'Data Transformation'!$W$25,IF(C7281=1,D7281-'Data Transformation'!$W$25,FALSE))</f>
        <v>0</v>
      </c>
      <c r="E7280" t="str">
        <f t="array" ref="E7280">IF(ISLOGICAL(D7280),"",FREQUENCY(IF('Data Transformation'!$B$425:$B$8425='Bin Analysis'!$B7275,'Data Transformation'!$G$425:$G$8425),D7280))</f>
        <v/>
      </c>
      <c r="F7280" t="str">
        <f t="shared" si="909"/>
        <v/>
      </c>
      <c r="G7280">
        <f>Weighting!$H$8</f>
        <v>0</v>
      </c>
      <c r="H7280">
        <f t="array" ref="H7280">FREQUENCY(IF('Data Transformation'!$B$4:$B$8425=B7275,'Data Transformation'!$G$4:$G$8425),'Bin Analysis'!$B7280)</f>
        <v>15</v>
      </c>
      <c r="I7280">
        <f t="shared" si="910"/>
        <v>0</v>
      </c>
      <c r="J7280">
        <f t="shared" ref="J7280:J7297" si="911">IF(I7280=0,0,1)</f>
        <v>0</v>
      </c>
      <c r="K7280">
        <f>J7280*Weighting!$W$8</f>
        <v>0</v>
      </c>
      <c r="M7280" s="14"/>
    </row>
    <row r="7281" spans="1:13" x14ac:dyDescent="0.25">
      <c r="A7281" s="32">
        <f>IF(Weighting!$P$9&gt;0,B7281,"")</f>
        <v>0.71399999999999997</v>
      </c>
      <c r="B7281" s="50">
        <f>Weighting!$C$9</f>
        <v>0.71399999999999997</v>
      </c>
      <c r="C7281">
        <f>Weighting!$F$9</f>
        <v>0</v>
      </c>
      <c r="D7281" t="b">
        <f>IF(C7281=1,'Data Transformation'!$G$3+0.5*'Data Transformation'!$W$25,IF(C7282=1,D7282-'Data Transformation'!$W$25,FALSE))</f>
        <v>0</v>
      </c>
      <c r="E7281" t="str">
        <f t="array" ref="E7281">IF(ISLOGICAL(D7281),"",FREQUENCY(IF('Data Transformation'!$B$425:$B$8425='Bin Analysis'!$B7275,'Data Transformation'!$G$425:$G$8425),D7281))</f>
        <v/>
      </c>
      <c r="F7281" t="str">
        <f t="shared" si="909"/>
        <v/>
      </c>
      <c r="G7281">
        <f>Weighting!$H$9</f>
        <v>0</v>
      </c>
      <c r="H7281">
        <f t="array" ref="H7281">FREQUENCY(IF('Data Transformation'!$B$4:$B$8425=B7275,'Data Transformation'!$G$4:$G$8425),'Bin Analysis'!$B7281)</f>
        <v>15</v>
      </c>
      <c r="I7281">
        <f t="shared" si="910"/>
        <v>0</v>
      </c>
      <c r="J7281">
        <f t="shared" si="911"/>
        <v>0</v>
      </c>
      <c r="K7281">
        <f>J7281*Weighting!$W$9</f>
        <v>0</v>
      </c>
      <c r="M7281" s="14"/>
    </row>
    <row r="7282" spans="1:13" x14ac:dyDescent="0.25">
      <c r="A7282" s="32">
        <f>IF(Weighting!$P$10&gt;0,B7282,"")</f>
        <v>0.84499999999999997</v>
      </c>
      <c r="B7282">
        <f>Weighting!$C$10</f>
        <v>0.84499999999999997</v>
      </c>
      <c r="C7282">
        <f>Weighting!$F$10</f>
        <v>0</v>
      </c>
      <c r="D7282" t="b">
        <f>IF(C7282=1,'Data Transformation'!$G$3+0.5*'Data Transformation'!$W$25,IF(C7283=1,D7283-'Data Transformation'!$W$25,FALSE))</f>
        <v>0</v>
      </c>
      <c r="E7282" t="str">
        <f t="array" ref="E7282">IF(ISLOGICAL(D7282),"",FREQUENCY(IF('Data Transformation'!$B$425:$B$8425='Bin Analysis'!$B7275,'Data Transformation'!$G$425:$G$8425),D7282))</f>
        <v/>
      </c>
      <c r="F7282" t="str">
        <f t="shared" si="909"/>
        <v/>
      </c>
      <c r="G7282">
        <f>Weighting!$H$10</f>
        <v>0</v>
      </c>
      <c r="H7282">
        <f t="array" ref="H7282">FREQUENCY(IF('Data Transformation'!$B$4:$B$8425=B7275,'Data Transformation'!$G$4:$G$8425),'Bin Analysis'!$B7282)</f>
        <v>15</v>
      </c>
      <c r="I7282">
        <f t="shared" si="910"/>
        <v>0</v>
      </c>
      <c r="J7282">
        <f t="shared" si="911"/>
        <v>0</v>
      </c>
      <c r="K7282">
        <f>J7282*Weighting!$W$10</f>
        <v>0</v>
      </c>
      <c r="M7282" s="14"/>
    </row>
    <row r="7283" spans="1:13" x14ac:dyDescent="0.25">
      <c r="A7283" s="32">
        <f>IF(Weighting!$P$11&gt;0,B7283,"")</f>
        <v>0.97599999999999998</v>
      </c>
      <c r="B7283">
        <f>Weighting!$C$11</f>
        <v>0.97599999999999998</v>
      </c>
      <c r="C7283">
        <f>Weighting!$F$11</f>
        <v>0</v>
      </c>
      <c r="D7283">
        <f>IF(C7283=1,'Data Transformation'!$G$3+0.5*'Data Transformation'!$W$25,IF(C7284=1,D7284-'Data Transformation'!$W$25,FALSE))</f>
        <v>0.86899999999999999</v>
      </c>
      <c r="E7283">
        <f t="array" ref="E7283">IF(ISLOGICAL(D7283),"",FREQUENCY(IF('Data Transformation'!$B$425:$B$8425='Bin Analysis'!$B7275,'Data Transformation'!$G$425:$G$8425),D7283))</f>
        <v>15</v>
      </c>
      <c r="F7283" t="e">
        <f t="shared" si="909"/>
        <v>#VALUE!</v>
      </c>
      <c r="G7283">
        <f>Weighting!$H$11</f>
        <v>0</v>
      </c>
      <c r="H7283">
        <f t="array" ref="H7283">FREQUENCY(IF('Data Transformation'!$B$4:$B$8425=B7275,'Data Transformation'!$G$4:$G$8425),'Bin Analysis'!$B7283)</f>
        <v>16</v>
      </c>
      <c r="I7283">
        <f t="shared" si="910"/>
        <v>1</v>
      </c>
      <c r="J7283">
        <f t="shared" si="911"/>
        <v>1</v>
      </c>
      <c r="K7283">
        <f>J7283*Weighting!$W$11</f>
        <v>2</v>
      </c>
      <c r="M7283" s="14"/>
    </row>
    <row r="7284" spans="1:13" x14ac:dyDescent="0.25">
      <c r="A7284" s="32">
        <f>IF(Weighting!$P$12&gt;0,B7284,"")</f>
        <v>1.107</v>
      </c>
      <c r="B7284">
        <f>Weighting!$C$12</f>
        <v>1.107</v>
      </c>
      <c r="C7284">
        <f>Weighting!$F$12</f>
        <v>1</v>
      </c>
      <c r="D7284">
        <f>IF(C7284=1,'Data Transformation'!$G$3+0.5*'Data Transformation'!$W$25,IF(C7285=1,D7285-'Data Transformation'!$W$25,FALSE))</f>
        <v>1.131</v>
      </c>
      <c r="E7284">
        <f t="array" ref="E7284">IF(ISLOGICAL(D7284),"",FREQUENCY(IF('Data Transformation'!$B$425:$B$8425='Bin Analysis'!$B7275,'Data Transformation'!$G$425:$G$8425),D7284))</f>
        <v>16</v>
      </c>
      <c r="F7284">
        <f t="shared" si="909"/>
        <v>1</v>
      </c>
      <c r="G7284">
        <f>Weighting!$H$12</f>
        <v>0</v>
      </c>
      <c r="H7284">
        <f t="array" ref="H7284">FREQUENCY(IF('Data Transformation'!$B$4:$B$8425=B7275,'Data Transformation'!$G$4:$G$8425),'Bin Analysis'!$B7284)</f>
        <v>17</v>
      </c>
      <c r="I7284">
        <f t="shared" si="910"/>
        <v>1</v>
      </c>
      <c r="J7284">
        <f t="shared" si="911"/>
        <v>1</v>
      </c>
      <c r="K7284">
        <f>J7284*Weighting!$W$12</f>
        <v>1</v>
      </c>
      <c r="M7284" s="14"/>
    </row>
    <row r="7285" spans="1:13" x14ac:dyDescent="0.25">
      <c r="A7285" s="32">
        <f>IF(Weighting!$P$13&gt;0,B7285,"")</f>
        <v>1.238</v>
      </c>
      <c r="B7285">
        <f>Weighting!$C$13</f>
        <v>1.238</v>
      </c>
      <c r="C7285">
        <f>Weighting!$F$13</f>
        <v>0</v>
      </c>
      <c r="D7285" t="b">
        <f>IF(C7285=1,'Data Transformation'!$G$3+0.5*'Data Transformation'!$W$25,IF(C7286=1,D7286-'Data Transformation'!$W$25,FALSE))</f>
        <v>0</v>
      </c>
      <c r="E7285" t="str">
        <f t="array" ref="E7285">IF(ISLOGICAL(D7285),"",FREQUENCY(IF('Data Transformation'!$B$425:$B$8425='Bin Analysis'!$B7275,'Data Transformation'!$G$425:$G$8425),D7285))</f>
        <v/>
      </c>
      <c r="F7285" t="str">
        <f t="shared" si="909"/>
        <v/>
      </c>
      <c r="G7285">
        <f>Weighting!$H$13</f>
        <v>0</v>
      </c>
      <c r="H7285">
        <f t="array" ref="H7285">FREQUENCY(IF('Data Transformation'!$B$4:$B$8425=B7275,'Data Transformation'!$G$4:$G$8425),'Bin Analysis'!$B7285)</f>
        <v>17</v>
      </c>
      <c r="I7285">
        <f t="shared" si="910"/>
        <v>0</v>
      </c>
      <c r="J7285">
        <f t="shared" si="911"/>
        <v>0</v>
      </c>
      <c r="K7285">
        <f>J7285*Weighting!$W$13</f>
        <v>0</v>
      </c>
      <c r="M7285" s="14"/>
    </row>
    <row r="7286" spans="1:13" x14ac:dyDescent="0.25">
      <c r="A7286" s="32">
        <f>IF(Weighting!$P$14&gt;0,B7286,"")</f>
        <v>1.369</v>
      </c>
      <c r="B7286">
        <f>Weighting!$C$14</f>
        <v>1.369</v>
      </c>
      <c r="C7286">
        <f>Weighting!$F$14</f>
        <v>0</v>
      </c>
      <c r="D7286" t="b">
        <f>IF(C7286=1,'Data Transformation'!$G$3+0.5*'Data Transformation'!$W$25,IF(C7287=1,D7287-'Data Transformation'!$W$25,FALSE))</f>
        <v>0</v>
      </c>
      <c r="E7286" t="str">
        <f t="array" ref="E7286">IF(ISLOGICAL(D7286),"",FREQUENCY(IF('Data Transformation'!$B$425:$B$8425='Bin Analysis'!$B7275,'Data Transformation'!$G$425:$G$8425),D7286))</f>
        <v/>
      </c>
      <c r="F7286" t="str">
        <f t="shared" si="909"/>
        <v/>
      </c>
      <c r="G7286">
        <f>Weighting!$H$14</f>
        <v>0</v>
      </c>
      <c r="H7286">
        <f t="array" ref="H7286">FREQUENCY(IF('Data Transformation'!$B$4:$B$8425=B7275,'Data Transformation'!$G$4:$G$8425),'Bin Analysis'!$B7286)</f>
        <v>17</v>
      </c>
      <c r="I7286">
        <f t="shared" si="910"/>
        <v>0</v>
      </c>
      <c r="J7286">
        <f t="shared" si="911"/>
        <v>0</v>
      </c>
      <c r="K7286">
        <f>J7286*Weighting!$W$14</f>
        <v>0</v>
      </c>
      <c r="M7286" s="14"/>
    </row>
    <row r="7287" spans="1:13" x14ac:dyDescent="0.25">
      <c r="A7287" s="32">
        <f>IF(Weighting!$P$15&gt;0,B7287,"")</f>
        <v>1.5000009999999999</v>
      </c>
      <c r="B7287">
        <f>Weighting!$C$15</f>
        <v>1.5000009999999999</v>
      </c>
      <c r="C7287">
        <f>Weighting!$F$15</f>
        <v>0</v>
      </c>
      <c r="D7287" t="b">
        <f>IF(C7287=1,'Data Transformation'!$G$3+0.5*'Data Transformation'!$W$25,IF(C7288=1,D7288-'Data Transformation'!$W$25,FALSE))</f>
        <v>0</v>
      </c>
      <c r="E7287" t="str">
        <f t="array" ref="E7287">IF(ISLOGICAL(D7287),"",FREQUENCY(IF('Data Transformation'!$B$425:$B$8425='Bin Analysis'!$B7275,'Data Transformation'!$G$425:$G$8425),D7287))</f>
        <v/>
      </c>
      <c r="F7287" t="str">
        <f t="shared" si="909"/>
        <v/>
      </c>
      <c r="G7287">
        <f>Weighting!$H$15</f>
        <v>0</v>
      </c>
      <c r="H7287">
        <f t="array" ref="H7287">FREQUENCY(IF('Data Transformation'!$B$4:$B$8425=B7275,'Data Transformation'!$G$4:$G$8425),'Bin Analysis'!$B7287)</f>
        <v>17</v>
      </c>
      <c r="I7287">
        <f t="shared" si="910"/>
        <v>0</v>
      </c>
      <c r="J7287">
        <f t="shared" si="911"/>
        <v>0</v>
      </c>
      <c r="K7287">
        <f>J7287*Weighting!$W$15</f>
        <v>0</v>
      </c>
      <c r="M7287" s="14"/>
    </row>
    <row r="7288" spans="1:13" x14ac:dyDescent="0.25">
      <c r="A7288" s="32" t="str">
        <f>IF(Weighting!$P$16&gt;0,B7288,"")</f>
        <v/>
      </c>
      <c r="B7288">
        <f>Weighting!$C$16</f>
        <v>1.631</v>
      </c>
      <c r="C7288">
        <f>Weighting!$F$16</f>
        <v>0</v>
      </c>
      <c r="D7288" t="b">
        <f>IF(C7288=1,'Data Transformation'!$G$3+0.5*'Data Transformation'!$W$25,IF(C7289=1,D7289-'Data Transformation'!$W$25,FALSE))</f>
        <v>0</v>
      </c>
      <c r="E7288" t="str">
        <f t="array" ref="E7288">IF(ISLOGICAL(D7288),"",FREQUENCY(IF('Data Transformation'!$B$425:$B$8425='Bin Analysis'!$B7275,'Data Transformation'!$G$425:$G$8425),D7288))</f>
        <v/>
      </c>
      <c r="F7288" t="str">
        <f t="shared" si="909"/>
        <v/>
      </c>
      <c r="G7288">
        <f>Weighting!$H$16</f>
        <v>0</v>
      </c>
      <c r="H7288">
        <f t="array" ref="H7288">FREQUENCY(IF('Data Transformation'!$B$4:$B$8425=B7275,'Data Transformation'!$G$4:$G$8425),'Bin Analysis'!$B7288)</f>
        <v>17</v>
      </c>
      <c r="I7288">
        <f t="shared" si="910"/>
        <v>0</v>
      </c>
      <c r="J7288">
        <f t="shared" si="911"/>
        <v>0</v>
      </c>
      <c r="K7288">
        <f>J7288*Weighting!$W$16</f>
        <v>0</v>
      </c>
      <c r="M7288" s="14"/>
    </row>
    <row r="7289" spans="1:13" x14ac:dyDescent="0.25">
      <c r="A7289" s="32" t="str">
        <f>IF(Weighting!$P$17&gt;0,B7289,"")</f>
        <v/>
      </c>
      <c r="B7289">
        <f>Weighting!$C$17</f>
        <v>1.762</v>
      </c>
      <c r="C7289">
        <f>Weighting!$F$17</f>
        <v>0</v>
      </c>
      <c r="D7289" t="b">
        <f>IF(C7289=1,'Data Transformation'!$G$3+0.5*'Data Transformation'!$W$25,IF(C7290=1,D7290-'Data Transformation'!$W$25,FALSE))</f>
        <v>0</v>
      </c>
      <c r="E7289" t="str">
        <f t="array" ref="E7289">IF(ISLOGICAL(D7289),"",FREQUENCY(IF('Data Transformation'!$B$425:$B$8425='Bin Analysis'!$B7275,'Data Transformation'!$G$425:$G$8425),D7289))</f>
        <v/>
      </c>
      <c r="F7289" t="str">
        <f t="shared" si="909"/>
        <v/>
      </c>
      <c r="G7289">
        <f>Weighting!$H$17</f>
        <v>0</v>
      </c>
      <c r="H7289">
        <f t="array" ref="H7289">FREQUENCY(IF('Data Transformation'!$B$4:$B$8425=B7275,'Data Transformation'!$G$4:$G$8425),'Bin Analysis'!$B7289)</f>
        <v>17</v>
      </c>
      <c r="I7289">
        <f t="shared" si="910"/>
        <v>0</v>
      </c>
      <c r="J7289">
        <f t="shared" si="911"/>
        <v>0</v>
      </c>
      <c r="K7289">
        <f>J7289*Weighting!$W$17</f>
        <v>0</v>
      </c>
      <c r="M7289" s="14"/>
    </row>
    <row r="7290" spans="1:13" x14ac:dyDescent="0.25">
      <c r="A7290" s="32" t="str">
        <f>IF(Weighting!$P$18&gt;0,B7290,"")</f>
        <v/>
      </c>
      <c r="B7290">
        <f>Weighting!$C$18</f>
        <v>1.893</v>
      </c>
      <c r="C7290">
        <f>Weighting!$F$18</f>
        <v>0</v>
      </c>
      <c r="D7290" t="b">
        <f>IF(C7290=1,'Data Transformation'!$G$3+0.5*'Data Transformation'!$W$25,IF(C7291=1,D7291-'Data Transformation'!$W$25,FALSE))</f>
        <v>0</v>
      </c>
      <c r="E7290" t="str">
        <f t="array" ref="E7290">IF(ISLOGICAL(D7290),"",FREQUENCY(IF('Data Transformation'!$B$425:$B$8425='Bin Analysis'!$B7275,'Data Transformation'!$G$425:$G$8425),D7290))</f>
        <v/>
      </c>
      <c r="F7290" t="str">
        <f t="shared" si="909"/>
        <v/>
      </c>
      <c r="G7290">
        <f>Weighting!$H$18</f>
        <v>0</v>
      </c>
      <c r="H7290">
        <f t="array" ref="H7290">FREQUENCY(IF('Data Transformation'!$B$4:$B$8425=B7275,'Data Transformation'!$G$4:$G$8425),'Bin Analysis'!$B7290)</f>
        <v>17</v>
      </c>
      <c r="I7290">
        <f t="shared" si="910"/>
        <v>0</v>
      </c>
      <c r="J7290">
        <f t="shared" si="911"/>
        <v>0</v>
      </c>
      <c r="K7290">
        <f>J7290*Weighting!$W$18</f>
        <v>0</v>
      </c>
      <c r="M7290" s="14"/>
    </row>
    <row r="7291" spans="1:13" x14ac:dyDescent="0.25">
      <c r="A7291" s="32" t="str">
        <f>IF(Weighting!$P$19&gt;0,B7291,"")</f>
        <v/>
      </c>
      <c r="B7291">
        <f>Weighting!$C$19</f>
        <v>2.024</v>
      </c>
      <c r="C7291">
        <f>Weighting!$F$19</f>
        <v>0</v>
      </c>
      <c r="D7291" t="b">
        <f>IF(C7291=1,'Data Transformation'!$G$3+0.5*'Data Transformation'!$W$25,IF(C7292=1,D7292-'Data Transformation'!$W$25,FALSE))</f>
        <v>0</v>
      </c>
      <c r="E7291" t="str">
        <f t="array" ref="E7291">IF(ISLOGICAL(D7291),"",FREQUENCY(IF('Data Transformation'!$B$425:$B$8425='Bin Analysis'!$B7275,'Data Transformation'!$G$425:$G$8425),D7291))</f>
        <v/>
      </c>
      <c r="F7291" t="str">
        <f t="shared" si="909"/>
        <v/>
      </c>
      <c r="G7291">
        <f>Weighting!$H$19</f>
        <v>0</v>
      </c>
      <c r="H7291">
        <f t="array" ref="H7291">FREQUENCY(IF('Data Transformation'!$B$4:$B$8425=B7275,'Data Transformation'!$G$4:$G$8425),'Bin Analysis'!$B7291)</f>
        <v>17</v>
      </c>
      <c r="I7291">
        <f t="shared" si="910"/>
        <v>0</v>
      </c>
      <c r="J7291">
        <f t="shared" si="911"/>
        <v>0</v>
      </c>
      <c r="K7291">
        <f>J7291*Weighting!$W$19</f>
        <v>0</v>
      </c>
      <c r="M7291" s="14"/>
    </row>
    <row r="7292" spans="1:13" x14ac:dyDescent="0.25">
      <c r="A7292" s="32" t="str">
        <f>IF(Weighting!$P$20&gt;0,B7292,"")</f>
        <v/>
      </c>
      <c r="B7292">
        <f>Weighting!$C$20</f>
        <v>2.1550000000000002</v>
      </c>
      <c r="C7292">
        <f>Weighting!$F$20</f>
        <v>0</v>
      </c>
      <c r="D7292" t="b">
        <f>IF(C7292=1,'Data Transformation'!$G$3+0.5*'Data Transformation'!$W$25,IF(C7293=1,D7293-'Data Transformation'!$W$25,FALSE))</f>
        <v>0</v>
      </c>
      <c r="E7292" t="str">
        <f t="array" ref="E7292">IF(ISLOGICAL(D7292),"",FREQUENCY(IF('Data Transformation'!$B$425:$B$8425='Bin Analysis'!$B7275,'Data Transformation'!$G$425:$G$8425),D7292))</f>
        <v/>
      </c>
      <c r="F7292" t="str">
        <f t="shared" si="909"/>
        <v/>
      </c>
      <c r="G7292">
        <f>Weighting!$H$20</f>
        <v>0</v>
      </c>
      <c r="H7292">
        <f t="array" ref="H7292">FREQUENCY(IF('Data Transformation'!$B$4:$B$8425=B7275,'Data Transformation'!$G$4:$G$8425),'Bin Analysis'!$B7292)</f>
        <v>17</v>
      </c>
      <c r="I7292">
        <f t="shared" si="910"/>
        <v>0</v>
      </c>
      <c r="J7292">
        <f t="shared" si="911"/>
        <v>0</v>
      </c>
      <c r="K7292">
        <f>J7292*Weighting!$W$20</f>
        <v>0</v>
      </c>
      <c r="M7292" s="14"/>
    </row>
    <row r="7293" spans="1:13" x14ac:dyDescent="0.25">
      <c r="A7293" s="32" t="str">
        <f>IF(Weighting!$P$21&gt;0,B7293,"")</f>
        <v/>
      </c>
      <c r="B7293">
        <f>Weighting!$C$21</f>
        <v>2.2860000000000005</v>
      </c>
      <c r="C7293">
        <f>Weighting!$F$21</f>
        <v>0</v>
      </c>
      <c r="D7293" t="b">
        <f>IF(C7293=1,'Data Transformation'!$G$3+0.5*'Data Transformation'!$W$25,IF(C7294=1,D7294-'Data Transformation'!$W$25,FALSE))</f>
        <v>0</v>
      </c>
      <c r="E7293" t="str">
        <f t="array" ref="E7293">IF(ISLOGICAL(D7293),"",FREQUENCY(IF('Data Transformation'!$B$425:$B$8425='Bin Analysis'!$B7275,'Data Transformation'!$G$425:$G$8425),D7293))</f>
        <v/>
      </c>
      <c r="F7293" t="str">
        <f t="shared" si="909"/>
        <v/>
      </c>
      <c r="G7293">
        <f>Weighting!$H$21</f>
        <v>0</v>
      </c>
      <c r="H7293">
        <f t="array" ref="H7293">FREQUENCY(IF('Data Transformation'!$B$4:$B$8425=B7275,'Data Transformation'!$G$4:$G$8425),'Bin Analysis'!$B7293)</f>
        <v>17</v>
      </c>
      <c r="I7293">
        <f t="shared" si="910"/>
        <v>0</v>
      </c>
      <c r="J7293">
        <f t="shared" si="911"/>
        <v>0</v>
      </c>
      <c r="K7293">
        <f>J7293*Weighting!$W$21</f>
        <v>0</v>
      </c>
      <c r="M7293" s="14"/>
    </row>
    <row r="7294" spans="1:13" x14ac:dyDescent="0.25">
      <c r="A7294" s="32" t="str">
        <f>IF(Weighting!$P$22&gt;0,B7294,"")</f>
        <v/>
      </c>
      <c r="B7294">
        <f>Weighting!$C$22</f>
        <v>2.4170000000000007</v>
      </c>
      <c r="C7294">
        <f>Weighting!$F$22</f>
        <v>0</v>
      </c>
      <c r="D7294" t="b">
        <f>IF(C7294=1,'Data Transformation'!$G$3+0.5*'Data Transformation'!$W$25,IF(C7295=1,D7295-'Data Transformation'!$W$25,FALSE))</f>
        <v>0</v>
      </c>
      <c r="E7294" t="str">
        <f t="array" ref="E7294">IF(ISLOGICAL(D7294),"",FREQUENCY(IF('Data Transformation'!$B$425:$B$8425='Bin Analysis'!$B7275,'Data Transformation'!$G$425:$G$8425),D7294))</f>
        <v/>
      </c>
      <c r="F7294" t="str">
        <f t="shared" si="909"/>
        <v/>
      </c>
      <c r="G7294">
        <f>Weighting!$H$22</f>
        <v>0</v>
      </c>
      <c r="H7294">
        <f t="array" ref="H7294">FREQUENCY(IF('Data Transformation'!$B$4:$B$8425=B7275,'Data Transformation'!$G$4:$G$8425),'Bin Analysis'!$B7294)</f>
        <v>17</v>
      </c>
      <c r="I7294">
        <f t="shared" si="910"/>
        <v>0</v>
      </c>
      <c r="J7294">
        <f t="shared" si="911"/>
        <v>0</v>
      </c>
      <c r="K7294">
        <f>J7294*Weighting!$W$22</f>
        <v>0</v>
      </c>
      <c r="M7294" s="14"/>
    </row>
    <row r="7295" spans="1:13" x14ac:dyDescent="0.25">
      <c r="A7295" s="32" t="str">
        <f>IF(Weighting!$P$23&gt;0,B7295,"")</f>
        <v/>
      </c>
      <c r="B7295">
        <f>Weighting!$C$23</f>
        <v>2.5480000000000009</v>
      </c>
      <c r="C7295">
        <f>Weighting!$F$23</f>
        <v>0</v>
      </c>
      <c r="D7295" t="b">
        <f>IF(C7295=1,'Data Transformation'!$G$3+0.5*'Data Transformation'!$W$25,IF(C7296=1,D7296-'Data Transformation'!$W$25,FALSE))</f>
        <v>0</v>
      </c>
      <c r="E7295" t="str">
        <f t="array" ref="E7295">IF(ISLOGICAL(D7295),"",FREQUENCY(IF('Data Transformation'!$B$425:$B$8425='Bin Analysis'!$B7275,'Data Transformation'!$G$425:$G$8425),D7295))</f>
        <v/>
      </c>
      <c r="F7295" t="str">
        <f t="shared" si="909"/>
        <v/>
      </c>
      <c r="G7295">
        <f>Weighting!$H$23</f>
        <v>0</v>
      </c>
      <c r="H7295">
        <f t="array" ref="H7295">FREQUENCY(IF('Data Transformation'!$B$4:$B$8425=B7275,'Data Transformation'!$G$4:$G$8425),'Bin Analysis'!$B7295)</f>
        <v>17</v>
      </c>
      <c r="I7295">
        <f t="shared" si="910"/>
        <v>0</v>
      </c>
      <c r="J7295">
        <f t="shared" si="911"/>
        <v>0</v>
      </c>
      <c r="K7295">
        <f>J7295*Weighting!$W$23</f>
        <v>0</v>
      </c>
      <c r="M7295" s="14"/>
    </row>
    <row r="7296" spans="1:13" x14ac:dyDescent="0.25">
      <c r="A7296" s="32" t="str">
        <f>IF(Weighting!$P$24&gt;0,B7296,"")</f>
        <v/>
      </c>
      <c r="B7296">
        <f>Weighting!$C$24</f>
        <v>2.6790000000000012</v>
      </c>
      <c r="C7296">
        <f>Weighting!$F$24</f>
        <v>0</v>
      </c>
      <c r="D7296" t="b">
        <f>IF(C7296=1,'Data Transformation'!$G$3+0.5*'Data Transformation'!$W$25,IF(C7297=1,D7297-'Data Transformation'!$W$25,FALSE))</f>
        <v>0</v>
      </c>
      <c r="E7296" t="str">
        <f t="array" ref="E7296">IF(ISLOGICAL(D7296),"",FREQUENCY(IF('Data Transformation'!$B$425:$B$8425='Bin Analysis'!$B7275,'Data Transformation'!$G$425:$G$8425),D7296))</f>
        <v/>
      </c>
      <c r="F7296" t="str">
        <f t="shared" si="909"/>
        <v/>
      </c>
      <c r="G7296">
        <f>Weighting!$H$24</f>
        <v>0</v>
      </c>
      <c r="H7296">
        <f t="array" ref="H7296">FREQUENCY(IF('Data Transformation'!$B$4:$B$8425=B7275,'Data Transformation'!$G$4:$G$8425),'Bin Analysis'!$B7296)</f>
        <v>17</v>
      </c>
      <c r="I7296">
        <f t="shared" si="910"/>
        <v>0</v>
      </c>
      <c r="J7296">
        <f t="shared" si="911"/>
        <v>0</v>
      </c>
      <c r="K7296">
        <f>J7296*Weighting!$W$24</f>
        <v>0</v>
      </c>
      <c r="M7296" s="14"/>
    </row>
    <row r="7297" spans="1:25" x14ac:dyDescent="0.25">
      <c r="A7297" s="32" t="str">
        <f>IF(Weighting!$P$25&gt;0,B7297,"")</f>
        <v/>
      </c>
      <c r="B7297">
        <f>Weighting!$C$25</f>
        <v>2.8100000000000014</v>
      </c>
      <c r="C7297">
        <f>Weighting!$F$25</f>
        <v>0</v>
      </c>
      <c r="D7297" t="b">
        <f>IF(C7297=1,'Data Transformation'!$G$3+0.5*'Data Transformation'!$W$25,IF(C7298=1,D7298-'Data Transformation'!$W$25,FALSE))</f>
        <v>0</v>
      </c>
      <c r="E7297" t="str">
        <f t="array" ref="E7297">IF(ISLOGICAL(D7297),"",FREQUENCY(IF('Data Transformation'!$B$425:$B$8425='Bin Analysis'!$B7275,'Data Transformation'!$G$425:$G$8425),D7297))</f>
        <v/>
      </c>
      <c r="F7297" t="str">
        <f t="shared" si="909"/>
        <v/>
      </c>
      <c r="G7297">
        <f>Weighting!$H$25</f>
        <v>0</v>
      </c>
      <c r="H7297">
        <f t="array" ref="H7297">FREQUENCY(IF('Data Transformation'!$B$4:$B$8425=B7275,'Data Transformation'!$G$4:$G$8425),'Bin Analysis'!$B7297)</f>
        <v>17</v>
      </c>
      <c r="I7297">
        <f t="shared" si="910"/>
        <v>0</v>
      </c>
      <c r="J7297">
        <f t="shared" si="911"/>
        <v>0</v>
      </c>
      <c r="K7297">
        <f>J7297*Weighting!$W$25</f>
        <v>0</v>
      </c>
      <c r="M7297" s="14"/>
    </row>
    <row r="7298" spans="1:25" x14ac:dyDescent="0.25">
      <c r="O7298"/>
      <c r="P7298"/>
      <c r="Q7298"/>
      <c r="R7298"/>
    </row>
    <row r="7299" spans="1:25" ht="23.25" x14ac:dyDescent="0.35">
      <c r="A7299" s="21" t="s">
        <v>0</v>
      </c>
      <c r="B7299" s="21">
        <f>IFERROR(VLOOKUP(C7299,'Data Transformation'!$L$6:$M$426,2,FALSE),"")</f>
        <v>304</v>
      </c>
      <c r="C7299" s="21">
        <f>C7275+1</f>
        <v>304</v>
      </c>
      <c r="D7299" s="21"/>
      <c r="E7299" s="21"/>
      <c r="F7299" s="21"/>
      <c r="G7299" s="21"/>
      <c r="H7299" s="22"/>
      <c r="I7299" s="22"/>
      <c r="J7299" s="22"/>
      <c r="K7299" s="21"/>
      <c r="L7299" s="21">
        <f>B7299</f>
        <v>304</v>
      </c>
      <c r="M7299" s="23">
        <f>INDEX('Data Transformation'!$O$4:$O$424,MATCH($B7299,'Data Transformation'!$M$4:$M$424,0),MATCH($M$2,'Data Transformation'!$O$3,0))</f>
        <v>16</v>
      </c>
      <c r="N7299" s="27">
        <f>IF('Input and Summary Results'!$J$16="minimum",'Bin Analysis'!X7300/(M7299-1),'Bin Analysis'!Y7299/('Bin Analysis'!M7299-1))</f>
        <v>0</v>
      </c>
      <c r="O7299" s="27">
        <f>IF(M7299=FALSE,NA(),(VLOOKUP(1,C7302:K7321,4,FALSE))/(M7299-1))</f>
        <v>6.6666666666666666E-2</v>
      </c>
      <c r="P7299" s="27">
        <f>IF(M7299=FALSE,NA(),SUM(J7302:J7321)/Weighting!$S$5)</f>
        <v>0.6</v>
      </c>
      <c r="Q7299" s="27">
        <f>IF(M7299=FALSE,NA(),SUM(K7302:K7321)/Weighting!$S$6)</f>
        <v>0.52173913043478259</v>
      </c>
      <c r="R7299" s="27">
        <f>IF(M7299=FALSE,NA(),(VLOOKUP(1,G7302:K7321,3,FALSE))/(M7299-1))</f>
        <v>0.66666666666666663</v>
      </c>
      <c r="S7299" s="22" t="str">
        <f>IF(M7299=FALSE,NA(),IF(SUM(J7302:J7321)=2,"yes","no"))</f>
        <v>no</v>
      </c>
      <c r="X7299" s="2" cm="2">
        <f t="array" ref="X7299:X7300">FREQUENCY(IF('Data Transformation'!$B$425:$B$6424='Bin Analysis'!L7299,'Data Transformation'!$G$425:$G$6424),'Data Transformation'!$U$11)</f>
        <v>15</v>
      </c>
      <c r="Y7299" s="2" cm="2">
        <f t="array" ref="Y7299:Y7300">FREQUENCY(IF('Data Transformation'!$B$425:$B$6424='Bin Analysis'!L7299,'Data Transformation'!$G$425:$G$6424),'Data Transformation'!$U$12)</f>
        <v>14</v>
      </c>
    </row>
    <row r="7300" spans="1:25" x14ac:dyDescent="0.25">
      <c r="A7300" s="14" t="s">
        <v>66</v>
      </c>
      <c r="B7300" t="s">
        <v>47</v>
      </c>
      <c r="C7300" t="s">
        <v>5</v>
      </c>
      <c r="D7300" t="s">
        <v>99</v>
      </c>
      <c r="E7300" t="s">
        <v>100</v>
      </c>
      <c r="F7300" t="s">
        <v>101</v>
      </c>
      <c r="G7300" t="s">
        <v>69</v>
      </c>
      <c r="H7300" t="s">
        <v>31</v>
      </c>
      <c r="I7300" t="s">
        <v>32</v>
      </c>
      <c r="J7300" t="s">
        <v>46</v>
      </c>
      <c r="K7300" s="14" t="s">
        <v>45</v>
      </c>
      <c r="M7300" s="14"/>
      <c r="X7300" s="2">
        <v>0</v>
      </c>
      <c r="Y7300" s="2">
        <v>1</v>
      </c>
    </row>
    <row r="7301" spans="1:25" x14ac:dyDescent="0.25">
      <c r="A7301" s="32"/>
      <c r="D7301" t="b">
        <f>IF(C7301=1,'Data Transformation'!$G$3+0.5*'Data Transformation'!$W$25,IF(C7302=1,D7302-'Data Transformation'!$W$25,FALSE))</f>
        <v>0</v>
      </c>
      <c r="E7301" t="str">
        <f t="array" ref="E7301">IF(ISLOGICAL(D7301),"",FREQUENCY(IF('Data Transformation'!$B$425:$B$8425='Bin Analysis'!$B7299,'Data Transformation'!$G$425:$G$8425),D7301))</f>
        <v/>
      </c>
      <c r="F7301" t="str">
        <f>IF(ISLOGICAL(D7301),"",E7301-E7300)</f>
        <v/>
      </c>
      <c r="M7301" s="14"/>
    </row>
    <row r="7302" spans="1:25" x14ac:dyDescent="0.25">
      <c r="A7302" s="32">
        <f>IF(Weighting!$P$6&gt;0,B7302,"")</f>
        <v>0.32100000000000001</v>
      </c>
      <c r="B7302">
        <f>Weighting!$C$6</f>
        <v>0.32100000000000001</v>
      </c>
      <c r="C7302">
        <f>Weighting!$F$6</f>
        <v>0</v>
      </c>
      <c r="D7302" t="b">
        <f>IF(C7302=1,'Data Transformation'!$G$3+0.5*'Data Transformation'!$W$25,IF(C7303=1,D7303-'Data Transformation'!$W$25,FALSE))</f>
        <v>0</v>
      </c>
      <c r="E7302" t="str">
        <f t="array" ref="E7302">IF(ISLOGICAL(D7302),"",FREQUENCY(IF('Data Transformation'!$B$425:$B$8425='Bin Analysis'!$B7299,'Data Transformation'!$G$425:$G$8425),D7302))</f>
        <v/>
      </c>
      <c r="F7302" t="str">
        <f>IF(ISLOGICAL(D7302),"",E7302-E7301)</f>
        <v/>
      </c>
      <c r="G7302">
        <f>Weighting!$H$6</f>
        <v>1</v>
      </c>
      <c r="H7302">
        <f t="array" ref="H7302">FREQUENCY(IF('Data Transformation'!$B$4:$B$8425=B7299,'Data Transformation'!$G$4:$G$8425),'Bin Analysis'!$B7302)</f>
        <v>10</v>
      </c>
      <c r="I7302">
        <f>H7302-H7301</f>
        <v>10</v>
      </c>
      <c r="J7302">
        <f>IF(I7302=0,0,1)</f>
        <v>1</v>
      </c>
      <c r="K7302">
        <f>J7302*Weighting!$W$6</f>
        <v>1</v>
      </c>
      <c r="M7302" s="14"/>
    </row>
    <row r="7303" spans="1:25" x14ac:dyDescent="0.25">
      <c r="A7303" s="32">
        <f>IF(Weighting!$P$7&gt;0,B7303,"")</f>
        <v>0.45200000000000001</v>
      </c>
      <c r="B7303">
        <f>Weighting!$C$7</f>
        <v>0.45200000000000001</v>
      </c>
      <c r="C7303">
        <f>Weighting!$F$7</f>
        <v>0</v>
      </c>
      <c r="D7303" t="b">
        <f>IF(C7303=1,'Data Transformation'!$G$3+0.5*'Data Transformation'!$W$25,IF(C7304=1,D7304-'Data Transformation'!$W$25,FALSE))</f>
        <v>0</v>
      </c>
      <c r="E7303" t="str">
        <f t="array" ref="E7303">IF(ISLOGICAL(D7303),"",FREQUENCY(IF('Data Transformation'!$B$425:$B$8425='Bin Analysis'!$B7299,'Data Transformation'!$G$425:$G$8425),D7303))</f>
        <v/>
      </c>
      <c r="F7303" t="str">
        <f t="shared" ref="F7303:F7321" si="912">IF(ISLOGICAL(D7303),"",E7303-E7302)</f>
        <v/>
      </c>
      <c r="G7303">
        <f>Weighting!$H$7</f>
        <v>0</v>
      </c>
      <c r="H7303">
        <f t="array" ref="H7303">FREQUENCY(IF('Data Transformation'!$B$4:$B$8425=B7299,'Data Transformation'!$G$4:$G$8425),'Bin Analysis'!$B7303)</f>
        <v>11</v>
      </c>
      <c r="I7303">
        <f t="shared" ref="I7303:I7321" si="913">H7303-H7302</f>
        <v>1</v>
      </c>
      <c r="J7303">
        <f>IF(I7303=0,0,1)</f>
        <v>1</v>
      </c>
      <c r="K7303">
        <f>J7303*Weighting!$W$7</f>
        <v>2</v>
      </c>
      <c r="M7303" s="14"/>
    </row>
    <row r="7304" spans="1:25" x14ac:dyDescent="0.25">
      <c r="A7304" s="32">
        <f>IF(Weighting!$P$8&gt;0,B7304,"")</f>
        <v>0.58299999999999996</v>
      </c>
      <c r="B7304">
        <f>Weighting!$C$8</f>
        <v>0.58299999999999996</v>
      </c>
      <c r="C7304">
        <f>Weighting!$F$8</f>
        <v>0</v>
      </c>
      <c r="D7304" t="b">
        <f>IF(C7304=1,'Data Transformation'!$G$3+0.5*'Data Transformation'!$W$25,IF(C7305=1,D7305-'Data Transformation'!$W$25,FALSE))</f>
        <v>0</v>
      </c>
      <c r="E7304" t="str">
        <f t="array" ref="E7304">IF(ISLOGICAL(D7304),"",FREQUENCY(IF('Data Transformation'!$B$425:$B$8425='Bin Analysis'!$B7299,'Data Transformation'!$G$425:$G$8425),D7304))</f>
        <v/>
      </c>
      <c r="F7304" t="str">
        <f t="shared" si="912"/>
        <v/>
      </c>
      <c r="G7304">
        <f>Weighting!$H$8</f>
        <v>0</v>
      </c>
      <c r="H7304">
        <f t="array" ref="H7304">FREQUENCY(IF('Data Transformation'!$B$4:$B$8425=B7299,'Data Transformation'!$G$4:$G$8425),'Bin Analysis'!$B7304)</f>
        <v>13</v>
      </c>
      <c r="I7304">
        <f t="shared" si="913"/>
        <v>2</v>
      </c>
      <c r="J7304">
        <f t="shared" ref="J7304:J7321" si="914">IF(I7304=0,0,1)</f>
        <v>1</v>
      </c>
      <c r="K7304">
        <f>J7304*Weighting!$W$8</f>
        <v>3</v>
      </c>
      <c r="M7304" s="14"/>
    </row>
    <row r="7305" spans="1:25" x14ac:dyDescent="0.25">
      <c r="A7305" s="32">
        <f>IF(Weighting!$P$9&gt;0,B7305,"")</f>
        <v>0.71399999999999997</v>
      </c>
      <c r="B7305" s="50">
        <f>Weighting!$C$9</f>
        <v>0.71399999999999997</v>
      </c>
      <c r="C7305">
        <f>Weighting!$F$9</f>
        <v>0</v>
      </c>
      <c r="D7305" t="b">
        <f>IF(C7305=1,'Data Transformation'!$G$3+0.5*'Data Transformation'!$W$25,IF(C7306=1,D7306-'Data Transformation'!$W$25,FALSE))</f>
        <v>0</v>
      </c>
      <c r="E7305" t="str">
        <f t="array" ref="E7305">IF(ISLOGICAL(D7305),"",FREQUENCY(IF('Data Transformation'!$B$425:$B$8425='Bin Analysis'!$B7299,'Data Transformation'!$G$425:$G$8425),D7305))</f>
        <v/>
      </c>
      <c r="F7305" t="str">
        <f t="shared" si="912"/>
        <v/>
      </c>
      <c r="G7305">
        <f>Weighting!$H$9</f>
        <v>0</v>
      </c>
      <c r="H7305">
        <f t="array" ref="H7305">FREQUENCY(IF('Data Transformation'!$B$4:$B$8425=B7299,'Data Transformation'!$G$4:$G$8425),'Bin Analysis'!$B7305)</f>
        <v>14</v>
      </c>
      <c r="I7305">
        <f t="shared" si="913"/>
        <v>1</v>
      </c>
      <c r="J7305">
        <f t="shared" si="914"/>
        <v>1</v>
      </c>
      <c r="K7305">
        <f>J7305*Weighting!$W$9</f>
        <v>3</v>
      </c>
      <c r="M7305" s="14"/>
    </row>
    <row r="7306" spans="1:25" x14ac:dyDescent="0.25">
      <c r="A7306" s="32">
        <f>IF(Weighting!$P$10&gt;0,B7306,"")</f>
        <v>0.84499999999999997</v>
      </c>
      <c r="B7306">
        <f>Weighting!$C$10</f>
        <v>0.84499999999999997</v>
      </c>
      <c r="C7306">
        <f>Weighting!$F$10</f>
        <v>0</v>
      </c>
      <c r="D7306" t="b">
        <f>IF(C7306=1,'Data Transformation'!$G$3+0.5*'Data Transformation'!$W$25,IF(C7307=1,D7307-'Data Transformation'!$W$25,FALSE))</f>
        <v>0</v>
      </c>
      <c r="E7306" t="str">
        <f t="array" ref="E7306">IF(ISLOGICAL(D7306),"",FREQUENCY(IF('Data Transformation'!$B$425:$B$8425='Bin Analysis'!$B7299,'Data Transformation'!$G$425:$G$8425),D7306))</f>
        <v/>
      </c>
      <c r="F7306" t="str">
        <f t="shared" si="912"/>
        <v/>
      </c>
      <c r="G7306">
        <f>Weighting!$H$10</f>
        <v>0</v>
      </c>
      <c r="H7306">
        <f t="array" ref="H7306">FREQUENCY(IF('Data Transformation'!$B$4:$B$8425=B7299,'Data Transformation'!$G$4:$G$8425),'Bin Analysis'!$B7306)</f>
        <v>14</v>
      </c>
      <c r="I7306">
        <f t="shared" si="913"/>
        <v>0</v>
      </c>
      <c r="J7306">
        <f t="shared" si="914"/>
        <v>0</v>
      </c>
      <c r="K7306">
        <f>J7306*Weighting!$W$10</f>
        <v>0</v>
      </c>
      <c r="M7306" s="14"/>
    </row>
    <row r="7307" spans="1:25" x14ac:dyDescent="0.25">
      <c r="A7307" s="32">
        <f>IF(Weighting!$P$11&gt;0,B7307,"")</f>
        <v>0.97599999999999998</v>
      </c>
      <c r="B7307">
        <f>Weighting!$C$11</f>
        <v>0.97599999999999998</v>
      </c>
      <c r="C7307">
        <f>Weighting!$F$11</f>
        <v>0</v>
      </c>
      <c r="D7307">
        <f>IF(C7307=1,'Data Transformation'!$G$3+0.5*'Data Transformation'!$W$25,IF(C7308=1,D7308-'Data Transformation'!$W$25,FALSE))</f>
        <v>0.86899999999999999</v>
      </c>
      <c r="E7307">
        <f t="array" ref="E7307">IF(ISLOGICAL(D7307),"",FREQUENCY(IF('Data Transformation'!$B$425:$B$8425='Bin Analysis'!$B7299,'Data Transformation'!$G$425:$G$8425),D7307))</f>
        <v>14</v>
      </c>
      <c r="F7307" t="e">
        <f t="shared" si="912"/>
        <v>#VALUE!</v>
      </c>
      <c r="G7307">
        <f>Weighting!$H$11</f>
        <v>0</v>
      </c>
      <c r="H7307">
        <f t="array" ref="H7307">FREQUENCY(IF('Data Transformation'!$B$4:$B$8425=B7299,'Data Transformation'!$G$4:$G$8425),'Bin Analysis'!$B7307)</f>
        <v>15</v>
      </c>
      <c r="I7307">
        <f t="shared" si="913"/>
        <v>1</v>
      </c>
      <c r="J7307">
        <f t="shared" si="914"/>
        <v>1</v>
      </c>
      <c r="K7307">
        <f>J7307*Weighting!$W$11</f>
        <v>2</v>
      </c>
      <c r="M7307" s="14"/>
    </row>
    <row r="7308" spans="1:25" x14ac:dyDescent="0.25">
      <c r="A7308" s="32">
        <f>IF(Weighting!$P$12&gt;0,B7308,"")</f>
        <v>1.107</v>
      </c>
      <c r="B7308">
        <f>Weighting!$C$12</f>
        <v>1.107</v>
      </c>
      <c r="C7308">
        <f>Weighting!$F$12</f>
        <v>1</v>
      </c>
      <c r="D7308">
        <f>IF(C7308=1,'Data Transformation'!$G$3+0.5*'Data Transformation'!$W$25,IF(C7309=1,D7309-'Data Transformation'!$W$25,FALSE))</f>
        <v>1.131</v>
      </c>
      <c r="E7308">
        <f t="array" ref="E7308">IF(ISLOGICAL(D7308),"",FREQUENCY(IF('Data Transformation'!$B$425:$B$8425='Bin Analysis'!$B7299,'Data Transformation'!$G$425:$G$8425),D7308))</f>
        <v>15</v>
      </c>
      <c r="F7308">
        <f t="shared" si="912"/>
        <v>1</v>
      </c>
      <c r="G7308">
        <f>Weighting!$H$12</f>
        <v>0</v>
      </c>
      <c r="H7308">
        <f t="array" ref="H7308">FREQUENCY(IF('Data Transformation'!$B$4:$B$8425=B7299,'Data Transformation'!$G$4:$G$8425),'Bin Analysis'!$B7308)</f>
        <v>16</v>
      </c>
      <c r="I7308">
        <f t="shared" si="913"/>
        <v>1</v>
      </c>
      <c r="J7308">
        <f t="shared" si="914"/>
        <v>1</v>
      </c>
      <c r="K7308">
        <f>J7308*Weighting!$W$12</f>
        <v>1</v>
      </c>
      <c r="M7308" s="14"/>
    </row>
    <row r="7309" spans="1:25" x14ac:dyDescent="0.25">
      <c r="A7309" s="32">
        <f>IF(Weighting!$P$13&gt;0,B7309,"")</f>
        <v>1.238</v>
      </c>
      <c r="B7309">
        <f>Weighting!$C$13</f>
        <v>1.238</v>
      </c>
      <c r="C7309">
        <f>Weighting!$F$13</f>
        <v>0</v>
      </c>
      <c r="D7309" t="b">
        <f>IF(C7309=1,'Data Transformation'!$G$3+0.5*'Data Transformation'!$W$25,IF(C7310=1,D7310-'Data Transformation'!$W$25,FALSE))</f>
        <v>0</v>
      </c>
      <c r="E7309" t="str">
        <f t="array" ref="E7309">IF(ISLOGICAL(D7309),"",FREQUENCY(IF('Data Transformation'!$B$425:$B$8425='Bin Analysis'!$B7299,'Data Transformation'!$G$425:$G$8425),D7309))</f>
        <v/>
      </c>
      <c r="F7309" t="str">
        <f t="shared" si="912"/>
        <v/>
      </c>
      <c r="G7309">
        <f>Weighting!$H$13</f>
        <v>0</v>
      </c>
      <c r="H7309">
        <f t="array" ref="H7309">FREQUENCY(IF('Data Transformation'!$B$4:$B$8425=B7299,'Data Transformation'!$G$4:$G$8425),'Bin Analysis'!$B7309)</f>
        <v>16</v>
      </c>
      <c r="I7309">
        <f t="shared" si="913"/>
        <v>0</v>
      </c>
      <c r="J7309">
        <f t="shared" si="914"/>
        <v>0</v>
      </c>
      <c r="K7309">
        <f>J7309*Weighting!$W$13</f>
        <v>0</v>
      </c>
      <c r="M7309" s="14"/>
    </row>
    <row r="7310" spans="1:25" x14ac:dyDescent="0.25">
      <c r="A7310" s="32">
        <f>IF(Weighting!$P$14&gt;0,B7310,"")</f>
        <v>1.369</v>
      </c>
      <c r="B7310">
        <f>Weighting!$C$14</f>
        <v>1.369</v>
      </c>
      <c r="C7310">
        <f>Weighting!$F$14</f>
        <v>0</v>
      </c>
      <c r="D7310" t="b">
        <f>IF(C7310=1,'Data Transformation'!$G$3+0.5*'Data Transformation'!$W$25,IF(C7311=1,D7311-'Data Transformation'!$W$25,FALSE))</f>
        <v>0</v>
      </c>
      <c r="E7310" t="str">
        <f t="array" ref="E7310">IF(ISLOGICAL(D7310),"",FREQUENCY(IF('Data Transformation'!$B$425:$B$8425='Bin Analysis'!$B7299,'Data Transformation'!$G$425:$G$8425),D7310))</f>
        <v/>
      </c>
      <c r="F7310" t="str">
        <f t="shared" si="912"/>
        <v/>
      </c>
      <c r="G7310">
        <f>Weighting!$H$14</f>
        <v>0</v>
      </c>
      <c r="H7310">
        <f t="array" ref="H7310">FREQUENCY(IF('Data Transformation'!$B$4:$B$8425=B7299,'Data Transformation'!$G$4:$G$8425),'Bin Analysis'!$B7310)</f>
        <v>16</v>
      </c>
      <c r="I7310">
        <f t="shared" si="913"/>
        <v>0</v>
      </c>
      <c r="J7310">
        <f t="shared" si="914"/>
        <v>0</v>
      </c>
      <c r="K7310">
        <f>J7310*Weighting!$W$14</f>
        <v>0</v>
      </c>
      <c r="M7310" s="14"/>
    </row>
    <row r="7311" spans="1:25" x14ac:dyDescent="0.25">
      <c r="A7311" s="32">
        <f>IF(Weighting!$P$15&gt;0,B7311,"")</f>
        <v>1.5000009999999999</v>
      </c>
      <c r="B7311">
        <f>Weighting!$C$15</f>
        <v>1.5000009999999999</v>
      </c>
      <c r="C7311">
        <f>Weighting!$F$15</f>
        <v>0</v>
      </c>
      <c r="D7311" t="b">
        <f>IF(C7311=1,'Data Transformation'!$G$3+0.5*'Data Transformation'!$W$25,IF(C7312=1,D7312-'Data Transformation'!$W$25,FALSE))</f>
        <v>0</v>
      </c>
      <c r="E7311" t="str">
        <f t="array" ref="E7311">IF(ISLOGICAL(D7311),"",FREQUENCY(IF('Data Transformation'!$B$425:$B$8425='Bin Analysis'!$B7299,'Data Transformation'!$G$425:$G$8425),D7311))</f>
        <v/>
      </c>
      <c r="F7311" t="str">
        <f t="shared" si="912"/>
        <v/>
      </c>
      <c r="G7311">
        <f>Weighting!$H$15</f>
        <v>0</v>
      </c>
      <c r="H7311">
        <f t="array" ref="H7311">FREQUENCY(IF('Data Transformation'!$B$4:$B$8425=B7299,'Data Transformation'!$G$4:$G$8425),'Bin Analysis'!$B7311)</f>
        <v>16</v>
      </c>
      <c r="I7311">
        <f t="shared" si="913"/>
        <v>0</v>
      </c>
      <c r="J7311">
        <f t="shared" si="914"/>
        <v>0</v>
      </c>
      <c r="K7311">
        <f>J7311*Weighting!$W$15</f>
        <v>0</v>
      </c>
      <c r="M7311" s="14"/>
    </row>
    <row r="7312" spans="1:25" x14ac:dyDescent="0.25">
      <c r="A7312" s="32" t="str">
        <f>IF(Weighting!$P$16&gt;0,B7312,"")</f>
        <v/>
      </c>
      <c r="B7312">
        <f>Weighting!$C$16</f>
        <v>1.631</v>
      </c>
      <c r="C7312">
        <f>Weighting!$F$16</f>
        <v>0</v>
      </c>
      <c r="D7312" t="b">
        <f>IF(C7312=1,'Data Transformation'!$G$3+0.5*'Data Transformation'!$W$25,IF(C7313=1,D7313-'Data Transformation'!$W$25,FALSE))</f>
        <v>0</v>
      </c>
      <c r="E7312" t="str">
        <f t="array" ref="E7312">IF(ISLOGICAL(D7312),"",FREQUENCY(IF('Data Transformation'!$B$425:$B$8425='Bin Analysis'!$B7299,'Data Transformation'!$G$425:$G$8425),D7312))</f>
        <v/>
      </c>
      <c r="F7312" t="str">
        <f t="shared" si="912"/>
        <v/>
      </c>
      <c r="G7312">
        <f>Weighting!$H$16</f>
        <v>0</v>
      </c>
      <c r="H7312">
        <f t="array" ref="H7312">FREQUENCY(IF('Data Transformation'!$B$4:$B$8425=B7299,'Data Transformation'!$G$4:$G$8425),'Bin Analysis'!$B7312)</f>
        <v>16</v>
      </c>
      <c r="I7312">
        <f t="shared" si="913"/>
        <v>0</v>
      </c>
      <c r="J7312">
        <f t="shared" si="914"/>
        <v>0</v>
      </c>
      <c r="K7312">
        <f>J7312*Weighting!$W$16</f>
        <v>0</v>
      </c>
      <c r="M7312" s="14"/>
    </row>
    <row r="7313" spans="1:25" x14ac:dyDescent="0.25">
      <c r="A7313" s="32" t="str">
        <f>IF(Weighting!$P$17&gt;0,B7313,"")</f>
        <v/>
      </c>
      <c r="B7313">
        <f>Weighting!$C$17</f>
        <v>1.762</v>
      </c>
      <c r="C7313">
        <f>Weighting!$F$17</f>
        <v>0</v>
      </c>
      <c r="D7313" t="b">
        <f>IF(C7313=1,'Data Transformation'!$G$3+0.5*'Data Transformation'!$W$25,IF(C7314=1,D7314-'Data Transformation'!$W$25,FALSE))</f>
        <v>0</v>
      </c>
      <c r="E7313" t="str">
        <f t="array" ref="E7313">IF(ISLOGICAL(D7313),"",FREQUENCY(IF('Data Transformation'!$B$425:$B$8425='Bin Analysis'!$B7299,'Data Transformation'!$G$425:$G$8425),D7313))</f>
        <v/>
      </c>
      <c r="F7313" t="str">
        <f t="shared" si="912"/>
        <v/>
      </c>
      <c r="G7313">
        <f>Weighting!$H$17</f>
        <v>0</v>
      </c>
      <c r="H7313">
        <f t="array" ref="H7313">FREQUENCY(IF('Data Transformation'!$B$4:$B$8425=B7299,'Data Transformation'!$G$4:$G$8425),'Bin Analysis'!$B7313)</f>
        <v>16</v>
      </c>
      <c r="I7313">
        <f t="shared" si="913"/>
        <v>0</v>
      </c>
      <c r="J7313">
        <f t="shared" si="914"/>
        <v>0</v>
      </c>
      <c r="K7313">
        <f>J7313*Weighting!$W$17</f>
        <v>0</v>
      </c>
      <c r="M7313" s="14"/>
    </row>
    <row r="7314" spans="1:25" x14ac:dyDescent="0.25">
      <c r="A7314" s="32" t="str">
        <f>IF(Weighting!$P$18&gt;0,B7314,"")</f>
        <v/>
      </c>
      <c r="B7314">
        <f>Weighting!$C$18</f>
        <v>1.893</v>
      </c>
      <c r="C7314">
        <f>Weighting!$F$18</f>
        <v>0</v>
      </c>
      <c r="D7314" t="b">
        <f>IF(C7314=1,'Data Transformation'!$G$3+0.5*'Data Transformation'!$W$25,IF(C7315=1,D7315-'Data Transformation'!$W$25,FALSE))</f>
        <v>0</v>
      </c>
      <c r="E7314" t="str">
        <f t="array" ref="E7314">IF(ISLOGICAL(D7314),"",FREQUENCY(IF('Data Transformation'!$B$425:$B$8425='Bin Analysis'!$B7299,'Data Transformation'!$G$425:$G$8425),D7314))</f>
        <v/>
      </c>
      <c r="F7314" t="str">
        <f t="shared" si="912"/>
        <v/>
      </c>
      <c r="G7314">
        <f>Weighting!$H$18</f>
        <v>0</v>
      </c>
      <c r="H7314">
        <f t="array" ref="H7314">FREQUENCY(IF('Data Transformation'!$B$4:$B$8425=B7299,'Data Transformation'!$G$4:$G$8425),'Bin Analysis'!$B7314)</f>
        <v>16</v>
      </c>
      <c r="I7314">
        <f t="shared" si="913"/>
        <v>0</v>
      </c>
      <c r="J7314">
        <f t="shared" si="914"/>
        <v>0</v>
      </c>
      <c r="K7314">
        <f>J7314*Weighting!$W$18</f>
        <v>0</v>
      </c>
      <c r="M7314" s="14"/>
    </row>
    <row r="7315" spans="1:25" x14ac:dyDescent="0.25">
      <c r="A7315" s="32" t="str">
        <f>IF(Weighting!$P$19&gt;0,B7315,"")</f>
        <v/>
      </c>
      <c r="B7315">
        <f>Weighting!$C$19</f>
        <v>2.024</v>
      </c>
      <c r="C7315">
        <f>Weighting!$F$19</f>
        <v>0</v>
      </c>
      <c r="D7315" t="b">
        <f>IF(C7315=1,'Data Transformation'!$G$3+0.5*'Data Transformation'!$W$25,IF(C7316=1,D7316-'Data Transformation'!$W$25,FALSE))</f>
        <v>0</v>
      </c>
      <c r="E7315" t="str">
        <f t="array" ref="E7315">IF(ISLOGICAL(D7315),"",FREQUENCY(IF('Data Transformation'!$B$425:$B$8425='Bin Analysis'!$B7299,'Data Transformation'!$G$425:$G$8425),D7315))</f>
        <v/>
      </c>
      <c r="F7315" t="str">
        <f t="shared" si="912"/>
        <v/>
      </c>
      <c r="G7315">
        <f>Weighting!$H$19</f>
        <v>0</v>
      </c>
      <c r="H7315">
        <f t="array" ref="H7315">FREQUENCY(IF('Data Transformation'!$B$4:$B$8425=B7299,'Data Transformation'!$G$4:$G$8425),'Bin Analysis'!$B7315)</f>
        <v>16</v>
      </c>
      <c r="I7315">
        <f t="shared" si="913"/>
        <v>0</v>
      </c>
      <c r="J7315">
        <f t="shared" si="914"/>
        <v>0</v>
      </c>
      <c r="K7315">
        <f>J7315*Weighting!$W$19</f>
        <v>0</v>
      </c>
      <c r="M7315" s="14"/>
    </row>
    <row r="7316" spans="1:25" x14ac:dyDescent="0.25">
      <c r="A7316" s="32" t="str">
        <f>IF(Weighting!$P$20&gt;0,B7316,"")</f>
        <v/>
      </c>
      <c r="B7316">
        <f>Weighting!$C$20</f>
        <v>2.1550000000000002</v>
      </c>
      <c r="C7316">
        <f>Weighting!$F$20</f>
        <v>0</v>
      </c>
      <c r="D7316" t="b">
        <f>IF(C7316=1,'Data Transformation'!$G$3+0.5*'Data Transformation'!$W$25,IF(C7317=1,D7317-'Data Transformation'!$W$25,FALSE))</f>
        <v>0</v>
      </c>
      <c r="E7316" t="str">
        <f t="array" ref="E7316">IF(ISLOGICAL(D7316),"",FREQUENCY(IF('Data Transformation'!$B$425:$B$8425='Bin Analysis'!$B7299,'Data Transformation'!$G$425:$G$8425),D7316))</f>
        <v/>
      </c>
      <c r="F7316" t="str">
        <f t="shared" si="912"/>
        <v/>
      </c>
      <c r="G7316">
        <f>Weighting!$H$20</f>
        <v>0</v>
      </c>
      <c r="H7316">
        <f t="array" ref="H7316">FREQUENCY(IF('Data Transformation'!$B$4:$B$8425=B7299,'Data Transformation'!$G$4:$G$8425),'Bin Analysis'!$B7316)</f>
        <v>16</v>
      </c>
      <c r="I7316">
        <f t="shared" si="913"/>
        <v>0</v>
      </c>
      <c r="J7316">
        <f t="shared" si="914"/>
        <v>0</v>
      </c>
      <c r="K7316">
        <f>J7316*Weighting!$W$20</f>
        <v>0</v>
      </c>
      <c r="M7316" s="14"/>
    </row>
    <row r="7317" spans="1:25" x14ac:dyDescent="0.25">
      <c r="A7317" s="32" t="str">
        <f>IF(Weighting!$P$21&gt;0,B7317,"")</f>
        <v/>
      </c>
      <c r="B7317">
        <f>Weighting!$C$21</f>
        <v>2.2860000000000005</v>
      </c>
      <c r="C7317">
        <f>Weighting!$F$21</f>
        <v>0</v>
      </c>
      <c r="D7317" t="b">
        <f>IF(C7317=1,'Data Transformation'!$G$3+0.5*'Data Transformation'!$W$25,IF(C7318=1,D7318-'Data Transformation'!$W$25,FALSE))</f>
        <v>0</v>
      </c>
      <c r="E7317" t="str">
        <f t="array" ref="E7317">IF(ISLOGICAL(D7317),"",FREQUENCY(IF('Data Transformation'!$B$425:$B$8425='Bin Analysis'!$B7299,'Data Transformation'!$G$425:$G$8425),D7317))</f>
        <v/>
      </c>
      <c r="F7317" t="str">
        <f t="shared" si="912"/>
        <v/>
      </c>
      <c r="G7317">
        <f>Weighting!$H$21</f>
        <v>0</v>
      </c>
      <c r="H7317">
        <f t="array" ref="H7317">FREQUENCY(IF('Data Transformation'!$B$4:$B$8425=B7299,'Data Transformation'!$G$4:$G$8425),'Bin Analysis'!$B7317)</f>
        <v>16</v>
      </c>
      <c r="I7317">
        <f t="shared" si="913"/>
        <v>0</v>
      </c>
      <c r="J7317">
        <f t="shared" si="914"/>
        <v>0</v>
      </c>
      <c r="K7317">
        <f>J7317*Weighting!$W$21</f>
        <v>0</v>
      </c>
      <c r="M7317" s="14"/>
    </row>
    <row r="7318" spans="1:25" x14ac:dyDescent="0.25">
      <c r="A7318" s="32" t="str">
        <f>IF(Weighting!$P$22&gt;0,B7318,"")</f>
        <v/>
      </c>
      <c r="B7318">
        <f>Weighting!$C$22</f>
        <v>2.4170000000000007</v>
      </c>
      <c r="C7318">
        <f>Weighting!$F$22</f>
        <v>0</v>
      </c>
      <c r="D7318" t="b">
        <f>IF(C7318=1,'Data Transformation'!$G$3+0.5*'Data Transformation'!$W$25,IF(C7319=1,D7319-'Data Transformation'!$W$25,FALSE))</f>
        <v>0</v>
      </c>
      <c r="E7318" t="str">
        <f t="array" ref="E7318">IF(ISLOGICAL(D7318),"",FREQUENCY(IF('Data Transformation'!$B$425:$B$8425='Bin Analysis'!$B7299,'Data Transformation'!$G$425:$G$8425),D7318))</f>
        <v/>
      </c>
      <c r="F7318" t="str">
        <f t="shared" si="912"/>
        <v/>
      </c>
      <c r="G7318">
        <f>Weighting!$H$22</f>
        <v>0</v>
      </c>
      <c r="H7318">
        <f t="array" ref="H7318">FREQUENCY(IF('Data Transformation'!$B$4:$B$8425=B7299,'Data Transformation'!$G$4:$G$8425),'Bin Analysis'!$B7318)</f>
        <v>16</v>
      </c>
      <c r="I7318">
        <f t="shared" si="913"/>
        <v>0</v>
      </c>
      <c r="J7318">
        <f t="shared" si="914"/>
        <v>0</v>
      </c>
      <c r="K7318">
        <f>J7318*Weighting!$W$22</f>
        <v>0</v>
      </c>
      <c r="M7318" s="14"/>
    </row>
    <row r="7319" spans="1:25" x14ac:dyDescent="0.25">
      <c r="A7319" s="32" t="str">
        <f>IF(Weighting!$P$23&gt;0,B7319,"")</f>
        <v/>
      </c>
      <c r="B7319">
        <f>Weighting!$C$23</f>
        <v>2.5480000000000009</v>
      </c>
      <c r="C7319">
        <f>Weighting!$F$23</f>
        <v>0</v>
      </c>
      <c r="D7319" t="b">
        <f>IF(C7319=1,'Data Transformation'!$G$3+0.5*'Data Transformation'!$W$25,IF(C7320=1,D7320-'Data Transformation'!$W$25,FALSE))</f>
        <v>0</v>
      </c>
      <c r="E7319" t="str">
        <f t="array" ref="E7319">IF(ISLOGICAL(D7319),"",FREQUENCY(IF('Data Transformation'!$B$425:$B$8425='Bin Analysis'!$B7299,'Data Transformation'!$G$425:$G$8425),D7319))</f>
        <v/>
      </c>
      <c r="F7319" t="str">
        <f t="shared" si="912"/>
        <v/>
      </c>
      <c r="G7319">
        <f>Weighting!$H$23</f>
        <v>0</v>
      </c>
      <c r="H7319">
        <f t="array" ref="H7319">FREQUENCY(IF('Data Transformation'!$B$4:$B$8425=B7299,'Data Transformation'!$G$4:$G$8425),'Bin Analysis'!$B7319)</f>
        <v>16</v>
      </c>
      <c r="I7319">
        <f t="shared" si="913"/>
        <v>0</v>
      </c>
      <c r="J7319">
        <f t="shared" si="914"/>
        <v>0</v>
      </c>
      <c r="K7319">
        <f>J7319*Weighting!$W$23</f>
        <v>0</v>
      </c>
      <c r="M7319" s="14"/>
    </row>
    <row r="7320" spans="1:25" x14ac:dyDescent="0.25">
      <c r="A7320" s="32" t="str">
        <f>IF(Weighting!$P$24&gt;0,B7320,"")</f>
        <v/>
      </c>
      <c r="B7320">
        <f>Weighting!$C$24</f>
        <v>2.6790000000000012</v>
      </c>
      <c r="C7320">
        <f>Weighting!$F$24</f>
        <v>0</v>
      </c>
      <c r="D7320" t="b">
        <f>IF(C7320=1,'Data Transformation'!$G$3+0.5*'Data Transformation'!$W$25,IF(C7321=1,D7321-'Data Transformation'!$W$25,FALSE))</f>
        <v>0</v>
      </c>
      <c r="E7320" t="str">
        <f t="array" ref="E7320">IF(ISLOGICAL(D7320),"",FREQUENCY(IF('Data Transformation'!$B$425:$B$8425='Bin Analysis'!$B7299,'Data Transformation'!$G$425:$G$8425),D7320))</f>
        <v/>
      </c>
      <c r="F7320" t="str">
        <f t="shared" si="912"/>
        <v/>
      </c>
      <c r="G7320">
        <f>Weighting!$H$24</f>
        <v>0</v>
      </c>
      <c r="H7320">
        <f t="array" ref="H7320">FREQUENCY(IF('Data Transformation'!$B$4:$B$8425=B7299,'Data Transformation'!$G$4:$G$8425),'Bin Analysis'!$B7320)</f>
        <v>16</v>
      </c>
      <c r="I7320">
        <f t="shared" si="913"/>
        <v>0</v>
      </c>
      <c r="J7320">
        <f t="shared" si="914"/>
        <v>0</v>
      </c>
      <c r="K7320">
        <f>J7320*Weighting!$W$24</f>
        <v>0</v>
      </c>
      <c r="M7320" s="14"/>
    </row>
    <row r="7321" spans="1:25" x14ac:dyDescent="0.25">
      <c r="A7321" s="32" t="str">
        <f>IF(Weighting!$P$25&gt;0,B7321,"")</f>
        <v/>
      </c>
      <c r="B7321">
        <f>Weighting!$C$25</f>
        <v>2.8100000000000014</v>
      </c>
      <c r="C7321">
        <f>Weighting!$F$25</f>
        <v>0</v>
      </c>
      <c r="D7321" t="b">
        <f>IF(C7321=1,'Data Transformation'!$G$3+0.5*'Data Transformation'!$W$25,IF(C7322=1,D7322-'Data Transformation'!$W$25,FALSE))</f>
        <v>0</v>
      </c>
      <c r="E7321" t="str">
        <f t="array" ref="E7321">IF(ISLOGICAL(D7321),"",FREQUENCY(IF('Data Transformation'!$B$425:$B$8425='Bin Analysis'!$B7299,'Data Transformation'!$G$425:$G$8425),D7321))</f>
        <v/>
      </c>
      <c r="F7321" t="str">
        <f t="shared" si="912"/>
        <v/>
      </c>
      <c r="G7321">
        <f>Weighting!$H$25</f>
        <v>0</v>
      </c>
      <c r="H7321">
        <f t="array" ref="H7321">FREQUENCY(IF('Data Transformation'!$B$4:$B$8425=B7299,'Data Transformation'!$G$4:$G$8425),'Bin Analysis'!$B7321)</f>
        <v>16</v>
      </c>
      <c r="I7321">
        <f t="shared" si="913"/>
        <v>0</v>
      </c>
      <c r="J7321">
        <f t="shared" si="914"/>
        <v>0</v>
      </c>
      <c r="K7321">
        <f>J7321*Weighting!$W$25</f>
        <v>0</v>
      </c>
      <c r="M7321" s="14"/>
    </row>
    <row r="7322" spans="1:25" x14ac:dyDescent="0.25">
      <c r="N7322" s="55"/>
      <c r="O7322"/>
      <c r="P7322"/>
      <c r="Q7322"/>
      <c r="R7322"/>
    </row>
    <row r="7323" spans="1:25" ht="23.25" x14ac:dyDescent="0.35">
      <c r="A7323" s="21" t="s">
        <v>0</v>
      </c>
      <c r="B7323" s="21">
        <f>IFERROR(VLOOKUP(C7323,'Data Transformation'!$L$6:$M$426,2,FALSE),"")</f>
        <v>305</v>
      </c>
      <c r="C7323" s="21">
        <f>C7299+1</f>
        <v>305</v>
      </c>
      <c r="D7323" s="21"/>
      <c r="E7323" s="21"/>
      <c r="F7323" s="21"/>
      <c r="G7323" s="21"/>
      <c r="H7323" s="22"/>
      <c r="I7323" s="22"/>
      <c r="J7323" s="22"/>
      <c r="K7323" s="21"/>
      <c r="L7323" s="21">
        <f>B7323</f>
        <v>305</v>
      </c>
      <c r="M7323" s="23">
        <f>INDEX('Data Transformation'!$O$4:$O$424,MATCH($B7323,'Data Transformation'!$M$4:$M$424,0),MATCH($M$2,'Data Transformation'!$O$3,0))</f>
        <v>14</v>
      </c>
      <c r="N7323" s="27">
        <f>IF('Input and Summary Results'!$J$16="minimum",'Bin Analysis'!X7324/(M7323-1),'Bin Analysis'!Y7323/('Bin Analysis'!M7323-1))</f>
        <v>0</v>
      </c>
      <c r="O7323" s="27">
        <f>IF(M7323=FALSE,NA(),(VLOOKUP(1,C7326:K7345,4,FALSE))/(M7323-1))</f>
        <v>0</v>
      </c>
      <c r="P7323" s="27">
        <f>IF(M7323=FALSE,NA(),SUM(J7326:J7345)/Weighting!$S$5)</f>
        <v>0.2</v>
      </c>
      <c r="Q7323" s="27">
        <f>IF(M7323=FALSE,NA(),SUM(K7326:K7345)/Weighting!$S$6)</f>
        <v>8.6956521739130432E-2</v>
      </c>
      <c r="R7323" s="27">
        <f>IF(M7323=FALSE,NA(),(VLOOKUP(1,G7326:K7345,3,FALSE))/(M7323-1))</f>
        <v>1</v>
      </c>
      <c r="S7323" s="22" t="str">
        <f>IF(M7323=FALSE,NA(),IF(SUM(J7326:J7345)=2,"yes","no"))</f>
        <v>yes</v>
      </c>
      <c r="X7323" s="2" cm="2">
        <f t="array" ref="X7323:X7324">FREQUENCY(IF('Data Transformation'!$B$425:$B$6424='Bin Analysis'!L7323,'Data Transformation'!$G$425:$G$6424),'Data Transformation'!$U$11)</f>
        <v>13</v>
      </c>
      <c r="Y7323" s="2" cm="2">
        <f t="array" ref="Y7323:Y7324">FREQUENCY(IF('Data Transformation'!$B$425:$B$6424='Bin Analysis'!L7323,'Data Transformation'!$G$425:$G$6424),'Data Transformation'!$U$12)</f>
        <v>13</v>
      </c>
    </row>
    <row r="7324" spans="1:25" x14ac:dyDescent="0.25">
      <c r="A7324" s="14" t="s">
        <v>66</v>
      </c>
      <c r="B7324" t="s">
        <v>47</v>
      </c>
      <c r="C7324" t="s">
        <v>5</v>
      </c>
      <c r="D7324" t="s">
        <v>99</v>
      </c>
      <c r="E7324" t="s">
        <v>100</v>
      </c>
      <c r="F7324" t="s">
        <v>101</v>
      </c>
      <c r="G7324" t="s">
        <v>69</v>
      </c>
      <c r="H7324" t="s">
        <v>31</v>
      </c>
      <c r="I7324" t="s">
        <v>32</v>
      </c>
      <c r="J7324" t="s">
        <v>46</v>
      </c>
      <c r="K7324" s="14" t="s">
        <v>45</v>
      </c>
      <c r="M7324" s="14"/>
      <c r="X7324" s="2">
        <v>0</v>
      </c>
      <c r="Y7324" s="2">
        <v>0</v>
      </c>
    </row>
    <row r="7325" spans="1:25" x14ac:dyDescent="0.25">
      <c r="A7325" s="32"/>
      <c r="D7325" t="b">
        <f>IF(C7325=1,'Data Transformation'!$G$3+0.5*'Data Transformation'!$W$25,IF(C7326=1,D7326-'Data Transformation'!$W$25,FALSE))</f>
        <v>0</v>
      </c>
      <c r="E7325" t="str">
        <f t="array" ref="E7325">IF(ISLOGICAL(D7325),"",FREQUENCY(IF('Data Transformation'!$B$425:$B$8425='Bin Analysis'!$B7323,'Data Transformation'!$G$425:$G$8425),D7325))</f>
        <v/>
      </c>
      <c r="F7325" t="str">
        <f>IF(ISLOGICAL(D7325),"",E7325-E7324)</f>
        <v/>
      </c>
      <c r="M7325" s="14"/>
    </row>
    <row r="7326" spans="1:25" x14ac:dyDescent="0.25">
      <c r="A7326" s="32">
        <f>IF(Weighting!$P$6&gt;0,B7326,"")</f>
        <v>0.32100000000000001</v>
      </c>
      <c r="B7326">
        <f>Weighting!$C$6</f>
        <v>0.32100000000000001</v>
      </c>
      <c r="C7326">
        <f>Weighting!$F$6</f>
        <v>0</v>
      </c>
      <c r="D7326" t="b">
        <f>IF(C7326=1,'Data Transformation'!$G$3+0.5*'Data Transformation'!$W$25,IF(C7327=1,D7327-'Data Transformation'!$W$25,FALSE))</f>
        <v>0</v>
      </c>
      <c r="E7326" t="str">
        <f t="array" ref="E7326">IF(ISLOGICAL(D7326),"",FREQUENCY(IF('Data Transformation'!$B$425:$B$8425='Bin Analysis'!$B7323,'Data Transformation'!$G$425:$G$8425),D7326))</f>
        <v/>
      </c>
      <c r="F7326" t="str">
        <f>IF(ISLOGICAL(D7326),"",E7326-E7325)</f>
        <v/>
      </c>
      <c r="G7326">
        <f>Weighting!$H$6</f>
        <v>1</v>
      </c>
      <c r="H7326">
        <f t="array" ref="H7326">FREQUENCY(IF('Data Transformation'!$B$4:$B$8425=B7323,'Data Transformation'!$G$4:$G$8425),'Bin Analysis'!$B7326)</f>
        <v>13</v>
      </c>
      <c r="I7326">
        <f>H7326-H7325</f>
        <v>13</v>
      </c>
      <c r="J7326">
        <f>IF(I7326=0,0,1)</f>
        <v>1</v>
      </c>
      <c r="K7326">
        <f>J7326*Weighting!$W$6</f>
        <v>1</v>
      </c>
      <c r="M7326" s="14"/>
    </row>
    <row r="7327" spans="1:25" x14ac:dyDescent="0.25">
      <c r="A7327" s="32">
        <f>IF(Weighting!$P$7&gt;0,B7327,"")</f>
        <v>0.45200000000000001</v>
      </c>
      <c r="B7327">
        <f>Weighting!$C$7</f>
        <v>0.45200000000000001</v>
      </c>
      <c r="C7327">
        <f>Weighting!$F$7</f>
        <v>0</v>
      </c>
      <c r="D7327" t="b">
        <f>IF(C7327=1,'Data Transformation'!$G$3+0.5*'Data Transformation'!$W$25,IF(C7328=1,D7328-'Data Transformation'!$W$25,FALSE))</f>
        <v>0</v>
      </c>
      <c r="E7327" t="str">
        <f t="array" ref="E7327">IF(ISLOGICAL(D7327),"",FREQUENCY(IF('Data Transformation'!$B$425:$B$8425='Bin Analysis'!$B7323,'Data Transformation'!$G$425:$G$8425),D7327))</f>
        <v/>
      </c>
      <c r="F7327" t="str">
        <f t="shared" ref="F7327:F7345" si="915">IF(ISLOGICAL(D7327),"",E7327-E7326)</f>
        <v/>
      </c>
      <c r="G7327">
        <f>Weighting!$H$7</f>
        <v>0</v>
      </c>
      <c r="H7327">
        <f t="array" ref="H7327">FREQUENCY(IF('Data Transformation'!$B$4:$B$8425=B7323,'Data Transformation'!$G$4:$G$8425),'Bin Analysis'!$B7327)</f>
        <v>13</v>
      </c>
      <c r="I7327">
        <f t="shared" ref="I7327:I7345" si="916">H7327-H7326</f>
        <v>0</v>
      </c>
      <c r="J7327">
        <f>IF(I7327=0,0,1)</f>
        <v>0</v>
      </c>
      <c r="K7327">
        <f>J7327*Weighting!$W$7</f>
        <v>0</v>
      </c>
      <c r="M7327" s="14"/>
    </row>
    <row r="7328" spans="1:25" x14ac:dyDescent="0.25">
      <c r="A7328" s="32">
        <f>IF(Weighting!$P$8&gt;0,B7328,"")</f>
        <v>0.58299999999999996</v>
      </c>
      <c r="B7328">
        <f>Weighting!$C$8</f>
        <v>0.58299999999999996</v>
      </c>
      <c r="C7328">
        <f>Weighting!$F$8</f>
        <v>0</v>
      </c>
      <c r="D7328" t="b">
        <f>IF(C7328=1,'Data Transformation'!$G$3+0.5*'Data Transformation'!$W$25,IF(C7329=1,D7329-'Data Transformation'!$W$25,FALSE))</f>
        <v>0</v>
      </c>
      <c r="E7328" t="str">
        <f t="array" ref="E7328">IF(ISLOGICAL(D7328),"",FREQUENCY(IF('Data Transformation'!$B$425:$B$8425='Bin Analysis'!$B7323,'Data Transformation'!$G$425:$G$8425),D7328))</f>
        <v/>
      </c>
      <c r="F7328" t="str">
        <f t="shared" si="915"/>
        <v/>
      </c>
      <c r="G7328">
        <f>Weighting!$H$8</f>
        <v>0</v>
      </c>
      <c r="H7328">
        <f t="array" ref="H7328">FREQUENCY(IF('Data Transformation'!$B$4:$B$8425=B7323,'Data Transformation'!$G$4:$G$8425),'Bin Analysis'!$B7328)</f>
        <v>13</v>
      </c>
      <c r="I7328">
        <f t="shared" si="916"/>
        <v>0</v>
      </c>
      <c r="J7328">
        <f t="shared" ref="J7328:J7345" si="917">IF(I7328=0,0,1)</f>
        <v>0</v>
      </c>
      <c r="K7328">
        <f>J7328*Weighting!$W$8</f>
        <v>0</v>
      </c>
      <c r="M7328" s="14"/>
    </row>
    <row r="7329" spans="1:13" x14ac:dyDescent="0.25">
      <c r="A7329" s="32">
        <f>IF(Weighting!$P$9&gt;0,B7329,"")</f>
        <v>0.71399999999999997</v>
      </c>
      <c r="B7329" s="50">
        <f>Weighting!$C$9</f>
        <v>0.71399999999999997</v>
      </c>
      <c r="C7329">
        <f>Weighting!$F$9</f>
        <v>0</v>
      </c>
      <c r="D7329" t="b">
        <f>IF(C7329=1,'Data Transformation'!$G$3+0.5*'Data Transformation'!$W$25,IF(C7330=1,D7330-'Data Transformation'!$W$25,FALSE))</f>
        <v>0</v>
      </c>
      <c r="E7329" t="str">
        <f t="array" ref="E7329">IF(ISLOGICAL(D7329),"",FREQUENCY(IF('Data Transformation'!$B$425:$B$8425='Bin Analysis'!$B7323,'Data Transformation'!$G$425:$G$8425),D7329))</f>
        <v/>
      </c>
      <c r="F7329" t="str">
        <f t="shared" si="915"/>
        <v/>
      </c>
      <c r="G7329">
        <f>Weighting!$H$9</f>
        <v>0</v>
      </c>
      <c r="H7329">
        <f t="array" ref="H7329">FREQUENCY(IF('Data Transformation'!$B$4:$B$8425=B7323,'Data Transformation'!$G$4:$G$8425),'Bin Analysis'!$B7329)</f>
        <v>13</v>
      </c>
      <c r="I7329">
        <f t="shared" si="916"/>
        <v>0</v>
      </c>
      <c r="J7329">
        <f t="shared" si="917"/>
        <v>0</v>
      </c>
      <c r="K7329">
        <f>J7329*Weighting!$W$9</f>
        <v>0</v>
      </c>
      <c r="M7329" s="14"/>
    </row>
    <row r="7330" spans="1:13" x14ac:dyDescent="0.25">
      <c r="A7330" s="32">
        <f>IF(Weighting!$P$10&gt;0,B7330,"")</f>
        <v>0.84499999999999997</v>
      </c>
      <c r="B7330">
        <f>Weighting!$C$10</f>
        <v>0.84499999999999997</v>
      </c>
      <c r="C7330">
        <f>Weighting!$F$10</f>
        <v>0</v>
      </c>
      <c r="D7330" t="b">
        <f>IF(C7330=1,'Data Transformation'!$G$3+0.5*'Data Transformation'!$W$25,IF(C7331=1,D7331-'Data Transformation'!$W$25,FALSE))</f>
        <v>0</v>
      </c>
      <c r="E7330" t="str">
        <f t="array" ref="E7330">IF(ISLOGICAL(D7330),"",FREQUENCY(IF('Data Transformation'!$B$425:$B$8425='Bin Analysis'!$B7323,'Data Transformation'!$G$425:$G$8425),D7330))</f>
        <v/>
      </c>
      <c r="F7330" t="str">
        <f t="shared" si="915"/>
        <v/>
      </c>
      <c r="G7330">
        <f>Weighting!$H$10</f>
        <v>0</v>
      </c>
      <c r="H7330">
        <f t="array" ref="H7330">FREQUENCY(IF('Data Transformation'!$B$4:$B$8425=B7323,'Data Transformation'!$G$4:$G$8425),'Bin Analysis'!$B7330)</f>
        <v>13</v>
      </c>
      <c r="I7330">
        <f t="shared" si="916"/>
        <v>0</v>
      </c>
      <c r="J7330">
        <f t="shared" si="917"/>
        <v>0</v>
      </c>
      <c r="K7330">
        <f>J7330*Weighting!$W$10</f>
        <v>0</v>
      </c>
      <c r="M7330" s="14"/>
    </row>
    <row r="7331" spans="1:13" x14ac:dyDescent="0.25">
      <c r="A7331" s="32">
        <f>IF(Weighting!$P$11&gt;0,B7331,"")</f>
        <v>0.97599999999999998</v>
      </c>
      <c r="B7331">
        <f>Weighting!$C$11</f>
        <v>0.97599999999999998</v>
      </c>
      <c r="C7331">
        <f>Weighting!$F$11</f>
        <v>0</v>
      </c>
      <c r="D7331">
        <f>IF(C7331=1,'Data Transformation'!$G$3+0.5*'Data Transformation'!$W$25,IF(C7332=1,D7332-'Data Transformation'!$W$25,FALSE))</f>
        <v>0.86899999999999999</v>
      </c>
      <c r="E7331">
        <f t="array" ref="E7331">IF(ISLOGICAL(D7331),"",FREQUENCY(IF('Data Transformation'!$B$425:$B$8425='Bin Analysis'!$B7323,'Data Transformation'!$G$425:$G$8425),D7331))</f>
        <v>13</v>
      </c>
      <c r="F7331" t="e">
        <f t="shared" si="915"/>
        <v>#VALUE!</v>
      </c>
      <c r="G7331">
        <f>Weighting!$H$11</f>
        <v>0</v>
      </c>
      <c r="H7331">
        <f t="array" ref="H7331">FREQUENCY(IF('Data Transformation'!$B$4:$B$8425=B7323,'Data Transformation'!$G$4:$G$8425),'Bin Analysis'!$B7331)</f>
        <v>13</v>
      </c>
      <c r="I7331">
        <f t="shared" si="916"/>
        <v>0</v>
      </c>
      <c r="J7331">
        <f t="shared" si="917"/>
        <v>0</v>
      </c>
      <c r="K7331">
        <f>J7331*Weighting!$W$11</f>
        <v>0</v>
      </c>
      <c r="M7331" s="14"/>
    </row>
    <row r="7332" spans="1:13" x14ac:dyDescent="0.25">
      <c r="A7332" s="32">
        <f>IF(Weighting!$P$12&gt;0,B7332,"")</f>
        <v>1.107</v>
      </c>
      <c r="B7332">
        <f>Weighting!$C$12</f>
        <v>1.107</v>
      </c>
      <c r="C7332">
        <f>Weighting!$F$12</f>
        <v>1</v>
      </c>
      <c r="D7332">
        <f>IF(C7332=1,'Data Transformation'!$G$3+0.5*'Data Transformation'!$W$25,IF(C7333=1,D7333-'Data Transformation'!$W$25,FALSE))</f>
        <v>1.131</v>
      </c>
      <c r="E7332">
        <f t="array" ref="E7332">IF(ISLOGICAL(D7332),"",FREQUENCY(IF('Data Transformation'!$B$425:$B$8425='Bin Analysis'!$B7323,'Data Transformation'!$G$425:$G$8425),D7332))</f>
        <v>13</v>
      </c>
      <c r="F7332">
        <f t="shared" si="915"/>
        <v>0</v>
      </c>
      <c r="G7332">
        <f>Weighting!$H$12</f>
        <v>0</v>
      </c>
      <c r="H7332">
        <f t="array" ref="H7332">FREQUENCY(IF('Data Transformation'!$B$4:$B$8425=B7323,'Data Transformation'!$G$4:$G$8425),'Bin Analysis'!$B7332)</f>
        <v>14</v>
      </c>
      <c r="I7332">
        <f t="shared" si="916"/>
        <v>1</v>
      </c>
      <c r="J7332">
        <f t="shared" si="917"/>
        <v>1</v>
      </c>
      <c r="K7332">
        <f>J7332*Weighting!$W$12</f>
        <v>1</v>
      </c>
      <c r="M7332" s="14"/>
    </row>
    <row r="7333" spans="1:13" x14ac:dyDescent="0.25">
      <c r="A7333" s="32">
        <f>IF(Weighting!$P$13&gt;0,B7333,"")</f>
        <v>1.238</v>
      </c>
      <c r="B7333">
        <f>Weighting!$C$13</f>
        <v>1.238</v>
      </c>
      <c r="C7333">
        <f>Weighting!$F$13</f>
        <v>0</v>
      </c>
      <c r="D7333" t="b">
        <f>IF(C7333=1,'Data Transformation'!$G$3+0.5*'Data Transformation'!$W$25,IF(C7334=1,D7334-'Data Transformation'!$W$25,FALSE))</f>
        <v>0</v>
      </c>
      <c r="E7333" t="str">
        <f t="array" ref="E7333">IF(ISLOGICAL(D7333),"",FREQUENCY(IF('Data Transformation'!$B$425:$B$8425='Bin Analysis'!$B7323,'Data Transformation'!$G$425:$G$8425),D7333))</f>
        <v/>
      </c>
      <c r="F7333" t="str">
        <f t="shared" si="915"/>
        <v/>
      </c>
      <c r="G7333">
        <f>Weighting!$H$13</f>
        <v>0</v>
      </c>
      <c r="H7333">
        <f t="array" ref="H7333">FREQUENCY(IF('Data Transformation'!$B$4:$B$8425=B7323,'Data Transformation'!$G$4:$G$8425),'Bin Analysis'!$B7333)</f>
        <v>14</v>
      </c>
      <c r="I7333">
        <f t="shared" si="916"/>
        <v>0</v>
      </c>
      <c r="J7333">
        <f t="shared" si="917"/>
        <v>0</v>
      </c>
      <c r="K7333">
        <f>J7333*Weighting!$W$13</f>
        <v>0</v>
      </c>
      <c r="M7333" s="14"/>
    </row>
    <row r="7334" spans="1:13" x14ac:dyDescent="0.25">
      <c r="A7334" s="32">
        <f>IF(Weighting!$P$14&gt;0,B7334,"")</f>
        <v>1.369</v>
      </c>
      <c r="B7334">
        <f>Weighting!$C$14</f>
        <v>1.369</v>
      </c>
      <c r="C7334">
        <f>Weighting!$F$14</f>
        <v>0</v>
      </c>
      <c r="D7334" t="b">
        <f>IF(C7334=1,'Data Transformation'!$G$3+0.5*'Data Transformation'!$W$25,IF(C7335=1,D7335-'Data Transformation'!$W$25,FALSE))</f>
        <v>0</v>
      </c>
      <c r="E7334" t="str">
        <f t="array" ref="E7334">IF(ISLOGICAL(D7334),"",FREQUENCY(IF('Data Transformation'!$B$425:$B$8425='Bin Analysis'!$B7323,'Data Transformation'!$G$425:$G$8425),D7334))</f>
        <v/>
      </c>
      <c r="F7334" t="str">
        <f t="shared" si="915"/>
        <v/>
      </c>
      <c r="G7334">
        <f>Weighting!$H$14</f>
        <v>0</v>
      </c>
      <c r="H7334">
        <f t="array" ref="H7334">FREQUENCY(IF('Data Transformation'!$B$4:$B$8425=B7323,'Data Transformation'!$G$4:$G$8425),'Bin Analysis'!$B7334)</f>
        <v>14</v>
      </c>
      <c r="I7334">
        <f t="shared" si="916"/>
        <v>0</v>
      </c>
      <c r="J7334">
        <f t="shared" si="917"/>
        <v>0</v>
      </c>
      <c r="K7334">
        <f>J7334*Weighting!$W$14</f>
        <v>0</v>
      </c>
      <c r="M7334" s="14"/>
    </row>
    <row r="7335" spans="1:13" x14ac:dyDescent="0.25">
      <c r="A7335" s="32">
        <f>IF(Weighting!$P$15&gt;0,B7335,"")</f>
        <v>1.5000009999999999</v>
      </c>
      <c r="B7335">
        <f>Weighting!$C$15</f>
        <v>1.5000009999999999</v>
      </c>
      <c r="C7335">
        <f>Weighting!$F$15</f>
        <v>0</v>
      </c>
      <c r="D7335" t="b">
        <f>IF(C7335=1,'Data Transformation'!$G$3+0.5*'Data Transformation'!$W$25,IF(C7336=1,D7336-'Data Transformation'!$W$25,FALSE))</f>
        <v>0</v>
      </c>
      <c r="E7335" t="str">
        <f t="array" ref="E7335">IF(ISLOGICAL(D7335),"",FREQUENCY(IF('Data Transformation'!$B$425:$B$8425='Bin Analysis'!$B7323,'Data Transformation'!$G$425:$G$8425),D7335))</f>
        <v/>
      </c>
      <c r="F7335" t="str">
        <f t="shared" si="915"/>
        <v/>
      </c>
      <c r="G7335">
        <f>Weighting!$H$15</f>
        <v>0</v>
      </c>
      <c r="H7335">
        <f t="array" ref="H7335">FREQUENCY(IF('Data Transformation'!$B$4:$B$8425=B7323,'Data Transformation'!$G$4:$G$8425),'Bin Analysis'!$B7335)</f>
        <v>14</v>
      </c>
      <c r="I7335">
        <f t="shared" si="916"/>
        <v>0</v>
      </c>
      <c r="J7335">
        <f t="shared" si="917"/>
        <v>0</v>
      </c>
      <c r="K7335">
        <f>J7335*Weighting!$W$15</f>
        <v>0</v>
      </c>
      <c r="M7335" s="14"/>
    </row>
    <row r="7336" spans="1:13" x14ac:dyDescent="0.25">
      <c r="A7336" s="32" t="str">
        <f>IF(Weighting!$P$16&gt;0,B7336,"")</f>
        <v/>
      </c>
      <c r="B7336">
        <f>Weighting!$C$16</f>
        <v>1.631</v>
      </c>
      <c r="C7336">
        <f>Weighting!$F$16</f>
        <v>0</v>
      </c>
      <c r="D7336" t="b">
        <f>IF(C7336=1,'Data Transformation'!$G$3+0.5*'Data Transformation'!$W$25,IF(C7337=1,D7337-'Data Transformation'!$W$25,FALSE))</f>
        <v>0</v>
      </c>
      <c r="E7336" t="str">
        <f t="array" ref="E7336">IF(ISLOGICAL(D7336),"",FREQUENCY(IF('Data Transformation'!$B$425:$B$8425='Bin Analysis'!$B7323,'Data Transformation'!$G$425:$G$8425),D7336))</f>
        <v/>
      </c>
      <c r="F7336" t="str">
        <f t="shared" si="915"/>
        <v/>
      </c>
      <c r="G7336">
        <f>Weighting!$H$16</f>
        <v>0</v>
      </c>
      <c r="H7336">
        <f t="array" ref="H7336">FREQUENCY(IF('Data Transformation'!$B$4:$B$8425=B7323,'Data Transformation'!$G$4:$G$8425),'Bin Analysis'!$B7336)</f>
        <v>14</v>
      </c>
      <c r="I7336">
        <f t="shared" si="916"/>
        <v>0</v>
      </c>
      <c r="J7336">
        <f t="shared" si="917"/>
        <v>0</v>
      </c>
      <c r="K7336">
        <f>J7336*Weighting!$W$16</f>
        <v>0</v>
      </c>
      <c r="M7336" s="14"/>
    </row>
    <row r="7337" spans="1:13" x14ac:dyDescent="0.25">
      <c r="A7337" s="32" t="str">
        <f>IF(Weighting!$P$17&gt;0,B7337,"")</f>
        <v/>
      </c>
      <c r="B7337">
        <f>Weighting!$C$17</f>
        <v>1.762</v>
      </c>
      <c r="C7337">
        <f>Weighting!$F$17</f>
        <v>0</v>
      </c>
      <c r="D7337" t="b">
        <f>IF(C7337=1,'Data Transformation'!$G$3+0.5*'Data Transformation'!$W$25,IF(C7338=1,D7338-'Data Transformation'!$W$25,FALSE))</f>
        <v>0</v>
      </c>
      <c r="E7337" t="str">
        <f t="array" ref="E7337">IF(ISLOGICAL(D7337),"",FREQUENCY(IF('Data Transformation'!$B$425:$B$8425='Bin Analysis'!$B7323,'Data Transformation'!$G$425:$G$8425),D7337))</f>
        <v/>
      </c>
      <c r="F7337" t="str">
        <f t="shared" si="915"/>
        <v/>
      </c>
      <c r="G7337">
        <f>Weighting!$H$17</f>
        <v>0</v>
      </c>
      <c r="H7337">
        <f t="array" ref="H7337">FREQUENCY(IF('Data Transformation'!$B$4:$B$8425=B7323,'Data Transformation'!$G$4:$G$8425),'Bin Analysis'!$B7337)</f>
        <v>14</v>
      </c>
      <c r="I7337">
        <f t="shared" si="916"/>
        <v>0</v>
      </c>
      <c r="J7337">
        <f t="shared" si="917"/>
        <v>0</v>
      </c>
      <c r="K7337">
        <f>J7337*Weighting!$W$17</f>
        <v>0</v>
      </c>
      <c r="M7337" s="14"/>
    </row>
    <row r="7338" spans="1:13" x14ac:dyDescent="0.25">
      <c r="A7338" s="32" t="str">
        <f>IF(Weighting!$P$18&gt;0,B7338,"")</f>
        <v/>
      </c>
      <c r="B7338">
        <f>Weighting!$C$18</f>
        <v>1.893</v>
      </c>
      <c r="C7338">
        <f>Weighting!$F$18</f>
        <v>0</v>
      </c>
      <c r="D7338" t="b">
        <f>IF(C7338=1,'Data Transformation'!$G$3+0.5*'Data Transformation'!$W$25,IF(C7339=1,D7339-'Data Transformation'!$W$25,FALSE))</f>
        <v>0</v>
      </c>
      <c r="E7338" t="str">
        <f t="array" ref="E7338">IF(ISLOGICAL(D7338),"",FREQUENCY(IF('Data Transformation'!$B$425:$B$8425='Bin Analysis'!$B7323,'Data Transformation'!$G$425:$G$8425),D7338))</f>
        <v/>
      </c>
      <c r="F7338" t="str">
        <f t="shared" si="915"/>
        <v/>
      </c>
      <c r="G7338">
        <f>Weighting!$H$18</f>
        <v>0</v>
      </c>
      <c r="H7338">
        <f t="array" ref="H7338">FREQUENCY(IF('Data Transformation'!$B$4:$B$8425=B7323,'Data Transformation'!$G$4:$G$8425),'Bin Analysis'!$B7338)</f>
        <v>14</v>
      </c>
      <c r="I7338">
        <f t="shared" si="916"/>
        <v>0</v>
      </c>
      <c r="J7338">
        <f t="shared" si="917"/>
        <v>0</v>
      </c>
      <c r="K7338">
        <f>J7338*Weighting!$W$18</f>
        <v>0</v>
      </c>
      <c r="M7338" s="14"/>
    </row>
    <row r="7339" spans="1:13" x14ac:dyDescent="0.25">
      <c r="A7339" s="32" t="str">
        <f>IF(Weighting!$P$19&gt;0,B7339,"")</f>
        <v/>
      </c>
      <c r="B7339">
        <f>Weighting!$C$19</f>
        <v>2.024</v>
      </c>
      <c r="C7339">
        <f>Weighting!$F$19</f>
        <v>0</v>
      </c>
      <c r="D7339" t="b">
        <f>IF(C7339=1,'Data Transformation'!$G$3+0.5*'Data Transformation'!$W$25,IF(C7340=1,D7340-'Data Transformation'!$W$25,FALSE))</f>
        <v>0</v>
      </c>
      <c r="E7339" t="str">
        <f t="array" ref="E7339">IF(ISLOGICAL(D7339),"",FREQUENCY(IF('Data Transformation'!$B$425:$B$8425='Bin Analysis'!$B7323,'Data Transformation'!$G$425:$G$8425),D7339))</f>
        <v/>
      </c>
      <c r="F7339" t="str">
        <f t="shared" si="915"/>
        <v/>
      </c>
      <c r="G7339">
        <f>Weighting!$H$19</f>
        <v>0</v>
      </c>
      <c r="H7339">
        <f t="array" ref="H7339">FREQUENCY(IF('Data Transformation'!$B$4:$B$8425=B7323,'Data Transformation'!$G$4:$G$8425),'Bin Analysis'!$B7339)</f>
        <v>14</v>
      </c>
      <c r="I7339">
        <f t="shared" si="916"/>
        <v>0</v>
      </c>
      <c r="J7339">
        <f t="shared" si="917"/>
        <v>0</v>
      </c>
      <c r="K7339">
        <f>J7339*Weighting!$W$19</f>
        <v>0</v>
      </c>
      <c r="M7339" s="14"/>
    </row>
    <row r="7340" spans="1:13" x14ac:dyDescent="0.25">
      <c r="A7340" s="32" t="str">
        <f>IF(Weighting!$P$20&gt;0,B7340,"")</f>
        <v/>
      </c>
      <c r="B7340">
        <f>Weighting!$C$20</f>
        <v>2.1550000000000002</v>
      </c>
      <c r="C7340">
        <f>Weighting!$F$20</f>
        <v>0</v>
      </c>
      <c r="D7340" t="b">
        <f>IF(C7340=1,'Data Transformation'!$G$3+0.5*'Data Transformation'!$W$25,IF(C7341=1,D7341-'Data Transformation'!$W$25,FALSE))</f>
        <v>0</v>
      </c>
      <c r="E7340" t="str">
        <f t="array" ref="E7340">IF(ISLOGICAL(D7340),"",FREQUENCY(IF('Data Transformation'!$B$425:$B$8425='Bin Analysis'!$B7323,'Data Transformation'!$G$425:$G$8425),D7340))</f>
        <v/>
      </c>
      <c r="F7340" t="str">
        <f t="shared" si="915"/>
        <v/>
      </c>
      <c r="G7340">
        <f>Weighting!$H$20</f>
        <v>0</v>
      </c>
      <c r="H7340">
        <f t="array" ref="H7340">FREQUENCY(IF('Data Transformation'!$B$4:$B$8425=B7323,'Data Transformation'!$G$4:$G$8425),'Bin Analysis'!$B7340)</f>
        <v>14</v>
      </c>
      <c r="I7340">
        <f t="shared" si="916"/>
        <v>0</v>
      </c>
      <c r="J7340">
        <f t="shared" si="917"/>
        <v>0</v>
      </c>
      <c r="K7340">
        <f>J7340*Weighting!$W$20</f>
        <v>0</v>
      </c>
      <c r="M7340" s="14"/>
    </row>
    <row r="7341" spans="1:13" x14ac:dyDescent="0.25">
      <c r="A7341" s="32" t="str">
        <f>IF(Weighting!$P$21&gt;0,B7341,"")</f>
        <v/>
      </c>
      <c r="B7341">
        <f>Weighting!$C$21</f>
        <v>2.2860000000000005</v>
      </c>
      <c r="C7341">
        <f>Weighting!$F$21</f>
        <v>0</v>
      </c>
      <c r="D7341" t="b">
        <f>IF(C7341=1,'Data Transformation'!$G$3+0.5*'Data Transformation'!$W$25,IF(C7342=1,D7342-'Data Transformation'!$W$25,FALSE))</f>
        <v>0</v>
      </c>
      <c r="E7341" t="str">
        <f t="array" ref="E7341">IF(ISLOGICAL(D7341),"",FREQUENCY(IF('Data Transformation'!$B$425:$B$8425='Bin Analysis'!$B7323,'Data Transformation'!$G$425:$G$8425),D7341))</f>
        <v/>
      </c>
      <c r="F7341" t="str">
        <f t="shared" si="915"/>
        <v/>
      </c>
      <c r="G7341">
        <f>Weighting!$H$21</f>
        <v>0</v>
      </c>
      <c r="H7341">
        <f t="array" ref="H7341">FREQUENCY(IF('Data Transformation'!$B$4:$B$8425=B7323,'Data Transformation'!$G$4:$G$8425),'Bin Analysis'!$B7341)</f>
        <v>14</v>
      </c>
      <c r="I7341">
        <f t="shared" si="916"/>
        <v>0</v>
      </c>
      <c r="J7341">
        <f t="shared" si="917"/>
        <v>0</v>
      </c>
      <c r="K7341">
        <f>J7341*Weighting!$W$21</f>
        <v>0</v>
      </c>
      <c r="M7341" s="14"/>
    </row>
    <row r="7342" spans="1:13" x14ac:dyDescent="0.25">
      <c r="A7342" s="32" t="str">
        <f>IF(Weighting!$P$22&gt;0,B7342,"")</f>
        <v/>
      </c>
      <c r="B7342">
        <f>Weighting!$C$22</f>
        <v>2.4170000000000007</v>
      </c>
      <c r="C7342">
        <f>Weighting!$F$22</f>
        <v>0</v>
      </c>
      <c r="D7342" t="b">
        <f>IF(C7342=1,'Data Transformation'!$G$3+0.5*'Data Transformation'!$W$25,IF(C7343=1,D7343-'Data Transformation'!$W$25,FALSE))</f>
        <v>0</v>
      </c>
      <c r="E7342" t="str">
        <f t="array" ref="E7342">IF(ISLOGICAL(D7342),"",FREQUENCY(IF('Data Transformation'!$B$425:$B$8425='Bin Analysis'!$B7323,'Data Transformation'!$G$425:$G$8425),D7342))</f>
        <v/>
      </c>
      <c r="F7342" t="str">
        <f t="shared" si="915"/>
        <v/>
      </c>
      <c r="G7342">
        <f>Weighting!$H$22</f>
        <v>0</v>
      </c>
      <c r="H7342">
        <f t="array" ref="H7342">FREQUENCY(IF('Data Transformation'!$B$4:$B$8425=B7323,'Data Transformation'!$G$4:$G$8425),'Bin Analysis'!$B7342)</f>
        <v>14</v>
      </c>
      <c r="I7342">
        <f t="shared" si="916"/>
        <v>0</v>
      </c>
      <c r="J7342">
        <f t="shared" si="917"/>
        <v>0</v>
      </c>
      <c r="K7342">
        <f>J7342*Weighting!$W$22</f>
        <v>0</v>
      </c>
      <c r="M7342" s="14"/>
    </row>
    <row r="7343" spans="1:13" x14ac:dyDescent="0.25">
      <c r="A7343" s="32" t="str">
        <f>IF(Weighting!$P$23&gt;0,B7343,"")</f>
        <v/>
      </c>
      <c r="B7343">
        <f>Weighting!$C$23</f>
        <v>2.5480000000000009</v>
      </c>
      <c r="C7343">
        <f>Weighting!$F$23</f>
        <v>0</v>
      </c>
      <c r="D7343" t="b">
        <f>IF(C7343=1,'Data Transformation'!$G$3+0.5*'Data Transformation'!$W$25,IF(C7344=1,D7344-'Data Transformation'!$W$25,FALSE))</f>
        <v>0</v>
      </c>
      <c r="E7343" t="str">
        <f t="array" ref="E7343">IF(ISLOGICAL(D7343),"",FREQUENCY(IF('Data Transformation'!$B$425:$B$8425='Bin Analysis'!$B7323,'Data Transformation'!$G$425:$G$8425),D7343))</f>
        <v/>
      </c>
      <c r="F7343" t="str">
        <f t="shared" si="915"/>
        <v/>
      </c>
      <c r="G7343">
        <f>Weighting!$H$23</f>
        <v>0</v>
      </c>
      <c r="H7343">
        <f t="array" ref="H7343">FREQUENCY(IF('Data Transformation'!$B$4:$B$8425=B7323,'Data Transformation'!$G$4:$G$8425),'Bin Analysis'!$B7343)</f>
        <v>14</v>
      </c>
      <c r="I7343">
        <f t="shared" si="916"/>
        <v>0</v>
      </c>
      <c r="J7343">
        <f t="shared" si="917"/>
        <v>0</v>
      </c>
      <c r="K7343">
        <f>J7343*Weighting!$W$23</f>
        <v>0</v>
      </c>
      <c r="M7343" s="14"/>
    </row>
    <row r="7344" spans="1:13" x14ac:dyDescent="0.25">
      <c r="A7344" s="32" t="str">
        <f>IF(Weighting!$P$24&gt;0,B7344,"")</f>
        <v/>
      </c>
      <c r="B7344">
        <f>Weighting!$C$24</f>
        <v>2.6790000000000012</v>
      </c>
      <c r="C7344">
        <f>Weighting!$F$24</f>
        <v>0</v>
      </c>
      <c r="D7344" t="b">
        <f>IF(C7344=1,'Data Transformation'!$G$3+0.5*'Data Transformation'!$W$25,IF(C7345=1,D7345-'Data Transformation'!$W$25,FALSE))</f>
        <v>0</v>
      </c>
      <c r="E7344" t="str">
        <f t="array" ref="E7344">IF(ISLOGICAL(D7344),"",FREQUENCY(IF('Data Transformation'!$B$425:$B$8425='Bin Analysis'!$B7323,'Data Transformation'!$G$425:$G$8425),D7344))</f>
        <v/>
      </c>
      <c r="F7344" t="str">
        <f t="shared" si="915"/>
        <v/>
      </c>
      <c r="G7344">
        <f>Weighting!$H$24</f>
        <v>0</v>
      </c>
      <c r="H7344">
        <f t="array" ref="H7344">FREQUENCY(IF('Data Transformation'!$B$4:$B$8425=B7323,'Data Transformation'!$G$4:$G$8425),'Bin Analysis'!$B7344)</f>
        <v>14</v>
      </c>
      <c r="I7344">
        <f t="shared" si="916"/>
        <v>0</v>
      </c>
      <c r="J7344">
        <f t="shared" si="917"/>
        <v>0</v>
      </c>
      <c r="K7344">
        <f>J7344*Weighting!$W$24</f>
        <v>0</v>
      </c>
      <c r="M7344" s="14"/>
    </row>
    <row r="7345" spans="1:25" x14ac:dyDescent="0.25">
      <c r="A7345" s="32" t="str">
        <f>IF(Weighting!$P$25&gt;0,B7345,"")</f>
        <v/>
      </c>
      <c r="B7345">
        <f>Weighting!$C$25</f>
        <v>2.8100000000000014</v>
      </c>
      <c r="C7345">
        <f>Weighting!$F$25</f>
        <v>0</v>
      </c>
      <c r="D7345" t="b">
        <f>IF(C7345=1,'Data Transformation'!$G$3+0.5*'Data Transformation'!$W$25,IF(C7346=1,D7346-'Data Transformation'!$W$25,FALSE))</f>
        <v>0</v>
      </c>
      <c r="E7345" t="str">
        <f t="array" ref="E7345">IF(ISLOGICAL(D7345),"",FREQUENCY(IF('Data Transformation'!$B$425:$B$8425='Bin Analysis'!$B7323,'Data Transformation'!$G$425:$G$8425),D7345))</f>
        <v/>
      </c>
      <c r="F7345" t="str">
        <f t="shared" si="915"/>
        <v/>
      </c>
      <c r="G7345">
        <f>Weighting!$H$25</f>
        <v>0</v>
      </c>
      <c r="H7345">
        <f t="array" ref="H7345">FREQUENCY(IF('Data Transformation'!$B$4:$B$8425=B7323,'Data Transformation'!$G$4:$G$8425),'Bin Analysis'!$B7345)</f>
        <v>14</v>
      </c>
      <c r="I7345">
        <f t="shared" si="916"/>
        <v>0</v>
      </c>
      <c r="J7345">
        <f t="shared" si="917"/>
        <v>0</v>
      </c>
      <c r="K7345">
        <f>J7345*Weighting!$W$25</f>
        <v>0</v>
      </c>
      <c r="M7345" s="14"/>
    </row>
    <row r="7346" spans="1:25" x14ac:dyDescent="0.25">
      <c r="O7346"/>
      <c r="P7346"/>
      <c r="Q7346"/>
      <c r="R7346"/>
    </row>
    <row r="7347" spans="1:25" ht="23.25" x14ac:dyDescent="0.35">
      <c r="A7347" s="21" t="s">
        <v>0</v>
      </c>
      <c r="B7347" s="21">
        <f>IFERROR(VLOOKUP(C7347,'Data Transformation'!$L$6:$M$426,2,FALSE),"")</f>
        <v>306</v>
      </c>
      <c r="C7347" s="21">
        <f>C7323+1</f>
        <v>306</v>
      </c>
      <c r="D7347" s="21"/>
      <c r="E7347" s="21"/>
      <c r="F7347" s="21"/>
      <c r="G7347" s="21"/>
      <c r="H7347" s="22"/>
      <c r="I7347" s="22"/>
      <c r="J7347" s="22"/>
      <c r="K7347" s="21"/>
      <c r="L7347" s="21">
        <f>B7347</f>
        <v>306</v>
      </c>
      <c r="M7347" s="23">
        <f>INDEX('Data Transformation'!$O$4:$O$424,MATCH($B7347,'Data Transformation'!$M$4:$M$424,0),MATCH($M$2,'Data Transformation'!$O$3,0))</f>
        <v>12</v>
      </c>
      <c r="N7347" s="27">
        <f>IF('Input and Summary Results'!$J$16="minimum",'Bin Analysis'!X7348/(M7347-1),'Bin Analysis'!Y7347/('Bin Analysis'!M7347-1))</f>
        <v>0</v>
      </c>
      <c r="O7347" s="27">
        <f>IF(M7347=FALSE,NA(),(VLOOKUP(1,C7350:K7369,4,FALSE))/(M7347-1))</f>
        <v>0.72727272727272729</v>
      </c>
      <c r="P7347" s="27">
        <f>IF(M7347=FALSE,NA(),SUM(J7350:J7369)/Weighting!$S$5)</f>
        <v>0.4</v>
      </c>
      <c r="Q7347" s="27">
        <f>IF(M7347=FALSE,NA(),SUM(K7350:K7369)/Weighting!$S$6)</f>
        <v>0.39130434782608697</v>
      </c>
      <c r="R7347" s="27">
        <f>IF(M7347=FALSE,NA(),(VLOOKUP(1,G7350:K7369,3,FALSE))/(M7347-1))</f>
        <v>0</v>
      </c>
      <c r="S7347" s="22" t="str">
        <f>IF(M7347=FALSE,NA(),IF(SUM(J7350:J7369)=2,"yes","no"))</f>
        <v>no</v>
      </c>
      <c r="X7347" s="2" cm="2">
        <f t="array" ref="X7347:X7348">FREQUENCY(IF('Data Transformation'!$B$425:$B$6424='Bin Analysis'!L7347,'Data Transformation'!$G$425:$G$6424),'Data Transformation'!$U$11)</f>
        <v>11</v>
      </c>
      <c r="Y7347" s="2" cm="2">
        <f t="array" ref="Y7347:Y7348">FREQUENCY(IF('Data Transformation'!$B$425:$B$6424='Bin Analysis'!L7347,'Data Transformation'!$G$425:$G$6424),'Data Transformation'!$U$12)</f>
        <v>3</v>
      </c>
    </row>
    <row r="7348" spans="1:25" x14ac:dyDescent="0.25">
      <c r="A7348" s="14" t="s">
        <v>66</v>
      </c>
      <c r="B7348" t="s">
        <v>47</v>
      </c>
      <c r="C7348" t="s">
        <v>5</v>
      </c>
      <c r="D7348" t="s">
        <v>99</v>
      </c>
      <c r="E7348" t="s">
        <v>100</v>
      </c>
      <c r="F7348" t="s">
        <v>101</v>
      </c>
      <c r="G7348" t="s">
        <v>69</v>
      </c>
      <c r="H7348" t="s">
        <v>31</v>
      </c>
      <c r="I7348" t="s">
        <v>32</v>
      </c>
      <c r="J7348" t="s">
        <v>46</v>
      </c>
      <c r="K7348" s="14" t="s">
        <v>45</v>
      </c>
      <c r="M7348" s="14"/>
      <c r="X7348" s="2">
        <v>0</v>
      </c>
      <c r="Y7348" s="2">
        <v>8</v>
      </c>
    </row>
    <row r="7349" spans="1:25" x14ac:dyDescent="0.25">
      <c r="A7349" s="32"/>
      <c r="D7349" t="b">
        <f>IF(C7349=1,'Data Transformation'!$G$3+0.5*'Data Transformation'!$W$25,IF(C7350=1,D7350-'Data Transformation'!$W$25,FALSE))</f>
        <v>0</v>
      </c>
      <c r="E7349" t="str">
        <f t="array" ref="E7349">IF(ISLOGICAL(D7349),"",FREQUENCY(IF('Data Transformation'!$B$425:$B$8425='Bin Analysis'!$B7347,'Data Transformation'!$G$425:$G$8425),D7349))</f>
        <v/>
      </c>
      <c r="F7349" t="str">
        <f>IF(ISLOGICAL(D7349),"",E7349-E7348)</f>
        <v/>
      </c>
      <c r="M7349" s="14"/>
    </row>
    <row r="7350" spans="1:25" x14ac:dyDescent="0.25">
      <c r="A7350" s="32">
        <f>IF(Weighting!$P$6&gt;0,B7350,"")</f>
        <v>0.32100000000000001</v>
      </c>
      <c r="B7350">
        <f>Weighting!$C$6</f>
        <v>0.32100000000000001</v>
      </c>
      <c r="C7350">
        <f>Weighting!$F$6</f>
        <v>0</v>
      </c>
      <c r="D7350" t="b">
        <f>IF(C7350=1,'Data Transformation'!$G$3+0.5*'Data Transformation'!$W$25,IF(C7351=1,D7351-'Data Transformation'!$W$25,FALSE))</f>
        <v>0</v>
      </c>
      <c r="E7350" t="str">
        <f t="array" ref="E7350">IF(ISLOGICAL(D7350),"",FREQUENCY(IF('Data Transformation'!$B$425:$B$8425='Bin Analysis'!$B7347,'Data Transformation'!$G$425:$G$8425),D7350))</f>
        <v/>
      </c>
      <c r="F7350" t="str">
        <f>IF(ISLOGICAL(D7350),"",E7350-E7349)</f>
        <v/>
      </c>
      <c r="G7350">
        <f>Weighting!$H$6</f>
        <v>1</v>
      </c>
      <c r="H7350">
        <f t="array" ref="H7350">FREQUENCY(IF('Data Transformation'!$B$4:$B$8425=B7347,'Data Transformation'!$G$4:$G$8425),'Bin Analysis'!$B7350)</f>
        <v>0</v>
      </c>
      <c r="I7350">
        <f>H7350-H7349</f>
        <v>0</v>
      </c>
      <c r="J7350">
        <f>IF(I7350=0,0,1)</f>
        <v>0</v>
      </c>
      <c r="K7350">
        <f>J7350*Weighting!$W$6</f>
        <v>0</v>
      </c>
      <c r="M7350" s="14"/>
    </row>
    <row r="7351" spans="1:25" x14ac:dyDescent="0.25">
      <c r="A7351" s="32">
        <f>IF(Weighting!$P$7&gt;0,B7351,"")</f>
        <v>0.45200000000000001</v>
      </c>
      <c r="B7351">
        <f>Weighting!$C$7</f>
        <v>0.45200000000000001</v>
      </c>
      <c r="C7351">
        <f>Weighting!$F$7</f>
        <v>0</v>
      </c>
      <c r="D7351" t="b">
        <f>IF(C7351=1,'Data Transformation'!$G$3+0.5*'Data Transformation'!$W$25,IF(C7352=1,D7352-'Data Transformation'!$W$25,FALSE))</f>
        <v>0</v>
      </c>
      <c r="E7351" t="str">
        <f t="array" ref="E7351">IF(ISLOGICAL(D7351),"",FREQUENCY(IF('Data Transformation'!$B$425:$B$8425='Bin Analysis'!$B7347,'Data Transformation'!$G$425:$G$8425),D7351))</f>
        <v/>
      </c>
      <c r="F7351" t="str">
        <f t="shared" ref="F7351:F7369" si="918">IF(ISLOGICAL(D7351),"",E7351-E7350)</f>
        <v/>
      </c>
      <c r="G7351">
        <f>Weighting!$H$7</f>
        <v>0</v>
      </c>
      <c r="H7351">
        <f t="array" ref="H7351">FREQUENCY(IF('Data Transformation'!$B$4:$B$8425=B7347,'Data Transformation'!$G$4:$G$8425),'Bin Analysis'!$B7351)</f>
        <v>0</v>
      </c>
      <c r="I7351">
        <f t="shared" ref="I7351:I7369" si="919">H7351-H7350</f>
        <v>0</v>
      </c>
      <c r="J7351">
        <f>IF(I7351=0,0,1)</f>
        <v>0</v>
      </c>
      <c r="K7351">
        <f>J7351*Weighting!$W$7</f>
        <v>0</v>
      </c>
      <c r="M7351" s="14"/>
    </row>
    <row r="7352" spans="1:25" x14ac:dyDescent="0.25">
      <c r="A7352" s="32">
        <f>IF(Weighting!$P$8&gt;0,B7352,"")</f>
        <v>0.58299999999999996</v>
      </c>
      <c r="B7352">
        <f>Weighting!$C$8</f>
        <v>0.58299999999999996</v>
      </c>
      <c r="C7352">
        <f>Weighting!$F$8</f>
        <v>0</v>
      </c>
      <c r="D7352" t="b">
        <f>IF(C7352=1,'Data Transformation'!$G$3+0.5*'Data Transformation'!$W$25,IF(C7353=1,D7353-'Data Transformation'!$W$25,FALSE))</f>
        <v>0</v>
      </c>
      <c r="E7352" t="str">
        <f t="array" ref="E7352">IF(ISLOGICAL(D7352),"",FREQUENCY(IF('Data Transformation'!$B$425:$B$8425='Bin Analysis'!$B7347,'Data Transformation'!$G$425:$G$8425),D7352))</f>
        <v/>
      </c>
      <c r="F7352" t="str">
        <f t="shared" si="918"/>
        <v/>
      </c>
      <c r="G7352">
        <f>Weighting!$H$8</f>
        <v>0</v>
      </c>
      <c r="H7352">
        <f t="array" ref="H7352">FREQUENCY(IF('Data Transformation'!$B$4:$B$8425=B7347,'Data Transformation'!$G$4:$G$8425),'Bin Analysis'!$B7352)</f>
        <v>1</v>
      </c>
      <c r="I7352">
        <f t="shared" si="919"/>
        <v>1</v>
      </c>
      <c r="J7352">
        <f t="shared" ref="J7352:J7369" si="920">IF(I7352=0,0,1)</f>
        <v>1</v>
      </c>
      <c r="K7352">
        <f>J7352*Weighting!$W$8</f>
        <v>3</v>
      </c>
      <c r="M7352" s="14"/>
    </row>
    <row r="7353" spans="1:25" x14ac:dyDescent="0.25">
      <c r="A7353" s="32">
        <f>IF(Weighting!$P$9&gt;0,B7353,"")</f>
        <v>0.71399999999999997</v>
      </c>
      <c r="B7353" s="50">
        <f>Weighting!$C$9</f>
        <v>0.71399999999999997</v>
      </c>
      <c r="C7353">
        <f>Weighting!$F$9</f>
        <v>0</v>
      </c>
      <c r="D7353" t="b">
        <f>IF(C7353=1,'Data Transformation'!$G$3+0.5*'Data Transformation'!$W$25,IF(C7354=1,D7354-'Data Transformation'!$W$25,FALSE))</f>
        <v>0</v>
      </c>
      <c r="E7353" t="str">
        <f t="array" ref="E7353">IF(ISLOGICAL(D7353),"",FREQUENCY(IF('Data Transformation'!$B$425:$B$8425='Bin Analysis'!$B7347,'Data Transformation'!$G$425:$G$8425),D7353))</f>
        <v/>
      </c>
      <c r="F7353" t="str">
        <f t="shared" si="918"/>
        <v/>
      </c>
      <c r="G7353">
        <f>Weighting!$H$9</f>
        <v>0</v>
      </c>
      <c r="H7353">
        <f t="array" ref="H7353">FREQUENCY(IF('Data Transformation'!$B$4:$B$8425=B7347,'Data Transformation'!$G$4:$G$8425),'Bin Analysis'!$B7353)</f>
        <v>1</v>
      </c>
      <c r="I7353">
        <f t="shared" si="919"/>
        <v>0</v>
      </c>
      <c r="J7353">
        <f t="shared" si="920"/>
        <v>0</v>
      </c>
      <c r="K7353">
        <f>J7353*Weighting!$W$9</f>
        <v>0</v>
      </c>
      <c r="M7353" s="14"/>
    </row>
    <row r="7354" spans="1:25" x14ac:dyDescent="0.25">
      <c r="A7354" s="32">
        <f>IF(Weighting!$P$10&gt;0,B7354,"")</f>
        <v>0.84499999999999997</v>
      </c>
      <c r="B7354">
        <f>Weighting!$C$10</f>
        <v>0.84499999999999997</v>
      </c>
      <c r="C7354">
        <f>Weighting!$F$10</f>
        <v>0</v>
      </c>
      <c r="D7354" t="b">
        <f>IF(C7354=1,'Data Transformation'!$G$3+0.5*'Data Transformation'!$W$25,IF(C7355=1,D7355-'Data Transformation'!$W$25,FALSE))</f>
        <v>0</v>
      </c>
      <c r="E7354" t="str">
        <f t="array" ref="E7354">IF(ISLOGICAL(D7354),"",FREQUENCY(IF('Data Transformation'!$B$425:$B$8425='Bin Analysis'!$B7347,'Data Transformation'!$G$425:$G$8425),D7354))</f>
        <v/>
      </c>
      <c r="F7354" t="str">
        <f t="shared" si="918"/>
        <v/>
      </c>
      <c r="G7354">
        <f>Weighting!$H$10</f>
        <v>0</v>
      </c>
      <c r="H7354">
        <f t="array" ref="H7354">FREQUENCY(IF('Data Transformation'!$B$4:$B$8425=B7347,'Data Transformation'!$G$4:$G$8425),'Bin Analysis'!$B7354)</f>
        <v>3</v>
      </c>
      <c r="I7354">
        <f t="shared" si="919"/>
        <v>2</v>
      </c>
      <c r="J7354">
        <f t="shared" si="920"/>
        <v>1</v>
      </c>
      <c r="K7354">
        <f>J7354*Weighting!$W$10</f>
        <v>3</v>
      </c>
      <c r="M7354" s="14"/>
    </row>
    <row r="7355" spans="1:25" x14ac:dyDescent="0.25">
      <c r="A7355" s="32">
        <f>IF(Weighting!$P$11&gt;0,B7355,"")</f>
        <v>0.97599999999999998</v>
      </c>
      <c r="B7355">
        <f>Weighting!$C$11</f>
        <v>0.97599999999999998</v>
      </c>
      <c r="C7355">
        <f>Weighting!$F$11</f>
        <v>0</v>
      </c>
      <c r="D7355">
        <f>IF(C7355=1,'Data Transformation'!$G$3+0.5*'Data Transformation'!$W$25,IF(C7356=1,D7356-'Data Transformation'!$W$25,FALSE))</f>
        <v>0.86899999999999999</v>
      </c>
      <c r="E7355">
        <f t="array" ref="E7355">IF(ISLOGICAL(D7355),"",FREQUENCY(IF('Data Transformation'!$B$425:$B$8425='Bin Analysis'!$B7347,'Data Transformation'!$G$425:$G$8425),D7355))</f>
        <v>3</v>
      </c>
      <c r="F7355" t="e">
        <f t="shared" si="918"/>
        <v>#VALUE!</v>
      </c>
      <c r="G7355">
        <f>Weighting!$H$11</f>
        <v>0</v>
      </c>
      <c r="H7355">
        <f t="array" ref="H7355">FREQUENCY(IF('Data Transformation'!$B$4:$B$8425=B7347,'Data Transformation'!$G$4:$G$8425),'Bin Analysis'!$B7355)</f>
        <v>5</v>
      </c>
      <c r="I7355">
        <f t="shared" si="919"/>
        <v>2</v>
      </c>
      <c r="J7355">
        <f t="shared" si="920"/>
        <v>1</v>
      </c>
      <c r="K7355">
        <f>J7355*Weighting!$W$11</f>
        <v>2</v>
      </c>
      <c r="M7355" s="14"/>
    </row>
    <row r="7356" spans="1:25" x14ac:dyDescent="0.25">
      <c r="A7356" s="32">
        <f>IF(Weighting!$P$12&gt;0,B7356,"")</f>
        <v>1.107</v>
      </c>
      <c r="B7356">
        <f>Weighting!$C$12</f>
        <v>1.107</v>
      </c>
      <c r="C7356">
        <f>Weighting!$F$12</f>
        <v>1</v>
      </c>
      <c r="D7356">
        <f>IF(C7356=1,'Data Transformation'!$G$3+0.5*'Data Transformation'!$W$25,IF(C7357=1,D7357-'Data Transformation'!$W$25,FALSE))</f>
        <v>1.131</v>
      </c>
      <c r="E7356">
        <f t="array" ref="E7356">IF(ISLOGICAL(D7356),"",FREQUENCY(IF('Data Transformation'!$B$425:$B$8425='Bin Analysis'!$B7347,'Data Transformation'!$G$425:$G$8425),D7356))</f>
        <v>11</v>
      </c>
      <c r="F7356">
        <f t="shared" si="918"/>
        <v>8</v>
      </c>
      <c r="G7356">
        <f>Weighting!$H$12</f>
        <v>0</v>
      </c>
      <c r="H7356">
        <f t="array" ref="H7356">FREQUENCY(IF('Data Transformation'!$B$4:$B$8425=B7347,'Data Transformation'!$G$4:$G$8425),'Bin Analysis'!$B7356)</f>
        <v>12</v>
      </c>
      <c r="I7356">
        <f t="shared" si="919"/>
        <v>7</v>
      </c>
      <c r="J7356">
        <f t="shared" si="920"/>
        <v>1</v>
      </c>
      <c r="K7356">
        <f>J7356*Weighting!$W$12</f>
        <v>1</v>
      </c>
      <c r="M7356" s="14"/>
    </row>
    <row r="7357" spans="1:25" x14ac:dyDescent="0.25">
      <c r="A7357" s="32">
        <f>IF(Weighting!$P$13&gt;0,B7357,"")</f>
        <v>1.238</v>
      </c>
      <c r="B7357">
        <f>Weighting!$C$13</f>
        <v>1.238</v>
      </c>
      <c r="C7357">
        <f>Weighting!$F$13</f>
        <v>0</v>
      </c>
      <c r="D7357" t="b">
        <f>IF(C7357=1,'Data Transformation'!$G$3+0.5*'Data Transformation'!$W$25,IF(C7358=1,D7358-'Data Transformation'!$W$25,FALSE))</f>
        <v>0</v>
      </c>
      <c r="E7357" t="str">
        <f t="array" ref="E7357">IF(ISLOGICAL(D7357),"",FREQUENCY(IF('Data Transformation'!$B$425:$B$8425='Bin Analysis'!$B7347,'Data Transformation'!$G$425:$G$8425),D7357))</f>
        <v/>
      </c>
      <c r="F7357" t="str">
        <f t="shared" si="918"/>
        <v/>
      </c>
      <c r="G7357">
        <f>Weighting!$H$13</f>
        <v>0</v>
      </c>
      <c r="H7357">
        <f t="array" ref="H7357">FREQUENCY(IF('Data Transformation'!$B$4:$B$8425=B7347,'Data Transformation'!$G$4:$G$8425),'Bin Analysis'!$B7357)</f>
        <v>12</v>
      </c>
      <c r="I7357">
        <f t="shared" si="919"/>
        <v>0</v>
      </c>
      <c r="J7357">
        <f t="shared" si="920"/>
        <v>0</v>
      </c>
      <c r="K7357">
        <f>J7357*Weighting!$W$13</f>
        <v>0</v>
      </c>
      <c r="M7357" s="14"/>
    </row>
    <row r="7358" spans="1:25" x14ac:dyDescent="0.25">
      <c r="A7358" s="32">
        <f>IF(Weighting!$P$14&gt;0,B7358,"")</f>
        <v>1.369</v>
      </c>
      <c r="B7358">
        <f>Weighting!$C$14</f>
        <v>1.369</v>
      </c>
      <c r="C7358">
        <f>Weighting!$F$14</f>
        <v>0</v>
      </c>
      <c r="D7358" t="b">
        <f>IF(C7358=1,'Data Transformation'!$G$3+0.5*'Data Transformation'!$W$25,IF(C7359=1,D7359-'Data Transformation'!$W$25,FALSE))</f>
        <v>0</v>
      </c>
      <c r="E7358" t="str">
        <f t="array" ref="E7358">IF(ISLOGICAL(D7358),"",FREQUENCY(IF('Data Transformation'!$B$425:$B$8425='Bin Analysis'!$B7347,'Data Transformation'!$G$425:$G$8425),D7358))</f>
        <v/>
      </c>
      <c r="F7358" t="str">
        <f t="shared" si="918"/>
        <v/>
      </c>
      <c r="G7358">
        <f>Weighting!$H$14</f>
        <v>0</v>
      </c>
      <c r="H7358">
        <f t="array" ref="H7358">FREQUENCY(IF('Data Transformation'!$B$4:$B$8425=B7347,'Data Transformation'!$G$4:$G$8425),'Bin Analysis'!$B7358)</f>
        <v>12</v>
      </c>
      <c r="I7358">
        <f t="shared" si="919"/>
        <v>0</v>
      </c>
      <c r="J7358">
        <f t="shared" si="920"/>
        <v>0</v>
      </c>
      <c r="K7358">
        <f>J7358*Weighting!$W$14</f>
        <v>0</v>
      </c>
      <c r="M7358" s="14"/>
    </row>
    <row r="7359" spans="1:25" x14ac:dyDescent="0.25">
      <c r="A7359" s="32">
        <f>IF(Weighting!$P$15&gt;0,B7359,"")</f>
        <v>1.5000009999999999</v>
      </c>
      <c r="B7359">
        <f>Weighting!$C$15</f>
        <v>1.5000009999999999</v>
      </c>
      <c r="C7359">
        <f>Weighting!$F$15</f>
        <v>0</v>
      </c>
      <c r="D7359" t="b">
        <f>IF(C7359=1,'Data Transformation'!$G$3+0.5*'Data Transformation'!$W$25,IF(C7360=1,D7360-'Data Transformation'!$W$25,FALSE))</f>
        <v>0</v>
      </c>
      <c r="E7359" t="str">
        <f t="array" ref="E7359">IF(ISLOGICAL(D7359),"",FREQUENCY(IF('Data Transformation'!$B$425:$B$8425='Bin Analysis'!$B7347,'Data Transformation'!$G$425:$G$8425),D7359))</f>
        <v/>
      </c>
      <c r="F7359" t="str">
        <f t="shared" si="918"/>
        <v/>
      </c>
      <c r="G7359">
        <f>Weighting!$H$15</f>
        <v>0</v>
      </c>
      <c r="H7359">
        <f t="array" ref="H7359">FREQUENCY(IF('Data Transformation'!$B$4:$B$8425=B7347,'Data Transformation'!$G$4:$G$8425),'Bin Analysis'!$B7359)</f>
        <v>12</v>
      </c>
      <c r="I7359">
        <f t="shared" si="919"/>
        <v>0</v>
      </c>
      <c r="J7359">
        <f t="shared" si="920"/>
        <v>0</v>
      </c>
      <c r="K7359">
        <f>J7359*Weighting!$W$15</f>
        <v>0</v>
      </c>
      <c r="M7359" s="14"/>
    </row>
    <row r="7360" spans="1:25" x14ac:dyDescent="0.25">
      <c r="A7360" s="32" t="str">
        <f>IF(Weighting!$P$16&gt;0,B7360,"")</f>
        <v/>
      </c>
      <c r="B7360">
        <f>Weighting!$C$16</f>
        <v>1.631</v>
      </c>
      <c r="C7360">
        <f>Weighting!$F$16</f>
        <v>0</v>
      </c>
      <c r="D7360" t="b">
        <f>IF(C7360=1,'Data Transformation'!$G$3+0.5*'Data Transformation'!$W$25,IF(C7361=1,D7361-'Data Transformation'!$W$25,FALSE))</f>
        <v>0</v>
      </c>
      <c r="E7360" t="str">
        <f t="array" ref="E7360">IF(ISLOGICAL(D7360),"",FREQUENCY(IF('Data Transformation'!$B$425:$B$8425='Bin Analysis'!$B7347,'Data Transformation'!$G$425:$G$8425),D7360))</f>
        <v/>
      </c>
      <c r="F7360" t="str">
        <f t="shared" si="918"/>
        <v/>
      </c>
      <c r="G7360">
        <f>Weighting!$H$16</f>
        <v>0</v>
      </c>
      <c r="H7360">
        <f t="array" ref="H7360">FREQUENCY(IF('Data Transformation'!$B$4:$B$8425=B7347,'Data Transformation'!$G$4:$G$8425),'Bin Analysis'!$B7360)</f>
        <v>12</v>
      </c>
      <c r="I7360">
        <f t="shared" si="919"/>
        <v>0</v>
      </c>
      <c r="J7360">
        <f t="shared" si="920"/>
        <v>0</v>
      </c>
      <c r="K7360">
        <f>J7360*Weighting!$W$16</f>
        <v>0</v>
      </c>
      <c r="M7360" s="14"/>
    </row>
    <row r="7361" spans="1:25" x14ac:dyDescent="0.25">
      <c r="A7361" s="32" t="str">
        <f>IF(Weighting!$P$17&gt;0,B7361,"")</f>
        <v/>
      </c>
      <c r="B7361">
        <f>Weighting!$C$17</f>
        <v>1.762</v>
      </c>
      <c r="C7361">
        <f>Weighting!$F$17</f>
        <v>0</v>
      </c>
      <c r="D7361" t="b">
        <f>IF(C7361=1,'Data Transformation'!$G$3+0.5*'Data Transformation'!$W$25,IF(C7362=1,D7362-'Data Transformation'!$W$25,FALSE))</f>
        <v>0</v>
      </c>
      <c r="E7361" t="str">
        <f t="array" ref="E7361">IF(ISLOGICAL(D7361),"",FREQUENCY(IF('Data Transformation'!$B$425:$B$8425='Bin Analysis'!$B7347,'Data Transformation'!$G$425:$G$8425),D7361))</f>
        <v/>
      </c>
      <c r="F7361" t="str">
        <f t="shared" si="918"/>
        <v/>
      </c>
      <c r="G7361">
        <f>Weighting!$H$17</f>
        <v>0</v>
      </c>
      <c r="H7361">
        <f t="array" ref="H7361">FREQUENCY(IF('Data Transformation'!$B$4:$B$8425=B7347,'Data Transformation'!$G$4:$G$8425),'Bin Analysis'!$B7361)</f>
        <v>12</v>
      </c>
      <c r="I7361">
        <f t="shared" si="919"/>
        <v>0</v>
      </c>
      <c r="J7361">
        <f t="shared" si="920"/>
        <v>0</v>
      </c>
      <c r="K7361">
        <f>J7361*Weighting!$W$17</f>
        <v>0</v>
      </c>
      <c r="M7361" s="14"/>
    </row>
    <row r="7362" spans="1:25" x14ac:dyDescent="0.25">
      <c r="A7362" s="32" t="str">
        <f>IF(Weighting!$P$18&gt;0,B7362,"")</f>
        <v/>
      </c>
      <c r="B7362">
        <f>Weighting!$C$18</f>
        <v>1.893</v>
      </c>
      <c r="C7362">
        <f>Weighting!$F$18</f>
        <v>0</v>
      </c>
      <c r="D7362" t="b">
        <f>IF(C7362=1,'Data Transformation'!$G$3+0.5*'Data Transformation'!$W$25,IF(C7363=1,D7363-'Data Transformation'!$W$25,FALSE))</f>
        <v>0</v>
      </c>
      <c r="E7362" t="str">
        <f t="array" ref="E7362">IF(ISLOGICAL(D7362),"",FREQUENCY(IF('Data Transformation'!$B$425:$B$8425='Bin Analysis'!$B7347,'Data Transformation'!$G$425:$G$8425),D7362))</f>
        <v/>
      </c>
      <c r="F7362" t="str">
        <f t="shared" si="918"/>
        <v/>
      </c>
      <c r="G7362">
        <f>Weighting!$H$18</f>
        <v>0</v>
      </c>
      <c r="H7362">
        <f t="array" ref="H7362">FREQUENCY(IF('Data Transformation'!$B$4:$B$8425=B7347,'Data Transformation'!$G$4:$G$8425),'Bin Analysis'!$B7362)</f>
        <v>12</v>
      </c>
      <c r="I7362">
        <f t="shared" si="919"/>
        <v>0</v>
      </c>
      <c r="J7362">
        <f t="shared" si="920"/>
        <v>0</v>
      </c>
      <c r="K7362">
        <f>J7362*Weighting!$W$18</f>
        <v>0</v>
      </c>
      <c r="M7362" s="14"/>
    </row>
    <row r="7363" spans="1:25" x14ac:dyDescent="0.25">
      <c r="A7363" s="32" t="str">
        <f>IF(Weighting!$P$19&gt;0,B7363,"")</f>
        <v/>
      </c>
      <c r="B7363">
        <f>Weighting!$C$19</f>
        <v>2.024</v>
      </c>
      <c r="C7363">
        <f>Weighting!$F$19</f>
        <v>0</v>
      </c>
      <c r="D7363" t="b">
        <f>IF(C7363=1,'Data Transformation'!$G$3+0.5*'Data Transformation'!$W$25,IF(C7364=1,D7364-'Data Transformation'!$W$25,FALSE))</f>
        <v>0</v>
      </c>
      <c r="E7363" t="str">
        <f t="array" ref="E7363">IF(ISLOGICAL(D7363),"",FREQUENCY(IF('Data Transformation'!$B$425:$B$8425='Bin Analysis'!$B7347,'Data Transformation'!$G$425:$G$8425),D7363))</f>
        <v/>
      </c>
      <c r="F7363" t="str">
        <f t="shared" si="918"/>
        <v/>
      </c>
      <c r="G7363">
        <f>Weighting!$H$19</f>
        <v>0</v>
      </c>
      <c r="H7363">
        <f t="array" ref="H7363">FREQUENCY(IF('Data Transformation'!$B$4:$B$8425=B7347,'Data Transformation'!$G$4:$G$8425),'Bin Analysis'!$B7363)</f>
        <v>12</v>
      </c>
      <c r="I7363">
        <f t="shared" si="919"/>
        <v>0</v>
      </c>
      <c r="J7363">
        <f t="shared" si="920"/>
        <v>0</v>
      </c>
      <c r="K7363">
        <f>J7363*Weighting!$W$19</f>
        <v>0</v>
      </c>
      <c r="M7363" s="14"/>
    </row>
    <row r="7364" spans="1:25" x14ac:dyDescent="0.25">
      <c r="A7364" s="32" t="str">
        <f>IF(Weighting!$P$20&gt;0,B7364,"")</f>
        <v/>
      </c>
      <c r="B7364">
        <f>Weighting!$C$20</f>
        <v>2.1550000000000002</v>
      </c>
      <c r="C7364">
        <f>Weighting!$F$20</f>
        <v>0</v>
      </c>
      <c r="D7364" t="b">
        <f>IF(C7364=1,'Data Transformation'!$G$3+0.5*'Data Transformation'!$W$25,IF(C7365=1,D7365-'Data Transformation'!$W$25,FALSE))</f>
        <v>0</v>
      </c>
      <c r="E7364" t="str">
        <f t="array" ref="E7364">IF(ISLOGICAL(D7364),"",FREQUENCY(IF('Data Transformation'!$B$425:$B$8425='Bin Analysis'!$B7347,'Data Transformation'!$G$425:$G$8425),D7364))</f>
        <v/>
      </c>
      <c r="F7364" t="str">
        <f t="shared" si="918"/>
        <v/>
      </c>
      <c r="G7364">
        <f>Weighting!$H$20</f>
        <v>0</v>
      </c>
      <c r="H7364">
        <f t="array" ref="H7364">FREQUENCY(IF('Data Transformation'!$B$4:$B$8425=B7347,'Data Transformation'!$G$4:$G$8425),'Bin Analysis'!$B7364)</f>
        <v>12</v>
      </c>
      <c r="I7364">
        <f t="shared" si="919"/>
        <v>0</v>
      </c>
      <c r="J7364">
        <f t="shared" si="920"/>
        <v>0</v>
      </c>
      <c r="K7364">
        <f>J7364*Weighting!$W$20</f>
        <v>0</v>
      </c>
      <c r="M7364" s="14"/>
    </row>
    <row r="7365" spans="1:25" x14ac:dyDescent="0.25">
      <c r="A7365" s="32" t="str">
        <f>IF(Weighting!$P$21&gt;0,B7365,"")</f>
        <v/>
      </c>
      <c r="B7365">
        <f>Weighting!$C$21</f>
        <v>2.2860000000000005</v>
      </c>
      <c r="C7365">
        <f>Weighting!$F$21</f>
        <v>0</v>
      </c>
      <c r="D7365" t="b">
        <f>IF(C7365=1,'Data Transformation'!$G$3+0.5*'Data Transformation'!$W$25,IF(C7366=1,D7366-'Data Transformation'!$W$25,FALSE))</f>
        <v>0</v>
      </c>
      <c r="E7365" t="str">
        <f t="array" ref="E7365">IF(ISLOGICAL(D7365),"",FREQUENCY(IF('Data Transformation'!$B$425:$B$8425='Bin Analysis'!$B7347,'Data Transformation'!$G$425:$G$8425),D7365))</f>
        <v/>
      </c>
      <c r="F7365" t="str">
        <f t="shared" si="918"/>
        <v/>
      </c>
      <c r="G7365">
        <f>Weighting!$H$21</f>
        <v>0</v>
      </c>
      <c r="H7365">
        <f t="array" ref="H7365">FREQUENCY(IF('Data Transformation'!$B$4:$B$8425=B7347,'Data Transformation'!$G$4:$G$8425),'Bin Analysis'!$B7365)</f>
        <v>12</v>
      </c>
      <c r="I7365">
        <f t="shared" si="919"/>
        <v>0</v>
      </c>
      <c r="J7365">
        <f t="shared" si="920"/>
        <v>0</v>
      </c>
      <c r="K7365">
        <f>J7365*Weighting!$W$21</f>
        <v>0</v>
      </c>
      <c r="M7365" s="14"/>
    </row>
    <row r="7366" spans="1:25" x14ac:dyDescent="0.25">
      <c r="A7366" s="32" t="str">
        <f>IF(Weighting!$P$22&gt;0,B7366,"")</f>
        <v/>
      </c>
      <c r="B7366">
        <f>Weighting!$C$22</f>
        <v>2.4170000000000007</v>
      </c>
      <c r="C7366">
        <f>Weighting!$F$22</f>
        <v>0</v>
      </c>
      <c r="D7366" t="b">
        <f>IF(C7366=1,'Data Transformation'!$G$3+0.5*'Data Transformation'!$W$25,IF(C7367=1,D7367-'Data Transformation'!$W$25,FALSE))</f>
        <v>0</v>
      </c>
      <c r="E7366" t="str">
        <f t="array" ref="E7366">IF(ISLOGICAL(D7366),"",FREQUENCY(IF('Data Transformation'!$B$425:$B$8425='Bin Analysis'!$B7347,'Data Transformation'!$G$425:$G$8425),D7366))</f>
        <v/>
      </c>
      <c r="F7366" t="str">
        <f t="shared" si="918"/>
        <v/>
      </c>
      <c r="G7366">
        <f>Weighting!$H$22</f>
        <v>0</v>
      </c>
      <c r="H7366">
        <f t="array" ref="H7366">FREQUENCY(IF('Data Transformation'!$B$4:$B$8425=B7347,'Data Transformation'!$G$4:$G$8425),'Bin Analysis'!$B7366)</f>
        <v>12</v>
      </c>
      <c r="I7366">
        <f t="shared" si="919"/>
        <v>0</v>
      </c>
      <c r="J7366">
        <f t="shared" si="920"/>
        <v>0</v>
      </c>
      <c r="K7366">
        <f>J7366*Weighting!$W$22</f>
        <v>0</v>
      </c>
      <c r="M7366" s="14"/>
    </row>
    <row r="7367" spans="1:25" x14ac:dyDescent="0.25">
      <c r="A7367" s="32" t="str">
        <f>IF(Weighting!$P$23&gt;0,B7367,"")</f>
        <v/>
      </c>
      <c r="B7367">
        <f>Weighting!$C$23</f>
        <v>2.5480000000000009</v>
      </c>
      <c r="C7367">
        <f>Weighting!$F$23</f>
        <v>0</v>
      </c>
      <c r="D7367" t="b">
        <f>IF(C7367=1,'Data Transformation'!$G$3+0.5*'Data Transformation'!$W$25,IF(C7368=1,D7368-'Data Transformation'!$W$25,FALSE))</f>
        <v>0</v>
      </c>
      <c r="E7367" t="str">
        <f t="array" ref="E7367">IF(ISLOGICAL(D7367),"",FREQUENCY(IF('Data Transformation'!$B$425:$B$8425='Bin Analysis'!$B7347,'Data Transformation'!$G$425:$G$8425),D7367))</f>
        <v/>
      </c>
      <c r="F7367" t="str">
        <f t="shared" si="918"/>
        <v/>
      </c>
      <c r="G7367">
        <f>Weighting!$H$23</f>
        <v>0</v>
      </c>
      <c r="H7367">
        <f t="array" ref="H7367">FREQUENCY(IF('Data Transformation'!$B$4:$B$8425=B7347,'Data Transformation'!$G$4:$G$8425),'Bin Analysis'!$B7367)</f>
        <v>12</v>
      </c>
      <c r="I7367">
        <f t="shared" si="919"/>
        <v>0</v>
      </c>
      <c r="J7367">
        <f t="shared" si="920"/>
        <v>0</v>
      </c>
      <c r="K7367">
        <f>J7367*Weighting!$W$23</f>
        <v>0</v>
      </c>
      <c r="M7367" s="14"/>
    </row>
    <row r="7368" spans="1:25" x14ac:dyDescent="0.25">
      <c r="A7368" s="32" t="str">
        <f>IF(Weighting!$P$24&gt;0,B7368,"")</f>
        <v/>
      </c>
      <c r="B7368">
        <f>Weighting!$C$24</f>
        <v>2.6790000000000012</v>
      </c>
      <c r="C7368">
        <f>Weighting!$F$24</f>
        <v>0</v>
      </c>
      <c r="D7368" t="b">
        <f>IF(C7368=1,'Data Transformation'!$G$3+0.5*'Data Transformation'!$W$25,IF(C7369=1,D7369-'Data Transformation'!$W$25,FALSE))</f>
        <v>0</v>
      </c>
      <c r="E7368" t="str">
        <f t="array" ref="E7368">IF(ISLOGICAL(D7368),"",FREQUENCY(IF('Data Transformation'!$B$425:$B$8425='Bin Analysis'!$B7347,'Data Transformation'!$G$425:$G$8425),D7368))</f>
        <v/>
      </c>
      <c r="F7368" t="str">
        <f t="shared" si="918"/>
        <v/>
      </c>
      <c r="G7368">
        <f>Weighting!$H$24</f>
        <v>0</v>
      </c>
      <c r="H7368">
        <f t="array" ref="H7368">FREQUENCY(IF('Data Transformation'!$B$4:$B$8425=B7347,'Data Transformation'!$G$4:$G$8425),'Bin Analysis'!$B7368)</f>
        <v>12</v>
      </c>
      <c r="I7368">
        <f t="shared" si="919"/>
        <v>0</v>
      </c>
      <c r="J7368">
        <f t="shared" si="920"/>
        <v>0</v>
      </c>
      <c r="K7368">
        <f>J7368*Weighting!$W$24</f>
        <v>0</v>
      </c>
      <c r="M7368" s="14"/>
    </row>
    <row r="7369" spans="1:25" x14ac:dyDescent="0.25">
      <c r="A7369" s="32" t="str">
        <f>IF(Weighting!$P$25&gt;0,B7369,"")</f>
        <v/>
      </c>
      <c r="B7369">
        <f>Weighting!$C$25</f>
        <v>2.8100000000000014</v>
      </c>
      <c r="C7369">
        <f>Weighting!$F$25</f>
        <v>0</v>
      </c>
      <c r="D7369" t="b">
        <f>IF(C7369=1,'Data Transformation'!$G$3+0.5*'Data Transformation'!$W$25,IF(C7370=1,D7370-'Data Transformation'!$W$25,FALSE))</f>
        <v>0</v>
      </c>
      <c r="E7369" t="str">
        <f t="array" ref="E7369">IF(ISLOGICAL(D7369),"",FREQUENCY(IF('Data Transformation'!$B$425:$B$8425='Bin Analysis'!$B7347,'Data Transformation'!$G$425:$G$8425),D7369))</f>
        <v/>
      </c>
      <c r="F7369" t="str">
        <f t="shared" si="918"/>
        <v/>
      </c>
      <c r="G7369">
        <f>Weighting!$H$25</f>
        <v>0</v>
      </c>
      <c r="H7369">
        <f t="array" ref="H7369">FREQUENCY(IF('Data Transformation'!$B$4:$B$8425=B7347,'Data Transformation'!$G$4:$G$8425),'Bin Analysis'!$B7369)</f>
        <v>12</v>
      </c>
      <c r="I7369">
        <f t="shared" si="919"/>
        <v>0</v>
      </c>
      <c r="J7369">
        <f t="shared" si="920"/>
        <v>0</v>
      </c>
      <c r="K7369">
        <f>J7369*Weighting!$W$25</f>
        <v>0</v>
      </c>
      <c r="M7369" s="14"/>
    </row>
    <row r="7370" spans="1:25" x14ac:dyDescent="0.25">
      <c r="O7370"/>
      <c r="P7370"/>
      <c r="Q7370"/>
      <c r="R7370"/>
    </row>
    <row r="7371" spans="1:25" ht="23.25" x14ac:dyDescent="0.35">
      <c r="A7371" s="21" t="s">
        <v>0</v>
      </c>
      <c r="B7371" s="21">
        <f>IFERROR(VLOOKUP(C7371,'Data Transformation'!$L$6:$M$426,2,FALSE),"")</f>
        <v>307</v>
      </c>
      <c r="C7371" s="21">
        <f>C7347+1</f>
        <v>307</v>
      </c>
      <c r="D7371" s="21"/>
      <c r="E7371" s="21"/>
      <c r="F7371" s="21"/>
      <c r="G7371" s="21"/>
      <c r="H7371" s="22"/>
      <c r="I7371" s="22"/>
      <c r="J7371" s="22"/>
      <c r="K7371" s="21"/>
      <c r="L7371" s="21">
        <f>B7371</f>
        <v>307</v>
      </c>
      <c r="M7371" s="23">
        <f>INDEX('Data Transformation'!$O$4:$O$424,MATCH($B7371,'Data Transformation'!$M$4:$M$424,0),MATCH($M$2,'Data Transformation'!$O$3,0))</f>
        <v>16</v>
      </c>
      <c r="N7371" s="27">
        <f>IF('Input and Summary Results'!$J$16="minimum",'Bin Analysis'!X7372/(M7371-1),'Bin Analysis'!Y7371/('Bin Analysis'!M7371-1))</f>
        <v>0</v>
      </c>
      <c r="O7371" s="27">
        <f>IF(M7371=FALSE,NA(),(VLOOKUP(1,C7374:K7393,4,FALSE))/(M7371-1))</f>
        <v>0.2</v>
      </c>
      <c r="P7371" s="27">
        <f>IF(M7371=FALSE,NA(),SUM(J7374:J7393)/Weighting!$S$5)</f>
        <v>0.7</v>
      </c>
      <c r="Q7371" s="27">
        <f>IF(M7371=FALSE,NA(),SUM(K7374:K7393)/Weighting!$S$6)</f>
        <v>0.65217391304347827</v>
      </c>
      <c r="R7371" s="27">
        <f>IF(M7371=FALSE,NA(),(VLOOKUP(1,G7374:K7393,3,FALSE))/(M7371-1))</f>
        <v>0.13333333333333333</v>
      </c>
      <c r="S7371" s="22" t="str">
        <f>IF(M7371=FALSE,NA(),IF(SUM(J7374:J7393)=2,"yes","no"))</f>
        <v>no</v>
      </c>
      <c r="X7371" s="2" cm="2">
        <f t="array" ref="X7371:X7372">FREQUENCY(IF('Data Transformation'!$B$425:$B$6424='Bin Analysis'!L7371,'Data Transformation'!$G$425:$G$6424),'Data Transformation'!$U$11)</f>
        <v>15</v>
      </c>
      <c r="Y7371" s="2" cm="2">
        <f t="array" ref="Y7371:Y7372">FREQUENCY(IF('Data Transformation'!$B$425:$B$6424='Bin Analysis'!L7371,'Data Transformation'!$G$425:$G$6424),'Data Transformation'!$U$12)</f>
        <v>12</v>
      </c>
    </row>
    <row r="7372" spans="1:25" x14ac:dyDescent="0.25">
      <c r="A7372" s="14" t="s">
        <v>66</v>
      </c>
      <c r="B7372" t="s">
        <v>47</v>
      </c>
      <c r="C7372" t="s">
        <v>5</v>
      </c>
      <c r="D7372" t="s">
        <v>99</v>
      </c>
      <c r="E7372" t="s">
        <v>100</v>
      </c>
      <c r="F7372" t="s">
        <v>101</v>
      </c>
      <c r="G7372" t="s">
        <v>69</v>
      </c>
      <c r="H7372" t="s">
        <v>31</v>
      </c>
      <c r="I7372" t="s">
        <v>32</v>
      </c>
      <c r="J7372" t="s">
        <v>46</v>
      </c>
      <c r="K7372" s="14" t="s">
        <v>45</v>
      </c>
      <c r="M7372" s="14"/>
      <c r="X7372" s="2">
        <v>0</v>
      </c>
      <c r="Y7372" s="2">
        <v>3</v>
      </c>
    </row>
    <row r="7373" spans="1:25" x14ac:dyDescent="0.25">
      <c r="A7373" s="32"/>
      <c r="D7373" t="b">
        <f>IF(C7373=1,'Data Transformation'!$G$3+0.5*'Data Transformation'!$W$25,IF(C7374=1,D7374-'Data Transformation'!$W$25,FALSE))</f>
        <v>0</v>
      </c>
      <c r="E7373" t="str">
        <f t="array" ref="E7373">IF(ISLOGICAL(D7373),"",FREQUENCY(IF('Data Transformation'!$B$425:$B$8425='Bin Analysis'!$B7371,'Data Transformation'!$G$425:$G$8425),D7373))</f>
        <v/>
      </c>
      <c r="F7373" t="str">
        <f>IF(ISLOGICAL(D7373),"",E7373-E7372)</f>
        <v/>
      </c>
      <c r="M7373" s="14"/>
    </row>
    <row r="7374" spans="1:25" x14ac:dyDescent="0.25">
      <c r="A7374" s="32">
        <f>IF(Weighting!$P$6&gt;0,B7374,"")</f>
        <v>0.32100000000000001</v>
      </c>
      <c r="B7374">
        <f>Weighting!$C$6</f>
        <v>0.32100000000000001</v>
      </c>
      <c r="C7374">
        <f>Weighting!$F$6</f>
        <v>0</v>
      </c>
      <c r="D7374" t="b">
        <f>IF(C7374=1,'Data Transformation'!$G$3+0.5*'Data Transformation'!$W$25,IF(C7375=1,D7375-'Data Transformation'!$W$25,FALSE))</f>
        <v>0</v>
      </c>
      <c r="E7374" t="str">
        <f t="array" ref="E7374">IF(ISLOGICAL(D7374),"",FREQUENCY(IF('Data Transformation'!$B$425:$B$8425='Bin Analysis'!$B7371,'Data Transformation'!$G$425:$G$8425),D7374))</f>
        <v/>
      </c>
      <c r="F7374" t="str">
        <f>IF(ISLOGICAL(D7374),"",E7374-E7373)</f>
        <v/>
      </c>
      <c r="G7374">
        <f>Weighting!$H$6</f>
        <v>1</v>
      </c>
      <c r="H7374">
        <f t="array" ref="H7374">FREQUENCY(IF('Data Transformation'!$B$4:$B$8425=B7371,'Data Transformation'!$G$4:$G$8425),'Bin Analysis'!$B7374)</f>
        <v>2</v>
      </c>
      <c r="I7374">
        <f>H7374-H7373</f>
        <v>2</v>
      </c>
      <c r="J7374">
        <f>IF(I7374=0,0,1)</f>
        <v>1</v>
      </c>
      <c r="K7374">
        <f>J7374*Weighting!$W$6</f>
        <v>1</v>
      </c>
      <c r="M7374" s="14"/>
    </row>
    <row r="7375" spans="1:25" x14ac:dyDescent="0.25">
      <c r="A7375" s="32">
        <f>IF(Weighting!$P$7&gt;0,B7375,"")</f>
        <v>0.45200000000000001</v>
      </c>
      <c r="B7375">
        <f>Weighting!$C$7</f>
        <v>0.45200000000000001</v>
      </c>
      <c r="C7375">
        <f>Weighting!$F$7</f>
        <v>0</v>
      </c>
      <c r="D7375" t="b">
        <f>IF(C7375=1,'Data Transformation'!$G$3+0.5*'Data Transformation'!$W$25,IF(C7376=1,D7376-'Data Transformation'!$W$25,FALSE))</f>
        <v>0</v>
      </c>
      <c r="E7375" t="str">
        <f t="array" ref="E7375">IF(ISLOGICAL(D7375),"",FREQUENCY(IF('Data Transformation'!$B$425:$B$8425='Bin Analysis'!$B7371,'Data Transformation'!$G$425:$G$8425),D7375))</f>
        <v/>
      </c>
      <c r="F7375" t="str">
        <f t="shared" ref="F7375:F7393" si="921">IF(ISLOGICAL(D7375),"",E7375-E7374)</f>
        <v/>
      </c>
      <c r="G7375">
        <f>Weighting!$H$7</f>
        <v>0</v>
      </c>
      <c r="H7375">
        <f t="array" ref="H7375">FREQUENCY(IF('Data Transformation'!$B$4:$B$8425=B7371,'Data Transformation'!$G$4:$G$8425),'Bin Analysis'!$B7375)</f>
        <v>4</v>
      </c>
      <c r="I7375">
        <f t="shared" ref="I7375:I7393" si="922">H7375-H7374</f>
        <v>2</v>
      </c>
      <c r="J7375">
        <f>IF(I7375=0,0,1)</f>
        <v>1</v>
      </c>
      <c r="K7375">
        <f>J7375*Weighting!$W$7</f>
        <v>2</v>
      </c>
      <c r="M7375" s="14"/>
    </row>
    <row r="7376" spans="1:25" x14ac:dyDescent="0.25">
      <c r="A7376" s="32">
        <f>IF(Weighting!$P$8&gt;0,B7376,"")</f>
        <v>0.58299999999999996</v>
      </c>
      <c r="B7376">
        <f>Weighting!$C$8</f>
        <v>0.58299999999999996</v>
      </c>
      <c r="C7376">
        <f>Weighting!$F$8</f>
        <v>0</v>
      </c>
      <c r="D7376" t="b">
        <f>IF(C7376=1,'Data Transformation'!$G$3+0.5*'Data Transformation'!$W$25,IF(C7377=1,D7377-'Data Transformation'!$W$25,FALSE))</f>
        <v>0</v>
      </c>
      <c r="E7376" t="str">
        <f t="array" ref="E7376">IF(ISLOGICAL(D7376),"",FREQUENCY(IF('Data Transformation'!$B$425:$B$8425='Bin Analysis'!$B7371,'Data Transformation'!$G$425:$G$8425),D7376))</f>
        <v/>
      </c>
      <c r="F7376" t="str">
        <f t="shared" si="921"/>
        <v/>
      </c>
      <c r="G7376">
        <f>Weighting!$H$8</f>
        <v>0</v>
      </c>
      <c r="H7376">
        <f t="array" ref="H7376">FREQUENCY(IF('Data Transformation'!$B$4:$B$8425=B7371,'Data Transformation'!$G$4:$G$8425),'Bin Analysis'!$B7376)</f>
        <v>8</v>
      </c>
      <c r="I7376">
        <f t="shared" si="922"/>
        <v>4</v>
      </c>
      <c r="J7376">
        <f t="shared" ref="J7376:J7393" si="923">IF(I7376=0,0,1)</f>
        <v>1</v>
      </c>
      <c r="K7376">
        <f>J7376*Weighting!$W$8</f>
        <v>3</v>
      </c>
      <c r="M7376" s="14"/>
    </row>
    <row r="7377" spans="1:13" x14ac:dyDescent="0.25">
      <c r="A7377" s="32">
        <f>IF(Weighting!$P$9&gt;0,B7377,"")</f>
        <v>0.71399999999999997</v>
      </c>
      <c r="B7377" s="50">
        <f>Weighting!$C$9</f>
        <v>0.71399999999999997</v>
      </c>
      <c r="C7377">
        <f>Weighting!$F$9</f>
        <v>0</v>
      </c>
      <c r="D7377" t="b">
        <f>IF(C7377=1,'Data Transformation'!$G$3+0.5*'Data Transformation'!$W$25,IF(C7378=1,D7378-'Data Transformation'!$W$25,FALSE))</f>
        <v>0</v>
      </c>
      <c r="E7377" t="str">
        <f t="array" ref="E7377">IF(ISLOGICAL(D7377),"",FREQUENCY(IF('Data Transformation'!$B$425:$B$8425='Bin Analysis'!$B7371,'Data Transformation'!$G$425:$G$8425),D7377))</f>
        <v/>
      </c>
      <c r="F7377" t="str">
        <f t="shared" si="921"/>
        <v/>
      </c>
      <c r="G7377">
        <f>Weighting!$H$9</f>
        <v>0</v>
      </c>
      <c r="H7377">
        <f t="array" ref="H7377">FREQUENCY(IF('Data Transformation'!$B$4:$B$8425=B7371,'Data Transformation'!$G$4:$G$8425),'Bin Analysis'!$B7377)</f>
        <v>9</v>
      </c>
      <c r="I7377">
        <f t="shared" si="922"/>
        <v>1</v>
      </c>
      <c r="J7377">
        <f t="shared" si="923"/>
        <v>1</v>
      </c>
      <c r="K7377">
        <f>J7377*Weighting!$W$9</f>
        <v>3</v>
      </c>
      <c r="M7377" s="14"/>
    </row>
    <row r="7378" spans="1:13" x14ac:dyDescent="0.25">
      <c r="A7378" s="32">
        <f>IF(Weighting!$P$10&gt;0,B7378,"")</f>
        <v>0.84499999999999997</v>
      </c>
      <c r="B7378">
        <f>Weighting!$C$10</f>
        <v>0.84499999999999997</v>
      </c>
      <c r="C7378">
        <f>Weighting!$F$10</f>
        <v>0</v>
      </c>
      <c r="D7378" t="b">
        <f>IF(C7378=1,'Data Transformation'!$G$3+0.5*'Data Transformation'!$W$25,IF(C7379=1,D7379-'Data Transformation'!$W$25,FALSE))</f>
        <v>0</v>
      </c>
      <c r="E7378" t="str">
        <f t="array" ref="E7378">IF(ISLOGICAL(D7378),"",FREQUENCY(IF('Data Transformation'!$B$425:$B$8425='Bin Analysis'!$B7371,'Data Transformation'!$G$425:$G$8425),D7378))</f>
        <v/>
      </c>
      <c r="F7378" t="str">
        <f t="shared" si="921"/>
        <v/>
      </c>
      <c r="G7378">
        <f>Weighting!$H$10</f>
        <v>0</v>
      </c>
      <c r="H7378">
        <f t="array" ref="H7378">FREQUENCY(IF('Data Transformation'!$B$4:$B$8425=B7371,'Data Transformation'!$G$4:$G$8425),'Bin Analysis'!$B7378)</f>
        <v>11</v>
      </c>
      <c r="I7378">
        <f t="shared" si="922"/>
        <v>2</v>
      </c>
      <c r="J7378">
        <f t="shared" si="923"/>
        <v>1</v>
      </c>
      <c r="K7378">
        <f>J7378*Weighting!$W$10</f>
        <v>3</v>
      </c>
      <c r="M7378" s="14"/>
    </row>
    <row r="7379" spans="1:13" x14ac:dyDescent="0.25">
      <c r="A7379" s="32">
        <f>IF(Weighting!$P$11&gt;0,B7379,"")</f>
        <v>0.97599999999999998</v>
      </c>
      <c r="B7379">
        <f>Weighting!$C$11</f>
        <v>0.97599999999999998</v>
      </c>
      <c r="C7379">
        <f>Weighting!$F$11</f>
        <v>0</v>
      </c>
      <c r="D7379">
        <f>IF(C7379=1,'Data Transformation'!$G$3+0.5*'Data Transformation'!$W$25,IF(C7380=1,D7380-'Data Transformation'!$W$25,FALSE))</f>
        <v>0.86899999999999999</v>
      </c>
      <c r="E7379">
        <f t="array" ref="E7379">IF(ISLOGICAL(D7379),"",FREQUENCY(IF('Data Transformation'!$B$425:$B$8425='Bin Analysis'!$B7371,'Data Transformation'!$G$425:$G$8425),D7379))</f>
        <v>12</v>
      </c>
      <c r="F7379" t="e">
        <f t="shared" si="921"/>
        <v>#VALUE!</v>
      </c>
      <c r="G7379">
        <f>Weighting!$H$11</f>
        <v>0</v>
      </c>
      <c r="H7379">
        <f t="array" ref="H7379">FREQUENCY(IF('Data Transformation'!$B$4:$B$8425=B7371,'Data Transformation'!$G$4:$G$8425),'Bin Analysis'!$B7379)</f>
        <v>15</v>
      </c>
      <c r="I7379">
        <f t="shared" si="922"/>
        <v>4</v>
      </c>
      <c r="J7379">
        <f t="shared" si="923"/>
        <v>1</v>
      </c>
      <c r="K7379">
        <f>J7379*Weighting!$W$11</f>
        <v>2</v>
      </c>
      <c r="M7379" s="14"/>
    </row>
    <row r="7380" spans="1:13" x14ac:dyDescent="0.25">
      <c r="A7380" s="32">
        <f>IF(Weighting!$P$12&gt;0,B7380,"")</f>
        <v>1.107</v>
      </c>
      <c r="B7380">
        <f>Weighting!$C$12</f>
        <v>1.107</v>
      </c>
      <c r="C7380">
        <f>Weighting!$F$12</f>
        <v>1</v>
      </c>
      <c r="D7380">
        <f>IF(C7380=1,'Data Transformation'!$G$3+0.5*'Data Transformation'!$W$25,IF(C7381=1,D7381-'Data Transformation'!$W$25,FALSE))</f>
        <v>1.131</v>
      </c>
      <c r="E7380">
        <f t="array" ref="E7380">IF(ISLOGICAL(D7380),"",FREQUENCY(IF('Data Transformation'!$B$425:$B$8425='Bin Analysis'!$B7371,'Data Transformation'!$G$425:$G$8425),D7380))</f>
        <v>15</v>
      </c>
      <c r="F7380">
        <f t="shared" si="921"/>
        <v>3</v>
      </c>
      <c r="G7380">
        <f>Weighting!$H$12</f>
        <v>0</v>
      </c>
      <c r="H7380">
        <f t="array" ref="H7380">FREQUENCY(IF('Data Transformation'!$B$4:$B$8425=B7371,'Data Transformation'!$G$4:$G$8425),'Bin Analysis'!$B7380)</f>
        <v>16</v>
      </c>
      <c r="I7380">
        <f t="shared" si="922"/>
        <v>1</v>
      </c>
      <c r="J7380">
        <f t="shared" si="923"/>
        <v>1</v>
      </c>
      <c r="K7380">
        <f>J7380*Weighting!$W$12</f>
        <v>1</v>
      </c>
      <c r="M7380" s="14"/>
    </row>
    <row r="7381" spans="1:13" x14ac:dyDescent="0.25">
      <c r="A7381" s="32">
        <f>IF(Weighting!$P$13&gt;0,B7381,"")</f>
        <v>1.238</v>
      </c>
      <c r="B7381">
        <f>Weighting!$C$13</f>
        <v>1.238</v>
      </c>
      <c r="C7381">
        <f>Weighting!$F$13</f>
        <v>0</v>
      </c>
      <c r="D7381" t="b">
        <f>IF(C7381=1,'Data Transformation'!$G$3+0.5*'Data Transformation'!$W$25,IF(C7382=1,D7382-'Data Transformation'!$W$25,FALSE))</f>
        <v>0</v>
      </c>
      <c r="E7381" t="str">
        <f t="array" ref="E7381">IF(ISLOGICAL(D7381),"",FREQUENCY(IF('Data Transformation'!$B$425:$B$8425='Bin Analysis'!$B7371,'Data Transformation'!$G$425:$G$8425),D7381))</f>
        <v/>
      </c>
      <c r="F7381" t="str">
        <f t="shared" si="921"/>
        <v/>
      </c>
      <c r="G7381">
        <f>Weighting!$H$13</f>
        <v>0</v>
      </c>
      <c r="H7381">
        <f t="array" ref="H7381">FREQUENCY(IF('Data Transformation'!$B$4:$B$8425=B7371,'Data Transformation'!$G$4:$G$8425),'Bin Analysis'!$B7381)</f>
        <v>16</v>
      </c>
      <c r="I7381">
        <f t="shared" si="922"/>
        <v>0</v>
      </c>
      <c r="J7381">
        <f t="shared" si="923"/>
        <v>0</v>
      </c>
      <c r="K7381">
        <f>J7381*Weighting!$W$13</f>
        <v>0</v>
      </c>
      <c r="M7381" s="14"/>
    </row>
    <row r="7382" spans="1:13" x14ac:dyDescent="0.25">
      <c r="A7382" s="32">
        <f>IF(Weighting!$P$14&gt;0,B7382,"")</f>
        <v>1.369</v>
      </c>
      <c r="B7382">
        <f>Weighting!$C$14</f>
        <v>1.369</v>
      </c>
      <c r="C7382">
        <f>Weighting!$F$14</f>
        <v>0</v>
      </c>
      <c r="D7382" t="b">
        <f>IF(C7382=1,'Data Transformation'!$G$3+0.5*'Data Transformation'!$W$25,IF(C7383=1,D7383-'Data Transformation'!$W$25,FALSE))</f>
        <v>0</v>
      </c>
      <c r="E7382" t="str">
        <f t="array" ref="E7382">IF(ISLOGICAL(D7382),"",FREQUENCY(IF('Data Transformation'!$B$425:$B$8425='Bin Analysis'!$B7371,'Data Transformation'!$G$425:$G$8425),D7382))</f>
        <v/>
      </c>
      <c r="F7382" t="str">
        <f t="shared" si="921"/>
        <v/>
      </c>
      <c r="G7382">
        <f>Weighting!$H$14</f>
        <v>0</v>
      </c>
      <c r="H7382">
        <f t="array" ref="H7382">FREQUENCY(IF('Data Transformation'!$B$4:$B$8425=B7371,'Data Transformation'!$G$4:$G$8425),'Bin Analysis'!$B7382)</f>
        <v>16</v>
      </c>
      <c r="I7382">
        <f t="shared" si="922"/>
        <v>0</v>
      </c>
      <c r="J7382">
        <f t="shared" si="923"/>
        <v>0</v>
      </c>
      <c r="K7382">
        <f>J7382*Weighting!$W$14</f>
        <v>0</v>
      </c>
      <c r="M7382" s="14"/>
    </row>
    <row r="7383" spans="1:13" x14ac:dyDescent="0.25">
      <c r="A7383" s="32">
        <f>IF(Weighting!$P$15&gt;0,B7383,"")</f>
        <v>1.5000009999999999</v>
      </c>
      <c r="B7383">
        <f>Weighting!$C$15</f>
        <v>1.5000009999999999</v>
      </c>
      <c r="C7383">
        <f>Weighting!$F$15</f>
        <v>0</v>
      </c>
      <c r="D7383" t="b">
        <f>IF(C7383=1,'Data Transformation'!$G$3+0.5*'Data Transformation'!$W$25,IF(C7384=1,D7384-'Data Transformation'!$W$25,FALSE))</f>
        <v>0</v>
      </c>
      <c r="E7383" t="str">
        <f t="array" ref="E7383">IF(ISLOGICAL(D7383),"",FREQUENCY(IF('Data Transformation'!$B$425:$B$8425='Bin Analysis'!$B7371,'Data Transformation'!$G$425:$G$8425),D7383))</f>
        <v/>
      </c>
      <c r="F7383" t="str">
        <f t="shared" si="921"/>
        <v/>
      </c>
      <c r="G7383">
        <f>Weighting!$H$15</f>
        <v>0</v>
      </c>
      <c r="H7383">
        <f t="array" ref="H7383">FREQUENCY(IF('Data Transformation'!$B$4:$B$8425=B7371,'Data Transformation'!$G$4:$G$8425),'Bin Analysis'!$B7383)</f>
        <v>16</v>
      </c>
      <c r="I7383">
        <f t="shared" si="922"/>
        <v>0</v>
      </c>
      <c r="J7383">
        <f t="shared" si="923"/>
        <v>0</v>
      </c>
      <c r="K7383">
        <f>J7383*Weighting!$W$15</f>
        <v>0</v>
      </c>
      <c r="M7383" s="14"/>
    </row>
    <row r="7384" spans="1:13" x14ac:dyDescent="0.25">
      <c r="A7384" s="32" t="str">
        <f>IF(Weighting!$P$16&gt;0,B7384,"")</f>
        <v/>
      </c>
      <c r="B7384">
        <f>Weighting!$C$16</f>
        <v>1.631</v>
      </c>
      <c r="C7384">
        <f>Weighting!$F$16</f>
        <v>0</v>
      </c>
      <c r="D7384" t="b">
        <f>IF(C7384=1,'Data Transformation'!$G$3+0.5*'Data Transformation'!$W$25,IF(C7385=1,D7385-'Data Transformation'!$W$25,FALSE))</f>
        <v>0</v>
      </c>
      <c r="E7384" t="str">
        <f t="array" ref="E7384">IF(ISLOGICAL(D7384),"",FREQUENCY(IF('Data Transformation'!$B$425:$B$8425='Bin Analysis'!$B7371,'Data Transformation'!$G$425:$G$8425),D7384))</f>
        <v/>
      </c>
      <c r="F7384" t="str">
        <f t="shared" si="921"/>
        <v/>
      </c>
      <c r="G7384">
        <f>Weighting!$H$16</f>
        <v>0</v>
      </c>
      <c r="H7384">
        <f t="array" ref="H7384">FREQUENCY(IF('Data Transformation'!$B$4:$B$8425=B7371,'Data Transformation'!$G$4:$G$8425),'Bin Analysis'!$B7384)</f>
        <v>16</v>
      </c>
      <c r="I7384">
        <f t="shared" si="922"/>
        <v>0</v>
      </c>
      <c r="J7384">
        <f t="shared" si="923"/>
        <v>0</v>
      </c>
      <c r="K7384">
        <f>J7384*Weighting!$W$16</f>
        <v>0</v>
      </c>
      <c r="M7384" s="14"/>
    </row>
    <row r="7385" spans="1:13" x14ac:dyDescent="0.25">
      <c r="A7385" s="32" t="str">
        <f>IF(Weighting!$P$17&gt;0,B7385,"")</f>
        <v/>
      </c>
      <c r="B7385">
        <f>Weighting!$C$17</f>
        <v>1.762</v>
      </c>
      <c r="C7385">
        <f>Weighting!$F$17</f>
        <v>0</v>
      </c>
      <c r="D7385" t="b">
        <f>IF(C7385=1,'Data Transformation'!$G$3+0.5*'Data Transformation'!$W$25,IF(C7386=1,D7386-'Data Transformation'!$W$25,FALSE))</f>
        <v>0</v>
      </c>
      <c r="E7385" t="str">
        <f t="array" ref="E7385">IF(ISLOGICAL(D7385),"",FREQUENCY(IF('Data Transformation'!$B$425:$B$8425='Bin Analysis'!$B7371,'Data Transformation'!$G$425:$G$8425),D7385))</f>
        <v/>
      </c>
      <c r="F7385" t="str">
        <f t="shared" si="921"/>
        <v/>
      </c>
      <c r="G7385">
        <f>Weighting!$H$17</f>
        <v>0</v>
      </c>
      <c r="H7385">
        <f t="array" ref="H7385">FREQUENCY(IF('Data Transformation'!$B$4:$B$8425=B7371,'Data Transformation'!$G$4:$G$8425),'Bin Analysis'!$B7385)</f>
        <v>16</v>
      </c>
      <c r="I7385">
        <f t="shared" si="922"/>
        <v>0</v>
      </c>
      <c r="J7385">
        <f t="shared" si="923"/>
        <v>0</v>
      </c>
      <c r="K7385">
        <f>J7385*Weighting!$W$17</f>
        <v>0</v>
      </c>
      <c r="M7385" s="14"/>
    </row>
    <row r="7386" spans="1:13" x14ac:dyDescent="0.25">
      <c r="A7386" s="32" t="str">
        <f>IF(Weighting!$P$18&gt;0,B7386,"")</f>
        <v/>
      </c>
      <c r="B7386">
        <f>Weighting!$C$18</f>
        <v>1.893</v>
      </c>
      <c r="C7386">
        <f>Weighting!$F$18</f>
        <v>0</v>
      </c>
      <c r="D7386" t="b">
        <f>IF(C7386=1,'Data Transformation'!$G$3+0.5*'Data Transformation'!$W$25,IF(C7387=1,D7387-'Data Transformation'!$W$25,FALSE))</f>
        <v>0</v>
      </c>
      <c r="E7386" t="str">
        <f t="array" ref="E7386">IF(ISLOGICAL(D7386),"",FREQUENCY(IF('Data Transformation'!$B$425:$B$8425='Bin Analysis'!$B7371,'Data Transformation'!$G$425:$G$8425),D7386))</f>
        <v/>
      </c>
      <c r="F7386" t="str">
        <f t="shared" si="921"/>
        <v/>
      </c>
      <c r="G7386">
        <f>Weighting!$H$18</f>
        <v>0</v>
      </c>
      <c r="H7386">
        <f t="array" ref="H7386">FREQUENCY(IF('Data Transformation'!$B$4:$B$8425=B7371,'Data Transformation'!$G$4:$G$8425),'Bin Analysis'!$B7386)</f>
        <v>16</v>
      </c>
      <c r="I7386">
        <f t="shared" si="922"/>
        <v>0</v>
      </c>
      <c r="J7386">
        <f t="shared" si="923"/>
        <v>0</v>
      </c>
      <c r="K7386">
        <f>J7386*Weighting!$W$18</f>
        <v>0</v>
      </c>
      <c r="M7386" s="14"/>
    </row>
    <row r="7387" spans="1:13" x14ac:dyDescent="0.25">
      <c r="A7387" s="32" t="str">
        <f>IF(Weighting!$P$19&gt;0,B7387,"")</f>
        <v/>
      </c>
      <c r="B7387">
        <f>Weighting!$C$19</f>
        <v>2.024</v>
      </c>
      <c r="C7387">
        <f>Weighting!$F$19</f>
        <v>0</v>
      </c>
      <c r="D7387" t="b">
        <f>IF(C7387=1,'Data Transformation'!$G$3+0.5*'Data Transformation'!$W$25,IF(C7388=1,D7388-'Data Transformation'!$W$25,FALSE))</f>
        <v>0</v>
      </c>
      <c r="E7387" t="str">
        <f t="array" ref="E7387">IF(ISLOGICAL(D7387),"",FREQUENCY(IF('Data Transformation'!$B$425:$B$8425='Bin Analysis'!$B7371,'Data Transformation'!$G$425:$G$8425),D7387))</f>
        <v/>
      </c>
      <c r="F7387" t="str">
        <f t="shared" si="921"/>
        <v/>
      </c>
      <c r="G7387">
        <f>Weighting!$H$19</f>
        <v>0</v>
      </c>
      <c r="H7387">
        <f t="array" ref="H7387">FREQUENCY(IF('Data Transformation'!$B$4:$B$8425=B7371,'Data Transformation'!$G$4:$G$8425),'Bin Analysis'!$B7387)</f>
        <v>16</v>
      </c>
      <c r="I7387">
        <f t="shared" si="922"/>
        <v>0</v>
      </c>
      <c r="J7387">
        <f t="shared" si="923"/>
        <v>0</v>
      </c>
      <c r="K7387">
        <f>J7387*Weighting!$W$19</f>
        <v>0</v>
      </c>
      <c r="M7387" s="14"/>
    </row>
    <row r="7388" spans="1:13" x14ac:dyDescent="0.25">
      <c r="A7388" s="32" t="str">
        <f>IF(Weighting!$P$20&gt;0,B7388,"")</f>
        <v/>
      </c>
      <c r="B7388">
        <f>Weighting!$C$20</f>
        <v>2.1550000000000002</v>
      </c>
      <c r="C7388">
        <f>Weighting!$F$20</f>
        <v>0</v>
      </c>
      <c r="D7388" t="b">
        <f>IF(C7388=1,'Data Transformation'!$G$3+0.5*'Data Transformation'!$W$25,IF(C7389=1,D7389-'Data Transformation'!$W$25,FALSE))</f>
        <v>0</v>
      </c>
      <c r="E7388" t="str">
        <f t="array" ref="E7388">IF(ISLOGICAL(D7388),"",FREQUENCY(IF('Data Transformation'!$B$425:$B$8425='Bin Analysis'!$B7371,'Data Transformation'!$G$425:$G$8425),D7388))</f>
        <v/>
      </c>
      <c r="F7388" t="str">
        <f t="shared" si="921"/>
        <v/>
      </c>
      <c r="G7388">
        <f>Weighting!$H$20</f>
        <v>0</v>
      </c>
      <c r="H7388">
        <f t="array" ref="H7388">FREQUENCY(IF('Data Transformation'!$B$4:$B$8425=B7371,'Data Transformation'!$G$4:$G$8425),'Bin Analysis'!$B7388)</f>
        <v>16</v>
      </c>
      <c r="I7388">
        <f t="shared" si="922"/>
        <v>0</v>
      </c>
      <c r="J7388">
        <f t="shared" si="923"/>
        <v>0</v>
      </c>
      <c r="K7388">
        <f>J7388*Weighting!$W$20</f>
        <v>0</v>
      </c>
      <c r="M7388" s="14"/>
    </row>
    <row r="7389" spans="1:13" x14ac:dyDescent="0.25">
      <c r="A7389" s="32" t="str">
        <f>IF(Weighting!$P$21&gt;0,B7389,"")</f>
        <v/>
      </c>
      <c r="B7389">
        <f>Weighting!$C$21</f>
        <v>2.2860000000000005</v>
      </c>
      <c r="C7389">
        <f>Weighting!$F$21</f>
        <v>0</v>
      </c>
      <c r="D7389" t="b">
        <f>IF(C7389=1,'Data Transformation'!$G$3+0.5*'Data Transformation'!$W$25,IF(C7390=1,D7390-'Data Transformation'!$W$25,FALSE))</f>
        <v>0</v>
      </c>
      <c r="E7389" t="str">
        <f t="array" ref="E7389">IF(ISLOGICAL(D7389),"",FREQUENCY(IF('Data Transformation'!$B$425:$B$8425='Bin Analysis'!$B7371,'Data Transformation'!$G$425:$G$8425),D7389))</f>
        <v/>
      </c>
      <c r="F7389" t="str">
        <f t="shared" si="921"/>
        <v/>
      </c>
      <c r="G7389">
        <f>Weighting!$H$21</f>
        <v>0</v>
      </c>
      <c r="H7389">
        <f t="array" ref="H7389">FREQUENCY(IF('Data Transformation'!$B$4:$B$8425=B7371,'Data Transformation'!$G$4:$G$8425),'Bin Analysis'!$B7389)</f>
        <v>16</v>
      </c>
      <c r="I7389">
        <f t="shared" si="922"/>
        <v>0</v>
      </c>
      <c r="J7389">
        <f t="shared" si="923"/>
        <v>0</v>
      </c>
      <c r="K7389">
        <f>J7389*Weighting!$W$21</f>
        <v>0</v>
      </c>
      <c r="M7389" s="14"/>
    </row>
    <row r="7390" spans="1:13" x14ac:dyDescent="0.25">
      <c r="A7390" s="32" t="str">
        <f>IF(Weighting!$P$22&gt;0,B7390,"")</f>
        <v/>
      </c>
      <c r="B7390">
        <f>Weighting!$C$22</f>
        <v>2.4170000000000007</v>
      </c>
      <c r="C7390">
        <f>Weighting!$F$22</f>
        <v>0</v>
      </c>
      <c r="D7390" t="b">
        <f>IF(C7390=1,'Data Transformation'!$G$3+0.5*'Data Transformation'!$W$25,IF(C7391=1,D7391-'Data Transformation'!$W$25,FALSE))</f>
        <v>0</v>
      </c>
      <c r="E7390" t="str">
        <f t="array" ref="E7390">IF(ISLOGICAL(D7390),"",FREQUENCY(IF('Data Transformation'!$B$425:$B$8425='Bin Analysis'!$B7371,'Data Transformation'!$G$425:$G$8425),D7390))</f>
        <v/>
      </c>
      <c r="F7390" t="str">
        <f t="shared" si="921"/>
        <v/>
      </c>
      <c r="G7390">
        <f>Weighting!$H$22</f>
        <v>0</v>
      </c>
      <c r="H7390">
        <f t="array" ref="H7390">FREQUENCY(IF('Data Transformation'!$B$4:$B$8425=B7371,'Data Transformation'!$G$4:$G$8425),'Bin Analysis'!$B7390)</f>
        <v>16</v>
      </c>
      <c r="I7390">
        <f t="shared" si="922"/>
        <v>0</v>
      </c>
      <c r="J7390">
        <f t="shared" si="923"/>
        <v>0</v>
      </c>
      <c r="K7390">
        <f>J7390*Weighting!$W$22</f>
        <v>0</v>
      </c>
      <c r="M7390" s="14"/>
    </row>
    <row r="7391" spans="1:13" x14ac:dyDescent="0.25">
      <c r="A7391" s="32" t="str">
        <f>IF(Weighting!$P$23&gt;0,B7391,"")</f>
        <v/>
      </c>
      <c r="B7391">
        <f>Weighting!$C$23</f>
        <v>2.5480000000000009</v>
      </c>
      <c r="C7391">
        <f>Weighting!$F$23</f>
        <v>0</v>
      </c>
      <c r="D7391" t="b">
        <f>IF(C7391=1,'Data Transformation'!$G$3+0.5*'Data Transformation'!$W$25,IF(C7392=1,D7392-'Data Transformation'!$W$25,FALSE))</f>
        <v>0</v>
      </c>
      <c r="E7391" t="str">
        <f t="array" ref="E7391">IF(ISLOGICAL(D7391),"",FREQUENCY(IF('Data Transformation'!$B$425:$B$8425='Bin Analysis'!$B7371,'Data Transformation'!$G$425:$G$8425),D7391))</f>
        <v/>
      </c>
      <c r="F7391" t="str">
        <f t="shared" si="921"/>
        <v/>
      </c>
      <c r="G7391">
        <f>Weighting!$H$23</f>
        <v>0</v>
      </c>
      <c r="H7391">
        <f t="array" ref="H7391">FREQUENCY(IF('Data Transformation'!$B$4:$B$8425=B7371,'Data Transformation'!$G$4:$G$8425),'Bin Analysis'!$B7391)</f>
        <v>16</v>
      </c>
      <c r="I7391">
        <f t="shared" si="922"/>
        <v>0</v>
      </c>
      <c r="J7391">
        <f t="shared" si="923"/>
        <v>0</v>
      </c>
      <c r="K7391">
        <f>J7391*Weighting!$W$23</f>
        <v>0</v>
      </c>
      <c r="M7391" s="14"/>
    </row>
    <row r="7392" spans="1:13" x14ac:dyDescent="0.25">
      <c r="A7392" s="32" t="str">
        <f>IF(Weighting!$P$24&gt;0,B7392,"")</f>
        <v/>
      </c>
      <c r="B7392">
        <f>Weighting!$C$24</f>
        <v>2.6790000000000012</v>
      </c>
      <c r="C7392">
        <f>Weighting!$F$24</f>
        <v>0</v>
      </c>
      <c r="D7392" t="b">
        <f>IF(C7392=1,'Data Transformation'!$G$3+0.5*'Data Transformation'!$W$25,IF(C7393=1,D7393-'Data Transformation'!$W$25,FALSE))</f>
        <v>0</v>
      </c>
      <c r="E7392" t="str">
        <f t="array" ref="E7392">IF(ISLOGICAL(D7392),"",FREQUENCY(IF('Data Transformation'!$B$425:$B$8425='Bin Analysis'!$B7371,'Data Transformation'!$G$425:$G$8425),D7392))</f>
        <v/>
      </c>
      <c r="F7392" t="str">
        <f t="shared" si="921"/>
        <v/>
      </c>
      <c r="G7392">
        <f>Weighting!$H$24</f>
        <v>0</v>
      </c>
      <c r="H7392">
        <f t="array" ref="H7392">FREQUENCY(IF('Data Transformation'!$B$4:$B$8425=B7371,'Data Transformation'!$G$4:$G$8425),'Bin Analysis'!$B7392)</f>
        <v>16</v>
      </c>
      <c r="I7392">
        <f t="shared" si="922"/>
        <v>0</v>
      </c>
      <c r="J7392">
        <f t="shared" si="923"/>
        <v>0</v>
      </c>
      <c r="K7392">
        <f>J7392*Weighting!$W$24</f>
        <v>0</v>
      </c>
      <c r="M7392" s="14"/>
    </row>
    <row r="7393" spans="1:25" x14ac:dyDescent="0.25">
      <c r="A7393" s="32" t="str">
        <f>IF(Weighting!$P$25&gt;0,B7393,"")</f>
        <v/>
      </c>
      <c r="B7393">
        <f>Weighting!$C$25</f>
        <v>2.8100000000000014</v>
      </c>
      <c r="C7393">
        <f>Weighting!$F$25</f>
        <v>0</v>
      </c>
      <c r="D7393" t="b">
        <f>IF(C7393=1,'Data Transformation'!$G$3+0.5*'Data Transformation'!$W$25,IF(C7394=1,D7394-'Data Transformation'!$W$25,FALSE))</f>
        <v>0</v>
      </c>
      <c r="E7393" t="str">
        <f t="array" ref="E7393">IF(ISLOGICAL(D7393),"",FREQUENCY(IF('Data Transformation'!$B$425:$B$8425='Bin Analysis'!$B7371,'Data Transformation'!$G$425:$G$8425),D7393))</f>
        <v/>
      </c>
      <c r="F7393" t="str">
        <f t="shared" si="921"/>
        <v/>
      </c>
      <c r="G7393">
        <f>Weighting!$H$25</f>
        <v>0</v>
      </c>
      <c r="H7393">
        <f t="array" ref="H7393">FREQUENCY(IF('Data Transformation'!$B$4:$B$8425=B7371,'Data Transformation'!$G$4:$G$8425),'Bin Analysis'!$B7393)</f>
        <v>16</v>
      </c>
      <c r="I7393">
        <f t="shared" si="922"/>
        <v>0</v>
      </c>
      <c r="J7393">
        <f t="shared" si="923"/>
        <v>0</v>
      </c>
      <c r="K7393">
        <f>J7393*Weighting!$W$25</f>
        <v>0</v>
      </c>
      <c r="M7393" s="14"/>
    </row>
    <row r="7394" spans="1:25" x14ac:dyDescent="0.25">
      <c r="O7394"/>
      <c r="P7394"/>
      <c r="Q7394"/>
      <c r="R7394"/>
    </row>
    <row r="7395" spans="1:25" ht="23.25" x14ac:dyDescent="0.35">
      <c r="A7395" s="21" t="s">
        <v>0</v>
      </c>
      <c r="B7395" s="21">
        <f>IFERROR(VLOOKUP(C7395,'Data Transformation'!$L$6:$M$426,2,FALSE),"")</f>
        <v>308</v>
      </c>
      <c r="C7395" s="21">
        <f>C7371+1</f>
        <v>308</v>
      </c>
      <c r="D7395" s="21"/>
      <c r="E7395" s="21"/>
      <c r="F7395" s="21"/>
      <c r="G7395" s="21"/>
      <c r="H7395" s="22"/>
      <c r="I7395" s="22"/>
      <c r="J7395" s="22"/>
      <c r="K7395" s="21"/>
      <c r="L7395" s="21">
        <f>B7395</f>
        <v>308</v>
      </c>
      <c r="M7395" s="23">
        <f>INDEX('Data Transformation'!$O$4:$O$424,MATCH($B7395,'Data Transformation'!$M$4:$M$424,0),MATCH($M$2,'Data Transformation'!$O$3,0))</f>
        <v>9</v>
      </c>
      <c r="N7395" s="27">
        <f>IF('Input and Summary Results'!$J$16="minimum",'Bin Analysis'!X7396/(M7395-1),'Bin Analysis'!Y7395/('Bin Analysis'!M7395-1))</f>
        <v>0</v>
      </c>
      <c r="O7395" s="27">
        <f>IF(M7395=FALSE,NA(),(VLOOKUP(1,C7398:K7417,4,FALSE))/(M7395-1))</f>
        <v>0.5</v>
      </c>
      <c r="P7395" s="27">
        <f>IF(M7395=FALSE,NA(),SUM(J7398:J7417)/Weighting!$S$5)</f>
        <v>0.4</v>
      </c>
      <c r="Q7395" s="27">
        <f>IF(M7395=FALSE,NA(),SUM(K7398:K7417)/Weighting!$S$6)</f>
        <v>0.34782608695652173</v>
      </c>
      <c r="R7395" s="27">
        <f>IF(M7395=FALSE,NA(),(VLOOKUP(1,G7398:K7417,3,FALSE))/(M7395-1))</f>
        <v>0</v>
      </c>
      <c r="S7395" s="22" t="str">
        <f>IF(M7395=FALSE,NA(),IF(SUM(J7398:J7417)=2,"yes","no"))</f>
        <v>no</v>
      </c>
      <c r="X7395" s="2" cm="2">
        <f t="array" ref="X7395:X7396">FREQUENCY(IF('Data Transformation'!$B$425:$B$6424='Bin Analysis'!L7395,'Data Transformation'!$G$425:$G$6424),'Data Transformation'!$U$11)</f>
        <v>8</v>
      </c>
      <c r="Y7395" s="2" cm="2">
        <f t="array" ref="Y7395:Y7396">FREQUENCY(IF('Data Transformation'!$B$425:$B$6424='Bin Analysis'!L7395,'Data Transformation'!$G$425:$G$6424),'Data Transformation'!$U$12)</f>
        <v>4</v>
      </c>
    </row>
    <row r="7396" spans="1:25" x14ac:dyDescent="0.25">
      <c r="A7396" s="14" t="s">
        <v>66</v>
      </c>
      <c r="B7396" t="s">
        <v>47</v>
      </c>
      <c r="C7396" t="s">
        <v>5</v>
      </c>
      <c r="D7396" t="s">
        <v>99</v>
      </c>
      <c r="E7396" t="s">
        <v>100</v>
      </c>
      <c r="F7396" t="s">
        <v>101</v>
      </c>
      <c r="G7396" t="s">
        <v>69</v>
      </c>
      <c r="H7396" t="s">
        <v>31</v>
      </c>
      <c r="I7396" t="s">
        <v>32</v>
      </c>
      <c r="J7396" t="s">
        <v>46</v>
      </c>
      <c r="K7396" s="14" t="s">
        <v>45</v>
      </c>
      <c r="M7396" s="14"/>
      <c r="X7396" s="2">
        <v>0</v>
      </c>
      <c r="Y7396" s="2">
        <v>4</v>
      </c>
    </row>
    <row r="7397" spans="1:25" x14ac:dyDescent="0.25">
      <c r="A7397" s="32"/>
      <c r="D7397" t="b">
        <f>IF(C7397=1,'Data Transformation'!$G$3+0.5*'Data Transformation'!$W$25,IF(C7398=1,D7398-'Data Transformation'!$W$25,FALSE))</f>
        <v>0</v>
      </c>
      <c r="E7397" t="str">
        <f t="array" ref="E7397">IF(ISLOGICAL(D7397),"",FREQUENCY(IF('Data Transformation'!$B$425:$B$8425='Bin Analysis'!$B7395,'Data Transformation'!$G$425:$G$8425),D7397))</f>
        <v/>
      </c>
      <c r="F7397" t="str">
        <f>IF(ISLOGICAL(D7397),"",E7397-E7396)</f>
        <v/>
      </c>
      <c r="M7397" s="14"/>
    </row>
    <row r="7398" spans="1:25" x14ac:dyDescent="0.25">
      <c r="A7398" s="32">
        <f>IF(Weighting!$P$6&gt;0,B7398,"")</f>
        <v>0.32100000000000001</v>
      </c>
      <c r="B7398">
        <f>Weighting!$C$6</f>
        <v>0.32100000000000001</v>
      </c>
      <c r="C7398">
        <f>Weighting!$F$6</f>
        <v>0</v>
      </c>
      <c r="D7398" t="b">
        <f>IF(C7398=1,'Data Transformation'!$G$3+0.5*'Data Transformation'!$W$25,IF(C7399=1,D7399-'Data Transformation'!$W$25,FALSE))</f>
        <v>0</v>
      </c>
      <c r="E7398" t="str">
        <f t="array" ref="E7398">IF(ISLOGICAL(D7398),"",FREQUENCY(IF('Data Transformation'!$B$425:$B$8425='Bin Analysis'!$B7395,'Data Transformation'!$G$425:$G$8425),D7398))</f>
        <v/>
      </c>
      <c r="F7398" t="str">
        <f>IF(ISLOGICAL(D7398),"",E7398-E7397)</f>
        <v/>
      </c>
      <c r="G7398">
        <f>Weighting!$H$6</f>
        <v>1</v>
      </c>
      <c r="H7398">
        <f t="array" ref="H7398">FREQUENCY(IF('Data Transformation'!$B$4:$B$8425=B7395,'Data Transformation'!$G$4:$G$8425),'Bin Analysis'!$B7398)</f>
        <v>0</v>
      </c>
      <c r="I7398">
        <f>H7398-H7397</f>
        <v>0</v>
      </c>
      <c r="J7398">
        <f>IF(I7398=0,0,1)</f>
        <v>0</v>
      </c>
      <c r="K7398">
        <f>J7398*Weighting!$W$6</f>
        <v>0</v>
      </c>
      <c r="M7398" s="14"/>
    </row>
    <row r="7399" spans="1:25" x14ac:dyDescent="0.25">
      <c r="A7399" s="32">
        <f>IF(Weighting!$P$7&gt;0,B7399,"")</f>
        <v>0.45200000000000001</v>
      </c>
      <c r="B7399">
        <f>Weighting!$C$7</f>
        <v>0.45200000000000001</v>
      </c>
      <c r="C7399">
        <f>Weighting!$F$7</f>
        <v>0</v>
      </c>
      <c r="D7399" t="b">
        <f>IF(C7399=1,'Data Transformation'!$G$3+0.5*'Data Transformation'!$W$25,IF(C7400=1,D7400-'Data Transformation'!$W$25,FALSE))</f>
        <v>0</v>
      </c>
      <c r="E7399" t="str">
        <f t="array" ref="E7399">IF(ISLOGICAL(D7399),"",FREQUENCY(IF('Data Transformation'!$B$425:$B$8425='Bin Analysis'!$B7395,'Data Transformation'!$G$425:$G$8425),D7399))</f>
        <v/>
      </c>
      <c r="F7399" t="str">
        <f t="shared" ref="F7399:F7417" si="924">IF(ISLOGICAL(D7399),"",E7399-E7398)</f>
        <v/>
      </c>
      <c r="G7399">
        <f>Weighting!$H$7</f>
        <v>0</v>
      </c>
      <c r="H7399">
        <f t="array" ref="H7399">FREQUENCY(IF('Data Transformation'!$B$4:$B$8425=B7395,'Data Transformation'!$G$4:$G$8425),'Bin Analysis'!$B7399)</f>
        <v>0</v>
      </c>
      <c r="I7399">
        <f t="shared" ref="I7399:I7417" si="925">H7399-H7398</f>
        <v>0</v>
      </c>
      <c r="J7399">
        <f>IF(I7399=0,0,1)</f>
        <v>0</v>
      </c>
      <c r="K7399">
        <f>J7399*Weighting!$W$7</f>
        <v>0</v>
      </c>
      <c r="M7399" s="14"/>
    </row>
    <row r="7400" spans="1:25" x14ac:dyDescent="0.25">
      <c r="A7400" s="32">
        <f>IF(Weighting!$P$8&gt;0,B7400,"")</f>
        <v>0.58299999999999996</v>
      </c>
      <c r="B7400">
        <f>Weighting!$C$8</f>
        <v>0.58299999999999996</v>
      </c>
      <c r="C7400">
        <f>Weighting!$F$8</f>
        <v>0</v>
      </c>
      <c r="D7400" t="b">
        <f>IF(C7400=1,'Data Transformation'!$G$3+0.5*'Data Transformation'!$W$25,IF(C7401=1,D7401-'Data Transformation'!$W$25,FALSE))</f>
        <v>0</v>
      </c>
      <c r="E7400" t="str">
        <f t="array" ref="E7400">IF(ISLOGICAL(D7400),"",FREQUENCY(IF('Data Transformation'!$B$425:$B$8425='Bin Analysis'!$B7395,'Data Transformation'!$G$425:$G$8425),D7400))</f>
        <v/>
      </c>
      <c r="F7400" t="str">
        <f t="shared" si="924"/>
        <v/>
      </c>
      <c r="G7400">
        <f>Weighting!$H$8</f>
        <v>0</v>
      </c>
      <c r="H7400">
        <f t="array" ref="H7400">FREQUENCY(IF('Data Transformation'!$B$4:$B$8425=B7395,'Data Transformation'!$G$4:$G$8425),'Bin Analysis'!$B7400)</f>
        <v>0</v>
      </c>
      <c r="I7400">
        <f t="shared" si="925"/>
        <v>0</v>
      </c>
      <c r="J7400">
        <f t="shared" ref="J7400:J7417" si="926">IF(I7400=0,0,1)</f>
        <v>0</v>
      </c>
      <c r="K7400">
        <f>J7400*Weighting!$W$8</f>
        <v>0</v>
      </c>
      <c r="M7400" s="14"/>
    </row>
    <row r="7401" spans="1:25" x14ac:dyDescent="0.25">
      <c r="A7401" s="32">
        <f>IF(Weighting!$P$9&gt;0,B7401,"")</f>
        <v>0.71399999999999997</v>
      </c>
      <c r="B7401" s="50">
        <f>Weighting!$C$9</f>
        <v>0.71399999999999997</v>
      </c>
      <c r="C7401">
        <f>Weighting!$F$9</f>
        <v>0</v>
      </c>
      <c r="D7401" t="b">
        <f>IF(C7401=1,'Data Transformation'!$G$3+0.5*'Data Transformation'!$W$25,IF(C7402=1,D7402-'Data Transformation'!$W$25,FALSE))</f>
        <v>0</v>
      </c>
      <c r="E7401" t="str">
        <f t="array" ref="E7401">IF(ISLOGICAL(D7401),"",FREQUENCY(IF('Data Transformation'!$B$425:$B$8425='Bin Analysis'!$B7395,'Data Transformation'!$G$425:$G$8425),D7401))</f>
        <v/>
      </c>
      <c r="F7401" t="str">
        <f t="shared" si="924"/>
        <v/>
      </c>
      <c r="G7401">
        <f>Weighting!$H$9</f>
        <v>0</v>
      </c>
      <c r="H7401">
        <f t="array" ref="H7401">FREQUENCY(IF('Data Transformation'!$B$4:$B$8425=B7395,'Data Transformation'!$G$4:$G$8425),'Bin Analysis'!$B7401)</f>
        <v>0</v>
      </c>
      <c r="I7401">
        <f t="shared" si="925"/>
        <v>0</v>
      </c>
      <c r="J7401">
        <f t="shared" si="926"/>
        <v>0</v>
      </c>
      <c r="K7401">
        <f>J7401*Weighting!$W$9</f>
        <v>0</v>
      </c>
      <c r="M7401" s="14"/>
    </row>
    <row r="7402" spans="1:25" x14ac:dyDescent="0.25">
      <c r="A7402" s="32">
        <f>IF(Weighting!$P$10&gt;0,B7402,"")</f>
        <v>0.84499999999999997</v>
      </c>
      <c r="B7402">
        <f>Weighting!$C$10</f>
        <v>0.84499999999999997</v>
      </c>
      <c r="C7402">
        <f>Weighting!$F$10</f>
        <v>0</v>
      </c>
      <c r="D7402" t="b">
        <f>IF(C7402=1,'Data Transformation'!$G$3+0.5*'Data Transformation'!$W$25,IF(C7403=1,D7403-'Data Transformation'!$W$25,FALSE))</f>
        <v>0</v>
      </c>
      <c r="E7402" t="str">
        <f t="array" ref="E7402">IF(ISLOGICAL(D7402),"",FREQUENCY(IF('Data Transformation'!$B$425:$B$8425='Bin Analysis'!$B7395,'Data Transformation'!$G$425:$G$8425),D7402))</f>
        <v/>
      </c>
      <c r="F7402" t="str">
        <f t="shared" si="924"/>
        <v/>
      </c>
      <c r="G7402">
        <f>Weighting!$H$10</f>
        <v>0</v>
      </c>
      <c r="H7402">
        <f t="array" ref="H7402">FREQUENCY(IF('Data Transformation'!$B$4:$B$8425=B7395,'Data Transformation'!$G$4:$G$8425),'Bin Analysis'!$B7402)</f>
        <v>4</v>
      </c>
      <c r="I7402">
        <f t="shared" si="925"/>
        <v>4</v>
      </c>
      <c r="J7402">
        <f t="shared" si="926"/>
        <v>1</v>
      </c>
      <c r="K7402">
        <f>J7402*Weighting!$W$10</f>
        <v>3</v>
      </c>
      <c r="M7402" s="14"/>
    </row>
    <row r="7403" spans="1:25" x14ac:dyDescent="0.25">
      <c r="A7403" s="32">
        <f>IF(Weighting!$P$11&gt;0,B7403,"")</f>
        <v>0.97599999999999998</v>
      </c>
      <c r="B7403">
        <f>Weighting!$C$11</f>
        <v>0.97599999999999998</v>
      </c>
      <c r="C7403">
        <f>Weighting!$F$11</f>
        <v>0</v>
      </c>
      <c r="D7403">
        <f>IF(C7403=1,'Data Transformation'!$G$3+0.5*'Data Transformation'!$W$25,IF(C7404=1,D7404-'Data Transformation'!$W$25,FALSE))</f>
        <v>0.86899999999999999</v>
      </c>
      <c r="E7403">
        <f t="array" ref="E7403">IF(ISLOGICAL(D7403),"",FREQUENCY(IF('Data Transformation'!$B$425:$B$8425='Bin Analysis'!$B7395,'Data Transformation'!$G$425:$G$8425),D7403))</f>
        <v>4</v>
      </c>
      <c r="F7403" t="e">
        <f t="shared" si="924"/>
        <v>#VALUE!</v>
      </c>
      <c r="G7403">
        <f>Weighting!$H$11</f>
        <v>0</v>
      </c>
      <c r="H7403">
        <f t="array" ref="H7403">FREQUENCY(IF('Data Transformation'!$B$4:$B$8425=B7395,'Data Transformation'!$G$4:$G$8425),'Bin Analysis'!$B7403)</f>
        <v>6</v>
      </c>
      <c r="I7403">
        <f t="shared" si="925"/>
        <v>2</v>
      </c>
      <c r="J7403">
        <f t="shared" si="926"/>
        <v>1</v>
      </c>
      <c r="K7403">
        <f>J7403*Weighting!$W$11</f>
        <v>2</v>
      </c>
      <c r="M7403" s="14"/>
    </row>
    <row r="7404" spans="1:25" x14ac:dyDescent="0.25">
      <c r="A7404" s="32">
        <f>IF(Weighting!$P$12&gt;0,B7404,"")</f>
        <v>1.107</v>
      </c>
      <c r="B7404">
        <f>Weighting!$C$12</f>
        <v>1.107</v>
      </c>
      <c r="C7404">
        <f>Weighting!$F$12</f>
        <v>1</v>
      </c>
      <c r="D7404">
        <f>IF(C7404=1,'Data Transformation'!$G$3+0.5*'Data Transformation'!$W$25,IF(C7405=1,D7405-'Data Transformation'!$W$25,FALSE))</f>
        <v>1.131</v>
      </c>
      <c r="E7404">
        <f t="array" ref="E7404">IF(ISLOGICAL(D7404),"",FREQUENCY(IF('Data Transformation'!$B$425:$B$8425='Bin Analysis'!$B7395,'Data Transformation'!$G$425:$G$8425),D7404))</f>
        <v>8</v>
      </c>
      <c r="F7404">
        <f t="shared" si="924"/>
        <v>4</v>
      </c>
      <c r="G7404">
        <f>Weighting!$H$12</f>
        <v>0</v>
      </c>
      <c r="H7404">
        <f t="array" ref="H7404">FREQUENCY(IF('Data Transformation'!$B$4:$B$8425=B7395,'Data Transformation'!$G$4:$G$8425),'Bin Analysis'!$B7404)</f>
        <v>8</v>
      </c>
      <c r="I7404">
        <f t="shared" si="925"/>
        <v>2</v>
      </c>
      <c r="J7404">
        <f t="shared" si="926"/>
        <v>1</v>
      </c>
      <c r="K7404">
        <f>J7404*Weighting!$W$12</f>
        <v>1</v>
      </c>
      <c r="M7404" s="14"/>
    </row>
    <row r="7405" spans="1:25" x14ac:dyDescent="0.25">
      <c r="A7405" s="32">
        <f>IF(Weighting!$P$13&gt;0,B7405,"")</f>
        <v>1.238</v>
      </c>
      <c r="B7405">
        <f>Weighting!$C$13</f>
        <v>1.238</v>
      </c>
      <c r="C7405">
        <f>Weighting!$F$13</f>
        <v>0</v>
      </c>
      <c r="D7405" t="b">
        <f>IF(C7405=1,'Data Transformation'!$G$3+0.5*'Data Transformation'!$W$25,IF(C7406=1,D7406-'Data Transformation'!$W$25,FALSE))</f>
        <v>0</v>
      </c>
      <c r="E7405" t="str">
        <f t="array" ref="E7405">IF(ISLOGICAL(D7405),"",FREQUENCY(IF('Data Transformation'!$B$425:$B$8425='Bin Analysis'!$B7395,'Data Transformation'!$G$425:$G$8425),D7405))</f>
        <v/>
      </c>
      <c r="F7405" t="str">
        <f t="shared" si="924"/>
        <v/>
      </c>
      <c r="G7405">
        <f>Weighting!$H$13</f>
        <v>0</v>
      </c>
      <c r="H7405">
        <f t="array" ref="H7405">FREQUENCY(IF('Data Transformation'!$B$4:$B$8425=B7395,'Data Transformation'!$G$4:$G$8425),'Bin Analysis'!$B7405)</f>
        <v>9</v>
      </c>
      <c r="I7405">
        <f t="shared" si="925"/>
        <v>1</v>
      </c>
      <c r="J7405">
        <f t="shared" si="926"/>
        <v>1</v>
      </c>
      <c r="K7405">
        <f>J7405*Weighting!$W$13</f>
        <v>2</v>
      </c>
      <c r="M7405" s="14"/>
    </row>
    <row r="7406" spans="1:25" x14ac:dyDescent="0.25">
      <c r="A7406" s="32">
        <f>IF(Weighting!$P$14&gt;0,B7406,"")</f>
        <v>1.369</v>
      </c>
      <c r="B7406">
        <f>Weighting!$C$14</f>
        <v>1.369</v>
      </c>
      <c r="C7406">
        <f>Weighting!$F$14</f>
        <v>0</v>
      </c>
      <c r="D7406" t="b">
        <f>IF(C7406=1,'Data Transformation'!$G$3+0.5*'Data Transformation'!$W$25,IF(C7407=1,D7407-'Data Transformation'!$W$25,FALSE))</f>
        <v>0</v>
      </c>
      <c r="E7406" t="str">
        <f t="array" ref="E7406">IF(ISLOGICAL(D7406),"",FREQUENCY(IF('Data Transformation'!$B$425:$B$8425='Bin Analysis'!$B7395,'Data Transformation'!$G$425:$G$8425),D7406))</f>
        <v/>
      </c>
      <c r="F7406" t="str">
        <f t="shared" si="924"/>
        <v/>
      </c>
      <c r="G7406">
        <f>Weighting!$H$14</f>
        <v>0</v>
      </c>
      <c r="H7406">
        <f t="array" ref="H7406">FREQUENCY(IF('Data Transformation'!$B$4:$B$8425=B7395,'Data Transformation'!$G$4:$G$8425),'Bin Analysis'!$B7406)</f>
        <v>9</v>
      </c>
      <c r="I7406">
        <f t="shared" si="925"/>
        <v>0</v>
      </c>
      <c r="J7406">
        <f t="shared" si="926"/>
        <v>0</v>
      </c>
      <c r="K7406">
        <f>J7406*Weighting!$W$14</f>
        <v>0</v>
      </c>
      <c r="M7406" s="14"/>
    </row>
    <row r="7407" spans="1:25" x14ac:dyDescent="0.25">
      <c r="A7407" s="32">
        <f>IF(Weighting!$P$15&gt;0,B7407,"")</f>
        <v>1.5000009999999999</v>
      </c>
      <c r="B7407">
        <f>Weighting!$C$15</f>
        <v>1.5000009999999999</v>
      </c>
      <c r="C7407">
        <f>Weighting!$F$15</f>
        <v>0</v>
      </c>
      <c r="D7407" t="b">
        <f>IF(C7407=1,'Data Transformation'!$G$3+0.5*'Data Transformation'!$W$25,IF(C7408=1,D7408-'Data Transformation'!$W$25,FALSE))</f>
        <v>0</v>
      </c>
      <c r="E7407" t="str">
        <f t="array" ref="E7407">IF(ISLOGICAL(D7407),"",FREQUENCY(IF('Data Transformation'!$B$425:$B$8425='Bin Analysis'!$B7395,'Data Transformation'!$G$425:$G$8425),D7407))</f>
        <v/>
      </c>
      <c r="F7407" t="str">
        <f t="shared" si="924"/>
        <v/>
      </c>
      <c r="G7407">
        <f>Weighting!$H$15</f>
        <v>0</v>
      </c>
      <c r="H7407">
        <f t="array" ref="H7407">FREQUENCY(IF('Data Transformation'!$B$4:$B$8425=B7395,'Data Transformation'!$G$4:$G$8425),'Bin Analysis'!$B7407)</f>
        <v>9</v>
      </c>
      <c r="I7407">
        <f t="shared" si="925"/>
        <v>0</v>
      </c>
      <c r="J7407">
        <f t="shared" si="926"/>
        <v>0</v>
      </c>
      <c r="K7407">
        <f>J7407*Weighting!$W$15</f>
        <v>0</v>
      </c>
      <c r="M7407" s="14"/>
    </row>
    <row r="7408" spans="1:25" x14ac:dyDescent="0.25">
      <c r="A7408" s="32" t="str">
        <f>IF(Weighting!$P$16&gt;0,B7408,"")</f>
        <v/>
      </c>
      <c r="B7408">
        <f>Weighting!$C$16</f>
        <v>1.631</v>
      </c>
      <c r="C7408">
        <f>Weighting!$F$16</f>
        <v>0</v>
      </c>
      <c r="D7408" t="b">
        <f>IF(C7408=1,'Data Transformation'!$G$3+0.5*'Data Transformation'!$W$25,IF(C7409=1,D7409-'Data Transformation'!$W$25,FALSE))</f>
        <v>0</v>
      </c>
      <c r="E7408" t="str">
        <f t="array" ref="E7408">IF(ISLOGICAL(D7408),"",FREQUENCY(IF('Data Transformation'!$B$425:$B$8425='Bin Analysis'!$B7395,'Data Transformation'!$G$425:$G$8425),D7408))</f>
        <v/>
      </c>
      <c r="F7408" t="str">
        <f t="shared" si="924"/>
        <v/>
      </c>
      <c r="G7408">
        <f>Weighting!$H$16</f>
        <v>0</v>
      </c>
      <c r="H7408">
        <f t="array" ref="H7408">FREQUENCY(IF('Data Transformation'!$B$4:$B$8425=B7395,'Data Transformation'!$G$4:$G$8425),'Bin Analysis'!$B7408)</f>
        <v>9</v>
      </c>
      <c r="I7408">
        <f t="shared" si="925"/>
        <v>0</v>
      </c>
      <c r="J7408">
        <f t="shared" si="926"/>
        <v>0</v>
      </c>
      <c r="K7408">
        <f>J7408*Weighting!$W$16</f>
        <v>0</v>
      </c>
      <c r="M7408" s="14"/>
    </row>
    <row r="7409" spans="1:25" x14ac:dyDescent="0.25">
      <c r="A7409" s="32" t="str">
        <f>IF(Weighting!$P$17&gt;0,B7409,"")</f>
        <v/>
      </c>
      <c r="B7409">
        <f>Weighting!$C$17</f>
        <v>1.762</v>
      </c>
      <c r="C7409">
        <f>Weighting!$F$17</f>
        <v>0</v>
      </c>
      <c r="D7409" t="b">
        <f>IF(C7409=1,'Data Transformation'!$G$3+0.5*'Data Transformation'!$W$25,IF(C7410=1,D7410-'Data Transformation'!$W$25,FALSE))</f>
        <v>0</v>
      </c>
      <c r="E7409" t="str">
        <f t="array" ref="E7409">IF(ISLOGICAL(D7409),"",FREQUENCY(IF('Data Transformation'!$B$425:$B$8425='Bin Analysis'!$B7395,'Data Transformation'!$G$425:$G$8425),D7409))</f>
        <v/>
      </c>
      <c r="F7409" t="str">
        <f t="shared" si="924"/>
        <v/>
      </c>
      <c r="G7409">
        <f>Weighting!$H$17</f>
        <v>0</v>
      </c>
      <c r="H7409">
        <f t="array" ref="H7409">FREQUENCY(IF('Data Transformation'!$B$4:$B$8425=B7395,'Data Transformation'!$G$4:$G$8425),'Bin Analysis'!$B7409)</f>
        <v>9</v>
      </c>
      <c r="I7409">
        <f t="shared" si="925"/>
        <v>0</v>
      </c>
      <c r="J7409">
        <f t="shared" si="926"/>
        <v>0</v>
      </c>
      <c r="K7409">
        <f>J7409*Weighting!$W$17</f>
        <v>0</v>
      </c>
      <c r="M7409" s="14"/>
    </row>
    <row r="7410" spans="1:25" x14ac:dyDescent="0.25">
      <c r="A7410" s="32" t="str">
        <f>IF(Weighting!$P$18&gt;0,B7410,"")</f>
        <v/>
      </c>
      <c r="B7410">
        <f>Weighting!$C$18</f>
        <v>1.893</v>
      </c>
      <c r="C7410">
        <f>Weighting!$F$18</f>
        <v>0</v>
      </c>
      <c r="D7410" t="b">
        <f>IF(C7410=1,'Data Transformation'!$G$3+0.5*'Data Transformation'!$W$25,IF(C7411=1,D7411-'Data Transformation'!$W$25,FALSE))</f>
        <v>0</v>
      </c>
      <c r="E7410" t="str">
        <f t="array" ref="E7410">IF(ISLOGICAL(D7410),"",FREQUENCY(IF('Data Transformation'!$B$425:$B$8425='Bin Analysis'!$B7395,'Data Transformation'!$G$425:$G$8425),D7410))</f>
        <v/>
      </c>
      <c r="F7410" t="str">
        <f t="shared" si="924"/>
        <v/>
      </c>
      <c r="G7410">
        <f>Weighting!$H$18</f>
        <v>0</v>
      </c>
      <c r="H7410">
        <f t="array" ref="H7410">FREQUENCY(IF('Data Transformation'!$B$4:$B$8425=B7395,'Data Transformation'!$G$4:$G$8425),'Bin Analysis'!$B7410)</f>
        <v>9</v>
      </c>
      <c r="I7410">
        <f t="shared" si="925"/>
        <v>0</v>
      </c>
      <c r="J7410">
        <f t="shared" si="926"/>
        <v>0</v>
      </c>
      <c r="K7410">
        <f>J7410*Weighting!$W$18</f>
        <v>0</v>
      </c>
      <c r="M7410" s="14"/>
    </row>
    <row r="7411" spans="1:25" x14ac:dyDescent="0.25">
      <c r="A7411" s="32" t="str">
        <f>IF(Weighting!$P$19&gt;0,B7411,"")</f>
        <v/>
      </c>
      <c r="B7411">
        <f>Weighting!$C$19</f>
        <v>2.024</v>
      </c>
      <c r="C7411">
        <f>Weighting!$F$19</f>
        <v>0</v>
      </c>
      <c r="D7411" t="b">
        <f>IF(C7411=1,'Data Transformation'!$G$3+0.5*'Data Transformation'!$W$25,IF(C7412=1,D7412-'Data Transformation'!$W$25,FALSE))</f>
        <v>0</v>
      </c>
      <c r="E7411" t="str">
        <f t="array" ref="E7411">IF(ISLOGICAL(D7411),"",FREQUENCY(IF('Data Transformation'!$B$425:$B$8425='Bin Analysis'!$B7395,'Data Transformation'!$G$425:$G$8425),D7411))</f>
        <v/>
      </c>
      <c r="F7411" t="str">
        <f t="shared" si="924"/>
        <v/>
      </c>
      <c r="G7411">
        <f>Weighting!$H$19</f>
        <v>0</v>
      </c>
      <c r="H7411">
        <f t="array" ref="H7411">FREQUENCY(IF('Data Transformation'!$B$4:$B$8425=B7395,'Data Transformation'!$G$4:$G$8425),'Bin Analysis'!$B7411)</f>
        <v>9</v>
      </c>
      <c r="I7411">
        <f t="shared" si="925"/>
        <v>0</v>
      </c>
      <c r="J7411">
        <f t="shared" si="926"/>
        <v>0</v>
      </c>
      <c r="K7411">
        <f>J7411*Weighting!$W$19</f>
        <v>0</v>
      </c>
      <c r="M7411" s="14"/>
    </row>
    <row r="7412" spans="1:25" x14ac:dyDescent="0.25">
      <c r="A7412" s="32" t="str">
        <f>IF(Weighting!$P$20&gt;0,B7412,"")</f>
        <v/>
      </c>
      <c r="B7412">
        <f>Weighting!$C$20</f>
        <v>2.1550000000000002</v>
      </c>
      <c r="C7412">
        <f>Weighting!$F$20</f>
        <v>0</v>
      </c>
      <c r="D7412" t="b">
        <f>IF(C7412=1,'Data Transformation'!$G$3+0.5*'Data Transformation'!$W$25,IF(C7413=1,D7413-'Data Transformation'!$W$25,FALSE))</f>
        <v>0</v>
      </c>
      <c r="E7412" t="str">
        <f t="array" ref="E7412">IF(ISLOGICAL(D7412),"",FREQUENCY(IF('Data Transformation'!$B$425:$B$8425='Bin Analysis'!$B7395,'Data Transformation'!$G$425:$G$8425),D7412))</f>
        <v/>
      </c>
      <c r="F7412" t="str">
        <f t="shared" si="924"/>
        <v/>
      </c>
      <c r="G7412">
        <f>Weighting!$H$20</f>
        <v>0</v>
      </c>
      <c r="H7412">
        <f t="array" ref="H7412">FREQUENCY(IF('Data Transformation'!$B$4:$B$8425=B7395,'Data Transformation'!$G$4:$G$8425),'Bin Analysis'!$B7412)</f>
        <v>9</v>
      </c>
      <c r="I7412">
        <f t="shared" si="925"/>
        <v>0</v>
      </c>
      <c r="J7412">
        <f t="shared" si="926"/>
        <v>0</v>
      </c>
      <c r="K7412">
        <f>J7412*Weighting!$W$20</f>
        <v>0</v>
      </c>
      <c r="M7412" s="14"/>
    </row>
    <row r="7413" spans="1:25" x14ac:dyDescent="0.25">
      <c r="A7413" s="32" t="str">
        <f>IF(Weighting!$P$21&gt;0,B7413,"")</f>
        <v/>
      </c>
      <c r="B7413">
        <f>Weighting!$C$21</f>
        <v>2.2860000000000005</v>
      </c>
      <c r="C7413">
        <f>Weighting!$F$21</f>
        <v>0</v>
      </c>
      <c r="D7413" t="b">
        <f>IF(C7413=1,'Data Transformation'!$G$3+0.5*'Data Transformation'!$W$25,IF(C7414=1,D7414-'Data Transformation'!$W$25,FALSE))</f>
        <v>0</v>
      </c>
      <c r="E7413" t="str">
        <f t="array" ref="E7413">IF(ISLOGICAL(D7413),"",FREQUENCY(IF('Data Transformation'!$B$425:$B$8425='Bin Analysis'!$B7395,'Data Transformation'!$G$425:$G$8425),D7413))</f>
        <v/>
      </c>
      <c r="F7413" t="str">
        <f t="shared" si="924"/>
        <v/>
      </c>
      <c r="G7413">
        <f>Weighting!$H$21</f>
        <v>0</v>
      </c>
      <c r="H7413">
        <f t="array" ref="H7413">FREQUENCY(IF('Data Transformation'!$B$4:$B$8425=B7395,'Data Transformation'!$G$4:$G$8425),'Bin Analysis'!$B7413)</f>
        <v>9</v>
      </c>
      <c r="I7413">
        <f t="shared" si="925"/>
        <v>0</v>
      </c>
      <c r="J7413">
        <f t="shared" si="926"/>
        <v>0</v>
      </c>
      <c r="K7413">
        <f>J7413*Weighting!$W$21</f>
        <v>0</v>
      </c>
      <c r="M7413" s="14"/>
    </row>
    <row r="7414" spans="1:25" x14ac:dyDescent="0.25">
      <c r="A7414" s="32" t="str">
        <f>IF(Weighting!$P$22&gt;0,B7414,"")</f>
        <v/>
      </c>
      <c r="B7414">
        <f>Weighting!$C$22</f>
        <v>2.4170000000000007</v>
      </c>
      <c r="C7414">
        <f>Weighting!$F$22</f>
        <v>0</v>
      </c>
      <c r="D7414" t="b">
        <f>IF(C7414=1,'Data Transformation'!$G$3+0.5*'Data Transformation'!$W$25,IF(C7415=1,D7415-'Data Transformation'!$W$25,FALSE))</f>
        <v>0</v>
      </c>
      <c r="E7414" t="str">
        <f t="array" ref="E7414">IF(ISLOGICAL(D7414),"",FREQUENCY(IF('Data Transformation'!$B$425:$B$8425='Bin Analysis'!$B7395,'Data Transformation'!$G$425:$G$8425),D7414))</f>
        <v/>
      </c>
      <c r="F7414" t="str">
        <f t="shared" si="924"/>
        <v/>
      </c>
      <c r="G7414">
        <f>Weighting!$H$22</f>
        <v>0</v>
      </c>
      <c r="H7414">
        <f t="array" ref="H7414">FREQUENCY(IF('Data Transformation'!$B$4:$B$8425=B7395,'Data Transformation'!$G$4:$G$8425),'Bin Analysis'!$B7414)</f>
        <v>9</v>
      </c>
      <c r="I7414">
        <f t="shared" si="925"/>
        <v>0</v>
      </c>
      <c r="J7414">
        <f t="shared" si="926"/>
        <v>0</v>
      </c>
      <c r="K7414">
        <f>J7414*Weighting!$W$22</f>
        <v>0</v>
      </c>
      <c r="M7414" s="14"/>
    </row>
    <row r="7415" spans="1:25" x14ac:dyDescent="0.25">
      <c r="A7415" s="32" t="str">
        <f>IF(Weighting!$P$23&gt;0,B7415,"")</f>
        <v/>
      </c>
      <c r="B7415">
        <f>Weighting!$C$23</f>
        <v>2.5480000000000009</v>
      </c>
      <c r="C7415">
        <f>Weighting!$F$23</f>
        <v>0</v>
      </c>
      <c r="D7415" t="b">
        <f>IF(C7415=1,'Data Transformation'!$G$3+0.5*'Data Transformation'!$W$25,IF(C7416=1,D7416-'Data Transformation'!$W$25,FALSE))</f>
        <v>0</v>
      </c>
      <c r="E7415" t="str">
        <f t="array" ref="E7415">IF(ISLOGICAL(D7415),"",FREQUENCY(IF('Data Transformation'!$B$425:$B$8425='Bin Analysis'!$B7395,'Data Transformation'!$G$425:$G$8425),D7415))</f>
        <v/>
      </c>
      <c r="F7415" t="str">
        <f t="shared" si="924"/>
        <v/>
      </c>
      <c r="G7415">
        <f>Weighting!$H$23</f>
        <v>0</v>
      </c>
      <c r="H7415">
        <f t="array" ref="H7415">FREQUENCY(IF('Data Transformation'!$B$4:$B$8425=B7395,'Data Transformation'!$G$4:$G$8425),'Bin Analysis'!$B7415)</f>
        <v>9</v>
      </c>
      <c r="I7415">
        <f t="shared" si="925"/>
        <v>0</v>
      </c>
      <c r="J7415">
        <f t="shared" si="926"/>
        <v>0</v>
      </c>
      <c r="K7415">
        <f>J7415*Weighting!$W$23</f>
        <v>0</v>
      </c>
      <c r="M7415" s="14"/>
    </row>
    <row r="7416" spans="1:25" x14ac:dyDescent="0.25">
      <c r="A7416" s="32" t="str">
        <f>IF(Weighting!$P$24&gt;0,B7416,"")</f>
        <v/>
      </c>
      <c r="B7416">
        <f>Weighting!$C$24</f>
        <v>2.6790000000000012</v>
      </c>
      <c r="C7416">
        <f>Weighting!$F$24</f>
        <v>0</v>
      </c>
      <c r="D7416" t="b">
        <f>IF(C7416=1,'Data Transformation'!$G$3+0.5*'Data Transformation'!$W$25,IF(C7417=1,D7417-'Data Transformation'!$W$25,FALSE))</f>
        <v>0</v>
      </c>
      <c r="E7416" t="str">
        <f t="array" ref="E7416">IF(ISLOGICAL(D7416),"",FREQUENCY(IF('Data Transformation'!$B$425:$B$8425='Bin Analysis'!$B7395,'Data Transformation'!$G$425:$G$8425),D7416))</f>
        <v/>
      </c>
      <c r="F7416" t="str">
        <f t="shared" si="924"/>
        <v/>
      </c>
      <c r="G7416">
        <f>Weighting!$H$24</f>
        <v>0</v>
      </c>
      <c r="H7416">
        <f t="array" ref="H7416">FREQUENCY(IF('Data Transformation'!$B$4:$B$8425=B7395,'Data Transformation'!$G$4:$G$8425),'Bin Analysis'!$B7416)</f>
        <v>9</v>
      </c>
      <c r="I7416">
        <f t="shared" si="925"/>
        <v>0</v>
      </c>
      <c r="J7416">
        <f t="shared" si="926"/>
        <v>0</v>
      </c>
      <c r="K7416">
        <f>J7416*Weighting!$W$24</f>
        <v>0</v>
      </c>
      <c r="M7416" s="14"/>
    </row>
    <row r="7417" spans="1:25" x14ac:dyDescent="0.25">
      <c r="A7417" s="32" t="str">
        <f>IF(Weighting!$P$25&gt;0,B7417,"")</f>
        <v/>
      </c>
      <c r="B7417">
        <f>Weighting!$C$25</f>
        <v>2.8100000000000014</v>
      </c>
      <c r="C7417">
        <f>Weighting!$F$25</f>
        <v>0</v>
      </c>
      <c r="D7417" t="b">
        <f>IF(C7417=1,'Data Transformation'!$G$3+0.5*'Data Transformation'!$W$25,IF(C7418=1,D7418-'Data Transformation'!$W$25,FALSE))</f>
        <v>0</v>
      </c>
      <c r="E7417" t="str">
        <f t="array" ref="E7417">IF(ISLOGICAL(D7417),"",FREQUENCY(IF('Data Transformation'!$B$425:$B$8425='Bin Analysis'!$B7395,'Data Transformation'!$G$425:$G$8425),D7417))</f>
        <v/>
      </c>
      <c r="F7417" t="str">
        <f t="shared" si="924"/>
        <v/>
      </c>
      <c r="G7417">
        <f>Weighting!$H$25</f>
        <v>0</v>
      </c>
      <c r="H7417">
        <f t="array" ref="H7417">FREQUENCY(IF('Data Transformation'!$B$4:$B$8425=B7395,'Data Transformation'!$G$4:$G$8425),'Bin Analysis'!$B7417)</f>
        <v>9</v>
      </c>
      <c r="I7417">
        <f t="shared" si="925"/>
        <v>0</v>
      </c>
      <c r="J7417">
        <f t="shared" si="926"/>
        <v>0</v>
      </c>
      <c r="K7417">
        <f>J7417*Weighting!$W$25</f>
        <v>0</v>
      </c>
      <c r="M7417" s="14"/>
    </row>
    <row r="7418" spans="1:25" x14ac:dyDescent="0.25">
      <c r="A7418" s="32"/>
      <c r="M7418" s="14"/>
    </row>
    <row r="7419" spans="1:25" ht="23.25" x14ac:dyDescent="0.35">
      <c r="A7419" s="21" t="s">
        <v>0</v>
      </c>
      <c r="B7419" s="21">
        <f>IFERROR(VLOOKUP(C7419,'Data Transformation'!$L$6:$M$426,2,FALSE),"")</f>
        <v>309</v>
      </c>
      <c r="C7419" s="21">
        <f>C7395+1</f>
        <v>309</v>
      </c>
      <c r="D7419" s="21"/>
      <c r="E7419" s="21"/>
      <c r="F7419" s="21"/>
      <c r="G7419" s="21"/>
      <c r="H7419" s="22"/>
      <c r="I7419" s="22"/>
      <c r="J7419" s="22"/>
      <c r="K7419" s="21"/>
      <c r="L7419" s="21">
        <f>B7419</f>
        <v>309</v>
      </c>
      <c r="M7419" s="23">
        <f>INDEX('Data Transformation'!$O$4:$O$424,MATCH($B7419,'Data Transformation'!$M$4:$M$424,0),MATCH($M$2,'Data Transformation'!$O$3,0))</f>
        <v>10</v>
      </c>
      <c r="N7419" s="27">
        <f>IF('Input and Summary Results'!$J$16="minimum",'Bin Analysis'!X7420/(M7419-1),'Bin Analysis'!Y7419/('Bin Analysis'!M7419-1))</f>
        <v>0.44444444444444442</v>
      </c>
      <c r="O7419" s="27">
        <f>IF(M7419=FALSE,NA(),(VLOOKUP(1,C7422:K7441,4,FALSE))/(M7419-1))</f>
        <v>0.44444444444444442</v>
      </c>
      <c r="P7419" s="27">
        <f>IF(M7419=FALSE,NA(),SUM(J7422:J7441)/Weighting!$S$5)</f>
        <v>0.4</v>
      </c>
      <c r="Q7419" s="27">
        <f>IF(M7419=FALSE,NA(),SUM(K7422:K7441)/Weighting!$S$6)</f>
        <v>0.34782608695652173</v>
      </c>
      <c r="R7419" s="27">
        <f>IF(M7419=FALSE,NA(),(VLOOKUP(1,G7422:K7441,3,FALSE))/(M7419-1))</f>
        <v>0</v>
      </c>
      <c r="S7419" s="22" t="str">
        <f>IF(M7419=FALSE,NA(),IF(SUM(J7422:J7441)=2,"yes","no"))</f>
        <v>no</v>
      </c>
      <c r="X7419" s="2" cm="2">
        <f t="array" ref="X7419:X7420">FREQUENCY(IF('Data Transformation'!$B$425:$B$6424='Bin Analysis'!L7419,'Data Transformation'!$G$425:$G$6424),'Data Transformation'!$U$11)</f>
        <v>5</v>
      </c>
      <c r="Y7419" s="2" cm="2">
        <f t="array" ref="Y7419:Y7420">FREQUENCY(IF('Data Transformation'!$B$425:$B$6424='Bin Analysis'!L7419,'Data Transformation'!$G$425:$G$6424),'Data Transformation'!$U$12)</f>
        <v>1</v>
      </c>
    </row>
    <row r="7420" spans="1:25" x14ac:dyDescent="0.25">
      <c r="A7420" s="14" t="s">
        <v>66</v>
      </c>
      <c r="B7420" t="s">
        <v>47</v>
      </c>
      <c r="C7420" t="s">
        <v>5</v>
      </c>
      <c r="D7420" t="s">
        <v>99</v>
      </c>
      <c r="E7420" t="s">
        <v>100</v>
      </c>
      <c r="F7420" t="s">
        <v>101</v>
      </c>
      <c r="G7420" t="s">
        <v>69</v>
      </c>
      <c r="H7420" t="s">
        <v>31</v>
      </c>
      <c r="I7420" t="s">
        <v>32</v>
      </c>
      <c r="J7420" t="s">
        <v>46</v>
      </c>
      <c r="K7420" s="14" t="s">
        <v>45</v>
      </c>
      <c r="M7420" s="14"/>
      <c r="X7420" s="2">
        <v>4</v>
      </c>
      <c r="Y7420" s="2">
        <v>8</v>
      </c>
    </row>
    <row r="7421" spans="1:25" x14ac:dyDescent="0.25">
      <c r="A7421" s="32"/>
      <c r="D7421" t="b">
        <f>IF(C7421=1,'Data Transformation'!$G$3+0.5*'Data Transformation'!$W$25,IF(C7422=1,D7422-'Data Transformation'!$W$25,FALSE))</f>
        <v>0</v>
      </c>
      <c r="E7421" t="str">
        <f t="array" ref="E7421">IF(ISLOGICAL(D7421),"",FREQUENCY(IF('Data Transformation'!$B$425:$B$8425='Bin Analysis'!$B7419,'Data Transformation'!$G$425:$G$8425),D7421))</f>
        <v/>
      </c>
      <c r="F7421" t="str">
        <f>IF(ISLOGICAL(D7421),"",E7421-E7420)</f>
        <v/>
      </c>
      <c r="M7421" s="14"/>
    </row>
    <row r="7422" spans="1:25" x14ac:dyDescent="0.25">
      <c r="A7422" s="32">
        <f>IF(Weighting!$P$6&gt;0,B7422,"")</f>
        <v>0.32100000000000001</v>
      </c>
      <c r="B7422">
        <f>Weighting!$C$6</f>
        <v>0.32100000000000001</v>
      </c>
      <c r="C7422">
        <f>Weighting!$F$6</f>
        <v>0</v>
      </c>
      <c r="D7422" t="b">
        <f>IF(C7422=1,'Data Transformation'!$G$3+0.5*'Data Transformation'!$W$25,IF(C7423=1,D7423-'Data Transformation'!$W$25,FALSE))</f>
        <v>0</v>
      </c>
      <c r="E7422" t="str">
        <f t="array" ref="E7422">IF(ISLOGICAL(D7422),"",FREQUENCY(IF('Data Transformation'!$B$425:$B$8425='Bin Analysis'!$B7419,'Data Transformation'!$G$425:$G$8425),D7422))</f>
        <v/>
      </c>
      <c r="F7422" t="str">
        <f>IF(ISLOGICAL(D7422),"",E7422-E7421)</f>
        <v/>
      </c>
      <c r="G7422">
        <f>Weighting!$H$6</f>
        <v>1</v>
      </c>
      <c r="H7422">
        <f t="array" ref="H7422">FREQUENCY(IF('Data Transformation'!$B$4:$B$8425=B7419,'Data Transformation'!$G$4:$G$8425),'Bin Analysis'!$B7422)</f>
        <v>0</v>
      </c>
      <c r="I7422">
        <f>H7422-H7421</f>
        <v>0</v>
      </c>
      <c r="J7422">
        <f>IF(I7422=0,0,1)</f>
        <v>0</v>
      </c>
      <c r="K7422">
        <f>J7422*Weighting!$W$6</f>
        <v>0</v>
      </c>
      <c r="M7422" s="14"/>
    </row>
    <row r="7423" spans="1:25" x14ac:dyDescent="0.25">
      <c r="A7423" s="32">
        <f>IF(Weighting!$P$7&gt;0,B7423,"")</f>
        <v>0.45200000000000001</v>
      </c>
      <c r="B7423">
        <f>Weighting!$C$7</f>
        <v>0.45200000000000001</v>
      </c>
      <c r="C7423">
        <f>Weighting!$F$7</f>
        <v>0</v>
      </c>
      <c r="D7423" t="b">
        <f>IF(C7423=1,'Data Transformation'!$G$3+0.5*'Data Transformation'!$W$25,IF(C7424=1,D7424-'Data Transformation'!$W$25,FALSE))</f>
        <v>0</v>
      </c>
      <c r="E7423" t="str">
        <f t="array" ref="E7423">IF(ISLOGICAL(D7423),"",FREQUENCY(IF('Data Transformation'!$B$425:$B$8425='Bin Analysis'!$B7419,'Data Transformation'!$G$425:$G$8425),D7423))</f>
        <v/>
      </c>
      <c r="F7423" t="str">
        <f t="shared" ref="F7423:F7441" si="927">IF(ISLOGICAL(D7423),"",E7423-E7422)</f>
        <v/>
      </c>
      <c r="G7423">
        <f>Weighting!$H$7</f>
        <v>0</v>
      </c>
      <c r="H7423">
        <f t="array" ref="H7423">FREQUENCY(IF('Data Transformation'!$B$4:$B$8425=B7419,'Data Transformation'!$G$4:$G$8425),'Bin Analysis'!$B7423)</f>
        <v>0</v>
      </c>
      <c r="I7423">
        <f t="shared" ref="I7423:I7441" si="928">H7423-H7422</f>
        <v>0</v>
      </c>
      <c r="J7423">
        <f>IF(I7423=0,0,1)</f>
        <v>0</v>
      </c>
      <c r="K7423">
        <f>J7423*Weighting!$W$7</f>
        <v>0</v>
      </c>
      <c r="M7423" s="14"/>
    </row>
    <row r="7424" spans="1:25" x14ac:dyDescent="0.25">
      <c r="A7424" s="32">
        <f>IF(Weighting!$P$8&gt;0,B7424,"")</f>
        <v>0.58299999999999996</v>
      </c>
      <c r="B7424">
        <f>Weighting!$C$8</f>
        <v>0.58299999999999996</v>
      </c>
      <c r="C7424">
        <f>Weighting!$F$8</f>
        <v>0</v>
      </c>
      <c r="D7424" t="b">
        <f>IF(C7424=1,'Data Transformation'!$G$3+0.5*'Data Transformation'!$W$25,IF(C7425=1,D7425-'Data Transformation'!$W$25,FALSE))</f>
        <v>0</v>
      </c>
      <c r="E7424" t="str">
        <f t="array" ref="E7424">IF(ISLOGICAL(D7424),"",FREQUENCY(IF('Data Transformation'!$B$425:$B$8425='Bin Analysis'!$B7419,'Data Transformation'!$G$425:$G$8425),D7424))</f>
        <v/>
      </c>
      <c r="F7424" t="str">
        <f t="shared" si="927"/>
        <v/>
      </c>
      <c r="G7424">
        <f>Weighting!$H$8</f>
        <v>0</v>
      </c>
      <c r="H7424">
        <f t="array" ref="H7424">FREQUENCY(IF('Data Transformation'!$B$4:$B$8425=B7419,'Data Transformation'!$G$4:$G$8425),'Bin Analysis'!$B7424)</f>
        <v>0</v>
      </c>
      <c r="I7424">
        <f t="shared" si="928"/>
        <v>0</v>
      </c>
      <c r="J7424">
        <f t="shared" ref="J7424:J7441" si="929">IF(I7424=0,0,1)</f>
        <v>0</v>
      </c>
      <c r="K7424">
        <f>J7424*Weighting!$W$8</f>
        <v>0</v>
      </c>
      <c r="M7424" s="14"/>
    </row>
    <row r="7425" spans="1:13" x14ac:dyDescent="0.25">
      <c r="A7425" s="32">
        <f>IF(Weighting!$P$9&gt;0,B7425,"")</f>
        <v>0.71399999999999997</v>
      </c>
      <c r="B7425" s="50">
        <f>Weighting!$C$9</f>
        <v>0.71399999999999997</v>
      </c>
      <c r="C7425">
        <f>Weighting!$F$9</f>
        <v>0</v>
      </c>
      <c r="D7425" t="b">
        <f>IF(C7425=1,'Data Transformation'!$G$3+0.5*'Data Transformation'!$W$25,IF(C7426=1,D7426-'Data Transformation'!$W$25,FALSE))</f>
        <v>0</v>
      </c>
      <c r="E7425" t="str">
        <f t="array" ref="E7425">IF(ISLOGICAL(D7425),"",FREQUENCY(IF('Data Transformation'!$B$425:$B$8425='Bin Analysis'!$B7419,'Data Transformation'!$G$425:$G$8425),D7425))</f>
        <v/>
      </c>
      <c r="F7425" t="str">
        <f t="shared" si="927"/>
        <v/>
      </c>
      <c r="G7425">
        <f>Weighting!$H$9</f>
        <v>0</v>
      </c>
      <c r="H7425">
        <f t="array" ref="H7425">FREQUENCY(IF('Data Transformation'!$B$4:$B$8425=B7419,'Data Transformation'!$G$4:$G$8425),'Bin Analysis'!$B7425)</f>
        <v>0</v>
      </c>
      <c r="I7425">
        <f t="shared" si="928"/>
        <v>0</v>
      </c>
      <c r="J7425">
        <f t="shared" si="929"/>
        <v>0</v>
      </c>
      <c r="K7425">
        <f>J7425*Weighting!$W$9</f>
        <v>0</v>
      </c>
      <c r="M7425" s="14"/>
    </row>
    <row r="7426" spans="1:13" x14ac:dyDescent="0.25">
      <c r="A7426" s="32">
        <f>IF(Weighting!$P$10&gt;0,B7426,"")</f>
        <v>0.84499999999999997</v>
      </c>
      <c r="B7426">
        <f>Weighting!$C$10</f>
        <v>0.84499999999999997</v>
      </c>
      <c r="C7426">
        <f>Weighting!$F$10</f>
        <v>0</v>
      </c>
      <c r="D7426" t="b">
        <f>IF(C7426=1,'Data Transformation'!$G$3+0.5*'Data Transformation'!$W$25,IF(C7427=1,D7427-'Data Transformation'!$W$25,FALSE))</f>
        <v>0</v>
      </c>
      <c r="E7426" t="str">
        <f t="array" ref="E7426">IF(ISLOGICAL(D7426),"",FREQUENCY(IF('Data Transformation'!$B$425:$B$8425='Bin Analysis'!$B7419,'Data Transformation'!$G$425:$G$8425),D7426))</f>
        <v/>
      </c>
      <c r="F7426" t="str">
        <f t="shared" si="927"/>
        <v/>
      </c>
      <c r="G7426">
        <f>Weighting!$H$10</f>
        <v>0</v>
      </c>
      <c r="H7426">
        <f t="array" ref="H7426">FREQUENCY(IF('Data Transformation'!$B$4:$B$8425=B7419,'Data Transformation'!$G$4:$G$8425),'Bin Analysis'!$B7426)</f>
        <v>1</v>
      </c>
      <c r="I7426">
        <f t="shared" si="928"/>
        <v>1</v>
      </c>
      <c r="J7426">
        <f t="shared" si="929"/>
        <v>1</v>
      </c>
      <c r="K7426">
        <f>J7426*Weighting!$W$10</f>
        <v>3</v>
      </c>
      <c r="M7426" s="14"/>
    </row>
    <row r="7427" spans="1:13" x14ac:dyDescent="0.25">
      <c r="A7427" s="32">
        <f>IF(Weighting!$P$11&gt;0,B7427,"")</f>
        <v>0.97599999999999998</v>
      </c>
      <c r="B7427">
        <f>Weighting!$C$11</f>
        <v>0.97599999999999998</v>
      </c>
      <c r="C7427">
        <f>Weighting!$F$11</f>
        <v>0</v>
      </c>
      <c r="D7427">
        <f>IF(C7427=1,'Data Transformation'!$G$3+0.5*'Data Transformation'!$W$25,IF(C7428=1,D7428-'Data Transformation'!$W$25,FALSE))</f>
        <v>0.86899999999999999</v>
      </c>
      <c r="E7427">
        <f t="array" ref="E7427">IF(ISLOGICAL(D7427),"",FREQUENCY(IF('Data Transformation'!$B$425:$B$8425='Bin Analysis'!$B7419,'Data Transformation'!$G$425:$G$8425),D7427))</f>
        <v>1</v>
      </c>
      <c r="F7427" t="e">
        <f t="shared" si="927"/>
        <v>#VALUE!</v>
      </c>
      <c r="G7427">
        <f>Weighting!$H$11</f>
        <v>0</v>
      </c>
      <c r="H7427">
        <f t="array" ref="H7427">FREQUENCY(IF('Data Transformation'!$B$4:$B$8425=B7419,'Data Transformation'!$G$4:$G$8425),'Bin Analysis'!$B7427)</f>
        <v>3</v>
      </c>
      <c r="I7427">
        <f t="shared" si="928"/>
        <v>2</v>
      </c>
      <c r="J7427">
        <f t="shared" si="929"/>
        <v>1</v>
      </c>
      <c r="K7427">
        <f>J7427*Weighting!$W$11</f>
        <v>2</v>
      </c>
      <c r="M7427" s="14"/>
    </row>
    <row r="7428" spans="1:13" x14ac:dyDescent="0.25">
      <c r="A7428" s="32">
        <f>IF(Weighting!$P$12&gt;0,B7428,"")</f>
        <v>1.107</v>
      </c>
      <c r="B7428">
        <f>Weighting!$C$12</f>
        <v>1.107</v>
      </c>
      <c r="C7428">
        <f>Weighting!$F$12</f>
        <v>1</v>
      </c>
      <c r="D7428">
        <f>IF(C7428=1,'Data Transformation'!$G$3+0.5*'Data Transformation'!$W$25,IF(C7429=1,D7429-'Data Transformation'!$W$25,FALSE))</f>
        <v>1.131</v>
      </c>
      <c r="E7428">
        <f t="array" ref="E7428">IF(ISLOGICAL(D7428),"",FREQUENCY(IF('Data Transformation'!$B$425:$B$8425='Bin Analysis'!$B7419,'Data Transformation'!$G$425:$G$8425),D7428))</f>
        <v>5</v>
      </c>
      <c r="F7428">
        <f t="shared" si="927"/>
        <v>4</v>
      </c>
      <c r="G7428">
        <f>Weighting!$H$12</f>
        <v>0</v>
      </c>
      <c r="H7428">
        <f t="array" ref="H7428">FREQUENCY(IF('Data Transformation'!$B$4:$B$8425=B7419,'Data Transformation'!$G$4:$G$8425),'Bin Analysis'!$B7428)</f>
        <v>6</v>
      </c>
      <c r="I7428">
        <f t="shared" si="928"/>
        <v>3</v>
      </c>
      <c r="J7428">
        <f t="shared" si="929"/>
        <v>1</v>
      </c>
      <c r="K7428">
        <f>J7428*Weighting!$W$12</f>
        <v>1</v>
      </c>
      <c r="M7428" s="14"/>
    </row>
    <row r="7429" spans="1:13" x14ac:dyDescent="0.25">
      <c r="A7429" s="32">
        <f>IF(Weighting!$P$13&gt;0,B7429,"")</f>
        <v>1.238</v>
      </c>
      <c r="B7429">
        <f>Weighting!$C$13</f>
        <v>1.238</v>
      </c>
      <c r="C7429">
        <f>Weighting!$F$13</f>
        <v>0</v>
      </c>
      <c r="D7429" t="b">
        <f>IF(C7429=1,'Data Transformation'!$G$3+0.5*'Data Transformation'!$W$25,IF(C7430=1,D7430-'Data Transformation'!$W$25,FALSE))</f>
        <v>0</v>
      </c>
      <c r="E7429" t="str">
        <f t="array" ref="E7429">IF(ISLOGICAL(D7429),"",FREQUENCY(IF('Data Transformation'!$B$425:$B$8425='Bin Analysis'!$B7419,'Data Transformation'!$G$425:$G$8425),D7429))</f>
        <v/>
      </c>
      <c r="F7429" t="str">
        <f t="shared" si="927"/>
        <v/>
      </c>
      <c r="G7429">
        <f>Weighting!$H$13</f>
        <v>0</v>
      </c>
      <c r="H7429">
        <f t="array" ref="H7429">FREQUENCY(IF('Data Transformation'!$B$4:$B$8425=B7419,'Data Transformation'!$G$4:$G$8425),'Bin Analysis'!$B7429)</f>
        <v>10</v>
      </c>
      <c r="I7429">
        <f t="shared" si="928"/>
        <v>4</v>
      </c>
      <c r="J7429">
        <f t="shared" si="929"/>
        <v>1</v>
      </c>
      <c r="K7429">
        <f>J7429*Weighting!$W$13</f>
        <v>2</v>
      </c>
      <c r="M7429" s="14"/>
    </row>
    <row r="7430" spans="1:13" x14ac:dyDescent="0.25">
      <c r="A7430" s="32">
        <f>IF(Weighting!$P$14&gt;0,B7430,"")</f>
        <v>1.369</v>
      </c>
      <c r="B7430">
        <f>Weighting!$C$14</f>
        <v>1.369</v>
      </c>
      <c r="C7430">
        <f>Weighting!$F$14</f>
        <v>0</v>
      </c>
      <c r="D7430" t="b">
        <f>IF(C7430=1,'Data Transformation'!$G$3+0.5*'Data Transformation'!$W$25,IF(C7431=1,D7431-'Data Transformation'!$W$25,FALSE))</f>
        <v>0</v>
      </c>
      <c r="E7430" t="str">
        <f t="array" ref="E7430">IF(ISLOGICAL(D7430),"",FREQUENCY(IF('Data Transformation'!$B$425:$B$8425='Bin Analysis'!$B7419,'Data Transformation'!$G$425:$G$8425),D7430))</f>
        <v/>
      </c>
      <c r="F7430" t="str">
        <f t="shared" si="927"/>
        <v/>
      </c>
      <c r="G7430">
        <f>Weighting!$H$14</f>
        <v>0</v>
      </c>
      <c r="H7430">
        <f t="array" ref="H7430">FREQUENCY(IF('Data Transformation'!$B$4:$B$8425=B7419,'Data Transformation'!$G$4:$G$8425),'Bin Analysis'!$B7430)</f>
        <v>10</v>
      </c>
      <c r="I7430">
        <f t="shared" si="928"/>
        <v>0</v>
      </c>
      <c r="J7430">
        <f t="shared" si="929"/>
        <v>0</v>
      </c>
      <c r="K7430">
        <f>J7430*Weighting!$W$14</f>
        <v>0</v>
      </c>
      <c r="M7430" s="14"/>
    </row>
    <row r="7431" spans="1:13" x14ac:dyDescent="0.25">
      <c r="A7431" s="32">
        <f>IF(Weighting!$P$15&gt;0,B7431,"")</f>
        <v>1.5000009999999999</v>
      </c>
      <c r="B7431">
        <f>Weighting!$C$15</f>
        <v>1.5000009999999999</v>
      </c>
      <c r="C7431">
        <f>Weighting!$F$15</f>
        <v>0</v>
      </c>
      <c r="D7431" t="b">
        <f>IF(C7431=1,'Data Transformation'!$G$3+0.5*'Data Transformation'!$W$25,IF(C7432=1,D7432-'Data Transformation'!$W$25,FALSE))</f>
        <v>0</v>
      </c>
      <c r="E7431" t="str">
        <f t="array" ref="E7431">IF(ISLOGICAL(D7431),"",FREQUENCY(IF('Data Transformation'!$B$425:$B$8425='Bin Analysis'!$B7419,'Data Transformation'!$G$425:$G$8425),D7431))</f>
        <v/>
      </c>
      <c r="F7431" t="str">
        <f t="shared" si="927"/>
        <v/>
      </c>
      <c r="G7431">
        <f>Weighting!$H$15</f>
        <v>0</v>
      </c>
      <c r="H7431">
        <f t="array" ref="H7431">FREQUENCY(IF('Data Transformation'!$B$4:$B$8425=B7419,'Data Transformation'!$G$4:$G$8425),'Bin Analysis'!$B7431)</f>
        <v>10</v>
      </c>
      <c r="I7431">
        <f t="shared" si="928"/>
        <v>0</v>
      </c>
      <c r="J7431">
        <f t="shared" si="929"/>
        <v>0</v>
      </c>
      <c r="K7431">
        <f>J7431*Weighting!$W$15</f>
        <v>0</v>
      </c>
      <c r="M7431" s="14"/>
    </row>
    <row r="7432" spans="1:13" x14ac:dyDescent="0.25">
      <c r="A7432" s="32" t="str">
        <f>IF(Weighting!$P$16&gt;0,B7432,"")</f>
        <v/>
      </c>
      <c r="B7432">
        <f>Weighting!$C$16</f>
        <v>1.631</v>
      </c>
      <c r="C7432">
        <f>Weighting!$F$16</f>
        <v>0</v>
      </c>
      <c r="D7432" t="b">
        <f>IF(C7432=1,'Data Transformation'!$G$3+0.5*'Data Transformation'!$W$25,IF(C7433=1,D7433-'Data Transformation'!$W$25,FALSE))</f>
        <v>0</v>
      </c>
      <c r="E7432" t="str">
        <f t="array" ref="E7432">IF(ISLOGICAL(D7432),"",FREQUENCY(IF('Data Transformation'!$B$425:$B$8425='Bin Analysis'!$B7419,'Data Transformation'!$G$425:$G$8425),D7432))</f>
        <v/>
      </c>
      <c r="F7432" t="str">
        <f t="shared" si="927"/>
        <v/>
      </c>
      <c r="G7432">
        <f>Weighting!$H$16</f>
        <v>0</v>
      </c>
      <c r="H7432">
        <f t="array" ref="H7432">FREQUENCY(IF('Data Transformation'!$B$4:$B$8425=B7419,'Data Transformation'!$G$4:$G$8425),'Bin Analysis'!$B7432)</f>
        <v>10</v>
      </c>
      <c r="I7432">
        <f t="shared" si="928"/>
        <v>0</v>
      </c>
      <c r="J7432">
        <f t="shared" si="929"/>
        <v>0</v>
      </c>
      <c r="K7432">
        <f>J7432*Weighting!$W$16</f>
        <v>0</v>
      </c>
      <c r="M7432" s="14"/>
    </row>
    <row r="7433" spans="1:13" x14ac:dyDescent="0.25">
      <c r="A7433" s="32" t="str">
        <f>IF(Weighting!$P$17&gt;0,B7433,"")</f>
        <v/>
      </c>
      <c r="B7433">
        <f>Weighting!$C$17</f>
        <v>1.762</v>
      </c>
      <c r="C7433">
        <f>Weighting!$F$17</f>
        <v>0</v>
      </c>
      <c r="D7433" t="b">
        <f>IF(C7433=1,'Data Transformation'!$G$3+0.5*'Data Transformation'!$W$25,IF(C7434=1,D7434-'Data Transformation'!$W$25,FALSE))</f>
        <v>0</v>
      </c>
      <c r="E7433" t="str">
        <f t="array" ref="E7433">IF(ISLOGICAL(D7433),"",FREQUENCY(IF('Data Transformation'!$B$425:$B$8425='Bin Analysis'!$B7419,'Data Transformation'!$G$425:$G$8425),D7433))</f>
        <v/>
      </c>
      <c r="F7433" t="str">
        <f t="shared" si="927"/>
        <v/>
      </c>
      <c r="G7433">
        <f>Weighting!$H$17</f>
        <v>0</v>
      </c>
      <c r="H7433">
        <f t="array" ref="H7433">FREQUENCY(IF('Data Transformation'!$B$4:$B$8425=B7419,'Data Transformation'!$G$4:$G$8425),'Bin Analysis'!$B7433)</f>
        <v>10</v>
      </c>
      <c r="I7433">
        <f t="shared" si="928"/>
        <v>0</v>
      </c>
      <c r="J7433">
        <f t="shared" si="929"/>
        <v>0</v>
      </c>
      <c r="K7433">
        <f>J7433*Weighting!$W$17</f>
        <v>0</v>
      </c>
      <c r="M7433" s="14"/>
    </row>
    <row r="7434" spans="1:13" x14ac:dyDescent="0.25">
      <c r="A7434" s="32" t="str">
        <f>IF(Weighting!$P$18&gt;0,B7434,"")</f>
        <v/>
      </c>
      <c r="B7434">
        <f>Weighting!$C$18</f>
        <v>1.893</v>
      </c>
      <c r="C7434">
        <f>Weighting!$F$18</f>
        <v>0</v>
      </c>
      <c r="D7434" t="b">
        <f>IF(C7434=1,'Data Transformation'!$G$3+0.5*'Data Transformation'!$W$25,IF(C7435=1,D7435-'Data Transformation'!$W$25,FALSE))</f>
        <v>0</v>
      </c>
      <c r="E7434" t="str">
        <f t="array" ref="E7434">IF(ISLOGICAL(D7434),"",FREQUENCY(IF('Data Transformation'!$B$425:$B$8425='Bin Analysis'!$B7419,'Data Transformation'!$G$425:$G$8425),D7434))</f>
        <v/>
      </c>
      <c r="F7434" t="str">
        <f t="shared" si="927"/>
        <v/>
      </c>
      <c r="G7434">
        <f>Weighting!$H$18</f>
        <v>0</v>
      </c>
      <c r="H7434">
        <f t="array" ref="H7434">FREQUENCY(IF('Data Transformation'!$B$4:$B$8425=B7419,'Data Transformation'!$G$4:$G$8425),'Bin Analysis'!$B7434)</f>
        <v>10</v>
      </c>
      <c r="I7434">
        <f t="shared" si="928"/>
        <v>0</v>
      </c>
      <c r="J7434">
        <f t="shared" si="929"/>
        <v>0</v>
      </c>
      <c r="K7434">
        <f>J7434*Weighting!$W$18</f>
        <v>0</v>
      </c>
      <c r="M7434" s="14"/>
    </row>
    <row r="7435" spans="1:13" x14ac:dyDescent="0.25">
      <c r="A7435" s="32" t="str">
        <f>IF(Weighting!$P$19&gt;0,B7435,"")</f>
        <v/>
      </c>
      <c r="B7435">
        <f>Weighting!$C$19</f>
        <v>2.024</v>
      </c>
      <c r="C7435">
        <f>Weighting!$F$19</f>
        <v>0</v>
      </c>
      <c r="D7435" t="b">
        <f>IF(C7435=1,'Data Transformation'!$G$3+0.5*'Data Transformation'!$W$25,IF(C7436=1,D7436-'Data Transformation'!$W$25,FALSE))</f>
        <v>0</v>
      </c>
      <c r="E7435" t="str">
        <f t="array" ref="E7435">IF(ISLOGICAL(D7435),"",FREQUENCY(IF('Data Transformation'!$B$425:$B$8425='Bin Analysis'!$B7419,'Data Transformation'!$G$425:$G$8425),D7435))</f>
        <v/>
      </c>
      <c r="F7435" t="str">
        <f t="shared" si="927"/>
        <v/>
      </c>
      <c r="G7435">
        <f>Weighting!$H$19</f>
        <v>0</v>
      </c>
      <c r="H7435">
        <f t="array" ref="H7435">FREQUENCY(IF('Data Transformation'!$B$4:$B$8425=B7419,'Data Transformation'!$G$4:$G$8425),'Bin Analysis'!$B7435)</f>
        <v>10</v>
      </c>
      <c r="I7435">
        <f t="shared" si="928"/>
        <v>0</v>
      </c>
      <c r="J7435">
        <f t="shared" si="929"/>
        <v>0</v>
      </c>
      <c r="K7435">
        <f>J7435*Weighting!$W$19</f>
        <v>0</v>
      </c>
      <c r="M7435" s="14"/>
    </row>
    <row r="7436" spans="1:13" x14ac:dyDescent="0.25">
      <c r="A7436" s="32" t="str">
        <f>IF(Weighting!$P$20&gt;0,B7436,"")</f>
        <v/>
      </c>
      <c r="B7436">
        <f>Weighting!$C$20</f>
        <v>2.1550000000000002</v>
      </c>
      <c r="C7436">
        <f>Weighting!$F$20</f>
        <v>0</v>
      </c>
      <c r="D7436" t="b">
        <f>IF(C7436=1,'Data Transformation'!$G$3+0.5*'Data Transformation'!$W$25,IF(C7437=1,D7437-'Data Transformation'!$W$25,FALSE))</f>
        <v>0</v>
      </c>
      <c r="E7436" t="str">
        <f t="array" ref="E7436">IF(ISLOGICAL(D7436),"",FREQUENCY(IF('Data Transformation'!$B$425:$B$8425='Bin Analysis'!$B7419,'Data Transformation'!$G$425:$G$8425),D7436))</f>
        <v/>
      </c>
      <c r="F7436" t="str">
        <f t="shared" si="927"/>
        <v/>
      </c>
      <c r="G7436">
        <f>Weighting!$H$20</f>
        <v>0</v>
      </c>
      <c r="H7436">
        <f t="array" ref="H7436">FREQUENCY(IF('Data Transformation'!$B$4:$B$8425=B7419,'Data Transformation'!$G$4:$G$8425),'Bin Analysis'!$B7436)</f>
        <v>10</v>
      </c>
      <c r="I7436">
        <f t="shared" si="928"/>
        <v>0</v>
      </c>
      <c r="J7436">
        <f t="shared" si="929"/>
        <v>0</v>
      </c>
      <c r="K7436">
        <f>J7436*Weighting!$W$20</f>
        <v>0</v>
      </c>
      <c r="M7436" s="14"/>
    </row>
    <row r="7437" spans="1:13" x14ac:dyDescent="0.25">
      <c r="A7437" s="32" t="str">
        <f>IF(Weighting!$P$21&gt;0,B7437,"")</f>
        <v/>
      </c>
      <c r="B7437">
        <f>Weighting!$C$21</f>
        <v>2.2860000000000005</v>
      </c>
      <c r="C7437">
        <f>Weighting!$F$21</f>
        <v>0</v>
      </c>
      <c r="D7437" t="b">
        <f>IF(C7437=1,'Data Transformation'!$G$3+0.5*'Data Transformation'!$W$25,IF(C7438=1,D7438-'Data Transformation'!$W$25,FALSE))</f>
        <v>0</v>
      </c>
      <c r="E7437" t="str">
        <f t="array" ref="E7437">IF(ISLOGICAL(D7437),"",FREQUENCY(IF('Data Transformation'!$B$425:$B$8425='Bin Analysis'!$B7419,'Data Transformation'!$G$425:$G$8425),D7437))</f>
        <v/>
      </c>
      <c r="F7437" t="str">
        <f t="shared" si="927"/>
        <v/>
      </c>
      <c r="G7437">
        <f>Weighting!$H$21</f>
        <v>0</v>
      </c>
      <c r="H7437">
        <f t="array" ref="H7437">FREQUENCY(IF('Data Transformation'!$B$4:$B$8425=B7419,'Data Transformation'!$G$4:$G$8425),'Bin Analysis'!$B7437)</f>
        <v>10</v>
      </c>
      <c r="I7437">
        <f t="shared" si="928"/>
        <v>0</v>
      </c>
      <c r="J7437">
        <f t="shared" si="929"/>
        <v>0</v>
      </c>
      <c r="K7437">
        <f>J7437*Weighting!$W$21</f>
        <v>0</v>
      </c>
      <c r="M7437" s="14"/>
    </row>
    <row r="7438" spans="1:13" x14ac:dyDescent="0.25">
      <c r="A7438" s="32" t="str">
        <f>IF(Weighting!$P$22&gt;0,B7438,"")</f>
        <v/>
      </c>
      <c r="B7438">
        <f>Weighting!$C$22</f>
        <v>2.4170000000000007</v>
      </c>
      <c r="C7438">
        <f>Weighting!$F$22</f>
        <v>0</v>
      </c>
      <c r="D7438" t="b">
        <f>IF(C7438=1,'Data Transformation'!$G$3+0.5*'Data Transformation'!$W$25,IF(C7439=1,D7439-'Data Transformation'!$W$25,FALSE))</f>
        <v>0</v>
      </c>
      <c r="E7438" t="str">
        <f t="array" ref="E7438">IF(ISLOGICAL(D7438),"",FREQUENCY(IF('Data Transformation'!$B$425:$B$8425='Bin Analysis'!$B7419,'Data Transformation'!$G$425:$G$8425),D7438))</f>
        <v/>
      </c>
      <c r="F7438" t="str">
        <f t="shared" si="927"/>
        <v/>
      </c>
      <c r="G7438">
        <f>Weighting!$H$22</f>
        <v>0</v>
      </c>
      <c r="H7438">
        <f t="array" ref="H7438">FREQUENCY(IF('Data Transformation'!$B$4:$B$8425=B7419,'Data Transformation'!$G$4:$G$8425),'Bin Analysis'!$B7438)</f>
        <v>10</v>
      </c>
      <c r="I7438">
        <f t="shared" si="928"/>
        <v>0</v>
      </c>
      <c r="J7438">
        <f t="shared" si="929"/>
        <v>0</v>
      </c>
      <c r="K7438">
        <f>J7438*Weighting!$W$22</f>
        <v>0</v>
      </c>
      <c r="M7438" s="14"/>
    </row>
    <row r="7439" spans="1:13" x14ac:dyDescent="0.25">
      <c r="A7439" s="32" t="str">
        <f>IF(Weighting!$P$23&gt;0,B7439,"")</f>
        <v/>
      </c>
      <c r="B7439">
        <f>Weighting!$C$23</f>
        <v>2.5480000000000009</v>
      </c>
      <c r="C7439">
        <f>Weighting!$F$23</f>
        <v>0</v>
      </c>
      <c r="D7439" t="b">
        <f>IF(C7439=1,'Data Transformation'!$G$3+0.5*'Data Transformation'!$W$25,IF(C7440=1,D7440-'Data Transformation'!$W$25,FALSE))</f>
        <v>0</v>
      </c>
      <c r="E7439" t="str">
        <f t="array" ref="E7439">IF(ISLOGICAL(D7439),"",FREQUENCY(IF('Data Transformation'!$B$425:$B$8425='Bin Analysis'!$B7419,'Data Transformation'!$G$425:$G$8425),D7439))</f>
        <v/>
      </c>
      <c r="F7439" t="str">
        <f t="shared" si="927"/>
        <v/>
      </c>
      <c r="G7439">
        <f>Weighting!$H$23</f>
        <v>0</v>
      </c>
      <c r="H7439">
        <f t="array" ref="H7439">FREQUENCY(IF('Data Transformation'!$B$4:$B$8425=B7419,'Data Transformation'!$G$4:$G$8425),'Bin Analysis'!$B7439)</f>
        <v>10</v>
      </c>
      <c r="I7439">
        <f t="shared" si="928"/>
        <v>0</v>
      </c>
      <c r="J7439">
        <f t="shared" si="929"/>
        <v>0</v>
      </c>
      <c r="K7439">
        <f>J7439*Weighting!$W$23</f>
        <v>0</v>
      </c>
      <c r="M7439" s="14"/>
    </row>
    <row r="7440" spans="1:13" x14ac:dyDescent="0.25">
      <c r="A7440" s="32" t="str">
        <f>IF(Weighting!$P$24&gt;0,B7440,"")</f>
        <v/>
      </c>
      <c r="B7440">
        <f>Weighting!$C$24</f>
        <v>2.6790000000000012</v>
      </c>
      <c r="C7440">
        <f>Weighting!$F$24</f>
        <v>0</v>
      </c>
      <c r="D7440" t="b">
        <f>IF(C7440=1,'Data Transformation'!$G$3+0.5*'Data Transformation'!$W$25,IF(C7441=1,D7441-'Data Transformation'!$W$25,FALSE))</f>
        <v>0</v>
      </c>
      <c r="E7440" t="str">
        <f t="array" ref="E7440">IF(ISLOGICAL(D7440),"",FREQUENCY(IF('Data Transformation'!$B$425:$B$8425='Bin Analysis'!$B7419,'Data Transformation'!$G$425:$G$8425),D7440))</f>
        <v/>
      </c>
      <c r="F7440" t="str">
        <f t="shared" si="927"/>
        <v/>
      </c>
      <c r="G7440">
        <f>Weighting!$H$24</f>
        <v>0</v>
      </c>
      <c r="H7440">
        <f t="array" ref="H7440">FREQUENCY(IF('Data Transformation'!$B$4:$B$8425=B7419,'Data Transformation'!$G$4:$G$8425),'Bin Analysis'!$B7440)</f>
        <v>10</v>
      </c>
      <c r="I7440">
        <f t="shared" si="928"/>
        <v>0</v>
      </c>
      <c r="J7440">
        <f t="shared" si="929"/>
        <v>0</v>
      </c>
      <c r="K7440">
        <f>J7440*Weighting!$W$24</f>
        <v>0</v>
      </c>
      <c r="M7440" s="14"/>
    </row>
    <row r="7441" spans="1:25" x14ac:dyDescent="0.25">
      <c r="A7441" s="32" t="str">
        <f>IF(Weighting!$P$25&gt;0,B7441,"")</f>
        <v/>
      </c>
      <c r="B7441">
        <f>Weighting!$C$25</f>
        <v>2.8100000000000014</v>
      </c>
      <c r="C7441">
        <f>Weighting!$F$25</f>
        <v>0</v>
      </c>
      <c r="D7441" t="b">
        <f>IF(C7441=1,'Data Transformation'!$G$3+0.5*'Data Transformation'!$W$25,IF(C7442=1,D7442-'Data Transformation'!$W$25,FALSE))</f>
        <v>0</v>
      </c>
      <c r="E7441" t="str">
        <f t="array" ref="E7441">IF(ISLOGICAL(D7441),"",FREQUENCY(IF('Data Transformation'!$B$425:$B$8425='Bin Analysis'!$B7419,'Data Transformation'!$G$425:$G$8425),D7441))</f>
        <v/>
      </c>
      <c r="F7441" t="str">
        <f t="shared" si="927"/>
        <v/>
      </c>
      <c r="G7441">
        <f>Weighting!$H$25</f>
        <v>0</v>
      </c>
      <c r="H7441">
        <f t="array" ref="H7441">FREQUENCY(IF('Data Transformation'!$B$4:$B$8425=B7419,'Data Transformation'!$G$4:$G$8425),'Bin Analysis'!$B7441)</f>
        <v>10</v>
      </c>
      <c r="I7441">
        <f t="shared" si="928"/>
        <v>0</v>
      </c>
      <c r="J7441">
        <f t="shared" si="929"/>
        <v>0</v>
      </c>
      <c r="K7441">
        <f>J7441*Weighting!$W$25</f>
        <v>0</v>
      </c>
      <c r="M7441" s="14"/>
    </row>
    <row r="7442" spans="1:25" x14ac:dyDescent="0.25">
      <c r="N7442" s="55"/>
      <c r="O7442"/>
      <c r="P7442"/>
      <c r="Q7442"/>
      <c r="R7442"/>
    </row>
    <row r="7443" spans="1:25" ht="23.25" x14ac:dyDescent="0.35">
      <c r="A7443" s="21" t="s">
        <v>0</v>
      </c>
      <c r="B7443" s="21">
        <f>IFERROR(VLOOKUP(C7443,'Data Transformation'!$L$6:$M$426,2,FALSE),"")</f>
        <v>310</v>
      </c>
      <c r="C7443" s="21">
        <f>C7419+1</f>
        <v>310</v>
      </c>
      <c r="D7443" s="21"/>
      <c r="E7443" s="21"/>
      <c r="F7443" s="21"/>
      <c r="G7443" s="21"/>
      <c r="H7443" s="22"/>
      <c r="I7443" s="22"/>
      <c r="J7443" s="22"/>
      <c r="K7443" s="21"/>
      <c r="L7443" s="21">
        <f>B7443</f>
        <v>310</v>
      </c>
      <c r="M7443" s="23">
        <f>INDEX('Data Transformation'!$O$4:$O$424,MATCH($B7443,'Data Transformation'!$M$4:$M$424,0),MATCH($M$2,'Data Transformation'!$O$3,0))</f>
        <v>5</v>
      </c>
      <c r="N7443" s="27">
        <f>IF('Input and Summary Results'!$J$16="minimum",'Bin Analysis'!X7444/(M7443-1),'Bin Analysis'!Y7443/('Bin Analysis'!M7443-1))</f>
        <v>0</v>
      </c>
      <c r="O7443" s="27">
        <f>IF(M7443=FALSE,NA(),(VLOOKUP(1,C7446:K7465,4,FALSE))/(M7443-1))</f>
        <v>0</v>
      </c>
      <c r="P7443" s="27">
        <f>IF(M7443=FALSE,NA(),SUM(J7446:J7465)/Weighting!$S$5)</f>
        <v>0.3</v>
      </c>
      <c r="Q7443" s="27">
        <f>IF(M7443=FALSE,NA(),SUM(K7446:K7465)/Weighting!$S$6)</f>
        <v>0.30434782608695654</v>
      </c>
      <c r="R7443" s="27">
        <f>IF(M7443=FALSE,NA(),(VLOOKUP(1,G7446:K7465,3,FALSE))/(M7443-1))</f>
        <v>0</v>
      </c>
      <c r="S7443" s="22" t="str">
        <f>IF(M7443=FALSE,NA(),IF(SUM(J7446:J7465)=2,"yes","no"))</f>
        <v>no</v>
      </c>
      <c r="X7443" s="2" cm="2">
        <f t="array" ref="X7443:X7444">FREQUENCY(IF('Data Transformation'!$B$425:$B$6424='Bin Analysis'!L7443,'Data Transformation'!$G$425:$G$6424),'Data Transformation'!$U$11)</f>
        <v>4</v>
      </c>
      <c r="Y7443" s="2" cm="2">
        <f t="array" ref="Y7443:Y7444">FREQUENCY(IF('Data Transformation'!$B$425:$B$6424='Bin Analysis'!L7443,'Data Transformation'!$G$425:$G$6424),'Data Transformation'!$U$12)</f>
        <v>4</v>
      </c>
    </row>
    <row r="7444" spans="1:25" x14ac:dyDescent="0.25">
      <c r="A7444" s="14" t="s">
        <v>66</v>
      </c>
      <c r="B7444" t="s">
        <v>47</v>
      </c>
      <c r="C7444" t="s">
        <v>5</v>
      </c>
      <c r="D7444" t="s">
        <v>99</v>
      </c>
      <c r="E7444" t="s">
        <v>100</v>
      </c>
      <c r="F7444" t="s">
        <v>101</v>
      </c>
      <c r="G7444" t="s">
        <v>69</v>
      </c>
      <c r="H7444" t="s">
        <v>31</v>
      </c>
      <c r="I7444" t="s">
        <v>32</v>
      </c>
      <c r="J7444" t="s">
        <v>46</v>
      </c>
      <c r="K7444" s="14" t="s">
        <v>45</v>
      </c>
      <c r="M7444" s="14"/>
      <c r="X7444" s="2">
        <v>0</v>
      </c>
      <c r="Y7444" s="2">
        <v>0</v>
      </c>
    </row>
    <row r="7445" spans="1:25" x14ac:dyDescent="0.25">
      <c r="A7445" s="32"/>
      <c r="D7445" t="b">
        <f>IF(C7445=1,'Data Transformation'!$G$3+0.5*'Data Transformation'!$W$25,IF(C7446=1,D7446-'Data Transformation'!$W$25,FALSE))</f>
        <v>0</v>
      </c>
      <c r="E7445" t="str">
        <f t="array" ref="E7445">IF(ISLOGICAL(D7445),"",FREQUENCY(IF('Data Transformation'!$B$425:$B$8425='Bin Analysis'!$B7443,'Data Transformation'!$G$425:$G$8425),D7445))</f>
        <v/>
      </c>
      <c r="F7445" t="str">
        <f>IF(ISLOGICAL(D7445),"",E7445-E7444)</f>
        <v/>
      </c>
      <c r="M7445" s="14"/>
    </row>
    <row r="7446" spans="1:25" x14ac:dyDescent="0.25">
      <c r="A7446" s="32">
        <f>IF(Weighting!$P$6&gt;0,B7446,"")</f>
        <v>0.32100000000000001</v>
      </c>
      <c r="B7446">
        <f>Weighting!$C$6</f>
        <v>0.32100000000000001</v>
      </c>
      <c r="C7446">
        <f>Weighting!$F$6</f>
        <v>0</v>
      </c>
      <c r="D7446" t="b">
        <f>IF(C7446=1,'Data Transformation'!$G$3+0.5*'Data Transformation'!$W$25,IF(C7447=1,D7447-'Data Transformation'!$W$25,FALSE))</f>
        <v>0</v>
      </c>
      <c r="E7446" t="str">
        <f t="array" ref="E7446">IF(ISLOGICAL(D7446),"",FREQUENCY(IF('Data Transformation'!$B$425:$B$8425='Bin Analysis'!$B7443,'Data Transformation'!$G$425:$G$8425),D7446))</f>
        <v/>
      </c>
      <c r="F7446" t="str">
        <f>IF(ISLOGICAL(D7446),"",E7446-E7445)</f>
        <v/>
      </c>
      <c r="G7446">
        <f>Weighting!$H$6</f>
        <v>1</v>
      </c>
      <c r="H7446">
        <f t="array" ref="H7446">FREQUENCY(IF('Data Transformation'!$B$4:$B$8425=B7443,'Data Transformation'!$G$4:$G$8425),'Bin Analysis'!$B7446)</f>
        <v>0</v>
      </c>
      <c r="I7446">
        <f>H7446-H7445</f>
        <v>0</v>
      </c>
      <c r="J7446">
        <f>IF(I7446=0,0,1)</f>
        <v>0</v>
      </c>
      <c r="K7446">
        <f>J7446*Weighting!$W$6</f>
        <v>0</v>
      </c>
      <c r="M7446" s="14"/>
    </row>
    <row r="7447" spans="1:25" x14ac:dyDescent="0.25">
      <c r="A7447" s="32">
        <f>IF(Weighting!$P$7&gt;0,B7447,"")</f>
        <v>0.45200000000000001</v>
      </c>
      <c r="B7447">
        <f>Weighting!$C$7</f>
        <v>0.45200000000000001</v>
      </c>
      <c r="C7447">
        <f>Weighting!$F$7</f>
        <v>0</v>
      </c>
      <c r="D7447" t="b">
        <f>IF(C7447=1,'Data Transformation'!$G$3+0.5*'Data Transformation'!$W$25,IF(C7448=1,D7448-'Data Transformation'!$W$25,FALSE))</f>
        <v>0</v>
      </c>
      <c r="E7447" t="str">
        <f t="array" ref="E7447">IF(ISLOGICAL(D7447),"",FREQUENCY(IF('Data Transformation'!$B$425:$B$8425='Bin Analysis'!$B7443,'Data Transformation'!$G$425:$G$8425),D7447))</f>
        <v/>
      </c>
      <c r="F7447" t="str">
        <f t="shared" ref="F7447:F7465" si="930">IF(ISLOGICAL(D7447),"",E7447-E7446)</f>
        <v/>
      </c>
      <c r="G7447">
        <f>Weighting!$H$7</f>
        <v>0</v>
      </c>
      <c r="H7447">
        <f t="array" ref="H7447">FREQUENCY(IF('Data Transformation'!$B$4:$B$8425=B7443,'Data Transformation'!$G$4:$G$8425),'Bin Analysis'!$B7447)</f>
        <v>0</v>
      </c>
      <c r="I7447">
        <f t="shared" ref="I7447:I7465" si="931">H7447-H7446</f>
        <v>0</v>
      </c>
      <c r="J7447">
        <f>IF(I7447=0,0,1)</f>
        <v>0</v>
      </c>
      <c r="K7447">
        <f>J7447*Weighting!$W$7</f>
        <v>0</v>
      </c>
      <c r="M7447" s="14"/>
    </row>
    <row r="7448" spans="1:25" x14ac:dyDescent="0.25">
      <c r="A7448" s="32">
        <f>IF(Weighting!$P$8&gt;0,B7448,"")</f>
        <v>0.58299999999999996</v>
      </c>
      <c r="B7448">
        <f>Weighting!$C$8</f>
        <v>0.58299999999999996</v>
      </c>
      <c r="C7448">
        <f>Weighting!$F$8</f>
        <v>0</v>
      </c>
      <c r="D7448" t="b">
        <f>IF(C7448=1,'Data Transformation'!$G$3+0.5*'Data Transformation'!$W$25,IF(C7449=1,D7449-'Data Transformation'!$W$25,FALSE))</f>
        <v>0</v>
      </c>
      <c r="E7448" t="str">
        <f t="array" ref="E7448">IF(ISLOGICAL(D7448),"",FREQUENCY(IF('Data Transformation'!$B$425:$B$8425='Bin Analysis'!$B7443,'Data Transformation'!$G$425:$G$8425),D7448))</f>
        <v/>
      </c>
      <c r="F7448" t="str">
        <f t="shared" si="930"/>
        <v/>
      </c>
      <c r="G7448">
        <f>Weighting!$H$8</f>
        <v>0</v>
      </c>
      <c r="H7448">
        <f t="array" ref="H7448">FREQUENCY(IF('Data Transformation'!$B$4:$B$8425=B7443,'Data Transformation'!$G$4:$G$8425),'Bin Analysis'!$B7448)</f>
        <v>0</v>
      </c>
      <c r="I7448">
        <f t="shared" si="931"/>
        <v>0</v>
      </c>
      <c r="J7448">
        <f t="shared" ref="J7448:J7465" si="932">IF(I7448=0,0,1)</f>
        <v>0</v>
      </c>
      <c r="K7448">
        <f>J7448*Weighting!$W$8</f>
        <v>0</v>
      </c>
      <c r="M7448" s="14"/>
    </row>
    <row r="7449" spans="1:25" x14ac:dyDescent="0.25">
      <c r="A7449" s="32">
        <f>IF(Weighting!$P$9&gt;0,B7449,"")</f>
        <v>0.71399999999999997</v>
      </c>
      <c r="B7449" s="50">
        <f>Weighting!$C$9</f>
        <v>0.71399999999999997</v>
      </c>
      <c r="C7449">
        <f>Weighting!$F$9</f>
        <v>0</v>
      </c>
      <c r="D7449" t="b">
        <f>IF(C7449=1,'Data Transformation'!$G$3+0.5*'Data Transformation'!$W$25,IF(C7450=1,D7450-'Data Transformation'!$W$25,FALSE))</f>
        <v>0</v>
      </c>
      <c r="E7449" t="str">
        <f t="array" ref="E7449">IF(ISLOGICAL(D7449),"",FREQUENCY(IF('Data Transformation'!$B$425:$B$8425='Bin Analysis'!$B7443,'Data Transformation'!$G$425:$G$8425),D7449))</f>
        <v/>
      </c>
      <c r="F7449" t="str">
        <f t="shared" si="930"/>
        <v/>
      </c>
      <c r="G7449">
        <f>Weighting!$H$9</f>
        <v>0</v>
      </c>
      <c r="H7449">
        <f t="array" ref="H7449">FREQUENCY(IF('Data Transformation'!$B$4:$B$8425=B7443,'Data Transformation'!$G$4:$G$8425),'Bin Analysis'!$B7449)</f>
        <v>2</v>
      </c>
      <c r="I7449">
        <f t="shared" si="931"/>
        <v>2</v>
      </c>
      <c r="J7449">
        <f t="shared" si="932"/>
        <v>1</v>
      </c>
      <c r="K7449">
        <f>J7449*Weighting!$W$9</f>
        <v>3</v>
      </c>
      <c r="M7449" s="14"/>
    </row>
    <row r="7450" spans="1:25" x14ac:dyDescent="0.25">
      <c r="A7450" s="32">
        <f>IF(Weighting!$P$10&gt;0,B7450,"")</f>
        <v>0.84499999999999997</v>
      </c>
      <c r="B7450">
        <f>Weighting!$C$10</f>
        <v>0.84499999999999997</v>
      </c>
      <c r="C7450">
        <f>Weighting!$F$10</f>
        <v>0</v>
      </c>
      <c r="D7450" t="b">
        <f>IF(C7450=1,'Data Transformation'!$G$3+0.5*'Data Transformation'!$W$25,IF(C7451=1,D7451-'Data Transformation'!$W$25,FALSE))</f>
        <v>0</v>
      </c>
      <c r="E7450" t="str">
        <f t="array" ref="E7450">IF(ISLOGICAL(D7450),"",FREQUENCY(IF('Data Transformation'!$B$425:$B$8425='Bin Analysis'!$B7443,'Data Transformation'!$G$425:$G$8425),D7450))</f>
        <v/>
      </c>
      <c r="F7450" t="str">
        <f t="shared" si="930"/>
        <v/>
      </c>
      <c r="G7450">
        <f>Weighting!$H$10</f>
        <v>0</v>
      </c>
      <c r="H7450">
        <f t="array" ref="H7450">FREQUENCY(IF('Data Transformation'!$B$4:$B$8425=B7443,'Data Transformation'!$G$4:$G$8425),'Bin Analysis'!$B7450)</f>
        <v>4</v>
      </c>
      <c r="I7450">
        <f t="shared" si="931"/>
        <v>2</v>
      </c>
      <c r="J7450">
        <f t="shared" si="932"/>
        <v>1</v>
      </c>
      <c r="K7450">
        <f>J7450*Weighting!$W$10</f>
        <v>3</v>
      </c>
      <c r="M7450" s="14"/>
    </row>
    <row r="7451" spans="1:25" x14ac:dyDescent="0.25">
      <c r="A7451" s="32">
        <f>IF(Weighting!$P$11&gt;0,B7451,"")</f>
        <v>0.97599999999999998</v>
      </c>
      <c r="B7451">
        <f>Weighting!$C$11</f>
        <v>0.97599999999999998</v>
      </c>
      <c r="C7451">
        <f>Weighting!$F$11</f>
        <v>0</v>
      </c>
      <c r="D7451">
        <f>IF(C7451=1,'Data Transformation'!$G$3+0.5*'Data Transformation'!$W$25,IF(C7452=1,D7452-'Data Transformation'!$W$25,FALSE))</f>
        <v>0.86899999999999999</v>
      </c>
      <c r="E7451">
        <f t="array" ref="E7451">IF(ISLOGICAL(D7451),"",FREQUENCY(IF('Data Transformation'!$B$425:$B$8425='Bin Analysis'!$B7443,'Data Transformation'!$G$425:$G$8425),D7451))</f>
        <v>4</v>
      </c>
      <c r="F7451" t="e">
        <f t="shared" si="930"/>
        <v>#VALUE!</v>
      </c>
      <c r="G7451">
        <f>Weighting!$H$11</f>
        <v>0</v>
      </c>
      <c r="H7451">
        <f t="array" ref="H7451">FREQUENCY(IF('Data Transformation'!$B$4:$B$8425=B7443,'Data Transformation'!$G$4:$G$8425),'Bin Analysis'!$B7451)</f>
        <v>4</v>
      </c>
      <c r="I7451">
        <f t="shared" si="931"/>
        <v>0</v>
      </c>
      <c r="J7451">
        <f t="shared" si="932"/>
        <v>0</v>
      </c>
      <c r="K7451">
        <f>J7451*Weighting!$W$11</f>
        <v>0</v>
      </c>
      <c r="M7451" s="14"/>
    </row>
    <row r="7452" spans="1:25" x14ac:dyDescent="0.25">
      <c r="A7452" s="32">
        <f>IF(Weighting!$P$12&gt;0,B7452,"")</f>
        <v>1.107</v>
      </c>
      <c r="B7452">
        <f>Weighting!$C$12</f>
        <v>1.107</v>
      </c>
      <c r="C7452">
        <f>Weighting!$F$12</f>
        <v>1</v>
      </c>
      <c r="D7452">
        <f>IF(C7452=1,'Data Transformation'!$G$3+0.5*'Data Transformation'!$W$25,IF(C7453=1,D7453-'Data Transformation'!$W$25,FALSE))</f>
        <v>1.131</v>
      </c>
      <c r="E7452">
        <f t="array" ref="E7452">IF(ISLOGICAL(D7452),"",FREQUENCY(IF('Data Transformation'!$B$425:$B$8425='Bin Analysis'!$B7443,'Data Transformation'!$G$425:$G$8425),D7452))</f>
        <v>4</v>
      </c>
      <c r="F7452">
        <f t="shared" si="930"/>
        <v>0</v>
      </c>
      <c r="G7452">
        <f>Weighting!$H$12</f>
        <v>0</v>
      </c>
      <c r="H7452">
        <f t="array" ref="H7452">FREQUENCY(IF('Data Transformation'!$B$4:$B$8425=B7443,'Data Transformation'!$G$4:$G$8425),'Bin Analysis'!$B7452)</f>
        <v>5</v>
      </c>
      <c r="I7452">
        <f t="shared" si="931"/>
        <v>1</v>
      </c>
      <c r="J7452">
        <f t="shared" si="932"/>
        <v>1</v>
      </c>
      <c r="K7452">
        <f>J7452*Weighting!$W$12</f>
        <v>1</v>
      </c>
      <c r="M7452" s="14"/>
    </row>
    <row r="7453" spans="1:25" x14ac:dyDescent="0.25">
      <c r="A7453" s="32">
        <f>IF(Weighting!$P$13&gt;0,B7453,"")</f>
        <v>1.238</v>
      </c>
      <c r="B7453">
        <f>Weighting!$C$13</f>
        <v>1.238</v>
      </c>
      <c r="C7453">
        <f>Weighting!$F$13</f>
        <v>0</v>
      </c>
      <c r="D7453" t="b">
        <f>IF(C7453=1,'Data Transformation'!$G$3+0.5*'Data Transformation'!$W$25,IF(C7454=1,D7454-'Data Transformation'!$W$25,FALSE))</f>
        <v>0</v>
      </c>
      <c r="E7453" t="str">
        <f t="array" ref="E7453">IF(ISLOGICAL(D7453),"",FREQUENCY(IF('Data Transformation'!$B$425:$B$8425='Bin Analysis'!$B7443,'Data Transformation'!$G$425:$G$8425),D7453))</f>
        <v/>
      </c>
      <c r="F7453" t="str">
        <f t="shared" si="930"/>
        <v/>
      </c>
      <c r="G7453">
        <f>Weighting!$H$13</f>
        <v>0</v>
      </c>
      <c r="H7453">
        <f t="array" ref="H7453">FREQUENCY(IF('Data Transformation'!$B$4:$B$8425=B7443,'Data Transformation'!$G$4:$G$8425),'Bin Analysis'!$B7453)</f>
        <v>5</v>
      </c>
      <c r="I7453">
        <f t="shared" si="931"/>
        <v>0</v>
      </c>
      <c r="J7453">
        <f t="shared" si="932"/>
        <v>0</v>
      </c>
      <c r="K7453">
        <f>J7453*Weighting!$W$13</f>
        <v>0</v>
      </c>
      <c r="M7453" s="14"/>
    </row>
    <row r="7454" spans="1:25" x14ac:dyDescent="0.25">
      <c r="A7454" s="32">
        <f>IF(Weighting!$P$14&gt;0,B7454,"")</f>
        <v>1.369</v>
      </c>
      <c r="B7454">
        <f>Weighting!$C$14</f>
        <v>1.369</v>
      </c>
      <c r="C7454">
        <f>Weighting!$F$14</f>
        <v>0</v>
      </c>
      <c r="D7454" t="b">
        <f>IF(C7454=1,'Data Transformation'!$G$3+0.5*'Data Transformation'!$W$25,IF(C7455=1,D7455-'Data Transformation'!$W$25,FALSE))</f>
        <v>0</v>
      </c>
      <c r="E7454" t="str">
        <f t="array" ref="E7454">IF(ISLOGICAL(D7454),"",FREQUENCY(IF('Data Transformation'!$B$425:$B$8425='Bin Analysis'!$B7443,'Data Transformation'!$G$425:$G$8425),D7454))</f>
        <v/>
      </c>
      <c r="F7454" t="str">
        <f t="shared" si="930"/>
        <v/>
      </c>
      <c r="G7454">
        <f>Weighting!$H$14</f>
        <v>0</v>
      </c>
      <c r="H7454">
        <f t="array" ref="H7454">FREQUENCY(IF('Data Transformation'!$B$4:$B$8425=B7443,'Data Transformation'!$G$4:$G$8425),'Bin Analysis'!$B7454)</f>
        <v>5</v>
      </c>
      <c r="I7454">
        <f t="shared" si="931"/>
        <v>0</v>
      </c>
      <c r="J7454">
        <f t="shared" si="932"/>
        <v>0</v>
      </c>
      <c r="K7454">
        <f>J7454*Weighting!$W$14</f>
        <v>0</v>
      </c>
      <c r="M7454" s="14"/>
    </row>
    <row r="7455" spans="1:25" x14ac:dyDescent="0.25">
      <c r="A7455" s="32">
        <f>IF(Weighting!$P$15&gt;0,B7455,"")</f>
        <v>1.5000009999999999</v>
      </c>
      <c r="B7455">
        <f>Weighting!$C$15</f>
        <v>1.5000009999999999</v>
      </c>
      <c r="C7455">
        <f>Weighting!$F$15</f>
        <v>0</v>
      </c>
      <c r="D7455" t="b">
        <f>IF(C7455=1,'Data Transformation'!$G$3+0.5*'Data Transformation'!$W$25,IF(C7456=1,D7456-'Data Transformation'!$W$25,FALSE))</f>
        <v>0</v>
      </c>
      <c r="E7455" t="str">
        <f t="array" ref="E7455">IF(ISLOGICAL(D7455),"",FREQUENCY(IF('Data Transformation'!$B$425:$B$8425='Bin Analysis'!$B7443,'Data Transformation'!$G$425:$G$8425),D7455))</f>
        <v/>
      </c>
      <c r="F7455" t="str">
        <f t="shared" si="930"/>
        <v/>
      </c>
      <c r="G7455">
        <f>Weighting!$H$15</f>
        <v>0</v>
      </c>
      <c r="H7455">
        <f t="array" ref="H7455">FREQUENCY(IF('Data Transformation'!$B$4:$B$8425=B7443,'Data Transformation'!$G$4:$G$8425),'Bin Analysis'!$B7455)</f>
        <v>5</v>
      </c>
      <c r="I7455">
        <f t="shared" si="931"/>
        <v>0</v>
      </c>
      <c r="J7455">
        <f t="shared" si="932"/>
        <v>0</v>
      </c>
      <c r="K7455">
        <f>J7455*Weighting!$W$15</f>
        <v>0</v>
      </c>
      <c r="M7455" s="14"/>
    </row>
    <row r="7456" spans="1:25" x14ac:dyDescent="0.25">
      <c r="A7456" s="32" t="str">
        <f>IF(Weighting!$P$16&gt;0,B7456,"")</f>
        <v/>
      </c>
      <c r="B7456">
        <f>Weighting!$C$16</f>
        <v>1.631</v>
      </c>
      <c r="C7456">
        <f>Weighting!$F$16</f>
        <v>0</v>
      </c>
      <c r="D7456" t="b">
        <f>IF(C7456=1,'Data Transformation'!$G$3+0.5*'Data Transformation'!$W$25,IF(C7457=1,D7457-'Data Transformation'!$W$25,FALSE))</f>
        <v>0</v>
      </c>
      <c r="E7456" t="str">
        <f t="array" ref="E7456">IF(ISLOGICAL(D7456),"",FREQUENCY(IF('Data Transformation'!$B$425:$B$8425='Bin Analysis'!$B7443,'Data Transformation'!$G$425:$G$8425),D7456))</f>
        <v/>
      </c>
      <c r="F7456" t="str">
        <f t="shared" si="930"/>
        <v/>
      </c>
      <c r="G7456">
        <f>Weighting!$H$16</f>
        <v>0</v>
      </c>
      <c r="H7456">
        <f t="array" ref="H7456">FREQUENCY(IF('Data Transformation'!$B$4:$B$8425=B7443,'Data Transformation'!$G$4:$G$8425),'Bin Analysis'!$B7456)</f>
        <v>5</v>
      </c>
      <c r="I7456">
        <f t="shared" si="931"/>
        <v>0</v>
      </c>
      <c r="J7456">
        <f t="shared" si="932"/>
        <v>0</v>
      </c>
      <c r="K7456">
        <f>J7456*Weighting!$W$16</f>
        <v>0</v>
      </c>
      <c r="M7456" s="14"/>
    </row>
    <row r="7457" spans="1:25" x14ac:dyDescent="0.25">
      <c r="A7457" s="32" t="str">
        <f>IF(Weighting!$P$17&gt;0,B7457,"")</f>
        <v/>
      </c>
      <c r="B7457">
        <f>Weighting!$C$17</f>
        <v>1.762</v>
      </c>
      <c r="C7457">
        <f>Weighting!$F$17</f>
        <v>0</v>
      </c>
      <c r="D7457" t="b">
        <f>IF(C7457=1,'Data Transformation'!$G$3+0.5*'Data Transformation'!$W$25,IF(C7458=1,D7458-'Data Transformation'!$W$25,FALSE))</f>
        <v>0</v>
      </c>
      <c r="E7457" t="str">
        <f t="array" ref="E7457">IF(ISLOGICAL(D7457),"",FREQUENCY(IF('Data Transformation'!$B$425:$B$8425='Bin Analysis'!$B7443,'Data Transformation'!$G$425:$G$8425),D7457))</f>
        <v/>
      </c>
      <c r="F7457" t="str">
        <f t="shared" si="930"/>
        <v/>
      </c>
      <c r="G7457">
        <f>Weighting!$H$17</f>
        <v>0</v>
      </c>
      <c r="H7457">
        <f t="array" ref="H7457">FREQUENCY(IF('Data Transformation'!$B$4:$B$8425=B7443,'Data Transformation'!$G$4:$G$8425),'Bin Analysis'!$B7457)</f>
        <v>5</v>
      </c>
      <c r="I7457">
        <f t="shared" si="931"/>
        <v>0</v>
      </c>
      <c r="J7457">
        <f t="shared" si="932"/>
        <v>0</v>
      </c>
      <c r="K7457">
        <f>J7457*Weighting!$W$17</f>
        <v>0</v>
      </c>
      <c r="M7457" s="14"/>
    </row>
    <row r="7458" spans="1:25" x14ac:dyDescent="0.25">
      <c r="A7458" s="32" t="str">
        <f>IF(Weighting!$P$18&gt;0,B7458,"")</f>
        <v/>
      </c>
      <c r="B7458">
        <f>Weighting!$C$18</f>
        <v>1.893</v>
      </c>
      <c r="C7458">
        <f>Weighting!$F$18</f>
        <v>0</v>
      </c>
      <c r="D7458" t="b">
        <f>IF(C7458=1,'Data Transformation'!$G$3+0.5*'Data Transformation'!$W$25,IF(C7459=1,D7459-'Data Transformation'!$W$25,FALSE))</f>
        <v>0</v>
      </c>
      <c r="E7458" t="str">
        <f t="array" ref="E7458">IF(ISLOGICAL(D7458),"",FREQUENCY(IF('Data Transformation'!$B$425:$B$8425='Bin Analysis'!$B7443,'Data Transformation'!$G$425:$G$8425),D7458))</f>
        <v/>
      </c>
      <c r="F7458" t="str">
        <f t="shared" si="930"/>
        <v/>
      </c>
      <c r="G7458">
        <f>Weighting!$H$18</f>
        <v>0</v>
      </c>
      <c r="H7458">
        <f t="array" ref="H7458">FREQUENCY(IF('Data Transformation'!$B$4:$B$8425=B7443,'Data Transformation'!$G$4:$G$8425),'Bin Analysis'!$B7458)</f>
        <v>5</v>
      </c>
      <c r="I7458">
        <f t="shared" si="931"/>
        <v>0</v>
      </c>
      <c r="J7458">
        <f t="shared" si="932"/>
        <v>0</v>
      </c>
      <c r="K7458">
        <f>J7458*Weighting!$W$18</f>
        <v>0</v>
      </c>
      <c r="M7458" s="14"/>
    </row>
    <row r="7459" spans="1:25" x14ac:dyDescent="0.25">
      <c r="A7459" s="32" t="str">
        <f>IF(Weighting!$P$19&gt;0,B7459,"")</f>
        <v/>
      </c>
      <c r="B7459">
        <f>Weighting!$C$19</f>
        <v>2.024</v>
      </c>
      <c r="C7459">
        <f>Weighting!$F$19</f>
        <v>0</v>
      </c>
      <c r="D7459" t="b">
        <f>IF(C7459=1,'Data Transformation'!$G$3+0.5*'Data Transformation'!$W$25,IF(C7460=1,D7460-'Data Transformation'!$W$25,FALSE))</f>
        <v>0</v>
      </c>
      <c r="E7459" t="str">
        <f t="array" ref="E7459">IF(ISLOGICAL(D7459),"",FREQUENCY(IF('Data Transformation'!$B$425:$B$8425='Bin Analysis'!$B7443,'Data Transformation'!$G$425:$G$8425),D7459))</f>
        <v/>
      </c>
      <c r="F7459" t="str">
        <f t="shared" si="930"/>
        <v/>
      </c>
      <c r="G7459">
        <f>Weighting!$H$19</f>
        <v>0</v>
      </c>
      <c r="H7459">
        <f t="array" ref="H7459">FREQUENCY(IF('Data Transformation'!$B$4:$B$8425=B7443,'Data Transformation'!$G$4:$G$8425),'Bin Analysis'!$B7459)</f>
        <v>5</v>
      </c>
      <c r="I7459">
        <f t="shared" si="931"/>
        <v>0</v>
      </c>
      <c r="J7459">
        <f t="shared" si="932"/>
        <v>0</v>
      </c>
      <c r="K7459">
        <f>J7459*Weighting!$W$19</f>
        <v>0</v>
      </c>
      <c r="M7459" s="14"/>
    </row>
    <row r="7460" spans="1:25" x14ac:dyDescent="0.25">
      <c r="A7460" s="32" t="str">
        <f>IF(Weighting!$P$20&gt;0,B7460,"")</f>
        <v/>
      </c>
      <c r="B7460">
        <f>Weighting!$C$20</f>
        <v>2.1550000000000002</v>
      </c>
      <c r="C7460">
        <f>Weighting!$F$20</f>
        <v>0</v>
      </c>
      <c r="D7460" t="b">
        <f>IF(C7460=1,'Data Transformation'!$G$3+0.5*'Data Transformation'!$W$25,IF(C7461=1,D7461-'Data Transformation'!$W$25,FALSE))</f>
        <v>0</v>
      </c>
      <c r="E7460" t="str">
        <f t="array" ref="E7460">IF(ISLOGICAL(D7460),"",FREQUENCY(IF('Data Transformation'!$B$425:$B$8425='Bin Analysis'!$B7443,'Data Transformation'!$G$425:$G$8425),D7460))</f>
        <v/>
      </c>
      <c r="F7460" t="str">
        <f t="shared" si="930"/>
        <v/>
      </c>
      <c r="G7460">
        <f>Weighting!$H$20</f>
        <v>0</v>
      </c>
      <c r="H7460">
        <f t="array" ref="H7460">FREQUENCY(IF('Data Transformation'!$B$4:$B$8425=B7443,'Data Transformation'!$G$4:$G$8425),'Bin Analysis'!$B7460)</f>
        <v>5</v>
      </c>
      <c r="I7460">
        <f t="shared" si="931"/>
        <v>0</v>
      </c>
      <c r="J7460">
        <f t="shared" si="932"/>
        <v>0</v>
      </c>
      <c r="K7460">
        <f>J7460*Weighting!$W$20</f>
        <v>0</v>
      </c>
      <c r="M7460" s="14"/>
    </row>
    <row r="7461" spans="1:25" x14ac:dyDescent="0.25">
      <c r="A7461" s="32" t="str">
        <f>IF(Weighting!$P$21&gt;0,B7461,"")</f>
        <v/>
      </c>
      <c r="B7461">
        <f>Weighting!$C$21</f>
        <v>2.2860000000000005</v>
      </c>
      <c r="C7461">
        <f>Weighting!$F$21</f>
        <v>0</v>
      </c>
      <c r="D7461" t="b">
        <f>IF(C7461=1,'Data Transformation'!$G$3+0.5*'Data Transformation'!$W$25,IF(C7462=1,D7462-'Data Transformation'!$W$25,FALSE))</f>
        <v>0</v>
      </c>
      <c r="E7461" t="str">
        <f t="array" ref="E7461">IF(ISLOGICAL(D7461),"",FREQUENCY(IF('Data Transformation'!$B$425:$B$8425='Bin Analysis'!$B7443,'Data Transformation'!$G$425:$G$8425),D7461))</f>
        <v/>
      </c>
      <c r="F7461" t="str">
        <f t="shared" si="930"/>
        <v/>
      </c>
      <c r="G7461">
        <f>Weighting!$H$21</f>
        <v>0</v>
      </c>
      <c r="H7461">
        <f t="array" ref="H7461">FREQUENCY(IF('Data Transformation'!$B$4:$B$8425=B7443,'Data Transformation'!$G$4:$G$8425),'Bin Analysis'!$B7461)</f>
        <v>5</v>
      </c>
      <c r="I7461">
        <f t="shared" si="931"/>
        <v>0</v>
      </c>
      <c r="J7461">
        <f t="shared" si="932"/>
        <v>0</v>
      </c>
      <c r="K7461">
        <f>J7461*Weighting!$W$21</f>
        <v>0</v>
      </c>
      <c r="M7461" s="14"/>
    </row>
    <row r="7462" spans="1:25" x14ac:dyDescent="0.25">
      <c r="A7462" s="32" t="str">
        <f>IF(Weighting!$P$22&gt;0,B7462,"")</f>
        <v/>
      </c>
      <c r="B7462">
        <f>Weighting!$C$22</f>
        <v>2.4170000000000007</v>
      </c>
      <c r="C7462">
        <f>Weighting!$F$22</f>
        <v>0</v>
      </c>
      <c r="D7462" t="b">
        <f>IF(C7462=1,'Data Transformation'!$G$3+0.5*'Data Transformation'!$W$25,IF(C7463=1,D7463-'Data Transformation'!$W$25,FALSE))</f>
        <v>0</v>
      </c>
      <c r="E7462" t="str">
        <f t="array" ref="E7462">IF(ISLOGICAL(D7462),"",FREQUENCY(IF('Data Transformation'!$B$425:$B$8425='Bin Analysis'!$B7443,'Data Transformation'!$G$425:$G$8425),D7462))</f>
        <v/>
      </c>
      <c r="F7462" t="str">
        <f t="shared" si="930"/>
        <v/>
      </c>
      <c r="G7462">
        <f>Weighting!$H$22</f>
        <v>0</v>
      </c>
      <c r="H7462">
        <f t="array" ref="H7462">FREQUENCY(IF('Data Transformation'!$B$4:$B$8425=B7443,'Data Transformation'!$G$4:$G$8425),'Bin Analysis'!$B7462)</f>
        <v>5</v>
      </c>
      <c r="I7462">
        <f t="shared" si="931"/>
        <v>0</v>
      </c>
      <c r="J7462">
        <f t="shared" si="932"/>
        <v>0</v>
      </c>
      <c r="K7462">
        <f>J7462*Weighting!$W$22</f>
        <v>0</v>
      </c>
      <c r="M7462" s="14"/>
    </row>
    <row r="7463" spans="1:25" x14ac:dyDescent="0.25">
      <c r="A7463" s="32" t="str">
        <f>IF(Weighting!$P$23&gt;0,B7463,"")</f>
        <v/>
      </c>
      <c r="B7463">
        <f>Weighting!$C$23</f>
        <v>2.5480000000000009</v>
      </c>
      <c r="C7463">
        <f>Weighting!$F$23</f>
        <v>0</v>
      </c>
      <c r="D7463" t="b">
        <f>IF(C7463=1,'Data Transformation'!$G$3+0.5*'Data Transformation'!$W$25,IF(C7464=1,D7464-'Data Transformation'!$W$25,FALSE))</f>
        <v>0</v>
      </c>
      <c r="E7463" t="str">
        <f t="array" ref="E7463">IF(ISLOGICAL(D7463),"",FREQUENCY(IF('Data Transformation'!$B$425:$B$8425='Bin Analysis'!$B7443,'Data Transformation'!$G$425:$G$8425),D7463))</f>
        <v/>
      </c>
      <c r="F7463" t="str">
        <f t="shared" si="930"/>
        <v/>
      </c>
      <c r="G7463">
        <f>Weighting!$H$23</f>
        <v>0</v>
      </c>
      <c r="H7463">
        <f t="array" ref="H7463">FREQUENCY(IF('Data Transformation'!$B$4:$B$8425=B7443,'Data Transformation'!$G$4:$G$8425),'Bin Analysis'!$B7463)</f>
        <v>5</v>
      </c>
      <c r="I7463">
        <f t="shared" si="931"/>
        <v>0</v>
      </c>
      <c r="J7463">
        <f t="shared" si="932"/>
        <v>0</v>
      </c>
      <c r="K7463">
        <f>J7463*Weighting!$W$23</f>
        <v>0</v>
      </c>
      <c r="M7463" s="14"/>
    </row>
    <row r="7464" spans="1:25" x14ac:dyDescent="0.25">
      <c r="A7464" s="32" t="str">
        <f>IF(Weighting!$P$24&gt;0,B7464,"")</f>
        <v/>
      </c>
      <c r="B7464">
        <f>Weighting!$C$24</f>
        <v>2.6790000000000012</v>
      </c>
      <c r="C7464">
        <f>Weighting!$F$24</f>
        <v>0</v>
      </c>
      <c r="D7464" t="b">
        <f>IF(C7464=1,'Data Transformation'!$G$3+0.5*'Data Transformation'!$W$25,IF(C7465=1,D7465-'Data Transformation'!$W$25,FALSE))</f>
        <v>0</v>
      </c>
      <c r="E7464" t="str">
        <f t="array" ref="E7464">IF(ISLOGICAL(D7464),"",FREQUENCY(IF('Data Transformation'!$B$425:$B$8425='Bin Analysis'!$B7443,'Data Transformation'!$G$425:$G$8425),D7464))</f>
        <v/>
      </c>
      <c r="F7464" t="str">
        <f t="shared" si="930"/>
        <v/>
      </c>
      <c r="G7464">
        <f>Weighting!$H$24</f>
        <v>0</v>
      </c>
      <c r="H7464">
        <f t="array" ref="H7464">FREQUENCY(IF('Data Transformation'!$B$4:$B$8425=B7443,'Data Transformation'!$G$4:$G$8425),'Bin Analysis'!$B7464)</f>
        <v>5</v>
      </c>
      <c r="I7464">
        <f t="shared" si="931"/>
        <v>0</v>
      </c>
      <c r="J7464">
        <f t="shared" si="932"/>
        <v>0</v>
      </c>
      <c r="K7464">
        <f>J7464*Weighting!$W$24</f>
        <v>0</v>
      </c>
      <c r="M7464" s="14"/>
    </row>
    <row r="7465" spans="1:25" x14ac:dyDescent="0.25">
      <c r="A7465" s="32" t="str">
        <f>IF(Weighting!$P$25&gt;0,B7465,"")</f>
        <v/>
      </c>
      <c r="B7465">
        <f>Weighting!$C$25</f>
        <v>2.8100000000000014</v>
      </c>
      <c r="C7465">
        <f>Weighting!$F$25</f>
        <v>0</v>
      </c>
      <c r="D7465" t="b">
        <f>IF(C7465=1,'Data Transformation'!$G$3+0.5*'Data Transformation'!$W$25,IF(C7466=1,D7466-'Data Transformation'!$W$25,FALSE))</f>
        <v>0</v>
      </c>
      <c r="E7465" t="str">
        <f t="array" ref="E7465">IF(ISLOGICAL(D7465),"",FREQUENCY(IF('Data Transformation'!$B$425:$B$8425='Bin Analysis'!$B7443,'Data Transformation'!$G$425:$G$8425),D7465))</f>
        <v/>
      </c>
      <c r="F7465" t="str">
        <f t="shared" si="930"/>
        <v/>
      </c>
      <c r="G7465">
        <f>Weighting!$H$25</f>
        <v>0</v>
      </c>
      <c r="H7465">
        <f t="array" ref="H7465">FREQUENCY(IF('Data Transformation'!$B$4:$B$8425=B7443,'Data Transformation'!$G$4:$G$8425),'Bin Analysis'!$B7465)</f>
        <v>5</v>
      </c>
      <c r="I7465">
        <f t="shared" si="931"/>
        <v>0</v>
      </c>
      <c r="J7465">
        <f t="shared" si="932"/>
        <v>0</v>
      </c>
      <c r="K7465">
        <f>J7465*Weighting!$W$25</f>
        <v>0</v>
      </c>
      <c r="M7465" s="14"/>
    </row>
    <row r="7466" spans="1:25" x14ac:dyDescent="0.25">
      <c r="O7466"/>
      <c r="P7466"/>
      <c r="Q7466"/>
      <c r="R7466"/>
    </row>
    <row r="7467" spans="1:25" ht="23.25" x14ac:dyDescent="0.35">
      <c r="A7467" s="21" t="s">
        <v>0</v>
      </c>
      <c r="B7467" s="21">
        <f>IFERROR(VLOOKUP(C7467,'Data Transformation'!$L$6:$M$426,2,FALSE),"")</f>
        <v>311</v>
      </c>
      <c r="C7467" s="21">
        <f>C7443+1</f>
        <v>311</v>
      </c>
      <c r="D7467" s="21"/>
      <c r="E7467" s="21"/>
      <c r="F7467" s="21"/>
      <c r="G7467" s="21"/>
      <c r="H7467" s="22"/>
      <c r="I7467" s="22"/>
      <c r="J7467" s="22"/>
      <c r="K7467" s="21"/>
      <c r="L7467" s="21">
        <f>B7467</f>
        <v>311</v>
      </c>
      <c r="M7467" s="23">
        <f>INDEX('Data Transformation'!$O$4:$O$424,MATCH($B7467,'Data Transformation'!$M$4:$M$424,0),MATCH($M$2,'Data Transformation'!$O$3,0))</f>
        <v>20</v>
      </c>
      <c r="N7467" s="27">
        <f>IF('Input and Summary Results'!$J$16="minimum",'Bin Analysis'!X7468/(M7467-1),'Bin Analysis'!Y7467/('Bin Analysis'!M7467-1))</f>
        <v>5.2631578947368418E-2</v>
      </c>
      <c r="O7467" s="27">
        <f>IF(M7467=FALSE,NA(),(VLOOKUP(1,C7470:K7489,4,FALSE))/(M7467-1))</f>
        <v>0.42105263157894735</v>
      </c>
      <c r="P7467" s="27">
        <f>IF(M7467=FALSE,NA(),SUM(J7470:J7489)/Weighting!$S$5)</f>
        <v>0.5</v>
      </c>
      <c r="Q7467" s="27">
        <f>IF(M7467=FALSE,NA(),SUM(K7470:K7489)/Weighting!$S$6)</f>
        <v>0.47826086956521741</v>
      </c>
      <c r="R7467" s="27">
        <f>IF(M7467=FALSE,NA(),(VLOOKUP(1,G7470:K7489,3,FALSE))/(M7467-1))</f>
        <v>0</v>
      </c>
      <c r="S7467" s="22" t="str">
        <f>IF(M7467=FALSE,NA(),IF(SUM(J7470:J7489)=2,"yes","no"))</f>
        <v>no</v>
      </c>
      <c r="X7467" s="2" cm="2">
        <f t="array" ref="X7467:X7468">FREQUENCY(IF('Data Transformation'!$B$425:$B$6424='Bin Analysis'!L7467,'Data Transformation'!$G$425:$G$6424),'Data Transformation'!$U$11)</f>
        <v>18</v>
      </c>
      <c r="Y7467" s="2" cm="2">
        <f t="array" ref="Y7467:Y7468">FREQUENCY(IF('Data Transformation'!$B$425:$B$6424='Bin Analysis'!L7467,'Data Transformation'!$G$425:$G$6424),'Data Transformation'!$U$12)</f>
        <v>10</v>
      </c>
    </row>
    <row r="7468" spans="1:25" x14ac:dyDescent="0.25">
      <c r="A7468" s="14" t="s">
        <v>66</v>
      </c>
      <c r="B7468" t="s">
        <v>47</v>
      </c>
      <c r="C7468" t="s">
        <v>5</v>
      </c>
      <c r="D7468" t="s">
        <v>99</v>
      </c>
      <c r="E7468" t="s">
        <v>100</v>
      </c>
      <c r="F7468" t="s">
        <v>101</v>
      </c>
      <c r="G7468" t="s">
        <v>69</v>
      </c>
      <c r="H7468" t="s">
        <v>31</v>
      </c>
      <c r="I7468" t="s">
        <v>32</v>
      </c>
      <c r="J7468" t="s">
        <v>46</v>
      </c>
      <c r="K7468" s="14" t="s">
        <v>45</v>
      </c>
      <c r="M7468" s="14"/>
      <c r="X7468" s="2">
        <v>1</v>
      </c>
      <c r="Y7468" s="2">
        <v>9</v>
      </c>
    </row>
    <row r="7469" spans="1:25" x14ac:dyDescent="0.25">
      <c r="A7469" s="32"/>
      <c r="D7469" t="b">
        <f>IF(C7469=1,'Data Transformation'!$G$3+0.5*'Data Transformation'!$W$25,IF(C7470=1,D7470-'Data Transformation'!$W$25,FALSE))</f>
        <v>0</v>
      </c>
      <c r="E7469" t="str">
        <f t="array" ref="E7469">IF(ISLOGICAL(D7469),"",FREQUENCY(IF('Data Transformation'!$B$425:$B$8425='Bin Analysis'!$B7467,'Data Transformation'!$G$425:$G$8425),D7469))</f>
        <v/>
      </c>
      <c r="F7469" t="str">
        <f>IF(ISLOGICAL(D7469),"",E7469-E7468)</f>
        <v/>
      </c>
      <c r="M7469" s="14"/>
    </row>
    <row r="7470" spans="1:25" x14ac:dyDescent="0.25">
      <c r="A7470" s="32">
        <f>IF(Weighting!$P$6&gt;0,B7470,"")</f>
        <v>0.32100000000000001</v>
      </c>
      <c r="B7470">
        <f>Weighting!$C$6</f>
        <v>0.32100000000000001</v>
      </c>
      <c r="C7470">
        <f>Weighting!$F$6</f>
        <v>0</v>
      </c>
      <c r="D7470" t="b">
        <f>IF(C7470=1,'Data Transformation'!$G$3+0.5*'Data Transformation'!$W$25,IF(C7471=1,D7471-'Data Transformation'!$W$25,FALSE))</f>
        <v>0</v>
      </c>
      <c r="E7470" t="str">
        <f t="array" ref="E7470">IF(ISLOGICAL(D7470),"",FREQUENCY(IF('Data Transformation'!$B$425:$B$8425='Bin Analysis'!$B7467,'Data Transformation'!$G$425:$G$8425),D7470))</f>
        <v/>
      </c>
      <c r="F7470" t="str">
        <f>IF(ISLOGICAL(D7470),"",E7470-E7469)</f>
        <v/>
      </c>
      <c r="G7470">
        <f>Weighting!$H$6</f>
        <v>1</v>
      </c>
      <c r="H7470">
        <f t="array" ref="H7470">FREQUENCY(IF('Data Transformation'!$B$4:$B$8425=B7467,'Data Transformation'!$G$4:$G$8425),'Bin Analysis'!$B7470)</f>
        <v>0</v>
      </c>
      <c r="I7470">
        <f>H7470-H7469</f>
        <v>0</v>
      </c>
      <c r="J7470">
        <f>IF(I7470=0,0,1)</f>
        <v>0</v>
      </c>
      <c r="K7470">
        <f>J7470*Weighting!$W$6</f>
        <v>0</v>
      </c>
      <c r="M7470" s="14"/>
    </row>
    <row r="7471" spans="1:25" x14ac:dyDescent="0.25">
      <c r="A7471" s="32">
        <f>IF(Weighting!$P$7&gt;0,B7471,"")</f>
        <v>0.45200000000000001</v>
      </c>
      <c r="B7471">
        <f>Weighting!$C$7</f>
        <v>0.45200000000000001</v>
      </c>
      <c r="C7471">
        <f>Weighting!$F$7</f>
        <v>0</v>
      </c>
      <c r="D7471" t="b">
        <f>IF(C7471=1,'Data Transformation'!$G$3+0.5*'Data Transformation'!$W$25,IF(C7472=1,D7472-'Data Transformation'!$W$25,FALSE))</f>
        <v>0</v>
      </c>
      <c r="E7471" t="str">
        <f t="array" ref="E7471">IF(ISLOGICAL(D7471),"",FREQUENCY(IF('Data Transformation'!$B$425:$B$8425='Bin Analysis'!$B7467,'Data Transformation'!$G$425:$G$8425),D7471))</f>
        <v/>
      </c>
      <c r="F7471" t="str">
        <f t="shared" ref="F7471:F7489" si="933">IF(ISLOGICAL(D7471),"",E7471-E7470)</f>
        <v/>
      </c>
      <c r="G7471">
        <f>Weighting!$H$7</f>
        <v>0</v>
      </c>
      <c r="H7471">
        <f t="array" ref="H7471">FREQUENCY(IF('Data Transformation'!$B$4:$B$8425=B7467,'Data Transformation'!$G$4:$G$8425),'Bin Analysis'!$B7471)</f>
        <v>0</v>
      </c>
      <c r="I7471">
        <f t="shared" ref="I7471:I7489" si="934">H7471-H7470</f>
        <v>0</v>
      </c>
      <c r="J7471">
        <f>IF(I7471=0,0,1)</f>
        <v>0</v>
      </c>
      <c r="K7471">
        <f>J7471*Weighting!$W$7</f>
        <v>0</v>
      </c>
      <c r="M7471" s="14"/>
    </row>
    <row r="7472" spans="1:25" x14ac:dyDescent="0.25">
      <c r="A7472" s="32">
        <f>IF(Weighting!$P$8&gt;0,B7472,"")</f>
        <v>0.58299999999999996</v>
      </c>
      <c r="B7472">
        <f>Weighting!$C$8</f>
        <v>0.58299999999999996</v>
      </c>
      <c r="C7472">
        <f>Weighting!$F$8</f>
        <v>0</v>
      </c>
      <c r="D7472" t="b">
        <f>IF(C7472=1,'Data Transformation'!$G$3+0.5*'Data Transformation'!$W$25,IF(C7473=1,D7473-'Data Transformation'!$W$25,FALSE))</f>
        <v>0</v>
      </c>
      <c r="E7472" t="str">
        <f t="array" ref="E7472">IF(ISLOGICAL(D7472),"",FREQUENCY(IF('Data Transformation'!$B$425:$B$8425='Bin Analysis'!$B7467,'Data Transformation'!$G$425:$G$8425),D7472))</f>
        <v/>
      </c>
      <c r="F7472" t="str">
        <f t="shared" si="933"/>
        <v/>
      </c>
      <c r="G7472">
        <f>Weighting!$H$8</f>
        <v>0</v>
      </c>
      <c r="H7472">
        <f t="array" ref="H7472">FREQUENCY(IF('Data Transformation'!$B$4:$B$8425=B7467,'Data Transformation'!$G$4:$G$8425),'Bin Analysis'!$B7472)</f>
        <v>0</v>
      </c>
      <c r="I7472">
        <f t="shared" si="934"/>
        <v>0</v>
      </c>
      <c r="J7472">
        <f t="shared" ref="J7472:J7489" si="935">IF(I7472=0,0,1)</f>
        <v>0</v>
      </c>
      <c r="K7472">
        <f>J7472*Weighting!$W$8</f>
        <v>0</v>
      </c>
      <c r="M7472" s="14"/>
    </row>
    <row r="7473" spans="1:13" x14ac:dyDescent="0.25">
      <c r="A7473" s="32">
        <f>IF(Weighting!$P$9&gt;0,B7473,"")</f>
        <v>0.71399999999999997</v>
      </c>
      <c r="B7473" s="50">
        <f>Weighting!$C$9</f>
        <v>0.71399999999999997</v>
      </c>
      <c r="C7473">
        <f>Weighting!$F$9</f>
        <v>0</v>
      </c>
      <c r="D7473" t="b">
        <f>IF(C7473=1,'Data Transformation'!$G$3+0.5*'Data Transformation'!$W$25,IF(C7474=1,D7474-'Data Transformation'!$W$25,FALSE))</f>
        <v>0</v>
      </c>
      <c r="E7473" t="str">
        <f t="array" ref="E7473">IF(ISLOGICAL(D7473),"",FREQUENCY(IF('Data Transformation'!$B$425:$B$8425='Bin Analysis'!$B7467,'Data Transformation'!$G$425:$G$8425),D7473))</f>
        <v/>
      </c>
      <c r="F7473" t="str">
        <f t="shared" si="933"/>
        <v/>
      </c>
      <c r="G7473">
        <f>Weighting!$H$9</f>
        <v>0</v>
      </c>
      <c r="H7473">
        <f t="array" ref="H7473">FREQUENCY(IF('Data Transformation'!$B$4:$B$8425=B7467,'Data Transformation'!$G$4:$G$8425),'Bin Analysis'!$B7473)</f>
        <v>4</v>
      </c>
      <c r="I7473">
        <f t="shared" si="934"/>
        <v>4</v>
      </c>
      <c r="J7473">
        <f t="shared" si="935"/>
        <v>1</v>
      </c>
      <c r="K7473">
        <f>J7473*Weighting!$W$9</f>
        <v>3</v>
      </c>
      <c r="M7473" s="14"/>
    </row>
    <row r="7474" spans="1:13" x14ac:dyDescent="0.25">
      <c r="A7474" s="32">
        <f>IF(Weighting!$P$10&gt;0,B7474,"")</f>
        <v>0.84499999999999997</v>
      </c>
      <c r="B7474">
        <f>Weighting!$C$10</f>
        <v>0.84499999999999997</v>
      </c>
      <c r="C7474">
        <f>Weighting!$F$10</f>
        <v>0</v>
      </c>
      <c r="D7474" t="b">
        <f>IF(C7474=1,'Data Transformation'!$G$3+0.5*'Data Transformation'!$W$25,IF(C7475=1,D7475-'Data Transformation'!$W$25,FALSE))</f>
        <v>0</v>
      </c>
      <c r="E7474" t="str">
        <f t="array" ref="E7474">IF(ISLOGICAL(D7474),"",FREQUENCY(IF('Data Transformation'!$B$425:$B$8425='Bin Analysis'!$B7467,'Data Transformation'!$G$425:$G$8425),D7474))</f>
        <v/>
      </c>
      <c r="F7474" t="str">
        <f t="shared" si="933"/>
        <v/>
      </c>
      <c r="G7474">
        <f>Weighting!$H$10</f>
        <v>0</v>
      </c>
      <c r="H7474">
        <f t="array" ref="H7474">FREQUENCY(IF('Data Transformation'!$B$4:$B$8425=B7467,'Data Transformation'!$G$4:$G$8425),'Bin Analysis'!$B7474)</f>
        <v>8</v>
      </c>
      <c r="I7474">
        <f t="shared" si="934"/>
        <v>4</v>
      </c>
      <c r="J7474">
        <f t="shared" si="935"/>
        <v>1</v>
      </c>
      <c r="K7474">
        <f>J7474*Weighting!$W$10</f>
        <v>3</v>
      </c>
      <c r="M7474" s="14"/>
    </row>
    <row r="7475" spans="1:13" x14ac:dyDescent="0.25">
      <c r="A7475" s="32">
        <f>IF(Weighting!$P$11&gt;0,B7475,"")</f>
        <v>0.97599999999999998</v>
      </c>
      <c r="B7475">
        <f>Weighting!$C$11</f>
        <v>0.97599999999999998</v>
      </c>
      <c r="C7475">
        <f>Weighting!$F$11</f>
        <v>0</v>
      </c>
      <c r="D7475">
        <f>IF(C7475=1,'Data Transformation'!$G$3+0.5*'Data Transformation'!$W$25,IF(C7476=1,D7476-'Data Transformation'!$W$25,FALSE))</f>
        <v>0.86899999999999999</v>
      </c>
      <c r="E7475">
        <f t="array" ref="E7475">IF(ISLOGICAL(D7475),"",FREQUENCY(IF('Data Transformation'!$B$425:$B$8425='Bin Analysis'!$B7467,'Data Transformation'!$G$425:$G$8425),D7475))</f>
        <v>10</v>
      </c>
      <c r="F7475" t="e">
        <f t="shared" si="933"/>
        <v>#VALUE!</v>
      </c>
      <c r="G7475">
        <f>Weighting!$H$11</f>
        <v>0</v>
      </c>
      <c r="H7475">
        <f t="array" ref="H7475">FREQUENCY(IF('Data Transformation'!$B$4:$B$8425=B7467,'Data Transformation'!$G$4:$G$8425),'Bin Analysis'!$B7475)</f>
        <v>15</v>
      </c>
      <c r="I7475">
        <f t="shared" si="934"/>
        <v>7</v>
      </c>
      <c r="J7475">
        <f t="shared" si="935"/>
        <v>1</v>
      </c>
      <c r="K7475">
        <f>J7475*Weighting!$W$11</f>
        <v>2</v>
      </c>
      <c r="M7475" s="14"/>
    </row>
    <row r="7476" spans="1:13" x14ac:dyDescent="0.25">
      <c r="A7476" s="32">
        <f>IF(Weighting!$P$12&gt;0,B7476,"")</f>
        <v>1.107</v>
      </c>
      <c r="B7476">
        <f>Weighting!$C$12</f>
        <v>1.107</v>
      </c>
      <c r="C7476">
        <f>Weighting!$F$12</f>
        <v>1</v>
      </c>
      <c r="D7476">
        <f>IF(C7476=1,'Data Transformation'!$G$3+0.5*'Data Transformation'!$W$25,IF(C7477=1,D7477-'Data Transformation'!$W$25,FALSE))</f>
        <v>1.131</v>
      </c>
      <c r="E7476">
        <f t="array" ref="E7476">IF(ISLOGICAL(D7476),"",FREQUENCY(IF('Data Transformation'!$B$425:$B$8425='Bin Analysis'!$B7467,'Data Transformation'!$G$425:$G$8425),D7476))</f>
        <v>18</v>
      </c>
      <c r="F7476">
        <f t="shared" si="933"/>
        <v>8</v>
      </c>
      <c r="G7476">
        <f>Weighting!$H$12</f>
        <v>0</v>
      </c>
      <c r="H7476">
        <f t="array" ref="H7476">FREQUENCY(IF('Data Transformation'!$B$4:$B$8425=B7467,'Data Transformation'!$G$4:$G$8425),'Bin Analysis'!$B7476)</f>
        <v>19</v>
      </c>
      <c r="I7476">
        <f t="shared" si="934"/>
        <v>4</v>
      </c>
      <c r="J7476">
        <f t="shared" si="935"/>
        <v>1</v>
      </c>
      <c r="K7476">
        <f>J7476*Weighting!$W$12</f>
        <v>1</v>
      </c>
      <c r="M7476" s="14"/>
    </row>
    <row r="7477" spans="1:13" x14ac:dyDescent="0.25">
      <c r="A7477" s="32">
        <f>IF(Weighting!$P$13&gt;0,B7477,"")</f>
        <v>1.238</v>
      </c>
      <c r="B7477">
        <f>Weighting!$C$13</f>
        <v>1.238</v>
      </c>
      <c r="C7477">
        <f>Weighting!$F$13</f>
        <v>0</v>
      </c>
      <c r="D7477" t="b">
        <f>IF(C7477=1,'Data Transformation'!$G$3+0.5*'Data Transformation'!$W$25,IF(C7478=1,D7478-'Data Transformation'!$W$25,FALSE))</f>
        <v>0</v>
      </c>
      <c r="E7477" t="str">
        <f t="array" ref="E7477">IF(ISLOGICAL(D7477),"",FREQUENCY(IF('Data Transformation'!$B$425:$B$8425='Bin Analysis'!$B7467,'Data Transformation'!$G$425:$G$8425),D7477))</f>
        <v/>
      </c>
      <c r="F7477" t="str">
        <f t="shared" si="933"/>
        <v/>
      </c>
      <c r="G7477">
        <f>Weighting!$H$13</f>
        <v>0</v>
      </c>
      <c r="H7477">
        <f t="array" ref="H7477">FREQUENCY(IF('Data Transformation'!$B$4:$B$8425=B7467,'Data Transformation'!$G$4:$G$8425),'Bin Analysis'!$B7477)</f>
        <v>20</v>
      </c>
      <c r="I7477">
        <f t="shared" si="934"/>
        <v>1</v>
      </c>
      <c r="J7477">
        <f t="shared" si="935"/>
        <v>1</v>
      </c>
      <c r="K7477">
        <f>J7477*Weighting!$W$13</f>
        <v>2</v>
      </c>
      <c r="M7477" s="14"/>
    </row>
    <row r="7478" spans="1:13" x14ac:dyDescent="0.25">
      <c r="A7478" s="32">
        <f>IF(Weighting!$P$14&gt;0,B7478,"")</f>
        <v>1.369</v>
      </c>
      <c r="B7478">
        <f>Weighting!$C$14</f>
        <v>1.369</v>
      </c>
      <c r="C7478">
        <f>Weighting!$F$14</f>
        <v>0</v>
      </c>
      <c r="D7478" t="b">
        <f>IF(C7478=1,'Data Transformation'!$G$3+0.5*'Data Transformation'!$W$25,IF(C7479=1,D7479-'Data Transformation'!$W$25,FALSE))</f>
        <v>0</v>
      </c>
      <c r="E7478" t="str">
        <f t="array" ref="E7478">IF(ISLOGICAL(D7478),"",FREQUENCY(IF('Data Transformation'!$B$425:$B$8425='Bin Analysis'!$B7467,'Data Transformation'!$G$425:$G$8425),D7478))</f>
        <v/>
      </c>
      <c r="F7478" t="str">
        <f t="shared" si="933"/>
        <v/>
      </c>
      <c r="G7478">
        <f>Weighting!$H$14</f>
        <v>0</v>
      </c>
      <c r="H7478">
        <f t="array" ref="H7478">FREQUENCY(IF('Data Transformation'!$B$4:$B$8425=B7467,'Data Transformation'!$G$4:$G$8425),'Bin Analysis'!$B7478)</f>
        <v>20</v>
      </c>
      <c r="I7478">
        <f t="shared" si="934"/>
        <v>0</v>
      </c>
      <c r="J7478">
        <f t="shared" si="935"/>
        <v>0</v>
      </c>
      <c r="K7478">
        <f>J7478*Weighting!$W$14</f>
        <v>0</v>
      </c>
      <c r="M7478" s="14"/>
    </row>
    <row r="7479" spans="1:13" x14ac:dyDescent="0.25">
      <c r="A7479" s="32">
        <f>IF(Weighting!$P$15&gt;0,B7479,"")</f>
        <v>1.5000009999999999</v>
      </c>
      <c r="B7479">
        <f>Weighting!$C$15</f>
        <v>1.5000009999999999</v>
      </c>
      <c r="C7479">
        <f>Weighting!$F$15</f>
        <v>0</v>
      </c>
      <c r="D7479" t="b">
        <f>IF(C7479=1,'Data Transformation'!$G$3+0.5*'Data Transformation'!$W$25,IF(C7480=1,D7480-'Data Transformation'!$W$25,FALSE))</f>
        <v>0</v>
      </c>
      <c r="E7479" t="str">
        <f t="array" ref="E7479">IF(ISLOGICAL(D7479),"",FREQUENCY(IF('Data Transformation'!$B$425:$B$8425='Bin Analysis'!$B7467,'Data Transformation'!$G$425:$G$8425),D7479))</f>
        <v/>
      </c>
      <c r="F7479" t="str">
        <f t="shared" si="933"/>
        <v/>
      </c>
      <c r="G7479">
        <f>Weighting!$H$15</f>
        <v>0</v>
      </c>
      <c r="H7479">
        <f t="array" ref="H7479">FREQUENCY(IF('Data Transformation'!$B$4:$B$8425=B7467,'Data Transformation'!$G$4:$G$8425),'Bin Analysis'!$B7479)</f>
        <v>20</v>
      </c>
      <c r="I7479">
        <f t="shared" si="934"/>
        <v>0</v>
      </c>
      <c r="J7479">
        <f t="shared" si="935"/>
        <v>0</v>
      </c>
      <c r="K7479">
        <f>J7479*Weighting!$W$15</f>
        <v>0</v>
      </c>
      <c r="M7479" s="14"/>
    </row>
    <row r="7480" spans="1:13" x14ac:dyDescent="0.25">
      <c r="A7480" s="32" t="str">
        <f>IF(Weighting!$P$16&gt;0,B7480,"")</f>
        <v/>
      </c>
      <c r="B7480">
        <f>Weighting!$C$16</f>
        <v>1.631</v>
      </c>
      <c r="C7480">
        <f>Weighting!$F$16</f>
        <v>0</v>
      </c>
      <c r="D7480" t="b">
        <f>IF(C7480=1,'Data Transformation'!$G$3+0.5*'Data Transformation'!$W$25,IF(C7481=1,D7481-'Data Transformation'!$W$25,FALSE))</f>
        <v>0</v>
      </c>
      <c r="E7480" t="str">
        <f t="array" ref="E7480">IF(ISLOGICAL(D7480),"",FREQUENCY(IF('Data Transformation'!$B$425:$B$8425='Bin Analysis'!$B7467,'Data Transformation'!$G$425:$G$8425),D7480))</f>
        <v/>
      </c>
      <c r="F7480" t="str">
        <f t="shared" si="933"/>
        <v/>
      </c>
      <c r="G7480">
        <f>Weighting!$H$16</f>
        <v>0</v>
      </c>
      <c r="H7480">
        <f t="array" ref="H7480">FREQUENCY(IF('Data Transformation'!$B$4:$B$8425=B7467,'Data Transformation'!$G$4:$G$8425),'Bin Analysis'!$B7480)</f>
        <v>20</v>
      </c>
      <c r="I7480">
        <f t="shared" si="934"/>
        <v>0</v>
      </c>
      <c r="J7480">
        <f t="shared" si="935"/>
        <v>0</v>
      </c>
      <c r="K7480">
        <f>J7480*Weighting!$W$16</f>
        <v>0</v>
      </c>
      <c r="M7480" s="14"/>
    </row>
    <row r="7481" spans="1:13" x14ac:dyDescent="0.25">
      <c r="A7481" s="32" t="str">
        <f>IF(Weighting!$P$17&gt;0,B7481,"")</f>
        <v/>
      </c>
      <c r="B7481">
        <f>Weighting!$C$17</f>
        <v>1.762</v>
      </c>
      <c r="C7481">
        <f>Weighting!$F$17</f>
        <v>0</v>
      </c>
      <c r="D7481" t="b">
        <f>IF(C7481=1,'Data Transformation'!$G$3+0.5*'Data Transformation'!$W$25,IF(C7482=1,D7482-'Data Transformation'!$W$25,FALSE))</f>
        <v>0</v>
      </c>
      <c r="E7481" t="str">
        <f t="array" ref="E7481">IF(ISLOGICAL(D7481),"",FREQUENCY(IF('Data Transformation'!$B$425:$B$8425='Bin Analysis'!$B7467,'Data Transformation'!$G$425:$G$8425),D7481))</f>
        <v/>
      </c>
      <c r="F7481" t="str">
        <f t="shared" si="933"/>
        <v/>
      </c>
      <c r="G7481">
        <f>Weighting!$H$17</f>
        <v>0</v>
      </c>
      <c r="H7481">
        <f t="array" ref="H7481">FREQUENCY(IF('Data Transformation'!$B$4:$B$8425=B7467,'Data Transformation'!$G$4:$G$8425),'Bin Analysis'!$B7481)</f>
        <v>20</v>
      </c>
      <c r="I7481">
        <f t="shared" si="934"/>
        <v>0</v>
      </c>
      <c r="J7481">
        <f t="shared" si="935"/>
        <v>0</v>
      </c>
      <c r="K7481">
        <f>J7481*Weighting!$W$17</f>
        <v>0</v>
      </c>
      <c r="M7481" s="14"/>
    </row>
    <row r="7482" spans="1:13" x14ac:dyDescent="0.25">
      <c r="A7482" s="32" t="str">
        <f>IF(Weighting!$P$18&gt;0,B7482,"")</f>
        <v/>
      </c>
      <c r="B7482">
        <f>Weighting!$C$18</f>
        <v>1.893</v>
      </c>
      <c r="C7482">
        <f>Weighting!$F$18</f>
        <v>0</v>
      </c>
      <c r="D7482" t="b">
        <f>IF(C7482=1,'Data Transformation'!$G$3+0.5*'Data Transformation'!$W$25,IF(C7483=1,D7483-'Data Transformation'!$W$25,FALSE))</f>
        <v>0</v>
      </c>
      <c r="E7482" t="str">
        <f t="array" ref="E7482">IF(ISLOGICAL(D7482),"",FREQUENCY(IF('Data Transformation'!$B$425:$B$8425='Bin Analysis'!$B7467,'Data Transformation'!$G$425:$G$8425),D7482))</f>
        <v/>
      </c>
      <c r="F7482" t="str">
        <f t="shared" si="933"/>
        <v/>
      </c>
      <c r="G7482">
        <f>Weighting!$H$18</f>
        <v>0</v>
      </c>
      <c r="H7482">
        <f t="array" ref="H7482">FREQUENCY(IF('Data Transformation'!$B$4:$B$8425=B7467,'Data Transformation'!$G$4:$G$8425),'Bin Analysis'!$B7482)</f>
        <v>20</v>
      </c>
      <c r="I7482">
        <f t="shared" si="934"/>
        <v>0</v>
      </c>
      <c r="J7482">
        <f t="shared" si="935"/>
        <v>0</v>
      </c>
      <c r="K7482">
        <f>J7482*Weighting!$W$18</f>
        <v>0</v>
      </c>
      <c r="M7482" s="14"/>
    </row>
    <row r="7483" spans="1:13" x14ac:dyDescent="0.25">
      <c r="A7483" s="32" t="str">
        <f>IF(Weighting!$P$19&gt;0,B7483,"")</f>
        <v/>
      </c>
      <c r="B7483">
        <f>Weighting!$C$19</f>
        <v>2.024</v>
      </c>
      <c r="C7483">
        <f>Weighting!$F$19</f>
        <v>0</v>
      </c>
      <c r="D7483" t="b">
        <f>IF(C7483=1,'Data Transformation'!$G$3+0.5*'Data Transformation'!$W$25,IF(C7484=1,D7484-'Data Transformation'!$W$25,FALSE))</f>
        <v>0</v>
      </c>
      <c r="E7483" t="str">
        <f t="array" ref="E7483">IF(ISLOGICAL(D7483),"",FREQUENCY(IF('Data Transformation'!$B$425:$B$8425='Bin Analysis'!$B7467,'Data Transformation'!$G$425:$G$8425),D7483))</f>
        <v/>
      </c>
      <c r="F7483" t="str">
        <f t="shared" si="933"/>
        <v/>
      </c>
      <c r="G7483">
        <f>Weighting!$H$19</f>
        <v>0</v>
      </c>
      <c r="H7483">
        <f t="array" ref="H7483">FREQUENCY(IF('Data Transformation'!$B$4:$B$8425=B7467,'Data Transformation'!$G$4:$G$8425),'Bin Analysis'!$B7483)</f>
        <v>20</v>
      </c>
      <c r="I7483">
        <f t="shared" si="934"/>
        <v>0</v>
      </c>
      <c r="J7483">
        <f t="shared" si="935"/>
        <v>0</v>
      </c>
      <c r="K7483">
        <f>J7483*Weighting!$W$19</f>
        <v>0</v>
      </c>
      <c r="M7483" s="14"/>
    </row>
    <row r="7484" spans="1:13" x14ac:dyDescent="0.25">
      <c r="A7484" s="32" t="str">
        <f>IF(Weighting!$P$20&gt;0,B7484,"")</f>
        <v/>
      </c>
      <c r="B7484">
        <f>Weighting!$C$20</f>
        <v>2.1550000000000002</v>
      </c>
      <c r="C7484">
        <f>Weighting!$F$20</f>
        <v>0</v>
      </c>
      <c r="D7484" t="b">
        <f>IF(C7484=1,'Data Transformation'!$G$3+0.5*'Data Transformation'!$W$25,IF(C7485=1,D7485-'Data Transformation'!$W$25,FALSE))</f>
        <v>0</v>
      </c>
      <c r="E7484" t="str">
        <f t="array" ref="E7484">IF(ISLOGICAL(D7484),"",FREQUENCY(IF('Data Transformation'!$B$425:$B$8425='Bin Analysis'!$B7467,'Data Transformation'!$G$425:$G$8425),D7484))</f>
        <v/>
      </c>
      <c r="F7484" t="str">
        <f t="shared" si="933"/>
        <v/>
      </c>
      <c r="G7484">
        <f>Weighting!$H$20</f>
        <v>0</v>
      </c>
      <c r="H7484">
        <f t="array" ref="H7484">FREQUENCY(IF('Data Transformation'!$B$4:$B$8425=B7467,'Data Transformation'!$G$4:$G$8425),'Bin Analysis'!$B7484)</f>
        <v>20</v>
      </c>
      <c r="I7484">
        <f t="shared" si="934"/>
        <v>0</v>
      </c>
      <c r="J7484">
        <f t="shared" si="935"/>
        <v>0</v>
      </c>
      <c r="K7484">
        <f>J7484*Weighting!$W$20</f>
        <v>0</v>
      </c>
      <c r="M7484" s="14"/>
    </row>
    <row r="7485" spans="1:13" x14ac:dyDescent="0.25">
      <c r="A7485" s="32" t="str">
        <f>IF(Weighting!$P$21&gt;0,B7485,"")</f>
        <v/>
      </c>
      <c r="B7485">
        <f>Weighting!$C$21</f>
        <v>2.2860000000000005</v>
      </c>
      <c r="C7485">
        <f>Weighting!$F$21</f>
        <v>0</v>
      </c>
      <c r="D7485" t="b">
        <f>IF(C7485=1,'Data Transformation'!$G$3+0.5*'Data Transformation'!$W$25,IF(C7486=1,D7486-'Data Transformation'!$W$25,FALSE))</f>
        <v>0</v>
      </c>
      <c r="E7485" t="str">
        <f t="array" ref="E7485">IF(ISLOGICAL(D7485),"",FREQUENCY(IF('Data Transformation'!$B$425:$B$8425='Bin Analysis'!$B7467,'Data Transformation'!$G$425:$G$8425),D7485))</f>
        <v/>
      </c>
      <c r="F7485" t="str">
        <f t="shared" si="933"/>
        <v/>
      </c>
      <c r="G7485">
        <f>Weighting!$H$21</f>
        <v>0</v>
      </c>
      <c r="H7485">
        <f t="array" ref="H7485">FREQUENCY(IF('Data Transformation'!$B$4:$B$8425=B7467,'Data Transformation'!$G$4:$G$8425),'Bin Analysis'!$B7485)</f>
        <v>20</v>
      </c>
      <c r="I7485">
        <f t="shared" si="934"/>
        <v>0</v>
      </c>
      <c r="J7485">
        <f t="shared" si="935"/>
        <v>0</v>
      </c>
      <c r="K7485">
        <f>J7485*Weighting!$W$21</f>
        <v>0</v>
      </c>
      <c r="M7485" s="14"/>
    </row>
    <row r="7486" spans="1:13" x14ac:dyDescent="0.25">
      <c r="A7486" s="32" t="str">
        <f>IF(Weighting!$P$22&gt;0,B7486,"")</f>
        <v/>
      </c>
      <c r="B7486">
        <f>Weighting!$C$22</f>
        <v>2.4170000000000007</v>
      </c>
      <c r="C7486">
        <f>Weighting!$F$22</f>
        <v>0</v>
      </c>
      <c r="D7486" t="b">
        <f>IF(C7486=1,'Data Transformation'!$G$3+0.5*'Data Transformation'!$W$25,IF(C7487=1,D7487-'Data Transformation'!$W$25,FALSE))</f>
        <v>0</v>
      </c>
      <c r="E7486" t="str">
        <f t="array" ref="E7486">IF(ISLOGICAL(D7486),"",FREQUENCY(IF('Data Transformation'!$B$425:$B$8425='Bin Analysis'!$B7467,'Data Transformation'!$G$425:$G$8425),D7486))</f>
        <v/>
      </c>
      <c r="F7486" t="str">
        <f t="shared" si="933"/>
        <v/>
      </c>
      <c r="G7486">
        <f>Weighting!$H$22</f>
        <v>0</v>
      </c>
      <c r="H7486">
        <f t="array" ref="H7486">FREQUENCY(IF('Data Transformation'!$B$4:$B$8425=B7467,'Data Transformation'!$G$4:$G$8425),'Bin Analysis'!$B7486)</f>
        <v>20</v>
      </c>
      <c r="I7486">
        <f t="shared" si="934"/>
        <v>0</v>
      </c>
      <c r="J7486">
        <f t="shared" si="935"/>
        <v>0</v>
      </c>
      <c r="K7486">
        <f>J7486*Weighting!$W$22</f>
        <v>0</v>
      </c>
      <c r="M7486" s="14"/>
    </row>
    <row r="7487" spans="1:13" x14ac:dyDescent="0.25">
      <c r="A7487" s="32" t="str">
        <f>IF(Weighting!$P$23&gt;0,B7487,"")</f>
        <v/>
      </c>
      <c r="B7487">
        <f>Weighting!$C$23</f>
        <v>2.5480000000000009</v>
      </c>
      <c r="C7487">
        <f>Weighting!$F$23</f>
        <v>0</v>
      </c>
      <c r="D7487" t="b">
        <f>IF(C7487=1,'Data Transformation'!$G$3+0.5*'Data Transformation'!$W$25,IF(C7488=1,D7488-'Data Transformation'!$W$25,FALSE))</f>
        <v>0</v>
      </c>
      <c r="E7487" t="str">
        <f t="array" ref="E7487">IF(ISLOGICAL(D7487),"",FREQUENCY(IF('Data Transformation'!$B$425:$B$8425='Bin Analysis'!$B7467,'Data Transformation'!$G$425:$G$8425),D7487))</f>
        <v/>
      </c>
      <c r="F7487" t="str">
        <f t="shared" si="933"/>
        <v/>
      </c>
      <c r="G7487">
        <f>Weighting!$H$23</f>
        <v>0</v>
      </c>
      <c r="H7487">
        <f t="array" ref="H7487">FREQUENCY(IF('Data Transformation'!$B$4:$B$8425=B7467,'Data Transformation'!$G$4:$G$8425),'Bin Analysis'!$B7487)</f>
        <v>20</v>
      </c>
      <c r="I7487">
        <f t="shared" si="934"/>
        <v>0</v>
      </c>
      <c r="J7487">
        <f t="shared" si="935"/>
        <v>0</v>
      </c>
      <c r="K7487">
        <f>J7487*Weighting!$W$23</f>
        <v>0</v>
      </c>
      <c r="M7487" s="14"/>
    </row>
    <row r="7488" spans="1:13" x14ac:dyDescent="0.25">
      <c r="A7488" s="32" t="str">
        <f>IF(Weighting!$P$24&gt;0,B7488,"")</f>
        <v/>
      </c>
      <c r="B7488">
        <f>Weighting!$C$24</f>
        <v>2.6790000000000012</v>
      </c>
      <c r="C7488">
        <f>Weighting!$F$24</f>
        <v>0</v>
      </c>
      <c r="D7488" t="b">
        <f>IF(C7488=1,'Data Transformation'!$G$3+0.5*'Data Transformation'!$W$25,IF(C7489=1,D7489-'Data Transformation'!$W$25,FALSE))</f>
        <v>0</v>
      </c>
      <c r="E7488" t="str">
        <f t="array" ref="E7488">IF(ISLOGICAL(D7488),"",FREQUENCY(IF('Data Transformation'!$B$425:$B$8425='Bin Analysis'!$B7467,'Data Transformation'!$G$425:$G$8425),D7488))</f>
        <v/>
      </c>
      <c r="F7488" t="str">
        <f t="shared" si="933"/>
        <v/>
      </c>
      <c r="G7488">
        <f>Weighting!$H$24</f>
        <v>0</v>
      </c>
      <c r="H7488">
        <f t="array" ref="H7488">FREQUENCY(IF('Data Transformation'!$B$4:$B$8425=B7467,'Data Transformation'!$G$4:$G$8425),'Bin Analysis'!$B7488)</f>
        <v>20</v>
      </c>
      <c r="I7488">
        <f t="shared" si="934"/>
        <v>0</v>
      </c>
      <c r="J7488">
        <f t="shared" si="935"/>
        <v>0</v>
      </c>
      <c r="K7488">
        <f>J7488*Weighting!$W$24</f>
        <v>0</v>
      </c>
      <c r="M7488" s="14"/>
    </row>
    <row r="7489" spans="1:25" x14ac:dyDescent="0.25">
      <c r="A7489" s="32" t="str">
        <f>IF(Weighting!$P$25&gt;0,B7489,"")</f>
        <v/>
      </c>
      <c r="B7489">
        <f>Weighting!$C$25</f>
        <v>2.8100000000000014</v>
      </c>
      <c r="C7489">
        <f>Weighting!$F$25</f>
        <v>0</v>
      </c>
      <c r="D7489" t="b">
        <f>IF(C7489=1,'Data Transformation'!$G$3+0.5*'Data Transformation'!$W$25,IF(C7490=1,D7490-'Data Transformation'!$W$25,FALSE))</f>
        <v>0</v>
      </c>
      <c r="E7489" t="str">
        <f t="array" ref="E7489">IF(ISLOGICAL(D7489),"",FREQUENCY(IF('Data Transformation'!$B$425:$B$8425='Bin Analysis'!$B7467,'Data Transformation'!$G$425:$G$8425),D7489))</f>
        <v/>
      </c>
      <c r="F7489" t="str">
        <f t="shared" si="933"/>
        <v/>
      </c>
      <c r="G7489">
        <f>Weighting!$H$25</f>
        <v>0</v>
      </c>
      <c r="H7489">
        <f t="array" ref="H7489">FREQUENCY(IF('Data Transformation'!$B$4:$B$8425=B7467,'Data Transformation'!$G$4:$G$8425),'Bin Analysis'!$B7489)</f>
        <v>20</v>
      </c>
      <c r="I7489">
        <f t="shared" si="934"/>
        <v>0</v>
      </c>
      <c r="J7489">
        <f t="shared" si="935"/>
        <v>0</v>
      </c>
      <c r="K7489">
        <f>J7489*Weighting!$W$25</f>
        <v>0</v>
      </c>
      <c r="M7489" s="14"/>
    </row>
    <row r="7490" spans="1:25" x14ac:dyDescent="0.25">
      <c r="O7490"/>
      <c r="P7490"/>
      <c r="Q7490"/>
      <c r="R7490"/>
    </row>
    <row r="7491" spans="1:25" ht="23.25" x14ac:dyDescent="0.35">
      <c r="A7491" s="21" t="s">
        <v>0</v>
      </c>
      <c r="B7491" s="21">
        <f>IFERROR(VLOOKUP(C7491,'Data Transformation'!$L$6:$M$426,2,FALSE),"")</f>
        <v>312</v>
      </c>
      <c r="C7491" s="21">
        <f>C7467+1</f>
        <v>312</v>
      </c>
      <c r="D7491" s="21"/>
      <c r="E7491" s="21"/>
      <c r="F7491" s="21"/>
      <c r="G7491" s="21"/>
      <c r="H7491" s="22"/>
      <c r="I7491" s="22"/>
      <c r="J7491" s="22"/>
      <c r="K7491" s="21"/>
      <c r="L7491" s="21">
        <f>B7491</f>
        <v>312</v>
      </c>
      <c r="M7491" s="23">
        <f>INDEX('Data Transformation'!$O$4:$O$424,MATCH($B7491,'Data Transformation'!$M$4:$M$424,0),MATCH($M$2,'Data Transformation'!$O$3,0))</f>
        <v>20</v>
      </c>
      <c r="N7491" s="27">
        <f>IF('Input and Summary Results'!$J$16="minimum",'Bin Analysis'!X7492/(M7491-1),'Bin Analysis'!Y7491/('Bin Analysis'!M7491-1))</f>
        <v>0.31578947368421051</v>
      </c>
      <c r="O7491" s="27">
        <f>IF(M7491=FALSE,NA(),(VLOOKUP(1,C7494:K7513,4,FALSE))/(M7491-1))</f>
        <v>0.52631578947368418</v>
      </c>
      <c r="P7491" s="27">
        <f>IF(M7491=FALSE,NA(),SUM(J7494:J7513)/Weighting!$S$5)</f>
        <v>0.5</v>
      </c>
      <c r="Q7491" s="27">
        <f>IF(M7491=FALSE,NA(),SUM(K7494:K7513)/Weighting!$S$6)</f>
        <v>0.47826086956521741</v>
      </c>
      <c r="R7491" s="27">
        <f>IF(M7491=FALSE,NA(),(VLOOKUP(1,G7494:K7513,3,FALSE))/(M7491-1))</f>
        <v>0</v>
      </c>
      <c r="S7491" s="22" t="str">
        <f>IF(M7491=FALSE,NA(),IF(SUM(J7494:J7513)=2,"yes","no"))</f>
        <v>no</v>
      </c>
      <c r="X7491" s="2" cm="2">
        <f t="array" ref="X7491:X7492">FREQUENCY(IF('Data Transformation'!$B$425:$B$6424='Bin Analysis'!L7491,'Data Transformation'!$G$425:$G$6424),'Data Transformation'!$U$11)</f>
        <v>13</v>
      </c>
      <c r="Y7491" s="2" cm="2">
        <f t="array" ref="Y7491:Y7492">FREQUENCY(IF('Data Transformation'!$B$425:$B$6424='Bin Analysis'!L7491,'Data Transformation'!$G$425:$G$6424),'Data Transformation'!$U$12)</f>
        <v>3</v>
      </c>
    </row>
    <row r="7492" spans="1:25" x14ac:dyDescent="0.25">
      <c r="A7492" s="14" t="s">
        <v>66</v>
      </c>
      <c r="B7492" t="s">
        <v>47</v>
      </c>
      <c r="C7492" t="s">
        <v>5</v>
      </c>
      <c r="D7492" t="s">
        <v>99</v>
      </c>
      <c r="E7492" t="s">
        <v>100</v>
      </c>
      <c r="F7492" t="s">
        <v>101</v>
      </c>
      <c r="G7492" t="s">
        <v>69</v>
      </c>
      <c r="H7492" t="s">
        <v>31</v>
      </c>
      <c r="I7492" t="s">
        <v>32</v>
      </c>
      <c r="J7492" t="s">
        <v>46</v>
      </c>
      <c r="K7492" s="14" t="s">
        <v>45</v>
      </c>
      <c r="M7492" s="14"/>
      <c r="X7492" s="2">
        <v>6</v>
      </c>
      <c r="Y7492" s="2">
        <v>16</v>
      </c>
    </row>
    <row r="7493" spans="1:25" x14ac:dyDescent="0.25">
      <c r="A7493" s="32"/>
      <c r="D7493" t="b">
        <f>IF(C7493=1,'Data Transformation'!$G$3+0.5*'Data Transformation'!$W$25,IF(C7494=1,D7494-'Data Transformation'!$W$25,FALSE))</f>
        <v>0</v>
      </c>
      <c r="E7493" t="str">
        <f t="array" ref="E7493">IF(ISLOGICAL(D7493),"",FREQUENCY(IF('Data Transformation'!$B$425:$B$8425='Bin Analysis'!$B7491,'Data Transformation'!$G$425:$G$8425),D7493))</f>
        <v/>
      </c>
      <c r="F7493" t="str">
        <f>IF(ISLOGICAL(D7493),"",E7493-E7492)</f>
        <v/>
      </c>
      <c r="M7493" s="14"/>
    </row>
    <row r="7494" spans="1:25" x14ac:dyDescent="0.25">
      <c r="A7494" s="32">
        <f>IF(Weighting!$P$6&gt;0,B7494,"")</f>
        <v>0.32100000000000001</v>
      </c>
      <c r="B7494">
        <f>Weighting!$C$6</f>
        <v>0.32100000000000001</v>
      </c>
      <c r="C7494">
        <f>Weighting!$F$6</f>
        <v>0</v>
      </c>
      <c r="D7494" t="b">
        <f>IF(C7494=1,'Data Transformation'!$G$3+0.5*'Data Transformation'!$W$25,IF(C7495=1,D7495-'Data Transformation'!$W$25,FALSE))</f>
        <v>0</v>
      </c>
      <c r="E7494" t="str">
        <f t="array" ref="E7494">IF(ISLOGICAL(D7494),"",FREQUENCY(IF('Data Transformation'!$B$425:$B$8425='Bin Analysis'!$B7491,'Data Transformation'!$G$425:$G$8425),D7494))</f>
        <v/>
      </c>
      <c r="F7494" t="str">
        <f>IF(ISLOGICAL(D7494),"",E7494-E7493)</f>
        <v/>
      </c>
      <c r="G7494">
        <f>Weighting!$H$6</f>
        <v>1</v>
      </c>
      <c r="H7494">
        <f t="array" ref="H7494">FREQUENCY(IF('Data Transformation'!$B$4:$B$8425=B7491,'Data Transformation'!$G$4:$G$8425),'Bin Analysis'!$B7494)</f>
        <v>0</v>
      </c>
      <c r="I7494">
        <f>H7494-H7493</f>
        <v>0</v>
      </c>
      <c r="J7494">
        <f>IF(I7494=0,0,1)</f>
        <v>0</v>
      </c>
      <c r="K7494">
        <f>J7494*Weighting!$W$6</f>
        <v>0</v>
      </c>
      <c r="M7494" s="14"/>
    </row>
    <row r="7495" spans="1:25" x14ac:dyDescent="0.25">
      <c r="A7495" s="32">
        <f>IF(Weighting!$P$7&gt;0,B7495,"")</f>
        <v>0.45200000000000001</v>
      </c>
      <c r="B7495">
        <f>Weighting!$C$7</f>
        <v>0.45200000000000001</v>
      </c>
      <c r="C7495">
        <f>Weighting!$F$7</f>
        <v>0</v>
      </c>
      <c r="D7495" t="b">
        <f>IF(C7495=1,'Data Transformation'!$G$3+0.5*'Data Transformation'!$W$25,IF(C7496=1,D7496-'Data Transformation'!$W$25,FALSE))</f>
        <v>0</v>
      </c>
      <c r="E7495" t="str">
        <f t="array" ref="E7495">IF(ISLOGICAL(D7495),"",FREQUENCY(IF('Data Transformation'!$B$425:$B$8425='Bin Analysis'!$B7491,'Data Transformation'!$G$425:$G$8425),D7495))</f>
        <v/>
      </c>
      <c r="F7495" t="str">
        <f t="shared" ref="F7495:F7513" si="936">IF(ISLOGICAL(D7495),"",E7495-E7494)</f>
        <v/>
      </c>
      <c r="G7495">
        <f>Weighting!$H$7</f>
        <v>0</v>
      </c>
      <c r="H7495">
        <f t="array" ref="H7495">FREQUENCY(IF('Data Transformation'!$B$4:$B$8425=B7491,'Data Transformation'!$G$4:$G$8425),'Bin Analysis'!$B7495)</f>
        <v>0</v>
      </c>
      <c r="I7495">
        <f t="shared" ref="I7495:I7513" si="937">H7495-H7494</f>
        <v>0</v>
      </c>
      <c r="J7495">
        <f>IF(I7495=0,0,1)</f>
        <v>0</v>
      </c>
      <c r="K7495">
        <f>J7495*Weighting!$W$7</f>
        <v>0</v>
      </c>
      <c r="M7495" s="14"/>
    </row>
    <row r="7496" spans="1:25" x14ac:dyDescent="0.25">
      <c r="A7496" s="32">
        <f>IF(Weighting!$P$8&gt;0,B7496,"")</f>
        <v>0.58299999999999996</v>
      </c>
      <c r="B7496">
        <f>Weighting!$C$8</f>
        <v>0.58299999999999996</v>
      </c>
      <c r="C7496">
        <f>Weighting!$F$8</f>
        <v>0</v>
      </c>
      <c r="D7496" t="b">
        <f>IF(C7496=1,'Data Transformation'!$G$3+0.5*'Data Transformation'!$W$25,IF(C7497=1,D7497-'Data Transformation'!$W$25,FALSE))</f>
        <v>0</v>
      </c>
      <c r="E7496" t="str">
        <f t="array" ref="E7496">IF(ISLOGICAL(D7496),"",FREQUENCY(IF('Data Transformation'!$B$425:$B$8425='Bin Analysis'!$B7491,'Data Transformation'!$G$425:$G$8425),D7496))</f>
        <v/>
      </c>
      <c r="F7496" t="str">
        <f t="shared" si="936"/>
        <v/>
      </c>
      <c r="G7496">
        <f>Weighting!$H$8</f>
        <v>0</v>
      </c>
      <c r="H7496">
        <f t="array" ref="H7496">FREQUENCY(IF('Data Transformation'!$B$4:$B$8425=B7491,'Data Transformation'!$G$4:$G$8425),'Bin Analysis'!$B7496)</f>
        <v>0</v>
      </c>
      <c r="I7496">
        <f t="shared" si="937"/>
        <v>0</v>
      </c>
      <c r="J7496">
        <f t="shared" ref="J7496:J7513" si="938">IF(I7496=0,0,1)</f>
        <v>0</v>
      </c>
      <c r="K7496">
        <f>J7496*Weighting!$W$8</f>
        <v>0</v>
      </c>
      <c r="M7496" s="14"/>
    </row>
    <row r="7497" spans="1:25" x14ac:dyDescent="0.25">
      <c r="A7497" s="32">
        <f>IF(Weighting!$P$9&gt;0,B7497,"")</f>
        <v>0.71399999999999997</v>
      </c>
      <c r="B7497" s="50">
        <f>Weighting!$C$9</f>
        <v>0.71399999999999997</v>
      </c>
      <c r="C7497">
        <f>Weighting!$F$9</f>
        <v>0</v>
      </c>
      <c r="D7497" t="b">
        <f>IF(C7497=1,'Data Transformation'!$G$3+0.5*'Data Transformation'!$W$25,IF(C7498=1,D7498-'Data Transformation'!$W$25,FALSE))</f>
        <v>0</v>
      </c>
      <c r="E7497" t="str">
        <f t="array" ref="E7497">IF(ISLOGICAL(D7497),"",FREQUENCY(IF('Data Transformation'!$B$425:$B$8425='Bin Analysis'!$B7491,'Data Transformation'!$G$425:$G$8425),D7497))</f>
        <v/>
      </c>
      <c r="F7497" t="str">
        <f t="shared" si="936"/>
        <v/>
      </c>
      <c r="G7497">
        <f>Weighting!$H$9</f>
        <v>0</v>
      </c>
      <c r="H7497">
        <f t="array" ref="H7497">FREQUENCY(IF('Data Transformation'!$B$4:$B$8425=B7491,'Data Transformation'!$G$4:$G$8425),'Bin Analysis'!$B7497)</f>
        <v>1</v>
      </c>
      <c r="I7497">
        <f t="shared" si="937"/>
        <v>1</v>
      </c>
      <c r="J7497">
        <f t="shared" si="938"/>
        <v>1</v>
      </c>
      <c r="K7497">
        <f>J7497*Weighting!$W$9</f>
        <v>3</v>
      </c>
      <c r="M7497" s="14"/>
    </row>
    <row r="7498" spans="1:25" x14ac:dyDescent="0.25">
      <c r="A7498" s="32">
        <f>IF(Weighting!$P$10&gt;0,B7498,"")</f>
        <v>0.84499999999999997</v>
      </c>
      <c r="B7498">
        <f>Weighting!$C$10</f>
        <v>0.84499999999999997</v>
      </c>
      <c r="C7498">
        <f>Weighting!$F$10</f>
        <v>0</v>
      </c>
      <c r="D7498" t="b">
        <f>IF(C7498=1,'Data Transformation'!$G$3+0.5*'Data Transformation'!$W$25,IF(C7499=1,D7499-'Data Transformation'!$W$25,FALSE))</f>
        <v>0</v>
      </c>
      <c r="E7498" t="str">
        <f t="array" ref="E7498">IF(ISLOGICAL(D7498),"",FREQUENCY(IF('Data Transformation'!$B$425:$B$8425='Bin Analysis'!$B7491,'Data Transformation'!$G$425:$G$8425),D7498))</f>
        <v/>
      </c>
      <c r="F7498" t="str">
        <f t="shared" si="936"/>
        <v/>
      </c>
      <c r="G7498">
        <f>Weighting!$H$10</f>
        <v>0</v>
      </c>
      <c r="H7498">
        <f t="array" ref="H7498">FREQUENCY(IF('Data Transformation'!$B$4:$B$8425=B7491,'Data Transformation'!$G$4:$G$8425),'Bin Analysis'!$B7498)</f>
        <v>1</v>
      </c>
      <c r="I7498">
        <f t="shared" si="937"/>
        <v>0</v>
      </c>
      <c r="J7498">
        <f t="shared" si="938"/>
        <v>0</v>
      </c>
      <c r="K7498">
        <f>J7498*Weighting!$W$10</f>
        <v>0</v>
      </c>
      <c r="M7498" s="14"/>
    </row>
    <row r="7499" spans="1:25" x14ac:dyDescent="0.25">
      <c r="A7499" s="32">
        <f>IF(Weighting!$P$11&gt;0,B7499,"")</f>
        <v>0.97599999999999998</v>
      </c>
      <c r="B7499">
        <f>Weighting!$C$11</f>
        <v>0.97599999999999998</v>
      </c>
      <c r="C7499">
        <f>Weighting!$F$11</f>
        <v>0</v>
      </c>
      <c r="D7499">
        <f>IF(C7499=1,'Data Transformation'!$G$3+0.5*'Data Transformation'!$W$25,IF(C7500=1,D7500-'Data Transformation'!$W$25,FALSE))</f>
        <v>0.86899999999999999</v>
      </c>
      <c r="E7499">
        <f t="array" ref="E7499">IF(ISLOGICAL(D7499),"",FREQUENCY(IF('Data Transformation'!$B$425:$B$8425='Bin Analysis'!$B7491,'Data Transformation'!$G$425:$G$8425),D7499))</f>
        <v>3</v>
      </c>
      <c r="F7499" t="e">
        <f t="shared" si="936"/>
        <v>#VALUE!</v>
      </c>
      <c r="G7499">
        <f>Weighting!$H$11</f>
        <v>0</v>
      </c>
      <c r="H7499">
        <f t="array" ref="H7499">FREQUENCY(IF('Data Transformation'!$B$4:$B$8425=B7491,'Data Transformation'!$G$4:$G$8425),'Bin Analysis'!$B7499)</f>
        <v>6</v>
      </c>
      <c r="I7499">
        <f t="shared" si="937"/>
        <v>5</v>
      </c>
      <c r="J7499">
        <f t="shared" si="938"/>
        <v>1</v>
      </c>
      <c r="K7499">
        <f>J7499*Weighting!$W$11</f>
        <v>2</v>
      </c>
      <c r="M7499" s="14"/>
    </row>
    <row r="7500" spans="1:25" x14ac:dyDescent="0.25">
      <c r="A7500" s="32">
        <f>IF(Weighting!$P$12&gt;0,B7500,"")</f>
        <v>1.107</v>
      </c>
      <c r="B7500">
        <f>Weighting!$C$12</f>
        <v>1.107</v>
      </c>
      <c r="C7500">
        <f>Weighting!$F$12</f>
        <v>1</v>
      </c>
      <c r="D7500">
        <f>IF(C7500=1,'Data Transformation'!$G$3+0.5*'Data Transformation'!$W$25,IF(C7501=1,D7501-'Data Transformation'!$W$25,FALSE))</f>
        <v>1.131</v>
      </c>
      <c r="E7500">
        <f t="array" ref="E7500">IF(ISLOGICAL(D7500),"",FREQUENCY(IF('Data Transformation'!$B$425:$B$8425='Bin Analysis'!$B7491,'Data Transformation'!$G$425:$G$8425),D7500))</f>
        <v>13</v>
      </c>
      <c r="F7500">
        <f t="shared" si="936"/>
        <v>10</v>
      </c>
      <c r="G7500">
        <f>Weighting!$H$12</f>
        <v>0</v>
      </c>
      <c r="H7500">
        <f t="array" ref="H7500">FREQUENCY(IF('Data Transformation'!$B$4:$B$8425=B7491,'Data Transformation'!$G$4:$G$8425),'Bin Analysis'!$B7500)</f>
        <v>13</v>
      </c>
      <c r="I7500">
        <f t="shared" si="937"/>
        <v>7</v>
      </c>
      <c r="J7500">
        <f t="shared" si="938"/>
        <v>1</v>
      </c>
      <c r="K7500">
        <f>J7500*Weighting!$W$12</f>
        <v>1</v>
      </c>
      <c r="M7500" s="14"/>
    </row>
    <row r="7501" spans="1:25" x14ac:dyDescent="0.25">
      <c r="A7501" s="32">
        <f>IF(Weighting!$P$13&gt;0,B7501,"")</f>
        <v>1.238</v>
      </c>
      <c r="B7501">
        <f>Weighting!$C$13</f>
        <v>1.238</v>
      </c>
      <c r="C7501">
        <f>Weighting!$F$13</f>
        <v>0</v>
      </c>
      <c r="D7501" t="b">
        <f>IF(C7501=1,'Data Transformation'!$G$3+0.5*'Data Transformation'!$W$25,IF(C7502=1,D7502-'Data Transformation'!$W$25,FALSE))</f>
        <v>0</v>
      </c>
      <c r="E7501" t="str">
        <f t="array" ref="E7501">IF(ISLOGICAL(D7501),"",FREQUENCY(IF('Data Transformation'!$B$425:$B$8425='Bin Analysis'!$B7491,'Data Transformation'!$G$425:$G$8425),D7501))</f>
        <v/>
      </c>
      <c r="F7501" t="str">
        <f t="shared" si="936"/>
        <v/>
      </c>
      <c r="G7501">
        <f>Weighting!$H$13</f>
        <v>0</v>
      </c>
      <c r="H7501">
        <f t="array" ref="H7501">FREQUENCY(IF('Data Transformation'!$B$4:$B$8425=B7491,'Data Transformation'!$G$4:$G$8425),'Bin Analysis'!$B7501)</f>
        <v>19</v>
      </c>
      <c r="I7501">
        <f t="shared" si="937"/>
        <v>6</v>
      </c>
      <c r="J7501">
        <f t="shared" si="938"/>
        <v>1</v>
      </c>
      <c r="K7501">
        <f>J7501*Weighting!$W$13</f>
        <v>2</v>
      </c>
      <c r="M7501" s="14"/>
    </row>
    <row r="7502" spans="1:25" x14ac:dyDescent="0.25">
      <c r="A7502" s="32">
        <f>IF(Weighting!$P$14&gt;0,B7502,"")</f>
        <v>1.369</v>
      </c>
      <c r="B7502">
        <f>Weighting!$C$14</f>
        <v>1.369</v>
      </c>
      <c r="C7502">
        <f>Weighting!$F$14</f>
        <v>0</v>
      </c>
      <c r="D7502" t="b">
        <f>IF(C7502=1,'Data Transformation'!$G$3+0.5*'Data Transformation'!$W$25,IF(C7503=1,D7503-'Data Transformation'!$W$25,FALSE))</f>
        <v>0</v>
      </c>
      <c r="E7502" t="str">
        <f t="array" ref="E7502">IF(ISLOGICAL(D7502),"",FREQUENCY(IF('Data Transformation'!$B$425:$B$8425='Bin Analysis'!$B7491,'Data Transformation'!$G$425:$G$8425),D7502))</f>
        <v/>
      </c>
      <c r="F7502" t="str">
        <f t="shared" si="936"/>
        <v/>
      </c>
      <c r="G7502">
        <f>Weighting!$H$14</f>
        <v>0</v>
      </c>
      <c r="H7502">
        <f t="array" ref="H7502">FREQUENCY(IF('Data Transformation'!$B$4:$B$8425=B7491,'Data Transformation'!$G$4:$G$8425),'Bin Analysis'!$B7502)</f>
        <v>20</v>
      </c>
      <c r="I7502">
        <f t="shared" si="937"/>
        <v>1</v>
      </c>
      <c r="J7502">
        <f t="shared" si="938"/>
        <v>1</v>
      </c>
      <c r="K7502">
        <f>J7502*Weighting!$W$14</f>
        <v>3</v>
      </c>
      <c r="M7502" s="14"/>
    </row>
    <row r="7503" spans="1:25" x14ac:dyDescent="0.25">
      <c r="A7503" s="32">
        <f>IF(Weighting!$P$15&gt;0,B7503,"")</f>
        <v>1.5000009999999999</v>
      </c>
      <c r="B7503">
        <f>Weighting!$C$15</f>
        <v>1.5000009999999999</v>
      </c>
      <c r="C7503">
        <f>Weighting!$F$15</f>
        <v>0</v>
      </c>
      <c r="D7503" t="b">
        <f>IF(C7503=1,'Data Transformation'!$G$3+0.5*'Data Transformation'!$W$25,IF(C7504=1,D7504-'Data Transformation'!$W$25,FALSE))</f>
        <v>0</v>
      </c>
      <c r="E7503" t="str">
        <f t="array" ref="E7503">IF(ISLOGICAL(D7503),"",FREQUENCY(IF('Data Transformation'!$B$425:$B$8425='Bin Analysis'!$B7491,'Data Transformation'!$G$425:$G$8425),D7503))</f>
        <v/>
      </c>
      <c r="F7503" t="str">
        <f t="shared" si="936"/>
        <v/>
      </c>
      <c r="G7503">
        <f>Weighting!$H$15</f>
        <v>0</v>
      </c>
      <c r="H7503">
        <f t="array" ref="H7503">FREQUENCY(IF('Data Transformation'!$B$4:$B$8425=B7491,'Data Transformation'!$G$4:$G$8425),'Bin Analysis'!$B7503)</f>
        <v>20</v>
      </c>
      <c r="I7503">
        <f t="shared" si="937"/>
        <v>0</v>
      </c>
      <c r="J7503">
        <f t="shared" si="938"/>
        <v>0</v>
      </c>
      <c r="K7503">
        <f>J7503*Weighting!$W$15</f>
        <v>0</v>
      </c>
      <c r="M7503" s="14"/>
    </row>
    <row r="7504" spans="1:25" x14ac:dyDescent="0.25">
      <c r="A7504" s="32" t="str">
        <f>IF(Weighting!$P$16&gt;0,B7504,"")</f>
        <v/>
      </c>
      <c r="B7504">
        <f>Weighting!$C$16</f>
        <v>1.631</v>
      </c>
      <c r="C7504">
        <f>Weighting!$F$16</f>
        <v>0</v>
      </c>
      <c r="D7504" t="b">
        <f>IF(C7504=1,'Data Transformation'!$G$3+0.5*'Data Transformation'!$W$25,IF(C7505=1,D7505-'Data Transformation'!$W$25,FALSE))</f>
        <v>0</v>
      </c>
      <c r="E7504" t="str">
        <f t="array" ref="E7504">IF(ISLOGICAL(D7504),"",FREQUENCY(IF('Data Transformation'!$B$425:$B$8425='Bin Analysis'!$B7491,'Data Transformation'!$G$425:$G$8425),D7504))</f>
        <v/>
      </c>
      <c r="F7504" t="str">
        <f t="shared" si="936"/>
        <v/>
      </c>
      <c r="G7504">
        <f>Weighting!$H$16</f>
        <v>0</v>
      </c>
      <c r="H7504">
        <f t="array" ref="H7504">FREQUENCY(IF('Data Transformation'!$B$4:$B$8425=B7491,'Data Transformation'!$G$4:$G$8425),'Bin Analysis'!$B7504)</f>
        <v>20</v>
      </c>
      <c r="I7504">
        <f t="shared" si="937"/>
        <v>0</v>
      </c>
      <c r="J7504">
        <f t="shared" si="938"/>
        <v>0</v>
      </c>
      <c r="K7504">
        <f>J7504*Weighting!$W$16</f>
        <v>0</v>
      </c>
      <c r="M7504" s="14"/>
    </row>
    <row r="7505" spans="1:25" x14ac:dyDescent="0.25">
      <c r="A7505" s="32" t="str">
        <f>IF(Weighting!$P$17&gt;0,B7505,"")</f>
        <v/>
      </c>
      <c r="B7505">
        <f>Weighting!$C$17</f>
        <v>1.762</v>
      </c>
      <c r="C7505">
        <f>Weighting!$F$17</f>
        <v>0</v>
      </c>
      <c r="D7505" t="b">
        <f>IF(C7505=1,'Data Transformation'!$G$3+0.5*'Data Transformation'!$W$25,IF(C7506=1,D7506-'Data Transformation'!$W$25,FALSE))</f>
        <v>0</v>
      </c>
      <c r="E7505" t="str">
        <f t="array" ref="E7505">IF(ISLOGICAL(D7505),"",FREQUENCY(IF('Data Transformation'!$B$425:$B$8425='Bin Analysis'!$B7491,'Data Transformation'!$G$425:$G$8425),D7505))</f>
        <v/>
      </c>
      <c r="F7505" t="str">
        <f t="shared" si="936"/>
        <v/>
      </c>
      <c r="G7505">
        <f>Weighting!$H$17</f>
        <v>0</v>
      </c>
      <c r="H7505">
        <f t="array" ref="H7505">FREQUENCY(IF('Data Transformation'!$B$4:$B$8425=B7491,'Data Transformation'!$G$4:$G$8425),'Bin Analysis'!$B7505)</f>
        <v>20</v>
      </c>
      <c r="I7505">
        <f t="shared" si="937"/>
        <v>0</v>
      </c>
      <c r="J7505">
        <f t="shared" si="938"/>
        <v>0</v>
      </c>
      <c r="K7505">
        <f>J7505*Weighting!$W$17</f>
        <v>0</v>
      </c>
      <c r="M7505" s="14"/>
    </row>
    <row r="7506" spans="1:25" x14ac:dyDescent="0.25">
      <c r="A7506" s="32" t="str">
        <f>IF(Weighting!$P$18&gt;0,B7506,"")</f>
        <v/>
      </c>
      <c r="B7506">
        <f>Weighting!$C$18</f>
        <v>1.893</v>
      </c>
      <c r="C7506">
        <f>Weighting!$F$18</f>
        <v>0</v>
      </c>
      <c r="D7506" t="b">
        <f>IF(C7506=1,'Data Transformation'!$G$3+0.5*'Data Transformation'!$W$25,IF(C7507=1,D7507-'Data Transformation'!$W$25,FALSE))</f>
        <v>0</v>
      </c>
      <c r="E7506" t="str">
        <f t="array" ref="E7506">IF(ISLOGICAL(D7506),"",FREQUENCY(IF('Data Transformation'!$B$425:$B$8425='Bin Analysis'!$B7491,'Data Transformation'!$G$425:$G$8425),D7506))</f>
        <v/>
      </c>
      <c r="F7506" t="str">
        <f t="shared" si="936"/>
        <v/>
      </c>
      <c r="G7506">
        <f>Weighting!$H$18</f>
        <v>0</v>
      </c>
      <c r="H7506">
        <f t="array" ref="H7506">FREQUENCY(IF('Data Transformation'!$B$4:$B$8425=B7491,'Data Transformation'!$G$4:$G$8425),'Bin Analysis'!$B7506)</f>
        <v>20</v>
      </c>
      <c r="I7506">
        <f t="shared" si="937"/>
        <v>0</v>
      </c>
      <c r="J7506">
        <f t="shared" si="938"/>
        <v>0</v>
      </c>
      <c r="K7506">
        <f>J7506*Weighting!$W$18</f>
        <v>0</v>
      </c>
      <c r="M7506" s="14"/>
    </row>
    <row r="7507" spans="1:25" x14ac:dyDescent="0.25">
      <c r="A7507" s="32" t="str">
        <f>IF(Weighting!$P$19&gt;0,B7507,"")</f>
        <v/>
      </c>
      <c r="B7507">
        <f>Weighting!$C$19</f>
        <v>2.024</v>
      </c>
      <c r="C7507">
        <f>Weighting!$F$19</f>
        <v>0</v>
      </c>
      <c r="D7507" t="b">
        <f>IF(C7507=1,'Data Transformation'!$G$3+0.5*'Data Transformation'!$W$25,IF(C7508=1,D7508-'Data Transformation'!$W$25,FALSE))</f>
        <v>0</v>
      </c>
      <c r="E7507" t="str">
        <f t="array" ref="E7507">IF(ISLOGICAL(D7507),"",FREQUENCY(IF('Data Transformation'!$B$425:$B$8425='Bin Analysis'!$B7491,'Data Transformation'!$G$425:$G$8425),D7507))</f>
        <v/>
      </c>
      <c r="F7507" t="str">
        <f t="shared" si="936"/>
        <v/>
      </c>
      <c r="G7507">
        <f>Weighting!$H$19</f>
        <v>0</v>
      </c>
      <c r="H7507">
        <f t="array" ref="H7507">FREQUENCY(IF('Data Transformation'!$B$4:$B$8425=B7491,'Data Transformation'!$G$4:$G$8425),'Bin Analysis'!$B7507)</f>
        <v>20</v>
      </c>
      <c r="I7507">
        <f t="shared" si="937"/>
        <v>0</v>
      </c>
      <c r="J7507">
        <f t="shared" si="938"/>
        <v>0</v>
      </c>
      <c r="K7507">
        <f>J7507*Weighting!$W$19</f>
        <v>0</v>
      </c>
      <c r="M7507" s="14"/>
    </row>
    <row r="7508" spans="1:25" x14ac:dyDescent="0.25">
      <c r="A7508" s="32" t="str">
        <f>IF(Weighting!$P$20&gt;0,B7508,"")</f>
        <v/>
      </c>
      <c r="B7508">
        <f>Weighting!$C$20</f>
        <v>2.1550000000000002</v>
      </c>
      <c r="C7508">
        <f>Weighting!$F$20</f>
        <v>0</v>
      </c>
      <c r="D7508" t="b">
        <f>IF(C7508=1,'Data Transformation'!$G$3+0.5*'Data Transformation'!$W$25,IF(C7509=1,D7509-'Data Transformation'!$W$25,FALSE))</f>
        <v>0</v>
      </c>
      <c r="E7508" t="str">
        <f t="array" ref="E7508">IF(ISLOGICAL(D7508),"",FREQUENCY(IF('Data Transformation'!$B$425:$B$8425='Bin Analysis'!$B7491,'Data Transformation'!$G$425:$G$8425),D7508))</f>
        <v/>
      </c>
      <c r="F7508" t="str">
        <f t="shared" si="936"/>
        <v/>
      </c>
      <c r="G7508">
        <f>Weighting!$H$20</f>
        <v>0</v>
      </c>
      <c r="H7508">
        <f t="array" ref="H7508">FREQUENCY(IF('Data Transformation'!$B$4:$B$8425=B7491,'Data Transformation'!$G$4:$G$8425),'Bin Analysis'!$B7508)</f>
        <v>20</v>
      </c>
      <c r="I7508">
        <f t="shared" si="937"/>
        <v>0</v>
      </c>
      <c r="J7508">
        <f t="shared" si="938"/>
        <v>0</v>
      </c>
      <c r="K7508">
        <f>J7508*Weighting!$W$20</f>
        <v>0</v>
      </c>
      <c r="M7508" s="14"/>
    </row>
    <row r="7509" spans="1:25" x14ac:dyDescent="0.25">
      <c r="A7509" s="32" t="str">
        <f>IF(Weighting!$P$21&gt;0,B7509,"")</f>
        <v/>
      </c>
      <c r="B7509">
        <f>Weighting!$C$21</f>
        <v>2.2860000000000005</v>
      </c>
      <c r="C7509">
        <f>Weighting!$F$21</f>
        <v>0</v>
      </c>
      <c r="D7509" t="b">
        <f>IF(C7509=1,'Data Transformation'!$G$3+0.5*'Data Transformation'!$W$25,IF(C7510=1,D7510-'Data Transformation'!$W$25,FALSE))</f>
        <v>0</v>
      </c>
      <c r="E7509" t="str">
        <f t="array" ref="E7509">IF(ISLOGICAL(D7509),"",FREQUENCY(IF('Data Transformation'!$B$425:$B$8425='Bin Analysis'!$B7491,'Data Transformation'!$G$425:$G$8425),D7509))</f>
        <v/>
      </c>
      <c r="F7509" t="str">
        <f t="shared" si="936"/>
        <v/>
      </c>
      <c r="G7509">
        <f>Weighting!$H$21</f>
        <v>0</v>
      </c>
      <c r="H7509">
        <f t="array" ref="H7509">FREQUENCY(IF('Data Transformation'!$B$4:$B$8425=B7491,'Data Transformation'!$G$4:$G$8425),'Bin Analysis'!$B7509)</f>
        <v>20</v>
      </c>
      <c r="I7509">
        <f t="shared" si="937"/>
        <v>0</v>
      </c>
      <c r="J7509">
        <f t="shared" si="938"/>
        <v>0</v>
      </c>
      <c r="K7509">
        <f>J7509*Weighting!$W$21</f>
        <v>0</v>
      </c>
      <c r="M7509" s="14"/>
    </row>
    <row r="7510" spans="1:25" x14ac:dyDescent="0.25">
      <c r="A7510" s="32" t="str">
        <f>IF(Weighting!$P$22&gt;0,B7510,"")</f>
        <v/>
      </c>
      <c r="B7510">
        <f>Weighting!$C$22</f>
        <v>2.4170000000000007</v>
      </c>
      <c r="C7510">
        <f>Weighting!$F$22</f>
        <v>0</v>
      </c>
      <c r="D7510" t="b">
        <f>IF(C7510=1,'Data Transformation'!$G$3+0.5*'Data Transformation'!$W$25,IF(C7511=1,D7511-'Data Transformation'!$W$25,FALSE))</f>
        <v>0</v>
      </c>
      <c r="E7510" t="str">
        <f t="array" ref="E7510">IF(ISLOGICAL(D7510),"",FREQUENCY(IF('Data Transformation'!$B$425:$B$8425='Bin Analysis'!$B7491,'Data Transformation'!$G$425:$G$8425),D7510))</f>
        <v/>
      </c>
      <c r="F7510" t="str">
        <f t="shared" si="936"/>
        <v/>
      </c>
      <c r="G7510">
        <f>Weighting!$H$22</f>
        <v>0</v>
      </c>
      <c r="H7510">
        <f t="array" ref="H7510">FREQUENCY(IF('Data Transformation'!$B$4:$B$8425=B7491,'Data Transformation'!$G$4:$G$8425),'Bin Analysis'!$B7510)</f>
        <v>20</v>
      </c>
      <c r="I7510">
        <f t="shared" si="937"/>
        <v>0</v>
      </c>
      <c r="J7510">
        <f t="shared" si="938"/>
        <v>0</v>
      </c>
      <c r="K7510">
        <f>J7510*Weighting!$W$22</f>
        <v>0</v>
      </c>
      <c r="M7510" s="14"/>
    </row>
    <row r="7511" spans="1:25" x14ac:dyDescent="0.25">
      <c r="A7511" s="32" t="str">
        <f>IF(Weighting!$P$23&gt;0,B7511,"")</f>
        <v/>
      </c>
      <c r="B7511">
        <f>Weighting!$C$23</f>
        <v>2.5480000000000009</v>
      </c>
      <c r="C7511">
        <f>Weighting!$F$23</f>
        <v>0</v>
      </c>
      <c r="D7511" t="b">
        <f>IF(C7511=1,'Data Transformation'!$G$3+0.5*'Data Transformation'!$W$25,IF(C7512=1,D7512-'Data Transformation'!$W$25,FALSE))</f>
        <v>0</v>
      </c>
      <c r="E7511" t="str">
        <f t="array" ref="E7511">IF(ISLOGICAL(D7511),"",FREQUENCY(IF('Data Transformation'!$B$425:$B$8425='Bin Analysis'!$B7491,'Data Transformation'!$G$425:$G$8425),D7511))</f>
        <v/>
      </c>
      <c r="F7511" t="str">
        <f t="shared" si="936"/>
        <v/>
      </c>
      <c r="G7511">
        <f>Weighting!$H$23</f>
        <v>0</v>
      </c>
      <c r="H7511">
        <f t="array" ref="H7511">FREQUENCY(IF('Data Transformation'!$B$4:$B$8425=B7491,'Data Transformation'!$G$4:$G$8425),'Bin Analysis'!$B7511)</f>
        <v>20</v>
      </c>
      <c r="I7511">
        <f t="shared" si="937"/>
        <v>0</v>
      </c>
      <c r="J7511">
        <f t="shared" si="938"/>
        <v>0</v>
      </c>
      <c r="K7511">
        <f>J7511*Weighting!$W$23</f>
        <v>0</v>
      </c>
      <c r="M7511" s="14"/>
    </row>
    <row r="7512" spans="1:25" x14ac:dyDescent="0.25">
      <c r="A7512" s="32" t="str">
        <f>IF(Weighting!$P$24&gt;0,B7512,"")</f>
        <v/>
      </c>
      <c r="B7512">
        <f>Weighting!$C$24</f>
        <v>2.6790000000000012</v>
      </c>
      <c r="C7512">
        <f>Weighting!$F$24</f>
        <v>0</v>
      </c>
      <c r="D7512" t="b">
        <f>IF(C7512=1,'Data Transformation'!$G$3+0.5*'Data Transformation'!$W$25,IF(C7513=1,D7513-'Data Transformation'!$W$25,FALSE))</f>
        <v>0</v>
      </c>
      <c r="E7512" t="str">
        <f t="array" ref="E7512">IF(ISLOGICAL(D7512),"",FREQUENCY(IF('Data Transformation'!$B$425:$B$8425='Bin Analysis'!$B7491,'Data Transformation'!$G$425:$G$8425),D7512))</f>
        <v/>
      </c>
      <c r="F7512" t="str">
        <f t="shared" si="936"/>
        <v/>
      </c>
      <c r="G7512">
        <f>Weighting!$H$24</f>
        <v>0</v>
      </c>
      <c r="H7512">
        <f t="array" ref="H7512">FREQUENCY(IF('Data Transformation'!$B$4:$B$8425=B7491,'Data Transformation'!$G$4:$G$8425),'Bin Analysis'!$B7512)</f>
        <v>20</v>
      </c>
      <c r="I7512">
        <f t="shared" si="937"/>
        <v>0</v>
      </c>
      <c r="J7512">
        <f t="shared" si="938"/>
        <v>0</v>
      </c>
      <c r="K7512">
        <f>J7512*Weighting!$W$24</f>
        <v>0</v>
      </c>
      <c r="M7512" s="14"/>
    </row>
    <row r="7513" spans="1:25" x14ac:dyDescent="0.25">
      <c r="A7513" s="32" t="str">
        <f>IF(Weighting!$P$25&gt;0,B7513,"")</f>
        <v/>
      </c>
      <c r="B7513">
        <f>Weighting!$C$25</f>
        <v>2.8100000000000014</v>
      </c>
      <c r="C7513">
        <f>Weighting!$F$25</f>
        <v>0</v>
      </c>
      <c r="D7513" t="b">
        <f>IF(C7513=1,'Data Transformation'!$G$3+0.5*'Data Transformation'!$W$25,IF(C7514=1,D7514-'Data Transformation'!$W$25,FALSE))</f>
        <v>0</v>
      </c>
      <c r="E7513" t="str">
        <f t="array" ref="E7513">IF(ISLOGICAL(D7513),"",FREQUENCY(IF('Data Transformation'!$B$425:$B$8425='Bin Analysis'!$B7491,'Data Transformation'!$G$425:$G$8425),D7513))</f>
        <v/>
      </c>
      <c r="F7513" t="str">
        <f t="shared" si="936"/>
        <v/>
      </c>
      <c r="G7513">
        <f>Weighting!$H$25</f>
        <v>0</v>
      </c>
      <c r="H7513">
        <f t="array" ref="H7513">FREQUENCY(IF('Data Transformation'!$B$4:$B$8425=B7491,'Data Transformation'!$G$4:$G$8425),'Bin Analysis'!$B7513)</f>
        <v>20</v>
      </c>
      <c r="I7513">
        <f t="shared" si="937"/>
        <v>0</v>
      </c>
      <c r="J7513">
        <f t="shared" si="938"/>
        <v>0</v>
      </c>
      <c r="K7513">
        <f>J7513*Weighting!$W$25</f>
        <v>0</v>
      </c>
      <c r="M7513" s="14"/>
    </row>
    <row r="7514" spans="1:25" x14ac:dyDescent="0.25">
      <c r="O7514"/>
      <c r="P7514"/>
      <c r="Q7514"/>
      <c r="R7514"/>
    </row>
    <row r="7515" spans="1:25" ht="23.25" x14ac:dyDescent="0.35">
      <c r="A7515" s="21" t="s">
        <v>0</v>
      </c>
      <c r="B7515" s="21">
        <f>IFERROR(VLOOKUP(C7515,'Data Transformation'!$L$6:$M$426,2,FALSE),"")</f>
        <v>313</v>
      </c>
      <c r="C7515" s="21">
        <f>C7491+1</f>
        <v>313</v>
      </c>
      <c r="D7515" s="21"/>
      <c r="E7515" s="21"/>
      <c r="F7515" s="21"/>
      <c r="G7515" s="21"/>
      <c r="H7515" s="22"/>
      <c r="I7515" s="22"/>
      <c r="J7515" s="22"/>
      <c r="K7515" s="21"/>
      <c r="L7515" s="21">
        <f>B7515</f>
        <v>313</v>
      </c>
      <c r="M7515" s="23">
        <f>INDEX('Data Transformation'!$O$4:$O$424,MATCH($B7515,'Data Transformation'!$M$4:$M$424,0),MATCH($M$2,'Data Transformation'!$O$3,0))</f>
        <v>10</v>
      </c>
      <c r="N7515" s="27">
        <f>IF('Input and Summary Results'!$J$16="minimum",'Bin Analysis'!X7516/(M7515-1),'Bin Analysis'!Y7515/('Bin Analysis'!M7515-1))</f>
        <v>0.55555555555555558</v>
      </c>
      <c r="O7515" s="27">
        <f>IF(M7515=FALSE,NA(),(VLOOKUP(1,C7518:K7537,4,FALSE))/(M7515-1))</f>
        <v>0.22222222222222221</v>
      </c>
      <c r="P7515" s="27">
        <f>IF(M7515=FALSE,NA(),SUM(J7518:J7537)/Weighting!$S$5)</f>
        <v>0.4</v>
      </c>
      <c r="Q7515" s="27">
        <f>IF(M7515=FALSE,NA(),SUM(K7518:K7537)/Weighting!$S$6)</f>
        <v>0.34782608695652173</v>
      </c>
      <c r="R7515" s="27">
        <f>IF(M7515=FALSE,NA(),(VLOOKUP(1,G7518:K7537,3,FALSE))/(M7515-1))</f>
        <v>0</v>
      </c>
      <c r="S7515" s="22" t="str">
        <f>IF(M7515=FALSE,NA(),IF(SUM(J7518:J7537)=2,"yes","no"))</f>
        <v>no</v>
      </c>
      <c r="X7515" s="2" cm="2">
        <f t="array" ref="X7515:X7516">FREQUENCY(IF('Data Transformation'!$B$425:$B$6424='Bin Analysis'!L7515,'Data Transformation'!$G$425:$G$6424),'Data Transformation'!$U$11)</f>
        <v>4</v>
      </c>
      <c r="Y7515" s="2" cm="2">
        <f t="array" ref="Y7515:Y7516">FREQUENCY(IF('Data Transformation'!$B$425:$B$6424='Bin Analysis'!L7515,'Data Transformation'!$G$425:$G$6424),'Data Transformation'!$U$12)</f>
        <v>2</v>
      </c>
    </row>
    <row r="7516" spans="1:25" x14ac:dyDescent="0.25">
      <c r="A7516" s="14" t="s">
        <v>66</v>
      </c>
      <c r="B7516" t="s">
        <v>47</v>
      </c>
      <c r="C7516" t="s">
        <v>5</v>
      </c>
      <c r="D7516" t="s">
        <v>99</v>
      </c>
      <c r="E7516" t="s">
        <v>100</v>
      </c>
      <c r="F7516" t="s">
        <v>101</v>
      </c>
      <c r="G7516" t="s">
        <v>69</v>
      </c>
      <c r="H7516" t="s">
        <v>31</v>
      </c>
      <c r="I7516" t="s">
        <v>32</v>
      </c>
      <c r="J7516" t="s">
        <v>46</v>
      </c>
      <c r="K7516" s="14" t="s">
        <v>45</v>
      </c>
      <c r="M7516" s="14"/>
      <c r="X7516" s="2">
        <v>5</v>
      </c>
      <c r="Y7516" s="2">
        <v>7</v>
      </c>
    </row>
    <row r="7517" spans="1:25" x14ac:dyDescent="0.25">
      <c r="A7517" s="32"/>
      <c r="D7517" t="b">
        <f>IF(C7517=1,'Data Transformation'!$G$3+0.5*'Data Transformation'!$W$25,IF(C7518=1,D7518-'Data Transformation'!$W$25,FALSE))</f>
        <v>0</v>
      </c>
      <c r="E7517" t="str">
        <f t="array" ref="E7517">IF(ISLOGICAL(D7517),"",FREQUENCY(IF('Data Transformation'!$B$425:$B$8425='Bin Analysis'!$B7515,'Data Transformation'!$G$425:$G$8425),D7517))</f>
        <v/>
      </c>
      <c r="F7517" t="str">
        <f>IF(ISLOGICAL(D7517),"",E7517-E7516)</f>
        <v/>
      </c>
      <c r="M7517" s="14"/>
    </row>
    <row r="7518" spans="1:25" x14ac:dyDescent="0.25">
      <c r="A7518" s="32">
        <f>IF(Weighting!$P$6&gt;0,B7518,"")</f>
        <v>0.32100000000000001</v>
      </c>
      <c r="B7518">
        <f>Weighting!$C$6</f>
        <v>0.32100000000000001</v>
      </c>
      <c r="C7518">
        <f>Weighting!$F$6</f>
        <v>0</v>
      </c>
      <c r="D7518" t="b">
        <f>IF(C7518=1,'Data Transformation'!$G$3+0.5*'Data Transformation'!$W$25,IF(C7519=1,D7519-'Data Transformation'!$W$25,FALSE))</f>
        <v>0</v>
      </c>
      <c r="E7518" t="str">
        <f t="array" ref="E7518">IF(ISLOGICAL(D7518),"",FREQUENCY(IF('Data Transformation'!$B$425:$B$8425='Bin Analysis'!$B7515,'Data Transformation'!$G$425:$G$8425),D7518))</f>
        <v/>
      </c>
      <c r="F7518" t="str">
        <f>IF(ISLOGICAL(D7518),"",E7518-E7517)</f>
        <v/>
      </c>
      <c r="G7518">
        <f>Weighting!$H$6</f>
        <v>1</v>
      </c>
      <c r="H7518">
        <f t="array" ref="H7518">FREQUENCY(IF('Data Transformation'!$B$4:$B$8425=B7515,'Data Transformation'!$G$4:$G$8425),'Bin Analysis'!$B7518)</f>
        <v>0</v>
      </c>
      <c r="I7518">
        <f>H7518-H7517</f>
        <v>0</v>
      </c>
      <c r="J7518">
        <f>IF(I7518=0,0,1)</f>
        <v>0</v>
      </c>
      <c r="K7518">
        <f>J7518*Weighting!$W$6</f>
        <v>0</v>
      </c>
      <c r="M7518" s="14"/>
    </row>
    <row r="7519" spans="1:25" x14ac:dyDescent="0.25">
      <c r="A7519" s="32">
        <f>IF(Weighting!$P$7&gt;0,B7519,"")</f>
        <v>0.45200000000000001</v>
      </c>
      <c r="B7519">
        <f>Weighting!$C$7</f>
        <v>0.45200000000000001</v>
      </c>
      <c r="C7519">
        <f>Weighting!$F$7</f>
        <v>0</v>
      </c>
      <c r="D7519" t="b">
        <f>IF(C7519=1,'Data Transformation'!$G$3+0.5*'Data Transformation'!$W$25,IF(C7520=1,D7520-'Data Transformation'!$W$25,FALSE))</f>
        <v>0</v>
      </c>
      <c r="E7519" t="str">
        <f t="array" ref="E7519">IF(ISLOGICAL(D7519),"",FREQUENCY(IF('Data Transformation'!$B$425:$B$8425='Bin Analysis'!$B7515,'Data Transformation'!$G$425:$G$8425),D7519))</f>
        <v/>
      </c>
      <c r="F7519" t="str">
        <f t="shared" ref="F7519:F7537" si="939">IF(ISLOGICAL(D7519),"",E7519-E7518)</f>
        <v/>
      </c>
      <c r="G7519">
        <f>Weighting!$H$7</f>
        <v>0</v>
      </c>
      <c r="H7519">
        <f t="array" ref="H7519">FREQUENCY(IF('Data Transformation'!$B$4:$B$8425=B7515,'Data Transformation'!$G$4:$G$8425),'Bin Analysis'!$B7519)</f>
        <v>0</v>
      </c>
      <c r="I7519">
        <f t="shared" ref="I7519:I7537" si="940">H7519-H7518</f>
        <v>0</v>
      </c>
      <c r="J7519">
        <f>IF(I7519=0,0,1)</f>
        <v>0</v>
      </c>
      <c r="K7519">
        <f>J7519*Weighting!$W$7</f>
        <v>0</v>
      </c>
      <c r="M7519" s="14"/>
    </row>
    <row r="7520" spans="1:25" x14ac:dyDescent="0.25">
      <c r="A7520" s="32">
        <f>IF(Weighting!$P$8&gt;0,B7520,"")</f>
        <v>0.58299999999999996</v>
      </c>
      <c r="B7520">
        <f>Weighting!$C$8</f>
        <v>0.58299999999999996</v>
      </c>
      <c r="C7520">
        <f>Weighting!$F$8</f>
        <v>0</v>
      </c>
      <c r="D7520" t="b">
        <f>IF(C7520=1,'Data Transformation'!$G$3+0.5*'Data Transformation'!$W$25,IF(C7521=1,D7521-'Data Transformation'!$W$25,FALSE))</f>
        <v>0</v>
      </c>
      <c r="E7520" t="str">
        <f t="array" ref="E7520">IF(ISLOGICAL(D7520),"",FREQUENCY(IF('Data Transformation'!$B$425:$B$8425='Bin Analysis'!$B7515,'Data Transformation'!$G$425:$G$8425),D7520))</f>
        <v/>
      </c>
      <c r="F7520" t="str">
        <f t="shared" si="939"/>
        <v/>
      </c>
      <c r="G7520">
        <f>Weighting!$H$8</f>
        <v>0</v>
      </c>
      <c r="H7520">
        <f t="array" ref="H7520">FREQUENCY(IF('Data Transformation'!$B$4:$B$8425=B7515,'Data Transformation'!$G$4:$G$8425),'Bin Analysis'!$B7520)</f>
        <v>0</v>
      </c>
      <c r="I7520">
        <f t="shared" si="940"/>
        <v>0</v>
      </c>
      <c r="J7520">
        <f t="shared" ref="J7520:J7537" si="941">IF(I7520=0,0,1)</f>
        <v>0</v>
      </c>
      <c r="K7520">
        <f>J7520*Weighting!$W$8</f>
        <v>0</v>
      </c>
      <c r="M7520" s="14"/>
    </row>
    <row r="7521" spans="1:13" x14ac:dyDescent="0.25">
      <c r="A7521" s="32">
        <f>IF(Weighting!$P$9&gt;0,B7521,"")</f>
        <v>0.71399999999999997</v>
      </c>
      <c r="B7521" s="50">
        <f>Weighting!$C$9</f>
        <v>0.71399999999999997</v>
      </c>
      <c r="C7521">
        <f>Weighting!$F$9</f>
        <v>0</v>
      </c>
      <c r="D7521" t="b">
        <f>IF(C7521=1,'Data Transformation'!$G$3+0.5*'Data Transformation'!$W$25,IF(C7522=1,D7522-'Data Transformation'!$W$25,FALSE))</f>
        <v>0</v>
      </c>
      <c r="E7521" t="str">
        <f t="array" ref="E7521">IF(ISLOGICAL(D7521),"",FREQUENCY(IF('Data Transformation'!$B$425:$B$8425='Bin Analysis'!$B7515,'Data Transformation'!$G$425:$G$8425),D7521))</f>
        <v/>
      </c>
      <c r="F7521" t="str">
        <f t="shared" si="939"/>
        <v/>
      </c>
      <c r="G7521">
        <f>Weighting!$H$9</f>
        <v>0</v>
      </c>
      <c r="H7521">
        <f t="array" ref="H7521">FREQUENCY(IF('Data Transformation'!$B$4:$B$8425=B7515,'Data Transformation'!$G$4:$G$8425),'Bin Analysis'!$B7521)</f>
        <v>1</v>
      </c>
      <c r="I7521">
        <f t="shared" si="940"/>
        <v>1</v>
      </c>
      <c r="J7521">
        <f t="shared" si="941"/>
        <v>1</v>
      </c>
      <c r="K7521">
        <f>J7521*Weighting!$W$9</f>
        <v>3</v>
      </c>
      <c r="M7521" s="14"/>
    </row>
    <row r="7522" spans="1:13" x14ac:dyDescent="0.25">
      <c r="A7522" s="32">
        <f>IF(Weighting!$P$10&gt;0,B7522,"")</f>
        <v>0.84499999999999997</v>
      </c>
      <c r="B7522">
        <f>Weighting!$C$10</f>
        <v>0.84499999999999997</v>
      </c>
      <c r="C7522">
        <f>Weighting!$F$10</f>
        <v>0</v>
      </c>
      <c r="D7522" t="b">
        <f>IF(C7522=1,'Data Transformation'!$G$3+0.5*'Data Transformation'!$W$25,IF(C7523=1,D7523-'Data Transformation'!$W$25,FALSE))</f>
        <v>0</v>
      </c>
      <c r="E7522" t="str">
        <f t="array" ref="E7522">IF(ISLOGICAL(D7522),"",FREQUENCY(IF('Data Transformation'!$B$425:$B$8425='Bin Analysis'!$B7515,'Data Transformation'!$G$425:$G$8425),D7522))</f>
        <v/>
      </c>
      <c r="F7522" t="str">
        <f t="shared" si="939"/>
        <v/>
      </c>
      <c r="G7522">
        <f>Weighting!$H$10</f>
        <v>0</v>
      </c>
      <c r="H7522">
        <f t="array" ref="H7522">FREQUENCY(IF('Data Transformation'!$B$4:$B$8425=B7515,'Data Transformation'!$G$4:$G$8425),'Bin Analysis'!$B7522)</f>
        <v>1</v>
      </c>
      <c r="I7522">
        <f t="shared" si="940"/>
        <v>0</v>
      </c>
      <c r="J7522">
        <f t="shared" si="941"/>
        <v>0</v>
      </c>
      <c r="K7522">
        <f>J7522*Weighting!$W$10</f>
        <v>0</v>
      </c>
      <c r="M7522" s="14"/>
    </row>
    <row r="7523" spans="1:13" x14ac:dyDescent="0.25">
      <c r="A7523" s="32">
        <f>IF(Weighting!$P$11&gt;0,B7523,"")</f>
        <v>0.97599999999999998</v>
      </c>
      <c r="B7523">
        <f>Weighting!$C$11</f>
        <v>0.97599999999999998</v>
      </c>
      <c r="C7523">
        <f>Weighting!$F$11</f>
        <v>0</v>
      </c>
      <c r="D7523">
        <f>IF(C7523=1,'Data Transformation'!$G$3+0.5*'Data Transformation'!$W$25,IF(C7524=1,D7524-'Data Transformation'!$W$25,FALSE))</f>
        <v>0.86899999999999999</v>
      </c>
      <c r="E7523">
        <f t="array" ref="E7523">IF(ISLOGICAL(D7523),"",FREQUENCY(IF('Data Transformation'!$B$425:$B$8425='Bin Analysis'!$B7515,'Data Transformation'!$G$425:$G$8425),D7523))</f>
        <v>2</v>
      </c>
      <c r="F7523" t="e">
        <f t="shared" si="939"/>
        <v>#VALUE!</v>
      </c>
      <c r="G7523">
        <f>Weighting!$H$11</f>
        <v>0</v>
      </c>
      <c r="H7523">
        <f t="array" ref="H7523">FREQUENCY(IF('Data Transformation'!$B$4:$B$8425=B7515,'Data Transformation'!$G$4:$G$8425),'Bin Analysis'!$B7523)</f>
        <v>3</v>
      </c>
      <c r="I7523">
        <f t="shared" si="940"/>
        <v>2</v>
      </c>
      <c r="J7523">
        <f t="shared" si="941"/>
        <v>1</v>
      </c>
      <c r="K7523">
        <f>J7523*Weighting!$W$11</f>
        <v>2</v>
      </c>
      <c r="M7523" s="14"/>
    </row>
    <row r="7524" spans="1:13" x14ac:dyDescent="0.25">
      <c r="A7524" s="32">
        <f>IF(Weighting!$P$12&gt;0,B7524,"")</f>
        <v>1.107</v>
      </c>
      <c r="B7524">
        <f>Weighting!$C$12</f>
        <v>1.107</v>
      </c>
      <c r="C7524">
        <f>Weighting!$F$12</f>
        <v>1</v>
      </c>
      <c r="D7524">
        <f>IF(C7524=1,'Data Transformation'!$G$3+0.5*'Data Transformation'!$W$25,IF(C7525=1,D7525-'Data Transformation'!$W$25,FALSE))</f>
        <v>1.131</v>
      </c>
      <c r="E7524">
        <f t="array" ref="E7524">IF(ISLOGICAL(D7524),"",FREQUENCY(IF('Data Transformation'!$B$425:$B$8425='Bin Analysis'!$B7515,'Data Transformation'!$G$425:$G$8425),D7524))</f>
        <v>4</v>
      </c>
      <c r="F7524">
        <f t="shared" si="939"/>
        <v>2</v>
      </c>
      <c r="G7524">
        <f>Weighting!$H$12</f>
        <v>0</v>
      </c>
      <c r="H7524">
        <f t="array" ref="H7524">FREQUENCY(IF('Data Transformation'!$B$4:$B$8425=B7515,'Data Transformation'!$G$4:$G$8425),'Bin Analysis'!$B7524)</f>
        <v>5</v>
      </c>
      <c r="I7524">
        <f t="shared" si="940"/>
        <v>2</v>
      </c>
      <c r="J7524">
        <f t="shared" si="941"/>
        <v>1</v>
      </c>
      <c r="K7524">
        <f>J7524*Weighting!$W$12</f>
        <v>1</v>
      </c>
      <c r="M7524" s="14"/>
    </row>
    <row r="7525" spans="1:13" x14ac:dyDescent="0.25">
      <c r="A7525" s="32">
        <f>IF(Weighting!$P$13&gt;0,B7525,"")</f>
        <v>1.238</v>
      </c>
      <c r="B7525">
        <f>Weighting!$C$13</f>
        <v>1.238</v>
      </c>
      <c r="C7525">
        <f>Weighting!$F$13</f>
        <v>0</v>
      </c>
      <c r="D7525" t="b">
        <f>IF(C7525=1,'Data Transformation'!$G$3+0.5*'Data Transformation'!$W$25,IF(C7526=1,D7526-'Data Transformation'!$W$25,FALSE))</f>
        <v>0</v>
      </c>
      <c r="E7525" t="str">
        <f t="array" ref="E7525">IF(ISLOGICAL(D7525),"",FREQUENCY(IF('Data Transformation'!$B$425:$B$8425='Bin Analysis'!$B7515,'Data Transformation'!$G$425:$G$8425),D7525))</f>
        <v/>
      </c>
      <c r="F7525" t="str">
        <f t="shared" si="939"/>
        <v/>
      </c>
      <c r="G7525">
        <f>Weighting!$H$13</f>
        <v>0</v>
      </c>
      <c r="H7525">
        <f t="array" ref="H7525">FREQUENCY(IF('Data Transformation'!$B$4:$B$8425=B7515,'Data Transformation'!$G$4:$G$8425),'Bin Analysis'!$B7525)</f>
        <v>10</v>
      </c>
      <c r="I7525">
        <f t="shared" si="940"/>
        <v>5</v>
      </c>
      <c r="J7525">
        <f t="shared" si="941"/>
        <v>1</v>
      </c>
      <c r="K7525">
        <f>J7525*Weighting!$W$13</f>
        <v>2</v>
      </c>
      <c r="M7525" s="14"/>
    </row>
    <row r="7526" spans="1:13" x14ac:dyDescent="0.25">
      <c r="A7526" s="32">
        <f>IF(Weighting!$P$14&gt;0,B7526,"")</f>
        <v>1.369</v>
      </c>
      <c r="B7526">
        <f>Weighting!$C$14</f>
        <v>1.369</v>
      </c>
      <c r="C7526">
        <f>Weighting!$F$14</f>
        <v>0</v>
      </c>
      <c r="D7526" t="b">
        <f>IF(C7526=1,'Data Transformation'!$G$3+0.5*'Data Transformation'!$W$25,IF(C7527=1,D7527-'Data Transformation'!$W$25,FALSE))</f>
        <v>0</v>
      </c>
      <c r="E7526" t="str">
        <f t="array" ref="E7526">IF(ISLOGICAL(D7526),"",FREQUENCY(IF('Data Transformation'!$B$425:$B$8425='Bin Analysis'!$B7515,'Data Transformation'!$G$425:$G$8425),D7526))</f>
        <v/>
      </c>
      <c r="F7526" t="str">
        <f t="shared" si="939"/>
        <v/>
      </c>
      <c r="G7526">
        <f>Weighting!$H$14</f>
        <v>0</v>
      </c>
      <c r="H7526">
        <f t="array" ref="H7526">FREQUENCY(IF('Data Transformation'!$B$4:$B$8425=B7515,'Data Transformation'!$G$4:$G$8425),'Bin Analysis'!$B7526)</f>
        <v>10</v>
      </c>
      <c r="I7526">
        <f t="shared" si="940"/>
        <v>0</v>
      </c>
      <c r="J7526">
        <f t="shared" si="941"/>
        <v>0</v>
      </c>
      <c r="K7526">
        <f>J7526*Weighting!$W$14</f>
        <v>0</v>
      </c>
      <c r="M7526" s="14"/>
    </row>
    <row r="7527" spans="1:13" x14ac:dyDescent="0.25">
      <c r="A7527" s="32">
        <f>IF(Weighting!$P$15&gt;0,B7527,"")</f>
        <v>1.5000009999999999</v>
      </c>
      <c r="B7527">
        <f>Weighting!$C$15</f>
        <v>1.5000009999999999</v>
      </c>
      <c r="C7527">
        <f>Weighting!$F$15</f>
        <v>0</v>
      </c>
      <c r="D7527" t="b">
        <f>IF(C7527=1,'Data Transformation'!$G$3+0.5*'Data Transformation'!$W$25,IF(C7528=1,D7528-'Data Transformation'!$W$25,FALSE))</f>
        <v>0</v>
      </c>
      <c r="E7527" t="str">
        <f t="array" ref="E7527">IF(ISLOGICAL(D7527),"",FREQUENCY(IF('Data Transformation'!$B$425:$B$8425='Bin Analysis'!$B7515,'Data Transformation'!$G$425:$G$8425),D7527))</f>
        <v/>
      </c>
      <c r="F7527" t="str">
        <f t="shared" si="939"/>
        <v/>
      </c>
      <c r="G7527">
        <f>Weighting!$H$15</f>
        <v>0</v>
      </c>
      <c r="H7527">
        <f t="array" ref="H7527">FREQUENCY(IF('Data Transformation'!$B$4:$B$8425=B7515,'Data Transformation'!$G$4:$G$8425),'Bin Analysis'!$B7527)</f>
        <v>10</v>
      </c>
      <c r="I7527">
        <f t="shared" si="940"/>
        <v>0</v>
      </c>
      <c r="J7527">
        <f t="shared" si="941"/>
        <v>0</v>
      </c>
      <c r="K7527">
        <f>J7527*Weighting!$W$15</f>
        <v>0</v>
      </c>
      <c r="M7527" s="14"/>
    </row>
    <row r="7528" spans="1:13" x14ac:dyDescent="0.25">
      <c r="A7528" s="32" t="str">
        <f>IF(Weighting!$P$16&gt;0,B7528,"")</f>
        <v/>
      </c>
      <c r="B7528">
        <f>Weighting!$C$16</f>
        <v>1.631</v>
      </c>
      <c r="C7528">
        <f>Weighting!$F$16</f>
        <v>0</v>
      </c>
      <c r="D7528" t="b">
        <f>IF(C7528=1,'Data Transformation'!$G$3+0.5*'Data Transformation'!$W$25,IF(C7529=1,D7529-'Data Transformation'!$W$25,FALSE))</f>
        <v>0</v>
      </c>
      <c r="E7528" t="str">
        <f t="array" ref="E7528">IF(ISLOGICAL(D7528),"",FREQUENCY(IF('Data Transformation'!$B$425:$B$8425='Bin Analysis'!$B7515,'Data Transformation'!$G$425:$G$8425),D7528))</f>
        <v/>
      </c>
      <c r="F7528" t="str">
        <f t="shared" si="939"/>
        <v/>
      </c>
      <c r="G7528">
        <f>Weighting!$H$16</f>
        <v>0</v>
      </c>
      <c r="H7528">
        <f t="array" ref="H7528">FREQUENCY(IF('Data Transformation'!$B$4:$B$8425=B7515,'Data Transformation'!$G$4:$G$8425),'Bin Analysis'!$B7528)</f>
        <v>10</v>
      </c>
      <c r="I7528">
        <f t="shared" si="940"/>
        <v>0</v>
      </c>
      <c r="J7528">
        <f t="shared" si="941"/>
        <v>0</v>
      </c>
      <c r="K7528">
        <f>J7528*Weighting!$W$16</f>
        <v>0</v>
      </c>
      <c r="M7528" s="14"/>
    </row>
    <row r="7529" spans="1:13" x14ac:dyDescent="0.25">
      <c r="A7529" s="32" t="str">
        <f>IF(Weighting!$P$17&gt;0,B7529,"")</f>
        <v/>
      </c>
      <c r="B7529">
        <f>Weighting!$C$17</f>
        <v>1.762</v>
      </c>
      <c r="C7529">
        <f>Weighting!$F$17</f>
        <v>0</v>
      </c>
      <c r="D7529" t="b">
        <f>IF(C7529=1,'Data Transformation'!$G$3+0.5*'Data Transformation'!$W$25,IF(C7530=1,D7530-'Data Transformation'!$W$25,FALSE))</f>
        <v>0</v>
      </c>
      <c r="E7529" t="str">
        <f t="array" ref="E7529">IF(ISLOGICAL(D7529),"",FREQUENCY(IF('Data Transformation'!$B$425:$B$8425='Bin Analysis'!$B7515,'Data Transformation'!$G$425:$G$8425),D7529))</f>
        <v/>
      </c>
      <c r="F7529" t="str">
        <f t="shared" si="939"/>
        <v/>
      </c>
      <c r="G7529">
        <f>Weighting!$H$17</f>
        <v>0</v>
      </c>
      <c r="H7529">
        <f t="array" ref="H7529">FREQUENCY(IF('Data Transformation'!$B$4:$B$8425=B7515,'Data Transformation'!$G$4:$G$8425),'Bin Analysis'!$B7529)</f>
        <v>10</v>
      </c>
      <c r="I7529">
        <f t="shared" si="940"/>
        <v>0</v>
      </c>
      <c r="J7529">
        <f t="shared" si="941"/>
        <v>0</v>
      </c>
      <c r="K7529">
        <f>J7529*Weighting!$W$17</f>
        <v>0</v>
      </c>
      <c r="M7529" s="14"/>
    </row>
    <row r="7530" spans="1:13" x14ac:dyDescent="0.25">
      <c r="A7530" s="32" t="str">
        <f>IF(Weighting!$P$18&gt;0,B7530,"")</f>
        <v/>
      </c>
      <c r="B7530">
        <f>Weighting!$C$18</f>
        <v>1.893</v>
      </c>
      <c r="C7530">
        <f>Weighting!$F$18</f>
        <v>0</v>
      </c>
      <c r="D7530" t="b">
        <f>IF(C7530=1,'Data Transformation'!$G$3+0.5*'Data Transformation'!$W$25,IF(C7531=1,D7531-'Data Transformation'!$W$25,FALSE))</f>
        <v>0</v>
      </c>
      <c r="E7530" t="str">
        <f t="array" ref="E7530">IF(ISLOGICAL(D7530),"",FREQUENCY(IF('Data Transformation'!$B$425:$B$8425='Bin Analysis'!$B7515,'Data Transformation'!$G$425:$G$8425),D7530))</f>
        <v/>
      </c>
      <c r="F7530" t="str">
        <f t="shared" si="939"/>
        <v/>
      </c>
      <c r="G7530">
        <f>Weighting!$H$18</f>
        <v>0</v>
      </c>
      <c r="H7530">
        <f t="array" ref="H7530">FREQUENCY(IF('Data Transformation'!$B$4:$B$8425=B7515,'Data Transformation'!$G$4:$G$8425),'Bin Analysis'!$B7530)</f>
        <v>10</v>
      </c>
      <c r="I7530">
        <f t="shared" si="940"/>
        <v>0</v>
      </c>
      <c r="J7530">
        <f t="shared" si="941"/>
        <v>0</v>
      </c>
      <c r="K7530">
        <f>J7530*Weighting!$W$18</f>
        <v>0</v>
      </c>
      <c r="M7530" s="14"/>
    </row>
    <row r="7531" spans="1:13" x14ac:dyDescent="0.25">
      <c r="A7531" s="32" t="str">
        <f>IF(Weighting!$P$19&gt;0,B7531,"")</f>
        <v/>
      </c>
      <c r="B7531">
        <f>Weighting!$C$19</f>
        <v>2.024</v>
      </c>
      <c r="C7531">
        <f>Weighting!$F$19</f>
        <v>0</v>
      </c>
      <c r="D7531" t="b">
        <f>IF(C7531=1,'Data Transformation'!$G$3+0.5*'Data Transformation'!$W$25,IF(C7532=1,D7532-'Data Transformation'!$W$25,FALSE))</f>
        <v>0</v>
      </c>
      <c r="E7531" t="str">
        <f t="array" ref="E7531">IF(ISLOGICAL(D7531),"",FREQUENCY(IF('Data Transformation'!$B$425:$B$8425='Bin Analysis'!$B7515,'Data Transformation'!$G$425:$G$8425),D7531))</f>
        <v/>
      </c>
      <c r="F7531" t="str">
        <f t="shared" si="939"/>
        <v/>
      </c>
      <c r="G7531">
        <f>Weighting!$H$19</f>
        <v>0</v>
      </c>
      <c r="H7531">
        <f t="array" ref="H7531">FREQUENCY(IF('Data Transformation'!$B$4:$B$8425=B7515,'Data Transformation'!$G$4:$G$8425),'Bin Analysis'!$B7531)</f>
        <v>10</v>
      </c>
      <c r="I7531">
        <f t="shared" si="940"/>
        <v>0</v>
      </c>
      <c r="J7531">
        <f t="shared" si="941"/>
        <v>0</v>
      </c>
      <c r="K7531">
        <f>J7531*Weighting!$W$19</f>
        <v>0</v>
      </c>
      <c r="M7531" s="14"/>
    </row>
    <row r="7532" spans="1:13" x14ac:dyDescent="0.25">
      <c r="A7532" s="32" t="str">
        <f>IF(Weighting!$P$20&gt;0,B7532,"")</f>
        <v/>
      </c>
      <c r="B7532">
        <f>Weighting!$C$20</f>
        <v>2.1550000000000002</v>
      </c>
      <c r="C7532">
        <f>Weighting!$F$20</f>
        <v>0</v>
      </c>
      <c r="D7532" t="b">
        <f>IF(C7532=1,'Data Transformation'!$G$3+0.5*'Data Transformation'!$W$25,IF(C7533=1,D7533-'Data Transformation'!$W$25,FALSE))</f>
        <v>0</v>
      </c>
      <c r="E7532" t="str">
        <f t="array" ref="E7532">IF(ISLOGICAL(D7532),"",FREQUENCY(IF('Data Transformation'!$B$425:$B$8425='Bin Analysis'!$B7515,'Data Transformation'!$G$425:$G$8425),D7532))</f>
        <v/>
      </c>
      <c r="F7532" t="str">
        <f t="shared" si="939"/>
        <v/>
      </c>
      <c r="G7532">
        <f>Weighting!$H$20</f>
        <v>0</v>
      </c>
      <c r="H7532">
        <f t="array" ref="H7532">FREQUENCY(IF('Data Transformation'!$B$4:$B$8425=B7515,'Data Transformation'!$G$4:$G$8425),'Bin Analysis'!$B7532)</f>
        <v>10</v>
      </c>
      <c r="I7532">
        <f t="shared" si="940"/>
        <v>0</v>
      </c>
      <c r="J7532">
        <f t="shared" si="941"/>
        <v>0</v>
      </c>
      <c r="K7532">
        <f>J7532*Weighting!$W$20</f>
        <v>0</v>
      </c>
      <c r="M7532" s="14"/>
    </row>
    <row r="7533" spans="1:13" x14ac:dyDescent="0.25">
      <c r="A7533" s="32" t="str">
        <f>IF(Weighting!$P$21&gt;0,B7533,"")</f>
        <v/>
      </c>
      <c r="B7533">
        <f>Weighting!$C$21</f>
        <v>2.2860000000000005</v>
      </c>
      <c r="C7533">
        <f>Weighting!$F$21</f>
        <v>0</v>
      </c>
      <c r="D7533" t="b">
        <f>IF(C7533=1,'Data Transformation'!$G$3+0.5*'Data Transformation'!$W$25,IF(C7534=1,D7534-'Data Transformation'!$W$25,FALSE))</f>
        <v>0</v>
      </c>
      <c r="E7533" t="str">
        <f t="array" ref="E7533">IF(ISLOGICAL(D7533),"",FREQUENCY(IF('Data Transformation'!$B$425:$B$8425='Bin Analysis'!$B7515,'Data Transformation'!$G$425:$G$8425),D7533))</f>
        <v/>
      </c>
      <c r="F7533" t="str">
        <f t="shared" si="939"/>
        <v/>
      </c>
      <c r="G7533">
        <f>Weighting!$H$21</f>
        <v>0</v>
      </c>
      <c r="H7533">
        <f t="array" ref="H7533">FREQUENCY(IF('Data Transformation'!$B$4:$B$8425=B7515,'Data Transformation'!$G$4:$G$8425),'Bin Analysis'!$B7533)</f>
        <v>10</v>
      </c>
      <c r="I7533">
        <f t="shared" si="940"/>
        <v>0</v>
      </c>
      <c r="J7533">
        <f t="shared" si="941"/>
        <v>0</v>
      </c>
      <c r="K7533">
        <f>J7533*Weighting!$W$21</f>
        <v>0</v>
      </c>
      <c r="M7533" s="14"/>
    </row>
    <row r="7534" spans="1:13" x14ac:dyDescent="0.25">
      <c r="A7534" s="32" t="str">
        <f>IF(Weighting!$P$22&gt;0,B7534,"")</f>
        <v/>
      </c>
      <c r="B7534">
        <f>Weighting!$C$22</f>
        <v>2.4170000000000007</v>
      </c>
      <c r="C7534">
        <f>Weighting!$F$22</f>
        <v>0</v>
      </c>
      <c r="D7534" t="b">
        <f>IF(C7534=1,'Data Transformation'!$G$3+0.5*'Data Transformation'!$W$25,IF(C7535=1,D7535-'Data Transformation'!$W$25,FALSE))</f>
        <v>0</v>
      </c>
      <c r="E7534" t="str">
        <f t="array" ref="E7534">IF(ISLOGICAL(D7534),"",FREQUENCY(IF('Data Transformation'!$B$425:$B$8425='Bin Analysis'!$B7515,'Data Transformation'!$G$425:$G$8425),D7534))</f>
        <v/>
      </c>
      <c r="F7534" t="str">
        <f t="shared" si="939"/>
        <v/>
      </c>
      <c r="G7534">
        <f>Weighting!$H$22</f>
        <v>0</v>
      </c>
      <c r="H7534">
        <f t="array" ref="H7534">FREQUENCY(IF('Data Transformation'!$B$4:$B$8425=B7515,'Data Transformation'!$G$4:$G$8425),'Bin Analysis'!$B7534)</f>
        <v>10</v>
      </c>
      <c r="I7534">
        <f t="shared" si="940"/>
        <v>0</v>
      </c>
      <c r="J7534">
        <f t="shared" si="941"/>
        <v>0</v>
      </c>
      <c r="K7534">
        <f>J7534*Weighting!$W$22</f>
        <v>0</v>
      </c>
      <c r="M7534" s="14"/>
    </row>
    <row r="7535" spans="1:13" x14ac:dyDescent="0.25">
      <c r="A7535" s="32" t="str">
        <f>IF(Weighting!$P$23&gt;0,B7535,"")</f>
        <v/>
      </c>
      <c r="B7535">
        <f>Weighting!$C$23</f>
        <v>2.5480000000000009</v>
      </c>
      <c r="C7535">
        <f>Weighting!$F$23</f>
        <v>0</v>
      </c>
      <c r="D7535" t="b">
        <f>IF(C7535=1,'Data Transformation'!$G$3+0.5*'Data Transformation'!$W$25,IF(C7536=1,D7536-'Data Transformation'!$W$25,FALSE))</f>
        <v>0</v>
      </c>
      <c r="E7535" t="str">
        <f t="array" ref="E7535">IF(ISLOGICAL(D7535),"",FREQUENCY(IF('Data Transformation'!$B$425:$B$8425='Bin Analysis'!$B7515,'Data Transformation'!$G$425:$G$8425),D7535))</f>
        <v/>
      </c>
      <c r="F7535" t="str">
        <f t="shared" si="939"/>
        <v/>
      </c>
      <c r="G7535">
        <f>Weighting!$H$23</f>
        <v>0</v>
      </c>
      <c r="H7535">
        <f t="array" ref="H7535">FREQUENCY(IF('Data Transformation'!$B$4:$B$8425=B7515,'Data Transformation'!$G$4:$G$8425),'Bin Analysis'!$B7535)</f>
        <v>10</v>
      </c>
      <c r="I7535">
        <f t="shared" si="940"/>
        <v>0</v>
      </c>
      <c r="J7535">
        <f t="shared" si="941"/>
        <v>0</v>
      </c>
      <c r="K7535">
        <f>J7535*Weighting!$W$23</f>
        <v>0</v>
      </c>
      <c r="M7535" s="14"/>
    </row>
    <row r="7536" spans="1:13" x14ac:dyDescent="0.25">
      <c r="A7536" s="32" t="str">
        <f>IF(Weighting!$P$24&gt;0,B7536,"")</f>
        <v/>
      </c>
      <c r="B7536">
        <f>Weighting!$C$24</f>
        <v>2.6790000000000012</v>
      </c>
      <c r="C7536">
        <f>Weighting!$F$24</f>
        <v>0</v>
      </c>
      <c r="D7536" t="b">
        <f>IF(C7536=1,'Data Transformation'!$G$3+0.5*'Data Transformation'!$W$25,IF(C7537=1,D7537-'Data Transformation'!$W$25,FALSE))</f>
        <v>0</v>
      </c>
      <c r="E7536" t="str">
        <f t="array" ref="E7536">IF(ISLOGICAL(D7536),"",FREQUENCY(IF('Data Transformation'!$B$425:$B$8425='Bin Analysis'!$B7515,'Data Transformation'!$G$425:$G$8425),D7536))</f>
        <v/>
      </c>
      <c r="F7536" t="str">
        <f t="shared" si="939"/>
        <v/>
      </c>
      <c r="G7536">
        <f>Weighting!$H$24</f>
        <v>0</v>
      </c>
      <c r="H7536">
        <f t="array" ref="H7536">FREQUENCY(IF('Data Transformation'!$B$4:$B$8425=B7515,'Data Transformation'!$G$4:$G$8425),'Bin Analysis'!$B7536)</f>
        <v>10</v>
      </c>
      <c r="I7536">
        <f t="shared" si="940"/>
        <v>0</v>
      </c>
      <c r="J7536">
        <f t="shared" si="941"/>
        <v>0</v>
      </c>
      <c r="K7536">
        <f>J7536*Weighting!$W$24</f>
        <v>0</v>
      </c>
      <c r="M7536" s="14"/>
    </row>
    <row r="7537" spans="1:25" x14ac:dyDescent="0.25">
      <c r="A7537" s="32" t="str">
        <f>IF(Weighting!$P$25&gt;0,B7537,"")</f>
        <v/>
      </c>
      <c r="B7537">
        <f>Weighting!$C$25</f>
        <v>2.8100000000000014</v>
      </c>
      <c r="C7537">
        <f>Weighting!$F$25</f>
        <v>0</v>
      </c>
      <c r="D7537" t="b">
        <f>IF(C7537=1,'Data Transformation'!$G$3+0.5*'Data Transformation'!$W$25,IF(C7538=1,D7538-'Data Transformation'!$W$25,FALSE))</f>
        <v>0</v>
      </c>
      <c r="E7537" t="str">
        <f t="array" ref="E7537">IF(ISLOGICAL(D7537),"",FREQUENCY(IF('Data Transformation'!$B$425:$B$8425='Bin Analysis'!$B7515,'Data Transformation'!$G$425:$G$8425),D7537))</f>
        <v/>
      </c>
      <c r="F7537" t="str">
        <f t="shared" si="939"/>
        <v/>
      </c>
      <c r="G7537">
        <f>Weighting!$H$25</f>
        <v>0</v>
      </c>
      <c r="H7537">
        <f t="array" ref="H7537">FREQUENCY(IF('Data Transformation'!$B$4:$B$8425=B7515,'Data Transformation'!$G$4:$G$8425),'Bin Analysis'!$B7537)</f>
        <v>10</v>
      </c>
      <c r="I7537">
        <f t="shared" si="940"/>
        <v>0</v>
      </c>
      <c r="J7537">
        <f t="shared" si="941"/>
        <v>0</v>
      </c>
      <c r="K7537">
        <f>J7537*Weighting!$W$25</f>
        <v>0</v>
      </c>
      <c r="M7537" s="14"/>
    </row>
    <row r="7538" spans="1:25" x14ac:dyDescent="0.25">
      <c r="O7538"/>
      <c r="P7538"/>
      <c r="Q7538"/>
      <c r="R7538"/>
    </row>
    <row r="7539" spans="1:25" ht="23.25" x14ac:dyDescent="0.35">
      <c r="A7539" s="21" t="s">
        <v>0</v>
      </c>
      <c r="B7539" s="21">
        <f>IFERROR(VLOOKUP(C7539,'Data Transformation'!$L$6:$M$426,2,FALSE),"")</f>
        <v>314</v>
      </c>
      <c r="C7539" s="21">
        <f>C7515+1</f>
        <v>314</v>
      </c>
      <c r="D7539" s="21"/>
      <c r="E7539" s="21"/>
      <c r="F7539" s="21"/>
      <c r="G7539" s="21"/>
      <c r="H7539" s="22"/>
      <c r="I7539" s="22"/>
      <c r="J7539" s="22"/>
      <c r="K7539" s="21"/>
      <c r="L7539" s="21">
        <f>B7539</f>
        <v>314</v>
      </c>
      <c r="M7539" s="23">
        <f>INDEX('Data Transformation'!$O$4:$O$424,MATCH($B7539,'Data Transformation'!$M$4:$M$424,0),MATCH($M$2,'Data Transformation'!$O$3,0))</f>
        <v>7</v>
      </c>
      <c r="N7539" s="27">
        <f>IF('Input and Summary Results'!$J$16="minimum",'Bin Analysis'!X7540/(M7539-1),'Bin Analysis'!Y7539/('Bin Analysis'!M7539-1))</f>
        <v>1</v>
      </c>
      <c r="O7539" s="27">
        <f>IF(M7539=FALSE,NA(),(VLOOKUP(1,C7542:K7561,4,FALSE))/(M7539-1))</f>
        <v>0</v>
      </c>
      <c r="P7539" s="27">
        <f>IF(M7539=FALSE,NA(),SUM(J7542:J7561)/Weighting!$S$5)</f>
        <v>0.4</v>
      </c>
      <c r="Q7539" s="27">
        <f>IF(M7539=FALSE,NA(),SUM(K7542:K7561)/Weighting!$S$6)</f>
        <v>0.39130434782608697</v>
      </c>
      <c r="R7539" s="27">
        <f>IF(M7539=FALSE,NA(),(VLOOKUP(1,G7542:K7561,3,FALSE))/(M7539-1))</f>
        <v>0</v>
      </c>
      <c r="S7539" s="22" t="str">
        <f>IF(M7539=FALSE,NA(),IF(SUM(J7542:J7561)=2,"yes","no"))</f>
        <v>no</v>
      </c>
      <c r="X7539" s="2" cm="2">
        <f t="array" ref="X7539:X7540">FREQUENCY(IF('Data Transformation'!$B$425:$B$6424='Bin Analysis'!L7539,'Data Transformation'!$G$425:$G$6424),'Data Transformation'!$U$11)</f>
        <v>0</v>
      </c>
      <c r="Y7539" s="2" cm="2">
        <f t="array" ref="Y7539:Y7540">FREQUENCY(IF('Data Transformation'!$B$425:$B$6424='Bin Analysis'!L7539,'Data Transformation'!$G$425:$G$6424),'Data Transformation'!$U$12)</f>
        <v>0</v>
      </c>
    </row>
    <row r="7540" spans="1:25" x14ac:dyDescent="0.25">
      <c r="A7540" s="14" t="s">
        <v>66</v>
      </c>
      <c r="B7540" t="s">
        <v>47</v>
      </c>
      <c r="C7540" t="s">
        <v>5</v>
      </c>
      <c r="D7540" t="s">
        <v>99</v>
      </c>
      <c r="E7540" t="s">
        <v>100</v>
      </c>
      <c r="F7540" t="s">
        <v>101</v>
      </c>
      <c r="G7540" t="s">
        <v>69</v>
      </c>
      <c r="H7540" t="s">
        <v>31</v>
      </c>
      <c r="I7540" t="s">
        <v>32</v>
      </c>
      <c r="J7540" t="s">
        <v>46</v>
      </c>
      <c r="K7540" s="14" t="s">
        <v>45</v>
      </c>
      <c r="M7540" s="14"/>
      <c r="X7540" s="2">
        <v>6</v>
      </c>
      <c r="Y7540" s="2">
        <v>6</v>
      </c>
    </row>
    <row r="7541" spans="1:25" x14ac:dyDescent="0.25">
      <c r="A7541" s="32"/>
      <c r="D7541" t="b">
        <f>IF(C7541=1,'Data Transformation'!$G$3+0.5*'Data Transformation'!$W$25,IF(C7542=1,D7542-'Data Transformation'!$W$25,FALSE))</f>
        <v>0</v>
      </c>
      <c r="E7541" t="str">
        <f t="array" ref="E7541">IF(ISLOGICAL(D7541),"",FREQUENCY(IF('Data Transformation'!$B$425:$B$8425='Bin Analysis'!$B7539,'Data Transformation'!$G$425:$G$8425),D7541))</f>
        <v/>
      </c>
      <c r="F7541" t="str">
        <f>IF(ISLOGICAL(D7541),"",E7541-E7540)</f>
        <v/>
      </c>
      <c r="M7541" s="14"/>
    </row>
    <row r="7542" spans="1:25" x14ac:dyDescent="0.25">
      <c r="A7542" s="32">
        <f>IF(Weighting!$P$6&gt;0,B7542,"")</f>
        <v>0.32100000000000001</v>
      </c>
      <c r="B7542">
        <f>Weighting!$C$6</f>
        <v>0.32100000000000001</v>
      </c>
      <c r="C7542">
        <f>Weighting!$F$6</f>
        <v>0</v>
      </c>
      <c r="D7542" t="b">
        <f>IF(C7542=1,'Data Transformation'!$G$3+0.5*'Data Transformation'!$W$25,IF(C7543=1,D7543-'Data Transformation'!$W$25,FALSE))</f>
        <v>0</v>
      </c>
      <c r="E7542" t="str">
        <f t="array" ref="E7542">IF(ISLOGICAL(D7542),"",FREQUENCY(IF('Data Transformation'!$B$425:$B$8425='Bin Analysis'!$B7539,'Data Transformation'!$G$425:$G$8425),D7542))</f>
        <v/>
      </c>
      <c r="F7542" t="str">
        <f>IF(ISLOGICAL(D7542),"",E7542-E7541)</f>
        <v/>
      </c>
      <c r="G7542">
        <f>Weighting!$H$6</f>
        <v>1</v>
      </c>
      <c r="H7542">
        <f t="array" ref="H7542">FREQUENCY(IF('Data Transformation'!$B$4:$B$8425=B7539,'Data Transformation'!$G$4:$G$8425),'Bin Analysis'!$B7542)</f>
        <v>0</v>
      </c>
      <c r="I7542">
        <f>H7542-H7541</f>
        <v>0</v>
      </c>
      <c r="J7542">
        <f>IF(I7542=0,0,1)</f>
        <v>0</v>
      </c>
      <c r="K7542">
        <f>J7542*Weighting!$W$6</f>
        <v>0</v>
      </c>
      <c r="M7542" s="14"/>
    </row>
    <row r="7543" spans="1:25" x14ac:dyDescent="0.25">
      <c r="A7543" s="32">
        <f>IF(Weighting!$P$7&gt;0,B7543,"")</f>
        <v>0.45200000000000001</v>
      </c>
      <c r="B7543">
        <f>Weighting!$C$7</f>
        <v>0.45200000000000001</v>
      </c>
      <c r="C7543">
        <f>Weighting!$F$7</f>
        <v>0</v>
      </c>
      <c r="D7543" t="b">
        <f>IF(C7543=1,'Data Transformation'!$G$3+0.5*'Data Transformation'!$W$25,IF(C7544=1,D7544-'Data Transformation'!$W$25,FALSE))</f>
        <v>0</v>
      </c>
      <c r="E7543" t="str">
        <f t="array" ref="E7543">IF(ISLOGICAL(D7543),"",FREQUENCY(IF('Data Transformation'!$B$425:$B$8425='Bin Analysis'!$B7539,'Data Transformation'!$G$425:$G$8425),D7543))</f>
        <v/>
      </c>
      <c r="F7543" t="str">
        <f t="shared" ref="F7543:F7561" si="942">IF(ISLOGICAL(D7543),"",E7543-E7542)</f>
        <v/>
      </c>
      <c r="G7543">
        <f>Weighting!$H$7</f>
        <v>0</v>
      </c>
      <c r="H7543">
        <f t="array" ref="H7543">FREQUENCY(IF('Data Transformation'!$B$4:$B$8425=B7539,'Data Transformation'!$G$4:$G$8425),'Bin Analysis'!$B7543)</f>
        <v>0</v>
      </c>
      <c r="I7543">
        <f t="shared" ref="I7543:I7561" si="943">H7543-H7542</f>
        <v>0</v>
      </c>
      <c r="J7543">
        <f>IF(I7543=0,0,1)</f>
        <v>0</v>
      </c>
      <c r="K7543">
        <f>J7543*Weighting!$W$7</f>
        <v>0</v>
      </c>
      <c r="M7543" s="14"/>
    </row>
    <row r="7544" spans="1:25" x14ac:dyDescent="0.25">
      <c r="A7544" s="32">
        <f>IF(Weighting!$P$8&gt;0,B7544,"")</f>
        <v>0.58299999999999996</v>
      </c>
      <c r="B7544">
        <f>Weighting!$C$8</f>
        <v>0.58299999999999996</v>
      </c>
      <c r="C7544">
        <f>Weighting!$F$8</f>
        <v>0</v>
      </c>
      <c r="D7544" t="b">
        <f>IF(C7544=1,'Data Transformation'!$G$3+0.5*'Data Transformation'!$W$25,IF(C7545=1,D7545-'Data Transformation'!$W$25,FALSE))</f>
        <v>0</v>
      </c>
      <c r="E7544" t="str">
        <f t="array" ref="E7544">IF(ISLOGICAL(D7544),"",FREQUENCY(IF('Data Transformation'!$B$425:$B$8425='Bin Analysis'!$B7539,'Data Transformation'!$G$425:$G$8425),D7544))</f>
        <v/>
      </c>
      <c r="F7544" t="str">
        <f t="shared" si="942"/>
        <v/>
      </c>
      <c r="G7544">
        <f>Weighting!$H$8</f>
        <v>0</v>
      </c>
      <c r="H7544">
        <f t="array" ref="H7544">FREQUENCY(IF('Data Transformation'!$B$4:$B$8425=B7539,'Data Transformation'!$G$4:$G$8425),'Bin Analysis'!$B7544)</f>
        <v>0</v>
      </c>
      <c r="I7544">
        <f t="shared" si="943"/>
        <v>0</v>
      </c>
      <c r="J7544">
        <f t="shared" ref="J7544:J7561" si="944">IF(I7544=0,0,1)</f>
        <v>0</v>
      </c>
      <c r="K7544">
        <f>J7544*Weighting!$W$8</f>
        <v>0</v>
      </c>
      <c r="M7544" s="14"/>
    </row>
    <row r="7545" spans="1:25" x14ac:dyDescent="0.25">
      <c r="A7545" s="32">
        <f>IF(Weighting!$P$9&gt;0,B7545,"")</f>
        <v>0.71399999999999997</v>
      </c>
      <c r="B7545" s="50">
        <f>Weighting!$C$9</f>
        <v>0.71399999999999997</v>
      </c>
      <c r="C7545">
        <f>Weighting!$F$9</f>
        <v>0</v>
      </c>
      <c r="D7545" t="b">
        <f>IF(C7545=1,'Data Transformation'!$G$3+0.5*'Data Transformation'!$W$25,IF(C7546=1,D7546-'Data Transformation'!$W$25,FALSE))</f>
        <v>0</v>
      </c>
      <c r="E7545" t="str">
        <f t="array" ref="E7545">IF(ISLOGICAL(D7545),"",FREQUENCY(IF('Data Transformation'!$B$425:$B$8425='Bin Analysis'!$B7539,'Data Transformation'!$G$425:$G$8425),D7545))</f>
        <v/>
      </c>
      <c r="F7545" t="str">
        <f t="shared" si="942"/>
        <v/>
      </c>
      <c r="G7545">
        <f>Weighting!$H$9</f>
        <v>0</v>
      </c>
      <c r="H7545">
        <f t="array" ref="H7545">FREQUENCY(IF('Data Transformation'!$B$4:$B$8425=B7539,'Data Transformation'!$G$4:$G$8425),'Bin Analysis'!$B7545)</f>
        <v>0</v>
      </c>
      <c r="I7545">
        <f t="shared" si="943"/>
        <v>0</v>
      </c>
      <c r="J7545">
        <f t="shared" si="944"/>
        <v>0</v>
      </c>
      <c r="K7545">
        <f>J7545*Weighting!$W$9</f>
        <v>0</v>
      </c>
      <c r="M7545" s="14"/>
    </row>
    <row r="7546" spans="1:25" x14ac:dyDescent="0.25">
      <c r="A7546" s="32">
        <f>IF(Weighting!$P$10&gt;0,B7546,"")</f>
        <v>0.84499999999999997</v>
      </c>
      <c r="B7546">
        <f>Weighting!$C$10</f>
        <v>0.84499999999999997</v>
      </c>
      <c r="C7546">
        <f>Weighting!$F$10</f>
        <v>0</v>
      </c>
      <c r="D7546" t="b">
        <f>IF(C7546=1,'Data Transformation'!$G$3+0.5*'Data Transformation'!$W$25,IF(C7547=1,D7547-'Data Transformation'!$W$25,FALSE))</f>
        <v>0</v>
      </c>
      <c r="E7546" t="str">
        <f t="array" ref="E7546">IF(ISLOGICAL(D7546),"",FREQUENCY(IF('Data Transformation'!$B$425:$B$8425='Bin Analysis'!$B7539,'Data Transformation'!$G$425:$G$8425),D7546))</f>
        <v/>
      </c>
      <c r="F7546" t="str">
        <f t="shared" si="942"/>
        <v/>
      </c>
      <c r="G7546">
        <f>Weighting!$H$10</f>
        <v>0</v>
      </c>
      <c r="H7546">
        <f t="array" ref="H7546">FREQUENCY(IF('Data Transformation'!$B$4:$B$8425=B7539,'Data Transformation'!$G$4:$G$8425),'Bin Analysis'!$B7546)</f>
        <v>0</v>
      </c>
      <c r="I7546">
        <f t="shared" si="943"/>
        <v>0</v>
      </c>
      <c r="J7546">
        <f t="shared" si="944"/>
        <v>0</v>
      </c>
      <c r="K7546">
        <f>J7546*Weighting!$W$10</f>
        <v>0</v>
      </c>
      <c r="M7546" s="14"/>
    </row>
    <row r="7547" spans="1:25" x14ac:dyDescent="0.25">
      <c r="A7547" s="32">
        <f>IF(Weighting!$P$11&gt;0,B7547,"")</f>
        <v>0.97599999999999998</v>
      </c>
      <c r="B7547">
        <f>Weighting!$C$11</f>
        <v>0.97599999999999998</v>
      </c>
      <c r="C7547">
        <f>Weighting!$F$11</f>
        <v>0</v>
      </c>
      <c r="D7547">
        <f>IF(C7547=1,'Data Transformation'!$G$3+0.5*'Data Transformation'!$W$25,IF(C7548=1,D7548-'Data Transformation'!$W$25,FALSE))</f>
        <v>0.86899999999999999</v>
      </c>
      <c r="E7547">
        <f t="array" ref="E7547">IF(ISLOGICAL(D7547),"",FREQUENCY(IF('Data Transformation'!$B$425:$B$8425='Bin Analysis'!$B7539,'Data Transformation'!$G$425:$G$8425),D7547))</f>
        <v>0</v>
      </c>
      <c r="F7547" t="e">
        <f t="shared" si="942"/>
        <v>#VALUE!</v>
      </c>
      <c r="G7547">
        <f>Weighting!$H$11</f>
        <v>0</v>
      </c>
      <c r="H7547">
        <f t="array" ref="H7547">FREQUENCY(IF('Data Transformation'!$B$4:$B$8425=B7539,'Data Transformation'!$G$4:$G$8425),'Bin Analysis'!$B7547)</f>
        <v>0</v>
      </c>
      <c r="I7547">
        <f t="shared" si="943"/>
        <v>0</v>
      </c>
      <c r="J7547">
        <f t="shared" si="944"/>
        <v>0</v>
      </c>
      <c r="K7547">
        <f>J7547*Weighting!$W$11</f>
        <v>0</v>
      </c>
      <c r="M7547" s="14"/>
    </row>
    <row r="7548" spans="1:25" x14ac:dyDescent="0.25">
      <c r="A7548" s="32">
        <f>IF(Weighting!$P$12&gt;0,B7548,"")</f>
        <v>1.107</v>
      </c>
      <c r="B7548">
        <f>Weighting!$C$12</f>
        <v>1.107</v>
      </c>
      <c r="C7548">
        <f>Weighting!$F$12</f>
        <v>1</v>
      </c>
      <c r="D7548">
        <f>IF(C7548=1,'Data Transformation'!$G$3+0.5*'Data Transformation'!$W$25,IF(C7549=1,D7549-'Data Transformation'!$W$25,FALSE))</f>
        <v>1.131</v>
      </c>
      <c r="E7548">
        <f t="array" ref="E7548">IF(ISLOGICAL(D7548),"",FREQUENCY(IF('Data Transformation'!$B$425:$B$8425='Bin Analysis'!$B7539,'Data Transformation'!$G$425:$G$8425),D7548))</f>
        <v>0</v>
      </c>
      <c r="F7548">
        <f t="shared" si="942"/>
        <v>0</v>
      </c>
      <c r="G7548">
        <f>Weighting!$H$12</f>
        <v>0</v>
      </c>
      <c r="H7548">
        <f t="array" ref="H7548">FREQUENCY(IF('Data Transformation'!$B$4:$B$8425=B7539,'Data Transformation'!$G$4:$G$8425),'Bin Analysis'!$B7548)</f>
        <v>1</v>
      </c>
      <c r="I7548">
        <f t="shared" si="943"/>
        <v>1</v>
      </c>
      <c r="J7548">
        <f t="shared" si="944"/>
        <v>1</v>
      </c>
      <c r="K7548">
        <f>J7548*Weighting!$W$12</f>
        <v>1</v>
      </c>
      <c r="M7548" s="14"/>
    </row>
    <row r="7549" spans="1:25" x14ac:dyDescent="0.25">
      <c r="A7549" s="32">
        <f>IF(Weighting!$P$13&gt;0,B7549,"")</f>
        <v>1.238</v>
      </c>
      <c r="B7549">
        <f>Weighting!$C$13</f>
        <v>1.238</v>
      </c>
      <c r="C7549">
        <f>Weighting!$F$13</f>
        <v>0</v>
      </c>
      <c r="D7549" t="b">
        <f>IF(C7549=1,'Data Transformation'!$G$3+0.5*'Data Transformation'!$W$25,IF(C7550=1,D7550-'Data Transformation'!$W$25,FALSE))</f>
        <v>0</v>
      </c>
      <c r="E7549" t="str">
        <f t="array" ref="E7549">IF(ISLOGICAL(D7549),"",FREQUENCY(IF('Data Transformation'!$B$425:$B$8425='Bin Analysis'!$B7539,'Data Transformation'!$G$425:$G$8425),D7549))</f>
        <v/>
      </c>
      <c r="F7549" t="str">
        <f t="shared" si="942"/>
        <v/>
      </c>
      <c r="G7549">
        <f>Weighting!$H$13</f>
        <v>0</v>
      </c>
      <c r="H7549">
        <f t="array" ref="H7549">FREQUENCY(IF('Data Transformation'!$B$4:$B$8425=B7539,'Data Transformation'!$G$4:$G$8425),'Bin Analysis'!$B7549)</f>
        <v>2</v>
      </c>
      <c r="I7549">
        <f t="shared" si="943"/>
        <v>1</v>
      </c>
      <c r="J7549">
        <f t="shared" si="944"/>
        <v>1</v>
      </c>
      <c r="K7549">
        <f>J7549*Weighting!$W$13</f>
        <v>2</v>
      </c>
      <c r="M7549" s="14"/>
    </row>
    <row r="7550" spans="1:25" x14ac:dyDescent="0.25">
      <c r="A7550" s="32">
        <f>IF(Weighting!$P$14&gt;0,B7550,"")</f>
        <v>1.369</v>
      </c>
      <c r="B7550">
        <f>Weighting!$C$14</f>
        <v>1.369</v>
      </c>
      <c r="C7550">
        <f>Weighting!$F$14</f>
        <v>0</v>
      </c>
      <c r="D7550" t="b">
        <f>IF(C7550=1,'Data Transformation'!$G$3+0.5*'Data Transformation'!$W$25,IF(C7551=1,D7551-'Data Transformation'!$W$25,FALSE))</f>
        <v>0</v>
      </c>
      <c r="E7550" t="str">
        <f t="array" ref="E7550">IF(ISLOGICAL(D7550),"",FREQUENCY(IF('Data Transformation'!$B$425:$B$8425='Bin Analysis'!$B7539,'Data Transformation'!$G$425:$G$8425),D7550))</f>
        <v/>
      </c>
      <c r="F7550" t="str">
        <f t="shared" si="942"/>
        <v/>
      </c>
      <c r="G7550">
        <f>Weighting!$H$14</f>
        <v>0</v>
      </c>
      <c r="H7550">
        <f t="array" ref="H7550">FREQUENCY(IF('Data Transformation'!$B$4:$B$8425=B7539,'Data Transformation'!$G$4:$G$8425),'Bin Analysis'!$B7550)</f>
        <v>6</v>
      </c>
      <c r="I7550">
        <f t="shared" si="943"/>
        <v>4</v>
      </c>
      <c r="J7550">
        <f t="shared" si="944"/>
        <v>1</v>
      </c>
      <c r="K7550">
        <f>J7550*Weighting!$W$14</f>
        <v>3</v>
      </c>
      <c r="M7550" s="14"/>
    </row>
    <row r="7551" spans="1:25" x14ac:dyDescent="0.25">
      <c r="A7551" s="32">
        <f>IF(Weighting!$P$15&gt;0,B7551,"")</f>
        <v>1.5000009999999999</v>
      </c>
      <c r="B7551">
        <f>Weighting!$C$15</f>
        <v>1.5000009999999999</v>
      </c>
      <c r="C7551">
        <f>Weighting!$F$15</f>
        <v>0</v>
      </c>
      <c r="D7551" t="b">
        <f>IF(C7551=1,'Data Transformation'!$G$3+0.5*'Data Transformation'!$W$25,IF(C7552=1,D7552-'Data Transformation'!$W$25,FALSE))</f>
        <v>0</v>
      </c>
      <c r="E7551" t="str">
        <f t="array" ref="E7551">IF(ISLOGICAL(D7551),"",FREQUENCY(IF('Data Transformation'!$B$425:$B$8425='Bin Analysis'!$B7539,'Data Transformation'!$G$425:$G$8425),D7551))</f>
        <v/>
      </c>
      <c r="F7551" t="str">
        <f t="shared" si="942"/>
        <v/>
      </c>
      <c r="G7551">
        <f>Weighting!$H$15</f>
        <v>0</v>
      </c>
      <c r="H7551">
        <f t="array" ref="H7551">FREQUENCY(IF('Data Transformation'!$B$4:$B$8425=B7539,'Data Transformation'!$G$4:$G$8425),'Bin Analysis'!$B7551)</f>
        <v>7</v>
      </c>
      <c r="I7551">
        <f t="shared" si="943"/>
        <v>1</v>
      </c>
      <c r="J7551">
        <f t="shared" si="944"/>
        <v>1</v>
      </c>
      <c r="K7551">
        <f>J7551*Weighting!$W$15</f>
        <v>3</v>
      </c>
      <c r="M7551" s="14"/>
    </row>
    <row r="7552" spans="1:25" x14ac:dyDescent="0.25">
      <c r="A7552" s="32" t="str">
        <f>IF(Weighting!$P$16&gt;0,B7552,"")</f>
        <v/>
      </c>
      <c r="B7552">
        <f>Weighting!$C$16</f>
        <v>1.631</v>
      </c>
      <c r="C7552">
        <f>Weighting!$F$16</f>
        <v>0</v>
      </c>
      <c r="D7552" t="b">
        <f>IF(C7552=1,'Data Transformation'!$G$3+0.5*'Data Transformation'!$W$25,IF(C7553=1,D7553-'Data Transformation'!$W$25,FALSE))</f>
        <v>0</v>
      </c>
      <c r="E7552" t="str">
        <f t="array" ref="E7552">IF(ISLOGICAL(D7552),"",FREQUENCY(IF('Data Transformation'!$B$425:$B$8425='Bin Analysis'!$B7539,'Data Transformation'!$G$425:$G$8425),D7552))</f>
        <v/>
      </c>
      <c r="F7552" t="str">
        <f t="shared" si="942"/>
        <v/>
      </c>
      <c r="G7552">
        <f>Weighting!$H$16</f>
        <v>0</v>
      </c>
      <c r="H7552">
        <f t="array" ref="H7552">FREQUENCY(IF('Data Transformation'!$B$4:$B$8425=B7539,'Data Transformation'!$G$4:$G$8425),'Bin Analysis'!$B7552)</f>
        <v>7</v>
      </c>
      <c r="I7552">
        <f t="shared" si="943"/>
        <v>0</v>
      </c>
      <c r="J7552">
        <f t="shared" si="944"/>
        <v>0</v>
      </c>
      <c r="K7552">
        <f>J7552*Weighting!$W$16</f>
        <v>0</v>
      </c>
      <c r="M7552" s="14"/>
    </row>
    <row r="7553" spans="1:25" x14ac:dyDescent="0.25">
      <c r="A7553" s="32" t="str">
        <f>IF(Weighting!$P$17&gt;0,B7553,"")</f>
        <v/>
      </c>
      <c r="B7553">
        <f>Weighting!$C$17</f>
        <v>1.762</v>
      </c>
      <c r="C7553">
        <f>Weighting!$F$17</f>
        <v>0</v>
      </c>
      <c r="D7553" t="b">
        <f>IF(C7553=1,'Data Transformation'!$G$3+0.5*'Data Transformation'!$W$25,IF(C7554=1,D7554-'Data Transformation'!$W$25,FALSE))</f>
        <v>0</v>
      </c>
      <c r="E7553" t="str">
        <f t="array" ref="E7553">IF(ISLOGICAL(D7553),"",FREQUENCY(IF('Data Transformation'!$B$425:$B$8425='Bin Analysis'!$B7539,'Data Transformation'!$G$425:$G$8425),D7553))</f>
        <v/>
      </c>
      <c r="F7553" t="str">
        <f t="shared" si="942"/>
        <v/>
      </c>
      <c r="G7553">
        <f>Weighting!$H$17</f>
        <v>0</v>
      </c>
      <c r="H7553">
        <f t="array" ref="H7553">FREQUENCY(IF('Data Transformation'!$B$4:$B$8425=B7539,'Data Transformation'!$G$4:$G$8425),'Bin Analysis'!$B7553)</f>
        <v>7</v>
      </c>
      <c r="I7553">
        <f t="shared" si="943"/>
        <v>0</v>
      </c>
      <c r="J7553">
        <f t="shared" si="944"/>
        <v>0</v>
      </c>
      <c r="K7553">
        <f>J7553*Weighting!$W$17</f>
        <v>0</v>
      </c>
      <c r="M7553" s="14"/>
    </row>
    <row r="7554" spans="1:25" x14ac:dyDescent="0.25">
      <c r="A7554" s="32" t="str">
        <f>IF(Weighting!$P$18&gt;0,B7554,"")</f>
        <v/>
      </c>
      <c r="B7554">
        <f>Weighting!$C$18</f>
        <v>1.893</v>
      </c>
      <c r="C7554">
        <f>Weighting!$F$18</f>
        <v>0</v>
      </c>
      <c r="D7554" t="b">
        <f>IF(C7554=1,'Data Transformation'!$G$3+0.5*'Data Transformation'!$W$25,IF(C7555=1,D7555-'Data Transformation'!$W$25,FALSE))</f>
        <v>0</v>
      </c>
      <c r="E7554" t="str">
        <f t="array" ref="E7554">IF(ISLOGICAL(D7554),"",FREQUENCY(IF('Data Transformation'!$B$425:$B$8425='Bin Analysis'!$B7539,'Data Transformation'!$G$425:$G$8425),D7554))</f>
        <v/>
      </c>
      <c r="F7554" t="str">
        <f t="shared" si="942"/>
        <v/>
      </c>
      <c r="G7554">
        <f>Weighting!$H$18</f>
        <v>0</v>
      </c>
      <c r="H7554">
        <f t="array" ref="H7554">FREQUENCY(IF('Data Transformation'!$B$4:$B$8425=B7539,'Data Transformation'!$G$4:$G$8425),'Bin Analysis'!$B7554)</f>
        <v>7</v>
      </c>
      <c r="I7554">
        <f t="shared" si="943"/>
        <v>0</v>
      </c>
      <c r="J7554">
        <f t="shared" si="944"/>
        <v>0</v>
      </c>
      <c r="K7554">
        <f>J7554*Weighting!$W$18</f>
        <v>0</v>
      </c>
      <c r="M7554" s="14"/>
    </row>
    <row r="7555" spans="1:25" x14ac:dyDescent="0.25">
      <c r="A7555" s="32" t="str">
        <f>IF(Weighting!$P$19&gt;0,B7555,"")</f>
        <v/>
      </c>
      <c r="B7555">
        <f>Weighting!$C$19</f>
        <v>2.024</v>
      </c>
      <c r="C7555">
        <f>Weighting!$F$19</f>
        <v>0</v>
      </c>
      <c r="D7555" t="b">
        <f>IF(C7555=1,'Data Transformation'!$G$3+0.5*'Data Transformation'!$W$25,IF(C7556=1,D7556-'Data Transformation'!$W$25,FALSE))</f>
        <v>0</v>
      </c>
      <c r="E7555" t="str">
        <f t="array" ref="E7555">IF(ISLOGICAL(D7555),"",FREQUENCY(IF('Data Transformation'!$B$425:$B$8425='Bin Analysis'!$B7539,'Data Transformation'!$G$425:$G$8425),D7555))</f>
        <v/>
      </c>
      <c r="F7555" t="str">
        <f t="shared" si="942"/>
        <v/>
      </c>
      <c r="G7555">
        <f>Weighting!$H$19</f>
        <v>0</v>
      </c>
      <c r="H7555">
        <f t="array" ref="H7555">FREQUENCY(IF('Data Transformation'!$B$4:$B$8425=B7539,'Data Transformation'!$G$4:$G$8425),'Bin Analysis'!$B7555)</f>
        <v>7</v>
      </c>
      <c r="I7555">
        <f t="shared" si="943"/>
        <v>0</v>
      </c>
      <c r="J7555">
        <f t="shared" si="944"/>
        <v>0</v>
      </c>
      <c r="K7555">
        <f>J7555*Weighting!$W$19</f>
        <v>0</v>
      </c>
      <c r="M7555" s="14"/>
    </row>
    <row r="7556" spans="1:25" x14ac:dyDescent="0.25">
      <c r="A7556" s="32" t="str">
        <f>IF(Weighting!$P$20&gt;0,B7556,"")</f>
        <v/>
      </c>
      <c r="B7556">
        <f>Weighting!$C$20</f>
        <v>2.1550000000000002</v>
      </c>
      <c r="C7556">
        <f>Weighting!$F$20</f>
        <v>0</v>
      </c>
      <c r="D7556" t="b">
        <f>IF(C7556=1,'Data Transformation'!$G$3+0.5*'Data Transformation'!$W$25,IF(C7557=1,D7557-'Data Transformation'!$W$25,FALSE))</f>
        <v>0</v>
      </c>
      <c r="E7556" t="str">
        <f t="array" ref="E7556">IF(ISLOGICAL(D7556),"",FREQUENCY(IF('Data Transformation'!$B$425:$B$8425='Bin Analysis'!$B7539,'Data Transformation'!$G$425:$G$8425),D7556))</f>
        <v/>
      </c>
      <c r="F7556" t="str">
        <f t="shared" si="942"/>
        <v/>
      </c>
      <c r="G7556">
        <f>Weighting!$H$20</f>
        <v>0</v>
      </c>
      <c r="H7556">
        <f t="array" ref="H7556">FREQUENCY(IF('Data Transformation'!$B$4:$B$8425=B7539,'Data Transformation'!$G$4:$G$8425),'Bin Analysis'!$B7556)</f>
        <v>7</v>
      </c>
      <c r="I7556">
        <f t="shared" si="943"/>
        <v>0</v>
      </c>
      <c r="J7556">
        <f t="shared" si="944"/>
        <v>0</v>
      </c>
      <c r="K7556">
        <f>J7556*Weighting!$W$20</f>
        <v>0</v>
      </c>
      <c r="M7556" s="14"/>
    </row>
    <row r="7557" spans="1:25" x14ac:dyDescent="0.25">
      <c r="A7557" s="32" t="str">
        <f>IF(Weighting!$P$21&gt;0,B7557,"")</f>
        <v/>
      </c>
      <c r="B7557">
        <f>Weighting!$C$21</f>
        <v>2.2860000000000005</v>
      </c>
      <c r="C7557">
        <f>Weighting!$F$21</f>
        <v>0</v>
      </c>
      <c r="D7557" t="b">
        <f>IF(C7557=1,'Data Transformation'!$G$3+0.5*'Data Transformation'!$W$25,IF(C7558=1,D7558-'Data Transformation'!$W$25,FALSE))</f>
        <v>0</v>
      </c>
      <c r="E7557" t="str">
        <f t="array" ref="E7557">IF(ISLOGICAL(D7557),"",FREQUENCY(IF('Data Transformation'!$B$425:$B$8425='Bin Analysis'!$B7539,'Data Transformation'!$G$425:$G$8425),D7557))</f>
        <v/>
      </c>
      <c r="F7557" t="str">
        <f t="shared" si="942"/>
        <v/>
      </c>
      <c r="G7557">
        <f>Weighting!$H$21</f>
        <v>0</v>
      </c>
      <c r="H7557">
        <f t="array" ref="H7557">FREQUENCY(IF('Data Transformation'!$B$4:$B$8425=B7539,'Data Transformation'!$G$4:$G$8425),'Bin Analysis'!$B7557)</f>
        <v>7</v>
      </c>
      <c r="I7557">
        <f t="shared" si="943"/>
        <v>0</v>
      </c>
      <c r="J7557">
        <f t="shared" si="944"/>
        <v>0</v>
      </c>
      <c r="K7557">
        <f>J7557*Weighting!$W$21</f>
        <v>0</v>
      </c>
      <c r="M7557" s="14"/>
    </row>
    <row r="7558" spans="1:25" x14ac:dyDescent="0.25">
      <c r="A7558" s="32" t="str">
        <f>IF(Weighting!$P$22&gt;0,B7558,"")</f>
        <v/>
      </c>
      <c r="B7558">
        <f>Weighting!$C$22</f>
        <v>2.4170000000000007</v>
      </c>
      <c r="C7558">
        <f>Weighting!$F$22</f>
        <v>0</v>
      </c>
      <c r="D7558" t="b">
        <f>IF(C7558=1,'Data Transformation'!$G$3+0.5*'Data Transformation'!$W$25,IF(C7559=1,D7559-'Data Transformation'!$W$25,FALSE))</f>
        <v>0</v>
      </c>
      <c r="E7558" t="str">
        <f t="array" ref="E7558">IF(ISLOGICAL(D7558),"",FREQUENCY(IF('Data Transformation'!$B$425:$B$8425='Bin Analysis'!$B7539,'Data Transformation'!$G$425:$G$8425),D7558))</f>
        <v/>
      </c>
      <c r="F7558" t="str">
        <f t="shared" si="942"/>
        <v/>
      </c>
      <c r="G7558">
        <f>Weighting!$H$22</f>
        <v>0</v>
      </c>
      <c r="H7558">
        <f t="array" ref="H7558">FREQUENCY(IF('Data Transformation'!$B$4:$B$8425=B7539,'Data Transformation'!$G$4:$G$8425),'Bin Analysis'!$B7558)</f>
        <v>7</v>
      </c>
      <c r="I7558">
        <f t="shared" si="943"/>
        <v>0</v>
      </c>
      <c r="J7558">
        <f t="shared" si="944"/>
        <v>0</v>
      </c>
      <c r="K7558">
        <f>J7558*Weighting!$W$22</f>
        <v>0</v>
      </c>
      <c r="M7558" s="14"/>
    </row>
    <row r="7559" spans="1:25" x14ac:dyDescent="0.25">
      <c r="A7559" s="32" t="str">
        <f>IF(Weighting!$P$23&gt;0,B7559,"")</f>
        <v/>
      </c>
      <c r="B7559">
        <f>Weighting!$C$23</f>
        <v>2.5480000000000009</v>
      </c>
      <c r="C7559">
        <f>Weighting!$F$23</f>
        <v>0</v>
      </c>
      <c r="D7559" t="b">
        <f>IF(C7559=1,'Data Transformation'!$G$3+0.5*'Data Transformation'!$W$25,IF(C7560=1,D7560-'Data Transformation'!$W$25,FALSE))</f>
        <v>0</v>
      </c>
      <c r="E7559" t="str">
        <f t="array" ref="E7559">IF(ISLOGICAL(D7559),"",FREQUENCY(IF('Data Transformation'!$B$425:$B$8425='Bin Analysis'!$B7539,'Data Transformation'!$G$425:$G$8425),D7559))</f>
        <v/>
      </c>
      <c r="F7559" t="str">
        <f t="shared" si="942"/>
        <v/>
      </c>
      <c r="G7559">
        <f>Weighting!$H$23</f>
        <v>0</v>
      </c>
      <c r="H7559">
        <f t="array" ref="H7559">FREQUENCY(IF('Data Transformation'!$B$4:$B$8425=B7539,'Data Transformation'!$G$4:$G$8425),'Bin Analysis'!$B7559)</f>
        <v>7</v>
      </c>
      <c r="I7559">
        <f t="shared" si="943"/>
        <v>0</v>
      </c>
      <c r="J7559">
        <f t="shared" si="944"/>
        <v>0</v>
      </c>
      <c r="K7559">
        <f>J7559*Weighting!$W$23</f>
        <v>0</v>
      </c>
      <c r="M7559" s="14"/>
    </row>
    <row r="7560" spans="1:25" x14ac:dyDescent="0.25">
      <c r="A7560" s="32" t="str">
        <f>IF(Weighting!$P$24&gt;0,B7560,"")</f>
        <v/>
      </c>
      <c r="B7560">
        <f>Weighting!$C$24</f>
        <v>2.6790000000000012</v>
      </c>
      <c r="C7560">
        <f>Weighting!$F$24</f>
        <v>0</v>
      </c>
      <c r="D7560" t="b">
        <f>IF(C7560=1,'Data Transformation'!$G$3+0.5*'Data Transformation'!$W$25,IF(C7561=1,D7561-'Data Transformation'!$W$25,FALSE))</f>
        <v>0</v>
      </c>
      <c r="E7560" t="str">
        <f t="array" ref="E7560">IF(ISLOGICAL(D7560),"",FREQUENCY(IF('Data Transformation'!$B$425:$B$8425='Bin Analysis'!$B7539,'Data Transformation'!$G$425:$G$8425),D7560))</f>
        <v/>
      </c>
      <c r="F7560" t="str">
        <f t="shared" si="942"/>
        <v/>
      </c>
      <c r="G7560">
        <f>Weighting!$H$24</f>
        <v>0</v>
      </c>
      <c r="H7560">
        <f t="array" ref="H7560">FREQUENCY(IF('Data Transformation'!$B$4:$B$8425=B7539,'Data Transformation'!$G$4:$G$8425),'Bin Analysis'!$B7560)</f>
        <v>7</v>
      </c>
      <c r="I7560">
        <f t="shared" si="943"/>
        <v>0</v>
      </c>
      <c r="J7560">
        <f t="shared" si="944"/>
        <v>0</v>
      </c>
      <c r="K7560">
        <f>J7560*Weighting!$W$24</f>
        <v>0</v>
      </c>
      <c r="M7560" s="14"/>
    </row>
    <row r="7561" spans="1:25" x14ac:dyDescent="0.25">
      <c r="A7561" s="32" t="str">
        <f>IF(Weighting!$P$25&gt;0,B7561,"")</f>
        <v/>
      </c>
      <c r="B7561">
        <f>Weighting!$C$25</f>
        <v>2.8100000000000014</v>
      </c>
      <c r="C7561">
        <f>Weighting!$F$25</f>
        <v>0</v>
      </c>
      <c r="D7561" t="b">
        <f>IF(C7561=1,'Data Transformation'!$G$3+0.5*'Data Transformation'!$W$25,IF(C7562=1,D7562-'Data Transformation'!$W$25,FALSE))</f>
        <v>0</v>
      </c>
      <c r="E7561" t="str">
        <f t="array" ref="E7561">IF(ISLOGICAL(D7561),"",FREQUENCY(IF('Data Transformation'!$B$425:$B$8425='Bin Analysis'!$B7539,'Data Transformation'!$G$425:$G$8425),D7561))</f>
        <v/>
      </c>
      <c r="F7561" t="str">
        <f t="shared" si="942"/>
        <v/>
      </c>
      <c r="G7561">
        <f>Weighting!$H$25</f>
        <v>0</v>
      </c>
      <c r="H7561">
        <f t="array" ref="H7561">FREQUENCY(IF('Data Transformation'!$B$4:$B$8425=B7539,'Data Transformation'!$G$4:$G$8425),'Bin Analysis'!$B7561)</f>
        <v>7</v>
      </c>
      <c r="I7561">
        <f t="shared" si="943"/>
        <v>0</v>
      </c>
      <c r="J7561">
        <f t="shared" si="944"/>
        <v>0</v>
      </c>
      <c r="K7561">
        <f>J7561*Weighting!$W$25</f>
        <v>0</v>
      </c>
      <c r="M7561" s="14"/>
    </row>
    <row r="7562" spans="1:25" x14ac:dyDescent="0.25">
      <c r="N7562" s="55"/>
      <c r="O7562"/>
      <c r="P7562"/>
      <c r="Q7562"/>
      <c r="R7562"/>
    </row>
    <row r="7563" spans="1:25" ht="23.25" x14ac:dyDescent="0.35">
      <c r="A7563" s="21" t="s">
        <v>0</v>
      </c>
      <c r="B7563" s="21">
        <f>IFERROR(VLOOKUP(C7563,'Data Transformation'!$L$6:$M$426,2,FALSE),"")</f>
        <v>315</v>
      </c>
      <c r="C7563" s="21">
        <f>C7539+1</f>
        <v>315</v>
      </c>
      <c r="D7563" s="21"/>
      <c r="E7563" s="21"/>
      <c r="F7563" s="21"/>
      <c r="G7563" s="21"/>
      <c r="H7563" s="22"/>
      <c r="I7563" s="22"/>
      <c r="J7563" s="22"/>
      <c r="K7563" s="21"/>
      <c r="L7563" s="21">
        <f>B7563</f>
        <v>315</v>
      </c>
      <c r="M7563" s="23">
        <f>INDEX('Data Transformation'!$O$4:$O$424,MATCH($B7563,'Data Transformation'!$M$4:$M$424,0),MATCH($M$2,'Data Transformation'!$O$3,0))</f>
        <v>8</v>
      </c>
      <c r="N7563" s="27">
        <f>IF('Input and Summary Results'!$J$16="minimum",'Bin Analysis'!X7564/(M7563-1),'Bin Analysis'!Y7563/('Bin Analysis'!M7563-1))</f>
        <v>0.8571428571428571</v>
      </c>
      <c r="O7563" s="27">
        <f>IF(M7563=FALSE,NA(),(VLOOKUP(1,C7566:K7585,4,FALSE))/(M7563-1))</f>
        <v>0</v>
      </c>
      <c r="P7563" s="27">
        <f>IF(M7563=FALSE,NA(),SUM(J7566:J7585)/Weighting!$S$5)</f>
        <v>0.4</v>
      </c>
      <c r="Q7563" s="27">
        <f>IF(M7563=FALSE,NA(),SUM(K7566:K7585)/Weighting!$S$6)</f>
        <v>0.34782608695652173</v>
      </c>
      <c r="R7563" s="27">
        <f>IF(M7563=FALSE,NA(),(VLOOKUP(1,G7566:K7585,3,FALSE))/(M7563-1))</f>
        <v>0</v>
      </c>
      <c r="S7563" s="22" t="str">
        <f>IF(M7563=FALSE,NA(),IF(SUM(J7566:J7585)=2,"yes","no"))</f>
        <v>no</v>
      </c>
      <c r="X7563" s="2" cm="2">
        <f t="array" ref="X7563:X7564">FREQUENCY(IF('Data Transformation'!$B$425:$B$6424='Bin Analysis'!L7563,'Data Transformation'!$G$425:$G$6424),'Data Transformation'!$U$11)</f>
        <v>1</v>
      </c>
      <c r="Y7563" s="2" cm="2">
        <f t="array" ref="Y7563:Y7564">FREQUENCY(IF('Data Transformation'!$B$425:$B$6424='Bin Analysis'!L7563,'Data Transformation'!$G$425:$G$6424),'Data Transformation'!$U$12)</f>
        <v>1</v>
      </c>
    </row>
    <row r="7564" spans="1:25" x14ac:dyDescent="0.25">
      <c r="A7564" s="14" t="s">
        <v>66</v>
      </c>
      <c r="B7564" t="s">
        <v>47</v>
      </c>
      <c r="C7564" t="s">
        <v>5</v>
      </c>
      <c r="D7564" t="s">
        <v>99</v>
      </c>
      <c r="E7564" t="s">
        <v>100</v>
      </c>
      <c r="F7564" t="s">
        <v>101</v>
      </c>
      <c r="G7564" t="s">
        <v>69</v>
      </c>
      <c r="H7564" t="s">
        <v>31</v>
      </c>
      <c r="I7564" t="s">
        <v>32</v>
      </c>
      <c r="J7564" t="s">
        <v>46</v>
      </c>
      <c r="K7564" s="14" t="s">
        <v>45</v>
      </c>
      <c r="M7564" s="14"/>
      <c r="X7564" s="2">
        <v>6</v>
      </c>
      <c r="Y7564" s="2">
        <v>6</v>
      </c>
    </row>
    <row r="7565" spans="1:25" x14ac:dyDescent="0.25">
      <c r="A7565" s="32"/>
      <c r="D7565" t="b">
        <f>IF(C7565=1,'Data Transformation'!$G$3+0.5*'Data Transformation'!$W$25,IF(C7566=1,D7566-'Data Transformation'!$W$25,FALSE))</f>
        <v>0</v>
      </c>
      <c r="E7565" t="str">
        <f t="array" ref="E7565">IF(ISLOGICAL(D7565),"",FREQUENCY(IF('Data Transformation'!$B$425:$B$8425='Bin Analysis'!$B7563,'Data Transformation'!$G$425:$G$8425),D7565))</f>
        <v/>
      </c>
      <c r="F7565" t="str">
        <f>IF(ISLOGICAL(D7565),"",E7565-E7564)</f>
        <v/>
      </c>
      <c r="M7565" s="14"/>
    </row>
    <row r="7566" spans="1:25" x14ac:dyDescent="0.25">
      <c r="A7566" s="32">
        <f>IF(Weighting!$P$6&gt;0,B7566,"")</f>
        <v>0.32100000000000001</v>
      </c>
      <c r="B7566">
        <f>Weighting!$C$6</f>
        <v>0.32100000000000001</v>
      </c>
      <c r="C7566">
        <f>Weighting!$F$6</f>
        <v>0</v>
      </c>
      <c r="D7566" t="b">
        <f>IF(C7566=1,'Data Transformation'!$G$3+0.5*'Data Transformation'!$W$25,IF(C7567=1,D7567-'Data Transformation'!$W$25,FALSE))</f>
        <v>0</v>
      </c>
      <c r="E7566" t="str">
        <f t="array" ref="E7566">IF(ISLOGICAL(D7566),"",FREQUENCY(IF('Data Transformation'!$B$425:$B$8425='Bin Analysis'!$B7563,'Data Transformation'!$G$425:$G$8425),D7566))</f>
        <v/>
      </c>
      <c r="F7566" t="str">
        <f>IF(ISLOGICAL(D7566),"",E7566-E7565)</f>
        <v/>
      </c>
      <c r="G7566">
        <f>Weighting!$H$6</f>
        <v>1</v>
      </c>
      <c r="H7566">
        <f t="array" ref="H7566">FREQUENCY(IF('Data Transformation'!$B$4:$B$8425=B7563,'Data Transformation'!$G$4:$G$8425),'Bin Analysis'!$B7566)</f>
        <v>0</v>
      </c>
      <c r="I7566">
        <f>H7566-H7565</f>
        <v>0</v>
      </c>
      <c r="J7566">
        <f>IF(I7566=0,0,1)</f>
        <v>0</v>
      </c>
      <c r="K7566">
        <f>J7566*Weighting!$W$6</f>
        <v>0</v>
      </c>
      <c r="M7566" s="14"/>
    </row>
    <row r="7567" spans="1:25" x14ac:dyDescent="0.25">
      <c r="A7567" s="32">
        <f>IF(Weighting!$P$7&gt;0,B7567,"")</f>
        <v>0.45200000000000001</v>
      </c>
      <c r="B7567">
        <f>Weighting!$C$7</f>
        <v>0.45200000000000001</v>
      </c>
      <c r="C7567">
        <f>Weighting!$F$7</f>
        <v>0</v>
      </c>
      <c r="D7567" t="b">
        <f>IF(C7567=1,'Data Transformation'!$G$3+0.5*'Data Transformation'!$W$25,IF(C7568=1,D7568-'Data Transformation'!$W$25,FALSE))</f>
        <v>0</v>
      </c>
      <c r="E7567" t="str">
        <f t="array" ref="E7567">IF(ISLOGICAL(D7567),"",FREQUENCY(IF('Data Transformation'!$B$425:$B$8425='Bin Analysis'!$B7563,'Data Transformation'!$G$425:$G$8425),D7567))</f>
        <v/>
      </c>
      <c r="F7567" t="str">
        <f t="shared" ref="F7567:F7585" si="945">IF(ISLOGICAL(D7567),"",E7567-E7566)</f>
        <v/>
      </c>
      <c r="G7567">
        <f>Weighting!$H$7</f>
        <v>0</v>
      </c>
      <c r="H7567">
        <f t="array" ref="H7567">FREQUENCY(IF('Data Transformation'!$B$4:$B$8425=B7563,'Data Transformation'!$G$4:$G$8425),'Bin Analysis'!$B7567)</f>
        <v>1</v>
      </c>
      <c r="I7567">
        <f t="shared" ref="I7567:I7585" si="946">H7567-H7566</f>
        <v>1</v>
      </c>
      <c r="J7567">
        <f>IF(I7567=0,0,1)</f>
        <v>1</v>
      </c>
      <c r="K7567">
        <f>J7567*Weighting!$W$7</f>
        <v>2</v>
      </c>
      <c r="M7567" s="14"/>
    </row>
    <row r="7568" spans="1:25" x14ac:dyDescent="0.25">
      <c r="A7568" s="32">
        <f>IF(Weighting!$P$8&gt;0,B7568,"")</f>
        <v>0.58299999999999996</v>
      </c>
      <c r="B7568">
        <f>Weighting!$C$8</f>
        <v>0.58299999999999996</v>
      </c>
      <c r="C7568">
        <f>Weighting!$F$8</f>
        <v>0</v>
      </c>
      <c r="D7568" t="b">
        <f>IF(C7568=1,'Data Transformation'!$G$3+0.5*'Data Transformation'!$W$25,IF(C7569=1,D7569-'Data Transformation'!$W$25,FALSE))</f>
        <v>0</v>
      </c>
      <c r="E7568" t="str">
        <f t="array" ref="E7568">IF(ISLOGICAL(D7568),"",FREQUENCY(IF('Data Transformation'!$B$425:$B$8425='Bin Analysis'!$B7563,'Data Transformation'!$G$425:$G$8425),D7568))</f>
        <v/>
      </c>
      <c r="F7568" t="str">
        <f t="shared" si="945"/>
        <v/>
      </c>
      <c r="G7568">
        <f>Weighting!$H$8</f>
        <v>0</v>
      </c>
      <c r="H7568">
        <f t="array" ref="H7568">FREQUENCY(IF('Data Transformation'!$B$4:$B$8425=B7563,'Data Transformation'!$G$4:$G$8425),'Bin Analysis'!$B7568)</f>
        <v>1</v>
      </c>
      <c r="I7568">
        <f t="shared" si="946"/>
        <v>0</v>
      </c>
      <c r="J7568">
        <f t="shared" ref="J7568:J7585" si="947">IF(I7568=0,0,1)</f>
        <v>0</v>
      </c>
      <c r="K7568">
        <f>J7568*Weighting!$W$8</f>
        <v>0</v>
      </c>
      <c r="M7568" s="14"/>
    </row>
    <row r="7569" spans="1:13" x14ac:dyDescent="0.25">
      <c r="A7569" s="32">
        <f>IF(Weighting!$P$9&gt;0,B7569,"")</f>
        <v>0.71399999999999997</v>
      </c>
      <c r="B7569" s="50">
        <f>Weighting!$C$9</f>
        <v>0.71399999999999997</v>
      </c>
      <c r="C7569">
        <f>Weighting!$F$9</f>
        <v>0</v>
      </c>
      <c r="D7569" t="b">
        <f>IF(C7569=1,'Data Transformation'!$G$3+0.5*'Data Transformation'!$W$25,IF(C7570=1,D7570-'Data Transformation'!$W$25,FALSE))</f>
        <v>0</v>
      </c>
      <c r="E7569" t="str">
        <f t="array" ref="E7569">IF(ISLOGICAL(D7569),"",FREQUENCY(IF('Data Transformation'!$B$425:$B$8425='Bin Analysis'!$B7563,'Data Transformation'!$G$425:$G$8425),D7569))</f>
        <v/>
      </c>
      <c r="F7569" t="str">
        <f t="shared" si="945"/>
        <v/>
      </c>
      <c r="G7569">
        <f>Weighting!$H$9</f>
        <v>0</v>
      </c>
      <c r="H7569">
        <f t="array" ref="H7569">FREQUENCY(IF('Data Transformation'!$B$4:$B$8425=B7563,'Data Transformation'!$G$4:$G$8425),'Bin Analysis'!$B7569)</f>
        <v>1</v>
      </c>
      <c r="I7569">
        <f t="shared" si="946"/>
        <v>0</v>
      </c>
      <c r="J7569">
        <f t="shared" si="947"/>
        <v>0</v>
      </c>
      <c r="K7569">
        <f>J7569*Weighting!$W$9</f>
        <v>0</v>
      </c>
      <c r="M7569" s="14"/>
    </row>
    <row r="7570" spans="1:13" x14ac:dyDescent="0.25">
      <c r="A7570" s="32">
        <f>IF(Weighting!$P$10&gt;0,B7570,"")</f>
        <v>0.84499999999999997</v>
      </c>
      <c r="B7570">
        <f>Weighting!$C$10</f>
        <v>0.84499999999999997</v>
      </c>
      <c r="C7570">
        <f>Weighting!$F$10</f>
        <v>0</v>
      </c>
      <c r="D7570" t="b">
        <f>IF(C7570=1,'Data Transformation'!$G$3+0.5*'Data Transformation'!$W$25,IF(C7571=1,D7571-'Data Transformation'!$W$25,FALSE))</f>
        <v>0</v>
      </c>
      <c r="E7570" t="str">
        <f t="array" ref="E7570">IF(ISLOGICAL(D7570),"",FREQUENCY(IF('Data Transformation'!$B$425:$B$8425='Bin Analysis'!$B7563,'Data Transformation'!$G$425:$G$8425),D7570))</f>
        <v/>
      </c>
      <c r="F7570" t="str">
        <f t="shared" si="945"/>
        <v/>
      </c>
      <c r="G7570">
        <f>Weighting!$H$10</f>
        <v>0</v>
      </c>
      <c r="H7570">
        <f t="array" ref="H7570">FREQUENCY(IF('Data Transformation'!$B$4:$B$8425=B7563,'Data Transformation'!$G$4:$G$8425),'Bin Analysis'!$B7570)</f>
        <v>1</v>
      </c>
      <c r="I7570">
        <f t="shared" si="946"/>
        <v>0</v>
      </c>
      <c r="J7570">
        <f t="shared" si="947"/>
        <v>0</v>
      </c>
      <c r="K7570">
        <f>J7570*Weighting!$W$10</f>
        <v>0</v>
      </c>
      <c r="M7570" s="14"/>
    </row>
    <row r="7571" spans="1:13" x14ac:dyDescent="0.25">
      <c r="A7571" s="32">
        <f>IF(Weighting!$P$11&gt;0,B7571,"")</f>
        <v>0.97599999999999998</v>
      </c>
      <c r="B7571">
        <f>Weighting!$C$11</f>
        <v>0.97599999999999998</v>
      </c>
      <c r="C7571">
        <f>Weighting!$F$11</f>
        <v>0</v>
      </c>
      <c r="D7571">
        <f>IF(C7571=1,'Data Transformation'!$G$3+0.5*'Data Transformation'!$W$25,IF(C7572=1,D7572-'Data Transformation'!$W$25,FALSE))</f>
        <v>0.86899999999999999</v>
      </c>
      <c r="E7571">
        <f t="array" ref="E7571">IF(ISLOGICAL(D7571),"",FREQUENCY(IF('Data Transformation'!$B$425:$B$8425='Bin Analysis'!$B7563,'Data Transformation'!$G$425:$G$8425),D7571))</f>
        <v>1</v>
      </c>
      <c r="F7571" t="e">
        <f t="shared" si="945"/>
        <v>#VALUE!</v>
      </c>
      <c r="G7571">
        <f>Weighting!$H$11</f>
        <v>0</v>
      </c>
      <c r="H7571">
        <f t="array" ref="H7571">FREQUENCY(IF('Data Transformation'!$B$4:$B$8425=B7563,'Data Transformation'!$G$4:$G$8425),'Bin Analysis'!$B7571)</f>
        <v>1</v>
      </c>
      <c r="I7571">
        <f t="shared" si="946"/>
        <v>0</v>
      </c>
      <c r="J7571">
        <f t="shared" si="947"/>
        <v>0</v>
      </c>
      <c r="K7571">
        <f>J7571*Weighting!$W$11</f>
        <v>0</v>
      </c>
      <c r="M7571" s="14"/>
    </row>
    <row r="7572" spans="1:13" x14ac:dyDescent="0.25">
      <c r="A7572" s="32">
        <f>IF(Weighting!$P$12&gt;0,B7572,"")</f>
        <v>1.107</v>
      </c>
      <c r="B7572">
        <f>Weighting!$C$12</f>
        <v>1.107</v>
      </c>
      <c r="C7572">
        <f>Weighting!$F$12</f>
        <v>1</v>
      </c>
      <c r="D7572">
        <f>IF(C7572=1,'Data Transformation'!$G$3+0.5*'Data Transformation'!$W$25,IF(C7573=1,D7573-'Data Transformation'!$W$25,FALSE))</f>
        <v>1.131</v>
      </c>
      <c r="E7572">
        <f t="array" ref="E7572">IF(ISLOGICAL(D7572),"",FREQUENCY(IF('Data Transformation'!$B$425:$B$8425='Bin Analysis'!$B7563,'Data Transformation'!$G$425:$G$8425),D7572))</f>
        <v>1</v>
      </c>
      <c r="F7572">
        <f t="shared" si="945"/>
        <v>0</v>
      </c>
      <c r="G7572">
        <f>Weighting!$H$12</f>
        <v>0</v>
      </c>
      <c r="H7572">
        <f t="array" ref="H7572">FREQUENCY(IF('Data Transformation'!$B$4:$B$8425=B7563,'Data Transformation'!$G$4:$G$8425),'Bin Analysis'!$B7572)</f>
        <v>2</v>
      </c>
      <c r="I7572">
        <f t="shared" si="946"/>
        <v>1</v>
      </c>
      <c r="J7572">
        <f t="shared" si="947"/>
        <v>1</v>
      </c>
      <c r="K7572">
        <f>J7572*Weighting!$W$12</f>
        <v>1</v>
      </c>
      <c r="M7572" s="14"/>
    </row>
    <row r="7573" spans="1:13" x14ac:dyDescent="0.25">
      <c r="A7573" s="32">
        <f>IF(Weighting!$P$13&gt;0,B7573,"")</f>
        <v>1.238</v>
      </c>
      <c r="B7573">
        <f>Weighting!$C$13</f>
        <v>1.238</v>
      </c>
      <c r="C7573">
        <f>Weighting!$F$13</f>
        <v>0</v>
      </c>
      <c r="D7573" t="b">
        <f>IF(C7573=1,'Data Transformation'!$G$3+0.5*'Data Transformation'!$W$25,IF(C7574=1,D7574-'Data Transformation'!$W$25,FALSE))</f>
        <v>0</v>
      </c>
      <c r="E7573" t="str">
        <f t="array" ref="E7573">IF(ISLOGICAL(D7573),"",FREQUENCY(IF('Data Transformation'!$B$425:$B$8425='Bin Analysis'!$B7563,'Data Transformation'!$G$425:$G$8425),D7573))</f>
        <v/>
      </c>
      <c r="F7573" t="str">
        <f t="shared" si="945"/>
        <v/>
      </c>
      <c r="G7573">
        <f>Weighting!$H$13</f>
        <v>0</v>
      </c>
      <c r="H7573">
        <f t="array" ref="H7573">FREQUENCY(IF('Data Transformation'!$B$4:$B$8425=B7563,'Data Transformation'!$G$4:$G$8425),'Bin Analysis'!$B7573)</f>
        <v>3</v>
      </c>
      <c r="I7573">
        <f t="shared" si="946"/>
        <v>1</v>
      </c>
      <c r="J7573">
        <f t="shared" si="947"/>
        <v>1</v>
      </c>
      <c r="K7573">
        <f>J7573*Weighting!$W$13</f>
        <v>2</v>
      </c>
      <c r="M7573" s="14"/>
    </row>
    <row r="7574" spans="1:13" x14ac:dyDescent="0.25">
      <c r="A7574" s="32">
        <f>IF(Weighting!$P$14&gt;0,B7574,"")</f>
        <v>1.369</v>
      </c>
      <c r="B7574">
        <f>Weighting!$C$14</f>
        <v>1.369</v>
      </c>
      <c r="C7574">
        <f>Weighting!$F$14</f>
        <v>0</v>
      </c>
      <c r="D7574" t="b">
        <f>IF(C7574=1,'Data Transformation'!$G$3+0.5*'Data Transformation'!$W$25,IF(C7575=1,D7575-'Data Transformation'!$W$25,FALSE))</f>
        <v>0</v>
      </c>
      <c r="E7574" t="str">
        <f t="array" ref="E7574">IF(ISLOGICAL(D7574),"",FREQUENCY(IF('Data Transformation'!$B$425:$B$8425='Bin Analysis'!$B7563,'Data Transformation'!$G$425:$G$8425),D7574))</f>
        <v/>
      </c>
      <c r="F7574" t="str">
        <f t="shared" si="945"/>
        <v/>
      </c>
      <c r="G7574">
        <f>Weighting!$H$14</f>
        <v>0</v>
      </c>
      <c r="H7574">
        <f t="array" ref="H7574">FREQUENCY(IF('Data Transformation'!$B$4:$B$8425=B7563,'Data Transformation'!$G$4:$G$8425),'Bin Analysis'!$B7574)</f>
        <v>8</v>
      </c>
      <c r="I7574">
        <f t="shared" si="946"/>
        <v>5</v>
      </c>
      <c r="J7574">
        <f t="shared" si="947"/>
        <v>1</v>
      </c>
      <c r="K7574">
        <f>J7574*Weighting!$W$14</f>
        <v>3</v>
      </c>
      <c r="M7574" s="14"/>
    </row>
    <row r="7575" spans="1:13" x14ac:dyDescent="0.25">
      <c r="A7575" s="32">
        <f>IF(Weighting!$P$15&gt;0,B7575,"")</f>
        <v>1.5000009999999999</v>
      </c>
      <c r="B7575">
        <f>Weighting!$C$15</f>
        <v>1.5000009999999999</v>
      </c>
      <c r="C7575">
        <f>Weighting!$F$15</f>
        <v>0</v>
      </c>
      <c r="D7575" t="b">
        <f>IF(C7575=1,'Data Transformation'!$G$3+0.5*'Data Transformation'!$W$25,IF(C7576=1,D7576-'Data Transformation'!$W$25,FALSE))</f>
        <v>0</v>
      </c>
      <c r="E7575" t="str">
        <f t="array" ref="E7575">IF(ISLOGICAL(D7575),"",FREQUENCY(IF('Data Transformation'!$B$425:$B$8425='Bin Analysis'!$B7563,'Data Transformation'!$G$425:$G$8425),D7575))</f>
        <v/>
      </c>
      <c r="F7575" t="str">
        <f t="shared" si="945"/>
        <v/>
      </c>
      <c r="G7575">
        <f>Weighting!$H$15</f>
        <v>0</v>
      </c>
      <c r="H7575">
        <f t="array" ref="H7575">FREQUENCY(IF('Data Transformation'!$B$4:$B$8425=B7563,'Data Transformation'!$G$4:$G$8425),'Bin Analysis'!$B7575)</f>
        <v>8</v>
      </c>
      <c r="I7575">
        <f t="shared" si="946"/>
        <v>0</v>
      </c>
      <c r="J7575">
        <f t="shared" si="947"/>
        <v>0</v>
      </c>
      <c r="K7575">
        <f>J7575*Weighting!$W$15</f>
        <v>0</v>
      </c>
      <c r="M7575" s="14"/>
    </row>
    <row r="7576" spans="1:13" x14ac:dyDescent="0.25">
      <c r="A7576" s="32" t="str">
        <f>IF(Weighting!$P$16&gt;0,B7576,"")</f>
        <v/>
      </c>
      <c r="B7576">
        <f>Weighting!$C$16</f>
        <v>1.631</v>
      </c>
      <c r="C7576">
        <f>Weighting!$F$16</f>
        <v>0</v>
      </c>
      <c r="D7576" t="b">
        <f>IF(C7576=1,'Data Transformation'!$G$3+0.5*'Data Transformation'!$W$25,IF(C7577=1,D7577-'Data Transformation'!$W$25,FALSE))</f>
        <v>0</v>
      </c>
      <c r="E7576" t="str">
        <f t="array" ref="E7576">IF(ISLOGICAL(D7576),"",FREQUENCY(IF('Data Transformation'!$B$425:$B$8425='Bin Analysis'!$B7563,'Data Transformation'!$G$425:$G$8425),D7576))</f>
        <v/>
      </c>
      <c r="F7576" t="str">
        <f t="shared" si="945"/>
        <v/>
      </c>
      <c r="G7576">
        <f>Weighting!$H$16</f>
        <v>0</v>
      </c>
      <c r="H7576">
        <f t="array" ref="H7576">FREQUENCY(IF('Data Transformation'!$B$4:$B$8425=B7563,'Data Transformation'!$G$4:$G$8425),'Bin Analysis'!$B7576)</f>
        <v>8</v>
      </c>
      <c r="I7576">
        <f t="shared" si="946"/>
        <v>0</v>
      </c>
      <c r="J7576">
        <f t="shared" si="947"/>
        <v>0</v>
      </c>
      <c r="K7576">
        <f>J7576*Weighting!$W$16</f>
        <v>0</v>
      </c>
      <c r="M7576" s="14"/>
    </row>
    <row r="7577" spans="1:13" x14ac:dyDescent="0.25">
      <c r="A7577" s="32" t="str">
        <f>IF(Weighting!$P$17&gt;0,B7577,"")</f>
        <v/>
      </c>
      <c r="B7577">
        <f>Weighting!$C$17</f>
        <v>1.762</v>
      </c>
      <c r="C7577">
        <f>Weighting!$F$17</f>
        <v>0</v>
      </c>
      <c r="D7577" t="b">
        <f>IF(C7577=1,'Data Transformation'!$G$3+0.5*'Data Transformation'!$W$25,IF(C7578=1,D7578-'Data Transformation'!$W$25,FALSE))</f>
        <v>0</v>
      </c>
      <c r="E7577" t="str">
        <f t="array" ref="E7577">IF(ISLOGICAL(D7577),"",FREQUENCY(IF('Data Transformation'!$B$425:$B$8425='Bin Analysis'!$B7563,'Data Transformation'!$G$425:$G$8425),D7577))</f>
        <v/>
      </c>
      <c r="F7577" t="str">
        <f t="shared" si="945"/>
        <v/>
      </c>
      <c r="G7577">
        <f>Weighting!$H$17</f>
        <v>0</v>
      </c>
      <c r="H7577">
        <f t="array" ref="H7577">FREQUENCY(IF('Data Transformation'!$B$4:$B$8425=B7563,'Data Transformation'!$G$4:$G$8425),'Bin Analysis'!$B7577)</f>
        <v>8</v>
      </c>
      <c r="I7577">
        <f t="shared" si="946"/>
        <v>0</v>
      </c>
      <c r="J7577">
        <f t="shared" si="947"/>
        <v>0</v>
      </c>
      <c r="K7577">
        <f>J7577*Weighting!$W$17</f>
        <v>0</v>
      </c>
      <c r="M7577" s="14"/>
    </row>
    <row r="7578" spans="1:13" x14ac:dyDescent="0.25">
      <c r="A7578" s="32" t="str">
        <f>IF(Weighting!$P$18&gt;0,B7578,"")</f>
        <v/>
      </c>
      <c r="B7578">
        <f>Weighting!$C$18</f>
        <v>1.893</v>
      </c>
      <c r="C7578">
        <f>Weighting!$F$18</f>
        <v>0</v>
      </c>
      <c r="D7578" t="b">
        <f>IF(C7578=1,'Data Transformation'!$G$3+0.5*'Data Transformation'!$W$25,IF(C7579=1,D7579-'Data Transformation'!$W$25,FALSE))</f>
        <v>0</v>
      </c>
      <c r="E7578" t="str">
        <f t="array" ref="E7578">IF(ISLOGICAL(D7578),"",FREQUENCY(IF('Data Transformation'!$B$425:$B$8425='Bin Analysis'!$B7563,'Data Transformation'!$G$425:$G$8425),D7578))</f>
        <v/>
      </c>
      <c r="F7578" t="str">
        <f t="shared" si="945"/>
        <v/>
      </c>
      <c r="G7578">
        <f>Weighting!$H$18</f>
        <v>0</v>
      </c>
      <c r="H7578">
        <f t="array" ref="H7578">FREQUENCY(IF('Data Transformation'!$B$4:$B$8425=B7563,'Data Transformation'!$G$4:$G$8425),'Bin Analysis'!$B7578)</f>
        <v>8</v>
      </c>
      <c r="I7578">
        <f t="shared" si="946"/>
        <v>0</v>
      </c>
      <c r="J7578">
        <f t="shared" si="947"/>
        <v>0</v>
      </c>
      <c r="K7578">
        <f>J7578*Weighting!$W$18</f>
        <v>0</v>
      </c>
      <c r="M7578" s="14"/>
    </row>
    <row r="7579" spans="1:13" x14ac:dyDescent="0.25">
      <c r="A7579" s="32" t="str">
        <f>IF(Weighting!$P$19&gt;0,B7579,"")</f>
        <v/>
      </c>
      <c r="B7579">
        <f>Weighting!$C$19</f>
        <v>2.024</v>
      </c>
      <c r="C7579">
        <f>Weighting!$F$19</f>
        <v>0</v>
      </c>
      <c r="D7579" t="b">
        <f>IF(C7579=1,'Data Transformation'!$G$3+0.5*'Data Transformation'!$W$25,IF(C7580=1,D7580-'Data Transformation'!$W$25,FALSE))</f>
        <v>0</v>
      </c>
      <c r="E7579" t="str">
        <f t="array" ref="E7579">IF(ISLOGICAL(D7579),"",FREQUENCY(IF('Data Transformation'!$B$425:$B$8425='Bin Analysis'!$B7563,'Data Transformation'!$G$425:$G$8425),D7579))</f>
        <v/>
      </c>
      <c r="F7579" t="str">
        <f t="shared" si="945"/>
        <v/>
      </c>
      <c r="G7579">
        <f>Weighting!$H$19</f>
        <v>0</v>
      </c>
      <c r="H7579">
        <f t="array" ref="H7579">FREQUENCY(IF('Data Transformation'!$B$4:$B$8425=B7563,'Data Transformation'!$G$4:$G$8425),'Bin Analysis'!$B7579)</f>
        <v>8</v>
      </c>
      <c r="I7579">
        <f t="shared" si="946"/>
        <v>0</v>
      </c>
      <c r="J7579">
        <f t="shared" si="947"/>
        <v>0</v>
      </c>
      <c r="K7579">
        <f>J7579*Weighting!$W$19</f>
        <v>0</v>
      </c>
      <c r="M7579" s="14"/>
    </row>
    <row r="7580" spans="1:13" x14ac:dyDescent="0.25">
      <c r="A7580" s="32" t="str">
        <f>IF(Weighting!$P$20&gt;0,B7580,"")</f>
        <v/>
      </c>
      <c r="B7580">
        <f>Weighting!$C$20</f>
        <v>2.1550000000000002</v>
      </c>
      <c r="C7580">
        <f>Weighting!$F$20</f>
        <v>0</v>
      </c>
      <c r="D7580" t="b">
        <f>IF(C7580=1,'Data Transformation'!$G$3+0.5*'Data Transformation'!$W$25,IF(C7581=1,D7581-'Data Transformation'!$W$25,FALSE))</f>
        <v>0</v>
      </c>
      <c r="E7580" t="str">
        <f t="array" ref="E7580">IF(ISLOGICAL(D7580),"",FREQUENCY(IF('Data Transformation'!$B$425:$B$8425='Bin Analysis'!$B7563,'Data Transformation'!$G$425:$G$8425),D7580))</f>
        <v/>
      </c>
      <c r="F7580" t="str">
        <f t="shared" si="945"/>
        <v/>
      </c>
      <c r="G7580">
        <f>Weighting!$H$20</f>
        <v>0</v>
      </c>
      <c r="H7580">
        <f t="array" ref="H7580">FREQUENCY(IF('Data Transformation'!$B$4:$B$8425=B7563,'Data Transformation'!$G$4:$G$8425),'Bin Analysis'!$B7580)</f>
        <v>8</v>
      </c>
      <c r="I7580">
        <f t="shared" si="946"/>
        <v>0</v>
      </c>
      <c r="J7580">
        <f t="shared" si="947"/>
        <v>0</v>
      </c>
      <c r="K7580">
        <f>J7580*Weighting!$W$20</f>
        <v>0</v>
      </c>
      <c r="M7580" s="14"/>
    </row>
    <row r="7581" spans="1:13" x14ac:dyDescent="0.25">
      <c r="A7581" s="32" t="str">
        <f>IF(Weighting!$P$21&gt;0,B7581,"")</f>
        <v/>
      </c>
      <c r="B7581">
        <f>Weighting!$C$21</f>
        <v>2.2860000000000005</v>
      </c>
      <c r="C7581">
        <f>Weighting!$F$21</f>
        <v>0</v>
      </c>
      <c r="D7581" t="b">
        <f>IF(C7581=1,'Data Transformation'!$G$3+0.5*'Data Transformation'!$W$25,IF(C7582=1,D7582-'Data Transformation'!$W$25,FALSE))</f>
        <v>0</v>
      </c>
      <c r="E7581" t="str">
        <f t="array" ref="E7581">IF(ISLOGICAL(D7581),"",FREQUENCY(IF('Data Transformation'!$B$425:$B$8425='Bin Analysis'!$B7563,'Data Transformation'!$G$425:$G$8425),D7581))</f>
        <v/>
      </c>
      <c r="F7581" t="str">
        <f t="shared" si="945"/>
        <v/>
      </c>
      <c r="G7581">
        <f>Weighting!$H$21</f>
        <v>0</v>
      </c>
      <c r="H7581">
        <f t="array" ref="H7581">FREQUENCY(IF('Data Transformation'!$B$4:$B$8425=B7563,'Data Transformation'!$G$4:$G$8425),'Bin Analysis'!$B7581)</f>
        <v>8</v>
      </c>
      <c r="I7581">
        <f t="shared" si="946"/>
        <v>0</v>
      </c>
      <c r="J7581">
        <f t="shared" si="947"/>
        <v>0</v>
      </c>
      <c r="K7581">
        <f>J7581*Weighting!$W$21</f>
        <v>0</v>
      </c>
      <c r="M7581" s="14"/>
    </row>
    <row r="7582" spans="1:13" x14ac:dyDescent="0.25">
      <c r="A7582" s="32" t="str">
        <f>IF(Weighting!$P$22&gt;0,B7582,"")</f>
        <v/>
      </c>
      <c r="B7582">
        <f>Weighting!$C$22</f>
        <v>2.4170000000000007</v>
      </c>
      <c r="C7582">
        <f>Weighting!$F$22</f>
        <v>0</v>
      </c>
      <c r="D7582" t="b">
        <f>IF(C7582=1,'Data Transformation'!$G$3+0.5*'Data Transformation'!$W$25,IF(C7583=1,D7583-'Data Transformation'!$W$25,FALSE))</f>
        <v>0</v>
      </c>
      <c r="E7582" t="str">
        <f t="array" ref="E7582">IF(ISLOGICAL(D7582),"",FREQUENCY(IF('Data Transformation'!$B$425:$B$8425='Bin Analysis'!$B7563,'Data Transformation'!$G$425:$G$8425),D7582))</f>
        <v/>
      </c>
      <c r="F7582" t="str">
        <f t="shared" si="945"/>
        <v/>
      </c>
      <c r="G7582">
        <f>Weighting!$H$22</f>
        <v>0</v>
      </c>
      <c r="H7582">
        <f t="array" ref="H7582">FREQUENCY(IF('Data Transformation'!$B$4:$B$8425=B7563,'Data Transformation'!$G$4:$G$8425),'Bin Analysis'!$B7582)</f>
        <v>8</v>
      </c>
      <c r="I7582">
        <f t="shared" si="946"/>
        <v>0</v>
      </c>
      <c r="J7582">
        <f t="shared" si="947"/>
        <v>0</v>
      </c>
      <c r="K7582">
        <f>J7582*Weighting!$W$22</f>
        <v>0</v>
      </c>
      <c r="M7582" s="14"/>
    </row>
    <row r="7583" spans="1:13" x14ac:dyDescent="0.25">
      <c r="A7583" s="32" t="str">
        <f>IF(Weighting!$P$23&gt;0,B7583,"")</f>
        <v/>
      </c>
      <c r="B7583">
        <f>Weighting!$C$23</f>
        <v>2.5480000000000009</v>
      </c>
      <c r="C7583">
        <f>Weighting!$F$23</f>
        <v>0</v>
      </c>
      <c r="D7583" t="b">
        <f>IF(C7583=1,'Data Transformation'!$G$3+0.5*'Data Transformation'!$W$25,IF(C7584=1,D7584-'Data Transformation'!$W$25,FALSE))</f>
        <v>0</v>
      </c>
      <c r="E7583" t="str">
        <f t="array" ref="E7583">IF(ISLOGICAL(D7583),"",FREQUENCY(IF('Data Transformation'!$B$425:$B$8425='Bin Analysis'!$B7563,'Data Transformation'!$G$425:$G$8425),D7583))</f>
        <v/>
      </c>
      <c r="F7583" t="str">
        <f t="shared" si="945"/>
        <v/>
      </c>
      <c r="G7583">
        <f>Weighting!$H$23</f>
        <v>0</v>
      </c>
      <c r="H7583">
        <f t="array" ref="H7583">FREQUENCY(IF('Data Transformation'!$B$4:$B$8425=B7563,'Data Transformation'!$G$4:$G$8425),'Bin Analysis'!$B7583)</f>
        <v>8</v>
      </c>
      <c r="I7583">
        <f t="shared" si="946"/>
        <v>0</v>
      </c>
      <c r="J7583">
        <f t="shared" si="947"/>
        <v>0</v>
      </c>
      <c r="K7583">
        <f>J7583*Weighting!$W$23</f>
        <v>0</v>
      </c>
      <c r="M7583" s="14"/>
    </row>
    <row r="7584" spans="1:13" x14ac:dyDescent="0.25">
      <c r="A7584" s="32" t="str">
        <f>IF(Weighting!$P$24&gt;0,B7584,"")</f>
        <v/>
      </c>
      <c r="B7584">
        <f>Weighting!$C$24</f>
        <v>2.6790000000000012</v>
      </c>
      <c r="C7584">
        <f>Weighting!$F$24</f>
        <v>0</v>
      </c>
      <c r="D7584" t="b">
        <f>IF(C7584=1,'Data Transformation'!$G$3+0.5*'Data Transformation'!$W$25,IF(C7585=1,D7585-'Data Transformation'!$W$25,FALSE))</f>
        <v>0</v>
      </c>
      <c r="E7584" t="str">
        <f t="array" ref="E7584">IF(ISLOGICAL(D7584),"",FREQUENCY(IF('Data Transformation'!$B$425:$B$8425='Bin Analysis'!$B7563,'Data Transformation'!$G$425:$G$8425),D7584))</f>
        <v/>
      </c>
      <c r="F7584" t="str">
        <f t="shared" si="945"/>
        <v/>
      </c>
      <c r="G7584">
        <f>Weighting!$H$24</f>
        <v>0</v>
      </c>
      <c r="H7584">
        <f t="array" ref="H7584">FREQUENCY(IF('Data Transformation'!$B$4:$B$8425=B7563,'Data Transformation'!$G$4:$G$8425),'Bin Analysis'!$B7584)</f>
        <v>8</v>
      </c>
      <c r="I7584">
        <f t="shared" si="946"/>
        <v>0</v>
      </c>
      <c r="J7584">
        <f t="shared" si="947"/>
        <v>0</v>
      </c>
      <c r="K7584">
        <f>J7584*Weighting!$W$24</f>
        <v>0</v>
      </c>
      <c r="M7584" s="14"/>
    </row>
    <row r="7585" spans="1:25" x14ac:dyDescent="0.25">
      <c r="A7585" s="32" t="str">
        <f>IF(Weighting!$P$25&gt;0,B7585,"")</f>
        <v/>
      </c>
      <c r="B7585">
        <f>Weighting!$C$25</f>
        <v>2.8100000000000014</v>
      </c>
      <c r="C7585">
        <f>Weighting!$F$25</f>
        <v>0</v>
      </c>
      <c r="D7585" t="b">
        <f>IF(C7585=1,'Data Transformation'!$G$3+0.5*'Data Transformation'!$W$25,IF(C7586=1,D7586-'Data Transformation'!$W$25,FALSE))</f>
        <v>0</v>
      </c>
      <c r="E7585" t="str">
        <f t="array" ref="E7585">IF(ISLOGICAL(D7585),"",FREQUENCY(IF('Data Transformation'!$B$425:$B$8425='Bin Analysis'!$B7563,'Data Transformation'!$G$425:$G$8425),D7585))</f>
        <v/>
      </c>
      <c r="F7585" t="str">
        <f t="shared" si="945"/>
        <v/>
      </c>
      <c r="G7585">
        <f>Weighting!$H$25</f>
        <v>0</v>
      </c>
      <c r="H7585">
        <f t="array" ref="H7585">FREQUENCY(IF('Data Transformation'!$B$4:$B$8425=B7563,'Data Transformation'!$G$4:$G$8425),'Bin Analysis'!$B7585)</f>
        <v>8</v>
      </c>
      <c r="I7585">
        <f t="shared" si="946"/>
        <v>0</v>
      </c>
      <c r="J7585">
        <f t="shared" si="947"/>
        <v>0</v>
      </c>
      <c r="K7585">
        <f>J7585*Weighting!$W$25</f>
        <v>0</v>
      </c>
      <c r="M7585" s="14"/>
    </row>
    <row r="7586" spans="1:25" x14ac:dyDescent="0.25">
      <c r="O7586"/>
      <c r="P7586"/>
      <c r="Q7586"/>
      <c r="R7586"/>
    </row>
    <row r="7587" spans="1:25" ht="23.25" x14ac:dyDescent="0.35">
      <c r="A7587" s="21" t="s">
        <v>0</v>
      </c>
      <c r="B7587" s="21" t="str">
        <f>IFERROR(VLOOKUP(C7587,'Data Transformation'!$L$6:$M$426,2,FALSE),"")</f>
        <v/>
      </c>
      <c r="C7587" s="21">
        <f>C7563+1</f>
        <v>316</v>
      </c>
      <c r="D7587" s="21"/>
      <c r="E7587" s="21"/>
      <c r="F7587" s="21"/>
      <c r="G7587" s="21"/>
      <c r="H7587" s="22"/>
      <c r="I7587" s="22"/>
      <c r="J7587" s="22"/>
      <c r="K7587" s="21"/>
      <c r="L7587" s="21" t="str">
        <f>B7587</f>
        <v/>
      </c>
      <c r="M7587" s="23" t="e">
        <f>INDEX('Data Transformation'!$O$4:$O$424,MATCH($B7587,'Data Transformation'!$M$4:$M$424,0),MATCH($M$2,'Data Transformation'!$O$3,0))</f>
        <v>#N/A</v>
      </c>
      <c r="N7587" s="27" t="e">
        <f>IF('Input and Summary Results'!$J$16="minimum",'Bin Analysis'!X7588/(M7587-1),'Bin Analysis'!Y7587/('Bin Analysis'!M7587-1))</f>
        <v>#N/A</v>
      </c>
      <c r="O7587" s="27" t="e">
        <f>IF(M7587=FALSE,NA(),(VLOOKUP(1,C7590:K7609,4,FALSE))/(M7587-1))</f>
        <v>#N/A</v>
      </c>
      <c r="P7587" s="27" t="e">
        <f>IF(M7587=FALSE,NA(),SUM(J7590:J7609)/Weighting!$S$5)</f>
        <v>#N/A</v>
      </c>
      <c r="Q7587" s="27" t="e">
        <f>IF(M7587=FALSE,NA(),SUM(K7590:K7609)/Weighting!$S$6)</f>
        <v>#N/A</v>
      </c>
      <c r="R7587" s="27" t="e">
        <f>IF(M7587=FALSE,NA(),(VLOOKUP(1,G7590:K7609,3,FALSE))/(M7587-1))</f>
        <v>#N/A</v>
      </c>
      <c r="S7587" s="22" t="e">
        <f>IF(M7587=FALSE,NA(),IF(SUM(J7590:J7609)=2,"yes","no"))</f>
        <v>#N/A</v>
      </c>
      <c r="X7587" s="2" cm="2">
        <f t="array" ref="X7587:X7588">FREQUENCY(IF('Data Transformation'!$B$425:$B$6424='Bin Analysis'!L7587,'Data Transformation'!$G$425:$G$6424),'Data Transformation'!$U$11)</f>
        <v>0</v>
      </c>
      <c r="Y7587" s="2" cm="2">
        <f t="array" ref="Y7587:Y7588">FREQUENCY(IF('Data Transformation'!$B$425:$B$6424='Bin Analysis'!L7587,'Data Transformation'!$G$425:$G$6424),'Data Transformation'!$U$12)</f>
        <v>0</v>
      </c>
    </row>
    <row r="7588" spans="1:25" x14ac:dyDescent="0.25">
      <c r="A7588" s="14" t="s">
        <v>66</v>
      </c>
      <c r="B7588" t="s">
        <v>47</v>
      </c>
      <c r="C7588" t="s">
        <v>5</v>
      </c>
      <c r="D7588" t="s">
        <v>99</v>
      </c>
      <c r="E7588" t="s">
        <v>100</v>
      </c>
      <c r="F7588" t="s">
        <v>101</v>
      </c>
      <c r="G7588" t="s">
        <v>69</v>
      </c>
      <c r="H7588" t="s">
        <v>31</v>
      </c>
      <c r="I7588" t="s">
        <v>32</v>
      </c>
      <c r="J7588" t="s">
        <v>46</v>
      </c>
      <c r="K7588" s="14" t="s">
        <v>45</v>
      </c>
      <c r="M7588" s="14"/>
      <c r="X7588" s="2">
        <v>0</v>
      </c>
      <c r="Y7588" s="2">
        <v>0</v>
      </c>
    </row>
    <row r="7589" spans="1:25" x14ac:dyDescent="0.25">
      <c r="A7589" s="32"/>
      <c r="D7589" t="b">
        <f>IF(C7589=1,'Data Transformation'!$G$3+0.5*'Data Transformation'!$W$25,IF(C7590=1,D7590-'Data Transformation'!$W$25,FALSE))</f>
        <v>0</v>
      </c>
      <c r="E7589" t="str">
        <f t="array" ref="E7589">IF(ISLOGICAL(D7589),"",FREQUENCY(IF('Data Transformation'!$B$425:$B$8425='Bin Analysis'!$B7587,'Data Transformation'!$G$425:$G$8425),D7589))</f>
        <v/>
      </c>
      <c r="F7589" t="str">
        <f>IF(ISLOGICAL(D7589),"",E7589-E7588)</f>
        <v/>
      </c>
      <c r="M7589" s="14"/>
    </row>
    <row r="7590" spans="1:25" x14ac:dyDescent="0.25">
      <c r="A7590" s="32">
        <f>IF(Weighting!$P$6&gt;0,B7590,"")</f>
        <v>0.32100000000000001</v>
      </c>
      <c r="B7590">
        <f>Weighting!$C$6</f>
        <v>0.32100000000000001</v>
      </c>
      <c r="C7590">
        <f>Weighting!$F$6</f>
        <v>0</v>
      </c>
      <c r="D7590" t="b">
        <f>IF(C7590=1,'Data Transformation'!$G$3+0.5*'Data Transformation'!$W$25,IF(C7591=1,D7591-'Data Transformation'!$W$25,FALSE))</f>
        <v>0</v>
      </c>
      <c r="E7590" t="str">
        <f t="array" ref="E7590">IF(ISLOGICAL(D7590),"",FREQUENCY(IF('Data Transformation'!$B$425:$B$8425='Bin Analysis'!$B7587,'Data Transformation'!$G$425:$G$8425),D7590))</f>
        <v/>
      </c>
      <c r="F7590" t="str">
        <f>IF(ISLOGICAL(D7590),"",E7590-E7589)</f>
        <v/>
      </c>
      <c r="G7590">
        <f>Weighting!$H$6</f>
        <v>1</v>
      </c>
      <c r="H7590">
        <f t="array" ref="H7590">FREQUENCY(IF('Data Transformation'!$B$4:$B$8425=B7587,'Data Transformation'!$G$4:$G$8425),'Bin Analysis'!$B7590)</f>
        <v>2073</v>
      </c>
      <c r="I7590">
        <f>H7590-H7589</f>
        <v>2073</v>
      </c>
      <c r="J7590">
        <f>IF(I7590=0,0,1)</f>
        <v>1</v>
      </c>
      <c r="K7590">
        <f>J7590*Weighting!$W$6</f>
        <v>1</v>
      </c>
      <c r="M7590" s="14"/>
    </row>
    <row r="7591" spans="1:25" x14ac:dyDescent="0.25">
      <c r="A7591" s="32">
        <f>IF(Weighting!$P$7&gt;0,B7591,"")</f>
        <v>0.45200000000000001</v>
      </c>
      <c r="B7591">
        <f>Weighting!$C$7</f>
        <v>0.45200000000000001</v>
      </c>
      <c r="C7591">
        <f>Weighting!$F$7</f>
        <v>0</v>
      </c>
      <c r="D7591" t="b">
        <f>IF(C7591=1,'Data Transformation'!$G$3+0.5*'Data Transformation'!$W$25,IF(C7592=1,D7592-'Data Transformation'!$W$25,FALSE))</f>
        <v>0</v>
      </c>
      <c r="E7591" t="str">
        <f t="array" ref="E7591">IF(ISLOGICAL(D7591),"",FREQUENCY(IF('Data Transformation'!$B$425:$B$8425='Bin Analysis'!$B7587,'Data Transformation'!$G$425:$G$8425),D7591))</f>
        <v/>
      </c>
      <c r="F7591" t="str">
        <f t="shared" ref="F7591:F7609" si="948">IF(ISLOGICAL(D7591),"",E7591-E7590)</f>
        <v/>
      </c>
      <c r="G7591">
        <f>Weighting!$H$7</f>
        <v>0</v>
      </c>
      <c r="H7591">
        <f t="array" ref="H7591">FREQUENCY(IF('Data Transformation'!$B$4:$B$8425=B7587,'Data Transformation'!$G$4:$G$8425),'Bin Analysis'!$B7591)</f>
        <v>2073</v>
      </c>
      <c r="I7591">
        <f t="shared" ref="I7591:I7609" si="949">H7591-H7590</f>
        <v>0</v>
      </c>
      <c r="J7591">
        <f>IF(I7591=0,0,1)</f>
        <v>0</v>
      </c>
      <c r="K7591">
        <f>J7591*Weighting!$W$7</f>
        <v>0</v>
      </c>
      <c r="M7591" s="14"/>
    </row>
    <row r="7592" spans="1:25" x14ac:dyDescent="0.25">
      <c r="A7592" s="32">
        <f>IF(Weighting!$P$8&gt;0,B7592,"")</f>
        <v>0.58299999999999996</v>
      </c>
      <c r="B7592">
        <f>Weighting!$C$8</f>
        <v>0.58299999999999996</v>
      </c>
      <c r="C7592">
        <f>Weighting!$F$8</f>
        <v>0</v>
      </c>
      <c r="D7592" t="b">
        <f>IF(C7592=1,'Data Transformation'!$G$3+0.5*'Data Transformation'!$W$25,IF(C7593=1,D7593-'Data Transformation'!$W$25,FALSE))</f>
        <v>0</v>
      </c>
      <c r="E7592" t="str">
        <f t="array" ref="E7592">IF(ISLOGICAL(D7592),"",FREQUENCY(IF('Data Transformation'!$B$425:$B$8425='Bin Analysis'!$B7587,'Data Transformation'!$G$425:$G$8425),D7592))</f>
        <v/>
      </c>
      <c r="F7592" t="str">
        <f t="shared" si="948"/>
        <v/>
      </c>
      <c r="G7592">
        <f>Weighting!$H$8</f>
        <v>0</v>
      </c>
      <c r="H7592">
        <f t="array" ref="H7592">FREQUENCY(IF('Data Transformation'!$B$4:$B$8425=B7587,'Data Transformation'!$G$4:$G$8425),'Bin Analysis'!$B7592)</f>
        <v>2073</v>
      </c>
      <c r="I7592">
        <f t="shared" si="949"/>
        <v>0</v>
      </c>
      <c r="J7592">
        <f t="shared" ref="J7592:J7609" si="950">IF(I7592=0,0,1)</f>
        <v>0</v>
      </c>
      <c r="K7592">
        <f>J7592*Weighting!$W$8</f>
        <v>0</v>
      </c>
      <c r="M7592" s="14"/>
    </row>
    <row r="7593" spans="1:25" x14ac:dyDescent="0.25">
      <c r="A7593" s="32">
        <f>IF(Weighting!$P$9&gt;0,B7593,"")</f>
        <v>0.71399999999999997</v>
      </c>
      <c r="B7593" s="50">
        <f>Weighting!$C$9</f>
        <v>0.71399999999999997</v>
      </c>
      <c r="C7593">
        <f>Weighting!$F$9</f>
        <v>0</v>
      </c>
      <c r="D7593" t="b">
        <f>IF(C7593=1,'Data Transformation'!$G$3+0.5*'Data Transformation'!$W$25,IF(C7594=1,D7594-'Data Transformation'!$W$25,FALSE))</f>
        <v>0</v>
      </c>
      <c r="E7593" t="str">
        <f t="array" ref="E7593">IF(ISLOGICAL(D7593),"",FREQUENCY(IF('Data Transformation'!$B$425:$B$8425='Bin Analysis'!$B7587,'Data Transformation'!$G$425:$G$8425),D7593))</f>
        <v/>
      </c>
      <c r="F7593" t="str">
        <f t="shared" si="948"/>
        <v/>
      </c>
      <c r="G7593">
        <f>Weighting!$H$9</f>
        <v>0</v>
      </c>
      <c r="H7593">
        <f t="array" ref="H7593">FREQUENCY(IF('Data Transformation'!$B$4:$B$8425=B7587,'Data Transformation'!$G$4:$G$8425),'Bin Analysis'!$B7593)</f>
        <v>2073</v>
      </c>
      <c r="I7593">
        <f t="shared" si="949"/>
        <v>0</v>
      </c>
      <c r="J7593">
        <f t="shared" si="950"/>
        <v>0</v>
      </c>
      <c r="K7593">
        <f>J7593*Weighting!$W$9</f>
        <v>0</v>
      </c>
      <c r="M7593" s="14"/>
    </row>
    <row r="7594" spans="1:25" x14ac:dyDescent="0.25">
      <c r="A7594" s="32">
        <f>IF(Weighting!$P$10&gt;0,B7594,"")</f>
        <v>0.84499999999999997</v>
      </c>
      <c r="B7594">
        <f>Weighting!$C$10</f>
        <v>0.84499999999999997</v>
      </c>
      <c r="C7594">
        <f>Weighting!$F$10</f>
        <v>0</v>
      </c>
      <c r="D7594" t="b">
        <f>IF(C7594=1,'Data Transformation'!$G$3+0.5*'Data Transformation'!$W$25,IF(C7595=1,D7595-'Data Transformation'!$W$25,FALSE))</f>
        <v>0</v>
      </c>
      <c r="E7594" t="str">
        <f t="array" ref="E7594">IF(ISLOGICAL(D7594),"",FREQUENCY(IF('Data Transformation'!$B$425:$B$8425='Bin Analysis'!$B7587,'Data Transformation'!$G$425:$G$8425),D7594))</f>
        <v/>
      </c>
      <c r="F7594" t="str">
        <f t="shared" si="948"/>
        <v/>
      </c>
      <c r="G7594">
        <f>Weighting!$H$10</f>
        <v>0</v>
      </c>
      <c r="H7594">
        <f t="array" ref="H7594">FREQUENCY(IF('Data Transformation'!$B$4:$B$8425=B7587,'Data Transformation'!$G$4:$G$8425),'Bin Analysis'!$B7594)</f>
        <v>2073</v>
      </c>
      <c r="I7594">
        <f t="shared" si="949"/>
        <v>0</v>
      </c>
      <c r="J7594">
        <f t="shared" si="950"/>
        <v>0</v>
      </c>
      <c r="K7594">
        <f>J7594*Weighting!$W$10</f>
        <v>0</v>
      </c>
      <c r="M7594" s="14"/>
    </row>
    <row r="7595" spans="1:25" x14ac:dyDescent="0.25">
      <c r="A7595" s="32">
        <f>IF(Weighting!$P$11&gt;0,B7595,"")</f>
        <v>0.97599999999999998</v>
      </c>
      <c r="B7595">
        <f>Weighting!$C$11</f>
        <v>0.97599999999999998</v>
      </c>
      <c r="C7595">
        <f>Weighting!$F$11</f>
        <v>0</v>
      </c>
      <c r="D7595">
        <f>IF(C7595=1,'Data Transformation'!$G$3+0.5*'Data Transformation'!$W$25,IF(C7596=1,D7596-'Data Transformation'!$W$25,FALSE))</f>
        <v>0.86899999999999999</v>
      </c>
      <c r="E7595">
        <f t="array" ref="E7595">IF(ISLOGICAL(D7595),"",FREQUENCY(IF('Data Transformation'!$B$425:$B$8425='Bin Analysis'!$B7587,'Data Transformation'!$G$425:$G$8425),D7595))</f>
        <v>2001</v>
      </c>
      <c r="F7595" t="e">
        <f t="shared" si="948"/>
        <v>#VALUE!</v>
      </c>
      <c r="G7595">
        <f>Weighting!$H$11</f>
        <v>0</v>
      </c>
      <c r="H7595">
        <f t="array" ref="H7595">FREQUENCY(IF('Data Transformation'!$B$4:$B$8425=B7587,'Data Transformation'!$G$4:$G$8425),'Bin Analysis'!$B7595)</f>
        <v>2073</v>
      </c>
      <c r="I7595">
        <f t="shared" si="949"/>
        <v>0</v>
      </c>
      <c r="J7595">
        <f t="shared" si="950"/>
        <v>0</v>
      </c>
      <c r="K7595">
        <f>J7595*Weighting!$W$11</f>
        <v>0</v>
      </c>
      <c r="M7595" s="14"/>
    </row>
    <row r="7596" spans="1:25" x14ac:dyDescent="0.25">
      <c r="A7596" s="32">
        <f>IF(Weighting!$P$12&gt;0,B7596,"")</f>
        <v>1.107</v>
      </c>
      <c r="B7596">
        <f>Weighting!$C$12</f>
        <v>1.107</v>
      </c>
      <c r="C7596">
        <f>Weighting!$F$12</f>
        <v>1</v>
      </c>
      <c r="D7596">
        <f>IF(C7596=1,'Data Transformation'!$G$3+0.5*'Data Transformation'!$W$25,IF(C7597=1,D7597-'Data Transformation'!$W$25,FALSE))</f>
        <v>1.131</v>
      </c>
      <c r="E7596">
        <f t="array" ref="E7596">IF(ISLOGICAL(D7596),"",FREQUENCY(IF('Data Transformation'!$B$425:$B$8425='Bin Analysis'!$B7587,'Data Transformation'!$G$425:$G$8425),D7596))</f>
        <v>2001</v>
      </c>
      <c r="F7596">
        <f t="shared" si="948"/>
        <v>0</v>
      </c>
      <c r="G7596">
        <f>Weighting!$H$12</f>
        <v>0</v>
      </c>
      <c r="H7596">
        <f t="array" ref="H7596">FREQUENCY(IF('Data Transformation'!$B$4:$B$8425=B7587,'Data Transformation'!$G$4:$G$8425),'Bin Analysis'!$B7596)</f>
        <v>2073</v>
      </c>
      <c r="I7596">
        <f t="shared" si="949"/>
        <v>0</v>
      </c>
      <c r="J7596">
        <f t="shared" si="950"/>
        <v>0</v>
      </c>
      <c r="K7596">
        <f>J7596*Weighting!$W$12</f>
        <v>0</v>
      </c>
      <c r="M7596" s="14"/>
    </row>
    <row r="7597" spans="1:25" x14ac:dyDescent="0.25">
      <c r="A7597" s="32">
        <f>IF(Weighting!$P$13&gt;0,B7597,"")</f>
        <v>1.238</v>
      </c>
      <c r="B7597">
        <f>Weighting!$C$13</f>
        <v>1.238</v>
      </c>
      <c r="C7597">
        <f>Weighting!$F$13</f>
        <v>0</v>
      </c>
      <c r="D7597" t="b">
        <f>IF(C7597=1,'Data Transformation'!$G$3+0.5*'Data Transformation'!$W$25,IF(C7598=1,D7598-'Data Transformation'!$W$25,FALSE))</f>
        <v>0</v>
      </c>
      <c r="E7597" t="str">
        <f t="array" ref="E7597">IF(ISLOGICAL(D7597),"",FREQUENCY(IF('Data Transformation'!$B$425:$B$8425='Bin Analysis'!$B7587,'Data Transformation'!$G$425:$G$8425),D7597))</f>
        <v/>
      </c>
      <c r="F7597" t="str">
        <f t="shared" si="948"/>
        <v/>
      </c>
      <c r="G7597">
        <f>Weighting!$H$13</f>
        <v>0</v>
      </c>
      <c r="H7597">
        <f t="array" ref="H7597">FREQUENCY(IF('Data Transformation'!$B$4:$B$8425=B7587,'Data Transformation'!$G$4:$G$8425),'Bin Analysis'!$B7597)</f>
        <v>2073</v>
      </c>
      <c r="I7597">
        <f t="shared" si="949"/>
        <v>0</v>
      </c>
      <c r="J7597">
        <f t="shared" si="950"/>
        <v>0</v>
      </c>
      <c r="K7597">
        <f>J7597*Weighting!$W$13</f>
        <v>0</v>
      </c>
      <c r="M7597" s="14"/>
    </row>
    <row r="7598" spans="1:25" x14ac:dyDescent="0.25">
      <c r="A7598" s="32">
        <f>IF(Weighting!$P$14&gt;0,B7598,"")</f>
        <v>1.369</v>
      </c>
      <c r="B7598">
        <f>Weighting!$C$14</f>
        <v>1.369</v>
      </c>
      <c r="C7598">
        <f>Weighting!$F$14</f>
        <v>0</v>
      </c>
      <c r="D7598" t="b">
        <f>IF(C7598=1,'Data Transformation'!$G$3+0.5*'Data Transformation'!$W$25,IF(C7599=1,D7599-'Data Transformation'!$W$25,FALSE))</f>
        <v>0</v>
      </c>
      <c r="E7598" t="str">
        <f t="array" ref="E7598">IF(ISLOGICAL(D7598),"",FREQUENCY(IF('Data Transformation'!$B$425:$B$8425='Bin Analysis'!$B7587,'Data Transformation'!$G$425:$G$8425),D7598))</f>
        <v/>
      </c>
      <c r="F7598" t="str">
        <f t="shared" si="948"/>
        <v/>
      </c>
      <c r="G7598">
        <f>Weighting!$H$14</f>
        <v>0</v>
      </c>
      <c r="H7598">
        <f t="array" ref="H7598">FREQUENCY(IF('Data Transformation'!$B$4:$B$8425=B7587,'Data Transformation'!$G$4:$G$8425),'Bin Analysis'!$B7598)</f>
        <v>2073</v>
      </c>
      <c r="I7598">
        <f t="shared" si="949"/>
        <v>0</v>
      </c>
      <c r="J7598">
        <f t="shared" si="950"/>
        <v>0</v>
      </c>
      <c r="K7598">
        <f>J7598*Weighting!$W$14</f>
        <v>0</v>
      </c>
      <c r="M7598" s="14"/>
    </row>
    <row r="7599" spans="1:25" x14ac:dyDescent="0.25">
      <c r="A7599" s="32">
        <f>IF(Weighting!$P$15&gt;0,B7599,"")</f>
        <v>1.5000009999999999</v>
      </c>
      <c r="B7599">
        <f>Weighting!$C$15</f>
        <v>1.5000009999999999</v>
      </c>
      <c r="C7599">
        <f>Weighting!$F$15</f>
        <v>0</v>
      </c>
      <c r="D7599" t="b">
        <f>IF(C7599=1,'Data Transformation'!$G$3+0.5*'Data Transformation'!$W$25,IF(C7600=1,D7600-'Data Transformation'!$W$25,FALSE))</f>
        <v>0</v>
      </c>
      <c r="E7599" t="str">
        <f t="array" ref="E7599">IF(ISLOGICAL(D7599),"",FREQUENCY(IF('Data Transformation'!$B$425:$B$8425='Bin Analysis'!$B7587,'Data Transformation'!$G$425:$G$8425),D7599))</f>
        <v/>
      </c>
      <c r="F7599" t="str">
        <f t="shared" si="948"/>
        <v/>
      </c>
      <c r="G7599">
        <f>Weighting!$H$15</f>
        <v>0</v>
      </c>
      <c r="H7599">
        <f t="array" ref="H7599">FREQUENCY(IF('Data Transformation'!$B$4:$B$8425=B7587,'Data Transformation'!$G$4:$G$8425),'Bin Analysis'!$B7599)</f>
        <v>2073</v>
      </c>
      <c r="I7599">
        <f t="shared" si="949"/>
        <v>0</v>
      </c>
      <c r="J7599">
        <f t="shared" si="950"/>
        <v>0</v>
      </c>
      <c r="K7599">
        <f>J7599*Weighting!$W$15</f>
        <v>0</v>
      </c>
      <c r="M7599" s="14"/>
    </row>
    <row r="7600" spans="1:25" x14ac:dyDescent="0.25">
      <c r="A7600" s="32" t="str">
        <f>IF(Weighting!$P$16&gt;0,B7600,"")</f>
        <v/>
      </c>
      <c r="B7600">
        <f>Weighting!$C$16</f>
        <v>1.631</v>
      </c>
      <c r="C7600">
        <f>Weighting!$F$16</f>
        <v>0</v>
      </c>
      <c r="D7600" t="b">
        <f>IF(C7600=1,'Data Transformation'!$G$3+0.5*'Data Transformation'!$W$25,IF(C7601=1,D7601-'Data Transformation'!$W$25,FALSE))</f>
        <v>0</v>
      </c>
      <c r="E7600" t="str">
        <f t="array" ref="E7600">IF(ISLOGICAL(D7600),"",FREQUENCY(IF('Data Transformation'!$B$425:$B$8425='Bin Analysis'!$B7587,'Data Transformation'!$G$425:$G$8425),D7600))</f>
        <v/>
      </c>
      <c r="F7600" t="str">
        <f t="shared" si="948"/>
        <v/>
      </c>
      <c r="G7600">
        <f>Weighting!$H$16</f>
        <v>0</v>
      </c>
      <c r="H7600">
        <f t="array" ref="H7600">FREQUENCY(IF('Data Transformation'!$B$4:$B$8425=B7587,'Data Transformation'!$G$4:$G$8425),'Bin Analysis'!$B7600)</f>
        <v>2073</v>
      </c>
      <c r="I7600">
        <f t="shared" si="949"/>
        <v>0</v>
      </c>
      <c r="J7600">
        <f t="shared" si="950"/>
        <v>0</v>
      </c>
      <c r="K7600">
        <f>J7600*Weighting!$W$16</f>
        <v>0</v>
      </c>
      <c r="M7600" s="14"/>
    </row>
    <row r="7601" spans="1:25" x14ac:dyDescent="0.25">
      <c r="A7601" s="32" t="str">
        <f>IF(Weighting!$P$17&gt;0,B7601,"")</f>
        <v/>
      </c>
      <c r="B7601">
        <f>Weighting!$C$17</f>
        <v>1.762</v>
      </c>
      <c r="C7601">
        <f>Weighting!$F$17</f>
        <v>0</v>
      </c>
      <c r="D7601" t="b">
        <f>IF(C7601=1,'Data Transformation'!$G$3+0.5*'Data Transformation'!$W$25,IF(C7602=1,D7602-'Data Transformation'!$W$25,FALSE))</f>
        <v>0</v>
      </c>
      <c r="E7601" t="str">
        <f t="array" ref="E7601">IF(ISLOGICAL(D7601),"",FREQUENCY(IF('Data Transformation'!$B$425:$B$8425='Bin Analysis'!$B7587,'Data Transformation'!$G$425:$G$8425),D7601))</f>
        <v/>
      </c>
      <c r="F7601" t="str">
        <f t="shared" si="948"/>
        <v/>
      </c>
      <c r="G7601">
        <f>Weighting!$H$17</f>
        <v>0</v>
      </c>
      <c r="H7601">
        <f t="array" ref="H7601">FREQUENCY(IF('Data Transformation'!$B$4:$B$8425=B7587,'Data Transformation'!$G$4:$G$8425),'Bin Analysis'!$B7601)</f>
        <v>2073</v>
      </c>
      <c r="I7601">
        <f t="shared" si="949"/>
        <v>0</v>
      </c>
      <c r="J7601">
        <f t="shared" si="950"/>
        <v>0</v>
      </c>
      <c r="K7601">
        <f>J7601*Weighting!$W$17</f>
        <v>0</v>
      </c>
      <c r="M7601" s="14"/>
    </row>
    <row r="7602" spans="1:25" x14ac:dyDescent="0.25">
      <c r="A7602" s="32" t="str">
        <f>IF(Weighting!$P$18&gt;0,B7602,"")</f>
        <v/>
      </c>
      <c r="B7602">
        <f>Weighting!$C$18</f>
        <v>1.893</v>
      </c>
      <c r="C7602">
        <f>Weighting!$F$18</f>
        <v>0</v>
      </c>
      <c r="D7602" t="b">
        <f>IF(C7602=1,'Data Transformation'!$G$3+0.5*'Data Transformation'!$W$25,IF(C7603=1,D7603-'Data Transformation'!$W$25,FALSE))</f>
        <v>0</v>
      </c>
      <c r="E7602" t="str">
        <f t="array" ref="E7602">IF(ISLOGICAL(D7602),"",FREQUENCY(IF('Data Transformation'!$B$425:$B$8425='Bin Analysis'!$B7587,'Data Transformation'!$G$425:$G$8425),D7602))</f>
        <v/>
      </c>
      <c r="F7602" t="str">
        <f t="shared" si="948"/>
        <v/>
      </c>
      <c r="G7602">
        <f>Weighting!$H$18</f>
        <v>0</v>
      </c>
      <c r="H7602">
        <f t="array" ref="H7602">FREQUENCY(IF('Data Transformation'!$B$4:$B$8425=B7587,'Data Transformation'!$G$4:$G$8425),'Bin Analysis'!$B7602)</f>
        <v>2073</v>
      </c>
      <c r="I7602">
        <f t="shared" si="949"/>
        <v>0</v>
      </c>
      <c r="J7602">
        <f t="shared" si="950"/>
        <v>0</v>
      </c>
      <c r="K7602">
        <f>J7602*Weighting!$W$18</f>
        <v>0</v>
      </c>
      <c r="M7602" s="14"/>
    </row>
    <row r="7603" spans="1:25" x14ac:dyDescent="0.25">
      <c r="A7603" s="32" t="str">
        <f>IF(Weighting!$P$19&gt;0,B7603,"")</f>
        <v/>
      </c>
      <c r="B7603">
        <f>Weighting!$C$19</f>
        <v>2.024</v>
      </c>
      <c r="C7603">
        <f>Weighting!$F$19</f>
        <v>0</v>
      </c>
      <c r="D7603" t="b">
        <f>IF(C7603=1,'Data Transformation'!$G$3+0.5*'Data Transformation'!$W$25,IF(C7604=1,D7604-'Data Transformation'!$W$25,FALSE))</f>
        <v>0</v>
      </c>
      <c r="E7603" t="str">
        <f t="array" ref="E7603">IF(ISLOGICAL(D7603),"",FREQUENCY(IF('Data Transformation'!$B$425:$B$8425='Bin Analysis'!$B7587,'Data Transformation'!$G$425:$G$8425),D7603))</f>
        <v/>
      </c>
      <c r="F7603" t="str">
        <f t="shared" si="948"/>
        <v/>
      </c>
      <c r="G7603">
        <f>Weighting!$H$19</f>
        <v>0</v>
      </c>
      <c r="H7603">
        <f t="array" ref="H7603">FREQUENCY(IF('Data Transformation'!$B$4:$B$8425=B7587,'Data Transformation'!$G$4:$G$8425),'Bin Analysis'!$B7603)</f>
        <v>2073</v>
      </c>
      <c r="I7603">
        <f t="shared" si="949"/>
        <v>0</v>
      </c>
      <c r="J7603">
        <f t="shared" si="950"/>
        <v>0</v>
      </c>
      <c r="K7603">
        <f>J7603*Weighting!$W$19</f>
        <v>0</v>
      </c>
      <c r="M7603" s="14"/>
    </row>
    <row r="7604" spans="1:25" x14ac:dyDescent="0.25">
      <c r="A7604" s="32" t="str">
        <f>IF(Weighting!$P$20&gt;0,B7604,"")</f>
        <v/>
      </c>
      <c r="B7604">
        <f>Weighting!$C$20</f>
        <v>2.1550000000000002</v>
      </c>
      <c r="C7604">
        <f>Weighting!$F$20</f>
        <v>0</v>
      </c>
      <c r="D7604" t="b">
        <f>IF(C7604=1,'Data Transformation'!$G$3+0.5*'Data Transformation'!$W$25,IF(C7605=1,D7605-'Data Transformation'!$W$25,FALSE))</f>
        <v>0</v>
      </c>
      <c r="E7604" t="str">
        <f t="array" ref="E7604">IF(ISLOGICAL(D7604),"",FREQUENCY(IF('Data Transformation'!$B$425:$B$8425='Bin Analysis'!$B7587,'Data Transformation'!$G$425:$G$8425),D7604))</f>
        <v/>
      </c>
      <c r="F7604" t="str">
        <f t="shared" si="948"/>
        <v/>
      </c>
      <c r="G7604">
        <f>Weighting!$H$20</f>
        <v>0</v>
      </c>
      <c r="H7604">
        <f t="array" ref="H7604">FREQUENCY(IF('Data Transformation'!$B$4:$B$8425=B7587,'Data Transformation'!$G$4:$G$8425),'Bin Analysis'!$B7604)</f>
        <v>2073</v>
      </c>
      <c r="I7604">
        <f t="shared" si="949"/>
        <v>0</v>
      </c>
      <c r="J7604">
        <f t="shared" si="950"/>
        <v>0</v>
      </c>
      <c r="K7604">
        <f>J7604*Weighting!$W$20</f>
        <v>0</v>
      </c>
      <c r="M7604" s="14"/>
    </row>
    <row r="7605" spans="1:25" x14ac:dyDescent="0.25">
      <c r="A7605" s="32" t="str">
        <f>IF(Weighting!$P$21&gt;0,B7605,"")</f>
        <v/>
      </c>
      <c r="B7605">
        <f>Weighting!$C$21</f>
        <v>2.2860000000000005</v>
      </c>
      <c r="C7605">
        <f>Weighting!$F$21</f>
        <v>0</v>
      </c>
      <c r="D7605" t="b">
        <f>IF(C7605=1,'Data Transformation'!$G$3+0.5*'Data Transformation'!$W$25,IF(C7606=1,D7606-'Data Transformation'!$W$25,FALSE))</f>
        <v>0</v>
      </c>
      <c r="E7605" t="str">
        <f t="array" ref="E7605">IF(ISLOGICAL(D7605),"",FREQUENCY(IF('Data Transformation'!$B$425:$B$8425='Bin Analysis'!$B7587,'Data Transformation'!$G$425:$G$8425),D7605))</f>
        <v/>
      </c>
      <c r="F7605" t="str">
        <f t="shared" si="948"/>
        <v/>
      </c>
      <c r="G7605">
        <f>Weighting!$H$21</f>
        <v>0</v>
      </c>
      <c r="H7605">
        <f t="array" ref="H7605">FREQUENCY(IF('Data Transformation'!$B$4:$B$8425=B7587,'Data Transformation'!$G$4:$G$8425),'Bin Analysis'!$B7605)</f>
        <v>2073</v>
      </c>
      <c r="I7605">
        <f t="shared" si="949"/>
        <v>0</v>
      </c>
      <c r="J7605">
        <f t="shared" si="950"/>
        <v>0</v>
      </c>
      <c r="K7605">
        <f>J7605*Weighting!$W$21</f>
        <v>0</v>
      </c>
      <c r="M7605" s="14"/>
    </row>
    <row r="7606" spans="1:25" x14ac:dyDescent="0.25">
      <c r="A7606" s="32" t="str">
        <f>IF(Weighting!$P$22&gt;0,B7606,"")</f>
        <v/>
      </c>
      <c r="B7606">
        <f>Weighting!$C$22</f>
        <v>2.4170000000000007</v>
      </c>
      <c r="C7606">
        <f>Weighting!$F$22</f>
        <v>0</v>
      </c>
      <c r="D7606" t="b">
        <f>IF(C7606=1,'Data Transformation'!$G$3+0.5*'Data Transformation'!$W$25,IF(C7607=1,D7607-'Data Transformation'!$W$25,FALSE))</f>
        <v>0</v>
      </c>
      <c r="E7606" t="str">
        <f t="array" ref="E7606">IF(ISLOGICAL(D7606),"",FREQUENCY(IF('Data Transformation'!$B$425:$B$8425='Bin Analysis'!$B7587,'Data Transformation'!$G$425:$G$8425),D7606))</f>
        <v/>
      </c>
      <c r="F7606" t="str">
        <f t="shared" si="948"/>
        <v/>
      </c>
      <c r="G7606">
        <f>Weighting!$H$22</f>
        <v>0</v>
      </c>
      <c r="H7606">
        <f t="array" ref="H7606">FREQUENCY(IF('Data Transformation'!$B$4:$B$8425=B7587,'Data Transformation'!$G$4:$G$8425),'Bin Analysis'!$B7606)</f>
        <v>2073</v>
      </c>
      <c r="I7606">
        <f t="shared" si="949"/>
        <v>0</v>
      </c>
      <c r="J7606">
        <f t="shared" si="950"/>
        <v>0</v>
      </c>
      <c r="K7606">
        <f>J7606*Weighting!$W$22</f>
        <v>0</v>
      </c>
      <c r="M7606" s="14"/>
    </row>
    <row r="7607" spans="1:25" x14ac:dyDescent="0.25">
      <c r="A7607" s="32" t="str">
        <f>IF(Weighting!$P$23&gt;0,B7607,"")</f>
        <v/>
      </c>
      <c r="B7607">
        <f>Weighting!$C$23</f>
        <v>2.5480000000000009</v>
      </c>
      <c r="C7607">
        <f>Weighting!$F$23</f>
        <v>0</v>
      </c>
      <c r="D7607" t="b">
        <f>IF(C7607=1,'Data Transformation'!$G$3+0.5*'Data Transformation'!$W$25,IF(C7608=1,D7608-'Data Transformation'!$W$25,FALSE))</f>
        <v>0</v>
      </c>
      <c r="E7607" t="str">
        <f t="array" ref="E7607">IF(ISLOGICAL(D7607),"",FREQUENCY(IF('Data Transformation'!$B$425:$B$8425='Bin Analysis'!$B7587,'Data Transformation'!$G$425:$G$8425),D7607))</f>
        <v/>
      </c>
      <c r="F7607" t="str">
        <f t="shared" si="948"/>
        <v/>
      </c>
      <c r="G7607">
        <f>Weighting!$H$23</f>
        <v>0</v>
      </c>
      <c r="H7607">
        <f t="array" ref="H7607">FREQUENCY(IF('Data Transformation'!$B$4:$B$8425=B7587,'Data Transformation'!$G$4:$G$8425),'Bin Analysis'!$B7607)</f>
        <v>2073</v>
      </c>
      <c r="I7607">
        <f t="shared" si="949"/>
        <v>0</v>
      </c>
      <c r="J7607">
        <f t="shared" si="950"/>
        <v>0</v>
      </c>
      <c r="K7607">
        <f>J7607*Weighting!$W$23</f>
        <v>0</v>
      </c>
      <c r="M7607" s="14"/>
    </row>
    <row r="7608" spans="1:25" x14ac:dyDescent="0.25">
      <c r="A7608" s="32" t="str">
        <f>IF(Weighting!$P$24&gt;0,B7608,"")</f>
        <v/>
      </c>
      <c r="B7608">
        <f>Weighting!$C$24</f>
        <v>2.6790000000000012</v>
      </c>
      <c r="C7608">
        <f>Weighting!$F$24</f>
        <v>0</v>
      </c>
      <c r="D7608" t="b">
        <f>IF(C7608=1,'Data Transformation'!$G$3+0.5*'Data Transformation'!$W$25,IF(C7609=1,D7609-'Data Transformation'!$W$25,FALSE))</f>
        <v>0</v>
      </c>
      <c r="E7608" t="str">
        <f t="array" ref="E7608">IF(ISLOGICAL(D7608),"",FREQUENCY(IF('Data Transformation'!$B$425:$B$8425='Bin Analysis'!$B7587,'Data Transformation'!$G$425:$G$8425),D7608))</f>
        <v/>
      </c>
      <c r="F7608" t="str">
        <f t="shared" si="948"/>
        <v/>
      </c>
      <c r="G7608">
        <f>Weighting!$H$24</f>
        <v>0</v>
      </c>
      <c r="H7608">
        <f t="array" ref="H7608">FREQUENCY(IF('Data Transformation'!$B$4:$B$8425=B7587,'Data Transformation'!$G$4:$G$8425),'Bin Analysis'!$B7608)</f>
        <v>2073</v>
      </c>
      <c r="I7608">
        <f t="shared" si="949"/>
        <v>0</v>
      </c>
      <c r="J7608">
        <f t="shared" si="950"/>
        <v>0</v>
      </c>
      <c r="K7608">
        <f>J7608*Weighting!$W$24</f>
        <v>0</v>
      </c>
      <c r="M7608" s="14"/>
    </row>
    <row r="7609" spans="1:25" x14ac:dyDescent="0.25">
      <c r="A7609" s="32" t="str">
        <f>IF(Weighting!$P$25&gt;0,B7609,"")</f>
        <v/>
      </c>
      <c r="B7609">
        <f>Weighting!$C$25</f>
        <v>2.8100000000000014</v>
      </c>
      <c r="C7609">
        <f>Weighting!$F$25</f>
        <v>0</v>
      </c>
      <c r="D7609" t="b">
        <f>IF(C7609=1,'Data Transformation'!$G$3+0.5*'Data Transformation'!$W$25,IF(C7610=1,D7610-'Data Transformation'!$W$25,FALSE))</f>
        <v>0</v>
      </c>
      <c r="E7609" t="str">
        <f t="array" ref="E7609">IF(ISLOGICAL(D7609),"",FREQUENCY(IF('Data Transformation'!$B$425:$B$8425='Bin Analysis'!$B7587,'Data Transformation'!$G$425:$G$8425),D7609))</f>
        <v/>
      </c>
      <c r="F7609" t="str">
        <f t="shared" si="948"/>
        <v/>
      </c>
      <c r="G7609">
        <f>Weighting!$H$25</f>
        <v>0</v>
      </c>
      <c r="H7609">
        <f t="array" ref="H7609">FREQUENCY(IF('Data Transformation'!$B$4:$B$8425=B7587,'Data Transformation'!$G$4:$G$8425),'Bin Analysis'!$B7609)</f>
        <v>2073</v>
      </c>
      <c r="I7609">
        <f t="shared" si="949"/>
        <v>0</v>
      </c>
      <c r="J7609">
        <f t="shared" si="950"/>
        <v>0</v>
      </c>
      <c r="K7609">
        <f>J7609*Weighting!$W$25</f>
        <v>0</v>
      </c>
      <c r="M7609" s="14"/>
    </row>
    <row r="7610" spans="1:25" x14ac:dyDescent="0.25">
      <c r="O7610"/>
      <c r="P7610"/>
      <c r="Q7610"/>
      <c r="R7610"/>
    </row>
    <row r="7611" spans="1:25" ht="23.25" x14ac:dyDescent="0.35">
      <c r="A7611" s="21" t="s">
        <v>0</v>
      </c>
      <c r="B7611" s="21" t="str">
        <f>IFERROR(VLOOKUP(C7611,'Data Transformation'!$L$6:$M$426,2,FALSE),"")</f>
        <v/>
      </c>
      <c r="C7611" s="21">
        <f>C7587+1</f>
        <v>317</v>
      </c>
      <c r="D7611" s="21"/>
      <c r="E7611" s="21"/>
      <c r="F7611" s="21"/>
      <c r="G7611" s="21"/>
      <c r="H7611" s="22"/>
      <c r="I7611" s="22"/>
      <c r="J7611" s="22"/>
      <c r="K7611" s="21"/>
      <c r="L7611" s="21" t="str">
        <f>B7611</f>
        <v/>
      </c>
      <c r="M7611" s="23" t="e">
        <f>INDEX('Data Transformation'!$O$4:$O$424,MATCH($B7611,'Data Transformation'!$M$4:$M$424,0),MATCH($M$2,'Data Transformation'!$O$3,0))</f>
        <v>#N/A</v>
      </c>
      <c r="N7611" s="27" t="e">
        <f>IF('Input and Summary Results'!$J$16="minimum",'Bin Analysis'!X7612/(M7611-1),'Bin Analysis'!Y7611/('Bin Analysis'!M7611-1))</f>
        <v>#N/A</v>
      </c>
      <c r="O7611" s="27" t="e">
        <f>IF(M7611=FALSE,NA(),(VLOOKUP(1,C7614:K7633,4,FALSE))/(M7611-1))</f>
        <v>#N/A</v>
      </c>
      <c r="P7611" s="27" t="e">
        <f>IF(M7611=FALSE,NA(),SUM(J7614:J7633)/Weighting!$S$5)</f>
        <v>#N/A</v>
      </c>
      <c r="Q7611" s="27" t="e">
        <f>IF(M7611=FALSE,NA(),SUM(K7614:K7633)/Weighting!$S$6)</f>
        <v>#N/A</v>
      </c>
      <c r="R7611" s="27" t="e">
        <f>IF(M7611=FALSE,NA(),(VLOOKUP(1,G7614:K7633,3,FALSE))/(M7611-1))</f>
        <v>#N/A</v>
      </c>
      <c r="S7611" s="22" t="e">
        <f>IF(M7611=FALSE,NA(),IF(SUM(J7614:J7633)=2,"yes","no"))</f>
        <v>#N/A</v>
      </c>
      <c r="X7611" s="2" cm="2">
        <f t="array" ref="X7611:X7612">FREQUENCY(IF('Data Transformation'!$B$425:$B$6424='Bin Analysis'!L7611,'Data Transformation'!$G$425:$G$6424),'Data Transformation'!$U$11)</f>
        <v>0</v>
      </c>
      <c r="Y7611" s="2" cm="2">
        <f t="array" ref="Y7611:Y7612">FREQUENCY(IF('Data Transformation'!$B$425:$B$6424='Bin Analysis'!L7611,'Data Transformation'!$G$425:$G$6424),'Data Transformation'!$U$12)</f>
        <v>0</v>
      </c>
    </row>
    <row r="7612" spans="1:25" x14ac:dyDescent="0.25">
      <c r="A7612" s="14" t="s">
        <v>66</v>
      </c>
      <c r="B7612" t="s">
        <v>47</v>
      </c>
      <c r="C7612" t="s">
        <v>5</v>
      </c>
      <c r="D7612" t="s">
        <v>99</v>
      </c>
      <c r="E7612" t="s">
        <v>100</v>
      </c>
      <c r="F7612" t="s">
        <v>101</v>
      </c>
      <c r="G7612" t="s">
        <v>69</v>
      </c>
      <c r="H7612" t="s">
        <v>31</v>
      </c>
      <c r="I7612" t="s">
        <v>32</v>
      </c>
      <c r="J7612" t="s">
        <v>46</v>
      </c>
      <c r="K7612" s="14" t="s">
        <v>45</v>
      </c>
      <c r="M7612" s="14"/>
      <c r="X7612" s="2">
        <v>0</v>
      </c>
      <c r="Y7612" s="2">
        <v>0</v>
      </c>
    </row>
    <row r="7613" spans="1:25" x14ac:dyDescent="0.25">
      <c r="A7613" s="32"/>
      <c r="D7613" t="b">
        <f>IF(C7613=1,'Data Transformation'!$G$3+0.5*'Data Transformation'!$W$25,IF(C7614=1,D7614-'Data Transformation'!$W$25,FALSE))</f>
        <v>0</v>
      </c>
      <c r="E7613" t="str">
        <f t="array" ref="E7613">IF(ISLOGICAL(D7613),"",FREQUENCY(IF('Data Transformation'!$B$425:$B$8425='Bin Analysis'!$B7611,'Data Transformation'!$G$425:$G$8425),D7613))</f>
        <v/>
      </c>
      <c r="F7613" t="str">
        <f>IF(ISLOGICAL(D7613),"",E7613-E7612)</f>
        <v/>
      </c>
      <c r="M7613" s="14"/>
    </row>
    <row r="7614" spans="1:25" x14ac:dyDescent="0.25">
      <c r="A7614" s="32">
        <f>IF(Weighting!$P$6&gt;0,B7614,"")</f>
        <v>0.32100000000000001</v>
      </c>
      <c r="B7614">
        <f>Weighting!$C$6</f>
        <v>0.32100000000000001</v>
      </c>
      <c r="C7614">
        <f>Weighting!$F$6</f>
        <v>0</v>
      </c>
      <c r="D7614" t="b">
        <f>IF(C7614=1,'Data Transformation'!$G$3+0.5*'Data Transformation'!$W$25,IF(C7615=1,D7615-'Data Transformation'!$W$25,FALSE))</f>
        <v>0</v>
      </c>
      <c r="E7614" t="str">
        <f t="array" ref="E7614">IF(ISLOGICAL(D7614),"",FREQUENCY(IF('Data Transformation'!$B$425:$B$8425='Bin Analysis'!$B7611,'Data Transformation'!$G$425:$G$8425),D7614))</f>
        <v/>
      </c>
      <c r="F7614" t="str">
        <f>IF(ISLOGICAL(D7614),"",E7614-E7613)</f>
        <v/>
      </c>
      <c r="G7614">
        <f>Weighting!$H$6</f>
        <v>1</v>
      </c>
      <c r="H7614">
        <f t="array" ref="H7614">FREQUENCY(IF('Data Transformation'!$B$4:$B$8425=B7611,'Data Transformation'!$G$4:$G$8425),'Bin Analysis'!$B7614)</f>
        <v>2073</v>
      </c>
      <c r="I7614">
        <f>H7614-H7613</f>
        <v>2073</v>
      </c>
      <c r="J7614">
        <f>IF(I7614=0,0,1)</f>
        <v>1</v>
      </c>
      <c r="K7614">
        <f>J7614*Weighting!$W$6</f>
        <v>1</v>
      </c>
      <c r="M7614" s="14"/>
    </row>
    <row r="7615" spans="1:25" x14ac:dyDescent="0.25">
      <c r="A7615" s="32">
        <f>IF(Weighting!$P$7&gt;0,B7615,"")</f>
        <v>0.45200000000000001</v>
      </c>
      <c r="B7615">
        <f>Weighting!$C$7</f>
        <v>0.45200000000000001</v>
      </c>
      <c r="C7615">
        <f>Weighting!$F$7</f>
        <v>0</v>
      </c>
      <c r="D7615" t="b">
        <f>IF(C7615=1,'Data Transformation'!$G$3+0.5*'Data Transformation'!$W$25,IF(C7616=1,D7616-'Data Transformation'!$W$25,FALSE))</f>
        <v>0</v>
      </c>
      <c r="E7615" t="str">
        <f t="array" ref="E7615">IF(ISLOGICAL(D7615),"",FREQUENCY(IF('Data Transformation'!$B$425:$B$8425='Bin Analysis'!$B7611,'Data Transformation'!$G$425:$G$8425),D7615))</f>
        <v/>
      </c>
      <c r="F7615" t="str">
        <f t="shared" ref="F7615:F7633" si="951">IF(ISLOGICAL(D7615),"",E7615-E7614)</f>
        <v/>
      </c>
      <c r="G7615">
        <f>Weighting!$H$7</f>
        <v>0</v>
      </c>
      <c r="H7615">
        <f t="array" ref="H7615">FREQUENCY(IF('Data Transformation'!$B$4:$B$8425=B7611,'Data Transformation'!$G$4:$G$8425),'Bin Analysis'!$B7615)</f>
        <v>2073</v>
      </c>
      <c r="I7615">
        <f t="shared" ref="I7615:I7633" si="952">H7615-H7614</f>
        <v>0</v>
      </c>
      <c r="J7615">
        <f>IF(I7615=0,0,1)</f>
        <v>0</v>
      </c>
      <c r="K7615">
        <f>J7615*Weighting!$W$7</f>
        <v>0</v>
      </c>
      <c r="M7615" s="14"/>
    </row>
    <row r="7616" spans="1:25" x14ac:dyDescent="0.25">
      <c r="A7616" s="32">
        <f>IF(Weighting!$P$8&gt;0,B7616,"")</f>
        <v>0.58299999999999996</v>
      </c>
      <c r="B7616">
        <f>Weighting!$C$8</f>
        <v>0.58299999999999996</v>
      </c>
      <c r="C7616">
        <f>Weighting!$F$8</f>
        <v>0</v>
      </c>
      <c r="D7616" t="b">
        <f>IF(C7616=1,'Data Transformation'!$G$3+0.5*'Data Transformation'!$W$25,IF(C7617=1,D7617-'Data Transformation'!$W$25,FALSE))</f>
        <v>0</v>
      </c>
      <c r="E7616" t="str">
        <f t="array" ref="E7616">IF(ISLOGICAL(D7616),"",FREQUENCY(IF('Data Transformation'!$B$425:$B$8425='Bin Analysis'!$B7611,'Data Transformation'!$G$425:$G$8425),D7616))</f>
        <v/>
      </c>
      <c r="F7616" t="str">
        <f t="shared" si="951"/>
        <v/>
      </c>
      <c r="G7616">
        <f>Weighting!$H$8</f>
        <v>0</v>
      </c>
      <c r="H7616">
        <f t="array" ref="H7616">FREQUENCY(IF('Data Transformation'!$B$4:$B$8425=B7611,'Data Transformation'!$G$4:$G$8425),'Bin Analysis'!$B7616)</f>
        <v>2073</v>
      </c>
      <c r="I7616">
        <f t="shared" si="952"/>
        <v>0</v>
      </c>
      <c r="J7616">
        <f t="shared" ref="J7616:J7633" si="953">IF(I7616=0,0,1)</f>
        <v>0</v>
      </c>
      <c r="K7616">
        <f>J7616*Weighting!$W$8</f>
        <v>0</v>
      </c>
      <c r="M7616" s="14"/>
    </row>
    <row r="7617" spans="1:13" x14ac:dyDescent="0.25">
      <c r="A7617" s="32">
        <f>IF(Weighting!$P$9&gt;0,B7617,"")</f>
        <v>0.71399999999999997</v>
      </c>
      <c r="B7617" s="50">
        <f>Weighting!$C$9</f>
        <v>0.71399999999999997</v>
      </c>
      <c r="C7617">
        <f>Weighting!$F$9</f>
        <v>0</v>
      </c>
      <c r="D7617" t="b">
        <f>IF(C7617=1,'Data Transformation'!$G$3+0.5*'Data Transformation'!$W$25,IF(C7618=1,D7618-'Data Transformation'!$W$25,FALSE))</f>
        <v>0</v>
      </c>
      <c r="E7617" t="str">
        <f t="array" ref="E7617">IF(ISLOGICAL(D7617),"",FREQUENCY(IF('Data Transformation'!$B$425:$B$8425='Bin Analysis'!$B7611,'Data Transformation'!$G$425:$G$8425),D7617))</f>
        <v/>
      </c>
      <c r="F7617" t="str">
        <f t="shared" si="951"/>
        <v/>
      </c>
      <c r="G7617">
        <f>Weighting!$H$9</f>
        <v>0</v>
      </c>
      <c r="H7617">
        <f t="array" ref="H7617">FREQUENCY(IF('Data Transformation'!$B$4:$B$8425=B7611,'Data Transformation'!$G$4:$G$8425),'Bin Analysis'!$B7617)</f>
        <v>2073</v>
      </c>
      <c r="I7617">
        <f t="shared" si="952"/>
        <v>0</v>
      </c>
      <c r="J7617">
        <f t="shared" si="953"/>
        <v>0</v>
      </c>
      <c r="K7617">
        <f>J7617*Weighting!$W$9</f>
        <v>0</v>
      </c>
      <c r="M7617" s="14"/>
    </row>
    <row r="7618" spans="1:13" x14ac:dyDescent="0.25">
      <c r="A7618" s="32">
        <f>IF(Weighting!$P$10&gt;0,B7618,"")</f>
        <v>0.84499999999999997</v>
      </c>
      <c r="B7618">
        <f>Weighting!$C$10</f>
        <v>0.84499999999999997</v>
      </c>
      <c r="C7618">
        <f>Weighting!$F$10</f>
        <v>0</v>
      </c>
      <c r="D7618" t="b">
        <f>IF(C7618=1,'Data Transformation'!$G$3+0.5*'Data Transformation'!$W$25,IF(C7619=1,D7619-'Data Transformation'!$W$25,FALSE))</f>
        <v>0</v>
      </c>
      <c r="E7618" t="str">
        <f t="array" ref="E7618">IF(ISLOGICAL(D7618),"",FREQUENCY(IF('Data Transformation'!$B$425:$B$8425='Bin Analysis'!$B7611,'Data Transformation'!$G$425:$G$8425),D7618))</f>
        <v/>
      </c>
      <c r="F7618" t="str">
        <f t="shared" si="951"/>
        <v/>
      </c>
      <c r="G7618">
        <f>Weighting!$H$10</f>
        <v>0</v>
      </c>
      <c r="H7618">
        <f t="array" ref="H7618">FREQUENCY(IF('Data Transformation'!$B$4:$B$8425=B7611,'Data Transformation'!$G$4:$G$8425),'Bin Analysis'!$B7618)</f>
        <v>2073</v>
      </c>
      <c r="I7618">
        <f t="shared" si="952"/>
        <v>0</v>
      </c>
      <c r="J7618">
        <f t="shared" si="953"/>
        <v>0</v>
      </c>
      <c r="K7618">
        <f>J7618*Weighting!$W$10</f>
        <v>0</v>
      </c>
      <c r="M7618" s="14"/>
    </row>
    <row r="7619" spans="1:13" x14ac:dyDescent="0.25">
      <c r="A7619" s="32">
        <f>IF(Weighting!$P$11&gt;0,B7619,"")</f>
        <v>0.97599999999999998</v>
      </c>
      <c r="B7619">
        <f>Weighting!$C$11</f>
        <v>0.97599999999999998</v>
      </c>
      <c r="C7619">
        <f>Weighting!$F$11</f>
        <v>0</v>
      </c>
      <c r="D7619">
        <f>IF(C7619=1,'Data Transformation'!$G$3+0.5*'Data Transformation'!$W$25,IF(C7620=1,D7620-'Data Transformation'!$W$25,FALSE))</f>
        <v>0.86899999999999999</v>
      </c>
      <c r="E7619">
        <f t="array" ref="E7619">IF(ISLOGICAL(D7619),"",FREQUENCY(IF('Data Transformation'!$B$425:$B$8425='Bin Analysis'!$B7611,'Data Transformation'!$G$425:$G$8425),D7619))</f>
        <v>2001</v>
      </c>
      <c r="F7619" t="e">
        <f t="shared" si="951"/>
        <v>#VALUE!</v>
      </c>
      <c r="G7619">
        <f>Weighting!$H$11</f>
        <v>0</v>
      </c>
      <c r="H7619">
        <f t="array" ref="H7619">FREQUENCY(IF('Data Transformation'!$B$4:$B$8425=B7611,'Data Transformation'!$G$4:$G$8425),'Bin Analysis'!$B7619)</f>
        <v>2073</v>
      </c>
      <c r="I7619">
        <f t="shared" si="952"/>
        <v>0</v>
      </c>
      <c r="J7619">
        <f t="shared" si="953"/>
        <v>0</v>
      </c>
      <c r="K7619">
        <f>J7619*Weighting!$W$11</f>
        <v>0</v>
      </c>
      <c r="M7619" s="14"/>
    </row>
    <row r="7620" spans="1:13" x14ac:dyDescent="0.25">
      <c r="A7620" s="32">
        <f>IF(Weighting!$P$12&gt;0,B7620,"")</f>
        <v>1.107</v>
      </c>
      <c r="B7620">
        <f>Weighting!$C$12</f>
        <v>1.107</v>
      </c>
      <c r="C7620">
        <f>Weighting!$F$12</f>
        <v>1</v>
      </c>
      <c r="D7620">
        <f>IF(C7620=1,'Data Transformation'!$G$3+0.5*'Data Transformation'!$W$25,IF(C7621=1,D7621-'Data Transformation'!$W$25,FALSE))</f>
        <v>1.131</v>
      </c>
      <c r="E7620">
        <f t="array" ref="E7620">IF(ISLOGICAL(D7620),"",FREQUENCY(IF('Data Transformation'!$B$425:$B$8425='Bin Analysis'!$B7611,'Data Transformation'!$G$425:$G$8425),D7620))</f>
        <v>2001</v>
      </c>
      <c r="F7620">
        <f t="shared" si="951"/>
        <v>0</v>
      </c>
      <c r="G7620">
        <f>Weighting!$H$12</f>
        <v>0</v>
      </c>
      <c r="H7620">
        <f t="array" ref="H7620">FREQUENCY(IF('Data Transformation'!$B$4:$B$8425=B7611,'Data Transformation'!$G$4:$G$8425),'Bin Analysis'!$B7620)</f>
        <v>2073</v>
      </c>
      <c r="I7620">
        <f t="shared" si="952"/>
        <v>0</v>
      </c>
      <c r="J7620">
        <f t="shared" si="953"/>
        <v>0</v>
      </c>
      <c r="K7620">
        <f>J7620*Weighting!$W$12</f>
        <v>0</v>
      </c>
      <c r="M7620" s="14"/>
    </row>
    <row r="7621" spans="1:13" x14ac:dyDescent="0.25">
      <c r="A7621" s="32">
        <f>IF(Weighting!$P$13&gt;0,B7621,"")</f>
        <v>1.238</v>
      </c>
      <c r="B7621">
        <f>Weighting!$C$13</f>
        <v>1.238</v>
      </c>
      <c r="C7621">
        <f>Weighting!$F$13</f>
        <v>0</v>
      </c>
      <c r="D7621" t="b">
        <f>IF(C7621=1,'Data Transformation'!$G$3+0.5*'Data Transformation'!$W$25,IF(C7622=1,D7622-'Data Transformation'!$W$25,FALSE))</f>
        <v>0</v>
      </c>
      <c r="E7621" t="str">
        <f t="array" ref="E7621">IF(ISLOGICAL(D7621),"",FREQUENCY(IF('Data Transformation'!$B$425:$B$8425='Bin Analysis'!$B7611,'Data Transformation'!$G$425:$G$8425),D7621))</f>
        <v/>
      </c>
      <c r="F7621" t="str">
        <f t="shared" si="951"/>
        <v/>
      </c>
      <c r="G7621">
        <f>Weighting!$H$13</f>
        <v>0</v>
      </c>
      <c r="H7621">
        <f t="array" ref="H7621">FREQUENCY(IF('Data Transformation'!$B$4:$B$8425=B7611,'Data Transformation'!$G$4:$G$8425),'Bin Analysis'!$B7621)</f>
        <v>2073</v>
      </c>
      <c r="I7621">
        <f t="shared" si="952"/>
        <v>0</v>
      </c>
      <c r="J7621">
        <f t="shared" si="953"/>
        <v>0</v>
      </c>
      <c r="K7621">
        <f>J7621*Weighting!$W$13</f>
        <v>0</v>
      </c>
      <c r="M7621" s="14"/>
    </row>
    <row r="7622" spans="1:13" x14ac:dyDescent="0.25">
      <c r="A7622" s="32">
        <f>IF(Weighting!$P$14&gt;0,B7622,"")</f>
        <v>1.369</v>
      </c>
      <c r="B7622">
        <f>Weighting!$C$14</f>
        <v>1.369</v>
      </c>
      <c r="C7622">
        <f>Weighting!$F$14</f>
        <v>0</v>
      </c>
      <c r="D7622" t="b">
        <f>IF(C7622=1,'Data Transformation'!$G$3+0.5*'Data Transformation'!$W$25,IF(C7623=1,D7623-'Data Transformation'!$W$25,FALSE))</f>
        <v>0</v>
      </c>
      <c r="E7622" t="str">
        <f t="array" ref="E7622">IF(ISLOGICAL(D7622),"",FREQUENCY(IF('Data Transformation'!$B$425:$B$8425='Bin Analysis'!$B7611,'Data Transformation'!$G$425:$G$8425),D7622))</f>
        <v/>
      </c>
      <c r="F7622" t="str">
        <f t="shared" si="951"/>
        <v/>
      </c>
      <c r="G7622">
        <f>Weighting!$H$14</f>
        <v>0</v>
      </c>
      <c r="H7622">
        <f t="array" ref="H7622">FREQUENCY(IF('Data Transformation'!$B$4:$B$8425=B7611,'Data Transformation'!$G$4:$G$8425),'Bin Analysis'!$B7622)</f>
        <v>2073</v>
      </c>
      <c r="I7622">
        <f t="shared" si="952"/>
        <v>0</v>
      </c>
      <c r="J7622">
        <f t="shared" si="953"/>
        <v>0</v>
      </c>
      <c r="K7622">
        <f>J7622*Weighting!$W$14</f>
        <v>0</v>
      </c>
      <c r="M7622" s="14"/>
    </row>
    <row r="7623" spans="1:13" x14ac:dyDescent="0.25">
      <c r="A7623" s="32">
        <f>IF(Weighting!$P$15&gt;0,B7623,"")</f>
        <v>1.5000009999999999</v>
      </c>
      <c r="B7623">
        <f>Weighting!$C$15</f>
        <v>1.5000009999999999</v>
      </c>
      <c r="C7623">
        <f>Weighting!$F$15</f>
        <v>0</v>
      </c>
      <c r="D7623" t="b">
        <f>IF(C7623=1,'Data Transformation'!$G$3+0.5*'Data Transformation'!$W$25,IF(C7624=1,D7624-'Data Transformation'!$W$25,FALSE))</f>
        <v>0</v>
      </c>
      <c r="E7623" t="str">
        <f t="array" ref="E7623">IF(ISLOGICAL(D7623),"",FREQUENCY(IF('Data Transformation'!$B$425:$B$8425='Bin Analysis'!$B7611,'Data Transformation'!$G$425:$G$8425),D7623))</f>
        <v/>
      </c>
      <c r="F7623" t="str">
        <f t="shared" si="951"/>
        <v/>
      </c>
      <c r="G7623">
        <f>Weighting!$H$15</f>
        <v>0</v>
      </c>
      <c r="H7623">
        <f t="array" ref="H7623">FREQUENCY(IF('Data Transformation'!$B$4:$B$8425=B7611,'Data Transformation'!$G$4:$G$8425),'Bin Analysis'!$B7623)</f>
        <v>2073</v>
      </c>
      <c r="I7623">
        <f t="shared" si="952"/>
        <v>0</v>
      </c>
      <c r="J7623">
        <f t="shared" si="953"/>
        <v>0</v>
      </c>
      <c r="K7623">
        <f>J7623*Weighting!$W$15</f>
        <v>0</v>
      </c>
      <c r="M7623" s="14"/>
    </row>
    <row r="7624" spans="1:13" x14ac:dyDescent="0.25">
      <c r="A7624" s="32" t="str">
        <f>IF(Weighting!$P$16&gt;0,B7624,"")</f>
        <v/>
      </c>
      <c r="B7624">
        <f>Weighting!$C$16</f>
        <v>1.631</v>
      </c>
      <c r="C7624">
        <f>Weighting!$F$16</f>
        <v>0</v>
      </c>
      <c r="D7624" t="b">
        <f>IF(C7624=1,'Data Transformation'!$G$3+0.5*'Data Transformation'!$W$25,IF(C7625=1,D7625-'Data Transformation'!$W$25,FALSE))</f>
        <v>0</v>
      </c>
      <c r="E7624" t="str">
        <f t="array" ref="E7624">IF(ISLOGICAL(D7624),"",FREQUENCY(IF('Data Transformation'!$B$425:$B$8425='Bin Analysis'!$B7611,'Data Transformation'!$G$425:$G$8425),D7624))</f>
        <v/>
      </c>
      <c r="F7624" t="str">
        <f t="shared" si="951"/>
        <v/>
      </c>
      <c r="G7624">
        <f>Weighting!$H$16</f>
        <v>0</v>
      </c>
      <c r="H7624">
        <f t="array" ref="H7624">FREQUENCY(IF('Data Transformation'!$B$4:$B$8425=B7611,'Data Transformation'!$G$4:$G$8425),'Bin Analysis'!$B7624)</f>
        <v>2073</v>
      </c>
      <c r="I7624">
        <f t="shared" si="952"/>
        <v>0</v>
      </c>
      <c r="J7624">
        <f t="shared" si="953"/>
        <v>0</v>
      </c>
      <c r="K7624">
        <f>J7624*Weighting!$W$16</f>
        <v>0</v>
      </c>
      <c r="M7624" s="14"/>
    </row>
    <row r="7625" spans="1:13" x14ac:dyDescent="0.25">
      <c r="A7625" s="32" t="str">
        <f>IF(Weighting!$P$17&gt;0,B7625,"")</f>
        <v/>
      </c>
      <c r="B7625">
        <f>Weighting!$C$17</f>
        <v>1.762</v>
      </c>
      <c r="C7625">
        <f>Weighting!$F$17</f>
        <v>0</v>
      </c>
      <c r="D7625" t="b">
        <f>IF(C7625=1,'Data Transformation'!$G$3+0.5*'Data Transformation'!$W$25,IF(C7626=1,D7626-'Data Transformation'!$W$25,FALSE))</f>
        <v>0</v>
      </c>
      <c r="E7625" t="str">
        <f t="array" ref="E7625">IF(ISLOGICAL(D7625),"",FREQUENCY(IF('Data Transformation'!$B$425:$B$8425='Bin Analysis'!$B7611,'Data Transformation'!$G$425:$G$8425),D7625))</f>
        <v/>
      </c>
      <c r="F7625" t="str">
        <f t="shared" si="951"/>
        <v/>
      </c>
      <c r="G7625">
        <f>Weighting!$H$17</f>
        <v>0</v>
      </c>
      <c r="H7625">
        <f t="array" ref="H7625">FREQUENCY(IF('Data Transformation'!$B$4:$B$8425=B7611,'Data Transformation'!$G$4:$G$8425),'Bin Analysis'!$B7625)</f>
        <v>2073</v>
      </c>
      <c r="I7625">
        <f t="shared" si="952"/>
        <v>0</v>
      </c>
      <c r="J7625">
        <f t="shared" si="953"/>
        <v>0</v>
      </c>
      <c r="K7625">
        <f>J7625*Weighting!$W$17</f>
        <v>0</v>
      </c>
      <c r="M7625" s="14"/>
    </row>
    <row r="7626" spans="1:13" x14ac:dyDescent="0.25">
      <c r="A7626" s="32" t="str">
        <f>IF(Weighting!$P$18&gt;0,B7626,"")</f>
        <v/>
      </c>
      <c r="B7626">
        <f>Weighting!$C$18</f>
        <v>1.893</v>
      </c>
      <c r="C7626">
        <f>Weighting!$F$18</f>
        <v>0</v>
      </c>
      <c r="D7626" t="b">
        <f>IF(C7626=1,'Data Transformation'!$G$3+0.5*'Data Transformation'!$W$25,IF(C7627=1,D7627-'Data Transformation'!$W$25,FALSE))</f>
        <v>0</v>
      </c>
      <c r="E7626" t="str">
        <f t="array" ref="E7626">IF(ISLOGICAL(D7626),"",FREQUENCY(IF('Data Transformation'!$B$425:$B$8425='Bin Analysis'!$B7611,'Data Transformation'!$G$425:$G$8425),D7626))</f>
        <v/>
      </c>
      <c r="F7626" t="str">
        <f t="shared" si="951"/>
        <v/>
      </c>
      <c r="G7626">
        <f>Weighting!$H$18</f>
        <v>0</v>
      </c>
      <c r="H7626">
        <f t="array" ref="H7626">FREQUENCY(IF('Data Transformation'!$B$4:$B$8425=B7611,'Data Transformation'!$G$4:$G$8425),'Bin Analysis'!$B7626)</f>
        <v>2073</v>
      </c>
      <c r="I7626">
        <f t="shared" si="952"/>
        <v>0</v>
      </c>
      <c r="J7626">
        <f t="shared" si="953"/>
        <v>0</v>
      </c>
      <c r="K7626">
        <f>J7626*Weighting!$W$18</f>
        <v>0</v>
      </c>
      <c r="M7626" s="14"/>
    </row>
    <row r="7627" spans="1:13" x14ac:dyDescent="0.25">
      <c r="A7627" s="32" t="str">
        <f>IF(Weighting!$P$19&gt;0,B7627,"")</f>
        <v/>
      </c>
      <c r="B7627">
        <f>Weighting!$C$19</f>
        <v>2.024</v>
      </c>
      <c r="C7627">
        <f>Weighting!$F$19</f>
        <v>0</v>
      </c>
      <c r="D7627" t="b">
        <f>IF(C7627=1,'Data Transformation'!$G$3+0.5*'Data Transformation'!$W$25,IF(C7628=1,D7628-'Data Transformation'!$W$25,FALSE))</f>
        <v>0</v>
      </c>
      <c r="E7627" t="str">
        <f t="array" ref="E7627">IF(ISLOGICAL(D7627),"",FREQUENCY(IF('Data Transformation'!$B$425:$B$8425='Bin Analysis'!$B7611,'Data Transformation'!$G$425:$G$8425),D7627))</f>
        <v/>
      </c>
      <c r="F7627" t="str">
        <f t="shared" si="951"/>
        <v/>
      </c>
      <c r="G7627">
        <f>Weighting!$H$19</f>
        <v>0</v>
      </c>
      <c r="H7627">
        <f t="array" ref="H7627">FREQUENCY(IF('Data Transformation'!$B$4:$B$8425=B7611,'Data Transformation'!$G$4:$G$8425),'Bin Analysis'!$B7627)</f>
        <v>2073</v>
      </c>
      <c r="I7627">
        <f t="shared" si="952"/>
        <v>0</v>
      </c>
      <c r="J7627">
        <f t="shared" si="953"/>
        <v>0</v>
      </c>
      <c r="K7627">
        <f>J7627*Weighting!$W$19</f>
        <v>0</v>
      </c>
      <c r="M7627" s="14"/>
    </row>
    <row r="7628" spans="1:13" x14ac:dyDescent="0.25">
      <c r="A7628" s="32" t="str">
        <f>IF(Weighting!$P$20&gt;0,B7628,"")</f>
        <v/>
      </c>
      <c r="B7628">
        <f>Weighting!$C$20</f>
        <v>2.1550000000000002</v>
      </c>
      <c r="C7628">
        <f>Weighting!$F$20</f>
        <v>0</v>
      </c>
      <c r="D7628" t="b">
        <f>IF(C7628=1,'Data Transformation'!$G$3+0.5*'Data Transformation'!$W$25,IF(C7629=1,D7629-'Data Transformation'!$W$25,FALSE))</f>
        <v>0</v>
      </c>
      <c r="E7628" t="str">
        <f t="array" ref="E7628">IF(ISLOGICAL(D7628),"",FREQUENCY(IF('Data Transformation'!$B$425:$B$8425='Bin Analysis'!$B7611,'Data Transformation'!$G$425:$G$8425),D7628))</f>
        <v/>
      </c>
      <c r="F7628" t="str">
        <f t="shared" si="951"/>
        <v/>
      </c>
      <c r="G7628">
        <f>Weighting!$H$20</f>
        <v>0</v>
      </c>
      <c r="H7628">
        <f t="array" ref="H7628">FREQUENCY(IF('Data Transformation'!$B$4:$B$8425=B7611,'Data Transformation'!$G$4:$G$8425),'Bin Analysis'!$B7628)</f>
        <v>2073</v>
      </c>
      <c r="I7628">
        <f t="shared" si="952"/>
        <v>0</v>
      </c>
      <c r="J7628">
        <f t="shared" si="953"/>
        <v>0</v>
      </c>
      <c r="K7628">
        <f>J7628*Weighting!$W$20</f>
        <v>0</v>
      </c>
      <c r="M7628" s="14"/>
    </row>
    <row r="7629" spans="1:13" x14ac:dyDescent="0.25">
      <c r="A7629" s="32" t="str">
        <f>IF(Weighting!$P$21&gt;0,B7629,"")</f>
        <v/>
      </c>
      <c r="B7629">
        <f>Weighting!$C$21</f>
        <v>2.2860000000000005</v>
      </c>
      <c r="C7629">
        <f>Weighting!$F$21</f>
        <v>0</v>
      </c>
      <c r="D7629" t="b">
        <f>IF(C7629=1,'Data Transformation'!$G$3+0.5*'Data Transformation'!$W$25,IF(C7630=1,D7630-'Data Transformation'!$W$25,FALSE))</f>
        <v>0</v>
      </c>
      <c r="E7629" t="str">
        <f t="array" ref="E7629">IF(ISLOGICAL(D7629),"",FREQUENCY(IF('Data Transformation'!$B$425:$B$8425='Bin Analysis'!$B7611,'Data Transformation'!$G$425:$G$8425),D7629))</f>
        <v/>
      </c>
      <c r="F7629" t="str">
        <f t="shared" si="951"/>
        <v/>
      </c>
      <c r="G7629">
        <f>Weighting!$H$21</f>
        <v>0</v>
      </c>
      <c r="H7629">
        <f t="array" ref="H7629">FREQUENCY(IF('Data Transformation'!$B$4:$B$8425=B7611,'Data Transformation'!$G$4:$G$8425),'Bin Analysis'!$B7629)</f>
        <v>2073</v>
      </c>
      <c r="I7629">
        <f t="shared" si="952"/>
        <v>0</v>
      </c>
      <c r="J7629">
        <f t="shared" si="953"/>
        <v>0</v>
      </c>
      <c r="K7629">
        <f>J7629*Weighting!$W$21</f>
        <v>0</v>
      </c>
      <c r="M7629" s="14"/>
    </row>
    <row r="7630" spans="1:13" x14ac:dyDescent="0.25">
      <c r="A7630" s="32" t="str">
        <f>IF(Weighting!$P$22&gt;0,B7630,"")</f>
        <v/>
      </c>
      <c r="B7630">
        <f>Weighting!$C$22</f>
        <v>2.4170000000000007</v>
      </c>
      <c r="C7630">
        <f>Weighting!$F$22</f>
        <v>0</v>
      </c>
      <c r="D7630" t="b">
        <f>IF(C7630=1,'Data Transformation'!$G$3+0.5*'Data Transformation'!$W$25,IF(C7631=1,D7631-'Data Transformation'!$W$25,FALSE))</f>
        <v>0</v>
      </c>
      <c r="E7630" t="str">
        <f t="array" ref="E7630">IF(ISLOGICAL(D7630),"",FREQUENCY(IF('Data Transformation'!$B$425:$B$8425='Bin Analysis'!$B7611,'Data Transformation'!$G$425:$G$8425),D7630))</f>
        <v/>
      </c>
      <c r="F7630" t="str">
        <f t="shared" si="951"/>
        <v/>
      </c>
      <c r="G7630">
        <f>Weighting!$H$22</f>
        <v>0</v>
      </c>
      <c r="H7630">
        <f t="array" ref="H7630">FREQUENCY(IF('Data Transformation'!$B$4:$B$8425=B7611,'Data Transformation'!$G$4:$G$8425),'Bin Analysis'!$B7630)</f>
        <v>2073</v>
      </c>
      <c r="I7630">
        <f t="shared" si="952"/>
        <v>0</v>
      </c>
      <c r="J7630">
        <f t="shared" si="953"/>
        <v>0</v>
      </c>
      <c r="K7630">
        <f>J7630*Weighting!$W$22</f>
        <v>0</v>
      </c>
      <c r="M7630" s="14"/>
    </row>
    <row r="7631" spans="1:13" x14ac:dyDescent="0.25">
      <c r="A7631" s="32" t="str">
        <f>IF(Weighting!$P$23&gt;0,B7631,"")</f>
        <v/>
      </c>
      <c r="B7631">
        <f>Weighting!$C$23</f>
        <v>2.5480000000000009</v>
      </c>
      <c r="C7631">
        <f>Weighting!$F$23</f>
        <v>0</v>
      </c>
      <c r="D7631" t="b">
        <f>IF(C7631=1,'Data Transformation'!$G$3+0.5*'Data Transformation'!$W$25,IF(C7632=1,D7632-'Data Transformation'!$W$25,FALSE))</f>
        <v>0</v>
      </c>
      <c r="E7631" t="str">
        <f t="array" ref="E7631">IF(ISLOGICAL(D7631),"",FREQUENCY(IF('Data Transformation'!$B$425:$B$8425='Bin Analysis'!$B7611,'Data Transformation'!$G$425:$G$8425),D7631))</f>
        <v/>
      </c>
      <c r="F7631" t="str">
        <f t="shared" si="951"/>
        <v/>
      </c>
      <c r="G7631">
        <f>Weighting!$H$23</f>
        <v>0</v>
      </c>
      <c r="H7631">
        <f t="array" ref="H7631">FREQUENCY(IF('Data Transformation'!$B$4:$B$8425=B7611,'Data Transformation'!$G$4:$G$8425),'Bin Analysis'!$B7631)</f>
        <v>2073</v>
      </c>
      <c r="I7631">
        <f t="shared" si="952"/>
        <v>0</v>
      </c>
      <c r="J7631">
        <f t="shared" si="953"/>
        <v>0</v>
      </c>
      <c r="K7631">
        <f>J7631*Weighting!$W$23</f>
        <v>0</v>
      </c>
      <c r="M7631" s="14"/>
    </row>
    <row r="7632" spans="1:13" x14ac:dyDescent="0.25">
      <c r="A7632" s="32" t="str">
        <f>IF(Weighting!$P$24&gt;0,B7632,"")</f>
        <v/>
      </c>
      <c r="B7632">
        <f>Weighting!$C$24</f>
        <v>2.6790000000000012</v>
      </c>
      <c r="C7632">
        <f>Weighting!$F$24</f>
        <v>0</v>
      </c>
      <c r="D7632" t="b">
        <f>IF(C7632=1,'Data Transformation'!$G$3+0.5*'Data Transformation'!$W$25,IF(C7633=1,D7633-'Data Transformation'!$W$25,FALSE))</f>
        <v>0</v>
      </c>
      <c r="E7632" t="str">
        <f t="array" ref="E7632">IF(ISLOGICAL(D7632),"",FREQUENCY(IF('Data Transformation'!$B$425:$B$8425='Bin Analysis'!$B7611,'Data Transformation'!$G$425:$G$8425),D7632))</f>
        <v/>
      </c>
      <c r="F7632" t="str">
        <f t="shared" si="951"/>
        <v/>
      </c>
      <c r="G7632">
        <f>Weighting!$H$24</f>
        <v>0</v>
      </c>
      <c r="H7632">
        <f t="array" ref="H7632">FREQUENCY(IF('Data Transformation'!$B$4:$B$8425=B7611,'Data Transformation'!$G$4:$G$8425),'Bin Analysis'!$B7632)</f>
        <v>2073</v>
      </c>
      <c r="I7632">
        <f t="shared" si="952"/>
        <v>0</v>
      </c>
      <c r="J7632">
        <f t="shared" si="953"/>
        <v>0</v>
      </c>
      <c r="K7632">
        <f>J7632*Weighting!$W$24</f>
        <v>0</v>
      </c>
      <c r="M7632" s="14"/>
    </row>
    <row r="7633" spans="1:25" x14ac:dyDescent="0.25">
      <c r="A7633" s="32" t="str">
        <f>IF(Weighting!$P$25&gt;0,B7633,"")</f>
        <v/>
      </c>
      <c r="B7633">
        <f>Weighting!$C$25</f>
        <v>2.8100000000000014</v>
      </c>
      <c r="C7633">
        <f>Weighting!$F$25</f>
        <v>0</v>
      </c>
      <c r="D7633" t="b">
        <f>IF(C7633=1,'Data Transformation'!$G$3+0.5*'Data Transformation'!$W$25,IF(C7634=1,D7634-'Data Transformation'!$W$25,FALSE))</f>
        <v>0</v>
      </c>
      <c r="E7633" t="str">
        <f t="array" ref="E7633">IF(ISLOGICAL(D7633),"",FREQUENCY(IF('Data Transformation'!$B$425:$B$8425='Bin Analysis'!$B7611,'Data Transformation'!$G$425:$G$8425),D7633))</f>
        <v/>
      </c>
      <c r="F7633" t="str">
        <f t="shared" si="951"/>
        <v/>
      </c>
      <c r="G7633">
        <f>Weighting!$H$25</f>
        <v>0</v>
      </c>
      <c r="H7633">
        <f t="array" ref="H7633">FREQUENCY(IF('Data Transformation'!$B$4:$B$8425=B7611,'Data Transformation'!$G$4:$G$8425),'Bin Analysis'!$B7633)</f>
        <v>2073</v>
      </c>
      <c r="I7633">
        <f t="shared" si="952"/>
        <v>0</v>
      </c>
      <c r="J7633">
        <f t="shared" si="953"/>
        <v>0</v>
      </c>
      <c r="K7633">
        <f>J7633*Weighting!$W$25</f>
        <v>0</v>
      </c>
      <c r="M7633" s="14"/>
    </row>
    <row r="7634" spans="1:25" x14ac:dyDescent="0.25">
      <c r="O7634"/>
      <c r="P7634"/>
      <c r="Q7634"/>
      <c r="R7634"/>
    </row>
    <row r="7635" spans="1:25" ht="23.25" x14ac:dyDescent="0.35">
      <c r="A7635" s="21" t="s">
        <v>0</v>
      </c>
      <c r="B7635" s="21" t="str">
        <f>IFERROR(VLOOKUP(C7635,'Data Transformation'!$L$6:$M$426,2,FALSE),"")</f>
        <v/>
      </c>
      <c r="C7635" s="21">
        <f>C7611+1</f>
        <v>318</v>
      </c>
      <c r="D7635" s="21"/>
      <c r="E7635" s="21"/>
      <c r="F7635" s="21"/>
      <c r="G7635" s="21"/>
      <c r="H7635" s="22"/>
      <c r="I7635" s="22"/>
      <c r="J7635" s="22"/>
      <c r="K7635" s="21"/>
      <c r="L7635" s="21" t="str">
        <f>B7635</f>
        <v/>
      </c>
      <c r="M7635" s="23" t="e">
        <f>INDEX('Data Transformation'!$O$4:$O$424,MATCH($B7635,'Data Transformation'!$M$4:$M$424,0),MATCH($M$2,'Data Transformation'!$O$3,0))</f>
        <v>#N/A</v>
      </c>
      <c r="N7635" s="27" t="e">
        <f>IF('Input and Summary Results'!$J$16="minimum",'Bin Analysis'!X7636/(M7635-1),'Bin Analysis'!Y7635/('Bin Analysis'!M7635-1))</f>
        <v>#N/A</v>
      </c>
      <c r="O7635" s="27" t="e">
        <f>IF(M7635=FALSE,NA(),(VLOOKUP(1,C7638:K7657,4,FALSE))/(M7635-1))</f>
        <v>#N/A</v>
      </c>
      <c r="P7635" s="27" t="e">
        <f>IF(M7635=FALSE,NA(),SUM(J7638:J7657)/Weighting!$S$5)</f>
        <v>#N/A</v>
      </c>
      <c r="Q7635" s="27" t="e">
        <f>IF(M7635=FALSE,NA(),SUM(K7638:K7657)/Weighting!$S$6)</f>
        <v>#N/A</v>
      </c>
      <c r="R7635" s="27" t="e">
        <f>IF(M7635=FALSE,NA(),(VLOOKUP(1,G7638:K7657,3,FALSE))/(M7635-1))</f>
        <v>#N/A</v>
      </c>
      <c r="S7635" s="22" t="e">
        <f>IF(M7635=FALSE,NA(),IF(SUM(J7638:J7657)=2,"yes","no"))</f>
        <v>#N/A</v>
      </c>
      <c r="X7635" s="2" cm="2">
        <f t="array" ref="X7635:X7636">FREQUENCY(IF('Data Transformation'!$B$425:$B$6424='Bin Analysis'!L7635,'Data Transformation'!$G$425:$G$6424),'Data Transformation'!$U$11)</f>
        <v>0</v>
      </c>
      <c r="Y7635" s="2" cm="2">
        <f t="array" ref="Y7635:Y7636">FREQUENCY(IF('Data Transformation'!$B$425:$B$6424='Bin Analysis'!L7635,'Data Transformation'!$G$425:$G$6424),'Data Transformation'!$U$12)</f>
        <v>0</v>
      </c>
    </row>
    <row r="7636" spans="1:25" x14ac:dyDescent="0.25">
      <c r="A7636" s="14" t="s">
        <v>66</v>
      </c>
      <c r="B7636" t="s">
        <v>47</v>
      </c>
      <c r="C7636" t="s">
        <v>5</v>
      </c>
      <c r="D7636" t="s">
        <v>99</v>
      </c>
      <c r="E7636" t="s">
        <v>100</v>
      </c>
      <c r="F7636" t="s">
        <v>101</v>
      </c>
      <c r="G7636" t="s">
        <v>69</v>
      </c>
      <c r="H7636" t="s">
        <v>31</v>
      </c>
      <c r="I7636" t="s">
        <v>32</v>
      </c>
      <c r="J7636" t="s">
        <v>46</v>
      </c>
      <c r="K7636" s="14" t="s">
        <v>45</v>
      </c>
      <c r="M7636" s="14"/>
      <c r="X7636" s="2">
        <v>0</v>
      </c>
      <c r="Y7636" s="2">
        <v>0</v>
      </c>
    </row>
    <row r="7637" spans="1:25" x14ac:dyDescent="0.25">
      <c r="A7637" s="32"/>
      <c r="D7637" t="b">
        <f>IF(C7637=1,'Data Transformation'!$G$3+0.5*'Data Transformation'!$W$25,IF(C7638=1,D7638-'Data Transformation'!$W$25,FALSE))</f>
        <v>0</v>
      </c>
      <c r="E7637" t="str">
        <f t="array" ref="E7637">IF(ISLOGICAL(D7637),"",FREQUENCY(IF('Data Transformation'!$B$425:$B$8425='Bin Analysis'!$B7635,'Data Transformation'!$G$425:$G$8425),D7637))</f>
        <v/>
      </c>
      <c r="F7637" t="str">
        <f>IF(ISLOGICAL(D7637),"",E7637-E7636)</f>
        <v/>
      </c>
      <c r="M7637" s="14"/>
    </row>
    <row r="7638" spans="1:25" x14ac:dyDescent="0.25">
      <c r="A7638" s="32">
        <f>IF(Weighting!$P$6&gt;0,B7638,"")</f>
        <v>0.32100000000000001</v>
      </c>
      <c r="B7638">
        <f>Weighting!$C$6</f>
        <v>0.32100000000000001</v>
      </c>
      <c r="C7638">
        <f>Weighting!$F$6</f>
        <v>0</v>
      </c>
      <c r="D7638" t="b">
        <f>IF(C7638=1,'Data Transformation'!$G$3+0.5*'Data Transformation'!$W$25,IF(C7639=1,D7639-'Data Transformation'!$W$25,FALSE))</f>
        <v>0</v>
      </c>
      <c r="E7638" t="str">
        <f t="array" ref="E7638">IF(ISLOGICAL(D7638),"",FREQUENCY(IF('Data Transformation'!$B$425:$B$8425='Bin Analysis'!$B7635,'Data Transformation'!$G$425:$G$8425),D7638))</f>
        <v/>
      </c>
      <c r="F7638" t="str">
        <f>IF(ISLOGICAL(D7638),"",E7638-E7637)</f>
        <v/>
      </c>
      <c r="G7638">
        <f>Weighting!$H$6</f>
        <v>1</v>
      </c>
      <c r="H7638">
        <f t="array" ref="H7638">FREQUENCY(IF('Data Transformation'!$B$4:$B$8425=B7635,'Data Transformation'!$G$4:$G$8425),'Bin Analysis'!$B7638)</f>
        <v>2073</v>
      </c>
      <c r="I7638">
        <f>H7638-H7637</f>
        <v>2073</v>
      </c>
      <c r="J7638">
        <f>IF(I7638=0,0,1)</f>
        <v>1</v>
      </c>
      <c r="K7638">
        <f>J7638*Weighting!$W$6</f>
        <v>1</v>
      </c>
      <c r="M7638" s="14"/>
    </row>
    <row r="7639" spans="1:25" x14ac:dyDescent="0.25">
      <c r="A7639" s="32">
        <f>IF(Weighting!$P$7&gt;0,B7639,"")</f>
        <v>0.45200000000000001</v>
      </c>
      <c r="B7639">
        <f>Weighting!$C$7</f>
        <v>0.45200000000000001</v>
      </c>
      <c r="C7639">
        <f>Weighting!$F$7</f>
        <v>0</v>
      </c>
      <c r="D7639" t="b">
        <f>IF(C7639=1,'Data Transformation'!$G$3+0.5*'Data Transformation'!$W$25,IF(C7640=1,D7640-'Data Transformation'!$W$25,FALSE))</f>
        <v>0</v>
      </c>
      <c r="E7639" t="str">
        <f t="array" ref="E7639">IF(ISLOGICAL(D7639),"",FREQUENCY(IF('Data Transformation'!$B$425:$B$8425='Bin Analysis'!$B7635,'Data Transformation'!$G$425:$G$8425),D7639))</f>
        <v/>
      </c>
      <c r="F7639" t="str">
        <f t="shared" ref="F7639:F7657" si="954">IF(ISLOGICAL(D7639),"",E7639-E7638)</f>
        <v/>
      </c>
      <c r="G7639">
        <f>Weighting!$H$7</f>
        <v>0</v>
      </c>
      <c r="H7639">
        <f t="array" ref="H7639">FREQUENCY(IF('Data Transformation'!$B$4:$B$8425=B7635,'Data Transformation'!$G$4:$G$8425),'Bin Analysis'!$B7639)</f>
        <v>2073</v>
      </c>
      <c r="I7639">
        <f t="shared" ref="I7639:I7657" si="955">H7639-H7638</f>
        <v>0</v>
      </c>
      <c r="J7639">
        <f>IF(I7639=0,0,1)</f>
        <v>0</v>
      </c>
      <c r="K7639">
        <f>J7639*Weighting!$W$7</f>
        <v>0</v>
      </c>
      <c r="M7639" s="14"/>
    </row>
    <row r="7640" spans="1:25" x14ac:dyDescent="0.25">
      <c r="A7640" s="32">
        <f>IF(Weighting!$P$8&gt;0,B7640,"")</f>
        <v>0.58299999999999996</v>
      </c>
      <c r="B7640">
        <f>Weighting!$C$8</f>
        <v>0.58299999999999996</v>
      </c>
      <c r="C7640">
        <f>Weighting!$F$8</f>
        <v>0</v>
      </c>
      <c r="D7640" t="b">
        <f>IF(C7640=1,'Data Transformation'!$G$3+0.5*'Data Transformation'!$W$25,IF(C7641=1,D7641-'Data Transformation'!$W$25,FALSE))</f>
        <v>0</v>
      </c>
      <c r="E7640" t="str">
        <f t="array" ref="E7640">IF(ISLOGICAL(D7640),"",FREQUENCY(IF('Data Transformation'!$B$425:$B$8425='Bin Analysis'!$B7635,'Data Transformation'!$G$425:$G$8425),D7640))</f>
        <v/>
      </c>
      <c r="F7640" t="str">
        <f t="shared" si="954"/>
        <v/>
      </c>
      <c r="G7640">
        <f>Weighting!$H$8</f>
        <v>0</v>
      </c>
      <c r="H7640">
        <f t="array" ref="H7640">FREQUENCY(IF('Data Transformation'!$B$4:$B$8425=B7635,'Data Transformation'!$G$4:$G$8425),'Bin Analysis'!$B7640)</f>
        <v>2073</v>
      </c>
      <c r="I7640">
        <f t="shared" si="955"/>
        <v>0</v>
      </c>
      <c r="J7640">
        <f t="shared" ref="J7640:J7657" si="956">IF(I7640=0,0,1)</f>
        <v>0</v>
      </c>
      <c r="K7640">
        <f>J7640*Weighting!$W$8</f>
        <v>0</v>
      </c>
      <c r="M7640" s="14"/>
    </row>
    <row r="7641" spans="1:25" x14ac:dyDescent="0.25">
      <c r="A7641" s="32">
        <f>IF(Weighting!$P$9&gt;0,B7641,"")</f>
        <v>0.71399999999999997</v>
      </c>
      <c r="B7641" s="50">
        <f>Weighting!$C$9</f>
        <v>0.71399999999999997</v>
      </c>
      <c r="C7641">
        <f>Weighting!$F$9</f>
        <v>0</v>
      </c>
      <c r="D7641" t="b">
        <f>IF(C7641=1,'Data Transformation'!$G$3+0.5*'Data Transformation'!$W$25,IF(C7642=1,D7642-'Data Transformation'!$W$25,FALSE))</f>
        <v>0</v>
      </c>
      <c r="E7641" t="str">
        <f t="array" ref="E7641">IF(ISLOGICAL(D7641),"",FREQUENCY(IF('Data Transformation'!$B$425:$B$8425='Bin Analysis'!$B7635,'Data Transformation'!$G$425:$G$8425),D7641))</f>
        <v/>
      </c>
      <c r="F7641" t="str">
        <f t="shared" si="954"/>
        <v/>
      </c>
      <c r="G7641">
        <f>Weighting!$H$9</f>
        <v>0</v>
      </c>
      <c r="H7641">
        <f t="array" ref="H7641">FREQUENCY(IF('Data Transformation'!$B$4:$B$8425=B7635,'Data Transformation'!$G$4:$G$8425),'Bin Analysis'!$B7641)</f>
        <v>2073</v>
      </c>
      <c r="I7641">
        <f t="shared" si="955"/>
        <v>0</v>
      </c>
      <c r="J7641">
        <f t="shared" si="956"/>
        <v>0</v>
      </c>
      <c r="K7641">
        <f>J7641*Weighting!$W$9</f>
        <v>0</v>
      </c>
      <c r="M7641" s="14"/>
    </row>
    <row r="7642" spans="1:25" x14ac:dyDescent="0.25">
      <c r="A7642" s="32">
        <f>IF(Weighting!$P$10&gt;0,B7642,"")</f>
        <v>0.84499999999999997</v>
      </c>
      <c r="B7642">
        <f>Weighting!$C$10</f>
        <v>0.84499999999999997</v>
      </c>
      <c r="C7642">
        <f>Weighting!$F$10</f>
        <v>0</v>
      </c>
      <c r="D7642" t="b">
        <f>IF(C7642=1,'Data Transformation'!$G$3+0.5*'Data Transformation'!$W$25,IF(C7643=1,D7643-'Data Transformation'!$W$25,FALSE))</f>
        <v>0</v>
      </c>
      <c r="E7642" t="str">
        <f t="array" ref="E7642">IF(ISLOGICAL(D7642),"",FREQUENCY(IF('Data Transformation'!$B$425:$B$8425='Bin Analysis'!$B7635,'Data Transformation'!$G$425:$G$8425),D7642))</f>
        <v/>
      </c>
      <c r="F7642" t="str">
        <f t="shared" si="954"/>
        <v/>
      </c>
      <c r="G7642">
        <f>Weighting!$H$10</f>
        <v>0</v>
      </c>
      <c r="H7642">
        <f t="array" ref="H7642">FREQUENCY(IF('Data Transformation'!$B$4:$B$8425=B7635,'Data Transformation'!$G$4:$G$8425),'Bin Analysis'!$B7642)</f>
        <v>2073</v>
      </c>
      <c r="I7642">
        <f t="shared" si="955"/>
        <v>0</v>
      </c>
      <c r="J7642">
        <f t="shared" si="956"/>
        <v>0</v>
      </c>
      <c r="K7642">
        <f>J7642*Weighting!$W$10</f>
        <v>0</v>
      </c>
      <c r="M7642" s="14"/>
    </row>
    <row r="7643" spans="1:25" x14ac:dyDescent="0.25">
      <c r="A7643" s="32">
        <f>IF(Weighting!$P$11&gt;0,B7643,"")</f>
        <v>0.97599999999999998</v>
      </c>
      <c r="B7643">
        <f>Weighting!$C$11</f>
        <v>0.97599999999999998</v>
      </c>
      <c r="C7643">
        <f>Weighting!$F$11</f>
        <v>0</v>
      </c>
      <c r="D7643">
        <f>IF(C7643=1,'Data Transformation'!$G$3+0.5*'Data Transformation'!$W$25,IF(C7644=1,D7644-'Data Transformation'!$W$25,FALSE))</f>
        <v>0.86899999999999999</v>
      </c>
      <c r="E7643">
        <f t="array" ref="E7643">IF(ISLOGICAL(D7643),"",FREQUENCY(IF('Data Transformation'!$B$425:$B$8425='Bin Analysis'!$B7635,'Data Transformation'!$G$425:$G$8425),D7643))</f>
        <v>2001</v>
      </c>
      <c r="F7643" t="e">
        <f t="shared" si="954"/>
        <v>#VALUE!</v>
      </c>
      <c r="G7643">
        <f>Weighting!$H$11</f>
        <v>0</v>
      </c>
      <c r="H7643">
        <f t="array" ref="H7643">FREQUENCY(IF('Data Transformation'!$B$4:$B$8425=B7635,'Data Transformation'!$G$4:$G$8425),'Bin Analysis'!$B7643)</f>
        <v>2073</v>
      </c>
      <c r="I7643">
        <f t="shared" si="955"/>
        <v>0</v>
      </c>
      <c r="J7643">
        <f t="shared" si="956"/>
        <v>0</v>
      </c>
      <c r="K7643">
        <f>J7643*Weighting!$W$11</f>
        <v>0</v>
      </c>
      <c r="M7643" s="14"/>
    </row>
    <row r="7644" spans="1:25" x14ac:dyDescent="0.25">
      <c r="A7644" s="32">
        <f>IF(Weighting!$P$12&gt;0,B7644,"")</f>
        <v>1.107</v>
      </c>
      <c r="B7644">
        <f>Weighting!$C$12</f>
        <v>1.107</v>
      </c>
      <c r="C7644">
        <f>Weighting!$F$12</f>
        <v>1</v>
      </c>
      <c r="D7644">
        <f>IF(C7644=1,'Data Transformation'!$G$3+0.5*'Data Transformation'!$W$25,IF(C7645=1,D7645-'Data Transformation'!$W$25,FALSE))</f>
        <v>1.131</v>
      </c>
      <c r="E7644">
        <f t="array" ref="E7644">IF(ISLOGICAL(D7644),"",FREQUENCY(IF('Data Transformation'!$B$425:$B$8425='Bin Analysis'!$B7635,'Data Transformation'!$G$425:$G$8425),D7644))</f>
        <v>2001</v>
      </c>
      <c r="F7644">
        <f t="shared" si="954"/>
        <v>0</v>
      </c>
      <c r="G7644">
        <f>Weighting!$H$12</f>
        <v>0</v>
      </c>
      <c r="H7644">
        <f t="array" ref="H7644">FREQUENCY(IF('Data Transformation'!$B$4:$B$8425=B7635,'Data Transformation'!$G$4:$G$8425),'Bin Analysis'!$B7644)</f>
        <v>2073</v>
      </c>
      <c r="I7644">
        <f t="shared" si="955"/>
        <v>0</v>
      </c>
      <c r="J7644">
        <f t="shared" si="956"/>
        <v>0</v>
      </c>
      <c r="K7644">
        <f>J7644*Weighting!$W$12</f>
        <v>0</v>
      </c>
      <c r="M7644" s="14"/>
    </row>
    <row r="7645" spans="1:25" x14ac:dyDescent="0.25">
      <c r="A7645" s="32">
        <f>IF(Weighting!$P$13&gt;0,B7645,"")</f>
        <v>1.238</v>
      </c>
      <c r="B7645">
        <f>Weighting!$C$13</f>
        <v>1.238</v>
      </c>
      <c r="C7645">
        <f>Weighting!$F$13</f>
        <v>0</v>
      </c>
      <c r="D7645" t="b">
        <f>IF(C7645=1,'Data Transformation'!$G$3+0.5*'Data Transformation'!$W$25,IF(C7646=1,D7646-'Data Transformation'!$W$25,FALSE))</f>
        <v>0</v>
      </c>
      <c r="E7645" t="str">
        <f t="array" ref="E7645">IF(ISLOGICAL(D7645),"",FREQUENCY(IF('Data Transformation'!$B$425:$B$8425='Bin Analysis'!$B7635,'Data Transformation'!$G$425:$G$8425),D7645))</f>
        <v/>
      </c>
      <c r="F7645" t="str">
        <f t="shared" si="954"/>
        <v/>
      </c>
      <c r="G7645">
        <f>Weighting!$H$13</f>
        <v>0</v>
      </c>
      <c r="H7645">
        <f t="array" ref="H7645">FREQUENCY(IF('Data Transformation'!$B$4:$B$8425=B7635,'Data Transformation'!$G$4:$G$8425),'Bin Analysis'!$B7645)</f>
        <v>2073</v>
      </c>
      <c r="I7645">
        <f t="shared" si="955"/>
        <v>0</v>
      </c>
      <c r="J7645">
        <f t="shared" si="956"/>
        <v>0</v>
      </c>
      <c r="K7645">
        <f>J7645*Weighting!$W$13</f>
        <v>0</v>
      </c>
      <c r="M7645" s="14"/>
    </row>
    <row r="7646" spans="1:25" x14ac:dyDescent="0.25">
      <c r="A7646" s="32">
        <f>IF(Weighting!$P$14&gt;0,B7646,"")</f>
        <v>1.369</v>
      </c>
      <c r="B7646">
        <f>Weighting!$C$14</f>
        <v>1.369</v>
      </c>
      <c r="C7646">
        <f>Weighting!$F$14</f>
        <v>0</v>
      </c>
      <c r="D7646" t="b">
        <f>IF(C7646=1,'Data Transformation'!$G$3+0.5*'Data Transformation'!$W$25,IF(C7647=1,D7647-'Data Transformation'!$W$25,FALSE))</f>
        <v>0</v>
      </c>
      <c r="E7646" t="str">
        <f t="array" ref="E7646">IF(ISLOGICAL(D7646),"",FREQUENCY(IF('Data Transformation'!$B$425:$B$8425='Bin Analysis'!$B7635,'Data Transformation'!$G$425:$G$8425),D7646))</f>
        <v/>
      </c>
      <c r="F7646" t="str">
        <f t="shared" si="954"/>
        <v/>
      </c>
      <c r="G7646">
        <f>Weighting!$H$14</f>
        <v>0</v>
      </c>
      <c r="H7646">
        <f t="array" ref="H7646">FREQUENCY(IF('Data Transformation'!$B$4:$B$8425=B7635,'Data Transformation'!$G$4:$G$8425),'Bin Analysis'!$B7646)</f>
        <v>2073</v>
      </c>
      <c r="I7646">
        <f t="shared" si="955"/>
        <v>0</v>
      </c>
      <c r="J7646">
        <f t="shared" si="956"/>
        <v>0</v>
      </c>
      <c r="K7646">
        <f>J7646*Weighting!$W$14</f>
        <v>0</v>
      </c>
      <c r="M7646" s="14"/>
    </row>
    <row r="7647" spans="1:25" x14ac:dyDescent="0.25">
      <c r="A7647" s="32">
        <f>IF(Weighting!$P$15&gt;0,B7647,"")</f>
        <v>1.5000009999999999</v>
      </c>
      <c r="B7647">
        <f>Weighting!$C$15</f>
        <v>1.5000009999999999</v>
      </c>
      <c r="C7647">
        <f>Weighting!$F$15</f>
        <v>0</v>
      </c>
      <c r="D7647" t="b">
        <f>IF(C7647=1,'Data Transformation'!$G$3+0.5*'Data Transformation'!$W$25,IF(C7648=1,D7648-'Data Transformation'!$W$25,FALSE))</f>
        <v>0</v>
      </c>
      <c r="E7647" t="str">
        <f t="array" ref="E7647">IF(ISLOGICAL(D7647),"",FREQUENCY(IF('Data Transformation'!$B$425:$B$8425='Bin Analysis'!$B7635,'Data Transformation'!$G$425:$G$8425),D7647))</f>
        <v/>
      </c>
      <c r="F7647" t="str">
        <f t="shared" si="954"/>
        <v/>
      </c>
      <c r="G7647">
        <f>Weighting!$H$15</f>
        <v>0</v>
      </c>
      <c r="H7647">
        <f t="array" ref="H7647">FREQUENCY(IF('Data Transformation'!$B$4:$B$8425=B7635,'Data Transformation'!$G$4:$G$8425),'Bin Analysis'!$B7647)</f>
        <v>2073</v>
      </c>
      <c r="I7647">
        <f t="shared" si="955"/>
        <v>0</v>
      </c>
      <c r="J7647">
        <f t="shared" si="956"/>
        <v>0</v>
      </c>
      <c r="K7647">
        <f>J7647*Weighting!$W$15</f>
        <v>0</v>
      </c>
      <c r="M7647" s="14"/>
    </row>
    <row r="7648" spans="1:25" x14ac:dyDescent="0.25">
      <c r="A7648" s="32" t="str">
        <f>IF(Weighting!$P$16&gt;0,B7648,"")</f>
        <v/>
      </c>
      <c r="B7648">
        <f>Weighting!$C$16</f>
        <v>1.631</v>
      </c>
      <c r="C7648">
        <f>Weighting!$F$16</f>
        <v>0</v>
      </c>
      <c r="D7648" t="b">
        <f>IF(C7648=1,'Data Transformation'!$G$3+0.5*'Data Transformation'!$W$25,IF(C7649=1,D7649-'Data Transformation'!$W$25,FALSE))</f>
        <v>0</v>
      </c>
      <c r="E7648" t="str">
        <f t="array" ref="E7648">IF(ISLOGICAL(D7648),"",FREQUENCY(IF('Data Transformation'!$B$425:$B$8425='Bin Analysis'!$B7635,'Data Transformation'!$G$425:$G$8425),D7648))</f>
        <v/>
      </c>
      <c r="F7648" t="str">
        <f t="shared" si="954"/>
        <v/>
      </c>
      <c r="G7648">
        <f>Weighting!$H$16</f>
        <v>0</v>
      </c>
      <c r="H7648">
        <f t="array" ref="H7648">FREQUENCY(IF('Data Transformation'!$B$4:$B$8425=B7635,'Data Transformation'!$G$4:$G$8425),'Bin Analysis'!$B7648)</f>
        <v>2073</v>
      </c>
      <c r="I7648">
        <f t="shared" si="955"/>
        <v>0</v>
      </c>
      <c r="J7648">
        <f t="shared" si="956"/>
        <v>0</v>
      </c>
      <c r="K7648">
        <f>J7648*Weighting!$W$16</f>
        <v>0</v>
      </c>
      <c r="M7648" s="14"/>
    </row>
    <row r="7649" spans="1:25" x14ac:dyDescent="0.25">
      <c r="A7649" s="32" t="str">
        <f>IF(Weighting!$P$17&gt;0,B7649,"")</f>
        <v/>
      </c>
      <c r="B7649">
        <f>Weighting!$C$17</f>
        <v>1.762</v>
      </c>
      <c r="C7649">
        <f>Weighting!$F$17</f>
        <v>0</v>
      </c>
      <c r="D7649" t="b">
        <f>IF(C7649=1,'Data Transformation'!$G$3+0.5*'Data Transformation'!$W$25,IF(C7650=1,D7650-'Data Transformation'!$W$25,FALSE))</f>
        <v>0</v>
      </c>
      <c r="E7649" t="str">
        <f t="array" ref="E7649">IF(ISLOGICAL(D7649),"",FREQUENCY(IF('Data Transformation'!$B$425:$B$8425='Bin Analysis'!$B7635,'Data Transformation'!$G$425:$G$8425),D7649))</f>
        <v/>
      </c>
      <c r="F7649" t="str">
        <f t="shared" si="954"/>
        <v/>
      </c>
      <c r="G7649">
        <f>Weighting!$H$17</f>
        <v>0</v>
      </c>
      <c r="H7649">
        <f t="array" ref="H7649">FREQUENCY(IF('Data Transformation'!$B$4:$B$8425=B7635,'Data Transformation'!$G$4:$G$8425),'Bin Analysis'!$B7649)</f>
        <v>2073</v>
      </c>
      <c r="I7649">
        <f t="shared" si="955"/>
        <v>0</v>
      </c>
      <c r="J7649">
        <f t="shared" si="956"/>
        <v>0</v>
      </c>
      <c r="K7649">
        <f>J7649*Weighting!$W$17</f>
        <v>0</v>
      </c>
      <c r="M7649" s="14"/>
    </row>
    <row r="7650" spans="1:25" x14ac:dyDescent="0.25">
      <c r="A7650" s="32" t="str">
        <f>IF(Weighting!$P$18&gt;0,B7650,"")</f>
        <v/>
      </c>
      <c r="B7650">
        <f>Weighting!$C$18</f>
        <v>1.893</v>
      </c>
      <c r="C7650">
        <f>Weighting!$F$18</f>
        <v>0</v>
      </c>
      <c r="D7650" t="b">
        <f>IF(C7650=1,'Data Transformation'!$G$3+0.5*'Data Transformation'!$W$25,IF(C7651=1,D7651-'Data Transformation'!$W$25,FALSE))</f>
        <v>0</v>
      </c>
      <c r="E7650" t="str">
        <f t="array" ref="E7650">IF(ISLOGICAL(D7650),"",FREQUENCY(IF('Data Transformation'!$B$425:$B$8425='Bin Analysis'!$B7635,'Data Transformation'!$G$425:$G$8425),D7650))</f>
        <v/>
      </c>
      <c r="F7650" t="str">
        <f t="shared" si="954"/>
        <v/>
      </c>
      <c r="G7650">
        <f>Weighting!$H$18</f>
        <v>0</v>
      </c>
      <c r="H7650">
        <f t="array" ref="H7650">FREQUENCY(IF('Data Transformation'!$B$4:$B$8425=B7635,'Data Transformation'!$G$4:$G$8425),'Bin Analysis'!$B7650)</f>
        <v>2073</v>
      </c>
      <c r="I7650">
        <f t="shared" si="955"/>
        <v>0</v>
      </c>
      <c r="J7650">
        <f t="shared" si="956"/>
        <v>0</v>
      </c>
      <c r="K7650">
        <f>J7650*Weighting!$W$18</f>
        <v>0</v>
      </c>
      <c r="M7650" s="14"/>
    </row>
    <row r="7651" spans="1:25" x14ac:dyDescent="0.25">
      <c r="A7651" s="32" t="str">
        <f>IF(Weighting!$P$19&gt;0,B7651,"")</f>
        <v/>
      </c>
      <c r="B7651">
        <f>Weighting!$C$19</f>
        <v>2.024</v>
      </c>
      <c r="C7651">
        <f>Weighting!$F$19</f>
        <v>0</v>
      </c>
      <c r="D7651" t="b">
        <f>IF(C7651=1,'Data Transformation'!$G$3+0.5*'Data Transformation'!$W$25,IF(C7652=1,D7652-'Data Transformation'!$W$25,FALSE))</f>
        <v>0</v>
      </c>
      <c r="E7651" t="str">
        <f t="array" ref="E7651">IF(ISLOGICAL(D7651),"",FREQUENCY(IF('Data Transformation'!$B$425:$B$8425='Bin Analysis'!$B7635,'Data Transformation'!$G$425:$G$8425),D7651))</f>
        <v/>
      </c>
      <c r="F7651" t="str">
        <f t="shared" si="954"/>
        <v/>
      </c>
      <c r="G7651">
        <f>Weighting!$H$19</f>
        <v>0</v>
      </c>
      <c r="H7651">
        <f t="array" ref="H7651">FREQUENCY(IF('Data Transformation'!$B$4:$B$8425=B7635,'Data Transformation'!$G$4:$G$8425),'Bin Analysis'!$B7651)</f>
        <v>2073</v>
      </c>
      <c r="I7651">
        <f t="shared" si="955"/>
        <v>0</v>
      </c>
      <c r="J7651">
        <f t="shared" si="956"/>
        <v>0</v>
      </c>
      <c r="K7651">
        <f>J7651*Weighting!$W$19</f>
        <v>0</v>
      </c>
      <c r="M7651" s="14"/>
    </row>
    <row r="7652" spans="1:25" x14ac:dyDescent="0.25">
      <c r="A7652" s="32" t="str">
        <f>IF(Weighting!$P$20&gt;0,B7652,"")</f>
        <v/>
      </c>
      <c r="B7652">
        <f>Weighting!$C$20</f>
        <v>2.1550000000000002</v>
      </c>
      <c r="C7652">
        <f>Weighting!$F$20</f>
        <v>0</v>
      </c>
      <c r="D7652" t="b">
        <f>IF(C7652=1,'Data Transformation'!$G$3+0.5*'Data Transformation'!$W$25,IF(C7653=1,D7653-'Data Transformation'!$W$25,FALSE))</f>
        <v>0</v>
      </c>
      <c r="E7652" t="str">
        <f t="array" ref="E7652">IF(ISLOGICAL(D7652),"",FREQUENCY(IF('Data Transformation'!$B$425:$B$8425='Bin Analysis'!$B7635,'Data Transformation'!$G$425:$G$8425),D7652))</f>
        <v/>
      </c>
      <c r="F7652" t="str">
        <f t="shared" si="954"/>
        <v/>
      </c>
      <c r="G7652">
        <f>Weighting!$H$20</f>
        <v>0</v>
      </c>
      <c r="H7652">
        <f t="array" ref="H7652">FREQUENCY(IF('Data Transformation'!$B$4:$B$8425=B7635,'Data Transformation'!$G$4:$G$8425),'Bin Analysis'!$B7652)</f>
        <v>2073</v>
      </c>
      <c r="I7652">
        <f t="shared" si="955"/>
        <v>0</v>
      </c>
      <c r="J7652">
        <f t="shared" si="956"/>
        <v>0</v>
      </c>
      <c r="K7652">
        <f>J7652*Weighting!$W$20</f>
        <v>0</v>
      </c>
      <c r="M7652" s="14"/>
    </row>
    <row r="7653" spans="1:25" x14ac:dyDescent="0.25">
      <c r="A7653" s="32" t="str">
        <f>IF(Weighting!$P$21&gt;0,B7653,"")</f>
        <v/>
      </c>
      <c r="B7653">
        <f>Weighting!$C$21</f>
        <v>2.2860000000000005</v>
      </c>
      <c r="C7653">
        <f>Weighting!$F$21</f>
        <v>0</v>
      </c>
      <c r="D7653" t="b">
        <f>IF(C7653=1,'Data Transformation'!$G$3+0.5*'Data Transformation'!$W$25,IF(C7654=1,D7654-'Data Transformation'!$W$25,FALSE))</f>
        <v>0</v>
      </c>
      <c r="E7653" t="str">
        <f t="array" ref="E7653">IF(ISLOGICAL(D7653),"",FREQUENCY(IF('Data Transformation'!$B$425:$B$8425='Bin Analysis'!$B7635,'Data Transformation'!$G$425:$G$8425),D7653))</f>
        <v/>
      </c>
      <c r="F7653" t="str">
        <f t="shared" si="954"/>
        <v/>
      </c>
      <c r="G7653">
        <f>Weighting!$H$21</f>
        <v>0</v>
      </c>
      <c r="H7653">
        <f t="array" ref="H7653">FREQUENCY(IF('Data Transformation'!$B$4:$B$8425=B7635,'Data Transformation'!$G$4:$G$8425),'Bin Analysis'!$B7653)</f>
        <v>2073</v>
      </c>
      <c r="I7653">
        <f t="shared" si="955"/>
        <v>0</v>
      </c>
      <c r="J7653">
        <f t="shared" si="956"/>
        <v>0</v>
      </c>
      <c r="K7653">
        <f>J7653*Weighting!$W$21</f>
        <v>0</v>
      </c>
      <c r="M7653" s="14"/>
    </row>
    <row r="7654" spans="1:25" x14ac:dyDescent="0.25">
      <c r="A7654" s="32" t="str">
        <f>IF(Weighting!$P$22&gt;0,B7654,"")</f>
        <v/>
      </c>
      <c r="B7654">
        <f>Weighting!$C$22</f>
        <v>2.4170000000000007</v>
      </c>
      <c r="C7654">
        <f>Weighting!$F$22</f>
        <v>0</v>
      </c>
      <c r="D7654" t="b">
        <f>IF(C7654=1,'Data Transformation'!$G$3+0.5*'Data Transformation'!$W$25,IF(C7655=1,D7655-'Data Transformation'!$W$25,FALSE))</f>
        <v>0</v>
      </c>
      <c r="E7654" t="str">
        <f t="array" ref="E7654">IF(ISLOGICAL(D7654),"",FREQUENCY(IF('Data Transformation'!$B$425:$B$8425='Bin Analysis'!$B7635,'Data Transformation'!$G$425:$G$8425),D7654))</f>
        <v/>
      </c>
      <c r="F7654" t="str">
        <f t="shared" si="954"/>
        <v/>
      </c>
      <c r="G7654">
        <f>Weighting!$H$22</f>
        <v>0</v>
      </c>
      <c r="H7654">
        <f t="array" ref="H7654">FREQUENCY(IF('Data Transformation'!$B$4:$B$8425=B7635,'Data Transformation'!$G$4:$G$8425),'Bin Analysis'!$B7654)</f>
        <v>2073</v>
      </c>
      <c r="I7654">
        <f t="shared" si="955"/>
        <v>0</v>
      </c>
      <c r="J7654">
        <f t="shared" si="956"/>
        <v>0</v>
      </c>
      <c r="K7654">
        <f>J7654*Weighting!$W$22</f>
        <v>0</v>
      </c>
      <c r="M7654" s="14"/>
    </row>
    <row r="7655" spans="1:25" x14ac:dyDescent="0.25">
      <c r="A7655" s="32" t="str">
        <f>IF(Weighting!$P$23&gt;0,B7655,"")</f>
        <v/>
      </c>
      <c r="B7655">
        <f>Weighting!$C$23</f>
        <v>2.5480000000000009</v>
      </c>
      <c r="C7655">
        <f>Weighting!$F$23</f>
        <v>0</v>
      </c>
      <c r="D7655" t="b">
        <f>IF(C7655=1,'Data Transformation'!$G$3+0.5*'Data Transformation'!$W$25,IF(C7656=1,D7656-'Data Transformation'!$W$25,FALSE))</f>
        <v>0</v>
      </c>
      <c r="E7655" t="str">
        <f t="array" ref="E7655">IF(ISLOGICAL(D7655),"",FREQUENCY(IF('Data Transformation'!$B$425:$B$8425='Bin Analysis'!$B7635,'Data Transformation'!$G$425:$G$8425),D7655))</f>
        <v/>
      </c>
      <c r="F7655" t="str">
        <f t="shared" si="954"/>
        <v/>
      </c>
      <c r="G7655">
        <f>Weighting!$H$23</f>
        <v>0</v>
      </c>
      <c r="H7655">
        <f t="array" ref="H7655">FREQUENCY(IF('Data Transformation'!$B$4:$B$8425=B7635,'Data Transformation'!$G$4:$G$8425),'Bin Analysis'!$B7655)</f>
        <v>2073</v>
      </c>
      <c r="I7655">
        <f t="shared" si="955"/>
        <v>0</v>
      </c>
      <c r="J7655">
        <f t="shared" si="956"/>
        <v>0</v>
      </c>
      <c r="K7655">
        <f>J7655*Weighting!$W$23</f>
        <v>0</v>
      </c>
      <c r="M7655" s="14"/>
    </row>
    <row r="7656" spans="1:25" x14ac:dyDescent="0.25">
      <c r="A7656" s="32" t="str">
        <f>IF(Weighting!$P$24&gt;0,B7656,"")</f>
        <v/>
      </c>
      <c r="B7656">
        <f>Weighting!$C$24</f>
        <v>2.6790000000000012</v>
      </c>
      <c r="C7656">
        <f>Weighting!$F$24</f>
        <v>0</v>
      </c>
      <c r="D7656" t="b">
        <f>IF(C7656=1,'Data Transformation'!$G$3+0.5*'Data Transformation'!$W$25,IF(C7657=1,D7657-'Data Transformation'!$W$25,FALSE))</f>
        <v>0</v>
      </c>
      <c r="E7656" t="str">
        <f t="array" ref="E7656">IF(ISLOGICAL(D7656),"",FREQUENCY(IF('Data Transformation'!$B$425:$B$8425='Bin Analysis'!$B7635,'Data Transformation'!$G$425:$G$8425),D7656))</f>
        <v/>
      </c>
      <c r="F7656" t="str">
        <f t="shared" si="954"/>
        <v/>
      </c>
      <c r="G7656">
        <f>Weighting!$H$24</f>
        <v>0</v>
      </c>
      <c r="H7656">
        <f t="array" ref="H7656">FREQUENCY(IF('Data Transformation'!$B$4:$B$8425=B7635,'Data Transformation'!$G$4:$G$8425),'Bin Analysis'!$B7656)</f>
        <v>2073</v>
      </c>
      <c r="I7656">
        <f t="shared" si="955"/>
        <v>0</v>
      </c>
      <c r="J7656">
        <f t="shared" si="956"/>
        <v>0</v>
      </c>
      <c r="K7656">
        <f>J7656*Weighting!$W$24</f>
        <v>0</v>
      </c>
      <c r="M7656" s="14"/>
    </row>
    <row r="7657" spans="1:25" x14ac:dyDescent="0.25">
      <c r="A7657" s="32" t="str">
        <f>IF(Weighting!$P$25&gt;0,B7657,"")</f>
        <v/>
      </c>
      <c r="B7657">
        <f>Weighting!$C$25</f>
        <v>2.8100000000000014</v>
      </c>
      <c r="C7657">
        <f>Weighting!$F$25</f>
        <v>0</v>
      </c>
      <c r="D7657" t="b">
        <f>IF(C7657=1,'Data Transformation'!$G$3+0.5*'Data Transformation'!$W$25,IF(C7658=1,D7658-'Data Transformation'!$W$25,FALSE))</f>
        <v>0</v>
      </c>
      <c r="E7657" t="str">
        <f t="array" ref="E7657">IF(ISLOGICAL(D7657),"",FREQUENCY(IF('Data Transformation'!$B$425:$B$8425='Bin Analysis'!$B7635,'Data Transformation'!$G$425:$G$8425),D7657))</f>
        <v/>
      </c>
      <c r="F7657" t="str">
        <f t="shared" si="954"/>
        <v/>
      </c>
      <c r="G7657">
        <f>Weighting!$H$25</f>
        <v>0</v>
      </c>
      <c r="H7657">
        <f t="array" ref="H7657">FREQUENCY(IF('Data Transformation'!$B$4:$B$8425=B7635,'Data Transformation'!$G$4:$G$8425),'Bin Analysis'!$B7657)</f>
        <v>2073</v>
      </c>
      <c r="I7657">
        <f t="shared" si="955"/>
        <v>0</v>
      </c>
      <c r="J7657">
        <f t="shared" si="956"/>
        <v>0</v>
      </c>
      <c r="K7657">
        <f>J7657*Weighting!$W$25</f>
        <v>0</v>
      </c>
      <c r="M7657" s="14"/>
    </row>
    <row r="7658" spans="1:25" x14ac:dyDescent="0.25">
      <c r="O7658"/>
      <c r="P7658"/>
      <c r="Q7658"/>
      <c r="R7658"/>
    </row>
    <row r="7659" spans="1:25" ht="23.25" x14ac:dyDescent="0.35">
      <c r="A7659" s="21" t="s">
        <v>0</v>
      </c>
      <c r="B7659" s="21" t="str">
        <f>IFERROR(VLOOKUP(C7659,'Data Transformation'!$L$6:$M$426,2,FALSE),"")</f>
        <v/>
      </c>
      <c r="C7659" s="21">
        <f>C7635+1</f>
        <v>319</v>
      </c>
      <c r="D7659" s="21"/>
      <c r="E7659" s="21"/>
      <c r="F7659" s="21"/>
      <c r="G7659" s="21"/>
      <c r="H7659" s="22"/>
      <c r="I7659" s="22"/>
      <c r="J7659" s="22"/>
      <c r="K7659" s="21"/>
      <c r="L7659" s="21" t="str">
        <f>B7659</f>
        <v/>
      </c>
      <c r="M7659" s="23" t="e">
        <f>INDEX('Data Transformation'!$O$4:$O$424,MATCH($B7659,'Data Transformation'!$M$4:$M$424,0),MATCH($M$2,'Data Transformation'!$O$3,0))</f>
        <v>#N/A</v>
      </c>
      <c r="N7659" s="27" t="e">
        <f>IF('Input and Summary Results'!$J$16="minimum",'Bin Analysis'!X7660/(M7659-1),'Bin Analysis'!Y7659/('Bin Analysis'!M7659-1))</f>
        <v>#N/A</v>
      </c>
      <c r="O7659" s="27" t="e">
        <f>IF(M7659=FALSE,NA(),(VLOOKUP(1,C7662:K7681,4,FALSE))/(M7659-1))</f>
        <v>#N/A</v>
      </c>
      <c r="P7659" s="27" t="e">
        <f>IF(M7659=FALSE,NA(),SUM(J7662:J7681)/Weighting!$S$5)</f>
        <v>#N/A</v>
      </c>
      <c r="Q7659" s="27" t="e">
        <f>IF(M7659=FALSE,NA(),SUM(K7662:K7681)/Weighting!$S$6)</f>
        <v>#N/A</v>
      </c>
      <c r="R7659" s="27" t="e">
        <f>IF(M7659=FALSE,NA(),(VLOOKUP(1,G7662:K7681,3,FALSE))/(M7659-1))</f>
        <v>#N/A</v>
      </c>
      <c r="S7659" s="22" t="e">
        <f>IF(M7659=FALSE,NA(),IF(SUM(J7662:J7681)=2,"yes","no"))</f>
        <v>#N/A</v>
      </c>
      <c r="X7659" s="2" cm="2">
        <f t="array" ref="X7659:X7660">FREQUENCY(IF('Data Transformation'!$B$425:$B$6424='Bin Analysis'!L7659,'Data Transformation'!$G$425:$G$6424),'Data Transformation'!$U$11)</f>
        <v>0</v>
      </c>
      <c r="Y7659" s="2" cm="2">
        <f t="array" ref="Y7659:Y7660">FREQUENCY(IF('Data Transformation'!$B$425:$B$6424='Bin Analysis'!L7659,'Data Transformation'!$G$425:$G$6424),'Data Transformation'!$U$12)</f>
        <v>0</v>
      </c>
    </row>
    <row r="7660" spans="1:25" x14ac:dyDescent="0.25">
      <c r="A7660" s="14" t="s">
        <v>66</v>
      </c>
      <c r="B7660" t="s">
        <v>47</v>
      </c>
      <c r="C7660" t="s">
        <v>5</v>
      </c>
      <c r="D7660" t="s">
        <v>99</v>
      </c>
      <c r="E7660" t="s">
        <v>100</v>
      </c>
      <c r="F7660" t="s">
        <v>101</v>
      </c>
      <c r="G7660" t="s">
        <v>69</v>
      </c>
      <c r="H7660" t="s">
        <v>31</v>
      </c>
      <c r="I7660" t="s">
        <v>32</v>
      </c>
      <c r="J7660" t="s">
        <v>46</v>
      </c>
      <c r="K7660" s="14" t="s">
        <v>45</v>
      </c>
      <c r="M7660" s="14"/>
      <c r="X7660" s="2">
        <v>0</v>
      </c>
      <c r="Y7660" s="2">
        <v>0</v>
      </c>
    </row>
    <row r="7661" spans="1:25" x14ac:dyDescent="0.25">
      <c r="A7661" s="32"/>
      <c r="D7661" t="b">
        <f>IF(C7661=1,'Data Transformation'!$G$3+0.5*'Data Transformation'!$W$25,IF(C7662=1,D7662-'Data Transformation'!$W$25,FALSE))</f>
        <v>0</v>
      </c>
      <c r="E7661" t="str">
        <f t="array" ref="E7661">IF(ISLOGICAL(D7661),"",FREQUENCY(IF('Data Transformation'!$B$425:$B$8425='Bin Analysis'!$B7659,'Data Transformation'!$G$425:$G$8425),D7661))</f>
        <v/>
      </c>
      <c r="F7661" t="str">
        <f>IF(ISLOGICAL(D7661),"",E7661-E7660)</f>
        <v/>
      </c>
      <c r="M7661" s="14"/>
    </row>
    <row r="7662" spans="1:25" x14ac:dyDescent="0.25">
      <c r="A7662" s="32">
        <f>IF(Weighting!$P$6&gt;0,B7662,"")</f>
        <v>0.32100000000000001</v>
      </c>
      <c r="B7662">
        <f>Weighting!$C$6</f>
        <v>0.32100000000000001</v>
      </c>
      <c r="C7662">
        <f>Weighting!$F$6</f>
        <v>0</v>
      </c>
      <c r="D7662" t="b">
        <f>IF(C7662=1,'Data Transformation'!$G$3+0.5*'Data Transformation'!$W$25,IF(C7663=1,D7663-'Data Transformation'!$W$25,FALSE))</f>
        <v>0</v>
      </c>
      <c r="E7662" t="str">
        <f t="array" ref="E7662">IF(ISLOGICAL(D7662),"",FREQUENCY(IF('Data Transformation'!$B$425:$B$8425='Bin Analysis'!$B7659,'Data Transformation'!$G$425:$G$8425),D7662))</f>
        <v/>
      </c>
      <c r="F7662" t="str">
        <f>IF(ISLOGICAL(D7662),"",E7662-E7661)</f>
        <v/>
      </c>
      <c r="G7662">
        <f>Weighting!$H$6</f>
        <v>1</v>
      </c>
      <c r="H7662">
        <f t="array" ref="H7662">FREQUENCY(IF('Data Transformation'!$B$4:$B$8425=B7659,'Data Transformation'!$G$4:$G$8425),'Bin Analysis'!$B7662)</f>
        <v>2073</v>
      </c>
      <c r="I7662">
        <f>H7662-H7661</f>
        <v>2073</v>
      </c>
      <c r="J7662">
        <f>IF(I7662=0,0,1)</f>
        <v>1</v>
      </c>
      <c r="K7662">
        <f>J7662*Weighting!$W$6</f>
        <v>1</v>
      </c>
      <c r="M7662" s="14"/>
    </row>
    <row r="7663" spans="1:25" x14ac:dyDescent="0.25">
      <c r="A7663" s="32">
        <f>IF(Weighting!$P$7&gt;0,B7663,"")</f>
        <v>0.45200000000000001</v>
      </c>
      <c r="B7663">
        <f>Weighting!$C$7</f>
        <v>0.45200000000000001</v>
      </c>
      <c r="C7663">
        <f>Weighting!$F$7</f>
        <v>0</v>
      </c>
      <c r="D7663" t="b">
        <f>IF(C7663=1,'Data Transformation'!$G$3+0.5*'Data Transformation'!$W$25,IF(C7664=1,D7664-'Data Transformation'!$W$25,FALSE))</f>
        <v>0</v>
      </c>
      <c r="E7663" t="str">
        <f t="array" ref="E7663">IF(ISLOGICAL(D7663),"",FREQUENCY(IF('Data Transformation'!$B$425:$B$8425='Bin Analysis'!$B7659,'Data Transformation'!$G$425:$G$8425),D7663))</f>
        <v/>
      </c>
      <c r="F7663" t="str">
        <f t="shared" ref="F7663:F7681" si="957">IF(ISLOGICAL(D7663),"",E7663-E7662)</f>
        <v/>
      </c>
      <c r="G7663">
        <f>Weighting!$H$7</f>
        <v>0</v>
      </c>
      <c r="H7663">
        <f t="array" ref="H7663">FREQUENCY(IF('Data Transformation'!$B$4:$B$8425=B7659,'Data Transformation'!$G$4:$G$8425),'Bin Analysis'!$B7663)</f>
        <v>2073</v>
      </c>
      <c r="I7663">
        <f t="shared" ref="I7663:I7681" si="958">H7663-H7662</f>
        <v>0</v>
      </c>
      <c r="J7663">
        <f>IF(I7663=0,0,1)</f>
        <v>0</v>
      </c>
      <c r="K7663">
        <f>J7663*Weighting!$W$7</f>
        <v>0</v>
      </c>
      <c r="M7663" s="14"/>
    </row>
    <row r="7664" spans="1:25" x14ac:dyDescent="0.25">
      <c r="A7664" s="32">
        <f>IF(Weighting!$P$8&gt;0,B7664,"")</f>
        <v>0.58299999999999996</v>
      </c>
      <c r="B7664">
        <f>Weighting!$C$8</f>
        <v>0.58299999999999996</v>
      </c>
      <c r="C7664">
        <f>Weighting!$F$8</f>
        <v>0</v>
      </c>
      <c r="D7664" t="b">
        <f>IF(C7664=1,'Data Transformation'!$G$3+0.5*'Data Transformation'!$W$25,IF(C7665=1,D7665-'Data Transformation'!$W$25,FALSE))</f>
        <v>0</v>
      </c>
      <c r="E7664" t="str">
        <f t="array" ref="E7664">IF(ISLOGICAL(D7664),"",FREQUENCY(IF('Data Transformation'!$B$425:$B$8425='Bin Analysis'!$B7659,'Data Transformation'!$G$425:$G$8425),D7664))</f>
        <v/>
      </c>
      <c r="F7664" t="str">
        <f t="shared" si="957"/>
        <v/>
      </c>
      <c r="G7664">
        <f>Weighting!$H$8</f>
        <v>0</v>
      </c>
      <c r="H7664">
        <f t="array" ref="H7664">FREQUENCY(IF('Data Transformation'!$B$4:$B$8425=B7659,'Data Transformation'!$G$4:$G$8425),'Bin Analysis'!$B7664)</f>
        <v>2073</v>
      </c>
      <c r="I7664">
        <f t="shared" si="958"/>
        <v>0</v>
      </c>
      <c r="J7664">
        <f t="shared" ref="J7664:J7681" si="959">IF(I7664=0,0,1)</f>
        <v>0</v>
      </c>
      <c r="K7664">
        <f>J7664*Weighting!$W$8</f>
        <v>0</v>
      </c>
      <c r="M7664" s="14"/>
    </row>
    <row r="7665" spans="1:13" x14ac:dyDescent="0.25">
      <c r="A7665" s="32">
        <f>IF(Weighting!$P$9&gt;0,B7665,"")</f>
        <v>0.71399999999999997</v>
      </c>
      <c r="B7665" s="50">
        <f>Weighting!$C$9</f>
        <v>0.71399999999999997</v>
      </c>
      <c r="C7665">
        <f>Weighting!$F$9</f>
        <v>0</v>
      </c>
      <c r="D7665" t="b">
        <f>IF(C7665=1,'Data Transformation'!$G$3+0.5*'Data Transformation'!$W$25,IF(C7666=1,D7666-'Data Transformation'!$W$25,FALSE))</f>
        <v>0</v>
      </c>
      <c r="E7665" t="str">
        <f t="array" ref="E7665">IF(ISLOGICAL(D7665),"",FREQUENCY(IF('Data Transformation'!$B$425:$B$8425='Bin Analysis'!$B7659,'Data Transformation'!$G$425:$G$8425),D7665))</f>
        <v/>
      </c>
      <c r="F7665" t="str">
        <f t="shared" si="957"/>
        <v/>
      </c>
      <c r="G7665">
        <f>Weighting!$H$9</f>
        <v>0</v>
      </c>
      <c r="H7665">
        <f t="array" ref="H7665">FREQUENCY(IF('Data Transformation'!$B$4:$B$8425=B7659,'Data Transformation'!$G$4:$G$8425),'Bin Analysis'!$B7665)</f>
        <v>2073</v>
      </c>
      <c r="I7665">
        <f t="shared" si="958"/>
        <v>0</v>
      </c>
      <c r="J7665">
        <f t="shared" si="959"/>
        <v>0</v>
      </c>
      <c r="K7665">
        <f>J7665*Weighting!$W$9</f>
        <v>0</v>
      </c>
      <c r="M7665" s="14"/>
    </row>
    <row r="7666" spans="1:13" x14ac:dyDescent="0.25">
      <c r="A7666" s="32">
        <f>IF(Weighting!$P$10&gt;0,B7666,"")</f>
        <v>0.84499999999999997</v>
      </c>
      <c r="B7666">
        <f>Weighting!$C$10</f>
        <v>0.84499999999999997</v>
      </c>
      <c r="C7666">
        <f>Weighting!$F$10</f>
        <v>0</v>
      </c>
      <c r="D7666" t="b">
        <f>IF(C7666=1,'Data Transformation'!$G$3+0.5*'Data Transformation'!$W$25,IF(C7667=1,D7667-'Data Transformation'!$W$25,FALSE))</f>
        <v>0</v>
      </c>
      <c r="E7666" t="str">
        <f t="array" ref="E7666">IF(ISLOGICAL(D7666),"",FREQUENCY(IF('Data Transformation'!$B$425:$B$8425='Bin Analysis'!$B7659,'Data Transformation'!$G$425:$G$8425),D7666))</f>
        <v/>
      </c>
      <c r="F7666" t="str">
        <f t="shared" si="957"/>
        <v/>
      </c>
      <c r="G7666">
        <f>Weighting!$H$10</f>
        <v>0</v>
      </c>
      <c r="H7666">
        <f t="array" ref="H7666">FREQUENCY(IF('Data Transformation'!$B$4:$B$8425=B7659,'Data Transformation'!$G$4:$G$8425),'Bin Analysis'!$B7666)</f>
        <v>2073</v>
      </c>
      <c r="I7666">
        <f t="shared" si="958"/>
        <v>0</v>
      </c>
      <c r="J7666">
        <f t="shared" si="959"/>
        <v>0</v>
      </c>
      <c r="K7666">
        <f>J7666*Weighting!$W$10</f>
        <v>0</v>
      </c>
      <c r="M7666" s="14"/>
    </row>
    <row r="7667" spans="1:13" x14ac:dyDescent="0.25">
      <c r="A7667" s="32">
        <f>IF(Weighting!$P$11&gt;0,B7667,"")</f>
        <v>0.97599999999999998</v>
      </c>
      <c r="B7667">
        <f>Weighting!$C$11</f>
        <v>0.97599999999999998</v>
      </c>
      <c r="C7667">
        <f>Weighting!$F$11</f>
        <v>0</v>
      </c>
      <c r="D7667">
        <f>IF(C7667=1,'Data Transformation'!$G$3+0.5*'Data Transformation'!$W$25,IF(C7668=1,D7668-'Data Transformation'!$W$25,FALSE))</f>
        <v>0.86899999999999999</v>
      </c>
      <c r="E7667">
        <f t="array" ref="E7667">IF(ISLOGICAL(D7667),"",FREQUENCY(IF('Data Transformation'!$B$425:$B$8425='Bin Analysis'!$B7659,'Data Transformation'!$G$425:$G$8425),D7667))</f>
        <v>2001</v>
      </c>
      <c r="F7667" t="e">
        <f t="shared" si="957"/>
        <v>#VALUE!</v>
      </c>
      <c r="G7667">
        <f>Weighting!$H$11</f>
        <v>0</v>
      </c>
      <c r="H7667">
        <f t="array" ref="H7667">FREQUENCY(IF('Data Transformation'!$B$4:$B$8425=B7659,'Data Transformation'!$G$4:$G$8425),'Bin Analysis'!$B7667)</f>
        <v>2073</v>
      </c>
      <c r="I7667">
        <f t="shared" si="958"/>
        <v>0</v>
      </c>
      <c r="J7667">
        <f t="shared" si="959"/>
        <v>0</v>
      </c>
      <c r="K7667">
        <f>J7667*Weighting!$W$11</f>
        <v>0</v>
      </c>
      <c r="M7667" s="14"/>
    </row>
    <row r="7668" spans="1:13" x14ac:dyDescent="0.25">
      <c r="A7668" s="32">
        <f>IF(Weighting!$P$12&gt;0,B7668,"")</f>
        <v>1.107</v>
      </c>
      <c r="B7668">
        <f>Weighting!$C$12</f>
        <v>1.107</v>
      </c>
      <c r="C7668">
        <f>Weighting!$F$12</f>
        <v>1</v>
      </c>
      <c r="D7668">
        <f>IF(C7668=1,'Data Transformation'!$G$3+0.5*'Data Transformation'!$W$25,IF(C7669=1,D7669-'Data Transformation'!$W$25,FALSE))</f>
        <v>1.131</v>
      </c>
      <c r="E7668">
        <f t="array" ref="E7668">IF(ISLOGICAL(D7668),"",FREQUENCY(IF('Data Transformation'!$B$425:$B$8425='Bin Analysis'!$B7659,'Data Transformation'!$G$425:$G$8425),D7668))</f>
        <v>2001</v>
      </c>
      <c r="F7668">
        <f t="shared" si="957"/>
        <v>0</v>
      </c>
      <c r="G7668">
        <f>Weighting!$H$12</f>
        <v>0</v>
      </c>
      <c r="H7668">
        <f t="array" ref="H7668">FREQUENCY(IF('Data Transformation'!$B$4:$B$8425=B7659,'Data Transformation'!$G$4:$G$8425),'Bin Analysis'!$B7668)</f>
        <v>2073</v>
      </c>
      <c r="I7668">
        <f t="shared" si="958"/>
        <v>0</v>
      </c>
      <c r="J7668">
        <f t="shared" si="959"/>
        <v>0</v>
      </c>
      <c r="K7668">
        <f>J7668*Weighting!$W$12</f>
        <v>0</v>
      </c>
      <c r="M7668" s="14"/>
    </row>
    <row r="7669" spans="1:13" x14ac:dyDescent="0.25">
      <c r="A7669" s="32">
        <f>IF(Weighting!$P$13&gt;0,B7669,"")</f>
        <v>1.238</v>
      </c>
      <c r="B7669">
        <f>Weighting!$C$13</f>
        <v>1.238</v>
      </c>
      <c r="C7669">
        <f>Weighting!$F$13</f>
        <v>0</v>
      </c>
      <c r="D7669" t="b">
        <f>IF(C7669=1,'Data Transformation'!$G$3+0.5*'Data Transformation'!$W$25,IF(C7670=1,D7670-'Data Transformation'!$W$25,FALSE))</f>
        <v>0</v>
      </c>
      <c r="E7669" t="str">
        <f t="array" ref="E7669">IF(ISLOGICAL(D7669),"",FREQUENCY(IF('Data Transformation'!$B$425:$B$8425='Bin Analysis'!$B7659,'Data Transformation'!$G$425:$G$8425),D7669))</f>
        <v/>
      </c>
      <c r="F7669" t="str">
        <f t="shared" si="957"/>
        <v/>
      </c>
      <c r="G7669">
        <f>Weighting!$H$13</f>
        <v>0</v>
      </c>
      <c r="H7669">
        <f t="array" ref="H7669">FREQUENCY(IF('Data Transformation'!$B$4:$B$8425=B7659,'Data Transformation'!$G$4:$G$8425),'Bin Analysis'!$B7669)</f>
        <v>2073</v>
      </c>
      <c r="I7669">
        <f t="shared" si="958"/>
        <v>0</v>
      </c>
      <c r="J7669">
        <f t="shared" si="959"/>
        <v>0</v>
      </c>
      <c r="K7669">
        <f>J7669*Weighting!$W$13</f>
        <v>0</v>
      </c>
      <c r="M7669" s="14"/>
    </row>
    <row r="7670" spans="1:13" x14ac:dyDescent="0.25">
      <c r="A7670" s="32">
        <f>IF(Weighting!$P$14&gt;0,B7670,"")</f>
        <v>1.369</v>
      </c>
      <c r="B7670">
        <f>Weighting!$C$14</f>
        <v>1.369</v>
      </c>
      <c r="C7670">
        <f>Weighting!$F$14</f>
        <v>0</v>
      </c>
      <c r="D7670" t="b">
        <f>IF(C7670=1,'Data Transformation'!$G$3+0.5*'Data Transformation'!$W$25,IF(C7671=1,D7671-'Data Transformation'!$W$25,FALSE))</f>
        <v>0</v>
      </c>
      <c r="E7670" t="str">
        <f t="array" ref="E7670">IF(ISLOGICAL(D7670),"",FREQUENCY(IF('Data Transformation'!$B$425:$B$8425='Bin Analysis'!$B7659,'Data Transformation'!$G$425:$G$8425),D7670))</f>
        <v/>
      </c>
      <c r="F7670" t="str">
        <f t="shared" si="957"/>
        <v/>
      </c>
      <c r="G7670">
        <f>Weighting!$H$14</f>
        <v>0</v>
      </c>
      <c r="H7670">
        <f t="array" ref="H7670">FREQUENCY(IF('Data Transformation'!$B$4:$B$8425=B7659,'Data Transformation'!$G$4:$G$8425),'Bin Analysis'!$B7670)</f>
        <v>2073</v>
      </c>
      <c r="I7670">
        <f t="shared" si="958"/>
        <v>0</v>
      </c>
      <c r="J7670">
        <f t="shared" si="959"/>
        <v>0</v>
      </c>
      <c r="K7670">
        <f>J7670*Weighting!$W$14</f>
        <v>0</v>
      </c>
      <c r="M7670" s="14"/>
    </row>
    <row r="7671" spans="1:13" x14ac:dyDescent="0.25">
      <c r="A7671" s="32">
        <f>IF(Weighting!$P$15&gt;0,B7671,"")</f>
        <v>1.5000009999999999</v>
      </c>
      <c r="B7671">
        <f>Weighting!$C$15</f>
        <v>1.5000009999999999</v>
      </c>
      <c r="C7671">
        <f>Weighting!$F$15</f>
        <v>0</v>
      </c>
      <c r="D7671" t="b">
        <f>IF(C7671=1,'Data Transformation'!$G$3+0.5*'Data Transformation'!$W$25,IF(C7672=1,D7672-'Data Transformation'!$W$25,FALSE))</f>
        <v>0</v>
      </c>
      <c r="E7671" t="str">
        <f t="array" ref="E7671">IF(ISLOGICAL(D7671),"",FREQUENCY(IF('Data Transformation'!$B$425:$B$8425='Bin Analysis'!$B7659,'Data Transformation'!$G$425:$G$8425),D7671))</f>
        <v/>
      </c>
      <c r="F7671" t="str">
        <f t="shared" si="957"/>
        <v/>
      </c>
      <c r="G7671">
        <f>Weighting!$H$15</f>
        <v>0</v>
      </c>
      <c r="H7671">
        <f t="array" ref="H7671">FREQUENCY(IF('Data Transformation'!$B$4:$B$8425=B7659,'Data Transformation'!$G$4:$G$8425),'Bin Analysis'!$B7671)</f>
        <v>2073</v>
      </c>
      <c r="I7671">
        <f t="shared" si="958"/>
        <v>0</v>
      </c>
      <c r="J7671">
        <f t="shared" si="959"/>
        <v>0</v>
      </c>
      <c r="K7671">
        <f>J7671*Weighting!$W$15</f>
        <v>0</v>
      </c>
      <c r="M7671" s="14"/>
    </row>
    <row r="7672" spans="1:13" x14ac:dyDescent="0.25">
      <c r="A7672" s="32" t="str">
        <f>IF(Weighting!$P$16&gt;0,B7672,"")</f>
        <v/>
      </c>
      <c r="B7672">
        <f>Weighting!$C$16</f>
        <v>1.631</v>
      </c>
      <c r="C7672">
        <f>Weighting!$F$16</f>
        <v>0</v>
      </c>
      <c r="D7672" t="b">
        <f>IF(C7672=1,'Data Transformation'!$G$3+0.5*'Data Transformation'!$W$25,IF(C7673=1,D7673-'Data Transformation'!$W$25,FALSE))</f>
        <v>0</v>
      </c>
      <c r="E7672" t="str">
        <f t="array" ref="E7672">IF(ISLOGICAL(D7672),"",FREQUENCY(IF('Data Transformation'!$B$425:$B$8425='Bin Analysis'!$B7659,'Data Transformation'!$G$425:$G$8425),D7672))</f>
        <v/>
      </c>
      <c r="F7672" t="str">
        <f t="shared" si="957"/>
        <v/>
      </c>
      <c r="G7672">
        <f>Weighting!$H$16</f>
        <v>0</v>
      </c>
      <c r="H7672">
        <f t="array" ref="H7672">FREQUENCY(IF('Data Transformation'!$B$4:$B$8425=B7659,'Data Transformation'!$G$4:$G$8425),'Bin Analysis'!$B7672)</f>
        <v>2073</v>
      </c>
      <c r="I7672">
        <f t="shared" si="958"/>
        <v>0</v>
      </c>
      <c r="J7672">
        <f t="shared" si="959"/>
        <v>0</v>
      </c>
      <c r="K7672">
        <f>J7672*Weighting!$W$16</f>
        <v>0</v>
      </c>
      <c r="M7672" s="14"/>
    </row>
    <row r="7673" spans="1:13" x14ac:dyDescent="0.25">
      <c r="A7673" s="32" t="str">
        <f>IF(Weighting!$P$17&gt;0,B7673,"")</f>
        <v/>
      </c>
      <c r="B7673">
        <f>Weighting!$C$17</f>
        <v>1.762</v>
      </c>
      <c r="C7673">
        <f>Weighting!$F$17</f>
        <v>0</v>
      </c>
      <c r="D7673" t="b">
        <f>IF(C7673=1,'Data Transformation'!$G$3+0.5*'Data Transformation'!$W$25,IF(C7674=1,D7674-'Data Transformation'!$W$25,FALSE))</f>
        <v>0</v>
      </c>
      <c r="E7673" t="str">
        <f t="array" ref="E7673">IF(ISLOGICAL(D7673),"",FREQUENCY(IF('Data Transformation'!$B$425:$B$8425='Bin Analysis'!$B7659,'Data Transformation'!$G$425:$G$8425),D7673))</f>
        <v/>
      </c>
      <c r="F7673" t="str">
        <f t="shared" si="957"/>
        <v/>
      </c>
      <c r="G7673">
        <f>Weighting!$H$17</f>
        <v>0</v>
      </c>
      <c r="H7673">
        <f t="array" ref="H7673">FREQUENCY(IF('Data Transformation'!$B$4:$B$8425=B7659,'Data Transformation'!$G$4:$G$8425),'Bin Analysis'!$B7673)</f>
        <v>2073</v>
      </c>
      <c r="I7673">
        <f t="shared" si="958"/>
        <v>0</v>
      </c>
      <c r="J7673">
        <f t="shared" si="959"/>
        <v>0</v>
      </c>
      <c r="K7673">
        <f>J7673*Weighting!$W$17</f>
        <v>0</v>
      </c>
      <c r="M7673" s="14"/>
    </row>
    <row r="7674" spans="1:13" x14ac:dyDescent="0.25">
      <c r="A7674" s="32" t="str">
        <f>IF(Weighting!$P$18&gt;0,B7674,"")</f>
        <v/>
      </c>
      <c r="B7674">
        <f>Weighting!$C$18</f>
        <v>1.893</v>
      </c>
      <c r="C7674">
        <f>Weighting!$F$18</f>
        <v>0</v>
      </c>
      <c r="D7674" t="b">
        <f>IF(C7674=1,'Data Transformation'!$G$3+0.5*'Data Transformation'!$W$25,IF(C7675=1,D7675-'Data Transformation'!$W$25,FALSE))</f>
        <v>0</v>
      </c>
      <c r="E7674" t="str">
        <f t="array" ref="E7674">IF(ISLOGICAL(D7674),"",FREQUENCY(IF('Data Transformation'!$B$425:$B$8425='Bin Analysis'!$B7659,'Data Transformation'!$G$425:$G$8425),D7674))</f>
        <v/>
      </c>
      <c r="F7674" t="str">
        <f t="shared" si="957"/>
        <v/>
      </c>
      <c r="G7674">
        <f>Weighting!$H$18</f>
        <v>0</v>
      </c>
      <c r="H7674">
        <f t="array" ref="H7674">FREQUENCY(IF('Data Transformation'!$B$4:$B$8425=B7659,'Data Transformation'!$G$4:$G$8425),'Bin Analysis'!$B7674)</f>
        <v>2073</v>
      </c>
      <c r="I7674">
        <f t="shared" si="958"/>
        <v>0</v>
      </c>
      <c r="J7674">
        <f t="shared" si="959"/>
        <v>0</v>
      </c>
      <c r="K7674">
        <f>J7674*Weighting!$W$18</f>
        <v>0</v>
      </c>
      <c r="M7674" s="14"/>
    </row>
    <row r="7675" spans="1:13" x14ac:dyDescent="0.25">
      <c r="A7675" s="32" t="str">
        <f>IF(Weighting!$P$19&gt;0,B7675,"")</f>
        <v/>
      </c>
      <c r="B7675">
        <f>Weighting!$C$19</f>
        <v>2.024</v>
      </c>
      <c r="C7675">
        <f>Weighting!$F$19</f>
        <v>0</v>
      </c>
      <c r="D7675" t="b">
        <f>IF(C7675=1,'Data Transformation'!$G$3+0.5*'Data Transformation'!$W$25,IF(C7676=1,D7676-'Data Transformation'!$W$25,FALSE))</f>
        <v>0</v>
      </c>
      <c r="E7675" t="str">
        <f t="array" ref="E7675">IF(ISLOGICAL(D7675),"",FREQUENCY(IF('Data Transformation'!$B$425:$B$8425='Bin Analysis'!$B7659,'Data Transformation'!$G$425:$G$8425),D7675))</f>
        <v/>
      </c>
      <c r="F7675" t="str">
        <f t="shared" si="957"/>
        <v/>
      </c>
      <c r="G7675">
        <f>Weighting!$H$19</f>
        <v>0</v>
      </c>
      <c r="H7675">
        <f t="array" ref="H7675">FREQUENCY(IF('Data Transformation'!$B$4:$B$8425=B7659,'Data Transformation'!$G$4:$G$8425),'Bin Analysis'!$B7675)</f>
        <v>2073</v>
      </c>
      <c r="I7675">
        <f t="shared" si="958"/>
        <v>0</v>
      </c>
      <c r="J7675">
        <f t="shared" si="959"/>
        <v>0</v>
      </c>
      <c r="K7675">
        <f>J7675*Weighting!$W$19</f>
        <v>0</v>
      </c>
      <c r="M7675" s="14"/>
    </row>
    <row r="7676" spans="1:13" x14ac:dyDescent="0.25">
      <c r="A7676" s="32" t="str">
        <f>IF(Weighting!$P$20&gt;0,B7676,"")</f>
        <v/>
      </c>
      <c r="B7676">
        <f>Weighting!$C$20</f>
        <v>2.1550000000000002</v>
      </c>
      <c r="C7676">
        <f>Weighting!$F$20</f>
        <v>0</v>
      </c>
      <c r="D7676" t="b">
        <f>IF(C7676=1,'Data Transformation'!$G$3+0.5*'Data Transformation'!$W$25,IF(C7677=1,D7677-'Data Transformation'!$W$25,FALSE))</f>
        <v>0</v>
      </c>
      <c r="E7676" t="str">
        <f t="array" ref="E7676">IF(ISLOGICAL(D7676),"",FREQUENCY(IF('Data Transformation'!$B$425:$B$8425='Bin Analysis'!$B7659,'Data Transformation'!$G$425:$G$8425),D7676))</f>
        <v/>
      </c>
      <c r="F7676" t="str">
        <f t="shared" si="957"/>
        <v/>
      </c>
      <c r="G7676">
        <f>Weighting!$H$20</f>
        <v>0</v>
      </c>
      <c r="H7676">
        <f t="array" ref="H7676">FREQUENCY(IF('Data Transformation'!$B$4:$B$8425=B7659,'Data Transformation'!$G$4:$G$8425),'Bin Analysis'!$B7676)</f>
        <v>2073</v>
      </c>
      <c r="I7676">
        <f t="shared" si="958"/>
        <v>0</v>
      </c>
      <c r="J7676">
        <f t="shared" si="959"/>
        <v>0</v>
      </c>
      <c r="K7676">
        <f>J7676*Weighting!$W$20</f>
        <v>0</v>
      </c>
      <c r="M7676" s="14"/>
    </row>
    <row r="7677" spans="1:13" x14ac:dyDescent="0.25">
      <c r="A7677" s="32" t="str">
        <f>IF(Weighting!$P$21&gt;0,B7677,"")</f>
        <v/>
      </c>
      <c r="B7677">
        <f>Weighting!$C$21</f>
        <v>2.2860000000000005</v>
      </c>
      <c r="C7677">
        <f>Weighting!$F$21</f>
        <v>0</v>
      </c>
      <c r="D7677" t="b">
        <f>IF(C7677=1,'Data Transformation'!$G$3+0.5*'Data Transformation'!$W$25,IF(C7678=1,D7678-'Data Transformation'!$W$25,FALSE))</f>
        <v>0</v>
      </c>
      <c r="E7677" t="str">
        <f t="array" ref="E7677">IF(ISLOGICAL(D7677),"",FREQUENCY(IF('Data Transformation'!$B$425:$B$8425='Bin Analysis'!$B7659,'Data Transformation'!$G$425:$G$8425),D7677))</f>
        <v/>
      </c>
      <c r="F7677" t="str">
        <f t="shared" si="957"/>
        <v/>
      </c>
      <c r="G7677">
        <f>Weighting!$H$21</f>
        <v>0</v>
      </c>
      <c r="H7677">
        <f t="array" ref="H7677">FREQUENCY(IF('Data Transformation'!$B$4:$B$8425=B7659,'Data Transformation'!$G$4:$G$8425),'Bin Analysis'!$B7677)</f>
        <v>2073</v>
      </c>
      <c r="I7677">
        <f t="shared" si="958"/>
        <v>0</v>
      </c>
      <c r="J7677">
        <f t="shared" si="959"/>
        <v>0</v>
      </c>
      <c r="K7677">
        <f>J7677*Weighting!$W$21</f>
        <v>0</v>
      </c>
      <c r="M7677" s="14"/>
    </row>
    <row r="7678" spans="1:13" x14ac:dyDescent="0.25">
      <c r="A7678" s="32" t="str">
        <f>IF(Weighting!$P$22&gt;0,B7678,"")</f>
        <v/>
      </c>
      <c r="B7678">
        <f>Weighting!$C$22</f>
        <v>2.4170000000000007</v>
      </c>
      <c r="C7678">
        <f>Weighting!$F$22</f>
        <v>0</v>
      </c>
      <c r="D7678" t="b">
        <f>IF(C7678=1,'Data Transformation'!$G$3+0.5*'Data Transformation'!$W$25,IF(C7679=1,D7679-'Data Transformation'!$W$25,FALSE))</f>
        <v>0</v>
      </c>
      <c r="E7678" t="str">
        <f t="array" ref="E7678">IF(ISLOGICAL(D7678),"",FREQUENCY(IF('Data Transformation'!$B$425:$B$8425='Bin Analysis'!$B7659,'Data Transformation'!$G$425:$G$8425),D7678))</f>
        <v/>
      </c>
      <c r="F7678" t="str">
        <f t="shared" si="957"/>
        <v/>
      </c>
      <c r="G7678">
        <f>Weighting!$H$22</f>
        <v>0</v>
      </c>
      <c r="H7678">
        <f t="array" ref="H7678">FREQUENCY(IF('Data Transformation'!$B$4:$B$8425=B7659,'Data Transformation'!$G$4:$G$8425),'Bin Analysis'!$B7678)</f>
        <v>2073</v>
      </c>
      <c r="I7678">
        <f t="shared" si="958"/>
        <v>0</v>
      </c>
      <c r="J7678">
        <f t="shared" si="959"/>
        <v>0</v>
      </c>
      <c r="K7678">
        <f>J7678*Weighting!$W$22</f>
        <v>0</v>
      </c>
      <c r="M7678" s="14"/>
    </row>
    <row r="7679" spans="1:13" x14ac:dyDescent="0.25">
      <c r="A7679" s="32" t="str">
        <f>IF(Weighting!$P$23&gt;0,B7679,"")</f>
        <v/>
      </c>
      <c r="B7679">
        <f>Weighting!$C$23</f>
        <v>2.5480000000000009</v>
      </c>
      <c r="C7679">
        <f>Weighting!$F$23</f>
        <v>0</v>
      </c>
      <c r="D7679" t="b">
        <f>IF(C7679=1,'Data Transformation'!$G$3+0.5*'Data Transformation'!$W$25,IF(C7680=1,D7680-'Data Transformation'!$W$25,FALSE))</f>
        <v>0</v>
      </c>
      <c r="E7679" t="str">
        <f t="array" ref="E7679">IF(ISLOGICAL(D7679),"",FREQUENCY(IF('Data Transformation'!$B$425:$B$8425='Bin Analysis'!$B7659,'Data Transformation'!$G$425:$G$8425),D7679))</f>
        <v/>
      </c>
      <c r="F7679" t="str">
        <f t="shared" si="957"/>
        <v/>
      </c>
      <c r="G7679">
        <f>Weighting!$H$23</f>
        <v>0</v>
      </c>
      <c r="H7679">
        <f t="array" ref="H7679">FREQUENCY(IF('Data Transformation'!$B$4:$B$8425=B7659,'Data Transformation'!$G$4:$G$8425),'Bin Analysis'!$B7679)</f>
        <v>2073</v>
      </c>
      <c r="I7679">
        <f t="shared" si="958"/>
        <v>0</v>
      </c>
      <c r="J7679">
        <f t="shared" si="959"/>
        <v>0</v>
      </c>
      <c r="K7679">
        <f>J7679*Weighting!$W$23</f>
        <v>0</v>
      </c>
      <c r="M7679" s="14"/>
    </row>
    <row r="7680" spans="1:13" x14ac:dyDescent="0.25">
      <c r="A7680" s="32" t="str">
        <f>IF(Weighting!$P$24&gt;0,B7680,"")</f>
        <v/>
      </c>
      <c r="B7680">
        <f>Weighting!$C$24</f>
        <v>2.6790000000000012</v>
      </c>
      <c r="C7680">
        <f>Weighting!$F$24</f>
        <v>0</v>
      </c>
      <c r="D7680" t="b">
        <f>IF(C7680=1,'Data Transformation'!$G$3+0.5*'Data Transformation'!$W$25,IF(C7681=1,D7681-'Data Transformation'!$W$25,FALSE))</f>
        <v>0</v>
      </c>
      <c r="E7680" t="str">
        <f t="array" ref="E7680">IF(ISLOGICAL(D7680),"",FREQUENCY(IF('Data Transformation'!$B$425:$B$8425='Bin Analysis'!$B7659,'Data Transformation'!$G$425:$G$8425),D7680))</f>
        <v/>
      </c>
      <c r="F7680" t="str">
        <f t="shared" si="957"/>
        <v/>
      </c>
      <c r="G7680">
        <f>Weighting!$H$24</f>
        <v>0</v>
      </c>
      <c r="H7680">
        <f t="array" ref="H7680">FREQUENCY(IF('Data Transformation'!$B$4:$B$8425=B7659,'Data Transformation'!$G$4:$G$8425),'Bin Analysis'!$B7680)</f>
        <v>2073</v>
      </c>
      <c r="I7680">
        <f t="shared" si="958"/>
        <v>0</v>
      </c>
      <c r="J7680">
        <f t="shared" si="959"/>
        <v>0</v>
      </c>
      <c r="K7680">
        <f>J7680*Weighting!$W$24</f>
        <v>0</v>
      </c>
      <c r="M7680" s="14"/>
    </row>
    <row r="7681" spans="1:25" x14ac:dyDescent="0.25">
      <c r="A7681" s="32" t="str">
        <f>IF(Weighting!$P$25&gt;0,B7681,"")</f>
        <v/>
      </c>
      <c r="B7681">
        <f>Weighting!$C$25</f>
        <v>2.8100000000000014</v>
      </c>
      <c r="C7681">
        <f>Weighting!$F$25</f>
        <v>0</v>
      </c>
      <c r="D7681" t="b">
        <f>IF(C7681=1,'Data Transformation'!$G$3+0.5*'Data Transformation'!$W$25,IF(C7682=1,D7682-'Data Transformation'!$W$25,FALSE))</f>
        <v>0</v>
      </c>
      <c r="E7681" t="str">
        <f t="array" ref="E7681">IF(ISLOGICAL(D7681),"",FREQUENCY(IF('Data Transformation'!$B$425:$B$8425='Bin Analysis'!$B7659,'Data Transformation'!$G$425:$G$8425),D7681))</f>
        <v/>
      </c>
      <c r="F7681" t="str">
        <f t="shared" si="957"/>
        <v/>
      </c>
      <c r="G7681">
        <f>Weighting!$H$25</f>
        <v>0</v>
      </c>
      <c r="H7681">
        <f t="array" ref="H7681">FREQUENCY(IF('Data Transformation'!$B$4:$B$8425=B7659,'Data Transformation'!$G$4:$G$8425),'Bin Analysis'!$B7681)</f>
        <v>2073</v>
      </c>
      <c r="I7681">
        <f t="shared" si="958"/>
        <v>0</v>
      </c>
      <c r="J7681">
        <f t="shared" si="959"/>
        <v>0</v>
      </c>
      <c r="K7681">
        <f>J7681*Weighting!$W$25</f>
        <v>0</v>
      </c>
      <c r="M7681" s="14"/>
    </row>
    <row r="7682" spans="1:25" x14ac:dyDescent="0.25">
      <c r="N7682" s="55"/>
      <c r="O7682"/>
      <c r="P7682"/>
      <c r="Q7682"/>
      <c r="R7682"/>
    </row>
    <row r="7683" spans="1:25" ht="23.25" x14ac:dyDescent="0.35">
      <c r="A7683" s="21" t="s">
        <v>0</v>
      </c>
      <c r="B7683" s="21" t="str">
        <f>IFERROR(VLOOKUP(C7683,'Data Transformation'!$L$6:$M$426,2,FALSE),"")</f>
        <v/>
      </c>
      <c r="C7683" s="21">
        <f>C7659+1</f>
        <v>320</v>
      </c>
      <c r="D7683" s="21"/>
      <c r="E7683" s="21"/>
      <c r="F7683" s="21"/>
      <c r="G7683" s="21"/>
      <c r="H7683" s="22"/>
      <c r="I7683" s="22"/>
      <c r="J7683" s="22"/>
      <c r="K7683" s="21"/>
      <c r="L7683" s="21" t="str">
        <f>B7683</f>
        <v/>
      </c>
      <c r="M7683" s="23" t="e">
        <f>INDEX('Data Transformation'!$O$4:$O$424,MATCH($B7683,'Data Transformation'!$M$4:$M$424,0),MATCH($M$2,'Data Transformation'!$O$3,0))</f>
        <v>#N/A</v>
      </c>
      <c r="N7683" s="27" t="e">
        <f>IF('Input and Summary Results'!$J$16="minimum",'Bin Analysis'!X7684/(M7683-1),'Bin Analysis'!Y7683/('Bin Analysis'!M7683-1))</f>
        <v>#N/A</v>
      </c>
      <c r="O7683" s="27" t="e">
        <f>IF(M7683=FALSE,NA(),(VLOOKUP(1,C7686:K7705,4,FALSE))/(M7683-1))</f>
        <v>#N/A</v>
      </c>
      <c r="P7683" s="27" t="e">
        <f>IF(M7683=FALSE,NA(),SUM(J7686:J7705)/Weighting!$S$5)</f>
        <v>#N/A</v>
      </c>
      <c r="Q7683" s="27" t="e">
        <f>IF(M7683=FALSE,NA(),SUM(K7686:K7705)/Weighting!$S$6)</f>
        <v>#N/A</v>
      </c>
      <c r="R7683" s="27" t="e">
        <f>IF(M7683=FALSE,NA(),(VLOOKUP(1,G7686:K7705,3,FALSE))/(M7683-1))</f>
        <v>#N/A</v>
      </c>
      <c r="S7683" s="22" t="e">
        <f>IF(M7683=FALSE,NA(),IF(SUM(J7686:J7705)=2,"yes","no"))</f>
        <v>#N/A</v>
      </c>
      <c r="X7683" s="2" cm="2">
        <f t="array" ref="X7683:X7684">FREQUENCY(IF('Data Transformation'!$B$425:$B$6424='Bin Analysis'!L7683,'Data Transformation'!$G$425:$G$6424),'Data Transformation'!$U$11)</f>
        <v>0</v>
      </c>
      <c r="Y7683" s="2" cm="2">
        <f t="array" ref="Y7683:Y7684">FREQUENCY(IF('Data Transformation'!$B$425:$B$6424='Bin Analysis'!L7683,'Data Transformation'!$G$425:$G$6424),'Data Transformation'!$U$12)</f>
        <v>0</v>
      </c>
    </row>
    <row r="7684" spans="1:25" x14ac:dyDescent="0.25">
      <c r="A7684" s="14" t="s">
        <v>66</v>
      </c>
      <c r="B7684" t="s">
        <v>47</v>
      </c>
      <c r="C7684" t="s">
        <v>5</v>
      </c>
      <c r="D7684" t="s">
        <v>99</v>
      </c>
      <c r="E7684" t="s">
        <v>100</v>
      </c>
      <c r="F7684" t="s">
        <v>101</v>
      </c>
      <c r="G7684" t="s">
        <v>69</v>
      </c>
      <c r="H7684" t="s">
        <v>31</v>
      </c>
      <c r="I7684" t="s">
        <v>32</v>
      </c>
      <c r="J7684" t="s">
        <v>46</v>
      </c>
      <c r="K7684" s="14" t="s">
        <v>45</v>
      </c>
      <c r="M7684" s="14"/>
      <c r="X7684" s="2">
        <v>0</v>
      </c>
      <c r="Y7684" s="2">
        <v>0</v>
      </c>
    </row>
    <row r="7685" spans="1:25" x14ac:dyDescent="0.25">
      <c r="A7685" s="32"/>
      <c r="D7685" t="b">
        <f>IF(C7685=1,'Data Transformation'!$G$3+0.5*'Data Transformation'!$W$25,IF(C7686=1,D7686-'Data Transformation'!$W$25,FALSE))</f>
        <v>0</v>
      </c>
      <c r="E7685" t="str">
        <f t="array" ref="E7685">IF(ISLOGICAL(D7685),"",FREQUENCY(IF('Data Transformation'!$B$425:$B$8425='Bin Analysis'!$B7683,'Data Transformation'!$G$425:$G$8425),D7685))</f>
        <v/>
      </c>
      <c r="F7685" t="str">
        <f>IF(ISLOGICAL(D7685),"",E7685-E7684)</f>
        <v/>
      </c>
      <c r="M7685" s="14"/>
    </row>
    <row r="7686" spans="1:25" x14ac:dyDescent="0.25">
      <c r="A7686" s="32">
        <f>IF(Weighting!$P$6&gt;0,B7686,"")</f>
        <v>0.32100000000000001</v>
      </c>
      <c r="B7686">
        <f>Weighting!$C$6</f>
        <v>0.32100000000000001</v>
      </c>
      <c r="C7686">
        <f>Weighting!$F$6</f>
        <v>0</v>
      </c>
      <c r="D7686" t="b">
        <f>IF(C7686=1,'Data Transformation'!$G$3+0.5*'Data Transformation'!$W$25,IF(C7687=1,D7687-'Data Transformation'!$W$25,FALSE))</f>
        <v>0</v>
      </c>
      <c r="E7686" t="str">
        <f t="array" ref="E7686">IF(ISLOGICAL(D7686),"",FREQUENCY(IF('Data Transformation'!$B$425:$B$8425='Bin Analysis'!$B7683,'Data Transformation'!$G$425:$G$8425),D7686))</f>
        <v/>
      </c>
      <c r="F7686" t="str">
        <f>IF(ISLOGICAL(D7686),"",E7686-E7685)</f>
        <v/>
      </c>
      <c r="G7686">
        <f>Weighting!$H$6</f>
        <v>1</v>
      </c>
      <c r="H7686">
        <f t="array" ref="H7686">FREQUENCY(IF('Data Transformation'!$B$4:$B$8425=B7683,'Data Transformation'!$G$4:$G$8425),'Bin Analysis'!$B7686)</f>
        <v>2073</v>
      </c>
      <c r="I7686">
        <f>H7686-H7685</f>
        <v>2073</v>
      </c>
      <c r="J7686">
        <f>IF(I7686=0,0,1)</f>
        <v>1</v>
      </c>
      <c r="K7686">
        <f>J7686*Weighting!$W$6</f>
        <v>1</v>
      </c>
      <c r="M7686" s="14"/>
    </row>
    <row r="7687" spans="1:25" x14ac:dyDescent="0.25">
      <c r="A7687" s="32">
        <f>IF(Weighting!$P$7&gt;0,B7687,"")</f>
        <v>0.45200000000000001</v>
      </c>
      <c r="B7687">
        <f>Weighting!$C$7</f>
        <v>0.45200000000000001</v>
      </c>
      <c r="C7687">
        <f>Weighting!$F$7</f>
        <v>0</v>
      </c>
      <c r="D7687" t="b">
        <f>IF(C7687=1,'Data Transformation'!$G$3+0.5*'Data Transformation'!$W$25,IF(C7688=1,D7688-'Data Transformation'!$W$25,FALSE))</f>
        <v>0</v>
      </c>
      <c r="E7687" t="str">
        <f t="array" ref="E7687">IF(ISLOGICAL(D7687),"",FREQUENCY(IF('Data Transformation'!$B$425:$B$8425='Bin Analysis'!$B7683,'Data Transformation'!$G$425:$G$8425),D7687))</f>
        <v/>
      </c>
      <c r="F7687" t="str">
        <f t="shared" ref="F7687:F7705" si="960">IF(ISLOGICAL(D7687),"",E7687-E7686)</f>
        <v/>
      </c>
      <c r="G7687">
        <f>Weighting!$H$7</f>
        <v>0</v>
      </c>
      <c r="H7687">
        <f t="array" ref="H7687">FREQUENCY(IF('Data Transformation'!$B$4:$B$8425=B7683,'Data Transformation'!$G$4:$G$8425),'Bin Analysis'!$B7687)</f>
        <v>2073</v>
      </c>
      <c r="I7687">
        <f t="shared" ref="I7687:I7705" si="961">H7687-H7686</f>
        <v>0</v>
      </c>
      <c r="J7687">
        <f>IF(I7687=0,0,1)</f>
        <v>0</v>
      </c>
      <c r="K7687">
        <f>J7687*Weighting!$W$7</f>
        <v>0</v>
      </c>
      <c r="M7687" s="14"/>
    </row>
    <row r="7688" spans="1:25" x14ac:dyDescent="0.25">
      <c r="A7688" s="32">
        <f>IF(Weighting!$P$8&gt;0,B7688,"")</f>
        <v>0.58299999999999996</v>
      </c>
      <c r="B7688">
        <f>Weighting!$C$8</f>
        <v>0.58299999999999996</v>
      </c>
      <c r="C7688">
        <f>Weighting!$F$8</f>
        <v>0</v>
      </c>
      <c r="D7688" t="b">
        <f>IF(C7688=1,'Data Transformation'!$G$3+0.5*'Data Transformation'!$W$25,IF(C7689=1,D7689-'Data Transformation'!$W$25,FALSE))</f>
        <v>0</v>
      </c>
      <c r="E7688" t="str">
        <f t="array" ref="E7688">IF(ISLOGICAL(D7688),"",FREQUENCY(IF('Data Transformation'!$B$425:$B$8425='Bin Analysis'!$B7683,'Data Transformation'!$G$425:$G$8425),D7688))</f>
        <v/>
      </c>
      <c r="F7688" t="str">
        <f t="shared" si="960"/>
        <v/>
      </c>
      <c r="G7688">
        <f>Weighting!$H$8</f>
        <v>0</v>
      </c>
      <c r="H7688">
        <f t="array" ref="H7688">FREQUENCY(IF('Data Transformation'!$B$4:$B$8425=B7683,'Data Transformation'!$G$4:$G$8425),'Bin Analysis'!$B7688)</f>
        <v>2073</v>
      </c>
      <c r="I7688">
        <f t="shared" si="961"/>
        <v>0</v>
      </c>
      <c r="J7688">
        <f t="shared" ref="J7688:J7705" si="962">IF(I7688=0,0,1)</f>
        <v>0</v>
      </c>
      <c r="K7688">
        <f>J7688*Weighting!$W$8</f>
        <v>0</v>
      </c>
      <c r="M7688" s="14"/>
    </row>
    <row r="7689" spans="1:25" x14ac:dyDescent="0.25">
      <c r="A7689" s="32">
        <f>IF(Weighting!$P$9&gt;0,B7689,"")</f>
        <v>0.71399999999999997</v>
      </c>
      <c r="B7689" s="50">
        <f>Weighting!$C$9</f>
        <v>0.71399999999999997</v>
      </c>
      <c r="C7689">
        <f>Weighting!$F$9</f>
        <v>0</v>
      </c>
      <c r="D7689" t="b">
        <f>IF(C7689=1,'Data Transformation'!$G$3+0.5*'Data Transformation'!$W$25,IF(C7690=1,D7690-'Data Transformation'!$W$25,FALSE))</f>
        <v>0</v>
      </c>
      <c r="E7689" t="str">
        <f t="array" ref="E7689">IF(ISLOGICAL(D7689),"",FREQUENCY(IF('Data Transformation'!$B$425:$B$8425='Bin Analysis'!$B7683,'Data Transformation'!$G$425:$G$8425),D7689))</f>
        <v/>
      </c>
      <c r="F7689" t="str">
        <f t="shared" si="960"/>
        <v/>
      </c>
      <c r="G7689">
        <f>Weighting!$H$9</f>
        <v>0</v>
      </c>
      <c r="H7689">
        <f t="array" ref="H7689">FREQUENCY(IF('Data Transformation'!$B$4:$B$8425=B7683,'Data Transformation'!$G$4:$G$8425),'Bin Analysis'!$B7689)</f>
        <v>2073</v>
      </c>
      <c r="I7689">
        <f t="shared" si="961"/>
        <v>0</v>
      </c>
      <c r="J7689">
        <f t="shared" si="962"/>
        <v>0</v>
      </c>
      <c r="K7689">
        <f>J7689*Weighting!$W$9</f>
        <v>0</v>
      </c>
      <c r="M7689" s="14"/>
    </row>
    <row r="7690" spans="1:25" x14ac:dyDescent="0.25">
      <c r="A7690" s="32">
        <f>IF(Weighting!$P$10&gt;0,B7690,"")</f>
        <v>0.84499999999999997</v>
      </c>
      <c r="B7690">
        <f>Weighting!$C$10</f>
        <v>0.84499999999999997</v>
      </c>
      <c r="C7690">
        <f>Weighting!$F$10</f>
        <v>0</v>
      </c>
      <c r="D7690" t="b">
        <f>IF(C7690=1,'Data Transformation'!$G$3+0.5*'Data Transformation'!$W$25,IF(C7691=1,D7691-'Data Transformation'!$W$25,FALSE))</f>
        <v>0</v>
      </c>
      <c r="E7690" t="str">
        <f t="array" ref="E7690">IF(ISLOGICAL(D7690),"",FREQUENCY(IF('Data Transformation'!$B$425:$B$8425='Bin Analysis'!$B7683,'Data Transformation'!$G$425:$G$8425),D7690))</f>
        <v/>
      </c>
      <c r="F7690" t="str">
        <f t="shared" si="960"/>
        <v/>
      </c>
      <c r="G7690">
        <f>Weighting!$H$10</f>
        <v>0</v>
      </c>
      <c r="H7690">
        <f t="array" ref="H7690">FREQUENCY(IF('Data Transformation'!$B$4:$B$8425=B7683,'Data Transformation'!$G$4:$G$8425),'Bin Analysis'!$B7690)</f>
        <v>2073</v>
      </c>
      <c r="I7690">
        <f t="shared" si="961"/>
        <v>0</v>
      </c>
      <c r="J7690">
        <f t="shared" si="962"/>
        <v>0</v>
      </c>
      <c r="K7690">
        <f>J7690*Weighting!$W$10</f>
        <v>0</v>
      </c>
      <c r="M7690" s="14"/>
    </row>
    <row r="7691" spans="1:25" x14ac:dyDescent="0.25">
      <c r="A7691" s="32">
        <f>IF(Weighting!$P$11&gt;0,B7691,"")</f>
        <v>0.97599999999999998</v>
      </c>
      <c r="B7691">
        <f>Weighting!$C$11</f>
        <v>0.97599999999999998</v>
      </c>
      <c r="C7691">
        <f>Weighting!$F$11</f>
        <v>0</v>
      </c>
      <c r="D7691">
        <f>IF(C7691=1,'Data Transformation'!$G$3+0.5*'Data Transformation'!$W$25,IF(C7692=1,D7692-'Data Transformation'!$W$25,FALSE))</f>
        <v>0.86899999999999999</v>
      </c>
      <c r="E7691">
        <f t="array" ref="E7691">IF(ISLOGICAL(D7691),"",FREQUENCY(IF('Data Transformation'!$B$425:$B$8425='Bin Analysis'!$B7683,'Data Transformation'!$G$425:$G$8425),D7691))</f>
        <v>2001</v>
      </c>
      <c r="F7691" t="e">
        <f t="shared" si="960"/>
        <v>#VALUE!</v>
      </c>
      <c r="G7691">
        <f>Weighting!$H$11</f>
        <v>0</v>
      </c>
      <c r="H7691">
        <f t="array" ref="H7691">FREQUENCY(IF('Data Transformation'!$B$4:$B$8425=B7683,'Data Transformation'!$G$4:$G$8425),'Bin Analysis'!$B7691)</f>
        <v>2073</v>
      </c>
      <c r="I7691">
        <f t="shared" si="961"/>
        <v>0</v>
      </c>
      <c r="J7691">
        <f t="shared" si="962"/>
        <v>0</v>
      </c>
      <c r="K7691">
        <f>J7691*Weighting!$W$11</f>
        <v>0</v>
      </c>
      <c r="M7691" s="14"/>
    </row>
    <row r="7692" spans="1:25" x14ac:dyDescent="0.25">
      <c r="A7692" s="32">
        <f>IF(Weighting!$P$12&gt;0,B7692,"")</f>
        <v>1.107</v>
      </c>
      <c r="B7692">
        <f>Weighting!$C$12</f>
        <v>1.107</v>
      </c>
      <c r="C7692">
        <f>Weighting!$F$12</f>
        <v>1</v>
      </c>
      <c r="D7692">
        <f>IF(C7692=1,'Data Transformation'!$G$3+0.5*'Data Transformation'!$W$25,IF(C7693=1,D7693-'Data Transformation'!$W$25,FALSE))</f>
        <v>1.131</v>
      </c>
      <c r="E7692">
        <f t="array" ref="E7692">IF(ISLOGICAL(D7692),"",FREQUENCY(IF('Data Transformation'!$B$425:$B$8425='Bin Analysis'!$B7683,'Data Transformation'!$G$425:$G$8425),D7692))</f>
        <v>2001</v>
      </c>
      <c r="F7692">
        <f t="shared" si="960"/>
        <v>0</v>
      </c>
      <c r="G7692">
        <f>Weighting!$H$12</f>
        <v>0</v>
      </c>
      <c r="H7692">
        <f t="array" ref="H7692">FREQUENCY(IF('Data Transformation'!$B$4:$B$8425=B7683,'Data Transformation'!$G$4:$G$8425),'Bin Analysis'!$B7692)</f>
        <v>2073</v>
      </c>
      <c r="I7692">
        <f t="shared" si="961"/>
        <v>0</v>
      </c>
      <c r="J7692">
        <f t="shared" si="962"/>
        <v>0</v>
      </c>
      <c r="K7692">
        <f>J7692*Weighting!$W$12</f>
        <v>0</v>
      </c>
      <c r="M7692" s="14"/>
    </row>
    <row r="7693" spans="1:25" x14ac:dyDescent="0.25">
      <c r="A7693" s="32">
        <f>IF(Weighting!$P$13&gt;0,B7693,"")</f>
        <v>1.238</v>
      </c>
      <c r="B7693">
        <f>Weighting!$C$13</f>
        <v>1.238</v>
      </c>
      <c r="C7693">
        <f>Weighting!$F$13</f>
        <v>0</v>
      </c>
      <c r="D7693" t="b">
        <f>IF(C7693=1,'Data Transformation'!$G$3+0.5*'Data Transformation'!$W$25,IF(C7694=1,D7694-'Data Transformation'!$W$25,FALSE))</f>
        <v>0</v>
      </c>
      <c r="E7693" t="str">
        <f t="array" ref="E7693">IF(ISLOGICAL(D7693),"",FREQUENCY(IF('Data Transformation'!$B$425:$B$8425='Bin Analysis'!$B7683,'Data Transformation'!$G$425:$G$8425),D7693))</f>
        <v/>
      </c>
      <c r="F7693" t="str">
        <f t="shared" si="960"/>
        <v/>
      </c>
      <c r="G7693">
        <f>Weighting!$H$13</f>
        <v>0</v>
      </c>
      <c r="H7693">
        <f t="array" ref="H7693">FREQUENCY(IF('Data Transformation'!$B$4:$B$8425=B7683,'Data Transformation'!$G$4:$G$8425),'Bin Analysis'!$B7693)</f>
        <v>2073</v>
      </c>
      <c r="I7693">
        <f t="shared" si="961"/>
        <v>0</v>
      </c>
      <c r="J7693">
        <f t="shared" si="962"/>
        <v>0</v>
      </c>
      <c r="K7693">
        <f>J7693*Weighting!$W$13</f>
        <v>0</v>
      </c>
      <c r="M7693" s="14"/>
    </row>
    <row r="7694" spans="1:25" x14ac:dyDescent="0.25">
      <c r="A7694" s="32">
        <f>IF(Weighting!$P$14&gt;0,B7694,"")</f>
        <v>1.369</v>
      </c>
      <c r="B7694">
        <f>Weighting!$C$14</f>
        <v>1.369</v>
      </c>
      <c r="C7694">
        <f>Weighting!$F$14</f>
        <v>0</v>
      </c>
      <c r="D7694" t="b">
        <f>IF(C7694=1,'Data Transformation'!$G$3+0.5*'Data Transformation'!$W$25,IF(C7695=1,D7695-'Data Transformation'!$W$25,FALSE))</f>
        <v>0</v>
      </c>
      <c r="E7694" t="str">
        <f t="array" ref="E7694">IF(ISLOGICAL(D7694),"",FREQUENCY(IF('Data Transformation'!$B$425:$B$8425='Bin Analysis'!$B7683,'Data Transformation'!$G$425:$G$8425),D7694))</f>
        <v/>
      </c>
      <c r="F7694" t="str">
        <f t="shared" si="960"/>
        <v/>
      </c>
      <c r="G7694">
        <f>Weighting!$H$14</f>
        <v>0</v>
      </c>
      <c r="H7694">
        <f t="array" ref="H7694">FREQUENCY(IF('Data Transformation'!$B$4:$B$8425=B7683,'Data Transformation'!$G$4:$G$8425),'Bin Analysis'!$B7694)</f>
        <v>2073</v>
      </c>
      <c r="I7694">
        <f t="shared" si="961"/>
        <v>0</v>
      </c>
      <c r="J7694">
        <f t="shared" si="962"/>
        <v>0</v>
      </c>
      <c r="K7694">
        <f>J7694*Weighting!$W$14</f>
        <v>0</v>
      </c>
      <c r="M7694" s="14"/>
    </row>
    <row r="7695" spans="1:25" x14ac:dyDescent="0.25">
      <c r="A7695" s="32">
        <f>IF(Weighting!$P$15&gt;0,B7695,"")</f>
        <v>1.5000009999999999</v>
      </c>
      <c r="B7695">
        <f>Weighting!$C$15</f>
        <v>1.5000009999999999</v>
      </c>
      <c r="C7695">
        <f>Weighting!$F$15</f>
        <v>0</v>
      </c>
      <c r="D7695" t="b">
        <f>IF(C7695=1,'Data Transformation'!$G$3+0.5*'Data Transformation'!$W$25,IF(C7696=1,D7696-'Data Transformation'!$W$25,FALSE))</f>
        <v>0</v>
      </c>
      <c r="E7695" t="str">
        <f t="array" ref="E7695">IF(ISLOGICAL(D7695),"",FREQUENCY(IF('Data Transformation'!$B$425:$B$8425='Bin Analysis'!$B7683,'Data Transformation'!$G$425:$G$8425),D7695))</f>
        <v/>
      </c>
      <c r="F7695" t="str">
        <f t="shared" si="960"/>
        <v/>
      </c>
      <c r="G7695">
        <f>Weighting!$H$15</f>
        <v>0</v>
      </c>
      <c r="H7695">
        <f t="array" ref="H7695">FREQUENCY(IF('Data Transformation'!$B$4:$B$8425=B7683,'Data Transformation'!$G$4:$G$8425),'Bin Analysis'!$B7695)</f>
        <v>2073</v>
      </c>
      <c r="I7695">
        <f t="shared" si="961"/>
        <v>0</v>
      </c>
      <c r="J7695">
        <f t="shared" si="962"/>
        <v>0</v>
      </c>
      <c r="K7695">
        <f>J7695*Weighting!$W$15</f>
        <v>0</v>
      </c>
      <c r="M7695" s="14"/>
    </row>
    <row r="7696" spans="1:25" x14ac:dyDescent="0.25">
      <c r="A7696" s="32" t="str">
        <f>IF(Weighting!$P$16&gt;0,B7696,"")</f>
        <v/>
      </c>
      <c r="B7696">
        <f>Weighting!$C$16</f>
        <v>1.631</v>
      </c>
      <c r="C7696">
        <f>Weighting!$F$16</f>
        <v>0</v>
      </c>
      <c r="D7696" t="b">
        <f>IF(C7696=1,'Data Transformation'!$G$3+0.5*'Data Transformation'!$W$25,IF(C7697=1,D7697-'Data Transformation'!$W$25,FALSE))</f>
        <v>0</v>
      </c>
      <c r="E7696" t="str">
        <f t="array" ref="E7696">IF(ISLOGICAL(D7696),"",FREQUENCY(IF('Data Transformation'!$B$425:$B$8425='Bin Analysis'!$B7683,'Data Transformation'!$G$425:$G$8425),D7696))</f>
        <v/>
      </c>
      <c r="F7696" t="str">
        <f t="shared" si="960"/>
        <v/>
      </c>
      <c r="G7696">
        <f>Weighting!$H$16</f>
        <v>0</v>
      </c>
      <c r="H7696">
        <f t="array" ref="H7696">FREQUENCY(IF('Data Transformation'!$B$4:$B$8425=B7683,'Data Transformation'!$G$4:$G$8425),'Bin Analysis'!$B7696)</f>
        <v>2073</v>
      </c>
      <c r="I7696">
        <f t="shared" si="961"/>
        <v>0</v>
      </c>
      <c r="J7696">
        <f t="shared" si="962"/>
        <v>0</v>
      </c>
      <c r="K7696">
        <f>J7696*Weighting!$W$16</f>
        <v>0</v>
      </c>
      <c r="M7696" s="14"/>
    </row>
    <row r="7697" spans="1:25" x14ac:dyDescent="0.25">
      <c r="A7697" s="32" t="str">
        <f>IF(Weighting!$P$17&gt;0,B7697,"")</f>
        <v/>
      </c>
      <c r="B7697">
        <f>Weighting!$C$17</f>
        <v>1.762</v>
      </c>
      <c r="C7697">
        <f>Weighting!$F$17</f>
        <v>0</v>
      </c>
      <c r="D7697" t="b">
        <f>IF(C7697=1,'Data Transformation'!$G$3+0.5*'Data Transformation'!$W$25,IF(C7698=1,D7698-'Data Transformation'!$W$25,FALSE))</f>
        <v>0</v>
      </c>
      <c r="E7697" t="str">
        <f t="array" ref="E7697">IF(ISLOGICAL(D7697),"",FREQUENCY(IF('Data Transformation'!$B$425:$B$8425='Bin Analysis'!$B7683,'Data Transformation'!$G$425:$G$8425),D7697))</f>
        <v/>
      </c>
      <c r="F7697" t="str">
        <f t="shared" si="960"/>
        <v/>
      </c>
      <c r="G7697">
        <f>Weighting!$H$17</f>
        <v>0</v>
      </c>
      <c r="H7697">
        <f t="array" ref="H7697">FREQUENCY(IF('Data Transformation'!$B$4:$B$8425=B7683,'Data Transformation'!$G$4:$G$8425),'Bin Analysis'!$B7697)</f>
        <v>2073</v>
      </c>
      <c r="I7697">
        <f t="shared" si="961"/>
        <v>0</v>
      </c>
      <c r="J7697">
        <f t="shared" si="962"/>
        <v>0</v>
      </c>
      <c r="K7697">
        <f>J7697*Weighting!$W$17</f>
        <v>0</v>
      </c>
      <c r="M7697" s="14"/>
    </row>
    <row r="7698" spans="1:25" x14ac:dyDescent="0.25">
      <c r="A7698" s="32" t="str">
        <f>IF(Weighting!$P$18&gt;0,B7698,"")</f>
        <v/>
      </c>
      <c r="B7698">
        <f>Weighting!$C$18</f>
        <v>1.893</v>
      </c>
      <c r="C7698">
        <f>Weighting!$F$18</f>
        <v>0</v>
      </c>
      <c r="D7698" t="b">
        <f>IF(C7698=1,'Data Transformation'!$G$3+0.5*'Data Transformation'!$W$25,IF(C7699=1,D7699-'Data Transformation'!$W$25,FALSE))</f>
        <v>0</v>
      </c>
      <c r="E7698" t="str">
        <f t="array" ref="E7698">IF(ISLOGICAL(D7698),"",FREQUENCY(IF('Data Transformation'!$B$425:$B$8425='Bin Analysis'!$B7683,'Data Transformation'!$G$425:$G$8425),D7698))</f>
        <v/>
      </c>
      <c r="F7698" t="str">
        <f t="shared" si="960"/>
        <v/>
      </c>
      <c r="G7698">
        <f>Weighting!$H$18</f>
        <v>0</v>
      </c>
      <c r="H7698">
        <f t="array" ref="H7698">FREQUENCY(IF('Data Transformation'!$B$4:$B$8425=B7683,'Data Transformation'!$G$4:$G$8425),'Bin Analysis'!$B7698)</f>
        <v>2073</v>
      </c>
      <c r="I7698">
        <f t="shared" si="961"/>
        <v>0</v>
      </c>
      <c r="J7698">
        <f t="shared" si="962"/>
        <v>0</v>
      </c>
      <c r="K7698">
        <f>J7698*Weighting!$W$18</f>
        <v>0</v>
      </c>
      <c r="M7698" s="14"/>
    </row>
    <row r="7699" spans="1:25" x14ac:dyDescent="0.25">
      <c r="A7699" s="32" t="str">
        <f>IF(Weighting!$P$19&gt;0,B7699,"")</f>
        <v/>
      </c>
      <c r="B7699">
        <f>Weighting!$C$19</f>
        <v>2.024</v>
      </c>
      <c r="C7699">
        <f>Weighting!$F$19</f>
        <v>0</v>
      </c>
      <c r="D7699" t="b">
        <f>IF(C7699=1,'Data Transformation'!$G$3+0.5*'Data Transformation'!$W$25,IF(C7700=1,D7700-'Data Transformation'!$W$25,FALSE))</f>
        <v>0</v>
      </c>
      <c r="E7699" t="str">
        <f t="array" ref="E7699">IF(ISLOGICAL(D7699),"",FREQUENCY(IF('Data Transformation'!$B$425:$B$8425='Bin Analysis'!$B7683,'Data Transformation'!$G$425:$G$8425),D7699))</f>
        <v/>
      </c>
      <c r="F7699" t="str">
        <f t="shared" si="960"/>
        <v/>
      </c>
      <c r="G7699">
        <f>Weighting!$H$19</f>
        <v>0</v>
      </c>
      <c r="H7699">
        <f t="array" ref="H7699">FREQUENCY(IF('Data Transformation'!$B$4:$B$8425=B7683,'Data Transformation'!$G$4:$G$8425),'Bin Analysis'!$B7699)</f>
        <v>2073</v>
      </c>
      <c r="I7699">
        <f t="shared" si="961"/>
        <v>0</v>
      </c>
      <c r="J7699">
        <f t="shared" si="962"/>
        <v>0</v>
      </c>
      <c r="K7699">
        <f>J7699*Weighting!$W$19</f>
        <v>0</v>
      </c>
      <c r="M7699" s="14"/>
    </row>
    <row r="7700" spans="1:25" x14ac:dyDescent="0.25">
      <c r="A7700" s="32" t="str">
        <f>IF(Weighting!$P$20&gt;0,B7700,"")</f>
        <v/>
      </c>
      <c r="B7700">
        <f>Weighting!$C$20</f>
        <v>2.1550000000000002</v>
      </c>
      <c r="C7700">
        <f>Weighting!$F$20</f>
        <v>0</v>
      </c>
      <c r="D7700" t="b">
        <f>IF(C7700=1,'Data Transformation'!$G$3+0.5*'Data Transformation'!$W$25,IF(C7701=1,D7701-'Data Transformation'!$W$25,FALSE))</f>
        <v>0</v>
      </c>
      <c r="E7700" t="str">
        <f t="array" ref="E7700">IF(ISLOGICAL(D7700),"",FREQUENCY(IF('Data Transformation'!$B$425:$B$8425='Bin Analysis'!$B7683,'Data Transformation'!$G$425:$G$8425),D7700))</f>
        <v/>
      </c>
      <c r="F7700" t="str">
        <f t="shared" si="960"/>
        <v/>
      </c>
      <c r="G7700">
        <f>Weighting!$H$20</f>
        <v>0</v>
      </c>
      <c r="H7700">
        <f t="array" ref="H7700">FREQUENCY(IF('Data Transformation'!$B$4:$B$8425=B7683,'Data Transformation'!$G$4:$G$8425),'Bin Analysis'!$B7700)</f>
        <v>2073</v>
      </c>
      <c r="I7700">
        <f t="shared" si="961"/>
        <v>0</v>
      </c>
      <c r="J7700">
        <f t="shared" si="962"/>
        <v>0</v>
      </c>
      <c r="K7700">
        <f>J7700*Weighting!$W$20</f>
        <v>0</v>
      </c>
      <c r="M7700" s="14"/>
    </row>
    <row r="7701" spans="1:25" x14ac:dyDescent="0.25">
      <c r="A7701" s="32" t="str">
        <f>IF(Weighting!$P$21&gt;0,B7701,"")</f>
        <v/>
      </c>
      <c r="B7701">
        <f>Weighting!$C$21</f>
        <v>2.2860000000000005</v>
      </c>
      <c r="C7701">
        <f>Weighting!$F$21</f>
        <v>0</v>
      </c>
      <c r="D7701" t="b">
        <f>IF(C7701=1,'Data Transformation'!$G$3+0.5*'Data Transformation'!$W$25,IF(C7702=1,D7702-'Data Transformation'!$W$25,FALSE))</f>
        <v>0</v>
      </c>
      <c r="E7701" t="str">
        <f t="array" ref="E7701">IF(ISLOGICAL(D7701),"",FREQUENCY(IF('Data Transformation'!$B$425:$B$8425='Bin Analysis'!$B7683,'Data Transformation'!$G$425:$G$8425),D7701))</f>
        <v/>
      </c>
      <c r="F7701" t="str">
        <f t="shared" si="960"/>
        <v/>
      </c>
      <c r="G7701">
        <f>Weighting!$H$21</f>
        <v>0</v>
      </c>
      <c r="H7701">
        <f t="array" ref="H7701">FREQUENCY(IF('Data Transformation'!$B$4:$B$8425=B7683,'Data Transformation'!$G$4:$G$8425),'Bin Analysis'!$B7701)</f>
        <v>2073</v>
      </c>
      <c r="I7701">
        <f t="shared" si="961"/>
        <v>0</v>
      </c>
      <c r="J7701">
        <f t="shared" si="962"/>
        <v>0</v>
      </c>
      <c r="K7701">
        <f>J7701*Weighting!$W$21</f>
        <v>0</v>
      </c>
      <c r="M7701" s="14"/>
    </row>
    <row r="7702" spans="1:25" x14ac:dyDescent="0.25">
      <c r="A7702" s="32" t="str">
        <f>IF(Weighting!$P$22&gt;0,B7702,"")</f>
        <v/>
      </c>
      <c r="B7702">
        <f>Weighting!$C$22</f>
        <v>2.4170000000000007</v>
      </c>
      <c r="C7702">
        <f>Weighting!$F$22</f>
        <v>0</v>
      </c>
      <c r="D7702" t="b">
        <f>IF(C7702=1,'Data Transformation'!$G$3+0.5*'Data Transformation'!$W$25,IF(C7703=1,D7703-'Data Transformation'!$W$25,FALSE))</f>
        <v>0</v>
      </c>
      <c r="E7702" t="str">
        <f t="array" ref="E7702">IF(ISLOGICAL(D7702),"",FREQUENCY(IF('Data Transformation'!$B$425:$B$8425='Bin Analysis'!$B7683,'Data Transformation'!$G$425:$G$8425),D7702))</f>
        <v/>
      </c>
      <c r="F7702" t="str">
        <f t="shared" si="960"/>
        <v/>
      </c>
      <c r="G7702">
        <f>Weighting!$H$22</f>
        <v>0</v>
      </c>
      <c r="H7702">
        <f t="array" ref="H7702">FREQUENCY(IF('Data Transformation'!$B$4:$B$8425=B7683,'Data Transformation'!$G$4:$G$8425),'Bin Analysis'!$B7702)</f>
        <v>2073</v>
      </c>
      <c r="I7702">
        <f t="shared" si="961"/>
        <v>0</v>
      </c>
      <c r="J7702">
        <f t="shared" si="962"/>
        <v>0</v>
      </c>
      <c r="K7702">
        <f>J7702*Weighting!$W$22</f>
        <v>0</v>
      </c>
      <c r="M7702" s="14"/>
    </row>
    <row r="7703" spans="1:25" x14ac:dyDescent="0.25">
      <c r="A7703" s="32" t="str">
        <f>IF(Weighting!$P$23&gt;0,B7703,"")</f>
        <v/>
      </c>
      <c r="B7703">
        <f>Weighting!$C$23</f>
        <v>2.5480000000000009</v>
      </c>
      <c r="C7703">
        <f>Weighting!$F$23</f>
        <v>0</v>
      </c>
      <c r="D7703" t="b">
        <f>IF(C7703=1,'Data Transformation'!$G$3+0.5*'Data Transformation'!$W$25,IF(C7704=1,D7704-'Data Transformation'!$W$25,FALSE))</f>
        <v>0</v>
      </c>
      <c r="E7703" t="str">
        <f t="array" ref="E7703">IF(ISLOGICAL(D7703),"",FREQUENCY(IF('Data Transformation'!$B$425:$B$8425='Bin Analysis'!$B7683,'Data Transformation'!$G$425:$G$8425),D7703))</f>
        <v/>
      </c>
      <c r="F7703" t="str">
        <f t="shared" si="960"/>
        <v/>
      </c>
      <c r="G7703">
        <f>Weighting!$H$23</f>
        <v>0</v>
      </c>
      <c r="H7703">
        <f t="array" ref="H7703">FREQUENCY(IF('Data Transformation'!$B$4:$B$8425=B7683,'Data Transformation'!$G$4:$G$8425),'Bin Analysis'!$B7703)</f>
        <v>2073</v>
      </c>
      <c r="I7703">
        <f t="shared" si="961"/>
        <v>0</v>
      </c>
      <c r="J7703">
        <f t="shared" si="962"/>
        <v>0</v>
      </c>
      <c r="K7703">
        <f>J7703*Weighting!$W$23</f>
        <v>0</v>
      </c>
      <c r="M7703" s="14"/>
    </row>
    <row r="7704" spans="1:25" x14ac:dyDescent="0.25">
      <c r="A7704" s="32" t="str">
        <f>IF(Weighting!$P$24&gt;0,B7704,"")</f>
        <v/>
      </c>
      <c r="B7704">
        <f>Weighting!$C$24</f>
        <v>2.6790000000000012</v>
      </c>
      <c r="C7704">
        <f>Weighting!$F$24</f>
        <v>0</v>
      </c>
      <c r="D7704" t="b">
        <f>IF(C7704=1,'Data Transformation'!$G$3+0.5*'Data Transformation'!$W$25,IF(C7705=1,D7705-'Data Transformation'!$W$25,FALSE))</f>
        <v>0</v>
      </c>
      <c r="E7704" t="str">
        <f t="array" ref="E7704">IF(ISLOGICAL(D7704),"",FREQUENCY(IF('Data Transformation'!$B$425:$B$8425='Bin Analysis'!$B7683,'Data Transformation'!$G$425:$G$8425),D7704))</f>
        <v/>
      </c>
      <c r="F7704" t="str">
        <f t="shared" si="960"/>
        <v/>
      </c>
      <c r="G7704">
        <f>Weighting!$H$24</f>
        <v>0</v>
      </c>
      <c r="H7704">
        <f t="array" ref="H7704">FREQUENCY(IF('Data Transformation'!$B$4:$B$8425=B7683,'Data Transformation'!$G$4:$G$8425),'Bin Analysis'!$B7704)</f>
        <v>2073</v>
      </c>
      <c r="I7704">
        <f t="shared" si="961"/>
        <v>0</v>
      </c>
      <c r="J7704">
        <f t="shared" si="962"/>
        <v>0</v>
      </c>
      <c r="K7704">
        <f>J7704*Weighting!$W$24</f>
        <v>0</v>
      </c>
      <c r="M7704" s="14"/>
    </row>
    <row r="7705" spans="1:25" x14ac:dyDescent="0.25">
      <c r="A7705" s="32" t="str">
        <f>IF(Weighting!$P$25&gt;0,B7705,"")</f>
        <v/>
      </c>
      <c r="B7705">
        <f>Weighting!$C$25</f>
        <v>2.8100000000000014</v>
      </c>
      <c r="C7705">
        <f>Weighting!$F$25</f>
        <v>0</v>
      </c>
      <c r="D7705" t="b">
        <f>IF(C7705=1,'Data Transformation'!$G$3+0.5*'Data Transformation'!$W$25,IF(C7706=1,D7706-'Data Transformation'!$W$25,FALSE))</f>
        <v>0</v>
      </c>
      <c r="E7705" t="str">
        <f t="array" ref="E7705">IF(ISLOGICAL(D7705),"",FREQUENCY(IF('Data Transformation'!$B$425:$B$8425='Bin Analysis'!$B7683,'Data Transformation'!$G$425:$G$8425),D7705))</f>
        <v/>
      </c>
      <c r="F7705" t="str">
        <f t="shared" si="960"/>
        <v/>
      </c>
      <c r="G7705">
        <f>Weighting!$H$25</f>
        <v>0</v>
      </c>
      <c r="H7705">
        <f t="array" ref="H7705">FREQUENCY(IF('Data Transformation'!$B$4:$B$8425=B7683,'Data Transformation'!$G$4:$G$8425),'Bin Analysis'!$B7705)</f>
        <v>2073</v>
      </c>
      <c r="I7705">
        <f t="shared" si="961"/>
        <v>0</v>
      </c>
      <c r="J7705">
        <f t="shared" si="962"/>
        <v>0</v>
      </c>
      <c r="K7705">
        <f>J7705*Weighting!$W$25</f>
        <v>0</v>
      </c>
      <c r="M7705" s="14"/>
    </row>
    <row r="7706" spans="1:25" x14ac:dyDescent="0.25">
      <c r="O7706"/>
      <c r="P7706"/>
      <c r="Q7706"/>
      <c r="R7706"/>
    </row>
    <row r="7707" spans="1:25" ht="23.25" x14ac:dyDescent="0.35">
      <c r="A7707" s="21" t="s">
        <v>0</v>
      </c>
      <c r="B7707" s="21" t="str">
        <f>IFERROR(VLOOKUP(C7707,'Data Transformation'!$L$6:$M$426,2,FALSE),"")</f>
        <v/>
      </c>
      <c r="C7707" s="21">
        <f>C7683+1</f>
        <v>321</v>
      </c>
      <c r="D7707" s="21"/>
      <c r="E7707" s="21"/>
      <c r="F7707" s="21"/>
      <c r="G7707" s="21"/>
      <c r="H7707" s="22"/>
      <c r="I7707" s="22"/>
      <c r="J7707" s="22"/>
      <c r="K7707" s="21"/>
      <c r="L7707" s="21" t="str">
        <f>B7707</f>
        <v/>
      </c>
      <c r="M7707" s="23" t="e">
        <f>INDEX('Data Transformation'!$O$4:$O$424,MATCH($B7707,'Data Transformation'!$M$4:$M$424,0),MATCH($M$2,'Data Transformation'!$O$3,0))</f>
        <v>#N/A</v>
      </c>
      <c r="N7707" s="27" t="e">
        <f>IF('Input and Summary Results'!$J$16="minimum",'Bin Analysis'!X7708/(M7707-1),'Bin Analysis'!Y7707/('Bin Analysis'!M7707-1))</f>
        <v>#N/A</v>
      </c>
      <c r="O7707" s="27" t="e">
        <f>IF(M7707=FALSE,NA(),(VLOOKUP(1,C7710:K7729,4,FALSE))/(M7707-1))</f>
        <v>#N/A</v>
      </c>
      <c r="P7707" s="27" t="e">
        <f>IF(M7707=FALSE,NA(),SUM(J7710:J7729)/Weighting!$S$5)</f>
        <v>#N/A</v>
      </c>
      <c r="Q7707" s="27" t="e">
        <f>IF(M7707=FALSE,NA(),SUM(K7710:K7729)/Weighting!$S$6)</f>
        <v>#N/A</v>
      </c>
      <c r="R7707" s="27" t="e">
        <f>IF(M7707=FALSE,NA(),(VLOOKUP(1,G7710:K7729,3,FALSE))/(M7707-1))</f>
        <v>#N/A</v>
      </c>
      <c r="S7707" s="22" t="e">
        <f>IF(M7707=FALSE,NA(),IF(SUM(J7710:J7729)=2,"yes","no"))</f>
        <v>#N/A</v>
      </c>
      <c r="X7707" s="2" cm="2">
        <f t="array" ref="X7707:X7708">FREQUENCY(IF('Data Transformation'!$B$425:$B$6424='Bin Analysis'!L7707,'Data Transformation'!$G$425:$G$6424),'Data Transformation'!$U$11)</f>
        <v>0</v>
      </c>
      <c r="Y7707" s="2" cm="2">
        <f t="array" ref="Y7707:Y7708">FREQUENCY(IF('Data Transformation'!$B$425:$B$6424='Bin Analysis'!L7707,'Data Transformation'!$G$425:$G$6424),'Data Transformation'!$U$12)</f>
        <v>0</v>
      </c>
    </row>
    <row r="7708" spans="1:25" x14ac:dyDescent="0.25">
      <c r="A7708" s="14" t="s">
        <v>66</v>
      </c>
      <c r="B7708" t="s">
        <v>47</v>
      </c>
      <c r="C7708" t="s">
        <v>5</v>
      </c>
      <c r="D7708" t="s">
        <v>99</v>
      </c>
      <c r="E7708" t="s">
        <v>100</v>
      </c>
      <c r="F7708" t="s">
        <v>101</v>
      </c>
      <c r="G7708" t="s">
        <v>69</v>
      </c>
      <c r="H7708" t="s">
        <v>31</v>
      </c>
      <c r="I7708" t="s">
        <v>32</v>
      </c>
      <c r="J7708" t="s">
        <v>46</v>
      </c>
      <c r="K7708" s="14" t="s">
        <v>45</v>
      </c>
      <c r="M7708" s="14"/>
      <c r="X7708" s="2">
        <v>0</v>
      </c>
      <c r="Y7708" s="2">
        <v>0</v>
      </c>
    </row>
    <row r="7709" spans="1:25" x14ac:dyDescent="0.25">
      <c r="A7709" s="32"/>
      <c r="D7709" t="b">
        <f>IF(C7709=1,'Data Transformation'!$G$3+0.5*'Data Transformation'!$W$25,IF(C7710=1,D7710-'Data Transformation'!$W$25,FALSE))</f>
        <v>0</v>
      </c>
      <c r="E7709" t="str">
        <f t="array" ref="E7709">IF(ISLOGICAL(D7709),"",FREQUENCY(IF('Data Transformation'!$B$425:$B$8425='Bin Analysis'!$B7707,'Data Transformation'!$G$425:$G$8425),D7709))</f>
        <v/>
      </c>
      <c r="F7709" t="str">
        <f>IF(ISLOGICAL(D7709),"",E7709-E7708)</f>
        <v/>
      </c>
      <c r="M7709" s="14"/>
    </row>
    <row r="7710" spans="1:25" x14ac:dyDescent="0.25">
      <c r="A7710" s="32">
        <f>IF(Weighting!$P$6&gt;0,B7710,"")</f>
        <v>0.32100000000000001</v>
      </c>
      <c r="B7710">
        <f>Weighting!$C$6</f>
        <v>0.32100000000000001</v>
      </c>
      <c r="C7710">
        <f>Weighting!$F$6</f>
        <v>0</v>
      </c>
      <c r="D7710" t="b">
        <f>IF(C7710=1,'Data Transformation'!$G$3+0.5*'Data Transformation'!$W$25,IF(C7711=1,D7711-'Data Transformation'!$W$25,FALSE))</f>
        <v>0</v>
      </c>
      <c r="E7710" t="str">
        <f t="array" ref="E7710">IF(ISLOGICAL(D7710),"",FREQUENCY(IF('Data Transformation'!$B$425:$B$8425='Bin Analysis'!$B7707,'Data Transformation'!$G$425:$G$8425),D7710))</f>
        <v/>
      </c>
      <c r="F7710" t="str">
        <f>IF(ISLOGICAL(D7710),"",E7710-E7709)</f>
        <v/>
      </c>
      <c r="G7710">
        <f>Weighting!$H$6</f>
        <v>1</v>
      </c>
      <c r="H7710">
        <f t="array" ref="H7710">FREQUENCY(IF('Data Transformation'!$B$4:$B$8425=B7707,'Data Transformation'!$G$4:$G$8425),'Bin Analysis'!$B7710)</f>
        <v>2073</v>
      </c>
      <c r="I7710">
        <f>H7710-H7709</f>
        <v>2073</v>
      </c>
      <c r="J7710">
        <f>IF(I7710=0,0,1)</f>
        <v>1</v>
      </c>
      <c r="K7710">
        <f>J7710*Weighting!$W$6</f>
        <v>1</v>
      </c>
      <c r="M7710" s="14"/>
    </row>
    <row r="7711" spans="1:25" x14ac:dyDescent="0.25">
      <c r="A7711" s="32">
        <f>IF(Weighting!$P$7&gt;0,B7711,"")</f>
        <v>0.45200000000000001</v>
      </c>
      <c r="B7711">
        <f>Weighting!$C$7</f>
        <v>0.45200000000000001</v>
      </c>
      <c r="C7711">
        <f>Weighting!$F$7</f>
        <v>0</v>
      </c>
      <c r="D7711" t="b">
        <f>IF(C7711=1,'Data Transformation'!$G$3+0.5*'Data Transformation'!$W$25,IF(C7712=1,D7712-'Data Transformation'!$W$25,FALSE))</f>
        <v>0</v>
      </c>
      <c r="E7711" t="str">
        <f t="array" ref="E7711">IF(ISLOGICAL(D7711),"",FREQUENCY(IF('Data Transformation'!$B$425:$B$8425='Bin Analysis'!$B7707,'Data Transformation'!$G$425:$G$8425),D7711))</f>
        <v/>
      </c>
      <c r="F7711" t="str">
        <f t="shared" ref="F7711:F7729" si="963">IF(ISLOGICAL(D7711),"",E7711-E7710)</f>
        <v/>
      </c>
      <c r="G7711">
        <f>Weighting!$H$7</f>
        <v>0</v>
      </c>
      <c r="H7711">
        <f t="array" ref="H7711">FREQUENCY(IF('Data Transformation'!$B$4:$B$8425=B7707,'Data Transformation'!$G$4:$G$8425),'Bin Analysis'!$B7711)</f>
        <v>2073</v>
      </c>
      <c r="I7711">
        <f t="shared" ref="I7711:I7729" si="964">H7711-H7710</f>
        <v>0</v>
      </c>
      <c r="J7711">
        <f>IF(I7711=0,0,1)</f>
        <v>0</v>
      </c>
      <c r="K7711">
        <f>J7711*Weighting!$W$7</f>
        <v>0</v>
      </c>
      <c r="M7711" s="14"/>
    </row>
    <row r="7712" spans="1:25" x14ac:dyDescent="0.25">
      <c r="A7712" s="32">
        <f>IF(Weighting!$P$8&gt;0,B7712,"")</f>
        <v>0.58299999999999996</v>
      </c>
      <c r="B7712">
        <f>Weighting!$C$8</f>
        <v>0.58299999999999996</v>
      </c>
      <c r="C7712">
        <f>Weighting!$F$8</f>
        <v>0</v>
      </c>
      <c r="D7712" t="b">
        <f>IF(C7712=1,'Data Transformation'!$G$3+0.5*'Data Transformation'!$W$25,IF(C7713=1,D7713-'Data Transformation'!$W$25,FALSE))</f>
        <v>0</v>
      </c>
      <c r="E7712" t="str">
        <f t="array" ref="E7712">IF(ISLOGICAL(D7712),"",FREQUENCY(IF('Data Transformation'!$B$425:$B$8425='Bin Analysis'!$B7707,'Data Transformation'!$G$425:$G$8425),D7712))</f>
        <v/>
      </c>
      <c r="F7712" t="str">
        <f t="shared" si="963"/>
        <v/>
      </c>
      <c r="G7712">
        <f>Weighting!$H$8</f>
        <v>0</v>
      </c>
      <c r="H7712">
        <f t="array" ref="H7712">FREQUENCY(IF('Data Transformation'!$B$4:$B$8425=B7707,'Data Transformation'!$G$4:$G$8425),'Bin Analysis'!$B7712)</f>
        <v>2073</v>
      </c>
      <c r="I7712">
        <f t="shared" si="964"/>
        <v>0</v>
      </c>
      <c r="J7712">
        <f t="shared" ref="J7712:J7729" si="965">IF(I7712=0,0,1)</f>
        <v>0</v>
      </c>
      <c r="K7712">
        <f>J7712*Weighting!$W$8</f>
        <v>0</v>
      </c>
      <c r="M7712" s="14"/>
    </row>
    <row r="7713" spans="1:13" x14ac:dyDescent="0.25">
      <c r="A7713" s="32">
        <f>IF(Weighting!$P$9&gt;0,B7713,"")</f>
        <v>0.71399999999999997</v>
      </c>
      <c r="B7713" s="50">
        <f>Weighting!$C$9</f>
        <v>0.71399999999999997</v>
      </c>
      <c r="C7713">
        <f>Weighting!$F$9</f>
        <v>0</v>
      </c>
      <c r="D7713" t="b">
        <f>IF(C7713=1,'Data Transformation'!$G$3+0.5*'Data Transformation'!$W$25,IF(C7714=1,D7714-'Data Transformation'!$W$25,FALSE))</f>
        <v>0</v>
      </c>
      <c r="E7713" t="str">
        <f t="array" ref="E7713">IF(ISLOGICAL(D7713),"",FREQUENCY(IF('Data Transformation'!$B$425:$B$8425='Bin Analysis'!$B7707,'Data Transformation'!$G$425:$G$8425),D7713))</f>
        <v/>
      </c>
      <c r="F7713" t="str">
        <f t="shared" si="963"/>
        <v/>
      </c>
      <c r="G7713">
        <f>Weighting!$H$9</f>
        <v>0</v>
      </c>
      <c r="H7713">
        <f t="array" ref="H7713">FREQUENCY(IF('Data Transformation'!$B$4:$B$8425=B7707,'Data Transformation'!$G$4:$G$8425),'Bin Analysis'!$B7713)</f>
        <v>2073</v>
      </c>
      <c r="I7713">
        <f t="shared" si="964"/>
        <v>0</v>
      </c>
      <c r="J7713">
        <f t="shared" si="965"/>
        <v>0</v>
      </c>
      <c r="K7713">
        <f>J7713*Weighting!$W$9</f>
        <v>0</v>
      </c>
      <c r="M7713" s="14"/>
    </row>
    <row r="7714" spans="1:13" x14ac:dyDescent="0.25">
      <c r="A7714" s="32">
        <f>IF(Weighting!$P$10&gt;0,B7714,"")</f>
        <v>0.84499999999999997</v>
      </c>
      <c r="B7714">
        <f>Weighting!$C$10</f>
        <v>0.84499999999999997</v>
      </c>
      <c r="C7714">
        <f>Weighting!$F$10</f>
        <v>0</v>
      </c>
      <c r="D7714" t="b">
        <f>IF(C7714=1,'Data Transformation'!$G$3+0.5*'Data Transformation'!$W$25,IF(C7715=1,D7715-'Data Transformation'!$W$25,FALSE))</f>
        <v>0</v>
      </c>
      <c r="E7714" t="str">
        <f t="array" ref="E7714">IF(ISLOGICAL(D7714),"",FREQUENCY(IF('Data Transformation'!$B$425:$B$8425='Bin Analysis'!$B7707,'Data Transformation'!$G$425:$G$8425),D7714))</f>
        <v/>
      </c>
      <c r="F7714" t="str">
        <f t="shared" si="963"/>
        <v/>
      </c>
      <c r="G7714">
        <f>Weighting!$H$10</f>
        <v>0</v>
      </c>
      <c r="H7714">
        <f t="array" ref="H7714">FREQUENCY(IF('Data Transformation'!$B$4:$B$8425=B7707,'Data Transformation'!$G$4:$G$8425),'Bin Analysis'!$B7714)</f>
        <v>2073</v>
      </c>
      <c r="I7714">
        <f t="shared" si="964"/>
        <v>0</v>
      </c>
      <c r="J7714">
        <f t="shared" si="965"/>
        <v>0</v>
      </c>
      <c r="K7714">
        <f>J7714*Weighting!$W$10</f>
        <v>0</v>
      </c>
      <c r="M7714" s="14"/>
    </row>
    <row r="7715" spans="1:13" x14ac:dyDescent="0.25">
      <c r="A7715" s="32">
        <f>IF(Weighting!$P$11&gt;0,B7715,"")</f>
        <v>0.97599999999999998</v>
      </c>
      <c r="B7715">
        <f>Weighting!$C$11</f>
        <v>0.97599999999999998</v>
      </c>
      <c r="C7715">
        <f>Weighting!$F$11</f>
        <v>0</v>
      </c>
      <c r="D7715">
        <f>IF(C7715=1,'Data Transformation'!$G$3+0.5*'Data Transformation'!$W$25,IF(C7716=1,D7716-'Data Transformation'!$W$25,FALSE))</f>
        <v>0.86899999999999999</v>
      </c>
      <c r="E7715">
        <f t="array" ref="E7715">IF(ISLOGICAL(D7715),"",FREQUENCY(IF('Data Transformation'!$B$425:$B$8425='Bin Analysis'!$B7707,'Data Transformation'!$G$425:$G$8425),D7715))</f>
        <v>2001</v>
      </c>
      <c r="F7715" t="e">
        <f t="shared" si="963"/>
        <v>#VALUE!</v>
      </c>
      <c r="G7715">
        <f>Weighting!$H$11</f>
        <v>0</v>
      </c>
      <c r="H7715">
        <f t="array" ref="H7715">FREQUENCY(IF('Data Transformation'!$B$4:$B$8425=B7707,'Data Transformation'!$G$4:$G$8425),'Bin Analysis'!$B7715)</f>
        <v>2073</v>
      </c>
      <c r="I7715">
        <f t="shared" si="964"/>
        <v>0</v>
      </c>
      <c r="J7715">
        <f t="shared" si="965"/>
        <v>0</v>
      </c>
      <c r="K7715">
        <f>J7715*Weighting!$W$11</f>
        <v>0</v>
      </c>
      <c r="M7715" s="14"/>
    </row>
    <row r="7716" spans="1:13" x14ac:dyDescent="0.25">
      <c r="A7716" s="32">
        <f>IF(Weighting!$P$12&gt;0,B7716,"")</f>
        <v>1.107</v>
      </c>
      <c r="B7716">
        <f>Weighting!$C$12</f>
        <v>1.107</v>
      </c>
      <c r="C7716">
        <f>Weighting!$F$12</f>
        <v>1</v>
      </c>
      <c r="D7716">
        <f>IF(C7716=1,'Data Transformation'!$G$3+0.5*'Data Transformation'!$W$25,IF(C7717=1,D7717-'Data Transformation'!$W$25,FALSE))</f>
        <v>1.131</v>
      </c>
      <c r="E7716">
        <f t="array" ref="E7716">IF(ISLOGICAL(D7716),"",FREQUENCY(IF('Data Transformation'!$B$425:$B$8425='Bin Analysis'!$B7707,'Data Transformation'!$G$425:$G$8425),D7716))</f>
        <v>2001</v>
      </c>
      <c r="F7716">
        <f t="shared" si="963"/>
        <v>0</v>
      </c>
      <c r="G7716">
        <f>Weighting!$H$12</f>
        <v>0</v>
      </c>
      <c r="H7716">
        <f t="array" ref="H7716">FREQUENCY(IF('Data Transformation'!$B$4:$B$8425=B7707,'Data Transformation'!$G$4:$G$8425),'Bin Analysis'!$B7716)</f>
        <v>2073</v>
      </c>
      <c r="I7716">
        <f t="shared" si="964"/>
        <v>0</v>
      </c>
      <c r="J7716">
        <f t="shared" si="965"/>
        <v>0</v>
      </c>
      <c r="K7716">
        <f>J7716*Weighting!$W$12</f>
        <v>0</v>
      </c>
      <c r="M7716" s="14"/>
    </row>
    <row r="7717" spans="1:13" x14ac:dyDescent="0.25">
      <c r="A7717" s="32">
        <f>IF(Weighting!$P$13&gt;0,B7717,"")</f>
        <v>1.238</v>
      </c>
      <c r="B7717">
        <f>Weighting!$C$13</f>
        <v>1.238</v>
      </c>
      <c r="C7717">
        <f>Weighting!$F$13</f>
        <v>0</v>
      </c>
      <c r="D7717" t="b">
        <f>IF(C7717=1,'Data Transformation'!$G$3+0.5*'Data Transformation'!$W$25,IF(C7718=1,D7718-'Data Transformation'!$W$25,FALSE))</f>
        <v>0</v>
      </c>
      <c r="E7717" t="str">
        <f t="array" ref="E7717">IF(ISLOGICAL(D7717),"",FREQUENCY(IF('Data Transformation'!$B$425:$B$8425='Bin Analysis'!$B7707,'Data Transformation'!$G$425:$G$8425),D7717))</f>
        <v/>
      </c>
      <c r="F7717" t="str">
        <f t="shared" si="963"/>
        <v/>
      </c>
      <c r="G7717">
        <f>Weighting!$H$13</f>
        <v>0</v>
      </c>
      <c r="H7717">
        <f t="array" ref="H7717">FREQUENCY(IF('Data Transformation'!$B$4:$B$8425=B7707,'Data Transformation'!$G$4:$G$8425),'Bin Analysis'!$B7717)</f>
        <v>2073</v>
      </c>
      <c r="I7717">
        <f t="shared" si="964"/>
        <v>0</v>
      </c>
      <c r="J7717">
        <f t="shared" si="965"/>
        <v>0</v>
      </c>
      <c r="K7717">
        <f>J7717*Weighting!$W$13</f>
        <v>0</v>
      </c>
      <c r="M7717" s="14"/>
    </row>
    <row r="7718" spans="1:13" x14ac:dyDescent="0.25">
      <c r="A7718" s="32">
        <f>IF(Weighting!$P$14&gt;0,B7718,"")</f>
        <v>1.369</v>
      </c>
      <c r="B7718">
        <f>Weighting!$C$14</f>
        <v>1.369</v>
      </c>
      <c r="C7718">
        <f>Weighting!$F$14</f>
        <v>0</v>
      </c>
      <c r="D7718" t="b">
        <f>IF(C7718=1,'Data Transformation'!$G$3+0.5*'Data Transformation'!$W$25,IF(C7719=1,D7719-'Data Transformation'!$W$25,FALSE))</f>
        <v>0</v>
      </c>
      <c r="E7718" t="str">
        <f t="array" ref="E7718">IF(ISLOGICAL(D7718),"",FREQUENCY(IF('Data Transformation'!$B$425:$B$8425='Bin Analysis'!$B7707,'Data Transformation'!$G$425:$G$8425),D7718))</f>
        <v/>
      </c>
      <c r="F7718" t="str">
        <f t="shared" si="963"/>
        <v/>
      </c>
      <c r="G7718">
        <f>Weighting!$H$14</f>
        <v>0</v>
      </c>
      <c r="H7718">
        <f t="array" ref="H7718">FREQUENCY(IF('Data Transformation'!$B$4:$B$8425=B7707,'Data Transformation'!$G$4:$G$8425),'Bin Analysis'!$B7718)</f>
        <v>2073</v>
      </c>
      <c r="I7718">
        <f t="shared" si="964"/>
        <v>0</v>
      </c>
      <c r="J7718">
        <f t="shared" si="965"/>
        <v>0</v>
      </c>
      <c r="K7718">
        <f>J7718*Weighting!$W$14</f>
        <v>0</v>
      </c>
      <c r="M7718" s="14"/>
    </row>
    <row r="7719" spans="1:13" x14ac:dyDescent="0.25">
      <c r="A7719" s="32">
        <f>IF(Weighting!$P$15&gt;0,B7719,"")</f>
        <v>1.5000009999999999</v>
      </c>
      <c r="B7719">
        <f>Weighting!$C$15</f>
        <v>1.5000009999999999</v>
      </c>
      <c r="C7719">
        <f>Weighting!$F$15</f>
        <v>0</v>
      </c>
      <c r="D7719" t="b">
        <f>IF(C7719=1,'Data Transformation'!$G$3+0.5*'Data Transformation'!$W$25,IF(C7720=1,D7720-'Data Transformation'!$W$25,FALSE))</f>
        <v>0</v>
      </c>
      <c r="E7719" t="str">
        <f t="array" ref="E7719">IF(ISLOGICAL(D7719),"",FREQUENCY(IF('Data Transformation'!$B$425:$B$8425='Bin Analysis'!$B7707,'Data Transformation'!$G$425:$G$8425),D7719))</f>
        <v/>
      </c>
      <c r="F7719" t="str">
        <f t="shared" si="963"/>
        <v/>
      </c>
      <c r="G7719">
        <f>Weighting!$H$15</f>
        <v>0</v>
      </c>
      <c r="H7719">
        <f t="array" ref="H7719">FREQUENCY(IF('Data Transformation'!$B$4:$B$8425=B7707,'Data Transformation'!$G$4:$G$8425),'Bin Analysis'!$B7719)</f>
        <v>2073</v>
      </c>
      <c r="I7719">
        <f t="shared" si="964"/>
        <v>0</v>
      </c>
      <c r="J7719">
        <f t="shared" si="965"/>
        <v>0</v>
      </c>
      <c r="K7719">
        <f>J7719*Weighting!$W$15</f>
        <v>0</v>
      </c>
      <c r="M7719" s="14"/>
    </row>
    <row r="7720" spans="1:13" x14ac:dyDescent="0.25">
      <c r="A7720" s="32" t="str">
        <f>IF(Weighting!$P$16&gt;0,B7720,"")</f>
        <v/>
      </c>
      <c r="B7720">
        <f>Weighting!$C$16</f>
        <v>1.631</v>
      </c>
      <c r="C7720">
        <f>Weighting!$F$16</f>
        <v>0</v>
      </c>
      <c r="D7720" t="b">
        <f>IF(C7720=1,'Data Transformation'!$G$3+0.5*'Data Transformation'!$W$25,IF(C7721=1,D7721-'Data Transformation'!$W$25,FALSE))</f>
        <v>0</v>
      </c>
      <c r="E7720" t="str">
        <f t="array" ref="E7720">IF(ISLOGICAL(D7720),"",FREQUENCY(IF('Data Transformation'!$B$425:$B$8425='Bin Analysis'!$B7707,'Data Transformation'!$G$425:$G$8425),D7720))</f>
        <v/>
      </c>
      <c r="F7720" t="str">
        <f t="shared" si="963"/>
        <v/>
      </c>
      <c r="G7720">
        <f>Weighting!$H$16</f>
        <v>0</v>
      </c>
      <c r="H7720">
        <f t="array" ref="H7720">FREQUENCY(IF('Data Transformation'!$B$4:$B$8425=B7707,'Data Transformation'!$G$4:$G$8425),'Bin Analysis'!$B7720)</f>
        <v>2073</v>
      </c>
      <c r="I7720">
        <f t="shared" si="964"/>
        <v>0</v>
      </c>
      <c r="J7720">
        <f t="shared" si="965"/>
        <v>0</v>
      </c>
      <c r="K7720">
        <f>J7720*Weighting!$W$16</f>
        <v>0</v>
      </c>
      <c r="M7720" s="14"/>
    </row>
    <row r="7721" spans="1:13" x14ac:dyDescent="0.25">
      <c r="A7721" s="32" t="str">
        <f>IF(Weighting!$P$17&gt;0,B7721,"")</f>
        <v/>
      </c>
      <c r="B7721">
        <f>Weighting!$C$17</f>
        <v>1.762</v>
      </c>
      <c r="C7721">
        <f>Weighting!$F$17</f>
        <v>0</v>
      </c>
      <c r="D7721" t="b">
        <f>IF(C7721=1,'Data Transformation'!$G$3+0.5*'Data Transformation'!$W$25,IF(C7722=1,D7722-'Data Transformation'!$W$25,FALSE))</f>
        <v>0</v>
      </c>
      <c r="E7721" t="str">
        <f t="array" ref="E7721">IF(ISLOGICAL(D7721),"",FREQUENCY(IF('Data Transformation'!$B$425:$B$8425='Bin Analysis'!$B7707,'Data Transformation'!$G$425:$G$8425),D7721))</f>
        <v/>
      </c>
      <c r="F7721" t="str">
        <f t="shared" si="963"/>
        <v/>
      </c>
      <c r="G7721">
        <f>Weighting!$H$17</f>
        <v>0</v>
      </c>
      <c r="H7721">
        <f t="array" ref="H7721">FREQUENCY(IF('Data Transformation'!$B$4:$B$8425=B7707,'Data Transformation'!$G$4:$G$8425),'Bin Analysis'!$B7721)</f>
        <v>2073</v>
      </c>
      <c r="I7721">
        <f t="shared" si="964"/>
        <v>0</v>
      </c>
      <c r="J7721">
        <f t="shared" si="965"/>
        <v>0</v>
      </c>
      <c r="K7721">
        <f>J7721*Weighting!$W$17</f>
        <v>0</v>
      </c>
      <c r="M7721" s="14"/>
    </row>
    <row r="7722" spans="1:13" x14ac:dyDescent="0.25">
      <c r="A7722" s="32" t="str">
        <f>IF(Weighting!$P$18&gt;0,B7722,"")</f>
        <v/>
      </c>
      <c r="B7722">
        <f>Weighting!$C$18</f>
        <v>1.893</v>
      </c>
      <c r="C7722">
        <f>Weighting!$F$18</f>
        <v>0</v>
      </c>
      <c r="D7722" t="b">
        <f>IF(C7722=1,'Data Transformation'!$G$3+0.5*'Data Transformation'!$W$25,IF(C7723=1,D7723-'Data Transformation'!$W$25,FALSE))</f>
        <v>0</v>
      </c>
      <c r="E7722" t="str">
        <f t="array" ref="E7722">IF(ISLOGICAL(D7722),"",FREQUENCY(IF('Data Transformation'!$B$425:$B$8425='Bin Analysis'!$B7707,'Data Transformation'!$G$425:$G$8425),D7722))</f>
        <v/>
      </c>
      <c r="F7722" t="str">
        <f t="shared" si="963"/>
        <v/>
      </c>
      <c r="G7722">
        <f>Weighting!$H$18</f>
        <v>0</v>
      </c>
      <c r="H7722">
        <f t="array" ref="H7722">FREQUENCY(IF('Data Transformation'!$B$4:$B$8425=B7707,'Data Transformation'!$G$4:$G$8425),'Bin Analysis'!$B7722)</f>
        <v>2073</v>
      </c>
      <c r="I7722">
        <f t="shared" si="964"/>
        <v>0</v>
      </c>
      <c r="J7722">
        <f t="shared" si="965"/>
        <v>0</v>
      </c>
      <c r="K7722">
        <f>J7722*Weighting!$W$18</f>
        <v>0</v>
      </c>
      <c r="M7722" s="14"/>
    </row>
    <row r="7723" spans="1:13" x14ac:dyDescent="0.25">
      <c r="A7723" s="32" t="str">
        <f>IF(Weighting!$P$19&gt;0,B7723,"")</f>
        <v/>
      </c>
      <c r="B7723">
        <f>Weighting!$C$19</f>
        <v>2.024</v>
      </c>
      <c r="C7723">
        <f>Weighting!$F$19</f>
        <v>0</v>
      </c>
      <c r="D7723" t="b">
        <f>IF(C7723=1,'Data Transformation'!$G$3+0.5*'Data Transformation'!$W$25,IF(C7724=1,D7724-'Data Transformation'!$W$25,FALSE))</f>
        <v>0</v>
      </c>
      <c r="E7723" t="str">
        <f t="array" ref="E7723">IF(ISLOGICAL(D7723),"",FREQUENCY(IF('Data Transformation'!$B$425:$B$8425='Bin Analysis'!$B7707,'Data Transformation'!$G$425:$G$8425),D7723))</f>
        <v/>
      </c>
      <c r="F7723" t="str">
        <f t="shared" si="963"/>
        <v/>
      </c>
      <c r="G7723">
        <f>Weighting!$H$19</f>
        <v>0</v>
      </c>
      <c r="H7723">
        <f t="array" ref="H7723">FREQUENCY(IF('Data Transformation'!$B$4:$B$8425=B7707,'Data Transformation'!$G$4:$G$8425),'Bin Analysis'!$B7723)</f>
        <v>2073</v>
      </c>
      <c r="I7723">
        <f t="shared" si="964"/>
        <v>0</v>
      </c>
      <c r="J7723">
        <f t="shared" si="965"/>
        <v>0</v>
      </c>
      <c r="K7723">
        <f>J7723*Weighting!$W$19</f>
        <v>0</v>
      </c>
      <c r="M7723" s="14"/>
    </row>
    <row r="7724" spans="1:13" x14ac:dyDescent="0.25">
      <c r="A7724" s="32" t="str">
        <f>IF(Weighting!$P$20&gt;0,B7724,"")</f>
        <v/>
      </c>
      <c r="B7724">
        <f>Weighting!$C$20</f>
        <v>2.1550000000000002</v>
      </c>
      <c r="C7724">
        <f>Weighting!$F$20</f>
        <v>0</v>
      </c>
      <c r="D7724" t="b">
        <f>IF(C7724=1,'Data Transformation'!$G$3+0.5*'Data Transformation'!$W$25,IF(C7725=1,D7725-'Data Transformation'!$W$25,FALSE))</f>
        <v>0</v>
      </c>
      <c r="E7724" t="str">
        <f t="array" ref="E7724">IF(ISLOGICAL(D7724),"",FREQUENCY(IF('Data Transformation'!$B$425:$B$8425='Bin Analysis'!$B7707,'Data Transformation'!$G$425:$G$8425),D7724))</f>
        <v/>
      </c>
      <c r="F7724" t="str">
        <f t="shared" si="963"/>
        <v/>
      </c>
      <c r="G7724">
        <f>Weighting!$H$20</f>
        <v>0</v>
      </c>
      <c r="H7724">
        <f t="array" ref="H7724">FREQUENCY(IF('Data Transformation'!$B$4:$B$8425=B7707,'Data Transformation'!$G$4:$G$8425),'Bin Analysis'!$B7724)</f>
        <v>2073</v>
      </c>
      <c r="I7724">
        <f t="shared" si="964"/>
        <v>0</v>
      </c>
      <c r="J7724">
        <f t="shared" si="965"/>
        <v>0</v>
      </c>
      <c r="K7724">
        <f>J7724*Weighting!$W$20</f>
        <v>0</v>
      </c>
      <c r="M7724" s="14"/>
    </row>
    <row r="7725" spans="1:13" x14ac:dyDescent="0.25">
      <c r="A7725" s="32" t="str">
        <f>IF(Weighting!$P$21&gt;0,B7725,"")</f>
        <v/>
      </c>
      <c r="B7725">
        <f>Weighting!$C$21</f>
        <v>2.2860000000000005</v>
      </c>
      <c r="C7725">
        <f>Weighting!$F$21</f>
        <v>0</v>
      </c>
      <c r="D7725" t="b">
        <f>IF(C7725=1,'Data Transformation'!$G$3+0.5*'Data Transformation'!$W$25,IF(C7726=1,D7726-'Data Transformation'!$W$25,FALSE))</f>
        <v>0</v>
      </c>
      <c r="E7725" t="str">
        <f t="array" ref="E7725">IF(ISLOGICAL(D7725),"",FREQUENCY(IF('Data Transformation'!$B$425:$B$8425='Bin Analysis'!$B7707,'Data Transformation'!$G$425:$G$8425),D7725))</f>
        <v/>
      </c>
      <c r="F7725" t="str">
        <f t="shared" si="963"/>
        <v/>
      </c>
      <c r="G7725">
        <f>Weighting!$H$21</f>
        <v>0</v>
      </c>
      <c r="H7725">
        <f t="array" ref="H7725">FREQUENCY(IF('Data Transformation'!$B$4:$B$8425=B7707,'Data Transformation'!$G$4:$G$8425),'Bin Analysis'!$B7725)</f>
        <v>2073</v>
      </c>
      <c r="I7725">
        <f t="shared" si="964"/>
        <v>0</v>
      </c>
      <c r="J7725">
        <f t="shared" si="965"/>
        <v>0</v>
      </c>
      <c r="K7725">
        <f>J7725*Weighting!$W$21</f>
        <v>0</v>
      </c>
      <c r="M7725" s="14"/>
    </row>
    <row r="7726" spans="1:13" x14ac:dyDescent="0.25">
      <c r="A7726" s="32" t="str">
        <f>IF(Weighting!$P$22&gt;0,B7726,"")</f>
        <v/>
      </c>
      <c r="B7726">
        <f>Weighting!$C$22</f>
        <v>2.4170000000000007</v>
      </c>
      <c r="C7726">
        <f>Weighting!$F$22</f>
        <v>0</v>
      </c>
      <c r="D7726" t="b">
        <f>IF(C7726=1,'Data Transformation'!$G$3+0.5*'Data Transformation'!$W$25,IF(C7727=1,D7727-'Data Transformation'!$W$25,FALSE))</f>
        <v>0</v>
      </c>
      <c r="E7726" t="str">
        <f t="array" ref="E7726">IF(ISLOGICAL(D7726),"",FREQUENCY(IF('Data Transformation'!$B$425:$B$8425='Bin Analysis'!$B7707,'Data Transformation'!$G$425:$G$8425),D7726))</f>
        <v/>
      </c>
      <c r="F7726" t="str">
        <f t="shared" si="963"/>
        <v/>
      </c>
      <c r="G7726">
        <f>Weighting!$H$22</f>
        <v>0</v>
      </c>
      <c r="H7726">
        <f t="array" ref="H7726">FREQUENCY(IF('Data Transformation'!$B$4:$B$8425=B7707,'Data Transformation'!$G$4:$G$8425),'Bin Analysis'!$B7726)</f>
        <v>2073</v>
      </c>
      <c r="I7726">
        <f t="shared" si="964"/>
        <v>0</v>
      </c>
      <c r="J7726">
        <f t="shared" si="965"/>
        <v>0</v>
      </c>
      <c r="K7726">
        <f>J7726*Weighting!$W$22</f>
        <v>0</v>
      </c>
      <c r="M7726" s="14"/>
    </row>
    <row r="7727" spans="1:13" x14ac:dyDescent="0.25">
      <c r="A7727" s="32" t="str">
        <f>IF(Weighting!$P$23&gt;0,B7727,"")</f>
        <v/>
      </c>
      <c r="B7727">
        <f>Weighting!$C$23</f>
        <v>2.5480000000000009</v>
      </c>
      <c r="C7727">
        <f>Weighting!$F$23</f>
        <v>0</v>
      </c>
      <c r="D7727" t="b">
        <f>IF(C7727=1,'Data Transformation'!$G$3+0.5*'Data Transformation'!$W$25,IF(C7728=1,D7728-'Data Transformation'!$W$25,FALSE))</f>
        <v>0</v>
      </c>
      <c r="E7727" t="str">
        <f t="array" ref="E7727">IF(ISLOGICAL(D7727),"",FREQUENCY(IF('Data Transformation'!$B$425:$B$8425='Bin Analysis'!$B7707,'Data Transformation'!$G$425:$G$8425),D7727))</f>
        <v/>
      </c>
      <c r="F7727" t="str">
        <f t="shared" si="963"/>
        <v/>
      </c>
      <c r="G7727">
        <f>Weighting!$H$23</f>
        <v>0</v>
      </c>
      <c r="H7727">
        <f t="array" ref="H7727">FREQUENCY(IF('Data Transformation'!$B$4:$B$8425=B7707,'Data Transformation'!$G$4:$G$8425),'Bin Analysis'!$B7727)</f>
        <v>2073</v>
      </c>
      <c r="I7727">
        <f t="shared" si="964"/>
        <v>0</v>
      </c>
      <c r="J7727">
        <f t="shared" si="965"/>
        <v>0</v>
      </c>
      <c r="K7727">
        <f>J7727*Weighting!$W$23</f>
        <v>0</v>
      </c>
      <c r="M7727" s="14"/>
    </row>
    <row r="7728" spans="1:13" x14ac:dyDescent="0.25">
      <c r="A7728" s="32" t="str">
        <f>IF(Weighting!$P$24&gt;0,B7728,"")</f>
        <v/>
      </c>
      <c r="B7728">
        <f>Weighting!$C$24</f>
        <v>2.6790000000000012</v>
      </c>
      <c r="C7728">
        <f>Weighting!$F$24</f>
        <v>0</v>
      </c>
      <c r="D7728" t="b">
        <f>IF(C7728=1,'Data Transformation'!$G$3+0.5*'Data Transformation'!$W$25,IF(C7729=1,D7729-'Data Transformation'!$W$25,FALSE))</f>
        <v>0</v>
      </c>
      <c r="E7728" t="str">
        <f t="array" ref="E7728">IF(ISLOGICAL(D7728),"",FREQUENCY(IF('Data Transformation'!$B$425:$B$8425='Bin Analysis'!$B7707,'Data Transformation'!$G$425:$G$8425),D7728))</f>
        <v/>
      </c>
      <c r="F7728" t="str">
        <f t="shared" si="963"/>
        <v/>
      </c>
      <c r="G7728">
        <f>Weighting!$H$24</f>
        <v>0</v>
      </c>
      <c r="H7728">
        <f t="array" ref="H7728">FREQUENCY(IF('Data Transformation'!$B$4:$B$8425=B7707,'Data Transformation'!$G$4:$G$8425),'Bin Analysis'!$B7728)</f>
        <v>2073</v>
      </c>
      <c r="I7728">
        <f t="shared" si="964"/>
        <v>0</v>
      </c>
      <c r="J7728">
        <f t="shared" si="965"/>
        <v>0</v>
      </c>
      <c r="K7728">
        <f>J7728*Weighting!$W$24</f>
        <v>0</v>
      </c>
      <c r="M7728" s="14"/>
    </row>
    <row r="7729" spans="1:25" x14ac:dyDescent="0.25">
      <c r="A7729" s="32" t="str">
        <f>IF(Weighting!$P$25&gt;0,B7729,"")</f>
        <v/>
      </c>
      <c r="B7729">
        <f>Weighting!$C$25</f>
        <v>2.8100000000000014</v>
      </c>
      <c r="C7729">
        <f>Weighting!$F$25</f>
        <v>0</v>
      </c>
      <c r="D7729" t="b">
        <f>IF(C7729=1,'Data Transformation'!$G$3+0.5*'Data Transformation'!$W$25,IF(C7730=1,D7730-'Data Transformation'!$W$25,FALSE))</f>
        <v>0</v>
      </c>
      <c r="E7729" t="str">
        <f t="array" ref="E7729">IF(ISLOGICAL(D7729),"",FREQUENCY(IF('Data Transformation'!$B$425:$B$8425='Bin Analysis'!$B7707,'Data Transformation'!$G$425:$G$8425),D7729))</f>
        <v/>
      </c>
      <c r="F7729" t="str">
        <f t="shared" si="963"/>
        <v/>
      </c>
      <c r="G7729">
        <f>Weighting!$H$25</f>
        <v>0</v>
      </c>
      <c r="H7729">
        <f t="array" ref="H7729">FREQUENCY(IF('Data Transformation'!$B$4:$B$8425=B7707,'Data Transformation'!$G$4:$G$8425),'Bin Analysis'!$B7729)</f>
        <v>2073</v>
      </c>
      <c r="I7729">
        <f t="shared" si="964"/>
        <v>0</v>
      </c>
      <c r="J7729">
        <f t="shared" si="965"/>
        <v>0</v>
      </c>
      <c r="K7729">
        <f>J7729*Weighting!$W$25</f>
        <v>0</v>
      </c>
      <c r="M7729" s="14"/>
    </row>
    <row r="7730" spans="1:25" x14ac:dyDescent="0.25">
      <c r="O7730"/>
      <c r="P7730"/>
      <c r="Q7730"/>
      <c r="R7730"/>
    </row>
    <row r="7731" spans="1:25" ht="23.25" x14ac:dyDescent="0.35">
      <c r="A7731" s="21" t="s">
        <v>0</v>
      </c>
      <c r="B7731" s="21" t="str">
        <f>IFERROR(VLOOKUP(C7731,'Data Transformation'!$L$6:$M$426,2,FALSE),"")</f>
        <v/>
      </c>
      <c r="C7731" s="21">
        <f>C7707+1</f>
        <v>322</v>
      </c>
      <c r="D7731" s="21"/>
      <c r="E7731" s="21"/>
      <c r="F7731" s="21"/>
      <c r="G7731" s="21"/>
      <c r="H7731" s="22"/>
      <c r="I7731" s="22"/>
      <c r="J7731" s="22"/>
      <c r="K7731" s="21"/>
      <c r="L7731" s="21" t="str">
        <f>B7731</f>
        <v/>
      </c>
      <c r="M7731" s="23" t="e">
        <f>INDEX('Data Transformation'!$O$4:$O$424,MATCH($B7731,'Data Transformation'!$M$4:$M$424,0),MATCH($M$2,'Data Transformation'!$O$3,0))</f>
        <v>#N/A</v>
      </c>
      <c r="N7731" s="27" t="e">
        <f>IF('Input and Summary Results'!$J$16="minimum",'Bin Analysis'!X7732/(M7731-1),'Bin Analysis'!Y7731/('Bin Analysis'!M7731-1))</f>
        <v>#N/A</v>
      </c>
      <c r="O7731" s="27" t="e">
        <f>IF(M7731=FALSE,NA(),(VLOOKUP(1,C7734:K7753,4,FALSE))/(M7731-1))</f>
        <v>#N/A</v>
      </c>
      <c r="P7731" s="27" t="e">
        <f>IF(M7731=FALSE,NA(),SUM(J7734:J7753)/Weighting!$S$5)</f>
        <v>#N/A</v>
      </c>
      <c r="Q7731" s="27" t="e">
        <f>IF(M7731=FALSE,NA(),SUM(K7734:K7753)/Weighting!$S$6)</f>
        <v>#N/A</v>
      </c>
      <c r="R7731" s="27" t="e">
        <f>IF(M7731=FALSE,NA(),(VLOOKUP(1,G7734:K7753,3,FALSE))/(M7731-1))</f>
        <v>#N/A</v>
      </c>
      <c r="S7731" s="22" t="e">
        <f>IF(M7731=FALSE,NA(),IF(SUM(J7734:J7753)=2,"yes","no"))</f>
        <v>#N/A</v>
      </c>
      <c r="X7731" s="2" cm="2">
        <f t="array" ref="X7731:X7732">FREQUENCY(IF('Data Transformation'!$B$425:$B$6424='Bin Analysis'!L7731,'Data Transformation'!$G$425:$G$6424),'Data Transformation'!$U$11)</f>
        <v>0</v>
      </c>
      <c r="Y7731" s="2" cm="2">
        <f t="array" ref="Y7731:Y7732">FREQUENCY(IF('Data Transformation'!$B$425:$B$6424='Bin Analysis'!L7731,'Data Transformation'!$G$425:$G$6424),'Data Transformation'!$U$12)</f>
        <v>0</v>
      </c>
    </row>
    <row r="7732" spans="1:25" x14ac:dyDescent="0.25">
      <c r="A7732" s="14" t="s">
        <v>66</v>
      </c>
      <c r="B7732" t="s">
        <v>47</v>
      </c>
      <c r="C7732" t="s">
        <v>5</v>
      </c>
      <c r="D7732" t="s">
        <v>99</v>
      </c>
      <c r="E7732" t="s">
        <v>100</v>
      </c>
      <c r="F7732" t="s">
        <v>101</v>
      </c>
      <c r="G7732" t="s">
        <v>69</v>
      </c>
      <c r="H7732" t="s">
        <v>31</v>
      </c>
      <c r="I7732" t="s">
        <v>32</v>
      </c>
      <c r="J7732" t="s">
        <v>46</v>
      </c>
      <c r="K7732" s="14" t="s">
        <v>45</v>
      </c>
      <c r="M7732" s="14"/>
      <c r="X7732" s="2">
        <v>0</v>
      </c>
      <c r="Y7732" s="2">
        <v>0</v>
      </c>
    </row>
    <row r="7733" spans="1:25" x14ac:dyDescent="0.25">
      <c r="A7733" s="32"/>
      <c r="D7733" t="b">
        <f>IF(C7733=1,'Data Transformation'!$G$3+0.5*'Data Transformation'!$W$25,IF(C7734=1,D7734-'Data Transformation'!$W$25,FALSE))</f>
        <v>0</v>
      </c>
      <c r="E7733" t="str">
        <f t="array" ref="E7733">IF(ISLOGICAL(D7733),"",FREQUENCY(IF('Data Transformation'!$B$425:$B$8425='Bin Analysis'!$B7731,'Data Transformation'!$G$425:$G$8425),D7733))</f>
        <v/>
      </c>
      <c r="F7733" t="str">
        <f>IF(ISLOGICAL(D7733),"",E7733-E7732)</f>
        <v/>
      </c>
      <c r="M7733" s="14"/>
    </row>
    <row r="7734" spans="1:25" x14ac:dyDescent="0.25">
      <c r="A7734" s="32">
        <f>IF(Weighting!$P$6&gt;0,B7734,"")</f>
        <v>0.32100000000000001</v>
      </c>
      <c r="B7734">
        <f>Weighting!$C$6</f>
        <v>0.32100000000000001</v>
      </c>
      <c r="C7734">
        <f>Weighting!$F$6</f>
        <v>0</v>
      </c>
      <c r="D7734" t="b">
        <f>IF(C7734=1,'Data Transformation'!$G$3+0.5*'Data Transformation'!$W$25,IF(C7735=1,D7735-'Data Transformation'!$W$25,FALSE))</f>
        <v>0</v>
      </c>
      <c r="E7734" t="str">
        <f t="array" ref="E7734">IF(ISLOGICAL(D7734),"",FREQUENCY(IF('Data Transformation'!$B$425:$B$8425='Bin Analysis'!$B7731,'Data Transformation'!$G$425:$G$8425),D7734))</f>
        <v/>
      </c>
      <c r="F7734" t="str">
        <f>IF(ISLOGICAL(D7734),"",E7734-E7733)</f>
        <v/>
      </c>
      <c r="G7734">
        <f>Weighting!$H$6</f>
        <v>1</v>
      </c>
      <c r="H7734">
        <f t="array" ref="H7734">FREQUENCY(IF('Data Transformation'!$B$4:$B$8425=B7731,'Data Transformation'!$G$4:$G$8425),'Bin Analysis'!$B7734)</f>
        <v>2073</v>
      </c>
      <c r="I7734">
        <f>H7734-H7733</f>
        <v>2073</v>
      </c>
      <c r="J7734">
        <f>IF(I7734=0,0,1)</f>
        <v>1</v>
      </c>
      <c r="K7734">
        <f>J7734*Weighting!$W$6</f>
        <v>1</v>
      </c>
      <c r="M7734" s="14"/>
    </row>
    <row r="7735" spans="1:25" x14ac:dyDescent="0.25">
      <c r="A7735" s="32">
        <f>IF(Weighting!$P$7&gt;0,B7735,"")</f>
        <v>0.45200000000000001</v>
      </c>
      <c r="B7735">
        <f>Weighting!$C$7</f>
        <v>0.45200000000000001</v>
      </c>
      <c r="C7735">
        <f>Weighting!$F$7</f>
        <v>0</v>
      </c>
      <c r="D7735" t="b">
        <f>IF(C7735=1,'Data Transformation'!$G$3+0.5*'Data Transformation'!$W$25,IF(C7736=1,D7736-'Data Transformation'!$W$25,FALSE))</f>
        <v>0</v>
      </c>
      <c r="E7735" t="str">
        <f t="array" ref="E7735">IF(ISLOGICAL(D7735),"",FREQUENCY(IF('Data Transformation'!$B$425:$B$8425='Bin Analysis'!$B7731,'Data Transformation'!$G$425:$G$8425),D7735))</f>
        <v/>
      </c>
      <c r="F7735" t="str">
        <f t="shared" ref="F7735:F7753" si="966">IF(ISLOGICAL(D7735),"",E7735-E7734)</f>
        <v/>
      </c>
      <c r="G7735">
        <f>Weighting!$H$7</f>
        <v>0</v>
      </c>
      <c r="H7735">
        <f t="array" ref="H7735">FREQUENCY(IF('Data Transformation'!$B$4:$B$8425=B7731,'Data Transformation'!$G$4:$G$8425),'Bin Analysis'!$B7735)</f>
        <v>2073</v>
      </c>
      <c r="I7735">
        <f t="shared" ref="I7735:I7753" si="967">H7735-H7734</f>
        <v>0</v>
      </c>
      <c r="J7735">
        <f>IF(I7735=0,0,1)</f>
        <v>0</v>
      </c>
      <c r="K7735">
        <f>J7735*Weighting!$W$7</f>
        <v>0</v>
      </c>
      <c r="M7735" s="14"/>
    </row>
    <row r="7736" spans="1:25" x14ac:dyDescent="0.25">
      <c r="A7736" s="32">
        <f>IF(Weighting!$P$8&gt;0,B7736,"")</f>
        <v>0.58299999999999996</v>
      </c>
      <c r="B7736">
        <f>Weighting!$C$8</f>
        <v>0.58299999999999996</v>
      </c>
      <c r="C7736">
        <f>Weighting!$F$8</f>
        <v>0</v>
      </c>
      <c r="D7736" t="b">
        <f>IF(C7736=1,'Data Transformation'!$G$3+0.5*'Data Transformation'!$W$25,IF(C7737=1,D7737-'Data Transformation'!$W$25,FALSE))</f>
        <v>0</v>
      </c>
      <c r="E7736" t="str">
        <f t="array" ref="E7736">IF(ISLOGICAL(D7736),"",FREQUENCY(IF('Data Transformation'!$B$425:$B$8425='Bin Analysis'!$B7731,'Data Transformation'!$G$425:$G$8425),D7736))</f>
        <v/>
      </c>
      <c r="F7736" t="str">
        <f t="shared" si="966"/>
        <v/>
      </c>
      <c r="G7736">
        <f>Weighting!$H$8</f>
        <v>0</v>
      </c>
      <c r="H7736">
        <f t="array" ref="H7736">FREQUENCY(IF('Data Transformation'!$B$4:$B$8425=B7731,'Data Transformation'!$G$4:$G$8425),'Bin Analysis'!$B7736)</f>
        <v>2073</v>
      </c>
      <c r="I7736">
        <f t="shared" si="967"/>
        <v>0</v>
      </c>
      <c r="J7736">
        <f t="shared" ref="J7736:J7753" si="968">IF(I7736=0,0,1)</f>
        <v>0</v>
      </c>
      <c r="K7736">
        <f>J7736*Weighting!$W$8</f>
        <v>0</v>
      </c>
      <c r="M7736" s="14"/>
    </row>
    <row r="7737" spans="1:25" x14ac:dyDescent="0.25">
      <c r="A7737" s="32">
        <f>IF(Weighting!$P$9&gt;0,B7737,"")</f>
        <v>0.71399999999999997</v>
      </c>
      <c r="B7737" s="50">
        <f>Weighting!$C$9</f>
        <v>0.71399999999999997</v>
      </c>
      <c r="C7737">
        <f>Weighting!$F$9</f>
        <v>0</v>
      </c>
      <c r="D7737" t="b">
        <f>IF(C7737=1,'Data Transformation'!$G$3+0.5*'Data Transformation'!$W$25,IF(C7738=1,D7738-'Data Transformation'!$W$25,FALSE))</f>
        <v>0</v>
      </c>
      <c r="E7737" t="str">
        <f t="array" ref="E7737">IF(ISLOGICAL(D7737),"",FREQUENCY(IF('Data Transformation'!$B$425:$B$8425='Bin Analysis'!$B7731,'Data Transformation'!$G$425:$G$8425),D7737))</f>
        <v/>
      </c>
      <c r="F7737" t="str">
        <f t="shared" si="966"/>
        <v/>
      </c>
      <c r="G7737">
        <f>Weighting!$H$9</f>
        <v>0</v>
      </c>
      <c r="H7737">
        <f t="array" ref="H7737">FREQUENCY(IF('Data Transformation'!$B$4:$B$8425=B7731,'Data Transformation'!$G$4:$G$8425),'Bin Analysis'!$B7737)</f>
        <v>2073</v>
      </c>
      <c r="I7737">
        <f t="shared" si="967"/>
        <v>0</v>
      </c>
      <c r="J7737">
        <f t="shared" si="968"/>
        <v>0</v>
      </c>
      <c r="K7737">
        <f>J7737*Weighting!$W$9</f>
        <v>0</v>
      </c>
      <c r="M7737" s="14"/>
    </row>
    <row r="7738" spans="1:25" x14ac:dyDescent="0.25">
      <c r="A7738" s="32">
        <f>IF(Weighting!$P$10&gt;0,B7738,"")</f>
        <v>0.84499999999999997</v>
      </c>
      <c r="B7738">
        <f>Weighting!$C$10</f>
        <v>0.84499999999999997</v>
      </c>
      <c r="C7738">
        <f>Weighting!$F$10</f>
        <v>0</v>
      </c>
      <c r="D7738" t="b">
        <f>IF(C7738=1,'Data Transformation'!$G$3+0.5*'Data Transformation'!$W$25,IF(C7739=1,D7739-'Data Transformation'!$W$25,FALSE))</f>
        <v>0</v>
      </c>
      <c r="E7738" t="str">
        <f t="array" ref="E7738">IF(ISLOGICAL(D7738),"",FREQUENCY(IF('Data Transformation'!$B$425:$B$8425='Bin Analysis'!$B7731,'Data Transformation'!$G$425:$G$8425),D7738))</f>
        <v/>
      </c>
      <c r="F7738" t="str">
        <f t="shared" si="966"/>
        <v/>
      </c>
      <c r="G7738">
        <f>Weighting!$H$10</f>
        <v>0</v>
      </c>
      <c r="H7738">
        <f t="array" ref="H7738">FREQUENCY(IF('Data Transformation'!$B$4:$B$8425=B7731,'Data Transformation'!$G$4:$G$8425),'Bin Analysis'!$B7738)</f>
        <v>2073</v>
      </c>
      <c r="I7738">
        <f t="shared" si="967"/>
        <v>0</v>
      </c>
      <c r="J7738">
        <f t="shared" si="968"/>
        <v>0</v>
      </c>
      <c r="K7738">
        <f>J7738*Weighting!$W$10</f>
        <v>0</v>
      </c>
      <c r="M7738" s="14"/>
    </row>
    <row r="7739" spans="1:25" x14ac:dyDescent="0.25">
      <c r="A7739" s="32">
        <f>IF(Weighting!$P$11&gt;0,B7739,"")</f>
        <v>0.97599999999999998</v>
      </c>
      <c r="B7739">
        <f>Weighting!$C$11</f>
        <v>0.97599999999999998</v>
      </c>
      <c r="C7739">
        <f>Weighting!$F$11</f>
        <v>0</v>
      </c>
      <c r="D7739">
        <f>IF(C7739=1,'Data Transformation'!$G$3+0.5*'Data Transformation'!$W$25,IF(C7740=1,D7740-'Data Transformation'!$W$25,FALSE))</f>
        <v>0.86899999999999999</v>
      </c>
      <c r="E7739">
        <f t="array" ref="E7739">IF(ISLOGICAL(D7739),"",FREQUENCY(IF('Data Transformation'!$B$425:$B$8425='Bin Analysis'!$B7731,'Data Transformation'!$G$425:$G$8425),D7739))</f>
        <v>2001</v>
      </c>
      <c r="F7739" t="e">
        <f t="shared" si="966"/>
        <v>#VALUE!</v>
      </c>
      <c r="G7739">
        <f>Weighting!$H$11</f>
        <v>0</v>
      </c>
      <c r="H7739">
        <f t="array" ref="H7739">FREQUENCY(IF('Data Transformation'!$B$4:$B$8425=B7731,'Data Transformation'!$G$4:$G$8425),'Bin Analysis'!$B7739)</f>
        <v>2073</v>
      </c>
      <c r="I7739">
        <f t="shared" si="967"/>
        <v>0</v>
      </c>
      <c r="J7739">
        <f t="shared" si="968"/>
        <v>0</v>
      </c>
      <c r="K7739">
        <f>J7739*Weighting!$W$11</f>
        <v>0</v>
      </c>
      <c r="M7739" s="14"/>
    </row>
    <row r="7740" spans="1:25" x14ac:dyDescent="0.25">
      <c r="A7740" s="32">
        <f>IF(Weighting!$P$12&gt;0,B7740,"")</f>
        <v>1.107</v>
      </c>
      <c r="B7740">
        <f>Weighting!$C$12</f>
        <v>1.107</v>
      </c>
      <c r="C7740">
        <f>Weighting!$F$12</f>
        <v>1</v>
      </c>
      <c r="D7740">
        <f>IF(C7740=1,'Data Transformation'!$G$3+0.5*'Data Transformation'!$W$25,IF(C7741=1,D7741-'Data Transformation'!$W$25,FALSE))</f>
        <v>1.131</v>
      </c>
      <c r="E7740">
        <f t="array" ref="E7740">IF(ISLOGICAL(D7740),"",FREQUENCY(IF('Data Transformation'!$B$425:$B$8425='Bin Analysis'!$B7731,'Data Transformation'!$G$425:$G$8425),D7740))</f>
        <v>2001</v>
      </c>
      <c r="F7740">
        <f t="shared" si="966"/>
        <v>0</v>
      </c>
      <c r="G7740">
        <f>Weighting!$H$12</f>
        <v>0</v>
      </c>
      <c r="H7740">
        <f t="array" ref="H7740">FREQUENCY(IF('Data Transformation'!$B$4:$B$8425=B7731,'Data Transformation'!$G$4:$G$8425),'Bin Analysis'!$B7740)</f>
        <v>2073</v>
      </c>
      <c r="I7740">
        <f t="shared" si="967"/>
        <v>0</v>
      </c>
      <c r="J7740">
        <f t="shared" si="968"/>
        <v>0</v>
      </c>
      <c r="K7740">
        <f>J7740*Weighting!$W$12</f>
        <v>0</v>
      </c>
      <c r="M7740" s="14"/>
    </row>
    <row r="7741" spans="1:25" x14ac:dyDescent="0.25">
      <c r="A7741" s="32">
        <f>IF(Weighting!$P$13&gt;0,B7741,"")</f>
        <v>1.238</v>
      </c>
      <c r="B7741">
        <f>Weighting!$C$13</f>
        <v>1.238</v>
      </c>
      <c r="C7741">
        <f>Weighting!$F$13</f>
        <v>0</v>
      </c>
      <c r="D7741" t="b">
        <f>IF(C7741=1,'Data Transformation'!$G$3+0.5*'Data Transformation'!$W$25,IF(C7742=1,D7742-'Data Transformation'!$W$25,FALSE))</f>
        <v>0</v>
      </c>
      <c r="E7741" t="str">
        <f t="array" ref="E7741">IF(ISLOGICAL(D7741),"",FREQUENCY(IF('Data Transformation'!$B$425:$B$8425='Bin Analysis'!$B7731,'Data Transformation'!$G$425:$G$8425),D7741))</f>
        <v/>
      </c>
      <c r="F7741" t="str">
        <f t="shared" si="966"/>
        <v/>
      </c>
      <c r="G7741">
        <f>Weighting!$H$13</f>
        <v>0</v>
      </c>
      <c r="H7741">
        <f t="array" ref="H7741">FREQUENCY(IF('Data Transformation'!$B$4:$B$8425=B7731,'Data Transformation'!$G$4:$G$8425),'Bin Analysis'!$B7741)</f>
        <v>2073</v>
      </c>
      <c r="I7741">
        <f t="shared" si="967"/>
        <v>0</v>
      </c>
      <c r="J7741">
        <f t="shared" si="968"/>
        <v>0</v>
      </c>
      <c r="K7741">
        <f>J7741*Weighting!$W$13</f>
        <v>0</v>
      </c>
      <c r="M7741" s="14"/>
    </row>
    <row r="7742" spans="1:25" x14ac:dyDescent="0.25">
      <c r="A7742" s="32">
        <f>IF(Weighting!$P$14&gt;0,B7742,"")</f>
        <v>1.369</v>
      </c>
      <c r="B7742">
        <f>Weighting!$C$14</f>
        <v>1.369</v>
      </c>
      <c r="C7742">
        <f>Weighting!$F$14</f>
        <v>0</v>
      </c>
      <c r="D7742" t="b">
        <f>IF(C7742=1,'Data Transformation'!$G$3+0.5*'Data Transformation'!$W$25,IF(C7743=1,D7743-'Data Transformation'!$W$25,FALSE))</f>
        <v>0</v>
      </c>
      <c r="E7742" t="str">
        <f t="array" ref="E7742">IF(ISLOGICAL(D7742),"",FREQUENCY(IF('Data Transformation'!$B$425:$B$8425='Bin Analysis'!$B7731,'Data Transformation'!$G$425:$G$8425),D7742))</f>
        <v/>
      </c>
      <c r="F7742" t="str">
        <f t="shared" si="966"/>
        <v/>
      </c>
      <c r="G7742">
        <f>Weighting!$H$14</f>
        <v>0</v>
      </c>
      <c r="H7742">
        <f t="array" ref="H7742">FREQUENCY(IF('Data Transformation'!$B$4:$B$8425=B7731,'Data Transformation'!$G$4:$G$8425),'Bin Analysis'!$B7742)</f>
        <v>2073</v>
      </c>
      <c r="I7742">
        <f t="shared" si="967"/>
        <v>0</v>
      </c>
      <c r="J7742">
        <f t="shared" si="968"/>
        <v>0</v>
      </c>
      <c r="K7742">
        <f>J7742*Weighting!$W$14</f>
        <v>0</v>
      </c>
      <c r="M7742" s="14"/>
    </row>
    <row r="7743" spans="1:25" x14ac:dyDescent="0.25">
      <c r="A7743" s="32">
        <f>IF(Weighting!$P$15&gt;0,B7743,"")</f>
        <v>1.5000009999999999</v>
      </c>
      <c r="B7743">
        <f>Weighting!$C$15</f>
        <v>1.5000009999999999</v>
      </c>
      <c r="C7743">
        <f>Weighting!$F$15</f>
        <v>0</v>
      </c>
      <c r="D7743" t="b">
        <f>IF(C7743=1,'Data Transformation'!$G$3+0.5*'Data Transformation'!$W$25,IF(C7744=1,D7744-'Data Transformation'!$W$25,FALSE))</f>
        <v>0</v>
      </c>
      <c r="E7743" t="str">
        <f t="array" ref="E7743">IF(ISLOGICAL(D7743),"",FREQUENCY(IF('Data Transformation'!$B$425:$B$8425='Bin Analysis'!$B7731,'Data Transformation'!$G$425:$G$8425),D7743))</f>
        <v/>
      </c>
      <c r="F7743" t="str">
        <f t="shared" si="966"/>
        <v/>
      </c>
      <c r="G7743">
        <f>Weighting!$H$15</f>
        <v>0</v>
      </c>
      <c r="H7743">
        <f t="array" ref="H7743">FREQUENCY(IF('Data Transformation'!$B$4:$B$8425=B7731,'Data Transformation'!$G$4:$G$8425),'Bin Analysis'!$B7743)</f>
        <v>2073</v>
      </c>
      <c r="I7743">
        <f t="shared" si="967"/>
        <v>0</v>
      </c>
      <c r="J7743">
        <f t="shared" si="968"/>
        <v>0</v>
      </c>
      <c r="K7743">
        <f>J7743*Weighting!$W$15</f>
        <v>0</v>
      </c>
      <c r="M7743" s="14"/>
    </row>
    <row r="7744" spans="1:25" x14ac:dyDescent="0.25">
      <c r="A7744" s="32" t="str">
        <f>IF(Weighting!$P$16&gt;0,B7744,"")</f>
        <v/>
      </c>
      <c r="B7744">
        <f>Weighting!$C$16</f>
        <v>1.631</v>
      </c>
      <c r="C7744">
        <f>Weighting!$F$16</f>
        <v>0</v>
      </c>
      <c r="D7744" t="b">
        <f>IF(C7744=1,'Data Transformation'!$G$3+0.5*'Data Transformation'!$W$25,IF(C7745=1,D7745-'Data Transformation'!$W$25,FALSE))</f>
        <v>0</v>
      </c>
      <c r="E7744" t="str">
        <f t="array" ref="E7744">IF(ISLOGICAL(D7744),"",FREQUENCY(IF('Data Transformation'!$B$425:$B$8425='Bin Analysis'!$B7731,'Data Transformation'!$G$425:$G$8425),D7744))</f>
        <v/>
      </c>
      <c r="F7744" t="str">
        <f t="shared" si="966"/>
        <v/>
      </c>
      <c r="G7744">
        <f>Weighting!$H$16</f>
        <v>0</v>
      </c>
      <c r="H7744">
        <f t="array" ref="H7744">FREQUENCY(IF('Data Transformation'!$B$4:$B$8425=B7731,'Data Transformation'!$G$4:$G$8425),'Bin Analysis'!$B7744)</f>
        <v>2073</v>
      </c>
      <c r="I7744">
        <f t="shared" si="967"/>
        <v>0</v>
      </c>
      <c r="J7744">
        <f t="shared" si="968"/>
        <v>0</v>
      </c>
      <c r="K7744">
        <f>J7744*Weighting!$W$16</f>
        <v>0</v>
      </c>
      <c r="M7744" s="14"/>
    </row>
    <row r="7745" spans="1:25" x14ac:dyDescent="0.25">
      <c r="A7745" s="32" t="str">
        <f>IF(Weighting!$P$17&gt;0,B7745,"")</f>
        <v/>
      </c>
      <c r="B7745">
        <f>Weighting!$C$17</f>
        <v>1.762</v>
      </c>
      <c r="C7745">
        <f>Weighting!$F$17</f>
        <v>0</v>
      </c>
      <c r="D7745" t="b">
        <f>IF(C7745=1,'Data Transformation'!$G$3+0.5*'Data Transformation'!$W$25,IF(C7746=1,D7746-'Data Transformation'!$W$25,FALSE))</f>
        <v>0</v>
      </c>
      <c r="E7745" t="str">
        <f t="array" ref="E7745">IF(ISLOGICAL(D7745),"",FREQUENCY(IF('Data Transformation'!$B$425:$B$8425='Bin Analysis'!$B7731,'Data Transformation'!$G$425:$G$8425),D7745))</f>
        <v/>
      </c>
      <c r="F7745" t="str">
        <f t="shared" si="966"/>
        <v/>
      </c>
      <c r="G7745">
        <f>Weighting!$H$17</f>
        <v>0</v>
      </c>
      <c r="H7745">
        <f t="array" ref="H7745">FREQUENCY(IF('Data Transformation'!$B$4:$B$8425=B7731,'Data Transformation'!$G$4:$G$8425),'Bin Analysis'!$B7745)</f>
        <v>2073</v>
      </c>
      <c r="I7745">
        <f t="shared" si="967"/>
        <v>0</v>
      </c>
      <c r="J7745">
        <f t="shared" si="968"/>
        <v>0</v>
      </c>
      <c r="K7745">
        <f>J7745*Weighting!$W$17</f>
        <v>0</v>
      </c>
      <c r="M7745" s="14"/>
    </row>
    <row r="7746" spans="1:25" x14ac:dyDescent="0.25">
      <c r="A7746" s="32" t="str">
        <f>IF(Weighting!$P$18&gt;0,B7746,"")</f>
        <v/>
      </c>
      <c r="B7746">
        <f>Weighting!$C$18</f>
        <v>1.893</v>
      </c>
      <c r="C7746">
        <f>Weighting!$F$18</f>
        <v>0</v>
      </c>
      <c r="D7746" t="b">
        <f>IF(C7746=1,'Data Transformation'!$G$3+0.5*'Data Transformation'!$W$25,IF(C7747=1,D7747-'Data Transformation'!$W$25,FALSE))</f>
        <v>0</v>
      </c>
      <c r="E7746" t="str">
        <f t="array" ref="E7746">IF(ISLOGICAL(D7746),"",FREQUENCY(IF('Data Transformation'!$B$425:$B$8425='Bin Analysis'!$B7731,'Data Transformation'!$G$425:$G$8425),D7746))</f>
        <v/>
      </c>
      <c r="F7746" t="str">
        <f t="shared" si="966"/>
        <v/>
      </c>
      <c r="G7746">
        <f>Weighting!$H$18</f>
        <v>0</v>
      </c>
      <c r="H7746">
        <f t="array" ref="H7746">FREQUENCY(IF('Data Transformation'!$B$4:$B$8425=B7731,'Data Transformation'!$G$4:$G$8425),'Bin Analysis'!$B7746)</f>
        <v>2073</v>
      </c>
      <c r="I7746">
        <f t="shared" si="967"/>
        <v>0</v>
      </c>
      <c r="J7746">
        <f t="shared" si="968"/>
        <v>0</v>
      </c>
      <c r="K7746">
        <f>J7746*Weighting!$W$18</f>
        <v>0</v>
      </c>
      <c r="M7746" s="14"/>
    </row>
    <row r="7747" spans="1:25" x14ac:dyDescent="0.25">
      <c r="A7747" s="32" t="str">
        <f>IF(Weighting!$P$19&gt;0,B7747,"")</f>
        <v/>
      </c>
      <c r="B7747">
        <f>Weighting!$C$19</f>
        <v>2.024</v>
      </c>
      <c r="C7747">
        <f>Weighting!$F$19</f>
        <v>0</v>
      </c>
      <c r="D7747" t="b">
        <f>IF(C7747=1,'Data Transformation'!$G$3+0.5*'Data Transformation'!$W$25,IF(C7748=1,D7748-'Data Transformation'!$W$25,FALSE))</f>
        <v>0</v>
      </c>
      <c r="E7747" t="str">
        <f t="array" ref="E7747">IF(ISLOGICAL(D7747),"",FREQUENCY(IF('Data Transformation'!$B$425:$B$8425='Bin Analysis'!$B7731,'Data Transformation'!$G$425:$G$8425),D7747))</f>
        <v/>
      </c>
      <c r="F7747" t="str">
        <f t="shared" si="966"/>
        <v/>
      </c>
      <c r="G7747">
        <f>Weighting!$H$19</f>
        <v>0</v>
      </c>
      <c r="H7747">
        <f t="array" ref="H7747">FREQUENCY(IF('Data Transformation'!$B$4:$B$8425=B7731,'Data Transformation'!$G$4:$G$8425),'Bin Analysis'!$B7747)</f>
        <v>2073</v>
      </c>
      <c r="I7747">
        <f t="shared" si="967"/>
        <v>0</v>
      </c>
      <c r="J7747">
        <f t="shared" si="968"/>
        <v>0</v>
      </c>
      <c r="K7747">
        <f>J7747*Weighting!$W$19</f>
        <v>0</v>
      </c>
      <c r="M7747" s="14"/>
    </row>
    <row r="7748" spans="1:25" x14ac:dyDescent="0.25">
      <c r="A7748" s="32" t="str">
        <f>IF(Weighting!$P$20&gt;0,B7748,"")</f>
        <v/>
      </c>
      <c r="B7748">
        <f>Weighting!$C$20</f>
        <v>2.1550000000000002</v>
      </c>
      <c r="C7748">
        <f>Weighting!$F$20</f>
        <v>0</v>
      </c>
      <c r="D7748" t="b">
        <f>IF(C7748=1,'Data Transformation'!$G$3+0.5*'Data Transformation'!$W$25,IF(C7749=1,D7749-'Data Transformation'!$W$25,FALSE))</f>
        <v>0</v>
      </c>
      <c r="E7748" t="str">
        <f t="array" ref="E7748">IF(ISLOGICAL(D7748),"",FREQUENCY(IF('Data Transformation'!$B$425:$B$8425='Bin Analysis'!$B7731,'Data Transformation'!$G$425:$G$8425),D7748))</f>
        <v/>
      </c>
      <c r="F7748" t="str">
        <f t="shared" si="966"/>
        <v/>
      </c>
      <c r="G7748">
        <f>Weighting!$H$20</f>
        <v>0</v>
      </c>
      <c r="H7748">
        <f t="array" ref="H7748">FREQUENCY(IF('Data Transformation'!$B$4:$B$8425=B7731,'Data Transformation'!$G$4:$G$8425),'Bin Analysis'!$B7748)</f>
        <v>2073</v>
      </c>
      <c r="I7748">
        <f t="shared" si="967"/>
        <v>0</v>
      </c>
      <c r="J7748">
        <f t="shared" si="968"/>
        <v>0</v>
      </c>
      <c r="K7748">
        <f>J7748*Weighting!$W$20</f>
        <v>0</v>
      </c>
      <c r="M7748" s="14"/>
    </row>
    <row r="7749" spans="1:25" x14ac:dyDescent="0.25">
      <c r="A7749" s="32" t="str">
        <f>IF(Weighting!$P$21&gt;0,B7749,"")</f>
        <v/>
      </c>
      <c r="B7749">
        <f>Weighting!$C$21</f>
        <v>2.2860000000000005</v>
      </c>
      <c r="C7749">
        <f>Weighting!$F$21</f>
        <v>0</v>
      </c>
      <c r="D7749" t="b">
        <f>IF(C7749=1,'Data Transformation'!$G$3+0.5*'Data Transformation'!$W$25,IF(C7750=1,D7750-'Data Transformation'!$W$25,FALSE))</f>
        <v>0</v>
      </c>
      <c r="E7749" t="str">
        <f t="array" ref="E7749">IF(ISLOGICAL(D7749),"",FREQUENCY(IF('Data Transformation'!$B$425:$B$8425='Bin Analysis'!$B7731,'Data Transformation'!$G$425:$G$8425),D7749))</f>
        <v/>
      </c>
      <c r="F7749" t="str">
        <f t="shared" si="966"/>
        <v/>
      </c>
      <c r="G7749">
        <f>Weighting!$H$21</f>
        <v>0</v>
      </c>
      <c r="H7749">
        <f t="array" ref="H7749">FREQUENCY(IF('Data Transformation'!$B$4:$B$8425=B7731,'Data Transformation'!$G$4:$G$8425),'Bin Analysis'!$B7749)</f>
        <v>2073</v>
      </c>
      <c r="I7749">
        <f t="shared" si="967"/>
        <v>0</v>
      </c>
      <c r="J7749">
        <f t="shared" si="968"/>
        <v>0</v>
      </c>
      <c r="K7749">
        <f>J7749*Weighting!$W$21</f>
        <v>0</v>
      </c>
      <c r="M7749" s="14"/>
    </row>
    <row r="7750" spans="1:25" x14ac:dyDescent="0.25">
      <c r="A7750" s="32" t="str">
        <f>IF(Weighting!$P$22&gt;0,B7750,"")</f>
        <v/>
      </c>
      <c r="B7750">
        <f>Weighting!$C$22</f>
        <v>2.4170000000000007</v>
      </c>
      <c r="C7750">
        <f>Weighting!$F$22</f>
        <v>0</v>
      </c>
      <c r="D7750" t="b">
        <f>IF(C7750=1,'Data Transformation'!$G$3+0.5*'Data Transformation'!$W$25,IF(C7751=1,D7751-'Data Transformation'!$W$25,FALSE))</f>
        <v>0</v>
      </c>
      <c r="E7750" t="str">
        <f t="array" ref="E7750">IF(ISLOGICAL(D7750),"",FREQUENCY(IF('Data Transformation'!$B$425:$B$8425='Bin Analysis'!$B7731,'Data Transformation'!$G$425:$G$8425),D7750))</f>
        <v/>
      </c>
      <c r="F7750" t="str">
        <f t="shared" si="966"/>
        <v/>
      </c>
      <c r="G7750">
        <f>Weighting!$H$22</f>
        <v>0</v>
      </c>
      <c r="H7750">
        <f t="array" ref="H7750">FREQUENCY(IF('Data Transformation'!$B$4:$B$8425=B7731,'Data Transformation'!$G$4:$G$8425),'Bin Analysis'!$B7750)</f>
        <v>2073</v>
      </c>
      <c r="I7750">
        <f t="shared" si="967"/>
        <v>0</v>
      </c>
      <c r="J7750">
        <f t="shared" si="968"/>
        <v>0</v>
      </c>
      <c r="K7750">
        <f>J7750*Weighting!$W$22</f>
        <v>0</v>
      </c>
      <c r="M7750" s="14"/>
    </row>
    <row r="7751" spans="1:25" x14ac:dyDescent="0.25">
      <c r="A7751" s="32" t="str">
        <f>IF(Weighting!$P$23&gt;0,B7751,"")</f>
        <v/>
      </c>
      <c r="B7751">
        <f>Weighting!$C$23</f>
        <v>2.5480000000000009</v>
      </c>
      <c r="C7751">
        <f>Weighting!$F$23</f>
        <v>0</v>
      </c>
      <c r="D7751" t="b">
        <f>IF(C7751=1,'Data Transformation'!$G$3+0.5*'Data Transformation'!$W$25,IF(C7752=1,D7752-'Data Transformation'!$W$25,FALSE))</f>
        <v>0</v>
      </c>
      <c r="E7751" t="str">
        <f t="array" ref="E7751">IF(ISLOGICAL(D7751),"",FREQUENCY(IF('Data Transformation'!$B$425:$B$8425='Bin Analysis'!$B7731,'Data Transformation'!$G$425:$G$8425),D7751))</f>
        <v/>
      </c>
      <c r="F7751" t="str">
        <f t="shared" si="966"/>
        <v/>
      </c>
      <c r="G7751">
        <f>Weighting!$H$23</f>
        <v>0</v>
      </c>
      <c r="H7751">
        <f t="array" ref="H7751">FREQUENCY(IF('Data Transformation'!$B$4:$B$8425=B7731,'Data Transformation'!$G$4:$G$8425),'Bin Analysis'!$B7751)</f>
        <v>2073</v>
      </c>
      <c r="I7751">
        <f t="shared" si="967"/>
        <v>0</v>
      </c>
      <c r="J7751">
        <f t="shared" si="968"/>
        <v>0</v>
      </c>
      <c r="K7751">
        <f>J7751*Weighting!$W$23</f>
        <v>0</v>
      </c>
      <c r="M7751" s="14"/>
    </row>
    <row r="7752" spans="1:25" x14ac:dyDescent="0.25">
      <c r="A7752" s="32" t="str">
        <f>IF(Weighting!$P$24&gt;0,B7752,"")</f>
        <v/>
      </c>
      <c r="B7752">
        <f>Weighting!$C$24</f>
        <v>2.6790000000000012</v>
      </c>
      <c r="C7752">
        <f>Weighting!$F$24</f>
        <v>0</v>
      </c>
      <c r="D7752" t="b">
        <f>IF(C7752=1,'Data Transformation'!$G$3+0.5*'Data Transformation'!$W$25,IF(C7753=1,D7753-'Data Transformation'!$W$25,FALSE))</f>
        <v>0</v>
      </c>
      <c r="E7752" t="str">
        <f t="array" ref="E7752">IF(ISLOGICAL(D7752),"",FREQUENCY(IF('Data Transformation'!$B$425:$B$8425='Bin Analysis'!$B7731,'Data Transformation'!$G$425:$G$8425),D7752))</f>
        <v/>
      </c>
      <c r="F7752" t="str">
        <f t="shared" si="966"/>
        <v/>
      </c>
      <c r="G7752">
        <f>Weighting!$H$24</f>
        <v>0</v>
      </c>
      <c r="H7752">
        <f t="array" ref="H7752">FREQUENCY(IF('Data Transformation'!$B$4:$B$8425=B7731,'Data Transformation'!$G$4:$G$8425),'Bin Analysis'!$B7752)</f>
        <v>2073</v>
      </c>
      <c r="I7752">
        <f t="shared" si="967"/>
        <v>0</v>
      </c>
      <c r="J7752">
        <f t="shared" si="968"/>
        <v>0</v>
      </c>
      <c r="K7752">
        <f>J7752*Weighting!$W$24</f>
        <v>0</v>
      </c>
      <c r="M7752" s="14"/>
    </row>
    <row r="7753" spans="1:25" x14ac:dyDescent="0.25">
      <c r="A7753" s="32" t="str">
        <f>IF(Weighting!$P$25&gt;0,B7753,"")</f>
        <v/>
      </c>
      <c r="B7753">
        <f>Weighting!$C$25</f>
        <v>2.8100000000000014</v>
      </c>
      <c r="C7753">
        <f>Weighting!$F$25</f>
        <v>0</v>
      </c>
      <c r="D7753" t="b">
        <f>IF(C7753=1,'Data Transformation'!$G$3+0.5*'Data Transformation'!$W$25,IF(C7754=1,D7754-'Data Transformation'!$W$25,FALSE))</f>
        <v>0</v>
      </c>
      <c r="E7753" t="str">
        <f t="array" ref="E7753">IF(ISLOGICAL(D7753),"",FREQUENCY(IF('Data Transformation'!$B$425:$B$8425='Bin Analysis'!$B7731,'Data Transformation'!$G$425:$G$8425),D7753))</f>
        <v/>
      </c>
      <c r="F7753" t="str">
        <f t="shared" si="966"/>
        <v/>
      </c>
      <c r="G7753">
        <f>Weighting!$H$25</f>
        <v>0</v>
      </c>
      <c r="H7753">
        <f t="array" ref="H7753">FREQUENCY(IF('Data Transformation'!$B$4:$B$8425=B7731,'Data Transformation'!$G$4:$G$8425),'Bin Analysis'!$B7753)</f>
        <v>2073</v>
      </c>
      <c r="I7753">
        <f t="shared" si="967"/>
        <v>0</v>
      </c>
      <c r="J7753">
        <f t="shared" si="968"/>
        <v>0</v>
      </c>
      <c r="K7753">
        <f>J7753*Weighting!$W$25</f>
        <v>0</v>
      </c>
      <c r="M7753" s="14"/>
    </row>
    <row r="7754" spans="1:25" x14ac:dyDescent="0.25">
      <c r="O7754"/>
      <c r="P7754"/>
      <c r="Q7754"/>
      <c r="R7754"/>
    </row>
    <row r="7755" spans="1:25" ht="23.25" x14ac:dyDescent="0.35">
      <c r="A7755" s="21" t="s">
        <v>0</v>
      </c>
      <c r="B7755" s="21" t="str">
        <f>IFERROR(VLOOKUP(C7755,'Data Transformation'!$L$6:$M$426,2,FALSE),"")</f>
        <v/>
      </c>
      <c r="C7755" s="21">
        <f>C7731+1</f>
        <v>323</v>
      </c>
      <c r="D7755" s="21"/>
      <c r="E7755" s="21"/>
      <c r="F7755" s="21"/>
      <c r="G7755" s="21"/>
      <c r="H7755" s="22"/>
      <c r="I7755" s="22"/>
      <c r="J7755" s="22"/>
      <c r="K7755" s="21"/>
      <c r="L7755" s="21" t="str">
        <f>B7755</f>
        <v/>
      </c>
      <c r="M7755" s="23" t="e">
        <f>INDEX('Data Transformation'!$O$4:$O$424,MATCH($B7755,'Data Transformation'!$M$4:$M$424,0),MATCH($M$2,'Data Transformation'!$O$3,0))</f>
        <v>#N/A</v>
      </c>
      <c r="N7755" s="27" t="e">
        <f>IF('Input and Summary Results'!$J$16="minimum",'Bin Analysis'!X7756/(M7755-1),'Bin Analysis'!Y7755/('Bin Analysis'!M7755-1))</f>
        <v>#N/A</v>
      </c>
      <c r="O7755" s="27" t="e">
        <f>IF(M7755=FALSE,NA(),(VLOOKUP(1,C7758:K7777,4,FALSE))/(M7755-1))</f>
        <v>#N/A</v>
      </c>
      <c r="P7755" s="27" t="e">
        <f>IF(M7755=FALSE,NA(),SUM(J7758:J7777)/Weighting!$S$5)</f>
        <v>#N/A</v>
      </c>
      <c r="Q7755" s="27" t="e">
        <f>IF(M7755=FALSE,NA(),SUM(K7758:K7777)/Weighting!$S$6)</f>
        <v>#N/A</v>
      </c>
      <c r="R7755" s="27" t="e">
        <f>IF(M7755=FALSE,NA(),(VLOOKUP(1,G7758:K7777,3,FALSE))/(M7755-1))</f>
        <v>#N/A</v>
      </c>
      <c r="S7755" s="22" t="e">
        <f>IF(M7755=FALSE,NA(),IF(SUM(J7758:J7777)=2,"yes","no"))</f>
        <v>#N/A</v>
      </c>
      <c r="X7755" s="2" cm="2">
        <f t="array" ref="X7755:X7756">FREQUENCY(IF('Data Transformation'!$B$425:$B$6424='Bin Analysis'!L7755,'Data Transformation'!$G$425:$G$6424),'Data Transformation'!$U$11)</f>
        <v>0</v>
      </c>
      <c r="Y7755" s="2" cm="2">
        <f t="array" ref="Y7755:Y7756">FREQUENCY(IF('Data Transformation'!$B$425:$B$6424='Bin Analysis'!L7755,'Data Transformation'!$G$425:$G$6424),'Data Transformation'!$U$12)</f>
        <v>0</v>
      </c>
    </row>
    <row r="7756" spans="1:25" x14ac:dyDescent="0.25">
      <c r="A7756" s="14" t="s">
        <v>66</v>
      </c>
      <c r="B7756" t="s">
        <v>47</v>
      </c>
      <c r="C7756" t="s">
        <v>5</v>
      </c>
      <c r="D7756" t="s">
        <v>99</v>
      </c>
      <c r="E7756" t="s">
        <v>100</v>
      </c>
      <c r="F7756" t="s">
        <v>101</v>
      </c>
      <c r="G7756" t="s">
        <v>69</v>
      </c>
      <c r="H7756" t="s">
        <v>31</v>
      </c>
      <c r="I7756" t="s">
        <v>32</v>
      </c>
      <c r="J7756" t="s">
        <v>46</v>
      </c>
      <c r="K7756" s="14" t="s">
        <v>45</v>
      </c>
      <c r="M7756" s="14"/>
      <c r="X7756" s="2">
        <v>0</v>
      </c>
      <c r="Y7756" s="2">
        <v>0</v>
      </c>
    </row>
    <row r="7757" spans="1:25" x14ac:dyDescent="0.25">
      <c r="A7757" s="32"/>
      <c r="D7757" t="b">
        <f>IF(C7757=1,'Data Transformation'!$G$3+0.5*'Data Transformation'!$W$25,IF(C7758=1,D7758-'Data Transformation'!$W$25,FALSE))</f>
        <v>0</v>
      </c>
      <c r="E7757" t="str">
        <f t="array" ref="E7757">IF(ISLOGICAL(D7757),"",FREQUENCY(IF('Data Transformation'!$B$425:$B$8425='Bin Analysis'!$B7755,'Data Transformation'!$G$425:$G$8425),D7757))</f>
        <v/>
      </c>
      <c r="F7757" t="str">
        <f>IF(ISLOGICAL(D7757),"",E7757-E7756)</f>
        <v/>
      </c>
      <c r="M7757" s="14"/>
    </row>
    <row r="7758" spans="1:25" x14ac:dyDescent="0.25">
      <c r="A7758" s="32">
        <f>IF(Weighting!$P$6&gt;0,B7758,"")</f>
        <v>0.32100000000000001</v>
      </c>
      <c r="B7758">
        <f>Weighting!$C$6</f>
        <v>0.32100000000000001</v>
      </c>
      <c r="C7758">
        <f>Weighting!$F$6</f>
        <v>0</v>
      </c>
      <c r="D7758" t="b">
        <f>IF(C7758=1,'Data Transformation'!$G$3+0.5*'Data Transformation'!$W$25,IF(C7759=1,D7759-'Data Transformation'!$W$25,FALSE))</f>
        <v>0</v>
      </c>
      <c r="E7758" t="str">
        <f t="array" ref="E7758">IF(ISLOGICAL(D7758),"",FREQUENCY(IF('Data Transformation'!$B$425:$B$8425='Bin Analysis'!$B7755,'Data Transformation'!$G$425:$G$8425),D7758))</f>
        <v/>
      </c>
      <c r="F7758" t="str">
        <f>IF(ISLOGICAL(D7758),"",E7758-E7757)</f>
        <v/>
      </c>
      <c r="G7758">
        <f>Weighting!$H$6</f>
        <v>1</v>
      </c>
      <c r="H7758">
        <f t="array" ref="H7758">FREQUENCY(IF('Data Transformation'!$B$4:$B$8425=B7755,'Data Transformation'!$G$4:$G$8425),'Bin Analysis'!$B7758)</f>
        <v>2073</v>
      </c>
      <c r="I7758">
        <f>H7758-H7757</f>
        <v>2073</v>
      </c>
      <c r="J7758">
        <f>IF(I7758=0,0,1)</f>
        <v>1</v>
      </c>
      <c r="K7758">
        <f>J7758*Weighting!$W$6</f>
        <v>1</v>
      </c>
      <c r="M7758" s="14"/>
    </row>
    <row r="7759" spans="1:25" x14ac:dyDescent="0.25">
      <c r="A7759" s="32">
        <f>IF(Weighting!$P$7&gt;0,B7759,"")</f>
        <v>0.45200000000000001</v>
      </c>
      <c r="B7759">
        <f>Weighting!$C$7</f>
        <v>0.45200000000000001</v>
      </c>
      <c r="C7759">
        <f>Weighting!$F$7</f>
        <v>0</v>
      </c>
      <c r="D7759" t="b">
        <f>IF(C7759=1,'Data Transformation'!$G$3+0.5*'Data Transformation'!$W$25,IF(C7760=1,D7760-'Data Transformation'!$W$25,FALSE))</f>
        <v>0</v>
      </c>
      <c r="E7759" t="str">
        <f t="array" ref="E7759">IF(ISLOGICAL(D7759),"",FREQUENCY(IF('Data Transformation'!$B$425:$B$8425='Bin Analysis'!$B7755,'Data Transformation'!$G$425:$G$8425),D7759))</f>
        <v/>
      </c>
      <c r="F7759" t="str">
        <f t="shared" ref="F7759:F7777" si="969">IF(ISLOGICAL(D7759),"",E7759-E7758)</f>
        <v/>
      </c>
      <c r="G7759">
        <f>Weighting!$H$7</f>
        <v>0</v>
      </c>
      <c r="H7759">
        <f t="array" ref="H7759">FREQUENCY(IF('Data Transformation'!$B$4:$B$8425=B7755,'Data Transformation'!$G$4:$G$8425),'Bin Analysis'!$B7759)</f>
        <v>2073</v>
      </c>
      <c r="I7759">
        <f t="shared" ref="I7759:I7777" si="970">H7759-H7758</f>
        <v>0</v>
      </c>
      <c r="J7759">
        <f>IF(I7759=0,0,1)</f>
        <v>0</v>
      </c>
      <c r="K7759">
        <f>J7759*Weighting!$W$7</f>
        <v>0</v>
      </c>
      <c r="M7759" s="14"/>
    </row>
    <row r="7760" spans="1:25" x14ac:dyDescent="0.25">
      <c r="A7760" s="32">
        <f>IF(Weighting!$P$8&gt;0,B7760,"")</f>
        <v>0.58299999999999996</v>
      </c>
      <c r="B7760">
        <f>Weighting!$C$8</f>
        <v>0.58299999999999996</v>
      </c>
      <c r="C7760">
        <f>Weighting!$F$8</f>
        <v>0</v>
      </c>
      <c r="D7760" t="b">
        <f>IF(C7760=1,'Data Transformation'!$G$3+0.5*'Data Transformation'!$W$25,IF(C7761=1,D7761-'Data Transformation'!$W$25,FALSE))</f>
        <v>0</v>
      </c>
      <c r="E7760" t="str">
        <f t="array" ref="E7760">IF(ISLOGICAL(D7760),"",FREQUENCY(IF('Data Transformation'!$B$425:$B$8425='Bin Analysis'!$B7755,'Data Transformation'!$G$425:$G$8425),D7760))</f>
        <v/>
      </c>
      <c r="F7760" t="str">
        <f t="shared" si="969"/>
        <v/>
      </c>
      <c r="G7760">
        <f>Weighting!$H$8</f>
        <v>0</v>
      </c>
      <c r="H7760">
        <f t="array" ref="H7760">FREQUENCY(IF('Data Transformation'!$B$4:$B$8425=B7755,'Data Transformation'!$G$4:$G$8425),'Bin Analysis'!$B7760)</f>
        <v>2073</v>
      </c>
      <c r="I7760">
        <f t="shared" si="970"/>
        <v>0</v>
      </c>
      <c r="J7760">
        <f t="shared" ref="J7760:J7777" si="971">IF(I7760=0,0,1)</f>
        <v>0</v>
      </c>
      <c r="K7760">
        <f>J7760*Weighting!$W$8</f>
        <v>0</v>
      </c>
      <c r="M7760" s="14"/>
    </row>
    <row r="7761" spans="1:13" x14ac:dyDescent="0.25">
      <c r="A7761" s="32">
        <f>IF(Weighting!$P$9&gt;0,B7761,"")</f>
        <v>0.71399999999999997</v>
      </c>
      <c r="B7761" s="50">
        <f>Weighting!$C$9</f>
        <v>0.71399999999999997</v>
      </c>
      <c r="C7761">
        <f>Weighting!$F$9</f>
        <v>0</v>
      </c>
      <c r="D7761" t="b">
        <f>IF(C7761=1,'Data Transformation'!$G$3+0.5*'Data Transformation'!$W$25,IF(C7762=1,D7762-'Data Transformation'!$W$25,FALSE))</f>
        <v>0</v>
      </c>
      <c r="E7761" t="str">
        <f t="array" ref="E7761">IF(ISLOGICAL(D7761),"",FREQUENCY(IF('Data Transformation'!$B$425:$B$8425='Bin Analysis'!$B7755,'Data Transformation'!$G$425:$G$8425),D7761))</f>
        <v/>
      </c>
      <c r="F7761" t="str">
        <f t="shared" si="969"/>
        <v/>
      </c>
      <c r="G7761">
        <f>Weighting!$H$9</f>
        <v>0</v>
      </c>
      <c r="H7761">
        <f t="array" ref="H7761">FREQUENCY(IF('Data Transformation'!$B$4:$B$8425=B7755,'Data Transformation'!$G$4:$G$8425),'Bin Analysis'!$B7761)</f>
        <v>2073</v>
      </c>
      <c r="I7761">
        <f t="shared" si="970"/>
        <v>0</v>
      </c>
      <c r="J7761">
        <f t="shared" si="971"/>
        <v>0</v>
      </c>
      <c r="K7761">
        <f>J7761*Weighting!$W$9</f>
        <v>0</v>
      </c>
      <c r="M7761" s="14"/>
    </row>
    <row r="7762" spans="1:13" x14ac:dyDescent="0.25">
      <c r="A7762" s="32">
        <f>IF(Weighting!$P$10&gt;0,B7762,"")</f>
        <v>0.84499999999999997</v>
      </c>
      <c r="B7762">
        <f>Weighting!$C$10</f>
        <v>0.84499999999999997</v>
      </c>
      <c r="C7762">
        <f>Weighting!$F$10</f>
        <v>0</v>
      </c>
      <c r="D7762" t="b">
        <f>IF(C7762=1,'Data Transformation'!$G$3+0.5*'Data Transformation'!$W$25,IF(C7763=1,D7763-'Data Transformation'!$W$25,FALSE))</f>
        <v>0</v>
      </c>
      <c r="E7762" t="str">
        <f t="array" ref="E7762">IF(ISLOGICAL(D7762),"",FREQUENCY(IF('Data Transformation'!$B$425:$B$8425='Bin Analysis'!$B7755,'Data Transformation'!$G$425:$G$8425),D7762))</f>
        <v/>
      </c>
      <c r="F7762" t="str">
        <f t="shared" si="969"/>
        <v/>
      </c>
      <c r="G7762">
        <f>Weighting!$H$10</f>
        <v>0</v>
      </c>
      <c r="H7762">
        <f t="array" ref="H7762">FREQUENCY(IF('Data Transformation'!$B$4:$B$8425=B7755,'Data Transformation'!$G$4:$G$8425),'Bin Analysis'!$B7762)</f>
        <v>2073</v>
      </c>
      <c r="I7762">
        <f t="shared" si="970"/>
        <v>0</v>
      </c>
      <c r="J7762">
        <f t="shared" si="971"/>
        <v>0</v>
      </c>
      <c r="K7762">
        <f>J7762*Weighting!$W$10</f>
        <v>0</v>
      </c>
      <c r="M7762" s="14"/>
    </row>
    <row r="7763" spans="1:13" x14ac:dyDescent="0.25">
      <c r="A7763" s="32">
        <f>IF(Weighting!$P$11&gt;0,B7763,"")</f>
        <v>0.97599999999999998</v>
      </c>
      <c r="B7763">
        <f>Weighting!$C$11</f>
        <v>0.97599999999999998</v>
      </c>
      <c r="C7763">
        <f>Weighting!$F$11</f>
        <v>0</v>
      </c>
      <c r="D7763">
        <f>IF(C7763=1,'Data Transformation'!$G$3+0.5*'Data Transformation'!$W$25,IF(C7764=1,D7764-'Data Transformation'!$W$25,FALSE))</f>
        <v>0.86899999999999999</v>
      </c>
      <c r="E7763">
        <f t="array" ref="E7763">IF(ISLOGICAL(D7763),"",FREQUENCY(IF('Data Transformation'!$B$425:$B$8425='Bin Analysis'!$B7755,'Data Transformation'!$G$425:$G$8425),D7763))</f>
        <v>2001</v>
      </c>
      <c r="F7763" t="e">
        <f t="shared" si="969"/>
        <v>#VALUE!</v>
      </c>
      <c r="G7763">
        <f>Weighting!$H$11</f>
        <v>0</v>
      </c>
      <c r="H7763">
        <f t="array" ref="H7763">FREQUENCY(IF('Data Transformation'!$B$4:$B$8425=B7755,'Data Transformation'!$G$4:$G$8425),'Bin Analysis'!$B7763)</f>
        <v>2073</v>
      </c>
      <c r="I7763">
        <f t="shared" si="970"/>
        <v>0</v>
      </c>
      <c r="J7763">
        <f t="shared" si="971"/>
        <v>0</v>
      </c>
      <c r="K7763">
        <f>J7763*Weighting!$W$11</f>
        <v>0</v>
      </c>
      <c r="M7763" s="14"/>
    </row>
    <row r="7764" spans="1:13" x14ac:dyDescent="0.25">
      <c r="A7764" s="32">
        <f>IF(Weighting!$P$12&gt;0,B7764,"")</f>
        <v>1.107</v>
      </c>
      <c r="B7764">
        <f>Weighting!$C$12</f>
        <v>1.107</v>
      </c>
      <c r="C7764">
        <f>Weighting!$F$12</f>
        <v>1</v>
      </c>
      <c r="D7764">
        <f>IF(C7764=1,'Data Transformation'!$G$3+0.5*'Data Transformation'!$W$25,IF(C7765=1,D7765-'Data Transformation'!$W$25,FALSE))</f>
        <v>1.131</v>
      </c>
      <c r="E7764">
        <f t="array" ref="E7764">IF(ISLOGICAL(D7764),"",FREQUENCY(IF('Data Transformation'!$B$425:$B$8425='Bin Analysis'!$B7755,'Data Transformation'!$G$425:$G$8425),D7764))</f>
        <v>2001</v>
      </c>
      <c r="F7764">
        <f t="shared" si="969"/>
        <v>0</v>
      </c>
      <c r="G7764">
        <f>Weighting!$H$12</f>
        <v>0</v>
      </c>
      <c r="H7764">
        <f t="array" ref="H7764">FREQUENCY(IF('Data Transformation'!$B$4:$B$8425=B7755,'Data Transformation'!$G$4:$G$8425),'Bin Analysis'!$B7764)</f>
        <v>2073</v>
      </c>
      <c r="I7764">
        <f t="shared" si="970"/>
        <v>0</v>
      </c>
      <c r="J7764">
        <f t="shared" si="971"/>
        <v>0</v>
      </c>
      <c r="K7764">
        <f>J7764*Weighting!$W$12</f>
        <v>0</v>
      </c>
      <c r="M7764" s="14"/>
    </row>
    <row r="7765" spans="1:13" x14ac:dyDescent="0.25">
      <c r="A7765" s="32">
        <f>IF(Weighting!$P$13&gt;0,B7765,"")</f>
        <v>1.238</v>
      </c>
      <c r="B7765">
        <f>Weighting!$C$13</f>
        <v>1.238</v>
      </c>
      <c r="C7765">
        <f>Weighting!$F$13</f>
        <v>0</v>
      </c>
      <c r="D7765" t="b">
        <f>IF(C7765=1,'Data Transformation'!$G$3+0.5*'Data Transformation'!$W$25,IF(C7766=1,D7766-'Data Transformation'!$W$25,FALSE))</f>
        <v>0</v>
      </c>
      <c r="E7765" t="str">
        <f t="array" ref="E7765">IF(ISLOGICAL(D7765),"",FREQUENCY(IF('Data Transformation'!$B$425:$B$8425='Bin Analysis'!$B7755,'Data Transformation'!$G$425:$G$8425),D7765))</f>
        <v/>
      </c>
      <c r="F7765" t="str">
        <f t="shared" si="969"/>
        <v/>
      </c>
      <c r="G7765">
        <f>Weighting!$H$13</f>
        <v>0</v>
      </c>
      <c r="H7765">
        <f t="array" ref="H7765">FREQUENCY(IF('Data Transformation'!$B$4:$B$8425=B7755,'Data Transformation'!$G$4:$G$8425),'Bin Analysis'!$B7765)</f>
        <v>2073</v>
      </c>
      <c r="I7765">
        <f t="shared" si="970"/>
        <v>0</v>
      </c>
      <c r="J7765">
        <f t="shared" si="971"/>
        <v>0</v>
      </c>
      <c r="K7765">
        <f>J7765*Weighting!$W$13</f>
        <v>0</v>
      </c>
      <c r="M7765" s="14"/>
    </row>
    <row r="7766" spans="1:13" x14ac:dyDescent="0.25">
      <c r="A7766" s="32">
        <f>IF(Weighting!$P$14&gt;0,B7766,"")</f>
        <v>1.369</v>
      </c>
      <c r="B7766">
        <f>Weighting!$C$14</f>
        <v>1.369</v>
      </c>
      <c r="C7766">
        <f>Weighting!$F$14</f>
        <v>0</v>
      </c>
      <c r="D7766" t="b">
        <f>IF(C7766=1,'Data Transformation'!$G$3+0.5*'Data Transformation'!$W$25,IF(C7767=1,D7767-'Data Transformation'!$W$25,FALSE))</f>
        <v>0</v>
      </c>
      <c r="E7766" t="str">
        <f t="array" ref="E7766">IF(ISLOGICAL(D7766),"",FREQUENCY(IF('Data Transformation'!$B$425:$B$8425='Bin Analysis'!$B7755,'Data Transformation'!$G$425:$G$8425),D7766))</f>
        <v/>
      </c>
      <c r="F7766" t="str">
        <f t="shared" si="969"/>
        <v/>
      </c>
      <c r="G7766">
        <f>Weighting!$H$14</f>
        <v>0</v>
      </c>
      <c r="H7766">
        <f t="array" ref="H7766">FREQUENCY(IF('Data Transformation'!$B$4:$B$8425=B7755,'Data Transformation'!$G$4:$G$8425),'Bin Analysis'!$B7766)</f>
        <v>2073</v>
      </c>
      <c r="I7766">
        <f t="shared" si="970"/>
        <v>0</v>
      </c>
      <c r="J7766">
        <f t="shared" si="971"/>
        <v>0</v>
      </c>
      <c r="K7766">
        <f>J7766*Weighting!$W$14</f>
        <v>0</v>
      </c>
      <c r="M7766" s="14"/>
    </row>
    <row r="7767" spans="1:13" x14ac:dyDescent="0.25">
      <c r="A7767" s="32">
        <f>IF(Weighting!$P$15&gt;0,B7767,"")</f>
        <v>1.5000009999999999</v>
      </c>
      <c r="B7767">
        <f>Weighting!$C$15</f>
        <v>1.5000009999999999</v>
      </c>
      <c r="C7767">
        <f>Weighting!$F$15</f>
        <v>0</v>
      </c>
      <c r="D7767" t="b">
        <f>IF(C7767=1,'Data Transformation'!$G$3+0.5*'Data Transformation'!$W$25,IF(C7768=1,D7768-'Data Transformation'!$W$25,FALSE))</f>
        <v>0</v>
      </c>
      <c r="E7767" t="str">
        <f t="array" ref="E7767">IF(ISLOGICAL(D7767),"",FREQUENCY(IF('Data Transformation'!$B$425:$B$8425='Bin Analysis'!$B7755,'Data Transformation'!$G$425:$G$8425),D7767))</f>
        <v/>
      </c>
      <c r="F7767" t="str">
        <f t="shared" si="969"/>
        <v/>
      </c>
      <c r="G7767">
        <f>Weighting!$H$15</f>
        <v>0</v>
      </c>
      <c r="H7767">
        <f t="array" ref="H7767">FREQUENCY(IF('Data Transformation'!$B$4:$B$8425=B7755,'Data Transformation'!$G$4:$G$8425),'Bin Analysis'!$B7767)</f>
        <v>2073</v>
      </c>
      <c r="I7767">
        <f t="shared" si="970"/>
        <v>0</v>
      </c>
      <c r="J7767">
        <f t="shared" si="971"/>
        <v>0</v>
      </c>
      <c r="K7767">
        <f>J7767*Weighting!$W$15</f>
        <v>0</v>
      </c>
      <c r="M7767" s="14"/>
    </row>
    <row r="7768" spans="1:13" x14ac:dyDescent="0.25">
      <c r="A7768" s="32" t="str">
        <f>IF(Weighting!$P$16&gt;0,B7768,"")</f>
        <v/>
      </c>
      <c r="B7768">
        <f>Weighting!$C$16</f>
        <v>1.631</v>
      </c>
      <c r="C7768">
        <f>Weighting!$F$16</f>
        <v>0</v>
      </c>
      <c r="D7768" t="b">
        <f>IF(C7768=1,'Data Transformation'!$G$3+0.5*'Data Transformation'!$W$25,IF(C7769=1,D7769-'Data Transformation'!$W$25,FALSE))</f>
        <v>0</v>
      </c>
      <c r="E7768" t="str">
        <f t="array" ref="E7768">IF(ISLOGICAL(D7768),"",FREQUENCY(IF('Data Transformation'!$B$425:$B$8425='Bin Analysis'!$B7755,'Data Transformation'!$G$425:$G$8425),D7768))</f>
        <v/>
      </c>
      <c r="F7768" t="str">
        <f t="shared" si="969"/>
        <v/>
      </c>
      <c r="G7768">
        <f>Weighting!$H$16</f>
        <v>0</v>
      </c>
      <c r="H7768">
        <f t="array" ref="H7768">FREQUENCY(IF('Data Transformation'!$B$4:$B$8425=B7755,'Data Transformation'!$G$4:$G$8425),'Bin Analysis'!$B7768)</f>
        <v>2073</v>
      </c>
      <c r="I7768">
        <f t="shared" si="970"/>
        <v>0</v>
      </c>
      <c r="J7768">
        <f t="shared" si="971"/>
        <v>0</v>
      </c>
      <c r="K7768">
        <f>J7768*Weighting!$W$16</f>
        <v>0</v>
      </c>
      <c r="M7768" s="14"/>
    </row>
    <row r="7769" spans="1:13" x14ac:dyDescent="0.25">
      <c r="A7769" s="32" t="str">
        <f>IF(Weighting!$P$17&gt;0,B7769,"")</f>
        <v/>
      </c>
      <c r="B7769">
        <f>Weighting!$C$17</f>
        <v>1.762</v>
      </c>
      <c r="C7769">
        <f>Weighting!$F$17</f>
        <v>0</v>
      </c>
      <c r="D7769" t="b">
        <f>IF(C7769=1,'Data Transformation'!$G$3+0.5*'Data Transformation'!$W$25,IF(C7770=1,D7770-'Data Transformation'!$W$25,FALSE))</f>
        <v>0</v>
      </c>
      <c r="E7769" t="str">
        <f t="array" ref="E7769">IF(ISLOGICAL(D7769),"",FREQUENCY(IF('Data Transformation'!$B$425:$B$8425='Bin Analysis'!$B7755,'Data Transformation'!$G$425:$G$8425),D7769))</f>
        <v/>
      </c>
      <c r="F7769" t="str">
        <f t="shared" si="969"/>
        <v/>
      </c>
      <c r="G7769">
        <f>Weighting!$H$17</f>
        <v>0</v>
      </c>
      <c r="H7769">
        <f t="array" ref="H7769">FREQUENCY(IF('Data Transformation'!$B$4:$B$8425=B7755,'Data Transformation'!$G$4:$G$8425),'Bin Analysis'!$B7769)</f>
        <v>2073</v>
      </c>
      <c r="I7769">
        <f t="shared" si="970"/>
        <v>0</v>
      </c>
      <c r="J7769">
        <f t="shared" si="971"/>
        <v>0</v>
      </c>
      <c r="K7769">
        <f>J7769*Weighting!$W$17</f>
        <v>0</v>
      </c>
      <c r="M7769" s="14"/>
    </row>
    <row r="7770" spans="1:13" x14ac:dyDescent="0.25">
      <c r="A7770" s="32" t="str">
        <f>IF(Weighting!$P$18&gt;0,B7770,"")</f>
        <v/>
      </c>
      <c r="B7770">
        <f>Weighting!$C$18</f>
        <v>1.893</v>
      </c>
      <c r="C7770">
        <f>Weighting!$F$18</f>
        <v>0</v>
      </c>
      <c r="D7770" t="b">
        <f>IF(C7770=1,'Data Transformation'!$G$3+0.5*'Data Transformation'!$W$25,IF(C7771=1,D7771-'Data Transformation'!$W$25,FALSE))</f>
        <v>0</v>
      </c>
      <c r="E7770" t="str">
        <f t="array" ref="E7770">IF(ISLOGICAL(D7770),"",FREQUENCY(IF('Data Transformation'!$B$425:$B$8425='Bin Analysis'!$B7755,'Data Transformation'!$G$425:$G$8425),D7770))</f>
        <v/>
      </c>
      <c r="F7770" t="str">
        <f t="shared" si="969"/>
        <v/>
      </c>
      <c r="G7770">
        <f>Weighting!$H$18</f>
        <v>0</v>
      </c>
      <c r="H7770">
        <f t="array" ref="H7770">FREQUENCY(IF('Data Transformation'!$B$4:$B$8425=B7755,'Data Transformation'!$G$4:$G$8425),'Bin Analysis'!$B7770)</f>
        <v>2073</v>
      </c>
      <c r="I7770">
        <f t="shared" si="970"/>
        <v>0</v>
      </c>
      <c r="J7770">
        <f t="shared" si="971"/>
        <v>0</v>
      </c>
      <c r="K7770">
        <f>J7770*Weighting!$W$18</f>
        <v>0</v>
      </c>
      <c r="M7770" s="14"/>
    </row>
    <row r="7771" spans="1:13" x14ac:dyDescent="0.25">
      <c r="A7771" s="32" t="str">
        <f>IF(Weighting!$P$19&gt;0,B7771,"")</f>
        <v/>
      </c>
      <c r="B7771">
        <f>Weighting!$C$19</f>
        <v>2.024</v>
      </c>
      <c r="C7771">
        <f>Weighting!$F$19</f>
        <v>0</v>
      </c>
      <c r="D7771" t="b">
        <f>IF(C7771=1,'Data Transformation'!$G$3+0.5*'Data Transformation'!$W$25,IF(C7772=1,D7772-'Data Transformation'!$W$25,FALSE))</f>
        <v>0</v>
      </c>
      <c r="E7771" t="str">
        <f t="array" ref="E7771">IF(ISLOGICAL(D7771),"",FREQUENCY(IF('Data Transformation'!$B$425:$B$8425='Bin Analysis'!$B7755,'Data Transformation'!$G$425:$G$8425),D7771))</f>
        <v/>
      </c>
      <c r="F7771" t="str">
        <f t="shared" si="969"/>
        <v/>
      </c>
      <c r="G7771">
        <f>Weighting!$H$19</f>
        <v>0</v>
      </c>
      <c r="H7771">
        <f t="array" ref="H7771">FREQUENCY(IF('Data Transformation'!$B$4:$B$8425=B7755,'Data Transformation'!$G$4:$G$8425),'Bin Analysis'!$B7771)</f>
        <v>2073</v>
      </c>
      <c r="I7771">
        <f t="shared" si="970"/>
        <v>0</v>
      </c>
      <c r="J7771">
        <f t="shared" si="971"/>
        <v>0</v>
      </c>
      <c r="K7771">
        <f>J7771*Weighting!$W$19</f>
        <v>0</v>
      </c>
      <c r="M7771" s="14"/>
    </row>
    <row r="7772" spans="1:13" x14ac:dyDescent="0.25">
      <c r="A7772" s="32" t="str">
        <f>IF(Weighting!$P$20&gt;0,B7772,"")</f>
        <v/>
      </c>
      <c r="B7772">
        <f>Weighting!$C$20</f>
        <v>2.1550000000000002</v>
      </c>
      <c r="C7772">
        <f>Weighting!$F$20</f>
        <v>0</v>
      </c>
      <c r="D7772" t="b">
        <f>IF(C7772=1,'Data Transformation'!$G$3+0.5*'Data Transformation'!$W$25,IF(C7773=1,D7773-'Data Transformation'!$W$25,FALSE))</f>
        <v>0</v>
      </c>
      <c r="E7772" t="str">
        <f t="array" ref="E7772">IF(ISLOGICAL(D7772),"",FREQUENCY(IF('Data Transformation'!$B$425:$B$8425='Bin Analysis'!$B7755,'Data Transformation'!$G$425:$G$8425),D7772))</f>
        <v/>
      </c>
      <c r="F7772" t="str">
        <f t="shared" si="969"/>
        <v/>
      </c>
      <c r="G7772">
        <f>Weighting!$H$20</f>
        <v>0</v>
      </c>
      <c r="H7772">
        <f t="array" ref="H7772">FREQUENCY(IF('Data Transformation'!$B$4:$B$8425=B7755,'Data Transformation'!$G$4:$G$8425),'Bin Analysis'!$B7772)</f>
        <v>2073</v>
      </c>
      <c r="I7772">
        <f t="shared" si="970"/>
        <v>0</v>
      </c>
      <c r="J7772">
        <f t="shared" si="971"/>
        <v>0</v>
      </c>
      <c r="K7772">
        <f>J7772*Weighting!$W$20</f>
        <v>0</v>
      </c>
      <c r="M7772" s="14"/>
    </row>
    <row r="7773" spans="1:13" x14ac:dyDescent="0.25">
      <c r="A7773" s="32" t="str">
        <f>IF(Weighting!$P$21&gt;0,B7773,"")</f>
        <v/>
      </c>
      <c r="B7773">
        <f>Weighting!$C$21</f>
        <v>2.2860000000000005</v>
      </c>
      <c r="C7773">
        <f>Weighting!$F$21</f>
        <v>0</v>
      </c>
      <c r="D7773" t="b">
        <f>IF(C7773=1,'Data Transformation'!$G$3+0.5*'Data Transformation'!$W$25,IF(C7774=1,D7774-'Data Transformation'!$W$25,FALSE))</f>
        <v>0</v>
      </c>
      <c r="E7773" t="str">
        <f t="array" ref="E7773">IF(ISLOGICAL(D7773),"",FREQUENCY(IF('Data Transformation'!$B$425:$B$8425='Bin Analysis'!$B7755,'Data Transformation'!$G$425:$G$8425),D7773))</f>
        <v/>
      </c>
      <c r="F7773" t="str">
        <f t="shared" si="969"/>
        <v/>
      </c>
      <c r="G7773">
        <f>Weighting!$H$21</f>
        <v>0</v>
      </c>
      <c r="H7773">
        <f t="array" ref="H7773">FREQUENCY(IF('Data Transformation'!$B$4:$B$8425=B7755,'Data Transformation'!$G$4:$G$8425),'Bin Analysis'!$B7773)</f>
        <v>2073</v>
      </c>
      <c r="I7773">
        <f t="shared" si="970"/>
        <v>0</v>
      </c>
      <c r="J7773">
        <f t="shared" si="971"/>
        <v>0</v>
      </c>
      <c r="K7773">
        <f>J7773*Weighting!$W$21</f>
        <v>0</v>
      </c>
      <c r="M7773" s="14"/>
    </row>
    <row r="7774" spans="1:13" x14ac:dyDescent="0.25">
      <c r="A7774" s="32" t="str">
        <f>IF(Weighting!$P$22&gt;0,B7774,"")</f>
        <v/>
      </c>
      <c r="B7774">
        <f>Weighting!$C$22</f>
        <v>2.4170000000000007</v>
      </c>
      <c r="C7774">
        <f>Weighting!$F$22</f>
        <v>0</v>
      </c>
      <c r="D7774" t="b">
        <f>IF(C7774=1,'Data Transformation'!$G$3+0.5*'Data Transformation'!$W$25,IF(C7775=1,D7775-'Data Transformation'!$W$25,FALSE))</f>
        <v>0</v>
      </c>
      <c r="E7774" t="str">
        <f t="array" ref="E7774">IF(ISLOGICAL(D7774),"",FREQUENCY(IF('Data Transformation'!$B$425:$B$8425='Bin Analysis'!$B7755,'Data Transformation'!$G$425:$G$8425),D7774))</f>
        <v/>
      </c>
      <c r="F7774" t="str">
        <f t="shared" si="969"/>
        <v/>
      </c>
      <c r="G7774">
        <f>Weighting!$H$22</f>
        <v>0</v>
      </c>
      <c r="H7774">
        <f t="array" ref="H7774">FREQUENCY(IF('Data Transformation'!$B$4:$B$8425=B7755,'Data Transformation'!$G$4:$G$8425),'Bin Analysis'!$B7774)</f>
        <v>2073</v>
      </c>
      <c r="I7774">
        <f t="shared" si="970"/>
        <v>0</v>
      </c>
      <c r="J7774">
        <f t="shared" si="971"/>
        <v>0</v>
      </c>
      <c r="K7774">
        <f>J7774*Weighting!$W$22</f>
        <v>0</v>
      </c>
      <c r="M7774" s="14"/>
    </row>
    <row r="7775" spans="1:13" x14ac:dyDescent="0.25">
      <c r="A7775" s="32" t="str">
        <f>IF(Weighting!$P$23&gt;0,B7775,"")</f>
        <v/>
      </c>
      <c r="B7775">
        <f>Weighting!$C$23</f>
        <v>2.5480000000000009</v>
      </c>
      <c r="C7775">
        <f>Weighting!$F$23</f>
        <v>0</v>
      </c>
      <c r="D7775" t="b">
        <f>IF(C7775=1,'Data Transformation'!$G$3+0.5*'Data Transformation'!$W$25,IF(C7776=1,D7776-'Data Transformation'!$W$25,FALSE))</f>
        <v>0</v>
      </c>
      <c r="E7775" t="str">
        <f t="array" ref="E7775">IF(ISLOGICAL(D7775),"",FREQUENCY(IF('Data Transformation'!$B$425:$B$8425='Bin Analysis'!$B7755,'Data Transformation'!$G$425:$G$8425),D7775))</f>
        <v/>
      </c>
      <c r="F7775" t="str">
        <f t="shared" si="969"/>
        <v/>
      </c>
      <c r="G7775">
        <f>Weighting!$H$23</f>
        <v>0</v>
      </c>
      <c r="H7775">
        <f t="array" ref="H7775">FREQUENCY(IF('Data Transformation'!$B$4:$B$8425=B7755,'Data Transformation'!$G$4:$G$8425),'Bin Analysis'!$B7775)</f>
        <v>2073</v>
      </c>
      <c r="I7775">
        <f t="shared" si="970"/>
        <v>0</v>
      </c>
      <c r="J7775">
        <f t="shared" si="971"/>
        <v>0</v>
      </c>
      <c r="K7775">
        <f>J7775*Weighting!$W$23</f>
        <v>0</v>
      </c>
      <c r="M7775" s="14"/>
    </row>
    <row r="7776" spans="1:13" x14ac:dyDescent="0.25">
      <c r="A7776" s="32" t="str">
        <f>IF(Weighting!$P$24&gt;0,B7776,"")</f>
        <v/>
      </c>
      <c r="B7776">
        <f>Weighting!$C$24</f>
        <v>2.6790000000000012</v>
      </c>
      <c r="C7776">
        <f>Weighting!$F$24</f>
        <v>0</v>
      </c>
      <c r="D7776" t="b">
        <f>IF(C7776=1,'Data Transformation'!$G$3+0.5*'Data Transformation'!$W$25,IF(C7777=1,D7777-'Data Transformation'!$W$25,FALSE))</f>
        <v>0</v>
      </c>
      <c r="E7776" t="str">
        <f t="array" ref="E7776">IF(ISLOGICAL(D7776),"",FREQUENCY(IF('Data Transformation'!$B$425:$B$8425='Bin Analysis'!$B7755,'Data Transformation'!$G$425:$G$8425),D7776))</f>
        <v/>
      </c>
      <c r="F7776" t="str">
        <f t="shared" si="969"/>
        <v/>
      </c>
      <c r="G7776">
        <f>Weighting!$H$24</f>
        <v>0</v>
      </c>
      <c r="H7776">
        <f t="array" ref="H7776">FREQUENCY(IF('Data Transformation'!$B$4:$B$8425=B7755,'Data Transformation'!$G$4:$G$8425),'Bin Analysis'!$B7776)</f>
        <v>2073</v>
      </c>
      <c r="I7776">
        <f t="shared" si="970"/>
        <v>0</v>
      </c>
      <c r="J7776">
        <f t="shared" si="971"/>
        <v>0</v>
      </c>
      <c r="K7776">
        <f>J7776*Weighting!$W$24</f>
        <v>0</v>
      </c>
      <c r="M7776" s="14"/>
    </row>
    <row r="7777" spans="1:25" x14ac:dyDescent="0.25">
      <c r="A7777" s="32" t="str">
        <f>IF(Weighting!$P$25&gt;0,B7777,"")</f>
        <v/>
      </c>
      <c r="B7777">
        <f>Weighting!$C$25</f>
        <v>2.8100000000000014</v>
      </c>
      <c r="C7777">
        <f>Weighting!$F$25</f>
        <v>0</v>
      </c>
      <c r="D7777" t="b">
        <f>IF(C7777=1,'Data Transformation'!$G$3+0.5*'Data Transformation'!$W$25,IF(C7778=1,D7778-'Data Transformation'!$W$25,FALSE))</f>
        <v>0</v>
      </c>
      <c r="E7777" t="str">
        <f t="array" ref="E7777">IF(ISLOGICAL(D7777),"",FREQUENCY(IF('Data Transformation'!$B$425:$B$8425='Bin Analysis'!$B7755,'Data Transformation'!$G$425:$G$8425),D7777))</f>
        <v/>
      </c>
      <c r="F7777" t="str">
        <f t="shared" si="969"/>
        <v/>
      </c>
      <c r="G7777">
        <f>Weighting!$H$25</f>
        <v>0</v>
      </c>
      <c r="H7777">
        <f t="array" ref="H7777">FREQUENCY(IF('Data Transformation'!$B$4:$B$8425=B7755,'Data Transformation'!$G$4:$G$8425),'Bin Analysis'!$B7777)</f>
        <v>2073</v>
      </c>
      <c r="I7777">
        <f t="shared" si="970"/>
        <v>0</v>
      </c>
      <c r="J7777">
        <f t="shared" si="971"/>
        <v>0</v>
      </c>
      <c r="K7777">
        <f>J7777*Weighting!$W$25</f>
        <v>0</v>
      </c>
      <c r="M7777" s="14"/>
    </row>
    <row r="7778" spans="1:25" x14ac:dyDescent="0.25">
      <c r="O7778"/>
      <c r="P7778"/>
      <c r="Q7778"/>
      <c r="R7778"/>
    </row>
    <row r="7779" spans="1:25" ht="23.25" x14ac:dyDescent="0.35">
      <c r="A7779" s="21" t="s">
        <v>0</v>
      </c>
      <c r="B7779" s="21" t="str">
        <f>IFERROR(VLOOKUP(C7779,'Data Transformation'!$L$6:$M$426,2,FALSE),"")</f>
        <v/>
      </c>
      <c r="C7779" s="21">
        <f>C7755+1</f>
        <v>324</v>
      </c>
      <c r="D7779" s="21"/>
      <c r="E7779" s="21"/>
      <c r="F7779" s="21"/>
      <c r="G7779" s="21"/>
      <c r="H7779" s="22"/>
      <c r="I7779" s="22"/>
      <c r="J7779" s="22"/>
      <c r="K7779" s="21"/>
      <c r="L7779" s="21" t="str">
        <f>B7779</f>
        <v/>
      </c>
      <c r="M7779" s="23" t="e">
        <f>INDEX('Data Transformation'!$O$4:$O$424,MATCH($B7779,'Data Transformation'!$M$4:$M$424,0),MATCH($M$2,'Data Transformation'!$O$3,0))</f>
        <v>#N/A</v>
      </c>
      <c r="N7779" s="27" t="e">
        <f>IF('Input and Summary Results'!$J$16="minimum",'Bin Analysis'!X7780/(M7779-1),'Bin Analysis'!Y7779/('Bin Analysis'!M7779-1))</f>
        <v>#N/A</v>
      </c>
      <c r="O7779" s="27" t="e">
        <f>IF(M7779=FALSE,NA(),(VLOOKUP(1,C7782:K7801,4,FALSE))/(M7779-1))</f>
        <v>#N/A</v>
      </c>
      <c r="P7779" s="27" t="e">
        <f>IF(M7779=FALSE,NA(),SUM(J7782:J7801)/Weighting!$S$5)</f>
        <v>#N/A</v>
      </c>
      <c r="Q7779" s="27" t="e">
        <f>IF(M7779=FALSE,NA(),SUM(K7782:K7801)/Weighting!$S$6)</f>
        <v>#N/A</v>
      </c>
      <c r="R7779" s="27" t="e">
        <f>IF(M7779=FALSE,NA(),(VLOOKUP(1,G7782:K7801,3,FALSE))/(M7779-1))</f>
        <v>#N/A</v>
      </c>
      <c r="S7779" s="22" t="e">
        <f>IF(M7779=FALSE,NA(),IF(SUM(J7782:J7801)=2,"yes","no"))</f>
        <v>#N/A</v>
      </c>
      <c r="X7779" s="2" cm="2">
        <f t="array" ref="X7779:X7780">FREQUENCY(IF('Data Transformation'!$B$425:$B$6424='Bin Analysis'!L7779,'Data Transformation'!$G$425:$G$6424),'Data Transformation'!$U$11)</f>
        <v>0</v>
      </c>
      <c r="Y7779" s="2" cm="2">
        <f t="array" ref="Y7779:Y7780">FREQUENCY(IF('Data Transformation'!$B$425:$B$6424='Bin Analysis'!L7779,'Data Transformation'!$G$425:$G$6424),'Data Transformation'!$U$12)</f>
        <v>0</v>
      </c>
    </row>
    <row r="7780" spans="1:25" x14ac:dyDescent="0.25">
      <c r="A7780" s="14" t="s">
        <v>66</v>
      </c>
      <c r="B7780" t="s">
        <v>47</v>
      </c>
      <c r="C7780" t="s">
        <v>5</v>
      </c>
      <c r="D7780" t="s">
        <v>99</v>
      </c>
      <c r="E7780" t="s">
        <v>100</v>
      </c>
      <c r="F7780" t="s">
        <v>101</v>
      </c>
      <c r="G7780" t="s">
        <v>69</v>
      </c>
      <c r="H7780" t="s">
        <v>31</v>
      </c>
      <c r="I7780" t="s">
        <v>32</v>
      </c>
      <c r="J7780" t="s">
        <v>46</v>
      </c>
      <c r="K7780" s="14" t="s">
        <v>45</v>
      </c>
      <c r="M7780" s="14"/>
      <c r="X7780" s="2">
        <v>0</v>
      </c>
      <c r="Y7780" s="2">
        <v>0</v>
      </c>
    </row>
    <row r="7781" spans="1:25" x14ac:dyDescent="0.25">
      <c r="A7781" s="32"/>
      <c r="D7781" t="b">
        <f>IF(C7781=1,'Data Transformation'!$G$3+0.5*'Data Transformation'!$W$25,IF(C7782=1,D7782-'Data Transformation'!$W$25,FALSE))</f>
        <v>0</v>
      </c>
      <c r="E7781" t="str">
        <f t="array" ref="E7781">IF(ISLOGICAL(D7781),"",FREQUENCY(IF('Data Transformation'!$B$425:$B$8425='Bin Analysis'!$B7779,'Data Transformation'!$G$425:$G$8425),D7781))</f>
        <v/>
      </c>
      <c r="F7781" t="str">
        <f>IF(ISLOGICAL(D7781),"",E7781-E7780)</f>
        <v/>
      </c>
      <c r="M7781" s="14"/>
    </row>
    <row r="7782" spans="1:25" x14ac:dyDescent="0.25">
      <c r="A7782" s="32">
        <f>IF(Weighting!$P$6&gt;0,B7782,"")</f>
        <v>0.32100000000000001</v>
      </c>
      <c r="B7782">
        <f>Weighting!$C$6</f>
        <v>0.32100000000000001</v>
      </c>
      <c r="C7782">
        <f>Weighting!$F$6</f>
        <v>0</v>
      </c>
      <c r="D7782" t="b">
        <f>IF(C7782=1,'Data Transformation'!$G$3+0.5*'Data Transformation'!$W$25,IF(C7783=1,D7783-'Data Transformation'!$W$25,FALSE))</f>
        <v>0</v>
      </c>
      <c r="E7782" t="str">
        <f t="array" ref="E7782">IF(ISLOGICAL(D7782),"",FREQUENCY(IF('Data Transformation'!$B$425:$B$8425='Bin Analysis'!$B7779,'Data Transformation'!$G$425:$G$8425),D7782))</f>
        <v/>
      </c>
      <c r="F7782" t="str">
        <f>IF(ISLOGICAL(D7782),"",E7782-E7781)</f>
        <v/>
      </c>
      <c r="G7782">
        <f>Weighting!$H$6</f>
        <v>1</v>
      </c>
      <c r="H7782">
        <f t="array" ref="H7782">FREQUENCY(IF('Data Transformation'!$B$4:$B$8425=B7779,'Data Transformation'!$G$4:$G$8425),'Bin Analysis'!$B7782)</f>
        <v>2073</v>
      </c>
      <c r="I7782">
        <f>H7782-H7781</f>
        <v>2073</v>
      </c>
      <c r="J7782">
        <f>IF(I7782=0,0,1)</f>
        <v>1</v>
      </c>
      <c r="K7782">
        <f>J7782*Weighting!$W$6</f>
        <v>1</v>
      </c>
      <c r="M7782" s="14"/>
    </row>
    <row r="7783" spans="1:25" x14ac:dyDescent="0.25">
      <c r="A7783" s="32">
        <f>IF(Weighting!$P$7&gt;0,B7783,"")</f>
        <v>0.45200000000000001</v>
      </c>
      <c r="B7783">
        <f>Weighting!$C$7</f>
        <v>0.45200000000000001</v>
      </c>
      <c r="C7783">
        <f>Weighting!$F$7</f>
        <v>0</v>
      </c>
      <c r="D7783" t="b">
        <f>IF(C7783=1,'Data Transformation'!$G$3+0.5*'Data Transformation'!$W$25,IF(C7784=1,D7784-'Data Transformation'!$W$25,FALSE))</f>
        <v>0</v>
      </c>
      <c r="E7783" t="str">
        <f t="array" ref="E7783">IF(ISLOGICAL(D7783),"",FREQUENCY(IF('Data Transformation'!$B$425:$B$8425='Bin Analysis'!$B7779,'Data Transformation'!$G$425:$G$8425),D7783))</f>
        <v/>
      </c>
      <c r="F7783" t="str">
        <f t="shared" ref="F7783:F7801" si="972">IF(ISLOGICAL(D7783),"",E7783-E7782)</f>
        <v/>
      </c>
      <c r="G7783">
        <f>Weighting!$H$7</f>
        <v>0</v>
      </c>
      <c r="H7783">
        <f t="array" ref="H7783">FREQUENCY(IF('Data Transformation'!$B$4:$B$8425=B7779,'Data Transformation'!$G$4:$G$8425),'Bin Analysis'!$B7783)</f>
        <v>2073</v>
      </c>
      <c r="I7783">
        <f t="shared" ref="I7783:I7801" si="973">H7783-H7782</f>
        <v>0</v>
      </c>
      <c r="J7783">
        <f>IF(I7783=0,0,1)</f>
        <v>0</v>
      </c>
      <c r="K7783">
        <f>J7783*Weighting!$W$7</f>
        <v>0</v>
      </c>
      <c r="M7783" s="14"/>
    </row>
    <row r="7784" spans="1:25" x14ac:dyDescent="0.25">
      <c r="A7784" s="32">
        <f>IF(Weighting!$P$8&gt;0,B7784,"")</f>
        <v>0.58299999999999996</v>
      </c>
      <c r="B7784">
        <f>Weighting!$C$8</f>
        <v>0.58299999999999996</v>
      </c>
      <c r="C7784">
        <f>Weighting!$F$8</f>
        <v>0</v>
      </c>
      <c r="D7784" t="b">
        <f>IF(C7784=1,'Data Transformation'!$G$3+0.5*'Data Transformation'!$W$25,IF(C7785=1,D7785-'Data Transformation'!$W$25,FALSE))</f>
        <v>0</v>
      </c>
      <c r="E7784" t="str">
        <f t="array" ref="E7784">IF(ISLOGICAL(D7784),"",FREQUENCY(IF('Data Transformation'!$B$425:$B$8425='Bin Analysis'!$B7779,'Data Transformation'!$G$425:$G$8425),D7784))</f>
        <v/>
      </c>
      <c r="F7784" t="str">
        <f t="shared" si="972"/>
        <v/>
      </c>
      <c r="G7784">
        <f>Weighting!$H$8</f>
        <v>0</v>
      </c>
      <c r="H7784">
        <f t="array" ref="H7784">FREQUENCY(IF('Data Transformation'!$B$4:$B$8425=B7779,'Data Transformation'!$G$4:$G$8425),'Bin Analysis'!$B7784)</f>
        <v>2073</v>
      </c>
      <c r="I7784">
        <f t="shared" si="973"/>
        <v>0</v>
      </c>
      <c r="J7784">
        <f t="shared" ref="J7784:J7801" si="974">IF(I7784=0,0,1)</f>
        <v>0</v>
      </c>
      <c r="K7784">
        <f>J7784*Weighting!$W$8</f>
        <v>0</v>
      </c>
      <c r="M7784" s="14"/>
    </row>
    <row r="7785" spans="1:25" x14ac:dyDescent="0.25">
      <c r="A7785" s="32">
        <f>IF(Weighting!$P$9&gt;0,B7785,"")</f>
        <v>0.71399999999999997</v>
      </c>
      <c r="B7785" s="50">
        <f>Weighting!$C$9</f>
        <v>0.71399999999999997</v>
      </c>
      <c r="C7785">
        <f>Weighting!$F$9</f>
        <v>0</v>
      </c>
      <c r="D7785" t="b">
        <f>IF(C7785=1,'Data Transformation'!$G$3+0.5*'Data Transformation'!$W$25,IF(C7786=1,D7786-'Data Transformation'!$W$25,FALSE))</f>
        <v>0</v>
      </c>
      <c r="E7785" t="str">
        <f t="array" ref="E7785">IF(ISLOGICAL(D7785),"",FREQUENCY(IF('Data Transformation'!$B$425:$B$8425='Bin Analysis'!$B7779,'Data Transformation'!$G$425:$G$8425),D7785))</f>
        <v/>
      </c>
      <c r="F7785" t="str">
        <f t="shared" si="972"/>
        <v/>
      </c>
      <c r="G7785">
        <f>Weighting!$H$9</f>
        <v>0</v>
      </c>
      <c r="H7785">
        <f t="array" ref="H7785">FREQUENCY(IF('Data Transformation'!$B$4:$B$8425=B7779,'Data Transformation'!$G$4:$G$8425),'Bin Analysis'!$B7785)</f>
        <v>2073</v>
      </c>
      <c r="I7785">
        <f t="shared" si="973"/>
        <v>0</v>
      </c>
      <c r="J7785">
        <f t="shared" si="974"/>
        <v>0</v>
      </c>
      <c r="K7785">
        <f>J7785*Weighting!$W$9</f>
        <v>0</v>
      </c>
      <c r="M7785" s="14"/>
    </row>
    <row r="7786" spans="1:25" x14ac:dyDescent="0.25">
      <c r="A7786" s="32">
        <f>IF(Weighting!$P$10&gt;0,B7786,"")</f>
        <v>0.84499999999999997</v>
      </c>
      <c r="B7786">
        <f>Weighting!$C$10</f>
        <v>0.84499999999999997</v>
      </c>
      <c r="C7786">
        <f>Weighting!$F$10</f>
        <v>0</v>
      </c>
      <c r="D7786" t="b">
        <f>IF(C7786=1,'Data Transformation'!$G$3+0.5*'Data Transformation'!$W$25,IF(C7787=1,D7787-'Data Transformation'!$W$25,FALSE))</f>
        <v>0</v>
      </c>
      <c r="E7786" t="str">
        <f t="array" ref="E7786">IF(ISLOGICAL(D7786),"",FREQUENCY(IF('Data Transformation'!$B$425:$B$8425='Bin Analysis'!$B7779,'Data Transformation'!$G$425:$G$8425),D7786))</f>
        <v/>
      </c>
      <c r="F7786" t="str">
        <f t="shared" si="972"/>
        <v/>
      </c>
      <c r="G7786">
        <f>Weighting!$H$10</f>
        <v>0</v>
      </c>
      <c r="H7786">
        <f t="array" ref="H7786">FREQUENCY(IF('Data Transformation'!$B$4:$B$8425=B7779,'Data Transformation'!$G$4:$G$8425),'Bin Analysis'!$B7786)</f>
        <v>2073</v>
      </c>
      <c r="I7786">
        <f t="shared" si="973"/>
        <v>0</v>
      </c>
      <c r="J7786">
        <f t="shared" si="974"/>
        <v>0</v>
      </c>
      <c r="K7786">
        <f>J7786*Weighting!$W$10</f>
        <v>0</v>
      </c>
      <c r="M7786" s="14"/>
    </row>
    <row r="7787" spans="1:25" x14ac:dyDescent="0.25">
      <c r="A7787" s="32">
        <f>IF(Weighting!$P$11&gt;0,B7787,"")</f>
        <v>0.97599999999999998</v>
      </c>
      <c r="B7787">
        <f>Weighting!$C$11</f>
        <v>0.97599999999999998</v>
      </c>
      <c r="C7787">
        <f>Weighting!$F$11</f>
        <v>0</v>
      </c>
      <c r="D7787">
        <f>IF(C7787=1,'Data Transformation'!$G$3+0.5*'Data Transformation'!$W$25,IF(C7788=1,D7788-'Data Transformation'!$W$25,FALSE))</f>
        <v>0.86899999999999999</v>
      </c>
      <c r="E7787">
        <f t="array" ref="E7787">IF(ISLOGICAL(D7787),"",FREQUENCY(IF('Data Transformation'!$B$425:$B$8425='Bin Analysis'!$B7779,'Data Transformation'!$G$425:$G$8425),D7787))</f>
        <v>2001</v>
      </c>
      <c r="F7787" t="e">
        <f t="shared" si="972"/>
        <v>#VALUE!</v>
      </c>
      <c r="G7787">
        <f>Weighting!$H$11</f>
        <v>0</v>
      </c>
      <c r="H7787">
        <f t="array" ref="H7787">FREQUENCY(IF('Data Transformation'!$B$4:$B$8425=B7779,'Data Transformation'!$G$4:$G$8425),'Bin Analysis'!$B7787)</f>
        <v>2073</v>
      </c>
      <c r="I7787">
        <f t="shared" si="973"/>
        <v>0</v>
      </c>
      <c r="J7787">
        <f t="shared" si="974"/>
        <v>0</v>
      </c>
      <c r="K7787">
        <f>J7787*Weighting!$W$11</f>
        <v>0</v>
      </c>
      <c r="M7787" s="14"/>
    </row>
    <row r="7788" spans="1:25" x14ac:dyDescent="0.25">
      <c r="A7788" s="32">
        <f>IF(Weighting!$P$12&gt;0,B7788,"")</f>
        <v>1.107</v>
      </c>
      <c r="B7788">
        <f>Weighting!$C$12</f>
        <v>1.107</v>
      </c>
      <c r="C7788">
        <f>Weighting!$F$12</f>
        <v>1</v>
      </c>
      <c r="D7788">
        <f>IF(C7788=1,'Data Transformation'!$G$3+0.5*'Data Transformation'!$W$25,IF(C7789=1,D7789-'Data Transformation'!$W$25,FALSE))</f>
        <v>1.131</v>
      </c>
      <c r="E7788">
        <f t="array" ref="E7788">IF(ISLOGICAL(D7788),"",FREQUENCY(IF('Data Transformation'!$B$425:$B$8425='Bin Analysis'!$B7779,'Data Transformation'!$G$425:$G$8425),D7788))</f>
        <v>2001</v>
      </c>
      <c r="F7788">
        <f t="shared" si="972"/>
        <v>0</v>
      </c>
      <c r="G7788">
        <f>Weighting!$H$12</f>
        <v>0</v>
      </c>
      <c r="H7788">
        <f t="array" ref="H7788">FREQUENCY(IF('Data Transformation'!$B$4:$B$8425=B7779,'Data Transformation'!$G$4:$G$8425),'Bin Analysis'!$B7788)</f>
        <v>2073</v>
      </c>
      <c r="I7788">
        <f t="shared" si="973"/>
        <v>0</v>
      </c>
      <c r="J7788">
        <f t="shared" si="974"/>
        <v>0</v>
      </c>
      <c r="K7788">
        <f>J7788*Weighting!$W$12</f>
        <v>0</v>
      </c>
      <c r="M7788" s="14"/>
    </row>
    <row r="7789" spans="1:25" x14ac:dyDescent="0.25">
      <c r="A7789" s="32">
        <f>IF(Weighting!$P$13&gt;0,B7789,"")</f>
        <v>1.238</v>
      </c>
      <c r="B7789">
        <f>Weighting!$C$13</f>
        <v>1.238</v>
      </c>
      <c r="C7789">
        <f>Weighting!$F$13</f>
        <v>0</v>
      </c>
      <c r="D7789" t="b">
        <f>IF(C7789=1,'Data Transformation'!$G$3+0.5*'Data Transformation'!$W$25,IF(C7790=1,D7790-'Data Transformation'!$W$25,FALSE))</f>
        <v>0</v>
      </c>
      <c r="E7789" t="str">
        <f t="array" ref="E7789">IF(ISLOGICAL(D7789),"",FREQUENCY(IF('Data Transformation'!$B$425:$B$8425='Bin Analysis'!$B7779,'Data Transformation'!$G$425:$G$8425),D7789))</f>
        <v/>
      </c>
      <c r="F7789" t="str">
        <f t="shared" si="972"/>
        <v/>
      </c>
      <c r="G7789">
        <f>Weighting!$H$13</f>
        <v>0</v>
      </c>
      <c r="H7789">
        <f t="array" ref="H7789">FREQUENCY(IF('Data Transformation'!$B$4:$B$8425=B7779,'Data Transformation'!$G$4:$G$8425),'Bin Analysis'!$B7789)</f>
        <v>2073</v>
      </c>
      <c r="I7789">
        <f t="shared" si="973"/>
        <v>0</v>
      </c>
      <c r="J7789">
        <f t="shared" si="974"/>
        <v>0</v>
      </c>
      <c r="K7789">
        <f>J7789*Weighting!$W$13</f>
        <v>0</v>
      </c>
      <c r="M7789" s="14"/>
    </row>
    <row r="7790" spans="1:25" x14ac:dyDescent="0.25">
      <c r="A7790" s="32">
        <f>IF(Weighting!$P$14&gt;0,B7790,"")</f>
        <v>1.369</v>
      </c>
      <c r="B7790">
        <f>Weighting!$C$14</f>
        <v>1.369</v>
      </c>
      <c r="C7790">
        <f>Weighting!$F$14</f>
        <v>0</v>
      </c>
      <c r="D7790" t="b">
        <f>IF(C7790=1,'Data Transformation'!$G$3+0.5*'Data Transformation'!$W$25,IF(C7791=1,D7791-'Data Transformation'!$W$25,FALSE))</f>
        <v>0</v>
      </c>
      <c r="E7790" t="str">
        <f t="array" ref="E7790">IF(ISLOGICAL(D7790),"",FREQUENCY(IF('Data Transformation'!$B$425:$B$8425='Bin Analysis'!$B7779,'Data Transformation'!$G$425:$G$8425),D7790))</f>
        <v/>
      </c>
      <c r="F7790" t="str">
        <f t="shared" si="972"/>
        <v/>
      </c>
      <c r="G7790">
        <f>Weighting!$H$14</f>
        <v>0</v>
      </c>
      <c r="H7790">
        <f t="array" ref="H7790">FREQUENCY(IF('Data Transformation'!$B$4:$B$8425=B7779,'Data Transformation'!$G$4:$G$8425),'Bin Analysis'!$B7790)</f>
        <v>2073</v>
      </c>
      <c r="I7790">
        <f t="shared" si="973"/>
        <v>0</v>
      </c>
      <c r="J7790">
        <f t="shared" si="974"/>
        <v>0</v>
      </c>
      <c r="K7790">
        <f>J7790*Weighting!$W$14</f>
        <v>0</v>
      </c>
      <c r="M7790" s="14"/>
    </row>
    <row r="7791" spans="1:25" x14ac:dyDescent="0.25">
      <c r="A7791" s="32">
        <f>IF(Weighting!$P$15&gt;0,B7791,"")</f>
        <v>1.5000009999999999</v>
      </c>
      <c r="B7791">
        <f>Weighting!$C$15</f>
        <v>1.5000009999999999</v>
      </c>
      <c r="C7791">
        <f>Weighting!$F$15</f>
        <v>0</v>
      </c>
      <c r="D7791" t="b">
        <f>IF(C7791=1,'Data Transformation'!$G$3+0.5*'Data Transformation'!$W$25,IF(C7792=1,D7792-'Data Transformation'!$W$25,FALSE))</f>
        <v>0</v>
      </c>
      <c r="E7791" t="str">
        <f t="array" ref="E7791">IF(ISLOGICAL(D7791),"",FREQUENCY(IF('Data Transformation'!$B$425:$B$8425='Bin Analysis'!$B7779,'Data Transformation'!$G$425:$G$8425),D7791))</f>
        <v/>
      </c>
      <c r="F7791" t="str">
        <f t="shared" si="972"/>
        <v/>
      </c>
      <c r="G7791">
        <f>Weighting!$H$15</f>
        <v>0</v>
      </c>
      <c r="H7791">
        <f t="array" ref="H7791">FREQUENCY(IF('Data Transformation'!$B$4:$B$8425=B7779,'Data Transformation'!$G$4:$G$8425),'Bin Analysis'!$B7791)</f>
        <v>2073</v>
      </c>
      <c r="I7791">
        <f t="shared" si="973"/>
        <v>0</v>
      </c>
      <c r="J7791">
        <f t="shared" si="974"/>
        <v>0</v>
      </c>
      <c r="K7791">
        <f>J7791*Weighting!$W$15</f>
        <v>0</v>
      </c>
      <c r="M7791" s="14"/>
    </row>
    <row r="7792" spans="1:25" x14ac:dyDescent="0.25">
      <c r="A7792" s="32" t="str">
        <f>IF(Weighting!$P$16&gt;0,B7792,"")</f>
        <v/>
      </c>
      <c r="B7792">
        <f>Weighting!$C$16</f>
        <v>1.631</v>
      </c>
      <c r="C7792">
        <f>Weighting!$F$16</f>
        <v>0</v>
      </c>
      <c r="D7792" t="b">
        <f>IF(C7792=1,'Data Transformation'!$G$3+0.5*'Data Transformation'!$W$25,IF(C7793=1,D7793-'Data Transformation'!$W$25,FALSE))</f>
        <v>0</v>
      </c>
      <c r="E7792" t="str">
        <f t="array" ref="E7792">IF(ISLOGICAL(D7792),"",FREQUENCY(IF('Data Transformation'!$B$425:$B$8425='Bin Analysis'!$B7779,'Data Transformation'!$G$425:$G$8425),D7792))</f>
        <v/>
      </c>
      <c r="F7792" t="str">
        <f t="shared" si="972"/>
        <v/>
      </c>
      <c r="G7792">
        <f>Weighting!$H$16</f>
        <v>0</v>
      </c>
      <c r="H7792">
        <f t="array" ref="H7792">FREQUENCY(IF('Data Transformation'!$B$4:$B$8425=B7779,'Data Transformation'!$G$4:$G$8425),'Bin Analysis'!$B7792)</f>
        <v>2073</v>
      </c>
      <c r="I7792">
        <f t="shared" si="973"/>
        <v>0</v>
      </c>
      <c r="J7792">
        <f t="shared" si="974"/>
        <v>0</v>
      </c>
      <c r="K7792">
        <f>J7792*Weighting!$W$16</f>
        <v>0</v>
      </c>
      <c r="M7792" s="14"/>
    </row>
    <row r="7793" spans="1:25" x14ac:dyDescent="0.25">
      <c r="A7793" s="32" t="str">
        <f>IF(Weighting!$P$17&gt;0,B7793,"")</f>
        <v/>
      </c>
      <c r="B7793">
        <f>Weighting!$C$17</f>
        <v>1.762</v>
      </c>
      <c r="C7793">
        <f>Weighting!$F$17</f>
        <v>0</v>
      </c>
      <c r="D7793" t="b">
        <f>IF(C7793=1,'Data Transformation'!$G$3+0.5*'Data Transformation'!$W$25,IF(C7794=1,D7794-'Data Transformation'!$W$25,FALSE))</f>
        <v>0</v>
      </c>
      <c r="E7793" t="str">
        <f t="array" ref="E7793">IF(ISLOGICAL(D7793),"",FREQUENCY(IF('Data Transformation'!$B$425:$B$8425='Bin Analysis'!$B7779,'Data Transformation'!$G$425:$G$8425),D7793))</f>
        <v/>
      </c>
      <c r="F7793" t="str">
        <f t="shared" si="972"/>
        <v/>
      </c>
      <c r="G7793">
        <f>Weighting!$H$17</f>
        <v>0</v>
      </c>
      <c r="H7793">
        <f t="array" ref="H7793">FREQUENCY(IF('Data Transformation'!$B$4:$B$8425=B7779,'Data Transformation'!$G$4:$G$8425),'Bin Analysis'!$B7793)</f>
        <v>2073</v>
      </c>
      <c r="I7793">
        <f t="shared" si="973"/>
        <v>0</v>
      </c>
      <c r="J7793">
        <f t="shared" si="974"/>
        <v>0</v>
      </c>
      <c r="K7793">
        <f>J7793*Weighting!$W$17</f>
        <v>0</v>
      </c>
      <c r="M7793" s="14"/>
    </row>
    <row r="7794" spans="1:25" x14ac:dyDescent="0.25">
      <c r="A7794" s="32" t="str">
        <f>IF(Weighting!$P$18&gt;0,B7794,"")</f>
        <v/>
      </c>
      <c r="B7794">
        <f>Weighting!$C$18</f>
        <v>1.893</v>
      </c>
      <c r="C7794">
        <f>Weighting!$F$18</f>
        <v>0</v>
      </c>
      <c r="D7794" t="b">
        <f>IF(C7794=1,'Data Transformation'!$G$3+0.5*'Data Transformation'!$W$25,IF(C7795=1,D7795-'Data Transformation'!$W$25,FALSE))</f>
        <v>0</v>
      </c>
      <c r="E7794" t="str">
        <f t="array" ref="E7794">IF(ISLOGICAL(D7794),"",FREQUENCY(IF('Data Transformation'!$B$425:$B$8425='Bin Analysis'!$B7779,'Data Transformation'!$G$425:$G$8425),D7794))</f>
        <v/>
      </c>
      <c r="F7794" t="str">
        <f t="shared" si="972"/>
        <v/>
      </c>
      <c r="G7794">
        <f>Weighting!$H$18</f>
        <v>0</v>
      </c>
      <c r="H7794">
        <f t="array" ref="H7794">FREQUENCY(IF('Data Transformation'!$B$4:$B$8425=B7779,'Data Transformation'!$G$4:$G$8425),'Bin Analysis'!$B7794)</f>
        <v>2073</v>
      </c>
      <c r="I7794">
        <f t="shared" si="973"/>
        <v>0</v>
      </c>
      <c r="J7794">
        <f t="shared" si="974"/>
        <v>0</v>
      </c>
      <c r="K7794">
        <f>J7794*Weighting!$W$18</f>
        <v>0</v>
      </c>
      <c r="M7794" s="14"/>
    </row>
    <row r="7795" spans="1:25" x14ac:dyDescent="0.25">
      <c r="A7795" s="32" t="str">
        <f>IF(Weighting!$P$19&gt;0,B7795,"")</f>
        <v/>
      </c>
      <c r="B7795">
        <f>Weighting!$C$19</f>
        <v>2.024</v>
      </c>
      <c r="C7795">
        <f>Weighting!$F$19</f>
        <v>0</v>
      </c>
      <c r="D7795" t="b">
        <f>IF(C7795=1,'Data Transformation'!$G$3+0.5*'Data Transformation'!$W$25,IF(C7796=1,D7796-'Data Transformation'!$W$25,FALSE))</f>
        <v>0</v>
      </c>
      <c r="E7795" t="str">
        <f t="array" ref="E7795">IF(ISLOGICAL(D7795),"",FREQUENCY(IF('Data Transformation'!$B$425:$B$8425='Bin Analysis'!$B7779,'Data Transformation'!$G$425:$G$8425),D7795))</f>
        <v/>
      </c>
      <c r="F7795" t="str">
        <f t="shared" si="972"/>
        <v/>
      </c>
      <c r="G7795">
        <f>Weighting!$H$19</f>
        <v>0</v>
      </c>
      <c r="H7795">
        <f t="array" ref="H7795">FREQUENCY(IF('Data Transformation'!$B$4:$B$8425=B7779,'Data Transformation'!$G$4:$G$8425),'Bin Analysis'!$B7795)</f>
        <v>2073</v>
      </c>
      <c r="I7795">
        <f t="shared" si="973"/>
        <v>0</v>
      </c>
      <c r="J7795">
        <f t="shared" si="974"/>
        <v>0</v>
      </c>
      <c r="K7795">
        <f>J7795*Weighting!$W$19</f>
        <v>0</v>
      </c>
      <c r="M7795" s="14"/>
    </row>
    <row r="7796" spans="1:25" x14ac:dyDescent="0.25">
      <c r="A7796" s="32" t="str">
        <f>IF(Weighting!$P$20&gt;0,B7796,"")</f>
        <v/>
      </c>
      <c r="B7796">
        <f>Weighting!$C$20</f>
        <v>2.1550000000000002</v>
      </c>
      <c r="C7796">
        <f>Weighting!$F$20</f>
        <v>0</v>
      </c>
      <c r="D7796" t="b">
        <f>IF(C7796=1,'Data Transformation'!$G$3+0.5*'Data Transformation'!$W$25,IF(C7797=1,D7797-'Data Transformation'!$W$25,FALSE))</f>
        <v>0</v>
      </c>
      <c r="E7796" t="str">
        <f t="array" ref="E7796">IF(ISLOGICAL(D7796),"",FREQUENCY(IF('Data Transformation'!$B$425:$B$8425='Bin Analysis'!$B7779,'Data Transformation'!$G$425:$G$8425),D7796))</f>
        <v/>
      </c>
      <c r="F7796" t="str">
        <f t="shared" si="972"/>
        <v/>
      </c>
      <c r="G7796">
        <f>Weighting!$H$20</f>
        <v>0</v>
      </c>
      <c r="H7796">
        <f t="array" ref="H7796">FREQUENCY(IF('Data Transformation'!$B$4:$B$8425=B7779,'Data Transformation'!$G$4:$G$8425),'Bin Analysis'!$B7796)</f>
        <v>2073</v>
      </c>
      <c r="I7796">
        <f t="shared" si="973"/>
        <v>0</v>
      </c>
      <c r="J7796">
        <f t="shared" si="974"/>
        <v>0</v>
      </c>
      <c r="K7796">
        <f>J7796*Weighting!$W$20</f>
        <v>0</v>
      </c>
      <c r="M7796" s="14"/>
    </row>
    <row r="7797" spans="1:25" x14ac:dyDescent="0.25">
      <c r="A7797" s="32" t="str">
        <f>IF(Weighting!$P$21&gt;0,B7797,"")</f>
        <v/>
      </c>
      <c r="B7797">
        <f>Weighting!$C$21</f>
        <v>2.2860000000000005</v>
      </c>
      <c r="C7797">
        <f>Weighting!$F$21</f>
        <v>0</v>
      </c>
      <c r="D7797" t="b">
        <f>IF(C7797=1,'Data Transformation'!$G$3+0.5*'Data Transformation'!$W$25,IF(C7798=1,D7798-'Data Transformation'!$W$25,FALSE))</f>
        <v>0</v>
      </c>
      <c r="E7797" t="str">
        <f t="array" ref="E7797">IF(ISLOGICAL(D7797),"",FREQUENCY(IF('Data Transformation'!$B$425:$B$8425='Bin Analysis'!$B7779,'Data Transformation'!$G$425:$G$8425),D7797))</f>
        <v/>
      </c>
      <c r="F7797" t="str">
        <f t="shared" si="972"/>
        <v/>
      </c>
      <c r="G7797">
        <f>Weighting!$H$21</f>
        <v>0</v>
      </c>
      <c r="H7797">
        <f t="array" ref="H7797">FREQUENCY(IF('Data Transformation'!$B$4:$B$8425=B7779,'Data Transformation'!$G$4:$G$8425),'Bin Analysis'!$B7797)</f>
        <v>2073</v>
      </c>
      <c r="I7797">
        <f t="shared" si="973"/>
        <v>0</v>
      </c>
      <c r="J7797">
        <f t="shared" si="974"/>
        <v>0</v>
      </c>
      <c r="K7797">
        <f>J7797*Weighting!$W$21</f>
        <v>0</v>
      </c>
      <c r="M7797" s="14"/>
    </row>
    <row r="7798" spans="1:25" x14ac:dyDescent="0.25">
      <c r="A7798" s="32" t="str">
        <f>IF(Weighting!$P$22&gt;0,B7798,"")</f>
        <v/>
      </c>
      <c r="B7798">
        <f>Weighting!$C$22</f>
        <v>2.4170000000000007</v>
      </c>
      <c r="C7798">
        <f>Weighting!$F$22</f>
        <v>0</v>
      </c>
      <c r="D7798" t="b">
        <f>IF(C7798=1,'Data Transformation'!$G$3+0.5*'Data Transformation'!$W$25,IF(C7799=1,D7799-'Data Transformation'!$W$25,FALSE))</f>
        <v>0</v>
      </c>
      <c r="E7798" t="str">
        <f t="array" ref="E7798">IF(ISLOGICAL(D7798),"",FREQUENCY(IF('Data Transformation'!$B$425:$B$8425='Bin Analysis'!$B7779,'Data Transformation'!$G$425:$G$8425),D7798))</f>
        <v/>
      </c>
      <c r="F7798" t="str">
        <f t="shared" si="972"/>
        <v/>
      </c>
      <c r="G7798">
        <f>Weighting!$H$22</f>
        <v>0</v>
      </c>
      <c r="H7798">
        <f t="array" ref="H7798">FREQUENCY(IF('Data Transformation'!$B$4:$B$8425=B7779,'Data Transformation'!$G$4:$G$8425),'Bin Analysis'!$B7798)</f>
        <v>2073</v>
      </c>
      <c r="I7798">
        <f t="shared" si="973"/>
        <v>0</v>
      </c>
      <c r="J7798">
        <f t="shared" si="974"/>
        <v>0</v>
      </c>
      <c r="K7798">
        <f>J7798*Weighting!$W$22</f>
        <v>0</v>
      </c>
      <c r="M7798" s="14"/>
    </row>
    <row r="7799" spans="1:25" x14ac:dyDescent="0.25">
      <c r="A7799" s="32" t="str">
        <f>IF(Weighting!$P$23&gt;0,B7799,"")</f>
        <v/>
      </c>
      <c r="B7799">
        <f>Weighting!$C$23</f>
        <v>2.5480000000000009</v>
      </c>
      <c r="C7799">
        <f>Weighting!$F$23</f>
        <v>0</v>
      </c>
      <c r="D7799" t="b">
        <f>IF(C7799=1,'Data Transformation'!$G$3+0.5*'Data Transformation'!$W$25,IF(C7800=1,D7800-'Data Transformation'!$W$25,FALSE))</f>
        <v>0</v>
      </c>
      <c r="E7799" t="str">
        <f t="array" ref="E7799">IF(ISLOGICAL(D7799),"",FREQUENCY(IF('Data Transformation'!$B$425:$B$8425='Bin Analysis'!$B7779,'Data Transformation'!$G$425:$G$8425),D7799))</f>
        <v/>
      </c>
      <c r="F7799" t="str">
        <f t="shared" si="972"/>
        <v/>
      </c>
      <c r="G7799">
        <f>Weighting!$H$23</f>
        <v>0</v>
      </c>
      <c r="H7799">
        <f t="array" ref="H7799">FREQUENCY(IF('Data Transformation'!$B$4:$B$8425=B7779,'Data Transformation'!$G$4:$G$8425),'Bin Analysis'!$B7799)</f>
        <v>2073</v>
      </c>
      <c r="I7799">
        <f t="shared" si="973"/>
        <v>0</v>
      </c>
      <c r="J7799">
        <f t="shared" si="974"/>
        <v>0</v>
      </c>
      <c r="K7799">
        <f>J7799*Weighting!$W$23</f>
        <v>0</v>
      </c>
      <c r="M7799" s="14"/>
    </row>
    <row r="7800" spans="1:25" x14ac:dyDescent="0.25">
      <c r="A7800" s="32" t="str">
        <f>IF(Weighting!$P$24&gt;0,B7800,"")</f>
        <v/>
      </c>
      <c r="B7800">
        <f>Weighting!$C$24</f>
        <v>2.6790000000000012</v>
      </c>
      <c r="C7800">
        <f>Weighting!$F$24</f>
        <v>0</v>
      </c>
      <c r="D7800" t="b">
        <f>IF(C7800=1,'Data Transformation'!$G$3+0.5*'Data Transformation'!$W$25,IF(C7801=1,D7801-'Data Transformation'!$W$25,FALSE))</f>
        <v>0</v>
      </c>
      <c r="E7800" t="str">
        <f t="array" ref="E7800">IF(ISLOGICAL(D7800),"",FREQUENCY(IF('Data Transformation'!$B$425:$B$8425='Bin Analysis'!$B7779,'Data Transformation'!$G$425:$G$8425),D7800))</f>
        <v/>
      </c>
      <c r="F7800" t="str">
        <f t="shared" si="972"/>
        <v/>
      </c>
      <c r="G7800">
        <f>Weighting!$H$24</f>
        <v>0</v>
      </c>
      <c r="H7800">
        <f t="array" ref="H7800">FREQUENCY(IF('Data Transformation'!$B$4:$B$8425=B7779,'Data Transformation'!$G$4:$G$8425),'Bin Analysis'!$B7800)</f>
        <v>2073</v>
      </c>
      <c r="I7800">
        <f t="shared" si="973"/>
        <v>0</v>
      </c>
      <c r="J7800">
        <f t="shared" si="974"/>
        <v>0</v>
      </c>
      <c r="K7800">
        <f>J7800*Weighting!$W$24</f>
        <v>0</v>
      </c>
      <c r="M7800" s="14"/>
    </row>
    <row r="7801" spans="1:25" x14ac:dyDescent="0.25">
      <c r="A7801" s="32" t="str">
        <f>IF(Weighting!$P$25&gt;0,B7801,"")</f>
        <v/>
      </c>
      <c r="B7801">
        <f>Weighting!$C$25</f>
        <v>2.8100000000000014</v>
      </c>
      <c r="C7801">
        <f>Weighting!$F$25</f>
        <v>0</v>
      </c>
      <c r="D7801" t="b">
        <f>IF(C7801=1,'Data Transformation'!$G$3+0.5*'Data Transformation'!$W$25,IF(C7802=1,D7802-'Data Transformation'!$W$25,FALSE))</f>
        <v>0</v>
      </c>
      <c r="E7801" t="str">
        <f t="array" ref="E7801">IF(ISLOGICAL(D7801),"",FREQUENCY(IF('Data Transformation'!$B$425:$B$8425='Bin Analysis'!$B7779,'Data Transformation'!$G$425:$G$8425),D7801))</f>
        <v/>
      </c>
      <c r="F7801" t="str">
        <f t="shared" si="972"/>
        <v/>
      </c>
      <c r="G7801">
        <f>Weighting!$H$25</f>
        <v>0</v>
      </c>
      <c r="H7801">
        <f t="array" ref="H7801">FREQUENCY(IF('Data Transformation'!$B$4:$B$8425=B7779,'Data Transformation'!$G$4:$G$8425),'Bin Analysis'!$B7801)</f>
        <v>2073</v>
      </c>
      <c r="I7801">
        <f t="shared" si="973"/>
        <v>0</v>
      </c>
      <c r="J7801">
        <f t="shared" si="974"/>
        <v>0</v>
      </c>
      <c r="K7801">
        <f>J7801*Weighting!$W$25</f>
        <v>0</v>
      </c>
      <c r="M7801" s="14"/>
    </row>
    <row r="7802" spans="1:25" x14ac:dyDescent="0.25">
      <c r="N7802" s="55"/>
      <c r="O7802"/>
      <c r="P7802"/>
      <c r="Q7802"/>
      <c r="R7802"/>
    </row>
    <row r="7803" spans="1:25" ht="23.25" x14ac:dyDescent="0.35">
      <c r="A7803" s="21" t="s">
        <v>0</v>
      </c>
      <c r="B7803" s="21" t="str">
        <f>IFERROR(VLOOKUP(C7803,'Data Transformation'!$L$6:$M$426,2,FALSE),"")</f>
        <v/>
      </c>
      <c r="C7803" s="21">
        <f>C7779+1</f>
        <v>325</v>
      </c>
      <c r="D7803" s="21"/>
      <c r="E7803" s="21"/>
      <c r="F7803" s="21"/>
      <c r="G7803" s="21"/>
      <c r="H7803" s="22"/>
      <c r="I7803" s="22"/>
      <c r="J7803" s="22"/>
      <c r="K7803" s="21"/>
      <c r="L7803" s="21" t="str">
        <f>B7803</f>
        <v/>
      </c>
      <c r="M7803" s="23" t="e">
        <f>INDEX('Data Transformation'!$O$4:$O$424,MATCH($B7803,'Data Transformation'!$M$4:$M$424,0),MATCH($M$2,'Data Transformation'!$O$3,0))</f>
        <v>#N/A</v>
      </c>
      <c r="N7803" s="27" t="e">
        <f>IF('Input and Summary Results'!$J$16="minimum",'Bin Analysis'!X7804/(M7803-1),'Bin Analysis'!Y7803/('Bin Analysis'!M7803-1))</f>
        <v>#N/A</v>
      </c>
      <c r="O7803" s="27" t="e">
        <f>IF(M7803=FALSE,NA(),(VLOOKUP(1,C7806:K7825,4,FALSE))/(M7803-1))</f>
        <v>#N/A</v>
      </c>
      <c r="P7803" s="27" t="e">
        <f>IF(M7803=FALSE,NA(),SUM(J7806:J7825)/Weighting!$S$5)</f>
        <v>#N/A</v>
      </c>
      <c r="Q7803" s="27" t="e">
        <f>IF(M7803=FALSE,NA(),SUM(K7806:K7825)/Weighting!$S$6)</f>
        <v>#N/A</v>
      </c>
      <c r="R7803" s="27" t="e">
        <f>IF(M7803=FALSE,NA(),(VLOOKUP(1,G7806:K7825,3,FALSE))/(M7803-1))</f>
        <v>#N/A</v>
      </c>
      <c r="S7803" s="22" t="e">
        <f>IF(M7803=FALSE,NA(),IF(SUM(J7806:J7825)=2,"yes","no"))</f>
        <v>#N/A</v>
      </c>
      <c r="X7803" s="2" cm="2">
        <f t="array" ref="X7803:X7804">FREQUENCY(IF('Data Transformation'!$B$425:$B$6424='Bin Analysis'!L7803,'Data Transformation'!$G$425:$G$6424),'Data Transformation'!$U$11)</f>
        <v>0</v>
      </c>
      <c r="Y7803" s="2" cm="2">
        <f t="array" ref="Y7803:Y7804">FREQUENCY(IF('Data Transformation'!$B$425:$B$6424='Bin Analysis'!L7803,'Data Transformation'!$G$425:$G$6424),'Data Transformation'!$U$12)</f>
        <v>0</v>
      </c>
    </row>
    <row r="7804" spans="1:25" x14ac:dyDescent="0.25">
      <c r="A7804" s="14" t="s">
        <v>66</v>
      </c>
      <c r="B7804" t="s">
        <v>47</v>
      </c>
      <c r="C7804" t="s">
        <v>5</v>
      </c>
      <c r="D7804" t="s">
        <v>99</v>
      </c>
      <c r="E7804" t="s">
        <v>100</v>
      </c>
      <c r="F7804" t="s">
        <v>101</v>
      </c>
      <c r="G7804" t="s">
        <v>69</v>
      </c>
      <c r="H7804" t="s">
        <v>31</v>
      </c>
      <c r="I7804" t="s">
        <v>32</v>
      </c>
      <c r="J7804" t="s">
        <v>46</v>
      </c>
      <c r="K7804" s="14" t="s">
        <v>45</v>
      </c>
      <c r="M7804" s="14"/>
      <c r="X7804" s="2">
        <v>0</v>
      </c>
      <c r="Y7804" s="2">
        <v>0</v>
      </c>
    </row>
    <row r="7805" spans="1:25" x14ac:dyDescent="0.25">
      <c r="A7805" s="32"/>
      <c r="D7805" t="b">
        <f>IF(C7805=1,'Data Transformation'!$G$3+0.5*'Data Transformation'!$W$25,IF(C7806=1,D7806-'Data Transformation'!$W$25,FALSE))</f>
        <v>0</v>
      </c>
      <c r="E7805" t="str">
        <f t="array" ref="E7805">IF(ISLOGICAL(D7805),"",FREQUENCY(IF('Data Transformation'!$B$425:$B$8425='Bin Analysis'!$B7803,'Data Transformation'!$G$425:$G$8425),D7805))</f>
        <v/>
      </c>
      <c r="F7805" t="str">
        <f>IF(ISLOGICAL(D7805),"",E7805-E7804)</f>
        <v/>
      </c>
      <c r="M7805" s="14"/>
    </row>
    <row r="7806" spans="1:25" x14ac:dyDescent="0.25">
      <c r="A7806" s="32">
        <f>IF(Weighting!$P$6&gt;0,B7806,"")</f>
        <v>0.32100000000000001</v>
      </c>
      <c r="B7806">
        <f>Weighting!$C$6</f>
        <v>0.32100000000000001</v>
      </c>
      <c r="C7806">
        <f>Weighting!$F$6</f>
        <v>0</v>
      </c>
      <c r="D7806" t="b">
        <f>IF(C7806=1,'Data Transformation'!$G$3+0.5*'Data Transformation'!$W$25,IF(C7807=1,D7807-'Data Transformation'!$W$25,FALSE))</f>
        <v>0</v>
      </c>
      <c r="E7806" t="str">
        <f t="array" ref="E7806">IF(ISLOGICAL(D7806),"",FREQUENCY(IF('Data Transformation'!$B$425:$B$8425='Bin Analysis'!$B7803,'Data Transformation'!$G$425:$G$8425),D7806))</f>
        <v/>
      </c>
      <c r="F7806" t="str">
        <f>IF(ISLOGICAL(D7806),"",E7806-E7805)</f>
        <v/>
      </c>
      <c r="G7806">
        <f>Weighting!$H$6</f>
        <v>1</v>
      </c>
      <c r="H7806">
        <f t="array" ref="H7806">FREQUENCY(IF('Data Transformation'!$B$4:$B$8425=B7803,'Data Transformation'!$G$4:$G$8425),'Bin Analysis'!$B7806)</f>
        <v>2073</v>
      </c>
      <c r="I7806">
        <f>H7806-H7805</f>
        <v>2073</v>
      </c>
      <c r="J7806">
        <f>IF(I7806=0,0,1)</f>
        <v>1</v>
      </c>
      <c r="K7806">
        <f>J7806*Weighting!$W$6</f>
        <v>1</v>
      </c>
      <c r="M7806" s="14"/>
    </row>
    <row r="7807" spans="1:25" x14ac:dyDescent="0.25">
      <c r="A7807" s="32">
        <f>IF(Weighting!$P$7&gt;0,B7807,"")</f>
        <v>0.45200000000000001</v>
      </c>
      <c r="B7807">
        <f>Weighting!$C$7</f>
        <v>0.45200000000000001</v>
      </c>
      <c r="C7807">
        <f>Weighting!$F$7</f>
        <v>0</v>
      </c>
      <c r="D7807" t="b">
        <f>IF(C7807=1,'Data Transformation'!$G$3+0.5*'Data Transformation'!$W$25,IF(C7808=1,D7808-'Data Transformation'!$W$25,FALSE))</f>
        <v>0</v>
      </c>
      <c r="E7807" t="str">
        <f t="array" ref="E7807">IF(ISLOGICAL(D7807),"",FREQUENCY(IF('Data Transformation'!$B$425:$B$8425='Bin Analysis'!$B7803,'Data Transformation'!$G$425:$G$8425),D7807))</f>
        <v/>
      </c>
      <c r="F7807" t="str">
        <f t="shared" ref="F7807:F7825" si="975">IF(ISLOGICAL(D7807),"",E7807-E7806)</f>
        <v/>
      </c>
      <c r="G7807">
        <f>Weighting!$H$7</f>
        <v>0</v>
      </c>
      <c r="H7807">
        <f t="array" ref="H7807">FREQUENCY(IF('Data Transformation'!$B$4:$B$8425=B7803,'Data Transformation'!$G$4:$G$8425),'Bin Analysis'!$B7807)</f>
        <v>2073</v>
      </c>
      <c r="I7807">
        <f t="shared" ref="I7807:I7825" si="976">H7807-H7806</f>
        <v>0</v>
      </c>
      <c r="J7807">
        <f>IF(I7807=0,0,1)</f>
        <v>0</v>
      </c>
      <c r="K7807">
        <f>J7807*Weighting!$W$7</f>
        <v>0</v>
      </c>
      <c r="M7807" s="14"/>
    </row>
    <row r="7808" spans="1:25" x14ac:dyDescent="0.25">
      <c r="A7808" s="32">
        <f>IF(Weighting!$P$8&gt;0,B7808,"")</f>
        <v>0.58299999999999996</v>
      </c>
      <c r="B7808">
        <f>Weighting!$C$8</f>
        <v>0.58299999999999996</v>
      </c>
      <c r="C7808">
        <f>Weighting!$F$8</f>
        <v>0</v>
      </c>
      <c r="D7808" t="b">
        <f>IF(C7808=1,'Data Transformation'!$G$3+0.5*'Data Transformation'!$W$25,IF(C7809=1,D7809-'Data Transformation'!$W$25,FALSE))</f>
        <v>0</v>
      </c>
      <c r="E7808" t="str">
        <f t="array" ref="E7808">IF(ISLOGICAL(D7808),"",FREQUENCY(IF('Data Transformation'!$B$425:$B$8425='Bin Analysis'!$B7803,'Data Transformation'!$G$425:$G$8425),D7808))</f>
        <v/>
      </c>
      <c r="F7808" t="str">
        <f t="shared" si="975"/>
        <v/>
      </c>
      <c r="G7808">
        <f>Weighting!$H$8</f>
        <v>0</v>
      </c>
      <c r="H7808">
        <f t="array" ref="H7808">FREQUENCY(IF('Data Transformation'!$B$4:$B$8425=B7803,'Data Transformation'!$G$4:$G$8425),'Bin Analysis'!$B7808)</f>
        <v>2073</v>
      </c>
      <c r="I7808">
        <f t="shared" si="976"/>
        <v>0</v>
      </c>
      <c r="J7808">
        <f t="shared" ref="J7808:J7825" si="977">IF(I7808=0,0,1)</f>
        <v>0</v>
      </c>
      <c r="K7808">
        <f>J7808*Weighting!$W$8</f>
        <v>0</v>
      </c>
      <c r="M7808" s="14"/>
    </row>
    <row r="7809" spans="1:13" x14ac:dyDescent="0.25">
      <c r="A7809" s="32">
        <f>IF(Weighting!$P$9&gt;0,B7809,"")</f>
        <v>0.71399999999999997</v>
      </c>
      <c r="B7809" s="50">
        <f>Weighting!$C$9</f>
        <v>0.71399999999999997</v>
      </c>
      <c r="C7809">
        <f>Weighting!$F$9</f>
        <v>0</v>
      </c>
      <c r="D7809" t="b">
        <f>IF(C7809=1,'Data Transformation'!$G$3+0.5*'Data Transformation'!$W$25,IF(C7810=1,D7810-'Data Transformation'!$W$25,FALSE))</f>
        <v>0</v>
      </c>
      <c r="E7809" t="str">
        <f t="array" ref="E7809">IF(ISLOGICAL(D7809),"",FREQUENCY(IF('Data Transformation'!$B$425:$B$8425='Bin Analysis'!$B7803,'Data Transformation'!$G$425:$G$8425),D7809))</f>
        <v/>
      </c>
      <c r="F7809" t="str">
        <f t="shared" si="975"/>
        <v/>
      </c>
      <c r="G7809">
        <f>Weighting!$H$9</f>
        <v>0</v>
      </c>
      <c r="H7809">
        <f t="array" ref="H7809">FREQUENCY(IF('Data Transformation'!$B$4:$B$8425=B7803,'Data Transformation'!$G$4:$G$8425),'Bin Analysis'!$B7809)</f>
        <v>2073</v>
      </c>
      <c r="I7809">
        <f t="shared" si="976"/>
        <v>0</v>
      </c>
      <c r="J7809">
        <f t="shared" si="977"/>
        <v>0</v>
      </c>
      <c r="K7809">
        <f>J7809*Weighting!$W$9</f>
        <v>0</v>
      </c>
      <c r="M7809" s="14"/>
    </row>
    <row r="7810" spans="1:13" x14ac:dyDescent="0.25">
      <c r="A7810" s="32">
        <f>IF(Weighting!$P$10&gt;0,B7810,"")</f>
        <v>0.84499999999999997</v>
      </c>
      <c r="B7810">
        <f>Weighting!$C$10</f>
        <v>0.84499999999999997</v>
      </c>
      <c r="C7810">
        <f>Weighting!$F$10</f>
        <v>0</v>
      </c>
      <c r="D7810" t="b">
        <f>IF(C7810=1,'Data Transformation'!$G$3+0.5*'Data Transformation'!$W$25,IF(C7811=1,D7811-'Data Transformation'!$W$25,FALSE))</f>
        <v>0</v>
      </c>
      <c r="E7810" t="str">
        <f t="array" ref="E7810">IF(ISLOGICAL(D7810),"",FREQUENCY(IF('Data Transformation'!$B$425:$B$8425='Bin Analysis'!$B7803,'Data Transformation'!$G$425:$G$8425),D7810))</f>
        <v/>
      </c>
      <c r="F7810" t="str">
        <f t="shared" si="975"/>
        <v/>
      </c>
      <c r="G7810">
        <f>Weighting!$H$10</f>
        <v>0</v>
      </c>
      <c r="H7810">
        <f t="array" ref="H7810">FREQUENCY(IF('Data Transformation'!$B$4:$B$8425=B7803,'Data Transformation'!$G$4:$G$8425),'Bin Analysis'!$B7810)</f>
        <v>2073</v>
      </c>
      <c r="I7810">
        <f t="shared" si="976"/>
        <v>0</v>
      </c>
      <c r="J7810">
        <f t="shared" si="977"/>
        <v>0</v>
      </c>
      <c r="K7810">
        <f>J7810*Weighting!$W$10</f>
        <v>0</v>
      </c>
      <c r="M7810" s="14"/>
    </row>
    <row r="7811" spans="1:13" x14ac:dyDescent="0.25">
      <c r="A7811" s="32">
        <f>IF(Weighting!$P$11&gt;0,B7811,"")</f>
        <v>0.97599999999999998</v>
      </c>
      <c r="B7811">
        <f>Weighting!$C$11</f>
        <v>0.97599999999999998</v>
      </c>
      <c r="C7811">
        <f>Weighting!$F$11</f>
        <v>0</v>
      </c>
      <c r="D7811">
        <f>IF(C7811=1,'Data Transformation'!$G$3+0.5*'Data Transformation'!$W$25,IF(C7812=1,D7812-'Data Transformation'!$W$25,FALSE))</f>
        <v>0.86899999999999999</v>
      </c>
      <c r="E7811">
        <f t="array" ref="E7811">IF(ISLOGICAL(D7811),"",FREQUENCY(IF('Data Transformation'!$B$425:$B$8425='Bin Analysis'!$B7803,'Data Transformation'!$G$425:$G$8425),D7811))</f>
        <v>2001</v>
      </c>
      <c r="F7811" t="e">
        <f t="shared" si="975"/>
        <v>#VALUE!</v>
      </c>
      <c r="G7811">
        <f>Weighting!$H$11</f>
        <v>0</v>
      </c>
      <c r="H7811">
        <f t="array" ref="H7811">FREQUENCY(IF('Data Transformation'!$B$4:$B$8425=B7803,'Data Transformation'!$G$4:$G$8425),'Bin Analysis'!$B7811)</f>
        <v>2073</v>
      </c>
      <c r="I7811">
        <f t="shared" si="976"/>
        <v>0</v>
      </c>
      <c r="J7811">
        <f t="shared" si="977"/>
        <v>0</v>
      </c>
      <c r="K7811">
        <f>J7811*Weighting!$W$11</f>
        <v>0</v>
      </c>
      <c r="M7811" s="14"/>
    </row>
    <row r="7812" spans="1:13" x14ac:dyDescent="0.25">
      <c r="A7812" s="32">
        <f>IF(Weighting!$P$12&gt;0,B7812,"")</f>
        <v>1.107</v>
      </c>
      <c r="B7812">
        <f>Weighting!$C$12</f>
        <v>1.107</v>
      </c>
      <c r="C7812">
        <f>Weighting!$F$12</f>
        <v>1</v>
      </c>
      <c r="D7812">
        <f>IF(C7812=1,'Data Transformation'!$G$3+0.5*'Data Transformation'!$W$25,IF(C7813=1,D7813-'Data Transformation'!$W$25,FALSE))</f>
        <v>1.131</v>
      </c>
      <c r="E7812">
        <f t="array" ref="E7812">IF(ISLOGICAL(D7812),"",FREQUENCY(IF('Data Transformation'!$B$425:$B$8425='Bin Analysis'!$B7803,'Data Transformation'!$G$425:$G$8425),D7812))</f>
        <v>2001</v>
      </c>
      <c r="F7812">
        <f t="shared" si="975"/>
        <v>0</v>
      </c>
      <c r="G7812">
        <f>Weighting!$H$12</f>
        <v>0</v>
      </c>
      <c r="H7812">
        <f t="array" ref="H7812">FREQUENCY(IF('Data Transformation'!$B$4:$B$8425=B7803,'Data Transformation'!$G$4:$G$8425),'Bin Analysis'!$B7812)</f>
        <v>2073</v>
      </c>
      <c r="I7812">
        <f t="shared" si="976"/>
        <v>0</v>
      </c>
      <c r="J7812">
        <f t="shared" si="977"/>
        <v>0</v>
      </c>
      <c r="K7812">
        <f>J7812*Weighting!$W$12</f>
        <v>0</v>
      </c>
      <c r="M7812" s="14"/>
    </row>
    <row r="7813" spans="1:13" x14ac:dyDescent="0.25">
      <c r="A7813" s="32">
        <f>IF(Weighting!$P$13&gt;0,B7813,"")</f>
        <v>1.238</v>
      </c>
      <c r="B7813">
        <f>Weighting!$C$13</f>
        <v>1.238</v>
      </c>
      <c r="C7813">
        <f>Weighting!$F$13</f>
        <v>0</v>
      </c>
      <c r="D7813" t="b">
        <f>IF(C7813=1,'Data Transformation'!$G$3+0.5*'Data Transformation'!$W$25,IF(C7814=1,D7814-'Data Transformation'!$W$25,FALSE))</f>
        <v>0</v>
      </c>
      <c r="E7813" t="str">
        <f t="array" ref="E7813">IF(ISLOGICAL(D7813),"",FREQUENCY(IF('Data Transformation'!$B$425:$B$8425='Bin Analysis'!$B7803,'Data Transformation'!$G$425:$G$8425),D7813))</f>
        <v/>
      </c>
      <c r="F7813" t="str">
        <f t="shared" si="975"/>
        <v/>
      </c>
      <c r="G7813">
        <f>Weighting!$H$13</f>
        <v>0</v>
      </c>
      <c r="H7813">
        <f t="array" ref="H7813">FREQUENCY(IF('Data Transformation'!$B$4:$B$8425=B7803,'Data Transformation'!$G$4:$G$8425),'Bin Analysis'!$B7813)</f>
        <v>2073</v>
      </c>
      <c r="I7813">
        <f t="shared" si="976"/>
        <v>0</v>
      </c>
      <c r="J7813">
        <f t="shared" si="977"/>
        <v>0</v>
      </c>
      <c r="K7813">
        <f>J7813*Weighting!$W$13</f>
        <v>0</v>
      </c>
      <c r="M7813" s="14"/>
    </row>
    <row r="7814" spans="1:13" x14ac:dyDescent="0.25">
      <c r="A7814" s="32">
        <f>IF(Weighting!$P$14&gt;0,B7814,"")</f>
        <v>1.369</v>
      </c>
      <c r="B7814">
        <f>Weighting!$C$14</f>
        <v>1.369</v>
      </c>
      <c r="C7814">
        <f>Weighting!$F$14</f>
        <v>0</v>
      </c>
      <c r="D7814" t="b">
        <f>IF(C7814=1,'Data Transformation'!$G$3+0.5*'Data Transformation'!$W$25,IF(C7815=1,D7815-'Data Transformation'!$W$25,FALSE))</f>
        <v>0</v>
      </c>
      <c r="E7814" t="str">
        <f t="array" ref="E7814">IF(ISLOGICAL(D7814),"",FREQUENCY(IF('Data Transformation'!$B$425:$B$8425='Bin Analysis'!$B7803,'Data Transformation'!$G$425:$G$8425),D7814))</f>
        <v/>
      </c>
      <c r="F7814" t="str">
        <f t="shared" si="975"/>
        <v/>
      </c>
      <c r="G7814">
        <f>Weighting!$H$14</f>
        <v>0</v>
      </c>
      <c r="H7814">
        <f t="array" ref="H7814">FREQUENCY(IF('Data Transformation'!$B$4:$B$8425=B7803,'Data Transformation'!$G$4:$G$8425),'Bin Analysis'!$B7814)</f>
        <v>2073</v>
      </c>
      <c r="I7814">
        <f t="shared" si="976"/>
        <v>0</v>
      </c>
      <c r="J7814">
        <f t="shared" si="977"/>
        <v>0</v>
      </c>
      <c r="K7814">
        <f>J7814*Weighting!$W$14</f>
        <v>0</v>
      </c>
      <c r="M7814" s="14"/>
    </row>
    <row r="7815" spans="1:13" x14ac:dyDescent="0.25">
      <c r="A7815" s="32">
        <f>IF(Weighting!$P$15&gt;0,B7815,"")</f>
        <v>1.5000009999999999</v>
      </c>
      <c r="B7815">
        <f>Weighting!$C$15</f>
        <v>1.5000009999999999</v>
      </c>
      <c r="C7815">
        <f>Weighting!$F$15</f>
        <v>0</v>
      </c>
      <c r="D7815" t="b">
        <f>IF(C7815=1,'Data Transformation'!$G$3+0.5*'Data Transformation'!$W$25,IF(C7816=1,D7816-'Data Transformation'!$W$25,FALSE))</f>
        <v>0</v>
      </c>
      <c r="E7815" t="str">
        <f t="array" ref="E7815">IF(ISLOGICAL(D7815),"",FREQUENCY(IF('Data Transformation'!$B$425:$B$8425='Bin Analysis'!$B7803,'Data Transformation'!$G$425:$G$8425),D7815))</f>
        <v/>
      </c>
      <c r="F7815" t="str">
        <f t="shared" si="975"/>
        <v/>
      </c>
      <c r="G7815">
        <f>Weighting!$H$15</f>
        <v>0</v>
      </c>
      <c r="H7815">
        <f t="array" ref="H7815">FREQUENCY(IF('Data Transformation'!$B$4:$B$8425=B7803,'Data Transformation'!$G$4:$G$8425),'Bin Analysis'!$B7815)</f>
        <v>2073</v>
      </c>
      <c r="I7815">
        <f t="shared" si="976"/>
        <v>0</v>
      </c>
      <c r="J7815">
        <f t="shared" si="977"/>
        <v>0</v>
      </c>
      <c r="K7815">
        <f>J7815*Weighting!$W$15</f>
        <v>0</v>
      </c>
      <c r="M7815" s="14"/>
    </row>
    <row r="7816" spans="1:13" x14ac:dyDescent="0.25">
      <c r="A7816" s="32" t="str">
        <f>IF(Weighting!$P$16&gt;0,B7816,"")</f>
        <v/>
      </c>
      <c r="B7816">
        <f>Weighting!$C$16</f>
        <v>1.631</v>
      </c>
      <c r="C7816">
        <f>Weighting!$F$16</f>
        <v>0</v>
      </c>
      <c r="D7816" t="b">
        <f>IF(C7816=1,'Data Transformation'!$G$3+0.5*'Data Transformation'!$W$25,IF(C7817=1,D7817-'Data Transformation'!$W$25,FALSE))</f>
        <v>0</v>
      </c>
      <c r="E7816" t="str">
        <f t="array" ref="E7816">IF(ISLOGICAL(D7816),"",FREQUENCY(IF('Data Transformation'!$B$425:$B$8425='Bin Analysis'!$B7803,'Data Transformation'!$G$425:$G$8425),D7816))</f>
        <v/>
      </c>
      <c r="F7816" t="str">
        <f t="shared" si="975"/>
        <v/>
      </c>
      <c r="G7816">
        <f>Weighting!$H$16</f>
        <v>0</v>
      </c>
      <c r="H7816">
        <f t="array" ref="H7816">FREQUENCY(IF('Data Transformation'!$B$4:$B$8425=B7803,'Data Transformation'!$G$4:$G$8425),'Bin Analysis'!$B7816)</f>
        <v>2073</v>
      </c>
      <c r="I7816">
        <f t="shared" si="976"/>
        <v>0</v>
      </c>
      <c r="J7816">
        <f t="shared" si="977"/>
        <v>0</v>
      </c>
      <c r="K7816">
        <f>J7816*Weighting!$W$16</f>
        <v>0</v>
      </c>
      <c r="M7816" s="14"/>
    </row>
    <row r="7817" spans="1:13" x14ac:dyDescent="0.25">
      <c r="A7817" s="32" t="str">
        <f>IF(Weighting!$P$17&gt;0,B7817,"")</f>
        <v/>
      </c>
      <c r="B7817">
        <f>Weighting!$C$17</f>
        <v>1.762</v>
      </c>
      <c r="C7817">
        <f>Weighting!$F$17</f>
        <v>0</v>
      </c>
      <c r="D7817" t="b">
        <f>IF(C7817=1,'Data Transformation'!$G$3+0.5*'Data Transformation'!$W$25,IF(C7818=1,D7818-'Data Transformation'!$W$25,FALSE))</f>
        <v>0</v>
      </c>
      <c r="E7817" t="str">
        <f t="array" ref="E7817">IF(ISLOGICAL(D7817),"",FREQUENCY(IF('Data Transformation'!$B$425:$B$8425='Bin Analysis'!$B7803,'Data Transformation'!$G$425:$G$8425),D7817))</f>
        <v/>
      </c>
      <c r="F7817" t="str">
        <f t="shared" si="975"/>
        <v/>
      </c>
      <c r="G7817">
        <f>Weighting!$H$17</f>
        <v>0</v>
      </c>
      <c r="H7817">
        <f t="array" ref="H7817">FREQUENCY(IF('Data Transformation'!$B$4:$B$8425=B7803,'Data Transformation'!$G$4:$G$8425),'Bin Analysis'!$B7817)</f>
        <v>2073</v>
      </c>
      <c r="I7817">
        <f t="shared" si="976"/>
        <v>0</v>
      </c>
      <c r="J7817">
        <f t="shared" si="977"/>
        <v>0</v>
      </c>
      <c r="K7817">
        <f>J7817*Weighting!$W$17</f>
        <v>0</v>
      </c>
      <c r="M7817" s="14"/>
    </row>
    <row r="7818" spans="1:13" x14ac:dyDescent="0.25">
      <c r="A7818" s="32" t="str">
        <f>IF(Weighting!$P$18&gt;0,B7818,"")</f>
        <v/>
      </c>
      <c r="B7818">
        <f>Weighting!$C$18</f>
        <v>1.893</v>
      </c>
      <c r="C7818">
        <f>Weighting!$F$18</f>
        <v>0</v>
      </c>
      <c r="D7818" t="b">
        <f>IF(C7818=1,'Data Transformation'!$G$3+0.5*'Data Transformation'!$W$25,IF(C7819=1,D7819-'Data Transformation'!$W$25,FALSE))</f>
        <v>0</v>
      </c>
      <c r="E7818" t="str">
        <f t="array" ref="E7818">IF(ISLOGICAL(D7818),"",FREQUENCY(IF('Data Transformation'!$B$425:$B$8425='Bin Analysis'!$B7803,'Data Transformation'!$G$425:$G$8425),D7818))</f>
        <v/>
      </c>
      <c r="F7818" t="str">
        <f t="shared" si="975"/>
        <v/>
      </c>
      <c r="G7818">
        <f>Weighting!$H$18</f>
        <v>0</v>
      </c>
      <c r="H7818">
        <f t="array" ref="H7818">FREQUENCY(IF('Data Transformation'!$B$4:$B$8425=B7803,'Data Transformation'!$G$4:$G$8425),'Bin Analysis'!$B7818)</f>
        <v>2073</v>
      </c>
      <c r="I7818">
        <f t="shared" si="976"/>
        <v>0</v>
      </c>
      <c r="J7818">
        <f t="shared" si="977"/>
        <v>0</v>
      </c>
      <c r="K7818">
        <f>J7818*Weighting!$W$18</f>
        <v>0</v>
      </c>
      <c r="M7818" s="14"/>
    </row>
    <row r="7819" spans="1:13" x14ac:dyDescent="0.25">
      <c r="A7819" s="32" t="str">
        <f>IF(Weighting!$P$19&gt;0,B7819,"")</f>
        <v/>
      </c>
      <c r="B7819">
        <f>Weighting!$C$19</f>
        <v>2.024</v>
      </c>
      <c r="C7819">
        <f>Weighting!$F$19</f>
        <v>0</v>
      </c>
      <c r="D7819" t="b">
        <f>IF(C7819=1,'Data Transformation'!$G$3+0.5*'Data Transformation'!$W$25,IF(C7820=1,D7820-'Data Transformation'!$W$25,FALSE))</f>
        <v>0</v>
      </c>
      <c r="E7819" t="str">
        <f t="array" ref="E7819">IF(ISLOGICAL(D7819),"",FREQUENCY(IF('Data Transformation'!$B$425:$B$8425='Bin Analysis'!$B7803,'Data Transformation'!$G$425:$G$8425),D7819))</f>
        <v/>
      </c>
      <c r="F7819" t="str">
        <f t="shared" si="975"/>
        <v/>
      </c>
      <c r="G7819">
        <f>Weighting!$H$19</f>
        <v>0</v>
      </c>
      <c r="H7819">
        <f t="array" ref="H7819">FREQUENCY(IF('Data Transformation'!$B$4:$B$8425=B7803,'Data Transformation'!$G$4:$G$8425),'Bin Analysis'!$B7819)</f>
        <v>2073</v>
      </c>
      <c r="I7819">
        <f t="shared" si="976"/>
        <v>0</v>
      </c>
      <c r="J7819">
        <f t="shared" si="977"/>
        <v>0</v>
      </c>
      <c r="K7819">
        <f>J7819*Weighting!$W$19</f>
        <v>0</v>
      </c>
      <c r="M7819" s="14"/>
    </row>
    <row r="7820" spans="1:13" x14ac:dyDescent="0.25">
      <c r="A7820" s="32" t="str">
        <f>IF(Weighting!$P$20&gt;0,B7820,"")</f>
        <v/>
      </c>
      <c r="B7820">
        <f>Weighting!$C$20</f>
        <v>2.1550000000000002</v>
      </c>
      <c r="C7820">
        <f>Weighting!$F$20</f>
        <v>0</v>
      </c>
      <c r="D7820" t="b">
        <f>IF(C7820=1,'Data Transformation'!$G$3+0.5*'Data Transformation'!$W$25,IF(C7821=1,D7821-'Data Transformation'!$W$25,FALSE))</f>
        <v>0</v>
      </c>
      <c r="E7820" t="str">
        <f t="array" ref="E7820">IF(ISLOGICAL(D7820),"",FREQUENCY(IF('Data Transformation'!$B$425:$B$8425='Bin Analysis'!$B7803,'Data Transformation'!$G$425:$G$8425),D7820))</f>
        <v/>
      </c>
      <c r="F7820" t="str">
        <f t="shared" si="975"/>
        <v/>
      </c>
      <c r="G7820">
        <f>Weighting!$H$20</f>
        <v>0</v>
      </c>
      <c r="H7820">
        <f t="array" ref="H7820">FREQUENCY(IF('Data Transformation'!$B$4:$B$8425=B7803,'Data Transformation'!$G$4:$G$8425),'Bin Analysis'!$B7820)</f>
        <v>2073</v>
      </c>
      <c r="I7820">
        <f t="shared" si="976"/>
        <v>0</v>
      </c>
      <c r="J7820">
        <f t="shared" si="977"/>
        <v>0</v>
      </c>
      <c r="K7820">
        <f>J7820*Weighting!$W$20</f>
        <v>0</v>
      </c>
      <c r="M7820" s="14"/>
    </row>
    <row r="7821" spans="1:13" x14ac:dyDescent="0.25">
      <c r="A7821" s="32" t="str">
        <f>IF(Weighting!$P$21&gt;0,B7821,"")</f>
        <v/>
      </c>
      <c r="B7821">
        <f>Weighting!$C$21</f>
        <v>2.2860000000000005</v>
      </c>
      <c r="C7821">
        <f>Weighting!$F$21</f>
        <v>0</v>
      </c>
      <c r="D7821" t="b">
        <f>IF(C7821=1,'Data Transformation'!$G$3+0.5*'Data Transformation'!$W$25,IF(C7822=1,D7822-'Data Transformation'!$W$25,FALSE))</f>
        <v>0</v>
      </c>
      <c r="E7821" t="str">
        <f t="array" ref="E7821">IF(ISLOGICAL(D7821),"",FREQUENCY(IF('Data Transformation'!$B$425:$B$8425='Bin Analysis'!$B7803,'Data Transformation'!$G$425:$G$8425),D7821))</f>
        <v/>
      </c>
      <c r="F7821" t="str">
        <f t="shared" si="975"/>
        <v/>
      </c>
      <c r="G7821">
        <f>Weighting!$H$21</f>
        <v>0</v>
      </c>
      <c r="H7821">
        <f t="array" ref="H7821">FREQUENCY(IF('Data Transformation'!$B$4:$B$8425=B7803,'Data Transformation'!$G$4:$G$8425),'Bin Analysis'!$B7821)</f>
        <v>2073</v>
      </c>
      <c r="I7821">
        <f t="shared" si="976"/>
        <v>0</v>
      </c>
      <c r="J7821">
        <f t="shared" si="977"/>
        <v>0</v>
      </c>
      <c r="K7821">
        <f>J7821*Weighting!$W$21</f>
        <v>0</v>
      </c>
      <c r="M7821" s="14"/>
    </row>
    <row r="7822" spans="1:13" x14ac:dyDescent="0.25">
      <c r="A7822" s="32" t="str">
        <f>IF(Weighting!$P$22&gt;0,B7822,"")</f>
        <v/>
      </c>
      <c r="B7822">
        <f>Weighting!$C$22</f>
        <v>2.4170000000000007</v>
      </c>
      <c r="C7822">
        <f>Weighting!$F$22</f>
        <v>0</v>
      </c>
      <c r="D7822" t="b">
        <f>IF(C7822=1,'Data Transformation'!$G$3+0.5*'Data Transformation'!$W$25,IF(C7823=1,D7823-'Data Transformation'!$W$25,FALSE))</f>
        <v>0</v>
      </c>
      <c r="E7822" t="str">
        <f t="array" ref="E7822">IF(ISLOGICAL(D7822),"",FREQUENCY(IF('Data Transformation'!$B$425:$B$8425='Bin Analysis'!$B7803,'Data Transformation'!$G$425:$G$8425),D7822))</f>
        <v/>
      </c>
      <c r="F7822" t="str">
        <f t="shared" si="975"/>
        <v/>
      </c>
      <c r="G7822">
        <f>Weighting!$H$22</f>
        <v>0</v>
      </c>
      <c r="H7822">
        <f t="array" ref="H7822">FREQUENCY(IF('Data Transformation'!$B$4:$B$8425=B7803,'Data Transformation'!$G$4:$G$8425),'Bin Analysis'!$B7822)</f>
        <v>2073</v>
      </c>
      <c r="I7822">
        <f t="shared" si="976"/>
        <v>0</v>
      </c>
      <c r="J7822">
        <f t="shared" si="977"/>
        <v>0</v>
      </c>
      <c r="K7822">
        <f>J7822*Weighting!$W$22</f>
        <v>0</v>
      </c>
      <c r="M7822" s="14"/>
    </row>
    <row r="7823" spans="1:13" x14ac:dyDescent="0.25">
      <c r="A7823" s="32" t="str">
        <f>IF(Weighting!$P$23&gt;0,B7823,"")</f>
        <v/>
      </c>
      <c r="B7823">
        <f>Weighting!$C$23</f>
        <v>2.5480000000000009</v>
      </c>
      <c r="C7823">
        <f>Weighting!$F$23</f>
        <v>0</v>
      </c>
      <c r="D7823" t="b">
        <f>IF(C7823=1,'Data Transformation'!$G$3+0.5*'Data Transformation'!$W$25,IF(C7824=1,D7824-'Data Transformation'!$W$25,FALSE))</f>
        <v>0</v>
      </c>
      <c r="E7823" t="str">
        <f t="array" ref="E7823">IF(ISLOGICAL(D7823),"",FREQUENCY(IF('Data Transformation'!$B$425:$B$8425='Bin Analysis'!$B7803,'Data Transformation'!$G$425:$G$8425),D7823))</f>
        <v/>
      </c>
      <c r="F7823" t="str">
        <f t="shared" si="975"/>
        <v/>
      </c>
      <c r="G7823">
        <f>Weighting!$H$23</f>
        <v>0</v>
      </c>
      <c r="H7823">
        <f t="array" ref="H7823">FREQUENCY(IF('Data Transformation'!$B$4:$B$8425=B7803,'Data Transformation'!$G$4:$G$8425),'Bin Analysis'!$B7823)</f>
        <v>2073</v>
      </c>
      <c r="I7823">
        <f t="shared" si="976"/>
        <v>0</v>
      </c>
      <c r="J7823">
        <f t="shared" si="977"/>
        <v>0</v>
      </c>
      <c r="K7823">
        <f>J7823*Weighting!$W$23</f>
        <v>0</v>
      </c>
      <c r="M7823" s="14"/>
    </row>
    <row r="7824" spans="1:13" x14ac:dyDescent="0.25">
      <c r="A7824" s="32" t="str">
        <f>IF(Weighting!$P$24&gt;0,B7824,"")</f>
        <v/>
      </c>
      <c r="B7824">
        <f>Weighting!$C$24</f>
        <v>2.6790000000000012</v>
      </c>
      <c r="C7824">
        <f>Weighting!$F$24</f>
        <v>0</v>
      </c>
      <c r="D7824" t="b">
        <f>IF(C7824=1,'Data Transformation'!$G$3+0.5*'Data Transformation'!$W$25,IF(C7825=1,D7825-'Data Transformation'!$W$25,FALSE))</f>
        <v>0</v>
      </c>
      <c r="E7824" t="str">
        <f t="array" ref="E7824">IF(ISLOGICAL(D7824),"",FREQUENCY(IF('Data Transformation'!$B$425:$B$8425='Bin Analysis'!$B7803,'Data Transformation'!$G$425:$G$8425),D7824))</f>
        <v/>
      </c>
      <c r="F7824" t="str">
        <f t="shared" si="975"/>
        <v/>
      </c>
      <c r="G7824">
        <f>Weighting!$H$24</f>
        <v>0</v>
      </c>
      <c r="H7824">
        <f t="array" ref="H7824">FREQUENCY(IF('Data Transformation'!$B$4:$B$8425=B7803,'Data Transformation'!$G$4:$G$8425),'Bin Analysis'!$B7824)</f>
        <v>2073</v>
      </c>
      <c r="I7824">
        <f t="shared" si="976"/>
        <v>0</v>
      </c>
      <c r="J7824">
        <f t="shared" si="977"/>
        <v>0</v>
      </c>
      <c r="K7824">
        <f>J7824*Weighting!$W$24</f>
        <v>0</v>
      </c>
      <c r="M7824" s="14"/>
    </row>
    <row r="7825" spans="1:25" x14ac:dyDescent="0.25">
      <c r="A7825" s="32" t="str">
        <f>IF(Weighting!$P$25&gt;0,B7825,"")</f>
        <v/>
      </c>
      <c r="B7825">
        <f>Weighting!$C$25</f>
        <v>2.8100000000000014</v>
      </c>
      <c r="C7825">
        <f>Weighting!$F$25</f>
        <v>0</v>
      </c>
      <c r="D7825" t="b">
        <f>IF(C7825=1,'Data Transformation'!$G$3+0.5*'Data Transformation'!$W$25,IF(C7826=1,D7826-'Data Transformation'!$W$25,FALSE))</f>
        <v>0</v>
      </c>
      <c r="E7825" t="str">
        <f t="array" ref="E7825">IF(ISLOGICAL(D7825),"",FREQUENCY(IF('Data Transformation'!$B$425:$B$8425='Bin Analysis'!$B7803,'Data Transformation'!$G$425:$G$8425),D7825))</f>
        <v/>
      </c>
      <c r="F7825" t="str">
        <f t="shared" si="975"/>
        <v/>
      </c>
      <c r="G7825">
        <f>Weighting!$H$25</f>
        <v>0</v>
      </c>
      <c r="H7825">
        <f t="array" ref="H7825">FREQUENCY(IF('Data Transformation'!$B$4:$B$8425=B7803,'Data Transformation'!$G$4:$G$8425),'Bin Analysis'!$B7825)</f>
        <v>2073</v>
      </c>
      <c r="I7825">
        <f t="shared" si="976"/>
        <v>0</v>
      </c>
      <c r="J7825">
        <f t="shared" si="977"/>
        <v>0</v>
      </c>
      <c r="K7825">
        <f>J7825*Weighting!$W$25</f>
        <v>0</v>
      </c>
      <c r="M7825" s="14"/>
    </row>
    <row r="7826" spans="1:25" x14ac:dyDescent="0.25">
      <c r="A7826" s="32"/>
      <c r="M7826" s="14"/>
    </row>
    <row r="7827" spans="1:25" ht="23.25" x14ac:dyDescent="0.35">
      <c r="A7827" s="21" t="s">
        <v>0</v>
      </c>
      <c r="B7827" s="21" t="str">
        <f>IFERROR(VLOOKUP(C7827,'Data Transformation'!$L$6:$M$426,2,FALSE),"")</f>
        <v/>
      </c>
      <c r="C7827" s="21">
        <f>C7803+1</f>
        <v>326</v>
      </c>
      <c r="D7827" s="21"/>
      <c r="E7827" s="21"/>
      <c r="F7827" s="21"/>
      <c r="G7827" s="21"/>
      <c r="H7827" s="22"/>
      <c r="I7827" s="22"/>
      <c r="J7827" s="22"/>
      <c r="K7827" s="21"/>
      <c r="L7827" s="21" t="str">
        <f>B7827</f>
        <v/>
      </c>
      <c r="M7827" s="23" t="e">
        <f>INDEX('Data Transformation'!$O$4:$O$424,MATCH($B7827,'Data Transformation'!$M$4:$M$424,0),MATCH($M$2,'Data Transformation'!$O$3,0))</f>
        <v>#N/A</v>
      </c>
      <c r="N7827" s="27" t="e">
        <f>IF('Input and Summary Results'!$J$16="minimum",'Bin Analysis'!X7828/(M7827-1),'Bin Analysis'!Y7827/('Bin Analysis'!M7827-1))</f>
        <v>#N/A</v>
      </c>
      <c r="O7827" s="27" t="e">
        <f>IF(M7827=FALSE,NA(),(VLOOKUP(1,C7830:K7849,4,FALSE))/(M7827-1))</f>
        <v>#N/A</v>
      </c>
      <c r="P7827" s="27" t="e">
        <f>IF(M7827=FALSE,NA(),SUM(J7830:J7849)/Weighting!$S$5)</f>
        <v>#N/A</v>
      </c>
      <c r="Q7827" s="27" t="e">
        <f>IF(M7827=FALSE,NA(),SUM(K7830:K7849)/Weighting!$S$6)</f>
        <v>#N/A</v>
      </c>
      <c r="R7827" s="27" t="e">
        <f>IF(M7827=FALSE,NA(),(VLOOKUP(1,G7830:K7849,3,FALSE))/(M7827-1))</f>
        <v>#N/A</v>
      </c>
      <c r="S7827" s="22" t="e">
        <f>IF(M7827=FALSE,NA(),IF(SUM(J7830:J7849)=2,"yes","no"))</f>
        <v>#N/A</v>
      </c>
      <c r="X7827" s="2" cm="2">
        <f t="array" ref="X7827:X7828">FREQUENCY(IF('Data Transformation'!$B$425:$B$6424='Bin Analysis'!L7827,'Data Transformation'!$G$425:$G$6424),'Data Transformation'!$U$11)</f>
        <v>0</v>
      </c>
      <c r="Y7827" s="2" cm="2">
        <f t="array" ref="Y7827:Y7828">FREQUENCY(IF('Data Transformation'!$B$425:$B$6424='Bin Analysis'!L7827,'Data Transformation'!$G$425:$G$6424),'Data Transformation'!$U$12)</f>
        <v>0</v>
      </c>
    </row>
    <row r="7828" spans="1:25" x14ac:dyDescent="0.25">
      <c r="A7828" s="14" t="s">
        <v>66</v>
      </c>
      <c r="B7828" t="s">
        <v>47</v>
      </c>
      <c r="C7828" t="s">
        <v>5</v>
      </c>
      <c r="D7828" t="s">
        <v>99</v>
      </c>
      <c r="E7828" t="s">
        <v>100</v>
      </c>
      <c r="F7828" t="s">
        <v>101</v>
      </c>
      <c r="G7828" t="s">
        <v>69</v>
      </c>
      <c r="H7828" t="s">
        <v>31</v>
      </c>
      <c r="I7828" t="s">
        <v>32</v>
      </c>
      <c r="J7828" t="s">
        <v>46</v>
      </c>
      <c r="K7828" s="14" t="s">
        <v>45</v>
      </c>
      <c r="M7828" s="14"/>
      <c r="X7828" s="2">
        <v>0</v>
      </c>
      <c r="Y7828" s="2">
        <v>0</v>
      </c>
    </row>
    <row r="7829" spans="1:25" x14ac:dyDescent="0.25">
      <c r="A7829" s="32"/>
      <c r="D7829" t="b">
        <f>IF(C7829=1,'Data Transformation'!$G$3+0.5*'Data Transformation'!$W$25,IF(C7830=1,D7830-'Data Transformation'!$W$25,FALSE))</f>
        <v>0</v>
      </c>
      <c r="E7829" t="str">
        <f t="array" ref="E7829">IF(ISLOGICAL(D7829),"",FREQUENCY(IF('Data Transformation'!$B$425:$B$8425='Bin Analysis'!$B7827,'Data Transformation'!$G$425:$G$8425),D7829))</f>
        <v/>
      </c>
      <c r="F7829" t="str">
        <f>IF(ISLOGICAL(D7829),"",E7829-E7828)</f>
        <v/>
      </c>
      <c r="M7829" s="14"/>
    </row>
    <row r="7830" spans="1:25" x14ac:dyDescent="0.25">
      <c r="A7830" s="32">
        <f>IF(Weighting!$P$6&gt;0,B7830,"")</f>
        <v>0.32100000000000001</v>
      </c>
      <c r="B7830">
        <f>Weighting!$C$6</f>
        <v>0.32100000000000001</v>
      </c>
      <c r="C7830">
        <f>Weighting!$F$6</f>
        <v>0</v>
      </c>
      <c r="D7830" t="b">
        <f>IF(C7830=1,'Data Transformation'!$G$3+0.5*'Data Transformation'!$W$25,IF(C7831=1,D7831-'Data Transformation'!$W$25,FALSE))</f>
        <v>0</v>
      </c>
      <c r="E7830" t="str">
        <f t="array" ref="E7830">IF(ISLOGICAL(D7830),"",FREQUENCY(IF('Data Transformation'!$B$425:$B$8425='Bin Analysis'!$B7827,'Data Transformation'!$G$425:$G$8425),D7830))</f>
        <v/>
      </c>
      <c r="F7830" t="str">
        <f>IF(ISLOGICAL(D7830),"",E7830-E7829)</f>
        <v/>
      </c>
      <c r="G7830">
        <f>Weighting!$H$6</f>
        <v>1</v>
      </c>
      <c r="H7830">
        <f t="array" ref="H7830">FREQUENCY(IF('Data Transformation'!$B$4:$B$8425=B7827,'Data Transformation'!$G$4:$G$8425),'Bin Analysis'!$B7830)</f>
        <v>2073</v>
      </c>
      <c r="I7830">
        <f>H7830-H7829</f>
        <v>2073</v>
      </c>
      <c r="J7830">
        <f>IF(I7830=0,0,1)</f>
        <v>1</v>
      </c>
      <c r="K7830">
        <f>J7830*Weighting!$W$6</f>
        <v>1</v>
      </c>
      <c r="M7830" s="14"/>
    </row>
    <row r="7831" spans="1:25" x14ac:dyDescent="0.25">
      <c r="A7831" s="32">
        <f>IF(Weighting!$P$7&gt;0,B7831,"")</f>
        <v>0.45200000000000001</v>
      </c>
      <c r="B7831">
        <f>Weighting!$C$7</f>
        <v>0.45200000000000001</v>
      </c>
      <c r="C7831">
        <f>Weighting!$F$7</f>
        <v>0</v>
      </c>
      <c r="D7831" t="b">
        <f>IF(C7831=1,'Data Transformation'!$G$3+0.5*'Data Transformation'!$W$25,IF(C7832=1,D7832-'Data Transformation'!$W$25,FALSE))</f>
        <v>0</v>
      </c>
      <c r="E7831" t="str">
        <f t="array" ref="E7831">IF(ISLOGICAL(D7831),"",FREQUENCY(IF('Data Transformation'!$B$425:$B$8425='Bin Analysis'!$B7827,'Data Transformation'!$G$425:$G$8425),D7831))</f>
        <v/>
      </c>
      <c r="F7831" t="str">
        <f t="shared" ref="F7831:F7849" si="978">IF(ISLOGICAL(D7831),"",E7831-E7830)</f>
        <v/>
      </c>
      <c r="G7831">
        <f>Weighting!$H$7</f>
        <v>0</v>
      </c>
      <c r="H7831">
        <f t="array" ref="H7831">FREQUENCY(IF('Data Transformation'!$B$4:$B$8425=B7827,'Data Transformation'!$G$4:$G$8425),'Bin Analysis'!$B7831)</f>
        <v>2073</v>
      </c>
      <c r="I7831">
        <f t="shared" ref="I7831:I7849" si="979">H7831-H7830</f>
        <v>0</v>
      </c>
      <c r="J7831">
        <f>IF(I7831=0,0,1)</f>
        <v>0</v>
      </c>
      <c r="K7831">
        <f>J7831*Weighting!$W$7</f>
        <v>0</v>
      </c>
      <c r="M7831" s="14"/>
    </row>
    <row r="7832" spans="1:25" x14ac:dyDescent="0.25">
      <c r="A7832" s="32">
        <f>IF(Weighting!$P$8&gt;0,B7832,"")</f>
        <v>0.58299999999999996</v>
      </c>
      <c r="B7832">
        <f>Weighting!$C$8</f>
        <v>0.58299999999999996</v>
      </c>
      <c r="C7832">
        <f>Weighting!$F$8</f>
        <v>0</v>
      </c>
      <c r="D7832" t="b">
        <f>IF(C7832=1,'Data Transformation'!$G$3+0.5*'Data Transformation'!$W$25,IF(C7833=1,D7833-'Data Transformation'!$W$25,FALSE))</f>
        <v>0</v>
      </c>
      <c r="E7832" t="str">
        <f t="array" ref="E7832">IF(ISLOGICAL(D7832),"",FREQUENCY(IF('Data Transformation'!$B$425:$B$8425='Bin Analysis'!$B7827,'Data Transformation'!$G$425:$G$8425),D7832))</f>
        <v/>
      </c>
      <c r="F7832" t="str">
        <f t="shared" si="978"/>
        <v/>
      </c>
      <c r="G7832">
        <f>Weighting!$H$8</f>
        <v>0</v>
      </c>
      <c r="H7832">
        <f t="array" ref="H7832">FREQUENCY(IF('Data Transformation'!$B$4:$B$8425=B7827,'Data Transformation'!$G$4:$G$8425),'Bin Analysis'!$B7832)</f>
        <v>2073</v>
      </c>
      <c r="I7832">
        <f t="shared" si="979"/>
        <v>0</v>
      </c>
      <c r="J7832">
        <f t="shared" ref="J7832:J7849" si="980">IF(I7832=0,0,1)</f>
        <v>0</v>
      </c>
      <c r="K7832">
        <f>J7832*Weighting!$W$8</f>
        <v>0</v>
      </c>
      <c r="M7832" s="14"/>
    </row>
    <row r="7833" spans="1:25" x14ac:dyDescent="0.25">
      <c r="A7833" s="32">
        <f>IF(Weighting!$P$9&gt;0,B7833,"")</f>
        <v>0.71399999999999997</v>
      </c>
      <c r="B7833" s="50">
        <f>Weighting!$C$9</f>
        <v>0.71399999999999997</v>
      </c>
      <c r="C7833">
        <f>Weighting!$F$9</f>
        <v>0</v>
      </c>
      <c r="D7833" t="b">
        <f>IF(C7833=1,'Data Transformation'!$G$3+0.5*'Data Transformation'!$W$25,IF(C7834=1,D7834-'Data Transformation'!$W$25,FALSE))</f>
        <v>0</v>
      </c>
      <c r="E7833" t="str">
        <f t="array" ref="E7833">IF(ISLOGICAL(D7833),"",FREQUENCY(IF('Data Transformation'!$B$425:$B$8425='Bin Analysis'!$B7827,'Data Transformation'!$G$425:$G$8425),D7833))</f>
        <v/>
      </c>
      <c r="F7833" t="str">
        <f t="shared" si="978"/>
        <v/>
      </c>
      <c r="G7833">
        <f>Weighting!$H$9</f>
        <v>0</v>
      </c>
      <c r="H7833">
        <f t="array" ref="H7833">FREQUENCY(IF('Data Transformation'!$B$4:$B$8425=B7827,'Data Transformation'!$G$4:$G$8425),'Bin Analysis'!$B7833)</f>
        <v>2073</v>
      </c>
      <c r="I7833">
        <f t="shared" si="979"/>
        <v>0</v>
      </c>
      <c r="J7833">
        <f t="shared" si="980"/>
        <v>0</v>
      </c>
      <c r="K7833">
        <f>J7833*Weighting!$W$9</f>
        <v>0</v>
      </c>
      <c r="M7833" s="14"/>
    </row>
    <row r="7834" spans="1:25" x14ac:dyDescent="0.25">
      <c r="A7834" s="32">
        <f>IF(Weighting!$P$10&gt;0,B7834,"")</f>
        <v>0.84499999999999997</v>
      </c>
      <c r="B7834">
        <f>Weighting!$C$10</f>
        <v>0.84499999999999997</v>
      </c>
      <c r="C7834">
        <f>Weighting!$F$10</f>
        <v>0</v>
      </c>
      <c r="D7834" t="b">
        <f>IF(C7834=1,'Data Transformation'!$G$3+0.5*'Data Transformation'!$W$25,IF(C7835=1,D7835-'Data Transformation'!$W$25,FALSE))</f>
        <v>0</v>
      </c>
      <c r="E7834" t="str">
        <f t="array" ref="E7834">IF(ISLOGICAL(D7834),"",FREQUENCY(IF('Data Transformation'!$B$425:$B$8425='Bin Analysis'!$B7827,'Data Transformation'!$G$425:$G$8425),D7834))</f>
        <v/>
      </c>
      <c r="F7834" t="str">
        <f t="shared" si="978"/>
        <v/>
      </c>
      <c r="G7834">
        <f>Weighting!$H$10</f>
        <v>0</v>
      </c>
      <c r="H7834">
        <f t="array" ref="H7834">FREQUENCY(IF('Data Transformation'!$B$4:$B$8425=B7827,'Data Transformation'!$G$4:$G$8425),'Bin Analysis'!$B7834)</f>
        <v>2073</v>
      </c>
      <c r="I7834">
        <f t="shared" si="979"/>
        <v>0</v>
      </c>
      <c r="J7834">
        <f t="shared" si="980"/>
        <v>0</v>
      </c>
      <c r="K7834">
        <f>J7834*Weighting!$W$10</f>
        <v>0</v>
      </c>
      <c r="M7834" s="14"/>
    </row>
    <row r="7835" spans="1:25" x14ac:dyDescent="0.25">
      <c r="A7835" s="32">
        <f>IF(Weighting!$P$11&gt;0,B7835,"")</f>
        <v>0.97599999999999998</v>
      </c>
      <c r="B7835">
        <f>Weighting!$C$11</f>
        <v>0.97599999999999998</v>
      </c>
      <c r="C7835">
        <f>Weighting!$F$11</f>
        <v>0</v>
      </c>
      <c r="D7835">
        <f>IF(C7835=1,'Data Transformation'!$G$3+0.5*'Data Transformation'!$W$25,IF(C7836=1,D7836-'Data Transformation'!$W$25,FALSE))</f>
        <v>0.86899999999999999</v>
      </c>
      <c r="E7835">
        <f t="array" ref="E7835">IF(ISLOGICAL(D7835),"",FREQUENCY(IF('Data Transformation'!$B$425:$B$8425='Bin Analysis'!$B7827,'Data Transformation'!$G$425:$G$8425),D7835))</f>
        <v>2001</v>
      </c>
      <c r="F7835" t="e">
        <f t="shared" si="978"/>
        <v>#VALUE!</v>
      </c>
      <c r="G7835">
        <f>Weighting!$H$11</f>
        <v>0</v>
      </c>
      <c r="H7835">
        <f t="array" ref="H7835">FREQUENCY(IF('Data Transformation'!$B$4:$B$8425=B7827,'Data Transformation'!$G$4:$G$8425),'Bin Analysis'!$B7835)</f>
        <v>2073</v>
      </c>
      <c r="I7835">
        <f t="shared" si="979"/>
        <v>0</v>
      </c>
      <c r="J7835">
        <f t="shared" si="980"/>
        <v>0</v>
      </c>
      <c r="K7835">
        <f>J7835*Weighting!$W$11</f>
        <v>0</v>
      </c>
      <c r="M7835" s="14"/>
    </row>
    <row r="7836" spans="1:25" x14ac:dyDescent="0.25">
      <c r="A7836" s="32">
        <f>IF(Weighting!$P$12&gt;0,B7836,"")</f>
        <v>1.107</v>
      </c>
      <c r="B7836">
        <f>Weighting!$C$12</f>
        <v>1.107</v>
      </c>
      <c r="C7836">
        <f>Weighting!$F$12</f>
        <v>1</v>
      </c>
      <c r="D7836">
        <f>IF(C7836=1,'Data Transformation'!$G$3+0.5*'Data Transformation'!$W$25,IF(C7837=1,D7837-'Data Transformation'!$W$25,FALSE))</f>
        <v>1.131</v>
      </c>
      <c r="E7836">
        <f t="array" ref="E7836">IF(ISLOGICAL(D7836),"",FREQUENCY(IF('Data Transformation'!$B$425:$B$8425='Bin Analysis'!$B7827,'Data Transformation'!$G$425:$G$8425),D7836))</f>
        <v>2001</v>
      </c>
      <c r="F7836">
        <f t="shared" si="978"/>
        <v>0</v>
      </c>
      <c r="G7836">
        <f>Weighting!$H$12</f>
        <v>0</v>
      </c>
      <c r="H7836">
        <f t="array" ref="H7836">FREQUENCY(IF('Data Transformation'!$B$4:$B$8425=B7827,'Data Transformation'!$G$4:$G$8425),'Bin Analysis'!$B7836)</f>
        <v>2073</v>
      </c>
      <c r="I7836">
        <f t="shared" si="979"/>
        <v>0</v>
      </c>
      <c r="J7836">
        <f t="shared" si="980"/>
        <v>0</v>
      </c>
      <c r="K7836">
        <f>J7836*Weighting!$W$12</f>
        <v>0</v>
      </c>
      <c r="M7836" s="14"/>
    </row>
    <row r="7837" spans="1:25" x14ac:dyDescent="0.25">
      <c r="A7837" s="32">
        <f>IF(Weighting!$P$13&gt;0,B7837,"")</f>
        <v>1.238</v>
      </c>
      <c r="B7837">
        <f>Weighting!$C$13</f>
        <v>1.238</v>
      </c>
      <c r="C7837">
        <f>Weighting!$F$13</f>
        <v>0</v>
      </c>
      <c r="D7837" t="b">
        <f>IF(C7837=1,'Data Transformation'!$G$3+0.5*'Data Transformation'!$W$25,IF(C7838=1,D7838-'Data Transformation'!$W$25,FALSE))</f>
        <v>0</v>
      </c>
      <c r="E7837" t="str">
        <f t="array" ref="E7837">IF(ISLOGICAL(D7837),"",FREQUENCY(IF('Data Transformation'!$B$425:$B$8425='Bin Analysis'!$B7827,'Data Transformation'!$G$425:$G$8425),D7837))</f>
        <v/>
      </c>
      <c r="F7837" t="str">
        <f t="shared" si="978"/>
        <v/>
      </c>
      <c r="G7837">
        <f>Weighting!$H$13</f>
        <v>0</v>
      </c>
      <c r="H7837">
        <f t="array" ref="H7837">FREQUENCY(IF('Data Transformation'!$B$4:$B$8425=B7827,'Data Transformation'!$G$4:$G$8425),'Bin Analysis'!$B7837)</f>
        <v>2073</v>
      </c>
      <c r="I7837">
        <f t="shared" si="979"/>
        <v>0</v>
      </c>
      <c r="J7837">
        <f t="shared" si="980"/>
        <v>0</v>
      </c>
      <c r="K7837">
        <f>J7837*Weighting!$W$13</f>
        <v>0</v>
      </c>
      <c r="M7837" s="14"/>
    </row>
    <row r="7838" spans="1:25" x14ac:dyDescent="0.25">
      <c r="A7838" s="32">
        <f>IF(Weighting!$P$14&gt;0,B7838,"")</f>
        <v>1.369</v>
      </c>
      <c r="B7838">
        <f>Weighting!$C$14</f>
        <v>1.369</v>
      </c>
      <c r="C7838">
        <f>Weighting!$F$14</f>
        <v>0</v>
      </c>
      <c r="D7838" t="b">
        <f>IF(C7838=1,'Data Transformation'!$G$3+0.5*'Data Transformation'!$W$25,IF(C7839=1,D7839-'Data Transformation'!$W$25,FALSE))</f>
        <v>0</v>
      </c>
      <c r="E7838" t="str">
        <f t="array" ref="E7838">IF(ISLOGICAL(D7838),"",FREQUENCY(IF('Data Transformation'!$B$425:$B$8425='Bin Analysis'!$B7827,'Data Transformation'!$G$425:$G$8425),D7838))</f>
        <v/>
      </c>
      <c r="F7838" t="str">
        <f t="shared" si="978"/>
        <v/>
      </c>
      <c r="G7838">
        <f>Weighting!$H$14</f>
        <v>0</v>
      </c>
      <c r="H7838">
        <f t="array" ref="H7838">FREQUENCY(IF('Data Transformation'!$B$4:$B$8425=B7827,'Data Transformation'!$G$4:$G$8425),'Bin Analysis'!$B7838)</f>
        <v>2073</v>
      </c>
      <c r="I7838">
        <f t="shared" si="979"/>
        <v>0</v>
      </c>
      <c r="J7838">
        <f t="shared" si="980"/>
        <v>0</v>
      </c>
      <c r="K7838">
        <f>J7838*Weighting!$W$14</f>
        <v>0</v>
      </c>
      <c r="M7838" s="14"/>
    </row>
    <row r="7839" spans="1:25" x14ac:dyDescent="0.25">
      <c r="A7839" s="32">
        <f>IF(Weighting!$P$15&gt;0,B7839,"")</f>
        <v>1.5000009999999999</v>
      </c>
      <c r="B7839">
        <f>Weighting!$C$15</f>
        <v>1.5000009999999999</v>
      </c>
      <c r="C7839">
        <f>Weighting!$F$15</f>
        <v>0</v>
      </c>
      <c r="D7839" t="b">
        <f>IF(C7839=1,'Data Transformation'!$G$3+0.5*'Data Transformation'!$W$25,IF(C7840=1,D7840-'Data Transformation'!$W$25,FALSE))</f>
        <v>0</v>
      </c>
      <c r="E7839" t="str">
        <f t="array" ref="E7839">IF(ISLOGICAL(D7839),"",FREQUENCY(IF('Data Transformation'!$B$425:$B$8425='Bin Analysis'!$B7827,'Data Transformation'!$G$425:$G$8425),D7839))</f>
        <v/>
      </c>
      <c r="F7839" t="str">
        <f t="shared" si="978"/>
        <v/>
      </c>
      <c r="G7839">
        <f>Weighting!$H$15</f>
        <v>0</v>
      </c>
      <c r="H7839">
        <f t="array" ref="H7839">FREQUENCY(IF('Data Transformation'!$B$4:$B$8425=B7827,'Data Transformation'!$G$4:$G$8425),'Bin Analysis'!$B7839)</f>
        <v>2073</v>
      </c>
      <c r="I7839">
        <f t="shared" si="979"/>
        <v>0</v>
      </c>
      <c r="J7839">
        <f t="shared" si="980"/>
        <v>0</v>
      </c>
      <c r="K7839">
        <f>J7839*Weighting!$W$15</f>
        <v>0</v>
      </c>
      <c r="M7839" s="14"/>
    </row>
    <row r="7840" spans="1:25" x14ac:dyDescent="0.25">
      <c r="A7840" s="32" t="str">
        <f>IF(Weighting!$P$16&gt;0,B7840,"")</f>
        <v/>
      </c>
      <c r="B7840">
        <f>Weighting!$C$16</f>
        <v>1.631</v>
      </c>
      <c r="C7840">
        <f>Weighting!$F$16</f>
        <v>0</v>
      </c>
      <c r="D7840" t="b">
        <f>IF(C7840=1,'Data Transformation'!$G$3+0.5*'Data Transformation'!$W$25,IF(C7841=1,D7841-'Data Transformation'!$W$25,FALSE))</f>
        <v>0</v>
      </c>
      <c r="E7840" t="str">
        <f t="array" ref="E7840">IF(ISLOGICAL(D7840),"",FREQUENCY(IF('Data Transformation'!$B$425:$B$8425='Bin Analysis'!$B7827,'Data Transformation'!$G$425:$G$8425),D7840))</f>
        <v/>
      </c>
      <c r="F7840" t="str">
        <f t="shared" si="978"/>
        <v/>
      </c>
      <c r="G7840">
        <f>Weighting!$H$16</f>
        <v>0</v>
      </c>
      <c r="H7840">
        <f t="array" ref="H7840">FREQUENCY(IF('Data Transformation'!$B$4:$B$8425=B7827,'Data Transformation'!$G$4:$G$8425),'Bin Analysis'!$B7840)</f>
        <v>2073</v>
      </c>
      <c r="I7840">
        <f t="shared" si="979"/>
        <v>0</v>
      </c>
      <c r="J7840">
        <f t="shared" si="980"/>
        <v>0</v>
      </c>
      <c r="K7840">
        <f>J7840*Weighting!$W$16</f>
        <v>0</v>
      </c>
      <c r="M7840" s="14"/>
    </row>
    <row r="7841" spans="1:25" x14ac:dyDescent="0.25">
      <c r="A7841" s="32" t="str">
        <f>IF(Weighting!$P$17&gt;0,B7841,"")</f>
        <v/>
      </c>
      <c r="B7841">
        <f>Weighting!$C$17</f>
        <v>1.762</v>
      </c>
      <c r="C7841">
        <f>Weighting!$F$17</f>
        <v>0</v>
      </c>
      <c r="D7841" t="b">
        <f>IF(C7841=1,'Data Transformation'!$G$3+0.5*'Data Transformation'!$W$25,IF(C7842=1,D7842-'Data Transformation'!$W$25,FALSE))</f>
        <v>0</v>
      </c>
      <c r="E7841" t="str">
        <f t="array" ref="E7841">IF(ISLOGICAL(D7841),"",FREQUENCY(IF('Data Transformation'!$B$425:$B$8425='Bin Analysis'!$B7827,'Data Transformation'!$G$425:$G$8425),D7841))</f>
        <v/>
      </c>
      <c r="F7841" t="str">
        <f t="shared" si="978"/>
        <v/>
      </c>
      <c r="G7841">
        <f>Weighting!$H$17</f>
        <v>0</v>
      </c>
      <c r="H7841">
        <f t="array" ref="H7841">FREQUENCY(IF('Data Transformation'!$B$4:$B$8425=B7827,'Data Transformation'!$G$4:$G$8425),'Bin Analysis'!$B7841)</f>
        <v>2073</v>
      </c>
      <c r="I7841">
        <f t="shared" si="979"/>
        <v>0</v>
      </c>
      <c r="J7841">
        <f t="shared" si="980"/>
        <v>0</v>
      </c>
      <c r="K7841">
        <f>J7841*Weighting!$W$17</f>
        <v>0</v>
      </c>
      <c r="M7841" s="14"/>
    </row>
    <row r="7842" spans="1:25" x14ac:dyDescent="0.25">
      <c r="A7842" s="32" t="str">
        <f>IF(Weighting!$P$18&gt;0,B7842,"")</f>
        <v/>
      </c>
      <c r="B7842">
        <f>Weighting!$C$18</f>
        <v>1.893</v>
      </c>
      <c r="C7842">
        <f>Weighting!$F$18</f>
        <v>0</v>
      </c>
      <c r="D7842" t="b">
        <f>IF(C7842=1,'Data Transformation'!$G$3+0.5*'Data Transformation'!$W$25,IF(C7843=1,D7843-'Data Transformation'!$W$25,FALSE))</f>
        <v>0</v>
      </c>
      <c r="E7842" t="str">
        <f t="array" ref="E7842">IF(ISLOGICAL(D7842),"",FREQUENCY(IF('Data Transformation'!$B$425:$B$8425='Bin Analysis'!$B7827,'Data Transformation'!$G$425:$G$8425),D7842))</f>
        <v/>
      </c>
      <c r="F7842" t="str">
        <f t="shared" si="978"/>
        <v/>
      </c>
      <c r="G7842">
        <f>Weighting!$H$18</f>
        <v>0</v>
      </c>
      <c r="H7842">
        <f t="array" ref="H7842">FREQUENCY(IF('Data Transformation'!$B$4:$B$8425=B7827,'Data Transformation'!$G$4:$G$8425),'Bin Analysis'!$B7842)</f>
        <v>2073</v>
      </c>
      <c r="I7842">
        <f t="shared" si="979"/>
        <v>0</v>
      </c>
      <c r="J7842">
        <f t="shared" si="980"/>
        <v>0</v>
      </c>
      <c r="K7842">
        <f>J7842*Weighting!$W$18</f>
        <v>0</v>
      </c>
      <c r="M7842" s="14"/>
    </row>
    <row r="7843" spans="1:25" x14ac:dyDescent="0.25">
      <c r="A7843" s="32" t="str">
        <f>IF(Weighting!$P$19&gt;0,B7843,"")</f>
        <v/>
      </c>
      <c r="B7843">
        <f>Weighting!$C$19</f>
        <v>2.024</v>
      </c>
      <c r="C7843">
        <f>Weighting!$F$19</f>
        <v>0</v>
      </c>
      <c r="D7843" t="b">
        <f>IF(C7843=1,'Data Transformation'!$G$3+0.5*'Data Transformation'!$W$25,IF(C7844=1,D7844-'Data Transformation'!$W$25,FALSE))</f>
        <v>0</v>
      </c>
      <c r="E7843" t="str">
        <f t="array" ref="E7843">IF(ISLOGICAL(D7843),"",FREQUENCY(IF('Data Transformation'!$B$425:$B$8425='Bin Analysis'!$B7827,'Data Transformation'!$G$425:$G$8425),D7843))</f>
        <v/>
      </c>
      <c r="F7843" t="str">
        <f t="shared" si="978"/>
        <v/>
      </c>
      <c r="G7843">
        <f>Weighting!$H$19</f>
        <v>0</v>
      </c>
      <c r="H7843">
        <f t="array" ref="H7843">FREQUENCY(IF('Data Transformation'!$B$4:$B$8425=B7827,'Data Transformation'!$G$4:$G$8425),'Bin Analysis'!$B7843)</f>
        <v>2073</v>
      </c>
      <c r="I7843">
        <f t="shared" si="979"/>
        <v>0</v>
      </c>
      <c r="J7843">
        <f t="shared" si="980"/>
        <v>0</v>
      </c>
      <c r="K7843">
        <f>J7843*Weighting!$W$19</f>
        <v>0</v>
      </c>
      <c r="M7843" s="14"/>
    </row>
    <row r="7844" spans="1:25" x14ac:dyDescent="0.25">
      <c r="A7844" s="32" t="str">
        <f>IF(Weighting!$P$20&gt;0,B7844,"")</f>
        <v/>
      </c>
      <c r="B7844">
        <f>Weighting!$C$20</f>
        <v>2.1550000000000002</v>
      </c>
      <c r="C7844">
        <f>Weighting!$F$20</f>
        <v>0</v>
      </c>
      <c r="D7844" t="b">
        <f>IF(C7844=1,'Data Transformation'!$G$3+0.5*'Data Transformation'!$W$25,IF(C7845=1,D7845-'Data Transformation'!$W$25,FALSE))</f>
        <v>0</v>
      </c>
      <c r="E7844" t="str">
        <f t="array" ref="E7844">IF(ISLOGICAL(D7844),"",FREQUENCY(IF('Data Transformation'!$B$425:$B$8425='Bin Analysis'!$B7827,'Data Transformation'!$G$425:$G$8425),D7844))</f>
        <v/>
      </c>
      <c r="F7844" t="str">
        <f t="shared" si="978"/>
        <v/>
      </c>
      <c r="G7844">
        <f>Weighting!$H$20</f>
        <v>0</v>
      </c>
      <c r="H7844">
        <f t="array" ref="H7844">FREQUENCY(IF('Data Transformation'!$B$4:$B$8425=B7827,'Data Transformation'!$G$4:$G$8425),'Bin Analysis'!$B7844)</f>
        <v>2073</v>
      </c>
      <c r="I7844">
        <f t="shared" si="979"/>
        <v>0</v>
      </c>
      <c r="J7844">
        <f t="shared" si="980"/>
        <v>0</v>
      </c>
      <c r="K7844">
        <f>J7844*Weighting!$W$20</f>
        <v>0</v>
      </c>
      <c r="M7844" s="14"/>
    </row>
    <row r="7845" spans="1:25" x14ac:dyDescent="0.25">
      <c r="A7845" s="32" t="str">
        <f>IF(Weighting!$P$21&gt;0,B7845,"")</f>
        <v/>
      </c>
      <c r="B7845">
        <f>Weighting!$C$21</f>
        <v>2.2860000000000005</v>
      </c>
      <c r="C7845">
        <f>Weighting!$F$21</f>
        <v>0</v>
      </c>
      <c r="D7845" t="b">
        <f>IF(C7845=1,'Data Transformation'!$G$3+0.5*'Data Transformation'!$W$25,IF(C7846=1,D7846-'Data Transformation'!$W$25,FALSE))</f>
        <v>0</v>
      </c>
      <c r="E7845" t="str">
        <f t="array" ref="E7845">IF(ISLOGICAL(D7845),"",FREQUENCY(IF('Data Transformation'!$B$425:$B$8425='Bin Analysis'!$B7827,'Data Transformation'!$G$425:$G$8425),D7845))</f>
        <v/>
      </c>
      <c r="F7845" t="str">
        <f t="shared" si="978"/>
        <v/>
      </c>
      <c r="G7845">
        <f>Weighting!$H$21</f>
        <v>0</v>
      </c>
      <c r="H7845">
        <f t="array" ref="H7845">FREQUENCY(IF('Data Transformation'!$B$4:$B$8425=B7827,'Data Transformation'!$G$4:$G$8425),'Bin Analysis'!$B7845)</f>
        <v>2073</v>
      </c>
      <c r="I7845">
        <f t="shared" si="979"/>
        <v>0</v>
      </c>
      <c r="J7845">
        <f t="shared" si="980"/>
        <v>0</v>
      </c>
      <c r="K7845">
        <f>J7845*Weighting!$W$21</f>
        <v>0</v>
      </c>
      <c r="M7845" s="14"/>
    </row>
    <row r="7846" spans="1:25" x14ac:dyDescent="0.25">
      <c r="A7846" s="32" t="str">
        <f>IF(Weighting!$P$22&gt;0,B7846,"")</f>
        <v/>
      </c>
      <c r="B7846">
        <f>Weighting!$C$22</f>
        <v>2.4170000000000007</v>
      </c>
      <c r="C7846">
        <f>Weighting!$F$22</f>
        <v>0</v>
      </c>
      <c r="D7846" t="b">
        <f>IF(C7846=1,'Data Transformation'!$G$3+0.5*'Data Transformation'!$W$25,IF(C7847=1,D7847-'Data Transformation'!$W$25,FALSE))</f>
        <v>0</v>
      </c>
      <c r="E7846" t="str">
        <f t="array" ref="E7846">IF(ISLOGICAL(D7846),"",FREQUENCY(IF('Data Transformation'!$B$425:$B$8425='Bin Analysis'!$B7827,'Data Transformation'!$G$425:$G$8425),D7846))</f>
        <v/>
      </c>
      <c r="F7846" t="str">
        <f t="shared" si="978"/>
        <v/>
      </c>
      <c r="G7846">
        <f>Weighting!$H$22</f>
        <v>0</v>
      </c>
      <c r="H7846">
        <f t="array" ref="H7846">FREQUENCY(IF('Data Transformation'!$B$4:$B$8425=B7827,'Data Transformation'!$G$4:$G$8425),'Bin Analysis'!$B7846)</f>
        <v>2073</v>
      </c>
      <c r="I7846">
        <f t="shared" si="979"/>
        <v>0</v>
      </c>
      <c r="J7846">
        <f t="shared" si="980"/>
        <v>0</v>
      </c>
      <c r="K7846">
        <f>J7846*Weighting!$W$22</f>
        <v>0</v>
      </c>
      <c r="M7846" s="14"/>
    </row>
    <row r="7847" spans="1:25" x14ac:dyDescent="0.25">
      <c r="A7847" s="32" t="str">
        <f>IF(Weighting!$P$23&gt;0,B7847,"")</f>
        <v/>
      </c>
      <c r="B7847">
        <f>Weighting!$C$23</f>
        <v>2.5480000000000009</v>
      </c>
      <c r="C7847">
        <f>Weighting!$F$23</f>
        <v>0</v>
      </c>
      <c r="D7847" t="b">
        <f>IF(C7847=1,'Data Transformation'!$G$3+0.5*'Data Transformation'!$W$25,IF(C7848=1,D7848-'Data Transformation'!$W$25,FALSE))</f>
        <v>0</v>
      </c>
      <c r="E7847" t="str">
        <f t="array" ref="E7847">IF(ISLOGICAL(D7847),"",FREQUENCY(IF('Data Transformation'!$B$425:$B$8425='Bin Analysis'!$B7827,'Data Transformation'!$G$425:$G$8425),D7847))</f>
        <v/>
      </c>
      <c r="F7847" t="str">
        <f t="shared" si="978"/>
        <v/>
      </c>
      <c r="G7847">
        <f>Weighting!$H$23</f>
        <v>0</v>
      </c>
      <c r="H7847">
        <f t="array" ref="H7847">FREQUENCY(IF('Data Transformation'!$B$4:$B$8425=B7827,'Data Transformation'!$G$4:$G$8425),'Bin Analysis'!$B7847)</f>
        <v>2073</v>
      </c>
      <c r="I7847">
        <f t="shared" si="979"/>
        <v>0</v>
      </c>
      <c r="J7847">
        <f t="shared" si="980"/>
        <v>0</v>
      </c>
      <c r="K7847">
        <f>J7847*Weighting!$W$23</f>
        <v>0</v>
      </c>
      <c r="M7847" s="14"/>
    </row>
    <row r="7848" spans="1:25" x14ac:dyDescent="0.25">
      <c r="A7848" s="32" t="str">
        <f>IF(Weighting!$P$24&gt;0,B7848,"")</f>
        <v/>
      </c>
      <c r="B7848">
        <f>Weighting!$C$24</f>
        <v>2.6790000000000012</v>
      </c>
      <c r="C7848">
        <f>Weighting!$F$24</f>
        <v>0</v>
      </c>
      <c r="D7848" t="b">
        <f>IF(C7848=1,'Data Transformation'!$G$3+0.5*'Data Transformation'!$W$25,IF(C7849=1,D7849-'Data Transformation'!$W$25,FALSE))</f>
        <v>0</v>
      </c>
      <c r="E7848" t="str">
        <f t="array" ref="E7848">IF(ISLOGICAL(D7848),"",FREQUENCY(IF('Data Transformation'!$B$425:$B$8425='Bin Analysis'!$B7827,'Data Transformation'!$G$425:$G$8425),D7848))</f>
        <v/>
      </c>
      <c r="F7848" t="str">
        <f t="shared" si="978"/>
        <v/>
      </c>
      <c r="G7848">
        <f>Weighting!$H$24</f>
        <v>0</v>
      </c>
      <c r="H7848">
        <f t="array" ref="H7848">FREQUENCY(IF('Data Transformation'!$B$4:$B$8425=B7827,'Data Transformation'!$G$4:$G$8425),'Bin Analysis'!$B7848)</f>
        <v>2073</v>
      </c>
      <c r="I7848">
        <f t="shared" si="979"/>
        <v>0</v>
      </c>
      <c r="J7848">
        <f t="shared" si="980"/>
        <v>0</v>
      </c>
      <c r="K7848">
        <f>J7848*Weighting!$W$24</f>
        <v>0</v>
      </c>
      <c r="M7848" s="14"/>
    </row>
    <row r="7849" spans="1:25" x14ac:dyDescent="0.25">
      <c r="A7849" s="32" t="str">
        <f>IF(Weighting!$P$25&gt;0,B7849,"")</f>
        <v/>
      </c>
      <c r="B7849">
        <f>Weighting!$C$25</f>
        <v>2.8100000000000014</v>
      </c>
      <c r="C7849">
        <f>Weighting!$F$25</f>
        <v>0</v>
      </c>
      <c r="D7849" t="b">
        <f>IF(C7849=1,'Data Transformation'!$G$3+0.5*'Data Transformation'!$W$25,IF(C7850=1,D7850-'Data Transformation'!$W$25,FALSE))</f>
        <v>0</v>
      </c>
      <c r="E7849" t="str">
        <f t="array" ref="E7849">IF(ISLOGICAL(D7849),"",FREQUENCY(IF('Data Transformation'!$B$425:$B$8425='Bin Analysis'!$B7827,'Data Transformation'!$G$425:$G$8425),D7849))</f>
        <v/>
      </c>
      <c r="F7849" t="str">
        <f t="shared" si="978"/>
        <v/>
      </c>
      <c r="G7849">
        <f>Weighting!$H$25</f>
        <v>0</v>
      </c>
      <c r="H7849">
        <f t="array" ref="H7849">FREQUENCY(IF('Data Transformation'!$B$4:$B$8425=B7827,'Data Transformation'!$G$4:$G$8425),'Bin Analysis'!$B7849)</f>
        <v>2073</v>
      </c>
      <c r="I7849">
        <f t="shared" si="979"/>
        <v>0</v>
      </c>
      <c r="J7849">
        <f t="shared" si="980"/>
        <v>0</v>
      </c>
      <c r="K7849">
        <f>J7849*Weighting!$W$25</f>
        <v>0</v>
      </c>
      <c r="M7849" s="14"/>
    </row>
    <row r="7850" spans="1:25" x14ac:dyDescent="0.25">
      <c r="O7850"/>
      <c r="P7850"/>
      <c r="Q7850"/>
      <c r="R7850"/>
    </row>
    <row r="7851" spans="1:25" ht="23.25" x14ac:dyDescent="0.35">
      <c r="A7851" s="21" t="s">
        <v>0</v>
      </c>
      <c r="B7851" s="21" t="str">
        <f>IFERROR(VLOOKUP(C7851,'Data Transformation'!$L$6:$M$426,2,FALSE),"")</f>
        <v/>
      </c>
      <c r="C7851" s="21">
        <f>C7827+1</f>
        <v>327</v>
      </c>
      <c r="D7851" s="21"/>
      <c r="E7851" s="21"/>
      <c r="F7851" s="21"/>
      <c r="G7851" s="21"/>
      <c r="H7851" s="22"/>
      <c r="I7851" s="22"/>
      <c r="J7851" s="22"/>
      <c r="K7851" s="21"/>
      <c r="L7851" s="21" t="str">
        <f>B7851</f>
        <v/>
      </c>
      <c r="M7851" s="23" t="e">
        <f>INDEX('Data Transformation'!$O$4:$O$424,MATCH($B7851,'Data Transformation'!$M$4:$M$424,0),MATCH($M$2,'Data Transformation'!$O$3,0))</f>
        <v>#N/A</v>
      </c>
      <c r="N7851" s="27" t="e">
        <f>IF('Input and Summary Results'!$J$16="minimum",'Bin Analysis'!X7852/(M7851-1),'Bin Analysis'!Y7851/('Bin Analysis'!M7851-1))</f>
        <v>#N/A</v>
      </c>
      <c r="O7851" s="27" t="e">
        <f>IF(M7851=FALSE,NA(),(VLOOKUP(1,C7854:K7873,4,FALSE))/(M7851-1))</f>
        <v>#N/A</v>
      </c>
      <c r="P7851" s="27" t="e">
        <f>IF(M7851=FALSE,NA(),SUM(J7854:J7873)/Weighting!$S$5)</f>
        <v>#N/A</v>
      </c>
      <c r="Q7851" s="27" t="e">
        <f>IF(M7851=FALSE,NA(),SUM(K7854:K7873)/Weighting!$S$6)</f>
        <v>#N/A</v>
      </c>
      <c r="R7851" s="27" t="e">
        <f>IF(M7851=FALSE,NA(),(VLOOKUP(1,G7854:K7873,3,FALSE))/(M7851-1))</f>
        <v>#N/A</v>
      </c>
      <c r="S7851" s="22" t="e">
        <f>IF(M7851=FALSE,NA(),IF(SUM(J7854:J7873)=2,"yes","no"))</f>
        <v>#N/A</v>
      </c>
      <c r="X7851" s="2" cm="2">
        <f t="array" ref="X7851:X7852">FREQUENCY(IF('Data Transformation'!$B$425:$B$6424='Bin Analysis'!L7851,'Data Transformation'!$G$425:$G$6424),'Data Transformation'!$U$11)</f>
        <v>0</v>
      </c>
      <c r="Y7851" s="2" cm="2">
        <f t="array" ref="Y7851:Y7852">FREQUENCY(IF('Data Transformation'!$B$425:$B$6424='Bin Analysis'!L7851,'Data Transformation'!$G$425:$G$6424),'Data Transformation'!$U$12)</f>
        <v>0</v>
      </c>
    </row>
    <row r="7852" spans="1:25" x14ac:dyDescent="0.25">
      <c r="A7852" s="14" t="s">
        <v>66</v>
      </c>
      <c r="B7852" t="s">
        <v>47</v>
      </c>
      <c r="C7852" t="s">
        <v>5</v>
      </c>
      <c r="D7852" t="s">
        <v>99</v>
      </c>
      <c r="E7852" t="s">
        <v>100</v>
      </c>
      <c r="F7852" t="s">
        <v>101</v>
      </c>
      <c r="G7852" t="s">
        <v>69</v>
      </c>
      <c r="H7852" t="s">
        <v>31</v>
      </c>
      <c r="I7852" t="s">
        <v>32</v>
      </c>
      <c r="J7852" t="s">
        <v>46</v>
      </c>
      <c r="K7852" s="14" t="s">
        <v>45</v>
      </c>
      <c r="M7852" s="14"/>
      <c r="X7852" s="2">
        <v>0</v>
      </c>
      <c r="Y7852" s="2">
        <v>0</v>
      </c>
    </row>
    <row r="7853" spans="1:25" x14ac:dyDescent="0.25">
      <c r="A7853" s="32"/>
      <c r="D7853" t="b">
        <f>IF(C7853=1,'Data Transformation'!$G$3+0.5*'Data Transformation'!$W$25,IF(C7854=1,D7854-'Data Transformation'!$W$25,FALSE))</f>
        <v>0</v>
      </c>
      <c r="E7853" t="str">
        <f t="array" ref="E7853">IF(ISLOGICAL(D7853),"",FREQUENCY(IF('Data Transformation'!$B$425:$B$8425='Bin Analysis'!$B7851,'Data Transformation'!$G$425:$G$8425),D7853))</f>
        <v/>
      </c>
      <c r="F7853" t="str">
        <f>IF(ISLOGICAL(D7853),"",E7853-E7852)</f>
        <v/>
      </c>
      <c r="M7853" s="14"/>
    </row>
    <row r="7854" spans="1:25" x14ac:dyDescent="0.25">
      <c r="A7854" s="32">
        <f>IF(Weighting!$P$6&gt;0,B7854,"")</f>
        <v>0.32100000000000001</v>
      </c>
      <c r="B7854">
        <f>Weighting!$C$6</f>
        <v>0.32100000000000001</v>
      </c>
      <c r="C7854">
        <f>Weighting!$F$6</f>
        <v>0</v>
      </c>
      <c r="D7854" t="b">
        <f>IF(C7854=1,'Data Transformation'!$G$3+0.5*'Data Transformation'!$W$25,IF(C7855=1,D7855-'Data Transformation'!$W$25,FALSE))</f>
        <v>0</v>
      </c>
      <c r="E7854" t="str">
        <f t="array" ref="E7854">IF(ISLOGICAL(D7854),"",FREQUENCY(IF('Data Transformation'!$B$425:$B$8425='Bin Analysis'!$B7851,'Data Transformation'!$G$425:$G$8425),D7854))</f>
        <v/>
      </c>
      <c r="F7854" t="str">
        <f>IF(ISLOGICAL(D7854),"",E7854-E7853)</f>
        <v/>
      </c>
      <c r="G7854">
        <f>Weighting!$H$6</f>
        <v>1</v>
      </c>
      <c r="H7854">
        <f t="array" ref="H7854">FREQUENCY(IF('Data Transformation'!$B$4:$B$8425=B7851,'Data Transformation'!$G$4:$G$8425),'Bin Analysis'!$B7854)</f>
        <v>2073</v>
      </c>
      <c r="I7854">
        <f>H7854-H7853</f>
        <v>2073</v>
      </c>
      <c r="J7854">
        <f>IF(I7854=0,0,1)</f>
        <v>1</v>
      </c>
      <c r="K7854">
        <f>J7854*Weighting!$W$6</f>
        <v>1</v>
      </c>
      <c r="M7854" s="14"/>
    </row>
    <row r="7855" spans="1:25" x14ac:dyDescent="0.25">
      <c r="A7855" s="32">
        <f>IF(Weighting!$P$7&gt;0,B7855,"")</f>
        <v>0.45200000000000001</v>
      </c>
      <c r="B7855">
        <f>Weighting!$C$7</f>
        <v>0.45200000000000001</v>
      </c>
      <c r="C7855">
        <f>Weighting!$F$7</f>
        <v>0</v>
      </c>
      <c r="D7855" t="b">
        <f>IF(C7855=1,'Data Transformation'!$G$3+0.5*'Data Transformation'!$W$25,IF(C7856=1,D7856-'Data Transformation'!$W$25,FALSE))</f>
        <v>0</v>
      </c>
      <c r="E7855" t="str">
        <f t="array" ref="E7855">IF(ISLOGICAL(D7855),"",FREQUENCY(IF('Data Transformation'!$B$425:$B$8425='Bin Analysis'!$B7851,'Data Transformation'!$G$425:$G$8425),D7855))</f>
        <v/>
      </c>
      <c r="F7855" t="str">
        <f t="shared" ref="F7855:F7873" si="981">IF(ISLOGICAL(D7855),"",E7855-E7854)</f>
        <v/>
      </c>
      <c r="G7855">
        <f>Weighting!$H$7</f>
        <v>0</v>
      </c>
      <c r="H7855">
        <f t="array" ref="H7855">FREQUENCY(IF('Data Transformation'!$B$4:$B$8425=B7851,'Data Transformation'!$G$4:$G$8425),'Bin Analysis'!$B7855)</f>
        <v>2073</v>
      </c>
      <c r="I7855">
        <f t="shared" ref="I7855:I7873" si="982">H7855-H7854</f>
        <v>0</v>
      </c>
      <c r="J7855">
        <f>IF(I7855=0,0,1)</f>
        <v>0</v>
      </c>
      <c r="K7855">
        <f>J7855*Weighting!$W$7</f>
        <v>0</v>
      </c>
      <c r="M7855" s="14"/>
    </row>
    <row r="7856" spans="1:25" x14ac:dyDescent="0.25">
      <c r="A7856" s="32">
        <f>IF(Weighting!$P$8&gt;0,B7856,"")</f>
        <v>0.58299999999999996</v>
      </c>
      <c r="B7856">
        <f>Weighting!$C$8</f>
        <v>0.58299999999999996</v>
      </c>
      <c r="C7856">
        <f>Weighting!$F$8</f>
        <v>0</v>
      </c>
      <c r="D7856" t="b">
        <f>IF(C7856=1,'Data Transformation'!$G$3+0.5*'Data Transformation'!$W$25,IF(C7857=1,D7857-'Data Transformation'!$W$25,FALSE))</f>
        <v>0</v>
      </c>
      <c r="E7856" t="str">
        <f t="array" ref="E7856">IF(ISLOGICAL(D7856),"",FREQUENCY(IF('Data Transformation'!$B$425:$B$8425='Bin Analysis'!$B7851,'Data Transformation'!$G$425:$G$8425),D7856))</f>
        <v/>
      </c>
      <c r="F7856" t="str">
        <f t="shared" si="981"/>
        <v/>
      </c>
      <c r="G7856">
        <f>Weighting!$H$8</f>
        <v>0</v>
      </c>
      <c r="H7856">
        <f t="array" ref="H7856">FREQUENCY(IF('Data Transformation'!$B$4:$B$8425=B7851,'Data Transformation'!$G$4:$G$8425),'Bin Analysis'!$B7856)</f>
        <v>2073</v>
      </c>
      <c r="I7856">
        <f t="shared" si="982"/>
        <v>0</v>
      </c>
      <c r="J7856">
        <f t="shared" ref="J7856:J7873" si="983">IF(I7856=0,0,1)</f>
        <v>0</v>
      </c>
      <c r="K7856">
        <f>J7856*Weighting!$W$8</f>
        <v>0</v>
      </c>
      <c r="M7856" s="14"/>
    </row>
    <row r="7857" spans="1:13" x14ac:dyDescent="0.25">
      <c r="A7857" s="32">
        <f>IF(Weighting!$P$9&gt;0,B7857,"")</f>
        <v>0.71399999999999997</v>
      </c>
      <c r="B7857" s="50">
        <f>Weighting!$C$9</f>
        <v>0.71399999999999997</v>
      </c>
      <c r="C7857">
        <f>Weighting!$F$9</f>
        <v>0</v>
      </c>
      <c r="D7857" t="b">
        <f>IF(C7857=1,'Data Transformation'!$G$3+0.5*'Data Transformation'!$W$25,IF(C7858=1,D7858-'Data Transformation'!$W$25,FALSE))</f>
        <v>0</v>
      </c>
      <c r="E7857" t="str">
        <f t="array" ref="E7857">IF(ISLOGICAL(D7857),"",FREQUENCY(IF('Data Transformation'!$B$425:$B$8425='Bin Analysis'!$B7851,'Data Transformation'!$G$425:$G$8425),D7857))</f>
        <v/>
      </c>
      <c r="F7857" t="str">
        <f t="shared" si="981"/>
        <v/>
      </c>
      <c r="G7857">
        <f>Weighting!$H$9</f>
        <v>0</v>
      </c>
      <c r="H7857">
        <f t="array" ref="H7857">FREQUENCY(IF('Data Transformation'!$B$4:$B$8425=B7851,'Data Transformation'!$G$4:$G$8425),'Bin Analysis'!$B7857)</f>
        <v>2073</v>
      </c>
      <c r="I7857">
        <f t="shared" si="982"/>
        <v>0</v>
      </c>
      <c r="J7857">
        <f t="shared" si="983"/>
        <v>0</v>
      </c>
      <c r="K7857">
        <f>J7857*Weighting!$W$9</f>
        <v>0</v>
      </c>
      <c r="M7857" s="14"/>
    </row>
    <row r="7858" spans="1:13" x14ac:dyDescent="0.25">
      <c r="A7858" s="32">
        <f>IF(Weighting!$P$10&gt;0,B7858,"")</f>
        <v>0.84499999999999997</v>
      </c>
      <c r="B7858">
        <f>Weighting!$C$10</f>
        <v>0.84499999999999997</v>
      </c>
      <c r="C7858">
        <f>Weighting!$F$10</f>
        <v>0</v>
      </c>
      <c r="D7858" t="b">
        <f>IF(C7858=1,'Data Transformation'!$G$3+0.5*'Data Transformation'!$W$25,IF(C7859=1,D7859-'Data Transformation'!$W$25,FALSE))</f>
        <v>0</v>
      </c>
      <c r="E7858" t="str">
        <f t="array" ref="E7858">IF(ISLOGICAL(D7858),"",FREQUENCY(IF('Data Transformation'!$B$425:$B$8425='Bin Analysis'!$B7851,'Data Transformation'!$G$425:$G$8425),D7858))</f>
        <v/>
      </c>
      <c r="F7858" t="str">
        <f t="shared" si="981"/>
        <v/>
      </c>
      <c r="G7858">
        <f>Weighting!$H$10</f>
        <v>0</v>
      </c>
      <c r="H7858">
        <f t="array" ref="H7858">FREQUENCY(IF('Data Transformation'!$B$4:$B$8425=B7851,'Data Transformation'!$G$4:$G$8425),'Bin Analysis'!$B7858)</f>
        <v>2073</v>
      </c>
      <c r="I7858">
        <f t="shared" si="982"/>
        <v>0</v>
      </c>
      <c r="J7858">
        <f t="shared" si="983"/>
        <v>0</v>
      </c>
      <c r="K7858">
        <f>J7858*Weighting!$W$10</f>
        <v>0</v>
      </c>
      <c r="M7858" s="14"/>
    </row>
    <row r="7859" spans="1:13" x14ac:dyDescent="0.25">
      <c r="A7859" s="32">
        <f>IF(Weighting!$P$11&gt;0,B7859,"")</f>
        <v>0.97599999999999998</v>
      </c>
      <c r="B7859">
        <f>Weighting!$C$11</f>
        <v>0.97599999999999998</v>
      </c>
      <c r="C7859">
        <f>Weighting!$F$11</f>
        <v>0</v>
      </c>
      <c r="D7859">
        <f>IF(C7859=1,'Data Transformation'!$G$3+0.5*'Data Transformation'!$W$25,IF(C7860=1,D7860-'Data Transformation'!$W$25,FALSE))</f>
        <v>0.86899999999999999</v>
      </c>
      <c r="E7859">
        <f t="array" ref="E7859">IF(ISLOGICAL(D7859),"",FREQUENCY(IF('Data Transformation'!$B$425:$B$8425='Bin Analysis'!$B7851,'Data Transformation'!$G$425:$G$8425),D7859))</f>
        <v>2001</v>
      </c>
      <c r="F7859" t="e">
        <f t="shared" si="981"/>
        <v>#VALUE!</v>
      </c>
      <c r="G7859">
        <f>Weighting!$H$11</f>
        <v>0</v>
      </c>
      <c r="H7859">
        <f t="array" ref="H7859">FREQUENCY(IF('Data Transformation'!$B$4:$B$8425=B7851,'Data Transformation'!$G$4:$G$8425),'Bin Analysis'!$B7859)</f>
        <v>2073</v>
      </c>
      <c r="I7859">
        <f t="shared" si="982"/>
        <v>0</v>
      </c>
      <c r="J7859">
        <f t="shared" si="983"/>
        <v>0</v>
      </c>
      <c r="K7859">
        <f>J7859*Weighting!$W$11</f>
        <v>0</v>
      </c>
      <c r="M7859" s="14"/>
    </row>
    <row r="7860" spans="1:13" x14ac:dyDescent="0.25">
      <c r="A7860" s="32">
        <f>IF(Weighting!$P$12&gt;0,B7860,"")</f>
        <v>1.107</v>
      </c>
      <c r="B7860">
        <f>Weighting!$C$12</f>
        <v>1.107</v>
      </c>
      <c r="C7860">
        <f>Weighting!$F$12</f>
        <v>1</v>
      </c>
      <c r="D7860">
        <f>IF(C7860=1,'Data Transformation'!$G$3+0.5*'Data Transformation'!$W$25,IF(C7861=1,D7861-'Data Transformation'!$W$25,FALSE))</f>
        <v>1.131</v>
      </c>
      <c r="E7860">
        <f t="array" ref="E7860">IF(ISLOGICAL(D7860),"",FREQUENCY(IF('Data Transformation'!$B$425:$B$8425='Bin Analysis'!$B7851,'Data Transformation'!$G$425:$G$8425),D7860))</f>
        <v>2001</v>
      </c>
      <c r="F7860">
        <f t="shared" si="981"/>
        <v>0</v>
      </c>
      <c r="G7860">
        <f>Weighting!$H$12</f>
        <v>0</v>
      </c>
      <c r="H7860">
        <f t="array" ref="H7860">FREQUENCY(IF('Data Transformation'!$B$4:$B$8425=B7851,'Data Transformation'!$G$4:$G$8425),'Bin Analysis'!$B7860)</f>
        <v>2073</v>
      </c>
      <c r="I7860">
        <f t="shared" si="982"/>
        <v>0</v>
      </c>
      <c r="J7860">
        <f t="shared" si="983"/>
        <v>0</v>
      </c>
      <c r="K7860">
        <f>J7860*Weighting!$W$12</f>
        <v>0</v>
      </c>
      <c r="M7860" s="14"/>
    </row>
    <row r="7861" spans="1:13" x14ac:dyDescent="0.25">
      <c r="A7861" s="32">
        <f>IF(Weighting!$P$13&gt;0,B7861,"")</f>
        <v>1.238</v>
      </c>
      <c r="B7861">
        <f>Weighting!$C$13</f>
        <v>1.238</v>
      </c>
      <c r="C7861">
        <f>Weighting!$F$13</f>
        <v>0</v>
      </c>
      <c r="D7861" t="b">
        <f>IF(C7861=1,'Data Transformation'!$G$3+0.5*'Data Transformation'!$W$25,IF(C7862=1,D7862-'Data Transformation'!$W$25,FALSE))</f>
        <v>0</v>
      </c>
      <c r="E7861" t="str">
        <f t="array" ref="E7861">IF(ISLOGICAL(D7861),"",FREQUENCY(IF('Data Transformation'!$B$425:$B$8425='Bin Analysis'!$B7851,'Data Transformation'!$G$425:$G$8425),D7861))</f>
        <v/>
      </c>
      <c r="F7861" t="str">
        <f t="shared" si="981"/>
        <v/>
      </c>
      <c r="G7861">
        <f>Weighting!$H$13</f>
        <v>0</v>
      </c>
      <c r="H7861">
        <f t="array" ref="H7861">FREQUENCY(IF('Data Transformation'!$B$4:$B$8425=B7851,'Data Transformation'!$G$4:$G$8425),'Bin Analysis'!$B7861)</f>
        <v>2073</v>
      </c>
      <c r="I7861">
        <f t="shared" si="982"/>
        <v>0</v>
      </c>
      <c r="J7861">
        <f t="shared" si="983"/>
        <v>0</v>
      </c>
      <c r="K7861">
        <f>J7861*Weighting!$W$13</f>
        <v>0</v>
      </c>
      <c r="M7861" s="14"/>
    </row>
    <row r="7862" spans="1:13" x14ac:dyDescent="0.25">
      <c r="A7862" s="32">
        <f>IF(Weighting!$P$14&gt;0,B7862,"")</f>
        <v>1.369</v>
      </c>
      <c r="B7862">
        <f>Weighting!$C$14</f>
        <v>1.369</v>
      </c>
      <c r="C7862">
        <f>Weighting!$F$14</f>
        <v>0</v>
      </c>
      <c r="D7862" t="b">
        <f>IF(C7862=1,'Data Transformation'!$G$3+0.5*'Data Transformation'!$W$25,IF(C7863=1,D7863-'Data Transformation'!$W$25,FALSE))</f>
        <v>0</v>
      </c>
      <c r="E7862" t="str">
        <f t="array" ref="E7862">IF(ISLOGICAL(D7862),"",FREQUENCY(IF('Data Transformation'!$B$425:$B$8425='Bin Analysis'!$B7851,'Data Transformation'!$G$425:$G$8425),D7862))</f>
        <v/>
      </c>
      <c r="F7862" t="str">
        <f t="shared" si="981"/>
        <v/>
      </c>
      <c r="G7862">
        <f>Weighting!$H$14</f>
        <v>0</v>
      </c>
      <c r="H7862">
        <f t="array" ref="H7862">FREQUENCY(IF('Data Transformation'!$B$4:$B$8425=B7851,'Data Transformation'!$G$4:$G$8425),'Bin Analysis'!$B7862)</f>
        <v>2073</v>
      </c>
      <c r="I7862">
        <f t="shared" si="982"/>
        <v>0</v>
      </c>
      <c r="J7862">
        <f t="shared" si="983"/>
        <v>0</v>
      </c>
      <c r="K7862">
        <f>J7862*Weighting!$W$14</f>
        <v>0</v>
      </c>
      <c r="M7862" s="14"/>
    </row>
    <row r="7863" spans="1:13" x14ac:dyDescent="0.25">
      <c r="A7863" s="32">
        <f>IF(Weighting!$P$15&gt;0,B7863,"")</f>
        <v>1.5000009999999999</v>
      </c>
      <c r="B7863">
        <f>Weighting!$C$15</f>
        <v>1.5000009999999999</v>
      </c>
      <c r="C7863">
        <f>Weighting!$F$15</f>
        <v>0</v>
      </c>
      <c r="D7863" t="b">
        <f>IF(C7863=1,'Data Transformation'!$G$3+0.5*'Data Transformation'!$W$25,IF(C7864=1,D7864-'Data Transformation'!$W$25,FALSE))</f>
        <v>0</v>
      </c>
      <c r="E7863" t="str">
        <f t="array" ref="E7863">IF(ISLOGICAL(D7863),"",FREQUENCY(IF('Data Transformation'!$B$425:$B$8425='Bin Analysis'!$B7851,'Data Transformation'!$G$425:$G$8425),D7863))</f>
        <v/>
      </c>
      <c r="F7863" t="str">
        <f t="shared" si="981"/>
        <v/>
      </c>
      <c r="G7863">
        <f>Weighting!$H$15</f>
        <v>0</v>
      </c>
      <c r="H7863">
        <f t="array" ref="H7863">FREQUENCY(IF('Data Transformation'!$B$4:$B$8425=B7851,'Data Transformation'!$G$4:$G$8425),'Bin Analysis'!$B7863)</f>
        <v>2073</v>
      </c>
      <c r="I7863">
        <f t="shared" si="982"/>
        <v>0</v>
      </c>
      <c r="J7863">
        <f t="shared" si="983"/>
        <v>0</v>
      </c>
      <c r="K7863">
        <f>J7863*Weighting!$W$15</f>
        <v>0</v>
      </c>
      <c r="M7863" s="14"/>
    </row>
    <row r="7864" spans="1:13" x14ac:dyDescent="0.25">
      <c r="A7864" s="32" t="str">
        <f>IF(Weighting!$P$16&gt;0,B7864,"")</f>
        <v/>
      </c>
      <c r="B7864">
        <f>Weighting!$C$16</f>
        <v>1.631</v>
      </c>
      <c r="C7864">
        <f>Weighting!$F$16</f>
        <v>0</v>
      </c>
      <c r="D7864" t="b">
        <f>IF(C7864=1,'Data Transformation'!$G$3+0.5*'Data Transformation'!$W$25,IF(C7865=1,D7865-'Data Transformation'!$W$25,FALSE))</f>
        <v>0</v>
      </c>
      <c r="E7864" t="str">
        <f t="array" ref="E7864">IF(ISLOGICAL(D7864),"",FREQUENCY(IF('Data Transformation'!$B$425:$B$8425='Bin Analysis'!$B7851,'Data Transformation'!$G$425:$G$8425),D7864))</f>
        <v/>
      </c>
      <c r="F7864" t="str">
        <f t="shared" si="981"/>
        <v/>
      </c>
      <c r="G7864">
        <f>Weighting!$H$16</f>
        <v>0</v>
      </c>
      <c r="H7864">
        <f t="array" ref="H7864">FREQUENCY(IF('Data Transformation'!$B$4:$B$8425=B7851,'Data Transformation'!$G$4:$G$8425),'Bin Analysis'!$B7864)</f>
        <v>2073</v>
      </c>
      <c r="I7864">
        <f t="shared" si="982"/>
        <v>0</v>
      </c>
      <c r="J7864">
        <f t="shared" si="983"/>
        <v>0</v>
      </c>
      <c r="K7864">
        <f>J7864*Weighting!$W$16</f>
        <v>0</v>
      </c>
      <c r="M7864" s="14"/>
    </row>
    <row r="7865" spans="1:13" x14ac:dyDescent="0.25">
      <c r="A7865" s="32" t="str">
        <f>IF(Weighting!$P$17&gt;0,B7865,"")</f>
        <v/>
      </c>
      <c r="B7865">
        <f>Weighting!$C$17</f>
        <v>1.762</v>
      </c>
      <c r="C7865">
        <f>Weighting!$F$17</f>
        <v>0</v>
      </c>
      <c r="D7865" t="b">
        <f>IF(C7865=1,'Data Transformation'!$G$3+0.5*'Data Transformation'!$W$25,IF(C7866=1,D7866-'Data Transformation'!$W$25,FALSE))</f>
        <v>0</v>
      </c>
      <c r="E7865" t="str">
        <f t="array" ref="E7865">IF(ISLOGICAL(D7865),"",FREQUENCY(IF('Data Transformation'!$B$425:$B$8425='Bin Analysis'!$B7851,'Data Transformation'!$G$425:$G$8425),D7865))</f>
        <v/>
      </c>
      <c r="F7865" t="str">
        <f t="shared" si="981"/>
        <v/>
      </c>
      <c r="G7865">
        <f>Weighting!$H$17</f>
        <v>0</v>
      </c>
      <c r="H7865">
        <f t="array" ref="H7865">FREQUENCY(IF('Data Transformation'!$B$4:$B$8425=B7851,'Data Transformation'!$G$4:$G$8425),'Bin Analysis'!$B7865)</f>
        <v>2073</v>
      </c>
      <c r="I7865">
        <f t="shared" si="982"/>
        <v>0</v>
      </c>
      <c r="J7865">
        <f t="shared" si="983"/>
        <v>0</v>
      </c>
      <c r="K7865">
        <f>J7865*Weighting!$W$17</f>
        <v>0</v>
      </c>
      <c r="M7865" s="14"/>
    </row>
    <row r="7866" spans="1:13" x14ac:dyDescent="0.25">
      <c r="A7866" s="32" t="str">
        <f>IF(Weighting!$P$18&gt;0,B7866,"")</f>
        <v/>
      </c>
      <c r="B7866">
        <f>Weighting!$C$18</f>
        <v>1.893</v>
      </c>
      <c r="C7866">
        <f>Weighting!$F$18</f>
        <v>0</v>
      </c>
      <c r="D7866" t="b">
        <f>IF(C7866=1,'Data Transformation'!$G$3+0.5*'Data Transformation'!$W$25,IF(C7867=1,D7867-'Data Transformation'!$W$25,FALSE))</f>
        <v>0</v>
      </c>
      <c r="E7866" t="str">
        <f t="array" ref="E7866">IF(ISLOGICAL(D7866),"",FREQUENCY(IF('Data Transformation'!$B$425:$B$8425='Bin Analysis'!$B7851,'Data Transformation'!$G$425:$G$8425),D7866))</f>
        <v/>
      </c>
      <c r="F7866" t="str">
        <f t="shared" si="981"/>
        <v/>
      </c>
      <c r="G7866">
        <f>Weighting!$H$18</f>
        <v>0</v>
      </c>
      <c r="H7866">
        <f t="array" ref="H7866">FREQUENCY(IF('Data Transformation'!$B$4:$B$8425=B7851,'Data Transformation'!$G$4:$G$8425),'Bin Analysis'!$B7866)</f>
        <v>2073</v>
      </c>
      <c r="I7866">
        <f t="shared" si="982"/>
        <v>0</v>
      </c>
      <c r="J7866">
        <f t="shared" si="983"/>
        <v>0</v>
      </c>
      <c r="K7866">
        <f>J7866*Weighting!$W$18</f>
        <v>0</v>
      </c>
      <c r="M7866" s="14"/>
    </row>
    <row r="7867" spans="1:13" x14ac:dyDescent="0.25">
      <c r="A7867" s="32" t="str">
        <f>IF(Weighting!$P$19&gt;0,B7867,"")</f>
        <v/>
      </c>
      <c r="B7867">
        <f>Weighting!$C$19</f>
        <v>2.024</v>
      </c>
      <c r="C7867">
        <f>Weighting!$F$19</f>
        <v>0</v>
      </c>
      <c r="D7867" t="b">
        <f>IF(C7867=1,'Data Transformation'!$G$3+0.5*'Data Transformation'!$W$25,IF(C7868=1,D7868-'Data Transformation'!$W$25,FALSE))</f>
        <v>0</v>
      </c>
      <c r="E7867" t="str">
        <f t="array" ref="E7867">IF(ISLOGICAL(D7867),"",FREQUENCY(IF('Data Transformation'!$B$425:$B$8425='Bin Analysis'!$B7851,'Data Transformation'!$G$425:$G$8425),D7867))</f>
        <v/>
      </c>
      <c r="F7867" t="str">
        <f t="shared" si="981"/>
        <v/>
      </c>
      <c r="G7867">
        <f>Weighting!$H$19</f>
        <v>0</v>
      </c>
      <c r="H7867">
        <f t="array" ref="H7867">FREQUENCY(IF('Data Transformation'!$B$4:$B$8425=B7851,'Data Transformation'!$G$4:$G$8425),'Bin Analysis'!$B7867)</f>
        <v>2073</v>
      </c>
      <c r="I7867">
        <f t="shared" si="982"/>
        <v>0</v>
      </c>
      <c r="J7867">
        <f t="shared" si="983"/>
        <v>0</v>
      </c>
      <c r="K7867">
        <f>J7867*Weighting!$W$19</f>
        <v>0</v>
      </c>
      <c r="M7867" s="14"/>
    </row>
    <row r="7868" spans="1:13" x14ac:dyDescent="0.25">
      <c r="A7868" s="32" t="str">
        <f>IF(Weighting!$P$20&gt;0,B7868,"")</f>
        <v/>
      </c>
      <c r="B7868">
        <f>Weighting!$C$20</f>
        <v>2.1550000000000002</v>
      </c>
      <c r="C7868">
        <f>Weighting!$F$20</f>
        <v>0</v>
      </c>
      <c r="D7868" t="b">
        <f>IF(C7868=1,'Data Transformation'!$G$3+0.5*'Data Transformation'!$W$25,IF(C7869=1,D7869-'Data Transformation'!$W$25,FALSE))</f>
        <v>0</v>
      </c>
      <c r="E7868" t="str">
        <f t="array" ref="E7868">IF(ISLOGICAL(D7868),"",FREQUENCY(IF('Data Transformation'!$B$425:$B$8425='Bin Analysis'!$B7851,'Data Transformation'!$G$425:$G$8425),D7868))</f>
        <v/>
      </c>
      <c r="F7868" t="str">
        <f t="shared" si="981"/>
        <v/>
      </c>
      <c r="G7868">
        <f>Weighting!$H$20</f>
        <v>0</v>
      </c>
      <c r="H7868">
        <f t="array" ref="H7868">FREQUENCY(IF('Data Transformation'!$B$4:$B$8425=B7851,'Data Transformation'!$G$4:$G$8425),'Bin Analysis'!$B7868)</f>
        <v>2073</v>
      </c>
      <c r="I7868">
        <f t="shared" si="982"/>
        <v>0</v>
      </c>
      <c r="J7868">
        <f t="shared" si="983"/>
        <v>0</v>
      </c>
      <c r="K7868">
        <f>J7868*Weighting!$W$20</f>
        <v>0</v>
      </c>
      <c r="M7868" s="14"/>
    </row>
    <row r="7869" spans="1:13" x14ac:dyDescent="0.25">
      <c r="A7869" s="32" t="str">
        <f>IF(Weighting!$P$21&gt;0,B7869,"")</f>
        <v/>
      </c>
      <c r="B7869">
        <f>Weighting!$C$21</f>
        <v>2.2860000000000005</v>
      </c>
      <c r="C7869">
        <f>Weighting!$F$21</f>
        <v>0</v>
      </c>
      <c r="D7869" t="b">
        <f>IF(C7869=1,'Data Transformation'!$G$3+0.5*'Data Transformation'!$W$25,IF(C7870=1,D7870-'Data Transformation'!$W$25,FALSE))</f>
        <v>0</v>
      </c>
      <c r="E7869" t="str">
        <f t="array" ref="E7869">IF(ISLOGICAL(D7869),"",FREQUENCY(IF('Data Transformation'!$B$425:$B$8425='Bin Analysis'!$B7851,'Data Transformation'!$G$425:$G$8425),D7869))</f>
        <v/>
      </c>
      <c r="F7869" t="str">
        <f t="shared" si="981"/>
        <v/>
      </c>
      <c r="G7869">
        <f>Weighting!$H$21</f>
        <v>0</v>
      </c>
      <c r="H7869">
        <f t="array" ref="H7869">FREQUENCY(IF('Data Transformation'!$B$4:$B$8425=B7851,'Data Transformation'!$G$4:$G$8425),'Bin Analysis'!$B7869)</f>
        <v>2073</v>
      </c>
      <c r="I7869">
        <f t="shared" si="982"/>
        <v>0</v>
      </c>
      <c r="J7869">
        <f t="shared" si="983"/>
        <v>0</v>
      </c>
      <c r="K7869">
        <f>J7869*Weighting!$W$21</f>
        <v>0</v>
      </c>
      <c r="M7869" s="14"/>
    </row>
    <row r="7870" spans="1:13" x14ac:dyDescent="0.25">
      <c r="A7870" s="32" t="str">
        <f>IF(Weighting!$P$22&gt;0,B7870,"")</f>
        <v/>
      </c>
      <c r="B7870">
        <f>Weighting!$C$22</f>
        <v>2.4170000000000007</v>
      </c>
      <c r="C7870">
        <f>Weighting!$F$22</f>
        <v>0</v>
      </c>
      <c r="D7870" t="b">
        <f>IF(C7870=1,'Data Transformation'!$G$3+0.5*'Data Transformation'!$W$25,IF(C7871=1,D7871-'Data Transformation'!$W$25,FALSE))</f>
        <v>0</v>
      </c>
      <c r="E7870" t="str">
        <f t="array" ref="E7870">IF(ISLOGICAL(D7870),"",FREQUENCY(IF('Data Transformation'!$B$425:$B$8425='Bin Analysis'!$B7851,'Data Transformation'!$G$425:$G$8425),D7870))</f>
        <v/>
      </c>
      <c r="F7870" t="str">
        <f t="shared" si="981"/>
        <v/>
      </c>
      <c r="G7870">
        <f>Weighting!$H$22</f>
        <v>0</v>
      </c>
      <c r="H7870">
        <f t="array" ref="H7870">FREQUENCY(IF('Data Transformation'!$B$4:$B$8425=B7851,'Data Transformation'!$G$4:$G$8425),'Bin Analysis'!$B7870)</f>
        <v>2073</v>
      </c>
      <c r="I7870">
        <f t="shared" si="982"/>
        <v>0</v>
      </c>
      <c r="J7870">
        <f t="shared" si="983"/>
        <v>0</v>
      </c>
      <c r="K7870">
        <f>J7870*Weighting!$W$22</f>
        <v>0</v>
      </c>
      <c r="M7870" s="14"/>
    </row>
    <row r="7871" spans="1:13" x14ac:dyDescent="0.25">
      <c r="A7871" s="32" t="str">
        <f>IF(Weighting!$P$23&gt;0,B7871,"")</f>
        <v/>
      </c>
      <c r="B7871">
        <f>Weighting!$C$23</f>
        <v>2.5480000000000009</v>
      </c>
      <c r="C7871">
        <f>Weighting!$F$23</f>
        <v>0</v>
      </c>
      <c r="D7871" t="b">
        <f>IF(C7871=1,'Data Transformation'!$G$3+0.5*'Data Transformation'!$W$25,IF(C7872=1,D7872-'Data Transformation'!$W$25,FALSE))</f>
        <v>0</v>
      </c>
      <c r="E7871" t="str">
        <f t="array" ref="E7871">IF(ISLOGICAL(D7871),"",FREQUENCY(IF('Data Transformation'!$B$425:$B$8425='Bin Analysis'!$B7851,'Data Transformation'!$G$425:$G$8425),D7871))</f>
        <v/>
      </c>
      <c r="F7871" t="str">
        <f t="shared" si="981"/>
        <v/>
      </c>
      <c r="G7871">
        <f>Weighting!$H$23</f>
        <v>0</v>
      </c>
      <c r="H7871">
        <f t="array" ref="H7871">FREQUENCY(IF('Data Transformation'!$B$4:$B$8425=B7851,'Data Transformation'!$G$4:$G$8425),'Bin Analysis'!$B7871)</f>
        <v>2073</v>
      </c>
      <c r="I7871">
        <f t="shared" si="982"/>
        <v>0</v>
      </c>
      <c r="J7871">
        <f t="shared" si="983"/>
        <v>0</v>
      </c>
      <c r="K7871">
        <f>J7871*Weighting!$W$23</f>
        <v>0</v>
      </c>
      <c r="M7871" s="14"/>
    </row>
    <row r="7872" spans="1:13" x14ac:dyDescent="0.25">
      <c r="A7872" s="32" t="str">
        <f>IF(Weighting!$P$24&gt;0,B7872,"")</f>
        <v/>
      </c>
      <c r="B7872">
        <f>Weighting!$C$24</f>
        <v>2.6790000000000012</v>
      </c>
      <c r="C7872">
        <f>Weighting!$F$24</f>
        <v>0</v>
      </c>
      <c r="D7872" t="b">
        <f>IF(C7872=1,'Data Transformation'!$G$3+0.5*'Data Transformation'!$W$25,IF(C7873=1,D7873-'Data Transformation'!$W$25,FALSE))</f>
        <v>0</v>
      </c>
      <c r="E7872" t="str">
        <f t="array" ref="E7872">IF(ISLOGICAL(D7872),"",FREQUENCY(IF('Data Transformation'!$B$425:$B$8425='Bin Analysis'!$B7851,'Data Transformation'!$G$425:$G$8425),D7872))</f>
        <v/>
      </c>
      <c r="F7872" t="str">
        <f t="shared" si="981"/>
        <v/>
      </c>
      <c r="G7872">
        <f>Weighting!$H$24</f>
        <v>0</v>
      </c>
      <c r="H7872">
        <f t="array" ref="H7872">FREQUENCY(IF('Data Transformation'!$B$4:$B$8425=B7851,'Data Transformation'!$G$4:$G$8425),'Bin Analysis'!$B7872)</f>
        <v>2073</v>
      </c>
      <c r="I7872">
        <f t="shared" si="982"/>
        <v>0</v>
      </c>
      <c r="J7872">
        <f t="shared" si="983"/>
        <v>0</v>
      </c>
      <c r="K7872">
        <f>J7872*Weighting!$W$24</f>
        <v>0</v>
      </c>
      <c r="M7872" s="14"/>
    </row>
    <row r="7873" spans="1:25" x14ac:dyDescent="0.25">
      <c r="A7873" s="32" t="str">
        <f>IF(Weighting!$P$25&gt;0,B7873,"")</f>
        <v/>
      </c>
      <c r="B7873">
        <f>Weighting!$C$25</f>
        <v>2.8100000000000014</v>
      </c>
      <c r="C7873">
        <f>Weighting!$F$25</f>
        <v>0</v>
      </c>
      <c r="D7873" t="b">
        <f>IF(C7873=1,'Data Transformation'!$G$3+0.5*'Data Transformation'!$W$25,IF(C7874=1,D7874-'Data Transformation'!$W$25,FALSE))</f>
        <v>0</v>
      </c>
      <c r="E7873" t="str">
        <f t="array" ref="E7873">IF(ISLOGICAL(D7873),"",FREQUENCY(IF('Data Transformation'!$B$425:$B$8425='Bin Analysis'!$B7851,'Data Transformation'!$G$425:$G$8425),D7873))</f>
        <v/>
      </c>
      <c r="F7873" t="str">
        <f t="shared" si="981"/>
        <v/>
      </c>
      <c r="G7873">
        <f>Weighting!$H$25</f>
        <v>0</v>
      </c>
      <c r="H7873">
        <f t="array" ref="H7873">FREQUENCY(IF('Data Transformation'!$B$4:$B$8425=B7851,'Data Transformation'!$G$4:$G$8425),'Bin Analysis'!$B7873)</f>
        <v>2073</v>
      </c>
      <c r="I7873">
        <f t="shared" si="982"/>
        <v>0</v>
      </c>
      <c r="J7873">
        <f t="shared" si="983"/>
        <v>0</v>
      </c>
      <c r="K7873">
        <f>J7873*Weighting!$W$25</f>
        <v>0</v>
      </c>
      <c r="M7873" s="14"/>
    </row>
    <row r="7874" spans="1:25" x14ac:dyDescent="0.25">
      <c r="O7874"/>
      <c r="P7874"/>
      <c r="Q7874"/>
      <c r="R7874"/>
    </row>
    <row r="7875" spans="1:25" ht="23.25" x14ac:dyDescent="0.35">
      <c r="A7875" s="21" t="s">
        <v>0</v>
      </c>
      <c r="B7875" s="21" t="str">
        <f>IFERROR(VLOOKUP(C7875,'Data Transformation'!$L$6:$M$426,2,FALSE),"")</f>
        <v/>
      </c>
      <c r="C7875" s="21">
        <f>C7851+1</f>
        <v>328</v>
      </c>
      <c r="D7875" s="21"/>
      <c r="E7875" s="21"/>
      <c r="F7875" s="21"/>
      <c r="G7875" s="21"/>
      <c r="H7875" s="22"/>
      <c r="I7875" s="22"/>
      <c r="J7875" s="22"/>
      <c r="K7875" s="21"/>
      <c r="L7875" s="21" t="str">
        <f>B7875</f>
        <v/>
      </c>
      <c r="M7875" s="23" t="e">
        <f>INDEX('Data Transformation'!$O$4:$O$424,MATCH($B7875,'Data Transformation'!$M$4:$M$424,0),MATCH($M$2,'Data Transformation'!$O$3,0))</f>
        <v>#N/A</v>
      </c>
      <c r="N7875" s="27" t="e">
        <f>IF('Input and Summary Results'!$J$16="minimum",'Bin Analysis'!X7876/(M7875-1),'Bin Analysis'!Y7875/('Bin Analysis'!M7875-1))</f>
        <v>#N/A</v>
      </c>
      <c r="O7875" s="27" t="e">
        <f>IF(M7875=FALSE,NA(),(VLOOKUP(1,C7878:K7897,4,FALSE))/(M7875-1))</f>
        <v>#N/A</v>
      </c>
      <c r="P7875" s="27" t="e">
        <f>IF(M7875=FALSE,NA(),SUM(J7878:J7897)/Weighting!$S$5)</f>
        <v>#N/A</v>
      </c>
      <c r="Q7875" s="27" t="e">
        <f>IF(M7875=FALSE,NA(),SUM(K7878:K7897)/Weighting!$S$6)</f>
        <v>#N/A</v>
      </c>
      <c r="R7875" s="27" t="e">
        <f>IF(M7875=FALSE,NA(),(VLOOKUP(1,G7878:K7897,3,FALSE))/(M7875-1))</f>
        <v>#N/A</v>
      </c>
      <c r="S7875" s="22" t="e">
        <f>IF(M7875=FALSE,NA(),IF(SUM(J7878:J7897)=2,"yes","no"))</f>
        <v>#N/A</v>
      </c>
      <c r="X7875" s="2" cm="2">
        <f t="array" ref="X7875:X7876">FREQUENCY(IF('Data Transformation'!$B$425:$B$6424='Bin Analysis'!L7875,'Data Transformation'!$G$425:$G$6424),'Data Transformation'!$U$11)</f>
        <v>0</v>
      </c>
      <c r="Y7875" s="2" cm="2">
        <f t="array" ref="Y7875:Y7876">FREQUENCY(IF('Data Transformation'!$B$425:$B$6424='Bin Analysis'!L7875,'Data Transformation'!$G$425:$G$6424),'Data Transformation'!$U$12)</f>
        <v>0</v>
      </c>
    </row>
    <row r="7876" spans="1:25" x14ac:dyDescent="0.25">
      <c r="A7876" s="14" t="s">
        <v>66</v>
      </c>
      <c r="B7876" t="s">
        <v>47</v>
      </c>
      <c r="C7876" t="s">
        <v>5</v>
      </c>
      <c r="D7876" t="s">
        <v>99</v>
      </c>
      <c r="E7876" t="s">
        <v>100</v>
      </c>
      <c r="F7876" t="s">
        <v>101</v>
      </c>
      <c r="G7876" t="s">
        <v>69</v>
      </c>
      <c r="H7876" t="s">
        <v>31</v>
      </c>
      <c r="I7876" t="s">
        <v>32</v>
      </c>
      <c r="J7876" t="s">
        <v>46</v>
      </c>
      <c r="K7876" s="14" t="s">
        <v>45</v>
      </c>
      <c r="M7876" s="14"/>
      <c r="X7876" s="2">
        <v>0</v>
      </c>
      <c r="Y7876" s="2">
        <v>0</v>
      </c>
    </row>
    <row r="7877" spans="1:25" x14ac:dyDescent="0.25">
      <c r="A7877" s="32"/>
      <c r="D7877" t="b">
        <f>IF(C7877=1,'Data Transformation'!$G$3+0.5*'Data Transformation'!$W$25,IF(C7878=1,D7878-'Data Transformation'!$W$25,FALSE))</f>
        <v>0</v>
      </c>
      <c r="E7877" t="str">
        <f t="array" ref="E7877">IF(ISLOGICAL(D7877),"",FREQUENCY(IF('Data Transformation'!$B$425:$B$8425='Bin Analysis'!$B7875,'Data Transformation'!$G$425:$G$8425),D7877))</f>
        <v/>
      </c>
      <c r="F7877" t="str">
        <f>IF(ISLOGICAL(D7877),"",E7877-E7876)</f>
        <v/>
      </c>
      <c r="M7877" s="14"/>
    </row>
    <row r="7878" spans="1:25" x14ac:dyDescent="0.25">
      <c r="A7878" s="32">
        <f>IF(Weighting!$P$6&gt;0,B7878,"")</f>
        <v>0.32100000000000001</v>
      </c>
      <c r="B7878">
        <f>Weighting!$C$6</f>
        <v>0.32100000000000001</v>
      </c>
      <c r="C7878">
        <f>Weighting!$F$6</f>
        <v>0</v>
      </c>
      <c r="D7878" t="b">
        <f>IF(C7878=1,'Data Transformation'!$G$3+0.5*'Data Transformation'!$W$25,IF(C7879=1,D7879-'Data Transformation'!$W$25,FALSE))</f>
        <v>0</v>
      </c>
      <c r="E7878" t="str">
        <f t="array" ref="E7878">IF(ISLOGICAL(D7878),"",FREQUENCY(IF('Data Transformation'!$B$425:$B$8425='Bin Analysis'!$B7875,'Data Transformation'!$G$425:$G$8425),D7878))</f>
        <v/>
      </c>
      <c r="F7878" t="str">
        <f>IF(ISLOGICAL(D7878),"",E7878-E7877)</f>
        <v/>
      </c>
      <c r="G7878">
        <f>Weighting!$H$6</f>
        <v>1</v>
      </c>
      <c r="H7878">
        <f t="array" ref="H7878">FREQUENCY(IF('Data Transformation'!$B$4:$B$8425=B7875,'Data Transformation'!$G$4:$G$8425),'Bin Analysis'!$B7878)</f>
        <v>2073</v>
      </c>
      <c r="I7878">
        <f>H7878-H7877</f>
        <v>2073</v>
      </c>
      <c r="J7878">
        <f>IF(I7878=0,0,1)</f>
        <v>1</v>
      </c>
      <c r="K7878">
        <f>J7878*Weighting!$W$6</f>
        <v>1</v>
      </c>
      <c r="M7878" s="14"/>
    </row>
    <row r="7879" spans="1:25" x14ac:dyDescent="0.25">
      <c r="A7879" s="32">
        <f>IF(Weighting!$P$7&gt;0,B7879,"")</f>
        <v>0.45200000000000001</v>
      </c>
      <c r="B7879">
        <f>Weighting!$C$7</f>
        <v>0.45200000000000001</v>
      </c>
      <c r="C7879">
        <f>Weighting!$F$7</f>
        <v>0</v>
      </c>
      <c r="D7879" t="b">
        <f>IF(C7879=1,'Data Transformation'!$G$3+0.5*'Data Transformation'!$W$25,IF(C7880=1,D7880-'Data Transformation'!$W$25,FALSE))</f>
        <v>0</v>
      </c>
      <c r="E7879" t="str">
        <f t="array" ref="E7879">IF(ISLOGICAL(D7879),"",FREQUENCY(IF('Data Transformation'!$B$425:$B$8425='Bin Analysis'!$B7875,'Data Transformation'!$G$425:$G$8425),D7879))</f>
        <v/>
      </c>
      <c r="F7879" t="str">
        <f t="shared" ref="F7879:F7897" si="984">IF(ISLOGICAL(D7879),"",E7879-E7878)</f>
        <v/>
      </c>
      <c r="G7879">
        <f>Weighting!$H$7</f>
        <v>0</v>
      </c>
      <c r="H7879">
        <f t="array" ref="H7879">FREQUENCY(IF('Data Transformation'!$B$4:$B$8425=B7875,'Data Transformation'!$G$4:$G$8425),'Bin Analysis'!$B7879)</f>
        <v>2073</v>
      </c>
      <c r="I7879">
        <f t="shared" ref="I7879:I7897" si="985">H7879-H7878</f>
        <v>0</v>
      </c>
      <c r="J7879">
        <f>IF(I7879=0,0,1)</f>
        <v>0</v>
      </c>
      <c r="K7879">
        <f>J7879*Weighting!$W$7</f>
        <v>0</v>
      </c>
      <c r="M7879" s="14"/>
    </row>
    <row r="7880" spans="1:25" x14ac:dyDescent="0.25">
      <c r="A7880" s="32">
        <f>IF(Weighting!$P$8&gt;0,B7880,"")</f>
        <v>0.58299999999999996</v>
      </c>
      <c r="B7880">
        <f>Weighting!$C$8</f>
        <v>0.58299999999999996</v>
      </c>
      <c r="C7880">
        <f>Weighting!$F$8</f>
        <v>0</v>
      </c>
      <c r="D7880" t="b">
        <f>IF(C7880=1,'Data Transformation'!$G$3+0.5*'Data Transformation'!$W$25,IF(C7881=1,D7881-'Data Transformation'!$W$25,FALSE))</f>
        <v>0</v>
      </c>
      <c r="E7880" t="str">
        <f t="array" ref="E7880">IF(ISLOGICAL(D7880),"",FREQUENCY(IF('Data Transformation'!$B$425:$B$8425='Bin Analysis'!$B7875,'Data Transformation'!$G$425:$G$8425),D7880))</f>
        <v/>
      </c>
      <c r="F7880" t="str">
        <f t="shared" si="984"/>
        <v/>
      </c>
      <c r="G7880">
        <f>Weighting!$H$8</f>
        <v>0</v>
      </c>
      <c r="H7880">
        <f t="array" ref="H7880">FREQUENCY(IF('Data Transformation'!$B$4:$B$8425=B7875,'Data Transformation'!$G$4:$G$8425),'Bin Analysis'!$B7880)</f>
        <v>2073</v>
      </c>
      <c r="I7880">
        <f t="shared" si="985"/>
        <v>0</v>
      </c>
      <c r="J7880">
        <f t="shared" ref="J7880:J7897" si="986">IF(I7880=0,0,1)</f>
        <v>0</v>
      </c>
      <c r="K7880">
        <f>J7880*Weighting!$W$8</f>
        <v>0</v>
      </c>
      <c r="M7880" s="14"/>
    </row>
    <row r="7881" spans="1:25" x14ac:dyDescent="0.25">
      <c r="A7881" s="32">
        <f>IF(Weighting!$P$9&gt;0,B7881,"")</f>
        <v>0.71399999999999997</v>
      </c>
      <c r="B7881" s="50">
        <f>Weighting!$C$9</f>
        <v>0.71399999999999997</v>
      </c>
      <c r="C7881">
        <f>Weighting!$F$9</f>
        <v>0</v>
      </c>
      <c r="D7881" t="b">
        <f>IF(C7881=1,'Data Transformation'!$G$3+0.5*'Data Transformation'!$W$25,IF(C7882=1,D7882-'Data Transformation'!$W$25,FALSE))</f>
        <v>0</v>
      </c>
      <c r="E7881" t="str">
        <f t="array" ref="E7881">IF(ISLOGICAL(D7881),"",FREQUENCY(IF('Data Transformation'!$B$425:$B$8425='Bin Analysis'!$B7875,'Data Transformation'!$G$425:$G$8425),D7881))</f>
        <v/>
      </c>
      <c r="F7881" t="str">
        <f t="shared" si="984"/>
        <v/>
      </c>
      <c r="G7881">
        <f>Weighting!$H$9</f>
        <v>0</v>
      </c>
      <c r="H7881">
        <f t="array" ref="H7881">FREQUENCY(IF('Data Transformation'!$B$4:$B$8425=B7875,'Data Transformation'!$G$4:$G$8425),'Bin Analysis'!$B7881)</f>
        <v>2073</v>
      </c>
      <c r="I7881">
        <f t="shared" si="985"/>
        <v>0</v>
      </c>
      <c r="J7881">
        <f t="shared" si="986"/>
        <v>0</v>
      </c>
      <c r="K7881">
        <f>J7881*Weighting!$W$9</f>
        <v>0</v>
      </c>
      <c r="M7881" s="14"/>
    </row>
    <row r="7882" spans="1:25" x14ac:dyDescent="0.25">
      <c r="A7882" s="32">
        <f>IF(Weighting!$P$10&gt;0,B7882,"")</f>
        <v>0.84499999999999997</v>
      </c>
      <c r="B7882">
        <f>Weighting!$C$10</f>
        <v>0.84499999999999997</v>
      </c>
      <c r="C7882">
        <f>Weighting!$F$10</f>
        <v>0</v>
      </c>
      <c r="D7882" t="b">
        <f>IF(C7882=1,'Data Transformation'!$G$3+0.5*'Data Transformation'!$W$25,IF(C7883=1,D7883-'Data Transformation'!$W$25,FALSE))</f>
        <v>0</v>
      </c>
      <c r="E7882" t="str">
        <f t="array" ref="E7882">IF(ISLOGICAL(D7882),"",FREQUENCY(IF('Data Transformation'!$B$425:$B$8425='Bin Analysis'!$B7875,'Data Transformation'!$G$425:$G$8425),D7882))</f>
        <v/>
      </c>
      <c r="F7882" t="str">
        <f t="shared" si="984"/>
        <v/>
      </c>
      <c r="G7882">
        <f>Weighting!$H$10</f>
        <v>0</v>
      </c>
      <c r="H7882">
        <f t="array" ref="H7882">FREQUENCY(IF('Data Transformation'!$B$4:$B$8425=B7875,'Data Transformation'!$G$4:$G$8425),'Bin Analysis'!$B7882)</f>
        <v>2073</v>
      </c>
      <c r="I7882">
        <f t="shared" si="985"/>
        <v>0</v>
      </c>
      <c r="J7882">
        <f t="shared" si="986"/>
        <v>0</v>
      </c>
      <c r="K7882">
        <f>J7882*Weighting!$W$10</f>
        <v>0</v>
      </c>
      <c r="M7882" s="14"/>
    </row>
    <row r="7883" spans="1:25" x14ac:dyDescent="0.25">
      <c r="A7883" s="32">
        <f>IF(Weighting!$P$11&gt;0,B7883,"")</f>
        <v>0.97599999999999998</v>
      </c>
      <c r="B7883">
        <f>Weighting!$C$11</f>
        <v>0.97599999999999998</v>
      </c>
      <c r="C7883">
        <f>Weighting!$F$11</f>
        <v>0</v>
      </c>
      <c r="D7883">
        <f>IF(C7883=1,'Data Transformation'!$G$3+0.5*'Data Transformation'!$W$25,IF(C7884=1,D7884-'Data Transformation'!$W$25,FALSE))</f>
        <v>0.86899999999999999</v>
      </c>
      <c r="E7883">
        <f t="array" ref="E7883">IF(ISLOGICAL(D7883),"",FREQUENCY(IF('Data Transformation'!$B$425:$B$8425='Bin Analysis'!$B7875,'Data Transformation'!$G$425:$G$8425),D7883))</f>
        <v>2001</v>
      </c>
      <c r="F7883" t="e">
        <f t="shared" si="984"/>
        <v>#VALUE!</v>
      </c>
      <c r="G7883">
        <f>Weighting!$H$11</f>
        <v>0</v>
      </c>
      <c r="H7883">
        <f t="array" ref="H7883">FREQUENCY(IF('Data Transformation'!$B$4:$B$8425=B7875,'Data Transformation'!$G$4:$G$8425),'Bin Analysis'!$B7883)</f>
        <v>2073</v>
      </c>
      <c r="I7883">
        <f t="shared" si="985"/>
        <v>0</v>
      </c>
      <c r="J7883">
        <f t="shared" si="986"/>
        <v>0</v>
      </c>
      <c r="K7883">
        <f>J7883*Weighting!$W$11</f>
        <v>0</v>
      </c>
      <c r="M7883" s="14"/>
    </row>
    <row r="7884" spans="1:25" x14ac:dyDescent="0.25">
      <c r="A7884" s="32">
        <f>IF(Weighting!$P$12&gt;0,B7884,"")</f>
        <v>1.107</v>
      </c>
      <c r="B7884">
        <f>Weighting!$C$12</f>
        <v>1.107</v>
      </c>
      <c r="C7884">
        <f>Weighting!$F$12</f>
        <v>1</v>
      </c>
      <c r="D7884">
        <f>IF(C7884=1,'Data Transformation'!$G$3+0.5*'Data Transformation'!$W$25,IF(C7885=1,D7885-'Data Transformation'!$W$25,FALSE))</f>
        <v>1.131</v>
      </c>
      <c r="E7884">
        <f t="array" ref="E7884">IF(ISLOGICAL(D7884),"",FREQUENCY(IF('Data Transformation'!$B$425:$B$8425='Bin Analysis'!$B7875,'Data Transformation'!$G$425:$G$8425),D7884))</f>
        <v>2001</v>
      </c>
      <c r="F7884">
        <f t="shared" si="984"/>
        <v>0</v>
      </c>
      <c r="G7884">
        <f>Weighting!$H$12</f>
        <v>0</v>
      </c>
      <c r="H7884">
        <f t="array" ref="H7884">FREQUENCY(IF('Data Transformation'!$B$4:$B$8425=B7875,'Data Transformation'!$G$4:$G$8425),'Bin Analysis'!$B7884)</f>
        <v>2073</v>
      </c>
      <c r="I7884">
        <f t="shared" si="985"/>
        <v>0</v>
      </c>
      <c r="J7884">
        <f t="shared" si="986"/>
        <v>0</v>
      </c>
      <c r="K7884">
        <f>J7884*Weighting!$W$12</f>
        <v>0</v>
      </c>
      <c r="M7884" s="14"/>
    </row>
    <row r="7885" spans="1:25" x14ac:dyDescent="0.25">
      <c r="A7885" s="32">
        <f>IF(Weighting!$P$13&gt;0,B7885,"")</f>
        <v>1.238</v>
      </c>
      <c r="B7885">
        <f>Weighting!$C$13</f>
        <v>1.238</v>
      </c>
      <c r="C7885">
        <f>Weighting!$F$13</f>
        <v>0</v>
      </c>
      <c r="D7885" t="b">
        <f>IF(C7885=1,'Data Transformation'!$G$3+0.5*'Data Transformation'!$W$25,IF(C7886=1,D7886-'Data Transformation'!$W$25,FALSE))</f>
        <v>0</v>
      </c>
      <c r="E7885" t="str">
        <f t="array" ref="E7885">IF(ISLOGICAL(D7885),"",FREQUENCY(IF('Data Transformation'!$B$425:$B$8425='Bin Analysis'!$B7875,'Data Transformation'!$G$425:$G$8425),D7885))</f>
        <v/>
      </c>
      <c r="F7885" t="str">
        <f t="shared" si="984"/>
        <v/>
      </c>
      <c r="G7885">
        <f>Weighting!$H$13</f>
        <v>0</v>
      </c>
      <c r="H7885">
        <f t="array" ref="H7885">FREQUENCY(IF('Data Transformation'!$B$4:$B$8425=B7875,'Data Transformation'!$G$4:$G$8425),'Bin Analysis'!$B7885)</f>
        <v>2073</v>
      </c>
      <c r="I7885">
        <f t="shared" si="985"/>
        <v>0</v>
      </c>
      <c r="J7885">
        <f t="shared" si="986"/>
        <v>0</v>
      </c>
      <c r="K7885">
        <f>J7885*Weighting!$W$13</f>
        <v>0</v>
      </c>
      <c r="M7885" s="14"/>
    </row>
    <row r="7886" spans="1:25" x14ac:dyDescent="0.25">
      <c r="A7886" s="32">
        <f>IF(Weighting!$P$14&gt;0,B7886,"")</f>
        <v>1.369</v>
      </c>
      <c r="B7886">
        <f>Weighting!$C$14</f>
        <v>1.369</v>
      </c>
      <c r="C7886">
        <f>Weighting!$F$14</f>
        <v>0</v>
      </c>
      <c r="D7886" t="b">
        <f>IF(C7886=1,'Data Transformation'!$G$3+0.5*'Data Transformation'!$W$25,IF(C7887=1,D7887-'Data Transformation'!$W$25,FALSE))</f>
        <v>0</v>
      </c>
      <c r="E7886" t="str">
        <f t="array" ref="E7886">IF(ISLOGICAL(D7886),"",FREQUENCY(IF('Data Transformation'!$B$425:$B$8425='Bin Analysis'!$B7875,'Data Transformation'!$G$425:$G$8425),D7886))</f>
        <v/>
      </c>
      <c r="F7886" t="str">
        <f t="shared" si="984"/>
        <v/>
      </c>
      <c r="G7886">
        <f>Weighting!$H$14</f>
        <v>0</v>
      </c>
      <c r="H7886">
        <f t="array" ref="H7886">FREQUENCY(IF('Data Transformation'!$B$4:$B$8425=B7875,'Data Transformation'!$G$4:$G$8425),'Bin Analysis'!$B7886)</f>
        <v>2073</v>
      </c>
      <c r="I7886">
        <f t="shared" si="985"/>
        <v>0</v>
      </c>
      <c r="J7886">
        <f t="shared" si="986"/>
        <v>0</v>
      </c>
      <c r="K7886">
        <f>J7886*Weighting!$W$14</f>
        <v>0</v>
      </c>
      <c r="M7886" s="14"/>
    </row>
    <row r="7887" spans="1:25" x14ac:dyDescent="0.25">
      <c r="A7887" s="32">
        <f>IF(Weighting!$P$15&gt;0,B7887,"")</f>
        <v>1.5000009999999999</v>
      </c>
      <c r="B7887">
        <f>Weighting!$C$15</f>
        <v>1.5000009999999999</v>
      </c>
      <c r="C7887">
        <f>Weighting!$F$15</f>
        <v>0</v>
      </c>
      <c r="D7887" t="b">
        <f>IF(C7887=1,'Data Transformation'!$G$3+0.5*'Data Transformation'!$W$25,IF(C7888=1,D7888-'Data Transformation'!$W$25,FALSE))</f>
        <v>0</v>
      </c>
      <c r="E7887" t="str">
        <f t="array" ref="E7887">IF(ISLOGICAL(D7887),"",FREQUENCY(IF('Data Transformation'!$B$425:$B$8425='Bin Analysis'!$B7875,'Data Transformation'!$G$425:$G$8425),D7887))</f>
        <v/>
      </c>
      <c r="F7887" t="str">
        <f t="shared" si="984"/>
        <v/>
      </c>
      <c r="G7887">
        <f>Weighting!$H$15</f>
        <v>0</v>
      </c>
      <c r="H7887">
        <f t="array" ref="H7887">FREQUENCY(IF('Data Transformation'!$B$4:$B$8425=B7875,'Data Transformation'!$G$4:$G$8425),'Bin Analysis'!$B7887)</f>
        <v>2073</v>
      </c>
      <c r="I7887">
        <f t="shared" si="985"/>
        <v>0</v>
      </c>
      <c r="J7887">
        <f t="shared" si="986"/>
        <v>0</v>
      </c>
      <c r="K7887">
        <f>J7887*Weighting!$W$15</f>
        <v>0</v>
      </c>
      <c r="M7887" s="14"/>
    </row>
    <row r="7888" spans="1:25" x14ac:dyDescent="0.25">
      <c r="A7888" s="32" t="str">
        <f>IF(Weighting!$P$16&gt;0,B7888,"")</f>
        <v/>
      </c>
      <c r="B7888">
        <f>Weighting!$C$16</f>
        <v>1.631</v>
      </c>
      <c r="C7888">
        <f>Weighting!$F$16</f>
        <v>0</v>
      </c>
      <c r="D7888" t="b">
        <f>IF(C7888=1,'Data Transformation'!$G$3+0.5*'Data Transformation'!$W$25,IF(C7889=1,D7889-'Data Transformation'!$W$25,FALSE))</f>
        <v>0</v>
      </c>
      <c r="E7888" t="str">
        <f t="array" ref="E7888">IF(ISLOGICAL(D7888),"",FREQUENCY(IF('Data Transformation'!$B$425:$B$8425='Bin Analysis'!$B7875,'Data Transformation'!$G$425:$G$8425),D7888))</f>
        <v/>
      </c>
      <c r="F7888" t="str">
        <f t="shared" si="984"/>
        <v/>
      </c>
      <c r="G7888">
        <f>Weighting!$H$16</f>
        <v>0</v>
      </c>
      <c r="H7888">
        <f t="array" ref="H7888">FREQUENCY(IF('Data Transformation'!$B$4:$B$8425=B7875,'Data Transformation'!$G$4:$G$8425),'Bin Analysis'!$B7888)</f>
        <v>2073</v>
      </c>
      <c r="I7888">
        <f t="shared" si="985"/>
        <v>0</v>
      </c>
      <c r="J7888">
        <f t="shared" si="986"/>
        <v>0</v>
      </c>
      <c r="K7888">
        <f>J7888*Weighting!$W$16</f>
        <v>0</v>
      </c>
      <c r="M7888" s="14"/>
    </row>
    <row r="7889" spans="1:25" x14ac:dyDescent="0.25">
      <c r="A7889" s="32" t="str">
        <f>IF(Weighting!$P$17&gt;0,B7889,"")</f>
        <v/>
      </c>
      <c r="B7889">
        <f>Weighting!$C$17</f>
        <v>1.762</v>
      </c>
      <c r="C7889">
        <f>Weighting!$F$17</f>
        <v>0</v>
      </c>
      <c r="D7889" t="b">
        <f>IF(C7889=1,'Data Transformation'!$G$3+0.5*'Data Transformation'!$W$25,IF(C7890=1,D7890-'Data Transformation'!$W$25,FALSE))</f>
        <v>0</v>
      </c>
      <c r="E7889" t="str">
        <f t="array" ref="E7889">IF(ISLOGICAL(D7889),"",FREQUENCY(IF('Data Transformation'!$B$425:$B$8425='Bin Analysis'!$B7875,'Data Transformation'!$G$425:$G$8425),D7889))</f>
        <v/>
      </c>
      <c r="F7889" t="str">
        <f t="shared" si="984"/>
        <v/>
      </c>
      <c r="G7889">
        <f>Weighting!$H$17</f>
        <v>0</v>
      </c>
      <c r="H7889">
        <f t="array" ref="H7889">FREQUENCY(IF('Data Transformation'!$B$4:$B$8425=B7875,'Data Transformation'!$G$4:$G$8425),'Bin Analysis'!$B7889)</f>
        <v>2073</v>
      </c>
      <c r="I7889">
        <f t="shared" si="985"/>
        <v>0</v>
      </c>
      <c r="J7889">
        <f t="shared" si="986"/>
        <v>0</v>
      </c>
      <c r="K7889">
        <f>J7889*Weighting!$W$17</f>
        <v>0</v>
      </c>
      <c r="M7889" s="14"/>
    </row>
    <row r="7890" spans="1:25" x14ac:dyDescent="0.25">
      <c r="A7890" s="32" t="str">
        <f>IF(Weighting!$P$18&gt;0,B7890,"")</f>
        <v/>
      </c>
      <c r="B7890">
        <f>Weighting!$C$18</f>
        <v>1.893</v>
      </c>
      <c r="C7890">
        <f>Weighting!$F$18</f>
        <v>0</v>
      </c>
      <c r="D7890" t="b">
        <f>IF(C7890=1,'Data Transformation'!$G$3+0.5*'Data Transformation'!$W$25,IF(C7891=1,D7891-'Data Transformation'!$W$25,FALSE))</f>
        <v>0</v>
      </c>
      <c r="E7890" t="str">
        <f t="array" ref="E7890">IF(ISLOGICAL(D7890),"",FREQUENCY(IF('Data Transformation'!$B$425:$B$8425='Bin Analysis'!$B7875,'Data Transformation'!$G$425:$G$8425),D7890))</f>
        <v/>
      </c>
      <c r="F7890" t="str">
        <f t="shared" si="984"/>
        <v/>
      </c>
      <c r="G7890">
        <f>Weighting!$H$18</f>
        <v>0</v>
      </c>
      <c r="H7890">
        <f t="array" ref="H7890">FREQUENCY(IF('Data Transformation'!$B$4:$B$8425=B7875,'Data Transformation'!$G$4:$G$8425),'Bin Analysis'!$B7890)</f>
        <v>2073</v>
      </c>
      <c r="I7890">
        <f t="shared" si="985"/>
        <v>0</v>
      </c>
      <c r="J7890">
        <f t="shared" si="986"/>
        <v>0</v>
      </c>
      <c r="K7890">
        <f>J7890*Weighting!$W$18</f>
        <v>0</v>
      </c>
      <c r="M7890" s="14"/>
    </row>
    <row r="7891" spans="1:25" x14ac:dyDescent="0.25">
      <c r="A7891" s="32" t="str">
        <f>IF(Weighting!$P$19&gt;0,B7891,"")</f>
        <v/>
      </c>
      <c r="B7891">
        <f>Weighting!$C$19</f>
        <v>2.024</v>
      </c>
      <c r="C7891">
        <f>Weighting!$F$19</f>
        <v>0</v>
      </c>
      <c r="D7891" t="b">
        <f>IF(C7891=1,'Data Transformation'!$G$3+0.5*'Data Transformation'!$W$25,IF(C7892=1,D7892-'Data Transformation'!$W$25,FALSE))</f>
        <v>0</v>
      </c>
      <c r="E7891" t="str">
        <f t="array" ref="E7891">IF(ISLOGICAL(D7891),"",FREQUENCY(IF('Data Transformation'!$B$425:$B$8425='Bin Analysis'!$B7875,'Data Transformation'!$G$425:$G$8425),D7891))</f>
        <v/>
      </c>
      <c r="F7891" t="str">
        <f t="shared" si="984"/>
        <v/>
      </c>
      <c r="G7891">
        <f>Weighting!$H$19</f>
        <v>0</v>
      </c>
      <c r="H7891">
        <f t="array" ref="H7891">FREQUENCY(IF('Data Transformation'!$B$4:$B$8425=B7875,'Data Transformation'!$G$4:$G$8425),'Bin Analysis'!$B7891)</f>
        <v>2073</v>
      </c>
      <c r="I7891">
        <f t="shared" si="985"/>
        <v>0</v>
      </c>
      <c r="J7891">
        <f t="shared" si="986"/>
        <v>0</v>
      </c>
      <c r="K7891">
        <f>J7891*Weighting!$W$19</f>
        <v>0</v>
      </c>
      <c r="M7891" s="14"/>
    </row>
    <row r="7892" spans="1:25" x14ac:dyDescent="0.25">
      <c r="A7892" s="32" t="str">
        <f>IF(Weighting!$P$20&gt;0,B7892,"")</f>
        <v/>
      </c>
      <c r="B7892">
        <f>Weighting!$C$20</f>
        <v>2.1550000000000002</v>
      </c>
      <c r="C7892">
        <f>Weighting!$F$20</f>
        <v>0</v>
      </c>
      <c r="D7892" t="b">
        <f>IF(C7892=1,'Data Transformation'!$G$3+0.5*'Data Transformation'!$W$25,IF(C7893=1,D7893-'Data Transformation'!$W$25,FALSE))</f>
        <v>0</v>
      </c>
      <c r="E7892" t="str">
        <f t="array" ref="E7892">IF(ISLOGICAL(D7892),"",FREQUENCY(IF('Data Transformation'!$B$425:$B$8425='Bin Analysis'!$B7875,'Data Transformation'!$G$425:$G$8425),D7892))</f>
        <v/>
      </c>
      <c r="F7892" t="str">
        <f t="shared" si="984"/>
        <v/>
      </c>
      <c r="G7892">
        <f>Weighting!$H$20</f>
        <v>0</v>
      </c>
      <c r="H7892">
        <f t="array" ref="H7892">FREQUENCY(IF('Data Transformation'!$B$4:$B$8425=B7875,'Data Transformation'!$G$4:$G$8425),'Bin Analysis'!$B7892)</f>
        <v>2073</v>
      </c>
      <c r="I7892">
        <f t="shared" si="985"/>
        <v>0</v>
      </c>
      <c r="J7892">
        <f t="shared" si="986"/>
        <v>0</v>
      </c>
      <c r="K7892">
        <f>J7892*Weighting!$W$20</f>
        <v>0</v>
      </c>
      <c r="M7892" s="14"/>
    </row>
    <row r="7893" spans="1:25" x14ac:dyDescent="0.25">
      <c r="A7893" s="32" t="str">
        <f>IF(Weighting!$P$21&gt;0,B7893,"")</f>
        <v/>
      </c>
      <c r="B7893">
        <f>Weighting!$C$21</f>
        <v>2.2860000000000005</v>
      </c>
      <c r="C7893">
        <f>Weighting!$F$21</f>
        <v>0</v>
      </c>
      <c r="D7893" t="b">
        <f>IF(C7893=1,'Data Transformation'!$G$3+0.5*'Data Transformation'!$W$25,IF(C7894=1,D7894-'Data Transformation'!$W$25,FALSE))</f>
        <v>0</v>
      </c>
      <c r="E7893" t="str">
        <f t="array" ref="E7893">IF(ISLOGICAL(D7893),"",FREQUENCY(IF('Data Transformation'!$B$425:$B$8425='Bin Analysis'!$B7875,'Data Transformation'!$G$425:$G$8425),D7893))</f>
        <v/>
      </c>
      <c r="F7893" t="str">
        <f t="shared" si="984"/>
        <v/>
      </c>
      <c r="G7893">
        <f>Weighting!$H$21</f>
        <v>0</v>
      </c>
      <c r="H7893">
        <f t="array" ref="H7893">FREQUENCY(IF('Data Transformation'!$B$4:$B$8425=B7875,'Data Transformation'!$G$4:$G$8425),'Bin Analysis'!$B7893)</f>
        <v>2073</v>
      </c>
      <c r="I7893">
        <f t="shared" si="985"/>
        <v>0</v>
      </c>
      <c r="J7893">
        <f t="shared" si="986"/>
        <v>0</v>
      </c>
      <c r="K7893">
        <f>J7893*Weighting!$W$21</f>
        <v>0</v>
      </c>
      <c r="M7893" s="14"/>
    </row>
    <row r="7894" spans="1:25" x14ac:dyDescent="0.25">
      <c r="A7894" s="32" t="str">
        <f>IF(Weighting!$P$22&gt;0,B7894,"")</f>
        <v/>
      </c>
      <c r="B7894">
        <f>Weighting!$C$22</f>
        <v>2.4170000000000007</v>
      </c>
      <c r="C7894">
        <f>Weighting!$F$22</f>
        <v>0</v>
      </c>
      <c r="D7894" t="b">
        <f>IF(C7894=1,'Data Transformation'!$G$3+0.5*'Data Transformation'!$W$25,IF(C7895=1,D7895-'Data Transformation'!$W$25,FALSE))</f>
        <v>0</v>
      </c>
      <c r="E7894" t="str">
        <f t="array" ref="E7894">IF(ISLOGICAL(D7894),"",FREQUENCY(IF('Data Transformation'!$B$425:$B$8425='Bin Analysis'!$B7875,'Data Transformation'!$G$425:$G$8425),D7894))</f>
        <v/>
      </c>
      <c r="F7894" t="str">
        <f t="shared" si="984"/>
        <v/>
      </c>
      <c r="G7894">
        <f>Weighting!$H$22</f>
        <v>0</v>
      </c>
      <c r="H7894">
        <f t="array" ref="H7894">FREQUENCY(IF('Data Transformation'!$B$4:$B$8425=B7875,'Data Transformation'!$G$4:$G$8425),'Bin Analysis'!$B7894)</f>
        <v>2073</v>
      </c>
      <c r="I7894">
        <f t="shared" si="985"/>
        <v>0</v>
      </c>
      <c r="J7894">
        <f t="shared" si="986"/>
        <v>0</v>
      </c>
      <c r="K7894">
        <f>J7894*Weighting!$W$22</f>
        <v>0</v>
      </c>
      <c r="M7894" s="14"/>
    </row>
    <row r="7895" spans="1:25" x14ac:dyDescent="0.25">
      <c r="A7895" s="32" t="str">
        <f>IF(Weighting!$P$23&gt;0,B7895,"")</f>
        <v/>
      </c>
      <c r="B7895">
        <f>Weighting!$C$23</f>
        <v>2.5480000000000009</v>
      </c>
      <c r="C7895">
        <f>Weighting!$F$23</f>
        <v>0</v>
      </c>
      <c r="D7895" t="b">
        <f>IF(C7895=1,'Data Transformation'!$G$3+0.5*'Data Transformation'!$W$25,IF(C7896=1,D7896-'Data Transformation'!$W$25,FALSE))</f>
        <v>0</v>
      </c>
      <c r="E7895" t="str">
        <f t="array" ref="E7895">IF(ISLOGICAL(D7895),"",FREQUENCY(IF('Data Transformation'!$B$425:$B$8425='Bin Analysis'!$B7875,'Data Transformation'!$G$425:$G$8425),D7895))</f>
        <v/>
      </c>
      <c r="F7895" t="str">
        <f t="shared" si="984"/>
        <v/>
      </c>
      <c r="G7895">
        <f>Weighting!$H$23</f>
        <v>0</v>
      </c>
      <c r="H7895">
        <f t="array" ref="H7895">FREQUENCY(IF('Data Transformation'!$B$4:$B$8425=B7875,'Data Transformation'!$G$4:$G$8425),'Bin Analysis'!$B7895)</f>
        <v>2073</v>
      </c>
      <c r="I7895">
        <f t="shared" si="985"/>
        <v>0</v>
      </c>
      <c r="J7895">
        <f t="shared" si="986"/>
        <v>0</v>
      </c>
      <c r="K7895">
        <f>J7895*Weighting!$W$23</f>
        <v>0</v>
      </c>
      <c r="M7895" s="14"/>
    </row>
    <row r="7896" spans="1:25" x14ac:dyDescent="0.25">
      <c r="A7896" s="32" t="str">
        <f>IF(Weighting!$P$24&gt;0,B7896,"")</f>
        <v/>
      </c>
      <c r="B7896">
        <f>Weighting!$C$24</f>
        <v>2.6790000000000012</v>
      </c>
      <c r="C7896">
        <f>Weighting!$F$24</f>
        <v>0</v>
      </c>
      <c r="D7896" t="b">
        <f>IF(C7896=1,'Data Transformation'!$G$3+0.5*'Data Transformation'!$W$25,IF(C7897=1,D7897-'Data Transformation'!$W$25,FALSE))</f>
        <v>0</v>
      </c>
      <c r="E7896" t="str">
        <f t="array" ref="E7896">IF(ISLOGICAL(D7896),"",FREQUENCY(IF('Data Transformation'!$B$425:$B$8425='Bin Analysis'!$B7875,'Data Transformation'!$G$425:$G$8425),D7896))</f>
        <v/>
      </c>
      <c r="F7896" t="str">
        <f t="shared" si="984"/>
        <v/>
      </c>
      <c r="G7896">
        <f>Weighting!$H$24</f>
        <v>0</v>
      </c>
      <c r="H7896">
        <f t="array" ref="H7896">FREQUENCY(IF('Data Transformation'!$B$4:$B$8425=B7875,'Data Transformation'!$G$4:$G$8425),'Bin Analysis'!$B7896)</f>
        <v>2073</v>
      </c>
      <c r="I7896">
        <f t="shared" si="985"/>
        <v>0</v>
      </c>
      <c r="J7896">
        <f t="shared" si="986"/>
        <v>0</v>
      </c>
      <c r="K7896">
        <f>J7896*Weighting!$W$24</f>
        <v>0</v>
      </c>
      <c r="M7896" s="14"/>
    </row>
    <row r="7897" spans="1:25" x14ac:dyDescent="0.25">
      <c r="A7897" s="32" t="str">
        <f>IF(Weighting!$P$25&gt;0,B7897,"")</f>
        <v/>
      </c>
      <c r="B7897">
        <f>Weighting!$C$25</f>
        <v>2.8100000000000014</v>
      </c>
      <c r="C7897">
        <f>Weighting!$F$25</f>
        <v>0</v>
      </c>
      <c r="D7897" t="b">
        <f>IF(C7897=1,'Data Transformation'!$G$3+0.5*'Data Transformation'!$W$25,IF(C7898=1,D7898-'Data Transformation'!$W$25,FALSE))</f>
        <v>0</v>
      </c>
      <c r="E7897" t="str">
        <f t="array" ref="E7897">IF(ISLOGICAL(D7897),"",FREQUENCY(IF('Data Transformation'!$B$425:$B$8425='Bin Analysis'!$B7875,'Data Transformation'!$G$425:$G$8425),D7897))</f>
        <v/>
      </c>
      <c r="F7897" t="str">
        <f t="shared" si="984"/>
        <v/>
      </c>
      <c r="G7897">
        <f>Weighting!$H$25</f>
        <v>0</v>
      </c>
      <c r="H7897">
        <f t="array" ref="H7897">FREQUENCY(IF('Data Transformation'!$B$4:$B$8425=B7875,'Data Transformation'!$G$4:$G$8425),'Bin Analysis'!$B7897)</f>
        <v>2073</v>
      </c>
      <c r="I7897">
        <f t="shared" si="985"/>
        <v>0</v>
      </c>
      <c r="J7897">
        <f t="shared" si="986"/>
        <v>0</v>
      </c>
      <c r="K7897">
        <f>J7897*Weighting!$W$25</f>
        <v>0</v>
      </c>
      <c r="M7897" s="14"/>
    </row>
    <row r="7898" spans="1:25" x14ac:dyDescent="0.25">
      <c r="O7898"/>
      <c r="P7898"/>
      <c r="Q7898"/>
      <c r="R7898"/>
    </row>
    <row r="7899" spans="1:25" ht="23.25" x14ac:dyDescent="0.35">
      <c r="A7899" s="21" t="s">
        <v>0</v>
      </c>
      <c r="B7899" s="21" t="str">
        <f>IFERROR(VLOOKUP(C7899,'Data Transformation'!$L$6:$M$426,2,FALSE),"")</f>
        <v/>
      </c>
      <c r="C7899" s="21">
        <f>C7875+1</f>
        <v>329</v>
      </c>
      <c r="D7899" s="21"/>
      <c r="E7899" s="21"/>
      <c r="F7899" s="21"/>
      <c r="G7899" s="21"/>
      <c r="H7899" s="22"/>
      <c r="I7899" s="22"/>
      <c r="J7899" s="22"/>
      <c r="K7899" s="21"/>
      <c r="L7899" s="21" t="str">
        <f>B7899</f>
        <v/>
      </c>
      <c r="M7899" s="23" t="e">
        <f>INDEX('Data Transformation'!$O$4:$O$424,MATCH($B7899,'Data Transformation'!$M$4:$M$424,0),MATCH($M$2,'Data Transformation'!$O$3,0))</f>
        <v>#N/A</v>
      </c>
      <c r="N7899" s="27" t="e">
        <f>IF('Input and Summary Results'!$J$16="minimum",'Bin Analysis'!X7900/(M7899-1),'Bin Analysis'!Y7899/('Bin Analysis'!M7899-1))</f>
        <v>#N/A</v>
      </c>
      <c r="O7899" s="27" t="e">
        <f>IF(M7899=FALSE,NA(),(VLOOKUP(1,C7902:K7921,4,FALSE))/(M7899-1))</f>
        <v>#N/A</v>
      </c>
      <c r="P7899" s="27" t="e">
        <f>IF(M7899=FALSE,NA(),SUM(J7902:J7921)/Weighting!$S$5)</f>
        <v>#N/A</v>
      </c>
      <c r="Q7899" s="27" t="e">
        <f>IF(M7899=FALSE,NA(),SUM(K7902:K7921)/Weighting!$S$6)</f>
        <v>#N/A</v>
      </c>
      <c r="R7899" s="27" t="e">
        <f>IF(M7899=FALSE,NA(),(VLOOKUP(1,G7902:K7921,3,FALSE))/(M7899-1))</f>
        <v>#N/A</v>
      </c>
      <c r="S7899" s="22" t="e">
        <f>IF(M7899=FALSE,NA(),IF(SUM(J7902:J7921)=2,"yes","no"))</f>
        <v>#N/A</v>
      </c>
      <c r="X7899" s="2" cm="2">
        <f t="array" ref="X7899:X7900">FREQUENCY(IF('Data Transformation'!$B$425:$B$6424='Bin Analysis'!L7899,'Data Transformation'!$G$425:$G$6424),'Data Transformation'!$U$11)</f>
        <v>0</v>
      </c>
      <c r="Y7899" s="2" cm="2">
        <f t="array" ref="Y7899:Y7900">FREQUENCY(IF('Data Transformation'!$B$425:$B$6424='Bin Analysis'!L7899,'Data Transformation'!$G$425:$G$6424),'Data Transformation'!$U$12)</f>
        <v>0</v>
      </c>
    </row>
    <row r="7900" spans="1:25" x14ac:dyDescent="0.25">
      <c r="A7900" s="14" t="s">
        <v>66</v>
      </c>
      <c r="B7900" t="s">
        <v>47</v>
      </c>
      <c r="C7900" t="s">
        <v>5</v>
      </c>
      <c r="D7900" t="s">
        <v>99</v>
      </c>
      <c r="E7900" t="s">
        <v>100</v>
      </c>
      <c r="F7900" t="s">
        <v>101</v>
      </c>
      <c r="G7900" t="s">
        <v>69</v>
      </c>
      <c r="H7900" t="s">
        <v>31</v>
      </c>
      <c r="I7900" t="s">
        <v>32</v>
      </c>
      <c r="J7900" t="s">
        <v>46</v>
      </c>
      <c r="K7900" s="14" t="s">
        <v>45</v>
      </c>
      <c r="M7900" s="14"/>
      <c r="X7900" s="2">
        <v>0</v>
      </c>
      <c r="Y7900" s="2">
        <v>0</v>
      </c>
    </row>
    <row r="7901" spans="1:25" x14ac:dyDescent="0.25">
      <c r="A7901" s="32"/>
      <c r="D7901" t="b">
        <f>IF(C7901=1,'Data Transformation'!$G$3+0.5*'Data Transformation'!$W$25,IF(C7902=1,D7902-'Data Transformation'!$W$25,FALSE))</f>
        <v>0</v>
      </c>
      <c r="E7901" t="str">
        <f t="array" ref="E7901">IF(ISLOGICAL(D7901),"",FREQUENCY(IF('Data Transformation'!$B$425:$B$8425='Bin Analysis'!$B7899,'Data Transformation'!$G$425:$G$8425),D7901))</f>
        <v/>
      </c>
      <c r="F7901" t="str">
        <f>IF(ISLOGICAL(D7901),"",E7901-E7900)</f>
        <v/>
      </c>
      <c r="M7901" s="14"/>
    </row>
    <row r="7902" spans="1:25" x14ac:dyDescent="0.25">
      <c r="A7902" s="32">
        <f>IF(Weighting!$P$6&gt;0,B7902,"")</f>
        <v>0.32100000000000001</v>
      </c>
      <c r="B7902">
        <f>Weighting!$C$6</f>
        <v>0.32100000000000001</v>
      </c>
      <c r="C7902">
        <f>Weighting!$F$6</f>
        <v>0</v>
      </c>
      <c r="D7902" t="b">
        <f>IF(C7902=1,'Data Transformation'!$G$3+0.5*'Data Transformation'!$W$25,IF(C7903=1,D7903-'Data Transformation'!$W$25,FALSE))</f>
        <v>0</v>
      </c>
      <c r="E7902" t="str">
        <f t="array" ref="E7902">IF(ISLOGICAL(D7902),"",FREQUENCY(IF('Data Transformation'!$B$425:$B$8425='Bin Analysis'!$B7899,'Data Transformation'!$G$425:$G$8425),D7902))</f>
        <v/>
      </c>
      <c r="F7902" t="str">
        <f>IF(ISLOGICAL(D7902),"",E7902-E7901)</f>
        <v/>
      </c>
      <c r="G7902">
        <f>Weighting!$H$6</f>
        <v>1</v>
      </c>
      <c r="H7902">
        <f t="array" ref="H7902">FREQUENCY(IF('Data Transformation'!$B$4:$B$8425=B7899,'Data Transformation'!$G$4:$G$8425),'Bin Analysis'!$B7902)</f>
        <v>2073</v>
      </c>
      <c r="I7902">
        <f>H7902-H7901</f>
        <v>2073</v>
      </c>
      <c r="J7902">
        <f>IF(I7902=0,0,1)</f>
        <v>1</v>
      </c>
      <c r="K7902">
        <f>J7902*Weighting!$W$6</f>
        <v>1</v>
      </c>
      <c r="M7902" s="14"/>
    </row>
    <row r="7903" spans="1:25" x14ac:dyDescent="0.25">
      <c r="A7903" s="32">
        <f>IF(Weighting!$P$7&gt;0,B7903,"")</f>
        <v>0.45200000000000001</v>
      </c>
      <c r="B7903">
        <f>Weighting!$C$7</f>
        <v>0.45200000000000001</v>
      </c>
      <c r="C7903">
        <f>Weighting!$F$7</f>
        <v>0</v>
      </c>
      <c r="D7903" t="b">
        <f>IF(C7903=1,'Data Transformation'!$G$3+0.5*'Data Transformation'!$W$25,IF(C7904=1,D7904-'Data Transformation'!$W$25,FALSE))</f>
        <v>0</v>
      </c>
      <c r="E7903" t="str">
        <f t="array" ref="E7903">IF(ISLOGICAL(D7903),"",FREQUENCY(IF('Data Transformation'!$B$425:$B$8425='Bin Analysis'!$B7899,'Data Transformation'!$G$425:$G$8425),D7903))</f>
        <v/>
      </c>
      <c r="F7903" t="str">
        <f t="shared" ref="F7903:F7921" si="987">IF(ISLOGICAL(D7903),"",E7903-E7902)</f>
        <v/>
      </c>
      <c r="G7903">
        <f>Weighting!$H$7</f>
        <v>0</v>
      </c>
      <c r="H7903">
        <f t="array" ref="H7903">FREQUENCY(IF('Data Transformation'!$B$4:$B$8425=B7899,'Data Transformation'!$G$4:$G$8425),'Bin Analysis'!$B7903)</f>
        <v>2073</v>
      </c>
      <c r="I7903">
        <f t="shared" ref="I7903:I7921" si="988">H7903-H7902</f>
        <v>0</v>
      </c>
      <c r="J7903">
        <f>IF(I7903=0,0,1)</f>
        <v>0</v>
      </c>
      <c r="K7903">
        <f>J7903*Weighting!$W$7</f>
        <v>0</v>
      </c>
      <c r="M7903" s="14"/>
    </row>
    <row r="7904" spans="1:25" x14ac:dyDescent="0.25">
      <c r="A7904" s="32">
        <f>IF(Weighting!$P$8&gt;0,B7904,"")</f>
        <v>0.58299999999999996</v>
      </c>
      <c r="B7904">
        <f>Weighting!$C$8</f>
        <v>0.58299999999999996</v>
      </c>
      <c r="C7904">
        <f>Weighting!$F$8</f>
        <v>0</v>
      </c>
      <c r="D7904" t="b">
        <f>IF(C7904=1,'Data Transformation'!$G$3+0.5*'Data Transformation'!$W$25,IF(C7905=1,D7905-'Data Transformation'!$W$25,FALSE))</f>
        <v>0</v>
      </c>
      <c r="E7904" t="str">
        <f t="array" ref="E7904">IF(ISLOGICAL(D7904),"",FREQUENCY(IF('Data Transformation'!$B$425:$B$8425='Bin Analysis'!$B7899,'Data Transformation'!$G$425:$G$8425),D7904))</f>
        <v/>
      </c>
      <c r="F7904" t="str">
        <f t="shared" si="987"/>
        <v/>
      </c>
      <c r="G7904">
        <f>Weighting!$H$8</f>
        <v>0</v>
      </c>
      <c r="H7904">
        <f t="array" ref="H7904">FREQUENCY(IF('Data Transformation'!$B$4:$B$8425=B7899,'Data Transformation'!$G$4:$G$8425),'Bin Analysis'!$B7904)</f>
        <v>2073</v>
      </c>
      <c r="I7904">
        <f t="shared" si="988"/>
        <v>0</v>
      </c>
      <c r="J7904">
        <f t="shared" ref="J7904:J7921" si="989">IF(I7904=0,0,1)</f>
        <v>0</v>
      </c>
      <c r="K7904">
        <f>J7904*Weighting!$W$8</f>
        <v>0</v>
      </c>
      <c r="M7904" s="14"/>
    </row>
    <row r="7905" spans="1:13" x14ac:dyDescent="0.25">
      <c r="A7905" s="32">
        <f>IF(Weighting!$P$9&gt;0,B7905,"")</f>
        <v>0.71399999999999997</v>
      </c>
      <c r="B7905" s="50">
        <f>Weighting!$C$9</f>
        <v>0.71399999999999997</v>
      </c>
      <c r="C7905">
        <f>Weighting!$F$9</f>
        <v>0</v>
      </c>
      <c r="D7905" t="b">
        <f>IF(C7905=1,'Data Transformation'!$G$3+0.5*'Data Transformation'!$W$25,IF(C7906=1,D7906-'Data Transformation'!$W$25,FALSE))</f>
        <v>0</v>
      </c>
      <c r="E7905" t="str">
        <f t="array" ref="E7905">IF(ISLOGICAL(D7905),"",FREQUENCY(IF('Data Transformation'!$B$425:$B$8425='Bin Analysis'!$B7899,'Data Transformation'!$G$425:$G$8425),D7905))</f>
        <v/>
      </c>
      <c r="F7905" t="str">
        <f t="shared" si="987"/>
        <v/>
      </c>
      <c r="G7905">
        <f>Weighting!$H$9</f>
        <v>0</v>
      </c>
      <c r="H7905">
        <f t="array" ref="H7905">FREQUENCY(IF('Data Transformation'!$B$4:$B$8425=B7899,'Data Transformation'!$G$4:$G$8425),'Bin Analysis'!$B7905)</f>
        <v>2073</v>
      </c>
      <c r="I7905">
        <f t="shared" si="988"/>
        <v>0</v>
      </c>
      <c r="J7905">
        <f t="shared" si="989"/>
        <v>0</v>
      </c>
      <c r="K7905">
        <f>J7905*Weighting!$W$9</f>
        <v>0</v>
      </c>
      <c r="M7905" s="14"/>
    </row>
    <row r="7906" spans="1:13" x14ac:dyDescent="0.25">
      <c r="A7906" s="32">
        <f>IF(Weighting!$P$10&gt;0,B7906,"")</f>
        <v>0.84499999999999997</v>
      </c>
      <c r="B7906">
        <f>Weighting!$C$10</f>
        <v>0.84499999999999997</v>
      </c>
      <c r="C7906">
        <f>Weighting!$F$10</f>
        <v>0</v>
      </c>
      <c r="D7906" t="b">
        <f>IF(C7906=1,'Data Transformation'!$G$3+0.5*'Data Transformation'!$W$25,IF(C7907=1,D7907-'Data Transformation'!$W$25,FALSE))</f>
        <v>0</v>
      </c>
      <c r="E7906" t="str">
        <f t="array" ref="E7906">IF(ISLOGICAL(D7906),"",FREQUENCY(IF('Data Transformation'!$B$425:$B$8425='Bin Analysis'!$B7899,'Data Transformation'!$G$425:$G$8425),D7906))</f>
        <v/>
      </c>
      <c r="F7906" t="str">
        <f t="shared" si="987"/>
        <v/>
      </c>
      <c r="G7906">
        <f>Weighting!$H$10</f>
        <v>0</v>
      </c>
      <c r="H7906">
        <f t="array" ref="H7906">FREQUENCY(IF('Data Transformation'!$B$4:$B$8425=B7899,'Data Transformation'!$G$4:$G$8425),'Bin Analysis'!$B7906)</f>
        <v>2073</v>
      </c>
      <c r="I7906">
        <f t="shared" si="988"/>
        <v>0</v>
      </c>
      <c r="J7906">
        <f t="shared" si="989"/>
        <v>0</v>
      </c>
      <c r="K7906">
        <f>J7906*Weighting!$W$10</f>
        <v>0</v>
      </c>
      <c r="M7906" s="14"/>
    </row>
    <row r="7907" spans="1:13" x14ac:dyDescent="0.25">
      <c r="A7907" s="32">
        <f>IF(Weighting!$P$11&gt;0,B7907,"")</f>
        <v>0.97599999999999998</v>
      </c>
      <c r="B7907">
        <f>Weighting!$C$11</f>
        <v>0.97599999999999998</v>
      </c>
      <c r="C7907">
        <f>Weighting!$F$11</f>
        <v>0</v>
      </c>
      <c r="D7907">
        <f>IF(C7907=1,'Data Transformation'!$G$3+0.5*'Data Transformation'!$W$25,IF(C7908=1,D7908-'Data Transformation'!$W$25,FALSE))</f>
        <v>0.86899999999999999</v>
      </c>
      <c r="E7907">
        <f t="array" ref="E7907">IF(ISLOGICAL(D7907),"",FREQUENCY(IF('Data Transformation'!$B$425:$B$8425='Bin Analysis'!$B7899,'Data Transformation'!$G$425:$G$8425),D7907))</f>
        <v>2001</v>
      </c>
      <c r="F7907" t="e">
        <f t="shared" si="987"/>
        <v>#VALUE!</v>
      </c>
      <c r="G7907">
        <f>Weighting!$H$11</f>
        <v>0</v>
      </c>
      <c r="H7907">
        <f t="array" ref="H7907">FREQUENCY(IF('Data Transformation'!$B$4:$B$8425=B7899,'Data Transformation'!$G$4:$G$8425),'Bin Analysis'!$B7907)</f>
        <v>2073</v>
      </c>
      <c r="I7907">
        <f t="shared" si="988"/>
        <v>0</v>
      </c>
      <c r="J7907">
        <f t="shared" si="989"/>
        <v>0</v>
      </c>
      <c r="K7907">
        <f>J7907*Weighting!$W$11</f>
        <v>0</v>
      </c>
      <c r="M7907" s="14"/>
    </row>
    <row r="7908" spans="1:13" x14ac:dyDescent="0.25">
      <c r="A7908" s="32">
        <f>IF(Weighting!$P$12&gt;0,B7908,"")</f>
        <v>1.107</v>
      </c>
      <c r="B7908">
        <f>Weighting!$C$12</f>
        <v>1.107</v>
      </c>
      <c r="C7908">
        <f>Weighting!$F$12</f>
        <v>1</v>
      </c>
      <c r="D7908">
        <f>IF(C7908=1,'Data Transformation'!$G$3+0.5*'Data Transformation'!$W$25,IF(C7909=1,D7909-'Data Transformation'!$W$25,FALSE))</f>
        <v>1.131</v>
      </c>
      <c r="E7908">
        <f t="array" ref="E7908">IF(ISLOGICAL(D7908),"",FREQUENCY(IF('Data Transformation'!$B$425:$B$8425='Bin Analysis'!$B7899,'Data Transformation'!$G$425:$G$8425),D7908))</f>
        <v>2001</v>
      </c>
      <c r="F7908">
        <f t="shared" si="987"/>
        <v>0</v>
      </c>
      <c r="G7908">
        <f>Weighting!$H$12</f>
        <v>0</v>
      </c>
      <c r="H7908">
        <f t="array" ref="H7908">FREQUENCY(IF('Data Transformation'!$B$4:$B$8425=B7899,'Data Transformation'!$G$4:$G$8425),'Bin Analysis'!$B7908)</f>
        <v>2073</v>
      </c>
      <c r="I7908">
        <f t="shared" si="988"/>
        <v>0</v>
      </c>
      <c r="J7908">
        <f t="shared" si="989"/>
        <v>0</v>
      </c>
      <c r="K7908">
        <f>J7908*Weighting!$W$12</f>
        <v>0</v>
      </c>
      <c r="M7908" s="14"/>
    </row>
    <row r="7909" spans="1:13" x14ac:dyDescent="0.25">
      <c r="A7909" s="32">
        <f>IF(Weighting!$P$13&gt;0,B7909,"")</f>
        <v>1.238</v>
      </c>
      <c r="B7909">
        <f>Weighting!$C$13</f>
        <v>1.238</v>
      </c>
      <c r="C7909">
        <f>Weighting!$F$13</f>
        <v>0</v>
      </c>
      <c r="D7909" t="b">
        <f>IF(C7909=1,'Data Transformation'!$G$3+0.5*'Data Transformation'!$W$25,IF(C7910=1,D7910-'Data Transformation'!$W$25,FALSE))</f>
        <v>0</v>
      </c>
      <c r="E7909" t="str">
        <f t="array" ref="E7909">IF(ISLOGICAL(D7909),"",FREQUENCY(IF('Data Transformation'!$B$425:$B$8425='Bin Analysis'!$B7899,'Data Transformation'!$G$425:$G$8425),D7909))</f>
        <v/>
      </c>
      <c r="F7909" t="str">
        <f t="shared" si="987"/>
        <v/>
      </c>
      <c r="G7909">
        <f>Weighting!$H$13</f>
        <v>0</v>
      </c>
      <c r="H7909">
        <f t="array" ref="H7909">FREQUENCY(IF('Data Transformation'!$B$4:$B$8425=B7899,'Data Transformation'!$G$4:$G$8425),'Bin Analysis'!$B7909)</f>
        <v>2073</v>
      </c>
      <c r="I7909">
        <f t="shared" si="988"/>
        <v>0</v>
      </c>
      <c r="J7909">
        <f t="shared" si="989"/>
        <v>0</v>
      </c>
      <c r="K7909">
        <f>J7909*Weighting!$W$13</f>
        <v>0</v>
      </c>
      <c r="M7909" s="14"/>
    </row>
    <row r="7910" spans="1:13" x14ac:dyDescent="0.25">
      <c r="A7910" s="32">
        <f>IF(Weighting!$P$14&gt;0,B7910,"")</f>
        <v>1.369</v>
      </c>
      <c r="B7910">
        <f>Weighting!$C$14</f>
        <v>1.369</v>
      </c>
      <c r="C7910">
        <f>Weighting!$F$14</f>
        <v>0</v>
      </c>
      <c r="D7910" t="b">
        <f>IF(C7910=1,'Data Transformation'!$G$3+0.5*'Data Transformation'!$W$25,IF(C7911=1,D7911-'Data Transformation'!$W$25,FALSE))</f>
        <v>0</v>
      </c>
      <c r="E7910" t="str">
        <f t="array" ref="E7910">IF(ISLOGICAL(D7910),"",FREQUENCY(IF('Data Transformation'!$B$425:$B$8425='Bin Analysis'!$B7899,'Data Transformation'!$G$425:$G$8425),D7910))</f>
        <v/>
      </c>
      <c r="F7910" t="str">
        <f t="shared" si="987"/>
        <v/>
      </c>
      <c r="G7910">
        <f>Weighting!$H$14</f>
        <v>0</v>
      </c>
      <c r="H7910">
        <f t="array" ref="H7910">FREQUENCY(IF('Data Transformation'!$B$4:$B$8425=B7899,'Data Transformation'!$G$4:$G$8425),'Bin Analysis'!$B7910)</f>
        <v>2073</v>
      </c>
      <c r="I7910">
        <f t="shared" si="988"/>
        <v>0</v>
      </c>
      <c r="J7910">
        <f t="shared" si="989"/>
        <v>0</v>
      </c>
      <c r="K7910">
        <f>J7910*Weighting!$W$14</f>
        <v>0</v>
      </c>
      <c r="M7910" s="14"/>
    </row>
    <row r="7911" spans="1:13" x14ac:dyDescent="0.25">
      <c r="A7911" s="32">
        <f>IF(Weighting!$P$15&gt;0,B7911,"")</f>
        <v>1.5000009999999999</v>
      </c>
      <c r="B7911">
        <f>Weighting!$C$15</f>
        <v>1.5000009999999999</v>
      </c>
      <c r="C7911">
        <f>Weighting!$F$15</f>
        <v>0</v>
      </c>
      <c r="D7911" t="b">
        <f>IF(C7911=1,'Data Transformation'!$G$3+0.5*'Data Transformation'!$W$25,IF(C7912=1,D7912-'Data Transformation'!$W$25,FALSE))</f>
        <v>0</v>
      </c>
      <c r="E7911" t="str">
        <f t="array" ref="E7911">IF(ISLOGICAL(D7911),"",FREQUENCY(IF('Data Transformation'!$B$425:$B$8425='Bin Analysis'!$B7899,'Data Transformation'!$G$425:$G$8425),D7911))</f>
        <v/>
      </c>
      <c r="F7911" t="str">
        <f t="shared" si="987"/>
        <v/>
      </c>
      <c r="G7911">
        <f>Weighting!$H$15</f>
        <v>0</v>
      </c>
      <c r="H7911">
        <f t="array" ref="H7911">FREQUENCY(IF('Data Transformation'!$B$4:$B$8425=B7899,'Data Transformation'!$G$4:$G$8425),'Bin Analysis'!$B7911)</f>
        <v>2073</v>
      </c>
      <c r="I7911">
        <f t="shared" si="988"/>
        <v>0</v>
      </c>
      <c r="J7911">
        <f t="shared" si="989"/>
        <v>0</v>
      </c>
      <c r="K7911">
        <f>J7911*Weighting!$W$15</f>
        <v>0</v>
      </c>
      <c r="M7911" s="14"/>
    </row>
    <row r="7912" spans="1:13" x14ac:dyDescent="0.25">
      <c r="A7912" s="32" t="str">
        <f>IF(Weighting!$P$16&gt;0,B7912,"")</f>
        <v/>
      </c>
      <c r="B7912">
        <f>Weighting!$C$16</f>
        <v>1.631</v>
      </c>
      <c r="C7912">
        <f>Weighting!$F$16</f>
        <v>0</v>
      </c>
      <c r="D7912" t="b">
        <f>IF(C7912=1,'Data Transformation'!$G$3+0.5*'Data Transformation'!$W$25,IF(C7913=1,D7913-'Data Transformation'!$W$25,FALSE))</f>
        <v>0</v>
      </c>
      <c r="E7912" t="str">
        <f t="array" ref="E7912">IF(ISLOGICAL(D7912),"",FREQUENCY(IF('Data Transformation'!$B$425:$B$8425='Bin Analysis'!$B7899,'Data Transformation'!$G$425:$G$8425),D7912))</f>
        <v/>
      </c>
      <c r="F7912" t="str">
        <f t="shared" si="987"/>
        <v/>
      </c>
      <c r="G7912">
        <f>Weighting!$H$16</f>
        <v>0</v>
      </c>
      <c r="H7912">
        <f t="array" ref="H7912">FREQUENCY(IF('Data Transformation'!$B$4:$B$8425=B7899,'Data Transformation'!$G$4:$G$8425),'Bin Analysis'!$B7912)</f>
        <v>2073</v>
      </c>
      <c r="I7912">
        <f t="shared" si="988"/>
        <v>0</v>
      </c>
      <c r="J7912">
        <f t="shared" si="989"/>
        <v>0</v>
      </c>
      <c r="K7912">
        <f>J7912*Weighting!$W$16</f>
        <v>0</v>
      </c>
      <c r="M7912" s="14"/>
    </row>
    <row r="7913" spans="1:13" x14ac:dyDescent="0.25">
      <c r="A7913" s="32" t="str">
        <f>IF(Weighting!$P$17&gt;0,B7913,"")</f>
        <v/>
      </c>
      <c r="B7913">
        <f>Weighting!$C$17</f>
        <v>1.762</v>
      </c>
      <c r="C7913">
        <f>Weighting!$F$17</f>
        <v>0</v>
      </c>
      <c r="D7913" t="b">
        <f>IF(C7913=1,'Data Transformation'!$G$3+0.5*'Data Transformation'!$W$25,IF(C7914=1,D7914-'Data Transformation'!$W$25,FALSE))</f>
        <v>0</v>
      </c>
      <c r="E7913" t="str">
        <f t="array" ref="E7913">IF(ISLOGICAL(D7913),"",FREQUENCY(IF('Data Transformation'!$B$425:$B$8425='Bin Analysis'!$B7899,'Data Transformation'!$G$425:$G$8425),D7913))</f>
        <v/>
      </c>
      <c r="F7913" t="str">
        <f t="shared" si="987"/>
        <v/>
      </c>
      <c r="G7913">
        <f>Weighting!$H$17</f>
        <v>0</v>
      </c>
      <c r="H7913">
        <f t="array" ref="H7913">FREQUENCY(IF('Data Transformation'!$B$4:$B$8425=B7899,'Data Transformation'!$G$4:$G$8425),'Bin Analysis'!$B7913)</f>
        <v>2073</v>
      </c>
      <c r="I7913">
        <f t="shared" si="988"/>
        <v>0</v>
      </c>
      <c r="J7913">
        <f t="shared" si="989"/>
        <v>0</v>
      </c>
      <c r="K7913">
        <f>J7913*Weighting!$W$17</f>
        <v>0</v>
      </c>
      <c r="M7913" s="14"/>
    </row>
    <row r="7914" spans="1:13" x14ac:dyDescent="0.25">
      <c r="A7914" s="32" t="str">
        <f>IF(Weighting!$P$18&gt;0,B7914,"")</f>
        <v/>
      </c>
      <c r="B7914">
        <f>Weighting!$C$18</f>
        <v>1.893</v>
      </c>
      <c r="C7914">
        <f>Weighting!$F$18</f>
        <v>0</v>
      </c>
      <c r="D7914" t="b">
        <f>IF(C7914=1,'Data Transformation'!$G$3+0.5*'Data Transformation'!$W$25,IF(C7915=1,D7915-'Data Transformation'!$W$25,FALSE))</f>
        <v>0</v>
      </c>
      <c r="E7914" t="str">
        <f t="array" ref="E7914">IF(ISLOGICAL(D7914),"",FREQUENCY(IF('Data Transformation'!$B$425:$B$8425='Bin Analysis'!$B7899,'Data Transformation'!$G$425:$G$8425),D7914))</f>
        <v/>
      </c>
      <c r="F7914" t="str">
        <f t="shared" si="987"/>
        <v/>
      </c>
      <c r="G7914">
        <f>Weighting!$H$18</f>
        <v>0</v>
      </c>
      <c r="H7914">
        <f t="array" ref="H7914">FREQUENCY(IF('Data Transformation'!$B$4:$B$8425=B7899,'Data Transformation'!$G$4:$G$8425),'Bin Analysis'!$B7914)</f>
        <v>2073</v>
      </c>
      <c r="I7914">
        <f t="shared" si="988"/>
        <v>0</v>
      </c>
      <c r="J7914">
        <f t="shared" si="989"/>
        <v>0</v>
      </c>
      <c r="K7914">
        <f>J7914*Weighting!$W$18</f>
        <v>0</v>
      </c>
      <c r="M7914" s="14"/>
    </row>
    <row r="7915" spans="1:13" x14ac:dyDescent="0.25">
      <c r="A7915" s="32" t="str">
        <f>IF(Weighting!$P$19&gt;0,B7915,"")</f>
        <v/>
      </c>
      <c r="B7915">
        <f>Weighting!$C$19</f>
        <v>2.024</v>
      </c>
      <c r="C7915">
        <f>Weighting!$F$19</f>
        <v>0</v>
      </c>
      <c r="D7915" t="b">
        <f>IF(C7915=1,'Data Transformation'!$G$3+0.5*'Data Transformation'!$W$25,IF(C7916=1,D7916-'Data Transformation'!$W$25,FALSE))</f>
        <v>0</v>
      </c>
      <c r="E7915" t="str">
        <f t="array" ref="E7915">IF(ISLOGICAL(D7915),"",FREQUENCY(IF('Data Transformation'!$B$425:$B$8425='Bin Analysis'!$B7899,'Data Transformation'!$G$425:$G$8425),D7915))</f>
        <v/>
      </c>
      <c r="F7915" t="str">
        <f t="shared" si="987"/>
        <v/>
      </c>
      <c r="G7915">
        <f>Weighting!$H$19</f>
        <v>0</v>
      </c>
      <c r="H7915">
        <f t="array" ref="H7915">FREQUENCY(IF('Data Transformation'!$B$4:$B$8425=B7899,'Data Transformation'!$G$4:$G$8425),'Bin Analysis'!$B7915)</f>
        <v>2073</v>
      </c>
      <c r="I7915">
        <f t="shared" si="988"/>
        <v>0</v>
      </c>
      <c r="J7915">
        <f t="shared" si="989"/>
        <v>0</v>
      </c>
      <c r="K7915">
        <f>J7915*Weighting!$W$19</f>
        <v>0</v>
      </c>
      <c r="M7915" s="14"/>
    </row>
    <row r="7916" spans="1:13" x14ac:dyDescent="0.25">
      <c r="A7916" s="32" t="str">
        <f>IF(Weighting!$P$20&gt;0,B7916,"")</f>
        <v/>
      </c>
      <c r="B7916">
        <f>Weighting!$C$20</f>
        <v>2.1550000000000002</v>
      </c>
      <c r="C7916">
        <f>Weighting!$F$20</f>
        <v>0</v>
      </c>
      <c r="D7916" t="b">
        <f>IF(C7916=1,'Data Transformation'!$G$3+0.5*'Data Transformation'!$W$25,IF(C7917=1,D7917-'Data Transformation'!$W$25,FALSE))</f>
        <v>0</v>
      </c>
      <c r="E7916" t="str">
        <f t="array" ref="E7916">IF(ISLOGICAL(D7916),"",FREQUENCY(IF('Data Transformation'!$B$425:$B$8425='Bin Analysis'!$B7899,'Data Transformation'!$G$425:$G$8425),D7916))</f>
        <v/>
      </c>
      <c r="F7916" t="str">
        <f t="shared" si="987"/>
        <v/>
      </c>
      <c r="G7916">
        <f>Weighting!$H$20</f>
        <v>0</v>
      </c>
      <c r="H7916">
        <f t="array" ref="H7916">FREQUENCY(IF('Data Transformation'!$B$4:$B$8425=B7899,'Data Transformation'!$G$4:$G$8425),'Bin Analysis'!$B7916)</f>
        <v>2073</v>
      </c>
      <c r="I7916">
        <f t="shared" si="988"/>
        <v>0</v>
      </c>
      <c r="J7916">
        <f t="shared" si="989"/>
        <v>0</v>
      </c>
      <c r="K7916">
        <f>J7916*Weighting!$W$20</f>
        <v>0</v>
      </c>
      <c r="M7916" s="14"/>
    </row>
    <row r="7917" spans="1:13" x14ac:dyDescent="0.25">
      <c r="A7917" s="32" t="str">
        <f>IF(Weighting!$P$21&gt;0,B7917,"")</f>
        <v/>
      </c>
      <c r="B7917">
        <f>Weighting!$C$21</f>
        <v>2.2860000000000005</v>
      </c>
      <c r="C7917">
        <f>Weighting!$F$21</f>
        <v>0</v>
      </c>
      <c r="D7917" t="b">
        <f>IF(C7917=1,'Data Transformation'!$G$3+0.5*'Data Transformation'!$W$25,IF(C7918=1,D7918-'Data Transformation'!$W$25,FALSE))</f>
        <v>0</v>
      </c>
      <c r="E7917" t="str">
        <f t="array" ref="E7917">IF(ISLOGICAL(D7917),"",FREQUENCY(IF('Data Transformation'!$B$425:$B$8425='Bin Analysis'!$B7899,'Data Transformation'!$G$425:$G$8425),D7917))</f>
        <v/>
      </c>
      <c r="F7917" t="str">
        <f t="shared" si="987"/>
        <v/>
      </c>
      <c r="G7917">
        <f>Weighting!$H$21</f>
        <v>0</v>
      </c>
      <c r="H7917">
        <f t="array" ref="H7917">FREQUENCY(IF('Data Transformation'!$B$4:$B$8425=B7899,'Data Transformation'!$G$4:$G$8425),'Bin Analysis'!$B7917)</f>
        <v>2073</v>
      </c>
      <c r="I7917">
        <f t="shared" si="988"/>
        <v>0</v>
      </c>
      <c r="J7917">
        <f t="shared" si="989"/>
        <v>0</v>
      </c>
      <c r="K7917">
        <f>J7917*Weighting!$W$21</f>
        <v>0</v>
      </c>
      <c r="M7917" s="14"/>
    </row>
    <row r="7918" spans="1:13" x14ac:dyDescent="0.25">
      <c r="A7918" s="32" t="str">
        <f>IF(Weighting!$P$22&gt;0,B7918,"")</f>
        <v/>
      </c>
      <c r="B7918">
        <f>Weighting!$C$22</f>
        <v>2.4170000000000007</v>
      </c>
      <c r="C7918">
        <f>Weighting!$F$22</f>
        <v>0</v>
      </c>
      <c r="D7918" t="b">
        <f>IF(C7918=1,'Data Transformation'!$G$3+0.5*'Data Transformation'!$W$25,IF(C7919=1,D7919-'Data Transformation'!$W$25,FALSE))</f>
        <v>0</v>
      </c>
      <c r="E7918" t="str">
        <f t="array" ref="E7918">IF(ISLOGICAL(D7918),"",FREQUENCY(IF('Data Transformation'!$B$425:$B$8425='Bin Analysis'!$B7899,'Data Transformation'!$G$425:$G$8425),D7918))</f>
        <v/>
      </c>
      <c r="F7918" t="str">
        <f t="shared" si="987"/>
        <v/>
      </c>
      <c r="G7918">
        <f>Weighting!$H$22</f>
        <v>0</v>
      </c>
      <c r="H7918">
        <f t="array" ref="H7918">FREQUENCY(IF('Data Transformation'!$B$4:$B$8425=B7899,'Data Transformation'!$G$4:$G$8425),'Bin Analysis'!$B7918)</f>
        <v>2073</v>
      </c>
      <c r="I7918">
        <f t="shared" si="988"/>
        <v>0</v>
      </c>
      <c r="J7918">
        <f t="shared" si="989"/>
        <v>0</v>
      </c>
      <c r="K7918">
        <f>J7918*Weighting!$W$22</f>
        <v>0</v>
      </c>
      <c r="M7918" s="14"/>
    </row>
    <row r="7919" spans="1:13" x14ac:dyDescent="0.25">
      <c r="A7919" s="32" t="str">
        <f>IF(Weighting!$P$23&gt;0,B7919,"")</f>
        <v/>
      </c>
      <c r="B7919">
        <f>Weighting!$C$23</f>
        <v>2.5480000000000009</v>
      </c>
      <c r="C7919">
        <f>Weighting!$F$23</f>
        <v>0</v>
      </c>
      <c r="D7919" t="b">
        <f>IF(C7919=1,'Data Transformation'!$G$3+0.5*'Data Transformation'!$W$25,IF(C7920=1,D7920-'Data Transformation'!$W$25,FALSE))</f>
        <v>0</v>
      </c>
      <c r="E7919" t="str">
        <f t="array" ref="E7919">IF(ISLOGICAL(D7919),"",FREQUENCY(IF('Data Transformation'!$B$425:$B$8425='Bin Analysis'!$B7899,'Data Transformation'!$G$425:$G$8425),D7919))</f>
        <v/>
      </c>
      <c r="F7919" t="str">
        <f t="shared" si="987"/>
        <v/>
      </c>
      <c r="G7919">
        <f>Weighting!$H$23</f>
        <v>0</v>
      </c>
      <c r="H7919">
        <f t="array" ref="H7919">FREQUENCY(IF('Data Transformation'!$B$4:$B$8425=B7899,'Data Transformation'!$G$4:$G$8425),'Bin Analysis'!$B7919)</f>
        <v>2073</v>
      </c>
      <c r="I7919">
        <f t="shared" si="988"/>
        <v>0</v>
      </c>
      <c r="J7919">
        <f t="shared" si="989"/>
        <v>0</v>
      </c>
      <c r="K7919">
        <f>J7919*Weighting!$W$23</f>
        <v>0</v>
      </c>
      <c r="M7919" s="14"/>
    </row>
    <row r="7920" spans="1:13" x14ac:dyDescent="0.25">
      <c r="A7920" s="32" t="str">
        <f>IF(Weighting!$P$24&gt;0,B7920,"")</f>
        <v/>
      </c>
      <c r="B7920">
        <f>Weighting!$C$24</f>
        <v>2.6790000000000012</v>
      </c>
      <c r="C7920">
        <f>Weighting!$F$24</f>
        <v>0</v>
      </c>
      <c r="D7920" t="b">
        <f>IF(C7920=1,'Data Transformation'!$G$3+0.5*'Data Transformation'!$W$25,IF(C7921=1,D7921-'Data Transformation'!$W$25,FALSE))</f>
        <v>0</v>
      </c>
      <c r="E7920" t="str">
        <f t="array" ref="E7920">IF(ISLOGICAL(D7920),"",FREQUENCY(IF('Data Transformation'!$B$425:$B$8425='Bin Analysis'!$B7899,'Data Transformation'!$G$425:$G$8425),D7920))</f>
        <v/>
      </c>
      <c r="F7920" t="str">
        <f t="shared" si="987"/>
        <v/>
      </c>
      <c r="G7920">
        <f>Weighting!$H$24</f>
        <v>0</v>
      </c>
      <c r="H7920">
        <f t="array" ref="H7920">FREQUENCY(IF('Data Transformation'!$B$4:$B$8425=B7899,'Data Transformation'!$G$4:$G$8425),'Bin Analysis'!$B7920)</f>
        <v>2073</v>
      </c>
      <c r="I7920">
        <f t="shared" si="988"/>
        <v>0</v>
      </c>
      <c r="J7920">
        <f t="shared" si="989"/>
        <v>0</v>
      </c>
      <c r="K7920">
        <f>J7920*Weighting!$W$24</f>
        <v>0</v>
      </c>
      <c r="M7920" s="14"/>
    </row>
    <row r="7921" spans="1:25" x14ac:dyDescent="0.25">
      <c r="A7921" s="32" t="str">
        <f>IF(Weighting!$P$25&gt;0,B7921,"")</f>
        <v/>
      </c>
      <c r="B7921">
        <f>Weighting!$C$25</f>
        <v>2.8100000000000014</v>
      </c>
      <c r="C7921">
        <f>Weighting!$F$25</f>
        <v>0</v>
      </c>
      <c r="D7921" t="b">
        <f>IF(C7921=1,'Data Transformation'!$G$3+0.5*'Data Transformation'!$W$25,IF(C7922=1,D7922-'Data Transformation'!$W$25,FALSE))</f>
        <v>0</v>
      </c>
      <c r="E7921" t="str">
        <f t="array" ref="E7921">IF(ISLOGICAL(D7921),"",FREQUENCY(IF('Data Transformation'!$B$425:$B$8425='Bin Analysis'!$B7899,'Data Transformation'!$G$425:$G$8425),D7921))</f>
        <v/>
      </c>
      <c r="F7921" t="str">
        <f t="shared" si="987"/>
        <v/>
      </c>
      <c r="G7921">
        <f>Weighting!$H$25</f>
        <v>0</v>
      </c>
      <c r="H7921">
        <f t="array" ref="H7921">FREQUENCY(IF('Data Transformation'!$B$4:$B$8425=B7899,'Data Transformation'!$G$4:$G$8425),'Bin Analysis'!$B7921)</f>
        <v>2073</v>
      </c>
      <c r="I7921">
        <f t="shared" si="988"/>
        <v>0</v>
      </c>
      <c r="J7921">
        <f t="shared" si="989"/>
        <v>0</v>
      </c>
      <c r="K7921">
        <f>J7921*Weighting!$W$25</f>
        <v>0</v>
      </c>
      <c r="M7921" s="14"/>
    </row>
    <row r="7922" spans="1:25" x14ac:dyDescent="0.25">
      <c r="N7922" s="55"/>
      <c r="O7922"/>
      <c r="P7922"/>
      <c r="Q7922"/>
      <c r="R7922"/>
    </row>
    <row r="7923" spans="1:25" ht="23.25" x14ac:dyDescent="0.35">
      <c r="A7923" s="21" t="s">
        <v>0</v>
      </c>
      <c r="B7923" s="21" t="str">
        <f>IFERROR(VLOOKUP(C7923,'Data Transformation'!$L$6:$M$426,2,FALSE),"")</f>
        <v/>
      </c>
      <c r="C7923" s="21">
        <f>C7899+1</f>
        <v>330</v>
      </c>
      <c r="D7923" s="21"/>
      <c r="E7923" s="21"/>
      <c r="F7923" s="21"/>
      <c r="G7923" s="21"/>
      <c r="H7923" s="22"/>
      <c r="I7923" s="22"/>
      <c r="J7923" s="22"/>
      <c r="K7923" s="21"/>
      <c r="L7923" s="21" t="str">
        <f>B7923</f>
        <v/>
      </c>
      <c r="M7923" s="23" t="e">
        <f>INDEX('Data Transformation'!$O$4:$O$424,MATCH($B7923,'Data Transformation'!$M$4:$M$424,0),MATCH($M$2,'Data Transformation'!$O$3,0))</f>
        <v>#N/A</v>
      </c>
      <c r="N7923" s="27" t="e">
        <f>IF('Input and Summary Results'!$J$16="minimum",'Bin Analysis'!X7924/(M7923-1),'Bin Analysis'!Y7923/('Bin Analysis'!M7923-1))</f>
        <v>#N/A</v>
      </c>
      <c r="O7923" s="27" t="e">
        <f>IF(M7923=FALSE,NA(),(VLOOKUP(1,C7926:K7945,4,FALSE))/(M7923-1))</f>
        <v>#N/A</v>
      </c>
      <c r="P7923" s="27" t="e">
        <f>IF(M7923=FALSE,NA(),SUM(J7926:J7945)/Weighting!$S$5)</f>
        <v>#N/A</v>
      </c>
      <c r="Q7923" s="27" t="e">
        <f>IF(M7923=FALSE,NA(),SUM(K7926:K7945)/Weighting!$S$6)</f>
        <v>#N/A</v>
      </c>
      <c r="R7923" s="27" t="e">
        <f>IF(M7923=FALSE,NA(),(VLOOKUP(1,G7926:K7945,3,FALSE))/(M7923-1))</f>
        <v>#N/A</v>
      </c>
      <c r="S7923" s="22" t="e">
        <f>IF(M7923=FALSE,NA(),IF(SUM(J7926:J7945)=2,"yes","no"))</f>
        <v>#N/A</v>
      </c>
      <c r="X7923" s="2" cm="2">
        <f t="array" ref="X7923:X7924">FREQUENCY(IF('Data Transformation'!$B$425:$B$6424='Bin Analysis'!L7923,'Data Transformation'!$G$425:$G$6424),'Data Transformation'!$U$11)</f>
        <v>0</v>
      </c>
      <c r="Y7923" s="2" cm="2">
        <f t="array" ref="Y7923:Y7924">FREQUENCY(IF('Data Transformation'!$B$425:$B$6424='Bin Analysis'!L7923,'Data Transformation'!$G$425:$G$6424),'Data Transformation'!$U$12)</f>
        <v>0</v>
      </c>
    </row>
    <row r="7924" spans="1:25" x14ac:dyDescent="0.25">
      <c r="A7924" s="14" t="s">
        <v>66</v>
      </c>
      <c r="B7924" t="s">
        <v>47</v>
      </c>
      <c r="C7924" t="s">
        <v>5</v>
      </c>
      <c r="D7924" t="s">
        <v>99</v>
      </c>
      <c r="E7924" t="s">
        <v>100</v>
      </c>
      <c r="F7924" t="s">
        <v>101</v>
      </c>
      <c r="G7924" t="s">
        <v>69</v>
      </c>
      <c r="H7924" t="s">
        <v>31</v>
      </c>
      <c r="I7924" t="s">
        <v>32</v>
      </c>
      <c r="J7924" t="s">
        <v>46</v>
      </c>
      <c r="K7924" s="14" t="s">
        <v>45</v>
      </c>
      <c r="M7924" s="14"/>
      <c r="X7924" s="2">
        <v>0</v>
      </c>
      <c r="Y7924" s="2">
        <v>0</v>
      </c>
    </row>
    <row r="7925" spans="1:25" x14ac:dyDescent="0.25">
      <c r="A7925" s="32"/>
      <c r="D7925" t="b">
        <f>IF(C7925=1,'Data Transformation'!$G$3+0.5*'Data Transformation'!$W$25,IF(C7926=1,D7926-'Data Transformation'!$W$25,FALSE))</f>
        <v>0</v>
      </c>
      <c r="E7925" t="str">
        <f t="array" ref="E7925">IF(ISLOGICAL(D7925),"",FREQUENCY(IF('Data Transformation'!$B$425:$B$8425='Bin Analysis'!$B7923,'Data Transformation'!$G$425:$G$8425),D7925))</f>
        <v/>
      </c>
      <c r="F7925" t="str">
        <f>IF(ISLOGICAL(D7925),"",E7925-E7924)</f>
        <v/>
      </c>
      <c r="M7925" s="14"/>
    </row>
    <row r="7926" spans="1:25" x14ac:dyDescent="0.25">
      <c r="A7926" s="32">
        <f>IF(Weighting!$P$6&gt;0,B7926,"")</f>
        <v>0.32100000000000001</v>
      </c>
      <c r="B7926">
        <f>Weighting!$C$6</f>
        <v>0.32100000000000001</v>
      </c>
      <c r="C7926">
        <f>Weighting!$F$6</f>
        <v>0</v>
      </c>
      <c r="D7926" t="b">
        <f>IF(C7926=1,'Data Transformation'!$G$3+0.5*'Data Transformation'!$W$25,IF(C7927=1,D7927-'Data Transformation'!$W$25,FALSE))</f>
        <v>0</v>
      </c>
      <c r="E7926" t="str">
        <f t="array" ref="E7926">IF(ISLOGICAL(D7926),"",FREQUENCY(IF('Data Transformation'!$B$425:$B$8425='Bin Analysis'!$B7923,'Data Transformation'!$G$425:$G$8425),D7926))</f>
        <v/>
      </c>
      <c r="F7926" t="str">
        <f>IF(ISLOGICAL(D7926),"",E7926-E7925)</f>
        <v/>
      </c>
      <c r="G7926">
        <f>Weighting!$H$6</f>
        <v>1</v>
      </c>
      <c r="H7926">
        <f t="array" ref="H7926">FREQUENCY(IF('Data Transformation'!$B$4:$B$8425=B7923,'Data Transformation'!$G$4:$G$8425),'Bin Analysis'!$B7926)</f>
        <v>2073</v>
      </c>
      <c r="I7926">
        <f>H7926-H7925</f>
        <v>2073</v>
      </c>
      <c r="J7926">
        <f>IF(I7926=0,0,1)</f>
        <v>1</v>
      </c>
      <c r="K7926">
        <f>J7926*Weighting!$W$6</f>
        <v>1</v>
      </c>
      <c r="M7926" s="14"/>
    </row>
    <row r="7927" spans="1:25" x14ac:dyDescent="0.25">
      <c r="A7927" s="32">
        <f>IF(Weighting!$P$7&gt;0,B7927,"")</f>
        <v>0.45200000000000001</v>
      </c>
      <c r="B7927">
        <f>Weighting!$C$7</f>
        <v>0.45200000000000001</v>
      </c>
      <c r="C7927">
        <f>Weighting!$F$7</f>
        <v>0</v>
      </c>
      <c r="D7927" t="b">
        <f>IF(C7927=1,'Data Transformation'!$G$3+0.5*'Data Transformation'!$W$25,IF(C7928=1,D7928-'Data Transformation'!$W$25,FALSE))</f>
        <v>0</v>
      </c>
      <c r="E7927" t="str">
        <f t="array" ref="E7927">IF(ISLOGICAL(D7927),"",FREQUENCY(IF('Data Transformation'!$B$425:$B$8425='Bin Analysis'!$B7923,'Data Transformation'!$G$425:$G$8425),D7927))</f>
        <v/>
      </c>
      <c r="F7927" t="str">
        <f t="shared" ref="F7927:F7945" si="990">IF(ISLOGICAL(D7927),"",E7927-E7926)</f>
        <v/>
      </c>
      <c r="G7927">
        <f>Weighting!$H$7</f>
        <v>0</v>
      </c>
      <c r="H7927">
        <f t="array" ref="H7927">FREQUENCY(IF('Data Transformation'!$B$4:$B$8425=B7923,'Data Transformation'!$G$4:$G$8425),'Bin Analysis'!$B7927)</f>
        <v>2073</v>
      </c>
      <c r="I7927">
        <f t="shared" ref="I7927:I7945" si="991">H7927-H7926</f>
        <v>0</v>
      </c>
      <c r="J7927">
        <f>IF(I7927=0,0,1)</f>
        <v>0</v>
      </c>
      <c r="K7927">
        <f>J7927*Weighting!$W$7</f>
        <v>0</v>
      </c>
      <c r="M7927" s="14"/>
    </row>
    <row r="7928" spans="1:25" x14ac:dyDescent="0.25">
      <c r="A7928" s="32">
        <f>IF(Weighting!$P$8&gt;0,B7928,"")</f>
        <v>0.58299999999999996</v>
      </c>
      <c r="B7928">
        <f>Weighting!$C$8</f>
        <v>0.58299999999999996</v>
      </c>
      <c r="C7928">
        <f>Weighting!$F$8</f>
        <v>0</v>
      </c>
      <c r="D7928" t="b">
        <f>IF(C7928=1,'Data Transformation'!$G$3+0.5*'Data Transformation'!$W$25,IF(C7929=1,D7929-'Data Transformation'!$W$25,FALSE))</f>
        <v>0</v>
      </c>
      <c r="E7928" t="str">
        <f t="array" ref="E7928">IF(ISLOGICAL(D7928),"",FREQUENCY(IF('Data Transformation'!$B$425:$B$8425='Bin Analysis'!$B7923,'Data Transformation'!$G$425:$G$8425),D7928))</f>
        <v/>
      </c>
      <c r="F7928" t="str">
        <f t="shared" si="990"/>
        <v/>
      </c>
      <c r="G7928">
        <f>Weighting!$H$8</f>
        <v>0</v>
      </c>
      <c r="H7928">
        <f t="array" ref="H7928">FREQUENCY(IF('Data Transformation'!$B$4:$B$8425=B7923,'Data Transformation'!$G$4:$G$8425),'Bin Analysis'!$B7928)</f>
        <v>2073</v>
      </c>
      <c r="I7928">
        <f t="shared" si="991"/>
        <v>0</v>
      </c>
      <c r="J7928">
        <f t="shared" ref="J7928:J7945" si="992">IF(I7928=0,0,1)</f>
        <v>0</v>
      </c>
      <c r="K7928">
        <f>J7928*Weighting!$W$8</f>
        <v>0</v>
      </c>
      <c r="M7928" s="14"/>
    </row>
    <row r="7929" spans="1:25" x14ac:dyDescent="0.25">
      <c r="A7929" s="32">
        <f>IF(Weighting!$P$9&gt;0,B7929,"")</f>
        <v>0.71399999999999997</v>
      </c>
      <c r="B7929" s="50">
        <f>Weighting!$C$9</f>
        <v>0.71399999999999997</v>
      </c>
      <c r="C7929">
        <f>Weighting!$F$9</f>
        <v>0</v>
      </c>
      <c r="D7929" t="b">
        <f>IF(C7929=1,'Data Transformation'!$G$3+0.5*'Data Transformation'!$W$25,IF(C7930=1,D7930-'Data Transformation'!$W$25,FALSE))</f>
        <v>0</v>
      </c>
      <c r="E7929" t="str">
        <f t="array" ref="E7929">IF(ISLOGICAL(D7929),"",FREQUENCY(IF('Data Transformation'!$B$425:$B$8425='Bin Analysis'!$B7923,'Data Transformation'!$G$425:$G$8425),D7929))</f>
        <v/>
      </c>
      <c r="F7929" t="str">
        <f t="shared" si="990"/>
        <v/>
      </c>
      <c r="G7929">
        <f>Weighting!$H$9</f>
        <v>0</v>
      </c>
      <c r="H7929">
        <f t="array" ref="H7929">FREQUENCY(IF('Data Transformation'!$B$4:$B$8425=B7923,'Data Transformation'!$G$4:$G$8425),'Bin Analysis'!$B7929)</f>
        <v>2073</v>
      </c>
      <c r="I7929">
        <f t="shared" si="991"/>
        <v>0</v>
      </c>
      <c r="J7929">
        <f t="shared" si="992"/>
        <v>0</v>
      </c>
      <c r="K7929">
        <f>J7929*Weighting!$W$9</f>
        <v>0</v>
      </c>
      <c r="M7929" s="14"/>
    </row>
    <row r="7930" spans="1:25" x14ac:dyDescent="0.25">
      <c r="A7930" s="32">
        <f>IF(Weighting!$P$10&gt;0,B7930,"")</f>
        <v>0.84499999999999997</v>
      </c>
      <c r="B7930">
        <f>Weighting!$C$10</f>
        <v>0.84499999999999997</v>
      </c>
      <c r="C7930">
        <f>Weighting!$F$10</f>
        <v>0</v>
      </c>
      <c r="D7930" t="b">
        <f>IF(C7930=1,'Data Transformation'!$G$3+0.5*'Data Transformation'!$W$25,IF(C7931=1,D7931-'Data Transformation'!$W$25,FALSE))</f>
        <v>0</v>
      </c>
      <c r="E7930" t="str">
        <f t="array" ref="E7930">IF(ISLOGICAL(D7930),"",FREQUENCY(IF('Data Transformation'!$B$425:$B$8425='Bin Analysis'!$B7923,'Data Transformation'!$G$425:$G$8425),D7930))</f>
        <v/>
      </c>
      <c r="F7930" t="str">
        <f t="shared" si="990"/>
        <v/>
      </c>
      <c r="G7930">
        <f>Weighting!$H$10</f>
        <v>0</v>
      </c>
      <c r="H7930">
        <f t="array" ref="H7930">FREQUENCY(IF('Data Transformation'!$B$4:$B$8425=B7923,'Data Transformation'!$G$4:$G$8425),'Bin Analysis'!$B7930)</f>
        <v>2073</v>
      </c>
      <c r="I7930">
        <f t="shared" si="991"/>
        <v>0</v>
      </c>
      <c r="J7930">
        <f t="shared" si="992"/>
        <v>0</v>
      </c>
      <c r="K7930">
        <f>J7930*Weighting!$W$10</f>
        <v>0</v>
      </c>
      <c r="M7930" s="14"/>
    </row>
    <row r="7931" spans="1:25" x14ac:dyDescent="0.25">
      <c r="A7931" s="32">
        <f>IF(Weighting!$P$11&gt;0,B7931,"")</f>
        <v>0.97599999999999998</v>
      </c>
      <c r="B7931">
        <f>Weighting!$C$11</f>
        <v>0.97599999999999998</v>
      </c>
      <c r="C7931">
        <f>Weighting!$F$11</f>
        <v>0</v>
      </c>
      <c r="D7931">
        <f>IF(C7931=1,'Data Transformation'!$G$3+0.5*'Data Transformation'!$W$25,IF(C7932=1,D7932-'Data Transformation'!$W$25,FALSE))</f>
        <v>0.86899999999999999</v>
      </c>
      <c r="E7931">
        <f t="array" ref="E7931">IF(ISLOGICAL(D7931),"",FREQUENCY(IF('Data Transformation'!$B$425:$B$8425='Bin Analysis'!$B7923,'Data Transformation'!$G$425:$G$8425),D7931))</f>
        <v>2001</v>
      </c>
      <c r="F7931" t="e">
        <f t="shared" si="990"/>
        <v>#VALUE!</v>
      </c>
      <c r="G7931">
        <f>Weighting!$H$11</f>
        <v>0</v>
      </c>
      <c r="H7931">
        <f t="array" ref="H7931">FREQUENCY(IF('Data Transformation'!$B$4:$B$8425=B7923,'Data Transformation'!$G$4:$G$8425),'Bin Analysis'!$B7931)</f>
        <v>2073</v>
      </c>
      <c r="I7931">
        <f t="shared" si="991"/>
        <v>0</v>
      </c>
      <c r="J7931">
        <f t="shared" si="992"/>
        <v>0</v>
      </c>
      <c r="K7931">
        <f>J7931*Weighting!$W$11</f>
        <v>0</v>
      </c>
      <c r="M7931" s="14"/>
    </row>
    <row r="7932" spans="1:25" x14ac:dyDescent="0.25">
      <c r="A7932" s="32">
        <f>IF(Weighting!$P$12&gt;0,B7932,"")</f>
        <v>1.107</v>
      </c>
      <c r="B7932">
        <f>Weighting!$C$12</f>
        <v>1.107</v>
      </c>
      <c r="C7932">
        <f>Weighting!$F$12</f>
        <v>1</v>
      </c>
      <c r="D7932">
        <f>IF(C7932=1,'Data Transformation'!$G$3+0.5*'Data Transformation'!$W$25,IF(C7933=1,D7933-'Data Transformation'!$W$25,FALSE))</f>
        <v>1.131</v>
      </c>
      <c r="E7932">
        <f t="array" ref="E7932">IF(ISLOGICAL(D7932),"",FREQUENCY(IF('Data Transformation'!$B$425:$B$8425='Bin Analysis'!$B7923,'Data Transformation'!$G$425:$G$8425),D7932))</f>
        <v>2001</v>
      </c>
      <c r="F7932">
        <f t="shared" si="990"/>
        <v>0</v>
      </c>
      <c r="G7932">
        <f>Weighting!$H$12</f>
        <v>0</v>
      </c>
      <c r="H7932">
        <f t="array" ref="H7932">FREQUENCY(IF('Data Transformation'!$B$4:$B$8425=B7923,'Data Transformation'!$G$4:$G$8425),'Bin Analysis'!$B7932)</f>
        <v>2073</v>
      </c>
      <c r="I7932">
        <f t="shared" si="991"/>
        <v>0</v>
      </c>
      <c r="J7932">
        <f t="shared" si="992"/>
        <v>0</v>
      </c>
      <c r="K7932">
        <f>J7932*Weighting!$W$12</f>
        <v>0</v>
      </c>
      <c r="M7932" s="14"/>
    </row>
    <row r="7933" spans="1:25" x14ac:dyDescent="0.25">
      <c r="A7933" s="32">
        <f>IF(Weighting!$P$13&gt;0,B7933,"")</f>
        <v>1.238</v>
      </c>
      <c r="B7933">
        <f>Weighting!$C$13</f>
        <v>1.238</v>
      </c>
      <c r="C7933">
        <f>Weighting!$F$13</f>
        <v>0</v>
      </c>
      <c r="D7933" t="b">
        <f>IF(C7933=1,'Data Transformation'!$G$3+0.5*'Data Transformation'!$W$25,IF(C7934=1,D7934-'Data Transformation'!$W$25,FALSE))</f>
        <v>0</v>
      </c>
      <c r="E7933" t="str">
        <f t="array" ref="E7933">IF(ISLOGICAL(D7933),"",FREQUENCY(IF('Data Transformation'!$B$425:$B$8425='Bin Analysis'!$B7923,'Data Transformation'!$G$425:$G$8425),D7933))</f>
        <v/>
      </c>
      <c r="F7933" t="str">
        <f t="shared" si="990"/>
        <v/>
      </c>
      <c r="G7933">
        <f>Weighting!$H$13</f>
        <v>0</v>
      </c>
      <c r="H7933">
        <f t="array" ref="H7933">FREQUENCY(IF('Data Transformation'!$B$4:$B$8425=B7923,'Data Transformation'!$G$4:$G$8425),'Bin Analysis'!$B7933)</f>
        <v>2073</v>
      </c>
      <c r="I7933">
        <f t="shared" si="991"/>
        <v>0</v>
      </c>
      <c r="J7933">
        <f t="shared" si="992"/>
        <v>0</v>
      </c>
      <c r="K7933">
        <f>J7933*Weighting!$W$13</f>
        <v>0</v>
      </c>
      <c r="M7933" s="14"/>
    </row>
    <row r="7934" spans="1:25" x14ac:dyDescent="0.25">
      <c r="A7934" s="32">
        <f>IF(Weighting!$P$14&gt;0,B7934,"")</f>
        <v>1.369</v>
      </c>
      <c r="B7934">
        <f>Weighting!$C$14</f>
        <v>1.369</v>
      </c>
      <c r="C7934">
        <f>Weighting!$F$14</f>
        <v>0</v>
      </c>
      <c r="D7934" t="b">
        <f>IF(C7934=1,'Data Transformation'!$G$3+0.5*'Data Transformation'!$W$25,IF(C7935=1,D7935-'Data Transformation'!$W$25,FALSE))</f>
        <v>0</v>
      </c>
      <c r="E7934" t="str">
        <f t="array" ref="E7934">IF(ISLOGICAL(D7934),"",FREQUENCY(IF('Data Transformation'!$B$425:$B$8425='Bin Analysis'!$B7923,'Data Transformation'!$G$425:$G$8425),D7934))</f>
        <v/>
      </c>
      <c r="F7934" t="str">
        <f t="shared" si="990"/>
        <v/>
      </c>
      <c r="G7934">
        <f>Weighting!$H$14</f>
        <v>0</v>
      </c>
      <c r="H7934">
        <f t="array" ref="H7934">FREQUENCY(IF('Data Transformation'!$B$4:$B$8425=B7923,'Data Transformation'!$G$4:$G$8425),'Bin Analysis'!$B7934)</f>
        <v>2073</v>
      </c>
      <c r="I7934">
        <f t="shared" si="991"/>
        <v>0</v>
      </c>
      <c r="J7934">
        <f t="shared" si="992"/>
        <v>0</v>
      </c>
      <c r="K7934">
        <f>J7934*Weighting!$W$14</f>
        <v>0</v>
      </c>
      <c r="M7934" s="14"/>
    </row>
    <row r="7935" spans="1:25" x14ac:dyDescent="0.25">
      <c r="A7935" s="32">
        <f>IF(Weighting!$P$15&gt;0,B7935,"")</f>
        <v>1.5000009999999999</v>
      </c>
      <c r="B7935">
        <f>Weighting!$C$15</f>
        <v>1.5000009999999999</v>
      </c>
      <c r="C7935">
        <f>Weighting!$F$15</f>
        <v>0</v>
      </c>
      <c r="D7935" t="b">
        <f>IF(C7935=1,'Data Transformation'!$G$3+0.5*'Data Transformation'!$W$25,IF(C7936=1,D7936-'Data Transformation'!$W$25,FALSE))</f>
        <v>0</v>
      </c>
      <c r="E7935" t="str">
        <f t="array" ref="E7935">IF(ISLOGICAL(D7935),"",FREQUENCY(IF('Data Transformation'!$B$425:$B$8425='Bin Analysis'!$B7923,'Data Transformation'!$G$425:$G$8425),D7935))</f>
        <v/>
      </c>
      <c r="F7935" t="str">
        <f t="shared" si="990"/>
        <v/>
      </c>
      <c r="G7935">
        <f>Weighting!$H$15</f>
        <v>0</v>
      </c>
      <c r="H7935">
        <f t="array" ref="H7935">FREQUENCY(IF('Data Transformation'!$B$4:$B$8425=B7923,'Data Transformation'!$G$4:$G$8425),'Bin Analysis'!$B7935)</f>
        <v>2073</v>
      </c>
      <c r="I7935">
        <f t="shared" si="991"/>
        <v>0</v>
      </c>
      <c r="J7935">
        <f t="shared" si="992"/>
        <v>0</v>
      </c>
      <c r="K7935">
        <f>J7935*Weighting!$W$15</f>
        <v>0</v>
      </c>
      <c r="M7935" s="14"/>
    </row>
    <row r="7936" spans="1:25" x14ac:dyDescent="0.25">
      <c r="A7936" s="32" t="str">
        <f>IF(Weighting!$P$16&gt;0,B7936,"")</f>
        <v/>
      </c>
      <c r="B7936">
        <f>Weighting!$C$16</f>
        <v>1.631</v>
      </c>
      <c r="C7936">
        <f>Weighting!$F$16</f>
        <v>0</v>
      </c>
      <c r="D7936" t="b">
        <f>IF(C7936=1,'Data Transformation'!$G$3+0.5*'Data Transformation'!$W$25,IF(C7937=1,D7937-'Data Transformation'!$W$25,FALSE))</f>
        <v>0</v>
      </c>
      <c r="E7936" t="str">
        <f t="array" ref="E7936">IF(ISLOGICAL(D7936),"",FREQUENCY(IF('Data Transformation'!$B$425:$B$8425='Bin Analysis'!$B7923,'Data Transformation'!$G$425:$G$8425),D7936))</f>
        <v/>
      </c>
      <c r="F7936" t="str">
        <f t="shared" si="990"/>
        <v/>
      </c>
      <c r="G7936">
        <f>Weighting!$H$16</f>
        <v>0</v>
      </c>
      <c r="H7936">
        <f t="array" ref="H7936">FREQUENCY(IF('Data Transformation'!$B$4:$B$8425=B7923,'Data Transformation'!$G$4:$G$8425),'Bin Analysis'!$B7936)</f>
        <v>2073</v>
      </c>
      <c r="I7936">
        <f t="shared" si="991"/>
        <v>0</v>
      </c>
      <c r="J7936">
        <f t="shared" si="992"/>
        <v>0</v>
      </c>
      <c r="K7936">
        <f>J7936*Weighting!$W$16</f>
        <v>0</v>
      </c>
      <c r="M7936" s="14"/>
    </row>
    <row r="7937" spans="1:25" x14ac:dyDescent="0.25">
      <c r="A7937" s="32" t="str">
        <f>IF(Weighting!$P$17&gt;0,B7937,"")</f>
        <v/>
      </c>
      <c r="B7937">
        <f>Weighting!$C$17</f>
        <v>1.762</v>
      </c>
      <c r="C7937">
        <f>Weighting!$F$17</f>
        <v>0</v>
      </c>
      <c r="D7937" t="b">
        <f>IF(C7937=1,'Data Transformation'!$G$3+0.5*'Data Transformation'!$W$25,IF(C7938=1,D7938-'Data Transformation'!$W$25,FALSE))</f>
        <v>0</v>
      </c>
      <c r="E7937" t="str">
        <f t="array" ref="E7937">IF(ISLOGICAL(D7937),"",FREQUENCY(IF('Data Transformation'!$B$425:$B$8425='Bin Analysis'!$B7923,'Data Transformation'!$G$425:$G$8425),D7937))</f>
        <v/>
      </c>
      <c r="F7937" t="str">
        <f t="shared" si="990"/>
        <v/>
      </c>
      <c r="G7937">
        <f>Weighting!$H$17</f>
        <v>0</v>
      </c>
      <c r="H7937">
        <f t="array" ref="H7937">FREQUENCY(IF('Data Transformation'!$B$4:$B$8425=B7923,'Data Transformation'!$G$4:$G$8425),'Bin Analysis'!$B7937)</f>
        <v>2073</v>
      </c>
      <c r="I7937">
        <f t="shared" si="991"/>
        <v>0</v>
      </c>
      <c r="J7937">
        <f t="shared" si="992"/>
        <v>0</v>
      </c>
      <c r="K7937">
        <f>J7937*Weighting!$W$17</f>
        <v>0</v>
      </c>
      <c r="M7937" s="14"/>
    </row>
    <row r="7938" spans="1:25" x14ac:dyDescent="0.25">
      <c r="A7938" s="32" t="str">
        <f>IF(Weighting!$P$18&gt;0,B7938,"")</f>
        <v/>
      </c>
      <c r="B7938">
        <f>Weighting!$C$18</f>
        <v>1.893</v>
      </c>
      <c r="C7938">
        <f>Weighting!$F$18</f>
        <v>0</v>
      </c>
      <c r="D7938" t="b">
        <f>IF(C7938=1,'Data Transformation'!$G$3+0.5*'Data Transformation'!$W$25,IF(C7939=1,D7939-'Data Transformation'!$W$25,FALSE))</f>
        <v>0</v>
      </c>
      <c r="E7938" t="str">
        <f t="array" ref="E7938">IF(ISLOGICAL(D7938),"",FREQUENCY(IF('Data Transformation'!$B$425:$B$8425='Bin Analysis'!$B7923,'Data Transformation'!$G$425:$G$8425),D7938))</f>
        <v/>
      </c>
      <c r="F7938" t="str">
        <f t="shared" si="990"/>
        <v/>
      </c>
      <c r="G7938">
        <f>Weighting!$H$18</f>
        <v>0</v>
      </c>
      <c r="H7938">
        <f t="array" ref="H7938">FREQUENCY(IF('Data Transformation'!$B$4:$B$8425=B7923,'Data Transformation'!$G$4:$G$8425),'Bin Analysis'!$B7938)</f>
        <v>2073</v>
      </c>
      <c r="I7938">
        <f t="shared" si="991"/>
        <v>0</v>
      </c>
      <c r="J7938">
        <f t="shared" si="992"/>
        <v>0</v>
      </c>
      <c r="K7938">
        <f>J7938*Weighting!$W$18</f>
        <v>0</v>
      </c>
      <c r="M7938" s="14"/>
    </row>
    <row r="7939" spans="1:25" x14ac:dyDescent="0.25">
      <c r="A7939" s="32" t="str">
        <f>IF(Weighting!$P$19&gt;0,B7939,"")</f>
        <v/>
      </c>
      <c r="B7939">
        <f>Weighting!$C$19</f>
        <v>2.024</v>
      </c>
      <c r="C7939">
        <f>Weighting!$F$19</f>
        <v>0</v>
      </c>
      <c r="D7939" t="b">
        <f>IF(C7939=1,'Data Transformation'!$G$3+0.5*'Data Transformation'!$W$25,IF(C7940=1,D7940-'Data Transformation'!$W$25,FALSE))</f>
        <v>0</v>
      </c>
      <c r="E7939" t="str">
        <f t="array" ref="E7939">IF(ISLOGICAL(D7939),"",FREQUENCY(IF('Data Transformation'!$B$425:$B$8425='Bin Analysis'!$B7923,'Data Transformation'!$G$425:$G$8425),D7939))</f>
        <v/>
      </c>
      <c r="F7939" t="str">
        <f t="shared" si="990"/>
        <v/>
      </c>
      <c r="G7939">
        <f>Weighting!$H$19</f>
        <v>0</v>
      </c>
      <c r="H7939">
        <f t="array" ref="H7939">FREQUENCY(IF('Data Transformation'!$B$4:$B$8425=B7923,'Data Transformation'!$G$4:$G$8425),'Bin Analysis'!$B7939)</f>
        <v>2073</v>
      </c>
      <c r="I7939">
        <f t="shared" si="991"/>
        <v>0</v>
      </c>
      <c r="J7939">
        <f t="shared" si="992"/>
        <v>0</v>
      </c>
      <c r="K7939">
        <f>J7939*Weighting!$W$19</f>
        <v>0</v>
      </c>
      <c r="M7939" s="14"/>
    </row>
    <row r="7940" spans="1:25" x14ac:dyDescent="0.25">
      <c r="A7940" s="32" t="str">
        <f>IF(Weighting!$P$20&gt;0,B7940,"")</f>
        <v/>
      </c>
      <c r="B7940">
        <f>Weighting!$C$20</f>
        <v>2.1550000000000002</v>
      </c>
      <c r="C7940">
        <f>Weighting!$F$20</f>
        <v>0</v>
      </c>
      <c r="D7940" t="b">
        <f>IF(C7940=1,'Data Transformation'!$G$3+0.5*'Data Transformation'!$W$25,IF(C7941=1,D7941-'Data Transformation'!$W$25,FALSE))</f>
        <v>0</v>
      </c>
      <c r="E7940" t="str">
        <f t="array" ref="E7940">IF(ISLOGICAL(D7940),"",FREQUENCY(IF('Data Transformation'!$B$425:$B$8425='Bin Analysis'!$B7923,'Data Transformation'!$G$425:$G$8425),D7940))</f>
        <v/>
      </c>
      <c r="F7940" t="str">
        <f t="shared" si="990"/>
        <v/>
      </c>
      <c r="G7940">
        <f>Weighting!$H$20</f>
        <v>0</v>
      </c>
      <c r="H7940">
        <f t="array" ref="H7940">FREQUENCY(IF('Data Transformation'!$B$4:$B$8425=B7923,'Data Transformation'!$G$4:$G$8425),'Bin Analysis'!$B7940)</f>
        <v>2073</v>
      </c>
      <c r="I7940">
        <f t="shared" si="991"/>
        <v>0</v>
      </c>
      <c r="J7940">
        <f t="shared" si="992"/>
        <v>0</v>
      </c>
      <c r="K7940">
        <f>J7940*Weighting!$W$20</f>
        <v>0</v>
      </c>
      <c r="M7940" s="14"/>
    </row>
    <row r="7941" spans="1:25" x14ac:dyDescent="0.25">
      <c r="A7941" s="32" t="str">
        <f>IF(Weighting!$P$21&gt;0,B7941,"")</f>
        <v/>
      </c>
      <c r="B7941">
        <f>Weighting!$C$21</f>
        <v>2.2860000000000005</v>
      </c>
      <c r="C7941">
        <f>Weighting!$F$21</f>
        <v>0</v>
      </c>
      <c r="D7941" t="b">
        <f>IF(C7941=1,'Data Transformation'!$G$3+0.5*'Data Transformation'!$W$25,IF(C7942=1,D7942-'Data Transformation'!$W$25,FALSE))</f>
        <v>0</v>
      </c>
      <c r="E7941" t="str">
        <f t="array" ref="E7941">IF(ISLOGICAL(D7941),"",FREQUENCY(IF('Data Transformation'!$B$425:$B$8425='Bin Analysis'!$B7923,'Data Transformation'!$G$425:$G$8425),D7941))</f>
        <v/>
      </c>
      <c r="F7941" t="str">
        <f t="shared" si="990"/>
        <v/>
      </c>
      <c r="G7941">
        <f>Weighting!$H$21</f>
        <v>0</v>
      </c>
      <c r="H7941">
        <f t="array" ref="H7941">FREQUENCY(IF('Data Transformation'!$B$4:$B$8425=B7923,'Data Transformation'!$G$4:$G$8425),'Bin Analysis'!$B7941)</f>
        <v>2073</v>
      </c>
      <c r="I7941">
        <f t="shared" si="991"/>
        <v>0</v>
      </c>
      <c r="J7941">
        <f t="shared" si="992"/>
        <v>0</v>
      </c>
      <c r="K7941">
        <f>J7941*Weighting!$W$21</f>
        <v>0</v>
      </c>
      <c r="M7941" s="14"/>
    </row>
    <row r="7942" spans="1:25" x14ac:dyDescent="0.25">
      <c r="A7942" s="32" t="str">
        <f>IF(Weighting!$P$22&gt;0,B7942,"")</f>
        <v/>
      </c>
      <c r="B7942">
        <f>Weighting!$C$22</f>
        <v>2.4170000000000007</v>
      </c>
      <c r="C7942">
        <f>Weighting!$F$22</f>
        <v>0</v>
      </c>
      <c r="D7942" t="b">
        <f>IF(C7942=1,'Data Transformation'!$G$3+0.5*'Data Transformation'!$W$25,IF(C7943=1,D7943-'Data Transformation'!$W$25,FALSE))</f>
        <v>0</v>
      </c>
      <c r="E7942" t="str">
        <f t="array" ref="E7942">IF(ISLOGICAL(D7942),"",FREQUENCY(IF('Data Transformation'!$B$425:$B$8425='Bin Analysis'!$B7923,'Data Transformation'!$G$425:$G$8425),D7942))</f>
        <v/>
      </c>
      <c r="F7942" t="str">
        <f t="shared" si="990"/>
        <v/>
      </c>
      <c r="G7942">
        <f>Weighting!$H$22</f>
        <v>0</v>
      </c>
      <c r="H7942">
        <f t="array" ref="H7942">FREQUENCY(IF('Data Transformation'!$B$4:$B$8425=B7923,'Data Transformation'!$G$4:$G$8425),'Bin Analysis'!$B7942)</f>
        <v>2073</v>
      </c>
      <c r="I7942">
        <f t="shared" si="991"/>
        <v>0</v>
      </c>
      <c r="J7942">
        <f t="shared" si="992"/>
        <v>0</v>
      </c>
      <c r="K7942">
        <f>J7942*Weighting!$W$22</f>
        <v>0</v>
      </c>
      <c r="M7942" s="14"/>
    </row>
    <row r="7943" spans="1:25" x14ac:dyDescent="0.25">
      <c r="A7943" s="32" t="str">
        <f>IF(Weighting!$P$23&gt;0,B7943,"")</f>
        <v/>
      </c>
      <c r="B7943">
        <f>Weighting!$C$23</f>
        <v>2.5480000000000009</v>
      </c>
      <c r="C7943">
        <f>Weighting!$F$23</f>
        <v>0</v>
      </c>
      <c r="D7943" t="b">
        <f>IF(C7943=1,'Data Transformation'!$G$3+0.5*'Data Transformation'!$W$25,IF(C7944=1,D7944-'Data Transformation'!$W$25,FALSE))</f>
        <v>0</v>
      </c>
      <c r="E7943" t="str">
        <f t="array" ref="E7943">IF(ISLOGICAL(D7943),"",FREQUENCY(IF('Data Transformation'!$B$425:$B$8425='Bin Analysis'!$B7923,'Data Transformation'!$G$425:$G$8425),D7943))</f>
        <v/>
      </c>
      <c r="F7943" t="str">
        <f t="shared" si="990"/>
        <v/>
      </c>
      <c r="G7943">
        <f>Weighting!$H$23</f>
        <v>0</v>
      </c>
      <c r="H7943">
        <f t="array" ref="H7943">FREQUENCY(IF('Data Transformation'!$B$4:$B$8425=B7923,'Data Transformation'!$G$4:$G$8425),'Bin Analysis'!$B7943)</f>
        <v>2073</v>
      </c>
      <c r="I7943">
        <f t="shared" si="991"/>
        <v>0</v>
      </c>
      <c r="J7943">
        <f t="shared" si="992"/>
        <v>0</v>
      </c>
      <c r="K7943">
        <f>J7943*Weighting!$W$23</f>
        <v>0</v>
      </c>
      <c r="M7943" s="14"/>
    </row>
    <row r="7944" spans="1:25" x14ac:dyDescent="0.25">
      <c r="A7944" s="32" t="str">
        <f>IF(Weighting!$P$24&gt;0,B7944,"")</f>
        <v/>
      </c>
      <c r="B7944">
        <f>Weighting!$C$24</f>
        <v>2.6790000000000012</v>
      </c>
      <c r="C7944">
        <f>Weighting!$F$24</f>
        <v>0</v>
      </c>
      <c r="D7944" t="b">
        <f>IF(C7944=1,'Data Transformation'!$G$3+0.5*'Data Transformation'!$W$25,IF(C7945=1,D7945-'Data Transformation'!$W$25,FALSE))</f>
        <v>0</v>
      </c>
      <c r="E7944" t="str">
        <f t="array" ref="E7944">IF(ISLOGICAL(D7944),"",FREQUENCY(IF('Data Transformation'!$B$425:$B$8425='Bin Analysis'!$B7923,'Data Transformation'!$G$425:$G$8425),D7944))</f>
        <v/>
      </c>
      <c r="F7944" t="str">
        <f t="shared" si="990"/>
        <v/>
      </c>
      <c r="G7944">
        <f>Weighting!$H$24</f>
        <v>0</v>
      </c>
      <c r="H7944">
        <f t="array" ref="H7944">FREQUENCY(IF('Data Transformation'!$B$4:$B$8425=B7923,'Data Transformation'!$G$4:$G$8425),'Bin Analysis'!$B7944)</f>
        <v>2073</v>
      </c>
      <c r="I7944">
        <f t="shared" si="991"/>
        <v>0</v>
      </c>
      <c r="J7944">
        <f t="shared" si="992"/>
        <v>0</v>
      </c>
      <c r="K7944">
        <f>J7944*Weighting!$W$24</f>
        <v>0</v>
      </c>
      <c r="M7944" s="14"/>
    </row>
    <row r="7945" spans="1:25" x14ac:dyDescent="0.25">
      <c r="A7945" s="32" t="str">
        <f>IF(Weighting!$P$25&gt;0,B7945,"")</f>
        <v/>
      </c>
      <c r="B7945">
        <f>Weighting!$C$25</f>
        <v>2.8100000000000014</v>
      </c>
      <c r="C7945">
        <f>Weighting!$F$25</f>
        <v>0</v>
      </c>
      <c r="D7945" t="b">
        <f>IF(C7945=1,'Data Transformation'!$G$3+0.5*'Data Transformation'!$W$25,IF(C7946=1,D7946-'Data Transformation'!$W$25,FALSE))</f>
        <v>0</v>
      </c>
      <c r="E7945" t="str">
        <f t="array" ref="E7945">IF(ISLOGICAL(D7945),"",FREQUENCY(IF('Data Transformation'!$B$425:$B$8425='Bin Analysis'!$B7923,'Data Transformation'!$G$425:$G$8425),D7945))</f>
        <v/>
      </c>
      <c r="F7945" t="str">
        <f t="shared" si="990"/>
        <v/>
      </c>
      <c r="G7945">
        <f>Weighting!$H$25</f>
        <v>0</v>
      </c>
      <c r="H7945">
        <f t="array" ref="H7945">FREQUENCY(IF('Data Transformation'!$B$4:$B$8425=B7923,'Data Transformation'!$G$4:$G$8425),'Bin Analysis'!$B7945)</f>
        <v>2073</v>
      </c>
      <c r="I7945">
        <f t="shared" si="991"/>
        <v>0</v>
      </c>
      <c r="J7945">
        <f t="shared" si="992"/>
        <v>0</v>
      </c>
      <c r="K7945">
        <f>J7945*Weighting!$W$25</f>
        <v>0</v>
      </c>
      <c r="M7945" s="14"/>
    </row>
    <row r="7946" spans="1:25" x14ac:dyDescent="0.25">
      <c r="O7946"/>
      <c r="P7946"/>
      <c r="Q7946"/>
      <c r="R7946"/>
    </row>
    <row r="7947" spans="1:25" ht="23.25" x14ac:dyDescent="0.35">
      <c r="A7947" s="21" t="s">
        <v>0</v>
      </c>
      <c r="B7947" s="21" t="str">
        <f>IFERROR(VLOOKUP(C7947,'Data Transformation'!$L$6:$M$426,2,FALSE),"")</f>
        <v/>
      </c>
      <c r="C7947" s="21">
        <f>C7923+1</f>
        <v>331</v>
      </c>
      <c r="D7947" s="21"/>
      <c r="E7947" s="21"/>
      <c r="F7947" s="21"/>
      <c r="G7947" s="21"/>
      <c r="H7947" s="22"/>
      <c r="I7947" s="22"/>
      <c r="J7947" s="22"/>
      <c r="K7947" s="21"/>
      <c r="L7947" s="21" t="str">
        <f>B7947</f>
        <v/>
      </c>
      <c r="M7947" s="23" t="e">
        <f>INDEX('Data Transformation'!$O$4:$O$424,MATCH($B7947,'Data Transformation'!$M$4:$M$424,0),MATCH($M$2,'Data Transformation'!$O$3,0))</f>
        <v>#N/A</v>
      </c>
      <c r="N7947" s="27" t="e">
        <f>IF('Input and Summary Results'!$J$16="minimum",'Bin Analysis'!X7948/(M7947-1),'Bin Analysis'!Y7947/('Bin Analysis'!M7947-1))</f>
        <v>#N/A</v>
      </c>
      <c r="O7947" s="27" t="e">
        <f>IF(M7947=FALSE,NA(),(VLOOKUP(1,C7950:K7969,4,FALSE))/(M7947-1))</f>
        <v>#N/A</v>
      </c>
      <c r="P7947" s="27" t="e">
        <f>IF(M7947=FALSE,NA(),SUM(J7950:J7969)/Weighting!$S$5)</f>
        <v>#N/A</v>
      </c>
      <c r="Q7947" s="27" t="e">
        <f>IF(M7947=FALSE,NA(),SUM(K7950:K7969)/Weighting!$S$6)</f>
        <v>#N/A</v>
      </c>
      <c r="R7947" s="27" t="e">
        <f>IF(M7947=FALSE,NA(),(VLOOKUP(1,G7950:K7969,3,FALSE))/(M7947-1))</f>
        <v>#N/A</v>
      </c>
      <c r="S7947" s="22" t="e">
        <f>IF(M7947=FALSE,NA(),IF(SUM(J7950:J7969)=2,"yes","no"))</f>
        <v>#N/A</v>
      </c>
      <c r="X7947" s="2" cm="2">
        <f t="array" ref="X7947:X7948">FREQUENCY(IF('Data Transformation'!$B$425:$B$6424='Bin Analysis'!L7947,'Data Transformation'!$G$425:$G$6424),'Data Transformation'!$U$11)</f>
        <v>0</v>
      </c>
      <c r="Y7947" s="2" cm="2">
        <f t="array" ref="Y7947:Y7948">FREQUENCY(IF('Data Transformation'!$B$425:$B$6424='Bin Analysis'!L7947,'Data Transformation'!$G$425:$G$6424),'Data Transformation'!$U$12)</f>
        <v>0</v>
      </c>
    </row>
    <row r="7948" spans="1:25" x14ac:dyDescent="0.25">
      <c r="A7948" s="14" t="s">
        <v>66</v>
      </c>
      <c r="B7948" t="s">
        <v>47</v>
      </c>
      <c r="C7948" t="s">
        <v>5</v>
      </c>
      <c r="D7948" t="s">
        <v>99</v>
      </c>
      <c r="E7948" t="s">
        <v>100</v>
      </c>
      <c r="F7948" t="s">
        <v>101</v>
      </c>
      <c r="G7948" t="s">
        <v>69</v>
      </c>
      <c r="H7948" t="s">
        <v>31</v>
      </c>
      <c r="I7948" t="s">
        <v>32</v>
      </c>
      <c r="J7948" t="s">
        <v>46</v>
      </c>
      <c r="K7948" s="14" t="s">
        <v>45</v>
      </c>
      <c r="M7948" s="14"/>
      <c r="X7948" s="2">
        <v>0</v>
      </c>
      <c r="Y7948" s="2">
        <v>0</v>
      </c>
    </row>
    <row r="7949" spans="1:25" x14ac:dyDescent="0.25">
      <c r="A7949" s="32"/>
      <c r="D7949" t="b">
        <f>IF(C7949=1,'Data Transformation'!$G$3+0.5*'Data Transformation'!$W$25,IF(C7950=1,D7950-'Data Transformation'!$W$25,FALSE))</f>
        <v>0</v>
      </c>
      <c r="E7949" t="str">
        <f t="array" ref="E7949">IF(ISLOGICAL(D7949),"",FREQUENCY(IF('Data Transformation'!$B$425:$B$8425='Bin Analysis'!$B7947,'Data Transformation'!$G$425:$G$8425),D7949))</f>
        <v/>
      </c>
      <c r="F7949" t="str">
        <f>IF(ISLOGICAL(D7949),"",E7949-E7948)</f>
        <v/>
      </c>
      <c r="M7949" s="14"/>
    </row>
    <row r="7950" spans="1:25" x14ac:dyDescent="0.25">
      <c r="A7950" s="32">
        <f>IF(Weighting!$P$6&gt;0,B7950,"")</f>
        <v>0.32100000000000001</v>
      </c>
      <c r="B7950">
        <f>Weighting!$C$6</f>
        <v>0.32100000000000001</v>
      </c>
      <c r="C7950">
        <f>Weighting!$F$6</f>
        <v>0</v>
      </c>
      <c r="D7950" t="b">
        <f>IF(C7950=1,'Data Transformation'!$G$3+0.5*'Data Transformation'!$W$25,IF(C7951=1,D7951-'Data Transformation'!$W$25,FALSE))</f>
        <v>0</v>
      </c>
      <c r="E7950" t="str">
        <f t="array" ref="E7950">IF(ISLOGICAL(D7950),"",FREQUENCY(IF('Data Transformation'!$B$425:$B$8425='Bin Analysis'!$B7947,'Data Transformation'!$G$425:$G$8425),D7950))</f>
        <v/>
      </c>
      <c r="F7950" t="str">
        <f>IF(ISLOGICAL(D7950),"",E7950-E7949)</f>
        <v/>
      </c>
      <c r="G7950">
        <f>Weighting!$H$6</f>
        <v>1</v>
      </c>
      <c r="H7950">
        <f t="array" ref="H7950">FREQUENCY(IF('Data Transformation'!$B$4:$B$8425=B7947,'Data Transformation'!$G$4:$G$8425),'Bin Analysis'!$B7950)</f>
        <v>2073</v>
      </c>
      <c r="I7950">
        <f>H7950-H7949</f>
        <v>2073</v>
      </c>
      <c r="J7950">
        <f>IF(I7950=0,0,1)</f>
        <v>1</v>
      </c>
      <c r="K7950">
        <f>J7950*Weighting!$W$6</f>
        <v>1</v>
      </c>
      <c r="M7950" s="14"/>
    </row>
    <row r="7951" spans="1:25" x14ac:dyDescent="0.25">
      <c r="A7951" s="32">
        <f>IF(Weighting!$P$7&gt;0,B7951,"")</f>
        <v>0.45200000000000001</v>
      </c>
      <c r="B7951">
        <f>Weighting!$C$7</f>
        <v>0.45200000000000001</v>
      </c>
      <c r="C7951">
        <f>Weighting!$F$7</f>
        <v>0</v>
      </c>
      <c r="D7951" t="b">
        <f>IF(C7951=1,'Data Transformation'!$G$3+0.5*'Data Transformation'!$W$25,IF(C7952=1,D7952-'Data Transformation'!$W$25,FALSE))</f>
        <v>0</v>
      </c>
      <c r="E7951" t="str">
        <f t="array" ref="E7951">IF(ISLOGICAL(D7951),"",FREQUENCY(IF('Data Transformation'!$B$425:$B$8425='Bin Analysis'!$B7947,'Data Transformation'!$G$425:$G$8425),D7951))</f>
        <v/>
      </c>
      <c r="F7951" t="str">
        <f t="shared" ref="F7951:F7969" si="993">IF(ISLOGICAL(D7951),"",E7951-E7950)</f>
        <v/>
      </c>
      <c r="G7951">
        <f>Weighting!$H$7</f>
        <v>0</v>
      </c>
      <c r="H7951">
        <f t="array" ref="H7951">FREQUENCY(IF('Data Transformation'!$B$4:$B$8425=B7947,'Data Transformation'!$G$4:$G$8425),'Bin Analysis'!$B7951)</f>
        <v>2073</v>
      </c>
      <c r="I7951">
        <f t="shared" ref="I7951:I7969" si="994">H7951-H7950</f>
        <v>0</v>
      </c>
      <c r="J7951">
        <f>IF(I7951=0,0,1)</f>
        <v>0</v>
      </c>
      <c r="K7951">
        <f>J7951*Weighting!$W$7</f>
        <v>0</v>
      </c>
      <c r="M7951" s="14"/>
    </row>
    <row r="7952" spans="1:25" x14ac:dyDescent="0.25">
      <c r="A7952" s="32">
        <f>IF(Weighting!$P$8&gt;0,B7952,"")</f>
        <v>0.58299999999999996</v>
      </c>
      <c r="B7952">
        <f>Weighting!$C$8</f>
        <v>0.58299999999999996</v>
      </c>
      <c r="C7952">
        <f>Weighting!$F$8</f>
        <v>0</v>
      </c>
      <c r="D7952" t="b">
        <f>IF(C7952=1,'Data Transformation'!$G$3+0.5*'Data Transformation'!$W$25,IF(C7953=1,D7953-'Data Transformation'!$W$25,FALSE))</f>
        <v>0</v>
      </c>
      <c r="E7952" t="str">
        <f t="array" ref="E7952">IF(ISLOGICAL(D7952),"",FREQUENCY(IF('Data Transformation'!$B$425:$B$8425='Bin Analysis'!$B7947,'Data Transformation'!$G$425:$G$8425),D7952))</f>
        <v/>
      </c>
      <c r="F7952" t="str">
        <f t="shared" si="993"/>
        <v/>
      </c>
      <c r="G7952">
        <f>Weighting!$H$8</f>
        <v>0</v>
      </c>
      <c r="H7952">
        <f t="array" ref="H7952">FREQUENCY(IF('Data Transformation'!$B$4:$B$8425=B7947,'Data Transformation'!$G$4:$G$8425),'Bin Analysis'!$B7952)</f>
        <v>2073</v>
      </c>
      <c r="I7952">
        <f t="shared" si="994"/>
        <v>0</v>
      </c>
      <c r="J7952">
        <f t="shared" ref="J7952:J7969" si="995">IF(I7952=0,0,1)</f>
        <v>0</v>
      </c>
      <c r="K7952">
        <f>J7952*Weighting!$W$8</f>
        <v>0</v>
      </c>
      <c r="M7952" s="14"/>
    </row>
    <row r="7953" spans="1:13" x14ac:dyDescent="0.25">
      <c r="A7953" s="32">
        <f>IF(Weighting!$P$9&gt;0,B7953,"")</f>
        <v>0.71399999999999997</v>
      </c>
      <c r="B7953" s="50">
        <f>Weighting!$C$9</f>
        <v>0.71399999999999997</v>
      </c>
      <c r="C7953">
        <f>Weighting!$F$9</f>
        <v>0</v>
      </c>
      <c r="D7953" t="b">
        <f>IF(C7953=1,'Data Transformation'!$G$3+0.5*'Data Transformation'!$W$25,IF(C7954=1,D7954-'Data Transformation'!$W$25,FALSE))</f>
        <v>0</v>
      </c>
      <c r="E7953" t="str">
        <f t="array" ref="E7953">IF(ISLOGICAL(D7953),"",FREQUENCY(IF('Data Transformation'!$B$425:$B$8425='Bin Analysis'!$B7947,'Data Transformation'!$G$425:$G$8425),D7953))</f>
        <v/>
      </c>
      <c r="F7953" t="str">
        <f t="shared" si="993"/>
        <v/>
      </c>
      <c r="G7953">
        <f>Weighting!$H$9</f>
        <v>0</v>
      </c>
      <c r="H7953">
        <f t="array" ref="H7953">FREQUENCY(IF('Data Transformation'!$B$4:$B$8425=B7947,'Data Transformation'!$G$4:$G$8425),'Bin Analysis'!$B7953)</f>
        <v>2073</v>
      </c>
      <c r="I7953">
        <f t="shared" si="994"/>
        <v>0</v>
      </c>
      <c r="J7953">
        <f t="shared" si="995"/>
        <v>0</v>
      </c>
      <c r="K7953">
        <f>J7953*Weighting!$W$9</f>
        <v>0</v>
      </c>
      <c r="M7953" s="14"/>
    </row>
    <row r="7954" spans="1:13" x14ac:dyDescent="0.25">
      <c r="A7954" s="32">
        <f>IF(Weighting!$P$10&gt;0,B7954,"")</f>
        <v>0.84499999999999997</v>
      </c>
      <c r="B7954">
        <f>Weighting!$C$10</f>
        <v>0.84499999999999997</v>
      </c>
      <c r="C7954">
        <f>Weighting!$F$10</f>
        <v>0</v>
      </c>
      <c r="D7954" t="b">
        <f>IF(C7954=1,'Data Transformation'!$G$3+0.5*'Data Transformation'!$W$25,IF(C7955=1,D7955-'Data Transformation'!$W$25,FALSE))</f>
        <v>0</v>
      </c>
      <c r="E7954" t="str">
        <f t="array" ref="E7954">IF(ISLOGICAL(D7954),"",FREQUENCY(IF('Data Transformation'!$B$425:$B$8425='Bin Analysis'!$B7947,'Data Transformation'!$G$425:$G$8425),D7954))</f>
        <v/>
      </c>
      <c r="F7954" t="str">
        <f t="shared" si="993"/>
        <v/>
      </c>
      <c r="G7954">
        <f>Weighting!$H$10</f>
        <v>0</v>
      </c>
      <c r="H7954">
        <f t="array" ref="H7954">FREQUENCY(IF('Data Transformation'!$B$4:$B$8425=B7947,'Data Transformation'!$G$4:$G$8425),'Bin Analysis'!$B7954)</f>
        <v>2073</v>
      </c>
      <c r="I7954">
        <f t="shared" si="994"/>
        <v>0</v>
      </c>
      <c r="J7954">
        <f t="shared" si="995"/>
        <v>0</v>
      </c>
      <c r="K7954">
        <f>J7954*Weighting!$W$10</f>
        <v>0</v>
      </c>
      <c r="M7954" s="14"/>
    </row>
    <row r="7955" spans="1:13" x14ac:dyDescent="0.25">
      <c r="A7955" s="32">
        <f>IF(Weighting!$P$11&gt;0,B7955,"")</f>
        <v>0.97599999999999998</v>
      </c>
      <c r="B7955">
        <f>Weighting!$C$11</f>
        <v>0.97599999999999998</v>
      </c>
      <c r="C7955">
        <f>Weighting!$F$11</f>
        <v>0</v>
      </c>
      <c r="D7955">
        <f>IF(C7955=1,'Data Transformation'!$G$3+0.5*'Data Transformation'!$W$25,IF(C7956=1,D7956-'Data Transformation'!$W$25,FALSE))</f>
        <v>0.86899999999999999</v>
      </c>
      <c r="E7955">
        <f t="array" ref="E7955">IF(ISLOGICAL(D7955),"",FREQUENCY(IF('Data Transformation'!$B$425:$B$8425='Bin Analysis'!$B7947,'Data Transformation'!$G$425:$G$8425),D7955))</f>
        <v>2001</v>
      </c>
      <c r="F7955" t="e">
        <f t="shared" si="993"/>
        <v>#VALUE!</v>
      </c>
      <c r="G7955">
        <f>Weighting!$H$11</f>
        <v>0</v>
      </c>
      <c r="H7955">
        <f t="array" ref="H7955">FREQUENCY(IF('Data Transformation'!$B$4:$B$8425=B7947,'Data Transformation'!$G$4:$G$8425),'Bin Analysis'!$B7955)</f>
        <v>2073</v>
      </c>
      <c r="I7955">
        <f t="shared" si="994"/>
        <v>0</v>
      </c>
      <c r="J7955">
        <f t="shared" si="995"/>
        <v>0</v>
      </c>
      <c r="K7955">
        <f>J7955*Weighting!$W$11</f>
        <v>0</v>
      </c>
      <c r="M7955" s="14"/>
    </row>
    <row r="7956" spans="1:13" x14ac:dyDescent="0.25">
      <c r="A7956" s="32">
        <f>IF(Weighting!$P$12&gt;0,B7956,"")</f>
        <v>1.107</v>
      </c>
      <c r="B7956">
        <f>Weighting!$C$12</f>
        <v>1.107</v>
      </c>
      <c r="C7956">
        <f>Weighting!$F$12</f>
        <v>1</v>
      </c>
      <c r="D7956">
        <f>IF(C7956=1,'Data Transformation'!$G$3+0.5*'Data Transformation'!$W$25,IF(C7957=1,D7957-'Data Transformation'!$W$25,FALSE))</f>
        <v>1.131</v>
      </c>
      <c r="E7956">
        <f t="array" ref="E7956">IF(ISLOGICAL(D7956),"",FREQUENCY(IF('Data Transformation'!$B$425:$B$8425='Bin Analysis'!$B7947,'Data Transformation'!$G$425:$G$8425),D7956))</f>
        <v>2001</v>
      </c>
      <c r="F7956">
        <f t="shared" si="993"/>
        <v>0</v>
      </c>
      <c r="G7956">
        <f>Weighting!$H$12</f>
        <v>0</v>
      </c>
      <c r="H7956">
        <f t="array" ref="H7956">FREQUENCY(IF('Data Transformation'!$B$4:$B$8425=B7947,'Data Transformation'!$G$4:$G$8425),'Bin Analysis'!$B7956)</f>
        <v>2073</v>
      </c>
      <c r="I7956">
        <f t="shared" si="994"/>
        <v>0</v>
      </c>
      <c r="J7956">
        <f t="shared" si="995"/>
        <v>0</v>
      </c>
      <c r="K7956">
        <f>J7956*Weighting!$W$12</f>
        <v>0</v>
      </c>
      <c r="M7956" s="14"/>
    </row>
    <row r="7957" spans="1:13" x14ac:dyDescent="0.25">
      <c r="A7957" s="32">
        <f>IF(Weighting!$P$13&gt;0,B7957,"")</f>
        <v>1.238</v>
      </c>
      <c r="B7957">
        <f>Weighting!$C$13</f>
        <v>1.238</v>
      </c>
      <c r="C7957">
        <f>Weighting!$F$13</f>
        <v>0</v>
      </c>
      <c r="D7957" t="b">
        <f>IF(C7957=1,'Data Transformation'!$G$3+0.5*'Data Transformation'!$W$25,IF(C7958=1,D7958-'Data Transformation'!$W$25,FALSE))</f>
        <v>0</v>
      </c>
      <c r="E7957" t="str">
        <f t="array" ref="E7957">IF(ISLOGICAL(D7957),"",FREQUENCY(IF('Data Transformation'!$B$425:$B$8425='Bin Analysis'!$B7947,'Data Transformation'!$G$425:$G$8425),D7957))</f>
        <v/>
      </c>
      <c r="F7957" t="str">
        <f t="shared" si="993"/>
        <v/>
      </c>
      <c r="G7957">
        <f>Weighting!$H$13</f>
        <v>0</v>
      </c>
      <c r="H7957">
        <f t="array" ref="H7957">FREQUENCY(IF('Data Transformation'!$B$4:$B$8425=B7947,'Data Transformation'!$G$4:$G$8425),'Bin Analysis'!$B7957)</f>
        <v>2073</v>
      </c>
      <c r="I7957">
        <f t="shared" si="994"/>
        <v>0</v>
      </c>
      <c r="J7957">
        <f t="shared" si="995"/>
        <v>0</v>
      </c>
      <c r="K7957">
        <f>J7957*Weighting!$W$13</f>
        <v>0</v>
      </c>
      <c r="M7957" s="14"/>
    </row>
    <row r="7958" spans="1:13" x14ac:dyDescent="0.25">
      <c r="A7958" s="32">
        <f>IF(Weighting!$P$14&gt;0,B7958,"")</f>
        <v>1.369</v>
      </c>
      <c r="B7958">
        <f>Weighting!$C$14</f>
        <v>1.369</v>
      </c>
      <c r="C7958">
        <f>Weighting!$F$14</f>
        <v>0</v>
      </c>
      <c r="D7958" t="b">
        <f>IF(C7958=1,'Data Transformation'!$G$3+0.5*'Data Transformation'!$W$25,IF(C7959=1,D7959-'Data Transformation'!$W$25,FALSE))</f>
        <v>0</v>
      </c>
      <c r="E7958" t="str">
        <f t="array" ref="E7958">IF(ISLOGICAL(D7958),"",FREQUENCY(IF('Data Transformation'!$B$425:$B$8425='Bin Analysis'!$B7947,'Data Transformation'!$G$425:$G$8425),D7958))</f>
        <v/>
      </c>
      <c r="F7958" t="str">
        <f t="shared" si="993"/>
        <v/>
      </c>
      <c r="G7958">
        <f>Weighting!$H$14</f>
        <v>0</v>
      </c>
      <c r="H7958">
        <f t="array" ref="H7958">FREQUENCY(IF('Data Transformation'!$B$4:$B$8425=B7947,'Data Transformation'!$G$4:$G$8425),'Bin Analysis'!$B7958)</f>
        <v>2073</v>
      </c>
      <c r="I7958">
        <f t="shared" si="994"/>
        <v>0</v>
      </c>
      <c r="J7958">
        <f t="shared" si="995"/>
        <v>0</v>
      </c>
      <c r="K7958">
        <f>J7958*Weighting!$W$14</f>
        <v>0</v>
      </c>
      <c r="M7958" s="14"/>
    </row>
    <row r="7959" spans="1:13" x14ac:dyDescent="0.25">
      <c r="A7959" s="32">
        <f>IF(Weighting!$P$15&gt;0,B7959,"")</f>
        <v>1.5000009999999999</v>
      </c>
      <c r="B7959">
        <f>Weighting!$C$15</f>
        <v>1.5000009999999999</v>
      </c>
      <c r="C7959">
        <f>Weighting!$F$15</f>
        <v>0</v>
      </c>
      <c r="D7959" t="b">
        <f>IF(C7959=1,'Data Transformation'!$G$3+0.5*'Data Transformation'!$W$25,IF(C7960=1,D7960-'Data Transformation'!$W$25,FALSE))</f>
        <v>0</v>
      </c>
      <c r="E7959" t="str">
        <f t="array" ref="E7959">IF(ISLOGICAL(D7959),"",FREQUENCY(IF('Data Transformation'!$B$425:$B$8425='Bin Analysis'!$B7947,'Data Transformation'!$G$425:$G$8425),D7959))</f>
        <v/>
      </c>
      <c r="F7959" t="str">
        <f t="shared" si="993"/>
        <v/>
      </c>
      <c r="G7959">
        <f>Weighting!$H$15</f>
        <v>0</v>
      </c>
      <c r="H7959">
        <f t="array" ref="H7959">FREQUENCY(IF('Data Transformation'!$B$4:$B$8425=B7947,'Data Transformation'!$G$4:$G$8425),'Bin Analysis'!$B7959)</f>
        <v>2073</v>
      </c>
      <c r="I7959">
        <f t="shared" si="994"/>
        <v>0</v>
      </c>
      <c r="J7959">
        <f t="shared" si="995"/>
        <v>0</v>
      </c>
      <c r="K7959">
        <f>J7959*Weighting!$W$15</f>
        <v>0</v>
      </c>
      <c r="M7959" s="14"/>
    </row>
    <row r="7960" spans="1:13" x14ac:dyDescent="0.25">
      <c r="A7960" s="32" t="str">
        <f>IF(Weighting!$P$16&gt;0,B7960,"")</f>
        <v/>
      </c>
      <c r="B7960">
        <f>Weighting!$C$16</f>
        <v>1.631</v>
      </c>
      <c r="C7960">
        <f>Weighting!$F$16</f>
        <v>0</v>
      </c>
      <c r="D7960" t="b">
        <f>IF(C7960=1,'Data Transformation'!$G$3+0.5*'Data Transformation'!$W$25,IF(C7961=1,D7961-'Data Transformation'!$W$25,FALSE))</f>
        <v>0</v>
      </c>
      <c r="E7960" t="str">
        <f t="array" ref="E7960">IF(ISLOGICAL(D7960),"",FREQUENCY(IF('Data Transformation'!$B$425:$B$8425='Bin Analysis'!$B7947,'Data Transformation'!$G$425:$G$8425),D7960))</f>
        <v/>
      </c>
      <c r="F7960" t="str">
        <f t="shared" si="993"/>
        <v/>
      </c>
      <c r="G7960">
        <f>Weighting!$H$16</f>
        <v>0</v>
      </c>
      <c r="H7960">
        <f t="array" ref="H7960">FREQUENCY(IF('Data Transformation'!$B$4:$B$8425=B7947,'Data Transformation'!$G$4:$G$8425),'Bin Analysis'!$B7960)</f>
        <v>2073</v>
      </c>
      <c r="I7960">
        <f t="shared" si="994"/>
        <v>0</v>
      </c>
      <c r="J7960">
        <f t="shared" si="995"/>
        <v>0</v>
      </c>
      <c r="K7960">
        <f>J7960*Weighting!$W$16</f>
        <v>0</v>
      </c>
      <c r="M7960" s="14"/>
    </row>
    <row r="7961" spans="1:13" x14ac:dyDescent="0.25">
      <c r="A7961" s="32" t="str">
        <f>IF(Weighting!$P$17&gt;0,B7961,"")</f>
        <v/>
      </c>
      <c r="B7961">
        <f>Weighting!$C$17</f>
        <v>1.762</v>
      </c>
      <c r="C7961">
        <f>Weighting!$F$17</f>
        <v>0</v>
      </c>
      <c r="D7961" t="b">
        <f>IF(C7961=1,'Data Transformation'!$G$3+0.5*'Data Transformation'!$W$25,IF(C7962=1,D7962-'Data Transformation'!$W$25,FALSE))</f>
        <v>0</v>
      </c>
      <c r="E7961" t="str">
        <f t="array" ref="E7961">IF(ISLOGICAL(D7961),"",FREQUENCY(IF('Data Transformation'!$B$425:$B$8425='Bin Analysis'!$B7947,'Data Transformation'!$G$425:$G$8425),D7961))</f>
        <v/>
      </c>
      <c r="F7961" t="str">
        <f t="shared" si="993"/>
        <v/>
      </c>
      <c r="G7961">
        <f>Weighting!$H$17</f>
        <v>0</v>
      </c>
      <c r="H7961">
        <f t="array" ref="H7961">FREQUENCY(IF('Data Transformation'!$B$4:$B$8425=B7947,'Data Transformation'!$G$4:$G$8425),'Bin Analysis'!$B7961)</f>
        <v>2073</v>
      </c>
      <c r="I7961">
        <f t="shared" si="994"/>
        <v>0</v>
      </c>
      <c r="J7961">
        <f t="shared" si="995"/>
        <v>0</v>
      </c>
      <c r="K7961">
        <f>J7961*Weighting!$W$17</f>
        <v>0</v>
      </c>
      <c r="M7961" s="14"/>
    </row>
    <row r="7962" spans="1:13" x14ac:dyDescent="0.25">
      <c r="A7962" s="32" t="str">
        <f>IF(Weighting!$P$18&gt;0,B7962,"")</f>
        <v/>
      </c>
      <c r="B7962">
        <f>Weighting!$C$18</f>
        <v>1.893</v>
      </c>
      <c r="C7962">
        <f>Weighting!$F$18</f>
        <v>0</v>
      </c>
      <c r="D7962" t="b">
        <f>IF(C7962=1,'Data Transformation'!$G$3+0.5*'Data Transformation'!$W$25,IF(C7963=1,D7963-'Data Transformation'!$W$25,FALSE))</f>
        <v>0</v>
      </c>
      <c r="E7962" t="str">
        <f t="array" ref="E7962">IF(ISLOGICAL(D7962),"",FREQUENCY(IF('Data Transformation'!$B$425:$B$8425='Bin Analysis'!$B7947,'Data Transformation'!$G$425:$G$8425),D7962))</f>
        <v/>
      </c>
      <c r="F7962" t="str">
        <f t="shared" si="993"/>
        <v/>
      </c>
      <c r="G7962">
        <f>Weighting!$H$18</f>
        <v>0</v>
      </c>
      <c r="H7962">
        <f t="array" ref="H7962">FREQUENCY(IF('Data Transformation'!$B$4:$B$8425=B7947,'Data Transformation'!$G$4:$G$8425),'Bin Analysis'!$B7962)</f>
        <v>2073</v>
      </c>
      <c r="I7962">
        <f t="shared" si="994"/>
        <v>0</v>
      </c>
      <c r="J7962">
        <f t="shared" si="995"/>
        <v>0</v>
      </c>
      <c r="K7962">
        <f>J7962*Weighting!$W$18</f>
        <v>0</v>
      </c>
      <c r="M7962" s="14"/>
    </row>
    <row r="7963" spans="1:13" x14ac:dyDescent="0.25">
      <c r="A7963" s="32" t="str">
        <f>IF(Weighting!$P$19&gt;0,B7963,"")</f>
        <v/>
      </c>
      <c r="B7963">
        <f>Weighting!$C$19</f>
        <v>2.024</v>
      </c>
      <c r="C7963">
        <f>Weighting!$F$19</f>
        <v>0</v>
      </c>
      <c r="D7963" t="b">
        <f>IF(C7963=1,'Data Transformation'!$G$3+0.5*'Data Transformation'!$W$25,IF(C7964=1,D7964-'Data Transformation'!$W$25,FALSE))</f>
        <v>0</v>
      </c>
      <c r="E7963" t="str">
        <f t="array" ref="E7963">IF(ISLOGICAL(D7963),"",FREQUENCY(IF('Data Transformation'!$B$425:$B$8425='Bin Analysis'!$B7947,'Data Transformation'!$G$425:$G$8425),D7963))</f>
        <v/>
      </c>
      <c r="F7963" t="str">
        <f t="shared" si="993"/>
        <v/>
      </c>
      <c r="G7963">
        <f>Weighting!$H$19</f>
        <v>0</v>
      </c>
      <c r="H7963">
        <f t="array" ref="H7963">FREQUENCY(IF('Data Transformation'!$B$4:$B$8425=B7947,'Data Transformation'!$G$4:$G$8425),'Bin Analysis'!$B7963)</f>
        <v>2073</v>
      </c>
      <c r="I7963">
        <f t="shared" si="994"/>
        <v>0</v>
      </c>
      <c r="J7963">
        <f t="shared" si="995"/>
        <v>0</v>
      </c>
      <c r="K7963">
        <f>J7963*Weighting!$W$19</f>
        <v>0</v>
      </c>
      <c r="M7963" s="14"/>
    </row>
    <row r="7964" spans="1:13" x14ac:dyDescent="0.25">
      <c r="A7964" s="32" t="str">
        <f>IF(Weighting!$P$20&gt;0,B7964,"")</f>
        <v/>
      </c>
      <c r="B7964">
        <f>Weighting!$C$20</f>
        <v>2.1550000000000002</v>
      </c>
      <c r="C7964">
        <f>Weighting!$F$20</f>
        <v>0</v>
      </c>
      <c r="D7964" t="b">
        <f>IF(C7964=1,'Data Transformation'!$G$3+0.5*'Data Transformation'!$W$25,IF(C7965=1,D7965-'Data Transformation'!$W$25,FALSE))</f>
        <v>0</v>
      </c>
      <c r="E7964" t="str">
        <f t="array" ref="E7964">IF(ISLOGICAL(D7964),"",FREQUENCY(IF('Data Transformation'!$B$425:$B$8425='Bin Analysis'!$B7947,'Data Transformation'!$G$425:$G$8425),D7964))</f>
        <v/>
      </c>
      <c r="F7964" t="str">
        <f t="shared" si="993"/>
        <v/>
      </c>
      <c r="G7964">
        <f>Weighting!$H$20</f>
        <v>0</v>
      </c>
      <c r="H7964">
        <f t="array" ref="H7964">FREQUENCY(IF('Data Transformation'!$B$4:$B$8425=B7947,'Data Transformation'!$G$4:$G$8425),'Bin Analysis'!$B7964)</f>
        <v>2073</v>
      </c>
      <c r="I7964">
        <f t="shared" si="994"/>
        <v>0</v>
      </c>
      <c r="J7964">
        <f t="shared" si="995"/>
        <v>0</v>
      </c>
      <c r="K7964">
        <f>J7964*Weighting!$W$20</f>
        <v>0</v>
      </c>
      <c r="M7964" s="14"/>
    </row>
    <row r="7965" spans="1:13" x14ac:dyDescent="0.25">
      <c r="A7965" s="32" t="str">
        <f>IF(Weighting!$P$21&gt;0,B7965,"")</f>
        <v/>
      </c>
      <c r="B7965">
        <f>Weighting!$C$21</f>
        <v>2.2860000000000005</v>
      </c>
      <c r="C7965">
        <f>Weighting!$F$21</f>
        <v>0</v>
      </c>
      <c r="D7965" t="b">
        <f>IF(C7965=1,'Data Transformation'!$G$3+0.5*'Data Transformation'!$W$25,IF(C7966=1,D7966-'Data Transformation'!$W$25,FALSE))</f>
        <v>0</v>
      </c>
      <c r="E7965" t="str">
        <f t="array" ref="E7965">IF(ISLOGICAL(D7965),"",FREQUENCY(IF('Data Transformation'!$B$425:$B$8425='Bin Analysis'!$B7947,'Data Transformation'!$G$425:$G$8425),D7965))</f>
        <v/>
      </c>
      <c r="F7965" t="str">
        <f t="shared" si="993"/>
        <v/>
      </c>
      <c r="G7965">
        <f>Weighting!$H$21</f>
        <v>0</v>
      </c>
      <c r="H7965">
        <f t="array" ref="H7965">FREQUENCY(IF('Data Transformation'!$B$4:$B$8425=B7947,'Data Transformation'!$G$4:$G$8425),'Bin Analysis'!$B7965)</f>
        <v>2073</v>
      </c>
      <c r="I7965">
        <f t="shared" si="994"/>
        <v>0</v>
      </c>
      <c r="J7965">
        <f t="shared" si="995"/>
        <v>0</v>
      </c>
      <c r="K7965">
        <f>J7965*Weighting!$W$21</f>
        <v>0</v>
      </c>
      <c r="M7965" s="14"/>
    </row>
    <row r="7966" spans="1:13" x14ac:dyDescent="0.25">
      <c r="A7966" s="32" t="str">
        <f>IF(Weighting!$P$22&gt;0,B7966,"")</f>
        <v/>
      </c>
      <c r="B7966">
        <f>Weighting!$C$22</f>
        <v>2.4170000000000007</v>
      </c>
      <c r="C7966">
        <f>Weighting!$F$22</f>
        <v>0</v>
      </c>
      <c r="D7966" t="b">
        <f>IF(C7966=1,'Data Transformation'!$G$3+0.5*'Data Transformation'!$W$25,IF(C7967=1,D7967-'Data Transformation'!$W$25,FALSE))</f>
        <v>0</v>
      </c>
      <c r="E7966" t="str">
        <f t="array" ref="E7966">IF(ISLOGICAL(D7966),"",FREQUENCY(IF('Data Transformation'!$B$425:$B$8425='Bin Analysis'!$B7947,'Data Transformation'!$G$425:$G$8425),D7966))</f>
        <v/>
      </c>
      <c r="F7966" t="str">
        <f t="shared" si="993"/>
        <v/>
      </c>
      <c r="G7966">
        <f>Weighting!$H$22</f>
        <v>0</v>
      </c>
      <c r="H7966">
        <f t="array" ref="H7966">FREQUENCY(IF('Data Transformation'!$B$4:$B$8425=B7947,'Data Transformation'!$G$4:$G$8425),'Bin Analysis'!$B7966)</f>
        <v>2073</v>
      </c>
      <c r="I7966">
        <f t="shared" si="994"/>
        <v>0</v>
      </c>
      <c r="J7966">
        <f t="shared" si="995"/>
        <v>0</v>
      </c>
      <c r="K7966">
        <f>J7966*Weighting!$W$22</f>
        <v>0</v>
      </c>
      <c r="M7966" s="14"/>
    </row>
    <row r="7967" spans="1:13" x14ac:dyDescent="0.25">
      <c r="A7967" s="32" t="str">
        <f>IF(Weighting!$P$23&gt;0,B7967,"")</f>
        <v/>
      </c>
      <c r="B7967">
        <f>Weighting!$C$23</f>
        <v>2.5480000000000009</v>
      </c>
      <c r="C7967">
        <f>Weighting!$F$23</f>
        <v>0</v>
      </c>
      <c r="D7967" t="b">
        <f>IF(C7967=1,'Data Transformation'!$G$3+0.5*'Data Transformation'!$W$25,IF(C7968=1,D7968-'Data Transformation'!$W$25,FALSE))</f>
        <v>0</v>
      </c>
      <c r="E7967" t="str">
        <f t="array" ref="E7967">IF(ISLOGICAL(D7967),"",FREQUENCY(IF('Data Transformation'!$B$425:$B$8425='Bin Analysis'!$B7947,'Data Transformation'!$G$425:$G$8425),D7967))</f>
        <v/>
      </c>
      <c r="F7967" t="str">
        <f t="shared" si="993"/>
        <v/>
      </c>
      <c r="G7967">
        <f>Weighting!$H$23</f>
        <v>0</v>
      </c>
      <c r="H7967">
        <f t="array" ref="H7967">FREQUENCY(IF('Data Transformation'!$B$4:$B$8425=B7947,'Data Transformation'!$G$4:$G$8425),'Bin Analysis'!$B7967)</f>
        <v>2073</v>
      </c>
      <c r="I7967">
        <f t="shared" si="994"/>
        <v>0</v>
      </c>
      <c r="J7967">
        <f t="shared" si="995"/>
        <v>0</v>
      </c>
      <c r="K7967">
        <f>J7967*Weighting!$W$23</f>
        <v>0</v>
      </c>
      <c r="M7967" s="14"/>
    </row>
    <row r="7968" spans="1:13" x14ac:dyDescent="0.25">
      <c r="A7968" s="32" t="str">
        <f>IF(Weighting!$P$24&gt;0,B7968,"")</f>
        <v/>
      </c>
      <c r="B7968">
        <f>Weighting!$C$24</f>
        <v>2.6790000000000012</v>
      </c>
      <c r="C7968">
        <f>Weighting!$F$24</f>
        <v>0</v>
      </c>
      <c r="D7968" t="b">
        <f>IF(C7968=1,'Data Transformation'!$G$3+0.5*'Data Transformation'!$W$25,IF(C7969=1,D7969-'Data Transformation'!$W$25,FALSE))</f>
        <v>0</v>
      </c>
      <c r="E7968" t="str">
        <f t="array" ref="E7968">IF(ISLOGICAL(D7968),"",FREQUENCY(IF('Data Transformation'!$B$425:$B$8425='Bin Analysis'!$B7947,'Data Transformation'!$G$425:$G$8425),D7968))</f>
        <v/>
      </c>
      <c r="F7968" t="str">
        <f t="shared" si="993"/>
        <v/>
      </c>
      <c r="G7968">
        <f>Weighting!$H$24</f>
        <v>0</v>
      </c>
      <c r="H7968">
        <f t="array" ref="H7968">FREQUENCY(IF('Data Transformation'!$B$4:$B$8425=B7947,'Data Transformation'!$G$4:$G$8425),'Bin Analysis'!$B7968)</f>
        <v>2073</v>
      </c>
      <c r="I7968">
        <f t="shared" si="994"/>
        <v>0</v>
      </c>
      <c r="J7968">
        <f t="shared" si="995"/>
        <v>0</v>
      </c>
      <c r="K7968">
        <f>J7968*Weighting!$W$24</f>
        <v>0</v>
      </c>
      <c r="M7968" s="14"/>
    </row>
    <row r="7969" spans="1:25" x14ac:dyDescent="0.25">
      <c r="A7969" s="32" t="str">
        <f>IF(Weighting!$P$25&gt;0,B7969,"")</f>
        <v/>
      </c>
      <c r="B7969">
        <f>Weighting!$C$25</f>
        <v>2.8100000000000014</v>
      </c>
      <c r="C7969">
        <f>Weighting!$F$25</f>
        <v>0</v>
      </c>
      <c r="D7969" t="b">
        <f>IF(C7969=1,'Data Transformation'!$G$3+0.5*'Data Transformation'!$W$25,IF(C7970=1,D7970-'Data Transformation'!$W$25,FALSE))</f>
        <v>0</v>
      </c>
      <c r="E7969" t="str">
        <f t="array" ref="E7969">IF(ISLOGICAL(D7969),"",FREQUENCY(IF('Data Transformation'!$B$425:$B$8425='Bin Analysis'!$B7947,'Data Transformation'!$G$425:$G$8425),D7969))</f>
        <v/>
      </c>
      <c r="F7969" t="str">
        <f t="shared" si="993"/>
        <v/>
      </c>
      <c r="G7969">
        <f>Weighting!$H$25</f>
        <v>0</v>
      </c>
      <c r="H7969">
        <f t="array" ref="H7969">FREQUENCY(IF('Data Transformation'!$B$4:$B$8425=B7947,'Data Transformation'!$G$4:$G$8425),'Bin Analysis'!$B7969)</f>
        <v>2073</v>
      </c>
      <c r="I7969">
        <f t="shared" si="994"/>
        <v>0</v>
      </c>
      <c r="J7969">
        <f t="shared" si="995"/>
        <v>0</v>
      </c>
      <c r="K7969">
        <f>J7969*Weighting!$W$25</f>
        <v>0</v>
      </c>
      <c r="M7969" s="14"/>
    </row>
    <row r="7970" spans="1:25" x14ac:dyDescent="0.25">
      <c r="O7970"/>
      <c r="P7970"/>
      <c r="Q7970"/>
      <c r="R7970"/>
    </row>
    <row r="7971" spans="1:25" ht="23.25" x14ac:dyDescent="0.35">
      <c r="A7971" s="21" t="s">
        <v>0</v>
      </c>
      <c r="B7971" s="21" t="str">
        <f>IFERROR(VLOOKUP(C7971,'Data Transformation'!$L$6:$M$426,2,FALSE),"")</f>
        <v/>
      </c>
      <c r="C7971" s="21">
        <f>C7947+1</f>
        <v>332</v>
      </c>
      <c r="D7971" s="21"/>
      <c r="E7971" s="21"/>
      <c r="F7971" s="21"/>
      <c r="G7971" s="21"/>
      <c r="H7971" s="22"/>
      <c r="I7971" s="22"/>
      <c r="J7971" s="22"/>
      <c r="K7971" s="21"/>
      <c r="L7971" s="21" t="str">
        <f>B7971</f>
        <v/>
      </c>
      <c r="M7971" s="23" t="e">
        <f>INDEX('Data Transformation'!$O$4:$O$424,MATCH($B7971,'Data Transformation'!$M$4:$M$424,0),MATCH($M$2,'Data Transformation'!$O$3,0))</f>
        <v>#N/A</v>
      </c>
      <c r="N7971" s="27" t="e">
        <f>IF('Input and Summary Results'!$J$16="minimum",'Bin Analysis'!X7972/(M7971-1),'Bin Analysis'!Y7971/('Bin Analysis'!M7971-1))</f>
        <v>#N/A</v>
      </c>
      <c r="O7971" s="27" t="e">
        <f>IF(M7971=FALSE,NA(),(VLOOKUP(1,C7974:K7993,4,FALSE))/(M7971-1))</f>
        <v>#N/A</v>
      </c>
      <c r="P7971" s="27" t="e">
        <f>IF(M7971=FALSE,NA(),SUM(J7974:J7993)/Weighting!$S$5)</f>
        <v>#N/A</v>
      </c>
      <c r="Q7971" s="27" t="e">
        <f>IF(M7971=FALSE,NA(),SUM(K7974:K7993)/Weighting!$S$6)</f>
        <v>#N/A</v>
      </c>
      <c r="R7971" s="27" t="e">
        <f>IF(M7971=FALSE,NA(),(VLOOKUP(1,G7974:K7993,3,FALSE))/(M7971-1))</f>
        <v>#N/A</v>
      </c>
      <c r="S7971" s="22" t="e">
        <f>IF(M7971=FALSE,NA(),IF(SUM(J7974:J7993)=2,"yes","no"))</f>
        <v>#N/A</v>
      </c>
      <c r="X7971" s="2" cm="2">
        <f t="array" ref="X7971:X7972">FREQUENCY(IF('Data Transformation'!$B$425:$B$6424='Bin Analysis'!L7971,'Data Transformation'!$G$425:$G$6424),'Data Transformation'!$U$11)</f>
        <v>0</v>
      </c>
      <c r="Y7971" s="2" cm="2">
        <f t="array" ref="Y7971:Y7972">FREQUENCY(IF('Data Transformation'!$B$425:$B$6424='Bin Analysis'!L7971,'Data Transformation'!$G$425:$G$6424),'Data Transformation'!$U$12)</f>
        <v>0</v>
      </c>
    </row>
    <row r="7972" spans="1:25" x14ac:dyDescent="0.25">
      <c r="A7972" s="14" t="s">
        <v>66</v>
      </c>
      <c r="B7972" t="s">
        <v>47</v>
      </c>
      <c r="C7972" t="s">
        <v>5</v>
      </c>
      <c r="D7972" t="s">
        <v>99</v>
      </c>
      <c r="E7972" t="s">
        <v>100</v>
      </c>
      <c r="F7972" t="s">
        <v>101</v>
      </c>
      <c r="G7972" t="s">
        <v>69</v>
      </c>
      <c r="H7972" t="s">
        <v>31</v>
      </c>
      <c r="I7972" t="s">
        <v>32</v>
      </c>
      <c r="J7972" t="s">
        <v>46</v>
      </c>
      <c r="K7972" s="14" t="s">
        <v>45</v>
      </c>
      <c r="M7972" s="14"/>
      <c r="X7972" s="2">
        <v>0</v>
      </c>
      <c r="Y7972" s="2">
        <v>0</v>
      </c>
    </row>
    <row r="7973" spans="1:25" x14ac:dyDescent="0.25">
      <c r="A7973" s="32"/>
      <c r="D7973" t="b">
        <f>IF(C7973=1,'Data Transformation'!$G$3+0.5*'Data Transformation'!$W$25,IF(C7974=1,D7974-'Data Transformation'!$W$25,FALSE))</f>
        <v>0</v>
      </c>
      <c r="E7973" t="str">
        <f t="array" ref="E7973">IF(ISLOGICAL(D7973),"",FREQUENCY(IF('Data Transformation'!$B$425:$B$8425='Bin Analysis'!$B7971,'Data Transformation'!$G$425:$G$8425),D7973))</f>
        <v/>
      </c>
      <c r="F7973" t="str">
        <f>IF(ISLOGICAL(D7973),"",E7973-E7972)</f>
        <v/>
      </c>
      <c r="M7973" s="14"/>
    </row>
    <row r="7974" spans="1:25" x14ac:dyDescent="0.25">
      <c r="A7974" s="32">
        <f>IF(Weighting!$P$6&gt;0,B7974,"")</f>
        <v>0.32100000000000001</v>
      </c>
      <c r="B7974">
        <f>Weighting!$C$6</f>
        <v>0.32100000000000001</v>
      </c>
      <c r="C7974">
        <f>Weighting!$F$6</f>
        <v>0</v>
      </c>
      <c r="D7974" t="b">
        <f>IF(C7974=1,'Data Transformation'!$G$3+0.5*'Data Transformation'!$W$25,IF(C7975=1,D7975-'Data Transformation'!$W$25,FALSE))</f>
        <v>0</v>
      </c>
      <c r="E7974" t="str">
        <f t="array" ref="E7974">IF(ISLOGICAL(D7974),"",FREQUENCY(IF('Data Transformation'!$B$425:$B$8425='Bin Analysis'!$B7971,'Data Transformation'!$G$425:$G$8425),D7974))</f>
        <v/>
      </c>
      <c r="F7974" t="str">
        <f>IF(ISLOGICAL(D7974),"",E7974-E7973)</f>
        <v/>
      </c>
      <c r="G7974">
        <f>Weighting!$H$6</f>
        <v>1</v>
      </c>
      <c r="H7974">
        <f t="array" ref="H7974">FREQUENCY(IF('Data Transformation'!$B$4:$B$8425=B7971,'Data Transformation'!$G$4:$G$8425),'Bin Analysis'!$B7974)</f>
        <v>2073</v>
      </c>
      <c r="I7974">
        <f>H7974-H7973</f>
        <v>2073</v>
      </c>
      <c r="J7974">
        <f>IF(I7974=0,0,1)</f>
        <v>1</v>
      </c>
      <c r="K7974">
        <f>J7974*Weighting!$W$6</f>
        <v>1</v>
      </c>
      <c r="M7974" s="14"/>
    </row>
    <row r="7975" spans="1:25" x14ac:dyDescent="0.25">
      <c r="A7975" s="32">
        <f>IF(Weighting!$P$7&gt;0,B7975,"")</f>
        <v>0.45200000000000001</v>
      </c>
      <c r="B7975">
        <f>Weighting!$C$7</f>
        <v>0.45200000000000001</v>
      </c>
      <c r="C7975">
        <f>Weighting!$F$7</f>
        <v>0</v>
      </c>
      <c r="D7975" t="b">
        <f>IF(C7975=1,'Data Transformation'!$G$3+0.5*'Data Transformation'!$W$25,IF(C7976=1,D7976-'Data Transformation'!$W$25,FALSE))</f>
        <v>0</v>
      </c>
      <c r="E7975" t="str">
        <f t="array" ref="E7975">IF(ISLOGICAL(D7975),"",FREQUENCY(IF('Data Transformation'!$B$425:$B$8425='Bin Analysis'!$B7971,'Data Transformation'!$G$425:$G$8425),D7975))</f>
        <v/>
      </c>
      <c r="F7975" t="str">
        <f t="shared" ref="F7975:F7993" si="996">IF(ISLOGICAL(D7975),"",E7975-E7974)</f>
        <v/>
      </c>
      <c r="G7975">
        <f>Weighting!$H$7</f>
        <v>0</v>
      </c>
      <c r="H7975">
        <f t="array" ref="H7975">FREQUENCY(IF('Data Transformation'!$B$4:$B$8425=B7971,'Data Transformation'!$G$4:$G$8425),'Bin Analysis'!$B7975)</f>
        <v>2073</v>
      </c>
      <c r="I7975">
        <f t="shared" ref="I7975:I7993" si="997">H7975-H7974</f>
        <v>0</v>
      </c>
      <c r="J7975">
        <f>IF(I7975=0,0,1)</f>
        <v>0</v>
      </c>
      <c r="K7975">
        <f>J7975*Weighting!$W$7</f>
        <v>0</v>
      </c>
      <c r="M7975" s="14"/>
    </row>
    <row r="7976" spans="1:25" x14ac:dyDescent="0.25">
      <c r="A7976" s="32">
        <f>IF(Weighting!$P$8&gt;0,B7976,"")</f>
        <v>0.58299999999999996</v>
      </c>
      <c r="B7976">
        <f>Weighting!$C$8</f>
        <v>0.58299999999999996</v>
      </c>
      <c r="C7976">
        <f>Weighting!$F$8</f>
        <v>0</v>
      </c>
      <c r="D7976" t="b">
        <f>IF(C7976=1,'Data Transformation'!$G$3+0.5*'Data Transformation'!$W$25,IF(C7977=1,D7977-'Data Transformation'!$W$25,FALSE))</f>
        <v>0</v>
      </c>
      <c r="E7976" t="str">
        <f t="array" ref="E7976">IF(ISLOGICAL(D7976),"",FREQUENCY(IF('Data Transformation'!$B$425:$B$8425='Bin Analysis'!$B7971,'Data Transformation'!$G$425:$G$8425),D7976))</f>
        <v/>
      </c>
      <c r="F7976" t="str">
        <f t="shared" si="996"/>
        <v/>
      </c>
      <c r="G7976">
        <f>Weighting!$H$8</f>
        <v>0</v>
      </c>
      <c r="H7976">
        <f t="array" ref="H7976">FREQUENCY(IF('Data Transformation'!$B$4:$B$8425=B7971,'Data Transformation'!$G$4:$G$8425),'Bin Analysis'!$B7976)</f>
        <v>2073</v>
      </c>
      <c r="I7976">
        <f t="shared" si="997"/>
        <v>0</v>
      </c>
      <c r="J7976">
        <f t="shared" ref="J7976:J7993" si="998">IF(I7976=0,0,1)</f>
        <v>0</v>
      </c>
      <c r="K7976">
        <f>J7976*Weighting!$W$8</f>
        <v>0</v>
      </c>
      <c r="M7976" s="14"/>
    </row>
    <row r="7977" spans="1:25" x14ac:dyDescent="0.25">
      <c r="A7977" s="32">
        <f>IF(Weighting!$P$9&gt;0,B7977,"")</f>
        <v>0.71399999999999997</v>
      </c>
      <c r="B7977" s="50">
        <f>Weighting!$C$9</f>
        <v>0.71399999999999997</v>
      </c>
      <c r="C7977">
        <f>Weighting!$F$9</f>
        <v>0</v>
      </c>
      <c r="D7977" t="b">
        <f>IF(C7977=1,'Data Transformation'!$G$3+0.5*'Data Transformation'!$W$25,IF(C7978=1,D7978-'Data Transformation'!$W$25,FALSE))</f>
        <v>0</v>
      </c>
      <c r="E7977" t="str">
        <f t="array" ref="E7977">IF(ISLOGICAL(D7977),"",FREQUENCY(IF('Data Transformation'!$B$425:$B$8425='Bin Analysis'!$B7971,'Data Transformation'!$G$425:$G$8425),D7977))</f>
        <v/>
      </c>
      <c r="F7977" t="str">
        <f t="shared" si="996"/>
        <v/>
      </c>
      <c r="G7977">
        <f>Weighting!$H$9</f>
        <v>0</v>
      </c>
      <c r="H7977">
        <f t="array" ref="H7977">FREQUENCY(IF('Data Transformation'!$B$4:$B$8425=B7971,'Data Transformation'!$G$4:$G$8425),'Bin Analysis'!$B7977)</f>
        <v>2073</v>
      </c>
      <c r="I7977">
        <f t="shared" si="997"/>
        <v>0</v>
      </c>
      <c r="J7977">
        <f t="shared" si="998"/>
        <v>0</v>
      </c>
      <c r="K7977">
        <f>J7977*Weighting!$W$9</f>
        <v>0</v>
      </c>
      <c r="M7977" s="14"/>
    </row>
    <row r="7978" spans="1:25" x14ac:dyDescent="0.25">
      <c r="A7978" s="32">
        <f>IF(Weighting!$P$10&gt;0,B7978,"")</f>
        <v>0.84499999999999997</v>
      </c>
      <c r="B7978">
        <f>Weighting!$C$10</f>
        <v>0.84499999999999997</v>
      </c>
      <c r="C7978">
        <f>Weighting!$F$10</f>
        <v>0</v>
      </c>
      <c r="D7978" t="b">
        <f>IF(C7978=1,'Data Transformation'!$G$3+0.5*'Data Transformation'!$W$25,IF(C7979=1,D7979-'Data Transformation'!$W$25,FALSE))</f>
        <v>0</v>
      </c>
      <c r="E7978" t="str">
        <f t="array" ref="E7978">IF(ISLOGICAL(D7978),"",FREQUENCY(IF('Data Transformation'!$B$425:$B$8425='Bin Analysis'!$B7971,'Data Transformation'!$G$425:$G$8425),D7978))</f>
        <v/>
      </c>
      <c r="F7978" t="str">
        <f t="shared" si="996"/>
        <v/>
      </c>
      <c r="G7978">
        <f>Weighting!$H$10</f>
        <v>0</v>
      </c>
      <c r="H7978">
        <f t="array" ref="H7978">FREQUENCY(IF('Data Transformation'!$B$4:$B$8425=B7971,'Data Transformation'!$G$4:$G$8425),'Bin Analysis'!$B7978)</f>
        <v>2073</v>
      </c>
      <c r="I7978">
        <f t="shared" si="997"/>
        <v>0</v>
      </c>
      <c r="J7978">
        <f t="shared" si="998"/>
        <v>0</v>
      </c>
      <c r="K7978">
        <f>J7978*Weighting!$W$10</f>
        <v>0</v>
      </c>
      <c r="M7978" s="14"/>
    </row>
    <row r="7979" spans="1:25" x14ac:dyDescent="0.25">
      <c r="A7979" s="32">
        <f>IF(Weighting!$P$11&gt;0,B7979,"")</f>
        <v>0.97599999999999998</v>
      </c>
      <c r="B7979">
        <f>Weighting!$C$11</f>
        <v>0.97599999999999998</v>
      </c>
      <c r="C7979">
        <f>Weighting!$F$11</f>
        <v>0</v>
      </c>
      <c r="D7979">
        <f>IF(C7979=1,'Data Transformation'!$G$3+0.5*'Data Transformation'!$W$25,IF(C7980=1,D7980-'Data Transformation'!$W$25,FALSE))</f>
        <v>0.86899999999999999</v>
      </c>
      <c r="E7979">
        <f t="array" ref="E7979">IF(ISLOGICAL(D7979),"",FREQUENCY(IF('Data Transformation'!$B$425:$B$8425='Bin Analysis'!$B7971,'Data Transformation'!$G$425:$G$8425),D7979))</f>
        <v>2001</v>
      </c>
      <c r="F7979" t="e">
        <f t="shared" si="996"/>
        <v>#VALUE!</v>
      </c>
      <c r="G7979">
        <f>Weighting!$H$11</f>
        <v>0</v>
      </c>
      <c r="H7979">
        <f t="array" ref="H7979">FREQUENCY(IF('Data Transformation'!$B$4:$B$8425=B7971,'Data Transformation'!$G$4:$G$8425),'Bin Analysis'!$B7979)</f>
        <v>2073</v>
      </c>
      <c r="I7979">
        <f t="shared" si="997"/>
        <v>0</v>
      </c>
      <c r="J7979">
        <f t="shared" si="998"/>
        <v>0</v>
      </c>
      <c r="K7979">
        <f>J7979*Weighting!$W$11</f>
        <v>0</v>
      </c>
      <c r="M7979" s="14"/>
    </row>
    <row r="7980" spans="1:25" x14ac:dyDescent="0.25">
      <c r="A7980" s="32">
        <f>IF(Weighting!$P$12&gt;0,B7980,"")</f>
        <v>1.107</v>
      </c>
      <c r="B7980">
        <f>Weighting!$C$12</f>
        <v>1.107</v>
      </c>
      <c r="C7980">
        <f>Weighting!$F$12</f>
        <v>1</v>
      </c>
      <c r="D7980">
        <f>IF(C7980=1,'Data Transformation'!$G$3+0.5*'Data Transformation'!$W$25,IF(C7981=1,D7981-'Data Transformation'!$W$25,FALSE))</f>
        <v>1.131</v>
      </c>
      <c r="E7980">
        <f t="array" ref="E7980">IF(ISLOGICAL(D7980),"",FREQUENCY(IF('Data Transformation'!$B$425:$B$8425='Bin Analysis'!$B7971,'Data Transformation'!$G$425:$G$8425),D7980))</f>
        <v>2001</v>
      </c>
      <c r="F7980">
        <f t="shared" si="996"/>
        <v>0</v>
      </c>
      <c r="G7980">
        <f>Weighting!$H$12</f>
        <v>0</v>
      </c>
      <c r="H7980">
        <f t="array" ref="H7980">FREQUENCY(IF('Data Transformation'!$B$4:$B$8425=B7971,'Data Transformation'!$G$4:$G$8425),'Bin Analysis'!$B7980)</f>
        <v>2073</v>
      </c>
      <c r="I7980">
        <f t="shared" si="997"/>
        <v>0</v>
      </c>
      <c r="J7980">
        <f t="shared" si="998"/>
        <v>0</v>
      </c>
      <c r="K7980">
        <f>J7980*Weighting!$W$12</f>
        <v>0</v>
      </c>
      <c r="M7980" s="14"/>
    </row>
    <row r="7981" spans="1:25" x14ac:dyDescent="0.25">
      <c r="A7981" s="32">
        <f>IF(Weighting!$P$13&gt;0,B7981,"")</f>
        <v>1.238</v>
      </c>
      <c r="B7981">
        <f>Weighting!$C$13</f>
        <v>1.238</v>
      </c>
      <c r="C7981">
        <f>Weighting!$F$13</f>
        <v>0</v>
      </c>
      <c r="D7981" t="b">
        <f>IF(C7981=1,'Data Transformation'!$G$3+0.5*'Data Transformation'!$W$25,IF(C7982=1,D7982-'Data Transformation'!$W$25,FALSE))</f>
        <v>0</v>
      </c>
      <c r="E7981" t="str">
        <f t="array" ref="E7981">IF(ISLOGICAL(D7981),"",FREQUENCY(IF('Data Transformation'!$B$425:$B$8425='Bin Analysis'!$B7971,'Data Transformation'!$G$425:$G$8425),D7981))</f>
        <v/>
      </c>
      <c r="F7981" t="str">
        <f t="shared" si="996"/>
        <v/>
      </c>
      <c r="G7981">
        <f>Weighting!$H$13</f>
        <v>0</v>
      </c>
      <c r="H7981">
        <f t="array" ref="H7981">FREQUENCY(IF('Data Transformation'!$B$4:$B$8425=B7971,'Data Transformation'!$G$4:$G$8425),'Bin Analysis'!$B7981)</f>
        <v>2073</v>
      </c>
      <c r="I7981">
        <f t="shared" si="997"/>
        <v>0</v>
      </c>
      <c r="J7981">
        <f t="shared" si="998"/>
        <v>0</v>
      </c>
      <c r="K7981">
        <f>J7981*Weighting!$W$13</f>
        <v>0</v>
      </c>
      <c r="M7981" s="14"/>
    </row>
    <row r="7982" spans="1:25" x14ac:dyDescent="0.25">
      <c r="A7982" s="32">
        <f>IF(Weighting!$P$14&gt;0,B7982,"")</f>
        <v>1.369</v>
      </c>
      <c r="B7982">
        <f>Weighting!$C$14</f>
        <v>1.369</v>
      </c>
      <c r="C7982">
        <f>Weighting!$F$14</f>
        <v>0</v>
      </c>
      <c r="D7982" t="b">
        <f>IF(C7982=1,'Data Transformation'!$G$3+0.5*'Data Transformation'!$W$25,IF(C7983=1,D7983-'Data Transformation'!$W$25,FALSE))</f>
        <v>0</v>
      </c>
      <c r="E7982" t="str">
        <f t="array" ref="E7982">IF(ISLOGICAL(D7982),"",FREQUENCY(IF('Data Transformation'!$B$425:$B$8425='Bin Analysis'!$B7971,'Data Transformation'!$G$425:$G$8425),D7982))</f>
        <v/>
      </c>
      <c r="F7982" t="str">
        <f t="shared" si="996"/>
        <v/>
      </c>
      <c r="G7982">
        <f>Weighting!$H$14</f>
        <v>0</v>
      </c>
      <c r="H7982">
        <f t="array" ref="H7982">FREQUENCY(IF('Data Transformation'!$B$4:$B$8425=B7971,'Data Transformation'!$G$4:$G$8425),'Bin Analysis'!$B7982)</f>
        <v>2073</v>
      </c>
      <c r="I7982">
        <f t="shared" si="997"/>
        <v>0</v>
      </c>
      <c r="J7982">
        <f t="shared" si="998"/>
        <v>0</v>
      </c>
      <c r="K7982">
        <f>J7982*Weighting!$W$14</f>
        <v>0</v>
      </c>
      <c r="M7982" s="14"/>
    </row>
    <row r="7983" spans="1:25" x14ac:dyDescent="0.25">
      <c r="A7983" s="32">
        <f>IF(Weighting!$P$15&gt;0,B7983,"")</f>
        <v>1.5000009999999999</v>
      </c>
      <c r="B7983">
        <f>Weighting!$C$15</f>
        <v>1.5000009999999999</v>
      </c>
      <c r="C7983">
        <f>Weighting!$F$15</f>
        <v>0</v>
      </c>
      <c r="D7983" t="b">
        <f>IF(C7983=1,'Data Transformation'!$G$3+0.5*'Data Transformation'!$W$25,IF(C7984=1,D7984-'Data Transformation'!$W$25,FALSE))</f>
        <v>0</v>
      </c>
      <c r="E7983" t="str">
        <f t="array" ref="E7983">IF(ISLOGICAL(D7983),"",FREQUENCY(IF('Data Transformation'!$B$425:$B$8425='Bin Analysis'!$B7971,'Data Transformation'!$G$425:$G$8425),D7983))</f>
        <v/>
      </c>
      <c r="F7983" t="str">
        <f t="shared" si="996"/>
        <v/>
      </c>
      <c r="G7983">
        <f>Weighting!$H$15</f>
        <v>0</v>
      </c>
      <c r="H7983">
        <f t="array" ref="H7983">FREQUENCY(IF('Data Transformation'!$B$4:$B$8425=B7971,'Data Transformation'!$G$4:$G$8425),'Bin Analysis'!$B7983)</f>
        <v>2073</v>
      </c>
      <c r="I7983">
        <f t="shared" si="997"/>
        <v>0</v>
      </c>
      <c r="J7983">
        <f t="shared" si="998"/>
        <v>0</v>
      </c>
      <c r="K7983">
        <f>J7983*Weighting!$W$15</f>
        <v>0</v>
      </c>
      <c r="M7983" s="14"/>
    </row>
    <row r="7984" spans="1:25" x14ac:dyDescent="0.25">
      <c r="A7984" s="32" t="str">
        <f>IF(Weighting!$P$16&gt;0,B7984,"")</f>
        <v/>
      </c>
      <c r="B7984">
        <f>Weighting!$C$16</f>
        <v>1.631</v>
      </c>
      <c r="C7984">
        <f>Weighting!$F$16</f>
        <v>0</v>
      </c>
      <c r="D7984" t="b">
        <f>IF(C7984=1,'Data Transformation'!$G$3+0.5*'Data Transformation'!$W$25,IF(C7985=1,D7985-'Data Transformation'!$W$25,FALSE))</f>
        <v>0</v>
      </c>
      <c r="E7984" t="str">
        <f t="array" ref="E7984">IF(ISLOGICAL(D7984),"",FREQUENCY(IF('Data Transformation'!$B$425:$B$8425='Bin Analysis'!$B7971,'Data Transformation'!$G$425:$G$8425),D7984))</f>
        <v/>
      </c>
      <c r="F7984" t="str">
        <f t="shared" si="996"/>
        <v/>
      </c>
      <c r="G7984">
        <f>Weighting!$H$16</f>
        <v>0</v>
      </c>
      <c r="H7984">
        <f t="array" ref="H7984">FREQUENCY(IF('Data Transformation'!$B$4:$B$8425=B7971,'Data Transformation'!$G$4:$G$8425),'Bin Analysis'!$B7984)</f>
        <v>2073</v>
      </c>
      <c r="I7984">
        <f t="shared" si="997"/>
        <v>0</v>
      </c>
      <c r="J7984">
        <f t="shared" si="998"/>
        <v>0</v>
      </c>
      <c r="K7984">
        <f>J7984*Weighting!$W$16</f>
        <v>0</v>
      </c>
      <c r="M7984" s="14"/>
    </row>
    <row r="7985" spans="1:25" x14ac:dyDescent="0.25">
      <c r="A7985" s="32" t="str">
        <f>IF(Weighting!$P$17&gt;0,B7985,"")</f>
        <v/>
      </c>
      <c r="B7985">
        <f>Weighting!$C$17</f>
        <v>1.762</v>
      </c>
      <c r="C7985">
        <f>Weighting!$F$17</f>
        <v>0</v>
      </c>
      <c r="D7985" t="b">
        <f>IF(C7985=1,'Data Transformation'!$G$3+0.5*'Data Transformation'!$W$25,IF(C7986=1,D7986-'Data Transformation'!$W$25,FALSE))</f>
        <v>0</v>
      </c>
      <c r="E7985" t="str">
        <f t="array" ref="E7985">IF(ISLOGICAL(D7985),"",FREQUENCY(IF('Data Transformation'!$B$425:$B$8425='Bin Analysis'!$B7971,'Data Transformation'!$G$425:$G$8425),D7985))</f>
        <v/>
      </c>
      <c r="F7985" t="str">
        <f t="shared" si="996"/>
        <v/>
      </c>
      <c r="G7985">
        <f>Weighting!$H$17</f>
        <v>0</v>
      </c>
      <c r="H7985">
        <f t="array" ref="H7985">FREQUENCY(IF('Data Transformation'!$B$4:$B$8425=B7971,'Data Transformation'!$G$4:$G$8425),'Bin Analysis'!$B7985)</f>
        <v>2073</v>
      </c>
      <c r="I7985">
        <f t="shared" si="997"/>
        <v>0</v>
      </c>
      <c r="J7985">
        <f t="shared" si="998"/>
        <v>0</v>
      </c>
      <c r="K7985">
        <f>J7985*Weighting!$W$17</f>
        <v>0</v>
      </c>
      <c r="M7985" s="14"/>
    </row>
    <row r="7986" spans="1:25" x14ac:dyDescent="0.25">
      <c r="A7986" s="32" t="str">
        <f>IF(Weighting!$P$18&gt;0,B7986,"")</f>
        <v/>
      </c>
      <c r="B7986">
        <f>Weighting!$C$18</f>
        <v>1.893</v>
      </c>
      <c r="C7986">
        <f>Weighting!$F$18</f>
        <v>0</v>
      </c>
      <c r="D7986" t="b">
        <f>IF(C7986=1,'Data Transformation'!$G$3+0.5*'Data Transformation'!$W$25,IF(C7987=1,D7987-'Data Transformation'!$W$25,FALSE))</f>
        <v>0</v>
      </c>
      <c r="E7986" t="str">
        <f t="array" ref="E7986">IF(ISLOGICAL(D7986),"",FREQUENCY(IF('Data Transformation'!$B$425:$B$8425='Bin Analysis'!$B7971,'Data Transformation'!$G$425:$G$8425),D7986))</f>
        <v/>
      </c>
      <c r="F7986" t="str">
        <f t="shared" si="996"/>
        <v/>
      </c>
      <c r="G7986">
        <f>Weighting!$H$18</f>
        <v>0</v>
      </c>
      <c r="H7986">
        <f t="array" ref="H7986">FREQUENCY(IF('Data Transformation'!$B$4:$B$8425=B7971,'Data Transformation'!$G$4:$G$8425),'Bin Analysis'!$B7986)</f>
        <v>2073</v>
      </c>
      <c r="I7986">
        <f t="shared" si="997"/>
        <v>0</v>
      </c>
      <c r="J7986">
        <f t="shared" si="998"/>
        <v>0</v>
      </c>
      <c r="K7986">
        <f>J7986*Weighting!$W$18</f>
        <v>0</v>
      </c>
      <c r="M7986" s="14"/>
    </row>
    <row r="7987" spans="1:25" x14ac:dyDescent="0.25">
      <c r="A7987" s="32" t="str">
        <f>IF(Weighting!$P$19&gt;0,B7987,"")</f>
        <v/>
      </c>
      <c r="B7987">
        <f>Weighting!$C$19</f>
        <v>2.024</v>
      </c>
      <c r="C7987">
        <f>Weighting!$F$19</f>
        <v>0</v>
      </c>
      <c r="D7987" t="b">
        <f>IF(C7987=1,'Data Transformation'!$G$3+0.5*'Data Transformation'!$W$25,IF(C7988=1,D7988-'Data Transformation'!$W$25,FALSE))</f>
        <v>0</v>
      </c>
      <c r="E7987" t="str">
        <f t="array" ref="E7987">IF(ISLOGICAL(D7987),"",FREQUENCY(IF('Data Transformation'!$B$425:$B$8425='Bin Analysis'!$B7971,'Data Transformation'!$G$425:$G$8425),D7987))</f>
        <v/>
      </c>
      <c r="F7987" t="str">
        <f t="shared" si="996"/>
        <v/>
      </c>
      <c r="G7987">
        <f>Weighting!$H$19</f>
        <v>0</v>
      </c>
      <c r="H7987">
        <f t="array" ref="H7987">FREQUENCY(IF('Data Transformation'!$B$4:$B$8425=B7971,'Data Transformation'!$G$4:$G$8425),'Bin Analysis'!$B7987)</f>
        <v>2073</v>
      </c>
      <c r="I7987">
        <f t="shared" si="997"/>
        <v>0</v>
      </c>
      <c r="J7987">
        <f t="shared" si="998"/>
        <v>0</v>
      </c>
      <c r="K7987">
        <f>J7987*Weighting!$W$19</f>
        <v>0</v>
      </c>
      <c r="M7987" s="14"/>
    </row>
    <row r="7988" spans="1:25" x14ac:dyDescent="0.25">
      <c r="A7988" s="32" t="str">
        <f>IF(Weighting!$P$20&gt;0,B7988,"")</f>
        <v/>
      </c>
      <c r="B7988">
        <f>Weighting!$C$20</f>
        <v>2.1550000000000002</v>
      </c>
      <c r="C7988">
        <f>Weighting!$F$20</f>
        <v>0</v>
      </c>
      <c r="D7988" t="b">
        <f>IF(C7988=1,'Data Transformation'!$G$3+0.5*'Data Transformation'!$W$25,IF(C7989=1,D7989-'Data Transformation'!$W$25,FALSE))</f>
        <v>0</v>
      </c>
      <c r="E7988" t="str">
        <f t="array" ref="E7988">IF(ISLOGICAL(D7988),"",FREQUENCY(IF('Data Transformation'!$B$425:$B$8425='Bin Analysis'!$B7971,'Data Transformation'!$G$425:$G$8425),D7988))</f>
        <v/>
      </c>
      <c r="F7988" t="str">
        <f t="shared" si="996"/>
        <v/>
      </c>
      <c r="G7988">
        <f>Weighting!$H$20</f>
        <v>0</v>
      </c>
      <c r="H7988">
        <f t="array" ref="H7988">FREQUENCY(IF('Data Transformation'!$B$4:$B$8425=B7971,'Data Transformation'!$G$4:$G$8425),'Bin Analysis'!$B7988)</f>
        <v>2073</v>
      </c>
      <c r="I7988">
        <f t="shared" si="997"/>
        <v>0</v>
      </c>
      <c r="J7988">
        <f t="shared" si="998"/>
        <v>0</v>
      </c>
      <c r="K7988">
        <f>J7988*Weighting!$W$20</f>
        <v>0</v>
      </c>
      <c r="M7988" s="14"/>
    </row>
    <row r="7989" spans="1:25" x14ac:dyDescent="0.25">
      <c r="A7989" s="32" t="str">
        <f>IF(Weighting!$P$21&gt;0,B7989,"")</f>
        <v/>
      </c>
      <c r="B7989">
        <f>Weighting!$C$21</f>
        <v>2.2860000000000005</v>
      </c>
      <c r="C7989">
        <f>Weighting!$F$21</f>
        <v>0</v>
      </c>
      <c r="D7989" t="b">
        <f>IF(C7989=1,'Data Transformation'!$G$3+0.5*'Data Transformation'!$W$25,IF(C7990=1,D7990-'Data Transformation'!$W$25,FALSE))</f>
        <v>0</v>
      </c>
      <c r="E7989" t="str">
        <f t="array" ref="E7989">IF(ISLOGICAL(D7989),"",FREQUENCY(IF('Data Transformation'!$B$425:$B$8425='Bin Analysis'!$B7971,'Data Transformation'!$G$425:$G$8425),D7989))</f>
        <v/>
      </c>
      <c r="F7989" t="str">
        <f t="shared" si="996"/>
        <v/>
      </c>
      <c r="G7989">
        <f>Weighting!$H$21</f>
        <v>0</v>
      </c>
      <c r="H7989">
        <f t="array" ref="H7989">FREQUENCY(IF('Data Transformation'!$B$4:$B$8425=B7971,'Data Transformation'!$G$4:$G$8425),'Bin Analysis'!$B7989)</f>
        <v>2073</v>
      </c>
      <c r="I7989">
        <f t="shared" si="997"/>
        <v>0</v>
      </c>
      <c r="J7989">
        <f t="shared" si="998"/>
        <v>0</v>
      </c>
      <c r="K7989">
        <f>J7989*Weighting!$W$21</f>
        <v>0</v>
      </c>
      <c r="M7989" s="14"/>
    </row>
    <row r="7990" spans="1:25" x14ac:dyDescent="0.25">
      <c r="A7990" s="32" t="str">
        <f>IF(Weighting!$P$22&gt;0,B7990,"")</f>
        <v/>
      </c>
      <c r="B7990">
        <f>Weighting!$C$22</f>
        <v>2.4170000000000007</v>
      </c>
      <c r="C7990">
        <f>Weighting!$F$22</f>
        <v>0</v>
      </c>
      <c r="D7990" t="b">
        <f>IF(C7990=1,'Data Transformation'!$G$3+0.5*'Data Transformation'!$W$25,IF(C7991=1,D7991-'Data Transformation'!$W$25,FALSE))</f>
        <v>0</v>
      </c>
      <c r="E7990" t="str">
        <f t="array" ref="E7990">IF(ISLOGICAL(D7990),"",FREQUENCY(IF('Data Transformation'!$B$425:$B$8425='Bin Analysis'!$B7971,'Data Transformation'!$G$425:$G$8425),D7990))</f>
        <v/>
      </c>
      <c r="F7990" t="str">
        <f t="shared" si="996"/>
        <v/>
      </c>
      <c r="G7990">
        <f>Weighting!$H$22</f>
        <v>0</v>
      </c>
      <c r="H7990">
        <f t="array" ref="H7990">FREQUENCY(IF('Data Transformation'!$B$4:$B$8425=B7971,'Data Transformation'!$G$4:$G$8425),'Bin Analysis'!$B7990)</f>
        <v>2073</v>
      </c>
      <c r="I7990">
        <f t="shared" si="997"/>
        <v>0</v>
      </c>
      <c r="J7990">
        <f t="shared" si="998"/>
        <v>0</v>
      </c>
      <c r="K7990">
        <f>J7990*Weighting!$W$22</f>
        <v>0</v>
      </c>
      <c r="M7990" s="14"/>
    </row>
    <row r="7991" spans="1:25" x14ac:dyDescent="0.25">
      <c r="A7991" s="32" t="str">
        <f>IF(Weighting!$P$23&gt;0,B7991,"")</f>
        <v/>
      </c>
      <c r="B7991">
        <f>Weighting!$C$23</f>
        <v>2.5480000000000009</v>
      </c>
      <c r="C7991">
        <f>Weighting!$F$23</f>
        <v>0</v>
      </c>
      <c r="D7991" t="b">
        <f>IF(C7991=1,'Data Transformation'!$G$3+0.5*'Data Transformation'!$W$25,IF(C7992=1,D7992-'Data Transformation'!$W$25,FALSE))</f>
        <v>0</v>
      </c>
      <c r="E7991" t="str">
        <f t="array" ref="E7991">IF(ISLOGICAL(D7991),"",FREQUENCY(IF('Data Transformation'!$B$425:$B$8425='Bin Analysis'!$B7971,'Data Transformation'!$G$425:$G$8425),D7991))</f>
        <v/>
      </c>
      <c r="F7991" t="str">
        <f t="shared" si="996"/>
        <v/>
      </c>
      <c r="G7991">
        <f>Weighting!$H$23</f>
        <v>0</v>
      </c>
      <c r="H7991">
        <f t="array" ref="H7991">FREQUENCY(IF('Data Transformation'!$B$4:$B$8425=B7971,'Data Transformation'!$G$4:$G$8425),'Bin Analysis'!$B7991)</f>
        <v>2073</v>
      </c>
      <c r="I7991">
        <f t="shared" si="997"/>
        <v>0</v>
      </c>
      <c r="J7991">
        <f t="shared" si="998"/>
        <v>0</v>
      </c>
      <c r="K7991">
        <f>J7991*Weighting!$W$23</f>
        <v>0</v>
      </c>
      <c r="M7991" s="14"/>
    </row>
    <row r="7992" spans="1:25" x14ac:dyDescent="0.25">
      <c r="A7992" s="32" t="str">
        <f>IF(Weighting!$P$24&gt;0,B7992,"")</f>
        <v/>
      </c>
      <c r="B7992">
        <f>Weighting!$C$24</f>
        <v>2.6790000000000012</v>
      </c>
      <c r="C7992">
        <f>Weighting!$F$24</f>
        <v>0</v>
      </c>
      <c r="D7992" t="b">
        <f>IF(C7992=1,'Data Transformation'!$G$3+0.5*'Data Transformation'!$W$25,IF(C7993=1,D7993-'Data Transformation'!$W$25,FALSE))</f>
        <v>0</v>
      </c>
      <c r="E7992" t="str">
        <f t="array" ref="E7992">IF(ISLOGICAL(D7992),"",FREQUENCY(IF('Data Transformation'!$B$425:$B$8425='Bin Analysis'!$B7971,'Data Transformation'!$G$425:$G$8425),D7992))</f>
        <v/>
      </c>
      <c r="F7992" t="str">
        <f t="shared" si="996"/>
        <v/>
      </c>
      <c r="G7992">
        <f>Weighting!$H$24</f>
        <v>0</v>
      </c>
      <c r="H7992">
        <f t="array" ref="H7992">FREQUENCY(IF('Data Transformation'!$B$4:$B$8425=B7971,'Data Transformation'!$G$4:$G$8425),'Bin Analysis'!$B7992)</f>
        <v>2073</v>
      </c>
      <c r="I7992">
        <f t="shared" si="997"/>
        <v>0</v>
      </c>
      <c r="J7992">
        <f t="shared" si="998"/>
        <v>0</v>
      </c>
      <c r="K7992">
        <f>J7992*Weighting!$W$24</f>
        <v>0</v>
      </c>
      <c r="M7992" s="14"/>
    </row>
    <row r="7993" spans="1:25" x14ac:dyDescent="0.25">
      <c r="A7993" s="32" t="str">
        <f>IF(Weighting!$P$25&gt;0,B7993,"")</f>
        <v/>
      </c>
      <c r="B7993">
        <f>Weighting!$C$25</f>
        <v>2.8100000000000014</v>
      </c>
      <c r="C7993">
        <f>Weighting!$F$25</f>
        <v>0</v>
      </c>
      <c r="D7993" t="b">
        <f>IF(C7993=1,'Data Transformation'!$G$3+0.5*'Data Transformation'!$W$25,IF(C7994=1,D7994-'Data Transformation'!$W$25,FALSE))</f>
        <v>0</v>
      </c>
      <c r="E7993" t="str">
        <f t="array" ref="E7993">IF(ISLOGICAL(D7993),"",FREQUENCY(IF('Data Transformation'!$B$425:$B$8425='Bin Analysis'!$B7971,'Data Transformation'!$G$425:$G$8425),D7993))</f>
        <v/>
      </c>
      <c r="F7993" t="str">
        <f t="shared" si="996"/>
        <v/>
      </c>
      <c r="G7993">
        <f>Weighting!$H$25</f>
        <v>0</v>
      </c>
      <c r="H7993">
        <f t="array" ref="H7993">FREQUENCY(IF('Data Transformation'!$B$4:$B$8425=B7971,'Data Transformation'!$G$4:$G$8425),'Bin Analysis'!$B7993)</f>
        <v>2073</v>
      </c>
      <c r="I7993">
        <f t="shared" si="997"/>
        <v>0</v>
      </c>
      <c r="J7993">
        <f t="shared" si="998"/>
        <v>0</v>
      </c>
      <c r="K7993">
        <f>J7993*Weighting!$W$25</f>
        <v>0</v>
      </c>
      <c r="M7993" s="14"/>
    </row>
    <row r="7994" spans="1:25" x14ac:dyDescent="0.25">
      <c r="O7994"/>
      <c r="P7994"/>
      <c r="Q7994"/>
      <c r="R7994"/>
    </row>
    <row r="7995" spans="1:25" ht="23.25" x14ac:dyDescent="0.35">
      <c r="A7995" s="21" t="s">
        <v>0</v>
      </c>
      <c r="B7995" s="21" t="str">
        <f>IFERROR(VLOOKUP(C7995,'Data Transformation'!$L$6:$M$426,2,FALSE),"")</f>
        <v/>
      </c>
      <c r="C7995" s="21">
        <f>C7971+1</f>
        <v>333</v>
      </c>
      <c r="D7995" s="21"/>
      <c r="E7995" s="21"/>
      <c r="F7995" s="21"/>
      <c r="G7995" s="21"/>
      <c r="H7995" s="22"/>
      <c r="I7995" s="22"/>
      <c r="J7995" s="22"/>
      <c r="K7995" s="21"/>
      <c r="L7995" s="21" t="str">
        <f>B7995</f>
        <v/>
      </c>
      <c r="M7995" s="23" t="e">
        <f>INDEX('Data Transformation'!$O$4:$O$424,MATCH($B7995,'Data Transformation'!$M$4:$M$424,0),MATCH($M$2,'Data Transformation'!$O$3,0))</f>
        <v>#N/A</v>
      </c>
      <c r="N7995" s="27" t="e">
        <f>IF('Input and Summary Results'!$J$16="minimum",'Bin Analysis'!X7996/(M7995-1),'Bin Analysis'!Y7995/('Bin Analysis'!M7995-1))</f>
        <v>#N/A</v>
      </c>
      <c r="O7995" s="27" t="e">
        <f>IF(M7995=FALSE,NA(),(VLOOKUP(1,C7998:K8017,4,FALSE))/(M7995-1))</f>
        <v>#N/A</v>
      </c>
      <c r="P7995" s="27" t="e">
        <f>IF(M7995=FALSE,NA(),SUM(J7998:J8017)/Weighting!$S$5)</f>
        <v>#N/A</v>
      </c>
      <c r="Q7995" s="27" t="e">
        <f>IF(M7995=FALSE,NA(),SUM(K7998:K8017)/Weighting!$S$6)</f>
        <v>#N/A</v>
      </c>
      <c r="R7995" s="27" t="e">
        <f>IF(M7995=FALSE,NA(),(VLOOKUP(1,G7998:K8017,3,FALSE))/(M7995-1))</f>
        <v>#N/A</v>
      </c>
      <c r="S7995" s="22" t="e">
        <f>IF(M7995=FALSE,NA(),IF(SUM(J7998:J8017)=2,"yes","no"))</f>
        <v>#N/A</v>
      </c>
      <c r="X7995" s="2" cm="2">
        <f t="array" ref="X7995:X7996">FREQUENCY(IF('Data Transformation'!$B$425:$B$6424='Bin Analysis'!L7995,'Data Transformation'!$G$425:$G$6424),'Data Transformation'!$U$11)</f>
        <v>0</v>
      </c>
      <c r="Y7995" s="2" cm="2">
        <f t="array" ref="Y7995:Y7996">FREQUENCY(IF('Data Transformation'!$B$425:$B$6424='Bin Analysis'!L7995,'Data Transformation'!$G$425:$G$6424),'Data Transformation'!$U$12)</f>
        <v>0</v>
      </c>
    </row>
    <row r="7996" spans="1:25" x14ac:dyDescent="0.25">
      <c r="A7996" s="14" t="s">
        <v>66</v>
      </c>
      <c r="B7996" t="s">
        <v>47</v>
      </c>
      <c r="C7996" t="s">
        <v>5</v>
      </c>
      <c r="D7996" t="s">
        <v>99</v>
      </c>
      <c r="E7996" t="s">
        <v>100</v>
      </c>
      <c r="F7996" t="s">
        <v>101</v>
      </c>
      <c r="G7996" t="s">
        <v>69</v>
      </c>
      <c r="H7996" t="s">
        <v>31</v>
      </c>
      <c r="I7996" t="s">
        <v>32</v>
      </c>
      <c r="J7996" t="s">
        <v>46</v>
      </c>
      <c r="K7996" s="14" t="s">
        <v>45</v>
      </c>
      <c r="M7996" s="14"/>
      <c r="X7996" s="2">
        <v>0</v>
      </c>
      <c r="Y7996" s="2">
        <v>0</v>
      </c>
    </row>
    <row r="7997" spans="1:25" x14ac:dyDescent="0.25">
      <c r="A7997" s="32"/>
      <c r="D7997" t="b">
        <f>IF(C7997=1,'Data Transformation'!$G$3+0.5*'Data Transformation'!$W$25,IF(C7998=1,D7998-'Data Transformation'!$W$25,FALSE))</f>
        <v>0</v>
      </c>
      <c r="E7997" t="str">
        <f t="array" ref="E7997">IF(ISLOGICAL(D7997),"",FREQUENCY(IF('Data Transformation'!$B$425:$B$8425='Bin Analysis'!$B7995,'Data Transformation'!$G$425:$G$8425),D7997))</f>
        <v/>
      </c>
      <c r="F7997" t="str">
        <f>IF(ISLOGICAL(D7997),"",E7997-E7996)</f>
        <v/>
      </c>
      <c r="M7997" s="14"/>
    </row>
    <row r="7998" spans="1:25" x14ac:dyDescent="0.25">
      <c r="A7998" s="32">
        <f>IF(Weighting!$P$6&gt;0,B7998,"")</f>
        <v>0.32100000000000001</v>
      </c>
      <c r="B7998">
        <f>Weighting!$C$6</f>
        <v>0.32100000000000001</v>
      </c>
      <c r="C7998">
        <f>Weighting!$F$6</f>
        <v>0</v>
      </c>
      <c r="D7998" t="b">
        <f>IF(C7998=1,'Data Transformation'!$G$3+0.5*'Data Transformation'!$W$25,IF(C7999=1,D7999-'Data Transformation'!$W$25,FALSE))</f>
        <v>0</v>
      </c>
      <c r="E7998" t="str">
        <f t="array" ref="E7998">IF(ISLOGICAL(D7998),"",FREQUENCY(IF('Data Transformation'!$B$425:$B$8425='Bin Analysis'!$B7995,'Data Transformation'!$G$425:$G$8425),D7998))</f>
        <v/>
      </c>
      <c r="F7998" t="str">
        <f>IF(ISLOGICAL(D7998),"",E7998-E7997)</f>
        <v/>
      </c>
      <c r="G7998">
        <f>Weighting!$H$6</f>
        <v>1</v>
      </c>
      <c r="H7998">
        <f t="array" ref="H7998">FREQUENCY(IF('Data Transformation'!$B$4:$B$8425=B7995,'Data Transformation'!$G$4:$G$8425),'Bin Analysis'!$B7998)</f>
        <v>2073</v>
      </c>
      <c r="I7998">
        <f>H7998-H7997</f>
        <v>2073</v>
      </c>
      <c r="J7998">
        <f>IF(I7998=0,0,1)</f>
        <v>1</v>
      </c>
      <c r="K7998">
        <f>J7998*Weighting!$W$6</f>
        <v>1</v>
      </c>
      <c r="M7998" s="14"/>
    </row>
    <row r="7999" spans="1:25" x14ac:dyDescent="0.25">
      <c r="A7999" s="32">
        <f>IF(Weighting!$P$7&gt;0,B7999,"")</f>
        <v>0.45200000000000001</v>
      </c>
      <c r="B7999">
        <f>Weighting!$C$7</f>
        <v>0.45200000000000001</v>
      </c>
      <c r="C7999">
        <f>Weighting!$F$7</f>
        <v>0</v>
      </c>
      <c r="D7999" t="b">
        <f>IF(C7999=1,'Data Transformation'!$G$3+0.5*'Data Transformation'!$W$25,IF(C8000=1,D8000-'Data Transformation'!$W$25,FALSE))</f>
        <v>0</v>
      </c>
      <c r="E7999" t="str">
        <f t="array" ref="E7999">IF(ISLOGICAL(D7999),"",FREQUENCY(IF('Data Transformation'!$B$425:$B$8425='Bin Analysis'!$B7995,'Data Transformation'!$G$425:$G$8425),D7999))</f>
        <v/>
      </c>
      <c r="F7999" t="str">
        <f t="shared" ref="F7999:F8017" si="999">IF(ISLOGICAL(D7999),"",E7999-E7998)</f>
        <v/>
      </c>
      <c r="G7999">
        <f>Weighting!$H$7</f>
        <v>0</v>
      </c>
      <c r="H7999">
        <f t="array" ref="H7999">FREQUENCY(IF('Data Transformation'!$B$4:$B$8425=B7995,'Data Transformation'!$G$4:$G$8425),'Bin Analysis'!$B7999)</f>
        <v>2073</v>
      </c>
      <c r="I7999">
        <f t="shared" ref="I7999:I8017" si="1000">H7999-H7998</f>
        <v>0</v>
      </c>
      <c r="J7999">
        <f>IF(I7999=0,0,1)</f>
        <v>0</v>
      </c>
      <c r="K7999">
        <f>J7999*Weighting!$W$7</f>
        <v>0</v>
      </c>
      <c r="M7999" s="14"/>
    </row>
    <row r="8000" spans="1:25" x14ac:dyDescent="0.25">
      <c r="A8000" s="32">
        <f>IF(Weighting!$P$8&gt;0,B8000,"")</f>
        <v>0.58299999999999996</v>
      </c>
      <c r="B8000">
        <f>Weighting!$C$8</f>
        <v>0.58299999999999996</v>
      </c>
      <c r="C8000">
        <f>Weighting!$F$8</f>
        <v>0</v>
      </c>
      <c r="D8000" t="b">
        <f>IF(C8000=1,'Data Transformation'!$G$3+0.5*'Data Transformation'!$W$25,IF(C8001=1,D8001-'Data Transformation'!$W$25,FALSE))</f>
        <v>0</v>
      </c>
      <c r="E8000" t="str">
        <f t="array" ref="E8000">IF(ISLOGICAL(D8000),"",FREQUENCY(IF('Data Transformation'!$B$425:$B$8425='Bin Analysis'!$B7995,'Data Transformation'!$G$425:$G$8425),D8000))</f>
        <v/>
      </c>
      <c r="F8000" t="str">
        <f t="shared" si="999"/>
        <v/>
      </c>
      <c r="G8000">
        <f>Weighting!$H$8</f>
        <v>0</v>
      </c>
      <c r="H8000">
        <f t="array" ref="H8000">FREQUENCY(IF('Data Transformation'!$B$4:$B$8425=B7995,'Data Transformation'!$G$4:$G$8425),'Bin Analysis'!$B8000)</f>
        <v>2073</v>
      </c>
      <c r="I8000">
        <f t="shared" si="1000"/>
        <v>0</v>
      </c>
      <c r="J8000">
        <f t="shared" ref="J8000:J8017" si="1001">IF(I8000=0,0,1)</f>
        <v>0</v>
      </c>
      <c r="K8000">
        <f>J8000*Weighting!$W$8</f>
        <v>0</v>
      </c>
      <c r="M8000" s="14"/>
    </row>
    <row r="8001" spans="1:13" x14ac:dyDescent="0.25">
      <c r="A8001" s="32">
        <f>IF(Weighting!$P$9&gt;0,B8001,"")</f>
        <v>0.71399999999999997</v>
      </c>
      <c r="B8001" s="50">
        <f>Weighting!$C$9</f>
        <v>0.71399999999999997</v>
      </c>
      <c r="C8001">
        <f>Weighting!$F$9</f>
        <v>0</v>
      </c>
      <c r="D8001" t="b">
        <f>IF(C8001=1,'Data Transformation'!$G$3+0.5*'Data Transformation'!$W$25,IF(C8002=1,D8002-'Data Transformation'!$W$25,FALSE))</f>
        <v>0</v>
      </c>
      <c r="E8001" t="str">
        <f t="array" ref="E8001">IF(ISLOGICAL(D8001),"",FREQUENCY(IF('Data Transformation'!$B$425:$B$8425='Bin Analysis'!$B7995,'Data Transformation'!$G$425:$G$8425),D8001))</f>
        <v/>
      </c>
      <c r="F8001" t="str">
        <f t="shared" si="999"/>
        <v/>
      </c>
      <c r="G8001">
        <f>Weighting!$H$9</f>
        <v>0</v>
      </c>
      <c r="H8001">
        <f t="array" ref="H8001">FREQUENCY(IF('Data Transformation'!$B$4:$B$8425=B7995,'Data Transformation'!$G$4:$G$8425),'Bin Analysis'!$B8001)</f>
        <v>2073</v>
      </c>
      <c r="I8001">
        <f t="shared" si="1000"/>
        <v>0</v>
      </c>
      <c r="J8001">
        <f t="shared" si="1001"/>
        <v>0</v>
      </c>
      <c r="K8001">
        <f>J8001*Weighting!$W$9</f>
        <v>0</v>
      </c>
      <c r="M8001" s="14"/>
    </row>
    <row r="8002" spans="1:13" x14ac:dyDescent="0.25">
      <c r="A8002" s="32">
        <f>IF(Weighting!$P$10&gt;0,B8002,"")</f>
        <v>0.84499999999999997</v>
      </c>
      <c r="B8002">
        <f>Weighting!$C$10</f>
        <v>0.84499999999999997</v>
      </c>
      <c r="C8002">
        <f>Weighting!$F$10</f>
        <v>0</v>
      </c>
      <c r="D8002" t="b">
        <f>IF(C8002=1,'Data Transformation'!$G$3+0.5*'Data Transformation'!$W$25,IF(C8003=1,D8003-'Data Transformation'!$W$25,FALSE))</f>
        <v>0</v>
      </c>
      <c r="E8002" t="str">
        <f t="array" ref="E8002">IF(ISLOGICAL(D8002),"",FREQUENCY(IF('Data Transformation'!$B$425:$B$8425='Bin Analysis'!$B7995,'Data Transformation'!$G$425:$G$8425),D8002))</f>
        <v/>
      </c>
      <c r="F8002" t="str">
        <f t="shared" si="999"/>
        <v/>
      </c>
      <c r="G8002">
        <f>Weighting!$H$10</f>
        <v>0</v>
      </c>
      <c r="H8002">
        <f t="array" ref="H8002">FREQUENCY(IF('Data Transformation'!$B$4:$B$8425=B7995,'Data Transformation'!$G$4:$G$8425),'Bin Analysis'!$B8002)</f>
        <v>2073</v>
      </c>
      <c r="I8002">
        <f t="shared" si="1000"/>
        <v>0</v>
      </c>
      <c r="J8002">
        <f t="shared" si="1001"/>
        <v>0</v>
      </c>
      <c r="K8002">
        <f>J8002*Weighting!$W$10</f>
        <v>0</v>
      </c>
      <c r="M8002" s="14"/>
    </row>
    <row r="8003" spans="1:13" x14ac:dyDescent="0.25">
      <c r="A8003" s="32">
        <f>IF(Weighting!$P$11&gt;0,B8003,"")</f>
        <v>0.97599999999999998</v>
      </c>
      <c r="B8003">
        <f>Weighting!$C$11</f>
        <v>0.97599999999999998</v>
      </c>
      <c r="C8003">
        <f>Weighting!$F$11</f>
        <v>0</v>
      </c>
      <c r="D8003">
        <f>IF(C8003=1,'Data Transformation'!$G$3+0.5*'Data Transformation'!$W$25,IF(C8004=1,D8004-'Data Transformation'!$W$25,FALSE))</f>
        <v>0.86899999999999999</v>
      </c>
      <c r="E8003">
        <f t="array" ref="E8003">IF(ISLOGICAL(D8003),"",FREQUENCY(IF('Data Transformation'!$B$425:$B$8425='Bin Analysis'!$B7995,'Data Transformation'!$G$425:$G$8425),D8003))</f>
        <v>2001</v>
      </c>
      <c r="F8003" t="e">
        <f t="shared" si="999"/>
        <v>#VALUE!</v>
      </c>
      <c r="G8003">
        <f>Weighting!$H$11</f>
        <v>0</v>
      </c>
      <c r="H8003">
        <f t="array" ref="H8003">FREQUENCY(IF('Data Transformation'!$B$4:$B$8425=B7995,'Data Transformation'!$G$4:$G$8425),'Bin Analysis'!$B8003)</f>
        <v>2073</v>
      </c>
      <c r="I8003">
        <f t="shared" si="1000"/>
        <v>0</v>
      </c>
      <c r="J8003">
        <f t="shared" si="1001"/>
        <v>0</v>
      </c>
      <c r="K8003">
        <f>J8003*Weighting!$W$11</f>
        <v>0</v>
      </c>
      <c r="M8003" s="14"/>
    </row>
    <row r="8004" spans="1:13" x14ac:dyDescent="0.25">
      <c r="A8004" s="32">
        <f>IF(Weighting!$P$12&gt;0,B8004,"")</f>
        <v>1.107</v>
      </c>
      <c r="B8004">
        <f>Weighting!$C$12</f>
        <v>1.107</v>
      </c>
      <c r="C8004">
        <f>Weighting!$F$12</f>
        <v>1</v>
      </c>
      <c r="D8004">
        <f>IF(C8004=1,'Data Transformation'!$G$3+0.5*'Data Transformation'!$W$25,IF(C8005=1,D8005-'Data Transformation'!$W$25,FALSE))</f>
        <v>1.131</v>
      </c>
      <c r="E8004">
        <f t="array" ref="E8004">IF(ISLOGICAL(D8004),"",FREQUENCY(IF('Data Transformation'!$B$425:$B$8425='Bin Analysis'!$B7995,'Data Transformation'!$G$425:$G$8425),D8004))</f>
        <v>2001</v>
      </c>
      <c r="F8004">
        <f t="shared" si="999"/>
        <v>0</v>
      </c>
      <c r="G8004">
        <f>Weighting!$H$12</f>
        <v>0</v>
      </c>
      <c r="H8004">
        <f t="array" ref="H8004">FREQUENCY(IF('Data Transformation'!$B$4:$B$8425=B7995,'Data Transformation'!$G$4:$G$8425),'Bin Analysis'!$B8004)</f>
        <v>2073</v>
      </c>
      <c r="I8004">
        <f t="shared" si="1000"/>
        <v>0</v>
      </c>
      <c r="J8004">
        <f t="shared" si="1001"/>
        <v>0</v>
      </c>
      <c r="K8004">
        <f>J8004*Weighting!$W$12</f>
        <v>0</v>
      </c>
      <c r="M8004" s="14"/>
    </row>
    <row r="8005" spans="1:13" x14ac:dyDescent="0.25">
      <c r="A8005" s="32">
        <f>IF(Weighting!$P$13&gt;0,B8005,"")</f>
        <v>1.238</v>
      </c>
      <c r="B8005">
        <f>Weighting!$C$13</f>
        <v>1.238</v>
      </c>
      <c r="C8005">
        <f>Weighting!$F$13</f>
        <v>0</v>
      </c>
      <c r="D8005" t="b">
        <f>IF(C8005=1,'Data Transformation'!$G$3+0.5*'Data Transformation'!$W$25,IF(C8006=1,D8006-'Data Transformation'!$W$25,FALSE))</f>
        <v>0</v>
      </c>
      <c r="E8005" t="str">
        <f t="array" ref="E8005">IF(ISLOGICAL(D8005),"",FREQUENCY(IF('Data Transformation'!$B$425:$B$8425='Bin Analysis'!$B7995,'Data Transformation'!$G$425:$G$8425),D8005))</f>
        <v/>
      </c>
      <c r="F8005" t="str">
        <f t="shared" si="999"/>
        <v/>
      </c>
      <c r="G8005">
        <f>Weighting!$H$13</f>
        <v>0</v>
      </c>
      <c r="H8005">
        <f t="array" ref="H8005">FREQUENCY(IF('Data Transformation'!$B$4:$B$8425=B7995,'Data Transformation'!$G$4:$G$8425),'Bin Analysis'!$B8005)</f>
        <v>2073</v>
      </c>
      <c r="I8005">
        <f t="shared" si="1000"/>
        <v>0</v>
      </c>
      <c r="J8005">
        <f t="shared" si="1001"/>
        <v>0</v>
      </c>
      <c r="K8005">
        <f>J8005*Weighting!$W$13</f>
        <v>0</v>
      </c>
      <c r="M8005" s="14"/>
    </row>
    <row r="8006" spans="1:13" x14ac:dyDescent="0.25">
      <c r="A8006" s="32">
        <f>IF(Weighting!$P$14&gt;0,B8006,"")</f>
        <v>1.369</v>
      </c>
      <c r="B8006">
        <f>Weighting!$C$14</f>
        <v>1.369</v>
      </c>
      <c r="C8006">
        <f>Weighting!$F$14</f>
        <v>0</v>
      </c>
      <c r="D8006" t="b">
        <f>IF(C8006=1,'Data Transformation'!$G$3+0.5*'Data Transformation'!$W$25,IF(C8007=1,D8007-'Data Transformation'!$W$25,FALSE))</f>
        <v>0</v>
      </c>
      <c r="E8006" t="str">
        <f t="array" ref="E8006">IF(ISLOGICAL(D8006),"",FREQUENCY(IF('Data Transformation'!$B$425:$B$8425='Bin Analysis'!$B7995,'Data Transformation'!$G$425:$G$8425),D8006))</f>
        <v/>
      </c>
      <c r="F8006" t="str">
        <f t="shared" si="999"/>
        <v/>
      </c>
      <c r="G8006">
        <f>Weighting!$H$14</f>
        <v>0</v>
      </c>
      <c r="H8006">
        <f t="array" ref="H8006">FREQUENCY(IF('Data Transformation'!$B$4:$B$8425=B7995,'Data Transformation'!$G$4:$G$8425),'Bin Analysis'!$B8006)</f>
        <v>2073</v>
      </c>
      <c r="I8006">
        <f t="shared" si="1000"/>
        <v>0</v>
      </c>
      <c r="J8006">
        <f t="shared" si="1001"/>
        <v>0</v>
      </c>
      <c r="K8006">
        <f>J8006*Weighting!$W$14</f>
        <v>0</v>
      </c>
      <c r="M8006" s="14"/>
    </row>
    <row r="8007" spans="1:13" x14ac:dyDescent="0.25">
      <c r="A8007" s="32">
        <f>IF(Weighting!$P$15&gt;0,B8007,"")</f>
        <v>1.5000009999999999</v>
      </c>
      <c r="B8007">
        <f>Weighting!$C$15</f>
        <v>1.5000009999999999</v>
      </c>
      <c r="C8007">
        <f>Weighting!$F$15</f>
        <v>0</v>
      </c>
      <c r="D8007" t="b">
        <f>IF(C8007=1,'Data Transformation'!$G$3+0.5*'Data Transformation'!$W$25,IF(C8008=1,D8008-'Data Transformation'!$W$25,FALSE))</f>
        <v>0</v>
      </c>
      <c r="E8007" t="str">
        <f t="array" ref="E8007">IF(ISLOGICAL(D8007),"",FREQUENCY(IF('Data Transformation'!$B$425:$B$8425='Bin Analysis'!$B7995,'Data Transformation'!$G$425:$G$8425),D8007))</f>
        <v/>
      </c>
      <c r="F8007" t="str">
        <f t="shared" si="999"/>
        <v/>
      </c>
      <c r="G8007">
        <f>Weighting!$H$15</f>
        <v>0</v>
      </c>
      <c r="H8007">
        <f t="array" ref="H8007">FREQUENCY(IF('Data Transformation'!$B$4:$B$8425=B7995,'Data Transformation'!$G$4:$G$8425),'Bin Analysis'!$B8007)</f>
        <v>2073</v>
      </c>
      <c r="I8007">
        <f t="shared" si="1000"/>
        <v>0</v>
      </c>
      <c r="J8007">
        <f t="shared" si="1001"/>
        <v>0</v>
      </c>
      <c r="K8007">
        <f>J8007*Weighting!$W$15</f>
        <v>0</v>
      </c>
      <c r="M8007" s="14"/>
    </row>
    <row r="8008" spans="1:13" x14ac:dyDescent="0.25">
      <c r="A8008" s="32" t="str">
        <f>IF(Weighting!$P$16&gt;0,B8008,"")</f>
        <v/>
      </c>
      <c r="B8008">
        <f>Weighting!$C$16</f>
        <v>1.631</v>
      </c>
      <c r="C8008">
        <f>Weighting!$F$16</f>
        <v>0</v>
      </c>
      <c r="D8008" t="b">
        <f>IF(C8008=1,'Data Transformation'!$G$3+0.5*'Data Transformation'!$W$25,IF(C8009=1,D8009-'Data Transformation'!$W$25,FALSE))</f>
        <v>0</v>
      </c>
      <c r="E8008" t="str">
        <f t="array" ref="E8008">IF(ISLOGICAL(D8008),"",FREQUENCY(IF('Data Transformation'!$B$425:$B$8425='Bin Analysis'!$B7995,'Data Transformation'!$G$425:$G$8425),D8008))</f>
        <v/>
      </c>
      <c r="F8008" t="str">
        <f t="shared" si="999"/>
        <v/>
      </c>
      <c r="G8008">
        <f>Weighting!$H$16</f>
        <v>0</v>
      </c>
      <c r="H8008">
        <f t="array" ref="H8008">FREQUENCY(IF('Data Transformation'!$B$4:$B$8425=B7995,'Data Transformation'!$G$4:$G$8425),'Bin Analysis'!$B8008)</f>
        <v>2073</v>
      </c>
      <c r="I8008">
        <f t="shared" si="1000"/>
        <v>0</v>
      </c>
      <c r="J8008">
        <f t="shared" si="1001"/>
        <v>0</v>
      </c>
      <c r="K8008">
        <f>J8008*Weighting!$W$16</f>
        <v>0</v>
      </c>
      <c r="M8008" s="14"/>
    </row>
    <row r="8009" spans="1:13" x14ac:dyDescent="0.25">
      <c r="A8009" s="32" t="str">
        <f>IF(Weighting!$P$17&gt;0,B8009,"")</f>
        <v/>
      </c>
      <c r="B8009">
        <f>Weighting!$C$17</f>
        <v>1.762</v>
      </c>
      <c r="C8009">
        <f>Weighting!$F$17</f>
        <v>0</v>
      </c>
      <c r="D8009" t="b">
        <f>IF(C8009=1,'Data Transformation'!$G$3+0.5*'Data Transformation'!$W$25,IF(C8010=1,D8010-'Data Transformation'!$W$25,FALSE))</f>
        <v>0</v>
      </c>
      <c r="E8009" t="str">
        <f t="array" ref="E8009">IF(ISLOGICAL(D8009),"",FREQUENCY(IF('Data Transformation'!$B$425:$B$8425='Bin Analysis'!$B7995,'Data Transformation'!$G$425:$G$8425),D8009))</f>
        <v/>
      </c>
      <c r="F8009" t="str">
        <f t="shared" si="999"/>
        <v/>
      </c>
      <c r="G8009">
        <f>Weighting!$H$17</f>
        <v>0</v>
      </c>
      <c r="H8009">
        <f t="array" ref="H8009">FREQUENCY(IF('Data Transformation'!$B$4:$B$8425=B7995,'Data Transformation'!$G$4:$G$8425),'Bin Analysis'!$B8009)</f>
        <v>2073</v>
      </c>
      <c r="I8009">
        <f t="shared" si="1000"/>
        <v>0</v>
      </c>
      <c r="J8009">
        <f t="shared" si="1001"/>
        <v>0</v>
      </c>
      <c r="K8009">
        <f>J8009*Weighting!$W$17</f>
        <v>0</v>
      </c>
      <c r="M8009" s="14"/>
    </row>
    <row r="8010" spans="1:13" x14ac:dyDescent="0.25">
      <c r="A8010" s="32" t="str">
        <f>IF(Weighting!$P$18&gt;0,B8010,"")</f>
        <v/>
      </c>
      <c r="B8010">
        <f>Weighting!$C$18</f>
        <v>1.893</v>
      </c>
      <c r="C8010">
        <f>Weighting!$F$18</f>
        <v>0</v>
      </c>
      <c r="D8010" t="b">
        <f>IF(C8010=1,'Data Transformation'!$G$3+0.5*'Data Transformation'!$W$25,IF(C8011=1,D8011-'Data Transformation'!$W$25,FALSE))</f>
        <v>0</v>
      </c>
      <c r="E8010" t="str">
        <f t="array" ref="E8010">IF(ISLOGICAL(D8010),"",FREQUENCY(IF('Data Transformation'!$B$425:$B$8425='Bin Analysis'!$B7995,'Data Transformation'!$G$425:$G$8425),D8010))</f>
        <v/>
      </c>
      <c r="F8010" t="str">
        <f t="shared" si="999"/>
        <v/>
      </c>
      <c r="G8010">
        <f>Weighting!$H$18</f>
        <v>0</v>
      </c>
      <c r="H8010">
        <f t="array" ref="H8010">FREQUENCY(IF('Data Transformation'!$B$4:$B$8425=B7995,'Data Transformation'!$G$4:$G$8425),'Bin Analysis'!$B8010)</f>
        <v>2073</v>
      </c>
      <c r="I8010">
        <f t="shared" si="1000"/>
        <v>0</v>
      </c>
      <c r="J8010">
        <f t="shared" si="1001"/>
        <v>0</v>
      </c>
      <c r="K8010">
        <f>J8010*Weighting!$W$18</f>
        <v>0</v>
      </c>
      <c r="M8010" s="14"/>
    </row>
    <row r="8011" spans="1:13" x14ac:dyDescent="0.25">
      <c r="A8011" s="32" t="str">
        <f>IF(Weighting!$P$19&gt;0,B8011,"")</f>
        <v/>
      </c>
      <c r="B8011">
        <f>Weighting!$C$19</f>
        <v>2.024</v>
      </c>
      <c r="C8011">
        <f>Weighting!$F$19</f>
        <v>0</v>
      </c>
      <c r="D8011" t="b">
        <f>IF(C8011=1,'Data Transformation'!$G$3+0.5*'Data Transformation'!$W$25,IF(C8012=1,D8012-'Data Transformation'!$W$25,FALSE))</f>
        <v>0</v>
      </c>
      <c r="E8011" t="str">
        <f t="array" ref="E8011">IF(ISLOGICAL(D8011),"",FREQUENCY(IF('Data Transformation'!$B$425:$B$8425='Bin Analysis'!$B7995,'Data Transformation'!$G$425:$G$8425),D8011))</f>
        <v/>
      </c>
      <c r="F8011" t="str">
        <f t="shared" si="999"/>
        <v/>
      </c>
      <c r="G8011">
        <f>Weighting!$H$19</f>
        <v>0</v>
      </c>
      <c r="H8011">
        <f t="array" ref="H8011">FREQUENCY(IF('Data Transformation'!$B$4:$B$8425=B7995,'Data Transformation'!$G$4:$G$8425),'Bin Analysis'!$B8011)</f>
        <v>2073</v>
      </c>
      <c r="I8011">
        <f t="shared" si="1000"/>
        <v>0</v>
      </c>
      <c r="J8011">
        <f t="shared" si="1001"/>
        <v>0</v>
      </c>
      <c r="K8011">
        <f>J8011*Weighting!$W$19</f>
        <v>0</v>
      </c>
      <c r="M8011" s="14"/>
    </row>
    <row r="8012" spans="1:13" x14ac:dyDescent="0.25">
      <c r="A8012" s="32" t="str">
        <f>IF(Weighting!$P$20&gt;0,B8012,"")</f>
        <v/>
      </c>
      <c r="B8012">
        <f>Weighting!$C$20</f>
        <v>2.1550000000000002</v>
      </c>
      <c r="C8012">
        <f>Weighting!$F$20</f>
        <v>0</v>
      </c>
      <c r="D8012" t="b">
        <f>IF(C8012=1,'Data Transformation'!$G$3+0.5*'Data Transformation'!$W$25,IF(C8013=1,D8013-'Data Transformation'!$W$25,FALSE))</f>
        <v>0</v>
      </c>
      <c r="E8012" t="str">
        <f t="array" ref="E8012">IF(ISLOGICAL(D8012),"",FREQUENCY(IF('Data Transformation'!$B$425:$B$8425='Bin Analysis'!$B7995,'Data Transformation'!$G$425:$G$8425),D8012))</f>
        <v/>
      </c>
      <c r="F8012" t="str">
        <f t="shared" si="999"/>
        <v/>
      </c>
      <c r="G8012">
        <f>Weighting!$H$20</f>
        <v>0</v>
      </c>
      <c r="H8012">
        <f t="array" ref="H8012">FREQUENCY(IF('Data Transformation'!$B$4:$B$8425=B7995,'Data Transformation'!$G$4:$G$8425),'Bin Analysis'!$B8012)</f>
        <v>2073</v>
      </c>
      <c r="I8012">
        <f t="shared" si="1000"/>
        <v>0</v>
      </c>
      <c r="J8012">
        <f t="shared" si="1001"/>
        <v>0</v>
      </c>
      <c r="K8012">
        <f>J8012*Weighting!$W$20</f>
        <v>0</v>
      </c>
      <c r="M8012" s="14"/>
    </row>
    <row r="8013" spans="1:13" x14ac:dyDescent="0.25">
      <c r="A8013" s="32" t="str">
        <f>IF(Weighting!$P$21&gt;0,B8013,"")</f>
        <v/>
      </c>
      <c r="B8013">
        <f>Weighting!$C$21</f>
        <v>2.2860000000000005</v>
      </c>
      <c r="C8013">
        <f>Weighting!$F$21</f>
        <v>0</v>
      </c>
      <c r="D8013" t="b">
        <f>IF(C8013=1,'Data Transformation'!$G$3+0.5*'Data Transformation'!$W$25,IF(C8014=1,D8014-'Data Transformation'!$W$25,FALSE))</f>
        <v>0</v>
      </c>
      <c r="E8013" t="str">
        <f t="array" ref="E8013">IF(ISLOGICAL(D8013),"",FREQUENCY(IF('Data Transformation'!$B$425:$B$8425='Bin Analysis'!$B7995,'Data Transformation'!$G$425:$G$8425),D8013))</f>
        <v/>
      </c>
      <c r="F8013" t="str">
        <f t="shared" si="999"/>
        <v/>
      </c>
      <c r="G8013">
        <f>Weighting!$H$21</f>
        <v>0</v>
      </c>
      <c r="H8013">
        <f t="array" ref="H8013">FREQUENCY(IF('Data Transformation'!$B$4:$B$8425=B7995,'Data Transformation'!$G$4:$G$8425),'Bin Analysis'!$B8013)</f>
        <v>2073</v>
      </c>
      <c r="I8013">
        <f t="shared" si="1000"/>
        <v>0</v>
      </c>
      <c r="J8013">
        <f t="shared" si="1001"/>
        <v>0</v>
      </c>
      <c r="K8013">
        <f>J8013*Weighting!$W$21</f>
        <v>0</v>
      </c>
      <c r="M8013" s="14"/>
    </row>
    <row r="8014" spans="1:13" x14ac:dyDescent="0.25">
      <c r="A8014" s="32" t="str">
        <f>IF(Weighting!$P$22&gt;0,B8014,"")</f>
        <v/>
      </c>
      <c r="B8014">
        <f>Weighting!$C$22</f>
        <v>2.4170000000000007</v>
      </c>
      <c r="C8014">
        <f>Weighting!$F$22</f>
        <v>0</v>
      </c>
      <c r="D8014" t="b">
        <f>IF(C8014=1,'Data Transformation'!$G$3+0.5*'Data Transformation'!$W$25,IF(C8015=1,D8015-'Data Transformation'!$W$25,FALSE))</f>
        <v>0</v>
      </c>
      <c r="E8014" t="str">
        <f t="array" ref="E8014">IF(ISLOGICAL(D8014),"",FREQUENCY(IF('Data Transformation'!$B$425:$B$8425='Bin Analysis'!$B7995,'Data Transformation'!$G$425:$G$8425),D8014))</f>
        <v/>
      </c>
      <c r="F8014" t="str">
        <f t="shared" si="999"/>
        <v/>
      </c>
      <c r="G8014">
        <f>Weighting!$H$22</f>
        <v>0</v>
      </c>
      <c r="H8014">
        <f t="array" ref="H8014">FREQUENCY(IF('Data Transformation'!$B$4:$B$8425=B7995,'Data Transformation'!$G$4:$G$8425),'Bin Analysis'!$B8014)</f>
        <v>2073</v>
      </c>
      <c r="I8014">
        <f t="shared" si="1000"/>
        <v>0</v>
      </c>
      <c r="J8014">
        <f t="shared" si="1001"/>
        <v>0</v>
      </c>
      <c r="K8014">
        <f>J8014*Weighting!$W$22</f>
        <v>0</v>
      </c>
      <c r="M8014" s="14"/>
    </row>
    <row r="8015" spans="1:13" x14ac:dyDescent="0.25">
      <c r="A8015" s="32" t="str">
        <f>IF(Weighting!$P$23&gt;0,B8015,"")</f>
        <v/>
      </c>
      <c r="B8015">
        <f>Weighting!$C$23</f>
        <v>2.5480000000000009</v>
      </c>
      <c r="C8015">
        <f>Weighting!$F$23</f>
        <v>0</v>
      </c>
      <c r="D8015" t="b">
        <f>IF(C8015=1,'Data Transformation'!$G$3+0.5*'Data Transformation'!$W$25,IF(C8016=1,D8016-'Data Transformation'!$W$25,FALSE))</f>
        <v>0</v>
      </c>
      <c r="E8015" t="str">
        <f t="array" ref="E8015">IF(ISLOGICAL(D8015),"",FREQUENCY(IF('Data Transformation'!$B$425:$B$8425='Bin Analysis'!$B7995,'Data Transformation'!$G$425:$G$8425),D8015))</f>
        <v/>
      </c>
      <c r="F8015" t="str">
        <f t="shared" si="999"/>
        <v/>
      </c>
      <c r="G8015">
        <f>Weighting!$H$23</f>
        <v>0</v>
      </c>
      <c r="H8015">
        <f t="array" ref="H8015">FREQUENCY(IF('Data Transformation'!$B$4:$B$8425=B7995,'Data Transformation'!$G$4:$G$8425),'Bin Analysis'!$B8015)</f>
        <v>2073</v>
      </c>
      <c r="I8015">
        <f t="shared" si="1000"/>
        <v>0</v>
      </c>
      <c r="J8015">
        <f t="shared" si="1001"/>
        <v>0</v>
      </c>
      <c r="K8015">
        <f>J8015*Weighting!$W$23</f>
        <v>0</v>
      </c>
      <c r="M8015" s="14"/>
    </row>
    <row r="8016" spans="1:13" x14ac:dyDescent="0.25">
      <c r="A8016" s="32" t="str">
        <f>IF(Weighting!$P$24&gt;0,B8016,"")</f>
        <v/>
      </c>
      <c r="B8016">
        <f>Weighting!$C$24</f>
        <v>2.6790000000000012</v>
      </c>
      <c r="C8016">
        <f>Weighting!$F$24</f>
        <v>0</v>
      </c>
      <c r="D8016" t="b">
        <f>IF(C8016=1,'Data Transformation'!$G$3+0.5*'Data Transformation'!$W$25,IF(C8017=1,D8017-'Data Transformation'!$W$25,FALSE))</f>
        <v>0</v>
      </c>
      <c r="E8016" t="str">
        <f t="array" ref="E8016">IF(ISLOGICAL(D8016),"",FREQUENCY(IF('Data Transformation'!$B$425:$B$8425='Bin Analysis'!$B7995,'Data Transformation'!$G$425:$G$8425),D8016))</f>
        <v/>
      </c>
      <c r="F8016" t="str">
        <f t="shared" si="999"/>
        <v/>
      </c>
      <c r="G8016">
        <f>Weighting!$H$24</f>
        <v>0</v>
      </c>
      <c r="H8016">
        <f t="array" ref="H8016">FREQUENCY(IF('Data Transformation'!$B$4:$B$8425=B7995,'Data Transformation'!$G$4:$G$8425),'Bin Analysis'!$B8016)</f>
        <v>2073</v>
      </c>
      <c r="I8016">
        <f t="shared" si="1000"/>
        <v>0</v>
      </c>
      <c r="J8016">
        <f t="shared" si="1001"/>
        <v>0</v>
      </c>
      <c r="K8016">
        <f>J8016*Weighting!$W$24</f>
        <v>0</v>
      </c>
      <c r="M8016" s="14"/>
    </row>
    <row r="8017" spans="1:25" x14ac:dyDescent="0.25">
      <c r="A8017" s="32" t="str">
        <f>IF(Weighting!$P$25&gt;0,B8017,"")</f>
        <v/>
      </c>
      <c r="B8017">
        <f>Weighting!$C$25</f>
        <v>2.8100000000000014</v>
      </c>
      <c r="C8017">
        <f>Weighting!$F$25</f>
        <v>0</v>
      </c>
      <c r="D8017" t="b">
        <f>IF(C8017=1,'Data Transformation'!$G$3+0.5*'Data Transformation'!$W$25,IF(C8018=1,D8018-'Data Transformation'!$W$25,FALSE))</f>
        <v>0</v>
      </c>
      <c r="E8017" t="str">
        <f t="array" ref="E8017">IF(ISLOGICAL(D8017),"",FREQUENCY(IF('Data Transformation'!$B$425:$B$8425='Bin Analysis'!$B7995,'Data Transformation'!$G$425:$G$8425),D8017))</f>
        <v/>
      </c>
      <c r="F8017" t="str">
        <f t="shared" si="999"/>
        <v/>
      </c>
      <c r="G8017">
        <f>Weighting!$H$25</f>
        <v>0</v>
      </c>
      <c r="H8017">
        <f t="array" ref="H8017">FREQUENCY(IF('Data Transformation'!$B$4:$B$8425=B7995,'Data Transformation'!$G$4:$G$8425),'Bin Analysis'!$B8017)</f>
        <v>2073</v>
      </c>
      <c r="I8017">
        <f t="shared" si="1000"/>
        <v>0</v>
      </c>
      <c r="J8017">
        <f t="shared" si="1001"/>
        <v>0</v>
      </c>
      <c r="K8017">
        <f>J8017*Weighting!$W$25</f>
        <v>0</v>
      </c>
      <c r="M8017" s="14"/>
    </row>
    <row r="8018" spans="1:25" x14ac:dyDescent="0.25">
      <c r="O8018"/>
      <c r="P8018"/>
      <c r="Q8018"/>
      <c r="R8018"/>
    </row>
    <row r="8019" spans="1:25" ht="23.25" x14ac:dyDescent="0.35">
      <c r="A8019" s="21" t="s">
        <v>0</v>
      </c>
      <c r="B8019" s="21" t="str">
        <f>IFERROR(VLOOKUP(C8019,'Data Transformation'!$L$6:$M$426,2,FALSE),"")</f>
        <v/>
      </c>
      <c r="C8019" s="21">
        <f>C7995+1</f>
        <v>334</v>
      </c>
      <c r="D8019" s="21"/>
      <c r="E8019" s="21"/>
      <c r="F8019" s="21"/>
      <c r="G8019" s="21"/>
      <c r="H8019" s="22"/>
      <c r="I8019" s="22"/>
      <c r="J8019" s="22"/>
      <c r="K8019" s="21"/>
      <c r="L8019" s="21" t="str">
        <f>B8019</f>
        <v/>
      </c>
      <c r="M8019" s="23" t="e">
        <f>INDEX('Data Transformation'!$O$4:$O$424,MATCH($B8019,'Data Transformation'!$M$4:$M$424,0),MATCH($M$2,'Data Transformation'!$O$3,0))</f>
        <v>#N/A</v>
      </c>
      <c r="N8019" s="27" t="e">
        <f>IF('Input and Summary Results'!$J$16="minimum",'Bin Analysis'!X8020/(M8019-1),'Bin Analysis'!Y8019/('Bin Analysis'!M8019-1))</f>
        <v>#N/A</v>
      </c>
      <c r="O8019" s="27" t="e">
        <f>IF(M8019=FALSE,NA(),(VLOOKUP(1,C8022:K8041,4,FALSE))/(M8019-1))</f>
        <v>#N/A</v>
      </c>
      <c r="P8019" s="27" t="e">
        <f>IF(M8019=FALSE,NA(),SUM(J8022:J8041)/Weighting!$S$5)</f>
        <v>#N/A</v>
      </c>
      <c r="Q8019" s="27" t="e">
        <f>IF(M8019=FALSE,NA(),SUM(K8022:K8041)/Weighting!$S$6)</f>
        <v>#N/A</v>
      </c>
      <c r="R8019" s="27" t="e">
        <f>IF(M8019=FALSE,NA(),(VLOOKUP(1,G8022:K8041,3,FALSE))/(M8019-1))</f>
        <v>#N/A</v>
      </c>
      <c r="S8019" s="22" t="e">
        <f>IF(M8019=FALSE,NA(),IF(SUM(J8022:J8041)=2,"yes","no"))</f>
        <v>#N/A</v>
      </c>
      <c r="X8019" s="2" cm="2">
        <f t="array" ref="X8019:X8020">FREQUENCY(IF('Data Transformation'!$B$425:$B$6424='Bin Analysis'!L8019,'Data Transformation'!$G$425:$G$6424),'Data Transformation'!$U$11)</f>
        <v>0</v>
      </c>
      <c r="Y8019" s="2" cm="2">
        <f t="array" ref="Y8019:Y8020">FREQUENCY(IF('Data Transformation'!$B$425:$B$6424='Bin Analysis'!L8019,'Data Transformation'!$G$425:$G$6424),'Data Transformation'!$U$12)</f>
        <v>0</v>
      </c>
    </row>
    <row r="8020" spans="1:25" x14ac:dyDescent="0.25">
      <c r="A8020" s="14" t="s">
        <v>66</v>
      </c>
      <c r="B8020" t="s">
        <v>47</v>
      </c>
      <c r="C8020" t="s">
        <v>5</v>
      </c>
      <c r="D8020" t="s">
        <v>99</v>
      </c>
      <c r="E8020" t="s">
        <v>100</v>
      </c>
      <c r="F8020" t="s">
        <v>101</v>
      </c>
      <c r="G8020" t="s">
        <v>69</v>
      </c>
      <c r="H8020" t="s">
        <v>31</v>
      </c>
      <c r="I8020" t="s">
        <v>32</v>
      </c>
      <c r="J8020" t="s">
        <v>46</v>
      </c>
      <c r="K8020" s="14" t="s">
        <v>45</v>
      </c>
      <c r="M8020" s="14"/>
      <c r="X8020" s="2">
        <v>0</v>
      </c>
      <c r="Y8020" s="2">
        <v>0</v>
      </c>
    </row>
    <row r="8021" spans="1:25" x14ac:dyDescent="0.25">
      <c r="A8021" s="32"/>
      <c r="D8021" t="b">
        <f>IF(C8021=1,'Data Transformation'!$G$3+0.5*'Data Transformation'!$W$25,IF(C8022=1,D8022-'Data Transformation'!$W$25,FALSE))</f>
        <v>0</v>
      </c>
      <c r="E8021" t="str">
        <f t="array" ref="E8021">IF(ISLOGICAL(D8021),"",FREQUENCY(IF('Data Transformation'!$B$425:$B$8425='Bin Analysis'!$B8019,'Data Transformation'!$G$425:$G$8425),D8021))</f>
        <v/>
      </c>
      <c r="F8021" t="str">
        <f>IF(ISLOGICAL(D8021),"",E8021-E8020)</f>
        <v/>
      </c>
      <c r="M8021" s="14"/>
    </row>
    <row r="8022" spans="1:25" x14ac:dyDescent="0.25">
      <c r="A8022" s="32">
        <f>IF(Weighting!$P$6&gt;0,B8022,"")</f>
        <v>0.32100000000000001</v>
      </c>
      <c r="B8022">
        <f>Weighting!$C$6</f>
        <v>0.32100000000000001</v>
      </c>
      <c r="C8022">
        <f>Weighting!$F$6</f>
        <v>0</v>
      </c>
      <c r="D8022" t="b">
        <f>IF(C8022=1,'Data Transformation'!$G$3+0.5*'Data Transformation'!$W$25,IF(C8023=1,D8023-'Data Transformation'!$W$25,FALSE))</f>
        <v>0</v>
      </c>
      <c r="E8022" t="str">
        <f t="array" ref="E8022">IF(ISLOGICAL(D8022),"",FREQUENCY(IF('Data Transformation'!$B$425:$B$8425='Bin Analysis'!$B8019,'Data Transformation'!$G$425:$G$8425),D8022))</f>
        <v/>
      </c>
      <c r="F8022" t="str">
        <f>IF(ISLOGICAL(D8022),"",E8022-E8021)</f>
        <v/>
      </c>
      <c r="G8022">
        <f>Weighting!$H$6</f>
        <v>1</v>
      </c>
      <c r="H8022">
        <f t="array" ref="H8022">FREQUENCY(IF('Data Transformation'!$B$4:$B$8425=B8019,'Data Transformation'!$G$4:$G$8425),'Bin Analysis'!$B8022)</f>
        <v>2073</v>
      </c>
      <c r="I8022">
        <f>H8022-H8021</f>
        <v>2073</v>
      </c>
      <c r="J8022">
        <f>IF(I8022=0,0,1)</f>
        <v>1</v>
      </c>
      <c r="K8022">
        <f>J8022*Weighting!$W$6</f>
        <v>1</v>
      </c>
      <c r="M8022" s="14"/>
    </row>
    <row r="8023" spans="1:25" x14ac:dyDescent="0.25">
      <c r="A8023" s="32">
        <f>IF(Weighting!$P$7&gt;0,B8023,"")</f>
        <v>0.45200000000000001</v>
      </c>
      <c r="B8023">
        <f>Weighting!$C$7</f>
        <v>0.45200000000000001</v>
      </c>
      <c r="C8023">
        <f>Weighting!$F$7</f>
        <v>0</v>
      </c>
      <c r="D8023" t="b">
        <f>IF(C8023=1,'Data Transformation'!$G$3+0.5*'Data Transformation'!$W$25,IF(C8024=1,D8024-'Data Transformation'!$W$25,FALSE))</f>
        <v>0</v>
      </c>
      <c r="E8023" t="str">
        <f t="array" ref="E8023">IF(ISLOGICAL(D8023),"",FREQUENCY(IF('Data Transformation'!$B$425:$B$8425='Bin Analysis'!$B8019,'Data Transformation'!$G$425:$G$8425),D8023))</f>
        <v/>
      </c>
      <c r="F8023" t="str">
        <f t="shared" ref="F8023:F8041" si="1002">IF(ISLOGICAL(D8023),"",E8023-E8022)</f>
        <v/>
      </c>
      <c r="G8023">
        <f>Weighting!$H$7</f>
        <v>0</v>
      </c>
      <c r="H8023">
        <f t="array" ref="H8023">FREQUENCY(IF('Data Transformation'!$B$4:$B$8425=B8019,'Data Transformation'!$G$4:$G$8425),'Bin Analysis'!$B8023)</f>
        <v>2073</v>
      </c>
      <c r="I8023">
        <f t="shared" ref="I8023:I8041" si="1003">H8023-H8022</f>
        <v>0</v>
      </c>
      <c r="J8023">
        <f>IF(I8023=0,0,1)</f>
        <v>0</v>
      </c>
      <c r="K8023">
        <f>J8023*Weighting!$W$7</f>
        <v>0</v>
      </c>
      <c r="M8023" s="14"/>
    </row>
    <row r="8024" spans="1:25" x14ac:dyDescent="0.25">
      <c r="A8024" s="32">
        <f>IF(Weighting!$P$8&gt;0,B8024,"")</f>
        <v>0.58299999999999996</v>
      </c>
      <c r="B8024">
        <f>Weighting!$C$8</f>
        <v>0.58299999999999996</v>
      </c>
      <c r="C8024">
        <f>Weighting!$F$8</f>
        <v>0</v>
      </c>
      <c r="D8024" t="b">
        <f>IF(C8024=1,'Data Transformation'!$G$3+0.5*'Data Transformation'!$W$25,IF(C8025=1,D8025-'Data Transformation'!$W$25,FALSE))</f>
        <v>0</v>
      </c>
      <c r="E8024" t="str">
        <f t="array" ref="E8024">IF(ISLOGICAL(D8024),"",FREQUENCY(IF('Data Transformation'!$B$425:$B$8425='Bin Analysis'!$B8019,'Data Transformation'!$G$425:$G$8425),D8024))</f>
        <v/>
      </c>
      <c r="F8024" t="str">
        <f t="shared" si="1002"/>
        <v/>
      </c>
      <c r="G8024">
        <f>Weighting!$H$8</f>
        <v>0</v>
      </c>
      <c r="H8024">
        <f t="array" ref="H8024">FREQUENCY(IF('Data Transformation'!$B$4:$B$8425=B8019,'Data Transformation'!$G$4:$G$8425),'Bin Analysis'!$B8024)</f>
        <v>2073</v>
      </c>
      <c r="I8024">
        <f t="shared" si="1003"/>
        <v>0</v>
      </c>
      <c r="J8024">
        <f t="shared" ref="J8024:J8041" si="1004">IF(I8024=0,0,1)</f>
        <v>0</v>
      </c>
      <c r="K8024">
        <f>J8024*Weighting!$W$8</f>
        <v>0</v>
      </c>
      <c r="M8024" s="14"/>
    </row>
    <row r="8025" spans="1:25" x14ac:dyDescent="0.25">
      <c r="A8025" s="32">
        <f>IF(Weighting!$P$9&gt;0,B8025,"")</f>
        <v>0.71399999999999997</v>
      </c>
      <c r="B8025" s="50">
        <f>Weighting!$C$9</f>
        <v>0.71399999999999997</v>
      </c>
      <c r="C8025">
        <f>Weighting!$F$9</f>
        <v>0</v>
      </c>
      <c r="D8025" t="b">
        <f>IF(C8025=1,'Data Transformation'!$G$3+0.5*'Data Transformation'!$W$25,IF(C8026=1,D8026-'Data Transformation'!$W$25,FALSE))</f>
        <v>0</v>
      </c>
      <c r="E8025" t="str">
        <f t="array" ref="E8025">IF(ISLOGICAL(D8025),"",FREQUENCY(IF('Data Transformation'!$B$425:$B$8425='Bin Analysis'!$B8019,'Data Transformation'!$G$425:$G$8425),D8025))</f>
        <v/>
      </c>
      <c r="F8025" t="str">
        <f t="shared" si="1002"/>
        <v/>
      </c>
      <c r="G8025">
        <f>Weighting!$H$9</f>
        <v>0</v>
      </c>
      <c r="H8025">
        <f t="array" ref="H8025">FREQUENCY(IF('Data Transformation'!$B$4:$B$8425=B8019,'Data Transformation'!$G$4:$G$8425),'Bin Analysis'!$B8025)</f>
        <v>2073</v>
      </c>
      <c r="I8025">
        <f t="shared" si="1003"/>
        <v>0</v>
      </c>
      <c r="J8025">
        <f t="shared" si="1004"/>
        <v>0</v>
      </c>
      <c r="K8025">
        <f>J8025*Weighting!$W$9</f>
        <v>0</v>
      </c>
      <c r="M8025" s="14"/>
    </row>
    <row r="8026" spans="1:25" x14ac:dyDescent="0.25">
      <c r="A8026" s="32">
        <f>IF(Weighting!$P$10&gt;0,B8026,"")</f>
        <v>0.84499999999999997</v>
      </c>
      <c r="B8026">
        <f>Weighting!$C$10</f>
        <v>0.84499999999999997</v>
      </c>
      <c r="C8026">
        <f>Weighting!$F$10</f>
        <v>0</v>
      </c>
      <c r="D8026" t="b">
        <f>IF(C8026=1,'Data Transformation'!$G$3+0.5*'Data Transformation'!$W$25,IF(C8027=1,D8027-'Data Transformation'!$W$25,FALSE))</f>
        <v>0</v>
      </c>
      <c r="E8026" t="str">
        <f t="array" ref="E8026">IF(ISLOGICAL(D8026),"",FREQUENCY(IF('Data Transformation'!$B$425:$B$8425='Bin Analysis'!$B8019,'Data Transformation'!$G$425:$G$8425),D8026))</f>
        <v/>
      </c>
      <c r="F8026" t="str">
        <f t="shared" si="1002"/>
        <v/>
      </c>
      <c r="G8026">
        <f>Weighting!$H$10</f>
        <v>0</v>
      </c>
      <c r="H8026">
        <f t="array" ref="H8026">FREQUENCY(IF('Data Transformation'!$B$4:$B$8425=B8019,'Data Transformation'!$G$4:$G$8425),'Bin Analysis'!$B8026)</f>
        <v>2073</v>
      </c>
      <c r="I8026">
        <f t="shared" si="1003"/>
        <v>0</v>
      </c>
      <c r="J8026">
        <f t="shared" si="1004"/>
        <v>0</v>
      </c>
      <c r="K8026">
        <f>J8026*Weighting!$W$10</f>
        <v>0</v>
      </c>
      <c r="M8026" s="14"/>
    </row>
    <row r="8027" spans="1:25" x14ac:dyDescent="0.25">
      <c r="A8027" s="32">
        <f>IF(Weighting!$P$11&gt;0,B8027,"")</f>
        <v>0.97599999999999998</v>
      </c>
      <c r="B8027">
        <f>Weighting!$C$11</f>
        <v>0.97599999999999998</v>
      </c>
      <c r="C8027">
        <f>Weighting!$F$11</f>
        <v>0</v>
      </c>
      <c r="D8027">
        <f>IF(C8027=1,'Data Transformation'!$G$3+0.5*'Data Transformation'!$W$25,IF(C8028=1,D8028-'Data Transformation'!$W$25,FALSE))</f>
        <v>0.86899999999999999</v>
      </c>
      <c r="E8027">
        <f t="array" ref="E8027">IF(ISLOGICAL(D8027),"",FREQUENCY(IF('Data Transformation'!$B$425:$B$8425='Bin Analysis'!$B8019,'Data Transformation'!$G$425:$G$8425),D8027))</f>
        <v>2001</v>
      </c>
      <c r="F8027" t="e">
        <f t="shared" si="1002"/>
        <v>#VALUE!</v>
      </c>
      <c r="G8027">
        <f>Weighting!$H$11</f>
        <v>0</v>
      </c>
      <c r="H8027">
        <f t="array" ref="H8027">FREQUENCY(IF('Data Transformation'!$B$4:$B$8425=B8019,'Data Transformation'!$G$4:$G$8425),'Bin Analysis'!$B8027)</f>
        <v>2073</v>
      </c>
      <c r="I8027">
        <f t="shared" si="1003"/>
        <v>0</v>
      </c>
      <c r="J8027">
        <f t="shared" si="1004"/>
        <v>0</v>
      </c>
      <c r="K8027">
        <f>J8027*Weighting!$W$11</f>
        <v>0</v>
      </c>
      <c r="M8027" s="14"/>
    </row>
    <row r="8028" spans="1:25" x14ac:dyDescent="0.25">
      <c r="A8028" s="32">
        <f>IF(Weighting!$P$12&gt;0,B8028,"")</f>
        <v>1.107</v>
      </c>
      <c r="B8028">
        <f>Weighting!$C$12</f>
        <v>1.107</v>
      </c>
      <c r="C8028">
        <f>Weighting!$F$12</f>
        <v>1</v>
      </c>
      <c r="D8028">
        <f>IF(C8028=1,'Data Transformation'!$G$3+0.5*'Data Transformation'!$W$25,IF(C8029=1,D8029-'Data Transformation'!$W$25,FALSE))</f>
        <v>1.131</v>
      </c>
      <c r="E8028">
        <f t="array" ref="E8028">IF(ISLOGICAL(D8028),"",FREQUENCY(IF('Data Transformation'!$B$425:$B$8425='Bin Analysis'!$B8019,'Data Transformation'!$G$425:$G$8425),D8028))</f>
        <v>2001</v>
      </c>
      <c r="F8028">
        <f t="shared" si="1002"/>
        <v>0</v>
      </c>
      <c r="G8028">
        <f>Weighting!$H$12</f>
        <v>0</v>
      </c>
      <c r="H8028">
        <f t="array" ref="H8028">FREQUENCY(IF('Data Transformation'!$B$4:$B$8425=B8019,'Data Transformation'!$G$4:$G$8425),'Bin Analysis'!$B8028)</f>
        <v>2073</v>
      </c>
      <c r="I8028">
        <f t="shared" si="1003"/>
        <v>0</v>
      </c>
      <c r="J8028">
        <f t="shared" si="1004"/>
        <v>0</v>
      </c>
      <c r="K8028">
        <f>J8028*Weighting!$W$12</f>
        <v>0</v>
      </c>
      <c r="M8028" s="14"/>
    </row>
    <row r="8029" spans="1:25" x14ac:dyDescent="0.25">
      <c r="A8029" s="32">
        <f>IF(Weighting!$P$13&gt;0,B8029,"")</f>
        <v>1.238</v>
      </c>
      <c r="B8029">
        <f>Weighting!$C$13</f>
        <v>1.238</v>
      </c>
      <c r="C8029">
        <f>Weighting!$F$13</f>
        <v>0</v>
      </c>
      <c r="D8029" t="b">
        <f>IF(C8029=1,'Data Transformation'!$G$3+0.5*'Data Transformation'!$W$25,IF(C8030=1,D8030-'Data Transformation'!$W$25,FALSE))</f>
        <v>0</v>
      </c>
      <c r="E8029" t="str">
        <f t="array" ref="E8029">IF(ISLOGICAL(D8029),"",FREQUENCY(IF('Data Transformation'!$B$425:$B$8425='Bin Analysis'!$B8019,'Data Transformation'!$G$425:$G$8425),D8029))</f>
        <v/>
      </c>
      <c r="F8029" t="str">
        <f t="shared" si="1002"/>
        <v/>
      </c>
      <c r="G8029">
        <f>Weighting!$H$13</f>
        <v>0</v>
      </c>
      <c r="H8029">
        <f t="array" ref="H8029">FREQUENCY(IF('Data Transformation'!$B$4:$B$8425=B8019,'Data Transformation'!$G$4:$G$8425),'Bin Analysis'!$B8029)</f>
        <v>2073</v>
      </c>
      <c r="I8029">
        <f t="shared" si="1003"/>
        <v>0</v>
      </c>
      <c r="J8029">
        <f t="shared" si="1004"/>
        <v>0</v>
      </c>
      <c r="K8029">
        <f>J8029*Weighting!$W$13</f>
        <v>0</v>
      </c>
      <c r="M8029" s="14"/>
    </row>
    <row r="8030" spans="1:25" x14ac:dyDescent="0.25">
      <c r="A8030" s="32">
        <f>IF(Weighting!$P$14&gt;0,B8030,"")</f>
        <v>1.369</v>
      </c>
      <c r="B8030">
        <f>Weighting!$C$14</f>
        <v>1.369</v>
      </c>
      <c r="C8030">
        <f>Weighting!$F$14</f>
        <v>0</v>
      </c>
      <c r="D8030" t="b">
        <f>IF(C8030=1,'Data Transformation'!$G$3+0.5*'Data Transformation'!$W$25,IF(C8031=1,D8031-'Data Transformation'!$W$25,FALSE))</f>
        <v>0</v>
      </c>
      <c r="E8030" t="str">
        <f t="array" ref="E8030">IF(ISLOGICAL(D8030),"",FREQUENCY(IF('Data Transformation'!$B$425:$B$8425='Bin Analysis'!$B8019,'Data Transformation'!$G$425:$G$8425),D8030))</f>
        <v/>
      </c>
      <c r="F8030" t="str">
        <f t="shared" si="1002"/>
        <v/>
      </c>
      <c r="G8030">
        <f>Weighting!$H$14</f>
        <v>0</v>
      </c>
      <c r="H8030">
        <f t="array" ref="H8030">FREQUENCY(IF('Data Transformation'!$B$4:$B$8425=B8019,'Data Transformation'!$G$4:$G$8425),'Bin Analysis'!$B8030)</f>
        <v>2073</v>
      </c>
      <c r="I8030">
        <f t="shared" si="1003"/>
        <v>0</v>
      </c>
      <c r="J8030">
        <f t="shared" si="1004"/>
        <v>0</v>
      </c>
      <c r="K8030">
        <f>J8030*Weighting!$W$14</f>
        <v>0</v>
      </c>
      <c r="M8030" s="14"/>
    </row>
    <row r="8031" spans="1:25" x14ac:dyDescent="0.25">
      <c r="A8031" s="32">
        <f>IF(Weighting!$P$15&gt;0,B8031,"")</f>
        <v>1.5000009999999999</v>
      </c>
      <c r="B8031">
        <f>Weighting!$C$15</f>
        <v>1.5000009999999999</v>
      </c>
      <c r="C8031">
        <f>Weighting!$F$15</f>
        <v>0</v>
      </c>
      <c r="D8031" t="b">
        <f>IF(C8031=1,'Data Transformation'!$G$3+0.5*'Data Transformation'!$W$25,IF(C8032=1,D8032-'Data Transformation'!$W$25,FALSE))</f>
        <v>0</v>
      </c>
      <c r="E8031" t="str">
        <f t="array" ref="E8031">IF(ISLOGICAL(D8031),"",FREQUENCY(IF('Data Transformation'!$B$425:$B$8425='Bin Analysis'!$B8019,'Data Transformation'!$G$425:$G$8425),D8031))</f>
        <v/>
      </c>
      <c r="F8031" t="str">
        <f t="shared" si="1002"/>
        <v/>
      </c>
      <c r="G8031">
        <f>Weighting!$H$15</f>
        <v>0</v>
      </c>
      <c r="H8031">
        <f t="array" ref="H8031">FREQUENCY(IF('Data Transformation'!$B$4:$B$8425=B8019,'Data Transformation'!$G$4:$G$8425),'Bin Analysis'!$B8031)</f>
        <v>2073</v>
      </c>
      <c r="I8031">
        <f t="shared" si="1003"/>
        <v>0</v>
      </c>
      <c r="J8031">
        <f t="shared" si="1004"/>
        <v>0</v>
      </c>
      <c r="K8031">
        <f>J8031*Weighting!$W$15</f>
        <v>0</v>
      </c>
      <c r="M8031" s="14"/>
    </row>
    <row r="8032" spans="1:25" x14ac:dyDescent="0.25">
      <c r="A8032" s="32" t="str">
        <f>IF(Weighting!$P$16&gt;0,B8032,"")</f>
        <v/>
      </c>
      <c r="B8032">
        <f>Weighting!$C$16</f>
        <v>1.631</v>
      </c>
      <c r="C8032">
        <f>Weighting!$F$16</f>
        <v>0</v>
      </c>
      <c r="D8032" t="b">
        <f>IF(C8032=1,'Data Transformation'!$G$3+0.5*'Data Transformation'!$W$25,IF(C8033=1,D8033-'Data Transformation'!$W$25,FALSE))</f>
        <v>0</v>
      </c>
      <c r="E8032" t="str">
        <f t="array" ref="E8032">IF(ISLOGICAL(D8032),"",FREQUENCY(IF('Data Transformation'!$B$425:$B$8425='Bin Analysis'!$B8019,'Data Transformation'!$G$425:$G$8425),D8032))</f>
        <v/>
      </c>
      <c r="F8032" t="str">
        <f t="shared" si="1002"/>
        <v/>
      </c>
      <c r="G8032">
        <f>Weighting!$H$16</f>
        <v>0</v>
      </c>
      <c r="H8032">
        <f t="array" ref="H8032">FREQUENCY(IF('Data Transformation'!$B$4:$B$8425=B8019,'Data Transformation'!$G$4:$G$8425),'Bin Analysis'!$B8032)</f>
        <v>2073</v>
      </c>
      <c r="I8032">
        <f t="shared" si="1003"/>
        <v>0</v>
      </c>
      <c r="J8032">
        <f t="shared" si="1004"/>
        <v>0</v>
      </c>
      <c r="K8032">
        <f>J8032*Weighting!$W$16</f>
        <v>0</v>
      </c>
      <c r="M8032" s="14"/>
    </row>
    <row r="8033" spans="1:25" x14ac:dyDescent="0.25">
      <c r="A8033" s="32" t="str">
        <f>IF(Weighting!$P$17&gt;0,B8033,"")</f>
        <v/>
      </c>
      <c r="B8033">
        <f>Weighting!$C$17</f>
        <v>1.762</v>
      </c>
      <c r="C8033">
        <f>Weighting!$F$17</f>
        <v>0</v>
      </c>
      <c r="D8033" t="b">
        <f>IF(C8033=1,'Data Transformation'!$G$3+0.5*'Data Transformation'!$W$25,IF(C8034=1,D8034-'Data Transformation'!$W$25,FALSE))</f>
        <v>0</v>
      </c>
      <c r="E8033" t="str">
        <f t="array" ref="E8033">IF(ISLOGICAL(D8033),"",FREQUENCY(IF('Data Transformation'!$B$425:$B$8425='Bin Analysis'!$B8019,'Data Transformation'!$G$425:$G$8425),D8033))</f>
        <v/>
      </c>
      <c r="F8033" t="str">
        <f t="shared" si="1002"/>
        <v/>
      </c>
      <c r="G8033">
        <f>Weighting!$H$17</f>
        <v>0</v>
      </c>
      <c r="H8033">
        <f t="array" ref="H8033">FREQUENCY(IF('Data Transformation'!$B$4:$B$8425=B8019,'Data Transformation'!$G$4:$G$8425),'Bin Analysis'!$B8033)</f>
        <v>2073</v>
      </c>
      <c r="I8033">
        <f t="shared" si="1003"/>
        <v>0</v>
      </c>
      <c r="J8033">
        <f t="shared" si="1004"/>
        <v>0</v>
      </c>
      <c r="K8033">
        <f>J8033*Weighting!$W$17</f>
        <v>0</v>
      </c>
      <c r="M8033" s="14"/>
    </row>
    <row r="8034" spans="1:25" x14ac:dyDescent="0.25">
      <c r="A8034" s="32" t="str">
        <f>IF(Weighting!$P$18&gt;0,B8034,"")</f>
        <v/>
      </c>
      <c r="B8034">
        <f>Weighting!$C$18</f>
        <v>1.893</v>
      </c>
      <c r="C8034">
        <f>Weighting!$F$18</f>
        <v>0</v>
      </c>
      <c r="D8034" t="b">
        <f>IF(C8034=1,'Data Transformation'!$G$3+0.5*'Data Transformation'!$W$25,IF(C8035=1,D8035-'Data Transformation'!$W$25,FALSE))</f>
        <v>0</v>
      </c>
      <c r="E8034" t="str">
        <f t="array" ref="E8034">IF(ISLOGICAL(D8034),"",FREQUENCY(IF('Data Transformation'!$B$425:$B$8425='Bin Analysis'!$B8019,'Data Transformation'!$G$425:$G$8425),D8034))</f>
        <v/>
      </c>
      <c r="F8034" t="str">
        <f t="shared" si="1002"/>
        <v/>
      </c>
      <c r="G8034">
        <f>Weighting!$H$18</f>
        <v>0</v>
      </c>
      <c r="H8034">
        <f t="array" ref="H8034">FREQUENCY(IF('Data Transformation'!$B$4:$B$8425=B8019,'Data Transformation'!$G$4:$G$8425),'Bin Analysis'!$B8034)</f>
        <v>2073</v>
      </c>
      <c r="I8034">
        <f t="shared" si="1003"/>
        <v>0</v>
      </c>
      <c r="J8034">
        <f t="shared" si="1004"/>
        <v>0</v>
      </c>
      <c r="K8034">
        <f>J8034*Weighting!$W$18</f>
        <v>0</v>
      </c>
      <c r="M8034" s="14"/>
    </row>
    <row r="8035" spans="1:25" x14ac:dyDescent="0.25">
      <c r="A8035" s="32" t="str">
        <f>IF(Weighting!$P$19&gt;0,B8035,"")</f>
        <v/>
      </c>
      <c r="B8035">
        <f>Weighting!$C$19</f>
        <v>2.024</v>
      </c>
      <c r="C8035">
        <f>Weighting!$F$19</f>
        <v>0</v>
      </c>
      <c r="D8035" t="b">
        <f>IF(C8035=1,'Data Transformation'!$G$3+0.5*'Data Transformation'!$W$25,IF(C8036=1,D8036-'Data Transformation'!$W$25,FALSE))</f>
        <v>0</v>
      </c>
      <c r="E8035" t="str">
        <f t="array" ref="E8035">IF(ISLOGICAL(D8035),"",FREQUENCY(IF('Data Transformation'!$B$425:$B$8425='Bin Analysis'!$B8019,'Data Transformation'!$G$425:$G$8425),D8035))</f>
        <v/>
      </c>
      <c r="F8035" t="str">
        <f t="shared" si="1002"/>
        <v/>
      </c>
      <c r="G8035">
        <f>Weighting!$H$19</f>
        <v>0</v>
      </c>
      <c r="H8035">
        <f t="array" ref="H8035">FREQUENCY(IF('Data Transformation'!$B$4:$B$8425=B8019,'Data Transformation'!$G$4:$G$8425),'Bin Analysis'!$B8035)</f>
        <v>2073</v>
      </c>
      <c r="I8035">
        <f t="shared" si="1003"/>
        <v>0</v>
      </c>
      <c r="J8035">
        <f t="shared" si="1004"/>
        <v>0</v>
      </c>
      <c r="K8035">
        <f>J8035*Weighting!$W$19</f>
        <v>0</v>
      </c>
      <c r="M8035" s="14"/>
    </row>
    <row r="8036" spans="1:25" x14ac:dyDescent="0.25">
      <c r="A8036" s="32" t="str">
        <f>IF(Weighting!$P$20&gt;0,B8036,"")</f>
        <v/>
      </c>
      <c r="B8036">
        <f>Weighting!$C$20</f>
        <v>2.1550000000000002</v>
      </c>
      <c r="C8036">
        <f>Weighting!$F$20</f>
        <v>0</v>
      </c>
      <c r="D8036" t="b">
        <f>IF(C8036=1,'Data Transformation'!$G$3+0.5*'Data Transformation'!$W$25,IF(C8037=1,D8037-'Data Transformation'!$W$25,FALSE))</f>
        <v>0</v>
      </c>
      <c r="E8036" t="str">
        <f t="array" ref="E8036">IF(ISLOGICAL(D8036),"",FREQUENCY(IF('Data Transformation'!$B$425:$B$8425='Bin Analysis'!$B8019,'Data Transformation'!$G$425:$G$8425),D8036))</f>
        <v/>
      </c>
      <c r="F8036" t="str">
        <f t="shared" si="1002"/>
        <v/>
      </c>
      <c r="G8036">
        <f>Weighting!$H$20</f>
        <v>0</v>
      </c>
      <c r="H8036">
        <f t="array" ref="H8036">FREQUENCY(IF('Data Transformation'!$B$4:$B$8425=B8019,'Data Transformation'!$G$4:$G$8425),'Bin Analysis'!$B8036)</f>
        <v>2073</v>
      </c>
      <c r="I8036">
        <f t="shared" si="1003"/>
        <v>0</v>
      </c>
      <c r="J8036">
        <f t="shared" si="1004"/>
        <v>0</v>
      </c>
      <c r="K8036">
        <f>J8036*Weighting!$W$20</f>
        <v>0</v>
      </c>
      <c r="M8036" s="14"/>
    </row>
    <row r="8037" spans="1:25" x14ac:dyDescent="0.25">
      <c r="A8037" s="32" t="str">
        <f>IF(Weighting!$P$21&gt;0,B8037,"")</f>
        <v/>
      </c>
      <c r="B8037">
        <f>Weighting!$C$21</f>
        <v>2.2860000000000005</v>
      </c>
      <c r="C8037">
        <f>Weighting!$F$21</f>
        <v>0</v>
      </c>
      <c r="D8037" t="b">
        <f>IF(C8037=1,'Data Transformation'!$G$3+0.5*'Data Transformation'!$W$25,IF(C8038=1,D8038-'Data Transformation'!$W$25,FALSE))</f>
        <v>0</v>
      </c>
      <c r="E8037" t="str">
        <f t="array" ref="E8037">IF(ISLOGICAL(D8037),"",FREQUENCY(IF('Data Transformation'!$B$425:$B$8425='Bin Analysis'!$B8019,'Data Transformation'!$G$425:$G$8425),D8037))</f>
        <v/>
      </c>
      <c r="F8037" t="str">
        <f t="shared" si="1002"/>
        <v/>
      </c>
      <c r="G8037">
        <f>Weighting!$H$21</f>
        <v>0</v>
      </c>
      <c r="H8037">
        <f t="array" ref="H8037">FREQUENCY(IF('Data Transformation'!$B$4:$B$8425=B8019,'Data Transformation'!$G$4:$G$8425),'Bin Analysis'!$B8037)</f>
        <v>2073</v>
      </c>
      <c r="I8037">
        <f t="shared" si="1003"/>
        <v>0</v>
      </c>
      <c r="J8037">
        <f t="shared" si="1004"/>
        <v>0</v>
      </c>
      <c r="K8037">
        <f>J8037*Weighting!$W$21</f>
        <v>0</v>
      </c>
      <c r="M8037" s="14"/>
    </row>
    <row r="8038" spans="1:25" x14ac:dyDescent="0.25">
      <c r="A8038" s="32" t="str">
        <f>IF(Weighting!$P$22&gt;0,B8038,"")</f>
        <v/>
      </c>
      <c r="B8038">
        <f>Weighting!$C$22</f>
        <v>2.4170000000000007</v>
      </c>
      <c r="C8038">
        <f>Weighting!$F$22</f>
        <v>0</v>
      </c>
      <c r="D8038" t="b">
        <f>IF(C8038=1,'Data Transformation'!$G$3+0.5*'Data Transformation'!$W$25,IF(C8039=1,D8039-'Data Transformation'!$W$25,FALSE))</f>
        <v>0</v>
      </c>
      <c r="E8038" t="str">
        <f t="array" ref="E8038">IF(ISLOGICAL(D8038),"",FREQUENCY(IF('Data Transformation'!$B$425:$B$8425='Bin Analysis'!$B8019,'Data Transformation'!$G$425:$G$8425),D8038))</f>
        <v/>
      </c>
      <c r="F8038" t="str">
        <f t="shared" si="1002"/>
        <v/>
      </c>
      <c r="G8038">
        <f>Weighting!$H$22</f>
        <v>0</v>
      </c>
      <c r="H8038">
        <f t="array" ref="H8038">FREQUENCY(IF('Data Transformation'!$B$4:$B$8425=B8019,'Data Transformation'!$G$4:$G$8425),'Bin Analysis'!$B8038)</f>
        <v>2073</v>
      </c>
      <c r="I8038">
        <f t="shared" si="1003"/>
        <v>0</v>
      </c>
      <c r="J8038">
        <f t="shared" si="1004"/>
        <v>0</v>
      </c>
      <c r="K8038">
        <f>J8038*Weighting!$W$22</f>
        <v>0</v>
      </c>
      <c r="M8038" s="14"/>
    </row>
    <row r="8039" spans="1:25" x14ac:dyDescent="0.25">
      <c r="A8039" s="32" t="str">
        <f>IF(Weighting!$P$23&gt;0,B8039,"")</f>
        <v/>
      </c>
      <c r="B8039">
        <f>Weighting!$C$23</f>
        <v>2.5480000000000009</v>
      </c>
      <c r="C8039">
        <f>Weighting!$F$23</f>
        <v>0</v>
      </c>
      <c r="D8039" t="b">
        <f>IF(C8039=1,'Data Transformation'!$G$3+0.5*'Data Transformation'!$W$25,IF(C8040=1,D8040-'Data Transformation'!$W$25,FALSE))</f>
        <v>0</v>
      </c>
      <c r="E8039" t="str">
        <f t="array" ref="E8039">IF(ISLOGICAL(D8039),"",FREQUENCY(IF('Data Transformation'!$B$425:$B$8425='Bin Analysis'!$B8019,'Data Transformation'!$G$425:$G$8425),D8039))</f>
        <v/>
      </c>
      <c r="F8039" t="str">
        <f t="shared" si="1002"/>
        <v/>
      </c>
      <c r="G8039">
        <f>Weighting!$H$23</f>
        <v>0</v>
      </c>
      <c r="H8039">
        <f t="array" ref="H8039">FREQUENCY(IF('Data Transformation'!$B$4:$B$8425=B8019,'Data Transformation'!$G$4:$G$8425),'Bin Analysis'!$B8039)</f>
        <v>2073</v>
      </c>
      <c r="I8039">
        <f t="shared" si="1003"/>
        <v>0</v>
      </c>
      <c r="J8039">
        <f t="shared" si="1004"/>
        <v>0</v>
      </c>
      <c r="K8039">
        <f>J8039*Weighting!$W$23</f>
        <v>0</v>
      </c>
      <c r="M8039" s="14"/>
    </row>
    <row r="8040" spans="1:25" x14ac:dyDescent="0.25">
      <c r="A8040" s="32" t="str">
        <f>IF(Weighting!$P$24&gt;0,B8040,"")</f>
        <v/>
      </c>
      <c r="B8040">
        <f>Weighting!$C$24</f>
        <v>2.6790000000000012</v>
      </c>
      <c r="C8040">
        <f>Weighting!$F$24</f>
        <v>0</v>
      </c>
      <c r="D8040" t="b">
        <f>IF(C8040=1,'Data Transformation'!$G$3+0.5*'Data Transformation'!$W$25,IF(C8041=1,D8041-'Data Transformation'!$W$25,FALSE))</f>
        <v>0</v>
      </c>
      <c r="E8040" t="str">
        <f t="array" ref="E8040">IF(ISLOGICAL(D8040),"",FREQUENCY(IF('Data Transformation'!$B$425:$B$8425='Bin Analysis'!$B8019,'Data Transformation'!$G$425:$G$8425),D8040))</f>
        <v/>
      </c>
      <c r="F8040" t="str">
        <f t="shared" si="1002"/>
        <v/>
      </c>
      <c r="G8040">
        <f>Weighting!$H$24</f>
        <v>0</v>
      </c>
      <c r="H8040">
        <f t="array" ref="H8040">FREQUENCY(IF('Data Transformation'!$B$4:$B$8425=B8019,'Data Transformation'!$G$4:$G$8425),'Bin Analysis'!$B8040)</f>
        <v>2073</v>
      </c>
      <c r="I8040">
        <f t="shared" si="1003"/>
        <v>0</v>
      </c>
      <c r="J8040">
        <f t="shared" si="1004"/>
        <v>0</v>
      </c>
      <c r="K8040">
        <f>J8040*Weighting!$W$24</f>
        <v>0</v>
      </c>
      <c r="M8040" s="14"/>
    </row>
    <row r="8041" spans="1:25" x14ac:dyDescent="0.25">
      <c r="A8041" s="32" t="str">
        <f>IF(Weighting!$P$25&gt;0,B8041,"")</f>
        <v/>
      </c>
      <c r="B8041">
        <f>Weighting!$C$25</f>
        <v>2.8100000000000014</v>
      </c>
      <c r="C8041">
        <f>Weighting!$F$25</f>
        <v>0</v>
      </c>
      <c r="D8041" t="b">
        <f>IF(C8041=1,'Data Transformation'!$G$3+0.5*'Data Transformation'!$W$25,IF(C8042=1,D8042-'Data Transformation'!$W$25,FALSE))</f>
        <v>0</v>
      </c>
      <c r="E8041" t="str">
        <f t="array" ref="E8041">IF(ISLOGICAL(D8041),"",FREQUENCY(IF('Data Transformation'!$B$425:$B$8425='Bin Analysis'!$B8019,'Data Transformation'!$G$425:$G$8425),D8041))</f>
        <v/>
      </c>
      <c r="F8041" t="str">
        <f t="shared" si="1002"/>
        <v/>
      </c>
      <c r="G8041">
        <f>Weighting!$H$25</f>
        <v>0</v>
      </c>
      <c r="H8041">
        <f t="array" ref="H8041">FREQUENCY(IF('Data Transformation'!$B$4:$B$8425=B8019,'Data Transformation'!$G$4:$G$8425),'Bin Analysis'!$B8041)</f>
        <v>2073</v>
      </c>
      <c r="I8041">
        <f t="shared" si="1003"/>
        <v>0</v>
      </c>
      <c r="J8041">
        <f t="shared" si="1004"/>
        <v>0</v>
      </c>
      <c r="K8041">
        <f>J8041*Weighting!$W$25</f>
        <v>0</v>
      </c>
      <c r="M8041" s="14"/>
    </row>
    <row r="8042" spans="1:25" x14ac:dyDescent="0.25">
      <c r="N8042" s="55"/>
      <c r="O8042"/>
      <c r="P8042"/>
      <c r="Q8042"/>
      <c r="R8042"/>
    </row>
    <row r="8043" spans="1:25" ht="23.25" x14ac:dyDescent="0.35">
      <c r="A8043" s="21" t="s">
        <v>0</v>
      </c>
      <c r="B8043" s="21" t="str">
        <f>IFERROR(VLOOKUP(C8043,'Data Transformation'!$L$6:$M$426,2,FALSE),"")</f>
        <v/>
      </c>
      <c r="C8043" s="21">
        <f>C8019+1</f>
        <v>335</v>
      </c>
      <c r="D8043" s="21"/>
      <c r="E8043" s="21"/>
      <c r="F8043" s="21"/>
      <c r="G8043" s="21"/>
      <c r="H8043" s="22"/>
      <c r="I8043" s="22"/>
      <c r="J8043" s="22"/>
      <c r="K8043" s="21"/>
      <c r="L8043" s="21" t="str">
        <f>B8043</f>
        <v/>
      </c>
      <c r="M8043" s="23" t="e">
        <f>INDEX('Data Transformation'!$O$4:$O$424,MATCH($B8043,'Data Transformation'!$M$4:$M$424,0),MATCH($M$2,'Data Transformation'!$O$3,0))</f>
        <v>#N/A</v>
      </c>
      <c r="N8043" s="27" t="e">
        <f>IF('Input and Summary Results'!$J$16="minimum",'Bin Analysis'!X8044/(M8043-1),'Bin Analysis'!Y8043/('Bin Analysis'!M8043-1))</f>
        <v>#N/A</v>
      </c>
      <c r="O8043" s="27" t="e">
        <f>IF(M8043=FALSE,NA(),(VLOOKUP(1,C8046:K8065,4,FALSE))/(M8043-1))</f>
        <v>#N/A</v>
      </c>
      <c r="P8043" s="27" t="e">
        <f>IF(M8043=FALSE,NA(),SUM(J8046:J8065)/Weighting!$S$5)</f>
        <v>#N/A</v>
      </c>
      <c r="Q8043" s="27" t="e">
        <f>IF(M8043=FALSE,NA(),SUM(K8046:K8065)/Weighting!$S$6)</f>
        <v>#N/A</v>
      </c>
      <c r="R8043" s="27" t="e">
        <f>IF(M8043=FALSE,NA(),(VLOOKUP(1,G8046:K8065,3,FALSE))/(M8043-1))</f>
        <v>#N/A</v>
      </c>
      <c r="S8043" s="22" t="e">
        <f>IF(M8043=FALSE,NA(),IF(SUM(J8046:J8065)=2,"yes","no"))</f>
        <v>#N/A</v>
      </c>
      <c r="X8043" s="2" cm="2">
        <f t="array" ref="X8043:X8044">FREQUENCY(IF('Data Transformation'!$B$425:$B$6424='Bin Analysis'!L8043,'Data Transformation'!$G$425:$G$6424),'Data Transformation'!$U$11)</f>
        <v>0</v>
      </c>
      <c r="Y8043" s="2" cm="2">
        <f t="array" ref="Y8043:Y8044">FREQUENCY(IF('Data Transformation'!$B$425:$B$6424='Bin Analysis'!L8043,'Data Transformation'!$G$425:$G$6424),'Data Transformation'!$U$12)</f>
        <v>0</v>
      </c>
    </row>
    <row r="8044" spans="1:25" x14ac:dyDescent="0.25">
      <c r="A8044" s="14" t="s">
        <v>66</v>
      </c>
      <c r="B8044" t="s">
        <v>47</v>
      </c>
      <c r="C8044" t="s">
        <v>5</v>
      </c>
      <c r="D8044" t="s">
        <v>99</v>
      </c>
      <c r="E8044" t="s">
        <v>100</v>
      </c>
      <c r="F8044" t="s">
        <v>101</v>
      </c>
      <c r="G8044" t="s">
        <v>69</v>
      </c>
      <c r="H8044" t="s">
        <v>31</v>
      </c>
      <c r="I8044" t="s">
        <v>32</v>
      </c>
      <c r="J8044" t="s">
        <v>46</v>
      </c>
      <c r="K8044" s="14" t="s">
        <v>45</v>
      </c>
      <c r="M8044" s="14"/>
      <c r="X8044" s="2">
        <v>0</v>
      </c>
      <c r="Y8044" s="2">
        <v>0</v>
      </c>
    </row>
    <row r="8045" spans="1:25" x14ac:dyDescent="0.25">
      <c r="A8045" s="32"/>
      <c r="D8045" t="b">
        <f>IF(C8045=1,'Data Transformation'!$G$3+0.5*'Data Transformation'!$W$25,IF(C8046=1,D8046-'Data Transformation'!$W$25,FALSE))</f>
        <v>0</v>
      </c>
      <c r="E8045" t="str">
        <f t="array" ref="E8045">IF(ISLOGICAL(D8045),"",FREQUENCY(IF('Data Transformation'!$B$425:$B$8425='Bin Analysis'!$B8043,'Data Transformation'!$G$425:$G$8425),D8045))</f>
        <v/>
      </c>
      <c r="F8045" t="str">
        <f>IF(ISLOGICAL(D8045),"",E8045-E8044)</f>
        <v/>
      </c>
      <c r="M8045" s="14"/>
    </row>
    <row r="8046" spans="1:25" x14ac:dyDescent="0.25">
      <c r="A8046" s="32">
        <f>IF(Weighting!$P$6&gt;0,B8046,"")</f>
        <v>0.32100000000000001</v>
      </c>
      <c r="B8046">
        <f>Weighting!$C$6</f>
        <v>0.32100000000000001</v>
      </c>
      <c r="C8046">
        <f>Weighting!$F$6</f>
        <v>0</v>
      </c>
      <c r="D8046" t="b">
        <f>IF(C8046=1,'Data Transformation'!$G$3+0.5*'Data Transformation'!$W$25,IF(C8047=1,D8047-'Data Transformation'!$W$25,FALSE))</f>
        <v>0</v>
      </c>
      <c r="E8046" t="str">
        <f t="array" ref="E8046">IF(ISLOGICAL(D8046),"",FREQUENCY(IF('Data Transformation'!$B$425:$B$8425='Bin Analysis'!$B8043,'Data Transformation'!$G$425:$G$8425),D8046))</f>
        <v/>
      </c>
      <c r="F8046" t="str">
        <f>IF(ISLOGICAL(D8046),"",E8046-E8045)</f>
        <v/>
      </c>
      <c r="G8046">
        <f>Weighting!$H$6</f>
        <v>1</v>
      </c>
      <c r="H8046">
        <f t="array" ref="H8046">FREQUENCY(IF('Data Transformation'!$B$4:$B$8425=B8043,'Data Transformation'!$G$4:$G$8425),'Bin Analysis'!$B8046)</f>
        <v>2073</v>
      </c>
      <c r="I8046">
        <f>H8046-H8045</f>
        <v>2073</v>
      </c>
      <c r="J8046">
        <f>IF(I8046=0,0,1)</f>
        <v>1</v>
      </c>
      <c r="K8046">
        <f>J8046*Weighting!$W$6</f>
        <v>1</v>
      </c>
      <c r="M8046" s="14"/>
    </row>
    <row r="8047" spans="1:25" x14ac:dyDescent="0.25">
      <c r="A8047" s="32">
        <f>IF(Weighting!$P$7&gt;0,B8047,"")</f>
        <v>0.45200000000000001</v>
      </c>
      <c r="B8047">
        <f>Weighting!$C$7</f>
        <v>0.45200000000000001</v>
      </c>
      <c r="C8047">
        <f>Weighting!$F$7</f>
        <v>0</v>
      </c>
      <c r="D8047" t="b">
        <f>IF(C8047=1,'Data Transformation'!$G$3+0.5*'Data Transformation'!$W$25,IF(C8048=1,D8048-'Data Transformation'!$W$25,FALSE))</f>
        <v>0</v>
      </c>
      <c r="E8047" t="str">
        <f t="array" ref="E8047">IF(ISLOGICAL(D8047),"",FREQUENCY(IF('Data Transformation'!$B$425:$B$8425='Bin Analysis'!$B8043,'Data Transformation'!$G$425:$G$8425),D8047))</f>
        <v/>
      </c>
      <c r="F8047" t="str">
        <f t="shared" ref="F8047:F8065" si="1005">IF(ISLOGICAL(D8047),"",E8047-E8046)</f>
        <v/>
      </c>
      <c r="G8047">
        <f>Weighting!$H$7</f>
        <v>0</v>
      </c>
      <c r="H8047">
        <f t="array" ref="H8047">FREQUENCY(IF('Data Transformation'!$B$4:$B$8425=B8043,'Data Transformation'!$G$4:$G$8425),'Bin Analysis'!$B8047)</f>
        <v>2073</v>
      </c>
      <c r="I8047">
        <f t="shared" ref="I8047:I8065" si="1006">H8047-H8046</f>
        <v>0</v>
      </c>
      <c r="J8047">
        <f>IF(I8047=0,0,1)</f>
        <v>0</v>
      </c>
      <c r="K8047">
        <f>J8047*Weighting!$W$7</f>
        <v>0</v>
      </c>
      <c r="M8047" s="14"/>
    </row>
    <row r="8048" spans="1:25" x14ac:dyDescent="0.25">
      <c r="A8048" s="32">
        <f>IF(Weighting!$P$8&gt;0,B8048,"")</f>
        <v>0.58299999999999996</v>
      </c>
      <c r="B8048">
        <f>Weighting!$C$8</f>
        <v>0.58299999999999996</v>
      </c>
      <c r="C8048">
        <f>Weighting!$F$8</f>
        <v>0</v>
      </c>
      <c r="D8048" t="b">
        <f>IF(C8048=1,'Data Transformation'!$G$3+0.5*'Data Transformation'!$W$25,IF(C8049=1,D8049-'Data Transformation'!$W$25,FALSE))</f>
        <v>0</v>
      </c>
      <c r="E8048" t="str">
        <f t="array" ref="E8048">IF(ISLOGICAL(D8048),"",FREQUENCY(IF('Data Transformation'!$B$425:$B$8425='Bin Analysis'!$B8043,'Data Transformation'!$G$425:$G$8425),D8048))</f>
        <v/>
      </c>
      <c r="F8048" t="str">
        <f t="shared" si="1005"/>
        <v/>
      </c>
      <c r="G8048">
        <f>Weighting!$H$8</f>
        <v>0</v>
      </c>
      <c r="H8048">
        <f t="array" ref="H8048">FREQUENCY(IF('Data Transformation'!$B$4:$B$8425=B8043,'Data Transformation'!$G$4:$G$8425),'Bin Analysis'!$B8048)</f>
        <v>2073</v>
      </c>
      <c r="I8048">
        <f t="shared" si="1006"/>
        <v>0</v>
      </c>
      <c r="J8048">
        <f t="shared" ref="J8048:J8065" si="1007">IF(I8048=0,0,1)</f>
        <v>0</v>
      </c>
      <c r="K8048">
        <f>J8048*Weighting!$W$8</f>
        <v>0</v>
      </c>
      <c r="M8048" s="14"/>
    </row>
    <row r="8049" spans="1:13" x14ac:dyDescent="0.25">
      <c r="A8049" s="32">
        <f>IF(Weighting!$P$9&gt;0,B8049,"")</f>
        <v>0.71399999999999997</v>
      </c>
      <c r="B8049" s="50">
        <f>Weighting!$C$9</f>
        <v>0.71399999999999997</v>
      </c>
      <c r="C8049">
        <f>Weighting!$F$9</f>
        <v>0</v>
      </c>
      <c r="D8049" t="b">
        <f>IF(C8049=1,'Data Transformation'!$G$3+0.5*'Data Transformation'!$W$25,IF(C8050=1,D8050-'Data Transformation'!$W$25,FALSE))</f>
        <v>0</v>
      </c>
      <c r="E8049" t="str">
        <f t="array" ref="E8049">IF(ISLOGICAL(D8049),"",FREQUENCY(IF('Data Transformation'!$B$425:$B$8425='Bin Analysis'!$B8043,'Data Transformation'!$G$425:$G$8425),D8049))</f>
        <v/>
      </c>
      <c r="F8049" t="str">
        <f t="shared" si="1005"/>
        <v/>
      </c>
      <c r="G8049">
        <f>Weighting!$H$9</f>
        <v>0</v>
      </c>
      <c r="H8049">
        <f t="array" ref="H8049">FREQUENCY(IF('Data Transformation'!$B$4:$B$8425=B8043,'Data Transformation'!$G$4:$G$8425),'Bin Analysis'!$B8049)</f>
        <v>2073</v>
      </c>
      <c r="I8049">
        <f t="shared" si="1006"/>
        <v>0</v>
      </c>
      <c r="J8049">
        <f t="shared" si="1007"/>
        <v>0</v>
      </c>
      <c r="K8049">
        <f>J8049*Weighting!$W$9</f>
        <v>0</v>
      </c>
      <c r="M8049" s="14"/>
    </row>
    <row r="8050" spans="1:13" x14ac:dyDescent="0.25">
      <c r="A8050" s="32">
        <f>IF(Weighting!$P$10&gt;0,B8050,"")</f>
        <v>0.84499999999999997</v>
      </c>
      <c r="B8050">
        <f>Weighting!$C$10</f>
        <v>0.84499999999999997</v>
      </c>
      <c r="C8050">
        <f>Weighting!$F$10</f>
        <v>0</v>
      </c>
      <c r="D8050" t="b">
        <f>IF(C8050=1,'Data Transformation'!$G$3+0.5*'Data Transformation'!$W$25,IF(C8051=1,D8051-'Data Transformation'!$W$25,FALSE))</f>
        <v>0</v>
      </c>
      <c r="E8050" t="str">
        <f t="array" ref="E8050">IF(ISLOGICAL(D8050),"",FREQUENCY(IF('Data Transformation'!$B$425:$B$8425='Bin Analysis'!$B8043,'Data Transformation'!$G$425:$G$8425),D8050))</f>
        <v/>
      </c>
      <c r="F8050" t="str">
        <f t="shared" si="1005"/>
        <v/>
      </c>
      <c r="G8050">
        <f>Weighting!$H$10</f>
        <v>0</v>
      </c>
      <c r="H8050">
        <f t="array" ref="H8050">FREQUENCY(IF('Data Transformation'!$B$4:$B$8425=B8043,'Data Transformation'!$G$4:$G$8425),'Bin Analysis'!$B8050)</f>
        <v>2073</v>
      </c>
      <c r="I8050">
        <f t="shared" si="1006"/>
        <v>0</v>
      </c>
      <c r="J8050">
        <f t="shared" si="1007"/>
        <v>0</v>
      </c>
      <c r="K8050">
        <f>J8050*Weighting!$W$10</f>
        <v>0</v>
      </c>
      <c r="M8050" s="14"/>
    </row>
    <row r="8051" spans="1:13" x14ac:dyDescent="0.25">
      <c r="A8051" s="32">
        <f>IF(Weighting!$P$11&gt;0,B8051,"")</f>
        <v>0.97599999999999998</v>
      </c>
      <c r="B8051">
        <f>Weighting!$C$11</f>
        <v>0.97599999999999998</v>
      </c>
      <c r="C8051">
        <f>Weighting!$F$11</f>
        <v>0</v>
      </c>
      <c r="D8051">
        <f>IF(C8051=1,'Data Transformation'!$G$3+0.5*'Data Transformation'!$W$25,IF(C8052=1,D8052-'Data Transformation'!$W$25,FALSE))</f>
        <v>0.86899999999999999</v>
      </c>
      <c r="E8051">
        <f t="array" ref="E8051">IF(ISLOGICAL(D8051),"",FREQUENCY(IF('Data Transformation'!$B$425:$B$8425='Bin Analysis'!$B8043,'Data Transformation'!$G$425:$G$8425),D8051))</f>
        <v>2001</v>
      </c>
      <c r="F8051" t="e">
        <f t="shared" si="1005"/>
        <v>#VALUE!</v>
      </c>
      <c r="G8051">
        <f>Weighting!$H$11</f>
        <v>0</v>
      </c>
      <c r="H8051">
        <f t="array" ref="H8051">FREQUENCY(IF('Data Transformation'!$B$4:$B$8425=B8043,'Data Transformation'!$G$4:$G$8425),'Bin Analysis'!$B8051)</f>
        <v>2073</v>
      </c>
      <c r="I8051">
        <f t="shared" si="1006"/>
        <v>0</v>
      </c>
      <c r="J8051">
        <f t="shared" si="1007"/>
        <v>0</v>
      </c>
      <c r="K8051">
        <f>J8051*Weighting!$W$11</f>
        <v>0</v>
      </c>
      <c r="M8051" s="14"/>
    </row>
    <row r="8052" spans="1:13" x14ac:dyDescent="0.25">
      <c r="A8052" s="32">
        <f>IF(Weighting!$P$12&gt;0,B8052,"")</f>
        <v>1.107</v>
      </c>
      <c r="B8052">
        <f>Weighting!$C$12</f>
        <v>1.107</v>
      </c>
      <c r="C8052">
        <f>Weighting!$F$12</f>
        <v>1</v>
      </c>
      <c r="D8052">
        <f>IF(C8052=1,'Data Transformation'!$G$3+0.5*'Data Transformation'!$W$25,IF(C8053=1,D8053-'Data Transformation'!$W$25,FALSE))</f>
        <v>1.131</v>
      </c>
      <c r="E8052">
        <f t="array" ref="E8052">IF(ISLOGICAL(D8052),"",FREQUENCY(IF('Data Transformation'!$B$425:$B$8425='Bin Analysis'!$B8043,'Data Transformation'!$G$425:$G$8425),D8052))</f>
        <v>2001</v>
      </c>
      <c r="F8052">
        <f t="shared" si="1005"/>
        <v>0</v>
      </c>
      <c r="G8052">
        <f>Weighting!$H$12</f>
        <v>0</v>
      </c>
      <c r="H8052">
        <f t="array" ref="H8052">FREQUENCY(IF('Data Transformation'!$B$4:$B$8425=B8043,'Data Transformation'!$G$4:$G$8425),'Bin Analysis'!$B8052)</f>
        <v>2073</v>
      </c>
      <c r="I8052">
        <f t="shared" si="1006"/>
        <v>0</v>
      </c>
      <c r="J8052">
        <f t="shared" si="1007"/>
        <v>0</v>
      </c>
      <c r="K8052">
        <f>J8052*Weighting!$W$12</f>
        <v>0</v>
      </c>
      <c r="M8052" s="14"/>
    </row>
    <row r="8053" spans="1:13" x14ac:dyDescent="0.25">
      <c r="A8053" s="32">
        <f>IF(Weighting!$P$13&gt;0,B8053,"")</f>
        <v>1.238</v>
      </c>
      <c r="B8053">
        <f>Weighting!$C$13</f>
        <v>1.238</v>
      </c>
      <c r="C8053">
        <f>Weighting!$F$13</f>
        <v>0</v>
      </c>
      <c r="D8053" t="b">
        <f>IF(C8053=1,'Data Transformation'!$G$3+0.5*'Data Transformation'!$W$25,IF(C8054=1,D8054-'Data Transformation'!$W$25,FALSE))</f>
        <v>0</v>
      </c>
      <c r="E8053" t="str">
        <f t="array" ref="E8053">IF(ISLOGICAL(D8053),"",FREQUENCY(IF('Data Transformation'!$B$425:$B$8425='Bin Analysis'!$B8043,'Data Transformation'!$G$425:$G$8425),D8053))</f>
        <v/>
      </c>
      <c r="F8053" t="str">
        <f t="shared" si="1005"/>
        <v/>
      </c>
      <c r="G8053">
        <f>Weighting!$H$13</f>
        <v>0</v>
      </c>
      <c r="H8053">
        <f t="array" ref="H8053">FREQUENCY(IF('Data Transformation'!$B$4:$B$8425=B8043,'Data Transformation'!$G$4:$G$8425),'Bin Analysis'!$B8053)</f>
        <v>2073</v>
      </c>
      <c r="I8053">
        <f t="shared" si="1006"/>
        <v>0</v>
      </c>
      <c r="J8053">
        <f t="shared" si="1007"/>
        <v>0</v>
      </c>
      <c r="K8053">
        <f>J8053*Weighting!$W$13</f>
        <v>0</v>
      </c>
      <c r="M8053" s="14"/>
    </row>
    <row r="8054" spans="1:13" x14ac:dyDescent="0.25">
      <c r="A8054" s="32">
        <f>IF(Weighting!$P$14&gt;0,B8054,"")</f>
        <v>1.369</v>
      </c>
      <c r="B8054">
        <f>Weighting!$C$14</f>
        <v>1.369</v>
      </c>
      <c r="C8054">
        <f>Weighting!$F$14</f>
        <v>0</v>
      </c>
      <c r="D8054" t="b">
        <f>IF(C8054=1,'Data Transformation'!$G$3+0.5*'Data Transformation'!$W$25,IF(C8055=1,D8055-'Data Transformation'!$W$25,FALSE))</f>
        <v>0</v>
      </c>
      <c r="E8054" t="str">
        <f t="array" ref="E8054">IF(ISLOGICAL(D8054),"",FREQUENCY(IF('Data Transformation'!$B$425:$B$8425='Bin Analysis'!$B8043,'Data Transformation'!$G$425:$G$8425),D8054))</f>
        <v/>
      </c>
      <c r="F8054" t="str">
        <f t="shared" si="1005"/>
        <v/>
      </c>
      <c r="G8054">
        <f>Weighting!$H$14</f>
        <v>0</v>
      </c>
      <c r="H8054">
        <f t="array" ref="H8054">FREQUENCY(IF('Data Transformation'!$B$4:$B$8425=B8043,'Data Transformation'!$G$4:$G$8425),'Bin Analysis'!$B8054)</f>
        <v>2073</v>
      </c>
      <c r="I8054">
        <f t="shared" si="1006"/>
        <v>0</v>
      </c>
      <c r="J8054">
        <f t="shared" si="1007"/>
        <v>0</v>
      </c>
      <c r="K8054">
        <f>J8054*Weighting!$W$14</f>
        <v>0</v>
      </c>
      <c r="M8054" s="14"/>
    </row>
    <row r="8055" spans="1:13" x14ac:dyDescent="0.25">
      <c r="A8055" s="32">
        <f>IF(Weighting!$P$15&gt;0,B8055,"")</f>
        <v>1.5000009999999999</v>
      </c>
      <c r="B8055">
        <f>Weighting!$C$15</f>
        <v>1.5000009999999999</v>
      </c>
      <c r="C8055">
        <f>Weighting!$F$15</f>
        <v>0</v>
      </c>
      <c r="D8055" t="b">
        <f>IF(C8055=1,'Data Transformation'!$G$3+0.5*'Data Transformation'!$W$25,IF(C8056=1,D8056-'Data Transformation'!$W$25,FALSE))</f>
        <v>0</v>
      </c>
      <c r="E8055" t="str">
        <f t="array" ref="E8055">IF(ISLOGICAL(D8055),"",FREQUENCY(IF('Data Transformation'!$B$425:$B$8425='Bin Analysis'!$B8043,'Data Transformation'!$G$425:$G$8425),D8055))</f>
        <v/>
      </c>
      <c r="F8055" t="str">
        <f t="shared" si="1005"/>
        <v/>
      </c>
      <c r="G8055">
        <f>Weighting!$H$15</f>
        <v>0</v>
      </c>
      <c r="H8055">
        <f t="array" ref="H8055">FREQUENCY(IF('Data Transformation'!$B$4:$B$8425=B8043,'Data Transformation'!$G$4:$G$8425),'Bin Analysis'!$B8055)</f>
        <v>2073</v>
      </c>
      <c r="I8055">
        <f t="shared" si="1006"/>
        <v>0</v>
      </c>
      <c r="J8055">
        <f t="shared" si="1007"/>
        <v>0</v>
      </c>
      <c r="K8055">
        <f>J8055*Weighting!$W$15</f>
        <v>0</v>
      </c>
      <c r="M8055" s="14"/>
    </row>
    <row r="8056" spans="1:13" x14ac:dyDescent="0.25">
      <c r="A8056" s="32" t="str">
        <f>IF(Weighting!$P$16&gt;0,B8056,"")</f>
        <v/>
      </c>
      <c r="B8056">
        <f>Weighting!$C$16</f>
        <v>1.631</v>
      </c>
      <c r="C8056">
        <f>Weighting!$F$16</f>
        <v>0</v>
      </c>
      <c r="D8056" t="b">
        <f>IF(C8056=1,'Data Transformation'!$G$3+0.5*'Data Transformation'!$W$25,IF(C8057=1,D8057-'Data Transformation'!$W$25,FALSE))</f>
        <v>0</v>
      </c>
      <c r="E8056" t="str">
        <f t="array" ref="E8056">IF(ISLOGICAL(D8056),"",FREQUENCY(IF('Data Transformation'!$B$425:$B$8425='Bin Analysis'!$B8043,'Data Transformation'!$G$425:$G$8425),D8056))</f>
        <v/>
      </c>
      <c r="F8056" t="str">
        <f t="shared" si="1005"/>
        <v/>
      </c>
      <c r="G8056">
        <f>Weighting!$H$16</f>
        <v>0</v>
      </c>
      <c r="H8056">
        <f t="array" ref="H8056">FREQUENCY(IF('Data Transformation'!$B$4:$B$8425=B8043,'Data Transformation'!$G$4:$G$8425),'Bin Analysis'!$B8056)</f>
        <v>2073</v>
      </c>
      <c r="I8056">
        <f t="shared" si="1006"/>
        <v>0</v>
      </c>
      <c r="J8056">
        <f t="shared" si="1007"/>
        <v>0</v>
      </c>
      <c r="K8056">
        <f>J8056*Weighting!$W$16</f>
        <v>0</v>
      </c>
      <c r="M8056" s="14"/>
    </row>
    <row r="8057" spans="1:13" x14ac:dyDescent="0.25">
      <c r="A8057" s="32" t="str">
        <f>IF(Weighting!$P$17&gt;0,B8057,"")</f>
        <v/>
      </c>
      <c r="B8057">
        <f>Weighting!$C$17</f>
        <v>1.762</v>
      </c>
      <c r="C8057">
        <f>Weighting!$F$17</f>
        <v>0</v>
      </c>
      <c r="D8057" t="b">
        <f>IF(C8057=1,'Data Transformation'!$G$3+0.5*'Data Transformation'!$W$25,IF(C8058=1,D8058-'Data Transformation'!$W$25,FALSE))</f>
        <v>0</v>
      </c>
      <c r="E8057" t="str">
        <f t="array" ref="E8057">IF(ISLOGICAL(D8057),"",FREQUENCY(IF('Data Transformation'!$B$425:$B$8425='Bin Analysis'!$B8043,'Data Transformation'!$G$425:$G$8425),D8057))</f>
        <v/>
      </c>
      <c r="F8057" t="str">
        <f t="shared" si="1005"/>
        <v/>
      </c>
      <c r="G8057">
        <f>Weighting!$H$17</f>
        <v>0</v>
      </c>
      <c r="H8057">
        <f t="array" ref="H8057">FREQUENCY(IF('Data Transformation'!$B$4:$B$8425=B8043,'Data Transformation'!$G$4:$G$8425),'Bin Analysis'!$B8057)</f>
        <v>2073</v>
      </c>
      <c r="I8057">
        <f t="shared" si="1006"/>
        <v>0</v>
      </c>
      <c r="J8057">
        <f t="shared" si="1007"/>
        <v>0</v>
      </c>
      <c r="K8057">
        <f>J8057*Weighting!$W$17</f>
        <v>0</v>
      </c>
      <c r="M8057" s="14"/>
    </row>
    <row r="8058" spans="1:13" x14ac:dyDescent="0.25">
      <c r="A8058" s="32" t="str">
        <f>IF(Weighting!$P$18&gt;0,B8058,"")</f>
        <v/>
      </c>
      <c r="B8058">
        <f>Weighting!$C$18</f>
        <v>1.893</v>
      </c>
      <c r="C8058">
        <f>Weighting!$F$18</f>
        <v>0</v>
      </c>
      <c r="D8058" t="b">
        <f>IF(C8058=1,'Data Transformation'!$G$3+0.5*'Data Transformation'!$W$25,IF(C8059=1,D8059-'Data Transformation'!$W$25,FALSE))</f>
        <v>0</v>
      </c>
      <c r="E8058" t="str">
        <f t="array" ref="E8058">IF(ISLOGICAL(D8058),"",FREQUENCY(IF('Data Transformation'!$B$425:$B$8425='Bin Analysis'!$B8043,'Data Transformation'!$G$425:$G$8425),D8058))</f>
        <v/>
      </c>
      <c r="F8058" t="str">
        <f t="shared" si="1005"/>
        <v/>
      </c>
      <c r="G8058">
        <f>Weighting!$H$18</f>
        <v>0</v>
      </c>
      <c r="H8058">
        <f t="array" ref="H8058">FREQUENCY(IF('Data Transformation'!$B$4:$B$8425=B8043,'Data Transformation'!$G$4:$G$8425),'Bin Analysis'!$B8058)</f>
        <v>2073</v>
      </c>
      <c r="I8058">
        <f t="shared" si="1006"/>
        <v>0</v>
      </c>
      <c r="J8058">
        <f t="shared" si="1007"/>
        <v>0</v>
      </c>
      <c r="K8058">
        <f>J8058*Weighting!$W$18</f>
        <v>0</v>
      </c>
      <c r="M8058" s="14"/>
    </row>
    <row r="8059" spans="1:13" x14ac:dyDescent="0.25">
      <c r="A8059" s="32" t="str">
        <f>IF(Weighting!$P$19&gt;0,B8059,"")</f>
        <v/>
      </c>
      <c r="B8059">
        <f>Weighting!$C$19</f>
        <v>2.024</v>
      </c>
      <c r="C8059">
        <f>Weighting!$F$19</f>
        <v>0</v>
      </c>
      <c r="D8059" t="b">
        <f>IF(C8059=1,'Data Transformation'!$G$3+0.5*'Data Transformation'!$W$25,IF(C8060=1,D8060-'Data Transformation'!$W$25,FALSE))</f>
        <v>0</v>
      </c>
      <c r="E8059" t="str">
        <f t="array" ref="E8059">IF(ISLOGICAL(D8059),"",FREQUENCY(IF('Data Transformation'!$B$425:$B$8425='Bin Analysis'!$B8043,'Data Transformation'!$G$425:$G$8425),D8059))</f>
        <v/>
      </c>
      <c r="F8059" t="str">
        <f t="shared" si="1005"/>
        <v/>
      </c>
      <c r="G8059">
        <f>Weighting!$H$19</f>
        <v>0</v>
      </c>
      <c r="H8059">
        <f t="array" ref="H8059">FREQUENCY(IF('Data Transformation'!$B$4:$B$8425=B8043,'Data Transformation'!$G$4:$G$8425),'Bin Analysis'!$B8059)</f>
        <v>2073</v>
      </c>
      <c r="I8059">
        <f t="shared" si="1006"/>
        <v>0</v>
      </c>
      <c r="J8059">
        <f t="shared" si="1007"/>
        <v>0</v>
      </c>
      <c r="K8059">
        <f>J8059*Weighting!$W$19</f>
        <v>0</v>
      </c>
      <c r="M8059" s="14"/>
    </row>
    <row r="8060" spans="1:13" x14ac:dyDescent="0.25">
      <c r="A8060" s="32" t="str">
        <f>IF(Weighting!$P$20&gt;0,B8060,"")</f>
        <v/>
      </c>
      <c r="B8060">
        <f>Weighting!$C$20</f>
        <v>2.1550000000000002</v>
      </c>
      <c r="C8060">
        <f>Weighting!$F$20</f>
        <v>0</v>
      </c>
      <c r="D8060" t="b">
        <f>IF(C8060=1,'Data Transformation'!$G$3+0.5*'Data Transformation'!$W$25,IF(C8061=1,D8061-'Data Transformation'!$W$25,FALSE))</f>
        <v>0</v>
      </c>
      <c r="E8060" t="str">
        <f t="array" ref="E8060">IF(ISLOGICAL(D8060),"",FREQUENCY(IF('Data Transformation'!$B$425:$B$8425='Bin Analysis'!$B8043,'Data Transformation'!$G$425:$G$8425),D8060))</f>
        <v/>
      </c>
      <c r="F8060" t="str">
        <f t="shared" si="1005"/>
        <v/>
      </c>
      <c r="G8060">
        <f>Weighting!$H$20</f>
        <v>0</v>
      </c>
      <c r="H8060">
        <f t="array" ref="H8060">FREQUENCY(IF('Data Transformation'!$B$4:$B$8425=B8043,'Data Transformation'!$G$4:$G$8425),'Bin Analysis'!$B8060)</f>
        <v>2073</v>
      </c>
      <c r="I8060">
        <f t="shared" si="1006"/>
        <v>0</v>
      </c>
      <c r="J8060">
        <f t="shared" si="1007"/>
        <v>0</v>
      </c>
      <c r="K8060">
        <f>J8060*Weighting!$W$20</f>
        <v>0</v>
      </c>
      <c r="M8060" s="14"/>
    </row>
    <row r="8061" spans="1:13" x14ac:dyDescent="0.25">
      <c r="A8061" s="32" t="str">
        <f>IF(Weighting!$P$21&gt;0,B8061,"")</f>
        <v/>
      </c>
      <c r="B8061">
        <f>Weighting!$C$21</f>
        <v>2.2860000000000005</v>
      </c>
      <c r="C8061">
        <f>Weighting!$F$21</f>
        <v>0</v>
      </c>
      <c r="D8061" t="b">
        <f>IF(C8061=1,'Data Transformation'!$G$3+0.5*'Data Transformation'!$W$25,IF(C8062=1,D8062-'Data Transformation'!$W$25,FALSE))</f>
        <v>0</v>
      </c>
      <c r="E8061" t="str">
        <f t="array" ref="E8061">IF(ISLOGICAL(D8061),"",FREQUENCY(IF('Data Transformation'!$B$425:$B$8425='Bin Analysis'!$B8043,'Data Transformation'!$G$425:$G$8425),D8061))</f>
        <v/>
      </c>
      <c r="F8061" t="str">
        <f t="shared" si="1005"/>
        <v/>
      </c>
      <c r="G8061">
        <f>Weighting!$H$21</f>
        <v>0</v>
      </c>
      <c r="H8061">
        <f t="array" ref="H8061">FREQUENCY(IF('Data Transformation'!$B$4:$B$8425=B8043,'Data Transformation'!$G$4:$G$8425),'Bin Analysis'!$B8061)</f>
        <v>2073</v>
      </c>
      <c r="I8061">
        <f t="shared" si="1006"/>
        <v>0</v>
      </c>
      <c r="J8061">
        <f t="shared" si="1007"/>
        <v>0</v>
      </c>
      <c r="K8061">
        <f>J8061*Weighting!$W$21</f>
        <v>0</v>
      </c>
      <c r="M8061" s="14"/>
    </row>
    <row r="8062" spans="1:13" x14ac:dyDescent="0.25">
      <c r="A8062" s="32" t="str">
        <f>IF(Weighting!$P$22&gt;0,B8062,"")</f>
        <v/>
      </c>
      <c r="B8062">
        <f>Weighting!$C$22</f>
        <v>2.4170000000000007</v>
      </c>
      <c r="C8062">
        <f>Weighting!$F$22</f>
        <v>0</v>
      </c>
      <c r="D8062" t="b">
        <f>IF(C8062=1,'Data Transformation'!$G$3+0.5*'Data Transformation'!$W$25,IF(C8063=1,D8063-'Data Transformation'!$W$25,FALSE))</f>
        <v>0</v>
      </c>
      <c r="E8062" t="str">
        <f t="array" ref="E8062">IF(ISLOGICAL(D8062),"",FREQUENCY(IF('Data Transformation'!$B$425:$B$8425='Bin Analysis'!$B8043,'Data Transformation'!$G$425:$G$8425),D8062))</f>
        <v/>
      </c>
      <c r="F8062" t="str">
        <f t="shared" si="1005"/>
        <v/>
      </c>
      <c r="G8062">
        <f>Weighting!$H$22</f>
        <v>0</v>
      </c>
      <c r="H8062">
        <f t="array" ref="H8062">FREQUENCY(IF('Data Transformation'!$B$4:$B$8425=B8043,'Data Transformation'!$G$4:$G$8425),'Bin Analysis'!$B8062)</f>
        <v>2073</v>
      </c>
      <c r="I8062">
        <f t="shared" si="1006"/>
        <v>0</v>
      </c>
      <c r="J8062">
        <f t="shared" si="1007"/>
        <v>0</v>
      </c>
      <c r="K8062">
        <f>J8062*Weighting!$W$22</f>
        <v>0</v>
      </c>
      <c r="M8062" s="14"/>
    </row>
    <row r="8063" spans="1:13" x14ac:dyDescent="0.25">
      <c r="A8063" s="32" t="str">
        <f>IF(Weighting!$P$23&gt;0,B8063,"")</f>
        <v/>
      </c>
      <c r="B8063">
        <f>Weighting!$C$23</f>
        <v>2.5480000000000009</v>
      </c>
      <c r="C8063">
        <f>Weighting!$F$23</f>
        <v>0</v>
      </c>
      <c r="D8063" t="b">
        <f>IF(C8063=1,'Data Transformation'!$G$3+0.5*'Data Transformation'!$W$25,IF(C8064=1,D8064-'Data Transformation'!$W$25,FALSE))</f>
        <v>0</v>
      </c>
      <c r="E8063" t="str">
        <f t="array" ref="E8063">IF(ISLOGICAL(D8063),"",FREQUENCY(IF('Data Transformation'!$B$425:$B$8425='Bin Analysis'!$B8043,'Data Transformation'!$G$425:$G$8425),D8063))</f>
        <v/>
      </c>
      <c r="F8063" t="str">
        <f t="shared" si="1005"/>
        <v/>
      </c>
      <c r="G8063">
        <f>Weighting!$H$23</f>
        <v>0</v>
      </c>
      <c r="H8063">
        <f t="array" ref="H8063">FREQUENCY(IF('Data Transformation'!$B$4:$B$8425=B8043,'Data Transformation'!$G$4:$G$8425),'Bin Analysis'!$B8063)</f>
        <v>2073</v>
      </c>
      <c r="I8063">
        <f t="shared" si="1006"/>
        <v>0</v>
      </c>
      <c r="J8063">
        <f t="shared" si="1007"/>
        <v>0</v>
      </c>
      <c r="K8063">
        <f>J8063*Weighting!$W$23</f>
        <v>0</v>
      </c>
      <c r="M8063" s="14"/>
    </row>
    <row r="8064" spans="1:13" x14ac:dyDescent="0.25">
      <c r="A8064" s="32" t="str">
        <f>IF(Weighting!$P$24&gt;0,B8064,"")</f>
        <v/>
      </c>
      <c r="B8064">
        <f>Weighting!$C$24</f>
        <v>2.6790000000000012</v>
      </c>
      <c r="C8064">
        <f>Weighting!$F$24</f>
        <v>0</v>
      </c>
      <c r="D8064" t="b">
        <f>IF(C8064=1,'Data Transformation'!$G$3+0.5*'Data Transformation'!$W$25,IF(C8065=1,D8065-'Data Transformation'!$W$25,FALSE))</f>
        <v>0</v>
      </c>
      <c r="E8064" t="str">
        <f t="array" ref="E8064">IF(ISLOGICAL(D8064),"",FREQUENCY(IF('Data Transformation'!$B$425:$B$8425='Bin Analysis'!$B8043,'Data Transformation'!$G$425:$G$8425),D8064))</f>
        <v/>
      </c>
      <c r="F8064" t="str">
        <f t="shared" si="1005"/>
        <v/>
      </c>
      <c r="G8064">
        <f>Weighting!$H$24</f>
        <v>0</v>
      </c>
      <c r="H8064">
        <f t="array" ref="H8064">FREQUENCY(IF('Data Transformation'!$B$4:$B$8425=B8043,'Data Transformation'!$G$4:$G$8425),'Bin Analysis'!$B8064)</f>
        <v>2073</v>
      </c>
      <c r="I8064">
        <f t="shared" si="1006"/>
        <v>0</v>
      </c>
      <c r="J8064">
        <f t="shared" si="1007"/>
        <v>0</v>
      </c>
      <c r="K8064">
        <f>J8064*Weighting!$W$24</f>
        <v>0</v>
      </c>
      <c r="M8064" s="14"/>
    </row>
    <row r="8065" spans="1:25" x14ac:dyDescent="0.25">
      <c r="A8065" s="32" t="str">
        <f>IF(Weighting!$P$25&gt;0,B8065,"")</f>
        <v/>
      </c>
      <c r="B8065">
        <f>Weighting!$C$25</f>
        <v>2.8100000000000014</v>
      </c>
      <c r="C8065">
        <f>Weighting!$F$25</f>
        <v>0</v>
      </c>
      <c r="D8065" t="b">
        <f>IF(C8065=1,'Data Transformation'!$G$3+0.5*'Data Transformation'!$W$25,IF(C8066=1,D8066-'Data Transformation'!$W$25,FALSE))</f>
        <v>0</v>
      </c>
      <c r="E8065" t="str">
        <f t="array" ref="E8065">IF(ISLOGICAL(D8065),"",FREQUENCY(IF('Data Transformation'!$B$425:$B$8425='Bin Analysis'!$B8043,'Data Transformation'!$G$425:$G$8425),D8065))</f>
        <v/>
      </c>
      <c r="F8065" t="str">
        <f t="shared" si="1005"/>
        <v/>
      </c>
      <c r="G8065">
        <f>Weighting!$H$25</f>
        <v>0</v>
      </c>
      <c r="H8065">
        <f t="array" ref="H8065">FREQUENCY(IF('Data Transformation'!$B$4:$B$8425=B8043,'Data Transformation'!$G$4:$G$8425),'Bin Analysis'!$B8065)</f>
        <v>2073</v>
      </c>
      <c r="I8065">
        <f t="shared" si="1006"/>
        <v>0</v>
      </c>
      <c r="J8065">
        <f t="shared" si="1007"/>
        <v>0</v>
      </c>
      <c r="K8065">
        <f>J8065*Weighting!$W$25</f>
        <v>0</v>
      </c>
      <c r="M8065" s="14"/>
    </row>
    <row r="8066" spans="1:25" x14ac:dyDescent="0.25">
      <c r="O8066"/>
      <c r="P8066"/>
      <c r="Q8066"/>
      <c r="R8066"/>
    </row>
    <row r="8067" spans="1:25" ht="23.25" x14ac:dyDescent="0.35">
      <c r="A8067" s="21" t="s">
        <v>0</v>
      </c>
      <c r="B8067" s="21" t="str">
        <f>IFERROR(VLOOKUP(C8067,'Data Transformation'!$L$6:$M$426,2,FALSE),"")</f>
        <v/>
      </c>
      <c r="C8067" s="21">
        <f>C8043+1</f>
        <v>336</v>
      </c>
      <c r="D8067" s="21"/>
      <c r="E8067" s="21"/>
      <c r="F8067" s="21"/>
      <c r="G8067" s="21"/>
      <c r="H8067" s="22"/>
      <c r="I8067" s="22"/>
      <c r="J8067" s="22"/>
      <c r="K8067" s="21"/>
      <c r="L8067" s="21" t="str">
        <f>B8067</f>
        <v/>
      </c>
      <c r="M8067" s="23" t="e">
        <f>INDEX('Data Transformation'!$O$4:$O$424,MATCH($B8067,'Data Transformation'!$M$4:$M$424,0),MATCH($M$2,'Data Transformation'!$O$3,0))</f>
        <v>#N/A</v>
      </c>
      <c r="N8067" s="27" t="e">
        <f>IF('Input and Summary Results'!$J$16="minimum",'Bin Analysis'!X8068/(M8067-1),'Bin Analysis'!Y8067/('Bin Analysis'!M8067-1))</f>
        <v>#N/A</v>
      </c>
      <c r="O8067" s="27" t="e">
        <f>IF(M8067=FALSE,NA(),(VLOOKUP(1,C8070:K8089,4,FALSE))/(M8067-1))</f>
        <v>#N/A</v>
      </c>
      <c r="P8067" s="27" t="e">
        <f>IF(M8067=FALSE,NA(),SUM(J8070:J8089)/Weighting!$S$5)</f>
        <v>#N/A</v>
      </c>
      <c r="Q8067" s="27" t="e">
        <f>IF(M8067=FALSE,NA(),SUM(K8070:K8089)/Weighting!$S$6)</f>
        <v>#N/A</v>
      </c>
      <c r="R8067" s="27" t="e">
        <f>IF(M8067=FALSE,NA(),(VLOOKUP(1,G8070:K8089,3,FALSE))/(M8067-1))</f>
        <v>#N/A</v>
      </c>
      <c r="S8067" s="22" t="e">
        <f>IF(M8067=FALSE,NA(),IF(SUM(J8070:J8089)=2,"yes","no"))</f>
        <v>#N/A</v>
      </c>
      <c r="X8067" s="2" cm="2">
        <f t="array" ref="X8067:X8068">FREQUENCY(IF('Data Transformation'!$B$425:$B$6424='Bin Analysis'!L8067,'Data Transformation'!$G$425:$G$6424),'Data Transformation'!$U$11)</f>
        <v>0</v>
      </c>
      <c r="Y8067" s="2" cm="2">
        <f t="array" ref="Y8067:Y8068">FREQUENCY(IF('Data Transformation'!$B$425:$B$6424='Bin Analysis'!L8067,'Data Transformation'!$G$425:$G$6424),'Data Transformation'!$U$12)</f>
        <v>0</v>
      </c>
    </row>
    <row r="8068" spans="1:25" x14ac:dyDescent="0.25">
      <c r="A8068" s="14" t="s">
        <v>66</v>
      </c>
      <c r="B8068" t="s">
        <v>47</v>
      </c>
      <c r="C8068" t="s">
        <v>5</v>
      </c>
      <c r="D8068" t="s">
        <v>99</v>
      </c>
      <c r="E8068" t="s">
        <v>100</v>
      </c>
      <c r="F8068" t="s">
        <v>101</v>
      </c>
      <c r="G8068" t="s">
        <v>69</v>
      </c>
      <c r="H8068" t="s">
        <v>31</v>
      </c>
      <c r="I8068" t="s">
        <v>32</v>
      </c>
      <c r="J8068" t="s">
        <v>46</v>
      </c>
      <c r="K8068" s="14" t="s">
        <v>45</v>
      </c>
      <c r="M8068" s="14"/>
      <c r="X8068" s="2">
        <v>0</v>
      </c>
      <c r="Y8068" s="2">
        <v>0</v>
      </c>
    </row>
    <row r="8069" spans="1:25" x14ac:dyDescent="0.25">
      <c r="A8069" s="32"/>
      <c r="D8069" t="b">
        <f>IF(C8069=1,'Data Transformation'!$G$3+0.5*'Data Transformation'!$W$25,IF(C8070=1,D8070-'Data Transformation'!$W$25,FALSE))</f>
        <v>0</v>
      </c>
      <c r="E8069" t="str">
        <f t="array" ref="E8069">IF(ISLOGICAL(D8069),"",FREQUENCY(IF('Data Transformation'!$B$425:$B$8425='Bin Analysis'!$B8067,'Data Transformation'!$G$425:$G$8425),D8069))</f>
        <v/>
      </c>
      <c r="F8069" t="str">
        <f>IF(ISLOGICAL(D8069),"",E8069-E8068)</f>
        <v/>
      </c>
      <c r="M8069" s="14"/>
    </row>
    <row r="8070" spans="1:25" x14ac:dyDescent="0.25">
      <c r="A8070" s="32">
        <f>IF(Weighting!$P$6&gt;0,B8070,"")</f>
        <v>0.32100000000000001</v>
      </c>
      <c r="B8070">
        <f>Weighting!$C$6</f>
        <v>0.32100000000000001</v>
      </c>
      <c r="C8070">
        <f>Weighting!$F$6</f>
        <v>0</v>
      </c>
      <c r="D8070" t="b">
        <f>IF(C8070=1,'Data Transformation'!$G$3+0.5*'Data Transformation'!$W$25,IF(C8071=1,D8071-'Data Transformation'!$W$25,FALSE))</f>
        <v>0</v>
      </c>
      <c r="E8070" t="str">
        <f t="array" ref="E8070">IF(ISLOGICAL(D8070),"",FREQUENCY(IF('Data Transformation'!$B$425:$B$8425='Bin Analysis'!$B8067,'Data Transformation'!$G$425:$G$8425),D8070))</f>
        <v/>
      </c>
      <c r="F8070" t="str">
        <f>IF(ISLOGICAL(D8070),"",E8070-E8069)</f>
        <v/>
      </c>
      <c r="G8070">
        <f>Weighting!$H$6</f>
        <v>1</v>
      </c>
      <c r="H8070">
        <f t="array" ref="H8070">FREQUENCY(IF('Data Transformation'!$B$4:$B$8425=B8067,'Data Transformation'!$G$4:$G$8425),'Bin Analysis'!$B8070)</f>
        <v>2073</v>
      </c>
      <c r="I8070">
        <f>H8070-H8069</f>
        <v>2073</v>
      </c>
      <c r="J8070">
        <f>IF(I8070=0,0,1)</f>
        <v>1</v>
      </c>
      <c r="K8070">
        <f>J8070*Weighting!$W$6</f>
        <v>1</v>
      </c>
      <c r="M8070" s="14"/>
    </row>
    <row r="8071" spans="1:25" x14ac:dyDescent="0.25">
      <c r="A8071" s="32">
        <f>IF(Weighting!$P$7&gt;0,B8071,"")</f>
        <v>0.45200000000000001</v>
      </c>
      <c r="B8071">
        <f>Weighting!$C$7</f>
        <v>0.45200000000000001</v>
      </c>
      <c r="C8071">
        <f>Weighting!$F$7</f>
        <v>0</v>
      </c>
      <c r="D8071" t="b">
        <f>IF(C8071=1,'Data Transformation'!$G$3+0.5*'Data Transformation'!$W$25,IF(C8072=1,D8072-'Data Transformation'!$W$25,FALSE))</f>
        <v>0</v>
      </c>
      <c r="E8071" t="str">
        <f t="array" ref="E8071">IF(ISLOGICAL(D8071),"",FREQUENCY(IF('Data Transformation'!$B$425:$B$8425='Bin Analysis'!$B8067,'Data Transformation'!$G$425:$G$8425),D8071))</f>
        <v/>
      </c>
      <c r="F8071" t="str">
        <f t="shared" ref="F8071:F8089" si="1008">IF(ISLOGICAL(D8071),"",E8071-E8070)</f>
        <v/>
      </c>
      <c r="G8071">
        <f>Weighting!$H$7</f>
        <v>0</v>
      </c>
      <c r="H8071">
        <f t="array" ref="H8071">FREQUENCY(IF('Data Transformation'!$B$4:$B$8425=B8067,'Data Transformation'!$G$4:$G$8425),'Bin Analysis'!$B8071)</f>
        <v>2073</v>
      </c>
      <c r="I8071">
        <f t="shared" ref="I8071:I8089" si="1009">H8071-H8070</f>
        <v>0</v>
      </c>
      <c r="J8071">
        <f>IF(I8071=0,0,1)</f>
        <v>0</v>
      </c>
      <c r="K8071">
        <f>J8071*Weighting!$W$7</f>
        <v>0</v>
      </c>
      <c r="M8071" s="14"/>
    </row>
    <row r="8072" spans="1:25" x14ac:dyDescent="0.25">
      <c r="A8072" s="32">
        <f>IF(Weighting!$P$8&gt;0,B8072,"")</f>
        <v>0.58299999999999996</v>
      </c>
      <c r="B8072">
        <f>Weighting!$C$8</f>
        <v>0.58299999999999996</v>
      </c>
      <c r="C8072">
        <f>Weighting!$F$8</f>
        <v>0</v>
      </c>
      <c r="D8072" t="b">
        <f>IF(C8072=1,'Data Transformation'!$G$3+0.5*'Data Transformation'!$W$25,IF(C8073=1,D8073-'Data Transformation'!$W$25,FALSE))</f>
        <v>0</v>
      </c>
      <c r="E8072" t="str">
        <f t="array" ref="E8072">IF(ISLOGICAL(D8072),"",FREQUENCY(IF('Data Transformation'!$B$425:$B$8425='Bin Analysis'!$B8067,'Data Transformation'!$G$425:$G$8425),D8072))</f>
        <v/>
      </c>
      <c r="F8072" t="str">
        <f t="shared" si="1008"/>
        <v/>
      </c>
      <c r="G8072">
        <f>Weighting!$H$8</f>
        <v>0</v>
      </c>
      <c r="H8072">
        <f t="array" ref="H8072">FREQUENCY(IF('Data Transformation'!$B$4:$B$8425=B8067,'Data Transformation'!$G$4:$G$8425),'Bin Analysis'!$B8072)</f>
        <v>2073</v>
      </c>
      <c r="I8072">
        <f t="shared" si="1009"/>
        <v>0</v>
      </c>
      <c r="J8072">
        <f t="shared" ref="J8072:J8089" si="1010">IF(I8072=0,0,1)</f>
        <v>0</v>
      </c>
      <c r="K8072">
        <f>J8072*Weighting!$W$8</f>
        <v>0</v>
      </c>
      <c r="M8072" s="14"/>
    </row>
    <row r="8073" spans="1:25" x14ac:dyDescent="0.25">
      <c r="A8073" s="32">
        <f>IF(Weighting!$P$9&gt;0,B8073,"")</f>
        <v>0.71399999999999997</v>
      </c>
      <c r="B8073" s="50">
        <f>Weighting!$C$9</f>
        <v>0.71399999999999997</v>
      </c>
      <c r="C8073">
        <f>Weighting!$F$9</f>
        <v>0</v>
      </c>
      <c r="D8073" t="b">
        <f>IF(C8073=1,'Data Transformation'!$G$3+0.5*'Data Transformation'!$W$25,IF(C8074=1,D8074-'Data Transformation'!$W$25,FALSE))</f>
        <v>0</v>
      </c>
      <c r="E8073" t="str">
        <f t="array" ref="E8073">IF(ISLOGICAL(D8073),"",FREQUENCY(IF('Data Transformation'!$B$425:$B$8425='Bin Analysis'!$B8067,'Data Transformation'!$G$425:$G$8425),D8073))</f>
        <v/>
      </c>
      <c r="F8073" t="str">
        <f t="shared" si="1008"/>
        <v/>
      </c>
      <c r="G8073">
        <f>Weighting!$H$9</f>
        <v>0</v>
      </c>
      <c r="H8073">
        <f t="array" ref="H8073">FREQUENCY(IF('Data Transformation'!$B$4:$B$8425=B8067,'Data Transformation'!$G$4:$G$8425),'Bin Analysis'!$B8073)</f>
        <v>2073</v>
      </c>
      <c r="I8073">
        <f t="shared" si="1009"/>
        <v>0</v>
      </c>
      <c r="J8073">
        <f t="shared" si="1010"/>
        <v>0</v>
      </c>
      <c r="K8073">
        <f>J8073*Weighting!$W$9</f>
        <v>0</v>
      </c>
      <c r="M8073" s="14"/>
    </row>
    <row r="8074" spans="1:25" x14ac:dyDescent="0.25">
      <c r="A8074" s="32">
        <f>IF(Weighting!$P$10&gt;0,B8074,"")</f>
        <v>0.84499999999999997</v>
      </c>
      <c r="B8074">
        <f>Weighting!$C$10</f>
        <v>0.84499999999999997</v>
      </c>
      <c r="C8074">
        <f>Weighting!$F$10</f>
        <v>0</v>
      </c>
      <c r="D8074" t="b">
        <f>IF(C8074=1,'Data Transformation'!$G$3+0.5*'Data Transformation'!$W$25,IF(C8075=1,D8075-'Data Transformation'!$W$25,FALSE))</f>
        <v>0</v>
      </c>
      <c r="E8074" t="str">
        <f t="array" ref="E8074">IF(ISLOGICAL(D8074),"",FREQUENCY(IF('Data Transformation'!$B$425:$B$8425='Bin Analysis'!$B8067,'Data Transformation'!$G$425:$G$8425),D8074))</f>
        <v/>
      </c>
      <c r="F8074" t="str">
        <f t="shared" si="1008"/>
        <v/>
      </c>
      <c r="G8074">
        <f>Weighting!$H$10</f>
        <v>0</v>
      </c>
      <c r="H8074">
        <f t="array" ref="H8074">FREQUENCY(IF('Data Transformation'!$B$4:$B$8425=B8067,'Data Transformation'!$G$4:$G$8425),'Bin Analysis'!$B8074)</f>
        <v>2073</v>
      </c>
      <c r="I8074">
        <f t="shared" si="1009"/>
        <v>0</v>
      </c>
      <c r="J8074">
        <f t="shared" si="1010"/>
        <v>0</v>
      </c>
      <c r="K8074">
        <f>J8074*Weighting!$W$10</f>
        <v>0</v>
      </c>
      <c r="M8074" s="14"/>
    </row>
    <row r="8075" spans="1:25" x14ac:dyDescent="0.25">
      <c r="A8075" s="32">
        <f>IF(Weighting!$P$11&gt;0,B8075,"")</f>
        <v>0.97599999999999998</v>
      </c>
      <c r="B8075">
        <f>Weighting!$C$11</f>
        <v>0.97599999999999998</v>
      </c>
      <c r="C8075">
        <f>Weighting!$F$11</f>
        <v>0</v>
      </c>
      <c r="D8075">
        <f>IF(C8075=1,'Data Transformation'!$G$3+0.5*'Data Transformation'!$W$25,IF(C8076=1,D8076-'Data Transformation'!$W$25,FALSE))</f>
        <v>0.86899999999999999</v>
      </c>
      <c r="E8075">
        <f t="array" ref="E8075">IF(ISLOGICAL(D8075),"",FREQUENCY(IF('Data Transformation'!$B$425:$B$8425='Bin Analysis'!$B8067,'Data Transformation'!$G$425:$G$8425),D8075))</f>
        <v>2001</v>
      </c>
      <c r="F8075" t="e">
        <f t="shared" si="1008"/>
        <v>#VALUE!</v>
      </c>
      <c r="G8075">
        <f>Weighting!$H$11</f>
        <v>0</v>
      </c>
      <c r="H8075">
        <f t="array" ref="H8075">FREQUENCY(IF('Data Transformation'!$B$4:$B$8425=B8067,'Data Transformation'!$G$4:$G$8425),'Bin Analysis'!$B8075)</f>
        <v>2073</v>
      </c>
      <c r="I8075">
        <f t="shared" si="1009"/>
        <v>0</v>
      </c>
      <c r="J8075">
        <f t="shared" si="1010"/>
        <v>0</v>
      </c>
      <c r="K8075">
        <f>J8075*Weighting!$W$11</f>
        <v>0</v>
      </c>
      <c r="M8075" s="14"/>
    </row>
    <row r="8076" spans="1:25" x14ac:dyDescent="0.25">
      <c r="A8076" s="32">
        <f>IF(Weighting!$P$12&gt;0,B8076,"")</f>
        <v>1.107</v>
      </c>
      <c r="B8076">
        <f>Weighting!$C$12</f>
        <v>1.107</v>
      </c>
      <c r="C8076">
        <f>Weighting!$F$12</f>
        <v>1</v>
      </c>
      <c r="D8076">
        <f>IF(C8076=1,'Data Transformation'!$G$3+0.5*'Data Transformation'!$W$25,IF(C8077=1,D8077-'Data Transformation'!$W$25,FALSE))</f>
        <v>1.131</v>
      </c>
      <c r="E8076">
        <f t="array" ref="E8076">IF(ISLOGICAL(D8076),"",FREQUENCY(IF('Data Transformation'!$B$425:$B$8425='Bin Analysis'!$B8067,'Data Transformation'!$G$425:$G$8425),D8076))</f>
        <v>2001</v>
      </c>
      <c r="F8076">
        <f t="shared" si="1008"/>
        <v>0</v>
      </c>
      <c r="G8076">
        <f>Weighting!$H$12</f>
        <v>0</v>
      </c>
      <c r="H8076">
        <f t="array" ref="H8076">FREQUENCY(IF('Data Transformation'!$B$4:$B$8425=B8067,'Data Transformation'!$G$4:$G$8425),'Bin Analysis'!$B8076)</f>
        <v>2073</v>
      </c>
      <c r="I8076">
        <f t="shared" si="1009"/>
        <v>0</v>
      </c>
      <c r="J8076">
        <f t="shared" si="1010"/>
        <v>0</v>
      </c>
      <c r="K8076">
        <f>J8076*Weighting!$W$12</f>
        <v>0</v>
      </c>
      <c r="M8076" s="14"/>
    </row>
    <row r="8077" spans="1:25" x14ac:dyDescent="0.25">
      <c r="A8077" s="32">
        <f>IF(Weighting!$P$13&gt;0,B8077,"")</f>
        <v>1.238</v>
      </c>
      <c r="B8077">
        <f>Weighting!$C$13</f>
        <v>1.238</v>
      </c>
      <c r="C8077">
        <f>Weighting!$F$13</f>
        <v>0</v>
      </c>
      <c r="D8077" t="b">
        <f>IF(C8077=1,'Data Transformation'!$G$3+0.5*'Data Transformation'!$W$25,IF(C8078=1,D8078-'Data Transformation'!$W$25,FALSE))</f>
        <v>0</v>
      </c>
      <c r="E8077" t="str">
        <f t="array" ref="E8077">IF(ISLOGICAL(D8077),"",FREQUENCY(IF('Data Transformation'!$B$425:$B$8425='Bin Analysis'!$B8067,'Data Transformation'!$G$425:$G$8425),D8077))</f>
        <v/>
      </c>
      <c r="F8077" t="str">
        <f t="shared" si="1008"/>
        <v/>
      </c>
      <c r="G8077">
        <f>Weighting!$H$13</f>
        <v>0</v>
      </c>
      <c r="H8077">
        <f t="array" ref="H8077">FREQUENCY(IF('Data Transformation'!$B$4:$B$8425=B8067,'Data Transformation'!$G$4:$G$8425),'Bin Analysis'!$B8077)</f>
        <v>2073</v>
      </c>
      <c r="I8077">
        <f t="shared" si="1009"/>
        <v>0</v>
      </c>
      <c r="J8077">
        <f t="shared" si="1010"/>
        <v>0</v>
      </c>
      <c r="K8077">
        <f>J8077*Weighting!$W$13</f>
        <v>0</v>
      </c>
      <c r="M8077" s="14"/>
    </row>
    <row r="8078" spans="1:25" x14ac:dyDescent="0.25">
      <c r="A8078" s="32">
        <f>IF(Weighting!$P$14&gt;0,B8078,"")</f>
        <v>1.369</v>
      </c>
      <c r="B8078">
        <f>Weighting!$C$14</f>
        <v>1.369</v>
      </c>
      <c r="C8078">
        <f>Weighting!$F$14</f>
        <v>0</v>
      </c>
      <c r="D8078" t="b">
        <f>IF(C8078=1,'Data Transformation'!$G$3+0.5*'Data Transformation'!$W$25,IF(C8079=1,D8079-'Data Transformation'!$W$25,FALSE))</f>
        <v>0</v>
      </c>
      <c r="E8078" t="str">
        <f t="array" ref="E8078">IF(ISLOGICAL(D8078),"",FREQUENCY(IF('Data Transformation'!$B$425:$B$8425='Bin Analysis'!$B8067,'Data Transformation'!$G$425:$G$8425),D8078))</f>
        <v/>
      </c>
      <c r="F8078" t="str">
        <f t="shared" si="1008"/>
        <v/>
      </c>
      <c r="G8078">
        <f>Weighting!$H$14</f>
        <v>0</v>
      </c>
      <c r="H8078">
        <f t="array" ref="H8078">FREQUENCY(IF('Data Transformation'!$B$4:$B$8425=B8067,'Data Transformation'!$G$4:$G$8425),'Bin Analysis'!$B8078)</f>
        <v>2073</v>
      </c>
      <c r="I8078">
        <f t="shared" si="1009"/>
        <v>0</v>
      </c>
      <c r="J8078">
        <f t="shared" si="1010"/>
        <v>0</v>
      </c>
      <c r="K8078">
        <f>J8078*Weighting!$W$14</f>
        <v>0</v>
      </c>
      <c r="M8078" s="14"/>
    </row>
    <row r="8079" spans="1:25" x14ac:dyDescent="0.25">
      <c r="A8079" s="32">
        <f>IF(Weighting!$P$15&gt;0,B8079,"")</f>
        <v>1.5000009999999999</v>
      </c>
      <c r="B8079">
        <f>Weighting!$C$15</f>
        <v>1.5000009999999999</v>
      </c>
      <c r="C8079">
        <f>Weighting!$F$15</f>
        <v>0</v>
      </c>
      <c r="D8079" t="b">
        <f>IF(C8079=1,'Data Transformation'!$G$3+0.5*'Data Transformation'!$W$25,IF(C8080=1,D8080-'Data Transformation'!$W$25,FALSE))</f>
        <v>0</v>
      </c>
      <c r="E8079" t="str">
        <f t="array" ref="E8079">IF(ISLOGICAL(D8079),"",FREQUENCY(IF('Data Transformation'!$B$425:$B$8425='Bin Analysis'!$B8067,'Data Transformation'!$G$425:$G$8425),D8079))</f>
        <v/>
      </c>
      <c r="F8079" t="str">
        <f t="shared" si="1008"/>
        <v/>
      </c>
      <c r="G8079">
        <f>Weighting!$H$15</f>
        <v>0</v>
      </c>
      <c r="H8079">
        <f t="array" ref="H8079">FREQUENCY(IF('Data Transformation'!$B$4:$B$8425=B8067,'Data Transformation'!$G$4:$G$8425),'Bin Analysis'!$B8079)</f>
        <v>2073</v>
      </c>
      <c r="I8079">
        <f t="shared" si="1009"/>
        <v>0</v>
      </c>
      <c r="J8079">
        <f t="shared" si="1010"/>
        <v>0</v>
      </c>
      <c r="K8079">
        <f>J8079*Weighting!$W$15</f>
        <v>0</v>
      </c>
      <c r="M8079" s="14"/>
    </row>
    <row r="8080" spans="1:25" x14ac:dyDescent="0.25">
      <c r="A8080" s="32" t="str">
        <f>IF(Weighting!$P$16&gt;0,B8080,"")</f>
        <v/>
      </c>
      <c r="B8080">
        <f>Weighting!$C$16</f>
        <v>1.631</v>
      </c>
      <c r="C8080">
        <f>Weighting!$F$16</f>
        <v>0</v>
      </c>
      <c r="D8080" t="b">
        <f>IF(C8080=1,'Data Transformation'!$G$3+0.5*'Data Transformation'!$W$25,IF(C8081=1,D8081-'Data Transformation'!$W$25,FALSE))</f>
        <v>0</v>
      </c>
      <c r="E8080" t="str">
        <f t="array" ref="E8080">IF(ISLOGICAL(D8080),"",FREQUENCY(IF('Data Transformation'!$B$425:$B$8425='Bin Analysis'!$B8067,'Data Transformation'!$G$425:$G$8425),D8080))</f>
        <v/>
      </c>
      <c r="F8080" t="str">
        <f t="shared" si="1008"/>
        <v/>
      </c>
      <c r="G8080">
        <f>Weighting!$H$16</f>
        <v>0</v>
      </c>
      <c r="H8080">
        <f t="array" ref="H8080">FREQUENCY(IF('Data Transformation'!$B$4:$B$8425=B8067,'Data Transformation'!$G$4:$G$8425),'Bin Analysis'!$B8080)</f>
        <v>2073</v>
      </c>
      <c r="I8080">
        <f t="shared" si="1009"/>
        <v>0</v>
      </c>
      <c r="J8080">
        <f t="shared" si="1010"/>
        <v>0</v>
      </c>
      <c r="K8080">
        <f>J8080*Weighting!$W$16</f>
        <v>0</v>
      </c>
      <c r="M8080" s="14"/>
    </row>
    <row r="8081" spans="1:25" x14ac:dyDescent="0.25">
      <c r="A8081" s="32" t="str">
        <f>IF(Weighting!$P$17&gt;0,B8081,"")</f>
        <v/>
      </c>
      <c r="B8081">
        <f>Weighting!$C$17</f>
        <v>1.762</v>
      </c>
      <c r="C8081">
        <f>Weighting!$F$17</f>
        <v>0</v>
      </c>
      <c r="D8081" t="b">
        <f>IF(C8081=1,'Data Transformation'!$G$3+0.5*'Data Transformation'!$W$25,IF(C8082=1,D8082-'Data Transformation'!$W$25,FALSE))</f>
        <v>0</v>
      </c>
      <c r="E8081" t="str">
        <f t="array" ref="E8081">IF(ISLOGICAL(D8081),"",FREQUENCY(IF('Data Transformation'!$B$425:$B$8425='Bin Analysis'!$B8067,'Data Transformation'!$G$425:$G$8425),D8081))</f>
        <v/>
      </c>
      <c r="F8081" t="str">
        <f t="shared" si="1008"/>
        <v/>
      </c>
      <c r="G8081">
        <f>Weighting!$H$17</f>
        <v>0</v>
      </c>
      <c r="H8081">
        <f t="array" ref="H8081">FREQUENCY(IF('Data Transformation'!$B$4:$B$8425=B8067,'Data Transformation'!$G$4:$G$8425),'Bin Analysis'!$B8081)</f>
        <v>2073</v>
      </c>
      <c r="I8081">
        <f t="shared" si="1009"/>
        <v>0</v>
      </c>
      <c r="J8081">
        <f t="shared" si="1010"/>
        <v>0</v>
      </c>
      <c r="K8081">
        <f>J8081*Weighting!$W$17</f>
        <v>0</v>
      </c>
      <c r="M8081" s="14"/>
    </row>
    <row r="8082" spans="1:25" x14ac:dyDescent="0.25">
      <c r="A8082" s="32" t="str">
        <f>IF(Weighting!$P$18&gt;0,B8082,"")</f>
        <v/>
      </c>
      <c r="B8082">
        <f>Weighting!$C$18</f>
        <v>1.893</v>
      </c>
      <c r="C8082">
        <f>Weighting!$F$18</f>
        <v>0</v>
      </c>
      <c r="D8082" t="b">
        <f>IF(C8082=1,'Data Transformation'!$G$3+0.5*'Data Transformation'!$W$25,IF(C8083=1,D8083-'Data Transformation'!$W$25,FALSE))</f>
        <v>0</v>
      </c>
      <c r="E8082" t="str">
        <f t="array" ref="E8082">IF(ISLOGICAL(D8082),"",FREQUENCY(IF('Data Transformation'!$B$425:$B$8425='Bin Analysis'!$B8067,'Data Transformation'!$G$425:$G$8425),D8082))</f>
        <v/>
      </c>
      <c r="F8082" t="str">
        <f t="shared" si="1008"/>
        <v/>
      </c>
      <c r="G8082">
        <f>Weighting!$H$18</f>
        <v>0</v>
      </c>
      <c r="H8082">
        <f t="array" ref="H8082">FREQUENCY(IF('Data Transformation'!$B$4:$B$8425=B8067,'Data Transformation'!$G$4:$G$8425),'Bin Analysis'!$B8082)</f>
        <v>2073</v>
      </c>
      <c r="I8082">
        <f t="shared" si="1009"/>
        <v>0</v>
      </c>
      <c r="J8082">
        <f t="shared" si="1010"/>
        <v>0</v>
      </c>
      <c r="K8082">
        <f>J8082*Weighting!$W$18</f>
        <v>0</v>
      </c>
      <c r="M8082" s="14"/>
    </row>
    <row r="8083" spans="1:25" x14ac:dyDescent="0.25">
      <c r="A8083" s="32" t="str">
        <f>IF(Weighting!$P$19&gt;0,B8083,"")</f>
        <v/>
      </c>
      <c r="B8083">
        <f>Weighting!$C$19</f>
        <v>2.024</v>
      </c>
      <c r="C8083">
        <f>Weighting!$F$19</f>
        <v>0</v>
      </c>
      <c r="D8083" t="b">
        <f>IF(C8083=1,'Data Transformation'!$G$3+0.5*'Data Transformation'!$W$25,IF(C8084=1,D8084-'Data Transformation'!$W$25,FALSE))</f>
        <v>0</v>
      </c>
      <c r="E8083" t="str">
        <f t="array" ref="E8083">IF(ISLOGICAL(D8083),"",FREQUENCY(IF('Data Transformation'!$B$425:$B$8425='Bin Analysis'!$B8067,'Data Transformation'!$G$425:$G$8425),D8083))</f>
        <v/>
      </c>
      <c r="F8083" t="str">
        <f t="shared" si="1008"/>
        <v/>
      </c>
      <c r="G8083">
        <f>Weighting!$H$19</f>
        <v>0</v>
      </c>
      <c r="H8083">
        <f t="array" ref="H8083">FREQUENCY(IF('Data Transformation'!$B$4:$B$8425=B8067,'Data Transformation'!$G$4:$G$8425),'Bin Analysis'!$B8083)</f>
        <v>2073</v>
      </c>
      <c r="I8083">
        <f t="shared" si="1009"/>
        <v>0</v>
      </c>
      <c r="J8083">
        <f t="shared" si="1010"/>
        <v>0</v>
      </c>
      <c r="K8083">
        <f>J8083*Weighting!$W$19</f>
        <v>0</v>
      </c>
      <c r="M8083" s="14"/>
    </row>
    <row r="8084" spans="1:25" x14ac:dyDescent="0.25">
      <c r="A8084" s="32" t="str">
        <f>IF(Weighting!$P$20&gt;0,B8084,"")</f>
        <v/>
      </c>
      <c r="B8084">
        <f>Weighting!$C$20</f>
        <v>2.1550000000000002</v>
      </c>
      <c r="C8084">
        <f>Weighting!$F$20</f>
        <v>0</v>
      </c>
      <c r="D8084" t="b">
        <f>IF(C8084=1,'Data Transformation'!$G$3+0.5*'Data Transformation'!$W$25,IF(C8085=1,D8085-'Data Transformation'!$W$25,FALSE))</f>
        <v>0</v>
      </c>
      <c r="E8084" t="str">
        <f t="array" ref="E8084">IF(ISLOGICAL(D8084),"",FREQUENCY(IF('Data Transformation'!$B$425:$B$8425='Bin Analysis'!$B8067,'Data Transformation'!$G$425:$G$8425),D8084))</f>
        <v/>
      </c>
      <c r="F8084" t="str">
        <f t="shared" si="1008"/>
        <v/>
      </c>
      <c r="G8084">
        <f>Weighting!$H$20</f>
        <v>0</v>
      </c>
      <c r="H8084">
        <f t="array" ref="H8084">FREQUENCY(IF('Data Transformation'!$B$4:$B$8425=B8067,'Data Transformation'!$G$4:$G$8425),'Bin Analysis'!$B8084)</f>
        <v>2073</v>
      </c>
      <c r="I8084">
        <f t="shared" si="1009"/>
        <v>0</v>
      </c>
      <c r="J8084">
        <f t="shared" si="1010"/>
        <v>0</v>
      </c>
      <c r="K8084">
        <f>J8084*Weighting!$W$20</f>
        <v>0</v>
      </c>
      <c r="M8084" s="14"/>
    </row>
    <row r="8085" spans="1:25" x14ac:dyDescent="0.25">
      <c r="A8085" s="32" t="str">
        <f>IF(Weighting!$P$21&gt;0,B8085,"")</f>
        <v/>
      </c>
      <c r="B8085">
        <f>Weighting!$C$21</f>
        <v>2.2860000000000005</v>
      </c>
      <c r="C8085">
        <f>Weighting!$F$21</f>
        <v>0</v>
      </c>
      <c r="D8085" t="b">
        <f>IF(C8085=1,'Data Transformation'!$G$3+0.5*'Data Transformation'!$W$25,IF(C8086=1,D8086-'Data Transformation'!$W$25,FALSE))</f>
        <v>0</v>
      </c>
      <c r="E8085" t="str">
        <f t="array" ref="E8085">IF(ISLOGICAL(D8085),"",FREQUENCY(IF('Data Transformation'!$B$425:$B$8425='Bin Analysis'!$B8067,'Data Transformation'!$G$425:$G$8425),D8085))</f>
        <v/>
      </c>
      <c r="F8085" t="str">
        <f t="shared" si="1008"/>
        <v/>
      </c>
      <c r="G8085">
        <f>Weighting!$H$21</f>
        <v>0</v>
      </c>
      <c r="H8085">
        <f t="array" ref="H8085">FREQUENCY(IF('Data Transformation'!$B$4:$B$8425=B8067,'Data Transformation'!$G$4:$G$8425),'Bin Analysis'!$B8085)</f>
        <v>2073</v>
      </c>
      <c r="I8085">
        <f t="shared" si="1009"/>
        <v>0</v>
      </c>
      <c r="J8085">
        <f t="shared" si="1010"/>
        <v>0</v>
      </c>
      <c r="K8085">
        <f>J8085*Weighting!$W$21</f>
        <v>0</v>
      </c>
      <c r="M8085" s="14"/>
    </row>
    <row r="8086" spans="1:25" x14ac:dyDescent="0.25">
      <c r="A8086" s="32" t="str">
        <f>IF(Weighting!$P$22&gt;0,B8086,"")</f>
        <v/>
      </c>
      <c r="B8086">
        <f>Weighting!$C$22</f>
        <v>2.4170000000000007</v>
      </c>
      <c r="C8086">
        <f>Weighting!$F$22</f>
        <v>0</v>
      </c>
      <c r="D8086" t="b">
        <f>IF(C8086=1,'Data Transformation'!$G$3+0.5*'Data Transformation'!$W$25,IF(C8087=1,D8087-'Data Transformation'!$W$25,FALSE))</f>
        <v>0</v>
      </c>
      <c r="E8086" t="str">
        <f t="array" ref="E8086">IF(ISLOGICAL(D8086),"",FREQUENCY(IF('Data Transformation'!$B$425:$B$8425='Bin Analysis'!$B8067,'Data Transformation'!$G$425:$G$8425),D8086))</f>
        <v/>
      </c>
      <c r="F8086" t="str">
        <f t="shared" si="1008"/>
        <v/>
      </c>
      <c r="G8086">
        <f>Weighting!$H$22</f>
        <v>0</v>
      </c>
      <c r="H8086">
        <f t="array" ref="H8086">FREQUENCY(IF('Data Transformation'!$B$4:$B$8425=B8067,'Data Transformation'!$G$4:$G$8425),'Bin Analysis'!$B8086)</f>
        <v>2073</v>
      </c>
      <c r="I8086">
        <f t="shared" si="1009"/>
        <v>0</v>
      </c>
      <c r="J8086">
        <f t="shared" si="1010"/>
        <v>0</v>
      </c>
      <c r="K8086">
        <f>J8086*Weighting!$W$22</f>
        <v>0</v>
      </c>
      <c r="M8086" s="14"/>
    </row>
    <row r="8087" spans="1:25" x14ac:dyDescent="0.25">
      <c r="A8087" s="32" t="str">
        <f>IF(Weighting!$P$23&gt;0,B8087,"")</f>
        <v/>
      </c>
      <c r="B8087">
        <f>Weighting!$C$23</f>
        <v>2.5480000000000009</v>
      </c>
      <c r="C8087">
        <f>Weighting!$F$23</f>
        <v>0</v>
      </c>
      <c r="D8087" t="b">
        <f>IF(C8087=1,'Data Transformation'!$G$3+0.5*'Data Transformation'!$W$25,IF(C8088=1,D8088-'Data Transformation'!$W$25,FALSE))</f>
        <v>0</v>
      </c>
      <c r="E8087" t="str">
        <f t="array" ref="E8087">IF(ISLOGICAL(D8087),"",FREQUENCY(IF('Data Transformation'!$B$425:$B$8425='Bin Analysis'!$B8067,'Data Transformation'!$G$425:$G$8425),D8087))</f>
        <v/>
      </c>
      <c r="F8087" t="str">
        <f t="shared" si="1008"/>
        <v/>
      </c>
      <c r="G8087">
        <f>Weighting!$H$23</f>
        <v>0</v>
      </c>
      <c r="H8087">
        <f t="array" ref="H8087">FREQUENCY(IF('Data Transformation'!$B$4:$B$8425=B8067,'Data Transformation'!$G$4:$G$8425),'Bin Analysis'!$B8087)</f>
        <v>2073</v>
      </c>
      <c r="I8087">
        <f t="shared" si="1009"/>
        <v>0</v>
      </c>
      <c r="J8087">
        <f t="shared" si="1010"/>
        <v>0</v>
      </c>
      <c r="K8087">
        <f>J8087*Weighting!$W$23</f>
        <v>0</v>
      </c>
      <c r="M8087" s="14"/>
    </row>
    <row r="8088" spans="1:25" x14ac:dyDescent="0.25">
      <c r="A8088" s="32" t="str">
        <f>IF(Weighting!$P$24&gt;0,B8088,"")</f>
        <v/>
      </c>
      <c r="B8088">
        <f>Weighting!$C$24</f>
        <v>2.6790000000000012</v>
      </c>
      <c r="C8088">
        <f>Weighting!$F$24</f>
        <v>0</v>
      </c>
      <c r="D8088" t="b">
        <f>IF(C8088=1,'Data Transformation'!$G$3+0.5*'Data Transformation'!$W$25,IF(C8089=1,D8089-'Data Transformation'!$W$25,FALSE))</f>
        <v>0</v>
      </c>
      <c r="E8088" t="str">
        <f t="array" ref="E8088">IF(ISLOGICAL(D8088),"",FREQUENCY(IF('Data Transformation'!$B$425:$B$8425='Bin Analysis'!$B8067,'Data Transformation'!$G$425:$G$8425),D8088))</f>
        <v/>
      </c>
      <c r="F8088" t="str">
        <f t="shared" si="1008"/>
        <v/>
      </c>
      <c r="G8088">
        <f>Weighting!$H$24</f>
        <v>0</v>
      </c>
      <c r="H8088">
        <f t="array" ref="H8088">FREQUENCY(IF('Data Transformation'!$B$4:$B$8425=B8067,'Data Transformation'!$G$4:$G$8425),'Bin Analysis'!$B8088)</f>
        <v>2073</v>
      </c>
      <c r="I8088">
        <f t="shared" si="1009"/>
        <v>0</v>
      </c>
      <c r="J8088">
        <f t="shared" si="1010"/>
        <v>0</v>
      </c>
      <c r="K8088">
        <f>J8088*Weighting!$W$24</f>
        <v>0</v>
      </c>
      <c r="M8088" s="14"/>
    </row>
    <row r="8089" spans="1:25" x14ac:dyDescent="0.25">
      <c r="A8089" s="32" t="str">
        <f>IF(Weighting!$P$25&gt;0,B8089,"")</f>
        <v/>
      </c>
      <c r="B8089">
        <f>Weighting!$C$25</f>
        <v>2.8100000000000014</v>
      </c>
      <c r="C8089">
        <f>Weighting!$F$25</f>
        <v>0</v>
      </c>
      <c r="D8089" t="b">
        <f>IF(C8089=1,'Data Transformation'!$G$3+0.5*'Data Transformation'!$W$25,IF(C8090=1,D8090-'Data Transformation'!$W$25,FALSE))</f>
        <v>0</v>
      </c>
      <c r="E8089" t="str">
        <f t="array" ref="E8089">IF(ISLOGICAL(D8089),"",FREQUENCY(IF('Data Transformation'!$B$425:$B$8425='Bin Analysis'!$B8067,'Data Transformation'!$G$425:$G$8425),D8089))</f>
        <v/>
      </c>
      <c r="F8089" t="str">
        <f t="shared" si="1008"/>
        <v/>
      </c>
      <c r="G8089">
        <f>Weighting!$H$25</f>
        <v>0</v>
      </c>
      <c r="H8089">
        <f t="array" ref="H8089">FREQUENCY(IF('Data Transformation'!$B$4:$B$8425=B8067,'Data Transformation'!$G$4:$G$8425),'Bin Analysis'!$B8089)</f>
        <v>2073</v>
      </c>
      <c r="I8089">
        <f t="shared" si="1009"/>
        <v>0</v>
      </c>
      <c r="J8089">
        <f t="shared" si="1010"/>
        <v>0</v>
      </c>
      <c r="K8089">
        <f>J8089*Weighting!$W$25</f>
        <v>0</v>
      </c>
      <c r="M8089" s="14"/>
    </row>
    <row r="8090" spans="1:25" x14ac:dyDescent="0.25">
      <c r="O8090"/>
      <c r="P8090"/>
      <c r="Q8090"/>
      <c r="R8090"/>
    </row>
    <row r="8091" spans="1:25" ht="23.25" x14ac:dyDescent="0.35">
      <c r="A8091" s="21" t="s">
        <v>0</v>
      </c>
      <c r="B8091" s="21" t="str">
        <f>IFERROR(VLOOKUP(C8091,'Data Transformation'!$L$6:$M$426,2,FALSE),"")</f>
        <v/>
      </c>
      <c r="C8091" s="21">
        <f>C8067+1</f>
        <v>337</v>
      </c>
      <c r="D8091" s="21"/>
      <c r="E8091" s="21"/>
      <c r="F8091" s="21"/>
      <c r="G8091" s="21"/>
      <c r="H8091" s="22"/>
      <c r="I8091" s="22"/>
      <c r="J8091" s="22"/>
      <c r="K8091" s="21"/>
      <c r="L8091" s="21" t="str">
        <f>B8091</f>
        <v/>
      </c>
      <c r="M8091" s="23" t="e">
        <f>INDEX('Data Transformation'!$O$4:$O$424,MATCH($B8091,'Data Transformation'!$M$4:$M$424,0),MATCH($M$2,'Data Transformation'!$O$3,0))</f>
        <v>#N/A</v>
      </c>
      <c r="N8091" s="27" t="e">
        <f>IF('Input and Summary Results'!$J$16="minimum",'Bin Analysis'!X8092/(M8091-1),'Bin Analysis'!Y8091/('Bin Analysis'!M8091-1))</f>
        <v>#N/A</v>
      </c>
      <c r="O8091" s="27" t="e">
        <f>IF(M8091=FALSE,NA(),(VLOOKUP(1,C8094:K8113,4,FALSE))/(M8091-1))</f>
        <v>#N/A</v>
      </c>
      <c r="P8091" s="27" t="e">
        <f>IF(M8091=FALSE,NA(),SUM(J8094:J8113)/Weighting!$S$5)</f>
        <v>#N/A</v>
      </c>
      <c r="Q8091" s="27" t="e">
        <f>IF(M8091=FALSE,NA(),SUM(K8094:K8113)/Weighting!$S$6)</f>
        <v>#N/A</v>
      </c>
      <c r="R8091" s="27" t="e">
        <f>IF(M8091=FALSE,NA(),(VLOOKUP(1,G8094:K8113,3,FALSE))/(M8091-1))</f>
        <v>#N/A</v>
      </c>
      <c r="S8091" s="22" t="e">
        <f>IF(M8091=FALSE,NA(),IF(SUM(J8094:J8113)=2,"yes","no"))</f>
        <v>#N/A</v>
      </c>
      <c r="X8091" s="2" cm="2">
        <f t="array" ref="X8091:X8092">FREQUENCY(IF('Data Transformation'!$B$425:$B$6424='Bin Analysis'!L8091,'Data Transformation'!$G$425:$G$6424),'Data Transformation'!$U$11)</f>
        <v>0</v>
      </c>
      <c r="Y8091" s="2" cm="2">
        <f t="array" ref="Y8091:Y8092">FREQUENCY(IF('Data Transformation'!$B$425:$B$6424='Bin Analysis'!L8091,'Data Transformation'!$G$425:$G$6424),'Data Transformation'!$U$12)</f>
        <v>0</v>
      </c>
    </row>
    <row r="8092" spans="1:25" x14ac:dyDescent="0.25">
      <c r="A8092" s="14" t="s">
        <v>66</v>
      </c>
      <c r="B8092" t="s">
        <v>47</v>
      </c>
      <c r="C8092" t="s">
        <v>5</v>
      </c>
      <c r="D8092" t="s">
        <v>99</v>
      </c>
      <c r="E8092" t="s">
        <v>100</v>
      </c>
      <c r="F8092" t="s">
        <v>101</v>
      </c>
      <c r="G8092" t="s">
        <v>69</v>
      </c>
      <c r="H8092" t="s">
        <v>31</v>
      </c>
      <c r="I8092" t="s">
        <v>32</v>
      </c>
      <c r="J8092" t="s">
        <v>46</v>
      </c>
      <c r="K8092" s="14" t="s">
        <v>45</v>
      </c>
      <c r="M8092" s="14"/>
      <c r="X8092" s="2">
        <v>0</v>
      </c>
      <c r="Y8092" s="2">
        <v>0</v>
      </c>
    </row>
    <row r="8093" spans="1:25" x14ac:dyDescent="0.25">
      <c r="A8093" s="32"/>
      <c r="D8093" t="b">
        <f>IF(C8093=1,'Data Transformation'!$G$3+0.5*'Data Transformation'!$W$25,IF(C8094=1,D8094-'Data Transformation'!$W$25,FALSE))</f>
        <v>0</v>
      </c>
      <c r="E8093" t="str">
        <f t="array" ref="E8093">IF(ISLOGICAL(D8093),"",FREQUENCY(IF('Data Transformation'!$B$425:$B$8425='Bin Analysis'!$B8091,'Data Transformation'!$G$425:$G$8425),D8093))</f>
        <v/>
      </c>
      <c r="F8093" t="str">
        <f>IF(ISLOGICAL(D8093),"",E8093-E8092)</f>
        <v/>
      </c>
      <c r="M8093" s="14"/>
    </row>
    <row r="8094" spans="1:25" x14ac:dyDescent="0.25">
      <c r="A8094" s="32">
        <f>IF(Weighting!$P$6&gt;0,B8094,"")</f>
        <v>0.32100000000000001</v>
      </c>
      <c r="B8094">
        <f>Weighting!$C$6</f>
        <v>0.32100000000000001</v>
      </c>
      <c r="C8094">
        <f>Weighting!$F$6</f>
        <v>0</v>
      </c>
      <c r="D8094" t="b">
        <f>IF(C8094=1,'Data Transformation'!$G$3+0.5*'Data Transformation'!$W$25,IF(C8095=1,D8095-'Data Transformation'!$W$25,FALSE))</f>
        <v>0</v>
      </c>
      <c r="E8094" t="str">
        <f t="array" ref="E8094">IF(ISLOGICAL(D8094),"",FREQUENCY(IF('Data Transformation'!$B$425:$B$8425='Bin Analysis'!$B8091,'Data Transformation'!$G$425:$G$8425),D8094))</f>
        <v/>
      </c>
      <c r="F8094" t="str">
        <f>IF(ISLOGICAL(D8094),"",E8094-E8093)</f>
        <v/>
      </c>
      <c r="G8094">
        <f>Weighting!$H$6</f>
        <v>1</v>
      </c>
      <c r="H8094">
        <f t="array" ref="H8094">FREQUENCY(IF('Data Transformation'!$B$4:$B$8425=B8091,'Data Transformation'!$G$4:$G$8425),'Bin Analysis'!$B8094)</f>
        <v>2073</v>
      </c>
      <c r="I8094">
        <f>H8094-H8093</f>
        <v>2073</v>
      </c>
      <c r="J8094">
        <f>IF(I8094=0,0,1)</f>
        <v>1</v>
      </c>
      <c r="K8094">
        <f>J8094*Weighting!$W$6</f>
        <v>1</v>
      </c>
      <c r="M8094" s="14"/>
    </row>
    <row r="8095" spans="1:25" x14ac:dyDescent="0.25">
      <c r="A8095" s="32">
        <f>IF(Weighting!$P$7&gt;0,B8095,"")</f>
        <v>0.45200000000000001</v>
      </c>
      <c r="B8095">
        <f>Weighting!$C$7</f>
        <v>0.45200000000000001</v>
      </c>
      <c r="C8095">
        <f>Weighting!$F$7</f>
        <v>0</v>
      </c>
      <c r="D8095" t="b">
        <f>IF(C8095=1,'Data Transformation'!$G$3+0.5*'Data Transformation'!$W$25,IF(C8096=1,D8096-'Data Transformation'!$W$25,FALSE))</f>
        <v>0</v>
      </c>
      <c r="E8095" t="str">
        <f t="array" ref="E8095">IF(ISLOGICAL(D8095),"",FREQUENCY(IF('Data Transformation'!$B$425:$B$8425='Bin Analysis'!$B8091,'Data Transformation'!$G$425:$G$8425),D8095))</f>
        <v/>
      </c>
      <c r="F8095" t="str">
        <f t="shared" ref="F8095:F8113" si="1011">IF(ISLOGICAL(D8095),"",E8095-E8094)</f>
        <v/>
      </c>
      <c r="G8095">
        <f>Weighting!$H$7</f>
        <v>0</v>
      </c>
      <c r="H8095">
        <f t="array" ref="H8095">FREQUENCY(IF('Data Transformation'!$B$4:$B$8425=B8091,'Data Transformation'!$G$4:$G$8425),'Bin Analysis'!$B8095)</f>
        <v>2073</v>
      </c>
      <c r="I8095">
        <f t="shared" ref="I8095:I8113" si="1012">H8095-H8094</f>
        <v>0</v>
      </c>
      <c r="J8095">
        <f>IF(I8095=0,0,1)</f>
        <v>0</v>
      </c>
      <c r="K8095">
        <f>J8095*Weighting!$W$7</f>
        <v>0</v>
      </c>
      <c r="M8095" s="14"/>
    </row>
    <row r="8096" spans="1:25" x14ac:dyDescent="0.25">
      <c r="A8096" s="32">
        <f>IF(Weighting!$P$8&gt;0,B8096,"")</f>
        <v>0.58299999999999996</v>
      </c>
      <c r="B8096">
        <f>Weighting!$C$8</f>
        <v>0.58299999999999996</v>
      </c>
      <c r="C8096">
        <f>Weighting!$F$8</f>
        <v>0</v>
      </c>
      <c r="D8096" t="b">
        <f>IF(C8096=1,'Data Transformation'!$G$3+0.5*'Data Transformation'!$W$25,IF(C8097=1,D8097-'Data Transformation'!$W$25,FALSE))</f>
        <v>0</v>
      </c>
      <c r="E8096" t="str">
        <f t="array" ref="E8096">IF(ISLOGICAL(D8096),"",FREQUENCY(IF('Data Transformation'!$B$425:$B$8425='Bin Analysis'!$B8091,'Data Transformation'!$G$425:$G$8425),D8096))</f>
        <v/>
      </c>
      <c r="F8096" t="str">
        <f t="shared" si="1011"/>
        <v/>
      </c>
      <c r="G8096">
        <f>Weighting!$H$8</f>
        <v>0</v>
      </c>
      <c r="H8096">
        <f t="array" ref="H8096">FREQUENCY(IF('Data Transformation'!$B$4:$B$8425=B8091,'Data Transformation'!$G$4:$G$8425),'Bin Analysis'!$B8096)</f>
        <v>2073</v>
      </c>
      <c r="I8096">
        <f t="shared" si="1012"/>
        <v>0</v>
      </c>
      <c r="J8096">
        <f t="shared" ref="J8096:J8113" si="1013">IF(I8096=0,0,1)</f>
        <v>0</v>
      </c>
      <c r="K8096">
        <f>J8096*Weighting!$W$8</f>
        <v>0</v>
      </c>
      <c r="M8096" s="14"/>
    </row>
    <row r="8097" spans="1:13" x14ac:dyDescent="0.25">
      <c r="A8097" s="32">
        <f>IF(Weighting!$P$9&gt;0,B8097,"")</f>
        <v>0.71399999999999997</v>
      </c>
      <c r="B8097" s="50">
        <f>Weighting!$C$9</f>
        <v>0.71399999999999997</v>
      </c>
      <c r="C8097">
        <f>Weighting!$F$9</f>
        <v>0</v>
      </c>
      <c r="D8097" t="b">
        <f>IF(C8097=1,'Data Transformation'!$G$3+0.5*'Data Transformation'!$W$25,IF(C8098=1,D8098-'Data Transformation'!$W$25,FALSE))</f>
        <v>0</v>
      </c>
      <c r="E8097" t="str">
        <f t="array" ref="E8097">IF(ISLOGICAL(D8097),"",FREQUENCY(IF('Data Transformation'!$B$425:$B$8425='Bin Analysis'!$B8091,'Data Transformation'!$G$425:$G$8425),D8097))</f>
        <v/>
      </c>
      <c r="F8097" t="str">
        <f t="shared" si="1011"/>
        <v/>
      </c>
      <c r="G8097">
        <f>Weighting!$H$9</f>
        <v>0</v>
      </c>
      <c r="H8097">
        <f t="array" ref="H8097">FREQUENCY(IF('Data Transformation'!$B$4:$B$8425=B8091,'Data Transformation'!$G$4:$G$8425),'Bin Analysis'!$B8097)</f>
        <v>2073</v>
      </c>
      <c r="I8097">
        <f t="shared" si="1012"/>
        <v>0</v>
      </c>
      <c r="J8097">
        <f t="shared" si="1013"/>
        <v>0</v>
      </c>
      <c r="K8097">
        <f>J8097*Weighting!$W$9</f>
        <v>0</v>
      </c>
      <c r="M8097" s="14"/>
    </row>
    <row r="8098" spans="1:13" x14ac:dyDescent="0.25">
      <c r="A8098" s="32">
        <f>IF(Weighting!$P$10&gt;0,B8098,"")</f>
        <v>0.84499999999999997</v>
      </c>
      <c r="B8098">
        <f>Weighting!$C$10</f>
        <v>0.84499999999999997</v>
      </c>
      <c r="C8098">
        <f>Weighting!$F$10</f>
        <v>0</v>
      </c>
      <c r="D8098" t="b">
        <f>IF(C8098=1,'Data Transformation'!$G$3+0.5*'Data Transformation'!$W$25,IF(C8099=1,D8099-'Data Transformation'!$W$25,FALSE))</f>
        <v>0</v>
      </c>
      <c r="E8098" t="str">
        <f t="array" ref="E8098">IF(ISLOGICAL(D8098),"",FREQUENCY(IF('Data Transformation'!$B$425:$B$8425='Bin Analysis'!$B8091,'Data Transformation'!$G$425:$G$8425),D8098))</f>
        <v/>
      </c>
      <c r="F8098" t="str">
        <f t="shared" si="1011"/>
        <v/>
      </c>
      <c r="G8098">
        <f>Weighting!$H$10</f>
        <v>0</v>
      </c>
      <c r="H8098">
        <f t="array" ref="H8098">FREQUENCY(IF('Data Transformation'!$B$4:$B$8425=B8091,'Data Transformation'!$G$4:$G$8425),'Bin Analysis'!$B8098)</f>
        <v>2073</v>
      </c>
      <c r="I8098">
        <f t="shared" si="1012"/>
        <v>0</v>
      </c>
      <c r="J8098">
        <f t="shared" si="1013"/>
        <v>0</v>
      </c>
      <c r="K8098">
        <f>J8098*Weighting!$W$10</f>
        <v>0</v>
      </c>
      <c r="M8098" s="14"/>
    </row>
    <row r="8099" spans="1:13" x14ac:dyDescent="0.25">
      <c r="A8099" s="32">
        <f>IF(Weighting!$P$11&gt;0,B8099,"")</f>
        <v>0.97599999999999998</v>
      </c>
      <c r="B8099">
        <f>Weighting!$C$11</f>
        <v>0.97599999999999998</v>
      </c>
      <c r="C8099">
        <f>Weighting!$F$11</f>
        <v>0</v>
      </c>
      <c r="D8099">
        <f>IF(C8099=1,'Data Transformation'!$G$3+0.5*'Data Transformation'!$W$25,IF(C8100=1,D8100-'Data Transformation'!$W$25,FALSE))</f>
        <v>0.86899999999999999</v>
      </c>
      <c r="E8099">
        <f t="array" ref="E8099">IF(ISLOGICAL(D8099),"",FREQUENCY(IF('Data Transformation'!$B$425:$B$8425='Bin Analysis'!$B8091,'Data Transformation'!$G$425:$G$8425),D8099))</f>
        <v>2001</v>
      </c>
      <c r="F8099" t="e">
        <f t="shared" si="1011"/>
        <v>#VALUE!</v>
      </c>
      <c r="G8099">
        <f>Weighting!$H$11</f>
        <v>0</v>
      </c>
      <c r="H8099">
        <f t="array" ref="H8099">FREQUENCY(IF('Data Transformation'!$B$4:$B$8425=B8091,'Data Transformation'!$G$4:$G$8425),'Bin Analysis'!$B8099)</f>
        <v>2073</v>
      </c>
      <c r="I8099">
        <f t="shared" si="1012"/>
        <v>0</v>
      </c>
      <c r="J8099">
        <f t="shared" si="1013"/>
        <v>0</v>
      </c>
      <c r="K8099">
        <f>J8099*Weighting!$W$11</f>
        <v>0</v>
      </c>
      <c r="M8099" s="14"/>
    </row>
    <row r="8100" spans="1:13" x14ac:dyDescent="0.25">
      <c r="A8100" s="32">
        <f>IF(Weighting!$P$12&gt;0,B8100,"")</f>
        <v>1.107</v>
      </c>
      <c r="B8100">
        <f>Weighting!$C$12</f>
        <v>1.107</v>
      </c>
      <c r="C8100">
        <f>Weighting!$F$12</f>
        <v>1</v>
      </c>
      <c r="D8100">
        <f>IF(C8100=1,'Data Transformation'!$G$3+0.5*'Data Transformation'!$W$25,IF(C8101=1,D8101-'Data Transformation'!$W$25,FALSE))</f>
        <v>1.131</v>
      </c>
      <c r="E8100">
        <f t="array" ref="E8100">IF(ISLOGICAL(D8100),"",FREQUENCY(IF('Data Transformation'!$B$425:$B$8425='Bin Analysis'!$B8091,'Data Transformation'!$G$425:$G$8425),D8100))</f>
        <v>2001</v>
      </c>
      <c r="F8100">
        <f t="shared" si="1011"/>
        <v>0</v>
      </c>
      <c r="G8100">
        <f>Weighting!$H$12</f>
        <v>0</v>
      </c>
      <c r="H8100">
        <f t="array" ref="H8100">FREQUENCY(IF('Data Transformation'!$B$4:$B$8425=B8091,'Data Transformation'!$G$4:$G$8425),'Bin Analysis'!$B8100)</f>
        <v>2073</v>
      </c>
      <c r="I8100">
        <f t="shared" si="1012"/>
        <v>0</v>
      </c>
      <c r="J8100">
        <f t="shared" si="1013"/>
        <v>0</v>
      </c>
      <c r="K8100">
        <f>J8100*Weighting!$W$12</f>
        <v>0</v>
      </c>
      <c r="M8100" s="14"/>
    </row>
    <row r="8101" spans="1:13" x14ac:dyDescent="0.25">
      <c r="A8101" s="32">
        <f>IF(Weighting!$P$13&gt;0,B8101,"")</f>
        <v>1.238</v>
      </c>
      <c r="B8101">
        <f>Weighting!$C$13</f>
        <v>1.238</v>
      </c>
      <c r="C8101">
        <f>Weighting!$F$13</f>
        <v>0</v>
      </c>
      <c r="D8101" t="b">
        <f>IF(C8101=1,'Data Transformation'!$G$3+0.5*'Data Transformation'!$W$25,IF(C8102=1,D8102-'Data Transformation'!$W$25,FALSE))</f>
        <v>0</v>
      </c>
      <c r="E8101" t="str">
        <f t="array" ref="E8101">IF(ISLOGICAL(D8101),"",FREQUENCY(IF('Data Transformation'!$B$425:$B$8425='Bin Analysis'!$B8091,'Data Transformation'!$G$425:$G$8425),D8101))</f>
        <v/>
      </c>
      <c r="F8101" t="str">
        <f t="shared" si="1011"/>
        <v/>
      </c>
      <c r="G8101">
        <f>Weighting!$H$13</f>
        <v>0</v>
      </c>
      <c r="H8101">
        <f t="array" ref="H8101">FREQUENCY(IF('Data Transformation'!$B$4:$B$8425=B8091,'Data Transformation'!$G$4:$G$8425),'Bin Analysis'!$B8101)</f>
        <v>2073</v>
      </c>
      <c r="I8101">
        <f t="shared" si="1012"/>
        <v>0</v>
      </c>
      <c r="J8101">
        <f t="shared" si="1013"/>
        <v>0</v>
      </c>
      <c r="K8101">
        <f>J8101*Weighting!$W$13</f>
        <v>0</v>
      </c>
      <c r="M8101" s="14"/>
    </row>
    <row r="8102" spans="1:13" x14ac:dyDescent="0.25">
      <c r="A8102" s="32">
        <f>IF(Weighting!$P$14&gt;0,B8102,"")</f>
        <v>1.369</v>
      </c>
      <c r="B8102">
        <f>Weighting!$C$14</f>
        <v>1.369</v>
      </c>
      <c r="C8102">
        <f>Weighting!$F$14</f>
        <v>0</v>
      </c>
      <c r="D8102" t="b">
        <f>IF(C8102=1,'Data Transformation'!$G$3+0.5*'Data Transformation'!$W$25,IF(C8103=1,D8103-'Data Transformation'!$W$25,FALSE))</f>
        <v>0</v>
      </c>
      <c r="E8102" t="str">
        <f t="array" ref="E8102">IF(ISLOGICAL(D8102),"",FREQUENCY(IF('Data Transformation'!$B$425:$B$8425='Bin Analysis'!$B8091,'Data Transformation'!$G$425:$G$8425),D8102))</f>
        <v/>
      </c>
      <c r="F8102" t="str">
        <f t="shared" si="1011"/>
        <v/>
      </c>
      <c r="G8102">
        <f>Weighting!$H$14</f>
        <v>0</v>
      </c>
      <c r="H8102">
        <f t="array" ref="H8102">FREQUENCY(IF('Data Transformation'!$B$4:$B$8425=B8091,'Data Transformation'!$G$4:$G$8425),'Bin Analysis'!$B8102)</f>
        <v>2073</v>
      </c>
      <c r="I8102">
        <f t="shared" si="1012"/>
        <v>0</v>
      </c>
      <c r="J8102">
        <f t="shared" si="1013"/>
        <v>0</v>
      </c>
      <c r="K8102">
        <f>J8102*Weighting!$W$14</f>
        <v>0</v>
      </c>
      <c r="M8102" s="14"/>
    </row>
    <row r="8103" spans="1:13" x14ac:dyDescent="0.25">
      <c r="A8103" s="32">
        <f>IF(Weighting!$P$15&gt;0,B8103,"")</f>
        <v>1.5000009999999999</v>
      </c>
      <c r="B8103">
        <f>Weighting!$C$15</f>
        <v>1.5000009999999999</v>
      </c>
      <c r="C8103">
        <f>Weighting!$F$15</f>
        <v>0</v>
      </c>
      <c r="D8103" t="b">
        <f>IF(C8103=1,'Data Transformation'!$G$3+0.5*'Data Transformation'!$W$25,IF(C8104=1,D8104-'Data Transformation'!$W$25,FALSE))</f>
        <v>0</v>
      </c>
      <c r="E8103" t="str">
        <f t="array" ref="E8103">IF(ISLOGICAL(D8103),"",FREQUENCY(IF('Data Transformation'!$B$425:$B$8425='Bin Analysis'!$B8091,'Data Transformation'!$G$425:$G$8425),D8103))</f>
        <v/>
      </c>
      <c r="F8103" t="str">
        <f t="shared" si="1011"/>
        <v/>
      </c>
      <c r="G8103">
        <f>Weighting!$H$15</f>
        <v>0</v>
      </c>
      <c r="H8103">
        <f t="array" ref="H8103">FREQUENCY(IF('Data Transformation'!$B$4:$B$8425=B8091,'Data Transformation'!$G$4:$G$8425),'Bin Analysis'!$B8103)</f>
        <v>2073</v>
      </c>
      <c r="I8103">
        <f t="shared" si="1012"/>
        <v>0</v>
      </c>
      <c r="J8103">
        <f t="shared" si="1013"/>
        <v>0</v>
      </c>
      <c r="K8103">
        <f>J8103*Weighting!$W$15</f>
        <v>0</v>
      </c>
      <c r="M8103" s="14"/>
    </row>
    <row r="8104" spans="1:13" x14ac:dyDescent="0.25">
      <c r="A8104" s="32" t="str">
        <f>IF(Weighting!$P$16&gt;0,B8104,"")</f>
        <v/>
      </c>
      <c r="B8104">
        <f>Weighting!$C$16</f>
        <v>1.631</v>
      </c>
      <c r="C8104">
        <f>Weighting!$F$16</f>
        <v>0</v>
      </c>
      <c r="D8104" t="b">
        <f>IF(C8104=1,'Data Transformation'!$G$3+0.5*'Data Transformation'!$W$25,IF(C8105=1,D8105-'Data Transformation'!$W$25,FALSE))</f>
        <v>0</v>
      </c>
      <c r="E8104" t="str">
        <f t="array" ref="E8104">IF(ISLOGICAL(D8104),"",FREQUENCY(IF('Data Transformation'!$B$425:$B$8425='Bin Analysis'!$B8091,'Data Transformation'!$G$425:$G$8425),D8104))</f>
        <v/>
      </c>
      <c r="F8104" t="str">
        <f t="shared" si="1011"/>
        <v/>
      </c>
      <c r="G8104">
        <f>Weighting!$H$16</f>
        <v>0</v>
      </c>
      <c r="H8104">
        <f t="array" ref="H8104">FREQUENCY(IF('Data Transformation'!$B$4:$B$8425=B8091,'Data Transformation'!$G$4:$G$8425),'Bin Analysis'!$B8104)</f>
        <v>2073</v>
      </c>
      <c r="I8104">
        <f t="shared" si="1012"/>
        <v>0</v>
      </c>
      <c r="J8104">
        <f t="shared" si="1013"/>
        <v>0</v>
      </c>
      <c r="K8104">
        <f>J8104*Weighting!$W$16</f>
        <v>0</v>
      </c>
      <c r="M8104" s="14"/>
    </row>
    <row r="8105" spans="1:13" x14ac:dyDescent="0.25">
      <c r="A8105" s="32" t="str">
        <f>IF(Weighting!$P$17&gt;0,B8105,"")</f>
        <v/>
      </c>
      <c r="B8105">
        <f>Weighting!$C$17</f>
        <v>1.762</v>
      </c>
      <c r="C8105">
        <f>Weighting!$F$17</f>
        <v>0</v>
      </c>
      <c r="D8105" t="b">
        <f>IF(C8105=1,'Data Transformation'!$G$3+0.5*'Data Transformation'!$W$25,IF(C8106=1,D8106-'Data Transformation'!$W$25,FALSE))</f>
        <v>0</v>
      </c>
      <c r="E8105" t="str">
        <f t="array" ref="E8105">IF(ISLOGICAL(D8105),"",FREQUENCY(IF('Data Transformation'!$B$425:$B$8425='Bin Analysis'!$B8091,'Data Transformation'!$G$425:$G$8425),D8105))</f>
        <v/>
      </c>
      <c r="F8105" t="str">
        <f t="shared" si="1011"/>
        <v/>
      </c>
      <c r="G8105">
        <f>Weighting!$H$17</f>
        <v>0</v>
      </c>
      <c r="H8105">
        <f t="array" ref="H8105">FREQUENCY(IF('Data Transformation'!$B$4:$B$8425=B8091,'Data Transformation'!$G$4:$G$8425),'Bin Analysis'!$B8105)</f>
        <v>2073</v>
      </c>
      <c r="I8105">
        <f t="shared" si="1012"/>
        <v>0</v>
      </c>
      <c r="J8105">
        <f t="shared" si="1013"/>
        <v>0</v>
      </c>
      <c r="K8105">
        <f>J8105*Weighting!$W$17</f>
        <v>0</v>
      </c>
      <c r="M8105" s="14"/>
    </row>
    <row r="8106" spans="1:13" x14ac:dyDescent="0.25">
      <c r="A8106" s="32" t="str">
        <f>IF(Weighting!$P$18&gt;0,B8106,"")</f>
        <v/>
      </c>
      <c r="B8106">
        <f>Weighting!$C$18</f>
        <v>1.893</v>
      </c>
      <c r="C8106">
        <f>Weighting!$F$18</f>
        <v>0</v>
      </c>
      <c r="D8106" t="b">
        <f>IF(C8106=1,'Data Transformation'!$G$3+0.5*'Data Transformation'!$W$25,IF(C8107=1,D8107-'Data Transformation'!$W$25,FALSE))</f>
        <v>0</v>
      </c>
      <c r="E8106" t="str">
        <f t="array" ref="E8106">IF(ISLOGICAL(D8106),"",FREQUENCY(IF('Data Transformation'!$B$425:$B$8425='Bin Analysis'!$B8091,'Data Transformation'!$G$425:$G$8425),D8106))</f>
        <v/>
      </c>
      <c r="F8106" t="str">
        <f t="shared" si="1011"/>
        <v/>
      </c>
      <c r="G8106">
        <f>Weighting!$H$18</f>
        <v>0</v>
      </c>
      <c r="H8106">
        <f t="array" ref="H8106">FREQUENCY(IF('Data Transformation'!$B$4:$B$8425=B8091,'Data Transformation'!$G$4:$G$8425),'Bin Analysis'!$B8106)</f>
        <v>2073</v>
      </c>
      <c r="I8106">
        <f t="shared" si="1012"/>
        <v>0</v>
      </c>
      <c r="J8106">
        <f t="shared" si="1013"/>
        <v>0</v>
      </c>
      <c r="K8106">
        <f>J8106*Weighting!$W$18</f>
        <v>0</v>
      </c>
      <c r="M8106" s="14"/>
    </row>
    <row r="8107" spans="1:13" x14ac:dyDescent="0.25">
      <c r="A8107" s="32" t="str">
        <f>IF(Weighting!$P$19&gt;0,B8107,"")</f>
        <v/>
      </c>
      <c r="B8107">
        <f>Weighting!$C$19</f>
        <v>2.024</v>
      </c>
      <c r="C8107">
        <f>Weighting!$F$19</f>
        <v>0</v>
      </c>
      <c r="D8107" t="b">
        <f>IF(C8107=1,'Data Transformation'!$G$3+0.5*'Data Transformation'!$W$25,IF(C8108=1,D8108-'Data Transformation'!$W$25,FALSE))</f>
        <v>0</v>
      </c>
      <c r="E8107" t="str">
        <f t="array" ref="E8107">IF(ISLOGICAL(D8107),"",FREQUENCY(IF('Data Transformation'!$B$425:$B$8425='Bin Analysis'!$B8091,'Data Transformation'!$G$425:$G$8425),D8107))</f>
        <v/>
      </c>
      <c r="F8107" t="str">
        <f t="shared" si="1011"/>
        <v/>
      </c>
      <c r="G8107">
        <f>Weighting!$H$19</f>
        <v>0</v>
      </c>
      <c r="H8107">
        <f t="array" ref="H8107">FREQUENCY(IF('Data Transformation'!$B$4:$B$8425=B8091,'Data Transformation'!$G$4:$G$8425),'Bin Analysis'!$B8107)</f>
        <v>2073</v>
      </c>
      <c r="I8107">
        <f t="shared" si="1012"/>
        <v>0</v>
      </c>
      <c r="J8107">
        <f t="shared" si="1013"/>
        <v>0</v>
      </c>
      <c r="K8107">
        <f>J8107*Weighting!$W$19</f>
        <v>0</v>
      </c>
      <c r="M8107" s="14"/>
    </row>
    <row r="8108" spans="1:13" x14ac:dyDescent="0.25">
      <c r="A8108" s="32" t="str">
        <f>IF(Weighting!$P$20&gt;0,B8108,"")</f>
        <v/>
      </c>
      <c r="B8108">
        <f>Weighting!$C$20</f>
        <v>2.1550000000000002</v>
      </c>
      <c r="C8108">
        <f>Weighting!$F$20</f>
        <v>0</v>
      </c>
      <c r="D8108" t="b">
        <f>IF(C8108=1,'Data Transformation'!$G$3+0.5*'Data Transformation'!$W$25,IF(C8109=1,D8109-'Data Transformation'!$W$25,FALSE))</f>
        <v>0</v>
      </c>
      <c r="E8108" t="str">
        <f t="array" ref="E8108">IF(ISLOGICAL(D8108),"",FREQUENCY(IF('Data Transformation'!$B$425:$B$8425='Bin Analysis'!$B8091,'Data Transformation'!$G$425:$G$8425),D8108))</f>
        <v/>
      </c>
      <c r="F8108" t="str">
        <f t="shared" si="1011"/>
        <v/>
      </c>
      <c r="G8108">
        <f>Weighting!$H$20</f>
        <v>0</v>
      </c>
      <c r="H8108">
        <f t="array" ref="H8108">FREQUENCY(IF('Data Transformation'!$B$4:$B$8425=B8091,'Data Transformation'!$G$4:$G$8425),'Bin Analysis'!$B8108)</f>
        <v>2073</v>
      </c>
      <c r="I8108">
        <f t="shared" si="1012"/>
        <v>0</v>
      </c>
      <c r="J8108">
        <f t="shared" si="1013"/>
        <v>0</v>
      </c>
      <c r="K8108">
        <f>J8108*Weighting!$W$20</f>
        <v>0</v>
      </c>
      <c r="M8108" s="14"/>
    </row>
    <row r="8109" spans="1:13" x14ac:dyDescent="0.25">
      <c r="A8109" s="32" t="str">
        <f>IF(Weighting!$P$21&gt;0,B8109,"")</f>
        <v/>
      </c>
      <c r="B8109">
        <f>Weighting!$C$21</f>
        <v>2.2860000000000005</v>
      </c>
      <c r="C8109">
        <f>Weighting!$F$21</f>
        <v>0</v>
      </c>
      <c r="D8109" t="b">
        <f>IF(C8109=1,'Data Transformation'!$G$3+0.5*'Data Transformation'!$W$25,IF(C8110=1,D8110-'Data Transformation'!$W$25,FALSE))</f>
        <v>0</v>
      </c>
      <c r="E8109" t="str">
        <f t="array" ref="E8109">IF(ISLOGICAL(D8109),"",FREQUENCY(IF('Data Transformation'!$B$425:$B$8425='Bin Analysis'!$B8091,'Data Transformation'!$G$425:$G$8425),D8109))</f>
        <v/>
      </c>
      <c r="F8109" t="str">
        <f t="shared" si="1011"/>
        <v/>
      </c>
      <c r="G8109">
        <f>Weighting!$H$21</f>
        <v>0</v>
      </c>
      <c r="H8109">
        <f t="array" ref="H8109">FREQUENCY(IF('Data Transformation'!$B$4:$B$8425=B8091,'Data Transformation'!$G$4:$G$8425),'Bin Analysis'!$B8109)</f>
        <v>2073</v>
      </c>
      <c r="I8109">
        <f t="shared" si="1012"/>
        <v>0</v>
      </c>
      <c r="J8109">
        <f t="shared" si="1013"/>
        <v>0</v>
      </c>
      <c r="K8109">
        <f>J8109*Weighting!$W$21</f>
        <v>0</v>
      </c>
      <c r="M8109" s="14"/>
    </row>
    <row r="8110" spans="1:13" x14ac:dyDescent="0.25">
      <c r="A8110" s="32" t="str">
        <f>IF(Weighting!$P$22&gt;0,B8110,"")</f>
        <v/>
      </c>
      <c r="B8110">
        <f>Weighting!$C$22</f>
        <v>2.4170000000000007</v>
      </c>
      <c r="C8110">
        <f>Weighting!$F$22</f>
        <v>0</v>
      </c>
      <c r="D8110" t="b">
        <f>IF(C8110=1,'Data Transformation'!$G$3+0.5*'Data Transformation'!$W$25,IF(C8111=1,D8111-'Data Transformation'!$W$25,FALSE))</f>
        <v>0</v>
      </c>
      <c r="E8110" t="str">
        <f t="array" ref="E8110">IF(ISLOGICAL(D8110),"",FREQUENCY(IF('Data Transformation'!$B$425:$B$8425='Bin Analysis'!$B8091,'Data Transformation'!$G$425:$G$8425),D8110))</f>
        <v/>
      </c>
      <c r="F8110" t="str">
        <f t="shared" si="1011"/>
        <v/>
      </c>
      <c r="G8110">
        <f>Weighting!$H$22</f>
        <v>0</v>
      </c>
      <c r="H8110">
        <f t="array" ref="H8110">FREQUENCY(IF('Data Transformation'!$B$4:$B$8425=B8091,'Data Transformation'!$G$4:$G$8425),'Bin Analysis'!$B8110)</f>
        <v>2073</v>
      </c>
      <c r="I8110">
        <f t="shared" si="1012"/>
        <v>0</v>
      </c>
      <c r="J8110">
        <f t="shared" si="1013"/>
        <v>0</v>
      </c>
      <c r="K8110">
        <f>J8110*Weighting!$W$22</f>
        <v>0</v>
      </c>
      <c r="M8110" s="14"/>
    </row>
    <row r="8111" spans="1:13" x14ac:dyDescent="0.25">
      <c r="A8111" s="32" t="str">
        <f>IF(Weighting!$P$23&gt;0,B8111,"")</f>
        <v/>
      </c>
      <c r="B8111">
        <f>Weighting!$C$23</f>
        <v>2.5480000000000009</v>
      </c>
      <c r="C8111">
        <f>Weighting!$F$23</f>
        <v>0</v>
      </c>
      <c r="D8111" t="b">
        <f>IF(C8111=1,'Data Transformation'!$G$3+0.5*'Data Transformation'!$W$25,IF(C8112=1,D8112-'Data Transformation'!$W$25,FALSE))</f>
        <v>0</v>
      </c>
      <c r="E8111" t="str">
        <f t="array" ref="E8111">IF(ISLOGICAL(D8111),"",FREQUENCY(IF('Data Transformation'!$B$425:$B$8425='Bin Analysis'!$B8091,'Data Transformation'!$G$425:$G$8425),D8111))</f>
        <v/>
      </c>
      <c r="F8111" t="str">
        <f t="shared" si="1011"/>
        <v/>
      </c>
      <c r="G8111">
        <f>Weighting!$H$23</f>
        <v>0</v>
      </c>
      <c r="H8111">
        <f t="array" ref="H8111">FREQUENCY(IF('Data Transformation'!$B$4:$B$8425=B8091,'Data Transformation'!$G$4:$G$8425),'Bin Analysis'!$B8111)</f>
        <v>2073</v>
      </c>
      <c r="I8111">
        <f t="shared" si="1012"/>
        <v>0</v>
      </c>
      <c r="J8111">
        <f t="shared" si="1013"/>
        <v>0</v>
      </c>
      <c r="K8111">
        <f>J8111*Weighting!$W$23</f>
        <v>0</v>
      </c>
      <c r="M8111" s="14"/>
    </row>
    <row r="8112" spans="1:13" x14ac:dyDescent="0.25">
      <c r="A8112" s="32" t="str">
        <f>IF(Weighting!$P$24&gt;0,B8112,"")</f>
        <v/>
      </c>
      <c r="B8112">
        <f>Weighting!$C$24</f>
        <v>2.6790000000000012</v>
      </c>
      <c r="C8112">
        <f>Weighting!$F$24</f>
        <v>0</v>
      </c>
      <c r="D8112" t="b">
        <f>IF(C8112=1,'Data Transformation'!$G$3+0.5*'Data Transformation'!$W$25,IF(C8113=1,D8113-'Data Transformation'!$W$25,FALSE))</f>
        <v>0</v>
      </c>
      <c r="E8112" t="str">
        <f t="array" ref="E8112">IF(ISLOGICAL(D8112),"",FREQUENCY(IF('Data Transformation'!$B$425:$B$8425='Bin Analysis'!$B8091,'Data Transformation'!$G$425:$G$8425),D8112))</f>
        <v/>
      </c>
      <c r="F8112" t="str">
        <f t="shared" si="1011"/>
        <v/>
      </c>
      <c r="G8112">
        <f>Weighting!$H$24</f>
        <v>0</v>
      </c>
      <c r="H8112">
        <f t="array" ref="H8112">FREQUENCY(IF('Data Transformation'!$B$4:$B$8425=B8091,'Data Transformation'!$G$4:$G$8425),'Bin Analysis'!$B8112)</f>
        <v>2073</v>
      </c>
      <c r="I8112">
        <f t="shared" si="1012"/>
        <v>0</v>
      </c>
      <c r="J8112">
        <f t="shared" si="1013"/>
        <v>0</v>
      </c>
      <c r="K8112">
        <f>J8112*Weighting!$W$24</f>
        <v>0</v>
      </c>
      <c r="M8112" s="14"/>
    </row>
    <row r="8113" spans="1:25" x14ac:dyDescent="0.25">
      <c r="A8113" s="32" t="str">
        <f>IF(Weighting!$P$25&gt;0,B8113,"")</f>
        <v/>
      </c>
      <c r="B8113">
        <f>Weighting!$C$25</f>
        <v>2.8100000000000014</v>
      </c>
      <c r="C8113">
        <f>Weighting!$F$25</f>
        <v>0</v>
      </c>
      <c r="D8113" t="b">
        <f>IF(C8113=1,'Data Transformation'!$G$3+0.5*'Data Transformation'!$W$25,IF(C8114=1,D8114-'Data Transformation'!$W$25,FALSE))</f>
        <v>0</v>
      </c>
      <c r="E8113" t="str">
        <f t="array" ref="E8113">IF(ISLOGICAL(D8113),"",FREQUENCY(IF('Data Transformation'!$B$425:$B$8425='Bin Analysis'!$B8091,'Data Transformation'!$G$425:$G$8425),D8113))</f>
        <v/>
      </c>
      <c r="F8113" t="str">
        <f t="shared" si="1011"/>
        <v/>
      </c>
      <c r="G8113">
        <f>Weighting!$H$25</f>
        <v>0</v>
      </c>
      <c r="H8113">
        <f t="array" ref="H8113">FREQUENCY(IF('Data Transformation'!$B$4:$B$8425=B8091,'Data Transformation'!$G$4:$G$8425),'Bin Analysis'!$B8113)</f>
        <v>2073</v>
      </c>
      <c r="I8113">
        <f t="shared" si="1012"/>
        <v>0</v>
      </c>
      <c r="J8113">
        <f t="shared" si="1013"/>
        <v>0</v>
      </c>
      <c r="K8113">
        <f>J8113*Weighting!$W$25</f>
        <v>0</v>
      </c>
      <c r="M8113" s="14"/>
    </row>
    <row r="8114" spans="1:25" x14ac:dyDescent="0.25">
      <c r="O8114"/>
      <c r="P8114"/>
      <c r="Q8114"/>
      <c r="R8114"/>
    </row>
    <row r="8115" spans="1:25" ht="23.25" x14ac:dyDescent="0.35">
      <c r="A8115" s="21" t="s">
        <v>0</v>
      </c>
      <c r="B8115" s="21" t="str">
        <f>IFERROR(VLOOKUP(C8115,'Data Transformation'!$L$6:$M$426,2,FALSE),"")</f>
        <v/>
      </c>
      <c r="C8115" s="21">
        <f>C8091+1</f>
        <v>338</v>
      </c>
      <c r="D8115" s="21"/>
      <c r="E8115" s="21"/>
      <c r="F8115" s="21"/>
      <c r="G8115" s="21"/>
      <c r="H8115" s="22"/>
      <c r="I8115" s="22"/>
      <c r="J8115" s="22"/>
      <c r="K8115" s="21"/>
      <c r="L8115" s="21" t="str">
        <f>B8115</f>
        <v/>
      </c>
      <c r="M8115" s="23" t="e">
        <f>INDEX('Data Transformation'!$O$4:$O$424,MATCH($B8115,'Data Transformation'!$M$4:$M$424,0),MATCH($M$2,'Data Transformation'!$O$3,0))</f>
        <v>#N/A</v>
      </c>
      <c r="N8115" s="27" t="e">
        <f>IF('Input and Summary Results'!$J$16="minimum",'Bin Analysis'!X8116/(M8115-1),'Bin Analysis'!Y8115/('Bin Analysis'!M8115-1))</f>
        <v>#N/A</v>
      </c>
      <c r="O8115" s="27" t="e">
        <f>IF(M8115=FALSE,NA(),(VLOOKUP(1,C8118:K8137,4,FALSE))/(M8115-1))</f>
        <v>#N/A</v>
      </c>
      <c r="P8115" s="27" t="e">
        <f>IF(M8115=FALSE,NA(),SUM(J8118:J8137)/Weighting!$S$5)</f>
        <v>#N/A</v>
      </c>
      <c r="Q8115" s="27" t="e">
        <f>IF(M8115=FALSE,NA(),SUM(K8118:K8137)/Weighting!$S$6)</f>
        <v>#N/A</v>
      </c>
      <c r="R8115" s="27" t="e">
        <f>IF(M8115=FALSE,NA(),(VLOOKUP(1,G8118:K8137,3,FALSE))/(M8115-1))</f>
        <v>#N/A</v>
      </c>
      <c r="S8115" s="22" t="e">
        <f>IF(M8115=FALSE,NA(),IF(SUM(J8118:J8137)=2,"yes","no"))</f>
        <v>#N/A</v>
      </c>
      <c r="X8115" s="2" cm="2">
        <f t="array" ref="X8115:X8116">FREQUENCY(IF('Data Transformation'!$B$425:$B$6424='Bin Analysis'!L8115,'Data Transformation'!$G$425:$G$6424),'Data Transformation'!$U$11)</f>
        <v>0</v>
      </c>
      <c r="Y8115" s="2" cm="2">
        <f t="array" ref="Y8115:Y8116">FREQUENCY(IF('Data Transformation'!$B$425:$B$6424='Bin Analysis'!L8115,'Data Transformation'!$G$425:$G$6424),'Data Transformation'!$U$12)</f>
        <v>0</v>
      </c>
    </row>
    <row r="8116" spans="1:25" x14ac:dyDescent="0.25">
      <c r="A8116" s="14" t="s">
        <v>66</v>
      </c>
      <c r="B8116" t="s">
        <v>47</v>
      </c>
      <c r="C8116" t="s">
        <v>5</v>
      </c>
      <c r="D8116" t="s">
        <v>99</v>
      </c>
      <c r="E8116" t="s">
        <v>100</v>
      </c>
      <c r="F8116" t="s">
        <v>101</v>
      </c>
      <c r="G8116" t="s">
        <v>69</v>
      </c>
      <c r="H8116" t="s">
        <v>31</v>
      </c>
      <c r="I8116" t="s">
        <v>32</v>
      </c>
      <c r="J8116" t="s">
        <v>46</v>
      </c>
      <c r="K8116" s="14" t="s">
        <v>45</v>
      </c>
      <c r="M8116" s="14"/>
      <c r="X8116" s="2">
        <v>0</v>
      </c>
      <c r="Y8116" s="2">
        <v>0</v>
      </c>
    </row>
    <row r="8117" spans="1:25" x14ac:dyDescent="0.25">
      <c r="A8117" s="32"/>
      <c r="D8117" t="b">
        <f>IF(C8117=1,'Data Transformation'!$G$3+0.5*'Data Transformation'!$W$25,IF(C8118=1,D8118-'Data Transformation'!$W$25,FALSE))</f>
        <v>0</v>
      </c>
      <c r="E8117" t="str">
        <f t="array" ref="E8117">IF(ISLOGICAL(D8117),"",FREQUENCY(IF('Data Transformation'!$B$425:$B$8425='Bin Analysis'!$B8115,'Data Transformation'!$G$425:$G$8425),D8117))</f>
        <v/>
      </c>
      <c r="F8117" t="str">
        <f>IF(ISLOGICAL(D8117),"",E8117-E8116)</f>
        <v/>
      </c>
      <c r="M8117" s="14"/>
    </row>
    <row r="8118" spans="1:25" x14ac:dyDescent="0.25">
      <c r="A8118" s="32">
        <f>IF(Weighting!$P$6&gt;0,B8118,"")</f>
        <v>0.32100000000000001</v>
      </c>
      <c r="B8118">
        <f>Weighting!$C$6</f>
        <v>0.32100000000000001</v>
      </c>
      <c r="C8118">
        <f>Weighting!$F$6</f>
        <v>0</v>
      </c>
      <c r="D8118" t="b">
        <f>IF(C8118=1,'Data Transformation'!$G$3+0.5*'Data Transformation'!$W$25,IF(C8119=1,D8119-'Data Transformation'!$W$25,FALSE))</f>
        <v>0</v>
      </c>
      <c r="E8118" t="str">
        <f t="array" ref="E8118">IF(ISLOGICAL(D8118),"",FREQUENCY(IF('Data Transformation'!$B$425:$B$8425='Bin Analysis'!$B8115,'Data Transformation'!$G$425:$G$8425),D8118))</f>
        <v/>
      </c>
      <c r="F8118" t="str">
        <f>IF(ISLOGICAL(D8118),"",E8118-E8117)</f>
        <v/>
      </c>
      <c r="G8118">
        <f>Weighting!$H$6</f>
        <v>1</v>
      </c>
      <c r="H8118">
        <f t="array" ref="H8118">FREQUENCY(IF('Data Transformation'!$B$4:$B$8425=B8115,'Data Transformation'!$G$4:$G$8425),'Bin Analysis'!$B8118)</f>
        <v>2073</v>
      </c>
      <c r="I8118">
        <f>H8118-H8117</f>
        <v>2073</v>
      </c>
      <c r="J8118">
        <f>IF(I8118=0,0,1)</f>
        <v>1</v>
      </c>
      <c r="K8118">
        <f>J8118*Weighting!$W$6</f>
        <v>1</v>
      </c>
      <c r="M8118" s="14"/>
    </row>
    <row r="8119" spans="1:25" x14ac:dyDescent="0.25">
      <c r="A8119" s="32">
        <f>IF(Weighting!$P$7&gt;0,B8119,"")</f>
        <v>0.45200000000000001</v>
      </c>
      <c r="B8119">
        <f>Weighting!$C$7</f>
        <v>0.45200000000000001</v>
      </c>
      <c r="C8119">
        <f>Weighting!$F$7</f>
        <v>0</v>
      </c>
      <c r="D8119" t="b">
        <f>IF(C8119=1,'Data Transformation'!$G$3+0.5*'Data Transformation'!$W$25,IF(C8120=1,D8120-'Data Transformation'!$W$25,FALSE))</f>
        <v>0</v>
      </c>
      <c r="E8119" t="str">
        <f t="array" ref="E8119">IF(ISLOGICAL(D8119),"",FREQUENCY(IF('Data Transformation'!$B$425:$B$8425='Bin Analysis'!$B8115,'Data Transformation'!$G$425:$G$8425),D8119))</f>
        <v/>
      </c>
      <c r="F8119" t="str">
        <f t="shared" ref="F8119:F8137" si="1014">IF(ISLOGICAL(D8119),"",E8119-E8118)</f>
        <v/>
      </c>
      <c r="G8119">
        <f>Weighting!$H$7</f>
        <v>0</v>
      </c>
      <c r="H8119">
        <f t="array" ref="H8119">FREQUENCY(IF('Data Transformation'!$B$4:$B$8425=B8115,'Data Transformation'!$G$4:$G$8425),'Bin Analysis'!$B8119)</f>
        <v>2073</v>
      </c>
      <c r="I8119">
        <f t="shared" ref="I8119:I8137" si="1015">H8119-H8118</f>
        <v>0</v>
      </c>
      <c r="J8119">
        <f>IF(I8119=0,0,1)</f>
        <v>0</v>
      </c>
      <c r="K8119">
        <f>J8119*Weighting!$W$7</f>
        <v>0</v>
      </c>
      <c r="M8119" s="14"/>
    </row>
    <row r="8120" spans="1:25" x14ac:dyDescent="0.25">
      <c r="A8120" s="32">
        <f>IF(Weighting!$P$8&gt;0,B8120,"")</f>
        <v>0.58299999999999996</v>
      </c>
      <c r="B8120">
        <f>Weighting!$C$8</f>
        <v>0.58299999999999996</v>
      </c>
      <c r="C8120">
        <f>Weighting!$F$8</f>
        <v>0</v>
      </c>
      <c r="D8120" t="b">
        <f>IF(C8120=1,'Data Transformation'!$G$3+0.5*'Data Transformation'!$W$25,IF(C8121=1,D8121-'Data Transformation'!$W$25,FALSE))</f>
        <v>0</v>
      </c>
      <c r="E8120" t="str">
        <f t="array" ref="E8120">IF(ISLOGICAL(D8120),"",FREQUENCY(IF('Data Transformation'!$B$425:$B$8425='Bin Analysis'!$B8115,'Data Transformation'!$G$425:$G$8425),D8120))</f>
        <v/>
      </c>
      <c r="F8120" t="str">
        <f t="shared" si="1014"/>
        <v/>
      </c>
      <c r="G8120">
        <f>Weighting!$H$8</f>
        <v>0</v>
      </c>
      <c r="H8120">
        <f t="array" ref="H8120">FREQUENCY(IF('Data Transformation'!$B$4:$B$8425=B8115,'Data Transformation'!$G$4:$G$8425),'Bin Analysis'!$B8120)</f>
        <v>2073</v>
      </c>
      <c r="I8120">
        <f t="shared" si="1015"/>
        <v>0</v>
      </c>
      <c r="J8120">
        <f t="shared" ref="J8120:J8137" si="1016">IF(I8120=0,0,1)</f>
        <v>0</v>
      </c>
      <c r="K8120">
        <f>J8120*Weighting!$W$8</f>
        <v>0</v>
      </c>
      <c r="M8120" s="14"/>
    </row>
    <row r="8121" spans="1:25" x14ac:dyDescent="0.25">
      <c r="A8121" s="32">
        <f>IF(Weighting!$P$9&gt;0,B8121,"")</f>
        <v>0.71399999999999997</v>
      </c>
      <c r="B8121" s="50">
        <f>Weighting!$C$9</f>
        <v>0.71399999999999997</v>
      </c>
      <c r="C8121">
        <f>Weighting!$F$9</f>
        <v>0</v>
      </c>
      <c r="D8121" t="b">
        <f>IF(C8121=1,'Data Transformation'!$G$3+0.5*'Data Transformation'!$W$25,IF(C8122=1,D8122-'Data Transformation'!$W$25,FALSE))</f>
        <v>0</v>
      </c>
      <c r="E8121" t="str">
        <f t="array" ref="E8121">IF(ISLOGICAL(D8121),"",FREQUENCY(IF('Data Transformation'!$B$425:$B$8425='Bin Analysis'!$B8115,'Data Transformation'!$G$425:$G$8425),D8121))</f>
        <v/>
      </c>
      <c r="F8121" t="str">
        <f t="shared" si="1014"/>
        <v/>
      </c>
      <c r="G8121">
        <f>Weighting!$H$9</f>
        <v>0</v>
      </c>
      <c r="H8121">
        <f t="array" ref="H8121">FREQUENCY(IF('Data Transformation'!$B$4:$B$8425=B8115,'Data Transformation'!$G$4:$G$8425),'Bin Analysis'!$B8121)</f>
        <v>2073</v>
      </c>
      <c r="I8121">
        <f t="shared" si="1015"/>
        <v>0</v>
      </c>
      <c r="J8121">
        <f t="shared" si="1016"/>
        <v>0</v>
      </c>
      <c r="K8121">
        <f>J8121*Weighting!$W$9</f>
        <v>0</v>
      </c>
      <c r="M8121" s="14"/>
    </row>
    <row r="8122" spans="1:25" x14ac:dyDescent="0.25">
      <c r="A8122" s="32">
        <f>IF(Weighting!$P$10&gt;0,B8122,"")</f>
        <v>0.84499999999999997</v>
      </c>
      <c r="B8122">
        <f>Weighting!$C$10</f>
        <v>0.84499999999999997</v>
      </c>
      <c r="C8122">
        <f>Weighting!$F$10</f>
        <v>0</v>
      </c>
      <c r="D8122" t="b">
        <f>IF(C8122=1,'Data Transformation'!$G$3+0.5*'Data Transformation'!$W$25,IF(C8123=1,D8123-'Data Transformation'!$W$25,FALSE))</f>
        <v>0</v>
      </c>
      <c r="E8122" t="str">
        <f t="array" ref="E8122">IF(ISLOGICAL(D8122),"",FREQUENCY(IF('Data Transformation'!$B$425:$B$8425='Bin Analysis'!$B8115,'Data Transformation'!$G$425:$G$8425),D8122))</f>
        <v/>
      </c>
      <c r="F8122" t="str">
        <f t="shared" si="1014"/>
        <v/>
      </c>
      <c r="G8122">
        <f>Weighting!$H$10</f>
        <v>0</v>
      </c>
      <c r="H8122">
        <f t="array" ref="H8122">FREQUENCY(IF('Data Transformation'!$B$4:$B$8425=B8115,'Data Transformation'!$G$4:$G$8425),'Bin Analysis'!$B8122)</f>
        <v>2073</v>
      </c>
      <c r="I8122">
        <f t="shared" si="1015"/>
        <v>0</v>
      </c>
      <c r="J8122">
        <f t="shared" si="1016"/>
        <v>0</v>
      </c>
      <c r="K8122">
        <f>J8122*Weighting!$W$10</f>
        <v>0</v>
      </c>
      <c r="M8122" s="14"/>
    </row>
    <row r="8123" spans="1:25" x14ac:dyDescent="0.25">
      <c r="A8123" s="32">
        <f>IF(Weighting!$P$11&gt;0,B8123,"")</f>
        <v>0.97599999999999998</v>
      </c>
      <c r="B8123">
        <f>Weighting!$C$11</f>
        <v>0.97599999999999998</v>
      </c>
      <c r="C8123">
        <f>Weighting!$F$11</f>
        <v>0</v>
      </c>
      <c r="D8123">
        <f>IF(C8123=1,'Data Transformation'!$G$3+0.5*'Data Transformation'!$W$25,IF(C8124=1,D8124-'Data Transformation'!$W$25,FALSE))</f>
        <v>0.86899999999999999</v>
      </c>
      <c r="E8123">
        <f t="array" ref="E8123">IF(ISLOGICAL(D8123),"",FREQUENCY(IF('Data Transformation'!$B$425:$B$8425='Bin Analysis'!$B8115,'Data Transformation'!$G$425:$G$8425),D8123))</f>
        <v>2001</v>
      </c>
      <c r="F8123" t="e">
        <f t="shared" si="1014"/>
        <v>#VALUE!</v>
      </c>
      <c r="G8123">
        <f>Weighting!$H$11</f>
        <v>0</v>
      </c>
      <c r="H8123">
        <f t="array" ref="H8123">FREQUENCY(IF('Data Transformation'!$B$4:$B$8425=B8115,'Data Transformation'!$G$4:$G$8425),'Bin Analysis'!$B8123)</f>
        <v>2073</v>
      </c>
      <c r="I8123">
        <f t="shared" si="1015"/>
        <v>0</v>
      </c>
      <c r="J8123">
        <f t="shared" si="1016"/>
        <v>0</v>
      </c>
      <c r="K8123">
        <f>J8123*Weighting!$W$11</f>
        <v>0</v>
      </c>
      <c r="M8123" s="14"/>
    </row>
    <row r="8124" spans="1:25" x14ac:dyDescent="0.25">
      <c r="A8124" s="32">
        <f>IF(Weighting!$P$12&gt;0,B8124,"")</f>
        <v>1.107</v>
      </c>
      <c r="B8124">
        <f>Weighting!$C$12</f>
        <v>1.107</v>
      </c>
      <c r="C8124">
        <f>Weighting!$F$12</f>
        <v>1</v>
      </c>
      <c r="D8124">
        <f>IF(C8124=1,'Data Transformation'!$G$3+0.5*'Data Transformation'!$W$25,IF(C8125=1,D8125-'Data Transformation'!$W$25,FALSE))</f>
        <v>1.131</v>
      </c>
      <c r="E8124">
        <f t="array" ref="E8124">IF(ISLOGICAL(D8124),"",FREQUENCY(IF('Data Transformation'!$B$425:$B$8425='Bin Analysis'!$B8115,'Data Transformation'!$G$425:$G$8425),D8124))</f>
        <v>2001</v>
      </c>
      <c r="F8124">
        <f t="shared" si="1014"/>
        <v>0</v>
      </c>
      <c r="G8124">
        <f>Weighting!$H$12</f>
        <v>0</v>
      </c>
      <c r="H8124">
        <f t="array" ref="H8124">FREQUENCY(IF('Data Transformation'!$B$4:$B$8425=B8115,'Data Transformation'!$G$4:$G$8425),'Bin Analysis'!$B8124)</f>
        <v>2073</v>
      </c>
      <c r="I8124">
        <f t="shared" si="1015"/>
        <v>0</v>
      </c>
      <c r="J8124">
        <f t="shared" si="1016"/>
        <v>0</v>
      </c>
      <c r="K8124">
        <f>J8124*Weighting!$W$12</f>
        <v>0</v>
      </c>
      <c r="M8124" s="14"/>
    </row>
    <row r="8125" spans="1:25" x14ac:dyDescent="0.25">
      <c r="A8125" s="32">
        <f>IF(Weighting!$P$13&gt;0,B8125,"")</f>
        <v>1.238</v>
      </c>
      <c r="B8125">
        <f>Weighting!$C$13</f>
        <v>1.238</v>
      </c>
      <c r="C8125">
        <f>Weighting!$F$13</f>
        <v>0</v>
      </c>
      <c r="D8125" t="b">
        <f>IF(C8125=1,'Data Transformation'!$G$3+0.5*'Data Transformation'!$W$25,IF(C8126=1,D8126-'Data Transformation'!$W$25,FALSE))</f>
        <v>0</v>
      </c>
      <c r="E8125" t="str">
        <f t="array" ref="E8125">IF(ISLOGICAL(D8125),"",FREQUENCY(IF('Data Transformation'!$B$425:$B$8425='Bin Analysis'!$B8115,'Data Transformation'!$G$425:$G$8425),D8125))</f>
        <v/>
      </c>
      <c r="F8125" t="str">
        <f t="shared" si="1014"/>
        <v/>
      </c>
      <c r="G8125">
        <f>Weighting!$H$13</f>
        <v>0</v>
      </c>
      <c r="H8125">
        <f t="array" ref="H8125">FREQUENCY(IF('Data Transformation'!$B$4:$B$8425=B8115,'Data Transformation'!$G$4:$G$8425),'Bin Analysis'!$B8125)</f>
        <v>2073</v>
      </c>
      <c r="I8125">
        <f t="shared" si="1015"/>
        <v>0</v>
      </c>
      <c r="J8125">
        <f t="shared" si="1016"/>
        <v>0</v>
      </c>
      <c r="K8125">
        <f>J8125*Weighting!$W$13</f>
        <v>0</v>
      </c>
      <c r="M8125" s="14"/>
    </row>
    <row r="8126" spans="1:25" x14ac:dyDescent="0.25">
      <c r="A8126" s="32">
        <f>IF(Weighting!$P$14&gt;0,B8126,"")</f>
        <v>1.369</v>
      </c>
      <c r="B8126">
        <f>Weighting!$C$14</f>
        <v>1.369</v>
      </c>
      <c r="C8126">
        <f>Weighting!$F$14</f>
        <v>0</v>
      </c>
      <c r="D8126" t="b">
        <f>IF(C8126=1,'Data Transformation'!$G$3+0.5*'Data Transformation'!$W$25,IF(C8127=1,D8127-'Data Transformation'!$W$25,FALSE))</f>
        <v>0</v>
      </c>
      <c r="E8126" t="str">
        <f t="array" ref="E8126">IF(ISLOGICAL(D8126),"",FREQUENCY(IF('Data Transformation'!$B$425:$B$8425='Bin Analysis'!$B8115,'Data Transformation'!$G$425:$G$8425),D8126))</f>
        <v/>
      </c>
      <c r="F8126" t="str">
        <f t="shared" si="1014"/>
        <v/>
      </c>
      <c r="G8126">
        <f>Weighting!$H$14</f>
        <v>0</v>
      </c>
      <c r="H8126">
        <f t="array" ref="H8126">FREQUENCY(IF('Data Transformation'!$B$4:$B$8425=B8115,'Data Transformation'!$G$4:$G$8425),'Bin Analysis'!$B8126)</f>
        <v>2073</v>
      </c>
      <c r="I8126">
        <f t="shared" si="1015"/>
        <v>0</v>
      </c>
      <c r="J8126">
        <f t="shared" si="1016"/>
        <v>0</v>
      </c>
      <c r="K8126">
        <f>J8126*Weighting!$W$14</f>
        <v>0</v>
      </c>
      <c r="M8126" s="14"/>
    </row>
    <row r="8127" spans="1:25" x14ac:dyDescent="0.25">
      <c r="A8127" s="32">
        <f>IF(Weighting!$P$15&gt;0,B8127,"")</f>
        <v>1.5000009999999999</v>
      </c>
      <c r="B8127">
        <f>Weighting!$C$15</f>
        <v>1.5000009999999999</v>
      </c>
      <c r="C8127">
        <f>Weighting!$F$15</f>
        <v>0</v>
      </c>
      <c r="D8127" t="b">
        <f>IF(C8127=1,'Data Transformation'!$G$3+0.5*'Data Transformation'!$W$25,IF(C8128=1,D8128-'Data Transformation'!$W$25,FALSE))</f>
        <v>0</v>
      </c>
      <c r="E8127" t="str">
        <f t="array" ref="E8127">IF(ISLOGICAL(D8127),"",FREQUENCY(IF('Data Transformation'!$B$425:$B$8425='Bin Analysis'!$B8115,'Data Transformation'!$G$425:$G$8425),D8127))</f>
        <v/>
      </c>
      <c r="F8127" t="str">
        <f t="shared" si="1014"/>
        <v/>
      </c>
      <c r="G8127">
        <f>Weighting!$H$15</f>
        <v>0</v>
      </c>
      <c r="H8127">
        <f t="array" ref="H8127">FREQUENCY(IF('Data Transformation'!$B$4:$B$8425=B8115,'Data Transformation'!$G$4:$G$8425),'Bin Analysis'!$B8127)</f>
        <v>2073</v>
      </c>
      <c r="I8127">
        <f t="shared" si="1015"/>
        <v>0</v>
      </c>
      <c r="J8127">
        <f t="shared" si="1016"/>
        <v>0</v>
      </c>
      <c r="K8127">
        <f>J8127*Weighting!$W$15</f>
        <v>0</v>
      </c>
      <c r="M8127" s="14"/>
    </row>
    <row r="8128" spans="1:25" x14ac:dyDescent="0.25">
      <c r="A8128" s="32" t="str">
        <f>IF(Weighting!$P$16&gt;0,B8128,"")</f>
        <v/>
      </c>
      <c r="B8128">
        <f>Weighting!$C$16</f>
        <v>1.631</v>
      </c>
      <c r="C8128">
        <f>Weighting!$F$16</f>
        <v>0</v>
      </c>
      <c r="D8128" t="b">
        <f>IF(C8128=1,'Data Transformation'!$G$3+0.5*'Data Transformation'!$W$25,IF(C8129=1,D8129-'Data Transformation'!$W$25,FALSE))</f>
        <v>0</v>
      </c>
      <c r="E8128" t="str">
        <f t="array" ref="E8128">IF(ISLOGICAL(D8128),"",FREQUENCY(IF('Data Transformation'!$B$425:$B$8425='Bin Analysis'!$B8115,'Data Transformation'!$G$425:$G$8425),D8128))</f>
        <v/>
      </c>
      <c r="F8128" t="str">
        <f t="shared" si="1014"/>
        <v/>
      </c>
      <c r="G8128">
        <f>Weighting!$H$16</f>
        <v>0</v>
      </c>
      <c r="H8128">
        <f t="array" ref="H8128">FREQUENCY(IF('Data Transformation'!$B$4:$B$8425=B8115,'Data Transformation'!$G$4:$G$8425),'Bin Analysis'!$B8128)</f>
        <v>2073</v>
      </c>
      <c r="I8128">
        <f t="shared" si="1015"/>
        <v>0</v>
      </c>
      <c r="J8128">
        <f t="shared" si="1016"/>
        <v>0</v>
      </c>
      <c r="K8128">
        <f>J8128*Weighting!$W$16</f>
        <v>0</v>
      </c>
      <c r="M8128" s="14"/>
    </row>
    <row r="8129" spans="1:25" x14ac:dyDescent="0.25">
      <c r="A8129" s="32" t="str">
        <f>IF(Weighting!$P$17&gt;0,B8129,"")</f>
        <v/>
      </c>
      <c r="B8129">
        <f>Weighting!$C$17</f>
        <v>1.762</v>
      </c>
      <c r="C8129">
        <f>Weighting!$F$17</f>
        <v>0</v>
      </c>
      <c r="D8129" t="b">
        <f>IF(C8129=1,'Data Transformation'!$G$3+0.5*'Data Transformation'!$W$25,IF(C8130=1,D8130-'Data Transformation'!$W$25,FALSE))</f>
        <v>0</v>
      </c>
      <c r="E8129" t="str">
        <f t="array" ref="E8129">IF(ISLOGICAL(D8129),"",FREQUENCY(IF('Data Transformation'!$B$425:$B$8425='Bin Analysis'!$B8115,'Data Transformation'!$G$425:$G$8425),D8129))</f>
        <v/>
      </c>
      <c r="F8129" t="str">
        <f t="shared" si="1014"/>
        <v/>
      </c>
      <c r="G8129">
        <f>Weighting!$H$17</f>
        <v>0</v>
      </c>
      <c r="H8129">
        <f t="array" ref="H8129">FREQUENCY(IF('Data Transformation'!$B$4:$B$8425=B8115,'Data Transformation'!$G$4:$G$8425),'Bin Analysis'!$B8129)</f>
        <v>2073</v>
      </c>
      <c r="I8129">
        <f t="shared" si="1015"/>
        <v>0</v>
      </c>
      <c r="J8129">
        <f t="shared" si="1016"/>
        <v>0</v>
      </c>
      <c r="K8129">
        <f>J8129*Weighting!$W$17</f>
        <v>0</v>
      </c>
      <c r="M8129" s="14"/>
    </row>
    <row r="8130" spans="1:25" x14ac:dyDescent="0.25">
      <c r="A8130" s="32" t="str">
        <f>IF(Weighting!$P$18&gt;0,B8130,"")</f>
        <v/>
      </c>
      <c r="B8130">
        <f>Weighting!$C$18</f>
        <v>1.893</v>
      </c>
      <c r="C8130">
        <f>Weighting!$F$18</f>
        <v>0</v>
      </c>
      <c r="D8130" t="b">
        <f>IF(C8130=1,'Data Transformation'!$G$3+0.5*'Data Transformation'!$W$25,IF(C8131=1,D8131-'Data Transformation'!$W$25,FALSE))</f>
        <v>0</v>
      </c>
      <c r="E8130" t="str">
        <f t="array" ref="E8130">IF(ISLOGICAL(D8130),"",FREQUENCY(IF('Data Transformation'!$B$425:$B$8425='Bin Analysis'!$B8115,'Data Transformation'!$G$425:$G$8425),D8130))</f>
        <v/>
      </c>
      <c r="F8130" t="str">
        <f t="shared" si="1014"/>
        <v/>
      </c>
      <c r="G8130">
        <f>Weighting!$H$18</f>
        <v>0</v>
      </c>
      <c r="H8130">
        <f t="array" ref="H8130">FREQUENCY(IF('Data Transformation'!$B$4:$B$8425=B8115,'Data Transformation'!$G$4:$G$8425),'Bin Analysis'!$B8130)</f>
        <v>2073</v>
      </c>
      <c r="I8130">
        <f t="shared" si="1015"/>
        <v>0</v>
      </c>
      <c r="J8130">
        <f t="shared" si="1016"/>
        <v>0</v>
      </c>
      <c r="K8130">
        <f>J8130*Weighting!$W$18</f>
        <v>0</v>
      </c>
      <c r="M8130" s="14"/>
    </row>
    <row r="8131" spans="1:25" x14ac:dyDescent="0.25">
      <c r="A8131" s="32" t="str">
        <f>IF(Weighting!$P$19&gt;0,B8131,"")</f>
        <v/>
      </c>
      <c r="B8131">
        <f>Weighting!$C$19</f>
        <v>2.024</v>
      </c>
      <c r="C8131">
        <f>Weighting!$F$19</f>
        <v>0</v>
      </c>
      <c r="D8131" t="b">
        <f>IF(C8131=1,'Data Transformation'!$G$3+0.5*'Data Transformation'!$W$25,IF(C8132=1,D8132-'Data Transformation'!$W$25,FALSE))</f>
        <v>0</v>
      </c>
      <c r="E8131" t="str">
        <f t="array" ref="E8131">IF(ISLOGICAL(D8131),"",FREQUENCY(IF('Data Transformation'!$B$425:$B$8425='Bin Analysis'!$B8115,'Data Transformation'!$G$425:$G$8425),D8131))</f>
        <v/>
      </c>
      <c r="F8131" t="str">
        <f t="shared" si="1014"/>
        <v/>
      </c>
      <c r="G8131">
        <f>Weighting!$H$19</f>
        <v>0</v>
      </c>
      <c r="H8131">
        <f t="array" ref="H8131">FREQUENCY(IF('Data Transformation'!$B$4:$B$8425=B8115,'Data Transformation'!$G$4:$G$8425),'Bin Analysis'!$B8131)</f>
        <v>2073</v>
      </c>
      <c r="I8131">
        <f t="shared" si="1015"/>
        <v>0</v>
      </c>
      <c r="J8131">
        <f t="shared" si="1016"/>
        <v>0</v>
      </c>
      <c r="K8131">
        <f>J8131*Weighting!$W$19</f>
        <v>0</v>
      </c>
      <c r="M8131" s="14"/>
    </row>
    <row r="8132" spans="1:25" x14ac:dyDescent="0.25">
      <c r="A8132" s="32" t="str">
        <f>IF(Weighting!$P$20&gt;0,B8132,"")</f>
        <v/>
      </c>
      <c r="B8132">
        <f>Weighting!$C$20</f>
        <v>2.1550000000000002</v>
      </c>
      <c r="C8132">
        <f>Weighting!$F$20</f>
        <v>0</v>
      </c>
      <c r="D8132" t="b">
        <f>IF(C8132=1,'Data Transformation'!$G$3+0.5*'Data Transformation'!$W$25,IF(C8133=1,D8133-'Data Transformation'!$W$25,FALSE))</f>
        <v>0</v>
      </c>
      <c r="E8132" t="str">
        <f t="array" ref="E8132">IF(ISLOGICAL(D8132),"",FREQUENCY(IF('Data Transformation'!$B$425:$B$8425='Bin Analysis'!$B8115,'Data Transformation'!$G$425:$G$8425),D8132))</f>
        <v/>
      </c>
      <c r="F8132" t="str">
        <f t="shared" si="1014"/>
        <v/>
      </c>
      <c r="G8132">
        <f>Weighting!$H$20</f>
        <v>0</v>
      </c>
      <c r="H8132">
        <f t="array" ref="H8132">FREQUENCY(IF('Data Transformation'!$B$4:$B$8425=B8115,'Data Transformation'!$G$4:$G$8425),'Bin Analysis'!$B8132)</f>
        <v>2073</v>
      </c>
      <c r="I8132">
        <f t="shared" si="1015"/>
        <v>0</v>
      </c>
      <c r="J8132">
        <f t="shared" si="1016"/>
        <v>0</v>
      </c>
      <c r="K8132">
        <f>J8132*Weighting!$W$20</f>
        <v>0</v>
      </c>
      <c r="M8132" s="14"/>
    </row>
    <row r="8133" spans="1:25" x14ac:dyDescent="0.25">
      <c r="A8133" s="32" t="str">
        <f>IF(Weighting!$P$21&gt;0,B8133,"")</f>
        <v/>
      </c>
      <c r="B8133">
        <f>Weighting!$C$21</f>
        <v>2.2860000000000005</v>
      </c>
      <c r="C8133">
        <f>Weighting!$F$21</f>
        <v>0</v>
      </c>
      <c r="D8133" t="b">
        <f>IF(C8133=1,'Data Transformation'!$G$3+0.5*'Data Transformation'!$W$25,IF(C8134=1,D8134-'Data Transformation'!$W$25,FALSE))</f>
        <v>0</v>
      </c>
      <c r="E8133" t="str">
        <f t="array" ref="E8133">IF(ISLOGICAL(D8133),"",FREQUENCY(IF('Data Transformation'!$B$425:$B$8425='Bin Analysis'!$B8115,'Data Transformation'!$G$425:$G$8425),D8133))</f>
        <v/>
      </c>
      <c r="F8133" t="str">
        <f t="shared" si="1014"/>
        <v/>
      </c>
      <c r="G8133">
        <f>Weighting!$H$21</f>
        <v>0</v>
      </c>
      <c r="H8133">
        <f t="array" ref="H8133">FREQUENCY(IF('Data Transformation'!$B$4:$B$8425=B8115,'Data Transformation'!$G$4:$G$8425),'Bin Analysis'!$B8133)</f>
        <v>2073</v>
      </c>
      <c r="I8133">
        <f t="shared" si="1015"/>
        <v>0</v>
      </c>
      <c r="J8133">
        <f t="shared" si="1016"/>
        <v>0</v>
      </c>
      <c r="K8133">
        <f>J8133*Weighting!$W$21</f>
        <v>0</v>
      </c>
      <c r="M8133" s="14"/>
    </row>
    <row r="8134" spans="1:25" x14ac:dyDescent="0.25">
      <c r="A8134" s="32" t="str">
        <f>IF(Weighting!$P$22&gt;0,B8134,"")</f>
        <v/>
      </c>
      <c r="B8134">
        <f>Weighting!$C$22</f>
        <v>2.4170000000000007</v>
      </c>
      <c r="C8134">
        <f>Weighting!$F$22</f>
        <v>0</v>
      </c>
      <c r="D8134" t="b">
        <f>IF(C8134=1,'Data Transformation'!$G$3+0.5*'Data Transformation'!$W$25,IF(C8135=1,D8135-'Data Transformation'!$W$25,FALSE))</f>
        <v>0</v>
      </c>
      <c r="E8134" t="str">
        <f t="array" ref="E8134">IF(ISLOGICAL(D8134),"",FREQUENCY(IF('Data Transformation'!$B$425:$B$8425='Bin Analysis'!$B8115,'Data Transformation'!$G$425:$G$8425),D8134))</f>
        <v/>
      </c>
      <c r="F8134" t="str">
        <f t="shared" si="1014"/>
        <v/>
      </c>
      <c r="G8134">
        <f>Weighting!$H$22</f>
        <v>0</v>
      </c>
      <c r="H8134">
        <f t="array" ref="H8134">FREQUENCY(IF('Data Transformation'!$B$4:$B$8425=B8115,'Data Transformation'!$G$4:$G$8425),'Bin Analysis'!$B8134)</f>
        <v>2073</v>
      </c>
      <c r="I8134">
        <f t="shared" si="1015"/>
        <v>0</v>
      </c>
      <c r="J8134">
        <f t="shared" si="1016"/>
        <v>0</v>
      </c>
      <c r="K8134">
        <f>J8134*Weighting!$W$22</f>
        <v>0</v>
      </c>
      <c r="M8134" s="14"/>
    </row>
    <row r="8135" spans="1:25" x14ac:dyDescent="0.25">
      <c r="A8135" s="32" t="str">
        <f>IF(Weighting!$P$23&gt;0,B8135,"")</f>
        <v/>
      </c>
      <c r="B8135">
        <f>Weighting!$C$23</f>
        <v>2.5480000000000009</v>
      </c>
      <c r="C8135">
        <f>Weighting!$F$23</f>
        <v>0</v>
      </c>
      <c r="D8135" t="b">
        <f>IF(C8135=1,'Data Transformation'!$G$3+0.5*'Data Transformation'!$W$25,IF(C8136=1,D8136-'Data Transformation'!$W$25,FALSE))</f>
        <v>0</v>
      </c>
      <c r="E8135" t="str">
        <f t="array" ref="E8135">IF(ISLOGICAL(D8135),"",FREQUENCY(IF('Data Transformation'!$B$425:$B$8425='Bin Analysis'!$B8115,'Data Transformation'!$G$425:$G$8425),D8135))</f>
        <v/>
      </c>
      <c r="F8135" t="str">
        <f t="shared" si="1014"/>
        <v/>
      </c>
      <c r="G8135">
        <f>Weighting!$H$23</f>
        <v>0</v>
      </c>
      <c r="H8135">
        <f t="array" ref="H8135">FREQUENCY(IF('Data Transformation'!$B$4:$B$8425=B8115,'Data Transformation'!$G$4:$G$8425),'Bin Analysis'!$B8135)</f>
        <v>2073</v>
      </c>
      <c r="I8135">
        <f t="shared" si="1015"/>
        <v>0</v>
      </c>
      <c r="J8135">
        <f t="shared" si="1016"/>
        <v>0</v>
      </c>
      <c r="K8135">
        <f>J8135*Weighting!$W$23</f>
        <v>0</v>
      </c>
      <c r="M8135" s="14"/>
    </row>
    <row r="8136" spans="1:25" x14ac:dyDescent="0.25">
      <c r="A8136" s="32" t="str">
        <f>IF(Weighting!$P$24&gt;0,B8136,"")</f>
        <v/>
      </c>
      <c r="B8136">
        <f>Weighting!$C$24</f>
        <v>2.6790000000000012</v>
      </c>
      <c r="C8136">
        <f>Weighting!$F$24</f>
        <v>0</v>
      </c>
      <c r="D8136" t="b">
        <f>IF(C8136=1,'Data Transformation'!$G$3+0.5*'Data Transformation'!$W$25,IF(C8137=1,D8137-'Data Transformation'!$W$25,FALSE))</f>
        <v>0</v>
      </c>
      <c r="E8136" t="str">
        <f t="array" ref="E8136">IF(ISLOGICAL(D8136),"",FREQUENCY(IF('Data Transformation'!$B$425:$B$8425='Bin Analysis'!$B8115,'Data Transformation'!$G$425:$G$8425),D8136))</f>
        <v/>
      </c>
      <c r="F8136" t="str">
        <f t="shared" si="1014"/>
        <v/>
      </c>
      <c r="G8136">
        <f>Weighting!$H$24</f>
        <v>0</v>
      </c>
      <c r="H8136">
        <f t="array" ref="H8136">FREQUENCY(IF('Data Transformation'!$B$4:$B$8425=B8115,'Data Transformation'!$G$4:$G$8425),'Bin Analysis'!$B8136)</f>
        <v>2073</v>
      </c>
      <c r="I8136">
        <f t="shared" si="1015"/>
        <v>0</v>
      </c>
      <c r="J8136">
        <f t="shared" si="1016"/>
        <v>0</v>
      </c>
      <c r="K8136">
        <f>J8136*Weighting!$W$24</f>
        <v>0</v>
      </c>
      <c r="M8136" s="14"/>
    </row>
    <row r="8137" spans="1:25" x14ac:dyDescent="0.25">
      <c r="A8137" s="32" t="str">
        <f>IF(Weighting!$P$25&gt;0,B8137,"")</f>
        <v/>
      </c>
      <c r="B8137">
        <f>Weighting!$C$25</f>
        <v>2.8100000000000014</v>
      </c>
      <c r="C8137">
        <f>Weighting!$F$25</f>
        <v>0</v>
      </c>
      <c r="D8137" t="b">
        <f>IF(C8137=1,'Data Transformation'!$G$3+0.5*'Data Transformation'!$W$25,IF(C8138=1,D8138-'Data Transformation'!$W$25,FALSE))</f>
        <v>0</v>
      </c>
      <c r="E8137" t="str">
        <f t="array" ref="E8137">IF(ISLOGICAL(D8137),"",FREQUENCY(IF('Data Transformation'!$B$425:$B$8425='Bin Analysis'!$B8115,'Data Transformation'!$G$425:$G$8425),D8137))</f>
        <v/>
      </c>
      <c r="F8137" t="str">
        <f t="shared" si="1014"/>
        <v/>
      </c>
      <c r="G8137">
        <f>Weighting!$H$25</f>
        <v>0</v>
      </c>
      <c r="H8137">
        <f t="array" ref="H8137">FREQUENCY(IF('Data Transformation'!$B$4:$B$8425=B8115,'Data Transformation'!$G$4:$G$8425),'Bin Analysis'!$B8137)</f>
        <v>2073</v>
      </c>
      <c r="I8137">
        <f t="shared" si="1015"/>
        <v>0</v>
      </c>
      <c r="J8137">
        <f t="shared" si="1016"/>
        <v>0</v>
      </c>
      <c r="K8137">
        <f>J8137*Weighting!$W$25</f>
        <v>0</v>
      </c>
      <c r="M8137" s="14"/>
    </row>
    <row r="8138" spans="1:25" x14ac:dyDescent="0.25">
      <c r="O8138"/>
      <c r="P8138"/>
      <c r="Q8138"/>
      <c r="R8138"/>
    </row>
    <row r="8139" spans="1:25" ht="23.25" x14ac:dyDescent="0.35">
      <c r="A8139" s="21" t="s">
        <v>0</v>
      </c>
      <c r="B8139" s="21" t="str">
        <f>IFERROR(VLOOKUP(C8139,'Data Transformation'!$L$6:$M$426,2,FALSE),"")</f>
        <v/>
      </c>
      <c r="C8139" s="21">
        <f>C8115+1</f>
        <v>339</v>
      </c>
      <c r="D8139" s="21"/>
      <c r="E8139" s="21"/>
      <c r="F8139" s="21"/>
      <c r="G8139" s="21"/>
      <c r="H8139" s="22"/>
      <c r="I8139" s="22"/>
      <c r="J8139" s="22"/>
      <c r="K8139" s="21"/>
      <c r="L8139" s="21" t="str">
        <f>B8139</f>
        <v/>
      </c>
      <c r="M8139" s="23" t="e">
        <f>INDEX('Data Transformation'!$O$4:$O$424,MATCH($B8139,'Data Transformation'!$M$4:$M$424,0),MATCH($M$2,'Data Transformation'!$O$3,0))</f>
        <v>#N/A</v>
      </c>
      <c r="N8139" s="27" t="e">
        <f>IF('Input and Summary Results'!$J$16="minimum",'Bin Analysis'!X8140/(M8139-1),'Bin Analysis'!Y8139/('Bin Analysis'!M8139-1))</f>
        <v>#N/A</v>
      </c>
      <c r="O8139" s="27" t="e">
        <f>IF(M8139=FALSE,NA(),(VLOOKUP(1,C8142:K8161,4,FALSE))/(M8139-1))</f>
        <v>#N/A</v>
      </c>
      <c r="P8139" s="27" t="e">
        <f>IF(M8139=FALSE,NA(),SUM(J8142:J8161)/Weighting!$S$5)</f>
        <v>#N/A</v>
      </c>
      <c r="Q8139" s="27" t="e">
        <f>IF(M8139=FALSE,NA(),SUM(K8142:K8161)/Weighting!$S$6)</f>
        <v>#N/A</v>
      </c>
      <c r="R8139" s="27" t="e">
        <f>IF(M8139=FALSE,NA(),(VLOOKUP(1,G8142:K8161,3,FALSE))/(M8139-1))</f>
        <v>#N/A</v>
      </c>
      <c r="S8139" s="22" t="e">
        <f>IF(M8139=FALSE,NA(),IF(SUM(J8142:J8161)=2,"yes","no"))</f>
        <v>#N/A</v>
      </c>
      <c r="X8139" s="2" cm="2">
        <f t="array" ref="X8139:X8140">FREQUENCY(IF('Data Transformation'!$B$425:$B$6424='Bin Analysis'!L8139,'Data Transformation'!$G$425:$G$6424),'Data Transformation'!$U$11)</f>
        <v>0</v>
      </c>
      <c r="Y8139" s="2" cm="2">
        <f t="array" ref="Y8139:Y8140">FREQUENCY(IF('Data Transformation'!$B$425:$B$6424='Bin Analysis'!L8139,'Data Transformation'!$G$425:$G$6424),'Data Transformation'!$U$12)</f>
        <v>0</v>
      </c>
    </row>
    <row r="8140" spans="1:25" x14ac:dyDescent="0.25">
      <c r="A8140" s="14" t="s">
        <v>66</v>
      </c>
      <c r="B8140" t="s">
        <v>47</v>
      </c>
      <c r="C8140" t="s">
        <v>5</v>
      </c>
      <c r="D8140" t="s">
        <v>99</v>
      </c>
      <c r="E8140" t="s">
        <v>100</v>
      </c>
      <c r="F8140" t="s">
        <v>101</v>
      </c>
      <c r="G8140" t="s">
        <v>69</v>
      </c>
      <c r="H8140" t="s">
        <v>31</v>
      </c>
      <c r="I8140" t="s">
        <v>32</v>
      </c>
      <c r="J8140" t="s">
        <v>46</v>
      </c>
      <c r="K8140" s="14" t="s">
        <v>45</v>
      </c>
      <c r="M8140" s="14"/>
      <c r="X8140" s="2">
        <v>0</v>
      </c>
      <c r="Y8140" s="2">
        <v>0</v>
      </c>
    </row>
    <row r="8141" spans="1:25" x14ac:dyDescent="0.25">
      <c r="A8141" s="32"/>
      <c r="D8141" t="b">
        <f>IF(C8141=1,'Data Transformation'!$G$3+0.5*'Data Transformation'!$W$25,IF(C8142=1,D8142-'Data Transformation'!$W$25,FALSE))</f>
        <v>0</v>
      </c>
      <c r="E8141" t="str">
        <f t="array" ref="E8141">IF(ISLOGICAL(D8141),"",FREQUENCY(IF('Data Transformation'!$B$425:$B$8425='Bin Analysis'!$B8139,'Data Transformation'!$G$425:$G$8425),D8141))</f>
        <v/>
      </c>
      <c r="F8141" t="str">
        <f>IF(ISLOGICAL(D8141),"",E8141-E8140)</f>
        <v/>
      </c>
      <c r="M8141" s="14"/>
    </row>
    <row r="8142" spans="1:25" x14ac:dyDescent="0.25">
      <c r="A8142" s="32">
        <f>IF(Weighting!$P$6&gt;0,B8142,"")</f>
        <v>0.32100000000000001</v>
      </c>
      <c r="B8142">
        <f>Weighting!$C$6</f>
        <v>0.32100000000000001</v>
      </c>
      <c r="C8142">
        <f>Weighting!$F$6</f>
        <v>0</v>
      </c>
      <c r="D8142" t="b">
        <f>IF(C8142=1,'Data Transformation'!$G$3+0.5*'Data Transformation'!$W$25,IF(C8143=1,D8143-'Data Transformation'!$W$25,FALSE))</f>
        <v>0</v>
      </c>
      <c r="E8142" t="str">
        <f t="array" ref="E8142">IF(ISLOGICAL(D8142),"",FREQUENCY(IF('Data Transformation'!$B$425:$B$8425='Bin Analysis'!$B8139,'Data Transformation'!$G$425:$G$8425),D8142))</f>
        <v/>
      </c>
      <c r="F8142" t="str">
        <f>IF(ISLOGICAL(D8142),"",E8142-E8141)</f>
        <v/>
      </c>
      <c r="G8142">
        <f>Weighting!$H$6</f>
        <v>1</v>
      </c>
      <c r="H8142">
        <f t="array" ref="H8142">FREQUENCY(IF('Data Transformation'!$B$4:$B$8425=B8139,'Data Transformation'!$G$4:$G$8425),'Bin Analysis'!$B8142)</f>
        <v>2073</v>
      </c>
      <c r="I8142">
        <f>H8142-H8141</f>
        <v>2073</v>
      </c>
      <c r="J8142">
        <f>IF(I8142=0,0,1)</f>
        <v>1</v>
      </c>
      <c r="K8142">
        <f>J8142*Weighting!$W$6</f>
        <v>1</v>
      </c>
      <c r="M8142" s="14"/>
    </row>
    <row r="8143" spans="1:25" x14ac:dyDescent="0.25">
      <c r="A8143" s="32">
        <f>IF(Weighting!$P$7&gt;0,B8143,"")</f>
        <v>0.45200000000000001</v>
      </c>
      <c r="B8143">
        <f>Weighting!$C$7</f>
        <v>0.45200000000000001</v>
      </c>
      <c r="C8143">
        <f>Weighting!$F$7</f>
        <v>0</v>
      </c>
      <c r="D8143" t="b">
        <f>IF(C8143=1,'Data Transformation'!$G$3+0.5*'Data Transformation'!$W$25,IF(C8144=1,D8144-'Data Transformation'!$W$25,FALSE))</f>
        <v>0</v>
      </c>
      <c r="E8143" t="str">
        <f t="array" ref="E8143">IF(ISLOGICAL(D8143),"",FREQUENCY(IF('Data Transformation'!$B$425:$B$8425='Bin Analysis'!$B8139,'Data Transformation'!$G$425:$G$8425),D8143))</f>
        <v/>
      </c>
      <c r="F8143" t="str">
        <f t="shared" ref="F8143:F8161" si="1017">IF(ISLOGICAL(D8143),"",E8143-E8142)</f>
        <v/>
      </c>
      <c r="G8143">
        <f>Weighting!$H$7</f>
        <v>0</v>
      </c>
      <c r="H8143">
        <f t="array" ref="H8143">FREQUENCY(IF('Data Transformation'!$B$4:$B$8425=B8139,'Data Transformation'!$G$4:$G$8425),'Bin Analysis'!$B8143)</f>
        <v>2073</v>
      </c>
      <c r="I8143">
        <f t="shared" ref="I8143:I8161" si="1018">H8143-H8142</f>
        <v>0</v>
      </c>
      <c r="J8143">
        <f>IF(I8143=0,0,1)</f>
        <v>0</v>
      </c>
      <c r="K8143">
        <f>J8143*Weighting!$W$7</f>
        <v>0</v>
      </c>
      <c r="M8143" s="14"/>
    </row>
    <row r="8144" spans="1:25" x14ac:dyDescent="0.25">
      <c r="A8144" s="32">
        <f>IF(Weighting!$P$8&gt;0,B8144,"")</f>
        <v>0.58299999999999996</v>
      </c>
      <c r="B8144">
        <f>Weighting!$C$8</f>
        <v>0.58299999999999996</v>
      </c>
      <c r="C8144">
        <f>Weighting!$F$8</f>
        <v>0</v>
      </c>
      <c r="D8144" t="b">
        <f>IF(C8144=1,'Data Transformation'!$G$3+0.5*'Data Transformation'!$W$25,IF(C8145=1,D8145-'Data Transformation'!$W$25,FALSE))</f>
        <v>0</v>
      </c>
      <c r="E8144" t="str">
        <f t="array" ref="E8144">IF(ISLOGICAL(D8144),"",FREQUENCY(IF('Data Transformation'!$B$425:$B$8425='Bin Analysis'!$B8139,'Data Transformation'!$G$425:$G$8425),D8144))</f>
        <v/>
      </c>
      <c r="F8144" t="str">
        <f t="shared" si="1017"/>
        <v/>
      </c>
      <c r="G8144">
        <f>Weighting!$H$8</f>
        <v>0</v>
      </c>
      <c r="H8144">
        <f t="array" ref="H8144">FREQUENCY(IF('Data Transformation'!$B$4:$B$8425=B8139,'Data Transformation'!$G$4:$G$8425),'Bin Analysis'!$B8144)</f>
        <v>2073</v>
      </c>
      <c r="I8144">
        <f t="shared" si="1018"/>
        <v>0</v>
      </c>
      <c r="J8144">
        <f t="shared" ref="J8144:J8161" si="1019">IF(I8144=0,0,1)</f>
        <v>0</v>
      </c>
      <c r="K8144">
        <f>J8144*Weighting!$W$8</f>
        <v>0</v>
      </c>
      <c r="M8144" s="14"/>
    </row>
    <row r="8145" spans="1:13" x14ac:dyDescent="0.25">
      <c r="A8145" s="32">
        <f>IF(Weighting!$P$9&gt;0,B8145,"")</f>
        <v>0.71399999999999997</v>
      </c>
      <c r="B8145" s="50">
        <f>Weighting!$C$9</f>
        <v>0.71399999999999997</v>
      </c>
      <c r="C8145">
        <f>Weighting!$F$9</f>
        <v>0</v>
      </c>
      <c r="D8145" t="b">
        <f>IF(C8145=1,'Data Transformation'!$G$3+0.5*'Data Transformation'!$W$25,IF(C8146=1,D8146-'Data Transformation'!$W$25,FALSE))</f>
        <v>0</v>
      </c>
      <c r="E8145" t="str">
        <f t="array" ref="E8145">IF(ISLOGICAL(D8145),"",FREQUENCY(IF('Data Transformation'!$B$425:$B$8425='Bin Analysis'!$B8139,'Data Transformation'!$G$425:$G$8425),D8145))</f>
        <v/>
      </c>
      <c r="F8145" t="str">
        <f t="shared" si="1017"/>
        <v/>
      </c>
      <c r="G8145">
        <f>Weighting!$H$9</f>
        <v>0</v>
      </c>
      <c r="H8145">
        <f t="array" ref="H8145">FREQUENCY(IF('Data Transformation'!$B$4:$B$8425=B8139,'Data Transformation'!$G$4:$G$8425),'Bin Analysis'!$B8145)</f>
        <v>2073</v>
      </c>
      <c r="I8145">
        <f t="shared" si="1018"/>
        <v>0</v>
      </c>
      <c r="J8145">
        <f t="shared" si="1019"/>
        <v>0</v>
      </c>
      <c r="K8145">
        <f>J8145*Weighting!$W$9</f>
        <v>0</v>
      </c>
      <c r="M8145" s="14"/>
    </row>
    <row r="8146" spans="1:13" x14ac:dyDescent="0.25">
      <c r="A8146" s="32">
        <f>IF(Weighting!$P$10&gt;0,B8146,"")</f>
        <v>0.84499999999999997</v>
      </c>
      <c r="B8146">
        <f>Weighting!$C$10</f>
        <v>0.84499999999999997</v>
      </c>
      <c r="C8146">
        <f>Weighting!$F$10</f>
        <v>0</v>
      </c>
      <c r="D8146" t="b">
        <f>IF(C8146=1,'Data Transformation'!$G$3+0.5*'Data Transformation'!$W$25,IF(C8147=1,D8147-'Data Transformation'!$W$25,FALSE))</f>
        <v>0</v>
      </c>
      <c r="E8146" t="str">
        <f t="array" ref="E8146">IF(ISLOGICAL(D8146),"",FREQUENCY(IF('Data Transformation'!$B$425:$B$8425='Bin Analysis'!$B8139,'Data Transformation'!$G$425:$G$8425),D8146))</f>
        <v/>
      </c>
      <c r="F8146" t="str">
        <f t="shared" si="1017"/>
        <v/>
      </c>
      <c r="G8146">
        <f>Weighting!$H$10</f>
        <v>0</v>
      </c>
      <c r="H8146">
        <f t="array" ref="H8146">FREQUENCY(IF('Data Transformation'!$B$4:$B$8425=B8139,'Data Transformation'!$G$4:$G$8425),'Bin Analysis'!$B8146)</f>
        <v>2073</v>
      </c>
      <c r="I8146">
        <f t="shared" si="1018"/>
        <v>0</v>
      </c>
      <c r="J8146">
        <f t="shared" si="1019"/>
        <v>0</v>
      </c>
      <c r="K8146">
        <f>J8146*Weighting!$W$10</f>
        <v>0</v>
      </c>
      <c r="M8146" s="14"/>
    </row>
    <row r="8147" spans="1:13" x14ac:dyDescent="0.25">
      <c r="A8147" s="32">
        <f>IF(Weighting!$P$11&gt;0,B8147,"")</f>
        <v>0.97599999999999998</v>
      </c>
      <c r="B8147">
        <f>Weighting!$C$11</f>
        <v>0.97599999999999998</v>
      </c>
      <c r="C8147">
        <f>Weighting!$F$11</f>
        <v>0</v>
      </c>
      <c r="D8147">
        <f>IF(C8147=1,'Data Transformation'!$G$3+0.5*'Data Transformation'!$W$25,IF(C8148=1,D8148-'Data Transformation'!$W$25,FALSE))</f>
        <v>0.86899999999999999</v>
      </c>
      <c r="E8147">
        <f t="array" ref="E8147">IF(ISLOGICAL(D8147),"",FREQUENCY(IF('Data Transformation'!$B$425:$B$8425='Bin Analysis'!$B8139,'Data Transformation'!$G$425:$G$8425),D8147))</f>
        <v>2001</v>
      </c>
      <c r="F8147" t="e">
        <f t="shared" si="1017"/>
        <v>#VALUE!</v>
      </c>
      <c r="G8147">
        <f>Weighting!$H$11</f>
        <v>0</v>
      </c>
      <c r="H8147">
        <f t="array" ref="H8147">FREQUENCY(IF('Data Transformation'!$B$4:$B$8425=B8139,'Data Transformation'!$G$4:$G$8425),'Bin Analysis'!$B8147)</f>
        <v>2073</v>
      </c>
      <c r="I8147">
        <f t="shared" si="1018"/>
        <v>0</v>
      </c>
      <c r="J8147">
        <f t="shared" si="1019"/>
        <v>0</v>
      </c>
      <c r="K8147">
        <f>J8147*Weighting!$W$11</f>
        <v>0</v>
      </c>
      <c r="M8147" s="14"/>
    </row>
    <row r="8148" spans="1:13" x14ac:dyDescent="0.25">
      <c r="A8148" s="32">
        <f>IF(Weighting!$P$12&gt;0,B8148,"")</f>
        <v>1.107</v>
      </c>
      <c r="B8148">
        <f>Weighting!$C$12</f>
        <v>1.107</v>
      </c>
      <c r="C8148">
        <f>Weighting!$F$12</f>
        <v>1</v>
      </c>
      <c r="D8148">
        <f>IF(C8148=1,'Data Transformation'!$G$3+0.5*'Data Transformation'!$W$25,IF(C8149=1,D8149-'Data Transformation'!$W$25,FALSE))</f>
        <v>1.131</v>
      </c>
      <c r="E8148">
        <f t="array" ref="E8148">IF(ISLOGICAL(D8148),"",FREQUENCY(IF('Data Transformation'!$B$425:$B$8425='Bin Analysis'!$B8139,'Data Transformation'!$G$425:$G$8425),D8148))</f>
        <v>2001</v>
      </c>
      <c r="F8148">
        <f t="shared" si="1017"/>
        <v>0</v>
      </c>
      <c r="G8148">
        <f>Weighting!$H$12</f>
        <v>0</v>
      </c>
      <c r="H8148">
        <f t="array" ref="H8148">FREQUENCY(IF('Data Transformation'!$B$4:$B$8425=B8139,'Data Transformation'!$G$4:$G$8425),'Bin Analysis'!$B8148)</f>
        <v>2073</v>
      </c>
      <c r="I8148">
        <f t="shared" si="1018"/>
        <v>0</v>
      </c>
      <c r="J8148">
        <f t="shared" si="1019"/>
        <v>0</v>
      </c>
      <c r="K8148">
        <f>J8148*Weighting!$W$12</f>
        <v>0</v>
      </c>
      <c r="M8148" s="14"/>
    </row>
    <row r="8149" spans="1:13" x14ac:dyDescent="0.25">
      <c r="A8149" s="32">
        <f>IF(Weighting!$P$13&gt;0,B8149,"")</f>
        <v>1.238</v>
      </c>
      <c r="B8149">
        <f>Weighting!$C$13</f>
        <v>1.238</v>
      </c>
      <c r="C8149">
        <f>Weighting!$F$13</f>
        <v>0</v>
      </c>
      <c r="D8149" t="b">
        <f>IF(C8149=1,'Data Transformation'!$G$3+0.5*'Data Transformation'!$W$25,IF(C8150=1,D8150-'Data Transformation'!$W$25,FALSE))</f>
        <v>0</v>
      </c>
      <c r="E8149" t="str">
        <f t="array" ref="E8149">IF(ISLOGICAL(D8149),"",FREQUENCY(IF('Data Transformation'!$B$425:$B$8425='Bin Analysis'!$B8139,'Data Transformation'!$G$425:$G$8425),D8149))</f>
        <v/>
      </c>
      <c r="F8149" t="str">
        <f t="shared" si="1017"/>
        <v/>
      </c>
      <c r="G8149">
        <f>Weighting!$H$13</f>
        <v>0</v>
      </c>
      <c r="H8149">
        <f t="array" ref="H8149">FREQUENCY(IF('Data Transformation'!$B$4:$B$8425=B8139,'Data Transformation'!$G$4:$G$8425),'Bin Analysis'!$B8149)</f>
        <v>2073</v>
      </c>
      <c r="I8149">
        <f t="shared" si="1018"/>
        <v>0</v>
      </c>
      <c r="J8149">
        <f t="shared" si="1019"/>
        <v>0</v>
      </c>
      <c r="K8149">
        <f>J8149*Weighting!$W$13</f>
        <v>0</v>
      </c>
      <c r="M8149" s="14"/>
    </row>
    <row r="8150" spans="1:13" x14ac:dyDescent="0.25">
      <c r="A8150" s="32">
        <f>IF(Weighting!$P$14&gt;0,B8150,"")</f>
        <v>1.369</v>
      </c>
      <c r="B8150">
        <f>Weighting!$C$14</f>
        <v>1.369</v>
      </c>
      <c r="C8150">
        <f>Weighting!$F$14</f>
        <v>0</v>
      </c>
      <c r="D8150" t="b">
        <f>IF(C8150=1,'Data Transformation'!$G$3+0.5*'Data Transformation'!$W$25,IF(C8151=1,D8151-'Data Transformation'!$W$25,FALSE))</f>
        <v>0</v>
      </c>
      <c r="E8150" t="str">
        <f t="array" ref="E8150">IF(ISLOGICAL(D8150),"",FREQUENCY(IF('Data Transformation'!$B$425:$B$8425='Bin Analysis'!$B8139,'Data Transformation'!$G$425:$G$8425),D8150))</f>
        <v/>
      </c>
      <c r="F8150" t="str">
        <f t="shared" si="1017"/>
        <v/>
      </c>
      <c r="G8150">
        <f>Weighting!$H$14</f>
        <v>0</v>
      </c>
      <c r="H8150">
        <f t="array" ref="H8150">FREQUENCY(IF('Data Transformation'!$B$4:$B$8425=B8139,'Data Transformation'!$G$4:$G$8425),'Bin Analysis'!$B8150)</f>
        <v>2073</v>
      </c>
      <c r="I8150">
        <f t="shared" si="1018"/>
        <v>0</v>
      </c>
      <c r="J8150">
        <f t="shared" si="1019"/>
        <v>0</v>
      </c>
      <c r="K8150">
        <f>J8150*Weighting!$W$14</f>
        <v>0</v>
      </c>
      <c r="M8150" s="14"/>
    </row>
    <row r="8151" spans="1:13" x14ac:dyDescent="0.25">
      <c r="A8151" s="32">
        <f>IF(Weighting!$P$15&gt;0,B8151,"")</f>
        <v>1.5000009999999999</v>
      </c>
      <c r="B8151">
        <f>Weighting!$C$15</f>
        <v>1.5000009999999999</v>
      </c>
      <c r="C8151">
        <f>Weighting!$F$15</f>
        <v>0</v>
      </c>
      <c r="D8151" t="b">
        <f>IF(C8151=1,'Data Transformation'!$G$3+0.5*'Data Transformation'!$W$25,IF(C8152=1,D8152-'Data Transformation'!$W$25,FALSE))</f>
        <v>0</v>
      </c>
      <c r="E8151" t="str">
        <f t="array" ref="E8151">IF(ISLOGICAL(D8151),"",FREQUENCY(IF('Data Transformation'!$B$425:$B$8425='Bin Analysis'!$B8139,'Data Transformation'!$G$425:$G$8425),D8151))</f>
        <v/>
      </c>
      <c r="F8151" t="str">
        <f t="shared" si="1017"/>
        <v/>
      </c>
      <c r="G8151">
        <f>Weighting!$H$15</f>
        <v>0</v>
      </c>
      <c r="H8151">
        <f t="array" ref="H8151">FREQUENCY(IF('Data Transformation'!$B$4:$B$8425=B8139,'Data Transformation'!$G$4:$G$8425),'Bin Analysis'!$B8151)</f>
        <v>2073</v>
      </c>
      <c r="I8151">
        <f t="shared" si="1018"/>
        <v>0</v>
      </c>
      <c r="J8151">
        <f t="shared" si="1019"/>
        <v>0</v>
      </c>
      <c r="K8151">
        <f>J8151*Weighting!$W$15</f>
        <v>0</v>
      </c>
      <c r="M8151" s="14"/>
    </row>
    <row r="8152" spans="1:13" x14ac:dyDescent="0.25">
      <c r="A8152" s="32" t="str">
        <f>IF(Weighting!$P$16&gt;0,B8152,"")</f>
        <v/>
      </c>
      <c r="B8152">
        <f>Weighting!$C$16</f>
        <v>1.631</v>
      </c>
      <c r="C8152">
        <f>Weighting!$F$16</f>
        <v>0</v>
      </c>
      <c r="D8152" t="b">
        <f>IF(C8152=1,'Data Transformation'!$G$3+0.5*'Data Transformation'!$W$25,IF(C8153=1,D8153-'Data Transformation'!$W$25,FALSE))</f>
        <v>0</v>
      </c>
      <c r="E8152" t="str">
        <f t="array" ref="E8152">IF(ISLOGICAL(D8152),"",FREQUENCY(IF('Data Transformation'!$B$425:$B$8425='Bin Analysis'!$B8139,'Data Transformation'!$G$425:$G$8425),D8152))</f>
        <v/>
      </c>
      <c r="F8152" t="str">
        <f t="shared" si="1017"/>
        <v/>
      </c>
      <c r="G8152">
        <f>Weighting!$H$16</f>
        <v>0</v>
      </c>
      <c r="H8152">
        <f t="array" ref="H8152">FREQUENCY(IF('Data Transformation'!$B$4:$B$8425=B8139,'Data Transformation'!$G$4:$G$8425),'Bin Analysis'!$B8152)</f>
        <v>2073</v>
      </c>
      <c r="I8152">
        <f t="shared" si="1018"/>
        <v>0</v>
      </c>
      <c r="J8152">
        <f t="shared" si="1019"/>
        <v>0</v>
      </c>
      <c r="K8152">
        <f>J8152*Weighting!$W$16</f>
        <v>0</v>
      </c>
      <c r="M8152" s="14"/>
    </row>
    <row r="8153" spans="1:13" x14ac:dyDescent="0.25">
      <c r="A8153" s="32" t="str">
        <f>IF(Weighting!$P$17&gt;0,B8153,"")</f>
        <v/>
      </c>
      <c r="B8153">
        <f>Weighting!$C$17</f>
        <v>1.762</v>
      </c>
      <c r="C8153">
        <f>Weighting!$F$17</f>
        <v>0</v>
      </c>
      <c r="D8153" t="b">
        <f>IF(C8153=1,'Data Transformation'!$G$3+0.5*'Data Transformation'!$W$25,IF(C8154=1,D8154-'Data Transformation'!$W$25,FALSE))</f>
        <v>0</v>
      </c>
      <c r="E8153" t="str">
        <f t="array" ref="E8153">IF(ISLOGICAL(D8153),"",FREQUENCY(IF('Data Transformation'!$B$425:$B$8425='Bin Analysis'!$B8139,'Data Transformation'!$G$425:$G$8425),D8153))</f>
        <v/>
      </c>
      <c r="F8153" t="str">
        <f t="shared" si="1017"/>
        <v/>
      </c>
      <c r="G8153">
        <f>Weighting!$H$17</f>
        <v>0</v>
      </c>
      <c r="H8153">
        <f t="array" ref="H8153">FREQUENCY(IF('Data Transformation'!$B$4:$B$8425=B8139,'Data Transformation'!$G$4:$G$8425),'Bin Analysis'!$B8153)</f>
        <v>2073</v>
      </c>
      <c r="I8153">
        <f t="shared" si="1018"/>
        <v>0</v>
      </c>
      <c r="J8153">
        <f t="shared" si="1019"/>
        <v>0</v>
      </c>
      <c r="K8153">
        <f>J8153*Weighting!$W$17</f>
        <v>0</v>
      </c>
      <c r="M8153" s="14"/>
    </row>
    <row r="8154" spans="1:13" x14ac:dyDescent="0.25">
      <c r="A8154" s="32" t="str">
        <f>IF(Weighting!$P$18&gt;0,B8154,"")</f>
        <v/>
      </c>
      <c r="B8154">
        <f>Weighting!$C$18</f>
        <v>1.893</v>
      </c>
      <c r="C8154">
        <f>Weighting!$F$18</f>
        <v>0</v>
      </c>
      <c r="D8154" t="b">
        <f>IF(C8154=1,'Data Transformation'!$G$3+0.5*'Data Transformation'!$W$25,IF(C8155=1,D8155-'Data Transformation'!$W$25,FALSE))</f>
        <v>0</v>
      </c>
      <c r="E8154" t="str">
        <f t="array" ref="E8154">IF(ISLOGICAL(D8154),"",FREQUENCY(IF('Data Transformation'!$B$425:$B$8425='Bin Analysis'!$B8139,'Data Transformation'!$G$425:$G$8425),D8154))</f>
        <v/>
      </c>
      <c r="F8154" t="str">
        <f t="shared" si="1017"/>
        <v/>
      </c>
      <c r="G8154">
        <f>Weighting!$H$18</f>
        <v>0</v>
      </c>
      <c r="H8154">
        <f t="array" ref="H8154">FREQUENCY(IF('Data Transformation'!$B$4:$B$8425=B8139,'Data Transformation'!$G$4:$G$8425),'Bin Analysis'!$B8154)</f>
        <v>2073</v>
      </c>
      <c r="I8154">
        <f t="shared" si="1018"/>
        <v>0</v>
      </c>
      <c r="J8154">
        <f t="shared" si="1019"/>
        <v>0</v>
      </c>
      <c r="K8154">
        <f>J8154*Weighting!$W$18</f>
        <v>0</v>
      </c>
      <c r="M8154" s="14"/>
    </row>
    <row r="8155" spans="1:13" x14ac:dyDescent="0.25">
      <c r="A8155" s="32" t="str">
        <f>IF(Weighting!$P$19&gt;0,B8155,"")</f>
        <v/>
      </c>
      <c r="B8155">
        <f>Weighting!$C$19</f>
        <v>2.024</v>
      </c>
      <c r="C8155">
        <f>Weighting!$F$19</f>
        <v>0</v>
      </c>
      <c r="D8155" t="b">
        <f>IF(C8155=1,'Data Transformation'!$G$3+0.5*'Data Transformation'!$W$25,IF(C8156=1,D8156-'Data Transformation'!$W$25,FALSE))</f>
        <v>0</v>
      </c>
      <c r="E8155" t="str">
        <f t="array" ref="E8155">IF(ISLOGICAL(D8155),"",FREQUENCY(IF('Data Transformation'!$B$425:$B$8425='Bin Analysis'!$B8139,'Data Transformation'!$G$425:$G$8425),D8155))</f>
        <v/>
      </c>
      <c r="F8155" t="str">
        <f t="shared" si="1017"/>
        <v/>
      </c>
      <c r="G8155">
        <f>Weighting!$H$19</f>
        <v>0</v>
      </c>
      <c r="H8155">
        <f t="array" ref="H8155">FREQUENCY(IF('Data Transformation'!$B$4:$B$8425=B8139,'Data Transformation'!$G$4:$G$8425),'Bin Analysis'!$B8155)</f>
        <v>2073</v>
      </c>
      <c r="I8155">
        <f t="shared" si="1018"/>
        <v>0</v>
      </c>
      <c r="J8155">
        <f t="shared" si="1019"/>
        <v>0</v>
      </c>
      <c r="K8155">
        <f>J8155*Weighting!$W$19</f>
        <v>0</v>
      </c>
      <c r="M8155" s="14"/>
    </row>
    <row r="8156" spans="1:13" x14ac:dyDescent="0.25">
      <c r="A8156" s="32" t="str">
        <f>IF(Weighting!$P$20&gt;0,B8156,"")</f>
        <v/>
      </c>
      <c r="B8156">
        <f>Weighting!$C$20</f>
        <v>2.1550000000000002</v>
      </c>
      <c r="C8156">
        <f>Weighting!$F$20</f>
        <v>0</v>
      </c>
      <c r="D8156" t="b">
        <f>IF(C8156=1,'Data Transformation'!$G$3+0.5*'Data Transformation'!$W$25,IF(C8157=1,D8157-'Data Transformation'!$W$25,FALSE))</f>
        <v>0</v>
      </c>
      <c r="E8156" t="str">
        <f t="array" ref="E8156">IF(ISLOGICAL(D8156),"",FREQUENCY(IF('Data Transformation'!$B$425:$B$8425='Bin Analysis'!$B8139,'Data Transformation'!$G$425:$G$8425),D8156))</f>
        <v/>
      </c>
      <c r="F8156" t="str">
        <f t="shared" si="1017"/>
        <v/>
      </c>
      <c r="G8156">
        <f>Weighting!$H$20</f>
        <v>0</v>
      </c>
      <c r="H8156">
        <f t="array" ref="H8156">FREQUENCY(IF('Data Transformation'!$B$4:$B$8425=B8139,'Data Transformation'!$G$4:$G$8425),'Bin Analysis'!$B8156)</f>
        <v>2073</v>
      </c>
      <c r="I8156">
        <f t="shared" si="1018"/>
        <v>0</v>
      </c>
      <c r="J8156">
        <f t="shared" si="1019"/>
        <v>0</v>
      </c>
      <c r="K8156">
        <f>J8156*Weighting!$W$20</f>
        <v>0</v>
      </c>
      <c r="M8156" s="14"/>
    </row>
    <row r="8157" spans="1:13" x14ac:dyDescent="0.25">
      <c r="A8157" s="32" t="str">
        <f>IF(Weighting!$P$21&gt;0,B8157,"")</f>
        <v/>
      </c>
      <c r="B8157">
        <f>Weighting!$C$21</f>
        <v>2.2860000000000005</v>
      </c>
      <c r="C8157">
        <f>Weighting!$F$21</f>
        <v>0</v>
      </c>
      <c r="D8157" t="b">
        <f>IF(C8157=1,'Data Transformation'!$G$3+0.5*'Data Transformation'!$W$25,IF(C8158=1,D8158-'Data Transformation'!$W$25,FALSE))</f>
        <v>0</v>
      </c>
      <c r="E8157" t="str">
        <f t="array" ref="E8157">IF(ISLOGICAL(D8157),"",FREQUENCY(IF('Data Transformation'!$B$425:$B$8425='Bin Analysis'!$B8139,'Data Transformation'!$G$425:$G$8425),D8157))</f>
        <v/>
      </c>
      <c r="F8157" t="str">
        <f t="shared" si="1017"/>
        <v/>
      </c>
      <c r="G8157">
        <f>Weighting!$H$21</f>
        <v>0</v>
      </c>
      <c r="H8157">
        <f t="array" ref="H8157">FREQUENCY(IF('Data Transformation'!$B$4:$B$8425=B8139,'Data Transformation'!$G$4:$G$8425),'Bin Analysis'!$B8157)</f>
        <v>2073</v>
      </c>
      <c r="I8157">
        <f t="shared" si="1018"/>
        <v>0</v>
      </c>
      <c r="J8157">
        <f t="shared" si="1019"/>
        <v>0</v>
      </c>
      <c r="K8157">
        <f>J8157*Weighting!$W$21</f>
        <v>0</v>
      </c>
      <c r="M8157" s="14"/>
    </row>
    <row r="8158" spans="1:13" x14ac:dyDescent="0.25">
      <c r="A8158" s="32" t="str">
        <f>IF(Weighting!$P$22&gt;0,B8158,"")</f>
        <v/>
      </c>
      <c r="B8158">
        <f>Weighting!$C$22</f>
        <v>2.4170000000000007</v>
      </c>
      <c r="C8158">
        <f>Weighting!$F$22</f>
        <v>0</v>
      </c>
      <c r="D8158" t="b">
        <f>IF(C8158=1,'Data Transformation'!$G$3+0.5*'Data Transformation'!$W$25,IF(C8159=1,D8159-'Data Transformation'!$W$25,FALSE))</f>
        <v>0</v>
      </c>
      <c r="E8158" t="str">
        <f t="array" ref="E8158">IF(ISLOGICAL(D8158),"",FREQUENCY(IF('Data Transformation'!$B$425:$B$8425='Bin Analysis'!$B8139,'Data Transformation'!$G$425:$G$8425),D8158))</f>
        <v/>
      </c>
      <c r="F8158" t="str">
        <f t="shared" si="1017"/>
        <v/>
      </c>
      <c r="G8158">
        <f>Weighting!$H$22</f>
        <v>0</v>
      </c>
      <c r="H8158">
        <f t="array" ref="H8158">FREQUENCY(IF('Data Transformation'!$B$4:$B$8425=B8139,'Data Transformation'!$G$4:$G$8425),'Bin Analysis'!$B8158)</f>
        <v>2073</v>
      </c>
      <c r="I8158">
        <f t="shared" si="1018"/>
        <v>0</v>
      </c>
      <c r="J8158">
        <f t="shared" si="1019"/>
        <v>0</v>
      </c>
      <c r="K8158">
        <f>J8158*Weighting!$W$22</f>
        <v>0</v>
      </c>
      <c r="M8158" s="14"/>
    </row>
    <row r="8159" spans="1:13" x14ac:dyDescent="0.25">
      <c r="A8159" s="32" t="str">
        <f>IF(Weighting!$P$23&gt;0,B8159,"")</f>
        <v/>
      </c>
      <c r="B8159">
        <f>Weighting!$C$23</f>
        <v>2.5480000000000009</v>
      </c>
      <c r="C8159">
        <f>Weighting!$F$23</f>
        <v>0</v>
      </c>
      <c r="D8159" t="b">
        <f>IF(C8159=1,'Data Transformation'!$G$3+0.5*'Data Transformation'!$W$25,IF(C8160=1,D8160-'Data Transformation'!$W$25,FALSE))</f>
        <v>0</v>
      </c>
      <c r="E8159" t="str">
        <f t="array" ref="E8159">IF(ISLOGICAL(D8159),"",FREQUENCY(IF('Data Transformation'!$B$425:$B$8425='Bin Analysis'!$B8139,'Data Transformation'!$G$425:$G$8425),D8159))</f>
        <v/>
      </c>
      <c r="F8159" t="str">
        <f t="shared" si="1017"/>
        <v/>
      </c>
      <c r="G8159">
        <f>Weighting!$H$23</f>
        <v>0</v>
      </c>
      <c r="H8159">
        <f t="array" ref="H8159">FREQUENCY(IF('Data Transformation'!$B$4:$B$8425=B8139,'Data Transformation'!$G$4:$G$8425),'Bin Analysis'!$B8159)</f>
        <v>2073</v>
      </c>
      <c r="I8159">
        <f t="shared" si="1018"/>
        <v>0</v>
      </c>
      <c r="J8159">
        <f t="shared" si="1019"/>
        <v>0</v>
      </c>
      <c r="K8159">
        <f>J8159*Weighting!$W$23</f>
        <v>0</v>
      </c>
      <c r="M8159" s="14"/>
    </row>
    <row r="8160" spans="1:13" x14ac:dyDescent="0.25">
      <c r="A8160" s="32" t="str">
        <f>IF(Weighting!$P$24&gt;0,B8160,"")</f>
        <v/>
      </c>
      <c r="B8160">
        <f>Weighting!$C$24</f>
        <v>2.6790000000000012</v>
      </c>
      <c r="C8160">
        <f>Weighting!$F$24</f>
        <v>0</v>
      </c>
      <c r="D8160" t="b">
        <f>IF(C8160=1,'Data Transformation'!$G$3+0.5*'Data Transformation'!$W$25,IF(C8161=1,D8161-'Data Transformation'!$W$25,FALSE))</f>
        <v>0</v>
      </c>
      <c r="E8160" t="str">
        <f t="array" ref="E8160">IF(ISLOGICAL(D8160),"",FREQUENCY(IF('Data Transformation'!$B$425:$B$8425='Bin Analysis'!$B8139,'Data Transformation'!$G$425:$G$8425),D8160))</f>
        <v/>
      </c>
      <c r="F8160" t="str">
        <f t="shared" si="1017"/>
        <v/>
      </c>
      <c r="G8160">
        <f>Weighting!$H$24</f>
        <v>0</v>
      </c>
      <c r="H8160">
        <f t="array" ref="H8160">FREQUENCY(IF('Data Transformation'!$B$4:$B$8425=B8139,'Data Transformation'!$G$4:$G$8425),'Bin Analysis'!$B8160)</f>
        <v>2073</v>
      </c>
      <c r="I8160">
        <f t="shared" si="1018"/>
        <v>0</v>
      </c>
      <c r="J8160">
        <f t="shared" si="1019"/>
        <v>0</v>
      </c>
      <c r="K8160">
        <f>J8160*Weighting!$W$24</f>
        <v>0</v>
      </c>
      <c r="M8160" s="14"/>
    </row>
    <row r="8161" spans="1:25" x14ac:dyDescent="0.25">
      <c r="A8161" s="32" t="str">
        <f>IF(Weighting!$P$25&gt;0,B8161,"")</f>
        <v/>
      </c>
      <c r="B8161">
        <f>Weighting!$C$25</f>
        <v>2.8100000000000014</v>
      </c>
      <c r="C8161">
        <f>Weighting!$F$25</f>
        <v>0</v>
      </c>
      <c r="D8161" t="b">
        <f>IF(C8161=1,'Data Transformation'!$G$3+0.5*'Data Transformation'!$W$25,IF(C8162=1,D8162-'Data Transformation'!$W$25,FALSE))</f>
        <v>0</v>
      </c>
      <c r="E8161" t="str">
        <f t="array" ref="E8161">IF(ISLOGICAL(D8161),"",FREQUENCY(IF('Data Transformation'!$B$425:$B$8425='Bin Analysis'!$B8139,'Data Transformation'!$G$425:$G$8425),D8161))</f>
        <v/>
      </c>
      <c r="F8161" t="str">
        <f t="shared" si="1017"/>
        <v/>
      </c>
      <c r="G8161">
        <f>Weighting!$H$25</f>
        <v>0</v>
      </c>
      <c r="H8161">
        <f t="array" ref="H8161">FREQUENCY(IF('Data Transformation'!$B$4:$B$8425=B8139,'Data Transformation'!$G$4:$G$8425),'Bin Analysis'!$B8161)</f>
        <v>2073</v>
      </c>
      <c r="I8161">
        <f t="shared" si="1018"/>
        <v>0</v>
      </c>
      <c r="J8161">
        <f t="shared" si="1019"/>
        <v>0</v>
      </c>
      <c r="K8161">
        <f>J8161*Weighting!$W$25</f>
        <v>0</v>
      </c>
      <c r="M8161" s="14"/>
    </row>
    <row r="8162" spans="1:25" x14ac:dyDescent="0.25">
      <c r="N8162" s="55"/>
      <c r="O8162"/>
      <c r="P8162"/>
      <c r="Q8162"/>
      <c r="R8162"/>
    </row>
    <row r="8163" spans="1:25" ht="23.25" x14ac:dyDescent="0.35">
      <c r="A8163" s="21" t="s">
        <v>0</v>
      </c>
      <c r="B8163" s="21" t="str">
        <f>IFERROR(VLOOKUP(C8163,'Data Transformation'!$L$6:$M$426,2,FALSE),"")</f>
        <v/>
      </c>
      <c r="C8163" s="21">
        <f>C8139+1</f>
        <v>340</v>
      </c>
      <c r="D8163" s="21"/>
      <c r="E8163" s="21"/>
      <c r="F8163" s="21"/>
      <c r="G8163" s="21"/>
      <c r="H8163" s="22"/>
      <c r="I8163" s="22"/>
      <c r="J8163" s="22"/>
      <c r="K8163" s="21"/>
      <c r="L8163" s="21" t="str">
        <f>B8163</f>
        <v/>
      </c>
      <c r="M8163" s="23" t="e">
        <f>INDEX('Data Transformation'!$O$4:$O$424,MATCH($B8163,'Data Transformation'!$M$4:$M$424,0),MATCH($M$2,'Data Transformation'!$O$3,0))</f>
        <v>#N/A</v>
      </c>
      <c r="N8163" s="27" t="e">
        <f>IF('Input and Summary Results'!$J$16="minimum",'Bin Analysis'!X8164/(M8163-1),'Bin Analysis'!Y8163/('Bin Analysis'!M8163-1))</f>
        <v>#N/A</v>
      </c>
      <c r="O8163" s="27" t="e">
        <f>IF(M8163=FALSE,NA(),(VLOOKUP(1,C8166:K8185,4,FALSE))/(M8163-1))</f>
        <v>#N/A</v>
      </c>
      <c r="P8163" s="27" t="e">
        <f>IF(M8163=FALSE,NA(),SUM(J8166:J8185)/Weighting!$S$5)</f>
        <v>#N/A</v>
      </c>
      <c r="Q8163" s="27" t="e">
        <f>IF(M8163=FALSE,NA(),SUM(K8166:K8185)/Weighting!$S$6)</f>
        <v>#N/A</v>
      </c>
      <c r="R8163" s="27" t="e">
        <f>IF(M8163=FALSE,NA(),(VLOOKUP(1,G8166:K8185,3,FALSE))/(M8163-1))</f>
        <v>#N/A</v>
      </c>
      <c r="S8163" s="22" t="e">
        <f>IF(M8163=FALSE,NA(),IF(SUM(J8166:J8185)=2,"yes","no"))</f>
        <v>#N/A</v>
      </c>
      <c r="X8163" s="2" cm="2">
        <f t="array" ref="X8163:X8164">FREQUENCY(IF('Data Transformation'!$B$425:$B$6424='Bin Analysis'!L8163,'Data Transformation'!$G$425:$G$6424),'Data Transformation'!$U$11)</f>
        <v>0</v>
      </c>
      <c r="Y8163" s="2" cm="2">
        <f t="array" ref="Y8163:Y8164">FREQUENCY(IF('Data Transformation'!$B$425:$B$6424='Bin Analysis'!L8163,'Data Transformation'!$G$425:$G$6424),'Data Transformation'!$U$12)</f>
        <v>0</v>
      </c>
    </row>
    <row r="8164" spans="1:25" x14ac:dyDescent="0.25">
      <c r="A8164" s="14" t="s">
        <v>66</v>
      </c>
      <c r="B8164" t="s">
        <v>47</v>
      </c>
      <c r="C8164" t="s">
        <v>5</v>
      </c>
      <c r="D8164" t="s">
        <v>99</v>
      </c>
      <c r="E8164" t="s">
        <v>100</v>
      </c>
      <c r="F8164" t="s">
        <v>101</v>
      </c>
      <c r="G8164" t="s">
        <v>69</v>
      </c>
      <c r="H8164" t="s">
        <v>31</v>
      </c>
      <c r="I8164" t="s">
        <v>32</v>
      </c>
      <c r="J8164" t="s">
        <v>46</v>
      </c>
      <c r="K8164" s="14" t="s">
        <v>45</v>
      </c>
      <c r="M8164" s="14"/>
      <c r="X8164" s="2">
        <v>0</v>
      </c>
      <c r="Y8164" s="2">
        <v>0</v>
      </c>
    </row>
    <row r="8165" spans="1:25" x14ac:dyDescent="0.25">
      <c r="A8165" s="32"/>
      <c r="D8165" t="b">
        <f>IF(C8165=1,'Data Transformation'!$G$3+0.5*'Data Transformation'!$W$25,IF(C8166=1,D8166-'Data Transformation'!$W$25,FALSE))</f>
        <v>0</v>
      </c>
      <c r="E8165" t="str">
        <f t="array" ref="E8165">IF(ISLOGICAL(D8165),"",FREQUENCY(IF('Data Transformation'!$B$425:$B$8425='Bin Analysis'!$B8163,'Data Transformation'!$G$425:$G$8425),D8165))</f>
        <v/>
      </c>
      <c r="F8165" t="str">
        <f>IF(ISLOGICAL(D8165),"",E8165-E8164)</f>
        <v/>
      </c>
      <c r="M8165" s="14"/>
    </row>
    <row r="8166" spans="1:25" x14ac:dyDescent="0.25">
      <c r="A8166" s="32">
        <f>IF(Weighting!$P$6&gt;0,B8166,"")</f>
        <v>0.32100000000000001</v>
      </c>
      <c r="B8166">
        <f>Weighting!$C$6</f>
        <v>0.32100000000000001</v>
      </c>
      <c r="C8166">
        <f>Weighting!$F$6</f>
        <v>0</v>
      </c>
      <c r="D8166" t="b">
        <f>IF(C8166=1,'Data Transformation'!$G$3+0.5*'Data Transformation'!$W$25,IF(C8167=1,D8167-'Data Transformation'!$W$25,FALSE))</f>
        <v>0</v>
      </c>
      <c r="E8166" t="str">
        <f t="array" ref="E8166">IF(ISLOGICAL(D8166),"",FREQUENCY(IF('Data Transformation'!$B$425:$B$8425='Bin Analysis'!$B8163,'Data Transformation'!$G$425:$G$8425),D8166))</f>
        <v/>
      </c>
      <c r="F8166" t="str">
        <f>IF(ISLOGICAL(D8166),"",E8166-E8165)</f>
        <v/>
      </c>
      <c r="G8166">
        <f>Weighting!$H$6</f>
        <v>1</v>
      </c>
      <c r="H8166">
        <f t="array" ref="H8166">FREQUENCY(IF('Data Transformation'!$B$4:$B$8425=B8163,'Data Transformation'!$G$4:$G$8425),'Bin Analysis'!$B8166)</f>
        <v>2073</v>
      </c>
      <c r="I8166">
        <f>H8166-H8165</f>
        <v>2073</v>
      </c>
      <c r="J8166">
        <f>IF(I8166=0,0,1)</f>
        <v>1</v>
      </c>
      <c r="K8166">
        <f>J8166*Weighting!$W$6</f>
        <v>1</v>
      </c>
      <c r="M8166" s="14"/>
    </row>
    <row r="8167" spans="1:25" x14ac:dyDescent="0.25">
      <c r="A8167" s="32">
        <f>IF(Weighting!$P$7&gt;0,B8167,"")</f>
        <v>0.45200000000000001</v>
      </c>
      <c r="B8167">
        <f>Weighting!$C$7</f>
        <v>0.45200000000000001</v>
      </c>
      <c r="C8167">
        <f>Weighting!$F$7</f>
        <v>0</v>
      </c>
      <c r="D8167" t="b">
        <f>IF(C8167=1,'Data Transformation'!$G$3+0.5*'Data Transformation'!$W$25,IF(C8168=1,D8168-'Data Transformation'!$W$25,FALSE))</f>
        <v>0</v>
      </c>
      <c r="E8167" t="str">
        <f t="array" ref="E8167">IF(ISLOGICAL(D8167),"",FREQUENCY(IF('Data Transformation'!$B$425:$B$8425='Bin Analysis'!$B8163,'Data Transformation'!$G$425:$G$8425),D8167))</f>
        <v/>
      </c>
      <c r="F8167" t="str">
        <f t="shared" ref="F8167:F8185" si="1020">IF(ISLOGICAL(D8167),"",E8167-E8166)</f>
        <v/>
      </c>
      <c r="G8167">
        <f>Weighting!$H$7</f>
        <v>0</v>
      </c>
      <c r="H8167">
        <f t="array" ref="H8167">FREQUENCY(IF('Data Transformation'!$B$4:$B$8425=B8163,'Data Transformation'!$G$4:$G$8425),'Bin Analysis'!$B8167)</f>
        <v>2073</v>
      </c>
      <c r="I8167">
        <f t="shared" ref="I8167:I8185" si="1021">H8167-H8166</f>
        <v>0</v>
      </c>
      <c r="J8167">
        <f>IF(I8167=0,0,1)</f>
        <v>0</v>
      </c>
      <c r="K8167">
        <f>J8167*Weighting!$W$7</f>
        <v>0</v>
      </c>
      <c r="M8167" s="14"/>
    </row>
    <row r="8168" spans="1:25" x14ac:dyDescent="0.25">
      <c r="A8168" s="32">
        <f>IF(Weighting!$P$8&gt;0,B8168,"")</f>
        <v>0.58299999999999996</v>
      </c>
      <c r="B8168">
        <f>Weighting!$C$8</f>
        <v>0.58299999999999996</v>
      </c>
      <c r="C8168">
        <f>Weighting!$F$8</f>
        <v>0</v>
      </c>
      <c r="D8168" t="b">
        <f>IF(C8168=1,'Data Transformation'!$G$3+0.5*'Data Transformation'!$W$25,IF(C8169=1,D8169-'Data Transformation'!$W$25,FALSE))</f>
        <v>0</v>
      </c>
      <c r="E8168" t="str">
        <f t="array" ref="E8168">IF(ISLOGICAL(D8168),"",FREQUENCY(IF('Data Transformation'!$B$425:$B$8425='Bin Analysis'!$B8163,'Data Transformation'!$G$425:$G$8425),D8168))</f>
        <v/>
      </c>
      <c r="F8168" t="str">
        <f t="shared" si="1020"/>
        <v/>
      </c>
      <c r="G8168">
        <f>Weighting!$H$8</f>
        <v>0</v>
      </c>
      <c r="H8168">
        <f t="array" ref="H8168">FREQUENCY(IF('Data Transformation'!$B$4:$B$8425=B8163,'Data Transformation'!$G$4:$G$8425),'Bin Analysis'!$B8168)</f>
        <v>2073</v>
      </c>
      <c r="I8168">
        <f t="shared" si="1021"/>
        <v>0</v>
      </c>
      <c r="J8168">
        <f t="shared" ref="J8168:J8185" si="1022">IF(I8168=0,0,1)</f>
        <v>0</v>
      </c>
      <c r="K8168">
        <f>J8168*Weighting!$W$8</f>
        <v>0</v>
      </c>
      <c r="M8168" s="14"/>
    </row>
    <row r="8169" spans="1:25" x14ac:dyDescent="0.25">
      <c r="A8169" s="32">
        <f>IF(Weighting!$P$9&gt;0,B8169,"")</f>
        <v>0.71399999999999997</v>
      </c>
      <c r="B8169" s="50">
        <f>Weighting!$C$9</f>
        <v>0.71399999999999997</v>
      </c>
      <c r="C8169">
        <f>Weighting!$F$9</f>
        <v>0</v>
      </c>
      <c r="D8169" t="b">
        <f>IF(C8169=1,'Data Transformation'!$G$3+0.5*'Data Transformation'!$W$25,IF(C8170=1,D8170-'Data Transformation'!$W$25,FALSE))</f>
        <v>0</v>
      </c>
      <c r="E8169" t="str">
        <f t="array" ref="E8169">IF(ISLOGICAL(D8169),"",FREQUENCY(IF('Data Transformation'!$B$425:$B$8425='Bin Analysis'!$B8163,'Data Transformation'!$G$425:$G$8425),D8169))</f>
        <v/>
      </c>
      <c r="F8169" t="str">
        <f t="shared" si="1020"/>
        <v/>
      </c>
      <c r="G8169">
        <f>Weighting!$H$9</f>
        <v>0</v>
      </c>
      <c r="H8169">
        <f t="array" ref="H8169">FREQUENCY(IF('Data Transformation'!$B$4:$B$8425=B8163,'Data Transformation'!$G$4:$G$8425),'Bin Analysis'!$B8169)</f>
        <v>2073</v>
      </c>
      <c r="I8169">
        <f t="shared" si="1021"/>
        <v>0</v>
      </c>
      <c r="J8169">
        <f t="shared" si="1022"/>
        <v>0</v>
      </c>
      <c r="K8169">
        <f>J8169*Weighting!$W$9</f>
        <v>0</v>
      </c>
      <c r="M8169" s="14"/>
    </row>
    <row r="8170" spans="1:25" x14ac:dyDescent="0.25">
      <c r="A8170" s="32">
        <f>IF(Weighting!$P$10&gt;0,B8170,"")</f>
        <v>0.84499999999999997</v>
      </c>
      <c r="B8170">
        <f>Weighting!$C$10</f>
        <v>0.84499999999999997</v>
      </c>
      <c r="C8170">
        <f>Weighting!$F$10</f>
        <v>0</v>
      </c>
      <c r="D8170" t="b">
        <f>IF(C8170=1,'Data Transformation'!$G$3+0.5*'Data Transformation'!$W$25,IF(C8171=1,D8171-'Data Transformation'!$W$25,FALSE))</f>
        <v>0</v>
      </c>
      <c r="E8170" t="str">
        <f t="array" ref="E8170">IF(ISLOGICAL(D8170),"",FREQUENCY(IF('Data Transformation'!$B$425:$B$8425='Bin Analysis'!$B8163,'Data Transformation'!$G$425:$G$8425),D8170))</f>
        <v/>
      </c>
      <c r="F8170" t="str">
        <f t="shared" si="1020"/>
        <v/>
      </c>
      <c r="G8170">
        <f>Weighting!$H$10</f>
        <v>0</v>
      </c>
      <c r="H8170">
        <f t="array" ref="H8170">FREQUENCY(IF('Data Transformation'!$B$4:$B$8425=B8163,'Data Transformation'!$G$4:$G$8425),'Bin Analysis'!$B8170)</f>
        <v>2073</v>
      </c>
      <c r="I8170">
        <f t="shared" si="1021"/>
        <v>0</v>
      </c>
      <c r="J8170">
        <f t="shared" si="1022"/>
        <v>0</v>
      </c>
      <c r="K8170">
        <f>J8170*Weighting!$W$10</f>
        <v>0</v>
      </c>
      <c r="M8170" s="14"/>
    </row>
    <row r="8171" spans="1:25" x14ac:dyDescent="0.25">
      <c r="A8171" s="32">
        <f>IF(Weighting!$P$11&gt;0,B8171,"")</f>
        <v>0.97599999999999998</v>
      </c>
      <c r="B8171">
        <f>Weighting!$C$11</f>
        <v>0.97599999999999998</v>
      </c>
      <c r="C8171">
        <f>Weighting!$F$11</f>
        <v>0</v>
      </c>
      <c r="D8171">
        <f>IF(C8171=1,'Data Transformation'!$G$3+0.5*'Data Transformation'!$W$25,IF(C8172=1,D8172-'Data Transformation'!$W$25,FALSE))</f>
        <v>0.86899999999999999</v>
      </c>
      <c r="E8171">
        <f t="array" ref="E8171">IF(ISLOGICAL(D8171),"",FREQUENCY(IF('Data Transformation'!$B$425:$B$8425='Bin Analysis'!$B8163,'Data Transformation'!$G$425:$G$8425),D8171))</f>
        <v>2001</v>
      </c>
      <c r="F8171" t="e">
        <f t="shared" si="1020"/>
        <v>#VALUE!</v>
      </c>
      <c r="G8171">
        <f>Weighting!$H$11</f>
        <v>0</v>
      </c>
      <c r="H8171">
        <f t="array" ref="H8171">FREQUENCY(IF('Data Transformation'!$B$4:$B$8425=B8163,'Data Transformation'!$G$4:$G$8425),'Bin Analysis'!$B8171)</f>
        <v>2073</v>
      </c>
      <c r="I8171">
        <f t="shared" si="1021"/>
        <v>0</v>
      </c>
      <c r="J8171">
        <f t="shared" si="1022"/>
        <v>0</v>
      </c>
      <c r="K8171">
        <f>J8171*Weighting!$W$11</f>
        <v>0</v>
      </c>
      <c r="M8171" s="14"/>
    </row>
    <row r="8172" spans="1:25" x14ac:dyDescent="0.25">
      <c r="A8172" s="32">
        <f>IF(Weighting!$P$12&gt;0,B8172,"")</f>
        <v>1.107</v>
      </c>
      <c r="B8172">
        <f>Weighting!$C$12</f>
        <v>1.107</v>
      </c>
      <c r="C8172">
        <f>Weighting!$F$12</f>
        <v>1</v>
      </c>
      <c r="D8172">
        <f>IF(C8172=1,'Data Transformation'!$G$3+0.5*'Data Transformation'!$W$25,IF(C8173=1,D8173-'Data Transformation'!$W$25,FALSE))</f>
        <v>1.131</v>
      </c>
      <c r="E8172">
        <f t="array" ref="E8172">IF(ISLOGICAL(D8172),"",FREQUENCY(IF('Data Transformation'!$B$425:$B$8425='Bin Analysis'!$B8163,'Data Transformation'!$G$425:$G$8425),D8172))</f>
        <v>2001</v>
      </c>
      <c r="F8172">
        <f t="shared" si="1020"/>
        <v>0</v>
      </c>
      <c r="G8172">
        <f>Weighting!$H$12</f>
        <v>0</v>
      </c>
      <c r="H8172">
        <f t="array" ref="H8172">FREQUENCY(IF('Data Transformation'!$B$4:$B$8425=B8163,'Data Transformation'!$G$4:$G$8425),'Bin Analysis'!$B8172)</f>
        <v>2073</v>
      </c>
      <c r="I8172">
        <f t="shared" si="1021"/>
        <v>0</v>
      </c>
      <c r="J8172">
        <f t="shared" si="1022"/>
        <v>0</v>
      </c>
      <c r="K8172">
        <f>J8172*Weighting!$W$12</f>
        <v>0</v>
      </c>
      <c r="M8172" s="14"/>
    </row>
    <row r="8173" spans="1:25" x14ac:dyDescent="0.25">
      <c r="A8173" s="32">
        <f>IF(Weighting!$P$13&gt;0,B8173,"")</f>
        <v>1.238</v>
      </c>
      <c r="B8173">
        <f>Weighting!$C$13</f>
        <v>1.238</v>
      </c>
      <c r="C8173">
        <f>Weighting!$F$13</f>
        <v>0</v>
      </c>
      <c r="D8173" t="b">
        <f>IF(C8173=1,'Data Transformation'!$G$3+0.5*'Data Transformation'!$W$25,IF(C8174=1,D8174-'Data Transformation'!$W$25,FALSE))</f>
        <v>0</v>
      </c>
      <c r="E8173" t="str">
        <f t="array" ref="E8173">IF(ISLOGICAL(D8173),"",FREQUENCY(IF('Data Transformation'!$B$425:$B$8425='Bin Analysis'!$B8163,'Data Transformation'!$G$425:$G$8425),D8173))</f>
        <v/>
      </c>
      <c r="F8173" t="str">
        <f t="shared" si="1020"/>
        <v/>
      </c>
      <c r="G8173">
        <f>Weighting!$H$13</f>
        <v>0</v>
      </c>
      <c r="H8173">
        <f t="array" ref="H8173">FREQUENCY(IF('Data Transformation'!$B$4:$B$8425=B8163,'Data Transformation'!$G$4:$G$8425),'Bin Analysis'!$B8173)</f>
        <v>2073</v>
      </c>
      <c r="I8173">
        <f t="shared" si="1021"/>
        <v>0</v>
      </c>
      <c r="J8173">
        <f t="shared" si="1022"/>
        <v>0</v>
      </c>
      <c r="K8173">
        <f>J8173*Weighting!$W$13</f>
        <v>0</v>
      </c>
      <c r="M8173" s="14"/>
    </row>
    <row r="8174" spans="1:25" x14ac:dyDescent="0.25">
      <c r="A8174" s="32">
        <f>IF(Weighting!$P$14&gt;0,B8174,"")</f>
        <v>1.369</v>
      </c>
      <c r="B8174">
        <f>Weighting!$C$14</f>
        <v>1.369</v>
      </c>
      <c r="C8174">
        <f>Weighting!$F$14</f>
        <v>0</v>
      </c>
      <c r="D8174" t="b">
        <f>IF(C8174=1,'Data Transformation'!$G$3+0.5*'Data Transformation'!$W$25,IF(C8175=1,D8175-'Data Transformation'!$W$25,FALSE))</f>
        <v>0</v>
      </c>
      <c r="E8174" t="str">
        <f t="array" ref="E8174">IF(ISLOGICAL(D8174),"",FREQUENCY(IF('Data Transformation'!$B$425:$B$8425='Bin Analysis'!$B8163,'Data Transformation'!$G$425:$G$8425),D8174))</f>
        <v/>
      </c>
      <c r="F8174" t="str">
        <f t="shared" si="1020"/>
        <v/>
      </c>
      <c r="G8174">
        <f>Weighting!$H$14</f>
        <v>0</v>
      </c>
      <c r="H8174">
        <f t="array" ref="H8174">FREQUENCY(IF('Data Transformation'!$B$4:$B$8425=B8163,'Data Transformation'!$G$4:$G$8425),'Bin Analysis'!$B8174)</f>
        <v>2073</v>
      </c>
      <c r="I8174">
        <f t="shared" si="1021"/>
        <v>0</v>
      </c>
      <c r="J8174">
        <f t="shared" si="1022"/>
        <v>0</v>
      </c>
      <c r="K8174">
        <f>J8174*Weighting!$W$14</f>
        <v>0</v>
      </c>
      <c r="M8174" s="14"/>
    </row>
    <row r="8175" spans="1:25" x14ac:dyDescent="0.25">
      <c r="A8175" s="32">
        <f>IF(Weighting!$P$15&gt;0,B8175,"")</f>
        <v>1.5000009999999999</v>
      </c>
      <c r="B8175">
        <f>Weighting!$C$15</f>
        <v>1.5000009999999999</v>
      </c>
      <c r="C8175">
        <f>Weighting!$F$15</f>
        <v>0</v>
      </c>
      <c r="D8175" t="b">
        <f>IF(C8175=1,'Data Transformation'!$G$3+0.5*'Data Transformation'!$W$25,IF(C8176=1,D8176-'Data Transformation'!$W$25,FALSE))</f>
        <v>0</v>
      </c>
      <c r="E8175" t="str">
        <f t="array" ref="E8175">IF(ISLOGICAL(D8175),"",FREQUENCY(IF('Data Transformation'!$B$425:$B$8425='Bin Analysis'!$B8163,'Data Transformation'!$G$425:$G$8425),D8175))</f>
        <v/>
      </c>
      <c r="F8175" t="str">
        <f t="shared" si="1020"/>
        <v/>
      </c>
      <c r="G8175">
        <f>Weighting!$H$15</f>
        <v>0</v>
      </c>
      <c r="H8175">
        <f t="array" ref="H8175">FREQUENCY(IF('Data Transformation'!$B$4:$B$8425=B8163,'Data Transformation'!$G$4:$G$8425),'Bin Analysis'!$B8175)</f>
        <v>2073</v>
      </c>
      <c r="I8175">
        <f t="shared" si="1021"/>
        <v>0</v>
      </c>
      <c r="J8175">
        <f t="shared" si="1022"/>
        <v>0</v>
      </c>
      <c r="K8175">
        <f>J8175*Weighting!$W$15</f>
        <v>0</v>
      </c>
      <c r="M8175" s="14"/>
    </row>
    <row r="8176" spans="1:25" x14ac:dyDescent="0.25">
      <c r="A8176" s="32" t="str">
        <f>IF(Weighting!$P$16&gt;0,B8176,"")</f>
        <v/>
      </c>
      <c r="B8176">
        <f>Weighting!$C$16</f>
        <v>1.631</v>
      </c>
      <c r="C8176">
        <f>Weighting!$F$16</f>
        <v>0</v>
      </c>
      <c r="D8176" t="b">
        <f>IF(C8176=1,'Data Transformation'!$G$3+0.5*'Data Transformation'!$W$25,IF(C8177=1,D8177-'Data Transformation'!$W$25,FALSE))</f>
        <v>0</v>
      </c>
      <c r="E8176" t="str">
        <f t="array" ref="E8176">IF(ISLOGICAL(D8176),"",FREQUENCY(IF('Data Transformation'!$B$425:$B$8425='Bin Analysis'!$B8163,'Data Transformation'!$G$425:$G$8425),D8176))</f>
        <v/>
      </c>
      <c r="F8176" t="str">
        <f t="shared" si="1020"/>
        <v/>
      </c>
      <c r="G8176">
        <f>Weighting!$H$16</f>
        <v>0</v>
      </c>
      <c r="H8176">
        <f t="array" ref="H8176">FREQUENCY(IF('Data Transformation'!$B$4:$B$8425=B8163,'Data Transformation'!$G$4:$G$8425),'Bin Analysis'!$B8176)</f>
        <v>2073</v>
      </c>
      <c r="I8176">
        <f t="shared" si="1021"/>
        <v>0</v>
      </c>
      <c r="J8176">
        <f t="shared" si="1022"/>
        <v>0</v>
      </c>
      <c r="K8176">
        <f>J8176*Weighting!$W$16</f>
        <v>0</v>
      </c>
      <c r="M8176" s="14"/>
    </row>
    <row r="8177" spans="1:25" x14ac:dyDescent="0.25">
      <c r="A8177" s="32" t="str">
        <f>IF(Weighting!$P$17&gt;0,B8177,"")</f>
        <v/>
      </c>
      <c r="B8177">
        <f>Weighting!$C$17</f>
        <v>1.762</v>
      </c>
      <c r="C8177">
        <f>Weighting!$F$17</f>
        <v>0</v>
      </c>
      <c r="D8177" t="b">
        <f>IF(C8177=1,'Data Transformation'!$G$3+0.5*'Data Transformation'!$W$25,IF(C8178=1,D8178-'Data Transformation'!$W$25,FALSE))</f>
        <v>0</v>
      </c>
      <c r="E8177" t="str">
        <f t="array" ref="E8177">IF(ISLOGICAL(D8177),"",FREQUENCY(IF('Data Transformation'!$B$425:$B$8425='Bin Analysis'!$B8163,'Data Transformation'!$G$425:$G$8425),D8177))</f>
        <v/>
      </c>
      <c r="F8177" t="str">
        <f t="shared" si="1020"/>
        <v/>
      </c>
      <c r="G8177">
        <f>Weighting!$H$17</f>
        <v>0</v>
      </c>
      <c r="H8177">
        <f t="array" ref="H8177">FREQUENCY(IF('Data Transformation'!$B$4:$B$8425=B8163,'Data Transformation'!$G$4:$G$8425),'Bin Analysis'!$B8177)</f>
        <v>2073</v>
      </c>
      <c r="I8177">
        <f t="shared" si="1021"/>
        <v>0</v>
      </c>
      <c r="J8177">
        <f t="shared" si="1022"/>
        <v>0</v>
      </c>
      <c r="K8177">
        <f>J8177*Weighting!$W$17</f>
        <v>0</v>
      </c>
      <c r="M8177" s="14"/>
    </row>
    <row r="8178" spans="1:25" x14ac:dyDescent="0.25">
      <c r="A8178" s="32" t="str">
        <f>IF(Weighting!$P$18&gt;0,B8178,"")</f>
        <v/>
      </c>
      <c r="B8178">
        <f>Weighting!$C$18</f>
        <v>1.893</v>
      </c>
      <c r="C8178">
        <f>Weighting!$F$18</f>
        <v>0</v>
      </c>
      <c r="D8178" t="b">
        <f>IF(C8178=1,'Data Transformation'!$G$3+0.5*'Data Transformation'!$W$25,IF(C8179=1,D8179-'Data Transformation'!$W$25,FALSE))</f>
        <v>0</v>
      </c>
      <c r="E8178" t="str">
        <f t="array" ref="E8178">IF(ISLOGICAL(D8178),"",FREQUENCY(IF('Data Transformation'!$B$425:$B$8425='Bin Analysis'!$B8163,'Data Transformation'!$G$425:$G$8425),D8178))</f>
        <v/>
      </c>
      <c r="F8178" t="str">
        <f t="shared" si="1020"/>
        <v/>
      </c>
      <c r="G8178">
        <f>Weighting!$H$18</f>
        <v>0</v>
      </c>
      <c r="H8178">
        <f t="array" ref="H8178">FREQUENCY(IF('Data Transformation'!$B$4:$B$8425=B8163,'Data Transformation'!$G$4:$G$8425),'Bin Analysis'!$B8178)</f>
        <v>2073</v>
      </c>
      <c r="I8178">
        <f t="shared" si="1021"/>
        <v>0</v>
      </c>
      <c r="J8178">
        <f t="shared" si="1022"/>
        <v>0</v>
      </c>
      <c r="K8178">
        <f>J8178*Weighting!$W$18</f>
        <v>0</v>
      </c>
      <c r="M8178" s="14"/>
    </row>
    <row r="8179" spans="1:25" x14ac:dyDescent="0.25">
      <c r="A8179" s="32" t="str">
        <f>IF(Weighting!$P$19&gt;0,B8179,"")</f>
        <v/>
      </c>
      <c r="B8179">
        <f>Weighting!$C$19</f>
        <v>2.024</v>
      </c>
      <c r="C8179">
        <f>Weighting!$F$19</f>
        <v>0</v>
      </c>
      <c r="D8179" t="b">
        <f>IF(C8179=1,'Data Transformation'!$G$3+0.5*'Data Transformation'!$W$25,IF(C8180=1,D8180-'Data Transformation'!$W$25,FALSE))</f>
        <v>0</v>
      </c>
      <c r="E8179" t="str">
        <f t="array" ref="E8179">IF(ISLOGICAL(D8179),"",FREQUENCY(IF('Data Transformation'!$B$425:$B$8425='Bin Analysis'!$B8163,'Data Transformation'!$G$425:$G$8425),D8179))</f>
        <v/>
      </c>
      <c r="F8179" t="str">
        <f t="shared" si="1020"/>
        <v/>
      </c>
      <c r="G8179">
        <f>Weighting!$H$19</f>
        <v>0</v>
      </c>
      <c r="H8179">
        <f t="array" ref="H8179">FREQUENCY(IF('Data Transformation'!$B$4:$B$8425=B8163,'Data Transformation'!$G$4:$G$8425),'Bin Analysis'!$B8179)</f>
        <v>2073</v>
      </c>
      <c r="I8179">
        <f t="shared" si="1021"/>
        <v>0</v>
      </c>
      <c r="J8179">
        <f t="shared" si="1022"/>
        <v>0</v>
      </c>
      <c r="K8179">
        <f>J8179*Weighting!$W$19</f>
        <v>0</v>
      </c>
      <c r="M8179" s="14"/>
    </row>
    <row r="8180" spans="1:25" x14ac:dyDescent="0.25">
      <c r="A8180" s="32" t="str">
        <f>IF(Weighting!$P$20&gt;0,B8180,"")</f>
        <v/>
      </c>
      <c r="B8180">
        <f>Weighting!$C$20</f>
        <v>2.1550000000000002</v>
      </c>
      <c r="C8180">
        <f>Weighting!$F$20</f>
        <v>0</v>
      </c>
      <c r="D8180" t="b">
        <f>IF(C8180=1,'Data Transformation'!$G$3+0.5*'Data Transformation'!$W$25,IF(C8181=1,D8181-'Data Transformation'!$W$25,FALSE))</f>
        <v>0</v>
      </c>
      <c r="E8180" t="str">
        <f t="array" ref="E8180">IF(ISLOGICAL(D8180),"",FREQUENCY(IF('Data Transformation'!$B$425:$B$8425='Bin Analysis'!$B8163,'Data Transformation'!$G$425:$G$8425),D8180))</f>
        <v/>
      </c>
      <c r="F8180" t="str">
        <f t="shared" si="1020"/>
        <v/>
      </c>
      <c r="G8180">
        <f>Weighting!$H$20</f>
        <v>0</v>
      </c>
      <c r="H8180">
        <f t="array" ref="H8180">FREQUENCY(IF('Data Transformation'!$B$4:$B$8425=B8163,'Data Transformation'!$G$4:$G$8425),'Bin Analysis'!$B8180)</f>
        <v>2073</v>
      </c>
      <c r="I8180">
        <f t="shared" si="1021"/>
        <v>0</v>
      </c>
      <c r="J8180">
        <f t="shared" si="1022"/>
        <v>0</v>
      </c>
      <c r="K8180">
        <f>J8180*Weighting!$W$20</f>
        <v>0</v>
      </c>
      <c r="M8180" s="14"/>
    </row>
    <row r="8181" spans="1:25" x14ac:dyDescent="0.25">
      <c r="A8181" s="32" t="str">
        <f>IF(Weighting!$P$21&gt;0,B8181,"")</f>
        <v/>
      </c>
      <c r="B8181">
        <f>Weighting!$C$21</f>
        <v>2.2860000000000005</v>
      </c>
      <c r="C8181">
        <f>Weighting!$F$21</f>
        <v>0</v>
      </c>
      <c r="D8181" t="b">
        <f>IF(C8181=1,'Data Transformation'!$G$3+0.5*'Data Transformation'!$W$25,IF(C8182=1,D8182-'Data Transformation'!$W$25,FALSE))</f>
        <v>0</v>
      </c>
      <c r="E8181" t="str">
        <f t="array" ref="E8181">IF(ISLOGICAL(D8181),"",FREQUENCY(IF('Data Transformation'!$B$425:$B$8425='Bin Analysis'!$B8163,'Data Transformation'!$G$425:$G$8425),D8181))</f>
        <v/>
      </c>
      <c r="F8181" t="str">
        <f t="shared" si="1020"/>
        <v/>
      </c>
      <c r="G8181">
        <f>Weighting!$H$21</f>
        <v>0</v>
      </c>
      <c r="H8181">
        <f t="array" ref="H8181">FREQUENCY(IF('Data Transformation'!$B$4:$B$8425=B8163,'Data Transformation'!$G$4:$G$8425),'Bin Analysis'!$B8181)</f>
        <v>2073</v>
      </c>
      <c r="I8181">
        <f t="shared" si="1021"/>
        <v>0</v>
      </c>
      <c r="J8181">
        <f t="shared" si="1022"/>
        <v>0</v>
      </c>
      <c r="K8181">
        <f>J8181*Weighting!$W$21</f>
        <v>0</v>
      </c>
      <c r="M8181" s="14"/>
    </row>
    <row r="8182" spans="1:25" x14ac:dyDescent="0.25">
      <c r="A8182" s="32" t="str">
        <f>IF(Weighting!$P$22&gt;0,B8182,"")</f>
        <v/>
      </c>
      <c r="B8182">
        <f>Weighting!$C$22</f>
        <v>2.4170000000000007</v>
      </c>
      <c r="C8182">
        <f>Weighting!$F$22</f>
        <v>0</v>
      </c>
      <c r="D8182" t="b">
        <f>IF(C8182=1,'Data Transformation'!$G$3+0.5*'Data Transformation'!$W$25,IF(C8183=1,D8183-'Data Transformation'!$W$25,FALSE))</f>
        <v>0</v>
      </c>
      <c r="E8182" t="str">
        <f t="array" ref="E8182">IF(ISLOGICAL(D8182),"",FREQUENCY(IF('Data Transformation'!$B$425:$B$8425='Bin Analysis'!$B8163,'Data Transformation'!$G$425:$G$8425),D8182))</f>
        <v/>
      </c>
      <c r="F8182" t="str">
        <f t="shared" si="1020"/>
        <v/>
      </c>
      <c r="G8182">
        <f>Weighting!$H$22</f>
        <v>0</v>
      </c>
      <c r="H8182">
        <f t="array" ref="H8182">FREQUENCY(IF('Data Transformation'!$B$4:$B$8425=B8163,'Data Transformation'!$G$4:$G$8425),'Bin Analysis'!$B8182)</f>
        <v>2073</v>
      </c>
      <c r="I8182">
        <f t="shared" si="1021"/>
        <v>0</v>
      </c>
      <c r="J8182">
        <f t="shared" si="1022"/>
        <v>0</v>
      </c>
      <c r="K8182">
        <f>J8182*Weighting!$W$22</f>
        <v>0</v>
      </c>
      <c r="M8182" s="14"/>
    </row>
    <row r="8183" spans="1:25" x14ac:dyDescent="0.25">
      <c r="A8183" s="32" t="str">
        <f>IF(Weighting!$P$23&gt;0,B8183,"")</f>
        <v/>
      </c>
      <c r="B8183">
        <f>Weighting!$C$23</f>
        <v>2.5480000000000009</v>
      </c>
      <c r="C8183">
        <f>Weighting!$F$23</f>
        <v>0</v>
      </c>
      <c r="D8183" t="b">
        <f>IF(C8183=1,'Data Transformation'!$G$3+0.5*'Data Transformation'!$W$25,IF(C8184=1,D8184-'Data Transformation'!$W$25,FALSE))</f>
        <v>0</v>
      </c>
      <c r="E8183" t="str">
        <f t="array" ref="E8183">IF(ISLOGICAL(D8183),"",FREQUENCY(IF('Data Transformation'!$B$425:$B$8425='Bin Analysis'!$B8163,'Data Transformation'!$G$425:$G$8425),D8183))</f>
        <v/>
      </c>
      <c r="F8183" t="str">
        <f t="shared" si="1020"/>
        <v/>
      </c>
      <c r="G8183">
        <f>Weighting!$H$23</f>
        <v>0</v>
      </c>
      <c r="H8183">
        <f t="array" ref="H8183">FREQUENCY(IF('Data Transformation'!$B$4:$B$8425=B8163,'Data Transformation'!$G$4:$G$8425),'Bin Analysis'!$B8183)</f>
        <v>2073</v>
      </c>
      <c r="I8183">
        <f t="shared" si="1021"/>
        <v>0</v>
      </c>
      <c r="J8183">
        <f t="shared" si="1022"/>
        <v>0</v>
      </c>
      <c r="K8183">
        <f>J8183*Weighting!$W$23</f>
        <v>0</v>
      </c>
      <c r="M8183" s="14"/>
    </row>
    <row r="8184" spans="1:25" x14ac:dyDescent="0.25">
      <c r="A8184" s="32" t="str">
        <f>IF(Weighting!$P$24&gt;0,B8184,"")</f>
        <v/>
      </c>
      <c r="B8184">
        <f>Weighting!$C$24</f>
        <v>2.6790000000000012</v>
      </c>
      <c r="C8184">
        <f>Weighting!$F$24</f>
        <v>0</v>
      </c>
      <c r="D8184" t="b">
        <f>IF(C8184=1,'Data Transformation'!$G$3+0.5*'Data Transformation'!$W$25,IF(C8185=1,D8185-'Data Transformation'!$W$25,FALSE))</f>
        <v>0</v>
      </c>
      <c r="E8184" t="str">
        <f t="array" ref="E8184">IF(ISLOGICAL(D8184),"",FREQUENCY(IF('Data Transformation'!$B$425:$B$8425='Bin Analysis'!$B8163,'Data Transformation'!$G$425:$G$8425),D8184))</f>
        <v/>
      </c>
      <c r="F8184" t="str">
        <f t="shared" si="1020"/>
        <v/>
      </c>
      <c r="G8184">
        <f>Weighting!$H$24</f>
        <v>0</v>
      </c>
      <c r="H8184">
        <f t="array" ref="H8184">FREQUENCY(IF('Data Transformation'!$B$4:$B$8425=B8163,'Data Transformation'!$G$4:$G$8425),'Bin Analysis'!$B8184)</f>
        <v>2073</v>
      </c>
      <c r="I8184">
        <f t="shared" si="1021"/>
        <v>0</v>
      </c>
      <c r="J8184">
        <f t="shared" si="1022"/>
        <v>0</v>
      </c>
      <c r="K8184">
        <f>J8184*Weighting!$W$24</f>
        <v>0</v>
      </c>
      <c r="M8184" s="14"/>
    </row>
    <row r="8185" spans="1:25" x14ac:dyDescent="0.25">
      <c r="A8185" s="32" t="str">
        <f>IF(Weighting!$P$25&gt;0,B8185,"")</f>
        <v/>
      </c>
      <c r="B8185">
        <f>Weighting!$C$25</f>
        <v>2.8100000000000014</v>
      </c>
      <c r="C8185">
        <f>Weighting!$F$25</f>
        <v>0</v>
      </c>
      <c r="D8185" t="b">
        <f>IF(C8185=1,'Data Transformation'!$G$3+0.5*'Data Transformation'!$W$25,IF(C8186=1,D8186-'Data Transformation'!$W$25,FALSE))</f>
        <v>0</v>
      </c>
      <c r="E8185" t="str">
        <f t="array" ref="E8185">IF(ISLOGICAL(D8185),"",FREQUENCY(IF('Data Transformation'!$B$425:$B$8425='Bin Analysis'!$B8163,'Data Transformation'!$G$425:$G$8425),D8185))</f>
        <v/>
      </c>
      <c r="F8185" t="str">
        <f t="shared" si="1020"/>
        <v/>
      </c>
      <c r="G8185">
        <f>Weighting!$H$25</f>
        <v>0</v>
      </c>
      <c r="H8185">
        <f t="array" ref="H8185">FREQUENCY(IF('Data Transformation'!$B$4:$B$8425=B8163,'Data Transformation'!$G$4:$G$8425),'Bin Analysis'!$B8185)</f>
        <v>2073</v>
      </c>
      <c r="I8185">
        <f t="shared" si="1021"/>
        <v>0</v>
      </c>
      <c r="J8185">
        <f t="shared" si="1022"/>
        <v>0</v>
      </c>
      <c r="K8185">
        <f>J8185*Weighting!$W$25</f>
        <v>0</v>
      </c>
      <c r="M8185" s="14"/>
    </row>
    <row r="8186" spans="1:25" x14ac:dyDescent="0.25">
      <c r="O8186"/>
      <c r="P8186"/>
      <c r="Q8186"/>
      <c r="R8186"/>
    </row>
    <row r="8187" spans="1:25" ht="23.25" x14ac:dyDescent="0.35">
      <c r="A8187" s="21" t="s">
        <v>0</v>
      </c>
      <c r="B8187" s="21" t="str">
        <f>IFERROR(VLOOKUP(C8187,'Data Transformation'!$L$6:$M$426,2,FALSE),"")</f>
        <v/>
      </c>
      <c r="C8187" s="21">
        <f>C8163+1</f>
        <v>341</v>
      </c>
      <c r="D8187" s="21"/>
      <c r="E8187" s="21"/>
      <c r="F8187" s="21"/>
      <c r="G8187" s="21"/>
      <c r="H8187" s="22"/>
      <c r="I8187" s="22"/>
      <c r="J8187" s="22"/>
      <c r="K8187" s="21"/>
      <c r="L8187" s="21" t="str">
        <f>B8187</f>
        <v/>
      </c>
      <c r="M8187" s="23" t="e">
        <f>INDEX('Data Transformation'!$O$4:$O$424,MATCH($B8187,'Data Transformation'!$M$4:$M$424,0),MATCH($M$2,'Data Transformation'!$O$3,0))</f>
        <v>#N/A</v>
      </c>
      <c r="N8187" s="27" t="e">
        <f>IF('Input and Summary Results'!$J$16="minimum",'Bin Analysis'!X8188/(M8187-1),'Bin Analysis'!Y8187/('Bin Analysis'!M8187-1))</f>
        <v>#N/A</v>
      </c>
      <c r="O8187" s="27" t="e">
        <f>IF(M8187=FALSE,NA(),(VLOOKUP(1,C8190:K8209,4,FALSE))/(M8187-1))</f>
        <v>#N/A</v>
      </c>
      <c r="P8187" s="27" t="e">
        <f>IF(M8187=FALSE,NA(),SUM(J8190:J8209)/Weighting!$S$5)</f>
        <v>#N/A</v>
      </c>
      <c r="Q8187" s="27" t="e">
        <f>IF(M8187=FALSE,NA(),SUM(K8190:K8209)/Weighting!$S$6)</f>
        <v>#N/A</v>
      </c>
      <c r="R8187" s="27" t="e">
        <f>IF(M8187=FALSE,NA(),(VLOOKUP(1,G8190:K8209,3,FALSE))/(M8187-1))</f>
        <v>#N/A</v>
      </c>
      <c r="S8187" s="22" t="e">
        <f>IF(M8187=FALSE,NA(),IF(SUM(J8190:J8209)=2,"yes","no"))</f>
        <v>#N/A</v>
      </c>
      <c r="X8187" s="2" cm="2">
        <f t="array" ref="X8187:X8188">FREQUENCY(IF('Data Transformation'!$B$425:$B$6424='Bin Analysis'!L8187,'Data Transformation'!$G$425:$G$6424),'Data Transformation'!$U$11)</f>
        <v>0</v>
      </c>
      <c r="Y8187" s="2" cm="2">
        <f t="array" ref="Y8187:Y8188">FREQUENCY(IF('Data Transformation'!$B$425:$B$6424='Bin Analysis'!L8187,'Data Transformation'!$G$425:$G$6424),'Data Transformation'!$U$12)</f>
        <v>0</v>
      </c>
    </row>
    <row r="8188" spans="1:25" x14ac:dyDescent="0.25">
      <c r="A8188" s="14" t="s">
        <v>66</v>
      </c>
      <c r="B8188" t="s">
        <v>47</v>
      </c>
      <c r="C8188" t="s">
        <v>5</v>
      </c>
      <c r="D8188" t="s">
        <v>99</v>
      </c>
      <c r="E8188" t="s">
        <v>100</v>
      </c>
      <c r="F8188" t="s">
        <v>101</v>
      </c>
      <c r="G8188" t="s">
        <v>69</v>
      </c>
      <c r="H8188" t="s">
        <v>31</v>
      </c>
      <c r="I8188" t="s">
        <v>32</v>
      </c>
      <c r="J8188" t="s">
        <v>46</v>
      </c>
      <c r="K8188" s="14" t="s">
        <v>45</v>
      </c>
      <c r="M8188" s="14"/>
      <c r="X8188" s="2">
        <v>0</v>
      </c>
      <c r="Y8188" s="2">
        <v>0</v>
      </c>
    </row>
    <row r="8189" spans="1:25" x14ac:dyDescent="0.25">
      <c r="A8189" s="32"/>
      <c r="D8189" t="b">
        <f>IF(C8189=1,'Data Transformation'!$G$3+0.5*'Data Transformation'!$W$25,IF(C8190=1,D8190-'Data Transformation'!$W$25,FALSE))</f>
        <v>0</v>
      </c>
      <c r="E8189" t="str">
        <f t="array" ref="E8189">IF(ISLOGICAL(D8189),"",FREQUENCY(IF('Data Transformation'!$B$425:$B$8425='Bin Analysis'!$B8187,'Data Transformation'!$G$425:$G$8425),D8189))</f>
        <v/>
      </c>
      <c r="F8189" t="str">
        <f>IF(ISLOGICAL(D8189),"",E8189-E8188)</f>
        <v/>
      </c>
      <c r="M8189" s="14"/>
    </row>
    <row r="8190" spans="1:25" x14ac:dyDescent="0.25">
      <c r="A8190" s="32">
        <f>IF(Weighting!$P$6&gt;0,B8190,"")</f>
        <v>0.32100000000000001</v>
      </c>
      <c r="B8190">
        <f>Weighting!$C$6</f>
        <v>0.32100000000000001</v>
      </c>
      <c r="C8190">
        <f>Weighting!$F$6</f>
        <v>0</v>
      </c>
      <c r="D8190" t="b">
        <f>IF(C8190=1,'Data Transformation'!$G$3+0.5*'Data Transformation'!$W$25,IF(C8191=1,D8191-'Data Transformation'!$W$25,FALSE))</f>
        <v>0</v>
      </c>
      <c r="E8190" t="str">
        <f t="array" ref="E8190">IF(ISLOGICAL(D8190),"",FREQUENCY(IF('Data Transformation'!$B$425:$B$8425='Bin Analysis'!$B8187,'Data Transformation'!$G$425:$G$8425),D8190))</f>
        <v/>
      </c>
      <c r="F8190" t="str">
        <f>IF(ISLOGICAL(D8190),"",E8190-E8189)</f>
        <v/>
      </c>
      <c r="G8190">
        <f>Weighting!$H$6</f>
        <v>1</v>
      </c>
      <c r="H8190">
        <f t="array" ref="H8190">FREQUENCY(IF('Data Transformation'!$B$4:$B$8425=B8187,'Data Transformation'!$G$4:$G$8425),'Bin Analysis'!$B8190)</f>
        <v>2073</v>
      </c>
      <c r="I8190">
        <f>H8190-H8189</f>
        <v>2073</v>
      </c>
      <c r="J8190">
        <f>IF(I8190=0,0,1)</f>
        <v>1</v>
      </c>
      <c r="K8190">
        <f>J8190*Weighting!$W$6</f>
        <v>1</v>
      </c>
      <c r="M8190" s="14"/>
    </row>
    <row r="8191" spans="1:25" x14ac:dyDescent="0.25">
      <c r="A8191" s="32">
        <f>IF(Weighting!$P$7&gt;0,B8191,"")</f>
        <v>0.45200000000000001</v>
      </c>
      <c r="B8191">
        <f>Weighting!$C$7</f>
        <v>0.45200000000000001</v>
      </c>
      <c r="C8191">
        <f>Weighting!$F$7</f>
        <v>0</v>
      </c>
      <c r="D8191" t="b">
        <f>IF(C8191=1,'Data Transformation'!$G$3+0.5*'Data Transformation'!$W$25,IF(C8192=1,D8192-'Data Transformation'!$W$25,FALSE))</f>
        <v>0</v>
      </c>
      <c r="E8191" t="str">
        <f t="array" ref="E8191">IF(ISLOGICAL(D8191),"",FREQUENCY(IF('Data Transformation'!$B$425:$B$8425='Bin Analysis'!$B8187,'Data Transformation'!$G$425:$G$8425),D8191))</f>
        <v/>
      </c>
      <c r="F8191" t="str">
        <f t="shared" ref="F8191:F8209" si="1023">IF(ISLOGICAL(D8191),"",E8191-E8190)</f>
        <v/>
      </c>
      <c r="G8191">
        <f>Weighting!$H$7</f>
        <v>0</v>
      </c>
      <c r="H8191">
        <f t="array" ref="H8191">FREQUENCY(IF('Data Transformation'!$B$4:$B$8425=B8187,'Data Transformation'!$G$4:$G$8425),'Bin Analysis'!$B8191)</f>
        <v>2073</v>
      </c>
      <c r="I8191">
        <f t="shared" ref="I8191:I8209" si="1024">H8191-H8190</f>
        <v>0</v>
      </c>
      <c r="J8191">
        <f>IF(I8191=0,0,1)</f>
        <v>0</v>
      </c>
      <c r="K8191">
        <f>J8191*Weighting!$W$7</f>
        <v>0</v>
      </c>
      <c r="M8191" s="14"/>
    </row>
    <row r="8192" spans="1:25" x14ac:dyDescent="0.25">
      <c r="A8192" s="32">
        <f>IF(Weighting!$P$8&gt;0,B8192,"")</f>
        <v>0.58299999999999996</v>
      </c>
      <c r="B8192">
        <f>Weighting!$C$8</f>
        <v>0.58299999999999996</v>
      </c>
      <c r="C8192">
        <f>Weighting!$F$8</f>
        <v>0</v>
      </c>
      <c r="D8192" t="b">
        <f>IF(C8192=1,'Data Transformation'!$G$3+0.5*'Data Transformation'!$W$25,IF(C8193=1,D8193-'Data Transformation'!$W$25,FALSE))</f>
        <v>0</v>
      </c>
      <c r="E8192" t="str">
        <f t="array" ref="E8192">IF(ISLOGICAL(D8192),"",FREQUENCY(IF('Data Transformation'!$B$425:$B$8425='Bin Analysis'!$B8187,'Data Transformation'!$G$425:$G$8425),D8192))</f>
        <v/>
      </c>
      <c r="F8192" t="str">
        <f t="shared" si="1023"/>
        <v/>
      </c>
      <c r="G8192">
        <f>Weighting!$H$8</f>
        <v>0</v>
      </c>
      <c r="H8192">
        <f t="array" ref="H8192">FREQUENCY(IF('Data Transformation'!$B$4:$B$8425=B8187,'Data Transformation'!$G$4:$G$8425),'Bin Analysis'!$B8192)</f>
        <v>2073</v>
      </c>
      <c r="I8192">
        <f t="shared" si="1024"/>
        <v>0</v>
      </c>
      <c r="J8192">
        <f t="shared" ref="J8192:J8209" si="1025">IF(I8192=0,0,1)</f>
        <v>0</v>
      </c>
      <c r="K8192">
        <f>J8192*Weighting!$W$8</f>
        <v>0</v>
      </c>
      <c r="M8192" s="14"/>
    </row>
    <row r="8193" spans="1:13" x14ac:dyDescent="0.25">
      <c r="A8193" s="32">
        <f>IF(Weighting!$P$9&gt;0,B8193,"")</f>
        <v>0.71399999999999997</v>
      </c>
      <c r="B8193" s="50">
        <f>Weighting!$C$9</f>
        <v>0.71399999999999997</v>
      </c>
      <c r="C8193">
        <f>Weighting!$F$9</f>
        <v>0</v>
      </c>
      <c r="D8193" t="b">
        <f>IF(C8193=1,'Data Transformation'!$G$3+0.5*'Data Transformation'!$W$25,IF(C8194=1,D8194-'Data Transformation'!$W$25,FALSE))</f>
        <v>0</v>
      </c>
      <c r="E8193" t="str">
        <f t="array" ref="E8193">IF(ISLOGICAL(D8193),"",FREQUENCY(IF('Data Transformation'!$B$425:$B$8425='Bin Analysis'!$B8187,'Data Transformation'!$G$425:$G$8425),D8193))</f>
        <v/>
      </c>
      <c r="F8193" t="str">
        <f t="shared" si="1023"/>
        <v/>
      </c>
      <c r="G8193">
        <f>Weighting!$H$9</f>
        <v>0</v>
      </c>
      <c r="H8193">
        <f t="array" ref="H8193">FREQUENCY(IF('Data Transformation'!$B$4:$B$8425=B8187,'Data Transformation'!$G$4:$G$8425),'Bin Analysis'!$B8193)</f>
        <v>2073</v>
      </c>
      <c r="I8193">
        <f t="shared" si="1024"/>
        <v>0</v>
      </c>
      <c r="J8193">
        <f t="shared" si="1025"/>
        <v>0</v>
      </c>
      <c r="K8193">
        <f>J8193*Weighting!$W$9</f>
        <v>0</v>
      </c>
      <c r="M8193" s="14"/>
    </row>
    <row r="8194" spans="1:13" x14ac:dyDescent="0.25">
      <c r="A8194" s="32">
        <f>IF(Weighting!$P$10&gt;0,B8194,"")</f>
        <v>0.84499999999999997</v>
      </c>
      <c r="B8194">
        <f>Weighting!$C$10</f>
        <v>0.84499999999999997</v>
      </c>
      <c r="C8194">
        <f>Weighting!$F$10</f>
        <v>0</v>
      </c>
      <c r="D8194" t="b">
        <f>IF(C8194=1,'Data Transformation'!$G$3+0.5*'Data Transformation'!$W$25,IF(C8195=1,D8195-'Data Transformation'!$W$25,FALSE))</f>
        <v>0</v>
      </c>
      <c r="E8194" t="str">
        <f t="array" ref="E8194">IF(ISLOGICAL(D8194),"",FREQUENCY(IF('Data Transformation'!$B$425:$B$8425='Bin Analysis'!$B8187,'Data Transformation'!$G$425:$G$8425),D8194))</f>
        <v/>
      </c>
      <c r="F8194" t="str">
        <f t="shared" si="1023"/>
        <v/>
      </c>
      <c r="G8194">
        <f>Weighting!$H$10</f>
        <v>0</v>
      </c>
      <c r="H8194">
        <f t="array" ref="H8194">FREQUENCY(IF('Data Transformation'!$B$4:$B$8425=B8187,'Data Transformation'!$G$4:$G$8425),'Bin Analysis'!$B8194)</f>
        <v>2073</v>
      </c>
      <c r="I8194">
        <f t="shared" si="1024"/>
        <v>0</v>
      </c>
      <c r="J8194">
        <f t="shared" si="1025"/>
        <v>0</v>
      </c>
      <c r="K8194">
        <f>J8194*Weighting!$W$10</f>
        <v>0</v>
      </c>
      <c r="M8194" s="14"/>
    </row>
    <row r="8195" spans="1:13" x14ac:dyDescent="0.25">
      <c r="A8195" s="32">
        <f>IF(Weighting!$P$11&gt;0,B8195,"")</f>
        <v>0.97599999999999998</v>
      </c>
      <c r="B8195">
        <f>Weighting!$C$11</f>
        <v>0.97599999999999998</v>
      </c>
      <c r="C8195">
        <f>Weighting!$F$11</f>
        <v>0</v>
      </c>
      <c r="D8195">
        <f>IF(C8195=1,'Data Transformation'!$G$3+0.5*'Data Transformation'!$W$25,IF(C8196=1,D8196-'Data Transformation'!$W$25,FALSE))</f>
        <v>0.86899999999999999</v>
      </c>
      <c r="E8195">
        <f t="array" ref="E8195">IF(ISLOGICAL(D8195),"",FREQUENCY(IF('Data Transformation'!$B$425:$B$8425='Bin Analysis'!$B8187,'Data Transformation'!$G$425:$G$8425),D8195))</f>
        <v>2001</v>
      </c>
      <c r="F8195" t="e">
        <f t="shared" si="1023"/>
        <v>#VALUE!</v>
      </c>
      <c r="G8195">
        <f>Weighting!$H$11</f>
        <v>0</v>
      </c>
      <c r="H8195">
        <f t="array" ref="H8195">FREQUENCY(IF('Data Transformation'!$B$4:$B$8425=B8187,'Data Transformation'!$G$4:$G$8425),'Bin Analysis'!$B8195)</f>
        <v>2073</v>
      </c>
      <c r="I8195">
        <f t="shared" si="1024"/>
        <v>0</v>
      </c>
      <c r="J8195">
        <f t="shared" si="1025"/>
        <v>0</v>
      </c>
      <c r="K8195">
        <f>J8195*Weighting!$W$11</f>
        <v>0</v>
      </c>
      <c r="M8195" s="14"/>
    </row>
    <row r="8196" spans="1:13" x14ac:dyDescent="0.25">
      <c r="A8196" s="32">
        <f>IF(Weighting!$P$12&gt;0,B8196,"")</f>
        <v>1.107</v>
      </c>
      <c r="B8196">
        <f>Weighting!$C$12</f>
        <v>1.107</v>
      </c>
      <c r="C8196">
        <f>Weighting!$F$12</f>
        <v>1</v>
      </c>
      <c r="D8196">
        <f>IF(C8196=1,'Data Transformation'!$G$3+0.5*'Data Transformation'!$W$25,IF(C8197=1,D8197-'Data Transformation'!$W$25,FALSE))</f>
        <v>1.131</v>
      </c>
      <c r="E8196">
        <f t="array" ref="E8196">IF(ISLOGICAL(D8196),"",FREQUENCY(IF('Data Transformation'!$B$425:$B$8425='Bin Analysis'!$B8187,'Data Transformation'!$G$425:$G$8425),D8196))</f>
        <v>2001</v>
      </c>
      <c r="F8196">
        <f t="shared" si="1023"/>
        <v>0</v>
      </c>
      <c r="G8196">
        <f>Weighting!$H$12</f>
        <v>0</v>
      </c>
      <c r="H8196">
        <f t="array" ref="H8196">FREQUENCY(IF('Data Transformation'!$B$4:$B$8425=B8187,'Data Transformation'!$G$4:$G$8425),'Bin Analysis'!$B8196)</f>
        <v>2073</v>
      </c>
      <c r="I8196">
        <f t="shared" si="1024"/>
        <v>0</v>
      </c>
      <c r="J8196">
        <f t="shared" si="1025"/>
        <v>0</v>
      </c>
      <c r="K8196">
        <f>J8196*Weighting!$W$12</f>
        <v>0</v>
      </c>
      <c r="M8196" s="14"/>
    </row>
    <row r="8197" spans="1:13" x14ac:dyDescent="0.25">
      <c r="A8197" s="32">
        <f>IF(Weighting!$P$13&gt;0,B8197,"")</f>
        <v>1.238</v>
      </c>
      <c r="B8197">
        <f>Weighting!$C$13</f>
        <v>1.238</v>
      </c>
      <c r="C8197">
        <f>Weighting!$F$13</f>
        <v>0</v>
      </c>
      <c r="D8197" t="b">
        <f>IF(C8197=1,'Data Transformation'!$G$3+0.5*'Data Transformation'!$W$25,IF(C8198=1,D8198-'Data Transformation'!$W$25,FALSE))</f>
        <v>0</v>
      </c>
      <c r="E8197" t="str">
        <f t="array" ref="E8197">IF(ISLOGICAL(D8197),"",FREQUENCY(IF('Data Transformation'!$B$425:$B$8425='Bin Analysis'!$B8187,'Data Transformation'!$G$425:$G$8425),D8197))</f>
        <v/>
      </c>
      <c r="F8197" t="str">
        <f t="shared" si="1023"/>
        <v/>
      </c>
      <c r="G8197">
        <f>Weighting!$H$13</f>
        <v>0</v>
      </c>
      <c r="H8197">
        <f t="array" ref="H8197">FREQUENCY(IF('Data Transformation'!$B$4:$B$8425=B8187,'Data Transformation'!$G$4:$G$8425),'Bin Analysis'!$B8197)</f>
        <v>2073</v>
      </c>
      <c r="I8197">
        <f t="shared" si="1024"/>
        <v>0</v>
      </c>
      <c r="J8197">
        <f t="shared" si="1025"/>
        <v>0</v>
      </c>
      <c r="K8197">
        <f>J8197*Weighting!$W$13</f>
        <v>0</v>
      </c>
      <c r="M8197" s="14"/>
    </row>
    <row r="8198" spans="1:13" x14ac:dyDescent="0.25">
      <c r="A8198" s="32">
        <f>IF(Weighting!$P$14&gt;0,B8198,"")</f>
        <v>1.369</v>
      </c>
      <c r="B8198">
        <f>Weighting!$C$14</f>
        <v>1.369</v>
      </c>
      <c r="C8198">
        <f>Weighting!$F$14</f>
        <v>0</v>
      </c>
      <c r="D8198" t="b">
        <f>IF(C8198=1,'Data Transformation'!$G$3+0.5*'Data Transformation'!$W$25,IF(C8199=1,D8199-'Data Transformation'!$W$25,FALSE))</f>
        <v>0</v>
      </c>
      <c r="E8198" t="str">
        <f t="array" ref="E8198">IF(ISLOGICAL(D8198),"",FREQUENCY(IF('Data Transformation'!$B$425:$B$8425='Bin Analysis'!$B8187,'Data Transformation'!$G$425:$G$8425),D8198))</f>
        <v/>
      </c>
      <c r="F8198" t="str">
        <f t="shared" si="1023"/>
        <v/>
      </c>
      <c r="G8198">
        <f>Weighting!$H$14</f>
        <v>0</v>
      </c>
      <c r="H8198">
        <f t="array" ref="H8198">FREQUENCY(IF('Data Transformation'!$B$4:$B$8425=B8187,'Data Transformation'!$G$4:$G$8425),'Bin Analysis'!$B8198)</f>
        <v>2073</v>
      </c>
      <c r="I8198">
        <f t="shared" si="1024"/>
        <v>0</v>
      </c>
      <c r="J8198">
        <f t="shared" si="1025"/>
        <v>0</v>
      </c>
      <c r="K8198">
        <f>J8198*Weighting!$W$14</f>
        <v>0</v>
      </c>
      <c r="M8198" s="14"/>
    </row>
    <row r="8199" spans="1:13" x14ac:dyDescent="0.25">
      <c r="A8199" s="32">
        <f>IF(Weighting!$P$15&gt;0,B8199,"")</f>
        <v>1.5000009999999999</v>
      </c>
      <c r="B8199">
        <f>Weighting!$C$15</f>
        <v>1.5000009999999999</v>
      </c>
      <c r="C8199">
        <f>Weighting!$F$15</f>
        <v>0</v>
      </c>
      <c r="D8199" t="b">
        <f>IF(C8199=1,'Data Transformation'!$G$3+0.5*'Data Transformation'!$W$25,IF(C8200=1,D8200-'Data Transformation'!$W$25,FALSE))</f>
        <v>0</v>
      </c>
      <c r="E8199" t="str">
        <f t="array" ref="E8199">IF(ISLOGICAL(D8199),"",FREQUENCY(IF('Data Transformation'!$B$425:$B$8425='Bin Analysis'!$B8187,'Data Transformation'!$G$425:$G$8425),D8199))</f>
        <v/>
      </c>
      <c r="F8199" t="str">
        <f t="shared" si="1023"/>
        <v/>
      </c>
      <c r="G8199">
        <f>Weighting!$H$15</f>
        <v>0</v>
      </c>
      <c r="H8199">
        <f t="array" ref="H8199">FREQUENCY(IF('Data Transformation'!$B$4:$B$8425=B8187,'Data Transformation'!$G$4:$G$8425),'Bin Analysis'!$B8199)</f>
        <v>2073</v>
      </c>
      <c r="I8199">
        <f t="shared" si="1024"/>
        <v>0</v>
      </c>
      <c r="J8199">
        <f t="shared" si="1025"/>
        <v>0</v>
      </c>
      <c r="K8199">
        <f>J8199*Weighting!$W$15</f>
        <v>0</v>
      </c>
      <c r="M8199" s="14"/>
    </row>
    <row r="8200" spans="1:13" x14ac:dyDescent="0.25">
      <c r="A8200" s="32" t="str">
        <f>IF(Weighting!$P$16&gt;0,B8200,"")</f>
        <v/>
      </c>
      <c r="B8200">
        <f>Weighting!$C$16</f>
        <v>1.631</v>
      </c>
      <c r="C8200">
        <f>Weighting!$F$16</f>
        <v>0</v>
      </c>
      <c r="D8200" t="b">
        <f>IF(C8200=1,'Data Transformation'!$G$3+0.5*'Data Transformation'!$W$25,IF(C8201=1,D8201-'Data Transformation'!$W$25,FALSE))</f>
        <v>0</v>
      </c>
      <c r="E8200" t="str">
        <f t="array" ref="E8200">IF(ISLOGICAL(D8200),"",FREQUENCY(IF('Data Transformation'!$B$425:$B$8425='Bin Analysis'!$B8187,'Data Transformation'!$G$425:$G$8425),D8200))</f>
        <v/>
      </c>
      <c r="F8200" t="str">
        <f t="shared" si="1023"/>
        <v/>
      </c>
      <c r="G8200">
        <f>Weighting!$H$16</f>
        <v>0</v>
      </c>
      <c r="H8200">
        <f t="array" ref="H8200">FREQUENCY(IF('Data Transformation'!$B$4:$B$8425=B8187,'Data Transformation'!$G$4:$G$8425),'Bin Analysis'!$B8200)</f>
        <v>2073</v>
      </c>
      <c r="I8200">
        <f t="shared" si="1024"/>
        <v>0</v>
      </c>
      <c r="J8200">
        <f t="shared" si="1025"/>
        <v>0</v>
      </c>
      <c r="K8200">
        <f>J8200*Weighting!$W$16</f>
        <v>0</v>
      </c>
      <c r="M8200" s="14"/>
    </row>
    <row r="8201" spans="1:13" x14ac:dyDescent="0.25">
      <c r="A8201" s="32" t="str">
        <f>IF(Weighting!$P$17&gt;0,B8201,"")</f>
        <v/>
      </c>
      <c r="B8201">
        <f>Weighting!$C$17</f>
        <v>1.762</v>
      </c>
      <c r="C8201">
        <f>Weighting!$F$17</f>
        <v>0</v>
      </c>
      <c r="D8201" t="b">
        <f>IF(C8201=1,'Data Transformation'!$G$3+0.5*'Data Transformation'!$W$25,IF(C8202=1,D8202-'Data Transformation'!$W$25,FALSE))</f>
        <v>0</v>
      </c>
      <c r="E8201" t="str">
        <f t="array" ref="E8201">IF(ISLOGICAL(D8201),"",FREQUENCY(IF('Data Transformation'!$B$425:$B$8425='Bin Analysis'!$B8187,'Data Transformation'!$G$425:$G$8425),D8201))</f>
        <v/>
      </c>
      <c r="F8201" t="str">
        <f t="shared" si="1023"/>
        <v/>
      </c>
      <c r="G8201">
        <f>Weighting!$H$17</f>
        <v>0</v>
      </c>
      <c r="H8201">
        <f t="array" ref="H8201">FREQUENCY(IF('Data Transformation'!$B$4:$B$8425=B8187,'Data Transformation'!$G$4:$G$8425),'Bin Analysis'!$B8201)</f>
        <v>2073</v>
      </c>
      <c r="I8201">
        <f t="shared" si="1024"/>
        <v>0</v>
      </c>
      <c r="J8201">
        <f t="shared" si="1025"/>
        <v>0</v>
      </c>
      <c r="K8201">
        <f>J8201*Weighting!$W$17</f>
        <v>0</v>
      </c>
      <c r="M8201" s="14"/>
    </row>
    <row r="8202" spans="1:13" x14ac:dyDescent="0.25">
      <c r="A8202" s="32" t="str">
        <f>IF(Weighting!$P$18&gt;0,B8202,"")</f>
        <v/>
      </c>
      <c r="B8202">
        <f>Weighting!$C$18</f>
        <v>1.893</v>
      </c>
      <c r="C8202">
        <f>Weighting!$F$18</f>
        <v>0</v>
      </c>
      <c r="D8202" t="b">
        <f>IF(C8202=1,'Data Transformation'!$G$3+0.5*'Data Transformation'!$W$25,IF(C8203=1,D8203-'Data Transformation'!$W$25,FALSE))</f>
        <v>0</v>
      </c>
      <c r="E8202" t="str">
        <f t="array" ref="E8202">IF(ISLOGICAL(D8202),"",FREQUENCY(IF('Data Transformation'!$B$425:$B$8425='Bin Analysis'!$B8187,'Data Transformation'!$G$425:$G$8425),D8202))</f>
        <v/>
      </c>
      <c r="F8202" t="str">
        <f t="shared" si="1023"/>
        <v/>
      </c>
      <c r="G8202">
        <f>Weighting!$H$18</f>
        <v>0</v>
      </c>
      <c r="H8202">
        <f t="array" ref="H8202">FREQUENCY(IF('Data Transformation'!$B$4:$B$8425=B8187,'Data Transformation'!$G$4:$G$8425),'Bin Analysis'!$B8202)</f>
        <v>2073</v>
      </c>
      <c r="I8202">
        <f t="shared" si="1024"/>
        <v>0</v>
      </c>
      <c r="J8202">
        <f t="shared" si="1025"/>
        <v>0</v>
      </c>
      <c r="K8202">
        <f>J8202*Weighting!$W$18</f>
        <v>0</v>
      </c>
      <c r="M8202" s="14"/>
    </row>
    <row r="8203" spans="1:13" x14ac:dyDescent="0.25">
      <c r="A8203" s="32" t="str">
        <f>IF(Weighting!$P$19&gt;0,B8203,"")</f>
        <v/>
      </c>
      <c r="B8203">
        <f>Weighting!$C$19</f>
        <v>2.024</v>
      </c>
      <c r="C8203">
        <f>Weighting!$F$19</f>
        <v>0</v>
      </c>
      <c r="D8203" t="b">
        <f>IF(C8203=1,'Data Transformation'!$G$3+0.5*'Data Transformation'!$W$25,IF(C8204=1,D8204-'Data Transformation'!$W$25,FALSE))</f>
        <v>0</v>
      </c>
      <c r="E8203" t="str">
        <f t="array" ref="E8203">IF(ISLOGICAL(D8203),"",FREQUENCY(IF('Data Transformation'!$B$425:$B$8425='Bin Analysis'!$B8187,'Data Transformation'!$G$425:$G$8425),D8203))</f>
        <v/>
      </c>
      <c r="F8203" t="str">
        <f t="shared" si="1023"/>
        <v/>
      </c>
      <c r="G8203">
        <f>Weighting!$H$19</f>
        <v>0</v>
      </c>
      <c r="H8203">
        <f t="array" ref="H8203">FREQUENCY(IF('Data Transformation'!$B$4:$B$8425=B8187,'Data Transformation'!$G$4:$G$8425),'Bin Analysis'!$B8203)</f>
        <v>2073</v>
      </c>
      <c r="I8203">
        <f t="shared" si="1024"/>
        <v>0</v>
      </c>
      <c r="J8203">
        <f t="shared" si="1025"/>
        <v>0</v>
      </c>
      <c r="K8203">
        <f>J8203*Weighting!$W$19</f>
        <v>0</v>
      </c>
      <c r="M8203" s="14"/>
    </row>
    <row r="8204" spans="1:13" x14ac:dyDescent="0.25">
      <c r="A8204" s="32" t="str">
        <f>IF(Weighting!$P$20&gt;0,B8204,"")</f>
        <v/>
      </c>
      <c r="B8204">
        <f>Weighting!$C$20</f>
        <v>2.1550000000000002</v>
      </c>
      <c r="C8204">
        <f>Weighting!$F$20</f>
        <v>0</v>
      </c>
      <c r="D8204" t="b">
        <f>IF(C8204=1,'Data Transformation'!$G$3+0.5*'Data Transformation'!$W$25,IF(C8205=1,D8205-'Data Transformation'!$W$25,FALSE))</f>
        <v>0</v>
      </c>
      <c r="E8204" t="str">
        <f t="array" ref="E8204">IF(ISLOGICAL(D8204),"",FREQUENCY(IF('Data Transformation'!$B$425:$B$8425='Bin Analysis'!$B8187,'Data Transformation'!$G$425:$G$8425),D8204))</f>
        <v/>
      </c>
      <c r="F8204" t="str">
        <f t="shared" si="1023"/>
        <v/>
      </c>
      <c r="G8204">
        <f>Weighting!$H$20</f>
        <v>0</v>
      </c>
      <c r="H8204">
        <f t="array" ref="H8204">FREQUENCY(IF('Data Transformation'!$B$4:$B$8425=B8187,'Data Transformation'!$G$4:$G$8425),'Bin Analysis'!$B8204)</f>
        <v>2073</v>
      </c>
      <c r="I8204">
        <f t="shared" si="1024"/>
        <v>0</v>
      </c>
      <c r="J8204">
        <f t="shared" si="1025"/>
        <v>0</v>
      </c>
      <c r="K8204">
        <f>J8204*Weighting!$W$20</f>
        <v>0</v>
      </c>
      <c r="M8204" s="14"/>
    </row>
    <row r="8205" spans="1:13" x14ac:dyDescent="0.25">
      <c r="A8205" s="32" t="str">
        <f>IF(Weighting!$P$21&gt;0,B8205,"")</f>
        <v/>
      </c>
      <c r="B8205">
        <f>Weighting!$C$21</f>
        <v>2.2860000000000005</v>
      </c>
      <c r="C8205">
        <f>Weighting!$F$21</f>
        <v>0</v>
      </c>
      <c r="D8205" t="b">
        <f>IF(C8205=1,'Data Transformation'!$G$3+0.5*'Data Transformation'!$W$25,IF(C8206=1,D8206-'Data Transformation'!$W$25,FALSE))</f>
        <v>0</v>
      </c>
      <c r="E8205" t="str">
        <f t="array" ref="E8205">IF(ISLOGICAL(D8205),"",FREQUENCY(IF('Data Transformation'!$B$425:$B$8425='Bin Analysis'!$B8187,'Data Transformation'!$G$425:$G$8425),D8205))</f>
        <v/>
      </c>
      <c r="F8205" t="str">
        <f t="shared" si="1023"/>
        <v/>
      </c>
      <c r="G8205">
        <f>Weighting!$H$21</f>
        <v>0</v>
      </c>
      <c r="H8205">
        <f t="array" ref="H8205">FREQUENCY(IF('Data Transformation'!$B$4:$B$8425=B8187,'Data Transformation'!$G$4:$G$8425),'Bin Analysis'!$B8205)</f>
        <v>2073</v>
      </c>
      <c r="I8205">
        <f t="shared" si="1024"/>
        <v>0</v>
      </c>
      <c r="J8205">
        <f t="shared" si="1025"/>
        <v>0</v>
      </c>
      <c r="K8205">
        <f>J8205*Weighting!$W$21</f>
        <v>0</v>
      </c>
      <c r="M8205" s="14"/>
    </row>
    <row r="8206" spans="1:13" x14ac:dyDescent="0.25">
      <c r="A8206" s="32" t="str">
        <f>IF(Weighting!$P$22&gt;0,B8206,"")</f>
        <v/>
      </c>
      <c r="B8206">
        <f>Weighting!$C$22</f>
        <v>2.4170000000000007</v>
      </c>
      <c r="C8206">
        <f>Weighting!$F$22</f>
        <v>0</v>
      </c>
      <c r="D8206" t="b">
        <f>IF(C8206=1,'Data Transformation'!$G$3+0.5*'Data Transformation'!$W$25,IF(C8207=1,D8207-'Data Transformation'!$W$25,FALSE))</f>
        <v>0</v>
      </c>
      <c r="E8206" t="str">
        <f t="array" ref="E8206">IF(ISLOGICAL(D8206),"",FREQUENCY(IF('Data Transformation'!$B$425:$B$8425='Bin Analysis'!$B8187,'Data Transformation'!$G$425:$G$8425),D8206))</f>
        <v/>
      </c>
      <c r="F8206" t="str">
        <f t="shared" si="1023"/>
        <v/>
      </c>
      <c r="G8206">
        <f>Weighting!$H$22</f>
        <v>0</v>
      </c>
      <c r="H8206">
        <f t="array" ref="H8206">FREQUENCY(IF('Data Transformation'!$B$4:$B$8425=B8187,'Data Transformation'!$G$4:$G$8425),'Bin Analysis'!$B8206)</f>
        <v>2073</v>
      </c>
      <c r="I8206">
        <f t="shared" si="1024"/>
        <v>0</v>
      </c>
      <c r="J8206">
        <f t="shared" si="1025"/>
        <v>0</v>
      </c>
      <c r="K8206">
        <f>J8206*Weighting!$W$22</f>
        <v>0</v>
      </c>
      <c r="M8206" s="14"/>
    </row>
    <row r="8207" spans="1:13" x14ac:dyDescent="0.25">
      <c r="A8207" s="32" t="str">
        <f>IF(Weighting!$P$23&gt;0,B8207,"")</f>
        <v/>
      </c>
      <c r="B8207">
        <f>Weighting!$C$23</f>
        <v>2.5480000000000009</v>
      </c>
      <c r="C8207">
        <f>Weighting!$F$23</f>
        <v>0</v>
      </c>
      <c r="D8207" t="b">
        <f>IF(C8207=1,'Data Transformation'!$G$3+0.5*'Data Transformation'!$W$25,IF(C8208=1,D8208-'Data Transformation'!$W$25,FALSE))</f>
        <v>0</v>
      </c>
      <c r="E8207" t="str">
        <f t="array" ref="E8207">IF(ISLOGICAL(D8207),"",FREQUENCY(IF('Data Transformation'!$B$425:$B$8425='Bin Analysis'!$B8187,'Data Transformation'!$G$425:$G$8425),D8207))</f>
        <v/>
      </c>
      <c r="F8207" t="str">
        <f t="shared" si="1023"/>
        <v/>
      </c>
      <c r="G8207">
        <f>Weighting!$H$23</f>
        <v>0</v>
      </c>
      <c r="H8207">
        <f t="array" ref="H8207">FREQUENCY(IF('Data Transformation'!$B$4:$B$8425=B8187,'Data Transformation'!$G$4:$G$8425),'Bin Analysis'!$B8207)</f>
        <v>2073</v>
      </c>
      <c r="I8207">
        <f t="shared" si="1024"/>
        <v>0</v>
      </c>
      <c r="J8207">
        <f t="shared" si="1025"/>
        <v>0</v>
      </c>
      <c r="K8207">
        <f>J8207*Weighting!$W$23</f>
        <v>0</v>
      </c>
      <c r="M8207" s="14"/>
    </row>
    <row r="8208" spans="1:13" x14ac:dyDescent="0.25">
      <c r="A8208" s="32" t="str">
        <f>IF(Weighting!$P$24&gt;0,B8208,"")</f>
        <v/>
      </c>
      <c r="B8208">
        <f>Weighting!$C$24</f>
        <v>2.6790000000000012</v>
      </c>
      <c r="C8208">
        <f>Weighting!$F$24</f>
        <v>0</v>
      </c>
      <c r="D8208" t="b">
        <f>IF(C8208=1,'Data Transformation'!$G$3+0.5*'Data Transformation'!$W$25,IF(C8209=1,D8209-'Data Transformation'!$W$25,FALSE))</f>
        <v>0</v>
      </c>
      <c r="E8208" t="str">
        <f t="array" ref="E8208">IF(ISLOGICAL(D8208),"",FREQUENCY(IF('Data Transformation'!$B$425:$B$8425='Bin Analysis'!$B8187,'Data Transformation'!$G$425:$G$8425),D8208))</f>
        <v/>
      </c>
      <c r="F8208" t="str">
        <f t="shared" si="1023"/>
        <v/>
      </c>
      <c r="G8208">
        <f>Weighting!$H$24</f>
        <v>0</v>
      </c>
      <c r="H8208">
        <f t="array" ref="H8208">FREQUENCY(IF('Data Transformation'!$B$4:$B$8425=B8187,'Data Transformation'!$G$4:$G$8425),'Bin Analysis'!$B8208)</f>
        <v>2073</v>
      </c>
      <c r="I8208">
        <f t="shared" si="1024"/>
        <v>0</v>
      </c>
      <c r="J8208">
        <f t="shared" si="1025"/>
        <v>0</v>
      </c>
      <c r="K8208">
        <f>J8208*Weighting!$W$24</f>
        <v>0</v>
      </c>
      <c r="M8208" s="14"/>
    </row>
    <row r="8209" spans="1:25" x14ac:dyDescent="0.25">
      <c r="A8209" s="32" t="str">
        <f>IF(Weighting!$P$25&gt;0,B8209,"")</f>
        <v/>
      </c>
      <c r="B8209">
        <f>Weighting!$C$25</f>
        <v>2.8100000000000014</v>
      </c>
      <c r="C8209">
        <f>Weighting!$F$25</f>
        <v>0</v>
      </c>
      <c r="D8209" t="b">
        <f>IF(C8209=1,'Data Transformation'!$G$3+0.5*'Data Transformation'!$W$25,IF(C8210=1,D8210-'Data Transformation'!$W$25,FALSE))</f>
        <v>0</v>
      </c>
      <c r="E8209" t="str">
        <f t="array" ref="E8209">IF(ISLOGICAL(D8209),"",FREQUENCY(IF('Data Transformation'!$B$425:$B$8425='Bin Analysis'!$B8187,'Data Transformation'!$G$425:$G$8425),D8209))</f>
        <v/>
      </c>
      <c r="F8209" t="str">
        <f t="shared" si="1023"/>
        <v/>
      </c>
      <c r="G8209">
        <f>Weighting!$H$25</f>
        <v>0</v>
      </c>
      <c r="H8209">
        <f t="array" ref="H8209">FREQUENCY(IF('Data Transformation'!$B$4:$B$8425=B8187,'Data Transformation'!$G$4:$G$8425),'Bin Analysis'!$B8209)</f>
        <v>2073</v>
      </c>
      <c r="I8209">
        <f t="shared" si="1024"/>
        <v>0</v>
      </c>
      <c r="J8209">
        <f t="shared" si="1025"/>
        <v>0</v>
      </c>
      <c r="K8209">
        <f>J8209*Weighting!$W$25</f>
        <v>0</v>
      </c>
      <c r="M8209" s="14"/>
    </row>
    <row r="8210" spans="1:25" x14ac:dyDescent="0.25">
      <c r="O8210"/>
      <c r="P8210"/>
      <c r="Q8210"/>
      <c r="R8210"/>
    </row>
    <row r="8211" spans="1:25" ht="23.25" x14ac:dyDescent="0.35">
      <c r="A8211" s="21" t="s">
        <v>0</v>
      </c>
      <c r="B8211" s="21" t="str">
        <f>IFERROR(VLOOKUP(C8211,'Data Transformation'!$L$6:$M$426,2,FALSE),"")</f>
        <v/>
      </c>
      <c r="C8211" s="21">
        <f>C8187+1</f>
        <v>342</v>
      </c>
      <c r="D8211" s="21"/>
      <c r="E8211" s="21"/>
      <c r="F8211" s="21"/>
      <c r="G8211" s="21"/>
      <c r="H8211" s="22"/>
      <c r="I8211" s="22"/>
      <c r="J8211" s="22"/>
      <c r="K8211" s="21"/>
      <c r="L8211" s="21" t="str">
        <f>B8211</f>
        <v/>
      </c>
      <c r="M8211" s="23" t="e">
        <f>INDEX('Data Transformation'!$O$4:$O$424,MATCH($B8211,'Data Transformation'!$M$4:$M$424,0),MATCH($M$2,'Data Transformation'!$O$3,0))</f>
        <v>#N/A</v>
      </c>
      <c r="N8211" s="27" t="e">
        <f>IF('Input and Summary Results'!$J$16="minimum",'Bin Analysis'!X8212/(M8211-1),'Bin Analysis'!Y8211/('Bin Analysis'!M8211-1))</f>
        <v>#N/A</v>
      </c>
      <c r="O8211" s="27" t="e">
        <f>IF(M8211=FALSE,NA(),(VLOOKUP(1,C8214:K8233,4,FALSE))/(M8211-1))</f>
        <v>#N/A</v>
      </c>
      <c r="P8211" s="27" t="e">
        <f>IF(M8211=FALSE,NA(),SUM(J8214:J8233)/Weighting!$S$5)</f>
        <v>#N/A</v>
      </c>
      <c r="Q8211" s="27" t="e">
        <f>IF(M8211=FALSE,NA(),SUM(K8214:K8233)/Weighting!$S$6)</f>
        <v>#N/A</v>
      </c>
      <c r="R8211" s="27" t="e">
        <f>IF(M8211=FALSE,NA(),(VLOOKUP(1,G8214:K8233,3,FALSE))/(M8211-1))</f>
        <v>#N/A</v>
      </c>
      <c r="S8211" s="22" t="e">
        <f>IF(M8211=FALSE,NA(),IF(SUM(J8214:J8233)=2,"yes","no"))</f>
        <v>#N/A</v>
      </c>
      <c r="X8211" s="2" cm="2">
        <f t="array" ref="X8211:X8212">FREQUENCY(IF('Data Transformation'!$B$425:$B$6424='Bin Analysis'!L8211,'Data Transformation'!$G$425:$G$6424),'Data Transformation'!$U$11)</f>
        <v>0</v>
      </c>
      <c r="Y8211" s="2" cm="2">
        <f t="array" ref="Y8211:Y8212">FREQUENCY(IF('Data Transformation'!$B$425:$B$6424='Bin Analysis'!L8211,'Data Transformation'!$G$425:$G$6424),'Data Transformation'!$U$12)</f>
        <v>0</v>
      </c>
    </row>
    <row r="8212" spans="1:25" x14ac:dyDescent="0.25">
      <c r="A8212" s="14" t="s">
        <v>66</v>
      </c>
      <c r="B8212" t="s">
        <v>47</v>
      </c>
      <c r="C8212" t="s">
        <v>5</v>
      </c>
      <c r="D8212" t="s">
        <v>99</v>
      </c>
      <c r="E8212" t="s">
        <v>100</v>
      </c>
      <c r="F8212" t="s">
        <v>101</v>
      </c>
      <c r="G8212" t="s">
        <v>69</v>
      </c>
      <c r="H8212" t="s">
        <v>31</v>
      </c>
      <c r="I8212" t="s">
        <v>32</v>
      </c>
      <c r="J8212" t="s">
        <v>46</v>
      </c>
      <c r="K8212" s="14" t="s">
        <v>45</v>
      </c>
      <c r="M8212" s="14"/>
      <c r="X8212" s="2">
        <v>0</v>
      </c>
      <c r="Y8212" s="2">
        <v>0</v>
      </c>
    </row>
    <row r="8213" spans="1:25" x14ac:dyDescent="0.25">
      <c r="A8213" s="32"/>
      <c r="D8213" t="b">
        <f>IF(C8213=1,'Data Transformation'!$G$3+0.5*'Data Transformation'!$W$25,IF(C8214=1,D8214-'Data Transformation'!$W$25,FALSE))</f>
        <v>0</v>
      </c>
      <c r="E8213" t="str">
        <f t="array" ref="E8213">IF(ISLOGICAL(D8213),"",FREQUENCY(IF('Data Transformation'!$B$425:$B$8425='Bin Analysis'!$B8211,'Data Transformation'!$G$425:$G$8425),D8213))</f>
        <v/>
      </c>
      <c r="F8213" t="str">
        <f>IF(ISLOGICAL(D8213),"",E8213-E8212)</f>
        <v/>
      </c>
      <c r="M8213" s="14"/>
    </row>
    <row r="8214" spans="1:25" x14ac:dyDescent="0.25">
      <c r="A8214" s="32">
        <f>IF(Weighting!$P$6&gt;0,B8214,"")</f>
        <v>0.32100000000000001</v>
      </c>
      <c r="B8214">
        <f>Weighting!$C$6</f>
        <v>0.32100000000000001</v>
      </c>
      <c r="C8214">
        <f>Weighting!$F$6</f>
        <v>0</v>
      </c>
      <c r="D8214" t="b">
        <f>IF(C8214=1,'Data Transformation'!$G$3+0.5*'Data Transformation'!$W$25,IF(C8215=1,D8215-'Data Transformation'!$W$25,FALSE))</f>
        <v>0</v>
      </c>
      <c r="E8214" t="str">
        <f t="array" ref="E8214">IF(ISLOGICAL(D8214),"",FREQUENCY(IF('Data Transformation'!$B$425:$B$8425='Bin Analysis'!$B8211,'Data Transformation'!$G$425:$G$8425),D8214))</f>
        <v/>
      </c>
      <c r="F8214" t="str">
        <f>IF(ISLOGICAL(D8214),"",E8214-E8213)</f>
        <v/>
      </c>
      <c r="G8214">
        <f>Weighting!$H$6</f>
        <v>1</v>
      </c>
      <c r="H8214">
        <f t="array" ref="H8214">FREQUENCY(IF('Data Transformation'!$B$4:$B$8425=B8211,'Data Transformation'!$G$4:$G$8425),'Bin Analysis'!$B8214)</f>
        <v>2073</v>
      </c>
      <c r="I8214">
        <f>H8214-H8213</f>
        <v>2073</v>
      </c>
      <c r="J8214">
        <f>IF(I8214=0,0,1)</f>
        <v>1</v>
      </c>
      <c r="K8214">
        <f>J8214*Weighting!$W$6</f>
        <v>1</v>
      </c>
      <c r="M8214" s="14"/>
    </row>
    <row r="8215" spans="1:25" x14ac:dyDescent="0.25">
      <c r="A8215" s="32">
        <f>IF(Weighting!$P$7&gt;0,B8215,"")</f>
        <v>0.45200000000000001</v>
      </c>
      <c r="B8215">
        <f>Weighting!$C$7</f>
        <v>0.45200000000000001</v>
      </c>
      <c r="C8215">
        <f>Weighting!$F$7</f>
        <v>0</v>
      </c>
      <c r="D8215" t="b">
        <f>IF(C8215=1,'Data Transformation'!$G$3+0.5*'Data Transformation'!$W$25,IF(C8216=1,D8216-'Data Transformation'!$W$25,FALSE))</f>
        <v>0</v>
      </c>
      <c r="E8215" t="str">
        <f t="array" ref="E8215">IF(ISLOGICAL(D8215),"",FREQUENCY(IF('Data Transformation'!$B$425:$B$8425='Bin Analysis'!$B8211,'Data Transformation'!$G$425:$G$8425),D8215))</f>
        <v/>
      </c>
      <c r="F8215" t="str">
        <f t="shared" ref="F8215:F8233" si="1026">IF(ISLOGICAL(D8215),"",E8215-E8214)</f>
        <v/>
      </c>
      <c r="G8215">
        <f>Weighting!$H$7</f>
        <v>0</v>
      </c>
      <c r="H8215">
        <f t="array" ref="H8215">FREQUENCY(IF('Data Transformation'!$B$4:$B$8425=B8211,'Data Transformation'!$G$4:$G$8425),'Bin Analysis'!$B8215)</f>
        <v>2073</v>
      </c>
      <c r="I8215">
        <f t="shared" ref="I8215:I8233" si="1027">H8215-H8214</f>
        <v>0</v>
      </c>
      <c r="J8215">
        <f>IF(I8215=0,0,1)</f>
        <v>0</v>
      </c>
      <c r="K8215">
        <f>J8215*Weighting!$W$7</f>
        <v>0</v>
      </c>
      <c r="M8215" s="14"/>
    </row>
    <row r="8216" spans="1:25" x14ac:dyDescent="0.25">
      <c r="A8216" s="32">
        <f>IF(Weighting!$P$8&gt;0,B8216,"")</f>
        <v>0.58299999999999996</v>
      </c>
      <c r="B8216">
        <f>Weighting!$C$8</f>
        <v>0.58299999999999996</v>
      </c>
      <c r="C8216">
        <f>Weighting!$F$8</f>
        <v>0</v>
      </c>
      <c r="D8216" t="b">
        <f>IF(C8216=1,'Data Transformation'!$G$3+0.5*'Data Transformation'!$W$25,IF(C8217=1,D8217-'Data Transformation'!$W$25,FALSE))</f>
        <v>0</v>
      </c>
      <c r="E8216" t="str">
        <f t="array" ref="E8216">IF(ISLOGICAL(D8216),"",FREQUENCY(IF('Data Transformation'!$B$425:$B$8425='Bin Analysis'!$B8211,'Data Transformation'!$G$425:$G$8425),D8216))</f>
        <v/>
      </c>
      <c r="F8216" t="str">
        <f t="shared" si="1026"/>
        <v/>
      </c>
      <c r="G8216">
        <f>Weighting!$H$8</f>
        <v>0</v>
      </c>
      <c r="H8216">
        <f t="array" ref="H8216">FREQUENCY(IF('Data Transformation'!$B$4:$B$8425=B8211,'Data Transformation'!$G$4:$G$8425),'Bin Analysis'!$B8216)</f>
        <v>2073</v>
      </c>
      <c r="I8216">
        <f t="shared" si="1027"/>
        <v>0</v>
      </c>
      <c r="J8216">
        <f t="shared" ref="J8216:J8233" si="1028">IF(I8216=0,0,1)</f>
        <v>0</v>
      </c>
      <c r="K8216">
        <f>J8216*Weighting!$W$8</f>
        <v>0</v>
      </c>
      <c r="M8216" s="14"/>
    </row>
    <row r="8217" spans="1:25" x14ac:dyDescent="0.25">
      <c r="A8217" s="32">
        <f>IF(Weighting!$P$9&gt;0,B8217,"")</f>
        <v>0.71399999999999997</v>
      </c>
      <c r="B8217" s="50">
        <f>Weighting!$C$9</f>
        <v>0.71399999999999997</v>
      </c>
      <c r="C8217">
        <f>Weighting!$F$9</f>
        <v>0</v>
      </c>
      <c r="D8217" t="b">
        <f>IF(C8217=1,'Data Transformation'!$G$3+0.5*'Data Transformation'!$W$25,IF(C8218=1,D8218-'Data Transformation'!$W$25,FALSE))</f>
        <v>0</v>
      </c>
      <c r="E8217" t="str">
        <f t="array" ref="E8217">IF(ISLOGICAL(D8217),"",FREQUENCY(IF('Data Transformation'!$B$425:$B$8425='Bin Analysis'!$B8211,'Data Transformation'!$G$425:$G$8425),D8217))</f>
        <v/>
      </c>
      <c r="F8217" t="str">
        <f t="shared" si="1026"/>
        <v/>
      </c>
      <c r="G8217">
        <f>Weighting!$H$9</f>
        <v>0</v>
      </c>
      <c r="H8217">
        <f t="array" ref="H8217">FREQUENCY(IF('Data Transformation'!$B$4:$B$8425=B8211,'Data Transformation'!$G$4:$G$8425),'Bin Analysis'!$B8217)</f>
        <v>2073</v>
      </c>
      <c r="I8217">
        <f t="shared" si="1027"/>
        <v>0</v>
      </c>
      <c r="J8217">
        <f t="shared" si="1028"/>
        <v>0</v>
      </c>
      <c r="K8217">
        <f>J8217*Weighting!$W$9</f>
        <v>0</v>
      </c>
      <c r="M8217" s="14"/>
    </row>
    <row r="8218" spans="1:25" x14ac:dyDescent="0.25">
      <c r="A8218" s="32">
        <f>IF(Weighting!$P$10&gt;0,B8218,"")</f>
        <v>0.84499999999999997</v>
      </c>
      <c r="B8218">
        <f>Weighting!$C$10</f>
        <v>0.84499999999999997</v>
      </c>
      <c r="C8218">
        <f>Weighting!$F$10</f>
        <v>0</v>
      </c>
      <c r="D8218" t="b">
        <f>IF(C8218=1,'Data Transformation'!$G$3+0.5*'Data Transformation'!$W$25,IF(C8219=1,D8219-'Data Transformation'!$W$25,FALSE))</f>
        <v>0</v>
      </c>
      <c r="E8218" t="str">
        <f t="array" ref="E8218">IF(ISLOGICAL(D8218),"",FREQUENCY(IF('Data Transformation'!$B$425:$B$8425='Bin Analysis'!$B8211,'Data Transformation'!$G$425:$G$8425),D8218))</f>
        <v/>
      </c>
      <c r="F8218" t="str">
        <f t="shared" si="1026"/>
        <v/>
      </c>
      <c r="G8218">
        <f>Weighting!$H$10</f>
        <v>0</v>
      </c>
      <c r="H8218">
        <f t="array" ref="H8218">FREQUENCY(IF('Data Transformation'!$B$4:$B$8425=B8211,'Data Transformation'!$G$4:$G$8425),'Bin Analysis'!$B8218)</f>
        <v>2073</v>
      </c>
      <c r="I8218">
        <f t="shared" si="1027"/>
        <v>0</v>
      </c>
      <c r="J8218">
        <f t="shared" si="1028"/>
        <v>0</v>
      </c>
      <c r="K8218">
        <f>J8218*Weighting!$W$10</f>
        <v>0</v>
      </c>
      <c r="M8218" s="14"/>
    </row>
    <row r="8219" spans="1:25" x14ac:dyDescent="0.25">
      <c r="A8219" s="32">
        <f>IF(Weighting!$P$11&gt;0,B8219,"")</f>
        <v>0.97599999999999998</v>
      </c>
      <c r="B8219">
        <f>Weighting!$C$11</f>
        <v>0.97599999999999998</v>
      </c>
      <c r="C8219">
        <f>Weighting!$F$11</f>
        <v>0</v>
      </c>
      <c r="D8219">
        <f>IF(C8219=1,'Data Transformation'!$G$3+0.5*'Data Transformation'!$W$25,IF(C8220=1,D8220-'Data Transformation'!$W$25,FALSE))</f>
        <v>0.86899999999999999</v>
      </c>
      <c r="E8219">
        <f t="array" ref="E8219">IF(ISLOGICAL(D8219),"",FREQUENCY(IF('Data Transformation'!$B$425:$B$8425='Bin Analysis'!$B8211,'Data Transformation'!$G$425:$G$8425),D8219))</f>
        <v>2001</v>
      </c>
      <c r="F8219" t="e">
        <f t="shared" si="1026"/>
        <v>#VALUE!</v>
      </c>
      <c r="G8219">
        <f>Weighting!$H$11</f>
        <v>0</v>
      </c>
      <c r="H8219">
        <f t="array" ref="H8219">FREQUENCY(IF('Data Transformation'!$B$4:$B$8425=B8211,'Data Transformation'!$G$4:$G$8425),'Bin Analysis'!$B8219)</f>
        <v>2073</v>
      </c>
      <c r="I8219">
        <f t="shared" si="1027"/>
        <v>0</v>
      </c>
      <c r="J8219">
        <f t="shared" si="1028"/>
        <v>0</v>
      </c>
      <c r="K8219">
        <f>J8219*Weighting!$W$11</f>
        <v>0</v>
      </c>
      <c r="M8219" s="14"/>
    </row>
    <row r="8220" spans="1:25" x14ac:dyDescent="0.25">
      <c r="A8220" s="32">
        <f>IF(Weighting!$P$12&gt;0,B8220,"")</f>
        <v>1.107</v>
      </c>
      <c r="B8220">
        <f>Weighting!$C$12</f>
        <v>1.107</v>
      </c>
      <c r="C8220">
        <f>Weighting!$F$12</f>
        <v>1</v>
      </c>
      <c r="D8220">
        <f>IF(C8220=1,'Data Transformation'!$G$3+0.5*'Data Transformation'!$W$25,IF(C8221=1,D8221-'Data Transformation'!$W$25,FALSE))</f>
        <v>1.131</v>
      </c>
      <c r="E8220">
        <f t="array" ref="E8220">IF(ISLOGICAL(D8220),"",FREQUENCY(IF('Data Transformation'!$B$425:$B$8425='Bin Analysis'!$B8211,'Data Transformation'!$G$425:$G$8425),D8220))</f>
        <v>2001</v>
      </c>
      <c r="F8220">
        <f t="shared" si="1026"/>
        <v>0</v>
      </c>
      <c r="G8220">
        <f>Weighting!$H$12</f>
        <v>0</v>
      </c>
      <c r="H8220">
        <f t="array" ref="H8220">FREQUENCY(IF('Data Transformation'!$B$4:$B$8425=B8211,'Data Transformation'!$G$4:$G$8425),'Bin Analysis'!$B8220)</f>
        <v>2073</v>
      </c>
      <c r="I8220">
        <f t="shared" si="1027"/>
        <v>0</v>
      </c>
      <c r="J8220">
        <f t="shared" si="1028"/>
        <v>0</v>
      </c>
      <c r="K8220">
        <f>J8220*Weighting!$W$12</f>
        <v>0</v>
      </c>
      <c r="M8220" s="14"/>
    </row>
    <row r="8221" spans="1:25" x14ac:dyDescent="0.25">
      <c r="A8221" s="32">
        <f>IF(Weighting!$P$13&gt;0,B8221,"")</f>
        <v>1.238</v>
      </c>
      <c r="B8221">
        <f>Weighting!$C$13</f>
        <v>1.238</v>
      </c>
      <c r="C8221">
        <f>Weighting!$F$13</f>
        <v>0</v>
      </c>
      <c r="D8221" t="b">
        <f>IF(C8221=1,'Data Transformation'!$G$3+0.5*'Data Transformation'!$W$25,IF(C8222=1,D8222-'Data Transformation'!$W$25,FALSE))</f>
        <v>0</v>
      </c>
      <c r="E8221" t="str">
        <f t="array" ref="E8221">IF(ISLOGICAL(D8221),"",FREQUENCY(IF('Data Transformation'!$B$425:$B$8425='Bin Analysis'!$B8211,'Data Transformation'!$G$425:$G$8425),D8221))</f>
        <v/>
      </c>
      <c r="F8221" t="str">
        <f t="shared" si="1026"/>
        <v/>
      </c>
      <c r="G8221">
        <f>Weighting!$H$13</f>
        <v>0</v>
      </c>
      <c r="H8221">
        <f t="array" ref="H8221">FREQUENCY(IF('Data Transformation'!$B$4:$B$8425=B8211,'Data Transformation'!$G$4:$G$8425),'Bin Analysis'!$B8221)</f>
        <v>2073</v>
      </c>
      <c r="I8221">
        <f t="shared" si="1027"/>
        <v>0</v>
      </c>
      <c r="J8221">
        <f t="shared" si="1028"/>
        <v>0</v>
      </c>
      <c r="K8221">
        <f>J8221*Weighting!$W$13</f>
        <v>0</v>
      </c>
      <c r="M8221" s="14"/>
    </row>
    <row r="8222" spans="1:25" x14ac:dyDescent="0.25">
      <c r="A8222" s="32">
        <f>IF(Weighting!$P$14&gt;0,B8222,"")</f>
        <v>1.369</v>
      </c>
      <c r="B8222">
        <f>Weighting!$C$14</f>
        <v>1.369</v>
      </c>
      <c r="C8222">
        <f>Weighting!$F$14</f>
        <v>0</v>
      </c>
      <c r="D8222" t="b">
        <f>IF(C8222=1,'Data Transformation'!$G$3+0.5*'Data Transformation'!$W$25,IF(C8223=1,D8223-'Data Transformation'!$W$25,FALSE))</f>
        <v>0</v>
      </c>
      <c r="E8222" t="str">
        <f t="array" ref="E8222">IF(ISLOGICAL(D8222),"",FREQUENCY(IF('Data Transformation'!$B$425:$B$8425='Bin Analysis'!$B8211,'Data Transformation'!$G$425:$G$8425),D8222))</f>
        <v/>
      </c>
      <c r="F8222" t="str">
        <f t="shared" si="1026"/>
        <v/>
      </c>
      <c r="G8222">
        <f>Weighting!$H$14</f>
        <v>0</v>
      </c>
      <c r="H8222">
        <f t="array" ref="H8222">FREQUENCY(IF('Data Transformation'!$B$4:$B$8425=B8211,'Data Transformation'!$G$4:$G$8425),'Bin Analysis'!$B8222)</f>
        <v>2073</v>
      </c>
      <c r="I8222">
        <f t="shared" si="1027"/>
        <v>0</v>
      </c>
      <c r="J8222">
        <f t="shared" si="1028"/>
        <v>0</v>
      </c>
      <c r="K8222">
        <f>J8222*Weighting!$W$14</f>
        <v>0</v>
      </c>
      <c r="M8222" s="14"/>
    </row>
    <row r="8223" spans="1:25" x14ac:dyDescent="0.25">
      <c r="A8223" s="32">
        <f>IF(Weighting!$P$15&gt;0,B8223,"")</f>
        <v>1.5000009999999999</v>
      </c>
      <c r="B8223">
        <f>Weighting!$C$15</f>
        <v>1.5000009999999999</v>
      </c>
      <c r="C8223">
        <f>Weighting!$F$15</f>
        <v>0</v>
      </c>
      <c r="D8223" t="b">
        <f>IF(C8223=1,'Data Transformation'!$G$3+0.5*'Data Transformation'!$W$25,IF(C8224=1,D8224-'Data Transformation'!$W$25,FALSE))</f>
        <v>0</v>
      </c>
      <c r="E8223" t="str">
        <f t="array" ref="E8223">IF(ISLOGICAL(D8223),"",FREQUENCY(IF('Data Transformation'!$B$425:$B$8425='Bin Analysis'!$B8211,'Data Transformation'!$G$425:$G$8425),D8223))</f>
        <v/>
      </c>
      <c r="F8223" t="str">
        <f t="shared" si="1026"/>
        <v/>
      </c>
      <c r="G8223">
        <f>Weighting!$H$15</f>
        <v>0</v>
      </c>
      <c r="H8223">
        <f t="array" ref="H8223">FREQUENCY(IF('Data Transformation'!$B$4:$B$8425=B8211,'Data Transformation'!$G$4:$G$8425),'Bin Analysis'!$B8223)</f>
        <v>2073</v>
      </c>
      <c r="I8223">
        <f t="shared" si="1027"/>
        <v>0</v>
      </c>
      <c r="J8223">
        <f t="shared" si="1028"/>
        <v>0</v>
      </c>
      <c r="K8223">
        <f>J8223*Weighting!$W$15</f>
        <v>0</v>
      </c>
      <c r="M8223" s="14"/>
    </row>
    <row r="8224" spans="1:25" x14ac:dyDescent="0.25">
      <c r="A8224" s="32" t="str">
        <f>IF(Weighting!$P$16&gt;0,B8224,"")</f>
        <v/>
      </c>
      <c r="B8224">
        <f>Weighting!$C$16</f>
        <v>1.631</v>
      </c>
      <c r="C8224">
        <f>Weighting!$F$16</f>
        <v>0</v>
      </c>
      <c r="D8224" t="b">
        <f>IF(C8224=1,'Data Transformation'!$G$3+0.5*'Data Transformation'!$W$25,IF(C8225=1,D8225-'Data Transformation'!$W$25,FALSE))</f>
        <v>0</v>
      </c>
      <c r="E8224" t="str">
        <f t="array" ref="E8224">IF(ISLOGICAL(D8224),"",FREQUENCY(IF('Data Transformation'!$B$425:$B$8425='Bin Analysis'!$B8211,'Data Transformation'!$G$425:$G$8425),D8224))</f>
        <v/>
      </c>
      <c r="F8224" t="str">
        <f t="shared" si="1026"/>
        <v/>
      </c>
      <c r="G8224">
        <f>Weighting!$H$16</f>
        <v>0</v>
      </c>
      <c r="H8224">
        <f t="array" ref="H8224">FREQUENCY(IF('Data Transformation'!$B$4:$B$8425=B8211,'Data Transformation'!$G$4:$G$8425),'Bin Analysis'!$B8224)</f>
        <v>2073</v>
      </c>
      <c r="I8224">
        <f t="shared" si="1027"/>
        <v>0</v>
      </c>
      <c r="J8224">
        <f t="shared" si="1028"/>
        <v>0</v>
      </c>
      <c r="K8224">
        <f>J8224*Weighting!$W$16</f>
        <v>0</v>
      </c>
      <c r="M8224" s="14"/>
    </row>
    <row r="8225" spans="1:25" x14ac:dyDescent="0.25">
      <c r="A8225" s="32" t="str">
        <f>IF(Weighting!$P$17&gt;0,B8225,"")</f>
        <v/>
      </c>
      <c r="B8225">
        <f>Weighting!$C$17</f>
        <v>1.762</v>
      </c>
      <c r="C8225">
        <f>Weighting!$F$17</f>
        <v>0</v>
      </c>
      <c r="D8225" t="b">
        <f>IF(C8225=1,'Data Transformation'!$G$3+0.5*'Data Transformation'!$W$25,IF(C8226=1,D8226-'Data Transformation'!$W$25,FALSE))</f>
        <v>0</v>
      </c>
      <c r="E8225" t="str">
        <f t="array" ref="E8225">IF(ISLOGICAL(D8225),"",FREQUENCY(IF('Data Transformation'!$B$425:$B$8425='Bin Analysis'!$B8211,'Data Transformation'!$G$425:$G$8425),D8225))</f>
        <v/>
      </c>
      <c r="F8225" t="str">
        <f t="shared" si="1026"/>
        <v/>
      </c>
      <c r="G8225">
        <f>Weighting!$H$17</f>
        <v>0</v>
      </c>
      <c r="H8225">
        <f t="array" ref="H8225">FREQUENCY(IF('Data Transformation'!$B$4:$B$8425=B8211,'Data Transformation'!$G$4:$G$8425),'Bin Analysis'!$B8225)</f>
        <v>2073</v>
      </c>
      <c r="I8225">
        <f t="shared" si="1027"/>
        <v>0</v>
      </c>
      <c r="J8225">
        <f t="shared" si="1028"/>
        <v>0</v>
      </c>
      <c r="K8225">
        <f>J8225*Weighting!$W$17</f>
        <v>0</v>
      </c>
      <c r="M8225" s="14"/>
    </row>
    <row r="8226" spans="1:25" x14ac:dyDescent="0.25">
      <c r="A8226" s="32" t="str">
        <f>IF(Weighting!$P$18&gt;0,B8226,"")</f>
        <v/>
      </c>
      <c r="B8226">
        <f>Weighting!$C$18</f>
        <v>1.893</v>
      </c>
      <c r="C8226">
        <f>Weighting!$F$18</f>
        <v>0</v>
      </c>
      <c r="D8226" t="b">
        <f>IF(C8226=1,'Data Transformation'!$G$3+0.5*'Data Transformation'!$W$25,IF(C8227=1,D8227-'Data Transformation'!$W$25,FALSE))</f>
        <v>0</v>
      </c>
      <c r="E8226" t="str">
        <f t="array" ref="E8226">IF(ISLOGICAL(D8226),"",FREQUENCY(IF('Data Transformation'!$B$425:$B$8425='Bin Analysis'!$B8211,'Data Transformation'!$G$425:$G$8425),D8226))</f>
        <v/>
      </c>
      <c r="F8226" t="str">
        <f t="shared" si="1026"/>
        <v/>
      </c>
      <c r="G8226">
        <f>Weighting!$H$18</f>
        <v>0</v>
      </c>
      <c r="H8226">
        <f t="array" ref="H8226">FREQUENCY(IF('Data Transformation'!$B$4:$B$8425=B8211,'Data Transformation'!$G$4:$G$8425),'Bin Analysis'!$B8226)</f>
        <v>2073</v>
      </c>
      <c r="I8226">
        <f t="shared" si="1027"/>
        <v>0</v>
      </c>
      <c r="J8226">
        <f t="shared" si="1028"/>
        <v>0</v>
      </c>
      <c r="K8226">
        <f>J8226*Weighting!$W$18</f>
        <v>0</v>
      </c>
      <c r="M8226" s="14"/>
    </row>
    <row r="8227" spans="1:25" x14ac:dyDescent="0.25">
      <c r="A8227" s="32" t="str">
        <f>IF(Weighting!$P$19&gt;0,B8227,"")</f>
        <v/>
      </c>
      <c r="B8227">
        <f>Weighting!$C$19</f>
        <v>2.024</v>
      </c>
      <c r="C8227">
        <f>Weighting!$F$19</f>
        <v>0</v>
      </c>
      <c r="D8227" t="b">
        <f>IF(C8227=1,'Data Transformation'!$G$3+0.5*'Data Transformation'!$W$25,IF(C8228=1,D8228-'Data Transformation'!$W$25,FALSE))</f>
        <v>0</v>
      </c>
      <c r="E8227" t="str">
        <f t="array" ref="E8227">IF(ISLOGICAL(D8227),"",FREQUENCY(IF('Data Transformation'!$B$425:$B$8425='Bin Analysis'!$B8211,'Data Transformation'!$G$425:$G$8425),D8227))</f>
        <v/>
      </c>
      <c r="F8227" t="str">
        <f t="shared" si="1026"/>
        <v/>
      </c>
      <c r="G8227">
        <f>Weighting!$H$19</f>
        <v>0</v>
      </c>
      <c r="H8227">
        <f t="array" ref="H8227">FREQUENCY(IF('Data Transformation'!$B$4:$B$8425=B8211,'Data Transformation'!$G$4:$G$8425),'Bin Analysis'!$B8227)</f>
        <v>2073</v>
      </c>
      <c r="I8227">
        <f t="shared" si="1027"/>
        <v>0</v>
      </c>
      <c r="J8227">
        <f t="shared" si="1028"/>
        <v>0</v>
      </c>
      <c r="K8227">
        <f>J8227*Weighting!$W$19</f>
        <v>0</v>
      </c>
      <c r="M8227" s="14"/>
    </row>
    <row r="8228" spans="1:25" x14ac:dyDescent="0.25">
      <c r="A8228" s="32" t="str">
        <f>IF(Weighting!$P$20&gt;0,B8228,"")</f>
        <v/>
      </c>
      <c r="B8228">
        <f>Weighting!$C$20</f>
        <v>2.1550000000000002</v>
      </c>
      <c r="C8228">
        <f>Weighting!$F$20</f>
        <v>0</v>
      </c>
      <c r="D8228" t="b">
        <f>IF(C8228=1,'Data Transformation'!$G$3+0.5*'Data Transformation'!$W$25,IF(C8229=1,D8229-'Data Transformation'!$W$25,FALSE))</f>
        <v>0</v>
      </c>
      <c r="E8228" t="str">
        <f t="array" ref="E8228">IF(ISLOGICAL(D8228),"",FREQUENCY(IF('Data Transformation'!$B$425:$B$8425='Bin Analysis'!$B8211,'Data Transformation'!$G$425:$G$8425),D8228))</f>
        <v/>
      </c>
      <c r="F8228" t="str">
        <f t="shared" si="1026"/>
        <v/>
      </c>
      <c r="G8228">
        <f>Weighting!$H$20</f>
        <v>0</v>
      </c>
      <c r="H8228">
        <f t="array" ref="H8228">FREQUENCY(IF('Data Transformation'!$B$4:$B$8425=B8211,'Data Transformation'!$G$4:$G$8425),'Bin Analysis'!$B8228)</f>
        <v>2073</v>
      </c>
      <c r="I8228">
        <f t="shared" si="1027"/>
        <v>0</v>
      </c>
      <c r="J8228">
        <f t="shared" si="1028"/>
        <v>0</v>
      </c>
      <c r="K8228">
        <f>J8228*Weighting!$W$20</f>
        <v>0</v>
      </c>
      <c r="M8228" s="14"/>
    </row>
    <row r="8229" spans="1:25" x14ac:dyDescent="0.25">
      <c r="A8229" s="32" t="str">
        <f>IF(Weighting!$P$21&gt;0,B8229,"")</f>
        <v/>
      </c>
      <c r="B8229">
        <f>Weighting!$C$21</f>
        <v>2.2860000000000005</v>
      </c>
      <c r="C8229">
        <f>Weighting!$F$21</f>
        <v>0</v>
      </c>
      <c r="D8229" t="b">
        <f>IF(C8229=1,'Data Transformation'!$G$3+0.5*'Data Transformation'!$W$25,IF(C8230=1,D8230-'Data Transformation'!$W$25,FALSE))</f>
        <v>0</v>
      </c>
      <c r="E8229" t="str">
        <f t="array" ref="E8229">IF(ISLOGICAL(D8229),"",FREQUENCY(IF('Data Transformation'!$B$425:$B$8425='Bin Analysis'!$B8211,'Data Transformation'!$G$425:$G$8425),D8229))</f>
        <v/>
      </c>
      <c r="F8229" t="str">
        <f t="shared" si="1026"/>
        <v/>
      </c>
      <c r="G8229">
        <f>Weighting!$H$21</f>
        <v>0</v>
      </c>
      <c r="H8229">
        <f t="array" ref="H8229">FREQUENCY(IF('Data Transformation'!$B$4:$B$8425=B8211,'Data Transformation'!$G$4:$G$8425),'Bin Analysis'!$B8229)</f>
        <v>2073</v>
      </c>
      <c r="I8229">
        <f t="shared" si="1027"/>
        <v>0</v>
      </c>
      <c r="J8229">
        <f t="shared" si="1028"/>
        <v>0</v>
      </c>
      <c r="K8229">
        <f>J8229*Weighting!$W$21</f>
        <v>0</v>
      </c>
      <c r="M8229" s="14"/>
    </row>
    <row r="8230" spans="1:25" x14ac:dyDescent="0.25">
      <c r="A8230" s="32" t="str">
        <f>IF(Weighting!$P$22&gt;0,B8230,"")</f>
        <v/>
      </c>
      <c r="B8230">
        <f>Weighting!$C$22</f>
        <v>2.4170000000000007</v>
      </c>
      <c r="C8230">
        <f>Weighting!$F$22</f>
        <v>0</v>
      </c>
      <c r="D8230" t="b">
        <f>IF(C8230=1,'Data Transformation'!$G$3+0.5*'Data Transformation'!$W$25,IF(C8231=1,D8231-'Data Transformation'!$W$25,FALSE))</f>
        <v>0</v>
      </c>
      <c r="E8230" t="str">
        <f t="array" ref="E8230">IF(ISLOGICAL(D8230),"",FREQUENCY(IF('Data Transformation'!$B$425:$B$8425='Bin Analysis'!$B8211,'Data Transformation'!$G$425:$G$8425),D8230))</f>
        <v/>
      </c>
      <c r="F8230" t="str">
        <f t="shared" si="1026"/>
        <v/>
      </c>
      <c r="G8230">
        <f>Weighting!$H$22</f>
        <v>0</v>
      </c>
      <c r="H8230">
        <f t="array" ref="H8230">FREQUENCY(IF('Data Transformation'!$B$4:$B$8425=B8211,'Data Transformation'!$G$4:$G$8425),'Bin Analysis'!$B8230)</f>
        <v>2073</v>
      </c>
      <c r="I8230">
        <f t="shared" si="1027"/>
        <v>0</v>
      </c>
      <c r="J8230">
        <f t="shared" si="1028"/>
        <v>0</v>
      </c>
      <c r="K8230">
        <f>J8230*Weighting!$W$22</f>
        <v>0</v>
      </c>
      <c r="M8230" s="14"/>
    </row>
    <row r="8231" spans="1:25" x14ac:dyDescent="0.25">
      <c r="A8231" s="32" t="str">
        <f>IF(Weighting!$P$23&gt;0,B8231,"")</f>
        <v/>
      </c>
      <c r="B8231">
        <f>Weighting!$C$23</f>
        <v>2.5480000000000009</v>
      </c>
      <c r="C8231">
        <f>Weighting!$F$23</f>
        <v>0</v>
      </c>
      <c r="D8231" t="b">
        <f>IF(C8231=1,'Data Transformation'!$G$3+0.5*'Data Transformation'!$W$25,IF(C8232=1,D8232-'Data Transformation'!$W$25,FALSE))</f>
        <v>0</v>
      </c>
      <c r="E8231" t="str">
        <f t="array" ref="E8231">IF(ISLOGICAL(D8231),"",FREQUENCY(IF('Data Transformation'!$B$425:$B$8425='Bin Analysis'!$B8211,'Data Transformation'!$G$425:$G$8425),D8231))</f>
        <v/>
      </c>
      <c r="F8231" t="str">
        <f t="shared" si="1026"/>
        <v/>
      </c>
      <c r="G8231">
        <f>Weighting!$H$23</f>
        <v>0</v>
      </c>
      <c r="H8231">
        <f t="array" ref="H8231">FREQUENCY(IF('Data Transformation'!$B$4:$B$8425=B8211,'Data Transformation'!$G$4:$G$8425),'Bin Analysis'!$B8231)</f>
        <v>2073</v>
      </c>
      <c r="I8231">
        <f t="shared" si="1027"/>
        <v>0</v>
      </c>
      <c r="J8231">
        <f t="shared" si="1028"/>
        <v>0</v>
      </c>
      <c r="K8231">
        <f>J8231*Weighting!$W$23</f>
        <v>0</v>
      </c>
      <c r="M8231" s="14"/>
    </row>
    <row r="8232" spans="1:25" x14ac:dyDescent="0.25">
      <c r="A8232" s="32" t="str">
        <f>IF(Weighting!$P$24&gt;0,B8232,"")</f>
        <v/>
      </c>
      <c r="B8232">
        <f>Weighting!$C$24</f>
        <v>2.6790000000000012</v>
      </c>
      <c r="C8232">
        <f>Weighting!$F$24</f>
        <v>0</v>
      </c>
      <c r="D8232" t="b">
        <f>IF(C8232=1,'Data Transformation'!$G$3+0.5*'Data Transformation'!$W$25,IF(C8233=1,D8233-'Data Transformation'!$W$25,FALSE))</f>
        <v>0</v>
      </c>
      <c r="E8232" t="str">
        <f t="array" ref="E8232">IF(ISLOGICAL(D8232),"",FREQUENCY(IF('Data Transformation'!$B$425:$B$8425='Bin Analysis'!$B8211,'Data Transformation'!$G$425:$G$8425),D8232))</f>
        <v/>
      </c>
      <c r="F8232" t="str">
        <f t="shared" si="1026"/>
        <v/>
      </c>
      <c r="G8232">
        <f>Weighting!$H$24</f>
        <v>0</v>
      </c>
      <c r="H8232">
        <f t="array" ref="H8232">FREQUENCY(IF('Data Transformation'!$B$4:$B$8425=B8211,'Data Transformation'!$G$4:$G$8425),'Bin Analysis'!$B8232)</f>
        <v>2073</v>
      </c>
      <c r="I8232">
        <f t="shared" si="1027"/>
        <v>0</v>
      </c>
      <c r="J8232">
        <f t="shared" si="1028"/>
        <v>0</v>
      </c>
      <c r="K8232">
        <f>J8232*Weighting!$W$24</f>
        <v>0</v>
      </c>
      <c r="M8232" s="14"/>
    </row>
    <row r="8233" spans="1:25" x14ac:dyDescent="0.25">
      <c r="A8233" s="32" t="str">
        <f>IF(Weighting!$P$25&gt;0,B8233,"")</f>
        <v/>
      </c>
      <c r="B8233">
        <f>Weighting!$C$25</f>
        <v>2.8100000000000014</v>
      </c>
      <c r="C8233">
        <f>Weighting!$F$25</f>
        <v>0</v>
      </c>
      <c r="D8233" t="b">
        <f>IF(C8233=1,'Data Transformation'!$G$3+0.5*'Data Transformation'!$W$25,IF(C8234=1,D8234-'Data Transformation'!$W$25,FALSE))</f>
        <v>0</v>
      </c>
      <c r="E8233" t="str">
        <f t="array" ref="E8233">IF(ISLOGICAL(D8233),"",FREQUENCY(IF('Data Transformation'!$B$425:$B$8425='Bin Analysis'!$B8211,'Data Transformation'!$G$425:$G$8425),D8233))</f>
        <v/>
      </c>
      <c r="F8233" t="str">
        <f t="shared" si="1026"/>
        <v/>
      </c>
      <c r="G8233">
        <f>Weighting!$H$25</f>
        <v>0</v>
      </c>
      <c r="H8233">
        <f t="array" ref="H8233">FREQUENCY(IF('Data Transformation'!$B$4:$B$8425=B8211,'Data Transformation'!$G$4:$G$8425),'Bin Analysis'!$B8233)</f>
        <v>2073</v>
      </c>
      <c r="I8233">
        <f t="shared" si="1027"/>
        <v>0</v>
      </c>
      <c r="J8233">
        <f t="shared" si="1028"/>
        <v>0</v>
      </c>
      <c r="K8233">
        <f>J8233*Weighting!$W$25</f>
        <v>0</v>
      </c>
      <c r="M8233" s="14"/>
    </row>
    <row r="8234" spans="1:25" x14ac:dyDescent="0.25">
      <c r="A8234" s="32"/>
      <c r="M8234" s="14"/>
    </row>
    <row r="8235" spans="1:25" ht="23.25" x14ac:dyDescent="0.35">
      <c r="A8235" s="21" t="s">
        <v>0</v>
      </c>
      <c r="B8235" s="21" t="str">
        <f>IFERROR(VLOOKUP(C8235,'Data Transformation'!$L$6:$M$426,2,FALSE),"")</f>
        <v/>
      </c>
      <c r="C8235" s="21">
        <f>C8211+1</f>
        <v>343</v>
      </c>
      <c r="D8235" s="21"/>
      <c r="E8235" s="21"/>
      <c r="F8235" s="21"/>
      <c r="G8235" s="21"/>
      <c r="H8235" s="22"/>
      <c r="I8235" s="22"/>
      <c r="J8235" s="22"/>
      <c r="K8235" s="21"/>
      <c r="L8235" s="21" t="str">
        <f>B8235</f>
        <v/>
      </c>
      <c r="M8235" s="23" t="e">
        <f>INDEX('Data Transformation'!$O$4:$O$424,MATCH($B8235,'Data Transformation'!$M$4:$M$424,0),MATCH($M$2,'Data Transformation'!$O$3,0))</f>
        <v>#N/A</v>
      </c>
      <c r="N8235" s="27" t="e">
        <f>IF('Input and Summary Results'!$J$16="minimum",'Bin Analysis'!X8236/(M8235-1),'Bin Analysis'!Y8235/('Bin Analysis'!M8235-1))</f>
        <v>#N/A</v>
      </c>
      <c r="O8235" s="27" t="e">
        <f>IF(M8235=FALSE,NA(),(VLOOKUP(1,C8238:K8257,4,FALSE))/(M8235-1))</f>
        <v>#N/A</v>
      </c>
      <c r="P8235" s="27" t="e">
        <f>IF(M8235=FALSE,NA(),SUM(J8238:J8257)/Weighting!$S$5)</f>
        <v>#N/A</v>
      </c>
      <c r="Q8235" s="27" t="e">
        <f>IF(M8235=FALSE,NA(),SUM(K8238:K8257)/Weighting!$S$6)</f>
        <v>#N/A</v>
      </c>
      <c r="R8235" s="27" t="e">
        <f>IF(M8235=FALSE,NA(),(VLOOKUP(1,G8238:K8257,3,FALSE))/(M8235-1))</f>
        <v>#N/A</v>
      </c>
      <c r="S8235" s="22" t="e">
        <f>IF(M8235=FALSE,NA(),IF(SUM(J8238:J8257)=2,"yes","no"))</f>
        <v>#N/A</v>
      </c>
      <c r="X8235" s="2" cm="2">
        <f t="array" ref="X8235:X8236">FREQUENCY(IF('Data Transformation'!$B$425:$B$6424='Bin Analysis'!L8235,'Data Transformation'!$G$425:$G$6424),'Data Transformation'!$U$11)</f>
        <v>0</v>
      </c>
      <c r="Y8235" s="2" cm="2">
        <f t="array" ref="Y8235:Y8236">FREQUENCY(IF('Data Transformation'!$B$425:$B$6424='Bin Analysis'!L8235,'Data Transformation'!$G$425:$G$6424),'Data Transformation'!$U$12)</f>
        <v>0</v>
      </c>
    </row>
    <row r="8236" spans="1:25" x14ac:dyDescent="0.25">
      <c r="A8236" s="14" t="s">
        <v>66</v>
      </c>
      <c r="B8236" t="s">
        <v>47</v>
      </c>
      <c r="C8236" t="s">
        <v>5</v>
      </c>
      <c r="D8236" t="s">
        <v>99</v>
      </c>
      <c r="E8236" t="s">
        <v>100</v>
      </c>
      <c r="F8236" t="s">
        <v>101</v>
      </c>
      <c r="G8236" t="s">
        <v>69</v>
      </c>
      <c r="H8236" t="s">
        <v>31</v>
      </c>
      <c r="I8236" t="s">
        <v>32</v>
      </c>
      <c r="J8236" t="s">
        <v>46</v>
      </c>
      <c r="K8236" s="14" t="s">
        <v>45</v>
      </c>
      <c r="M8236" s="14"/>
      <c r="X8236" s="2">
        <v>0</v>
      </c>
      <c r="Y8236" s="2">
        <v>0</v>
      </c>
    </row>
    <row r="8237" spans="1:25" x14ac:dyDescent="0.25">
      <c r="A8237" s="32"/>
      <c r="D8237" t="b">
        <f>IF(C8237=1,'Data Transformation'!$G$3+0.5*'Data Transformation'!$W$25,IF(C8238=1,D8238-'Data Transformation'!$W$25,FALSE))</f>
        <v>0</v>
      </c>
      <c r="E8237" t="str">
        <f t="array" ref="E8237">IF(ISLOGICAL(D8237),"",FREQUENCY(IF('Data Transformation'!$B$425:$B$8425='Bin Analysis'!$B8235,'Data Transformation'!$G$425:$G$8425),D8237))</f>
        <v/>
      </c>
      <c r="F8237" t="str">
        <f>IF(ISLOGICAL(D8237),"",E8237-E8236)</f>
        <v/>
      </c>
      <c r="M8237" s="14"/>
    </row>
    <row r="8238" spans="1:25" x14ac:dyDescent="0.25">
      <c r="A8238" s="32">
        <f>IF(Weighting!$P$6&gt;0,B8238,"")</f>
        <v>0.32100000000000001</v>
      </c>
      <c r="B8238">
        <f>Weighting!$C$6</f>
        <v>0.32100000000000001</v>
      </c>
      <c r="C8238">
        <f>Weighting!$F$6</f>
        <v>0</v>
      </c>
      <c r="D8238" t="b">
        <f>IF(C8238=1,'Data Transformation'!$G$3+0.5*'Data Transformation'!$W$25,IF(C8239=1,D8239-'Data Transformation'!$W$25,FALSE))</f>
        <v>0</v>
      </c>
      <c r="E8238" t="str">
        <f t="array" ref="E8238">IF(ISLOGICAL(D8238),"",FREQUENCY(IF('Data Transformation'!$B$425:$B$8425='Bin Analysis'!$B8235,'Data Transformation'!$G$425:$G$8425),D8238))</f>
        <v/>
      </c>
      <c r="F8238" t="str">
        <f>IF(ISLOGICAL(D8238),"",E8238-E8237)</f>
        <v/>
      </c>
      <c r="G8238">
        <f>Weighting!$H$6</f>
        <v>1</v>
      </c>
      <c r="H8238">
        <f t="array" ref="H8238">FREQUENCY(IF('Data Transformation'!$B$4:$B$8425=B8235,'Data Transformation'!$G$4:$G$8425),'Bin Analysis'!$B8238)</f>
        <v>2073</v>
      </c>
      <c r="I8238">
        <f>H8238-H8237</f>
        <v>2073</v>
      </c>
      <c r="J8238">
        <f>IF(I8238=0,0,1)</f>
        <v>1</v>
      </c>
      <c r="K8238">
        <f>J8238*Weighting!$W$6</f>
        <v>1</v>
      </c>
      <c r="M8238" s="14"/>
    </row>
    <row r="8239" spans="1:25" x14ac:dyDescent="0.25">
      <c r="A8239" s="32">
        <f>IF(Weighting!$P$7&gt;0,B8239,"")</f>
        <v>0.45200000000000001</v>
      </c>
      <c r="B8239">
        <f>Weighting!$C$7</f>
        <v>0.45200000000000001</v>
      </c>
      <c r="C8239">
        <f>Weighting!$F$7</f>
        <v>0</v>
      </c>
      <c r="D8239" t="b">
        <f>IF(C8239=1,'Data Transformation'!$G$3+0.5*'Data Transformation'!$W$25,IF(C8240=1,D8240-'Data Transformation'!$W$25,FALSE))</f>
        <v>0</v>
      </c>
      <c r="E8239" t="str">
        <f t="array" ref="E8239">IF(ISLOGICAL(D8239),"",FREQUENCY(IF('Data Transformation'!$B$425:$B$8425='Bin Analysis'!$B8235,'Data Transformation'!$G$425:$G$8425),D8239))</f>
        <v/>
      </c>
      <c r="F8239" t="str">
        <f t="shared" ref="F8239:F8257" si="1029">IF(ISLOGICAL(D8239),"",E8239-E8238)</f>
        <v/>
      </c>
      <c r="G8239">
        <f>Weighting!$H$7</f>
        <v>0</v>
      </c>
      <c r="H8239">
        <f t="array" ref="H8239">FREQUENCY(IF('Data Transformation'!$B$4:$B$8425=B8235,'Data Transformation'!$G$4:$G$8425),'Bin Analysis'!$B8239)</f>
        <v>2073</v>
      </c>
      <c r="I8239">
        <f t="shared" ref="I8239:I8257" si="1030">H8239-H8238</f>
        <v>0</v>
      </c>
      <c r="J8239">
        <f>IF(I8239=0,0,1)</f>
        <v>0</v>
      </c>
      <c r="K8239">
        <f>J8239*Weighting!$W$7</f>
        <v>0</v>
      </c>
      <c r="M8239" s="14"/>
    </row>
    <row r="8240" spans="1:25" x14ac:dyDescent="0.25">
      <c r="A8240" s="32">
        <f>IF(Weighting!$P$8&gt;0,B8240,"")</f>
        <v>0.58299999999999996</v>
      </c>
      <c r="B8240">
        <f>Weighting!$C$8</f>
        <v>0.58299999999999996</v>
      </c>
      <c r="C8240">
        <f>Weighting!$F$8</f>
        <v>0</v>
      </c>
      <c r="D8240" t="b">
        <f>IF(C8240=1,'Data Transformation'!$G$3+0.5*'Data Transformation'!$W$25,IF(C8241=1,D8241-'Data Transformation'!$W$25,FALSE))</f>
        <v>0</v>
      </c>
      <c r="E8240" t="str">
        <f t="array" ref="E8240">IF(ISLOGICAL(D8240),"",FREQUENCY(IF('Data Transformation'!$B$425:$B$8425='Bin Analysis'!$B8235,'Data Transformation'!$G$425:$G$8425),D8240))</f>
        <v/>
      </c>
      <c r="F8240" t="str">
        <f t="shared" si="1029"/>
        <v/>
      </c>
      <c r="G8240">
        <f>Weighting!$H$8</f>
        <v>0</v>
      </c>
      <c r="H8240">
        <f t="array" ref="H8240">FREQUENCY(IF('Data Transformation'!$B$4:$B$8425=B8235,'Data Transformation'!$G$4:$G$8425),'Bin Analysis'!$B8240)</f>
        <v>2073</v>
      </c>
      <c r="I8240">
        <f t="shared" si="1030"/>
        <v>0</v>
      </c>
      <c r="J8240">
        <f t="shared" ref="J8240:J8257" si="1031">IF(I8240=0,0,1)</f>
        <v>0</v>
      </c>
      <c r="K8240">
        <f>J8240*Weighting!$W$8</f>
        <v>0</v>
      </c>
      <c r="M8240" s="14"/>
    </row>
    <row r="8241" spans="1:13" x14ac:dyDescent="0.25">
      <c r="A8241" s="32">
        <f>IF(Weighting!$P$9&gt;0,B8241,"")</f>
        <v>0.71399999999999997</v>
      </c>
      <c r="B8241" s="50">
        <f>Weighting!$C$9</f>
        <v>0.71399999999999997</v>
      </c>
      <c r="C8241">
        <f>Weighting!$F$9</f>
        <v>0</v>
      </c>
      <c r="D8241" t="b">
        <f>IF(C8241=1,'Data Transformation'!$G$3+0.5*'Data Transformation'!$W$25,IF(C8242=1,D8242-'Data Transformation'!$W$25,FALSE))</f>
        <v>0</v>
      </c>
      <c r="E8241" t="str">
        <f t="array" ref="E8241">IF(ISLOGICAL(D8241),"",FREQUENCY(IF('Data Transformation'!$B$425:$B$8425='Bin Analysis'!$B8235,'Data Transformation'!$G$425:$G$8425),D8241))</f>
        <v/>
      </c>
      <c r="F8241" t="str">
        <f t="shared" si="1029"/>
        <v/>
      </c>
      <c r="G8241">
        <f>Weighting!$H$9</f>
        <v>0</v>
      </c>
      <c r="H8241">
        <f t="array" ref="H8241">FREQUENCY(IF('Data Transformation'!$B$4:$B$8425=B8235,'Data Transformation'!$G$4:$G$8425),'Bin Analysis'!$B8241)</f>
        <v>2073</v>
      </c>
      <c r="I8241">
        <f t="shared" si="1030"/>
        <v>0</v>
      </c>
      <c r="J8241">
        <f t="shared" si="1031"/>
        <v>0</v>
      </c>
      <c r="K8241">
        <f>J8241*Weighting!$W$9</f>
        <v>0</v>
      </c>
      <c r="M8241" s="14"/>
    </row>
    <row r="8242" spans="1:13" x14ac:dyDescent="0.25">
      <c r="A8242" s="32">
        <f>IF(Weighting!$P$10&gt;0,B8242,"")</f>
        <v>0.84499999999999997</v>
      </c>
      <c r="B8242">
        <f>Weighting!$C$10</f>
        <v>0.84499999999999997</v>
      </c>
      <c r="C8242">
        <f>Weighting!$F$10</f>
        <v>0</v>
      </c>
      <c r="D8242" t="b">
        <f>IF(C8242=1,'Data Transformation'!$G$3+0.5*'Data Transformation'!$W$25,IF(C8243=1,D8243-'Data Transformation'!$W$25,FALSE))</f>
        <v>0</v>
      </c>
      <c r="E8242" t="str">
        <f t="array" ref="E8242">IF(ISLOGICAL(D8242),"",FREQUENCY(IF('Data Transformation'!$B$425:$B$8425='Bin Analysis'!$B8235,'Data Transformation'!$G$425:$G$8425),D8242))</f>
        <v/>
      </c>
      <c r="F8242" t="str">
        <f t="shared" si="1029"/>
        <v/>
      </c>
      <c r="G8242">
        <f>Weighting!$H$10</f>
        <v>0</v>
      </c>
      <c r="H8242">
        <f t="array" ref="H8242">FREQUENCY(IF('Data Transformation'!$B$4:$B$8425=B8235,'Data Transformation'!$G$4:$G$8425),'Bin Analysis'!$B8242)</f>
        <v>2073</v>
      </c>
      <c r="I8242">
        <f t="shared" si="1030"/>
        <v>0</v>
      </c>
      <c r="J8242">
        <f t="shared" si="1031"/>
        <v>0</v>
      </c>
      <c r="K8242">
        <f>J8242*Weighting!$W$10</f>
        <v>0</v>
      </c>
      <c r="M8242" s="14"/>
    </row>
    <row r="8243" spans="1:13" x14ac:dyDescent="0.25">
      <c r="A8243" s="32">
        <f>IF(Weighting!$P$11&gt;0,B8243,"")</f>
        <v>0.97599999999999998</v>
      </c>
      <c r="B8243">
        <f>Weighting!$C$11</f>
        <v>0.97599999999999998</v>
      </c>
      <c r="C8243">
        <f>Weighting!$F$11</f>
        <v>0</v>
      </c>
      <c r="D8243">
        <f>IF(C8243=1,'Data Transformation'!$G$3+0.5*'Data Transformation'!$W$25,IF(C8244=1,D8244-'Data Transformation'!$W$25,FALSE))</f>
        <v>0.86899999999999999</v>
      </c>
      <c r="E8243">
        <f t="array" ref="E8243">IF(ISLOGICAL(D8243),"",FREQUENCY(IF('Data Transformation'!$B$425:$B$8425='Bin Analysis'!$B8235,'Data Transformation'!$G$425:$G$8425),D8243))</f>
        <v>2001</v>
      </c>
      <c r="F8243" t="e">
        <f t="shared" si="1029"/>
        <v>#VALUE!</v>
      </c>
      <c r="G8243">
        <f>Weighting!$H$11</f>
        <v>0</v>
      </c>
      <c r="H8243">
        <f t="array" ref="H8243">FREQUENCY(IF('Data Transformation'!$B$4:$B$8425=B8235,'Data Transformation'!$G$4:$G$8425),'Bin Analysis'!$B8243)</f>
        <v>2073</v>
      </c>
      <c r="I8243">
        <f t="shared" si="1030"/>
        <v>0</v>
      </c>
      <c r="J8243">
        <f t="shared" si="1031"/>
        <v>0</v>
      </c>
      <c r="K8243">
        <f>J8243*Weighting!$W$11</f>
        <v>0</v>
      </c>
      <c r="M8243" s="14"/>
    </row>
    <row r="8244" spans="1:13" x14ac:dyDescent="0.25">
      <c r="A8244" s="32">
        <f>IF(Weighting!$P$12&gt;0,B8244,"")</f>
        <v>1.107</v>
      </c>
      <c r="B8244">
        <f>Weighting!$C$12</f>
        <v>1.107</v>
      </c>
      <c r="C8244">
        <f>Weighting!$F$12</f>
        <v>1</v>
      </c>
      <c r="D8244">
        <f>IF(C8244=1,'Data Transformation'!$G$3+0.5*'Data Transformation'!$W$25,IF(C8245=1,D8245-'Data Transformation'!$W$25,FALSE))</f>
        <v>1.131</v>
      </c>
      <c r="E8244">
        <f t="array" ref="E8244">IF(ISLOGICAL(D8244),"",FREQUENCY(IF('Data Transformation'!$B$425:$B$8425='Bin Analysis'!$B8235,'Data Transformation'!$G$425:$G$8425),D8244))</f>
        <v>2001</v>
      </c>
      <c r="F8244">
        <f t="shared" si="1029"/>
        <v>0</v>
      </c>
      <c r="G8244">
        <f>Weighting!$H$12</f>
        <v>0</v>
      </c>
      <c r="H8244">
        <f t="array" ref="H8244">FREQUENCY(IF('Data Transformation'!$B$4:$B$8425=B8235,'Data Transformation'!$G$4:$G$8425),'Bin Analysis'!$B8244)</f>
        <v>2073</v>
      </c>
      <c r="I8244">
        <f t="shared" si="1030"/>
        <v>0</v>
      </c>
      <c r="J8244">
        <f t="shared" si="1031"/>
        <v>0</v>
      </c>
      <c r="K8244">
        <f>J8244*Weighting!$W$12</f>
        <v>0</v>
      </c>
      <c r="M8244" s="14"/>
    </row>
    <row r="8245" spans="1:13" x14ac:dyDescent="0.25">
      <c r="A8245" s="32">
        <f>IF(Weighting!$P$13&gt;0,B8245,"")</f>
        <v>1.238</v>
      </c>
      <c r="B8245">
        <f>Weighting!$C$13</f>
        <v>1.238</v>
      </c>
      <c r="C8245">
        <f>Weighting!$F$13</f>
        <v>0</v>
      </c>
      <c r="D8245" t="b">
        <f>IF(C8245=1,'Data Transformation'!$G$3+0.5*'Data Transformation'!$W$25,IF(C8246=1,D8246-'Data Transformation'!$W$25,FALSE))</f>
        <v>0</v>
      </c>
      <c r="E8245" t="str">
        <f t="array" ref="E8245">IF(ISLOGICAL(D8245),"",FREQUENCY(IF('Data Transformation'!$B$425:$B$8425='Bin Analysis'!$B8235,'Data Transformation'!$G$425:$G$8425),D8245))</f>
        <v/>
      </c>
      <c r="F8245" t="str">
        <f t="shared" si="1029"/>
        <v/>
      </c>
      <c r="G8245">
        <f>Weighting!$H$13</f>
        <v>0</v>
      </c>
      <c r="H8245">
        <f t="array" ref="H8245">FREQUENCY(IF('Data Transformation'!$B$4:$B$8425=B8235,'Data Transformation'!$G$4:$G$8425),'Bin Analysis'!$B8245)</f>
        <v>2073</v>
      </c>
      <c r="I8245">
        <f t="shared" si="1030"/>
        <v>0</v>
      </c>
      <c r="J8245">
        <f t="shared" si="1031"/>
        <v>0</v>
      </c>
      <c r="K8245">
        <f>J8245*Weighting!$W$13</f>
        <v>0</v>
      </c>
      <c r="M8245" s="14"/>
    </row>
    <row r="8246" spans="1:13" x14ac:dyDescent="0.25">
      <c r="A8246" s="32">
        <f>IF(Weighting!$P$14&gt;0,B8246,"")</f>
        <v>1.369</v>
      </c>
      <c r="B8246">
        <f>Weighting!$C$14</f>
        <v>1.369</v>
      </c>
      <c r="C8246">
        <f>Weighting!$F$14</f>
        <v>0</v>
      </c>
      <c r="D8246" t="b">
        <f>IF(C8246=1,'Data Transformation'!$G$3+0.5*'Data Transformation'!$W$25,IF(C8247=1,D8247-'Data Transformation'!$W$25,FALSE))</f>
        <v>0</v>
      </c>
      <c r="E8246" t="str">
        <f t="array" ref="E8246">IF(ISLOGICAL(D8246),"",FREQUENCY(IF('Data Transformation'!$B$425:$B$8425='Bin Analysis'!$B8235,'Data Transformation'!$G$425:$G$8425),D8246))</f>
        <v/>
      </c>
      <c r="F8246" t="str">
        <f t="shared" si="1029"/>
        <v/>
      </c>
      <c r="G8246">
        <f>Weighting!$H$14</f>
        <v>0</v>
      </c>
      <c r="H8246">
        <f t="array" ref="H8246">FREQUENCY(IF('Data Transformation'!$B$4:$B$8425=B8235,'Data Transformation'!$G$4:$G$8425),'Bin Analysis'!$B8246)</f>
        <v>2073</v>
      </c>
      <c r="I8246">
        <f t="shared" si="1030"/>
        <v>0</v>
      </c>
      <c r="J8246">
        <f t="shared" si="1031"/>
        <v>0</v>
      </c>
      <c r="K8246">
        <f>J8246*Weighting!$W$14</f>
        <v>0</v>
      </c>
      <c r="M8246" s="14"/>
    </row>
    <row r="8247" spans="1:13" x14ac:dyDescent="0.25">
      <c r="A8247" s="32">
        <f>IF(Weighting!$P$15&gt;0,B8247,"")</f>
        <v>1.5000009999999999</v>
      </c>
      <c r="B8247">
        <f>Weighting!$C$15</f>
        <v>1.5000009999999999</v>
      </c>
      <c r="C8247">
        <f>Weighting!$F$15</f>
        <v>0</v>
      </c>
      <c r="D8247" t="b">
        <f>IF(C8247=1,'Data Transformation'!$G$3+0.5*'Data Transformation'!$W$25,IF(C8248=1,D8248-'Data Transformation'!$W$25,FALSE))</f>
        <v>0</v>
      </c>
      <c r="E8247" t="str">
        <f t="array" ref="E8247">IF(ISLOGICAL(D8247),"",FREQUENCY(IF('Data Transformation'!$B$425:$B$8425='Bin Analysis'!$B8235,'Data Transformation'!$G$425:$G$8425),D8247))</f>
        <v/>
      </c>
      <c r="F8247" t="str">
        <f t="shared" si="1029"/>
        <v/>
      </c>
      <c r="G8247">
        <f>Weighting!$H$15</f>
        <v>0</v>
      </c>
      <c r="H8247">
        <f t="array" ref="H8247">FREQUENCY(IF('Data Transformation'!$B$4:$B$8425=B8235,'Data Transformation'!$G$4:$G$8425),'Bin Analysis'!$B8247)</f>
        <v>2073</v>
      </c>
      <c r="I8247">
        <f t="shared" si="1030"/>
        <v>0</v>
      </c>
      <c r="J8247">
        <f t="shared" si="1031"/>
        <v>0</v>
      </c>
      <c r="K8247">
        <f>J8247*Weighting!$W$15</f>
        <v>0</v>
      </c>
      <c r="M8247" s="14"/>
    </row>
    <row r="8248" spans="1:13" x14ac:dyDescent="0.25">
      <c r="A8248" s="32" t="str">
        <f>IF(Weighting!$P$16&gt;0,B8248,"")</f>
        <v/>
      </c>
      <c r="B8248">
        <f>Weighting!$C$16</f>
        <v>1.631</v>
      </c>
      <c r="C8248">
        <f>Weighting!$F$16</f>
        <v>0</v>
      </c>
      <c r="D8248" t="b">
        <f>IF(C8248=1,'Data Transformation'!$G$3+0.5*'Data Transformation'!$W$25,IF(C8249=1,D8249-'Data Transformation'!$W$25,FALSE))</f>
        <v>0</v>
      </c>
      <c r="E8248" t="str">
        <f t="array" ref="E8248">IF(ISLOGICAL(D8248),"",FREQUENCY(IF('Data Transformation'!$B$425:$B$8425='Bin Analysis'!$B8235,'Data Transformation'!$G$425:$G$8425),D8248))</f>
        <v/>
      </c>
      <c r="F8248" t="str">
        <f t="shared" si="1029"/>
        <v/>
      </c>
      <c r="G8248">
        <f>Weighting!$H$16</f>
        <v>0</v>
      </c>
      <c r="H8248">
        <f t="array" ref="H8248">FREQUENCY(IF('Data Transformation'!$B$4:$B$8425=B8235,'Data Transformation'!$G$4:$G$8425),'Bin Analysis'!$B8248)</f>
        <v>2073</v>
      </c>
      <c r="I8248">
        <f t="shared" si="1030"/>
        <v>0</v>
      </c>
      <c r="J8248">
        <f t="shared" si="1031"/>
        <v>0</v>
      </c>
      <c r="K8248">
        <f>J8248*Weighting!$W$16</f>
        <v>0</v>
      </c>
      <c r="M8248" s="14"/>
    </row>
    <row r="8249" spans="1:13" x14ac:dyDescent="0.25">
      <c r="A8249" s="32" t="str">
        <f>IF(Weighting!$P$17&gt;0,B8249,"")</f>
        <v/>
      </c>
      <c r="B8249">
        <f>Weighting!$C$17</f>
        <v>1.762</v>
      </c>
      <c r="C8249">
        <f>Weighting!$F$17</f>
        <v>0</v>
      </c>
      <c r="D8249" t="b">
        <f>IF(C8249=1,'Data Transformation'!$G$3+0.5*'Data Transformation'!$W$25,IF(C8250=1,D8250-'Data Transformation'!$W$25,FALSE))</f>
        <v>0</v>
      </c>
      <c r="E8249" t="str">
        <f t="array" ref="E8249">IF(ISLOGICAL(D8249),"",FREQUENCY(IF('Data Transformation'!$B$425:$B$8425='Bin Analysis'!$B8235,'Data Transformation'!$G$425:$G$8425),D8249))</f>
        <v/>
      </c>
      <c r="F8249" t="str">
        <f t="shared" si="1029"/>
        <v/>
      </c>
      <c r="G8249">
        <f>Weighting!$H$17</f>
        <v>0</v>
      </c>
      <c r="H8249">
        <f t="array" ref="H8249">FREQUENCY(IF('Data Transformation'!$B$4:$B$8425=B8235,'Data Transformation'!$G$4:$G$8425),'Bin Analysis'!$B8249)</f>
        <v>2073</v>
      </c>
      <c r="I8249">
        <f t="shared" si="1030"/>
        <v>0</v>
      </c>
      <c r="J8249">
        <f t="shared" si="1031"/>
        <v>0</v>
      </c>
      <c r="K8249">
        <f>J8249*Weighting!$W$17</f>
        <v>0</v>
      </c>
      <c r="M8249" s="14"/>
    </row>
    <row r="8250" spans="1:13" x14ac:dyDescent="0.25">
      <c r="A8250" s="32" t="str">
        <f>IF(Weighting!$P$18&gt;0,B8250,"")</f>
        <v/>
      </c>
      <c r="B8250">
        <f>Weighting!$C$18</f>
        <v>1.893</v>
      </c>
      <c r="C8250">
        <f>Weighting!$F$18</f>
        <v>0</v>
      </c>
      <c r="D8250" t="b">
        <f>IF(C8250=1,'Data Transformation'!$G$3+0.5*'Data Transformation'!$W$25,IF(C8251=1,D8251-'Data Transformation'!$W$25,FALSE))</f>
        <v>0</v>
      </c>
      <c r="E8250" t="str">
        <f t="array" ref="E8250">IF(ISLOGICAL(D8250),"",FREQUENCY(IF('Data Transformation'!$B$425:$B$8425='Bin Analysis'!$B8235,'Data Transformation'!$G$425:$G$8425),D8250))</f>
        <v/>
      </c>
      <c r="F8250" t="str">
        <f t="shared" si="1029"/>
        <v/>
      </c>
      <c r="G8250">
        <f>Weighting!$H$18</f>
        <v>0</v>
      </c>
      <c r="H8250">
        <f t="array" ref="H8250">FREQUENCY(IF('Data Transformation'!$B$4:$B$8425=B8235,'Data Transformation'!$G$4:$G$8425),'Bin Analysis'!$B8250)</f>
        <v>2073</v>
      </c>
      <c r="I8250">
        <f t="shared" si="1030"/>
        <v>0</v>
      </c>
      <c r="J8250">
        <f t="shared" si="1031"/>
        <v>0</v>
      </c>
      <c r="K8250">
        <f>J8250*Weighting!$W$18</f>
        <v>0</v>
      </c>
      <c r="M8250" s="14"/>
    </row>
    <row r="8251" spans="1:13" x14ac:dyDescent="0.25">
      <c r="A8251" s="32" t="str">
        <f>IF(Weighting!$P$19&gt;0,B8251,"")</f>
        <v/>
      </c>
      <c r="B8251">
        <f>Weighting!$C$19</f>
        <v>2.024</v>
      </c>
      <c r="C8251">
        <f>Weighting!$F$19</f>
        <v>0</v>
      </c>
      <c r="D8251" t="b">
        <f>IF(C8251=1,'Data Transformation'!$G$3+0.5*'Data Transformation'!$W$25,IF(C8252=1,D8252-'Data Transformation'!$W$25,FALSE))</f>
        <v>0</v>
      </c>
      <c r="E8251" t="str">
        <f t="array" ref="E8251">IF(ISLOGICAL(D8251),"",FREQUENCY(IF('Data Transformation'!$B$425:$B$8425='Bin Analysis'!$B8235,'Data Transformation'!$G$425:$G$8425),D8251))</f>
        <v/>
      </c>
      <c r="F8251" t="str">
        <f t="shared" si="1029"/>
        <v/>
      </c>
      <c r="G8251">
        <f>Weighting!$H$19</f>
        <v>0</v>
      </c>
      <c r="H8251">
        <f t="array" ref="H8251">FREQUENCY(IF('Data Transformation'!$B$4:$B$8425=B8235,'Data Transformation'!$G$4:$G$8425),'Bin Analysis'!$B8251)</f>
        <v>2073</v>
      </c>
      <c r="I8251">
        <f t="shared" si="1030"/>
        <v>0</v>
      </c>
      <c r="J8251">
        <f t="shared" si="1031"/>
        <v>0</v>
      </c>
      <c r="K8251">
        <f>J8251*Weighting!$W$19</f>
        <v>0</v>
      </c>
      <c r="M8251" s="14"/>
    </row>
    <row r="8252" spans="1:13" x14ac:dyDescent="0.25">
      <c r="A8252" s="32" t="str">
        <f>IF(Weighting!$P$20&gt;0,B8252,"")</f>
        <v/>
      </c>
      <c r="B8252">
        <f>Weighting!$C$20</f>
        <v>2.1550000000000002</v>
      </c>
      <c r="C8252">
        <f>Weighting!$F$20</f>
        <v>0</v>
      </c>
      <c r="D8252" t="b">
        <f>IF(C8252=1,'Data Transformation'!$G$3+0.5*'Data Transformation'!$W$25,IF(C8253=1,D8253-'Data Transformation'!$W$25,FALSE))</f>
        <v>0</v>
      </c>
      <c r="E8252" t="str">
        <f t="array" ref="E8252">IF(ISLOGICAL(D8252),"",FREQUENCY(IF('Data Transformation'!$B$425:$B$8425='Bin Analysis'!$B8235,'Data Transformation'!$G$425:$G$8425),D8252))</f>
        <v/>
      </c>
      <c r="F8252" t="str">
        <f t="shared" si="1029"/>
        <v/>
      </c>
      <c r="G8252">
        <f>Weighting!$H$20</f>
        <v>0</v>
      </c>
      <c r="H8252">
        <f t="array" ref="H8252">FREQUENCY(IF('Data Transformation'!$B$4:$B$8425=B8235,'Data Transformation'!$G$4:$G$8425),'Bin Analysis'!$B8252)</f>
        <v>2073</v>
      </c>
      <c r="I8252">
        <f t="shared" si="1030"/>
        <v>0</v>
      </c>
      <c r="J8252">
        <f t="shared" si="1031"/>
        <v>0</v>
      </c>
      <c r="K8252">
        <f>J8252*Weighting!$W$20</f>
        <v>0</v>
      </c>
      <c r="M8252" s="14"/>
    </row>
    <row r="8253" spans="1:13" x14ac:dyDescent="0.25">
      <c r="A8253" s="32" t="str">
        <f>IF(Weighting!$P$21&gt;0,B8253,"")</f>
        <v/>
      </c>
      <c r="B8253">
        <f>Weighting!$C$21</f>
        <v>2.2860000000000005</v>
      </c>
      <c r="C8253">
        <f>Weighting!$F$21</f>
        <v>0</v>
      </c>
      <c r="D8253" t="b">
        <f>IF(C8253=1,'Data Transformation'!$G$3+0.5*'Data Transformation'!$W$25,IF(C8254=1,D8254-'Data Transformation'!$W$25,FALSE))</f>
        <v>0</v>
      </c>
      <c r="E8253" t="str">
        <f t="array" ref="E8253">IF(ISLOGICAL(D8253),"",FREQUENCY(IF('Data Transformation'!$B$425:$B$8425='Bin Analysis'!$B8235,'Data Transformation'!$G$425:$G$8425),D8253))</f>
        <v/>
      </c>
      <c r="F8253" t="str">
        <f t="shared" si="1029"/>
        <v/>
      </c>
      <c r="G8253">
        <f>Weighting!$H$21</f>
        <v>0</v>
      </c>
      <c r="H8253">
        <f t="array" ref="H8253">FREQUENCY(IF('Data Transformation'!$B$4:$B$8425=B8235,'Data Transformation'!$G$4:$G$8425),'Bin Analysis'!$B8253)</f>
        <v>2073</v>
      </c>
      <c r="I8253">
        <f t="shared" si="1030"/>
        <v>0</v>
      </c>
      <c r="J8253">
        <f t="shared" si="1031"/>
        <v>0</v>
      </c>
      <c r="K8253">
        <f>J8253*Weighting!$W$21</f>
        <v>0</v>
      </c>
      <c r="M8253" s="14"/>
    </row>
    <row r="8254" spans="1:13" x14ac:dyDescent="0.25">
      <c r="A8254" s="32" t="str">
        <f>IF(Weighting!$P$22&gt;0,B8254,"")</f>
        <v/>
      </c>
      <c r="B8254">
        <f>Weighting!$C$22</f>
        <v>2.4170000000000007</v>
      </c>
      <c r="C8254">
        <f>Weighting!$F$22</f>
        <v>0</v>
      </c>
      <c r="D8254" t="b">
        <f>IF(C8254=1,'Data Transformation'!$G$3+0.5*'Data Transformation'!$W$25,IF(C8255=1,D8255-'Data Transformation'!$W$25,FALSE))</f>
        <v>0</v>
      </c>
      <c r="E8254" t="str">
        <f t="array" ref="E8254">IF(ISLOGICAL(D8254),"",FREQUENCY(IF('Data Transformation'!$B$425:$B$8425='Bin Analysis'!$B8235,'Data Transformation'!$G$425:$G$8425),D8254))</f>
        <v/>
      </c>
      <c r="F8254" t="str">
        <f t="shared" si="1029"/>
        <v/>
      </c>
      <c r="G8254">
        <f>Weighting!$H$22</f>
        <v>0</v>
      </c>
      <c r="H8254">
        <f t="array" ref="H8254">FREQUENCY(IF('Data Transformation'!$B$4:$B$8425=B8235,'Data Transformation'!$G$4:$G$8425),'Bin Analysis'!$B8254)</f>
        <v>2073</v>
      </c>
      <c r="I8254">
        <f t="shared" si="1030"/>
        <v>0</v>
      </c>
      <c r="J8254">
        <f t="shared" si="1031"/>
        <v>0</v>
      </c>
      <c r="K8254">
        <f>J8254*Weighting!$W$22</f>
        <v>0</v>
      </c>
      <c r="M8254" s="14"/>
    </row>
    <row r="8255" spans="1:13" x14ac:dyDescent="0.25">
      <c r="A8255" s="32" t="str">
        <f>IF(Weighting!$P$23&gt;0,B8255,"")</f>
        <v/>
      </c>
      <c r="B8255">
        <f>Weighting!$C$23</f>
        <v>2.5480000000000009</v>
      </c>
      <c r="C8255">
        <f>Weighting!$F$23</f>
        <v>0</v>
      </c>
      <c r="D8255" t="b">
        <f>IF(C8255=1,'Data Transformation'!$G$3+0.5*'Data Transformation'!$W$25,IF(C8256=1,D8256-'Data Transformation'!$W$25,FALSE))</f>
        <v>0</v>
      </c>
      <c r="E8255" t="str">
        <f t="array" ref="E8255">IF(ISLOGICAL(D8255),"",FREQUENCY(IF('Data Transformation'!$B$425:$B$8425='Bin Analysis'!$B8235,'Data Transformation'!$G$425:$G$8425),D8255))</f>
        <v/>
      </c>
      <c r="F8255" t="str">
        <f t="shared" si="1029"/>
        <v/>
      </c>
      <c r="G8255">
        <f>Weighting!$H$23</f>
        <v>0</v>
      </c>
      <c r="H8255">
        <f t="array" ref="H8255">FREQUENCY(IF('Data Transformation'!$B$4:$B$8425=B8235,'Data Transformation'!$G$4:$G$8425),'Bin Analysis'!$B8255)</f>
        <v>2073</v>
      </c>
      <c r="I8255">
        <f t="shared" si="1030"/>
        <v>0</v>
      </c>
      <c r="J8255">
        <f t="shared" si="1031"/>
        <v>0</v>
      </c>
      <c r="K8255">
        <f>J8255*Weighting!$W$23</f>
        <v>0</v>
      </c>
      <c r="M8255" s="14"/>
    </row>
    <row r="8256" spans="1:13" x14ac:dyDescent="0.25">
      <c r="A8256" s="32" t="str">
        <f>IF(Weighting!$P$24&gt;0,B8256,"")</f>
        <v/>
      </c>
      <c r="B8256">
        <f>Weighting!$C$24</f>
        <v>2.6790000000000012</v>
      </c>
      <c r="C8256">
        <f>Weighting!$F$24</f>
        <v>0</v>
      </c>
      <c r="D8256" t="b">
        <f>IF(C8256=1,'Data Transformation'!$G$3+0.5*'Data Transformation'!$W$25,IF(C8257=1,D8257-'Data Transformation'!$W$25,FALSE))</f>
        <v>0</v>
      </c>
      <c r="E8256" t="str">
        <f t="array" ref="E8256">IF(ISLOGICAL(D8256),"",FREQUENCY(IF('Data Transformation'!$B$425:$B$8425='Bin Analysis'!$B8235,'Data Transformation'!$G$425:$G$8425),D8256))</f>
        <v/>
      </c>
      <c r="F8256" t="str">
        <f t="shared" si="1029"/>
        <v/>
      </c>
      <c r="G8256">
        <f>Weighting!$H$24</f>
        <v>0</v>
      </c>
      <c r="H8256">
        <f t="array" ref="H8256">FREQUENCY(IF('Data Transformation'!$B$4:$B$8425=B8235,'Data Transformation'!$G$4:$G$8425),'Bin Analysis'!$B8256)</f>
        <v>2073</v>
      </c>
      <c r="I8256">
        <f t="shared" si="1030"/>
        <v>0</v>
      </c>
      <c r="J8256">
        <f t="shared" si="1031"/>
        <v>0</v>
      </c>
      <c r="K8256">
        <f>J8256*Weighting!$W$24</f>
        <v>0</v>
      </c>
      <c r="M8256" s="14"/>
    </row>
    <row r="8257" spans="1:25" x14ac:dyDescent="0.25">
      <c r="A8257" s="32" t="str">
        <f>IF(Weighting!$P$25&gt;0,B8257,"")</f>
        <v/>
      </c>
      <c r="B8257">
        <f>Weighting!$C$25</f>
        <v>2.8100000000000014</v>
      </c>
      <c r="C8257">
        <f>Weighting!$F$25</f>
        <v>0</v>
      </c>
      <c r="D8257" t="b">
        <f>IF(C8257=1,'Data Transformation'!$G$3+0.5*'Data Transformation'!$W$25,IF(C8258=1,D8258-'Data Transformation'!$W$25,FALSE))</f>
        <v>0</v>
      </c>
      <c r="E8257" t="str">
        <f t="array" ref="E8257">IF(ISLOGICAL(D8257),"",FREQUENCY(IF('Data Transformation'!$B$425:$B$8425='Bin Analysis'!$B8235,'Data Transformation'!$G$425:$G$8425),D8257))</f>
        <v/>
      </c>
      <c r="F8257" t="str">
        <f t="shared" si="1029"/>
        <v/>
      </c>
      <c r="G8257">
        <f>Weighting!$H$25</f>
        <v>0</v>
      </c>
      <c r="H8257">
        <f t="array" ref="H8257">FREQUENCY(IF('Data Transformation'!$B$4:$B$8425=B8235,'Data Transformation'!$G$4:$G$8425),'Bin Analysis'!$B8257)</f>
        <v>2073</v>
      </c>
      <c r="I8257">
        <f t="shared" si="1030"/>
        <v>0</v>
      </c>
      <c r="J8257">
        <f t="shared" si="1031"/>
        <v>0</v>
      </c>
      <c r="K8257">
        <f>J8257*Weighting!$W$25</f>
        <v>0</v>
      </c>
      <c r="M8257" s="14"/>
    </row>
    <row r="8258" spans="1:25" x14ac:dyDescent="0.25">
      <c r="O8258"/>
      <c r="P8258"/>
      <c r="Q8258"/>
      <c r="R8258"/>
    </row>
    <row r="8259" spans="1:25" ht="23.25" x14ac:dyDescent="0.35">
      <c r="A8259" s="21" t="s">
        <v>0</v>
      </c>
      <c r="B8259" s="21" t="str">
        <f>IFERROR(VLOOKUP(C8259,'Data Transformation'!$L$6:$M$426,2,FALSE),"")</f>
        <v/>
      </c>
      <c r="C8259" s="21">
        <f>C8235+1</f>
        <v>344</v>
      </c>
      <c r="D8259" s="21"/>
      <c r="E8259" s="21"/>
      <c r="F8259" s="21"/>
      <c r="G8259" s="21"/>
      <c r="H8259" s="22"/>
      <c r="I8259" s="22"/>
      <c r="J8259" s="22"/>
      <c r="K8259" s="21"/>
      <c r="L8259" s="21" t="str">
        <f>B8259</f>
        <v/>
      </c>
      <c r="M8259" s="23" t="e">
        <f>INDEX('Data Transformation'!$O$4:$O$424,MATCH($B8259,'Data Transformation'!$M$4:$M$424,0),MATCH($M$2,'Data Transformation'!$O$3,0))</f>
        <v>#N/A</v>
      </c>
      <c r="N8259" s="27" t="e">
        <f>IF('Input and Summary Results'!$J$16="minimum",'Bin Analysis'!X8260/(M8259-1),'Bin Analysis'!Y8259/('Bin Analysis'!M8259-1))</f>
        <v>#N/A</v>
      </c>
      <c r="O8259" s="27" t="e">
        <f>IF(M8259=FALSE,NA(),(VLOOKUP(1,C8262:K8281,4,FALSE))/(M8259-1))</f>
        <v>#N/A</v>
      </c>
      <c r="P8259" s="27" t="e">
        <f>IF(M8259=FALSE,NA(),SUM(J8262:J8281)/Weighting!$S$5)</f>
        <v>#N/A</v>
      </c>
      <c r="Q8259" s="27" t="e">
        <f>IF(M8259=FALSE,NA(),SUM(K8262:K8281)/Weighting!$S$6)</f>
        <v>#N/A</v>
      </c>
      <c r="R8259" s="27" t="e">
        <f>IF(M8259=FALSE,NA(),(VLOOKUP(1,G8262:K8281,3,FALSE))/(M8259-1))</f>
        <v>#N/A</v>
      </c>
      <c r="S8259" s="22" t="e">
        <f>IF(M8259=FALSE,NA(),IF(SUM(J8262:J8281)=2,"yes","no"))</f>
        <v>#N/A</v>
      </c>
      <c r="X8259" s="2" cm="2">
        <f t="array" ref="X8259:X8260">FREQUENCY(IF('Data Transformation'!$B$425:$B$6424='Bin Analysis'!L8259,'Data Transformation'!$G$425:$G$6424),'Data Transformation'!$U$11)</f>
        <v>0</v>
      </c>
      <c r="Y8259" s="2" cm="2">
        <f t="array" ref="Y8259:Y8260">FREQUENCY(IF('Data Transformation'!$B$425:$B$6424='Bin Analysis'!L8259,'Data Transformation'!$G$425:$G$6424),'Data Transformation'!$U$12)</f>
        <v>0</v>
      </c>
    </row>
    <row r="8260" spans="1:25" x14ac:dyDescent="0.25">
      <c r="A8260" s="14" t="s">
        <v>66</v>
      </c>
      <c r="B8260" t="s">
        <v>47</v>
      </c>
      <c r="C8260" t="s">
        <v>5</v>
      </c>
      <c r="D8260" t="s">
        <v>99</v>
      </c>
      <c r="E8260" t="s">
        <v>100</v>
      </c>
      <c r="F8260" t="s">
        <v>101</v>
      </c>
      <c r="G8260" t="s">
        <v>69</v>
      </c>
      <c r="H8260" t="s">
        <v>31</v>
      </c>
      <c r="I8260" t="s">
        <v>32</v>
      </c>
      <c r="J8260" t="s">
        <v>46</v>
      </c>
      <c r="K8260" s="14" t="s">
        <v>45</v>
      </c>
      <c r="M8260" s="14"/>
      <c r="X8260" s="2">
        <v>0</v>
      </c>
      <c r="Y8260" s="2">
        <v>0</v>
      </c>
    </row>
    <row r="8261" spans="1:25" x14ac:dyDescent="0.25">
      <c r="A8261" s="32"/>
      <c r="D8261" t="b">
        <f>IF(C8261=1,'Data Transformation'!$G$3+0.5*'Data Transformation'!$W$25,IF(C8262=1,D8262-'Data Transformation'!$W$25,FALSE))</f>
        <v>0</v>
      </c>
      <c r="E8261" t="str">
        <f t="array" ref="E8261">IF(ISLOGICAL(D8261),"",FREQUENCY(IF('Data Transformation'!$B$425:$B$8425='Bin Analysis'!$B8259,'Data Transformation'!$G$425:$G$8425),D8261))</f>
        <v/>
      </c>
      <c r="F8261" t="str">
        <f>IF(ISLOGICAL(D8261),"",E8261-E8260)</f>
        <v/>
      </c>
      <c r="M8261" s="14"/>
    </row>
    <row r="8262" spans="1:25" x14ac:dyDescent="0.25">
      <c r="A8262" s="32">
        <f>IF(Weighting!$P$6&gt;0,B8262,"")</f>
        <v>0.32100000000000001</v>
      </c>
      <c r="B8262">
        <f>Weighting!$C$6</f>
        <v>0.32100000000000001</v>
      </c>
      <c r="C8262">
        <f>Weighting!$F$6</f>
        <v>0</v>
      </c>
      <c r="D8262" t="b">
        <f>IF(C8262=1,'Data Transformation'!$G$3+0.5*'Data Transformation'!$W$25,IF(C8263=1,D8263-'Data Transformation'!$W$25,FALSE))</f>
        <v>0</v>
      </c>
      <c r="E8262" t="str">
        <f t="array" ref="E8262">IF(ISLOGICAL(D8262),"",FREQUENCY(IF('Data Transformation'!$B$425:$B$8425='Bin Analysis'!$B8259,'Data Transformation'!$G$425:$G$8425),D8262))</f>
        <v/>
      </c>
      <c r="F8262" t="str">
        <f>IF(ISLOGICAL(D8262),"",E8262-E8261)</f>
        <v/>
      </c>
      <c r="G8262">
        <f>Weighting!$H$6</f>
        <v>1</v>
      </c>
      <c r="H8262">
        <f t="array" ref="H8262">FREQUENCY(IF('Data Transformation'!$B$4:$B$8425=B8259,'Data Transformation'!$G$4:$G$8425),'Bin Analysis'!$B8262)</f>
        <v>2073</v>
      </c>
      <c r="I8262">
        <f>H8262-H8261</f>
        <v>2073</v>
      </c>
      <c r="J8262">
        <f>IF(I8262=0,0,1)</f>
        <v>1</v>
      </c>
      <c r="K8262">
        <f>J8262*Weighting!$W$6</f>
        <v>1</v>
      </c>
      <c r="M8262" s="14"/>
    </row>
    <row r="8263" spans="1:25" x14ac:dyDescent="0.25">
      <c r="A8263" s="32">
        <f>IF(Weighting!$P$7&gt;0,B8263,"")</f>
        <v>0.45200000000000001</v>
      </c>
      <c r="B8263">
        <f>Weighting!$C$7</f>
        <v>0.45200000000000001</v>
      </c>
      <c r="C8263">
        <f>Weighting!$F$7</f>
        <v>0</v>
      </c>
      <c r="D8263" t="b">
        <f>IF(C8263=1,'Data Transformation'!$G$3+0.5*'Data Transformation'!$W$25,IF(C8264=1,D8264-'Data Transformation'!$W$25,FALSE))</f>
        <v>0</v>
      </c>
      <c r="E8263" t="str">
        <f t="array" ref="E8263">IF(ISLOGICAL(D8263),"",FREQUENCY(IF('Data Transformation'!$B$425:$B$8425='Bin Analysis'!$B8259,'Data Transformation'!$G$425:$G$8425),D8263))</f>
        <v/>
      </c>
      <c r="F8263" t="str">
        <f t="shared" ref="F8263:F8281" si="1032">IF(ISLOGICAL(D8263),"",E8263-E8262)</f>
        <v/>
      </c>
      <c r="G8263">
        <f>Weighting!$H$7</f>
        <v>0</v>
      </c>
      <c r="H8263">
        <f t="array" ref="H8263">FREQUENCY(IF('Data Transformation'!$B$4:$B$8425=B8259,'Data Transformation'!$G$4:$G$8425),'Bin Analysis'!$B8263)</f>
        <v>2073</v>
      </c>
      <c r="I8263">
        <f t="shared" ref="I8263:I8281" si="1033">H8263-H8262</f>
        <v>0</v>
      </c>
      <c r="J8263">
        <f>IF(I8263=0,0,1)</f>
        <v>0</v>
      </c>
      <c r="K8263">
        <f>J8263*Weighting!$W$7</f>
        <v>0</v>
      </c>
      <c r="M8263" s="14"/>
    </row>
    <row r="8264" spans="1:25" x14ac:dyDescent="0.25">
      <c r="A8264" s="32">
        <f>IF(Weighting!$P$8&gt;0,B8264,"")</f>
        <v>0.58299999999999996</v>
      </c>
      <c r="B8264">
        <f>Weighting!$C$8</f>
        <v>0.58299999999999996</v>
      </c>
      <c r="C8264">
        <f>Weighting!$F$8</f>
        <v>0</v>
      </c>
      <c r="D8264" t="b">
        <f>IF(C8264=1,'Data Transformation'!$G$3+0.5*'Data Transformation'!$W$25,IF(C8265=1,D8265-'Data Transformation'!$W$25,FALSE))</f>
        <v>0</v>
      </c>
      <c r="E8264" t="str">
        <f t="array" ref="E8264">IF(ISLOGICAL(D8264),"",FREQUENCY(IF('Data Transformation'!$B$425:$B$8425='Bin Analysis'!$B8259,'Data Transformation'!$G$425:$G$8425),D8264))</f>
        <v/>
      </c>
      <c r="F8264" t="str">
        <f t="shared" si="1032"/>
        <v/>
      </c>
      <c r="G8264">
        <f>Weighting!$H$8</f>
        <v>0</v>
      </c>
      <c r="H8264">
        <f t="array" ref="H8264">FREQUENCY(IF('Data Transformation'!$B$4:$B$8425=B8259,'Data Transformation'!$G$4:$G$8425),'Bin Analysis'!$B8264)</f>
        <v>2073</v>
      </c>
      <c r="I8264">
        <f t="shared" si="1033"/>
        <v>0</v>
      </c>
      <c r="J8264">
        <f t="shared" ref="J8264:J8281" si="1034">IF(I8264=0,0,1)</f>
        <v>0</v>
      </c>
      <c r="K8264">
        <f>J8264*Weighting!$W$8</f>
        <v>0</v>
      </c>
      <c r="M8264" s="14"/>
    </row>
    <row r="8265" spans="1:25" x14ac:dyDescent="0.25">
      <c r="A8265" s="32">
        <f>IF(Weighting!$P$9&gt;0,B8265,"")</f>
        <v>0.71399999999999997</v>
      </c>
      <c r="B8265" s="50">
        <f>Weighting!$C$9</f>
        <v>0.71399999999999997</v>
      </c>
      <c r="C8265">
        <f>Weighting!$F$9</f>
        <v>0</v>
      </c>
      <c r="D8265" t="b">
        <f>IF(C8265=1,'Data Transformation'!$G$3+0.5*'Data Transformation'!$W$25,IF(C8266=1,D8266-'Data Transformation'!$W$25,FALSE))</f>
        <v>0</v>
      </c>
      <c r="E8265" t="str">
        <f t="array" ref="E8265">IF(ISLOGICAL(D8265),"",FREQUENCY(IF('Data Transformation'!$B$425:$B$8425='Bin Analysis'!$B8259,'Data Transformation'!$G$425:$G$8425),D8265))</f>
        <v/>
      </c>
      <c r="F8265" t="str">
        <f t="shared" si="1032"/>
        <v/>
      </c>
      <c r="G8265">
        <f>Weighting!$H$9</f>
        <v>0</v>
      </c>
      <c r="H8265">
        <f t="array" ref="H8265">FREQUENCY(IF('Data Transformation'!$B$4:$B$8425=B8259,'Data Transformation'!$G$4:$G$8425),'Bin Analysis'!$B8265)</f>
        <v>2073</v>
      </c>
      <c r="I8265">
        <f t="shared" si="1033"/>
        <v>0</v>
      </c>
      <c r="J8265">
        <f t="shared" si="1034"/>
        <v>0</v>
      </c>
      <c r="K8265">
        <f>J8265*Weighting!$W$9</f>
        <v>0</v>
      </c>
      <c r="M8265" s="14"/>
    </row>
    <row r="8266" spans="1:25" x14ac:dyDescent="0.25">
      <c r="A8266" s="32">
        <f>IF(Weighting!$P$10&gt;0,B8266,"")</f>
        <v>0.84499999999999997</v>
      </c>
      <c r="B8266">
        <f>Weighting!$C$10</f>
        <v>0.84499999999999997</v>
      </c>
      <c r="C8266">
        <f>Weighting!$F$10</f>
        <v>0</v>
      </c>
      <c r="D8266" t="b">
        <f>IF(C8266=1,'Data Transformation'!$G$3+0.5*'Data Transformation'!$W$25,IF(C8267=1,D8267-'Data Transformation'!$W$25,FALSE))</f>
        <v>0</v>
      </c>
      <c r="E8266" t="str">
        <f t="array" ref="E8266">IF(ISLOGICAL(D8266),"",FREQUENCY(IF('Data Transformation'!$B$425:$B$8425='Bin Analysis'!$B8259,'Data Transformation'!$G$425:$G$8425),D8266))</f>
        <v/>
      </c>
      <c r="F8266" t="str">
        <f t="shared" si="1032"/>
        <v/>
      </c>
      <c r="G8266">
        <f>Weighting!$H$10</f>
        <v>0</v>
      </c>
      <c r="H8266">
        <f t="array" ref="H8266">FREQUENCY(IF('Data Transformation'!$B$4:$B$8425=B8259,'Data Transformation'!$G$4:$G$8425),'Bin Analysis'!$B8266)</f>
        <v>2073</v>
      </c>
      <c r="I8266">
        <f t="shared" si="1033"/>
        <v>0</v>
      </c>
      <c r="J8266">
        <f t="shared" si="1034"/>
        <v>0</v>
      </c>
      <c r="K8266">
        <f>J8266*Weighting!$W$10</f>
        <v>0</v>
      </c>
      <c r="M8266" s="14"/>
    </row>
    <row r="8267" spans="1:25" x14ac:dyDescent="0.25">
      <c r="A8267" s="32">
        <f>IF(Weighting!$P$11&gt;0,B8267,"")</f>
        <v>0.97599999999999998</v>
      </c>
      <c r="B8267">
        <f>Weighting!$C$11</f>
        <v>0.97599999999999998</v>
      </c>
      <c r="C8267">
        <f>Weighting!$F$11</f>
        <v>0</v>
      </c>
      <c r="D8267">
        <f>IF(C8267=1,'Data Transformation'!$G$3+0.5*'Data Transformation'!$W$25,IF(C8268=1,D8268-'Data Transformation'!$W$25,FALSE))</f>
        <v>0.86899999999999999</v>
      </c>
      <c r="E8267">
        <f t="array" ref="E8267">IF(ISLOGICAL(D8267),"",FREQUENCY(IF('Data Transformation'!$B$425:$B$8425='Bin Analysis'!$B8259,'Data Transformation'!$G$425:$G$8425),D8267))</f>
        <v>2001</v>
      </c>
      <c r="F8267" t="e">
        <f t="shared" si="1032"/>
        <v>#VALUE!</v>
      </c>
      <c r="G8267">
        <f>Weighting!$H$11</f>
        <v>0</v>
      </c>
      <c r="H8267">
        <f t="array" ref="H8267">FREQUENCY(IF('Data Transformation'!$B$4:$B$8425=B8259,'Data Transformation'!$G$4:$G$8425),'Bin Analysis'!$B8267)</f>
        <v>2073</v>
      </c>
      <c r="I8267">
        <f t="shared" si="1033"/>
        <v>0</v>
      </c>
      <c r="J8267">
        <f t="shared" si="1034"/>
        <v>0</v>
      </c>
      <c r="K8267">
        <f>J8267*Weighting!$W$11</f>
        <v>0</v>
      </c>
      <c r="M8267" s="14"/>
    </row>
    <row r="8268" spans="1:25" x14ac:dyDescent="0.25">
      <c r="A8268" s="32">
        <f>IF(Weighting!$P$12&gt;0,B8268,"")</f>
        <v>1.107</v>
      </c>
      <c r="B8268">
        <f>Weighting!$C$12</f>
        <v>1.107</v>
      </c>
      <c r="C8268">
        <f>Weighting!$F$12</f>
        <v>1</v>
      </c>
      <c r="D8268">
        <f>IF(C8268=1,'Data Transformation'!$G$3+0.5*'Data Transformation'!$W$25,IF(C8269=1,D8269-'Data Transformation'!$W$25,FALSE))</f>
        <v>1.131</v>
      </c>
      <c r="E8268">
        <f t="array" ref="E8268">IF(ISLOGICAL(D8268),"",FREQUENCY(IF('Data Transformation'!$B$425:$B$8425='Bin Analysis'!$B8259,'Data Transformation'!$G$425:$G$8425),D8268))</f>
        <v>2001</v>
      </c>
      <c r="F8268">
        <f t="shared" si="1032"/>
        <v>0</v>
      </c>
      <c r="G8268">
        <f>Weighting!$H$12</f>
        <v>0</v>
      </c>
      <c r="H8268">
        <f t="array" ref="H8268">FREQUENCY(IF('Data Transformation'!$B$4:$B$8425=B8259,'Data Transformation'!$G$4:$G$8425),'Bin Analysis'!$B8268)</f>
        <v>2073</v>
      </c>
      <c r="I8268">
        <f t="shared" si="1033"/>
        <v>0</v>
      </c>
      <c r="J8268">
        <f t="shared" si="1034"/>
        <v>0</v>
      </c>
      <c r="K8268">
        <f>J8268*Weighting!$W$12</f>
        <v>0</v>
      </c>
      <c r="M8268" s="14"/>
    </row>
    <row r="8269" spans="1:25" x14ac:dyDescent="0.25">
      <c r="A8269" s="32">
        <f>IF(Weighting!$P$13&gt;0,B8269,"")</f>
        <v>1.238</v>
      </c>
      <c r="B8269">
        <f>Weighting!$C$13</f>
        <v>1.238</v>
      </c>
      <c r="C8269">
        <f>Weighting!$F$13</f>
        <v>0</v>
      </c>
      <c r="D8269" t="b">
        <f>IF(C8269=1,'Data Transformation'!$G$3+0.5*'Data Transformation'!$W$25,IF(C8270=1,D8270-'Data Transformation'!$W$25,FALSE))</f>
        <v>0</v>
      </c>
      <c r="E8269" t="str">
        <f t="array" ref="E8269">IF(ISLOGICAL(D8269),"",FREQUENCY(IF('Data Transformation'!$B$425:$B$8425='Bin Analysis'!$B8259,'Data Transformation'!$G$425:$G$8425),D8269))</f>
        <v/>
      </c>
      <c r="F8269" t="str">
        <f t="shared" si="1032"/>
        <v/>
      </c>
      <c r="G8269">
        <f>Weighting!$H$13</f>
        <v>0</v>
      </c>
      <c r="H8269">
        <f t="array" ref="H8269">FREQUENCY(IF('Data Transformation'!$B$4:$B$8425=B8259,'Data Transformation'!$G$4:$G$8425),'Bin Analysis'!$B8269)</f>
        <v>2073</v>
      </c>
      <c r="I8269">
        <f t="shared" si="1033"/>
        <v>0</v>
      </c>
      <c r="J8269">
        <f t="shared" si="1034"/>
        <v>0</v>
      </c>
      <c r="K8269">
        <f>J8269*Weighting!$W$13</f>
        <v>0</v>
      </c>
      <c r="M8269" s="14"/>
    </row>
    <row r="8270" spans="1:25" x14ac:dyDescent="0.25">
      <c r="A8270" s="32">
        <f>IF(Weighting!$P$14&gt;0,B8270,"")</f>
        <v>1.369</v>
      </c>
      <c r="B8270">
        <f>Weighting!$C$14</f>
        <v>1.369</v>
      </c>
      <c r="C8270">
        <f>Weighting!$F$14</f>
        <v>0</v>
      </c>
      <c r="D8270" t="b">
        <f>IF(C8270=1,'Data Transformation'!$G$3+0.5*'Data Transformation'!$W$25,IF(C8271=1,D8271-'Data Transformation'!$W$25,FALSE))</f>
        <v>0</v>
      </c>
      <c r="E8270" t="str">
        <f t="array" ref="E8270">IF(ISLOGICAL(D8270),"",FREQUENCY(IF('Data Transformation'!$B$425:$B$8425='Bin Analysis'!$B8259,'Data Transformation'!$G$425:$G$8425),D8270))</f>
        <v/>
      </c>
      <c r="F8270" t="str">
        <f t="shared" si="1032"/>
        <v/>
      </c>
      <c r="G8270">
        <f>Weighting!$H$14</f>
        <v>0</v>
      </c>
      <c r="H8270">
        <f t="array" ref="H8270">FREQUENCY(IF('Data Transformation'!$B$4:$B$8425=B8259,'Data Transformation'!$G$4:$G$8425),'Bin Analysis'!$B8270)</f>
        <v>2073</v>
      </c>
      <c r="I8270">
        <f t="shared" si="1033"/>
        <v>0</v>
      </c>
      <c r="J8270">
        <f t="shared" si="1034"/>
        <v>0</v>
      </c>
      <c r="K8270">
        <f>J8270*Weighting!$W$14</f>
        <v>0</v>
      </c>
      <c r="M8270" s="14"/>
    </row>
    <row r="8271" spans="1:25" x14ac:dyDescent="0.25">
      <c r="A8271" s="32">
        <f>IF(Weighting!$P$15&gt;0,B8271,"")</f>
        <v>1.5000009999999999</v>
      </c>
      <c r="B8271">
        <f>Weighting!$C$15</f>
        <v>1.5000009999999999</v>
      </c>
      <c r="C8271">
        <f>Weighting!$F$15</f>
        <v>0</v>
      </c>
      <c r="D8271" t="b">
        <f>IF(C8271=1,'Data Transformation'!$G$3+0.5*'Data Transformation'!$W$25,IF(C8272=1,D8272-'Data Transformation'!$W$25,FALSE))</f>
        <v>0</v>
      </c>
      <c r="E8271" t="str">
        <f t="array" ref="E8271">IF(ISLOGICAL(D8271),"",FREQUENCY(IF('Data Transformation'!$B$425:$B$8425='Bin Analysis'!$B8259,'Data Transformation'!$G$425:$G$8425),D8271))</f>
        <v/>
      </c>
      <c r="F8271" t="str">
        <f t="shared" si="1032"/>
        <v/>
      </c>
      <c r="G8271">
        <f>Weighting!$H$15</f>
        <v>0</v>
      </c>
      <c r="H8271">
        <f t="array" ref="H8271">FREQUENCY(IF('Data Transformation'!$B$4:$B$8425=B8259,'Data Transformation'!$G$4:$G$8425),'Bin Analysis'!$B8271)</f>
        <v>2073</v>
      </c>
      <c r="I8271">
        <f t="shared" si="1033"/>
        <v>0</v>
      </c>
      <c r="J8271">
        <f t="shared" si="1034"/>
        <v>0</v>
      </c>
      <c r="K8271">
        <f>J8271*Weighting!$W$15</f>
        <v>0</v>
      </c>
      <c r="M8271" s="14"/>
    </row>
    <row r="8272" spans="1:25" x14ac:dyDescent="0.25">
      <c r="A8272" s="32" t="str">
        <f>IF(Weighting!$P$16&gt;0,B8272,"")</f>
        <v/>
      </c>
      <c r="B8272">
        <f>Weighting!$C$16</f>
        <v>1.631</v>
      </c>
      <c r="C8272">
        <f>Weighting!$F$16</f>
        <v>0</v>
      </c>
      <c r="D8272" t="b">
        <f>IF(C8272=1,'Data Transformation'!$G$3+0.5*'Data Transformation'!$W$25,IF(C8273=1,D8273-'Data Transformation'!$W$25,FALSE))</f>
        <v>0</v>
      </c>
      <c r="E8272" t="str">
        <f t="array" ref="E8272">IF(ISLOGICAL(D8272),"",FREQUENCY(IF('Data Transformation'!$B$425:$B$8425='Bin Analysis'!$B8259,'Data Transformation'!$G$425:$G$8425),D8272))</f>
        <v/>
      </c>
      <c r="F8272" t="str">
        <f t="shared" si="1032"/>
        <v/>
      </c>
      <c r="G8272">
        <f>Weighting!$H$16</f>
        <v>0</v>
      </c>
      <c r="H8272">
        <f t="array" ref="H8272">FREQUENCY(IF('Data Transformation'!$B$4:$B$8425=B8259,'Data Transformation'!$G$4:$G$8425),'Bin Analysis'!$B8272)</f>
        <v>2073</v>
      </c>
      <c r="I8272">
        <f t="shared" si="1033"/>
        <v>0</v>
      </c>
      <c r="J8272">
        <f t="shared" si="1034"/>
        <v>0</v>
      </c>
      <c r="K8272">
        <f>J8272*Weighting!$W$16</f>
        <v>0</v>
      </c>
      <c r="M8272" s="14"/>
    </row>
    <row r="8273" spans="1:25" x14ac:dyDescent="0.25">
      <c r="A8273" s="32" t="str">
        <f>IF(Weighting!$P$17&gt;0,B8273,"")</f>
        <v/>
      </c>
      <c r="B8273">
        <f>Weighting!$C$17</f>
        <v>1.762</v>
      </c>
      <c r="C8273">
        <f>Weighting!$F$17</f>
        <v>0</v>
      </c>
      <c r="D8273" t="b">
        <f>IF(C8273=1,'Data Transformation'!$G$3+0.5*'Data Transformation'!$W$25,IF(C8274=1,D8274-'Data Transformation'!$W$25,FALSE))</f>
        <v>0</v>
      </c>
      <c r="E8273" t="str">
        <f t="array" ref="E8273">IF(ISLOGICAL(D8273),"",FREQUENCY(IF('Data Transformation'!$B$425:$B$8425='Bin Analysis'!$B8259,'Data Transformation'!$G$425:$G$8425),D8273))</f>
        <v/>
      </c>
      <c r="F8273" t="str">
        <f t="shared" si="1032"/>
        <v/>
      </c>
      <c r="G8273">
        <f>Weighting!$H$17</f>
        <v>0</v>
      </c>
      <c r="H8273">
        <f t="array" ref="H8273">FREQUENCY(IF('Data Transformation'!$B$4:$B$8425=B8259,'Data Transformation'!$G$4:$G$8425),'Bin Analysis'!$B8273)</f>
        <v>2073</v>
      </c>
      <c r="I8273">
        <f t="shared" si="1033"/>
        <v>0</v>
      </c>
      <c r="J8273">
        <f t="shared" si="1034"/>
        <v>0</v>
      </c>
      <c r="K8273">
        <f>J8273*Weighting!$W$17</f>
        <v>0</v>
      </c>
      <c r="M8273" s="14"/>
    </row>
    <row r="8274" spans="1:25" x14ac:dyDescent="0.25">
      <c r="A8274" s="32" t="str">
        <f>IF(Weighting!$P$18&gt;0,B8274,"")</f>
        <v/>
      </c>
      <c r="B8274">
        <f>Weighting!$C$18</f>
        <v>1.893</v>
      </c>
      <c r="C8274">
        <f>Weighting!$F$18</f>
        <v>0</v>
      </c>
      <c r="D8274" t="b">
        <f>IF(C8274=1,'Data Transformation'!$G$3+0.5*'Data Transformation'!$W$25,IF(C8275=1,D8275-'Data Transformation'!$W$25,FALSE))</f>
        <v>0</v>
      </c>
      <c r="E8274" t="str">
        <f t="array" ref="E8274">IF(ISLOGICAL(D8274),"",FREQUENCY(IF('Data Transformation'!$B$425:$B$8425='Bin Analysis'!$B8259,'Data Transformation'!$G$425:$G$8425),D8274))</f>
        <v/>
      </c>
      <c r="F8274" t="str">
        <f t="shared" si="1032"/>
        <v/>
      </c>
      <c r="G8274">
        <f>Weighting!$H$18</f>
        <v>0</v>
      </c>
      <c r="H8274">
        <f t="array" ref="H8274">FREQUENCY(IF('Data Transformation'!$B$4:$B$8425=B8259,'Data Transformation'!$G$4:$G$8425),'Bin Analysis'!$B8274)</f>
        <v>2073</v>
      </c>
      <c r="I8274">
        <f t="shared" si="1033"/>
        <v>0</v>
      </c>
      <c r="J8274">
        <f t="shared" si="1034"/>
        <v>0</v>
      </c>
      <c r="K8274">
        <f>J8274*Weighting!$W$18</f>
        <v>0</v>
      </c>
      <c r="M8274" s="14"/>
    </row>
    <row r="8275" spans="1:25" x14ac:dyDescent="0.25">
      <c r="A8275" s="32" t="str">
        <f>IF(Weighting!$P$19&gt;0,B8275,"")</f>
        <v/>
      </c>
      <c r="B8275">
        <f>Weighting!$C$19</f>
        <v>2.024</v>
      </c>
      <c r="C8275">
        <f>Weighting!$F$19</f>
        <v>0</v>
      </c>
      <c r="D8275" t="b">
        <f>IF(C8275=1,'Data Transformation'!$G$3+0.5*'Data Transformation'!$W$25,IF(C8276=1,D8276-'Data Transformation'!$W$25,FALSE))</f>
        <v>0</v>
      </c>
      <c r="E8275" t="str">
        <f t="array" ref="E8275">IF(ISLOGICAL(D8275),"",FREQUENCY(IF('Data Transformation'!$B$425:$B$8425='Bin Analysis'!$B8259,'Data Transformation'!$G$425:$G$8425),D8275))</f>
        <v/>
      </c>
      <c r="F8275" t="str">
        <f t="shared" si="1032"/>
        <v/>
      </c>
      <c r="G8275">
        <f>Weighting!$H$19</f>
        <v>0</v>
      </c>
      <c r="H8275">
        <f t="array" ref="H8275">FREQUENCY(IF('Data Transformation'!$B$4:$B$8425=B8259,'Data Transformation'!$G$4:$G$8425),'Bin Analysis'!$B8275)</f>
        <v>2073</v>
      </c>
      <c r="I8275">
        <f t="shared" si="1033"/>
        <v>0</v>
      </c>
      <c r="J8275">
        <f t="shared" si="1034"/>
        <v>0</v>
      </c>
      <c r="K8275">
        <f>J8275*Weighting!$W$19</f>
        <v>0</v>
      </c>
      <c r="M8275" s="14"/>
    </row>
    <row r="8276" spans="1:25" x14ac:dyDescent="0.25">
      <c r="A8276" s="32" t="str">
        <f>IF(Weighting!$P$20&gt;0,B8276,"")</f>
        <v/>
      </c>
      <c r="B8276">
        <f>Weighting!$C$20</f>
        <v>2.1550000000000002</v>
      </c>
      <c r="C8276">
        <f>Weighting!$F$20</f>
        <v>0</v>
      </c>
      <c r="D8276" t="b">
        <f>IF(C8276=1,'Data Transformation'!$G$3+0.5*'Data Transformation'!$W$25,IF(C8277=1,D8277-'Data Transformation'!$W$25,FALSE))</f>
        <v>0</v>
      </c>
      <c r="E8276" t="str">
        <f t="array" ref="E8276">IF(ISLOGICAL(D8276),"",FREQUENCY(IF('Data Transformation'!$B$425:$B$8425='Bin Analysis'!$B8259,'Data Transformation'!$G$425:$G$8425),D8276))</f>
        <v/>
      </c>
      <c r="F8276" t="str">
        <f t="shared" si="1032"/>
        <v/>
      </c>
      <c r="G8276">
        <f>Weighting!$H$20</f>
        <v>0</v>
      </c>
      <c r="H8276">
        <f t="array" ref="H8276">FREQUENCY(IF('Data Transformation'!$B$4:$B$8425=B8259,'Data Transformation'!$G$4:$G$8425),'Bin Analysis'!$B8276)</f>
        <v>2073</v>
      </c>
      <c r="I8276">
        <f t="shared" si="1033"/>
        <v>0</v>
      </c>
      <c r="J8276">
        <f t="shared" si="1034"/>
        <v>0</v>
      </c>
      <c r="K8276">
        <f>J8276*Weighting!$W$20</f>
        <v>0</v>
      </c>
      <c r="M8276" s="14"/>
    </row>
    <row r="8277" spans="1:25" x14ac:dyDescent="0.25">
      <c r="A8277" s="32" t="str">
        <f>IF(Weighting!$P$21&gt;0,B8277,"")</f>
        <v/>
      </c>
      <c r="B8277">
        <f>Weighting!$C$21</f>
        <v>2.2860000000000005</v>
      </c>
      <c r="C8277">
        <f>Weighting!$F$21</f>
        <v>0</v>
      </c>
      <c r="D8277" t="b">
        <f>IF(C8277=1,'Data Transformation'!$G$3+0.5*'Data Transformation'!$W$25,IF(C8278=1,D8278-'Data Transformation'!$W$25,FALSE))</f>
        <v>0</v>
      </c>
      <c r="E8277" t="str">
        <f t="array" ref="E8277">IF(ISLOGICAL(D8277),"",FREQUENCY(IF('Data Transformation'!$B$425:$B$8425='Bin Analysis'!$B8259,'Data Transformation'!$G$425:$G$8425),D8277))</f>
        <v/>
      </c>
      <c r="F8277" t="str">
        <f t="shared" si="1032"/>
        <v/>
      </c>
      <c r="G8277">
        <f>Weighting!$H$21</f>
        <v>0</v>
      </c>
      <c r="H8277">
        <f t="array" ref="H8277">FREQUENCY(IF('Data Transformation'!$B$4:$B$8425=B8259,'Data Transformation'!$G$4:$G$8425),'Bin Analysis'!$B8277)</f>
        <v>2073</v>
      </c>
      <c r="I8277">
        <f t="shared" si="1033"/>
        <v>0</v>
      </c>
      <c r="J8277">
        <f t="shared" si="1034"/>
        <v>0</v>
      </c>
      <c r="K8277">
        <f>J8277*Weighting!$W$21</f>
        <v>0</v>
      </c>
      <c r="M8277" s="14"/>
    </row>
    <row r="8278" spans="1:25" x14ac:dyDescent="0.25">
      <c r="A8278" s="32" t="str">
        <f>IF(Weighting!$P$22&gt;0,B8278,"")</f>
        <v/>
      </c>
      <c r="B8278">
        <f>Weighting!$C$22</f>
        <v>2.4170000000000007</v>
      </c>
      <c r="C8278">
        <f>Weighting!$F$22</f>
        <v>0</v>
      </c>
      <c r="D8278" t="b">
        <f>IF(C8278=1,'Data Transformation'!$G$3+0.5*'Data Transformation'!$W$25,IF(C8279=1,D8279-'Data Transformation'!$W$25,FALSE))</f>
        <v>0</v>
      </c>
      <c r="E8278" t="str">
        <f t="array" ref="E8278">IF(ISLOGICAL(D8278),"",FREQUENCY(IF('Data Transformation'!$B$425:$B$8425='Bin Analysis'!$B8259,'Data Transformation'!$G$425:$G$8425),D8278))</f>
        <v/>
      </c>
      <c r="F8278" t="str">
        <f t="shared" si="1032"/>
        <v/>
      </c>
      <c r="G8278">
        <f>Weighting!$H$22</f>
        <v>0</v>
      </c>
      <c r="H8278">
        <f t="array" ref="H8278">FREQUENCY(IF('Data Transformation'!$B$4:$B$8425=B8259,'Data Transformation'!$G$4:$G$8425),'Bin Analysis'!$B8278)</f>
        <v>2073</v>
      </c>
      <c r="I8278">
        <f t="shared" si="1033"/>
        <v>0</v>
      </c>
      <c r="J8278">
        <f t="shared" si="1034"/>
        <v>0</v>
      </c>
      <c r="K8278">
        <f>J8278*Weighting!$W$22</f>
        <v>0</v>
      </c>
      <c r="M8278" s="14"/>
    </row>
    <row r="8279" spans="1:25" x14ac:dyDescent="0.25">
      <c r="A8279" s="32" t="str">
        <f>IF(Weighting!$P$23&gt;0,B8279,"")</f>
        <v/>
      </c>
      <c r="B8279">
        <f>Weighting!$C$23</f>
        <v>2.5480000000000009</v>
      </c>
      <c r="C8279">
        <f>Weighting!$F$23</f>
        <v>0</v>
      </c>
      <c r="D8279" t="b">
        <f>IF(C8279=1,'Data Transformation'!$G$3+0.5*'Data Transformation'!$W$25,IF(C8280=1,D8280-'Data Transformation'!$W$25,FALSE))</f>
        <v>0</v>
      </c>
      <c r="E8279" t="str">
        <f t="array" ref="E8279">IF(ISLOGICAL(D8279),"",FREQUENCY(IF('Data Transformation'!$B$425:$B$8425='Bin Analysis'!$B8259,'Data Transformation'!$G$425:$G$8425),D8279))</f>
        <v/>
      </c>
      <c r="F8279" t="str">
        <f t="shared" si="1032"/>
        <v/>
      </c>
      <c r="G8279">
        <f>Weighting!$H$23</f>
        <v>0</v>
      </c>
      <c r="H8279">
        <f t="array" ref="H8279">FREQUENCY(IF('Data Transformation'!$B$4:$B$8425=B8259,'Data Transformation'!$G$4:$G$8425),'Bin Analysis'!$B8279)</f>
        <v>2073</v>
      </c>
      <c r="I8279">
        <f t="shared" si="1033"/>
        <v>0</v>
      </c>
      <c r="J8279">
        <f t="shared" si="1034"/>
        <v>0</v>
      </c>
      <c r="K8279">
        <f>J8279*Weighting!$W$23</f>
        <v>0</v>
      </c>
      <c r="M8279" s="14"/>
    </row>
    <row r="8280" spans="1:25" x14ac:dyDescent="0.25">
      <c r="A8280" s="32" t="str">
        <f>IF(Weighting!$P$24&gt;0,B8280,"")</f>
        <v/>
      </c>
      <c r="B8280">
        <f>Weighting!$C$24</f>
        <v>2.6790000000000012</v>
      </c>
      <c r="C8280">
        <f>Weighting!$F$24</f>
        <v>0</v>
      </c>
      <c r="D8280" t="b">
        <f>IF(C8280=1,'Data Transformation'!$G$3+0.5*'Data Transformation'!$W$25,IF(C8281=1,D8281-'Data Transformation'!$W$25,FALSE))</f>
        <v>0</v>
      </c>
      <c r="E8280" t="str">
        <f t="array" ref="E8280">IF(ISLOGICAL(D8280),"",FREQUENCY(IF('Data Transformation'!$B$425:$B$8425='Bin Analysis'!$B8259,'Data Transformation'!$G$425:$G$8425),D8280))</f>
        <v/>
      </c>
      <c r="F8280" t="str">
        <f t="shared" si="1032"/>
        <v/>
      </c>
      <c r="G8280">
        <f>Weighting!$H$24</f>
        <v>0</v>
      </c>
      <c r="H8280">
        <f t="array" ref="H8280">FREQUENCY(IF('Data Transformation'!$B$4:$B$8425=B8259,'Data Transformation'!$G$4:$G$8425),'Bin Analysis'!$B8280)</f>
        <v>2073</v>
      </c>
      <c r="I8280">
        <f t="shared" si="1033"/>
        <v>0</v>
      </c>
      <c r="J8280">
        <f t="shared" si="1034"/>
        <v>0</v>
      </c>
      <c r="K8280">
        <f>J8280*Weighting!$W$24</f>
        <v>0</v>
      </c>
      <c r="M8280" s="14"/>
    </row>
    <row r="8281" spans="1:25" x14ac:dyDescent="0.25">
      <c r="A8281" s="32" t="str">
        <f>IF(Weighting!$P$25&gt;0,B8281,"")</f>
        <v/>
      </c>
      <c r="B8281">
        <f>Weighting!$C$25</f>
        <v>2.8100000000000014</v>
      </c>
      <c r="C8281">
        <f>Weighting!$F$25</f>
        <v>0</v>
      </c>
      <c r="D8281" t="b">
        <f>IF(C8281=1,'Data Transformation'!$G$3+0.5*'Data Transformation'!$W$25,IF(C8282=1,D8282-'Data Transformation'!$W$25,FALSE))</f>
        <v>0</v>
      </c>
      <c r="E8281" t="str">
        <f t="array" ref="E8281">IF(ISLOGICAL(D8281),"",FREQUENCY(IF('Data Transformation'!$B$425:$B$8425='Bin Analysis'!$B8259,'Data Transformation'!$G$425:$G$8425),D8281))</f>
        <v/>
      </c>
      <c r="F8281" t="str">
        <f t="shared" si="1032"/>
        <v/>
      </c>
      <c r="G8281">
        <f>Weighting!$H$25</f>
        <v>0</v>
      </c>
      <c r="H8281">
        <f t="array" ref="H8281">FREQUENCY(IF('Data Transformation'!$B$4:$B$8425=B8259,'Data Transformation'!$G$4:$G$8425),'Bin Analysis'!$B8281)</f>
        <v>2073</v>
      </c>
      <c r="I8281">
        <f t="shared" si="1033"/>
        <v>0</v>
      </c>
      <c r="J8281">
        <f t="shared" si="1034"/>
        <v>0</v>
      </c>
      <c r="K8281">
        <f>J8281*Weighting!$W$25</f>
        <v>0</v>
      </c>
      <c r="M8281" s="14"/>
    </row>
    <row r="8282" spans="1:25" x14ac:dyDescent="0.25">
      <c r="N8282" s="55"/>
      <c r="O8282"/>
      <c r="P8282"/>
      <c r="Q8282"/>
      <c r="R8282"/>
    </row>
    <row r="8283" spans="1:25" ht="23.25" x14ac:dyDescent="0.35">
      <c r="A8283" s="21" t="s">
        <v>0</v>
      </c>
      <c r="B8283" s="21" t="str">
        <f>IFERROR(VLOOKUP(C8283,'Data Transformation'!$L$6:$M$426,2,FALSE),"")</f>
        <v/>
      </c>
      <c r="C8283" s="21">
        <f>C8259+1</f>
        <v>345</v>
      </c>
      <c r="D8283" s="21"/>
      <c r="E8283" s="21"/>
      <c r="F8283" s="21"/>
      <c r="G8283" s="21"/>
      <c r="H8283" s="22"/>
      <c r="I8283" s="22"/>
      <c r="J8283" s="22"/>
      <c r="K8283" s="21"/>
      <c r="L8283" s="21" t="str">
        <f>B8283</f>
        <v/>
      </c>
      <c r="M8283" s="23" t="e">
        <f>INDEX('Data Transformation'!$O$4:$O$424,MATCH($B8283,'Data Transformation'!$M$4:$M$424,0),MATCH($M$2,'Data Transformation'!$O$3,0))</f>
        <v>#N/A</v>
      </c>
      <c r="N8283" s="27" t="e">
        <f>IF('Input and Summary Results'!$J$16="minimum",'Bin Analysis'!X8284/(M8283-1),'Bin Analysis'!Y8283/('Bin Analysis'!M8283-1))</f>
        <v>#N/A</v>
      </c>
      <c r="O8283" s="27" t="e">
        <f>IF(M8283=FALSE,NA(),(VLOOKUP(1,C8286:K8305,4,FALSE))/(M8283-1))</f>
        <v>#N/A</v>
      </c>
      <c r="P8283" s="27" t="e">
        <f>IF(M8283=FALSE,NA(),SUM(J8286:J8305)/Weighting!$S$5)</f>
        <v>#N/A</v>
      </c>
      <c r="Q8283" s="27" t="e">
        <f>IF(M8283=FALSE,NA(),SUM(K8286:K8305)/Weighting!$S$6)</f>
        <v>#N/A</v>
      </c>
      <c r="R8283" s="27" t="e">
        <f>IF(M8283=FALSE,NA(),(VLOOKUP(1,G8286:K8305,3,FALSE))/(M8283-1))</f>
        <v>#N/A</v>
      </c>
      <c r="S8283" s="22" t="e">
        <f>IF(M8283=FALSE,NA(),IF(SUM(J8286:J8305)=2,"yes","no"))</f>
        <v>#N/A</v>
      </c>
      <c r="X8283" s="2" cm="2">
        <f t="array" ref="X8283:X8284">FREQUENCY(IF('Data Transformation'!$B$425:$B$6424='Bin Analysis'!L8283,'Data Transformation'!$G$425:$G$6424),'Data Transformation'!$U$11)</f>
        <v>0</v>
      </c>
      <c r="Y8283" s="2" cm="2">
        <f t="array" ref="Y8283:Y8284">FREQUENCY(IF('Data Transformation'!$B$425:$B$6424='Bin Analysis'!L8283,'Data Transformation'!$G$425:$G$6424),'Data Transformation'!$U$12)</f>
        <v>0</v>
      </c>
    </row>
    <row r="8284" spans="1:25" x14ac:dyDescent="0.25">
      <c r="A8284" s="14" t="s">
        <v>66</v>
      </c>
      <c r="B8284" t="s">
        <v>47</v>
      </c>
      <c r="C8284" t="s">
        <v>5</v>
      </c>
      <c r="D8284" t="s">
        <v>99</v>
      </c>
      <c r="E8284" t="s">
        <v>100</v>
      </c>
      <c r="F8284" t="s">
        <v>101</v>
      </c>
      <c r="G8284" t="s">
        <v>69</v>
      </c>
      <c r="H8284" t="s">
        <v>31</v>
      </c>
      <c r="I8284" t="s">
        <v>32</v>
      </c>
      <c r="J8284" t="s">
        <v>46</v>
      </c>
      <c r="K8284" s="14" t="s">
        <v>45</v>
      </c>
      <c r="M8284" s="14"/>
      <c r="X8284" s="2">
        <v>0</v>
      </c>
      <c r="Y8284" s="2">
        <v>0</v>
      </c>
    </row>
    <row r="8285" spans="1:25" x14ac:dyDescent="0.25">
      <c r="A8285" s="32"/>
      <c r="D8285" t="b">
        <f>IF(C8285=1,'Data Transformation'!$G$3+0.5*'Data Transformation'!$W$25,IF(C8286=1,D8286-'Data Transformation'!$W$25,FALSE))</f>
        <v>0</v>
      </c>
      <c r="E8285" t="str">
        <f t="array" ref="E8285">IF(ISLOGICAL(D8285),"",FREQUENCY(IF('Data Transformation'!$B$425:$B$8425='Bin Analysis'!$B8283,'Data Transformation'!$G$425:$G$8425),D8285))</f>
        <v/>
      </c>
      <c r="F8285" t="str">
        <f>IF(ISLOGICAL(D8285),"",E8285-E8284)</f>
        <v/>
      </c>
      <c r="M8285" s="14"/>
    </row>
    <row r="8286" spans="1:25" x14ac:dyDescent="0.25">
      <c r="A8286" s="32">
        <f>IF(Weighting!$P$6&gt;0,B8286,"")</f>
        <v>0.32100000000000001</v>
      </c>
      <c r="B8286">
        <f>Weighting!$C$6</f>
        <v>0.32100000000000001</v>
      </c>
      <c r="C8286">
        <f>Weighting!$F$6</f>
        <v>0</v>
      </c>
      <c r="D8286" t="b">
        <f>IF(C8286=1,'Data Transformation'!$G$3+0.5*'Data Transformation'!$W$25,IF(C8287=1,D8287-'Data Transformation'!$W$25,FALSE))</f>
        <v>0</v>
      </c>
      <c r="E8286" t="str">
        <f t="array" ref="E8286">IF(ISLOGICAL(D8286),"",FREQUENCY(IF('Data Transformation'!$B$425:$B$8425='Bin Analysis'!$B8283,'Data Transformation'!$G$425:$G$8425),D8286))</f>
        <v/>
      </c>
      <c r="F8286" t="str">
        <f>IF(ISLOGICAL(D8286),"",E8286-E8285)</f>
        <v/>
      </c>
      <c r="G8286">
        <f>Weighting!$H$6</f>
        <v>1</v>
      </c>
      <c r="H8286">
        <f t="array" ref="H8286">FREQUENCY(IF('Data Transformation'!$B$4:$B$8425=B8283,'Data Transformation'!$G$4:$G$8425),'Bin Analysis'!$B8286)</f>
        <v>2073</v>
      </c>
      <c r="I8286">
        <f>H8286-H8285</f>
        <v>2073</v>
      </c>
      <c r="J8286">
        <f>IF(I8286=0,0,1)</f>
        <v>1</v>
      </c>
      <c r="K8286">
        <f>J8286*Weighting!$W$6</f>
        <v>1</v>
      </c>
      <c r="M8286" s="14"/>
    </row>
    <row r="8287" spans="1:25" x14ac:dyDescent="0.25">
      <c r="A8287" s="32">
        <f>IF(Weighting!$P$7&gt;0,B8287,"")</f>
        <v>0.45200000000000001</v>
      </c>
      <c r="B8287">
        <f>Weighting!$C$7</f>
        <v>0.45200000000000001</v>
      </c>
      <c r="C8287">
        <f>Weighting!$F$7</f>
        <v>0</v>
      </c>
      <c r="D8287" t="b">
        <f>IF(C8287=1,'Data Transformation'!$G$3+0.5*'Data Transformation'!$W$25,IF(C8288=1,D8288-'Data Transformation'!$W$25,FALSE))</f>
        <v>0</v>
      </c>
      <c r="E8287" t="str">
        <f t="array" ref="E8287">IF(ISLOGICAL(D8287),"",FREQUENCY(IF('Data Transformation'!$B$425:$B$8425='Bin Analysis'!$B8283,'Data Transformation'!$G$425:$G$8425),D8287))</f>
        <v/>
      </c>
      <c r="F8287" t="str">
        <f t="shared" ref="F8287:F8305" si="1035">IF(ISLOGICAL(D8287),"",E8287-E8286)</f>
        <v/>
      </c>
      <c r="G8287">
        <f>Weighting!$H$7</f>
        <v>0</v>
      </c>
      <c r="H8287">
        <f t="array" ref="H8287">FREQUENCY(IF('Data Transformation'!$B$4:$B$8425=B8283,'Data Transformation'!$G$4:$G$8425),'Bin Analysis'!$B8287)</f>
        <v>2073</v>
      </c>
      <c r="I8287">
        <f t="shared" ref="I8287:I8305" si="1036">H8287-H8286</f>
        <v>0</v>
      </c>
      <c r="J8287">
        <f>IF(I8287=0,0,1)</f>
        <v>0</v>
      </c>
      <c r="K8287">
        <f>J8287*Weighting!$W$7</f>
        <v>0</v>
      </c>
      <c r="M8287" s="14"/>
    </row>
    <row r="8288" spans="1:25" x14ac:dyDescent="0.25">
      <c r="A8288" s="32">
        <f>IF(Weighting!$P$8&gt;0,B8288,"")</f>
        <v>0.58299999999999996</v>
      </c>
      <c r="B8288">
        <f>Weighting!$C$8</f>
        <v>0.58299999999999996</v>
      </c>
      <c r="C8288">
        <f>Weighting!$F$8</f>
        <v>0</v>
      </c>
      <c r="D8288" t="b">
        <f>IF(C8288=1,'Data Transformation'!$G$3+0.5*'Data Transformation'!$W$25,IF(C8289=1,D8289-'Data Transformation'!$W$25,FALSE))</f>
        <v>0</v>
      </c>
      <c r="E8288" t="str">
        <f t="array" ref="E8288">IF(ISLOGICAL(D8288),"",FREQUENCY(IF('Data Transformation'!$B$425:$B$8425='Bin Analysis'!$B8283,'Data Transformation'!$G$425:$G$8425),D8288))</f>
        <v/>
      </c>
      <c r="F8288" t="str">
        <f t="shared" si="1035"/>
        <v/>
      </c>
      <c r="G8288">
        <f>Weighting!$H$8</f>
        <v>0</v>
      </c>
      <c r="H8288">
        <f t="array" ref="H8288">FREQUENCY(IF('Data Transformation'!$B$4:$B$8425=B8283,'Data Transformation'!$G$4:$G$8425),'Bin Analysis'!$B8288)</f>
        <v>2073</v>
      </c>
      <c r="I8288">
        <f t="shared" si="1036"/>
        <v>0</v>
      </c>
      <c r="J8288">
        <f t="shared" ref="J8288:J8305" si="1037">IF(I8288=0,0,1)</f>
        <v>0</v>
      </c>
      <c r="K8288">
        <f>J8288*Weighting!$W$8</f>
        <v>0</v>
      </c>
      <c r="M8288" s="14"/>
    </row>
    <row r="8289" spans="1:13" x14ac:dyDescent="0.25">
      <c r="A8289" s="32">
        <f>IF(Weighting!$P$9&gt;0,B8289,"")</f>
        <v>0.71399999999999997</v>
      </c>
      <c r="B8289" s="50">
        <f>Weighting!$C$9</f>
        <v>0.71399999999999997</v>
      </c>
      <c r="C8289">
        <f>Weighting!$F$9</f>
        <v>0</v>
      </c>
      <c r="D8289" t="b">
        <f>IF(C8289=1,'Data Transformation'!$G$3+0.5*'Data Transformation'!$W$25,IF(C8290=1,D8290-'Data Transformation'!$W$25,FALSE))</f>
        <v>0</v>
      </c>
      <c r="E8289" t="str">
        <f t="array" ref="E8289">IF(ISLOGICAL(D8289),"",FREQUENCY(IF('Data Transformation'!$B$425:$B$8425='Bin Analysis'!$B8283,'Data Transformation'!$G$425:$G$8425),D8289))</f>
        <v/>
      </c>
      <c r="F8289" t="str">
        <f t="shared" si="1035"/>
        <v/>
      </c>
      <c r="G8289">
        <f>Weighting!$H$9</f>
        <v>0</v>
      </c>
      <c r="H8289">
        <f t="array" ref="H8289">FREQUENCY(IF('Data Transformation'!$B$4:$B$8425=B8283,'Data Transformation'!$G$4:$G$8425),'Bin Analysis'!$B8289)</f>
        <v>2073</v>
      </c>
      <c r="I8289">
        <f t="shared" si="1036"/>
        <v>0</v>
      </c>
      <c r="J8289">
        <f t="shared" si="1037"/>
        <v>0</v>
      </c>
      <c r="K8289">
        <f>J8289*Weighting!$W$9</f>
        <v>0</v>
      </c>
      <c r="M8289" s="14"/>
    </row>
    <row r="8290" spans="1:13" x14ac:dyDescent="0.25">
      <c r="A8290" s="32">
        <f>IF(Weighting!$P$10&gt;0,B8290,"")</f>
        <v>0.84499999999999997</v>
      </c>
      <c r="B8290">
        <f>Weighting!$C$10</f>
        <v>0.84499999999999997</v>
      </c>
      <c r="C8290">
        <f>Weighting!$F$10</f>
        <v>0</v>
      </c>
      <c r="D8290" t="b">
        <f>IF(C8290=1,'Data Transformation'!$G$3+0.5*'Data Transformation'!$W$25,IF(C8291=1,D8291-'Data Transformation'!$W$25,FALSE))</f>
        <v>0</v>
      </c>
      <c r="E8290" t="str">
        <f t="array" ref="E8290">IF(ISLOGICAL(D8290),"",FREQUENCY(IF('Data Transformation'!$B$425:$B$8425='Bin Analysis'!$B8283,'Data Transformation'!$G$425:$G$8425),D8290))</f>
        <v/>
      </c>
      <c r="F8290" t="str">
        <f t="shared" si="1035"/>
        <v/>
      </c>
      <c r="G8290">
        <f>Weighting!$H$10</f>
        <v>0</v>
      </c>
      <c r="H8290">
        <f t="array" ref="H8290">FREQUENCY(IF('Data Transformation'!$B$4:$B$8425=B8283,'Data Transformation'!$G$4:$G$8425),'Bin Analysis'!$B8290)</f>
        <v>2073</v>
      </c>
      <c r="I8290">
        <f t="shared" si="1036"/>
        <v>0</v>
      </c>
      <c r="J8290">
        <f t="shared" si="1037"/>
        <v>0</v>
      </c>
      <c r="K8290">
        <f>J8290*Weighting!$W$10</f>
        <v>0</v>
      </c>
      <c r="M8290" s="14"/>
    </row>
    <row r="8291" spans="1:13" x14ac:dyDescent="0.25">
      <c r="A8291" s="32">
        <f>IF(Weighting!$P$11&gt;0,B8291,"")</f>
        <v>0.97599999999999998</v>
      </c>
      <c r="B8291">
        <f>Weighting!$C$11</f>
        <v>0.97599999999999998</v>
      </c>
      <c r="C8291">
        <f>Weighting!$F$11</f>
        <v>0</v>
      </c>
      <c r="D8291">
        <f>IF(C8291=1,'Data Transformation'!$G$3+0.5*'Data Transformation'!$W$25,IF(C8292=1,D8292-'Data Transformation'!$W$25,FALSE))</f>
        <v>0.86899999999999999</v>
      </c>
      <c r="E8291">
        <f t="array" ref="E8291">IF(ISLOGICAL(D8291),"",FREQUENCY(IF('Data Transformation'!$B$425:$B$8425='Bin Analysis'!$B8283,'Data Transformation'!$G$425:$G$8425),D8291))</f>
        <v>2001</v>
      </c>
      <c r="F8291" t="e">
        <f t="shared" si="1035"/>
        <v>#VALUE!</v>
      </c>
      <c r="G8291">
        <f>Weighting!$H$11</f>
        <v>0</v>
      </c>
      <c r="H8291">
        <f t="array" ref="H8291">FREQUENCY(IF('Data Transformation'!$B$4:$B$8425=B8283,'Data Transformation'!$G$4:$G$8425),'Bin Analysis'!$B8291)</f>
        <v>2073</v>
      </c>
      <c r="I8291">
        <f t="shared" si="1036"/>
        <v>0</v>
      </c>
      <c r="J8291">
        <f t="shared" si="1037"/>
        <v>0</v>
      </c>
      <c r="K8291">
        <f>J8291*Weighting!$W$11</f>
        <v>0</v>
      </c>
      <c r="M8291" s="14"/>
    </row>
    <row r="8292" spans="1:13" x14ac:dyDescent="0.25">
      <c r="A8292" s="32">
        <f>IF(Weighting!$P$12&gt;0,B8292,"")</f>
        <v>1.107</v>
      </c>
      <c r="B8292">
        <f>Weighting!$C$12</f>
        <v>1.107</v>
      </c>
      <c r="C8292">
        <f>Weighting!$F$12</f>
        <v>1</v>
      </c>
      <c r="D8292">
        <f>IF(C8292=1,'Data Transformation'!$G$3+0.5*'Data Transformation'!$W$25,IF(C8293=1,D8293-'Data Transformation'!$W$25,FALSE))</f>
        <v>1.131</v>
      </c>
      <c r="E8292">
        <f t="array" ref="E8292">IF(ISLOGICAL(D8292),"",FREQUENCY(IF('Data Transformation'!$B$425:$B$8425='Bin Analysis'!$B8283,'Data Transformation'!$G$425:$G$8425),D8292))</f>
        <v>2001</v>
      </c>
      <c r="F8292">
        <f t="shared" si="1035"/>
        <v>0</v>
      </c>
      <c r="G8292">
        <f>Weighting!$H$12</f>
        <v>0</v>
      </c>
      <c r="H8292">
        <f t="array" ref="H8292">FREQUENCY(IF('Data Transformation'!$B$4:$B$8425=B8283,'Data Transformation'!$G$4:$G$8425),'Bin Analysis'!$B8292)</f>
        <v>2073</v>
      </c>
      <c r="I8292">
        <f t="shared" si="1036"/>
        <v>0</v>
      </c>
      <c r="J8292">
        <f t="shared" si="1037"/>
        <v>0</v>
      </c>
      <c r="K8292">
        <f>J8292*Weighting!$W$12</f>
        <v>0</v>
      </c>
      <c r="M8292" s="14"/>
    </row>
    <row r="8293" spans="1:13" x14ac:dyDescent="0.25">
      <c r="A8293" s="32">
        <f>IF(Weighting!$P$13&gt;0,B8293,"")</f>
        <v>1.238</v>
      </c>
      <c r="B8293">
        <f>Weighting!$C$13</f>
        <v>1.238</v>
      </c>
      <c r="C8293">
        <f>Weighting!$F$13</f>
        <v>0</v>
      </c>
      <c r="D8293" t="b">
        <f>IF(C8293=1,'Data Transformation'!$G$3+0.5*'Data Transformation'!$W$25,IF(C8294=1,D8294-'Data Transformation'!$W$25,FALSE))</f>
        <v>0</v>
      </c>
      <c r="E8293" t="str">
        <f t="array" ref="E8293">IF(ISLOGICAL(D8293),"",FREQUENCY(IF('Data Transformation'!$B$425:$B$8425='Bin Analysis'!$B8283,'Data Transformation'!$G$425:$G$8425),D8293))</f>
        <v/>
      </c>
      <c r="F8293" t="str">
        <f t="shared" si="1035"/>
        <v/>
      </c>
      <c r="G8293">
        <f>Weighting!$H$13</f>
        <v>0</v>
      </c>
      <c r="H8293">
        <f t="array" ref="H8293">FREQUENCY(IF('Data Transformation'!$B$4:$B$8425=B8283,'Data Transformation'!$G$4:$G$8425),'Bin Analysis'!$B8293)</f>
        <v>2073</v>
      </c>
      <c r="I8293">
        <f t="shared" si="1036"/>
        <v>0</v>
      </c>
      <c r="J8293">
        <f t="shared" si="1037"/>
        <v>0</v>
      </c>
      <c r="K8293">
        <f>J8293*Weighting!$W$13</f>
        <v>0</v>
      </c>
      <c r="M8293" s="14"/>
    </row>
    <row r="8294" spans="1:13" x14ac:dyDescent="0.25">
      <c r="A8294" s="32">
        <f>IF(Weighting!$P$14&gt;0,B8294,"")</f>
        <v>1.369</v>
      </c>
      <c r="B8294">
        <f>Weighting!$C$14</f>
        <v>1.369</v>
      </c>
      <c r="C8294">
        <f>Weighting!$F$14</f>
        <v>0</v>
      </c>
      <c r="D8294" t="b">
        <f>IF(C8294=1,'Data Transformation'!$G$3+0.5*'Data Transformation'!$W$25,IF(C8295=1,D8295-'Data Transformation'!$W$25,FALSE))</f>
        <v>0</v>
      </c>
      <c r="E8294" t="str">
        <f t="array" ref="E8294">IF(ISLOGICAL(D8294),"",FREQUENCY(IF('Data Transformation'!$B$425:$B$8425='Bin Analysis'!$B8283,'Data Transformation'!$G$425:$G$8425),D8294))</f>
        <v/>
      </c>
      <c r="F8294" t="str">
        <f t="shared" si="1035"/>
        <v/>
      </c>
      <c r="G8294">
        <f>Weighting!$H$14</f>
        <v>0</v>
      </c>
      <c r="H8294">
        <f t="array" ref="H8294">FREQUENCY(IF('Data Transformation'!$B$4:$B$8425=B8283,'Data Transformation'!$G$4:$G$8425),'Bin Analysis'!$B8294)</f>
        <v>2073</v>
      </c>
      <c r="I8294">
        <f t="shared" si="1036"/>
        <v>0</v>
      </c>
      <c r="J8294">
        <f t="shared" si="1037"/>
        <v>0</v>
      </c>
      <c r="K8294">
        <f>J8294*Weighting!$W$14</f>
        <v>0</v>
      </c>
      <c r="M8294" s="14"/>
    </row>
    <row r="8295" spans="1:13" x14ac:dyDescent="0.25">
      <c r="A8295" s="32">
        <f>IF(Weighting!$P$15&gt;0,B8295,"")</f>
        <v>1.5000009999999999</v>
      </c>
      <c r="B8295">
        <f>Weighting!$C$15</f>
        <v>1.5000009999999999</v>
      </c>
      <c r="C8295">
        <f>Weighting!$F$15</f>
        <v>0</v>
      </c>
      <c r="D8295" t="b">
        <f>IF(C8295=1,'Data Transformation'!$G$3+0.5*'Data Transformation'!$W$25,IF(C8296=1,D8296-'Data Transformation'!$W$25,FALSE))</f>
        <v>0</v>
      </c>
      <c r="E8295" t="str">
        <f t="array" ref="E8295">IF(ISLOGICAL(D8295),"",FREQUENCY(IF('Data Transformation'!$B$425:$B$8425='Bin Analysis'!$B8283,'Data Transformation'!$G$425:$G$8425),D8295))</f>
        <v/>
      </c>
      <c r="F8295" t="str">
        <f t="shared" si="1035"/>
        <v/>
      </c>
      <c r="G8295">
        <f>Weighting!$H$15</f>
        <v>0</v>
      </c>
      <c r="H8295">
        <f t="array" ref="H8295">FREQUENCY(IF('Data Transformation'!$B$4:$B$8425=B8283,'Data Transformation'!$G$4:$G$8425),'Bin Analysis'!$B8295)</f>
        <v>2073</v>
      </c>
      <c r="I8295">
        <f t="shared" si="1036"/>
        <v>0</v>
      </c>
      <c r="J8295">
        <f t="shared" si="1037"/>
        <v>0</v>
      </c>
      <c r="K8295">
        <f>J8295*Weighting!$W$15</f>
        <v>0</v>
      </c>
      <c r="M8295" s="14"/>
    </row>
    <row r="8296" spans="1:13" x14ac:dyDescent="0.25">
      <c r="A8296" s="32" t="str">
        <f>IF(Weighting!$P$16&gt;0,B8296,"")</f>
        <v/>
      </c>
      <c r="B8296">
        <f>Weighting!$C$16</f>
        <v>1.631</v>
      </c>
      <c r="C8296">
        <f>Weighting!$F$16</f>
        <v>0</v>
      </c>
      <c r="D8296" t="b">
        <f>IF(C8296=1,'Data Transformation'!$G$3+0.5*'Data Transformation'!$W$25,IF(C8297=1,D8297-'Data Transformation'!$W$25,FALSE))</f>
        <v>0</v>
      </c>
      <c r="E8296" t="str">
        <f t="array" ref="E8296">IF(ISLOGICAL(D8296),"",FREQUENCY(IF('Data Transformation'!$B$425:$B$8425='Bin Analysis'!$B8283,'Data Transformation'!$G$425:$G$8425),D8296))</f>
        <v/>
      </c>
      <c r="F8296" t="str">
        <f t="shared" si="1035"/>
        <v/>
      </c>
      <c r="G8296">
        <f>Weighting!$H$16</f>
        <v>0</v>
      </c>
      <c r="H8296">
        <f t="array" ref="H8296">FREQUENCY(IF('Data Transformation'!$B$4:$B$8425=B8283,'Data Transformation'!$G$4:$G$8425),'Bin Analysis'!$B8296)</f>
        <v>2073</v>
      </c>
      <c r="I8296">
        <f t="shared" si="1036"/>
        <v>0</v>
      </c>
      <c r="J8296">
        <f t="shared" si="1037"/>
        <v>0</v>
      </c>
      <c r="K8296">
        <f>J8296*Weighting!$W$16</f>
        <v>0</v>
      </c>
      <c r="M8296" s="14"/>
    </row>
    <row r="8297" spans="1:13" x14ac:dyDescent="0.25">
      <c r="A8297" s="32" t="str">
        <f>IF(Weighting!$P$17&gt;0,B8297,"")</f>
        <v/>
      </c>
      <c r="B8297">
        <f>Weighting!$C$17</f>
        <v>1.762</v>
      </c>
      <c r="C8297">
        <f>Weighting!$F$17</f>
        <v>0</v>
      </c>
      <c r="D8297" t="b">
        <f>IF(C8297=1,'Data Transformation'!$G$3+0.5*'Data Transformation'!$W$25,IF(C8298=1,D8298-'Data Transformation'!$W$25,FALSE))</f>
        <v>0</v>
      </c>
      <c r="E8297" t="str">
        <f t="array" ref="E8297">IF(ISLOGICAL(D8297),"",FREQUENCY(IF('Data Transformation'!$B$425:$B$8425='Bin Analysis'!$B8283,'Data Transformation'!$G$425:$G$8425),D8297))</f>
        <v/>
      </c>
      <c r="F8297" t="str">
        <f t="shared" si="1035"/>
        <v/>
      </c>
      <c r="G8297">
        <f>Weighting!$H$17</f>
        <v>0</v>
      </c>
      <c r="H8297">
        <f t="array" ref="H8297">FREQUENCY(IF('Data Transformation'!$B$4:$B$8425=B8283,'Data Transformation'!$G$4:$G$8425),'Bin Analysis'!$B8297)</f>
        <v>2073</v>
      </c>
      <c r="I8297">
        <f t="shared" si="1036"/>
        <v>0</v>
      </c>
      <c r="J8297">
        <f t="shared" si="1037"/>
        <v>0</v>
      </c>
      <c r="K8297">
        <f>J8297*Weighting!$W$17</f>
        <v>0</v>
      </c>
      <c r="M8297" s="14"/>
    </row>
    <row r="8298" spans="1:13" x14ac:dyDescent="0.25">
      <c r="A8298" s="32" t="str">
        <f>IF(Weighting!$P$18&gt;0,B8298,"")</f>
        <v/>
      </c>
      <c r="B8298">
        <f>Weighting!$C$18</f>
        <v>1.893</v>
      </c>
      <c r="C8298">
        <f>Weighting!$F$18</f>
        <v>0</v>
      </c>
      <c r="D8298" t="b">
        <f>IF(C8298=1,'Data Transformation'!$G$3+0.5*'Data Transformation'!$W$25,IF(C8299=1,D8299-'Data Transformation'!$W$25,FALSE))</f>
        <v>0</v>
      </c>
      <c r="E8298" t="str">
        <f t="array" ref="E8298">IF(ISLOGICAL(D8298),"",FREQUENCY(IF('Data Transformation'!$B$425:$B$8425='Bin Analysis'!$B8283,'Data Transformation'!$G$425:$G$8425),D8298))</f>
        <v/>
      </c>
      <c r="F8298" t="str">
        <f t="shared" si="1035"/>
        <v/>
      </c>
      <c r="G8298">
        <f>Weighting!$H$18</f>
        <v>0</v>
      </c>
      <c r="H8298">
        <f t="array" ref="H8298">FREQUENCY(IF('Data Transformation'!$B$4:$B$8425=B8283,'Data Transformation'!$G$4:$G$8425),'Bin Analysis'!$B8298)</f>
        <v>2073</v>
      </c>
      <c r="I8298">
        <f t="shared" si="1036"/>
        <v>0</v>
      </c>
      <c r="J8298">
        <f t="shared" si="1037"/>
        <v>0</v>
      </c>
      <c r="K8298">
        <f>J8298*Weighting!$W$18</f>
        <v>0</v>
      </c>
      <c r="M8298" s="14"/>
    </row>
    <row r="8299" spans="1:13" x14ac:dyDescent="0.25">
      <c r="A8299" s="32" t="str">
        <f>IF(Weighting!$P$19&gt;0,B8299,"")</f>
        <v/>
      </c>
      <c r="B8299">
        <f>Weighting!$C$19</f>
        <v>2.024</v>
      </c>
      <c r="C8299">
        <f>Weighting!$F$19</f>
        <v>0</v>
      </c>
      <c r="D8299" t="b">
        <f>IF(C8299=1,'Data Transformation'!$G$3+0.5*'Data Transformation'!$W$25,IF(C8300=1,D8300-'Data Transformation'!$W$25,FALSE))</f>
        <v>0</v>
      </c>
      <c r="E8299" t="str">
        <f t="array" ref="E8299">IF(ISLOGICAL(D8299),"",FREQUENCY(IF('Data Transformation'!$B$425:$B$8425='Bin Analysis'!$B8283,'Data Transformation'!$G$425:$G$8425),D8299))</f>
        <v/>
      </c>
      <c r="F8299" t="str">
        <f t="shared" si="1035"/>
        <v/>
      </c>
      <c r="G8299">
        <f>Weighting!$H$19</f>
        <v>0</v>
      </c>
      <c r="H8299">
        <f t="array" ref="H8299">FREQUENCY(IF('Data Transformation'!$B$4:$B$8425=B8283,'Data Transformation'!$G$4:$G$8425),'Bin Analysis'!$B8299)</f>
        <v>2073</v>
      </c>
      <c r="I8299">
        <f t="shared" si="1036"/>
        <v>0</v>
      </c>
      <c r="J8299">
        <f t="shared" si="1037"/>
        <v>0</v>
      </c>
      <c r="K8299">
        <f>J8299*Weighting!$W$19</f>
        <v>0</v>
      </c>
      <c r="M8299" s="14"/>
    </row>
    <row r="8300" spans="1:13" x14ac:dyDescent="0.25">
      <c r="A8300" s="32" t="str">
        <f>IF(Weighting!$P$20&gt;0,B8300,"")</f>
        <v/>
      </c>
      <c r="B8300">
        <f>Weighting!$C$20</f>
        <v>2.1550000000000002</v>
      </c>
      <c r="C8300">
        <f>Weighting!$F$20</f>
        <v>0</v>
      </c>
      <c r="D8300" t="b">
        <f>IF(C8300=1,'Data Transformation'!$G$3+0.5*'Data Transformation'!$W$25,IF(C8301=1,D8301-'Data Transformation'!$W$25,FALSE))</f>
        <v>0</v>
      </c>
      <c r="E8300" t="str">
        <f t="array" ref="E8300">IF(ISLOGICAL(D8300),"",FREQUENCY(IF('Data Transformation'!$B$425:$B$8425='Bin Analysis'!$B8283,'Data Transformation'!$G$425:$G$8425),D8300))</f>
        <v/>
      </c>
      <c r="F8300" t="str">
        <f t="shared" si="1035"/>
        <v/>
      </c>
      <c r="G8300">
        <f>Weighting!$H$20</f>
        <v>0</v>
      </c>
      <c r="H8300">
        <f t="array" ref="H8300">FREQUENCY(IF('Data Transformation'!$B$4:$B$8425=B8283,'Data Transformation'!$G$4:$G$8425),'Bin Analysis'!$B8300)</f>
        <v>2073</v>
      </c>
      <c r="I8300">
        <f t="shared" si="1036"/>
        <v>0</v>
      </c>
      <c r="J8300">
        <f t="shared" si="1037"/>
        <v>0</v>
      </c>
      <c r="K8300">
        <f>J8300*Weighting!$W$20</f>
        <v>0</v>
      </c>
      <c r="M8300" s="14"/>
    </row>
    <row r="8301" spans="1:13" x14ac:dyDescent="0.25">
      <c r="A8301" s="32" t="str">
        <f>IF(Weighting!$P$21&gt;0,B8301,"")</f>
        <v/>
      </c>
      <c r="B8301">
        <f>Weighting!$C$21</f>
        <v>2.2860000000000005</v>
      </c>
      <c r="C8301">
        <f>Weighting!$F$21</f>
        <v>0</v>
      </c>
      <c r="D8301" t="b">
        <f>IF(C8301=1,'Data Transformation'!$G$3+0.5*'Data Transformation'!$W$25,IF(C8302=1,D8302-'Data Transformation'!$W$25,FALSE))</f>
        <v>0</v>
      </c>
      <c r="E8301" t="str">
        <f t="array" ref="E8301">IF(ISLOGICAL(D8301),"",FREQUENCY(IF('Data Transformation'!$B$425:$B$8425='Bin Analysis'!$B8283,'Data Transformation'!$G$425:$G$8425),D8301))</f>
        <v/>
      </c>
      <c r="F8301" t="str">
        <f t="shared" si="1035"/>
        <v/>
      </c>
      <c r="G8301">
        <f>Weighting!$H$21</f>
        <v>0</v>
      </c>
      <c r="H8301">
        <f t="array" ref="H8301">FREQUENCY(IF('Data Transformation'!$B$4:$B$8425=B8283,'Data Transformation'!$G$4:$G$8425),'Bin Analysis'!$B8301)</f>
        <v>2073</v>
      </c>
      <c r="I8301">
        <f t="shared" si="1036"/>
        <v>0</v>
      </c>
      <c r="J8301">
        <f t="shared" si="1037"/>
        <v>0</v>
      </c>
      <c r="K8301">
        <f>J8301*Weighting!$W$21</f>
        <v>0</v>
      </c>
      <c r="M8301" s="14"/>
    </row>
    <row r="8302" spans="1:13" x14ac:dyDescent="0.25">
      <c r="A8302" s="32" t="str">
        <f>IF(Weighting!$P$22&gt;0,B8302,"")</f>
        <v/>
      </c>
      <c r="B8302">
        <f>Weighting!$C$22</f>
        <v>2.4170000000000007</v>
      </c>
      <c r="C8302">
        <f>Weighting!$F$22</f>
        <v>0</v>
      </c>
      <c r="D8302" t="b">
        <f>IF(C8302=1,'Data Transformation'!$G$3+0.5*'Data Transformation'!$W$25,IF(C8303=1,D8303-'Data Transformation'!$W$25,FALSE))</f>
        <v>0</v>
      </c>
      <c r="E8302" t="str">
        <f t="array" ref="E8302">IF(ISLOGICAL(D8302),"",FREQUENCY(IF('Data Transformation'!$B$425:$B$8425='Bin Analysis'!$B8283,'Data Transformation'!$G$425:$G$8425),D8302))</f>
        <v/>
      </c>
      <c r="F8302" t="str">
        <f t="shared" si="1035"/>
        <v/>
      </c>
      <c r="G8302">
        <f>Weighting!$H$22</f>
        <v>0</v>
      </c>
      <c r="H8302">
        <f t="array" ref="H8302">FREQUENCY(IF('Data Transformation'!$B$4:$B$8425=B8283,'Data Transformation'!$G$4:$G$8425),'Bin Analysis'!$B8302)</f>
        <v>2073</v>
      </c>
      <c r="I8302">
        <f t="shared" si="1036"/>
        <v>0</v>
      </c>
      <c r="J8302">
        <f t="shared" si="1037"/>
        <v>0</v>
      </c>
      <c r="K8302">
        <f>J8302*Weighting!$W$22</f>
        <v>0</v>
      </c>
      <c r="M8302" s="14"/>
    </row>
    <row r="8303" spans="1:13" x14ac:dyDescent="0.25">
      <c r="A8303" s="32" t="str">
        <f>IF(Weighting!$P$23&gt;0,B8303,"")</f>
        <v/>
      </c>
      <c r="B8303">
        <f>Weighting!$C$23</f>
        <v>2.5480000000000009</v>
      </c>
      <c r="C8303">
        <f>Weighting!$F$23</f>
        <v>0</v>
      </c>
      <c r="D8303" t="b">
        <f>IF(C8303=1,'Data Transformation'!$G$3+0.5*'Data Transformation'!$W$25,IF(C8304=1,D8304-'Data Transformation'!$W$25,FALSE))</f>
        <v>0</v>
      </c>
      <c r="E8303" t="str">
        <f t="array" ref="E8303">IF(ISLOGICAL(D8303),"",FREQUENCY(IF('Data Transformation'!$B$425:$B$8425='Bin Analysis'!$B8283,'Data Transformation'!$G$425:$G$8425),D8303))</f>
        <v/>
      </c>
      <c r="F8303" t="str">
        <f t="shared" si="1035"/>
        <v/>
      </c>
      <c r="G8303">
        <f>Weighting!$H$23</f>
        <v>0</v>
      </c>
      <c r="H8303">
        <f t="array" ref="H8303">FREQUENCY(IF('Data Transformation'!$B$4:$B$8425=B8283,'Data Transformation'!$G$4:$G$8425),'Bin Analysis'!$B8303)</f>
        <v>2073</v>
      </c>
      <c r="I8303">
        <f t="shared" si="1036"/>
        <v>0</v>
      </c>
      <c r="J8303">
        <f t="shared" si="1037"/>
        <v>0</v>
      </c>
      <c r="K8303">
        <f>J8303*Weighting!$W$23</f>
        <v>0</v>
      </c>
      <c r="M8303" s="14"/>
    </row>
    <row r="8304" spans="1:13" x14ac:dyDescent="0.25">
      <c r="A8304" s="32" t="str">
        <f>IF(Weighting!$P$24&gt;0,B8304,"")</f>
        <v/>
      </c>
      <c r="B8304">
        <f>Weighting!$C$24</f>
        <v>2.6790000000000012</v>
      </c>
      <c r="C8304">
        <f>Weighting!$F$24</f>
        <v>0</v>
      </c>
      <c r="D8304" t="b">
        <f>IF(C8304=1,'Data Transformation'!$G$3+0.5*'Data Transformation'!$W$25,IF(C8305=1,D8305-'Data Transformation'!$W$25,FALSE))</f>
        <v>0</v>
      </c>
      <c r="E8304" t="str">
        <f t="array" ref="E8304">IF(ISLOGICAL(D8304),"",FREQUENCY(IF('Data Transformation'!$B$425:$B$8425='Bin Analysis'!$B8283,'Data Transformation'!$G$425:$G$8425),D8304))</f>
        <v/>
      </c>
      <c r="F8304" t="str">
        <f t="shared" si="1035"/>
        <v/>
      </c>
      <c r="G8304">
        <f>Weighting!$H$24</f>
        <v>0</v>
      </c>
      <c r="H8304">
        <f t="array" ref="H8304">FREQUENCY(IF('Data Transformation'!$B$4:$B$8425=B8283,'Data Transformation'!$G$4:$G$8425),'Bin Analysis'!$B8304)</f>
        <v>2073</v>
      </c>
      <c r="I8304">
        <f t="shared" si="1036"/>
        <v>0</v>
      </c>
      <c r="J8304">
        <f t="shared" si="1037"/>
        <v>0</v>
      </c>
      <c r="K8304">
        <f>J8304*Weighting!$W$24</f>
        <v>0</v>
      </c>
      <c r="M8304" s="14"/>
    </row>
    <row r="8305" spans="1:25" x14ac:dyDescent="0.25">
      <c r="A8305" s="32" t="str">
        <f>IF(Weighting!$P$25&gt;0,B8305,"")</f>
        <v/>
      </c>
      <c r="B8305">
        <f>Weighting!$C$25</f>
        <v>2.8100000000000014</v>
      </c>
      <c r="C8305">
        <f>Weighting!$F$25</f>
        <v>0</v>
      </c>
      <c r="D8305" t="b">
        <f>IF(C8305=1,'Data Transformation'!$G$3+0.5*'Data Transformation'!$W$25,IF(C8306=1,D8306-'Data Transformation'!$W$25,FALSE))</f>
        <v>0</v>
      </c>
      <c r="E8305" t="str">
        <f t="array" ref="E8305">IF(ISLOGICAL(D8305),"",FREQUENCY(IF('Data Transformation'!$B$425:$B$8425='Bin Analysis'!$B8283,'Data Transformation'!$G$425:$G$8425),D8305))</f>
        <v/>
      </c>
      <c r="F8305" t="str">
        <f t="shared" si="1035"/>
        <v/>
      </c>
      <c r="G8305">
        <f>Weighting!$H$25</f>
        <v>0</v>
      </c>
      <c r="H8305">
        <f t="array" ref="H8305">FREQUENCY(IF('Data Transformation'!$B$4:$B$8425=B8283,'Data Transformation'!$G$4:$G$8425),'Bin Analysis'!$B8305)</f>
        <v>2073</v>
      </c>
      <c r="I8305">
        <f t="shared" si="1036"/>
        <v>0</v>
      </c>
      <c r="J8305">
        <f t="shared" si="1037"/>
        <v>0</v>
      </c>
      <c r="K8305">
        <f>J8305*Weighting!$W$25</f>
        <v>0</v>
      </c>
      <c r="M8305" s="14"/>
    </row>
    <row r="8306" spans="1:25" x14ac:dyDescent="0.25">
      <c r="O8306"/>
      <c r="P8306"/>
      <c r="Q8306"/>
      <c r="R8306"/>
    </row>
    <row r="8307" spans="1:25" ht="23.25" x14ac:dyDescent="0.35">
      <c r="A8307" s="21" t="s">
        <v>0</v>
      </c>
      <c r="B8307" s="21" t="str">
        <f>IFERROR(VLOOKUP(C8307,'Data Transformation'!$L$6:$M$426,2,FALSE),"")</f>
        <v/>
      </c>
      <c r="C8307" s="21">
        <f>C8283+1</f>
        <v>346</v>
      </c>
      <c r="D8307" s="21"/>
      <c r="E8307" s="21"/>
      <c r="F8307" s="21"/>
      <c r="G8307" s="21"/>
      <c r="H8307" s="22"/>
      <c r="I8307" s="22"/>
      <c r="J8307" s="22"/>
      <c r="K8307" s="21"/>
      <c r="L8307" s="21" t="str">
        <f>B8307</f>
        <v/>
      </c>
      <c r="M8307" s="23" t="e">
        <f>INDEX('Data Transformation'!$O$4:$O$424,MATCH($B8307,'Data Transformation'!$M$4:$M$424,0),MATCH($M$2,'Data Transformation'!$O$3,0))</f>
        <v>#N/A</v>
      </c>
      <c r="N8307" s="27" t="e">
        <f>IF('Input and Summary Results'!$J$16="minimum",'Bin Analysis'!X8308/(M8307-1),'Bin Analysis'!Y8307/('Bin Analysis'!M8307-1))</f>
        <v>#N/A</v>
      </c>
      <c r="O8307" s="27" t="e">
        <f>IF(M8307=FALSE,NA(),(VLOOKUP(1,C8310:K8329,4,FALSE))/(M8307-1))</f>
        <v>#N/A</v>
      </c>
      <c r="P8307" s="27" t="e">
        <f>IF(M8307=FALSE,NA(),SUM(J8310:J8329)/Weighting!$S$5)</f>
        <v>#N/A</v>
      </c>
      <c r="Q8307" s="27" t="e">
        <f>IF(M8307=FALSE,NA(),SUM(K8310:K8329)/Weighting!$S$6)</f>
        <v>#N/A</v>
      </c>
      <c r="R8307" s="27" t="e">
        <f>IF(M8307=FALSE,NA(),(VLOOKUP(1,G8310:K8329,3,FALSE))/(M8307-1))</f>
        <v>#N/A</v>
      </c>
      <c r="S8307" s="22" t="e">
        <f>IF(M8307=FALSE,NA(),IF(SUM(J8310:J8329)=2,"yes","no"))</f>
        <v>#N/A</v>
      </c>
      <c r="X8307" s="2" cm="2">
        <f t="array" ref="X8307:X8308">FREQUENCY(IF('Data Transformation'!$B$425:$B$6424='Bin Analysis'!L8307,'Data Transformation'!$G$425:$G$6424),'Data Transformation'!$U$11)</f>
        <v>0</v>
      </c>
      <c r="Y8307" s="2" cm="2">
        <f t="array" ref="Y8307:Y8308">FREQUENCY(IF('Data Transformation'!$B$425:$B$6424='Bin Analysis'!L8307,'Data Transformation'!$G$425:$G$6424),'Data Transformation'!$U$12)</f>
        <v>0</v>
      </c>
    </row>
    <row r="8308" spans="1:25" x14ac:dyDescent="0.25">
      <c r="A8308" s="14" t="s">
        <v>66</v>
      </c>
      <c r="B8308" t="s">
        <v>47</v>
      </c>
      <c r="C8308" t="s">
        <v>5</v>
      </c>
      <c r="D8308" t="s">
        <v>99</v>
      </c>
      <c r="E8308" t="s">
        <v>100</v>
      </c>
      <c r="F8308" t="s">
        <v>101</v>
      </c>
      <c r="G8308" t="s">
        <v>69</v>
      </c>
      <c r="H8308" t="s">
        <v>31</v>
      </c>
      <c r="I8308" t="s">
        <v>32</v>
      </c>
      <c r="J8308" t="s">
        <v>46</v>
      </c>
      <c r="K8308" s="14" t="s">
        <v>45</v>
      </c>
      <c r="M8308" s="14"/>
      <c r="X8308" s="2">
        <v>0</v>
      </c>
      <c r="Y8308" s="2">
        <v>0</v>
      </c>
    </row>
    <row r="8309" spans="1:25" x14ac:dyDescent="0.25">
      <c r="A8309" s="32"/>
      <c r="D8309" t="b">
        <f>IF(C8309=1,'Data Transformation'!$G$3+0.5*'Data Transformation'!$W$25,IF(C8310=1,D8310-'Data Transformation'!$W$25,FALSE))</f>
        <v>0</v>
      </c>
      <c r="E8309" t="str">
        <f t="array" ref="E8309">IF(ISLOGICAL(D8309),"",FREQUENCY(IF('Data Transformation'!$B$425:$B$8425='Bin Analysis'!$B8307,'Data Transformation'!$G$425:$G$8425),D8309))</f>
        <v/>
      </c>
      <c r="F8309" t="str">
        <f>IF(ISLOGICAL(D8309),"",E8309-E8308)</f>
        <v/>
      </c>
      <c r="M8309" s="14"/>
    </row>
    <row r="8310" spans="1:25" x14ac:dyDescent="0.25">
      <c r="A8310" s="32">
        <f>IF(Weighting!$P$6&gt;0,B8310,"")</f>
        <v>0.32100000000000001</v>
      </c>
      <c r="B8310">
        <f>Weighting!$C$6</f>
        <v>0.32100000000000001</v>
      </c>
      <c r="C8310">
        <f>Weighting!$F$6</f>
        <v>0</v>
      </c>
      <c r="D8310" t="b">
        <f>IF(C8310=1,'Data Transformation'!$G$3+0.5*'Data Transformation'!$W$25,IF(C8311=1,D8311-'Data Transformation'!$W$25,FALSE))</f>
        <v>0</v>
      </c>
      <c r="E8310" t="str">
        <f t="array" ref="E8310">IF(ISLOGICAL(D8310),"",FREQUENCY(IF('Data Transformation'!$B$425:$B$8425='Bin Analysis'!$B8307,'Data Transformation'!$G$425:$G$8425),D8310))</f>
        <v/>
      </c>
      <c r="F8310" t="str">
        <f>IF(ISLOGICAL(D8310),"",E8310-E8309)</f>
        <v/>
      </c>
      <c r="G8310">
        <f>Weighting!$H$6</f>
        <v>1</v>
      </c>
      <c r="H8310">
        <f t="array" ref="H8310">FREQUENCY(IF('Data Transformation'!$B$4:$B$8425=B8307,'Data Transformation'!$G$4:$G$8425),'Bin Analysis'!$B8310)</f>
        <v>2073</v>
      </c>
      <c r="I8310">
        <f>H8310-H8309</f>
        <v>2073</v>
      </c>
      <c r="J8310">
        <f>IF(I8310=0,0,1)</f>
        <v>1</v>
      </c>
      <c r="K8310">
        <f>J8310*Weighting!$W$6</f>
        <v>1</v>
      </c>
      <c r="M8310" s="14"/>
    </row>
    <row r="8311" spans="1:25" x14ac:dyDescent="0.25">
      <c r="A8311" s="32">
        <f>IF(Weighting!$P$7&gt;0,B8311,"")</f>
        <v>0.45200000000000001</v>
      </c>
      <c r="B8311">
        <f>Weighting!$C$7</f>
        <v>0.45200000000000001</v>
      </c>
      <c r="C8311">
        <f>Weighting!$F$7</f>
        <v>0</v>
      </c>
      <c r="D8311" t="b">
        <f>IF(C8311=1,'Data Transformation'!$G$3+0.5*'Data Transformation'!$W$25,IF(C8312=1,D8312-'Data Transformation'!$W$25,FALSE))</f>
        <v>0</v>
      </c>
      <c r="E8311" t="str">
        <f t="array" ref="E8311">IF(ISLOGICAL(D8311),"",FREQUENCY(IF('Data Transformation'!$B$425:$B$8425='Bin Analysis'!$B8307,'Data Transformation'!$G$425:$G$8425),D8311))</f>
        <v/>
      </c>
      <c r="F8311" t="str">
        <f t="shared" ref="F8311:F8329" si="1038">IF(ISLOGICAL(D8311),"",E8311-E8310)</f>
        <v/>
      </c>
      <c r="G8311">
        <f>Weighting!$H$7</f>
        <v>0</v>
      </c>
      <c r="H8311">
        <f t="array" ref="H8311">FREQUENCY(IF('Data Transformation'!$B$4:$B$8425=B8307,'Data Transformation'!$G$4:$G$8425),'Bin Analysis'!$B8311)</f>
        <v>2073</v>
      </c>
      <c r="I8311">
        <f t="shared" ref="I8311:I8329" si="1039">H8311-H8310</f>
        <v>0</v>
      </c>
      <c r="J8311">
        <f>IF(I8311=0,0,1)</f>
        <v>0</v>
      </c>
      <c r="K8311">
        <f>J8311*Weighting!$W$7</f>
        <v>0</v>
      </c>
      <c r="M8311" s="14"/>
    </row>
    <row r="8312" spans="1:25" x14ac:dyDescent="0.25">
      <c r="A8312" s="32">
        <f>IF(Weighting!$P$8&gt;0,B8312,"")</f>
        <v>0.58299999999999996</v>
      </c>
      <c r="B8312">
        <f>Weighting!$C$8</f>
        <v>0.58299999999999996</v>
      </c>
      <c r="C8312">
        <f>Weighting!$F$8</f>
        <v>0</v>
      </c>
      <c r="D8312" t="b">
        <f>IF(C8312=1,'Data Transformation'!$G$3+0.5*'Data Transformation'!$W$25,IF(C8313=1,D8313-'Data Transformation'!$W$25,FALSE))</f>
        <v>0</v>
      </c>
      <c r="E8312" t="str">
        <f t="array" ref="E8312">IF(ISLOGICAL(D8312),"",FREQUENCY(IF('Data Transformation'!$B$425:$B$8425='Bin Analysis'!$B8307,'Data Transformation'!$G$425:$G$8425),D8312))</f>
        <v/>
      </c>
      <c r="F8312" t="str">
        <f t="shared" si="1038"/>
        <v/>
      </c>
      <c r="G8312">
        <f>Weighting!$H$8</f>
        <v>0</v>
      </c>
      <c r="H8312">
        <f t="array" ref="H8312">FREQUENCY(IF('Data Transformation'!$B$4:$B$8425=B8307,'Data Transformation'!$G$4:$G$8425),'Bin Analysis'!$B8312)</f>
        <v>2073</v>
      </c>
      <c r="I8312">
        <f t="shared" si="1039"/>
        <v>0</v>
      </c>
      <c r="J8312">
        <f t="shared" ref="J8312:J8329" si="1040">IF(I8312=0,0,1)</f>
        <v>0</v>
      </c>
      <c r="K8312">
        <f>J8312*Weighting!$W$8</f>
        <v>0</v>
      </c>
      <c r="M8312" s="14"/>
    </row>
    <row r="8313" spans="1:25" x14ac:dyDescent="0.25">
      <c r="A8313" s="32">
        <f>IF(Weighting!$P$9&gt;0,B8313,"")</f>
        <v>0.71399999999999997</v>
      </c>
      <c r="B8313" s="50">
        <f>Weighting!$C$9</f>
        <v>0.71399999999999997</v>
      </c>
      <c r="C8313">
        <f>Weighting!$F$9</f>
        <v>0</v>
      </c>
      <c r="D8313" t="b">
        <f>IF(C8313=1,'Data Transformation'!$G$3+0.5*'Data Transformation'!$W$25,IF(C8314=1,D8314-'Data Transformation'!$W$25,FALSE))</f>
        <v>0</v>
      </c>
      <c r="E8313" t="str">
        <f t="array" ref="E8313">IF(ISLOGICAL(D8313),"",FREQUENCY(IF('Data Transformation'!$B$425:$B$8425='Bin Analysis'!$B8307,'Data Transformation'!$G$425:$G$8425),D8313))</f>
        <v/>
      </c>
      <c r="F8313" t="str">
        <f t="shared" si="1038"/>
        <v/>
      </c>
      <c r="G8313">
        <f>Weighting!$H$9</f>
        <v>0</v>
      </c>
      <c r="H8313">
        <f t="array" ref="H8313">FREQUENCY(IF('Data Transformation'!$B$4:$B$8425=B8307,'Data Transformation'!$G$4:$G$8425),'Bin Analysis'!$B8313)</f>
        <v>2073</v>
      </c>
      <c r="I8313">
        <f t="shared" si="1039"/>
        <v>0</v>
      </c>
      <c r="J8313">
        <f t="shared" si="1040"/>
        <v>0</v>
      </c>
      <c r="K8313">
        <f>J8313*Weighting!$W$9</f>
        <v>0</v>
      </c>
      <c r="M8313" s="14"/>
    </row>
    <row r="8314" spans="1:25" x14ac:dyDescent="0.25">
      <c r="A8314" s="32">
        <f>IF(Weighting!$P$10&gt;0,B8314,"")</f>
        <v>0.84499999999999997</v>
      </c>
      <c r="B8314">
        <f>Weighting!$C$10</f>
        <v>0.84499999999999997</v>
      </c>
      <c r="C8314">
        <f>Weighting!$F$10</f>
        <v>0</v>
      </c>
      <c r="D8314" t="b">
        <f>IF(C8314=1,'Data Transformation'!$G$3+0.5*'Data Transformation'!$W$25,IF(C8315=1,D8315-'Data Transformation'!$W$25,FALSE))</f>
        <v>0</v>
      </c>
      <c r="E8314" t="str">
        <f t="array" ref="E8314">IF(ISLOGICAL(D8314),"",FREQUENCY(IF('Data Transformation'!$B$425:$B$8425='Bin Analysis'!$B8307,'Data Transformation'!$G$425:$G$8425),D8314))</f>
        <v/>
      </c>
      <c r="F8314" t="str">
        <f t="shared" si="1038"/>
        <v/>
      </c>
      <c r="G8314">
        <f>Weighting!$H$10</f>
        <v>0</v>
      </c>
      <c r="H8314">
        <f t="array" ref="H8314">FREQUENCY(IF('Data Transformation'!$B$4:$B$8425=B8307,'Data Transformation'!$G$4:$G$8425),'Bin Analysis'!$B8314)</f>
        <v>2073</v>
      </c>
      <c r="I8314">
        <f t="shared" si="1039"/>
        <v>0</v>
      </c>
      <c r="J8314">
        <f t="shared" si="1040"/>
        <v>0</v>
      </c>
      <c r="K8314">
        <f>J8314*Weighting!$W$10</f>
        <v>0</v>
      </c>
      <c r="M8314" s="14"/>
    </row>
    <row r="8315" spans="1:25" x14ac:dyDescent="0.25">
      <c r="A8315" s="32">
        <f>IF(Weighting!$P$11&gt;0,B8315,"")</f>
        <v>0.97599999999999998</v>
      </c>
      <c r="B8315">
        <f>Weighting!$C$11</f>
        <v>0.97599999999999998</v>
      </c>
      <c r="C8315">
        <f>Weighting!$F$11</f>
        <v>0</v>
      </c>
      <c r="D8315">
        <f>IF(C8315=1,'Data Transformation'!$G$3+0.5*'Data Transformation'!$W$25,IF(C8316=1,D8316-'Data Transformation'!$W$25,FALSE))</f>
        <v>0.86899999999999999</v>
      </c>
      <c r="E8315">
        <f t="array" ref="E8315">IF(ISLOGICAL(D8315),"",FREQUENCY(IF('Data Transformation'!$B$425:$B$8425='Bin Analysis'!$B8307,'Data Transformation'!$G$425:$G$8425),D8315))</f>
        <v>2001</v>
      </c>
      <c r="F8315" t="e">
        <f t="shared" si="1038"/>
        <v>#VALUE!</v>
      </c>
      <c r="G8315">
        <f>Weighting!$H$11</f>
        <v>0</v>
      </c>
      <c r="H8315">
        <f t="array" ref="H8315">FREQUENCY(IF('Data Transformation'!$B$4:$B$8425=B8307,'Data Transformation'!$G$4:$G$8425),'Bin Analysis'!$B8315)</f>
        <v>2073</v>
      </c>
      <c r="I8315">
        <f t="shared" si="1039"/>
        <v>0</v>
      </c>
      <c r="J8315">
        <f t="shared" si="1040"/>
        <v>0</v>
      </c>
      <c r="K8315">
        <f>J8315*Weighting!$W$11</f>
        <v>0</v>
      </c>
      <c r="M8315" s="14"/>
    </row>
    <row r="8316" spans="1:25" x14ac:dyDescent="0.25">
      <c r="A8316" s="32">
        <f>IF(Weighting!$P$12&gt;0,B8316,"")</f>
        <v>1.107</v>
      </c>
      <c r="B8316">
        <f>Weighting!$C$12</f>
        <v>1.107</v>
      </c>
      <c r="C8316">
        <f>Weighting!$F$12</f>
        <v>1</v>
      </c>
      <c r="D8316">
        <f>IF(C8316=1,'Data Transformation'!$G$3+0.5*'Data Transformation'!$W$25,IF(C8317=1,D8317-'Data Transformation'!$W$25,FALSE))</f>
        <v>1.131</v>
      </c>
      <c r="E8316">
        <f t="array" ref="E8316">IF(ISLOGICAL(D8316),"",FREQUENCY(IF('Data Transformation'!$B$425:$B$8425='Bin Analysis'!$B8307,'Data Transformation'!$G$425:$G$8425),D8316))</f>
        <v>2001</v>
      </c>
      <c r="F8316">
        <f t="shared" si="1038"/>
        <v>0</v>
      </c>
      <c r="G8316">
        <f>Weighting!$H$12</f>
        <v>0</v>
      </c>
      <c r="H8316">
        <f t="array" ref="H8316">FREQUENCY(IF('Data Transformation'!$B$4:$B$8425=B8307,'Data Transformation'!$G$4:$G$8425),'Bin Analysis'!$B8316)</f>
        <v>2073</v>
      </c>
      <c r="I8316">
        <f t="shared" si="1039"/>
        <v>0</v>
      </c>
      <c r="J8316">
        <f t="shared" si="1040"/>
        <v>0</v>
      </c>
      <c r="K8316">
        <f>J8316*Weighting!$W$12</f>
        <v>0</v>
      </c>
      <c r="M8316" s="14"/>
    </row>
    <row r="8317" spans="1:25" x14ac:dyDescent="0.25">
      <c r="A8317" s="32">
        <f>IF(Weighting!$P$13&gt;0,B8317,"")</f>
        <v>1.238</v>
      </c>
      <c r="B8317">
        <f>Weighting!$C$13</f>
        <v>1.238</v>
      </c>
      <c r="C8317">
        <f>Weighting!$F$13</f>
        <v>0</v>
      </c>
      <c r="D8317" t="b">
        <f>IF(C8317=1,'Data Transformation'!$G$3+0.5*'Data Transformation'!$W$25,IF(C8318=1,D8318-'Data Transformation'!$W$25,FALSE))</f>
        <v>0</v>
      </c>
      <c r="E8317" t="str">
        <f t="array" ref="E8317">IF(ISLOGICAL(D8317),"",FREQUENCY(IF('Data Transformation'!$B$425:$B$8425='Bin Analysis'!$B8307,'Data Transformation'!$G$425:$G$8425),D8317))</f>
        <v/>
      </c>
      <c r="F8317" t="str">
        <f t="shared" si="1038"/>
        <v/>
      </c>
      <c r="G8317">
        <f>Weighting!$H$13</f>
        <v>0</v>
      </c>
      <c r="H8317">
        <f t="array" ref="H8317">FREQUENCY(IF('Data Transformation'!$B$4:$B$8425=B8307,'Data Transformation'!$G$4:$G$8425),'Bin Analysis'!$B8317)</f>
        <v>2073</v>
      </c>
      <c r="I8317">
        <f t="shared" si="1039"/>
        <v>0</v>
      </c>
      <c r="J8317">
        <f t="shared" si="1040"/>
        <v>0</v>
      </c>
      <c r="K8317">
        <f>J8317*Weighting!$W$13</f>
        <v>0</v>
      </c>
      <c r="M8317" s="14"/>
    </row>
    <row r="8318" spans="1:25" x14ac:dyDescent="0.25">
      <c r="A8318" s="32">
        <f>IF(Weighting!$P$14&gt;0,B8318,"")</f>
        <v>1.369</v>
      </c>
      <c r="B8318">
        <f>Weighting!$C$14</f>
        <v>1.369</v>
      </c>
      <c r="C8318">
        <f>Weighting!$F$14</f>
        <v>0</v>
      </c>
      <c r="D8318" t="b">
        <f>IF(C8318=1,'Data Transformation'!$G$3+0.5*'Data Transformation'!$W$25,IF(C8319=1,D8319-'Data Transformation'!$W$25,FALSE))</f>
        <v>0</v>
      </c>
      <c r="E8318" t="str">
        <f t="array" ref="E8318">IF(ISLOGICAL(D8318),"",FREQUENCY(IF('Data Transformation'!$B$425:$B$8425='Bin Analysis'!$B8307,'Data Transformation'!$G$425:$G$8425),D8318))</f>
        <v/>
      </c>
      <c r="F8318" t="str">
        <f t="shared" si="1038"/>
        <v/>
      </c>
      <c r="G8318">
        <f>Weighting!$H$14</f>
        <v>0</v>
      </c>
      <c r="H8318">
        <f t="array" ref="H8318">FREQUENCY(IF('Data Transformation'!$B$4:$B$8425=B8307,'Data Transformation'!$G$4:$G$8425),'Bin Analysis'!$B8318)</f>
        <v>2073</v>
      </c>
      <c r="I8318">
        <f t="shared" si="1039"/>
        <v>0</v>
      </c>
      <c r="J8318">
        <f t="shared" si="1040"/>
        <v>0</v>
      </c>
      <c r="K8318">
        <f>J8318*Weighting!$W$14</f>
        <v>0</v>
      </c>
      <c r="M8318" s="14"/>
    </row>
    <row r="8319" spans="1:25" x14ac:dyDescent="0.25">
      <c r="A8319" s="32">
        <f>IF(Weighting!$P$15&gt;0,B8319,"")</f>
        <v>1.5000009999999999</v>
      </c>
      <c r="B8319">
        <f>Weighting!$C$15</f>
        <v>1.5000009999999999</v>
      </c>
      <c r="C8319">
        <f>Weighting!$F$15</f>
        <v>0</v>
      </c>
      <c r="D8319" t="b">
        <f>IF(C8319=1,'Data Transformation'!$G$3+0.5*'Data Transformation'!$W$25,IF(C8320=1,D8320-'Data Transformation'!$W$25,FALSE))</f>
        <v>0</v>
      </c>
      <c r="E8319" t="str">
        <f t="array" ref="E8319">IF(ISLOGICAL(D8319),"",FREQUENCY(IF('Data Transformation'!$B$425:$B$8425='Bin Analysis'!$B8307,'Data Transformation'!$G$425:$G$8425),D8319))</f>
        <v/>
      </c>
      <c r="F8319" t="str">
        <f t="shared" si="1038"/>
        <v/>
      </c>
      <c r="G8319">
        <f>Weighting!$H$15</f>
        <v>0</v>
      </c>
      <c r="H8319">
        <f t="array" ref="H8319">FREQUENCY(IF('Data Transformation'!$B$4:$B$8425=B8307,'Data Transformation'!$G$4:$G$8425),'Bin Analysis'!$B8319)</f>
        <v>2073</v>
      </c>
      <c r="I8319">
        <f t="shared" si="1039"/>
        <v>0</v>
      </c>
      <c r="J8319">
        <f t="shared" si="1040"/>
        <v>0</v>
      </c>
      <c r="K8319">
        <f>J8319*Weighting!$W$15</f>
        <v>0</v>
      </c>
      <c r="M8319" s="14"/>
    </row>
    <row r="8320" spans="1:25" x14ac:dyDescent="0.25">
      <c r="A8320" s="32" t="str">
        <f>IF(Weighting!$P$16&gt;0,B8320,"")</f>
        <v/>
      </c>
      <c r="B8320">
        <f>Weighting!$C$16</f>
        <v>1.631</v>
      </c>
      <c r="C8320">
        <f>Weighting!$F$16</f>
        <v>0</v>
      </c>
      <c r="D8320" t="b">
        <f>IF(C8320=1,'Data Transformation'!$G$3+0.5*'Data Transformation'!$W$25,IF(C8321=1,D8321-'Data Transformation'!$W$25,FALSE))</f>
        <v>0</v>
      </c>
      <c r="E8320" t="str">
        <f t="array" ref="E8320">IF(ISLOGICAL(D8320),"",FREQUENCY(IF('Data Transformation'!$B$425:$B$8425='Bin Analysis'!$B8307,'Data Transformation'!$G$425:$G$8425),D8320))</f>
        <v/>
      </c>
      <c r="F8320" t="str">
        <f t="shared" si="1038"/>
        <v/>
      </c>
      <c r="G8320">
        <f>Weighting!$H$16</f>
        <v>0</v>
      </c>
      <c r="H8320">
        <f t="array" ref="H8320">FREQUENCY(IF('Data Transformation'!$B$4:$B$8425=B8307,'Data Transformation'!$G$4:$G$8425),'Bin Analysis'!$B8320)</f>
        <v>2073</v>
      </c>
      <c r="I8320">
        <f t="shared" si="1039"/>
        <v>0</v>
      </c>
      <c r="J8320">
        <f t="shared" si="1040"/>
        <v>0</v>
      </c>
      <c r="K8320">
        <f>J8320*Weighting!$W$16</f>
        <v>0</v>
      </c>
      <c r="M8320" s="14"/>
    </row>
    <row r="8321" spans="1:25" x14ac:dyDescent="0.25">
      <c r="A8321" s="32" t="str">
        <f>IF(Weighting!$P$17&gt;0,B8321,"")</f>
        <v/>
      </c>
      <c r="B8321">
        <f>Weighting!$C$17</f>
        <v>1.762</v>
      </c>
      <c r="C8321">
        <f>Weighting!$F$17</f>
        <v>0</v>
      </c>
      <c r="D8321" t="b">
        <f>IF(C8321=1,'Data Transformation'!$G$3+0.5*'Data Transformation'!$W$25,IF(C8322=1,D8322-'Data Transformation'!$W$25,FALSE))</f>
        <v>0</v>
      </c>
      <c r="E8321" t="str">
        <f t="array" ref="E8321">IF(ISLOGICAL(D8321),"",FREQUENCY(IF('Data Transformation'!$B$425:$B$8425='Bin Analysis'!$B8307,'Data Transformation'!$G$425:$G$8425),D8321))</f>
        <v/>
      </c>
      <c r="F8321" t="str">
        <f t="shared" si="1038"/>
        <v/>
      </c>
      <c r="G8321">
        <f>Weighting!$H$17</f>
        <v>0</v>
      </c>
      <c r="H8321">
        <f t="array" ref="H8321">FREQUENCY(IF('Data Transformation'!$B$4:$B$8425=B8307,'Data Transformation'!$G$4:$G$8425),'Bin Analysis'!$B8321)</f>
        <v>2073</v>
      </c>
      <c r="I8321">
        <f t="shared" si="1039"/>
        <v>0</v>
      </c>
      <c r="J8321">
        <f t="shared" si="1040"/>
        <v>0</v>
      </c>
      <c r="K8321">
        <f>J8321*Weighting!$W$17</f>
        <v>0</v>
      </c>
      <c r="M8321" s="14"/>
    </row>
    <row r="8322" spans="1:25" x14ac:dyDescent="0.25">
      <c r="A8322" s="32" t="str">
        <f>IF(Weighting!$P$18&gt;0,B8322,"")</f>
        <v/>
      </c>
      <c r="B8322">
        <f>Weighting!$C$18</f>
        <v>1.893</v>
      </c>
      <c r="C8322">
        <f>Weighting!$F$18</f>
        <v>0</v>
      </c>
      <c r="D8322" t="b">
        <f>IF(C8322=1,'Data Transformation'!$G$3+0.5*'Data Transformation'!$W$25,IF(C8323=1,D8323-'Data Transformation'!$W$25,FALSE))</f>
        <v>0</v>
      </c>
      <c r="E8322" t="str">
        <f t="array" ref="E8322">IF(ISLOGICAL(D8322),"",FREQUENCY(IF('Data Transformation'!$B$425:$B$8425='Bin Analysis'!$B8307,'Data Transformation'!$G$425:$G$8425),D8322))</f>
        <v/>
      </c>
      <c r="F8322" t="str">
        <f t="shared" si="1038"/>
        <v/>
      </c>
      <c r="G8322">
        <f>Weighting!$H$18</f>
        <v>0</v>
      </c>
      <c r="H8322">
        <f t="array" ref="H8322">FREQUENCY(IF('Data Transformation'!$B$4:$B$8425=B8307,'Data Transformation'!$G$4:$G$8425),'Bin Analysis'!$B8322)</f>
        <v>2073</v>
      </c>
      <c r="I8322">
        <f t="shared" si="1039"/>
        <v>0</v>
      </c>
      <c r="J8322">
        <f t="shared" si="1040"/>
        <v>0</v>
      </c>
      <c r="K8322">
        <f>J8322*Weighting!$W$18</f>
        <v>0</v>
      </c>
      <c r="M8322" s="14"/>
    </row>
    <row r="8323" spans="1:25" x14ac:dyDescent="0.25">
      <c r="A8323" s="32" t="str">
        <f>IF(Weighting!$P$19&gt;0,B8323,"")</f>
        <v/>
      </c>
      <c r="B8323">
        <f>Weighting!$C$19</f>
        <v>2.024</v>
      </c>
      <c r="C8323">
        <f>Weighting!$F$19</f>
        <v>0</v>
      </c>
      <c r="D8323" t="b">
        <f>IF(C8323=1,'Data Transformation'!$G$3+0.5*'Data Transformation'!$W$25,IF(C8324=1,D8324-'Data Transformation'!$W$25,FALSE))</f>
        <v>0</v>
      </c>
      <c r="E8323" t="str">
        <f t="array" ref="E8323">IF(ISLOGICAL(D8323),"",FREQUENCY(IF('Data Transformation'!$B$425:$B$8425='Bin Analysis'!$B8307,'Data Transformation'!$G$425:$G$8425),D8323))</f>
        <v/>
      </c>
      <c r="F8323" t="str">
        <f t="shared" si="1038"/>
        <v/>
      </c>
      <c r="G8323">
        <f>Weighting!$H$19</f>
        <v>0</v>
      </c>
      <c r="H8323">
        <f t="array" ref="H8323">FREQUENCY(IF('Data Transformation'!$B$4:$B$8425=B8307,'Data Transformation'!$G$4:$G$8425),'Bin Analysis'!$B8323)</f>
        <v>2073</v>
      </c>
      <c r="I8323">
        <f t="shared" si="1039"/>
        <v>0</v>
      </c>
      <c r="J8323">
        <f t="shared" si="1040"/>
        <v>0</v>
      </c>
      <c r="K8323">
        <f>J8323*Weighting!$W$19</f>
        <v>0</v>
      </c>
      <c r="M8323" s="14"/>
    </row>
    <row r="8324" spans="1:25" x14ac:dyDescent="0.25">
      <c r="A8324" s="32" t="str">
        <f>IF(Weighting!$P$20&gt;0,B8324,"")</f>
        <v/>
      </c>
      <c r="B8324">
        <f>Weighting!$C$20</f>
        <v>2.1550000000000002</v>
      </c>
      <c r="C8324">
        <f>Weighting!$F$20</f>
        <v>0</v>
      </c>
      <c r="D8324" t="b">
        <f>IF(C8324=1,'Data Transformation'!$G$3+0.5*'Data Transformation'!$W$25,IF(C8325=1,D8325-'Data Transformation'!$W$25,FALSE))</f>
        <v>0</v>
      </c>
      <c r="E8324" t="str">
        <f t="array" ref="E8324">IF(ISLOGICAL(D8324),"",FREQUENCY(IF('Data Transformation'!$B$425:$B$8425='Bin Analysis'!$B8307,'Data Transformation'!$G$425:$G$8425),D8324))</f>
        <v/>
      </c>
      <c r="F8324" t="str">
        <f t="shared" si="1038"/>
        <v/>
      </c>
      <c r="G8324">
        <f>Weighting!$H$20</f>
        <v>0</v>
      </c>
      <c r="H8324">
        <f t="array" ref="H8324">FREQUENCY(IF('Data Transformation'!$B$4:$B$8425=B8307,'Data Transformation'!$G$4:$G$8425),'Bin Analysis'!$B8324)</f>
        <v>2073</v>
      </c>
      <c r="I8324">
        <f t="shared" si="1039"/>
        <v>0</v>
      </c>
      <c r="J8324">
        <f t="shared" si="1040"/>
        <v>0</v>
      </c>
      <c r="K8324">
        <f>J8324*Weighting!$W$20</f>
        <v>0</v>
      </c>
      <c r="M8324" s="14"/>
    </row>
    <row r="8325" spans="1:25" x14ac:dyDescent="0.25">
      <c r="A8325" s="32" t="str">
        <f>IF(Weighting!$P$21&gt;0,B8325,"")</f>
        <v/>
      </c>
      <c r="B8325">
        <f>Weighting!$C$21</f>
        <v>2.2860000000000005</v>
      </c>
      <c r="C8325">
        <f>Weighting!$F$21</f>
        <v>0</v>
      </c>
      <c r="D8325" t="b">
        <f>IF(C8325=1,'Data Transformation'!$G$3+0.5*'Data Transformation'!$W$25,IF(C8326=1,D8326-'Data Transformation'!$W$25,FALSE))</f>
        <v>0</v>
      </c>
      <c r="E8325" t="str">
        <f t="array" ref="E8325">IF(ISLOGICAL(D8325),"",FREQUENCY(IF('Data Transformation'!$B$425:$B$8425='Bin Analysis'!$B8307,'Data Transformation'!$G$425:$G$8425),D8325))</f>
        <v/>
      </c>
      <c r="F8325" t="str">
        <f t="shared" si="1038"/>
        <v/>
      </c>
      <c r="G8325">
        <f>Weighting!$H$21</f>
        <v>0</v>
      </c>
      <c r="H8325">
        <f t="array" ref="H8325">FREQUENCY(IF('Data Transformation'!$B$4:$B$8425=B8307,'Data Transformation'!$G$4:$G$8425),'Bin Analysis'!$B8325)</f>
        <v>2073</v>
      </c>
      <c r="I8325">
        <f t="shared" si="1039"/>
        <v>0</v>
      </c>
      <c r="J8325">
        <f t="shared" si="1040"/>
        <v>0</v>
      </c>
      <c r="K8325">
        <f>J8325*Weighting!$W$21</f>
        <v>0</v>
      </c>
      <c r="M8325" s="14"/>
    </row>
    <row r="8326" spans="1:25" x14ac:dyDescent="0.25">
      <c r="A8326" s="32" t="str">
        <f>IF(Weighting!$P$22&gt;0,B8326,"")</f>
        <v/>
      </c>
      <c r="B8326">
        <f>Weighting!$C$22</f>
        <v>2.4170000000000007</v>
      </c>
      <c r="C8326">
        <f>Weighting!$F$22</f>
        <v>0</v>
      </c>
      <c r="D8326" t="b">
        <f>IF(C8326=1,'Data Transformation'!$G$3+0.5*'Data Transformation'!$W$25,IF(C8327=1,D8327-'Data Transformation'!$W$25,FALSE))</f>
        <v>0</v>
      </c>
      <c r="E8326" t="str">
        <f t="array" ref="E8326">IF(ISLOGICAL(D8326),"",FREQUENCY(IF('Data Transformation'!$B$425:$B$8425='Bin Analysis'!$B8307,'Data Transformation'!$G$425:$G$8425),D8326))</f>
        <v/>
      </c>
      <c r="F8326" t="str">
        <f t="shared" si="1038"/>
        <v/>
      </c>
      <c r="G8326">
        <f>Weighting!$H$22</f>
        <v>0</v>
      </c>
      <c r="H8326">
        <f t="array" ref="H8326">FREQUENCY(IF('Data Transformation'!$B$4:$B$8425=B8307,'Data Transformation'!$G$4:$G$8425),'Bin Analysis'!$B8326)</f>
        <v>2073</v>
      </c>
      <c r="I8326">
        <f t="shared" si="1039"/>
        <v>0</v>
      </c>
      <c r="J8326">
        <f t="shared" si="1040"/>
        <v>0</v>
      </c>
      <c r="K8326">
        <f>J8326*Weighting!$W$22</f>
        <v>0</v>
      </c>
      <c r="M8326" s="14"/>
    </row>
    <row r="8327" spans="1:25" x14ac:dyDescent="0.25">
      <c r="A8327" s="32" t="str">
        <f>IF(Weighting!$P$23&gt;0,B8327,"")</f>
        <v/>
      </c>
      <c r="B8327">
        <f>Weighting!$C$23</f>
        <v>2.5480000000000009</v>
      </c>
      <c r="C8327">
        <f>Weighting!$F$23</f>
        <v>0</v>
      </c>
      <c r="D8327" t="b">
        <f>IF(C8327=1,'Data Transformation'!$G$3+0.5*'Data Transformation'!$W$25,IF(C8328=1,D8328-'Data Transformation'!$W$25,FALSE))</f>
        <v>0</v>
      </c>
      <c r="E8327" t="str">
        <f t="array" ref="E8327">IF(ISLOGICAL(D8327),"",FREQUENCY(IF('Data Transformation'!$B$425:$B$8425='Bin Analysis'!$B8307,'Data Transformation'!$G$425:$G$8425),D8327))</f>
        <v/>
      </c>
      <c r="F8327" t="str">
        <f t="shared" si="1038"/>
        <v/>
      </c>
      <c r="G8327">
        <f>Weighting!$H$23</f>
        <v>0</v>
      </c>
      <c r="H8327">
        <f t="array" ref="H8327">FREQUENCY(IF('Data Transformation'!$B$4:$B$8425=B8307,'Data Transformation'!$G$4:$G$8425),'Bin Analysis'!$B8327)</f>
        <v>2073</v>
      </c>
      <c r="I8327">
        <f t="shared" si="1039"/>
        <v>0</v>
      </c>
      <c r="J8327">
        <f t="shared" si="1040"/>
        <v>0</v>
      </c>
      <c r="K8327">
        <f>J8327*Weighting!$W$23</f>
        <v>0</v>
      </c>
      <c r="M8327" s="14"/>
    </row>
    <row r="8328" spans="1:25" x14ac:dyDescent="0.25">
      <c r="A8328" s="32" t="str">
        <f>IF(Weighting!$P$24&gt;0,B8328,"")</f>
        <v/>
      </c>
      <c r="B8328">
        <f>Weighting!$C$24</f>
        <v>2.6790000000000012</v>
      </c>
      <c r="C8328">
        <f>Weighting!$F$24</f>
        <v>0</v>
      </c>
      <c r="D8328" t="b">
        <f>IF(C8328=1,'Data Transformation'!$G$3+0.5*'Data Transformation'!$W$25,IF(C8329=1,D8329-'Data Transformation'!$W$25,FALSE))</f>
        <v>0</v>
      </c>
      <c r="E8328" t="str">
        <f t="array" ref="E8328">IF(ISLOGICAL(D8328),"",FREQUENCY(IF('Data Transformation'!$B$425:$B$8425='Bin Analysis'!$B8307,'Data Transformation'!$G$425:$G$8425),D8328))</f>
        <v/>
      </c>
      <c r="F8328" t="str">
        <f t="shared" si="1038"/>
        <v/>
      </c>
      <c r="G8328">
        <f>Weighting!$H$24</f>
        <v>0</v>
      </c>
      <c r="H8328">
        <f t="array" ref="H8328">FREQUENCY(IF('Data Transformation'!$B$4:$B$8425=B8307,'Data Transformation'!$G$4:$G$8425),'Bin Analysis'!$B8328)</f>
        <v>2073</v>
      </c>
      <c r="I8328">
        <f t="shared" si="1039"/>
        <v>0</v>
      </c>
      <c r="J8328">
        <f t="shared" si="1040"/>
        <v>0</v>
      </c>
      <c r="K8328">
        <f>J8328*Weighting!$W$24</f>
        <v>0</v>
      </c>
      <c r="M8328" s="14"/>
    </row>
    <row r="8329" spans="1:25" x14ac:dyDescent="0.25">
      <c r="A8329" s="32" t="str">
        <f>IF(Weighting!$P$25&gt;0,B8329,"")</f>
        <v/>
      </c>
      <c r="B8329">
        <f>Weighting!$C$25</f>
        <v>2.8100000000000014</v>
      </c>
      <c r="C8329">
        <f>Weighting!$F$25</f>
        <v>0</v>
      </c>
      <c r="D8329" t="b">
        <f>IF(C8329=1,'Data Transformation'!$G$3+0.5*'Data Transformation'!$W$25,IF(C8330=1,D8330-'Data Transformation'!$W$25,FALSE))</f>
        <v>0</v>
      </c>
      <c r="E8329" t="str">
        <f t="array" ref="E8329">IF(ISLOGICAL(D8329),"",FREQUENCY(IF('Data Transformation'!$B$425:$B$8425='Bin Analysis'!$B8307,'Data Transformation'!$G$425:$G$8425),D8329))</f>
        <v/>
      </c>
      <c r="F8329" t="str">
        <f t="shared" si="1038"/>
        <v/>
      </c>
      <c r="G8329">
        <f>Weighting!$H$25</f>
        <v>0</v>
      </c>
      <c r="H8329">
        <f t="array" ref="H8329">FREQUENCY(IF('Data Transformation'!$B$4:$B$8425=B8307,'Data Transformation'!$G$4:$G$8425),'Bin Analysis'!$B8329)</f>
        <v>2073</v>
      </c>
      <c r="I8329">
        <f t="shared" si="1039"/>
        <v>0</v>
      </c>
      <c r="J8329">
        <f t="shared" si="1040"/>
        <v>0</v>
      </c>
      <c r="K8329">
        <f>J8329*Weighting!$W$25</f>
        <v>0</v>
      </c>
      <c r="M8329" s="14"/>
    </row>
    <row r="8330" spans="1:25" x14ac:dyDescent="0.25">
      <c r="O8330"/>
      <c r="P8330"/>
      <c r="Q8330"/>
      <c r="R8330"/>
    </row>
    <row r="8331" spans="1:25" ht="23.25" x14ac:dyDescent="0.35">
      <c r="A8331" s="21" t="s">
        <v>0</v>
      </c>
      <c r="B8331" s="21" t="str">
        <f>IFERROR(VLOOKUP(C8331,'Data Transformation'!$L$6:$M$426,2,FALSE),"")</f>
        <v/>
      </c>
      <c r="C8331" s="21">
        <f>C8307+1</f>
        <v>347</v>
      </c>
      <c r="D8331" s="21"/>
      <c r="E8331" s="21"/>
      <c r="F8331" s="21"/>
      <c r="G8331" s="21"/>
      <c r="H8331" s="22"/>
      <c r="I8331" s="22"/>
      <c r="J8331" s="22"/>
      <c r="K8331" s="21"/>
      <c r="L8331" s="21" t="str">
        <f>B8331</f>
        <v/>
      </c>
      <c r="M8331" s="23" t="e">
        <f>INDEX('Data Transformation'!$O$4:$O$424,MATCH($B8331,'Data Transformation'!$M$4:$M$424,0),MATCH($M$2,'Data Transformation'!$O$3,0))</f>
        <v>#N/A</v>
      </c>
      <c r="N8331" s="27" t="e">
        <f>IF('Input and Summary Results'!$J$16="minimum",'Bin Analysis'!X8332/(M8331-1),'Bin Analysis'!Y8331/('Bin Analysis'!M8331-1))</f>
        <v>#N/A</v>
      </c>
      <c r="O8331" s="27" t="e">
        <f>IF(M8331=FALSE,NA(),(VLOOKUP(1,C8334:K8353,4,FALSE))/(M8331-1))</f>
        <v>#N/A</v>
      </c>
      <c r="P8331" s="27" t="e">
        <f>IF(M8331=FALSE,NA(),SUM(J8334:J8353)/Weighting!$S$5)</f>
        <v>#N/A</v>
      </c>
      <c r="Q8331" s="27" t="e">
        <f>IF(M8331=FALSE,NA(),SUM(K8334:K8353)/Weighting!$S$6)</f>
        <v>#N/A</v>
      </c>
      <c r="R8331" s="27" t="e">
        <f>IF(M8331=FALSE,NA(),(VLOOKUP(1,G8334:K8353,3,FALSE))/(M8331-1))</f>
        <v>#N/A</v>
      </c>
      <c r="S8331" s="22" t="e">
        <f>IF(M8331=FALSE,NA(),IF(SUM(J8334:J8353)=2,"yes","no"))</f>
        <v>#N/A</v>
      </c>
      <c r="X8331" s="2" cm="2">
        <f t="array" ref="X8331:X8332">FREQUENCY(IF('Data Transformation'!$B$425:$B$6424='Bin Analysis'!L8331,'Data Transformation'!$G$425:$G$6424),'Data Transformation'!$U$11)</f>
        <v>0</v>
      </c>
      <c r="Y8331" s="2" cm="2">
        <f t="array" ref="Y8331:Y8332">FREQUENCY(IF('Data Transformation'!$B$425:$B$6424='Bin Analysis'!L8331,'Data Transformation'!$G$425:$G$6424),'Data Transformation'!$U$12)</f>
        <v>0</v>
      </c>
    </row>
    <row r="8332" spans="1:25" x14ac:dyDescent="0.25">
      <c r="A8332" s="14" t="s">
        <v>66</v>
      </c>
      <c r="B8332" t="s">
        <v>47</v>
      </c>
      <c r="C8332" t="s">
        <v>5</v>
      </c>
      <c r="D8332" t="s">
        <v>99</v>
      </c>
      <c r="E8332" t="s">
        <v>100</v>
      </c>
      <c r="F8332" t="s">
        <v>101</v>
      </c>
      <c r="G8332" t="s">
        <v>69</v>
      </c>
      <c r="H8332" t="s">
        <v>31</v>
      </c>
      <c r="I8332" t="s">
        <v>32</v>
      </c>
      <c r="J8332" t="s">
        <v>46</v>
      </c>
      <c r="K8332" s="14" t="s">
        <v>45</v>
      </c>
      <c r="M8332" s="14"/>
      <c r="X8332" s="2">
        <v>0</v>
      </c>
      <c r="Y8332" s="2">
        <v>0</v>
      </c>
    </row>
    <row r="8333" spans="1:25" x14ac:dyDescent="0.25">
      <c r="A8333" s="32"/>
      <c r="D8333" t="b">
        <f>IF(C8333=1,'Data Transformation'!$G$3+0.5*'Data Transformation'!$W$25,IF(C8334=1,D8334-'Data Transformation'!$W$25,FALSE))</f>
        <v>0</v>
      </c>
      <c r="E8333" t="str">
        <f t="array" ref="E8333">IF(ISLOGICAL(D8333),"",FREQUENCY(IF('Data Transformation'!$B$425:$B$8425='Bin Analysis'!$B8331,'Data Transformation'!$G$425:$G$8425),D8333))</f>
        <v/>
      </c>
      <c r="F8333" t="str">
        <f>IF(ISLOGICAL(D8333),"",E8333-E8332)</f>
        <v/>
      </c>
      <c r="M8333" s="14"/>
    </row>
    <row r="8334" spans="1:25" x14ac:dyDescent="0.25">
      <c r="A8334" s="32">
        <f>IF(Weighting!$P$6&gt;0,B8334,"")</f>
        <v>0.32100000000000001</v>
      </c>
      <c r="B8334">
        <f>Weighting!$C$6</f>
        <v>0.32100000000000001</v>
      </c>
      <c r="C8334">
        <f>Weighting!$F$6</f>
        <v>0</v>
      </c>
      <c r="D8334" t="b">
        <f>IF(C8334=1,'Data Transformation'!$G$3+0.5*'Data Transformation'!$W$25,IF(C8335=1,D8335-'Data Transformation'!$W$25,FALSE))</f>
        <v>0</v>
      </c>
      <c r="E8334" t="str">
        <f t="array" ref="E8334">IF(ISLOGICAL(D8334),"",FREQUENCY(IF('Data Transformation'!$B$425:$B$8425='Bin Analysis'!$B8331,'Data Transformation'!$G$425:$G$8425),D8334))</f>
        <v/>
      </c>
      <c r="F8334" t="str">
        <f>IF(ISLOGICAL(D8334),"",E8334-E8333)</f>
        <v/>
      </c>
      <c r="G8334">
        <f>Weighting!$H$6</f>
        <v>1</v>
      </c>
      <c r="H8334">
        <f t="array" ref="H8334">FREQUENCY(IF('Data Transformation'!$B$4:$B$8425=B8331,'Data Transformation'!$G$4:$G$8425),'Bin Analysis'!$B8334)</f>
        <v>2073</v>
      </c>
      <c r="I8334">
        <f>H8334-H8333</f>
        <v>2073</v>
      </c>
      <c r="J8334">
        <f>IF(I8334=0,0,1)</f>
        <v>1</v>
      </c>
      <c r="K8334">
        <f>J8334*Weighting!$W$6</f>
        <v>1</v>
      </c>
      <c r="M8334" s="14"/>
    </row>
    <row r="8335" spans="1:25" x14ac:dyDescent="0.25">
      <c r="A8335" s="32">
        <f>IF(Weighting!$P$7&gt;0,B8335,"")</f>
        <v>0.45200000000000001</v>
      </c>
      <c r="B8335">
        <f>Weighting!$C$7</f>
        <v>0.45200000000000001</v>
      </c>
      <c r="C8335">
        <f>Weighting!$F$7</f>
        <v>0</v>
      </c>
      <c r="D8335" t="b">
        <f>IF(C8335=1,'Data Transformation'!$G$3+0.5*'Data Transformation'!$W$25,IF(C8336=1,D8336-'Data Transformation'!$W$25,FALSE))</f>
        <v>0</v>
      </c>
      <c r="E8335" t="str">
        <f t="array" ref="E8335">IF(ISLOGICAL(D8335),"",FREQUENCY(IF('Data Transformation'!$B$425:$B$8425='Bin Analysis'!$B8331,'Data Transformation'!$G$425:$G$8425),D8335))</f>
        <v/>
      </c>
      <c r="F8335" t="str">
        <f t="shared" ref="F8335:F8353" si="1041">IF(ISLOGICAL(D8335),"",E8335-E8334)</f>
        <v/>
      </c>
      <c r="G8335">
        <f>Weighting!$H$7</f>
        <v>0</v>
      </c>
      <c r="H8335">
        <f t="array" ref="H8335">FREQUENCY(IF('Data Transformation'!$B$4:$B$8425=B8331,'Data Transformation'!$G$4:$G$8425),'Bin Analysis'!$B8335)</f>
        <v>2073</v>
      </c>
      <c r="I8335">
        <f t="shared" ref="I8335:I8353" si="1042">H8335-H8334</f>
        <v>0</v>
      </c>
      <c r="J8335">
        <f>IF(I8335=0,0,1)</f>
        <v>0</v>
      </c>
      <c r="K8335">
        <f>J8335*Weighting!$W$7</f>
        <v>0</v>
      </c>
      <c r="M8335" s="14"/>
    </row>
    <row r="8336" spans="1:25" x14ac:dyDescent="0.25">
      <c r="A8336" s="32">
        <f>IF(Weighting!$P$8&gt;0,B8336,"")</f>
        <v>0.58299999999999996</v>
      </c>
      <c r="B8336">
        <f>Weighting!$C$8</f>
        <v>0.58299999999999996</v>
      </c>
      <c r="C8336">
        <f>Weighting!$F$8</f>
        <v>0</v>
      </c>
      <c r="D8336" t="b">
        <f>IF(C8336=1,'Data Transformation'!$G$3+0.5*'Data Transformation'!$W$25,IF(C8337=1,D8337-'Data Transformation'!$W$25,FALSE))</f>
        <v>0</v>
      </c>
      <c r="E8336" t="str">
        <f t="array" ref="E8336">IF(ISLOGICAL(D8336),"",FREQUENCY(IF('Data Transformation'!$B$425:$B$8425='Bin Analysis'!$B8331,'Data Transformation'!$G$425:$G$8425),D8336))</f>
        <v/>
      </c>
      <c r="F8336" t="str">
        <f t="shared" si="1041"/>
        <v/>
      </c>
      <c r="G8336">
        <f>Weighting!$H$8</f>
        <v>0</v>
      </c>
      <c r="H8336">
        <f t="array" ref="H8336">FREQUENCY(IF('Data Transformation'!$B$4:$B$8425=B8331,'Data Transformation'!$G$4:$G$8425),'Bin Analysis'!$B8336)</f>
        <v>2073</v>
      </c>
      <c r="I8336">
        <f t="shared" si="1042"/>
        <v>0</v>
      </c>
      <c r="J8336">
        <f t="shared" ref="J8336:J8353" si="1043">IF(I8336=0,0,1)</f>
        <v>0</v>
      </c>
      <c r="K8336">
        <f>J8336*Weighting!$W$8</f>
        <v>0</v>
      </c>
      <c r="M8336" s="14"/>
    </row>
    <row r="8337" spans="1:13" x14ac:dyDescent="0.25">
      <c r="A8337" s="32">
        <f>IF(Weighting!$P$9&gt;0,B8337,"")</f>
        <v>0.71399999999999997</v>
      </c>
      <c r="B8337" s="50">
        <f>Weighting!$C$9</f>
        <v>0.71399999999999997</v>
      </c>
      <c r="C8337">
        <f>Weighting!$F$9</f>
        <v>0</v>
      </c>
      <c r="D8337" t="b">
        <f>IF(C8337=1,'Data Transformation'!$G$3+0.5*'Data Transformation'!$W$25,IF(C8338=1,D8338-'Data Transformation'!$W$25,FALSE))</f>
        <v>0</v>
      </c>
      <c r="E8337" t="str">
        <f t="array" ref="E8337">IF(ISLOGICAL(D8337),"",FREQUENCY(IF('Data Transformation'!$B$425:$B$8425='Bin Analysis'!$B8331,'Data Transformation'!$G$425:$G$8425),D8337))</f>
        <v/>
      </c>
      <c r="F8337" t="str">
        <f t="shared" si="1041"/>
        <v/>
      </c>
      <c r="G8337">
        <f>Weighting!$H$9</f>
        <v>0</v>
      </c>
      <c r="H8337">
        <f t="array" ref="H8337">FREQUENCY(IF('Data Transformation'!$B$4:$B$8425=B8331,'Data Transformation'!$G$4:$G$8425),'Bin Analysis'!$B8337)</f>
        <v>2073</v>
      </c>
      <c r="I8337">
        <f t="shared" si="1042"/>
        <v>0</v>
      </c>
      <c r="J8337">
        <f t="shared" si="1043"/>
        <v>0</v>
      </c>
      <c r="K8337">
        <f>J8337*Weighting!$W$9</f>
        <v>0</v>
      </c>
      <c r="M8337" s="14"/>
    </row>
    <row r="8338" spans="1:13" x14ac:dyDescent="0.25">
      <c r="A8338" s="32">
        <f>IF(Weighting!$P$10&gt;0,B8338,"")</f>
        <v>0.84499999999999997</v>
      </c>
      <c r="B8338">
        <f>Weighting!$C$10</f>
        <v>0.84499999999999997</v>
      </c>
      <c r="C8338">
        <f>Weighting!$F$10</f>
        <v>0</v>
      </c>
      <c r="D8338" t="b">
        <f>IF(C8338=1,'Data Transformation'!$G$3+0.5*'Data Transformation'!$W$25,IF(C8339=1,D8339-'Data Transformation'!$W$25,FALSE))</f>
        <v>0</v>
      </c>
      <c r="E8338" t="str">
        <f t="array" ref="E8338">IF(ISLOGICAL(D8338),"",FREQUENCY(IF('Data Transformation'!$B$425:$B$8425='Bin Analysis'!$B8331,'Data Transformation'!$G$425:$G$8425),D8338))</f>
        <v/>
      </c>
      <c r="F8338" t="str">
        <f t="shared" si="1041"/>
        <v/>
      </c>
      <c r="G8338">
        <f>Weighting!$H$10</f>
        <v>0</v>
      </c>
      <c r="H8338">
        <f t="array" ref="H8338">FREQUENCY(IF('Data Transformation'!$B$4:$B$8425=B8331,'Data Transformation'!$G$4:$G$8425),'Bin Analysis'!$B8338)</f>
        <v>2073</v>
      </c>
      <c r="I8338">
        <f t="shared" si="1042"/>
        <v>0</v>
      </c>
      <c r="J8338">
        <f t="shared" si="1043"/>
        <v>0</v>
      </c>
      <c r="K8338">
        <f>J8338*Weighting!$W$10</f>
        <v>0</v>
      </c>
      <c r="M8338" s="14"/>
    </row>
    <row r="8339" spans="1:13" x14ac:dyDescent="0.25">
      <c r="A8339" s="32">
        <f>IF(Weighting!$P$11&gt;0,B8339,"")</f>
        <v>0.97599999999999998</v>
      </c>
      <c r="B8339">
        <f>Weighting!$C$11</f>
        <v>0.97599999999999998</v>
      </c>
      <c r="C8339">
        <f>Weighting!$F$11</f>
        <v>0</v>
      </c>
      <c r="D8339">
        <f>IF(C8339=1,'Data Transformation'!$G$3+0.5*'Data Transformation'!$W$25,IF(C8340=1,D8340-'Data Transformation'!$W$25,FALSE))</f>
        <v>0.86899999999999999</v>
      </c>
      <c r="E8339">
        <f t="array" ref="E8339">IF(ISLOGICAL(D8339),"",FREQUENCY(IF('Data Transformation'!$B$425:$B$8425='Bin Analysis'!$B8331,'Data Transformation'!$G$425:$G$8425),D8339))</f>
        <v>2001</v>
      </c>
      <c r="F8339" t="e">
        <f t="shared" si="1041"/>
        <v>#VALUE!</v>
      </c>
      <c r="G8339">
        <f>Weighting!$H$11</f>
        <v>0</v>
      </c>
      <c r="H8339">
        <f t="array" ref="H8339">FREQUENCY(IF('Data Transformation'!$B$4:$B$8425=B8331,'Data Transformation'!$G$4:$G$8425),'Bin Analysis'!$B8339)</f>
        <v>2073</v>
      </c>
      <c r="I8339">
        <f t="shared" si="1042"/>
        <v>0</v>
      </c>
      <c r="J8339">
        <f t="shared" si="1043"/>
        <v>0</v>
      </c>
      <c r="K8339">
        <f>J8339*Weighting!$W$11</f>
        <v>0</v>
      </c>
      <c r="M8339" s="14"/>
    </row>
    <row r="8340" spans="1:13" x14ac:dyDescent="0.25">
      <c r="A8340" s="32">
        <f>IF(Weighting!$P$12&gt;0,B8340,"")</f>
        <v>1.107</v>
      </c>
      <c r="B8340">
        <f>Weighting!$C$12</f>
        <v>1.107</v>
      </c>
      <c r="C8340">
        <f>Weighting!$F$12</f>
        <v>1</v>
      </c>
      <c r="D8340">
        <f>IF(C8340=1,'Data Transformation'!$G$3+0.5*'Data Transformation'!$W$25,IF(C8341=1,D8341-'Data Transformation'!$W$25,FALSE))</f>
        <v>1.131</v>
      </c>
      <c r="E8340">
        <f t="array" ref="E8340">IF(ISLOGICAL(D8340),"",FREQUENCY(IF('Data Transformation'!$B$425:$B$8425='Bin Analysis'!$B8331,'Data Transformation'!$G$425:$G$8425),D8340))</f>
        <v>2001</v>
      </c>
      <c r="F8340">
        <f t="shared" si="1041"/>
        <v>0</v>
      </c>
      <c r="G8340">
        <f>Weighting!$H$12</f>
        <v>0</v>
      </c>
      <c r="H8340">
        <f t="array" ref="H8340">FREQUENCY(IF('Data Transformation'!$B$4:$B$8425=B8331,'Data Transformation'!$G$4:$G$8425),'Bin Analysis'!$B8340)</f>
        <v>2073</v>
      </c>
      <c r="I8340">
        <f t="shared" si="1042"/>
        <v>0</v>
      </c>
      <c r="J8340">
        <f t="shared" si="1043"/>
        <v>0</v>
      </c>
      <c r="K8340">
        <f>J8340*Weighting!$W$12</f>
        <v>0</v>
      </c>
      <c r="M8340" s="14"/>
    </row>
    <row r="8341" spans="1:13" x14ac:dyDescent="0.25">
      <c r="A8341" s="32">
        <f>IF(Weighting!$P$13&gt;0,B8341,"")</f>
        <v>1.238</v>
      </c>
      <c r="B8341">
        <f>Weighting!$C$13</f>
        <v>1.238</v>
      </c>
      <c r="C8341">
        <f>Weighting!$F$13</f>
        <v>0</v>
      </c>
      <c r="D8341" t="b">
        <f>IF(C8341=1,'Data Transformation'!$G$3+0.5*'Data Transformation'!$W$25,IF(C8342=1,D8342-'Data Transformation'!$W$25,FALSE))</f>
        <v>0</v>
      </c>
      <c r="E8341" t="str">
        <f t="array" ref="E8341">IF(ISLOGICAL(D8341),"",FREQUENCY(IF('Data Transformation'!$B$425:$B$8425='Bin Analysis'!$B8331,'Data Transformation'!$G$425:$G$8425),D8341))</f>
        <v/>
      </c>
      <c r="F8341" t="str">
        <f t="shared" si="1041"/>
        <v/>
      </c>
      <c r="G8341">
        <f>Weighting!$H$13</f>
        <v>0</v>
      </c>
      <c r="H8341">
        <f t="array" ref="H8341">FREQUENCY(IF('Data Transformation'!$B$4:$B$8425=B8331,'Data Transformation'!$G$4:$G$8425),'Bin Analysis'!$B8341)</f>
        <v>2073</v>
      </c>
      <c r="I8341">
        <f t="shared" si="1042"/>
        <v>0</v>
      </c>
      <c r="J8341">
        <f t="shared" si="1043"/>
        <v>0</v>
      </c>
      <c r="K8341">
        <f>J8341*Weighting!$W$13</f>
        <v>0</v>
      </c>
      <c r="M8341" s="14"/>
    </row>
    <row r="8342" spans="1:13" x14ac:dyDescent="0.25">
      <c r="A8342" s="32">
        <f>IF(Weighting!$P$14&gt;0,B8342,"")</f>
        <v>1.369</v>
      </c>
      <c r="B8342">
        <f>Weighting!$C$14</f>
        <v>1.369</v>
      </c>
      <c r="C8342">
        <f>Weighting!$F$14</f>
        <v>0</v>
      </c>
      <c r="D8342" t="b">
        <f>IF(C8342=1,'Data Transformation'!$G$3+0.5*'Data Transformation'!$W$25,IF(C8343=1,D8343-'Data Transformation'!$W$25,FALSE))</f>
        <v>0</v>
      </c>
      <c r="E8342" t="str">
        <f t="array" ref="E8342">IF(ISLOGICAL(D8342),"",FREQUENCY(IF('Data Transformation'!$B$425:$B$8425='Bin Analysis'!$B8331,'Data Transformation'!$G$425:$G$8425),D8342))</f>
        <v/>
      </c>
      <c r="F8342" t="str">
        <f t="shared" si="1041"/>
        <v/>
      </c>
      <c r="G8342">
        <f>Weighting!$H$14</f>
        <v>0</v>
      </c>
      <c r="H8342">
        <f t="array" ref="H8342">FREQUENCY(IF('Data Transformation'!$B$4:$B$8425=B8331,'Data Transformation'!$G$4:$G$8425),'Bin Analysis'!$B8342)</f>
        <v>2073</v>
      </c>
      <c r="I8342">
        <f t="shared" si="1042"/>
        <v>0</v>
      </c>
      <c r="J8342">
        <f t="shared" si="1043"/>
        <v>0</v>
      </c>
      <c r="K8342">
        <f>J8342*Weighting!$W$14</f>
        <v>0</v>
      </c>
      <c r="M8342" s="14"/>
    </row>
    <row r="8343" spans="1:13" x14ac:dyDescent="0.25">
      <c r="A8343" s="32">
        <f>IF(Weighting!$P$15&gt;0,B8343,"")</f>
        <v>1.5000009999999999</v>
      </c>
      <c r="B8343">
        <f>Weighting!$C$15</f>
        <v>1.5000009999999999</v>
      </c>
      <c r="C8343">
        <f>Weighting!$F$15</f>
        <v>0</v>
      </c>
      <c r="D8343" t="b">
        <f>IF(C8343=1,'Data Transformation'!$G$3+0.5*'Data Transformation'!$W$25,IF(C8344=1,D8344-'Data Transformation'!$W$25,FALSE))</f>
        <v>0</v>
      </c>
      <c r="E8343" t="str">
        <f t="array" ref="E8343">IF(ISLOGICAL(D8343),"",FREQUENCY(IF('Data Transformation'!$B$425:$B$8425='Bin Analysis'!$B8331,'Data Transformation'!$G$425:$G$8425),D8343))</f>
        <v/>
      </c>
      <c r="F8343" t="str">
        <f t="shared" si="1041"/>
        <v/>
      </c>
      <c r="G8343">
        <f>Weighting!$H$15</f>
        <v>0</v>
      </c>
      <c r="H8343">
        <f t="array" ref="H8343">FREQUENCY(IF('Data Transformation'!$B$4:$B$8425=B8331,'Data Transformation'!$G$4:$G$8425),'Bin Analysis'!$B8343)</f>
        <v>2073</v>
      </c>
      <c r="I8343">
        <f t="shared" si="1042"/>
        <v>0</v>
      </c>
      <c r="J8343">
        <f t="shared" si="1043"/>
        <v>0</v>
      </c>
      <c r="K8343">
        <f>J8343*Weighting!$W$15</f>
        <v>0</v>
      </c>
      <c r="M8343" s="14"/>
    </row>
    <row r="8344" spans="1:13" x14ac:dyDescent="0.25">
      <c r="A8344" s="32" t="str">
        <f>IF(Weighting!$P$16&gt;0,B8344,"")</f>
        <v/>
      </c>
      <c r="B8344">
        <f>Weighting!$C$16</f>
        <v>1.631</v>
      </c>
      <c r="C8344">
        <f>Weighting!$F$16</f>
        <v>0</v>
      </c>
      <c r="D8344" t="b">
        <f>IF(C8344=1,'Data Transformation'!$G$3+0.5*'Data Transformation'!$W$25,IF(C8345=1,D8345-'Data Transformation'!$W$25,FALSE))</f>
        <v>0</v>
      </c>
      <c r="E8344" t="str">
        <f t="array" ref="E8344">IF(ISLOGICAL(D8344),"",FREQUENCY(IF('Data Transformation'!$B$425:$B$8425='Bin Analysis'!$B8331,'Data Transformation'!$G$425:$G$8425),D8344))</f>
        <v/>
      </c>
      <c r="F8344" t="str">
        <f t="shared" si="1041"/>
        <v/>
      </c>
      <c r="G8344">
        <f>Weighting!$H$16</f>
        <v>0</v>
      </c>
      <c r="H8344">
        <f t="array" ref="H8344">FREQUENCY(IF('Data Transformation'!$B$4:$B$8425=B8331,'Data Transformation'!$G$4:$G$8425),'Bin Analysis'!$B8344)</f>
        <v>2073</v>
      </c>
      <c r="I8344">
        <f t="shared" si="1042"/>
        <v>0</v>
      </c>
      <c r="J8344">
        <f t="shared" si="1043"/>
        <v>0</v>
      </c>
      <c r="K8344">
        <f>J8344*Weighting!$W$16</f>
        <v>0</v>
      </c>
      <c r="M8344" s="14"/>
    </row>
    <row r="8345" spans="1:13" x14ac:dyDescent="0.25">
      <c r="A8345" s="32" t="str">
        <f>IF(Weighting!$P$17&gt;0,B8345,"")</f>
        <v/>
      </c>
      <c r="B8345">
        <f>Weighting!$C$17</f>
        <v>1.762</v>
      </c>
      <c r="C8345">
        <f>Weighting!$F$17</f>
        <v>0</v>
      </c>
      <c r="D8345" t="b">
        <f>IF(C8345=1,'Data Transformation'!$G$3+0.5*'Data Transformation'!$W$25,IF(C8346=1,D8346-'Data Transformation'!$W$25,FALSE))</f>
        <v>0</v>
      </c>
      <c r="E8345" t="str">
        <f t="array" ref="E8345">IF(ISLOGICAL(D8345),"",FREQUENCY(IF('Data Transformation'!$B$425:$B$8425='Bin Analysis'!$B8331,'Data Transformation'!$G$425:$G$8425),D8345))</f>
        <v/>
      </c>
      <c r="F8345" t="str">
        <f t="shared" si="1041"/>
        <v/>
      </c>
      <c r="G8345">
        <f>Weighting!$H$17</f>
        <v>0</v>
      </c>
      <c r="H8345">
        <f t="array" ref="H8345">FREQUENCY(IF('Data Transformation'!$B$4:$B$8425=B8331,'Data Transformation'!$G$4:$G$8425),'Bin Analysis'!$B8345)</f>
        <v>2073</v>
      </c>
      <c r="I8345">
        <f t="shared" si="1042"/>
        <v>0</v>
      </c>
      <c r="J8345">
        <f t="shared" si="1043"/>
        <v>0</v>
      </c>
      <c r="K8345">
        <f>J8345*Weighting!$W$17</f>
        <v>0</v>
      </c>
      <c r="M8345" s="14"/>
    </row>
    <row r="8346" spans="1:13" x14ac:dyDescent="0.25">
      <c r="A8346" s="32" t="str">
        <f>IF(Weighting!$P$18&gt;0,B8346,"")</f>
        <v/>
      </c>
      <c r="B8346">
        <f>Weighting!$C$18</f>
        <v>1.893</v>
      </c>
      <c r="C8346">
        <f>Weighting!$F$18</f>
        <v>0</v>
      </c>
      <c r="D8346" t="b">
        <f>IF(C8346=1,'Data Transformation'!$G$3+0.5*'Data Transformation'!$W$25,IF(C8347=1,D8347-'Data Transformation'!$W$25,FALSE))</f>
        <v>0</v>
      </c>
      <c r="E8346" t="str">
        <f t="array" ref="E8346">IF(ISLOGICAL(D8346),"",FREQUENCY(IF('Data Transformation'!$B$425:$B$8425='Bin Analysis'!$B8331,'Data Transformation'!$G$425:$G$8425),D8346))</f>
        <v/>
      </c>
      <c r="F8346" t="str">
        <f t="shared" si="1041"/>
        <v/>
      </c>
      <c r="G8346">
        <f>Weighting!$H$18</f>
        <v>0</v>
      </c>
      <c r="H8346">
        <f t="array" ref="H8346">FREQUENCY(IF('Data Transformation'!$B$4:$B$8425=B8331,'Data Transformation'!$G$4:$G$8425),'Bin Analysis'!$B8346)</f>
        <v>2073</v>
      </c>
      <c r="I8346">
        <f t="shared" si="1042"/>
        <v>0</v>
      </c>
      <c r="J8346">
        <f t="shared" si="1043"/>
        <v>0</v>
      </c>
      <c r="K8346">
        <f>J8346*Weighting!$W$18</f>
        <v>0</v>
      </c>
      <c r="M8346" s="14"/>
    </row>
    <row r="8347" spans="1:13" x14ac:dyDescent="0.25">
      <c r="A8347" s="32" t="str">
        <f>IF(Weighting!$P$19&gt;0,B8347,"")</f>
        <v/>
      </c>
      <c r="B8347">
        <f>Weighting!$C$19</f>
        <v>2.024</v>
      </c>
      <c r="C8347">
        <f>Weighting!$F$19</f>
        <v>0</v>
      </c>
      <c r="D8347" t="b">
        <f>IF(C8347=1,'Data Transformation'!$G$3+0.5*'Data Transformation'!$W$25,IF(C8348=1,D8348-'Data Transformation'!$W$25,FALSE))</f>
        <v>0</v>
      </c>
      <c r="E8347" t="str">
        <f t="array" ref="E8347">IF(ISLOGICAL(D8347),"",FREQUENCY(IF('Data Transformation'!$B$425:$B$8425='Bin Analysis'!$B8331,'Data Transformation'!$G$425:$G$8425),D8347))</f>
        <v/>
      </c>
      <c r="F8347" t="str">
        <f t="shared" si="1041"/>
        <v/>
      </c>
      <c r="G8347">
        <f>Weighting!$H$19</f>
        <v>0</v>
      </c>
      <c r="H8347">
        <f t="array" ref="H8347">FREQUENCY(IF('Data Transformation'!$B$4:$B$8425=B8331,'Data Transformation'!$G$4:$G$8425),'Bin Analysis'!$B8347)</f>
        <v>2073</v>
      </c>
      <c r="I8347">
        <f t="shared" si="1042"/>
        <v>0</v>
      </c>
      <c r="J8347">
        <f t="shared" si="1043"/>
        <v>0</v>
      </c>
      <c r="K8347">
        <f>J8347*Weighting!$W$19</f>
        <v>0</v>
      </c>
      <c r="M8347" s="14"/>
    </row>
    <row r="8348" spans="1:13" x14ac:dyDescent="0.25">
      <c r="A8348" s="32" t="str">
        <f>IF(Weighting!$P$20&gt;0,B8348,"")</f>
        <v/>
      </c>
      <c r="B8348">
        <f>Weighting!$C$20</f>
        <v>2.1550000000000002</v>
      </c>
      <c r="C8348">
        <f>Weighting!$F$20</f>
        <v>0</v>
      </c>
      <c r="D8348" t="b">
        <f>IF(C8348=1,'Data Transformation'!$G$3+0.5*'Data Transformation'!$W$25,IF(C8349=1,D8349-'Data Transformation'!$W$25,FALSE))</f>
        <v>0</v>
      </c>
      <c r="E8348" t="str">
        <f t="array" ref="E8348">IF(ISLOGICAL(D8348),"",FREQUENCY(IF('Data Transformation'!$B$425:$B$8425='Bin Analysis'!$B8331,'Data Transformation'!$G$425:$G$8425),D8348))</f>
        <v/>
      </c>
      <c r="F8348" t="str">
        <f t="shared" si="1041"/>
        <v/>
      </c>
      <c r="G8348">
        <f>Weighting!$H$20</f>
        <v>0</v>
      </c>
      <c r="H8348">
        <f t="array" ref="H8348">FREQUENCY(IF('Data Transformation'!$B$4:$B$8425=B8331,'Data Transformation'!$G$4:$G$8425),'Bin Analysis'!$B8348)</f>
        <v>2073</v>
      </c>
      <c r="I8348">
        <f t="shared" si="1042"/>
        <v>0</v>
      </c>
      <c r="J8348">
        <f t="shared" si="1043"/>
        <v>0</v>
      </c>
      <c r="K8348">
        <f>J8348*Weighting!$W$20</f>
        <v>0</v>
      </c>
      <c r="M8348" s="14"/>
    </row>
    <row r="8349" spans="1:13" x14ac:dyDescent="0.25">
      <c r="A8349" s="32" t="str">
        <f>IF(Weighting!$P$21&gt;0,B8349,"")</f>
        <v/>
      </c>
      <c r="B8349">
        <f>Weighting!$C$21</f>
        <v>2.2860000000000005</v>
      </c>
      <c r="C8349">
        <f>Weighting!$F$21</f>
        <v>0</v>
      </c>
      <c r="D8349" t="b">
        <f>IF(C8349=1,'Data Transformation'!$G$3+0.5*'Data Transformation'!$W$25,IF(C8350=1,D8350-'Data Transformation'!$W$25,FALSE))</f>
        <v>0</v>
      </c>
      <c r="E8349" t="str">
        <f t="array" ref="E8349">IF(ISLOGICAL(D8349),"",FREQUENCY(IF('Data Transformation'!$B$425:$B$8425='Bin Analysis'!$B8331,'Data Transformation'!$G$425:$G$8425),D8349))</f>
        <v/>
      </c>
      <c r="F8349" t="str">
        <f t="shared" si="1041"/>
        <v/>
      </c>
      <c r="G8349">
        <f>Weighting!$H$21</f>
        <v>0</v>
      </c>
      <c r="H8349">
        <f t="array" ref="H8349">FREQUENCY(IF('Data Transformation'!$B$4:$B$8425=B8331,'Data Transformation'!$G$4:$G$8425),'Bin Analysis'!$B8349)</f>
        <v>2073</v>
      </c>
      <c r="I8349">
        <f t="shared" si="1042"/>
        <v>0</v>
      </c>
      <c r="J8349">
        <f t="shared" si="1043"/>
        <v>0</v>
      </c>
      <c r="K8349">
        <f>J8349*Weighting!$W$21</f>
        <v>0</v>
      </c>
      <c r="M8349" s="14"/>
    </row>
    <row r="8350" spans="1:13" x14ac:dyDescent="0.25">
      <c r="A8350" s="32" t="str">
        <f>IF(Weighting!$P$22&gt;0,B8350,"")</f>
        <v/>
      </c>
      <c r="B8350">
        <f>Weighting!$C$22</f>
        <v>2.4170000000000007</v>
      </c>
      <c r="C8350">
        <f>Weighting!$F$22</f>
        <v>0</v>
      </c>
      <c r="D8350" t="b">
        <f>IF(C8350=1,'Data Transformation'!$G$3+0.5*'Data Transformation'!$W$25,IF(C8351=1,D8351-'Data Transformation'!$W$25,FALSE))</f>
        <v>0</v>
      </c>
      <c r="E8350" t="str">
        <f t="array" ref="E8350">IF(ISLOGICAL(D8350),"",FREQUENCY(IF('Data Transformation'!$B$425:$B$8425='Bin Analysis'!$B8331,'Data Transformation'!$G$425:$G$8425),D8350))</f>
        <v/>
      </c>
      <c r="F8350" t="str">
        <f t="shared" si="1041"/>
        <v/>
      </c>
      <c r="G8350">
        <f>Weighting!$H$22</f>
        <v>0</v>
      </c>
      <c r="H8350">
        <f t="array" ref="H8350">FREQUENCY(IF('Data Transformation'!$B$4:$B$8425=B8331,'Data Transformation'!$G$4:$G$8425),'Bin Analysis'!$B8350)</f>
        <v>2073</v>
      </c>
      <c r="I8350">
        <f t="shared" si="1042"/>
        <v>0</v>
      </c>
      <c r="J8350">
        <f t="shared" si="1043"/>
        <v>0</v>
      </c>
      <c r="K8350">
        <f>J8350*Weighting!$W$22</f>
        <v>0</v>
      </c>
      <c r="M8350" s="14"/>
    </row>
    <row r="8351" spans="1:13" x14ac:dyDescent="0.25">
      <c r="A8351" s="32" t="str">
        <f>IF(Weighting!$P$23&gt;0,B8351,"")</f>
        <v/>
      </c>
      <c r="B8351">
        <f>Weighting!$C$23</f>
        <v>2.5480000000000009</v>
      </c>
      <c r="C8351">
        <f>Weighting!$F$23</f>
        <v>0</v>
      </c>
      <c r="D8351" t="b">
        <f>IF(C8351=1,'Data Transformation'!$G$3+0.5*'Data Transformation'!$W$25,IF(C8352=1,D8352-'Data Transformation'!$W$25,FALSE))</f>
        <v>0</v>
      </c>
      <c r="E8351" t="str">
        <f t="array" ref="E8351">IF(ISLOGICAL(D8351),"",FREQUENCY(IF('Data Transformation'!$B$425:$B$8425='Bin Analysis'!$B8331,'Data Transformation'!$G$425:$G$8425),D8351))</f>
        <v/>
      </c>
      <c r="F8351" t="str">
        <f t="shared" si="1041"/>
        <v/>
      </c>
      <c r="G8351">
        <f>Weighting!$H$23</f>
        <v>0</v>
      </c>
      <c r="H8351">
        <f t="array" ref="H8351">FREQUENCY(IF('Data Transformation'!$B$4:$B$8425=B8331,'Data Transformation'!$G$4:$G$8425),'Bin Analysis'!$B8351)</f>
        <v>2073</v>
      </c>
      <c r="I8351">
        <f t="shared" si="1042"/>
        <v>0</v>
      </c>
      <c r="J8351">
        <f t="shared" si="1043"/>
        <v>0</v>
      </c>
      <c r="K8351">
        <f>J8351*Weighting!$W$23</f>
        <v>0</v>
      </c>
      <c r="M8351" s="14"/>
    </row>
    <row r="8352" spans="1:13" x14ac:dyDescent="0.25">
      <c r="A8352" s="32" t="str">
        <f>IF(Weighting!$P$24&gt;0,B8352,"")</f>
        <v/>
      </c>
      <c r="B8352">
        <f>Weighting!$C$24</f>
        <v>2.6790000000000012</v>
      </c>
      <c r="C8352">
        <f>Weighting!$F$24</f>
        <v>0</v>
      </c>
      <c r="D8352" t="b">
        <f>IF(C8352=1,'Data Transformation'!$G$3+0.5*'Data Transformation'!$W$25,IF(C8353=1,D8353-'Data Transformation'!$W$25,FALSE))</f>
        <v>0</v>
      </c>
      <c r="E8352" t="str">
        <f t="array" ref="E8352">IF(ISLOGICAL(D8352),"",FREQUENCY(IF('Data Transformation'!$B$425:$B$8425='Bin Analysis'!$B8331,'Data Transformation'!$G$425:$G$8425),D8352))</f>
        <v/>
      </c>
      <c r="F8352" t="str">
        <f t="shared" si="1041"/>
        <v/>
      </c>
      <c r="G8352">
        <f>Weighting!$H$24</f>
        <v>0</v>
      </c>
      <c r="H8352">
        <f t="array" ref="H8352">FREQUENCY(IF('Data Transformation'!$B$4:$B$8425=B8331,'Data Transformation'!$G$4:$G$8425),'Bin Analysis'!$B8352)</f>
        <v>2073</v>
      </c>
      <c r="I8352">
        <f t="shared" si="1042"/>
        <v>0</v>
      </c>
      <c r="J8352">
        <f t="shared" si="1043"/>
        <v>0</v>
      </c>
      <c r="K8352">
        <f>J8352*Weighting!$W$24</f>
        <v>0</v>
      </c>
      <c r="M8352" s="14"/>
    </row>
    <row r="8353" spans="1:25" x14ac:dyDescent="0.25">
      <c r="A8353" s="32" t="str">
        <f>IF(Weighting!$P$25&gt;0,B8353,"")</f>
        <v/>
      </c>
      <c r="B8353">
        <f>Weighting!$C$25</f>
        <v>2.8100000000000014</v>
      </c>
      <c r="C8353">
        <f>Weighting!$F$25</f>
        <v>0</v>
      </c>
      <c r="D8353" t="b">
        <f>IF(C8353=1,'Data Transformation'!$G$3+0.5*'Data Transformation'!$W$25,IF(C8354=1,D8354-'Data Transformation'!$W$25,FALSE))</f>
        <v>0</v>
      </c>
      <c r="E8353" t="str">
        <f t="array" ref="E8353">IF(ISLOGICAL(D8353),"",FREQUENCY(IF('Data Transformation'!$B$425:$B$8425='Bin Analysis'!$B8331,'Data Transformation'!$G$425:$G$8425),D8353))</f>
        <v/>
      </c>
      <c r="F8353" t="str">
        <f t="shared" si="1041"/>
        <v/>
      </c>
      <c r="G8353">
        <f>Weighting!$H$25</f>
        <v>0</v>
      </c>
      <c r="H8353">
        <f t="array" ref="H8353">FREQUENCY(IF('Data Transformation'!$B$4:$B$8425=B8331,'Data Transformation'!$G$4:$G$8425),'Bin Analysis'!$B8353)</f>
        <v>2073</v>
      </c>
      <c r="I8353">
        <f t="shared" si="1042"/>
        <v>0</v>
      </c>
      <c r="J8353">
        <f t="shared" si="1043"/>
        <v>0</v>
      </c>
      <c r="K8353">
        <f>J8353*Weighting!$W$25</f>
        <v>0</v>
      </c>
      <c r="M8353" s="14"/>
    </row>
    <row r="8354" spans="1:25" x14ac:dyDescent="0.25">
      <c r="O8354"/>
      <c r="P8354"/>
      <c r="Q8354"/>
      <c r="R8354"/>
    </row>
    <row r="8355" spans="1:25" ht="23.25" x14ac:dyDescent="0.35">
      <c r="A8355" s="21" t="s">
        <v>0</v>
      </c>
      <c r="B8355" s="21" t="str">
        <f>IFERROR(VLOOKUP(C8355,'Data Transformation'!$L$6:$M$426,2,FALSE),"")</f>
        <v/>
      </c>
      <c r="C8355" s="21">
        <f>C8331+1</f>
        <v>348</v>
      </c>
      <c r="D8355" s="21"/>
      <c r="E8355" s="21"/>
      <c r="F8355" s="21"/>
      <c r="G8355" s="21"/>
      <c r="H8355" s="22"/>
      <c r="I8355" s="22"/>
      <c r="J8355" s="22"/>
      <c r="K8355" s="21"/>
      <c r="L8355" s="21" t="str">
        <f>B8355</f>
        <v/>
      </c>
      <c r="M8355" s="23" t="e">
        <f>INDEX('Data Transformation'!$O$4:$O$424,MATCH($B8355,'Data Transformation'!$M$4:$M$424,0),MATCH($M$2,'Data Transformation'!$O$3,0))</f>
        <v>#N/A</v>
      </c>
      <c r="N8355" s="27" t="e">
        <f>IF('Input and Summary Results'!$J$16="minimum",'Bin Analysis'!X8356/(M8355-1),'Bin Analysis'!Y8355/('Bin Analysis'!M8355-1))</f>
        <v>#N/A</v>
      </c>
      <c r="O8355" s="27" t="e">
        <f>IF(M8355=FALSE,NA(),(VLOOKUP(1,C8358:K8377,4,FALSE))/(M8355-1))</f>
        <v>#N/A</v>
      </c>
      <c r="P8355" s="27" t="e">
        <f>IF(M8355=FALSE,NA(),SUM(J8358:J8377)/Weighting!$S$5)</f>
        <v>#N/A</v>
      </c>
      <c r="Q8355" s="27" t="e">
        <f>IF(M8355=FALSE,NA(),SUM(K8358:K8377)/Weighting!$S$6)</f>
        <v>#N/A</v>
      </c>
      <c r="R8355" s="27" t="e">
        <f>IF(M8355=FALSE,NA(),(VLOOKUP(1,G8358:K8377,3,FALSE))/(M8355-1))</f>
        <v>#N/A</v>
      </c>
      <c r="S8355" s="22" t="e">
        <f>IF(M8355=FALSE,NA(),IF(SUM(J8358:J8377)=2,"yes","no"))</f>
        <v>#N/A</v>
      </c>
      <c r="X8355" s="2" cm="2">
        <f t="array" ref="X8355:X8356">FREQUENCY(IF('Data Transformation'!$B$425:$B$6424='Bin Analysis'!L8355,'Data Transformation'!$G$425:$G$6424),'Data Transformation'!$U$11)</f>
        <v>0</v>
      </c>
      <c r="Y8355" s="2" cm="2">
        <f t="array" ref="Y8355:Y8356">FREQUENCY(IF('Data Transformation'!$B$425:$B$6424='Bin Analysis'!L8355,'Data Transformation'!$G$425:$G$6424),'Data Transformation'!$U$12)</f>
        <v>0</v>
      </c>
    </row>
    <row r="8356" spans="1:25" x14ac:dyDescent="0.25">
      <c r="A8356" s="14" t="s">
        <v>66</v>
      </c>
      <c r="B8356" t="s">
        <v>47</v>
      </c>
      <c r="C8356" t="s">
        <v>5</v>
      </c>
      <c r="D8356" t="s">
        <v>99</v>
      </c>
      <c r="E8356" t="s">
        <v>100</v>
      </c>
      <c r="F8356" t="s">
        <v>101</v>
      </c>
      <c r="G8356" t="s">
        <v>69</v>
      </c>
      <c r="H8356" t="s">
        <v>31</v>
      </c>
      <c r="I8356" t="s">
        <v>32</v>
      </c>
      <c r="J8356" t="s">
        <v>46</v>
      </c>
      <c r="K8356" s="14" t="s">
        <v>45</v>
      </c>
      <c r="M8356" s="14"/>
      <c r="X8356" s="2">
        <v>0</v>
      </c>
      <c r="Y8356" s="2">
        <v>0</v>
      </c>
    </row>
    <row r="8357" spans="1:25" x14ac:dyDescent="0.25">
      <c r="A8357" s="32"/>
      <c r="D8357" t="b">
        <f>IF(C8357=1,'Data Transformation'!$G$3+0.5*'Data Transformation'!$W$25,IF(C8358=1,D8358-'Data Transformation'!$W$25,FALSE))</f>
        <v>0</v>
      </c>
      <c r="E8357" t="str">
        <f t="array" ref="E8357">IF(ISLOGICAL(D8357),"",FREQUENCY(IF('Data Transformation'!$B$425:$B$8425='Bin Analysis'!$B8355,'Data Transformation'!$G$425:$G$8425),D8357))</f>
        <v/>
      </c>
      <c r="F8357" t="str">
        <f>IF(ISLOGICAL(D8357),"",E8357-E8356)</f>
        <v/>
      </c>
      <c r="M8357" s="14"/>
    </row>
    <row r="8358" spans="1:25" x14ac:dyDescent="0.25">
      <c r="A8358" s="32">
        <f>IF(Weighting!$P$6&gt;0,B8358,"")</f>
        <v>0.32100000000000001</v>
      </c>
      <c r="B8358">
        <f>Weighting!$C$6</f>
        <v>0.32100000000000001</v>
      </c>
      <c r="C8358">
        <f>Weighting!$F$6</f>
        <v>0</v>
      </c>
      <c r="D8358" t="b">
        <f>IF(C8358=1,'Data Transformation'!$G$3+0.5*'Data Transformation'!$W$25,IF(C8359=1,D8359-'Data Transformation'!$W$25,FALSE))</f>
        <v>0</v>
      </c>
      <c r="E8358" t="str">
        <f t="array" ref="E8358">IF(ISLOGICAL(D8358),"",FREQUENCY(IF('Data Transformation'!$B$425:$B$8425='Bin Analysis'!$B8355,'Data Transformation'!$G$425:$G$8425),D8358))</f>
        <v/>
      </c>
      <c r="F8358" t="str">
        <f>IF(ISLOGICAL(D8358),"",E8358-E8357)</f>
        <v/>
      </c>
      <c r="G8358">
        <f>Weighting!$H$6</f>
        <v>1</v>
      </c>
      <c r="H8358">
        <f t="array" ref="H8358">FREQUENCY(IF('Data Transformation'!$B$4:$B$8425=B8355,'Data Transformation'!$G$4:$G$8425),'Bin Analysis'!$B8358)</f>
        <v>2073</v>
      </c>
      <c r="I8358">
        <f>H8358-H8357</f>
        <v>2073</v>
      </c>
      <c r="J8358">
        <f>IF(I8358=0,0,1)</f>
        <v>1</v>
      </c>
      <c r="K8358">
        <f>J8358*Weighting!$W$6</f>
        <v>1</v>
      </c>
      <c r="M8358" s="14"/>
    </row>
    <row r="8359" spans="1:25" x14ac:dyDescent="0.25">
      <c r="A8359" s="32">
        <f>IF(Weighting!$P$7&gt;0,B8359,"")</f>
        <v>0.45200000000000001</v>
      </c>
      <c r="B8359">
        <f>Weighting!$C$7</f>
        <v>0.45200000000000001</v>
      </c>
      <c r="C8359">
        <f>Weighting!$F$7</f>
        <v>0</v>
      </c>
      <c r="D8359" t="b">
        <f>IF(C8359=1,'Data Transformation'!$G$3+0.5*'Data Transformation'!$W$25,IF(C8360=1,D8360-'Data Transformation'!$W$25,FALSE))</f>
        <v>0</v>
      </c>
      <c r="E8359" t="str">
        <f t="array" ref="E8359">IF(ISLOGICAL(D8359),"",FREQUENCY(IF('Data Transformation'!$B$425:$B$8425='Bin Analysis'!$B8355,'Data Transformation'!$G$425:$G$8425),D8359))</f>
        <v/>
      </c>
      <c r="F8359" t="str">
        <f t="shared" ref="F8359:F8377" si="1044">IF(ISLOGICAL(D8359),"",E8359-E8358)</f>
        <v/>
      </c>
      <c r="G8359">
        <f>Weighting!$H$7</f>
        <v>0</v>
      </c>
      <c r="H8359">
        <f t="array" ref="H8359">FREQUENCY(IF('Data Transformation'!$B$4:$B$8425=B8355,'Data Transformation'!$G$4:$G$8425),'Bin Analysis'!$B8359)</f>
        <v>2073</v>
      </c>
      <c r="I8359">
        <f t="shared" ref="I8359:I8377" si="1045">H8359-H8358</f>
        <v>0</v>
      </c>
      <c r="J8359">
        <f>IF(I8359=0,0,1)</f>
        <v>0</v>
      </c>
      <c r="K8359">
        <f>J8359*Weighting!$W$7</f>
        <v>0</v>
      </c>
      <c r="M8359" s="14"/>
    </row>
    <row r="8360" spans="1:25" x14ac:dyDescent="0.25">
      <c r="A8360" s="32">
        <f>IF(Weighting!$P$8&gt;0,B8360,"")</f>
        <v>0.58299999999999996</v>
      </c>
      <c r="B8360">
        <f>Weighting!$C$8</f>
        <v>0.58299999999999996</v>
      </c>
      <c r="C8360">
        <f>Weighting!$F$8</f>
        <v>0</v>
      </c>
      <c r="D8360" t="b">
        <f>IF(C8360=1,'Data Transformation'!$G$3+0.5*'Data Transformation'!$W$25,IF(C8361=1,D8361-'Data Transformation'!$W$25,FALSE))</f>
        <v>0</v>
      </c>
      <c r="E8360" t="str">
        <f t="array" ref="E8360">IF(ISLOGICAL(D8360),"",FREQUENCY(IF('Data Transformation'!$B$425:$B$8425='Bin Analysis'!$B8355,'Data Transformation'!$G$425:$G$8425),D8360))</f>
        <v/>
      </c>
      <c r="F8360" t="str">
        <f t="shared" si="1044"/>
        <v/>
      </c>
      <c r="G8360">
        <f>Weighting!$H$8</f>
        <v>0</v>
      </c>
      <c r="H8360">
        <f t="array" ref="H8360">FREQUENCY(IF('Data Transformation'!$B$4:$B$8425=B8355,'Data Transformation'!$G$4:$G$8425),'Bin Analysis'!$B8360)</f>
        <v>2073</v>
      </c>
      <c r="I8360">
        <f t="shared" si="1045"/>
        <v>0</v>
      </c>
      <c r="J8360">
        <f t="shared" ref="J8360:J8377" si="1046">IF(I8360=0,0,1)</f>
        <v>0</v>
      </c>
      <c r="K8360">
        <f>J8360*Weighting!$W$8</f>
        <v>0</v>
      </c>
      <c r="M8360" s="14"/>
    </row>
    <row r="8361" spans="1:25" x14ac:dyDescent="0.25">
      <c r="A8361" s="32">
        <f>IF(Weighting!$P$9&gt;0,B8361,"")</f>
        <v>0.71399999999999997</v>
      </c>
      <c r="B8361" s="50">
        <f>Weighting!$C$9</f>
        <v>0.71399999999999997</v>
      </c>
      <c r="C8361">
        <f>Weighting!$F$9</f>
        <v>0</v>
      </c>
      <c r="D8361" t="b">
        <f>IF(C8361=1,'Data Transformation'!$G$3+0.5*'Data Transformation'!$W$25,IF(C8362=1,D8362-'Data Transformation'!$W$25,FALSE))</f>
        <v>0</v>
      </c>
      <c r="E8361" t="str">
        <f t="array" ref="E8361">IF(ISLOGICAL(D8361),"",FREQUENCY(IF('Data Transformation'!$B$425:$B$8425='Bin Analysis'!$B8355,'Data Transformation'!$G$425:$G$8425),D8361))</f>
        <v/>
      </c>
      <c r="F8361" t="str">
        <f t="shared" si="1044"/>
        <v/>
      </c>
      <c r="G8361">
        <f>Weighting!$H$9</f>
        <v>0</v>
      </c>
      <c r="H8361">
        <f t="array" ref="H8361">FREQUENCY(IF('Data Transformation'!$B$4:$B$8425=B8355,'Data Transformation'!$G$4:$G$8425),'Bin Analysis'!$B8361)</f>
        <v>2073</v>
      </c>
      <c r="I8361">
        <f t="shared" si="1045"/>
        <v>0</v>
      </c>
      <c r="J8361">
        <f t="shared" si="1046"/>
        <v>0</v>
      </c>
      <c r="K8361">
        <f>J8361*Weighting!$W$9</f>
        <v>0</v>
      </c>
      <c r="M8361" s="14"/>
    </row>
    <row r="8362" spans="1:25" x14ac:dyDescent="0.25">
      <c r="A8362" s="32">
        <f>IF(Weighting!$P$10&gt;0,B8362,"")</f>
        <v>0.84499999999999997</v>
      </c>
      <c r="B8362">
        <f>Weighting!$C$10</f>
        <v>0.84499999999999997</v>
      </c>
      <c r="C8362">
        <f>Weighting!$F$10</f>
        <v>0</v>
      </c>
      <c r="D8362" t="b">
        <f>IF(C8362=1,'Data Transformation'!$G$3+0.5*'Data Transformation'!$W$25,IF(C8363=1,D8363-'Data Transformation'!$W$25,FALSE))</f>
        <v>0</v>
      </c>
      <c r="E8362" t="str">
        <f t="array" ref="E8362">IF(ISLOGICAL(D8362),"",FREQUENCY(IF('Data Transformation'!$B$425:$B$8425='Bin Analysis'!$B8355,'Data Transformation'!$G$425:$G$8425),D8362))</f>
        <v/>
      </c>
      <c r="F8362" t="str">
        <f t="shared" si="1044"/>
        <v/>
      </c>
      <c r="G8362">
        <f>Weighting!$H$10</f>
        <v>0</v>
      </c>
      <c r="H8362">
        <f t="array" ref="H8362">FREQUENCY(IF('Data Transformation'!$B$4:$B$8425=B8355,'Data Transformation'!$G$4:$G$8425),'Bin Analysis'!$B8362)</f>
        <v>2073</v>
      </c>
      <c r="I8362">
        <f t="shared" si="1045"/>
        <v>0</v>
      </c>
      <c r="J8362">
        <f t="shared" si="1046"/>
        <v>0</v>
      </c>
      <c r="K8362">
        <f>J8362*Weighting!$W$10</f>
        <v>0</v>
      </c>
      <c r="M8362" s="14"/>
    </row>
    <row r="8363" spans="1:25" x14ac:dyDescent="0.25">
      <c r="A8363" s="32">
        <f>IF(Weighting!$P$11&gt;0,B8363,"")</f>
        <v>0.97599999999999998</v>
      </c>
      <c r="B8363">
        <f>Weighting!$C$11</f>
        <v>0.97599999999999998</v>
      </c>
      <c r="C8363">
        <f>Weighting!$F$11</f>
        <v>0</v>
      </c>
      <c r="D8363">
        <f>IF(C8363=1,'Data Transformation'!$G$3+0.5*'Data Transformation'!$W$25,IF(C8364=1,D8364-'Data Transformation'!$W$25,FALSE))</f>
        <v>0.86899999999999999</v>
      </c>
      <c r="E8363">
        <f t="array" ref="E8363">IF(ISLOGICAL(D8363),"",FREQUENCY(IF('Data Transformation'!$B$425:$B$8425='Bin Analysis'!$B8355,'Data Transformation'!$G$425:$G$8425),D8363))</f>
        <v>2001</v>
      </c>
      <c r="F8363" t="e">
        <f t="shared" si="1044"/>
        <v>#VALUE!</v>
      </c>
      <c r="G8363">
        <f>Weighting!$H$11</f>
        <v>0</v>
      </c>
      <c r="H8363">
        <f t="array" ref="H8363">FREQUENCY(IF('Data Transformation'!$B$4:$B$8425=B8355,'Data Transformation'!$G$4:$G$8425),'Bin Analysis'!$B8363)</f>
        <v>2073</v>
      </c>
      <c r="I8363">
        <f t="shared" si="1045"/>
        <v>0</v>
      </c>
      <c r="J8363">
        <f t="shared" si="1046"/>
        <v>0</v>
      </c>
      <c r="K8363">
        <f>J8363*Weighting!$W$11</f>
        <v>0</v>
      </c>
      <c r="M8363" s="14"/>
    </row>
    <row r="8364" spans="1:25" x14ac:dyDescent="0.25">
      <c r="A8364" s="32">
        <f>IF(Weighting!$P$12&gt;0,B8364,"")</f>
        <v>1.107</v>
      </c>
      <c r="B8364">
        <f>Weighting!$C$12</f>
        <v>1.107</v>
      </c>
      <c r="C8364">
        <f>Weighting!$F$12</f>
        <v>1</v>
      </c>
      <c r="D8364">
        <f>IF(C8364=1,'Data Transformation'!$G$3+0.5*'Data Transformation'!$W$25,IF(C8365=1,D8365-'Data Transformation'!$W$25,FALSE))</f>
        <v>1.131</v>
      </c>
      <c r="E8364">
        <f t="array" ref="E8364">IF(ISLOGICAL(D8364),"",FREQUENCY(IF('Data Transformation'!$B$425:$B$8425='Bin Analysis'!$B8355,'Data Transformation'!$G$425:$G$8425),D8364))</f>
        <v>2001</v>
      </c>
      <c r="F8364">
        <f t="shared" si="1044"/>
        <v>0</v>
      </c>
      <c r="G8364">
        <f>Weighting!$H$12</f>
        <v>0</v>
      </c>
      <c r="H8364">
        <f t="array" ref="H8364">FREQUENCY(IF('Data Transformation'!$B$4:$B$8425=B8355,'Data Transformation'!$G$4:$G$8425),'Bin Analysis'!$B8364)</f>
        <v>2073</v>
      </c>
      <c r="I8364">
        <f t="shared" si="1045"/>
        <v>0</v>
      </c>
      <c r="J8364">
        <f t="shared" si="1046"/>
        <v>0</v>
      </c>
      <c r="K8364">
        <f>J8364*Weighting!$W$12</f>
        <v>0</v>
      </c>
      <c r="M8364" s="14"/>
    </row>
    <row r="8365" spans="1:25" x14ac:dyDescent="0.25">
      <c r="A8365" s="32">
        <f>IF(Weighting!$P$13&gt;0,B8365,"")</f>
        <v>1.238</v>
      </c>
      <c r="B8365">
        <f>Weighting!$C$13</f>
        <v>1.238</v>
      </c>
      <c r="C8365">
        <f>Weighting!$F$13</f>
        <v>0</v>
      </c>
      <c r="D8365" t="b">
        <f>IF(C8365=1,'Data Transformation'!$G$3+0.5*'Data Transformation'!$W$25,IF(C8366=1,D8366-'Data Transformation'!$W$25,FALSE))</f>
        <v>0</v>
      </c>
      <c r="E8365" t="str">
        <f t="array" ref="E8365">IF(ISLOGICAL(D8365),"",FREQUENCY(IF('Data Transformation'!$B$425:$B$8425='Bin Analysis'!$B8355,'Data Transformation'!$G$425:$G$8425),D8365))</f>
        <v/>
      </c>
      <c r="F8365" t="str">
        <f t="shared" si="1044"/>
        <v/>
      </c>
      <c r="G8365">
        <f>Weighting!$H$13</f>
        <v>0</v>
      </c>
      <c r="H8365">
        <f t="array" ref="H8365">FREQUENCY(IF('Data Transformation'!$B$4:$B$8425=B8355,'Data Transformation'!$G$4:$G$8425),'Bin Analysis'!$B8365)</f>
        <v>2073</v>
      </c>
      <c r="I8365">
        <f t="shared" si="1045"/>
        <v>0</v>
      </c>
      <c r="J8365">
        <f t="shared" si="1046"/>
        <v>0</v>
      </c>
      <c r="K8365">
        <f>J8365*Weighting!$W$13</f>
        <v>0</v>
      </c>
      <c r="M8365" s="14"/>
    </row>
    <row r="8366" spans="1:25" x14ac:dyDescent="0.25">
      <c r="A8366" s="32">
        <f>IF(Weighting!$P$14&gt;0,B8366,"")</f>
        <v>1.369</v>
      </c>
      <c r="B8366">
        <f>Weighting!$C$14</f>
        <v>1.369</v>
      </c>
      <c r="C8366">
        <f>Weighting!$F$14</f>
        <v>0</v>
      </c>
      <c r="D8366" t="b">
        <f>IF(C8366=1,'Data Transformation'!$G$3+0.5*'Data Transformation'!$W$25,IF(C8367=1,D8367-'Data Transformation'!$W$25,FALSE))</f>
        <v>0</v>
      </c>
      <c r="E8366" t="str">
        <f t="array" ref="E8366">IF(ISLOGICAL(D8366),"",FREQUENCY(IF('Data Transformation'!$B$425:$B$8425='Bin Analysis'!$B8355,'Data Transformation'!$G$425:$G$8425),D8366))</f>
        <v/>
      </c>
      <c r="F8366" t="str">
        <f t="shared" si="1044"/>
        <v/>
      </c>
      <c r="G8366">
        <f>Weighting!$H$14</f>
        <v>0</v>
      </c>
      <c r="H8366">
        <f t="array" ref="H8366">FREQUENCY(IF('Data Transformation'!$B$4:$B$8425=B8355,'Data Transformation'!$G$4:$G$8425),'Bin Analysis'!$B8366)</f>
        <v>2073</v>
      </c>
      <c r="I8366">
        <f t="shared" si="1045"/>
        <v>0</v>
      </c>
      <c r="J8366">
        <f t="shared" si="1046"/>
        <v>0</v>
      </c>
      <c r="K8366">
        <f>J8366*Weighting!$W$14</f>
        <v>0</v>
      </c>
      <c r="M8366" s="14"/>
    </row>
    <row r="8367" spans="1:25" x14ac:dyDescent="0.25">
      <c r="A8367" s="32">
        <f>IF(Weighting!$P$15&gt;0,B8367,"")</f>
        <v>1.5000009999999999</v>
      </c>
      <c r="B8367">
        <f>Weighting!$C$15</f>
        <v>1.5000009999999999</v>
      </c>
      <c r="C8367">
        <f>Weighting!$F$15</f>
        <v>0</v>
      </c>
      <c r="D8367" t="b">
        <f>IF(C8367=1,'Data Transformation'!$G$3+0.5*'Data Transformation'!$W$25,IF(C8368=1,D8368-'Data Transformation'!$W$25,FALSE))</f>
        <v>0</v>
      </c>
      <c r="E8367" t="str">
        <f t="array" ref="E8367">IF(ISLOGICAL(D8367),"",FREQUENCY(IF('Data Transformation'!$B$425:$B$8425='Bin Analysis'!$B8355,'Data Transformation'!$G$425:$G$8425),D8367))</f>
        <v/>
      </c>
      <c r="F8367" t="str">
        <f t="shared" si="1044"/>
        <v/>
      </c>
      <c r="G8367">
        <f>Weighting!$H$15</f>
        <v>0</v>
      </c>
      <c r="H8367">
        <f t="array" ref="H8367">FREQUENCY(IF('Data Transformation'!$B$4:$B$8425=B8355,'Data Transformation'!$G$4:$G$8425),'Bin Analysis'!$B8367)</f>
        <v>2073</v>
      </c>
      <c r="I8367">
        <f t="shared" si="1045"/>
        <v>0</v>
      </c>
      <c r="J8367">
        <f t="shared" si="1046"/>
        <v>0</v>
      </c>
      <c r="K8367">
        <f>J8367*Weighting!$W$15</f>
        <v>0</v>
      </c>
      <c r="M8367" s="14"/>
    </row>
    <row r="8368" spans="1:25" x14ac:dyDescent="0.25">
      <c r="A8368" s="32" t="str">
        <f>IF(Weighting!$P$16&gt;0,B8368,"")</f>
        <v/>
      </c>
      <c r="B8368">
        <f>Weighting!$C$16</f>
        <v>1.631</v>
      </c>
      <c r="C8368">
        <f>Weighting!$F$16</f>
        <v>0</v>
      </c>
      <c r="D8368" t="b">
        <f>IF(C8368=1,'Data Transformation'!$G$3+0.5*'Data Transformation'!$W$25,IF(C8369=1,D8369-'Data Transformation'!$W$25,FALSE))</f>
        <v>0</v>
      </c>
      <c r="E8368" t="str">
        <f t="array" ref="E8368">IF(ISLOGICAL(D8368),"",FREQUENCY(IF('Data Transformation'!$B$425:$B$8425='Bin Analysis'!$B8355,'Data Transformation'!$G$425:$G$8425),D8368))</f>
        <v/>
      </c>
      <c r="F8368" t="str">
        <f t="shared" si="1044"/>
        <v/>
      </c>
      <c r="G8368">
        <f>Weighting!$H$16</f>
        <v>0</v>
      </c>
      <c r="H8368">
        <f t="array" ref="H8368">FREQUENCY(IF('Data Transformation'!$B$4:$B$8425=B8355,'Data Transformation'!$G$4:$G$8425),'Bin Analysis'!$B8368)</f>
        <v>2073</v>
      </c>
      <c r="I8368">
        <f t="shared" si="1045"/>
        <v>0</v>
      </c>
      <c r="J8368">
        <f t="shared" si="1046"/>
        <v>0</v>
      </c>
      <c r="K8368">
        <f>J8368*Weighting!$W$16</f>
        <v>0</v>
      </c>
      <c r="M8368" s="14"/>
    </row>
    <row r="8369" spans="1:25" x14ac:dyDescent="0.25">
      <c r="A8369" s="32" t="str">
        <f>IF(Weighting!$P$17&gt;0,B8369,"")</f>
        <v/>
      </c>
      <c r="B8369">
        <f>Weighting!$C$17</f>
        <v>1.762</v>
      </c>
      <c r="C8369">
        <f>Weighting!$F$17</f>
        <v>0</v>
      </c>
      <c r="D8369" t="b">
        <f>IF(C8369=1,'Data Transformation'!$G$3+0.5*'Data Transformation'!$W$25,IF(C8370=1,D8370-'Data Transformation'!$W$25,FALSE))</f>
        <v>0</v>
      </c>
      <c r="E8369" t="str">
        <f t="array" ref="E8369">IF(ISLOGICAL(D8369),"",FREQUENCY(IF('Data Transformation'!$B$425:$B$8425='Bin Analysis'!$B8355,'Data Transformation'!$G$425:$G$8425),D8369))</f>
        <v/>
      </c>
      <c r="F8369" t="str">
        <f t="shared" si="1044"/>
        <v/>
      </c>
      <c r="G8369">
        <f>Weighting!$H$17</f>
        <v>0</v>
      </c>
      <c r="H8369">
        <f t="array" ref="H8369">FREQUENCY(IF('Data Transformation'!$B$4:$B$8425=B8355,'Data Transformation'!$G$4:$G$8425),'Bin Analysis'!$B8369)</f>
        <v>2073</v>
      </c>
      <c r="I8369">
        <f t="shared" si="1045"/>
        <v>0</v>
      </c>
      <c r="J8369">
        <f t="shared" si="1046"/>
        <v>0</v>
      </c>
      <c r="K8369">
        <f>J8369*Weighting!$W$17</f>
        <v>0</v>
      </c>
      <c r="M8369" s="14"/>
    </row>
    <row r="8370" spans="1:25" x14ac:dyDescent="0.25">
      <c r="A8370" s="32" t="str">
        <f>IF(Weighting!$P$18&gt;0,B8370,"")</f>
        <v/>
      </c>
      <c r="B8370">
        <f>Weighting!$C$18</f>
        <v>1.893</v>
      </c>
      <c r="C8370">
        <f>Weighting!$F$18</f>
        <v>0</v>
      </c>
      <c r="D8370" t="b">
        <f>IF(C8370=1,'Data Transformation'!$G$3+0.5*'Data Transformation'!$W$25,IF(C8371=1,D8371-'Data Transformation'!$W$25,FALSE))</f>
        <v>0</v>
      </c>
      <c r="E8370" t="str">
        <f t="array" ref="E8370">IF(ISLOGICAL(D8370),"",FREQUENCY(IF('Data Transformation'!$B$425:$B$8425='Bin Analysis'!$B8355,'Data Transformation'!$G$425:$G$8425),D8370))</f>
        <v/>
      </c>
      <c r="F8370" t="str">
        <f t="shared" si="1044"/>
        <v/>
      </c>
      <c r="G8370">
        <f>Weighting!$H$18</f>
        <v>0</v>
      </c>
      <c r="H8370">
        <f t="array" ref="H8370">FREQUENCY(IF('Data Transformation'!$B$4:$B$8425=B8355,'Data Transformation'!$G$4:$G$8425),'Bin Analysis'!$B8370)</f>
        <v>2073</v>
      </c>
      <c r="I8370">
        <f t="shared" si="1045"/>
        <v>0</v>
      </c>
      <c r="J8370">
        <f t="shared" si="1046"/>
        <v>0</v>
      </c>
      <c r="K8370">
        <f>J8370*Weighting!$W$18</f>
        <v>0</v>
      </c>
      <c r="M8370" s="14"/>
    </row>
    <row r="8371" spans="1:25" x14ac:dyDescent="0.25">
      <c r="A8371" s="32" t="str">
        <f>IF(Weighting!$P$19&gt;0,B8371,"")</f>
        <v/>
      </c>
      <c r="B8371">
        <f>Weighting!$C$19</f>
        <v>2.024</v>
      </c>
      <c r="C8371">
        <f>Weighting!$F$19</f>
        <v>0</v>
      </c>
      <c r="D8371" t="b">
        <f>IF(C8371=1,'Data Transformation'!$G$3+0.5*'Data Transformation'!$W$25,IF(C8372=1,D8372-'Data Transformation'!$W$25,FALSE))</f>
        <v>0</v>
      </c>
      <c r="E8371" t="str">
        <f t="array" ref="E8371">IF(ISLOGICAL(D8371),"",FREQUENCY(IF('Data Transformation'!$B$425:$B$8425='Bin Analysis'!$B8355,'Data Transformation'!$G$425:$G$8425),D8371))</f>
        <v/>
      </c>
      <c r="F8371" t="str">
        <f t="shared" si="1044"/>
        <v/>
      </c>
      <c r="G8371">
        <f>Weighting!$H$19</f>
        <v>0</v>
      </c>
      <c r="H8371">
        <f t="array" ref="H8371">FREQUENCY(IF('Data Transformation'!$B$4:$B$8425=B8355,'Data Transformation'!$G$4:$G$8425),'Bin Analysis'!$B8371)</f>
        <v>2073</v>
      </c>
      <c r="I8371">
        <f t="shared" si="1045"/>
        <v>0</v>
      </c>
      <c r="J8371">
        <f t="shared" si="1046"/>
        <v>0</v>
      </c>
      <c r="K8371">
        <f>J8371*Weighting!$W$19</f>
        <v>0</v>
      </c>
      <c r="M8371" s="14"/>
    </row>
    <row r="8372" spans="1:25" x14ac:dyDescent="0.25">
      <c r="A8372" s="32" t="str">
        <f>IF(Weighting!$P$20&gt;0,B8372,"")</f>
        <v/>
      </c>
      <c r="B8372">
        <f>Weighting!$C$20</f>
        <v>2.1550000000000002</v>
      </c>
      <c r="C8372">
        <f>Weighting!$F$20</f>
        <v>0</v>
      </c>
      <c r="D8372" t="b">
        <f>IF(C8372=1,'Data Transformation'!$G$3+0.5*'Data Transformation'!$W$25,IF(C8373=1,D8373-'Data Transformation'!$W$25,FALSE))</f>
        <v>0</v>
      </c>
      <c r="E8372" t="str">
        <f t="array" ref="E8372">IF(ISLOGICAL(D8372),"",FREQUENCY(IF('Data Transformation'!$B$425:$B$8425='Bin Analysis'!$B8355,'Data Transformation'!$G$425:$G$8425),D8372))</f>
        <v/>
      </c>
      <c r="F8372" t="str">
        <f t="shared" si="1044"/>
        <v/>
      </c>
      <c r="G8372">
        <f>Weighting!$H$20</f>
        <v>0</v>
      </c>
      <c r="H8372">
        <f t="array" ref="H8372">FREQUENCY(IF('Data Transformation'!$B$4:$B$8425=B8355,'Data Transformation'!$G$4:$G$8425),'Bin Analysis'!$B8372)</f>
        <v>2073</v>
      </c>
      <c r="I8372">
        <f t="shared" si="1045"/>
        <v>0</v>
      </c>
      <c r="J8372">
        <f t="shared" si="1046"/>
        <v>0</v>
      </c>
      <c r="K8372">
        <f>J8372*Weighting!$W$20</f>
        <v>0</v>
      </c>
      <c r="M8372" s="14"/>
    </row>
    <row r="8373" spans="1:25" x14ac:dyDescent="0.25">
      <c r="A8373" s="32" t="str">
        <f>IF(Weighting!$P$21&gt;0,B8373,"")</f>
        <v/>
      </c>
      <c r="B8373">
        <f>Weighting!$C$21</f>
        <v>2.2860000000000005</v>
      </c>
      <c r="C8373">
        <f>Weighting!$F$21</f>
        <v>0</v>
      </c>
      <c r="D8373" t="b">
        <f>IF(C8373=1,'Data Transformation'!$G$3+0.5*'Data Transformation'!$W$25,IF(C8374=1,D8374-'Data Transformation'!$W$25,FALSE))</f>
        <v>0</v>
      </c>
      <c r="E8373" t="str">
        <f t="array" ref="E8373">IF(ISLOGICAL(D8373),"",FREQUENCY(IF('Data Transformation'!$B$425:$B$8425='Bin Analysis'!$B8355,'Data Transformation'!$G$425:$G$8425),D8373))</f>
        <v/>
      </c>
      <c r="F8373" t="str">
        <f t="shared" si="1044"/>
        <v/>
      </c>
      <c r="G8373">
        <f>Weighting!$H$21</f>
        <v>0</v>
      </c>
      <c r="H8373">
        <f t="array" ref="H8373">FREQUENCY(IF('Data Transformation'!$B$4:$B$8425=B8355,'Data Transformation'!$G$4:$G$8425),'Bin Analysis'!$B8373)</f>
        <v>2073</v>
      </c>
      <c r="I8373">
        <f t="shared" si="1045"/>
        <v>0</v>
      </c>
      <c r="J8373">
        <f t="shared" si="1046"/>
        <v>0</v>
      </c>
      <c r="K8373">
        <f>J8373*Weighting!$W$21</f>
        <v>0</v>
      </c>
      <c r="M8373" s="14"/>
    </row>
    <row r="8374" spans="1:25" x14ac:dyDescent="0.25">
      <c r="A8374" s="32" t="str">
        <f>IF(Weighting!$P$22&gt;0,B8374,"")</f>
        <v/>
      </c>
      <c r="B8374">
        <f>Weighting!$C$22</f>
        <v>2.4170000000000007</v>
      </c>
      <c r="C8374">
        <f>Weighting!$F$22</f>
        <v>0</v>
      </c>
      <c r="D8374" t="b">
        <f>IF(C8374=1,'Data Transformation'!$G$3+0.5*'Data Transformation'!$W$25,IF(C8375=1,D8375-'Data Transformation'!$W$25,FALSE))</f>
        <v>0</v>
      </c>
      <c r="E8374" t="str">
        <f t="array" ref="E8374">IF(ISLOGICAL(D8374),"",FREQUENCY(IF('Data Transformation'!$B$425:$B$8425='Bin Analysis'!$B8355,'Data Transformation'!$G$425:$G$8425),D8374))</f>
        <v/>
      </c>
      <c r="F8374" t="str">
        <f t="shared" si="1044"/>
        <v/>
      </c>
      <c r="G8374">
        <f>Weighting!$H$22</f>
        <v>0</v>
      </c>
      <c r="H8374">
        <f t="array" ref="H8374">FREQUENCY(IF('Data Transformation'!$B$4:$B$8425=B8355,'Data Transformation'!$G$4:$G$8425),'Bin Analysis'!$B8374)</f>
        <v>2073</v>
      </c>
      <c r="I8374">
        <f t="shared" si="1045"/>
        <v>0</v>
      </c>
      <c r="J8374">
        <f t="shared" si="1046"/>
        <v>0</v>
      </c>
      <c r="K8374">
        <f>J8374*Weighting!$W$22</f>
        <v>0</v>
      </c>
      <c r="M8374" s="14"/>
    </row>
    <row r="8375" spans="1:25" x14ac:dyDescent="0.25">
      <c r="A8375" s="32" t="str">
        <f>IF(Weighting!$P$23&gt;0,B8375,"")</f>
        <v/>
      </c>
      <c r="B8375">
        <f>Weighting!$C$23</f>
        <v>2.5480000000000009</v>
      </c>
      <c r="C8375">
        <f>Weighting!$F$23</f>
        <v>0</v>
      </c>
      <c r="D8375" t="b">
        <f>IF(C8375=1,'Data Transformation'!$G$3+0.5*'Data Transformation'!$W$25,IF(C8376=1,D8376-'Data Transformation'!$W$25,FALSE))</f>
        <v>0</v>
      </c>
      <c r="E8375" t="str">
        <f t="array" ref="E8375">IF(ISLOGICAL(D8375),"",FREQUENCY(IF('Data Transformation'!$B$425:$B$8425='Bin Analysis'!$B8355,'Data Transformation'!$G$425:$G$8425),D8375))</f>
        <v/>
      </c>
      <c r="F8375" t="str">
        <f t="shared" si="1044"/>
        <v/>
      </c>
      <c r="G8375">
        <f>Weighting!$H$23</f>
        <v>0</v>
      </c>
      <c r="H8375">
        <f t="array" ref="H8375">FREQUENCY(IF('Data Transformation'!$B$4:$B$8425=B8355,'Data Transformation'!$G$4:$G$8425),'Bin Analysis'!$B8375)</f>
        <v>2073</v>
      </c>
      <c r="I8375">
        <f t="shared" si="1045"/>
        <v>0</v>
      </c>
      <c r="J8375">
        <f t="shared" si="1046"/>
        <v>0</v>
      </c>
      <c r="K8375">
        <f>J8375*Weighting!$W$23</f>
        <v>0</v>
      </c>
      <c r="M8375" s="14"/>
    </row>
    <row r="8376" spans="1:25" x14ac:dyDescent="0.25">
      <c r="A8376" s="32" t="str">
        <f>IF(Weighting!$P$24&gt;0,B8376,"")</f>
        <v/>
      </c>
      <c r="B8376">
        <f>Weighting!$C$24</f>
        <v>2.6790000000000012</v>
      </c>
      <c r="C8376">
        <f>Weighting!$F$24</f>
        <v>0</v>
      </c>
      <c r="D8376" t="b">
        <f>IF(C8376=1,'Data Transformation'!$G$3+0.5*'Data Transformation'!$W$25,IF(C8377=1,D8377-'Data Transformation'!$W$25,FALSE))</f>
        <v>0</v>
      </c>
      <c r="E8376" t="str">
        <f t="array" ref="E8376">IF(ISLOGICAL(D8376),"",FREQUENCY(IF('Data Transformation'!$B$425:$B$8425='Bin Analysis'!$B8355,'Data Transformation'!$G$425:$G$8425),D8376))</f>
        <v/>
      </c>
      <c r="F8376" t="str">
        <f t="shared" si="1044"/>
        <v/>
      </c>
      <c r="G8376">
        <f>Weighting!$H$24</f>
        <v>0</v>
      </c>
      <c r="H8376">
        <f t="array" ref="H8376">FREQUENCY(IF('Data Transformation'!$B$4:$B$8425=B8355,'Data Transformation'!$G$4:$G$8425),'Bin Analysis'!$B8376)</f>
        <v>2073</v>
      </c>
      <c r="I8376">
        <f t="shared" si="1045"/>
        <v>0</v>
      </c>
      <c r="J8376">
        <f t="shared" si="1046"/>
        <v>0</v>
      </c>
      <c r="K8376">
        <f>J8376*Weighting!$W$24</f>
        <v>0</v>
      </c>
      <c r="M8376" s="14"/>
    </row>
    <row r="8377" spans="1:25" x14ac:dyDescent="0.25">
      <c r="A8377" s="32" t="str">
        <f>IF(Weighting!$P$25&gt;0,B8377,"")</f>
        <v/>
      </c>
      <c r="B8377">
        <f>Weighting!$C$25</f>
        <v>2.8100000000000014</v>
      </c>
      <c r="C8377">
        <f>Weighting!$F$25</f>
        <v>0</v>
      </c>
      <c r="D8377" t="b">
        <f>IF(C8377=1,'Data Transformation'!$G$3+0.5*'Data Transformation'!$W$25,IF(C8378=1,D8378-'Data Transformation'!$W$25,FALSE))</f>
        <v>0</v>
      </c>
      <c r="E8377" t="str">
        <f t="array" ref="E8377">IF(ISLOGICAL(D8377),"",FREQUENCY(IF('Data Transformation'!$B$425:$B$8425='Bin Analysis'!$B8355,'Data Transformation'!$G$425:$G$8425),D8377))</f>
        <v/>
      </c>
      <c r="F8377" t="str">
        <f t="shared" si="1044"/>
        <v/>
      </c>
      <c r="G8377">
        <f>Weighting!$H$25</f>
        <v>0</v>
      </c>
      <c r="H8377">
        <f t="array" ref="H8377">FREQUENCY(IF('Data Transformation'!$B$4:$B$8425=B8355,'Data Transformation'!$G$4:$G$8425),'Bin Analysis'!$B8377)</f>
        <v>2073</v>
      </c>
      <c r="I8377">
        <f t="shared" si="1045"/>
        <v>0</v>
      </c>
      <c r="J8377">
        <f t="shared" si="1046"/>
        <v>0</v>
      </c>
      <c r="K8377">
        <f>J8377*Weighting!$W$25</f>
        <v>0</v>
      </c>
      <c r="M8377" s="14"/>
    </row>
    <row r="8378" spans="1:25" x14ac:dyDescent="0.25">
      <c r="O8378"/>
      <c r="P8378"/>
      <c r="Q8378"/>
      <c r="R8378"/>
    </row>
    <row r="8379" spans="1:25" ht="23.25" x14ac:dyDescent="0.35">
      <c r="A8379" s="21" t="s">
        <v>0</v>
      </c>
      <c r="B8379" s="21" t="str">
        <f>IFERROR(VLOOKUP(C8379,'Data Transformation'!$L$6:$M$426,2,FALSE),"")</f>
        <v/>
      </c>
      <c r="C8379" s="21">
        <f>C8355+1</f>
        <v>349</v>
      </c>
      <c r="D8379" s="21"/>
      <c r="E8379" s="21"/>
      <c r="F8379" s="21"/>
      <c r="G8379" s="21"/>
      <c r="H8379" s="22"/>
      <c r="I8379" s="22"/>
      <c r="J8379" s="22"/>
      <c r="K8379" s="21"/>
      <c r="L8379" s="21" t="str">
        <f>B8379</f>
        <v/>
      </c>
      <c r="M8379" s="23" t="e">
        <f>INDEX('Data Transformation'!$O$4:$O$424,MATCH($B8379,'Data Transformation'!$M$4:$M$424,0),MATCH($M$2,'Data Transformation'!$O$3,0))</f>
        <v>#N/A</v>
      </c>
      <c r="N8379" s="27" t="e">
        <f>IF('Input and Summary Results'!$J$16="minimum",'Bin Analysis'!X8380/(M8379-1),'Bin Analysis'!Y8379/('Bin Analysis'!M8379-1))</f>
        <v>#N/A</v>
      </c>
      <c r="O8379" s="27" t="e">
        <f>IF(M8379=FALSE,NA(),(VLOOKUP(1,C8382:K8401,4,FALSE))/(M8379-1))</f>
        <v>#N/A</v>
      </c>
      <c r="P8379" s="27" t="e">
        <f>IF(M8379=FALSE,NA(),SUM(J8382:J8401)/Weighting!$S$5)</f>
        <v>#N/A</v>
      </c>
      <c r="Q8379" s="27" t="e">
        <f>IF(M8379=FALSE,NA(),SUM(K8382:K8401)/Weighting!$S$6)</f>
        <v>#N/A</v>
      </c>
      <c r="R8379" s="27" t="e">
        <f>IF(M8379=FALSE,NA(),(VLOOKUP(1,G8382:K8401,3,FALSE))/(M8379-1))</f>
        <v>#N/A</v>
      </c>
      <c r="S8379" s="22" t="e">
        <f>IF(M8379=FALSE,NA(),IF(SUM(J8382:J8401)=2,"yes","no"))</f>
        <v>#N/A</v>
      </c>
      <c r="X8379" s="2" cm="2">
        <f t="array" ref="X8379:X8380">FREQUENCY(IF('Data Transformation'!$B$425:$B$6424='Bin Analysis'!L8379,'Data Transformation'!$G$425:$G$6424),'Data Transformation'!$U$11)</f>
        <v>0</v>
      </c>
      <c r="Y8379" s="2" cm="2">
        <f t="array" ref="Y8379:Y8380">FREQUENCY(IF('Data Transformation'!$B$425:$B$6424='Bin Analysis'!L8379,'Data Transformation'!$G$425:$G$6424),'Data Transformation'!$U$12)</f>
        <v>0</v>
      </c>
    </row>
    <row r="8380" spans="1:25" x14ac:dyDescent="0.25">
      <c r="A8380" s="14" t="s">
        <v>66</v>
      </c>
      <c r="B8380" t="s">
        <v>47</v>
      </c>
      <c r="C8380" t="s">
        <v>5</v>
      </c>
      <c r="D8380" t="s">
        <v>99</v>
      </c>
      <c r="E8380" t="s">
        <v>100</v>
      </c>
      <c r="F8380" t="s">
        <v>101</v>
      </c>
      <c r="G8380" t="s">
        <v>69</v>
      </c>
      <c r="H8380" t="s">
        <v>31</v>
      </c>
      <c r="I8380" t="s">
        <v>32</v>
      </c>
      <c r="J8380" t="s">
        <v>46</v>
      </c>
      <c r="K8380" s="14" t="s">
        <v>45</v>
      </c>
      <c r="M8380" s="14"/>
      <c r="X8380" s="2">
        <v>0</v>
      </c>
      <c r="Y8380" s="2">
        <v>0</v>
      </c>
    </row>
    <row r="8381" spans="1:25" x14ac:dyDescent="0.25">
      <c r="A8381" s="32"/>
      <c r="D8381" t="b">
        <f>IF(C8381=1,'Data Transformation'!$G$3+0.5*'Data Transformation'!$W$25,IF(C8382=1,D8382-'Data Transformation'!$W$25,FALSE))</f>
        <v>0</v>
      </c>
      <c r="E8381" t="str">
        <f t="array" ref="E8381">IF(ISLOGICAL(D8381),"",FREQUENCY(IF('Data Transformation'!$B$425:$B$8425='Bin Analysis'!$B8379,'Data Transformation'!$G$425:$G$8425),D8381))</f>
        <v/>
      </c>
      <c r="F8381" t="str">
        <f>IF(ISLOGICAL(D8381),"",E8381-E8380)</f>
        <v/>
      </c>
      <c r="M8381" s="14"/>
    </row>
    <row r="8382" spans="1:25" x14ac:dyDescent="0.25">
      <c r="A8382" s="32">
        <f>IF(Weighting!$P$6&gt;0,B8382,"")</f>
        <v>0.32100000000000001</v>
      </c>
      <c r="B8382">
        <f>Weighting!$C$6</f>
        <v>0.32100000000000001</v>
      </c>
      <c r="C8382">
        <f>Weighting!$F$6</f>
        <v>0</v>
      </c>
      <c r="D8382" t="b">
        <f>IF(C8382=1,'Data Transformation'!$G$3+0.5*'Data Transformation'!$W$25,IF(C8383=1,D8383-'Data Transformation'!$W$25,FALSE))</f>
        <v>0</v>
      </c>
      <c r="E8382" t="str">
        <f t="array" ref="E8382">IF(ISLOGICAL(D8382),"",FREQUENCY(IF('Data Transformation'!$B$425:$B$8425='Bin Analysis'!$B8379,'Data Transformation'!$G$425:$G$8425),D8382))</f>
        <v/>
      </c>
      <c r="F8382" t="str">
        <f>IF(ISLOGICAL(D8382),"",E8382-E8381)</f>
        <v/>
      </c>
      <c r="G8382">
        <f>Weighting!$H$6</f>
        <v>1</v>
      </c>
      <c r="H8382">
        <f t="array" ref="H8382">FREQUENCY(IF('Data Transformation'!$B$4:$B$8425=B8379,'Data Transformation'!$G$4:$G$8425),'Bin Analysis'!$B8382)</f>
        <v>2073</v>
      </c>
      <c r="I8382">
        <f>H8382-H8381</f>
        <v>2073</v>
      </c>
      <c r="J8382">
        <f>IF(I8382=0,0,1)</f>
        <v>1</v>
      </c>
      <c r="K8382">
        <f>J8382*Weighting!$W$6</f>
        <v>1</v>
      </c>
      <c r="M8382" s="14"/>
    </row>
    <row r="8383" spans="1:25" x14ac:dyDescent="0.25">
      <c r="A8383" s="32">
        <f>IF(Weighting!$P$7&gt;0,B8383,"")</f>
        <v>0.45200000000000001</v>
      </c>
      <c r="B8383">
        <f>Weighting!$C$7</f>
        <v>0.45200000000000001</v>
      </c>
      <c r="C8383">
        <f>Weighting!$F$7</f>
        <v>0</v>
      </c>
      <c r="D8383" t="b">
        <f>IF(C8383=1,'Data Transformation'!$G$3+0.5*'Data Transformation'!$W$25,IF(C8384=1,D8384-'Data Transformation'!$W$25,FALSE))</f>
        <v>0</v>
      </c>
      <c r="E8383" t="str">
        <f t="array" ref="E8383">IF(ISLOGICAL(D8383),"",FREQUENCY(IF('Data Transformation'!$B$425:$B$8425='Bin Analysis'!$B8379,'Data Transformation'!$G$425:$G$8425),D8383))</f>
        <v/>
      </c>
      <c r="F8383" t="str">
        <f t="shared" ref="F8383:F8401" si="1047">IF(ISLOGICAL(D8383),"",E8383-E8382)</f>
        <v/>
      </c>
      <c r="G8383">
        <f>Weighting!$H$7</f>
        <v>0</v>
      </c>
      <c r="H8383">
        <f t="array" ref="H8383">FREQUENCY(IF('Data Transformation'!$B$4:$B$8425=B8379,'Data Transformation'!$G$4:$G$8425),'Bin Analysis'!$B8383)</f>
        <v>2073</v>
      </c>
      <c r="I8383">
        <f t="shared" ref="I8383:I8401" si="1048">H8383-H8382</f>
        <v>0</v>
      </c>
      <c r="J8383">
        <f>IF(I8383=0,0,1)</f>
        <v>0</v>
      </c>
      <c r="K8383">
        <f>J8383*Weighting!$W$7</f>
        <v>0</v>
      </c>
      <c r="M8383" s="14"/>
    </row>
    <row r="8384" spans="1:25" x14ac:dyDescent="0.25">
      <c r="A8384" s="32">
        <f>IF(Weighting!$P$8&gt;0,B8384,"")</f>
        <v>0.58299999999999996</v>
      </c>
      <c r="B8384">
        <f>Weighting!$C$8</f>
        <v>0.58299999999999996</v>
      </c>
      <c r="C8384">
        <f>Weighting!$F$8</f>
        <v>0</v>
      </c>
      <c r="D8384" t="b">
        <f>IF(C8384=1,'Data Transformation'!$G$3+0.5*'Data Transformation'!$W$25,IF(C8385=1,D8385-'Data Transformation'!$W$25,FALSE))</f>
        <v>0</v>
      </c>
      <c r="E8384" t="str">
        <f t="array" ref="E8384">IF(ISLOGICAL(D8384),"",FREQUENCY(IF('Data Transformation'!$B$425:$B$8425='Bin Analysis'!$B8379,'Data Transformation'!$G$425:$G$8425),D8384))</f>
        <v/>
      </c>
      <c r="F8384" t="str">
        <f t="shared" si="1047"/>
        <v/>
      </c>
      <c r="G8384">
        <f>Weighting!$H$8</f>
        <v>0</v>
      </c>
      <c r="H8384">
        <f t="array" ref="H8384">FREQUENCY(IF('Data Transformation'!$B$4:$B$8425=B8379,'Data Transformation'!$G$4:$G$8425),'Bin Analysis'!$B8384)</f>
        <v>2073</v>
      </c>
      <c r="I8384">
        <f t="shared" si="1048"/>
        <v>0</v>
      </c>
      <c r="J8384">
        <f t="shared" ref="J8384:J8401" si="1049">IF(I8384=0,0,1)</f>
        <v>0</v>
      </c>
      <c r="K8384">
        <f>J8384*Weighting!$W$8</f>
        <v>0</v>
      </c>
      <c r="M8384" s="14"/>
    </row>
    <row r="8385" spans="1:13" x14ac:dyDescent="0.25">
      <c r="A8385" s="32">
        <f>IF(Weighting!$P$9&gt;0,B8385,"")</f>
        <v>0.71399999999999997</v>
      </c>
      <c r="B8385" s="50">
        <f>Weighting!$C$9</f>
        <v>0.71399999999999997</v>
      </c>
      <c r="C8385">
        <f>Weighting!$F$9</f>
        <v>0</v>
      </c>
      <c r="D8385" t="b">
        <f>IF(C8385=1,'Data Transformation'!$G$3+0.5*'Data Transformation'!$W$25,IF(C8386=1,D8386-'Data Transformation'!$W$25,FALSE))</f>
        <v>0</v>
      </c>
      <c r="E8385" t="str">
        <f t="array" ref="E8385">IF(ISLOGICAL(D8385),"",FREQUENCY(IF('Data Transformation'!$B$425:$B$8425='Bin Analysis'!$B8379,'Data Transformation'!$G$425:$G$8425),D8385))</f>
        <v/>
      </c>
      <c r="F8385" t="str">
        <f t="shared" si="1047"/>
        <v/>
      </c>
      <c r="G8385">
        <f>Weighting!$H$9</f>
        <v>0</v>
      </c>
      <c r="H8385">
        <f t="array" ref="H8385">FREQUENCY(IF('Data Transformation'!$B$4:$B$8425=B8379,'Data Transformation'!$G$4:$G$8425),'Bin Analysis'!$B8385)</f>
        <v>2073</v>
      </c>
      <c r="I8385">
        <f t="shared" si="1048"/>
        <v>0</v>
      </c>
      <c r="J8385">
        <f t="shared" si="1049"/>
        <v>0</v>
      </c>
      <c r="K8385">
        <f>J8385*Weighting!$W$9</f>
        <v>0</v>
      </c>
      <c r="M8385" s="14"/>
    </row>
    <row r="8386" spans="1:13" x14ac:dyDescent="0.25">
      <c r="A8386" s="32">
        <f>IF(Weighting!$P$10&gt;0,B8386,"")</f>
        <v>0.84499999999999997</v>
      </c>
      <c r="B8386">
        <f>Weighting!$C$10</f>
        <v>0.84499999999999997</v>
      </c>
      <c r="C8386">
        <f>Weighting!$F$10</f>
        <v>0</v>
      </c>
      <c r="D8386" t="b">
        <f>IF(C8386=1,'Data Transformation'!$G$3+0.5*'Data Transformation'!$W$25,IF(C8387=1,D8387-'Data Transformation'!$W$25,FALSE))</f>
        <v>0</v>
      </c>
      <c r="E8386" t="str">
        <f t="array" ref="E8386">IF(ISLOGICAL(D8386),"",FREQUENCY(IF('Data Transformation'!$B$425:$B$8425='Bin Analysis'!$B8379,'Data Transformation'!$G$425:$G$8425),D8386))</f>
        <v/>
      </c>
      <c r="F8386" t="str">
        <f t="shared" si="1047"/>
        <v/>
      </c>
      <c r="G8386">
        <f>Weighting!$H$10</f>
        <v>0</v>
      </c>
      <c r="H8386">
        <f t="array" ref="H8386">FREQUENCY(IF('Data Transformation'!$B$4:$B$8425=B8379,'Data Transformation'!$G$4:$G$8425),'Bin Analysis'!$B8386)</f>
        <v>2073</v>
      </c>
      <c r="I8386">
        <f t="shared" si="1048"/>
        <v>0</v>
      </c>
      <c r="J8386">
        <f t="shared" si="1049"/>
        <v>0</v>
      </c>
      <c r="K8386">
        <f>J8386*Weighting!$W$10</f>
        <v>0</v>
      </c>
      <c r="M8386" s="14"/>
    </row>
    <row r="8387" spans="1:13" x14ac:dyDescent="0.25">
      <c r="A8387" s="32">
        <f>IF(Weighting!$P$11&gt;0,B8387,"")</f>
        <v>0.97599999999999998</v>
      </c>
      <c r="B8387">
        <f>Weighting!$C$11</f>
        <v>0.97599999999999998</v>
      </c>
      <c r="C8387">
        <f>Weighting!$F$11</f>
        <v>0</v>
      </c>
      <c r="D8387">
        <f>IF(C8387=1,'Data Transformation'!$G$3+0.5*'Data Transformation'!$W$25,IF(C8388=1,D8388-'Data Transformation'!$W$25,FALSE))</f>
        <v>0.86899999999999999</v>
      </c>
      <c r="E8387">
        <f t="array" ref="E8387">IF(ISLOGICAL(D8387),"",FREQUENCY(IF('Data Transformation'!$B$425:$B$8425='Bin Analysis'!$B8379,'Data Transformation'!$G$425:$G$8425),D8387))</f>
        <v>2001</v>
      </c>
      <c r="F8387" t="e">
        <f t="shared" si="1047"/>
        <v>#VALUE!</v>
      </c>
      <c r="G8387">
        <f>Weighting!$H$11</f>
        <v>0</v>
      </c>
      <c r="H8387">
        <f t="array" ref="H8387">FREQUENCY(IF('Data Transformation'!$B$4:$B$8425=B8379,'Data Transformation'!$G$4:$G$8425),'Bin Analysis'!$B8387)</f>
        <v>2073</v>
      </c>
      <c r="I8387">
        <f t="shared" si="1048"/>
        <v>0</v>
      </c>
      <c r="J8387">
        <f t="shared" si="1049"/>
        <v>0</v>
      </c>
      <c r="K8387">
        <f>J8387*Weighting!$W$11</f>
        <v>0</v>
      </c>
      <c r="M8387" s="14"/>
    </row>
    <row r="8388" spans="1:13" x14ac:dyDescent="0.25">
      <c r="A8388" s="32">
        <f>IF(Weighting!$P$12&gt;0,B8388,"")</f>
        <v>1.107</v>
      </c>
      <c r="B8388">
        <f>Weighting!$C$12</f>
        <v>1.107</v>
      </c>
      <c r="C8388">
        <f>Weighting!$F$12</f>
        <v>1</v>
      </c>
      <c r="D8388">
        <f>IF(C8388=1,'Data Transformation'!$G$3+0.5*'Data Transformation'!$W$25,IF(C8389=1,D8389-'Data Transformation'!$W$25,FALSE))</f>
        <v>1.131</v>
      </c>
      <c r="E8388">
        <f t="array" ref="E8388">IF(ISLOGICAL(D8388),"",FREQUENCY(IF('Data Transformation'!$B$425:$B$8425='Bin Analysis'!$B8379,'Data Transformation'!$G$425:$G$8425),D8388))</f>
        <v>2001</v>
      </c>
      <c r="F8388">
        <f t="shared" si="1047"/>
        <v>0</v>
      </c>
      <c r="G8388">
        <f>Weighting!$H$12</f>
        <v>0</v>
      </c>
      <c r="H8388">
        <f t="array" ref="H8388">FREQUENCY(IF('Data Transformation'!$B$4:$B$8425=B8379,'Data Transformation'!$G$4:$G$8425),'Bin Analysis'!$B8388)</f>
        <v>2073</v>
      </c>
      <c r="I8388">
        <f t="shared" si="1048"/>
        <v>0</v>
      </c>
      <c r="J8388">
        <f t="shared" si="1049"/>
        <v>0</v>
      </c>
      <c r="K8388">
        <f>J8388*Weighting!$W$12</f>
        <v>0</v>
      </c>
      <c r="M8388" s="14"/>
    </row>
    <row r="8389" spans="1:13" x14ac:dyDescent="0.25">
      <c r="A8389" s="32">
        <f>IF(Weighting!$P$13&gt;0,B8389,"")</f>
        <v>1.238</v>
      </c>
      <c r="B8389">
        <f>Weighting!$C$13</f>
        <v>1.238</v>
      </c>
      <c r="C8389">
        <f>Weighting!$F$13</f>
        <v>0</v>
      </c>
      <c r="D8389" t="b">
        <f>IF(C8389=1,'Data Transformation'!$G$3+0.5*'Data Transformation'!$W$25,IF(C8390=1,D8390-'Data Transformation'!$W$25,FALSE))</f>
        <v>0</v>
      </c>
      <c r="E8389" t="str">
        <f t="array" ref="E8389">IF(ISLOGICAL(D8389),"",FREQUENCY(IF('Data Transformation'!$B$425:$B$8425='Bin Analysis'!$B8379,'Data Transformation'!$G$425:$G$8425),D8389))</f>
        <v/>
      </c>
      <c r="F8389" t="str">
        <f t="shared" si="1047"/>
        <v/>
      </c>
      <c r="G8389">
        <f>Weighting!$H$13</f>
        <v>0</v>
      </c>
      <c r="H8389">
        <f t="array" ref="H8389">FREQUENCY(IF('Data Transformation'!$B$4:$B$8425=B8379,'Data Transformation'!$G$4:$G$8425),'Bin Analysis'!$B8389)</f>
        <v>2073</v>
      </c>
      <c r="I8389">
        <f t="shared" si="1048"/>
        <v>0</v>
      </c>
      <c r="J8389">
        <f t="shared" si="1049"/>
        <v>0</v>
      </c>
      <c r="K8389">
        <f>J8389*Weighting!$W$13</f>
        <v>0</v>
      </c>
      <c r="M8389" s="14"/>
    </row>
    <row r="8390" spans="1:13" x14ac:dyDescent="0.25">
      <c r="A8390" s="32">
        <f>IF(Weighting!$P$14&gt;0,B8390,"")</f>
        <v>1.369</v>
      </c>
      <c r="B8390">
        <f>Weighting!$C$14</f>
        <v>1.369</v>
      </c>
      <c r="C8390">
        <f>Weighting!$F$14</f>
        <v>0</v>
      </c>
      <c r="D8390" t="b">
        <f>IF(C8390=1,'Data Transformation'!$G$3+0.5*'Data Transformation'!$W$25,IF(C8391=1,D8391-'Data Transformation'!$W$25,FALSE))</f>
        <v>0</v>
      </c>
      <c r="E8390" t="str">
        <f t="array" ref="E8390">IF(ISLOGICAL(D8390),"",FREQUENCY(IF('Data Transformation'!$B$425:$B$8425='Bin Analysis'!$B8379,'Data Transformation'!$G$425:$G$8425),D8390))</f>
        <v/>
      </c>
      <c r="F8390" t="str">
        <f t="shared" si="1047"/>
        <v/>
      </c>
      <c r="G8390">
        <f>Weighting!$H$14</f>
        <v>0</v>
      </c>
      <c r="H8390">
        <f t="array" ref="H8390">FREQUENCY(IF('Data Transformation'!$B$4:$B$8425=B8379,'Data Transformation'!$G$4:$G$8425),'Bin Analysis'!$B8390)</f>
        <v>2073</v>
      </c>
      <c r="I8390">
        <f t="shared" si="1048"/>
        <v>0</v>
      </c>
      <c r="J8390">
        <f t="shared" si="1049"/>
        <v>0</v>
      </c>
      <c r="K8390">
        <f>J8390*Weighting!$W$14</f>
        <v>0</v>
      </c>
      <c r="M8390" s="14"/>
    </row>
    <row r="8391" spans="1:13" x14ac:dyDescent="0.25">
      <c r="A8391" s="32">
        <f>IF(Weighting!$P$15&gt;0,B8391,"")</f>
        <v>1.5000009999999999</v>
      </c>
      <c r="B8391">
        <f>Weighting!$C$15</f>
        <v>1.5000009999999999</v>
      </c>
      <c r="C8391">
        <f>Weighting!$F$15</f>
        <v>0</v>
      </c>
      <c r="D8391" t="b">
        <f>IF(C8391=1,'Data Transformation'!$G$3+0.5*'Data Transformation'!$W$25,IF(C8392=1,D8392-'Data Transformation'!$W$25,FALSE))</f>
        <v>0</v>
      </c>
      <c r="E8391" t="str">
        <f t="array" ref="E8391">IF(ISLOGICAL(D8391),"",FREQUENCY(IF('Data Transformation'!$B$425:$B$8425='Bin Analysis'!$B8379,'Data Transformation'!$G$425:$G$8425),D8391))</f>
        <v/>
      </c>
      <c r="F8391" t="str">
        <f t="shared" si="1047"/>
        <v/>
      </c>
      <c r="G8391">
        <f>Weighting!$H$15</f>
        <v>0</v>
      </c>
      <c r="H8391">
        <f t="array" ref="H8391">FREQUENCY(IF('Data Transformation'!$B$4:$B$8425=B8379,'Data Transformation'!$G$4:$G$8425),'Bin Analysis'!$B8391)</f>
        <v>2073</v>
      </c>
      <c r="I8391">
        <f t="shared" si="1048"/>
        <v>0</v>
      </c>
      <c r="J8391">
        <f t="shared" si="1049"/>
        <v>0</v>
      </c>
      <c r="K8391">
        <f>J8391*Weighting!$W$15</f>
        <v>0</v>
      </c>
      <c r="M8391" s="14"/>
    </row>
    <row r="8392" spans="1:13" x14ac:dyDescent="0.25">
      <c r="A8392" s="32" t="str">
        <f>IF(Weighting!$P$16&gt;0,B8392,"")</f>
        <v/>
      </c>
      <c r="B8392">
        <f>Weighting!$C$16</f>
        <v>1.631</v>
      </c>
      <c r="C8392">
        <f>Weighting!$F$16</f>
        <v>0</v>
      </c>
      <c r="D8392" t="b">
        <f>IF(C8392=1,'Data Transformation'!$G$3+0.5*'Data Transformation'!$W$25,IF(C8393=1,D8393-'Data Transformation'!$W$25,FALSE))</f>
        <v>0</v>
      </c>
      <c r="E8392" t="str">
        <f t="array" ref="E8392">IF(ISLOGICAL(D8392),"",FREQUENCY(IF('Data Transformation'!$B$425:$B$8425='Bin Analysis'!$B8379,'Data Transformation'!$G$425:$G$8425),D8392))</f>
        <v/>
      </c>
      <c r="F8392" t="str">
        <f t="shared" si="1047"/>
        <v/>
      </c>
      <c r="G8392">
        <f>Weighting!$H$16</f>
        <v>0</v>
      </c>
      <c r="H8392">
        <f t="array" ref="H8392">FREQUENCY(IF('Data Transformation'!$B$4:$B$8425=B8379,'Data Transformation'!$G$4:$G$8425),'Bin Analysis'!$B8392)</f>
        <v>2073</v>
      </c>
      <c r="I8392">
        <f t="shared" si="1048"/>
        <v>0</v>
      </c>
      <c r="J8392">
        <f t="shared" si="1049"/>
        <v>0</v>
      </c>
      <c r="K8392">
        <f>J8392*Weighting!$W$16</f>
        <v>0</v>
      </c>
      <c r="M8392" s="14"/>
    </row>
    <row r="8393" spans="1:13" x14ac:dyDescent="0.25">
      <c r="A8393" s="32" t="str">
        <f>IF(Weighting!$P$17&gt;0,B8393,"")</f>
        <v/>
      </c>
      <c r="B8393">
        <f>Weighting!$C$17</f>
        <v>1.762</v>
      </c>
      <c r="C8393">
        <f>Weighting!$F$17</f>
        <v>0</v>
      </c>
      <c r="D8393" t="b">
        <f>IF(C8393=1,'Data Transformation'!$G$3+0.5*'Data Transformation'!$W$25,IF(C8394=1,D8394-'Data Transformation'!$W$25,FALSE))</f>
        <v>0</v>
      </c>
      <c r="E8393" t="str">
        <f t="array" ref="E8393">IF(ISLOGICAL(D8393),"",FREQUENCY(IF('Data Transformation'!$B$425:$B$8425='Bin Analysis'!$B8379,'Data Transformation'!$G$425:$G$8425),D8393))</f>
        <v/>
      </c>
      <c r="F8393" t="str">
        <f t="shared" si="1047"/>
        <v/>
      </c>
      <c r="G8393">
        <f>Weighting!$H$17</f>
        <v>0</v>
      </c>
      <c r="H8393">
        <f t="array" ref="H8393">FREQUENCY(IF('Data Transformation'!$B$4:$B$8425=B8379,'Data Transformation'!$G$4:$G$8425),'Bin Analysis'!$B8393)</f>
        <v>2073</v>
      </c>
      <c r="I8393">
        <f t="shared" si="1048"/>
        <v>0</v>
      </c>
      <c r="J8393">
        <f t="shared" si="1049"/>
        <v>0</v>
      </c>
      <c r="K8393">
        <f>J8393*Weighting!$W$17</f>
        <v>0</v>
      </c>
      <c r="M8393" s="14"/>
    </row>
    <row r="8394" spans="1:13" x14ac:dyDescent="0.25">
      <c r="A8394" s="32" t="str">
        <f>IF(Weighting!$P$18&gt;0,B8394,"")</f>
        <v/>
      </c>
      <c r="B8394">
        <f>Weighting!$C$18</f>
        <v>1.893</v>
      </c>
      <c r="C8394">
        <f>Weighting!$F$18</f>
        <v>0</v>
      </c>
      <c r="D8394" t="b">
        <f>IF(C8394=1,'Data Transformation'!$G$3+0.5*'Data Transformation'!$W$25,IF(C8395=1,D8395-'Data Transformation'!$W$25,FALSE))</f>
        <v>0</v>
      </c>
      <c r="E8394" t="str">
        <f t="array" ref="E8394">IF(ISLOGICAL(D8394),"",FREQUENCY(IF('Data Transformation'!$B$425:$B$8425='Bin Analysis'!$B8379,'Data Transformation'!$G$425:$G$8425),D8394))</f>
        <v/>
      </c>
      <c r="F8394" t="str">
        <f t="shared" si="1047"/>
        <v/>
      </c>
      <c r="G8394">
        <f>Weighting!$H$18</f>
        <v>0</v>
      </c>
      <c r="H8394">
        <f t="array" ref="H8394">FREQUENCY(IF('Data Transformation'!$B$4:$B$8425=B8379,'Data Transformation'!$G$4:$G$8425),'Bin Analysis'!$B8394)</f>
        <v>2073</v>
      </c>
      <c r="I8394">
        <f t="shared" si="1048"/>
        <v>0</v>
      </c>
      <c r="J8394">
        <f t="shared" si="1049"/>
        <v>0</v>
      </c>
      <c r="K8394">
        <f>J8394*Weighting!$W$18</f>
        <v>0</v>
      </c>
      <c r="M8394" s="14"/>
    </row>
    <row r="8395" spans="1:13" x14ac:dyDescent="0.25">
      <c r="A8395" s="32" t="str">
        <f>IF(Weighting!$P$19&gt;0,B8395,"")</f>
        <v/>
      </c>
      <c r="B8395">
        <f>Weighting!$C$19</f>
        <v>2.024</v>
      </c>
      <c r="C8395">
        <f>Weighting!$F$19</f>
        <v>0</v>
      </c>
      <c r="D8395" t="b">
        <f>IF(C8395=1,'Data Transformation'!$G$3+0.5*'Data Transformation'!$W$25,IF(C8396=1,D8396-'Data Transformation'!$W$25,FALSE))</f>
        <v>0</v>
      </c>
      <c r="E8395" t="str">
        <f t="array" ref="E8395">IF(ISLOGICAL(D8395),"",FREQUENCY(IF('Data Transformation'!$B$425:$B$8425='Bin Analysis'!$B8379,'Data Transformation'!$G$425:$G$8425),D8395))</f>
        <v/>
      </c>
      <c r="F8395" t="str">
        <f t="shared" si="1047"/>
        <v/>
      </c>
      <c r="G8395">
        <f>Weighting!$H$19</f>
        <v>0</v>
      </c>
      <c r="H8395">
        <f t="array" ref="H8395">FREQUENCY(IF('Data Transformation'!$B$4:$B$8425=B8379,'Data Transformation'!$G$4:$G$8425),'Bin Analysis'!$B8395)</f>
        <v>2073</v>
      </c>
      <c r="I8395">
        <f t="shared" si="1048"/>
        <v>0</v>
      </c>
      <c r="J8395">
        <f t="shared" si="1049"/>
        <v>0</v>
      </c>
      <c r="K8395">
        <f>J8395*Weighting!$W$19</f>
        <v>0</v>
      </c>
      <c r="M8395" s="14"/>
    </row>
    <row r="8396" spans="1:13" x14ac:dyDescent="0.25">
      <c r="A8396" s="32" t="str">
        <f>IF(Weighting!$P$20&gt;0,B8396,"")</f>
        <v/>
      </c>
      <c r="B8396">
        <f>Weighting!$C$20</f>
        <v>2.1550000000000002</v>
      </c>
      <c r="C8396">
        <f>Weighting!$F$20</f>
        <v>0</v>
      </c>
      <c r="D8396" t="b">
        <f>IF(C8396=1,'Data Transformation'!$G$3+0.5*'Data Transformation'!$W$25,IF(C8397=1,D8397-'Data Transformation'!$W$25,FALSE))</f>
        <v>0</v>
      </c>
      <c r="E8396" t="str">
        <f t="array" ref="E8396">IF(ISLOGICAL(D8396),"",FREQUENCY(IF('Data Transformation'!$B$425:$B$8425='Bin Analysis'!$B8379,'Data Transformation'!$G$425:$G$8425),D8396))</f>
        <v/>
      </c>
      <c r="F8396" t="str">
        <f t="shared" si="1047"/>
        <v/>
      </c>
      <c r="G8396">
        <f>Weighting!$H$20</f>
        <v>0</v>
      </c>
      <c r="H8396">
        <f t="array" ref="H8396">FREQUENCY(IF('Data Transformation'!$B$4:$B$8425=B8379,'Data Transformation'!$G$4:$G$8425),'Bin Analysis'!$B8396)</f>
        <v>2073</v>
      </c>
      <c r="I8396">
        <f t="shared" si="1048"/>
        <v>0</v>
      </c>
      <c r="J8396">
        <f t="shared" si="1049"/>
        <v>0</v>
      </c>
      <c r="K8396">
        <f>J8396*Weighting!$W$20</f>
        <v>0</v>
      </c>
      <c r="M8396" s="14"/>
    </row>
    <row r="8397" spans="1:13" x14ac:dyDescent="0.25">
      <c r="A8397" s="32" t="str">
        <f>IF(Weighting!$P$21&gt;0,B8397,"")</f>
        <v/>
      </c>
      <c r="B8397">
        <f>Weighting!$C$21</f>
        <v>2.2860000000000005</v>
      </c>
      <c r="C8397">
        <f>Weighting!$F$21</f>
        <v>0</v>
      </c>
      <c r="D8397" t="b">
        <f>IF(C8397=1,'Data Transformation'!$G$3+0.5*'Data Transformation'!$W$25,IF(C8398=1,D8398-'Data Transformation'!$W$25,FALSE))</f>
        <v>0</v>
      </c>
      <c r="E8397" t="str">
        <f t="array" ref="E8397">IF(ISLOGICAL(D8397),"",FREQUENCY(IF('Data Transformation'!$B$425:$B$8425='Bin Analysis'!$B8379,'Data Transformation'!$G$425:$G$8425),D8397))</f>
        <v/>
      </c>
      <c r="F8397" t="str">
        <f t="shared" si="1047"/>
        <v/>
      </c>
      <c r="G8397">
        <f>Weighting!$H$21</f>
        <v>0</v>
      </c>
      <c r="H8397">
        <f t="array" ref="H8397">FREQUENCY(IF('Data Transformation'!$B$4:$B$8425=B8379,'Data Transformation'!$G$4:$G$8425),'Bin Analysis'!$B8397)</f>
        <v>2073</v>
      </c>
      <c r="I8397">
        <f t="shared" si="1048"/>
        <v>0</v>
      </c>
      <c r="J8397">
        <f t="shared" si="1049"/>
        <v>0</v>
      </c>
      <c r="K8397">
        <f>J8397*Weighting!$W$21</f>
        <v>0</v>
      </c>
      <c r="M8397" s="14"/>
    </row>
    <row r="8398" spans="1:13" x14ac:dyDescent="0.25">
      <c r="A8398" s="32" t="str">
        <f>IF(Weighting!$P$22&gt;0,B8398,"")</f>
        <v/>
      </c>
      <c r="B8398">
        <f>Weighting!$C$22</f>
        <v>2.4170000000000007</v>
      </c>
      <c r="C8398">
        <f>Weighting!$F$22</f>
        <v>0</v>
      </c>
      <c r="D8398" t="b">
        <f>IF(C8398=1,'Data Transformation'!$G$3+0.5*'Data Transformation'!$W$25,IF(C8399=1,D8399-'Data Transformation'!$W$25,FALSE))</f>
        <v>0</v>
      </c>
      <c r="E8398" t="str">
        <f t="array" ref="E8398">IF(ISLOGICAL(D8398),"",FREQUENCY(IF('Data Transformation'!$B$425:$B$8425='Bin Analysis'!$B8379,'Data Transformation'!$G$425:$G$8425),D8398))</f>
        <v/>
      </c>
      <c r="F8398" t="str">
        <f t="shared" si="1047"/>
        <v/>
      </c>
      <c r="G8398">
        <f>Weighting!$H$22</f>
        <v>0</v>
      </c>
      <c r="H8398">
        <f t="array" ref="H8398">FREQUENCY(IF('Data Transformation'!$B$4:$B$8425=B8379,'Data Transformation'!$G$4:$G$8425),'Bin Analysis'!$B8398)</f>
        <v>2073</v>
      </c>
      <c r="I8398">
        <f t="shared" si="1048"/>
        <v>0</v>
      </c>
      <c r="J8398">
        <f t="shared" si="1049"/>
        <v>0</v>
      </c>
      <c r="K8398">
        <f>J8398*Weighting!$W$22</f>
        <v>0</v>
      </c>
      <c r="M8398" s="14"/>
    </row>
    <row r="8399" spans="1:13" x14ac:dyDescent="0.25">
      <c r="A8399" s="32" t="str">
        <f>IF(Weighting!$P$23&gt;0,B8399,"")</f>
        <v/>
      </c>
      <c r="B8399">
        <f>Weighting!$C$23</f>
        <v>2.5480000000000009</v>
      </c>
      <c r="C8399">
        <f>Weighting!$F$23</f>
        <v>0</v>
      </c>
      <c r="D8399" t="b">
        <f>IF(C8399=1,'Data Transformation'!$G$3+0.5*'Data Transformation'!$W$25,IF(C8400=1,D8400-'Data Transformation'!$W$25,FALSE))</f>
        <v>0</v>
      </c>
      <c r="E8399" t="str">
        <f t="array" ref="E8399">IF(ISLOGICAL(D8399),"",FREQUENCY(IF('Data Transformation'!$B$425:$B$8425='Bin Analysis'!$B8379,'Data Transformation'!$G$425:$G$8425),D8399))</f>
        <v/>
      </c>
      <c r="F8399" t="str">
        <f t="shared" si="1047"/>
        <v/>
      </c>
      <c r="G8399">
        <f>Weighting!$H$23</f>
        <v>0</v>
      </c>
      <c r="H8399">
        <f t="array" ref="H8399">FREQUENCY(IF('Data Transformation'!$B$4:$B$8425=B8379,'Data Transformation'!$G$4:$G$8425),'Bin Analysis'!$B8399)</f>
        <v>2073</v>
      </c>
      <c r="I8399">
        <f t="shared" si="1048"/>
        <v>0</v>
      </c>
      <c r="J8399">
        <f t="shared" si="1049"/>
        <v>0</v>
      </c>
      <c r="K8399">
        <f>J8399*Weighting!$W$23</f>
        <v>0</v>
      </c>
      <c r="M8399" s="14"/>
    </row>
    <row r="8400" spans="1:13" x14ac:dyDescent="0.25">
      <c r="A8400" s="32" t="str">
        <f>IF(Weighting!$P$24&gt;0,B8400,"")</f>
        <v/>
      </c>
      <c r="B8400">
        <f>Weighting!$C$24</f>
        <v>2.6790000000000012</v>
      </c>
      <c r="C8400">
        <f>Weighting!$F$24</f>
        <v>0</v>
      </c>
      <c r="D8400" t="b">
        <f>IF(C8400=1,'Data Transformation'!$G$3+0.5*'Data Transformation'!$W$25,IF(C8401=1,D8401-'Data Transformation'!$W$25,FALSE))</f>
        <v>0</v>
      </c>
      <c r="E8400" t="str">
        <f t="array" ref="E8400">IF(ISLOGICAL(D8400),"",FREQUENCY(IF('Data Transformation'!$B$425:$B$8425='Bin Analysis'!$B8379,'Data Transformation'!$G$425:$G$8425),D8400))</f>
        <v/>
      </c>
      <c r="F8400" t="str">
        <f t="shared" si="1047"/>
        <v/>
      </c>
      <c r="G8400">
        <f>Weighting!$H$24</f>
        <v>0</v>
      </c>
      <c r="H8400">
        <f t="array" ref="H8400">FREQUENCY(IF('Data Transformation'!$B$4:$B$8425=B8379,'Data Transformation'!$G$4:$G$8425),'Bin Analysis'!$B8400)</f>
        <v>2073</v>
      </c>
      <c r="I8400">
        <f t="shared" si="1048"/>
        <v>0</v>
      </c>
      <c r="J8400">
        <f t="shared" si="1049"/>
        <v>0</v>
      </c>
      <c r="K8400">
        <f>J8400*Weighting!$W$24</f>
        <v>0</v>
      </c>
      <c r="M8400" s="14"/>
    </row>
    <row r="8401" spans="1:25" x14ac:dyDescent="0.25">
      <c r="A8401" s="32" t="str">
        <f>IF(Weighting!$P$25&gt;0,B8401,"")</f>
        <v/>
      </c>
      <c r="B8401">
        <f>Weighting!$C$25</f>
        <v>2.8100000000000014</v>
      </c>
      <c r="C8401">
        <f>Weighting!$F$25</f>
        <v>0</v>
      </c>
      <c r="D8401" t="b">
        <f>IF(C8401=1,'Data Transformation'!$G$3+0.5*'Data Transformation'!$W$25,IF(C8402=1,D8402-'Data Transformation'!$W$25,FALSE))</f>
        <v>0</v>
      </c>
      <c r="E8401" t="str">
        <f t="array" ref="E8401">IF(ISLOGICAL(D8401),"",FREQUENCY(IF('Data Transformation'!$B$425:$B$8425='Bin Analysis'!$B8379,'Data Transformation'!$G$425:$G$8425),D8401))</f>
        <v/>
      </c>
      <c r="F8401" t="str">
        <f t="shared" si="1047"/>
        <v/>
      </c>
      <c r="G8401">
        <f>Weighting!$H$25</f>
        <v>0</v>
      </c>
      <c r="H8401">
        <f t="array" ref="H8401">FREQUENCY(IF('Data Transformation'!$B$4:$B$8425=B8379,'Data Transformation'!$G$4:$G$8425),'Bin Analysis'!$B8401)</f>
        <v>2073</v>
      </c>
      <c r="I8401">
        <f t="shared" si="1048"/>
        <v>0</v>
      </c>
      <c r="J8401">
        <f t="shared" si="1049"/>
        <v>0</v>
      </c>
      <c r="K8401">
        <f>J8401*Weighting!$W$25</f>
        <v>0</v>
      </c>
      <c r="M8401" s="14"/>
    </row>
    <row r="8402" spans="1:25" x14ac:dyDescent="0.25">
      <c r="N8402" s="55"/>
      <c r="O8402"/>
      <c r="P8402"/>
      <c r="Q8402"/>
      <c r="R8402"/>
    </row>
    <row r="8403" spans="1:25" ht="23.25" x14ac:dyDescent="0.35">
      <c r="A8403" s="21" t="s">
        <v>0</v>
      </c>
      <c r="B8403" s="21" t="str">
        <f>IFERROR(VLOOKUP(C8403,'Data Transformation'!$L$6:$M$426,2,FALSE),"")</f>
        <v/>
      </c>
      <c r="C8403" s="21">
        <f>C8379+1</f>
        <v>350</v>
      </c>
      <c r="D8403" s="21"/>
      <c r="E8403" s="21"/>
      <c r="F8403" s="21"/>
      <c r="G8403" s="21"/>
      <c r="H8403" s="22"/>
      <c r="I8403" s="22"/>
      <c r="J8403" s="22"/>
      <c r="K8403" s="21"/>
      <c r="L8403" s="21" t="str">
        <f>B8403</f>
        <v/>
      </c>
      <c r="M8403" s="23" t="e">
        <f>INDEX('Data Transformation'!$O$4:$O$424,MATCH($B8403,'Data Transformation'!$M$4:$M$424,0),MATCH($M$2,'Data Transformation'!$O$3,0))</f>
        <v>#N/A</v>
      </c>
      <c r="N8403" s="27" t="e">
        <f>IF('Input and Summary Results'!$J$16="minimum",'Bin Analysis'!X8404/(M8403-1),'Bin Analysis'!Y8403/('Bin Analysis'!M8403-1))</f>
        <v>#N/A</v>
      </c>
      <c r="O8403" s="27" t="e">
        <f>IF(M8403=FALSE,NA(),(VLOOKUP(1,C8406:K8425,4,FALSE))/(M8403-1))</f>
        <v>#N/A</v>
      </c>
      <c r="P8403" s="27" t="e">
        <f>IF(M8403=FALSE,NA(),SUM(J8406:J8425)/Weighting!$S$5)</f>
        <v>#N/A</v>
      </c>
      <c r="Q8403" s="27" t="e">
        <f>IF(M8403=FALSE,NA(),SUM(K8406:K8425)/Weighting!$S$6)</f>
        <v>#N/A</v>
      </c>
      <c r="R8403" s="27" t="e">
        <f>IF(M8403=FALSE,NA(),(VLOOKUP(1,G8406:K8425,3,FALSE))/(M8403-1))</f>
        <v>#N/A</v>
      </c>
      <c r="S8403" s="22" t="e">
        <f>IF(M8403=FALSE,NA(),IF(SUM(J8406:J8425)=2,"yes","no"))</f>
        <v>#N/A</v>
      </c>
      <c r="X8403" s="2" cm="2">
        <f t="array" ref="X8403:X8404">FREQUENCY(IF('Data Transformation'!$B$425:$B$6424='Bin Analysis'!L8403,'Data Transformation'!$G$425:$G$6424),'Data Transformation'!$U$11)</f>
        <v>0</v>
      </c>
      <c r="Y8403" s="2" cm="2">
        <f t="array" ref="Y8403:Y8404">FREQUENCY(IF('Data Transformation'!$B$425:$B$6424='Bin Analysis'!L8403,'Data Transformation'!$G$425:$G$6424),'Data Transformation'!$U$12)</f>
        <v>0</v>
      </c>
    </row>
    <row r="8404" spans="1:25" x14ac:dyDescent="0.25">
      <c r="A8404" s="14" t="s">
        <v>66</v>
      </c>
      <c r="B8404" t="s">
        <v>47</v>
      </c>
      <c r="C8404" t="s">
        <v>5</v>
      </c>
      <c r="D8404" t="s">
        <v>99</v>
      </c>
      <c r="E8404" t="s">
        <v>100</v>
      </c>
      <c r="F8404" t="s">
        <v>101</v>
      </c>
      <c r="G8404" t="s">
        <v>69</v>
      </c>
      <c r="H8404" t="s">
        <v>31</v>
      </c>
      <c r="I8404" t="s">
        <v>32</v>
      </c>
      <c r="J8404" t="s">
        <v>46</v>
      </c>
      <c r="K8404" s="14" t="s">
        <v>45</v>
      </c>
      <c r="M8404" s="14"/>
      <c r="X8404" s="2">
        <v>0</v>
      </c>
      <c r="Y8404" s="2">
        <v>0</v>
      </c>
    </row>
    <row r="8405" spans="1:25" x14ac:dyDescent="0.25">
      <c r="A8405" s="32"/>
      <c r="D8405" t="b">
        <f>IF(C8405=1,'Data Transformation'!$G$3+0.5*'Data Transformation'!$W$25,IF(C8406=1,D8406-'Data Transformation'!$W$25,FALSE))</f>
        <v>0</v>
      </c>
      <c r="E8405" t="str">
        <f t="array" ref="E8405">IF(ISLOGICAL(D8405),"",FREQUENCY(IF('Data Transformation'!$B$425:$B$8425='Bin Analysis'!$B8403,'Data Transformation'!$G$425:$G$8425),D8405))</f>
        <v/>
      </c>
      <c r="F8405" t="str">
        <f>IF(ISLOGICAL(D8405),"",E8405-E8404)</f>
        <v/>
      </c>
      <c r="M8405" s="14"/>
    </row>
    <row r="8406" spans="1:25" x14ac:dyDescent="0.25">
      <c r="A8406" s="32">
        <f>IF(Weighting!$P$6&gt;0,B8406,"")</f>
        <v>0.32100000000000001</v>
      </c>
      <c r="B8406">
        <f>Weighting!$C$6</f>
        <v>0.32100000000000001</v>
      </c>
      <c r="C8406">
        <f>Weighting!$F$6</f>
        <v>0</v>
      </c>
      <c r="D8406" t="b">
        <f>IF(C8406=1,'Data Transformation'!$G$3+0.5*'Data Transformation'!$W$25,IF(C8407=1,D8407-'Data Transformation'!$W$25,FALSE))</f>
        <v>0</v>
      </c>
      <c r="E8406" t="str">
        <f t="array" ref="E8406">IF(ISLOGICAL(D8406),"",FREQUENCY(IF('Data Transformation'!$B$425:$B$8425='Bin Analysis'!$B8403,'Data Transformation'!$G$425:$G$8425),D8406))</f>
        <v/>
      </c>
      <c r="F8406" t="str">
        <f>IF(ISLOGICAL(D8406),"",E8406-E8405)</f>
        <v/>
      </c>
      <c r="G8406">
        <f>Weighting!$H$6</f>
        <v>1</v>
      </c>
      <c r="H8406">
        <f t="array" ref="H8406">FREQUENCY(IF('Data Transformation'!$B$4:$B$8425=B8403,'Data Transformation'!$G$4:$G$8425),'Bin Analysis'!$B8406)</f>
        <v>2073</v>
      </c>
      <c r="I8406">
        <f>H8406-H8405</f>
        <v>2073</v>
      </c>
      <c r="J8406">
        <f>IF(I8406=0,0,1)</f>
        <v>1</v>
      </c>
      <c r="K8406">
        <f>J8406*Weighting!$W$6</f>
        <v>1</v>
      </c>
      <c r="M8406" s="14"/>
    </row>
    <row r="8407" spans="1:25" x14ac:dyDescent="0.25">
      <c r="A8407" s="32">
        <f>IF(Weighting!$P$7&gt;0,B8407,"")</f>
        <v>0.45200000000000001</v>
      </c>
      <c r="B8407">
        <f>Weighting!$C$7</f>
        <v>0.45200000000000001</v>
      </c>
      <c r="C8407">
        <f>Weighting!$F$7</f>
        <v>0</v>
      </c>
      <c r="D8407" t="b">
        <f>IF(C8407=1,'Data Transformation'!$G$3+0.5*'Data Transformation'!$W$25,IF(C8408=1,D8408-'Data Transformation'!$W$25,FALSE))</f>
        <v>0</v>
      </c>
      <c r="E8407" t="str">
        <f t="array" ref="E8407">IF(ISLOGICAL(D8407),"",FREQUENCY(IF('Data Transformation'!$B$425:$B$8425='Bin Analysis'!$B8403,'Data Transformation'!$G$425:$G$8425),D8407))</f>
        <v/>
      </c>
      <c r="F8407" t="str">
        <f t="shared" ref="F8407:F8425" si="1050">IF(ISLOGICAL(D8407),"",E8407-E8406)</f>
        <v/>
      </c>
      <c r="G8407">
        <f>Weighting!$H$7</f>
        <v>0</v>
      </c>
      <c r="H8407">
        <f t="array" ref="H8407">FREQUENCY(IF('Data Transformation'!$B$4:$B$8425=B8403,'Data Transformation'!$G$4:$G$8425),'Bin Analysis'!$B8407)</f>
        <v>2073</v>
      </c>
      <c r="I8407">
        <f t="shared" ref="I8407:I8425" si="1051">H8407-H8406</f>
        <v>0</v>
      </c>
      <c r="J8407">
        <f>IF(I8407=0,0,1)</f>
        <v>0</v>
      </c>
      <c r="K8407">
        <f>J8407*Weighting!$W$7</f>
        <v>0</v>
      </c>
      <c r="M8407" s="14"/>
    </row>
    <row r="8408" spans="1:25" x14ac:dyDescent="0.25">
      <c r="A8408" s="32">
        <f>IF(Weighting!$P$8&gt;0,B8408,"")</f>
        <v>0.58299999999999996</v>
      </c>
      <c r="B8408">
        <f>Weighting!$C$8</f>
        <v>0.58299999999999996</v>
      </c>
      <c r="C8408">
        <f>Weighting!$F$8</f>
        <v>0</v>
      </c>
      <c r="D8408" t="b">
        <f>IF(C8408=1,'Data Transformation'!$G$3+0.5*'Data Transformation'!$W$25,IF(C8409=1,D8409-'Data Transformation'!$W$25,FALSE))</f>
        <v>0</v>
      </c>
      <c r="E8408" t="str">
        <f t="array" ref="E8408">IF(ISLOGICAL(D8408),"",FREQUENCY(IF('Data Transformation'!$B$425:$B$8425='Bin Analysis'!$B8403,'Data Transformation'!$G$425:$G$8425),D8408))</f>
        <v/>
      </c>
      <c r="F8408" t="str">
        <f t="shared" si="1050"/>
        <v/>
      </c>
      <c r="G8408">
        <f>Weighting!$H$8</f>
        <v>0</v>
      </c>
      <c r="H8408">
        <f t="array" ref="H8408">FREQUENCY(IF('Data Transformation'!$B$4:$B$8425=B8403,'Data Transformation'!$G$4:$G$8425),'Bin Analysis'!$B8408)</f>
        <v>2073</v>
      </c>
      <c r="I8408">
        <f t="shared" si="1051"/>
        <v>0</v>
      </c>
      <c r="J8408">
        <f t="shared" ref="J8408:J8425" si="1052">IF(I8408=0,0,1)</f>
        <v>0</v>
      </c>
      <c r="K8408">
        <f>J8408*Weighting!$W$8</f>
        <v>0</v>
      </c>
      <c r="M8408" s="14"/>
    </row>
    <row r="8409" spans="1:25" x14ac:dyDescent="0.25">
      <c r="A8409" s="32">
        <f>IF(Weighting!$P$9&gt;0,B8409,"")</f>
        <v>0.71399999999999997</v>
      </c>
      <c r="B8409" s="50">
        <f>Weighting!$C$9</f>
        <v>0.71399999999999997</v>
      </c>
      <c r="C8409">
        <f>Weighting!$F$9</f>
        <v>0</v>
      </c>
      <c r="D8409" t="b">
        <f>IF(C8409=1,'Data Transformation'!$G$3+0.5*'Data Transformation'!$W$25,IF(C8410=1,D8410-'Data Transformation'!$W$25,FALSE))</f>
        <v>0</v>
      </c>
      <c r="E8409" t="str">
        <f t="array" ref="E8409">IF(ISLOGICAL(D8409),"",FREQUENCY(IF('Data Transformation'!$B$425:$B$8425='Bin Analysis'!$B8403,'Data Transformation'!$G$425:$G$8425),D8409))</f>
        <v/>
      </c>
      <c r="F8409" t="str">
        <f t="shared" si="1050"/>
        <v/>
      </c>
      <c r="G8409">
        <f>Weighting!$H$9</f>
        <v>0</v>
      </c>
      <c r="H8409">
        <f t="array" ref="H8409">FREQUENCY(IF('Data Transformation'!$B$4:$B$8425=B8403,'Data Transformation'!$G$4:$G$8425),'Bin Analysis'!$B8409)</f>
        <v>2073</v>
      </c>
      <c r="I8409">
        <f t="shared" si="1051"/>
        <v>0</v>
      </c>
      <c r="J8409">
        <f t="shared" si="1052"/>
        <v>0</v>
      </c>
      <c r="K8409">
        <f>J8409*Weighting!$W$9</f>
        <v>0</v>
      </c>
      <c r="M8409" s="14"/>
    </row>
    <row r="8410" spans="1:25" x14ac:dyDescent="0.25">
      <c r="A8410" s="32">
        <f>IF(Weighting!$P$10&gt;0,B8410,"")</f>
        <v>0.84499999999999997</v>
      </c>
      <c r="B8410">
        <f>Weighting!$C$10</f>
        <v>0.84499999999999997</v>
      </c>
      <c r="C8410">
        <f>Weighting!$F$10</f>
        <v>0</v>
      </c>
      <c r="D8410" t="b">
        <f>IF(C8410=1,'Data Transformation'!$G$3+0.5*'Data Transformation'!$W$25,IF(C8411=1,D8411-'Data Transformation'!$W$25,FALSE))</f>
        <v>0</v>
      </c>
      <c r="E8410" t="str">
        <f t="array" ref="E8410">IF(ISLOGICAL(D8410),"",FREQUENCY(IF('Data Transformation'!$B$425:$B$8425='Bin Analysis'!$B8403,'Data Transformation'!$G$425:$G$8425),D8410))</f>
        <v/>
      </c>
      <c r="F8410" t="str">
        <f t="shared" si="1050"/>
        <v/>
      </c>
      <c r="G8410">
        <f>Weighting!$H$10</f>
        <v>0</v>
      </c>
      <c r="H8410">
        <f t="array" ref="H8410">FREQUENCY(IF('Data Transformation'!$B$4:$B$8425=B8403,'Data Transformation'!$G$4:$G$8425),'Bin Analysis'!$B8410)</f>
        <v>2073</v>
      </c>
      <c r="I8410">
        <f t="shared" si="1051"/>
        <v>0</v>
      </c>
      <c r="J8410">
        <f t="shared" si="1052"/>
        <v>0</v>
      </c>
      <c r="K8410">
        <f>J8410*Weighting!$W$10</f>
        <v>0</v>
      </c>
      <c r="M8410" s="14"/>
    </row>
    <row r="8411" spans="1:25" x14ac:dyDescent="0.25">
      <c r="A8411" s="32">
        <f>IF(Weighting!$P$11&gt;0,B8411,"")</f>
        <v>0.97599999999999998</v>
      </c>
      <c r="B8411">
        <f>Weighting!$C$11</f>
        <v>0.97599999999999998</v>
      </c>
      <c r="C8411">
        <f>Weighting!$F$11</f>
        <v>0</v>
      </c>
      <c r="D8411">
        <f>IF(C8411=1,'Data Transformation'!$G$3+0.5*'Data Transformation'!$W$25,IF(C8412=1,D8412-'Data Transformation'!$W$25,FALSE))</f>
        <v>0.86899999999999999</v>
      </c>
      <c r="E8411">
        <f t="array" ref="E8411">IF(ISLOGICAL(D8411),"",FREQUENCY(IF('Data Transformation'!$B$425:$B$8425='Bin Analysis'!$B8403,'Data Transformation'!$G$425:$G$8425),D8411))</f>
        <v>2001</v>
      </c>
      <c r="F8411" t="e">
        <f t="shared" si="1050"/>
        <v>#VALUE!</v>
      </c>
      <c r="G8411">
        <f>Weighting!$H$11</f>
        <v>0</v>
      </c>
      <c r="H8411">
        <f t="array" ref="H8411">FREQUENCY(IF('Data Transformation'!$B$4:$B$8425=B8403,'Data Transformation'!$G$4:$G$8425),'Bin Analysis'!$B8411)</f>
        <v>2073</v>
      </c>
      <c r="I8411">
        <f t="shared" si="1051"/>
        <v>0</v>
      </c>
      <c r="J8411">
        <f t="shared" si="1052"/>
        <v>0</v>
      </c>
      <c r="K8411">
        <f>J8411*Weighting!$W$11</f>
        <v>0</v>
      </c>
      <c r="M8411" s="14"/>
    </row>
    <row r="8412" spans="1:25" x14ac:dyDescent="0.25">
      <c r="A8412" s="32">
        <f>IF(Weighting!$P$12&gt;0,B8412,"")</f>
        <v>1.107</v>
      </c>
      <c r="B8412">
        <f>Weighting!$C$12</f>
        <v>1.107</v>
      </c>
      <c r="C8412">
        <f>Weighting!$F$12</f>
        <v>1</v>
      </c>
      <c r="D8412">
        <f>IF(C8412=1,'Data Transformation'!$G$3+0.5*'Data Transformation'!$W$25,IF(C8413=1,D8413-'Data Transformation'!$W$25,FALSE))</f>
        <v>1.131</v>
      </c>
      <c r="E8412">
        <f t="array" ref="E8412">IF(ISLOGICAL(D8412),"",FREQUENCY(IF('Data Transformation'!$B$425:$B$8425='Bin Analysis'!$B8403,'Data Transformation'!$G$425:$G$8425),D8412))</f>
        <v>2001</v>
      </c>
      <c r="F8412">
        <f t="shared" si="1050"/>
        <v>0</v>
      </c>
      <c r="G8412">
        <f>Weighting!$H$12</f>
        <v>0</v>
      </c>
      <c r="H8412">
        <f t="array" ref="H8412">FREQUENCY(IF('Data Transformation'!$B$4:$B$8425=B8403,'Data Transformation'!$G$4:$G$8425),'Bin Analysis'!$B8412)</f>
        <v>2073</v>
      </c>
      <c r="I8412">
        <f t="shared" si="1051"/>
        <v>0</v>
      </c>
      <c r="J8412">
        <f t="shared" si="1052"/>
        <v>0</v>
      </c>
      <c r="K8412">
        <f>J8412*Weighting!$W$12</f>
        <v>0</v>
      </c>
      <c r="M8412" s="14"/>
    </row>
    <row r="8413" spans="1:25" x14ac:dyDescent="0.25">
      <c r="A8413" s="32">
        <f>IF(Weighting!$P$13&gt;0,B8413,"")</f>
        <v>1.238</v>
      </c>
      <c r="B8413">
        <f>Weighting!$C$13</f>
        <v>1.238</v>
      </c>
      <c r="C8413">
        <f>Weighting!$F$13</f>
        <v>0</v>
      </c>
      <c r="D8413" t="b">
        <f>IF(C8413=1,'Data Transformation'!$G$3+0.5*'Data Transformation'!$W$25,IF(C8414=1,D8414-'Data Transformation'!$W$25,FALSE))</f>
        <v>0</v>
      </c>
      <c r="E8413" t="str">
        <f t="array" ref="E8413">IF(ISLOGICAL(D8413),"",FREQUENCY(IF('Data Transformation'!$B$425:$B$8425='Bin Analysis'!$B8403,'Data Transformation'!$G$425:$G$8425),D8413))</f>
        <v/>
      </c>
      <c r="F8413" t="str">
        <f t="shared" si="1050"/>
        <v/>
      </c>
      <c r="G8413">
        <f>Weighting!$H$13</f>
        <v>0</v>
      </c>
      <c r="H8413">
        <f t="array" ref="H8413">FREQUENCY(IF('Data Transformation'!$B$4:$B$8425=B8403,'Data Transformation'!$G$4:$G$8425),'Bin Analysis'!$B8413)</f>
        <v>2073</v>
      </c>
      <c r="I8413">
        <f t="shared" si="1051"/>
        <v>0</v>
      </c>
      <c r="J8413">
        <f t="shared" si="1052"/>
        <v>0</v>
      </c>
      <c r="K8413">
        <f>J8413*Weighting!$W$13</f>
        <v>0</v>
      </c>
      <c r="M8413" s="14"/>
    </row>
    <row r="8414" spans="1:25" x14ac:dyDescent="0.25">
      <c r="A8414" s="32">
        <f>IF(Weighting!$P$14&gt;0,B8414,"")</f>
        <v>1.369</v>
      </c>
      <c r="B8414">
        <f>Weighting!$C$14</f>
        <v>1.369</v>
      </c>
      <c r="C8414">
        <f>Weighting!$F$14</f>
        <v>0</v>
      </c>
      <c r="D8414" t="b">
        <f>IF(C8414=1,'Data Transformation'!$G$3+0.5*'Data Transformation'!$W$25,IF(C8415=1,D8415-'Data Transformation'!$W$25,FALSE))</f>
        <v>0</v>
      </c>
      <c r="E8414" t="str">
        <f t="array" ref="E8414">IF(ISLOGICAL(D8414),"",FREQUENCY(IF('Data Transformation'!$B$425:$B$8425='Bin Analysis'!$B8403,'Data Transformation'!$G$425:$G$8425),D8414))</f>
        <v/>
      </c>
      <c r="F8414" t="str">
        <f t="shared" si="1050"/>
        <v/>
      </c>
      <c r="G8414">
        <f>Weighting!$H$14</f>
        <v>0</v>
      </c>
      <c r="H8414">
        <f t="array" ref="H8414">FREQUENCY(IF('Data Transformation'!$B$4:$B$8425=B8403,'Data Transformation'!$G$4:$G$8425),'Bin Analysis'!$B8414)</f>
        <v>2073</v>
      </c>
      <c r="I8414">
        <f t="shared" si="1051"/>
        <v>0</v>
      </c>
      <c r="J8414">
        <f t="shared" si="1052"/>
        <v>0</v>
      </c>
      <c r="K8414">
        <f>J8414*Weighting!$W$14</f>
        <v>0</v>
      </c>
      <c r="M8414" s="14"/>
    </row>
    <row r="8415" spans="1:25" x14ac:dyDescent="0.25">
      <c r="A8415" s="32">
        <f>IF(Weighting!$P$15&gt;0,B8415,"")</f>
        <v>1.5000009999999999</v>
      </c>
      <c r="B8415">
        <f>Weighting!$C$15</f>
        <v>1.5000009999999999</v>
      </c>
      <c r="C8415">
        <f>Weighting!$F$15</f>
        <v>0</v>
      </c>
      <c r="D8415" t="b">
        <f>IF(C8415=1,'Data Transformation'!$G$3+0.5*'Data Transformation'!$W$25,IF(C8416=1,D8416-'Data Transformation'!$W$25,FALSE))</f>
        <v>0</v>
      </c>
      <c r="E8415" t="str">
        <f t="array" ref="E8415">IF(ISLOGICAL(D8415),"",FREQUENCY(IF('Data Transformation'!$B$425:$B$8425='Bin Analysis'!$B8403,'Data Transformation'!$G$425:$G$8425),D8415))</f>
        <v/>
      </c>
      <c r="F8415" t="str">
        <f t="shared" si="1050"/>
        <v/>
      </c>
      <c r="G8415">
        <f>Weighting!$H$15</f>
        <v>0</v>
      </c>
      <c r="H8415">
        <f t="array" ref="H8415">FREQUENCY(IF('Data Transformation'!$B$4:$B$8425=B8403,'Data Transformation'!$G$4:$G$8425),'Bin Analysis'!$B8415)</f>
        <v>2073</v>
      </c>
      <c r="I8415">
        <f t="shared" si="1051"/>
        <v>0</v>
      </c>
      <c r="J8415">
        <f t="shared" si="1052"/>
        <v>0</v>
      </c>
      <c r="K8415">
        <f>J8415*Weighting!$W$15</f>
        <v>0</v>
      </c>
      <c r="M8415" s="14"/>
    </row>
    <row r="8416" spans="1:25" x14ac:dyDescent="0.25">
      <c r="A8416" s="32" t="str">
        <f>IF(Weighting!$P$16&gt;0,B8416,"")</f>
        <v/>
      </c>
      <c r="B8416">
        <f>Weighting!$C$16</f>
        <v>1.631</v>
      </c>
      <c r="C8416">
        <f>Weighting!$F$16</f>
        <v>0</v>
      </c>
      <c r="D8416" t="b">
        <f>IF(C8416=1,'Data Transformation'!$G$3+0.5*'Data Transformation'!$W$25,IF(C8417=1,D8417-'Data Transformation'!$W$25,FALSE))</f>
        <v>0</v>
      </c>
      <c r="E8416" t="str">
        <f t="array" ref="E8416">IF(ISLOGICAL(D8416),"",FREQUENCY(IF('Data Transformation'!$B$425:$B$8425='Bin Analysis'!$B8403,'Data Transformation'!$G$425:$G$8425),D8416))</f>
        <v/>
      </c>
      <c r="F8416" t="str">
        <f t="shared" si="1050"/>
        <v/>
      </c>
      <c r="G8416">
        <f>Weighting!$H$16</f>
        <v>0</v>
      </c>
      <c r="H8416">
        <f t="array" ref="H8416">FREQUENCY(IF('Data Transformation'!$B$4:$B$8425=B8403,'Data Transformation'!$G$4:$G$8425),'Bin Analysis'!$B8416)</f>
        <v>2073</v>
      </c>
      <c r="I8416">
        <f t="shared" si="1051"/>
        <v>0</v>
      </c>
      <c r="J8416">
        <f t="shared" si="1052"/>
        <v>0</v>
      </c>
      <c r="K8416">
        <f>J8416*Weighting!$W$16</f>
        <v>0</v>
      </c>
      <c r="M8416" s="14"/>
    </row>
    <row r="8417" spans="1:19" x14ac:dyDescent="0.25">
      <c r="A8417" s="32" t="str">
        <f>IF(Weighting!$P$17&gt;0,B8417,"")</f>
        <v/>
      </c>
      <c r="B8417">
        <f>Weighting!$C$17</f>
        <v>1.762</v>
      </c>
      <c r="C8417">
        <f>Weighting!$F$17</f>
        <v>0</v>
      </c>
      <c r="D8417" t="b">
        <f>IF(C8417=1,'Data Transformation'!$G$3+0.5*'Data Transformation'!$W$25,IF(C8418=1,D8418-'Data Transformation'!$W$25,FALSE))</f>
        <v>0</v>
      </c>
      <c r="E8417" t="str">
        <f t="array" ref="E8417">IF(ISLOGICAL(D8417),"",FREQUENCY(IF('Data Transformation'!$B$425:$B$8425='Bin Analysis'!$B8403,'Data Transformation'!$G$425:$G$8425),D8417))</f>
        <v/>
      </c>
      <c r="F8417" t="str">
        <f t="shared" si="1050"/>
        <v/>
      </c>
      <c r="G8417">
        <f>Weighting!$H$17</f>
        <v>0</v>
      </c>
      <c r="H8417">
        <f t="array" ref="H8417">FREQUENCY(IF('Data Transformation'!$B$4:$B$8425=B8403,'Data Transformation'!$G$4:$G$8425),'Bin Analysis'!$B8417)</f>
        <v>2073</v>
      </c>
      <c r="I8417">
        <f t="shared" si="1051"/>
        <v>0</v>
      </c>
      <c r="J8417">
        <f t="shared" si="1052"/>
        <v>0</v>
      </c>
      <c r="K8417">
        <f>J8417*Weighting!$W$17</f>
        <v>0</v>
      </c>
      <c r="M8417" s="14"/>
    </row>
    <row r="8418" spans="1:19" x14ac:dyDescent="0.25">
      <c r="A8418" s="32" t="str">
        <f>IF(Weighting!$P$18&gt;0,B8418,"")</f>
        <v/>
      </c>
      <c r="B8418">
        <f>Weighting!$C$18</f>
        <v>1.893</v>
      </c>
      <c r="C8418">
        <f>Weighting!$F$18</f>
        <v>0</v>
      </c>
      <c r="D8418" t="b">
        <f>IF(C8418=1,'Data Transformation'!$G$3+0.5*'Data Transformation'!$W$25,IF(C8419=1,D8419-'Data Transformation'!$W$25,FALSE))</f>
        <v>0</v>
      </c>
      <c r="E8418" t="str">
        <f t="array" ref="E8418">IF(ISLOGICAL(D8418),"",FREQUENCY(IF('Data Transformation'!$B$425:$B$8425='Bin Analysis'!$B8403,'Data Transformation'!$G$425:$G$8425),D8418))</f>
        <v/>
      </c>
      <c r="F8418" t="str">
        <f t="shared" si="1050"/>
        <v/>
      </c>
      <c r="G8418">
        <f>Weighting!$H$18</f>
        <v>0</v>
      </c>
      <c r="H8418">
        <f t="array" ref="H8418">FREQUENCY(IF('Data Transformation'!$B$4:$B$8425=B8403,'Data Transformation'!$G$4:$G$8425),'Bin Analysis'!$B8418)</f>
        <v>2073</v>
      </c>
      <c r="I8418">
        <f t="shared" si="1051"/>
        <v>0</v>
      </c>
      <c r="J8418">
        <f t="shared" si="1052"/>
        <v>0</v>
      </c>
      <c r="K8418">
        <f>J8418*Weighting!$W$18</f>
        <v>0</v>
      </c>
      <c r="M8418" s="14"/>
    </row>
    <row r="8419" spans="1:19" x14ac:dyDescent="0.25">
      <c r="A8419" s="32" t="str">
        <f>IF(Weighting!$P$19&gt;0,B8419,"")</f>
        <v/>
      </c>
      <c r="B8419">
        <f>Weighting!$C$19</f>
        <v>2.024</v>
      </c>
      <c r="C8419">
        <f>Weighting!$F$19</f>
        <v>0</v>
      </c>
      <c r="D8419" t="b">
        <f>IF(C8419=1,'Data Transformation'!$G$3+0.5*'Data Transformation'!$W$25,IF(C8420=1,D8420-'Data Transformation'!$W$25,FALSE))</f>
        <v>0</v>
      </c>
      <c r="E8419" t="str">
        <f t="array" ref="E8419">IF(ISLOGICAL(D8419),"",FREQUENCY(IF('Data Transformation'!$B$425:$B$8425='Bin Analysis'!$B8403,'Data Transformation'!$G$425:$G$8425),D8419))</f>
        <v/>
      </c>
      <c r="F8419" t="str">
        <f t="shared" si="1050"/>
        <v/>
      </c>
      <c r="G8419">
        <f>Weighting!$H$19</f>
        <v>0</v>
      </c>
      <c r="H8419">
        <f t="array" ref="H8419">FREQUENCY(IF('Data Transformation'!$B$4:$B$8425=B8403,'Data Transformation'!$G$4:$G$8425),'Bin Analysis'!$B8419)</f>
        <v>2073</v>
      </c>
      <c r="I8419">
        <f t="shared" si="1051"/>
        <v>0</v>
      </c>
      <c r="J8419">
        <f t="shared" si="1052"/>
        <v>0</v>
      </c>
      <c r="K8419">
        <f>J8419*Weighting!$W$19</f>
        <v>0</v>
      </c>
      <c r="M8419" s="14"/>
    </row>
    <row r="8420" spans="1:19" x14ac:dyDescent="0.25">
      <c r="A8420" s="32" t="str">
        <f>IF(Weighting!$P$20&gt;0,B8420,"")</f>
        <v/>
      </c>
      <c r="B8420">
        <f>Weighting!$C$20</f>
        <v>2.1550000000000002</v>
      </c>
      <c r="C8420">
        <f>Weighting!$F$20</f>
        <v>0</v>
      </c>
      <c r="D8420" t="b">
        <f>IF(C8420=1,'Data Transformation'!$G$3+0.5*'Data Transformation'!$W$25,IF(C8421=1,D8421-'Data Transformation'!$W$25,FALSE))</f>
        <v>0</v>
      </c>
      <c r="E8420" t="str">
        <f t="array" ref="E8420">IF(ISLOGICAL(D8420),"",FREQUENCY(IF('Data Transformation'!$B$425:$B$8425='Bin Analysis'!$B8403,'Data Transformation'!$G$425:$G$8425),D8420))</f>
        <v/>
      </c>
      <c r="F8420" t="str">
        <f t="shared" si="1050"/>
        <v/>
      </c>
      <c r="G8420">
        <f>Weighting!$H$20</f>
        <v>0</v>
      </c>
      <c r="H8420">
        <f t="array" ref="H8420">FREQUENCY(IF('Data Transformation'!$B$4:$B$8425=B8403,'Data Transformation'!$G$4:$G$8425),'Bin Analysis'!$B8420)</f>
        <v>2073</v>
      </c>
      <c r="I8420">
        <f t="shared" si="1051"/>
        <v>0</v>
      </c>
      <c r="J8420">
        <f t="shared" si="1052"/>
        <v>0</v>
      </c>
      <c r="K8420">
        <f>J8420*Weighting!$W$20</f>
        <v>0</v>
      </c>
      <c r="M8420" s="14"/>
    </row>
    <row r="8421" spans="1:19" x14ac:dyDescent="0.25">
      <c r="A8421" s="32" t="str">
        <f>IF(Weighting!$P$21&gt;0,B8421,"")</f>
        <v/>
      </c>
      <c r="B8421">
        <f>Weighting!$C$21</f>
        <v>2.2860000000000005</v>
      </c>
      <c r="C8421">
        <f>Weighting!$F$21</f>
        <v>0</v>
      </c>
      <c r="D8421" t="b">
        <f>IF(C8421=1,'Data Transformation'!$G$3+0.5*'Data Transformation'!$W$25,IF(C8422=1,D8422-'Data Transformation'!$W$25,FALSE))</f>
        <v>0</v>
      </c>
      <c r="E8421" t="str">
        <f t="array" ref="E8421">IF(ISLOGICAL(D8421),"",FREQUENCY(IF('Data Transformation'!$B$425:$B$8425='Bin Analysis'!$B8403,'Data Transformation'!$G$425:$G$8425),D8421))</f>
        <v/>
      </c>
      <c r="F8421" t="str">
        <f t="shared" si="1050"/>
        <v/>
      </c>
      <c r="G8421">
        <f>Weighting!$H$21</f>
        <v>0</v>
      </c>
      <c r="H8421">
        <f t="array" ref="H8421">FREQUENCY(IF('Data Transformation'!$B$4:$B$8425=B8403,'Data Transformation'!$G$4:$G$8425),'Bin Analysis'!$B8421)</f>
        <v>2073</v>
      </c>
      <c r="I8421">
        <f t="shared" si="1051"/>
        <v>0</v>
      </c>
      <c r="J8421">
        <f t="shared" si="1052"/>
        <v>0</v>
      </c>
      <c r="K8421">
        <f>J8421*Weighting!$W$21</f>
        <v>0</v>
      </c>
      <c r="M8421" s="14"/>
    </row>
    <row r="8422" spans="1:19" x14ac:dyDescent="0.25">
      <c r="A8422" s="32" t="str">
        <f>IF(Weighting!$P$22&gt;0,B8422,"")</f>
        <v/>
      </c>
      <c r="B8422">
        <f>Weighting!$C$22</f>
        <v>2.4170000000000007</v>
      </c>
      <c r="C8422">
        <f>Weighting!$F$22</f>
        <v>0</v>
      </c>
      <c r="D8422" t="b">
        <f>IF(C8422=1,'Data Transformation'!$G$3+0.5*'Data Transformation'!$W$25,IF(C8423=1,D8423-'Data Transformation'!$W$25,FALSE))</f>
        <v>0</v>
      </c>
      <c r="E8422" t="str">
        <f t="array" ref="E8422">IF(ISLOGICAL(D8422),"",FREQUENCY(IF('Data Transformation'!$B$425:$B$8425='Bin Analysis'!$B8403,'Data Transformation'!$G$425:$G$8425),D8422))</f>
        <v/>
      </c>
      <c r="F8422" t="str">
        <f t="shared" si="1050"/>
        <v/>
      </c>
      <c r="G8422">
        <f>Weighting!$H$22</f>
        <v>0</v>
      </c>
      <c r="H8422">
        <f t="array" ref="H8422">FREQUENCY(IF('Data Transformation'!$B$4:$B$8425=B8403,'Data Transformation'!$G$4:$G$8425),'Bin Analysis'!$B8422)</f>
        <v>2073</v>
      </c>
      <c r="I8422">
        <f t="shared" si="1051"/>
        <v>0</v>
      </c>
      <c r="J8422">
        <f t="shared" si="1052"/>
        <v>0</v>
      </c>
      <c r="K8422">
        <f>J8422*Weighting!$W$22</f>
        <v>0</v>
      </c>
      <c r="M8422" s="14"/>
    </row>
    <row r="8423" spans="1:19" x14ac:dyDescent="0.25">
      <c r="A8423" s="32" t="str">
        <f>IF(Weighting!$P$23&gt;0,B8423,"")</f>
        <v/>
      </c>
      <c r="B8423">
        <f>Weighting!$C$23</f>
        <v>2.5480000000000009</v>
      </c>
      <c r="C8423">
        <f>Weighting!$F$23</f>
        <v>0</v>
      </c>
      <c r="D8423" t="b">
        <f>IF(C8423=1,'Data Transformation'!$G$3+0.5*'Data Transformation'!$W$25,IF(C8424=1,D8424-'Data Transformation'!$W$25,FALSE))</f>
        <v>0</v>
      </c>
      <c r="E8423" t="str">
        <f t="array" ref="E8423">IF(ISLOGICAL(D8423),"",FREQUENCY(IF('Data Transformation'!$B$425:$B$8425='Bin Analysis'!$B8403,'Data Transformation'!$G$425:$G$8425),D8423))</f>
        <v/>
      </c>
      <c r="F8423" t="str">
        <f t="shared" si="1050"/>
        <v/>
      </c>
      <c r="G8423">
        <f>Weighting!$H$23</f>
        <v>0</v>
      </c>
      <c r="H8423">
        <f t="array" ref="H8423">FREQUENCY(IF('Data Transformation'!$B$4:$B$8425=B8403,'Data Transformation'!$G$4:$G$8425),'Bin Analysis'!$B8423)</f>
        <v>2073</v>
      </c>
      <c r="I8423">
        <f t="shared" si="1051"/>
        <v>0</v>
      </c>
      <c r="J8423">
        <f t="shared" si="1052"/>
        <v>0</v>
      </c>
      <c r="K8423">
        <f>J8423*Weighting!$W$23</f>
        <v>0</v>
      </c>
      <c r="M8423" s="14"/>
    </row>
    <row r="8424" spans="1:19" x14ac:dyDescent="0.25">
      <c r="A8424" s="32" t="str">
        <f>IF(Weighting!$P$24&gt;0,B8424,"")</f>
        <v/>
      </c>
      <c r="B8424">
        <f>Weighting!$C$24</f>
        <v>2.6790000000000012</v>
      </c>
      <c r="C8424">
        <f>Weighting!$F$24</f>
        <v>0</v>
      </c>
      <c r="D8424" t="b">
        <f>IF(C8424=1,'Data Transformation'!$G$3+0.5*'Data Transformation'!$W$25,IF(C8425=1,D8425-'Data Transformation'!$W$25,FALSE))</f>
        <v>0</v>
      </c>
      <c r="E8424" t="str">
        <f t="array" ref="E8424">IF(ISLOGICAL(D8424),"",FREQUENCY(IF('Data Transformation'!$B$425:$B$8425='Bin Analysis'!$B8403,'Data Transformation'!$G$425:$G$8425),D8424))</f>
        <v/>
      </c>
      <c r="F8424" t="str">
        <f t="shared" si="1050"/>
        <v/>
      </c>
      <c r="G8424">
        <f>Weighting!$H$24</f>
        <v>0</v>
      </c>
      <c r="H8424">
        <f t="array" ref="H8424">FREQUENCY(IF('Data Transformation'!$B$4:$B$8425=B8403,'Data Transformation'!$G$4:$G$8425),'Bin Analysis'!$B8424)</f>
        <v>2073</v>
      </c>
      <c r="I8424">
        <f t="shared" si="1051"/>
        <v>0</v>
      </c>
      <c r="J8424">
        <f t="shared" si="1052"/>
        <v>0</v>
      </c>
      <c r="K8424">
        <f>J8424*Weighting!$W$24</f>
        <v>0</v>
      </c>
      <c r="M8424" s="14"/>
    </row>
    <row r="8425" spans="1:19" x14ac:dyDescent="0.25">
      <c r="A8425" s="32" t="str">
        <f>IF(Weighting!$P$25&gt;0,B8425,"")</f>
        <v/>
      </c>
      <c r="B8425">
        <f>Weighting!$C$25</f>
        <v>2.8100000000000014</v>
      </c>
      <c r="C8425">
        <f>Weighting!$F$25</f>
        <v>0</v>
      </c>
      <c r="D8425" t="b">
        <f>IF(C8425=1,'Data Transformation'!$G$3+0.5*'Data Transformation'!$W$25,IF(C8426=1,D8426-'Data Transformation'!$W$25,FALSE))</f>
        <v>0</v>
      </c>
      <c r="E8425" t="str">
        <f t="array" ref="E8425">IF(ISLOGICAL(D8425),"",FREQUENCY(IF('Data Transformation'!$B$425:$B$8425='Bin Analysis'!$B8403,'Data Transformation'!$G$425:$G$8425),D8425))</f>
        <v/>
      </c>
      <c r="F8425" t="str">
        <f t="shared" si="1050"/>
        <v/>
      </c>
      <c r="G8425">
        <f>Weighting!$H$25</f>
        <v>0</v>
      </c>
      <c r="H8425">
        <f t="array" ref="H8425">FREQUENCY(IF('Data Transformation'!$B$4:$B$8425=B8403,'Data Transformation'!$G$4:$G$8425),'Bin Analysis'!$B8425)</f>
        <v>2073</v>
      </c>
      <c r="I8425">
        <f t="shared" si="1051"/>
        <v>0</v>
      </c>
      <c r="J8425">
        <f t="shared" si="1052"/>
        <v>0</v>
      </c>
      <c r="K8425">
        <f>J8425*Weighting!$W$25</f>
        <v>0</v>
      </c>
      <c r="M8425" s="14"/>
    </row>
    <row r="8426" spans="1:19" x14ac:dyDescent="0.25">
      <c r="O8426"/>
      <c r="P8426"/>
      <c r="Q8426"/>
      <c r="R8426"/>
    </row>
    <row r="8427" spans="1:19" ht="23.25" x14ac:dyDescent="0.35">
      <c r="A8427" s="21"/>
      <c r="B8427" s="21"/>
      <c r="C8427" s="21"/>
      <c r="D8427" s="21"/>
      <c r="E8427" s="21"/>
      <c r="F8427" s="21"/>
      <c r="G8427" s="21"/>
      <c r="H8427" s="22"/>
      <c r="I8427" s="22"/>
      <c r="J8427" s="22"/>
      <c r="K8427" s="21"/>
      <c r="L8427" s="21"/>
      <c r="N8427" s="27"/>
      <c r="O8427" s="27"/>
      <c r="P8427" s="27"/>
      <c r="Q8427" s="27"/>
      <c r="R8427" s="27"/>
      <c r="S8427" s="22"/>
    </row>
    <row r="8428" spans="1:19" x14ac:dyDescent="0.25">
      <c r="A8428" s="14"/>
      <c r="K8428" s="14"/>
    </row>
    <row r="8429" spans="1:19" x14ac:dyDescent="0.25">
      <c r="A8429" s="32"/>
    </row>
    <row r="8430" spans="1:19" x14ac:dyDescent="0.25">
      <c r="A8430" s="32"/>
    </row>
    <row r="8431" spans="1:19" x14ac:dyDescent="0.25">
      <c r="A8431" s="32"/>
    </row>
    <row r="8432" spans="1:19" x14ac:dyDescent="0.25">
      <c r="A8432" s="32"/>
    </row>
    <row r="8433" spans="1:2" x14ac:dyDescent="0.25">
      <c r="A8433" s="32"/>
      <c r="B8433" s="50"/>
    </row>
    <row r="8434" spans="1:2" x14ac:dyDescent="0.25">
      <c r="A8434" s="32"/>
    </row>
    <row r="8435" spans="1:2" x14ac:dyDescent="0.25">
      <c r="A8435" s="32"/>
    </row>
    <row r="8436" spans="1:2" x14ac:dyDescent="0.25">
      <c r="A8436" s="32"/>
    </row>
    <row r="8437" spans="1:2" x14ac:dyDescent="0.25">
      <c r="A8437" s="32"/>
    </row>
    <row r="8438" spans="1:2" x14ac:dyDescent="0.25">
      <c r="A8438" s="32"/>
    </row>
    <row r="8439" spans="1:2" x14ac:dyDescent="0.25">
      <c r="A8439" s="32"/>
    </row>
    <row r="8440" spans="1:2" x14ac:dyDescent="0.25">
      <c r="A8440" s="32"/>
    </row>
    <row r="8441" spans="1:2" x14ac:dyDescent="0.25">
      <c r="A8441" s="32"/>
    </row>
    <row r="8442" spans="1:2" x14ac:dyDescent="0.25">
      <c r="A8442" s="32"/>
    </row>
    <row r="8443" spans="1:2" x14ac:dyDescent="0.25">
      <c r="A8443" s="32"/>
    </row>
    <row r="8444" spans="1:2" x14ac:dyDescent="0.25">
      <c r="A8444" s="32"/>
    </row>
    <row r="8445" spans="1:2" x14ac:dyDescent="0.25">
      <c r="A8445" s="32"/>
    </row>
    <row r="8446" spans="1:2" x14ac:dyDescent="0.25">
      <c r="A8446" s="32"/>
    </row>
    <row r="8447" spans="1:2" x14ac:dyDescent="0.25">
      <c r="A8447" s="32"/>
    </row>
    <row r="8448" spans="1:2" x14ac:dyDescent="0.25">
      <c r="A8448" s="32"/>
    </row>
    <row r="8449" spans="1:19" x14ac:dyDescent="0.25">
      <c r="A8449" s="32"/>
    </row>
    <row r="8450" spans="1:19" x14ac:dyDescent="0.25">
      <c r="O8450"/>
      <c r="P8450"/>
      <c r="Q8450"/>
      <c r="R8450"/>
    </row>
    <row r="8451" spans="1:19" ht="23.25" x14ac:dyDescent="0.35">
      <c r="A8451" s="21"/>
      <c r="B8451" s="21"/>
      <c r="C8451" s="21"/>
      <c r="D8451" s="21"/>
      <c r="E8451" s="21"/>
      <c r="F8451" s="21"/>
      <c r="G8451" s="21"/>
      <c r="H8451" s="22"/>
      <c r="I8451" s="22"/>
      <c r="J8451" s="22"/>
      <c r="K8451" s="21"/>
      <c r="L8451" s="21"/>
      <c r="N8451" s="27"/>
      <c r="O8451" s="27"/>
      <c r="P8451" s="27"/>
      <c r="Q8451" s="27"/>
      <c r="R8451" s="27"/>
      <c r="S8451" s="22"/>
    </row>
    <row r="8452" spans="1:19" x14ac:dyDescent="0.25">
      <c r="A8452" s="14"/>
      <c r="K8452" s="14"/>
    </row>
    <row r="8453" spans="1:19" x14ac:dyDescent="0.25">
      <c r="A8453" s="32"/>
    </row>
    <row r="8454" spans="1:19" x14ac:dyDescent="0.25">
      <c r="A8454" s="32"/>
    </row>
    <row r="8455" spans="1:19" x14ac:dyDescent="0.25">
      <c r="A8455" s="32"/>
    </row>
    <row r="8456" spans="1:19" x14ac:dyDescent="0.25">
      <c r="A8456" s="32"/>
    </row>
    <row r="8457" spans="1:19" x14ac:dyDescent="0.25">
      <c r="A8457" s="32"/>
      <c r="B8457" s="50"/>
    </row>
    <row r="8458" spans="1:19" x14ac:dyDescent="0.25">
      <c r="A8458" s="32"/>
    </row>
    <row r="8459" spans="1:19" x14ac:dyDescent="0.25">
      <c r="A8459" s="32"/>
    </row>
    <row r="8460" spans="1:19" x14ac:dyDescent="0.25">
      <c r="A8460" s="32"/>
    </row>
    <row r="8461" spans="1:19" x14ac:dyDescent="0.25">
      <c r="A8461" s="32"/>
    </row>
    <row r="8462" spans="1:19" x14ac:dyDescent="0.25">
      <c r="A8462" s="32"/>
    </row>
    <row r="8463" spans="1:19" x14ac:dyDescent="0.25">
      <c r="A8463" s="32"/>
    </row>
    <row r="8464" spans="1:19" x14ac:dyDescent="0.25">
      <c r="A8464" s="32"/>
    </row>
    <row r="8465" spans="1:19" x14ac:dyDescent="0.25">
      <c r="A8465" s="32"/>
    </row>
    <row r="8466" spans="1:19" x14ac:dyDescent="0.25">
      <c r="A8466" s="32"/>
    </row>
    <row r="8467" spans="1:19" x14ac:dyDescent="0.25">
      <c r="A8467" s="32"/>
    </row>
    <row r="8468" spans="1:19" x14ac:dyDescent="0.25">
      <c r="A8468" s="32"/>
    </row>
    <row r="8469" spans="1:19" x14ac:dyDescent="0.25">
      <c r="A8469" s="32"/>
    </row>
    <row r="8470" spans="1:19" x14ac:dyDescent="0.25">
      <c r="A8470" s="32"/>
    </row>
    <row r="8471" spans="1:19" x14ac:dyDescent="0.25">
      <c r="A8471" s="32"/>
    </row>
    <row r="8472" spans="1:19" x14ac:dyDescent="0.25">
      <c r="A8472" s="32"/>
    </row>
    <row r="8473" spans="1:19" x14ac:dyDescent="0.25">
      <c r="A8473" s="32"/>
    </row>
    <row r="8474" spans="1:19" x14ac:dyDescent="0.25">
      <c r="O8474"/>
      <c r="P8474"/>
      <c r="Q8474"/>
      <c r="R8474"/>
    </row>
    <row r="8475" spans="1:19" ht="23.25" x14ac:dyDescent="0.35">
      <c r="A8475" s="21"/>
      <c r="B8475" s="21"/>
      <c r="C8475" s="21"/>
      <c r="D8475" s="21"/>
      <c r="E8475" s="21"/>
      <c r="F8475" s="21"/>
      <c r="G8475" s="21"/>
      <c r="H8475" s="22"/>
      <c r="I8475" s="22"/>
      <c r="J8475" s="22"/>
      <c r="K8475" s="21"/>
      <c r="L8475" s="21"/>
      <c r="N8475" s="27"/>
      <c r="O8475" s="27"/>
      <c r="P8475" s="27"/>
      <c r="Q8475" s="27"/>
      <c r="R8475" s="27"/>
      <c r="S8475" s="22"/>
    </row>
    <row r="8476" spans="1:19" x14ac:dyDescent="0.25">
      <c r="A8476" s="14"/>
      <c r="K8476" s="14"/>
    </row>
    <row r="8477" spans="1:19" x14ac:dyDescent="0.25">
      <c r="A8477" s="32"/>
    </row>
    <row r="8478" spans="1:19" x14ac:dyDescent="0.25">
      <c r="A8478" s="32"/>
    </row>
    <row r="8479" spans="1:19" x14ac:dyDescent="0.25">
      <c r="A8479" s="32"/>
    </row>
    <row r="8480" spans="1:19" x14ac:dyDescent="0.25">
      <c r="A8480" s="32"/>
    </row>
    <row r="8481" spans="1:2" x14ac:dyDescent="0.25">
      <c r="A8481" s="32"/>
      <c r="B8481" s="50"/>
    </row>
    <row r="8482" spans="1:2" x14ac:dyDescent="0.25">
      <c r="A8482" s="32"/>
    </row>
    <row r="8483" spans="1:2" x14ac:dyDescent="0.25">
      <c r="A8483" s="32"/>
    </row>
    <row r="8484" spans="1:2" x14ac:dyDescent="0.25">
      <c r="A8484" s="32"/>
    </row>
    <row r="8485" spans="1:2" x14ac:dyDescent="0.25">
      <c r="A8485" s="32"/>
    </row>
    <row r="8486" spans="1:2" x14ac:dyDescent="0.25">
      <c r="A8486" s="32"/>
    </row>
    <row r="8487" spans="1:2" x14ac:dyDescent="0.25">
      <c r="A8487" s="32"/>
    </row>
    <row r="8488" spans="1:2" x14ac:dyDescent="0.25">
      <c r="A8488" s="32"/>
    </row>
    <row r="8489" spans="1:2" x14ac:dyDescent="0.25">
      <c r="A8489" s="32"/>
    </row>
    <row r="8490" spans="1:2" x14ac:dyDescent="0.25">
      <c r="A8490" s="32"/>
    </row>
    <row r="8491" spans="1:2" x14ac:dyDescent="0.25">
      <c r="A8491" s="32"/>
    </row>
    <row r="8492" spans="1:2" x14ac:dyDescent="0.25">
      <c r="A8492" s="32"/>
    </row>
    <row r="8493" spans="1:2" x14ac:dyDescent="0.25">
      <c r="A8493" s="32"/>
    </row>
    <row r="8494" spans="1:2" x14ac:dyDescent="0.25">
      <c r="A8494" s="32"/>
    </row>
    <row r="8495" spans="1:2" x14ac:dyDescent="0.25">
      <c r="A8495" s="32"/>
    </row>
    <row r="8496" spans="1:2" x14ac:dyDescent="0.25">
      <c r="A8496" s="32"/>
    </row>
    <row r="8497" spans="1:19" x14ac:dyDescent="0.25">
      <c r="A8497" s="32"/>
    </row>
    <row r="8498" spans="1:19" x14ac:dyDescent="0.25">
      <c r="O8498"/>
      <c r="P8498"/>
      <c r="Q8498"/>
      <c r="R8498"/>
    </row>
    <row r="8499" spans="1:19" ht="23.25" x14ac:dyDescent="0.35">
      <c r="A8499" s="21"/>
      <c r="B8499" s="21"/>
      <c r="C8499" s="21"/>
      <c r="D8499" s="21"/>
      <c r="E8499" s="21"/>
      <c r="F8499" s="21"/>
      <c r="G8499" s="21"/>
      <c r="H8499" s="22"/>
      <c r="I8499" s="22"/>
      <c r="J8499" s="22"/>
      <c r="K8499" s="21"/>
      <c r="L8499" s="21"/>
      <c r="N8499" s="27"/>
      <c r="O8499" s="27"/>
      <c r="P8499" s="27"/>
      <c r="Q8499" s="27"/>
      <c r="R8499" s="27"/>
      <c r="S8499" s="22"/>
    </row>
    <row r="8500" spans="1:19" x14ac:dyDescent="0.25">
      <c r="A8500" s="14"/>
      <c r="K8500" s="14"/>
    </row>
    <row r="8501" spans="1:19" x14ac:dyDescent="0.25">
      <c r="A8501" s="32"/>
    </row>
    <row r="8502" spans="1:19" x14ac:dyDescent="0.25">
      <c r="A8502" s="32"/>
    </row>
    <row r="8503" spans="1:19" x14ac:dyDescent="0.25">
      <c r="A8503" s="32"/>
    </row>
    <row r="8504" spans="1:19" x14ac:dyDescent="0.25">
      <c r="A8504" s="32"/>
    </row>
    <row r="8505" spans="1:19" x14ac:dyDescent="0.25">
      <c r="A8505" s="32"/>
      <c r="B8505" s="50"/>
    </row>
    <row r="8506" spans="1:19" x14ac:dyDescent="0.25">
      <c r="A8506" s="32"/>
    </row>
    <row r="8507" spans="1:19" x14ac:dyDescent="0.25">
      <c r="A8507" s="32"/>
    </row>
    <row r="8508" spans="1:19" x14ac:dyDescent="0.25">
      <c r="A8508" s="32"/>
    </row>
    <row r="8509" spans="1:19" x14ac:dyDescent="0.25">
      <c r="A8509" s="32"/>
    </row>
    <row r="8510" spans="1:19" x14ac:dyDescent="0.25">
      <c r="A8510" s="32"/>
    </row>
    <row r="8511" spans="1:19" x14ac:dyDescent="0.25">
      <c r="A8511" s="32"/>
    </row>
    <row r="8512" spans="1:19" x14ac:dyDescent="0.25">
      <c r="A8512" s="32"/>
    </row>
    <row r="8513" spans="1:19" x14ac:dyDescent="0.25">
      <c r="A8513" s="32"/>
    </row>
    <row r="8514" spans="1:19" x14ac:dyDescent="0.25">
      <c r="A8514" s="32"/>
    </row>
    <row r="8515" spans="1:19" x14ac:dyDescent="0.25">
      <c r="A8515" s="32"/>
    </row>
    <row r="8516" spans="1:19" x14ac:dyDescent="0.25">
      <c r="A8516" s="32"/>
    </row>
    <row r="8517" spans="1:19" x14ac:dyDescent="0.25">
      <c r="A8517" s="32"/>
    </row>
    <row r="8518" spans="1:19" x14ac:dyDescent="0.25">
      <c r="A8518" s="32"/>
    </row>
    <row r="8519" spans="1:19" x14ac:dyDescent="0.25">
      <c r="A8519" s="32"/>
    </row>
    <row r="8520" spans="1:19" x14ac:dyDescent="0.25">
      <c r="A8520" s="32"/>
    </row>
    <row r="8521" spans="1:19" x14ac:dyDescent="0.25">
      <c r="A8521" s="32"/>
    </row>
    <row r="8522" spans="1:19" x14ac:dyDescent="0.25">
      <c r="N8522" s="55"/>
      <c r="O8522"/>
      <c r="P8522"/>
      <c r="Q8522"/>
      <c r="R8522"/>
    </row>
    <row r="8523" spans="1:19" ht="23.25" x14ac:dyDescent="0.35">
      <c r="A8523" s="21"/>
      <c r="B8523" s="21"/>
      <c r="C8523" s="21"/>
      <c r="D8523" s="21"/>
      <c r="E8523" s="21"/>
      <c r="F8523" s="21"/>
      <c r="G8523" s="21"/>
      <c r="H8523" s="22"/>
      <c r="I8523" s="22"/>
      <c r="J8523" s="22"/>
      <c r="K8523" s="21"/>
      <c r="L8523" s="21"/>
      <c r="N8523" s="27"/>
      <c r="O8523" s="27"/>
      <c r="P8523" s="27"/>
      <c r="Q8523" s="27"/>
      <c r="R8523" s="27"/>
      <c r="S8523" s="22"/>
    </row>
    <row r="8524" spans="1:19" x14ac:dyDescent="0.25">
      <c r="A8524" s="14"/>
      <c r="K8524" s="14"/>
    </row>
    <row r="8525" spans="1:19" x14ac:dyDescent="0.25">
      <c r="A8525" s="32"/>
    </row>
    <row r="8526" spans="1:19" x14ac:dyDescent="0.25">
      <c r="A8526" s="32"/>
    </row>
    <row r="8527" spans="1:19" x14ac:dyDescent="0.25">
      <c r="A8527" s="32"/>
    </row>
    <row r="8528" spans="1:19" x14ac:dyDescent="0.25">
      <c r="A8528" s="32"/>
    </row>
    <row r="8529" spans="1:2" x14ac:dyDescent="0.25">
      <c r="A8529" s="32"/>
      <c r="B8529" s="50"/>
    </row>
    <row r="8530" spans="1:2" x14ac:dyDescent="0.25">
      <c r="A8530" s="32"/>
    </row>
    <row r="8531" spans="1:2" x14ac:dyDescent="0.25">
      <c r="A8531" s="32"/>
    </row>
    <row r="8532" spans="1:2" x14ac:dyDescent="0.25">
      <c r="A8532" s="32"/>
    </row>
    <row r="8533" spans="1:2" x14ac:dyDescent="0.25">
      <c r="A8533" s="32"/>
    </row>
    <row r="8534" spans="1:2" x14ac:dyDescent="0.25">
      <c r="A8534" s="32"/>
    </row>
    <row r="8535" spans="1:2" x14ac:dyDescent="0.25">
      <c r="A8535" s="32"/>
    </row>
    <row r="8536" spans="1:2" x14ac:dyDescent="0.25">
      <c r="A8536" s="32"/>
    </row>
    <row r="8537" spans="1:2" x14ac:dyDescent="0.25">
      <c r="A8537" s="32"/>
    </row>
    <row r="8538" spans="1:2" x14ac:dyDescent="0.25">
      <c r="A8538" s="32"/>
    </row>
    <row r="8539" spans="1:2" x14ac:dyDescent="0.25">
      <c r="A8539" s="32"/>
    </row>
    <row r="8540" spans="1:2" x14ac:dyDescent="0.25">
      <c r="A8540" s="32"/>
    </row>
    <row r="8541" spans="1:2" x14ac:dyDescent="0.25">
      <c r="A8541" s="32"/>
    </row>
    <row r="8542" spans="1:2" x14ac:dyDescent="0.25">
      <c r="A8542" s="32"/>
    </row>
    <row r="8543" spans="1:2" x14ac:dyDescent="0.25">
      <c r="A8543" s="32"/>
    </row>
    <row r="8544" spans="1:2" x14ac:dyDescent="0.25">
      <c r="A8544" s="32"/>
    </row>
    <row r="8545" spans="1:19" x14ac:dyDescent="0.25">
      <c r="A8545" s="32"/>
    </row>
    <row r="8546" spans="1:19" x14ac:dyDescent="0.25">
      <c r="O8546"/>
      <c r="P8546"/>
      <c r="Q8546"/>
      <c r="R8546"/>
    </row>
    <row r="8547" spans="1:19" ht="23.25" x14ac:dyDescent="0.35">
      <c r="A8547" s="21"/>
      <c r="B8547" s="21"/>
      <c r="C8547" s="21"/>
      <c r="D8547" s="21"/>
      <c r="E8547" s="21"/>
      <c r="F8547" s="21"/>
      <c r="G8547" s="21"/>
      <c r="H8547" s="22"/>
      <c r="I8547" s="22"/>
      <c r="J8547" s="22"/>
      <c r="K8547" s="21"/>
      <c r="L8547" s="21"/>
      <c r="N8547" s="27"/>
      <c r="O8547" s="27"/>
      <c r="P8547" s="27"/>
      <c r="Q8547" s="27"/>
      <c r="R8547" s="27"/>
      <c r="S8547" s="22"/>
    </row>
    <row r="8548" spans="1:19" x14ac:dyDescent="0.25">
      <c r="A8548" s="14"/>
      <c r="K8548" s="14"/>
    </row>
    <row r="8549" spans="1:19" x14ac:dyDescent="0.25">
      <c r="A8549" s="32"/>
    </row>
    <row r="8550" spans="1:19" x14ac:dyDescent="0.25">
      <c r="A8550" s="32"/>
    </row>
    <row r="8551" spans="1:19" x14ac:dyDescent="0.25">
      <c r="A8551" s="32"/>
    </row>
    <row r="8552" spans="1:19" x14ac:dyDescent="0.25">
      <c r="A8552" s="32"/>
    </row>
    <row r="8553" spans="1:19" x14ac:dyDescent="0.25">
      <c r="A8553" s="32"/>
      <c r="B8553" s="50"/>
    </row>
    <row r="8554" spans="1:19" x14ac:dyDescent="0.25">
      <c r="A8554" s="32"/>
    </row>
    <row r="8555" spans="1:19" x14ac:dyDescent="0.25">
      <c r="A8555" s="32"/>
    </row>
    <row r="8556" spans="1:19" x14ac:dyDescent="0.25">
      <c r="A8556" s="32"/>
    </row>
    <row r="8557" spans="1:19" x14ac:dyDescent="0.25">
      <c r="A8557" s="32"/>
    </row>
    <row r="8558" spans="1:19" x14ac:dyDescent="0.25">
      <c r="A8558" s="32"/>
    </row>
    <row r="8559" spans="1:19" x14ac:dyDescent="0.25">
      <c r="A8559" s="32"/>
    </row>
    <row r="8560" spans="1:19" x14ac:dyDescent="0.25">
      <c r="A8560" s="32"/>
    </row>
    <row r="8561" spans="1:19" x14ac:dyDescent="0.25">
      <c r="A8561" s="32"/>
    </row>
    <row r="8562" spans="1:19" x14ac:dyDescent="0.25">
      <c r="A8562" s="32"/>
    </row>
    <row r="8563" spans="1:19" x14ac:dyDescent="0.25">
      <c r="A8563" s="32"/>
    </row>
    <row r="8564" spans="1:19" x14ac:dyDescent="0.25">
      <c r="A8564" s="32"/>
    </row>
    <row r="8565" spans="1:19" x14ac:dyDescent="0.25">
      <c r="A8565" s="32"/>
    </row>
    <row r="8566" spans="1:19" x14ac:dyDescent="0.25">
      <c r="A8566" s="32"/>
    </row>
    <row r="8567" spans="1:19" x14ac:dyDescent="0.25">
      <c r="A8567" s="32"/>
    </row>
    <row r="8568" spans="1:19" x14ac:dyDescent="0.25">
      <c r="A8568" s="32"/>
    </row>
    <row r="8569" spans="1:19" x14ac:dyDescent="0.25">
      <c r="A8569" s="32"/>
    </row>
    <row r="8570" spans="1:19" x14ac:dyDescent="0.25">
      <c r="O8570"/>
      <c r="P8570"/>
      <c r="Q8570"/>
      <c r="R8570"/>
    </row>
    <row r="8571" spans="1:19" ht="23.25" x14ac:dyDescent="0.35">
      <c r="A8571" s="21"/>
      <c r="B8571" s="21"/>
      <c r="C8571" s="21"/>
      <c r="D8571" s="21"/>
      <c r="E8571" s="21"/>
      <c r="F8571" s="21"/>
      <c r="G8571" s="21"/>
      <c r="H8571" s="22"/>
      <c r="I8571" s="22"/>
      <c r="J8571" s="22"/>
      <c r="K8571" s="21"/>
      <c r="L8571" s="21"/>
      <c r="N8571" s="27"/>
      <c r="O8571" s="27"/>
      <c r="P8571" s="27"/>
      <c r="Q8571" s="27"/>
      <c r="R8571" s="27"/>
      <c r="S8571" s="22"/>
    </row>
    <row r="8572" spans="1:19" x14ac:dyDescent="0.25">
      <c r="A8572" s="14"/>
      <c r="K8572" s="14"/>
    </row>
    <row r="8573" spans="1:19" x14ac:dyDescent="0.25">
      <c r="A8573" s="32"/>
    </row>
    <row r="8574" spans="1:19" x14ac:dyDescent="0.25">
      <c r="A8574" s="32"/>
    </row>
    <row r="8575" spans="1:19" x14ac:dyDescent="0.25">
      <c r="A8575" s="32"/>
    </row>
    <row r="8576" spans="1:19" x14ac:dyDescent="0.25">
      <c r="A8576" s="32"/>
    </row>
    <row r="8577" spans="1:2" x14ac:dyDescent="0.25">
      <c r="A8577" s="32"/>
      <c r="B8577" s="50"/>
    </row>
    <row r="8578" spans="1:2" x14ac:dyDescent="0.25">
      <c r="A8578" s="32"/>
    </row>
    <row r="8579" spans="1:2" x14ac:dyDescent="0.25">
      <c r="A8579" s="32"/>
    </row>
    <row r="8580" spans="1:2" x14ac:dyDescent="0.25">
      <c r="A8580" s="32"/>
    </row>
    <row r="8581" spans="1:2" x14ac:dyDescent="0.25">
      <c r="A8581" s="32"/>
    </row>
    <row r="8582" spans="1:2" x14ac:dyDescent="0.25">
      <c r="A8582" s="32"/>
    </row>
    <row r="8583" spans="1:2" x14ac:dyDescent="0.25">
      <c r="A8583" s="32"/>
    </row>
    <row r="8584" spans="1:2" x14ac:dyDescent="0.25">
      <c r="A8584" s="32"/>
    </row>
    <row r="8585" spans="1:2" x14ac:dyDescent="0.25">
      <c r="A8585" s="32"/>
    </row>
    <row r="8586" spans="1:2" x14ac:dyDescent="0.25">
      <c r="A8586" s="32"/>
    </row>
    <row r="8587" spans="1:2" x14ac:dyDescent="0.25">
      <c r="A8587" s="32"/>
    </row>
    <row r="8588" spans="1:2" x14ac:dyDescent="0.25">
      <c r="A8588" s="32"/>
    </row>
    <row r="8589" spans="1:2" x14ac:dyDescent="0.25">
      <c r="A8589" s="32"/>
    </row>
    <row r="8590" spans="1:2" x14ac:dyDescent="0.25">
      <c r="A8590" s="32"/>
    </row>
    <row r="8591" spans="1:2" x14ac:dyDescent="0.25">
      <c r="A8591" s="32"/>
    </row>
    <row r="8592" spans="1:2" x14ac:dyDescent="0.25">
      <c r="A8592" s="32"/>
    </row>
    <row r="8593" spans="1:19" x14ac:dyDescent="0.25">
      <c r="A8593" s="32"/>
    </row>
    <row r="8594" spans="1:19" x14ac:dyDescent="0.25">
      <c r="O8594"/>
      <c r="P8594"/>
      <c r="Q8594"/>
      <c r="R8594"/>
    </row>
    <row r="8595" spans="1:19" ht="23.25" x14ac:dyDescent="0.35">
      <c r="A8595" s="21"/>
      <c r="B8595" s="21"/>
      <c r="C8595" s="21"/>
      <c r="D8595" s="21"/>
      <c r="E8595" s="21"/>
      <c r="F8595" s="21"/>
      <c r="G8595" s="21"/>
      <c r="H8595" s="22"/>
      <c r="I8595" s="22"/>
      <c r="J8595" s="22"/>
      <c r="K8595" s="21"/>
      <c r="L8595" s="21"/>
      <c r="N8595" s="27"/>
      <c r="O8595" s="27"/>
      <c r="P8595" s="27"/>
      <c r="Q8595" s="27"/>
      <c r="R8595" s="27"/>
      <c r="S8595" s="22"/>
    </row>
    <row r="8596" spans="1:19" x14ac:dyDescent="0.25">
      <c r="A8596" s="14"/>
      <c r="K8596" s="14"/>
    </row>
    <row r="8597" spans="1:19" x14ac:dyDescent="0.25">
      <c r="A8597" s="32"/>
    </row>
    <row r="8598" spans="1:19" x14ac:dyDescent="0.25">
      <c r="A8598" s="32"/>
    </row>
    <row r="8599" spans="1:19" x14ac:dyDescent="0.25">
      <c r="A8599" s="32"/>
    </row>
    <row r="8600" spans="1:19" x14ac:dyDescent="0.25">
      <c r="A8600" s="32"/>
    </row>
    <row r="8601" spans="1:19" x14ac:dyDescent="0.25">
      <c r="A8601" s="32"/>
      <c r="B8601" s="50"/>
    </row>
    <row r="8602" spans="1:19" x14ac:dyDescent="0.25">
      <c r="A8602" s="32"/>
    </row>
    <row r="8603" spans="1:19" x14ac:dyDescent="0.25">
      <c r="A8603" s="32"/>
    </row>
    <row r="8604" spans="1:19" x14ac:dyDescent="0.25">
      <c r="A8604" s="32"/>
    </row>
    <row r="8605" spans="1:19" x14ac:dyDescent="0.25">
      <c r="A8605" s="32"/>
    </row>
    <row r="8606" spans="1:19" x14ac:dyDescent="0.25">
      <c r="A8606" s="32"/>
    </row>
    <row r="8607" spans="1:19" x14ac:dyDescent="0.25">
      <c r="A8607" s="32"/>
    </row>
    <row r="8608" spans="1:19" x14ac:dyDescent="0.25">
      <c r="A8608" s="32"/>
    </row>
    <row r="8609" spans="1:19" x14ac:dyDescent="0.25">
      <c r="A8609" s="32"/>
    </row>
    <row r="8610" spans="1:19" x14ac:dyDescent="0.25">
      <c r="A8610" s="32"/>
    </row>
    <row r="8611" spans="1:19" x14ac:dyDescent="0.25">
      <c r="A8611" s="32"/>
    </row>
    <row r="8612" spans="1:19" x14ac:dyDescent="0.25">
      <c r="A8612" s="32"/>
    </row>
    <row r="8613" spans="1:19" x14ac:dyDescent="0.25">
      <c r="A8613" s="32"/>
    </row>
    <row r="8614" spans="1:19" x14ac:dyDescent="0.25">
      <c r="A8614" s="32"/>
    </row>
    <row r="8615" spans="1:19" x14ac:dyDescent="0.25">
      <c r="A8615" s="32"/>
    </row>
    <row r="8616" spans="1:19" x14ac:dyDescent="0.25">
      <c r="A8616" s="32"/>
    </row>
    <row r="8617" spans="1:19" x14ac:dyDescent="0.25">
      <c r="A8617" s="32"/>
    </row>
    <row r="8618" spans="1:19" x14ac:dyDescent="0.25">
      <c r="O8618"/>
      <c r="P8618"/>
      <c r="Q8618"/>
      <c r="R8618"/>
    </row>
    <row r="8619" spans="1:19" ht="23.25" x14ac:dyDescent="0.35">
      <c r="A8619" s="21"/>
      <c r="B8619" s="21"/>
      <c r="C8619" s="21"/>
      <c r="D8619" s="21"/>
      <c r="E8619" s="21"/>
      <c r="F8619" s="21"/>
      <c r="G8619" s="21"/>
      <c r="H8619" s="22"/>
      <c r="I8619" s="22"/>
      <c r="J8619" s="22"/>
      <c r="K8619" s="21"/>
      <c r="L8619" s="21"/>
      <c r="N8619" s="27"/>
      <c r="O8619" s="27"/>
      <c r="P8619" s="27"/>
      <c r="Q8619" s="27"/>
      <c r="R8619" s="27"/>
      <c r="S8619" s="22"/>
    </row>
    <row r="8620" spans="1:19" x14ac:dyDescent="0.25">
      <c r="A8620" s="14"/>
      <c r="K8620" s="14"/>
    </row>
    <row r="8621" spans="1:19" x14ac:dyDescent="0.25">
      <c r="A8621" s="32"/>
    </row>
    <row r="8622" spans="1:19" x14ac:dyDescent="0.25">
      <c r="A8622" s="32"/>
    </row>
    <row r="8623" spans="1:19" x14ac:dyDescent="0.25">
      <c r="A8623" s="32"/>
    </row>
    <row r="8624" spans="1:19" x14ac:dyDescent="0.25">
      <c r="A8624" s="32"/>
    </row>
    <row r="8625" spans="1:2" x14ac:dyDescent="0.25">
      <c r="A8625" s="32"/>
      <c r="B8625" s="50"/>
    </row>
    <row r="8626" spans="1:2" x14ac:dyDescent="0.25">
      <c r="A8626" s="32"/>
    </row>
    <row r="8627" spans="1:2" x14ac:dyDescent="0.25">
      <c r="A8627" s="32"/>
    </row>
    <row r="8628" spans="1:2" x14ac:dyDescent="0.25">
      <c r="A8628" s="32"/>
    </row>
    <row r="8629" spans="1:2" x14ac:dyDescent="0.25">
      <c r="A8629" s="32"/>
    </row>
    <row r="8630" spans="1:2" x14ac:dyDescent="0.25">
      <c r="A8630" s="32"/>
    </row>
    <row r="8631" spans="1:2" x14ac:dyDescent="0.25">
      <c r="A8631" s="32"/>
    </row>
    <row r="8632" spans="1:2" x14ac:dyDescent="0.25">
      <c r="A8632" s="32"/>
    </row>
    <row r="8633" spans="1:2" x14ac:dyDescent="0.25">
      <c r="A8633" s="32"/>
    </row>
    <row r="8634" spans="1:2" x14ac:dyDescent="0.25">
      <c r="A8634" s="32"/>
    </row>
    <row r="8635" spans="1:2" x14ac:dyDescent="0.25">
      <c r="A8635" s="32"/>
    </row>
    <row r="8636" spans="1:2" x14ac:dyDescent="0.25">
      <c r="A8636" s="32"/>
    </row>
    <row r="8637" spans="1:2" x14ac:dyDescent="0.25">
      <c r="A8637" s="32"/>
    </row>
    <row r="8638" spans="1:2" x14ac:dyDescent="0.25">
      <c r="A8638" s="32"/>
    </row>
    <row r="8639" spans="1:2" x14ac:dyDescent="0.25">
      <c r="A8639" s="32"/>
    </row>
    <row r="8640" spans="1:2" x14ac:dyDescent="0.25">
      <c r="A8640" s="32"/>
    </row>
    <row r="8641" spans="1:19" x14ac:dyDescent="0.25">
      <c r="A8641" s="32"/>
    </row>
    <row r="8642" spans="1:19" x14ac:dyDescent="0.25">
      <c r="A8642" s="32"/>
      <c r="N8642" s="55"/>
    </row>
    <row r="8643" spans="1:19" ht="23.25" x14ac:dyDescent="0.35">
      <c r="A8643" s="21"/>
      <c r="B8643" s="21"/>
      <c r="C8643" s="21"/>
      <c r="D8643" s="21"/>
      <c r="E8643" s="21"/>
      <c r="F8643" s="21"/>
      <c r="G8643" s="21"/>
      <c r="H8643" s="22"/>
      <c r="I8643" s="22"/>
      <c r="J8643" s="22"/>
      <c r="K8643" s="21"/>
      <c r="L8643" s="21"/>
      <c r="N8643" s="27"/>
      <c r="O8643" s="27"/>
      <c r="P8643" s="27"/>
      <c r="Q8643" s="27"/>
      <c r="R8643" s="27"/>
      <c r="S8643" s="22"/>
    </row>
    <row r="8644" spans="1:19" x14ac:dyDescent="0.25">
      <c r="A8644" s="14"/>
      <c r="K8644" s="14"/>
    </row>
    <row r="8645" spans="1:19" x14ac:dyDescent="0.25">
      <c r="A8645" s="32"/>
    </row>
    <row r="8646" spans="1:19" x14ac:dyDescent="0.25">
      <c r="A8646" s="32"/>
    </row>
    <row r="8647" spans="1:19" x14ac:dyDescent="0.25">
      <c r="A8647" s="32"/>
    </row>
    <row r="8648" spans="1:19" x14ac:dyDescent="0.25">
      <c r="A8648" s="32"/>
    </row>
    <row r="8649" spans="1:19" x14ac:dyDescent="0.25">
      <c r="A8649" s="32"/>
      <c r="B8649" s="50"/>
    </row>
    <row r="8650" spans="1:19" x14ac:dyDescent="0.25">
      <c r="A8650" s="32"/>
    </row>
    <row r="8651" spans="1:19" x14ac:dyDescent="0.25">
      <c r="A8651" s="32"/>
    </row>
    <row r="8652" spans="1:19" x14ac:dyDescent="0.25">
      <c r="A8652" s="32"/>
    </row>
    <row r="8653" spans="1:19" x14ac:dyDescent="0.25">
      <c r="A8653" s="32"/>
    </row>
    <row r="8654" spans="1:19" x14ac:dyDescent="0.25">
      <c r="A8654" s="32"/>
    </row>
    <row r="8655" spans="1:19" x14ac:dyDescent="0.25">
      <c r="A8655" s="32"/>
    </row>
    <row r="8656" spans="1:19" x14ac:dyDescent="0.25">
      <c r="A8656" s="32"/>
    </row>
    <row r="8657" spans="1:19" x14ac:dyDescent="0.25">
      <c r="A8657" s="32"/>
    </row>
    <row r="8658" spans="1:19" x14ac:dyDescent="0.25">
      <c r="A8658" s="32"/>
    </row>
    <row r="8659" spans="1:19" x14ac:dyDescent="0.25">
      <c r="A8659" s="32"/>
    </row>
    <row r="8660" spans="1:19" x14ac:dyDescent="0.25">
      <c r="A8660" s="32"/>
    </row>
    <row r="8661" spans="1:19" x14ac:dyDescent="0.25">
      <c r="A8661" s="32"/>
    </row>
    <row r="8662" spans="1:19" x14ac:dyDescent="0.25">
      <c r="A8662" s="32"/>
    </row>
    <row r="8663" spans="1:19" x14ac:dyDescent="0.25">
      <c r="A8663" s="32"/>
    </row>
    <row r="8664" spans="1:19" x14ac:dyDescent="0.25">
      <c r="A8664" s="32"/>
    </row>
    <row r="8665" spans="1:19" x14ac:dyDescent="0.25">
      <c r="A8665" s="32"/>
    </row>
    <row r="8666" spans="1:19" x14ac:dyDescent="0.25">
      <c r="O8666"/>
      <c r="P8666"/>
      <c r="Q8666"/>
      <c r="R8666"/>
    </row>
    <row r="8667" spans="1:19" ht="23.25" x14ac:dyDescent="0.35">
      <c r="A8667" s="21"/>
      <c r="B8667" s="21"/>
      <c r="C8667" s="21"/>
      <c r="D8667" s="21"/>
      <c r="E8667" s="21"/>
      <c r="F8667" s="21"/>
      <c r="G8667" s="21"/>
      <c r="H8667" s="22"/>
      <c r="I8667" s="22"/>
      <c r="J8667" s="22"/>
      <c r="K8667" s="21"/>
      <c r="L8667" s="21"/>
      <c r="N8667" s="27"/>
      <c r="O8667" s="27"/>
      <c r="P8667" s="27"/>
      <c r="Q8667" s="27"/>
      <c r="R8667" s="27"/>
      <c r="S8667" s="22"/>
    </row>
    <row r="8668" spans="1:19" x14ac:dyDescent="0.25">
      <c r="A8668" s="14"/>
      <c r="K8668" s="14"/>
    </row>
    <row r="8669" spans="1:19" x14ac:dyDescent="0.25">
      <c r="A8669" s="32"/>
    </row>
    <row r="8670" spans="1:19" x14ac:dyDescent="0.25">
      <c r="A8670" s="32"/>
    </row>
    <row r="8671" spans="1:19" x14ac:dyDescent="0.25">
      <c r="A8671" s="32"/>
    </row>
    <row r="8672" spans="1:19" x14ac:dyDescent="0.25">
      <c r="A8672" s="32"/>
    </row>
    <row r="8673" spans="1:2" x14ac:dyDescent="0.25">
      <c r="A8673" s="32"/>
      <c r="B8673" s="50"/>
    </row>
    <row r="8674" spans="1:2" x14ac:dyDescent="0.25">
      <c r="A8674" s="32"/>
    </row>
    <row r="8675" spans="1:2" x14ac:dyDescent="0.25">
      <c r="A8675" s="32"/>
    </row>
    <row r="8676" spans="1:2" x14ac:dyDescent="0.25">
      <c r="A8676" s="32"/>
    </row>
    <row r="8677" spans="1:2" x14ac:dyDescent="0.25">
      <c r="A8677" s="32"/>
    </row>
    <row r="8678" spans="1:2" x14ac:dyDescent="0.25">
      <c r="A8678" s="32"/>
    </row>
    <row r="8679" spans="1:2" x14ac:dyDescent="0.25">
      <c r="A8679" s="32"/>
    </row>
    <row r="8680" spans="1:2" x14ac:dyDescent="0.25">
      <c r="A8680" s="32"/>
    </row>
    <row r="8681" spans="1:2" x14ac:dyDescent="0.25">
      <c r="A8681" s="32"/>
    </row>
    <row r="8682" spans="1:2" x14ac:dyDescent="0.25">
      <c r="A8682" s="32"/>
    </row>
    <row r="8683" spans="1:2" x14ac:dyDescent="0.25">
      <c r="A8683" s="32"/>
    </row>
    <row r="8684" spans="1:2" x14ac:dyDescent="0.25">
      <c r="A8684" s="32"/>
    </row>
    <row r="8685" spans="1:2" x14ac:dyDescent="0.25">
      <c r="A8685" s="32"/>
    </row>
    <row r="8686" spans="1:2" x14ac:dyDescent="0.25">
      <c r="A8686" s="32"/>
    </row>
    <row r="8687" spans="1:2" x14ac:dyDescent="0.25">
      <c r="A8687" s="32"/>
    </row>
    <row r="8688" spans="1:2" x14ac:dyDescent="0.25">
      <c r="A8688" s="32"/>
    </row>
    <row r="8689" spans="1:19" x14ac:dyDescent="0.25">
      <c r="A8689" s="32"/>
    </row>
    <row r="8690" spans="1:19" x14ac:dyDescent="0.25">
      <c r="O8690"/>
      <c r="P8690"/>
      <c r="Q8690"/>
      <c r="R8690"/>
    </row>
    <row r="8691" spans="1:19" ht="23.25" x14ac:dyDescent="0.35">
      <c r="A8691" s="21"/>
      <c r="B8691" s="21"/>
      <c r="C8691" s="21"/>
      <c r="D8691" s="21"/>
      <c r="E8691" s="21"/>
      <c r="F8691" s="21"/>
      <c r="G8691" s="21"/>
      <c r="H8691" s="22"/>
      <c r="I8691" s="22"/>
      <c r="J8691" s="22"/>
      <c r="K8691" s="21"/>
      <c r="L8691" s="21"/>
      <c r="N8691" s="27"/>
      <c r="O8691" s="27"/>
      <c r="P8691" s="27"/>
      <c r="Q8691" s="27"/>
      <c r="R8691" s="27"/>
      <c r="S8691" s="22"/>
    </row>
    <row r="8692" spans="1:19" x14ac:dyDescent="0.25">
      <c r="A8692" s="14"/>
      <c r="K8692" s="14"/>
    </row>
    <row r="8693" spans="1:19" x14ac:dyDescent="0.25">
      <c r="A8693" s="32"/>
    </row>
    <row r="8694" spans="1:19" x14ac:dyDescent="0.25">
      <c r="A8694" s="32"/>
    </row>
    <row r="8695" spans="1:19" x14ac:dyDescent="0.25">
      <c r="A8695" s="32"/>
    </row>
    <row r="8696" spans="1:19" x14ac:dyDescent="0.25">
      <c r="A8696" s="32"/>
    </row>
    <row r="8697" spans="1:19" x14ac:dyDescent="0.25">
      <c r="A8697" s="32"/>
      <c r="B8697" s="50"/>
    </row>
    <row r="8698" spans="1:19" x14ac:dyDescent="0.25">
      <c r="A8698" s="32"/>
    </row>
    <row r="8699" spans="1:19" x14ac:dyDescent="0.25">
      <c r="A8699" s="32"/>
    </row>
    <row r="8700" spans="1:19" x14ac:dyDescent="0.25">
      <c r="A8700" s="32"/>
    </row>
    <row r="8701" spans="1:19" x14ac:dyDescent="0.25">
      <c r="A8701" s="32"/>
    </row>
    <row r="8702" spans="1:19" x14ac:dyDescent="0.25">
      <c r="A8702" s="32"/>
    </row>
    <row r="8703" spans="1:19" x14ac:dyDescent="0.25">
      <c r="A8703" s="32"/>
    </row>
    <row r="8704" spans="1:19" x14ac:dyDescent="0.25">
      <c r="A8704" s="32"/>
    </row>
    <row r="8705" spans="1:19" x14ac:dyDescent="0.25">
      <c r="A8705" s="32"/>
    </row>
    <row r="8706" spans="1:19" x14ac:dyDescent="0.25">
      <c r="A8706" s="32"/>
    </row>
    <row r="8707" spans="1:19" x14ac:dyDescent="0.25">
      <c r="A8707" s="32"/>
    </row>
    <row r="8708" spans="1:19" x14ac:dyDescent="0.25">
      <c r="A8708" s="32"/>
    </row>
    <row r="8709" spans="1:19" x14ac:dyDescent="0.25">
      <c r="A8709" s="32"/>
    </row>
    <row r="8710" spans="1:19" x14ac:dyDescent="0.25">
      <c r="A8710" s="32"/>
    </row>
    <row r="8711" spans="1:19" x14ac:dyDescent="0.25">
      <c r="A8711" s="32"/>
    </row>
    <row r="8712" spans="1:19" x14ac:dyDescent="0.25">
      <c r="A8712" s="32"/>
    </row>
    <row r="8713" spans="1:19" x14ac:dyDescent="0.25">
      <c r="A8713" s="32"/>
    </row>
    <row r="8714" spans="1:19" x14ac:dyDescent="0.25">
      <c r="O8714"/>
      <c r="P8714"/>
      <c r="Q8714"/>
      <c r="R8714"/>
    </row>
    <row r="8715" spans="1:19" ht="23.25" x14ac:dyDescent="0.35">
      <c r="A8715" s="21"/>
      <c r="B8715" s="21"/>
      <c r="C8715" s="21"/>
      <c r="D8715" s="21"/>
      <c r="E8715" s="21"/>
      <c r="F8715" s="21"/>
      <c r="G8715" s="21"/>
      <c r="H8715" s="22"/>
      <c r="I8715" s="22"/>
      <c r="J8715" s="22"/>
      <c r="K8715" s="21"/>
      <c r="L8715" s="21"/>
      <c r="N8715" s="27"/>
      <c r="O8715" s="27"/>
      <c r="P8715" s="27"/>
      <c r="Q8715" s="27"/>
      <c r="R8715" s="27"/>
      <c r="S8715" s="22"/>
    </row>
    <row r="8716" spans="1:19" x14ac:dyDescent="0.25">
      <c r="A8716" s="14"/>
      <c r="K8716" s="14"/>
    </row>
    <row r="8717" spans="1:19" x14ac:dyDescent="0.25">
      <c r="A8717" s="32"/>
    </row>
    <row r="8718" spans="1:19" x14ac:dyDescent="0.25">
      <c r="A8718" s="32"/>
    </row>
    <row r="8719" spans="1:19" x14ac:dyDescent="0.25">
      <c r="A8719" s="32"/>
    </row>
    <row r="8720" spans="1:19" x14ac:dyDescent="0.25">
      <c r="A8720" s="32"/>
    </row>
    <row r="8721" spans="1:2" x14ac:dyDescent="0.25">
      <c r="A8721" s="32"/>
      <c r="B8721" s="50"/>
    </row>
    <row r="8722" spans="1:2" x14ac:dyDescent="0.25">
      <c r="A8722" s="32"/>
    </row>
    <row r="8723" spans="1:2" x14ac:dyDescent="0.25">
      <c r="A8723" s="32"/>
    </row>
    <row r="8724" spans="1:2" x14ac:dyDescent="0.25">
      <c r="A8724" s="32"/>
    </row>
    <row r="8725" spans="1:2" x14ac:dyDescent="0.25">
      <c r="A8725" s="32"/>
    </row>
    <row r="8726" spans="1:2" x14ac:dyDescent="0.25">
      <c r="A8726" s="32"/>
    </row>
    <row r="8727" spans="1:2" x14ac:dyDescent="0.25">
      <c r="A8727" s="32"/>
    </row>
    <row r="8728" spans="1:2" x14ac:dyDescent="0.25">
      <c r="A8728" s="32"/>
    </row>
    <row r="8729" spans="1:2" x14ac:dyDescent="0.25">
      <c r="A8729" s="32"/>
    </row>
    <row r="8730" spans="1:2" x14ac:dyDescent="0.25">
      <c r="A8730" s="32"/>
    </row>
    <row r="8731" spans="1:2" x14ac:dyDescent="0.25">
      <c r="A8731" s="32"/>
    </row>
    <row r="8732" spans="1:2" x14ac:dyDescent="0.25">
      <c r="A8732" s="32"/>
    </row>
    <row r="8733" spans="1:2" x14ac:dyDescent="0.25">
      <c r="A8733" s="32"/>
    </row>
    <row r="8734" spans="1:2" x14ac:dyDescent="0.25">
      <c r="A8734" s="32"/>
    </row>
    <row r="8735" spans="1:2" x14ac:dyDescent="0.25">
      <c r="A8735" s="32"/>
    </row>
    <row r="8736" spans="1:2" x14ac:dyDescent="0.25">
      <c r="A8736" s="32"/>
    </row>
    <row r="8737" spans="1:19" x14ac:dyDescent="0.25">
      <c r="A8737" s="32"/>
    </row>
    <row r="8738" spans="1:19" x14ac:dyDescent="0.25">
      <c r="O8738"/>
      <c r="P8738"/>
      <c r="Q8738"/>
      <c r="R8738"/>
    </row>
    <row r="8739" spans="1:19" ht="23.25" x14ac:dyDescent="0.35">
      <c r="A8739" s="21"/>
      <c r="B8739" s="21"/>
      <c r="C8739" s="21"/>
      <c r="D8739" s="21"/>
      <c r="E8739" s="21"/>
      <c r="F8739" s="21"/>
      <c r="G8739" s="21"/>
      <c r="H8739" s="22"/>
      <c r="I8739" s="22"/>
      <c r="J8739" s="22"/>
      <c r="K8739" s="21"/>
      <c r="L8739" s="21"/>
      <c r="N8739" s="27"/>
      <c r="O8739" s="27"/>
      <c r="P8739" s="27"/>
      <c r="Q8739" s="27"/>
      <c r="R8739" s="27"/>
      <c r="S8739" s="22"/>
    </row>
    <row r="8740" spans="1:19" x14ac:dyDescent="0.25">
      <c r="A8740" s="14"/>
      <c r="K8740" s="14"/>
    </row>
    <row r="8741" spans="1:19" x14ac:dyDescent="0.25">
      <c r="A8741" s="32"/>
    </row>
    <row r="8742" spans="1:19" x14ac:dyDescent="0.25">
      <c r="A8742" s="32"/>
    </row>
    <row r="8743" spans="1:19" x14ac:dyDescent="0.25">
      <c r="A8743" s="32"/>
    </row>
    <row r="8744" spans="1:19" x14ac:dyDescent="0.25">
      <c r="A8744" s="32"/>
    </row>
    <row r="8745" spans="1:19" x14ac:dyDescent="0.25">
      <c r="A8745" s="32"/>
      <c r="B8745" s="50"/>
    </row>
    <row r="8746" spans="1:19" x14ac:dyDescent="0.25">
      <c r="A8746" s="32"/>
    </row>
    <row r="8747" spans="1:19" x14ac:dyDescent="0.25">
      <c r="A8747" s="32"/>
    </row>
    <row r="8748" spans="1:19" x14ac:dyDescent="0.25">
      <c r="A8748" s="32"/>
    </row>
    <row r="8749" spans="1:19" x14ac:dyDescent="0.25">
      <c r="A8749" s="32"/>
    </row>
    <row r="8750" spans="1:19" x14ac:dyDescent="0.25">
      <c r="A8750" s="32"/>
    </row>
    <row r="8751" spans="1:19" x14ac:dyDescent="0.25">
      <c r="A8751" s="32"/>
    </row>
    <row r="8752" spans="1:19" x14ac:dyDescent="0.25">
      <c r="A8752" s="32"/>
    </row>
    <row r="8753" spans="1:19" x14ac:dyDescent="0.25">
      <c r="A8753" s="32"/>
    </row>
    <row r="8754" spans="1:19" x14ac:dyDescent="0.25">
      <c r="A8754" s="32"/>
    </row>
    <row r="8755" spans="1:19" x14ac:dyDescent="0.25">
      <c r="A8755" s="32"/>
    </row>
    <row r="8756" spans="1:19" x14ac:dyDescent="0.25">
      <c r="A8756" s="32"/>
    </row>
    <row r="8757" spans="1:19" x14ac:dyDescent="0.25">
      <c r="A8757" s="32"/>
    </row>
    <row r="8758" spans="1:19" x14ac:dyDescent="0.25">
      <c r="A8758" s="32"/>
    </row>
    <row r="8759" spans="1:19" x14ac:dyDescent="0.25">
      <c r="A8759" s="32"/>
    </row>
    <row r="8760" spans="1:19" x14ac:dyDescent="0.25">
      <c r="A8760" s="32"/>
    </row>
    <row r="8761" spans="1:19" x14ac:dyDescent="0.25">
      <c r="A8761" s="32"/>
    </row>
    <row r="8762" spans="1:19" x14ac:dyDescent="0.25">
      <c r="N8762" s="55"/>
      <c r="O8762"/>
      <c r="P8762"/>
      <c r="Q8762"/>
      <c r="R8762"/>
    </row>
    <row r="8763" spans="1:19" ht="23.25" x14ac:dyDescent="0.35">
      <c r="A8763" s="21"/>
      <c r="B8763" s="21"/>
      <c r="C8763" s="21"/>
      <c r="D8763" s="21"/>
      <c r="E8763" s="21"/>
      <c r="F8763" s="21"/>
      <c r="G8763" s="21"/>
      <c r="H8763" s="22"/>
      <c r="I8763" s="22"/>
      <c r="J8763" s="22"/>
      <c r="K8763" s="21"/>
      <c r="L8763" s="21"/>
      <c r="N8763" s="27"/>
      <c r="O8763" s="27"/>
      <c r="P8763" s="27"/>
      <c r="Q8763" s="27"/>
      <c r="R8763" s="27"/>
      <c r="S8763" s="22"/>
    </row>
    <row r="8764" spans="1:19" x14ac:dyDescent="0.25">
      <c r="A8764" s="14"/>
      <c r="K8764" s="14"/>
    </row>
    <row r="8765" spans="1:19" x14ac:dyDescent="0.25">
      <c r="A8765" s="32"/>
    </row>
    <row r="8766" spans="1:19" x14ac:dyDescent="0.25">
      <c r="A8766" s="32"/>
    </row>
    <row r="8767" spans="1:19" x14ac:dyDescent="0.25">
      <c r="A8767" s="32"/>
    </row>
    <row r="8768" spans="1:19" x14ac:dyDescent="0.25">
      <c r="A8768" s="32"/>
    </row>
    <row r="8769" spans="1:2" x14ac:dyDescent="0.25">
      <c r="A8769" s="32"/>
      <c r="B8769" s="50"/>
    </row>
    <row r="8770" spans="1:2" x14ac:dyDescent="0.25">
      <c r="A8770" s="32"/>
    </row>
    <row r="8771" spans="1:2" x14ac:dyDescent="0.25">
      <c r="A8771" s="32"/>
    </row>
    <row r="8772" spans="1:2" x14ac:dyDescent="0.25">
      <c r="A8772" s="32"/>
    </row>
    <row r="8773" spans="1:2" x14ac:dyDescent="0.25">
      <c r="A8773" s="32"/>
    </row>
    <row r="8774" spans="1:2" x14ac:dyDescent="0.25">
      <c r="A8774" s="32"/>
    </row>
    <row r="8775" spans="1:2" x14ac:dyDescent="0.25">
      <c r="A8775" s="32"/>
    </row>
    <row r="8776" spans="1:2" x14ac:dyDescent="0.25">
      <c r="A8776" s="32"/>
    </row>
    <row r="8777" spans="1:2" x14ac:dyDescent="0.25">
      <c r="A8777" s="32"/>
    </row>
    <row r="8778" spans="1:2" x14ac:dyDescent="0.25">
      <c r="A8778" s="32"/>
    </row>
    <row r="8779" spans="1:2" x14ac:dyDescent="0.25">
      <c r="A8779" s="32"/>
    </row>
    <row r="8780" spans="1:2" x14ac:dyDescent="0.25">
      <c r="A8780" s="32"/>
    </row>
    <row r="8781" spans="1:2" x14ac:dyDescent="0.25">
      <c r="A8781" s="32"/>
    </row>
    <row r="8782" spans="1:2" x14ac:dyDescent="0.25">
      <c r="A8782" s="32"/>
    </row>
    <row r="8783" spans="1:2" x14ac:dyDescent="0.25">
      <c r="A8783" s="32"/>
    </row>
    <row r="8784" spans="1:2" x14ac:dyDescent="0.25">
      <c r="A8784" s="32"/>
    </row>
    <row r="8785" spans="1:19" x14ac:dyDescent="0.25">
      <c r="A8785" s="32"/>
    </row>
    <row r="8786" spans="1:19" x14ac:dyDescent="0.25">
      <c r="O8786"/>
      <c r="P8786"/>
      <c r="Q8786"/>
      <c r="R8786"/>
    </row>
    <row r="8787" spans="1:19" ht="23.25" x14ac:dyDescent="0.35">
      <c r="A8787" s="21"/>
      <c r="B8787" s="21"/>
      <c r="C8787" s="21"/>
      <c r="D8787" s="21"/>
      <c r="E8787" s="21"/>
      <c r="F8787" s="21"/>
      <c r="G8787" s="21"/>
      <c r="H8787" s="22"/>
      <c r="I8787" s="22"/>
      <c r="J8787" s="22"/>
      <c r="K8787" s="21"/>
      <c r="L8787" s="21"/>
      <c r="N8787" s="27"/>
      <c r="O8787" s="27"/>
      <c r="P8787" s="27"/>
      <c r="Q8787" s="27"/>
      <c r="R8787" s="27"/>
      <c r="S8787" s="22"/>
    </row>
    <row r="8788" spans="1:19" x14ac:dyDescent="0.25">
      <c r="A8788" s="14"/>
      <c r="K8788" s="14"/>
    </row>
    <row r="8789" spans="1:19" x14ac:dyDescent="0.25">
      <c r="A8789" s="32"/>
    </row>
    <row r="8790" spans="1:19" x14ac:dyDescent="0.25">
      <c r="A8790" s="32"/>
    </row>
    <row r="8791" spans="1:19" x14ac:dyDescent="0.25">
      <c r="A8791" s="32"/>
    </row>
    <row r="8792" spans="1:19" x14ac:dyDescent="0.25">
      <c r="A8792" s="32"/>
    </row>
    <row r="8793" spans="1:19" x14ac:dyDescent="0.25">
      <c r="A8793" s="32"/>
      <c r="B8793" s="50"/>
    </row>
    <row r="8794" spans="1:19" x14ac:dyDescent="0.25">
      <c r="A8794" s="32"/>
    </row>
    <row r="8795" spans="1:19" x14ac:dyDescent="0.25">
      <c r="A8795" s="32"/>
    </row>
    <row r="8796" spans="1:19" x14ac:dyDescent="0.25">
      <c r="A8796" s="32"/>
    </row>
    <row r="8797" spans="1:19" x14ac:dyDescent="0.25">
      <c r="A8797" s="32"/>
    </row>
    <row r="8798" spans="1:19" x14ac:dyDescent="0.25">
      <c r="A8798" s="32"/>
    </row>
    <row r="8799" spans="1:19" x14ac:dyDescent="0.25">
      <c r="A8799" s="32"/>
    </row>
    <row r="8800" spans="1:19" x14ac:dyDescent="0.25">
      <c r="A8800" s="32"/>
    </row>
    <row r="8801" spans="1:19" x14ac:dyDescent="0.25">
      <c r="A8801" s="32"/>
    </row>
    <row r="8802" spans="1:19" x14ac:dyDescent="0.25">
      <c r="A8802" s="32"/>
    </row>
    <row r="8803" spans="1:19" x14ac:dyDescent="0.25">
      <c r="A8803" s="32"/>
    </row>
    <row r="8804" spans="1:19" x14ac:dyDescent="0.25">
      <c r="A8804" s="32"/>
    </row>
    <row r="8805" spans="1:19" x14ac:dyDescent="0.25">
      <c r="A8805" s="32"/>
    </row>
    <row r="8806" spans="1:19" x14ac:dyDescent="0.25">
      <c r="A8806" s="32"/>
    </row>
    <row r="8807" spans="1:19" x14ac:dyDescent="0.25">
      <c r="A8807" s="32"/>
    </row>
    <row r="8808" spans="1:19" x14ac:dyDescent="0.25">
      <c r="A8808" s="32"/>
    </row>
    <row r="8809" spans="1:19" x14ac:dyDescent="0.25">
      <c r="A8809" s="32"/>
    </row>
    <row r="8810" spans="1:19" x14ac:dyDescent="0.25">
      <c r="O8810"/>
      <c r="P8810"/>
      <c r="Q8810"/>
      <c r="R8810"/>
    </row>
    <row r="8811" spans="1:19" ht="23.25" x14ac:dyDescent="0.35">
      <c r="A8811" s="21"/>
      <c r="B8811" s="21"/>
      <c r="C8811" s="21"/>
      <c r="D8811" s="21"/>
      <c r="E8811" s="21"/>
      <c r="F8811" s="21"/>
      <c r="G8811" s="21"/>
      <c r="H8811" s="22"/>
      <c r="I8811" s="22"/>
      <c r="J8811" s="22"/>
      <c r="K8811" s="21"/>
      <c r="L8811" s="21"/>
      <c r="N8811" s="27"/>
      <c r="O8811" s="27"/>
      <c r="P8811" s="27"/>
      <c r="Q8811" s="27"/>
      <c r="R8811" s="27"/>
      <c r="S8811" s="22"/>
    </row>
    <row r="8812" spans="1:19" x14ac:dyDescent="0.25">
      <c r="A8812" s="14"/>
      <c r="K8812" s="14"/>
    </row>
    <row r="8813" spans="1:19" x14ac:dyDescent="0.25">
      <c r="A8813" s="32"/>
    </row>
    <row r="8814" spans="1:19" x14ac:dyDescent="0.25">
      <c r="A8814" s="32"/>
    </row>
    <row r="8815" spans="1:19" x14ac:dyDescent="0.25">
      <c r="A8815" s="32"/>
    </row>
    <row r="8816" spans="1:19" x14ac:dyDescent="0.25">
      <c r="A8816" s="32"/>
    </row>
    <row r="8817" spans="1:2" x14ac:dyDescent="0.25">
      <c r="A8817" s="32"/>
      <c r="B8817" s="50"/>
    </row>
    <row r="8818" spans="1:2" x14ac:dyDescent="0.25">
      <c r="A8818" s="32"/>
    </row>
    <row r="8819" spans="1:2" x14ac:dyDescent="0.25">
      <c r="A8819" s="32"/>
    </row>
    <row r="8820" spans="1:2" x14ac:dyDescent="0.25">
      <c r="A8820" s="32"/>
    </row>
    <row r="8821" spans="1:2" x14ac:dyDescent="0.25">
      <c r="A8821" s="32"/>
    </row>
    <row r="8822" spans="1:2" x14ac:dyDescent="0.25">
      <c r="A8822" s="32"/>
    </row>
    <row r="8823" spans="1:2" x14ac:dyDescent="0.25">
      <c r="A8823" s="32"/>
    </row>
    <row r="8824" spans="1:2" x14ac:dyDescent="0.25">
      <c r="A8824" s="32"/>
    </row>
    <row r="8825" spans="1:2" x14ac:dyDescent="0.25">
      <c r="A8825" s="32"/>
    </row>
    <row r="8826" spans="1:2" x14ac:dyDescent="0.25">
      <c r="A8826" s="32"/>
    </row>
    <row r="8827" spans="1:2" x14ac:dyDescent="0.25">
      <c r="A8827" s="32"/>
    </row>
    <row r="8828" spans="1:2" x14ac:dyDescent="0.25">
      <c r="A8828" s="32"/>
    </row>
    <row r="8829" spans="1:2" x14ac:dyDescent="0.25">
      <c r="A8829" s="32"/>
    </row>
    <row r="8830" spans="1:2" x14ac:dyDescent="0.25">
      <c r="A8830" s="32"/>
    </row>
    <row r="8831" spans="1:2" x14ac:dyDescent="0.25">
      <c r="A8831" s="32"/>
    </row>
    <row r="8832" spans="1:2" x14ac:dyDescent="0.25">
      <c r="A8832" s="32"/>
    </row>
    <row r="8833" spans="1:19" x14ac:dyDescent="0.25">
      <c r="A8833" s="32"/>
    </row>
    <row r="8834" spans="1:19" x14ac:dyDescent="0.25">
      <c r="O8834"/>
      <c r="P8834"/>
      <c r="Q8834"/>
      <c r="R8834"/>
    </row>
    <row r="8835" spans="1:19" ht="23.25" x14ac:dyDescent="0.35">
      <c r="A8835" s="21"/>
      <c r="B8835" s="21"/>
      <c r="C8835" s="21"/>
      <c r="D8835" s="21"/>
      <c r="E8835" s="21"/>
      <c r="F8835" s="21"/>
      <c r="G8835" s="21"/>
      <c r="H8835" s="22"/>
      <c r="I8835" s="22"/>
      <c r="J8835" s="22"/>
      <c r="K8835" s="21"/>
      <c r="L8835" s="21"/>
      <c r="N8835" s="27"/>
      <c r="O8835" s="27"/>
      <c r="P8835" s="27"/>
      <c r="Q8835" s="27"/>
      <c r="R8835" s="27"/>
      <c r="S8835" s="22"/>
    </row>
    <row r="8836" spans="1:19" x14ac:dyDescent="0.25">
      <c r="A8836" s="14"/>
      <c r="K8836" s="14"/>
    </row>
    <row r="8837" spans="1:19" x14ac:dyDescent="0.25">
      <c r="A8837" s="32"/>
    </row>
    <row r="8838" spans="1:19" x14ac:dyDescent="0.25">
      <c r="A8838" s="32"/>
    </row>
    <row r="8839" spans="1:19" x14ac:dyDescent="0.25">
      <c r="A8839" s="32"/>
    </row>
    <row r="8840" spans="1:19" x14ac:dyDescent="0.25">
      <c r="A8840" s="32"/>
    </row>
    <row r="8841" spans="1:19" x14ac:dyDescent="0.25">
      <c r="A8841" s="32"/>
      <c r="B8841" s="50"/>
    </row>
    <row r="8842" spans="1:19" x14ac:dyDescent="0.25">
      <c r="A8842" s="32"/>
    </row>
    <row r="8843" spans="1:19" x14ac:dyDescent="0.25">
      <c r="A8843" s="32"/>
    </row>
    <row r="8844" spans="1:19" x14ac:dyDescent="0.25">
      <c r="A8844" s="32"/>
    </row>
    <row r="8845" spans="1:19" x14ac:dyDescent="0.25">
      <c r="A8845" s="32"/>
    </row>
    <row r="8846" spans="1:19" x14ac:dyDescent="0.25">
      <c r="A8846" s="32"/>
    </row>
    <row r="8847" spans="1:19" x14ac:dyDescent="0.25">
      <c r="A8847" s="32"/>
    </row>
    <row r="8848" spans="1:19" x14ac:dyDescent="0.25">
      <c r="A8848" s="32"/>
    </row>
    <row r="8849" spans="1:19" x14ac:dyDescent="0.25">
      <c r="A8849" s="32"/>
    </row>
    <row r="8850" spans="1:19" x14ac:dyDescent="0.25">
      <c r="A8850" s="32"/>
    </row>
    <row r="8851" spans="1:19" x14ac:dyDescent="0.25">
      <c r="A8851" s="32"/>
    </row>
    <row r="8852" spans="1:19" x14ac:dyDescent="0.25">
      <c r="A8852" s="32"/>
    </row>
    <row r="8853" spans="1:19" x14ac:dyDescent="0.25">
      <c r="A8853" s="32"/>
    </row>
    <row r="8854" spans="1:19" x14ac:dyDescent="0.25">
      <c r="A8854" s="32"/>
    </row>
    <row r="8855" spans="1:19" x14ac:dyDescent="0.25">
      <c r="A8855" s="32"/>
    </row>
    <row r="8856" spans="1:19" x14ac:dyDescent="0.25">
      <c r="A8856" s="32"/>
    </row>
    <row r="8857" spans="1:19" x14ac:dyDescent="0.25">
      <c r="A8857" s="32"/>
    </row>
    <row r="8858" spans="1:19" x14ac:dyDescent="0.25">
      <c r="O8858"/>
      <c r="P8858"/>
      <c r="Q8858"/>
      <c r="R8858"/>
    </row>
    <row r="8859" spans="1:19" ht="23.25" x14ac:dyDescent="0.35">
      <c r="A8859" s="21"/>
      <c r="B8859" s="21"/>
      <c r="C8859" s="21"/>
      <c r="D8859" s="21"/>
      <c r="E8859" s="21"/>
      <c r="F8859" s="21"/>
      <c r="G8859" s="21"/>
      <c r="H8859" s="22"/>
      <c r="I8859" s="22"/>
      <c r="J8859" s="22"/>
      <c r="K8859" s="21"/>
      <c r="L8859" s="21"/>
      <c r="N8859" s="27"/>
      <c r="O8859" s="27"/>
      <c r="P8859" s="27"/>
      <c r="Q8859" s="27"/>
      <c r="R8859" s="27"/>
      <c r="S8859" s="22"/>
    </row>
    <row r="8860" spans="1:19" x14ac:dyDescent="0.25">
      <c r="A8860" s="14"/>
      <c r="K8860" s="14"/>
    </row>
    <row r="8861" spans="1:19" x14ac:dyDescent="0.25">
      <c r="A8861" s="32"/>
    </row>
    <row r="8862" spans="1:19" x14ac:dyDescent="0.25">
      <c r="A8862" s="32"/>
    </row>
    <row r="8863" spans="1:19" x14ac:dyDescent="0.25">
      <c r="A8863" s="32"/>
    </row>
    <row r="8864" spans="1:19" x14ac:dyDescent="0.25">
      <c r="A8864" s="32"/>
    </row>
    <row r="8865" spans="1:2" x14ac:dyDescent="0.25">
      <c r="A8865" s="32"/>
      <c r="B8865" s="50"/>
    </row>
    <row r="8866" spans="1:2" x14ac:dyDescent="0.25">
      <c r="A8866" s="32"/>
    </row>
    <row r="8867" spans="1:2" x14ac:dyDescent="0.25">
      <c r="A8867" s="32"/>
    </row>
    <row r="8868" spans="1:2" x14ac:dyDescent="0.25">
      <c r="A8868" s="32"/>
    </row>
    <row r="8869" spans="1:2" x14ac:dyDescent="0.25">
      <c r="A8869" s="32"/>
    </row>
    <row r="8870" spans="1:2" x14ac:dyDescent="0.25">
      <c r="A8870" s="32"/>
    </row>
    <row r="8871" spans="1:2" x14ac:dyDescent="0.25">
      <c r="A8871" s="32"/>
    </row>
    <row r="8872" spans="1:2" x14ac:dyDescent="0.25">
      <c r="A8872" s="32"/>
    </row>
    <row r="8873" spans="1:2" x14ac:dyDescent="0.25">
      <c r="A8873" s="32"/>
    </row>
    <row r="8874" spans="1:2" x14ac:dyDescent="0.25">
      <c r="A8874" s="32"/>
    </row>
    <row r="8875" spans="1:2" x14ac:dyDescent="0.25">
      <c r="A8875" s="32"/>
    </row>
    <row r="8876" spans="1:2" x14ac:dyDescent="0.25">
      <c r="A8876" s="32"/>
    </row>
    <row r="8877" spans="1:2" x14ac:dyDescent="0.25">
      <c r="A8877" s="32"/>
    </row>
    <row r="8878" spans="1:2" x14ac:dyDescent="0.25">
      <c r="A8878" s="32"/>
    </row>
    <row r="8879" spans="1:2" x14ac:dyDescent="0.25">
      <c r="A8879" s="32"/>
    </row>
    <row r="8880" spans="1:2" x14ac:dyDescent="0.25">
      <c r="A8880" s="32"/>
    </row>
    <row r="8881" spans="1:19" x14ac:dyDescent="0.25">
      <c r="A8881" s="32"/>
    </row>
    <row r="8882" spans="1:19" x14ac:dyDescent="0.25">
      <c r="N8882" s="55"/>
      <c r="O8882"/>
      <c r="P8882"/>
      <c r="Q8882"/>
      <c r="R8882"/>
    </row>
    <row r="8883" spans="1:19" ht="23.25" x14ac:dyDescent="0.35">
      <c r="A8883" s="21"/>
      <c r="B8883" s="21"/>
      <c r="C8883" s="21"/>
      <c r="D8883" s="21"/>
      <c r="E8883" s="21"/>
      <c r="F8883" s="21"/>
      <c r="G8883" s="21"/>
      <c r="H8883" s="22"/>
      <c r="I8883" s="22"/>
      <c r="J8883" s="22"/>
      <c r="K8883" s="21"/>
      <c r="L8883" s="21"/>
      <c r="N8883" s="27"/>
      <c r="O8883" s="27"/>
      <c r="P8883" s="27"/>
      <c r="Q8883" s="27"/>
      <c r="R8883" s="27"/>
      <c r="S8883" s="22"/>
    </row>
    <row r="8884" spans="1:19" x14ac:dyDescent="0.25">
      <c r="A8884" s="14"/>
      <c r="K8884" s="14"/>
    </row>
    <row r="8885" spans="1:19" x14ac:dyDescent="0.25">
      <c r="A8885" s="32"/>
    </row>
    <row r="8886" spans="1:19" x14ac:dyDescent="0.25">
      <c r="A8886" s="32"/>
    </row>
    <row r="8887" spans="1:19" x14ac:dyDescent="0.25">
      <c r="A8887" s="32"/>
    </row>
    <row r="8888" spans="1:19" x14ac:dyDescent="0.25">
      <c r="A8888" s="32"/>
    </row>
    <row r="8889" spans="1:19" x14ac:dyDescent="0.25">
      <c r="A8889" s="32"/>
      <c r="B8889" s="50"/>
    </row>
    <row r="8890" spans="1:19" x14ac:dyDescent="0.25">
      <c r="A8890" s="32"/>
    </row>
    <row r="8891" spans="1:19" x14ac:dyDescent="0.25">
      <c r="A8891" s="32"/>
    </row>
    <row r="8892" spans="1:19" x14ac:dyDescent="0.25">
      <c r="A8892" s="32"/>
    </row>
    <row r="8893" spans="1:19" x14ac:dyDescent="0.25">
      <c r="A8893" s="32"/>
    </row>
    <row r="8894" spans="1:19" x14ac:dyDescent="0.25">
      <c r="A8894" s="32"/>
    </row>
    <row r="8895" spans="1:19" x14ac:dyDescent="0.25">
      <c r="A8895" s="32"/>
    </row>
    <row r="8896" spans="1:19" x14ac:dyDescent="0.25">
      <c r="A8896" s="32"/>
    </row>
    <row r="8897" spans="1:19" x14ac:dyDescent="0.25">
      <c r="A8897" s="32"/>
    </row>
    <row r="8898" spans="1:19" x14ac:dyDescent="0.25">
      <c r="A8898" s="32"/>
    </row>
    <row r="8899" spans="1:19" x14ac:dyDescent="0.25">
      <c r="A8899" s="32"/>
    </row>
    <row r="8900" spans="1:19" x14ac:dyDescent="0.25">
      <c r="A8900" s="32"/>
    </row>
    <row r="8901" spans="1:19" x14ac:dyDescent="0.25">
      <c r="A8901" s="32"/>
    </row>
    <row r="8902" spans="1:19" x14ac:dyDescent="0.25">
      <c r="A8902" s="32"/>
    </row>
    <row r="8903" spans="1:19" x14ac:dyDescent="0.25">
      <c r="A8903" s="32"/>
    </row>
    <row r="8904" spans="1:19" x14ac:dyDescent="0.25">
      <c r="A8904" s="32"/>
    </row>
    <row r="8905" spans="1:19" x14ac:dyDescent="0.25">
      <c r="A8905" s="32"/>
    </row>
    <row r="8906" spans="1:19" x14ac:dyDescent="0.25">
      <c r="O8906"/>
      <c r="P8906"/>
      <c r="Q8906"/>
      <c r="R8906"/>
    </row>
    <row r="8907" spans="1:19" ht="23.25" x14ac:dyDescent="0.35">
      <c r="A8907" s="21"/>
      <c r="B8907" s="21"/>
      <c r="C8907" s="21"/>
      <c r="D8907" s="21"/>
      <c r="E8907" s="21"/>
      <c r="F8907" s="21"/>
      <c r="G8907" s="21"/>
      <c r="H8907" s="22"/>
      <c r="I8907" s="22"/>
      <c r="J8907" s="22"/>
      <c r="K8907" s="21"/>
      <c r="L8907" s="21"/>
      <c r="N8907" s="27"/>
      <c r="O8907" s="27"/>
      <c r="P8907" s="27"/>
      <c r="Q8907" s="27"/>
      <c r="R8907" s="27"/>
      <c r="S8907" s="22"/>
    </row>
    <row r="8908" spans="1:19" x14ac:dyDescent="0.25">
      <c r="A8908" s="14"/>
      <c r="K8908" s="14"/>
    </row>
    <row r="8909" spans="1:19" x14ac:dyDescent="0.25">
      <c r="A8909" s="32"/>
    </row>
    <row r="8910" spans="1:19" x14ac:dyDescent="0.25">
      <c r="A8910" s="32"/>
    </row>
    <row r="8911" spans="1:19" x14ac:dyDescent="0.25">
      <c r="A8911" s="32"/>
    </row>
    <row r="8912" spans="1:19" x14ac:dyDescent="0.25">
      <c r="A8912" s="32"/>
    </row>
    <row r="8913" spans="1:2" x14ac:dyDescent="0.25">
      <c r="A8913" s="32"/>
      <c r="B8913" s="50"/>
    </row>
    <row r="8914" spans="1:2" x14ac:dyDescent="0.25">
      <c r="A8914" s="32"/>
    </row>
    <row r="8915" spans="1:2" x14ac:dyDescent="0.25">
      <c r="A8915" s="32"/>
    </row>
    <row r="8916" spans="1:2" x14ac:dyDescent="0.25">
      <c r="A8916" s="32"/>
    </row>
    <row r="8917" spans="1:2" x14ac:dyDescent="0.25">
      <c r="A8917" s="32"/>
    </row>
    <row r="8918" spans="1:2" x14ac:dyDescent="0.25">
      <c r="A8918" s="32"/>
    </row>
    <row r="8919" spans="1:2" x14ac:dyDescent="0.25">
      <c r="A8919" s="32"/>
    </row>
    <row r="8920" spans="1:2" x14ac:dyDescent="0.25">
      <c r="A8920" s="32"/>
    </row>
    <row r="8921" spans="1:2" x14ac:dyDescent="0.25">
      <c r="A8921" s="32"/>
    </row>
    <row r="8922" spans="1:2" x14ac:dyDescent="0.25">
      <c r="A8922" s="32"/>
    </row>
    <row r="8923" spans="1:2" x14ac:dyDescent="0.25">
      <c r="A8923" s="32"/>
    </row>
    <row r="8924" spans="1:2" x14ac:dyDescent="0.25">
      <c r="A8924" s="32"/>
    </row>
    <row r="8925" spans="1:2" x14ac:dyDescent="0.25">
      <c r="A8925" s="32"/>
    </row>
    <row r="8926" spans="1:2" x14ac:dyDescent="0.25">
      <c r="A8926" s="32"/>
    </row>
    <row r="8927" spans="1:2" x14ac:dyDescent="0.25">
      <c r="A8927" s="32"/>
    </row>
    <row r="8928" spans="1:2" x14ac:dyDescent="0.25">
      <c r="A8928" s="32"/>
    </row>
    <row r="8929" spans="1:19" x14ac:dyDescent="0.25">
      <c r="A8929" s="32"/>
    </row>
    <row r="8930" spans="1:19" x14ac:dyDescent="0.25">
      <c r="O8930"/>
      <c r="P8930"/>
      <c r="Q8930"/>
      <c r="R8930"/>
    </row>
    <row r="8931" spans="1:19" ht="23.25" x14ac:dyDescent="0.35">
      <c r="A8931" s="21"/>
      <c r="B8931" s="21"/>
      <c r="C8931" s="21"/>
      <c r="D8931" s="21"/>
      <c r="E8931" s="21"/>
      <c r="F8931" s="21"/>
      <c r="G8931" s="21"/>
      <c r="H8931" s="22"/>
      <c r="I8931" s="22"/>
      <c r="J8931" s="22"/>
      <c r="K8931" s="21"/>
      <c r="L8931" s="21"/>
      <c r="N8931" s="27"/>
      <c r="O8931" s="27"/>
      <c r="P8931" s="27"/>
      <c r="Q8931" s="27"/>
      <c r="R8931" s="27"/>
      <c r="S8931" s="22"/>
    </row>
    <row r="8932" spans="1:19" x14ac:dyDescent="0.25">
      <c r="A8932" s="14"/>
      <c r="K8932" s="14"/>
    </row>
    <row r="8933" spans="1:19" x14ac:dyDescent="0.25">
      <c r="A8933" s="32"/>
    </row>
    <row r="8934" spans="1:19" x14ac:dyDescent="0.25">
      <c r="A8934" s="32"/>
    </row>
    <row r="8935" spans="1:19" x14ac:dyDescent="0.25">
      <c r="A8935" s="32"/>
    </row>
    <row r="8936" spans="1:19" x14ac:dyDescent="0.25">
      <c r="A8936" s="32"/>
    </row>
    <row r="8937" spans="1:19" x14ac:dyDescent="0.25">
      <c r="A8937" s="32"/>
      <c r="B8937" s="50"/>
    </row>
    <row r="8938" spans="1:19" x14ac:dyDescent="0.25">
      <c r="A8938" s="32"/>
    </row>
    <row r="8939" spans="1:19" x14ac:dyDescent="0.25">
      <c r="A8939" s="32"/>
    </row>
    <row r="8940" spans="1:19" x14ac:dyDescent="0.25">
      <c r="A8940" s="32"/>
    </row>
    <row r="8941" spans="1:19" x14ac:dyDescent="0.25">
      <c r="A8941" s="32"/>
    </row>
    <row r="8942" spans="1:19" x14ac:dyDescent="0.25">
      <c r="A8942" s="32"/>
    </row>
    <row r="8943" spans="1:19" x14ac:dyDescent="0.25">
      <c r="A8943" s="32"/>
    </row>
    <row r="8944" spans="1:19" x14ac:dyDescent="0.25">
      <c r="A8944" s="32"/>
    </row>
    <row r="8945" spans="1:19" x14ac:dyDescent="0.25">
      <c r="A8945" s="32"/>
    </row>
    <row r="8946" spans="1:19" x14ac:dyDescent="0.25">
      <c r="A8946" s="32"/>
    </row>
    <row r="8947" spans="1:19" x14ac:dyDescent="0.25">
      <c r="A8947" s="32"/>
    </row>
    <row r="8948" spans="1:19" x14ac:dyDescent="0.25">
      <c r="A8948" s="32"/>
    </row>
    <row r="8949" spans="1:19" x14ac:dyDescent="0.25">
      <c r="A8949" s="32"/>
    </row>
    <row r="8950" spans="1:19" x14ac:dyDescent="0.25">
      <c r="A8950" s="32"/>
    </row>
    <row r="8951" spans="1:19" x14ac:dyDescent="0.25">
      <c r="A8951" s="32"/>
    </row>
    <row r="8952" spans="1:19" x14ac:dyDescent="0.25">
      <c r="A8952" s="32"/>
    </row>
    <row r="8953" spans="1:19" x14ac:dyDescent="0.25">
      <c r="A8953" s="32"/>
    </row>
    <row r="8954" spans="1:19" x14ac:dyDescent="0.25">
      <c r="O8954"/>
      <c r="P8954"/>
      <c r="Q8954"/>
      <c r="R8954"/>
    </row>
    <row r="8955" spans="1:19" ht="23.25" x14ac:dyDescent="0.35">
      <c r="A8955" s="21"/>
      <c r="B8955" s="21"/>
      <c r="C8955" s="21"/>
      <c r="D8955" s="21"/>
      <c r="E8955" s="21"/>
      <c r="F8955" s="21"/>
      <c r="G8955" s="21"/>
      <c r="H8955" s="22"/>
      <c r="I8955" s="22"/>
      <c r="J8955" s="22"/>
      <c r="K8955" s="21"/>
      <c r="L8955" s="21"/>
      <c r="N8955" s="27"/>
      <c r="O8955" s="27"/>
      <c r="P8955" s="27"/>
      <c r="Q8955" s="27"/>
      <c r="R8955" s="27"/>
      <c r="S8955" s="22"/>
    </row>
    <row r="8956" spans="1:19" x14ac:dyDescent="0.25">
      <c r="A8956" s="14"/>
      <c r="K8956" s="14"/>
    </row>
    <row r="8957" spans="1:19" x14ac:dyDescent="0.25">
      <c r="A8957" s="32"/>
    </row>
    <row r="8958" spans="1:19" x14ac:dyDescent="0.25">
      <c r="A8958" s="32"/>
    </row>
    <row r="8959" spans="1:19" x14ac:dyDescent="0.25">
      <c r="A8959" s="32"/>
    </row>
    <row r="8960" spans="1:19" x14ac:dyDescent="0.25">
      <c r="A8960" s="32"/>
    </row>
    <row r="8961" spans="1:2" x14ac:dyDescent="0.25">
      <c r="A8961" s="32"/>
      <c r="B8961" s="50"/>
    </row>
    <row r="8962" spans="1:2" x14ac:dyDescent="0.25">
      <c r="A8962" s="32"/>
    </row>
    <row r="8963" spans="1:2" x14ac:dyDescent="0.25">
      <c r="A8963" s="32"/>
    </row>
    <row r="8964" spans="1:2" x14ac:dyDescent="0.25">
      <c r="A8964" s="32"/>
    </row>
    <row r="8965" spans="1:2" x14ac:dyDescent="0.25">
      <c r="A8965" s="32"/>
    </row>
    <row r="8966" spans="1:2" x14ac:dyDescent="0.25">
      <c r="A8966" s="32"/>
    </row>
    <row r="8967" spans="1:2" x14ac:dyDescent="0.25">
      <c r="A8967" s="32"/>
    </row>
    <row r="8968" spans="1:2" x14ac:dyDescent="0.25">
      <c r="A8968" s="32"/>
    </row>
    <row r="8969" spans="1:2" x14ac:dyDescent="0.25">
      <c r="A8969" s="32"/>
    </row>
    <row r="8970" spans="1:2" x14ac:dyDescent="0.25">
      <c r="A8970" s="32"/>
    </row>
    <row r="8971" spans="1:2" x14ac:dyDescent="0.25">
      <c r="A8971" s="32"/>
    </row>
    <row r="8972" spans="1:2" x14ac:dyDescent="0.25">
      <c r="A8972" s="32"/>
    </row>
    <row r="8973" spans="1:2" x14ac:dyDescent="0.25">
      <c r="A8973" s="32"/>
    </row>
    <row r="8974" spans="1:2" x14ac:dyDescent="0.25">
      <c r="A8974" s="32"/>
    </row>
    <row r="8975" spans="1:2" x14ac:dyDescent="0.25">
      <c r="A8975" s="32"/>
    </row>
    <row r="8976" spans="1:2" x14ac:dyDescent="0.25">
      <c r="A8976" s="32"/>
    </row>
    <row r="8977" spans="1:19" x14ac:dyDescent="0.25">
      <c r="A8977" s="32"/>
    </row>
    <row r="8978" spans="1:19" x14ac:dyDescent="0.25">
      <c r="O8978"/>
      <c r="P8978"/>
      <c r="Q8978"/>
      <c r="R8978"/>
    </row>
    <row r="8979" spans="1:19" ht="23.25" x14ac:dyDescent="0.35">
      <c r="A8979" s="21"/>
      <c r="B8979" s="21"/>
      <c r="C8979" s="21"/>
      <c r="D8979" s="21"/>
      <c r="E8979" s="21"/>
      <c r="F8979" s="21"/>
      <c r="G8979" s="21"/>
      <c r="H8979" s="22"/>
      <c r="I8979" s="22"/>
      <c r="J8979" s="22"/>
      <c r="K8979" s="21"/>
      <c r="L8979" s="21"/>
      <c r="N8979" s="27"/>
      <c r="O8979" s="27"/>
      <c r="P8979" s="27"/>
      <c r="Q8979" s="27"/>
      <c r="R8979" s="27"/>
      <c r="S8979" s="22"/>
    </row>
    <row r="8980" spans="1:19" x14ac:dyDescent="0.25">
      <c r="A8980" s="14"/>
      <c r="K8980" s="14"/>
    </row>
    <row r="8981" spans="1:19" x14ac:dyDescent="0.25">
      <c r="A8981" s="32"/>
    </row>
    <row r="8982" spans="1:19" x14ac:dyDescent="0.25">
      <c r="A8982" s="32"/>
    </row>
    <row r="8983" spans="1:19" x14ac:dyDescent="0.25">
      <c r="A8983" s="32"/>
    </row>
    <row r="8984" spans="1:19" x14ac:dyDescent="0.25">
      <c r="A8984" s="32"/>
    </row>
    <row r="8985" spans="1:19" x14ac:dyDescent="0.25">
      <c r="A8985" s="32"/>
      <c r="B8985" s="50"/>
    </row>
    <row r="8986" spans="1:19" x14ac:dyDescent="0.25">
      <c r="A8986" s="32"/>
    </row>
    <row r="8987" spans="1:19" x14ac:dyDescent="0.25">
      <c r="A8987" s="32"/>
    </row>
    <row r="8988" spans="1:19" x14ac:dyDescent="0.25">
      <c r="A8988" s="32"/>
    </row>
    <row r="8989" spans="1:19" x14ac:dyDescent="0.25">
      <c r="A8989" s="32"/>
    </row>
    <row r="8990" spans="1:19" x14ac:dyDescent="0.25">
      <c r="A8990" s="32"/>
    </row>
    <row r="8991" spans="1:19" x14ac:dyDescent="0.25">
      <c r="A8991" s="32"/>
    </row>
    <row r="8992" spans="1:19" x14ac:dyDescent="0.25">
      <c r="A8992" s="32"/>
    </row>
    <row r="8993" spans="1:19" x14ac:dyDescent="0.25">
      <c r="A8993" s="32"/>
    </row>
    <row r="8994" spans="1:19" x14ac:dyDescent="0.25">
      <c r="A8994" s="32"/>
    </row>
    <row r="8995" spans="1:19" x14ac:dyDescent="0.25">
      <c r="A8995" s="32"/>
    </row>
    <row r="8996" spans="1:19" x14ac:dyDescent="0.25">
      <c r="A8996" s="32"/>
    </row>
    <row r="8997" spans="1:19" x14ac:dyDescent="0.25">
      <c r="A8997" s="32"/>
    </row>
    <row r="8998" spans="1:19" x14ac:dyDescent="0.25">
      <c r="A8998" s="32"/>
    </row>
    <row r="8999" spans="1:19" x14ac:dyDescent="0.25">
      <c r="A8999" s="32"/>
    </row>
    <row r="9000" spans="1:19" x14ac:dyDescent="0.25">
      <c r="A9000" s="32"/>
    </row>
    <row r="9001" spans="1:19" x14ac:dyDescent="0.25">
      <c r="A9001" s="32"/>
    </row>
    <row r="9002" spans="1:19" x14ac:dyDescent="0.25">
      <c r="N9002" s="55"/>
      <c r="O9002"/>
      <c r="P9002"/>
      <c r="Q9002"/>
      <c r="R9002"/>
    </row>
    <row r="9003" spans="1:19" ht="23.25" x14ac:dyDescent="0.35">
      <c r="A9003" s="21"/>
      <c r="B9003" s="21"/>
      <c r="C9003" s="21"/>
      <c r="D9003" s="21"/>
      <c r="E9003" s="21"/>
      <c r="F9003" s="21"/>
      <c r="G9003" s="21"/>
      <c r="H9003" s="22"/>
      <c r="I9003" s="22"/>
      <c r="J9003" s="22"/>
      <c r="K9003" s="21"/>
      <c r="L9003" s="21"/>
      <c r="N9003" s="27"/>
      <c r="O9003" s="27"/>
      <c r="P9003" s="27"/>
      <c r="Q9003" s="27"/>
      <c r="R9003" s="27"/>
      <c r="S9003" s="22"/>
    </row>
    <row r="9004" spans="1:19" x14ac:dyDescent="0.25">
      <c r="A9004" s="14"/>
      <c r="K9004" s="14"/>
    </row>
    <row r="9005" spans="1:19" x14ac:dyDescent="0.25">
      <c r="A9005" s="32"/>
    </row>
    <row r="9006" spans="1:19" x14ac:dyDescent="0.25">
      <c r="A9006" s="32"/>
    </row>
    <row r="9007" spans="1:19" x14ac:dyDescent="0.25">
      <c r="A9007" s="32"/>
    </row>
    <row r="9008" spans="1:19" x14ac:dyDescent="0.25">
      <c r="A9008" s="32"/>
    </row>
    <row r="9009" spans="1:2" x14ac:dyDescent="0.25">
      <c r="A9009" s="32"/>
      <c r="B9009" s="50"/>
    </row>
    <row r="9010" spans="1:2" x14ac:dyDescent="0.25">
      <c r="A9010" s="32"/>
    </row>
    <row r="9011" spans="1:2" x14ac:dyDescent="0.25">
      <c r="A9011" s="32"/>
    </row>
    <row r="9012" spans="1:2" x14ac:dyDescent="0.25">
      <c r="A9012" s="32"/>
    </row>
    <row r="9013" spans="1:2" x14ac:dyDescent="0.25">
      <c r="A9013" s="32"/>
    </row>
    <row r="9014" spans="1:2" x14ac:dyDescent="0.25">
      <c r="A9014" s="32"/>
    </row>
    <row r="9015" spans="1:2" x14ac:dyDescent="0.25">
      <c r="A9015" s="32"/>
    </row>
    <row r="9016" spans="1:2" x14ac:dyDescent="0.25">
      <c r="A9016" s="32"/>
    </row>
    <row r="9017" spans="1:2" x14ac:dyDescent="0.25">
      <c r="A9017" s="32"/>
    </row>
    <row r="9018" spans="1:2" x14ac:dyDescent="0.25">
      <c r="A9018" s="32"/>
    </row>
    <row r="9019" spans="1:2" x14ac:dyDescent="0.25">
      <c r="A9019" s="32"/>
    </row>
    <row r="9020" spans="1:2" x14ac:dyDescent="0.25">
      <c r="A9020" s="32"/>
    </row>
    <row r="9021" spans="1:2" x14ac:dyDescent="0.25">
      <c r="A9021" s="32"/>
    </row>
    <row r="9022" spans="1:2" x14ac:dyDescent="0.25">
      <c r="A9022" s="32"/>
    </row>
    <row r="9023" spans="1:2" x14ac:dyDescent="0.25">
      <c r="A9023" s="32"/>
    </row>
    <row r="9024" spans="1:2" x14ac:dyDescent="0.25">
      <c r="A9024" s="32"/>
    </row>
    <row r="9025" spans="1:19" x14ac:dyDescent="0.25">
      <c r="A9025" s="32"/>
    </row>
    <row r="9026" spans="1:19" x14ac:dyDescent="0.25">
      <c r="O9026"/>
      <c r="P9026"/>
      <c r="Q9026"/>
      <c r="R9026"/>
    </row>
    <row r="9027" spans="1:19" ht="23.25" x14ac:dyDescent="0.35">
      <c r="A9027" s="21"/>
      <c r="B9027" s="21"/>
      <c r="C9027" s="21"/>
      <c r="D9027" s="21"/>
      <c r="E9027" s="21"/>
      <c r="F9027" s="21"/>
      <c r="G9027" s="21"/>
      <c r="H9027" s="22"/>
      <c r="I9027" s="22"/>
      <c r="J9027" s="22"/>
      <c r="K9027" s="21"/>
      <c r="L9027" s="21"/>
      <c r="N9027" s="27"/>
      <c r="O9027" s="27"/>
      <c r="P9027" s="27"/>
      <c r="Q9027" s="27"/>
      <c r="R9027" s="27"/>
      <c r="S9027" s="22"/>
    </row>
    <row r="9028" spans="1:19" x14ac:dyDescent="0.25">
      <c r="A9028" s="14"/>
      <c r="K9028" s="14"/>
    </row>
    <row r="9029" spans="1:19" x14ac:dyDescent="0.25">
      <c r="A9029" s="32"/>
    </row>
    <row r="9030" spans="1:19" x14ac:dyDescent="0.25">
      <c r="A9030" s="32"/>
    </row>
    <row r="9031" spans="1:19" x14ac:dyDescent="0.25">
      <c r="A9031" s="32"/>
    </row>
    <row r="9032" spans="1:19" x14ac:dyDescent="0.25">
      <c r="A9032" s="32"/>
    </row>
    <row r="9033" spans="1:19" x14ac:dyDescent="0.25">
      <c r="A9033" s="32"/>
      <c r="B9033" s="50"/>
    </row>
    <row r="9034" spans="1:19" x14ac:dyDescent="0.25">
      <c r="A9034" s="32"/>
    </row>
    <row r="9035" spans="1:19" x14ac:dyDescent="0.25">
      <c r="A9035" s="32"/>
    </row>
    <row r="9036" spans="1:19" x14ac:dyDescent="0.25">
      <c r="A9036" s="32"/>
    </row>
    <row r="9037" spans="1:19" x14ac:dyDescent="0.25">
      <c r="A9037" s="32"/>
    </row>
    <row r="9038" spans="1:19" x14ac:dyDescent="0.25">
      <c r="A9038" s="32"/>
    </row>
    <row r="9039" spans="1:19" x14ac:dyDescent="0.25">
      <c r="A9039" s="32"/>
    </row>
    <row r="9040" spans="1:19" x14ac:dyDescent="0.25">
      <c r="A9040" s="32"/>
    </row>
    <row r="9041" spans="1:19" x14ac:dyDescent="0.25">
      <c r="A9041" s="32"/>
    </row>
    <row r="9042" spans="1:19" x14ac:dyDescent="0.25">
      <c r="A9042" s="32"/>
    </row>
    <row r="9043" spans="1:19" x14ac:dyDescent="0.25">
      <c r="A9043" s="32"/>
    </row>
    <row r="9044" spans="1:19" x14ac:dyDescent="0.25">
      <c r="A9044" s="32"/>
    </row>
    <row r="9045" spans="1:19" x14ac:dyDescent="0.25">
      <c r="A9045" s="32"/>
    </row>
    <row r="9046" spans="1:19" x14ac:dyDescent="0.25">
      <c r="A9046" s="32"/>
    </row>
    <row r="9047" spans="1:19" x14ac:dyDescent="0.25">
      <c r="A9047" s="32"/>
    </row>
    <row r="9048" spans="1:19" x14ac:dyDescent="0.25">
      <c r="A9048" s="32"/>
    </row>
    <row r="9049" spans="1:19" x14ac:dyDescent="0.25">
      <c r="A9049" s="32"/>
    </row>
    <row r="9050" spans="1:19" x14ac:dyDescent="0.25">
      <c r="A9050" s="32"/>
    </row>
    <row r="9051" spans="1:19" ht="23.25" x14ac:dyDescent="0.35">
      <c r="A9051" s="21"/>
      <c r="B9051" s="21"/>
      <c r="C9051" s="21"/>
      <c r="D9051" s="21"/>
      <c r="E9051" s="21"/>
      <c r="F9051" s="21"/>
      <c r="G9051" s="21"/>
      <c r="H9051" s="22"/>
      <c r="I9051" s="22"/>
      <c r="J9051" s="22"/>
      <c r="K9051" s="21"/>
      <c r="L9051" s="21"/>
      <c r="N9051" s="27"/>
      <c r="O9051" s="27"/>
      <c r="P9051" s="27"/>
      <c r="Q9051" s="27"/>
      <c r="R9051" s="27"/>
      <c r="S9051" s="22"/>
    </row>
    <row r="9052" spans="1:19" x14ac:dyDescent="0.25">
      <c r="A9052" s="14"/>
      <c r="K9052" s="14"/>
    </row>
    <row r="9053" spans="1:19" x14ac:dyDescent="0.25">
      <c r="A9053" s="32"/>
    </row>
    <row r="9054" spans="1:19" x14ac:dyDescent="0.25">
      <c r="A9054" s="32"/>
    </row>
    <row r="9055" spans="1:19" x14ac:dyDescent="0.25">
      <c r="A9055" s="32"/>
    </row>
    <row r="9056" spans="1:19" x14ac:dyDescent="0.25">
      <c r="A9056" s="32"/>
    </row>
    <row r="9057" spans="1:2" x14ac:dyDescent="0.25">
      <c r="A9057" s="32"/>
      <c r="B9057" s="50"/>
    </row>
    <row r="9058" spans="1:2" x14ac:dyDescent="0.25">
      <c r="A9058" s="32"/>
    </row>
    <row r="9059" spans="1:2" x14ac:dyDescent="0.25">
      <c r="A9059" s="32"/>
    </row>
    <row r="9060" spans="1:2" x14ac:dyDescent="0.25">
      <c r="A9060" s="32"/>
    </row>
    <row r="9061" spans="1:2" x14ac:dyDescent="0.25">
      <c r="A9061" s="32"/>
    </row>
    <row r="9062" spans="1:2" x14ac:dyDescent="0.25">
      <c r="A9062" s="32"/>
    </row>
    <row r="9063" spans="1:2" x14ac:dyDescent="0.25">
      <c r="A9063" s="32"/>
    </row>
    <row r="9064" spans="1:2" x14ac:dyDescent="0.25">
      <c r="A9064" s="32"/>
    </row>
    <row r="9065" spans="1:2" x14ac:dyDescent="0.25">
      <c r="A9065" s="32"/>
    </row>
    <row r="9066" spans="1:2" x14ac:dyDescent="0.25">
      <c r="A9066" s="32"/>
    </row>
    <row r="9067" spans="1:2" x14ac:dyDescent="0.25">
      <c r="A9067" s="32"/>
    </row>
    <row r="9068" spans="1:2" x14ac:dyDescent="0.25">
      <c r="A9068" s="32"/>
    </row>
    <row r="9069" spans="1:2" x14ac:dyDescent="0.25">
      <c r="A9069" s="32"/>
    </row>
    <row r="9070" spans="1:2" x14ac:dyDescent="0.25">
      <c r="A9070" s="32"/>
    </row>
    <row r="9071" spans="1:2" x14ac:dyDescent="0.25">
      <c r="A9071" s="32"/>
    </row>
    <row r="9072" spans="1:2" x14ac:dyDescent="0.25">
      <c r="A9072" s="32"/>
    </row>
    <row r="9073" spans="1:19" x14ac:dyDescent="0.25">
      <c r="A9073" s="32"/>
    </row>
    <row r="9074" spans="1:19" x14ac:dyDescent="0.25">
      <c r="O9074"/>
      <c r="P9074"/>
      <c r="Q9074"/>
      <c r="R9074"/>
    </row>
    <row r="9075" spans="1:19" ht="23.25" x14ac:dyDescent="0.35">
      <c r="A9075" s="21"/>
      <c r="B9075" s="21"/>
      <c r="C9075" s="21"/>
      <c r="D9075" s="21"/>
      <c r="E9075" s="21"/>
      <c r="F9075" s="21"/>
      <c r="G9075" s="21"/>
      <c r="H9075" s="22"/>
      <c r="I9075" s="22"/>
      <c r="J9075" s="22"/>
      <c r="K9075" s="21"/>
      <c r="L9075" s="21"/>
      <c r="N9075" s="27"/>
      <c r="O9075" s="27"/>
      <c r="P9075" s="27"/>
      <c r="Q9075" s="27"/>
      <c r="R9075" s="27"/>
      <c r="S9075" s="22"/>
    </row>
    <row r="9076" spans="1:19" x14ac:dyDescent="0.25">
      <c r="A9076" s="14"/>
      <c r="K9076" s="14"/>
    </row>
    <row r="9077" spans="1:19" x14ac:dyDescent="0.25">
      <c r="A9077" s="32"/>
    </row>
    <row r="9078" spans="1:19" x14ac:dyDescent="0.25">
      <c r="A9078" s="32"/>
    </row>
    <row r="9079" spans="1:19" x14ac:dyDescent="0.25">
      <c r="A9079" s="32"/>
    </row>
    <row r="9080" spans="1:19" x14ac:dyDescent="0.25">
      <c r="A9080" s="32"/>
    </row>
    <row r="9081" spans="1:19" x14ac:dyDescent="0.25">
      <c r="A9081" s="32"/>
      <c r="B9081" s="50"/>
    </row>
    <row r="9082" spans="1:19" x14ac:dyDescent="0.25">
      <c r="A9082" s="32"/>
    </row>
    <row r="9083" spans="1:19" x14ac:dyDescent="0.25">
      <c r="A9083" s="32"/>
    </row>
    <row r="9084" spans="1:19" x14ac:dyDescent="0.25">
      <c r="A9084" s="32"/>
    </row>
    <row r="9085" spans="1:19" x14ac:dyDescent="0.25">
      <c r="A9085" s="32"/>
    </row>
    <row r="9086" spans="1:19" x14ac:dyDescent="0.25">
      <c r="A9086" s="32"/>
    </row>
    <row r="9087" spans="1:19" x14ac:dyDescent="0.25">
      <c r="A9087" s="32"/>
    </row>
    <row r="9088" spans="1:19" x14ac:dyDescent="0.25">
      <c r="A9088" s="32"/>
    </row>
    <row r="9089" spans="1:19" x14ac:dyDescent="0.25">
      <c r="A9089" s="32"/>
    </row>
    <row r="9090" spans="1:19" x14ac:dyDescent="0.25">
      <c r="A9090" s="32"/>
    </row>
    <row r="9091" spans="1:19" x14ac:dyDescent="0.25">
      <c r="A9091" s="32"/>
    </row>
    <row r="9092" spans="1:19" x14ac:dyDescent="0.25">
      <c r="A9092" s="32"/>
    </row>
    <row r="9093" spans="1:19" x14ac:dyDescent="0.25">
      <c r="A9093" s="32"/>
    </row>
    <row r="9094" spans="1:19" x14ac:dyDescent="0.25">
      <c r="A9094" s="32"/>
    </row>
    <row r="9095" spans="1:19" x14ac:dyDescent="0.25">
      <c r="A9095" s="32"/>
    </row>
    <row r="9096" spans="1:19" x14ac:dyDescent="0.25">
      <c r="A9096" s="32"/>
    </row>
    <row r="9097" spans="1:19" x14ac:dyDescent="0.25">
      <c r="A9097" s="32"/>
    </row>
    <row r="9098" spans="1:19" x14ac:dyDescent="0.25">
      <c r="O9098"/>
      <c r="P9098"/>
      <c r="Q9098"/>
      <c r="R9098"/>
    </row>
    <row r="9099" spans="1:19" ht="23.25" x14ac:dyDescent="0.35">
      <c r="A9099" s="21"/>
      <c r="B9099" s="21"/>
      <c r="C9099" s="21"/>
      <c r="D9099" s="21"/>
      <c r="E9099" s="21"/>
      <c r="F9099" s="21"/>
      <c r="G9099" s="21"/>
      <c r="H9099" s="22"/>
      <c r="I9099" s="22"/>
      <c r="J9099" s="22"/>
      <c r="K9099" s="21"/>
      <c r="L9099" s="21"/>
      <c r="N9099" s="27"/>
      <c r="O9099" s="27"/>
      <c r="P9099" s="27"/>
      <c r="Q9099" s="27"/>
      <c r="R9099" s="27"/>
      <c r="S9099" s="22"/>
    </row>
    <row r="9100" spans="1:19" x14ac:dyDescent="0.25">
      <c r="A9100" s="14"/>
      <c r="K9100" s="14"/>
    </row>
    <row r="9101" spans="1:19" x14ac:dyDescent="0.25">
      <c r="A9101" s="32"/>
    </row>
    <row r="9102" spans="1:19" x14ac:dyDescent="0.25">
      <c r="A9102" s="32"/>
    </row>
    <row r="9103" spans="1:19" x14ac:dyDescent="0.25">
      <c r="A9103" s="32"/>
    </row>
    <row r="9104" spans="1:19" x14ac:dyDescent="0.25">
      <c r="A9104" s="32"/>
    </row>
    <row r="9105" spans="1:2" x14ac:dyDescent="0.25">
      <c r="A9105" s="32"/>
      <c r="B9105" s="50"/>
    </row>
    <row r="9106" spans="1:2" x14ac:dyDescent="0.25">
      <c r="A9106" s="32"/>
    </row>
    <row r="9107" spans="1:2" x14ac:dyDescent="0.25">
      <c r="A9107" s="32"/>
    </row>
    <row r="9108" spans="1:2" x14ac:dyDescent="0.25">
      <c r="A9108" s="32"/>
    </row>
    <row r="9109" spans="1:2" x14ac:dyDescent="0.25">
      <c r="A9109" s="32"/>
    </row>
    <row r="9110" spans="1:2" x14ac:dyDescent="0.25">
      <c r="A9110" s="32"/>
    </row>
    <row r="9111" spans="1:2" x14ac:dyDescent="0.25">
      <c r="A9111" s="32"/>
    </row>
    <row r="9112" spans="1:2" x14ac:dyDescent="0.25">
      <c r="A9112" s="32"/>
    </row>
    <row r="9113" spans="1:2" x14ac:dyDescent="0.25">
      <c r="A9113" s="32"/>
    </row>
    <row r="9114" spans="1:2" x14ac:dyDescent="0.25">
      <c r="A9114" s="32"/>
    </row>
    <row r="9115" spans="1:2" x14ac:dyDescent="0.25">
      <c r="A9115" s="32"/>
    </row>
    <row r="9116" spans="1:2" x14ac:dyDescent="0.25">
      <c r="A9116" s="32"/>
    </row>
    <row r="9117" spans="1:2" x14ac:dyDescent="0.25">
      <c r="A9117" s="32"/>
    </row>
    <row r="9118" spans="1:2" x14ac:dyDescent="0.25">
      <c r="A9118" s="32"/>
    </row>
    <row r="9119" spans="1:2" x14ac:dyDescent="0.25">
      <c r="A9119" s="32"/>
    </row>
    <row r="9120" spans="1:2" x14ac:dyDescent="0.25">
      <c r="A9120" s="32"/>
    </row>
    <row r="9121" spans="1:19" x14ac:dyDescent="0.25">
      <c r="A9121" s="32"/>
    </row>
    <row r="9122" spans="1:19" x14ac:dyDescent="0.25">
      <c r="N9122" s="55"/>
      <c r="O9122"/>
      <c r="P9122"/>
      <c r="Q9122"/>
      <c r="R9122"/>
    </row>
    <row r="9123" spans="1:19" ht="23.25" x14ac:dyDescent="0.35">
      <c r="A9123" s="21"/>
      <c r="B9123" s="21"/>
      <c r="C9123" s="21"/>
      <c r="D9123" s="21"/>
      <c r="E9123" s="21"/>
      <c r="F9123" s="21"/>
      <c r="G9123" s="21"/>
      <c r="H9123" s="22"/>
      <c r="I9123" s="22"/>
      <c r="J9123" s="22"/>
      <c r="K9123" s="21"/>
      <c r="L9123" s="21"/>
      <c r="N9123" s="27"/>
      <c r="O9123" s="27"/>
      <c r="P9123" s="27"/>
      <c r="Q9123" s="27"/>
      <c r="R9123" s="27"/>
      <c r="S9123" s="22"/>
    </row>
    <row r="9124" spans="1:19" x14ac:dyDescent="0.25">
      <c r="A9124" s="14"/>
      <c r="K9124" s="14"/>
    </row>
    <row r="9125" spans="1:19" x14ac:dyDescent="0.25">
      <c r="A9125" s="32"/>
    </row>
    <row r="9126" spans="1:19" x14ac:dyDescent="0.25">
      <c r="A9126" s="32"/>
    </row>
    <row r="9127" spans="1:19" x14ac:dyDescent="0.25">
      <c r="A9127" s="32"/>
    </row>
    <row r="9128" spans="1:19" x14ac:dyDescent="0.25">
      <c r="A9128" s="32"/>
    </row>
    <row r="9129" spans="1:19" x14ac:dyDescent="0.25">
      <c r="A9129" s="32"/>
      <c r="B9129" s="50"/>
    </row>
    <row r="9130" spans="1:19" x14ac:dyDescent="0.25">
      <c r="A9130" s="32"/>
    </row>
    <row r="9131" spans="1:19" x14ac:dyDescent="0.25">
      <c r="A9131" s="32"/>
    </row>
    <row r="9132" spans="1:19" x14ac:dyDescent="0.25">
      <c r="A9132" s="32"/>
    </row>
    <row r="9133" spans="1:19" x14ac:dyDescent="0.25">
      <c r="A9133" s="32"/>
    </row>
    <row r="9134" spans="1:19" x14ac:dyDescent="0.25">
      <c r="A9134" s="32"/>
    </row>
    <row r="9135" spans="1:19" x14ac:dyDescent="0.25">
      <c r="A9135" s="32"/>
    </row>
    <row r="9136" spans="1:19" x14ac:dyDescent="0.25">
      <c r="A9136" s="32"/>
    </row>
    <row r="9137" spans="1:19" x14ac:dyDescent="0.25">
      <c r="A9137" s="32"/>
    </row>
    <row r="9138" spans="1:19" x14ac:dyDescent="0.25">
      <c r="A9138" s="32"/>
    </row>
    <row r="9139" spans="1:19" x14ac:dyDescent="0.25">
      <c r="A9139" s="32"/>
    </row>
    <row r="9140" spans="1:19" x14ac:dyDescent="0.25">
      <c r="A9140" s="32"/>
    </row>
    <row r="9141" spans="1:19" x14ac:dyDescent="0.25">
      <c r="A9141" s="32"/>
    </row>
    <row r="9142" spans="1:19" x14ac:dyDescent="0.25">
      <c r="A9142" s="32"/>
    </row>
    <row r="9143" spans="1:19" x14ac:dyDescent="0.25">
      <c r="A9143" s="32"/>
    </row>
    <row r="9144" spans="1:19" x14ac:dyDescent="0.25">
      <c r="A9144" s="32"/>
    </row>
    <row r="9145" spans="1:19" x14ac:dyDescent="0.25">
      <c r="A9145" s="32"/>
    </row>
    <row r="9146" spans="1:19" x14ac:dyDescent="0.25">
      <c r="O9146"/>
      <c r="P9146"/>
      <c r="Q9146"/>
      <c r="R9146"/>
    </row>
    <row r="9147" spans="1:19" ht="23.25" x14ac:dyDescent="0.35">
      <c r="A9147" s="21"/>
      <c r="B9147" s="21"/>
      <c r="C9147" s="21"/>
      <c r="D9147" s="21"/>
      <c r="E9147" s="21"/>
      <c r="F9147" s="21"/>
      <c r="G9147" s="21"/>
      <c r="H9147" s="22"/>
      <c r="I9147" s="22"/>
      <c r="J9147" s="22"/>
      <c r="K9147" s="21"/>
      <c r="L9147" s="21"/>
      <c r="N9147" s="27"/>
      <c r="O9147" s="27"/>
      <c r="P9147" s="27"/>
      <c r="Q9147" s="27"/>
      <c r="R9147" s="27"/>
      <c r="S9147" s="22"/>
    </row>
    <row r="9148" spans="1:19" x14ac:dyDescent="0.25">
      <c r="A9148" s="14"/>
      <c r="K9148" s="14"/>
    </row>
    <row r="9149" spans="1:19" x14ac:dyDescent="0.25">
      <c r="A9149" s="32"/>
    </row>
    <row r="9150" spans="1:19" x14ac:dyDescent="0.25">
      <c r="A9150" s="32"/>
    </row>
    <row r="9151" spans="1:19" x14ac:dyDescent="0.25">
      <c r="A9151" s="32"/>
    </row>
    <row r="9152" spans="1:19" x14ac:dyDescent="0.25">
      <c r="A9152" s="32"/>
    </row>
    <row r="9153" spans="1:2" x14ac:dyDescent="0.25">
      <c r="A9153" s="32"/>
      <c r="B9153" s="50"/>
    </row>
    <row r="9154" spans="1:2" x14ac:dyDescent="0.25">
      <c r="A9154" s="32"/>
    </row>
    <row r="9155" spans="1:2" x14ac:dyDescent="0.25">
      <c r="A9155" s="32"/>
    </row>
    <row r="9156" spans="1:2" x14ac:dyDescent="0.25">
      <c r="A9156" s="32"/>
    </row>
    <row r="9157" spans="1:2" x14ac:dyDescent="0.25">
      <c r="A9157" s="32"/>
    </row>
    <row r="9158" spans="1:2" x14ac:dyDescent="0.25">
      <c r="A9158" s="32"/>
    </row>
    <row r="9159" spans="1:2" x14ac:dyDescent="0.25">
      <c r="A9159" s="32"/>
    </row>
    <row r="9160" spans="1:2" x14ac:dyDescent="0.25">
      <c r="A9160" s="32"/>
    </row>
    <row r="9161" spans="1:2" x14ac:dyDescent="0.25">
      <c r="A9161" s="32"/>
    </row>
    <row r="9162" spans="1:2" x14ac:dyDescent="0.25">
      <c r="A9162" s="32"/>
    </row>
    <row r="9163" spans="1:2" x14ac:dyDescent="0.25">
      <c r="A9163" s="32"/>
    </row>
    <row r="9164" spans="1:2" x14ac:dyDescent="0.25">
      <c r="A9164" s="32"/>
    </row>
    <row r="9165" spans="1:2" x14ac:dyDescent="0.25">
      <c r="A9165" s="32"/>
    </row>
    <row r="9166" spans="1:2" x14ac:dyDescent="0.25">
      <c r="A9166" s="32"/>
    </row>
    <row r="9167" spans="1:2" x14ac:dyDescent="0.25">
      <c r="A9167" s="32"/>
    </row>
    <row r="9168" spans="1:2" x14ac:dyDescent="0.25">
      <c r="A9168" s="32"/>
    </row>
    <row r="9169" spans="1:19" x14ac:dyDescent="0.25">
      <c r="A9169" s="32"/>
    </row>
    <row r="9170" spans="1:19" x14ac:dyDescent="0.25">
      <c r="O9170"/>
      <c r="P9170"/>
      <c r="Q9170"/>
      <c r="R9170"/>
    </row>
    <row r="9171" spans="1:19" ht="23.25" x14ac:dyDescent="0.35">
      <c r="A9171" s="21"/>
      <c r="B9171" s="21"/>
      <c r="C9171" s="21"/>
      <c r="D9171" s="21"/>
      <c r="E9171" s="21"/>
      <c r="F9171" s="21"/>
      <c r="G9171" s="21"/>
      <c r="H9171" s="22"/>
      <c r="I9171" s="22"/>
      <c r="J9171" s="22"/>
      <c r="K9171" s="21"/>
      <c r="L9171" s="21"/>
      <c r="N9171" s="27"/>
      <c r="O9171" s="27"/>
      <c r="P9171" s="27"/>
      <c r="Q9171" s="27"/>
      <c r="R9171" s="27"/>
      <c r="S9171" s="22"/>
    </row>
    <row r="9172" spans="1:19" x14ac:dyDescent="0.25">
      <c r="A9172" s="14"/>
      <c r="K9172" s="14"/>
    </row>
    <row r="9173" spans="1:19" x14ac:dyDescent="0.25">
      <c r="A9173" s="32"/>
    </row>
    <row r="9174" spans="1:19" x14ac:dyDescent="0.25">
      <c r="A9174" s="32"/>
    </row>
    <row r="9175" spans="1:19" x14ac:dyDescent="0.25">
      <c r="A9175" s="32"/>
    </row>
    <row r="9176" spans="1:19" x14ac:dyDescent="0.25">
      <c r="A9176" s="32"/>
    </row>
    <row r="9177" spans="1:19" x14ac:dyDescent="0.25">
      <c r="A9177" s="32"/>
      <c r="B9177" s="50"/>
    </row>
    <row r="9178" spans="1:19" x14ac:dyDescent="0.25">
      <c r="A9178" s="32"/>
    </row>
    <row r="9179" spans="1:19" x14ac:dyDescent="0.25">
      <c r="A9179" s="32"/>
    </row>
    <row r="9180" spans="1:19" x14ac:dyDescent="0.25">
      <c r="A9180" s="32"/>
    </row>
    <row r="9181" spans="1:19" x14ac:dyDescent="0.25">
      <c r="A9181" s="32"/>
    </row>
    <row r="9182" spans="1:19" x14ac:dyDescent="0.25">
      <c r="A9182" s="32"/>
    </row>
    <row r="9183" spans="1:19" x14ac:dyDescent="0.25">
      <c r="A9183" s="32"/>
    </row>
    <row r="9184" spans="1:19" x14ac:dyDescent="0.25">
      <c r="A9184" s="32"/>
    </row>
    <row r="9185" spans="1:19" x14ac:dyDescent="0.25">
      <c r="A9185" s="32"/>
    </row>
    <row r="9186" spans="1:19" x14ac:dyDescent="0.25">
      <c r="A9186" s="32"/>
    </row>
    <row r="9187" spans="1:19" x14ac:dyDescent="0.25">
      <c r="A9187" s="32"/>
    </row>
    <row r="9188" spans="1:19" x14ac:dyDescent="0.25">
      <c r="A9188" s="32"/>
    </row>
    <row r="9189" spans="1:19" x14ac:dyDescent="0.25">
      <c r="A9189" s="32"/>
    </row>
    <row r="9190" spans="1:19" x14ac:dyDescent="0.25">
      <c r="A9190" s="32"/>
    </row>
    <row r="9191" spans="1:19" x14ac:dyDescent="0.25">
      <c r="A9191" s="32"/>
    </row>
    <row r="9192" spans="1:19" x14ac:dyDescent="0.25">
      <c r="A9192" s="32"/>
    </row>
    <row r="9193" spans="1:19" x14ac:dyDescent="0.25">
      <c r="A9193" s="32"/>
    </row>
    <row r="9194" spans="1:19" x14ac:dyDescent="0.25">
      <c r="O9194"/>
      <c r="P9194"/>
      <c r="Q9194"/>
      <c r="R9194"/>
    </row>
    <row r="9195" spans="1:19" ht="23.25" x14ac:dyDescent="0.35">
      <c r="A9195" s="21"/>
      <c r="B9195" s="21"/>
      <c r="C9195" s="21"/>
      <c r="D9195" s="21"/>
      <c r="E9195" s="21"/>
      <c r="F9195" s="21"/>
      <c r="G9195" s="21"/>
      <c r="H9195" s="22"/>
      <c r="I9195" s="22"/>
      <c r="J9195" s="22"/>
      <c r="K9195" s="21"/>
      <c r="L9195" s="21"/>
      <c r="N9195" s="27"/>
      <c r="O9195" s="27"/>
      <c r="P9195" s="27"/>
      <c r="Q9195" s="27"/>
      <c r="R9195" s="27"/>
      <c r="S9195" s="22"/>
    </row>
    <row r="9196" spans="1:19" x14ac:dyDescent="0.25">
      <c r="A9196" s="14"/>
      <c r="K9196" s="14"/>
    </row>
    <row r="9197" spans="1:19" x14ac:dyDescent="0.25">
      <c r="A9197" s="32"/>
    </row>
    <row r="9198" spans="1:19" x14ac:dyDescent="0.25">
      <c r="A9198" s="32"/>
    </row>
    <row r="9199" spans="1:19" x14ac:dyDescent="0.25">
      <c r="A9199" s="32"/>
    </row>
    <row r="9200" spans="1:19" x14ac:dyDescent="0.25">
      <c r="A9200" s="32"/>
    </row>
    <row r="9201" spans="1:2" x14ac:dyDescent="0.25">
      <c r="A9201" s="32"/>
      <c r="B9201" s="50"/>
    </row>
    <row r="9202" spans="1:2" x14ac:dyDescent="0.25">
      <c r="A9202" s="32"/>
    </row>
    <row r="9203" spans="1:2" x14ac:dyDescent="0.25">
      <c r="A9203" s="32"/>
    </row>
    <row r="9204" spans="1:2" x14ac:dyDescent="0.25">
      <c r="A9204" s="32"/>
    </row>
    <row r="9205" spans="1:2" x14ac:dyDescent="0.25">
      <c r="A9205" s="32"/>
    </row>
    <row r="9206" spans="1:2" x14ac:dyDescent="0.25">
      <c r="A9206" s="32"/>
    </row>
    <row r="9207" spans="1:2" x14ac:dyDescent="0.25">
      <c r="A9207" s="32"/>
    </row>
    <row r="9208" spans="1:2" x14ac:dyDescent="0.25">
      <c r="A9208" s="32"/>
    </row>
    <row r="9209" spans="1:2" x14ac:dyDescent="0.25">
      <c r="A9209" s="32"/>
    </row>
    <row r="9210" spans="1:2" x14ac:dyDescent="0.25">
      <c r="A9210" s="32"/>
    </row>
    <row r="9211" spans="1:2" x14ac:dyDescent="0.25">
      <c r="A9211" s="32"/>
    </row>
    <row r="9212" spans="1:2" x14ac:dyDescent="0.25">
      <c r="A9212" s="32"/>
    </row>
    <row r="9213" spans="1:2" x14ac:dyDescent="0.25">
      <c r="A9213" s="32"/>
    </row>
    <row r="9214" spans="1:2" x14ac:dyDescent="0.25">
      <c r="A9214" s="32"/>
    </row>
    <row r="9215" spans="1:2" x14ac:dyDescent="0.25">
      <c r="A9215" s="32"/>
    </row>
    <row r="9216" spans="1:2" x14ac:dyDescent="0.25">
      <c r="A9216" s="32"/>
    </row>
    <row r="9217" spans="1:19" x14ac:dyDescent="0.25">
      <c r="A9217" s="32"/>
    </row>
    <row r="9218" spans="1:19" x14ac:dyDescent="0.25">
      <c r="O9218"/>
      <c r="P9218"/>
      <c r="Q9218"/>
      <c r="R9218"/>
    </row>
    <row r="9219" spans="1:19" ht="23.25" x14ac:dyDescent="0.35">
      <c r="A9219" s="21"/>
      <c r="B9219" s="21"/>
      <c r="C9219" s="21"/>
      <c r="D9219" s="21"/>
      <c r="E9219" s="21"/>
      <c r="F9219" s="21"/>
      <c r="G9219" s="21"/>
      <c r="H9219" s="22"/>
      <c r="I9219" s="22"/>
      <c r="J9219" s="22"/>
      <c r="K9219" s="21"/>
      <c r="L9219" s="21"/>
      <c r="N9219" s="27"/>
      <c r="O9219" s="27"/>
      <c r="P9219" s="27"/>
      <c r="Q9219" s="27"/>
      <c r="R9219" s="27"/>
      <c r="S9219" s="22"/>
    </row>
    <row r="9220" spans="1:19" x14ac:dyDescent="0.25">
      <c r="A9220" s="14"/>
      <c r="K9220" s="14"/>
    </row>
    <row r="9221" spans="1:19" x14ac:dyDescent="0.25">
      <c r="A9221" s="32"/>
    </row>
    <row r="9222" spans="1:19" x14ac:dyDescent="0.25">
      <c r="A9222" s="32"/>
    </row>
    <row r="9223" spans="1:19" x14ac:dyDescent="0.25">
      <c r="A9223" s="32"/>
    </row>
    <row r="9224" spans="1:19" x14ac:dyDescent="0.25">
      <c r="A9224" s="32"/>
    </row>
    <row r="9225" spans="1:19" x14ac:dyDescent="0.25">
      <c r="A9225" s="32"/>
      <c r="B9225" s="50"/>
    </row>
    <row r="9226" spans="1:19" x14ac:dyDescent="0.25">
      <c r="A9226" s="32"/>
    </row>
    <row r="9227" spans="1:19" x14ac:dyDescent="0.25">
      <c r="A9227" s="32"/>
    </row>
    <row r="9228" spans="1:19" x14ac:dyDescent="0.25">
      <c r="A9228" s="32"/>
    </row>
    <row r="9229" spans="1:19" x14ac:dyDescent="0.25">
      <c r="A9229" s="32"/>
    </row>
    <row r="9230" spans="1:19" x14ac:dyDescent="0.25">
      <c r="A9230" s="32"/>
    </row>
    <row r="9231" spans="1:19" x14ac:dyDescent="0.25">
      <c r="A9231" s="32"/>
    </row>
    <row r="9232" spans="1:19" x14ac:dyDescent="0.25">
      <c r="A9232" s="32"/>
    </row>
    <row r="9233" spans="1:19" x14ac:dyDescent="0.25">
      <c r="A9233" s="32"/>
    </row>
    <row r="9234" spans="1:19" x14ac:dyDescent="0.25">
      <c r="A9234" s="32"/>
    </row>
    <row r="9235" spans="1:19" x14ac:dyDescent="0.25">
      <c r="A9235" s="32"/>
    </row>
    <row r="9236" spans="1:19" x14ac:dyDescent="0.25">
      <c r="A9236" s="32"/>
    </row>
    <row r="9237" spans="1:19" x14ac:dyDescent="0.25">
      <c r="A9237" s="32"/>
    </row>
    <row r="9238" spans="1:19" x14ac:dyDescent="0.25">
      <c r="A9238" s="32"/>
    </row>
    <row r="9239" spans="1:19" x14ac:dyDescent="0.25">
      <c r="A9239" s="32"/>
    </row>
    <row r="9240" spans="1:19" x14ac:dyDescent="0.25">
      <c r="A9240" s="32"/>
    </row>
    <row r="9241" spans="1:19" x14ac:dyDescent="0.25">
      <c r="A9241" s="32"/>
    </row>
    <row r="9242" spans="1:19" x14ac:dyDescent="0.25">
      <c r="N9242" s="55"/>
      <c r="O9242"/>
      <c r="P9242"/>
      <c r="Q9242"/>
      <c r="R9242"/>
    </row>
    <row r="9243" spans="1:19" ht="23.25" x14ac:dyDescent="0.35">
      <c r="A9243" s="21"/>
      <c r="B9243" s="21"/>
      <c r="C9243" s="21"/>
      <c r="D9243" s="21"/>
      <c r="E9243" s="21"/>
      <c r="F9243" s="21"/>
      <c r="G9243" s="21"/>
      <c r="H9243" s="22"/>
      <c r="I9243" s="22"/>
      <c r="J9243" s="22"/>
      <c r="K9243" s="21"/>
      <c r="L9243" s="21"/>
      <c r="N9243" s="27"/>
      <c r="O9243" s="27"/>
      <c r="P9243" s="27"/>
      <c r="Q9243" s="27"/>
      <c r="R9243" s="27"/>
      <c r="S9243" s="22"/>
    </row>
    <row r="9244" spans="1:19" x14ac:dyDescent="0.25">
      <c r="A9244" s="14"/>
      <c r="K9244" s="14"/>
    </row>
    <row r="9245" spans="1:19" x14ac:dyDescent="0.25">
      <c r="A9245" s="32"/>
    </row>
    <row r="9246" spans="1:19" x14ac:dyDescent="0.25">
      <c r="A9246" s="32"/>
    </row>
    <row r="9247" spans="1:19" x14ac:dyDescent="0.25">
      <c r="A9247" s="32"/>
    </row>
    <row r="9248" spans="1:19" x14ac:dyDescent="0.25">
      <c r="A9248" s="32"/>
    </row>
    <row r="9249" spans="1:2" x14ac:dyDescent="0.25">
      <c r="A9249" s="32"/>
      <c r="B9249" s="50"/>
    </row>
    <row r="9250" spans="1:2" x14ac:dyDescent="0.25">
      <c r="A9250" s="32"/>
    </row>
    <row r="9251" spans="1:2" x14ac:dyDescent="0.25">
      <c r="A9251" s="32"/>
    </row>
    <row r="9252" spans="1:2" x14ac:dyDescent="0.25">
      <c r="A9252" s="32"/>
    </row>
    <row r="9253" spans="1:2" x14ac:dyDescent="0.25">
      <c r="A9253" s="32"/>
    </row>
    <row r="9254" spans="1:2" x14ac:dyDescent="0.25">
      <c r="A9254" s="32"/>
    </row>
    <row r="9255" spans="1:2" x14ac:dyDescent="0.25">
      <c r="A9255" s="32"/>
    </row>
    <row r="9256" spans="1:2" x14ac:dyDescent="0.25">
      <c r="A9256" s="32"/>
    </row>
    <row r="9257" spans="1:2" x14ac:dyDescent="0.25">
      <c r="A9257" s="32"/>
    </row>
    <row r="9258" spans="1:2" x14ac:dyDescent="0.25">
      <c r="A9258" s="32"/>
    </row>
    <row r="9259" spans="1:2" x14ac:dyDescent="0.25">
      <c r="A9259" s="32"/>
    </row>
    <row r="9260" spans="1:2" x14ac:dyDescent="0.25">
      <c r="A9260" s="32"/>
    </row>
    <row r="9261" spans="1:2" x14ac:dyDescent="0.25">
      <c r="A9261" s="32"/>
    </row>
    <row r="9262" spans="1:2" x14ac:dyDescent="0.25">
      <c r="A9262" s="32"/>
    </row>
    <row r="9263" spans="1:2" x14ac:dyDescent="0.25">
      <c r="A9263" s="32"/>
    </row>
    <row r="9264" spans="1:2" x14ac:dyDescent="0.25">
      <c r="A9264" s="32"/>
    </row>
    <row r="9265" spans="1:19" x14ac:dyDescent="0.25">
      <c r="A9265" s="32"/>
    </row>
    <row r="9266" spans="1:19" x14ac:dyDescent="0.25">
      <c r="O9266"/>
      <c r="P9266"/>
      <c r="Q9266"/>
      <c r="R9266"/>
    </row>
    <row r="9267" spans="1:19" ht="23.25" x14ac:dyDescent="0.35">
      <c r="A9267" s="21"/>
      <c r="B9267" s="21"/>
      <c r="C9267" s="21"/>
      <c r="D9267" s="21"/>
      <c r="E9267" s="21"/>
      <c r="F9267" s="21"/>
      <c r="G9267" s="21"/>
      <c r="H9267" s="22"/>
      <c r="I9267" s="22"/>
      <c r="J9267" s="22"/>
      <c r="K9267" s="21"/>
      <c r="L9267" s="21"/>
      <c r="N9267" s="27"/>
      <c r="O9267" s="27"/>
      <c r="P9267" s="27"/>
      <c r="Q9267" s="27"/>
      <c r="R9267" s="27"/>
      <c r="S9267" s="22"/>
    </row>
    <row r="9268" spans="1:19" x14ac:dyDescent="0.25">
      <c r="A9268" s="14"/>
      <c r="K9268" s="14"/>
    </row>
    <row r="9269" spans="1:19" x14ac:dyDescent="0.25">
      <c r="A9269" s="32"/>
    </row>
    <row r="9270" spans="1:19" x14ac:dyDescent="0.25">
      <c r="A9270" s="32"/>
    </row>
    <row r="9271" spans="1:19" x14ac:dyDescent="0.25">
      <c r="A9271" s="32"/>
    </row>
    <row r="9272" spans="1:19" x14ac:dyDescent="0.25">
      <c r="A9272" s="32"/>
    </row>
    <row r="9273" spans="1:19" x14ac:dyDescent="0.25">
      <c r="A9273" s="32"/>
      <c r="B9273" s="50"/>
    </row>
    <row r="9274" spans="1:19" x14ac:dyDescent="0.25">
      <c r="A9274" s="32"/>
    </row>
    <row r="9275" spans="1:19" x14ac:dyDescent="0.25">
      <c r="A9275" s="32"/>
    </row>
    <row r="9276" spans="1:19" x14ac:dyDescent="0.25">
      <c r="A9276" s="32"/>
    </row>
    <row r="9277" spans="1:19" x14ac:dyDescent="0.25">
      <c r="A9277" s="32"/>
    </row>
    <row r="9278" spans="1:19" x14ac:dyDescent="0.25">
      <c r="A9278" s="32"/>
    </row>
    <row r="9279" spans="1:19" x14ac:dyDescent="0.25">
      <c r="A9279" s="32"/>
    </row>
    <row r="9280" spans="1:19" x14ac:dyDescent="0.25">
      <c r="A9280" s="32"/>
    </row>
    <row r="9281" spans="1:19" x14ac:dyDescent="0.25">
      <c r="A9281" s="32"/>
    </row>
    <row r="9282" spans="1:19" x14ac:dyDescent="0.25">
      <c r="A9282" s="32"/>
    </row>
    <row r="9283" spans="1:19" x14ac:dyDescent="0.25">
      <c r="A9283" s="32"/>
    </row>
    <row r="9284" spans="1:19" x14ac:dyDescent="0.25">
      <c r="A9284" s="32"/>
    </row>
    <row r="9285" spans="1:19" x14ac:dyDescent="0.25">
      <c r="A9285" s="32"/>
    </row>
    <row r="9286" spans="1:19" x14ac:dyDescent="0.25">
      <c r="A9286" s="32"/>
    </row>
    <row r="9287" spans="1:19" x14ac:dyDescent="0.25">
      <c r="A9287" s="32"/>
    </row>
    <row r="9288" spans="1:19" x14ac:dyDescent="0.25">
      <c r="A9288" s="32"/>
    </row>
    <row r="9289" spans="1:19" x14ac:dyDescent="0.25">
      <c r="A9289" s="32"/>
    </row>
    <row r="9290" spans="1:19" x14ac:dyDescent="0.25">
      <c r="O9290"/>
      <c r="P9290"/>
      <c r="Q9290"/>
      <c r="R9290"/>
    </row>
    <row r="9291" spans="1:19" ht="23.25" x14ac:dyDescent="0.35">
      <c r="A9291" s="21"/>
      <c r="B9291" s="21"/>
      <c r="C9291" s="21"/>
      <c r="D9291" s="21"/>
      <c r="E9291" s="21"/>
      <c r="F9291" s="21"/>
      <c r="G9291" s="21"/>
      <c r="H9291" s="22"/>
      <c r="I9291" s="22"/>
      <c r="J9291" s="22"/>
      <c r="K9291" s="21"/>
      <c r="L9291" s="21"/>
      <c r="N9291" s="27"/>
      <c r="O9291" s="27"/>
      <c r="P9291" s="27"/>
      <c r="Q9291" s="27"/>
      <c r="R9291" s="27"/>
      <c r="S9291" s="22"/>
    </row>
    <row r="9292" spans="1:19" x14ac:dyDescent="0.25">
      <c r="A9292" s="14"/>
      <c r="K9292" s="14"/>
    </row>
    <row r="9293" spans="1:19" x14ac:dyDescent="0.25">
      <c r="A9293" s="32"/>
    </row>
    <row r="9294" spans="1:19" x14ac:dyDescent="0.25">
      <c r="A9294" s="32"/>
    </row>
    <row r="9295" spans="1:19" x14ac:dyDescent="0.25">
      <c r="A9295" s="32"/>
    </row>
    <row r="9296" spans="1:19" x14ac:dyDescent="0.25">
      <c r="A9296" s="32"/>
    </row>
    <row r="9297" spans="1:2" x14ac:dyDescent="0.25">
      <c r="A9297" s="32"/>
      <c r="B9297" s="50"/>
    </row>
    <row r="9298" spans="1:2" x14ac:dyDescent="0.25">
      <c r="A9298" s="32"/>
    </row>
    <row r="9299" spans="1:2" x14ac:dyDescent="0.25">
      <c r="A9299" s="32"/>
    </row>
    <row r="9300" spans="1:2" x14ac:dyDescent="0.25">
      <c r="A9300" s="32"/>
    </row>
    <row r="9301" spans="1:2" x14ac:dyDescent="0.25">
      <c r="A9301" s="32"/>
    </row>
    <row r="9302" spans="1:2" x14ac:dyDescent="0.25">
      <c r="A9302" s="32"/>
    </row>
    <row r="9303" spans="1:2" x14ac:dyDescent="0.25">
      <c r="A9303" s="32"/>
    </row>
    <row r="9304" spans="1:2" x14ac:dyDescent="0.25">
      <c r="A9304" s="32"/>
    </row>
    <row r="9305" spans="1:2" x14ac:dyDescent="0.25">
      <c r="A9305" s="32"/>
    </row>
    <row r="9306" spans="1:2" x14ac:dyDescent="0.25">
      <c r="A9306" s="32"/>
    </row>
    <row r="9307" spans="1:2" x14ac:dyDescent="0.25">
      <c r="A9307" s="32"/>
    </row>
    <row r="9308" spans="1:2" x14ac:dyDescent="0.25">
      <c r="A9308" s="32"/>
    </row>
    <row r="9309" spans="1:2" x14ac:dyDescent="0.25">
      <c r="A9309" s="32"/>
    </row>
    <row r="9310" spans="1:2" x14ac:dyDescent="0.25">
      <c r="A9310" s="32"/>
    </row>
    <row r="9311" spans="1:2" x14ac:dyDescent="0.25">
      <c r="A9311" s="32"/>
    </row>
    <row r="9312" spans="1:2" x14ac:dyDescent="0.25">
      <c r="A9312" s="32"/>
    </row>
    <row r="9313" spans="1:19" x14ac:dyDescent="0.25">
      <c r="A9313" s="32"/>
    </row>
    <row r="9314" spans="1:19" x14ac:dyDescent="0.25">
      <c r="O9314"/>
      <c r="P9314"/>
      <c r="Q9314"/>
      <c r="R9314"/>
    </row>
    <row r="9315" spans="1:19" ht="23.25" x14ac:dyDescent="0.35">
      <c r="A9315" s="21"/>
      <c r="B9315" s="21"/>
      <c r="C9315" s="21"/>
      <c r="D9315" s="21"/>
      <c r="E9315" s="21"/>
      <c r="F9315" s="21"/>
      <c r="G9315" s="21"/>
      <c r="H9315" s="22"/>
      <c r="I9315" s="22"/>
      <c r="J9315" s="22"/>
      <c r="K9315" s="21"/>
      <c r="L9315" s="21"/>
      <c r="N9315" s="27"/>
      <c r="O9315" s="27"/>
      <c r="P9315" s="27"/>
      <c r="Q9315" s="27"/>
      <c r="R9315" s="27"/>
      <c r="S9315" s="22"/>
    </row>
    <row r="9316" spans="1:19" x14ac:dyDescent="0.25">
      <c r="A9316" s="14"/>
      <c r="K9316" s="14"/>
    </row>
    <row r="9317" spans="1:19" x14ac:dyDescent="0.25">
      <c r="A9317" s="32"/>
    </row>
    <row r="9318" spans="1:19" x14ac:dyDescent="0.25">
      <c r="A9318" s="32"/>
    </row>
    <row r="9319" spans="1:19" x14ac:dyDescent="0.25">
      <c r="A9319" s="32"/>
    </row>
    <row r="9320" spans="1:19" x14ac:dyDescent="0.25">
      <c r="A9320" s="32"/>
    </row>
    <row r="9321" spans="1:19" x14ac:dyDescent="0.25">
      <c r="A9321" s="32"/>
      <c r="B9321" s="50"/>
    </row>
    <row r="9322" spans="1:19" x14ac:dyDescent="0.25">
      <c r="A9322" s="32"/>
    </row>
    <row r="9323" spans="1:19" x14ac:dyDescent="0.25">
      <c r="A9323" s="32"/>
    </row>
    <row r="9324" spans="1:19" x14ac:dyDescent="0.25">
      <c r="A9324" s="32"/>
    </row>
    <row r="9325" spans="1:19" x14ac:dyDescent="0.25">
      <c r="A9325" s="32"/>
    </row>
    <row r="9326" spans="1:19" x14ac:dyDescent="0.25">
      <c r="A9326" s="32"/>
    </row>
    <row r="9327" spans="1:19" x14ac:dyDescent="0.25">
      <c r="A9327" s="32"/>
    </row>
    <row r="9328" spans="1:19" x14ac:dyDescent="0.25">
      <c r="A9328" s="32"/>
    </row>
    <row r="9329" spans="1:19" x14ac:dyDescent="0.25">
      <c r="A9329" s="32"/>
    </row>
    <row r="9330" spans="1:19" x14ac:dyDescent="0.25">
      <c r="A9330" s="32"/>
    </row>
    <row r="9331" spans="1:19" x14ac:dyDescent="0.25">
      <c r="A9331" s="32"/>
    </row>
    <row r="9332" spans="1:19" x14ac:dyDescent="0.25">
      <c r="A9332" s="32"/>
    </row>
    <row r="9333" spans="1:19" x14ac:dyDescent="0.25">
      <c r="A9333" s="32"/>
    </row>
    <row r="9334" spans="1:19" x14ac:dyDescent="0.25">
      <c r="A9334" s="32"/>
    </row>
    <row r="9335" spans="1:19" x14ac:dyDescent="0.25">
      <c r="A9335" s="32"/>
    </row>
    <row r="9336" spans="1:19" x14ac:dyDescent="0.25">
      <c r="A9336" s="32"/>
    </row>
    <row r="9337" spans="1:19" x14ac:dyDescent="0.25">
      <c r="A9337" s="32"/>
    </row>
    <row r="9338" spans="1:19" x14ac:dyDescent="0.25">
      <c r="O9338"/>
      <c r="P9338"/>
      <c r="Q9338"/>
      <c r="R9338"/>
    </row>
    <row r="9339" spans="1:19" ht="23.25" x14ac:dyDescent="0.35">
      <c r="A9339" s="21"/>
      <c r="B9339" s="21"/>
      <c r="C9339" s="21"/>
      <c r="D9339" s="21"/>
      <c r="E9339" s="21"/>
      <c r="F9339" s="21"/>
      <c r="G9339" s="21"/>
      <c r="H9339" s="22"/>
      <c r="I9339" s="22"/>
      <c r="J9339" s="22"/>
      <c r="K9339" s="21"/>
      <c r="L9339" s="21"/>
      <c r="N9339" s="27"/>
      <c r="O9339" s="27"/>
      <c r="P9339" s="27"/>
      <c r="Q9339" s="27"/>
      <c r="R9339" s="27"/>
      <c r="S9339" s="22"/>
    </row>
    <row r="9340" spans="1:19" x14ac:dyDescent="0.25">
      <c r="A9340" s="14"/>
      <c r="K9340" s="14"/>
    </row>
    <row r="9341" spans="1:19" x14ac:dyDescent="0.25">
      <c r="A9341" s="32"/>
    </row>
    <row r="9342" spans="1:19" x14ac:dyDescent="0.25">
      <c r="A9342" s="32"/>
    </row>
    <row r="9343" spans="1:19" x14ac:dyDescent="0.25">
      <c r="A9343" s="32"/>
    </row>
    <row r="9344" spans="1:19" x14ac:dyDescent="0.25">
      <c r="A9344" s="32"/>
    </row>
    <row r="9345" spans="1:2" x14ac:dyDescent="0.25">
      <c r="A9345" s="32"/>
      <c r="B9345" s="50"/>
    </row>
    <row r="9346" spans="1:2" x14ac:dyDescent="0.25">
      <c r="A9346" s="32"/>
    </row>
    <row r="9347" spans="1:2" x14ac:dyDescent="0.25">
      <c r="A9347" s="32"/>
    </row>
    <row r="9348" spans="1:2" x14ac:dyDescent="0.25">
      <c r="A9348" s="32"/>
    </row>
    <row r="9349" spans="1:2" x14ac:dyDescent="0.25">
      <c r="A9349" s="32"/>
    </row>
    <row r="9350" spans="1:2" x14ac:dyDescent="0.25">
      <c r="A9350" s="32"/>
    </row>
    <row r="9351" spans="1:2" x14ac:dyDescent="0.25">
      <c r="A9351" s="32"/>
    </row>
    <row r="9352" spans="1:2" x14ac:dyDescent="0.25">
      <c r="A9352" s="32"/>
    </row>
    <row r="9353" spans="1:2" x14ac:dyDescent="0.25">
      <c r="A9353" s="32"/>
    </row>
    <row r="9354" spans="1:2" x14ac:dyDescent="0.25">
      <c r="A9354" s="32"/>
    </row>
    <row r="9355" spans="1:2" x14ac:dyDescent="0.25">
      <c r="A9355" s="32"/>
    </row>
    <row r="9356" spans="1:2" x14ac:dyDescent="0.25">
      <c r="A9356" s="32"/>
    </row>
    <row r="9357" spans="1:2" x14ac:dyDescent="0.25">
      <c r="A9357" s="32"/>
    </row>
    <row r="9358" spans="1:2" x14ac:dyDescent="0.25">
      <c r="A9358" s="32"/>
    </row>
    <row r="9359" spans="1:2" x14ac:dyDescent="0.25">
      <c r="A9359" s="32"/>
    </row>
    <row r="9360" spans="1:2" x14ac:dyDescent="0.25">
      <c r="A9360" s="32"/>
    </row>
    <row r="9361" spans="1:19" x14ac:dyDescent="0.25">
      <c r="A9361" s="32"/>
    </row>
    <row r="9362" spans="1:19" x14ac:dyDescent="0.25">
      <c r="N9362" s="55"/>
      <c r="O9362"/>
      <c r="P9362"/>
      <c r="Q9362"/>
      <c r="R9362"/>
    </row>
    <row r="9363" spans="1:19" ht="23.25" x14ac:dyDescent="0.35">
      <c r="A9363" s="21"/>
      <c r="B9363" s="21"/>
      <c r="C9363" s="21"/>
      <c r="D9363" s="21"/>
      <c r="E9363" s="21"/>
      <c r="F9363" s="21"/>
      <c r="G9363" s="21"/>
      <c r="H9363" s="22"/>
      <c r="I9363" s="22"/>
      <c r="J9363" s="22"/>
      <c r="K9363" s="21"/>
      <c r="L9363" s="21"/>
      <c r="N9363" s="27"/>
      <c r="O9363" s="27"/>
      <c r="P9363" s="27"/>
      <c r="Q9363" s="27"/>
      <c r="R9363" s="27"/>
      <c r="S9363" s="22"/>
    </row>
    <row r="9364" spans="1:19" x14ac:dyDescent="0.25">
      <c r="A9364" s="14"/>
      <c r="K9364" s="14"/>
    </row>
    <row r="9365" spans="1:19" x14ac:dyDescent="0.25">
      <c r="A9365" s="32"/>
    </row>
    <row r="9366" spans="1:19" x14ac:dyDescent="0.25">
      <c r="A9366" s="32"/>
    </row>
    <row r="9367" spans="1:19" x14ac:dyDescent="0.25">
      <c r="A9367" s="32"/>
    </row>
    <row r="9368" spans="1:19" x14ac:dyDescent="0.25">
      <c r="A9368" s="32"/>
    </row>
    <row r="9369" spans="1:19" x14ac:dyDescent="0.25">
      <c r="A9369" s="32"/>
      <c r="B9369" s="50"/>
    </row>
    <row r="9370" spans="1:19" x14ac:dyDescent="0.25">
      <c r="A9370" s="32"/>
    </row>
    <row r="9371" spans="1:19" x14ac:dyDescent="0.25">
      <c r="A9371" s="32"/>
    </row>
    <row r="9372" spans="1:19" x14ac:dyDescent="0.25">
      <c r="A9372" s="32"/>
    </row>
    <row r="9373" spans="1:19" x14ac:dyDescent="0.25">
      <c r="A9373" s="32"/>
    </row>
    <row r="9374" spans="1:19" x14ac:dyDescent="0.25">
      <c r="A9374" s="32"/>
    </row>
    <row r="9375" spans="1:19" x14ac:dyDescent="0.25">
      <c r="A9375" s="32"/>
    </row>
    <row r="9376" spans="1:19" x14ac:dyDescent="0.25">
      <c r="A9376" s="32"/>
    </row>
    <row r="9377" spans="1:19" x14ac:dyDescent="0.25">
      <c r="A9377" s="32"/>
    </row>
    <row r="9378" spans="1:19" x14ac:dyDescent="0.25">
      <c r="A9378" s="32"/>
    </row>
    <row r="9379" spans="1:19" x14ac:dyDescent="0.25">
      <c r="A9379" s="32"/>
    </row>
    <row r="9380" spans="1:19" x14ac:dyDescent="0.25">
      <c r="A9380" s="32"/>
    </row>
    <row r="9381" spans="1:19" x14ac:dyDescent="0.25">
      <c r="A9381" s="32"/>
    </row>
    <row r="9382" spans="1:19" x14ac:dyDescent="0.25">
      <c r="A9382" s="32"/>
    </row>
    <row r="9383" spans="1:19" x14ac:dyDescent="0.25">
      <c r="A9383" s="32"/>
    </row>
    <row r="9384" spans="1:19" x14ac:dyDescent="0.25">
      <c r="A9384" s="32"/>
    </row>
    <row r="9385" spans="1:19" x14ac:dyDescent="0.25">
      <c r="A9385" s="32"/>
    </row>
    <row r="9386" spans="1:19" x14ac:dyDescent="0.25">
      <c r="O9386"/>
      <c r="P9386"/>
      <c r="Q9386"/>
      <c r="R9386"/>
    </row>
    <row r="9387" spans="1:19" ht="23.25" x14ac:dyDescent="0.35">
      <c r="A9387" s="21"/>
      <c r="B9387" s="21"/>
      <c r="C9387" s="21"/>
      <c r="D9387" s="21"/>
      <c r="E9387" s="21"/>
      <c r="F9387" s="21"/>
      <c r="G9387" s="21"/>
      <c r="H9387" s="22"/>
      <c r="I9387" s="22"/>
      <c r="J9387" s="22"/>
      <c r="K9387" s="21"/>
      <c r="L9387" s="21"/>
      <c r="N9387" s="27"/>
      <c r="O9387" s="27"/>
      <c r="P9387" s="27"/>
      <c r="Q9387" s="27"/>
      <c r="R9387" s="27"/>
      <c r="S9387" s="22"/>
    </row>
    <row r="9388" spans="1:19" x14ac:dyDescent="0.25">
      <c r="A9388" s="14"/>
      <c r="K9388" s="14"/>
    </row>
    <row r="9389" spans="1:19" x14ac:dyDescent="0.25">
      <c r="A9389" s="32"/>
    </row>
    <row r="9390" spans="1:19" x14ac:dyDescent="0.25">
      <c r="A9390" s="32"/>
    </row>
    <row r="9391" spans="1:19" x14ac:dyDescent="0.25">
      <c r="A9391" s="32"/>
    </row>
    <row r="9392" spans="1:19" x14ac:dyDescent="0.25">
      <c r="A9392" s="32"/>
    </row>
    <row r="9393" spans="1:2" x14ac:dyDescent="0.25">
      <c r="A9393" s="32"/>
      <c r="B9393" s="50"/>
    </row>
    <row r="9394" spans="1:2" x14ac:dyDescent="0.25">
      <c r="A9394" s="32"/>
    </row>
    <row r="9395" spans="1:2" x14ac:dyDescent="0.25">
      <c r="A9395" s="32"/>
    </row>
    <row r="9396" spans="1:2" x14ac:dyDescent="0.25">
      <c r="A9396" s="32"/>
    </row>
    <row r="9397" spans="1:2" x14ac:dyDescent="0.25">
      <c r="A9397" s="32"/>
    </row>
    <row r="9398" spans="1:2" x14ac:dyDescent="0.25">
      <c r="A9398" s="32"/>
    </row>
    <row r="9399" spans="1:2" x14ac:dyDescent="0.25">
      <c r="A9399" s="32"/>
    </row>
    <row r="9400" spans="1:2" x14ac:dyDescent="0.25">
      <c r="A9400" s="32"/>
    </row>
    <row r="9401" spans="1:2" x14ac:dyDescent="0.25">
      <c r="A9401" s="32"/>
    </row>
    <row r="9402" spans="1:2" x14ac:dyDescent="0.25">
      <c r="A9402" s="32"/>
    </row>
    <row r="9403" spans="1:2" x14ac:dyDescent="0.25">
      <c r="A9403" s="32"/>
    </row>
    <row r="9404" spans="1:2" x14ac:dyDescent="0.25">
      <c r="A9404" s="32"/>
    </row>
    <row r="9405" spans="1:2" x14ac:dyDescent="0.25">
      <c r="A9405" s="32"/>
    </row>
    <row r="9406" spans="1:2" x14ac:dyDescent="0.25">
      <c r="A9406" s="32"/>
    </row>
    <row r="9407" spans="1:2" x14ac:dyDescent="0.25">
      <c r="A9407" s="32"/>
    </row>
    <row r="9408" spans="1:2" x14ac:dyDescent="0.25">
      <c r="A9408" s="32"/>
    </row>
    <row r="9409" spans="1:19" x14ac:dyDescent="0.25">
      <c r="A9409" s="32"/>
    </row>
    <row r="9410" spans="1:19" x14ac:dyDescent="0.25">
      <c r="O9410"/>
      <c r="P9410"/>
      <c r="Q9410"/>
      <c r="R9410"/>
    </row>
    <row r="9411" spans="1:19" ht="23.25" x14ac:dyDescent="0.35">
      <c r="A9411" s="21"/>
      <c r="B9411" s="21"/>
      <c r="C9411" s="21"/>
      <c r="D9411" s="21"/>
      <c r="E9411" s="21"/>
      <c r="F9411" s="21"/>
      <c r="G9411" s="21"/>
      <c r="H9411" s="22"/>
      <c r="I9411" s="22"/>
      <c r="J9411" s="22"/>
      <c r="K9411" s="21"/>
      <c r="L9411" s="21"/>
      <c r="N9411" s="27"/>
      <c r="O9411" s="27"/>
      <c r="P9411" s="27"/>
      <c r="Q9411" s="27"/>
      <c r="R9411" s="27"/>
      <c r="S9411" s="22"/>
    </row>
    <row r="9412" spans="1:19" x14ac:dyDescent="0.25">
      <c r="A9412" s="14"/>
      <c r="K9412" s="14"/>
    </row>
    <row r="9413" spans="1:19" x14ac:dyDescent="0.25">
      <c r="A9413" s="32"/>
    </row>
    <row r="9414" spans="1:19" x14ac:dyDescent="0.25">
      <c r="A9414" s="32"/>
    </row>
    <row r="9415" spans="1:19" x14ac:dyDescent="0.25">
      <c r="A9415" s="32"/>
    </row>
    <row r="9416" spans="1:19" x14ac:dyDescent="0.25">
      <c r="A9416" s="32"/>
    </row>
    <row r="9417" spans="1:19" x14ac:dyDescent="0.25">
      <c r="A9417" s="32"/>
      <c r="B9417" s="50"/>
    </row>
    <row r="9418" spans="1:19" x14ac:dyDescent="0.25">
      <c r="A9418" s="32"/>
    </row>
    <row r="9419" spans="1:19" x14ac:dyDescent="0.25">
      <c r="A9419" s="32"/>
    </row>
    <row r="9420" spans="1:19" x14ac:dyDescent="0.25">
      <c r="A9420" s="32"/>
    </row>
    <row r="9421" spans="1:19" x14ac:dyDescent="0.25">
      <c r="A9421" s="32"/>
    </row>
    <row r="9422" spans="1:19" x14ac:dyDescent="0.25">
      <c r="A9422" s="32"/>
    </row>
    <row r="9423" spans="1:19" x14ac:dyDescent="0.25">
      <c r="A9423" s="32"/>
    </row>
    <row r="9424" spans="1:19" x14ac:dyDescent="0.25">
      <c r="A9424" s="32"/>
    </row>
    <row r="9425" spans="1:19" x14ac:dyDescent="0.25">
      <c r="A9425" s="32"/>
    </row>
    <row r="9426" spans="1:19" x14ac:dyDescent="0.25">
      <c r="A9426" s="32"/>
    </row>
    <row r="9427" spans="1:19" x14ac:dyDescent="0.25">
      <c r="A9427" s="32"/>
    </row>
    <row r="9428" spans="1:19" x14ac:dyDescent="0.25">
      <c r="A9428" s="32"/>
    </row>
    <row r="9429" spans="1:19" x14ac:dyDescent="0.25">
      <c r="A9429" s="32"/>
    </row>
    <row r="9430" spans="1:19" x14ac:dyDescent="0.25">
      <c r="A9430" s="32"/>
    </row>
    <row r="9431" spans="1:19" x14ac:dyDescent="0.25">
      <c r="A9431" s="32"/>
    </row>
    <row r="9432" spans="1:19" x14ac:dyDescent="0.25">
      <c r="A9432" s="32"/>
    </row>
    <row r="9433" spans="1:19" x14ac:dyDescent="0.25">
      <c r="A9433" s="32"/>
    </row>
    <row r="9434" spans="1:19" x14ac:dyDescent="0.25">
      <c r="O9434"/>
      <c r="P9434"/>
      <c r="Q9434"/>
      <c r="R9434"/>
    </row>
    <row r="9435" spans="1:19" ht="23.25" x14ac:dyDescent="0.35">
      <c r="A9435" s="21"/>
      <c r="B9435" s="21"/>
      <c r="C9435" s="21"/>
      <c r="D9435" s="21"/>
      <c r="E9435" s="21"/>
      <c r="F9435" s="21"/>
      <c r="G9435" s="21"/>
      <c r="H9435" s="22"/>
      <c r="I9435" s="22"/>
      <c r="J9435" s="22"/>
      <c r="K9435" s="21"/>
      <c r="L9435" s="21"/>
      <c r="N9435" s="27"/>
      <c r="O9435" s="27"/>
      <c r="P9435" s="27"/>
      <c r="Q9435" s="27"/>
      <c r="R9435" s="27"/>
      <c r="S9435" s="22"/>
    </row>
    <row r="9436" spans="1:19" x14ac:dyDescent="0.25">
      <c r="A9436" s="14"/>
      <c r="K9436" s="14"/>
    </row>
    <row r="9437" spans="1:19" x14ac:dyDescent="0.25">
      <c r="A9437" s="32"/>
    </row>
    <row r="9438" spans="1:19" x14ac:dyDescent="0.25">
      <c r="A9438" s="32"/>
    </row>
    <row r="9439" spans="1:19" x14ac:dyDescent="0.25">
      <c r="A9439" s="32"/>
    </row>
    <row r="9440" spans="1:19" x14ac:dyDescent="0.25">
      <c r="A9440" s="32"/>
    </row>
    <row r="9441" spans="1:2" x14ac:dyDescent="0.25">
      <c r="A9441" s="32"/>
      <c r="B9441" s="50"/>
    </row>
    <row r="9442" spans="1:2" x14ac:dyDescent="0.25">
      <c r="A9442" s="32"/>
    </row>
    <row r="9443" spans="1:2" x14ac:dyDescent="0.25">
      <c r="A9443" s="32"/>
    </row>
    <row r="9444" spans="1:2" x14ac:dyDescent="0.25">
      <c r="A9444" s="32"/>
    </row>
    <row r="9445" spans="1:2" x14ac:dyDescent="0.25">
      <c r="A9445" s="32"/>
    </row>
    <row r="9446" spans="1:2" x14ac:dyDescent="0.25">
      <c r="A9446" s="32"/>
    </row>
    <row r="9447" spans="1:2" x14ac:dyDescent="0.25">
      <c r="A9447" s="32"/>
    </row>
    <row r="9448" spans="1:2" x14ac:dyDescent="0.25">
      <c r="A9448" s="32"/>
    </row>
    <row r="9449" spans="1:2" x14ac:dyDescent="0.25">
      <c r="A9449" s="32"/>
    </row>
    <row r="9450" spans="1:2" x14ac:dyDescent="0.25">
      <c r="A9450" s="32"/>
    </row>
    <row r="9451" spans="1:2" x14ac:dyDescent="0.25">
      <c r="A9451" s="32"/>
    </row>
    <row r="9452" spans="1:2" x14ac:dyDescent="0.25">
      <c r="A9452" s="32"/>
    </row>
    <row r="9453" spans="1:2" x14ac:dyDescent="0.25">
      <c r="A9453" s="32"/>
    </row>
    <row r="9454" spans="1:2" x14ac:dyDescent="0.25">
      <c r="A9454" s="32"/>
    </row>
    <row r="9455" spans="1:2" x14ac:dyDescent="0.25">
      <c r="A9455" s="32"/>
    </row>
    <row r="9456" spans="1:2" x14ac:dyDescent="0.25">
      <c r="A9456" s="32"/>
    </row>
    <row r="9457" spans="1:19" x14ac:dyDescent="0.25">
      <c r="A9457" s="32"/>
    </row>
    <row r="9458" spans="1:19" x14ac:dyDescent="0.25">
      <c r="A9458" s="32"/>
    </row>
    <row r="9459" spans="1:19" ht="23.25" x14ac:dyDescent="0.35">
      <c r="A9459" s="21"/>
      <c r="B9459" s="21"/>
      <c r="C9459" s="21"/>
      <c r="D9459" s="21"/>
      <c r="E9459" s="21"/>
      <c r="F9459" s="21"/>
      <c r="G9459" s="21"/>
      <c r="H9459" s="22"/>
      <c r="I9459" s="22"/>
      <c r="J9459" s="22"/>
      <c r="K9459" s="21"/>
      <c r="L9459" s="21"/>
      <c r="N9459" s="27"/>
      <c r="O9459" s="27"/>
      <c r="P9459" s="27"/>
      <c r="Q9459" s="27"/>
      <c r="R9459" s="27"/>
      <c r="S9459" s="22"/>
    </row>
    <row r="9460" spans="1:19" x14ac:dyDescent="0.25">
      <c r="A9460" s="14"/>
      <c r="K9460" s="14"/>
    </row>
    <row r="9461" spans="1:19" x14ac:dyDescent="0.25">
      <c r="A9461" s="32"/>
    </row>
    <row r="9462" spans="1:19" x14ac:dyDescent="0.25">
      <c r="A9462" s="32"/>
    </row>
    <row r="9463" spans="1:19" x14ac:dyDescent="0.25">
      <c r="A9463" s="32"/>
    </row>
    <row r="9464" spans="1:19" x14ac:dyDescent="0.25">
      <c r="A9464" s="32"/>
    </row>
    <row r="9465" spans="1:19" x14ac:dyDescent="0.25">
      <c r="A9465" s="32"/>
      <c r="B9465" s="50"/>
    </row>
    <row r="9466" spans="1:19" x14ac:dyDescent="0.25">
      <c r="A9466" s="32"/>
    </row>
    <row r="9467" spans="1:19" x14ac:dyDescent="0.25">
      <c r="A9467" s="32"/>
    </row>
    <row r="9468" spans="1:19" x14ac:dyDescent="0.25">
      <c r="A9468" s="32"/>
    </row>
    <row r="9469" spans="1:19" x14ac:dyDescent="0.25">
      <c r="A9469" s="32"/>
    </row>
    <row r="9470" spans="1:19" x14ac:dyDescent="0.25">
      <c r="A9470" s="32"/>
    </row>
    <row r="9471" spans="1:19" x14ac:dyDescent="0.25">
      <c r="A9471" s="32"/>
    </row>
    <row r="9472" spans="1:19" x14ac:dyDescent="0.25">
      <c r="A9472" s="32"/>
    </row>
    <row r="9473" spans="1:19" x14ac:dyDescent="0.25">
      <c r="A9473" s="32"/>
    </row>
    <row r="9474" spans="1:19" x14ac:dyDescent="0.25">
      <c r="A9474" s="32"/>
    </row>
    <row r="9475" spans="1:19" x14ac:dyDescent="0.25">
      <c r="A9475" s="32"/>
    </row>
    <row r="9476" spans="1:19" x14ac:dyDescent="0.25">
      <c r="A9476" s="32"/>
    </row>
    <row r="9477" spans="1:19" x14ac:dyDescent="0.25">
      <c r="A9477" s="32"/>
    </row>
    <row r="9478" spans="1:19" x14ac:dyDescent="0.25">
      <c r="A9478" s="32"/>
    </row>
    <row r="9479" spans="1:19" x14ac:dyDescent="0.25">
      <c r="A9479" s="32"/>
    </row>
    <row r="9480" spans="1:19" x14ac:dyDescent="0.25">
      <c r="A9480" s="32"/>
    </row>
    <row r="9481" spans="1:19" x14ac:dyDescent="0.25">
      <c r="A9481" s="32"/>
    </row>
    <row r="9482" spans="1:19" x14ac:dyDescent="0.25">
      <c r="N9482" s="55"/>
      <c r="O9482"/>
      <c r="P9482"/>
      <c r="Q9482"/>
      <c r="R9482"/>
    </row>
    <row r="9483" spans="1:19" ht="23.25" x14ac:dyDescent="0.35">
      <c r="A9483" s="21"/>
      <c r="B9483" s="21"/>
      <c r="C9483" s="21"/>
      <c r="D9483" s="21"/>
      <c r="E9483" s="21"/>
      <c r="F9483" s="21"/>
      <c r="G9483" s="21"/>
      <c r="H9483" s="22"/>
      <c r="I9483" s="22"/>
      <c r="J9483" s="22"/>
      <c r="K9483" s="21"/>
      <c r="L9483" s="21"/>
      <c r="N9483" s="27"/>
      <c r="O9483" s="27"/>
      <c r="P9483" s="27"/>
      <c r="Q9483" s="27"/>
      <c r="R9483" s="27"/>
      <c r="S9483" s="22"/>
    </row>
    <row r="9484" spans="1:19" x14ac:dyDescent="0.25">
      <c r="A9484" s="14"/>
      <c r="K9484" s="14"/>
    </row>
    <row r="9485" spans="1:19" x14ac:dyDescent="0.25">
      <c r="A9485" s="32"/>
    </row>
    <row r="9486" spans="1:19" x14ac:dyDescent="0.25">
      <c r="A9486" s="32"/>
    </row>
    <row r="9487" spans="1:19" x14ac:dyDescent="0.25">
      <c r="A9487" s="32"/>
    </row>
    <row r="9488" spans="1:19" x14ac:dyDescent="0.25">
      <c r="A9488" s="32"/>
    </row>
    <row r="9489" spans="1:2" x14ac:dyDescent="0.25">
      <c r="A9489" s="32"/>
      <c r="B9489" s="50"/>
    </row>
    <row r="9490" spans="1:2" x14ac:dyDescent="0.25">
      <c r="A9490" s="32"/>
    </row>
    <row r="9491" spans="1:2" x14ac:dyDescent="0.25">
      <c r="A9491" s="32"/>
    </row>
    <row r="9492" spans="1:2" x14ac:dyDescent="0.25">
      <c r="A9492" s="32"/>
    </row>
    <row r="9493" spans="1:2" x14ac:dyDescent="0.25">
      <c r="A9493" s="32"/>
    </row>
    <row r="9494" spans="1:2" x14ac:dyDescent="0.25">
      <c r="A9494" s="32"/>
    </row>
    <row r="9495" spans="1:2" x14ac:dyDescent="0.25">
      <c r="A9495" s="32"/>
    </row>
    <row r="9496" spans="1:2" x14ac:dyDescent="0.25">
      <c r="A9496" s="32"/>
    </row>
    <row r="9497" spans="1:2" x14ac:dyDescent="0.25">
      <c r="A9497" s="32"/>
    </row>
    <row r="9498" spans="1:2" x14ac:dyDescent="0.25">
      <c r="A9498" s="32"/>
    </row>
    <row r="9499" spans="1:2" x14ac:dyDescent="0.25">
      <c r="A9499" s="32"/>
    </row>
    <row r="9500" spans="1:2" x14ac:dyDescent="0.25">
      <c r="A9500" s="32"/>
    </row>
    <row r="9501" spans="1:2" x14ac:dyDescent="0.25">
      <c r="A9501" s="32"/>
    </row>
    <row r="9502" spans="1:2" x14ac:dyDescent="0.25">
      <c r="A9502" s="32"/>
    </row>
    <row r="9503" spans="1:2" x14ac:dyDescent="0.25">
      <c r="A9503" s="32"/>
    </row>
    <row r="9504" spans="1:2" x14ac:dyDescent="0.25">
      <c r="A9504" s="32"/>
    </row>
    <row r="9505" spans="1:19" x14ac:dyDescent="0.25">
      <c r="A9505" s="32"/>
    </row>
    <row r="9506" spans="1:19" x14ac:dyDescent="0.25">
      <c r="O9506"/>
      <c r="P9506"/>
      <c r="Q9506"/>
      <c r="R9506"/>
    </row>
    <row r="9507" spans="1:19" ht="23.25" x14ac:dyDescent="0.35">
      <c r="A9507" s="21"/>
      <c r="B9507" s="21"/>
      <c r="C9507" s="21"/>
      <c r="D9507" s="21"/>
      <c r="E9507" s="21"/>
      <c r="F9507" s="21"/>
      <c r="G9507" s="21"/>
      <c r="H9507" s="22"/>
      <c r="I9507" s="22"/>
      <c r="J9507" s="22"/>
      <c r="K9507" s="21"/>
      <c r="L9507" s="21"/>
      <c r="N9507" s="27"/>
      <c r="O9507" s="27"/>
      <c r="P9507" s="27"/>
      <c r="Q9507" s="27"/>
      <c r="R9507" s="27"/>
      <c r="S9507" s="22"/>
    </row>
    <row r="9508" spans="1:19" x14ac:dyDescent="0.25">
      <c r="A9508" s="14"/>
      <c r="K9508" s="14"/>
    </row>
    <row r="9509" spans="1:19" x14ac:dyDescent="0.25">
      <c r="A9509" s="32"/>
    </row>
    <row r="9510" spans="1:19" x14ac:dyDescent="0.25">
      <c r="A9510" s="32"/>
    </row>
    <row r="9511" spans="1:19" x14ac:dyDescent="0.25">
      <c r="A9511" s="32"/>
    </row>
    <row r="9512" spans="1:19" x14ac:dyDescent="0.25">
      <c r="A9512" s="32"/>
    </row>
    <row r="9513" spans="1:19" x14ac:dyDescent="0.25">
      <c r="A9513" s="32"/>
      <c r="B9513" s="50"/>
    </row>
    <row r="9514" spans="1:19" x14ac:dyDescent="0.25">
      <c r="A9514" s="32"/>
    </row>
    <row r="9515" spans="1:19" x14ac:dyDescent="0.25">
      <c r="A9515" s="32"/>
    </row>
    <row r="9516" spans="1:19" x14ac:dyDescent="0.25">
      <c r="A9516" s="32"/>
    </row>
    <row r="9517" spans="1:19" x14ac:dyDescent="0.25">
      <c r="A9517" s="32"/>
    </row>
    <row r="9518" spans="1:19" x14ac:dyDescent="0.25">
      <c r="A9518" s="32"/>
    </row>
    <row r="9519" spans="1:19" x14ac:dyDescent="0.25">
      <c r="A9519" s="32"/>
    </row>
    <row r="9520" spans="1:19" x14ac:dyDescent="0.25">
      <c r="A9520" s="32"/>
    </row>
    <row r="9521" spans="1:19" x14ac:dyDescent="0.25">
      <c r="A9521" s="32"/>
    </row>
    <row r="9522" spans="1:19" x14ac:dyDescent="0.25">
      <c r="A9522" s="32"/>
    </row>
    <row r="9523" spans="1:19" x14ac:dyDescent="0.25">
      <c r="A9523" s="32"/>
    </row>
    <row r="9524" spans="1:19" x14ac:dyDescent="0.25">
      <c r="A9524" s="32"/>
    </row>
    <row r="9525" spans="1:19" x14ac:dyDescent="0.25">
      <c r="A9525" s="32"/>
    </row>
    <row r="9526" spans="1:19" x14ac:dyDescent="0.25">
      <c r="A9526" s="32"/>
    </row>
    <row r="9527" spans="1:19" x14ac:dyDescent="0.25">
      <c r="A9527" s="32"/>
    </row>
    <row r="9528" spans="1:19" x14ac:dyDescent="0.25">
      <c r="A9528" s="32"/>
    </row>
    <row r="9529" spans="1:19" x14ac:dyDescent="0.25">
      <c r="A9529" s="32"/>
    </row>
    <row r="9530" spans="1:19" x14ac:dyDescent="0.25">
      <c r="O9530"/>
      <c r="P9530"/>
      <c r="Q9530"/>
      <c r="R9530"/>
    </row>
    <row r="9531" spans="1:19" ht="23.25" x14ac:dyDescent="0.35">
      <c r="A9531" s="21"/>
      <c r="B9531" s="21"/>
      <c r="C9531" s="21"/>
      <c r="D9531" s="21"/>
      <c r="E9531" s="21"/>
      <c r="F9531" s="21"/>
      <c r="G9531" s="21"/>
      <c r="H9531" s="22"/>
      <c r="I9531" s="22"/>
      <c r="J9531" s="22"/>
      <c r="K9531" s="21"/>
      <c r="L9531" s="21"/>
      <c r="N9531" s="27"/>
      <c r="O9531" s="27"/>
      <c r="P9531" s="27"/>
      <c r="Q9531" s="27"/>
      <c r="R9531" s="27"/>
      <c r="S9531" s="22"/>
    </row>
    <row r="9532" spans="1:19" x14ac:dyDescent="0.25">
      <c r="A9532" s="14"/>
      <c r="K9532" s="14"/>
    </row>
    <row r="9533" spans="1:19" x14ac:dyDescent="0.25">
      <c r="A9533" s="32"/>
    </row>
    <row r="9534" spans="1:19" x14ac:dyDescent="0.25">
      <c r="A9534" s="32"/>
    </row>
    <row r="9535" spans="1:19" x14ac:dyDescent="0.25">
      <c r="A9535" s="32"/>
    </row>
    <row r="9536" spans="1:19" x14ac:dyDescent="0.25">
      <c r="A9536" s="32"/>
    </row>
    <row r="9537" spans="1:2" x14ac:dyDescent="0.25">
      <c r="A9537" s="32"/>
      <c r="B9537" s="50"/>
    </row>
    <row r="9538" spans="1:2" x14ac:dyDescent="0.25">
      <c r="A9538" s="32"/>
    </row>
    <row r="9539" spans="1:2" x14ac:dyDescent="0.25">
      <c r="A9539" s="32"/>
    </row>
    <row r="9540" spans="1:2" x14ac:dyDescent="0.25">
      <c r="A9540" s="32"/>
    </row>
    <row r="9541" spans="1:2" x14ac:dyDescent="0.25">
      <c r="A9541" s="32"/>
    </row>
    <row r="9542" spans="1:2" x14ac:dyDescent="0.25">
      <c r="A9542" s="32"/>
    </row>
    <row r="9543" spans="1:2" x14ac:dyDescent="0.25">
      <c r="A9543" s="32"/>
    </row>
    <row r="9544" spans="1:2" x14ac:dyDescent="0.25">
      <c r="A9544" s="32"/>
    </row>
    <row r="9545" spans="1:2" x14ac:dyDescent="0.25">
      <c r="A9545" s="32"/>
    </row>
    <row r="9546" spans="1:2" x14ac:dyDescent="0.25">
      <c r="A9546" s="32"/>
    </row>
    <row r="9547" spans="1:2" x14ac:dyDescent="0.25">
      <c r="A9547" s="32"/>
    </row>
    <row r="9548" spans="1:2" x14ac:dyDescent="0.25">
      <c r="A9548" s="32"/>
    </row>
    <row r="9549" spans="1:2" x14ac:dyDescent="0.25">
      <c r="A9549" s="32"/>
    </row>
    <row r="9550" spans="1:2" x14ac:dyDescent="0.25">
      <c r="A9550" s="32"/>
    </row>
    <row r="9551" spans="1:2" x14ac:dyDescent="0.25">
      <c r="A9551" s="32"/>
    </row>
    <row r="9552" spans="1:2" x14ac:dyDescent="0.25">
      <c r="A9552" s="32"/>
    </row>
    <row r="9553" spans="1:19" x14ac:dyDescent="0.25">
      <c r="A9553" s="32"/>
    </row>
    <row r="9554" spans="1:19" x14ac:dyDescent="0.25">
      <c r="O9554"/>
      <c r="P9554"/>
      <c r="Q9554"/>
      <c r="R9554"/>
    </row>
    <row r="9555" spans="1:19" ht="23.25" x14ac:dyDescent="0.35">
      <c r="A9555" s="21"/>
      <c r="B9555" s="21"/>
      <c r="C9555" s="21"/>
      <c r="D9555" s="21"/>
      <c r="E9555" s="21"/>
      <c r="F9555" s="21"/>
      <c r="G9555" s="21"/>
      <c r="H9555" s="22"/>
      <c r="I9555" s="22"/>
      <c r="J9555" s="22"/>
      <c r="K9555" s="21"/>
      <c r="L9555" s="21"/>
      <c r="N9555" s="27"/>
      <c r="O9555" s="27"/>
      <c r="P9555" s="27"/>
      <c r="Q9555" s="27"/>
      <c r="R9555" s="27"/>
      <c r="S9555" s="22"/>
    </row>
    <row r="9556" spans="1:19" x14ac:dyDescent="0.25">
      <c r="A9556" s="14"/>
      <c r="K9556" s="14"/>
    </row>
    <row r="9557" spans="1:19" x14ac:dyDescent="0.25">
      <c r="A9557" s="32"/>
    </row>
    <row r="9558" spans="1:19" x14ac:dyDescent="0.25">
      <c r="A9558" s="32"/>
    </row>
    <row r="9559" spans="1:19" x14ac:dyDescent="0.25">
      <c r="A9559" s="32"/>
    </row>
    <row r="9560" spans="1:19" x14ac:dyDescent="0.25">
      <c r="A9560" s="32"/>
    </row>
    <row r="9561" spans="1:19" x14ac:dyDescent="0.25">
      <c r="A9561" s="32"/>
      <c r="B9561" s="50"/>
    </row>
    <row r="9562" spans="1:19" x14ac:dyDescent="0.25">
      <c r="A9562" s="32"/>
    </row>
    <row r="9563" spans="1:19" x14ac:dyDescent="0.25">
      <c r="A9563" s="32"/>
    </row>
    <row r="9564" spans="1:19" x14ac:dyDescent="0.25">
      <c r="A9564" s="32"/>
    </row>
    <row r="9565" spans="1:19" x14ac:dyDescent="0.25">
      <c r="A9565" s="32"/>
    </row>
    <row r="9566" spans="1:19" x14ac:dyDescent="0.25">
      <c r="A9566" s="32"/>
    </row>
    <row r="9567" spans="1:19" x14ac:dyDescent="0.25">
      <c r="A9567" s="32"/>
    </row>
    <row r="9568" spans="1:19" x14ac:dyDescent="0.25">
      <c r="A9568" s="32"/>
    </row>
    <row r="9569" spans="1:19" x14ac:dyDescent="0.25">
      <c r="A9569" s="32"/>
    </row>
    <row r="9570" spans="1:19" x14ac:dyDescent="0.25">
      <c r="A9570" s="32"/>
    </row>
    <row r="9571" spans="1:19" x14ac:dyDescent="0.25">
      <c r="A9571" s="32"/>
    </row>
    <row r="9572" spans="1:19" x14ac:dyDescent="0.25">
      <c r="A9572" s="32"/>
    </row>
    <row r="9573" spans="1:19" x14ac:dyDescent="0.25">
      <c r="A9573" s="32"/>
    </row>
    <row r="9574" spans="1:19" x14ac:dyDescent="0.25">
      <c r="A9574" s="32"/>
    </row>
    <row r="9575" spans="1:19" x14ac:dyDescent="0.25">
      <c r="A9575" s="32"/>
    </row>
    <row r="9576" spans="1:19" x14ac:dyDescent="0.25">
      <c r="A9576" s="32"/>
    </row>
    <row r="9577" spans="1:19" x14ac:dyDescent="0.25">
      <c r="A9577" s="32"/>
    </row>
    <row r="9578" spans="1:19" x14ac:dyDescent="0.25">
      <c r="O9578"/>
      <c r="P9578"/>
      <c r="Q9578"/>
      <c r="R9578"/>
    </row>
    <row r="9579" spans="1:19" ht="23.25" x14ac:dyDescent="0.35">
      <c r="A9579" s="21"/>
      <c r="B9579" s="21"/>
      <c r="C9579" s="21"/>
      <c r="D9579" s="21"/>
      <c r="E9579" s="21"/>
      <c r="F9579" s="21"/>
      <c r="G9579" s="21"/>
      <c r="H9579" s="22"/>
      <c r="I9579" s="22"/>
      <c r="J9579" s="22"/>
      <c r="K9579" s="21"/>
      <c r="L9579" s="21"/>
      <c r="N9579" s="27"/>
      <c r="O9579" s="27"/>
      <c r="P9579" s="27"/>
      <c r="Q9579" s="27"/>
      <c r="R9579" s="27"/>
      <c r="S9579" s="22"/>
    </row>
    <row r="9580" spans="1:19" x14ac:dyDescent="0.25">
      <c r="A9580" s="14"/>
      <c r="K9580" s="14"/>
    </row>
    <row r="9581" spans="1:19" x14ac:dyDescent="0.25">
      <c r="A9581" s="32"/>
    </row>
    <row r="9582" spans="1:19" x14ac:dyDescent="0.25">
      <c r="A9582" s="32"/>
    </row>
    <row r="9583" spans="1:19" x14ac:dyDescent="0.25">
      <c r="A9583" s="32"/>
    </row>
    <row r="9584" spans="1:19" x14ac:dyDescent="0.25">
      <c r="A9584" s="32"/>
    </row>
    <row r="9585" spans="1:2" x14ac:dyDescent="0.25">
      <c r="A9585" s="32"/>
      <c r="B9585" s="50"/>
    </row>
    <row r="9586" spans="1:2" x14ac:dyDescent="0.25">
      <c r="A9586" s="32"/>
    </row>
    <row r="9587" spans="1:2" x14ac:dyDescent="0.25">
      <c r="A9587" s="32"/>
    </row>
    <row r="9588" spans="1:2" x14ac:dyDescent="0.25">
      <c r="A9588" s="32"/>
    </row>
    <row r="9589" spans="1:2" x14ac:dyDescent="0.25">
      <c r="A9589" s="32"/>
    </row>
    <row r="9590" spans="1:2" x14ac:dyDescent="0.25">
      <c r="A9590" s="32"/>
    </row>
    <row r="9591" spans="1:2" x14ac:dyDescent="0.25">
      <c r="A9591" s="32"/>
    </row>
    <row r="9592" spans="1:2" x14ac:dyDescent="0.25">
      <c r="A9592" s="32"/>
    </row>
    <row r="9593" spans="1:2" x14ac:dyDescent="0.25">
      <c r="A9593" s="32"/>
    </row>
    <row r="9594" spans="1:2" x14ac:dyDescent="0.25">
      <c r="A9594" s="32"/>
    </row>
    <row r="9595" spans="1:2" x14ac:dyDescent="0.25">
      <c r="A9595" s="32"/>
    </row>
    <row r="9596" spans="1:2" x14ac:dyDescent="0.25">
      <c r="A9596" s="32"/>
    </row>
    <row r="9597" spans="1:2" x14ac:dyDescent="0.25">
      <c r="A9597" s="32"/>
    </row>
    <row r="9598" spans="1:2" x14ac:dyDescent="0.25">
      <c r="A9598" s="32"/>
    </row>
    <row r="9599" spans="1:2" x14ac:dyDescent="0.25">
      <c r="A9599" s="32"/>
    </row>
    <row r="9600" spans="1:2" x14ac:dyDescent="0.25">
      <c r="A9600" s="32"/>
    </row>
    <row r="9601" spans="1:19" x14ac:dyDescent="0.25">
      <c r="A9601" s="32"/>
    </row>
    <row r="9602" spans="1:19" x14ac:dyDescent="0.25">
      <c r="N9602" s="55"/>
      <c r="O9602"/>
      <c r="P9602"/>
      <c r="Q9602"/>
      <c r="R9602"/>
    </row>
    <row r="9603" spans="1:19" ht="23.25" x14ac:dyDescent="0.35">
      <c r="A9603" s="21"/>
      <c r="B9603" s="21"/>
      <c r="C9603" s="21"/>
      <c r="D9603" s="21"/>
      <c r="E9603" s="21"/>
      <c r="F9603" s="21"/>
      <c r="G9603" s="21"/>
      <c r="H9603" s="22"/>
      <c r="I9603" s="22"/>
      <c r="J9603" s="22"/>
      <c r="K9603" s="21"/>
      <c r="L9603" s="21"/>
      <c r="N9603" s="27"/>
      <c r="O9603" s="27"/>
      <c r="P9603" s="27"/>
      <c r="Q9603" s="27"/>
      <c r="R9603" s="27"/>
      <c r="S9603" s="22"/>
    </row>
    <row r="9604" spans="1:19" x14ac:dyDescent="0.25">
      <c r="A9604" s="14"/>
      <c r="K9604" s="14"/>
    </row>
    <row r="9605" spans="1:19" x14ac:dyDescent="0.25">
      <c r="A9605" s="32"/>
    </row>
    <row r="9606" spans="1:19" x14ac:dyDescent="0.25">
      <c r="A9606" s="32"/>
    </row>
    <row r="9607" spans="1:19" x14ac:dyDescent="0.25">
      <c r="A9607" s="32"/>
    </row>
    <row r="9608" spans="1:19" x14ac:dyDescent="0.25">
      <c r="A9608" s="32"/>
    </row>
    <row r="9609" spans="1:19" x14ac:dyDescent="0.25">
      <c r="A9609" s="32"/>
      <c r="B9609" s="50"/>
    </row>
    <row r="9610" spans="1:19" x14ac:dyDescent="0.25">
      <c r="A9610" s="32"/>
    </row>
    <row r="9611" spans="1:19" x14ac:dyDescent="0.25">
      <c r="A9611" s="32"/>
    </row>
    <row r="9612" spans="1:19" x14ac:dyDescent="0.25">
      <c r="A9612" s="32"/>
    </row>
    <row r="9613" spans="1:19" x14ac:dyDescent="0.25">
      <c r="A9613" s="32"/>
    </row>
    <row r="9614" spans="1:19" x14ac:dyDescent="0.25">
      <c r="A9614" s="32"/>
    </row>
    <row r="9615" spans="1:19" x14ac:dyDescent="0.25">
      <c r="A9615" s="32"/>
    </row>
    <row r="9616" spans="1:19" x14ac:dyDescent="0.25">
      <c r="A9616" s="32"/>
    </row>
    <row r="9617" spans="1:19" x14ac:dyDescent="0.25">
      <c r="A9617" s="32"/>
    </row>
    <row r="9618" spans="1:19" x14ac:dyDescent="0.25">
      <c r="A9618" s="32"/>
    </row>
    <row r="9619" spans="1:19" x14ac:dyDescent="0.25">
      <c r="A9619" s="32"/>
    </row>
    <row r="9620" spans="1:19" x14ac:dyDescent="0.25">
      <c r="A9620" s="32"/>
    </row>
    <row r="9621" spans="1:19" x14ac:dyDescent="0.25">
      <c r="A9621" s="32"/>
    </row>
    <row r="9622" spans="1:19" x14ac:dyDescent="0.25">
      <c r="A9622" s="32"/>
    </row>
    <row r="9623" spans="1:19" x14ac:dyDescent="0.25">
      <c r="A9623" s="32"/>
    </row>
    <row r="9624" spans="1:19" x14ac:dyDescent="0.25">
      <c r="A9624" s="32"/>
    </row>
    <row r="9625" spans="1:19" x14ac:dyDescent="0.25">
      <c r="A9625" s="32"/>
    </row>
    <row r="9626" spans="1:19" x14ac:dyDescent="0.25">
      <c r="O9626"/>
      <c r="P9626"/>
      <c r="Q9626"/>
      <c r="R9626"/>
    </row>
    <row r="9627" spans="1:19" ht="23.25" x14ac:dyDescent="0.35">
      <c r="A9627" s="21"/>
      <c r="B9627" s="21"/>
      <c r="C9627" s="21"/>
      <c r="D9627" s="21"/>
      <c r="E9627" s="21"/>
      <c r="F9627" s="21"/>
      <c r="G9627" s="21"/>
      <c r="H9627" s="22"/>
      <c r="I9627" s="22"/>
      <c r="J9627" s="22"/>
      <c r="K9627" s="21"/>
      <c r="L9627" s="21"/>
      <c r="N9627" s="27"/>
      <c r="O9627" s="27"/>
      <c r="P9627" s="27"/>
      <c r="Q9627" s="27"/>
      <c r="R9627" s="27"/>
      <c r="S9627" s="22"/>
    </row>
    <row r="9628" spans="1:19" x14ac:dyDescent="0.25">
      <c r="A9628" s="14"/>
      <c r="K9628" s="14"/>
    </row>
    <row r="9629" spans="1:19" x14ac:dyDescent="0.25">
      <c r="A9629" s="32"/>
    </row>
    <row r="9630" spans="1:19" x14ac:dyDescent="0.25">
      <c r="A9630" s="32"/>
    </row>
    <row r="9631" spans="1:19" x14ac:dyDescent="0.25">
      <c r="A9631" s="32"/>
    </row>
    <row r="9632" spans="1:19" x14ac:dyDescent="0.25">
      <c r="A9632" s="32"/>
    </row>
    <row r="9633" spans="1:2" x14ac:dyDescent="0.25">
      <c r="A9633" s="32"/>
      <c r="B9633" s="50"/>
    </row>
    <row r="9634" spans="1:2" x14ac:dyDescent="0.25">
      <c r="A9634" s="32"/>
    </row>
    <row r="9635" spans="1:2" x14ac:dyDescent="0.25">
      <c r="A9635" s="32"/>
    </row>
    <row r="9636" spans="1:2" x14ac:dyDescent="0.25">
      <c r="A9636" s="32"/>
    </row>
    <row r="9637" spans="1:2" x14ac:dyDescent="0.25">
      <c r="A9637" s="32"/>
    </row>
    <row r="9638" spans="1:2" x14ac:dyDescent="0.25">
      <c r="A9638" s="32"/>
    </row>
    <row r="9639" spans="1:2" x14ac:dyDescent="0.25">
      <c r="A9639" s="32"/>
    </row>
    <row r="9640" spans="1:2" x14ac:dyDescent="0.25">
      <c r="A9640" s="32"/>
    </row>
    <row r="9641" spans="1:2" x14ac:dyDescent="0.25">
      <c r="A9641" s="32"/>
    </row>
    <row r="9642" spans="1:2" x14ac:dyDescent="0.25">
      <c r="A9642" s="32"/>
    </row>
    <row r="9643" spans="1:2" x14ac:dyDescent="0.25">
      <c r="A9643" s="32"/>
    </row>
    <row r="9644" spans="1:2" x14ac:dyDescent="0.25">
      <c r="A9644" s="32"/>
    </row>
    <row r="9645" spans="1:2" x14ac:dyDescent="0.25">
      <c r="A9645" s="32"/>
    </row>
    <row r="9646" spans="1:2" x14ac:dyDescent="0.25">
      <c r="A9646" s="32"/>
    </row>
    <row r="9647" spans="1:2" x14ac:dyDescent="0.25">
      <c r="A9647" s="32"/>
    </row>
    <row r="9648" spans="1:2" x14ac:dyDescent="0.25">
      <c r="A9648" s="32"/>
    </row>
    <row r="9649" spans="1:19" x14ac:dyDescent="0.25">
      <c r="A9649" s="32"/>
    </row>
    <row r="9650" spans="1:19" x14ac:dyDescent="0.25">
      <c r="O9650"/>
      <c r="P9650"/>
      <c r="Q9650"/>
      <c r="R9650"/>
    </row>
    <row r="9651" spans="1:19" ht="23.25" x14ac:dyDescent="0.35">
      <c r="A9651" s="21"/>
      <c r="B9651" s="21"/>
      <c r="C9651" s="21"/>
      <c r="D9651" s="21"/>
      <c r="E9651" s="21"/>
      <c r="F9651" s="21"/>
      <c r="G9651" s="21"/>
      <c r="H9651" s="22"/>
      <c r="I9651" s="22"/>
      <c r="J9651" s="22"/>
      <c r="K9651" s="21"/>
      <c r="L9651" s="21"/>
      <c r="N9651" s="27"/>
      <c r="O9651" s="27"/>
      <c r="P9651" s="27"/>
      <c r="Q9651" s="27"/>
      <c r="R9651" s="27"/>
      <c r="S9651" s="22"/>
    </row>
    <row r="9652" spans="1:19" x14ac:dyDescent="0.25">
      <c r="A9652" s="14"/>
      <c r="K9652" s="14"/>
    </row>
    <row r="9653" spans="1:19" x14ac:dyDescent="0.25">
      <c r="A9653" s="32"/>
    </row>
    <row r="9654" spans="1:19" x14ac:dyDescent="0.25">
      <c r="A9654" s="32"/>
    </row>
    <row r="9655" spans="1:19" x14ac:dyDescent="0.25">
      <c r="A9655" s="32"/>
    </row>
    <row r="9656" spans="1:19" x14ac:dyDescent="0.25">
      <c r="A9656" s="32"/>
    </row>
    <row r="9657" spans="1:19" x14ac:dyDescent="0.25">
      <c r="A9657" s="32"/>
      <c r="B9657" s="50"/>
    </row>
    <row r="9658" spans="1:19" x14ac:dyDescent="0.25">
      <c r="A9658" s="32"/>
    </row>
    <row r="9659" spans="1:19" x14ac:dyDescent="0.25">
      <c r="A9659" s="32"/>
    </row>
    <row r="9660" spans="1:19" x14ac:dyDescent="0.25">
      <c r="A9660" s="32"/>
    </row>
    <row r="9661" spans="1:19" x14ac:dyDescent="0.25">
      <c r="A9661" s="32"/>
    </row>
    <row r="9662" spans="1:19" x14ac:dyDescent="0.25">
      <c r="A9662" s="32"/>
    </row>
    <row r="9663" spans="1:19" x14ac:dyDescent="0.25">
      <c r="A9663" s="32"/>
    </row>
    <row r="9664" spans="1:19" x14ac:dyDescent="0.25">
      <c r="A9664" s="32"/>
    </row>
    <row r="9665" spans="1:19" x14ac:dyDescent="0.25">
      <c r="A9665" s="32"/>
    </row>
    <row r="9666" spans="1:19" x14ac:dyDescent="0.25">
      <c r="A9666" s="32"/>
    </row>
    <row r="9667" spans="1:19" x14ac:dyDescent="0.25">
      <c r="A9667" s="32"/>
    </row>
    <row r="9668" spans="1:19" x14ac:dyDescent="0.25">
      <c r="A9668" s="32"/>
    </row>
    <row r="9669" spans="1:19" x14ac:dyDescent="0.25">
      <c r="A9669" s="32"/>
    </row>
    <row r="9670" spans="1:19" x14ac:dyDescent="0.25">
      <c r="A9670" s="32"/>
    </row>
    <row r="9671" spans="1:19" x14ac:dyDescent="0.25">
      <c r="A9671" s="32"/>
    </row>
    <row r="9672" spans="1:19" x14ac:dyDescent="0.25">
      <c r="A9672" s="32"/>
    </row>
    <row r="9673" spans="1:19" x14ac:dyDescent="0.25">
      <c r="A9673" s="32"/>
    </row>
    <row r="9674" spans="1:19" x14ac:dyDescent="0.25">
      <c r="O9674"/>
      <c r="P9674"/>
      <c r="Q9674"/>
      <c r="R9674"/>
    </row>
    <row r="9675" spans="1:19" ht="23.25" x14ac:dyDescent="0.35">
      <c r="A9675" s="21"/>
      <c r="B9675" s="21"/>
      <c r="C9675" s="21"/>
      <c r="D9675" s="21"/>
      <c r="E9675" s="21"/>
      <c r="F9675" s="21"/>
      <c r="G9675" s="21"/>
      <c r="H9675" s="22"/>
      <c r="I9675" s="22"/>
      <c r="J9675" s="22"/>
      <c r="K9675" s="21"/>
      <c r="L9675" s="21"/>
      <c r="N9675" s="27"/>
      <c r="O9675" s="27"/>
      <c r="P9675" s="27"/>
      <c r="Q9675" s="27"/>
      <c r="R9675" s="27"/>
      <c r="S9675" s="22"/>
    </row>
    <row r="9676" spans="1:19" x14ac:dyDescent="0.25">
      <c r="A9676" s="14"/>
      <c r="K9676" s="14"/>
    </row>
    <row r="9677" spans="1:19" x14ac:dyDescent="0.25">
      <c r="A9677" s="32"/>
    </row>
    <row r="9678" spans="1:19" x14ac:dyDescent="0.25">
      <c r="A9678" s="32"/>
    </row>
    <row r="9679" spans="1:19" x14ac:dyDescent="0.25">
      <c r="A9679" s="32"/>
    </row>
    <row r="9680" spans="1:19" x14ac:dyDescent="0.25">
      <c r="A9680" s="32"/>
    </row>
    <row r="9681" spans="1:2" x14ac:dyDescent="0.25">
      <c r="A9681" s="32"/>
      <c r="B9681" s="50"/>
    </row>
    <row r="9682" spans="1:2" x14ac:dyDescent="0.25">
      <c r="A9682" s="32"/>
    </row>
    <row r="9683" spans="1:2" x14ac:dyDescent="0.25">
      <c r="A9683" s="32"/>
    </row>
    <row r="9684" spans="1:2" x14ac:dyDescent="0.25">
      <c r="A9684" s="32"/>
    </row>
    <row r="9685" spans="1:2" x14ac:dyDescent="0.25">
      <c r="A9685" s="32"/>
    </row>
    <row r="9686" spans="1:2" x14ac:dyDescent="0.25">
      <c r="A9686" s="32"/>
    </row>
    <row r="9687" spans="1:2" x14ac:dyDescent="0.25">
      <c r="A9687" s="32"/>
    </row>
    <row r="9688" spans="1:2" x14ac:dyDescent="0.25">
      <c r="A9688" s="32"/>
    </row>
    <row r="9689" spans="1:2" x14ac:dyDescent="0.25">
      <c r="A9689" s="32"/>
    </row>
    <row r="9690" spans="1:2" x14ac:dyDescent="0.25">
      <c r="A9690" s="32"/>
    </row>
    <row r="9691" spans="1:2" x14ac:dyDescent="0.25">
      <c r="A9691" s="32"/>
    </row>
    <row r="9692" spans="1:2" x14ac:dyDescent="0.25">
      <c r="A9692" s="32"/>
    </row>
    <row r="9693" spans="1:2" x14ac:dyDescent="0.25">
      <c r="A9693" s="32"/>
    </row>
    <row r="9694" spans="1:2" x14ac:dyDescent="0.25">
      <c r="A9694" s="32"/>
    </row>
    <row r="9695" spans="1:2" x14ac:dyDescent="0.25">
      <c r="A9695" s="32"/>
    </row>
    <row r="9696" spans="1:2" x14ac:dyDescent="0.25">
      <c r="A9696" s="32"/>
    </row>
    <row r="9697" spans="1:19" x14ac:dyDescent="0.25">
      <c r="A9697" s="32"/>
    </row>
    <row r="9698" spans="1:19" x14ac:dyDescent="0.25">
      <c r="O9698"/>
      <c r="P9698"/>
      <c r="Q9698"/>
      <c r="R9698"/>
    </row>
    <row r="9699" spans="1:19" ht="23.25" x14ac:dyDescent="0.35">
      <c r="A9699" s="21"/>
      <c r="B9699" s="21"/>
      <c r="C9699" s="21"/>
      <c r="D9699" s="21"/>
      <c r="E9699" s="21"/>
      <c r="F9699" s="21"/>
      <c r="G9699" s="21"/>
      <c r="H9699" s="22"/>
      <c r="I9699" s="22"/>
      <c r="J9699" s="22"/>
      <c r="K9699" s="21"/>
      <c r="L9699" s="21"/>
      <c r="N9699" s="27"/>
      <c r="O9699" s="27"/>
      <c r="P9699" s="27"/>
      <c r="Q9699" s="27"/>
      <c r="R9699" s="27"/>
      <c r="S9699" s="22"/>
    </row>
    <row r="9700" spans="1:19" x14ac:dyDescent="0.25">
      <c r="A9700" s="14"/>
      <c r="K9700" s="14"/>
    </row>
    <row r="9701" spans="1:19" x14ac:dyDescent="0.25">
      <c r="A9701" s="32"/>
    </row>
    <row r="9702" spans="1:19" x14ac:dyDescent="0.25">
      <c r="A9702" s="32"/>
    </row>
    <row r="9703" spans="1:19" x14ac:dyDescent="0.25">
      <c r="A9703" s="32"/>
    </row>
    <row r="9704" spans="1:19" x14ac:dyDescent="0.25">
      <c r="A9704" s="32"/>
    </row>
    <row r="9705" spans="1:19" x14ac:dyDescent="0.25">
      <c r="A9705" s="32"/>
      <c r="B9705" s="50"/>
    </row>
    <row r="9706" spans="1:19" x14ac:dyDescent="0.25">
      <c r="A9706" s="32"/>
    </row>
    <row r="9707" spans="1:19" x14ac:dyDescent="0.25">
      <c r="A9707" s="32"/>
    </row>
    <row r="9708" spans="1:19" x14ac:dyDescent="0.25">
      <c r="A9708" s="32"/>
    </row>
    <row r="9709" spans="1:19" x14ac:dyDescent="0.25">
      <c r="A9709" s="32"/>
    </row>
    <row r="9710" spans="1:19" x14ac:dyDescent="0.25">
      <c r="A9710" s="32"/>
    </row>
    <row r="9711" spans="1:19" x14ac:dyDescent="0.25">
      <c r="A9711" s="32"/>
    </row>
    <row r="9712" spans="1:19" x14ac:dyDescent="0.25">
      <c r="A9712" s="32"/>
    </row>
    <row r="9713" spans="1:19" x14ac:dyDescent="0.25">
      <c r="A9713" s="32"/>
    </row>
    <row r="9714" spans="1:19" x14ac:dyDescent="0.25">
      <c r="A9714" s="32"/>
    </row>
    <row r="9715" spans="1:19" x14ac:dyDescent="0.25">
      <c r="A9715" s="32"/>
    </row>
    <row r="9716" spans="1:19" x14ac:dyDescent="0.25">
      <c r="A9716" s="32"/>
    </row>
    <row r="9717" spans="1:19" x14ac:dyDescent="0.25">
      <c r="A9717" s="32"/>
    </row>
    <row r="9718" spans="1:19" x14ac:dyDescent="0.25">
      <c r="A9718" s="32"/>
    </row>
    <row r="9719" spans="1:19" x14ac:dyDescent="0.25">
      <c r="A9719" s="32"/>
    </row>
    <row r="9720" spans="1:19" x14ac:dyDescent="0.25">
      <c r="A9720" s="32"/>
    </row>
    <row r="9721" spans="1:19" x14ac:dyDescent="0.25">
      <c r="A9721" s="32"/>
    </row>
    <row r="9722" spans="1:19" x14ac:dyDescent="0.25">
      <c r="N9722" s="55"/>
      <c r="O9722"/>
      <c r="P9722"/>
      <c r="Q9722"/>
      <c r="R9722"/>
    </row>
    <row r="9723" spans="1:19" ht="23.25" x14ac:dyDescent="0.35">
      <c r="A9723" s="21"/>
      <c r="B9723" s="21"/>
      <c r="C9723" s="21"/>
      <c r="D9723" s="21"/>
      <c r="E9723" s="21"/>
      <c r="F9723" s="21"/>
      <c r="G9723" s="21"/>
      <c r="H9723" s="22"/>
      <c r="I9723" s="22"/>
      <c r="J9723" s="22"/>
      <c r="K9723" s="21"/>
      <c r="L9723" s="21"/>
      <c r="N9723" s="27"/>
      <c r="O9723" s="27"/>
      <c r="P9723" s="27"/>
      <c r="Q9723" s="27"/>
      <c r="R9723" s="27"/>
      <c r="S9723" s="22"/>
    </row>
    <row r="9724" spans="1:19" x14ac:dyDescent="0.25">
      <c r="A9724" s="14"/>
      <c r="K9724" s="14"/>
    </row>
    <row r="9725" spans="1:19" x14ac:dyDescent="0.25">
      <c r="A9725" s="32"/>
    </row>
    <row r="9726" spans="1:19" x14ac:dyDescent="0.25">
      <c r="A9726" s="32"/>
    </row>
    <row r="9727" spans="1:19" x14ac:dyDescent="0.25">
      <c r="A9727" s="32"/>
    </row>
    <row r="9728" spans="1:19" x14ac:dyDescent="0.25">
      <c r="A9728" s="32"/>
    </row>
    <row r="9729" spans="1:2" x14ac:dyDescent="0.25">
      <c r="A9729" s="32"/>
      <c r="B9729" s="50"/>
    </row>
    <row r="9730" spans="1:2" x14ac:dyDescent="0.25">
      <c r="A9730" s="32"/>
    </row>
    <row r="9731" spans="1:2" x14ac:dyDescent="0.25">
      <c r="A9731" s="32"/>
    </row>
    <row r="9732" spans="1:2" x14ac:dyDescent="0.25">
      <c r="A9732" s="32"/>
    </row>
    <row r="9733" spans="1:2" x14ac:dyDescent="0.25">
      <c r="A9733" s="32"/>
    </row>
    <row r="9734" spans="1:2" x14ac:dyDescent="0.25">
      <c r="A9734" s="32"/>
    </row>
    <row r="9735" spans="1:2" x14ac:dyDescent="0.25">
      <c r="A9735" s="32"/>
    </row>
    <row r="9736" spans="1:2" x14ac:dyDescent="0.25">
      <c r="A9736" s="32"/>
    </row>
    <row r="9737" spans="1:2" x14ac:dyDescent="0.25">
      <c r="A9737" s="32"/>
    </row>
    <row r="9738" spans="1:2" x14ac:dyDescent="0.25">
      <c r="A9738" s="32"/>
    </row>
    <row r="9739" spans="1:2" x14ac:dyDescent="0.25">
      <c r="A9739" s="32"/>
    </row>
    <row r="9740" spans="1:2" x14ac:dyDescent="0.25">
      <c r="A9740" s="32"/>
    </row>
    <row r="9741" spans="1:2" x14ac:dyDescent="0.25">
      <c r="A9741" s="32"/>
    </row>
    <row r="9742" spans="1:2" x14ac:dyDescent="0.25">
      <c r="A9742" s="32"/>
    </row>
    <row r="9743" spans="1:2" x14ac:dyDescent="0.25">
      <c r="A9743" s="32"/>
    </row>
    <row r="9744" spans="1:2" x14ac:dyDescent="0.25">
      <c r="A9744" s="32"/>
    </row>
    <row r="9745" spans="1:19" x14ac:dyDescent="0.25">
      <c r="A9745" s="32"/>
    </row>
    <row r="9746" spans="1:19" x14ac:dyDescent="0.25">
      <c r="O9746"/>
      <c r="P9746"/>
      <c r="Q9746"/>
      <c r="R9746"/>
    </row>
    <row r="9747" spans="1:19" ht="23.25" x14ac:dyDescent="0.35">
      <c r="A9747" s="21"/>
      <c r="B9747" s="21"/>
      <c r="C9747" s="21"/>
      <c r="D9747" s="21"/>
      <c r="E9747" s="21"/>
      <c r="F9747" s="21"/>
      <c r="G9747" s="21"/>
      <c r="H9747" s="22"/>
      <c r="I9747" s="22"/>
      <c r="J9747" s="22"/>
      <c r="K9747" s="21"/>
      <c r="L9747" s="21"/>
      <c r="N9747" s="27"/>
      <c r="O9747" s="27"/>
      <c r="P9747" s="27"/>
      <c r="Q9747" s="27"/>
      <c r="R9747" s="27"/>
      <c r="S9747" s="22"/>
    </row>
    <row r="9748" spans="1:19" x14ac:dyDescent="0.25">
      <c r="A9748" s="14"/>
      <c r="K9748" s="14"/>
    </row>
    <row r="9749" spans="1:19" x14ac:dyDescent="0.25">
      <c r="A9749" s="32"/>
    </row>
    <row r="9750" spans="1:19" x14ac:dyDescent="0.25">
      <c r="A9750" s="32"/>
    </row>
    <row r="9751" spans="1:19" x14ac:dyDescent="0.25">
      <c r="A9751" s="32"/>
    </row>
    <row r="9752" spans="1:19" x14ac:dyDescent="0.25">
      <c r="A9752" s="32"/>
    </row>
    <row r="9753" spans="1:19" x14ac:dyDescent="0.25">
      <c r="A9753" s="32"/>
      <c r="B9753" s="50"/>
    </row>
    <row r="9754" spans="1:19" x14ac:dyDescent="0.25">
      <c r="A9754" s="32"/>
    </row>
    <row r="9755" spans="1:19" x14ac:dyDescent="0.25">
      <c r="A9755" s="32"/>
    </row>
    <row r="9756" spans="1:19" x14ac:dyDescent="0.25">
      <c r="A9756" s="32"/>
    </row>
    <row r="9757" spans="1:19" x14ac:dyDescent="0.25">
      <c r="A9757" s="32"/>
    </row>
    <row r="9758" spans="1:19" x14ac:dyDescent="0.25">
      <c r="A9758" s="32"/>
    </row>
    <row r="9759" spans="1:19" x14ac:dyDescent="0.25">
      <c r="A9759" s="32"/>
    </row>
    <row r="9760" spans="1:19" x14ac:dyDescent="0.25">
      <c r="A9760" s="32"/>
    </row>
    <row r="9761" spans="1:19" x14ac:dyDescent="0.25">
      <c r="A9761" s="32"/>
    </row>
    <row r="9762" spans="1:19" x14ac:dyDescent="0.25">
      <c r="A9762" s="32"/>
    </row>
    <row r="9763" spans="1:19" x14ac:dyDescent="0.25">
      <c r="A9763" s="32"/>
    </row>
    <row r="9764" spans="1:19" x14ac:dyDescent="0.25">
      <c r="A9764" s="32"/>
    </row>
    <row r="9765" spans="1:19" x14ac:dyDescent="0.25">
      <c r="A9765" s="32"/>
    </row>
    <row r="9766" spans="1:19" x14ac:dyDescent="0.25">
      <c r="A9766" s="32"/>
    </row>
    <row r="9767" spans="1:19" x14ac:dyDescent="0.25">
      <c r="A9767" s="32"/>
    </row>
    <row r="9768" spans="1:19" x14ac:dyDescent="0.25">
      <c r="A9768" s="32"/>
    </row>
    <row r="9769" spans="1:19" x14ac:dyDescent="0.25">
      <c r="A9769" s="32"/>
    </row>
    <row r="9770" spans="1:19" x14ac:dyDescent="0.25">
      <c r="O9770"/>
      <c r="P9770"/>
      <c r="Q9770"/>
      <c r="R9770"/>
    </row>
    <row r="9771" spans="1:19" ht="23.25" x14ac:dyDescent="0.35">
      <c r="A9771" s="21"/>
      <c r="B9771" s="21"/>
      <c r="C9771" s="21"/>
      <c r="D9771" s="21"/>
      <c r="E9771" s="21"/>
      <c r="F9771" s="21"/>
      <c r="G9771" s="21"/>
      <c r="H9771" s="22"/>
      <c r="I9771" s="22"/>
      <c r="J9771" s="22"/>
      <c r="K9771" s="21"/>
      <c r="L9771" s="21"/>
      <c r="N9771" s="27"/>
      <c r="O9771" s="27"/>
      <c r="P9771" s="27"/>
      <c r="Q9771" s="27"/>
      <c r="R9771" s="27"/>
      <c r="S9771" s="22"/>
    </row>
    <row r="9772" spans="1:19" x14ac:dyDescent="0.25">
      <c r="A9772" s="14"/>
      <c r="K9772" s="14"/>
    </row>
    <row r="9773" spans="1:19" x14ac:dyDescent="0.25">
      <c r="A9773" s="32"/>
    </row>
    <row r="9774" spans="1:19" x14ac:dyDescent="0.25">
      <c r="A9774" s="32"/>
    </row>
    <row r="9775" spans="1:19" x14ac:dyDescent="0.25">
      <c r="A9775" s="32"/>
    </row>
    <row r="9776" spans="1:19" x14ac:dyDescent="0.25">
      <c r="A9776" s="32"/>
    </row>
    <row r="9777" spans="1:2" x14ac:dyDescent="0.25">
      <c r="A9777" s="32"/>
      <c r="B9777" s="50"/>
    </row>
    <row r="9778" spans="1:2" x14ac:dyDescent="0.25">
      <c r="A9778" s="32"/>
    </row>
    <row r="9779" spans="1:2" x14ac:dyDescent="0.25">
      <c r="A9779" s="32"/>
    </row>
    <row r="9780" spans="1:2" x14ac:dyDescent="0.25">
      <c r="A9780" s="32"/>
    </row>
    <row r="9781" spans="1:2" x14ac:dyDescent="0.25">
      <c r="A9781" s="32"/>
    </row>
    <row r="9782" spans="1:2" x14ac:dyDescent="0.25">
      <c r="A9782" s="32"/>
    </row>
    <row r="9783" spans="1:2" x14ac:dyDescent="0.25">
      <c r="A9783" s="32"/>
    </row>
    <row r="9784" spans="1:2" x14ac:dyDescent="0.25">
      <c r="A9784" s="32"/>
    </row>
    <row r="9785" spans="1:2" x14ac:dyDescent="0.25">
      <c r="A9785" s="32"/>
    </row>
    <row r="9786" spans="1:2" x14ac:dyDescent="0.25">
      <c r="A9786" s="32"/>
    </row>
    <row r="9787" spans="1:2" x14ac:dyDescent="0.25">
      <c r="A9787" s="32"/>
    </row>
    <row r="9788" spans="1:2" x14ac:dyDescent="0.25">
      <c r="A9788" s="32"/>
    </row>
    <row r="9789" spans="1:2" x14ac:dyDescent="0.25">
      <c r="A9789" s="32"/>
    </row>
    <row r="9790" spans="1:2" x14ac:dyDescent="0.25">
      <c r="A9790" s="32"/>
    </row>
    <row r="9791" spans="1:2" x14ac:dyDescent="0.25">
      <c r="A9791" s="32"/>
    </row>
    <row r="9792" spans="1:2" x14ac:dyDescent="0.25">
      <c r="A9792" s="32"/>
    </row>
    <row r="9793" spans="1:19" x14ac:dyDescent="0.25">
      <c r="A9793" s="32"/>
    </row>
    <row r="9794" spans="1:19" x14ac:dyDescent="0.25">
      <c r="O9794"/>
      <c r="P9794"/>
      <c r="Q9794"/>
      <c r="R9794"/>
    </row>
    <row r="9795" spans="1:19" ht="23.25" x14ac:dyDescent="0.35">
      <c r="A9795" s="21"/>
      <c r="B9795" s="21"/>
      <c r="C9795" s="21"/>
      <c r="D9795" s="21"/>
      <c r="E9795" s="21"/>
      <c r="F9795" s="21"/>
      <c r="G9795" s="21"/>
      <c r="H9795" s="22"/>
      <c r="I9795" s="22"/>
      <c r="J9795" s="22"/>
      <c r="K9795" s="21"/>
      <c r="L9795" s="21"/>
      <c r="N9795" s="27"/>
      <c r="O9795" s="27"/>
      <c r="P9795" s="27"/>
      <c r="Q9795" s="27"/>
      <c r="R9795" s="27"/>
      <c r="S9795" s="22"/>
    </row>
    <row r="9796" spans="1:19" x14ac:dyDescent="0.25">
      <c r="A9796" s="14"/>
      <c r="K9796" s="14"/>
    </row>
    <row r="9797" spans="1:19" x14ac:dyDescent="0.25">
      <c r="A9797" s="32"/>
    </row>
    <row r="9798" spans="1:19" x14ac:dyDescent="0.25">
      <c r="A9798" s="32"/>
    </row>
    <row r="9799" spans="1:19" x14ac:dyDescent="0.25">
      <c r="A9799" s="32"/>
    </row>
    <row r="9800" spans="1:19" x14ac:dyDescent="0.25">
      <c r="A9800" s="32"/>
    </row>
    <row r="9801" spans="1:19" x14ac:dyDescent="0.25">
      <c r="A9801" s="32"/>
      <c r="B9801" s="50"/>
    </row>
    <row r="9802" spans="1:19" x14ac:dyDescent="0.25">
      <c r="A9802" s="32"/>
    </row>
    <row r="9803" spans="1:19" x14ac:dyDescent="0.25">
      <c r="A9803" s="32"/>
    </row>
    <row r="9804" spans="1:19" x14ac:dyDescent="0.25">
      <c r="A9804" s="32"/>
    </row>
    <row r="9805" spans="1:19" x14ac:dyDescent="0.25">
      <c r="A9805" s="32"/>
    </row>
    <row r="9806" spans="1:19" x14ac:dyDescent="0.25">
      <c r="A9806" s="32"/>
    </row>
    <row r="9807" spans="1:19" x14ac:dyDescent="0.25">
      <c r="A9807" s="32"/>
    </row>
    <row r="9808" spans="1:19" x14ac:dyDescent="0.25">
      <c r="A9808" s="32"/>
    </row>
    <row r="9809" spans="1:19" x14ac:dyDescent="0.25">
      <c r="A9809" s="32"/>
    </row>
    <row r="9810" spans="1:19" x14ac:dyDescent="0.25">
      <c r="A9810" s="32"/>
    </row>
    <row r="9811" spans="1:19" x14ac:dyDescent="0.25">
      <c r="A9811" s="32"/>
    </row>
    <row r="9812" spans="1:19" x14ac:dyDescent="0.25">
      <c r="A9812" s="32"/>
    </row>
    <row r="9813" spans="1:19" x14ac:dyDescent="0.25">
      <c r="A9813" s="32"/>
    </row>
    <row r="9814" spans="1:19" x14ac:dyDescent="0.25">
      <c r="A9814" s="32"/>
    </row>
    <row r="9815" spans="1:19" x14ac:dyDescent="0.25">
      <c r="A9815" s="32"/>
    </row>
    <row r="9816" spans="1:19" x14ac:dyDescent="0.25">
      <c r="A9816" s="32"/>
    </row>
    <row r="9817" spans="1:19" x14ac:dyDescent="0.25">
      <c r="A9817" s="32"/>
    </row>
    <row r="9818" spans="1:19" x14ac:dyDescent="0.25">
      <c r="O9818"/>
      <c r="P9818"/>
      <c r="Q9818"/>
      <c r="R9818"/>
    </row>
    <row r="9819" spans="1:19" ht="23.25" x14ac:dyDescent="0.35">
      <c r="A9819" s="21"/>
      <c r="B9819" s="21"/>
      <c r="C9819" s="21"/>
      <c r="D9819" s="21"/>
      <c r="E9819" s="21"/>
      <c r="F9819" s="21"/>
      <c r="G9819" s="21"/>
      <c r="H9819" s="22"/>
      <c r="I9819" s="22"/>
      <c r="J9819" s="22"/>
      <c r="K9819" s="21"/>
      <c r="L9819" s="21"/>
      <c r="N9819" s="27"/>
      <c r="O9819" s="27"/>
      <c r="P9819" s="27"/>
      <c r="Q9819" s="27"/>
      <c r="R9819" s="27"/>
      <c r="S9819" s="22"/>
    </row>
    <row r="9820" spans="1:19" x14ac:dyDescent="0.25">
      <c r="A9820" s="14"/>
      <c r="K9820" s="14"/>
    </row>
    <row r="9821" spans="1:19" x14ac:dyDescent="0.25">
      <c r="A9821" s="32"/>
    </row>
    <row r="9822" spans="1:19" x14ac:dyDescent="0.25">
      <c r="A9822" s="32"/>
    </row>
    <row r="9823" spans="1:19" x14ac:dyDescent="0.25">
      <c r="A9823" s="32"/>
    </row>
    <row r="9824" spans="1:19" x14ac:dyDescent="0.25">
      <c r="A9824" s="32"/>
    </row>
    <row r="9825" spans="1:2" x14ac:dyDescent="0.25">
      <c r="A9825" s="32"/>
      <c r="B9825" s="50"/>
    </row>
    <row r="9826" spans="1:2" x14ac:dyDescent="0.25">
      <c r="A9826" s="32"/>
    </row>
    <row r="9827" spans="1:2" x14ac:dyDescent="0.25">
      <c r="A9827" s="32"/>
    </row>
    <row r="9828" spans="1:2" x14ac:dyDescent="0.25">
      <c r="A9828" s="32"/>
    </row>
    <row r="9829" spans="1:2" x14ac:dyDescent="0.25">
      <c r="A9829" s="32"/>
    </row>
    <row r="9830" spans="1:2" x14ac:dyDescent="0.25">
      <c r="A9830" s="32"/>
    </row>
    <row r="9831" spans="1:2" x14ac:dyDescent="0.25">
      <c r="A9831" s="32"/>
    </row>
    <row r="9832" spans="1:2" x14ac:dyDescent="0.25">
      <c r="A9832" s="32"/>
    </row>
    <row r="9833" spans="1:2" x14ac:dyDescent="0.25">
      <c r="A9833" s="32"/>
    </row>
    <row r="9834" spans="1:2" x14ac:dyDescent="0.25">
      <c r="A9834" s="32"/>
    </row>
    <row r="9835" spans="1:2" x14ac:dyDescent="0.25">
      <c r="A9835" s="32"/>
    </row>
    <row r="9836" spans="1:2" x14ac:dyDescent="0.25">
      <c r="A9836" s="32"/>
    </row>
    <row r="9837" spans="1:2" x14ac:dyDescent="0.25">
      <c r="A9837" s="32"/>
    </row>
    <row r="9838" spans="1:2" x14ac:dyDescent="0.25">
      <c r="A9838" s="32"/>
    </row>
    <row r="9839" spans="1:2" x14ac:dyDescent="0.25">
      <c r="A9839" s="32"/>
    </row>
    <row r="9840" spans="1:2" x14ac:dyDescent="0.25">
      <c r="A9840" s="32"/>
    </row>
    <row r="9841" spans="1:19" x14ac:dyDescent="0.25">
      <c r="A9841" s="32"/>
    </row>
    <row r="9842" spans="1:19" x14ac:dyDescent="0.25">
      <c r="N9842" s="55"/>
      <c r="O9842"/>
      <c r="P9842"/>
      <c r="Q9842"/>
      <c r="R9842"/>
    </row>
    <row r="9843" spans="1:19" ht="23.25" x14ac:dyDescent="0.35">
      <c r="A9843" s="21"/>
      <c r="B9843" s="21"/>
      <c r="C9843" s="21"/>
      <c r="D9843" s="21"/>
      <c r="E9843" s="21"/>
      <c r="F9843" s="21"/>
      <c r="G9843" s="21"/>
      <c r="H9843" s="22"/>
      <c r="I9843" s="22"/>
      <c r="J9843" s="22"/>
      <c r="K9843" s="21"/>
      <c r="L9843" s="21"/>
      <c r="N9843" s="27"/>
      <c r="O9843" s="27"/>
      <c r="P9843" s="27"/>
      <c r="Q9843" s="27"/>
      <c r="R9843" s="27"/>
      <c r="S9843" s="22"/>
    </row>
    <row r="9844" spans="1:19" x14ac:dyDescent="0.25">
      <c r="A9844" s="14"/>
      <c r="K9844" s="14"/>
    </row>
    <row r="9845" spans="1:19" x14ac:dyDescent="0.25">
      <c r="A9845" s="32"/>
    </row>
    <row r="9846" spans="1:19" x14ac:dyDescent="0.25">
      <c r="A9846" s="32"/>
    </row>
    <row r="9847" spans="1:19" x14ac:dyDescent="0.25">
      <c r="A9847" s="32"/>
    </row>
    <row r="9848" spans="1:19" x14ac:dyDescent="0.25">
      <c r="A9848" s="32"/>
    </row>
    <row r="9849" spans="1:19" x14ac:dyDescent="0.25">
      <c r="A9849" s="32"/>
      <c r="B9849" s="50"/>
    </row>
    <row r="9850" spans="1:19" x14ac:dyDescent="0.25">
      <c r="A9850" s="32"/>
    </row>
    <row r="9851" spans="1:19" x14ac:dyDescent="0.25">
      <c r="A9851" s="32"/>
    </row>
    <row r="9852" spans="1:19" x14ac:dyDescent="0.25">
      <c r="A9852" s="32"/>
    </row>
    <row r="9853" spans="1:19" x14ac:dyDescent="0.25">
      <c r="A9853" s="32"/>
    </row>
    <row r="9854" spans="1:19" x14ac:dyDescent="0.25">
      <c r="A9854" s="32"/>
    </row>
    <row r="9855" spans="1:19" x14ac:dyDescent="0.25">
      <c r="A9855" s="32"/>
    </row>
    <row r="9856" spans="1:19" x14ac:dyDescent="0.25">
      <c r="A9856" s="32"/>
    </row>
    <row r="9857" spans="1:19" x14ac:dyDescent="0.25">
      <c r="A9857" s="32"/>
    </row>
    <row r="9858" spans="1:19" x14ac:dyDescent="0.25">
      <c r="A9858" s="32"/>
    </row>
    <row r="9859" spans="1:19" x14ac:dyDescent="0.25">
      <c r="A9859" s="32"/>
    </row>
    <row r="9860" spans="1:19" x14ac:dyDescent="0.25">
      <c r="A9860" s="32"/>
    </row>
    <row r="9861" spans="1:19" x14ac:dyDescent="0.25">
      <c r="A9861" s="32"/>
    </row>
    <row r="9862" spans="1:19" x14ac:dyDescent="0.25">
      <c r="A9862" s="32"/>
    </row>
    <row r="9863" spans="1:19" x14ac:dyDescent="0.25">
      <c r="A9863" s="32"/>
    </row>
    <row r="9864" spans="1:19" x14ac:dyDescent="0.25">
      <c r="A9864" s="32"/>
    </row>
    <row r="9865" spans="1:19" x14ac:dyDescent="0.25">
      <c r="A9865" s="32"/>
    </row>
    <row r="9866" spans="1:19" x14ac:dyDescent="0.25">
      <c r="A9866" s="32"/>
    </row>
    <row r="9867" spans="1:19" ht="23.25" x14ac:dyDescent="0.35">
      <c r="A9867" s="21"/>
      <c r="B9867" s="21"/>
      <c r="C9867" s="21"/>
      <c r="D9867" s="21"/>
      <c r="E9867" s="21"/>
      <c r="F9867" s="21"/>
      <c r="G9867" s="21"/>
      <c r="H9867" s="22"/>
      <c r="I9867" s="22"/>
      <c r="J9867" s="22"/>
      <c r="K9867" s="21"/>
      <c r="L9867" s="21"/>
      <c r="N9867" s="27"/>
      <c r="O9867" s="27"/>
      <c r="P9867" s="27"/>
      <c r="Q9867" s="27"/>
      <c r="R9867" s="27"/>
      <c r="S9867" s="22"/>
    </row>
    <row r="9868" spans="1:19" x14ac:dyDescent="0.25">
      <c r="A9868" s="14"/>
      <c r="K9868" s="14"/>
    </row>
    <row r="9869" spans="1:19" x14ac:dyDescent="0.25">
      <c r="A9869" s="32"/>
    </row>
    <row r="9870" spans="1:19" x14ac:dyDescent="0.25">
      <c r="A9870" s="32"/>
    </row>
    <row r="9871" spans="1:19" x14ac:dyDescent="0.25">
      <c r="A9871" s="32"/>
    </row>
    <row r="9872" spans="1:19" x14ac:dyDescent="0.25">
      <c r="A9872" s="32"/>
    </row>
    <row r="9873" spans="1:2" x14ac:dyDescent="0.25">
      <c r="A9873" s="32"/>
      <c r="B9873" s="50"/>
    </row>
    <row r="9874" spans="1:2" x14ac:dyDescent="0.25">
      <c r="A9874" s="32"/>
    </row>
    <row r="9875" spans="1:2" x14ac:dyDescent="0.25">
      <c r="A9875" s="32"/>
    </row>
    <row r="9876" spans="1:2" x14ac:dyDescent="0.25">
      <c r="A9876" s="32"/>
    </row>
    <row r="9877" spans="1:2" x14ac:dyDescent="0.25">
      <c r="A9877" s="32"/>
    </row>
    <row r="9878" spans="1:2" x14ac:dyDescent="0.25">
      <c r="A9878" s="32"/>
    </row>
    <row r="9879" spans="1:2" x14ac:dyDescent="0.25">
      <c r="A9879" s="32"/>
    </row>
    <row r="9880" spans="1:2" x14ac:dyDescent="0.25">
      <c r="A9880" s="32"/>
    </row>
    <row r="9881" spans="1:2" x14ac:dyDescent="0.25">
      <c r="A9881" s="32"/>
    </row>
    <row r="9882" spans="1:2" x14ac:dyDescent="0.25">
      <c r="A9882" s="32"/>
    </row>
    <row r="9883" spans="1:2" x14ac:dyDescent="0.25">
      <c r="A9883" s="32"/>
    </row>
    <row r="9884" spans="1:2" x14ac:dyDescent="0.25">
      <c r="A9884" s="32"/>
    </row>
    <row r="9885" spans="1:2" x14ac:dyDescent="0.25">
      <c r="A9885" s="32"/>
    </row>
    <row r="9886" spans="1:2" x14ac:dyDescent="0.25">
      <c r="A9886" s="32"/>
    </row>
    <row r="9887" spans="1:2" x14ac:dyDescent="0.25">
      <c r="A9887" s="32"/>
    </row>
    <row r="9888" spans="1:2" x14ac:dyDescent="0.25">
      <c r="A9888" s="32"/>
    </row>
    <row r="9889" spans="1:19" x14ac:dyDescent="0.25">
      <c r="A9889" s="32"/>
    </row>
    <row r="9890" spans="1:19" x14ac:dyDescent="0.25">
      <c r="O9890"/>
      <c r="P9890"/>
      <c r="Q9890"/>
      <c r="R9890"/>
    </row>
    <row r="9891" spans="1:19" ht="23.25" x14ac:dyDescent="0.35">
      <c r="A9891" s="21"/>
      <c r="B9891" s="21"/>
      <c r="C9891" s="21"/>
      <c r="D9891" s="21"/>
      <c r="E9891" s="21"/>
      <c r="F9891" s="21"/>
      <c r="G9891" s="21"/>
      <c r="H9891" s="22"/>
      <c r="I9891" s="22"/>
      <c r="J9891" s="22"/>
      <c r="K9891" s="21"/>
      <c r="L9891" s="21"/>
      <c r="N9891" s="27"/>
      <c r="O9891" s="27"/>
      <c r="P9891" s="27"/>
      <c r="Q9891" s="27"/>
      <c r="R9891" s="27"/>
      <c r="S9891" s="22"/>
    </row>
    <row r="9892" spans="1:19" x14ac:dyDescent="0.25">
      <c r="A9892" s="14"/>
      <c r="K9892" s="14"/>
    </row>
    <row r="9893" spans="1:19" x14ac:dyDescent="0.25">
      <c r="A9893" s="32"/>
    </row>
    <row r="9894" spans="1:19" x14ac:dyDescent="0.25">
      <c r="A9894" s="32"/>
    </row>
    <row r="9895" spans="1:19" x14ac:dyDescent="0.25">
      <c r="A9895" s="32"/>
    </row>
    <row r="9896" spans="1:19" x14ac:dyDescent="0.25">
      <c r="A9896" s="32"/>
    </row>
    <row r="9897" spans="1:19" x14ac:dyDescent="0.25">
      <c r="A9897" s="32"/>
      <c r="B9897" s="50"/>
    </row>
    <row r="9898" spans="1:19" x14ac:dyDescent="0.25">
      <c r="A9898" s="32"/>
    </row>
    <row r="9899" spans="1:19" x14ac:dyDescent="0.25">
      <c r="A9899" s="32"/>
    </row>
    <row r="9900" spans="1:19" x14ac:dyDescent="0.25">
      <c r="A9900" s="32"/>
    </row>
    <row r="9901" spans="1:19" x14ac:dyDescent="0.25">
      <c r="A9901" s="32"/>
    </row>
    <row r="9902" spans="1:19" x14ac:dyDescent="0.25">
      <c r="A9902" s="32"/>
    </row>
    <row r="9903" spans="1:19" x14ac:dyDescent="0.25">
      <c r="A9903" s="32"/>
    </row>
    <row r="9904" spans="1:19" x14ac:dyDescent="0.25">
      <c r="A9904" s="32"/>
    </row>
    <row r="9905" spans="1:19" x14ac:dyDescent="0.25">
      <c r="A9905" s="32"/>
    </row>
    <row r="9906" spans="1:19" x14ac:dyDescent="0.25">
      <c r="A9906" s="32"/>
    </row>
    <row r="9907" spans="1:19" x14ac:dyDescent="0.25">
      <c r="A9907" s="32"/>
    </row>
    <row r="9908" spans="1:19" x14ac:dyDescent="0.25">
      <c r="A9908" s="32"/>
    </row>
    <row r="9909" spans="1:19" x14ac:dyDescent="0.25">
      <c r="A9909" s="32"/>
    </row>
    <row r="9910" spans="1:19" x14ac:dyDescent="0.25">
      <c r="A9910" s="32"/>
    </row>
    <row r="9911" spans="1:19" x14ac:dyDescent="0.25">
      <c r="A9911" s="32"/>
    </row>
    <row r="9912" spans="1:19" x14ac:dyDescent="0.25">
      <c r="A9912" s="32"/>
    </row>
    <row r="9913" spans="1:19" x14ac:dyDescent="0.25">
      <c r="A9913" s="32"/>
    </row>
    <row r="9914" spans="1:19" x14ac:dyDescent="0.25">
      <c r="O9914"/>
      <c r="P9914"/>
      <c r="Q9914"/>
      <c r="R9914"/>
    </row>
    <row r="9915" spans="1:19" ht="23.25" x14ac:dyDescent="0.35">
      <c r="A9915" s="21"/>
      <c r="B9915" s="21"/>
      <c r="C9915" s="21"/>
      <c r="D9915" s="21"/>
      <c r="E9915" s="21"/>
      <c r="F9915" s="21"/>
      <c r="G9915" s="21"/>
      <c r="H9915" s="22"/>
      <c r="I9915" s="22"/>
      <c r="J9915" s="22"/>
      <c r="K9915" s="21"/>
      <c r="L9915" s="21"/>
      <c r="N9915" s="27"/>
      <c r="O9915" s="27"/>
      <c r="P9915" s="27"/>
      <c r="Q9915" s="27"/>
      <c r="R9915" s="27"/>
      <c r="S9915" s="22"/>
    </row>
    <row r="9916" spans="1:19" x14ac:dyDescent="0.25">
      <c r="A9916" s="14"/>
      <c r="K9916" s="14"/>
    </row>
    <row r="9917" spans="1:19" x14ac:dyDescent="0.25">
      <c r="A9917" s="32"/>
    </row>
    <row r="9918" spans="1:19" x14ac:dyDescent="0.25">
      <c r="A9918" s="32"/>
    </row>
    <row r="9919" spans="1:19" x14ac:dyDescent="0.25">
      <c r="A9919" s="32"/>
    </row>
    <row r="9920" spans="1:19" x14ac:dyDescent="0.25">
      <c r="A9920" s="32"/>
    </row>
    <row r="9921" spans="1:2" x14ac:dyDescent="0.25">
      <c r="A9921" s="32"/>
      <c r="B9921" s="50"/>
    </row>
    <row r="9922" spans="1:2" x14ac:dyDescent="0.25">
      <c r="A9922" s="32"/>
    </row>
    <row r="9923" spans="1:2" x14ac:dyDescent="0.25">
      <c r="A9923" s="32"/>
    </row>
    <row r="9924" spans="1:2" x14ac:dyDescent="0.25">
      <c r="A9924" s="32"/>
    </row>
    <row r="9925" spans="1:2" x14ac:dyDescent="0.25">
      <c r="A9925" s="32"/>
    </row>
    <row r="9926" spans="1:2" x14ac:dyDescent="0.25">
      <c r="A9926" s="32"/>
    </row>
    <row r="9927" spans="1:2" x14ac:dyDescent="0.25">
      <c r="A9927" s="32"/>
    </row>
    <row r="9928" spans="1:2" x14ac:dyDescent="0.25">
      <c r="A9928" s="32"/>
    </row>
    <row r="9929" spans="1:2" x14ac:dyDescent="0.25">
      <c r="A9929" s="32"/>
    </row>
    <row r="9930" spans="1:2" x14ac:dyDescent="0.25">
      <c r="A9930" s="32"/>
    </row>
    <row r="9931" spans="1:2" x14ac:dyDescent="0.25">
      <c r="A9931" s="32"/>
    </row>
    <row r="9932" spans="1:2" x14ac:dyDescent="0.25">
      <c r="A9932" s="32"/>
    </row>
    <row r="9933" spans="1:2" x14ac:dyDescent="0.25">
      <c r="A9933" s="32"/>
    </row>
    <row r="9934" spans="1:2" x14ac:dyDescent="0.25">
      <c r="A9934" s="32"/>
    </row>
    <row r="9935" spans="1:2" x14ac:dyDescent="0.25">
      <c r="A9935" s="32"/>
    </row>
    <row r="9936" spans="1:2" x14ac:dyDescent="0.25">
      <c r="A9936" s="32"/>
    </row>
    <row r="9937" spans="1:19" x14ac:dyDescent="0.25">
      <c r="A9937" s="32"/>
    </row>
    <row r="9938" spans="1:19" x14ac:dyDescent="0.25">
      <c r="O9938"/>
      <c r="P9938"/>
      <c r="Q9938"/>
      <c r="R9938"/>
    </row>
    <row r="9939" spans="1:19" ht="23.25" x14ac:dyDescent="0.35">
      <c r="A9939" s="21"/>
      <c r="B9939" s="21"/>
      <c r="C9939" s="21"/>
      <c r="D9939" s="21"/>
      <c r="E9939" s="21"/>
      <c r="F9939" s="21"/>
      <c r="G9939" s="21"/>
      <c r="H9939" s="22"/>
      <c r="I9939" s="22"/>
      <c r="J9939" s="22"/>
      <c r="K9939" s="21"/>
      <c r="L9939" s="21"/>
      <c r="N9939" s="27"/>
      <c r="O9939" s="27"/>
      <c r="P9939" s="27"/>
      <c r="Q9939" s="27"/>
      <c r="R9939" s="27"/>
      <c r="S9939" s="22"/>
    </row>
    <row r="9940" spans="1:19" x14ac:dyDescent="0.25">
      <c r="A9940" s="14"/>
      <c r="K9940" s="14"/>
    </row>
    <row r="9941" spans="1:19" x14ac:dyDescent="0.25">
      <c r="A9941" s="32"/>
    </row>
    <row r="9942" spans="1:19" x14ac:dyDescent="0.25">
      <c r="A9942" s="32"/>
    </row>
    <row r="9943" spans="1:19" x14ac:dyDescent="0.25">
      <c r="A9943" s="32"/>
    </row>
    <row r="9944" spans="1:19" x14ac:dyDescent="0.25">
      <c r="A9944" s="32"/>
    </row>
    <row r="9945" spans="1:19" x14ac:dyDescent="0.25">
      <c r="A9945" s="32"/>
      <c r="B9945" s="50"/>
    </row>
    <row r="9946" spans="1:19" x14ac:dyDescent="0.25">
      <c r="A9946" s="32"/>
    </row>
    <row r="9947" spans="1:19" x14ac:dyDescent="0.25">
      <c r="A9947" s="32"/>
    </row>
    <row r="9948" spans="1:19" x14ac:dyDescent="0.25">
      <c r="A9948" s="32"/>
    </row>
    <row r="9949" spans="1:19" x14ac:dyDescent="0.25">
      <c r="A9949" s="32"/>
    </row>
    <row r="9950" spans="1:19" x14ac:dyDescent="0.25">
      <c r="A9950" s="32"/>
    </row>
    <row r="9951" spans="1:19" x14ac:dyDescent="0.25">
      <c r="A9951" s="32"/>
    </row>
    <row r="9952" spans="1:19" x14ac:dyDescent="0.25">
      <c r="A9952" s="32"/>
    </row>
    <row r="9953" spans="1:19" x14ac:dyDescent="0.25">
      <c r="A9953" s="32"/>
    </row>
    <row r="9954" spans="1:19" x14ac:dyDescent="0.25">
      <c r="A9954" s="32"/>
    </row>
    <row r="9955" spans="1:19" x14ac:dyDescent="0.25">
      <c r="A9955" s="32"/>
    </row>
    <row r="9956" spans="1:19" x14ac:dyDescent="0.25">
      <c r="A9956" s="32"/>
    </row>
    <row r="9957" spans="1:19" x14ac:dyDescent="0.25">
      <c r="A9957" s="32"/>
    </row>
    <row r="9958" spans="1:19" x14ac:dyDescent="0.25">
      <c r="A9958" s="32"/>
    </row>
    <row r="9959" spans="1:19" x14ac:dyDescent="0.25">
      <c r="A9959" s="32"/>
    </row>
    <row r="9960" spans="1:19" x14ac:dyDescent="0.25">
      <c r="A9960" s="32"/>
    </row>
    <row r="9961" spans="1:19" x14ac:dyDescent="0.25">
      <c r="A9961" s="32"/>
    </row>
    <row r="9962" spans="1:19" x14ac:dyDescent="0.25">
      <c r="N9962" s="55"/>
      <c r="O9962"/>
      <c r="P9962"/>
      <c r="Q9962"/>
      <c r="R9962"/>
    </row>
    <row r="9963" spans="1:19" ht="23.25" x14ac:dyDescent="0.35">
      <c r="A9963" s="21"/>
      <c r="B9963" s="21"/>
      <c r="C9963" s="21"/>
      <c r="D9963" s="21"/>
      <c r="E9963" s="21"/>
      <c r="F9963" s="21"/>
      <c r="G9963" s="21"/>
      <c r="H9963" s="22"/>
      <c r="I9963" s="22"/>
      <c r="J9963" s="22"/>
      <c r="K9963" s="21"/>
      <c r="L9963" s="21"/>
      <c r="N9963" s="27"/>
      <c r="O9963" s="27"/>
      <c r="P9963" s="27"/>
      <c r="Q9963" s="27"/>
      <c r="R9963" s="27"/>
      <c r="S9963" s="22"/>
    </row>
    <row r="9964" spans="1:19" x14ac:dyDescent="0.25">
      <c r="A9964" s="14"/>
      <c r="K9964" s="14"/>
    </row>
    <row r="9965" spans="1:19" x14ac:dyDescent="0.25">
      <c r="A9965" s="32"/>
    </row>
    <row r="9966" spans="1:19" x14ac:dyDescent="0.25">
      <c r="A9966" s="32"/>
    </row>
    <row r="9967" spans="1:19" x14ac:dyDescent="0.25">
      <c r="A9967" s="32"/>
    </row>
    <row r="9968" spans="1:19" x14ac:dyDescent="0.25">
      <c r="A9968" s="32"/>
    </row>
    <row r="9969" spans="1:2" x14ac:dyDescent="0.25">
      <c r="A9969" s="32"/>
      <c r="B9969" s="50"/>
    </row>
    <row r="9970" spans="1:2" x14ac:dyDescent="0.25">
      <c r="A9970" s="32"/>
    </row>
    <row r="9971" spans="1:2" x14ac:dyDescent="0.25">
      <c r="A9971" s="32"/>
    </row>
    <row r="9972" spans="1:2" x14ac:dyDescent="0.25">
      <c r="A9972" s="32"/>
    </row>
    <row r="9973" spans="1:2" x14ac:dyDescent="0.25">
      <c r="A9973" s="32"/>
    </row>
    <row r="9974" spans="1:2" x14ac:dyDescent="0.25">
      <c r="A9974" s="32"/>
    </row>
    <row r="9975" spans="1:2" x14ac:dyDescent="0.25">
      <c r="A9975" s="32"/>
    </row>
    <row r="9976" spans="1:2" x14ac:dyDescent="0.25">
      <c r="A9976" s="32"/>
    </row>
    <row r="9977" spans="1:2" x14ac:dyDescent="0.25">
      <c r="A9977" s="32"/>
    </row>
    <row r="9978" spans="1:2" x14ac:dyDescent="0.25">
      <c r="A9978" s="32"/>
    </row>
    <row r="9979" spans="1:2" x14ac:dyDescent="0.25">
      <c r="A9979" s="32"/>
    </row>
    <row r="9980" spans="1:2" x14ac:dyDescent="0.25">
      <c r="A9980" s="32"/>
    </row>
    <row r="9981" spans="1:2" x14ac:dyDescent="0.25">
      <c r="A9981" s="32"/>
    </row>
    <row r="9982" spans="1:2" x14ac:dyDescent="0.25">
      <c r="A9982" s="32"/>
    </row>
    <row r="9983" spans="1:2" x14ac:dyDescent="0.25">
      <c r="A9983" s="32"/>
    </row>
    <row r="9984" spans="1:2" x14ac:dyDescent="0.25">
      <c r="A9984" s="32"/>
    </row>
    <row r="9985" spans="1:19" x14ac:dyDescent="0.25">
      <c r="A9985" s="32"/>
    </row>
    <row r="9986" spans="1:19" x14ac:dyDescent="0.25">
      <c r="O9986"/>
      <c r="P9986"/>
      <c r="Q9986"/>
      <c r="R9986"/>
    </row>
    <row r="9987" spans="1:19" ht="23.25" x14ac:dyDescent="0.35">
      <c r="A9987" s="21"/>
      <c r="B9987" s="21"/>
      <c r="C9987" s="21"/>
      <c r="D9987" s="21"/>
      <c r="E9987" s="21"/>
      <c r="F9987" s="21"/>
      <c r="G9987" s="21"/>
      <c r="H9987" s="22"/>
      <c r="I9987" s="22"/>
      <c r="J9987" s="22"/>
      <c r="K9987" s="21"/>
      <c r="L9987" s="21"/>
      <c r="N9987" s="27"/>
      <c r="O9987" s="27"/>
      <c r="P9987" s="27"/>
      <c r="Q9987" s="27"/>
      <c r="R9987" s="27"/>
      <c r="S9987" s="22"/>
    </row>
    <row r="9988" spans="1:19" x14ac:dyDescent="0.25">
      <c r="A9988" s="14"/>
      <c r="K9988" s="14"/>
    </row>
    <row r="9989" spans="1:19" x14ac:dyDescent="0.25">
      <c r="A9989" s="32"/>
    </row>
    <row r="9990" spans="1:19" x14ac:dyDescent="0.25">
      <c r="A9990" s="32"/>
    </row>
    <row r="9991" spans="1:19" x14ac:dyDescent="0.25">
      <c r="A9991" s="32"/>
    </row>
    <row r="9992" spans="1:19" x14ac:dyDescent="0.25">
      <c r="A9992" s="32"/>
    </row>
    <row r="9993" spans="1:19" x14ac:dyDescent="0.25">
      <c r="A9993" s="32"/>
      <c r="B9993" s="50"/>
    </row>
    <row r="9994" spans="1:19" x14ac:dyDescent="0.25">
      <c r="A9994" s="32"/>
    </row>
    <row r="9995" spans="1:19" x14ac:dyDescent="0.25">
      <c r="A9995" s="32"/>
    </row>
    <row r="9996" spans="1:19" x14ac:dyDescent="0.25">
      <c r="A9996" s="32"/>
    </row>
    <row r="9997" spans="1:19" x14ac:dyDescent="0.25">
      <c r="A9997" s="32"/>
    </row>
    <row r="9998" spans="1:19" x14ac:dyDescent="0.25">
      <c r="A9998" s="32"/>
    </row>
    <row r="9999" spans="1:19" x14ac:dyDescent="0.25">
      <c r="A9999" s="32"/>
    </row>
    <row r="10000" spans="1:19" x14ac:dyDescent="0.25">
      <c r="A10000" s="32"/>
    </row>
    <row r="10001" spans="1:19" x14ac:dyDescent="0.25">
      <c r="A10001" s="32"/>
    </row>
    <row r="10002" spans="1:19" x14ac:dyDescent="0.25">
      <c r="A10002" s="32"/>
    </row>
    <row r="10003" spans="1:19" x14ac:dyDescent="0.25">
      <c r="A10003" s="32"/>
    </row>
    <row r="10004" spans="1:19" x14ac:dyDescent="0.25">
      <c r="A10004" s="32"/>
    </row>
    <row r="10005" spans="1:19" x14ac:dyDescent="0.25">
      <c r="A10005" s="32"/>
    </row>
    <row r="10006" spans="1:19" x14ac:dyDescent="0.25">
      <c r="A10006" s="32"/>
    </row>
    <row r="10007" spans="1:19" x14ac:dyDescent="0.25">
      <c r="A10007" s="32"/>
    </row>
    <row r="10008" spans="1:19" x14ac:dyDescent="0.25">
      <c r="A10008" s="32"/>
    </row>
    <row r="10009" spans="1:19" x14ac:dyDescent="0.25">
      <c r="A10009" s="32"/>
    </row>
    <row r="10010" spans="1:19" x14ac:dyDescent="0.25">
      <c r="O10010"/>
      <c r="P10010"/>
      <c r="Q10010"/>
      <c r="R10010"/>
    </row>
    <row r="10011" spans="1:19" ht="23.25" x14ac:dyDescent="0.35">
      <c r="A10011" s="21"/>
      <c r="B10011" s="21"/>
      <c r="C10011" s="21"/>
      <c r="D10011" s="21"/>
      <c r="E10011" s="21"/>
      <c r="F10011" s="21"/>
      <c r="G10011" s="21"/>
      <c r="H10011" s="22"/>
      <c r="I10011" s="22"/>
      <c r="J10011" s="22"/>
      <c r="K10011" s="21"/>
      <c r="L10011" s="21"/>
      <c r="N10011" s="27"/>
      <c r="O10011" s="27"/>
      <c r="P10011" s="27"/>
      <c r="Q10011" s="27"/>
      <c r="R10011" s="27"/>
      <c r="S10011" s="22"/>
    </row>
    <row r="10012" spans="1:19" x14ac:dyDescent="0.25">
      <c r="A10012" s="14"/>
      <c r="K10012" s="14"/>
    </row>
    <row r="10013" spans="1:19" x14ac:dyDescent="0.25">
      <c r="A10013" s="32"/>
    </row>
    <row r="10014" spans="1:19" x14ac:dyDescent="0.25">
      <c r="A10014" s="32"/>
    </row>
    <row r="10015" spans="1:19" x14ac:dyDescent="0.25">
      <c r="A10015" s="32"/>
    </row>
    <row r="10016" spans="1:19" x14ac:dyDescent="0.25">
      <c r="A10016" s="32"/>
    </row>
    <row r="10017" spans="1:2" x14ac:dyDescent="0.25">
      <c r="A10017" s="32"/>
      <c r="B10017" s="50"/>
    </row>
    <row r="10018" spans="1:2" x14ac:dyDescent="0.25">
      <c r="A10018" s="32"/>
    </row>
    <row r="10019" spans="1:2" x14ac:dyDescent="0.25">
      <c r="A10019" s="32"/>
    </row>
    <row r="10020" spans="1:2" x14ac:dyDescent="0.25">
      <c r="A10020" s="32"/>
    </row>
    <row r="10021" spans="1:2" x14ac:dyDescent="0.25">
      <c r="A10021" s="32"/>
    </row>
    <row r="10022" spans="1:2" x14ac:dyDescent="0.25">
      <c r="A10022" s="32"/>
    </row>
    <row r="10023" spans="1:2" x14ac:dyDescent="0.25">
      <c r="A10023" s="32"/>
    </row>
    <row r="10024" spans="1:2" x14ac:dyDescent="0.25">
      <c r="A10024" s="32"/>
    </row>
    <row r="10025" spans="1:2" x14ac:dyDescent="0.25">
      <c r="A10025" s="32"/>
    </row>
    <row r="10026" spans="1:2" x14ac:dyDescent="0.25">
      <c r="A10026" s="32"/>
    </row>
    <row r="10027" spans="1:2" x14ac:dyDescent="0.25">
      <c r="A10027" s="32"/>
    </row>
    <row r="10028" spans="1:2" x14ac:dyDescent="0.25">
      <c r="A10028" s="32"/>
    </row>
    <row r="10029" spans="1:2" x14ac:dyDescent="0.25">
      <c r="A10029" s="32"/>
    </row>
    <row r="10030" spans="1:2" x14ac:dyDescent="0.25">
      <c r="A10030" s="32"/>
    </row>
    <row r="10031" spans="1:2" x14ac:dyDescent="0.25">
      <c r="A10031" s="32"/>
    </row>
    <row r="10032" spans="1:2" x14ac:dyDescent="0.25">
      <c r="A10032" s="32"/>
    </row>
    <row r="10033" spans="1:19" x14ac:dyDescent="0.25">
      <c r="A10033" s="32"/>
    </row>
    <row r="10034" spans="1:19" x14ac:dyDescent="0.25">
      <c r="O10034"/>
      <c r="P10034"/>
      <c r="Q10034"/>
      <c r="R10034"/>
    </row>
    <row r="10035" spans="1:19" ht="23.25" x14ac:dyDescent="0.35">
      <c r="A10035" s="21"/>
      <c r="B10035" s="21"/>
      <c r="C10035" s="21"/>
      <c r="D10035" s="21"/>
      <c r="E10035" s="21"/>
      <c r="F10035" s="21"/>
      <c r="G10035" s="21"/>
      <c r="H10035" s="22"/>
      <c r="I10035" s="22"/>
      <c r="J10035" s="22"/>
      <c r="K10035" s="21"/>
      <c r="L10035" s="21"/>
      <c r="N10035" s="27"/>
      <c r="O10035" s="27"/>
      <c r="P10035" s="27"/>
      <c r="Q10035" s="27"/>
      <c r="R10035" s="27"/>
      <c r="S10035" s="22"/>
    </row>
    <row r="10036" spans="1:19" x14ac:dyDescent="0.25">
      <c r="A10036" s="14"/>
      <c r="K10036" s="14"/>
    </row>
    <row r="10037" spans="1:19" x14ac:dyDescent="0.25">
      <c r="A10037" s="32"/>
    </row>
    <row r="10038" spans="1:19" x14ac:dyDescent="0.25">
      <c r="A10038" s="32"/>
    </row>
    <row r="10039" spans="1:19" x14ac:dyDescent="0.25">
      <c r="A10039" s="32"/>
    </row>
    <row r="10040" spans="1:19" x14ac:dyDescent="0.25">
      <c r="A10040" s="32"/>
    </row>
    <row r="10041" spans="1:19" x14ac:dyDescent="0.25">
      <c r="A10041" s="32"/>
      <c r="B10041" s="50"/>
    </row>
    <row r="10042" spans="1:19" x14ac:dyDescent="0.25">
      <c r="A10042" s="32"/>
    </row>
    <row r="10043" spans="1:19" x14ac:dyDescent="0.25">
      <c r="A10043" s="32"/>
    </row>
    <row r="10044" spans="1:19" x14ac:dyDescent="0.25">
      <c r="A10044" s="32"/>
    </row>
    <row r="10045" spans="1:19" x14ac:dyDescent="0.25">
      <c r="A10045" s="32"/>
    </row>
    <row r="10046" spans="1:19" x14ac:dyDescent="0.25">
      <c r="A10046" s="32"/>
    </row>
    <row r="10047" spans="1:19" x14ac:dyDescent="0.25">
      <c r="A10047" s="32"/>
    </row>
    <row r="10048" spans="1:19" x14ac:dyDescent="0.25">
      <c r="A10048" s="32"/>
    </row>
    <row r="10049" spans="1:19" x14ac:dyDescent="0.25">
      <c r="A10049" s="32"/>
    </row>
    <row r="10050" spans="1:19" x14ac:dyDescent="0.25">
      <c r="A10050" s="32"/>
    </row>
    <row r="10051" spans="1:19" x14ac:dyDescent="0.25">
      <c r="A10051" s="32"/>
    </row>
    <row r="10052" spans="1:19" x14ac:dyDescent="0.25">
      <c r="A10052" s="32"/>
    </row>
    <row r="10053" spans="1:19" x14ac:dyDescent="0.25">
      <c r="A10053" s="32"/>
    </row>
    <row r="10054" spans="1:19" x14ac:dyDescent="0.25">
      <c r="A10054" s="32"/>
    </row>
    <row r="10055" spans="1:19" x14ac:dyDescent="0.25">
      <c r="A10055" s="32"/>
    </row>
    <row r="10056" spans="1:19" x14ac:dyDescent="0.25">
      <c r="A10056" s="32"/>
    </row>
    <row r="10057" spans="1:19" x14ac:dyDescent="0.25">
      <c r="A10057" s="32"/>
    </row>
    <row r="10058" spans="1:19" x14ac:dyDescent="0.25">
      <c r="O10058"/>
      <c r="P10058"/>
      <c r="Q10058"/>
      <c r="R10058"/>
    </row>
    <row r="10059" spans="1:19" ht="23.25" x14ac:dyDescent="0.35">
      <c r="A10059" s="21"/>
      <c r="B10059" s="21"/>
      <c r="C10059" s="21"/>
      <c r="D10059" s="21"/>
      <c r="E10059" s="21"/>
      <c r="F10059" s="21"/>
      <c r="G10059" s="21"/>
      <c r="H10059" s="22"/>
      <c r="I10059" s="22"/>
      <c r="J10059" s="22"/>
      <c r="K10059" s="21"/>
      <c r="L10059" s="21"/>
      <c r="N10059" s="27"/>
      <c r="O10059" s="27"/>
      <c r="P10059" s="27"/>
      <c r="Q10059" s="27"/>
      <c r="R10059" s="27"/>
      <c r="S10059" s="22"/>
    </row>
    <row r="10060" spans="1:19" x14ac:dyDescent="0.25">
      <c r="A10060" s="14"/>
      <c r="K10060" s="14"/>
    </row>
    <row r="10061" spans="1:19" x14ac:dyDescent="0.25">
      <c r="A10061" s="32"/>
    </row>
    <row r="10062" spans="1:19" x14ac:dyDescent="0.25">
      <c r="A10062" s="32"/>
    </row>
    <row r="10063" spans="1:19" x14ac:dyDescent="0.25">
      <c r="A10063" s="32"/>
    </row>
    <row r="10064" spans="1:19" x14ac:dyDescent="0.25">
      <c r="A10064" s="32"/>
    </row>
    <row r="10065" spans="1:2" x14ac:dyDescent="0.25">
      <c r="A10065" s="32"/>
      <c r="B10065" s="50"/>
    </row>
    <row r="10066" spans="1:2" x14ac:dyDescent="0.25">
      <c r="A10066" s="32"/>
    </row>
    <row r="10067" spans="1:2" x14ac:dyDescent="0.25">
      <c r="A10067" s="32"/>
    </row>
    <row r="10068" spans="1:2" x14ac:dyDescent="0.25">
      <c r="A10068" s="32"/>
    </row>
    <row r="10069" spans="1:2" x14ac:dyDescent="0.25">
      <c r="A10069" s="32"/>
    </row>
    <row r="10070" spans="1:2" x14ac:dyDescent="0.25">
      <c r="A10070" s="32"/>
    </row>
    <row r="10071" spans="1:2" x14ac:dyDescent="0.25">
      <c r="A10071" s="32"/>
    </row>
    <row r="10072" spans="1:2" x14ac:dyDescent="0.25">
      <c r="A10072" s="32"/>
    </row>
    <row r="10073" spans="1:2" x14ac:dyDescent="0.25">
      <c r="A10073" s="32"/>
    </row>
    <row r="10074" spans="1:2" x14ac:dyDescent="0.25">
      <c r="A10074" s="32"/>
    </row>
    <row r="10075" spans="1:2" x14ac:dyDescent="0.25">
      <c r="A10075" s="32"/>
    </row>
    <row r="10076" spans="1:2" x14ac:dyDescent="0.25">
      <c r="A10076" s="32"/>
    </row>
    <row r="10077" spans="1:2" x14ac:dyDescent="0.25">
      <c r="A10077" s="32"/>
    </row>
    <row r="10078" spans="1:2" x14ac:dyDescent="0.25">
      <c r="A10078" s="32"/>
    </row>
    <row r="10079" spans="1:2" x14ac:dyDescent="0.25">
      <c r="A10079" s="32"/>
    </row>
    <row r="10080" spans="1:2" x14ac:dyDescent="0.25">
      <c r="A10080" s="32"/>
    </row>
    <row r="10081" spans="1:19" x14ac:dyDescent="0.25">
      <c r="A10081" s="32"/>
    </row>
    <row r="10082" spans="1:19" x14ac:dyDescent="0.25">
      <c r="N10082" s="55"/>
      <c r="O10082"/>
      <c r="P10082"/>
      <c r="Q10082"/>
      <c r="R10082"/>
    </row>
    <row r="10083" spans="1:19" ht="23.25" x14ac:dyDescent="0.35">
      <c r="A10083" s="21"/>
      <c r="B10083" s="21"/>
      <c r="C10083" s="21"/>
      <c r="D10083" s="21"/>
      <c r="E10083" s="21"/>
      <c r="F10083" s="21"/>
      <c r="G10083" s="21"/>
      <c r="H10083" s="22"/>
      <c r="I10083" s="22"/>
      <c r="J10083" s="22"/>
      <c r="K10083" s="21"/>
      <c r="L10083" s="21"/>
      <c r="N10083" s="27"/>
      <c r="O10083" s="27"/>
      <c r="P10083" s="27"/>
      <c r="Q10083" s="27"/>
      <c r="R10083" s="27"/>
      <c r="S10083" s="22"/>
    </row>
    <row r="10084" spans="1:19" x14ac:dyDescent="0.25">
      <c r="A10084" s="14"/>
      <c r="K10084" s="14"/>
    </row>
    <row r="10085" spans="1:19" x14ac:dyDescent="0.25">
      <c r="A10085" s="32"/>
    </row>
    <row r="10086" spans="1:19" x14ac:dyDescent="0.25">
      <c r="A10086" s="32"/>
    </row>
    <row r="10087" spans="1:19" x14ac:dyDescent="0.25">
      <c r="A10087" s="32"/>
    </row>
    <row r="10088" spans="1:19" x14ac:dyDescent="0.25">
      <c r="A10088" s="32"/>
    </row>
    <row r="10089" spans="1:19" x14ac:dyDescent="0.25">
      <c r="A10089" s="32"/>
      <c r="B10089" s="50"/>
    </row>
    <row r="10090" spans="1:19" x14ac:dyDescent="0.25">
      <c r="A10090" s="32"/>
    </row>
    <row r="10091" spans="1:19" x14ac:dyDescent="0.25">
      <c r="A10091" s="32"/>
    </row>
    <row r="10092" spans="1:19" x14ac:dyDescent="0.25">
      <c r="A10092" s="32"/>
    </row>
    <row r="10093" spans="1:19" x14ac:dyDescent="0.25">
      <c r="A10093" s="32"/>
    </row>
    <row r="10094" spans="1:19" x14ac:dyDescent="0.25">
      <c r="A10094" s="32"/>
    </row>
    <row r="10095" spans="1:19" x14ac:dyDescent="0.25">
      <c r="A10095" s="32"/>
    </row>
    <row r="10096" spans="1:19" x14ac:dyDescent="0.25">
      <c r="A10096" s="32"/>
    </row>
    <row r="10097" spans="1:19" x14ac:dyDescent="0.25">
      <c r="A10097" s="32"/>
    </row>
    <row r="10098" spans="1:19" x14ac:dyDescent="0.25">
      <c r="A10098" s="32"/>
    </row>
    <row r="10099" spans="1:19" x14ac:dyDescent="0.25">
      <c r="A10099" s="32"/>
    </row>
    <row r="10100" spans="1:19" x14ac:dyDescent="0.25">
      <c r="A10100" s="32"/>
    </row>
    <row r="10101" spans="1:19" x14ac:dyDescent="0.25">
      <c r="A10101" s="32"/>
    </row>
    <row r="10102" spans="1:19" x14ac:dyDescent="0.25">
      <c r="A10102" s="32"/>
    </row>
    <row r="10103" spans="1:19" x14ac:dyDescent="0.25">
      <c r="A10103" s="32"/>
    </row>
    <row r="10104" spans="1:19" x14ac:dyDescent="0.25">
      <c r="A10104" s="32"/>
    </row>
    <row r="10105" spans="1:19" x14ac:dyDescent="0.25">
      <c r="A10105" s="32"/>
    </row>
    <row r="10106" spans="1:19" x14ac:dyDescent="0.25">
      <c r="O10106"/>
      <c r="P10106"/>
      <c r="Q10106"/>
      <c r="R10106"/>
    </row>
    <row r="10107" spans="1:19" ht="23.25" x14ac:dyDescent="0.35">
      <c r="A10107" s="21"/>
      <c r="B10107" s="21"/>
      <c r="C10107" s="21"/>
      <c r="D10107" s="21"/>
      <c r="E10107" s="21"/>
      <c r="F10107" s="21"/>
      <c r="G10107" s="21"/>
      <c r="H10107" s="22"/>
      <c r="I10107" s="22"/>
      <c r="J10107" s="22"/>
      <c r="K10107" s="21"/>
      <c r="L10107" s="21"/>
      <c r="N10107" s="27"/>
      <c r="O10107" s="27"/>
      <c r="P10107" s="27"/>
      <c r="Q10107" s="27"/>
      <c r="R10107" s="27"/>
      <c r="S10107" s="22"/>
    </row>
    <row r="10108" spans="1:19" x14ac:dyDescent="0.25">
      <c r="A10108" s="14"/>
      <c r="K10108" s="14"/>
    </row>
    <row r="10109" spans="1:19" x14ac:dyDescent="0.25">
      <c r="A10109" s="32"/>
    </row>
    <row r="10110" spans="1:19" x14ac:dyDescent="0.25">
      <c r="A10110" s="32"/>
    </row>
    <row r="10111" spans="1:19" x14ac:dyDescent="0.25">
      <c r="A10111" s="32"/>
    </row>
    <row r="10112" spans="1:19" x14ac:dyDescent="0.25">
      <c r="A10112" s="32"/>
    </row>
    <row r="10113" spans="1:2" x14ac:dyDescent="0.25">
      <c r="A10113" s="32"/>
      <c r="B10113" s="50"/>
    </row>
    <row r="10114" spans="1:2" x14ac:dyDescent="0.25">
      <c r="A10114" s="32"/>
    </row>
    <row r="10115" spans="1:2" x14ac:dyDescent="0.25">
      <c r="A10115" s="32"/>
    </row>
    <row r="10116" spans="1:2" x14ac:dyDescent="0.25">
      <c r="A10116" s="32"/>
    </row>
    <row r="10117" spans="1:2" x14ac:dyDescent="0.25">
      <c r="A10117" s="32"/>
    </row>
    <row r="10118" spans="1:2" x14ac:dyDescent="0.25">
      <c r="A10118" s="32"/>
    </row>
    <row r="10119" spans="1:2" x14ac:dyDescent="0.25">
      <c r="A10119" s="32"/>
    </row>
    <row r="10120" spans="1:2" x14ac:dyDescent="0.25">
      <c r="A10120" s="32"/>
    </row>
    <row r="10121" spans="1:2" x14ac:dyDescent="0.25">
      <c r="A10121" s="32"/>
    </row>
    <row r="10122" spans="1:2" x14ac:dyDescent="0.25">
      <c r="A10122" s="32"/>
    </row>
    <row r="10123" spans="1:2" x14ac:dyDescent="0.25">
      <c r="A10123" s="32"/>
    </row>
    <row r="10124" spans="1:2" x14ac:dyDescent="0.25">
      <c r="A10124" s="32"/>
    </row>
    <row r="10125" spans="1:2" x14ac:dyDescent="0.25">
      <c r="A10125" s="32"/>
    </row>
    <row r="10126" spans="1:2" x14ac:dyDescent="0.25">
      <c r="A10126" s="32"/>
    </row>
    <row r="10127" spans="1:2" x14ac:dyDescent="0.25">
      <c r="A10127" s="32"/>
    </row>
    <row r="10128" spans="1:2" x14ac:dyDescent="0.25">
      <c r="A10128" s="32"/>
    </row>
    <row r="10129" spans="1:18" x14ac:dyDescent="0.25">
      <c r="A10129" s="32"/>
    </row>
    <row r="10130" spans="1:18" x14ac:dyDescent="0.25">
      <c r="O10130"/>
      <c r="P10130"/>
      <c r="Q10130"/>
      <c r="R10130"/>
    </row>
    <row r="10131" spans="1:18" ht="23.25" x14ac:dyDescent="0.35">
      <c r="L10131" s="21"/>
      <c r="N10131" s="27"/>
      <c r="O10131"/>
      <c r="P10131"/>
      <c r="Q10131"/>
      <c r="R10131"/>
    </row>
    <row r="10155" spans="12:14" ht="23.25" x14ac:dyDescent="0.35">
      <c r="L10155" s="21"/>
      <c r="N10155" s="27"/>
    </row>
    <row r="10179" spans="12:14" ht="23.25" x14ac:dyDescent="0.35">
      <c r="L10179" s="21"/>
      <c r="N10179" s="27"/>
    </row>
    <row r="10202" spans="12:14" x14ac:dyDescent="0.25">
      <c r="N10202" s="55"/>
    </row>
    <row r="10203" spans="12:14" ht="23.25" x14ac:dyDescent="0.35">
      <c r="L10203" s="21"/>
      <c r="N10203" s="27"/>
    </row>
    <row r="10227" spans="12:14" ht="23.25" x14ac:dyDescent="0.35">
      <c r="L10227" s="21"/>
      <c r="N10227" s="27"/>
    </row>
    <row r="10251" spans="12:14" ht="23.25" x14ac:dyDescent="0.35">
      <c r="L10251" s="21"/>
      <c r="N10251" s="27"/>
    </row>
    <row r="10275" spans="12:14" ht="23.25" x14ac:dyDescent="0.35">
      <c r="L10275" s="21"/>
      <c r="N10275" s="27"/>
    </row>
    <row r="10299" spans="12:14" ht="23.25" x14ac:dyDescent="0.35">
      <c r="L10299" s="21"/>
      <c r="N10299" s="27"/>
    </row>
    <row r="10322" spans="12:14" x14ac:dyDescent="0.25">
      <c r="N10322" s="55"/>
    </row>
    <row r="10323" spans="12:14" ht="23.25" x14ac:dyDescent="0.35">
      <c r="L10323" s="21"/>
      <c r="N10323" s="27"/>
    </row>
    <row r="10347" spans="12:14" ht="23.25" x14ac:dyDescent="0.35">
      <c r="L10347" s="21"/>
      <c r="N10347" s="27"/>
    </row>
    <row r="10371" spans="12:14" ht="23.25" x14ac:dyDescent="0.35">
      <c r="L10371" s="21"/>
      <c r="N10371" s="27"/>
    </row>
    <row r="10395" spans="12:14" ht="23.25" x14ac:dyDescent="0.35">
      <c r="L10395" s="21"/>
      <c r="N10395" s="27"/>
    </row>
    <row r="10419" spans="12:14" ht="23.25" x14ac:dyDescent="0.35">
      <c r="L10419" s="21"/>
      <c r="N10419" s="27"/>
    </row>
    <row r="10442" spans="12:14" x14ac:dyDescent="0.25">
      <c r="N10442" s="55"/>
    </row>
    <row r="10443" spans="12:14" ht="23.25" x14ac:dyDescent="0.35">
      <c r="L10443" s="21"/>
      <c r="N10443" s="27"/>
    </row>
    <row r="10467" spans="12:12" ht="23.25" x14ac:dyDescent="0.35">
      <c r="L10467" s="21"/>
    </row>
    <row r="10491" spans="12:12" ht="23.25" x14ac:dyDescent="0.35">
      <c r="L10491" s="21"/>
    </row>
    <row r="10515" spans="12:12" ht="23.25" x14ac:dyDescent="0.35">
      <c r="L10515" s="21"/>
    </row>
  </sheetData>
  <customSheetViews>
    <customSheetView guid="{3FABBB88-4ADF-4471-88BA-07085913E628}" scale="70">
      <pane ySplit="2" topLeftCell="A3" activePane="bottomLeft" state="frozen"/>
      <selection pane="bottomLeft" activeCell="Y7" sqref="Y7"/>
      <pageMargins left="0.75" right="0.75" top="1" bottom="1" header="0.5" footer="0.5"/>
      <pageSetup orientation="portrait" horizontalDpi="4294967292" verticalDpi="4294967292"/>
    </customSheetView>
  </customSheetViews>
  <mergeCells count="1">
    <mergeCell ref="O1:R1"/>
  </mergeCells>
  <pageMargins left="0.75" right="0.75" top="1" bottom="1" header="0.5" footer="0.5"/>
  <pageSetup orientation="portrait" horizontalDpi="4294967292" verticalDpi="4294967292" r:id="rId1"/>
  <drawing r:id="rId2"/>
  <extLst>
    <ext xmlns:x14="http://schemas.microsoft.com/office/spreadsheetml/2009/9/main" uri="{78C0D931-6437-407d-A8EE-F0AAD7539E65}">
      <x14:conditionalFormattings>
        <x14:conditionalFormatting xmlns:xm="http://schemas.microsoft.com/office/excel/2006/main">
          <x14:cfRule type="cellIs" priority="1287" operator="lessThan" id="{93D38DC2-E2A5-D94F-AAC5-A3032AD523C5}">
            <xm:f>'Data Transformation'!$R$24</xm:f>
            <x14:dxf>
              <font>
                <color rgb="FF9C0006"/>
              </font>
              <fill>
                <patternFill>
                  <bgColor rgb="FFFFC7CE"/>
                </patternFill>
              </fill>
            </x14:dxf>
          </x14:cfRule>
          <xm:sqref>M3 M27</xm:sqref>
        </x14:conditionalFormatting>
        <x14:conditionalFormatting xmlns:xm="http://schemas.microsoft.com/office/excel/2006/main">
          <x14:cfRule type="cellIs" priority="1258" operator="lessThan" id="{208F671F-5929-5B47-B1F7-CB1A902114B1}">
            <xm:f>'Data Transformation'!$R$24</xm:f>
            <x14:dxf>
              <font>
                <color rgb="FF9C0006"/>
              </font>
              <fill>
                <patternFill>
                  <bgColor rgb="FFFFC7CE"/>
                </patternFill>
              </fill>
            </x14:dxf>
          </x14:cfRule>
          <xm:sqref>M51</xm:sqref>
        </x14:conditionalFormatting>
        <x14:conditionalFormatting xmlns:xm="http://schemas.microsoft.com/office/excel/2006/main">
          <x14:cfRule type="cellIs" priority="419" operator="lessThan" id="{7101BFD0-E7A9-4ED6-8192-A0841E96DCA2}">
            <xm:f>'Data Transformation'!$R$24</xm:f>
            <x14:dxf>
              <font>
                <color rgb="FF9C0006"/>
              </font>
              <fill>
                <patternFill>
                  <bgColor rgb="FFFFC7CE"/>
                </patternFill>
              </fill>
            </x14:dxf>
          </x14:cfRule>
          <xm:sqref>M75</xm:sqref>
        </x14:conditionalFormatting>
        <x14:conditionalFormatting xmlns:xm="http://schemas.microsoft.com/office/excel/2006/main">
          <x14:cfRule type="cellIs" priority="418" operator="lessThan" id="{A12A4EAD-ACC2-4192-836E-693C179264B8}">
            <xm:f>'Data Transformation'!$R$24</xm:f>
            <x14:dxf>
              <font>
                <color rgb="FF9C0006"/>
              </font>
              <fill>
                <patternFill>
                  <bgColor rgb="FFFFC7CE"/>
                </patternFill>
              </fill>
            </x14:dxf>
          </x14:cfRule>
          <xm:sqref>M99</xm:sqref>
        </x14:conditionalFormatting>
        <x14:conditionalFormatting xmlns:xm="http://schemas.microsoft.com/office/excel/2006/main">
          <x14:cfRule type="cellIs" priority="417" operator="lessThan" id="{E03AA6BB-9AEF-4567-A091-DFDFE0605060}">
            <xm:f>'Data Transformation'!$R$24</xm:f>
            <x14:dxf>
              <font>
                <color rgb="FF9C0006"/>
              </font>
              <fill>
                <patternFill>
                  <bgColor rgb="FFFFC7CE"/>
                </patternFill>
              </fill>
            </x14:dxf>
          </x14:cfRule>
          <xm:sqref>M123</xm:sqref>
        </x14:conditionalFormatting>
        <x14:conditionalFormatting xmlns:xm="http://schemas.microsoft.com/office/excel/2006/main">
          <x14:cfRule type="cellIs" priority="416" operator="lessThan" id="{4C640E32-ED59-4551-B7F2-A1786458B426}">
            <xm:f>'Data Transformation'!$R$24</xm:f>
            <x14:dxf>
              <font>
                <color rgb="FF9C0006"/>
              </font>
              <fill>
                <patternFill>
                  <bgColor rgb="FFFFC7CE"/>
                </patternFill>
              </fill>
            </x14:dxf>
          </x14:cfRule>
          <xm:sqref>M147</xm:sqref>
        </x14:conditionalFormatting>
        <x14:conditionalFormatting xmlns:xm="http://schemas.microsoft.com/office/excel/2006/main">
          <x14:cfRule type="cellIs" priority="415" operator="lessThan" id="{EA6A6828-1864-4FB6-9FE7-AFE1E35190FB}">
            <xm:f>'Data Transformation'!$R$24</xm:f>
            <x14:dxf>
              <font>
                <color rgb="FF9C0006"/>
              </font>
              <fill>
                <patternFill>
                  <bgColor rgb="FFFFC7CE"/>
                </patternFill>
              </fill>
            </x14:dxf>
          </x14:cfRule>
          <xm:sqref>M171</xm:sqref>
        </x14:conditionalFormatting>
        <x14:conditionalFormatting xmlns:xm="http://schemas.microsoft.com/office/excel/2006/main">
          <x14:cfRule type="cellIs" priority="414" operator="lessThan" id="{3B9D89E5-3C14-4DE2-9B11-8BE84DEF6DC6}">
            <xm:f>'Data Transformation'!$R$24</xm:f>
            <x14:dxf>
              <font>
                <color rgb="FF9C0006"/>
              </font>
              <fill>
                <patternFill>
                  <bgColor rgb="FFFFC7CE"/>
                </patternFill>
              </fill>
            </x14:dxf>
          </x14:cfRule>
          <xm:sqref>M195</xm:sqref>
        </x14:conditionalFormatting>
        <x14:conditionalFormatting xmlns:xm="http://schemas.microsoft.com/office/excel/2006/main">
          <x14:cfRule type="cellIs" priority="413" operator="lessThan" id="{0A18FA5C-7452-4676-9AE4-D1916D12C771}">
            <xm:f>'Data Transformation'!$R$24</xm:f>
            <x14:dxf>
              <font>
                <color rgb="FF9C0006"/>
              </font>
              <fill>
                <patternFill>
                  <bgColor rgb="FFFFC7CE"/>
                </patternFill>
              </fill>
            </x14:dxf>
          </x14:cfRule>
          <xm:sqref>M219</xm:sqref>
        </x14:conditionalFormatting>
        <x14:conditionalFormatting xmlns:xm="http://schemas.microsoft.com/office/excel/2006/main">
          <x14:cfRule type="cellIs" priority="412" operator="lessThan" id="{AAB444DC-0E09-4EF1-99A6-87FCEA1438B3}">
            <xm:f>'Data Transformation'!$R$24</xm:f>
            <x14:dxf>
              <font>
                <color rgb="FF9C0006"/>
              </font>
              <fill>
                <patternFill>
                  <bgColor rgb="FFFFC7CE"/>
                </patternFill>
              </fill>
            </x14:dxf>
          </x14:cfRule>
          <xm:sqref>M243</xm:sqref>
        </x14:conditionalFormatting>
        <x14:conditionalFormatting xmlns:xm="http://schemas.microsoft.com/office/excel/2006/main">
          <x14:cfRule type="cellIs" priority="411" operator="lessThan" id="{9AFABA31-DFAB-44DC-9803-C42ED96771CD}">
            <xm:f>'Data Transformation'!$R$24</xm:f>
            <x14:dxf>
              <font>
                <color rgb="FF9C0006"/>
              </font>
              <fill>
                <patternFill>
                  <bgColor rgb="FFFFC7CE"/>
                </patternFill>
              </fill>
            </x14:dxf>
          </x14:cfRule>
          <xm:sqref>M267</xm:sqref>
        </x14:conditionalFormatting>
        <x14:conditionalFormatting xmlns:xm="http://schemas.microsoft.com/office/excel/2006/main">
          <x14:cfRule type="cellIs" priority="410" operator="lessThan" id="{1525DB55-5DD6-4607-B47F-813F88050D64}">
            <xm:f>'Data Transformation'!$R$24</xm:f>
            <x14:dxf>
              <font>
                <color rgb="FF9C0006"/>
              </font>
              <fill>
                <patternFill>
                  <bgColor rgb="FFFFC7CE"/>
                </patternFill>
              </fill>
            </x14:dxf>
          </x14:cfRule>
          <xm:sqref>M291</xm:sqref>
        </x14:conditionalFormatting>
        <x14:conditionalFormatting xmlns:xm="http://schemas.microsoft.com/office/excel/2006/main">
          <x14:cfRule type="cellIs" priority="409" operator="lessThan" id="{FC05B4BA-2A8D-4F09-945A-46E1C10D06FF}">
            <xm:f>'Data Transformation'!$R$24</xm:f>
            <x14:dxf>
              <font>
                <color rgb="FF9C0006"/>
              </font>
              <fill>
                <patternFill>
                  <bgColor rgb="FFFFC7CE"/>
                </patternFill>
              </fill>
            </x14:dxf>
          </x14:cfRule>
          <xm:sqref>M315</xm:sqref>
        </x14:conditionalFormatting>
        <x14:conditionalFormatting xmlns:xm="http://schemas.microsoft.com/office/excel/2006/main">
          <x14:cfRule type="cellIs" priority="408" operator="lessThan" id="{07D4C18E-3B07-43CD-ABFB-C4E0B37F57A1}">
            <xm:f>'Data Transformation'!$R$24</xm:f>
            <x14:dxf>
              <font>
                <color rgb="FF9C0006"/>
              </font>
              <fill>
                <patternFill>
                  <bgColor rgb="FFFFC7CE"/>
                </patternFill>
              </fill>
            </x14:dxf>
          </x14:cfRule>
          <xm:sqref>M339</xm:sqref>
        </x14:conditionalFormatting>
        <x14:conditionalFormatting xmlns:xm="http://schemas.microsoft.com/office/excel/2006/main">
          <x14:cfRule type="cellIs" priority="407" operator="lessThan" id="{E6E0D624-E9A2-444D-9754-31DAF23859F3}">
            <xm:f>'Data Transformation'!$R$24</xm:f>
            <x14:dxf>
              <font>
                <color rgb="FF9C0006"/>
              </font>
              <fill>
                <patternFill>
                  <bgColor rgb="FFFFC7CE"/>
                </patternFill>
              </fill>
            </x14:dxf>
          </x14:cfRule>
          <xm:sqref>M363</xm:sqref>
        </x14:conditionalFormatting>
        <x14:conditionalFormatting xmlns:xm="http://schemas.microsoft.com/office/excel/2006/main">
          <x14:cfRule type="cellIs" priority="406" operator="lessThan" id="{6A68F27C-E6C3-4936-8B4B-4EFF98539ECE}">
            <xm:f>'Data Transformation'!$R$24</xm:f>
            <x14:dxf>
              <font>
                <color rgb="FF9C0006"/>
              </font>
              <fill>
                <patternFill>
                  <bgColor rgb="FFFFC7CE"/>
                </patternFill>
              </fill>
            </x14:dxf>
          </x14:cfRule>
          <xm:sqref>M387</xm:sqref>
        </x14:conditionalFormatting>
        <x14:conditionalFormatting xmlns:xm="http://schemas.microsoft.com/office/excel/2006/main">
          <x14:cfRule type="cellIs" priority="405" operator="lessThan" id="{734169A7-F136-470D-A964-35A95052ABD3}">
            <xm:f>'Data Transformation'!$R$24</xm:f>
            <x14:dxf>
              <font>
                <color rgb="FF9C0006"/>
              </font>
              <fill>
                <patternFill>
                  <bgColor rgb="FFFFC7CE"/>
                </patternFill>
              </fill>
            </x14:dxf>
          </x14:cfRule>
          <xm:sqref>M411</xm:sqref>
        </x14:conditionalFormatting>
        <x14:conditionalFormatting xmlns:xm="http://schemas.microsoft.com/office/excel/2006/main">
          <x14:cfRule type="cellIs" priority="404" operator="lessThan" id="{2AA0420B-D2A6-495E-9406-66599201F72B}">
            <xm:f>'Data Transformation'!$R$24</xm:f>
            <x14:dxf>
              <font>
                <color rgb="FF9C0006"/>
              </font>
              <fill>
                <patternFill>
                  <bgColor rgb="FFFFC7CE"/>
                </patternFill>
              </fill>
            </x14:dxf>
          </x14:cfRule>
          <xm:sqref>M435</xm:sqref>
        </x14:conditionalFormatting>
        <x14:conditionalFormatting xmlns:xm="http://schemas.microsoft.com/office/excel/2006/main">
          <x14:cfRule type="cellIs" priority="403" operator="lessThan" id="{1A64EB0F-1FEB-4FD2-9B1C-2C5394C5B774}">
            <xm:f>'Data Transformation'!$R$24</xm:f>
            <x14:dxf>
              <font>
                <color rgb="FF9C0006"/>
              </font>
              <fill>
                <patternFill>
                  <bgColor rgb="FFFFC7CE"/>
                </patternFill>
              </fill>
            </x14:dxf>
          </x14:cfRule>
          <xm:sqref>M459</xm:sqref>
        </x14:conditionalFormatting>
        <x14:conditionalFormatting xmlns:xm="http://schemas.microsoft.com/office/excel/2006/main">
          <x14:cfRule type="cellIs" priority="402" operator="lessThan" id="{00F0C8C4-9933-4137-9147-8498B3FCCCFB}">
            <xm:f>'Data Transformation'!$R$24</xm:f>
            <x14:dxf>
              <font>
                <color rgb="FF9C0006"/>
              </font>
              <fill>
                <patternFill>
                  <bgColor rgb="FFFFC7CE"/>
                </patternFill>
              </fill>
            </x14:dxf>
          </x14:cfRule>
          <xm:sqref>M483</xm:sqref>
        </x14:conditionalFormatting>
        <x14:conditionalFormatting xmlns:xm="http://schemas.microsoft.com/office/excel/2006/main">
          <x14:cfRule type="cellIs" priority="401" operator="lessThan" id="{05641AB8-6755-449A-9B94-0CD41F8D1998}">
            <xm:f>'Data Transformation'!$R$24</xm:f>
            <x14:dxf>
              <font>
                <color rgb="FF9C0006"/>
              </font>
              <fill>
                <patternFill>
                  <bgColor rgb="FFFFC7CE"/>
                </patternFill>
              </fill>
            </x14:dxf>
          </x14:cfRule>
          <xm:sqref>M507</xm:sqref>
        </x14:conditionalFormatting>
        <x14:conditionalFormatting xmlns:xm="http://schemas.microsoft.com/office/excel/2006/main">
          <x14:cfRule type="cellIs" priority="400" operator="lessThan" id="{711300D8-17D5-41A3-8181-7740183488A1}">
            <xm:f>'Data Transformation'!$R$24</xm:f>
            <x14:dxf>
              <font>
                <color rgb="FF9C0006"/>
              </font>
              <fill>
                <patternFill>
                  <bgColor rgb="FFFFC7CE"/>
                </patternFill>
              </fill>
            </x14:dxf>
          </x14:cfRule>
          <xm:sqref>M531</xm:sqref>
        </x14:conditionalFormatting>
        <x14:conditionalFormatting xmlns:xm="http://schemas.microsoft.com/office/excel/2006/main">
          <x14:cfRule type="cellIs" priority="399" operator="lessThan" id="{1A086CEB-6AC9-4EC8-BF97-DA0A335FF296}">
            <xm:f>'Data Transformation'!$R$24</xm:f>
            <x14:dxf>
              <font>
                <color rgb="FF9C0006"/>
              </font>
              <fill>
                <patternFill>
                  <bgColor rgb="FFFFC7CE"/>
                </patternFill>
              </fill>
            </x14:dxf>
          </x14:cfRule>
          <xm:sqref>M555</xm:sqref>
        </x14:conditionalFormatting>
        <x14:conditionalFormatting xmlns:xm="http://schemas.microsoft.com/office/excel/2006/main">
          <x14:cfRule type="cellIs" priority="398" operator="lessThan" id="{6FEBC214-B2E9-448C-A203-8E7C35F3D90D}">
            <xm:f>'Data Transformation'!$R$24</xm:f>
            <x14:dxf>
              <font>
                <color rgb="FF9C0006"/>
              </font>
              <fill>
                <patternFill>
                  <bgColor rgb="FFFFC7CE"/>
                </patternFill>
              </fill>
            </x14:dxf>
          </x14:cfRule>
          <xm:sqref>M579</xm:sqref>
        </x14:conditionalFormatting>
        <x14:conditionalFormatting xmlns:xm="http://schemas.microsoft.com/office/excel/2006/main">
          <x14:cfRule type="cellIs" priority="397" operator="lessThan" id="{B50C405E-8855-4B89-BCA6-C189864D1110}">
            <xm:f>'Data Transformation'!$R$24</xm:f>
            <x14:dxf>
              <font>
                <color rgb="FF9C0006"/>
              </font>
              <fill>
                <patternFill>
                  <bgColor rgb="FFFFC7CE"/>
                </patternFill>
              </fill>
            </x14:dxf>
          </x14:cfRule>
          <xm:sqref>M603</xm:sqref>
        </x14:conditionalFormatting>
        <x14:conditionalFormatting xmlns:xm="http://schemas.microsoft.com/office/excel/2006/main">
          <x14:cfRule type="cellIs" priority="396" operator="lessThan" id="{6CA76CF4-D9C3-4E98-9EC3-DD921FF94480}">
            <xm:f>'Data Transformation'!$R$24</xm:f>
            <x14:dxf>
              <font>
                <color rgb="FF9C0006"/>
              </font>
              <fill>
                <patternFill>
                  <bgColor rgb="FFFFC7CE"/>
                </patternFill>
              </fill>
            </x14:dxf>
          </x14:cfRule>
          <xm:sqref>M627</xm:sqref>
        </x14:conditionalFormatting>
        <x14:conditionalFormatting xmlns:xm="http://schemas.microsoft.com/office/excel/2006/main">
          <x14:cfRule type="cellIs" priority="395" operator="lessThan" id="{D02E8F01-FA83-4746-827A-D64E5AE00223}">
            <xm:f>'Data Transformation'!$R$24</xm:f>
            <x14:dxf>
              <font>
                <color rgb="FF9C0006"/>
              </font>
              <fill>
                <patternFill>
                  <bgColor rgb="FFFFC7CE"/>
                </patternFill>
              </fill>
            </x14:dxf>
          </x14:cfRule>
          <xm:sqref>M651</xm:sqref>
        </x14:conditionalFormatting>
        <x14:conditionalFormatting xmlns:xm="http://schemas.microsoft.com/office/excel/2006/main">
          <x14:cfRule type="cellIs" priority="394" operator="lessThan" id="{31353136-13BC-4F19-8FCC-68B618116D54}">
            <xm:f>'Data Transformation'!$R$24</xm:f>
            <x14:dxf>
              <font>
                <color rgb="FF9C0006"/>
              </font>
              <fill>
                <patternFill>
                  <bgColor rgb="FFFFC7CE"/>
                </patternFill>
              </fill>
            </x14:dxf>
          </x14:cfRule>
          <xm:sqref>M675</xm:sqref>
        </x14:conditionalFormatting>
        <x14:conditionalFormatting xmlns:xm="http://schemas.microsoft.com/office/excel/2006/main">
          <x14:cfRule type="cellIs" priority="393" operator="lessThan" id="{F4C47327-AFEE-47EB-A8B0-03849621D53D}">
            <xm:f>'Data Transformation'!$R$24</xm:f>
            <x14:dxf>
              <font>
                <color rgb="FF9C0006"/>
              </font>
              <fill>
                <patternFill>
                  <bgColor rgb="FFFFC7CE"/>
                </patternFill>
              </fill>
            </x14:dxf>
          </x14:cfRule>
          <xm:sqref>M699</xm:sqref>
        </x14:conditionalFormatting>
        <x14:conditionalFormatting xmlns:xm="http://schemas.microsoft.com/office/excel/2006/main">
          <x14:cfRule type="cellIs" priority="392" operator="lessThan" id="{5B75DCCD-9F2C-4045-B411-08CC5E1203D4}">
            <xm:f>'Data Transformation'!$R$24</xm:f>
            <x14:dxf>
              <font>
                <color rgb="FF9C0006"/>
              </font>
              <fill>
                <patternFill>
                  <bgColor rgb="FFFFC7CE"/>
                </patternFill>
              </fill>
            </x14:dxf>
          </x14:cfRule>
          <xm:sqref>M723</xm:sqref>
        </x14:conditionalFormatting>
        <x14:conditionalFormatting xmlns:xm="http://schemas.microsoft.com/office/excel/2006/main">
          <x14:cfRule type="cellIs" priority="391" operator="lessThan" id="{CF9CA819-5DA4-4A0F-AD1F-1383BADDE22A}">
            <xm:f>'Data Transformation'!$R$24</xm:f>
            <x14:dxf>
              <font>
                <color rgb="FF9C0006"/>
              </font>
              <fill>
                <patternFill>
                  <bgColor rgb="FFFFC7CE"/>
                </patternFill>
              </fill>
            </x14:dxf>
          </x14:cfRule>
          <xm:sqref>M747</xm:sqref>
        </x14:conditionalFormatting>
        <x14:conditionalFormatting xmlns:xm="http://schemas.microsoft.com/office/excel/2006/main">
          <x14:cfRule type="cellIs" priority="390" operator="lessThan" id="{66918343-9D7C-4822-AC69-45C0F3BC13F6}">
            <xm:f>'Data Transformation'!$R$24</xm:f>
            <x14:dxf>
              <font>
                <color rgb="FF9C0006"/>
              </font>
              <fill>
                <patternFill>
                  <bgColor rgb="FFFFC7CE"/>
                </patternFill>
              </fill>
            </x14:dxf>
          </x14:cfRule>
          <xm:sqref>M771</xm:sqref>
        </x14:conditionalFormatting>
        <x14:conditionalFormatting xmlns:xm="http://schemas.microsoft.com/office/excel/2006/main">
          <x14:cfRule type="cellIs" priority="389" operator="lessThan" id="{04A064EE-3274-4A81-A43C-4C7B3060B998}">
            <xm:f>'Data Transformation'!$R$24</xm:f>
            <x14:dxf>
              <font>
                <color rgb="FF9C0006"/>
              </font>
              <fill>
                <patternFill>
                  <bgColor rgb="FFFFC7CE"/>
                </patternFill>
              </fill>
            </x14:dxf>
          </x14:cfRule>
          <xm:sqref>M795</xm:sqref>
        </x14:conditionalFormatting>
        <x14:conditionalFormatting xmlns:xm="http://schemas.microsoft.com/office/excel/2006/main">
          <x14:cfRule type="cellIs" priority="388" operator="lessThan" id="{32A19A42-F0FB-4C24-A03F-70FB335C53A7}">
            <xm:f>'Data Transformation'!$R$24</xm:f>
            <x14:dxf>
              <font>
                <color rgb="FF9C0006"/>
              </font>
              <fill>
                <patternFill>
                  <bgColor rgb="FFFFC7CE"/>
                </patternFill>
              </fill>
            </x14:dxf>
          </x14:cfRule>
          <xm:sqref>M819</xm:sqref>
        </x14:conditionalFormatting>
        <x14:conditionalFormatting xmlns:xm="http://schemas.microsoft.com/office/excel/2006/main">
          <x14:cfRule type="cellIs" priority="387" operator="lessThan" id="{BE094EB3-D77A-47B2-AFE0-3407326B62A9}">
            <xm:f>'Data Transformation'!$R$24</xm:f>
            <x14:dxf>
              <font>
                <color rgb="FF9C0006"/>
              </font>
              <fill>
                <patternFill>
                  <bgColor rgb="FFFFC7CE"/>
                </patternFill>
              </fill>
            </x14:dxf>
          </x14:cfRule>
          <xm:sqref>M843</xm:sqref>
        </x14:conditionalFormatting>
        <x14:conditionalFormatting xmlns:xm="http://schemas.microsoft.com/office/excel/2006/main">
          <x14:cfRule type="cellIs" priority="386" operator="lessThan" id="{241A49C4-3D93-4275-A689-B3D925772E83}">
            <xm:f>'Data Transformation'!$R$24</xm:f>
            <x14:dxf>
              <font>
                <color rgb="FF9C0006"/>
              </font>
              <fill>
                <patternFill>
                  <bgColor rgb="FFFFC7CE"/>
                </patternFill>
              </fill>
            </x14:dxf>
          </x14:cfRule>
          <xm:sqref>M867</xm:sqref>
        </x14:conditionalFormatting>
        <x14:conditionalFormatting xmlns:xm="http://schemas.microsoft.com/office/excel/2006/main">
          <x14:cfRule type="cellIs" priority="385" operator="lessThan" id="{488900D4-73BD-42D6-8803-84741F1C23C1}">
            <xm:f>'Data Transformation'!$R$24</xm:f>
            <x14:dxf>
              <font>
                <color rgb="FF9C0006"/>
              </font>
              <fill>
                <patternFill>
                  <bgColor rgb="FFFFC7CE"/>
                </patternFill>
              </fill>
            </x14:dxf>
          </x14:cfRule>
          <xm:sqref>M891</xm:sqref>
        </x14:conditionalFormatting>
        <x14:conditionalFormatting xmlns:xm="http://schemas.microsoft.com/office/excel/2006/main">
          <x14:cfRule type="cellIs" priority="384" operator="lessThan" id="{334D5BA3-4CEC-4D6E-A7A1-4FB87DB60AF6}">
            <xm:f>'Data Transformation'!$R$24</xm:f>
            <x14:dxf>
              <font>
                <color rgb="FF9C0006"/>
              </font>
              <fill>
                <patternFill>
                  <bgColor rgb="FFFFC7CE"/>
                </patternFill>
              </fill>
            </x14:dxf>
          </x14:cfRule>
          <xm:sqref>M915</xm:sqref>
        </x14:conditionalFormatting>
        <x14:conditionalFormatting xmlns:xm="http://schemas.microsoft.com/office/excel/2006/main">
          <x14:cfRule type="cellIs" priority="383" operator="lessThan" id="{E94BEED2-6C67-45FB-A281-3F2D078B4CCC}">
            <xm:f>'Data Transformation'!$R$24</xm:f>
            <x14:dxf>
              <font>
                <color rgb="FF9C0006"/>
              </font>
              <fill>
                <patternFill>
                  <bgColor rgb="FFFFC7CE"/>
                </patternFill>
              </fill>
            </x14:dxf>
          </x14:cfRule>
          <xm:sqref>M939</xm:sqref>
        </x14:conditionalFormatting>
        <x14:conditionalFormatting xmlns:xm="http://schemas.microsoft.com/office/excel/2006/main">
          <x14:cfRule type="cellIs" priority="382" operator="lessThan" id="{5DD65D05-19C5-4906-A402-AC4F988F3090}">
            <xm:f>'Data Transformation'!$R$24</xm:f>
            <x14:dxf>
              <font>
                <color rgb="FF9C0006"/>
              </font>
              <fill>
                <patternFill>
                  <bgColor rgb="FFFFC7CE"/>
                </patternFill>
              </fill>
            </x14:dxf>
          </x14:cfRule>
          <xm:sqref>M963</xm:sqref>
        </x14:conditionalFormatting>
        <x14:conditionalFormatting xmlns:xm="http://schemas.microsoft.com/office/excel/2006/main">
          <x14:cfRule type="cellIs" priority="381" operator="lessThan" id="{F9F0AC67-57C3-4568-977B-0903550AC60A}">
            <xm:f>'Data Transformation'!$R$24</xm:f>
            <x14:dxf>
              <font>
                <color rgb="FF9C0006"/>
              </font>
              <fill>
                <patternFill>
                  <bgColor rgb="FFFFC7CE"/>
                </patternFill>
              </fill>
            </x14:dxf>
          </x14:cfRule>
          <xm:sqref>M987</xm:sqref>
        </x14:conditionalFormatting>
        <x14:conditionalFormatting xmlns:xm="http://schemas.microsoft.com/office/excel/2006/main">
          <x14:cfRule type="cellIs" priority="380" operator="lessThan" id="{B06E63F2-E582-400F-B876-EF0EB40A451D}">
            <xm:f>'Data Transformation'!$R$24</xm:f>
            <x14:dxf>
              <font>
                <color rgb="FF9C0006"/>
              </font>
              <fill>
                <patternFill>
                  <bgColor rgb="FFFFC7CE"/>
                </patternFill>
              </fill>
            </x14:dxf>
          </x14:cfRule>
          <xm:sqref>M1011</xm:sqref>
        </x14:conditionalFormatting>
        <x14:conditionalFormatting xmlns:xm="http://schemas.microsoft.com/office/excel/2006/main">
          <x14:cfRule type="cellIs" priority="379" operator="lessThan" id="{1E72EB29-BFD2-4326-9FEF-17868172C5D1}">
            <xm:f>'Data Transformation'!$R$24</xm:f>
            <x14:dxf>
              <font>
                <color rgb="FF9C0006"/>
              </font>
              <fill>
                <patternFill>
                  <bgColor rgb="FFFFC7CE"/>
                </patternFill>
              </fill>
            </x14:dxf>
          </x14:cfRule>
          <xm:sqref>M1035</xm:sqref>
        </x14:conditionalFormatting>
        <x14:conditionalFormatting xmlns:xm="http://schemas.microsoft.com/office/excel/2006/main">
          <x14:cfRule type="cellIs" priority="378" operator="lessThan" id="{E1BE14F3-94A0-4F07-A52F-52B4C92415C5}">
            <xm:f>'Data Transformation'!$R$24</xm:f>
            <x14:dxf>
              <font>
                <color rgb="FF9C0006"/>
              </font>
              <fill>
                <patternFill>
                  <bgColor rgb="FFFFC7CE"/>
                </patternFill>
              </fill>
            </x14:dxf>
          </x14:cfRule>
          <xm:sqref>M1059</xm:sqref>
        </x14:conditionalFormatting>
        <x14:conditionalFormatting xmlns:xm="http://schemas.microsoft.com/office/excel/2006/main">
          <x14:cfRule type="cellIs" priority="377" operator="lessThan" id="{1C3FF054-5B5F-444E-B140-57C66D1A9AC7}">
            <xm:f>'Data Transformation'!$R$24</xm:f>
            <x14:dxf>
              <font>
                <color rgb="FF9C0006"/>
              </font>
              <fill>
                <patternFill>
                  <bgColor rgb="FFFFC7CE"/>
                </patternFill>
              </fill>
            </x14:dxf>
          </x14:cfRule>
          <xm:sqref>M1083</xm:sqref>
        </x14:conditionalFormatting>
        <x14:conditionalFormatting xmlns:xm="http://schemas.microsoft.com/office/excel/2006/main">
          <x14:cfRule type="cellIs" priority="376" operator="lessThan" id="{E686A6E0-EAE4-4571-BD2E-422F52447603}">
            <xm:f>'Data Transformation'!$R$24</xm:f>
            <x14:dxf>
              <font>
                <color rgb="FF9C0006"/>
              </font>
              <fill>
                <patternFill>
                  <bgColor rgb="FFFFC7CE"/>
                </patternFill>
              </fill>
            </x14:dxf>
          </x14:cfRule>
          <xm:sqref>M1107</xm:sqref>
        </x14:conditionalFormatting>
        <x14:conditionalFormatting xmlns:xm="http://schemas.microsoft.com/office/excel/2006/main">
          <x14:cfRule type="cellIs" priority="375" operator="lessThan" id="{2DC08DCC-983D-4EC0-9E88-7FC334D7FD0A}">
            <xm:f>'Data Transformation'!$R$24</xm:f>
            <x14:dxf>
              <font>
                <color rgb="FF9C0006"/>
              </font>
              <fill>
                <patternFill>
                  <bgColor rgb="FFFFC7CE"/>
                </patternFill>
              </fill>
            </x14:dxf>
          </x14:cfRule>
          <xm:sqref>M1131</xm:sqref>
        </x14:conditionalFormatting>
        <x14:conditionalFormatting xmlns:xm="http://schemas.microsoft.com/office/excel/2006/main">
          <x14:cfRule type="cellIs" priority="374" operator="lessThan" id="{53CC84A9-0768-42D1-944C-DC5AC97C2FE1}">
            <xm:f>'Data Transformation'!$R$24</xm:f>
            <x14:dxf>
              <font>
                <color rgb="FF9C0006"/>
              </font>
              <fill>
                <patternFill>
                  <bgColor rgb="FFFFC7CE"/>
                </patternFill>
              </fill>
            </x14:dxf>
          </x14:cfRule>
          <xm:sqref>M1155</xm:sqref>
        </x14:conditionalFormatting>
        <x14:conditionalFormatting xmlns:xm="http://schemas.microsoft.com/office/excel/2006/main">
          <x14:cfRule type="cellIs" priority="373" operator="lessThan" id="{1A0C2904-3BD8-479E-9829-66A92E26FE04}">
            <xm:f>'Data Transformation'!$R$24</xm:f>
            <x14:dxf>
              <font>
                <color rgb="FF9C0006"/>
              </font>
              <fill>
                <patternFill>
                  <bgColor rgb="FFFFC7CE"/>
                </patternFill>
              </fill>
            </x14:dxf>
          </x14:cfRule>
          <xm:sqref>M1179</xm:sqref>
        </x14:conditionalFormatting>
        <x14:conditionalFormatting xmlns:xm="http://schemas.microsoft.com/office/excel/2006/main">
          <x14:cfRule type="cellIs" priority="372" operator="lessThan" id="{1A59C52D-B3BF-4955-A39C-D1845CB0B530}">
            <xm:f>'Data Transformation'!$R$24</xm:f>
            <x14:dxf>
              <font>
                <color rgb="FF9C0006"/>
              </font>
              <fill>
                <patternFill>
                  <bgColor rgb="FFFFC7CE"/>
                </patternFill>
              </fill>
            </x14:dxf>
          </x14:cfRule>
          <xm:sqref>M1203</xm:sqref>
        </x14:conditionalFormatting>
        <x14:conditionalFormatting xmlns:xm="http://schemas.microsoft.com/office/excel/2006/main">
          <x14:cfRule type="cellIs" priority="371" operator="lessThan" id="{467479C3-E00F-492E-9D4C-C00244E43C10}">
            <xm:f>'Data Transformation'!$R$24</xm:f>
            <x14:dxf>
              <font>
                <color rgb="FF9C0006"/>
              </font>
              <fill>
                <patternFill>
                  <bgColor rgb="FFFFC7CE"/>
                </patternFill>
              </fill>
            </x14:dxf>
          </x14:cfRule>
          <xm:sqref>M1227</xm:sqref>
        </x14:conditionalFormatting>
        <x14:conditionalFormatting xmlns:xm="http://schemas.microsoft.com/office/excel/2006/main">
          <x14:cfRule type="cellIs" priority="370" operator="lessThan" id="{FEAC481E-87BD-4444-B306-4F65FE6FEE8D}">
            <xm:f>'Data Transformation'!$R$24</xm:f>
            <x14:dxf>
              <font>
                <color rgb="FF9C0006"/>
              </font>
              <fill>
                <patternFill>
                  <bgColor rgb="FFFFC7CE"/>
                </patternFill>
              </fill>
            </x14:dxf>
          </x14:cfRule>
          <xm:sqref>M1251</xm:sqref>
        </x14:conditionalFormatting>
        <x14:conditionalFormatting xmlns:xm="http://schemas.microsoft.com/office/excel/2006/main">
          <x14:cfRule type="cellIs" priority="369" operator="lessThan" id="{C287A7E3-4421-416A-BA1E-A2DE2F18DCA6}">
            <xm:f>'Data Transformation'!$R$24</xm:f>
            <x14:dxf>
              <font>
                <color rgb="FF9C0006"/>
              </font>
              <fill>
                <patternFill>
                  <bgColor rgb="FFFFC7CE"/>
                </patternFill>
              </fill>
            </x14:dxf>
          </x14:cfRule>
          <xm:sqref>M1275</xm:sqref>
        </x14:conditionalFormatting>
        <x14:conditionalFormatting xmlns:xm="http://schemas.microsoft.com/office/excel/2006/main">
          <x14:cfRule type="cellIs" priority="368" operator="lessThan" id="{E25B582A-F59E-49CA-9A97-4876561CBF55}">
            <xm:f>'Data Transformation'!$R$24</xm:f>
            <x14:dxf>
              <font>
                <color rgb="FF9C0006"/>
              </font>
              <fill>
                <patternFill>
                  <bgColor rgb="FFFFC7CE"/>
                </patternFill>
              </fill>
            </x14:dxf>
          </x14:cfRule>
          <xm:sqref>M1299</xm:sqref>
        </x14:conditionalFormatting>
        <x14:conditionalFormatting xmlns:xm="http://schemas.microsoft.com/office/excel/2006/main">
          <x14:cfRule type="cellIs" priority="367" operator="lessThan" id="{AAE9BFA9-A941-4D31-9C9E-5AA50DC28ABC}">
            <xm:f>'Data Transformation'!$R$24</xm:f>
            <x14:dxf>
              <font>
                <color rgb="FF9C0006"/>
              </font>
              <fill>
                <patternFill>
                  <bgColor rgb="FFFFC7CE"/>
                </patternFill>
              </fill>
            </x14:dxf>
          </x14:cfRule>
          <xm:sqref>M1323</xm:sqref>
        </x14:conditionalFormatting>
        <x14:conditionalFormatting xmlns:xm="http://schemas.microsoft.com/office/excel/2006/main">
          <x14:cfRule type="cellIs" priority="366" operator="lessThan" id="{5BD1C2BF-71E9-49BD-A239-23F44E00A279}">
            <xm:f>'Data Transformation'!$R$24</xm:f>
            <x14:dxf>
              <font>
                <color rgb="FF9C0006"/>
              </font>
              <fill>
                <patternFill>
                  <bgColor rgb="FFFFC7CE"/>
                </patternFill>
              </fill>
            </x14:dxf>
          </x14:cfRule>
          <xm:sqref>M1347</xm:sqref>
        </x14:conditionalFormatting>
        <x14:conditionalFormatting xmlns:xm="http://schemas.microsoft.com/office/excel/2006/main">
          <x14:cfRule type="cellIs" priority="365" operator="lessThan" id="{9DFD2A2C-FBD6-4220-B2DB-C03ECB3FB7CC}">
            <xm:f>'Data Transformation'!$R$24</xm:f>
            <x14:dxf>
              <font>
                <color rgb="FF9C0006"/>
              </font>
              <fill>
                <patternFill>
                  <bgColor rgb="FFFFC7CE"/>
                </patternFill>
              </fill>
            </x14:dxf>
          </x14:cfRule>
          <xm:sqref>M1371</xm:sqref>
        </x14:conditionalFormatting>
        <x14:conditionalFormatting xmlns:xm="http://schemas.microsoft.com/office/excel/2006/main">
          <x14:cfRule type="cellIs" priority="364" operator="lessThan" id="{1D83FCAB-E73D-4C83-A813-E13E80C63137}">
            <xm:f>'Data Transformation'!$R$24</xm:f>
            <x14:dxf>
              <font>
                <color rgb="FF9C0006"/>
              </font>
              <fill>
                <patternFill>
                  <bgColor rgb="FFFFC7CE"/>
                </patternFill>
              </fill>
            </x14:dxf>
          </x14:cfRule>
          <xm:sqref>M1395</xm:sqref>
        </x14:conditionalFormatting>
        <x14:conditionalFormatting xmlns:xm="http://schemas.microsoft.com/office/excel/2006/main">
          <x14:cfRule type="cellIs" priority="363" operator="lessThan" id="{CED93452-DEA1-44A1-8D27-79122934765E}">
            <xm:f>'Data Transformation'!$R$24</xm:f>
            <x14:dxf>
              <font>
                <color rgb="FF9C0006"/>
              </font>
              <fill>
                <patternFill>
                  <bgColor rgb="FFFFC7CE"/>
                </patternFill>
              </fill>
            </x14:dxf>
          </x14:cfRule>
          <xm:sqref>M1419</xm:sqref>
        </x14:conditionalFormatting>
        <x14:conditionalFormatting xmlns:xm="http://schemas.microsoft.com/office/excel/2006/main">
          <x14:cfRule type="cellIs" priority="362" operator="lessThan" id="{8A3DA9E8-3A61-4E52-9DB3-428FE5668848}">
            <xm:f>'Data Transformation'!$R$24</xm:f>
            <x14:dxf>
              <font>
                <color rgb="FF9C0006"/>
              </font>
              <fill>
                <patternFill>
                  <bgColor rgb="FFFFC7CE"/>
                </patternFill>
              </fill>
            </x14:dxf>
          </x14:cfRule>
          <xm:sqref>M1443</xm:sqref>
        </x14:conditionalFormatting>
        <x14:conditionalFormatting xmlns:xm="http://schemas.microsoft.com/office/excel/2006/main">
          <x14:cfRule type="cellIs" priority="361" operator="lessThan" id="{780AEB81-4DF7-40A0-A7C7-0B03D04FF750}">
            <xm:f>'Data Transformation'!$R$24</xm:f>
            <x14:dxf>
              <font>
                <color rgb="FF9C0006"/>
              </font>
              <fill>
                <patternFill>
                  <bgColor rgb="FFFFC7CE"/>
                </patternFill>
              </fill>
            </x14:dxf>
          </x14:cfRule>
          <xm:sqref>M1467</xm:sqref>
        </x14:conditionalFormatting>
        <x14:conditionalFormatting xmlns:xm="http://schemas.microsoft.com/office/excel/2006/main">
          <x14:cfRule type="cellIs" priority="360" operator="lessThan" id="{30B4460B-C4D6-4A9B-86F4-17CA8BDE394D}">
            <xm:f>'Data Transformation'!$R$24</xm:f>
            <x14:dxf>
              <font>
                <color rgb="FF9C0006"/>
              </font>
              <fill>
                <patternFill>
                  <bgColor rgb="FFFFC7CE"/>
                </patternFill>
              </fill>
            </x14:dxf>
          </x14:cfRule>
          <xm:sqref>M1491</xm:sqref>
        </x14:conditionalFormatting>
        <x14:conditionalFormatting xmlns:xm="http://schemas.microsoft.com/office/excel/2006/main">
          <x14:cfRule type="cellIs" priority="359" operator="lessThan" id="{E0B10FEF-BDFD-47D4-9891-08D0A92C24EF}">
            <xm:f>'Data Transformation'!$R$24</xm:f>
            <x14:dxf>
              <font>
                <color rgb="FF9C0006"/>
              </font>
              <fill>
                <patternFill>
                  <bgColor rgb="FFFFC7CE"/>
                </patternFill>
              </fill>
            </x14:dxf>
          </x14:cfRule>
          <xm:sqref>M1515</xm:sqref>
        </x14:conditionalFormatting>
        <x14:conditionalFormatting xmlns:xm="http://schemas.microsoft.com/office/excel/2006/main">
          <x14:cfRule type="cellIs" priority="358" operator="lessThan" id="{37134A2F-D6E9-4047-8CC6-892B33C7A54B}">
            <xm:f>'Data Transformation'!$R$24</xm:f>
            <x14:dxf>
              <font>
                <color rgb="FF9C0006"/>
              </font>
              <fill>
                <patternFill>
                  <bgColor rgb="FFFFC7CE"/>
                </patternFill>
              </fill>
            </x14:dxf>
          </x14:cfRule>
          <xm:sqref>M1539</xm:sqref>
        </x14:conditionalFormatting>
        <x14:conditionalFormatting xmlns:xm="http://schemas.microsoft.com/office/excel/2006/main">
          <x14:cfRule type="cellIs" priority="357" operator="lessThan" id="{240E1992-4ADB-441C-B85F-EB110B3E15D9}">
            <xm:f>'Data Transformation'!$R$24</xm:f>
            <x14:dxf>
              <font>
                <color rgb="FF9C0006"/>
              </font>
              <fill>
                <patternFill>
                  <bgColor rgb="FFFFC7CE"/>
                </patternFill>
              </fill>
            </x14:dxf>
          </x14:cfRule>
          <xm:sqref>M1563</xm:sqref>
        </x14:conditionalFormatting>
        <x14:conditionalFormatting xmlns:xm="http://schemas.microsoft.com/office/excel/2006/main">
          <x14:cfRule type="cellIs" priority="356" operator="lessThan" id="{A3BD36D4-EB7F-4B41-A869-E7B15597F0BF}">
            <xm:f>'Data Transformation'!$R$24</xm:f>
            <x14:dxf>
              <font>
                <color rgb="FF9C0006"/>
              </font>
              <fill>
                <patternFill>
                  <bgColor rgb="FFFFC7CE"/>
                </patternFill>
              </fill>
            </x14:dxf>
          </x14:cfRule>
          <xm:sqref>M1587</xm:sqref>
        </x14:conditionalFormatting>
        <x14:conditionalFormatting xmlns:xm="http://schemas.microsoft.com/office/excel/2006/main">
          <x14:cfRule type="cellIs" priority="355" operator="lessThan" id="{3C843B08-399D-4290-BB14-D5C51C0EB421}">
            <xm:f>'Data Transformation'!$R$24</xm:f>
            <x14:dxf>
              <font>
                <color rgb="FF9C0006"/>
              </font>
              <fill>
                <patternFill>
                  <bgColor rgb="FFFFC7CE"/>
                </patternFill>
              </fill>
            </x14:dxf>
          </x14:cfRule>
          <xm:sqref>M1611</xm:sqref>
        </x14:conditionalFormatting>
        <x14:conditionalFormatting xmlns:xm="http://schemas.microsoft.com/office/excel/2006/main">
          <x14:cfRule type="cellIs" priority="354" operator="lessThan" id="{FC0396CC-F7D5-4FCB-9373-B7DCF015D1B1}">
            <xm:f>'Data Transformation'!$R$24</xm:f>
            <x14:dxf>
              <font>
                <color rgb="FF9C0006"/>
              </font>
              <fill>
                <patternFill>
                  <bgColor rgb="FFFFC7CE"/>
                </patternFill>
              </fill>
            </x14:dxf>
          </x14:cfRule>
          <xm:sqref>M1635</xm:sqref>
        </x14:conditionalFormatting>
        <x14:conditionalFormatting xmlns:xm="http://schemas.microsoft.com/office/excel/2006/main">
          <x14:cfRule type="cellIs" priority="353" operator="lessThan" id="{68DD95B3-A1DE-4075-A0CC-0C03C014F55D}">
            <xm:f>'Data Transformation'!$R$24</xm:f>
            <x14:dxf>
              <font>
                <color rgb="FF9C0006"/>
              </font>
              <fill>
                <patternFill>
                  <bgColor rgb="FFFFC7CE"/>
                </patternFill>
              </fill>
            </x14:dxf>
          </x14:cfRule>
          <xm:sqref>M1659</xm:sqref>
        </x14:conditionalFormatting>
        <x14:conditionalFormatting xmlns:xm="http://schemas.microsoft.com/office/excel/2006/main">
          <x14:cfRule type="cellIs" priority="352" operator="lessThan" id="{F2FC0A15-F285-4B00-B8A0-C4AE35FC36C1}">
            <xm:f>'Data Transformation'!$R$24</xm:f>
            <x14:dxf>
              <font>
                <color rgb="FF9C0006"/>
              </font>
              <fill>
                <patternFill>
                  <bgColor rgb="FFFFC7CE"/>
                </patternFill>
              </fill>
            </x14:dxf>
          </x14:cfRule>
          <xm:sqref>M1683</xm:sqref>
        </x14:conditionalFormatting>
        <x14:conditionalFormatting xmlns:xm="http://schemas.microsoft.com/office/excel/2006/main">
          <x14:cfRule type="cellIs" priority="351" operator="lessThan" id="{69375BD0-1178-4B84-8BF3-3F951526B236}">
            <xm:f>'Data Transformation'!$R$24</xm:f>
            <x14:dxf>
              <font>
                <color rgb="FF9C0006"/>
              </font>
              <fill>
                <patternFill>
                  <bgColor rgb="FFFFC7CE"/>
                </patternFill>
              </fill>
            </x14:dxf>
          </x14:cfRule>
          <xm:sqref>M1707</xm:sqref>
        </x14:conditionalFormatting>
        <x14:conditionalFormatting xmlns:xm="http://schemas.microsoft.com/office/excel/2006/main">
          <x14:cfRule type="cellIs" priority="350" operator="lessThan" id="{175FA214-CAED-4D7D-A681-D8CEAF4F57AB}">
            <xm:f>'Data Transformation'!$R$24</xm:f>
            <x14:dxf>
              <font>
                <color rgb="FF9C0006"/>
              </font>
              <fill>
                <patternFill>
                  <bgColor rgb="FFFFC7CE"/>
                </patternFill>
              </fill>
            </x14:dxf>
          </x14:cfRule>
          <xm:sqref>M1731</xm:sqref>
        </x14:conditionalFormatting>
        <x14:conditionalFormatting xmlns:xm="http://schemas.microsoft.com/office/excel/2006/main">
          <x14:cfRule type="cellIs" priority="349" operator="lessThan" id="{EBFB62E7-67A3-4AF5-BA3F-F25FF3C8508A}">
            <xm:f>'Data Transformation'!$R$24</xm:f>
            <x14:dxf>
              <font>
                <color rgb="FF9C0006"/>
              </font>
              <fill>
                <patternFill>
                  <bgColor rgb="FFFFC7CE"/>
                </patternFill>
              </fill>
            </x14:dxf>
          </x14:cfRule>
          <xm:sqref>M1755</xm:sqref>
        </x14:conditionalFormatting>
        <x14:conditionalFormatting xmlns:xm="http://schemas.microsoft.com/office/excel/2006/main">
          <x14:cfRule type="cellIs" priority="348" operator="lessThan" id="{4D5A5C76-3EFE-4CD9-B986-8B2219E923E6}">
            <xm:f>'Data Transformation'!$R$24</xm:f>
            <x14:dxf>
              <font>
                <color rgb="FF9C0006"/>
              </font>
              <fill>
                <patternFill>
                  <bgColor rgb="FFFFC7CE"/>
                </patternFill>
              </fill>
            </x14:dxf>
          </x14:cfRule>
          <xm:sqref>M1779</xm:sqref>
        </x14:conditionalFormatting>
        <x14:conditionalFormatting xmlns:xm="http://schemas.microsoft.com/office/excel/2006/main">
          <x14:cfRule type="cellIs" priority="347" operator="lessThan" id="{19D7D15D-0DED-45CD-AD0E-5754A71F96F7}">
            <xm:f>'Data Transformation'!$R$24</xm:f>
            <x14:dxf>
              <font>
                <color rgb="FF9C0006"/>
              </font>
              <fill>
                <patternFill>
                  <bgColor rgb="FFFFC7CE"/>
                </patternFill>
              </fill>
            </x14:dxf>
          </x14:cfRule>
          <xm:sqref>M1803</xm:sqref>
        </x14:conditionalFormatting>
        <x14:conditionalFormatting xmlns:xm="http://schemas.microsoft.com/office/excel/2006/main">
          <x14:cfRule type="cellIs" priority="346" operator="lessThan" id="{14C46313-D542-48E3-BF33-095CB8D11607}">
            <xm:f>'Data Transformation'!$R$24</xm:f>
            <x14:dxf>
              <font>
                <color rgb="FF9C0006"/>
              </font>
              <fill>
                <patternFill>
                  <bgColor rgb="FFFFC7CE"/>
                </patternFill>
              </fill>
            </x14:dxf>
          </x14:cfRule>
          <xm:sqref>M1827</xm:sqref>
        </x14:conditionalFormatting>
        <x14:conditionalFormatting xmlns:xm="http://schemas.microsoft.com/office/excel/2006/main">
          <x14:cfRule type="cellIs" priority="345" operator="lessThan" id="{D5D484B7-ED09-478B-9514-ADE4032AB97F}">
            <xm:f>'Data Transformation'!$R$24</xm:f>
            <x14:dxf>
              <font>
                <color rgb="FF9C0006"/>
              </font>
              <fill>
                <patternFill>
                  <bgColor rgb="FFFFC7CE"/>
                </patternFill>
              </fill>
            </x14:dxf>
          </x14:cfRule>
          <xm:sqref>M1851</xm:sqref>
        </x14:conditionalFormatting>
        <x14:conditionalFormatting xmlns:xm="http://schemas.microsoft.com/office/excel/2006/main">
          <x14:cfRule type="cellIs" priority="344" operator="lessThan" id="{77063754-CE37-48E0-9CCE-49B267490741}">
            <xm:f>'Data Transformation'!$R$24</xm:f>
            <x14:dxf>
              <font>
                <color rgb="FF9C0006"/>
              </font>
              <fill>
                <patternFill>
                  <bgColor rgb="FFFFC7CE"/>
                </patternFill>
              </fill>
            </x14:dxf>
          </x14:cfRule>
          <xm:sqref>M1875</xm:sqref>
        </x14:conditionalFormatting>
        <x14:conditionalFormatting xmlns:xm="http://schemas.microsoft.com/office/excel/2006/main">
          <x14:cfRule type="cellIs" priority="343" operator="lessThan" id="{675859B7-6E87-4A49-816C-00E1AC443D73}">
            <xm:f>'Data Transformation'!$R$24</xm:f>
            <x14:dxf>
              <font>
                <color rgb="FF9C0006"/>
              </font>
              <fill>
                <patternFill>
                  <bgColor rgb="FFFFC7CE"/>
                </patternFill>
              </fill>
            </x14:dxf>
          </x14:cfRule>
          <xm:sqref>M1899</xm:sqref>
        </x14:conditionalFormatting>
        <x14:conditionalFormatting xmlns:xm="http://schemas.microsoft.com/office/excel/2006/main">
          <x14:cfRule type="cellIs" priority="342" operator="lessThan" id="{F7E6C26C-75CB-4166-9DEB-F995A0B8B886}">
            <xm:f>'Data Transformation'!$R$24</xm:f>
            <x14:dxf>
              <font>
                <color rgb="FF9C0006"/>
              </font>
              <fill>
                <patternFill>
                  <bgColor rgb="FFFFC7CE"/>
                </patternFill>
              </fill>
            </x14:dxf>
          </x14:cfRule>
          <xm:sqref>M1923</xm:sqref>
        </x14:conditionalFormatting>
        <x14:conditionalFormatting xmlns:xm="http://schemas.microsoft.com/office/excel/2006/main">
          <x14:cfRule type="cellIs" priority="341" operator="lessThan" id="{C2B401C7-6164-4671-B2A1-67D27B153B6E}">
            <xm:f>'Data Transformation'!$R$24</xm:f>
            <x14:dxf>
              <font>
                <color rgb="FF9C0006"/>
              </font>
              <fill>
                <patternFill>
                  <bgColor rgb="FFFFC7CE"/>
                </patternFill>
              </fill>
            </x14:dxf>
          </x14:cfRule>
          <xm:sqref>M1947</xm:sqref>
        </x14:conditionalFormatting>
        <x14:conditionalFormatting xmlns:xm="http://schemas.microsoft.com/office/excel/2006/main">
          <x14:cfRule type="cellIs" priority="340" operator="lessThan" id="{592B7EBE-E9FF-465D-94F6-43C1920A8C58}">
            <xm:f>'Data Transformation'!$R$24</xm:f>
            <x14:dxf>
              <font>
                <color rgb="FF9C0006"/>
              </font>
              <fill>
                <patternFill>
                  <bgColor rgb="FFFFC7CE"/>
                </patternFill>
              </fill>
            </x14:dxf>
          </x14:cfRule>
          <xm:sqref>M1971</xm:sqref>
        </x14:conditionalFormatting>
        <x14:conditionalFormatting xmlns:xm="http://schemas.microsoft.com/office/excel/2006/main">
          <x14:cfRule type="cellIs" priority="339" operator="lessThan" id="{F82BBC70-BC63-4780-B5C4-DD8B6932359A}">
            <xm:f>'Data Transformation'!$R$24</xm:f>
            <x14:dxf>
              <font>
                <color rgb="FF9C0006"/>
              </font>
              <fill>
                <patternFill>
                  <bgColor rgb="FFFFC7CE"/>
                </patternFill>
              </fill>
            </x14:dxf>
          </x14:cfRule>
          <xm:sqref>M1995</xm:sqref>
        </x14:conditionalFormatting>
        <x14:conditionalFormatting xmlns:xm="http://schemas.microsoft.com/office/excel/2006/main">
          <x14:cfRule type="cellIs" priority="338" operator="lessThan" id="{7617C06E-B02C-4466-B361-E3BB141F6EA0}">
            <xm:f>'Data Transformation'!$R$24</xm:f>
            <x14:dxf>
              <font>
                <color rgb="FF9C0006"/>
              </font>
              <fill>
                <patternFill>
                  <bgColor rgb="FFFFC7CE"/>
                </patternFill>
              </fill>
            </x14:dxf>
          </x14:cfRule>
          <xm:sqref>M2019</xm:sqref>
        </x14:conditionalFormatting>
        <x14:conditionalFormatting xmlns:xm="http://schemas.microsoft.com/office/excel/2006/main">
          <x14:cfRule type="cellIs" priority="337" operator="lessThan" id="{B39F8E99-90C2-4170-88D5-64039E74463B}">
            <xm:f>'Data Transformation'!$R$24</xm:f>
            <x14:dxf>
              <font>
                <color rgb="FF9C0006"/>
              </font>
              <fill>
                <patternFill>
                  <bgColor rgb="FFFFC7CE"/>
                </patternFill>
              </fill>
            </x14:dxf>
          </x14:cfRule>
          <xm:sqref>M2043</xm:sqref>
        </x14:conditionalFormatting>
        <x14:conditionalFormatting xmlns:xm="http://schemas.microsoft.com/office/excel/2006/main">
          <x14:cfRule type="cellIs" priority="336" operator="lessThan" id="{63C5A78C-5DC5-4DC5-88E4-2C4D3B32487F}">
            <xm:f>'Data Transformation'!$R$24</xm:f>
            <x14:dxf>
              <font>
                <color rgb="FF9C0006"/>
              </font>
              <fill>
                <patternFill>
                  <bgColor rgb="FFFFC7CE"/>
                </patternFill>
              </fill>
            </x14:dxf>
          </x14:cfRule>
          <xm:sqref>M2067</xm:sqref>
        </x14:conditionalFormatting>
        <x14:conditionalFormatting xmlns:xm="http://schemas.microsoft.com/office/excel/2006/main">
          <x14:cfRule type="cellIs" priority="335" operator="lessThan" id="{AB17A849-2B4A-494E-B401-FF437A5E5062}">
            <xm:f>'Data Transformation'!$R$24</xm:f>
            <x14:dxf>
              <font>
                <color rgb="FF9C0006"/>
              </font>
              <fill>
                <patternFill>
                  <bgColor rgb="FFFFC7CE"/>
                </patternFill>
              </fill>
            </x14:dxf>
          </x14:cfRule>
          <xm:sqref>M2091</xm:sqref>
        </x14:conditionalFormatting>
        <x14:conditionalFormatting xmlns:xm="http://schemas.microsoft.com/office/excel/2006/main">
          <x14:cfRule type="cellIs" priority="334" operator="lessThan" id="{02BD71E6-2DF7-44F7-9C79-2B7071068AC0}">
            <xm:f>'Data Transformation'!$R$24</xm:f>
            <x14:dxf>
              <font>
                <color rgb="FF9C0006"/>
              </font>
              <fill>
                <patternFill>
                  <bgColor rgb="FFFFC7CE"/>
                </patternFill>
              </fill>
            </x14:dxf>
          </x14:cfRule>
          <xm:sqref>M2115</xm:sqref>
        </x14:conditionalFormatting>
        <x14:conditionalFormatting xmlns:xm="http://schemas.microsoft.com/office/excel/2006/main">
          <x14:cfRule type="cellIs" priority="333" operator="lessThan" id="{2F4F0899-A172-433B-BB89-80B6C81C27D3}">
            <xm:f>'Data Transformation'!$R$24</xm:f>
            <x14:dxf>
              <font>
                <color rgb="FF9C0006"/>
              </font>
              <fill>
                <patternFill>
                  <bgColor rgb="FFFFC7CE"/>
                </patternFill>
              </fill>
            </x14:dxf>
          </x14:cfRule>
          <xm:sqref>M2139</xm:sqref>
        </x14:conditionalFormatting>
        <x14:conditionalFormatting xmlns:xm="http://schemas.microsoft.com/office/excel/2006/main">
          <x14:cfRule type="cellIs" priority="332" operator="lessThan" id="{7010FDF4-37CE-4EB5-B5B1-0F86A428C21F}">
            <xm:f>'Data Transformation'!$R$24</xm:f>
            <x14:dxf>
              <font>
                <color rgb="FF9C0006"/>
              </font>
              <fill>
                <patternFill>
                  <bgColor rgb="FFFFC7CE"/>
                </patternFill>
              </fill>
            </x14:dxf>
          </x14:cfRule>
          <xm:sqref>M2163</xm:sqref>
        </x14:conditionalFormatting>
        <x14:conditionalFormatting xmlns:xm="http://schemas.microsoft.com/office/excel/2006/main">
          <x14:cfRule type="cellIs" priority="331" operator="lessThan" id="{9D3AAF9B-BF60-4A73-B84D-C8FD8E6D3924}">
            <xm:f>'Data Transformation'!$R$24</xm:f>
            <x14:dxf>
              <font>
                <color rgb="FF9C0006"/>
              </font>
              <fill>
                <patternFill>
                  <bgColor rgb="FFFFC7CE"/>
                </patternFill>
              </fill>
            </x14:dxf>
          </x14:cfRule>
          <xm:sqref>M2187</xm:sqref>
        </x14:conditionalFormatting>
        <x14:conditionalFormatting xmlns:xm="http://schemas.microsoft.com/office/excel/2006/main">
          <x14:cfRule type="cellIs" priority="330" operator="lessThan" id="{F0793C37-12F1-47C6-9F24-B044F7142D88}">
            <xm:f>'Data Transformation'!$R$24</xm:f>
            <x14:dxf>
              <font>
                <color rgb="FF9C0006"/>
              </font>
              <fill>
                <patternFill>
                  <bgColor rgb="FFFFC7CE"/>
                </patternFill>
              </fill>
            </x14:dxf>
          </x14:cfRule>
          <xm:sqref>M2211</xm:sqref>
        </x14:conditionalFormatting>
        <x14:conditionalFormatting xmlns:xm="http://schemas.microsoft.com/office/excel/2006/main">
          <x14:cfRule type="cellIs" priority="329" operator="lessThan" id="{2B346840-2D82-4157-AF31-1A679CCDCF95}">
            <xm:f>'Data Transformation'!$R$24</xm:f>
            <x14:dxf>
              <font>
                <color rgb="FF9C0006"/>
              </font>
              <fill>
                <patternFill>
                  <bgColor rgb="FFFFC7CE"/>
                </patternFill>
              </fill>
            </x14:dxf>
          </x14:cfRule>
          <xm:sqref>M2235</xm:sqref>
        </x14:conditionalFormatting>
        <x14:conditionalFormatting xmlns:xm="http://schemas.microsoft.com/office/excel/2006/main">
          <x14:cfRule type="cellIs" priority="328" operator="lessThan" id="{EAE8FA40-4C06-4E6E-BA03-784B1704F5D5}">
            <xm:f>'Data Transformation'!$R$24</xm:f>
            <x14:dxf>
              <font>
                <color rgb="FF9C0006"/>
              </font>
              <fill>
                <patternFill>
                  <bgColor rgb="FFFFC7CE"/>
                </patternFill>
              </fill>
            </x14:dxf>
          </x14:cfRule>
          <xm:sqref>M2259</xm:sqref>
        </x14:conditionalFormatting>
        <x14:conditionalFormatting xmlns:xm="http://schemas.microsoft.com/office/excel/2006/main">
          <x14:cfRule type="cellIs" priority="327" operator="lessThan" id="{D43DC80D-C0ED-4A7B-B60F-EDD6EBE74B63}">
            <xm:f>'Data Transformation'!$R$24</xm:f>
            <x14:dxf>
              <font>
                <color rgb="FF9C0006"/>
              </font>
              <fill>
                <patternFill>
                  <bgColor rgb="FFFFC7CE"/>
                </patternFill>
              </fill>
            </x14:dxf>
          </x14:cfRule>
          <xm:sqref>M2283</xm:sqref>
        </x14:conditionalFormatting>
        <x14:conditionalFormatting xmlns:xm="http://schemas.microsoft.com/office/excel/2006/main">
          <x14:cfRule type="cellIs" priority="326" operator="lessThan" id="{D84D3A27-E282-44FD-AB07-EB55C83CB6A2}">
            <xm:f>'Data Transformation'!$R$24</xm:f>
            <x14:dxf>
              <font>
                <color rgb="FF9C0006"/>
              </font>
              <fill>
                <patternFill>
                  <bgColor rgb="FFFFC7CE"/>
                </patternFill>
              </fill>
            </x14:dxf>
          </x14:cfRule>
          <xm:sqref>M2307</xm:sqref>
        </x14:conditionalFormatting>
        <x14:conditionalFormatting xmlns:xm="http://schemas.microsoft.com/office/excel/2006/main">
          <x14:cfRule type="cellIs" priority="325" operator="lessThan" id="{25B25C6B-3EE9-4903-8F53-3EAD3B6139D6}">
            <xm:f>'Data Transformation'!$R$24</xm:f>
            <x14:dxf>
              <font>
                <color rgb="FF9C0006"/>
              </font>
              <fill>
                <patternFill>
                  <bgColor rgb="FFFFC7CE"/>
                </patternFill>
              </fill>
            </x14:dxf>
          </x14:cfRule>
          <xm:sqref>M2331</xm:sqref>
        </x14:conditionalFormatting>
        <x14:conditionalFormatting xmlns:xm="http://schemas.microsoft.com/office/excel/2006/main">
          <x14:cfRule type="cellIs" priority="324" operator="lessThan" id="{74D5E1EF-DB84-4CB6-93E7-6DE46F6F8495}">
            <xm:f>'Data Transformation'!$R$24</xm:f>
            <x14:dxf>
              <font>
                <color rgb="FF9C0006"/>
              </font>
              <fill>
                <patternFill>
                  <bgColor rgb="FFFFC7CE"/>
                </patternFill>
              </fill>
            </x14:dxf>
          </x14:cfRule>
          <xm:sqref>M2355</xm:sqref>
        </x14:conditionalFormatting>
        <x14:conditionalFormatting xmlns:xm="http://schemas.microsoft.com/office/excel/2006/main">
          <x14:cfRule type="cellIs" priority="323" operator="lessThan" id="{33906454-F336-49F1-ACD9-0DF96C3E11E2}">
            <xm:f>'Data Transformation'!$R$24</xm:f>
            <x14:dxf>
              <font>
                <color rgb="FF9C0006"/>
              </font>
              <fill>
                <patternFill>
                  <bgColor rgb="FFFFC7CE"/>
                </patternFill>
              </fill>
            </x14:dxf>
          </x14:cfRule>
          <xm:sqref>M2379</xm:sqref>
        </x14:conditionalFormatting>
        <x14:conditionalFormatting xmlns:xm="http://schemas.microsoft.com/office/excel/2006/main">
          <x14:cfRule type="cellIs" priority="322" operator="lessThan" id="{15109EDF-BDED-4EA5-9F75-05DB73581157}">
            <xm:f>'Data Transformation'!$R$24</xm:f>
            <x14:dxf>
              <font>
                <color rgb="FF9C0006"/>
              </font>
              <fill>
                <patternFill>
                  <bgColor rgb="FFFFC7CE"/>
                </patternFill>
              </fill>
            </x14:dxf>
          </x14:cfRule>
          <xm:sqref>M2403</xm:sqref>
        </x14:conditionalFormatting>
        <x14:conditionalFormatting xmlns:xm="http://schemas.microsoft.com/office/excel/2006/main">
          <x14:cfRule type="cellIs" priority="321" operator="lessThan" id="{95389030-EB81-45BD-8709-C9E101EC1B5D}">
            <xm:f>'Data Transformation'!$R$24</xm:f>
            <x14:dxf>
              <font>
                <color rgb="FF9C0006"/>
              </font>
              <fill>
                <patternFill>
                  <bgColor rgb="FFFFC7CE"/>
                </patternFill>
              </fill>
            </x14:dxf>
          </x14:cfRule>
          <xm:sqref>M2427</xm:sqref>
        </x14:conditionalFormatting>
        <x14:conditionalFormatting xmlns:xm="http://schemas.microsoft.com/office/excel/2006/main">
          <x14:cfRule type="cellIs" priority="320" operator="lessThan" id="{23B048FD-4EBE-487D-AB02-4A3B31FD2B78}">
            <xm:f>'Data Transformation'!$R$24</xm:f>
            <x14:dxf>
              <font>
                <color rgb="FF9C0006"/>
              </font>
              <fill>
                <patternFill>
                  <bgColor rgb="FFFFC7CE"/>
                </patternFill>
              </fill>
            </x14:dxf>
          </x14:cfRule>
          <xm:sqref>M2451</xm:sqref>
        </x14:conditionalFormatting>
        <x14:conditionalFormatting xmlns:xm="http://schemas.microsoft.com/office/excel/2006/main">
          <x14:cfRule type="cellIs" priority="319" operator="lessThan" id="{1763E261-563E-4FD1-9B78-C4371B9069D6}">
            <xm:f>'Data Transformation'!$R$24</xm:f>
            <x14:dxf>
              <font>
                <color rgb="FF9C0006"/>
              </font>
              <fill>
                <patternFill>
                  <bgColor rgb="FFFFC7CE"/>
                </patternFill>
              </fill>
            </x14:dxf>
          </x14:cfRule>
          <xm:sqref>M2475</xm:sqref>
        </x14:conditionalFormatting>
        <x14:conditionalFormatting xmlns:xm="http://schemas.microsoft.com/office/excel/2006/main">
          <x14:cfRule type="cellIs" priority="318" operator="lessThan" id="{9ADEA275-B40C-40AC-A75E-A1ABF5FC32D0}">
            <xm:f>'Data Transformation'!$R$24</xm:f>
            <x14:dxf>
              <font>
                <color rgb="FF9C0006"/>
              </font>
              <fill>
                <patternFill>
                  <bgColor rgb="FFFFC7CE"/>
                </patternFill>
              </fill>
            </x14:dxf>
          </x14:cfRule>
          <xm:sqref>M2499</xm:sqref>
        </x14:conditionalFormatting>
        <x14:conditionalFormatting xmlns:xm="http://schemas.microsoft.com/office/excel/2006/main">
          <x14:cfRule type="cellIs" priority="317" operator="lessThan" id="{2477BD61-D1CF-4AED-969C-08149A40EF81}">
            <xm:f>'Data Transformation'!$R$24</xm:f>
            <x14:dxf>
              <font>
                <color rgb="FF9C0006"/>
              </font>
              <fill>
                <patternFill>
                  <bgColor rgb="FFFFC7CE"/>
                </patternFill>
              </fill>
            </x14:dxf>
          </x14:cfRule>
          <xm:sqref>M2523</xm:sqref>
        </x14:conditionalFormatting>
        <x14:conditionalFormatting xmlns:xm="http://schemas.microsoft.com/office/excel/2006/main">
          <x14:cfRule type="cellIs" priority="316" operator="lessThan" id="{3EB993B4-3A0B-43DB-A751-40F0F6F9A2D3}">
            <xm:f>'Data Transformation'!$R$24</xm:f>
            <x14:dxf>
              <font>
                <color rgb="FF9C0006"/>
              </font>
              <fill>
                <patternFill>
                  <bgColor rgb="FFFFC7CE"/>
                </patternFill>
              </fill>
            </x14:dxf>
          </x14:cfRule>
          <xm:sqref>M2547</xm:sqref>
        </x14:conditionalFormatting>
        <x14:conditionalFormatting xmlns:xm="http://schemas.microsoft.com/office/excel/2006/main">
          <x14:cfRule type="cellIs" priority="315" operator="lessThan" id="{1746500C-72C5-4D88-A552-0F0714E70551}">
            <xm:f>'Data Transformation'!$R$24</xm:f>
            <x14:dxf>
              <font>
                <color rgb="FF9C0006"/>
              </font>
              <fill>
                <patternFill>
                  <bgColor rgb="FFFFC7CE"/>
                </patternFill>
              </fill>
            </x14:dxf>
          </x14:cfRule>
          <xm:sqref>M2571</xm:sqref>
        </x14:conditionalFormatting>
        <x14:conditionalFormatting xmlns:xm="http://schemas.microsoft.com/office/excel/2006/main">
          <x14:cfRule type="cellIs" priority="314" operator="lessThan" id="{189362DA-92E5-4985-9451-0D31833EA205}">
            <xm:f>'Data Transformation'!$R$24</xm:f>
            <x14:dxf>
              <font>
                <color rgb="FF9C0006"/>
              </font>
              <fill>
                <patternFill>
                  <bgColor rgb="FFFFC7CE"/>
                </patternFill>
              </fill>
            </x14:dxf>
          </x14:cfRule>
          <xm:sqref>M2595</xm:sqref>
        </x14:conditionalFormatting>
        <x14:conditionalFormatting xmlns:xm="http://schemas.microsoft.com/office/excel/2006/main">
          <x14:cfRule type="cellIs" priority="313" operator="lessThan" id="{49C490C9-7251-4829-A96E-75094A533ECF}">
            <xm:f>'Data Transformation'!$R$24</xm:f>
            <x14:dxf>
              <font>
                <color rgb="FF9C0006"/>
              </font>
              <fill>
                <patternFill>
                  <bgColor rgb="FFFFC7CE"/>
                </patternFill>
              </fill>
            </x14:dxf>
          </x14:cfRule>
          <xm:sqref>M2619</xm:sqref>
        </x14:conditionalFormatting>
        <x14:conditionalFormatting xmlns:xm="http://schemas.microsoft.com/office/excel/2006/main">
          <x14:cfRule type="cellIs" priority="312" operator="lessThan" id="{8EA69BD5-DA33-469B-B1D3-2EC0D5DF400C}">
            <xm:f>'Data Transformation'!$R$24</xm:f>
            <x14:dxf>
              <font>
                <color rgb="FF9C0006"/>
              </font>
              <fill>
                <patternFill>
                  <bgColor rgb="FFFFC7CE"/>
                </patternFill>
              </fill>
            </x14:dxf>
          </x14:cfRule>
          <xm:sqref>M2643</xm:sqref>
        </x14:conditionalFormatting>
        <x14:conditionalFormatting xmlns:xm="http://schemas.microsoft.com/office/excel/2006/main">
          <x14:cfRule type="cellIs" priority="311" operator="lessThan" id="{12B83256-CB42-4A10-BFA8-830681AE887A}">
            <xm:f>'Data Transformation'!$R$24</xm:f>
            <x14:dxf>
              <font>
                <color rgb="FF9C0006"/>
              </font>
              <fill>
                <patternFill>
                  <bgColor rgb="FFFFC7CE"/>
                </patternFill>
              </fill>
            </x14:dxf>
          </x14:cfRule>
          <xm:sqref>M2667</xm:sqref>
        </x14:conditionalFormatting>
        <x14:conditionalFormatting xmlns:xm="http://schemas.microsoft.com/office/excel/2006/main">
          <x14:cfRule type="cellIs" priority="310" operator="lessThan" id="{21A41E04-D07D-4DA1-BE2A-1AFD6D39D848}">
            <xm:f>'Data Transformation'!$R$24</xm:f>
            <x14:dxf>
              <font>
                <color rgb="FF9C0006"/>
              </font>
              <fill>
                <patternFill>
                  <bgColor rgb="FFFFC7CE"/>
                </patternFill>
              </fill>
            </x14:dxf>
          </x14:cfRule>
          <xm:sqref>M2691</xm:sqref>
        </x14:conditionalFormatting>
        <x14:conditionalFormatting xmlns:xm="http://schemas.microsoft.com/office/excel/2006/main">
          <x14:cfRule type="cellIs" priority="309" operator="lessThan" id="{08A1D01F-1B46-4D33-9197-74D0ECBD727E}">
            <xm:f>'Data Transformation'!$R$24</xm:f>
            <x14:dxf>
              <font>
                <color rgb="FF9C0006"/>
              </font>
              <fill>
                <patternFill>
                  <bgColor rgb="FFFFC7CE"/>
                </patternFill>
              </fill>
            </x14:dxf>
          </x14:cfRule>
          <xm:sqref>M2715</xm:sqref>
        </x14:conditionalFormatting>
        <x14:conditionalFormatting xmlns:xm="http://schemas.microsoft.com/office/excel/2006/main">
          <x14:cfRule type="cellIs" priority="308" operator="lessThan" id="{27FBC77D-CED5-41F2-A11F-5DDC188A16F8}">
            <xm:f>'Data Transformation'!$R$24</xm:f>
            <x14:dxf>
              <font>
                <color rgb="FF9C0006"/>
              </font>
              <fill>
                <patternFill>
                  <bgColor rgb="FFFFC7CE"/>
                </patternFill>
              </fill>
            </x14:dxf>
          </x14:cfRule>
          <xm:sqref>M2739</xm:sqref>
        </x14:conditionalFormatting>
        <x14:conditionalFormatting xmlns:xm="http://schemas.microsoft.com/office/excel/2006/main">
          <x14:cfRule type="cellIs" priority="307" operator="lessThan" id="{AF240DC4-9B82-4532-9A9D-AE928EDD817B}">
            <xm:f>'Data Transformation'!$R$24</xm:f>
            <x14:dxf>
              <font>
                <color rgb="FF9C0006"/>
              </font>
              <fill>
                <patternFill>
                  <bgColor rgb="FFFFC7CE"/>
                </patternFill>
              </fill>
            </x14:dxf>
          </x14:cfRule>
          <xm:sqref>M2763</xm:sqref>
        </x14:conditionalFormatting>
        <x14:conditionalFormatting xmlns:xm="http://schemas.microsoft.com/office/excel/2006/main">
          <x14:cfRule type="cellIs" priority="306" operator="lessThan" id="{E541C2DE-8592-4047-B237-C07A6BD18B2D}">
            <xm:f>'Data Transformation'!$R$24</xm:f>
            <x14:dxf>
              <font>
                <color rgb="FF9C0006"/>
              </font>
              <fill>
                <patternFill>
                  <bgColor rgb="FFFFC7CE"/>
                </patternFill>
              </fill>
            </x14:dxf>
          </x14:cfRule>
          <xm:sqref>M2787</xm:sqref>
        </x14:conditionalFormatting>
        <x14:conditionalFormatting xmlns:xm="http://schemas.microsoft.com/office/excel/2006/main">
          <x14:cfRule type="cellIs" priority="305" operator="lessThan" id="{DA971675-BD2F-4FC9-AF39-C059BB39DC85}">
            <xm:f>'Data Transformation'!$R$24</xm:f>
            <x14:dxf>
              <font>
                <color rgb="FF9C0006"/>
              </font>
              <fill>
                <patternFill>
                  <bgColor rgb="FFFFC7CE"/>
                </patternFill>
              </fill>
            </x14:dxf>
          </x14:cfRule>
          <xm:sqref>M2811</xm:sqref>
        </x14:conditionalFormatting>
        <x14:conditionalFormatting xmlns:xm="http://schemas.microsoft.com/office/excel/2006/main">
          <x14:cfRule type="cellIs" priority="304" operator="lessThan" id="{AE462B5F-247A-45E2-93FF-5E03ACF241EC}">
            <xm:f>'Data Transformation'!$R$24</xm:f>
            <x14:dxf>
              <font>
                <color rgb="FF9C0006"/>
              </font>
              <fill>
                <patternFill>
                  <bgColor rgb="FFFFC7CE"/>
                </patternFill>
              </fill>
            </x14:dxf>
          </x14:cfRule>
          <xm:sqref>M2835</xm:sqref>
        </x14:conditionalFormatting>
        <x14:conditionalFormatting xmlns:xm="http://schemas.microsoft.com/office/excel/2006/main">
          <x14:cfRule type="cellIs" priority="303" operator="lessThan" id="{A8B846C8-91A1-49FF-B6DF-251BD0C59CB9}">
            <xm:f>'Data Transformation'!$R$24</xm:f>
            <x14:dxf>
              <font>
                <color rgb="FF9C0006"/>
              </font>
              <fill>
                <patternFill>
                  <bgColor rgb="FFFFC7CE"/>
                </patternFill>
              </fill>
            </x14:dxf>
          </x14:cfRule>
          <xm:sqref>M2859</xm:sqref>
        </x14:conditionalFormatting>
        <x14:conditionalFormatting xmlns:xm="http://schemas.microsoft.com/office/excel/2006/main">
          <x14:cfRule type="cellIs" priority="302" operator="lessThan" id="{F0451D36-19F5-4681-A0EA-97FB420AA6AD}">
            <xm:f>'Data Transformation'!$R$24</xm:f>
            <x14:dxf>
              <font>
                <color rgb="FF9C0006"/>
              </font>
              <fill>
                <patternFill>
                  <bgColor rgb="FFFFC7CE"/>
                </patternFill>
              </fill>
            </x14:dxf>
          </x14:cfRule>
          <xm:sqref>M2883</xm:sqref>
        </x14:conditionalFormatting>
        <x14:conditionalFormatting xmlns:xm="http://schemas.microsoft.com/office/excel/2006/main">
          <x14:cfRule type="cellIs" priority="301" operator="lessThan" id="{E7C0F424-1E4B-4453-B215-7A5F7E639324}">
            <xm:f>'Data Transformation'!$R$24</xm:f>
            <x14:dxf>
              <font>
                <color rgb="FF9C0006"/>
              </font>
              <fill>
                <patternFill>
                  <bgColor rgb="FFFFC7CE"/>
                </patternFill>
              </fill>
            </x14:dxf>
          </x14:cfRule>
          <xm:sqref>M2907</xm:sqref>
        </x14:conditionalFormatting>
        <x14:conditionalFormatting xmlns:xm="http://schemas.microsoft.com/office/excel/2006/main">
          <x14:cfRule type="cellIs" priority="300" operator="lessThan" id="{E83328C7-F5F7-4F8D-8697-F149274BB23B}">
            <xm:f>'Data Transformation'!$R$24</xm:f>
            <x14:dxf>
              <font>
                <color rgb="FF9C0006"/>
              </font>
              <fill>
                <patternFill>
                  <bgColor rgb="FFFFC7CE"/>
                </patternFill>
              </fill>
            </x14:dxf>
          </x14:cfRule>
          <xm:sqref>M2931</xm:sqref>
        </x14:conditionalFormatting>
        <x14:conditionalFormatting xmlns:xm="http://schemas.microsoft.com/office/excel/2006/main">
          <x14:cfRule type="cellIs" priority="299" operator="lessThan" id="{C2EB05AB-14E4-43BC-BEC6-D6F2F3DDEA57}">
            <xm:f>'Data Transformation'!$R$24</xm:f>
            <x14:dxf>
              <font>
                <color rgb="FF9C0006"/>
              </font>
              <fill>
                <patternFill>
                  <bgColor rgb="FFFFC7CE"/>
                </patternFill>
              </fill>
            </x14:dxf>
          </x14:cfRule>
          <xm:sqref>M2955</xm:sqref>
        </x14:conditionalFormatting>
        <x14:conditionalFormatting xmlns:xm="http://schemas.microsoft.com/office/excel/2006/main">
          <x14:cfRule type="cellIs" priority="298" operator="lessThan" id="{11012117-16E8-4593-8584-4D307D493E97}">
            <xm:f>'Data Transformation'!$R$24</xm:f>
            <x14:dxf>
              <font>
                <color rgb="FF9C0006"/>
              </font>
              <fill>
                <patternFill>
                  <bgColor rgb="FFFFC7CE"/>
                </patternFill>
              </fill>
            </x14:dxf>
          </x14:cfRule>
          <xm:sqref>M2979</xm:sqref>
        </x14:conditionalFormatting>
        <x14:conditionalFormatting xmlns:xm="http://schemas.microsoft.com/office/excel/2006/main">
          <x14:cfRule type="cellIs" priority="297" operator="lessThan" id="{6196664A-08FC-473B-8D6C-5FF6820C3835}">
            <xm:f>'Data Transformation'!$R$24</xm:f>
            <x14:dxf>
              <font>
                <color rgb="FF9C0006"/>
              </font>
              <fill>
                <patternFill>
                  <bgColor rgb="FFFFC7CE"/>
                </patternFill>
              </fill>
            </x14:dxf>
          </x14:cfRule>
          <xm:sqref>M3003</xm:sqref>
        </x14:conditionalFormatting>
        <x14:conditionalFormatting xmlns:xm="http://schemas.microsoft.com/office/excel/2006/main">
          <x14:cfRule type="cellIs" priority="296" operator="lessThan" id="{5BDC0FAE-AADA-4823-BDB7-9A4599E23873}">
            <xm:f>'Data Transformation'!$R$24</xm:f>
            <x14:dxf>
              <font>
                <color rgb="FF9C0006"/>
              </font>
              <fill>
                <patternFill>
                  <bgColor rgb="FFFFC7CE"/>
                </patternFill>
              </fill>
            </x14:dxf>
          </x14:cfRule>
          <xm:sqref>M3027</xm:sqref>
        </x14:conditionalFormatting>
        <x14:conditionalFormatting xmlns:xm="http://schemas.microsoft.com/office/excel/2006/main">
          <x14:cfRule type="cellIs" priority="295" operator="lessThan" id="{318085EA-3B31-4E5A-84C6-1BF26944C848}">
            <xm:f>'Data Transformation'!$R$24</xm:f>
            <x14:dxf>
              <font>
                <color rgb="FF9C0006"/>
              </font>
              <fill>
                <patternFill>
                  <bgColor rgb="FFFFC7CE"/>
                </patternFill>
              </fill>
            </x14:dxf>
          </x14:cfRule>
          <xm:sqref>M3051</xm:sqref>
        </x14:conditionalFormatting>
        <x14:conditionalFormatting xmlns:xm="http://schemas.microsoft.com/office/excel/2006/main">
          <x14:cfRule type="cellIs" priority="294" operator="lessThan" id="{5C7CCCFF-3C6B-47D3-B238-EFFC30DC56C6}">
            <xm:f>'Data Transformation'!$R$24</xm:f>
            <x14:dxf>
              <font>
                <color rgb="FF9C0006"/>
              </font>
              <fill>
                <patternFill>
                  <bgColor rgb="FFFFC7CE"/>
                </patternFill>
              </fill>
            </x14:dxf>
          </x14:cfRule>
          <xm:sqref>M3075</xm:sqref>
        </x14:conditionalFormatting>
        <x14:conditionalFormatting xmlns:xm="http://schemas.microsoft.com/office/excel/2006/main">
          <x14:cfRule type="cellIs" priority="293" operator="lessThan" id="{B921E0E1-37DF-41B4-8AF9-D2B79B5DB7A3}">
            <xm:f>'Data Transformation'!$R$24</xm:f>
            <x14:dxf>
              <font>
                <color rgb="FF9C0006"/>
              </font>
              <fill>
                <patternFill>
                  <bgColor rgb="FFFFC7CE"/>
                </patternFill>
              </fill>
            </x14:dxf>
          </x14:cfRule>
          <xm:sqref>M3099</xm:sqref>
        </x14:conditionalFormatting>
        <x14:conditionalFormatting xmlns:xm="http://schemas.microsoft.com/office/excel/2006/main">
          <x14:cfRule type="cellIs" priority="292" operator="lessThan" id="{1D225F2A-0010-4394-9D14-CFAACEBABB99}">
            <xm:f>'Data Transformation'!$R$24</xm:f>
            <x14:dxf>
              <font>
                <color rgb="FF9C0006"/>
              </font>
              <fill>
                <patternFill>
                  <bgColor rgb="FFFFC7CE"/>
                </patternFill>
              </fill>
            </x14:dxf>
          </x14:cfRule>
          <xm:sqref>M3123</xm:sqref>
        </x14:conditionalFormatting>
        <x14:conditionalFormatting xmlns:xm="http://schemas.microsoft.com/office/excel/2006/main">
          <x14:cfRule type="cellIs" priority="291" operator="lessThan" id="{1885E0A1-A329-438D-B205-C09A4B85DB09}">
            <xm:f>'Data Transformation'!$R$24</xm:f>
            <x14:dxf>
              <font>
                <color rgb="FF9C0006"/>
              </font>
              <fill>
                <patternFill>
                  <bgColor rgb="FFFFC7CE"/>
                </patternFill>
              </fill>
            </x14:dxf>
          </x14:cfRule>
          <xm:sqref>M3147</xm:sqref>
        </x14:conditionalFormatting>
        <x14:conditionalFormatting xmlns:xm="http://schemas.microsoft.com/office/excel/2006/main">
          <x14:cfRule type="cellIs" priority="290" operator="lessThan" id="{9E05298D-4B4C-43EC-93E0-CE3B2BB741C1}">
            <xm:f>'Data Transformation'!$R$24</xm:f>
            <x14:dxf>
              <font>
                <color rgb="FF9C0006"/>
              </font>
              <fill>
                <patternFill>
                  <bgColor rgb="FFFFC7CE"/>
                </patternFill>
              </fill>
            </x14:dxf>
          </x14:cfRule>
          <xm:sqref>M3171</xm:sqref>
        </x14:conditionalFormatting>
        <x14:conditionalFormatting xmlns:xm="http://schemas.microsoft.com/office/excel/2006/main">
          <x14:cfRule type="cellIs" priority="289" operator="lessThan" id="{941276BB-6E6E-4740-83EF-58A770BE50F5}">
            <xm:f>'Data Transformation'!$R$24</xm:f>
            <x14:dxf>
              <font>
                <color rgb="FF9C0006"/>
              </font>
              <fill>
                <patternFill>
                  <bgColor rgb="FFFFC7CE"/>
                </patternFill>
              </fill>
            </x14:dxf>
          </x14:cfRule>
          <xm:sqref>M3195</xm:sqref>
        </x14:conditionalFormatting>
        <x14:conditionalFormatting xmlns:xm="http://schemas.microsoft.com/office/excel/2006/main">
          <x14:cfRule type="cellIs" priority="288" operator="lessThan" id="{9E6E1FCA-230E-4748-A967-0971C536608D}">
            <xm:f>'Data Transformation'!$R$24</xm:f>
            <x14:dxf>
              <font>
                <color rgb="FF9C0006"/>
              </font>
              <fill>
                <patternFill>
                  <bgColor rgb="FFFFC7CE"/>
                </patternFill>
              </fill>
            </x14:dxf>
          </x14:cfRule>
          <xm:sqref>M3219</xm:sqref>
        </x14:conditionalFormatting>
        <x14:conditionalFormatting xmlns:xm="http://schemas.microsoft.com/office/excel/2006/main">
          <x14:cfRule type="cellIs" priority="287" operator="lessThan" id="{BE6435A1-8BDE-4C3C-9077-DB624BB15CE3}">
            <xm:f>'Data Transformation'!$R$24</xm:f>
            <x14:dxf>
              <font>
                <color rgb="FF9C0006"/>
              </font>
              <fill>
                <patternFill>
                  <bgColor rgb="FFFFC7CE"/>
                </patternFill>
              </fill>
            </x14:dxf>
          </x14:cfRule>
          <xm:sqref>M3243</xm:sqref>
        </x14:conditionalFormatting>
        <x14:conditionalFormatting xmlns:xm="http://schemas.microsoft.com/office/excel/2006/main">
          <x14:cfRule type="cellIs" priority="286" operator="lessThan" id="{7D439F73-674A-469B-8688-30CA20B485ED}">
            <xm:f>'Data Transformation'!$R$24</xm:f>
            <x14:dxf>
              <font>
                <color rgb="FF9C0006"/>
              </font>
              <fill>
                <patternFill>
                  <bgColor rgb="FFFFC7CE"/>
                </patternFill>
              </fill>
            </x14:dxf>
          </x14:cfRule>
          <xm:sqref>M3267</xm:sqref>
        </x14:conditionalFormatting>
        <x14:conditionalFormatting xmlns:xm="http://schemas.microsoft.com/office/excel/2006/main">
          <x14:cfRule type="cellIs" priority="285" operator="lessThan" id="{8D657419-DF29-4605-A2BA-591265D943ED}">
            <xm:f>'Data Transformation'!$R$24</xm:f>
            <x14:dxf>
              <font>
                <color rgb="FF9C0006"/>
              </font>
              <fill>
                <patternFill>
                  <bgColor rgb="FFFFC7CE"/>
                </patternFill>
              </fill>
            </x14:dxf>
          </x14:cfRule>
          <xm:sqref>M3291</xm:sqref>
        </x14:conditionalFormatting>
        <x14:conditionalFormatting xmlns:xm="http://schemas.microsoft.com/office/excel/2006/main">
          <x14:cfRule type="cellIs" priority="284" operator="lessThan" id="{C46781AC-E0ED-4F95-ACB4-4BF1F5740235}">
            <xm:f>'Data Transformation'!$R$24</xm:f>
            <x14:dxf>
              <font>
                <color rgb="FF9C0006"/>
              </font>
              <fill>
                <patternFill>
                  <bgColor rgb="FFFFC7CE"/>
                </patternFill>
              </fill>
            </x14:dxf>
          </x14:cfRule>
          <xm:sqref>M3315</xm:sqref>
        </x14:conditionalFormatting>
        <x14:conditionalFormatting xmlns:xm="http://schemas.microsoft.com/office/excel/2006/main">
          <x14:cfRule type="cellIs" priority="283" operator="lessThan" id="{1DD0BC4A-2F83-449F-9414-CD06887928EA}">
            <xm:f>'Data Transformation'!$R$24</xm:f>
            <x14:dxf>
              <font>
                <color rgb="FF9C0006"/>
              </font>
              <fill>
                <patternFill>
                  <bgColor rgb="FFFFC7CE"/>
                </patternFill>
              </fill>
            </x14:dxf>
          </x14:cfRule>
          <xm:sqref>M3339</xm:sqref>
        </x14:conditionalFormatting>
        <x14:conditionalFormatting xmlns:xm="http://schemas.microsoft.com/office/excel/2006/main">
          <x14:cfRule type="cellIs" priority="282" operator="lessThan" id="{E8007D69-ED8A-451C-A74F-495DEAD85E81}">
            <xm:f>'Data Transformation'!$R$24</xm:f>
            <x14:dxf>
              <font>
                <color rgb="FF9C0006"/>
              </font>
              <fill>
                <patternFill>
                  <bgColor rgb="FFFFC7CE"/>
                </patternFill>
              </fill>
            </x14:dxf>
          </x14:cfRule>
          <xm:sqref>M3363</xm:sqref>
        </x14:conditionalFormatting>
        <x14:conditionalFormatting xmlns:xm="http://schemas.microsoft.com/office/excel/2006/main">
          <x14:cfRule type="cellIs" priority="281" operator="lessThan" id="{AED2BD10-9BEC-4EDA-9F04-400EF3614655}">
            <xm:f>'Data Transformation'!$R$24</xm:f>
            <x14:dxf>
              <font>
                <color rgb="FF9C0006"/>
              </font>
              <fill>
                <patternFill>
                  <bgColor rgb="FFFFC7CE"/>
                </patternFill>
              </fill>
            </x14:dxf>
          </x14:cfRule>
          <xm:sqref>M3387</xm:sqref>
        </x14:conditionalFormatting>
        <x14:conditionalFormatting xmlns:xm="http://schemas.microsoft.com/office/excel/2006/main">
          <x14:cfRule type="cellIs" priority="280" operator="lessThan" id="{627C4B54-F966-4AF1-B474-EDF29E572187}">
            <xm:f>'Data Transformation'!$R$24</xm:f>
            <x14:dxf>
              <font>
                <color rgb="FF9C0006"/>
              </font>
              <fill>
                <patternFill>
                  <bgColor rgb="FFFFC7CE"/>
                </patternFill>
              </fill>
            </x14:dxf>
          </x14:cfRule>
          <xm:sqref>M3411</xm:sqref>
        </x14:conditionalFormatting>
        <x14:conditionalFormatting xmlns:xm="http://schemas.microsoft.com/office/excel/2006/main">
          <x14:cfRule type="cellIs" priority="279" operator="lessThan" id="{34DFC620-5570-42AA-B8CE-2F6ADE83B707}">
            <xm:f>'Data Transformation'!$R$24</xm:f>
            <x14:dxf>
              <font>
                <color rgb="FF9C0006"/>
              </font>
              <fill>
                <patternFill>
                  <bgColor rgb="FFFFC7CE"/>
                </patternFill>
              </fill>
            </x14:dxf>
          </x14:cfRule>
          <xm:sqref>M3435</xm:sqref>
        </x14:conditionalFormatting>
        <x14:conditionalFormatting xmlns:xm="http://schemas.microsoft.com/office/excel/2006/main">
          <x14:cfRule type="cellIs" priority="278" operator="lessThan" id="{47A97CD0-3C5C-408E-93B0-1E99A6258EF5}">
            <xm:f>'Data Transformation'!$R$24</xm:f>
            <x14:dxf>
              <font>
                <color rgb="FF9C0006"/>
              </font>
              <fill>
                <patternFill>
                  <bgColor rgb="FFFFC7CE"/>
                </patternFill>
              </fill>
            </x14:dxf>
          </x14:cfRule>
          <xm:sqref>M3459</xm:sqref>
        </x14:conditionalFormatting>
        <x14:conditionalFormatting xmlns:xm="http://schemas.microsoft.com/office/excel/2006/main">
          <x14:cfRule type="cellIs" priority="277" operator="lessThan" id="{843DAAAF-C995-4557-866F-A31A57C00FA8}">
            <xm:f>'Data Transformation'!$R$24</xm:f>
            <x14:dxf>
              <font>
                <color rgb="FF9C0006"/>
              </font>
              <fill>
                <patternFill>
                  <bgColor rgb="FFFFC7CE"/>
                </patternFill>
              </fill>
            </x14:dxf>
          </x14:cfRule>
          <xm:sqref>M3483</xm:sqref>
        </x14:conditionalFormatting>
        <x14:conditionalFormatting xmlns:xm="http://schemas.microsoft.com/office/excel/2006/main">
          <x14:cfRule type="cellIs" priority="276" operator="lessThan" id="{97BB16CF-9573-49FE-BD3D-D9C80CA34883}">
            <xm:f>'Data Transformation'!$R$24</xm:f>
            <x14:dxf>
              <font>
                <color rgb="FF9C0006"/>
              </font>
              <fill>
                <patternFill>
                  <bgColor rgb="FFFFC7CE"/>
                </patternFill>
              </fill>
            </x14:dxf>
          </x14:cfRule>
          <xm:sqref>M3507</xm:sqref>
        </x14:conditionalFormatting>
        <x14:conditionalFormatting xmlns:xm="http://schemas.microsoft.com/office/excel/2006/main">
          <x14:cfRule type="cellIs" priority="275" operator="lessThan" id="{ABA5F97E-09F3-465B-9EA7-66FE24041006}">
            <xm:f>'Data Transformation'!$R$24</xm:f>
            <x14:dxf>
              <font>
                <color rgb="FF9C0006"/>
              </font>
              <fill>
                <patternFill>
                  <bgColor rgb="FFFFC7CE"/>
                </patternFill>
              </fill>
            </x14:dxf>
          </x14:cfRule>
          <xm:sqref>M3531</xm:sqref>
        </x14:conditionalFormatting>
        <x14:conditionalFormatting xmlns:xm="http://schemas.microsoft.com/office/excel/2006/main">
          <x14:cfRule type="cellIs" priority="274" operator="lessThan" id="{780499D5-B6DB-462D-AC1C-9079519582FE}">
            <xm:f>'Data Transformation'!$R$24</xm:f>
            <x14:dxf>
              <font>
                <color rgb="FF9C0006"/>
              </font>
              <fill>
                <patternFill>
                  <bgColor rgb="FFFFC7CE"/>
                </patternFill>
              </fill>
            </x14:dxf>
          </x14:cfRule>
          <xm:sqref>M3555</xm:sqref>
        </x14:conditionalFormatting>
        <x14:conditionalFormatting xmlns:xm="http://schemas.microsoft.com/office/excel/2006/main">
          <x14:cfRule type="cellIs" priority="273" operator="lessThan" id="{CFA2E20A-0F09-4163-8994-DE320446B659}">
            <xm:f>'Data Transformation'!$R$24</xm:f>
            <x14:dxf>
              <font>
                <color rgb="FF9C0006"/>
              </font>
              <fill>
                <patternFill>
                  <bgColor rgb="FFFFC7CE"/>
                </patternFill>
              </fill>
            </x14:dxf>
          </x14:cfRule>
          <xm:sqref>M3579</xm:sqref>
        </x14:conditionalFormatting>
        <x14:conditionalFormatting xmlns:xm="http://schemas.microsoft.com/office/excel/2006/main">
          <x14:cfRule type="cellIs" priority="272" operator="lessThan" id="{28D88C7F-2698-47B9-96DB-78B8CCCC71BA}">
            <xm:f>'Data Transformation'!$R$24</xm:f>
            <x14:dxf>
              <font>
                <color rgb="FF9C0006"/>
              </font>
              <fill>
                <patternFill>
                  <bgColor rgb="FFFFC7CE"/>
                </patternFill>
              </fill>
            </x14:dxf>
          </x14:cfRule>
          <xm:sqref>M3603</xm:sqref>
        </x14:conditionalFormatting>
        <x14:conditionalFormatting xmlns:xm="http://schemas.microsoft.com/office/excel/2006/main">
          <x14:cfRule type="cellIs" priority="271" operator="lessThan" id="{1D04BB95-A860-4C85-A09F-2C950D6FDD27}">
            <xm:f>'Data Transformation'!$R$24</xm:f>
            <x14:dxf>
              <font>
                <color rgb="FF9C0006"/>
              </font>
              <fill>
                <patternFill>
                  <bgColor rgb="FFFFC7CE"/>
                </patternFill>
              </fill>
            </x14:dxf>
          </x14:cfRule>
          <xm:sqref>M3627</xm:sqref>
        </x14:conditionalFormatting>
        <x14:conditionalFormatting xmlns:xm="http://schemas.microsoft.com/office/excel/2006/main">
          <x14:cfRule type="cellIs" priority="270" operator="lessThan" id="{335DAA34-4154-4F9D-B493-753EFADD3199}">
            <xm:f>'Data Transformation'!$R$24</xm:f>
            <x14:dxf>
              <font>
                <color rgb="FF9C0006"/>
              </font>
              <fill>
                <patternFill>
                  <bgColor rgb="FFFFC7CE"/>
                </patternFill>
              </fill>
            </x14:dxf>
          </x14:cfRule>
          <xm:sqref>M3651</xm:sqref>
        </x14:conditionalFormatting>
        <x14:conditionalFormatting xmlns:xm="http://schemas.microsoft.com/office/excel/2006/main">
          <x14:cfRule type="cellIs" priority="269" operator="lessThan" id="{60E3FDE1-F353-41B5-90AB-E1F7BFF64EB5}">
            <xm:f>'Data Transformation'!$R$24</xm:f>
            <x14:dxf>
              <font>
                <color rgb="FF9C0006"/>
              </font>
              <fill>
                <patternFill>
                  <bgColor rgb="FFFFC7CE"/>
                </patternFill>
              </fill>
            </x14:dxf>
          </x14:cfRule>
          <xm:sqref>M3675</xm:sqref>
        </x14:conditionalFormatting>
        <x14:conditionalFormatting xmlns:xm="http://schemas.microsoft.com/office/excel/2006/main">
          <x14:cfRule type="cellIs" priority="268" operator="lessThan" id="{67026E15-B08B-4839-BB10-C2D2002A4E8A}">
            <xm:f>'Data Transformation'!$R$24</xm:f>
            <x14:dxf>
              <font>
                <color rgb="FF9C0006"/>
              </font>
              <fill>
                <patternFill>
                  <bgColor rgb="FFFFC7CE"/>
                </patternFill>
              </fill>
            </x14:dxf>
          </x14:cfRule>
          <xm:sqref>M3699</xm:sqref>
        </x14:conditionalFormatting>
        <x14:conditionalFormatting xmlns:xm="http://schemas.microsoft.com/office/excel/2006/main">
          <x14:cfRule type="cellIs" priority="267" operator="lessThan" id="{42FFAED0-21AA-4A1E-98AF-CB74227005F6}">
            <xm:f>'Data Transformation'!$R$24</xm:f>
            <x14:dxf>
              <font>
                <color rgb="FF9C0006"/>
              </font>
              <fill>
                <patternFill>
                  <bgColor rgb="FFFFC7CE"/>
                </patternFill>
              </fill>
            </x14:dxf>
          </x14:cfRule>
          <xm:sqref>M3723</xm:sqref>
        </x14:conditionalFormatting>
        <x14:conditionalFormatting xmlns:xm="http://schemas.microsoft.com/office/excel/2006/main">
          <x14:cfRule type="cellIs" priority="266" operator="lessThan" id="{6A48D198-A8D8-4E83-906F-98507C668859}">
            <xm:f>'Data Transformation'!$R$24</xm:f>
            <x14:dxf>
              <font>
                <color rgb="FF9C0006"/>
              </font>
              <fill>
                <patternFill>
                  <bgColor rgb="FFFFC7CE"/>
                </patternFill>
              </fill>
            </x14:dxf>
          </x14:cfRule>
          <xm:sqref>M3747</xm:sqref>
        </x14:conditionalFormatting>
        <x14:conditionalFormatting xmlns:xm="http://schemas.microsoft.com/office/excel/2006/main">
          <x14:cfRule type="cellIs" priority="265" operator="lessThan" id="{5E33E2B5-441D-4106-BD00-58CB29DE835A}">
            <xm:f>'Data Transformation'!$R$24</xm:f>
            <x14:dxf>
              <font>
                <color rgb="FF9C0006"/>
              </font>
              <fill>
                <patternFill>
                  <bgColor rgb="FFFFC7CE"/>
                </patternFill>
              </fill>
            </x14:dxf>
          </x14:cfRule>
          <xm:sqref>M3771</xm:sqref>
        </x14:conditionalFormatting>
        <x14:conditionalFormatting xmlns:xm="http://schemas.microsoft.com/office/excel/2006/main">
          <x14:cfRule type="cellIs" priority="264" operator="lessThan" id="{4CB0F278-F360-4113-8688-4CC15C070FC7}">
            <xm:f>'Data Transformation'!$R$24</xm:f>
            <x14:dxf>
              <font>
                <color rgb="FF9C0006"/>
              </font>
              <fill>
                <patternFill>
                  <bgColor rgb="FFFFC7CE"/>
                </patternFill>
              </fill>
            </x14:dxf>
          </x14:cfRule>
          <xm:sqref>M3795</xm:sqref>
        </x14:conditionalFormatting>
        <x14:conditionalFormatting xmlns:xm="http://schemas.microsoft.com/office/excel/2006/main">
          <x14:cfRule type="cellIs" priority="263" operator="lessThan" id="{B20207CF-2D0F-40D7-9F4E-251785AC8AEE}">
            <xm:f>'Data Transformation'!$R$24</xm:f>
            <x14:dxf>
              <font>
                <color rgb="FF9C0006"/>
              </font>
              <fill>
                <patternFill>
                  <bgColor rgb="FFFFC7CE"/>
                </patternFill>
              </fill>
            </x14:dxf>
          </x14:cfRule>
          <xm:sqref>M3819</xm:sqref>
        </x14:conditionalFormatting>
        <x14:conditionalFormatting xmlns:xm="http://schemas.microsoft.com/office/excel/2006/main">
          <x14:cfRule type="cellIs" priority="262" operator="lessThan" id="{C04E9FD4-9B16-4137-B602-23964D31AD7A}">
            <xm:f>'Data Transformation'!$R$24</xm:f>
            <x14:dxf>
              <font>
                <color rgb="FF9C0006"/>
              </font>
              <fill>
                <patternFill>
                  <bgColor rgb="FFFFC7CE"/>
                </patternFill>
              </fill>
            </x14:dxf>
          </x14:cfRule>
          <xm:sqref>M3843</xm:sqref>
        </x14:conditionalFormatting>
        <x14:conditionalFormatting xmlns:xm="http://schemas.microsoft.com/office/excel/2006/main">
          <x14:cfRule type="cellIs" priority="261" operator="lessThan" id="{BAE79B4F-6129-44AA-B2C1-F8E63DAAC2BC}">
            <xm:f>'Data Transformation'!$R$24</xm:f>
            <x14:dxf>
              <font>
                <color rgb="FF9C0006"/>
              </font>
              <fill>
                <patternFill>
                  <bgColor rgb="FFFFC7CE"/>
                </patternFill>
              </fill>
            </x14:dxf>
          </x14:cfRule>
          <xm:sqref>M3867</xm:sqref>
        </x14:conditionalFormatting>
        <x14:conditionalFormatting xmlns:xm="http://schemas.microsoft.com/office/excel/2006/main">
          <x14:cfRule type="cellIs" priority="260" operator="lessThan" id="{02C2D41E-AE16-4CA7-8F4F-7B9C753A134E}">
            <xm:f>'Data Transformation'!$R$24</xm:f>
            <x14:dxf>
              <font>
                <color rgb="FF9C0006"/>
              </font>
              <fill>
                <patternFill>
                  <bgColor rgb="FFFFC7CE"/>
                </patternFill>
              </fill>
            </x14:dxf>
          </x14:cfRule>
          <xm:sqref>M3891</xm:sqref>
        </x14:conditionalFormatting>
        <x14:conditionalFormatting xmlns:xm="http://schemas.microsoft.com/office/excel/2006/main">
          <x14:cfRule type="cellIs" priority="259" operator="lessThan" id="{BB76FDEC-A579-4907-A597-A9BB580FD407}">
            <xm:f>'Data Transformation'!$R$24</xm:f>
            <x14:dxf>
              <font>
                <color rgb="FF9C0006"/>
              </font>
              <fill>
                <patternFill>
                  <bgColor rgb="FFFFC7CE"/>
                </patternFill>
              </fill>
            </x14:dxf>
          </x14:cfRule>
          <xm:sqref>M3915</xm:sqref>
        </x14:conditionalFormatting>
        <x14:conditionalFormatting xmlns:xm="http://schemas.microsoft.com/office/excel/2006/main">
          <x14:cfRule type="cellIs" priority="258" operator="lessThan" id="{5960C574-990A-4EF2-B4DE-499E7D5C88C4}">
            <xm:f>'Data Transformation'!$R$24</xm:f>
            <x14:dxf>
              <font>
                <color rgb="FF9C0006"/>
              </font>
              <fill>
                <patternFill>
                  <bgColor rgb="FFFFC7CE"/>
                </patternFill>
              </fill>
            </x14:dxf>
          </x14:cfRule>
          <xm:sqref>M3939</xm:sqref>
        </x14:conditionalFormatting>
        <x14:conditionalFormatting xmlns:xm="http://schemas.microsoft.com/office/excel/2006/main">
          <x14:cfRule type="cellIs" priority="257" operator="lessThan" id="{983AD50D-04A0-4FF0-AFB2-BB2597BC4895}">
            <xm:f>'Data Transformation'!$R$24</xm:f>
            <x14:dxf>
              <font>
                <color rgb="FF9C0006"/>
              </font>
              <fill>
                <patternFill>
                  <bgColor rgb="FFFFC7CE"/>
                </patternFill>
              </fill>
            </x14:dxf>
          </x14:cfRule>
          <xm:sqref>M3963</xm:sqref>
        </x14:conditionalFormatting>
        <x14:conditionalFormatting xmlns:xm="http://schemas.microsoft.com/office/excel/2006/main">
          <x14:cfRule type="cellIs" priority="256" operator="lessThan" id="{57A9B7C1-2ECF-4A3A-A633-989ED8BF0575}">
            <xm:f>'Data Transformation'!$R$24</xm:f>
            <x14:dxf>
              <font>
                <color rgb="FF9C0006"/>
              </font>
              <fill>
                <patternFill>
                  <bgColor rgb="FFFFC7CE"/>
                </patternFill>
              </fill>
            </x14:dxf>
          </x14:cfRule>
          <xm:sqref>M3987</xm:sqref>
        </x14:conditionalFormatting>
        <x14:conditionalFormatting xmlns:xm="http://schemas.microsoft.com/office/excel/2006/main">
          <x14:cfRule type="cellIs" priority="255" operator="lessThan" id="{94E6CEBE-7354-47A4-9787-3C7F7E9A2226}">
            <xm:f>'Data Transformation'!$R$24</xm:f>
            <x14:dxf>
              <font>
                <color rgb="FF9C0006"/>
              </font>
              <fill>
                <patternFill>
                  <bgColor rgb="FFFFC7CE"/>
                </patternFill>
              </fill>
            </x14:dxf>
          </x14:cfRule>
          <xm:sqref>M4011</xm:sqref>
        </x14:conditionalFormatting>
        <x14:conditionalFormatting xmlns:xm="http://schemas.microsoft.com/office/excel/2006/main">
          <x14:cfRule type="cellIs" priority="254" operator="lessThan" id="{47E59AAF-DCF8-4A60-9486-EC6304955E3B}">
            <xm:f>'Data Transformation'!$R$24</xm:f>
            <x14:dxf>
              <font>
                <color rgb="FF9C0006"/>
              </font>
              <fill>
                <patternFill>
                  <bgColor rgb="FFFFC7CE"/>
                </patternFill>
              </fill>
            </x14:dxf>
          </x14:cfRule>
          <xm:sqref>M4035</xm:sqref>
        </x14:conditionalFormatting>
        <x14:conditionalFormatting xmlns:xm="http://schemas.microsoft.com/office/excel/2006/main">
          <x14:cfRule type="cellIs" priority="253" operator="lessThan" id="{0C560D9C-E919-4694-AFC8-313AF921994F}">
            <xm:f>'Data Transformation'!$R$24</xm:f>
            <x14:dxf>
              <font>
                <color rgb="FF9C0006"/>
              </font>
              <fill>
                <patternFill>
                  <bgColor rgb="FFFFC7CE"/>
                </patternFill>
              </fill>
            </x14:dxf>
          </x14:cfRule>
          <xm:sqref>M4059</xm:sqref>
        </x14:conditionalFormatting>
        <x14:conditionalFormatting xmlns:xm="http://schemas.microsoft.com/office/excel/2006/main">
          <x14:cfRule type="cellIs" priority="252" operator="lessThan" id="{5E7039B0-CFF8-4A7E-87D6-53D8BECE4E7C}">
            <xm:f>'Data Transformation'!$R$24</xm:f>
            <x14:dxf>
              <font>
                <color rgb="FF9C0006"/>
              </font>
              <fill>
                <patternFill>
                  <bgColor rgb="FFFFC7CE"/>
                </patternFill>
              </fill>
            </x14:dxf>
          </x14:cfRule>
          <xm:sqref>M4083</xm:sqref>
        </x14:conditionalFormatting>
        <x14:conditionalFormatting xmlns:xm="http://schemas.microsoft.com/office/excel/2006/main">
          <x14:cfRule type="cellIs" priority="251" operator="lessThan" id="{8B002B6F-C1EF-416A-B414-A200808A4238}">
            <xm:f>'Data Transformation'!$R$24</xm:f>
            <x14:dxf>
              <font>
                <color rgb="FF9C0006"/>
              </font>
              <fill>
                <patternFill>
                  <bgColor rgb="FFFFC7CE"/>
                </patternFill>
              </fill>
            </x14:dxf>
          </x14:cfRule>
          <xm:sqref>M4107</xm:sqref>
        </x14:conditionalFormatting>
        <x14:conditionalFormatting xmlns:xm="http://schemas.microsoft.com/office/excel/2006/main">
          <x14:cfRule type="cellIs" priority="250" operator="lessThan" id="{E8193CAF-E7B7-402D-B704-ADA5C63652F0}">
            <xm:f>'Data Transformation'!$R$24</xm:f>
            <x14:dxf>
              <font>
                <color rgb="FF9C0006"/>
              </font>
              <fill>
                <patternFill>
                  <bgColor rgb="FFFFC7CE"/>
                </patternFill>
              </fill>
            </x14:dxf>
          </x14:cfRule>
          <xm:sqref>M4131</xm:sqref>
        </x14:conditionalFormatting>
        <x14:conditionalFormatting xmlns:xm="http://schemas.microsoft.com/office/excel/2006/main">
          <x14:cfRule type="cellIs" priority="249" operator="lessThan" id="{7AEAEBA3-F8E3-4886-A7CA-B98C89A0C0E0}">
            <xm:f>'Data Transformation'!$R$24</xm:f>
            <x14:dxf>
              <font>
                <color rgb="FF9C0006"/>
              </font>
              <fill>
                <patternFill>
                  <bgColor rgb="FFFFC7CE"/>
                </patternFill>
              </fill>
            </x14:dxf>
          </x14:cfRule>
          <xm:sqref>M4155</xm:sqref>
        </x14:conditionalFormatting>
        <x14:conditionalFormatting xmlns:xm="http://schemas.microsoft.com/office/excel/2006/main">
          <x14:cfRule type="cellIs" priority="248" operator="lessThan" id="{34349961-8767-45AF-9CA2-87254D2C2C3A}">
            <xm:f>'Data Transformation'!$R$24</xm:f>
            <x14:dxf>
              <font>
                <color rgb="FF9C0006"/>
              </font>
              <fill>
                <patternFill>
                  <bgColor rgb="FFFFC7CE"/>
                </patternFill>
              </fill>
            </x14:dxf>
          </x14:cfRule>
          <xm:sqref>M4179</xm:sqref>
        </x14:conditionalFormatting>
        <x14:conditionalFormatting xmlns:xm="http://schemas.microsoft.com/office/excel/2006/main">
          <x14:cfRule type="cellIs" priority="247" operator="lessThan" id="{E5AC9CB4-F290-46F3-A681-CC5E96CA9A59}">
            <xm:f>'Data Transformation'!$R$24</xm:f>
            <x14:dxf>
              <font>
                <color rgb="FF9C0006"/>
              </font>
              <fill>
                <patternFill>
                  <bgColor rgb="FFFFC7CE"/>
                </patternFill>
              </fill>
            </x14:dxf>
          </x14:cfRule>
          <xm:sqref>M4203</xm:sqref>
        </x14:conditionalFormatting>
        <x14:conditionalFormatting xmlns:xm="http://schemas.microsoft.com/office/excel/2006/main">
          <x14:cfRule type="cellIs" priority="246" operator="lessThan" id="{36B04D4C-05DA-41D5-95DB-A67A8B96AD5B}">
            <xm:f>'Data Transformation'!$R$24</xm:f>
            <x14:dxf>
              <font>
                <color rgb="FF9C0006"/>
              </font>
              <fill>
                <patternFill>
                  <bgColor rgb="FFFFC7CE"/>
                </patternFill>
              </fill>
            </x14:dxf>
          </x14:cfRule>
          <xm:sqref>M4227</xm:sqref>
        </x14:conditionalFormatting>
        <x14:conditionalFormatting xmlns:xm="http://schemas.microsoft.com/office/excel/2006/main">
          <x14:cfRule type="cellIs" priority="245" operator="lessThan" id="{9255842A-CC30-41F3-A07A-BBC40CF41697}">
            <xm:f>'Data Transformation'!$R$24</xm:f>
            <x14:dxf>
              <font>
                <color rgb="FF9C0006"/>
              </font>
              <fill>
                <patternFill>
                  <bgColor rgb="FFFFC7CE"/>
                </patternFill>
              </fill>
            </x14:dxf>
          </x14:cfRule>
          <xm:sqref>M4251</xm:sqref>
        </x14:conditionalFormatting>
        <x14:conditionalFormatting xmlns:xm="http://schemas.microsoft.com/office/excel/2006/main">
          <x14:cfRule type="cellIs" priority="244" operator="lessThan" id="{91635895-67E4-47A6-862B-A527C4547CA5}">
            <xm:f>'Data Transformation'!$R$24</xm:f>
            <x14:dxf>
              <font>
                <color rgb="FF9C0006"/>
              </font>
              <fill>
                <patternFill>
                  <bgColor rgb="FFFFC7CE"/>
                </patternFill>
              </fill>
            </x14:dxf>
          </x14:cfRule>
          <xm:sqref>M4275</xm:sqref>
        </x14:conditionalFormatting>
        <x14:conditionalFormatting xmlns:xm="http://schemas.microsoft.com/office/excel/2006/main">
          <x14:cfRule type="cellIs" priority="243" operator="lessThan" id="{6BB063D5-BBF0-4CB0-B235-8E88FD003D86}">
            <xm:f>'Data Transformation'!$R$24</xm:f>
            <x14:dxf>
              <font>
                <color rgb="FF9C0006"/>
              </font>
              <fill>
                <patternFill>
                  <bgColor rgb="FFFFC7CE"/>
                </patternFill>
              </fill>
            </x14:dxf>
          </x14:cfRule>
          <xm:sqref>M4299</xm:sqref>
        </x14:conditionalFormatting>
        <x14:conditionalFormatting xmlns:xm="http://schemas.microsoft.com/office/excel/2006/main">
          <x14:cfRule type="cellIs" priority="242" operator="lessThan" id="{983D4032-7F18-4894-952B-6F3C31D9ECAB}">
            <xm:f>'Data Transformation'!$R$24</xm:f>
            <x14:dxf>
              <font>
                <color rgb="FF9C0006"/>
              </font>
              <fill>
                <patternFill>
                  <bgColor rgb="FFFFC7CE"/>
                </patternFill>
              </fill>
            </x14:dxf>
          </x14:cfRule>
          <xm:sqref>M4323</xm:sqref>
        </x14:conditionalFormatting>
        <x14:conditionalFormatting xmlns:xm="http://schemas.microsoft.com/office/excel/2006/main">
          <x14:cfRule type="cellIs" priority="241" operator="lessThan" id="{5B11B6DC-5D99-4D86-8793-B699638CEEBD}">
            <xm:f>'Data Transformation'!$R$24</xm:f>
            <x14:dxf>
              <font>
                <color rgb="FF9C0006"/>
              </font>
              <fill>
                <patternFill>
                  <bgColor rgb="FFFFC7CE"/>
                </patternFill>
              </fill>
            </x14:dxf>
          </x14:cfRule>
          <xm:sqref>M4347</xm:sqref>
        </x14:conditionalFormatting>
        <x14:conditionalFormatting xmlns:xm="http://schemas.microsoft.com/office/excel/2006/main">
          <x14:cfRule type="cellIs" priority="240" operator="lessThan" id="{C05D1055-06BE-45B9-A23E-E3C9DD65106C}">
            <xm:f>'Data Transformation'!$R$24</xm:f>
            <x14:dxf>
              <font>
                <color rgb="FF9C0006"/>
              </font>
              <fill>
                <patternFill>
                  <bgColor rgb="FFFFC7CE"/>
                </patternFill>
              </fill>
            </x14:dxf>
          </x14:cfRule>
          <xm:sqref>M4371</xm:sqref>
        </x14:conditionalFormatting>
        <x14:conditionalFormatting xmlns:xm="http://schemas.microsoft.com/office/excel/2006/main">
          <x14:cfRule type="cellIs" priority="239" operator="lessThan" id="{AE579DE5-C6A5-4760-BD6A-7F55A020C037}">
            <xm:f>'Data Transformation'!$R$24</xm:f>
            <x14:dxf>
              <font>
                <color rgb="FF9C0006"/>
              </font>
              <fill>
                <patternFill>
                  <bgColor rgb="FFFFC7CE"/>
                </patternFill>
              </fill>
            </x14:dxf>
          </x14:cfRule>
          <xm:sqref>M4395</xm:sqref>
        </x14:conditionalFormatting>
        <x14:conditionalFormatting xmlns:xm="http://schemas.microsoft.com/office/excel/2006/main">
          <x14:cfRule type="cellIs" priority="238" operator="lessThan" id="{CF09BE2F-6002-4CD0-9CAF-237EFD262004}">
            <xm:f>'Data Transformation'!$R$24</xm:f>
            <x14:dxf>
              <font>
                <color rgb="FF9C0006"/>
              </font>
              <fill>
                <patternFill>
                  <bgColor rgb="FFFFC7CE"/>
                </patternFill>
              </fill>
            </x14:dxf>
          </x14:cfRule>
          <xm:sqref>M4419</xm:sqref>
        </x14:conditionalFormatting>
        <x14:conditionalFormatting xmlns:xm="http://schemas.microsoft.com/office/excel/2006/main">
          <x14:cfRule type="cellIs" priority="237" operator="lessThan" id="{DB88B6AD-CB96-4693-BA94-BECC5254FE86}">
            <xm:f>'Data Transformation'!$R$24</xm:f>
            <x14:dxf>
              <font>
                <color rgb="FF9C0006"/>
              </font>
              <fill>
                <patternFill>
                  <bgColor rgb="FFFFC7CE"/>
                </patternFill>
              </fill>
            </x14:dxf>
          </x14:cfRule>
          <xm:sqref>M4443</xm:sqref>
        </x14:conditionalFormatting>
        <x14:conditionalFormatting xmlns:xm="http://schemas.microsoft.com/office/excel/2006/main">
          <x14:cfRule type="cellIs" priority="236" operator="lessThan" id="{20005673-6B4D-4A37-83A6-5C1E5E92CAAE}">
            <xm:f>'Data Transformation'!$R$24</xm:f>
            <x14:dxf>
              <font>
                <color rgb="FF9C0006"/>
              </font>
              <fill>
                <patternFill>
                  <bgColor rgb="FFFFC7CE"/>
                </patternFill>
              </fill>
            </x14:dxf>
          </x14:cfRule>
          <xm:sqref>M4467</xm:sqref>
        </x14:conditionalFormatting>
        <x14:conditionalFormatting xmlns:xm="http://schemas.microsoft.com/office/excel/2006/main">
          <x14:cfRule type="cellIs" priority="235" operator="lessThan" id="{622C910B-49F3-4FB7-ABC4-7E79668E42C4}">
            <xm:f>'Data Transformation'!$R$24</xm:f>
            <x14:dxf>
              <font>
                <color rgb="FF9C0006"/>
              </font>
              <fill>
                <patternFill>
                  <bgColor rgb="FFFFC7CE"/>
                </patternFill>
              </fill>
            </x14:dxf>
          </x14:cfRule>
          <xm:sqref>M4491</xm:sqref>
        </x14:conditionalFormatting>
        <x14:conditionalFormatting xmlns:xm="http://schemas.microsoft.com/office/excel/2006/main">
          <x14:cfRule type="cellIs" priority="234" operator="lessThan" id="{6A4E5ADC-A05F-402E-A623-0E67D839B1C9}">
            <xm:f>'Data Transformation'!$R$24</xm:f>
            <x14:dxf>
              <font>
                <color rgb="FF9C0006"/>
              </font>
              <fill>
                <patternFill>
                  <bgColor rgb="FFFFC7CE"/>
                </patternFill>
              </fill>
            </x14:dxf>
          </x14:cfRule>
          <xm:sqref>M4515</xm:sqref>
        </x14:conditionalFormatting>
        <x14:conditionalFormatting xmlns:xm="http://schemas.microsoft.com/office/excel/2006/main">
          <x14:cfRule type="cellIs" priority="233" operator="lessThan" id="{230409E8-7F29-4DFE-AF05-A205C72A497F}">
            <xm:f>'Data Transformation'!$R$24</xm:f>
            <x14:dxf>
              <font>
                <color rgb="FF9C0006"/>
              </font>
              <fill>
                <patternFill>
                  <bgColor rgb="FFFFC7CE"/>
                </patternFill>
              </fill>
            </x14:dxf>
          </x14:cfRule>
          <xm:sqref>M4539</xm:sqref>
        </x14:conditionalFormatting>
        <x14:conditionalFormatting xmlns:xm="http://schemas.microsoft.com/office/excel/2006/main">
          <x14:cfRule type="cellIs" priority="232" operator="lessThan" id="{97829BA5-52A3-4A5E-9AA4-12047F38BC56}">
            <xm:f>'Data Transformation'!$R$24</xm:f>
            <x14:dxf>
              <font>
                <color rgb="FF9C0006"/>
              </font>
              <fill>
                <patternFill>
                  <bgColor rgb="FFFFC7CE"/>
                </patternFill>
              </fill>
            </x14:dxf>
          </x14:cfRule>
          <xm:sqref>M4563</xm:sqref>
        </x14:conditionalFormatting>
        <x14:conditionalFormatting xmlns:xm="http://schemas.microsoft.com/office/excel/2006/main">
          <x14:cfRule type="cellIs" priority="231" operator="lessThan" id="{917F31D1-E038-4928-A635-3E7D1D0573F1}">
            <xm:f>'Data Transformation'!$R$24</xm:f>
            <x14:dxf>
              <font>
                <color rgb="FF9C0006"/>
              </font>
              <fill>
                <patternFill>
                  <bgColor rgb="FFFFC7CE"/>
                </patternFill>
              </fill>
            </x14:dxf>
          </x14:cfRule>
          <xm:sqref>M4587</xm:sqref>
        </x14:conditionalFormatting>
        <x14:conditionalFormatting xmlns:xm="http://schemas.microsoft.com/office/excel/2006/main">
          <x14:cfRule type="cellIs" priority="230" operator="lessThan" id="{526819AB-1C42-468E-BC70-4677E8150838}">
            <xm:f>'Data Transformation'!$R$24</xm:f>
            <x14:dxf>
              <font>
                <color rgb="FF9C0006"/>
              </font>
              <fill>
                <patternFill>
                  <bgColor rgb="FFFFC7CE"/>
                </patternFill>
              </fill>
            </x14:dxf>
          </x14:cfRule>
          <xm:sqref>M4611</xm:sqref>
        </x14:conditionalFormatting>
        <x14:conditionalFormatting xmlns:xm="http://schemas.microsoft.com/office/excel/2006/main">
          <x14:cfRule type="cellIs" priority="229" operator="lessThan" id="{A9D88C7C-E3D1-47EB-9E26-63D3B5A3B9C7}">
            <xm:f>'Data Transformation'!$R$24</xm:f>
            <x14:dxf>
              <font>
                <color rgb="FF9C0006"/>
              </font>
              <fill>
                <patternFill>
                  <bgColor rgb="FFFFC7CE"/>
                </patternFill>
              </fill>
            </x14:dxf>
          </x14:cfRule>
          <xm:sqref>M4635</xm:sqref>
        </x14:conditionalFormatting>
        <x14:conditionalFormatting xmlns:xm="http://schemas.microsoft.com/office/excel/2006/main">
          <x14:cfRule type="cellIs" priority="228" operator="lessThan" id="{73154C20-E1A1-4A37-864A-86E12A2622BC}">
            <xm:f>'Data Transformation'!$R$24</xm:f>
            <x14:dxf>
              <font>
                <color rgb="FF9C0006"/>
              </font>
              <fill>
                <patternFill>
                  <bgColor rgb="FFFFC7CE"/>
                </patternFill>
              </fill>
            </x14:dxf>
          </x14:cfRule>
          <xm:sqref>M4659</xm:sqref>
        </x14:conditionalFormatting>
        <x14:conditionalFormatting xmlns:xm="http://schemas.microsoft.com/office/excel/2006/main">
          <x14:cfRule type="cellIs" priority="227" operator="lessThan" id="{8F1652A7-D684-4C8C-8020-F86685551A1F}">
            <xm:f>'Data Transformation'!$R$24</xm:f>
            <x14:dxf>
              <font>
                <color rgb="FF9C0006"/>
              </font>
              <fill>
                <patternFill>
                  <bgColor rgb="FFFFC7CE"/>
                </patternFill>
              </fill>
            </x14:dxf>
          </x14:cfRule>
          <xm:sqref>M4683</xm:sqref>
        </x14:conditionalFormatting>
        <x14:conditionalFormatting xmlns:xm="http://schemas.microsoft.com/office/excel/2006/main">
          <x14:cfRule type="cellIs" priority="226" operator="lessThan" id="{4F510EF9-F67B-47D6-AF42-0875A01452F5}">
            <xm:f>'Data Transformation'!$R$24</xm:f>
            <x14:dxf>
              <font>
                <color rgb="FF9C0006"/>
              </font>
              <fill>
                <patternFill>
                  <bgColor rgb="FFFFC7CE"/>
                </patternFill>
              </fill>
            </x14:dxf>
          </x14:cfRule>
          <xm:sqref>M4707</xm:sqref>
        </x14:conditionalFormatting>
        <x14:conditionalFormatting xmlns:xm="http://schemas.microsoft.com/office/excel/2006/main">
          <x14:cfRule type="cellIs" priority="225" operator="lessThan" id="{B13CB743-31DB-4F16-8DD6-A1162AF911D3}">
            <xm:f>'Data Transformation'!$R$24</xm:f>
            <x14:dxf>
              <font>
                <color rgb="FF9C0006"/>
              </font>
              <fill>
                <patternFill>
                  <bgColor rgb="FFFFC7CE"/>
                </patternFill>
              </fill>
            </x14:dxf>
          </x14:cfRule>
          <xm:sqref>M4731</xm:sqref>
        </x14:conditionalFormatting>
        <x14:conditionalFormatting xmlns:xm="http://schemas.microsoft.com/office/excel/2006/main">
          <x14:cfRule type="cellIs" priority="224" operator="lessThan" id="{225B2D61-2024-40A5-92B6-C58F4C17AC95}">
            <xm:f>'Data Transformation'!$R$24</xm:f>
            <x14:dxf>
              <font>
                <color rgb="FF9C0006"/>
              </font>
              <fill>
                <patternFill>
                  <bgColor rgb="FFFFC7CE"/>
                </patternFill>
              </fill>
            </x14:dxf>
          </x14:cfRule>
          <xm:sqref>M4755</xm:sqref>
        </x14:conditionalFormatting>
        <x14:conditionalFormatting xmlns:xm="http://schemas.microsoft.com/office/excel/2006/main">
          <x14:cfRule type="cellIs" priority="223" operator="lessThan" id="{A746FF86-4568-4138-BF1F-2066982EC09A}">
            <xm:f>'Data Transformation'!$R$24</xm:f>
            <x14:dxf>
              <font>
                <color rgb="FF9C0006"/>
              </font>
              <fill>
                <patternFill>
                  <bgColor rgb="FFFFC7CE"/>
                </patternFill>
              </fill>
            </x14:dxf>
          </x14:cfRule>
          <xm:sqref>M4779</xm:sqref>
        </x14:conditionalFormatting>
        <x14:conditionalFormatting xmlns:xm="http://schemas.microsoft.com/office/excel/2006/main">
          <x14:cfRule type="cellIs" priority="222" operator="lessThan" id="{6A3BC2D3-12AB-460C-A12C-8CAA35D080EE}">
            <xm:f>'Data Transformation'!$R$24</xm:f>
            <x14:dxf>
              <font>
                <color rgb="FF9C0006"/>
              </font>
              <fill>
                <patternFill>
                  <bgColor rgb="FFFFC7CE"/>
                </patternFill>
              </fill>
            </x14:dxf>
          </x14:cfRule>
          <xm:sqref>M4803</xm:sqref>
        </x14:conditionalFormatting>
        <x14:conditionalFormatting xmlns:xm="http://schemas.microsoft.com/office/excel/2006/main">
          <x14:cfRule type="cellIs" priority="221" operator="lessThan" id="{8EFAE100-B8AF-4097-9845-60C0D1A2CDB1}">
            <xm:f>'Data Transformation'!$R$24</xm:f>
            <x14:dxf>
              <font>
                <color rgb="FF9C0006"/>
              </font>
              <fill>
                <patternFill>
                  <bgColor rgb="FFFFC7CE"/>
                </patternFill>
              </fill>
            </x14:dxf>
          </x14:cfRule>
          <xm:sqref>M4827</xm:sqref>
        </x14:conditionalFormatting>
        <x14:conditionalFormatting xmlns:xm="http://schemas.microsoft.com/office/excel/2006/main">
          <x14:cfRule type="cellIs" priority="220" operator="lessThan" id="{36129B39-7D27-43E7-AAA8-A25DDB120019}">
            <xm:f>'Data Transformation'!$R$24</xm:f>
            <x14:dxf>
              <font>
                <color rgb="FF9C0006"/>
              </font>
              <fill>
                <patternFill>
                  <bgColor rgb="FFFFC7CE"/>
                </patternFill>
              </fill>
            </x14:dxf>
          </x14:cfRule>
          <xm:sqref>M4851</xm:sqref>
        </x14:conditionalFormatting>
        <x14:conditionalFormatting xmlns:xm="http://schemas.microsoft.com/office/excel/2006/main">
          <x14:cfRule type="cellIs" priority="219" operator="lessThan" id="{5B96983F-25AF-45A3-BF6A-331BC82930D1}">
            <xm:f>'Data Transformation'!$R$24</xm:f>
            <x14:dxf>
              <font>
                <color rgb="FF9C0006"/>
              </font>
              <fill>
                <patternFill>
                  <bgColor rgb="FFFFC7CE"/>
                </patternFill>
              </fill>
            </x14:dxf>
          </x14:cfRule>
          <xm:sqref>M4875</xm:sqref>
        </x14:conditionalFormatting>
        <x14:conditionalFormatting xmlns:xm="http://schemas.microsoft.com/office/excel/2006/main">
          <x14:cfRule type="cellIs" priority="218" operator="lessThan" id="{EBFAEC23-324F-48F2-8C08-F4C232301C09}">
            <xm:f>'Data Transformation'!$R$24</xm:f>
            <x14:dxf>
              <font>
                <color rgb="FF9C0006"/>
              </font>
              <fill>
                <patternFill>
                  <bgColor rgb="FFFFC7CE"/>
                </patternFill>
              </fill>
            </x14:dxf>
          </x14:cfRule>
          <xm:sqref>M4899</xm:sqref>
        </x14:conditionalFormatting>
        <x14:conditionalFormatting xmlns:xm="http://schemas.microsoft.com/office/excel/2006/main">
          <x14:cfRule type="cellIs" priority="217" operator="lessThan" id="{827B65D4-4ABC-4084-9320-24657ACE8382}">
            <xm:f>'Data Transformation'!$R$24</xm:f>
            <x14:dxf>
              <font>
                <color rgb="FF9C0006"/>
              </font>
              <fill>
                <patternFill>
                  <bgColor rgb="FFFFC7CE"/>
                </patternFill>
              </fill>
            </x14:dxf>
          </x14:cfRule>
          <xm:sqref>M4923</xm:sqref>
        </x14:conditionalFormatting>
        <x14:conditionalFormatting xmlns:xm="http://schemas.microsoft.com/office/excel/2006/main">
          <x14:cfRule type="cellIs" priority="216" operator="lessThan" id="{42103982-45E0-4EBF-BDF7-43DD79306C9F}">
            <xm:f>'Data Transformation'!$R$24</xm:f>
            <x14:dxf>
              <font>
                <color rgb="FF9C0006"/>
              </font>
              <fill>
                <patternFill>
                  <bgColor rgb="FFFFC7CE"/>
                </patternFill>
              </fill>
            </x14:dxf>
          </x14:cfRule>
          <xm:sqref>M4947</xm:sqref>
        </x14:conditionalFormatting>
        <x14:conditionalFormatting xmlns:xm="http://schemas.microsoft.com/office/excel/2006/main">
          <x14:cfRule type="cellIs" priority="215" operator="lessThan" id="{9BEAAB73-36C7-4765-92D0-A114EA1E2D21}">
            <xm:f>'Data Transformation'!$R$24</xm:f>
            <x14:dxf>
              <font>
                <color rgb="FF9C0006"/>
              </font>
              <fill>
                <patternFill>
                  <bgColor rgb="FFFFC7CE"/>
                </patternFill>
              </fill>
            </x14:dxf>
          </x14:cfRule>
          <xm:sqref>M4971</xm:sqref>
        </x14:conditionalFormatting>
        <x14:conditionalFormatting xmlns:xm="http://schemas.microsoft.com/office/excel/2006/main">
          <x14:cfRule type="cellIs" priority="214" operator="lessThan" id="{00A359C4-A902-4E01-AE49-3742DFEE54EE}">
            <xm:f>'Data Transformation'!$R$24</xm:f>
            <x14:dxf>
              <font>
                <color rgb="FF9C0006"/>
              </font>
              <fill>
                <patternFill>
                  <bgColor rgb="FFFFC7CE"/>
                </patternFill>
              </fill>
            </x14:dxf>
          </x14:cfRule>
          <xm:sqref>M4995</xm:sqref>
        </x14:conditionalFormatting>
        <x14:conditionalFormatting xmlns:xm="http://schemas.microsoft.com/office/excel/2006/main">
          <x14:cfRule type="cellIs" priority="213" operator="lessThan" id="{DC7F57E7-7AE8-4A3F-A180-9E6BE6DAE330}">
            <xm:f>'Data Transformation'!$R$24</xm:f>
            <x14:dxf>
              <font>
                <color rgb="FF9C0006"/>
              </font>
              <fill>
                <patternFill>
                  <bgColor rgb="FFFFC7CE"/>
                </patternFill>
              </fill>
            </x14:dxf>
          </x14:cfRule>
          <xm:sqref>M5019</xm:sqref>
        </x14:conditionalFormatting>
        <x14:conditionalFormatting xmlns:xm="http://schemas.microsoft.com/office/excel/2006/main">
          <x14:cfRule type="cellIs" priority="212" operator="lessThan" id="{4A65DDA6-BE73-4F30-AF1A-413E994261CE}">
            <xm:f>'Data Transformation'!$R$24</xm:f>
            <x14:dxf>
              <font>
                <color rgb="FF9C0006"/>
              </font>
              <fill>
                <patternFill>
                  <bgColor rgb="FFFFC7CE"/>
                </patternFill>
              </fill>
            </x14:dxf>
          </x14:cfRule>
          <xm:sqref>M5043</xm:sqref>
        </x14:conditionalFormatting>
        <x14:conditionalFormatting xmlns:xm="http://schemas.microsoft.com/office/excel/2006/main">
          <x14:cfRule type="cellIs" priority="211" operator="lessThan" id="{8BA9777C-1ACC-40B4-90A8-41647052DA4D}">
            <xm:f>'Data Transformation'!$R$24</xm:f>
            <x14:dxf>
              <font>
                <color rgb="FF9C0006"/>
              </font>
              <fill>
                <patternFill>
                  <bgColor rgb="FFFFC7CE"/>
                </patternFill>
              </fill>
            </x14:dxf>
          </x14:cfRule>
          <xm:sqref>M5067</xm:sqref>
        </x14:conditionalFormatting>
        <x14:conditionalFormatting xmlns:xm="http://schemas.microsoft.com/office/excel/2006/main">
          <x14:cfRule type="cellIs" priority="210" operator="lessThan" id="{56A801A9-1040-46F7-9EF6-DD7F5BE2BF04}">
            <xm:f>'Data Transformation'!$R$24</xm:f>
            <x14:dxf>
              <font>
                <color rgb="FF9C0006"/>
              </font>
              <fill>
                <patternFill>
                  <bgColor rgb="FFFFC7CE"/>
                </patternFill>
              </fill>
            </x14:dxf>
          </x14:cfRule>
          <xm:sqref>M5091</xm:sqref>
        </x14:conditionalFormatting>
        <x14:conditionalFormatting xmlns:xm="http://schemas.microsoft.com/office/excel/2006/main">
          <x14:cfRule type="cellIs" priority="209" operator="lessThan" id="{EFA0A133-4DFD-41DF-A706-EA8AFB270722}">
            <xm:f>'Data Transformation'!$R$24</xm:f>
            <x14:dxf>
              <font>
                <color rgb="FF9C0006"/>
              </font>
              <fill>
                <patternFill>
                  <bgColor rgb="FFFFC7CE"/>
                </patternFill>
              </fill>
            </x14:dxf>
          </x14:cfRule>
          <xm:sqref>M5115</xm:sqref>
        </x14:conditionalFormatting>
        <x14:conditionalFormatting xmlns:xm="http://schemas.microsoft.com/office/excel/2006/main">
          <x14:cfRule type="cellIs" priority="208" operator="lessThan" id="{4FB866A7-FC09-4F68-893A-81EF6278BF2F}">
            <xm:f>'Data Transformation'!$R$24</xm:f>
            <x14:dxf>
              <font>
                <color rgb="FF9C0006"/>
              </font>
              <fill>
                <patternFill>
                  <bgColor rgb="FFFFC7CE"/>
                </patternFill>
              </fill>
            </x14:dxf>
          </x14:cfRule>
          <xm:sqref>M5139</xm:sqref>
        </x14:conditionalFormatting>
        <x14:conditionalFormatting xmlns:xm="http://schemas.microsoft.com/office/excel/2006/main">
          <x14:cfRule type="cellIs" priority="207" operator="lessThan" id="{425A097C-EAC4-4D90-A4ED-05636ACBD4AD}">
            <xm:f>'Data Transformation'!$R$24</xm:f>
            <x14:dxf>
              <font>
                <color rgb="FF9C0006"/>
              </font>
              <fill>
                <patternFill>
                  <bgColor rgb="FFFFC7CE"/>
                </patternFill>
              </fill>
            </x14:dxf>
          </x14:cfRule>
          <xm:sqref>M5163</xm:sqref>
        </x14:conditionalFormatting>
        <x14:conditionalFormatting xmlns:xm="http://schemas.microsoft.com/office/excel/2006/main">
          <x14:cfRule type="cellIs" priority="206" operator="lessThan" id="{08121DB5-559F-42AA-8B2B-21B88B2ECC7A}">
            <xm:f>'Data Transformation'!$R$24</xm:f>
            <x14:dxf>
              <font>
                <color rgb="FF9C0006"/>
              </font>
              <fill>
                <patternFill>
                  <bgColor rgb="FFFFC7CE"/>
                </patternFill>
              </fill>
            </x14:dxf>
          </x14:cfRule>
          <xm:sqref>M5187</xm:sqref>
        </x14:conditionalFormatting>
        <x14:conditionalFormatting xmlns:xm="http://schemas.microsoft.com/office/excel/2006/main">
          <x14:cfRule type="cellIs" priority="205" operator="lessThan" id="{6403A90E-4114-4FF7-894D-5A63EBBA919B}">
            <xm:f>'Data Transformation'!$R$24</xm:f>
            <x14:dxf>
              <font>
                <color rgb="FF9C0006"/>
              </font>
              <fill>
                <patternFill>
                  <bgColor rgb="FFFFC7CE"/>
                </patternFill>
              </fill>
            </x14:dxf>
          </x14:cfRule>
          <xm:sqref>M5211</xm:sqref>
        </x14:conditionalFormatting>
        <x14:conditionalFormatting xmlns:xm="http://schemas.microsoft.com/office/excel/2006/main">
          <x14:cfRule type="cellIs" priority="204" operator="lessThan" id="{BD727C9C-4061-4A2B-8A38-801ABD0B93B1}">
            <xm:f>'Data Transformation'!$R$24</xm:f>
            <x14:dxf>
              <font>
                <color rgb="FF9C0006"/>
              </font>
              <fill>
                <patternFill>
                  <bgColor rgb="FFFFC7CE"/>
                </patternFill>
              </fill>
            </x14:dxf>
          </x14:cfRule>
          <xm:sqref>M5235</xm:sqref>
        </x14:conditionalFormatting>
        <x14:conditionalFormatting xmlns:xm="http://schemas.microsoft.com/office/excel/2006/main">
          <x14:cfRule type="cellIs" priority="203" operator="lessThan" id="{74962671-EF9E-4627-ADF0-D8AFE792AB02}">
            <xm:f>'Data Transformation'!$R$24</xm:f>
            <x14:dxf>
              <font>
                <color rgb="FF9C0006"/>
              </font>
              <fill>
                <patternFill>
                  <bgColor rgb="FFFFC7CE"/>
                </patternFill>
              </fill>
            </x14:dxf>
          </x14:cfRule>
          <xm:sqref>M5259</xm:sqref>
        </x14:conditionalFormatting>
        <x14:conditionalFormatting xmlns:xm="http://schemas.microsoft.com/office/excel/2006/main">
          <x14:cfRule type="cellIs" priority="202" operator="lessThan" id="{C4FC02B4-38D6-49B7-BAAA-1D7144D964E8}">
            <xm:f>'Data Transformation'!$R$24</xm:f>
            <x14:dxf>
              <font>
                <color rgb="FF9C0006"/>
              </font>
              <fill>
                <patternFill>
                  <bgColor rgb="FFFFC7CE"/>
                </patternFill>
              </fill>
            </x14:dxf>
          </x14:cfRule>
          <xm:sqref>M5283</xm:sqref>
        </x14:conditionalFormatting>
        <x14:conditionalFormatting xmlns:xm="http://schemas.microsoft.com/office/excel/2006/main">
          <x14:cfRule type="cellIs" priority="201" operator="lessThan" id="{8AC2B3C0-BBA9-4D92-BD07-5FB30BD65115}">
            <xm:f>'Data Transformation'!$R$24</xm:f>
            <x14:dxf>
              <font>
                <color rgb="FF9C0006"/>
              </font>
              <fill>
                <patternFill>
                  <bgColor rgb="FFFFC7CE"/>
                </patternFill>
              </fill>
            </x14:dxf>
          </x14:cfRule>
          <xm:sqref>M5307</xm:sqref>
        </x14:conditionalFormatting>
        <x14:conditionalFormatting xmlns:xm="http://schemas.microsoft.com/office/excel/2006/main">
          <x14:cfRule type="cellIs" priority="200" operator="lessThan" id="{F15A6E1B-BC70-4A8F-9C31-02D42F83DECB}">
            <xm:f>'Data Transformation'!$R$24</xm:f>
            <x14:dxf>
              <font>
                <color rgb="FF9C0006"/>
              </font>
              <fill>
                <patternFill>
                  <bgColor rgb="FFFFC7CE"/>
                </patternFill>
              </fill>
            </x14:dxf>
          </x14:cfRule>
          <xm:sqref>M5331</xm:sqref>
        </x14:conditionalFormatting>
        <x14:conditionalFormatting xmlns:xm="http://schemas.microsoft.com/office/excel/2006/main">
          <x14:cfRule type="cellIs" priority="199" operator="lessThan" id="{5C0848A3-FB29-4923-A4AF-C7CBC7BFBC00}">
            <xm:f>'Data Transformation'!$R$24</xm:f>
            <x14:dxf>
              <font>
                <color rgb="FF9C0006"/>
              </font>
              <fill>
                <patternFill>
                  <bgColor rgb="FFFFC7CE"/>
                </patternFill>
              </fill>
            </x14:dxf>
          </x14:cfRule>
          <xm:sqref>M5355</xm:sqref>
        </x14:conditionalFormatting>
        <x14:conditionalFormatting xmlns:xm="http://schemas.microsoft.com/office/excel/2006/main">
          <x14:cfRule type="cellIs" priority="198" operator="lessThan" id="{F1A998C8-D3A8-4431-8B35-03385AA85B2E}">
            <xm:f>'Data Transformation'!$R$24</xm:f>
            <x14:dxf>
              <font>
                <color rgb="FF9C0006"/>
              </font>
              <fill>
                <patternFill>
                  <bgColor rgb="FFFFC7CE"/>
                </patternFill>
              </fill>
            </x14:dxf>
          </x14:cfRule>
          <xm:sqref>M5379</xm:sqref>
        </x14:conditionalFormatting>
        <x14:conditionalFormatting xmlns:xm="http://schemas.microsoft.com/office/excel/2006/main">
          <x14:cfRule type="cellIs" priority="197" operator="lessThan" id="{474AFB87-5E8B-4D6C-9ABB-A3EE08C73131}">
            <xm:f>'Data Transformation'!$R$24</xm:f>
            <x14:dxf>
              <font>
                <color rgb="FF9C0006"/>
              </font>
              <fill>
                <patternFill>
                  <bgColor rgb="FFFFC7CE"/>
                </patternFill>
              </fill>
            </x14:dxf>
          </x14:cfRule>
          <xm:sqref>M5403</xm:sqref>
        </x14:conditionalFormatting>
        <x14:conditionalFormatting xmlns:xm="http://schemas.microsoft.com/office/excel/2006/main">
          <x14:cfRule type="cellIs" priority="196" operator="lessThan" id="{E37D985C-39E9-487C-A376-2C552658EAD4}">
            <xm:f>'Data Transformation'!$R$24</xm:f>
            <x14:dxf>
              <font>
                <color rgb="FF9C0006"/>
              </font>
              <fill>
                <patternFill>
                  <bgColor rgb="FFFFC7CE"/>
                </patternFill>
              </fill>
            </x14:dxf>
          </x14:cfRule>
          <xm:sqref>M5427</xm:sqref>
        </x14:conditionalFormatting>
        <x14:conditionalFormatting xmlns:xm="http://schemas.microsoft.com/office/excel/2006/main">
          <x14:cfRule type="cellIs" priority="195" operator="lessThan" id="{CB85BF13-2078-4F96-A115-98B5E3C0FD2C}">
            <xm:f>'Data Transformation'!$R$24</xm:f>
            <x14:dxf>
              <font>
                <color rgb="FF9C0006"/>
              </font>
              <fill>
                <patternFill>
                  <bgColor rgb="FFFFC7CE"/>
                </patternFill>
              </fill>
            </x14:dxf>
          </x14:cfRule>
          <xm:sqref>M5451</xm:sqref>
        </x14:conditionalFormatting>
        <x14:conditionalFormatting xmlns:xm="http://schemas.microsoft.com/office/excel/2006/main">
          <x14:cfRule type="cellIs" priority="194" operator="lessThan" id="{36C6B36F-F69B-4A04-A2B3-58BAA21D05B6}">
            <xm:f>'Data Transformation'!$R$24</xm:f>
            <x14:dxf>
              <font>
                <color rgb="FF9C0006"/>
              </font>
              <fill>
                <patternFill>
                  <bgColor rgb="FFFFC7CE"/>
                </patternFill>
              </fill>
            </x14:dxf>
          </x14:cfRule>
          <xm:sqref>M5475</xm:sqref>
        </x14:conditionalFormatting>
        <x14:conditionalFormatting xmlns:xm="http://schemas.microsoft.com/office/excel/2006/main">
          <x14:cfRule type="cellIs" priority="193" operator="lessThan" id="{54D73898-9C75-452D-9D10-C890FF31EE41}">
            <xm:f>'Data Transformation'!$R$24</xm:f>
            <x14:dxf>
              <font>
                <color rgb="FF9C0006"/>
              </font>
              <fill>
                <patternFill>
                  <bgColor rgb="FFFFC7CE"/>
                </patternFill>
              </fill>
            </x14:dxf>
          </x14:cfRule>
          <xm:sqref>M5499</xm:sqref>
        </x14:conditionalFormatting>
        <x14:conditionalFormatting xmlns:xm="http://schemas.microsoft.com/office/excel/2006/main">
          <x14:cfRule type="cellIs" priority="192" operator="lessThan" id="{30442CED-2909-4005-82C5-D21A058D29CE}">
            <xm:f>'Data Transformation'!$R$24</xm:f>
            <x14:dxf>
              <font>
                <color rgb="FF9C0006"/>
              </font>
              <fill>
                <patternFill>
                  <bgColor rgb="FFFFC7CE"/>
                </patternFill>
              </fill>
            </x14:dxf>
          </x14:cfRule>
          <xm:sqref>M5523</xm:sqref>
        </x14:conditionalFormatting>
        <x14:conditionalFormatting xmlns:xm="http://schemas.microsoft.com/office/excel/2006/main">
          <x14:cfRule type="cellIs" priority="191" operator="lessThan" id="{003FDC46-B4E5-4DE9-B5E1-2A29237BB3DB}">
            <xm:f>'Data Transformation'!$R$24</xm:f>
            <x14:dxf>
              <font>
                <color rgb="FF9C0006"/>
              </font>
              <fill>
                <patternFill>
                  <bgColor rgb="FFFFC7CE"/>
                </patternFill>
              </fill>
            </x14:dxf>
          </x14:cfRule>
          <xm:sqref>M5547</xm:sqref>
        </x14:conditionalFormatting>
        <x14:conditionalFormatting xmlns:xm="http://schemas.microsoft.com/office/excel/2006/main">
          <x14:cfRule type="cellIs" priority="190" operator="lessThan" id="{481029B6-E4B7-4E50-BDEE-8D7D5EF8699A}">
            <xm:f>'Data Transformation'!$R$24</xm:f>
            <x14:dxf>
              <font>
                <color rgb="FF9C0006"/>
              </font>
              <fill>
                <patternFill>
                  <bgColor rgb="FFFFC7CE"/>
                </patternFill>
              </fill>
            </x14:dxf>
          </x14:cfRule>
          <xm:sqref>M5571</xm:sqref>
        </x14:conditionalFormatting>
        <x14:conditionalFormatting xmlns:xm="http://schemas.microsoft.com/office/excel/2006/main">
          <x14:cfRule type="cellIs" priority="189" operator="lessThan" id="{494DED8D-9B43-4ED8-9F6A-1712D222A30F}">
            <xm:f>'Data Transformation'!$R$24</xm:f>
            <x14:dxf>
              <font>
                <color rgb="FF9C0006"/>
              </font>
              <fill>
                <patternFill>
                  <bgColor rgb="FFFFC7CE"/>
                </patternFill>
              </fill>
            </x14:dxf>
          </x14:cfRule>
          <xm:sqref>M5595</xm:sqref>
        </x14:conditionalFormatting>
        <x14:conditionalFormatting xmlns:xm="http://schemas.microsoft.com/office/excel/2006/main">
          <x14:cfRule type="cellIs" priority="188" operator="lessThan" id="{1DA4F1A9-2EA9-4329-941B-F54D2E5E02AA}">
            <xm:f>'Data Transformation'!$R$24</xm:f>
            <x14:dxf>
              <font>
                <color rgb="FF9C0006"/>
              </font>
              <fill>
                <patternFill>
                  <bgColor rgb="FFFFC7CE"/>
                </patternFill>
              </fill>
            </x14:dxf>
          </x14:cfRule>
          <xm:sqref>M5619</xm:sqref>
        </x14:conditionalFormatting>
        <x14:conditionalFormatting xmlns:xm="http://schemas.microsoft.com/office/excel/2006/main">
          <x14:cfRule type="cellIs" priority="187" operator="lessThan" id="{07EEFF56-2B31-45BA-AA34-234B49A4B041}">
            <xm:f>'Data Transformation'!$R$24</xm:f>
            <x14:dxf>
              <font>
                <color rgb="FF9C0006"/>
              </font>
              <fill>
                <patternFill>
                  <bgColor rgb="FFFFC7CE"/>
                </patternFill>
              </fill>
            </x14:dxf>
          </x14:cfRule>
          <xm:sqref>M5643</xm:sqref>
        </x14:conditionalFormatting>
        <x14:conditionalFormatting xmlns:xm="http://schemas.microsoft.com/office/excel/2006/main">
          <x14:cfRule type="cellIs" priority="186" operator="lessThan" id="{1B301830-8090-4CAF-9EB4-20EB6479F06B}">
            <xm:f>'Data Transformation'!$R$24</xm:f>
            <x14:dxf>
              <font>
                <color rgb="FF9C0006"/>
              </font>
              <fill>
                <patternFill>
                  <bgColor rgb="FFFFC7CE"/>
                </patternFill>
              </fill>
            </x14:dxf>
          </x14:cfRule>
          <xm:sqref>M5667</xm:sqref>
        </x14:conditionalFormatting>
        <x14:conditionalFormatting xmlns:xm="http://schemas.microsoft.com/office/excel/2006/main">
          <x14:cfRule type="cellIs" priority="185" operator="lessThan" id="{5B5381F6-E60F-4B33-A17A-2A5F8845C6D4}">
            <xm:f>'Data Transformation'!$R$24</xm:f>
            <x14:dxf>
              <font>
                <color rgb="FF9C0006"/>
              </font>
              <fill>
                <patternFill>
                  <bgColor rgb="FFFFC7CE"/>
                </patternFill>
              </fill>
            </x14:dxf>
          </x14:cfRule>
          <xm:sqref>M5691</xm:sqref>
        </x14:conditionalFormatting>
        <x14:conditionalFormatting xmlns:xm="http://schemas.microsoft.com/office/excel/2006/main">
          <x14:cfRule type="cellIs" priority="184" operator="lessThan" id="{5AF118F6-8026-4200-95A2-2278C23B68A4}">
            <xm:f>'Data Transformation'!$R$24</xm:f>
            <x14:dxf>
              <font>
                <color rgb="FF9C0006"/>
              </font>
              <fill>
                <patternFill>
                  <bgColor rgb="FFFFC7CE"/>
                </patternFill>
              </fill>
            </x14:dxf>
          </x14:cfRule>
          <xm:sqref>M5715</xm:sqref>
        </x14:conditionalFormatting>
        <x14:conditionalFormatting xmlns:xm="http://schemas.microsoft.com/office/excel/2006/main">
          <x14:cfRule type="cellIs" priority="183" operator="lessThan" id="{14DA5788-E46E-4126-A2B8-ED8739F0FAE3}">
            <xm:f>'Data Transformation'!$R$24</xm:f>
            <x14:dxf>
              <font>
                <color rgb="FF9C0006"/>
              </font>
              <fill>
                <patternFill>
                  <bgColor rgb="FFFFC7CE"/>
                </patternFill>
              </fill>
            </x14:dxf>
          </x14:cfRule>
          <xm:sqref>M5739</xm:sqref>
        </x14:conditionalFormatting>
        <x14:conditionalFormatting xmlns:xm="http://schemas.microsoft.com/office/excel/2006/main">
          <x14:cfRule type="cellIs" priority="182" operator="lessThan" id="{B3D6126C-4345-4F46-A5A4-5232DFDEB85D}">
            <xm:f>'Data Transformation'!$R$24</xm:f>
            <x14:dxf>
              <font>
                <color rgb="FF9C0006"/>
              </font>
              <fill>
                <patternFill>
                  <bgColor rgb="FFFFC7CE"/>
                </patternFill>
              </fill>
            </x14:dxf>
          </x14:cfRule>
          <xm:sqref>M5763</xm:sqref>
        </x14:conditionalFormatting>
        <x14:conditionalFormatting xmlns:xm="http://schemas.microsoft.com/office/excel/2006/main">
          <x14:cfRule type="cellIs" priority="181" operator="lessThan" id="{8932048B-9ECE-4A1C-8855-FD2ED4388524}">
            <xm:f>'Data Transformation'!$R$24</xm:f>
            <x14:dxf>
              <font>
                <color rgb="FF9C0006"/>
              </font>
              <fill>
                <patternFill>
                  <bgColor rgb="FFFFC7CE"/>
                </patternFill>
              </fill>
            </x14:dxf>
          </x14:cfRule>
          <xm:sqref>M5787</xm:sqref>
        </x14:conditionalFormatting>
        <x14:conditionalFormatting xmlns:xm="http://schemas.microsoft.com/office/excel/2006/main">
          <x14:cfRule type="cellIs" priority="180" operator="lessThan" id="{5700F94B-00BB-40DD-9691-C9944B523E1D}">
            <xm:f>'Data Transformation'!$R$24</xm:f>
            <x14:dxf>
              <font>
                <color rgb="FF9C0006"/>
              </font>
              <fill>
                <patternFill>
                  <bgColor rgb="FFFFC7CE"/>
                </patternFill>
              </fill>
            </x14:dxf>
          </x14:cfRule>
          <xm:sqref>M5811</xm:sqref>
        </x14:conditionalFormatting>
        <x14:conditionalFormatting xmlns:xm="http://schemas.microsoft.com/office/excel/2006/main">
          <x14:cfRule type="cellIs" priority="179" operator="lessThan" id="{A7958C69-31A8-43BF-92B7-85526FE8A2B1}">
            <xm:f>'Data Transformation'!$R$24</xm:f>
            <x14:dxf>
              <font>
                <color rgb="FF9C0006"/>
              </font>
              <fill>
                <patternFill>
                  <bgColor rgb="FFFFC7CE"/>
                </patternFill>
              </fill>
            </x14:dxf>
          </x14:cfRule>
          <xm:sqref>M5835</xm:sqref>
        </x14:conditionalFormatting>
        <x14:conditionalFormatting xmlns:xm="http://schemas.microsoft.com/office/excel/2006/main">
          <x14:cfRule type="cellIs" priority="178" operator="lessThan" id="{529C5B69-DA85-460B-A9E3-EF7BB2CD6B30}">
            <xm:f>'Data Transformation'!$R$24</xm:f>
            <x14:dxf>
              <font>
                <color rgb="FF9C0006"/>
              </font>
              <fill>
                <patternFill>
                  <bgColor rgb="FFFFC7CE"/>
                </patternFill>
              </fill>
            </x14:dxf>
          </x14:cfRule>
          <xm:sqref>M5859</xm:sqref>
        </x14:conditionalFormatting>
        <x14:conditionalFormatting xmlns:xm="http://schemas.microsoft.com/office/excel/2006/main">
          <x14:cfRule type="cellIs" priority="177" operator="lessThan" id="{3DD749C7-34D3-4D29-BEE0-46E4BE731F70}">
            <xm:f>'Data Transformation'!$R$24</xm:f>
            <x14:dxf>
              <font>
                <color rgb="FF9C0006"/>
              </font>
              <fill>
                <patternFill>
                  <bgColor rgb="FFFFC7CE"/>
                </patternFill>
              </fill>
            </x14:dxf>
          </x14:cfRule>
          <xm:sqref>M5883</xm:sqref>
        </x14:conditionalFormatting>
        <x14:conditionalFormatting xmlns:xm="http://schemas.microsoft.com/office/excel/2006/main">
          <x14:cfRule type="cellIs" priority="176" operator="lessThan" id="{2B8BF646-F1E5-4B05-A290-CC4E130FAFE6}">
            <xm:f>'Data Transformation'!$R$24</xm:f>
            <x14:dxf>
              <font>
                <color rgb="FF9C0006"/>
              </font>
              <fill>
                <patternFill>
                  <bgColor rgb="FFFFC7CE"/>
                </patternFill>
              </fill>
            </x14:dxf>
          </x14:cfRule>
          <xm:sqref>M5907</xm:sqref>
        </x14:conditionalFormatting>
        <x14:conditionalFormatting xmlns:xm="http://schemas.microsoft.com/office/excel/2006/main">
          <x14:cfRule type="cellIs" priority="175" operator="lessThan" id="{9F1B6AE6-12E3-4F43-9468-19155F01532C}">
            <xm:f>'Data Transformation'!$R$24</xm:f>
            <x14:dxf>
              <font>
                <color rgb="FF9C0006"/>
              </font>
              <fill>
                <patternFill>
                  <bgColor rgb="FFFFC7CE"/>
                </patternFill>
              </fill>
            </x14:dxf>
          </x14:cfRule>
          <xm:sqref>M5931</xm:sqref>
        </x14:conditionalFormatting>
        <x14:conditionalFormatting xmlns:xm="http://schemas.microsoft.com/office/excel/2006/main">
          <x14:cfRule type="cellIs" priority="174" operator="lessThan" id="{3E5373E3-2F29-4519-B5FB-BE3F103D495C}">
            <xm:f>'Data Transformation'!$R$24</xm:f>
            <x14:dxf>
              <font>
                <color rgb="FF9C0006"/>
              </font>
              <fill>
                <patternFill>
                  <bgColor rgb="FFFFC7CE"/>
                </patternFill>
              </fill>
            </x14:dxf>
          </x14:cfRule>
          <xm:sqref>M5955</xm:sqref>
        </x14:conditionalFormatting>
        <x14:conditionalFormatting xmlns:xm="http://schemas.microsoft.com/office/excel/2006/main">
          <x14:cfRule type="cellIs" priority="173" operator="lessThan" id="{C28998F4-610B-4631-AFAD-E825548E2BD9}">
            <xm:f>'Data Transformation'!$R$24</xm:f>
            <x14:dxf>
              <font>
                <color rgb="FF9C0006"/>
              </font>
              <fill>
                <patternFill>
                  <bgColor rgb="FFFFC7CE"/>
                </patternFill>
              </fill>
            </x14:dxf>
          </x14:cfRule>
          <xm:sqref>M5979</xm:sqref>
        </x14:conditionalFormatting>
        <x14:conditionalFormatting xmlns:xm="http://schemas.microsoft.com/office/excel/2006/main">
          <x14:cfRule type="cellIs" priority="172" operator="lessThan" id="{C476B964-4E81-4261-816B-2E57A1BBA5E3}">
            <xm:f>'Data Transformation'!$R$24</xm:f>
            <x14:dxf>
              <font>
                <color rgb="FF9C0006"/>
              </font>
              <fill>
                <patternFill>
                  <bgColor rgb="FFFFC7CE"/>
                </patternFill>
              </fill>
            </x14:dxf>
          </x14:cfRule>
          <xm:sqref>M6003</xm:sqref>
        </x14:conditionalFormatting>
        <x14:conditionalFormatting xmlns:xm="http://schemas.microsoft.com/office/excel/2006/main">
          <x14:cfRule type="cellIs" priority="171" operator="lessThan" id="{BEB04EFE-C582-4EDF-BD97-C542287927C4}">
            <xm:f>'Data Transformation'!$R$24</xm:f>
            <x14:dxf>
              <font>
                <color rgb="FF9C0006"/>
              </font>
              <fill>
                <patternFill>
                  <bgColor rgb="FFFFC7CE"/>
                </patternFill>
              </fill>
            </x14:dxf>
          </x14:cfRule>
          <xm:sqref>M6027</xm:sqref>
        </x14:conditionalFormatting>
        <x14:conditionalFormatting xmlns:xm="http://schemas.microsoft.com/office/excel/2006/main">
          <x14:cfRule type="cellIs" priority="170" operator="lessThan" id="{4DD82157-6EF9-4468-8CD2-6675C5D970E1}">
            <xm:f>'Data Transformation'!$R$24</xm:f>
            <x14:dxf>
              <font>
                <color rgb="FF9C0006"/>
              </font>
              <fill>
                <patternFill>
                  <bgColor rgb="FFFFC7CE"/>
                </patternFill>
              </fill>
            </x14:dxf>
          </x14:cfRule>
          <xm:sqref>M6051</xm:sqref>
        </x14:conditionalFormatting>
        <x14:conditionalFormatting xmlns:xm="http://schemas.microsoft.com/office/excel/2006/main">
          <x14:cfRule type="cellIs" priority="169" operator="lessThan" id="{1382ED19-990A-42A3-A33E-42FBADB78457}">
            <xm:f>'Data Transformation'!$R$24</xm:f>
            <x14:dxf>
              <font>
                <color rgb="FF9C0006"/>
              </font>
              <fill>
                <patternFill>
                  <bgColor rgb="FFFFC7CE"/>
                </patternFill>
              </fill>
            </x14:dxf>
          </x14:cfRule>
          <xm:sqref>M6075</xm:sqref>
        </x14:conditionalFormatting>
        <x14:conditionalFormatting xmlns:xm="http://schemas.microsoft.com/office/excel/2006/main">
          <x14:cfRule type="cellIs" priority="168" operator="lessThan" id="{0A6F9E29-5995-443A-94A2-F15BA131530A}">
            <xm:f>'Data Transformation'!$R$24</xm:f>
            <x14:dxf>
              <font>
                <color rgb="FF9C0006"/>
              </font>
              <fill>
                <patternFill>
                  <bgColor rgb="FFFFC7CE"/>
                </patternFill>
              </fill>
            </x14:dxf>
          </x14:cfRule>
          <xm:sqref>M6099</xm:sqref>
        </x14:conditionalFormatting>
        <x14:conditionalFormatting xmlns:xm="http://schemas.microsoft.com/office/excel/2006/main">
          <x14:cfRule type="cellIs" priority="167" operator="lessThan" id="{22B6981F-492E-4107-B482-00E15BD9DB03}">
            <xm:f>'Data Transformation'!$R$24</xm:f>
            <x14:dxf>
              <font>
                <color rgb="FF9C0006"/>
              </font>
              <fill>
                <patternFill>
                  <bgColor rgb="FFFFC7CE"/>
                </patternFill>
              </fill>
            </x14:dxf>
          </x14:cfRule>
          <xm:sqref>M6123</xm:sqref>
        </x14:conditionalFormatting>
        <x14:conditionalFormatting xmlns:xm="http://schemas.microsoft.com/office/excel/2006/main">
          <x14:cfRule type="cellIs" priority="166" operator="lessThan" id="{67C24623-6087-4A6F-83EA-9351F094FD8A}">
            <xm:f>'Data Transformation'!$R$24</xm:f>
            <x14:dxf>
              <font>
                <color rgb="FF9C0006"/>
              </font>
              <fill>
                <patternFill>
                  <bgColor rgb="FFFFC7CE"/>
                </patternFill>
              </fill>
            </x14:dxf>
          </x14:cfRule>
          <xm:sqref>M6147</xm:sqref>
        </x14:conditionalFormatting>
        <x14:conditionalFormatting xmlns:xm="http://schemas.microsoft.com/office/excel/2006/main">
          <x14:cfRule type="cellIs" priority="165" operator="lessThan" id="{96053F48-BB35-4A8A-8425-F56FFDF1CF95}">
            <xm:f>'Data Transformation'!$R$24</xm:f>
            <x14:dxf>
              <font>
                <color rgb="FF9C0006"/>
              </font>
              <fill>
                <patternFill>
                  <bgColor rgb="FFFFC7CE"/>
                </patternFill>
              </fill>
            </x14:dxf>
          </x14:cfRule>
          <xm:sqref>M6171</xm:sqref>
        </x14:conditionalFormatting>
        <x14:conditionalFormatting xmlns:xm="http://schemas.microsoft.com/office/excel/2006/main">
          <x14:cfRule type="cellIs" priority="164" operator="lessThan" id="{65B93D71-EB82-420B-AFF3-4CCC86EAD3CB}">
            <xm:f>'Data Transformation'!$R$24</xm:f>
            <x14:dxf>
              <font>
                <color rgb="FF9C0006"/>
              </font>
              <fill>
                <patternFill>
                  <bgColor rgb="FFFFC7CE"/>
                </patternFill>
              </fill>
            </x14:dxf>
          </x14:cfRule>
          <xm:sqref>M6195</xm:sqref>
        </x14:conditionalFormatting>
        <x14:conditionalFormatting xmlns:xm="http://schemas.microsoft.com/office/excel/2006/main">
          <x14:cfRule type="cellIs" priority="163" operator="lessThan" id="{4E4B871D-EB23-4B86-AC72-5DF659F46CA5}">
            <xm:f>'Data Transformation'!$R$24</xm:f>
            <x14:dxf>
              <font>
                <color rgb="FF9C0006"/>
              </font>
              <fill>
                <patternFill>
                  <bgColor rgb="FFFFC7CE"/>
                </patternFill>
              </fill>
            </x14:dxf>
          </x14:cfRule>
          <xm:sqref>M6219</xm:sqref>
        </x14:conditionalFormatting>
        <x14:conditionalFormatting xmlns:xm="http://schemas.microsoft.com/office/excel/2006/main">
          <x14:cfRule type="cellIs" priority="162" operator="lessThan" id="{0EA29092-C299-4129-A137-672513F0C7A0}">
            <xm:f>'Data Transformation'!$R$24</xm:f>
            <x14:dxf>
              <font>
                <color rgb="FF9C0006"/>
              </font>
              <fill>
                <patternFill>
                  <bgColor rgb="FFFFC7CE"/>
                </patternFill>
              </fill>
            </x14:dxf>
          </x14:cfRule>
          <xm:sqref>M6243</xm:sqref>
        </x14:conditionalFormatting>
        <x14:conditionalFormatting xmlns:xm="http://schemas.microsoft.com/office/excel/2006/main">
          <x14:cfRule type="cellIs" priority="161" operator="lessThan" id="{363021B9-B8E0-412E-B568-7A3238327690}">
            <xm:f>'Data Transformation'!$R$24</xm:f>
            <x14:dxf>
              <font>
                <color rgb="FF9C0006"/>
              </font>
              <fill>
                <patternFill>
                  <bgColor rgb="FFFFC7CE"/>
                </patternFill>
              </fill>
            </x14:dxf>
          </x14:cfRule>
          <xm:sqref>M6267</xm:sqref>
        </x14:conditionalFormatting>
        <x14:conditionalFormatting xmlns:xm="http://schemas.microsoft.com/office/excel/2006/main">
          <x14:cfRule type="cellIs" priority="160" operator="lessThan" id="{33DED461-F8C6-4E9D-9301-EC52B8D42BBB}">
            <xm:f>'Data Transformation'!$R$24</xm:f>
            <x14:dxf>
              <font>
                <color rgb="FF9C0006"/>
              </font>
              <fill>
                <patternFill>
                  <bgColor rgb="FFFFC7CE"/>
                </patternFill>
              </fill>
            </x14:dxf>
          </x14:cfRule>
          <xm:sqref>M6291</xm:sqref>
        </x14:conditionalFormatting>
        <x14:conditionalFormatting xmlns:xm="http://schemas.microsoft.com/office/excel/2006/main">
          <x14:cfRule type="cellIs" priority="159" operator="lessThan" id="{92F0436D-9155-4CDB-92CC-6C7A39BA32F6}">
            <xm:f>'Data Transformation'!$R$24</xm:f>
            <x14:dxf>
              <font>
                <color rgb="FF9C0006"/>
              </font>
              <fill>
                <patternFill>
                  <bgColor rgb="FFFFC7CE"/>
                </patternFill>
              </fill>
            </x14:dxf>
          </x14:cfRule>
          <xm:sqref>M6315</xm:sqref>
        </x14:conditionalFormatting>
        <x14:conditionalFormatting xmlns:xm="http://schemas.microsoft.com/office/excel/2006/main">
          <x14:cfRule type="cellIs" priority="158" operator="lessThan" id="{DC08BAFA-3738-4525-B620-91F86A78DEAA}">
            <xm:f>'Data Transformation'!$R$24</xm:f>
            <x14:dxf>
              <font>
                <color rgb="FF9C0006"/>
              </font>
              <fill>
                <patternFill>
                  <bgColor rgb="FFFFC7CE"/>
                </patternFill>
              </fill>
            </x14:dxf>
          </x14:cfRule>
          <xm:sqref>M6339</xm:sqref>
        </x14:conditionalFormatting>
        <x14:conditionalFormatting xmlns:xm="http://schemas.microsoft.com/office/excel/2006/main">
          <x14:cfRule type="cellIs" priority="157" operator="lessThan" id="{49BCC86F-35CA-4307-813B-802CDC529ABE}">
            <xm:f>'Data Transformation'!$R$24</xm:f>
            <x14:dxf>
              <font>
                <color rgb="FF9C0006"/>
              </font>
              <fill>
                <patternFill>
                  <bgColor rgb="FFFFC7CE"/>
                </patternFill>
              </fill>
            </x14:dxf>
          </x14:cfRule>
          <xm:sqref>M6363</xm:sqref>
        </x14:conditionalFormatting>
        <x14:conditionalFormatting xmlns:xm="http://schemas.microsoft.com/office/excel/2006/main">
          <x14:cfRule type="cellIs" priority="156" operator="lessThan" id="{F08D7C4F-C1F8-40C7-A925-2B722C0FB415}">
            <xm:f>'Data Transformation'!$R$24</xm:f>
            <x14:dxf>
              <font>
                <color rgb="FF9C0006"/>
              </font>
              <fill>
                <patternFill>
                  <bgColor rgb="FFFFC7CE"/>
                </patternFill>
              </fill>
            </x14:dxf>
          </x14:cfRule>
          <xm:sqref>M6387</xm:sqref>
        </x14:conditionalFormatting>
        <x14:conditionalFormatting xmlns:xm="http://schemas.microsoft.com/office/excel/2006/main">
          <x14:cfRule type="cellIs" priority="155" operator="lessThan" id="{E6B84DA0-3157-40E6-A6AF-C70B8DBB0A19}">
            <xm:f>'Data Transformation'!$R$24</xm:f>
            <x14:dxf>
              <font>
                <color rgb="FF9C0006"/>
              </font>
              <fill>
                <patternFill>
                  <bgColor rgb="FFFFC7CE"/>
                </patternFill>
              </fill>
            </x14:dxf>
          </x14:cfRule>
          <xm:sqref>M6411</xm:sqref>
        </x14:conditionalFormatting>
        <x14:conditionalFormatting xmlns:xm="http://schemas.microsoft.com/office/excel/2006/main">
          <x14:cfRule type="cellIs" priority="154" operator="lessThan" id="{DD76761E-12EE-49C6-806A-4FAA630AC06F}">
            <xm:f>'Data Transformation'!$R$24</xm:f>
            <x14:dxf>
              <font>
                <color rgb="FF9C0006"/>
              </font>
              <fill>
                <patternFill>
                  <bgColor rgb="FFFFC7CE"/>
                </patternFill>
              </fill>
            </x14:dxf>
          </x14:cfRule>
          <xm:sqref>M6435</xm:sqref>
        </x14:conditionalFormatting>
        <x14:conditionalFormatting xmlns:xm="http://schemas.microsoft.com/office/excel/2006/main">
          <x14:cfRule type="cellIs" priority="153" operator="lessThan" id="{88CFA4C3-1229-47B4-A174-D09B35E67ADF}">
            <xm:f>'Data Transformation'!$R$24</xm:f>
            <x14:dxf>
              <font>
                <color rgb="FF9C0006"/>
              </font>
              <fill>
                <patternFill>
                  <bgColor rgb="FFFFC7CE"/>
                </patternFill>
              </fill>
            </x14:dxf>
          </x14:cfRule>
          <xm:sqref>M6459</xm:sqref>
        </x14:conditionalFormatting>
        <x14:conditionalFormatting xmlns:xm="http://schemas.microsoft.com/office/excel/2006/main">
          <x14:cfRule type="cellIs" priority="152" operator="lessThan" id="{F1FFF859-D995-413C-B38F-E9E6DB5B129D}">
            <xm:f>'Data Transformation'!$R$24</xm:f>
            <x14:dxf>
              <font>
                <color rgb="FF9C0006"/>
              </font>
              <fill>
                <patternFill>
                  <bgColor rgb="FFFFC7CE"/>
                </patternFill>
              </fill>
            </x14:dxf>
          </x14:cfRule>
          <xm:sqref>M6483</xm:sqref>
        </x14:conditionalFormatting>
        <x14:conditionalFormatting xmlns:xm="http://schemas.microsoft.com/office/excel/2006/main">
          <x14:cfRule type="cellIs" priority="151" operator="lessThan" id="{D9FB558E-5360-466B-AC14-3BE6C1ACD652}">
            <xm:f>'Data Transformation'!$R$24</xm:f>
            <x14:dxf>
              <font>
                <color rgb="FF9C0006"/>
              </font>
              <fill>
                <patternFill>
                  <bgColor rgb="FFFFC7CE"/>
                </patternFill>
              </fill>
            </x14:dxf>
          </x14:cfRule>
          <xm:sqref>M6507</xm:sqref>
        </x14:conditionalFormatting>
        <x14:conditionalFormatting xmlns:xm="http://schemas.microsoft.com/office/excel/2006/main">
          <x14:cfRule type="cellIs" priority="150" operator="lessThan" id="{4B8F013A-61E2-4B79-B5BF-320C90462E4F}">
            <xm:f>'Data Transformation'!$R$24</xm:f>
            <x14:dxf>
              <font>
                <color rgb="FF9C0006"/>
              </font>
              <fill>
                <patternFill>
                  <bgColor rgb="FFFFC7CE"/>
                </patternFill>
              </fill>
            </x14:dxf>
          </x14:cfRule>
          <xm:sqref>M6531</xm:sqref>
        </x14:conditionalFormatting>
        <x14:conditionalFormatting xmlns:xm="http://schemas.microsoft.com/office/excel/2006/main">
          <x14:cfRule type="cellIs" priority="149" operator="lessThan" id="{2186BA58-DC47-4242-B133-C4DFCE496416}">
            <xm:f>'Data Transformation'!$R$24</xm:f>
            <x14:dxf>
              <font>
                <color rgb="FF9C0006"/>
              </font>
              <fill>
                <patternFill>
                  <bgColor rgb="FFFFC7CE"/>
                </patternFill>
              </fill>
            </x14:dxf>
          </x14:cfRule>
          <xm:sqref>M6555</xm:sqref>
        </x14:conditionalFormatting>
        <x14:conditionalFormatting xmlns:xm="http://schemas.microsoft.com/office/excel/2006/main">
          <x14:cfRule type="cellIs" priority="148" operator="lessThan" id="{4514C311-F739-40F9-8406-AFD22B740A69}">
            <xm:f>'Data Transformation'!$R$24</xm:f>
            <x14:dxf>
              <font>
                <color rgb="FF9C0006"/>
              </font>
              <fill>
                <patternFill>
                  <bgColor rgb="FFFFC7CE"/>
                </patternFill>
              </fill>
            </x14:dxf>
          </x14:cfRule>
          <xm:sqref>M6579</xm:sqref>
        </x14:conditionalFormatting>
        <x14:conditionalFormatting xmlns:xm="http://schemas.microsoft.com/office/excel/2006/main">
          <x14:cfRule type="cellIs" priority="147" operator="lessThan" id="{A67F1F81-897B-4A8B-B450-6D816CC00AB7}">
            <xm:f>'Data Transformation'!$R$24</xm:f>
            <x14:dxf>
              <font>
                <color rgb="FF9C0006"/>
              </font>
              <fill>
                <patternFill>
                  <bgColor rgb="FFFFC7CE"/>
                </patternFill>
              </fill>
            </x14:dxf>
          </x14:cfRule>
          <xm:sqref>M6603</xm:sqref>
        </x14:conditionalFormatting>
        <x14:conditionalFormatting xmlns:xm="http://schemas.microsoft.com/office/excel/2006/main">
          <x14:cfRule type="cellIs" priority="146" operator="lessThan" id="{5AD7FB32-3EE1-4533-BD26-6DFFB4207B49}">
            <xm:f>'Data Transformation'!$R$24</xm:f>
            <x14:dxf>
              <font>
                <color rgb="FF9C0006"/>
              </font>
              <fill>
                <patternFill>
                  <bgColor rgb="FFFFC7CE"/>
                </patternFill>
              </fill>
            </x14:dxf>
          </x14:cfRule>
          <xm:sqref>M6627</xm:sqref>
        </x14:conditionalFormatting>
        <x14:conditionalFormatting xmlns:xm="http://schemas.microsoft.com/office/excel/2006/main">
          <x14:cfRule type="cellIs" priority="145" operator="lessThan" id="{7A83876A-6914-4281-AD06-28CC78734CA3}">
            <xm:f>'Data Transformation'!$R$24</xm:f>
            <x14:dxf>
              <font>
                <color rgb="FF9C0006"/>
              </font>
              <fill>
                <patternFill>
                  <bgColor rgb="FFFFC7CE"/>
                </patternFill>
              </fill>
            </x14:dxf>
          </x14:cfRule>
          <xm:sqref>M6651</xm:sqref>
        </x14:conditionalFormatting>
        <x14:conditionalFormatting xmlns:xm="http://schemas.microsoft.com/office/excel/2006/main">
          <x14:cfRule type="cellIs" priority="144" operator="lessThan" id="{0E8A8C46-B383-49D2-A104-D888F92FF19F}">
            <xm:f>'Data Transformation'!$R$24</xm:f>
            <x14:dxf>
              <font>
                <color rgb="FF9C0006"/>
              </font>
              <fill>
                <patternFill>
                  <bgColor rgb="FFFFC7CE"/>
                </patternFill>
              </fill>
            </x14:dxf>
          </x14:cfRule>
          <xm:sqref>M6675</xm:sqref>
        </x14:conditionalFormatting>
        <x14:conditionalFormatting xmlns:xm="http://schemas.microsoft.com/office/excel/2006/main">
          <x14:cfRule type="cellIs" priority="143" operator="lessThan" id="{DFE43FC9-25A0-4E06-B8C5-90B2F3FF3DEE}">
            <xm:f>'Data Transformation'!$R$24</xm:f>
            <x14:dxf>
              <font>
                <color rgb="FF9C0006"/>
              </font>
              <fill>
                <patternFill>
                  <bgColor rgb="FFFFC7CE"/>
                </patternFill>
              </fill>
            </x14:dxf>
          </x14:cfRule>
          <xm:sqref>M6699</xm:sqref>
        </x14:conditionalFormatting>
        <x14:conditionalFormatting xmlns:xm="http://schemas.microsoft.com/office/excel/2006/main">
          <x14:cfRule type="cellIs" priority="142" operator="lessThan" id="{8A817B49-DC00-4D32-9590-005696EB52F2}">
            <xm:f>'Data Transformation'!$R$24</xm:f>
            <x14:dxf>
              <font>
                <color rgb="FF9C0006"/>
              </font>
              <fill>
                <patternFill>
                  <bgColor rgb="FFFFC7CE"/>
                </patternFill>
              </fill>
            </x14:dxf>
          </x14:cfRule>
          <xm:sqref>M6723</xm:sqref>
        </x14:conditionalFormatting>
        <x14:conditionalFormatting xmlns:xm="http://schemas.microsoft.com/office/excel/2006/main">
          <x14:cfRule type="cellIs" priority="141" operator="lessThan" id="{1CCB99DF-82E8-4BE5-BCDE-812D102C873E}">
            <xm:f>'Data Transformation'!$R$24</xm:f>
            <x14:dxf>
              <font>
                <color rgb="FF9C0006"/>
              </font>
              <fill>
                <patternFill>
                  <bgColor rgb="FFFFC7CE"/>
                </patternFill>
              </fill>
            </x14:dxf>
          </x14:cfRule>
          <xm:sqref>M6747</xm:sqref>
        </x14:conditionalFormatting>
        <x14:conditionalFormatting xmlns:xm="http://schemas.microsoft.com/office/excel/2006/main">
          <x14:cfRule type="cellIs" priority="140" operator="lessThan" id="{ED1E62CA-E1C4-412E-A166-6D28961F156E}">
            <xm:f>'Data Transformation'!$R$24</xm:f>
            <x14:dxf>
              <font>
                <color rgb="FF9C0006"/>
              </font>
              <fill>
                <patternFill>
                  <bgColor rgb="FFFFC7CE"/>
                </patternFill>
              </fill>
            </x14:dxf>
          </x14:cfRule>
          <xm:sqref>M6771</xm:sqref>
        </x14:conditionalFormatting>
        <x14:conditionalFormatting xmlns:xm="http://schemas.microsoft.com/office/excel/2006/main">
          <x14:cfRule type="cellIs" priority="139" operator="lessThan" id="{E56C2B9F-204A-4180-95C7-2A6589260D7B}">
            <xm:f>'Data Transformation'!$R$24</xm:f>
            <x14:dxf>
              <font>
                <color rgb="FF9C0006"/>
              </font>
              <fill>
                <patternFill>
                  <bgColor rgb="FFFFC7CE"/>
                </patternFill>
              </fill>
            </x14:dxf>
          </x14:cfRule>
          <xm:sqref>M6795</xm:sqref>
        </x14:conditionalFormatting>
        <x14:conditionalFormatting xmlns:xm="http://schemas.microsoft.com/office/excel/2006/main">
          <x14:cfRule type="cellIs" priority="138" operator="lessThan" id="{7C151217-3EE2-49F6-91B7-FBDDFE304ABE}">
            <xm:f>'Data Transformation'!$R$24</xm:f>
            <x14:dxf>
              <font>
                <color rgb="FF9C0006"/>
              </font>
              <fill>
                <patternFill>
                  <bgColor rgb="FFFFC7CE"/>
                </patternFill>
              </fill>
            </x14:dxf>
          </x14:cfRule>
          <xm:sqref>M6819</xm:sqref>
        </x14:conditionalFormatting>
        <x14:conditionalFormatting xmlns:xm="http://schemas.microsoft.com/office/excel/2006/main">
          <x14:cfRule type="cellIs" priority="137" operator="lessThan" id="{9BB67DC0-B9E7-461E-999C-06B2DB1A873F}">
            <xm:f>'Data Transformation'!$R$24</xm:f>
            <x14:dxf>
              <font>
                <color rgb="FF9C0006"/>
              </font>
              <fill>
                <patternFill>
                  <bgColor rgb="FFFFC7CE"/>
                </patternFill>
              </fill>
            </x14:dxf>
          </x14:cfRule>
          <xm:sqref>M6843</xm:sqref>
        </x14:conditionalFormatting>
        <x14:conditionalFormatting xmlns:xm="http://schemas.microsoft.com/office/excel/2006/main">
          <x14:cfRule type="cellIs" priority="136" operator="lessThan" id="{776229A0-9FAA-448C-9A9A-B07D54B6C8A4}">
            <xm:f>'Data Transformation'!$R$24</xm:f>
            <x14:dxf>
              <font>
                <color rgb="FF9C0006"/>
              </font>
              <fill>
                <patternFill>
                  <bgColor rgb="FFFFC7CE"/>
                </patternFill>
              </fill>
            </x14:dxf>
          </x14:cfRule>
          <xm:sqref>M6867</xm:sqref>
        </x14:conditionalFormatting>
        <x14:conditionalFormatting xmlns:xm="http://schemas.microsoft.com/office/excel/2006/main">
          <x14:cfRule type="cellIs" priority="135" operator="lessThan" id="{ED057E9B-0179-42FC-B688-EC00441EA6C4}">
            <xm:f>'Data Transformation'!$R$24</xm:f>
            <x14:dxf>
              <font>
                <color rgb="FF9C0006"/>
              </font>
              <fill>
                <patternFill>
                  <bgColor rgb="FFFFC7CE"/>
                </patternFill>
              </fill>
            </x14:dxf>
          </x14:cfRule>
          <xm:sqref>M6891</xm:sqref>
        </x14:conditionalFormatting>
        <x14:conditionalFormatting xmlns:xm="http://schemas.microsoft.com/office/excel/2006/main">
          <x14:cfRule type="cellIs" priority="134" operator="lessThan" id="{92FCCFE5-9334-4BBE-9289-00FC4866A594}">
            <xm:f>'Data Transformation'!$R$24</xm:f>
            <x14:dxf>
              <font>
                <color rgb="FF9C0006"/>
              </font>
              <fill>
                <patternFill>
                  <bgColor rgb="FFFFC7CE"/>
                </patternFill>
              </fill>
            </x14:dxf>
          </x14:cfRule>
          <xm:sqref>M6915</xm:sqref>
        </x14:conditionalFormatting>
        <x14:conditionalFormatting xmlns:xm="http://schemas.microsoft.com/office/excel/2006/main">
          <x14:cfRule type="cellIs" priority="133" operator="lessThan" id="{CCC1B04B-CCC4-44BC-AA9F-1F1206120E08}">
            <xm:f>'Data Transformation'!$R$24</xm:f>
            <x14:dxf>
              <font>
                <color rgb="FF9C0006"/>
              </font>
              <fill>
                <patternFill>
                  <bgColor rgb="FFFFC7CE"/>
                </patternFill>
              </fill>
            </x14:dxf>
          </x14:cfRule>
          <xm:sqref>M6939</xm:sqref>
        </x14:conditionalFormatting>
        <x14:conditionalFormatting xmlns:xm="http://schemas.microsoft.com/office/excel/2006/main">
          <x14:cfRule type="cellIs" priority="132" operator="lessThan" id="{9257D157-CCFE-4EA4-8832-7DD676A62469}">
            <xm:f>'Data Transformation'!$R$24</xm:f>
            <x14:dxf>
              <font>
                <color rgb="FF9C0006"/>
              </font>
              <fill>
                <patternFill>
                  <bgColor rgb="FFFFC7CE"/>
                </patternFill>
              </fill>
            </x14:dxf>
          </x14:cfRule>
          <xm:sqref>M6963</xm:sqref>
        </x14:conditionalFormatting>
        <x14:conditionalFormatting xmlns:xm="http://schemas.microsoft.com/office/excel/2006/main">
          <x14:cfRule type="cellIs" priority="131" operator="lessThan" id="{FC127CF6-354F-46AF-8BEB-F51B2EEF09E8}">
            <xm:f>'Data Transformation'!$R$24</xm:f>
            <x14:dxf>
              <font>
                <color rgb="FF9C0006"/>
              </font>
              <fill>
                <patternFill>
                  <bgColor rgb="FFFFC7CE"/>
                </patternFill>
              </fill>
            </x14:dxf>
          </x14:cfRule>
          <xm:sqref>M6987</xm:sqref>
        </x14:conditionalFormatting>
        <x14:conditionalFormatting xmlns:xm="http://schemas.microsoft.com/office/excel/2006/main">
          <x14:cfRule type="cellIs" priority="130" operator="lessThan" id="{B6B4B179-D88E-4C04-8266-9B107DD492CB}">
            <xm:f>'Data Transformation'!$R$24</xm:f>
            <x14:dxf>
              <font>
                <color rgb="FF9C0006"/>
              </font>
              <fill>
                <patternFill>
                  <bgColor rgb="FFFFC7CE"/>
                </patternFill>
              </fill>
            </x14:dxf>
          </x14:cfRule>
          <xm:sqref>M7011</xm:sqref>
        </x14:conditionalFormatting>
        <x14:conditionalFormatting xmlns:xm="http://schemas.microsoft.com/office/excel/2006/main">
          <x14:cfRule type="cellIs" priority="129" operator="lessThan" id="{9CFF77B3-5DEF-48C4-8095-4FB70677C13A}">
            <xm:f>'Data Transformation'!$R$24</xm:f>
            <x14:dxf>
              <font>
                <color rgb="FF9C0006"/>
              </font>
              <fill>
                <patternFill>
                  <bgColor rgb="FFFFC7CE"/>
                </patternFill>
              </fill>
            </x14:dxf>
          </x14:cfRule>
          <xm:sqref>M7035</xm:sqref>
        </x14:conditionalFormatting>
        <x14:conditionalFormatting xmlns:xm="http://schemas.microsoft.com/office/excel/2006/main">
          <x14:cfRule type="cellIs" priority="128" operator="lessThan" id="{347C1E98-19DE-4424-80B8-D3FA08C62497}">
            <xm:f>'Data Transformation'!$R$24</xm:f>
            <x14:dxf>
              <font>
                <color rgb="FF9C0006"/>
              </font>
              <fill>
                <patternFill>
                  <bgColor rgb="FFFFC7CE"/>
                </patternFill>
              </fill>
            </x14:dxf>
          </x14:cfRule>
          <xm:sqref>M7059</xm:sqref>
        </x14:conditionalFormatting>
        <x14:conditionalFormatting xmlns:xm="http://schemas.microsoft.com/office/excel/2006/main">
          <x14:cfRule type="cellIs" priority="127" operator="lessThan" id="{58DB322C-14BC-4355-B65A-607D8B5DE814}">
            <xm:f>'Data Transformation'!$R$24</xm:f>
            <x14:dxf>
              <font>
                <color rgb="FF9C0006"/>
              </font>
              <fill>
                <patternFill>
                  <bgColor rgb="FFFFC7CE"/>
                </patternFill>
              </fill>
            </x14:dxf>
          </x14:cfRule>
          <xm:sqref>M7083</xm:sqref>
        </x14:conditionalFormatting>
        <x14:conditionalFormatting xmlns:xm="http://schemas.microsoft.com/office/excel/2006/main">
          <x14:cfRule type="cellIs" priority="126" operator="lessThan" id="{B98FF8BE-0087-48F5-88C3-AA3FD57B347C}">
            <xm:f>'Data Transformation'!$R$24</xm:f>
            <x14:dxf>
              <font>
                <color rgb="FF9C0006"/>
              </font>
              <fill>
                <patternFill>
                  <bgColor rgb="FFFFC7CE"/>
                </patternFill>
              </fill>
            </x14:dxf>
          </x14:cfRule>
          <xm:sqref>M7107</xm:sqref>
        </x14:conditionalFormatting>
        <x14:conditionalFormatting xmlns:xm="http://schemas.microsoft.com/office/excel/2006/main">
          <x14:cfRule type="cellIs" priority="125" operator="lessThan" id="{07AD24FC-6B47-4DFF-96AC-1FB8EDB66E5A}">
            <xm:f>'Data Transformation'!$R$24</xm:f>
            <x14:dxf>
              <font>
                <color rgb="FF9C0006"/>
              </font>
              <fill>
                <patternFill>
                  <bgColor rgb="FFFFC7CE"/>
                </patternFill>
              </fill>
            </x14:dxf>
          </x14:cfRule>
          <xm:sqref>M7131</xm:sqref>
        </x14:conditionalFormatting>
        <x14:conditionalFormatting xmlns:xm="http://schemas.microsoft.com/office/excel/2006/main">
          <x14:cfRule type="cellIs" priority="124" operator="lessThan" id="{4C1C2987-0015-4236-B797-4D2C54B3CF82}">
            <xm:f>'Data Transformation'!$R$24</xm:f>
            <x14:dxf>
              <font>
                <color rgb="FF9C0006"/>
              </font>
              <fill>
                <patternFill>
                  <bgColor rgb="FFFFC7CE"/>
                </patternFill>
              </fill>
            </x14:dxf>
          </x14:cfRule>
          <xm:sqref>M7155</xm:sqref>
        </x14:conditionalFormatting>
        <x14:conditionalFormatting xmlns:xm="http://schemas.microsoft.com/office/excel/2006/main">
          <x14:cfRule type="cellIs" priority="123" operator="lessThan" id="{116C1778-4BEA-4A6E-8A88-5FE8B445FB5E}">
            <xm:f>'Data Transformation'!$R$24</xm:f>
            <x14:dxf>
              <font>
                <color rgb="FF9C0006"/>
              </font>
              <fill>
                <patternFill>
                  <bgColor rgb="FFFFC7CE"/>
                </patternFill>
              </fill>
            </x14:dxf>
          </x14:cfRule>
          <xm:sqref>M7179</xm:sqref>
        </x14:conditionalFormatting>
        <x14:conditionalFormatting xmlns:xm="http://schemas.microsoft.com/office/excel/2006/main">
          <x14:cfRule type="cellIs" priority="122" operator="lessThan" id="{30041E28-0EF0-4D02-945F-B94B52E290CB}">
            <xm:f>'Data Transformation'!$R$24</xm:f>
            <x14:dxf>
              <font>
                <color rgb="FF9C0006"/>
              </font>
              <fill>
                <patternFill>
                  <bgColor rgb="FFFFC7CE"/>
                </patternFill>
              </fill>
            </x14:dxf>
          </x14:cfRule>
          <xm:sqref>M7203</xm:sqref>
        </x14:conditionalFormatting>
        <x14:conditionalFormatting xmlns:xm="http://schemas.microsoft.com/office/excel/2006/main">
          <x14:cfRule type="cellIs" priority="121" operator="lessThan" id="{8751E309-E56A-4DC0-AA53-9B5B1C649F45}">
            <xm:f>'Data Transformation'!$R$24</xm:f>
            <x14:dxf>
              <font>
                <color rgb="FF9C0006"/>
              </font>
              <fill>
                <patternFill>
                  <bgColor rgb="FFFFC7CE"/>
                </patternFill>
              </fill>
            </x14:dxf>
          </x14:cfRule>
          <xm:sqref>M7227</xm:sqref>
        </x14:conditionalFormatting>
        <x14:conditionalFormatting xmlns:xm="http://schemas.microsoft.com/office/excel/2006/main">
          <x14:cfRule type="cellIs" priority="120" operator="lessThan" id="{1EC53DF7-0ACC-4093-82A7-54F4839E0D8D}">
            <xm:f>'Data Transformation'!$R$24</xm:f>
            <x14:dxf>
              <font>
                <color rgb="FF9C0006"/>
              </font>
              <fill>
                <patternFill>
                  <bgColor rgb="FFFFC7CE"/>
                </patternFill>
              </fill>
            </x14:dxf>
          </x14:cfRule>
          <xm:sqref>M7251</xm:sqref>
        </x14:conditionalFormatting>
        <x14:conditionalFormatting xmlns:xm="http://schemas.microsoft.com/office/excel/2006/main">
          <x14:cfRule type="cellIs" priority="119" operator="lessThan" id="{2BA07393-F7B9-48D0-84AE-078642E27378}">
            <xm:f>'Data Transformation'!$R$24</xm:f>
            <x14:dxf>
              <font>
                <color rgb="FF9C0006"/>
              </font>
              <fill>
                <patternFill>
                  <bgColor rgb="FFFFC7CE"/>
                </patternFill>
              </fill>
            </x14:dxf>
          </x14:cfRule>
          <xm:sqref>M7275</xm:sqref>
        </x14:conditionalFormatting>
        <x14:conditionalFormatting xmlns:xm="http://schemas.microsoft.com/office/excel/2006/main">
          <x14:cfRule type="cellIs" priority="118" operator="lessThan" id="{9F840CEC-D2D8-4764-98C1-46B0BBE4E0D1}">
            <xm:f>'Data Transformation'!$R$24</xm:f>
            <x14:dxf>
              <font>
                <color rgb="FF9C0006"/>
              </font>
              <fill>
                <patternFill>
                  <bgColor rgb="FFFFC7CE"/>
                </patternFill>
              </fill>
            </x14:dxf>
          </x14:cfRule>
          <xm:sqref>M7299</xm:sqref>
        </x14:conditionalFormatting>
        <x14:conditionalFormatting xmlns:xm="http://schemas.microsoft.com/office/excel/2006/main">
          <x14:cfRule type="cellIs" priority="117" operator="lessThan" id="{E115266A-7341-4684-BC3C-5F5B4C207CF6}">
            <xm:f>'Data Transformation'!$R$24</xm:f>
            <x14:dxf>
              <font>
                <color rgb="FF9C0006"/>
              </font>
              <fill>
                <patternFill>
                  <bgColor rgb="FFFFC7CE"/>
                </patternFill>
              </fill>
            </x14:dxf>
          </x14:cfRule>
          <xm:sqref>M7323</xm:sqref>
        </x14:conditionalFormatting>
        <x14:conditionalFormatting xmlns:xm="http://schemas.microsoft.com/office/excel/2006/main">
          <x14:cfRule type="cellIs" priority="116" operator="lessThan" id="{4DC0D03D-1999-49BD-BD52-D9316E4CB79F}">
            <xm:f>'Data Transformation'!$R$24</xm:f>
            <x14:dxf>
              <font>
                <color rgb="FF9C0006"/>
              </font>
              <fill>
                <patternFill>
                  <bgColor rgb="FFFFC7CE"/>
                </patternFill>
              </fill>
            </x14:dxf>
          </x14:cfRule>
          <xm:sqref>M7347</xm:sqref>
        </x14:conditionalFormatting>
        <x14:conditionalFormatting xmlns:xm="http://schemas.microsoft.com/office/excel/2006/main">
          <x14:cfRule type="cellIs" priority="115" operator="lessThan" id="{625FE781-787A-4F0A-AAC7-DB2B5EE65829}">
            <xm:f>'Data Transformation'!$R$24</xm:f>
            <x14:dxf>
              <font>
                <color rgb="FF9C0006"/>
              </font>
              <fill>
                <patternFill>
                  <bgColor rgb="FFFFC7CE"/>
                </patternFill>
              </fill>
            </x14:dxf>
          </x14:cfRule>
          <xm:sqref>M7371</xm:sqref>
        </x14:conditionalFormatting>
        <x14:conditionalFormatting xmlns:xm="http://schemas.microsoft.com/office/excel/2006/main">
          <x14:cfRule type="cellIs" priority="114" operator="lessThan" id="{42BBBF9A-46B4-438B-B338-2C47BBBA268F}">
            <xm:f>'Data Transformation'!$R$24</xm:f>
            <x14:dxf>
              <font>
                <color rgb="FF9C0006"/>
              </font>
              <fill>
                <patternFill>
                  <bgColor rgb="FFFFC7CE"/>
                </patternFill>
              </fill>
            </x14:dxf>
          </x14:cfRule>
          <xm:sqref>M7395</xm:sqref>
        </x14:conditionalFormatting>
        <x14:conditionalFormatting xmlns:xm="http://schemas.microsoft.com/office/excel/2006/main">
          <x14:cfRule type="cellIs" priority="113" operator="lessThan" id="{546C3815-C160-42B2-B3C3-9EAC186BCFEA}">
            <xm:f>'Data Transformation'!$R$24</xm:f>
            <x14:dxf>
              <font>
                <color rgb="FF9C0006"/>
              </font>
              <fill>
                <patternFill>
                  <bgColor rgb="FFFFC7CE"/>
                </patternFill>
              </fill>
            </x14:dxf>
          </x14:cfRule>
          <xm:sqref>M7419</xm:sqref>
        </x14:conditionalFormatting>
        <x14:conditionalFormatting xmlns:xm="http://schemas.microsoft.com/office/excel/2006/main">
          <x14:cfRule type="cellIs" priority="112" operator="lessThan" id="{46B1E081-607E-4A52-9C04-100B6AAA8465}">
            <xm:f>'Data Transformation'!$R$24</xm:f>
            <x14:dxf>
              <font>
                <color rgb="FF9C0006"/>
              </font>
              <fill>
                <patternFill>
                  <bgColor rgb="FFFFC7CE"/>
                </patternFill>
              </fill>
            </x14:dxf>
          </x14:cfRule>
          <xm:sqref>M7443</xm:sqref>
        </x14:conditionalFormatting>
        <x14:conditionalFormatting xmlns:xm="http://schemas.microsoft.com/office/excel/2006/main">
          <x14:cfRule type="cellIs" priority="111" operator="lessThan" id="{7A414A16-A2A2-4DC9-96CB-62625F53B5C3}">
            <xm:f>'Data Transformation'!$R$24</xm:f>
            <x14:dxf>
              <font>
                <color rgb="FF9C0006"/>
              </font>
              <fill>
                <patternFill>
                  <bgColor rgb="FFFFC7CE"/>
                </patternFill>
              </fill>
            </x14:dxf>
          </x14:cfRule>
          <xm:sqref>M7467</xm:sqref>
        </x14:conditionalFormatting>
        <x14:conditionalFormatting xmlns:xm="http://schemas.microsoft.com/office/excel/2006/main">
          <x14:cfRule type="cellIs" priority="110" operator="lessThan" id="{EEB88377-7B8E-485A-9DE0-859E2B00E4A9}">
            <xm:f>'Data Transformation'!$R$24</xm:f>
            <x14:dxf>
              <font>
                <color rgb="FF9C0006"/>
              </font>
              <fill>
                <patternFill>
                  <bgColor rgb="FFFFC7CE"/>
                </patternFill>
              </fill>
            </x14:dxf>
          </x14:cfRule>
          <xm:sqref>M7491</xm:sqref>
        </x14:conditionalFormatting>
        <x14:conditionalFormatting xmlns:xm="http://schemas.microsoft.com/office/excel/2006/main">
          <x14:cfRule type="cellIs" priority="109" operator="lessThan" id="{2C76AADC-5690-4EE4-BC9E-21CD8DE4CC3C}">
            <xm:f>'Data Transformation'!$R$24</xm:f>
            <x14:dxf>
              <font>
                <color rgb="FF9C0006"/>
              </font>
              <fill>
                <patternFill>
                  <bgColor rgb="FFFFC7CE"/>
                </patternFill>
              </fill>
            </x14:dxf>
          </x14:cfRule>
          <xm:sqref>M7515</xm:sqref>
        </x14:conditionalFormatting>
        <x14:conditionalFormatting xmlns:xm="http://schemas.microsoft.com/office/excel/2006/main">
          <x14:cfRule type="cellIs" priority="108" operator="lessThan" id="{22184AF6-05C3-4E2D-BF84-A868DABAE426}">
            <xm:f>'Data Transformation'!$R$24</xm:f>
            <x14:dxf>
              <font>
                <color rgb="FF9C0006"/>
              </font>
              <fill>
                <patternFill>
                  <bgColor rgb="FFFFC7CE"/>
                </patternFill>
              </fill>
            </x14:dxf>
          </x14:cfRule>
          <xm:sqref>M7539</xm:sqref>
        </x14:conditionalFormatting>
        <x14:conditionalFormatting xmlns:xm="http://schemas.microsoft.com/office/excel/2006/main">
          <x14:cfRule type="cellIs" priority="107" operator="lessThan" id="{AF7846A1-9B09-429A-A283-51D665BFCFAB}">
            <xm:f>'Data Transformation'!$R$24</xm:f>
            <x14:dxf>
              <font>
                <color rgb="FF9C0006"/>
              </font>
              <fill>
                <patternFill>
                  <bgColor rgb="FFFFC7CE"/>
                </patternFill>
              </fill>
            </x14:dxf>
          </x14:cfRule>
          <xm:sqref>M7563</xm:sqref>
        </x14:conditionalFormatting>
        <x14:conditionalFormatting xmlns:xm="http://schemas.microsoft.com/office/excel/2006/main">
          <x14:cfRule type="cellIs" priority="106" operator="lessThan" id="{E8554DED-7DE9-4B86-87D5-DCDFC2641A5C}">
            <xm:f>'Data Transformation'!$R$24</xm:f>
            <x14:dxf>
              <font>
                <color rgb="FF9C0006"/>
              </font>
              <fill>
                <patternFill>
                  <bgColor rgb="FFFFC7CE"/>
                </patternFill>
              </fill>
            </x14:dxf>
          </x14:cfRule>
          <xm:sqref>M7587</xm:sqref>
        </x14:conditionalFormatting>
        <x14:conditionalFormatting xmlns:xm="http://schemas.microsoft.com/office/excel/2006/main">
          <x14:cfRule type="cellIs" priority="105" operator="lessThan" id="{D0F85461-99C6-4D24-92FA-9ACCC63362CF}">
            <xm:f>'Data Transformation'!$R$24</xm:f>
            <x14:dxf>
              <font>
                <color rgb="FF9C0006"/>
              </font>
              <fill>
                <patternFill>
                  <bgColor rgb="FFFFC7CE"/>
                </patternFill>
              </fill>
            </x14:dxf>
          </x14:cfRule>
          <xm:sqref>M7611</xm:sqref>
        </x14:conditionalFormatting>
        <x14:conditionalFormatting xmlns:xm="http://schemas.microsoft.com/office/excel/2006/main">
          <x14:cfRule type="cellIs" priority="104" operator="lessThan" id="{2F1A6E3A-0008-48BD-ADB8-F42ECE3308A7}">
            <xm:f>'Data Transformation'!$R$24</xm:f>
            <x14:dxf>
              <font>
                <color rgb="FF9C0006"/>
              </font>
              <fill>
                <patternFill>
                  <bgColor rgb="FFFFC7CE"/>
                </patternFill>
              </fill>
            </x14:dxf>
          </x14:cfRule>
          <xm:sqref>M7635</xm:sqref>
        </x14:conditionalFormatting>
        <x14:conditionalFormatting xmlns:xm="http://schemas.microsoft.com/office/excel/2006/main">
          <x14:cfRule type="cellIs" priority="103" operator="lessThan" id="{619A0BB8-1CB5-4B99-9437-1E8216548AE0}">
            <xm:f>'Data Transformation'!$R$24</xm:f>
            <x14:dxf>
              <font>
                <color rgb="FF9C0006"/>
              </font>
              <fill>
                <patternFill>
                  <bgColor rgb="FFFFC7CE"/>
                </patternFill>
              </fill>
            </x14:dxf>
          </x14:cfRule>
          <xm:sqref>M7659</xm:sqref>
        </x14:conditionalFormatting>
        <x14:conditionalFormatting xmlns:xm="http://schemas.microsoft.com/office/excel/2006/main">
          <x14:cfRule type="cellIs" priority="102" operator="lessThan" id="{5A3CE6C7-3E6C-4F8D-A84E-8FCA83A3E64F}">
            <xm:f>'Data Transformation'!$R$24</xm:f>
            <x14:dxf>
              <font>
                <color rgb="FF9C0006"/>
              </font>
              <fill>
                <patternFill>
                  <bgColor rgb="FFFFC7CE"/>
                </patternFill>
              </fill>
            </x14:dxf>
          </x14:cfRule>
          <xm:sqref>M7683</xm:sqref>
        </x14:conditionalFormatting>
        <x14:conditionalFormatting xmlns:xm="http://schemas.microsoft.com/office/excel/2006/main">
          <x14:cfRule type="cellIs" priority="101" operator="lessThan" id="{D16BFE18-03AC-474D-B8A4-70AAA009E58D}">
            <xm:f>'Data Transformation'!$R$24</xm:f>
            <x14:dxf>
              <font>
                <color rgb="FF9C0006"/>
              </font>
              <fill>
                <patternFill>
                  <bgColor rgb="FFFFC7CE"/>
                </patternFill>
              </fill>
            </x14:dxf>
          </x14:cfRule>
          <xm:sqref>M7707</xm:sqref>
        </x14:conditionalFormatting>
        <x14:conditionalFormatting xmlns:xm="http://schemas.microsoft.com/office/excel/2006/main">
          <x14:cfRule type="cellIs" priority="100" operator="lessThan" id="{04458E6C-5B06-4228-8036-2F63DF169748}">
            <xm:f>'Data Transformation'!$R$24</xm:f>
            <x14:dxf>
              <font>
                <color rgb="FF9C0006"/>
              </font>
              <fill>
                <patternFill>
                  <bgColor rgb="FFFFC7CE"/>
                </patternFill>
              </fill>
            </x14:dxf>
          </x14:cfRule>
          <xm:sqref>M7731</xm:sqref>
        </x14:conditionalFormatting>
        <x14:conditionalFormatting xmlns:xm="http://schemas.microsoft.com/office/excel/2006/main">
          <x14:cfRule type="cellIs" priority="99" operator="lessThan" id="{E437A7DF-E59C-4A93-89E9-94AA02244210}">
            <xm:f>'Data Transformation'!$R$24</xm:f>
            <x14:dxf>
              <font>
                <color rgb="FF9C0006"/>
              </font>
              <fill>
                <patternFill>
                  <bgColor rgb="FFFFC7CE"/>
                </patternFill>
              </fill>
            </x14:dxf>
          </x14:cfRule>
          <xm:sqref>M7755</xm:sqref>
        </x14:conditionalFormatting>
        <x14:conditionalFormatting xmlns:xm="http://schemas.microsoft.com/office/excel/2006/main">
          <x14:cfRule type="cellIs" priority="98" operator="lessThan" id="{EC292B30-8C10-4969-8F08-527CF693BAAB}">
            <xm:f>'Data Transformation'!$R$24</xm:f>
            <x14:dxf>
              <font>
                <color rgb="FF9C0006"/>
              </font>
              <fill>
                <patternFill>
                  <bgColor rgb="FFFFC7CE"/>
                </patternFill>
              </fill>
            </x14:dxf>
          </x14:cfRule>
          <xm:sqref>M7779</xm:sqref>
        </x14:conditionalFormatting>
        <x14:conditionalFormatting xmlns:xm="http://schemas.microsoft.com/office/excel/2006/main">
          <x14:cfRule type="cellIs" priority="97" operator="lessThan" id="{253710F0-80B9-42E9-A92D-F168ACAD6868}">
            <xm:f>'Data Transformation'!$R$24</xm:f>
            <x14:dxf>
              <font>
                <color rgb="FF9C0006"/>
              </font>
              <fill>
                <patternFill>
                  <bgColor rgb="FFFFC7CE"/>
                </patternFill>
              </fill>
            </x14:dxf>
          </x14:cfRule>
          <xm:sqref>M7803</xm:sqref>
        </x14:conditionalFormatting>
        <x14:conditionalFormatting xmlns:xm="http://schemas.microsoft.com/office/excel/2006/main">
          <x14:cfRule type="cellIs" priority="96" operator="lessThan" id="{FAE0DFB8-68E7-4E64-8633-8E7C082FE691}">
            <xm:f>'Data Transformation'!$R$24</xm:f>
            <x14:dxf>
              <font>
                <color rgb="FF9C0006"/>
              </font>
              <fill>
                <patternFill>
                  <bgColor rgb="FFFFC7CE"/>
                </patternFill>
              </fill>
            </x14:dxf>
          </x14:cfRule>
          <xm:sqref>M7827</xm:sqref>
        </x14:conditionalFormatting>
        <x14:conditionalFormatting xmlns:xm="http://schemas.microsoft.com/office/excel/2006/main">
          <x14:cfRule type="cellIs" priority="95" operator="lessThan" id="{4DDCC933-A038-404A-AE2B-1EB39DD9E37C}">
            <xm:f>'Data Transformation'!$R$24</xm:f>
            <x14:dxf>
              <font>
                <color rgb="FF9C0006"/>
              </font>
              <fill>
                <patternFill>
                  <bgColor rgb="FFFFC7CE"/>
                </patternFill>
              </fill>
            </x14:dxf>
          </x14:cfRule>
          <xm:sqref>M7851</xm:sqref>
        </x14:conditionalFormatting>
        <x14:conditionalFormatting xmlns:xm="http://schemas.microsoft.com/office/excel/2006/main">
          <x14:cfRule type="cellIs" priority="94" operator="lessThan" id="{069501BC-7C2A-4637-AF54-31750C0994AF}">
            <xm:f>'Data Transformation'!$R$24</xm:f>
            <x14:dxf>
              <font>
                <color rgb="FF9C0006"/>
              </font>
              <fill>
                <patternFill>
                  <bgColor rgb="FFFFC7CE"/>
                </patternFill>
              </fill>
            </x14:dxf>
          </x14:cfRule>
          <xm:sqref>M7875</xm:sqref>
        </x14:conditionalFormatting>
        <x14:conditionalFormatting xmlns:xm="http://schemas.microsoft.com/office/excel/2006/main">
          <x14:cfRule type="cellIs" priority="93" operator="lessThan" id="{B5370A0E-5ACB-47FA-82A0-51A4364986C8}">
            <xm:f>'Data Transformation'!$R$24</xm:f>
            <x14:dxf>
              <font>
                <color rgb="FF9C0006"/>
              </font>
              <fill>
                <patternFill>
                  <bgColor rgb="FFFFC7CE"/>
                </patternFill>
              </fill>
            </x14:dxf>
          </x14:cfRule>
          <xm:sqref>M7899</xm:sqref>
        </x14:conditionalFormatting>
        <x14:conditionalFormatting xmlns:xm="http://schemas.microsoft.com/office/excel/2006/main">
          <x14:cfRule type="cellIs" priority="92" operator="lessThan" id="{758B8910-0B45-4FA2-8680-BC53C4C03443}">
            <xm:f>'Data Transformation'!$R$24</xm:f>
            <x14:dxf>
              <font>
                <color rgb="FF9C0006"/>
              </font>
              <fill>
                <patternFill>
                  <bgColor rgb="FFFFC7CE"/>
                </patternFill>
              </fill>
            </x14:dxf>
          </x14:cfRule>
          <xm:sqref>M7923</xm:sqref>
        </x14:conditionalFormatting>
        <x14:conditionalFormatting xmlns:xm="http://schemas.microsoft.com/office/excel/2006/main">
          <x14:cfRule type="cellIs" priority="91" operator="lessThan" id="{C1601B2D-CD0D-4345-BFA8-2262EB940C7D}">
            <xm:f>'Data Transformation'!$R$24</xm:f>
            <x14:dxf>
              <font>
                <color rgb="FF9C0006"/>
              </font>
              <fill>
                <patternFill>
                  <bgColor rgb="FFFFC7CE"/>
                </patternFill>
              </fill>
            </x14:dxf>
          </x14:cfRule>
          <xm:sqref>M7947</xm:sqref>
        </x14:conditionalFormatting>
        <x14:conditionalFormatting xmlns:xm="http://schemas.microsoft.com/office/excel/2006/main">
          <x14:cfRule type="cellIs" priority="90" operator="lessThan" id="{DB860E95-EE66-450D-AE96-F93FBDCE4D25}">
            <xm:f>'Data Transformation'!$R$24</xm:f>
            <x14:dxf>
              <font>
                <color rgb="FF9C0006"/>
              </font>
              <fill>
                <patternFill>
                  <bgColor rgb="FFFFC7CE"/>
                </patternFill>
              </fill>
            </x14:dxf>
          </x14:cfRule>
          <xm:sqref>M7971</xm:sqref>
        </x14:conditionalFormatting>
        <x14:conditionalFormatting xmlns:xm="http://schemas.microsoft.com/office/excel/2006/main">
          <x14:cfRule type="cellIs" priority="89" operator="lessThan" id="{A8C625DD-B401-4EA5-B7C4-49DF51C4E07E}">
            <xm:f>'Data Transformation'!$R$24</xm:f>
            <x14:dxf>
              <font>
                <color rgb="FF9C0006"/>
              </font>
              <fill>
                <patternFill>
                  <bgColor rgb="FFFFC7CE"/>
                </patternFill>
              </fill>
            </x14:dxf>
          </x14:cfRule>
          <xm:sqref>M7995</xm:sqref>
        </x14:conditionalFormatting>
        <x14:conditionalFormatting xmlns:xm="http://schemas.microsoft.com/office/excel/2006/main">
          <x14:cfRule type="cellIs" priority="88" operator="lessThan" id="{625AECEE-592D-4E61-B6F0-395BA843C8AA}">
            <xm:f>'Data Transformation'!$R$24</xm:f>
            <x14:dxf>
              <font>
                <color rgb="FF9C0006"/>
              </font>
              <fill>
                <patternFill>
                  <bgColor rgb="FFFFC7CE"/>
                </patternFill>
              </fill>
            </x14:dxf>
          </x14:cfRule>
          <xm:sqref>M8019</xm:sqref>
        </x14:conditionalFormatting>
        <x14:conditionalFormatting xmlns:xm="http://schemas.microsoft.com/office/excel/2006/main">
          <x14:cfRule type="cellIs" priority="87" operator="lessThan" id="{E0E27D08-7DF2-44E5-A9F5-56C861181840}">
            <xm:f>'Data Transformation'!$R$24</xm:f>
            <x14:dxf>
              <font>
                <color rgb="FF9C0006"/>
              </font>
              <fill>
                <patternFill>
                  <bgColor rgb="FFFFC7CE"/>
                </patternFill>
              </fill>
            </x14:dxf>
          </x14:cfRule>
          <xm:sqref>M8043</xm:sqref>
        </x14:conditionalFormatting>
        <x14:conditionalFormatting xmlns:xm="http://schemas.microsoft.com/office/excel/2006/main">
          <x14:cfRule type="cellIs" priority="86" operator="lessThan" id="{375EB26E-D8CD-40A4-8107-988426F8E1D6}">
            <xm:f>'Data Transformation'!$R$24</xm:f>
            <x14:dxf>
              <font>
                <color rgb="FF9C0006"/>
              </font>
              <fill>
                <patternFill>
                  <bgColor rgb="FFFFC7CE"/>
                </patternFill>
              </fill>
            </x14:dxf>
          </x14:cfRule>
          <xm:sqref>M8067</xm:sqref>
        </x14:conditionalFormatting>
        <x14:conditionalFormatting xmlns:xm="http://schemas.microsoft.com/office/excel/2006/main">
          <x14:cfRule type="cellIs" priority="85" operator="lessThan" id="{36BAFDE8-403A-4365-8ED3-8C63B465B04E}">
            <xm:f>'Data Transformation'!$R$24</xm:f>
            <x14:dxf>
              <font>
                <color rgb="FF9C0006"/>
              </font>
              <fill>
                <patternFill>
                  <bgColor rgb="FFFFC7CE"/>
                </patternFill>
              </fill>
            </x14:dxf>
          </x14:cfRule>
          <xm:sqref>M8091</xm:sqref>
        </x14:conditionalFormatting>
        <x14:conditionalFormatting xmlns:xm="http://schemas.microsoft.com/office/excel/2006/main">
          <x14:cfRule type="cellIs" priority="84" operator="lessThan" id="{4D9A0615-E777-4DCE-8626-9396BC95ADAA}">
            <xm:f>'Data Transformation'!$R$24</xm:f>
            <x14:dxf>
              <font>
                <color rgb="FF9C0006"/>
              </font>
              <fill>
                <patternFill>
                  <bgColor rgb="FFFFC7CE"/>
                </patternFill>
              </fill>
            </x14:dxf>
          </x14:cfRule>
          <xm:sqref>M8115</xm:sqref>
        </x14:conditionalFormatting>
        <x14:conditionalFormatting xmlns:xm="http://schemas.microsoft.com/office/excel/2006/main">
          <x14:cfRule type="cellIs" priority="83" operator="lessThan" id="{E4A9E1DC-6C7B-49F8-B9F4-3B63CC66A2B8}">
            <xm:f>'Data Transformation'!$R$24</xm:f>
            <x14:dxf>
              <font>
                <color rgb="FF9C0006"/>
              </font>
              <fill>
                <patternFill>
                  <bgColor rgb="FFFFC7CE"/>
                </patternFill>
              </fill>
            </x14:dxf>
          </x14:cfRule>
          <xm:sqref>M8139</xm:sqref>
        </x14:conditionalFormatting>
        <x14:conditionalFormatting xmlns:xm="http://schemas.microsoft.com/office/excel/2006/main">
          <x14:cfRule type="cellIs" priority="82" operator="lessThan" id="{7BDAAB51-B96C-4A13-BB80-CAC8ABA824FF}">
            <xm:f>'Data Transformation'!$R$24</xm:f>
            <x14:dxf>
              <font>
                <color rgb="FF9C0006"/>
              </font>
              <fill>
                <patternFill>
                  <bgColor rgb="FFFFC7CE"/>
                </patternFill>
              </fill>
            </x14:dxf>
          </x14:cfRule>
          <xm:sqref>M8163</xm:sqref>
        </x14:conditionalFormatting>
        <x14:conditionalFormatting xmlns:xm="http://schemas.microsoft.com/office/excel/2006/main">
          <x14:cfRule type="cellIs" priority="81" operator="lessThan" id="{02FBFEF0-AEAB-4B34-93C6-CF7A56C6B769}">
            <xm:f>'Data Transformation'!$R$24</xm:f>
            <x14:dxf>
              <font>
                <color rgb="FF9C0006"/>
              </font>
              <fill>
                <patternFill>
                  <bgColor rgb="FFFFC7CE"/>
                </patternFill>
              </fill>
            </x14:dxf>
          </x14:cfRule>
          <xm:sqref>M8187</xm:sqref>
        </x14:conditionalFormatting>
        <x14:conditionalFormatting xmlns:xm="http://schemas.microsoft.com/office/excel/2006/main">
          <x14:cfRule type="cellIs" priority="80" operator="lessThan" id="{C8DD360E-0CFD-4FCB-ADE3-AA76D31A1FF7}">
            <xm:f>'Data Transformation'!$R$24</xm:f>
            <x14:dxf>
              <font>
                <color rgb="FF9C0006"/>
              </font>
              <fill>
                <patternFill>
                  <bgColor rgb="FFFFC7CE"/>
                </patternFill>
              </fill>
            </x14:dxf>
          </x14:cfRule>
          <xm:sqref>M8211</xm:sqref>
        </x14:conditionalFormatting>
        <x14:conditionalFormatting xmlns:xm="http://schemas.microsoft.com/office/excel/2006/main">
          <x14:cfRule type="cellIs" priority="79" operator="lessThan" id="{97A3BD5D-7912-4092-B8C6-A55F64498E9D}">
            <xm:f>'Data Transformation'!$R$24</xm:f>
            <x14:dxf>
              <font>
                <color rgb="FF9C0006"/>
              </font>
              <fill>
                <patternFill>
                  <bgColor rgb="FFFFC7CE"/>
                </patternFill>
              </fill>
            </x14:dxf>
          </x14:cfRule>
          <xm:sqref>M8235</xm:sqref>
        </x14:conditionalFormatting>
        <x14:conditionalFormatting xmlns:xm="http://schemas.microsoft.com/office/excel/2006/main">
          <x14:cfRule type="cellIs" priority="78" operator="lessThan" id="{ACECCC95-C3D1-4CEB-85FF-6267CBE0F28B}">
            <xm:f>'Data Transformation'!$R$24</xm:f>
            <x14:dxf>
              <font>
                <color rgb="FF9C0006"/>
              </font>
              <fill>
                <patternFill>
                  <bgColor rgb="FFFFC7CE"/>
                </patternFill>
              </fill>
            </x14:dxf>
          </x14:cfRule>
          <xm:sqref>M8259</xm:sqref>
        </x14:conditionalFormatting>
        <x14:conditionalFormatting xmlns:xm="http://schemas.microsoft.com/office/excel/2006/main">
          <x14:cfRule type="cellIs" priority="77" operator="lessThan" id="{B8D75E9F-F4C0-41A7-AA1D-BF13304A8815}">
            <xm:f>'Data Transformation'!$R$24</xm:f>
            <x14:dxf>
              <font>
                <color rgb="FF9C0006"/>
              </font>
              <fill>
                <patternFill>
                  <bgColor rgb="FFFFC7CE"/>
                </patternFill>
              </fill>
            </x14:dxf>
          </x14:cfRule>
          <xm:sqref>M8283</xm:sqref>
        </x14:conditionalFormatting>
        <x14:conditionalFormatting xmlns:xm="http://schemas.microsoft.com/office/excel/2006/main">
          <x14:cfRule type="cellIs" priority="76" operator="lessThan" id="{EE28FD2F-B3F4-44B5-A224-3E90D09CB519}">
            <xm:f>'Data Transformation'!$R$24</xm:f>
            <x14:dxf>
              <font>
                <color rgb="FF9C0006"/>
              </font>
              <fill>
                <patternFill>
                  <bgColor rgb="FFFFC7CE"/>
                </patternFill>
              </fill>
            </x14:dxf>
          </x14:cfRule>
          <xm:sqref>M8307</xm:sqref>
        </x14:conditionalFormatting>
        <x14:conditionalFormatting xmlns:xm="http://schemas.microsoft.com/office/excel/2006/main">
          <x14:cfRule type="cellIs" priority="75" operator="lessThan" id="{C5960EF0-9909-4753-9A71-9418F9C91B3A}">
            <xm:f>'Data Transformation'!$R$24</xm:f>
            <x14:dxf>
              <font>
                <color rgb="FF9C0006"/>
              </font>
              <fill>
                <patternFill>
                  <bgColor rgb="FFFFC7CE"/>
                </patternFill>
              </fill>
            </x14:dxf>
          </x14:cfRule>
          <xm:sqref>M8331</xm:sqref>
        </x14:conditionalFormatting>
        <x14:conditionalFormatting xmlns:xm="http://schemas.microsoft.com/office/excel/2006/main">
          <x14:cfRule type="cellIs" priority="74" operator="lessThan" id="{F8F5C4D9-0061-4EC4-A201-BAF07A900EBC}">
            <xm:f>'Data Transformation'!$R$24</xm:f>
            <x14:dxf>
              <font>
                <color rgb="FF9C0006"/>
              </font>
              <fill>
                <patternFill>
                  <bgColor rgb="FFFFC7CE"/>
                </patternFill>
              </fill>
            </x14:dxf>
          </x14:cfRule>
          <xm:sqref>M8355</xm:sqref>
        </x14:conditionalFormatting>
        <x14:conditionalFormatting xmlns:xm="http://schemas.microsoft.com/office/excel/2006/main">
          <x14:cfRule type="cellIs" priority="73" operator="lessThan" id="{99D81544-5D57-4F7F-8F3B-295A154B8F01}">
            <xm:f>'Data Transformation'!$R$24</xm:f>
            <x14:dxf>
              <font>
                <color rgb="FF9C0006"/>
              </font>
              <fill>
                <patternFill>
                  <bgColor rgb="FFFFC7CE"/>
                </patternFill>
              </fill>
            </x14:dxf>
          </x14:cfRule>
          <xm:sqref>M8379</xm:sqref>
        </x14:conditionalFormatting>
        <x14:conditionalFormatting xmlns:xm="http://schemas.microsoft.com/office/excel/2006/main">
          <x14:cfRule type="cellIs" priority="72" operator="lessThan" id="{6CCCBC3A-4040-46B7-AABD-98E582AAFCAE}">
            <xm:f>'Data Transformation'!$R$24</xm:f>
            <x14:dxf>
              <font>
                <color rgb="FF9C0006"/>
              </font>
              <fill>
                <patternFill>
                  <bgColor rgb="FFFFC7CE"/>
                </patternFill>
              </fill>
            </x14:dxf>
          </x14:cfRule>
          <xm:sqref>M8403</xm:sqref>
        </x14:conditionalFormatting>
      </x14:conditionalFormatting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How to use this calculator</vt:lpstr>
      <vt:lpstr>Analysis notes</vt:lpstr>
      <vt:lpstr>Input and Summary Results</vt:lpstr>
      <vt:lpstr>Data Transformation</vt:lpstr>
      <vt:lpstr>Weighting</vt:lpstr>
      <vt:lpstr>Assignments</vt:lpstr>
      <vt:lpstr>Bin Analysis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David Liu</dc:creator>
  <cp:lastModifiedBy>Liskin Swint-Kruse</cp:lastModifiedBy>
  <dcterms:created xsi:type="dcterms:W3CDTF">2017-09-12T15:29:51Z</dcterms:created>
  <dcterms:modified xsi:type="dcterms:W3CDTF">2026-02-06T00:48:21Z</dcterms:modified>
</cp:coreProperties>
</file>